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anne and Joms\Desktop\Excel Capstone\"/>
    </mc:Choice>
  </mc:AlternateContent>
  <bookViews>
    <workbookView xWindow="0" yWindow="0" windowWidth="19860" windowHeight="8940" tabRatio="883"/>
  </bookViews>
  <sheets>
    <sheet name="Overview" sheetId="15" r:id="rId1"/>
    <sheet name="Application" sheetId="28" r:id="rId2"/>
    <sheet name="Insight" sheetId="35" r:id="rId3"/>
    <sheet name="Analysis - financing" sheetId="14" r:id="rId4"/>
    <sheet name="Loan Data" sheetId="7" r:id="rId5"/>
  </sheets>
  <definedNames>
    <definedName name="Slicer_Application_Status">#N/A</definedName>
    <definedName name="Slicer_Month">#N/A</definedName>
    <definedName name="Slicer_Year1">#N/A</definedName>
  </definedNames>
  <calcPr calcId="162913"/>
  <pivotCaches>
    <pivotCache cacheId="5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O2" i="7" l="1"/>
  <c r="AO3" i="7"/>
  <c r="AO4" i="7"/>
  <c r="AO5" i="7"/>
  <c r="AO6" i="7"/>
  <c r="AO7" i="7"/>
  <c r="AO8" i="7"/>
  <c r="AO9" i="7"/>
  <c r="AO10" i="7"/>
  <c r="AO11" i="7"/>
  <c r="AO12" i="7"/>
  <c r="AO13" i="7"/>
  <c r="AO14" i="7"/>
  <c r="AO15" i="7"/>
  <c r="AO16" i="7"/>
  <c r="AO17" i="7"/>
  <c r="AO18" i="7"/>
  <c r="AO19" i="7"/>
  <c r="AO20" i="7"/>
  <c r="AO21" i="7"/>
  <c r="AO22" i="7"/>
  <c r="AO23" i="7"/>
  <c r="AO24" i="7"/>
  <c r="AO25" i="7"/>
  <c r="AO26" i="7"/>
  <c r="AO27" i="7"/>
  <c r="AO28" i="7"/>
  <c r="AO29" i="7"/>
  <c r="AO30" i="7"/>
  <c r="AO31" i="7"/>
  <c r="AO32" i="7"/>
  <c r="AO33" i="7"/>
  <c r="AO34" i="7"/>
  <c r="AO35" i="7"/>
  <c r="AO36" i="7"/>
  <c r="AO37" i="7"/>
  <c r="AO38" i="7"/>
  <c r="AO39" i="7"/>
  <c r="AO40" i="7"/>
  <c r="AO41" i="7"/>
  <c r="AO42" i="7"/>
  <c r="AO43" i="7"/>
  <c r="AO44" i="7"/>
  <c r="AO45" i="7"/>
  <c r="AO46" i="7"/>
  <c r="AO47" i="7"/>
  <c r="AO48" i="7"/>
  <c r="AO49" i="7"/>
  <c r="AO50" i="7"/>
  <c r="AO51" i="7"/>
  <c r="AO52" i="7"/>
  <c r="AO53" i="7"/>
  <c r="AO54" i="7"/>
  <c r="AO55" i="7"/>
  <c r="AO56" i="7"/>
  <c r="AO57" i="7"/>
  <c r="AO58" i="7"/>
  <c r="AO59" i="7"/>
  <c r="AO60" i="7"/>
  <c r="AO61" i="7"/>
  <c r="AO62" i="7"/>
  <c r="AO63"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O99" i="7"/>
  <c r="AO100" i="7"/>
  <c r="AO101" i="7"/>
  <c r="AO102" i="7"/>
  <c r="AO103" i="7"/>
  <c r="AO104" i="7"/>
  <c r="AO105" i="7"/>
  <c r="AO106" i="7"/>
  <c r="AO107" i="7"/>
  <c r="AO108" i="7"/>
  <c r="AO109" i="7"/>
  <c r="AO110" i="7"/>
  <c r="AO111" i="7"/>
  <c r="AO112" i="7"/>
  <c r="AO113" i="7"/>
  <c r="AO114" i="7"/>
  <c r="AO115" i="7"/>
  <c r="AO116" i="7"/>
  <c r="AO117" i="7"/>
  <c r="AO118" i="7"/>
  <c r="AO119" i="7"/>
  <c r="AO120" i="7"/>
  <c r="AO121" i="7"/>
  <c r="AO122" i="7"/>
  <c r="AO123" i="7"/>
  <c r="AO124" i="7"/>
  <c r="AO125" i="7"/>
  <c r="AO126" i="7"/>
  <c r="AO127" i="7"/>
  <c r="AO128" i="7"/>
  <c r="AO129" i="7"/>
  <c r="AO130" i="7"/>
  <c r="AO131" i="7"/>
  <c r="AO132" i="7"/>
  <c r="AO133" i="7"/>
  <c r="AO134" i="7"/>
  <c r="AO135" i="7"/>
  <c r="AO136" i="7"/>
  <c r="AO137" i="7"/>
  <c r="AO138" i="7"/>
  <c r="AO139" i="7"/>
  <c r="AO140" i="7"/>
  <c r="AO141" i="7"/>
  <c r="AO142" i="7"/>
  <c r="AO143" i="7"/>
  <c r="AO144" i="7"/>
  <c r="AO145" i="7"/>
  <c r="AO146" i="7"/>
  <c r="AO147" i="7"/>
  <c r="AO148" i="7"/>
  <c r="AO149" i="7"/>
  <c r="AO150" i="7"/>
  <c r="AO151" i="7"/>
  <c r="AO152" i="7"/>
  <c r="AO153" i="7"/>
  <c r="AO154" i="7"/>
  <c r="AO155" i="7"/>
  <c r="AO156" i="7"/>
  <c r="AO157" i="7"/>
  <c r="AO158" i="7"/>
  <c r="AO159" i="7"/>
  <c r="AO160" i="7"/>
  <c r="AO161" i="7"/>
  <c r="AO162" i="7"/>
  <c r="AO163" i="7"/>
  <c r="AO164" i="7"/>
  <c r="AO165" i="7"/>
  <c r="AO166" i="7"/>
  <c r="AO167" i="7"/>
  <c r="AO168" i="7"/>
  <c r="AO169" i="7"/>
  <c r="AO170" i="7"/>
  <c r="AO171" i="7"/>
  <c r="AO172" i="7"/>
  <c r="AO173" i="7"/>
  <c r="AO174" i="7"/>
  <c r="AO175" i="7"/>
  <c r="AO176" i="7"/>
  <c r="AO177" i="7"/>
  <c r="AO178" i="7"/>
  <c r="AO179" i="7"/>
  <c r="AO180" i="7"/>
  <c r="AO181" i="7"/>
  <c r="AO182" i="7"/>
  <c r="AO183" i="7"/>
  <c r="AO184" i="7"/>
  <c r="AO185" i="7"/>
  <c r="AO186" i="7"/>
  <c r="AO187" i="7"/>
  <c r="AO188" i="7"/>
  <c r="AO189" i="7"/>
  <c r="AO190" i="7"/>
  <c r="AO191" i="7"/>
  <c r="AO192" i="7"/>
  <c r="AO193" i="7"/>
  <c r="AO194" i="7"/>
  <c r="AO195" i="7"/>
  <c r="AO196" i="7"/>
  <c r="AO197" i="7"/>
  <c r="AO198" i="7"/>
  <c r="AO199" i="7"/>
  <c r="AO200" i="7"/>
  <c r="AO201" i="7"/>
  <c r="AO202" i="7"/>
  <c r="AO203" i="7"/>
  <c r="AO204" i="7"/>
  <c r="AO205" i="7"/>
  <c r="AO206" i="7"/>
  <c r="AO207" i="7"/>
  <c r="AO208" i="7"/>
  <c r="AO209" i="7"/>
  <c r="AO210" i="7"/>
  <c r="AO211" i="7"/>
  <c r="AO212" i="7"/>
  <c r="AO213" i="7"/>
  <c r="AO214" i="7"/>
  <c r="AO215" i="7"/>
  <c r="AO216" i="7"/>
  <c r="AO217" i="7"/>
  <c r="AO218" i="7"/>
  <c r="AO219" i="7"/>
  <c r="AO220" i="7"/>
  <c r="AO221" i="7"/>
  <c r="AO222" i="7"/>
  <c r="AO223" i="7"/>
  <c r="AO224" i="7"/>
  <c r="AO225" i="7"/>
  <c r="AO226" i="7"/>
  <c r="AO227" i="7"/>
  <c r="AO228" i="7"/>
  <c r="AO229" i="7"/>
  <c r="AO230" i="7"/>
  <c r="AO231" i="7"/>
  <c r="AO232" i="7"/>
  <c r="AO233" i="7"/>
  <c r="AO234" i="7"/>
  <c r="AO235" i="7"/>
  <c r="AO236" i="7"/>
  <c r="AO237" i="7"/>
  <c r="AO238" i="7"/>
  <c r="AO239" i="7"/>
  <c r="AO240" i="7"/>
  <c r="AO241" i="7"/>
  <c r="AO242" i="7"/>
  <c r="AO243" i="7"/>
  <c r="AO244" i="7"/>
  <c r="AO245" i="7"/>
  <c r="AO246" i="7"/>
  <c r="AO247" i="7"/>
  <c r="AO248" i="7"/>
  <c r="AO249" i="7"/>
  <c r="AO250" i="7"/>
  <c r="AO251" i="7"/>
  <c r="AO252" i="7"/>
  <c r="AO253" i="7"/>
  <c r="AO254" i="7"/>
  <c r="AO255" i="7"/>
  <c r="AO256" i="7"/>
  <c r="AO257" i="7"/>
  <c r="AO258" i="7"/>
  <c r="AO259" i="7"/>
  <c r="AO260" i="7"/>
  <c r="AO261" i="7"/>
  <c r="AO262" i="7"/>
  <c r="AO263" i="7"/>
  <c r="AO264" i="7"/>
  <c r="AO265" i="7"/>
  <c r="AO266" i="7"/>
  <c r="AO267" i="7"/>
  <c r="AO268" i="7"/>
  <c r="AO269" i="7"/>
  <c r="AO270" i="7"/>
  <c r="AO271" i="7"/>
  <c r="AO272" i="7"/>
  <c r="AO273" i="7"/>
  <c r="AO274" i="7"/>
  <c r="AO275" i="7"/>
  <c r="AO276" i="7"/>
  <c r="AO277" i="7"/>
  <c r="AO278" i="7"/>
  <c r="AO279" i="7"/>
  <c r="AO280" i="7"/>
  <c r="AO281" i="7"/>
  <c r="AO282" i="7"/>
  <c r="AO283" i="7"/>
  <c r="AO284" i="7"/>
  <c r="AO285" i="7"/>
  <c r="AO286" i="7"/>
  <c r="AO287" i="7"/>
  <c r="AO288" i="7"/>
  <c r="AO289" i="7"/>
  <c r="AO290" i="7"/>
  <c r="AO291" i="7"/>
  <c r="AO292" i="7"/>
  <c r="AO293" i="7"/>
  <c r="AO294" i="7"/>
  <c r="AO295" i="7"/>
  <c r="AO296" i="7"/>
  <c r="AO297" i="7"/>
  <c r="AO298" i="7"/>
  <c r="AO299" i="7"/>
  <c r="AO300" i="7"/>
  <c r="AO301" i="7"/>
  <c r="AO302" i="7"/>
  <c r="AO303" i="7"/>
  <c r="AO304" i="7"/>
  <c r="AO305" i="7"/>
  <c r="AO306" i="7"/>
  <c r="AO307" i="7"/>
  <c r="AO308" i="7"/>
  <c r="AO309" i="7"/>
  <c r="AO310" i="7"/>
  <c r="AO311" i="7"/>
  <c r="AO312" i="7"/>
  <c r="AO313" i="7"/>
  <c r="AO314" i="7"/>
  <c r="AO315" i="7"/>
  <c r="AO316" i="7"/>
  <c r="AO317" i="7"/>
  <c r="AO318" i="7"/>
  <c r="AO319" i="7"/>
  <c r="AO320" i="7"/>
  <c r="AO321" i="7"/>
  <c r="AO322" i="7"/>
  <c r="AO323" i="7"/>
  <c r="AO324" i="7"/>
  <c r="AO325" i="7"/>
  <c r="AO326" i="7"/>
  <c r="AO327" i="7"/>
  <c r="AO328" i="7"/>
  <c r="AO329" i="7"/>
  <c r="AO330" i="7"/>
  <c r="AO331" i="7"/>
  <c r="AO332" i="7"/>
  <c r="AO333" i="7"/>
  <c r="AO334" i="7"/>
  <c r="AO335" i="7"/>
  <c r="AO336" i="7"/>
  <c r="AO337" i="7"/>
  <c r="AO338" i="7"/>
  <c r="AO339" i="7"/>
  <c r="AO340" i="7"/>
  <c r="AO341" i="7"/>
  <c r="AO342" i="7"/>
  <c r="AO343" i="7"/>
  <c r="AO344" i="7"/>
  <c r="AO345" i="7"/>
  <c r="AO346" i="7"/>
  <c r="AO347" i="7"/>
  <c r="AO348" i="7"/>
  <c r="AO349" i="7"/>
  <c r="AO350" i="7"/>
  <c r="AO351" i="7"/>
  <c r="AO352" i="7"/>
  <c r="AO353" i="7"/>
  <c r="AO354" i="7"/>
  <c r="AO355" i="7"/>
  <c r="AO356" i="7"/>
  <c r="AO357" i="7"/>
  <c r="AO358" i="7"/>
  <c r="AO359" i="7"/>
  <c r="AO360" i="7"/>
  <c r="AO361" i="7"/>
  <c r="AO362" i="7"/>
  <c r="AO363" i="7"/>
  <c r="AO364" i="7"/>
  <c r="AO365" i="7"/>
  <c r="AO366" i="7"/>
  <c r="AO367" i="7"/>
  <c r="AO368" i="7"/>
  <c r="AO369" i="7"/>
  <c r="AO370" i="7"/>
  <c r="AO371" i="7"/>
  <c r="AO372" i="7"/>
  <c r="AO373" i="7"/>
  <c r="AO374" i="7"/>
  <c r="AO375" i="7"/>
  <c r="AO376" i="7"/>
  <c r="AO377" i="7"/>
  <c r="AO378" i="7"/>
  <c r="AO379" i="7"/>
  <c r="AO380" i="7"/>
  <c r="AO381" i="7"/>
  <c r="AO382" i="7"/>
  <c r="AO383" i="7"/>
  <c r="AO384" i="7"/>
  <c r="AO385" i="7"/>
  <c r="AO386" i="7"/>
  <c r="AO387" i="7"/>
  <c r="AO388" i="7"/>
  <c r="AO389" i="7"/>
  <c r="AO390" i="7"/>
  <c r="AO391" i="7"/>
  <c r="AO392" i="7"/>
  <c r="AO393" i="7"/>
  <c r="AO394" i="7"/>
  <c r="AO395" i="7"/>
  <c r="AO396" i="7"/>
  <c r="AO397" i="7"/>
  <c r="AO398" i="7"/>
  <c r="AO399" i="7"/>
  <c r="AO400" i="7"/>
  <c r="AO401" i="7"/>
  <c r="AO402" i="7"/>
  <c r="AO403" i="7"/>
  <c r="AO404" i="7"/>
  <c r="AO405" i="7"/>
  <c r="AO406" i="7"/>
  <c r="AO407" i="7"/>
  <c r="AO408" i="7"/>
  <c r="AO409" i="7"/>
  <c r="AO410" i="7"/>
  <c r="AO411" i="7"/>
  <c r="AO412" i="7"/>
  <c r="AO413" i="7"/>
  <c r="AO414" i="7"/>
  <c r="AO415" i="7"/>
  <c r="AO416" i="7"/>
  <c r="AO417" i="7"/>
  <c r="AO418" i="7"/>
  <c r="AO419" i="7"/>
  <c r="AO420" i="7"/>
  <c r="AO421" i="7"/>
  <c r="AO422" i="7"/>
  <c r="AO423" i="7"/>
  <c r="AO424" i="7"/>
  <c r="AO425" i="7"/>
  <c r="AO426" i="7"/>
  <c r="AO427" i="7"/>
  <c r="AO428" i="7"/>
  <c r="AO429" i="7"/>
  <c r="AO430" i="7"/>
  <c r="AO431" i="7"/>
  <c r="AO432" i="7"/>
  <c r="AO433" i="7"/>
  <c r="AO434" i="7"/>
  <c r="AO435" i="7"/>
  <c r="AO436" i="7"/>
  <c r="AO437" i="7"/>
  <c r="AO438" i="7"/>
  <c r="AO439" i="7"/>
  <c r="AO440" i="7"/>
  <c r="AO441" i="7"/>
  <c r="AO442" i="7"/>
  <c r="AO443" i="7"/>
  <c r="AO444" i="7"/>
  <c r="AO445" i="7"/>
  <c r="AO446" i="7"/>
  <c r="AO447" i="7"/>
  <c r="AO448" i="7"/>
  <c r="AO449" i="7"/>
  <c r="AO450" i="7"/>
  <c r="AO451" i="7"/>
  <c r="AO452" i="7"/>
  <c r="AO453" i="7"/>
  <c r="AO454" i="7"/>
  <c r="AO455" i="7"/>
  <c r="AO456" i="7"/>
  <c r="AO457" i="7"/>
  <c r="AO458" i="7"/>
  <c r="AO459" i="7"/>
  <c r="AO460" i="7"/>
  <c r="AO461" i="7"/>
  <c r="AO462" i="7"/>
  <c r="AO463" i="7"/>
  <c r="AO464" i="7"/>
  <c r="AO465" i="7"/>
  <c r="AO466" i="7"/>
  <c r="AO467" i="7"/>
  <c r="AO468" i="7"/>
  <c r="AO469" i="7"/>
  <c r="AO470" i="7"/>
  <c r="AO471" i="7"/>
  <c r="AO472" i="7"/>
  <c r="AO473" i="7"/>
  <c r="AO474" i="7"/>
  <c r="AO475" i="7"/>
  <c r="AO476" i="7"/>
  <c r="AO477" i="7"/>
  <c r="AO478" i="7"/>
  <c r="AO479" i="7"/>
  <c r="AO480" i="7"/>
  <c r="AO481" i="7"/>
  <c r="AO482" i="7"/>
  <c r="AO483" i="7"/>
  <c r="AO484" i="7"/>
  <c r="AO485" i="7"/>
  <c r="AO486" i="7"/>
  <c r="AO487" i="7"/>
  <c r="AO488" i="7"/>
  <c r="AO489" i="7"/>
  <c r="AO490" i="7"/>
  <c r="AO491" i="7"/>
  <c r="AO492" i="7"/>
  <c r="AO493" i="7"/>
  <c r="AO494" i="7"/>
  <c r="AO495" i="7"/>
  <c r="AO496" i="7"/>
  <c r="AO497" i="7"/>
  <c r="AO498" i="7"/>
  <c r="AO499" i="7"/>
  <c r="AO500" i="7"/>
  <c r="AO501" i="7"/>
  <c r="AO502" i="7"/>
  <c r="AO503" i="7"/>
  <c r="AO504" i="7"/>
  <c r="AO505" i="7"/>
  <c r="AO506" i="7"/>
  <c r="AO507" i="7"/>
  <c r="AO508" i="7"/>
  <c r="AO509" i="7"/>
  <c r="AO510" i="7"/>
  <c r="AO511" i="7"/>
  <c r="AO512" i="7"/>
  <c r="AO513" i="7"/>
  <c r="AO514" i="7"/>
  <c r="AO515" i="7"/>
  <c r="AO516" i="7"/>
  <c r="AO517" i="7"/>
  <c r="AO518" i="7"/>
  <c r="AO519" i="7"/>
  <c r="AO520" i="7"/>
  <c r="AO521" i="7"/>
  <c r="AO522" i="7"/>
  <c r="AO523" i="7"/>
  <c r="AO524" i="7"/>
  <c r="AO525" i="7"/>
  <c r="AO526" i="7"/>
  <c r="AO527" i="7"/>
  <c r="AO528" i="7"/>
  <c r="AO529" i="7"/>
  <c r="AO530" i="7"/>
  <c r="AO531" i="7"/>
  <c r="AO532" i="7"/>
  <c r="AO533" i="7"/>
  <c r="AO534" i="7"/>
  <c r="AO535" i="7"/>
  <c r="AO536" i="7"/>
  <c r="AO537" i="7"/>
  <c r="AO538" i="7"/>
  <c r="AO539" i="7"/>
  <c r="AO540" i="7"/>
  <c r="AO541" i="7"/>
  <c r="AO542" i="7"/>
  <c r="AO543" i="7"/>
  <c r="AO544" i="7"/>
  <c r="AO545" i="7"/>
  <c r="AO546" i="7"/>
  <c r="AO547" i="7"/>
  <c r="AO548" i="7"/>
  <c r="AO549" i="7"/>
  <c r="AO550" i="7"/>
  <c r="AO551" i="7"/>
  <c r="AO552" i="7"/>
  <c r="AO553" i="7"/>
  <c r="AO554" i="7"/>
  <c r="AO555" i="7"/>
  <c r="AO556" i="7"/>
  <c r="AO557" i="7"/>
  <c r="AO558" i="7"/>
  <c r="AO559" i="7"/>
  <c r="AO560" i="7"/>
  <c r="AO561" i="7"/>
  <c r="AO562" i="7"/>
  <c r="AO563" i="7"/>
  <c r="AO564" i="7"/>
  <c r="AO565" i="7"/>
  <c r="AO566" i="7"/>
  <c r="AO567" i="7"/>
  <c r="AO568" i="7"/>
  <c r="AO569" i="7"/>
  <c r="AO570" i="7"/>
  <c r="AO571" i="7"/>
  <c r="AO572" i="7"/>
  <c r="AO573" i="7"/>
  <c r="AO574" i="7"/>
  <c r="AO575" i="7"/>
  <c r="AO576" i="7"/>
  <c r="AO577" i="7"/>
  <c r="AO578" i="7"/>
  <c r="AO579" i="7"/>
  <c r="AO580" i="7"/>
  <c r="AO581" i="7"/>
  <c r="AO582" i="7"/>
  <c r="AO583" i="7"/>
  <c r="AO584" i="7"/>
  <c r="AO585" i="7"/>
  <c r="AO586" i="7"/>
  <c r="AO587" i="7"/>
  <c r="AO588" i="7"/>
  <c r="AO589" i="7"/>
  <c r="AO590" i="7"/>
  <c r="AO591" i="7"/>
  <c r="AO592" i="7"/>
  <c r="AO593" i="7"/>
  <c r="AO594" i="7"/>
  <c r="AO595" i="7"/>
  <c r="AO596" i="7"/>
  <c r="AO597" i="7"/>
  <c r="AO598" i="7"/>
  <c r="AO599" i="7"/>
  <c r="AO600" i="7"/>
  <c r="AO601" i="7"/>
  <c r="AO602" i="7"/>
  <c r="AO603" i="7"/>
  <c r="AO604" i="7"/>
  <c r="AO605" i="7"/>
  <c r="AO606" i="7"/>
  <c r="AO607" i="7"/>
  <c r="AO608" i="7"/>
  <c r="AO609" i="7"/>
  <c r="AO610" i="7"/>
  <c r="AO611" i="7"/>
  <c r="AO612" i="7"/>
  <c r="AO613" i="7"/>
  <c r="AO614" i="7"/>
  <c r="AO615" i="7"/>
  <c r="AO616" i="7"/>
  <c r="AO617" i="7"/>
  <c r="AO618" i="7"/>
  <c r="AO619" i="7"/>
  <c r="AO620" i="7"/>
  <c r="AO621" i="7"/>
  <c r="AO622" i="7"/>
  <c r="AO623" i="7"/>
  <c r="AO624" i="7"/>
  <c r="AO625" i="7"/>
  <c r="AO626" i="7"/>
  <c r="AO627" i="7"/>
  <c r="AO628" i="7"/>
  <c r="AO629" i="7"/>
  <c r="AO630" i="7"/>
  <c r="AO631" i="7"/>
  <c r="AO632" i="7"/>
  <c r="AO633" i="7"/>
  <c r="AO634" i="7"/>
  <c r="AO635" i="7"/>
  <c r="AO636" i="7"/>
  <c r="AO637" i="7"/>
  <c r="AO638" i="7"/>
  <c r="AO639" i="7"/>
  <c r="AO640" i="7"/>
  <c r="AO641" i="7"/>
  <c r="AO642" i="7"/>
  <c r="AO643" i="7"/>
  <c r="AO644" i="7"/>
  <c r="AO645" i="7"/>
  <c r="AO646" i="7"/>
  <c r="AO647" i="7"/>
  <c r="AO648" i="7"/>
  <c r="AO649" i="7"/>
  <c r="AO650" i="7"/>
  <c r="AO651" i="7"/>
  <c r="AO652" i="7"/>
  <c r="AO653" i="7"/>
  <c r="AO654" i="7"/>
  <c r="AO655" i="7"/>
  <c r="AO656" i="7"/>
  <c r="AO657" i="7"/>
  <c r="AO658" i="7"/>
  <c r="AO659" i="7"/>
  <c r="AO660" i="7"/>
  <c r="AO661" i="7"/>
  <c r="AO662" i="7"/>
  <c r="AO663" i="7"/>
  <c r="AO664" i="7"/>
  <c r="AO665" i="7"/>
  <c r="AO666" i="7"/>
  <c r="AO667" i="7"/>
  <c r="AO668" i="7"/>
  <c r="AO669" i="7"/>
  <c r="AO670" i="7"/>
  <c r="AO671" i="7"/>
  <c r="AO672" i="7"/>
  <c r="AO673" i="7"/>
  <c r="AO674" i="7"/>
  <c r="AO675" i="7"/>
  <c r="AO676" i="7"/>
  <c r="AO677" i="7"/>
  <c r="AO678" i="7"/>
  <c r="AO679" i="7"/>
  <c r="AO680" i="7"/>
  <c r="AO681" i="7"/>
  <c r="AO682" i="7"/>
  <c r="AO683" i="7"/>
  <c r="AO684" i="7"/>
  <c r="AO685" i="7"/>
  <c r="AO686" i="7"/>
  <c r="AO687" i="7"/>
  <c r="AO688" i="7"/>
  <c r="AO689" i="7"/>
  <c r="AO690" i="7"/>
  <c r="AO691" i="7"/>
  <c r="AO692" i="7"/>
  <c r="AO693" i="7"/>
  <c r="AO694" i="7"/>
  <c r="AO695" i="7"/>
  <c r="AO696" i="7"/>
  <c r="AO697" i="7"/>
  <c r="AO698" i="7"/>
  <c r="AO699" i="7"/>
  <c r="AO700" i="7"/>
  <c r="AO701" i="7"/>
  <c r="AO702" i="7"/>
  <c r="AO703" i="7"/>
  <c r="AO704" i="7"/>
  <c r="AO705" i="7"/>
  <c r="AO706" i="7"/>
  <c r="AO707" i="7"/>
  <c r="AO708" i="7"/>
  <c r="AO709" i="7"/>
  <c r="AO710" i="7"/>
  <c r="AO711" i="7"/>
  <c r="AO712" i="7"/>
  <c r="AO713" i="7"/>
  <c r="AO714" i="7"/>
  <c r="AO715" i="7"/>
  <c r="AO716" i="7"/>
  <c r="AO717" i="7"/>
  <c r="AO718" i="7"/>
  <c r="AO719" i="7"/>
  <c r="AO720" i="7"/>
  <c r="AO721" i="7"/>
  <c r="AO722" i="7"/>
  <c r="AO723" i="7"/>
  <c r="AO724" i="7"/>
  <c r="AO725" i="7"/>
  <c r="AO726" i="7"/>
  <c r="AO727" i="7"/>
  <c r="AO728" i="7"/>
  <c r="AO729" i="7"/>
  <c r="AO730" i="7"/>
  <c r="AO731" i="7"/>
  <c r="AO732" i="7"/>
  <c r="AO733" i="7"/>
  <c r="AO734" i="7"/>
  <c r="AO735" i="7"/>
  <c r="AO736" i="7"/>
  <c r="AO737" i="7"/>
  <c r="AO738" i="7"/>
  <c r="AO739" i="7"/>
  <c r="AO740" i="7"/>
  <c r="AO741" i="7"/>
  <c r="AO742" i="7"/>
  <c r="AO743" i="7"/>
  <c r="AO744" i="7"/>
  <c r="AO745" i="7"/>
  <c r="AO746" i="7"/>
  <c r="AO747" i="7"/>
  <c r="AO748" i="7"/>
  <c r="AO749" i="7"/>
  <c r="AO750" i="7"/>
  <c r="AO751" i="7"/>
  <c r="AO752" i="7"/>
  <c r="AO753" i="7"/>
  <c r="AO754" i="7"/>
  <c r="AO755" i="7"/>
  <c r="AO756" i="7"/>
  <c r="AO757" i="7"/>
  <c r="AO758" i="7"/>
  <c r="AO759" i="7"/>
  <c r="AO760" i="7"/>
  <c r="AO761" i="7"/>
  <c r="AO762" i="7"/>
  <c r="AO763" i="7"/>
  <c r="AO764" i="7"/>
  <c r="AO765" i="7"/>
  <c r="AO766" i="7"/>
  <c r="AO767" i="7"/>
  <c r="AO768" i="7"/>
  <c r="AO769" i="7"/>
  <c r="AO770" i="7"/>
  <c r="AO771" i="7"/>
  <c r="AO772" i="7"/>
  <c r="AO773" i="7"/>
  <c r="AO774" i="7"/>
  <c r="AO775" i="7"/>
  <c r="AO776" i="7"/>
  <c r="AO777" i="7"/>
  <c r="AO778" i="7"/>
  <c r="AO779" i="7"/>
  <c r="AO780" i="7"/>
  <c r="AO781" i="7"/>
  <c r="AO782" i="7"/>
  <c r="AO783" i="7"/>
  <c r="AO784" i="7"/>
  <c r="AO785" i="7"/>
  <c r="AO786" i="7"/>
  <c r="AO787" i="7"/>
  <c r="AO788" i="7"/>
  <c r="AO789" i="7"/>
  <c r="AO790" i="7"/>
  <c r="AO791" i="7"/>
  <c r="AO792" i="7"/>
  <c r="AO793" i="7"/>
  <c r="AO794" i="7"/>
  <c r="AO795" i="7"/>
  <c r="AO796" i="7"/>
  <c r="AO797" i="7"/>
  <c r="AO798" i="7"/>
  <c r="AO799" i="7"/>
  <c r="AO800" i="7"/>
  <c r="AO801" i="7"/>
  <c r="AO802" i="7"/>
  <c r="AO803" i="7"/>
  <c r="AO804" i="7"/>
  <c r="AO805" i="7"/>
  <c r="AO806" i="7"/>
  <c r="AO807" i="7"/>
  <c r="AO808" i="7"/>
  <c r="AO809" i="7"/>
  <c r="AO810" i="7"/>
  <c r="AO811" i="7"/>
  <c r="AO812" i="7"/>
  <c r="AO813" i="7"/>
  <c r="AO814" i="7"/>
  <c r="AO815" i="7"/>
  <c r="AO816" i="7"/>
  <c r="AO817" i="7"/>
  <c r="AO818" i="7"/>
  <c r="AO819" i="7"/>
  <c r="AO820" i="7"/>
  <c r="AO821" i="7"/>
  <c r="AO822" i="7"/>
  <c r="AO823" i="7"/>
  <c r="AO824" i="7"/>
  <c r="AO825" i="7"/>
  <c r="AO826" i="7"/>
  <c r="AO827" i="7"/>
  <c r="AO828" i="7"/>
  <c r="AO829" i="7"/>
  <c r="AO830" i="7"/>
  <c r="AO831" i="7"/>
  <c r="AO832" i="7"/>
  <c r="AO833" i="7"/>
  <c r="AO834" i="7"/>
  <c r="AO835" i="7"/>
  <c r="AO836" i="7"/>
  <c r="AO837" i="7"/>
  <c r="AO838" i="7"/>
  <c r="AO839" i="7"/>
  <c r="AO840" i="7"/>
  <c r="AO841" i="7"/>
  <c r="AO842" i="7"/>
  <c r="AO843" i="7"/>
  <c r="AO844" i="7"/>
  <c r="AO845" i="7"/>
  <c r="AO846" i="7"/>
  <c r="AO847" i="7"/>
  <c r="AO848" i="7"/>
  <c r="AO849" i="7"/>
  <c r="AO850" i="7"/>
  <c r="AO851" i="7"/>
  <c r="AO852" i="7"/>
  <c r="AO853" i="7"/>
  <c r="AO854" i="7"/>
  <c r="AO855" i="7"/>
  <c r="AO856" i="7"/>
  <c r="AO857" i="7"/>
  <c r="AO858" i="7"/>
  <c r="AO859" i="7"/>
  <c r="AO860" i="7"/>
  <c r="AO861" i="7"/>
  <c r="AO862" i="7"/>
  <c r="AO863" i="7"/>
  <c r="AO864" i="7"/>
  <c r="AO865" i="7"/>
  <c r="AO866" i="7"/>
  <c r="AO867" i="7"/>
  <c r="AO868" i="7"/>
  <c r="AO869" i="7"/>
  <c r="AO870" i="7"/>
  <c r="AO871" i="7"/>
  <c r="AO872" i="7"/>
  <c r="AO873" i="7"/>
  <c r="AO874" i="7"/>
  <c r="AO875" i="7"/>
  <c r="AO876" i="7"/>
  <c r="AO877" i="7"/>
  <c r="AO878" i="7"/>
  <c r="AO879" i="7"/>
  <c r="AO880" i="7"/>
  <c r="AO881" i="7"/>
  <c r="AO882" i="7"/>
  <c r="AO883" i="7"/>
  <c r="AO884" i="7"/>
  <c r="AO885" i="7"/>
  <c r="AO886" i="7"/>
  <c r="AO887" i="7"/>
  <c r="AO888" i="7"/>
  <c r="AO889" i="7"/>
  <c r="AO890" i="7"/>
  <c r="AO891" i="7"/>
  <c r="AO892" i="7"/>
  <c r="AO893" i="7"/>
  <c r="AO894" i="7"/>
  <c r="AO895" i="7"/>
  <c r="AO896" i="7"/>
  <c r="AO897" i="7"/>
  <c r="AO898" i="7"/>
  <c r="AO899" i="7"/>
  <c r="AO900" i="7"/>
  <c r="AO901" i="7"/>
  <c r="AO902" i="7"/>
  <c r="AO903" i="7"/>
  <c r="AO904" i="7"/>
  <c r="AO905" i="7"/>
  <c r="AO906" i="7"/>
  <c r="AO907" i="7"/>
  <c r="AO908" i="7"/>
  <c r="AO909" i="7"/>
  <c r="AO910" i="7"/>
  <c r="AO911" i="7"/>
  <c r="AO912" i="7"/>
  <c r="AO913" i="7"/>
  <c r="AO914" i="7"/>
  <c r="AO915" i="7"/>
  <c r="AO916" i="7"/>
  <c r="AO917" i="7"/>
  <c r="AO918" i="7"/>
  <c r="AO919" i="7"/>
  <c r="AO920" i="7"/>
  <c r="AO921" i="7"/>
  <c r="AO922" i="7"/>
  <c r="AO923" i="7"/>
  <c r="AO924" i="7"/>
  <c r="AO925" i="7"/>
  <c r="AO926" i="7"/>
  <c r="AO927" i="7"/>
  <c r="AO928" i="7"/>
  <c r="AO929" i="7"/>
  <c r="AO930" i="7"/>
  <c r="AO931" i="7"/>
  <c r="AO932" i="7"/>
  <c r="AO933" i="7"/>
  <c r="AO934" i="7"/>
  <c r="AO935" i="7"/>
  <c r="AO936" i="7"/>
  <c r="AO937" i="7"/>
  <c r="AO938" i="7"/>
  <c r="AO939" i="7"/>
  <c r="AO940" i="7"/>
  <c r="AO941" i="7"/>
  <c r="AO942" i="7"/>
  <c r="AO943" i="7"/>
  <c r="AO944" i="7"/>
  <c r="AO945" i="7"/>
  <c r="AO946" i="7"/>
  <c r="AO947" i="7"/>
  <c r="AO948" i="7"/>
  <c r="AO949" i="7"/>
  <c r="AO950" i="7"/>
  <c r="AO951" i="7"/>
  <c r="AO952" i="7"/>
  <c r="AO953" i="7"/>
  <c r="AO954" i="7"/>
  <c r="AO955" i="7"/>
  <c r="AO956" i="7"/>
  <c r="AO957" i="7"/>
  <c r="AO958" i="7"/>
  <c r="AO959" i="7"/>
  <c r="AO960" i="7"/>
  <c r="AO961" i="7"/>
  <c r="AO962" i="7"/>
  <c r="AO963" i="7"/>
  <c r="AO964" i="7"/>
  <c r="AO965" i="7"/>
  <c r="AO966" i="7"/>
  <c r="AO967" i="7"/>
  <c r="AO968" i="7"/>
  <c r="AO969" i="7"/>
  <c r="AO970" i="7"/>
  <c r="AO971" i="7"/>
  <c r="AO972" i="7"/>
  <c r="AO973" i="7"/>
  <c r="AO974" i="7"/>
  <c r="AO975" i="7"/>
  <c r="AO976" i="7"/>
  <c r="AO977" i="7"/>
  <c r="AO978" i="7"/>
  <c r="AO979" i="7"/>
  <c r="AO980" i="7"/>
  <c r="AO981" i="7"/>
  <c r="AO982" i="7"/>
  <c r="AO983" i="7"/>
  <c r="AO984" i="7"/>
  <c r="AO985" i="7"/>
  <c r="AO986" i="7"/>
  <c r="AO987" i="7"/>
  <c r="AO988" i="7"/>
  <c r="AO989" i="7"/>
  <c r="AO990" i="7"/>
  <c r="AO991" i="7"/>
  <c r="AO992" i="7"/>
  <c r="AO993" i="7"/>
  <c r="AO994" i="7"/>
  <c r="AO995" i="7"/>
  <c r="AO996" i="7"/>
  <c r="AO997" i="7"/>
  <c r="AO998" i="7"/>
  <c r="AO999" i="7"/>
  <c r="AO1000" i="7"/>
  <c r="AO1001" i="7"/>
  <c r="AO1002" i="7"/>
  <c r="AO1003" i="7"/>
  <c r="AO1004" i="7"/>
  <c r="AO1005" i="7"/>
  <c r="AO1006" i="7"/>
  <c r="AO1007" i="7"/>
  <c r="AO1008" i="7"/>
  <c r="AO1009" i="7"/>
  <c r="AO1010" i="7"/>
  <c r="AO1011" i="7"/>
  <c r="AO1012" i="7"/>
  <c r="AO1013" i="7"/>
  <c r="AO1014" i="7"/>
  <c r="AO1015" i="7"/>
  <c r="AO1016" i="7"/>
  <c r="AO1017" i="7"/>
  <c r="AO1018" i="7"/>
  <c r="AO1019" i="7"/>
  <c r="AO1020" i="7"/>
  <c r="AO1021" i="7"/>
  <c r="AO1022" i="7"/>
  <c r="AO1023" i="7"/>
  <c r="AO1024" i="7"/>
  <c r="AO1025" i="7"/>
  <c r="AO1026" i="7"/>
  <c r="AO1027" i="7"/>
  <c r="AO1028" i="7"/>
  <c r="AO1029" i="7"/>
  <c r="AO1030" i="7"/>
  <c r="AO1031" i="7"/>
  <c r="AO1032" i="7"/>
  <c r="AO1033" i="7"/>
  <c r="AO1034" i="7"/>
  <c r="AO1035" i="7"/>
  <c r="AO1036" i="7"/>
  <c r="AO1037" i="7"/>
  <c r="AO1038" i="7"/>
  <c r="AO1039" i="7"/>
  <c r="AO1040" i="7"/>
  <c r="AO1041" i="7"/>
  <c r="AO1042" i="7"/>
  <c r="AO1043" i="7"/>
  <c r="AO1044" i="7"/>
  <c r="AO1045" i="7"/>
  <c r="AO1046" i="7"/>
  <c r="AO1047" i="7"/>
  <c r="AO1048" i="7"/>
  <c r="AO1049" i="7"/>
  <c r="AO1050" i="7"/>
  <c r="AO1051" i="7"/>
  <c r="AO1052" i="7"/>
  <c r="AO1053" i="7"/>
  <c r="AO1054" i="7"/>
  <c r="AO1055" i="7"/>
  <c r="AO1056" i="7"/>
  <c r="AO1057" i="7"/>
  <c r="AO1058" i="7"/>
  <c r="AO1059" i="7"/>
  <c r="AO1060" i="7"/>
  <c r="AO1061" i="7"/>
  <c r="AO1062" i="7"/>
  <c r="AO1063" i="7"/>
  <c r="AO1064" i="7"/>
  <c r="AO1065" i="7"/>
  <c r="AO1066" i="7"/>
  <c r="AO1067" i="7"/>
  <c r="AO1068" i="7"/>
  <c r="AO1069" i="7"/>
  <c r="AO1070" i="7"/>
  <c r="AO1071" i="7"/>
  <c r="AO1072" i="7"/>
  <c r="AO1073" i="7"/>
  <c r="AO1074" i="7"/>
  <c r="AO1075" i="7"/>
  <c r="AO1076" i="7"/>
  <c r="AO1077" i="7"/>
  <c r="AO1078" i="7"/>
  <c r="AO1079" i="7"/>
  <c r="AO1080" i="7"/>
  <c r="AO1081" i="7"/>
  <c r="AO1082" i="7"/>
  <c r="AO1083" i="7"/>
  <c r="AO1084" i="7"/>
  <c r="AO1085" i="7"/>
  <c r="AO1086" i="7"/>
  <c r="AO1087" i="7"/>
  <c r="AO1088" i="7"/>
  <c r="AO1089" i="7"/>
  <c r="AO1090" i="7"/>
  <c r="AO1091" i="7"/>
  <c r="AO1092" i="7"/>
  <c r="AO1093" i="7"/>
  <c r="AO1094" i="7"/>
  <c r="AO1095" i="7"/>
  <c r="AO1096" i="7"/>
  <c r="AO1097" i="7"/>
  <c r="AO1098" i="7"/>
  <c r="AO1099" i="7"/>
  <c r="AO1100" i="7"/>
  <c r="AO1101" i="7"/>
  <c r="AO1102" i="7"/>
  <c r="AO1103" i="7"/>
  <c r="AO1104" i="7"/>
  <c r="AO1105" i="7"/>
  <c r="AO1106" i="7"/>
  <c r="AO1107" i="7"/>
  <c r="AO1108" i="7"/>
  <c r="AO1109" i="7"/>
  <c r="AO1110" i="7"/>
  <c r="AO1111" i="7"/>
  <c r="AO1112" i="7"/>
  <c r="AO1113" i="7"/>
  <c r="AO1114" i="7"/>
  <c r="AO1115" i="7"/>
  <c r="AO1116" i="7"/>
  <c r="AO1117" i="7"/>
  <c r="AO1118" i="7"/>
  <c r="AO1119" i="7"/>
  <c r="AO1120" i="7"/>
  <c r="AO1121" i="7"/>
  <c r="AO1122" i="7"/>
  <c r="AO1123" i="7"/>
  <c r="AO1124" i="7"/>
  <c r="AO1125" i="7"/>
  <c r="AO1126" i="7"/>
  <c r="AO1127" i="7"/>
  <c r="AO1128" i="7"/>
  <c r="AO1129" i="7"/>
  <c r="AO1130" i="7"/>
  <c r="AO1131" i="7"/>
  <c r="AO1132" i="7"/>
  <c r="AO1133" i="7"/>
  <c r="AO1134" i="7"/>
  <c r="AO1135" i="7"/>
  <c r="AO1136" i="7"/>
  <c r="AO1137" i="7"/>
  <c r="AO1138" i="7"/>
  <c r="AO1139" i="7"/>
  <c r="AO1140" i="7"/>
  <c r="AO1141" i="7"/>
  <c r="AO1142" i="7"/>
  <c r="AO1143" i="7"/>
  <c r="AO1144" i="7"/>
  <c r="AO1145" i="7"/>
  <c r="AO1146" i="7"/>
  <c r="AO1147" i="7"/>
  <c r="AO1148" i="7"/>
  <c r="AO1149" i="7"/>
  <c r="AO1150" i="7"/>
  <c r="AO1151" i="7"/>
  <c r="AO1152" i="7"/>
  <c r="AO1153" i="7"/>
  <c r="AO1154" i="7"/>
  <c r="AO1155" i="7"/>
  <c r="AO1156" i="7"/>
  <c r="AO1157" i="7"/>
  <c r="AO1158" i="7"/>
  <c r="AO1159" i="7"/>
  <c r="AO1160" i="7"/>
  <c r="AO1161" i="7"/>
  <c r="AO1162" i="7"/>
  <c r="AO1163" i="7"/>
  <c r="AO1164" i="7"/>
  <c r="AO1165" i="7"/>
  <c r="AO1166" i="7"/>
  <c r="AO1167" i="7"/>
  <c r="AO1168" i="7"/>
  <c r="AO1169" i="7"/>
  <c r="AO1170" i="7"/>
  <c r="AO1171" i="7"/>
  <c r="AO1172" i="7"/>
  <c r="AO1173" i="7"/>
  <c r="AO1174" i="7"/>
  <c r="AO1175" i="7"/>
  <c r="AO1176" i="7"/>
  <c r="AO1177" i="7"/>
  <c r="AO1178" i="7"/>
  <c r="AO1179" i="7"/>
  <c r="AO1180" i="7"/>
  <c r="AO1181" i="7"/>
  <c r="AO1182" i="7"/>
  <c r="AO1183" i="7"/>
  <c r="AO1184" i="7"/>
  <c r="AO1185" i="7"/>
  <c r="AO1186" i="7"/>
  <c r="AO1187" i="7"/>
  <c r="AO1188" i="7"/>
  <c r="AO1189" i="7"/>
  <c r="AO1190" i="7"/>
  <c r="AO1191" i="7"/>
  <c r="AO1192" i="7"/>
  <c r="AO1193" i="7"/>
  <c r="AO1194" i="7"/>
  <c r="AO1195" i="7"/>
  <c r="AO1196" i="7"/>
  <c r="AO1197" i="7"/>
  <c r="AO1198" i="7"/>
  <c r="AO1199" i="7"/>
  <c r="AO1200" i="7"/>
  <c r="AO1201" i="7"/>
  <c r="AO1202" i="7"/>
  <c r="AO1203" i="7"/>
  <c r="AO1204" i="7"/>
  <c r="AO1205" i="7"/>
  <c r="AO1206" i="7"/>
  <c r="AO1207" i="7"/>
  <c r="AO1208" i="7"/>
  <c r="AO1209" i="7"/>
  <c r="AO1210" i="7"/>
  <c r="AO1211" i="7"/>
  <c r="AO1212" i="7"/>
  <c r="AO1213" i="7"/>
  <c r="AO1214" i="7"/>
  <c r="AO1215" i="7"/>
  <c r="AO1216" i="7"/>
  <c r="AO1217" i="7"/>
  <c r="AO1218" i="7"/>
  <c r="AO1219" i="7"/>
  <c r="AO1220" i="7"/>
  <c r="AO1221" i="7"/>
  <c r="AO1222" i="7"/>
  <c r="AO1223" i="7"/>
  <c r="AO1224" i="7"/>
  <c r="AO1225" i="7"/>
  <c r="AO1226" i="7"/>
  <c r="AO1227" i="7"/>
  <c r="AO1228" i="7"/>
  <c r="AO1229" i="7"/>
  <c r="AO1230" i="7"/>
  <c r="AO1231" i="7"/>
  <c r="AO1232" i="7"/>
  <c r="AO1233" i="7"/>
  <c r="AO1234" i="7"/>
  <c r="AO1235" i="7"/>
  <c r="AO1236" i="7"/>
  <c r="AO1237" i="7"/>
  <c r="AO1238" i="7"/>
  <c r="AO1239" i="7"/>
  <c r="AO1240" i="7"/>
  <c r="AO1241" i="7"/>
  <c r="AO1242" i="7"/>
  <c r="AO1243" i="7"/>
  <c r="AO1244" i="7"/>
  <c r="AO1245" i="7"/>
  <c r="AO1246" i="7"/>
  <c r="AO1247" i="7"/>
  <c r="AO1248" i="7"/>
  <c r="AO1249" i="7"/>
  <c r="AO1250" i="7"/>
  <c r="AO1251" i="7"/>
  <c r="AO1252" i="7"/>
  <c r="AO1253" i="7"/>
  <c r="AO1254" i="7"/>
  <c r="AO1255" i="7"/>
  <c r="AO1256" i="7"/>
  <c r="AO1257" i="7"/>
  <c r="AO1258" i="7"/>
  <c r="AO1259" i="7"/>
  <c r="AO1260" i="7"/>
  <c r="AO1261" i="7"/>
  <c r="AO1262" i="7"/>
  <c r="AO1263" i="7"/>
  <c r="AO1264" i="7"/>
  <c r="AO1265" i="7"/>
  <c r="AO1266" i="7"/>
  <c r="AO1267" i="7"/>
  <c r="AO1268" i="7"/>
  <c r="AO1269" i="7"/>
  <c r="AO1270" i="7"/>
  <c r="AO1271" i="7"/>
  <c r="AO1272" i="7"/>
  <c r="AO1273" i="7"/>
  <c r="AO1274" i="7"/>
  <c r="AO1275" i="7"/>
  <c r="AO1276" i="7"/>
  <c r="AO1277" i="7"/>
  <c r="AO1278" i="7"/>
  <c r="AO1279" i="7"/>
  <c r="AO1280" i="7"/>
  <c r="AO1281" i="7"/>
  <c r="AO1282" i="7"/>
  <c r="AO1283" i="7"/>
  <c r="AO1284" i="7"/>
  <c r="AO1285" i="7"/>
  <c r="AO1286" i="7"/>
  <c r="AO1287" i="7"/>
  <c r="AO1288" i="7"/>
  <c r="AO1289" i="7"/>
  <c r="AO1290" i="7"/>
  <c r="AO1291" i="7"/>
  <c r="AO1292" i="7"/>
  <c r="AO1293" i="7"/>
  <c r="AO1294" i="7"/>
  <c r="AO1295" i="7"/>
  <c r="AO1296" i="7"/>
  <c r="AO1297" i="7"/>
  <c r="AO1298" i="7"/>
  <c r="AO1299" i="7"/>
  <c r="AO1300" i="7"/>
  <c r="AO1301" i="7"/>
  <c r="AO1302" i="7"/>
  <c r="AO1303" i="7"/>
  <c r="AO1304" i="7"/>
  <c r="AO1305" i="7"/>
  <c r="AO1306" i="7"/>
  <c r="AO1307" i="7"/>
  <c r="AO1308" i="7"/>
  <c r="AO1309" i="7"/>
  <c r="AO1310" i="7"/>
  <c r="AO1311" i="7"/>
  <c r="AO1312" i="7"/>
  <c r="AO1313" i="7"/>
  <c r="AO1314" i="7"/>
  <c r="AO1315" i="7"/>
  <c r="AO1316" i="7"/>
  <c r="AO1317" i="7"/>
  <c r="AO1318" i="7"/>
  <c r="AO1319" i="7"/>
  <c r="AO1320" i="7"/>
  <c r="AO1321" i="7"/>
  <c r="AO1322" i="7"/>
  <c r="AO1323" i="7"/>
  <c r="AO1324" i="7"/>
  <c r="AO1325" i="7"/>
  <c r="AO1326" i="7"/>
  <c r="AO1327" i="7"/>
  <c r="AO1328" i="7"/>
  <c r="AO1329" i="7"/>
  <c r="AO1330" i="7"/>
  <c r="AO1331" i="7"/>
  <c r="AO1332" i="7"/>
  <c r="AO1333" i="7"/>
  <c r="AO1334" i="7"/>
  <c r="AO1335" i="7"/>
  <c r="AO1336" i="7"/>
  <c r="AO1337" i="7"/>
  <c r="AO1338" i="7"/>
  <c r="AO1339" i="7"/>
  <c r="AO1340" i="7"/>
  <c r="AO1341" i="7"/>
  <c r="AO1342" i="7"/>
  <c r="AO1343" i="7"/>
  <c r="AO1344" i="7"/>
  <c r="AO1345" i="7"/>
  <c r="AO1346" i="7"/>
  <c r="AO1347" i="7"/>
  <c r="AO1348" i="7"/>
  <c r="AO1349" i="7"/>
  <c r="AO1350" i="7"/>
  <c r="AO1351" i="7"/>
  <c r="AO1352" i="7"/>
  <c r="AO1353" i="7"/>
  <c r="AO1354" i="7"/>
  <c r="AO1355" i="7"/>
  <c r="AO1356" i="7"/>
  <c r="AO1357" i="7"/>
  <c r="AO1358" i="7"/>
  <c r="AO1359" i="7"/>
  <c r="AO1360" i="7"/>
  <c r="AO1361" i="7"/>
  <c r="AO1362" i="7"/>
  <c r="AO1363" i="7"/>
  <c r="AO1364" i="7"/>
  <c r="AO1365" i="7"/>
  <c r="AO1366" i="7"/>
  <c r="AO1367" i="7"/>
  <c r="AO1368" i="7"/>
  <c r="AO1369" i="7"/>
  <c r="AO1370" i="7"/>
  <c r="AO1371" i="7"/>
  <c r="AO1372" i="7"/>
  <c r="AO1373" i="7"/>
  <c r="AO1374" i="7"/>
  <c r="AO1375" i="7"/>
  <c r="AO1376" i="7"/>
  <c r="AO1377" i="7"/>
  <c r="AO1378" i="7"/>
  <c r="AO1379" i="7"/>
  <c r="AO1380" i="7"/>
  <c r="AO1381" i="7"/>
  <c r="AO1382" i="7"/>
  <c r="AO1383" i="7"/>
  <c r="AO1384" i="7"/>
  <c r="AO1385" i="7"/>
  <c r="AO1386" i="7"/>
  <c r="AO1387" i="7"/>
  <c r="AO1388" i="7"/>
  <c r="AO1389" i="7"/>
  <c r="AO1390" i="7"/>
  <c r="AO1391" i="7"/>
  <c r="AO1392" i="7"/>
  <c r="AO1393" i="7"/>
  <c r="AO1394" i="7"/>
  <c r="AO1395" i="7"/>
  <c r="AO1396" i="7"/>
  <c r="AO1397" i="7"/>
  <c r="AO1398" i="7"/>
  <c r="AO1399" i="7"/>
  <c r="AO1400" i="7"/>
  <c r="AO1401" i="7"/>
  <c r="AO1402" i="7"/>
  <c r="AO1403" i="7"/>
  <c r="AO1404" i="7"/>
  <c r="AO1405" i="7"/>
  <c r="AO1406" i="7"/>
  <c r="AO1407" i="7"/>
  <c r="AO1408" i="7"/>
  <c r="AO1409" i="7"/>
  <c r="AO1410" i="7"/>
  <c r="AO1411" i="7"/>
  <c r="AO1412" i="7"/>
  <c r="AO1413" i="7"/>
  <c r="AO1414" i="7"/>
  <c r="AO1415" i="7"/>
  <c r="AO1416" i="7"/>
  <c r="AO1417" i="7"/>
  <c r="AO1418" i="7"/>
  <c r="AO1419" i="7"/>
  <c r="AO1420" i="7"/>
  <c r="AO1421" i="7"/>
  <c r="AO1422" i="7"/>
  <c r="AO1423" i="7"/>
  <c r="AO1424" i="7"/>
  <c r="AO1425" i="7"/>
  <c r="AO1426" i="7"/>
  <c r="AO1427" i="7"/>
  <c r="AO1428" i="7"/>
  <c r="AO1429" i="7"/>
  <c r="AO1430" i="7"/>
  <c r="AO1431" i="7"/>
  <c r="AO1432" i="7"/>
  <c r="AO1433" i="7"/>
  <c r="AO1434" i="7"/>
  <c r="AO1435" i="7"/>
  <c r="AO1436" i="7"/>
  <c r="AO1437" i="7"/>
  <c r="AO1438" i="7"/>
  <c r="AO1439" i="7"/>
  <c r="AO1440" i="7"/>
  <c r="AO1441" i="7"/>
  <c r="AO1442" i="7"/>
  <c r="AO1443" i="7"/>
  <c r="AO1444" i="7"/>
  <c r="AO1445" i="7"/>
  <c r="AO1446" i="7"/>
  <c r="AO1447" i="7"/>
  <c r="AO1448" i="7"/>
  <c r="AO1449" i="7"/>
  <c r="AO1450" i="7"/>
  <c r="AO1451" i="7"/>
  <c r="AO1452" i="7"/>
  <c r="AO1453" i="7"/>
  <c r="AO1454" i="7"/>
  <c r="AO1455" i="7"/>
  <c r="AO1456" i="7"/>
  <c r="AO1457" i="7"/>
  <c r="AO1458" i="7"/>
  <c r="AO1459" i="7"/>
  <c r="AO1460" i="7"/>
  <c r="AO1461" i="7"/>
  <c r="AO1462" i="7"/>
  <c r="AO1463" i="7"/>
  <c r="AO1464" i="7"/>
  <c r="AO1465" i="7"/>
  <c r="AO1466" i="7"/>
  <c r="AO1467" i="7"/>
  <c r="AO1468" i="7"/>
  <c r="AO1469" i="7"/>
  <c r="AO1470" i="7"/>
  <c r="AO1471" i="7"/>
  <c r="AO1472" i="7"/>
  <c r="AO1473" i="7"/>
  <c r="AO1474" i="7"/>
  <c r="AO1475" i="7"/>
  <c r="AO1476" i="7"/>
  <c r="AO1477" i="7"/>
  <c r="AO1478" i="7"/>
  <c r="AO1479" i="7"/>
  <c r="AO1480" i="7"/>
  <c r="AO1481" i="7"/>
  <c r="AO1482" i="7"/>
  <c r="AO1483" i="7"/>
  <c r="AO1484" i="7"/>
  <c r="AO1485" i="7"/>
  <c r="AO1486" i="7"/>
  <c r="AO1487" i="7"/>
  <c r="AO1488" i="7"/>
  <c r="AO1489" i="7"/>
  <c r="AO1490" i="7"/>
  <c r="AO1491" i="7"/>
  <c r="AO1492" i="7"/>
  <c r="AO1493" i="7"/>
  <c r="AO1494" i="7"/>
  <c r="AO1495" i="7"/>
  <c r="AO1496" i="7"/>
  <c r="AO1497" i="7"/>
  <c r="AO1498" i="7"/>
  <c r="AO1499" i="7"/>
  <c r="AO1500" i="7"/>
  <c r="AO1501" i="7"/>
  <c r="AO1502" i="7"/>
  <c r="AO1503" i="7"/>
  <c r="AO1504" i="7"/>
  <c r="AO1505" i="7"/>
  <c r="AO1506" i="7"/>
  <c r="AO1507" i="7"/>
  <c r="AO1508" i="7"/>
  <c r="AO1509" i="7"/>
  <c r="AO1510" i="7"/>
  <c r="AO1511" i="7"/>
  <c r="AO1512" i="7"/>
  <c r="AO1513" i="7"/>
  <c r="AO1514" i="7"/>
  <c r="AO1515" i="7"/>
  <c r="AO1516" i="7"/>
  <c r="AO1517" i="7"/>
  <c r="AO1518" i="7"/>
  <c r="AO1519" i="7"/>
  <c r="AO1520" i="7"/>
  <c r="AO1521" i="7"/>
  <c r="AO1522" i="7"/>
  <c r="AO1523" i="7"/>
  <c r="AO1524" i="7"/>
  <c r="AO1525" i="7"/>
  <c r="AO1526" i="7"/>
  <c r="AO1527" i="7"/>
  <c r="AO1528" i="7"/>
  <c r="AO1529" i="7"/>
  <c r="AO1530" i="7"/>
  <c r="AO1531" i="7"/>
  <c r="AO1532" i="7"/>
  <c r="AO1533" i="7"/>
  <c r="AO1534" i="7"/>
  <c r="AO1535" i="7"/>
  <c r="AO1536" i="7"/>
  <c r="AO1537" i="7"/>
  <c r="AO1538" i="7"/>
  <c r="AO1539" i="7"/>
  <c r="AO1540" i="7"/>
  <c r="AO1541" i="7"/>
  <c r="AO1542" i="7"/>
  <c r="AO1543" i="7"/>
  <c r="AO1544" i="7"/>
  <c r="AO1545" i="7"/>
  <c r="AO1546" i="7"/>
  <c r="AO1547" i="7"/>
  <c r="AO1548" i="7"/>
  <c r="AO1549" i="7"/>
  <c r="AO1550" i="7"/>
  <c r="AO1551" i="7"/>
  <c r="AO1552" i="7"/>
  <c r="AO1553" i="7"/>
  <c r="AO1554" i="7"/>
  <c r="AO1555" i="7"/>
  <c r="AO1556" i="7"/>
  <c r="AO1557" i="7"/>
  <c r="AO1558" i="7"/>
  <c r="AO1559" i="7"/>
  <c r="AO1560" i="7"/>
  <c r="AO1561" i="7"/>
  <c r="AO1562" i="7"/>
  <c r="AO1563" i="7"/>
  <c r="AO1564" i="7"/>
  <c r="AO1565" i="7"/>
  <c r="AO1566" i="7"/>
  <c r="AO1567" i="7"/>
  <c r="AO1568" i="7"/>
  <c r="AO1569" i="7"/>
  <c r="AO1570" i="7"/>
  <c r="AO1571" i="7"/>
  <c r="AO1572" i="7"/>
  <c r="AO1573" i="7"/>
  <c r="AO1574" i="7"/>
  <c r="AO1575" i="7"/>
  <c r="AO1576" i="7"/>
  <c r="AO1577" i="7"/>
  <c r="AO1578" i="7"/>
  <c r="AO1579" i="7"/>
  <c r="AO1580" i="7"/>
  <c r="AO1581" i="7"/>
  <c r="AO1582" i="7"/>
  <c r="AO1583" i="7"/>
  <c r="AO1584" i="7"/>
  <c r="AO1585" i="7"/>
  <c r="AO1586" i="7"/>
  <c r="AO1587" i="7"/>
  <c r="AO1588" i="7"/>
  <c r="AO1589" i="7"/>
  <c r="AO1590" i="7"/>
  <c r="AO1591" i="7"/>
  <c r="AO1592" i="7"/>
  <c r="AO1593" i="7"/>
  <c r="AO1594" i="7"/>
  <c r="AO1595" i="7"/>
  <c r="AO1596" i="7"/>
  <c r="AO1597" i="7"/>
  <c r="AO1598" i="7"/>
  <c r="AO1599" i="7"/>
  <c r="AO1600" i="7"/>
  <c r="AO1601" i="7"/>
  <c r="AO1602" i="7"/>
  <c r="AO1603" i="7"/>
  <c r="AO1604" i="7"/>
  <c r="AO1605" i="7"/>
  <c r="AO1606" i="7"/>
  <c r="AO1607" i="7"/>
  <c r="AO1608" i="7"/>
  <c r="AO1609" i="7"/>
  <c r="AO1610" i="7"/>
  <c r="AO1611" i="7"/>
  <c r="AO1612" i="7"/>
  <c r="AO1613" i="7"/>
  <c r="AO1614" i="7"/>
  <c r="AO1615" i="7"/>
  <c r="AO1616" i="7"/>
  <c r="AO1617" i="7"/>
  <c r="AO1618" i="7"/>
  <c r="AO1619" i="7"/>
  <c r="AO1620" i="7"/>
  <c r="AO1621" i="7"/>
  <c r="AO1622" i="7"/>
  <c r="AO1623" i="7"/>
  <c r="AO1624" i="7"/>
  <c r="AO1625" i="7"/>
  <c r="AO1626" i="7"/>
  <c r="AO1627" i="7"/>
  <c r="AO1628" i="7"/>
  <c r="AO1629" i="7"/>
  <c r="AO1630" i="7"/>
  <c r="AO1631" i="7"/>
  <c r="AO1632" i="7"/>
  <c r="AO1633" i="7"/>
  <c r="AO1634" i="7"/>
  <c r="AO1635" i="7"/>
  <c r="AO1636" i="7"/>
  <c r="AO1637" i="7"/>
  <c r="AO1638" i="7"/>
  <c r="AO1639" i="7"/>
  <c r="AO1640" i="7"/>
  <c r="AO1641" i="7"/>
  <c r="AO1642" i="7"/>
  <c r="AO1643" i="7"/>
  <c r="AO1644" i="7"/>
  <c r="AO1645" i="7"/>
  <c r="AO1646" i="7"/>
  <c r="AO1647" i="7"/>
  <c r="AO1648" i="7"/>
  <c r="AO1649" i="7"/>
  <c r="AO1650" i="7"/>
  <c r="AO1651" i="7"/>
  <c r="AO1652" i="7"/>
  <c r="AO1653" i="7"/>
  <c r="AO1654" i="7"/>
  <c r="AO1655" i="7"/>
  <c r="AO1656" i="7"/>
  <c r="AO1657" i="7"/>
  <c r="AO1658" i="7"/>
  <c r="AO1659" i="7"/>
  <c r="AO1660" i="7"/>
  <c r="AO1661" i="7"/>
  <c r="AO1662" i="7"/>
  <c r="AO1663" i="7"/>
  <c r="AO1664" i="7"/>
  <c r="AO1665" i="7"/>
  <c r="AO1666" i="7"/>
  <c r="AO1667" i="7"/>
  <c r="AO1668" i="7"/>
  <c r="AO1669" i="7"/>
  <c r="AO1670" i="7"/>
  <c r="AO1671" i="7"/>
  <c r="AO1672" i="7"/>
  <c r="AO1673" i="7"/>
  <c r="AO1674" i="7"/>
  <c r="AO1675" i="7"/>
  <c r="AO1676" i="7"/>
  <c r="AO1677" i="7"/>
  <c r="AO1678" i="7"/>
  <c r="AO1679" i="7"/>
  <c r="AO1680" i="7"/>
  <c r="AO1681" i="7"/>
  <c r="AO1682" i="7"/>
  <c r="AO1683" i="7"/>
  <c r="AO1684" i="7"/>
  <c r="AO1685" i="7"/>
  <c r="AO1686" i="7"/>
  <c r="AO1687" i="7"/>
  <c r="AO1688" i="7"/>
  <c r="AO1689" i="7"/>
  <c r="AO1690" i="7"/>
  <c r="AO1691" i="7"/>
  <c r="AO1692" i="7"/>
  <c r="AO1693" i="7"/>
  <c r="AO1694" i="7"/>
  <c r="AO1695" i="7"/>
  <c r="AO1696" i="7"/>
  <c r="AO1697" i="7"/>
  <c r="AO1698" i="7"/>
  <c r="AO1699" i="7"/>
  <c r="AO1700" i="7"/>
  <c r="AO1701" i="7"/>
  <c r="AO1702" i="7"/>
  <c r="AO1703" i="7"/>
  <c r="AO1704" i="7"/>
  <c r="AO1705" i="7"/>
  <c r="AO1706" i="7"/>
  <c r="AO1707" i="7"/>
  <c r="AO1708" i="7"/>
  <c r="AO1709" i="7"/>
  <c r="AO1710" i="7"/>
  <c r="AO1711" i="7"/>
  <c r="AO1712" i="7"/>
  <c r="AO1713" i="7"/>
  <c r="AO1714" i="7"/>
  <c r="AO1715" i="7"/>
  <c r="AO1716" i="7"/>
  <c r="AO1717" i="7"/>
  <c r="AO1718" i="7"/>
  <c r="AO1719" i="7"/>
  <c r="AO1720" i="7"/>
  <c r="AO1721" i="7"/>
  <c r="AO1722" i="7"/>
  <c r="AO1723" i="7"/>
  <c r="AO1724" i="7"/>
  <c r="AO1725" i="7"/>
  <c r="AO1726" i="7"/>
  <c r="AO1727" i="7"/>
  <c r="AO1728" i="7"/>
  <c r="AO1729" i="7"/>
  <c r="AO1730" i="7"/>
  <c r="AO1731" i="7"/>
  <c r="AO1732" i="7"/>
  <c r="AO1733" i="7"/>
  <c r="AO1734" i="7"/>
  <c r="AO1735" i="7"/>
  <c r="AO1736" i="7"/>
  <c r="AO1737" i="7"/>
  <c r="AO1738" i="7"/>
  <c r="AO1739" i="7"/>
  <c r="AO1740" i="7"/>
  <c r="AO1741" i="7"/>
  <c r="AO1742" i="7"/>
  <c r="AO1743" i="7"/>
  <c r="AO1744" i="7"/>
  <c r="AO1745" i="7"/>
  <c r="AO1746" i="7"/>
  <c r="AO1747" i="7"/>
  <c r="AO1748" i="7"/>
  <c r="AO1749" i="7"/>
  <c r="AO1750" i="7"/>
  <c r="AO1751" i="7"/>
  <c r="AO1752" i="7"/>
  <c r="AO1753" i="7"/>
  <c r="AO1754" i="7"/>
  <c r="AO1755" i="7"/>
  <c r="AO1756" i="7"/>
  <c r="AO1757" i="7"/>
  <c r="AO1758" i="7"/>
  <c r="AO1759" i="7"/>
  <c r="AO1760" i="7"/>
  <c r="AO1761" i="7"/>
  <c r="AO1762" i="7"/>
  <c r="AO1763" i="7"/>
  <c r="AO1764" i="7"/>
  <c r="AO1765" i="7"/>
  <c r="AO1766" i="7"/>
  <c r="AO1767" i="7"/>
  <c r="AO1768" i="7"/>
  <c r="AO1769" i="7"/>
  <c r="AO1770" i="7"/>
  <c r="AO1771" i="7"/>
  <c r="AO1772" i="7"/>
  <c r="AO1773" i="7"/>
  <c r="AO1774" i="7"/>
  <c r="AO1775" i="7"/>
  <c r="AO1776" i="7"/>
  <c r="AO1777" i="7"/>
  <c r="AO1778" i="7"/>
  <c r="AO1779" i="7"/>
  <c r="AO1780" i="7"/>
  <c r="AO1781" i="7"/>
  <c r="AO1782" i="7"/>
  <c r="AO1783" i="7"/>
  <c r="AO1784" i="7"/>
  <c r="AO1785" i="7"/>
  <c r="AO1786" i="7"/>
  <c r="AO1787" i="7"/>
  <c r="AO1788" i="7"/>
  <c r="AO1789" i="7"/>
  <c r="AO1790" i="7"/>
  <c r="AO1791" i="7"/>
  <c r="AO1792" i="7"/>
  <c r="AO1793" i="7"/>
  <c r="AO1794" i="7"/>
  <c r="AO1795" i="7"/>
  <c r="AO1796" i="7"/>
  <c r="AO1797" i="7"/>
  <c r="AO1798" i="7"/>
  <c r="AO1799" i="7"/>
  <c r="AO1800" i="7"/>
  <c r="AO1801" i="7"/>
  <c r="AO1802" i="7"/>
  <c r="AO1803" i="7"/>
  <c r="AO1804" i="7"/>
  <c r="AO1805" i="7"/>
  <c r="AO1806" i="7"/>
  <c r="AO1807" i="7"/>
  <c r="AO1808" i="7"/>
  <c r="AO1809" i="7"/>
  <c r="AO1810" i="7"/>
  <c r="AO1811" i="7"/>
  <c r="AO1812" i="7"/>
  <c r="AO1813" i="7"/>
  <c r="AO1814" i="7"/>
  <c r="AO1815" i="7"/>
  <c r="AO1816" i="7"/>
  <c r="AO1817" i="7"/>
  <c r="AO1818" i="7"/>
  <c r="AO1819" i="7"/>
  <c r="AO1820" i="7"/>
  <c r="AO1821" i="7"/>
  <c r="AO1822" i="7"/>
  <c r="AO1823" i="7"/>
  <c r="AO1824" i="7"/>
  <c r="AO1825" i="7"/>
  <c r="AO1826" i="7"/>
  <c r="AO1827" i="7"/>
  <c r="AO1828" i="7"/>
  <c r="AO1829" i="7"/>
  <c r="AO1830" i="7"/>
  <c r="AO1831" i="7"/>
  <c r="AO1832" i="7"/>
  <c r="AO1833" i="7"/>
  <c r="AO1834" i="7"/>
  <c r="AO1835" i="7"/>
  <c r="AO1836" i="7"/>
  <c r="AO1837" i="7"/>
  <c r="AO1838" i="7"/>
  <c r="AO1839" i="7"/>
  <c r="AO1840" i="7"/>
  <c r="AO1841" i="7"/>
  <c r="AO1842" i="7"/>
  <c r="AO1843" i="7"/>
  <c r="AO1844" i="7"/>
  <c r="AO1845" i="7"/>
  <c r="AO1846" i="7"/>
  <c r="AO1847" i="7"/>
  <c r="AO1848" i="7"/>
  <c r="AO1849" i="7"/>
  <c r="AO1850" i="7"/>
  <c r="AO1851" i="7"/>
  <c r="AO1852" i="7"/>
  <c r="AO1853" i="7"/>
  <c r="AO1854" i="7"/>
  <c r="AO1855" i="7"/>
  <c r="AO1856" i="7"/>
  <c r="AO1857" i="7"/>
  <c r="AO1858" i="7"/>
  <c r="AO1859" i="7"/>
  <c r="AO1860" i="7"/>
  <c r="AO1861" i="7"/>
  <c r="AO1862" i="7"/>
  <c r="AO1863" i="7"/>
  <c r="AO1864" i="7"/>
  <c r="AO1865" i="7"/>
  <c r="AO1866" i="7"/>
  <c r="AO1867" i="7"/>
  <c r="AO1868" i="7"/>
  <c r="AO1869" i="7"/>
  <c r="AO1870" i="7"/>
  <c r="AO1871" i="7"/>
  <c r="AO1872" i="7"/>
  <c r="AO1873" i="7"/>
  <c r="AO1874" i="7"/>
  <c r="AO1875" i="7"/>
  <c r="AO1876" i="7"/>
  <c r="AO1877" i="7"/>
  <c r="AO1878" i="7"/>
  <c r="AO1879" i="7"/>
  <c r="AO1880" i="7"/>
  <c r="AO1881" i="7"/>
  <c r="AO1882" i="7"/>
  <c r="AO1883" i="7"/>
  <c r="AO1884" i="7"/>
  <c r="AO1885" i="7"/>
  <c r="AO1886" i="7"/>
  <c r="AO1887" i="7"/>
  <c r="AO1888" i="7"/>
  <c r="AO1889" i="7"/>
  <c r="AO1890" i="7"/>
  <c r="AO1891" i="7"/>
  <c r="AO1892" i="7"/>
  <c r="AO1893" i="7"/>
  <c r="AO1894" i="7"/>
  <c r="AO1895" i="7"/>
  <c r="AO1896" i="7"/>
  <c r="AO1897" i="7"/>
  <c r="AO1898" i="7"/>
  <c r="AO1899" i="7"/>
  <c r="AO1900" i="7"/>
  <c r="AO1901" i="7"/>
  <c r="AO1902" i="7"/>
  <c r="AO1903" i="7"/>
  <c r="AO1904" i="7"/>
  <c r="AO1905" i="7"/>
  <c r="AO1906" i="7"/>
  <c r="AO1907" i="7"/>
  <c r="AO1908" i="7"/>
  <c r="AO1909" i="7"/>
  <c r="AO1910" i="7"/>
  <c r="AO1911" i="7"/>
  <c r="AO1912" i="7"/>
  <c r="AO1913" i="7"/>
  <c r="AO1914" i="7"/>
  <c r="AO1915" i="7"/>
  <c r="AO1916" i="7"/>
  <c r="AO1917" i="7"/>
  <c r="AO1918" i="7"/>
  <c r="AO1919" i="7"/>
  <c r="AO1920" i="7"/>
  <c r="AO1921" i="7"/>
  <c r="AO1922" i="7"/>
  <c r="AO1923" i="7"/>
  <c r="AO1924" i="7"/>
  <c r="AO1925" i="7"/>
  <c r="AO1926" i="7"/>
  <c r="AO1927" i="7"/>
  <c r="AO1928" i="7"/>
  <c r="AO1929" i="7"/>
  <c r="AO1930" i="7"/>
  <c r="AO1931" i="7"/>
  <c r="AO1932" i="7"/>
  <c r="AO1933" i="7"/>
  <c r="AO1934" i="7"/>
  <c r="AO1935" i="7"/>
  <c r="AO1936" i="7"/>
  <c r="AO1937" i="7"/>
  <c r="AO1938" i="7"/>
  <c r="AO1939" i="7"/>
  <c r="AO1940" i="7"/>
  <c r="AO1941" i="7"/>
  <c r="AO1942" i="7"/>
  <c r="AO1943" i="7"/>
  <c r="AO1944" i="7"/>
  <c r="AO1945" i="7"/>
  <c r="AO1946" i="7"/>
  <c r="AO1947" i="7"/>
  <c r="AO1948" i="7"/>
  <c r="AO1949" i="7"/>
  <c r="AO1950" i="7"/>
  <c r="AO1951" i="7"/>
  <c r="AO1952" i="7"/>
  <c r="AO1953" i="7"/>
  <c r="AO1954" i="7"/>
  <c r="AO1955" i="7"/>
  <c r="AO1956" i="7"/>
  <c r="AO1957" i="7"/>
  <c r="AO1958" i="7"/>
  <c r="AO1959" i="7"/>
  <c r="AO1960" i="7"/>
  <c r="AO1961" i="7"/>
  <c r="AO1962" i="7"/>
  <c r="AO1963" i="7"/>
  <c r="AO1964" i="7"/>
  <c r="AO1965" i="7"/>
  <c r="AO1966" i="7"/>
  <c r="AO1967" i="7"/>
  <c r="AO1968" i="7"/>
  <c r="AO1969" i="7"/>
  <c r="AO1970" i="7"/>
  <c r="AO1971" i="7"/>
  <c r="AO1972" i="7"/>
  <c r="AO1973" i="7"/>
  <c r="AO1974" i="7"/>
  <c r="AO1975" i="7"/>
  <c r="AO1976" i="7"/>
  <c r="AO1977" i="7"/>
  <c r="AO1978" i="7"/>
  <c r="AO1979" i="7"/>
  <c r="AO1980" i="7"/>
  <c r="AO1981" i="7"/>
  <c r="AO1982" i="7"/>
  <c r="AO1983" i="7"/>
  <c r="AO1984" i="7"/>
  <c r="AO1985" i="7"/>
  <c r="AO1986" i="7"/>
  <c r="AO1987" i="7"/>
  <c r="AO1988" i="7"/>
  <c r="AO1989" i="7"/>
  <c r="AO1990" i="7"/>
  <c r="AO1991" i="7"/>
  <c r="AO1992" i="7"/>
  <c r="AO1993" i="7"/>
  <c r="AO1994" i="7"/>
  <c r="AO1995" i="7"/>
  <c r="AO1996" i="7"/>
  <c r="AO1997" i="7"/>
  <c r="AO1998" i="7"/>
  <c r="AO1999" i="7"/>
  <c r="AO2000" i="7"/>
  <c r="AO2001" i="7"/>
  <c r="AO2002" i="7"/>
  <c r="AO2003" i="7"/>
  <c r="AO2004" i="7"/>
  <c r="AO2005" i="7"/>
  <c r="AO2006" i="7"/>
  <c r="AO2007" i="7"/>
  <c r="AO2008" i="7"/>
  <c r="AO2009" i="7"/>
  <c r="AO2010" i="7"/>
  <c r="AO2011" i="7"/>
  <c r="AO2012" i="7"/>
  <c r="AO2013" i="7"/>
  <c r="AO2014" i="7"/>
  <c r="AO2015" i="7"/>
  <c r="AO2016" i="7"/>
  <c r="AO2017" i="7"/>
  <c r="AO2018" i="7"/>
  <c r="AO2019" i="7"/>
  <c r="AO2020" i="7"/>
  <c r="AO2021" i="7"/>
  <c r="AO2022" i="7"/>
  <c r="AO2023" i="7"/>
  <c r="AO2024" i="7"/>
  <c r="AO2025" i="7"/>
  <c r="AO2026" i="7"/>
  <c r="AO2027" i="7"/>
  <c r="AO2028" i="7"/>
  <c r="AO2029" i="7"/>
  <c r="AO2030" i="7"/>
  <c r="AO2031" i="7"/>
  <c r="AO2032" i="7"/>
  <c r="AO2033" i="7"/>
  <c r="AO2034" i="7"/>
  <c r="AO2035" i="7"/>
  <c r="AO2036" i="7"/>
  <c r="AO2037" i="7"/>
  <c r="AO2038" i="7"/>
  <c r="AO2039" i="7"/>
  <c r="AO2040" i="7"/>
  <c r="AO2041" i="7"/>
  <c r="AO2042" i="7"/>
  <c r="AO2043" i="7"/>
  <c r="AO2044" i="7"/>
  <c r="AO2045" i="7"/>
  <c r="AO2046" i="7"/>
  <c r="AO2047" i="7"/>
  <c r="AO2048" i="7"/>
  <c r="AO2049" i="7"/>
  <c r="AO2050" i="7"/>
  <c r="AO2051" i="7"/>
  <c r="AO2052" i="7"/>
  <c r="AO2053" i="7"/>
  <c r="AO2054" i="7"/>
  <c r="AO2055" i="7"/>
  <c r="AO2056" i="7"/>
  <c r="AO2057" i="7"/>
  <c r="AO2058" i="7"/>
  <c r="AO2059" i="7"/>
  <c r="AO2060" i="7"/>
  <c r="AO2061" i="7"/>
  <c r="AO2062" i="7"/>
  <c r="AO2063" i="7"/>
  <c r="AO2064" i="7"/>
  <c r="AO2065" i="7"/>
  <c r="AO2066" i="7"/>
  <c r="AO2067" i="7"/>
  <c r="AO2068" i="7"/>
  <c r="AO2069" i="7"/>
  <c r="AO2070" i="7"/>
  <c r="AO2071" i="7"/>
  <c r="AO2072" i="7"/>
  <c r="AO2073" i="7"/>
  <c r="AO2074" i="7"/>
  <c r="AO2075" i="7"/>
  <c r="AO2076" i="7"/>
  <c r="AO2077" i="7"/>
  <c r="AO2078" i="7"/>
  <c r="AO2079" i="7"/>
  <c r="AO2080" i="7"/>
  <c r="AO2081" i="7"/>
  <c r="AO2082" i="7"/>
  <c r="AO2083" i="7"/>
  <c r="AO2084" i="7"/>
  <c r="AO2085" i="7"/>
  <c r="AO2086" i="7"/>
  <c r="AO2087" i="7"/>
  <c r="AO2088" i="7"/>
  <c r="AO2089" i="7"/>
  <c r="AO2090" i="7"/>
  <c r="AO2091" i="7"/>
  <c r="AO2092" i="7"/>
  <c r="AO2093" i="7"/>
  <c r="AO2094" i="7"/>
  <c r="AO2095" i="7"/>
  <c r="AO2096" i="7"/>
  <c r="AO2097" i="7"/>
  <c r="AO2098" i="7"/>
  <c r="AO2099" i="7"/>
  <c r="AO2100" i="7"/>
  <c r="AO2101" i="7"/>
  <c r="AO2102" i="7"/>
  <c r="AO2103" i="7"/>
  <c r="AO2104" i="7"/>
  <c r="AO2105" i="7"/>
  <c r="AO2106" i="7"/>
  <c r="AO2107" i="7"/>
  <c r="AO2108" i="7"/>
  <c r="AO2109" i="7"/>
  <c r="AO2110" i="7"/>
  <c r="AO2111" i="7"/>
  <c r="AO2112" i="7"/>
  <c r="AO2113" i="7"/>
  <c r="AO2114" i="7"/>
  <c r="AO2115" i="7"/>
  <c r="AO2116" i="7"/>
  <c r="AO2117" i="7"/>
  <c r="AO2118" i="7"/>
  <c r="AO2119" i="7"/>
  <c r="AO2120" i="7"/>
  <c r="AO2121" i="7"/>
  <c r="AO2122" i="7"/>
  <c r="AO2123" i="7"/>
  <c r="AO2124" i="7"/>
  <c r="AO2125" i="7"/>
  <c r="AO2126" i="7"/>
  <c r="AO2127" i="7"/>
  <c r="AO2128" i="7"/>
  <c r="AO2129" i="7"/>
  <c r="AO2130" i="7"/>
  <c r="AO2131" i="7"/>
  <c r="AO2132" i="7"/>
  <c r="AO2133" i="7"/>
  <c r="AO2134" i="7"/>
  <c r="AO2135" i="7"/>
  <c r="AO2136" i="7"/>
  <c r="AO2137" i="7"/>
  <c r="AO2138" i="7"/>
  <c r="AO2139" i="7"/>
  <c r="AO2140" i="7"/>
  <c r="AO2141" i="7"/>
  <c r="AO2142" i="7"/>
  <c r="AO2143" i="7"/>
  <c r="AO2144" i="7"/>
  <c r="AO2145" i="7"/>
  <c r="AO2146" i="7"/>
  <c r="AO2147" i="7"/>
  <c r="AO2148" i="7"/>
  <c r="AO2149" i="7"/>
  <c r="AO2150" i="7"/>
  <c r="AO2151" i="7"/>
  <c r="AO2152" i="7"/>
  <c r="AO2153" i="7"/>
  <c r="AO2154" i="7"/>
  <c r="AO2155" i="7"/>
  <c r="AO2156" i="7"/>
  <c r="AO2157" i="7"/>
  <c r="AO2158" i="7"/>
  <c r="AO2159" i="7"/>
  <c r="AO2160" i="7"/>
  <c r="AO2161" i="7"/>
  <c r="AO2162" i="7"/>
  <c r="AO2163" i="7"/>
  <c r="AO2164" i="7"/>
  <c r="AO2165" i="7"/>
  <c r="AO2166" i="7"/>
  <c r="AO2167" i="7"/>
  <c r="AO2168" i="7"/>
  <c r="AO2169" i="7"/>
  <c r="AO2170" i="7"/>
  <c r="AO2171" i="7"/>
  <c r="AO2172" i="7"/>
  <c r="AO2173" i="7"/>
  <c r="AO2174" i="7"/>
  <c r="AO2175" i="7"/>
  <c r="AO2176" i="7"/>
  <c r="AO2177" i="7"/>
  <c r="AO2178" i="7"/>
  <c r="AO2179" i="7"/>
  <c r="AO2180" i="7"/>
  <c r="AO2181" i="7"/>
  <c r="AO2182" i="7"/>
  <c r="AO2183" i="7"/>
  <c r="AO2184" i="7"/>
  <c r="AO2185" i="7"/>
  <c r="AO2186" i="7"/>
  <c r="AO2187" i="7"/>
  <c r="AO2188" i="7"/>
  <c r="AO2189" i="7"/>
  <c r="AO2190" i="7"/>
  <c r="AO2191" i="7"/>
  <c r="AO2192" i="7"/>
  <c r="AO2193" i="7"/>
  <c r="AO2194" i="7"/>
  <c r="AO2195" i="7"/>
  <c r="AO2196" i="7"/>
  <c r="AO2197" i="7"/>
  <c r="AO2198" i="7"/>
  <c r="AO2199" i="7"/>
  <c r="AO2200" i="7"/>
  <c r="AO2201" i="7"/>
  <c r="AO2202" i="7"/>
  <c r="AO2203" i="7"/>
  <c r="AO2204" i="7"/>
  <c r="AO2205" i="7"/>
  <c r="AO2206" i="7"/>
  <c r="AO2207" i="7"/>
  <c r="AO2208" i="7"/>
  <c r="AO2209" i="7"/>
  <c r="AO2210" i="7"/>
  <c r="AO2211" i="7"/>
  <c r="AO2212" i="7"/>
  <c r="AO2213" i="7"/>
  <c r="AO2214" i="7"/>
  <c r="AO2215" i="7"/>
  <c r="AO2216" i="7"/>
  <c r="AO2217" i="7"/>
  <c r="AO2218" i="7"/>
  <c r="AO2219" i="7"/>
  <c r="AO2220" i="7"/>
  <c r="AO2221" i="7"/>
  <c r="AO2222" i="7"/>
  <c r="AO2223" i="7"/>
  <c r="AO2224" i="7"/>
  <c r="AO2225" i="7"/>
  <c r="AO2226" i="7"/>
  <c r="AO2227" i="7"/>
  <c r="AO2228" i="7"/>
  <c r="AO2229" i="7"/>
  <c r="AO2230" i="7"/>
  <c r="AO2231" i="7"/>
  <c r="AO2232" i="7"/>
  <c r="AO2233" i="7"/>
  <c r="AO2234" i="7"/>
  <c r="AO2235" i="7"/>
  <c r="AO2236" i="7"/>
  <c r="AO2237" i="7"/>
  <c r="AO2238" i="7"/>
  <c r="AO2239" i="7"/>
  <c r="AO2240" i="7"/>
  <c r="AO2241" i="7"/>
  <c r="AO2242" i="7"/>
  <c r="AO2243" i="7"/>
  <c r="AO2244" i="7"/>
  <c r="AO2245" i="7"/>
  <c r="AO2246" i="7"/>
  <c r="AO2247" i="7"/>
  <c r="AO2248" i="7"/>
  <c r="AO2249" i="7"/>
  <c r="AO2250" i="7"/>
  <c r="AO2251" i="7"/>
  <c r="AO2252" i="7"/>
  <c r="AO2253" i="7"/>
  <c r="AO2254" i="7"/>
  <c r="AO2255" i="7"/>
  <c r="AO2256" i="7"/>
  <c r="AO2257" i="7"/>
  <c r="AO2258" i="7"/>
  <c r="AO2259" i="7"/>
  <c r="AO2260" i="7"/>
  <c r="AO2261" i="7"/>
  <c r="AO2262" i="7"/>
  <c r="AO2263" i="7"/>
  <c r="AO2264" i="7"/>
  <c r="AO2265" i="7"/>
  <c r="AO2266" i="7"/>
  <c r="AO2267" i="7"/>
  <c r="AO2268" i="7"/>
  <c r="AO2269" i="7"/>
  <c r="AO2270" i="7"/>
  <c r="AO2271" i="7"/>
  <c r="AO2272" i="7"/>
  <c r="AO2273" i="7"/>
  <c r="AO2274" i="7"/>
  <c r="AO2275" i="7"/>
  <c r="AO2276" i="7"/>
  <c r="AO2277" i="7"/>
  <c r="AO2278" i="7"/>
  <c r="AO2279" i="7"/>
  <c r="AO2280" i="7"/>
  <c r="AO2281" i="7"/>
  <c r="AO2282" i="7"/>
  <c r="AO2283" i="7"/>
  <c r="AO2284" i="7"/>
  <c r="AO2285" i="7"/>
  <c r="AO2286" i="7"/>
  <c r="AO2287" i="7"/>
  <c r="AO2288" i="7"/>
  <c r="AO2289" i="7"/>
  <c r="AO2290" i="7"/>
  <c r="AO2291" i="7"/>
  <c r="AO2292" i="7"/>
  <c r="AO2293" i="7"/>
  <c r="AO2294" i="7"/>
  <c r="AO2295" i="7"/>
  <c r="AO2296" i="7"/>
  <c r="AO2297" i="7"/>
  <c r="AO2298" i="7"/>
  <c r="AO2299" i="7"/>
  <c r="AO2300" i="7"/>
  <c r="AO2301" i="7"/>
  <c r="AO2302" i="7"/>
  <c r="AO2303" i="7"/>
  <c r="AO2304" i="7"/>
  <c r="AO2305" i="7"/>
  <c r="AO2306" i="7"/>
  <c r="AO2307" i="7"/>
  <c r="AO2308" i="7"/>
  <c r="AO2309" i="7"/>
  <c r="AO2310" i="7"/>
  <c r="AO2311" i="7"/>
  <c r="AO2312" i="7"/>
  <c r="AO2313" i="7"/>
  <c r="AO2314" i="7"/>
  <c r="AO2315" i="7"/>
  <c r="AO2316" i="7"/>
  <c r="AO2317" i="7"/>
  <c r="AO2318" i="7"/>
  <c r="AO2319" i="7"/>
  <c r="AO2320" i="7"/>
  <c r="AO2321" i="7"/>
  <c r="AO2322" i="7"/>
  <c r="AO2323" i="7"/>
  <c r="AO2324" i="7"/>
  <c r="AO2325" i="7"/>
  <c r="AO2326" i="7"/>
  <c r="AO2327" i="7"/>
  <c r="AO2328" i="7"/>
  <c r="AO2329" i="7"/>
  <c r="AO2330" i="7"/>
  <c r="AO2331" i="7"/>
  <c r="AO2332" i="7"/>
  <c r="AO2333" i="7"/>
  <c r="AO2334" i="7"/>
  <c r="AO2335" i="7"/>
  <c r="AO2336" i="7"/>
  <c r="AO2337" i="7"/>
  <c r="AO2338" i="7"/>
  <c r="AO2339" i="7"/>
  <c r="AO2340" i="7"/>
  <c r="AO2341" i="7"/>
  <c r="AO2342" i="7"/>
  <c r="AO2343" i="7"/>
  <c r="AO2344" i="7"/>
  <c r="AO2345" i="7"/>
  <c r="AO2346" i="7"/>
  <c r="AO2347" i="7"/>
  <c r="AO2348" i="7"/>
  <c r="AO2349" i="7"/>
  <c r="AO2350" i="7"/>
  <c r="AO2351" i="7"/>
  <c r="AO2352" i="7"/>
  <c r="AO2353" i="7"/>
  <c r="AO2354" i="7"/>
  <c r="AO2355" i="7"/>
  <c r="AO2356" i="7"/>
  <c r="AO2357" i="7"/>
  <c r="AO2358" i="7"/>
  <c r="AO2359" i="7"/>
  <c r="AO2360" i="7"/>
  <c r="AO2361" i="7"/>
  <c r="AO2362" i="7"/>
  <c r="AO2363" i="7"/>
  <c r="AO2364" i="7"/>
  <c r="AO2365" i="7"/>
  <c r="AO2366" i="7"/>
  <c r="AO2367" i="7"/>
  <c r="AO2368" i="7"/>
  <c r="AO2369" i="7"/>
  <c r="AO2370" i="7"/>
  <c r="AO2371" i="7"/>
  <c r="AO2372" i="7"/>
  <c r="AO2373" i="7"/>
  <c r="AO2374" i="7"/>
  <c r="AO2375" i="7"/>
  <c r="AO2376" i="7"/>
  <c r="AO2377" i="7"/>
  <c r="AO2378" i="7"/>
  <c r="AO2379" i="7"/>
  <c r="AO2380" i="7"/>
  <c r="AO2381" i="7"/>
  <c r="AO2382" i="7"/>
  <c r="AO2383" i="7"/>
  <c r="AO2384" i="7"/>
  <c r="AO2385" i="7"/>
  <c r="AO2386" i="7"/>
  <c r="AO2387" i="7"/>
  <c r="AO2388" i="7"/>
  <c r="AO2389" i="7"/>
  <c r="AO2390" i="7"/>
  <c r="AO2391" i="7"/>
  <c r="AO2392" i="7"/>
  <c r="AO2393" i="7"/>
  <c r="AO2394" i="7"/>
  <c r="AO2395" i="7"/>
  <c r="AO2396" i="7"/>
  <c r="AO2397" i="7"/>
  <c r="AO2398" i="7"/>
  <c r="AO2399" i="7"/>
  <c r="AO2400" i="7"/>
  <c r="AO2401" i="7"/>
  <c r="AO2402" i="7"/>
  <c r="AO2403" i="7"/>
  <c r="AO2404" i="7"/>
  <c r="AO2405" i="7"/>
  <c r="AO2406" i="7"/>
  <c r="AO2407" i="7"/>
  <c r="AO2408" i="7"/>
  <c r="AO2409" i="7"/>
  <c r="AO2410" i="7"/>
  <c r="AO2411" i="7"/>
  <c r="AO2412" i="7"/>
  <c r="AO2413" i="7"/>
  <c r="AO2414" i="7"/>
  <c r="AO2415" i="7"/>
  <c r="AO2416" i="7"/>
  <c r="AO2417" i="7"/>
  <c r="AO2418" i="7"/>
  <c r="AO2419" i="7"/>
  <c r="AO2420" i="7"/>
  <c r="AO2421" i="7"/>
  <c r="AO2422" i="7"/>
  <c r="AO2423" i="7"/>
  <c r="AO2424" i="7"/>
  <c r="AO2425" i="7"/>
  <c r="AO2426" i="7"/>
  <c r="AO2427" i="7"/>
  <c r="AO2428" i="7"/>
  <c r="AO2429" i="7"/>
  <c r="AO2430" i="7"/>
  <c r="AO2431" i="7"/>
  <c r="AO2432" i="7"/>
  <c r="AO2433" i="7"/>
  <c r="AO2434" i="7"/>
  <c r="AO2435" i="7"/>
  <c r="AO2436" i="7"/>
  <c r="AO2437" i="7"/>
  <c r="AO2438" i="7"/>
  <c r="AO2439" i="7"/>
  <c r="AO2440" i="7"/>
  <c r="AO2441" i="7"/>
  <c r="AO2442" i="7"/>
  <c r="AO2443" i="7"/>
  <c r="AO2444" i="7"/>
  <c r="AO2445" i="7"/>
  <c r="AO2446" i="7"/>
  <c r="AO2447" i="7"/>
  <c r="AO2448" i="7"/>
  <c r="AO2449" i="7"/>
  <c r="AO2450" i="7"/>
  <c r="AO2451" i="7"/>
  <c r="AO2452" i="7"/>
  <c r="AO2453" i="7"/>
  <c r="AO2454" i="7"/>
  <c r="AO2455" i="7"/>
  <c r="AO2456" i="7"/>
  <c r="AO2457" i="7"/>
  <c r="AO2458" i="7"/>
  <c r="AO2459" i="7"/>
  <c r="AO2460" i="7"/>
  <c r="AO2461" i="7"/>
  <c r="AO2462" i="7"/>
  <c r="AO2463" i="7"/>
  <c r="AO2464" i="7"/>
  <c r="AO2465" i="7"/>
  <c r="AO2466" i="7"/>
  <c r="AO2467" i="7"/>
  <c r="AO2468" i="7"/>
  <c r="AO2469" i="7"/>
  <c r="AO2470" i="7"/>
  <c r="AO2471" i="7"/>
  <c r="AO2472" i="7"/>
  <c r="AO2473" i="7"/>
  <c r="AO2474" i="7"/>
  <c r="AO2475" i="7"/>
  <c r="AO2476" i="7"/>
  <c r="AO2477" i="7"/>
  <c r="AO2478" i="7"/>
  <c r="AO2479" i="7"/>
  <c r="AO2480" i="7"/>
  <c r="AO2481" i="7"/>
  <c r="AO2482" i="7"/>
  <c r="AO2483" i="7"/>
  <c r="AO2484" i="7"/>
  <c r="AO2485" i="7"/>
  <c r="AO2486" i="7"/>
  <c r="AO2487" i="7"/>
  <c r="AO2488" i="7"/>
  <c r="AO2489" i="7"/>
  <c r="AO2490" i="7"/>
  <c r="AO2491" i="7"/>
  <c r="AO2492" i="7"/>
  <c r="AO2493" i="7"/>
  <c r="AO2494" i="7"/>
  <c r="AO2495" i="7"/>
  <c r="AO2496" i="7"/>
  <c r="AO2497" i="7"/>
  <c r="AO2498" i="7"/>
  <c r="AO2499" i="7"/>
  <c r="AO2500" i="7"/>
  <c r="AO2501" i="7"/>
  <c r="AO2502" i="7"/>
  <c r="AO2503" i="7"/>
  <c r="AO2504" i="7"/>
  <c r="AO2505" i="7"/>
  <c r="AO2506" i="7"/>
  <c r="AO2507" i="7"/>
  <c r="AO2508" i="7"/>
  <c r="AO2509" i="7"/>
  <c r="AO2510" i="7"/>
  <c r="AO2511" i="7"/>
  <c r="AO2512" i="7"/>
  <c r="AO2513" i="7"/>
  <c r="AO2514" i="7"/>
  <c r="AO2515" i="7"/>
  <c r="AO2516" i="7"/>
  <c r="AO2517" i="7"/>
  <c r="AO2518" i="7"/>
  <c r="AO2519" i="7"/>
  <c r="AO2520" i="7"/>
  <c r="AO2521" i="7"/>
  <c r="AO2522" i="7"/>
  <c r="AO2523" i="7"/>
  <c r="AO2524" i="7"/>
  <c r="AO2525" i="7"/>
  <c r="AO2526" i="7"/>
  <c r="AO2527" i="7"/>
  <c r="AO2528" i="7"/>
  <c r="AO2529" i="7"/>
  <c r="AO2530" i="7"/>
  <c r="AO2531" i="7"/>
  <c r="AO2532" i="7"/>
  <c r="AO2533" i="7"/>
  <c r="AO2534" i="7"/>
  <c r="AO2535" i="7"/>
  <c r="AO2536" i="7"/>
  <c r="AO2537" i="7"/>
  <c r="AO2538" i="7"/>
  <c r="AO2539" i="7"/>
  <c r="AO2540" i="7"/>
  <c r="AO2541" i="7"/>
  <c r="AO2542" i="7"/>
  <c r="AO2543" i="7"/>
  <c r="AO2544" i="7"/>
  <c r="AO2545" i="7"/>
  <c r="AO2546" i="7"/>
  <c r="AO2547" i="7"/>
  <c r="AO2548" i="7"/>
  <c r="AO2549" i="7"/>
  <c r="AO2550" i="7"/>
  <c r="AO2551" i="7"/>
  <c r="AO2552" i="7"/>
  <c r="AO2553" i="7"/>
  <c r="AO2554" i="7"/>
  <c r="AO2555" i="7"/>
  <c r="AO2556" i="7"/>
  <c r="AO2557" i="7"/>
  <c r="AO2558" i="7"/>
  <c r="AO2559" i="7"/>
  <c r="AO2560" i="7"/>
  <c r="AO2561" i="7"/>
  <c r="AO2562" i="7"/>
  <c r="AO2563" i="7"/>
  <c r="AO2564" i="7"/>
  <c r="AO2565" i="7"/>
  <c r="AO2566" i="7"/>
  <c r="AO2567" i="7"/>
  <c r="AO2568" i="7"/>
  <c r="AO2569" i="7"/>
  <c r="AO2570" i="7"/>
  <c r="AO2571" i="7"/>
  <c r="AO2572" i="7"/>
  <c r="AO2573" i="7"/>
  <c r="AO2574" i="7"/>
  <c r="AO2575" i="7"/>
  <c r="AO2576" i="7"/>
  <c r="AO2577" i="7"/>
  <c r="AO2578" i="7"/>
  <c r="AO2579" i="7"/>
  <c r="AO2580" i="7"/>
  <c r="AO2581" i="7"/>
  <c r="AO2582" i="7"/>
  <c r="AO2583" i="7"/>
  <c r="AO2584" i="7"/>
  <c r="AO2585" i="7"/>
  <c r="AO2586" i="7"/>
  <c r="AO2587" i="7"/>
  <c r="AO2588" i="7"/>
  <c r="AO2589" i="7"/>
  <c r="AO2590" i="7"/>
  <c r="AO2591" i="7"/>
  <c r="AO2592" i="7"/>
  <c r="AO2593" i="7"/>
  <c r="AO2594" i="7"/>
  <c r="AO2595" i="7"/>
  <c r="AO2596" i="7"/>
  <c r="AO2597" i="7"/>
  <c r="AO2598" i="7"/>
  <c r="AO2599" i="7"/>
  <c r="AO2600" i="7"/>
  <c r="AO2601" i="7"/>
  <c r="AO2602" i="7"/>
  <c r="AO2603" i="7"/>
  <c r="AO2604" i="7"/>
  <c r="AO2605" i="7"/>
  <c r="AO2606" i="7"/>
  <c r="AO2607" i="7"/>
  <c r="AO2608" i="7"/>
  <c r="AO2609" i="7"/>
  <c r="AO2610" i="7"/>
  <c r="AO2611" i="7"/>
  <c r="AO2612" i="7"/>
  <c r="AO2613" i="7"/>
  <c r="AO2614" i="7"/>
  <c r="AO2615" i="7"/>
  <c r="AO2616" i="7"/>
  <c r="AO2617" i="7"/>
  <c r="AO2618" i="7"/>
  <c r="AO2619" i="7"/>
  <c r="AO2620" i="7"/>
  <c r="AO2621" i="7"/>
  <c r="AO2622" i="7"/>
  <c r="AO2623" i="7"/>
  <c r="AO2624" i="7"/>
  <c r="AO2625" i="7"/>
  <c r="AO2626" i="7"/>
  <c r="AO2627" i="7"/>
  <c r="AO2628" i="7"/>
  <c r="AO2629" i="7"/>
  <c r="AO2630" i="7"/>
  <c r="AO2631" i="7"/>
  <c r="AO2632" i="7"/>
  <c r="AO2633" i="7"/>
  <c r="AO2634" i="7"/>
  <c r="AO2635" i="7"/>
  <c r="AO2636" i="7"/>
  <c r="AO2637" i="7"/>
  <c r="AO2638" i="7"/>
  <c r="AO2639" i="7"/>
  <c r="AO2640" i="7"/>
  <c r="AO2641" i="7"/>
  <c r="AO2642" i="7"/>
  <c r="AO2643" i="7"/>
  <c r="AO2644" i="7"/>
  <c r="AO2645" i="7"/>
  <c r="AO2646" i="7"/>
  <c r="AO2647" i="7"/>
  <c r="AO2648" i="7"/>
  <c r="AO2649" i="7"/>
  <c r="AO2650" i="7"/>
  <c r="AO2651" i="7"/>
  <c r="AO2652" i="7"/>
  <c r="AO2653" i="7"/>
  <c r="AO2654" i="7"/>
  <c r="AO2655" i="7"/>
  <c r="AO2656" i="7"/>
  <c r="AO2657" i="7"/>
  <c r="AO2658" i="7"/>
  <c r="AO2659" i="7"/>
  <c r="AO2660" i="7"/>
  <c r="AO2661" i="7"/>
  <c r="AO2662" i="7"/>
  <c r="AO2663" i="7"/>
  <c r="AO2664" i="7"/>
  <c r="AO2665" i="7"/>
  <c r="AO2666" i="7"/>
  <c r="AO2667" i="7"/>
  <c r="AO2668" i="7"/>
  <c r="AO2669" i="7"/>
  <c r="AO2670" i="7"/>
  <c r="AO2671" i="7"/>
  <c r="AO2672" i="7"/>
  <c r="AO2673" i="7"/>
  <c r="AO2674" i="7"/>
  <c r="AO2675" i="7"/>
  <c r="AO2676" i="7"/>
  <c r="AO2677" i="7"/>
  <c r="AO2678" i="7"/>
  <c r="AO2679" i="7"/>
  <c r="AO2680" i="7"/>
  <c r="AO2681" i="7"/>
  <c r="AO2682" i="7"/>
  <c r="AO2683" i="7"/>
  <c r="AO2684" i="7"/>
  <c r="AO2685" i="7"/>
  <c r="AO2686" i="7"/>
  <c r="AO2687" i="7"/>
  <c r="AO2688" i="7"/>
  <c r="AO2689" i="7"/>
  <c r="AO2690" i="7"/>
  <c r="AO2691" i="7"/>
  <c r="AO2692" i="7"/>
  <c r="AO2693" i="7"/>
  <c r="AO2694" i="7"/>
  <c r="AO2695" i="7"/>
  <c r="AO2696" i="7"/>
  <c r="AO2697" i="7"/>
  <c r="AO2698" i="7"/>
  <c r="AO2699" i="7"/>
  <c r="AO2700" i="7"/>
  <c r="AO2701" i="7"/>
  <c r="AO2702" i="7"/>
  <c r="AO2703" i="7"/>
  <c r="AO2704" i="7"/>
  <c r="AO2705" i="7"/>
  <c r="AO2706" i="7"/>
  <c r="AO2707" i="7"/>
  <c r="AO2708" i="7"/>
  <c r="AO2709" i="7"/>
  <c r="AO2710" i="7"/>
  <c r="AO2711" i="7"/>
  <c r="AO2712" i="7"/>
  <c r="AO2713" i="7"/>
  <c r="AO2714" i="7"/>
  <c r="AO2715" i="7"/>
  <c r="AO2716" i="7"/>
  <c r="AO2717" i="7"/>
  <c r="AO2718" i="7"/>
  <c r="AO2719" i="7"/>
  <c r="AO2720" i="7"/>
  <c r="AO2721" i="7"/>
  <c r="AO2722" i="7"/>
  <c r="AO2723" i="7"/>
  <c r="AO2724" i="7"/>
  <c r="AO2725" i="7"/>
  <c r="AO2726" i="7"/>
  <c r="AO2727" i="7"/>
  <c r="AO2728" i="7"/>
  <c r="AO2729" i="7"/>
  <c r="AO2730" i="7"/>
  <c r="AO2731" i="7"/>
  <c r="AO2732" i="7"/>
  <c r="AO2733" i="7"/>
  <c r="AO2734" i="7"/>
  <c r="AO2735" i="7"/>
  <c r="AO2736" i="7"/>
  <c r="AO2737" i="7"/>
  <c r="AO2738" i="7"/>
  <c r="AO2739" i="7"/>
  <c r="AO2740" i="7"/>
  <c r="AO2741" i="7"/>
  <c r="AO2742" i="7"/>
  <c r="AO2743" i="7"/>
  <c r="AO2744" i="7"/>
  <c r="AO2745" i="7"/>
  <c r="AO2746" i="7"/>
  <c r="AO2747" i="7"/>
  <c r="AO2748" i="7"/>
  <c r="AO2749" i="7"/>
  <c r="AO2750" i="7"/>
  <c r="AO2751" i="7"/>
  <c r="AO2752" i="7"/>
  <c r="AO2753" i="7"/>
  <c r="AO2754" i="7"/>
  <c r="AO2755" i="7"/>
  <c r="AO2756" i="7"/>
  <c r="AO2757" i="7"/>
  <c r="AO2758" i="7"/>
  <c r="AO2759" i="7"/>
  <c r="AO2760" i="7"/>
  <c r="AO2761" i="7"/>
  <c r="AO2762" i="7"/>
  <c r="AO2763" i="7"/>
  <c r="AO2764" i="7"/>
  <c r="AO2765" i="7"/>
  <c r="AO2766" i="7"/>
  <c r="AO2767" i="7"/>
  <c r="AO2768" i="7"/>
  <c r="AO2769" i="7"/>
  <c r="AO2770" i="7"/>
  <c r="AO2771" i="7"/>
  <c r="AO2772" i="7"/>
  <c r="AO2773" i="7"/>
  <c r="AO2774" i="7"/>
  <c r="AO2775" i="7"/>
  <c r="AO2776" i="7"/>
  <c r="AO2777" i="7"/>
  <c r="AO2778" i="7"/>
  <c r="AO2779" i="7"/>
  <c r="AO2780" i="7"/>
  <c r="AO2781" i="7"/>
  <c r="AO2782" i="7"/>
  <c r="AO2783" i="7"/>
  <c r="AO2784" i="7"/>
  <c r="AO2785" i="7"/>
  <c r="AO2786" i="7"/>
  <c r="AO2787" i="7"/>
  <c r="AO2788" i="7"/>
  <c r="AO2789" i="7"/>
  <c r="AO2790" i="7"/>
  <c r="AO2791" i="7"/>
  <c r="AO2792" i="7"/>
  <c r="AO2793" i="7"/>
  <c r="AO2794" i="7"/>
  <c r="AO2795" i="7"/>
  <c r="AO2796" i="7"/>
  <c r="AO2797" i="7"/>
  <c r="AO2798" i="7"/>
  <c r="AO2799" i="7"/>
  <c r="AO2800" i="7"/>
  <c r="AO2801" i="7"/>
  <c r="AO2802" i="7"/>
  <c r="AO2803" i="7"/>
  <c r="AO2804" i="7"/>
  <c r="AO2805" i="7"/>
  <c r="AO2806" i="7"/>
  <c r="AO2807" i="7"/>
  <c r="AO2808" i="7"/>
  <c r="AO2809" i="7"/>
  <c r="AO2810" i="7"/>
  <c r="AO2811" i="7"/>
  <c r="AO2812" i="7"/>
  <c r="AO2813" i="7"/>
  <c r="AO2814" i="7"/>
  <c r="AO2815" i="7"/>
  <c r="AO2816" i="7"/>
  <c r="AO2817" i="7"/>
  <c r="AO2818" i="7"/>
  <c r="AO2819" i="7"/>
  <c r="AO2820" i="7"/>
  <c r="AO2821" i="7"/>
  <c r="AO2822" i="7"/>
  <c r="AO2823" i="7"/>
  <c r="AO2824" i="7"/>
  <c r="AO2825" i="7"/>
  <c r="AO2826" i="7"/>
  <c r="AO2827" i="7"/>
  <c r="AO2828" i="7"/>
  <c r="AO2829" i="7"/>
  <c r="AO2830" i="7"/>
  <c r="AO2831" i="7"/>
  <c r="AO2832" i="7"/>
  <c r="AO2833" i="7"/>
  <c r="AO2834" i="7"/>
  <c r="AO2835" i="7"/>
  <c r="AO2836" i="7"/>
  <c r="AO2837" i="7"/>
  <c r="AO2838" i="7"/>
  <c r="AO2839" i="7"/>
  <c r="AO2840" i="7"/>
  <c r="AO2841" i="7"/>
  <c r="AO2842" i="7"/>
  <c r="AO2843" i="7"/>
  <c r="AO2844" i="7"/>
  <c r="AO2845" i="7"/>
  <c r="AO2846" i="7"/>
  <c r="AO2847" i="7"/>
  <c r="AO2848" i="7"/>
  <c r="AO2849" i="7"/>
  <c r="AO2850" i="7"/>
  <c r="AO2851" i="7"/>
  <c r="AO2852" i="7"/>
  <c r="AO2853" i="7"/>
  <c r="AO2854" i="7"/>
  <c r="AO2855" i="7"/>
  <c r="AO2856" i="7"/>
  <c r="AO2857" i="7"/>
  <c r="AO2858" i="7"/>
  <c r="AO2859" i="7"/>
  <c r="AO2860" i="7"/>
  <c r="AO2861" i="7"/>
  <c r="AO2862" i="7"/>
  <c r="AO2863" i="7"/>
  <c r="AO2864" i="7"/>
  <c r="AO2865" i="7"/>
  <c r="AO2866" i="7"/>
  <c r="AO2867" i="7"/>
  <c r="AO2868" i="7"/>
  <c r="AO2869" i="7"/>
  <c r="AO2870" i="7"/>
  <c r="AO2871" i="7"/>
  <c r="AO2872" i="7"/>
  <c r="AO2873" i="7"/>
  <c r="AO2874" i="7"/>
  <c r="AO2875" i="7"/>
  <c r="AO2876" i="7"/>
  <c r="AO2877" i="7"/>
  <c r="AO2878" i="7"/>
  <c r="AO2879" i="7"/>
  <c r="AO2880" i="7"/>
  <c r="AO2881" i="7"/>
  <c r="AO2882" i="7"/>
  <c r="AO2883" i="7"/>
  <c r="AO2884" i="7"/>
  <c r="AO2885" i="7"/>
  <c r="AO2886" i="7"/>
  <c r="AO2887" i="7"/>
  <c r="AO2888" i="7"/>
  <c r="AO2889" i="7"/>
  <c r="AO2890" i="7"/>
  <c r="AO2891" i="7"/>
  <c r="AO2892" i="7"/>
  <c r="AO2893" i="7"/>
  <c r="AO2894" i="7"/>
  <c r="AO2895" i="7"/>
  <c r="AO2896" i="7"/>
  <c r="AO2897" i="7"/>
  <c r="AO2898" i="7"/>
  <c r="AO2899" i="7"/>
  <c r="AO2900" i="7"/>
  <c r="AO2901" i="7"/>
  <c r="AO2902" i="7"/>
  <c r="AO2903" i="7"/>
  <c r="AO2904" i="7"/>
  <c r="AO2905" i="7"/>
  <c r="AO2906" i="7"/>
  <c r="AO2907" i="7"/>
  <c r="AO2908" i="7"/>
  <c r="AO2909" i="7"/>
  <c r="AO2910" i="7"/>
  <c r="AO2911" i="7"/>
  <c r="AO2912" i="7"/>
  <c r="AO2913" i="7"/>
  <c r="AO2914" i="7"/>
  <c r="AO2915" i="7"/>
  <c r="AO2916" i="7"/>
  <c r="AO2917" i="7"/>
  <c r="AO2918" i="7"/>
  <c r="AO2919" i="7"/>
  <c r="AO2920" i="7"/>
  <c r="AO2921" i="7"/>
  <c r="AO2922" i="7"/>
  <c r="AO2923" i="7"/>
  <c r="AO2924" i="7"/>
  <c r="AO2925" i="7"/>
  <c r="AO2926" i="7"/>
  <c r="AO2927" i="7"/>
  <c r="AO2928" i="7"/>
  <c r="AO2929" i="7"/>
  <c r="AO2930" i="7"/>
  <c r="AO2931" i="7"/>
  <c r="AO2932" i="7"/>
  <c r="AO2933" i="7"/>
  <c r="AO2934" i="7"/>
  <c r="AO2935" i="7"/>
  <c r="AO2936" i="7"/>
  <c r="AO2937" i="7"/>
  <c r="AO2938" i="7"/>
  <c r="AO2939" i="7"/>
  <c r="AO2940" i="7"/>
  <c r="AO2941" i="7"/>
  <c r="AO2942" i="7"/>
  <c r="AO2943" i="7"/>
  <c r="AO2944" i="7"/>
  <c r="AO2945" i="7"/>
  <c r="AO2946" i="7"/>
  <c r="AO2947" i="7"/>
  <c r="AO2948" i="7"/>
  <c r="AO2949" i="7"/>
  <c r="AO2950" i="7"/>
  <c r="AO2951" i="7"/>
  <c r="AO2952" i="7"/>
  <c r="AO2953" i="7"/>
  <c r="AO2954" i="7"/>
  <c r="AO2955" i="7"/>
  <c r="AO2956" i="7"/>
  <c r="AO2957" i="7"/>
  <c r="AO2958" i="7"/>
  <c r="AO2959" i="7"/>
  <c r="AO2960" i="7"/>
  <c r="AO2961" i="7"/>
  <c r="AO2962" i="7"/>
  <c r="AO2963" i="7"/>
  <c r="AO2964" i="7"/>
  <c r="AO2965" i="7"/>
  <c r="AO2966" i="7"/>
  <c r="AO2967" i="7"/>
  <c r="AO2968" i="7"/>
  <c r="AO2969" i="7"/>
  <c r="AO2970" i="7"/>
  <c r="AO2971" i="7"/>
  <c r="AO2972" i="7"/>
  <c r="AO2973" i="7"/>
  <c r="AO2974" i="7"/>
  <c r="AO2975" i="7"/>
  <c r="AO2976" i="7"/>
  <c r="AO2977" i="7"/>
  <c r="AO2978" i="7"/>
  <c r="AO2979" i="7"/>
  <c r="AO2980" i="7"/>
  <c r="AO2981" i="7"/>
  <c r="AO2982" i="7"/>
  <c r="AO2983" i="7"/>
  <c r="AO2984" i="7"/>
  <c r="AO2985" i="7"/>
  <c r="AO2986" i="7"/>
  <c r="AO2987" i="7"/>
  <c r="AO2988" i="7"/>
  <c r="AO2989" i="7"/>
  <c r="AO2990" i="7"/>
  <c r="AO2991" i="7"/>
  <c r="AO2992" i="7"/>
  <c r="AO2993" i="7"/>
  <c r="AO2994" i="7"/>
  <c r="AO2995" i="7"/>
  <c r="AO2996" i="7"/>
  <c r="AO2997" i="7"/>
  <c r="AO2998" i="7"/>
  <c r="AO2999" i="7"/>
  <c r="AO3000" i="7"/>
  <c r="AO3001" i="7"/>
  <c r="AO3002" i="7"/>
  <c r="AO3003" i="7"/>
  <c r="AO3004" i="7"/>
  <c r="AO3005" i="7"/>
  <c r="AO3006" i="7"/>
  <c r="AO3007" i="7"/>
  <c r="AO3008" i="7"/>
  <c r="AO3009" i="7"/>
  <c r="AO3010" i="7"/>
  <c r="AO3011" i="7"/>
  <c r="AO3012" i="7"/>
  <c r="AO3013" i="7"/>
  <c r="AO3014" i="7"/>
  <c r="AO3015" i="7"/>
  <c r="AO3016" i="7"/>
  <c r="AO3017" i="7"/>
  <c r="AO3018" i="7"/>
  <c r="AO3019" i="7"/>
  <c r="AO3020" i="7"/>
  <c r="AO3021" i="7"/>
  <c r="AO3022" i="7"/>
  <c r="AO3023" i="7"/>
  <c r="AO3024" i="7"/>
  <c r="AO3025" i="7"/>
  <c r="AO3026" i="7"/>
  <c r="AO3027" i="7"/>
  <c r="AO3028" i="7"/>
  <c r="AO3029" i="7"/>
  <c r="AO3030" i="7"/>
  <c r="AO3031" i="7"/>
  <c r="AO3032" i="7"/>
  <c r="AO3033" i="7"/>
  <c r="AO3034" i="7"/>
  <c r="AO3035" i="7"/>
  <c r="AO3036" i="7"/>
  <c r="AO3037" i="7"/>
  <c r="AO3038" i="7"/>
  <c r="AO3039" i="7"/>
  <c r="AO3040" i="7"/>
  <c r="AO3041" i="7"/>
  <c r="AO3042" i="7"/>
  <c r="AO3043" i="7"/>
  <c r="AO3044" i="7"/>
  <c r="AO3045" i="7"/>
  <c r="AO3046" i="7"/>
  <c r="AO3047" i="7"/>
  <c r="AO3048" i="7"/>
  <c r="AO3049" i="7"/>
  <c r="AO3050" i="7"/>
  <c r="AO3051" i="7"/>
  <c r="AO3052" i="7"/>
  <c r="AO3053" i="7"/>
  <c r="AO3054" i="7"/>
  <c r="AO3055" i="7"/>
  <c r="AO3056" i="7"/>
  <c r="AO3057" i="7"/>
  <c r="AO3058" i="7"/>
  <c r="AO3059" i="7"/>
  <c r="AO3060" i="7"/>
  <c r="AO3061" i="7"/>
  <c r="AO3062" i="7"/>
  <c r="AO3063" i="7"/>
  <c r="AO3064" i="7"/>
  <c r="AO3065" i="7"/>
  <c r="AO3066" i="7"/>
  <c r="AO3067" i="7"/>
  <c r="AO3068" i="7"/>
  <c r="AO3069" i="7"/>
  <c r="AO3070" i="7"/>
  <c r="AO3071" i="7"/>
  <c r="AO3072" i="7"/>
  <c r="AO3073" i="7"/>
  <c r="AO3074" i="7"/>
  <c r="AO3075" i="7"/>
  <c r="AO3076" i="7"/>
  <c r="AO3077" i="7"/>
  <c r="AO3078" i="7"/>
  <c r="AO3079" i="7"/>
  <c r="AO3080" i="7"/>
  <c r="AO3081" i="7"/>
  <c r="AO3082" i="7"/>
  <c r="AO3083" i="7"/>
  <c r="AO3084" i="7"/>
  <c r="AO3085" i="7"/>
  <c r="AO3086" i="7"/>
  <c r="AO3087" i="7"/>
  <c r="AO3088" i="7"/>
  <c r="AO3089" i="7"/>
  <c r="AO3090" i="7"/>
  <c r="AO3091" i="7"/>
  <c r="AO3092" i="7"/>
  <c r="AO3093" i="7"/>
  <c r="AO3094" i="7"/>
  <c r="AO3095" i="7"/>
  <c r="AO3096" i="7"/>
  <c r="AO3097" i="7"/>
  <c r="AO3098" i="7"/>
  <c r="AO3099" i="7"/>
  <c r="AO3100" i="7"/>
  <c r="AO3101" i="7"/>
  <c r="AO3102" i="7"/>
  <c r="AO3103" i="7"/>
  <c r="AO3104" i="7"/>
  <c r="AO3105" i="7"/>
  <c r="AO3106" i="7"/>
  <c r="AO3107" i="7"/>
  <c r="AO3108" i="7"/>
  <c r="AO3109" i="7"/>
  <c r="AO3110" i="7"/>
  <c r="AO3111" i="7"/>
  <c r="AO3112" i="7"/>
  <c r="AO3113" i="7"/>
  <c r="AO3114" i="7"/>
  <c r="AO3115" i="7"/>
  <c r="AO3116" i="7"/>
  <c r="AO3117" i="7"/>
  <c r="AO3118" i="7"/>
  <c r="AO3119" i="7"/>
  <c r="AO3120" i="7"/>
  <c r="AO3121" i="7"/>
  <c r="AO3122" i="7"/>
  <c r="AO3123" i="7"/>
  <c r="AO3124" i="7"/>
  <c r="AO3125" i="7"/>
  <c r="AO3126" i="7"/>
  <c r="AO3127" i="7"/>
  <c r="AO3128" i="7"/>
  <c r="AO3129" i="7"/>
  <c r="AO3130" i="7"/>
  <c r="AO3131" i="7"/>
  <c r="AO3132" i="7"/>
  <c r="AO3133" i="7"/>
  <c r="AO3134" i="7"/>
  <c r="AO3135" i="7"/>
  <c r="AO3136" i="7"/>
  <c r="AO3137" i="7"/>
  <c r="AO3138" i="7"/>
  <c r="AO3139" i="7"/>
  <c r="AO3140" i="7"/>
  <c r="AO3141" i="7"/>
  <c r="AO3142" i="7"/>
  <c r="AO3143" i="7"/>
  <c r="AO3144" i="7"/>
  <c r="AO3145" i="7"/>
  <c r="AO3146" i="7"/>
  <c r="AO3147" i="7"/>
  <c r="AO3148" i="7"/>
  <c r="AO3149" i="7"/>
  <c r="AO3150" i="7"/>
  <c r="AO3151" i="7"/>
  <c r="AO3152" i="7"/>
  <c r="AO3153" i="7"/>
  <c r="AO3154" i="7"/>
  <c r="AO3155" i="7"/>
  <c r="AO3156" i="7"/>
  <c r="AO3157" i="7"/>
  <c r="AO3158" i="7"/>
  <c r="AO3159" i="7"/>
  <c r="AO3160" i="7"/>
  <c r="AO3161" i="7"/>
  <c r="AO3162" i="7"/>
  <c r="AO3163" i="7"/>
  <c r="AO3164" i="7"/>
  <c r="AO3165" i="7"/>
  <c r="AO3166" i="7"/>
  <c r="AO3167" i="7"/>
  <c r="AO3168" i="7"/>
  <c r="AO3169" i="7"/>
  <c r="AO3170" i="7"/>
  <c r="AO3171" i="7"/>
  <c r="AO3172" i="7"/>
  <c r="AO3173" i="7"/>
  <c r="AO3174" i="7"/>
  <c r="AO3175" i="7"/>
  <c r="AO3176" i="7"/>
  <c r="AO3177" i="7"/>
  <c r="AO3178" i="7"/>
  <c r="AO3179" i="7"/>
  <c r="AO3180" i="7"/>
  <c r="AO3181" i="7"/>
  <c r="AO3182" i="7"/>
  <c r="AO3183" i="7"/>
  <c r="AO3184" i="7"/>
  <c r="AO3185" i="7"/>
  <c r="AO3186" i="7"/>
  <c r="AO3187" i="7"/>
  <c r="AO3188" i="7"/>
  <c r="AO3189" i="7"/>
  <c r="AO3190" i="7"/>
  <c r="AO3191" i="7"/>
  <c r="AO3192" i="7"/>
  <c r="AO3193" i="7"/>
  <c r="AO3194" i="7"/>
  <c r="AO3195" i="7"/>
  <c r="AO3196" i="7"/>
  <c r="AO3197" i="7"/>
  <c r="AO3198" i="7"/>
  <c r="AO3199" i="7"/>
  <c r="AO3200" i="7"/>
  <c r="AO3201" i="7"/>
  <c r="AO3202" i="7"/>
  <c r="AO3203" i="7"/>
  <c r="AO3204" i="7"/>
  <c r="AO3205" i="7"/>
  <c r="AO3206" i="7"/>
  <c r="AO3207" i="7"/>
  <c r="AO3208" i="7"/>
  <c r="AO3209" i="7"/>
  <c r="AO3210" i="7"/>
  <c r="AO3211" i="7"/>
  <c r="AO3212" i="7"/>
  <c r="AO3213" i="7"/>
  <c r="AO3214" i="7"/>
  <c r="AO3215" i="7"/>
  <c r="AO3216" i="7"/>
  <c r="AO3217" i="7"/>
  <c r="AO3218" i="7"/>
  <c r="AO3219" i="7"/>
  <c r="AO3220" i="7"/>
  <c r="AO3221" i="7"/>
  <c r="AO3222" i="7"/>
  <c r="AO3223" i="7"/>
  <c r="AO3224" i="7"/>
  <c r="AO3225" i="7"/>
  <c r="AO3226" i="7"/>
  <c r="AO3227" i="7"/>
  <c r="AO3228" i="7"/>
  <c r="AO3229" i="7"/>
  <c r="AO3230" i="7"/>
  <c r="AO3231" i="7"/>
  <c r="AO3232" i="7"/>
  <c r="AO3233" i="7"/>
  <c r="AO3234" i="7"/>
  <c r="AO3235" i="7"/>
  <c r="AO3236" i="7"/>
  <c r="AO3237" i="7"/>
  <c r="AO3238" i="7"/>
  <c r="AO3239" i="7"/>
  <c r="AO3240" i="7"/>
  <c r="AO3241" i="7"/>
  <c r="AO3242" i="7"/>
  <c r="AO3243" i="7"/>
  <c r="AO3244" i="7"/>
  <c r="AO3245" i="7"/>
  <c r="AO3246" i="7"/>
  <c r="AO3247" i="7"/>
  <c r="AO3248" i="7"/>
  <c r="AO3249" i="7"/>
  <c r="AO3250" i="7"/>
  <c r="AO3251" i="7"/>
  <c r="AO3252" i="7"/>
  <c r="AO3253" i="7"/>
  <c r="AO3254" i="7"/>
  <c r="AO3255" i="7"/>
  <c r="AO3256" i="7"/>
  <c r="AO3257" i="7"/>
  <c r="AO3258" i="7"/>
  <c r="AO3259" i="7"/>
  <c r="AO3260" i="7"/>
  <c r="AO3261" i="7"/>
  <c r="AO3262" i="7"/>
  <c r="AO3263" i="7"/>
  <c r="AO3264" i="7"/>
  <c r="AO3265" i="7"/>
  <c r="AO3266" i="7"/>
  <c r="AO3267" i="7"/>
  <c r="AO3268" i="7"/>
  <c r="AO3269" i="7"/>
  <c r="AO3270" i="7"/>
  <c r="AO3271" i="7"/>
  <c r="AO3272" i="7"/>
  <c r="AO3273" i="7"/>
  <c r="AO3274" i="7"/>
  <c r="AO3275" i="7"/>
  <c r="AO3276" i="7"/>
  <c r="AO3277" i="7"/>
  <c r="AO3278" i="7"/>
  <c r="AO3279" i="7"/>
  <c r="AO3280" i="7"/>
  <c r="AO3281" i="7"/>
  <c r="AO3282" i="7"/>
  <c r="AO3283" i="7"/>
  <c r="AO3284" i="7"/>
  <c r="AO3285" i="7"/>
  <c r="AO3286" i="7"/>
  <c r="AO3287" i="7"/>
  <c r="AO3288" i="7"/>
  <c r="AO3289" i="7"/>
  <c r="AO3290" i="7"/>
  <c r="AO3291" i="7"/>
  <c r="AO3292" i="7"/>
  <c r="AO3293" i="7"/>
  <c r="AO3294" i="7"/>
  <c r="AO3295" i="7"/>
  <c r="AO3296" i="7"/>
  <c r="AO3297" i="7"/>
  <c r="AO3298" i="7"/>
  <c r="AO3299" i="7"/>
  <c r="AO3300" i="7"/>
  <c r="AO3301" i="7"/>
  <c r="AO3302" i="7"/>
  <c r="AO3303" i="7"/>
  <c r="AO3304" i="7"/>
  <c r="AO3305" i="7"/>
  <c r="AO3306" i="7"/>
  <c r="AO3307" i="7"/>
  <c r="AO3308" i="7"/>
  <c r="AO3309" i="7"/>
  <c r="AO3310" i="7"/>
  <c r="AO3311" i="7"/>
  <c r="AO3312" i="7"/>
  <c r="AO3313" i="7"/>
  <c r="AO3314" i="7"/>
  <c r="AO3315" i="7"/>
  <c r="AO3316" i="7"/>
  <c r="AO3317" i="7"/>
  <c r="AO3318" i="7"/>
  <c r="AO3319" i="7"/>
  <c r="AO3320" i="7"/>
  <c r="AO3321" i="7"/>
  <c r="AO3322" i="7"/>
  <c r="AO3323" i="7"/>
  <c r="AO3324" i="7"/>
  <c r="AO3325" i="7"/>
  <c r="AO3326" i="7"/>
  <c r="AO3327" i="7"/>
  <c r="AO3328" i="7"/>
  <c r="AO3329" i="7"/>
  <c r="AO3330" i="7"/>
  <c r="AO3331" i="7"/>
  <c r="AO3332" i="7"/>
  <c r="AO3333" i="7"/>
  <c r="AO3334" i="7"/>
  <c r="AO3335" i="7"/>
  <c r="AO3336" i="7"/>
  <c r="AO3337" i="7"/>
  <c r="AO3338" i="7"/>
  <c r="AO3339" i="7"/>
  <c r="AO3340" i="7"/>
  <c r="AO3341" i="7"/>
  <c r="AO3342" i="7"/>
  <c r="AO3343" i="7"/>
  <c r="AO3344" i="7"/>
  <c r="AO3345" i="7"/>
  <c r="AO3346" i="7"/>
  <c r="AO3347" i="7"/>
  <c r="AO3348" i="7"/>
  <c r="AO3349" i="7"/>
  <c r="AO3350" i="7"/>
  <c r="AO3351" i="7"/>
  <c r="AO3352" i="7"/>
  <c r="AO3353" i="7"/>
  <c r="AO3354" i="7"/>
  <c r="AO3355" i="7"/>
  <c r="AO3356" i="7"/>
  <c r="AO3357" i="7"/>
  <c r="AO3358" i="7"/>
  <c r="AO3359" i="7"/>
  <c r="AO3360" i="7"/>
  <c r="AO3361" i="7"/>
  <c r="AO3362" i="7"/>
  <c r="AO3363" i="7"/>
  <c r="AO3364" i="7"/>
  <c r="AO3365" i="7"/>
  <c r="AO3366" i="7"/>
  <c r="AO3367" i="7"/>
  <c r="AO3368" i="7"/>
  <c r="AO3369" i="7"/>
  <c r="AO3370" i="7"/>
  <c r="AO3371" i="7"/>
  <c r="AO3372" i="7"/>
  <c r="AO3373" i="7"/>
  <c r="AO3374" i="7"/>
  <c r="AO3375" i="7"/>
  <c r="AO3376" i="7"/>
  <c r="AO3377" i="7"/>
  <c r="AO3378" i="7"/>
  <c r="AO3379" i="7"/>
  <c r="AO3380" i="7"/>
  <c r="AO3381" i="7"/>
  <c r="AO3382" i="7"/>
  <c r="AO3383" i="7"/>
  <c r="AO3384" i="7"/>
  <c r="AO3385" i="7"/>
  <c r="AO3386" i="7"/>
  <c r="AO3387" i="7"/>
  <c r="AO3388" i="7"/>
  <c r="AO3389" i="7"/>
  <c r="AO3390" i="7"/>
  <c r="AO3391" i="7"/>
  <c r="AO3392" i="7"/>
  <c r="AO3393" i="7"/>
  <c r="AO3394" i="7"/>
  <c r="AO3395" i="7"/>
  <c r="AO3396" i="7"/>
  <c r="AO3397" i="7"/>
  <c r="AO3398" i="7"/>
  <c r="AO3399" i="7"/>
  <c r="AO3400" i="7"/>
  <c r="AO3401" i="7"/>
  <c r="AO3402" i="7"/>
  <c r="AO3403" i="7"/>
  <c r="AO3404" i="7"/>
  <c r="AO3405" i="7"/>
  <c r="AO3406" i="7"/>
  <c r="AO3407" i="7"/>
  <c r="AO3408" i="7"/>
  <c r="AO3409" i="7"/>
  <c r="AO3410" i="7"/>
  <c r="AO3411" i="7"/>
  <c r="AO3412" i="7"/>
  <c r="AO3413" i="7"/>
  <c r="AO3414" i="7"/>
  <c r="AO3415" i="7"/>
  <c r="AO3416" i="7"/>
  <c r="AO3417" i="7"/>
  <c r="AO3418" i="7"/>
  <c r="AO3419" i="7"/>
  <c r="AO3420" i="7"/>
  <c r="AO3421" i="7"/>
  <c r="AO3422" i="7"/>
  <c r="AO3423" i="7"/>
  <c r="AO3424" i="7"/>
  <c r="AO3425" i="7"/>
  <c r="AO3426" i="7"/>
  <c r="AO3427" i="7"/>
  <c r="AO3428" i="7"/>
  <c r="AO3429" i="7"/>
  <c r="AO3430" i="7"/>
  <c r="AO3431" i="7"/>
  <c r="AO3432" i="7"/>
  <c r="AO3433" i="7"/>
  <c r="AO3434" i="7"/>
  <c r="AO3435" i="7"/>
  <c r="AO3436" i="7"/>
  <c r="AO3437" i="7"/>
  <c r="AO3438" i="7"/>
  <c r="AO3439" i="7"/>
  <c r="AO3440" i="7"/>
  <c r="AO3441" i="7"/>
  <c r="AO3442" i="7"/>
  <c r="AO3443" i="7"/>
  <c r="AO3444" i="7"/>
  <c r="AO3445" i="7"/>
  <c r="AO3446" i="7"/>
  <c r="AO3447" i="7"/>
  <c r="AO3448" i="7"/>
  <c r="AO3449" i="7"/>
  <c r="AO3450" i="7"/>
  <c r="AO3451" i="7"/>
  <c r="AO3452" i="7"/>
  <c r="AO3453" i="7"/>
  <c r="AO3454" i="7"/>
  <c r="AO3455" i="7"/>
  <c r="AO3456" i="7"/>
  <c r="AO3457" i="7"/>
  <c r="AO3458" i="7"/>
  <c r="AO3459" i="7"/>
  <c r="AO3460" i="7"/>
  <c r="AO3461" i="7"/>
  <c r="AO3462" i="7"/>
  <c r="AO3463" i="7"/>
  <c r="AO3464" i="7"/>
  <c r="AO3465" i="7"/>
  <c r="AO3466" i="7"/>
  <c r="AO3467" i="7"/>
  <c r="AO3468" i="7"/>
  <c r="AO3469" i="7"/>
  <c r="AO3470" i="7"/>
  <c r="AO3471" i="7"/>
  <c r="AO3472" i="7"/>
  <c r="AO3473" i="7"/>
  <c r="AO3474" i="7"/>
  <c r="AO3475" i="7"/>
  <c r="AO3476" i="7"/>
  <c r="AO3477" i="7"/>
  <c r="AO3478" i="7"/>
  <c r="AO3479" i="7"/>
  <c r="AO3480" i="7"/>
  <c r="AO3481" i="7"/>
  <c r="AO3482" i="7"/>
  <c r="AO3483" i="7"/>
  <c r="AO3484" i="7"/>
  <c r="AO3485" i="7"/>
  <c r="AO3486" i="7"/>
  <c r="AO3487" i="7"/>
  <c r="AO3488" i="7"/>
  <c r="AO3489" i="7"/>
  <c r="AO3490" i="7"/>
  <c r="AO3491" i="7"/>
  <c r="AO3492" i="7"/>
  <c r="AO3493" i="7"/>
  <c r="AO3494" i="7"/>
  <c r="AO3495" i="7"/>
  <c r="AO3496" i="7"/>
  <c r="AO3497" i="7"/>
  <c r="AO3498" i="7"/>
  <c r="AO3499" i="7"/>
  <c r="AO3500" i="7"/>
  <c r="AO3501" i="7"/>
  <c r="AO3502" i="7"/>
  <c r="AO3503" i="7"/>
  <c r="AO3504" i="7"/>
  <c r="AO3505" i="7"/>
  <c r="AO3506" i="7"/>
  <c r="AO3507" i="7"/>
  <c r="AO3508" i="7"/>
  <c r="AO3509" i="7"/>
  <c r="AO3510" i="7"/>
  <c r="AO3511" i="7"/>
  <c r="AO3512" i="7"/>
  <c r="AO3513" i="7"/>
  <c r="AO3514" i="7"/>
  <c r="AO3515" i="7"/>
  <c r="AO3516" i="7"/>
  <c r="AO3517" i="7"/>
  <c r="AO3518" i="7"/>
  <c r="AO3519" i="7"/>
  <c r="AO3520" i="7"/>
  <c r="AO3521" i="7"/>
  <c r="AO3522" i="7"/>
  <c r="AO3523" i="7"/>
  <c r="AO3524" i="7"/>
  <c r="AO3525" i="7"/>
  <c r="AO3526" i="7"/>
  <c r="AO3527" i="7"/>
  <c r="AO3528" i="7"/>
  <c r="AO3529" i="7"/>
  <c r="AO3530" i="7"/>
  <c r="AO3531" i="7"/>
  <c r="AO3532" i="7"/>
  <c r="AO3533" i="7"/>
  <c r="AO3534" i="7"/>
  <c r="AO3535" i="7"/>
  <c r="AO3536" i="7"/>
  <c r="AO3537" i="7"/>
  <c r="AO3538" i="7"/>
  <c r="AO3539" i="7"/>
  <c r="AO3540" i="7"/>
  <c r="AO3541" i="7"/>
  <c r="AO3542" i="7"/>
  <c r="AO3543" i="7"/>
  <c r="AO3544" i="7"/>
  <c r="AO3545" i="7"/>
  <c r="AO3546" i="7"/>
  <c r="AO3547" i="7"/>
  <c r="AO3548" i="7"/>
  <c r="AO3549" i="7"/>
  <c r="AO3550" i="7"/>
  <c r="AO3551" i="7"/>
  <c r="AO3552" i="7"/>
  <c r="AO3553" i="7"/>
  <c r="AO3554" i="7"/>
  <c r="AO3555" i="7"/>
  <c r="AO3556" i="7"/>
  <c r="AO3557" i="7"/>
  <c r="AO3558" i="7"/>
  <c r="AO3559" i="7"/>
  <c r="AO3560" i="7"/>
  <c r="AO3561" i="7"/>
  <c r="AO3562" i="7"/>
  <c r="AO3563" i="7"/>
  <c r="AO3564" i="7"/>
  <c r="AO3565" i="7"/>
  <c r="AO3566" i="7"/>
  <c r="AO3567" i="7"/>
  <c r="AO3568" i="7"/>
  <c r="AO3569" i="7"/>
  <c r="AO3570" i="7"/>
  <c r="AO3571" i="7"/>
  <c r="AO3572" i="7"/>
  <c r="AO3573" i="7"/>
  <c r="AO3574" i="7"/>
  <c r="AO3575" i="7"/>
  <c r="AO3576" i="7"/>
  <c r="AO3577" i="7"/>
  <c r="AO3578" i="7"/>
  <c r="AO3579" i="7"/>
  <c r="AO3580" i="7"/>
  <c r="AO3581" i="7"/>
  <c r="AO3582" i="7"/>
  <c r="AO3583" i="7"/>
  <c r="AO3584" i="7"/>
  <c r="AO3585" i="7"/>
  <c r="AO3586" i="7"/>
  <c r="AO3587" i="7"/>
  <c r="AO3588" i="7"/>
  <c r="AO3589" i="7"/>
  <c r="AO3590" i="7"/>
  <c r="AO3591" i="7"/>
  <c r="AO3592" i="7"/>
  <c r="AO3593" i="7"/>
  <c r="AO3594" i="7"/>
  <c r="AO3595" i="7"/>
  <c r="AO3596" i="7"/>
  <c r="AO3597" i="7"/>
  <c r="AO3598" i="7"/>
  <c r="AO3599" i="7"/>
  <c r="AO3600" i="7"/>
  <c r="AO3601" i="7"/>
  <c r="AO3602" i="7"/>
  <c r="AO3603" i="7"/>
  <c r="AO3604" i="7"/>
  <c r="AO3605" i="7"/>
  <c r="AO3606" i="7"/>
  <c r="AO3607" i="7"/>
  <c r="AO3608" i="7"/>
  <c r="AO3609" i="7"/>
  <c r="AO3610" i="7"/>
  <c r="AO3611" i="7"/>
  <c r="AO3612" i="7"/>
  <c r="AO3613" i="7"/>
  <c r="AO3614" i="7"/>
  <c r="AO3615" i="7"/>
  <c r="AO3616" i="7"/>
  <c r="AO3617" i="7"/>
  <c r="AO3618" i="7"/>
  <c r="AO3619" i="7"/>
  <c r="AO3620" i="7"/>
  <c r="AO3621" i="7"/>
  <c r="AO3622" i="7"/>
  <c r="AO3623" i="7"/>
  <c r="AO3624" i="7"/>
  <c r="AO3625" i="7"/>
  <c r="AO3626" i="7"/>
  <c r="AO3627" i="7"/>
  <c r="AO3628" i="7"/>
  <c r="AO3629" i="7"/>
  <c r="AO3630" i="7"/>
  <c r="AO3631" i="7"/>
  <c r="AO3632" i="7"/>
  <c r="AO3633" i="7"/>
  <c r="AO3634" i="7"/>
  <c r="AO3635" i="7"/>
  <c r="AO3636" i="7"/>
  <c r="AO3637" i="7"/>
  <c r="AO3638" i="7"/>
  <c r="AO3639" i="7"/>
  <c r="AO3640" i="7"/>
  <c r="AO3641" i="7"/>
  <c r="AO3642" i="7"/>
  <c r="AO3643" i="7"/>
  <c r="AO3644" i="7"/>
  <c r="AO3645" i="7"/>
  <c r="AO3646" i="7"/>
  <c r="AO3647" i="7"/>
  <c r="AO3648" i="7"/>
  <c r="AO3649" i="7"/>
  <c r="AO3650" i="7"/>
  <c r="AO3651" i="7"/>
  <c r="AO3652" i="7"/>
  <c r="AO3653" i="7"/>
  <c r="AO3654" i="7"/>
  <c r="AO3655" i="7"/>
  <c r="AO3656" i="7"/>
  <c r="AO3657" i="7"/>
  <c r="AO3658" i="7"/>
  <c r="AO3659" i="7"/>
  <c r="AO3660" i="7"/>
  <c r="AO3661" i="7"/>
  <c r="AO3662" i="7"/>
  <c r="AO3663" i="7"/>
  <c r="AO3664" i="7"/>
  <c r="AO3665" i="7"/>
  <c r="AO3666" i="7"/>
  <c r="AO3667" i="7"/>
  <c r="AO3668" i="7"/>
  <c r="AO3669" i="7"/>
  <c r="AO3670" i="7"/>
  <c r="AO3671" i="7"/>
  <c r="AO3672" i="7"/>
  <c r="AO3673" i="7"/>
  <c r="AO3674" i="7"/>
  <c r="AO3675" i="7"/>
  <c r="AO3676" i="7"/>
  <c r="AO3677" i="7"/>
  <c r="AO3678" i="7"/>
  <c r="AO3679" i="7"/>
  <c r="AO3680" i="7"/>
  <c r="AO3681" i="7"/>
  <c r="AO3682" i="7"/>
  <c r="AO3683" i="7"/>
  <c r="AO3684" i="7"/>
  <c r="AO3685" i="7"/>
  <c r="AO3686" i="7"/>
  <c r="AO3687" i="7"/>
  <c r="AO3688" i="7"/>
  <c r="AO3689" i="7"/>
  <c r="AO3690" i="7"/>
  <c r="AO3691" i="7"/>
  <c r="AO3692" i="7"/>
  <c r="AO3693" i="7"/>
  <c r="AO3694" i="7"/>
  <c r="AO3695" i="7"/>
  <c r="AO3696" i="7"/>
  <c r="AO3697" i="7"/>
  <c r="AO3698" i="7"/>
  <c r="AO3699" i="7"/>
  <c r="AO3700" i="7"/>
  <c r="AO3701" i="7"/>
  <c r="AO3702" i="7"/>
  <c r="AO3703" i="7"/>
  <c r="AO3704" i="7"/>
  <c r="AO3705" i="7"/>
  <c r="AO3706" i="7"/>
  <c r="AO3707" i="7"/>
  <c r="AO3708" i="7"/>
  <c r="AO3709" i="7"/>
  <c r="AO3710" i="7"/>
  <c r="AO3711" i="7"/>
  <c r="AO3712" i="7"/>
  <c r="AO3713" i="7"/>
  <c r="AO3714" i="7"/>
  <c r="AO3715" i="7"/>
  <c r="AO3716" i="7"/>
  <c r="AO3717" i="7"/>
  <c r="AO3718" i="7"/>
  <c r="AO3719" i="7"/>
  <c r="AO3720" i="7"/>
  <c r="AO3721" i="7"/>
  <c r="AO3722" i="7"/>
  <c r="AO3723" i="7"/>
  <c r="AO3724" i="7"/>
  <c r="AO3725" i="7"/>
  <c r="AO3726" i="7"/>
  <c r="AO3727" i="7"/>
  <c r="AO3728" i="7"/>
  <c r="AO3729" i="7"/>
  <c r="AO3730" i="7"/>
  <c r="AO3731" i="7"/>
  <c r="AO3732" i="7"/>
  <c r="AO3733" i="7"/>
  <c r="AO3734" i="7"/>
  <c r="AO3735" i="7"/>
  <c r="AO3736" i="7"/>
  <c r="AO3737" i="7"/>
  <c r="AO3738" i="7"/>
  <c r="AO3739" i="7"/>
  <c r="AO3740" i="7"/>
  <c r="AO3741" i="7"/>
  <c r="AO3742" i="7"/>
  <c r="AO3743" i="7"/>
  <c r="AO3744" i="7"/>
  <c r="AO3745" i="7"/>
  <c r="AO3746" i="7"/>
  <c r="AO3747" i="7"/>
  <c r="AO3748" i="7"/>
  <c r="AO3749" i="7"/>
  <c r="AO3750" i="7"/>
  <c r="AO3751" i="7"/>
  <c r="AO3752" i="7"/>
  <c r="AO3753" i="7"/>
  <c r="AO3754" i="7"/>
  <c r="AO3755" i="7"/>
  <c r="AO3756" i="7"/>
  <c r="AO3757" i="7"/>
  <c r="AO3758" i="7"/>
  <c r="AO3759" i="7"/>
  <c r="AO3760" i="7"/>
  <c r="AO3761" i="7"/>
  <c r="AO3762" i="7"/>
  <c r="AO3763" i="7"/>
  <c r="AO3764" i="7"/>
  <c r="AO3765" i="7"/>
  <c r="AO3766" i="7"/>
  <c r="AO3767" i="7"/>
  <c r="AO3768" i="7"/>
  <c r="AO3769" i="7"/>
  <c r="AO3770" i="7"/>
  <c r="AO3771" i="7"/>
  <c r="AO3772" i="7"/>
  <c r="AO3773" i="7"/>
  <c r="AO3774" i="7"/>
  <c r="AO3775" i="7"/>
  <c r="AO3776" i="7"/>
  <c r="AO3777" i="7"/>
  <c r="AO3778" i="7"/>
  <c r="AO3779" i="7"/>
  <c r="AO3780" i="7"/>
  <c r="AO3781" i="7"/>
  <c r="AO3782" i="7"/>
  <c r="AO3783" i="7"/>
  <c r="AO3784" i="7"/>
  <c r="AO3785" i="7"/>
  <c r="AO3786" i="7"/>
  <c r="AO3787" i="7"/>
  <c r="AO3788" i="7"/>
  <c r="AO3789" i="7"/>
  <c r="AO3790" i="7"/>
  <c r="AO3791" i="7"/>
  <c r="AO3792" i="7"/>
  <c r="AO3793" i="7"/>
  <c r="AO3794" i="7"/>
  <c r="AO3795" i="7"/>
  <c r="AO3796" i="7"/>
  <c r="AO3797" i="7"/>
  <c r="AO3798" i="7"/>
  <c r="AO3799" i="7"/>
  <c r="AO3800" i="7"/>
  <c r="AO3801" i="7"/>
  <c r="AO3802" i="7"/>
  <c r="AO3803" i="7"/>
  <c r="AO3804" i="7"/>
  <c r="AO3805" i="7"/>
  <c r="AO3806" i="7"/>
  <c r="AO3807" i="7"/>
  <c r="AO3808" i="7"/>
  <c r="AO3809" i="7"/>
  <c r="AO3810" i="7"/>
  <c r="AO3811" i="7"/>
  <c r="AO3812" i="7"/>
  <c r="AO3813" i="7"/>
  <c r="AO3814" i="7"/>
  <c r="AO3815" i="7"/>
  <c r="AO3816" i="7"/>
  <c r="AO3817" i="7"/>
  <c r="AO3818" i="7"/>
  <c r="AO3819" i="7"/>
  <c r="AO3820" i="7"/>
  <c r="AO3821" i="7"/>
  <c r="AO3822" i="7"/>
  <c r="AO3823" i="7"/>
  <c r="AO3824" i="7"/>
  <c r="AO3825" i="7"/>
  <c r="AO3826" i="7"/>
  <c r="AO3827" i="7"/>
  <c r="AO3828" i="7"/>
  <c r="AO3829" i="7"/>
  <c r="AO3830" i="7"/>
  <c r="AO3831" i="7"/>
  <c r="AO3832" i="7"/>
  <c r="AO3833" i="7"/>
  <c r="AO3834" i="7"/>
  <c r="AO3835" i="7"/>
  <c r="AO3836" i="7"/>
  <c r="AO3837" i="7"/>
  <c r="AO3838" i="7"/>
  <c r="AO3839" i="7"/>
  <c r="AO3840" i="7"/>
  <c r="AO3841" i="7"/>
  <c r="AO3842" i="7"/>
  <c r="AO3843" i="7"/>
  <c r="AO3844" i="7"/>
  <c r="AO3845" i="7"/>
  <c r="AO3846" i="7"/>
  <c r="AO3847" i="7"/>
  <c r="AO3848" i="7"/>
  <c r="AO3849" i="7"/>
  <c r="AO3850" i="7"/>
  <c r="AO3851" i="7"/>
  <c r="AO3852" i="7"/>
  <c r="AO3853" i="7"/>
  <c r="AO3854" i="7"/>
  <c r="AO3855" i="7"/>
  <c r="AO3856" i="7"/>
  <c r="AO3857" i="7"/>
  <c r="AO3858" i="7"/>
  <c r="AO3859" i="7"/>
  <c r="AO3860" i="7"/>
  <c r="AO3861" i="7"/>
  <c r="AO3862" i="7"/>
  <c r="AO3863" i="7"/>
  <c r="AO3864" i="7"/>
  <c r="AO3865" i="7"/>
  <c r="AO3866" i="7"/>
  <c r="AO3867" i="7"/>
  <c r="AO3868" i="7"/>
  <c r="AO3869" i="7"/>
  <c r="AO3870" i="7"/>
  <c r="AO3871" i="7"/>
  <c r="AO3872" i="7"/>
  <c r="AO3873" i="7"/>
  <c r="AO3874" i="7"/>
  <c r="AO3875" i="7"/>
  <c r="AO3876" i="7"/>
  <c r="AO3877" i="7"/>
  <c r="AO3878" i="7"/>
  <c r="AO3879" i="7"/>
  <c r="AO3880" i="7"/>
  <c r="AO3881" i="7"/>
  <c r="AO3882" i="7"/>
  <c r="AO3883" i="7"/>
  <c r="AO3884" i="7"/>
  <c r="AO3885" i="7"/>
  <c r="AO3886" i="7"/>
  <c r="AO3887" i="7"/>
  <c r="AO3888" i="7"/>
  <c r="AO3889" i="7"/>
  <c r="AO3890" i="7"/>
  <c r="AO3891" i="7"/>
  <c r="AO3892" i="7"/>
  <c r="AO3893" i="7"/>
  <c r="AO3894" i="7"/>
  <c r="AO3895" i="7"/>
  <c r="AO3896" i="7"/>
  <c r="AO3897" i="7"/>
  <c r="AO3898" i="7"/>
  <c r="AO3899" i="7"/>
  <c r="AO3900" i="7"/>
  <c r="AO3901" i="7"/>
  <c r="AO3902" i="7"/>
  <c r="AO3903" i="7"/>
  <c r="AO3904" i="7"/>
  <c r="AO3905" i="7"/>
  <c r="AO3906" i="7"/>
  <c r="AO3907" i="7"/>
  <c r="AO3908" i="7"/>
  <c r="AO3909" i="7"/>
  <c r="AO3910" i="7"/>
  <c r="AO3911" i="7"/>
  <c r="AO3912" i="7"/>
  <c r="AO3913" i="7"/>
  <c r="AO3914" i="7"/>
  <c r="AO3915" i="7"/>
  <c r="AO3916" i="7"/>
  <c r="AO3917" i="7"/>
  <c r="AO3918" i="7"/>
  <c r="AO3919" i="7"/>
  <c r="AO3920" i="7"/>
  <c r="AO3921" i="7"/>
  <c r="AO3922" i="7"/>
  <c r="AO3923" i="7"/>
  <c r="AO3924" i="7"/>
  <c r="AO3925" i="7"/>
  <c r="AO3926" i="7"/>
  <c r="AO3927" i="7"/>
  <c r="AO3928" i="7"/>
  <c r="AO3929" i="7"/>
  <c r="AO3930" i="7"/>
  <c r="AO3931" i="7"/>
  <c r="AO3932" i="7"/>
  <c r="AO3933" i="7"/>
  <c r="AO3934" i="7"/>
  <c r="AO3935" i="7"/>
  <c r="AO3936" i="7"/>
  <c r="AO3937" i="7"/>
  <c r="AO3938" i="7"/>
  <c r="AO3939" i="7"/>
  <c r="AO3940" i="7"/>
  <c r="AO3941" i="7"/>
  <c r="AO3942" i="7"/>
  <c r="AO3943" i="7"/>
  <c r="AO3944" i="7"/>
  <c r="AO3945" i="7"/>
  <c r="AO3946" i="7"/>
  <c r="AO3947" i="7"/>
  <c r="AO3948" i="7"/>
  <c r="AO3949" i="7"/>
  <c r="AO3950" i="7"/>
  <c r="AO3951" i="7"/>
  <c r="AO3952" i="7"/>
  <c r="AO3953" i="7"/>
  <c r="AO3954" i="7"/>
  <c r="AO3955" i="7"/>
  <c r="AO3956" i="7"/>
  <c r="AO3957" i="7"/>
  <c r="AO3958" i="7"/>
  <c r="AO3959" i="7"/>
  <c r="AO3960" i="7"/>
  <c r="AO3961" i="7"/>
  <c r="AO3962" i="7"/>
  <c r="AO3963" i="7"/>
  <c r="AO3964" i="7"/>
  <c r="AO3965" i="7"/>
  <c r="AO3966" i="7"/>
  <c r="AO3967" i="7"/>
  <c r="AO3968" i="7"/>
  <c r="AO3969" i="7"/>
  <c r="AO3970" i="7"/>
  <c r="AO3971" i="7"/>
  <c r="AO3972" i="7"/>
  <c r="AO3973" i="7"/>
  <c r="AO3974" i="7"/>
  <c r="AO3975" i="7"/>
  <c r="AO3976" i="7"/>
  <c r="AO3977" i="7"/>
  <c r="AO3978" i="7"/>
  <c r="AO3979" i="7"/>
  <c r="AO3980" i="7"/>
  <c r="AO3981" i="7"/>
  <c r="AO3982" i="7"/>
  <c r="AO3983" i="7"/>
  <c r="AO3984" i="7"/>
  <c r="AO3985" i="7"/>
  <c r="AO3986" i="7"/>
  <c r="AO3987" i="7"/>
  <c r="AO3988" i="7"/>
  <c r="AO3989" i="7"/>
  <c r="AO3990" i="7"/>
  <c r="AO3991" i="7"/>
  <c r="AO3992" i="7"/>
  <c r="AO3993" i="7"/>
  <c r="AO3994" i="7"/>
  <c r="AO3995" i="7"/>
  <c r="AO3996" i="7"/>
  <c r="AO3997" i="7"/>
  <c r="AO3998" i="7"/>
  <c r="AO3999" i="7"/>
  <c r="AO4000" i="7"/>
  <c r="AO4001" i="7"/>
  <c r="AO4002" i="7"/>
  <c r="AO4003" i="7"/>
  <c r="AO4004" i="7"/>
  <c r="AO4005" i="7"/>
  <c r="AO4006" i="7"/>
  <c r="AO4007" i="7"/>
  <c r="AO4008" i="7"/>
  <c r="AO4009" i="7"/>
  <c r="AO4010" i="7"/>
  <c r="AO4011" i="7"/>
  <c r="AO4012" i="7"/>
  <c r="AO4013" i="7"/>
  <c r="AO4014" i="7"/>
  <c r="AO4015" i="7"/>
  <c r="AO4016" i="7"/>
  <c r="AO4017" i="7"/>
  <c r="AO4018" i="7"/>
  <c r="AO4019" i="7"/>
  <c r="AO4020" i="7"/>
  <c r="AO4021" i="7"/>
  <c r="AO4022" i="7"/>
  <c r="AO4023" i="7"/>
  <c r="AO4024" i="7"/>
  <c r="AO4025" i="7"/>
  <c r="AO4026" i="7"/>
  <c r="AO4027" i="7"/>
  <c r="AO4028" i="7"/>
  <c r="AO4029" i="7"/>
  <c r="AO4030" i="7"/>
  <c r="AO4031" i="7"/>
  <c r="AO4032" i="7"/>
  <c r="AO4033" i="7"/>
  <c r="AO4034" i="7"/>
  <c r="AO4035" i="7"/>
  <c r="AO4036" i="7"/>
  <c r="AO4037" i="7"/>
  <c r="AO4038" i="7"/>
  <c r="AO4039" i="7"/>
  <c r="AO4040" i="7"/>
  <c r="AO4041" i="7"/>
  <c r="AO4042" i="7"/>
  <c r="AO4043" i="7"/>
  <c r="AO4044" i="7"/>
  <c r="AO4045" i="7"/>
  <c r="AO4046" i="7"/>
  <c r="AO4047" i="7"/>
  <c r="AO4048" i="7"/>
  <c r="AO4049" i="7"/>
  <c r="AO4050" i="7"/>
  <c r="AO4051" i="7"/>
  <c r="AO4052" i="7"/>
  <c r="AO4053" i="7"/>
  <c r="AO4054" i="7"/>
  <c r="AO4055" i="7"/>
  <c r="AO4056" i="7"/>
  <c r="AO4057" i="7"/>
  <c r="AO4058" i="7"/>
  <c r="AO4059" i="7"/>
  <c r="AO4060" i="7"/>
  <c r="AO4061" i="7"/>
  <c r="AO4062" i="7"/>
  <c r="AO4063" i="7"/>
  <c r="AO4064" i="7"/>
  <c r="AO4065" i="7"/>
  <c r="AO4066" i="7"/>
  <c r="AO4067" i="7"/>
  <c r="AO4068" i="7"/>
  <c r="AO4069" i="7"/>
  <c r="AO4070" i="7"/>
  <c r="AO4071" i="7"/>
  <c r="AO4072" i="7"/>
  <c r="AO4073" i="7"/>
  <c r="AO4074" i="7"/>
  <c r="AO4075" i="7"/>
  <c r="AO4076" i="7"/>
  <c r="AO4077" i="7"/>
  <c r="AO4078" i="7"/>
  <c r="AO4079" i="7"/>
  <c r="AO4080" i="7"/>
  <c r="AO4081" i="7"/>
  <c r="AO4082" i="7"/>
  <c r="AO4083" i="7"/>
  <c r="AO4084" i="7"/>
  <c r="AO4085" i="7"/>
  <c r="AO4086" i="7"/>
  <c r="AO4087" i="7"/>
  <c r="AO4088" i="7"/>
  <c r="AO4089" i="7"/>
  <c r="AO4090" i="7"/>
  <c r="AO4091" i="7"/>
  <c r="AO4092" i="7"/>
  <c r="AO4093" i="7"/>
  <c r="AO4094" i="7"/>
  <c r="AO4095" i="7"/>
  <c r="AO4096" i="7"/>
  <c r="AO4097" i="7"/>
  <c r="AO4098" i="7"/>
  <c r="AO4099" i="7"/>
  <c r="AO4100" i="7"/>
  <c r="AO4101" i="7"/>
  <c r="AO4102" i="7"/>
  <c r="AO4103" i="7"/>
  <c r="AO4104" i="7"/>
  <c r="AO4105" i="7"/>
  <c r="AO4106" i="7"/>
  <c r="AO4107" i="7"/>
  <c r="AO4108" i="7"/>
  <c r="AO4109" i="7"/>
  <c r="AO4110" i="7"/>
  <c r="AO4111" i="7"/>
  <c r="AO4112" i="7"/>
  <c r="AO4113" i="7"/>
  <c r="AO4114" i="7"/>
  <c r="AO4115" i="7"/>
  <c r="AO4116" i="7"/>
  <c r="AO4117" i="7"/>
  <c r="AO4118" i="7"/>
  <c r="AO4119" i="7"/>
  <c r="AO4120" i="7"/>
  <c r="AO4121" i="7"/>
  <c r="AO4122" i="7"/>
  <c r="AO4123" i="7"/>
  <c r="AO4124" i="7"/>
  <c r="AO4125" i="7"/>
  <c r="AO4126" i="7"/>
  <c r="AO4127" i="7"/>
  <c r="AO4128" i="7"/>
  <c r="AO4129" i="7"/>
  <c r="AO4130" i="7"/>
  <c r="AO4131" i="7"/>
  <c r="AO4132" i="7"/>
  <c r="AO4133" i="7"/>
  <c r="AO4134" i="7"/>
  <c r="AO4135" i="7"/>
  <c r="AO4136" i="7"/>
  <c r="AO4137" i="7"/>
  <c r="AO4138" i="7"/>
  <c r="AO4139" i="7"/>
  <c r="AO4140" i="7"/>
  <c r="AO4141" i="7"/>
  <c r="AO4142" i="7"/>
  <c r="AO4143" i="7"/>
  <c r="AO4144" i="7"/>
  <c r="AO4145" i="7"/>
  <c r="AO4146" i="7"/>
  <c r="AO4147" i="7"/>
  <c r="AO4148" i="7"/>
  <c r="AO4149" i="7"/>
  <c r="AO4150" i="7"/>
  <c r="AO4151" i="7"/>
  <c r="AO4152" i="7"/>
  <c r="AO4153" i="7"/>
  <c r="AO4154" i="7"/>
  <c r="AO4155" i="7"/>
  <c r="AO4156" i="7"/>
  <c r="AO4157" i="7"/>
  <c r="AO4158" i="7"/>
  <c r="AO4159" i="7"/>
  <c r="AO4160" i="7"/>
  <c r="AO4161" i="7"/>
  <c r="AO4162" i="7"/>
  <c r="AO4163" i="7"/>
  <c r="AO4164" i="7"/>
  <c r="AO4165" i="7"/>
  <c r="AO4166" i="7"/>
  <c r="AO4167" i="7"/>
  <c r="AO4168" i="7"/>
  <c r="AO4169" i="7"/>
  <c r="AO4170" i="7"/>
  <c r="AO4171" i="7"/>
  <c r="AO4172" i="7"/>
  <c r="AO4173" i="7"/>
  <c r="AO4174" i="7"/>
  <c r="AO4175" i="7"/>
  <c r="AO4176" i="7"/>
  <c r="AO4177" i="7"/>
  <c r="AO4178" i="7"/>
  <c r="AO4179" i="7"/>
  <c r="AO4180" i="7"/>
  <c r="AO4181" i="7"/>
  <c r="AO4182" i="7"/>
  <c r="AO4183" i="7"/>
  <c r="AO4184" i="7"/>
  <c r="AO4185" i="7"/>
  <c r="AO4186" i="7"/>
  <c r="AO4187" i="7"/>
  <c r="AO4188" i="7"/>
  <c r="AO4189" i="7"/>
  <c r="AO4190" i="7"/>
  <c r="AO4191" i="7"/>
  <c r="AO4192" i="7"/>
  <c r="AO4193" i="7"/>
  <c r="AO4194" i="7"/>
  <c r="AO4195" i="7"/>
  <c r="AO4196" i="7"/>
  <c r="AO4197" i="7"/>
  <c r="AO4198" i="7"/>
  <c r="AO4199" i="7"/>
  <c r="AO4200" i="7"/>
  <c r="AO4201" i="7"/>
  <c r="AO4202" i="7"/>
  <c r="AO4203" i="7"/>
  <c r="AO4204" i="7"/>
  <c r="AO4205" i="7"/>
  <c r="AO4206" i="7"/>
  <c r="AO4207" i="7"/>
  <c r="AO4208" i="7"/>
  <c r="AO4209" i="7"/>
  <c r="AO4210" i="7"/>
  <c r="AO4211" i="7"/>
  <c r="AO4212" i="7"/>
  <c r="AO4213" i="7"/>
  <c r="AO4214" i="7"/>
  <c r="AO4215" i="7"/>
  <c r="AO4216" i="7"/>
  <c r="AO4217" i="7"/>
  <c r="AO4218" i="7"/>
  <c r="AO4219" i="7"/>
  <c r="AO4220" i="7"/>
  <c r="AO4221" i="7"/>
  <c r="AO4222" i="7"/>
  <c r="AO4223" i="7"/>
  <c r="AO4224" i="7"/>
  <c r="AO4225" i="7"/>
  <c r="AO4226" i="7"/>
  <c r="AO4227" i="7"/>
  <c r="AO4228" i="7"/>
  <c r="AO4229" i="7"/>
  <c r="AO4230" i="7"/>
  <c r="AO4231" i="7"/>
  <c r="AO4232" i="7"/>
  <c r="AO4233" i="7"/>
  <c r="AO4234" i="7"/>
  <c r="AO4235" i="7"/>
  <c r="AO4236" i="7"/>
  <c r="AO4237" i="7"/>
  <c r="AO4238" i="7"/>
  <c r="AO4239" i="7"/>
  <c r="AO4240" i="7"/>
  <c r="AO4241" i="7"/>
  <c r="AO4242" i="7"/>
  <c r="AO4243" i="7"/>
  <c r="AO4244" i="7"/>
  <c r="AO4245" i="7"/>
  <c r="AO4246" i="7"/>
  <c r="AO4247" i="7"/>
  <c r="AO4248" i="7"/>
  <c r="AO4249" i="7"/>
  <c r="AO4250" i="7"/>
  <c r="AO4251" i="7"/>
  <c r="AO4252" i="7"/>
  <c r="AO4253" i="7"/>
  <c r="AO4254" i="7"/>
  <c r="AO4255" i="7"/>
  <c r="AO4256" i="7"/>
  <c r="AO4257" i="7"/>
  <c r="AO4258" i="7"/>
  <c r="AO4259" i="7"/>
  <c r="AO4260" i="7"/>
  <c r="AO4261" i="7"/>
  <c r="AO4262" i="7"/>
  <c r="AO4263" i="7"/>
  <c r="AO4264" i="7"/>
  <c r="AO4265" i="7"/>
  <c r="AO4266" i="7"/>
  <c r="AO4267" i="7"/>
  <c r="AO4268" i="7"/>
  <c r="AO4269" i="7"/>
  <c r="AO4270" i="7"/>
  <c r="AO4271" i="7"/>
  <c r="AO4272" i="7"/>
  <c r="AO4273" i="7"/>
  <c r="AO4274" i="7"/>
  <c r="AO4275" i="7"/>
  <c r="AO4276" i="7"/>
  <c r="AO4277" i="7"/>
  <c r="AO4278" i="7"/>
  <c r="AO4279" i="7"/>
  <c r="AO4280" i="7"/>
  <c r="AO4281" i="7"/>
  <c r="AO4282" i="7"/>
  <c r="AO4283" i="7"/>
  <c r="AO4284" i="7"/>
  <c r="AO4285" i="7"/>
  <c r="AO4286" i="7"/>
  <c r="AO4287" i="7"/>
  <c r="AO4288" i="7"/>
  <c r="AO4289" i="7"/>
  <c r="AO4290" i="7"/>
  <c r="AO4291" i="7"/>
  <c r="AO4292" i="7"/>
  <c r="AO4293" i="7"/>
  <c r="AO4294" i="7"/>
  <c r="AO4295" i="7"/>
  <c r="AO4296" i="7"/>
  <c r="AO4297" i="7"/>
  <c r="AO4298" i="7"/>
  <c r="AO4299" i="7"/>
  <c r="AO4300" i="7"/>
  <c r="AO4301" i="7"/>
  <c r="AO4302" i="7"/>
  <c r="AO4303" i="7"/>
  <c r="AO4304" i="7"/>
  <c r="AO4305" i="7"/>
  <c r="AO4306" i="7"/>
  <c r="AO4307" i="7"/>
  <c r="AO4308" i="7"/>
  <c r="AO4309" i="7"/>
  <c r="AO4310" i="7"/>
  <c r="AO4311" i="7"/>
  <c r="AO4312" i="7"/>
  <c r="AO4313" i="7"/>
  <c r="AO4314" i="7"/>
  <c r="AO4315" i="7"/>
  <c r="AO4316" i="7"/>
  <c r="AO4317" i="7"/>
  <c r="AO4318" i="7"/>
  <c r="AO4319" i="7"/>
  <c r="AO4320" i="7"/>
  <c r="AO4321" i="7"/>
  <c r="AO4322" i="7"/>
  <c r="AO4323" i="7"/>
  <c r="AO4324" i="7"/>
  <c r="AO4325" i="7"/>
  <c r="AO4326" i="7"/>
  <c r="AO4327" i="7"/>
  <c r="AO4328" i="7"/>
  <c r="AO4329" i="7"/>
  <c r="AO4330" i="7"/>
  <c r="AO4331" i="7"/>
  <c r="AO4332" i="7"/>
  <c r="AO4333" i="7"/>
  <c r="AO4334" i="7"/>
  <c r="AO4335" i="7"/>
  <c r="AO4336" i="7"/>
  <c r="AO4337" i="7"/>
  <c r="AO4338" i="7"/>
  <c r="AO4339" i="7"/>
  <c r="AO4340" i="7"/>
  <c r="AO4341" i="7"/>
  <c r="AO4342" i="7"/>
  <c r="AO4343" i="7"/>
  <c r="AO4344" i="7"/>
  <c r="AO4345" i="7"/>
  <c r="AO4346" i="7"/>
  <c r="AO4347" i="7"/>
  <c r="AO4348" i="7"/>
  <c r="AO4349" i="7"/>
  <c r="AO4350" i="7"/>
  <c r="AO4351" i="7"/>
  <c r="AO4352" i="7"/>
  <c r="AO4353" i="7"/>
  <c r="AO4354" i="7"/>
  <c r="AO4355" i="7"/>
  <c r="AO4356" i="7"/>
  <c r="AO4357" i="7"/>
  <c r="AO4358" i="7"/>
  <c r="AO4359" i="7"/>
  <c r="AO4360" i="7"/>
  <c r="AO4361" i="7"/>
  <c r="AO4362" i="7"/>
  <c r="AO4363" i="7"/>
  <c r="AO4364" i="7"/>
  <c r="AO4365" i="7"/>
  <c r="AO4366" i="7"/>
  <c r="AO4367" i="7"/>
  <c r="AO4368" i="7"/>
  <c r="AO4369" i="7"/>
  <c r="AO4370" i="7"/>
  <c r="AO4371" i="7"/>
  <c r="AO4372" i="7"/>
  <c r="AO4373" i="7"/>
  <c r="AO4374" i="7"/>
  <c r="AO4375" i="7"/>
  <c r="AO4376" i="7"/>
  <c r="AO4377" i="7"/>
  <c r="AO4378" i="7"/>
  <c r="AO4379" i="7"/>
  <c r="AO4380" i="7"/>
  <c r="AO4381" i="7"/>
  <c r="AO4382" i="7"/>
  <c r="AO4383" i="7"/>
  <c r="AO4384" i="7"/>
  <c r="AO4385" i="7"/>
  <c r="AO4386" i="7"/>
  <c r="AO4387" i="7"/>
  <c r="AO4388" i="7"/>
  <c r="AO4389" i="7"/>
  <c r="AO4390" i="7"/>
  <c r="AO4391" i="7"/>
  <c r="AO4392" i="7"/>
  <c r="AO4393" i="7"/>
  <c r="AO4394" i="7"/>
  <c r="AO4395" i="7"/>
  <c r="AO4396" i="7"/>
  <c r="AO4397" i="7"/>
  <c r="AO4398" i="7"/>
  <c r="AO4399" i="7"/>
  <c r="AO4400" i="7"/>
  <c r="AO4401" i="7"/>
  <c r="AO4402" i="7"/>
  <c r="AO4403" i="7"/>
  <c r="AO4404" i="7"/>
  <c r="AO4405" i="7"/>
  <c r="AO4406" i="7"/>
  <c r="AO4407" i="7"/>
  <c r="AO4408" i="7"/>
  <c r="AO4409" i="7"/>
  <c r="AO4410" i="7"/>
  <c r="AO4411" i="7"/>
  <c r="AO4412" i="7"/>
  <c r="AO4413" i="7"/>
  <c r="AO4414" i="7"/>
  <c r="AO4415" i="7"/>
  <c r="AO4416" i="7"/>
  <c r="AO4417" i="7"/>
  <c r="AO4418" i="7"/>
  <c r="AO4419" i="7"/>
  <c r="AO4420" i="7"/>
  <c r="AO4421" i="7"/>
  <c r="AO4422" i="7"/>
  <c r="AO4423" i="7"/>
  <c r="AO4424" i="7"/>
  <c r="AO4425" i="7"/>
  <c r="AO4426" i="7"/>
  <c r="AO4427" i="7"/>
  <c r="AO4428" i="7"/>
  <c r="AO4429" i="7"/>
  <c r="AO4430" i="7"/>
  <c r="AO4431" i="7"/>
  <c r="AO4432" i="7"/>
  <c r="AO4433" i="7"/>
  <c r="AO4434" i="7"/>
  <c r="AO4435" i="7"/>
  <c r="AO4436" i="7"/>
  <c r="AO4437" i="7"/>
  <c r="AO4438" i="7"/>
  <c r="AO4439" i="7"/>
  <c r="AO4440" i="7"/>
  <c r="AO4441" i="7"/>
  <c r="AO4442" i="7"/>
  <c r="AO4443" i="7"/>
  <c r="AO4444" i="7"/>
  <c r="AO4445" i="7"/>
  <c r="AO4446" i="7"/>
  <c r="AO4447" i="7"/>
  <c r="AO4448" i="7"/>
  <c r="AO4449" i="7"/>
  <c r="AO4450" i="7"/>
  <c r="AO4451" i="7"/>
  <c r="AO4452" i="7"/>
  <c r="AO4453" i="7"/>
  <c r="AO4454" i="7"/>
  <c r="AO4455" i="7"/>
  <c r="AO4456" i="7"/>
  <c r="AO4457" i="7"/>
  <c r="AO4458" i="7"/>
  <c r="AO4459" i="7"/>
  <c r="AO4460" i="7"/>
  <c r="AO4461" i="7"/>
  <c r="AO4462" i="7"/>
  <c r="AO4463" i="7"/>
  <c r="AO4464" i="7"/>
  <c r="AO4465" i="7"/>
  <c r="AO4466" i="7"/>
  <c r="AO4467" i="7"/>
  <c r="AO4468" i="7"/>
  <c r="AO4469" i="7"/>
  <c r="AO4470" i="7"/>
  <c r="AO4471" i="7"/>
  <c r="AO4472" i="7"/>
  <c r="AO4473" i="7"/>
  <c r="AO4474" i="7"/>
  <c r="AO4475" i="7"/>
  <c r="AO4476" i="7"/>
  <c r="AO4477" i="7"/>
  <c r="AO4478" i="7"/>
  <c r="AO4479" i="7"/>
  <c r="AO4480" i="7"/>
  <c r="AO4481" i="7"/>
  <c r="AO4482" i="7"/>
  <c r="AO4483" i="7"/>
  <c r="AO4484" i="7"/>
  <c r="AO4485" i="7"/>
  <c r="AO4486" i="7"/>
  <c r="AO4487" i="7"/>
  <c r="AO4488" i="7"/>
  <c r="AO4489" i="7"/>
  <c r="AO4490" i="7"/>
  <c r="AO4491" i="7"/>
  <c r="AO4492" i="7"/>
  <c r="AO4493" i="7"/>
  <c r="AO4494" i="7"/>
  <c r="AO4495" i="7"/>
  <c r="AO4496" i="7"/>
  <c r="AO4497" i="7"/>
  <c r="AO4498" i="7"/>
  <c r="AO4499" i="7"/>
  <c r="AO4500" i="7"/>
  <c r="AO4501" i="7"/>
  <c r="AO4502" i="7"/>
  <c r="AO4503" i="7"/>
  <c r="AO4504" i="7"/>
  <c r="AO4505" i="7"/>
  <c r="AO4506" i="7"/>
  <c r="AO4507" i="7"/>
  <c r="AO4508" i="7"/>
  <c r="AO4509" i="7"/>
  <c r="AO4510" i="7"/>
  <c r="AO4511" i="7"/>
  <c r="AO4512" i="7"/>
  <c r="AO4513" i="7"/>
  <c r="AO4514" i="7"/>
  <c r="AO4515" i="7"/>
  <c r="AO4516" i="7"/>
  <c r="AO4517" i="7"/>
  <c r="AO4518" i="7"/>
  <c r="AO4519" i="7"/>
  <c r="AO4520" i="7"/>
  <c r="AO4521" i="7"/>
  <c r="AO4522" i="7"/>
  <c r="AO4523" i="7"/>
  <c r="AO4524" i="7"/>
  <c r="AO4525" i="7"/>
  <c r="AO4526" i="7"/>
  <c r="AO4527" i="7"/>
  <c r="AO4528" i="7"/>
  <c r="AO4529" i="7"/>
  <c r="AO4530" i="7"/>
  <c r="AO4531" i="7"/>
  <c r="AO4532" i="7"/>
  <c r="AO4533" i="7"/>
  <c r="AO4534" i="7"/>
  <c r="AO4535" i="7"/>
  <c r="AO4536" i="7"/>
  <c r="AO4537" i="7"/>
  <c r="AO4538" i="7"/>
  <c r="AO4539" i="7"/>
  <c r="AO4540" i="7"/>
  <c r="AO4541" i="7"/>
  <c r="AO4542" i="7"/>
  <c r="AO4543" i="7"/>
  <c r="AO4544" i="7"/>
  <c r="AO4545" i="7"/>
  <c r="AO4546" i="7"/>
  <c r="AO4547" i="7"/>
  <c r="AO4548" i="7"/>
  <c r="AO4549" i="7"/>
  <c r="AO4550" i="7"/>
  <c r="AO4551" i="7"/>
  <c r="AO4552" i="7"/>
  <c r="AO4553" i="7"/>
  <c r="AO4554" i="7"/>
  <c r="AO4555" i="7"/>
  <c r="AO4556" i="7"/>
  <c r="AO4557" i="7"/>
  <c r="AO4558" i="7"/>
  <c r="AO4559" i="7"/>
  <c r="AO4560" i="7"/>
  <c r="AO4561" i="7"/>
  <c r="AO4562" i="7"/>
  <c r="AO4563" i="7"/>
  <c r="AO4564" i="7"/>
  <c r="AO4565" i="7"/>
  <c r="AO4566" i="7"/>
  <c r="AO4567" i="7"/>
  <c r="AO4568" i="7"/>
  <c r="AO4569" i="7"/>
  <c r="AO4570" i="7"/>
  <c r="AO4571" i="7"/>
  <c r="AO4572" i="7"/>
  <c r="AO4573" i="7"/>
  <c r="AO4574" i="7"/>
  <c r="AO4575" i="7"/>
  <c r="AO4576" i="7"/>
  <c r="AO4577" i="7"/>
  <c r="AO4578" i="7"/>
  <c r="AO4579" i="7"/>
  <c r="AO4580" i="7"/>
  <c r="AO4581" i="7"/>
  <c r="AO4582" i="7"/>
  <c r="AO4583" i="7"/>
  <c r="AO4584" i="7"/>
  <c r="AO4585" i="7"/>
  <c r="AO4586" i="7"/>
  <c r="AO4587" i="7"/>
  <c r="AO4588" i="7"/>
  <c r="AO4589" i="7"/>
  <c r="AO4590" i="7"/>
  <c r="AO4591" i="7"/>
  <c r="AO4592" i="7"/>
  <c r="AO4593" i="7"/>
  <c r="AO4594" i="7"/>
  <c r="AO4595" i="7"/>
  <c r="AO4596" i="7"/>
  <c r="AO4597" i="7"/>
  <c r="AO4598" i="7"/>
  <c r="AO4599" i="7"/>
  <c r="AO4600" i="7"/>
  <c r="AO4601" i="7"/>
  <c r="AO4602" i="7"/>
  <c r="AO4603" i="7"/>
  <c r="AO4604" i="7"/>
  <c r="AO4605" i="7"/>
  <c r="AO4606" i="7"/>
  <c r="AO4607" i="7"/>
  <c r="AO4608" i="7"/>
  <c r="AO4609" i="7"/>
  <c r="AO4610" i="7"/>
  <c r="AO4611" i="7"/>
  <c r="AO4612" i="7"/>
  <c r="AO4613" i="7"/>
  <c r="AO4614" i="7"/>
  <c r="AO4615" i="7"/>
  <c r="AO4616" i="7"/>
  <c r="AO4617" i="7"/>
  <c r="AO4618" i="7"/>
  <c r="AO4619" i="7"/>
  <c r="AO4620" i="7"/>
  <c r="AO4621" i="7"/>
  <c r="AO4622" i="7"/>
  <c r="AO4623" i="7"/>
  <c r="AO4624" i="7"/>
  <c r="AO4625" i="7"/>
  <c r="AO4626" i="7"/>
  <c r="AO4627" i="7"/>
  <c r="AO4628" i="7"/>
  <c r="AO4629" i="7"/>
  <c r="AO4630" i="7"/>
  <c r="AO4631" i="7"/>
  <c r="AO4632" i="7"/>
  <c r="AO4633" i="7"/>
  <c r="AO4634" i="7"/>
  <c r="AO4635" i="7"/>
  <c r="AO4636" i="7"/>
  <c r="AO4637" i="7"/>
  <c r="AO4638" i="7"/>
  <c r="AO4639" i="7"/>
  <c r="AO4640" i="7"/>
  <c r="AO4641" i="7"/>
  <c r="AO4642" i="7"/>
  <c r="AO4643" i="7"/>
  <c r="AO4644" i="7"/>
  <c r="AO4645" i="7"/>
  <c r="AO4646" i="7"/>
  <c r="AO4647" i="7"/>
  <c r="AO4648" i="7"/>
  <c r="AO4649" i="7"/>
  <c r="AO4650" i="7"/>
  <c r="AO4651" i="7"/>
  <c r="AO4652" i="7"/>
  <c r="AO4653" i="7"/>
  <c r="AO4654" i="7"/>
  <c r="AO4655" i="7"/>
  <c r="AO4656" i="7"/>
  <c r="AO4657" i="7"/>
  <c r="AO4658" i="7"/>
  <c r="AO4659" i="7"/>
  <c r="AO4660" i="7"/>
  <c r="AO4661" i="7"/>
  <c r="AO4662" i="7"/>
  <c r="AO4663" i="7"/>
  <c r="AO4664" i="7"/>
  <c r="AO4665" i="7"/>
  <c r="AO4666" i="7"/>
  <c r="AO4667" i="7"/>
  <c r="AO4668" i="7"/>
  <c r="AO4669" i="7"/>
  <c r="AO4670" i="7"/>
  <c r="AO4671" i="7"/>
  <c r="AO4672" i="7"/>
  <c r="AO4673" i="7"/>
  <c r="AO4674" i="7"/>
  <c r="AO4675" i="7"/>
  <c r="AO4676" i="7"/>
  <c r="AO4677" i="7"/>
  <c r="AO4678" i="7"/>
  <c r="AO4679" i="7"/>
  <c r="AO4680" i="7"/>
  <c r="AO4681" i="7"/>
  <c r="AO4682" i="7"/>
  <c r="AO4683" i="7"/>
  <c r="AO4684" i="7"/>
  <c r="AO4685" i="7"/>
  <c r="AO4686" i="7"/>
  <c r="AO4687" i="7"/>
  <c r="AO4688" i="7"/>
  <c r="AO4689" i="7"/>
  <c r="AO4690" i="7"/>
  <c r="AO4691" i="7"/>
  <c r="AO4692" i="7"/>
  <c r="AO4693" i="7"/>
  <c r="AO4694" i="7"/>
  <c r="AO4695" i="7"/>
  <c r="AO4696" i="7"/>
  <c r="AO4697" i="7"/>
  <c r="AO4698" i="7"/>
  <c r="AO4699" i="7"/>
  <c r="AO4700" i="7"/>
  <c r="AO4701" i="7"/>
  <c r="AO4702" i="7"/>
  <c r="AO4703" i="7"/>
  <c r="AO4704" i="7"/>
  <c r="AO4705" i="7"/>
  <c r="AO4706" i="7"/>
  <c r="AO4707" i="7"/>
  <c r="AO4708" i="7"/>
  <c r="AO4709" i="7"/>
  <c r="AO4710" i="7"/>
  <c r="AO4711" i="7"/>
  <c r="AO4712" i="7"/>
  <c r="AO4713" i="7"/>
  <c r="AO4714" i="7"/>
  <c r="AO4715" i="7"/>
  <c r="AO4716" i="7"/>
  <c r="AO4717" i="7"/>
  <c r="AO4718" i="7"/>
  <c r="AO4719" i="7"/>
  <c r="AO4720" i="7"/>
  <c r="AO4721" i="7"/>
  <c r="AO4722" i="7"/>
  <c r="AO4723" i="7"/>
  <c r="AO4724" i="7"/>
  <c r="AO4725" i="7"/>
  <c r="AO4726" i="7"/>
  <c r="AO4727" i="7"/>
  <c r="AO4728" i="7"/>
  <c r="AO4729" i="7"/>
  <c r="AO4730" i="7"/>
  <c r="AO4731" i="7"/>
  <c r="AO4732" i="7"/>
  <c r="AO4733" i="7"/>
  <c r="AO4734" i="7"/>
  <c r="AO4735" i="7"/>
  <c r="AO4736" i="7"/>
  <c r="AO4737" i="7"/>
  <c r="AO4738" i="7"/>
  <c r="AO4739" i="7"/>
  <c r="AO4740" i="7"/>
  <c r="AO4741" i="7"/>
  <c r="AO4742" i="7"/>
  <c r="AO4743" i="7"/>
  <c r="AO4744" i="7"/>
  <c r="AO4745" i="7"/>
  <c r="AO4746" i="7"/>
  <c r="AO4747" i="7"/>
  <c r="AO4748" i="7"/>
  <c r="AO4749" i="7"/>
  <c r="AO4750" i="7"/>
  <c r="AO4751" i="7"/>
  <c r="AO4752" i="7"/>
  <c r="AO4753" i="7"/>
  <c r="AO4754" i="7"/>
  <c r="AO4755" i="7"/>
  <c r="AO4756" i="7"/>
  <c r="AO4757" i="7"/>
  <c r="AO4758" i="7"/>
  <c r="AO4759" i="7"/>
  <c r="AO4760" i="7"/>
  <c r="AO4761" i="7"/>
  <c r="AO4762" i="7"/>
  <c r="AO4763" i="7"/>
  <c r="AO4764" i="7"/>
  <c r="AO4765" i="7"/>
  <c r="AO4766" i="7"/>
  <c r="AO4767" i="7"/>
  <c r="AO4768" i="7"/>
  <c r="AO4769" i="7"/>
  <c r="AO4770" i="7"/>
  <c r="AO4771" i="7"/>
  <c r="AO4772" i="7"/>
  <c r="AO4773" i="7"/>
  <c r="AO4774" i="7"/>
  <c r="AO4775" i="7"/>
  <c r="AO4776" i="7"/>
  <c r="AO4777" i="7"/>
  <c r="AO4778" i="7"/>
  <c r="AO4779" i="7"/>
  <c r="AO4780" i="7"/>
  <c r="AO4781" i="7"/>
  <c r="AO4782" i="7"/>
  <c r="AO4783" i="7"/>
  <c r="AO4784" i="7"/>
  <c r="AO4785" i="7"/>
  <c r="AO4786" i="7"/>
  <c r="AO4787" i="7"/>
  <c r="AO4788" i="7"/>
  <c r="AO4789" i="7"/>
  <c r="AO4790" i="7"/>
  <c r="AO4791" i="7"/>
  <c r="AO4792" i="7"/>
  <c r="AO4793" i="7"/>
  <c r="AO4794" i="7"/>
  <c r="AO4795" i="7"/>
  <c r="AO4796" i="7"/>
  <c r="AO4797" i="7"/>
  <c r="AO4798" i="7"/>
  <c r="AO4799" i="7"/>
  <c r="AO4800" i="7"/>
  <c r="AO4801" i="7"/>
  <c r="AO4802" i="7"/>
  <c r="AO4803" i="7"/>
  <c r="AO4804" i="7"/>
  <c r="AO4805" i="7"/>
  <c r="AO4806" i="7"/>
  <c r="AO4807" i="7"/>
  <c r="AO4808" i="7"/>
  <c r="AO4809" i="7"/>
  <c r="AO4810" i="7"/>
  <c r="AO4811" i="7"/>
  <c r="AO4812" i="7"/>
  <c r="AO4813" i="7"/>
  <c r="AO4814" i="7"/>
  <c r="AO4815" i="7"/>
  <c r="AO4816" i="7"/>
  <c r="AO4817" i="7"/>
  <c r="AO4818" i="7"/>
  <c r="AO4819" i="7"/>
  <c r="AO4820" i="7"/>
  <c r="AO4821" i="7"/>
  <c r="AO4822" i="7"/>
  <c r="AO4823" i="7"/>
  <c r="AO4824" i="7"/>
  <c r="AO4825" i="7"/>
  <c r="AO4826" i="7"/>
  <c r="AO4827" i="7"/>
  <c r="AO4828" i="7"/>
  <c r="AO4829" i="7"/>
  <c r="AO4830" i="7"/>
  <c r="AO4831" i="7"/>
  <c r="AO4832" i="7"/>
  <c r="AO4833" i="7"/>
  <c r="AO4834" i="7"/>
  <c r="AO4835" i="7"/>
  <c r="AO4836" i="7"/>
  <c r="AO4837" i="7"/>
  <c r="AO4838" i="7"/>
  <c r="AO4839" i="7"/>
  <c r="AO4840" i="7"/>
  <c r="AO4841" i="7"/>
  <c r="AO4842" i="7"/>
  <c r="AO4843" i="7"/>
  <c r="AO4844" i="7"/>
  <c r="AO4845" i="7"/>
  <c r="AO4846" i="7"/>
  <c r="AO4847" i="7"/>
  <c r="AO4848" i="7"/>
  <c r="AO4849" i="7"/>
  <c r="AO4850" i="7"/>
  <c r="AO4851" i="7"/>
  <c r="AO4852" i="7"/>
  <c r="AO4853" i="7"/>
  <c r="AO4854" i="7"/>
  <c r="AO4855" i="7"/>
  <c r="AO4856" i="7"/>
  <c r="AO4857" i="7"/>
  <c r="AO4858" i="7"/>
  <c r="AO4859" i="7"/>
  <c r="AO4860" i="7"/>
  <c r="AO4861" i="7"/>
  <c r="AO4862" i="7"/>
  <c r="AO4863" i="7"/>
  <c r="AO4864" i="7"/>
  <c r="AO4865" i="7"/>
  <c r="AO4866" i="7"/>
  <c r="AO4867" i="7"/>
  <c r="AO4868" i="7"/>
  <c r="AO4869" i="7"/>
  <c r="AO4870" i="7"/>
  <c r="AO4871" i="7"/>
  <c r="AO4872" i="7"/>
  <c r="AO4873" i="7"/>
  <c r="AO4874" i="7"/>
  <c r="AO4875" i="7"/>
  <c r="AO4876" i="7"/>
  <c r="AO4877" i="7"/>
  <c r="AO4878" i="7"/>
  <c r="AO4879" i="7"/>
  <c r="AO4880" i="7"/>
  <c r="AO4881" i="7"/>
  <c r="AO4882" i="7"/>
  <c r="AO4883" i="7"/>
  <c r="AO4884" i="7"/>
  <c r="AO4885" i="7"/>
  <c r="AO4886" i="7"/>
  <c r="AO4887" i="7"/>
  <c r="AO4888" i="7"/>
  <c r="AO4889" i="7"/>
  <c r="AO4890" i="7"/>
  <c r="AO4891" i="7"/>
  <c r="AO4892" i="7"/>
  <c r="AO4893" i="7"/>
  <c r="AO4894" i="7"/>
  <c r="AO4895" i="7"/>
  <c r="AO4896" i="7"/>
  <c r="AO4897" i="7"/>
  <c r="AO4898" i="7"/>
  <c r="AO4899" i="7"/>
  <c r="AO4900" i="7"/>
  <c r="AO4901" i="7"/>
  <c r="AO4902" i="7"/>
  <c r="AO4903" i="7"/>
  <c r="AO4904" i="7"/>
  <c r="AO4905" i="7"/>
  <c r="AO4906" i="7"/>
  <c r="AO4907" i="7"/>
  <c r="AO4908" i="7"/>
  <c r="AO4909" i="7"/>
  <c r="AO4910" i="7"/>
  <c r="AO4911" i="7"/>
  <c r="AO4912" i="7"/>
  <c r="AO4913" i="7"/>
  <c r="AO4914" i="7"/>
  <c r="AO4915" i="7"/>
  <c r="AO4916" i="7"/>
  <c r="AO4917" i="7"/>
  <c r="AO4918" i="7"/>
  <c r="AO4919" i="7"/>
  <c r="AO4920" i="7"/>
  <c r="AO4921" i="7"/>
  <c r="AO4922" i="7"/>
  <c r="AO4923" i="7"/>
  <c r="AO4924" i="7"/>
  <c r="AO4925" i="7"/>
  <c r="AO4926" i="7"/>
  <c r="AO4927" i="7"/>
  <c r="AO4928" i="7"/>
  <c r="AO4929" i="7"/>
  <c r="AO4930" i="7"/>
  <c r="AO4931" i="7"/>
  <c r="AO4932" i="7"/>
  <c r="AO4933" i="7"/>
  <c r="AO4934" i="7"/>
  <c r="AO4935" i="7"/>
  <c r="AO4936" i="7"/>
  <c r="AO4937" i="7"/>
  <c r="AO4938" i="7"/>
  <c r="AO4939" i="7"/>
  <c r="AO4940" i="7"/>
  <c r="AO4941" i="7"/>
  <c r="AO4942" i="7"/>
  <c r="AO4943" i="7"/>
  <c r="AO4944" i="7"/>
  <c r="AO4945" i="7"/>
  <c r="AO4946" i="7"/>
  <c r="AO4947" i="7"/>
  <c r="AO4948" i="7"/>
  <c r="AO4949" i="7"/>
  <c r="AO4950" i="7"/>
  <c r="AO4951" i="7"/>
  <c r="AO4952" i="7"/>
  <c r="AO4953" i="7"/>
  <c r="AO4954" i="7"/>
  <c r="AO4955" i="7"/>
  <c r="AO4956" i="7"/>
  <c r="AO4957" i="7"/>
  <c r="AO4958" i="7"/>
  <c r="AO4959" i="7"/>
  <c r="AO4960" i="7"/>
  <c r="AO4961" i="7"/>
  <c r="AO4962" i="7"/>
  <c r="AO4963" i="7"/>
  <c r="AO4964" i="7"/>
  <c r="AO4965" i="7"/>
  <c r="AO4966" i="7"/>
  <c r="AO4967" i="7"/>
  <c r="AO4968" i="7"/>
  <c r="AO4969" i="7"/>
  <c r="AO4970" i="7"/>
  <c r="AO4971" i="7"/>
  <c r="AO4972" i="7"/>
  <c r="AO4973" i="7"/>
  <c r="AO4974" i="7"/>
  <c r="AO4975" i="7"/>
  <c r="AO4976" i="7"/>
  <c r="AO4977" i="7"/>
  <c r="AO4978" i="7"/>
  <c r="AO4979" i="7"/>
  <c r="AO4980" i="7"/>
  <c r="AO4981" i="7"/>
  <c r="AO4982" i="7"/>
  <c r="AO4983" i="7"/>
  <c r="AO4984" i="7"/>
  <c r="AO4985" i="7"/>
  <c r="AO4986" i="7"/>
  <c r="AO4987" i="7"/>
  <c r="AO4988" i="7"/>
  <c r="AO4989" i="7"/>
  <c r="AO4990" i="7"/>
  <c r="AO4991" i="7"/>
  <c r="AO4992" i="7"/>
  <c r="AO4993" i="7"/>
  <c r="AO4994" i="7"/>
  <c r="AO4995" i="7"/>
  <c r="AO4996" i="7"/>
  <c r="AO4997" i="7"/>
  <c r="AO4998" i="7"/>
  <c r="AO4999" i="7"/>
  <c r="AO5000" i="7"/>
  <c r="AO5001" i="7"/>
  <c r="AO5002" i="7"/>
  <c r="AO5003" i="7"/>
  <c r="AO5004" i="7"/>
  <c r="AO5005" i="7"/>
  <c r="AO5006" i="7"/>
  <c r="AO5007" i="7"/>
  <c r="AO5008" i="7"/>
  <c r="AO5009" i="7"/>
  <c r="AO5010" i="7"/>
  <c r="AO5011" i="7"/>
  <c r="AO5012" i="7"/>
  <c r="AO5013" i="7"/>
  <c r="AO5014" i="7"/>
  <c r="AO5015" i="7"/>
  <c r="AO5016" i="7"/>
  <c r="AO5017" i="7"/>
  <c r="AO5018" i="7"/>
  <c r="AO5019" i="7"/>
  <c r="AO5020" i="7"/>
  <c r="AO5021" i="7"/>
  <c r="AO5022" i="7"/>
  <c r="AO5023" i="7"/>
  <c r="AO5024" i="7"/>
  <c r="AO5025" i="7"/>
  <c r="AO5026" i="7"/>
  <c r="AO5027" i="7"/>
  <c r="AO5028" i="7"/>
  <c r="AO5029" i="7"/>
  <c r="AO5030" i="7"/>
  <c r="AO5031" i="7"/>
  <c r="AO5032" i="7"/>
  <c r="AO5033" i="7"/>
  <c r="AO5034" i="7"/>
  <c r="AO5035" i="7"/>
  <c r="AO5036" i="7"/>
  <c r="AO5037" i="7"/>
  <c r="AO5038" i="7"/>
  <c r="AO5039" i="7"/>
  <c r="AO5040" i="7"/>
  <c r="AO5041" i="7"/>
  <c r="AO5042" i="7"/>
  <c r="AO5043" i="7"/>
  <c r="AO5044" i="7"/>
  <c r="AO5045" i="7"/>
  <c r="AO5046" i="7"/>
  <c r="AO5047" i="7"/>
  <c r="AO5048" i="7"/>
  <c r="AO5049" i="7"/>
  <c r="AO5050" i="7"/>
  <c r="AO5051" i="7"/>
  <c r="AO5052" i="7"/>
  <c r="AO5053" i="7"/>
  <c r="AO5054" i="7"/>
  <c r="AO5055" i="7"/>
  <c r="AO5056" i="7"/>
  <c r="AO5057" i="7"/>
  <c r="AO5058" i="7"/>
  <c r="AO5059" i="7"/>
  <c r="AO5060" i="7"/>
  <c r="AO5061" i="7"/>
  <c r="AO5062" i="7"/>
  <c r="AO5063" i="7"/>
  <c r="AO5064" i="7"/>
  <c r="AO5065" i="7"/>
  <c r="AO5066" i="7"/>
  <c r="AO5067" i="7"/>
  <c r="AO5068" i="7"/>
  <c r="AO5069" i="7"/>
  <c r="AO5070" i="7"/>
  <c r="AO5071" i="7"/>
  <c r="AO5072" i="7"/>
  <c r="AO5073" i="7"/>
  <c r="AO5074" i="7"/>
  <c r="AO5075" i="7"/>
  <c r="AO5076" i="7"/>
  <c r="AO5077" i="7"/>
  <c r="AO5078" i="7"/>
  <c r="AO5079" i="7"/>
  <c r="AO5080" i="7"/>
  <c r="AO5081" i="7"/>
  <c r="AO5082" i="7"/>
  <c r="AO5083" i="7"/>
  <c r="AO5084" i="7"/>
  <c r="AO5085" i="7"/>
  <c r="AO5086" i="7"/>
  <c r="AO5087" i="7"/>
  <c r="AO5088" i="7"/>
  <c r="AO5089" i="7"/>
  <c r="AO5090" i="7"/>
  <c r="AO5091" i="7"/>
  <c r="AO5092" i="7"/>
  <c r="AO5093" i="7"/>
  <c r="AO5094" i="7"/>
  <c r="AO5095" i="7"/>
  <c r="AO5096" i="7"/>
  <c r="AO5097" i="7"/>
  <c r="AO5098" i="7"/>
  <c r="AO5099" i="7"/>
  <c r="AO5100" i="7"/>
  <c r="AO5101" i="7"/>
  <c r="AO5102" i="7"/>
  <c r="AO5103" i="7"/>
  <c r="AO5104" i="7"/>
  <c r="AO5105" i="7"/>
  <c r="AO5106" i="7"/>
  <c r="AO5107" i="7"/>
  <c r="AO5108" i="7"/>
  <c r="AO5109" i="7"/>
  <c r="AO5110" i="7"/>
  <c r="AO5111" i="7"/>
  <c r="AO5112" i="7"/>
  <c r="AO5113" i="7"/>
  <c r="AO5114" i="7"/>
  <c r="AO5115" i="7"/>
  <c r="AO5116" i="7"/>
  <c r="AO5117" i="7"/>
  <c r="AO5118" i="7"/>
  <c r="AO5119" i="7"/>
  <c r="AO5120" i="7"/>
  <c r="AO5121" i="7"/>
  <c r="AO5122" i="7"/>
  <c r="AO5123" i="7"/>
  <c r="AO5124" i="7"/>
  <c r="AO5125" i="7"/>
  <c r="AO5126" i="7"/>
  <c r="AO5127" i="7"/>
  <c r="AO5128" i="7"/>
  <c r="AO5129" i="7"/>
  <c r="AO5130" i="7"/>
  <c r="AO5131" i="7"/>
  <c r="AO5132" i="7"/>
  <c r="AO5133" i="7"/>
  <c r="AO5134" i="7"/>
  <c r="AO5135" i="7"/>
  <c r="AO5136" i="7"/>
  <c r="AO5137" i="7"/>
  <c r="AO5138" i="7"/>
  <c r="AO5139" i="7"/>
  <c r="AO5140" i="7"/>
  <c r="AO5141" i="7"/>
  <c r="AO5142" i="7"/>
  <c r="AO5143" i="7"/>
  <c r="AO5144" i="7"/>
  <c r="AO5145" i="7"/>
  <c r="AO5146" i="7"/>
  <c r="AO5147" i="7"/>
  <c r="AO5148" i="7"/>
  <c r="AO5149" i="7"/>
  <c r="AO5150" i="7"/>
  <c r="AO5151" i="7"/>
  <c r="AO5152" i="7"/>
  <c r="AO5153" i="7"/>
  <c r="AO5154" i="7"/>
  <c r="AO5155" i="7"/>
  <c r="AO5156" i="7"/>
  <c r="AO5157" i="7"/>
  <c r="AO5158" i="7"/>
  <c r="AO5159" i="7"/>
  <c r="AO5160" i="7"/>
  <c r="AO5161" i="7"/>
  <c r="AO5162" i="7"/>
  <c r="AO5163" i="7"/>
  <c r="AO5164" i="7"/>
  <c r="AO5165" i="7"/>
  <c r="AO5166" i="7"/>
  <c r="AO5167" i="7"/>
  <c r="AO5168" i="7"/>
  <c r="AO5169" i="7"/>
  <c r="AO5170" i="7"/>
  <c r="AO5171" i="7"/>
  <c r="AO5172" i="7"/>
  <c r="AO5173" i="7"/>
  <c r="AO5174" i="7"/>
  <c r="AO5175" i="7"/>
  <c r="AO5176" i="7"/>
  <c r="AO5177" i="7"/>
  <c r="AO5178" i="7"/>
  <c r="AO5179" i="7"/>
  <c r="AO5180" i="7"/>
  <c r="AO5181" i="7"/>
  <c r="AO5182" i="7"/>
  <c r="AO5183" i="7"/>
  <c r="AO5184" i="7"/>
  <c r="AO5185" i="7"/>
  <c r="AO5186" i="7"/>
  <c r="AO5187" i="7"/>
  <c r="AO5188" i="7"/>
  <c r="AO5189" i="7"/>
  <c r="AO5190" i="7"/>
  <c r="AO5191" i="7"/>
  <c r="AO5192" i="7"/>
  <c r="AO5193" i="7"/>
  <c r="AO5194" i="7"/>
  <c r="AO5195" i="7"/>
  <c r="AO5196" i="7"/>
  <c r="AO5197" i="7"/>
  <c r="AO5198" i="7"/>
  <c r="AO5199" i="7"/>
  <c r="AO5200" i="7"/>
  <c r="AO5201" i="7"/>
  <c r="AO5202" i="7"/>
  <c r="AO5203" i="7"/>
  <c r="AO5204" i="7"/>
  <c r="AO5205" i="7"/>
  <c r="AO5206" i="7"/>
  <c r="AO5207" i="7"/>
  <c r="AO5208" i="7"/>
  <c r="AO5209" i="7"/>
  <c r="AO5210" i="7"/>
  <c r="AO5211" i="7"/>
  <c r="AO5212" i="7"/>
  <c r="AO5213" i="7"/>
  <c r="AO5214" i="7"/>
  <c r="AO5215" i="7"/>
  <c r="AO5216" i="7"/>
  <c r="AO5217" i="7"/>
  <c r="AO5218" i="7"/>
  <c r="AO5219" i="7"/>
  <c r="AO5220" i="7"/>
  <c r="AO5221" i="7"/>
  <c r="AO5222" i="7"/>
  <c r="AO5223" i="7"/>
  <c r="AO5224" i="7"/>
  <c r="AO5225" i="7"/>
  <c r="AO5226" i="7"/>
  <c r="AO5227" i="7"/>
  <c r="AO5228" i="7"/>
  <c r="AO5229" i="7"/>
  <c r="AO5230" i="7"/>
  <c r="AO5231" i="7"/>
  <c r="AO5232" i="7"/>
  <c r="AO5233" i="7"/>
  <c r="AO5234" i="7"/>
  <c r="AO5235" i="7"/>
  <c r="AO5236" i="7"/>
  <c r="AO5237" i="7"/>
  <c r="AO5238" i="7"/>
  <c r="AO5239" i="7"/>
  <c r="AO5240" i="7"/>
  <c r="AO5241" i="7"/>
  <c r="AO5242" i="7"/>
  <c r="AO5243" i="7"/>
  <c r="AO5244" i="7"/>
  <c r="AO5245" i="7"/>
  <c r="AO5246" i="7"/>
  <c r="AO5247" i="7"/>
  <c r="AO5248" i="7"/>
  <c r="AO5249" i="7"/>
  <c r="AO5250" i="7"/>
  <c r="AO5251" i="7"/>
  <c r="AO5252" i="7"/>
  <c r="AO5253" i="7"/>
  <c r="AO5254" i="7"/>
  <c r="AO5255" i="7"/>
  <c r="AO5256" i="7"/>
  <c r="AO5257" i="7"/>
  <c r="AO5258" i="7"/>
  <c r="AO5259" i="7"/>
  <c r="AO5260" i="7"/>
  <c r="AO5261" i="7"/>
  <c r="AO5262" i="7"/>
  <c r="AO5263" i="7"/>
  <c r="AO5264" i="7"/>
  <c r="AO5265" i="7"/>
  <c r="AO5266" i="7"/>
  <c r="AO5267" i="7"/>
  <c r="AO5268" i="7"/>
  <c r="AO5269" i="7"/>
  <c r="AO5270" i="7"/>
  <c r="AO5271" i="7"/>
  <c r="AO5272" i="7"/>
  <c r="AO5273" i="7"/>
  <c r="AO5274" i="7"/>
  <c r="AO5275" i="7"/>
  <c r="AO5276" i="7"/>
  <c r="AO5277" i="7"/>
  <c r="AO5278" i="7"/>
  <c r="AO5279" i="7"/>
  <c r="AO5280" i="7"/>
  <c r="AO5281" i="7"/>
  <c r="AO5282" i="7"/>
  <c r="AO5283" i="7"/>
  <c r="AO5284" i="7"/>
  <c r="AO5285" i="7"/>
  <c r="AO5286" i="7"/>
  <c r="AO5287" i="7"/>
  <c r="AO5288" i="7"/>
  <c r="AO5289" i="7"/>
  <c r="AO5290" i="7"/>
  <c r="AO5291" i="7"/>
  <c r="AO5292" i="7"/>
  <c r="AO5293" i="7"/>
  <c r="AO5294" i="7"/>
  <c r="AO5295" i="7"/>
  <c r="AO5296" i="7"/>
  <c r="AO5297" i="7"/>
  <c r="AO5298" i="7"/>
  <c r="AO5299" i="7"/>
  <c r="AO5300" i="7"/>
  <c r="AO5301" i="7"/>
  <c r="AO5302" i="7"/>
  <c r="AO5303" i="7"/>
  <c r="AO5304" i="7"/>
  <c r="AO5305" i="7"/>
  <c r="AO5306" i="7"/>
  <c r="AO5307" i="7"/>
  <c r="AO5308" i="7"/>
  <c r="AO5309" i="7"/>
  <c r="AO5310" i="7"/>
  <c r="AO5311" i="7"/>
  <c r="AO5312" i="7"/>
  <c r="AO5313" i="7"/>
  <c r="AO5314" i="7"/>
  <c r="AO5315" i="7"/>
  <c r="AO5316" i="7"/>
  <c r="AO5317" i="7"/>
  <c r="AO5318" i="7"/>
  <c r="AO5319" i="7"/>
  <c r="AO5320" i="7"/>
  <c r="AO5321" i="7"/>
  <c r="AO5322" i="7"/>
  <c r="AO5323" i="7"/>
  <c r="AO5324" i="7"/>
  <c r="AO5325" i="7"/>
  <c r="AO5326" i="7"/>
  <c r="AO5327" i="7"/>
  <c r="AO5328" i="7"/>
  <c r="AO5329" i="7"/>
  <c r="AO5330" i="7"/>
  <c r="AO5331" i="7"/>
  <c r="AO5332" i="7"/>
  <c r="AO5333" i="7"/>
  <c r="AO5334" i="7"/>
  <c r="AO5335" i="7"/>
  <c r="AO5336" i="7"/>
  <c r="AO5337" i="7"/>
  <c r="AO5338" i="7"/>
  <c r="AO5339" i="7"/>
  <c r="AO5340" i="7"/>
  <c r="AO5341" i="7"/>
  <c r="AO5342" i="7"/>
  <c r="AO5343" i="7"/>
  <c r="AO5344" i="7"/>
  <c r="AO5345" i="7"/>
  <c r="AO5346" i="7"/>
  <c r="AO5347" i="7"/>
  <c r="AO5348" i="7"/>
  <c r="AO5349" i="7"/>
  <c r="AO5350" i="7"/>
  <c r="AO5351" i="7"/>
  <c r="AO5352" i="7"/>
  <c r="AO5353" i="7"/>
  <c r="AO5354" i="7"/>
  <c r="AO5355" i="7"/>
  <c r="AO5356" i="7"/>
  <c r="AO5357" i="7"/>
  <c r="AO5358" i="7"/>
  <c r="AO5359" i="7"/>
  <c r="AO5360" i="7"/>
  <c r="AO5361" i="7"/>
  <c r="AO5362" i="7"/>
  <c r="AO5363" i="7"/>
  <c r="AO5364" i="7"/>
  <c r="AO5365" i="7"/>
  <c r="AO5366" i="7"/>
  <c r="AO5367" i="7"/>
  <c r="AO5368" i="7"/>
  <c r="AO5369" i="7"/>
  <c r="AO5370" i="7"/>
  <c r="AO5371" i="7"/>
  <c r="AO5372" i="7"/>
  <c r="AO5373" i="7"/>
  <c r="AO5374" i="7"/>
  <c r="AO5375" i="7"/>
  <c r="AO5376" i="7"/>
  <c r="AO5377" i="7"/>
  <c r="AO5378" i="7"/>
  <c r="AO5379" i="7"/>
  <c r="AO5380" i="7"/>
  <c r="AO5381" i="7"/>
  <c r="AO5382" i="7"/>
  <c r="AO5383" i="7"/>
  <c r="AO5384" i="7"/>
  <c r="AO5385" i="7"/>
  <c r="AO5386" i="7"/>
  <c r="AO5387" i="7"/>
  <c r="AO5388" i="7"/>
  <c r="AO5389" i="7"/>
  <c r="AO5390" i="7"/>
  <c r="AO5391" i="7"/>
  <c r="AO5392" i="7"/>
  <c r="AO5393" i="7"/>
  <c r="AO5394" i="7"/>
  <c r="AO5395" i="7"/>
  <c r="AO5396" i="7"/>
  <c r="AO5397" i="7"/>
  <c r="AO5398" i="7"/>
  <c r="AO5399" i="7"/>
  <c r="AO5400" i="7"/>
  <c r="AO5401" i="7"/>
  <c r="AO5402" i="7"/>
  <c r="AO5403" i="7"/>
  <c r="AO5404" i="7"/>
  <c r="AO5405" i="7"/>
  <c r="AO5406" i="7"/>
  <c r="AO5407" i="7"/>
  <c r="AO5408" i="7"/>
  <c r="AO5409" i="7"/>
  <c r="AO5410" i="7"/>
  <c r="AO5411" i="7"/>
  <c r="AO5412" i="7"/>
  <c r="AO5413" i="7"/>
  <c r="AO5414" i="7"/>
  <c r="AO5415" i="7"/>
  <c r="AO5416" i="7"/>
  <c r="AO5417" i="7"/>
  <c r="AO5418" i="7"/>
  <c r="AO5419" i="7"/>
  <c r="AO5420" i="7"/>
  <c r="AO5421" i="7"/>
  <c r="AO5422" i="7"/>
  <c r="AO5423" i="7"/>
  <c r="AO5424" i="7"/>
  <c r="AO5425" i="7"/>
  <c r="AO5426" i="7"/>
  <c r="AO5427" i="7"/>
  <c r="AO5428" i="7"/>
  <c r="AO5429" i="7"/>
  <c r="AO5430" i="7"/>
  <c r="AO5431" i="7"/>
  <c r="AO5432" i="7"/>
  <c r="AO5433" i="7"/>
  <c r="AO5434" i="7"/>
  <c r="AO5435" i="7"/>
  <c r="AO5436" i="7"/>
  <c r="AO5437" i="7"/>
  <c r="AO5438" i="7"/>
  <c r="AO5439" i="7"/>
  <c r="AO5440" i="7"/>
  <c r="AO5441" i="7"/>
  <c r="AO5442" i="7"/>
  <c r="AO5443" i="7"/>
  <c r="AO5444" i="7"/>
  <c r="AO5445" i="7"/>
  <c r="AO5446" i="7"/>
  <c r="AO5447" i="7"/>
  <c r="AO5448" i="7"/>
  <c r="AO5449" i="7"/>
  <c r="AO5450" i="7"/>
  <c r="AO5451" i="7"/>
  <c r="AO5452" i="7"/>
  <c r="AO5453" i="7"/>
  <c r="AO5454" i="7"/>
  <c r="AO5455" i="7"/>
  <c r="AO5456" i="7"/>
  <c r="AO5457" i="7"/>
  <c r="AO5458" i="7"/>
  <c r="AO5459" i="7"/>
  <c r="AO5460" i="7"/>
  <c r="AO5461" i="7"/>
  <c r="AO5462" i="7"/>
  <c r="AO5463" i="7"/>
  <c r="AO5464" i="7"/>
  <c r="AO5465" i="7"/>
  <c r="AO5466" i="7"/>
  <c r="AO5467" i="7"/>
  <c r="AO5468" i="7"/>
  <c r="AO5469" i="7"/>
  <c r="AO5470" i="7"/>
  <c r="AO5471" i="7"/>
  <c r="AO5472" i="7"/>
  <c r="AO5473" i="7"/>
  <c r="AO5474" i="7"/>
  <c r="AO5475" i="7"/>
  <c r="AO5476" i="7"/>
  <c r="AO5477" i="7"/>
  <c r="AO5478" i="7"/>
  <c r="AO5479" i="7"/>
  <c r="AO5480" i="7"/>
  <c r="AO5481" i="7"/>
  <c r="AO5482" i="7"/>
  <c r="AO5483" i="7"/>
  <c r="AO5484" i="7"/>
  <c r="AO5485" i="7"/>
  <c r="AO5486" i="7"/>
  <c r="AO5487" i="7"/>
  <c r="AO5488" i="7"/>
  <c r="AO5489" i="7"/>
  <c r="AO5490" i="7"/>
  <c r="AO5491" i="7"/>
  <c r="AO5492" i="7"/>
  <c r="AO5493" i="7"/>
  <c r="AO5494" i="7"/>
  <c r="AO5495" i="7"/>
  <c r="AO5496" i="7"/>
  <c r="AO5497" i="7"/>
  <c r="AO5498" i="7"/>
  <c r="AO5499" i="7"/>
  <c r="AO5500" i="7"/>
  <c r="AO5501" i="7"/>
  <c r="AO5502" i="7"/>
  <c r="AO5503" i="7"/>
  <c r="AO5504" i="7"/>
  <c r="AO5505" i="7"/>
  <c r="AO5506" i="7"/>
  <c r="AO5507" i="7"/>
  <c r="AO5508" i="7"/>
  <c r="AO5509" i="7"/>
  <c r="AO5510" i="7"/>
  <c r="AO5511" i="7"/>
  <c r="AO5512" i="7"/>
  <c r="AO5513" i="7"/>
  <c r="AO5514" i="7"/>
  <c r="AO5515" i="7"/>
  <c r="AO5516" i="7"/>
  <c r="AO5517" i="7"/>
  <c r="AO5518" i="7"/>
  <c r="AO5519" i="7"/>
  <c r="AO5520" i="7"/>
  <c r="AO5521" i="7"/>
  <c r="AO5522" i="7"/>
  <c r="AO5523" i="7"/>
  <c r="AO5524" i="7"/>
  <c r="AO5525" i="7"/>
  <c r="AO5526" i="7"/>
  <c r="AO5527" i="7"/>
  <c r="AO5528" i="7"/>
  <c r="AO5529" i="7"/>
  <c r="AO5530" i="7"/>
  <c r="AO5531" i="7"/>
  <c r="AO5532" i="7"/>
  <c r="AO5533" i="7"/>
  <c r="AO5534" i="7"/>
  <c r="AO5535" i="7"/>
  <c r="AO5536" i="7"/>
  <c r="AO5537" i="7"/>
  <c r="AO5538" i="7"/>
  <c r="AO5539" i="7"/>
  <c r="AO5540" i="7"/>
  <c r="AO5541" i="7"/>
  <c r="AO5542" i="7"/>
  <c r="AO5543" i="7"/>
  <c r="AO5544" i="7"/>
  <c r="AO5545" i="7"/>
  <c r="AO5546" i="7"/>
  <c r="AO5547" i="7"/>
  <c r="AO5548" i="7"/>
  <c r="AO5549" i="7"/>
  <c r="AO5550" i="7"/>
  <c r="AO5551" i="7"/>
  <c r="AO5552" i="7"/>
  <c r="AO5553" i="7"/>
  <c r="AO5554" i="7"/>
  <c r="AO5555" i="7"/>
  <c r="AO5556" i="7"/>
  <c r="AO5557" i="7"/>
  <c r="AO5558" i="7"/>
  <c r="AO5559" i="7"/>
  <c r="AO5560" i="7"/>
  <c r="AO5561" i="7"/>
  <c r="AO5562" i="7"/>
  <c r="AO5563" i="7"/>
  <c r="AO5564" i="7"/>
  <c r="AO5565" i="7"/>
  <c r="AO5566" i="7"/>
  <c r="AO5567" i="7"/>
  <c r="AO5568" i="7"/>
  <c r="AO5569" i="7"/>
  <c r="AO5570" i="7"/>
  <c r="AO5571" i="7"/>
  <c r="AO5572" i="7"/>
  <c r="AO5573" i="7"/>
  <c r="AO5574" i="7"/>
  <c r="AO5575" i="7"/>
  <c r="AO5576" i="7"/>
  <c r="AO5577" i="7"/>
  <c r="AO5578" i="7"/>
  <c r="AO5579" i="7"/>
  <c r="AO5580" i="7"/>
  <c r="AO5581" i="7"/>
  <c r="AO5582" i="7"/>
  <c r="AO5583" i="7"/>
  <c r="AO5584" i="7"/>
  <c r="AO5585" i="7"/>
  <c r="AO5586" i="7"/>
  <c r="AO5587" i="7"/>
  <c r="AO5588" i="7"/>
  <c r="AO5589" i="7"/>
  <c r="AO5590" i="7"/>
  <c r="AO5591" i="7"/>
  <c r="AO5592" i="7"/>
  <c r="AO5593" i="7"/>
  <c r="AO5594" i="7"/>
  <c r="AO5595" i="7"/>
  <c r="AO5596" i="7"/>
  <c r="AO5597" i="7"/>
  <c r="AO5598" i="7"/>
  <c r="AO5599" i="7"/>
  <c r="AO5600" i="7"/>
  <c r="AO5601" i="7"/>
  <c r="AO5602" i="7"/>
  <c r="AO5603" i="7"/>
  <c r="AO5604" i="7"/>
  <c r="AO5605" i="7"/>
  <c r="AO5606" i="7"/>
  <c r="AO5607" i="7"/>
  <c r="AO5608" i="7"/>
  <c r="AO5609" i="7"/>
  <c r="AO5610" i="7"/>
  <c r="AO5611" i="7"/>
  <c r="AO5612" i="7"/>
  <c r="AO5613" i="7"/>
  <c r="AO5614" i="7"/>
  <c r="AO5615" i="7"/>
  <c r="AO5616" i="7"/>
  <c r="AO5617" i="7"/>
  <c r="AO5618" i="7"/>
  <c r="AO5619" i="7"/>
  <c r="AO5620" i="7"/>
  <c r="AO5621" i="7"/>
  <c r="AO5622" i="7"/>
  <c r="AO5623" i="7"/>
  <c r="AO5624" i="7"/>
  <c r="AO5625" i="7"/>
  <c r="AO5626" i="7"/>
  <c r="AO5627" i="7"/>
  <c r="AO5628" i="7"/>
  <c r="AO5629" i="7"/>
  <c r="AO5630" i="7"/>
  <c r="AO5631" i="7"/>
  <c r="AO5632" i="7"/>
  <c r="AO5633" i="7"/>
  <c r="AO5634" i="7"/>
  <c r="AO5635" i="7"/>
  <c r="AO5636" i="7"/>
  <c r="AO5637" i="7"/>
  <c r="AO5638" i="7"/>
  <c r="AO5639" i="7"/>
  <c r="AO5640" i="7"/>
  <c r="AO5641" i="7"/>
  <c r="AO5642" i="7"/>
  <c r="AO5643" i="7"/>
  <c r="AO5644" i="7"/>
  <c r="AO5645" i="7"/>
  <c r="AO5646" i="7"/>
  <c r="AO5647" i="7"/>
  <c r="AO5648" i="7"/>
  <c r="AO5649" i="7"/>
  <c r="AO5650" i="7"/>
  <c r="AO5651" i="7"/>
  <c r="AO5652" i="7"/>
  <c r="AO5653" i="7"/>
  <c r="AO5654" i="7"/>
  <c r="AO5655" i="7"/>
  <c r="AO5656" i="7"/>
  <c r="AO5657" i="7"/>
  <c r="AO5658" i="7"/>
  <c r="AO5659" i="7"/>
  <c r="AO5660" i="7"/>
  <c r="AO5661" i="7"/>
  <c r="AO5662" i="7"/>
  <c r="AO5663" i="7"/>
  <c r="AO5664" i="7"/>
  <c r="AO5665" i="7"/>
  <c r="AO5666" i="7"/>
  <c r="AO5667" i="7"/>
  <c r="AO5668" i="7"/>
  <c r="AO5669" i="7"/>
  <c r="AO5670" i="7"/>
  <c r="AO5671" i="7"/>
  <c r="AO5672" i="7"/>
  <c r="AO5673" i="7"/>
  <c r="AO5674" i="7"/>
  <c r="AO5675" i="7"/>
  <c r="AO5676" i="7"/>
  <c r="AO5677" i="7"/>
  <c r="AO5678" i="7"/>
  <c r="AO5679" i="7"/>
  <c r="AO5680" i="7"/>
  <c r="AO5681" i="7"/>
  <c r="AO5682" i="7"/>
  <c r="AO5683" i="7"/>
  <c r="AO5684" i="7"/>
  <c r="AO5685" i="7"/>
  <c r="AO5686" i="7"/>
  <c r="AO5687" i="7"/>
  <c r="AO5688" i="7"/>
  <c r="AO5689" i="7"/>
  <c r="AO5690" i="7"/>
  <c r="AO5691" i="7"/>
  <c r="AO5692" i="7"/>
  <c r="AO5693" i="7"/>
  <c r="AO5694" i="7"/>
  <c r="AO5695" i="7"/>
  <c r="AO5696" i="7"/>
  <c r="AO5697" i="7"/>
  <c r="AO5698" i="7"/>
  <c r="AO5699" i="7"/>
  <c r="AO5700" i="7"/>
  <c r="AO5701" i="7"/>
  <c r="AO5702" i="7"/>
  <c r="AO5703" i="7"/>
  <c r="AO5704" i="7"/>
  <c r="AO5705" i="7"/>
  <c r="AO5706" i="7"/>
  <c r="AO5707" i="7"/>
  <c r="AO5708" i="7"/>
  <c r="AO5709" i="7"/>
  <c r="AO5710" i="7"/>
  <c r="AO5711" i="7"/>
  <c r="AO5712" i="7"/>
  <c r="AO5713" i="7"/>
  <c r="AO5714" i="7"/>
  <c r="AO5715" i="7"/>
  <c r="AO5716" i="7"/>
  <c r="AO5717" i="7"/>
  <c r="AO5718" i="7"/>
  <c r="AO5719" i="7"/>
  <c r="AO5720" i="7"/>
  <c r="AO5721" i="7"/>
  <c r="AO5722" i="7"/>
  <c r="AO5723" i="7"/>
  <c r="AO5724" i="7"/>
  <c r="AO5725" i="7"/>
  <c r="AO5726" i="7"/>
  <c r="AO5727" i="7"/>
  <c r="AO5728" i="7"/>
  <c r="AO5729" i="7"/>
  <c r="AO5730" i="7"/>
  <c r="AO5731" i="7"/>
  <c r="AO5732" i="7"/>
  <c r="AO5733" i="7"/>
  <c r="AO5734" i="7"/>
  <c r="AO5735" i="7"/>
  <c r="AO5736" i="7"/>
  <c r="AO5737" i="7"/>
  <c r="AO5738" i="7"/>
  <c r="AO5739" i="7"/>
  <c r="AO5740" i="7"/>
  <c r="AO5741" i="7"/>
  <c r="AO5742" i="7"/>
  <c r="AO5743" i="7"/>
  <c r="AO5744" i="7"/>
  <c r="AO5745" i="7"/>
  <c r="AO5746" i="7"/>
  <c r="AO5747" i="7"/>
  <c r="AO5748" i="7"/>
  <c r="AO5749" i="7"/>
  <c r="AO5750" i="7"/>
  <c r="AO5751" i="7"/>
  <c r="AO5752" i="7"/>
  <c r="AO5753" i="7"/>
  <c r="AO5754" i="7"/>
  <c r="AO5755" i="7"/>
  <c r="AO5756" i="7"/>
  <c r="AO5757" i="7"/>
  <c r="AO5758" i="7"/>
  <c r="AO5759" i="7"/>
  <c r="AO5760" i="7"/>
  <c r="AO5761" i="7"/>
  <c r="AO5762" i="7"/>
  <c r="AO5763" i="7"/>
  <c r="AO5764" i="7"/>
  <c r="AO5765" i="7"/>
  <c r="AO5766" i="7"/>
  <c r="AO5767" i="7"/>
  <c r="AO5768" i="7"/>
  <c r="AO5769" i="7"/>
  <c r="AO5770" i="7"/>
  <c r="AO5771" i="7"/>
  <c r="AO5772" i="7"/>
  <c r="AO5773" i="7"/>
  <c r="AO5774" i="7"/>
  <c r="AO5775" i="7"/>
  <c r="AO5776" i="7"/>
  <c r="AO5777" i="7"/>
  <c r="AO5778" i="7"/>
  <c r="AO5779" i="7"/>
  <c r="AO5780" i="7"/>
  <c r="AO5781" i="7"/>
  <c r="AO5782" i="7"/>
  <c r="AO5783" i="7"/>
  <c r="AO5784" i="7"/>
  <c r="AO5785" i="7"/>
  <c r="AO5786" i="7"/>
  <c r="AO5787" i="7"/>
  <c r="AO5788" i="7"/>
  <c r="AO5789" i="7"/>
  <c r="AO5790" i="7"/>
  <c r="AO5791" i="7"/>
  <c r="AO5792" i="7"/>
  <c r="AO5793" i="7"/>
  <c r="AO5794" i="7"/>
  <c r="AO5795" i="7"/>
  <c r="AO5796" i="7"/>
  <c r="AO5797" i="7"/>
  <c r="AO5798" i="7"/>
  <c r="AO5799" i="7"/>
  <c r="AO5800" i="7"/>
  <c r="AO5801" i="7"/>
  <c r="AO5802" i="7"/>
  <c r="AO5803" i="7"/>
  <c r="AO5804" i="7"/>
  <c r="AO5805" i="7"/>
  <c r="AO5806" i="7"/>
  <c r="AO5807" i="7"/>
  <c r="AO5808" i="7"/>
  <c r="AO5809" i="7"/>
  <c r="AO5810" i="7"/>
  <c r="AO5811" i="7"/>
  <c r="AO5812" i="7"/>
  <c r="AO5813" i="7"/>
  <c r="AO5814" i="7"/>
  <c r="AO5815" i="7"/>
  <c r="AO5816" i="7"/>
  <c r="AO5817" i="7"/>
  <c r="AO5818" i="7"/>
  <c r="AO5819" i="7"/>
  <c r="AO5820" i="7"/>
  <c r="AO5821" i="7"/>
  <c r="AO5822" i="7"/>
  <c r="AO5823" i="7"/>
  <c r="AO5824" i="7"/>
  <c r="AO5825" i="7"/>
  <c r="AO5826" i="7"/>
  <c r="AO5827" i="7"/>
  <c r="AO5828" i="7"/>
  <c r="AO5829" i="7"/>
  <c r="AO5830" i="7"/>
  <c r="AO5831" i="7"/>
  <c r="AO5832" i="7"/>
  <c r="AO5833" i="7"/>
  <c r="AO5834" i="7"/>
  <c r="AO5835" i="7"/>
  <c r="AO5836" i="7"/>
  <c r="AO5837" i="7"/>
  <c r="AO5838" i="7"/>
  <c r="AO5839" i="7"/>
  <c r="AO5840" i="7"/>
  <c r="AO5841" i="7"/>
  <c r="AO5842" i="7"/>
  <c r="AO5843" i="7"/>
  <c r="AO5844" i="7"/>
  <c r="AO5845" i="7"/>
  <c r="AO5846" i="7"/>
  <c r="AO5847" i="7"/>
  <c r="AO5848" i="7"/>
  <c r="AO5849" i="7"/>
  <c r="AO5850" i="7"/>
  <c r="AO5851" i="7"/>
  <c r="AO5852" i="7"/>
  <c r="AO5853" i="7"/>
  <c r="AO5854" i="7"/>
  <c r="AO5855" i="7"/>
  <c r="AO5856" i="7"/>
  <c r="AO5857" i="7"/>
  <c r="AO5858" i="7"/>
  <c r="AO5859" i="7"/>
  <c r="AO5860" i="7"/>
  <c r="AO5861" i="7"/>
  <c r="AO5862" i="7"/>
  <c r="AO5863" i="7"/>
  <c r="AO5864" i="7"/>
  <c r="AO5865" i="7"/>
  <c r="AO5866" i="7"/>
  <c r="AO5867" i="7"/>
  <c r="AO5868" i="7"/>
  <c r="AO5869" i="7"/>
  <c r="AO5870" i="7"/>
  <c r="AO5871" i="7"/>
  <c r="AO5872" i="7"/>
  <c r="AO5873" i="7"/>
  <c r="AO5874" i="7"/>
  <c r="AO5875" i="7"/>
  <c r="AO5876" i="7"/>
  <c r="AO5877" i="7"/>
  <c r="AO5878" i="7"/>
  <c r="AO5879" i="7"/>
  <c r="AO5880" i="7"/>
  <c r="AO5881" i="7"/>
  <c r="AO5882" i="7"/>
  <c r="AO5883" i="7"/>
  <c r="AO5884" i="7"/>
  <c r="AO5885" i="7"/>
  <c r="AO5886" i="7"/>
  <c r="AO5887" i="7"/>
  <c r="AO5888" i="7"/>
  <c r="AO5889" i="7"/>
  <c r="AO5890" i="7"/>
  <c r="AO5891" i="7"/>
  <c r="AO5892" i="7"/>
  <c r="AO5893" i="7"/>
  <c r="AO5894" i="7"/>
  <c r="AO5895" i="7"/>
  <c r="AO5896" i="7"/>
  <c r="AO5897" i="7"/>
  <c r="AO5898" i="7"/>
  <c r="AO5899" i="7"/>
  <c r="AO5900" i="7"/>
  <c r="AO5901" i="7"/>
  <c r="AO5902" i="7"/>
  <c r="AO5903" i="7"/>
  <c r="AO5904" i="7"/>
  <c r="AO5905" i="7"/>
  <c r="AO5906" i="7"/>
  <c r="AO5907" i="7"/>
  <c r="AO5908" i="7"/>
  <c r="AO5909" i="7"/>
  <c r="AO5910" i="7"/>
  <c r="AO5911" i="7"/>
  <c r="AO5912" i="7"/>
  <c r="AO5913" i="7"/>
  <c r="AO5914" i="7"/>
  <c r="AO5915" i="7"/>
  <c r="AO5916" i="7"/>
  <c r="AO5917" i="7"/>
  <c r="AO5918" i="7"/>
  <c r="AO5919" i="7"/>
  <c r="AO5920" i="7"/>
  <c r="AO5921" i="7"/>
  <c r="AO5922" i="7"/>
  <c r="AO5923" i="7"/>
  <c r="AO5924" i="7"/>
  <c r="AO5925" i="7"/>
  <c r="AO5926" i="7"/>
  <c r="AO5927" i="7"/>
  <c r="AO5928" i="7"/>
  <c r="AO5929" i="7"/>
  <c r="AO5930" i="7"/>
  <c r="AO5931" i="7"/>
  <c r="AO5932" i="7"/>
  <c r="AO5933" i="7"/>
  <c r="AO5934" i="7"/>
  <c r="AO5935" i="7"/>
  <c r="AO5936" i="7"/>
  <c r="AO5937" i="7"/>
  <c r="AO5938" i="7"/>
  <c r="AO5939" i="7"/>
  <c r="AO5940" i="7"/>
  <c r="AO5941" i="7"/>
  <c r="AO5942" i="7"/>
  <c r="AO5943" i="7"/>
  <c r="AO5944" i="7"/>
  <c r="AO5945" i="7"/>
  <c r="AO5946" i="7"/>
  <c r="AO5947" i="7"/>
  <c r="AO5948" i="7"/>
  <c r="AO5949" i="7"/>
  <c r="AO5950" i="7"/>
  <c r="AO5951" i="7"/>
  <c r="AO5952" i="7"/>
  <c r="AO5953" i="7"/>
  <c r="AO5954" i="7"/>
  <c r="AO5955" i="7"/>
  <c r="AO5956" i="7"/>
  <c r="AO5957" i="7"/>
  <c r="AO5958" i="7"/>
  <c r="AO5959" i="7"/>
  <c r="AO5960" i="7"/>
  <c r="AO5961" i="7"/>
  <c r="AO5962" i="7"/>
  <c r="AO5963" i="7"/>
  <c r="AO5964" i="7"/>
  <c r="AO5965" i="7"/>
  <c r="AO5966" i="7"/>
  <c r="AO5967" i="7"/>
  <c r="AO5968" i="7"/>
  <c r="AO5969" i="7"/>
  <c r="AO5970" i="7"/>
  <c r="AO5971" i="7"/>
  <c r="AO5972" i="7"/>
  <c r="AO5973" i="7"/>
  <c r="AO5974" i="7"/>
  <c r="AO5975" i="7"/>
  <c r="AO5976" i="7"/>
  <c r="AO5977" i="7"/>
  <c r="AO5978" i="7"/>
  <c r="AO5979" i="7"/>
  <c r="AO5980" i="7"/>
  <c r="AO5981" i="7"/>
  <c r="AO5982" i="7"/>
  <c r="AO5983" i="7"/>
  <c r="AO5984" i="7"/>
  <c r="AO5985" i="7"/>
  <c r="AO5986" i="7"/>
  <c r="AO5987" i="7"/>
  <c r="AO5988" i="7"/>
  <c r="AO5989" i="7"/>
  <c r="AO5990" i="7"/>
  <c r="AO5991" i="7"/>
  <c r="AO5992" i="7"/>
  <c r="AO5993" i="7"/>
  <c r="AO5994" i="7"/>
  <c r="AO5995" i="7"/>
  <c r="AO5996" i="7"/>
  <c r="AO5997" i="7"/>
  <c r="AO5998" i="7"/>
  <c r="AO5999" i="7"/>
  <c r="AO6000" i="7"/>
  <c r="AO6001" i="7"/>
  <c r="AO6002" i="7"/>
  <c r="AO6003" i="7"/>
  <c r="AO6004" i="7"/>
  <c r="AO6005" i="7"/>
  <c r="AO6006" i="7"/>
  <c r="AO6007" i="7"/>
  <c r="AO6008" i="7"/>
  <c r="AO6009" i="7"/>
  <c r="AO6010" i="7"/>
  <c r="AO6011" i="7"/>
  <c r="AO6012" i="7"/>
  <c r="AO6013" i="7"/>
  <c r="AO6014" i="7"/>
  <c r="AO6015" i="7"/>
  <c r="AO6016" i="7"/>
  <c r="AO6017" i="7"/>
  <c r="AO6018" i="7"/>
  <c r="AO6019" i="7"/>
  <c r="AO6020" i="7"/>
  <c r="AO6021" i="7"/>
  <c r="AO6022" i="7"/>
  <c r="AO6023" i="7"/>
  <c r="AO6024" i="7"/>
  <c r="AO6025" i="7"/>
  <c r="AO6026" i="7"/>
  <c r="AO6027" i="7"/>
  <c r="AO6028" i="7"/>
  <c r="AO6029" i="7"/>
  <c r="AO6030" i="7"/>
  <c r="AO6031" i="7"/>
  <c r="AO6032" i="7"/>
  <c r="AO6033" i="7"/>
  <c r="AO6034" i="7"/>
  <c r="AO6035" i="7"/>
  <c r="AO6036" i="7"/>
  <c r="AO6037" i="7"/>
  <c r="AO6038" i="7"/>
  <c r="AO6039" i="7"/>
  <c r="AO6040" i="7"/>
  <c r="AO6041" i="7"/>
  <c r="AO6042" i="7"/>
  <c r="AO6043" i="7"/>
  <c r="AO6044" i="7"/>
  <c r="AO6045" i="7"/>
  <c r="AO6046" i="7"/>
  <c r="AO6047" i="7"/>
  <c r="AO6048" i="7"/>
  <c r="AO6049" i="7"/>
  <c r="AO6050" i="7"/>
  <c r="AO6051" i="7"/>
  <c r="AO6052" i="7"/>
  <c r="AO6053" i="7"/>
  <c r="AO6054" i="7"/>
  <c r="AO6055" i="7"/>
  <c r="AO6056" i="7"/>
  <c r="AO6057" i="7"/>
  <c r="AO6058" i="7"/>
  <c r="AO6059" i="7"/>
  <c r="AO6060" i="7"/>
  <c r="AO6061" i="7"/>
  <c r="AO6062" i="7"/>
  <c r="AO6063" i="7"/>
  <c r="AO6064" i="7"/>
  <c r="AO6065" i="7"/>
  <c r="AO6066" i="7"/>
  <c r="AO6067" i="7"/>
  <c r="AO6068" i="7"/>
  <c r="AO6069" i="7"/>
  <c r="AO6070" i="7"/>
  <c r="AO6071" i="7"/>
  <c r="AO6072" i="7"/>
  <c r="AO6073" i="7"/>
  <c r="AO6074" i="7"/>
  <c r="AO6075" i="7"/>
  <c r="AO6076" i="7"/>
  <c r="AO6077" i="7"/>
  <c r="AO6078" i="7"/>
  <c r="AO6079" i="7"/>
  <c r="AO6080" i="7"/>
  <c r="AO6081" i="7"/>
  <c r="AO6082" i="7"/>
  <c r="AO6083" i="7"/>
  <c r="AO6084" i="7"/>
  <c r="AO6085" i="7"/>
  <c r="AO6086" i="7"/>
  <c r="AO6087" i="7"/>
  <c r="AO6088" i="7"/>
  <c r="AO6089" i="7"/>
  <c r="AO6090" i="7"/>
  <c r="AO6091" i="7"/>
  <c r="AO6092" i="7"/>
  <c r="AO6093" i="7"/>
  <c r="AO6094" i="7"/>
  <c r="AO6095" i="7"/>
  <c r="AO6096" i="7"/>
  <c r="AO6097" i="7"/>
  <c r="AO6098" i="7"/>
  <c r="AO6099" i="7"/>
  <c r="AO6100" i="7"/>
  <c r="AO6101" i="7"/>
  <c r="AO6102" i="7"/>
  <c r="AO6103" i="7"/>
  <c r="AO6104" i="7"/>
  <c r="AO6105" i="7"/>
  <c r="AO6106" i="7"/>
  <c r="AO6107" i="7"/>
  <c r="AO6108" i="7"/>
  <c r="AO6109" i="7"/>
  <c r="AO6110" i="7"/>
  <c r="AO6111" i="7"/>
  <c r="AO6112" i="7"/>
  <c r="AO6113" i="7"/>
  <c r="AO6114" i="7"/>
  <c r="AO6115" i="7"/>
  <c r="AO6116" i="7"/>
  <c r="AO6117" i="7"/>
  <c r="AO6118" i="7"/>
  <c r="AO6119" i="7"/>
  <c r="AO6120" i="7"/>
  <c r="AO6121" i="7"/>
  <c r="AO6122" i="7"/>
  <c r="AO6123" i="7"/>
  <c r="AO6124" i="7"/>
  <c r="AO6125" i="7"/>
  <c r="AO6126" i="7"/>
  <c r="AO6127" i="7"/>
  <c r="AO6128" i="7"/>
  <c r="AO6129" i="7"/>
  <c r="AO6130" i="7"/>
  <c r="AO6131" i="7"/>
  <c r="AO6132" i="7"/>
  <c r="AO6133" i="7"/>
  <c r="AO6134" i="7"/>
  <c r="AO6135" i="7"/>
  <c r="AO6136" i="7"/>
  <c r="AO6137" i="7"/>
  <c r="AO6138" i="7"/>
  <c r="AO6139" i="7"/>
  <c r="AO6140" i="7"/>
  <c r="AO6141" i="7"/>
  <c r="AO6142" i="7"/>
  <c r="AO6143" i="7"/>
  <c r="AO6144" i="7"/>
  <c r="AO6145" i="7"/>
  <c r="AO6146" i="7"/>
  <c r="AO6147" i="7"/>
  <c r="AO6148" i="7"/>
  <c r="AO6149" i="7"/>
  <c r="AO6150" i="7"/>
  <c r="AO6151" i="7"/>
  <c r="AO6152" i="7"/>
  <c r="AO6153" i="7"/>
  <c r="AO6154" i="7"/>
  <c r="AO6155" i="7"/>
  <c r="AO6156" i="7"/>
  <c r="AO6157" i="7"/>
  <c r="AO6158" i="7"/>
  <c r="AO6159" i="7"/>
  <c r="AO6160" i="7"/>
  <c r="AO6161" i="7"/>
  <c r="AO6162" i="7"/>
  <c r="AO6163" i="7"/>
  <c r="AO6164" i="7"/>
  <c r="AO6165" i="7"/>
  <c r="AO6166" i="7"/>
  <c r="AO6167" i="7"/>
  <c r="AO6168" i="7"/>
  <c r="AO6169" i="7"/>
  <c r="AO6170" i="7"/>
  <c r="AO6171" i="7"/>
  <c r="AO6172" i="7"/>
  <c r="AO6173" i="7"/>
  <c r="AO6174" i="7"/>
  <c r="AO6175" i="7"/>
  <c r="AO6176" i="7"/>
  <c r="AO6177" i="7"/>
  <c r="AO6178" i="7"/>
  <c r="AO6179" i="7"/>
  <c r="AO6180" i="7"/>
  <c r="AO6181" i="7"/>
  <c r="AO6182" i="7"/>
  <c r="AO6183" i="7"/>
  <c r="AO6184" i="7"/>
  <c r="AO6185" i="7"/>
  <c r="AO6186" i="7"/>
  <c r="AO6187" i="7"/>
  <c r="AO6188" i="7"/>
  <c r="AO6189" i="7"/>
  <c r="AO6190" i="7"/>
  <c r="AO6191" i="7"/>
  <c r="AO6192" i="7"/>
  <c r="AO6193" i="7"/>
  <c r="AO6194" i="7"/>
  <c r="AO6195" i="7"/>
  <c r="AO6196" i="7"/>
  <c r="AO6197" i="7"/>
  <c r="AO6198" i="7"/>
  <c r="AO6199" i="7"/>
  <c r="AO6200" i="7"/>
  <c r="AO6201" i="7"/>
  <c r="AO6202" i="7"/>
  <c r="AO6203" i="7"/>
  <c r="AO6204" i="7"/>
  <c r="AO6205" i="7"/>
  <c r="AO6206" i="7"/>
  <c r="AO6207" i="7"/>
  <c r="AO6208" i="7"/>
  <c r="AO6209" i="7"/>
  <c r="AO6210" i="7"/>
  <c r="AO6211" i="7"/>
  <c r="AO6212" i="7"/>
  <c r="AO6213" i="7"/>
  <c r="AO6214" i="7"/>
  <c r="AO6215" i="7"/>
  <c r="AO6216" i="7"/>
  <c r="AO6217" i="7"/>
  <c r="AO6218" i="7"/>
  <c r="AO6219" i="7"/>
  <c r="AO6220" i="7"/>
  <c r="AO6221" i="7"/>
  <c r="AO6222" i="7"/>
  <c r="AO6223" i="7"/>
  <c r="AO6224" i="7"/>
  <c r="AO6225" i="7"/>
  <c r="AO6226" i="7"/>
  <c r="AO6227" i="7"/>
  <c r="AO6228" i="7"/>
  <c r="AO6229" i="7"/>
  <c r="AO6230" i="7"/>
  <c r="AO6231" i="7"/>
  <c r="AO6232" i="7"/>
  <c r="AO6233" i="7"/>
  <c r="AO6234" i="7"/>
  <c r="AO6235" i="7"/>
  <c r="AO6236" i="7"/>
  <c r="AO6237" i="7"/>
  <c r="AO6238" i="7"/>
  <c r="AO6239" i="7"/>
  <c r="AO6240" i="7"/>
  <c r="AO6241" i="7"/>
  <c r="AO6242" i="7"/>
  <c r="AO6243" i="7"/>
  <c r="AO6244" i="7"/>
  <c r="AO6245" i="7"/>
  <c r="AO6246" i="7"/>
  <c r="AO6247" i="7"/>
  <c r="AO6248" i="7"/>
  <c r="AO6249" i="7"/>
  <c r="AO6250" i="7"/>
  <c r="AO6251" i="7"/>
  <c r="AO6252" i="7"/>
  <c r="AO6253" i="7"/>
  <c r="AO6254" i="7"/>
  <c r="AO6255" i="7"/>
  <c r="AO6256" i="7"/>
  <c r="AO6257" i="7"/>
  <c r="AO6258" i="7"/>
  <c r="AO6259" i="7"/>
  <c r="AO6260" i="7"/>
  <c r="AO6261" i="7"/>
  <c r="AO6262" i="7"/>
  <c r="AO6263" i="7"/>
  <c r="AO6264" i="7"/>
  <c r="AO6265" i="7"/>
  <c r="AO6266" i="7"/>
  <c r="AO6267" i="7"/>
  <c r="AO6268" i="7"/>
  <c r="AO6269" i="7"/>
  <c r="AO6270" i="7"/>
  <c r="AO6271" i="7"/>
  <c r="AO6272" i="7"/>
  <c r="AO6273" i="7"/>
  <c r="AO6274" i="7"/>
  <c r="AO6275" i="7"/>
  <c r="AO6276" i="7"/>
  <c r="AO6277" i="7"/>
  <c r="AO6278" i="7"/>
  <c r="AO6279" i="7"/>
  <c r="AO6280" i="7"/>
  <c r="AO6281" i="7"/>
  <c r="AO6282" i="7"/>
  <c r="AO6283" i="7"/>
  <c r="AO6284" i="7"/>
  <c r="AO6285" i="7"/>
  <c r="AO6286" i="7"/>
  <c r="AO6287" i="7"/>
  <c r="AO6288" i="7"/>
  <c r="AO6289" i="7"/>
  <c r="AO6290" i="7"/>
  <c r="AO6291" i="7"/>
  <c r="AO6292" i="7"/>
  <c r="AO6293" i="7"/>
  <c r="AO6294" i="7"/>
  <c r="AO6295" i="7"/>
  <c r="AO6296" i="7"/>
  <c r="AO6297" i="7"/>
  <c r="AO6298" i="7"/>
  <c r="AO6299" i="7"/>
  <c r="AO6300" i="7"/>
  <c r="AO6301" i="7"/>
  <c r="AO6302" i="7"/>
  <c r="AO6303" i="7"/>
  <c r="AO6304" i="7"/>
  <c r="AO6305" i="7"/>
  <c r="AO6306" i="7"/>
  <c r="AO6307" i="7"/>
  <c r="AO6308" i="7"/>
  <c r="AO6309" i="7"/>
  <c r="AO6310" i="7"/>
  <c r="AO6311" i="7"/>
  <c r="AO6312" i="7"/>
  <c r="AO6313" i="7"/>
  <c r="AO6314" i="7"/>
  <c r="AO6315" i="7"/>
  <c r="AO6316" i="7"/>
  <c r="AO6317" i="7"/>
  <c r="AO6318" i="7"/>
  <c r="AO6319" i="7"/>
  <c r="AO6320" i="7"/>
  <c r="AO6321" i="7"/>
  <c r="AO6322" i="7"/>
  <c r="AO6323" i="7"/>
  <c r="AO6324" i="7"/>
  <c r="AO6325" i="7"/>
  <c r="AO6326" i="7"/>
  <c r="AO6327" i="7"/>
  <c r="AO6328" i="7"/>
  <c r="AO6329" i="7"/>
  <c r="AO6330" i="7"/>
  <c r="AO6331" i="7"/>
  <c r="AO6332" i="7"/>
  <c r="AO6333" i="7"/>
  <c r="AO6334" i="7"/>
  <c r="AO6335" i="7"/>
  <c r="AO6336" i="7"/>
  <c r="AO6337" i="7"/>
  <c r="AO6338" i="7"/>
  <c r="AO6339" i="7"/>
  <c r="AO6340" i="7"/>
  <c r="AO6341" i="7"/>
  <c r="AO6342" i="7"/>
  <c r="AO6343" i="7"/>
  <c r="AO6344" i="7"/>
  <c r="AO6345" i="7"/>
  <c r="AO6346" i="7"/>
  <c r="AO6347" i="7"/>
  <c r="AO6348" i="7"/>
  <c r="AO6349" i="7"/>
  <c r="AO6350" i="7"/>
  <c r="AO6351" i="7"/>
  <c r="AO6352" i="7"/>
  <c r="AO6353" i="7"/>
  <c r="AO6354" i="7"/>
  <c r="AO6355" i="7"/>
  <c r="AO6356" i="7"/>
  <c r="AO6357" i="7"/>
  <c r="AO6358" i="7"/>
  <c r="AO6359" i="7"/>
  <c r="AO6360" i="7"/>
  <c r="AO6361" i="7"/>
  <c r="AO6362" i="7"/>
  <c r="AO6363" i="7"/>
  <c r="AO6364" i="7"/>
  <c r="AO6365" i="7"/>
  <c r="AO6366" i="7"/>
  <c r="AO6367" i="7"/>
  <c r="AO6368" i="7"/>
  <c r="AO6369" i="7"/>
  <c r="AO6370" i="7"/>
  <c r="AO6371" i="7"/>
  <c r="AO6372" i="7"/>
  <c r="AO6373" i="7"/>
  <c r="AO6374" i="7"/>
  <c r="AO6375" i="7"/>
  <c r="AO6376" i="7"/>
  <c r="AO6377" i="7"/>
  <c r="AO6378" i="7"/>
  <c r="AO6379" i="7"/>
  <c r="AO6380" i="7"/>
  <c r="AO6381" i="7"/>
  <c r="AO6382" i="7"/>
  <c r="AO6383" i="7"/>
  <c r="AO6384" i="7"/>
  <c r="AO6385" i="7"/>
  <c r="AO6386" i="7"/>
  <c r="AO6387" i="7"/>
  <c r="AO6388" i="7"/>
  <c r="AO6389" i="7"/>
  <c r="AO6390" i="7"/>
  <c r="AO6391" i="7"/>
  <c r="AO6392" i="7"/>
  <c r="AO6393" i="7"/>
  <c r="AO6394" i="7"/>
  <c r="AO6395" i="7"/>
  <c r="AO6396" i="7"/>
  <c r="AO6397" i="7"/>
  <c r="AO6398" i="7"/>
  <c r="AO6399" i="7"/>
  <c r="AO6400" i="7"/>
  <c r="AO6401" i="7"/>
  <c r="AO6402" i="7"/>
  <c r="AO6403" i="7"/>
  <c r="AO6404" i="7"/>
  <c r="AO6405" i="7"/>
  <c r="AO6406" i="7"/>
  <c r="AO6407" i="7"/>
  <c r="AO6408" i="7"/>
  <c r="AO6409" i="7"/>
  <c r="AO6410" i="7"/>
  <c r="AO6411" i="7"/>
  <c r="AO6412" i="7"/>
  <c r="AO6413" i="7"/>
  <c r="AO6414" i="7"/>
  <c r="AO6415" i="7"/>
  <c r="AO6416" i="7"/>
  <c r="AO6417" i="7"/>
  <c r="AO6418" i="7"/>
  <c r="AO6419" i="7"/>
  <c r="AO6420" i="7"/>
  <c r="AO6421" i="7"/>
  <c r="AO6422" i="7"/>
  <c r="AO6423" i="7"/>
  <c r="AO6424" i="7"/>
  <c r="AO6425" i="7"/>
  <c r="AO6426" i="7"/>
  <c r="AO6427" i="7"/>
  <c r="AO6428" i="7"/>
  <c r="AO6429" i="7"/>
  <c r="AO6430" i="7"/>
  <c r="AO6431" i="7"/>
  <c r="AO6432" i="7"/>
  <c r="AO6433" i="7"/>
  <c r="AO6434" i="7"/>
  <c r="AO6435" i="7"/>
  <c r="AO6436" i="7"/>
  <c r="AO6437" i="7"/>
  <c r="AO6438" i="7"/>
  <c r="AO6439" i="7"/>
  <c r="AO6440" i="7"/>
  <c r="AO6441" i="7"/>
  <c r="AO6442" i="7"/>
  <c r="AO6443" i="7"/>
  <c r="AO6444" i="7"/>
  <c r="AO6445" i="7"/>
  <c r="AO6446" i="7"/>
  <c r="AO6447" i="7"/>
  <c r="AO6448" i="7"/>
  <c r="AO6449" i="7"/>
  <c r="AO6450" i="7"/>
  <c r="AO6451" i="7"/>
  <c r="AO6452" i="7"/>
  <c r="AO6453" i="7"/>
  <c r="AO6454" i="7"/>
  <c r="AO6455" i="7"/>
  <c r="AO6456" i="7"/>
  <c r="AO6457" i="7"/>
  <c r="AO6458" i="7"/>
  <c r="AO6459" i="7"/>
  <c r="AO6460" i="7"/>
  <c r="AO6461" i="7"/>
  <c r="AO6462" i="7"/>
  <c r="AO6463" i="7"/>
  <c r="AO6464" i="7"/>
  <c r="AO6465" i="7"/>
  <c r="AO6466" i="7"/>
  <c r="AO6467" i="7"/>
  <c r="AO6468" i="7"/>
  <c r="AO6469" i="7"/>
  <c r="AO6470" i="7"/>
  <c r="AO6471" i="7"/>
  <c r="AO6472" i="7"/>
  <c r="AO6473" i="7"/>
  <c r="AO6474" i="7"/>
  <c r="AO6475" i="7"/>
  <c r="AO6476" i="7"/>
  <c r="AO6477" i="7"/>
  <c r="AO6478" i="7"/>
  <c r="AO6479" i="7"/>
  <c r="AO6480" i="7"/>
  <c r="AO6481" i="7"/>
  <c r="AO6482" i="7"/>
  <c r="AO6483" i="7"/>
  <c r="AO6484" i="7"/>
  <c r="AO6485" i="7"/>
  <c r="AO6486" i="7"/>
  <c r="AO6487" i="7"/>
  <c r="AO6488" i="7"/>
  <c r="AO6489" i="7"/>
  <c r="AO6490" i="7"/>
  <c r="AO6491" i="7"/>
  <c r="AO6492" i="7"/>
  <c r="AO6493" i="7"/>
  <c r="AO6494" i="7"/>
  <c r="AO6495" i="7"/>
  <c r="AO6496" i="7"/>
  <c r="AO6497" i="7"/>
  <c r="AO6498" i="7"/>
  <c r="AO6499" i="7"/>
  <c r="AO6500" i="7"/>
  <c r="AO6501" i="7"/>
  <c r="AO6502" i="7"/>
  <c r="AO6503" i="7"/>
  <c r="AO6504" i="7"/>
  <c r="AO6505" i="7"/>
  <c r="AO6506" i="7"/>
  <c r="AO6507" i="7"/>
  <c r="AO6508" i="7"/>
  <c r="AO6509" i="7"/>
  <c r="AO6510" i="7"/>
  <c r="AO6511" i="7"/>
  <c r="AO6512" i="7"/>
  <c r="AO6513" i="7"/>
  <c r="AO6514" i="7"/>
  <c r="AO6515" i="7"/>
  <c r="AO6516" i="7"/>
  <c r="AO6517" i="7"/>
  <c r="AO6518" i="7"/>
  <c r="AO6519" i="7"/>
  <c r="AO6520" i="7"/>
  <c r="AO6521" i="7"/>
  <c r="AO6522" i="7"/>
  <c r="AO6523" i="7"/>
  <c r="AO6524" i="7"/>
  <c r="AO6525" i="7"/>
  <c r="AO6526" i="7"/>
  <c r="AO6527" i="7"/>
  <c r="AO6528" i="7"/>
  <c r="AO6529" i="7"/>
  <c r="AO6530" i="7"/>
  <c r="AO6531" i="7"/>
  <c r="AO6532" i="7"/>
  <c r="AO6533" i="7"/>
  <c r="AO6534" i="7"/>
  <c r="AO6535" i="7"/>
  <c r="AO6536" i="7"/>
  <c r="AO6537" i="7"/>
  <c r="AO6538" i="7"/>
  <c r="AO6539" i="7"/>
  <c r="AO6540" i="7"/>
  <c r="AO6541" i="7"/>
  <c r="AO6542" i="7"/>
  <c r="AO6543" i="7"/>
  <c r="AO6544" i="7"/>
  <c r="AO6545" i="7"/>
  <c r="AO6546" i="7"/>
  <c r="AO6547" i="7"/>
  <c r="AO6548" i="7"/>
  <c r="AO6549" i="7"/>
  <c r="AO6550" i="7"/>
  <c r="AO6551" i="7"/>
  <c r="AO6552" i="7"/>
  <c r="AO6553" i="7"/>
  <c r="AO6554" i="7"/>
  <c r="AO6555" i="7"/>
  <c r="AO6556" i="7"/>
  <c r="AO6557" i="7"/>
  <c r="AO6558" i="7"/>
  <c r="AO6559" i="7"/>
  <c r="AO6560" i="7"/>
  <c r="AO6561" i="7"/>
  <c r="AO6562" i="7"/>
  <c r="AO6563" i="7"/>
  <c r="AO6564" i="7"/>
  <c r="AO6565" i="7"/>
  <c r="AO6566" i="7"/>
  <c r="AO6567" i="7"/>
  <c r="AO6568" i="7"/>
  <c r="AO6569" i="7"/>
  <c r="AO6570" i="7"/>
  <c r="AO6571" i="7"/>
  <c r="AO6572" i="7"/>
  <c r="AO6573" i="7"/>
  <c r="AO6574" i="7"/>
  <c r="AO6575" i="7"/>
  <c r="AO6576" i="7"/>
  <c r="AO6577" i="7"/>
  <c r="AO6578" i="7"/>
  <c r="AO6579" i="7"/>
  <c r="AO6580" i="7"/>
  <c r="AO6581" i="7"/>
  <c r="AO6582" i="7"/>
  <c r="AO6583" i="7"/>
  <c r="AO6584" i="7"/>
  <c r="AO6585" i="7"/>
  <c r="AO6586" i="7"/>
  <c r="AO6587" i="7"/>
  <c r="AO6588" i="7"/>
  <c r="AO6589" i="7"/>
  <c r="AO6590" i="7"/>
  <c r="AO6591" i="7"/>
  <c r="AO6592" i="7"/>
  <c r="AO6593" i="7"/>
  <c r="AO6594" i="7"/>
  <c r="AO6595" i="7"/>
  <c r="AO6596" i="7"/>
  <c r="AO6597" i="7"/>
  <c r="AO6598" i="7"/>
  <c r="AO6599" i="7"/>
  <c r="AO6600" i="7"/>
  <c r="AO6601" i="7"/>
  <c r="AO6602" i="7"/>
  <c r="AO6603" i="7"/>
  <c r="AO6604" i="7"/>
  <c r="AO6605" i="7"/>
  <c r="AO6606" i="7"/>
  <c r="AO6607" i="7"/>
  <c r="AO6608" i="7"/>
  <c r="AO6609" i="7"/>
  <c r="AO6610" i="7"/>
  <c r="AO6611" i="7"/>
  <c r="AO6612" i="7"/>
  <c r="AO6613" i="7"/>
  <c r="AO6614" i="7"/>
  <c r="AO6615" i="7"/>
  <c r="AO6616" i="7"/>
  <c r="AO6617" i="7"/>
  <c r="AO6618" i="7"/>
  <c r="AO6619" i="7"/>
  <c r="AO6620" i="7"/>
  <c r="AO6621" i="7"/>
  <c r="AO6622" i="7"/>
  <c r="AO6623" i="7"/>
  <c r="AO6624" i="7"/>
  <c r="AO6625" i="7"/>
  <c r="AO6626" i="7"/>
  <c r="AO6627" i="7"/>
  <c r="AO6628" i="7"/>
  <c r="AO6629" i="7"/>
  <c r="AO6630" i="7"/>
  <c r="AO6631" i="7"/>
  <c r="AO6632" i="7"/>
  <c r="AO6633" i="7"/>
  <c r="AO6634" i="7"/>
  <c r="AO6635" i="7"/>
  <c r="AO6636" i="7"/>
  <c r="AO6637" i="7"/>
  <c r="AO6638" i="7"/>
  <c r="AO6639" i="7"/>
  <c r="AO6640" i="7"/>
  <c r="AO6641" i="7"/>
  <c r="AO6642" i="7"/>
  <c r="AO6643" i="7"/>
  <c r="AO6644" i="7"/>
  <c r="AO6645" i="7"/>
  <c r="AO6646" i="7"/>
  <c r="AO6647" i="7"/>
  <c r="AO6648" i="7"/>
  <c r="AO6649" i="7"/>
  <c r="AO6650" i="7"/>
  <c r="AO6651" i="7"/>
  <c r="AO6652" i="7"/>
  <c r="AO6653" i="7"/>
  <c r="AO6654" i="7"/>
  <c r="AO6655" i="7"/>
  <c r="AO6656" i="7"/>
  <c r="AO6657" i="7"/>
  <c r="AO6658" i="7"/>
  <c r="AO6659" i="7"/>
  <c r="AO6660" i="7"/>
  <c r="AO6661" i="7"/>
  <c r="AO6662" i="7"/>
  <c r="AO6663" i="7"/>
  <c r="AO6664" i="7"/>
  <c r="AO6665" i="7"/>
  <c r="AO6666" i="7"/>
  <c r="AO6667" i="7"/>
  <c r="AO6668" i="7"/>
  <c r="AO6669" i="7"/>
  <c r="AO6670" i="7"/>
  <c r="AO6671" i="7"/>
  <c r="AO6672" i="7"/>
  <c r="AO6673" i="7"/>
  <c r="AO6674" i="7"/>
  <c r="AO6675" i="7"/>
  <c r="AO6676" i="7"/>
  <c r="AO6677" i="7"/>
  <c r="AO6678" i="7"/>
  <c r="AO6679" i="7"/>
  <c r="AO6680" i="7"/>
  <c r="AO6681" i="7"/>
  <c r="AO6682" i="7"/>
  <c r="AO6683" i="7"/>
  <c r="AO6684" i="7"/>
  <c r="AO6685" i="7"/>
  <c r="AO6686" i="7"/>
  <c r="AO6687" i="7"/>
  <c r="AO6688" i="7"/>
  <c r="AO6689" i="7"/>
  <c r="AO6690" i="7"/>
  <c r="AO6691" i="7"/>
  <c r="AO6692" i="7"/>
  <c r="AO6693" i="7"/>
  <c r="AO6694" i="7"/>
  <c r="AO6695" i="7"/>
  <c r="AO6696" i="7"/>
  <c r="AO6697" i="7"/>
  <c r="AO6698" i="7"/>
  <c r="AO6699" i="7"/>
  <c r="AO6700" i="7"/>
  <c r="AO6701" i="7"/>
  <c r="AO6702" i="7"/>
  <c r="AO6703" i="7"/>
  <c r="AO6704" i="7"/>
  <c r="AO6705" i="7"/>
  <c r="AO6706" i="7"/>
  <c r="AO6707" i="7"/>
  <c r="AO6708" i="7"/>
  <c r="AO6709" i="7"/>
  <c r="AO6710" i="7"/>
  <c r="AO6711" i="7"/>
  <c r="AO6712" i="7"/>
  <c r="AO6713" i="7"/>
  <c r="AO6714" i="7"/>
  <c r="AO6715" i="7"/>
  <c r="AO6716" i="7"/>
  <c r="AO6717" i="7"/>
  <c r="AO6718" i="7"/>
  <c r="AO6719" i="7"/>
  <c r="AO6720" i="7"/>
  <c r="AO6721" i="7"/>
  <c r="AO6722" i="7"/>
  <c r="AO6723" i="7"/>
  <c r="AO6724" i="7"/>
  <c r="AO6725" i="7"/>
  <c r="AO6726" i="7"/>
  <c r="AO6727" i="7"/>
  <c r="AO6728" i="7"/>
  <c r="AO6729" i="7"/>
  <c r="AO6730" i="7"/>
  <c r="AO6731" i="7"/>
  <c r="AO6732" i="7"/>
  <c r="AO6733" i="7"/>
  <c r="AO6734" i="7"/>
  <c r="AO6735" i="7"/>
  <c r="AO6736" i="7"/>
  <c r="AO6737" i="7"/>
  <c r="AO6738" i="7"/>
  <c r="AO6739" i="7"/>
  <c r="AO6740" i="7"/>
  <c r="AO6741" i="7"/>
  <c r="AO6742" i="7"/>
  <c r="AO6743" i="7"/>
  <c r="AO6744" i="7"/>
  <c r="AO6745" i="7"/>
  <c r="AO6746" i="7"/>
  <c r="AO6747" i="7"/>
  <c r="AO6748" i="7"/>
  <c r="AO6749" i="7"/>
  <c r="AO6750" i="7"/>
  <c r="AO6751" i="7"/>
  <c r="AO6752" i="7"/>
  <c r="AO6753" i="7"/>
  <c r="AO6754" i="7"/>
  <c r="AO6755" i="7"/>
  <c r="AO6756" i="7"/>
  <c r="AO6757" i="7"/>
  <c r="AO6758" i="7"/>
  <c r="AO6759" i="7"/>
  <c r="AO6760" i="7"/>
  <c r="AO6761" i="7"/>
  <c r="AO6762" i="7"/>
  <c r="AO6763" i="7"/>
  <c r="AO6764" i="7"/>
  <c r="AO6765" i="7"/>
  <c r="AO6766" i="7"/>
  <c r="AO6767" i="7"/>
  <c r="AO6768" i="7"/>
  <c r="AO6769" i="7"/>
  <c r="AO6770" i="7"/>
  <c r="AO6771" i="7"/>
  <c r="AO6772" i="7"/>
  <c r="AO6773" i="7"/>
  <c r="AO6774" i="7"/>
  <c r="AO6775" i="7"/>
  <c r="AO6776" i="7"/>
  <c r="AO6777" i="7"/>
  <c r="AO6778" i="7"/>
  <c r="AO6779" i="7"/>
  <c r="AO6780" i="7"/>
  <c r="AO6781" i="7"/>
  <c r="AO6782" i="7"/>
  <c r="AO6783" i="7"/>
  <c r="AO6784" i="7"/>
  <c r="AO6785" i="7"/>
  <c r="AO6786" i="7"/>
  <c r="AO6787" i="7"/>
  <c r="AO6788" i="7"/>
  <c r="AO6789" i="7"/>
  <c r="AO6790" i="7"/>
  <c r="AO6791" i="7"/>
  <c r="AO6792" i="7"/>
  <c r="AO6793" i="7"/>
  <c r="AO6794" i="7"/>
  <c r="AO6795" i="7"/>
  <c r="AO6796" i="7"/>
  <c r="AO6797" i="7"/>
  <c r="AO6798" i="7"/>
  <c r="AO6799" i="7"/>
  <c r="AO6800" i="7"/>
  <c r="AO6801" i="7"/>
  <c r="AO6802" i="7"/>
  <c r="AO6803" i="7"/>
  <c r="AO6804" i="7"/>
  <c r="AO6805" i="7"/>
  <c r="AO6806" i="7"/>
  <c r="AO6807" i="7"/>
  <c r="AO6808" i="7"/>
  <c r="AO6809" i="7"/>
  <c r="AO6810" i="7"/>
  <c r="AO6811" i="7"/>
  <c r="AO6812" i="7"/>
  <c r="AO6813" i="7"/>
  <c r="AO6814" i="7"/>
  <c r="AO6815" i="7"/>
  <c r="AO6816" i="7"/>
  <c r="AO6817" i="7"/>
  <c r="AO6818" i="7"/>
  <c r="AO6819" i="7"/>
  <c r="AO6820" i="7"/>
  <c r="AO6821" i="7"/>
  <c r="AO6822" i="7"/>
  <c r="AO6823" i="7"/>
  <c r="AO6824" i="7"/>
  <c r="AO6825" i="7"/>
  <c r="AO6826" i="7"/>
  <c r="AO6827" i="7"/>
  <c r="AO6828" i="7"/>
  <c r="AO6829" i="7"/>
  <c r="AO6830" i="7"/>
  <c r="AO6831" i="7"/>
  <c r="AO6832" i="7"/>
  <c r="AO6833" i="7"/>
  <c r="AO6834" i="7"/>
  <c r="AO6835" i="7"/>
  <c r="AO6836" i="7"/>
  <c r="AO6837" i="7"/>
  <c r="AO6838" i="7"/>
  <c r="AO6839" i="7"/>
  <c r="AO6840" i="7"/>
  <c r="AO6841" i="7"/>
  <c r="AO6842" i="7"/>
  <c r="AO6843" i="7"/>
  <c r="AO6844" i="7"/>
  <c r="AO6845" i="7"/>
  <c r="AO6846" i="7"/>
  <c r="AO6847" i="7"/>
  <c r="AO6848" i="7"/>
  <c r="AO6849" i="7"/>
  <c r="AO6850" i="7"/>
  <c r="AO6851" i="7"/>
  <c r="AO6852" i="7"/>
  <c r="AO6853" i="7"/>
  <c r="AO6854" i="7"/>
  <c r="AO6855" i="7"/>
  <c r="AO6856" i="7"/>
  <c r="AO6857" i="7"/>
  <c r="AO6858" i="7"/>
  <c r="AO6859" i="7"/>
  <c r="AO6860" i="7"/>
  <c r="AO6861" i="7"/>
  <c r="AO6862" i="7"/>
  <c r="AO6863" i="7"/>
  <c r="AO6864" i="7"/>
  <c r="AO6865" i="7"/>
  <c r="AO6866" i="7"/>
  <c r="AO6867" i="7"/>
  <c r="AO6868" i="7"/>
  <c r="AO6869" i="7"/>
  <c r="AO6870" i="7"/>
  <c r="AO6871" i="7"/>
  <c r="AO6872" i="7"/>
  <c r="AO6873" i="7"/>
  <c r="AO6874" i="7"/>
  <c r="AO6875" i="7"/>
  <c r="AO6876" i="7"/>
  <c r="AO6877" i="7"/>
  <c r="AO6878" i="7"/>
  <c r="AO6879" i="7"/>
  <c r="AO6880" i="7"/>
  <c r="AO6881" i="7"/>
  <c r="AO6882" i="7"/>
  <c r="AO6883" i="7"/>
  <c r="AO6884" i="7"/>
  <c r="AO6885" i="7"/>
  <c r="AO6886" i="7"/>
  <c r="AO6887" i="7"/>
  <c r="AO6888" i="7"/>
  <c r="AO6889" i="7"/>
  <c r="AO6890" i="7"/>
  <c r="AO6891" i="7"/>
  <c r="AO6892" i="7"/>
  <c r="AO6893" i="7"/>
  <c r="AO6894" i="7"/>
  <c r="AO6895" i="7"/>
  <c r="AO6896" i="7"/>
  <c r="AO6897" i="7"/>
  <c r="AO6898" i="7"/>
  <c r="AO6899" i="7"/>
  <c r="AO6900" i="7"/>
  <c r="AO6901" i="7"/>
  <c r="AO6902" i="7"/>
  <c r="AO6903" i="7"/>
  <c r="AO6904" i="7"/>
  <c r="AO6905" i="7"/>
  <c r="AO6906" i="7"/>
  <c r="AO6907" i="7"/>
  <c r="AO6908" i="7"/>
  <c r="AO6909" i="7"/>
  <c r="AO6910" i="7"/>
  <c r="AO6911" i="7"/>
  <c r="AO6912" i="7"/>
  <c r="AO6913" i="7"/>
  <c r="AO6914" i="7"/>
  <c r="AO6915" i="7"/>
  <c r="AO6916" i="7"/>
  <c r="AO6917" i="7"/>
  <c r="AO6918" i="7"/>
  <c r="AO6919" i="7"/>
  <c r="AO6920" i="7"/>
  <c r="AO6921" i="7"/>
  <c r="AO6922" i="7"/>
  <c r="AO6923" i="7"/>
  <c r="AO6924" i="7"/>
  <c r="AO6925" i="7"/>
  <c r="AO6926" i="7"/>
  <c r="AO6927" i="7"/>
  <c r="AO6928" i="7"/>
  <c r="AO6929" i="7"/>
  <c r="AO6930" i="7"/>
  <c r="AO6931" i="7"/>
  <c r="AO6932" i="7"/>
  <c r="AO6933" i="7"/>
  <c r="AO6934" i="7"/>
  <c r="AO6935" i="7"/>
  <c r="AO6936" i="7"/>
  <c r="AO6937" i="7"/>
  <c r="AO6938" i="7"/>
  <c r="AO6939" i="7"/>
  <c r="AO6940" i="7"/>
  <c r="AO6941" i="7"/>
  <c r="AO6942" i="7"/>
  <c r="AO6943" i="7"/>
  <c r="AO6944" i="7"/>
  <c r="AO6945" i="7"/>
  <c r="AO6946" i="7"/>
  <c r="AO6947" i="7"/>
  <c r="AO6948" i="7"/>
  <c r="AO6949" i="7"/>
  <c r="AO6950" i="7"/>
  <c r="AO6951" i="7"/>
  <c r="AO6952" i="7"/>
  <c r="AO6953" i="7"/>
  <c r="AO6954" i="7"/>
  <c r="AO6955" i="7"/>
  <c r="AO6956" i="7"/>
  <c r="AO6957" i="7"/>
  <c r="AO6958" i="7"/>
  <c r="AO6959" i="7"/>
  <c r="AO6960" i="7"/>
  <c r="AO6961" i="7"/>
  <c r="AO6962" i="7"/>
  <c r="AO6963" i="7"/>
  <c r="AO6964" i="7"/>
  <c r="AO6965" i="7"/>
  <c r="AO6966" i="7"/>
  <c r="AO6967" i="7"/>
  <c r="AO6968" i="7"/>
  <c r="AO6969" i="7"/>
  <c r="AO6970" i="7"/>
  <c r="AO6971" i="7"/>
  <c r="AO6972" i="7"/>
  <c r="AO6973" i="7"/>
  <c r="AO6974" i="7"/>
  <c r="AO6975" i="7"/>
  <c r="AO6976" i="7"/>
  <c r="AO6977" i="7"/>
  <c r="AO6978" i="7"/>
  <c r="AO6979" i="7"/>
  <c r="AO6980" i="7"/>
  <c r="AO6981" i="7"/>
  <c r="AO6982" i="7"/>
  <c r="AO6983" i="7"/>
  <c r="AO6984" i="7"/>
  <c r="AO6985" i="7"/>
  <c r="AO6986" i="7"/>
  <c r="AO6987" i="7"/>
  <c r="AO6988" i="7"/>
  <c r="AO6989" i="7"/>
  <c r="AO6990" i="7"/>
  <c r="AO6991" i="7"/>
  <c r="AO6992" i="7"/>
  <c r="AO6993" i="7"/>
  <c r="AO6994" i="7"/>
  <c r="AO6995" i="7"/>
  <c r="AO6996" i="7"/>
  <c r="AO6997" i="7"/>
  <c r="AO6998" i="7"/>
  <c r="AO6999" i="7"/>
  <c r="AO7000" i="7"/>
  <c r="AO7001" i="7"/>
  <c r="AO7002" i="7"/>
  <c r="AO7003" i="7"/>
  <c r="AO7004" i="7"/>
  <c r="AO7005" i="7"/>
  <c r="AO7006" i="7"/>
  <c r="AO7007" i="7"/>
  <c r="AO7008" i="7"/>
  <c r="AO7009" i="7"/>
  <c r="AO7010" i="7"/>
  <c r="AO7011" i="7"/>
  <c r="AO7012" i="7"/>
  <c r="AO7013" i="7"/>
  <c r="AO7014" i="7"/>
  <c r="AO7015" i="7"/>
  <c r="AO7016" i="7"/>
  <c r="AO7017" i="7"/>
  <c r="AO7018" i="7"/>
  <c r="AO7019" i="7"/>
  <c r="AO7020" i="7"/>
  <c r="AO7021" i="7"/>
  <c r="AO7022" i="7"/>
  <c r="AO7023" i="7"/>
  <c r="AO7024" i="7"/>
  <c r="AO7025" i="7"/>
  <c r="AO7026" i="7"/>
  <c r="AO7027" i="7"/>
  <c r="AO7028" i="7"/>
  <c r="AO7029" i="7"/>
  <c r="AO7030" i="7"/>
  <c r="AO7031" i="7"/>
  <c r="AO7032" i="7"/>
  <c r="AO7033" i="7"/>
  <c r="AO7034" i="7"/>
  <c r="AO7035" i="7"/>
  <c r="AO7036" i="7"/>
  <c r="AO7037" i="7"/>
  <c r="AO7038" i="7"/>
  <c r="AO7039" i="7"/>
  <c r="AO7040" i="7"/>
  <c r="AO7041" i="7"/>
  <c r="AO7042" i="7"/>
  <c r="AO7043" i="7"/>
  <c r="AO7044" i="7"/>
  <c r="AO7045" i="7"/>
  <c r="AO7046" i="7"/>
  <c r="AO7047" i="7"/>
  <c r="AO7048" i="7"/>
  <c r="AO7049" i="7"/>
  <c r="AO7050" i="7"/>
  <c r="AO7051" i="7"/>
  <c r="AO7052" i="7"/>
  <c r="AO7053" i="7"/>
  <c r="AO7054" i="7"/>
  <c r="AO7055" i="7"/>
  <c r="AO7056" i="7"/>
  <c r="AO7057" i="7"/>
  <c r="AO7058" i="7"/>
  <c r="AO7059" i="7"/>
  <c r="AO7060" i="7"/>
  <c r="AO7061" i="7"/>
  <c r="AO7062" i="7"/>
  <c r="AO7063" i="7"/>
  <c r="AO7064" i="7"/>
  <c r="AO7065" i="7"/>
  <c r="AO7066" i="7"/>
  <c r="AO7067" i="7"/>
  <c r="AO7068" i="7"/>
  <c r="AO7069" i="7"/>
  <c r="AO7070" i="7"/>
  <c r="AO7071" i="7"/>
  <c r="AO7072" i="7"/>
  <c r="AO7073" i="7"/>
  <c r="AO7074" i="7"/>
  <c r="AO7075" i="7"/>
  <c r="AO7076" i="7"/>
  <c r="AO7077" i="7"/>
  <c r="AO7078" i="7"/>
  <c r="AO7079" i="7"/>
  <c r="AO7080" i="7"/>
  <c r="AO7081" i="7"/>
  <c r="AO7082" i="7"/>
  <c r="AO7083" i="7"/>
  <c r="AO7084" i="7"/>
  <c r="AO7085" i="7"/>
  <c r="AO7086" i="7"/>
  <c r="AO7087" i="7"/>
  <c r="AO7088" i="7"/>
  <c r="AO7089" i="7"/>
  <c r="AO7090" i="7"/>
  <c r="AO7091" i="7"/>
  <c r="AO7092" i="7"/>
  <c r="AO7093" i="7"/>
  <c r="AO7094" i="7"/>
  <c r="AO7095" i="7"/>
  <c r="AO7096" i="7"/>
  <c r="AO7097" i="7"/>
  <c r="AO7098" i="7"/>
  <c r="AO7099" i="7"/>
  <c r="AO7100" i="7"/>
  <c r="AO7101" i="7"/>
  <c r="AO7102" i="7"/>
  <c r="AO7103" i="7"/>
  <c r="AO7104" i="7"/>
  <c r="AO7105" i="7"/>
  <c r="AO7106" i="7"/>
  <c r="AO7107" i="7"/>
  <c r="AO7108" i="7"/>
  <c r="AO7109" i="7"/>
  <c r="AO7110" i="7"/>
  <c r="AO7111" i="7"/>
  <c r="AO7112" i="7"/>
  <c r="AO7113" i="7"/>
  <c r="AO7114" i="7"/>
  <c r="AO7115" i="7"/>
  <c r="AO7116" i="7"/>
  <c r="AO7117" i="7"/>
  <c r="AO7118" i="7"/>
  <c r="AO7119" i="7"/>
  <c r="AO7120" i="7"/>
  <c r="AO7121" i="7"/>
  <c r="AO7122" i="7"/>
  <c r="AO7123" i="7"/>
  <c r="AO7124" i="7"/>
  <c r="AO7125" i="7"/>
  <c r="AO7126" i="7"/>
  <c r="AO7127" i="7"/>
  <c r="AO7128" i="7"/>
  <c r="AO7129" i="7"/>
  <c r="AO7130" i="7"/>
  <c r="AO7131" i="7"/>
  <c r="AO7132" i="7"/>
  <c r="AO7133" i="7"/>
  <c r="AO7134" i="7"/>
  <c r="AO7135" i="7"/>
  <c r="AO7136" i="7"/>
  <c r="AO7137" i="7"/>
  <c r="AO7138" i="7"/>
  <c r="AO7139" i="7"/>
  <c r="AO7140" i="7"/>
  <c r="AO7141" i="7"/>
  <c r="AO7142" i="7"/>
  <c r="AO7143" i="7"/>
  <c r="AO7144" i="7"/>
  <c r="AO7145" i="7"/>
  <c r="AO7146" i="7"/>
  <c r="AO7147" i="7"/>
  <c r="AO7148" i="7"/>
  <c r="AO7149" i="7"/>
  <c r="AO7150" i="7"/>
  <c r="AO7151" i="7"/>
  <c r="AO7152" i="7"/>
  <c r="AO7153" i="7"/>
  <c r="AO7154" i="7"/>
  <c r="AO7155" i="7"/>
  <c r="AO7156" i="7"/>
  <c r="AO7157" i="7"/>
  <c r="AO7158" i="7"/>
  <c r="AO7159" i="7"/>
  <c r="AO7160" i="7"/>
  <c r="AO7161" i="7"/>
  <c r="AO7162" i="7"/>
  <c r="AO7163" i="7"/>
  <c r="AO7164" i="7"/>
  <c r="AO7165" i="7"/>
  <c r="AO7166" i="7"/>
  <c r="AO7167" i="7"/>
  <c r="AO7168" i="7"/>
  <c r="AO7169" i="7"/>
  <c r="AO7170" i="7"/>
  <c r="AO7171" i="7"/>
  <c r="AO7172" i="7"/>
  <c r="AO7173" i="7"/>
  <c r="AO7174" i="7"/>
  <c r="AO7175" i="7"/>
  <c r="AO7176" i="7"/>
  <c r="AO7177" i="7"/>
  <c r="AO7178" i="7"/>
  <c r="AO7179" i="7"/>
  <c r="AO7180" i="7"/>
  <c r="AO7181" i="7"/>
  <c r="AO7182" i="7"/>
  <c r="AO7183" i="7"/>
  <c r="AO7184" i="7"/>
  <c r="AO7185" i="7"/>
  <c r="AO7186" i="7"/>
  <c r="AO7187" i="7"/>
  <c r="AO7188" i="7"/>
  <c r="AO7189" i="7"/>
  <c r="AO7190" i="7"/>
  <c r="AO7191" i="7"/>
  <c r="AO7192" i="7"/>
  <c r="AO7193" i="7"/>
  <c r="AO7194" i="7"/>
  <c r="AO7195" i="7"/>
  <c r="AO7196" i="7"/>
  <c r="AO7197" i="7"/>
  <c r="AO7198" i="7"/>
  <c r="AO7199" i="7"/>
  <c r="AO7200" i="7"/>
  <c r="AO7201" i="7"/>
  <c r="AO7202" i="7"/>
  <c r="AO7203" i="7"/>
  <c r="AO7204" i="7"/>
  <c r="AO7205" i="7"/>
  <c r="AO7206" i="7"/>
  <c r="AO7207" i="7"/>
  <c r="AO7208" i="7"/>
  <c r="AO7209" i="7"/>
  <c r="AO7210" i="7"/>
  <c r="AO7211" i="7"/>
  <c r="AO7212" i="7"/>
  <c r="AO7213" i="7"/>
  <c r="AO7214" i="7"/>
  <c r="AO7215" i="7"/>
  <c r="AO7216" i="7"/>
  <c r="AO7217" i="7"/>
  <c r="AO7218" i="7"/>
  <c r="AO7219" i="7"/>
  <c r="AO7220" i="7"/>
  <c r="AO7221" i="7"/>
  <c r="AO7222" i="7"/>
  <c r="AO7223" i="7"/>
  <c r="AO7224" i="7"/>
  <c r="AO7225" i="7"/>
  <c r="AO7226" i="7"/>
  <c r="AO7227" i="7"/>
  <c r="AO7228" i="7"/>
  <c r="AO7229" i="7"/>
  <c r="AO7230" i="7"/>
  <c r="AO7231" i="7"/>
  <c r="AO7232" i="7"/>
  <c r="AO7233" i="7"/>
  <c r="AO7234" i="7"/>
  <c r="AO7235" i="7"/>
  <c r="AO7236" i="7"/>
  <c r="AO7237" i="7"/>
  <c r="AO7238" i="7"/>
  <c r="AO7239" i="7"/>
  <c r="AO7240" i="7"/>
  <c r="AO7241" i="7"/>
  <c r="AO7242" i="7"/>
  <c r="AO7243" i="7"/>
  <c r="AO7244" i="7"/>
  <c r="AO7245" i="7"/>
  <c r="AO7246" i="7"/>
  <c r="AO7247" i="7"/>
  <c r="AO7248" i="7"/>
  <c r="AO7249" i="7"/>
  <c r="AO7250" i="7"/>
  <c r="AO7251" i="7"/>
  <c r="AO7252" i="7"/>
  <c r="AO7253" i="7"/>
  <c r="AO7254" i="7"/>
  <c r="AO7255" i="7"/>
  <c r="AO7256" i="7"/>
  <c r="AO7257" i="7"/>
  <c r="AO7258" i="7"/>
  <c r="AO7259" i="7"/>
  <c r="AO7260" i="7"/>
  <c r="AO7261" i="7"/>
  <c r="AO7262" i="7"/>
  <c r="AO7263" i="7"/>
  <c r="AO7264" i="7"/>
  <c r="AO7265" i="7"/>
  <c r="AO7266" i="7"/>
  <c r="AO7267" i="7"/>
  <c r="AO7268" i="7"/>
  <c r="AO7269" i="7"/>
  <c r="AO7270" i="7"/>
  <c r="AO7271" i="7"/>
  <c r="AO7272" i="7"/>
  <c r="AO7273" i="7"/>
  <c r="AO7274" i="7"/>
  <c r="AO7275" i="7"/>
  <c r="AO7276" i="7"/>
  <c r="AO7277" i="7"/>
  <c r="AO7278" i="7"/>
  <c r="AO7279" i="7"/>
  <c r="AO7280" i="7"/>
  <c r="AO7281" i="7"/>
  <c r="AO7282" i="7"/>
  <c r="AO7283" i="7"/>
  <c r="AO7284" i="7"/>
  <c r="AO7285" i="7"/>
  <c r="AO7286" i="7"/>
  <c r="AO7287" i="7"/>
  <c r="AO7288" i="7"/>
  <c r="AO7289" i="7"/>
  <c r="AO7290" i="7"/>
  <c r="AO7291" i="7"/>
  <c r="AO7292" i="7"/>
  <c r="AO7293" i="7"/>
  <c r="AO7294" i="7"/>
  <c r="AO7295" i="7"/>
  <c r="AO7296" i="7"/>
  <c r="AO7297" i="7"/>
  <c r="AO7298" i="7"/>
  <c r="AO7299" i="7"/>
  <c r="AO7300" i="7"/>
  <c r="AO7301" i="7"/>
  <c r="AO7302" i="7"/>
  <c r="AO7303" i="7"/>
  <c r="AO7304" i="7"/>
  <c r="AO7305" i="7"/>
  <c r="AO7306" i="7"/>
  <c r="AO7307" i="7"/>
  <c r="AO7308" i="7"/>
  <c r="AO7309" i="7"/>
  <c r="AO7310" i="7"/>
  <c r="AO7311" i="7"/>
  <c r="AO7312" i="7"/>
  <c r="AO7313" i="7"/>
  <c r="AO7314" i="7"/>
  <c r="AO7315" i="7"/>
  <c r="AO7316" i="7"/>
  <c r="AO7317" i="7"/>
  <c r="AO7318" i="7"/>
  <c r="AO7319" i="7"/>
  <c r="AO7320" i="7"/>
  <c r="AO7321" i="7"/>
  <c r="AO7322" i="7"/>
  <c r="AO7323" i="7"/>
  <c r="AO7324" i="7"/>
  <c r="AO7325" i="7"/>
  <c r="AO7326" i="7"/>
  <c r="AO7327" i="7"/>
  <c r="AO7328" i="7"/>
  <c r="AO7329" i="7"/>
  <c r="AO7330" i="7"/>
  <c r="AO7331" i="7"/>
  <c r="AO7332" i="7"/>
  <c r="AO7333" i="7"/>
  <c r="AO7334" i="7"/>
  <c r="AO7335" i="7"/>
  <c r="AO7336" i="7"/>
  <c r="AO7337" i="7"/>
  <c r="AO7338" i="7"/>
  <c r="AO7339" i="7"/>
  <c r="AO7340" i="7"/>
  <c r="AO7341" i="7"/>
  <c r="AO7342" i="7"/>
  <c r="AO7343" i="7"/>
  <c r="AO7344" i="7"/>
  <c r="AO7345" i="7"/>
  <c r="AO7346" i="7"/>
  <c r="AO7347" i="7"/>
  <c r="AO7348" i="7"/>
  <c r="AO7349" i="7"/>
  <c r="AO7350" i="7"/>
  <c r="AO7351" i="7"/>
  <c r="AO7352" i="7"/>
  <c r="AO7353" i="7"/>
  <c r="AO7354" i="7"/>
  <c r="AO7355" i="7"/>
  <c r="AO7356" i="7"/>
  <c r="AO7357" i="7"/>
  <c r="AO7358" i="7"/>
  <c r="AO7359" i="7"/>
  <c r="AO7360" i="7"/>
  <c r="AO7361" i="7"/>
  <c r="AO7362" i="7"/>
  <c r="AO7363" i="7"/>
  <c r="AO7364" i="7"/>
  <c r="AO7365" i="7"/>
  <c r="AO7366" i="7"/>
  <c r="AO7367" i="7"/>
  <c r="AO7368" i="7"/>
  <c r="AO7369" i="7"/>
  <c r="AO7370" i="7"/>
  <c r="AO7371" i="7"/>
  <c r="AO7372" i="7"/>
  <c r="AO7373" i="7"/>
  <c r="AO7374" i="7"/>
  <c r="AO7375" i="7"/>
  <c r="AO7376" i="7"/>
  <c r="AO7377" i="7"/>
  <c r="AO7378" i="7"/>
  <c r="AO7379" i="7"/>
  <c r="AO7380" i="7"/>
  <c r="AO7381" i="7"/>
  <c r="AO7382" i="7"/>
  <c r="AO7383" i="7"/>
  <c r="AO7384" i="7"/>
  <c r="AO7385" i="7"/>
  <c r="AO7386" i="7"/>
  <c r="AO7387" i="7"/>
  <c r="AO7388" i="7"/>
  <c r="AO7389" i="7"/>
  <c r="AO7390" i="7"/>
  <c r="AO7391" i="7"/>
  <c r="AO7392" i="7"/>
  <c r="AO7393" i="7"/>
  <c r="AO7394" i="7"/>
  <c r="AO7395" i="7"/>
  <c r="AO7396" i="7"/>
  <c r="AO7397" i="7"/>
  <c r="AO7398" i="7"/>
  <c r="AO7399" i="7"/>
  <c r="AO7400" i="7"/>
  <c r="AO7401" i="7"/>
  <c r="AO7402" i="7"/>
  <c r="AO7403" i="7"/>
  <c r="AO7404" i="7"/>
  <c r="AO7405" i="7"/>
  <c r="AO7406" i="7"/>
  <c r="AO7407" i="7"/>
  <c r="AO7408" i="7"/>
  <c r="AO7409" i="7"/>
  <c r="AO7410" i="7"/>
  <c r="AO7411" i="7"/>
  <c r="AO7412" i="7"/>
  <c r="AO7413" i="7"/>
  <c r="AO7414" i="7"/>
  <c r="AO7415" i="7"/>
  <c r="AO7416" i="7"/>
  <c r="AO7417" i="7"/>
  <c r="AO7418" i="7"/>
  <c r="AO7419" i="7"/>
  <c r="AO7420" i="7"/>
  <c r="AO7421" i="7"/>
  <c r="AO7422" i="7"/>
  <c r="AO7423" i="7"/>
  <c r="AO7424" i="7"/>
  <c r="AO7425" i="7"/>
  <c r="AO7426" i="7"/>
  <c r="AO7427" i="7"/>
  <c r="AO7428" i="7"/>
  <c r="AO7429" i="7"/>
  <c r="AO7430" i="7"/>
  <c r="AO7431" i="7"/>
  <c r="AO7432" i="7"/>
  <c r="AO7433" i="7"/>
  <c r="AO7434" i="7"/>
  <c r="AO7435" i="7"/>
  <c r="AO7436" i="7"/>
  <c r="AO7437" i="7"/>
  <c r="AO7438" i="7"/>
  <c r="AO7439" i="7"/>
  <c r="AO7440" i="7"/>
  <c r="AO7441" i="7"/>
  <c r="AO7442" i="7"/>
  <c r="AO7443" i="7"/>
  <c r="AO7444" i="7"/>
  <c r="AO7445" i="7"/>
  <c r="AO7446" i="7"/>
  <c r="AO7447" i="7"/>
  <c r="AO7448" i="7"/>
  <c r="AO7449" i="7"/>
  <c r="AO7450" i="7"/>
  <c r="AO7451" i="7"/>
  <c r="AO7452" i="7"/>
  <c r="AO7453" i="7"/>
  <c r="AO7454" i="7"/>
  <c r="AO7455" i="7"/>
  <c r="AO7456" i="7"/>
  <c r="AO7457" i="7"/>
  <c r="AO7458" i="7"/>
  <c r="AO7459" i="7"/>
  <c r="AO7460" i="7"/>
  <c r="AO7461" i="7"/>
  <c r="AO7462" i="7"/>
  <c r="AO7463" i="7"/>
  <c r="AO7464" i="7"/>
  <c r="AO7465" i="7"/>
  <c r="AO7466" i="7"/>
  <c r="AO7467" i="7"/>
  <c r="AO7468" i="7"/>
  <c r="AO7469" i="7"/>
  <c r="AO7470" i="7"/>
  <c r="AO7471" i="7"/>
  <c r="AO7472" i="7"/>
  <c r="AO7473" i="7"/>
  <c r="AO7474" i="7"/>
  <c r="AO7475" i="7"/>
  <c r="AO7476" i="7"/>
  <c r="AO7477" i="7"/>
  <c r="AO7478" i="7"/>
  <c r="AO7479" i="7"/>
  <c r="AO7480" i="7"/>
  <c r="AO7481" i="7"/>
  <c r="AO7482" i="7"/>
  <c r="AO7483" i="7"/>
  <c r="AO7484" i="7"/>
  <c r="AO7485" i="7"/>
  <c r="AO7486" i="7"/>
  <c r="AO7487" i="7"/>
  <c r="AO7488" i="7"/>
  <c r="AO7489" i="7"/>
  <c r="AO7490" i="7"/>
  <c r="AO7491" i="7"/>
  <c r="AO7492" i="7"/>
  <c r="AO7493" i="7"/>
  <c r="AO7494" i="7"/>
  <c r="AO7495" i="7"/>
  <c r="AO7496" i="7"/>
  <c r="AO7497" i="7"/>
  <c r="AO7498" i="7"/>
  <c r="AO7499" i="7"/>
  <c r="AO7500" i="7"/>
  <c r="AO7501" i="7"/>
  <c r="AO7502" i="7"/>
  <c r="AO7503" i="7"/>
  <c r="AO7504" i="7"/>
  <c r="AO7505" i="7"/>
  <c r="AO7506" i="7"/>
  <c r="AO7507" i="7"/>
  <c r="AO7508" i="7"/>
  <c r="AO7509" i="7"/>
  <c r="AO7510" i="7"/>
  <c r="AO7511" i="7"/>
  <c r="AO7512" i="7"/>
  <c r="AO7513" i="7"/>
  <c r="AO7514" i="7"/>
  <c r="AO7515" i="7"/>
  <c r="AO7516" i="7"/>
  <c r="AO7517" i="7"/>
  <c r="AO7518" i="7"/>
  <c r="AO7519" i="7"/>
  <c r="AO7520" i="7"/>
  <c r="AO7521" i="7"/>
  <c r="AO7522" i="7"/>
  <c r="AO7523" i="7"/>
  <c r="AO7524" i="7"/>
  <c r="AO7525" i="7"/>
  <c r="AO7526" i="7"/>
  <c r="AO7527" i="7"/>
  <c r="AO7528" i="7"/>
  <c r="AO7529" i="7"/>
  <c r="AO7530" i="7"/>
  <c r="AO7531" i="7"/>
  <c r="AO7532" i="7"/>
  <c r="AO7533" i="7"/>
  <c r="AO7534" i="7"/>
  <c r="AO7535" i="7"/>
  <c r="AO7536" i="7"/>
  <c r="AO7537" i="7"/>
  <c r="AO7538" i="7"/>
  <c r="AO7539" i="7"/>
  <c r="AO7540" i="7"/>
  <c r="AO7541" i="7"/>
  <c r="AO7542" i="7"/>
  <c r="AO7543" i="7"/>
  <c r="AO7544" i="7"/>
  <c r="AO7545" i="7"/>
  <c r="AO7546" i="7"/>
  <c r="AO7547" i="7"/>
  <c r="AO7548" i="7"/>
  <c r="AO7549" i="7"/>
  <c r="AO7550" i="7"/>
  <c r="AO7551" i="7"/>
  <c r="AO7552" i="7"/>
  <c r="AO7553" i="7"/>
  <c r="AO7554" i="7"/>
  <c r="AO7555" i="7"/>
  <c r="AO7556" i="7"/>
  <c r="AO7557" i="7"/>
  <c r="AO7558" i="7"/>
  <c r="AO7559" i="7"/>
  <c r="AO7560" i="7"/>
  <c r="AO7561" i="7"/>
  <c r="AO7562" i="7"/>
  <c r="AO7563" i="7"/>
  <c r="AO7564" i="7"/>
  <c r="AO7565" i="7"/>
  <c r="AO7566" i="7"/>
  <c r="AO7567" i="7"/>
  <c r="AO7568" i="7"/>
  <c r="AO7569" i="7"/>
  <c r="AO7570" i="7"/>
  <c r="AO7571" i="7"/>
  <c r="AO7572" i="7"/>
  <c r="AO7573" i="7"/>
  <c r="AO7574" i="7"/>
  <c r="AO7575" i="7"/>
  <c r="AO7576" i="7"/>
  <c r="AO7577" i="7"/>
  <c r="AO7578" i="7"/>
  <c r="AO7579" i="7"/>
  <c r="AO7580" i="7"/>
  <c r="AO7581" i="7"/>
  <c r="AO7582" i="7"/>
  <c r="AO7583" i="7"/>
  <c r="AO7584" i="7"/>
  <c r="AO7585" i="7"/>
  <c r="AO7586" i="7"/>
  <c r="AO7587" i="7"/>
  <c r="AO7588" i="7"/>
  <c r="AO7589" i="7"/>
  <c r="AO7590" i="7"/>
  <c r="AO7591" i="7"/>
  <c r="AO7592" i="7"/>
  <c r="AO7593" i="7"/>
  <c r="AO7594" i="7"/>
  <c r="AO7595" i="7"/>
  <c r="AO7596" i="7"/>
  <c r="AO7597" i="7"/>
  <c r="AO7598" i="7"/>
  <c r="AO7599" i="7"/>
  <c r="AO7600" i="7"/>
  <c r="AO7601" i="7"/>
  <c r="AO7602" i="7"/>
  <c r="AO7603" i="7"/>
  <c r="AO7604" i="7"/>
  <c r="AO7605" i="7"/>
  <c r="AO7606" i="7"/>
  <c r="AO7607" i="7"/>
  <c r="AO7608" i="7"/>
  <c r="AO7609" i="7"/>
  <c r="AO7610" i="7"/>
  <c r="AO7611" i="7"/>
  <c r="AO7612" i="7"/>
  <c r="AO7613" i="7"/>
  <c r="AO7614" i="7"/>
  <c r="AO7615" i="7"/>
  <c r="AO7616" i="7"/>
  <c r="AO7617" i="7"/>
  <c r="AO7618" i="7"/>
  <c r="AO7619" i="7"/>
  <c r="AO7620" i="7"/>
  <c r="AO7621" i="7"/>
  <c r="AO7622" i="7"/>
  <c r="AO7623" i="7"/>
  <c r="AO7624" i="7"/>
  <c r="AO7625" i="7"/>
  <c r="AO7626" i="7"/>
  <c r="AO7627" i="7"/>
  <c r="AO7628" i="7"/>
  <c r="AO7629" i="7"/>
  <c r="AO7630" i="7"/>
  <c r="AO7631" i="7"/>
  <c r="AO7632" i="7"/>
  <c r="AO7633" i="7"/>
  <c r="AO7634" i="7"/>
  <c r="AO7635" i="7"/>
  <c r="AO7636" i="7"/>
  <c r="AO7637" i="7"/>
  <c r="AO7638" i="7"/>
  <c r="AO7639" i="7"/>
  <c r="AO7640" i="7"/>
  <c r="AO7641" i="7"/>
  <c r="AO7642" i="7"/>
  <c r="AO7643" i="7"/>
  <c r="AO7644" i="7"/>
  <c r="AO7645" i="7"/>
  <c r="AO7646" i="7"/>
  <c r="AO7647" i="7"/>
  <c r="AO7648" i="7"/>
  <c r="AO7649" i="7"/>
  <c r="AO7650" i="7"/>
  <c r="AO7651" i="7"/>
  <c r="AO7652" i="7"/>
  <c r="AO7653" i="7"/>
  <c r="AO7654" i="7"/>
  <c r="AO7655" i="7"/>
  <c r="AO7656" i="7"/>
  <c r="AO7657" i="7"/>
  <c r="AO7658" i="7"/>
  <c r="AO7659" i="7"/>
  <c r="AO7660" i="7"/>
  <c r="AO7661" i="7"/>
  <c r="AO7662" i="7"/>
  <c r="AO7663" i="7"/>
  <c r="AO7664" i="7"/>
  <c r="AO7665" i="7"/>
  <c r="AO7666" i="7"/>
  <c r="BZ7" i="14" l="1"/>
  <c r="BV7" i="14"/>
  <c r="J4" i="14"/>
  <c r="C4" i="14"/>
  <c r="AE7" i="14"/>
  <c r="J5" i="15" s="1"/>
  <c r="T7" i="14"/>
  <c r="AD7" i="14"/>
  <c r="O7" i="14"/>
  <c r="L10" i="14"/>
  <c r="K10" i="14"/>
  <c r="J10" i="14"/>
  <c r="I10" i="14"/>
  <c r="I4" i="15" s="1"/>
  <c r="AN2" i="7"/>
  <c r="AN3" i="7"/>
  <c r="AN4" i="7"/>
  <c r="AN5" i="7"/>
  <c r="AN6" i="7"/>
  <c r="AN7" i="7"/>
  <c r="AN8" i="7"/>
  <c r="AN9" i="7"/>
  <c r="AN10" i="7"/>
  <c r="AN11" i="7"/>
  <c r="AN12" i="7"/>
  <c r="AN13" i="7"/>
  <c r="AN14" i="7"/>
  <c r="AN15" i="7"/>
  <c r="AN16" i="7"/>
  <c r="AN17" i="7"/>
  <c r="AN18" i="7"/>
  <c r="AN19" i="7"/>
  <c r="AN20" i="7"/>
  <c r="AN21" i="7"/>
  <c r="AN22" i="7"/>
  <c r="AN23" i="7"/>
  <c r="AN24" i="7"/>
  <c r="AN25" i="7"/>
  <c r="AN26" i="7"/>
  <c r="AN27" i="7"/>
  <c r="AN28" i="7"/>
  <c r="AN29" i="7"/>
  <c r="AN30" i="7"/>
  <c r="AN31" i="7"/>
  <c r="AN32" i="7"/>
  <c r="AN33" i="7"/>
  <c r="AN34" i="7"/>
  <c r="AN35" i="7"/>
  <c r="AN36" i="7"/>
  <c r="AN37" i="7"/>
  <c r="AN38" i="7"/>
  <c r="AN39" i="7"/>
  <c r="AN40" i="7"/>
  <c r="AN41" i="7"/>
  <c r="AN42" i="7"/>
  <c r="AN43" i="7"/>
  <c r="AN44" i="7"/>
  <c r="AN45" i="7"/>
  <c r="AN46" i="7"/>
  <c r="AN47" i="7"/>
  <c r="AN48" i="7"/>
  <c r="AN49" i="7"/>
  <c r="AN50" i="7"/>
  <c r="AN51" i="7"/>
  <c r="AN52" i="7"/>
  <c r="AN53" i="7"/>
  <c r="AN54" i="7"/>
  <c r="AN55" i="7"/>
  <c r="AN56" i="7"/>
  <c r="AN57" i="7"/>
  <c r="AN58" i="7"/>
  <c r="AN59" i="7"/>
  <c r="AN60" i="7"/>
  <c r="AN61" i="7"/>
  <c r="AN62" i="7"/>
  <c r="AN63" i="7"/>
  <c r="AN64" i="7"/>
  <c r="AN65" i="7"/>
  <c r="AN66" i="7"/>
  <c r="AN67" i="7"/>
  <c r="AN68" i="7"/>
  <c r="AN69" i="7"/>
  <c r="AN70" i="7"/>
  <c r="AN71" i="7"/>
  <c r="AN72" i="7"/>
  <c r="AN73" i="7"/>
  <c r="AN74" i="7"/>
  <c r="AN75" i="7"/>
  <c r="AN76" i="7"/>
  <c r="AN77" i="7"/>
  <c r="AN78" i="7"/>
  <c r="AN79" i="7"/>
  <c r="AN80" i="7"/>
  <c r="AN81" i="7"/>
  <c r="AN82" i="7"/>
  <c r="AN83" i="7"/>
  <c r="AN84" i="7"/>
  <c r="AN85" i="7"/>
  <c r="AN86" i="7"/>
  <c r="AN87" i="7"/>
  <c r="AN88" i="7"/>
  <c r="AN89" i="7"/>
  <c r="AN90" i="7"/>
  <c r="AN91" i="7"/>
  <c r="AN92" i="7"/>
  <c r="AN93" i="7"/>
  <c r="AN94" i="7"/>
  <c r="AN95" i="7"/>
  <c r="AN96" i="7"/>
  <c r="AN97" i="7"/>
  <c r="AN98" i="7"/>
  <c r="AN99" i="7"/>
  <c r="AN100" i="7"/>
  <c r="AN101" i="7"/>
  <c r="AN102" i="7"/>
  <c r="AN103" i="7"/>
  <c r="AN104" i="7"/>
  <c r="AN105" i="7"/>
  <c r="AN106" i="7"/>
  <c r="AN107" i="7"/>
  <c r="AN108" i="7"/>
  <c r="AN109" i="7"/>
  <c r="AN110" i="7"/>
  <c r="AN111" i="7"/>
  <c r="AN112" i="7"/>
  <c r="AN113" i="7"/>
  <c r="AN114" i="7"/>
  <c r="AN115" i="7"/>
  <c r="AN116" i="7"/>
  <c r="AN117" i="7"/>
  <c r="AN118" i="7"/>
  <c r="AN119" i="7"/>
  <c r="AN120" i="7"/>
  <c r="AN121" i="7"/>
  <c r="AN122" i="7"/>
  <c r="AN123" i="7"/>
  <c r="AN124" i="7"/>
  <c r="AN125" i="7"/>
  <c r="AN126" i="7"/>
  <c r="AN127" i="7"/>
  <c r="AN128" i="7"/>
  <c r="AN129" i="7"/>
  <c r="AN130" i="7"/>
  <c r="AN131" i="7"/>
  <c r="AN132" i="7"/>
  <c r="AN133" i="7"/>
  <c r="AN134" i="7"/>
  <c r="AN135" i="7"/>
  <c r="AN136" i="7"/>
  <c r="AN137" i="7"/>
  <c r="AN138" i="7"/>
  <c r="AN139" i="7"/>
  <c r="AN140" i="7"/>
  <c r="AN141" i="7"/>
  <c r="AN142" i="7"/>
  <c r="AN143" i="7"/>
  <c r="AN144" i="7"/>
  <c r="AN145" i="7"/>
  <c r="AN146" i="7"/>
  <c r="AN147" i="7"/>
  <c r="AN148" i="7"/>
  <c r="AN149" i="7"/>
  <c r="AN150" i="7"/>
  <c r="AN151" i="7"/>
  <c r="AN152" i="7"/>
  <c r="AN153" i="7"/>
  <c r="AN154" i="7"/>
  <c r="AN155" i="7"/>
  <c r="AN156" i="7"/>
  <c r="AN157" i="7"/>
  <c r="AN158" i="7"/>
  <c r="AN159" i="7"/>
  <c r="AN160" i="7"/>
  <c r="AN161" i="7"/>
  <c r="AN162" i="7"/>
  <c r="AN163" i="7"/>
  <c r="AN164" i="7"/>
  <c r="AN165" i="7"/>
  <c r="AN166" i="7"/>
  <c r="AN167" i="7"/>
  <c r="AN168" i="7"/>
  <c r="AN169" i="7"/>
  <c r="AN170" i="7"/>
  <c r="AN171" i="7"/>
  <c r="AN172" i="7"/>
  <c r="AN173" i="7"/>
  <c r="AN174" i="7"/>
  <c r="AN175" i="7"/>
  <c r="AN176" i="7"/>
  <c r="AN177" i="7"/>
  <c r="AN178" i="7"/>
  <c r="AN179" i="7"/>
  <c r="AN180" i="7"/>
  <c r="AN181" i="7"/>
  <c r="AN182" i="7"/>
  <c r="AN183" i="7"/>
  <c r="AN184" i="7"/>
  <c r="AN185" i="7"/>
  <c r="AN186" i="7"/>
  <c r="AN187" i="7"/>
  <c r="AN188" i="7"/>
  <c r="AN189" i="7"/>
  <c r="AN190" i="7"/>
  <c r="AN191" i="7"/>
  <c r="AN192" i="7"/>
  <c r="AN193" i="7"/>
  <c r="AN194" i="7"/>
  <c r="AN195" i="7"/>
  <c r="AN196" i="7"/>
  <c r="AN197" i="7"/>
  <c r="AN198" i="7"/>
  <c r="AN199" i="7"/>
  <c r="AN200" i="7"/>
  <c r="AN201" i="7"/>
  <c r="AN202" i="7"/>
  <c r="AN203" i="7"/>
  <c r="AN204" i="7"/>
  <c r="AN205" i="7"/>
  <c r="AN206" i="7"/>
  <c r="AN207" i="7"/>
  <c r="AN208" i="7"/>
  <c r="AN209" i="7"/>
  <c r="AN210" i="7"/>
  <c r="AN211" i="7"/>
  <c r="AN212" i="7"/>
  <c r="AN213" i="7"/>
  <c r="AN214" i="7"/>
  <c r="AN215" i="7"/>
  <c r="AN216" i="7"/>
  <c r="AN217" i="7"/>
  <c r="AN218" i="7"/>
  <c r="AN219" i="7"/>
  <c r="AN220" i="7"/>
  <c r="AN221" i="7"/>
  <c r="AN222" i="7"/>
  <c r="AN223" i="7"/>
  <c r="AN224" i="7"/>
  <c r="AN225" i="7"/>
  <c r="AN226" i="7"/>
  <c r="AN227" i="7"/>
  <c r="AN228" i="7"/>
  <c r="AN229" i="7"/>
  <c r="AN230" i="7"/>
  <c r="AN231" i="7"/>
  <c r="AN232" i="7"/>
  <c r="AN233" i="7"/>
  <c r="AN234" i="7"/>
  <c r="AN235" i="7"/>
  <c r="AN236" i="7"/>
  <c r="AN237" i="7"/>
  <c r="AN238" i="7"/>
  <c r="AN239" i="7"/>
  <c r="AN240" i="7"/>
  <c r="AN241" i="7"/>
  <c r="AN242" i="7"/>
  <c r="AN243" i="7"/>
  <c r="AN244" i="7"/>
  <c r="AN245" i="7"/>
  <c r="AN246" i="7"/>
  <c r="AN247" i="7"/>
  <c r="AN248" i="7"/>
  <c r="AN249" i="7"/>
  <c r="AN250" i="7"/>
  <c r="AN251" i="7"/>
  <c r="AN252" i="7"/>
  <c r="AN253" i="7"/>
  <c r="AN254" i="7"/>
  <c r="AN255" i="7"/>
  <c r="AN256" i="7"/>
  <c r="AN257" i="7"/>
  <c r="AN258" i="7"/>
  <c r="AN259" i="7"/>
  <c r="AN260" i="7"/>
  <c r="AN261" i="7"/>
  <c r="AN262" i="7"/>
  <c r="AN263" i="7"/>
  <c r="AN264" i="7"/>
  <c r="AN265" i="7"/>
  <c r="AN266" i="7"/>
  <c r="AN267" i="7"/>
  <c r="AN268" i="7"/>
  <c r="AN269" i="7"/>
  <c r="AN270" i="7"/>
  <c r="AN271" i="7"/>
  <c r="AN272" i="7"/>
  <c r="AN273" i="7"/>
  <c r="AN274" i="7"/>
  <c r="AN275" i="7"/>
  <c r="AN276" i="7"/>
  <c r="AN277" i="7"/>
  <c r="AN278" i="7"/>
  <c r="AN279" i="7"/>
  <c r="AN280" i="7"/>
  <c r="AN281" i="7"/>
  <c r="AN282" i="7"/>
  <c r="AN283" i="7"/>
  <c r="AN284" i="7"/>
  <c r="AN285" i="7"/>
  <c r="AN286" i="7"/>
  <c r="AN287" i="7"/>
  <c r="AN288" i="7"/>
  <c r="AN289" i="7"/>
  <c r="AN290" i="7"/>
  <c r="AN291" i="7"/>
  <c r="AN292" i="7"/>
  <c r="AN293" i="7"/>
  <c r="AN294" i="7"/>
  <c r="AN295" i="7"/>
  <c r="AN296" i="7"/>
  <c r="AN297" i="7"/>
  <c r="AN298" i="7"/>
  <c r="AN299" i="7"/>
  <c r="AN300" i="7"/>
  <c r="AN301" i="7"/>
  <c r="AN302" i="7"/>
  <c r="AN303" i="7"/>
  <c r="AN304" i="7"/>
  <c r="AN305" i="7"/>
  <c r="AN306" i="7"/>
  <c r="AN307" i="7"/>
  <c r="AN308" i="7"/>
  <c r="AN309" i="7"/>
  <c r="AN310" i="7"/>
  <c r="AN311" i="7"/>
  <c r="AN312" i="7"/>
  <c r="AN313" i="7"/>
  <c r="AN314" i="7"/>
  <c r="AN315" i="7"/>
  <c r="AN316" i="7"/>
  <c r="AN317" i="7"/>
  <c r="AN318" i="7"/>
  <c r="AN319" i="7"/>
  <c r="AN320" i="7"/>
  <c r="AN321" i="7"/>
  <c r="AN322" i="7"/>
  <c r="AN323" i="7"/>
  <c r="AN324" i="7"/>
  <c r="AN325" i="7"/>
  <c r="AN326" i="7"/>
  <c r="AN327" i="7"/>
  <c r="AN328" i="7"/>
  <c r="AN329" i="7"/>
  <c r="AN330" i="7"/>
  <c r="AN331" i="7"/>
  <c r="AN332" i="7"/>
  <c r="AN333" i="7"/>
  <c r="AN334" i="7"/>
  <c r="AN335" i="7"/>
  <c r="AN336" i="7"/>
  <c r="AN337" i="7"/>
  <c r="AN338" i="7"/>
  <c r="AN339" i="7"/>
  <c r="AN340" i="7"/>
  <c r="AN341" i="7"/>
  <c r="AN342" i="7"/>
  <c r="AN343" i="7"/>
  <c r="AN344" i="7"/>
  <c r="AN345" i="7"/>
  <c r="AN346" i="7"/>
  <c r="AN347" i="7"/>
  <c r="AN348" i="7"/>
  <c r="AN349" i="7"/>
  <c r="AN350" i="7"/>
  <c r="AN351" i="7"/>
  <c r="AN352" i="7"/>
  <c r="AN353" i="7"/>
  <c r="AN354" i="7"/>
  <c r="AN355" i="7"/>
  <c r="AN356" i="7"/>
  <c r="AN357" i="7"/>
  <c r="AN358" i="7"/>
  <c r="AN359" i="7"/>
  <c r="AN360" i="7"/>
  <c r="AN361" i="7"/>
  <c r="AN362" i="7"/>
  <c r="AN363" i="7"/>
  <c r="AN364" i="7"/>
  <c r="AN365" i="7"/>
  <c r="AN366" i="7"/>
  <c r="AN367" i="7"/>
  <c r="AN368" i="7"/>
  <c r="AN369" i="7"/>
  <c r="AN370" i="7"/>
  <c r="AN371" i="7"/>
  <c r="AN372" i="7"/>
  <c r="AN373" i="7"/>
  <c r="AN374" i="7"/>
  <c r="AN375" i="7"/>
  <c r="AN376" i="7"/>
  <c r="AN377" i="7"/>
  <c r="AN378" i="7"/>
  <c r="AN379" i="7"/>
  <c r="AN380" i="7"/>
  <c r="AN381" i="7"/>
  <c r="AN382" i="7"/>
  <c r="AN383" i="7"/>
  <c r="AN384" i="7"/>
  <c r="AN385" i="7"/>
  <c r="AN386" i="7"/>
  <c r="AN387" i="7"/>
  <c r="AN388" i="7"/>
  <c r="AN389" i="7"/>
  <c r="AN390" i="7"/>
  <c r="AN391" i="7"/>
  <c r="AN392" i="7"/>
  <c r="AN393" i="7"/>
  <c r="AN394" i="7"/>
  <c r="AN395" i="7"/>
  <c r="AN396" i="7"/>
  <c r="AN397" i="7"/>
  <c r="AN398" i="7"/>
  <c r="AN399" i="7"/>
  <c r="AN400" i="7"/>
  <c r="AN401" i="7"/>
  <c r="AN402" i="7"/>
  <c r="AN403" i="7"/>
  <c r="AN404" i="7"/>
  <c r="AN405" i="7"/>
  <c r="AN406" i="7"/>
  <c r="AN407" i="7"/>
  <c r="AN408" i="7"/>
  <c r="AN409" i="7"/>
  <c r="AN410" i="7"/>
  <c r="AN411" i="7"/>
  <c r="AN412" i="7"/>
  <c r="AN413" i="7"/>
  <c r="AN414" i="7"/>
  <c r="AN415" i="7"/>
  <c r="AN416" i="7"/>
  <c r="AN417" i="7"/>
  <c r="AN418" i="7"/>
  <c r="AN419" i="7"/>
  <c r="AN420" i="7"/>
  <c r="AN421" i="7"/>
  <c r="AN422" i="7"/>
  <c r="AN423" i="7"/>
  <c r="AN424" i="7"/>
  <c r="AN425" i="7"/>
  <c r="AN426" i="7"/>
  <c r="AN427" i="7"/>
  <c r="AN428" i="7"/>
  <c r="AN429" i="7"/>
  <c r="AN430" i="7"/>
  <c r="AN431" i="7"/>
  <c r="AN432" i="7"/>
  <c r="AN433" i="7"/>
  <c r="AN434" i="7"/>
  <c r="AN435" i="7"/>
  <c r="AN436" i="7"/>
  <c r="AN437" i="7"/>
  <c r="AN438" i="7"/>
  <c r="AN439" i="7"/>
  <c r="AN440" i="7"/>
  <c r="AN441" i="7"/>
  <c r="AN442" i="7"/>
  <c r="AN443" i="7"/>
  <c r="AN444" i="7"/>
  <c r="AN445" i="7"/>
  <c r="AN446" i="7"/>
  <c r="AN447" i="7"/>
  <c r="AN448" i="7"/>
  <c r="AN449" i="7"/>
  <c r="AN450" i="7"/>
  <c r="AN451" i="7"/>
  <c r="AN452" i="7"/>
  <c r="AN453" i="7"/>
  <c r="AN454" i="7"/>
  <c r="AN455" i="7"/>
  <c r="AN456" i="7"/>
  <c r="AN457" i="7"/>
  <c r="AN458" i="7"/>
  <c r="AN459" i="7"/>
  <c r="AN460" i="7"/>
  <c r="AN461" i="7"/>
  <c r="AN462" i="7"/>
  <c r="AN463" i="7"/>
  <c r="AN464" i="7"/>
  <c r="AN465" i="7"/>
  <c r="AN466" i="7"/>
  <c r="AN467" i="7"/>
  <c r="AN468" i="7"/>
  <c r="AN469" i="7"/>
  <c r="AN470" i="7"/>
  <c r="AN471" i="7"/>
  <c r="AN472" i="7"/>
  <c r="AN473" i="7"/>
  <c r="AN474" i="7"/>
  <c r="AN475" i="7"/>
  <c r="AN476" i="7"/>
  <c r="AN477" i="7"/>
  <c r="AN478" i="7"/>
  <c r="AN479" i="7"/>
  <c r="AN480" i="7"/>
  <c r="AN481" i="7"/>
  <c r="AN482" i="7"/>
  <c r="AN483" i="7"/>
  <c r="AN484" i="7"/>
  <c r="AN485" i="7"/>
  <c r="AN486" i="7"/>
  <c r="AN487" i="7"/>
  <c r="AN488" i="7"/>
  <c r="AN489" i="7"/>
  <c r="AN490" i="7"/>
  <c r="AN491" i="7"/>
  <c r="AN492" i="7"/>
  <c r="AN493" i="7"/>
  <c r="AN494" i="7"/>
  <c r="AN495" i="7"/>
  <c r="AN496" i="7"/>
  <c r="AN497" i="7"/>
  <c r="AN498" i="7"/>
  <c r="AN499" i="7"/>
  <c r="AN500" i="7"/>
  <c r="AN501" i="7"/>
  <c r="AN502" i="7"/>
  <c r="AN503" i="7"/>
  <c r="AN504" i="7"/>
  <c r="AN505" i="7"/>
  <c r="AN506" i="7"/>
  <c r="AN507" i="7"/>
  <c r="AN508" i="7"/>
  <c r="AN509" i="7"/>
  <c r="AN510" i="7"/>
  <c r="AN511" i="7"/>
  <c r="AN512" i="7"/>
  <c r="AN513" i="7"/>
  <c r="AN514" i="7"/>
  <c r="AN515" i="7"/>
  <c r="AN516" i="7"/>
  <c r="AN517" i="7"/>
  <c r="AN518" i="7"/>
  <c r="AN519" i="7"/>
  <c r="AN520" i="7"/>
  <c r="AN521" i="7"/>
  <c r="AN522" i="7"/>
  <c r="AN523" i="7"/>
  <c r="AN524" i="7"/>
  <c r="AN525" i="7"/>
  <c r="AN526" i="7"/>
  <c r="AN527" i="7"/>
  <c r="AN528" i="7"/>
  <c r="AN529" i="7"/>
  <c r="AN530" i="7"/>
  <c r="AN531" i="7"/>
  <c r="AN532" i="7"/>
  <c r="AN533" i="7"/>
  <c r="AN534" i="7"/>
  <c r="AN535" i="7"/>
  <c r="AN536" i="7"/>
  <c r="AN537" i="7"/>
  <c r="AN538" i="7"/>
  <c r="AN539" i="7"/>
  <c r="AN540" i="7"/>
  <c r="AN541" i="7"/>
  <c r="AN542" i="7"/>
  <c r="AN543" i="7"/>
  <c r="AN544" i="7"/>
  <c r="AN545" i="7"/>
  <c r="AN546" i="7"/>
  <c r="AN547" i="7"/>
  <c r="AN548" i="7"/>
  <c r="AN549" i="7"/>
  <c r="AN550" i="7"/>
  <c r="AN551" i="7"/>
  <c r="AN552" i="7"/>
  <c r="AN553" i="7"/>
  <c r="AN554" i="7"/>
  <c r="AN555" i="7"/>
  <c r="AN556" i="7"/>
  <c r="AN557" i="7"/>
  <c r="AN558" i="7"/>
  <c r="AN559" i="7"/>
  <c r="AN560" i="7"/>
  <c r="AN561" i="7"/>
  <c r="AN562" i="7"/>
  <c r="AN563" i="7"/>
  <c r="AN564" i="7"/>
  <c r="AN565" i="7"/>
  <c r="AN566" i="7"/>
  <c r="AN567" i="7"/>
  <c r="AN568" i="7"/>
  <c r="AN569" i="7"/>
  <c r="AN570" i="7"/>
  <c r="AN571" i="7"/>
  <c r="AN572" i="7"/>
  <c r="AN573" i="7"/>
  <c r="AN574" i="7"/>
  <c r="AN575" i="7"/>
  <c r="AN576" i="7"/>
  <c r="AN577" i="7"/>
  <c r="AN578" i="7"/>
  <c r="AN579" i="7"/>
  <c r="AN580" i="7"/>
  <c r="AN581" i="7"/>
  <c r="AN582" i="7"/>
  <c r="AN583" i="7"/>
  <c r="AN584" i="7"/>
  <c r="AN585" i="7"/>
  <c r="AN586" i="7"/>
  <c r="AN587" i="7"/>
  <c r="AN588" i="7"/>
  <c r="AN589" i="7"/>
  <c r="AN590" i="7"/>
  <c r="AN591" i="7"/>
  <c r="AN592" i="7"/>
  <c r="AN593" i="7"/>
  <c r="AN594" i="7"/>
  <c r="AN595" i="7"/>
  <c r="AN596" i="7"/>
  <c r="AN597" i="7"/>
  <c r="AN598" i="7"/>
  <c r="AN599" i="7"/>
  <c r="AN600" i="7"/>
  <c r="AN601" i="7"/>
  <c r="AN602" i="7"/>
  <c r="AN603" i="7"/>
  <c r="AN604" i="7"/>
  <c r="AN605" i="7"/>
  <c r="AN606" i="7"/>
  <c r="AN607" i="7"/>
  <c r="AN608" i="7"/>
  <c r="AN609" i="7"/>
  <c r="AN610" i="7"/>
  <c r="AN611" i="7"/>
  <c r="AN612" i="7"/>
  <c r="AN613" i="7"/>
  <c r="AN614" i="7"/>
  <c r="AN615" i="7"/>
  <c r="AN616" i="7"/>
  <c r="AN617" i="7"/>
  <c r="AN618" i="7"/>
  <c r="AN619" i="7"/>
  <c r="AN620" i="7"/>
  <c r="AN621" i="7"/>
  <c r="AN622" i="7"/>
  <c r="AN623" i="7"/>
  <c r="AN624" i="7"/>
  <c r="AN625" i="7"/>
  <c r="AN626" i="7"/>
  <c r="AN627" i="7"/>
  <c r="AN628" i="7"/>
  <c r="AN629" i="7"/>
  <c r="AN630" i="7"/>
  <c r="AN631" i="7"/>
  <c r="AN632" i="7"/>
  <c r="AN633" i="7"/>
  <c r="AN634" i="7"/>
  <c r="AN635" i="7"/>
  <c r="AN636" i="7"/>
  <c r="AN637" i="7"/>
  <c r="AN638" i="7"/>
  <c r="AN639" i="7"/>
  <c r="AN640" i="7"/>
  <c r="AN641" i="7"/>
  <c r="AN642" i="7"/>
  <c r="AN643" i="7"/>
  <c r="AN644" i="7"/>
  <c r="AN645" i="7"/>
  <c r="AN646" i="7"/>
  <c r="AN647" i="7"/>
  <c r="AN648" i="7"/>
  <c r="AN649" i="7"/>
  <c r="AN650" i="7"/>
  <c r="AN651" i="7"/>
  <c r="AN652" i="7"/>
  <c r="AN653" i="7"/>
  <c r="AN654" i="7"/>
  <c r="AN655" i="7"/>
  <c r="AN656" i="7"/>
  <c r="AN657" i="7"/>
  <c r="AN658" i="7"/>
  <c r="AN659" i="7"/>
  <c r="AN660" i="7"/>
  <c r="AN661" i="7"/>
  <c r="AN662" i="7"/>
  <c r="AN663" i="7"/>
  <c r="AN664" i="7"/>
  <c r="AN665" i="7"/>
  <c r="AN666" i="7"/>
  <c r="AN667" i="7"/>
  <c r="AN668" i="7"/>
  <c r="AN669" i="7"/>
  <c r="AN670" i="7"/>
  <c r="AN671" i="7"/>
  <c r="AN672" i="7"/>
  <c r="AN673" i="7"/>
  <c r="AN674" i="7"/>
  <c r="AN675" i="7"/>
  <c r="AN676" i="7"/>
  <c r="AN677" i="7"/>
  <c r="AN678" i="7"/>
  <c r="AN679" i="7"/>
  <c r="AN680" i="7"/>
  <c r="AN681" i="7"/>
  <c r="AN682" i="7"/>
  <c r="AN683" i="7"/>
  <c r="AN684" i="7"/>
  <c r="AN685" i="7"/>
  <c r="AN686" i="7"/>
  <c r="AN687" i="7"/>
  <c r="AN688" i="7"/>
  <c r="AN689" i="7"/>
  <c r="AN690" i="7"/>
  <c r="AN691" i="7"/>
  <c r="AN692" i="7"/>
  <c r="AN693" i="7"/>
  <c r="AN694" i="7"/>
  <c r="AN695" i="7"/>
  <c r="AN696" i="7"/>
  <c r="AN697" i="7"/>
  <c r="AN698" i="7"/>
  <c r="AN699" i="7"/>
  <c r="AN700" i="7"/>
  <c r="AN701" i="7"/>
  <c r="AN702" i="7"/>
  <c r="AN703" i="7"/>
  <c r="AN704" i="7"/>
  <c r="AN705" i="7"/>
  <c r="AN706" i="7"/>
  <c r="AN707" i="7"/>
  <c r="AN708" i="7"/>
  <c r="AN709" i="7"/>
  <c r="AN710" i="7"/>
  <c r="AN711" i="7"/>
  <c r="AN712" i="7"/>
  <c r="AN713" i="7"/>
  <c r="AN714" i="7"/>
  <c r="AN715" i="7"/>
  <c r="AN716" i="7"/>
  <c r="AN717" i="7"/>
  <c r="AN718" i="7"/>
  <c r="AN719" i="7"/>
  <c r="AN720" i="7"/>
  <c r="AN721" i="7"/>
  <c r="AN722" i="7"/>
  <c r="AN723" i="7"/>
  <c r="AN724" i="7"/>
  <c r="AN725" i="7"/>
  <c r="AN726" i="7"/>
  <c r="AN727" i="7"/>
  <c r="AN728" i="7"/>
  <c r="AN729" i="7"/>
  <c r="AN730" i="7"/>
  <c r="AN731" i="7"/>
  <c r="AN732" i="7"/>
  <c r="AN733" i="7"/>
  <c r="AN734" i="7"/>
  <c r="AN735" i="7"/>
  <c r="AN736" i="7"/>
  <c r="AN737" i="7"/>
  <c r="AN738" i="7"/>
  <c r="AN739" i="7"/>
  <c r="AN740" i="7"/>
  <c r="AN741" i="7"/>
  <c r="AN742" i="7"/>
  <c r="AN743" i="7"/>
  <c r="AN744" i="7"/>
  <c r="AN745" i="7"/>
  <c r="AN746" i="7"/>
  <c r="AN747" i="7"/>
  <c r="AN748" i="7"/>
  <c r="AN749" i="7"/>
  <c r="AN750" i="7"/>
  <c r="AN751" i="7"/>
  <c r="AN752" i="7"/>
  <c r="AN753" i="7"/>
  <c r="AN754" i="7"/>
  <c r="AN755" i="7"/>
  <c r="AN756" i="7"/>
  <c r="AN757" i="7"/>
  <c r="AN758" i="7"/>
  <c r="AN759" i="7"/>
  <c r="AN760" i="7"/>
  <c r="AN761" i="7"/>
  <c r="AN762" i="7"/>
  <c r="AN763" i="7"/>
  <c r="AN764" i="7"/>
  <c r="AN765" i="7"/>
  <c r="AN766" i="7"/>
  <c r="AN767" i="7"/>
  <c r="AN768" i="7"/>
  <c r="AN769" i="7"/>
  <c r="AN770" i="7"/>
  <c r="AN771" i="7"/>
  <c r="AN772" i="7"/>
  <c r="AN773" i="7"/>
  <c r="AN774" i="7"/>
  <c r="AN775" i="7"/>
  <c r="AN776" i="7"/>
  <c r="AN777" i="7"/>
  <c r="AN778" i="7"/>
  <c r="AN779" i="7"/>
  <c r="AN780" i="7"/>
  <c r="AN781" i="7"/>
  <c r="AN782" i="7"/>
  <c r="AN783" i="7"/>
  <c r="AN784" i="7"/>
  <c r="AN785" i="7"/>
  <c r="AN786" i="7"/>
  <c r="AN787" i="7"/>
  <c r="AN788" i="7"/>
  <c r="AN789" i="7"/>
  <c r="AN790" i="7"/>
  <c r="AN791" i="7"/>
  <c r="AN792" i="7"/>
  <c r="AN793" i="7"/>
  <c r="AN794" i="7"/>
  <c r="AN795" i="7"/>
  <c r="AN796" i="7"/>
  <c r="AN797" i="7"/>
  <c r="AN798" i="7"/>
  <c r="AN799" i="7"/>
  <c r="AN800" i="7"/>
  <c r="AN801" i="7"/>
  <c r="AN802" i="7"/>
  <c r="AN803" i="7"/>
  <c r="AN804" i="7"/>
  <c r="AN805" i="7"/>
  <c r="AN806" i="7"/>
  <c r="AN807" i="7"/>
  <c r="AN808" i="7"/>
  <c r="AN809" i="7"/>
  <c r="AN810" i="7"/>
  <c r="AN811" i="7"/>
  <c r="AN812" i="7"/>
  <c r="AN813" i="7"/>
  <c r="AN814" i="7"/>
  <c r="AN815" i="7"/>
  <c r="AN816" i="7"/>
  <c r="AN817" i="7"/>
  <c r="AN818" i="7"/>
  <c r="AN819" i="7"/>
  <c r="AN820" i="7"/>
  <c r="AN821" i="7"/>
  <c r="AN822" i="7"/>
  <c r="AN823" i="7"/>
  <c r="AN824" i="7"/>
  <c r="AN825" i="7"/>
  <c r="AN826" i="7"/>
  <c r="AN827" i="7"/>
  <c r="AN828" i="7"/>
  <c r="AN829" i="7"/>
  <c r="AN830" i="7"/>
  <c r="AN831" i="7"/>
  <c r="AN832" i="7"/>
  <c r="AN833" i="7"/>
  <c r="AN834" i="7"/>
  <c r="AN835" i="7"/>
  <c r="AN836" i="7"/>
  <c r="AN837" i="7"/>
  <c r="AN838" i="7"/>
  <c r="AN839" i="7"/>
  <c r="AN840" i="7"/>
  <c r="AN841" i="7"/>
  <c r="AN842" i="7"/>
  <c r="AN843" i="7"/>
  <c r="AN844" i="7"/>
  <c r="AN845" i="7"/>
  <c r="AN846" i="7"/>
  <c r="AN847" i="7"/>
  <c r="AN848" i="7"/>
  <c r="AN849" i="7"/>
  <c r="AN850" i="7"/>
  <c r="AN851" i="7"/>
  <c r="AN852" i="7"/>
  <c r="AN853" i="7"/>
  <c r="AN854" i="7"/>
  <c r="AN855" i="7"/>
  <c r="AN856" i="7"/>
  <c r="AN857" i="7"/>
  <c r="AN858" i="7"/>
  <c r="AN859" i="7"/>
  <c r="AN860" i="7"/>
  <c r="AN861" i="7"/>
  <c r="AN862" i="7"/>
  <c r="AN863" i="7"/>
  <c r="AN864" i="7"/>
  <c r="AN865" i="7"/>
  <c r="AN866" i="7"/>
  <c r="AN867" i="7"/>
  <c r="AN868" i="7"/>
  <c r="AN869" i="7"/>
  <c r="AN870" i="7"/>
  <c r="AN871" i="7"/>
  <c r="AN872" i="7"/>
  <c r="AN873" i="7"/>
  <c r="AN874" i="7"/>
  <c r="AN875" i="7"/>
  <c r="AN876" i="7"/>
  <c r="AN877" i="7"/>
  <c r="AN878" i="7"/>
  <c r="AN879" i="7"/>
  <c r="AN880" i="7"/>
  <c r="AN881" i="7"/>
  <c r="AN882" i="7"/>
  <c r="AN883" i="7"/>
  <c r="AN884" i="7"/>
  <c r="AN885" i="7"/>
  <c r="AN886" i="7"/>
  <c r="AN887" i="7"/>
  <c r="AN888" i="7"/>
  <c r="AN889" i="7"/>
  <c r="AN890" i="7"/>
  <c r="AN891" i="7"/>
  <c r="AN892" i="7"/>
  <c r="AN893" i="7"/>
  <c r="AN894" i="7"/>
  <c r="AN895" i="7"/>
  <c r="AN896" i="7"/>
  <c r="AN897" i="7"/>
  <c r="AN898" i="7"/>
  <c r="AN899" i="7"/>
  <c r="AN900" i="7"/>
  <c r="AN901" i="7"/>
  <c r="AN902" i="7"/>
  <c r="AN903" i="7"/>
  <c r="AN904" i="7"/>
  <c r="AN905" i="7"/>
  <c r="AN906" i="7"/>
  <c r="AN907" i="7"/>
  <c r="AN908" i="7"/>
  <c r="AN909" i="7"/>
  <c r="AN910" i="7"/>
  <c r="AN911" i="7"/>
  <c r="AN912" i="7"/>
  <c r="AN913" i="7"/>
  <c r="AN914" i="7"/>
  <c r="AN915" i="7"/>
  <c r="AN916" i="7"/>
  <c r="AN917" i="7"/>
  <c r="AN918" i="7"/>
  <c r="AN919" i="7"/>
  <c r="AN920" i="7"/>
  <c r="AN921" i="7"/>
  <c r="AN922" i="7"/>
  <c r="AN923" i="7"/>
  <c r="AN924" i="7"/>
  <c r="AN925" i="7"/>
  <c r="AN926" i="7"/>
  <c r="AN927" i="7"/>
  <c r="AN928" i="7"/>
  <c r="AN929" i="7"/>
  <c r="AN930" i="7"/>
  <c r="AN931" i="7"/>
  <c r="AN932" i="7"/>
  <c r="AN933" i="7"/>
  <c r="AN934" i="7"/>
  <c r="AN935" i="7"/>
  <c r="AN936" i="7"/>
  <c r="AN937" i="7"/>
  <c r="AN938" i="7"/>
  <c r="AN939" i="7"/>
  <c r="AN940" i="7"/>
  <c r="AN941" i="7"/>
  <c r="AN942" i="7"/>
  <c r="AN943" i="7"/>
  <c r="AN944" i="7"/>
  <c r="AN945" i="7"/>
  <c r="AN946" i="7"/>
  <c r="AN947" i="7"/>
  <c r="AN948" i="7"/>
  <c r="AN949" i="7"/>
  <c r="AN950" i="7"/>
  <c r="AN951" i="7"/>
  <c r="AN952" i="7"/>
  <c r="AN953" i="7"/>
  <c r="AN954" i="7"/>
  <c r="AN955" i="7"/>
  <c r="AN956" i="7"/>
  <c r="AN957" i="7"/>
  <c r="AN958" i="7"/>
  <c r="AN959" i="7"/>
  <c r="AN960" i="7"/>
  <c r="AN961" i="7"/>
  <c r="AN962" i="7"/>
  <c r="AN963" i="7"/>
  <c r="AN964" i="7"/>
  <c r="AN965" i="7"/>
  <c r="AN966" i="7"/>
  <c r="AN967" i="7"/>
  <c r="AN968" i="7"/>
  <c r="AN969" i="7"/>
  <c r="AN970" i="7"/>
  <c r="AN971" i="7"/>
  <c r="AN972" i="7"/>
  <c r="AN973" i="7"/>
  <c r="AN974" i="7"/>
  <c r="AN975" i="7"/>
  <c r="AN976" i="7"/>
  <c r="AN977" i="7"/>
  <c r="AN978" i="7"/>
  <c r="AN979" i="7"/>
  <c r="AN980" i="7"/>
  <c r="AN981" i="7"/>
  <c r="AN982" i="7"/>
  <c r="AN983" i="7"/>
  <c r="AN984" i="7"/>
  <c r="AN985" i="7"/>
  <c r="AN986" i="7"/>
  <c r="AN987" i="7"/>
  <c r="AN988" i="7"/>
  <c r="AN989" i="7"/>
  <c r="AN990" i="7"/>
  <c r="AN991" i="7"/>
  <c r="AN992" i="7"/>
  <c r="AN993" i="7"/>
  <c r="AN994" i="7"/>
  <c r="AN995" i="7"/>
  <c r="AN996" i="7"/>
  <c r="AN997" i="7"/>
  <c r="AN998" i="7"/>
  <c r="AN999" i="7"/>
  <c r="AN1000" i="7"/>
  <c r="AN1001" i="7"/>
  <c r="AN1002" i="7"/>
  <c r="AN1003" i="7"/>
  <c r="AN1004" i="7"/>
  <c r="AN1005" i="7"/>
  <c r="AN1006" i="7"/>
  <c r="AN1007" i="7"/>
  <c r="AN1008" i="7"/>
  <c r="AN1009" i="7"/>
  <c r="AN1010" i="7"/>
  <c r="AN1011" i="7"/>
  <c r="AN1012" i="7"/>
  <c r="AN1013" i="7"/>
  <c r="AN1014" i="7"/>
  <c r="AN1015" i="7"/>
  <c r="AN1016" i="7"/>
  <c r="AN1017" i="7"/>
  <c r="AN1018" i="7"/>
  <c r="AN1019" i="7"/>
  <c r="AN1020" i="7"/>
  <c r="AN1021" i="7"/>
  <c r="AN1022" i="7"/>
  <c r="AN1023" i="7"/>
  <c r="AN1024" i="7"/>
  <c r="AN1025" i="7"/>
  <c r="AN1026" i="7"/>
  <c r="AN1027" i="7"/>
  <c r="AN1028" i="7"/>
  <c r="AN1029" i="7"/>
  <c r="AN1030" i="7"/>
  <c r="AN1031" i="7"/>
  <c r="AN1032" i="7"/>
  <c r="AN1033" i="7"/>
  <c r="AN1034" i="7"/>
  <c r="AN1035" i="7"/>
  <c r="AN1036" i="7"/>
  <c r="AN1037" i="7"/>
  <c r="AN1038" i="7"/>
  <c r="AN1039" i="7"/>
  <c r="AN1040" i="7"/>
  <c r="AN1041" i="7"/>
  <c r="AN1042" i="7"/>
  <c r="AN1043" i="7"/>
  <c r="AN1044" i="7"/>
  <c r="AN1045" i="7"/>
  <c r="AN1046" i="7"/>
  <c r="AN1047" i="7"/>
  <c r="AN1048" i="7"/>
  <c r="AN1049" i="7"/>
  <c r="AN1050" i="7"/>
  <c r="AN1051" i="7"/>
  <c r="AN1052" i="7"/>
  <c r="AN1053" i="7"/>
  <c r="AN1054" i="7"/>
  <c r="AN1055" i="7"/>
  <c r="AN1056" i="7"/>
  <c r="AN1057" i="7"/>
  <c r="AN1058" i="7"/>
  <c r="AN1059" i="7"/>
  <c r="AN1060" i="7"/>
  <c r="AN1061" i="7"/>
  <c r="AN1062" i="7"/>
  <c r="AN1063" i="7"/>
  <c r="AN1064" i="7"/>
  <c r="AN1065" i="7"/>
  <c r="AN1066" i="7"/>
  <c r="AN1067" i="7"/>
  <c r="AN1068" i="7"/>
  <c r="AN1069" i="7"/>
  <c r="AN1070" i="7"/>
  <c r="AN1071" i="7"/>
  <c r="AN1072" i="7"/>
  <c r="AN1073" i="7"/>
  <c r="AN1074" i="7"/>
  <c r="AN1075" i="7"/>
  <c r="AN1076" i="7"/>
  <c r="AN1077" i="7"/>
  <c r="AN1078" i="7"/>
  <c r="AN1079" i="7"/>
  <c r="AN1080" i="7"/>
  <c r="AN1081" i="7"/>
  <c r="AN1082" i="7"/>
  <c r="AN1083" i="7"/>
  <c r="AN1084" i="7"/>
  <c r="AN1085" i="7"/>
  <c r="AN1086" i="7"/>
  <c r="AN1087" i="7"/>
  <c r="AN1088" i="7"/>
  <c r="AN1089" i="7"/>
  <c r="AN1090" i="7"/>
  <c r="AN1091" i="7"/>
  <c r="AN1092" i="7"/>
  <c r="AN1093" i="7"/>
  <c r="AN1094" i="7"/>
  <c r="AN1095" i="7"/>
  <c r="AN1096" i="7"/>
  <c r="AN1097" i="7"/>
  <c r="AN1098" i="7"/>
  <c r="AN1099" i="7"/>
  <c r="AN1100" i="7"/>
  <c r="AN1101" i="7"/>
  <c r="AN1102" i="7"/>
  <c r="AN1103" i="7"/>
  <c r="AN1104" i="7"/>
  <c r="AN1105" i="7"/>
  <c r="AN1106" i="7"/>
  <c r="AN1107" i="7"/>
  <c r="AN1108" i="7"/>
  <c r="AN1109" i="7"/>
  <c r="AN1110" i="7"/>
  <c r="AN1111" i="7"/>
  <c r="AN1112" i="7"/>
  <c r="AN1113" i="7"/>
  <c r="AN1114" i="7"/>
  <c r="AN1115" i="7"/>
  <c r="AN1116" i="7"/>
  <c r="AN1117" i="7"/>
  <c r="AN1118" i="7"/>
  <c r="AN1119" i="7"/>
  <c r="AN1120" i="7"/>
  <c r="AN1121" i="7"/>
  <c r="AN1122" i="7"/>
  <c r="AN1123" i="7"/>
  <c r="AN1124" i="7"/>
  <c r="AN1125" i="7"/>
  <c r="AN1126" i="7"/>
  <c r="AN1127" i="7"/>
  <c r="AN1128" i="7"/>
  <c r="AN1129" i="7"/>
  <c r="AN1130" i="7"/>
  <c r="AN1131" i="7"/>
  <c r="AN1132" i="7"/>
  <c r="AN1133" i="7"/>
  <c r="AN1134" i="7"/>
  <c r="AN1135" i="7"/>
  <c r="AN1136" i="7"/>
  <c r="AN1137" i="7"/>
  <c r="AN1138" i="7"/>
  <c r="AN1139" i="7"/>
  <c r="AN1140" i="7"/>
  <c r="AN1141" i="7"/>
  <c r="AN1142" i="7"/>
  <c r="AN1143" i="7"/>
  <c r="AN1144" i="7"/>
  <c r="AN1145" i="7"/>
  <c r="AN1146" i="7"/>
  <c r="AN1147" i="7"/>
  <c r="AN1148" i="7"/>
  <c r="AN1149" i="7"/>
  <c r="AN1150" i="7"/>
  <c r="AN1151" i="7"/>
  <c r="AN1152" i="7"/>
  <c r="AN1153" i="7"/>
  <c r="AN1154" i="7"/>
  <c r="AN1155" i="7"/>
  <c r="AN1156" i="7"/>
  <c r="AN1157" i="7"/>
  <c r="AN1158" i="7"/>
  <c r="AN1159" i="7"/>
  <c r="AN1160" i="7"/>
  <c r="AN1161" i="7"/>
  <c r="AN1162" i="7"/>
  <c r="AN1163" i="7"/>
  <c r="AN1164" i="7"/>
  <c r="AN1165" i="7"/>
  <c r="AN1166" i="7"/>
  <c r="AN1167" i="7"/>
  <c r="AN1168" i="7"/>
  <c r="AN1169" i="7"/>
  <c r="AN1170" i="7"/>
  <c r="AN1171" i="7"/>
  <c r="AN1172" i="7"/>
  <c r="AN1173" i="7"/>
  <c r="AN1174" i="7"/>
  <c r="AN1175" i="7"/>
  <c r="AN1176" i="7"/>
  <c r="AN1177" i="7"/>
  <c r="AN1178" i="7"/>
  <c r="AN1179" i="7"/>
  <c r="AN1180" i="7"/>
  <c r="AN1181" i="7"/>
  <c r="AN1182" i="7"/>
  <c r="AN1183" i="7"/>
  <c r="AN1184" i="7"/>
  <c r="AN1185" i="7"/>
  <c r="AN1186" i="7"/>
  <c r="AN1187" i="7"/>
  <c r="AN1188" i="7"/>
  <c r="AN1189" i="7"/>
  <c r="AN1190" i="7"/>
  <c r="AN1191" i="7"/>
  <c r="AN1192" i="7"/>
  <c r="AN1193" i="7"/>
  <c r="AN1194" i="7"/>
  <c r="AN1195" i="7"/>
  <c r="AN1196" i="7"/>
  <c r="AN1197" i="7"/>
  <c r="AN1198" i="7"/>
  <c r="AN1199" i="7"/>
  <c r="AN1200" i="7"/>
  <c r="AN1201" i="7"/>
  <c r="AN1202" i="7"/>
  <c r="AN1203" i="7"/>
  <c r="AN1204" i="7"/>
  <c r="AN1205" i="7"/>
  <c r="AN1206" i="7"/>
  <c r="AN1207" i="7"/>
  <c r="AN1208" i="7"/>
  <c r="AN1209" i="7"/>
  <c r="AN1210" i="7"/>
  <c r="AN1211" i="7"/>
  <c r="AN1212" i="7"/>
  <c r="AN1213" i="7"/>
  <c r="AN1214" i="7"/>
  <c r="AN1215" i="7"/>
  <c r="AN1216" i="7"/>
  <c r="AN1217" i="7"/>
  <c r="AN1218" i="7"/>
  <c r="AN1219" i="7"/>
  <c r="AN1220" i="7"/>
  <c r="AN1221" i="7"/>
  <c r="AN1222" i="7"/>
  <c r="AN1223" i="7"/>
  <c r="AN1224" i="7"/>
  <c r="AN1225" i="7"/>
  <c r="AN1226" i="7"/>
  <c r="AN1227" i="7"/>
  <c r="AN1228" i="7"/>
  <c r="AN1229" i="7"/>
  <c r="AN1230" i="7"/>
  <c r="AN1231" i="7"/>
  <c r="AN1232" i="7"/>
  <c r="AN1233" i="7"/>
  <c r="AN1234" i="7"/>
  <c r="AN1235" i="7"/>
  <c r="AN1236" i="7"/>
  <c r="AN1237" i="7"/>
  <c r="AN1238" i="7"/>
  <c r="AN1239" i="7"/>
  <c r="AN1240" i="7"/>
  <c r="AN1241" i="7"/>
  <c r="AN1242" i="7"/>
  <c r="AN1243" i="7"/>
  <c r="AN1244" i="7"/>
  <c r="AN1245" i="7"/>
  <c r="AN1246" i="7"/>
  <c r="AN1247" i="7"/>
  <c r="AN1248" i="7"/>
  <c r="AN1249" i="7"/>
  <c r="AN1250" i="7"/>
  <c r="AN1251" i="7"/>
  <c r="AN1252" i="7"/>
  <c r="AN1253" i="7"/>
  <c r="AN1254" i="7"/>
  <c r="AN1255" i="7"/>
  <c r="AN1256" i="7"/>
  <c r="AN1257" i="7"/>
  <c r="AN1258" i="7"/>
  <c r="AN1259" i="7"/>
  <c r="AN1260" i="7"/>
  <c r="AN1261" i="7"/>
  <c r="AN1262" i="7"/>
  <c r="AN1263" i="7"/>
  <c r="AN1264" i="7"/>
  <c r="AN1265" i="7"/>
  <c r="AN1266" i="7"/>
  <c r="AN1267" i="7"/>
  <c r="AN1268" i="7"/>
  <c r="AN1269" i="7"/>
  <c r="AN1270" i="7"/>
  <c r="AN1271" i="7"/>
  <c r="AN1272" i="7"/>
  <c r="AN1273" i="7"/>
  <c r="AN1274" i="7"/>
  <c r="AN1275" i="7"/>
  <c r="AN1276" i="7"/>
  <c r="AN1277" i="7"/>
  <c r="AN1278" i="7"/>
  <c r="AN1279" i="7"/>
  <c r="AN1280" i="7"/>
  <c r="AN1281" i="7"/>
  <c r="AN1282" i="7"/>
  <c r="AN1283" i="7"/>
  <c r="AN1284" i="7"/>
  <c r="AN1285" i="7"/>
  <c r="AN1286" i="7"/>
  <c r="AN1287" i="7"/>
  <c r="AN1288" i="7"/>
  <c r="AN1289" i="7"/>
  <c r="AN1290" i="7"/>
  <c r="AN1291" i="7"/>
  <c r="AN1292" i="7"/>
  <c r="AN1293" i="7"/>
  <c r="AN1294" i="7"/>
  <c r="AN1295" i="7"/>
  <c r="AN1296" i="7"/>
  <c r="AN1297" i="7"/>
  <c r="AN1298" i="7"/>
  <c r="AN1299" i="7"/>
  <c r="AN1300" i="7"/>
  <c r="AN1301" i="7"/>
  <c r="AN1302" i="7"/>
  <c r="AN1303" i="7"/>
  <c r="AN1304" i="7"/>
  <c r="AN1305" i="7"/>
  <c r="AN1306" i="7"/>
  <c r="AN1307" i="7"/>
  <c r="AN1308" i="7"/>
  <c r="AN1309" i="7"/>
  <c r="AN1310" i="7"/>
  <c r="AN1311" i="7"/>
  <c r="AN1312" i="7"/>
  <c r="AN1313" i="7"/>
  <c r="AN1314" i="7"/>
  <c r="AN1315" i="7"/>
  <c r="AN1316" i="7"/>
  <c r="AN1317" i="7"/>
  <c r="AN1318" i="7"/>
  <c r="AN1319" i="7"/>
  <c r="AN1320" i="7"/>
  <c r="AN1321" i="7"/>
  <c r="AN1322" i="7"/>
  <c r="AN1323" i="7"/>
  <c r="AN1324" i="7"/>
  <c r="AN1325" i="7"/>
  <c r="AN1326" i="7"/>
  <c r="AN1327" i="7"/>
  <c r="AN1328" i="7"/>
  <c r="AN1329" i="7"/>
  <c r="AN1330" i="7"/>
  <c r="AN1331" i="7"/>
  <c r="AN1332" i="7"/>
  <c r="AN1333" i="7"/>
  <c r="AN1334" i="7"/>
  <c r="AN1335" i="7"/>
  <c r="AN1336" i="7"/>
  <c r="AN1337" i="7"/>
  <c r="AN1338" i="7"/>
  <c r="AN1339" i="7"/>
  <c r="AN1340" i="7"/>
  <c r="AN1341" i="7"/>
  <c r="AN1342" i="7"/>
  <c r="AN1343" i="7"/>
  <c r="AN1344" i="7"/>
  <c r="AN1345" i="7"/>
  <c r="AN1346" i="7"/>
  <c r="AN1347" i="7"/>
  <c r="AN1348" i="7"/>
  <c r="AN1349" i="7"/>
  <c r="AN1350" i="7"/>
  <c r="AN1351" i="7"/>
  <c r="AN1352" i="7"/>
  <c r="AN1353" i="7"/>
  <c r="AN1354" i="7"/>
  <c r="AN1355" i="7"/>
  <c r="AN1356" i="7"/>
  <c r="AN1357" i="7"/>
  <c r="AN1358" i="7"/>
  <c r="AN1359" i="7"/>
  <c r="AN1360" i="7"/>
  <c r="AN1361" i="7"/>
  <c r="AN1362" i="7"/>
  <c r="AN1363" i="7"/>
  <c r="AN1364" i="7"/>
  <c r="AN1365" i="7"/>
  <c r="AN1366" i="7"/>
  <c r="AN1367" i="7"/>
  <c r="AN1368" i="7"/>
  <c r="AN1369" i="7"/>
  <c r="AN1370" i="7"/>
  <c r="AN1371" i="7"/>
  <c r="AN1372" i="7"/>
  <c r="AN1373" i="7"/>
  <c r="AN1374" i="7"/>
  <c r="AN1375" i="7"/>
  <c r="AN1376" i="7"/>
  <c r="AN1377" i="7"/>
  <c r="AN1378" i="7"/>
  <c r="AN1379" i="7"/>
  <c r="AN1380" i="7"/>
  <c r="AN1381" i="7"/>
  <c r="AN1382" i="7"/>
  <c r="AN1383" i="7"/>
  <c r="AN1384" i="7"/>
  <c r="AN1385" i="7"/>
  <c r="AN1386" i="7"/>
  <c r="AN1387" i="7"/>
  <c r="AN1388" i="7"/>
  <c r="AN1389" i="7"/>
  <c r="AN1390" i="7"/>
  <c r="AN1391" i="7"/>
  <c r="AN1392" i="7"/>
  <c r="AN1393" i="7"/>
  <c r="AN1394" i="7"/>
  <c r="AN1395" i="7"/>
  <c r="AN1396" i="7"/>
  <c r="AN1397" i="7"/>
  <c r="AN1398" i="7"/>
  <c r="AN1399" i="7"/>
  <c r="AN1400" i="7"/>
  <c r="AN1401" i="7"/>
  <c r="AN1402" i="7"/>
  <c r="AN1403" i="7"/>
  <c r="AN1404" i="7"/>
  <c r="AN1405" i="7"/>
  <c r="AN1406" i="7"/>
  <c r="AN1407" i="7"/>
  <c r="AN1408" i="7"/>
  <c r="AN1409" i="7"/>
  <c r="AN1410" i="7"/>
  <c r="AN1411" i="7"/>
  <c r="AN1412" i="7"/>
  <c r="AN1413" i="7"/>
  <c r="AN1414" i="7"/>
  <c r="AN1415" i="7"/>
  <c r="AN1416" i="7"/>
  <c r="AN1417" i="7"/>
  <c r="AN1418" i="7"/>
  <c r="AN1419" i="7"/>
  <c r="AN1420" i="7"/>
  <c r="AN1421" i="7"/>
  <c r="AN1422" i="7"/>
  <c r="AN1423" i="7"/>
  <c r="AN1424" i="7"/>
  <c r="AN1425" i="7"/>
  <c r="AN1426" i="7"/>
  <c r="AN1427" i="7"/>
  <c r="AN1428" i="7"/>
  <c r="AN1429" i="7"/>
  <c r="AN1430" i="7"/>
  <c r="AN1431" i="7"/>
  <c r="AN1432" i="7"/>
  <c r="AN1433" i="7"/>
  <c r="AN1434" i="7"/>
  <c r="AN1435" i="7"/>
  <c r="AN1436" i="7"/>
  <c r="AN1437" i="7"/>
  <c r="AN1438" i="7"/>
  <c r="AN1439" i="7"/>
  <c r="AN1440" i="7"/>
  <c r="AN1441" i="7"/>
  <c r="AN1442" i="7"/>
  <c r="AN1443" i="7"/>
  <c r="AN1444" i="7"/>
  <c r="AN1445" i="7"/>
  <c r="AN1446" i="7"/>
  <c r="AN1447" i="7"/>
  <c r="AN1448" i="7"/>
  <c r="AN1449" i="7"/>
  <c r="AN1450" i="7"/>
  <c r="AN1451" i="7"/>
  <c r="AN1452" i="7"/>
  <c r="AN1453" i="7"/>
  <c r="AN1454" i="7"/>
  <c r="AN1455" i="7"/>
  <c r="AN1456" i="7"/>
  <c r="AN1457" i="7"/>
  <c r="AN1458" i="7"/>
  <c r="AN1459" i="7"/>
  <c r="AN1460" i="7"/>
  <c r="AN1461" i="7"/>
  <c r="AN1462" i="7"/>
  <c r="AN1463" i="7"/>
  <c r="AN1464" i="7"/>
  <c r="AN1465" i="7"/>
  <c r="AN1466" i="7"/>
  <c r="AN1467" i="7"/>
  <c r="AN1468" i="7"/>
  <c r="AN1469" i="7"/>
  <c r="AN1470" i="7"/>
  <c r="AN1471" i="7"/>
  <c r="AN1472" i="7"/>
  <c r="AN1473" i="7"/>
  <c r="AN1474" i="7"/>
  <c r="AN1475" i="7"/>
  <c r="AN1476" i="7"/>
  <c r="AN1477" i="7"/>
  <c r="AN1478" i="7"/>
  <c r="AN1479" i="7"/>
  <c r="AN1480" i="7"/>
  <c r="AN1481" i="7"/>
  <c r="AN1482" i="7"/>
  <c r="AN1483" i="7"/>
  <c r="AN1484" i="7"/>
  <c r="AN1485" i="7"/>
  <c r="AN1486" i="7"/>
  <c r="AN1487" i="7"/>
  <c r="AN1488" i="7"/>
  <c r="AN1489" i="7"/>
  <c r="AN1490" i="7"/>
  <c r="AN1491" i="7"/>
  <c r="AN1492" i="7"/>
  <c r="AN1493" i="7"/>
  <c r="AN1494" i="7"/>
  <c r="AN1495" i="7"/>
  <c r="AN1496" i="7"/>
  <c r="AN1497" i="7"/>
  <c r="AN1498" i="7"/>
  <c r="AN1499" i="7"/>
  <c r="AN1500" i="7"/>
  <c r="AN1501" i="7"/>
  <c r="AN1502" i="7"/>
  <c r="AN1503" i="7"/>
  <c r="AN1504" i="7"/>
  <c r="AN1505" i="7"/>
  <c r="AN1506" i="7"/>
  <c r="AN1507" i="7"/>
  <c r="AN1508" i="7"/>
  <c r="AN1509" i="7"/>
  <c r="AN1510" i="7"/>
  <c r="AN1511" i="7"/>
  <c r="AN1512" i="7"/>
  <c r="AN1513" i="7"/>
  <c r="AN1514" i="7"/>
  <c r="AN1515" i="7"/>
  <c r="AN1516" i="7"/>
  <c r="AN1517" i="7"/>
  <c r="AN1518" i="7"/>
  <c r="AN1519" i="7"/>
  <c r="AN1520" i="7"/>
  <c r="AN1521" i="7"/>
  <c r="AN1522" i="7"/>
  <c r="AN1523" i="7"/>
  <c r="AN1524" i="7"/>
  <c r="AN1525" i="7"/>
  <c r="AN1526" i="7"/>
  <c r="AN1527" i="7"/>
  <c r="AN1528" i="7"/>
  <c r="AN1529" i="7"/>
  <c r="AN1530" i="7"/>
  <c r="AN1531" i="7"/>
  <c r="AN1532" i="7"/>
  <c r="AN1533" i="7"/>
  <c r="AN1534" i="7"/>
  <c r="AN1535" i="7"/>
  <c r="AN1536" i="7"/>
  <c r="AN1537" i="7"/>
  <c r="AN1538" i="7"/>
  <c r="AN1539" i="7"/>
  <c r="AN1540" i="7"/>
  <c r="AN1541" i="7"/>
  <c r="AN1542" i="7"/>
  <c r="AN1543" i="7"/>
  <c r="AN1544" i="7"/>
  <c r="AN1545" i="7"/>
  <c r="AN1546" i="7"/>
  <c r="AN1547" i="7"/>
  <c r="AN1548" i="7"/>
  <c r="AN1549" i="7"/>
  <c r="AN1550" i="7"/>
  <c r="AN1551" i="7"/>
  <c r="AN1552" i="7"/>
  <c r="AN1553" i="7"/>
  <c r="AN1554" i="7"/>
  <c r="AN1555" i="7"/>
  <c r="AN1556" i="7"/>
  <c r="AN1557" i="7"/>
  <c r="AN1558" i="7"/>
  <c r="AN1559" i="7"/>
  <c r="AN1560" i="7"/>
  <c r="AN1561" i="7"/>
  <c r="AN1562" i="7"/>
  <c r="AN1563" i="7"/>
  <c r="AN1564" i="7"/>
  <c r="AN1565" i="7"/>
  <c r="AN1566" i="7"/>
  <c r="AN1567" i="7"/>
  <c r="AN1568" i="7"/>
  <c r="AN1569" i="7"/>
  <c r="AN1570" i="7"/>
  <c r="AN1571" i="7"/>
  <c r="AN1572" i="7"/>
  <c r="AN1573" i="7"/>
  <c r="AN1574" i="7"/>
  <c r="AN1575" i="7"/>
  <c r="AN1576" i="7"/>
  <c r="AN1577" i="7"/>
  <c r="AN1578" i="7"/>
  <c r="AN1579" i="7"/>
  <c r="AN1580" i="7"/>
  <c r="AN1581" i="7"/>
  <c r="AN1582" i="7"/>
  <c r="AN1583" i="7"/>
  <c r="AN1584" i="7"/>
  <c r="AN1585" i="7"/>
  <c r="AN1586" i="7"/>
  <c r="AN1587" i="7"/>
  <c r="AN1588" i="7"/>
  <c r="AN1589" i="7"/>
  <c r="AN1590" i="7"/>
  <c r="AN1591" i="7"/>
  <c r="AN1592" i="7"/>
  <c r="AN1593" i="7"/>
  <c r="AN1594" i="7"/>
  <c r="AN1595" i="7"/>
  <c r="AN1596" i="7"/>
  <c r="AN1597" i="7"/>
  <c r="AN1598" i="7"/>
  <c r="AN1599" i="7"/>
  <c r="AN1600" i="7"/>
  <c r="AN1601" i="7"/>
  <c r="AN1602" i="7"/>
  <c r="AN1603" i="7"/>
  <c r="AN1604" i="7"/>
  <c r="AN1605" i="7"/>
  <c r="AN1606" i="7"/>
  <c r="AN1607" i="7"/>
  <c r="AN1608" i="7"/>
  <c r="AN1609" i="7"/>
  <c r="AN1610" i="7"/>
  <c r="AN1611" i="7"/>
  <c r="AN1612" i="7"/>
  <c r="AN1613" i="7"/>
  <c r="AN1614" i="7"/>
  <c r="AN1615" i="7"/>
  <c r="AN1616" i="7"/>
  <c r="AN1617" i="7"/>
  <c r="AN1618" i="7"/>
  <c r="AN1619" i="7"/>
  <c r="AN1620" i="7"/>
  <c r="AN1621" i="7"/>
  <c r="AN1622" i="7"/>
  <c r="AN1623" i="7"/>
  <c r="AN1624" i="7"/>
  <c r="AN1625" i="7"/>
  <c r="AN1626" i="7"/>
  <c r="AN1627" i="7"/>
  <c r="AN1628" i="7"/>
  <c r="AN1629" i="7"/>
  <c r="AN1630" i="7"/>
  <c r="AN1631" i="7"/>
  <c r="AN1632" i="7"/>
  <c r="AN1633" i="7"/>
  <c r="AN1634" i="7"/>
  <c r="AN1635" i="7"/>
  <c r="AN1636" i="7"/>
  <c r="AN1637" i="7"/>
  <c r="AN1638" i="7"/>
  <c r="AN1639" i="7"/>
  <c r="AN1640" i="7"/>
  <c r="AN1641" i="7"/>
  <c r="AN1642" i="7"/>
  <c r="AN1643" i="7"/>
  <c r="AN1644" i="7"/>
  <c r="AN1645" i="7"/>
  <c r="AN1646" i="7"/>
  <c r="AN1647" i="7"/>
  <c r="AN1648" i="7"/>
  <c r="AN1649" i="7"/>
  <c r="AN1650" i="7"/>
  <c r="AN1651" i="7"/>
  <c r="AN1652" i="7"/>
  <c r="AN1653" i="7"/>
  <c r="AN1654" i="7"/>
  <c r="AN1655" i="7"/>
  <c r="AN1656" i="7"/>
  <c r="AN1657" i="7"/>
  <c r="AN1658" i="7"/>
  <c r="AN1659" i="7"/>
  <c r="AN1660" i="7"/>
  <c r="AN1661" i="7"/>
  <c r="AN1662" i="7"/>
  <c r="AN1663" i="7"/>
  <c r="AN1664" i="7"/>
  <c r="AN1665" i="7"/>
  <c r="AN1666" i="7"/>
  <c r="AN1667" i="7"/>
  <c r="AN1668" i="7"/>
  <c r="AN1669" i="7"/>
  <c r="AN1670" i="7"/>
  <c r="AN1671" i="7"/>
  <c r="AN1672" i="7"/>
  <c r="AN1673" i="7"/>
  <c r="AN1674" i="7"/>
  <c r="AN1675" i="7"/>
  <c r="AN1676" i="7"/>
  <c r="AN1677" i="7"/>
  <c r="AN1678" i="7"/>
  <c r="AN1679" i="7"/>
  <c r="AN1680" i="7"/>
  <c r="AN1681" i="7"/>
  <c r="AN1682" i="7"/>
  <c r="AN1683" i="7"/>
  <c r="AN1684" i="7"/>
  <c r="AN1685" i="7"/>
  <c r="AN1686" i="7"/>
  <c r="AN1687" i="7"/>
  <c r="AN1688" i="7"/>
  <c r="AN1689" i="7"/>
  <c r="AN1690" i="7"/>
  <c r="AN1691" i="7"/>
  <c r="AN1692" i="7"/>
  <c r="AN1693" i="7"/>
  <c r="AN1694" i="7"/>
  <c r="AN1695" i="7"/>
  <c r="AN1696" i="7"/>
  <c r="AN1697" i="7"/>
  <c r="AN1698" i="7"/>
  <c r="AN1699" i="7"/>
  <c r="AN1700" i="7"/>
  <c r="AN1701" i="7"/>
  <c r="AN1702" i="7"/>
  <c r="AN1703" i="7"/>
  <c r="AN1704" i="7"/>
  <c r="AN1705" i="7"/>
  <c r="AN1706" i="7"/>
  <c r="AN1707" i="7"/>
  <c r="AN1708" i="7"/>
  <c r="AN1709" i="7"/>
  <c r="AN1710" i="7"/>
  <c r="AN1711" i="7"/>
  <c r="AN1712" i="7"/>
  <c r="AN1713" i="7"/>
  <c r="AN1714" i="7"/>
  <c r="AN1715" i="7"/>
  <c r="AN1716" i="7"/>
  <c r="AN1717" i="7"/>
  <c r="AN1718" i="7"/>
  <c r="AN1719" i="7"/>
  <c r="AN1720" i="7"/>
  <c r="AN1721" i="7"/>
  <c r="AN1722" i="7"/>
  <c r="AN1723" i="7"/>
  <c r="AN1724" i="7"/>
  <c r="AN1725" i="7"/>
  <c r="AN1726" i="7"/>
  <c r="AN1727" i="7"/>
  <c r="AN1728" i="7"/>
  <c r="AN1729" i="7"/>
  <c r="AN1730" i="7"/>
  <c r="AN1731" i="7"/>
  <c r="AN1732" i="7"/>
  <c r="AN1733" i="7"/>
  <c r="AN1734" i="7"/>
  <c r="AN1735" i="7"/>
  <c r="AN1736" i="7"/>
  <c r="AN1737" i="7"/>
  <c r="AN1738" i="7"/>
  <c r="AN1739" i="7"/>
  <c r="AN1740" i="7"/>
  <c r="AN1741" i="7"/>
  <c r="AN1742" i="7"/>
  <c r="AN1743" i="7"/>
  <c r="AN1744" i="7"/>
  <c r="AN1745" i="7"/>
  <c r="AN1746" i="7"/>
  <c r="AN1747" i="7"/>
  <c r="AN1748" i="7"/>
  <c r="AN1749" i="7"/>
  <c r="AN1750" i="7"/>
  <c r="AN1751" i="7"/>
  <c r="AN1752" i="7"/>
  <c r="AN1753" i="7"/>
  <c r="AN1754" i="7"/>
  <c r="AN1755" i="7"/>
  <c r="AN1756" i="7"/>
  <c r="AN1757" i="7"/>
  <c r="AN1758" i="7"/>
  <c r="AN1759" i="7"/>
  <c r="AN1760" i="7"/>
  <c r="AN1761" i="7"/>
  <c r="AN1762" i="7"/>
  <c r="AN1763" i="7"/>
  <c r="AN1764" i="7"/>
  <c r="AN1765" i="7"/>
  <c r="AN1766" i="7"/>
  <c r="AN1767" i="7"/>
  <c r="AN1768" i="7"/>
  <c r="AN1769" i="7"/>
  <c r="AN1770" i="7"/>
  <c r="AN1771" i="7"/>
  <c r="AN1772" i="7"/>
  <c r="AN1773" i="7"/>
  <c r="AN1774" i="7"/>
  <c r="AN1775" i="7"/>
  <c r="AN1776" i="7"/>
  <c r="AN1777" i="7"/>
  <c r="AN1778" i="7"/>
  <c r="AN1779" i="7"/>
  <c r="AN1780" i="7"/>
  <c r="AN1781" i="7"/>
  <c r="AN1782" i="7"/>
  <c r="AN1783" i="7"/>
  <c r="AN1784" i="7"/>
  <c r="AN1785" i="7"/>
  <c r="AN1786" i="7"/>
  <c r="AN1787" i="7"/>
  <c r="AN1788" i="7"/>
  <c r="AN1789" i="7"/>
  <c r="AN1790" i="7"/>
  <c r="AN1791" i="7"/>
  <c r="AN1792" i="7"/>
  <c r="AN1793" i="7"/>
  <c r="AN1794" i="7"/>
  <c r="AN1795" i="7"/>
  <c r="AN1796" i="7"/>
  <c r="AN1797" i="7"/>
  <c r="AN1798" i="7"/>
  <c r="AN1799" i="7"/>
  <c r="AN1800" i="7"/>
  <c r="AN1801" i="7"/>
  <c r="AN1802" i="7"/>
  <c r="AN1803" i="7"/>
  <c r="AN1804" i="7"/>
  <c r="AN1805" i="7"/>
  <c r="AN1806" i="7"/>
  <c r="AN1807" i="7"/>
  <c r="AN1808" i="7"/>
  <c r="AN1809" i="7"/>
  <c r="AN1810" i="7"/>
  <c r="AN1811" i="7"/>
  <c r="AN1812" i="7"/>
  <c r="AN1813" i="7"/>
  <c r="AN1814" i="7"/>
  <c r="AN1815" i="7"/>
  <c r="AN1816" i="7"/>
  <c r="AN1817" i="7"/>
  <c r="AN1818" i="7"/>
  <c r="AN1819" i="7"/>
  <c r="AN1820" i="7"/>
  <c r="AN1821" i="7"/>
  <c r="AN1822" i="7"/>
  <c r="AN1823" i="7"/>
  <c r="AN1824" i="7"/>
  <c r="AN1825" i="7"/>
  <c r="AN1826" i="7"/>
  <c r="AN1827" i="7"/>
  <c r="AN1828" i="7"/>
  <c r="AN1829" i="7"/>
  <c r="AN1830" i="7"/>
  <c r="AN1831" i="7"/>
  <c r="AN1832" i="7"/>
  <c r="AN1833" i="7"/>
  <c r="AN1834" i="7"/>
  <c r="AN1835" i="7"/>
  <c r="AN1836" i="7"/>
  <c r="AN1837" i="7"/>
  <c r="AN1838" i="7"/>
  <c r="AN1839" i="7"/>
  <c r="AN1840" i="7"/>
  <c r="AN1841" i="7"/>
  <c r="AN1842" i="7"/>
  <c r="AN1843" i="7"/>
  <c r="AN1844" i="7"/>
  <c r="AN1845" i="7"/>
  <c r="AN1846" i="7"/>
  <c r="AN1847" i="7"/>
  <c r="AN1848" i="7"/>
  <c r="AN1849" i="7"/>
  <c r="AN1850" i="7"/>
  <c r="AN1851" i="7"/>
  <c r="AN1852" i="7"/>
  <c r="AN1853" i="7"/>
  <c r="AN1854" i="7"/>
  <c r="AN1855" i="7"/>
  <c r="AN1856" i="7"/>
  <c r="AN1857" i="7"/>
  <c r="AN1858" i="7"/>
  <c r="AN1859" i="7"/>
  <c r="AN1860" i="7"/>
  <c r="AN1861" i="7"/>
  <c r="AN1862" i="7"/>
  <c r="AN1863" i="7"/>
  <c r="AN1864" i="7"/>
  <c r="AN1865" i="7"/>
  <c r="AN1866" i="7"/>
  <c r="AN1867" i="7"/>
  <c r="AN1868" i="7"/>
  <c r="AN1869" i="7"/>
  <c r="AN1870" i="7"/>
  <c r="AN1871" i="7"/>
  <c r="AN1872" i="7"/>
  <c r="AN1873" i="7"/>
  <c r="AN1874" i="7"/>
  <c r="AN1875" i="7"/>
  <c r="AN1876" i="7"/>
  <c r="AN1877" i="7"/>
  <c r="AN1878" i="7"/>
  <c r="AN1879" i="7"/>
  <c r="AN1880" i="7"/>
  <c r="AN1881" i="7"/>
  <c r="AN1882" i="7"/>
  <c r="AN1883" i="7"/>
  <c r="AN1884" i="7"/>
  <c r="AN1885" i="7"/>
  <c r="AN1886" i="7"/>
  <c r="AN1887" i="7"/>
  <c r="AN1888" i="7"/>
  <c r="AN1889" i="7"/>
  <c r="AN1890" i="7"/>
  <c r="AN1891" i="7"/>
  <c r="AN1892" i="7"/>
  <c r="AN1893" i="7"/>
  <c r="AN1894" i="7"/>
  <c r="AN1895" i="7"/>
  <c r="AN1896" i="7"/>
  <c r="AN1897" i="7"/>
  <c r="AN1898" i="7"/>
  <c r="AN1899" i="7"/>
  <c r="AN1900" i="7"/>
  <c r="AN1901" i="7"/>
  <c r="AN1902" i="7"/>
  <c r="AN1903" i="7"/>
  <c r="AN1904" i="7"/>
  <c r="AN1905" i="7"/>
  <c r="AN1906" i="7"/>
  <c r="AN1907" i="7"/>
  <c r="AN1908" i="7"/>
  <c r="AN1909" i="7"/>
  <c r="AN1910" i="7"/>
  <c r="AN1911" i="7"/>
  <c r="AN1912" i="7"/>
  <c r="AN1913" i="7"/>
  <c r="AN1914" i="7"/>
  <c r="AN1915" i="7"/>
  <c r="AN1916" i="7"/>
  <c r="AN1917" i="7"/>
  <c r="AN1918" i="7"/>
  <c r="AN1919" i="7"/>
  <c r="AN1920" i="7"/>
  <c r="AN1921" i="7"/>
  <c r="AN1922" i="7"/>
  <c r="AN1923" i="7"/>
  <c r="AN1924" i="7"/>
  <c r="AN1925" i="7"/>
  <c r="AN1926" i="7"/>
  <c r="AN1927" i="7"/>
  <c r="AN1928" i="7"/>
  <c r="AN1929" i="7"/>
  <c r="AN1930" i="7"/>
  <c r="AN1931" i="7"/>
  <c r="AN1932" i="7"/>
  <c r="AN1933" i="7"/>
  <c r="AN1934" i="7"/>
  <c r="AN1935" i="7"/>
  <c r="AN1936" i="7"/>
  <c r="AN1937" i="7"/>
  <c r="AN1938" i="7"/>
  <c r="AN1939" i="7"/>
  <c r="AN1940" i="7"/>
  <c r="AN1941" i="7"/>
  <c r="AN1942" i="7"/>
  <c r="AN1943" i="7"/>
  <c r="AN1944" i="7"/>
  <c r="AN1945" i="7"/>
  <c r="AN1946" i="7"/>
  <c r="AN1947" i="7"/>
  <c r="AN1948" i="7"/>
  <c r="AN1949" i="7"/>
  <c r="AN1950" i="7"/>
  <c r="AN1951" i="7"/>
  <c r="AN1952" i="7"/>
  <c r="AN1953" i="7"/>
  <c r="AN1954" i="7"/>
  <c r="AN1955" i="7"/>
  <c r="AN1956" i="7"/>
  <c r="AN1957" i="7"/>
  <c r="AN1958" i="7"/>
  <c r="AN1959" i="7"/>
  <c r="AN1960" i="7"/>
  <c r="AN1961" i="7"/>
  <c r="AN1962" i="7"/>
  <c r="AN1963" i="7"/>
  <c r="AN1964" i="7"/>
  <c r="AN1965" i="7"/>
  <c r="AN1966" i="7"/>
  <c r="AN1967" i="7"/>
  <c r="AN1968" i="7"/>
  <c r="AN1969" i="7"/>
  <c r="AN1970" i="7"/>
  <c r="AN1971" i="7"/>
  <c r="AN1972" i="7"/>
  <c r="AN1973" i="7"/>
  <c r="AN1974" i="7"/>
  <c r="AN1975" i="7"/>
  <c r="AN1976" i="7"/>
  <c r="AN1977" i="7"/>
  <c r="AN1978" i="7"/>
  <c r="AN1979" i="7"/>
  <c r="AN1980" i="7"/>
  <c r="AN1981" i="7"/>
  <c r="AN1982" i="7"/>
  <c r="AN1983" i="7"/>
  <c r="AN1984" i="7"/>
  <c r="AN1985" i="7"/>
  <c r="AN1986" i="7"/>
  <c r="AN1987" i="7"/>
  <c r="AN1988" i="7"/>
  <c r="AN1989" i="7"/>
  <c r="AN1990" i="7"/>
  <c r="AN1991" i="7"/>
  <c r="AN1992" i="7"/>
  <c r="AN1993" i="7"/>
  <c r="AN1994" i="7"/>
  <c r="AN1995" i="7"/>
  <c r="AN1996" i="7"/>
  <c r="AN1997" i="7"/>
  <c r="AN1998" i="7"/>
  <c r="AN1999" i="7"/>
  <c r="AN2000" i="7"/>
  <c r="AN2001" i="7"/>
  <c r="AN2002" i="7"/>
  <c r="AN2003" i="7"/>
  <c r="AN2004" i="7"/>
  <c r="AN2005" i="7"/>
  <c r="AN2006" i="7"/>
  <c r="AN2007" i="7"/>
  <c r="AN2008" i="7"/>
  <c r="AN2009" i="7"/>
  <c r="AN2010" i="7"/>
  <c r="AN2011" i="7"/>
  <c r="AN2012" i="7"/>
  <c r="AN2013" i="7"/>
  <c r="AN2014" i="7"/>
  <c r="AN2015" i="7"/>
  <c r="AN2016" i="7"/>
  <c r="AN2017" i="7"/>
  <c r="AN2018" i="7"/>
  <c r="AN2019" i="7"/>
  <c r="AN2020" i="7"/>
  <c r="AN2021" i="7"/>
  <c r="AN2022" i="7"/>
  <c r="AN2023" i="7"/>
  <c r="AN2024" i="7"/>
  <c r="AN2025" i="7"/>
  <c r="AN2026" i="7"/>
  <c r="AN2027" i="7"/>
  <c r="AN2028" i="7"/>
  <c r="AN2029" i="7"/>
  <c r="AN2030" i="7"/>
  <c r="AN2031" i="7"/>
  <c r="AN2032" i="7"/>
  <c r="AN2033" i="7"/>
  <c r="AN2034" i="7"/>
  <c r="AN2035" i="7"/>
  <c r="AN2036" i="7"/>
  <c r="AN2037" i="7"/>
  <c r="AN2038" i="7"/>
  <c r="AN2039" i="7"/>
  <c r="AN2040" i="7"/>
  <c r="AN2041" i="7"/>
  <c r="AN2042" i="7"/>
  <c r="AN2043" i="7"/>
  <c r="AN2044" i="7"/>
  <c r="AN2045" i="7"/>
  <c r="AN2046" i="7"/>
  <c r="AN2047" i="7"/>
  <c r="AN2048" i="7"/>
  <c r="AN2049" i="7"/>
  <c r="AN2050" i="7"/>
  <c r="AN2051" i="7"/>
  <c r="AN2052" i="7"/>
  <c r="AN2053" i="7"/>
  <c r="AN2054" i="7"/>
  <c r="AN2055" i="7"/>
  <c r="AN2056" i="7"/>
  <c r="AN2057" i="7"/>
  <c r="AN2058" i="7"/>
  <c r="AN2059" i="7"/>
  <c r="AN2060" i="7"/>
  <c r="AN2061" i="7"/>
  <c r="AN2062" i="7"/>
  <c r="AN2063" i="7"/>
  <c r="AN2064" i="7"/>
  <c r="AN2065" i="7"/>
  <c r="AN2066" i="7"/>
  <c r="AN2067" i="7"/>
  <c r="AN2068" i="7"/>
  <c r="AN2069" i="7"/>
  <c r="AN2070" i="7"/>
  <c r="AN2071" i="7"/>
  <c r="AN2072" i="7"/>
  <c r="AN2073" i="7"/>
  <c r="AN2074" i="7"/>
  <c r="AN2075" i="7"/>
  <c r="AN2076" i="7"/>
  <c r="AN2077" i="7"/>
  <c r="AN2078" i="7"/>
  <c r="AN2079" i="7"/>
  <c r="AN2080" i="7"/>
  <c r="AN2081" i="7"/>
  <c r="AN2082" i="7"/>
  <c r="AN2083" i="7"/>
  <c r="AN2084" i="7"/>
  <c r="AN2085" i="7"/>
  <c r="AN2086" i="7"/>
  <c r="AN2087" i="7"/>
  <c r="AN2088" i="7"/>
  <c r="AN2089" i="7"/>
  <c r="AN2090" i="7"/>
  <c r="AN2091" i="7"/>
  <c r="AN2092" i="7"/>
  <c r="AN2093" i="7"/>
  <c r="AN2094" i="7"/>
  <c r="AN2095" i="7"/>
  <c r="AN2096" i="7"/>
  <c r="AN2097" i="7"/>
  <c r="AN2098" i="7"/>
  <c r="AN2099" i="7"/>
  <c r="AN2100" i="7"/>
  <c r="AN2101" i="7"/>
  <c r="AN2102" i="7"/>
  <c r="AN2103" i="7"/>
  <c r="AN2104" i="7"/>
  <c r="AN2105" i="7"/>
  <c r="AN2106" i="7"/>
  <c r="AN2107" i="7"/>
  <c r="AN2108" i="7"/>
  <c r="AN2109" i="7"/>
  <c r="AN2110" i="7"/>
  <c r="AN2111" i="7"/>
  <c r="AN2112" i="7"/>
  <c r="AN2113" i="7"/>
  <c r="AN2114" i="7"/>
  <c r="AN2115" i="7"/>
  <c r="AN2116" i="7"/>
  <c r="AN2117" i="7"/>
  <c r="AN2118" i="7"/>
  <c r="AN2119" i="7"/>
  <c r="AN2120" i="7"/>
  <c r="AN2121" i="7"/>
  <c r="AN2122" i="7"/>
  <c r="AN2123" i="7"/>
  <c r="AN2124" i="7"/>
  <c r="AN2125" i="7"/>
  <c r="AN2126" i="7"/>
  <c r="AN2127" i="7"/>
  <c r="AN2128" i="7"/>
  <c r="AN2129" i="7"/>
  <c r="AN2130" i="7"/>
  <c r="AN2131" i="7"/>
  <c r="AN2132" i="7"/>
  <c r="AN2133" i="7"/>
  <c r="AN2134" i="7"/>
  <c r="AN2135" i="7"/>
  <c r="AN2136" i="7"/>
  <c r="AN2137" i="7"/>
  <c r="AN2138" i="7"/>
  <c r="AN2139" i="7"/>
  <c r="AN2140" i="7"/>
  <c r="AN2141" i="7"/>
  <c r="AN2142" i="7"/>
  <c r="AN2143" i="7"/>
  <c r="AN2144" i="7"/>
  <c r="AN2145" i="7"/>
  <c r="AN2146" i="7"/>
  <c r="AN2147" i="7"/>
  <c r="AN2148" i="7"/>
  <c r="AN2149" i="7"/>
  <c r="AN2150" i="7"/>
  <c r="AN2151" i="7"/>
  <c r="AN2152" i="7"/>
  <c r="AN2153" i="7"/>
  <c r="AN2154" i="7"/>
  <c r="AN2155" i="7"/>
  <c r="AN2156" i="7"/>
  <c r="AN2157" i="7"/>
  <c r="AN2158" i="7"/>
  <c r="AN2159" i="7"/>
  <c r="AN2160" i="7"/>
  <c r="AN2161" i="7"/>
  <c r="AN2162" i="7"/>
  <c r="AN2163" i="7"/>
  <c r="AN2164" i="7"/>
  <c r="AN2165" i="7"/>
  <c r="AN2166" i="7"/>
  <c r="AN2167" i="7"/>
  <c r="AN2168" i="7"/>
  <c r="AN2169" i="7"/>
  <c r="AN2170" i="7"/>
  <c r="AN2171" i="7"/>
  <c r="AN2172" i="7"/>
  <c r="AN2173" i="7"/>
  <c r="AN2174" i="7"/>
  <c r="AN2175" i="7"/>
  <c r="AN2176" i="7"/>
  <c r="AN2177" i="7"/>
  <c r="AN2178" i="7"/>
  <c r="AN2179" i="7"/>
  <c r="AN2180" i="7"/>
  <c r="AN2181" i="7"/>
  <c r="AN2182" i="7"/>
  <c r="AN2183" i="7"/>
  <c r="AN2184" i="7"/>
  <c r="AN2185" i="7"/>
  <c r="AN2186" i="7"/>
  <c r="AN2187" i="7"/>
  <c r="AN2188" i="7"/>
  <c r="AN2189" i="7"/>
  <c r="AN2190" i="7"/>
  <c r="AN2191" i="7"/>
  <c r="AN2192" i="7"/>
  <c r="AN2193" i="7"/>
  <c r="AN2194" i="7"/>
  <c r="AN2195" i="7"/>
  <c r="AN2196" i="7"/>
  <c r="AN2197" i="7"/>
  <c r="AN2198" i="7"/>
  <c r="AN2199" i="7"/>
  <c r="AN2200" i="7"/>
  <c r="AN2201" i="7"/>
  <c r="AN2202" i="7"/>
  <c r="AN2203" i="7"/>
  <c r="AN2204" i="7"/>
  <c r="AN2205" i="7"/>
  <c r="AN2206" i="7"/>
  <c r="AN2207" i="7"/>
  <c r="AN2208" i="7"/>
  <c r="AN2209" i="7"/>
  <c r="AN2210" i="7"/>
  <c r="AN2211" i="7"/>
  <c r="AN2212" i="7"/>
  <c r="AN2213" i="7"/>
  <c r="AN2214" i="7"/>
  <c r="AN2215" i="7"/>
  <c r="AN2216" i="7"/>
  <c r="AN2217" i="7"/>
  <c r="AN2218" i="7"/>
  <c r="AN2219" i="7"/>
  <c r="AN2220" i="7"/>
  <c r="AN2221" i="7"/>
  <c r="AN2222" i="7"/>
  <c r="AN2223" i="7"/>
  <c r="AN2224" i="7"/>
  <c r="AN2225" i="7"/>
  <c r="AN2226" i="7"/>
  <c r="AN2227" i="7"/>
  <c r="AN2228" i="7"/>
  <c r="AN2229" i="7"/>
  <c r="AN2230" i="7"/>
  <c r="AN2231" i="7"/>
  <c r="AN2232" i="7"/>
  <c r="AN2233" i="7"/>
  <c r="AN2234" i="7"/>
  <c r="AN2235" i="7"/>
  <c r="AN2236" i="7"/>
  <c r="AN2237" i="7"/>
  <c r="AN2238" i="7"/>
  <c r="AN2239" i="7"/>
  <c r="AN2240" i="7"/>
  <c r="AN2241" i="7"/>
  <c r="AN2242" i="7"/>
  <c r="AN2243" i="7"/>
  <c r="AN2244" i="7"/>
  <c r="AN2245" i="7"/>
  <c r="AN2246" i="7"/>
  <c r="AN2247" i="7"/>
  <c r="AN2248" i="7"/>
  <c r="AN2249" i="7"/>
  <c r="AN2250" i="7"/>
  <c r="AN2251" i="7"/>
  <c r="AN2252" i="7"/>
  <c r="AN2253" i="7"/>
  <c r="AN2254" i="7"/>
  <c r="AN2255" i="7"/>
  <c r="AN2256" i="7"/>
  <c r="AN2257" i="7"/>
  <c r="AN2258" i="7"/>
  <c r="AN2259" i="7"/>
  <c r="AN2260" i="7"/>
  <c r="AN2261" i="7"/>
  <c r="AN2262" i="7"/>
  <c r="AN2263" i="7"/>
  <c r="AN2264" i="7"/>
  <c r="AN2265" i="7"/>
  <c r="AN2266" i="7"/>
  <c r="AN2267" i="7"/>
  <c r="AN2268" i="7"/>
  <c r="AN2269" i="7"/>
  <c r="AN2270" i="7"/>
  <c r="AN2271" i="7"/>
  <c r="AN2272" i="7"/>
  <c r="AN2273" i="7"/>
  <c r="AN2274" i="7"/>
  <c r="AN2275" i="7"/>
  <c r="AN2276" i="7"/>
  <c r="AN2277" i="7"/>
  <c r="AN2278" i="7"/>
  <c r="AN2279" i="7"/>
  <c r="AN2280" i="7"/>
  <c r="AN2281" i="7"/>
  <c r="AN2282" i="7"/>
  <c r="AN2283" i="7"/>
  <c r="AN2284" i="7"/>
  <c r="AN2285" i="7"/>
  <c r="AN2286" i="7"/>
  <c r="AN2287" i="7"/>
  <c r="AN2288" i="7"/>
  <c r="AN2289" i="7"/>
  <c r="AN2290" i="7"/>
  <c r="AN2291" i="7"/>
  <c r="AN2292" i="7"/>
  <c r="AN2293" i="7"/>
  <c r="AN2294" i="7"/>
  <c r="AN2295" i="7"/>
  <c r="AN2296" i="7"/>
  <c r="AN2297" i="7"/>
  <c r="AN2298" i="7"/>
  <c r="AN2299" i="7"/>
  <c r="AN2300" i="7"/>
  <c r="AN2301" i="7"/>
  <c r="AN2302" i="7"/>
  <c r="AN2303" i="7"/>
  <c r="AN2304" i="7"/>
  <c r="AN2305" i="7"/>
  <c r="AN2306" i="7"/>
  <c r="AN2307" i="7"/>
  <c r="AN2308" i="7"/>
  <c r="AN2309" i="7"/>
  <c r="AN2310" i="7"/>
  <c r="AN2311" i="7"/>
  <c r="AN2312" i="7"/>
  <c r="AN2313" i="7"/>
  <c r="AN2314" i="7"/>
  <c r="AN2315" i="7"/>
  <c r="AN2316" i="7"/>
  <c r="AN2317" i="7"/>
  <c r="AN2318" i="7"/>
  <c r="AN2319" i="7"/>
  <c r="AN2320" i="7"/>
  <c r="AN2321" i="7"/>
  <c r="AN2322" i="7"/>
  <c r="AN2323" i="7"/>
  <c r="AN2324" i="7"/>
  <c r="AN2325" i="7"/>
  <c r="AN2326" i="7"/>
  <c r="AN2327" i="7"/>
  <c r="AN2328" i="7"/>
  <c r="AN2329" i="7"/>
  <c r="AN2330" i="7"/>
  <c r="AN2331" i="7"/>
  <c r="AN2332" i="7"/>
  <c r="AN2333" i="7"/>
  <c r="AN2334" i="7"/>
  <c r="AN2335" i="7"/>
  <c r="AN2336" i="7"/>
  <c r="AN2337" i="7"/>
  <c r="AN2338" i="7"/>
  <c r="AN2339" i="7"/>
  <c r="AN2340" i="7"/>
  <c r="AN2341" i="7"/>
  <c r="AN2342" i="7"/>
  <c r="AN2343" i="7"/>
  <c r="AN2344" i="7"/>
  <c r="AN2345" i="7"/>
  <c r="AN2346" i="7"/>
  <c r="AN2347" i="7"/>
  <c r="AN2348" i="7"/>
  <c r="AN2349" i="7"/>
  <c r="AN2350" i="7"/>
  <c r="AN2351" i="7"/>
  <c r="AN2352" i="7"/>
  <c r="AN2353" i="7"/>
  <c r="AN2354" i="7"/>
  <c r="AN2355" i="7"/>
  <c r="AN2356" i="7"/>
  <c r="AN2357" i="7"/>
  <c r="AN2358" i="7"/>
  <c r="AN2359" i="7"/>
  <c r="AN2360" i="7"/>
  <c r="AN2361" i="7"/>
  <c r="AN2362" i="7"/>
  <c r="AN2363" i="7"/>
  <c r="AN2364" i="7"/>
  <c r="AN2365" i="7"/>
  <c r="AN2366" i="7"/>
  <c r="AN2367" i="7"/>
  <c r="AN2368" i="7"/>
  <c r="AN2369" i="7"/>
  <c r="AN2370" i="7"/>
  <c r="AN2371" i="7"/>
  <c r="AN2372" i="7"/>
  <c r="AN2373" i="7"/>
  <c r="AN2374" i="7"/>
  <c r="AN2375" i="7"/>
  <c r="AN2376" i="7"/>
  <c r="AN2377" i="7"/>
  <c r="AN2378" i="7"/>
  <c r="AN2379" i="7"/>
  <c r="AN2380" i="7"/>
  <c r="AN2381" i="7"/>
  <c r="AN2382" i="7"/>
  <c r="AN2383" i="7"/>
  <c r="AN2384" i="7"/>
  <c r="AN2385" i="7"/>
  <c r="AN2386" i="7"/>
  <c r="AN2387" i="7"/>
  <c r="AN2388" i="7"/>
  <c r="AN2389" i="7"/>
  <c r="AN2390" i="7"/>
  <c r="AN2391" i="7"/>
  <c r="AN2392" i="7"/>
  <c r="AN2393" i="7"/>
  <c r="AN2394" i="7"/>
  <c r="AN2395" i="7"/>
  <c r="AN2396" i="7"/>
  <c r="AN2397" i="7"/>
  <c r="AN2398" i="7"/>
  <c r="AN2399" i="7"/>
  <c r="AN2400" i="7"/>
  <c r="AN2401" i="7"/>
  <c r="AN2402" i="7"/>
  <c r="AN2403" i="7"/>
  <c r="AN2404" i="7"/>
  <c r="AN2405" i="7"/>
  <c r="AN2406" i="7"/>
  <c r="AN2407" i="7"/>
  <c r="AN2408" i="7"/>
  <c r="AN2409" i="7"/>
  <c r="AN2410" i="7"/>
  <c r="AN2411" i="7"/>
  <c r="AN2412" i="7"/>
  <c r="AN2413" i="7"/>
  <c r="AN2414" i="7"/>
  <c r="AN2415" i="7"/>
  <c r="AN2416" i="7"/>
  <c r="AN2417" i="7"/>
  <c r="AN2418" i="7"/>
  <c r="AN2419" i="7"/>
  <c r="AN2420" i="7"/>
  <c r="AN2421" i="7"/>
  <c r="AN2422" i="7"/>
  <c r="AN2423" i="7"/>
  <c r="AN2424" i="7"/>
  <c r="AN2425" i="7"/>
  <c r="AN2426" i="7"/>
  <c r="AN2427" i="7"/>
  <c r="AN2428" i="7"/>
  <c r="AN2429" i="7"/>
  <c r="AN2430" i="7"/>
  <c r="AN2431" i="7"/>
  <c r="AN2432" i="7"/>
  <c r="AN2433" i="7"/>
  <c r="AN2434" i="7"/>
  <c r="AN2435" i="7"/>
  <c r="AN2436" i="7"/>
  <c r="AN2437" i="7"/>
  <c r="AN2438" i="7"/>
  <c r="AN2439" i="7"/>
  <c r="AN2440" i="7"/>
  <c r="AN2441" i="7"/>
  <c r="AN2442" i="7"/>
  <c r="AN2443" i="7"/>
  <c r="AN2444" i="7"/>
  <c r="AN2445" i="7"/>
  <c r="AN2446" i="7"/>
  <c r="AN2447" i="7"/>
  <c r="AN2448" i="7"/>
  <c r="AN2449" i="7"/>
  <c r="AN2450" i="7"/>
  <c r="AN2451" i="7"/>
  <c r="AN2452" i="7"/>
  <c r="AN2453" i="7"/>
  <c r="AN2454" i="7"/>
  <c r="AN2455" i="7"/>
  <c r="AN2456" i="7"/>
  <c r="AN2457" i="7"/>
  <c r="AN2458" i="7"/>
  <c r="AN2459" i="7"/>
  <c r="AN2460" i="7"/>
  <c r="AN2461" i="7"/>
  <c r="AN2462" i="7"/>
  <c r="AN2463" i="7"/>
  <c r="AN2464" i="7"/>
  <c r="AN2465" i="7"/>
  <c r="AN2466" i="7"/>
  <c r="AN2467" i="7"/>
  <c r="AN2468" i="7"/>
  <c r="AN2469" i="7"/>
  <c r="AN2470" i="7"/>
  <c r="AN2471" i="7"/>
  <c r="AN2472" i="7"/>
  <c r="AN2473" i="7"/>
  <c r="AN2474" i="7"/>
  <c r="AN2475" i="7"/>
  <c r="AN2476" i="7"/>
  <c r="AN2477" i="7"/>
  <c r="AN2478" i="7"/>
  <c r="AN2479" i="7"/>
  <c r="AN2480" i="7"/>
  <c r="AN2481" i="7"/>
  <c r="AN2482" i="7"/>
  <c r="AN2483" i="7"/>
  <c r="AN2484" i="7"/>
  <c r="AN2485" i="7"/>
  <c r="AN2486" i="7"/>
  <c r="AN2487" i="7"/>
  <c r="AN2488" i="7"/>
  <c r="AN2489" i="7"/>
  <c r="AN2490" i="7"/>
  <c r="AN2491" i="7"/>
  <c r="AN2492" i="7"/>
  <c r="AN2493" i="7"/>
  <c r="AN2494" i="7"/>
  <c r="AN2495" i="7"/>
  <c r="AN2496" i="7"/>
  <c r="AN2497" i="7"/>
  <c r="AN2498" i="7"/>
  <c r="AN2499" i="7"/>
  <c r="AN2500" i="7"/>
  <c r="AN2501" i="7"/>
  <c r="AN2502" i="7"/>
  <c r="AN2503" i="7"/>
  <c r="AN2504" i="7"/>
  <c r="AN2505" i="7"/>
  <c r="AN2506" i="7"/>
  <c r="AN2507" i="7"/>
  <c r="AN2508" i="7"/>
  <c r="AN2509" i="7"/>
  <c r="AN2510" i="7"/>
  <c r="AN2511" i="7"/>
  <c r="AN2512" i="7"/>
  <c r="AN2513" i="7"/>
  <c r="AN2514" i="7"/>
  <c r="AN2515" i="7"/>
  <c r="AN2516" i="7"/>
  <c r="AN2517" i="7"/>
  <c r="AN2518" i="7"/>
  <c r="AN2519" i="7"/>
  <c r="AN2520" i="7"/>
  <c r="AN2521" i="7"/>
  <c r="AN2522" i="7"/>
  <c r="AN2523" i="7"/>
  <c r="AN2524" i="7"/>
  <c r="AN2525" i="7"/>
  <c r="AN2526" i="7"/>
  <c r="AN2527" i="7"/>
  <c r="AN2528" i="7"/>
  <c r="AN2529" i="7"/>
  <c r="AN2530" i="7"/>
  <c r="AN2531" i="7"/>
  <c r="AN2532" i="7"/>
  <c r="AN2533" i="7"/>
  <c r="AN2534" i="7"/>
  <c r="AN2535" i="7"/>
  <c r="AN2536" i="7"/>
  <c r="AN2537" i="7"/>
  <c r="AN2538" i="7"/>
  <c r="AN2539" i="7"/>
  <c r="AN2540" i="7"/>
  <c r="AN2541" i="7"/>
  <c r="AN2542" i="7"/>
  <c r="AN2543" i="7"/>
  <c r="AN2544" i="7"/>
  <c r="AN2545" i="7"/>
  <c r="AN2546" i="7"/>
  <c r="AN2547" i="7"/>
  <c r="AN2548" i="7"/>
  <c r="AN2549" i="7"/>
  <c r="AN2550" i="7"/>
  <c r="AN2551" i="7"/>
  <c r="AN2552" i="7"/>
  <c r="AN2553" i="7"/>
  <c r="AN2554" i="7"/>
  <c r="AN2555" i="7"/>
  <c r="AN2556" i="7"/>
  <c r="AN2557" i="7"/>
  <c r="AN2558" i="7"/>
  <c r="AN2559" i="7"/>
  <c r="AN2560" i="7"/>
  <c r="AN2561" i="7"/>
  <c r="AN2562" i="7"/>
  <c r="AN2563" i="7"/>
  <c r="AN2564" i="7"/>
  <c r="AN2565" i="7"/>
  <c r="AN2566" i="7"/>
  <c r="AN2567" i="7"/>
  <c r="AN2568" i="7"/>
  <c r="AN2569" i="7"/>
  <c r="AN2570" i="7"/>
  <c r="AN2571" i="7"/>
  <c r="AN2572" i="7"/>
  <c r="AN2573" i="7"/>
  <c r="AN2574" i="7"/>
  <c r="AN2575" i="7"/>
  <c r="AN2576" i="7"/>
  <c r="AN2577" i="7"/>
  <c r="AN2578" i="7"/>
  <c r="AN2579" i="7"/>
  <c r="AN2580" i="7"/>
  <c r="AN2581" i="7"/>
  <c r="AN2582" i="7"/>
  <c r="AN2583" i="7"/>
  <c r="AN2584" i="7"/>
  <c r="AN2585" i="7"/>
  <c r="AN2586" i="7"/>
  <c r="AN2587" i="7"/>
  <c r="AN2588" i="7"/>
  <c r="AN2589" i="7"/>
  <c r="AN2590" i="7"/>
  <c r="AN2591" i="7"/>
  <c r="AN2592" i="7"/>
  <c r="AN2593" i="7"/>
  <c r="AN2594" i="7"/>
  <c r="AN2595" i="7"/>
  <c r="AN2596" i="7"/>
  <c r="AN2597" i="7"/>
  <c r="AN2598" i="7"/>
  <c r="AN2599" i="7"/>
  <c r="AN2600" i="7"/>
  <c r="AN2601" i="7"/>
  <c r="AN2602" i="7"/>
  <c r="AN2603" i="7"/>
  <c r="AN2604" i="7"/>
  <c r="AN2605" i="7"/>
  <c r="AN2606" i="7"/>
  <c r="AN2607" i="7"/>
  <c r="AN2608" i="7"/>
  <c r="AN2609" i="7"/>
  <c r="AN2610" i="7"/>
  <c r="AN2611" i="7"/>
  <c r="AN2612" i="7"/>
  <c r="AN2613" i="7"/>
  <c r="AN2614" i="7"/>
  <c r="AN2615" i="7"/>
  <c r="AN2616" i="7"/>
  <c r="AN2617" i="7"/>
  <c r="AN2618" i="7"/>
  <c r="AN2619" i="7"/>
  <c r="AN2620" i="7"/>
  <c r="AN2621" i="7"/>
  <c r="AN2622" i="7"/>
  <c r="AN2623" i="7"/>
  <c r="AN2624" i="7"/>
  <c r="AN2625" i="7"/>
  <c r="AN2626" i="7"/>
  <c r="AN2627" i="7"/>
  <c r="AN2628" i="7"/>
  <c r="AN2629" i="7"/>
  <c r="AN2630" i="7"/>
  <c r="AN2631" i="7"/>
  <c r="AN2632" i="7"/>
  <c r="AN2633" i="7"/>
  <c r="AN2634" i="7"/>
  <c r="AN2635" i="7"/>
  <c r="AN2636" i="7"/>
  <c r="AN2637" i="7"/>
  <c r="AN2638" i="7"/>
  <c r="AN2639" i="7"/>
  <c r="AN2640" i="7"/>
  <c r="AN2641" i="7"/>
  <c r="AN2642" i="7"/>
  <c r="AN2643" i="7"/>
  <c r="AN2644" i="7"/>
  <c r="AN2645" i="7"/>
  <c r="AN2646" i="7"/>
  <c r="AN2647" i="7"/>
  <c r="AN2648" i="7"/>
  <c r="AN2649" i="7"/>
  <c r="AN2650" i="7"/>
  <c r="AN2651" i="7"/>
  <c r="AN2652" i="7"/>
  <c r="AN2653" i="7"/>
  <c r="AN2654" i="7"/>
  <c r="AN2655" i="7"/>
  <c r="AN2656" i="7"/>
  <c r="AN2657" i="7"/>
  <c r="AN2658" i="7"/>
  <c r="AN2659" i="7"/>
  <c r="AN2660" i="7"/>
  <c r="AN2661" i="7"/>
  <c r="AN2662" i="7"/>
  <c r="AN2663" i="7"/>
  <c r="AN2664" i="7"/>
  <c r="AN2665" i="7"/>
  <c r="AN2666" i="7"/>
  <c r="AN2667" i="7"/>
  <c r="AN2668" i="7"/>
  <c r="AN2669" i="7"/>
  <c r="AN2670" i="7"/>
  <c r="AN2671" i="7"/>
  <c r="AN2672" i="7"/>
  <c r="AN2673" i="7"/>
  <c r="AN2674" i="7"/>
  <c r="AN2675" i="7"/>
  <c r="AN2676" i="7"/>
  <c r="AN2677" i="7"/>
  <c r="AN2678" i="7"/>
  <c r="AN2679" i="7"/>
  <c r="AN2680" i="7"/>
  <c r="AN2681" i="7"/>
  <c r="AN2682" i="7"/>
  <c r="AN2683" i="7"/>
  <c r="AN2684" i="7"/>
  <c r="AN2685" i="7"/>
  <c r="AN2686" i="7"/>
  <c r="AN2687" i="7"/>
  <c r="AN2688" i="7"/>
  <c r="AN2689" i="7"/>
  <c r="AN2690" i="7"/>
  <c r="AN2691" i="7"/>
  <c r="AN2692" i="7"/>
  <c r="AN2693" i="7"/>
  <c r="AN2694" i="7"/>
  <c r="AN2695" i="7"/>
  <c r="AN2696" i="7"/>
  <c r="AN2697" i="7"/>
  <c r="AN2698" i="7"/>
  <c r="AN2699" i="7"/>
  <c r="AN2700" i="7"/>
  <c r="AN2701" i="7"/>
  <c r="AN2702" i="7"/>
  <c r="AN2703" i="7"/>
  <c r="AN2704" i="7"/>
  <c r="AN2705" i="7"/>
  <c r="AN2706" i="7"/>
  <c r="AN2707" i="7"/>
  <c r="AN2708" i="7"/>
  <c r="AN2709" i="7"/>
  <c r="AN2710" i="7"/>
  <c r="AN2711" i="7"/>
  <c r="AN2712" i="7"/>
  <c r="AN2713" i="7"/>
  <c r="AN2714" i="7"/>
  <c r="AN2715" i="7"/>
  <c r="AN2716" i="7"/>
  <c r="AN2717" i="7"/>
  <c r="AN2718" i="7"/>
  <c r="AN2719" i="7"/>
  <c r="AN2720" i="7"/>
  <c r="AN2721" i="7"/>
  <c r="AN2722" i="7"/>
  <c r="AN2723" i="7"/>
  <c r="AN2724" i="7"/>
  <c r="AN2725" i="7"/>
  <c r="AN2726" i="7"/>
  <c r="AN2727" i="7"/>
  <c r="AN2728" i="7"/>
  <c r="AN2729" i="7"/>
  <c r="AN2730" i="7"/>
  <c r="AN2731" i="7"/>
  <c r="AN2732" i="7"/>
  <c r="AN2733" i="7"/>
  <c r="AN2734" i="7"/>
  <c r="AN2735" i="7"/>
  <c r="AN2736" i="7"/>
  <c r="AN2737" i="7"/>
  <c r="AN2738" i="7"/>
  <c r="AN2739" i="7"/>
  <c r="AN2740" i="7"/>
  <c r="AN2741" i="7"/>
  <c r="AN2742" i="7"/>
  <c r="AN2743" i="7"/>
  <c r="AN2744" i="7"/>
  <c r="AN2745" i="7"/>
  <c r="AN2746" i="7"/>
  <c r="AN2747" i="7"/>
  <c r="AN2748" i="7"/>
  <c r="AN2749" i="7"/>
  <c r="AN2750" i="7"/>
  <c r="AN2751" i="7"/>
  <c r="AN2752" i="7"/>
  <c r="AN2753" i="7"/>
  <c r="AN2754" i="7"/>
  <c r="AN2755" i="7"/>
  <c r="AN2756" i="7"/>
  <c r="AN2757" i="7"/>
  <c r="AN2758" i="7"/>
  <c r="AN2759" i="7"/>
  <c r="AN2760" i="7"/>
  <c r="AN2761" i="7"/>
  <c r="AN2762" i="7"/>
  <c r="AN2763" i="7"/>
  <c r="AN2764" i="7"/>
  <c r="AN2765" i="7"/>
  <c r="AN2766" i="7"/>
  <c r="AN2767" i="7"/>
  <c r="AN2768" i="7"/>
  <c r="AN2769" i="7"/>
  <c r="AN2770" i="7"/>
  <c r="AN2771" i="7"/>
  <c r="AN2772" i="7"/>
  <c r="AN2773" i="7"/>
  <c r="AN2774" i="7"/>
  <c r="AN2775" i="7"/>
  <c r="AN2776" i="7"/>
  <c r="AN2777" i="7"/>
  <c r="AN2778" i="7"/>
  <c r="AN2779" i="7"/>
  <c r="AN2780" i="7"/>
  <c r="AN2781" i="7"/>
  <c r="AN2782" i="7"/>
  <c r="AN2783" i="7"/>
  <c r="AN2784" i="7"/>
  <c r="AN2785" i="7"/>
  <c r="AN2786" i="7"/>
  <c r="AN2787" i="7"/>
  <c r="AN2788" i="7"/>
  <c r="AN2789" i="7"/>
  <c r="AN2790" i="7"/>
  <c r="AN2791" i="7"/>
  <c r="AN2792" i="7"/>
  <c r="AN2793" i="7"/>
  <c r="AN2794" i="7"/>
  <c r="AN2795" i="7"/>
  <c r="AN2796" i="7"/>
  <c r="AN2797" i="7"/>
  <c r="AN2798" i="7"/>
  <c r="AN2799" i="7"/>
  <c r="AN2800" i="7"/>
  <c r="AN2801" i="7"/>
  <c r="AN2802" i="7"/>
  <c r="AN2803" i="7"/>
  <c r="AN2804" i="7"/>
  <c r="AN2805" i="7"/>
  <c r="AN2806" i="7"/>
  <c r="AN2807" i="7"/>
  <c r="AN2808" i="7"/>
  <c r="AN2809" i="7"/>
  <c r="AN2810" i="7"/>
  <c r="AN2811" i="7"/>
  <c r="AN2812" i="7"/>
  <c r="AN2813" i="7"/>
  <c r="AN2814" i="7"/>
  <c r="AN2815" i="7"/>
  <c r="AN2816" i="7"/>
  <c r="AN2817" i="7"/>
  <c r="AN2818" i="7"/>
  <c r="AN2819" i="7"/>
  <c r="AN2820" i="7"/>
  <c r="AN2821" i="7"/>
  <c r="AN2822" i="7"/>
  <c r="AN2823" i="7"/>
  <c r="AN2824" i="7"/>
  <c r="AN2825" i="7"/>
  <c r="AN2826" i="7"/>
  <c r="AN2827" i="7"/>
  <c r="AN2828" i="7"/>
  <c r="AN2829" i="7"/>
  <c r="AN2830" i="7"/>
  <c r="AN2831" i="7"/>
  <c r="AN2832" i="7"/>
  <c r="AN2833" i="7"/>
  <c r="AN2834" i="7"/>
  <c r="AN2835" i="7"/>
  <c r="AN2836" i="7"/>
  <c r="AN2837" i="7"/>
  <c r="AN2838" i="7"/>
  <c r="AN2839" i="7"/>
  <c r="AN2840" i="7"/>
  <c r="AN2841" i="7"/>
  <c r="AN2842" i="7"/>
  <c r="AN2843" i="7"/>
  <c r="AN2844" i="7"/>
  <c r="AN2845" i="7"/>
  <c r="AN2846" i="7"/>
  <c r="AN2847" i="7"/>
  <c r="AN2848" i="7"/>
  <c r="AN2849" i="7"/>
  <c r="AN2850" i="7"/>
  <c r="AN2851" i="7"/>
  <c r="AN2852" i="7"/>
  <c r="AN2853" i="7"/>
  <c r="AN2854" i="7"/>
  <c r="AN2855" i="7"/>
  <c r="AN2856" i="7"/>
  <c r="AN2857" i="7"/>
  <c r="AN2858" i="7"/>
  <c r="AN2859" i="7"/>
  <c r="AN2860" i="7"/>
  <c r="AN2861" i="7"/>
  <c r="AN2862" i="7"/>
  <c r="AN2863" i="7"/>
  <c r="AN2864" i="7"/>
  <c r="AN2865" i="7"/>
  <c r="AN2866" i="7"/>
  <c r="AN2867" i="7"/>
  <c r="AN2868" i="7"/>
  <c r="AN2869" i="7"/>
  <c r="AN2870" i="7"/>
  <c r="AN2871" i="7"/>
  <c r="AN2872" i="7"/>
  <c r="AN2873" i="7"/>
  <c r="AN2874" i="7"/>
  <c r="AN2875" i="7"/>
  <c r="AN2876" i="7"/>
  <c r="AN2877" i="7"/>
  <c r="AN2878" i="7"/>
  <c r="AN2879" i="7"/>
  <c r="AN2880" i="7"/>
  <c r="AN2881" i="7"/>
  <c r="AN2882" i="7"/>
  <c r="AN2883" i="7"/>
  <c r="AN2884" i="7"/>
  <c r="AN2885" i="7"/>
  <c r="AN2886" i="7"/>
  <c r="AN2887" i="7"/>
  <c r="AN2888" i="7"/>
  <c r="AN2889" i="7"/>
  <c r="AN2890" i="7"/>
  <c r="AN2891" i="7"/>
  <c r="AN2892" i="7"/>
  <c r="AN2893" i="7"/>
  <c r="AN2894" i="7"/>
  <c r="AN2895" i="7"/>
  <c r="AN2896" i="7"/>
  <c r="AN2897" i="7"/>
  <c r="AN2898" i="7"/>
  <c r="AN2899" i="7"/>
  <c r="AN2900" i="7"/>
  <c r="AN2901" i="7"/>
  <c r="AN2902" i="7"/>
  <c r="AN2903" i="7"/>
  <c r="AN2904" i="7"/>
  <c r="AN2905" i="7"/>
  <c r="AN2906" i="7"/>
  <c r="AN2907" i="7"/>
  <c r="AN2908" i="7"/>
  <c r="AN2909" i="7"/>
  <c r="AN2910" i="7"/>
  <c r="AN2911" i="7"/>
  <c r="AN2912" i="7"/>
  <c r="AN2913" i="7"/>
  <c r="AN2914" i="7"/>
  <c r="AN2915" i="7"/>
  <c r="AN2916" i="7"/>
  <c r="AN2917" i="7"/>
  <c r="AN2918" i="7"/>
  <c r="AN2919" i="7"/>
  <c r="AN2920" i="7"/>
  <c r="AN2921" i="7"/>
  <c r="AN2922" i="7"/>
  <c r="AN2923" i="7"/>
  <c r="AN2924" i="7"/>
  <c r="AN2925" i="7"/>
  <c r="AN2926" i="7"/>
  <c r="AN2927" i="7"/>
  <c r="AN2928" i="7"/>
  <c r="AN2929" i="7"/>
  <c r="AN2930" i="7"/>
  <c r="AN2931" i="7"/>
  <c r="AN2932" i="7"/>
  <c r="AN2933" i="7"/>
  <c r="AN2934" i="7"/>
  <c r="AN2935" i="7"/>
  <c r="AN2936" i="7"/>
  <c r="AN2937" i="7"/>
  <c r="AN2938" i="7"/>
  <c r="AN2939" i="7"/>
  <c r="AN2940" i="7"/>
  <c r="AN2941" i="7"/>
  <c r="AN2942" i="7"/>
  <c r="AN2943" i="7"/>
  <c r="AN2944" i="7"/>
  <c r="AN2945" i="7"/>
  <c r="AN2946" i="7"/>
  <c r="AN2947" i="7"/>
  <c r="AN2948" i="7"/>
  <c r="AN2949" i="7"/>
  <c r="AN2950" i="7"/>
  <c r="AN2951" i="7"/>
  <c r="AN2952" i="7"/>
  <c r="AN2953" i="7"/>
  <c r="AN2954" i="7"/>
  <c r="AN2955" i="7"/>
  <c r="AN2956" i="7"/>
  <c r="AN2957" i="7"/>
  <c r="AN2958" i="7"/>
  <c r="AN2959" i="7"/>
  <c r="AN2960" i="7"/>
  <c r="AN2961" i="7"/>
  <c r="AN2962" i="7"/>
  <c r="AN2963" i="7"/>
  <c r="AN2964" i="7"/>
  <c r="AN2965" i="7"/>
  <c r="AN2966" i="7"/>
  <c r="AN2967" i="7"/>
  <c r="AN2968" i="7"/>
  <c r="AN2969" i="7"/>
  <c r="AN2970" i="7"/>
  <c r="AN2971" i="7"/>
  <c r="AN2972" i="7"/>
  <c r="AN2973" i="7"/>
  <c r="AN2974" i="7"/>
  <c r="AN2975" i="7"/>
  <c r="AN2976" i="7"/>
  <c r="AN2977" i="7"/>
  <c r="AN2978" i="7"/>
  <c r="AN2979" i="7"/>
  <c r="AN2980" i="7"/>
  <c r="AN2981" i="7"/>
  <c r="AN2982" i="7"/>
  <c r="AN2983" i="7"/>
  <c r="AN2984" i="7"/>
  <c r="AN2985" i="7"/>
  <c r="AN2986" i="7"/>
  <c r="AN2987" i="7"/>
  <c r="AN2988" i="7"/>
  <c r="AN2989" i="7"/>
  <c r="AN2990" i="7"/>
  <c r="AN2991" i="7"/>
  <c r="AN2992" i="7"/>
  <c r="AN2993" i="7"/>
  <c r="AN2994" i="7"/>
  <c r="AN2995" i="7"/>
  <c r="AN2996" i="7"/>
  <c r="AN2997" i="7"/>
  <c r="AN2998" i="7"/>
  <c r="AN2999" i="7"/>
  <c r="AN3000" i="7"/>
  <c r="AN3001" i="7"/>
  <c r="AN3002" i="7"/>
  <c r="AN3003" i="7"/>
  <c r="AN3004" i="7"/>
  <c r="AN3005" i="7"/>
  <c r="AN3006" i="7"/>
  <c r="AN3007" i="7"/>
  <c r="AN3008" i="7"/>
  <c r="AN3009" i="7"/>
  <c r="AN3010" i="7"/>
  <c r="AN3011" i="7"/>
  <c r="AN3012" i="7"/>
  <c r="AN3013" i="7"/>
  <c r="AN3014" i="7"/>
  <c r="AN3015" i="7"/>
  <c r="AN3016" i="7"/>
  <c r="AN3017" i="7"/>
  <c r="AN3018" i="7"/>
  <c r="AN3019" i="7"/>
  <c r="AN3020" i="7"/>
  <c r="AN3021" i="7"/>
  <c r="AN3022" i="7"/>
  <c r="AN3023" i="7"/>
  <c r="AN3024" i="7"/>
  <c r="AN3025" i="7"/>
  <c r="AN3026" i="7"/>
  <c r="AN3027" i="7"/>
  <c r="AN3028" i="7"/>
  <c r="AN3029" i="7"/>
  <c r="AN3030" i="7"/>
  <c r="AN3031" i="7"/>
  <c r="AN3032" i="7"/>
  <c r="AN3033" i="7"/>
  <c r="AN3034" i="7"/>
  <c r="AN3035" i="7"/>
  <c r="AN3036" i="7"/>
  <c r="AN3037" i="7"/>
  <c r="AN3038" i="7"/>
  <c r="AN3039" i="7"/>
  <c r="AN3040" i="7"/>
  <c r="AN3041" i="7"/>
  <c r="AN3042" i="7"/>
  <c r="AN3043" i="7"/>
  <c r="AN3044" i="7"/>
  <c r="AN3045" i="7"/>
  <c r="AN3046" i="7"/>
  <c r="AN3047" i="7"/>
  <c r="AN3048" i="7"/>
  <c r="AN3049" i="7"/>
  <c r="AN3050" i="7"/>
  <c r="AN3051" i="7"/>
  <c r="AN3052" i="7"/>
  <c r="AN3053" i="7"/>
  <c r="AN3054" i="7"/>
  <c r="AN3055" i="7"/>
  <c r="AN3056" i="7"/>
  <c r="AN3057" i="7"/>
  <c r="AN3058" i="7"/>
  <c r="AN3059" i="7"/>
  <c r="AN3060" i="7"/>
  <c r="AN3061" i="7"/>
  <c r="AN3062" i="7"/>
  <c r="AN3063" i="7"/>
  <c r="AN3064" i="7"/>
  <c r="AN3065" i="7"/>
  <c r="AN3066" i="7"/>
  <c r="AN3067" i="7"/>
  <c r="AN3068" i="7"/>
  <c r="AN3069" i="7"/>
  <c r="AN3070" i="7"/>
  <c r="AN3071" i="7"/>
  <c r="AN3072" i="7"/>
  <c r="AN3073" i="7"/>
  <c r="AN3074" i="7"/>
  <c r="AN3075" i="7"/>
  <c r="AN3076" i="7"/>
  <c r="AN3077" i="7"/>
  <c r="AN3078" i="7"/>
  <c r="AN3079" i="7"/>
  <c r="AN3080" i="7"/>
  <c r="AN3081" i="7"/>
  <c r="AN3082" i="7"/>
  <c r="AN3083" i="7"/>
  <c r="AN3084" i="7"/>
  <c r="AN3085" i="7"/>
  <c r="AN3086" i="7"/>
  <c r="AN3087" i="7"/>
  <c r="AN3088" i="7"/>
  <c r="AN3089" i="7"/>
  <c r="AN3090" i="7"/>
  <c r="AN3091" i="7"/>
  <c r="AN3092" i="7"/>
  <c r="AN3093" i="7"/>
  <c r="AN3094" i="7"/>
  <c r="AN3095" i="7"/>
  <c r="AN3096" i="7"/>
  <c r="AN3097" i="7"/>
  <c r="AN3098" i="7"/>
  <c r="AN3099" i="7"/>
  <c r="AN3100" i="7"/>
  <c r="AN3101" i="7"/>
  <c r="AN3102" i="7"/>
  <c r="AN3103" i="7"/>
  <c r="AN3104" i="7"/>
  <c r="AN3105" i="7"/>
  <c r="AN3106" i="7"/>
  <c r="AN3107" i="7"/>
  <c r="AN3108" i="7"/>
  <c r="AN3109" i="7"/>
  <c r="AN3110" i="7"/>
  <c r="AN3111" i="7"/>
  <c r="AN3112" i="7"/>
  <c r="AN3113" i="7"/>
  <c r="AN3114" i="7"/>
  <c r="AN3115" i="7"/>
  <c r="AN3116" i="7"/>
  <c r="AN3117" i="7"/>
  <c r="AN3118" i="7"/>
  <c r="AN3119" i="7"/>
  <c r="AN3120" i="7"/>
  <c r="AN3121" i="7"/>
  <c r="AN3122" i="7"/>
  <c r="AN3123" i="7"/>
  <c r="AN3124" i="7"/>
  <c r="AN3125" i="7"/>
  <c r="AN3126" i="7"/>
  <c r="AN3127" i="7"/>
  <c r="AN3128" i="7"/>
  <c r="AN3129" i="7"/>
  <c r="AN3130" i="7"/>
  <c r="AN3131" i="7"/>
  <c r="AN3132" i="7"/>
  <c r="AN3133" i="7"/>
  <c r="AN3134" i="7"/>
  <c r="AN3135" i="7"/>
  <c r="AN3136" i="7"/>
  <c r="AN3137" i="7"/>
  <c r="AN3138" i="7"/>
  <c r="AN3139" i="7"/>
  <c r="AN3140" i="7"/>
  <c r="AN3141" i="7"/>
  <c r="AN3142" i="7"/>
  <c r="AN3143" i="7"/>
  <c r="AN3144" i="7"/>
  <c r="AN3145" i="7"/>
  <c r="AN3146" i="7"/>
  <c r="AN3147" i="7"/>
  <c r="AN3148" i="7"/>
  <c r="AN3149" i="7"/>
  <c r="AN3150" i="7"/>
  <c r="AN3151" i="7"/>
  <c r="AN3152" i="7"/>
  <c r="AN3153" i="7"/>
  <c r="AN3154" i="7"/>
  <c r="AN3155" i="7"/>
  <c r="AN3156" i="7"/>
  <c r="AN3157" i="7"/>
  <c r="AN3158" i="7"/>
  <c r="AN3159" i="7"/>
  <c r="AN3160" i="7"/>
  <c r="AN3161" i="7"/>
  <c r="AN3162" i="7"/>
  <c r="AN3163" i="7"/>
  <c r="AN3164" i="7"/>
  <c r="AN3165" i="7"/>
  <c r="AN3166" i="7"/>
  <c r="AN3167" i="7"/>
  <c r="AN3168" i="7"/>
  <c r="AN3169" i="7"/>
  <c r="AN3170" i="7"/>
  <c r="AN3171" i="7"/>
  <c r="AN3172" i="7"/>
  <c r="AN3173" i="7"/>
  <c r="AN3174" i="7"/>
  <c r="AN3175" i="7"/>
  <c r="AN3176" i="7"/>
  <c r="AN3177" i="7"/>
  <c r="AN3178" i="7"/>
  <c r="AN3179" i="7"/>
  <c r="AN3180" i="7"/>
  <c r="AN3181" i="7"/>
  <c r="AN3182" i="7"/>
  <c r="AN3183" i="7"/>
  <c r="AN3184" i="7"/>
  <c r="AN3185" i="7"/>
  <c r="AN3186" i="7"/>
  <c r="AN3187" i="7"/>
  <c r="AN3188" i="7"/>
  <c r="AN3189" i="7"/>
  <c r="AN3190" i="7"/>
  <c r="AN3191" i="7"/>
  <c r="AN3192" i="7"/>
  <c r="AN3193" i="7"/>
  <c r="AN3194" i="7"/>
  <c r="AN3195" i="7"/>
  <c r="AN3196" i="7"/>
  <c r="AN3197" i="7"/>
  <c r="AN3198" i="7"/>
  <c r="AN3199" i="7"/>
  <c r="AN3200" i="7"/>
  <c r="AN3201" i="7"/>
  <c r="AN3202" i="7"/>
  <c r="AN3203" i="7"/>
  <c r="AN3204" i="7"/>
  <c r="AN3205" i="7"/>
  <c r="AN3206" i="7"/>
  <c r="AN3207" i="7"/>
  <c r="AN3208" i="7"/>
  <c r="AN3209" i="7"/>
  <c r="AN3210" i="7"/>
  <c r="AN3211" i="7"/>
  <c r="AN3212" i="7"/>
  <c r="AN3213" i="7"/>
  <c r="AN3214" i="7"/>
  <c r="AN3215" i="7"/>
  <c r="AN3216" i="7"/>
  <c r="AN3217" i="7"/>
  <c r="AN3218" i="7"/>
  <c r="AN3219" i="7"/>
  <c r="AN3220" i="7"/>
  <c r="AN3221" i="7"/>
  <c r="AN3222" i="7"/>
  <c r="AN3223" i="7"/>
  <c r="AN3224" i="7"/>
  <c r="AN3225" i="7"/>
  <c r="AN3226" i="7"/>
  <c r="AN3227" i="7"/>
  <c r="AN3228" i="7"/>
  <c r="AN3229" i="7"/>
  <c r="AN3230" i="7"/>
  <c r="AN3231" i="7"/>
  <c r="AN3232" i="7"/>
  <c r="AN3233" i="7"/>
  <c r="AN3234" i="7"/>
  <c r="AN3235" i="7"/>
  <c r="AN3236" i="7"/>
  <c r="AN3237" i="7"/>
  <c r="AN3238" i="7"/>
  <c r="AN3239" i="7"/>
  <c r="AN3240" i="7"/>
  <c r="AN3241" i="7"/>
  <c r="AN3242" i="7"/>
  <c r="AN3243" i="7"/>
  <c r="AN3244" i="7"/>
  <c r="AN3245" i="7"/>
  <c r="AN3246" i="7"/>
  <c r="AN3247" i="7"/>
  <c r="AN3248" i="7"/>
  <c r="AN3249" i="7"/>
  <c r="AN3250" i="7"/>
  <c r="AN3251" i="7"/>
  <c r="AN3252" i="7"/>
  <c r="AN3253" i="7"/>
  <c r="AN3254" i="7"/>
  <c r="AN3255" i="7"/>
  <c r="AN3256" i="7"/>
  <c r="AN3257" i="7"/>
  <c r="AN3258" i="7"/>
  <c r="AN3259" i="7"/>
  <c r="AN3260" i="7"/>
  <c r="AN3261" i="7"/>
  <c r="AN3262" i="7"/>
  <c r="AN3263" i="7"/>
  <c r="AN3264" i="7"/>
  <c r="AN3265" i="7"/>
  <c r="AN3266" i="7"/>
  <c r="AN3267" i="7"/>
  <c r="AN3268" i="7"/>
  <c r="AN3269" i="7"/>
  <c r="AN3270" i="7"/>
  <c r="AN3271" i="7"/>
  <c r="AN3272" i="7"/>
  <c r="AN3273" i="7"/>
  <c r="AN3274" i="7"/>
  <c r="AN3275" i="7"/>
  <c r="AN3276" i="7"/>
  <c r="AN3277" i="7"/>
  <c r="AN3278" i="7"/>
  <c r="AN3279" i="7"/>
  <c r="AN3280" i="7"/>
  <c r="AN3281" i="7"/>
  <c r="AN3282" i="7"/>
  <c r="AN3283" i="7"/>
  <c r="AN3284" i="7"/>
  <c r="AN3285" i="7"/>
  <c r="AN3286" i="7"/>
  <c r="AN3287" i="7"/>
  <c r="AN3288" i="7"/>
  <c r="AN3289" i="7"/>
  <c r="AN3290" i="7"/>
  <c r="AN3291" i="7"/>
  <c r="AN3292" i="7"/>
  <c r="AN3293" i="7"/>
  <c r="AN3294" i="7"/>
  <c r="AN3295" i="7"/>
  <c r="AN3296" i="7"/>
  <c r="AN3297" i="7"/>
  <c r="AN3298" i="7"/>
  <c r="AN3299" i="7"/>
  <c r="AN3300" i="7"/>
  <c r="AN3301" i="7"/>
  <c r="AN3302" i="7"/>
  <c r="AN3303" i="7"/>
  <c r="AN3304" i="7"/>
  <c r="AN3305" i="7"/>
  <c r="AN3306" i="7"/>
  <c r="AN3307" i="7"/>
  <c r="AN3308" i="7"/>
  <c r="AN3309" i="7"/>
  <c r="AN3310" i="7"/>
  <c r="AN3311" i="7"/>
  <c r="AN3312" i="7"/>
  <c r="AN3313" i="7"/>
  <c r="AN3314" i="7"/>
  <c r="AN3315" i="7"/>
  <c r="AN3316" i="7"/>
  <c r="AN3317" i="7"/>
  <c r="AN3318" i="7"/>
  <c r="AN3319" i="7"/>
  <c r="AN3320" i="7"/>
  <c r="AN3321" i="7"/>
  <c r="AN3322" i="7"/>
  <c r="AN3323" i="7"/>
  <c r="AN3324" i="7"/>
  <c r="AN3325" i="7"/>
  <c r="AN3326" i="7"/>
  <c r="AN3327" i="7"/>
  <c r="AN3328" i="7"/>
  <c r="AN3329" i="7"/>
  <c r="AN3330" i="7"/>
  <c r="AN3331" i="7"/>
  <c r="AN3332" i="7"/>
  <c r="AN3333" i="7"/>
  <c r="AN3334" i="7"/>
  <c r="AN3335" i="7"/>
  <c r="AN3336" i="7"/>
  <c r="AN3337" i="7"/>
  <c r="AN3338" i="7"/>
  <c r="AN3339" i="7"/>
  <c r="AN3340" i="7"/>
  <c r="AN3341" i="7"/>
  <c r="AN3342" i="7"/>
  <c r="AN3343" i="7"/>
  <c r="AN3344" i="7"/>
  <c r="AN3345" i="7"/>
  <c r="AN3346" i="7"/>
  <c r="AN3347" i="7"/>
  <c r="AN3348" i="7"/>
  <c r="AN3349" i="7"/>
  <c r="AN3350" i="7"/>
  <c r="AN3351" i="7"/>
  <c r="AN3352" i="7"/>
  <c r="AN3353" i="7"/>
  <c r="AN3354" i="7"/>
  <c r="AN3355" i="7"/>
  <c r="AN3356" i="7"/>
  <c r="AN3357" i="7"/>
  <c r="AN3358" i="7"/>
  <c r="AN3359" i="7"/>
  <c r="AN3360" i="7"/>
  <c r="AN3361" i="7"/>
  <c r="AN3362" i="7"/>
  <c r="AN3363" i="7"/>
  <c r="AN3364" i="7"/>
  <c r="AN3365" i="7"/>
  <c r="AN3366" i="7"/>
  <c r="AN3367" i="7"/>
  <c r="AN3368" i="7"/>
  <c r="AN3369" i="7"/>
  <c r="AN3370" i="7"/>
  <c r="AN3371" i="7"/>
  <c r="AN3372" i="7"/>
  <c r="AN3373" i="7"/>
  <c r="AN3374" i="7"/>
  <c r="AN3375" i="7"/>
  <c r="AN3376" i="7"/>
  <c r="AN3377" i="7"/>
  <c r="AN3378" i="7"/>
  <c r="AN3379" i="7"/>
  <c r="AN3380" i="7"/>
  <c r="AN3381" i="7"/>
  <c r="AN3382" i="7"/>
  <c r="AN3383" i="7"/>
  <c r="AN3384" i="7"/>
  <c r="AN3385" i="7"/>
  <c r="AN3386" i="7"/>
  <c r="AN3387" i="7"/>
  <c r="AN3388" i="7"/>
  <c r="AN3389" i="7"/>
  <c r="AN3390" i="7"/>
  <c r="AN3391" i="7"/>
  <c r="AN3392" i="7"/>
  <c r="AN3393" i="7"/>
  <c r="AN3394" i="7"/>
  <c r="AN3395" i="7"/>
  <c r="AN3396" i="7"/>
  <c r="AN3397" i="7"/>
  <c r="AN3398" i="7"/>
  <c r="AN3399" i="7"/>
  <c r="AN3400" i="7"/>
  <c r="AN3401" i="7"/>
  <c r="AN3402" i="7"/>
  <c r="AN3403" i="7"/>
  <c r="AN3404" i="7"/>
  <c r="AN3405" i="7"/>
  <c r="AN3406" i="7"/>
  <c r="AN3407" i="7"/>
  <c r="AN3408" i="7"/>
  <c r="AN3409" i="7"/>
  <c r="AN3410" i="7"/>
  <c r="AN3411" i="7"/>
  <c r="AN3412" i="7"/>
  <c r="AN3413" i="7"/>
  <c r="AN3414" i="7"/>
  <c r="AN3415" i="7"/>
  <c r="AN3416" i="7"/>
  <c r="AN3417" i="7"/>
  <c r="AN3418" i="7"/>
  <c r="AN3419" i="7"/>
  <c r="AN3420" i="7"/>
  <c r="AN3421" i="7"/>
  <c r="AN3422" i="7"/>
  <c r="AN3423" i="7"/>
  <c r="AN3424" i="7"/>
  <c r="AN3425" i="7"/>
  <c r="AN3426" i="7"/>
  <c r="AN3427" i="7"/>
  <c r="AN3428" i="7"/>
  <c r="AN3429" i="7"/>
  <c r="AN3430" i="7"/>
  <c r="AN3431" i="7"/>
  <c r="AN3432" i="7"/>
  <c r="AN3433" i="7"/>
  <c r="AN3434" i="7"/>
  <c r="AN3435" i="7"/>
  <c r="AN3436" i="7"/>
  <c r="AN3437" i="7"/>
  <c r="AN3438" i="7"/>
  <c r="AN3439" i="7"/>
  <c r="AN3440" i="7"/>
  <c r="AN3441" i="7"/>
  <c r="AN3442" i="7"/>
  <c r="AN3443" i="7"/>
  <c r="AN3444" i="7"/>
  <c r="AN3445" i="7"/>
  <c r="AN3446" i="7"/>
  <c r="AN3447" i="7"/>
  <c r="AN3448" i="7"/>
  <c r="AN3449" i="7"/>
  <c r="AN3450" i="7"/>
  <c r="AN3451" i="7"/>
  <c r="AN3452" i="7"/>
  <c r="AN3453" i="7"/>
  <c r="AN3454" i="7"/>
  <c r="AN3455" i="7"/>
  <c r="AN3456" i="7"/>
  <c r="AN3457" i="7"/>
  <c r="AN3458" i="7"/>
  <c r="AN3459" i="7"/>
  <c r="AN3460" i="7"/>
  <c r="AN3461" i="7"/>
  <c r="AN3462" i="7"/>
  <c r="AN3463" i="7"/>
  <c r="AN3464" i="7"/>
  <c r="AN3465" i="7"/>
  <c r="AN3466" i="7"/>
  <c r="AN3467" i="7"/>
  <c r="AN3468" i="7"/>
  <c r="AN3469" i="7"/>
  <c r="AN3470" i="7"/>
  <c r="AN3471" i="7"/>
  <c r="AN3472" i="7"/>
  <c r="AN3473" i="7"/>
  <c r="AN3474" i="7"/>
  <c r="AN3475" i="7"/>
  <c r="AN3476" i="7"/>
  <c r="AN3477" i="7"/>
  <c r="AN3478" i="7"/>
  <c r="AN3479" i="7"/>
  <c r="AN3480" i="7"/>
  <c r="AN3481" i="7"/>
  <c r="AN3482" i="7"/>
  <c r="AN3483" i="7"/>
  <c r="AN3484" i="7"/>
  <c r="AN3485" i="7"/>
  <c r="AN3486" i="7"/>
  <c r="AN3487" i="7"/>
  <c r="AN3488" i="7"/>
  <c r="AN3489" i="7"/>
  <c r="AN3490" i="7"/>
  <c r="AN3491" i="7"/>
  <c r="AN3492" i="7"/>
  <c r="AN3493" i="7"/>
  <c r="AN3494" i="7"/>
  <c r="AN3495" i="7"/>
  <c r="AN3496" i="7"/>
  <c r="AN3497" i="7"/>
  <c r="AN3498" i="7"/>
  <c r="AN3499" i="7"/>
  <c r="AN3500" i="7"/>
  <c r="AN3501" i="7"/>
  <c r="AN3502" i="7"/>
  <c r="AN3503" i="7"/>
  <c r="AN3504" i="7"/>
  <c r="AN3505" i="7"/>
  <c r="AN3506" i="7"/>
  <c r="AN3507" i="7"/>
  <c r="AN3508" i="7"/>
  <c r="AN3509" i="7"/>
  <c r="AN3510" i="7"/>
  <c r="AN3511" i="7"/>
  <c r="AN3512" i="7"/>
  <c r="AN3513" i="7"/>
  <c r="AN3514" i="7"/>
  <c r="AN3515" i="7"/>
  <c r="AN3516" i="7"/>
  <c r="AN3517" i="7"/>
  <c r="AN3518" i="7"/>
  <c r="AN3519" i="7"/>
  <c r="AN3520" i="7"/>
  <c r="AN3521" i="7"/>
  <c r="AN3522" i="7"/>
  <c r="AN3523" i="7"/>
  <c r="AN3524" i="7"/>
  <c r="AN3525" i="7"/>
  <c r="AN3526" i="7"/>
  <c r="AN3527" i="7"/>
  <c r="AN3528" i="7"/>
  <c r="AN3529" i="7"/>
  <c r="AN3530" i="7"/>
  <c r="AN3531" i="7"/>
  <c r="AN3532" i="7"/>
  <c r="AN3533" i="7"/>
  <c r="AN3534" i="7"/>
  <c r="AN3535" i="7"/>
  <c r="AN3536" i="7"/>
  <c r="AN3537" i="7"/>
  <c r="AN3538" i="7"/>
  <c r="AN3539" i="7"/>
  <c r="AN3540" i="7"/>
  <c r="AN3541" i="7"/>
  <c r="AN3542" i="7"/>
  <c r="AN3543" i="7"/>
  <c r="AN3544" i="7"/>
  <c r="AN3545" i="7"/>
  <c r="AN3546" i="7"/>
  <c r="AN3547" i="7"/>
  <c r="AN3548" i="7"/>
  <c r="AN3549" i="7"/>
  <c r="AN3550" i="7"/>
  <c r="AN3551" i="7"/>
  <c r="AN3552" i="7"/>
  <c r="AN3553" i="7"/>
  <c r="AN3554" i="7"/>
  <c r="AN3555" i="7"/>
  <c r="AN3556" i="7"/>
  <c r="AN3557" i="7"/>
  <c r="AN3558" i="7"/>
  <c r="AN3559" i="7"/>
  <c r="AN3560" i="7"/>
  <c r="AN3561" i="7"/>
  <c r="AN3562" i="7"/>
  <c r="AN3563" i="7"/>
  <c r="AN3564" i="7"/>
  <c r="AN3565" i="7"/>
  <c r="AN3566" i="7"/>
  <c r="AN3567" i="7"/>
  <c r="AN3568" i="7"/>
  <c r="AN3569" i="7"/>
  <c r="AN3570" i="7"/>
  <c r="AN3571" i="7"/>
  <c r="AN3572" i="7"/>
  <c r="AN3573" i="7"/>
  <c r="AN3574" i="7"/>
  <c r="AN3575" i="7"/>
  <c r="AN3576" i="7"/>
  <c r="AN3577" i="7"/>
  <c r="AN3578" i="7"/>
  <c r="AN3579" i="7"/>
  <c r="AN3580" i="7"/>
  <c r="AN3581" i="7"/>
  <c r="AN3582" i="7"/>
  <c r="AN3583" i="7"/>
  <c r="AN3584" i="7"/>
  <c r="AN3585" i="7"/>
  <c r="AN3586" i="7"/>
  <c r="AN3587" i="7"/>
  <c r="AN3588" i="7"/>
  <c r="AN3589" i="7"/>
  <c r="AN3590" i="7"/>
  <c r="AN3591" i="7"/>
  <c r="AN3592" i="7"/>
  <c r="AN3593" i="7"/>
  <c r="AN3594" i="7"/>
  <c r="AN3595" i="7"/>
  <c r="AN3596" i="7"/>
  <c r="AN3597" i="7"/>
  <c r="AN3598" i="7"/>
  <c r="AN3599" i="7"/>
  <c r="AN3600" i="7"/>
  <c r="AN3601" i="7"/>
  <c r="AN3602" i="7"/>
  <c r="AN3603" i="7"/>
  <c r="AN3604" i="7"/>
  <c r="AN3605" i="7"/>
  <c r="AN3606" i="7"/>
  <c r="AN3607" i="7"/>
  <c r="AN3608" i="7"/>
  <c r="AN3609" i="7"/>
  <c r="AN3610" i="7"/>
  <c r="AN3611" i="7"/>
  <c r="AN3612" i="7"/>
  <c r="AN3613" i="7"/>
  <c r="AN3614" i="7"/>
  <c r="AN3615" i="7"/>
  <c r="AN3616" i="7"/>
  <c r="AN3617" i="7"/>
  <c r="AN3618" i="7"/>
  <c r="AN3619" i="7"/>
  <c r="AN3620" i="7"/>
  <c r="AN3621" i="7"/>
  <c r="AN3622" i="7"/>
  <c r="AN3623" i="7"/>
  <c r="AN3624" i="7"/>
  <c r="AN3625" i="7"/>
  <c r="AN3626" i="7"/>
  <c r="AN3627" i="7"/>
  <c r="AN3628" i="7"/>
  <c r="AN3629" i="7"/>
  <c r="AN3630" i="7"/>
  <c r="AN3631" i="7"/>
  <c r="AN3632" i="7"/>
  <c r="AN3633" i="7"/>
  <c r="AN3634" i="7"/>
  <c r="AN3635" i="7"/>
  <c r="AN3636" i="7"/>
  <c r="AN3637" i="7"/>
  <c r="AN3638" i="7"/>
  <c r="AN3639" i="7"/>
  <c r="AN3640" i="7"/>
  <c r="AN3641" i="7"/>
  <c r="AN3642" i="7"/>
  <c r="AN3643" i="7"/>
  <c r="AN3644" i="7"/>
  <c r="AN3645" i="7"/>
  <c r="AN3646" i="7"/>
  <c r="AN3647" i="7"/>
  <c r="AN3648" i="7"/>
  <c r="AN3649" i="7"/>
  <c r="AN3650" i="7"/>
  <c r="AN3651" i="7"/>
  <c r="AN3652" i="7"/>
  <c r="AN3653" i="7"/>
  <c r="AN3654" i="7"/>
  <c r="AN3655" i="7"/>
  <c r="AN3656" i="7"/>
  <c r="AN3657" i="7"/>
  <c r="AN3658" i="7"/>
  <c r="AN3659" i="7"/>
  <c r="AN3660" i="7"/>
  <c r="AN3661" i="7"/>
  <c r="AN3662" i="7"/>
  <c r="AN3663" i="7"/>
  <c r="AN3664" i="7"/>
  <c r="AN3665" i="7"/>
  <c r="AN3666" i="7"/>
  <c r="AN3667" i="7"/>
  <c r="AN3668" i="7"/>
  <c r="AN3669" i="7"/>
  <c r="AN3670" i="7"/>
  <c r="AN3671" i="7"/>
  <c r="AN3672" i="7"/>
  <c r="AN3673" i="7"/>
  <c r="AN3674" i="7"/>
  <c r="AN3675" i="7"/>
  <c r="AN3676" i="7"/>
  <c r="AN3677" i="7"/>
  <c r="AN3678" i="7"/>
  <c r="AN3679" i="7"/>
  <c r="AN3680" i="7"/>
  <c r="AN3681" i="7"/>
  <c r="AN3682" i="7"/>
  <c r="AN3683" i="7"/>
  <c r="AN3684" i="7"/>
  <c r="AN3685" i="7"/>
  <c r="AN3686" i="7"/>
  <c r="AN3687" i="7"/>
  <c r="AN3688" i="7"/>
  <c r="AN3689" i="7"/>
  <c r="AN3690" i="7"/>
  <c r="AN3691" i="7"/>
  <c r="AN3692" i="7"/>
  <c r="AN3693" i="7"/>
  <c r="AN3694" i="7"/>
  <c r="AN3695" i="7"/>
  <c r="AN3696" i="7"/>
  <c r="AN3697" i="7"/>
  <c r="AN3698" i="7"/>
  <c r="AN3699" i="7"/>
  <c r="AN3700" i="7"/>
  <c r="AN3701" i="7"/>
  <c r="AN3702" i="7"/>
  <c r="AN3703" i="7"/>
  <c r="AN3704" i="7"/>
  <c r="AN3705" i="7"/>
  <c r="AN3706" i="7"/>
  <c r="AN3707" i="7"/>
  <c r="AN3708" i="7"/>
  <c r="AN3709" i="7"/>
  <c r="AN3710" i="7"/>
  <c r="AN3711" i="7"/>
  <c r="AN3712" i="7"/>
  <c r="AN3713" i="7"/>
  <c r="AN3714" i="7"/>
  <c r="AN3715" i="7"/>
  <c r="AN3716" i="7"/>
  <c r="AN3717" i="7"/>
  <c r="AN3718" i="7"/>
  <c r="AN3719" i="7"/>
  <c r="AN3720" i="7"/>
  <c r="AN3721" i="7"/>
  <c r="AN3722" i="7"/>
  <c r="AN3723" i="7"/>
  <c r="AN3724" i="7"/>
  <c r="AN3725" i="7"/>
  <c r="AN3726" i="7"/>
  <c r="AN3727" i="7"/>
  <c r="AN3728" i="7"/>
  <c r="AN3729" i="7"/>
  <c r="AN3730" i="7"/>
  <c r="AN3731" i="7"/>
  <c r="AN3732" i="7"/>
  <c r="AN3733" i="7"/>
  <c r="AN3734" i="7"/>
  <c r="AN3735" i="7"/>
  <c r="AN3736" i="7"/>
  <c r="AN3737" i="7"/>
  <c r="AN3738" i="7"/>
  <c r="AN3739" i="7"/>
  <c r="AN3740" i="7"/>
  <c r="AN3741" i="7"/>
  <c r="AN3742" i="7"/>
  <c r="AN3743" i="7"/>
  <c r="AN3744" i="7"/>
  <c r="AN3745" i="7"/>
  <c r="AN3746" i="7"/>
  <c r="AN3747" i="7"/>
  <c r="AN3748" i="7"/>
  <c r="AN3749" i="7"/>
  <c r="AN3750" i="7"/>
  <c r="AN3751" i="7"/>
  <c r="AN3752" i="7"/>
  <c r="AN3753" i="7"/>
  <c r="AN3754" i="7"/>
  <c r="AN3755" i="7"/>
  <c r="AN3756" i="7"/>
  <c r="AN3757" i="7"/>
  <c r="AN3758" i="7"/>
  <c r="AN3759" i="7"/>
  <c r="AN3760" i="7"/>
  <c r="AN3761" i="7"/>
  <c r="AN3762" i="7"/>
  <c r="AN3763" i="7"/>
  <c r="AN3764" i="7"/>
  <c r="AN3765" i="7"/>
  <c r="AN3766" i="7"/>
  <c r="AN3767" i="7"/>
  <c r="AN3768" i="7"/>
  <c r="AN3769" i="7"/>
  <c r="AN3770" i="7"/>
  <c r="AN3771" i="7"/>
  <c r="AN3772" i="7"/>
  <c r="AN3773" i="7"/>
  <c r="AN3774" i="7"/>
  <c r="AN3775" i="7"/>
  <c r="AN3776" i="7"/>
  <c r="AN3777" i="7"/>
  <c r="AN3778" i="7"/>
  <c r="AN3779" i="7"/>
  <c r="AN3780" i="7"/>
  <c r="AN3781" i="7"/>
  <c r="AN3782" i="7"/>
  <c r="AN3783" i="7"/>
  <c r="AN3784" i="7"/>
  <c r="AN3785" i="7"/>
  <c r="AN3786" i="7"/>
  <c r="AN3787" i="7"/>
  <c r="AN3788" i="7"/>
  <c r="AN3789" i="7"/>
  <c r="AN3790" i="7"/>
  <c r="AN3791" i="7"/>
  <c r="AN3792" i="7"/>
  <c r="AN3793" i="7"/>
  <c r="AN3794" i="7"/>
  <c r="AN3795" i="7"/>
  <c r="AN3796" i="7"/>
  <c r="AN3797" i="7"/>
  <c r="AN3798" i="7"/>
  <c r="AN3799" i="7"/>
  <c r="AN3800" i="7"/>
  <c r="AN3801" i="7"/>
  <c r="AN3802" i="7"/>
  <c r="AN3803" i="7"/>
  <c r="AN3804" i="7"/>
  <c r="AN3805" i="7"/>
  <c r="AN3806" i="7"/>
  <c r="AN3807" i="7"/>
  <c r="AN3808" i="7"/>
  <c r="AN3809" i="7"/>
  <c r="AN3810" i="7"/>
  <c r="AN3811" i="7"/>
  <c r="AN3812" i="7"/>
  <c r="AN3813" i="7"/>
  <c r="AN3814" i="7"/>
  <c r="AN3815" i="7"/>
  <c r="AN3816" i="7"/>
  <c r="AN3817" i="7"/>
  <c r="AN3818" i="7"/>
  <c r="AN3819" i="7"/>
  <c r="AN3820" i="7"/>
  <c r="AN3821" i="7"/>
  <c r="AN3822" i="7"/>
  <c r="AN3823" i="7"/>
  <c r="AN3824" i="7"/>
  <c r="AN3825" i="7"/>
  <c r="AN3826" i="7"/>
  <c r="AN3827" i="7"/>
  <c r="AN3828" i="7"/>
  <c r="AN3829" i="7"/>
  <c r="AN3830" i="7"/>
  <c r="AN3831" i="7"/>
  <c r="AN3832" i="7"/>
  <c r="AN3833" i="7"/>
  <c r="AN3834" i="7"/>
  <c r="AN3835" i="7"/>
  <c r="AN3836" i="7"/>
  <c r="AN3837" i="7"/>
  <c r="AN3838" i="7"/>
  <c r="AN3839" i="7"/>
  <c r="AN3840" i="7"/>
  <c r="AN3841" i="7"/>
  <c r="AN3842" i="7"/>
  <c r="AN3843" i="7"/>
  <c r="AN3844" i="7"/>
  <c r="AN3845" i="7"/>
  <c r="AN3846" i="7"/>
  <c r="AN3847" i="7"/>
  <c r="AN3848" i="7"/>
  <c r="AN3849" i="7"/>
  <c r="AN3850" i="7"/>
  <c r="AN3851" i="7"/>
  <c r="AN3852" i="7"/>
  <c r="AN3853" i="7"/>
  <c r="AN3854" i="7"/>
  <c r="AN3855" i="7"/>
  <c r="AN3856" i="7"/>
  <c r="AN3857" i="7"/>
  <c r="AN3858" i="7"/>
  <c r="AN3859" i="7"/>
  <c r="AN3860" i="7"/>
  <c r="AN3861" i="7"/>
  <c r="AN3862" i="7"/>
  <c r="AN3863" i="7"/>
  <c r="AN3864" i="7"/>
  <c r="AN3865" i="7"/>
  <c r="AN3866" i="7"/>
  <c r="AN3867" i="7"/>
  <c r="AN3868" i="7"/>
  <c r="AN3869" i="7"/>
  <c r="AN3870" i="7"/>
  <c r="AN3871" i="7"/>
  <c r="AN3872" i="7"/>
  <c r="AN3873" i="7"/>
  <c r="AN3874" i="7"/>
  <c r="AN3875" i="7"/>
  <c r="AN3876" i="7"/>
  <c r="AN3877" i="7"/>
  <c r="AN3878" i="7"/>
  <c r="AN3879" i="7"/>
  <c r="AN3880" i="7"/>
  <c r="AN3881" i="7"/>
  <c r="AN3882" i="7"/>
  <c r="AN3883" i="7"/>
  <c r="AN3884" i="7"/>
  <c r="AN3885" i="7"/>
  <c r="AN3886" i="7"/>
  <c r="AN3887" i="7"/>
  <c r="AN3888" i="7"/>
  <c r="AN3889" i="7"/>
  <c r="AN3890" i="7"/>
  <c r="AN3891" i="7"/>
  <c r="AN3892" i="7"/>
  <c r="AN3893" i="7"/>
  <c r="AN3894" i="7"/>
  <c r="AN3895" i="7"/>
  <c r="AN3896" i="7"/>
  <c r="AN3897" i="7"/>
  <c r="AN3898" i="7"/>
  <c r="AN3899" i="7"/>
  <c r="AN3900" i="7"/>
  <c r="AN3901" i="7"/>
  <c r="AN3902" i="7"/>
  <c r="AN3903" i="7"/>
  <c r="AN3904" i="7"/>
  <c r="AN3905" i="7"/>
  <c r="AN3906" i="7"/>
  <c r="AN3907" i="7"/>
  <c r="AN3908" i="7"/>
  <c r="AN3909" i="7"/>
  <c r="AN3910" i="7"/>
  <c r="AN3911" i="7"/>
  <c r="AN3912" i="7"/>
  <c r="AN3913" i="7"/>
  <c r="AN3914" i="7"/>
  <c r="AN3915" i="7"/>
  <c r="AN3916" i="7"/>
  <c r="AN3917" i="7"/>
  <c r="AN3918" i="7"/>
  <c r="AN3919" i="7"/>
  <c r="AN3920" i="7"/>
  <c r="AN3921" i="7"/>
  <c r="AN3922" i="7"/>
  <c r="AN3923" i="7"/>
  <c r="AN3924" i="7"/>
  <c r="AN3925" i="7"/>
  <c r="AN3926" i="7"/>
  <c r="AN3927" i="7"/>
  <c r="AN3928" i="7"/>
  <c r="AN3929" i="7"/>
  <c r="AN3930" i="7"/>
  <c r="AN3931" i="7"/>
  <c r="AN3932" i="7"/>
  <c r="AN3933" i="7"/>
  <c r="AN3934" i="7"/>
  <c r="AN3935" i="7"/>
  <c r="AN3936" i="7"/>
  <c r="AN3937" i="7"/>
  <c r="AN3938" i="7"/>
  <c r="AN3939" i="7"/>
  <c r="AN3940" i="7"/>
  <c r="AN3941" i="7"/>
  <c r="AN3942" i="7"/>
  <c r="AN3943" i="7"/>
  <c r="AN3944" i="7"/>
  <c r="AN3945" i="7"/>
  <c r="AN3946" i="7"/>
  <c r="AN3947" i="7"/>
  <c r="AN3948" i="7"/>
  <c r="AN3949" i="7"/>
  <c r="AN3950" i="7"/>
  <c r="AN3951" i="7"/>
  <c r="AN3952" i="7"/>
  <c r="AN3953" i="7"/>
  <c r="AN3954" i="7"/>
  <c r="AN3955" i="7"/>
  <c r="AN3956" i="7"/>
  <c r="AN3957" i="7"/>
  <c r="AN3958" i="7"/>
  <c r="AN3959" i="7"/>
  <c r="AN3960" i="7"/>
  <c r="AN3961" i="7"/>
  <c r="AN3962" i="7"/>
  <c r="AN3963" i="7"/>
  <c r="AN3964" i="7"/>
  <c r="AN3965" i="7"/>
  <c r="AN3966" i="7"/>
  <c r="AN3967" i="7"/>
  <c r="AN3968" i="7"/>
  <c r="AN3969" i="7"/>
  <c r="AN3970" i="7"/>
  <c r="AN3971" i="7"/>
  <c r="AN3972" i="7"/>
  <c r="AN3973" i="7"/>
  <c r="AN3974" i="7"/>
  <c r="AN3975" i="7"/>
  <c r="AN3976" i="7"/>
  <c r="AN3977" i="7"/>
  <c r="AN3978" i="7"/>
  <c r="AN3979" i="7"/>
  <c r="AN3980" i="7"/>
  <c r="AN3981" i="7"/>
  <c r="AN3982" i="7"/>
  <c r="AN3983" i="7"/>
  <c r="AN3984" i="7"/>
  <c r="AN3985" i="7"/>
  <c r="AN3986" i="7"/>
  <c r="AN3987" i="7"/>
  <c r="AN3988" i="7"/>
  <c r="AN3989" i="7"/>
  <c r="AN3990" i="7"/>
  <c r="AN3991" i="7"/>
  <c r="AN3992" i="7"/>
  <c r="AN3993" i="7"/>
  <c r="AN3994" i="7"/>
  <c r="AN3995" i="7"/>
  <c r="AN3996" i="7"/>
  <c r="AN3997" i="7"/>
  <c r="AN3998" i="7"/>
  <c r="AN3999" i="7"/>
  <c r="AN4000" i="7"/>
  <c r="AN4001" i="7"/>
  <c r="AN4002" i="7"/>
  <c r="AN4003" i="7"/>
  <c r="AN4004" i="7"/>
  <c r="AN4005" i="7"/>
  <c r="AN4006" i="7"/>
  <c r="AN4007" i="7"/>
  <c r="AN4008" i="7"/>
  <c r="AN4009" i="7"/>
  <c r="AN4010" i="7"/>
  <c r="AN4011" i="7"/>
  <c r="AN4012" i="7"/>
  <c r="AN4013" i="7"/>
  <c r="AN4014" i="7"/>
  <c r="AN4015" i="7"/>
  <c r="AN4016" i="7"/>
  <c r="AN4017" i="7"/>
  <c r="AN4018" i="7"/>
  <c r="AN4019" i="7"/>
  <c r="AN4020" i="7"/>
  <c r="AN4021" i="7"/>
  <c r="AN4022" i="7"/>
  <c r="AN4023" i="7"/>
  <c r="AN4024" i="7"/>
  <c r="AN4025" i="7"/>
  <c r="AN4026" i="7"/>
  <c r="AN4027" i="7"/>
  <c r="AN4028" i="7"/>
  <c r="AN4029" i="7"/>
  <c r="AN4030" i="7"/>
  <c r="AN4031" i="7"/>
  <c r="AN4032" i="7"/>
  <c r="AN4033" i="7"/>
  <c r="AN4034" i="7"/>
  <c r="AN4035" i="7"/>
  <c r="AN4036" i="7"/>
  <c r="AN4037" i="7"/>
  <c r="AN4038" i="7"/>
  <c r="AN4039" i="7"/>
  <c r="AN4040" i="7"/>
  <c r="AN4041" i="7"/>
  <c r="AN4042" i="7"/>
  <c r="AN4043" i="7"/>
  <c r="AN4044" i="7"/>
  <c r="AN4045" i="7"/>
  <c r="AN4046" i="7"/>
  <c r="AN4047" i="7"/>
  <c r="AN4048" i="7"/>
  <c r="AN4049" i="7"/>
  <c r="AN4050" i="7"/>
  <c r="AN4051" i="7"/>
  <c r="AN4052" i="7"/>
  <c r="AN4053" i="7"/>
  <c r="AN4054" i="7"/>
  <c r="AN4055" i="7"/>
  <c r="AN4056" i="7"/>
  <c r="AN4057" i="7"/>
  <c r="AN4058" i="7"/>
  <c r="AN4059" i="7"/>
  <c r="AN4060" i="7"/>
  <c r="AN4061" i="7"/>
  <c r="AN4062" i="7"/>
  <c r="AN4063" i="7"/>
  <c r="AN4064" i="7"/>
  <c r="AN4065" i="7"/>
  <c r="AN4066" i="7"/>
  <c r="AN4067" i="7"/>
  <c r="AN4068" i="7"/>
  <c r="AN4069" i="7"/>
  <c r="AN4070" i="7"/>
  <c r="AN4071" i="7"/>
  <c r="AN4072" i="7"/>
  <c r="AN4073" i="7"/>
  <c r="AN4074" i="7"/>
  <c r="AN4075" i="7"/>
  <c r="AN4076" i="7"/>
  <c r="AN4077" i="7"/>
  <c r="AN4078" i="7"/>
  <c r="AN4079" i="7"/>
  <c r="AN4080" i="7"/>
  <c r="AN4081" i="7"/>
  <c r="AN4082" i="7"/>
  <c r="AN4083" i="7"/>
  <c r="AN4084" i="7"/>
  <c r="AN4085" i="7"/>
  <c r="AN4086" i="7"/>
  <c r="AN4087" i="7"/>
  <c r="AN4088" i="7"/>
  <c r="AN4089" i="7"/>
  <c r="AN4090" i="7"/>
  <c r="AN4091" i="7"/>
  <c r="AN4092" i="7"/>
  <c r="AN4093" i="7"/>
  <c r="AN4094" i="7"/>
  <c r="AN4095" i="7"/>
  <c r="AN4096" i="7"/>
  <c r="AN4097" i="7"/>
  <c r="AN4098" i="7"/>
  <c r="AN4099" i="7"/>
  <c r="AN4100" i="7"/>
  <c r="AN4101" i="7"/>
  <c r="AN4102" i="7"/>
  <c r="AN4103" i="7"/>
  <c r="AN4104" i="7"/>
  <c r="AN4105" i="7"/>
  <c r="AN4106" i="7"/>
  <c r="AN4107" i="7"/>
  <c r="AN4108" i="7"/>
  <c r="AN4109" i="7"/>
  <c r="AN4110" i="7"/>
  <c r="AN4111" i="7"/>
  <c r="AN4112" i="7"/>
  <c r="AN4113" i="7"/>
  <c r="AN4114" i="7"/>
  <c r="AN4115" i="7"/>
  <c r="AN4116" i="7"/>
  <c r="AN4117" i="7"/>
  <c r="AN4118" i="7"/>
  <c r="AN4119" i="7"/>
  <c r="AN4120" i="7"/>
  <c r="AN4121" i="7"/>
  <c r="AN4122" i="7"/>
  <c r="AN4123" i="7"/>
  <c r="AN4124" i="7"/>
  <c r="AN4125" i="7"/>
  <c r="AN4126" i="7"/>
  <c r="AN4127" i="7"/>
  <c r="AN4128" i="7"/>
  <c r="AN4129" i="7"/>
  <c r="AN4130" i="7"/>
  <c r="AN4131" i="7"/>
  <c r="AN4132" i="7"/>
  <c r="AN4133" i="7"/>
  <c r="AN4134" i="7"/>
  <c r="AN4135" i="7"/>
  <c r="AN4136" i="7"/>
  <c r="AN4137" i="7"/>
  <c r="AN4138" i="7"/>
  <c r="AN4139" i="7"/>
  <c r="AN4140" i="7"/>
  <c r="AN4141" i="7"/>
  <c r="AN4142" i="7"/>
  <c r="AN4143" i="7"/>
  <c r="AN4144" i="7"/>
  <c r="AN4145" i="7"/>
  <c r="AN4146" i="7"/>
  <c r="AN4147" i="7"/>
  <c r="AN4148" i="7"/>
  <c r="AN4149" i="7"/>
  <c r="AN4150" i="7"/>
  <c r="AN4151" i="7"/>
  <c r="AN4152" i="7"/>
  <c r="AN4153" i="7"/>
  <c r="AN4154" i="7"/>
  <c r="AN4155" i="7"/>
  <c r="AN4156" i="7"/>
  <c r="AN4157" i="7"/>
  <c r="AN4158" i="7"/>
  <c r="AN4159" i="7"/>
  <c r="AN4160" i="7"/>
  <c r="AN4161" i="7"/>
  <c r="AN4162" i="7"/>
  <c r="AN4163" i="7"/>
  <c r="AN4164" i="7"/>
  <c r="AN4165" i="7"/>
  <c r="AN4166" i="7"/>
  <c r="AN4167" i="7"/>
  <c r="AN4168" i="7"/>
  <c r="AN4169" i="7"/>
  <c r="AN4170" i="7"/>
  <c r="AN4171" i="7"/>
  <c r="AN4172" i="7"/>
  <c r="AN4173" i="7"/>
  <c r="AN4174" i="7"/>
  <c r="AN4175" i="7"/>
  <c r="AN4176" i="7"/>
  <c r="AN4177" i="7"/>
  <c r="AN4178" i="7"/>
  <c r="AN4179" i="7"/>
  <c r="AN4180" i="7"/>
  <c r="AN4181" i="7"/>
  <c r="AN4182" i="7"/>
  <c r="AN4183" i="7"/>
  <c r="AN4184" i="7"/>
  <c r="AN4185" i="7"/>
  <c r="AN4186" i="7"/>
  <c r="AN4187" i="7"/>
  <c r="AN4188" i="7"/>
  <c r="AN4189" i="7"/>
  <c r="AN4190" i="7"/>
  <c r="AN4191" i="7"/>
  <c r="AN4192" i="7"/>
  <c r="AN4193" i="7"/>
  <c r="AN4194" i="7"/>
  <c r="AN4195" i="7"/>
  <c r="AN4196" i="7"/>
  <c r="AN4197" i="7"/>
  <c r="AN4198" i="7"/>
  <c r="AN4199" i="7"/>
  <c r="AN4200" i="7"/>
  <c r="AN4201" i="7"/>
  <c r="AN4202" i="7"/>
  <c r="AN4203" i="7"/>
  <c r="AN4204" i="7"/>
  <c r="AN4205" i="7"/>
  <c r="AN4206" i="7"/>
  <c r="AN4207" i="7"/>
  <c r="AN4208" i="7"/>
  <c r="AN4209" i="7"/>
  <c r="AN4210" i="7"/>
  <c r="AN4211" i="7"/>
  <c r="AN4212" i="7"/>
  <c r="AN4213" i="7"/>
  <c r="AN4214" i="7"/>
  <c r="AN4215" i="7"/>
  <c r="AN4216" i="7"/>
  <c r="AN4217" i="7"/>
  <c r="AN4218" i="7"/>
  <c r="AN4219" i="7"/>
  <c r="AN4220" i="7"/>
  <c r="AN4221" i="7"/>
  <c r="AN4222" i="7"/>
  <c r="AN4223" i="7"/>
  <c r="AN4224" i="7"/>
  <c r="AN4225" i="7"/>
  <c r="AN4226" i="7"/>
  <c r="AN4227" i="7"/>
  <c r="AN4228" i="7"/>
  <c r="AN4229" i="7"/>
  <c r="AN4230" i="7"/>
  <c r="AN4231" i="7"/>
  <c r="AN4232" i="7"/>
  <c r="AN4233" i="7"/>
  <c r="AN4234" i="7"/>
  <c r="AN4235" i="7"/>
  <c r="AN4236" i="7"/>
  <c r="AN4237" i="7"/>
  <c r="AN4238" i="7"/>
  <c r="AN4239" i="7"/>
  <c r="AN4240" i="7"/>
  <c r="AN4241" i="7"/>
  <c r="AN4242" i="7"/>
  <c r="AN4243" i="7"/>
  <c r="AN4244" i="7"/>
  <c r="AN4245" i="7"/>
  <c r="AN4246" i="7"/>
  <c r="AN4247" i="7"/>
  <c r="AN4248" i="7"/>
  <c r="AN4249" i="7"/>
  <c r="AN4250" i="7"/>
  <c r="AN4251" i="7"/>
  <c r="AN4252" i="7"/>
  <c r="AN4253" i="7"/>
  <c r="AN4254" i="7"/>
  <c r="AN4255" i="7"/>
  <c r="AN4256" i="7"/>
  <c r="AN4257" i="7"/>
  <c r="AN4258" i="7"/>
  <c r="AN4259" i="7"/>
  <c r="AN4260" i="7"/>
  <c r="AN4261" i="7"/>
  <c r="AN4262" i="7"/>
  <c r="AN4263" i="7"/>
  <c r="AN4264" i="7"/>
  <c r="AN4265" i="7"/>
  <c r="AN4266" i="7"/>
  <c r="AN4267" i="7"/>
  <c r="AN4268" i="7"/>
  <c r="AN4269" i="7"/>
  <c r="AN4270" i="7"/>
  <c r="AN4271" i="7"/>
  <c r="AN4272" i="7"/>
  <c r="AN4273" i="7"/>
  <c r="AN4274" i="7"/>
  <c r="AN4275" i="7"/>
  <c r="AN4276" i="7"/>
  <c r="AN4277" i="7"/>
  <c r="AN4278" i="7"/>
  <c r="AN4279" i="7"/>
  <c r="AN4280" i="7"/>
  <c r="AN4281" i="7"/>
  <c r="AN4282" i="7"/>
  <c r="AN4283" i="7"/>
  <c r="AN4284" i="7"/>
  <c r="AN4285" i="7"/>
  <c r="AN4286" i="7"/>
  <c r="AN4287" i="7"/>
  <c r="AN4288" i="7"/>
  <c r="AN4289" i="7"/>
  <c r="AN4290" i="7"/>
  <c r="AN4291" i="7"/>
  <c r="AN4292" i="7"/>
  <c r="AN4293" i="7"/>
  <c r="AN4294" i="7"/>
  <c r="AN4295" i="7"/>
  <c r="AN4296" i="7"/>
  <c r="AN4297" i="7"/>
  <c r="AN4298" i="7"/>
  <c r="AN4299" i="7"/>
  <c r="AN4300" i="7"/>
  <c r="AN4301" i="7"/>
  <c r="AN4302" i="7"/>
  <c r="AN4303" i="7"/>
  <c r="AN4304" i="7"/>
  <c r="AN4305" i="7"/>
  <c r="AN4306" i="7"/>
  <c r="AN4307" i="7"/>
  <c r="AN4308" i="7"/>
  <c r="AN4309" i="7"/>
  <c r="AN4310" i="7"/>
  <c r="AN4311" i="7"/>
  <c r="AN4312" i="7"/>
  <c r="AN4313" i="7"/>
  <c r="AN4314" i="7"/>
  <c r="AN4315" i="7"/>
  <c r="AN4316" i="7"/>
  <c r="AN4317" i="7"/>
  <c r="AN4318" i="7"/>
  <c r="AN4319" i="7"/>
  <c r="AN4320" i="7"/>
  <c r="AN4321" i="7"/>
  <c r="AN4322" i="7"/>
  <c r="AN4323" i="7"/>
  <c r="AN4324" i="7"/>
  <c r="AN4325" i="7"/>
  <c r="AN4326" i="7"/>
  <c r="AN4327" i="7"/>
  <c r="AN4328" i="7"/>
  <c r="AN4329" i="7"/>
  <c r="AN4330" i="7"/>
  <c r="AN4331" i="7"/>
  <c r="AN4332" i="7"/>
  <c r="AN4333" i="7"/>
  <c r="AN4334" i="7"/>
  <c r="AN4335" i="7"/>
  <c r="AN4336" i="7"/>
  <c r="AN4337" i="7"/>
  <c r="AN4338" i="7"/>
  <c r="AN4339" i="7"/>
  <c r="AN4340" i="7"/>
  <c r="AN4341" i="7"/>
  <c r="AN4342" i="7"/>
  <c r="AN4343" i="7"/>
  <c r="AN4344" i="7"/>
  <c r="AN4345" i="7"/>
  <c r="AN4346" i="7"/>
  <c r="AN4347" i="7"/>
  <c r="AN4348" i="7"/>
  <c r="AN4349" i="7"/>
  <c r="AN4350" i="7"/>
  <c r="AN4351" i="7"/>
  <c r="AN4352" i="7"/>
  <c r="AN4353" i="7"/>
  <c r="AN4354" i="7"/>
  <c r="AN4355" i="7"/>
  <c r="AN4356" i="7"/>
  <c r="AN4357" i="7"/>
  <c r="AN4358" i="7"/>
  <c r="AN4359" i="7"/>
  <c r="AN4360" i="7"/>
  <c r="AN4361" i="7"/>
  <c r="AN4362" i="7"/>
  <c r="AN4363" i="7"/>
  <c r="AN4364" i="7"/>
  <c r="AN4365" i="7"/>
  <c r="AN4366" i="7"/>
  <c r="AN4367" i="7"/>
  <c r="AN4368" i="7"/>
  <c r="AN4369" i="7"/>
  <c r="AN4370" i="7"/>
  <c r="AN4371" i="7"/>
  <c r="AN4372" i="7"/>
  <c r="AN4373" i="7"/>
  <c r="AN4374" i="7"/>
  <c r="AN4375" i="7"/>
  <c r="AN4376" i="7"/>
  <c r="AN4377" i="7"/>
  <c r="AN4378" i="7"/>
  <c r="AN4379" i="7"/>
  <c r="AN4380" i="7"/>
  <c r="AN4381" i="7"/>
  <c r="AN4382" i="7"/>
  <c r="AN4383" i="7"/>
  <c r="AN4384" i="7"/>
  <c r="AN4385" i="7"/>
  <c r="AN4386" i="7"/>
  <c r="AN4387" i="7"/>
  <c r="AN4388" i="7"/>
  <c r="AN4389" i="7"/>
  <c r="AN4390" i="7"/>
  <c r="AN4391" i="7"/>
  <c r="AN4392" i="7"/>
  <c r="AN4393" i="7"/>
  <c r="AN4394" i="7"/>
  <c r="AN4395" i="7"/>
  <c r="AN4396" i="7"/>
  <c r="AN4397" i="7"/>
  <c r="AN4398" i="7"/>
  <c r="AN4399" i="7"/>
  <c r="AN4400" i="7"/>
  <c r="AN4401" i="7"/>
  <c r="AN4402" i="7"/>
  <c r="AN4403" i="7"/>
  <c r="AN4404" i="7"/>
  <c r="AN4405" i="7"/>
  <c r="AN4406" i="7"/>
  <c r="AN4407" i="7"/>
  <c r="AN4408" i="7"/>
  <c r="AN4409" i="7"/>
  <c r="AN4410" i="7"/>
  <c r="AN4411" i="7"/>
  <c r="AN4412" i="7"/>
  <c r="AN4413" i="7"/>
  <c r="AN4414" i="7"/>
  <c r="AN4415" i="7"/>
  <c r="AN4416" i="7"/>
  <c r="AN4417" i="7"/>
  <c r="AN4418" i="7"/>
  <c r="AN4419" i="7"/>
  <c r="AN4420" i="7"/>
  <c r="AN4421" i="7"/>
  <c r="AN4422" i="7"/>
  <c r="AN4423" i="7"/>
  <c r="AN4424" i="7"/>
  <c r="AN4425" i="7"/>
  <c r="AN4426" i="7"/>
  <c r="AN4427" i="7"/>
  <c r="AN4428" i="7"/>
  <c r="AN4429" i="7"/>
  <c r="AN4430" i="7"/>
  <c r="AN4431" i="7"/>
  <c r="AN4432" i="7"/>
  <c r="AN4433" i="7"/>
  <c r="AN4434" i="7"/>
  <c r="AN4435" i="7"/>
  <c r="AN4436" i="7"/>
  <c r="AN4437" i="7"/>
  <c r="AN4438" i="7"/>
  <c r="AN4439" i="7"/>
  <c r="AN4440" i="7"/>
  <c r="AN4441" i="7"/>
  <c r="AN4442" i="7"/>
  <c r="AN4443" i="7"/>
  <c r="AN4444" i="7"/>
  <c r="AN4445" i="7"/>
  <c r="AN4446" i="7"/>
  <c r="AN4447" i="7"/>
  <c r="AN4448" i="7"/>
  <c r="AN4449" i="7"/>
  <c r="AN4450" i="7"/>
  <c r="AN4451" i="7"/>
  <c r="AN4452" i="7"/>
  <c r="AN4453" i="7"/>
  <c r="AN4454" i="7"/>
  <c r="AN4455" i="7"/>
  <c r="AN4456" i="7"/>
  <c r="AN4457" i="7"/>
  <c r="AN4458" i="7"/>
  <c r="AN4459" i="7"/>
  <c r="AN4460" i="7"/>
  <c r="AN4461" i="7"/>
  <c r="AN4462" i="7"/>
  <c r="AN4463" i="7"/>
  <c r="AN4464" i="7"/>
  <c r="AN4465" i="7"/>
  <c r="AN4466" i="7"/>
  <c r="AN4467" i="7"/>
  <c r="AN4468" i="7"/>
  <c r="AN4469" i="7"/>
  <c r="AN4470" i="7"/>
  <c r="AN4471" i="7"/>
  <c r="AN4472" i="7"/>
  <c r="AN4473" i="7"/>
  <c r="AN4474" i="7"/>
  <c r="AN4475" i="7"/>
  <c r="AN4476" i="7"/>
  <c r="AN4477" i="7"/>
  <c r="AN4478" i="7"/>
  <c r="AN4479" i="7"/>
  <c r="AN4480" i="7"/>
  <c r="AN4481" i="7"/>
  <c r="AN4482" i="7"/>
  <c r="AN4483" i="7"/>
  <c r="AN4484" i="7"/>
  <c r="AN4485" i="7"/>
  <c r="AN4486" i="7"/>
  <c r="AN4487" i="7"/>
  <c r="AN4488" i="7"/>
  <c r="AN4489" i="7"/>
  <c r="AN4490" i="7"/>
  <c r="AN4491" i="7"/>
  <c r="AN4492" i="7"/>
  <c r="AN4493" i="7"/>
  <c r="AN4494" i="7"/>
  <c r="AN4495" i="7"/>
  <c r="AN4496" i="7"/>
  <c r="AN4497" i="7"/>
  <c r="AN4498" i="7"/>
  <c r="AN4499" i="7"/>
  <c r="AN4500" i="7"/>
  <c r="AN4501" i="7"/>
  <c r="AN4502" i="7"/>
  <c r="AN4503" i="7"/>
  <c r="AN4504" i="7"/>
  <c r="AN4505" i="7"/>
  <c r="AN4506" i="7"/>
  <c r="AN4507" i="7"/>
  <c r="AN4508" i="7"/>
  <c r="AN4509" i="7"/>
  <c r="AN4510" i="7"/>
  <c r="AN4511" i="7"/>
  <c r="AN4512" i="7"/>
  <c r="AN4513" i="7"/>
  <c r="AN4514" i="7"/>
  <c r="AN4515" i="7"/>
  <c r="AN4516" i="7"/>
  <c r="AN4517" i="7"/>
  <c r="AN4518" i="7"/>
  <c r="AN4519" i="7"/>
  <c r="AN4520" i="7"/>
  <c r="AN4521" i="7"/>
  <c r="AN4522" i="7"/>
  <c r="AN4523" i="7"/>
  <c r="AN4524" i="7"/>
  <c r="AN4525" i="7"/>
  <c r="AN4526" i="7"/>
  <c r="AN4527" i="7"/>
  <c r="AN4528" i="7"/>
  <c r="AN4529" i="7"/>
  <c r="AN4530" i="7"/>
  <c r="AN4531" i="7"/>
  <c r="AN4532" i="7"/>
  <c r="AN4533" i="7"/>
  <c r="AN4534" i="7"/>
  <c r="AN4535" i="7"/>
  <c r="AN4536" i="7"/>
  <c r="AN4537" i="7"/>
  <c r="AN4538" i="7"/>
  <c r="AN4539" i="7"/>
  <c r="AN4540" i="7"/>
  <c r="AN4541" i="7"/>
  <c r="AN4542" i="7"/>
  <c r="AN4543" i="7"/>
  <c r="AN4544" i="7"/>
  <c r="AN4545" i="7"/>
  <c r="AN4546" i="7"/>
  <c r="AN4547" i="7"/>
  <c r="AN4548" i="7"/>
  <c r="AN4549" i="7"/>
  <c r="AN4550" i="7"/>
  <c r="AN4551" i="7"/>
  <c r="AN4552" i="7"/>
  <c r="AN4553" i="7"/>
  <c r="AN4554" i="7"/>
  <c r="AN4555" i="7"/>
  <c r="AN4556" i="7"/>
  <c r="AN4557" i="7"/>
  <c r="AN4558" i="7"/>
  <c r="AN4559" i="7"/>
  <c r="AN4560" i="7"/>
  <c r="AN4561" i="7"/>
  <c r="AN4562" i="7"/>
  <c r="AN4563" i="7"/>
  <c r="AN4564" i="7"/>
  <c r="AN4565" i="7"/>
  <c r="AN4566" i="7"/>
  <c r="AN4567" i="7"/>
  <c r="AN4568" i="7"/>
  <c r="AN4569" i="7"/>
  <c r="AN4570" i="7"/>
  <c r="AN4571" i="7"/>
  <c r="AN4572" i="7"/>
  <c r="AN4573" i="7"/>
  <c r="AN4574" i="7"/>
  <c r="AN4575" i="7"/>
  <c r="AN4576" i="7"/>
  <c r="AN4577" i="7"/>
  <c r="AN4578" i="7"/>
  <c r="AN4579" i="7"/>
  <c r="AN4580" i="7"/>
  <c r="AN4581" i="7"/>
  <c r="AN4582" i="7"/>
  <c r="AN4583" i="7"/>
  <c r="AN4584" i="7"/>
  <c r="AN4585" i="7"/>
  <c r="AN4586" i="7"/>
  <c r="AN4587" i="7"/>
  <c r="AN4588" i="7"/>
  <c r="AN4589" i="7"/>
  <c r="AN4590" i="7"/>
  <c r="AN4591" i="7"/>
  <c r="AN4592" i="7"/>
  <c r="AN4593" i="7"/>
  <c r="AN4594" i="7"/>
  <c r="AN4595" i="7"/>
  <c r="AN4596" i="7"/>
  <c r="AN4597" i="7"/>
  <c r="AN4598" i="7"/>
  <c r="AN4599" i="7"/>
  <c r="AN4600" i="7"/>
  <c r="AN4601" i="7"/>
  <c r="AN4602" i="7"/>
  <c r="AN4603" i="7"/>
  <c r="AN4604" i="7"/>
  <c r="AN4605" i="7"/>
  <c r="AN4606" i="7"/>
  <c r="AN4607" i="7"/>
  <c r="AN4608" i="7"/>
  <c r="AN4609" i="7"/>
  <c r="AN4610" i="7"/>
  <c r="AN4611" i="7"/>
  <c r="AN4612" i="7"/>
  <c r="AN4613" i="7"/>
  <c r="AN4614" i="7"/>
  <c r="AN4615" i="7"/>
  <c r="AN4616" i="7"/>
  <c r="AN4617" i="7"/>
  <c r="AN4618" i="7"/>
  <c r="AN4619" i="7"/>
  <c r="AN4620" i="7"/>
  <c r="AN4621" i="7"/>
  <c r="AN4622" i="7"/>
  <c r="AN4623" i="7"/>
  <c r="AN4624" i="7"/>
  <c r="AN4625" i="7"/>
  <c r="AN4626" i="7"/>
  <c r="AN4627" i="7"/>
  <c r="AN4628" i="7"/>
  <c r="AN4629" i="7"/>
  <c r="AN4630" i="7"/>
  <c r="AN4631" i="7"/>
  <c r="AN4632" i="7"/>
  <c r="AN4633" i="7"/>
  <c r="AN4634" i="7"/>
  <c r="AN4635" i="7"/>
  <c r="AN4636" i="7"/>
  <c r="AN4637" i="7"/>
  <c r="AN4638" i="7"/>
  <c r="AN4639" i="7"/>
  <c r="AN4640" i="7"/>
  <c r="AN4641" i="7"/>
  <c r="AN4642" i="7"/>
  <c r="AN4643" i="7"/>
  <c r="AN4644" i="7"/>
  <c r="AN4645" i="7"/>
  <c r="AN4646" i="7"/>
  <c r="AN4647" i="7"/>
  <c r="AN4648" i="7"/>
  <c r="AN4649" i="7"/>
  <c r="AN4650" i="7"/>
  <c r="AN4651" i="7"/>
  <c r="AN4652" i="7"/>
  <c r="AN4653" i="7"/>
  <c r="AN4654" i="7"/>
  <c r="AN4655" i="7"/>
  <c r="AN4656" i="7"/>
  <c r="AN4657" i="7"/>
  <c r="AN4658" i="7"/>
  <c r="AN4659" i="7"/>
  <c r="AN4660" i="7"/>
  <c r="AN4661" i="7"/>
  <c r="AN4662" i="7"/>
  <c r="AN4663" i="7"/>
  <c r="AN4664" i="7"/>
  <c r="AN4665" i="7"/>
  <c r="AN4666" i="7"/>
  <c r="AN4667" i="7"/>
  <c r="AN4668" i="7"/>
  <c r="AN4669" i="7"/>
  <c r="AN4670" i="7"/>
  <c r="AN4671" i="7"/>
  <c r="AN4672" i="7"/>
  <c r="AN4673" i="7"/>
  <c r="AN4674" i="7"/>
  <c r="AN4675" i="7"/>
  <c r="AN4676" i="7"/>
  <c r="AN4677" i="7"/>
  <c r="AN4678" i="7"/>
  <c r="AN4679" i="7"/>
  <c r="AN4680" i="7"/>
  <c r="AN4681" i="7"/>
  <c r="AN4682" i="7"/>
  <c r="AN4683" i="7"/>
  <c r="AN4684" i="7"/>
  <c r="AN4685" i="7"/>
  <c r="AN4686" i="7"/>
  <c r="AN4687" i="7"/>
  <c r="AN4688" i="7"/>
  <c r="AN4689" i="7"/>
  <c r="AN4690" i="7"/>
  <c r="AN4691" i="7"/>
  <c r="AN4692" i="7"/>
  <c r="AN4693" i="7"/>
  <c r="AN4694" i="7"/>
  <c r="AN4695" i="7"/>
  <c r="AN4696" i="7"/>
  <c r="AN4697" i="7"/>
  <c r="AN4698" i="7"/>
  <c r="AN4699" i="7"/>
  <c r="AN4700" i="7"/>
  <c r="AN4701" i="7"/>
  <c r="AN4702" i="7"/>
  <c r="AN4703" i="7"/>
  <c r="AN4704" i="7"/>
  <c r="AN4705" i="7"/>
  <c r="AN4706" i="7"/>
  <c r="AN4707" i="7"/>
  <c r="AN4708" i="7"/>
  <c r="AN4709" i="7"/>
  <c r="AN4710" i="7"/>
  <c r="AN4711" i="7"/>
  <c r="AN4712" i="7"/>
  <c r="AN4713" i="7"/>
  <c r="AN4714" i="7"/>
  <c r="AN4715" i="7"/>
  <c r="AN4716" i="7"/>
  <c r="AN4717" i="7"/>
  <c r="AN4718" i="7"/>
  <c r="AN4719" i="7"/>
  <c r="AN4720" i="7"/>
  <c r="AN4721" i="7"/>
  <c r="AN4722" i="7"/>
  <c r="AN4723" i="7"/>
  <c r="AN4724" i="7"/>
  <c r="AN4725" i="7"/>
  <c r="AN4726" i="7"/>
  <c r="AN4727" i="7"/>
  <c r="AN4728" i="7"/>
  <c r="AN4729" i="7"/>
  <c r="AN4730" i="7"/>
  <c r="AN4731" i="7"/>
  <c r="AN4732" i="7"/>
  <c r="AN4733" i="7"/>
  <c r="AN4734" i="7"/>
  <c r="AN4735" i="7"/>
  <c r="AN4736" i="7"/>
  <c r="AN4737" i="7"/>
  <c r="AN4738" i="7"/>
  <c r="AN4739" i="7"/>
  <c r="AN4740" i="7"/>
  <c r="AN4741" i="7"/>
  <c r="AN4742" i="7"/>
  <c r="AN4743" i="7"/>
  <c r="AN4744" i="7"/>
  <c r="AN4745" i="7"/>
  <c r="AN4746" i="7"/>
  <c r="AN4747" i="7"/>
  <c r="AN4748" i="7"/>
  <c r="AN4749" i="7"/>
  <c r="AN4750" i="7"/>
  <c r="AN4751" i="7"/>
  <c r="AN4752" i="7"/>
  <c r="AN4753" i="7"/>
  <c r="AN4754" i="7"/>
  <c r="AN4755" i="7"/>
  <c r="AN4756" i="7"/>
  <c r="AN4757" i="7"/>
  <c r="AN4758" i="7"/>
  <c r="AN4759" i="7"/>
  <c r="AN4760" i="7"/>
  <c r="AN4761" i="7"/>
  <c r="AN4762" i="7"/>
  <c r="AN4763" i="7"/>
  <c r="AN4764" i="7"/>
  <c r="AN4765" i="7"/>
  <c r="AN4766" i="7"/>
  <c r="AN4767" i="7"/>
  <c r="AN4768" i="7"/>
  <c r="AN4769" i="7"/>
  <c r="AN4770" i="7"/>
  <c r="AN4771" i="7"/>
  <c r="AN4772" i="7"/>
  <c r="AN4773" i="7"/>
  <c r="AN4774" i="7"/>
  <c r="AN4775" i="7"/>
  <c r="AN4776" i="7"/>
  <c r="AN4777" i="7"/>
  <c r="AN4778" i="7"/>
  <c r="AN4779" i="7"/>
  <c r="AN4780" i="7"/>
  <c r="AN4781" i="7"/>
  <c r="AN4782" i="7"/>
  <c r="AN4783" i="7"/>
  <c r="AN4784" i="7"/>
  <c r="AN4785" i="7"/>
  <c r="AN4786" i="7"/>
  <c r="AN4787" i="7"/>
  <c r="AN4788" i="7"/>
  <c r="AN4789" i="7"/>
  <c r="AN4790" i="7"/>
  <c r="AN4791" i="7"/>
  <c r="AN4792" i="7"/>
  <c r="AN4793" i="7"/>
  <c r="AN4794" i="7"/>
  <c r="AN4795" i="7"/>
  <c r="AN4796" i="7"/>
  <c r="AN4797" i="7"/>
  <c r="AN4798" i="7"/>
  <c r="AN4799" i="7"/>
  <c r="AN4800" i="7"/>
  <c r="AN4801" i="7"/>
  <c r="AN4802" i="7"/>
  <c r="AN4803" i="7"/>
  <c r="AN4804" i="7"/>
  <c r="AN4805" i="7"/>
  <c r="AN4806" i="7"/>
  <c r="AN4807" i="7"/>
  <c r="AN4808" i="7"/>
  <c r="AN4809" i="7"/>
  <c r="AN4810" i="7"/>
  <c r="AN4811" i="7"/>
  <c r="AN4812" i="7"/>
  <c r="AN4813" i="7"/>
  <c r="AN4814" i="7"/>
  <c r="AN4815" i="7"/>
  <c r="AN4816" i="7"/>
  <c r="AN4817" i="7"/>
  <c r="AN4818" i="7"/>
  <c r="AN4819" i="7"/>
  <c r="AN4820" i="7"/>
  <c r="AN4821" i="7"/>
  <c r="AN4822" i="7"/>
  <c r="AN4823" i="7"/>
  <c r="AN4824" i="7"/>
  <c r="AN4825" i="7"/>
  <c r="AN4826" i="7"/>
  <c r="AN4827" i="7"/>
  <c r="AN4828" i="7"/>
  <c r="AN4829" i="7"/>
  <c r="AN4830" i="7"/>
  <c r="AN4831" i="7"/>
  <c r="AN4832" i="7"/>
  <c r="AN4833" i="7"/>
  <c r="AN4834" i="7"/>
  <c r="AN4835" i="7"/>
  <c r="AN4836" i="7"/>
  <c r="AN4837" i="7"/>
  <c r="AN4838" i="7"/>
  <c r="AN4839" i="7"/>
  <c r="AN4840" i="7"/>
  <c r="AN4841" i="7"/>
  <c r="AN4842" i="7"/>
  <c r="AN4843" i="7"/>
  <c r="AN4844" i="7"/>
  <c r="AN4845" i="7"/>
  <c r="AN4846" i="7"/>
  <c r="AN4847" i="7"/>
  <c r="AN4848" i="7"/>
  <c r="AN4849" i="7"/>
  <c r="AN4850" i="7"/>
  <c r="AN4851" i="7"/>
  <c r="AN4852" i="7"/>
  <c r="AN4853" i="7"/>
  <c r="AN4854" i="7"/>
  <c r="AN4855" i="7"/>
  <c r="AN4856" i="7"/>
  <c r="AN4857" i="7"/>
  <c r="AN4858" i="7"/>
  <c r="AN4859" i="7"/>
  <c r="AN4860" i="7"/>
  <c r="AN4861" i="7"/>
  <c r="AN4862" i="7"/>
  <c r="AN4863" i="7"/>
  <c r="AN4864" i="7"/>
  <c r="AN4865" i="7"/>
  <c r="AN4866" i="7"/>
  <c r="AN4867" i="7"/>
  <c r="AN4868" i="7"/>
  <c r="AN4869" i="7"/>
  <c r="AN4870" i="7"/>
  <c r="AN4871" i="7"/>
  <c r="AN4872" i="7"/>
  <c r="AN4873" i="7"/>
  <c r="AN4874" i="7"/>
  <c r="AN4875" i="7"/>
  <c r="AN4876" i="7"/>
  <c r="AN4877" i="7"/>
  <c r="AN4878" i="7"/>
  <c r="AN4879" i="7"/>
  <c r="AN4880" i="7"/>
  <c r="AN4881" i="7"/>
  <c r="AN4882" i="7"/>
  <c r="AN4883" i="7"/>
  <c r="AN4884" i="7"/>
  <c r="AN4885" i="7"/>
  <c r="AN4886" i="7"/>
  <c r="AN4887" i="7"/>
  <c r="AN4888" i="7"/>
  <c r="AN4889" i="7"/>
  <c r="AN4890" i="7"/>
  <c r="AN4891" i="7"/>
  <c r="AN4892" i="7"/>
  <c r="AN4893" i="7"/>
  <c r="AN4894" i="7"/>
  <c r="AN4895" i="7"/>
  <c r="AN4896" i="7"/>
  <c r="AN4897" i="7"/>
  <c r="AN4898" i="7"/>
  <c r="AN4899" i="7"/>
  <c r="AN4900" i="7"/>
  <c r="AN4901" i="7"/>
  <c r="AN4902" i="7"/>
  <c r="AN4903" i="7"/>
  <c r="AN4904" i="7"/>
  <c r="AN4905" i="7"/>
  <c r="AN4906" i="7"/>
  <c r="AN4907" i="7"/>
  <c r="AN4908" i="7"/>
  <c r="AN4909" i="7"/>
  <c r="AN4910" i="7"/>
  <c r="AN4911" i="7"/>
  <c r="AN4912" i="7"/>
  <c r="AN4913" i="7"/>
  <c r="AN4914" i="7"/>
  <c r="AN4915" i="7"/>
  <c r="AN4916" i="7"/>
  <c r="AN4917" i="7"/>
  <c r="AN4918" i="7"/>
  <c r="AN4919" i="7"/>
  <c r="AN4920" i="7"/>
  <c r="AN4921" i="7"/>
  <c r="AN4922" i="7"/>
  <c r="AN4923" i="7"/>
  <c r="AN4924" i="7"/>
  <c r="AN4925" i="7"/>
  <c r="AN4926" i="7"/>
  <c r="AN4927" i="7"/>
  <c r="AN4928" i="7"/>
  <c r="AN4929" i="7"/>
  <c r="AN4930" i="7"/>
  <c r="AN4931" i="7"/>
  <c r="AN4932" i="7"/>
  <c r="AN4933" i="7"/>
  <c r="AN4934" i="7"/>
  <c r="AN4935" i="7"/>
  <c r="AN4936" i="7"/>
  <c r="AN4937" i="7"/>
  <c r="AN4938" i="7"/>
  <c r="AN4939" i="7"/>
  <c r="AN4940" i="7"/>
  <c r="AN4941" i="7"/>
  <c r="AN4942" i="7"/>
  <c r="AN4943" i="7"/>
  <c r="AN4944" i="7"/>
  <c r="AN4945" i="7"/>
  <c r="AN4946" i="7"/>
  <c r="AN4947" i="7"/>
  <c r="AN4948" i="7"/>
  <c r="AN4949" i="7"/>
  <c r="AN4950" i="7"/>
  <c r="AN4951" i="7"/>
  <c r="AN4952" i="7"/>
  <c r="AN4953" i="7"/>
  <c r="AN4954" i="7"/>
  <c r="AN4955" i="7"/>
  <c r="AN4956" i="7"/>
  <c r="AN4957" i="7"/>
  <c r="AN4958" i="7"/>
  <c r="AN4959" i="7"/>
  <c r="AN4960" i="7"/>
  <c r="AN4961" i="7"/>
  <c r="AN4962" i="7"/>
  <c r="AN4963" i="7"/>
  <c r="AN4964" i="7"/>
  <c r="AN4965" i="7"/>
  <c r="AN4966" i="7"/>
  <c r="AN4967" i="7"/>
  <c r="AN4968" i="7"/>
  <c r="AN4969" i="7"/>
  <c r="AN4970" i="7"/>
  <c r="AN4971" i="7"/>
  <c r="AN4972" i="7"/>
  <c r="AN4973" i="7"/>
  <c r="AN4974" i="7"/>
  <c r="AN4975" i="7"/>
  <c r="AN4976" i="7"/>
  <c r="AN4977" i="7"/>
  <c r="AN4978" i="7"/>
  <c r="AN4979" i="7"/>
  <c r="AN4980" i="7"/>
  <c r="AN4981" i="7"/>
  <c r="AN4982" i="7"/>
  <c r="AN4983" i="7"/>
  <c r="AN4984" i="7"/>
  <c r="AN4985" i="7"/>
  <c r="AN4986" i="7"/>
  <c r="AN4987" i="7"/>
  <c r="AN4988" i="7"/>
  <c r="AN4989" i="7"/>
  <c r="AN4990" i="7"/>
  <c r="AN4991" i="7"/>
  <c r="AN4992" i="7"/>
  <c r="AN4993" i="7"/>
  <c r="AN4994" i="7"/>
  <c r="AN4995" i="7"/>
  <c r="AN4996" i="7"/>
  <c r="AN4997" i="7"/>
  <c r="AN4998" i="7"/>
  <c r="AN4999" i="7"/>
  <c r="AN5000" i="7"/>
  <c r="AN5001" i="7"/>
  <c r="AN5002" i="7"/>
  <c r="AN5003" i="7"/>
  <c r="AN5004" i="7"/>
  <c r="AN5005" i="7"/>
  <c r="AN5006" i="7"/>
  <c r="AN5007" i="7"/>
  <c r="AN5008" i="7"/>
  <c r="AN5009" i="7"/>
  <c r="AN5010" i="7"/>
  <c r="AN5011" i="7"/>
  <c r="AN5012" i="7"/>
  <c r="AN5013" i="7"/>
  <c r="AN5014" i="7"/>
  <c r="AN5015" i="7"/>
  <c r="AN5016" i="7"/>
  <c r="AN5017" i="7"/>
  <c r="AN5018" i="7"/>
  <c r="AN5019" i="7"/>
  <c r="AN5020" i="7"/>
  <c r="AN5021" i="7"/>
  <c r="AN5022" i="7"/>
  <c r="AN5023" i="7"/>
  <c r="AN5024" i="7"/>
  <c r="AN5025" i="7"/>
  <c r="AN5026" i="7"/>
  <c r="AN5027" i="7"/>
  <c r="AN5028" i="7"/>
  <c r="AN5029" i="7"/>
  <c r="AN5030" i="7"/>
  <c r="AN5031" i="7"/>
  <c r="AN5032" i="7"/>
  <c r="AN5033" i="7"/>
  <c r="AN5034" i="7"/>
  <c r="AN5035" i="7"/>
  <c r="AN5036" i="7"/>
  <c r="AN5037" i="7"/>
  <c r="AN5038" i="7"/>
  <c r="AN5039" i="7"/>
  <c r="AN5040" i="7"/>
  <c r="AN5041" i="7"/>
  <c r="AN5042" i="7"/>
  <c r="AN5043" i="7"/>
  <c r="AN5044" i="7"/>
  <c r="AN5045" i="7"/>
  <c r="AN5046" i="7"/>
  <c r="AN5047" i="7"/>
  <c r="AN5048" i="7"/>
  <c r="AN5049" i="7"/>
  <c r="AN5050" i="7"/>
  <c r="AN5051" i="7"/>
  <c r="AN5052" i="7"/>
  <c r="AN5053" i="7"/>
  <c r="AN5054" i="7"/>
  <c r="AN5055" i="7"/>
  <c r="AN5056" i="7"/>
  <c r="AN5057" i="7"/>
  <c r="AN5058" i="7"/>
  <c r="AN5059" i="7"/>
  <c r="AN5060" i="7"/>
  <c r="AN5061" i="7"/>
  <c r="AN5062" i="7"/>
  <c r="AN5063" i="7"/>
  <c r="AN5064" i="7"/>
  <c r="AN5065" i="7"/>
  <c r="AN5066" i="7"/>
  <c r="AN5067" i="7"/>
  <c r="AN5068" i="7"/>
  <c r="AN5069" i="7"/>
  <c r="AN5070" i="7"/>
  <c r="AN5071" i="7"/>
  <c r="AN5072" i="7"/>
  <c r="AN5073" i="7"/>
  <c r="AN5074" i="7"/>
  <c r="AN5075" i="7"/>
  <c r="AN5076" i="7"/>
  <c r="AN5077" i="7"/>
  <c r="AN5078" i="7"/>
  <c r="AN5079" i="7"/>
  <c r="AN5080" i="7"/>
  <c r="AN5081" i="7"/>
  <c r="AN5082" i="7"/>
  <c r="AN5083" i="7"/>
  <c r="AN5084" i="7"/>
  <c r="AN5085" i="7"/>
  <c r="AN5086" i="7"/>
  <c r="AN5087" i="7"/>
  <c r="AN5088" i="7"/>
  <c r="AN5089" i="7"/>
  <c r="AN5090" i="7"/>
  <c r="AN5091" i="7"/>
  <c r="AN5092" i="7"/>
  <c r="AN5093" i="7"/>
  <c r="AN5094" i="7"/>
  <c r="AN5095" i="7"/>
  <c r="AN5096" i="7"/>
  <c r="AN5097" i="7"/>
  <c r="AN5098" i="7"/>
  <c r="AN5099" i="7"/>
  <c r="AN5100" i="7"/>
  <c r="AN5101" i="7"/>
  <c r="AN5102" i="7"/>
  <c r="AN5103" i="7"/>
  <c r="AN5104" i="7"/>
  <c r="AN5105" i="7"/>
  <c r="AN5106" i="7"/>
  <c r="AN5107" i="7"/>
  <c r="AN5108" i="7"/>
  <c r="AN5109" i="7"/>
  <c r="AN5110" i="7"/>
  <c r="AN5111" i="7"/>
  <c r="AN5112" i="7"/>
  <c r="AN5113" i="7"/>
  <c r="AN5114" i="7"/>
  <c r="AN5115" i="7"/>
  <c r="AN5116" i="7"/>
  <c r="AN5117" i="7"/>
  <c r="AN5118" i="7"/>
  <c r="AN5119" i="7"/>
  <c r="AN5120" i="7"/>
  <c r="AN5121" i="7"/>
  <c r="AN5122" i="7"/>
  <c r="AN5123" i="7"/>
  <c r="AN5124" i="7"/>
  <c r="AN5125" i="7"/>
  <c r="AN5126" i="7"/>
  <c r="AN5127" i="7"/>
  <c r="AN5128" i="7"/>
  <c r="AN5129" i="7"/>
  <c r="AN5130" i="7"/>
  <c r="AN5131" i="7"/>
  <c r="AN5132" i="7"/>
  <c r="AN5133" i="7"/>
  <c r="AN5134" i="7"/>
  <c r="AN5135" i="7"/>
  <c r="AN5136" i="7"/>
  <c r="AN5137" i="7"/>
  <c r="AN5138" i="7"/>
  <c r="AN5139" i="7"/>
  <c r="AN5140" i="7"/>
  <c r="AN5141" i="7"/>
  <c r="AN5142" i="7"/>
  <c r="AN5143" i="7"/>
  <c r="AN5144" i="7"/>
  <c r="AN5145" i="7"/>
  <c r="AN5146" i="7"/>
  <c r="AN5147" i="7"/>
  <c r="AN5148" i="7"/>
  <c r="AN5149" i="7"/>
  <c r="AN5150" i="7"/>
  <c r="AN5151" i="7"/>
  <c r="AN5152" i="7"/>
  <c r="AN5153" i="7"/>
  <c r="AN5154" i="7"/>
  <c r="AN5155" i="7"/>
  <c r="AN5156" i="7"/>
  <c r="AN5157" i="7"/>
  <c r="AN5158" i="7"/>
  <c r="AN5159" i="7"/>
  <c r="AN5160" i="7"/>
  <c r="AN5161" i="7"/>
  <c r="AN5162" i="7"/>
  <c r="AN5163" i="7"/>
  <c r="AN5164" i="7"/>
  <c r="AN5165" i="7"/>
  <c r="AN5166" i="7"/>
  <c r="AN5167" i="7"/>
  <c r="AN5168" i="7"/>
  <c r="AN5169" i="7"/>
  <c r="AN5170" i="7"/>
  <c r="AN5171" i="7"/>
  <c r="AN5172" i="7"/>
  <c r="AN5173" i="7"/>
  <c r="AN5174" i="7"/>
  <c r="AN5175" i="7"/>
  <c r="AN5176" i="7"/>
  <c r="AN5177" i="7"/>
  <c r="AN5178" i="7"/>
  <c r="AN5179" i="7"/>
  <c r="AN5180" i="7"/>
  <c r="AN5181" i="7"/>
  <c r="AN5182" i="7"/>
  <c r="AN5183" i="7"/>
  <c r="AN5184" i="7"/>
  <c r="AN5185" i="7"/>
  <c r="AN5186" i="7"/>
  <c r="AN5187" i="7"/>
  <c r="AN5188" i="7"/>
  <c r="AN5189" i="7"/>
  <c r="AN5190" i="7"/>
  <c r="AN5191" i="7"/>
  <c r="AN5192" i="7"/>
  <c r="AN5193" i="7"/>
  <c r="AN5194" i="7"/>
  <c r="AN5195" i="7"/>
  <c r="AN5196" i="7"/>
  <c r="AN5197" i="7"/>
  <c r="AN5198" i="7"/>
  <c r="AN5199" i="7"/>
  <c r="AN5200" i="7"/>
  <c r="AN5201" i="7"/>
  <c r="AN5202" i="7"/>
  <c r="AN5203" i="7"/>
  <c r="AN5204" i="7"/>
  <c r="AN5205" i="7"/>
  <c r="AN5206" i="7"/>
  <c r="AN5207" i="7"/>
  <c r="AN5208" i="7"/>
  <c r="AN5209" i="7"/>
  <c r="AN5210" i="7"/>
  <c r="AN5211" i="7"/>
  <c r="AN5212" i="7"/>
  <c r="AN5213" i="7"/>
  <c r="AN5214" i="7"/>
  <c r="AN5215" i="7"/>
  <c r="AN5216" i="7"/>
  <c r="AN5217" i="7"/>
  <c r="AN5218" i="7"/>
  <c r="AN5219" i="7"/>
  <c r="AN5220" i="7"/>
  <c r="AN5221" i="7"/>
  <c r="AN5222" i="7"/>
  <c r="AN5223" i="7"/>
  <c r="AN5224" i="7"/>
  <c r="AN5225" i="7"/>
  <c r="AN5226" i="7"/>
  <c r="AN5227" i="7"/>
  <c r="AN5228" i="7"/>
  <c r="AN5229" i="7"/>
  <c r="AN5230" i="7"/>
  <c r="AN5231" i="7"/>
  <c r="AN5232" i="7"/>
  <c r="AN5233" i="7"/>
  <c r="AN5234" i="7"/>
  <c r="AN5235" i="7"/>
  <c r="AN5236" i="7"/>
  <c r="AN5237" i="7"/>
  <c r="AN5238" i="7"/>
  <c r="AN5239" i="7"/>
  <c r="AN5240" i="7"/>
  <c r="AN5241" i="7"/>
  <c r="AN5242" i="7"/>
  <c r="AN5243" i="7"/>
  <c r="AN5244" i="7"/>
  <c r="AN5245" i="7"/>
  <c r="AN5246" i="7"/>
  <c r="AN5247" i="7"/>
  <c r="AN5248" i="7"/>
  <c r="AN5249" i="7"/>
  <c r="AN5250" i="7"/>
  <c r="AN5251" i="7"/>
  <c r="AN5252" i="7"/>
  <c r="AN5253" i="7"/>
  <c r="AN5254" i="7"/>
  <c r="AN5255" i="7"/>
  <c r="AN5256" i="7"/>
  <c r="AN5257" i="7"/>
  <c r="AN5258" i="7"/>
  <c r="AN5259" i="7"/>
  <c r="AN5260" i="7"/>
  <c r="AN5261" i="7"/>
  <c r="AN5262" i="7"/>
  <c r="AN5263" i="7"/>
  <c r="AN5264" i="7"/>
  <c r="AN5265" i="7"/>
  <c r="AN5266" i="7"/>
  <c r="AN5267" i="7"/>
  <c r="AN5268" i="7"/>
  <c r="AN5269" i="7"/>
  <c r="AN5270" i="7"/>
  <c r="AN5271" i="7"/>
  <c r="AN5272" i="7"/>
  <c r="AN5273" i="7"/>
  <c r="AN5274" i="7"/>
  <c r="AN5275" i="7"/>
  <c r="AN5276" i="7"/>
  <c r="AN5277" i="7"/>
  <c r="AN5278" i="7"/>
  <c r="AN5279" i="7"/>
  <c r="AN5280" i="7"/>
  <c r="AN5281" i="7"/>
  <c r="AN5282" i="7"/>
  <c r="AN5283" i="7"/>
  <c r="AN5284" i="7"/>
  <c r="AN5285" i="7"/>
  <c r="AN5286" i="7"/>
  <c r="AN5287" i="7"/>
  <c r="AN5288" i="7"/>
  <c r="AN5289" i="7"/>
  <c r="AN5290" i="7"/>
  <c r="AN5291" i="7"/>
  <c r="AN5292" i="7"/>
  <c r="AN5293" i="7"/>
  <c r="AN5294" i="7"/>
  <c r="AN5295" i="7"/>
  <c r="AN5296" i="7"/>
  <c r="AN5297" i="7"/>
  <c r="AN5298" i="7"/>
  <c r="AN5299" i="7"/>
  <c r="AN5300" i="7"/>
  <c r="AN5301" i="7"/>
  <c r="AN5302" i="7"/>
  <c r="AN5303" i="7"/>
  <c r="AN5304" i="7"/>
  <c r="AN5305" i="7"/>
  <c r="AN5306" i="7"/>
  <c r="AN5307" i="7"/>
  <c r="AN5308" i="7"/>
  <c r="AN5309" i="7"/>
  <c r="AN5310" i="7"/>
  <c r="AN5311" i="7"/>
  <c r="AN5312" i="7"/>
  <c r="AN5313" i="7"/>
  <c r="AN5314" i="7"/>
  <c r="AN5315" i="7"/>
  <c r="AN5316" i="7"/>
  <c r="AN5317" i="7"/>
  <c r="AN5318" i="7"/>
  <c r="AN5319" i="7"/>
  <c r="AN5320" i="7"/>
  <c r="AN5321" i="7"/>
  <c r="AN5322" i="7"/>
  <c r="AN5323" i="7"/>
  <c r="AN5324" i="7"/>
  <c r="AN5325" i="7"/>
  <c r="AN5326" i="7"/>
  <c r="AN5327" i="7"/>
  <c r="AN5328" i="7"/>
  <c r="AN5329" i="7"/>
  <c r="AN5330" i="7"/>
  <c r="AN5331" i="7"/>
  <c r="AN5332" i="7"/>
  <c r="AN5333" i="7"/>
  <c r="AN5334" i="7"/>
  <c r="AN5335" i="7"/>
  <c r="AN5336" i="7"/>
  <c r="AN5337" i="7"/>
  <c r="AN5338" i="7"/>
  <c r="AN5339" i="7"/>
  <c r="AN5340" i="7"/>
  <c r="AN5341" i="7"/>
  <c r="AN5342" i="7"/>
  <c r="AN5343" i="7"/>
  <c r="AN5344" i="7"/>
  <c r="AN5345" i="7"/>
  <c r="AN5346" i="7"/>
  <c r="AN5347" i="7"/>
  <c r="AN5348" i="7"/>
  <c r="AN5349" i="7"/>
  <c r="AN5350" i="7"/>
  <c r="AN5351" i="7"/>
  <c r="AN5352" i="7"/>
  <c r="AN5353" i="7"/>
  <c r="AN5354" i="7"/>
  <c r="AN5355" i="7"/>
  <c r="AN5356" i="7"/>
  <c r="AN5357" i="7"/>
  <c r="AN5358" i="7"/>
  <c r="AN5359" i="7"/>
  <c r="AN5360" i="7"/>
  <c r="AN5361" i="7"/>
  <c r="AN5362" i="7"/>
  <c r="AN5363" i="7"/>
  <c r="AN5364" i="7"/>
  <c r="AN5365" i="7"/>
  <c r="AN5366" i="7"/>
  <c r="AN5367" i="7"/>
  <c r="AN5368" i="7"/>
  <c r="AN5369" i="7"/>
  <c r="AN5370" i="7"/>
  <c r="AN5371" i="7"/>
  <c r="AN5372" i="7"/>
  <c r="AN5373" i="7"/>
  <c r="AN5374" i="7"/>
  <c r="AN5375" i="7"/>
  <c r="AN5376" i="7"/>
  <c r="AN5377" i="7"/>
  <c r="AN5378" i="7"/>
  <c r="AN5379" i="7"/>
  <c r="AN5380" i="7"/>
  <c r="AN5381" i="7"/>
  <c r="AN5382" i="7"/>
  <c r="AN5383" i="7"/>
  <c r="AN5384" i="7"/>
  <c r="AN5385" i="7"/>
  <c r="AN5386" i="7"/>
  <c r="AN5387" i="7"/>
  <c r="AN5388" i="7"/>
  <c r="AN5389" i="7"/>
  <c r="AN5390" i="7"/>
  <c r="AN5391" i="7"/>
  <c r="AN5392" i="7"/>
  <c r="AN5393" i="7"/>
  <c r="AN5394" i="7"/>
  <c r="AN5395" i="7"/>
  <c r="AN5396" i="7"/>
  <c r="AN5397" i="7"/>
  <c r="AN5398" i="7"/>
  <c r="AN5399" i="7"/>
  <c r="AN5400" i="7"/>
  <c r="AN5401" i="7"/>
  <c r="AN5402" i="7"/>
  <c r="AN5403" i="7"/>
  <c r="AN5404" i="7"/>
  <c r="AN5405" i="7"/>
  <c r="AN5406" i="7"/>
  <c r="AN5407" i="7"/>
  <c r="AN5408" i="7"/>
  <c r="AN5409" i="7"/>
  <c r="AN5410" i="7"/>
  <c r="AN5411" i="7"/>
  <c r="AN5412" i="7"/>
  <c r="AN5413" i="7"/>
  <c r="AN5414" i="7"/>
  <c r="AN5415" i="7"/>
  <c r="AN5416" i="7"/>
  <c r="AN5417" i="7"/>
  <c r="AN5418" i="7"/>
  <c r="AN5419" i="7"/>
  <c r="AN5420" i="7"/>
  <c r="AN5421" i="7"/>
  <c r="AN5422" i="7"/>
  <c r="AN5423" i="7"/>
  <c r="AN5424" i="7"/>
  <c r="AN5425" i="7"/>
  <c r="AN5426" i="7"/>
  <c r="AN5427" i="7"/>
  <c r="AN5428" i="7"/>
  <c r="AN5429" i="7"/>
  <c r="AN5430" i="7"/>
  <c r="AN5431" i="7"/>
  <c r="AN5432" i="7"/>
  <c r="AN5433" i="7"/>
  <c r="AN5434" i="7"/>
  <c r="AN5435" i="7"/>
  <c r="AN5436" i="7"/>
  <c r="AN5437" i="7"/>
  <c r="AN5438" i="7"/>
  <c r="AN5439" i="7"/>
  <c r="AN5440" i="7"/>
  <c r="AN5441" i="7"/>
  <c r="AN5442" i="7"/>
  <c r="AN5443" i="7"/>
  <c r="AN5444" i="7"/>
  <c r="AN5445" i="7"/>
  <c r="AN5446" i="7"/>
  <c r="AN5447" i="7"/>
  <c r="AN5448" i="7"/>
  <c r="AN5449" i="7"/>
  <c r="AN5450" i="7"/>
  <c r="AN5451" i="7"/>
  <c r="AN5452" i="7"/>
  <c r="AN5453" i="7"/>
  <c r="AN5454" i="7"/>
  <c r="AN5455" i="7"/>
  <c r="AN5456" i="7"/>
  <c r="AN5457" i="7"/>
  <c r="AN5458" i="7"/>
  <c r="AN5459" i="7"/>
  <c r="AN5460" i="7"/>
  <c r="AN5461" i="7"/>
  <c r="AN5462" i="7"/>
  <c r="AN5463" i="7"/>
  <c r="AN5464" i="7"/>
  <c r="AN5465" i="7"/>
  <c r="AN5466" i="7"/>
  <c r="AN5467" i="7"/>
  <c r="AN5468" i="7"/>
  <c r="AN5469" i="7"/>
  <c r="AN5470" i="7"/>
  <c r="AN5471" i="7"/>
  <c r="AN5472" i="7"/>
  <c r="AN5473" i="7"/>
  <c r="AN5474" i="7"/>
  <c r="AN5475" i="7"/>
  <c r="AN5476" i="7"/>
  <c r="AN5477" i="7"/>
  <c r="AN5478" i="7"/>
  <c r="AN5479" i="7"/>
  <c r="AN5480" i="7"/>
  <c r="AN5481" i="7"/>
  <c r="AN5482" i="7"/>
  <c r="AN5483" i="7"/>
  <c r="AN5484" i="7"/>
  <c r="AN5485" i="7"/>
  <c r="AN5486" i="7"/>
  <c r="AN5487" i="7"/>
  <c r="AN5488" i="7"/>
  <c r="AN5489" i="7"/>
  <c r="AN5490" i="7"/>
  <c r="AN5491" i="7"/>
  <c r="AN5492" i="7"/>
  <c r="AN5493" i="7"/>
  <c r="AN5494" i="7"/>
  <c r="AN5495" i="7"/>
  <c r="AN5496" i="7"/>
  <c r="AN5497" i="7"/>
  <c r="AN5498" i="7"/>
  <c r="AN5499" i="7"/>
  <c r="AN5500" i="7"/>
  <c r="AN5501" i="7"/>
  <c r="AN5502" i="7"/>
  <c r="AN5503" i="7"/>
  <c r="AN5504" i="7"/>
  <c r="AN5505" i="7"/>
  <c r="AN5506" i="7"/>
  <c r="AN5507" i="7"/>
  <c r="AN5508" i="7"/>
  <c r="AN5509" i="7"/>
  <c r="AN5510" i="7"/>
  <c r="AN5511" i="7"/>
  <c r="AN5512" i="7"/>
  <c r="AN5513" i="7"/>
  <c r="AN5514" i="7"/>
  <c r="AN5515" i="7"/>
  <c r="AN5516" i="7"/>
  <c r="AN5517" i="7"/>
  <c r="AN5518" i="7"/>
  <c r="AN5519" i="7"/>
  <c r="AN5520" i="7"/>
  <c r="AN5521" i="7"/>
  <c r="AN5522" i="7"/>
  <c r="AN5523" i="7"/>
  <c r="AN5524" i="7"/>
  <c r="AN5525" i="7"/>
  <c r="AN5526" i="7"/>
  <c r="AN5527" i="7"/>
  <c r="AN5528" i="7"/>
  <c r="AN5529" i="7"/>
  <c r="AN5530" i="7"/>
  <c r="AN5531" i="7"/>
  <c r="AN5532" i="7"/>
  <c r="AN5533" i="7"/>
  <c r="AN5534" i="7"/>
  <c r="AN5535" i="7"/>
  <c r="AN5536" i="7"/>
  <c r="AN5537" i="7"/>
  <c r="AN5538" i="7"/>
  <c r="AN5539" i="7"/>
  <c r="AN5540" i="7"/>
  <c r="AN5541" i="7"/>
  <c r="AN5542" i="7"/>
  <c r="AN5543" i="7"/>
  <c r="AN5544" i="7"/>
  <c r="AN5545" i="7"/>
  <c r="AN5546" i="7"/>
  <c r="AN5547" i="7"/>
  <c r="AN5548" i="7"/>
  <c r="AN5549" i="7"/>
  <c r="AN5550" i="7"/>
  <c r="AN5551" i="7"/>
  <c r="AN5552" i="7"/>
  <c r="AN5553" i="7"/>
  <c r="AN5554" i="7"/>
  <c r="AN5555" i="7"/>
  <c r="AN5556" i="7"/>
  <c r="AN5557" i="7"/>
  <c r="AN5558" i="7"/>
  <c r="AN5559" i="7"/>
  <c r="AN5560" i="7"/>
  <c r="AN5561" i="7"/>
  <c r="AN5562" i="7"/>
  <c r="AN5563" i="7"/>
  <c r="AN5564" i="7"/>
  <c r="AN5565" i="7"/>
  <c r="AN5566" i="7"/>
  <c r="AN5567" i="7"/>
  <c r="AN5568" i="7"/>
  <c r="AN5569" i="7"/>
  <c r="AN5570" i="7"/>
  <c r="AN5571" i="7"/>
  <c r="AN5572" i="7"/>
  <c r="AN5573" i="7"/>
  <c r="AN5574" i="7"/>
  <c r="AN5575" i="7"/>
  <c r="AN5576" i="7"/>
  <c r="AN5577" i="7"/>
  <c r="AN5578" i="7"/>
  <c r="AN5579" i="7"/>
  <c r="AN5580" i="7"/>
  <c r="AN5581" i="7"/>
  <c r="AN5582" i="7"/>
  <c r="AN5583" i="7"/>
  <c r="AN5584" i="7"/>
  <c r="AN5585" i="7"/>
  <c r="AN5586" i="7"/>
  <c r="AN5587" i="7"/>
  <c r="AN5588" i="7"/>
  <c r="AN5589" i="7"/>
  <c r="AN5590" i="7"/>
  <c r="AN5591" i="7"/>
  <c r="AN5592" i="7"/>
  <c r="AN5593" i="7"/>
  <c r="AN5594" i="7"/>
  <c r="AN5595" i="7"/>
  <c r="AN5596" i="7"/>
  <c r="AN5597" i="7"/>
  <c r="AN5598" i="7"/>
  <c r="AN5599" i="7"/>
  <c r="AN5600" i="7"/>
  <c r="AN5601" i="7"/>
  <c r="AN5602" i="7"/>
  <c r="AN5603" i="7"/>
  <c r="AN5604" i="7"/>
  <c r="AN5605" i="7"/>
  <c r="AN5606" i="7"/>
  <c r="AN5607" i="7"/>
  <c r="AN5608" i="7"/>
  <c r="AN5609" i="7"/>
  <c r="AN5610" i="7"/>
  <c r="AN5611" i="7"/>
  <c r="AN5612" i="7"/>
  <c r="AN5613" i="7"/>
  <c r="AN5614" i="7"/>
  <c r="AN5615" i="7"/>
  <c r="AN5616" i="7"/>
  <c r="AN5617" i="7"/>
  <c r="AN5618" i="7"/>
  <c r="AN5619" i="7"/>
  <c r="AN5620" i="7"/>
  <c r="AN5621" i="7"/>
  <c r="AN5622" i="7"/>
  <c r="AN5623" i="7"/>
  <c r="AN5624" i="7"/>
  <c r="AN5625" i="7"/>
  <c r="AN5626" i="7"/>
  <c r="AN5627" i="7"/>
  <c r="AN5628" i="7"/>
  <c r="AN5629" i="7"/>
  <c r="AN5630" i="7"/>
  <c r="AN5631" i="7"/>
  <c r="AN5632" i="7"/>
  <c r="AN5633" i="7"/>
  <c r="AN5634" i="7"/>
  <c r="AN5635" i="7"/>
  <c r="AN5636" i="7"/>
  <c r="AN5637" i="7"/>
  <c r="AN5638" i="7"/>
  <c r="AN5639" i="7"/>
  <c r="AN5640" i="7"/>
  <c r="AN5641" i="7"/>
  <c r="AN5642" i="7"/>
  <c r="AN5643" i="7"/>
  <c r="AN5644" i="7"/>
  <c r="AN5645" i="7"/>
  <c r="AN5646" i="7"/>
  <c r="AN5647" i="7"/>
  <c r="AN5648" i="7"/>
  <c r="AN5649" i="7"/>
  <c r="AN5650" i="7"/>
  <c r="AN5651" i="7"/>
  <c r="AN5652" i="7"/>
  <c r="AN5653" i="7"/>
  <c r="AN5654" i="7"/>
  <c r="AN5655" i="7"/>
  <c r="AN5656" i="7"/>
  <c r="AN5657" i="7"/>
  <c r="AN5658" i="7"/>
  <c r="AN5659" i="7"/>
  <c r="AN5660" i="7"/>
  <c r="AN5661" i="7"/>
  <c r="AN5662" i="7"/>
  <c r="AN5663" i="7"/>
  <c r="AN5664" i="7"/>
  <c r="AN5665" i="7"/>
  <c r="AN5666" i="7"/>
  <c r="AN5667" i="7"/>
  <c r="AN5668" i="7"/>
  <c r="AN5669" i="7"/>
  <c r="AN5670" i="7"/>
  <c r="AN5671" i="7"/>
  <c r="AN5672" i="7"/>
  <c r="AN5673" i="7"/>
  <c r="AN5674" i="7"/>
  <c r="AN5675" i="7"/>
  <c r="AN5676" i="7"/>
  <c r="AN5677" i="7"/>
  <c r="AN5678" i="7"/>
  <c r="AN5679" i="7"/>
  <c r="AN5680" i="7"/>
  <c r="AN5681" i="7"/>
  <c r="AN5682" i="7"/>
  <c r="AN5683" i="7"/>
  <c r="AN5684" i="7"/>
  <c r="AN5685" i="7"/>
  <c r="AN5686" i="7"/>
  <c r="AN5687" i="7"/>
  <c r="AN5688" i="7"/>
  <c r="AN5689" i="7"/>
  <c r="AN5690" i="7"/>
  <c r="AN5691" i="7"/>
  <c r="AN5692" i="7"/>
  <c r="AN5693" i="7"/>
  <c r="AN5694" i="7"/>
  <c r="AN5695" i="7"/>
  <c r="AN5696" i="7"/>
  <c r="AN5697" i="7"/>
  <c r="AN5698" i="7"/>
  <c r="AN5699" i="7"/>
  <c r="AN5700" i="7"/>
  <c r="AN5701" i="7"/>
  <c r="AN5702" i="7"/>
  <c r="AN5703" i="7"/>
  <c r="AN5704" i="7"/>
  <c r="AN5705" i="7"/>
  <c r="AN5706" i="7"/>
  <c r="AN5707" i="7"/>
  <c r="AN5708" i="7"/>
  <c r="AN5709" i="7"/>
  <c r="AN5710" i="7"/>
  <c r="AN5711" i="7"/>
  <c r="AN5712" i="7"/>
  <c r="AN5713" i="7"/>
  <c r="AN5714" i="7"/>
  <c r="AN5715" i="7"/>
  <c r="AN5716" i="7"/>
  <c r="AN5717" i="7"/>
  <c r="AN5718" i="7"/>
  <c r="AN5719" i="7"/>
  <c r="AN5720" i="7"/>
  <c r="AN5721" i="7"/>
  <c r="AN5722" i="7"/>
  <c r="AN5723" i="7"/>
  <c r="AN5724" i="7"/>
  <c r="AN5725" i="7"/>
  <c r="AN5726" i="7"/>
  <c r="AN5727" i="7"/>
  <c r="AN5728" i="7"/>
  <c r="AN5729" i="7"/>
  <c r="AN5730" i="7"/>
  <c r="AN5731" i="7"/>
  <c r="AN5732" i="7"/>
  <c r="AN5733" i="7"/>
  <c r="AN5734" i="7"/>
  <c r="AN5735" i="7"/>
  <c r="AN5736" i="7"/>
  <c r="AN5737" i="7"/>
  <c r="AN5738" i="7"/>
  <c r="AN5739" i="7"/>
  <c r="AN5740" i="7"/>
  <c r="AN5741" i="7"/>
  <c r="AN5742" i="7"/>
  <c r="AN5743" i="7"/>
  <c r="AN5744" i="7"/>
  <c r="AN5745" i="7"/>
  <c r="AN5746" i="7"/>
  <c r="AN5747" i="7"/>
  <c r="AN5748" i="7"/>
  <c r="AN5749" i="7"/>
  <c r="AN5750" i="7"/>
  <c r="AN5751" i="7"/>
  <c r="AN5752" i="7"/>
  <c r="AN5753" i="7"/>
  <c r="AN5754" i="7"/>
  <c r="AN5755" i="7"/>
  <c r="AN5756" i="7"/>
  <c r="AN5757" i="7"/>
  <c r="AN5758" i="7"/>
  <c r="AN5759" i="7"/>
  <c r="AN5760" i="7"/>
  <c r="AN5761" i="7"/>
  <c r="AN5762" i="7"/>
  <c r="AN5763" i="7"/>
  <c r="AN5764" i="7"/>
  <c r="AN5765" i="7"/>
  <c r="AN5766" i="7"/>
  <c r="AN5767" i="7"/>
  <c r="AN5768" i="7"/>
  <c r="AN5769" i="7"/>
  <c r="AN5770" i="7"/>
  <c r="AN5771" i="7"/>
  <c r="AN5772" i="7"/>
  <c r="AN5773" i="7"/>
  <c r="AN5774" i="7"/>
  <c r="AN5775" i="7"/>
  <c r="AN5776" i="7"/>
  <c r="AN5777" i="7"/>
  <c r="AN5778" i="7"/>
  <c r="AN5779" i="7"/>
  <c r="AN5780" i="7"/>
  <c r="AN5781" i="7"/>
  <c r="AN5782" i="7"/>
  <c r="AN5783" i="7"/>
  <c r="AN5784" i="7"/>
  <c r="AN5785" i="7"/>
  <c r="AN5786" i="7"/>
  <c r="AN5787" i="7"/>
  <c r="AN5788" i="7"/>
  <c r="AN5789" i="7"/>
  <c r="AN5790" i="7"/>
  <c r="AN5791" i="7"/>
  <c r="AN5792" i="7"/>
  <c r="AN5793" i="7"/>
  <c r="AN5794" i="7"/>
  <c r="AN5795" i="7"/>
  <c r="AN5796" i="7"/>
  <c r="AN5797" i="7"/>
  <c r="AN5798" i="7"/>
  <c r="AN5799" i="7"/>
  <c r="AN5800" i="7"/>
  <c r="AN5801" i="7"/>
  <c r="AN5802" i="7"/>
  <c r="AN5803" i="7"/>
  <c r="AN5804" i="7"/>
  <c r="AN5805" i="7"/>
  <c r="AN5806" i="7"/>
  <c r="AN5807" i="7"/>
  <c r="AN5808" i="7"/>
  <c r="AN5809" i="7"/>
  <c r="AN5810" i="7"/>
  <c r="AN5811" i="7"/>
  <c r="AN5812" i="7"/>
  <c r="AN5813" i="7"/>
  <c r="AN5814" i="7"/>
  <c r="AN5815" i="7"/>
  <c r="AN5816" i="7"/>
  <c r="AN5817" i="7"/>
  <c r="AN5818" i="7"/>
  <c r="AN5819" i="7"/>
  <c r="AN5820" i="7"/>
  <c r="AN5821" i="7"/>
  <c r="AN5822" i="7"/>
  <c r="AN5823" i="7"/>
  <c r="AN5824" i="7"/>
  <c r="AN5825" i="7"/>
  <c r="AN5826" i="7"/>
  <c r="AN5827" i="7"/>
  <c r="AN5828" i="7"/>
  <c r="AN5829" i="7"/>
  <c r="AN5830" i="7"/>
  <c r="AN5831" i="7"/>
  <c r="AN5832" i="7"/>
  <c r="AN5833" i="7"/>
  <c r="AN5834" i="7"/>
  <c r="AN5835" i="7"/>
  <c r="AN5836" i="7"/>
  <c r="AN5837" i="7"/>
  <c r="AN5838" i="7"/>
  <c r="AN5839" i="7"/>
  <c r="AN5840" i="7"/>
  <c r="AN5841" i="7"/>
  <c r="AN5842" i="7"/>
  <c r="AN5843" i="7"/>
  <c r="AN5844" i="7"/>
  <c r="AN5845" i="7"/>
  <c r="AN5846" i="7"/>
  <c r="AN5847" i="7"/>
  <c r="AN5848" i="7"/>
  <c r="AN5849" i="7"/>
  <c r="AN5850" i="7"/>
  <c r="AN5851" i="7"/>
  <c r="AN5852" i="7"/>
  <c r="AN5853" i="7"/>
  <c r="AN5854" i="7"/>
  <c r="AN5855" i="7"/>
  <c r="AN5856" i="7"/>
  <c r="AN5857" i="7"/>
  <c r="AN5858" i="7"/>
  <c r="AN5859" i="7"/>
  <c r="AN5860" i="7"/>
  <c r="AN5861" i="7"/>
  <c r="AN5862" i="7"/>
  <c r="AN5863" i="7"/>
  <c r="AN5864" i="7"/>
  <c r="AN5865" i="7"/>
  <c r="AN5866" i="7"/>
  <c r="AN5867" i="7"/>
  <c r="AN5868" i="7"/>
  <c r="AN5869" i="7"/>
  <c r="AN5870" i="7"/>
  <c r="AN5871" i="7"/>
  <c r="AN5872" i="7"/>
  <c r="AN5873" i="7"/>
  <c r="AN5874" i="7"/>
  <c r="AN5875" i="7"/>
  <c r="AN5876" i="7"/>
  <c r="AN5877" i="7"/>
  <c r="AN5878" i="7"/>
  <c r="AN5879" i="7"/>
  <c r="AN5880" i="7"/>
  <c r="AN5881" i="7"/>
  <c r="AN5882" i="7"/>
  <c r="AN5883" i="7"/>
  <c r="AN5884" i="7"/>
  <c r="AN5885" i="7"/>
  <c r="AN5886" i="7"/>
  <c r="AN5887" i="7"/>
  <c r="AN5888" i="7"/>
  <c r="AN5889" i="7"/>
  <c r="AN5890" i="7"/>
  <c r="AN5891" i="7"/>
  <c r="AN5892" i="7"/>
  <c r="AN5893" i="7"/>
  <c r="AN5894" i="7"/>
  <c r="AN5895" i="7"/>
  <c r="AN5896" i="7"/>
  <c r="AN5897" i="7"/>
  <c r="AN5898" i="7"/>
  <c r="AN5899" i="7"/>
  <c r="AN5900" i="7"/>
  <c r="AN5901" i="7"/>
  <c r="AN5902" i="7"/>
  <c r="AN5903" i="7"/>
  <c r="AN5904" i="7"/>
  <c r="AN5905" i="7"/>
  <c r="AN5906" i="7"/>
  <c r="AN5907" i="7"/>
  <c r="AN5908" i="7"/>
  <c r="AN5909" i="7"/>
  <c r="AN5910" i="7"/>
  <c r="AN5911" i="7"/>
  <c r="AN5912" i="7"/>
  <c r="AN5913" i="7"/>
  <c r="AN5914" i="7"/>
  <c r="AN5915" i="7"/>
  <c r="AN5916" i="7"/>
  <c r="AN5917" i="7"/>
  <c r="AN5918" i="7"/>
  <c r="AN5919" i="7"/>
  <c r="AN5920" i="7"/>
  <c r="AN5921" i="7"/>
  <c r="AN5922" i="7"/>
  <c r="AN5923" i="7"/>
  <c r="AN5924" i="7"/>
  <c r="AN5925" i="7"/>
  <c r="AN5926" i="7"/>
  <c r="AN5927" i="7"/>
  <c r="AN5928" i="7"/>
  <c r="AN5929" i="7"/>
  <c r="AN5930" i="7"/>
  <c r="AN5931" i="7"/>
  <c r="AN5932" i="7"/>
  <c r="AN5933" i="7"/>
  <c r="AN5934" i="7"/>
  <c r="AN5935" i="7"/>
  <c r="AN5936" i="7"/>
  <c r="AN5937" i="7"/>
  <c r="AN5938" i="7"/>
  <c r="AN5939" i="7"/>
  <c r="AN5940" i="7"/>
  <c r="AN5941" i="7"/>
  <c r="AN5942" i="7"/>
  <c r="AN5943" i="7"/>
  <c r="AN5944" i="7"/>
  <c r="AN5945" i="7"/>
  <c r="AN5946" i="7"/>
  <c r="AN5947" i="7"/>
  <c r="AN5948" i="7"/>
  <c r="AN5949" i="7"/>
  <c r="AN5950" i="7"/>
  <c r="AN5951" i="7"/>
  <c r="AN5952" i="7"/>
  <c r="AN5953" i="7"/>
  <c r="AN5954" i="7"/>
  <c r="AN5955" i="7"/>
  <c r="AN5956" i="7"/>
  <c r="AN5957" i="7"/>
  <c r="AN5958" i="7"/>
  <c r="AN5959" i="7"/>
  <c r="AN5960" i="7"/>
  <c r="AN5961" i="7"/>
  <c r="AN5962" i="7"/>
  <c r="AN5963" i="7"/>
  <c r="AN5964" i="7"/>
  <c r="AN5965" i="7"/>
  <c r="AN5966" i="7"/>
  <c r="AN5967" i="7"/>
  <c r="AN5968" i="7"/>
  <c r="AN5969" i="7"/>
  <c r="AN5970" i="7"/>
  <c r="AN5971" i="7"/>
  <c r="AN5972" i="7"/>
  <c r="AN5973" i="7"/>
  <c r="AN5974" i="7"/>
  <c r="AN5975" i="7"/>
  <c r="AN5976" i="7"/>
  <c r="AN5977" i="7"/>
  <c r="AN5978" i="7"/>
  <c r="AN5979" i="7"/>
  <c r="AN5980" i="7"/>
  <c r="AN5981" i="7"/>
  <c r="AN5982" i="7"/>
  <c r="AN5983" i="7"/>
  <c r="AN5984" i="7"/>
  <c r="AN5985" i="7"/>
  <c r="AN5986" i="7"/>
  <c r="AN5987" i="7"/>
  <c r="AN5988" i="7"/>
  <c r="AN5989" i="7"/>
  <c r="AN5990" i="7"/>
  <c r="AN5991" i="7"/>
  <c r="AN5992" i="7"/>
  <c r="AN5993" i="7"/>
  <c r="AN5994" i="7"/>
  <c r="AN5995" i="7"/>
  <c r="AN5996" i="7"/>
  <c r="AN5997" i="7"/>
  <c r="AN5998" i="7"/>
  <c r="AN5999" i="7"/>
  <c r="AN6000" i="7"/>
  <c r="AN6001" i="7"/>
  <c r="AN6002" i="7"/>
  <c r="AN6003" i="7"/>
  <c r="AN6004" i="7"/>
  <c r="AN6005" i="7"/>
  <c r="AN6006" i="7"/>
  <c r="AN6007" i="7"/>
  <c r="AN6008" i="7"/>
  <c r="AN6009" i="7"/>
  <c r="AN6010" i="7"/>
  <c r="AN6011" i="7"/>
  <c r="AN6012" i="7"/>
  <c r="AN6013" i="7"/>
  <c r="AN6014" i="7"/>
  <c r="AN6015" i="7"/>
  <c r="AN6016" i="7"/>
  <c r="AN6017" i="7"/>
  <c r="AN6018" i="7"/>
  <c r="AN6019" i="7"/>
  <c r="AN6020" i="7"/>
  <c r="AN6021" i="7"/>
  <c r="AN6022" i="7"/>
  <c r="AN6023" i="7"/>
  <c r="AN6024" i="7"/>
  <c r="AN6025" i="7"/>
  <c r="AN6026" i="7"/>
  <c r="AN6027" i="7"/>
  <c r="AN6028" i="7"/>
  <c r="AN6029" i="7"/>
  <c r="AN6030" i="7"/>
  <c r="AN6031" i="7"/>
  <c r="AN6032" i="7"/>
  <c r="AN6033" i="7"/>
  <c r="AN6034" i="7"/>
  <c r="AN6035" i="7"/>
  <c r="AN6036" i="7"/>
  <c r="AN6037" i="7"/>
  <c r="AN6038" i="7"/>
  <c r="AN6039" i="7"/>
  <c r="AN6040" i="7"/>
  <c r="AN6041" i="7"/>
  <c r="AN6042" i="7"/>
  <c r="AN6043" i="7"/>
  <c r="AN6044" i="7"/>
  <c r="AN6045" i="7"/>
  <c r="AN6046" i="7"/>
  <c r="AN6047" i="7"/>
  <c r="AN6048" i="7"/>
  <c r="AN6049" i="7"/>
  <c r="AN6050" i="7"/>
  <c r="AN6051" i="7"/>
  <c r="AN6052" i="7"/>
  <c r="AN6053" i="7"/>
  <c r="AN6054" i="7"/>
  <c r="AN6055" i="7"/>
  <c r="AN6056" i="7"/>
  <c r="AN6057" i="7"/>
  <c r="AN6058" i="7"/>
  <c r="AN6059" i="7"/>
  <c r="AN6060" i="7"/>
  <c r="AN6061" i="7"/>
  <c r="AN6062" i="7"/>
  <c r="AN6063" i="7"/>
  <c r="AN6064" i="7"/>
  <c r="AN6065" i="7"/>
  <c r="AN6066" i="7"/>
  <c r="AN6067" i="7"/>
  <c r="AN6068" i="7"/>
  <c r="AN6069" i="7"/>
  <c r="AN6070" i="7"/>
  <c r="AN6071" i="7"/>
  <c r="AN6072" i="7"/>
  <c r="AN6073" i="7"/>
  <c r="AN6074" i="7"/>
  <c r="AN6075" i="7"/>
  <c r="AN6076" i="7"/>
  <c r="AN6077" i="7"/>
  <c r="AN6078" i="7"/>
  <c r="AN6079" i="7"/>
  <c r="AN6080" i="7"/>
  <c r="AN6081" i="7"/>
  <c r="AN6082" i="7"/>
  <c r="AN6083" i="7"/>
  <c r="AN6084" i="7"/>
  <c r="AN6085" i="7"/>
  <c r="AN6086" i="7"/>
  <c r="AN6087" i="7"/>
  <c r="AN6088" i="7"/>
  <c r="AN6089" i="7"/>
  <c r="AN6090" i="7"/>
  <c r="AN6091" i="7"/>
  <c r="AN6092" i="7"/>
  <c r="AN6093" i="7"/>
  <c r="AN6094" i="7"/>
  <c r="AN6095" i="7"/>
  <c r="AN6096" i="7"/>
  <c r="AN6097" i="7"/>
  <c r="AN6098" i="7"/>
  <c r="AN6099" i="7"/>
  <c r="AN6100" i="7"/>
  <c r="AN6101" i="7"/>
  <c r="AN6102" i="7"/>
  <c r="AN6103" i="7"/>
  <c r="AN6104" i="7"/>
  <c r="AN6105" i="7"/>
  <c r="AN6106" i="7"/>
  <c r="AN6107" i="7"/>
  <c r="AN6108" i="7"/>
  <c r="AN6109" i="7"/>
  <c r="AN6110" i="7"/>
  <c r="AN6111" i="7"/>
  <c r="AN6112" i="7"/>
  <c r="AN6113" i="7"/>
  <c r="AN6114" i="7"/>
  <c r="AN6115" i="7"/>
  <c r="AN6116" i="7"/>
  <c r="AN6117" i="7"/>
  <c r="AN6118" i="7"/>
  <c r="AN6119" i="7"/>
  <c r="AN6120" i="7"/>
  <c r="AN6121" i="7"/>
  <c r="AN6122" i="7"/>
  <c r="AN6123" i="7"/>
  <c r="AN6124" i="7"/>
  <c r="AN6125" i="7"/>
  <c r="AN6126" i="7"/>
  <c r="AN6127" i="7"/>
  <c r="AN6128" i="7"/>
  <c r="AN6129" i="7"/>
  <c r="AN6130" i="7"/>
  <c r="AN6131" i="7"/>
  <c r="AN6132" i="7"/>
  <c r="AN6133" i="7"/>
  <c r="AN6134" i="7"/>
  <c r="AN6135" i="7"/>
  <c r="AN6136" i="7"/>
  <c r="AN6137" i="7"/>
  <c r="AN6138" i="7"/>
  <c r="AN6139" i="7"/>
  <c r="AN6140" i="7"/>
  <c r="AN6141" i="7"/>
  <c r="AN6142" i="7"/>
  <c r="AN6143" i="7"/>
  <c r="AN6144" i="7"/>
  <c r="AN6145" i="7"/>
  <c r="AN6146" i="7"/>
  <c r="AN6147" i="7"/>
  <c r="AN6148" i="7"/>
  <c r="AN6149" i="7"/>
  <c r="AN6150" i="7"/>
  <c r="AN6151" i="7"/>
  <c r="AN6152" i="7"/>
  <c r="AN6153" i="7"/>
  <c r="AN6154" i="7"/>
  <c r="AN6155" i="7"/>
  <c r="AN6156" i="7"/>
  <c r="AN6157" i="7"/>
  <c r="AN6158" i="7"/>
  <c r="AN6159" i="7"/>
  <c r="AN6160" i="7"/>
  <c r="AN6161" i="7"/>
  <c r="AN6162" i="7"/>
  <c r="AN6163" i="7"/>
  <c r="AN6164" i="7"/>
  <c r="AN6165" i="7"/>
  <c r="AN6166" i="7"/>
  <c r="AN6167" i="7"/>
  <c r="AN6168" i="7"/>
  <c r="AN6169" i="7"/>
  <c r="AN6170" i="7"/>
  <c r="AN6171" i="7"/>
  <c r="AN6172" i="7"/>
  <c r="AN6173" i="7"/>
  <c r="AN6174" i="7"/>
  <c r="AN6175" i="7"/>
  <c r="AN6176" i="7"/>
  <c r="AN6177" i="7"/>
  <c r="AN6178" i="7"/>
  <c r="AN6179" i="7"/>
  <c r="AN6180" i="7"/>
  <c r="AN6181" i="7"/>
  <c r="AN6182" i="7"/>
  <c r="AN6183" i="7"/>
  <c r="AN6184" i="7"/>
  <c r="AN6185" i="7"/>
  <c r="AN6186" i="7"/>
  <c r="AN6187" i="7"/>
  <c r="AN6188" i="7"/>
  <c r="AN6189" i="7"/>
  <c r="AN6190" i="7"/>
  <c r="AN6191" i="7"/>
  <c r="AN6192" i="7"/>
  <c r="AN6193" i="7"/>
  <c r="AN6194" i="7"/>
  <c r="AN6195" i="7"/>
  <c r="AN6196" i="7"/>
  <c r="AN6197" i="7"/>
  <c r="AN6198" i="7"/>
  <c r="AN6199" i="7"/>
  <c r="AN6200" i="7"/>
  <c r="AN6201" i="7"/>
  <c r="AN6202" i="7"/>
  <c r="AN6203" i="7"/>
  <c r="AN6204" i="7"/>
  <c r="AN6205" i="7"/>
  <c r="AN6206" i="7"/>
  <c r="AN6207" i="7"/>
  <c r="AN6208" i="7"/>
  <c r="AN6209" i="7"/>
  <c r="AN6210" i="7"/>
  <c r="AN6211" i="7"/>
  <c r="AN6212" i="7"/>
  <c r="AN6213" i="7"/>
  <c r="AN6214" i="7"/>
  <c r="AN6215" i="7"/>
  <c r="AN6216" i="7"/>
  <c r="AN6217" i="7"/>
  <c r="AN6218" i="7"/>
  <c r="AN6219" i="7"/>
  <c r="AN6220" i="7"/>
  <c r="AN6221" i="7"/>
  <c r="AN6222" i="7"/>
  <c r="AN6223" i="7"/>
  <c r="AN6224" i="7"/>
  <c r="AN6225" i="7"/>
  <c r="AN6226" i="7"/>
  <c r="AN6227" i="7"/>
  <c r="AN6228" i="7"/>
  <c r="AN6229" i="7"/>
  <c r="AN6230" i="7"/>
  <c r="AN6231" i="7"/>
  <c r="AN6232" i="7"/>
  <c r="AN6233" i="7"/>
  <c r="AN6234" i="7"/>
  <c r="AN6235" i="7"/>
  <c r="AN6236" i="7"/>
  <c r="AN6237" i="7"/>
  <c r="AN6238" i="7"/>
  <c r="AN6239" i="7"/>
  <c r="AN6240" i="7"/>
  <c r="AN6241" i="7"/>
  <c r="AN6242" i="7"/>
  <c r="AN6243" i="7"/>
  <c r="AN6244" i="7"/>
  <c r="AN6245" i="7"/>
  <c r="AN6246" i="7"/>
  <c r="AN6247" i="7"/>
  <c r="AN6248" i="7"/>
  <c r="AN6249" i="7"/>
  <c r="AN6250" i="7"/>
  <c r="AN6251" i="7"/>
  <c r="AN6252" i="7"/>
  <c r="AN6253" i="7"/>
  <c r="AN6254" i="7"/>
  <c r="AN6255" i="7"/>
  <c r="AN6256" i="7"/>
  <c r="AN6257" i="7"/>
  <c r="AN6258" i="7"/>
  <c r="AN6259" i="7"/>
  <c r="AN6260" i="7"/>
  <c r="AN6261" i="7"/>
  <c r="AN6262" i="7"/>
  <c r="AN6263" i="7"/>
  <c r="AN6264" i="7"/>
  <c r="AN6265" i="7"/>
  <c r="AN6266" i="7"/>
  <c r="AN6267" i="7"/>
  <c r="AN6268" i="7"/>
  <c r="AN6269" i="7"/>
  <c r="AN6270" i="7"/>
  <c r="AN6271" i="7"/>
  <c r="AN6272" i="7"/>
  <c r="AN6273" i="7"/>
  <c r="AN6274" i="7"/>
  <c r="AN6275" i="7"/>
  <c r="AN6276" i="7"/>
  <c r="AN6277" i="7"/>
  <c r="AN6278" i="7"/>
  <c r="AN6279" i="7"/>
  <c r="AN6280" i="7"/>
  <c r="AN6281" i="7"/>
  <c r="AN6282" i="7"/>
  <c r="AN6283" i="7"/>
  <c r="AN6284" i="7"/>
  <c r="AN6285" i="7"/>
  <c r="AN6286" i="7"/>
  <c r="AN6287" i="7"/>
  <c r="AN6288" i="7"/>
  <c r="AN6289" i="7"/>
  <c r="AN6290" i="7"/>
  <c r="AN6291" i="7"/>
  <c r="AN6292" i="7"/>
  <c r="AN6293" i="7"/>
  <c r="AN6294" i="7"/>
  <c r="AN6295" i="7"/>
  <c r="AN6296" i="7"/>
  <c r="AN6297" i="7"/>
  <c r="AN6298" i="7"/>
  <c r="AN6299" i="7"/>
  <c r="AN6300" i="7"/>
  <c r="AN6301" i="7"/>
  <c r="AN6302" i="7"/>
  <c r="AN6303" i="7"/>
  <c r="AN6304" i="7"/>
  <c r="AN6305" i="7"/>
  <c r="AN6306" i="7"/>
  <c r="AN6307" i="7"/>
  <c r="AN6308" i="7"/>
  <c r="AN6309" i="7"/>
  <c r="AN6310" i="7"/>
  <c r="AN6311" i="7"/>
  <c r="AN6312" i="7"/>
  <c r="AN6313" i="7"/>
  <c r="AN6314" i="7"/>
  <c r="AN6315" i="7"/>
  <c r="AN6316" i="7"/>
  <c r="AN6317" i="7"/>
  <c r="AN6318" i="7"/>
  <c r="AN6319" i="7"/>
  <c r="AN6320" i="7"/>
  <c r="AN6321" i="7"/>
  <c r="AN6322" i="7"/>
  <c r="AN6323" i="7"/>
  <c r="AN6324" i="7"/>
  <c r="AN6325" i="7"/>
  <c r="AN6326" i="7"/>
  <c r="AN6327" i="7"/>
  <c r="AN6328" i="7"/>
  <c r="AN6329" i="7"/>
  <c r="AN6330" i="7"/>
  <c r="AN6331" i="7"/>
  <c r="AN6332" i="7"/>
  <c r="AN6333" i="7"/>
  <c r="AN6334" i="7"/>
  <c r="AN6335" i="7"/>
  <c r="AN6336" i="7"/>
  <c r="AN6337" i="7"/>
  <c r="AN6338" i="7"/>
  <c r="AN6339" i="7"/>
  <c r="AN6340" i="7"/>
  <c r="AN6341" i="7"/>
  <c r="AN6342" i="7"/>
  <c r="AN6343" i="7"/>
  <c r="AN6344" i="7"/>
  <c r="AN6345" i="7"/>
  <c r="AN6346" i="7"/>
  <c r="AN6347" i="7"/>
  <c r="AN6348" i="7"/>
  <c r="AN6349" i="7"/>
  <c r="AN6350" i="7"/>
  <c r="AN6351" i="7"/>
  <c r="AN6352" i="7"/>
  <c r="AN6353" i="7"/>
  <c r="AN6354" i="7"/>
  <c r="AN6355" i="7"/>
  <c r="AN6356" i="7"/>
  <c r="AN6357" i="7"/>
  <c r="AN6358" i="7"/>
  <c r="AN6359" i="7"/>
  <c r="AN6360" i="7"/>
  <c r="AN6361" i="7"/>
  <c r="AN6362" i="7"/>
  <c r="AN6363" i="7"/>
  <c r="AN6364" i="7"/>
  <c r="AN6365" i="7"/>
  <c r="AN6366" i="7"/>
  <c r="AN6367" i="7"/>
  <c r="AN6368" i="7"/>
  <c r="AN6369" i="7"/>
  <c r="AN6370" i="7"/>
  <c r="AN6371" i="7"/>
  <c r="AN6372" i="7"/>
  <c r="AN6373" i="7"/>
  <c r="AN6374" i="7"/>
  <c r="AN6375" i="7"/>
  <c r="AN6376" i="7"/>
  <c r="AN6377" i="7"/>
  <c r="AN6378" i="7"/>
  <c r="AN6379" i="7"/>
  <c r="AN6380" i="7"/>
  <c r="AN6381" i="7"/>
  <c r="AN6382" i="7"/>
  <c r="AN6383" i="7"/>
  <c r="AN6384" i="7"/>
  <c r="AN6385" i="7"/>
  <c r="AN6386" i="7"/>
  <c r="AN6387" i="7"/>
  <c r="AN6388" i="7"/>
  <c r="AN6389" i="7"/>
  <c r="AN6390" i="7"/>
  <c r="AN6391" i="7"/>
  <c r="AN6392" i="7"/>
  <c r="AN6393" i="7"/>
  <c r="AN6394" i="7"/>
  <c r="AN6395" i="7"/>
  <c r="AN6396" i="7"/>
  <c r="AN6397" i="7"/>
  <c r="AN6398" i="7"/>
  <c r="AN6399" i="7"/>
  <c r="AN6400" i="7"/>
  <c r="AN6401" i="7"/>
  <c r="AN6402" i="7"/>
  <c r="AN6403" i="7"/>
  <c r="AN6404" i="7"/>
  <c r="AN6405" i="7"/>
  <c r="AN6406" i="7"/>
  <c r="AN6407" i="7"/>
  <c r="AN6408" i="7"/>
  <c r="AN6409" i="7"/>
  <c r="AN6410" i="7"/>
  <c r="AN6411" i="7"/>
  <c r="AN6412" i="7"/>
  <c r="AN6413" i="7"/>
  <c r="AN6414" i="7"/>
  <c r="AN6415" i="7"/>
  <c r="AN6416" i="7"/>
  <c r="AN6417" i="7"/>
  <c r="AN6418" i="7"/>
  <c r="AN6419" i="7"/>
  <c r="AN6420" i="7"/>
  <c r="AN6421" i="7"/>
  <c r="AN6422" i="7"/>
  <c r="AN6423" i="7"/>
  <c r="AN6424" i="7"/>
  <c r="AN6425" i="7"/>
  <c r="AN6426" i="7"/>
  <c r="AN6427" i="7"/>
  <c r="AN6428" i="7"/>
  <c r="AN6429" i="7"/>
  <c r="AN6430" i="7"/>
  <c r="AN6431" i="7"/>
  <c r="AN6432" i="7"/>
  <c r="AN6433" i="7"/>
  <c r="AN6434" i="7"/>
  <c r="AN6435" i="7"/>
  <c r="AN6436" i="7"/>
  <c r="AN6437" i="7"/>
  <c r="AN6438" i="7"/>
  <c r="AN6439" i="7"/>
  <c r="AN6440" i="7"/>
  <c r="AN6441" i="7"/>
  <c r="AN6442" i="7"/>
  <c r="AN6443" i="7"/>
  <c r="AN6444" i="7"/>
  <c r="AN6445" i="7"/>
  <c r="AN6446" i="7"/>
  <c r="AN6447" i="7"/>
  <c r="AN6448" i="7"/>
  <c r="AN6449" i="7"/>
  <c r="AN6450" i="7"/>
  <c r="AN6451" i="7"/>
  <c r="AN6452" i="7"/>
  <c r="AN6453" i="7"/>
  <c r="AN6454" i="7"/>
  <c r="AN6455" i="7"/>
  <c r="AN6456" i="7"/>
  <c r="AN6457" i="7"/>
  <c r="AN6458" i="7"/>
  <c r="AN6459" i="7"/>
  <c r="AN6460" i="7"/>
  <c r="AN6461" i="7"/>
  <c r="AN6462" i="7"/>
  <c r="AN6463" i="7"/>
  <c r="AN6464" i="7"/>
  <c r="AN6465" i="7"/>
  <c r="AN6466" i="7"/>
  <c r="AN6467" i="7"/>
  <c r="AN6468" i="7"/>
  <c r="AN6469" i="7"/>
  <c r="AN6470" i="7"/>
  <c r="AN6471" i="7"/>
  <c r="AN6472" i="7"/>
  <c r="AN6473" i="7"/>
  <c r="AN6474" i="7"/>
  <c r="AN6475" i="7"/>
  <c r="AN6476" i="7"/>
  <c r="AN6477" i="7"/>
  <c r="AN6478" i="7"/>
  <c r="AN6479" i="7"/>
  <c r="AN6480" i="7"/>
  <c r="AN6481" i="7"/>
  <c r="AN6482" i="7"/>
  <c r="AN6483" i="7"/>
  <c r="AN6484" i="7"/>
  <c r="AN6485" i="7"/>
  <c r="AN6486" i="7"/>
  <c r="AN6487" i="7"/>
  <c r="AN6488" i="7"/>
  <c r="AN6489" i="7"/>
  <c r="AN6490" i="7"/>
  <c r="AN6491" i="7"/>
  <c r="AN6492" i="7"/>
  <c r="AN6493" i="7"/>
  <c r="AN6494" i="7"/>
  <c r="AN6495" i="7"/>
  <c r="AN6496" i="7"/>
  <c r="AN6497" i="7"/>
  <c r="AN6498" i="7"/>
  <c r="AN6499" i="7"/>
  <c r="AN6500" i="7"/>
  <c r="AN6501" i="7"/>
  <c r="AN6502" i="7"/>
  <c r="AN6503" i="7"/>
  <c r="AN6504" i="7"/>
  <c r="AN6505" i="7"/>
  <c r="AN6506" i="7"/>
  <c r="AN6507" i="7"/>
  <c r="AN6508" i="7"/>
  <c r="AN6509" i="7"/>
  <c r="AN6510" i="7"/>
  <c r="AN6511" i="7"/>
  <c r="AN6512" i="7"/>
  <c r="AN6513" i="7"/>
  <c r="AN6514" i="7"/>
  <c r="AN6515" i="7"/>
  <c r="AN6516" i="7"/>
  <c r="AN6517" i="7"/>
  <c r="AN6518" i="7"/>
  <c r="AN6519" i="7"/>
  <c r="AN6520" i="7"/>
  <c r="AN6521" i="7"/>
  <c r="AN6522" i="7"/>
  <c r="AN6523" i="7"/>
  <c r="AN6524" i="7"/>
  <c r="AN6525" i="7"/>
  <c r="AN6526" i="7"/>
  <c r="AN6527" i="7"/>
  <c r="AN6528" i="7"/>
  <c r="AN6529" i="7"/>
  <c r="AN6530" i="7"/>
  <c r="AN6531" i="7"/>
  <c r="AN6532" i="7"/>
  <c r="AN6533" i="7"/>
  <c r="AN6534" i="7"/>
  <c r="AN6535" i="7"/>
  <c r="AN6536" i="7"/>
  <c r="AN6537" i="7"/>
  <c r="AN6538" i="7"/>
  <c r="AN6539" i="7"/>
  <c r="AN6540" i="7"/>
  <c r="AN6541" i="7"/>
  <c r="AN6542" i="7"/>
  <c r="AN6543" i="7"/>
  <c r="AN6544" i="7"/>
  <c r="AN6545" i="7"/>
  <c r="AN6546" i="7"/>
  <c r="AN6547" i="7"/>
  <c r="AN6548" i="7"/>
  <c r="AN6549" i="7"/>
  <c r="AN6550" i="7"/>
  <c r="AN6551" i="7"/>
  <c r="AN6552" i="7"/>
  <c r="AN6553" i="7"/>
  <c r="AN6554" i="7"/>
  <c r="AN6555" i="7"/>
  <c r="AN6556" i="7"/>
  <c r="AN6557" i="7"/>
  <c r="AN6558" i="7"/>
  <c r="AN6559" i="7"/>
  <c r="AN6560" i="7"/>
  <c r="AN6561" i="7"/>
  <c r="AN6562" i="7"/>
  <c r="AN6563" i="7"/>
  <c r="AN6564" i="7"/>
  <c r="AN6565" i="7"/>
  <c r="AN6566" i="7"/>
  <c r="AN6567" i="7"/>
  <c r="AN6568" i="7"/>
  <c r="AN6569" i="7"/>
  <c r="AN6570" i="7"/>
  <c r="AN6571" i="7"/>
  <c r="AN6572" i="7"/>
  <c r="AN6573" i="7"/>
  <c r="AN6574" i="7"/>
  <c r="AN6575" i="7"/>
  <c r="AN6576" i="7"/>
  <c r="AN6577" i="7"/>
  <c r="AN6578" i="7"/>
  <c r="AN6579" i="7"/>
  <c r="AN6580" i="7"/>
  <c r="AN6581" i="7"/>
  <c r="AN6582" i="7"/>
  <c r="AN6583" i="7"/>
  <c r="AN6584" i="7"/>
  <c r="AN6585" i="7"/>
  <c r="AN6586" i="7"/>
  <c r="AN6587" i="7"/>
  <c r="AN6588" i="7"/>
  <c r="AN6589" i="7"/>
  <c r="AN6590" i="7"/>
  <c r="AN6591" i="7"/>
  <c r="AN6592" i="7"/>
  <c r="AN6593" i="7"/>
  <c r="AN6594" i="7"/>
  <c r="AN6595" i="7"/>
  <c r="AN6596" i="7"/>
  <c r="AN6597" i="7"/>
  <c r="AN6598" i="7"/>
  <c r="AN6599" i="7"/>
  <c r="AN6600" i="7"/>
  <c r="AN6601" i="7"/>
  <c r="AN6602" i="7"/>
  <c r="AN6603" i="7"/>
  <c r="AN6604" i="7"/>
  <c r="AN6605" i="7"/>
  <c r="AN6606" i="7"/>
  <c r="AN6607" i="7"/>
  <c r="AN6608" i="7"/>
  <c r="AN6609" i="7"/>
  <c r="AN6610" i="7"/>
  <c r="AN6611" i="7"/>
  <c r="AN6612" i="7"/>
  <c r="AN6613" i="7"/>
  <c r="AN6614" i="7"/>
  <c r="AN6615" i="7"/>
  <c r="AN6616" i="7"/>
  <c r="AN6617" i="7"/>
  <c r="AN6618" i="7"/>
  <c r="AN6619" i="7"/>
  <c r="AN6620" i="7"/>
  <c r="AN6621" i="7"/>
  <c r="AN6622" i="7"/>
  <c r="AN6623" i="7"/>
  <c r="AN6624" i="7"/>
  <c r="AN6625" i="7"/>
  <c r="AN6626" i="7"/>
  <c r="AN6627" i="7"/>
  <c r="AN6628" i="7"/>
  <c r="AN6629" i="7"/>
  <c r="AN6630" i="7"/>
  <c r="AN6631" i="7"/>
  <c r="AN6632" i="7"/>
  <c r="AN6633" i="7"/>
  <c r="AN6634" i="7"/>
  <c r="AN6635" i="7"/>
  <c r="AN6636" i="7"/>
  <c r="AN6637" i="7"/>
  <c r="AN6638" i="7"/>
  <c r="AN6639" i="7"/>
  <c r="AN6640" i="7"/>
  <c r="AN6641" i="7"/>
  <c r="AN6642" i="7"/>
  <c r="AN6643" i="7"/>
  <c r="AN6644" i="7"/>
  <c r="AN6645" i="7"/>
  <c r="AN6646" i="7"/>
  <c r="AN6647" i="7"/>
  <c r="AN6648" i="7"/>
  <c r="AN6649" i="7"/>
  <c r="AN6650" i="7"/>
  <c r="AN6651" i="7"/>
  <c r="AN6652" i="7"/>
  <c r="AN6653" i="7"/>
  <c r="AN6654" i="7"/>
  <c r="AN6655" i="7"/>
  <c r="AN6656" i="7"/>
  <c r="AN6657" i="7"/>
  <c r="AN6658" i="7"/>
  <c r="AN6659" i="7"/>
  <c r="AN6660" i="7"/>
  <c r="AN6661" i="7"/>
  <c r="AN6662" i="7"/>
  <c r="AN6663" i="7"/>
  <c r="AN6664" i="7"/>
  <c r="AN6665" i="7"/>
  <c r="AN6666" i="7"/>
  <c r="AN6667" i="7"/>
  <c r="AN6668" i="7"/>
  <c r="AN6669" i="7"/>
  <c r="AN6670" i="7"/>
  <c r="AN6671" i="7"/>
  <c r="AN6672" i="7"/>
  <c r="AN6673" i="7"/>
  <c r="AN6674" i="7"/>
  <c r="AN6675" i="7"/>
  <c r="AN6676" i="7"/>
  <c r="AN6677" i="7"/>
  <c r="AN6678" i="7"/>
  <c r="AN6679" i="7"/>
  <c r="AN6680" i="7"/>
  <c r="AN6681" i="7"/>
  <c r="AN6682" i="7"/>
  <c r="AN6683" i="7"/>
  <c r="AN6684" i="7"/>
  <c r="AN6685" i="7"/>
  <c r="AN6686" i="7"/>
  <c r="AN6687" i="7"/>
  <c r="AN6688" i="7"/>
  <c r="AN6689" i="7"/>
  <c r="AN6690" i="7"/>
  <c r="AN6691" i="7"/>
  <c r="AN6692" i="7"/>
  <c r="AN6693" i="7"/>
  <c r="AN6694" i="7"/>
  <c r="AN6695" i="7"/>
  <c r="AN6696" i="7"/>
  <c r="AN6697" i="7"/>
  <c r="AN6698" i="7"/>
  <c r="AN6699" i="7"/>
  <c r="AN6700" i="7"/>
  <c r="AN6701" i="7"/>
  <c r="AN6702" i="7"/>
  <c r="AN6703" i="7"/>
  <c r="AN6704" i="7"/>
  <c r="AN6705" i="7"/>
  <c r="AN6706" i="7"/>
  <c r="AN6707" i="7"/>
  <c r="AN6708" i="7"/>
  <c r="AN6709" i="7"/>
  <c r="AN6710" i="7"/>
  <c r="AN6711" i="7"/>
  <c r="AN6712" i="7"/>
  <c r="AN6713" i="7"/>
  <c r="AN6714" i="7"/>
  <c r="AN6715" i="7"/>
  <c r="AN6716" i="7"/>
  <c r="AN6717" i="7"/>
  <c r="AN6718" i="7"/>
  <c r="AN6719" i="7"/>
  <c r="AN6720" i="7"/>
  <c r="AN6721" i="7"/>
  <c r="AN6722" i="7"/>
  <c r="AN6723" i="7"/>
  <c r="AN6724" i="7"/>
  <c r="AN6725" i="7"/>
  <c r="AN6726" i="7"/>
  <c r="AN6727" i="7"/>
  <c r="AN6728" i="7"/>
  <c r="AN6729" i="7"/>
  <c r="AN6730" i="7"/>
  <c r="AN6731" i="7"/>
  <c r="AN6732" i="7"/>
  <c r="AN6733" i="7"/>
  <c r="AN6734" i="7"/>
  <c r="AN6735" i="7"/>
  <c r="AN6736" i="7"/>
  <c r="AN6737" i="7"/>
  <c r="AN6738" i="7"/>
  <c r="AN6739" i="7"/>
  <c r="AN6740" i="7"/>
  <c r="AN6741" i="7"/>
  <c r="AN6742" i="7"/>
  <c r="AN6743" i="7"/>
  <c r="AN6744" i="7"/>
  <c r="AN6745" i="7"/>
  <c r="AN6746" i="7"/>
  <c r="AN6747" i="7"/>
  <c r="AN6748" i="7"/>
  <c r="AN6749" i="7"/>
  <c r="AN6750" i="7"/>
  <c r="AN6751" i="7"/>
  <c r="AN6752" i="7"/>
  <c r="AN6753" i="7"/>
  <c r="AN6754" i="7"/>
  <c r="AN6755" i="7"/>
  <c r="AN6756" i="7"/>
  <c r="AN6757" i="7"/>
  <c r="AN6758" i="7"/>
  <c r="AN6759" i="7"/>
  <c r="AN6760" i="7"/>
  <c r="AN6761" i="7"/>
  <c r="AN6762" i="7"/>
  <c r="AN6763" i="7"/>
  <c r="AN6764" i="7"/>
  <c r="AN6765" i="7"/>
  <c r="AN6766" i="7"/>
  <c r="AN6767" i="7"/>
  <c r="AN6768" i="7"/>
  <c r="AN6769" i="7"/>
  <c r="AN6770" i="7"/>
  <c r="AN6771" i="7"/>
  <c r="AN6772" i="7"/>
  <c r="AN6773" i="7"/>
  <c r="AN6774" i="7"/>
  <c r="AN6775" i="7"/>
  <c r="AN6776" i="7"/>
  <c r="AN6777" i="7"/>
  <c r="AN6778" i="7"/>
  <c r="AN6779" i="7"/>
  <c r="AN6780" i="7"/>
  <c r="AN6781" i="7"/>
  <c r="AN6782" i="7"/>
  <c r="AN6783" i="7"/>
  <c r="AN6784" i="7"/>
  <c r="AN6785" i="7"/>
  <c r="AN6786" i="7"/>
  <c r="AN6787" i="7"/>
  <c r="AN6788" i="7"/>
  <c r="AN6789" i="7"/>
  <c r="AN6790" i="7"/>
  <c r="AN6791" i="7"/>
  <c r="AN6792" i="7"/>
  <c r="AN6793" i="7"/>
  <c r="AN6794" i="7"/>
  <c r="AN6795" i="7"/>
  <c r="AN6796" i="7"/>
  <c r="AN6797" i="7"/>
  <c r="AN6798" i="7"/>
  <c r="AN6799" i="7"/>
  <c r="AN6800" i="7"/>
  <c r="AN6801" i="7"/>
  <c r="AN6802" i="7"/>
  <c r="AN6803" i="7"/>
  <c r="AN6804" i="7"/>
  <c r="AN6805" i="7"/>
  <c r="AN6806" i="7"/>
  <c r="AN6807" i="7"/>
  <c r="AN6808" i="7"/>
  <c r="AN6809" i="7"/>
  <c r="AN6810" i="7"/>
  <c r="AN6811" i="7"/>
  <c r="AN6812" i="7"/>
  <c r="AN6813" i="7"/>
  <c r="AN6814" i="7"/>
  <c r="AN6815" i="7"/>
  <c r="AN6816" i="7"/>
  <c r="AN6817" i="7"/>
  <c r="AN6818" i="7"/>
  <c r="AN6819" i="7"/>
  <c r="AN6820" i="7"/>
  <c r="AN6821" i="7"/>
  <c r="AN6822" i="7"/>
  <c r="AN6823" i="7"/>
  <c r="AN6824" i="7"/>
  <c r="AN6825" i="7"/>
  <c r="AN6826" i="7"/>
  <c r="AN6827" i="7"/>
  <c r="AN6828" i="7"/>
  <c r="AN6829" i="7"/>
  <c r="AN6830" i="7"/>
  <c r="AN6831" i="7"/>
  <c r="AN6832" i="7"/>
  <c r="AN6833" i="7"/>
  <c r="AN6834" i="7"/>
  <c r="AN6835" i="7"/>
  <c r="AN6836" i="7"/>
  <c r="AN6837" i="7"/>
  <c r="AN6838" i="7"/>
  <c r="AN6839" i="7"/>
  <c r="AN6840" i="7"/>
  <c r="AN6841" i="7"/>
  <c r="AN6842" i="7"/>
  <c r="AN6843" i="7"/>
  <c r="AN6844" i="7"/>
  <c r="AN6845" i="7"/>
  <c r="AN6846" i="7"/>
  <c r="AN6847" i="7"/>
  <c r="AN6848" i="7"/>
  <c r="AN6849" i="7"/>
  <c r="AN6850" i="7"/>
  <c r="AN6851" i="7"/>
  <c r="AN6852" i="7"/>
  <c r="AN6853" i="7"/>
  <c r="AN6854" i="7"/>
  <c r="AN6855" i="7"/>
  <c r="AN6856" i="7"/>
  <c r="AN6857" i="7"/>
  <c r="AN6858" i="7"/>
  <c r="AN6859" i="7"/>
  <c r="AN6860" i="7"/>
  <c r="AN6861" i="7"/>
  <c r="AN6862" i="7"/>
  <c r="AN6863" i="7"/>
  <c r="AN6864" i="7"/>
  <c r="AN6865" i="7"/>
  <c r="AN6866" i="7"/>
  <c r="AN6867" i="7"/>
  <c r="AN6868" i="7"/>
  <c r="AN6869" i="7"/>
  <c r="AN6870" i="7"/>
  <c r="AN6871" i="7"/>
  <c r="AN6872" i="7"/>
  <c r="AN6873" i="7"/>
  <c r="AN6874" i="7"/>
  <c r="AN6875" i="7"/>
  <c r="AN6876" i="7"/>
  <c r="AN6877" i="7"/>
  <c r="AN6878" i="7"/>
  <c r="AN6879" i="7"/>
  <c r="AN6880" i="7"/>
  <c r="AN6881" i="7"/>
  <c r="AN6882" i="7"/>
  <c r="AN6883" i="7"/>
  <c r="AN6884" i="7"/>
  <c r="AN6885" i="7"/>
  <c r="AN6886" i="7"/>
  <c r="AN6887" i="7"/>
  <c r="AN6888" i="7"/>
  <c r="AN6889" i="7"/>
  <c r="AN6890" i="7"/>
  <c r="AN6891" i="7"/>
  <c r="AN6892" i="7"/>
  <c r="AN6893" i="7"/>
  <c r="AN6894" i="7"/>
  <c r="AN6895" i="7"/>
  <c r="AN6896" i="7"/>
  <c r="AN6897" i="7"/>
  <c r="AN6898" i="7"/>
  <c r="AN6899" i="7"/>
  <c r="AN6900" i="7"/>
  <c r="AN6901" i="7"/>
  <c r="AN6902" i="7"/>
  <c r="AN6903" i="7"/>
  <c r="AN6904" i="7"/>
  <c r="AN6905" i="7"/>
  <c r="AN6906" i="7"/>
  <c r="AN6907" i="7"/>
  <c r="AN6908" i="7"/>
  <c r="AN6909" i="7"/>
  <c r="AN6910" i="7"/>
  <c r="AN6911" i="7"/>
  <c r="AN6912" i="7"/>
  <c r="AN6913" i="7"/>
  <c r="AN6914" i="7"/>
  <c r="AN6915" i="7"/>
  <c r="AN6916" i="7"/>
  <c r="AN6917" i="7"/>
  <c r="AN6918" i="7"/>
  <c r="AN6919" i="7"/>
  <c r="AN6920" i="7"/>
  <c r="AN6921" i="7"/>
  <c r="AN6922" i="7"/>
  <c r="AN6923" i="7"/>
  <c r="AN6924" i="7"/>
  <c r="AN6925" i="7"/>
  <c r="AN6926" i="7"/>
  <c r="AN6927" i="7"/>
  <c r="AN6928" i="7"/>
  <c r="AN6929" i="7"/>
  <c r="AN6930" i="7"/>
  <c r="AN6931" i="7"/>
  <c r="AN6932" i="7"/>
  <c r="AN6933" i="7"/>
  <c r="AN6934" i="7"/>
  <c r="AN6935" i="7"/>
  <c r="AN6936" i="7"/>
  <c r="AN6937" i="7"/>
  <c r="AN6938" i="7"/>
  <c r="AN6939" i="7"/>
  <c r="AN6940" i="7"/>
  <c r="AN6941" i="7"/>
  <c r="AN6942" i="7"/>
  <c r="AN6943" i="7"/>
  <c r="AN6944" i="7"/>
  <c r="AN6945" i="7"/>
  <c r="AN6946" i="7"/>
  <c r="AN6947" i="7"/>
  <c r="AN6948" i="7"/>
  <c r="AN6949" i="7"/>
  <c r="AN6950" i="7"/>
  <c r="AN6951" i="7"/>
  <c r="AN6952" i="7"/>
  <c r="AN6953" i="7"/>
  <c r="AN6954" i="7"/>
  <c r="AN6955" i="7"/>
  <c r="AN6956" i="7"/>
  <c r="AN6957" i="7"/>
  <c r="AN6958" i="7"/>
  <c r="AN6959" i="7"/>
  <c r="AN6960" i="7"/>
  <c r="AN6961" i="7"/>
  <c r="AN6962" i="7"/>
  <c r="AN6963" i="7"/>
  <c r="AN6964" i="7"/>
  <c r="AN6965" i="7"/>
  <c r="AN6966" i="7"/>
  <c r="AN6967" i="7"/>
  <c r="AN6968" i="7"/>
  <c r="AN6969" i="7"/>
  <c r="AN6970" i="7"/>
  <c r="AN6971" i="7"/>
  <c r="AN6972" i="7"/>
  <c r="AN6973" i="7"/>
  <c r="AN6974" i="7"/>
  <c r="AN6975" i="7"/>
  <c r="AN6976" i="7"/>
  <c r="AN6977" i="7"/>
  <c r="AN6978" i="7"/>
  <c r="AN6979" i="7"/>
  <c r="AN6980" i="7"/>
  <c r="AN6981" i="7"/>
  <c r="AN6982" i="7"/>
  <c r="AN6983" i="7"/>
  <c r="AN6984" i="7"/>
  <c r="AN6985" i="7"/>
  <c r="AN6986" i="7"/>
  <c r="AN6987" i="7"/>
  <c r="AN6988" i="7"/>
  <c r="AN6989" i="7"/>
  <c r="AN6990" i="7"/>
  <c r="AN6991" i="7"/>
  <c r="AN6992" i="7"/>
  <c r="AN6993" i="7"/>
  <c r="AN6994" i="7"/>
  <c r="AN6995" i="7"/>
  <c r="AN6996" i="7"/>
  <c r="AN6997" i="7"/>
  <c r="AN6998" i="7"/>
  <c r="AN6999" i="7"/>
  <c r="AN7000" i="7"/>
  <c r="AN7001" i="7"/>
  <c r="AN7002" i="7"/>
  <c r="AN7003" i="7"/>
  <c r="AN7004" i="7"/>
  <c r="AN7005" i="7"/>
  <c r="AN7006" i="7"/>
  <c r="AN7007" i="7"/>
  <c r="AN7008" i="7"/>
  <c r="AN7009" i="7"/>
  <c r="AN7010" i="7"/>
  <c r="AN7011" i="7"/>
  <c r="AN7012" i="7"/>
  <c r="AN7013" i="7"/>
  <c r="AN7014" i="7"/>
  <c r="AN7015" i="7"/>
  <c r="AN7016" i="7"/>
  <c r="AN7017" i="7"/>
  <c r="AN7018" i="7"/>
  <c r="AN7019" i="7"/>
  <c r="AN7020" i="7"/>
  <c r="AN7021" i="7"/>
  <c r="AN7022" i="7"/>
  <c r="AN7023" i="7"/>
  <c r="AN7024" i="7"/>
  <c r="AN7025" i="7"/>
  <c r="AN7026" i="7"/>
  <c r="AN7027" i="7"/>
  <c r="AN7028" i="7"/>
  <c r="AN7029" i="7"/>
  <c r="AN7030" i="7"/>
  <c r="AN7031" i="7"/>
  <c r="AN7032" i="7"/>
  <c r="AN7033" i="7"/>
  <c r="AN7034" i="7"/>
  <c r="AN7035" i="7"/>
  <c r="AN7036" i="7"/>
  <c r="AN7037" i="7"/>
  <c r="AN7038" i="7"/>
  <c r="AN7039" i="7"/>
  <c r="AN7040" i="7"/>
  <c r="AN7041" i="7"/>
  <c r="AN7042" i="7"/>
  <c r="AN7043" i="7"/>
  <c r="AN7044" i="7"/>
  <c r="AN7045" i="7"/>
  <c r="AN7046" i="7"/>
  <c r="AN7047" i="7"/>
  <c r="AN7048" i="7"/>
  <c r="AN7049" i="7"/>
  <c r="AN7050" i="7"/>
  <c r="AN7051" i="7"/>
  <c r="AN7052" i="7"/>
  <c r="AN7053" i="7"/>
  <c r="AN7054" i="7"/>
  <c r="AN7055" i="7"/>
  <c r="AN7056" i="7"/>
  <c r="AN7057" i="7"/>
  <c r="AN7058" i="7"/>
  <c r="AN7059" i="7"/>
  <c r="AN7060" i="7"/>
  <c r="AN7061" i="7"/>
  <c r="AN7062" i="7"/>
  <c r="AN7063" i="7"/>
  <c r="AN7064" i="7"/>
  <c r="AN7065" i="7"/>
  <c r="AN7066" i="7"/>
  <c r="AN7067" i="7"/>
  <c r="AN7068" i="7"/>
  <c r="AN7069" i="7"/>
  <c r="AN7070" i="7"/>
  <c r="AN7071" i="7"/>
  <c r="AN7072" i="7"/>
  <c r="AN7073" i="7"/>
  <c r="AN7074" i="7"/>
  <c r="AN7075" i="7"/>
  <c r="AN7076" i="7"/>
  <c r="AN7077" i="7"/>
  <c r="AN7078" i="7"/>
  <c r="AN7079" i="7"/>
  <c r="AN7080" i="7"/>
  <c r="AN7081" i="7"/>
  <c r="AN7082" i="7"/>
  <c r="AN7083" i="7"/>
  <c r="AN7084" i="7"/>
  <c r="AN7085" i="7"/>
  <c r="AN7086" i="7"/>
  <c r="AN7087" i="7"/>
  <c r="AN7088" i="7"/>
  <c r="AN7089" i="7"/>
  <c r="AN7090" i="7"/>
  <c r="AN7091" i="7"/>
  <c r="AN7092" i="7"/>
  <c r="AN7093" i="7"/>
  <c r="AN7094" i="7"/>
  <c r="AN7095" i="7"/>
  <c r="AN7096" i="7"/>
  <c r="AN7097" i="7"/>
  <c r="AN7098" i="7"/>
  <c r="AN7099" i="7"/>
  <c r="AN7100" i="7"/>
  <c r="AN7101" i="7"/>
  <c r="AN7102" i="7"/>
  <c r="AN7103" i="7"/>
  <c r="AN7104" i="7"/>
  <c r="AN7105" i="7"/>
  <c r="AN7106" i="7"/>
  <c r="AN7107" i="7"/>
  <c r="AN7108" i="7"/>
  <c r="AN7109" i="7"/>
  <c r="AN7110" i="7"/>
  <c r="AN7111" i="7"/>
  <c r="AN7112" i="7"/>
  <c r="AN7113" i="7"/>
  <c r="AN7114" i="7"/>
  <c r="AN7115" i="7"/>
  <c r="AN7116" i="7"/>
  <c r="AN7117" i="7"/>
  <c r="AN7118" i="7"/>
  <c r="AN7119" i="7"/>
  <c r="AN7120" i="7"/>
  <c r="AN7121" i="7"/>
  <c r="AN7122" i="7"/>
  <c r="AN7123" i="7"/>
  <c r="AN7124" i="7"/>
  <c r="AN7125" i="7"/>
  <c r="AN7126" i="7"/>
  <c r="AN7127" i="7"/>
  <c r="AN7128" i="7"/>
  <c r="AN7129" i="7"/>
  <c r="AN7130" i="7"/>
  <c r="AN7131" i="7"/>
  <c r="AN7132" i="7"/>
  <c r="AN7133" i="7"/>
  <c r="AN7134" i="7"/>
  <c r="AN7135" i="7"/>
  <c r="AN7136" i="7"/>
  <c r="AN7137" i="7"/>
  <c r="AN7138" i="7"/>
  <c r="AN7139" i="7"/>
  <c r="AN7140" i="7"/>
  <c r="AN7141" i="7"/>
  <c r="AN7142" i="7"/>
  <c r="AN7143" i="7"/>
  <c r="AN7144" i="7"/>
  <c r="AN7145" i="7"/>
  <c r="AN7146" i="7"/>
  <c r="AN7147" i="7"/>
  <c r="AN7148" i="7"/>
  <c r="AN7149" i="7"/>
  <c r="AN7150" i="7"/>
  <c r="AN7151" i="7"/>
  <c r="AN7152" i="7"/>
  <c r="AN7153" i="7"/>
  <c r="AN7154" i="7"/>
  <c r="AN7155" i="7"/>
  <c r="AN7156" i="7"/>
  <c r="AN7157" i="7"/>
  <c r="AN7158" i="7"/>
  <c r="AN7159" i="7"/>
  <c r="AN7160" i="7"/>
  <c r="AN7161" i="7"/>
  <c r="AN7162" i="7"/>
  <c r="AN7163" i="7"/>
  <c r="AN7164" i="7"/>
  <c r="AN7165" i="7"/>
  <c r="AN7166" i="7"/>
  <c r="AN7167" i="7"/>
  <c r="AN7168" i="7"/>
  <c r="AN7169" i="7"/>
  <c r="AN7170" i="7"/>
  <c r="AN7171" i="7"/>
  <c r="AN7172" i="7"/>
  <c r="AN7173" i="7"/>
  <c r="AN7174" i="7"/>
  <c r="AN7175" i="7"/>
  <c r="AN7176" i="7"/>
  <c r="AN7177" i="7"/>
  <c r="AN7178" i="7"/>
  <c r="AN7179" i="7"/>
  <c r="AN7180" i="7"/>
  <c r="AN7181" i="7"/>
  <c r="AN7182" i="7"/>
  <c r="AN7183" i="7"/>
  <c r="AN7184" i="7"/>
  <c r="AN7185" i="7"/>
  <c r="AN7186" i="7"/>
  <c r="AN7187" i="7"/>
  <c r="AN7188" i="7"/>
  <c r="AN7189" i="7"/>
  <c r="AN7190" i="7"/>
  <c r="AN7191" i="7"/>
  <c r="AN7192" i="7"/>
  <c r="AN7193" i="7"/>
  <c r="AN7194" i="7"/>
  <c r="AN7195" i="7"/>
  <c r="AN7196" i="7"/>
  <c r="AN7197" i="7"/>
  <c r="AN7198" i="7"/>
  <c r="AN7199" i="7"/>
  <c r="AN7200" i="7"/>
  <c r="AN7201" i="7"/>
  <c r="AN7202" i="7"/>
  <c r="AN7203" i="7"/>
  <c r="AN7204" i="7"/>
  <c r="AN7205" i="7"/>
  <c r="AN7206" i="7"/>
  <c r="AN7207" i="7"/>
  <c r="AN7208" i="7"/>
  <c r="AN7209" i="7"/>
  <c r="AN7210" i="7"/>
  <c r="AN7211" i="7"/>
  <c r="AN7212" i="7"/>
  <c r="AN7213" i="7"/>
  <c r="AN7214" i="7"/>
  <c r="AN7215" i="7"/>
  <c r="AN7216" i="7"/>
  <c r="AN7217" i="7"/>
  <c r="AN7218" i="7"/>
  <c r="AN7219" i="7"/>
  <c r="AN7220" i="7"/>
  <c r="AN7221" i="7"/>
  <c r="AN7222" i="7"/>
  <c r="AN7223" i="7"/>
  <c r="AN7224" i="7"/>
  <c r="AN7225" i="7"/>
  <c r="AN7226" i="7"/>
  <c r="AN7227" i="7"/>
  <c r="AN7228" i="7"/>
  <c r="AN7229" i="7"/>
  <c r="AN7230" i="7"/>
  <c r="AN7231" i="7"/>
  <c r="AN7232" i="7"/>
  <c r="AN7233" i="7"/>
  <c r="AN7234" i="7"/>
  <c r="AN7235" i="7"/>
  <c r="AN7236" i="7"/>
  <c r="AN7237" i="7"/>
  <c r="AN7238" i="7"/>
  <c r="AN7239" i="7"/>
  <c r="AN7240" i="7"/>
  <c r="AN7241" i="7"/>
  <c r="AN7242" i="7"/>
  <c r="AN7243" i="7"/>
  <c r="AN7244" i="7"/>
  <c r="AN7245" i="7"/>
  <c r="AN7246" i="7"/>
  <c r="AN7247" i="7"/>
  <c r="AN7248" i="7"/>
  <c r="AN7249" i="7"/>
  <c r="AN7250" i="7"/>
  <c r="AN7251" i="7"/>
  <c r="AN7252" i="7"/>
  <c r="AN7253" i="7"/>
  <c r="AN7254" i="7"/>
  <c r="AN7255" i="7"/>
  <c r="AN7256" i="7"/>
  <c r="AN7257" i="7"/>
  <c r="AN7258" i="7"/>
  <c r="AN7259" i="7"/>
  <c r="AN7260" i="7"/>
  <c r="AN7261" i="7"/>
  <c r="AN7262" i="7"/>
  <c r="AN7263" i="7"/>
  <c r="AN7264" i="7"/>
  <c r="AN7265" i="7"/>
  <c r="AN7266" i="7"/>
  <c r="AN7267" i="7"/>
  <c r="AN7268" i="7"/>
  <c r="AN7269" i="7"/>
  <c r="AN7270" i="7"/>
  <c r="AN7271" i="7"/>
  <c r="AN7272" i="7"/>
  <c r="AN7273" i="7"/>
  <c r="AN7274" i="7"/>
  <c r="AN7275" i="7"/>
  <c r="AN7276" i="7"/>
  <c r="AN7277" i="7"/>
  <c r="AN7278" i="7"/>
  <c r="AN7279" i="7"/>
  <c r="AN7280" i="7"/>
  <c r="AN7281" i="7"/>
  <c r="AN7282" i="7"/>
  <c r="AN7283" i="7"/>
  <c r="AN7284" i="7"/>
  <c r="AN7285" i="7"/>
  <c r="AN7286" i="7"/>
  <c r="AN7287" i="7"/>
  <c r="AN7288" i="7"/>
  <c r="AN7289" i="7"/>
  <c r="AN7290" i="7"/>
  <c r="AN7291" i="7"/>
  <c r="AN7292" i="7"/>
  <c r="AN7293" i="7"/>
  <c r="AN7294" i="7"/>
  <c r="AN7295" i="7"/>
  <c r="AN7296" i="7"/>
  <c r="AN7297" i="7"/>
  <c r="AN7298" i="7"/>
  <c r="AN7299" i="7"/>
  <c r="AN7300" i="7"/>
  <c r="AN7301" i="7"/>
  <c r="AN7302" i="7"/>
  <c r="AN7303" i="7"/>
  <c r="AN7304" i="7"/>
  <c r="AN7305" i="7"/>
  <c r="AN7306" i="7"/>
  <c r="AN7307" i="7"/>
  <c r="AN7308" i="7"/>
  <c r="AN7309" i="7"/>
  <c r="AN7310" i="7"/>
  <c r="AN7311" i="7"/>
  <c r="AN7312" i="7"/>
  <c r="AN7313" i="7"/>
  <c r="AN7314" i="7"/>
  <c r="AN7315" i="7"/>
  <c r="AN7316" i="7"/>
  <c r="AN7317" i="7"/>
  <c r="AN7318" i="7"/>
  <c r="AN7319" i="7"/>
  <c r="AN7320" i="7"/>
  <c r="AN7321" i="7"/>
  <c r="AN7322" i="7"/>
  <c r="AN7323" i="7"/>
  <c r="AN7324" i="7"/>
  <c r="AN7325" i="7"/>
  <c r="AN7326" i="7"/>
  <c r="AN7327" i="7"/>
  <c r="AN7328" i="7"/>
  <c r="AN7329" i="7"/>
  <c r="AN7330" i="7"/>
  <c r="AN7331" i="7"/>
  <c r="AN7332" i="7"/>
  <c r="AN7333" i="7"/>
  <c r="AN7334" i="7"/>
  <c r="AN7335" i="7"/>
  <c r="AN7336" i="7"/>
  <c r="AN7337" i="7"/>
  <c r="AN7338" i="7"/>
  <c r="AN7339" i="7"/>
  <c r="AN7340" i="7"/>
  <c r="AN7341" i="7"/>
  <c r="AN7342" i="7"/>
  <c r="AN7343" i="7"/>
  <c r="AN7344" i="7"/>
  <c r="AN7345" i="7"/>
  <c r="AN7346" i="7"/>
  <c r="AN7347" i="7"/>
  <c r="AN7348" i="7"/>
  <c r="AN7349" i="7"/>
  <c r="AN7350" i="7"/>
  <c r="AN7351" i="7"/>
  <c r="AN7352" i="7"/>
  <c r="AN7353" i="7"/>
  <c r="AN7354" i="7"/>
  <c r="AN7355" i="7"/>
  <c r="AN7356" i="7"/>
  <c r="AN7357" i="7"/>
  <c r="AN7358" i="7"/>
  <c r="AN7359" i="7"/>
  <c r="AN7360" i="7"/>
  <c r="AN7361" i="7"/>
  <c r="AN7362" i="7"/>
  <c r="AN7363" i="7"/>
  <c r="AN7364" i="7"/>
  <c r="AN7365" i="7"/>
  <c r="AN7366" i="7"/>
  <c r="AN7367" i="7"/>
  <c r="AN7368" i="7"/>
  <c r="AN7369" i="7"/>
  <c r="AN7370" i="7"/>
  <c r="AN7371" i="7"/>
  <c r="AN7372" i="7"/>
  <c r="AN7373" i="7"/>
  <c r="AN7374" i="7"/>
  <c r="AN7375" i="7"/>
  <c r="AN7376" i="7"/>
  <c r="AN7377" i="7"/>
  <c r="AN7378" i="7"/>
  <c r="AN7379" i="7"/>
  <c r="AN7380" i="7"/>
  <c r="AN7381" i="7"/>
  <c r="AN7382" i="7"/>
  <c r="AN7383" i="7"/>
  <c r="AN7384" i="7"/>
  <c r="AN7385" i="7"/>
  <c r="AN7386" i="7"/>
  <c r="AN7387" i="7"/>
  <c r="AN7388" i="7"/>
  <c r="AN7389" i="7"/>
  <c r="AN7390" i="7"/>
  <c r="AN7391" i="7"/>
  <c r="AN7392" i="7"/>
  <c r="AN7393" i="7"/>
  <c r="AN7394" i="7"/>
  <c r="AN7395" i="7"/>
  <c r="AN7396" i="7"/>
  <c r="AN7397" i="7"/>
  <c r="AN7398" i="7"/>
  <c r="AN7399" i="7"/>
  <c r="AN7400" i="7"/>
  <c r="AN7401" i="7"/>
  <c r="AN7402" i="7"/>
  <c r="AN7403" i="7"/>
  <c r="AN7404" i="7"/>
  <c r="AN7405" i="7"/>
  <c r="AN7406" i="7"/>
  <c r="AN7407" i="7"/>
  <c r="AN7408" i="7"/>
  <c r="AN7409" i="7"/>
  <c r="AN7410" i="7"/>
  <c r="AN7411" i="7"/>
  <c r="AN7412" i="7"/>
  <c r="AN7413" i="7"/>
  <c r="AN7414" i="7"/>
  <c r="AN7415" i="7"/>
  <c r="AN7416" i="7"/>
  <c r="AN7417" i="7"/>
  <c r="AN7418" i="7"/>
  <c r="AN7419" i="7"/>
  <c r="AN7420" i="7"/>
  <c r="AN7421" i="7"/>
  <c r="AN7422" i="7"/>
  <c r="AN7423" i="7"/>
  <c r="AN7424" i="7"/>
  <c r="AN7425" i="7"/>
  <c r="AN7426" i="7"/>
  <c r="AN7427" i="7"/>
  <c r="AN7428" i="7"/>
  <c r="AN7429" i="7"/>
  <c r="AN7430" i="7"/>
  <c r="AN7431" i="7"/>
  <c r="AN7432" i="7"/>
  <c r="AN7433" i="7"/>
  <c r="AN7434" i="7"/>
  <c r="AN7435" i="7"/>
  <c r="AN7436" i="7"/>
  <c r="AN7437" i="7"/>
  <c r="AN7438" i="7"/>
  <c r="AN7439" i="7"/>
  <c r="AN7440" i="7"/>
  <c r="AN7441" i="7"/>
  <c r="AN7442" i="7"/>
  <c r="AN7443" i="7"/>
  <c r="AN7444" i="7"/>
  <c r="AN7445" i="7"/>
  <c r="AN7446" i="7"/>
  <c r="AN7447" i="7"/>
  <c r="AN7448" i="7"/>
  <c r="AN7449" i="7"/>
  <c r="AN7450" i="7"/>
  <c r="AN7451" i="7"/>
  <c r="AN7452" i="7"/>
  <c r="AN7453" i="7"/>
  <c r="AN7454" i="7"/>
  <c r="AN7455" i="7"/>
  <c r="AN7456" i="7"/>
  <c r="AN7457" i="7"/>
  <c r="AN7458" i="7"/>
  <c r="AN7459" i="7"/>
  <c r="AN7460" i="7"/>
  <c r="AN7461" i="7"/>
  <c r="AN7462" i="7"/>
  <c r="AN7463" i="7"/>
  <c r="AN7464" i="7"/>
  <c r="AN7465" i="7"/>
  <c r="AN7466" i="7"/>
  <c r="AN7467" i="7"/>
  <c r="AN7468" i="7"/>
  <c r="AN7469" i="7"/>
  <c r="AN7470" i="7"/>
  <c r="AN7471" i="7"/>
  <c r="AN7472" i="7"/>
  <c r="AN7473" i="7"/>
  <c r="AN7474" i="7"/>
  <c r="AN7475" i="7"/>
  <c r="AN7476" i="7"/>
  <c r="AN7477" i="7"/>
  <c r="AN7478" i="7"/>
  <c r="AN7479" i="7"/>
  <c r="AN7480" i="7"/>
  <c r="AN7481" i="7"/>
  <c r="AN7482" i="7"/>
  <c r="AN7483" i="7"/>
  <c r="AN7484" i="7"/>
  <c r="AN7485" i="7"/>
  <c r="AN7486" i="7"/>
  <c r="AN7487" i="7"/>
  <c r="AN7488" i="7"/>
  <c r="AN7489" i="7"/>
  <c r="AN7490" i="7"/>
  <c r="AN7491" i="7"/>
  <c r="AN7492" i="7"/>
  <c r="AN7493" i="7"/>
  <c r="AN7494" i="7"/>
  <c r="AN7495" i="7"/>
  <c r="AN7496" i="7"/>
  <c r="AN7497" i="7"/>
  <c r="AN7498" i="7"/>
  <c r="AN7499" i="7"/>
  <c r="AN7500" i="7"/>
  <c r="AN7501" i="7"/>
  <c r="AN7502" i="7"/>
  <c r="AN7503" i="7"/>
  <c r="AN7504" i="7"/>
  <c r="AN7505" i="7"/>
  <c r="AN7506" i="7"/>
  <c r="AN7507" i="7"/>
  <c r="AN7508" i="7"/>
  <c r="AN7509" i="7"/>
  <c r="AN7510" i="7"/>
  <c r="AN7511" i="7"/>
  <c r="AN7512" i="7"/>
  <c r="AN7513" i="7"/>
  <c r="AN7514" i="7"/>
  <c r="AN7515" i="7"/>
  <c r="AN7516" i="7"/>
  <c r="AN7517" i="7"/>
  <c r="AN7518" i="7"/>
  <c r="AN7519" i="7"/>
  <c r="AN7520" i="7"/>
  <c r="AN7521" i="7"/>
  <c r="AN7522" i="7"/>
  <c r="AN7523" i="7"/>
  <c r="AN7524" i="7"/>
  <c r="AN7525" i="7"/>
  <c r="AN7526" i="7"/>
  <c r="AN7527" i="7"/>
  <c r="AN7528" i="7"/>
  <c r="AN7529" i="7"/>
  <c r="AN7530" i="7"/>
  <c r="AN7531" i="7"/>
  <c r="AN7532" i="7"/>
  <c r="AN7533" i="7"/>
  <c r="AN7534" i="7"/>
  <c r="AN7535" i="7"/>
  <c r="AN7536" i="7"/>
  <c r="AN7537" i="7"/>
  <c r="AN7538" i="7"/>
  <c r="AN7539" i="7"/>
  <c r="AN7540" i="7"/>
  <c r="AN7541" i="7"/>
  <c r="AN7542" i="7"/>
  <c r="AN7543" i="7"/>
  <c r="AN7544" i="7"/>
  <c r="AN7545" i="7"/>
  <c r="AN7546" i="7"/>
  <c r="AN7547" i="7"/>
  <c r="AN7548" i="7"/>
  <c r="AN7549" i="7"/>
  <c r="AN7550" i="7"/>
  <c r="AN7551" i="7"/>
  <c r="AN7552" i="7"/>
  <c r="AN7553" i="7"/>
  <c r="AN7554" i="7"/>
  <c r="AN7555" i="7"/>
  <c r="AN7556" i="7"/>
  <c r="AN7557" i="7"/>
  <c r="AN7558" i="7"/>
  <c r="AN7559" i="7"/>
  <c r="AN7560" i="7"/>
  <c r="AN7561" i="7"/>
  <c r="AN7562" i="7"/>
  <c r="AN7563" i="7"/>
  <c r="AN7564" i="7"/>
  <c r="AN7565" i="7"/>
  <c r="AN7566" i="7"/>
  <c r="AN7567" i="7"/>
  <c r="AN7568" i="7"/>
  <c r="AN7569" i="7"/>
  <c r="AN7570" i="7"/>
  <c r="AN7571" i="7"/>
  <c r="AN7572" i="7"/>
  <c r="AN7573" i="7"/>
  <c r="AN7574" i="7"/>
  <c r="AN7575" i="7"/>
  <c r="AN7576" i="7"/>
  <c r="AN7577" i="7"/>
  <c r="AN7578" i="7"/>
  <c r="AN7579" i="7"/>
  <c r="AN7580" i="7"/>
  <c r="AN7581" i="7"/>
  <c r="AN7582" i="7"/>
  <c r="AN7583" i="7"/>
  <c r="AN7584" i="7"/>
  <c r="AN7585" i="7"/>
  <c r="AN7586" i="7"/>
  <c r="AN7587" i="7"/>
  <c r="AN7588" i="7"/>
  <c r="AN7589" i="7"/>
  <c r="AN7590" i="7"/>
  <c r="AN7591" i="7"/>
  <c r="AN7592" i="7"/>
  <c r="AN7593" i="7"/>
  <c r="AN7594" i="7"/>
  <c r="AN7595" i="7"/>
  <c r="AN7596" i="7"/>
  <c r="AN7597" i="7"/>
  <c r="AN7598" i="7"/>
  <c r="AN7599" i="7"/>
  <c r="AN7600" i="7"/>
  <c r="AN7601" i="7"/>
  <c r="AN7602" i="7"/>
  <c r="AN7603" i="7"/>
  <c r="AN7604" i="7"/>
  <c r="AN7605" i="7"/>
  <c r="AN7606" i="7"/>
  <c r="AN7607" i="7"/>
  <c r="AN7608" i="7"/>
  <c r="AN7609" i="7"/>
  <c r="AN7610" i="7"/>
  <c r="AN7611" i="7"/>
  <c r="AN7612" i="7"/>
  <c r="AN7613" i="7"/>
  <c r="AN7614" i="7"/>
  <c r="AN7615" i="7"/>
  <c r="AN7616" i="7"/>
  <c r="AN7617" i="7"/>
  <c r="AN7618" i="7"/>
  <c r="AN7619" i="7"/>
  <c r="AN7620" i="7"/>
  <c r="AN7621" i="7"/>
  <c r="AN7622" i="7"/>
  <c r="AN7623" i="7"/>
  <c r="AN7624" i="7"/>
  <c r="AN7625" i="7"/>
  <c r="AN7626" i="7"/>
  <c r="AN7627" i="7"/>
  <c r="AN7628" i="7"/>
  <c r="AN7629" i="7"/>
  <c r="AN7630" i="7"/>
  <c r="AN7631" i="7"/>
  <c r="AN7632" i="7"/>
  <c r="AN7633" i="7"/>
  <c r="AN7634" i="7"/>
  <c r="AN7635" i="7"/>
  <c r="AN7636" i="7"/>
  <c r="AN7637" i="7"/>
  <c r="AN7638" i="7"/>
  <c r="AN7639" i="7"/>
  <c r="AN7640" i="7"/>
  <c r="AN7641" i="7"/>
  <c r="AN7642" i="7"/>
  <c r="AN7643" i="7"/>
  <c r="AN7644" i="7"/>
  <c r="AN7645" i="7"/>
  <c r="AN7646" i="7"/>
  <c r="AN7647" i="7"/>
  <c r="AN7648" i="7"/>
  <c r="AN7649" i="7"/>
  <c r="AN7650" i="7"/>
  <c r="AN7651" i="7"/>
  <c r="AN7652" i="7"/>
  <c r="AN7653" i="7"/>
  <c r="AN7654" i="7"/>
  <c r="AN7655" i="7"/>
  <c r="AN7656" i="7"/>
  <c r="AN7657" i="7"/>
  <c r="AN7658" i="7"/>
  <c r="AN7659" i="7"/>
  <c r="AN7660" i="7"/>
  <c r="AN7661" i="7"/>
  <c r="AN7662" i="7"/>
  <c r="AN7663" i="7"/>
  <c r="AN7664" i="7"/>
  <c r="AN7665" i="7"/>
  <c r="AN7666" i="7"/>
  <c r="C2" i="14"/>
  <c r="BZ8" i="14" l="1"/>
  <c r="I5" i="15"/>
  <c r="Z8" i="14"/>
  <c r="Y8" i="14"/>
  <c r="AQ2" i="7"/>
  <c r="AQ3" i="7"/>
  <c r="AQ4" i="7"/>
  <c r="AQ5" i="7"/>
  <c r="AQ6" i="7"/>
  <c r="AQ7" i="7"/>
  <c r="AQ8" i="7"/>
  <c r="AQ9" i="7"/>
  <c r="AQ10" i="7"/>
  <c r="AQ11" i="7"/>
  <c r="AQ12" i="7"/>
  <c r="AQ13" i="7"/>
  <c r="AQ14" i="7"/>
  <c r="AQ15" i="7"/>
  <c r="AQ16" i="7"/>
  <c r="AQ17" i="7"/>
  <c r="AQ18" i="7"/>
  <c r="AQ19" i="7"/>
  <c r="AQ20" i="7"/>
  <c r="AQ21" i="7"/>
  <c r="AQ22" i="7"/>
  <c r="AQ23" i="7"/>
  <c r="AQ24" i="7"/>
  <c r="AQ25" i="7"/>
  <c r="AQ26" i="7"/>
  <c r="AQ27" i="7"/>
  <c r="AQ28" i="7"/>
  <c r="AQ29" i="7"/>
  <c r="AQ30" i="7"/>
  <c r="AQ31" i="7"/>
  <c r="AQ32" i="7"/>
  <c r="AQ33" i="7"/>
  <c r="AQ34" i="7"/>
  <c r="AQ35" i="7"/>
  <c r="AQ36" i="7"/>
  <c r="AQ37" i="7"/>
  <c r="AQ38" i="7"/>
  <c r="AQ39" i="7"/>
  <c r="AQ40" i="7"/>
  <c r="AQ41" i="7"/>
  <c r="AQ42" i="7"/>
  <c r="AQ43" i="7"/>
  <c r="AQ44" i="7"/>
  <c r="AQ45" i="7"/>
  <c r="AQ46" i="7"/>
  <c r="AQ47" i="7"/>
  <c r="AQ48"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101" i="7"/>
  <c r="AQ102" i="7"/>
  <c r="AQ103" i="7"/>
  <c r="AQ104" i="7"/>
  <c r="AQ105" i="7"/>
  <c r="AQ106" i="7"/>
  <c r="AQ107" i="7"/>
  <c r="AQ108" i="7"/>
  <c r="AQ109" i="7"/>
  <c r="AQ110" i="7"/>
  <c r="AQ111" i="7"/>
  <c r="AQ112" i="7"/>
  <c r="AQ113" i="7"/>
  <c r="AQ114" i="7"/>
  <c r="AQ115" i="7"/>
  <c r="AQ116" i="7"/>
  <c r="AQ117" i="7"/>
  <c r="AQ118" i="7"/>
  <c r="AQ119" i="7"/>
  <c r="AQ120" i="7"/>
  <c r="AQ121" i="7"/>
  <c r="AQ122" i="7"/>
  <c r="AQ123" i="7"/>
  <c r="AQ124" i="7"/>
  <c r="AQ125" i="7"/>
  <c r="AQ126" i="7"/>
  <c r="AQ127" i="7"/>
  <c r="AQ128" i="7"/>
  <c r="AQ129" i="7"/>
  <c r="AQ130" i="7"/>
  <c r="AQ131" i="7"/>
  <c r="AQ132" i="7"/>
  <c r="AQ133" i="7"/>
  <c r="AQ134" i="7"/>
  <c r="AQ135" i="7"/>
  <c r="AQ136" i="7"/>
  <c r="AQ137" i="7"/>
  <c r="AQ138" i="7"/>
  <c r="AQ139" i="7"/>
  <c r="AQ140" i="7"/>
  <c r="AQ141" i="7"/>
  <c r="AQ142" i="7"/>
  <c r="AQ143" i="7"/>
  <c r="AQ144" i="7"/>
  <c r="AQ145" i="7"/>
  <c r="AQ146" i="7"/>
  <c r="AQ147" i="7"/>
  <c r="AQ148" i="7"/>
  <c r="AQ149" i="7"/>
  <c r="AQ150" i="7"/>
  <c r="AQ151" i="7"/>
  <c r="AQ152" i="7"/>
  <c r="AQ153" i="7"/>
  <c r="AQ154" i="7"/>
  <c r="AQ155" i="7"/>
  <c r="AQ156" i="7"/>
  <c r="AQ157" i="7"/>
  <c r="AQ158" i="7"/>
  <c r="AQ159" i="7"/>
  <c r="AQ160" i="7"/>
  <c r="AQ161" i="7"/>
  <c r="AQ162" i="7"/>
  <c r="AQ163" i="7"/>
  <c r="AQ164" i="7"/>
  <c r="AQ165" i="7"/>
  <c r="AQ166" i="7"/>
  <c r="AQ167" i="7"/>
  <c r="AQ168" i="7"/>
  <c r="AQ169" i="7"/>
  <c r="AQ170" i="7"/>
  <c r="AQ171" i="7"/>
  <c r="AQ172" i="7"/>
  <c r="AQ173" i="7"/>
  <c r="AQ174" i="7"/>
  <c r="AQ175" i="7"/>
  <c r="AQ176" i="7"/>
  <c r="AQ177" i="7"/>
  <c r="AQ178" i="7"/>
  <c r="AQ179" i="7"/>
  <c r="AQ180" i="7"/>
  <c r="AQ181" i="7"/>
  <c r="AQ182" i="7"/>
  <c r="AQ183" i="7"/>
  <c r="AQ184" i="7"/>
  <c r="AQ185" i="7"/>
  <c r="AQ186" i="7"/>
  <c r="AQ187" i="7"/>
  <c r="AQ188" i="7"/>
  <c r="AQ189" i="7"/>
  <c r="AQ190" i="7"/>
  <c r="AQ191" i="7"/>
  <c r="AQ192" i="7"/>
  <c r="AQ193" i="7"/>
  <c r="AQ194" i="7"/>
  <c r="AQ195" i="7"/>
  <c r="AQ196" i="7"/>
  <c r="AQ197" i="7"/>
  <c r="AQ198" i="7"/>
  <c r="AQ199" i="7"/>
  <c r="AQ200" i="7"/>
  <c r="AQ201" i="7"/>
  <c r="AQ202" i="7"/>
  <c r="AQ203" i="7"/>
  <c r="AQ204" i="7"/>
  <c r="AQ205" i="7"/>
  <c r="AQ206" i="7"/>
  <c r="AQ207" i="7"/>
  <c r="AQ208" i="7"/>
  <c r="AQ209" i="7"/>
  <c r="AQ210" i="7"/>
  <c r="AQ211" i="7"/>
  <c r="AQ212" i="7"/>
  <c r="AQ213" i="7"/>
  <c r="AQ214" i="7"/>
  <c r="AQ215" i="7"/>
  <c r="AQ216" i="7"/>
  <c r="AQ217" i="7"/>
  <c r="AQ218" i="7"/>
  <c r="AQ219" i="7"/>
  <c r="AQ220" i="7"/>
  <c r="AQ221" i="7"/>
  <c r="AQ222" i="7"/>
  <c r="AQ223" i="7"/>
  <c r="AQ224" i="7"/>
  <c r="AQ225" i="7"/>
  <c r="AQ226" i="7"/>
  <c r="AQ227" i="7"/>
  <c r="AQ228" i="7"/>
  <c r="AQ229" i="7"/>
  <c r="AQ230" i="7"/>
  <c r="AQ231" i="7"/>
  <c r="AQ232" i="7"/>
  <c r="AQ233" i="7"/>
  <c r="AQ234" i="7"/>
  <c r="AQ235" i="7"/>
  <c r="AQ236" i="7"/>
  <c r="AQ237" i="7"/>
  <c r="AQ238" i="7"/>
  <c r="AQ239" i="7"/>
  <c r="AQ240" i="7"/>
  <c r="AQ241" i="7"/>
  <c r="AQ242" i="7"/>
  <c r="AQ243" i="7"/>
  <c r="AQ244" i="7"/>
  <c r="AQ245" i="7"/>
  <c r="AQ246" i="7"/>
  <c r="AQ247" i="7"/>
  <c r="AQ248" i="7"/>
  <c r="AQ249" i="7"/>
  <c r="AQ250" i="7"/>
  <c r="AQ251" i="7"/>
  <c r="AQ252" i="7"/>
  <c r="AQ253" i="7"/>
  <c r="AQ254" i="7"/>
  <c r="AQ255" i="7"/>
  <c r="AQ256" i="7"/>
  <c r="AQ257" i="7"/>
  <c r="AQ258" i="7"/>
  <c r="AQ259" i="7"/>
  <c r="AQ260" i="7"/>
  <c r="AQ261" i="7"/>
  <c r="AQ262" i="7"/>
  <c r="AQ263" i="7"/>
  <c r="AQ264" i="7"/>
  <c r="AQ265" i="7"/>
  <c r="AQ266" i="7"/>
  <c r="AQ267" i="7"/>
  <c r="AQ268" i="7"/>
  <c r="AQ269" i="7"/>
  <c r="AQ270" i="7"/>
  <c r="AQ271" i="7"/>
  <c r="AQ272" i="7"/>
  <c r="AQ273" i="7"/>
  <c r="AQ274" i="7"/>
  <c r="AQ275" i="7"/>
  <c r="AQ276" i="7"/>
  <c r="AQ277" i="7"/>
  <c r="AQ278" i="7"/>
  <c r="AQ279" i="7"/>
  <c r="AQ280" i="7"/>
  <c r="AQ281" i="7"/>
  <c r="AQ282" i="7"/>
  <c r="AQ283" i="7"/>
  <c r="AQ284" i="7"/>
  <c r="AQ285" i="7"/>
  <c r="AQ286" i="7"/>
  <c r="AQ287" i="7"/>
  <c r="AQ288" i="7"/>
  <c r="AQ289" i="7"/>
  <c r="AQ290" i="7"/>
  <c r="AQ291" i="7"/>
  <c r="AQ292" i="7"/>
  <c r="AQ293" i="7"/>
  <c r="AQ294" i="7"/>
  <c r="AQ295" i="7"/>
  <c r="AQ296" i="7"/>
  <c r="AQ297" i="7"/>
  <c r="AQ298" i="7"/>
  <c r="AQ299" i="7"/>
  <c r="AQ300" i="7"/>
  <c r="AQ301" i="7"/>
  <c r="AQ302" i="7"/>
  <c r="AQ303" i="7"/>
  <c r="AQ304" i="7"/>
  <c r="AQ305" i="7"/>
  <c r="AQ306" i="7"/>
  <c r="AQ307" i="7"/>
  <c r="AQ308" i="7"/>
  <c r="AQ309" i="7"/>
  <c r="AQ310" i="7"/>
  <c r="AQ311" i="7"/>
  <c r="AQ312" i="7"/>
  <c r="AQ313" i="7"/>
  <c r="AQ314" i="7"/>
  <c r="AQ315" i="7"/>
  <c r="AQ316" i="7"/>
  <c r="AQ317" i="7"/>
  <c r="AQ318" i="7"/>
  <c r="AQ319" i="7"/>
  <c r="AQ320" i="7"/>
  <c r="AQ321" i="7"/>
  <c r="AQ322" i="7"/>
  <c r="AQ323" i="7"/>
  <c r="AQ324" i="7"/>
  <c r="AQ325" i="7"/>
  <c r="AQ326" i="7"/>
  <c r="AQ327" i="7"/>
  <c r="AQ328" i="7"/>
  <c r="AQ329" i="7"/>
  <c r="AQ330" i="7"/>
  <c r="AQ331" i="7"/>
  <c r="AQ332" i="7"/>
  <c r="AQ333" i="7"/>
  <c r="AQ334" i="7"/>
  <c r="AQ335" i="7"/>
  <c r="AQ336" i="7"/>
  <c r="AQ337" i="7"/>
  <c r="AQ338" i="7"/>
  <c r="AQ339" i="7"/>
  <c r="AQ340" i="7"/>
  <c r="AQ341" i="7"/>
  <c r="AQ342" i="7"/>
  <c r="AQ343" i="7"/>
  <c r="AQ344" i="7"/>
  <c r="AQ345" i="7"/>
  <c r="AQ346" i="7"/>
  <c r="AQ347" i="7"/>
  <c r="AQ348" i="7"/>
  <c r="AQ349" i="7"/>
  <c r="AQ350" i="7"/>
  <c r="AQ351" i="7"/>
  <c r="AQ352" i="7"/>
  <c r="AQ353" i="7"/>
  <c r="AQ354" i="7"/>
  <c r="AQ355" i="7"/>
  <c r="AQ356" i="7"/>
  <c r="AQ357" i="7"/>
  <c r="AQ358" i="7"/>
  <c r="AQ359" i="7"/>
  <c r="AQ360" i="7"/>
  <c r="AQ361" i="7"/>
  <c r="AQ362" i="7"/>
  <c r="AQ363" i="7"/>
  <c r="AQ364" i="7"/>
  <c r="AQ365" i="7"/>
  <c r="AQ366" i="7"/>
  <c r="AQ367" i="7"/>
  <c r="AQ368" i="7"/>
  <c r="AQ369" i="7"/>
  <c r="AQ370" i="7"/>
  <c r="AQ371" i="7"/>
  <c r="AQ372" i="7"/>
  <c r="AQ373" i="7"/>
  <c r="AQ374" i="7"/>
  <c r="AQ375" i="7"/>
  <c r="AQ376" i="7"/>
  <c r="AQ377" i="7"/>
  <c r="AQ378" i="7"/>
  <c r="AQ379" i="7"/>
  <c r="AQ380" i="7"/>
  <c r="AQ381" i="7"/>
  <c r="AQ382" i="7"/>
  <c r="AQ383" i="7"/>
  <c r="AQ384" i="7"/>
  <c r="AQ385" i="7"/>
  <c r="AQ386" i="7"/>
  <c r="AQ387" i="7"/>
  <c r="AQ388" i="7"/>
  <c r="AQ389" i="7"/>
  <c r="AQ390" i="7"/>
  <c r="AQ391" i="7"/>
  <c r="AQ392" i="7"/>
  <c r="AQ393" i="7"/>
  <c r="AQ394" i="7"/>
  <c r="AQ395" i="7"/>
  <c r="AQ396" i="7"/>
  <c r="AQ397" i="7"/>
  <c r="AQ398" i="7"/>
  <c r="AQ399" i="7"/>
  <c r="AQ400" i="7"/>
  <c r="AQ401" i="7"/>
  <c r="AQ402" i="7"/>
  <c r="AQ403" i="7"/>
  <c r="AQ404" i="7"/>
  <c r="AQ405" i="7"/>
  <c r="AQ406" i="7"/>
  <c r="AQ407" i="7"/>
  <c r="AQ408" i="7"/>
  <c r="AQ409" i="7"/>
  <c r="AQ410" i="7"/>
  <c r="AQ411" i="7"/>
  <c r="AQ412" i="7"/>
  <c r="AQ413" i="7"/>
  <c r="AQ414" i="7"/>
  <c r="AQ415" i="7"/>
  <c r="AQ416" i="7"/>
  <c r="AQ417" i="7"/>
  <c r="AQ418" i="7"/>
  <c r="AQ419" i="7"/>
  <c r="AQ420" i="7"/>
  <c r="AQ421" i="7"/>
  <c r="AQ422" i="7"/>
  <c r="AQ423" i="7"/>
  <c r="AQ424" i="7"/>
  <c r="AQ425" i="7"/>
  <c r="AQ426" i="7"/>
  <c r="AQ427" i="7"/>
  <c r="AQ428" i="7"/>
  <c r="AQ429" i="7"/>
  <c r="AQ430" i="7"/>
  <c r="AQ431" i="7"/>
  <c r="AQ432" i="7"/>
  <c r="AQ433" i="7"/>
  <c r="AQ434" i="7"/>
  <c r="AQ435" i="7"/>
  <c r="AQ436" i="7"/>
  <c r="AQ437" i="7"/>
  <c r="AQ438" i="7"/>
  <c r="AQ439" i="7"/>
  <c r="AQ440" i="7"/>
  <c r="AQ441" i="7"/>
  <c r="AQ442" i="7"/>
  <c r="AQ443" i="7"/>
  <c r="AQ444" i="7"/>
  <c r="AQ445" i="7"/>
  <c r="AQ446" i="7"/>
  <c r="AQ447" i="7"/>
  <c r="AQ448" i="7"/>
  <c r="AQ449" i="7"/>
  <c r="AQ450" i="7"/>
  <c r="AQ451" i="7"/>
  <c r="AQ452" i="7"/>
  <c r="AQ453" i="7"/>
  <c r="AQ454" i="7"/>
  <c r="AQ455" i="7"/>
  <c r="AQ456" i="7"/>
  <c r="AQ457" i="7"/>
  <c r="AQ458" i="7"/>
  <c r="AQ459" i="7"/>
  <c r="AQ460" i="7"/>
  <c r="AQ461" i="7"/>
  <c r="AQ462" i="7"/>
  <c r="AQ463" i="7"/>
  <c r="AQ464" i="7"/>
  <c r="AQ465" i="7"/>
  <c r="AQ466" i="7"/>
  <c r="AQ467" i="7"/>
  <c r="AQ468" i="7"/>
  <c r="AQ469" i="7"/>
  <c r="AQ470" i="7"/>
  <c r="AQ471" i="7"/>
  <c r="AQ472" i="7"/>
  <c r="AQ473" i="7"/>
  <c r="AQ474" i="7"/>
  <c r="AQ475" i="7"/>
  <c r="AQ476" i="7"/>
  <c r="AQ477" i="7"/>
  <c r="AQ478" i="7"/>
  <c r="AQ479" i="7"/>
  <c r="AQ480" i="7"/>
  <c r="AQ481" i="7"/>
  <c r="AQ482" i="7"/>
  <c r="AQ483" i="7"/>
  <c r="AQ484" i="7"/>
  <c r="AQ485" i="7"/>
  <c r="AQ486" i="7"/>
  <c r="AQ487" i="7"/>
  <c r="AQ488" i="7"/>
  <c r="AQ489" i="7"/>
  <c r="AQ490" i="7"/>
  <c r="AQ491" i="7"/>
  <c r="AQ492" i="7"/>
  <c r="AQ493" i="7"/>
  <c r="AQ494" i="7"/>
  <c r="AQ495" i="7"/>
  <c r="AQ496" i="7"/>
  <c r="AQ497" i="7"/>
  <c r="AQ498" i="7"/>
  <c r="AQ499" i="7"/>
  <c r="AQ500" i="7"/>
  <c r="AQ501" i="7"/>
  <c r="AQ502" i="7"/>
  <c r="AQ503" i="7"/>
  <c r="AQ504" i="7"/>
  <c r="AQ505" i="7"/>
  <c r="AQ506" i="7"/>
  <c r="AQ507" i="7"/>
  <c r="AQ508" i="7"/>
  <c r="AQ509" i="7"/>
  <c r="AQ510" i="7"/>
  <c r="AQ511" i="7"/>
  <c r="AQ512" i="7"/>
  <c r="AQ513" i="7"/>
  <c r="AQ514" i="7"/>
  <c r="AQ515" i="7"/>
  <c r="AQ516" i="7"/>
  <c r="AQ517" i="7"/>
  <c r="AQ518" i="7"/>
  <c r="AQ519" i="7"/>
  <c r="AQ520" i="7"/>
  <c r="AQ521" i="7"/>
  <c r="AQ522" i="7"/>
  <c r="AQ523" i="7"/>
  <c r="AQ524" i="7"/>
  <c r="AQ525" i="7"/>
  <c r="AQ526" i="7"/>
  <c r="AQ527" i="7"/>
  <c r="AQ528" i="7"/>
  <c r="AQ529" i="7"/>
  <c r="AQ530" i="7"/>
  <c r="AQ531" i="7"/>
  <c r="AQ532" i="7"/>
  <c r="AQ533" i="7"/>
  <c r="AQ534" i="7"/>
  <c r="AQ535" i="7"/>
  <c r="AQ536" i="7"/>
  <c r="AQ537" i="7"/>
  <c r="AQ538" i="7"/>
  <c r="AQ539" i="7"/>
  <c r="AQ540" i="7"/>
  <c r="AQ541" i="7"/>
  <c r="AQ542" i="7"/>
  <c r="AQ543" i="7"/>
  <c r="AQ544" i="7"/>
  <c r="AQ545" i="7"/>
  <c r="AQ546" i="7"/>
  <c r="AQ547" i="7"/>
  <c r="AQ548" i="7"/>
  <c r="AQ549" i="7"/>
  <c r="AQ550" i="7"/>
  <c r="AQ551" i="7"/>
  <c r="AQ552" i="7"/>
  <c r="AQ553" i="7"/>
  <c r="AQ554" i="7"/>
  <c r="AQ555" i="7"/>
  <c r="AQ556" i="7"/>
  <c r="AQ557" i="7"/>
  <c r="AQ558" i="7"/>
  <c r="AQ559" i="7"/>
  <c r="AQ560" i="7"/>
  <c r="AQ561" i="7"/>
  <c r="AQ562" i="7"/>
  <c r="AQ563" i="7"/>
  <c r="AQ564" i="7"/>
  <c r="AQ565" i="7"/>
  <c r="AQ566" i="7"/>
  <c r="AQ567" i="7"/>
  <c r="AQ568" i="7"/>
  <c r="AQ569" i="7"/>
  <c r="AQ570" i="7"/>
  <c r="AQ571" i="7"/>
  <c r="AQ572" i="7"/>
  <c r="AQ573" i="7"/>
  <c r="AQ574" i="7"/>
  <c r="AQ575" i="7"/>
  <c r="AQ576" i="7"/>
  <c r="AQ577" i="7"/>
  <c r="AQ578" i="7"/>
  <c r="AQ579" i="7"/>
  <c r="AQ580" i="7"/>
  <c r="AQ581" i="7"/>
  <c r="AQ582" i="7"/>
  <c r="AQ583" i="7"/>
  <c r="AQ584" i="7"/>
  <c r="AQ585" i="7"/>
  <c r="AQ586" i="7"/>
  <c r="AQ587" i="7"/>
  <c r="AQ588" i="7"/>
  <c r="AQ589" i="7"/>
  <c r="AQ590" i="7"/>
  <c r="AQ591" i="7"/>
  <c r="AQ592" i="7"/>
  <c r="AQ593" i="7"/>
  <c r="AQ594" i="7"/>
  <c r="AQ595" i="7"/>
  <c r="AQ596" i="7"/>
  <c r="AQ597" i="7"/>
  <c r="AQ598" i="7"/>
  <c r="AQ599" i="7"/>
  <c r="AQ600" i="7"/>
  <c r="AQ601" i="7"/>
  <c r="AQ602" i="7"/>
  <c r="AQ603" i="7"/>
  <c r="AQ604" i="7"/>
  <c r="AQ605" i="7"/>
  <c r="AQ606" i="7"/>
  <c r="AQ607" i="7"/>
  <c r="AQ608" i="7"/>
  <c r="AQ609" i="7"/>
  <c r="AQ610" i="7"/>
  <c r="AQ611" i="7"/>
  <c r="AQ612" i="7"/>
  <c r="AQ613" i="7"/>
  <c r="AQ614" i="7"/>
  <c r="AQ615" i="7"/>
  <c r="AQ616" i="7"/>
  <c r="AQ617" i="7"/>
  <c r="AQ618" i="7"/>
  <c r="AQ619" i="7"/>
  <c r="AQ620" i="7"/>
  <c r="AQ621" i="7"/>
  <c r="AQ622" i="7"/>
  <c r="AQ623" i="7"/>
  <c r="AQ624" i="7"/>
  <c r="AQ625" i="7"/>
  <c r="AQ626" i="7"/>
  <c r="AQ627" i="7"/>
  <c r="AQ628" i="7"/>
  <c r="AQ629" i="7"/>
  <c r="AQ630" i="7"/>
  <c r="AQ631" i="7"/>
  <c r="AQ632" i="7"/>
  <c r="AQ633" i="7"/>
  <c r="AQ634" i="7"/>
  <c r="AQ635" i="7"/>
  <c r="AQ636" i="7"/>
  <c r="AQ637" i="7"/>
  <c r="AQ638" i="7"/>
  <c r="AQ639" i="7"/>
  <c r="AQ640" i="7"/>
  <c r="AQ641" i="7"/>
  <c r="AQ642" i="7"/>
  <c r="AQ643" i="7"/>
  <c r="AQ644" i="7"/>
  <c r="AQ645" i="7"/>
  <c r="AQ646" i="7"/>
  <c r="AQ647" i="7"/>
  <c r="AQ648" i="7"/>
  <c r="AQ649" i="7"/>
  <c r="AQ650" i="7"/>
  <c r="AQ651" i="7"/>
  <c r="AQ652" i="7"/>
  <c r="AQ653" i="7"/>
  <c r="AQ654" i="7"/>
  <c r="AQ655" i="7"/>
  <c r="AQ656" i="7"/>
  <c r="AQ657" i="7"/>
  <c r="AQ658" i="7"/>
  <c r="AQ659" i="7"/>
  <c r="AQ660" i="7"/>
  <c r="AQ661" i="7"/>
  <c r="AQ662" i="7"/>
  <c r="AQ663" i="7"/>
  <c r="AQ664" i="7"/>
  <c r="AQ665" i="7"/>
  <c r="AQ666" i="7"/>
  <c r="AQ667" i="7"/>
  <c r="AQ668" i="7"/>
  <c r="AQ669" i="7"/>
  <c r="AQ670" i="7"/>
  <c r="AQ671" i="7"/>
  <c r="AQ672" i="7"/>
  <c r="AQ673" i="7"/>
  <c r="AQ674" i="7"/>
  <c r="AQ675" i="7"/>
  <c r="AQ676" i="7"/>
  <c r="AQ677" i="7"/>
  <c r="AQ678" i="7"/>
  <c r="AQ679" i="7"/>
  <c r="AQ680" i="7"/>
  <c r="AQ681" i="7"/>
  <c r="AQ682" i="7"/>
  <c r="AQ683" i="7"/>
  <c r="AQ684" i="7"/>
  <c r="AQ685" i="7"/>
  <c r="AQ686" i="7"/>
  <c r="AQ687" i="7"/>
  <c r="AQ688" i="7"/>
  <c r="AQ689" i="7"/>
  <c r="AQ690" i="7"/>
  <c r="AQ691" i="7"/>
  <c r="AQ692" i="7"/>
  <c r="AQ693" i="7"/>
  <c r="AQ694" i="7"/>
  <c r="AQ695" i="7"/>
  <c r="AQ696" i="7"/>
  <c r="AQ697" i="7"/>
  <c r="AQ698" i="7"/>
  <c r="AQ699" i="7"/>
  <c r="AQ700" i="7"/>
  <c r="AQ701" i="7"/>
  <c r="AQ702" i="7"/>
  <c r="AQ703" i="7"/>
  <c r="AQ704" i="7"/>
  <c r="AQ705" i="7"/>
  <c r="AQ706" i="7"/>
  <c r="AQ707" i="7"/>
  <c r="AQ708" i="7"/>
  <c r="AQ709" i="7"/>
  <c r="AQ710" i="7"/>
  <c r="AQ711" i="7"/>
  <c r="AQ712" i="7"/>
  <c r="AQ713" i="7"/>
  <c r="AQ714" i="7"/>
  <c r="AQ715" i="7"/>
  <c r="AQ716" i="7"/>
  <c r="AQ717" i="7"/>
  <c r="AQ718" i="7"/>
  <c r="AQ719" i="7"/>
  <c r="AQ720" i="7"/>
  <c r="AQ721" i="7"/>
  <c r="AQ722" i="7"/>
  <c r="AQ723" i="7"/>
  <c r="AQ724" i="7"/>
  <c r="AQ725" i="7"/>
  <c r="AQ726" i="7"/>
  <c r="AQ727" i="7"/>
  <c r="AQ728" i="7"/>
  <c r="AQ729" i="7"/>
  <c r="AQ730" i="7"/>
  <c r="AQ731" i="7"/>
  <c r="AQ732" i="7"/>
  <c r="AQ733" i="7"/>
  <c r="AQ734" i="7"/>
  <c r="AQ735" i="7"/>
  <c r="AQ736" i="7"/>
  <c r="AQ737" i="7"/>
  <c r="AQ738" i="7"/>
  <c r="AQ739" i="7"/>
  <c r="AQ740" i="7"/>
  <c r="AQ741" i="7"/>
  <c r="AQ742" i="7"/>
  <c r="AQ743" i="7"/>
  <c r="AQ744" i="7"/>
  <c r="AQ745" i="7"/>
  <c r="AQ746" i="7"/>
  <c r="AQ747" i="7"/>
  <c r="AQ748" i="7"/>
  <c r="AQ749" i="7"/>
  <c r="AQ750" i="7"/>
  <c r="AQ751" i="7"/>
  <c r="AQ752" i="7"/>
  <c r="AQ753" i="7"/>
  <c r="AQ754" i="7"/>
  <c r="AQ755" i="7"/>
  <c r="AQ756" i="7"/>
  <c r="AQ757" i="7"/>
  <c r="AQ758" i="7"/>
  <c r="AQ759" i="7"/>
  <c r="AQ760" i="7"/>
  <c r="AQ761" i="7"/>
  <c r="AQ762" i="7"/>
  <c r="AQ763" i="7"/>
  <c r="AQ764" i="7"/>
  <c r="AQ765" i="7"/>
  <c r="AQ766" i="7"/>
  <c r="AQ767" i="7"/>
  <c r="AQ768" i="7"/>
  <c r="AQ769" i="7"/>
  <c r="AQ770" i="7"/>
  <c r="AQ771" i="7"/>
  <c r="AQ772" i="7"/>
  <c r="AQ773" i="7"/>
  <c r="AQ774" i="7"/>
  <c r="AQ775" i="7"/>
  <c r="AQ776" i="7"/>
  <c r="AQ777" i="7"/>
  <c r="AQ778" i="7"/>
  <c r="AQ779" i="7"/>
  <c r="AQ780" i="7"/>
  <c r="AQ781" i="7"/>
  <c r="AQ782" i="7"/>
  <c r="AQ783" i="7"/>
  <c r="AQ784" i="7"/>
  <c r="AQ785" i="7"/>
  <c r="AQ786" i="7"/>
  <c r="AQ787" i="7"/>
  <c r="AQ788" i="7"/>
  <c r="AQ789" i="7"/>
  <c r="AQ790" i="7"/>
  <c r="AQ791" i="7"/>
  <c r="AQ792" i="7"/>
  <c r="AQ793" i="7"/>
  <c r="AQ794" i="7"/>
  <c r="AQ795" i="7"/>
  <c r="AQ796" i="7"/>
  <c r="AQ797" i="7"/>
  <c r="AQ798" i="7"/>
  <c r="AQ799" i="7"/>
  <c r="AQ800" i="7"/>
  <c r="AQ801" i="7"/>
  <c r="AQ802" i="7"/>
  <c r="AQ803" i="7"/>
  <c r="AQ804" i="7"/>
  <c r="AQ805" i="7"/>
  <c r="AQ806" i="7"/>
  <c r="AQ807" i="7"/>
  <c r="AQ808" i="7"/>
  <c r="AQ809" i="7"/>
  <c r="AQ810" i="7"/>
  <c r="AQ811" i="7"/>
  <c r="AQ812" i="7"/>
  <c r="AQ813" i="7"/>
  <c r="AQ814" i="7"/>
  <c r="AQ815" i="7"/>
  <c r="AQ816" i="7"/>
  <c r="AQ817" i="7"/>
  <c r="AQ818" i="7"/>
  <c r="AQ819" i="7"/>
  <c r="AQ820" i="7"/>
  <c r="AQ821" i="7"/>
  <c r="AQ822" i="7"/>
  <c r="AQ823" i="7"/>
  <c r="AQ824" i="7"/>
  <c r="AQ825" i="7"/>
  <c r="AQ826" i="7"/>
  <c r="AQ827" i="7"/>
  <c r="AQ828" i="7"/>
  <c r="AQ829" i="7"/>
  <c r="AQ830" i="7"/>
  <c r="AQ831" i="7"/>
  <c r="AQ832" i="7"/>
  <c r="AQ833" i="7"/>
  <c r="AQ834" i="7"/>
  <c r="AQ835" i="7"/>
  <c r="AQ836" i="7"/>
  <c r="AQ837" i="7"/>
  <c r="AQ838" i="7"/>
  <c r="AQ839" i="7"/>
  <c r="AQ840" i="7"/>
  <c r="AQ841" i="7"/>
  <c r="AQ842" i="7"/>
  <c r="AQ843" i="7"/>
  <c r="AQ844" i="7"/>
  <c r="AQ845" i="7"/>
  <c r="AQ846" i="7"/>
  <c r="AQ847" i="7"/>
  <c r="AQ848" i="7"/>
  <c r="AQ849" i="7"/>
  <c r="AQ850" i="7"/>
  <c r="AQ851" i="7"/>
  <c r="AQ852" i="7"/>
  <c r="AQ853" i="7"/>
  <c r="AQ854" i="7"/>
  <c r="AQ855" i="7"/>
  <c r="AQ856" i="7"/>
  <c r="AQ857" i="7"/>
  <c r="AQ858" i="7"/>
  <c r="AQ859" i="7"/>
  <c r="AQ860" i="7"/>
  <c r="AQ861" i="7"/>
  <c r="AQ862" i="7"/>
  <c r="AQ863" i="7"/>
  <c r="AQ864" i="7"/>
  <c r="AQ865" i="7"/>
  <c r="AQ866" i="7"/>
  <c r="AQ867" i="7"/>
  <c r="AQ868" i="7"/>
  <c r="AQ869" i="7"/>
  <c r="AQ870" i="7"/>
  <c r="AQ871" i="7"/>
  <c r="AQ872" i="7"/>
  <c r="AQ873" i="7"/>
  <c r="AQ874" i="7"/>
  <c r="AQ875" i="7"/>
  <c r="AQ876" i="7"/>
  <c r="AQ877" i="7"/>
  <c r="AQ878" i="7"/>
  <c r="AQ879" i="7"/>
  <c r="AQ880" i="7"/>
  <c r="AQ881" i="7"/>
  <c r="AQ882" i="7"/>
  <c r="AQ883" i="7"/>
  <c r="AQ884" i="7"/>
  <c r="AQ885" i="7"/>
  <c r="AQ886" i="7"/>
  <c r="AQ887" i="7"/>
  <c r="AQ888" i="7"/>
  <c r="AQ889" i="7"/>
  <c r="AQ890" i="7"/>
  <c r="AQ891" i="7"/>
  <c r="AQ892" i="7"/>
  <c r="AQ893" i="7"/>
  <c r="AQ894" i="7"/>
  <c r="AQ895" i="7"/>
  <c r="AQ896" i="7"/>
  <c r="AQ897" i="7"/>
  <c r="AQ898" i="7"/>
  <c r="AQ899" i="7"/>
  <c r="AQ900" i="7"/>
  <c r="AQ901" i="7"/>
  <c r="AQ902" i="7"/>
  <c r="AQ903" i="7"/>
  <c r="AQ904" i="7"/>
  <c r="AQ905" i="7"/>
  <c r="AQ906" i="7"/>
  <c r="AQ907" i="7"/>
  <c r="AQ908" i="7"/>
  <c r="AQ909" i="7"/>
  <c r="AQ910" i="7"/>
  <c r="AQ911" i="7"/>
  <c r="AQ912" i="7"/>
  <c r="AQ913" i="7"/>
  <c r="AQ914" i="7"/>
  <c r="AQ915" i="7"/>
  <c r="AQ916" i="7"/>
  <c r="AQ917" i="7"/>
  <c r="AQ918" i="7"/>
  <c r="AQ919" i="7"/>
  <c r="AQ920" i="7"/>
  <c r="AQ921" i="7"/>
  <c r="AQ922" i="7"/>
  <c r="AQ923" i="7"/>
  <c r="AQ924" i="7"/>
  <c r="AQ925" i="7"/>
  <c r="AQ926" i="7"/>
  <c r="AQ927" i="7"/>
  <c r="AQ928" i="7"/>
  <c r="AQ929" i="7"/>
  <c r="AQ930" i="7"/>
  <c r="AQ931" i="7"/>
  <c r="AQ932" i="7"/>
  <c r="AQ933" i="7"/>
  <c r="AQ934" i="7"/>
  <c r="AQ935" i="7"/>
  <c r="AQ936" i="7"/>
  <c r="AQ937" i="7"/>
  <c r="AQ938" i="7"/>
  <c r="AQ939" i="7"/>
  <c r="AQ940" i="7"/>
  <c r="AQ941" i="7"/>
  <c r="AQ942" i="7"/>
  <c r="AQ943" i="7"/>
  <c r="AQ944" i="7"/>
  <c r="AQ945" i="7"/>
  <c r="AQ946" i="7"/>
  <c r="AQ947" i="7"/>
  <c r="AQ948" i="7"/>
  <c r="AQ949" i="7"/>
  <c r="AQ950" i="7"/>
  <c r="AQ951" i="7"/>
  <c r="AQ952" i="7"/>
  <c r="AQ953" i="7"/>
  <c r="AQ954" i="7"/>
  <c r="AQ955" i="7"/>
  <c r="AQ956" i="7"/>
  <c r="AQ957" i="7"/>
  <c r="AQ958" i="7"/>
  <c r="AQ959" i="7"/>
  <c r="AQ960" i="7"/>
  <c r="AQ961" i="7"/>
  <c r="AQ962" i="7"/>
  <c r="AQ963" i="7"/>
  <c r="AQ964" i="7"/>
  <c r="AQ965" i="7"/>
  <c r="AQ966" i="7"/>
  <c r="AQ967" i="7"/>
  <c r="AQ968" i="7"/>
  <c r="AQ969" i="7"/>
  <c r="AQ970" i="7"/>
  <c r="AQ971" i="7"/>
  <c r="AQ972" i="7"/>
  <c r="AQ973" i="7"/>
  <c r="AQ974" i="7"/>
  <c r="AQ975" i="7"/>
  <c r="AQ976" i="7"/>
  <c r="AQ977" i="7"/>
  <c r="AQ978" i="7"/>
  <c r="AQ979" i="7"/>
  <c r="AQ980" i="7"/>
  <c r="AQ981" i="7"/>
  <c r="AQ982" i="7"/>
  <c r="AQ983" i="7"/>
  <c r="AQ984" i="7"/>
  <c r="AQ985" i="7"/>
  <c r="AQ986" i="7"/>
  <c r="AQ987" i="7"/>
  <c r="AQ988" i="7"/>
  <c r="AQ989" i="7"/>
  <c r="AQ990" i="7"/>
  <c r="AQ991" i="7"/>
  <c r="AQ992" i="7"/>
  <c r="AQ993" i="7"/>
  <c r="AQ994" i="7"/>
  <c r="AQ995" i="7"/>
  <c r="AQ996" i="7"/>
  <c r="AQ997" i="7"/>
  <c r="AQ998" i="7"/>
  <c r="AQ999" i="7"/>
  <c r="AQ1000" i="7"/>
  <c r="AQ1001" i="7"/>
  <c r="AQ1002" i="7"/>
  <c r="AQ1003" i="7"/>
  <c r="AQ1004" i="7"/>
  <c r="AQ1005" i="7"/>
  <c r="AQ1006" i="7"/>
  <c r="AQ1007" i="7"/>
  <c r="AQ1008" i="7"/>
  <c r="AQ1009" i="7"/>
  <c r="AQ1010" i="7"/>
  <c r="AQ1011" i="7"/>
  <c r="AQ1012" i="7"/>
  <c r="AQ1013" i="7"/>
  <c r="AQ1014" i="7"/>
  <c r="AQ1015" i="7"/>
  <c r="AQ1016" i="7"/>
  <c r="AQ1017" i="7"/>
  <c r="AQ1018" i="7"/>
  <c r="AQ1019" i="7"/>
  <c r="AQ1020" i="7"/>
  <c r="AQ1021" i="7"/>
  <c r="AQ1022" i="7"/>
  <c r="AQ1023" i="7"/>
  <c r="AQ1024" i="7"/>
  <c r="AQ1025" i="7"/>
  <c r="AQ1026" i="7"/>
  <c r="AQ1027" i="7"/>
  <c r="AQ1028" i="7"/>
  <c r="AQ1029" i="7"/>
  <c r="AQ1030" i="7"/>
  <c r="AQ1031" i="7"/>
  <c r="AQ1032" i="7"/>
  <c r="AQ1033" i="7"/>
  <c r="AQ1034" i="7"/>
  <c r="AQ1035" i="7"/>
  <c r="AQ1036" i="7"/>
  <c r="AQ1037" i="7"/>
  <c r="AQ1038" i="7"/>
  <c r="AQ1039" i="7"/>
  <c r="AQ1040" i="7"/>
  <c r="AQ1041" i="7"/>
  <c r="AQ1042" i="7"/>
  <c r="AQ1043" i="7"/>
  <c r="AQ1044" i="7"/>
  <c r="AQ1045" i="7"/>
  <c r="AQ1046" i="7"/>
  <c r="AQ1047" i="7"/>
  <c r="AQ1048" i="7"/>
  <c r="AQ1049" i="7"/>
  <c r="AQ1050" i="7"/>
  <c r="AQ1051" i="7"/>
  <c r="AQ1052" i="7"/>
  <c r="AQ1053" i="7"/>
  <c r="AQ1054" i="7"/>
  <c r="AQ1055" i="7"/>
  <c r="AQ1056" i="7"/>
  <c r="AQ1057" i="7"/>
  <c r="AQ1058" i="7"/>
  <c r="AQ1059" i="7"/>
  <c r="AQ1060" i="7"/>
  <c r="AQ1061" i="7"/>
  <c r="AQ1062" i="7"/>
  <c r="AQ1063" i="7"/>
  <c r="AQ1064" i="7"/>
  <c r="AQ1065" i="7"/>
  <c r="AQ1066" i="7"/>
  <c r="AQ1067" i="7"/>
  <c r="AQ1068" i="7"/>
  <c r="AQ1069" i="7"/>
  <c r="AQ1070" i="7"/>
  <c r="AQ1071" i="7"/>
  <c r="AQ1072" i="7"/>
  <c r="AQ1073" i="7"/>
  <c r="AQ1074" i="7"/>
  <c r="AQ1075" i="7"/>
  <c r="AQ1076" i="7"/>
  <c r="AQ1077" i="7"/>
  <c r="AQ1078" i="7"/>
  <c r="AQ1079" i="7"/>
  <c r="AQ1080" i="7"/>
  <c r="AQ1081" i="7"/>
  <c r="AQ1082" i="7"/>
  <c r="AQ1083" i="7"/>
  <c r="AQ1084" i="7"/>
  <c r="AQ1085" i="7"/>
  <c r="AQ1086" i="7"/>
  <c r="AQ1087" i="7"/>
  <c r="AQ1088" i="7"/>
  <c r="AQ1089" i="7"/>
  <c r="AQ1090" i="7"/>
  <c r="AQ1091" i="7"/>
  <c r="AQ1092" i="7"/>
  <c r="AQ1093" i="7"/>
  <c r="AQ1094" i="7"/>
  <c r="AQ1095" i="7"/>
  <c r="AQ1096" i="7"/>
  <c r="AQ1097" i="7"/>
  <c r="AQ1098" i="7"/>
  <c r="AQ1099" i="7"/>
  <c r="AQ1100" i="7"/>
  <c r="AQ1101" i="7"/>
  <c r="AQ1102" i="7"/>
  <c r="AQ1103" i="7"/>
  <c r="AQ1104" i="7"/>
  <c r="AQ1105" i="7"/>
  <c r="AQ1106" i="7"/>
  <c r="AQ1107" i="7"/>
  <c r="AQ1108" i="7"/>
  <c r="AQ1109" i="7"/>
  <c r="AQ1110" i="7"/>
  <c r="AQ1111" i="7"/>
  <c r="AQ1112" i="7"/>
  <c r="AQ1113" i="7"/>
  <c r="AQ1114" i="7"/>
  <c r="AQ1115" i="7"/>
  <c r="AQ1116" i="7"/>
  <c r="AQ1117" i="7"/>
  <c r="AQ1118" i="7"/>
  <c r="AQ1119" i="7"/>
  <c r="AQ1120" i="7"/>
  <c r="AQ1121" i="7"/>
  <c r="AQ1122" i="7"/>
  <c r="AQ1123" i="7"/>
  <c r="AQ1124" i="7"/>
  <c r="AQ1125" i="7"/>
  <c r="AQ1126" i="7"/>
  <c r="AQ1127" i="7"/>
  <c r="AQ1128" i="7"/>
  <c r="AQ1129" i="7"/>
  <c r="AQ1130" i="7"/>
  <c r="AQ1131" i="7"/>
  <c r="AQ1132" i="7"/>
  <c r="AQ1133" i="7"/>
  <c r="AQ1134" i="7"/>
  <c r="AQ1135" i="7"/>
  <c r="AQ1136" i="7"/>
  <c r="AQ1137" i="7"/>
  <c r="AQ1138" i="7"/>
  <c r="AQ1139" i="7"/>
  <c r="AQ1140" i="7"/>
  <c r="AQ1141" i="7"/>
  <c r="AQ1142" i="7"/>
  <c r="AQ1143" i="7"/>
  <c r="AQ1144" i="7"/>
  <c r="AQ1145" i="7"/>
  <c r="AQ1146" i="7"/>
  <c r="AQ1147" i="7"/>
  <c r="AQ1148" i="7"/>
  <c r="AQ1149" i="7"/>
  <c r="AQ1150" i="7"/>
  <c r="AQ1151" i="7"/>
  <c r="AQ1152" i="7"/>
  <c r="AQ1153" i="7"/>
  <c r="AQ1154" i="7"/>
  <c r="AQ1155" i="7"/>
  <c r="AQ1156" i="7"/>
  <c r="AQ1157" i="7"/>
  <c r="AQ1158" i="7"/>
  <c r="AQ1159" i="7"/>
  <c r="AQ1160" i="7"/>
  <c r="AQ1161" i="7"/>
  <c r="AQ1162" i="7"/>
  <c r="AQ1163" i="7"/>
  <c r="AQ1164" i="7"/>
  <c r="AQ1165" i="7"/>
  <c r="AQ1166" i="7"/>
  <c r="AQ1167" i="7"/>
  <c r="AQ1168" i="7"/>
  <c r="AQ1169" i="7"/>
  <c r="AQ1170" i="7"/>
  <c r="AQ1171" i="7"/>
  <c r="AQ1172" i="7"/>
  <c r="AQ1173" i="7"/>
  <c r="AQ1174" i="7"/>
  <c r="AQ1175" i="7"/>
  <c r="AQ1176" i="7"/>
  <c r="AQ1177" i="7"/>
  <c r="AQ1178" i="7"/>
  <c r="AQ1179" i="7"/>
  <c r="AQ1180" i="7"/>
  <c r="AQ1181" i="7"/>
  <c r="AQ1182" i="7"/>
  <c r="AQ1183" i="7"/>
  <c r="AQ1184" i="7"/>
  <c r="AQ1185" i="7"/>
  <c r="AQ1186" i="7"/>
  <c r="AQ1187" i="7"/>
  <c r="AQ1188" i="7"/>
  <c r="AQ1189" i="7"/>
  <c r="AQ1190" i="7"/>
  <c r="AQ1191" i="7"/>
  <c r="AQ1192" i="7"/>
  <c r="AQ1193" i="7"/>
  <c r="AQ1194" i="7"/>
  <c r="AQ1195" i="7"/>
  <c r="AQ1196" i="7"/>
  <c r="AQ1197" i="7"/>
  <c r="AQ1198" i="7"/>
  <c r="AQ1199" i="7"/>
  <c r="AQ1200" i="7"/>
  <c r="AQ1201" i="7"/>
  <c r="AQ1202" i="7"/>
  <c r="AQ1203" i="7"/>
  <c r="AQ1204" i="7"/>
  <c r="AQ1205" i="7"/>
  <c r="AQ1206" i="7"/>
  <c r="AQ1207" i="7"/>
  <c r="AQ1208" i="7"/>
  <c r="AQ1209" i="7"/>
  <c r="AQ1210" i="7"/>
  <c r="AQ1211" i="7"/>
  <c r="AQ1212" i="7"/>
  <c r="AQ1213" i="7"/>
  <c r="AQ1214" i="7"/>
  <c r="AQ1215" i="7"/>
  <c r="AQ1216" i="7"/>
  <c r="AQ1217" i="7"/>
  <c r="AQ1218" i="7"/>
  <c r="AQ1219" i="7"/>
  <c r="AQ1220" i="7"/>
  <c r="AQ1221" i="7"/>
  <c r="AQ1222" i="7"/>
  <c r="AQ1223" i="7"/>
  <c r="AQ1224" i="7"/>
  <c r="AQ1225" i="7"/>
  <c r="AQ1226" i="7"/>
  <c r="AQ1227" i="7"/>
  <c r="AQ1228" i="7"/>
  <c r="AQ1229" i="7"/>
  <c r="AQ1230" i="7"/>
  <c r="AQ1231" i="7"/>
  <c r="AQ1232" i="7"/>
  <c r="AQ1233" i="7"/>
  <c r="AQ1234" i="7"/>
  <c r="AQ1235" i="7"/>
  <c r="AQ1236" i="7"/>
  <c r="AQ1237" i="7"/>
  <c r="AQ1238" i="7"/>
  <c r="AQ1239" i="7"/>
  <c r="AQ1240" i="7"/>
  <c r="AQ1241" i="7"/>
  <c r="AQ1242" i="7"/>
  <c r="AQ1243" i="7"/>
  <c r="AQ1244" i="7"/>
  <c r="AQ1245" i="7"/>
  <c r="AQ1246" i="7"/>
  <c r="AQ1247" i="7"/>
  <c r="AQ1248" i="7"/>
  <c r="AQ1249" i="7"/>
  <c r="AQ1250" i="7"/>
  <c r="AQ1251" i="7"/>
  <c r="AQ1252" i="7"/>
  <c r="AQ1253" i="7"/>
  <c r="AQ1254" i="7"/>
  <c r="AQ1255" i="7"/>
  <c r="AQ1256" i="7"/>
  <c r="AQ1257" i="7"/>
  <c r="AQ1258" i="7"/>
  <c r="AQ1259" i="7"/>
  <c r="AQ1260" i="7"/>
  <c r="AQ1261" i="7"/>
  <c r="AQ1262" i="7"/>
  <c r="AQ1263" i="7"/>
  <c r="AQ1264" i="7"/>
  <c r="AQ1265" i="7"/>
  <c r="AQ1266" i="7"/>
  <c r="AQ1267" i="7"/>
  <c r="AQ1268" i="7"/>
  <c r="AQ1269" i="7"/>
  <c r="AQ1270" i="7"/>
  <c r="AQ1271" i="7"/>
  <c r="AQ1272" i="7"/>
  <c r="AQ1273" i="7"/>
  <c r="AQ1274" i="7"/>
  <c r="AQ1275" i="7"/>
  <c r="AQ1276" i="7"/>
  <c r="AQ1277" i="7"/>
  <c r="AQ1278" i="7"/>
  <c r="AQ1279" i="7"/>
  <c r="AQ1280" i="7"/>
  <c r="AQ1281" i="7"/>
  <c r="AQ1282" i="7"/>
  <c r="AQ1283" i="7"/>
  <c r="AQ1284" i="7"/>
  <c r="AQ1285" i="7"/>
  <c r="AQ1286" i="7"/>
  <c r="AQ1287" i="7"/>
  <c r="AQ1288" i="7"/>
  <c r="AQ1289" i="7"/>
  <c r="AQ1290" i="7"/>
  <c r="AQ1291" i="7"/>
  <c r="AQ1292" i="7"/>
  <c r="AQ1293" i="7"/>
  <c r="AQ1294" i="7"/>
  <c r="AQ1295" i="7"/>
  <c r="AQ1296" i="7"/>
  <c r="AQ1297" i="7"/>
  <c r="AQ1298" i="7"/>
  <c r="AQ1299" i="7"/>
  <c r="AQ1300" i="7"/>
  <c r="AQ1301" i="7"/>
  <c r="AQ1302" i="7"/>
  <c r="AQ1303" i="7"/>
  <c r="AQ1304" i="7"/>
  <c r="AQ1305" i="7"/>
  <c r="AQ1306" i="7"/>
  <c r="AQ1307" i="7"/>
  <c r="AQ1308" i="7"/>
  <c r="AQ1309" i="7"/>
  <c r="AQ1310" i="7"/>
  <c r="AQ1311" i="7"/>
  <c r="AQ1312" i="7"/>
  <c r="AQ1313" i="7"/>
  <c r="AQ1314" i="7"/>
  <c r="AQ1315" i="7"/>
  <c r="AQ1316" i="7"/>
  <c r="AQ1317" i="7"/>
  <c r="AQ1318" i="7"/>
  <c r="AQ1319" i="7"/>
  <c r="AQ1320" i="7"/>
  <c r="AQ1321" i="7"/>
  <c r="AQ1322" i="7"/>
  <c r="AQ1323" i="7"/>
  <c r="AQ1324" i="7"/>
  <c r="AQ1325" i="7"/>
  <c r="AQ1326" i="7"/>
  <c r="AQ1327" i="7"/>
  <c r="AQ1328" i="7"/>
  <c r="AQ1329" i="7"/>
  <c r="AQ1330" i="7"/>
  <c r="AQ1331" i="7"/>
  <c r="AQ1332" i="7"/>
  <c r="AQ1333" i="7"/>
  <c r="AQ1334" i="7"/>
  <c r="AQ1335" i="7"/>
  <c r="AQ1336" i="7"/>
  <c r="AQ1337" i="7"/>
  <c r="AQ1338" i="7"/>
  <c r="AQ1339" i="7"/>
  <c r="AQ1340" i="7"/>
  <c r="AQ1341" i="7"/>
  <c r="AQ1342" i="7"/>
  <c r="AQ1343" i="7"/>
  <c r="AQ1344" i="7"/>
  <c r="AQ1345" i="7"/>
  <c r="AQ1346" i="7"/>
  <c r="AQ1347" i="7"/>
  <c r="AQ1348" i="7"/>
  <c r="AQ1349" i="7"/>
  <c r="AQ1350" i="7"/>
  <c r="AQ1351" i="7"/>
  <c r="AQ1352" i="7"/>
  <c r="AQ1353" i="7"/>
  <c r="AQ1354" i="7"/>
  <c r="AQ1355" i="7"/>
  <c r="AQ1356" i="7"/>
  <c r="AQ1357" i="7"/>
  <c r="AQ1358" i="7"/>
  <c r="AQ1359" i="7"/>
  <c r="AQ1360" i="7"/>
  <c r="AQ1361" i="7"/>
  <c r="AQ1362" i="7"/>
  <c r="AQ1363" i="7"/>
  <c r="AQ1364" i="7"/>
  <c r="AQ1365" i="7"/>
  <c r="AQ1366" i="7"/>
  <c r="AQ1367" i="7"/>
  <c r="AQ1368" i="7"/>
  <c r="AQ1369" i="7"/>
  <c r="AQ1370" i="7"/>
  <c r="AQ1371" i="7"/>
  <c r="AQ1372" i="7"/>
  <c r="AQ1373" i="7"/>
  <c r="AQ1374" i="7"/>
  <c r="AQ1375" i="7"/>
  <c r="AQ1376" i="7"/>
  <c r="AQ1377" i="7"/>
  <c r="AQ1378" i="7"/>
  <c r="AQ1379" i="7"/>
  <c r="AQ1380" i="7"/>
  <c r="AQ1381" i="7"/>
  <c r="AQ1382" i="7"/>
  <c r="AQ1383" i="7"/>
  <c r="AQ1384" i="7"/>
  <c r="AQ1385" i="7"/>
  <c r="AQ1386" i="7"/>
  <c r="AQ1387" i="7"/>
  <c r="AQ1388" i="7"/>
  <c r="AQ1389" i="7"/>
  <c r="AQ1390" i="7"/>
  <c r="AQ1391" i="7"/>
  <c r="AQ1392" i="7"/>
  <c r="AQ1393" i="7"/>
  <c r="AQ1394" i="7"/>
  <c r="AQ1395" i="7"/>
  <c r="AQ1396" i="7"/>
  <c r="AQ1397" i="7"/>
  <c r="AQ1398" i="7"/>
  <c r="AQ1399" i="7"/>
  <c r="AQ1400" i="7"/>
  <c r="AQ1401" i="7"/>
  <c r="AQ1402" i="7"/>
  <c r="AQ1403" i="7"/>
  <c r="AQ1404" i="7"/>
  <c r="AQ1405" i="7"/>
  <c r="AQ1406" i="7"/>
  <c r="AQ1407" i="7"/>
  <c r="AQ1408" i="7"/>
  <c r="AQ1409" i="7"/>
  <c r="AQ1410" i="7"/>
  <c r="AQ1411" i="7"/>
  <c r="AQ1412" i="7"/>
  <c r="AQ1413" i="7"/>
  <c r="AQ1414" i="7"/>
  <c r="AQ1415" i="7"/>
  <c r="AQ1416" i="7"/>
  <c r="AQ1417" i="7"/>
  <c r="AQ1418" i="7"/>
  <c r="AQ1419" i="7"/>
  <c r="AQ1420" i="7"/>
  <c r="AQ1421" i="7"/>
  <c r="AQ1422" i="7"/>
  <c r="AQ1423" i="7"/>
  <c r="AQ1424" i="7"/>
  <c r="AQ1425" i="7"/>
  <c r="AQ1426" i="7"/>
  <c r="AQ1427" i="7"/>
  <c r="AQ1428" i="7"/>
  <c r="AQ1429" i="7"/>
  <c r="AQ1430" i="7"/>
  <c r="AQ1431" i="7"/>
  <c r="AQ1432" i="7"/>
  <c r="AQ1433" i="7"/>
  <c r="AQ1434" i="7"/>
  <c r="AQ1435" i="7"/>
  <c r="AQ1436" i="7"/>
  <c r="AQ1437" i="7"/>
  <c r="AQ1438" i="7"/>
  <c r="AQ1439" i="7"/>
  <c r="AQ1440" i="7"/>
  <c r="AQ1441" i="7"/>
  <c r="AQ1442" i="7"/>
  <c r="AQ1443" i="7"/>
  <c r="AQ1444" i="7"/>
  <c r="AQ1445" i="7"/>
  <c r="AQ1446" i="7"/>
  <c r="AQ1447" i="7"/>
  <c r="AQ1448" i="7"/>
  <c r="AQ1449" i="7"/>
  <c r="AQ1450" i="7"/>
  <c r="AQ1451" i="7"/>
  <c r="AQ1452" i="7"/>
  <c r="AQ1453" i="7"/>
  <c r="AQ1454" i="7"/>
  <c r="AQ1455" i="7"/>
  <c r="AQ1456" i="7"/>
  <c r="AQ1457" i="7"/>
  <c r="AQ1458" i="7"/>
  <c r="AQ1459" i="7"/>
  <c r="AQ1460" i="7"/>
  <c r="AQ1461" i="7"/>
  <c r="AQ1462" i="7"/>
  <c r="AQ1463" i="7"/>
  <c r="AQ1464" i="7"/>
  <c r="AQ1465" i="7"/>
  <c r="AQ1466" i="7"/>
  <c r="AQ1467" i="7"/>
  <c r="AQ1468" i="7"/>
  <c r="AQ1469" i="7"/>
  <c r="AQ1470" i="7"/>
  <c r="AQ1471" i="7"/>
  <c r="AQ1472" i="7"/>
  <c r="AQ1473" i="7"/>
  <c r="AQ1474" i="7"/>
  <c r="AQ1475" i="7"/>
  <c r="AQ1476" i="7"/>
  <c r="AQ1477" i="7"/>
  <c r="AQ1478" i="7"/>
  <c r="AQ1479" i="7"/>
  <c r="AQ1480" i="7"/>
  <c r="AQ1481" i="7"/>
  <c r="AQ1482" i="7"/>
  <c r="AQ1483" i="7"/>
  <c r="AQ1484" i="7"/>
  <c r="AQ1485" i="7"/>
  <c r="AQ1486" i="7"/>
  <c r="AQ1487" i="7"/>
  <c r="AQ1488" i="7"/>
  <c r="AQ1489" i="7"/>
  <c r="AQ1490" i="7"/>
  <c r="AQ1491" i="7"/>
  <c r="AQ1492" i="7"/>
  <c r="AQ1493" i="7"/>
  <c r="AQ1494" i="7"/>
  <c r="AQ1495" i="7"/>
  <c r="AQ1496" i="7"/>
  <c r="AQ1497" i="7"/>
  <c r="AQ1498" i="7"/>
  <c r="AQ1499" i="7"/>
  <c r="AQ1500" i="7"/>
  <c r="AQ1501" i="7"/>
  <c r="AQ1502" i="7"/>
  <c r="AQ1503" i="7"/>
  <c r="AQ1504" i="7"/>
  <c r="AQ1505" i="7"/>
  <c r="AQ1506" i="7"/>
  <c r="AQ1507" i="7"/>
  <c r="AQ1508" i="7"/>
  <c r="AQ1509" i="7"/>
  <c r="AQ1510" i="7"/>
  <c r="AQ1511" i="7"/>
  <c r="AQ1512" i="7"/>
  <c r="AQ1513" i="7"/>
  <c r="AQ1514" i="7"/>
  <c r="AQ1515" i="7"/>
  <c r="AQ1516" i="7"/>
  <c r="AQ1517" i="7"/>
  <c r="AQ1518" i="7"/>
  <c r="AQ1519" i="7"/>
  <c r="AQ1520" i="7"/>
  <c r="AQ1521" i="7"/>
  <c r="AQ1522" i="7"/>
  <c r="AQ1523" i="7"/>
  <c r="AQ1524" i="7"/>
  <c r="AQ1525" i="7"/>
  <c r="AQ1526" i="7"/>
  <c r="AQ1527" i="7"/>
  <c r="AQ1528" i="7"/>
  <c r="AQ1529" i="7"/>
  <c r="AQ1530" i="7"/>
  <c r="AQ1531" i="7"/>
  <c r="AQ1532" i="7"/>
  <c r="AQ1533" i="7"/>
  <c r="AQ1534" i="7"/>
  <c r="AQ1535" i="7"/>
  <c r="AQ1536" i="7"/>
  <c r="AQ1537" i="7"/>
  <c r="AQ1538" i="7"/>
  <c r="AQ1539" i="7"/>
  <c r="AQ1540" i="7"/>
  <c r="AQ1541" i="7"/>
  <c r="AQ1542" i="7"/>
  <c r="AQ1543" i="7"/>
  <c r="AQ1544" i="7"/>
  <c r="AQ1545" i="7"/>
  <c r="AQ1546" i="7"/>
  <c r="AQ1547" i="7"/>
  <c r="AQ1548" i="7"/>
  <c r="AQ1549" i="7"/>
  <c r="AQ1550" i="7"/>
  <c r="AQ1551" i="7"/>
  <c r="AQ1552" i="7"/>
  <c r="AQ1553" i="7"/>
  <c r="AQ1554" i="7"/>
  <c r="AQ1555" i="7"/>
  <c r="AQ1556" i="7"/>
  <c r="AQ1557" i="7"/>
  <c r="AQ1558" i="7"/>
  <c r="AQ1559" i="7"/>
  <c r="AQ1560" i="7"/>
  <c r="AQ1561" i="7"/>
  <c r="AQ1562" i="7"/>
  <c r="AQ1563" i="7"/>
  <c r="AQ1564" i="7"/>
  <c r="AQ1565" i="7"/>
  <c r="AQ1566" i="7"/>
  <c r="AQ1567" i="7"/>
  <c r="AQ1568" i="7"/>
  <c r="AQ1569" i="7"/>
  <c r="AQ1570" i="7"/>
  <c r="AQ1571" i="7"/>
  <c r="AQ1572" i="7"/>
  <c r="AQ1573" i="7"/>
  <c r="AQ1574" i="7"/>
  <c r="AQ1575" i="7"/>
  <c r="AQ1576" i="7"/>
  <c r="AQ1577" i="7"/>
  <c r="AQ1578" i="7"/>
  <c r="AQ1579" i="7"/>
  <c r="AQ1580" i="7"/>
  <c r="AQ1581" i="7"/>
  <c r="AQ1582" i="7"/>
  <c r="AQ1583" i="7"/>
  <c r="AQ1584" i="7"/>
  <c r="AQ1585" i="7"/>
  <c r="AQ1586" i="7"/>
  <c r="AQ1587" i="7"/>
  <c r="AQ1588" i="7"/>
  <c r="AQ1589" i="7"/>
  <c r="AQ1590" i="7"/>
  <c r="AQ1591" i="7"/>
  <c r="AQ1592" i="7"/>
  <c r="AQ1593" i="7"/>
  <c r="AQ1594" i="7"/>
  <c r="AQ1595" i="7"/>
  <c r="AQ1596" i="7"/>
  <c r="AQ1597" i="7"/>
  <c r="AQ1598" i="7"/>
  <c r="AQ1599" i="7"/>
  <c r="AQ1600" i="7"/>
  <c r="AQ1601" i="7"/>
  <c r="AQ1602" i="7"/>
  <c r="AQ1603" i="7"/>
  <c r="AQ1604" i="7"/>
  <c r="AQ1605" i="7"/>
  <c r="AQ1606" i="7"/>
  <c r="AQ1607" i="7"/>
  <c r="AQ1608" i="7"/>
  <c r="AQ1609" i="7"/>
  <c r="AQ1610" i="7"/>
  <c r="AQ1611" i="7"/>
  <c r="AQ1612" i="7"/>
  <c r="AQ1613" i="7"/>
  <c r="AQ1614" i="7"/>
  <c r="AQ1615" i="7"/>
  <c r="AQ1616" i="7"/>
  <c r="AQ1617" i="7"/>
  <c r="AQ1618" i="7"/>
  <c r="AQ1619" i="7"/>
  <c r="AQ1620" i="7"/>
  <c r="AQ1621" i="7"/>
  <c r="AQ1622" i="7"/>
  <c r="AQ1623" i="7"/>
  <c r="AQ1624" i="7"/>
  <c r="AQ1625" i="7"/>
  <c r="AQ1626" i="7"/>
  <c r="AQ1627" i="7"/>
  <c r="AQ1628" i="7"/>
  <c r="AQ1629" i="7"/>
  <c r="AQ1630" i="7"/>
  <c r="AQ1631" i="7"/>
  <c r="AQ1632" i="7"/>
  <c r="AQ1633" i="7"/>
  <c r="AQ1634" i="7"/>
  <c r="AQ1635" i="7"/>
  <c r="AQ1636" i="7"/>
  <c r="AQ1637" i="7"/>
  <c r="AQ1638" i="7"/>
  <c r="AQ1639" i="7"/>
  <c r="AQ1640" i="7"/>
  <c r="AQ1641" i="7"/>
  <c r="AQ1642" i="7"/>
  <c r="AQ1643" i="7"/>
  <c r="AQ1644" i="7"/>
  <c r="AQ1645" i="7"/>
  <c r="AQ1646" i="7"/>
  <c r="AQ1647" i="7"/>
  <c r="AQ1648" i="7"/>
  <c r="AQ1649" i="7"/>
  <c r="AQ1650" i="7"/>
  <c r="AQ1651" i="7"/>
  <c r="AQ1652" i="7"/>
  <c r="AQ1653" i="7"/>
  <c r="AQ1654" i="7"/>
  <c r="AQ1655" i="7"/>
  <c r="AQ1656" i="7"/>
  <c r="AQ1657" i="7"/>
  <c r="AQ1658" i="7"/>
  <c r="AQ1659" i="7"/>
  <c r="AQ1660" i="7"/>
  <c r="AQ1661" i="7"/>
  <c r="AQ1662" i="7"/>
  <c r="AQ1663" i="7"/>
  <c r="AQ1664" i="7"/>
  <c r="AQ1665" i="7"/>
  <c r="AQ1666" i="7"/>
  <c r="AQ1667" i="7"/>
  <c r="AQ1668" i="7"/>
  <c r="AQ1669" i="7"/>
  <c r="AQ1670" i="7"/>
  <c r="AQ1671" i="7"/>
  <c r="AQ1672" i="7"/>
  <c r="AQ1673" i="7"/>
  <c r="AQ1674" i="7"/>
  <c r="AQ1675" i="7"/>
  <c r="AQ1676" i="7"/>
  <c r="AQ1677" i="7"/>
  <c r="AQ1678" i="7"/>
  <c r="AQ1679" i="7"/>
  <c r="AQ1680" i="7"/>
  <c r="AQ1681" i="7"/>
  <c r="AQ1682" i="7"/>
  <c r="AQ1683" i="7"/>
  <c r="AQ1684" i="7"/>
  <c r="AQ1685" i="7"/>
  <c r="AQ1686" i="7"/>
  <c r="AQ1687" i="7"/>
  <c r="AQ1688" i="7"/>
  <c r="AQ1689" i="7"/>
  <c r="AQ1690" i="7"/>
  <c r="AQ1691" i="7"/>
  <c r="AQ1692" i="7"/>
  <c r="AQ1693" i="7"/>
  <c r="AQ1694" i="7"/>
  <c r="AQ1695" i="7"/>
  <c r="AQ1696" i="7"/>
  <c r="AQ1697" i="7"/>
  <c r="AQ1698" i="7"/>
  <c r="AQ1699" i="7"/>
  <c r="AQ1700" i="7"/>
  <c r="AQ1701" i="7"/>
  <c r="AQ1702" i="7"/>
  <c r="AQ1703" i="7"/>
  <c r="AQ1704" i="7"/>
  <c r="AQ1705" i="7"/>
  <c r="AQ1706" i="7"/>
  <c r="AQ1707" i="7"/>
  <c r="AQ1708" i="7"/>
  <c r="AQ1709" i="7"/>
  <c r="AQ1710" i="7"/>
  <c r="AQ1711" i="7"/>
  <c r="AQ1712" i="7"/>
  <c r="AQ1713" i="7"/>
  <c r="AQ1714" i="7"/>
  <c r="AQ1715" i="7"/>
  <c r="AQ1716" i="7"/>
  <c r="AQ1717" i="7"/>
  <c r="AQ1718" i="7"/>
  <c r="AQ1719" i="7"/>
  <c r="AQ1720" i="7"/>
  <c r="AQ1721" i="7"/>
  <c r="AQ1722" i="7"/>
  <c r="AQ1723" i="7"/>
  <c r="AQ1724" i="7"/>
  <c r="AQ1725" i="7"/>
  <c r="AQ1726" i="7"/>
  <c r="AQ1727" i="7"/>
  <c r="AQ1728" i="7"/>
  <c r="AQ1729" i="7"/>
  <c r="AQ1730" i="7"/>
  <c r="AQ1731" i="7"/>
  <c r="AQ1732" i="7"/>
  <c r="AQ1733" i="7"/>
  <c r="AQ1734" i="7"/>
  <c r="AQ1735" i="7"/>
  <c r="AQ1736" i="7"/>
  <c r="AQ1737" i="7"/>
  <c r="AQ1738" i="7"/>
  <c r="AQ1739" i="7"/>
  <c r="AQ1740" i="7"/>
  <c r="AQ1741" i="7"/>
  <c r="AQ1742" i="7"/>
  <c r="AQ1743" i="7"/>
  <c r="AQ1744" i="7"/>
  <c r="AQ1745" i="7"/>
  <c r="AQ1746" i="7"/>
  <c r="AQ1747" i="7"/>
  <c r="AQ1748" i="7"/>
  <c r="AQ1749" i="7"/>
  <c r="AQ1750" i="7"/>
  <c r="AQ1751" i="7"/>
  <c r="AQ1752" i="7"/>
  <c r="AQ1753" i="7"/>
  <c r="AQ1754" i="7"/>
  <c r="AQ1755" i="7"/>
  <c r="AQ1756" i="7"/>
  <c r="AQ1757" i="7"/>
  <c r="AQ1758" i="7"/>
  <c r="AQ1759" i="7"/>
  <c r="AQ1760" i="7"/>
  <c r="AQ1761" i="7"/>
  <c r="AQ1762" i="7"/>
  <c r="AQ1763" i="7"/>
  <c r="AQ1764" i="7"/>
  <c r="AQ1765" i="7"/>
  <c r="AQ1766" i="7"/>
  <c r="AQ1767" i="7"/>
  <c r="AQ1768" i="7"/>
  <c r="AQ1769" i="7"/>
  <c r="AQ1770" i="7"/>
  <c r="AQ1771" i="7"/>
  <c r="AQ1772" i="7"/>
  <c r="AQ1773" i="7"/>
  <c r="AQ1774" i="7"/>
  <c r="AQ1775" i="7"/>
  <c r="AQ1776" i="7"/>
  <c r="AQ1777" i="7"/>
  <c r="AQ1778" i="7"/>
  <c r="AQ1779" i="7"/>
  <c r="AQ1780" i="7"/>
  <c r="AQ1781" i="7"/>
  <c r="AQ1782" i="7"/>
  <c r="AQ1783" i="7"/>
  <c r="AQ1784" i="7"/>
  <c r="AQ1785" i="7"/>
  <c r="AQ1786" i="7"/>
  <c r="AQ1787" i="7"/>
  <c r="AQ1788" i="7"/>
  <c r="AQ1789" i="7"/>
  <c r="AQ1790" i="7"/>
  <c r="AQ1791" i="7"/>
  <c r="AQ1792" i="7"/>
  <c r="AQ1793" i="7"/>
  <c r="AQ1794" i="7"/>
  <c r="AQ1795" i="7"/>
  <c r="AQ1796" i="7"/>
  <c r="AQ1797" i="7"/>
  <c r="AQ1798" i="7"/>
  <c r="AQ1799" i="7"/>
  <c r="AQ1800" i="7"/>
  <c r="AQ1801" i="7"/>
  <c r="AQ1802" i="7"/>
  <c r="AQ1803" i="7"/>
  <c r="AQ1804" i="7"/>
  <c r="AQ1805" i="7"/>
  <c r="AQ1806" i="7"/>
  <c r="AQ1807" i="7"/>
  <c r="AQ1808" i="7"/>
  <c r="AQ1809" i="7"/>
  <c r="AQ1810" i="7"/>
  <c r="AQ1811" i="7"/>
  <c r="AQ1812" i="7"/>
  <c r="AQ1813" i="7"/>
  <c r="AQ1814" i="7"/>
  <c r="AQ1815" i="7"/>
  <c r="AQ1816" i="7"/>
  <c r="AQ1817" i="7"/>
  <c r="AQ1818" i="7"/>
  <c r="AQ1819" i="7"/>
  <c r="AQ1820" i="7"/>
  <c r="AQ1821" i="7"/>
  <c r="AQ1822" i="7"/>
  <c r="AQ1823" i="7"/>
  <c r="AQ1824" i="7"/>
  <c r="AQ1825" i="7"/>
  <c r="AQ1826" i="7"/>
  <c r="AQ1827" i="7"/>
  <c r="AQ1828" i="7"/>
  <c r="AQ1829" i="7"/>
  <c r="AQ1830" i="7"/>
  <c r="AQ1831" i="7"/>
  <c r="AQ1832" i="7"/>
  <c r="AQ1833" i="7"/>
  <c r="AQ1834" i="7"/>
  <c r="AQ1835" i="7"/>
  <c r="AQ1836" i="7"/>
  <c r="AQ1837" i="7"/>
  <c r="AQ1838" i="7"/>
  <c r="AQ1839" i="7"/>
  <c r="AQ1840" i="7"/>
  <c r="AQ1841" i="7"/>
  <c r="AQ1842" i="7"/>
  <c r="AQ1843" i="7"/>
  <c r="AQ1844" i="7"/>
  <c r="AQ1845" i="7"/>
  <c r="AQ1846" i="7"/>
  <c r="AQ1847" i="7"/>
  <c r="AQ1848" i="7"/>
  <c r="AQ1849" i="7"/>
  <c r="AQ1850" i="7"/>
  <c r="AQ1851" i="7"/>
  <c r="AQ1852" i="7"/>
  <c r="AQ1853" i="7"/>
  <c r="AQ1854" i="7"/>
  <c r="AQ1855" i="7"/>
  <c r="AQ1856" i="7"/>
  <c r="AQ1857" i="7"/>
  <c r="AQ1858" i="7"/>
  <c r="AQ1859" i="7"/>
  <c r="AQ1860" i="7"/>
  <c r="AQ1861" i="7"/>
  <c r="AQ1862" i="7"/>
  <c r="AQ1863" i="7"/>
  <c r="AQ1864" i="7"/>
  <c r="AQ1865" i="7"/>
  <c r="AQ1866" i="7"/>
  <c r="AQ1867" i="7"/>
  <c r="AQ1868" i="7"/>
  <c r="AQ1869" i="7"/>
  <c r="AQ1870" i="7"/>
  <c r="AQ1871" i="7"/>
  <c r="AQ1872" i="7"/>
  <c r="AQ1873" i="7"/>
  <c r="AQ1874" i="7"/>
  <c r="AQ1875" i="7"/>
  <c r="AQ1876" i="7"/>
  <c r="AQ1877" i="7"/>
  <c r="AQ1878" i="7"/>
  <c r="AQ1879" i="7"/>
  <c r="AQ1880" i="7"/>
  <c r="AQ1881" i="7"/>
  <c r="AQ1882" i="7"/>
  <c r="AQ1883" i="7"/>
  <c r="AQ1884" i="7"/>
  <c r="AQ1885" i="7"/>
  <c r="AQ1886" i="7"/>
  <c r="AQ1887" i="7"/>
  <c r="AQ1888" i="7"/>
  <c r="AQ1889" i="7"/>
  <c r="AQ1890" i="7"/>
  <c r="AQ1891" i="7"/>
  <c r="AQ1892" i="7"/>
  <c r="AQ1893" i="7"/>
  <c r="AQ1894" i="7"/>
  <c r="AQ1895" i="7"/>
  <c r="AQ1896" i="7"/>
  <c r="AQ1897" i="7"/>
  <c r="AQ1898" i="7"/>
  <c r="AQ1899" i="7"/>
  <c r="AQ1900" i="7"/>
  <c r="AQ1901" i="7"/>
  <c r="AQ1902" i="7"/>
  <c r="AQ1903" i="7"/>
  <c r="AQ1904" i="7"/>
  <c r="AQ1905" i="7"/>
  <c r="AQ1906" i="7"/>
  <c r="AQ1907" i="7"/>
  <c r="AQ1908" i="7"/>
  <c r="AQ1909" i="7"/>
  <c r="AQ1910" i="7"/>
  <c r="AQ1911" i="7"/>
  <c r="AQ1912" i="7"/>
  <c r="AQ1913" i="7"/>
  <c r="AQ1914" i="7"/>
  <c r="AQ1915" i="7"/>
  <c r="AQ1916" i="7"/>
  <c r="AQ1917" i="7"/>
  <c r="AQ1918" i="7"/>
  <c r="AQ1919" i="7"/>
  <c r="AQ1920" i="7"/>
  <c r="AQ1921" i="7"/>
  <c r="AQ1922" i="7"/>
  <c r="AQ1923" i="7"/>
  <c r="AQ1924" i="7"/>
  <c r="AQ1925" i="7"/>
  <c r="AQ1926" i="7"/>
  <c r="AQ1927" i="7"/>
  <c r="AQ1928" i="7"/>
  <c r="AQ1929" i="7"/>
  <c r="AQ1930" i="7"/>
  <c r="AQ1931" i="7"/>
  <c r="AQ1932" i="7"/>
  <c r="AQ1933" i="7"/>
  <c r="AQ1934" i="7"/>
  <c r="AQ1935" i="7"/>
  <c r="AQ1936" i="7"/>
  <c r="AQ1937" i="7"/>
  <c r="AQ1938" i="7"/>
  <c r="AQ1939" i="7"/>
  <c r="AQ1940" i="7"/>
  <c r="AQ1941" i="7"/>
  <c r="AQ1942" i="7"/>
  <c r="AQ1943" i="7"/>
  <c r="AQ1944" i="7"/>
  <c r="AQ1945" i="7"/>
  <c r="AQ1946" i="7"/>
  <c r="AQ1947" i="7"/>
  <c r="AQ1948" i="7"/>
  <c r="AQ1949" i="7"/>
  <c r="AQ1950" i="7"/>
  <c r="AQ1951" i="7"/>
  <c r="AQ1952" i="7"/>
  <c r="AQ1953" i="7"/>
  <c r="AQ1954" i="7"/>
  <c r="AQ1955" i="7"/>
  <c r="AQ1956" i="7"/>
  <c r="AQ1957" i="7"/>
  <c r="AQ1958" i="7"/>
  <c r="AQ1959" i="7"/>
  <c r="AQ1960" i="7"/>
  <c r="AQ1961" i="7"/>
  <c r="AQ1962" i="7"/>
  <c r="AQ1963" i="7"/>
  <c r="AQ1964" i="7"/>
  <c r="AQ1965" i="7"/>
  <c r="AQ1966" i="7"/>
  <c r="AQ1967" i="7"/>
  <c r="AQ1968" i="7"/>
  <c r="AQ1969" i="7"/>
  <c r="AQ1970" i="7"/>
  <c r="AQ1971" i="7"/>
  <c r="AQ1972" i="7"/>
  <c r="AQ1973" i="7"/>
  <c r="AQ1974" i="7"/>
  <c r="AQ1975" i="7"/>
  <c r="AQ1976" i="7"/>
  <c r="AQ1977" i="7"/>
  <c r="AQ1978" i="7"/>
  <c r="AQ1979" i="7"/>
  <c r="AQ1980" i="7"/>
  <c r="AQ1981" i="7"/>
  <c r="AQ1982" i="7"/>
  <c r="AQ1983" i="7"/>
  <c r="AQ1984" i="7"/>
  <c r="AQ1985" i="7"/>
  <c r="AQ1986" i="7"/>
  <c r="AQ1987" i="7"/>
  <c r="AQ1988" i="7"/>
  <c r="AQ1989" i="7"/>
  <c r="AQ1990" i="7"/>
  <c r="AQ1991" i="7"/>
  <c r="AQ1992" i="7"/>
  <c r="AQ1993" i="7"/>
  <c r="AQ1994" i="7"/>
  <c r="AQ1995" i="7"/>
  <c r="AQ1996" i="7"/>
  <c r="AQ1997" i="7"/>
  <c r="AQ1998" i="7"/>
  <c r="AQ1999" i="7"/>
  <c r="AQ2000" i="7"/>
  <c r="AQ2001" i="7"/>
  <c r="AQ2002" i="7"/>
  <c r="AQ2003" i="7"/>
  <c r="AQ2004" i="7"/>
  <c r="AQ2005" i="7"/>
  <c r="AQ2006" i="7"/>
  <c r="AQ2007" i="7"/>
  <c r="AQ2008" i="7"/>
  <c r="AQ2009" i="7"/>
  <c r="AQ2010" i="7"/>
  <c r="AQ2011" i="7"/>
  <c r="AQ2012" i="7"/>
  <c r="AQ2013" i="7"/>
  <c r="AQ2014" i="7"/>
  <c r="AQ2015" i="7"/>
  <c r="AQ2016" i="7"/>
  <c r="AQ2017" i="7"/>
  <c r="AQ2018" i="7"/>
  <c r="AQ2019" i="7"/>
  <c r="AQ2020" i="7"/>
  <c r="AQ2021" i="7"/>
  <c r="AQ2022" i="7"/>
  <c r="AQ2023" i="7"/>
  <c r="AQ2024" i="7"/>
  <c r="AQ2025" i="7"/>
  <c r="AQ2026" i="7"/>
  <c r="AQ2027" i="7"/>
  <c r="AQ2028" i="7"/>
  <c r="AQ2029" i="7"/>
  <c r="AQ2030" i="7"/>
  <c r="AQ2031" i="7"/>
  <c r="AQ2032" i="7"/>
  <c r="AQ2033" i="7"/>
  <c r="AQ2034" i="7"/>
  <c r="AQ2035" i="7"/>
  <c r="AQ2036" i="7"/>
  <c r="AQ2037" i="7"/>
  <c r="AQ2038" i="7"/>
  <c r="AQ2039" i="7"/>
  <c r="AQ2040" i="7"/>
  <c r="AQ2041" i="7"/>
  <c r="AQ2042" i="7"/>
  <c r="AQ2043" i="7"/>
  <c r="AQ2044" i="7"/>
  <c r="AQ2045" i="7"/>
  <c r="AQ2046" i="7"/>
  <c r="AQ2047" i="7"/>
  <c r="AQ2048" i="7"/>
  <c r="AQ2049" i="7"/>
  <c r="AQ2050" i="7"/>
  <c r="AQ2051" i="7"/>
  <c r="AQ2052" i="7"/>
  <c r="AQ2053" i="7"/>
  <c r="AQ2054" i="7"/>
  <c r="AQ2055" i="7"/>
  <c r="AQ2056" i="7"/>
  <c r="AQ2057" i="7"/>
  <c r="AQ2058" i="7"/>
  <c r="AQ2059" i="7"/>
  <c r="AQ2060" i="7"/>
  <c r="AQ2061" i="7"/>
  <c r="AQ2062" i="7"/>
  <c r="AQ2063" i="7"/>
  <c r="AQ2064" i="7"/>
  <c r="AQ2065" i="7"/>
  <c r="AQ2066" i="7"/>
  <c r="AQ2067" i="7"/>
  <c r="AQ2068" i="7"/>
  <c r="AQ2069" i="7"/>
  <c r="AQ2070" i="7"/>
  <c r="AQ2071" i="7"/>
  <c r="AQ2072" i="7"/>
  <c r="AQ2073" i="7"/>
  <c r="AQ2074" i="7"/>
  <c r="AQ2075" i="7"/>
  <c r="AQ2076" i="7"/>
  <c r="AQ2077" i="7"/>
  <c r="AQ2078" i="7"/>
  <c r="AQ2079" i="7"/>
  <c r="AQ2080" i="7"/>
  <c r="AQ2081" i="7"/>
  <c r="AQ2082" i="7"/>
  <c r="AQ2083" i="7"/>
  <c r="AQ2084" i="7"/>
  <c r="AQ2085" i="7"/>
  <c r="AQ2086" i="7"/>
  <c r="AQ2087" i="7"/>
  <c r="AQ2088" i="7"/>
  <c r="AQ2089" i="7"/>
  <c r="AQ2090" i="7"/>
  <c r="AQ2091" i="7"/>
  <c r="AQ2092" i="7"/>
  <c r="AQ2093" i="7"/>
  <c r="AQ2094" i="7"/>
  <c r="AQ2095" i="7"/>
  <c r="AQ2096" i="7"/>
  <c r="AQ2097" i="7"/>
  <c r="AQ2098" i="7"/>
  <c r="AQ2099" i="7"/>
  <c r="AQ2100" i="7"/>
  <c r="AQ2101" i="7"/>
  <c r="AQ2102" i="7"/>
  <c r="AQ2103" i="7"/>
  <c r="AQ2104" i="7"/>
  <c r="AQ2105" i="7"/>
  <c r="AQ2106" i="7"/>
  <c r="AQ2107" i="7"/>
  <c r="AQ2108" i="7"/>
  <c r="AQ2109" i="7"/>
  <c r="AQ2110" i="7"/>
  <c r="AQ2111" i="7"/>
  <c r="AQ2112" i="7"/>
  <c r="AQ2113" i="7"/>
  <c r="AQ2114" i="7"/>
  <c r="AQ2115" i="7"/>
  <c r="AQ2116" i="7"/>
  <c r="AQ2117" i="7"/>
  <c r="AQ2118" i="7"/>
  <c r="AQ2119" i="7"/>
  <c r="AQ2120" i="7"/>
  <c r="AQ2121" i="7"/>
  <c r="AQ2122" i="7"/>
  <c r="AQ2123" i="7"/>
  <c r="AQ2124" i="7"/>
  <c r="AQ2125" i="7"/>
  <c r="AQ2126" i="7"/>
  <c r="AQ2127" i="7"/>
  <c r="AQ2128" i="7"/>
  <c r="AQ2129" i="7"/>
  <c r="AQ2130" i="7"/>
  <c r="AQ2131" i="7"/>
  <c r="AQ2132" i="7"/>
  <c r="AQ2133" i="7"/>
  <c r="AQ2134" i="7"/>
  <c r="AQ2135" i="7"/>
  <c r="AQ2136" i="7"/>
  <c r="AQ2137" i="7"/>
  <c r="AQ2138" i="7"/>
  <c r="AQ2139" i="7"/>
  <c r="AQ2140" i="7"/>
  <c r="AQ2141" i="7"/>
  <c r="AQ2142" i="7"/>
  <c r="AQ2143" i="7"/>
  <c r="AQ2144" i="7"/>
  <c r="AQ2145" i="7"/>
  <c r="AQ2146" i="7"/>
  <c r="AQ2147" i="7"/>
  <c r="AQ2148" i="7"/>
  <c r="AQ2149" i="7"/>
  <c r="AQ2150" i="7"/>
  <c r="AQ2151" i="7"/>
  <c r="AQ2152" i="7"/>
  <c r="AQ2153" i="7"/>
  <c r="AQ2154" i="7"/>
  <c r="AQ2155" i="7"/>
  <c r="AQ2156" i="7"/>
  <c r="AQ2157" i="7"/>
  <c r="AQ2158" i="7"/>
  <c r="AQ2159" i="7"/>
  <c r="AQ2160" i="7"/>
  <c r="AQ2161" i="7"/>
  <c r="AQ2162" i="7"/>
  <c r="AQ2163" i="7"/>
  <c r="AQ2164" i="7"/>
  <c r="AQ2165" i="7"/>
  <c r="AQ2166" i="7"/>
  <c r="AQ2167" i="7"/>
  <c r="AQ2168" i="7"/>
  <c r="AQ2169" i="7"/>
  <c r="AQ2170" i="7"/>
  <c r="AQ2171" i="7"/>
  <c r="AQ2172" i="7"/>
  <c r="AQ2173" i="7"/>
  <c r="AQ2174" i="7"/>
  <c r="AQ2175" i="7"/>
  <c r="AQ2176" i="7"/>
  <c r="AQ2177" i="7"/>
  <c r="AQ2178" i="7"/>
  <c r="AQ2179" i="7"/>
  <c r="AQ2180" i="7"/>
  <c r="AQ2181" i="7"/>
  <c r="AQ2182" i="7"/>
  <c r="AQ2183" i="7"/>
  <c r="AQ2184" i="7"/>
  <c r="AQ2185" i="7"/>
  <c r="AQ2186" i="7"/>
  <c r="AQ2187" i="7"/>
  <c r="AQ2188" i="7"/>
  <c r="AQ2189" i="7"/>
  <c r="AQ2190" i="7"/>
  <c r="AQ2191" i="7"/>
  <c r="AQ2192" i="7"/>
  <c r="AQ2193" i="7"/>
  <c r="AQ2194" i="7"/>
  <c r="AQ2195" i="7"/>
  <c r="AQ2196" i="7"/>
  <c r="AQ2197" i="7"/>
  <c r="AQ2198" i="7"/>
  <c r="AQ2199" i="7"/>
  <c r="AQ2200" i="7"/>
  <c r="AQ2201" i="7"/>
  <c r="AQ2202" i="7"/>
  <c r="AQ2203" i="7"/>
  <c r="AQ2204" i="7"/>
  <c r="AQ2205" i="7"/>
  <c r="AQ2206" i="7"/>
  <c r="AQ2207" i="7"/>
  <c r="AQ2208" i="7"/>
  <c r="AQ2209" i="7"/>
  <c r="AQ2210" i="7"/>
  <c r="AQ2211" i="7"/>
  <c r="AQ2212" i="7"/>
  <c r="AQ2213" i="7"/>
  <c r="AQ2214" i="7"/>
  <c r="AQ2215" i="7"/>
  <c r="AQ2216" i="7"/>
  <c r="AQ2217" i="7"/>
  <c r="AQ2218" i="7"/>
  <c r="AQ2219" i="7"/>
  <c r="AQ2220" i="7"/>
  <c r="AQ2221" i="7"/>
  <c r="AQ2222" i="7"/>
  <c r="AQ2223" i="7"/>
  <c r="AQ2224" i="7"/>
  <c r="AQ2225" i="7"/>
  <c r="AQ2226" i="7"/>
  <c r="AQ2227" i="7"/>
  <c r="AQ2228" i="7"/>
  <c r="AQ2229" i="7"/>
  <c r="AQ2230" i="7"/>
  <c r="AQ2231" i="7"/>
  <c r="AQ2232" i="7"/>
  <c r="AQ2233" i="7"/>
  <c r="AQ2234" i="7"/>
  <c r="AQ2235" i="7"/>
  <c r="AQ2236" i="7"/>
  <c r="AQ2237" i="7"/>
  <c r="AQ2238" i="7"/>
  <c r="AQ2239" i="7"/>
  <c r="AQ2240" i="7"/>
  <c r="AQ2241" i="7"/>
  <c r="AQ2242" i="7"/>
  <c r="AQ2243" i="7"/>
  <c r="AQ2244" i="7"/>
  <c r="AQ2245" i="7"/>
  <c r="AQ2246" i="7"/>
  <c r="AQ2247" i="7"/>
  <c r="AQ2248" i="7"/>
  <c r="AQ2249" i="7"/>
  <c r="AQ2250" i="7"/>
  <c r="AQ2251" i="7"/>
  <c r="AQ2252" i="7"/>
  <c r="AQ2253" i="7"/>
  <c r="AQ2254" i="7"/>
  <c r="AQ2255" i="7"/>
  <c r="AQ2256" i="7"/>
  <c r="AQ2257" i="7"/>
  <c r="AQ2258" i="7"/>
  <c r="AQ2259" i="7"/>
  <c r="AQ2260" i="7"/>
  <c r="AQ2261" i="7"/>
  <c r="AQ2262" i="7"/>
  <c r="AQ2263" i="7"/>
  <c r="AQ2264" i="7"/>
  <c r="AQ2265" i="7"/>
  <c r="AQ2266" i="7"/>
  <c r="AQ2267" i="7"/>
  <c r="AQ2268" i="7"/>
  <c r="AQ2269" i="7"/>
  <c r="AQ2270" i="7"/>
  <c r="AQ2271" i="7"/>
  <c r="AQ2272" i="7"/>
  <c r="AQ2273" i="7"/>
  <c r="AQ2274" i="7"/>
  <c r="AQ2275" i="7"/>
  <c r="AQ2276" i="7"/>
  <c r="AQ2277" i="7"/>
  <c r="AQ2278" i="7"/>
  <c r="AQ2279" i="7"/>
  <c r="AQ2280" i="7"/>
  <c r="AQ2281" i="7"/>
  <c r="AQ2282" i="7"/>
  <c r="AQ2283" i="7"/>
  <c r="AQ2284" i="7"/>
  <c r="AQ2285" i="7"/>
  <c r="AQ2286" i="7"/>
  <c r="AQ2287" i="7"/>
  <c r="AQ2288" i="7"/>
  <c r="AQ2289" i="7"/>
  <c r="AQ2290" i="7"/>
  <c r="AQ2291" i="7"/>
  <c r="AQ2292" i="7"/>
  <c r="AQ2293" i="7"/>
  <c r="AQ2294" i="7"/>
  <c r="AQ2295" i="7"/>
  <c r="AQ2296" i="7"/>
  <c r="AQ2297" i="7"/>
  <c r="AQ2298" i="7"/>
  <c r="AQ2299" i="7"/>
  <c r="AQ2300" i="7"/>
  <c r="AQ2301" i="7"/>
  <c r="AQ2302" i="7"/>
  <c r="AQ2303" i="7"/>
  <c r="AQ2304" i="7"/>
  <c r="AQ2305" i="7"/>
  <c r="AQ2306" i="7"/>
  <c r="AQ2307" i="7"/>
  <c r="AQ2308" i="7"/>
  <c r="AQ2309" i="7"/>
  <c r="AQ2310" i="7"/>
  <c r="AQ2311" i="7"/>
  <c r="AQ2312" i="7"/>
  <c r="AQ2313" i="7"/>
  <c r="AQ2314" i="7"/>
  <c r="AQ2315" i="7"/>
  <c r="AQ2316" i="7"/>
  <c r="AQ2317" i="7"/>
  <c r="AQ2318" i="7"/>
  <c r="AQ2319" i="7"/>
  <c r="AQ2320" i="7"/>
  <c r="AQ2321" i="7"/>
  <c r="AQ2322" i="7"/>
  <c r="AQ2323" i="7"/>
  <c r="AQ2324" i="7"/>
  <c r="AQ2325" i="7"/>
  <c r="AQ2326" i="7"/>
  <c r="AQ2327" i="7"/>
  <c r="AQ2328" i="7"/>
  <c r="AQ2329" i="7"/>
  <c r="AQ2330" i="7"/>
  <c r="AQ2331" i="7"/>
  <c r="AQ2332" i="7"/>
  <c r="AQ2333" i="7"/>
  <c r="AQ2334" i="7"/>
  <c r="AQ2335" i="7"/>
  <c r="AQ2336" i="7"/>
  <c r="AQ2337" i="7"/>
  <c r="AQ2338" i="7"/>
  <c r="AQ2339" i="7"/>
  <c r="AQ2340" i="7"/>
  <c r="AQ2341" i="7"/>
  <c r="AQ2342" i="7"/>
  <c r="AQ2343" i="7"/>
  <c r="AQ2344" i="7"/>
  <c r="AQ2345" i="7"/>
  <c r="AQ2346" i="7"/>
  <c r="AQ2347" i="7"/>
  <c r="AQ2348" i="7"/>
  <c r="AQ2349" i="7"/>
  <c r="AQ2350" i="7"/>
  <c r="AQ2351" i="7"/>
  <c r="AQ2352" i="7"/>
  <c r="AQ2353" i="7"/>
  <c r="AQ2354" i="7"/>
  <c r="AQ2355" i="7"/>
  <c r="AQ2356" i="7"/>
  <c r="AQ2357" i="7"/>
  <c r="AQ2358" i="7"/>
  <c r="AQ2359" i="7"/>
  <c r="AQ2360" i="7"/>
  <c r="AQ2361" i="7"/>
  <c r="AQ2362" i="7"/>
  <c r="AQ2363" i="7"/>
  <c r="AQ2364" i="7"/>
  <c r="AQ2365" i="7"/>
  <c r="AQ2366" i="7"/>
  <c r="AQ2367" i="7"/>
  <c r="AQ2368" i="7"/>
  <c r="AQ2369" i="7"/>
  <c r="AQ2370" i="7"/>
  <c r="AQ2371" i="7"/>
  <c r="AQ2372" i="7"/>
  <c r="AQ2373" i="7"/>
  <c r="AQ2374" i="7"/>
  <c r="AQ2375" i="7"/>
  <c r="AQ2376" i="7"/>
  <c r="AQ2377" i="7"/>
  <c r="AQ2378" i="7"/>
  <c r="AQ2379" i="7"/>
  <c r="AQ2380" i="7"/>
  <c r="AQ2381" i="7"/>
  <c r="AQ2382" i="7"/>
  <c r="AQ2383" i="7"/>
  <c r="AQ2384" i="7"/>
  <c r="AQ2385" i="7"/>
  <c r="AQ2386" i="7"/>
  <c r="AQ2387" i="7"/>
  <c r="AQ2388" i="7"/>
  <c r="AQ2389" i="7"/>
  <c r="AQ2390" i="7"/>
  <c r="AQ2391" i="7"/>
  <c r="AQ2392" i="7"/>
  <c r="AQ2393" i="7"/>
  <c r="AQ2394" i="7"/>
  <c r="AQ2395" i="7"/>
  <c r="AQ2396" i="7"/>
  <c r="AQ2397" i="7"/>
  <c r="AQ2398" i="7"/>
  <c r="AQ2399" i="7"/>
  <c r="AQ2400" i="7"/>
  <c r="AQ2401" i="7"/>
  <c r="AQ2402" i="7"/>
  <c r="AQ2403" i="7"/>
  <c r="AQ2404" i="7"/>
  <c r="AQ2405" i="7"/>
  <c r="AQ2406" i="7"/>
  <c r="AQ2407" i="7"/>
  <c r="AQ2408" i="7"/>
  <c r="AQ2409" i="7"/>
  <c r="AQ2410" i="7"/>
  <c r="AQ2411" i="7"/>
  <c r="AQ2412" i="7"/>
  <c r="AQ2413" i="7"/>
  <c r="AQ2414" i="7"/>
  <c r="AQ2415" i="7"/>
  <c r="AQ2416" i="7"/>
  <c r="AQ2417" i="7"/>
  <c r="AQ2418" i="7"/>
  <c r="AQ2419" i="7"/>
  <c r="AQ2420" i="7"/>
  <c r="AQ2421" i="7"/>
  <c r="AQ2422" i="7"/>
  <c r="AQ2423" i="7"/>
  <c r="AQ2424" i="7"/>
  <c r="AQ2425" i="7"/>
  <c r="AQ2426" i="7"/>
  <c r="AQ2427" i="7"/>
  <c r="AQ2428" i="7"/>
  <c r="AQ2429" i="7"/>
  <c r="AQ2430" i="7"/>
  <c r="AQ2431" i="7"/>
  <c r="AQ2432" i="7"/>
  <c r="AQ2433" i="7"/>
  <c r="AQ2434" i="7"/>
  <c r="AQ2435" i="7"/>
  <c r="AQ2436" i="7"/>
  <c r="AQ2437" i="7"/>
  <c r="AQ2438" i="7"/>
  <c r="AQ2439" i="7"/>
  <c r="AQ2440" i="7"/>
  <c r="AQ2441" i="7"/>
  <c r="AQ2442" i="7"/>
  <c r="AQ2443" i="7"/>
  <c r="AQ2444" i="7"/>
  <c r="AQ2445" i="7"/>
  <c r="AQ2446" i="7"/>
  <c r="AQ2447" i="7"/>
  <c r="AQ2448" i="7"/>
  <c r="AQ2449" i="7"/>
  <c r="AQ2450" i="7"/>
  <c r="AQ2451" i="7"/>
  <c r="AQ2452" i="7"/>
  <c r="AQ2453" i="7"/>
  <c r="AQ2454" i="7"/>
  <c r="AQ2455" i="7"/>
  <c r="AQ2456" i="7"/>
  <c r="AQ2457" i="7"/>
  <c r="AQ2458" i="7"/>
  <c r="AQ2459" i="7"/>
  <c r="AQ2460" i="7"/>
  <c r="AQ2461" i="7"/>
  <c r="AQ2462" i="7"/>
  <c r="AQ2463" i="7"/>
  <c r="AQ2464" i="7"/>
  <c r="AQ2465" i="7"/>
  <c r="AQ2466" i="7"/>
  <c r="AQ2467" i="7"/>
  <c r="AQ2468" i="7"/>
  <c r="AQ2469" i="7"/>
  <c r="AQ2470" i="7"/>
  <c r="AQ2471" i="7"/>
  <c r="AQ2472" i="7"/>
  <c r="AQ2473" i="7"/>
  <c r="AQ2474" i="7"/>
  <c r="AQ2475" i="7"/>
  <c r="AQ2476" i="7"/>
  <c r="AQ2477" i="7"/>
  <c r="AQ2478" i="7"/>
  <c r="AQ2479" i="7"/>
  <c r="AQ2480" i="7"/>
  <c r="AQ2481" i="7"/>
  <c r="AQ2482" i="7"/>
  <c r="AQ2483" i="7"/>
  <c r="AQ2484" i="7"/>
  <c r="AQ2485" i="7"/>
  <c r="AQ2486" i="7"/>
  <c r="AQ2487" i="7"/>
  <c r="AQ2488" i="7"/>
  <c r="AQ2489" i="7"/>
  <c r="AQ2490" i="7"/>
  <c r="AQ2491" i="7"/>
  <c r="AQ2492" i="7"/>
  <c r="AQ2493" i="7"/>
  <c r="AQ2494" i="7"/>
  <c r="AQ2495" i="7"/>
  <c r="AQ2496" i="7"/>
  <c r="AQ2497" i="7"/>
  <c r="AQ2498" i="7"/>
  <c r="AQ2499" i="7"/>
  <c r="AQ2500" i="7"/>
  <c r="AQ2501" i="7"/>
  <c r="AQ2502" i="7"/>
  <c r="AQ2503" i="7"/>
  <c r="AQ2504" i="7"/>
  <c r="AQ2505" i="7"/>
  <c r="AQ2506" i="7"/>
  <c r="AQ2507" i="7"/>
  <c r="AQ2508" i="7"/>
  <c r="AQ2509" i="7"/>
  <c r="AQ2510" i="7"/>
  <c r="AQ2511" i="7"/>
  <c r="AQ2512" i="7"/>
  <c r="AQ2513" i="7"/>
  <c r="AQ2514" i="7"/>
  <c r="AQ2515" i="7"/>
  <c r="AQ2516" i="7"/>
  <c r="AQ2517" i="7"/>
  <c r="AQ2518" i="7"/>
  <c r="AQ2519" i="7"/>
  <c r="AQ2520" i="7"/>
  <c r="AQ2521" i="7"/>
  <c r="AQ2522" i="7"/>
  <c r="AQ2523" i="7"/>
  <c r="AQ2524" i="7"/>
  <c r="AQ2525" i="7"/>
  <c r="AQ2526" i="7"/>
  <c r="AQ2527" i="7"/>
  <c r="AQ2528" i="7"/>
  <c r="AQ2529" i="7"/>
  <c r="AQ2530" i="7"/>
  <c r="AQ2531" i="7"/>
  <c r="AQ2532" i="7"/>
  <c r="AQ2533" i="7"/>
  <c r="AQ2534" i="7"/>
  <c r="AQ2535" i="7"/>
  <c r="AQ2536" i="7"/>
  <c r="AQ2537" i="7"/>
  <c r="AQ2538" i="7"/>
  <c r="AQ2539" i="7"/>
  <c r="AQ2540" i="7"/>
  <c r="AQ2541" i="7"/>
  <c r="AQ2542" i="7"/>
  <c r="AQ2543" i="7"/>
  <c r="AQ2544" i="7"/>
  <c r="AQ2545" i="7"/>
  <c r="AQ2546" i="7"/>
  <c r="AQ2547" i="7"/>
  <c r="AQ2548" i="7"/>
  <c r="AQ2549" i="7"/>
  <c r="AQ2550" i="7"/>
  <c r="AQ2551" i="7"/>
  <c r="AQ2552" i="7"/>
  <c r="AQ2553" i="7"/>
  <c r="AQ2554" i="7"/>
  <c r="AQ2555" i="7"/>
  <c r="AQ2556" i="7"/>
  <c r="AQ2557" i="7"/>
  <c r="AQ2558" i="7"/>
  <c r="AQ2559" i="7"/>
  <c r="AQ2560" i="7"/>
  <c r="AQ2561" i="7"/>
  <c r="AQ2562" i="7"/>
  <c r="AQ2563" i="7"/>
  <c r="AQ2564" i="7"/>
  <c r="AQ2565" i="7"/>
  <c r="AQ2566" i="7"/>
  <c r="AQ2567" i="7"/>
  <c r="AQ2568" i="7"/>
  <c r="AQ2569" i="7"/>
  <c r="AQ2570" i="7"/>
  <c r="AQ2571" i="7"/>
  <c r="AQ2572" i="7"/>
  <c r="AQ2573" i="7"/>
  <c r="AQ2574" i="7"/>
  <c r="AQ2575" i="7"/>
  <c r="AQ2576" i="7"/>
  <c r="AQ2577" i="7"/>
  <c r="AQ2578" i="7"/>
  <c r="AQ2579" i="7"/>
  <c r="AQ2580" i="7"/>
  <c r="AQ2581" i="7"/>
  <c r="AQ2582" i="7"/>
  <c r="AQ2583" i="7"/>
  <c r="AQ2584" i="7"/>
  <c r="AQ2585" i="7"/>
  <c r="AQ2586" i="7"/>
  <c r="AQ2587" i="7"/>
  <c r="AQ2588" i="7"/>
  <c r="AQ2589" i="7"/>
  <c r="AQ2590" i="7"/>
  <c r="AQ2591" i="7"/>
  <c r="AQ2592" i="7"/>
  <c r="AQ2593" i="7"/>
  <c r="AQ2594" i="7"/>
  <c r="AQ2595" i="7"/>
  <c r="AQ2596" i="7"/>
  <c r="AQ2597" i="7"/>
  <c r="AQ2598" i="7"/>
  <c r="AQ2599" i="7"/>
  <c r="AQ2600" i="7"/>
  <c r="AQ2601" i="7"/>
  <c r="AQ2602" i="7"/>
  <c r="AQ2603" i="7"/>
  <c r="AQ2604" i="7"/>
  <c r="AQ2605" i="7"/>
  <c r="AQ2606" i="7"/>
  <c r="AQ2607" i="7"/>
  <c r="AQ2608" i="7"/>
  <c r="AQ2609" i="7"/>
  <c r="AQ2610" i="7"/>
  <c r="AQ2611" i="7"/>
  <c r="AQ2612" i="7"/>
  <c r="AQ2613" i="7"/>
  <c r="AQ2614" i="7"/>
  <c r="AQ2615" i="7"/>
  <c r="AQ2616" i="7"/>
  <c r="AQ2617" i="7"/>
  <c r="AQ2618" i="7"/>
  <c r="AQ2619" i="7"/>
  <c r="AQ2620" i="7"/>
  <c r="AQ2621" i="7"/>
  <c r="AQ2622" i="7"/>
  <c r="AQ2623" i="7"/>
  <c r="AQ2624" i="7"/>
  <c r="AQ2625" i="7"/>
  <c r="AQ2626" i="7"/>
  <c r="AQ2627" i="7"/>
  <c r="AQ2628" i="7"/>
  <c r="AQ2629" i="7"/>
  <c r="AQ2630" i="7"/>
  <c r="AQ2631" i="7"/>
  <c r="AQ2632" i="7"/>
  <c r="AQ2633" i="7"/>
  <c r="AQ2634" i="7"/>
  <c r="AQ2635" i="7"/>
  <c r="AQ2636" i="7"/>
  <c r="AQ2637" i="7"/>
  <c r="AQ2638" i="7"/>
  <c r="AQ2639" i="7"/>
  <c r="AQ2640" i="7"/>
  <c r="AQ2641" i="7"/>
  <c r="AQ2642" i="7"/>
  <c r="AQ2643" i="7"/>
  <c r="AQ2644" i="7"/>
  <c r="AQ2645" i="7"/>
  <c r="AQ2646" i="7"/>
  <c r="AQ2647" i="7"/>
  <c r="AQ2648" i="7"/>
  <c r="AQ2649" i="7"/>
  <c r="AQ2650" i="7"/>
  <c r="AQ2651" i="7"/>
  <c r="AQ2652" i="7"/>
  <c r="AQ2653" i="7"/>
  <c r="AQ2654" i="7"/>
  <c r="AQ2655" i="7"/>
  <c r="AQ2656" i="7"/>
  <c r="AQ2657" i="7"/>
  <c r="AQ2658" i="7"/>
  <c r="AQ2659" i="7"/>
  <c r="AQ2660" i="7"/>
  <c r="AQ2661" i="7"/>
  <c r="AQ2662" i="7"/>
  <c r="AQ2663" i="7"/>
  <c r="AQ2664" i="7"/>
  <c r="AQ2665" i="7"/>
  <c r="AQ2666" i="7"/>
  <c r="AQ2667" i="7"/>
  <c r="AQ2668" i="7"/>
  <c r="AQ2669" i="7"/>
  <c r="AQ2670" i="7"/>
  <c r="AQ2671" i="7"/>
  <c r="AQ2672" i="7"/>
  <c r="AQ2673" i="7"/>
  <c r="AQ2674" i="7"/>
  <c r="AQ2675" i="7"/>
  <c r="AQ2676" i="7"/>
  <c r="AQ2677" i="7"/>
  <c r="AQ2678" i="7"/>
  <c r="AQ2679" i="7"/>
  <c r="AQ2680" i="7"/>
  <c r="AQ2681" i="7"/>
  <c r="AQ2682" i="7"/>
  <c r="AQ2683" i="7"/>
  <c r="AQ2684" i="7"/>
  <c r="AQ2685" i="7"/>
  <c r="AQ2686" i="7"/>
  <c r="AQ2687" i="7"/>
  <c r="AQ2688" i="7"/>
  <c r="AQ2689" i="7"/>
  <c r="AQ2690" i="7"/>
  <c r="AQ2691" i="7"/>
  <c r="AQ2692" i="7"/>
  <c r="AQ2693" i="7"/>
  <c r="AQ2694" i="7"/>
  <c r="AQ2695" i="7"/>
  <c r="AQ2696" i="7"/>
  <c r="AQ2697" i="7"/>
  <c r="AQ2698" i="7"/>
  <c r="AQ2699" i="7"/>
  <c r="AQ2700" i="7"/>
  <c r="AQ2701" i="7"/>
  <c r="AQ2702" i="7"/>
  <c r="AQ2703" i="7"/>
  <c r="AQ2704" i="7"/>
  <c r="AQ2705" i="7"/>
  <c r="AQ2706" i="7"/>
  <c r="AQ2707" i="7"/>
  <c r="AQ2708" i="7"/>
  <c r="AQ2709" i="7"/>
  <c r="AQ2710" i="7"/>
  <c r="AQ2711" i="7"/>
  <c r="AQ2712" i="7"/>
  <c r="AQ2713" i="7"/>
  <c r="AQ2714" i="7"/>
  <c r="AQ2715" i="7"/>
  <c r="AQ2716" i="7"/>
  <c r="AQ2717" i="7"/>
  <c r="AQ2718" i="7"/>
  <c r="AQ2719" i="7"/>
  <c r="AQ2720" i="7"/>
  <c r="AQ2721" i="7"/>
  <c r="AQ2722" i="7"/>
  <c r="AQ2723" i="7"/>
  <c r="AQ2724" i="7"/>
  <c r="AQ2725" i="7"/>
  <c r="AQ2726" i="7"/>
  <c r="AQ2727" i="7"/>
  <c r="AQ2728" i="7"/>
  <c r="AQ2729" i="7"/>
  <c r="AQ2730" i="7"/>
  <c r="AQ2731" i="7"/>
  <c r="AQ2732" i="7"/>
  <c r="AQ2733" i="7"/>
  <c r="AQ2734" i="7"/>
  <c r="AQ2735" i="7"/>
  <c r="AQ2736" i="7"/>
  <c r="AQ2737" i="7"/>
  <c r="AQ2738" i="7"/>
  <c r="AQ2739" i="7"/>
  <c r="AQ2740" i="7"/>
  <c r="AQ2741" i="7"/>
  <c r="AQ2742" i="7"/>
  <c r="AQ2743" i="7"/>
  <c r="AQ2744" i="7"/>
  <c r="AQ2745" i="7"/>
  <c r="AQ2746" i="7"/>
  <c r="AQ2747" i="7"/>
  <c r="AQ2748" i="7"/>
  <c r="AQ2749" i="7"/>
  <c r="AQ2750" i="7"/>
  <c r="AQ2751" i="7"/>
  <c r="AQ2752" i="7"/>
  <c r="AQ2753" i="7"/>
  <c r="AQ2754" i="7"/>
  <c r="AQ2755" i="7"/>
  <c r="AQ2756" i="7"/>
  <c r="AQ2757" i="7"/>
  <c r="AQ2758" i="7"/>
  <c r="AQ2759" i="7"/>
  <c r="AQ2760" i="7"/>
  <c r="AQ2761" i="7"/>
  <c r="AQ2762" i="7"/>
  <c r="AQ2763" i="7"/>
  <c r="AQ2764" i="7"/>
  <c r="AQ2765" i="7"/>
  <c r="AQ2766" i="7"/>
  <c r="AQ2767" i="7"/>
  <c r="AQ2768" i="7"/>
  <c r="AQ2769" i="7"/>
  <c r="AQ2770" i="7"/>
  <c r="AQ2771" i="7"/>
  <c r="AQ2772" i="7"/>
  <c r="AQ2773" i="7"/>
  <c r="AQ2774" i="7"/>
  <c r="AQ2775" i="7"/>
  <c r="AQ2776" i="7"/>
  <c r="AQ2777" i="7"/>
  <c r="AQ2778" i="7"/>
  <c r="AQ2779" i="7"/>
  <c r="AQ2780" i="7"/>
  <c r="AQ2781" i="7"/>
  <c r="AQ2782" i="7"/>
  <c r="AQ2783" i="7"/>
  <c r="AQ2784" i="7"/>
  <c r="AQ2785" i="7"/>
  <c r="AQ2786" i="7"/>
  <c r="AQ2787" i="7"/>
  <c r="AQ2788" i="7"/>
  <c r="AQ2789" i="7"/>
  <c r="AQ2790" i="7"/>
  <c r="AQ2791" i="7"/>
  <c r="AQ2792" i="7"/>
  <c r="AQ2793" i="7"/>
  <c r="AQ2794" i="7"/>
  <c r="AQ2795" i="7"/>
  <c r="AQ2796" i="7"/>
  <c r="AQ2797" i="7"/>
  <c r="AQ2798" i="7"/>
  <c r="AQ2799" i="7"/>
  <c r="AQ2800" i="7"/>
  <c r="AQ2801" i="7"/>
  <c r="AQ2802" i="7"/>
  <c r="AQ2803" i="7"/>
  <c r="AQ2804" i="7"/>
  <c r="AQ2805" i="7"/>
  <c r="AQ2806" i="7"/>
  <c r="AQ2807" i="7"/>
  <c r="AQ2808" i="7"/>
  <c r="AQ2809" i="7"/>
  <c r="AQ2810" i="7"/>
  <c r="AQ2811" i="7"/>
  <c r="AQ2812" i="7"/>
  <c r="AQ2813" i="7"/>
  <c r="AQ2814" i="7"/>
  <c r="AQ2815" i="7"/>
  <c r="AQ2816" i="7"/>
  <c r="AQ2817" i="7"/>
  <c r="AQ2818" i="7"/>
  <c r="AQ2819" i="7"/>
  <c r="AQ2820" i="7"/>
  <c r="AQ2821" i="7"/>
  <c r="AQ2822" i="7"/>
  <c r="AQ2823" i="7"/>
  <c r="AQ2824" i="7"/>
  <c r="AQ2825" i="7"/>
  <c r="AQ2826" i="7"/>
  <c r="AQ2827" i="7"/>
  <c r="AQ2828" i="7"/>
  <c r="AQ2829" i="7"/>
  <c r="AQ2830" i="7"/>
  <c r="AQ2831" i="7"/>
  <c r="AQ2832" i="7"/>
  <c r="AQ2833" i="7"/>
  <c r="AQ2834" i="7"/>
  <c r="AQ2835" i="7"/>
  <c r="AQ2836" i="7"/>
  <c r="AQ2837" i="7"/>
  <c r="AQ2838" i="7"/>
  <c r="AQ2839" i="7"/>
  <c r="AQ2840" i="7"/>
  <c r="AQ2841" i="7"/>
  <c r="AQ2842" i="7"/>
  <c r="AQ2843" i="7"/>
  <c r="AQ2844" i="7"/>
  <c r="AQ2845" i="7"/>
  <c r="AQ2846" i="7"/>
  <c r="AQ2847" i="7"/>
  <c r="AQ2848" i="7"/>
  <c r="AQ2849" i="7"/>
  <c r="AQ2850" i="7"/>
  <c r="AQ2851" i="7"/>
  <c r="AQ2852" i="7"/>
  <c r="AQ2853" i="7"/>
  <c r="AQ2854" i="7"/>
  <c r="AQ2855" i="7"/>
  <c r="AQ2856" i="7"/>
  <c r="AQ2857" i="7"/>
  <c r="AQ2858" i="7"/>
  <c r="AQ2859" i="7"/>
  <c r="AQ2860" i="7"/>
  <c r="AQ2861" i="7"/>
  <c r="AQ2862" i="7"/>
  <c r="AQ2863" i="7"/>
  <c r="AQ2864" i="7"/>
  <c r="AQ2865" i="7"/>
  <c r="AQ2866" i="7"/>
  <c r="AQ2867" i="7"/>
  <c r="AQ2868" i="7"/>
  <c r="AQ2869" i="7"/>
  <c r="AQ2870" i="7"/>
  <c r="AQ2871" i="7"/>
  <c r="AQ2872" i="7"/>
  <c r="AQ2873" i="7"/>
  <c r="AQ2874" i="7"/>
  <c r="AQ2875" i="7"/>
  <c r="AQ2876" i="7"/>
  <c r="AQ2877" i="7"/>
  <c r="AQ2878" i="7"/>
  <c r="AQ2879" i="7"/>
  <c r="AQ2880" i="7"/>
  <c r="AQ2881" i="7"/>
  <c r="AQ2882" i="7"/>
  <c r="AQ2883" i="7"/>
  <c r="AQ2884" i="7"/>
  <c r="AQ2885" i="7"/>
  <c r="AQ2886" i="7"/>
  <c r="AQ2887" i="7"/>
  <c r="AQ2888" i="7"/>
  <c r="AQ2889" i="7"/>
  <c r="AQ2890" i="7"/>
  <c r="AQ2891" i="7"/>
  <c r="AQ2892" i="7"/>
  <c r="AQ2893" i="7"/>
  <c r="AQ2894" i="7"/>
  <c r="AQ2895" i="7"/>
  <c r="AQ2896" i="7"/>
  <c r="AQ2897" i="7"/>
  <c r="AQ2898" i="7"/>
  <c r="AQ2899" i="7"/>
  <c r="AQ2900" i="7"/>
  <c r="AQ2901" i="7"/>
  <c r="AQ2902" i="7"/>
  <c r="AQ2903" i="7"/>
  <c r="AQ2904" i="7"/>
  <c r="AQ2905" i="7"/>
  <c r="AQ2906" i="7"/>
  <c r="AQ2907" i="7"/>
  <c r="AQ2908" i="7"/>
  <c r="AQ2909" i="7"/>
  <c r="AQ2910" i="7"/>
  <c r="AQ2911" i="7"/>
  <c r="AQ2912" i="7"/>
  <c r="AQ2913" i="7"/>
  <c r="AQ2914" i="7"/>
  <c r="AQ2915" i="7"/>
  <c r="AQ2916" i="7"/>
  <c r="AQ2917" i="7"/>
  <c r="AQ2918" i="7"/>
  <c r="AQ2919" i="7"/>
  <c r="AQ2920" i="7"/>
  <c r="AQ2921" i="7"/>
  <c r="AQ2922" i="7"/>
  <c r="AQ2923" i="7"/>
  <c r="AQ2924" i="7"/>
  <c r="AQ2925" i="7"/>
  <c r="AQ2926" i="7"/>
  <c r="AQ2927" i="7"/>
  <c r="AQ2928" i="7"/>
  <c r="AQ2929" i="7"/>
  <c r="AQ2930" i="7"/>
  <c r="AQ2931" i="7"/>
  <c r="AQ2932" i="7"/>
  <c r="AQ2933" i="7"/>
  <c r="AQ2934" i="7"/>
  <c r="AQ2935" i="7"/>
  <c r="AQ2936" i="7"/>
  <c r="AQ2937" i="7"/>
  <c r="AQ2938" i="7"/>
  <c r="AQ2939" i="7"/>
  <c r="AQ2940" i="7"/>
  <c r="AQ2941" i="7"/>
  <c r="AQ2942" i="7"/>
  <c r="AQ2943" i="7"/>
  <c r="AQ2944" i="7"/>
  <c r="AQ2945" i="7"/>
  <c r="AQ2946" i="7"/>
  <c r="AQ2947" i="7"/>
  <c r="AQ2948" i="7"/>
  <c r="AQ2949" i="7"/>
  <c r="AQ2950" i="7"/>
  <c r="AQ2951" i="7"/>
  <c r="AQ2952" i="7"/>
  <c r="AQ2953" i="7"/>
  <c r="AQ2954" i="7"/>
  <c r="AQ2955" i="7"/>
  <c r="AQ2956" i="7"/>
  <c r="AQ2957" i="7"/>
  <c r="AQ2958" i="7"/>
  <c r="AQ2959" i="7"/>
  <c r="AQ2960" i="7"/>
  <c r="AQ2961" i="7"/>
  <c r="AQ2962" i="7"/>
  <c r="AQ2963" i="7"/>
  <c r="AQ2964" i="7"/>
  <c r="AQ2965" i="7"/>
  <c r="AQ2966" i="7"/>
  <c r="AQ2967" i="7"/>
  <c r="AQ2968" i="7"/>
  <c r="AQ2969" i="7"/>
  <c r="AQ2970" i="7"/>
  <c r="AQ2971" i="7"/>
  <c r="AQ2972" i="7"/>
  <c r="AQ2973" i="7"/>
  <c r="AQ2974" i="7"/>
  <c r="AQ2975" i="7"/>
  <c r="AQ2976" i="7"/>
  <c r="AQ2977" i="7"/>
  <c r="AQ2978" i="7"/>
  <c r="AQ2979" i="7"/>
  <c r="AQ2980" i="7"/>
  <c r="AQ2981" i="7"/>
  <c r="AQ2982" i="7"/>
  <c r="AQ2983" i="7"/>
  <c r="AQ2984" i="7"/>
  <c r="AQ2985" i="7"/>
  <c r="AQ2986" i="7"/>
  <c r="AQ2987" i="7"/>
  <c r="AQ2988" i="7"/>
  <c r="AQ2989" i="7"/>
  <c r="AQ2990" i="7"/>
  <c r="AQ2991" i="7"/>
  <c r="AQ2992" i="7"/>
  <c r="AQ2993" i="7"/>
  <c r="AQ2994" i="7"/>
  <c r="AQ2995" i="7"/>
  <c r="AQ2996" i="7"/>
  <c r="AQ2997" i="7"/>
  <c r="AQ2998" i="7"/>
  <c r="AQ2999" i="7"/>
  <c r="AQ3000" i="7"/>
  <c r="AQ3001" i="7"/>
  <c r="AQ3002" i="7"/>
  <c r="AQ3003" i="7"/>
  <c r="AQ3004" i="7"/>
  <c r="AQ3005" i="7"/>
  <c r="AQ3006" i="7"/>
  <c r="AQ3007" i="7"/>
  <c r="AQ3008" i="7"/>
  <c r="AQ3009" i="7"/>
  <c r="AQ3010" i="7"/>
  <c r="AQ3011" i="7"/>
  <c r="AQ3012" i="7"/>
  <c r="AQ3013" i="7"/>
  <c r="AQ3014" i="7"/>
  <c r="AQ3015" i="7"/>
  <c r="AQ3016" i="7"/>
  <c r="AQ3017" i="7"/>
  <c r="AQ3018" i="7"/>
  <c r="AQ3019" i="7"/>
  <c r="AQ3020" i="7"/>
  <c r="AQ3021" i="7"/>
  <c r="AQ3022" i="7"/>
  <c r="AQ3023" i="7"/>
  <c r="AQ3024" i="7"/>
  <c r="AQ3025" i="7"/>
  <c r="AQ3026" i="7"/>
  <c r="AQ3027" i="7"/>
  <c r="AQ3028" i="7"/>
  <c r="AQ3029" i="7"/>
  <c r="AQ3030" i="7"/>
  <c r="AQ3031" i="7"/>
  <c r="AQ3032" i="7"/>
  <c r="AQ3033" i="7"/>
  <c r="AQ3034" i="7"/>
  <c r="AQ3035" i="7"/>
  <c r="AQ3036" i="7"/>
  <c r="AQ3037" i="7"/>
  <c r="AQ3038" i="7"/>
  <c r="AQ3039" i="7"/>
  <c r="AQ3040" i="7"/>
  <c r="AQ3041" i="7"/>
  <c r="AQ3042" i="7"/>
  <c r="AQ3043" i="7"/>
  <c r="AQ3044" i="7"/>
  <c r="AQ3045" i="7"/>
  <c r="AQ3046" i="7"/>
  <c r="AQ3047" i="7"/>
  <c r="AQ3048" i="7"/>
  <c r="AQ3049" i="7"/>
  <c r="AQ3050" i="7"/>
  <c r="AQ3051" i="7"/>
  <c r="AQ3052" i="7"/>
  <c r="AQ3053" i="7"/>
  <c r="AQ3054" i="7"/>
  <c r="AQ3055" i="7"/>
  <c r="AQ3056" i="7"/>
  <c r="AQ3057" i="7"/>
  <c r="AQ3058" i="7"/>
  <c r="AQ3059" i="7"/>
  <c r="AQ3060" i="7"/>
  <c r="AQ3061" i="7"/>
  <c r="AQ3062" i="7"/>
  <c r="AQ3063" i="7"/>
  <c r="AQ3064" i="7"/>
  <c r="AQ3065" i="7"/>
  <c r="AQ3066" i="7"/>
  <c r="AQ3067" i="7"/>
  <c r="AQ3068" i="7"/>
  <c r="AQ3069" i="7"/>
  <c r="AQ3070" i="7"/>
  <c r="AQ3071" i="7"/>
  <c r="AQ3072" i="7"/>
  <c r="AQ3073" i="7"/>
  <c r="AQ3074" i="7"/>
  <c r="AQ3075" i="7"/>
  <c r="AQ3076" i="7"/>
  <c r="AQ3077" i="7"/>
  <c r="AQ3078" i="7"/>
  <c r="AQ3079" i="7"/>
  <c r="AQ3080" i="7"/>
  <c r="AQ3081" i="7"/>
  <c r="AQ3082" i="7"/>
  <c r="AQ3083" i="7"/>
  <c r="AQ3084" i="7"/>
  <c r="AQ3085" i="7"/>
  <c r="AQ3086" i="7"/>
  <c r="AQ3087" i="7"/>
  <c r="AQ3088" i="7"/>
  <c r="AQ3089" i="7"/>
  <c r="AQ3090" i="7"/>
  <c r="AQ3091" i="7"/>
  <c r="AQ3092" i="7"/>
  <c r="AQ3093" i="7"/>
  <c r="AQ3094" i="7"/>
  <c r="AQ3095" i="7"/>
  <c r="AQ3096" i="7"/>
  <c r="AQ3097" i="7"/>
  <c r="AQ3098" i="7"/>
  <c r="AQ3099" i="7"/>
  <c r="AQ3100" i="7"/>
  <c r="AQ3101" i="7"/>
  <c r="AQ3102" i="7"/>
  <c r="AQ3103" i="7"/>
  <c r="AQ3104" i="7"/>
  <c r="AQ3105" i="7"/>
  <c r="AQ3106" i="7"/>
  <c r="AQ3107" i="7"/>
  <c r="AQ3108" i="7"/>
  <c r="AQ3109" i="7"/>
  <c r="AQ3110" i="7"/>
  <c r="AQ3111" i="7"/>
  <c r="AQ3112" i="7"/>
  <c r="AQ3113" i="7"/>
  <c r="AQ3114" i="7"/>
  <c r="AQ3115" i="7"/>
  <c r="AQ3116" i="7"/>
  <c r="AQ3117" i="7"/>
  <c r="AQ3118" i="7"/>
  <c r="AQ3119" i="7"/>
  <c r="AQ3120" i="7"/>
  <c r="AQ3121" i="7"/>
  <c r="AQ3122" i="7"/>
  <c r="AQ3123" i="7"/>
  <c r="AQ3124" i="7"/>
  <c r="AQ3125" i="7"/>
  <c r="AQ3126" i="7"/>
  <c r="AQ3127" i="7"/>
  <c r="AQ3128" i="7"/>
  <c r="AQ3129" i="7"/>
  <c r="AQ3130" i="7"/>
  <c r="AQ3131" i="7"/>
  <c r="AQ3132" i="7"/>
  <c r="AQ3133" i="7"/>
  <c r="AQ3134" i="7"/>
  <c r="AQ3135" i="7"/>
  <c r="AQ3136" i="7"/>
  <c r="AQ3137" i="7"/>
  <c r="AQ3138" i="7"/>
  <c r="AQ3139" i="7"/>
  <c r="AQ3140" i="7"/>
  <c r="AQ3141" i="7"/>
  <c r="AQ3142" i="7"/>
  <c r="AQ3143" i="7"/>
  <c r="AQ3144" i="7"/>
  <c r="AQ3145" i="7"/>
  <c r="AQ3146" i="7"/>
  <c r="AQ3147" i="7"/>
  <c r="AQ3148" i="7"/>
  <c r="AQ3149" i="7"/>
  <c r="AQ3150" i="7"/>
  <c r="AQ3151" i="7"/>
  <c r="AQ3152" i="7"/>
  <c r="AQ3153" i="7"/>
  <c r="AQ3154" i="7"/>
  <c r="AQ3155" i="7"/>
  <c r="AQ3156" i="7"/>
  <c r="AQ3157" i="7"/>
  <c r="AQ3158" i="7"/>
  <c r="AQ3159" i="7"/>
  <c r="AQ3160" i="7"/>
  <c r="AQ3161" i="7"/>
  <c r="AQ3162" i="7"/>
  <c r="AQ3163" i="7"/>
  <c r="AQ3164" i="7"/>
  <c r="AQ3165" i="7"/>
  <c r="AQ3166" i="7"/>
  <c r="AQ3167" i="7"/>
  <c r="AQ3168" i="7"/>
  <c r="AQ3169" i="7"/>
  <c r="AQ3170" i="7"/>
  <c r="AQ3171" i="7"/>
  <c r="AQ3172" i="7"/>
  <c r="AQ3173" i="7"/>
  <c r="AQ3174" i="7"/>
  <c r="AQ3175" i="7"/>
  <c r="AQ3176" i="7"/>
  <c r="AQ3177" i="7"/>
  <c r="AQ3178" i="7"/>
  <c r="AQ3179" i="7"/>
  <c r="AQ3180" i="7"/>
  <c r="AQ3181" i="7"/>
  <c r="AQ3182" i="7"/>
  <c r="AQ3183" i="7"/>
  <c r="AQ3184" i="7"/>
  <c r="AQ3185" i="7"/>
  <c r="AQ3186" i="7"/>
  <c r="AQ3187" i="7"/>
  <c r="AQ3188" i="7"/>
  <c r="AQ3189" i="7"/>
  <c r="AQ3190" i="7"/>
  <c r="AQ3191" i="7"/>
  <c r="AQ3192" i="7"/>
  <c r="AQ3193" i="7"/>
  <c r="AQ3194" i="7"/>
  <c r="AQ3195" i="7"/>
  <c r="AQ3196" i="7"/>
  <c r="AQ3197" i="7"/>
  <c r="AQ3198" i="7"/>
  <c r="AQ3199" i="7"/>
  <c r="AQ3200" i="7"/>
  <c r="AQ3201" i="7"/>
  <c r="AQ3202" i="7"/>
  <c r="AQ3203" i="7"/>
  <c r="AQ3204" i="7"/>
  <c r="AQ3205" i="7"/>
  <c r="AQ3206" i="7"/>
  <c r="AQ3207" i="7"/>
  <c r="AQ3208" i="7"/>
  <c r="AQ3209" i="7"/>
  <c r="AQ3210" i="7"/>
  <c r="AQ3211" i="7"/>
  <c r="AQ3212" i="7"/>
  <c r="AQ3213" i="7"/>
  <c r="AQ3214" i="7"/>
  <c r="AQ3215" i="7"/>
  <c r="AQ3216" i="7"/>
  <c r="AQ3217" i="7"/>
  <c r="AQ3218" i="7"/>
  <c r="AQ3219" i="7"/>
  <c r="AQ3220" i="7"/>
  <c r="AQ3221" i="7"/>
  <c r="AQ3222" i="7"/>
  <c r="AQ3223" i="7"/>
  <c r="AQ3224" i="7"/>
  <c r="AQ3225" i="7"/>
  <c r="AQ3226" i="7"/>
  <c r="AQ3227" i="7"/>
  <c r="AQ3228" i="7"/>
  <c r="AQ3229" i="7"/>
  <c r="AQ3230" i="7"/>
  <c r="AQ3231" i="7"/>
  <c r="AQ3232" i="7"/>
  <c r="AQ3233" i="7"/>
  <c r="AQ3234" i="7"/>
  <c r="AQ3235" i="7"/>
  <c r="AQ3236" i="7"/>
  <c r="AQ3237" i="7"/>
  <c r="AQ3238" i="7"/>
  <c r="AQ3239" i="7"/>
  <c r="AQ3240" i="7"/>
  <c r="AQ3241" i="7"/>
  <c r="AQ3242" i="7"/>
  <c r="AQ3243" i="7"/>
  <c r="AQ3244" i="7"/>
  <c r="AQ3245" i="7"/>
  <c r="AQ3246" i="7"/>
  <c r="AQ3247" i="7"/>
  <c r="AQ3248" i="7"/>
  <c r="AQ3249" i="7"/>
  <c r="AQ3250" i="7"/>
  <c r="AQ3251" i="7"/>
  <c r="AQ3252" i="7"/>
  <c r="AQ3253" i="7"/>
  <c r="AQ3254" i="7"/>
  <c r="AQ3255" i="7"/>
  <c r="AQ3256" i="7"/>
  <c r="AQ3257" i="7"/>
  <c r="AQ3258" i="7"/>
  <c r="AQ3259" i="7"/>
  <c r="AQ3260" i="7"/>
  <c r="AQ3261" i="7"/>
  <c r="AQ3262" i="7"/>
  <c r="AQ3263" i="7"/>
  <c r="AQ3264" i="7"/>
  <c r="AQ3265" i="7"/>
  <c r="AQ3266" i="7"/>
  <c r="AQ3267" i="7"/>
  <c r="AQ3268" i="7"/>
  <c r="AQ3269" i="7"/>
  <c r="AQ3270" i="7"/>
  <c r="AQ3271" i="7"/>
  <c r="AQ3272" i="7"/>
  <c r="AQ3273" i="7"/>
  <c r="AQ3274" i="7"/>
  <c r="AQ3275" i="7"/>
  <c r="AQ3276" i="7"/>
  <c r="AQ3277" i="7"/>
  <c r="AQ3278" i="7"/>
  <c r="AQ3279" i="7"/>
  <c r="AQ3280" i="7"/>
  <c r="AQ3281" i="7"/>
  <c r="AQ3282" i="7"/>
  <c r="AQ3283" i="7"/>
  <c r="AQ3284" i="7"/>
  <c r="AQ3285" i="7"/>
  <c r="AQ3286" i="7"/>
  <c r="AQ3287" i="7"/>
  <c r="AQ3288" i="7"/>
  <c r="AQ3289" i="7"/>
  <c r="AQ3290" i="7"/>
  <c r="AQ3291" i="7"/>
  <c r="AQ3292" i="7"/>
  <c r="AQ3293" i="7"/>
  <c r="AQ3294" i="7"/>
  <c r="AQ3295" i="7"/>
  <c r="AQ3296" i="7"/>
  <c r="AQ3297" i="7"/>
  <c r="AQ3298" i="7"/>
  <c r="AQ3299" i="7"/>
  <c r="AQ3300" i="7"/>
  <c r="AQ3301" i="7"/>
  <c r="AQ3302" i="7"/>
  <c r="AQ3303" i="7"/>
  <c r="AQ3304" i="7"/>
  <c r="AQ3305" i="7"/>
  <c r="AQ3306" i="7"/>
  <c r="AQ3307" i="7"/>
  <c r="AQ3308" i="7"/>
  <c r="AQ3309" i="7"/>
  <c r="AQ3310" i="7"/>
  <c r="AQ3311" i="7"/>
  <c r="AQ3312" i="7"/>
  <c r="AQ3313" i="7"/>
  <c r="AQ3314" i="7"/>
  <c r="AQ3315" i="7"/>
  <c r="AQ3316" i="7"/>
  <c r="AQ3317" i="7"/>
  <c r="AQ3318" i="7"/>
  <c r="AQ3319" i="7"/>
  <c r="AQ3320" i="7"/>
  <c r="AQ3321" i="7"/>
  <c r="AQ3322" i="7"/>
  <c r="AQ3323" i="7"/>
  <c r="AQ3324" i="7"/>
  <c r="AQ3325" i="7"/>
  <c r="AQ3326" i="7"/>
  <c r="AQ3327" i="7"/>
  <c r="AQ3328" i="7"/>
  <c r="AQ3329" i="7"/>
  <c r="AQ3330" i="7"/>
  <c r="AQ3331" i="7"/>
  <c r="AQ3332" i="7"/>
  <c r="AQ3333" i="7"/>
  <c r="AQ3334" i="7"/>
  <c r="AQ3335" i="7"/>
  <c r="AQ3336" i="7"/>
  <c r="AQ3337" i="7"/>
  <c r="AQ3338" i="7"/>
  <c r="AQ3339" i="7"/>
  <c r="AQ3340" i="7"/>
  <c r="AQ3341" i="7"/>
  <c r="AQ3342" i="7"/>
  <c r="AQ3343" i="7"/>
  <c r="AQ3344" i="7"/>
  <c r="AQ3345" i="7"/>
  <c r="AQ3346" i="7"/>
  <c r="AQ3347" i="7"/>
  <c r="AQ3348" i="7"/>
  <c r="AQ3349" i="7"/>
  <c r="AQ3350" i="7"/>
  <c r="AQ3351" i="7"/>
  <c r="AQ3352" i="7"/>
  <c r="AQ3353" i="7"/>
  <c r="AQ3354" i="7"/>
  <c r="AQ3355" i="7"/>
  <c r="AQ3356" i="7"/>
  <c r="AQ3357" i="7"/>
  <c r="AQ3358" i="7"/>
  <c r="AQ3359" i="7"/>
  <c r="AQ3360" i="7"/>
  <c r="AQ3361" i="7"/>
  <c r="AQ3362" i="7"/>
  <c r="AQ3363" i="7"/>
  <c r="AQ3364" i="7"/>
  <c r="AQ3365" i="7"/>
  <c r="AQ3366" i="7"/>
  <c r="AQ3367" i="7"/>
  <c r="AQ3368" i="7"/>
  <c r="AQ3369" i="7"/>
  <c r="AQ3370" i="7"/>
  <c r="AQ3371" i="7"/>
  <c r="AQ3372" i="7"/>
  <c r="AQ3373" i="7"/>
  <c r="AQ3374" i="7"/>
  <c r="AQ3375" i="7"/>
  <c r="AQ3376" i="7"/>
  <c r="AQ3377" i="7"/>
  <c r="AQ3378" i="7"/>
  <c r="AQ3379" i="7"/>
  <c r="AQ3380" i="7"/>
  <c r="AQ3381" i="7"/>
  <c r="AQ3382" i="7"/>
  <c r="AQ3383" i="7"/>
  <c r="AQ3384" i="7"/>
  <c r="AQ3385" i="7"/>
  <c r="AQ3386" i="7"/>
  <c r="AQ3387" i="7"/>
  <c r="AQ3388" i="7"/>
  <c r="AQ3389" i="7"/>
  <c r="AQ3390" i="7"/>
  <c r="AQ3391" i="7"/>
  <c r="AQ3392" i="7"/>
  <c r="AQ3393" i="7"/>
  <c r="AQ3394" i="7"/>
  <c r="AQ3395" i="7"/>
  <c r="AQ3396" i="7"/>
  <c r="AQ3397" i="7"/>
  <c r="AQ3398" i="7"/>
  <c r="AQ3399" i="7"/>
  <c r="AQ3400" i="7"/>
  <c r="AQ3401" i="7"/>
  <c r="AQ3402" i="7"/>
  <c r="AQ3403" i="7"/>
  <c r="AQ3404" i="7"/>
  <c r="AQ3405" i="7"/>
  <c r="AQ3406" i="7"/>
  <c r="AQ3407" i="7"/>
  <c r="AQ3408" i="7"/>
  <c r="AQ3409" i="7"/>
  <c r="AQ3410" i="7"/>
  <c r="AQ3411" i="7"/>
  <c r="AQ3412" i="7"/>
  <c r="AQ3413" i="7"/>
  <c r="AQ3414" i="7"/>
  <c r="AQ3415" i="7"/>
  <c r="AQ3416" i="7"/>
  <c r="AQ3417" i="7"/>
  <c r="AQ3418" i="7"/>
  <c r="AQ3419" i="7"/>
  <c r="AQ3420" i="7"/>
  <c r="AQ3421" i="7"/>
  <c r="AQ3422" i="7"/>
  <c r="AQ3423" i="7"/>
  <c r="AQ3424" i="7"/>
  <c r="AQ3425" i="7"/>
  <c r="AQ3426" i="7"/>
  <c r="AQ3427" i="7"/>
  <c r="AQ3428" i="7"/>
  <c r="AQ3429" i="7"/>
  <c r="AQ3430" i="7"/>
  <c r="AQ3431" i="7"/>
  <c r="AQ3432" i="7"/>
  <c r="AQ3433" i="7"/>
  <c r="AQ3434" i="7"/>
  <c r="AQ3435" i="7"/>
  <c r="AQ3436" i="7"/>
  <c r="AQ3437" i="7"/>
  <c r="AQ3438" i="7"/>
  <c r="AQ3439" i="7"/>
  <c r="AQ3440" i="7"/>
  <c r="AQ3441" i="7"/>
  <c r="AQ3442" i="7"/>
  <c r="AQ3443" i="7"/>
  <c r="AQ3444" i="7"/>
  <c r="AQ3445" i="7"/>
  <c r="AQ3446" i="7"/>
  <c r="AQ3447" i="7"/>
  <c r="AQ3448" i="7"/>
  <c r="AQ3449" i="7"/>
  <c r="AQ3450" i="7"/>
  <c r="AQ3451" i="7"/>
  <c r="AQ3452" i="7"/>
  <c r="AQ3453" i="7"/>
  <c r="AQ3454" i="7"/>
  <c r="AQ3455" i="7"/>
  <c r="AQ3456" i="7"/>
  <c r="AQ3457" i="7"/>
  <c r="AQ3458" i="7"/>
  <c r="AQ3459" i="7"/>
  <c r="AQ3460" i="7"/>
  <c r="AQ3461" i="7"/>
  <c r="AQ3462" i="7"/>
  <c r="AQ3463" i="7"/>
  <c r="AQ3464" i="7"/>
  <c r="AQ3465" i="7"/>
  <c r="AQ3466" i="7"/>
  <c r="AQ3467" i="7"/>
  <c r="AQ3468" i="7"/>
  <c r="AQ3469" i="7"/>
  <c r="AQ3470" i="7"/>
  <c r="AQ3471" i="7"/>
  <c r="AQ3472" i="7"/>
  <c r="AQ3473" i="7"/>
  <c r="AQ3474" i="7"/>
  <c r="AQ3475" i="7"/>
  <c r="AQ3476" i="7"/>
  <c r="AQ3477" i="7"/>
  <c r="AQ3478" i="7"/>
  <c r="AQ3479" i="7"/>
  <c r="AQ3480" i="7"/>
  <c r="AQ3481" i="7"/>
  <c r="AQ3482" i="7"/>
  <c r="AQ3483" i="7"/>
  <c r="AQ3484" i="7"/>
  <c r="AQ3485" i="7"/>
  <c r="AQ3486" i="7"/>
  <c r="AQ3487" i="7"/>
  <c r="AQ3488" i="7"/>
  <c r="AQ3489" i="7"/>
  <c r="AQ3490" i="7"/>
  <c r="AQ3491" i="7"/>
  <c r="AQ3492" i="7"/>
  <c r="AQ3493" i="7"/>
  <c r="AQ3494" i="7"/>
  <c r="AQ3495" i="7"/>
  <c r="AQ3496" i="7"/>
  <c r="AQ3497" i="7"/>
  <c r="AQ3498" i="7"/>
  <c r="AQ3499" i="7"/>
  <c r="AQ3500" i="7"/>
  <c r="AQ3501" i="7"/>
  <c r="AQ3502" i="7"/>
  <c r="AQ3503" i="7"/>
  <c r="AQ3504" i="7"/>
  <c r="AQ3505" i="7"/>
  <c r="AQ3506" i="7"/>
  <c r="AQ3507" i="7"/>
  <c r="AQ3508" i="7"/>
  <c r="AQ3509" i="7"/>
  <c r="AQ3510" i="7"/>
  <c r="AQ3511" i="7"/>
  <c r="AQ3512" i="7"/>
  <c r="AQ3513" i="7"/>
  <c r="AQ3514" i="7"/>
  <c r="AQ3515" i="7"/>
  <c r="AQ3516" i="7"/>
  <c r="AQ3517" i="7"/>
  <c r="AQ3518" i="7"/>
  <c r="AQ3519" i="7"/>
  <c r="AQ3520" i="7"/>
  <c r="AQ3521" i="7"/>
  <c r="AQ3522" i="7"/>
  <c r="AQ3523" i="7"/>
  <c r="AQ3524" i="7"/>
  <c r="AQ3525" i="7"/>
  <c r="AQ3526" i="7"/>
  <c r="AQ3527" i="7"/>
  <c r="AQ3528" i="7"/>
  <c r="AQ3529" i="7"/>
  <c r="AQ3530" i="7"/>
  <c r="AQ3531" i="7"/>
  <c r="AQ3532" i="7"/>
  <c r="AQ3533" i="7"/>
  <c r="AQ3534" i="7"/>
  <c r="AQ3535" i="7"/>
  <c r="AQ3536" i="7"/>
  <c r="AQ3537" i="7"/>
  <c r="AQ3538" i="7"/>
  <c r="AQ3539" i="7"/>
  <c r="AQ3540" i="7"/>
  <c r="AQ3541" i="7"/>
  <c r="AQ3542" i="7"/>
  <c r="AQ3543" i="7"/>
  <c r="AQ3544" i="7"/>
  <c r="AQ3545" i="7"/>
  <c r="AQ3546" i="7"/>
  <c r="AQ3547" i="7"/>
  <c r="AQ3548" i="7"/>
  <c r="AQ3549" i="7"/>
  <c r="AQ3550" i="7"/>
  <c r="AQ3551" i="7"/>
  <c r="AQ3552" i="7"/>
  <c r="AQ3553" i="7"/>
  <c r="AQ3554" i="7"/>
  <c r="AQ3555" i="7"/>
  <c r="AQ3556" i="7"/>
  <c r="AQ3557" i="7"/>
  <c r="AQ3558" i="7"/>
  <c r="AQ3559" i="7"/>
  <c r="AQ3560" i="7"/>
  <c r="AQ3561" i="7"/>
  <c r="AQ3562" i="7"/>
  <c r="AQ3563" i="7"/>
  <c r="AQ3564" i="7"/>
  <c r="AQ3565" i="7"/>
  <c r="AQ3566" i="7"/>
  <c r="AQ3567" i="7"/>
  <c r="AQ3568" i="7"/>
  <c r="AQ3569" i="7"/>
  <c r="AQ3570" i="7"/>
  <c r="AQ3571" i="7"/>
  <c r="AQ3572" i="7"/>
  <c r="AQ3573" i="7"/>
  <c r="AQ3574" i="7"/>
  <c r="AQ3575" i="7"/>
  <c r="AQ3576" i="7"/>
  <c r="AQ3577" i="7"/>
  <c r="AQ3578" i="7"/>
  <c r="AQ3579" i="7"/>
  <c r="AQ3580" i="7"/>
  <c r="AQ3581" i="7"/>
  <c r="AQ3582" i="7"/>
  <c r="AQ3583" i="7"/>
  <c r="AQ3584" i="7"/>
  <c r="AQ3585" i="7"/>
  <c r="AQ3586" i="7"/>
  <c r="AQ3587" i="7"/>
  <c r="AQ3588" i="7"/>
  <c r="AQ3589" i="7"/>
  <c r="AQ3590" i="7"/>
  <c r="AQ3591" i="7"/>
  <c r="AQ3592" i="7"/>
  <c r="AQ3593" i="7"/>
  <c r="AQ3594" i="7"/>
  <c r="AQ3595" i="7"/>
  <c r="AQ3596" i="7"/>
  <c r="AQ3597" i="7"/>
  <c r="AQ3598" i="7"/>
  <c r="AQ3599" i="7"/>
  <c r="AQ3600" i="7"/>
  <c r="AQ3601" i="7"/>
  <c r="AQ3602" i="7"/>
  <c r="AQ3603" i="7"/>
  <c r="AQ3604" i="7"/>
  <c r="AQ3605" i="7"/>
  <c r="AQ3606" i="7"/>
  <c r="AQ3607" i="7"/>
  <c r="AQ3608" i="7"/>
  <c r="AQ3609" i="7"/>
  <c r="AQ3610" i="7"/>
  <c r="AQ3611" i="7"/>
  <c r="AQ3612" i="7"/>
  <c r="AQ3613" i="7"/>
  <c r="AQ3614" i="7"/>
  <c r="AQ3615" i="7"/>
  <c r="AQ3616" i="7"/>
  <c r="AQ3617" i="7"/>
  <c r="AQ3618" i="7"/>
  <c r="AQ3619" i="7"/>
  <c r="AQ3620" i="7"/>
  <c r="AQ3621" i="7"/>
  <c r="AQ3622" i="7"/>
  <c r="AQ3623" i="7"/>
  <c r="AQ3624" i="7"/>
  <c r="AQ3625" i="7"/>
  <c r="AQ3626" i="7"/>
  <c r="AQ3627" i="7"/>
  <c r="AQ3628" i="7"/>
  <c r="AQ3629" i="7"/>
  <c r="AQ3630" i="7"/>
  <c r="AQ3631" i="7"/>
  <c r="AQ3632" i="7"/>
  <c r="AQ3633" i="7"/>
  <c r="AQ3634" i="7"/>
  <c r="AQ3635" i="7"/>
  <c r="AQ3636" i="7"/>
  <c r="AQ3637" i="7"/>
  <c r="AQ3638" i="7"/>
  <c r="AQ3639" i="7"/>
  <c r="AQ3640" i="7"/>
  <c r="AQ3641" i="7"/>
  <c r="AQ3642" i="7"/>
  <c r="AQ3643" i="7"/>
  <c r="AQ3644" i="7"/>
  <c r="AQ3645" i="7"/>
  <c r="AQ3646" i="7"/>
  <c r="AQ3647" i="7"/>
  <c r="AQ3648" i="7"/>
  <c r="AQ3649" i="7"/>
  <c r="AQ3650" i="7"/>
  <c r="AQ3651" i="7"/>
  <c r="AQ3652" i="7"/>
  <c r="AQ3653" i="7"/>
  <c r="AQ3654" i="7"/>
  <c r="AQ3655" i="7"/>
  <c r="AQ3656" i="7"/>
  <c r="AQ3657" i="7"/>
  <c r="AQ3658" i="7"/>
  <c r="AQ3659" i="7"/>
  <c r="AQ3660" i="7"/>
  <c r="AQ3661" i="7"/>
  <c r="AQ3662" i="7"/>
  <c r="AQ3663" i="7"/>
  <c r="AQ3664" i="7"/>
  <c r="AQ3665" i="7"/>
  <c r="AQ3666" i="7"/>
  <c r="AQ3667" i="7"/>
  <c r="AQ3668" i="7"/>
  <c r="AQ3669" i="7"/>
  <c r="AQ3670" i="7"/>
  <c r="AQ3671" i="7"/>
  <c r="AQ3672" i="7"/>
  <c r="AQ3673" i="7"/>
  <c r="AQ3674" i="7"/>
  <c r="AQ3675" i="7"/>
  <c r="AQ3676" i="7"/>
  <c r="AQ3677" i="7"/>
  <c r="AQ3678" i="7"/>
  <c r="AQ3679" i="7"/>
  <c r="AQ3680" i="7"/>
  <c r="AQ3681" i="7"/>
  <c r="AQ3682" i="7"/>
  <c r="AQ3683" i="7"/>
  <c r="AQ3684" i="7"/>
  <c r="AQ3685" i="7"/>
  <c r="AQ3686" i="7"/>
  <c r="AQ3687" i="7"/>
  <c r="AQ3688" i="7"/>
  <c r="AQ3689" i="7"/>
  <c r="AQ3690" i="7"/>
  <c r="AQ3691" i="7"/>
  <c r="AQ3692" i="7"/>
  <c r="AQ3693" i="7"/>
  <c r="AQ3694" i="7"/>
  <c r="AQ3695" i="7"/>
  <c r="AQ3696" i="7"/>
  <c r="AQ3697" i="7"/>
  <c r="AQ3698" i="7"/>
  <c r="AQ3699" i="7"/>
  <c r="AQ3700" i="7"/>
  <c r="AQ3701" i="7"/>
  <c r="AQ3702" i="7"/>
  <c r="AQ3703" i="7"/>
  <c r="AQ3704" i="7"/>
  <c r="AQ3705" i="7"/>
  <c r="AQ3706" i="7"/>
  <c r="AQ3707" i="7"/>
  <c r="AQ3708" i="7"/>
  <c r="AQ3709" i="7"/>
  <c r="AQ3710" i="7"/>
  <c r="AQ3711" i="7"/>
  <c r="AQ3712" i="7"/>
  <c r="AQ3713" i="7"/>
  <c r="AQ3714" i="7"/>
  <c r="AQ3715" i="7"/>
  <c r="AQ3716" i="7"/>
  <c r="AQ3717" i="7"/>
  <c r="AQ3718" i="7"/>
  <c r="AQ3719" i="7"/>
  <c r="AQ3720" i="7"/>
  <c r="AQ3721" i="7"/>
  <c r="AQ3722" i="7"/>
  <c r="AQ3723" i="7"/>
  <c r="AQ3724" i="7"/>
  <c r="AQ3725" i="7"/>
  <c r="AQ3726" i="7"/>
  <c r="AQ3727" i="7"/>
  <c r="AQ3728" i="7"/>
  <c r="AQ3729" i="7"/>
  <c r="AQ3730" i="7"/>
  <c r="AQ3731" i="7"/>
  <c r="AQ3732" i="7"/>
  <c r="AQ3733" i="7"/>
  <c r="AQ3734" i="7"/>
  <c r="AQ3735" i="7"/>
  <c r="AQ3736" i="7"/>
  <c r="AQ3737" i="7"/>
  <c r="AQ3738" i="7"/>
  <c r="AQ3739" i="7"/>
  <c r="AQ3740" i="7"/>
  <c r="AQ3741" i="7"/>
  <c r="AQ3742" i="7"/>
  <c r="AQ3743" i="7"/>
  <c r="AQ3744" i="7"/>
  <c r="AQ3745" i="7"/>
  <c r="AQ3746" i="7"/>
  <c r="AQ3747" i="7"/>
  <c r="AQ3748" i="7"/>
  <c r="AQ3749" i="7"/>
  <c r="AQ3750" i="7"/>
  <c r="AQ3751" i="7"/>
  <c r="AQ3752" i="7"/>
  <c r="AQ3753" i="7"/>
  <c r="AQ3754" i="7"/>
  <c r="AQ3755" i="7"/>
  <c r="AQ3756" i="7"/>
  <c r="AQ3757" i="7"/>
  <c r="AQ3758" i="7"/>
  <c r="AQ3759" i="7"/>
  <c r="AQ3760" i="7"/>
  <c r="AQ3761" i="7"/>
  <c r="AQ3762" i="7"/>
  <c r="AQ3763" i="7"/>
  <c r="AQ3764" i="7"/>
  <c r="AQ3765" i="7"/>
  <c r="AQ3766" i="7"/>
  <c r="AQ3767" i="7"/>
  <c r="AQ3768" i="7"/>
  <c r="AQ3769" i="7"/>
  <c r="AQ3770" i="7"/>
  <c r="AQ3771" i="7"/>
  <c r="AQ3772" i="7"/>
  <c r="AQ3773" i="7"/>
  <c r="AQ3774" i="7"/>
  <c r="AQ3775" i="7"/>
  <c r="AQ3776" i="7"/>
  <c r="AQ3777" i="7"/>
  <c r="AQ3778" i="7"/>
  <c r="AQ3779" i="7"/>
  <c r="AQ3780" i="7"/>
  <c r="AQ3781" i="7"/>
  <c r="AQ3782" i="7"/>
  <c r="AQ3783" i="7"/>
  <c r="AQ3784" i="7"/>
  <c r="AQ3785" i="7"/>
  <c r="AQ3786" i="7"/>
  <c r="AQ3787" i="7"/>
  <c r="AQ3788" i="7"/>
  <c r="AQ3789" i="7"/>
  <c r="AQ3790" i="7"/>
  <c r="AQ3791" i="7"/>
  <c r="AQ3792" i="7"/>
  <c r="AQ3793" i="7"/>
  <c r="AQ3794" i="7"/>
  <c r="AQ3795" i="7"/>
  <c r="AQ3796" i="7"/>
  <c r="AQ3797" i="7"/>
  <c r="AQ3798" i="7"/>
  <c r="AQ3799" i="7"/>
  <c r="AQ3800" i="7"/>
  <c r="AQ3801" i="7"/>
  <c r="AQ3802" i="7"/>
  <c r="AQ3803" i="7"/>
  <c r="AQ3804" i="7"/>
  <c r="AQ3805" i="7"/>
  <c r="AQ3806" i="7"/>
  <c r="AQ3807" i="7"/>
  <c r="AQ3808" i="7"/>
  <c r="AQ3809" i="7"/>
  <c r="AQ3810" i="7"/>
  <c r="AQ3811" i="7"/>
  <c r="AQ3812" i="7"/>
  <c r="AQ3813" i="7"/>
  <c r="AQ3814" i="7"/>
  <c r="AQ3815" i="7"/>
  <c r="AQ3816" i="7"/>
  <c r="AQ3817" i="7"/>
  <c r="AQ3818" i="7"/>
  <c r="AQ3819" i="7"/>
  <c r="AQ3820" i="7"/>
  <c r="AQ3821" i="7"/>
  <c r="AQ3822" i="7"/>
  <c r="AQ3823" i="7"/>
  <c r="AQ3824" i="7"/>
  <c r="AQ3825" i="7"/>
  <c r="AQ3826" i="7"/>
  <c r="AQ3827" i="7"/>
  <c r="AQ3828" i="7"/>
  <c r="AQ3829" i="7"/>
  <c r="AQ3830" i="7"/>
  <c r="AQ3831" i="7"/>
  <c r="AQ3832" i="7"/>
  <c r="AQ3833" i="7"/>
  <c r="AQ3834" i="7"/>
  <c r="AQ3835" i="7"/>
  <c r="AQ3836" i="7"/>
  <c r="AQ3837" i="7"/>
  <c r="AQ3838" i="7"/>
  <c r="AQ3839" i="7"/>
  <c r="AQ3840" i="7"/>
  <c r="AQ3841" i="7"/>
  <c r="AQ3842" i="7"/>
  <c r="AQ3843" i="7"/>
  <c r="AQ3844" i="7"/>
  <c r="AQ3845" i="7"/>
  <c r="AQ3846" i="7"/>
  <c r="AQ3847" i="7"/>
  <c r="AQ3848" i="7"/>
  <c r="AQ3849" i="7"/>
  <c r="AQ3850" i="7"/>
  <c r="AQ3851" i="7"/>
  <c r="AQ3852" i="7"/>
  <c r="AQ3853" i="7"/>
  <c r="AQ3854" i="7"/>
  <c r="AQ3855" i="7"/>
  <c r="AQ3856" i="7"/>
  <c r="AQ3857" i="7"/>
  <c r="AQ3858" i="7"/>
  <c r="AQ3859" i="7"/>
  <c r="AQ3860" i="7"/>
  <c r="AQ3861" i="7"/>
  <c r="AQ3862" i="7"/>
  <c r="AQ3863" i="7"/>
  <c r="AQ3864" i="7"/>
  <c r="AQ3865" i="7"/>
  <c r="AQ3866" i="7"/>
  <c r="AQ3867" i="7"/>
  <c r="AQ3868" i="7"/>
  <c r="AQ3869" i="7"/>
  <c r="AQ3870" i="7"/>
  <c r="AQ3871" i="7"/>
  <c r="AQ3872" i="7"/>
  <c r="AQ3873" i="7"/>
  <c r="AQ3874" i="7"/>
  <c r="AQ3875" i="7"/>
  <c r="AQ3876" i="7"/>
  <c r="AQ3877" i="7"/>
  <c r="AQ3878" i="7"/>
  <c r="AQ3879" i="7"/>
  <c r="AQ3880" i="7"/>
  <c r="AQ3881" i="7"/>
  <c r="AQ3882" i="7"/>
  <c r="AQ3883" i="7"/>
  <c r="AQ3884" i="7"/>
  <c r="AQ3885" i="7"/>
  <c r="AQ3886" i="7"/>
  <c r="AQ3887" i="7"/>
  <c r="AQ3888" i="7"/>
  <c r="AQ3889" i="7"/>
  <c r="AQ3890" i="7"/>
  <c r="AQ3891" i="7"/>
  <c r="AQ3892" i="7"/>
  <c r="AQ3893" i="7"/>
  <c r="AQ3894" i="7"/>
  <c r="AQ3895" i="7"/>
  <c r="AQ3896" i="7"/>
  <c r="AQ3897" i="7"/>
  <c r="AQ3898" i="7"/>
  <c r="AQ3899" i="7"/>
  <c r="AQ3900" i="7"/>
  <c r="AQ3901" i="7"/>
  <c r="AQ3902" i="7"/>
  <c r="AQ3903" i="7"/>
  <c r="AQ3904" i="7"/>
  <c r="AQ3905" i="7"/>
  <c r="AQ3906" i="7"/>
  <c r="AQ3907" i="7"/>
  <c r="AQ3908" i="7"/>
  <c r="AQ3909" i="7"/>
  <c r="AQ3910" i="7"/>
  <c r="AQ3911" i="7"/>
  <c r="AQ3912" i="7"/>
  <c r="AQ3913" i="7"/>
  <c r="AQ3914" i="7"/>
  <c r="AQ3915" i="7"/>
  <c r="AQ3916" i="7"/>
  <c r="AQ3917" i="7"/>
  <c r="AQ3918" i="7"/>
  <c r="AQ3919" i="7"/>
  <c r="AQ3920" i="7"/>
  <c r="AQ3921" i="7"/>
  <c r="AQ3922" i="7"/>
  <c r="AQ3923" i="7"/>
  <c r="AQ3924" i="7"/>
  <c r="AQ3925" i="7"/>
  <c r="AQ3926" i="7"/>
  <c r="AQ3927" i="7"/>
  <c r="AQ3928" i="7"/>
  <c r="AQ3929" i="7"/>
  <c r="AQ3930" i="7"/>
  <c r="AQ3931" i="7"/>
  <c r="AQ3932" i="7"/>
  <c r="AQ3933" i="7"/>
  <c r="AQ3934" i="7"/>
  <c r="AQ3935" i="7"/>
  <c r="AQ3936" i="7"/>
  <c r="AQ3937" i="7"/>
  <c r="AQ3938" i="7"/>
  <c r="AQ3939" i="7"/>
  <c r="AQ3940" i="7"/>
  <c r="AQ3941" i="7"/>
  <c r="AQ3942" i="7"/>
  <c r="AQ3943" i="7"/>
  <c r="AQ3944" i="7"/>
  <c r="AQ3945" i="7"/>
  <c r="AQ3946" i="7"/>
  <c r="AQ3947" i="7"/>
  <c r="AQ3948" i="7"/>
  <c r="AQ3949" i="7"/>
  <c r="AQ3950" i="7"/>
  <c r="AQ3951" i="7"/>
  <c r="AQ3952" i="7"/>
  <c r="AQ3953" i="7"/>
  <c r="AQ3954" i="7"/>
  <c r="AQ3955" i="7"/>
  <c r="AQ3956" i="7"/>
  <c r="AQ3957" i="7"/>
  <c r="AQ3958" i="7"/>
  <c r="AQ3959" i="7"/>
  <c r="AQ3960" i="7"/>
  <c r="AQ3961" i="7"/>
  <c r="AQ3962" i="7"/>
  <c r="AQ3963" i="7"/>
  <c r="AQ3964" i="7"/>
  <c r="AQ3965" i="7"/>
  <c r="AQ3966" i="7"/>
  <c r="AQ3967" i="7"/>
  <c r="AQ3968" i="7"/>
  <c r="AQ3969" i="7"/>
  <c r="AQ3970" i="7"/>
  <c r="AQ3971" i="7"/>
  <c r="AQ3972" i="7"/>
  <c r="AQ3973" i="7"/>
  <c r="AQ3974" i="7"/>
  <c r="AQ3975" i="7"/>
  <c r="AQ3976" i="7"/>
  <c r="AQ3977" i="7"/>
  <c r="AQ3978" i="7"/>
  <c r="AQ3979" i="7"/>
  <c r="AQ3980" i="7"/>
  <c r="AQ3981" i="7"/>
  <c r="AQ3982" i="7"/>
  <c r="AQ3983" i="7"/>
  <c r="AQ3984" i="7"/>
  <c r="AQ3985" i="7"/>
  <c r="AQ3986" i="7"/>
  <c r="AQ3987" i="7"/>
  <c r="AQ3988" i="7"/>
  <c r="AQ3989" i="7"/>
  <c r="AQ3990" i="7"/>
  <c r="AQ3991" i="7"/>
  <c r="AQ3992" i="7"/>
  <c r="AQ3993" i="7"/>
  <c r="AQ3994" i="7"/>
  <c r="AQ3995" i="7"/>
  <c r="AQ3996" i="7"/>
  <c r="AQ3997" i="7"/>
  <c r="AQ3998" i="7"/>
  <c r="AQ3999" i="7"/>
  <c r="AQ4000" i="7"/>
  <c r="AQ4001" i="7"/>
  <c r="AQ4002" i="7"/>
  <c r="AQ4003" i="7"/>
  <c r="AQ4004" i="7"/>
  <c r="AQ4005" i="7"/>
  <c r="AQ4006" i="7"/>
  <c r="AQ4007" i="7"/>
  <c r="AQ4008" i="7"/>
  <c r="AQ4009" i="7"/>
  <c r="AQ4010" i="7"/>
  <c r="AQ4011" i="7"/>
  <c r="AQ4012" i="7"/>
  <c r="AQ4013" i="7"/>
  <c r="AQ4014" i="7"/>
  <c r="AQ4015" i="7"/>
  <c r="AQ4016" i="7"/>
  <c r="AQ4017" i="7"/>
  <c r="AQ4018" i="7"/>
  <c r="AQ4019" i="7"/>
  <c r="AQ4020" i="7"/>
  <c r="AQ4021" i="7"/>
  <c r="AQ4022" i="7"/>
  <c r="AQ4023" i="7"/>
  <c r="AQ4024" i="7"/>
  <c r="AQ4025" i="7"/>
  <c r="AQ4026" i="7"/>
  <c r="AQ4027" i="7"/>
  <c r="AQ4028" i="7"/>
  <c r="AQ4029" i="7"/>
  <c r="AQ4030" i="7"/>
  <c r="AQ4031" i="7"/>
  <c r="AQ4032" i="7"/>
  <c r="AQ4033" i="7"/>
  <c r="AQ4034" i="7"/>
  <c r="AQ4035" i="7"/>
  <c r="AQ4036" i="7"/>
  <c r="AQ4037" i="7"/>
  <c r="AQ4038" i="7"/>
  <c r="AQ4039" i="7"/>
  <c r="AQ4040" i="7"/>
  <c r="AQ4041" i="7"/>
  <c r="AQ4042" i="7"/>
  <c r="AQ4043" i="7"/>
  <c r="AQ4044" i="7"/>
  <c r="AQ4045" i="7"/>
  <c r="AQ4046" i="7"/>
  <c r="AQ4047" i="7"/>
  <c r="AQ4048" i="7"/>
  <c r="AQ4049" i="7"/>
  <c r="AQ4050" i="7"/>
  <c r="AQ4051" i="7"/>
  <c r="AQ4052" i="7"/>
  <c r="AQ4053" i="7"/>
  <c r="AQ4054" i="7"/>
  <c r="AQ4055" i="7"/>
  <c r="AQ4056" i="7"/>
  <c r="AQ4057" i="7"/>
  <c r="AQ4058" i="7"/>
  <c r="AQ4059" i="7"/>
  <c r="AQ4060" i="7"/>
  <c r="AQ4061" i="7"/>
  <c r="AQ4062" i="7"/>
  <c r="AQ4063" i="7"/>
  <c r="AQ4064" i="7"/>
  <c r="AQ4065" i="7"/>
  <c r="AQ4066" i="7"/>
  <c r="AQ4067" i="7"/>
  <c r="AQ4068" i="7"/>
  <c r="AQ4069" i="7"/>
  <c r="AQ4070" i="7"/>
  <c r="AQ4071" i="7"/>
  <c r="AQ4072" i="7"/>
  <c r="AQ4073" i="7"/>
  <c r="AQ4074" i="7"/>
  <c r="AQ4075" i="7"/>
  <c r="AQ4076" i="7"/>
  <c r="AQ4077" i="7"/>
  <c r="AQ4078" i="7"/>
  <c r="AQ4079" i="7"/>
  <c r="AQ4080" i="7"/>
  <c r="AQ4081" i="7"/>
  <c r="AQ4082" i="7"/>
  <c r="AQ4083" i="7"/>
  <c r="AQ4084" i="7"/>
  <c r="AQ4085" i="7"/>
  <c r="AQ4086" i="7"/>
  <c r="AQ4087" i="7"/>
  <c r="AQ4088" i="7"/>
  <c r="AQ4089" i="7"/>
  <c r="AQ4090" i="7"/>
  <c r="AQ4091" i="7"/>
  <c r="AQ4092" i="7"/>
  <c r="AQ4093" i="7"/>
  <c r="AQ4094" i="7"/>
  <c r="AQ4095" i="7"/>
  <c r="AQ4096" i="7"/>
  <c r="AQ4097" i="7"/>
  <c r="AQ4098" i="7"/>
  <c r="AQ4099" i="7"/>
  <c r="AQ4100" i="7"/>
  <c r="AQ4101" i="7"/>
  <c r="AQ4102" i="7"/>
  <c r="AQ4103" i="7"/>
  <c r="AQ4104" i="7"/>
  <c r="AQ4105" i="7"/>
  <c r="AQ4106" i="7"/>
  <c r="AQ4107" i="7"/>
  <c r="AQ4108" i="7"/>
  <c r="AQ4109" i="7"/>
  <c r="AQ4110" i="7"/>
  <c r="AQ4111" i="7"/>
  <c r="AQ4112" i="7"/>
  <c r="AQ4113" i="7"/>
  <c r="AQ4114" i="7"/>
  <c r="AQ4115" i="7"/>
  <c r="AQ4116" i="7"/>
  <c r="AQ4117" i="7"/>
  <c r="AQ4118" i="7"/>
  <c r="AQ4119" i="7"/>
  <c r="AQ4120" i="7"/>
  <c r="AQ4121" i="7"/>
  <c r="AQ4122" i="7"/>
  <c r="AQ4123" i="7"/>
  <c r="AQ4124" i="7"/>
  <c r="AQ4125" i="7"/>
  <c r="AQ4126" i="7"/>
  <c r="AQ4127" i="7"/>
  <c r="AQ4128" i="7"/>
  <c r="AQ4129" i="7"/>
  <c r="AQ4130" i="7"/>
  <c r="AQ4131" i="7"/>
  <c r="AQ4132" i="7"/>
  <c r="AQ4133" i="7"/>
  <c r="AQ4134" i="7"/>
  <c r="AQ4135" i="7"/>
  <c r="AQ4136" i="7"/>
  <c r="AQ4137" i="7"/>
  <c r="AQ4138" i="7"/>
  <c r="AQ4139" i="7"/>
  <c r="AQ4140" i="7"/>
  <c r="AQ4141" i="7"/>
  <c r="AQ4142" i="7"/>
  <c r="AQ4143" i="7"/>
  <c r="AQ4144" i="7"/>
  <c r="AQ4145" i="7"/>
  <c r="AQ4146" i="7"/>
  <c r="AQ4147" i="7"/>
  <c r="AQ4148" i="7"/>
  <c r="AQ4149" i="7"/>
  <c r="AQ4150" i="7"/>
  <c r="AQ4151" i="7"/>
  <c r="AQ4152" i="7"/>
  <c r="AQ4153" i="7"/>
  <c r="AQ4154" i="7"/>
  <c r="AQ4155" i="7"/>
  <c r="AQ4156" i="7"/>
  <c r="AQ4157" i="7"/>
  <c r="AQ4158" i="7"/>
  <c r="AQ4159" i="7"/>
  <c r="AQ4160" i="7"/>
  <c r="AQ4161" i="7"/>
  <c r="AQ4162" i="7"/>
  <c r="AQ4163" i="7"/>
  <c r="AQ4164" i="7"/>
  <c r="AQ4165" i="7"/>
  <c r="AQ4166" i="7"/>
  <c r="AQ4167" i="7"/>
  <c r="AQ4168" i="7"/>
  <c r="AQ4169" i="7"/>
  <c r="AQ4170" i="7"/>
  <c r="AQ4171" i="7"/>
  <c r="AQ4172" i="7"/>
  <c r="AQ4173" i="7"/>
  <c r="AQ4174" i="7"/>
  <c r="AQ4175" i="7"/>
  <c r="AQ4176" i="7"/>
  <c r="AQ4177" i="7"/>
  <c r="AQ4178" i="7"/>
  <c r="AQ4179" i="7"/>
  <c r="AQ4180" i="7"/>
  <c r="AQ4181" i="7"/>
  <c r="AQ4182" i="7"/>
  <c r="AQ4183" i="7"/>
  <c r="AQ4184" i="7"/>
  <c r="AQ4185" i="7"/>
  <c r="AQ4186" i="7"/>
  <c r="AQ4187" i="7"/>
  <c r="AQ4188" i="7"/>
  <c r="AQ4189" i="7"/>
  <c r="AQ4190" i="7"/>
  <c r="AQ4191" i="7"/>
  <c r="AQ4192" i="7"/>
  <c r="AQ4193" i="7"/>
  <c r="AQ4194" i="7"/>
  <c r="AQ4195" i="7"/>
  <c r="AQ4196" i="7"/>
  <c r="AQ4197" i="7"/>
  <c r="AQ4198" i="7"/>
  <c r="AQ4199" i="7"/>
  <c r="AQ4200" i="7"/>
  <c r="AQ4201" i="7"/>
  <c r="AQ4202" i="7"/>
  <c r="AQ4203" i="7"/>
  <c r="AQ4204" i="7"/>
  <c r="AQ4205" i="7"/>
  <c r="AQ4206" i="7"/>
  <c r="AQ4207" i="7"/>
  <c r="AQ4208" i="7"/>
  <c r="AQ4209" i="7"/>
  <c r="AQ4210" i="7"/>
  <c r="AQ4211" i="7"/>
  <c r="AQ4212" i="7"/>
  <c r="AQ4213" i="7"/>
  <c r="AQ4214" i="7"/>
  <c r="AQ4215" i="7"/>
  <c r="AQ4216" i="7"/>
  <c r="AQ4217" i="7"/>
  <c r="AQ4218" i="7"/>
  <c r="AQ4219" i="7"/>
  <c r="AQ4220" i="7"/>
  <c r="AQ4221" i="7"/>
  <c r="AQ4222" i="7"/>
  <c r="AQ4223" i="7"/>
  <c r="AQ4224" i="7"/>
  <c r="AQ4225" i="7"/>
  <c r="AQ4226" i="7"/>
  <c r="AQ4227" i="7"/>
  <c r="AQ4228" i="7"/>
  <c r="AQ4229" i="7"/>
  <c r="AQ4230" i="7"/>
  <c r="AQ4231" i="7"/>
  <c r="AQ4232" i="7"/>
  <c r="AQ4233" i="7"/>
  <c r="AQ4234" i="7"/>
  <c r="AQ4235" i="7"/>
  <c r="AQ4236" i="7"/>
  <c r="AQ4237" i="7"/>
  <c r="AQ4238" i="7"/>
  <c r="AQ4239" i="7"/>
  <c r="AQ4240" i="7"/>
  <c r="AQ4241" i="7"/>
  <c r="AQ4242" i="7"/>
  <c r="AQ4243" i="7"/>
  <c r="AQ4244" i="7"/>
  <c r="AQ4245" i="7"/>
  <c r="AQ4246" i="7"/>
  <c r="AQ4247" i="7"/>
  <c r="AQ4248" i="7"/>
  <c r="AQ4249" i="7"/>
  <c r="AQ4250" i="7"/>
  <c r="AQ4251" i="7"/>
  <c r="AQ4252" i="7"/>
  <c r="AQ4253" i="7"/>
  <c r="AQ4254" i="7"/>
  <c r="AQ4255" i="7"/>
  <c r="AQ4256" i="7"/>
  <c r="AQ4257" i="7"/>
  <c r="AQ4258" i="7"/>
  <c r="AQ4259" i="7"/>
  <c r="AQ4260" i="7"/>
  <c r="AQ4261" i="7"/>
  <c r="AQ4262" i="7"/>
  <c r="AQ4263" i="7"/>
  <c r="AQ4264" i="7"/>
  <c r="AQ4265" i="7"/>
  <c r="AQ4266" i="7"/>
  <c r="AQ4267" i="7"/>
  <c r="AQ4268" i="7"/>
  <c r="AQ4269" i="7"/>
  <c r="AQ4270" i="7"/>
  <c r="AQ4271" i="7"/>
  <c r="AQ4272" i="7"/>
  <c r="AQ4273" i="7"/>
  <c r="AQ4274" i="7"/>
  <c r="AQ4275" i="7"/>
  <c r="AQ4276" i="7"/>
  <c r="AQ4277" i="7"/>
  <c r="AQ4278" i="7"/>
  <c r="AQ4279" i="7"/>
  <c r="AQ4280" i="7"/>
  <c r="AQ4281" i="7"/>
  <c r="AQ4282" i="7"/>
  <c r="AQ4283" i="7"/>
  <c r="AQ4284" i="7"/>
  <c r="AQ4285" i="7"/>
  <c r="AQ4286" i="7"/>
  <c r="AQ4287" i="7"/>
  <c r="AQ4288" i="7"/>
  <c r="AQ4289" i="7"/>
  <c r="AQ4290" i="7"/>
  <c r="AQ4291" i="7"/>
  <c r="AQ4292" i="7"/>
  <c r="AQ4293" i="7"/>
  <c r="AQ4294" i="7"/>
  <c r="AQ4295" i="7"/>
  <c r="AQ4296" i="7"/>
  <c r="AQ4297" i="7"/>
  <c r="AQ4298" i="7"/>
  <c r="AQ4299" i="7"/>
  <c r="AQ4300" i="7"/>
  <c r="AQ4301" i="7"/>
  <c r="AQ4302" i="7"/>
  <c r="AQ4303" i="7"/>
  <c r="AQ4304" i="7"/>
  <c r="AQ4305" i="7"/>
  <c r="AQ4306" i="7"/>
  <c r="AQ4307" i="7"/>
  <c r="AQ4308" i="7"/>
  <c r="AQ4309" i="7"/>
  <c r="AQ4310" i="7"/>
  <c r="AQ4311" i="7"/>
  <c r="AQ4312" i="7"/>
  <c r="AQ4313" i="7"/>
  <c r="AQ4314" i="7"/>
  <c r="AQ4315" i="7"/>
  <c r="AQ4316" i="7"/>
  <c r="AQ4317" i="7"/>
  <c r="AQ4318" i="7"/>
  <c r="AQ4319" i="7"/>
  <c r="AQ4320" i="7"/>
  <c r="AQ4321" i="7"/>
  <c r="AQ4322" i="7"/>
  <c r="AQ4323" i="7"/>
  <c r="AQ4324" i="7"/>
  <c r="AQ4325" i="7"/>
  <c r="AQ4326" i="7"/>
  <c r="AQ4327" i="7"/>
  <c r="AQ4328" i="7"/>
  <c r="AQ4329" i="7"/>
  <c r="AQ4330" i="7"/>
  <c r="AQ4331" i="7"/>
  <c r="AQ4332" i="7"/>
  <c r="AQ4333" i="7"/>
  <c r="AQ4334" i="7"/>
  <c r="AQ4335" i="7"/>
  <c r="AQ4336" i="7"/>
  <c r="AQ4337" i="7"/>
  <c r="AQ4338" i="7"/>
  <c r="AQ4339" i="7"/>
  <c r="AQ4340" i="7"/>
  <c r="AQ4341" i="7"/>
  <c r="AQ4342" i="7"/>
  <c r="AQ4343" i="7"/>
  <c r="AQ4344" i="7"/>
  <c r="AQ4345" i="7"/>
  <c r="AQ4346" i="7"/>
  <c r="AQ4347" i="7"/>
  <c r="AQ4348" i="7"/>
  <c r="AQ4349" i="7"/>
  <c r="AQ4350" i="7"/>
  <c r="AQ4351" i="7"/>
  <c r="AQ4352" i="7"/>
  <c r="AQ4353" i="7"/>
  <c r="AQ4354" i="7"/>
  <c r="AQ4355" i="7"/>
  <c r="AQ4356" i="7"/>
  <c r="AQ4357" i="7"/>
  <c r="AQ4358" i="7"/>
  <c r="AQ4359" i="7"/>
  <c r="AQ4360" i="7"/>
  <c r="AQ4361" i="7"/>
  <c r="AQ4362" i="7"/>
  <c r="AQ4363" i="7"/>
  <c r="AQ4364" i="7"/>
  <c r="AQ4365" i="7"/>
  <c r="AQ4366" i="7"/>
  <c r="AQ4367" i="7"/>
  <c r="AQ4368" i="7"/>
  <c r="AQ4369" i="7"/>
  <c r="AQ4370" i="7"/>
  <c r="AQ4371" i="7"/>
  <c r="AQ4372" i="7"/>
  <c r="AQ4373" i="7"/>
  <c r="AQ4374" i="7"/>
  <c r="AQ4375" i="7"/>
  <c r="AQ4376" i="7"/>
  <c r="AQ4377" i="7"/>
  <c r="AQ4378" i="7"/>
  <c r="AQ4379" i="7"/>
  <c r="AQ4380" i="7"/>
  <c r="AQ4381" i="7"/>
  <c r="AQ4382" i="7"/>
  <c r="AQ4383" i="7"/>
  <c r="AQ4384" i="7"/>
  <c r="AQ4385" i="7"/>
  <c r="AQ4386" i="7"/>
  <c r="AQ4387" i="7"/>
  <c r="AQ4388" i="7"/>
  <c r="AQ4389" i="7"/>
  <c r="AQ4390" i="7"/>
  <c r="AQ4391" i="7"/>
  <c r="AQ4392" i="7"/>
  <c r="AQ4393" i="7"/>
  <c r="AQ4394" i="7"/>
  <c r="AQ4395" i="7"/>
  <c r="AQ4396" i="7"/>
  <c r="AQ4397" i="7"/>
  <c r="AQ4398" i="7"/>
  <c r="AQ4399" i="7"/>
  <c r="AQ4400" i="7"/>
  <c r="AQ4401" i="7"/>
  <c r="AQ4402" i="7"/>
  <c r="AQ4403" i="7"/>
  <c r="AQ4404" i="7"/>
  <c r="AQ4405" i="7"/>
  <c r="AQ4406" i="7"/>
  <c r="AQ4407" i="7"/>
  <c r="AQ4408" i="7"/>
  <c r="AQ4409" i="7"/>
  <c r="AQ4410" i="7"/>
  <c r="AQ4411" i="7"/>
  <c r="AQ4412" i="7"/>
  <c r="AQ4413" i="7"/>
  <c r="AQ4414" i="7"/>
  <c r="AQ4415" i="7"/>
  <c r="AQ4416" i="7"/>
  <c r="AQ4417" i="7"/>
  <c r="AQ4418" i="7"/>
  <c r="AQ4419" i="7"/>
  <c r="AQ4420" i="7"/>
  <c r="AQ4421" i="7"/>
  <c r="AQ4422" i="7"/>
  <c r="AQ4423" i="7"/>
  <c r="AQ4424" i="7"/>
  <c r="AQ4425" i="7"/>
  <c r="AQ4426" i="7"/>
  <c r="AQ4427" i="7"/>
  <c r="AQ4428" i="7"/>
  <c r="AQ4429" i="7"/>
  <c r="AQ4430" i="7"/>
  <c r="AQ4431" i="7"/>
  <c r="AQ4432" i="7"/>
  <c r="AQ4433" i="7"/>
  <c r="AQ4434" i="7"/>
  <c r="AQ4435" i="7"/>
  <c r="AQ4436" i="7"/>
  <c r="AQ4437" i="7"/>
  <c r="AQ4438" i="7"/>
  <c r="AQ4439" i="7"/>
  <c r="AQ4440" i="7"/>
  <c r="AQ4441" i="7"/>
  <c r="AQ4442" i="7"/>
  <c r="AQ4443" i="7"/>
  <c r="AQ4444" i="7"/>
  <c r="AQ4445" i="7"/>
  <c r="AQ4446" i="7"/>
  <c r="AQ4447" i="7"/>
  <c r="AQ4448" i="7"/>
  <c r="AQ4449" i="7"/>
  <c r="AQ4450" i="7"/>
  <c r="AQ4451" i="7"/>
  <c r="AQ4452" i="7"/>
  <c r="AQ4453" i="7"/>
  <c r="AQ4454" i="7"/>
  <c r="AQ4455" i="7"/>
  <c r="AQ4456" i="7"/>
  <c r="AQ4457" i="7"/>
  <c r="AQ4458" i="7"/>
  <c r="AQ4459" i="7"/>
  <c r="AQ4460" i="7"/>
  <c r="AQ4461" i="7"/>
  <c r="AQ4462" i="7"/>
  <c r="AQ4463" i="7"/>
  <c r="AQ4464" i="7"/>
  <c r="AQ4465" i="7"/>
  <c r="AQ4466" i="7"/>
  <c r="AQ4467" i="7"/>
  <c r="AQ4468" i="7"/>
  <c r="AQ4469" i="7"/>
  <c r="AQ4470" i="7"/>
  <c r="AQ4471" i="7"/>
  <c r="AQ4472" i="7"/>
  <c r="AQ4473" i="7"/>
  <c r="AQ4474" i="7"/>
  <c r="AQ4475" i="7"/>
  <c r="AQ4476" i="7"/>
  <c r="AQ4477" i="7"/>
  <c r="AQ4478" i="7"/>
  <c r="AQ4479" i="7"/>
  <c r="AQ4480" i="7"/>
  <c r="AQ4481" i="7"/>
  <c r="AQ4482" i="7"/>
  <c r="AQ4483" i="7"/>
  <c r="AQ4484" i="7"/>
  <c r="AQ4485" i="7"/>
  <c r="AQ4486" i="7"/>
  <c r="AQ4487" i="7"/>
  <c r="AQ4488" i="7"/>
  <c r="AQ4489" i="7"/>
  <c r="AQ4490" i="7"/>
  <c r="AQ4491" i="7"/>
  <c r="AQ4492" i="7"/>
  <c r="AQ4493" i="7"/>
  <c r="AQ4494" i="7"/>
  <c r="AQ4495" i="7"/>
  <c r="AQ4496" i="7"/>
  <c r="AQ4497" i="7"/>
  <c r="AQ4498" i="7"/>
  <c r="AQ4499" i="7"/>
  <c r="AQ4500" i="7"/>
  <c r="AQ4501" i="7"/>
  <c r="AQ4502" i="7"/>
  <c r="AQ4503" i="7"/>
  <c r="AQ4504" i="7"/>
  <c r="AQ4505" i="7"/>
  <c r="AQ4506" i="7"/>
  <c r="AQ4507" i="7"/>
  <c r="AQ4508" i="7"/>
  <c r="AQ4509" i="7"/>
  <c r="AQ4510" i="7"/>
  <c r="AQ4511" i="7"/>
  <c r="AQ4512" i="7"/>
  <c r="AQ4513" i="7"/>
  <c r="AQ4514" i="7"/>
  <c r="AQ4515" i="7"/>
  <c r="AQ4516" i="7"/>
  <c r="AQ4517" i="7"/>
  <c r="AQ4518" i="7"/>
  <c r="AQ4519" i="7"/>
  <c r="AQ4520" i="7"/>
  <c r="AQ4521" i="7"/>
  <c r="AQ4522" i="7"/>
  <c r="AQ4523" i="7"/>
  <c r="AQ4524" i="7"/>
  <c r="AQ4525" i="7"/>
  <c r="AQ4526" i="7"/>
  <c r="AQ4527" i="7"/>
  <c r="AQ4528" i="7"/>
  <c r="AQ4529" i="7"/>
  <c r="AQ4530" i="7"/>
  <c r="AQ4531" i="7"/>
  <c r="AQ4532" i="7"/>
  <c r="AQ4533" i="7"/>
  <c r="AQ4534" i="7"/>
  <c r="AQ4535" i="7"/>
  <c r="AQ4536" i="7"/>
  <c r="AQ4537" i="7"/>
  <c r="AQ4538" i="7"/>
  <c r="AQ4539" i="7"/>
  <c r="AQ4540" i="7"/>
  <c r="AQ4541" i="7"/>
  <c r="AQ4542" i="7"/>
  <c r="AQ4543" i="7"/>
  <c r="AQ4544" i="7"/>
  <c r="AQ4545" i="7"/>
  <c r="AQ4546" i="7"/>
  <c r="AQ4547" i="7"/>
  <c r="AQ4548" i="7"/>
  <c r="AQ4549" i="7"/>
  <c r="AQ4550" i="7"/>
  <c r="AQ4551" i="7"/>
  <c r="AQ4552" i="7"/>
  <c r="AQ4553" i="7"/>
  <c r="AQ4554" i="7"/>
  <c r="AQ4555" i="7"/>
  <c r="AQ4556" i="7"/>
  <c r="AQ4557" i="7"/>
  <c r="AQ4558" i="7"/>
  <c r="AQ4559" i="7"/>
  <c r="AQ4560" i="7"/>
  <c r="AQ4561" i="7"/>
  <c r="AQ4562" i="7"/>
  <c r="AQ4563" i="7"/>
  <c r="AQ4564" i="7"/>
  <c r="AQ4565" i="7"/>
  <c r="AQ4566" i="7"/>
  <c r="AQ4567" i="7"/>
  <c r="AQ4568" i="7"/>
  <c r="AQ4569" i="7"/>
  <c r="AQ4570" i="7"/>
  <c r="AQ4571" i="7"/>
  <c r="AQ4572" i="7"/>
  <c r="AQ4573" i="7"/>
  <c r="AQ4574" i="7"/>
  <c r="AQ4575" i="7"/>
  <c r="AQ4576" i="7"/>
  <c r="AQ4577" i="7"/>
  <c r="AQ4578" i="7"/>
  <c r="AQ4579" i="7"/>
  <c r="AQ4580" i="7"/>
  <c r="AQ4581" i="7"/>
  <c r="AQ4582" i="7"/>
  <c r="AQ4583" i="7"/>
  <c r="AQ4584" i="7"/>
  <c r="AQ4585" i="7"/>
  <c r="AQ4586" i="7"/>
  <c r="AQ4587" i="7"/>
  <c r="AQ4588" i="7"/>
  <c r="AQ4589" i="7"/>
  <c r="AQ4590" i="7"/>
  <c r="AQ4591" i="7"/>
  <c r="AQ4592" i="7"/>
  <c r="AQ4593" i="7"/>
  <c r="AQ4594" i="7"/>
  <c r="AQ4595" i="7"/>
  <c r="AQ4596" i="7"/>
  <c r="AQ4597" i="7"/>
  <c r="AQ4598" i="7"/>
  <c r="AQ4599" i="7"/>
  <c r="AQ4600" i="7"/>
  <c r="AQ4601" i="7"/>
  <c r="AQ4602" i="7"/>
  <c r="AQ4603" i="7"/>
  <c r="AQ4604" i="7"/>
  <c r="AQ4605" i="7"/>
  <c r="AQ4606" i="7"/>
  <c r="AQ4607" i="7"/>
  <c r="AQ4608" i="7"/>
  <c r="AQ4609" i="7"/>
  <c r="AQ4610" i="7"/>
  <c r="AQ4611" i="7"/>
  <c r="AQ4612" i="7"/>
  <c r="AQ4613" i="7"/>
  <c r="AQ4614" i="7"/>
  <c r="AQ4615" i="7"/>
  <c r="AQ4616" i="7"/>
  <c r="AQ4617" i="7"/>
  <c r="AQ4618" i="7"/>
  <c r="AQ4619" i="7"/>
  <c r="AQ4620" i="7"/>
  <c r="AQ4621" i="7"/>
  <c r="AQ4622" i="7"/>
  <c r="AQ4623" i="7"/>
  <c r="AQ4624" i="7"/>
  <c r="AQ4625" i="7"/>
  <c r="AQ4626" i="7"/>
  <c r="AQ4627" i="7"/>
  <c r="AQ4628" i="7"/>
  <c r="AQ4629" i="7"/>
  <c r="AQ4630" i="7"/>
  <c r="AQ4631" i="7"/>
  <c r="AQ4632" i="7"/>
  <c r="AQ4633" i="7"/>
  <c r="AQ4634" i="7"/>
  <c r="AQ4635" i="7"/>
  <c r="AQ4636" i="7"/>
  <c r="AQ4637" i="7"/>
  <c r="AQ4638" i="7"/>
  <c r="AQ4639" i="7"/>
  <c r="AQ4640" i="7"/>
  <c r="AQ4641" i="7"/>
  <c r="AQ4642" i="7"/>
  <c r="AQ4643" i="7"/>
  <c r="AQ4644" i="7"/>
  <c r="AQ4645" i="7"/>
  <c r="AQ4646" i="7"/>
  <c r="AQ4647" i="7"/>
  <c r="AQ4648" i="7"/>
  <c r="AQ4649" i="7"/>
  <c r="AQ4650" i="7"/>
  <c r="AQ4651" i="7"/>
  <c r="AQ4652" i="7"/>
  <c r="AQ4653" i="7"/>
  <c r="AQ4654" i="7"/>
  <c r="AQ4655" i="7"/>
  <c r="AQ4656" i="7"/>
  <c r="AQ4657" i="7"/>
  <c r="AQ4658" i="7"/>
  <c r="AQ4659" i="7"/>
  <c r="AQ4660" i="7"/>
  <c r="AQ4661" i="7"/>
  <c r="AQ4662" i="7"/>
  <c r="AQ4663" i="7"/>
  <c r="AQ4664" i="7"/>
  <c r="AQ4665" i="7"/>
  <c r="AQ4666" i="7"/>
  <c r="AQ4667" i="7"/>
  <c r="AQ4668" i="7"/>
  <c r="AQ4669" i="7"/>
  <c r="AQ4670" i="7"/>
  <c r="AQ4671" i="7"/>
  <c r="AQ4672" i="7"/>
  <c r="AQ4673" i="7"/>
  <c r="AQ4674" i="7"/>
  <c r="AQ4675" i="7"/>
  <c r="AQ4676" i="7"/>
  <c r="AQ4677" i="7"/>
  <c r="AQ4678" i="7"/>
  <c r="AQ4679" i="7"/>
  <c r="AQ4680" i="7"/>
  <c r="AQ4681" i="7"/>
  <c r="AQ4682" i="7"/>
  <c r="AQ4683" i="7"/>
  <c r="AQ4684" i="7"/>
  <c r="AQ4685" i="7"/>
  <c r="AQ4686" i="7"/>
  <c r="AQ4687" i="7"/>
  <c r="AQ4688" i="7"/>
  <c r="AQ4689" i="7"/>
  <c r="AQ4690" i="7"/>
  <c r="AQ4691" i="7"/>
  <c r="AQ4692" i="7"/>
  <c r="AQ4693" i="7"/>
  <c r="AQ4694" i="7"/>
  <c r="AQ4695" i="7"/>
  <c r="AQ4696" i="7"/>
  <c r="AQ4697" i="7"/>
  <c r="AQ4698" i="7"/>
  <c r="AQ4699" i="7"/>
  <c r="AQ4700" i="7"/>
  <c r="AQ4701" i="7"/>
  <c r="AQ4702" i="7"/>
  <c r="AQ4703" i="7"/>
  <c r="AQ4704" i="7"/>
  <c r="AQ4705" i="7"/>
  <c r="AQ4706" i="7"/>
  <c r="AQ4707" i="7"/>
  <c r="AQ4708" i="7"/>
  <c r="AQ4709" i="7"/>
  <c r="AQ4710" i="7"/>
  <c r="AQ4711" i="7"/>
  <c r="AQ4712" i="7"/>
  <c r="AQ4713" i="7"/>
  <c r="AQ4714" i="7"/>
  <c r="AQ4715" i="7"/>
  <c r="AQ4716" i="7"/>
  <c r="AQ4717" i="7"/>
  <c r="AQ4718" i="7"/>
  <c r="AQ4719" i="7"/>
  <c r="AQ4720" i="7"/>
  <c r="AQ4721" i="7"/>
  <c r="AQ4722" i="7"/>
  <c r="AQ4723" i="7"/>
  <c r="AQ4724" i="7"/>
  <c r="AQ4725" i="7"/>
  <c r="AQ4726" i="7"/>
  <c r="AQ4727" i="7"/>
  <c r="AQ4728" i="7"/>
  <c r="AQ4729" i="7"/>
  <c r="AQ4730" i="7"/>
  <c r="AQ4731" i="7"/>
  <c r="AQ4732" i="7"/>
  <c r="AQ4733" i="7"/>
  <c r="AQ4734" i="7"/>
  <c r="AQ4735" i="7"/>
  <c r="AQ4736" i="7"/>
  <c r="AQ4737" i="7"/>
  <c r="AQ4738" i="7"/>
  <c r="AQ4739" i="7"/>
  <c r="AQ4740" i="7"/>
  <c r="AQ4741" i="7"/>
  <c r="AQ4742" i="7"/>
  <c r="AQ4743" i="7"/>
  <c r="AQ4744" i="7"/>
  <c r="AQ4745" i="7"/>
  <c r="AQ4746" i="7"/>
  <c r="AQ4747" i="7"/>
  <c r="AQ4748" i="7"/>
  <c r="AQ4749" i="7"/>
  <c r="AQ4750" i="7"/>
  <c r="AQ4751" i="7"/>
  <c r="AQ4752" i="7"/>
  <c r="AQ4753" i="7"/>
  <c r="AQ4754" i="7"/>
  <c r="AQ4755" i="7"/>
  <c r="AQ4756" i="7"/>
  <c r="AQ4757" i="7"/>
  <c r="AQ4758" i="7"/>
  <c r="AQ4759" i="7"/>
  <c r="AQ4760" i="7"/>
  <c r="AQ4761" i="7"/>
  <c r="AQ4762" i="7"/>
  <c r="AQ4763" i="7"/>
  <c r="AQ4764" i="7"/>
  <c r="AQ4765" i="7"/>
  <c r="AQ4766" i="7"/>
  <c r="AQ4767" i="7"/>
  <c r="AQ4768" i="7"/>
  <c r="AQ4769" i="7"/>
  <c r="AQ4770" i="7"/>
  <c r="AQ4771" i="7"/>
  <c r="AQ4772" i="7"/>
  <c r="AQ4773" i="7"/>
  <c r="AQ4774" i="7"/>
  <c r="AQ4775" i="7"/>
  <c r="AQ4776" i="7"/>
  <c r="AQ4777" i="7"/>
  <c r="AQ4778" i="7"/>
  <c r="AQ4779" i="7"/>
  <c r="AQ4780" i="7"/>
  <c r="AQ4781" i="7"/>
  <c r="AQ4782" i="7"/>
  <c r="AQ4783" i="7"/>
  <c r="AQ4784" i="7"/>
  <c r="AQ4785" i="7"/>
  <c r="AQ4786" i="7"/>
  <c r="AQ4787" i="7"/>
  <c r="AQ4788" i="7"/>
  <c r="AQ4789" i="7"/>
  <c r="AQ4790" i="7"/>
  <c r="AQ4791" i="7"/>
  <c r="AQ4792" i="7"/>
  <c r="AQ4793" i="7"/>
  <c r="AQ4794" i="7"/>
  <c r="AQ4795" i="7"/>
  <c r="AQ4796" i="7"/>
  <c r="AQ4797" i="7"/>
  <c r="AQ4798" i="7"/>
  <c r="AQ4799" i="7"/>
  <c r="AQ4800" i="7"/>
  <c r="AQ4801" i="7"/>
  <c r="AQ4802" i="7"/>
  <c r="AQ4803" i="7"/>
  <c r="AQ4804" i="7"/>
  <c r="AQ4805" i="7"/>
  <c r="AQ4806" i="7"/>
  <c r="AQ4807" i="7"/>
  <c r="AQ4808" i="7"/>
  <c r="AQ4809" i="7"/>
  <c r="AQ4810" i="7"/>
  <c r="AQ4811" i="7"/>
  <c r="AQ4812" i="7"/>
  <c r="AQ4813" i="7"/>
  <c r="AQ4814" i="7"/>
  <c r="AQ4815" i="7"/>
  <c r="AQ4816" i="7"/>
  <c r="AQ4817" i="7"/>
  <c r="AQ4818" i="7"/>
  <c r="AQ4819" i="7"/>
  <c r="AQ4820" i="7"/>
  <c r="AQ4821" i="7"/>
  <c r="AQ4822" i="7"/>
  <c r="AQ4823" i="7"/>
  <c r="AQ4824" i="7"/>
  <c r="AQ4825" i="7"/>
  <c r="AQ4826" i="7"/>
  <c r="AQ4827" i="7"/>
  <c r="AQ4828" i="7"/>
  <c r="AQ4829" i="7"/>
  <c r="AQ4830" i="7"/>
  <c r="AQ4831" i="7"/>
  <c r="AQ4832" i="7"/>
  <c r="AQ4833" i="7"/>
  <c r="AQ4834" i="7"/>
  <c r="AQ4835" i="7"/>
  <c r="AQ4836" i="7"/>
  <c r="AQ4837" i="7"/>
  <c r="AQ4838" i="7"/>
  <c r="AQ4839" i="7"/>
  <c r="AQ4840" i="7"/>
  <c r="AQ4841" i="7"/>
  <c r="AQ4842" i="7"/>
  <c r="AQ4843" i="7"/>
  <c r="AQ4844" i="7"/>
  <c r="AQ4845" i="7"/>
  <c r="AQ4846" i="7"/>
  <c r="AQ4847" i="7"/>
  <c r="AQ4848" i="7"/>
  <c r="AQ4849" i="7"/>
  <c r="AQ4850" i="7"/>
  <c r="AQ4851" i="7"/>
  <c r="AQ4852" i="7"/>
  <c r="AQ4853" i="7"/>
  <c r="AQ4854" i="7"/>
  <c r="AQ4855" i="7"/>
  <c r="AQ4856" i="7"/>
  <c r="AQ4857" i="7"/>
  <c r="AQ4858" i="7"/>
  <c r="AQ4859" i="7"/>
  <c r="AQ4860" i="7"/>
  <c r="AQ4861" i="7"/>
  <c r="AQ4862" i="7"/>
  <c r="AQ4863" i="7"/>
  <c r="AQ4864" i="7"/>
  <c r="AQ4865" i="7"/>
  <c r="AQ4866" i="7"/>
  <c r="AQ4867" i="7"/>
  <c r="AQ4868" i="7"/>
  <c r="AQ4869" i="7"/>
  <c r="AQ4870" i="7"/>
  <c r="AQ4871" i="7"/>
  <c r="AQ4872" i="7"/>
  <c r="AQ4873" i="7"/>
  <c r="AQ4874" i="7"/>
  <c r="AQ4875" i="7"/>
  <c r="AQ4876" i="7"/>
  <c r="AQ4877" i="7"/>
  <c r="AQ4878" i="7"/>
  <c r="AQ4879" i="7"/>
  <c r="AQ4880" i="7"/>
  <c r="AQ4881" i="7"/>
  <c r="AQ4882" i="7"/>
  <c r="AQ4883" i="7"/>
  <c r="AQ4884" i="7"/>
  <c r="AQ4885" i="7"/>
  <c r="AQ4886" i="7"/>
  <c r="AQ4887" i="7"/>
  <c r="AQ4888" i="7"/>
  <c r="AQ4889" i="7"/>
  <c r="AQ4890" i="7"/>
  <c r="AQ4891" i="7"/>
  <c r="AQ4892" i="7"/>
  <c r="AQ4893" i="7"/>
  <c r="AQ4894" i="7"/>
  <c r="AQ4895" i="7"/>
  <c r="AQ4896" i="7"/>
  <c r="AQ4897" i="7"/>
  <c r="AQ4898" i="7"/>
  <c r="AQ4899" i="7"/>
  <c r="AQ4900" i="7"/>
  <c r="AQ4901" i="7"/>
  <c r="AQ4902" i="7"/>
  <c r="AQ4903" i="7"/>
  <c r="AQ4904" i="7"/>
  <c r="AQ4905" i="7"/>
  <c r="AQ4906" i="7"/>
  <c r="AQ4907" i="7"/>
  <c r="AQ4908" i="7"/>
  <c r="AQ4909" i="7"/>
  <c r="AQ4910" i="7"/>
  <c r="AQ4911" i="7"/>
  <c r="AQ4912" i="7"/>
  <c r="AQ4913" i="7"/>
  <c r="AQ4914" i="7"/>
  <c r="AQ4915" i="7"/>
  <c r="AQ4916" i="7"/>
  <c r="AQ4917" i="7"/>
  <c r="AQ4918" i="7"/>
  <c r="AQ4919" i="7"/>
  <c r="AQ4920" i="7"/>
  <c r="AQ4921" i="7"/>
  <c r="AQ4922" i="7"/>
  <c r="AQ4923" i="7"/>
  <c r="AQ4924" i="7"/>
  <c r="AQ4925" i="7"/>
  <c r="AQ4926" i="7"/>
  <c r="AQ4927" i="7"/>
  <c r="AQ4928" i="7"/>
  <c r="AQ4929" i="7"/>
  <c r="AQ4930" i="7"/>
  <c r="AQ4931" i="7"/>
  <c r="AQ4932" i="7"/>
  <c r="AQ4933" i="7"/>
  <c r="AQ4934" i="7"/>
  <c r="AQ4935" i="7"/>
  <c r="AQ4936" i="7"/>
  <c r="AQ4937" i="7"/>
  <c r="AQ4938" i="7"/>
  <c r="AQ4939" i="7"/>
  <c r="AQ4940" i="7"/>
  <c r="AQ4941" i="7"/>
  <c r="AQ4942" i="7"/>
  <c r="AQ4943" i="7"/>
  <c r="AQ4944" i="7"/>
  <c r="AQ4945" i="7"/>
  <c r="AQ4946" i="7"/>
  <c r="AQ4947" i="7"/>
  <c r="AQ4948" i="7"/>
  <c r="AQ4949" i="7"/>
  <c r="AQ4950" i="7"/>
  <c r="AQ4951" i="7"/>
  <c r="AQ4952" i="7"/>
  <c r="AQ4953" i="7"/>
  <c r="AQ4954" i="7"/>
  <c r="AQ4955" i="7"/>
  <c r="AQ4956" i="7"/>
  <c r="AQ4957" i="7"/>
  <c r="AQ4958" i="7"/>
  <c r="AQ4959" i="7"/>
  <c r="AQ4960" i="7"/>
  <c r="AQ4961" i="7"/>
  <c r="AQ4962" i="7"/>
  <c r="AQ4963" i="7"/>
  <c r="AQ4964" i="7"/>
  <c r="AQ4965" i="7"/>
  <c r="AQ4966" i="7"/>
  <c r="AQ4967" i="7"/>
  <c r="AQ4968" i="7"/>
  <c r="AQ4969" i="7"/>
  <c r="AQ4970" i="7"/>
  <c r="AQ4971" i="7"/>
  <c r="AQ4972" i="7"/>
  <c r="AQ4973" i="7"/>
  <c r="AQ4974" i="7"/>
  <c r="AQ4975" i="7"/>
  <c r="AQ4976" i="7"/>
  <c r="AQ4977" i="7"/>
  <c r="AQ4978" i="7"/>
  <c r="AQ4979" i="7"/>
  <c r="AQ4980" i="7"/>
  <c r="AQ4981" i="7"/>
  <c r="AQ4982" i="7"/>
  <c r="AQ4983" i="7"/>
  <c r="AQ4984" i="7"/>
  <c r="AQ4985" i="7"/>
  <c r="AQ4986" i="7"/>
  <c r="AQ4987" i="7"/>
  <c r="AQ4988" i="7"/>
  <c r="AQ4989" i="7"/>
  <c r="AQ4990" i="7"/>
  <c r="AQ4991" i="7"/>
  <c r="AQ4992" i="7"/>
  <c r="AQ4993" i="7"/>
  <c r="AQ4994" i="7"/>
  <c r="AQ4995" i="7"/>
  <c r="AQ4996" i="7"/>
  <c r="AQ4997" i="7"/>
  <c r="AQ4998" i="7"/>
  <c r="AQ4999" i="7"/>
  <c r="AQ5000" i="7"/>
  <c r="AQ5001" i="7"/>
  <c r="AQ5002" i="7"/>
  <c r="AQ5003" i="7"/>
  <c r="AQ5004" i="7"/>
  <c r="AQ5005" i="7"/>
  <c r="AQ5006" i="7"/>
  <c r="AQ5007" i="7"/>
  <c r="AQ5008" i="7"/>
  <c r="AQ5009" i="7"/>
  <c r="AQ5010" i="7"/>
  <c r="AQ5011" i="7"/>
  <c r="AQ5012" i="7"/>
  <c r="AQ5013" i="7"/>
  <c r="AQ5014" i="7"/>
  <c r="AQ5015" i="7"/>
  <c r="AQ5016" i="7"/>
  <c r="AQ5017" i="7"/>
  <c r="AQ5018" i="7"/>
  <c r="AQ5019" i="7"/>
  <c r="AQ5020" i="7"/>
  <c r="AQ5021" i="7"/>
  <c r="AQ5022" i="7"/>
  <c r="AQ5023" i="7"/>
  <c r="AQ5024" i="7"/>
  <c r="AQ5025" i="7"/>
  <c r="AQ5026" i="7"/>
  <c r="AQ5027" i="7"/>
  <c r="AQ5028" i="7"/>
  <c r="AQ5029" i="7"/>
  <c r="AQ5030" i="7"/>
  <c r="AQ5031" i="7"/>
  <c r="AQ5032" i="7"/>
  <c r="AQ5033" i="7"/>
  <c r="AQ5034" i="7"/>
  <c r="AQ5035" i="7"/>
  <c r="AQ5036" i="7"/>
  <c r="AQ5037" i="7"/>
  <c r="AQ5038" i="7"/>
  <c r="AQ5039" i="7"/>
  <c r="AQ5040" i="7"/>
  <c r="AQ5041" i="7"/>
  <c r="AQ5042" i="7"/>
  <c r="AQ5043" i="7"/>
  <c r="AQ5044" i="7"/>
  <c r="AQ5045" i="7"/>
  <c r="AQ5046" i="7"/>
  <c r="AQ5047" i="7"/>
  <c r="AQ5048" i="7"/>
  <c r="AQ5049" i="7"/>
  <c r="AQ5050" i="7"/>
  <c r="AQ5051" i="7"/>
  <c r="AQ5052" i="7"/>
  <c r="AQ5053" i="7"/>
  <c r="AQ5054" i="7"/>
  <c r="AQ5055" i="7"/>
  <c r="AQ5056" i="7"/>
  <c r="AQ5057" i="7"/>
  <c r="AQ5058" i="7"/>
  <c r="AQ5059" i="7"/>
  <c r="AQ5060" i="7"/>
  <c r="AQ5061" i="7"/>
  <c r="AQ5062" i="7"/>
  <c r="AQ5063" i="7"/>
  <c r="AQ5064" i="7"/>
  <c r="AQ5065" i="7"/>
  <c r="AQ5066" i="7"/>
  <c r="AQ5067" i="7"/>
  <c r="AQ5068" i="7"/>
  <c r="AQ5069" i="7"/>
  <c r="AQ5070" i="7"/>
  <c r="AQ5071" i="7"/>
  <c r="AQ5072" i="7"/>
  <c r="AQ5073" i="7"/>
  <c r="AQ5074" i="7"/>
  <c r="AQ5075" i="7"/>
  <c r="AQ5076" i="7"/>
  <c r="AQ5077" i="7"/>
  <c r="AQ5078" i="7"/>
  <c r="AQ5079" i="7"/>
  <c r="AQ5080" i="7"/>
  <c r="AQ5081" i="7"/>
  <c r="AQ5082" i="7"/>
  <c r="AQ5083" i="7"/>
  <c r="AQ5084" i="7"/>
  <c r="AQ5085" i="7"/>
  <c r="AQ5086" i="7"/>
  <c r="AQ5087" i="7"/>
  <c r="AQ5088" i="7"/>
  <c r="AQ5089" i="7"/>
  <c r="AQ5090" i="7"/>
  <c r="AQ5091" i="7"/>
  <c r="AQ5092" i="7"/>
  <c r="AQ5093" i="7"/>
  <c r="AQ5094" i="7"/>
  <c r="AQ5095" i="7"/>
  <c r="AQ5096" i="7"/>
  <c r="AQ5097" i="7"/>
  <c r="AQ5098" i="7"/>
  <c r="AQ5099" i="7"/>
  <c r="AQ5100" i="7"/>
  <c r="AQ5101" i="7"/>
  <c r="AQ5102" i="7"/>
  <c r="AQ5103" i="7"/>
  <c r="AQ5104" i="7"/>
  <c r="AQ5105" i="7"/>
  <c r="AQ5106" i="7"/>
  <c r="AQ5107" i="7"/>
  <c r="AQ5108" i="7"/>
  <c r="AQ5109" i="7"/>
  <c r="AQ5110" i="7"/>
  <c r="AQ5111" i="7"/>
  <c r="AQ5112" i="7"/>
  <c r="AQ5113" i="7"/>
  <c r="AQ5114" i="7"/>
  <c r="AQ5115" i="7"/>
  <c r="AQ5116" i="7"/>
  <c r="AQ5117" i="7"/>
  <c r="AQ5118" i="7"/>
  <c r="AQ5119" i="7"/>
  <c r="AQ5120" i="7"/>
  <c r="AQ5121" i="7"/>
  <c r="AQ5122" i="7"/>
  <c r="AQ5123" i="7"/>
  <c r="AQ5124" i="7"/>
  <c r="AQ5125" i="7"/>
  <c r="AQ5126" i="7"/>
  <c r="AQ5127" i="7"/>
  <c r="AQ5128" i="7"/>
  <c r="AQ5129" i="7"/>
  <c r="AQ5130" i="7"/>
  <c r="AQ5131" i="7"/>
  <c r="AQ5132" i="7"/>
  <c r="AQ5133" i="7"/>
  <c r="AQ5134" i="7"/>
  <c r="AQ5135" i="7"/>
  <c r="AQ5136" i="7"/>
  <c r="AQ5137" i="7"/>
  <c r="AQ5138" i="7"/>
  <c r="AQ5139" i="7"/>
  <c r="AQ5140" i="7"/>
  <c r="AQ5141" i="7"/>
  <c r="AQ5142" i="7"/>
  <c r="AQ5143" i="7"/>
  <c r="AQ5144" i="7"/>
  <c r="AQ5145" i="7"/>
  <c r="AQ5146" i="7"/>
  <c r="AQ5147" i="7"/>
  <c r="AQ5148" i="7"/>
  <c r="AQ5149" i="7"/>
  <c r="AQ5150" i="7"/>
  <c r="AQ5151" i="7"/>
  <c r="AQ5152" i="7"/>
  <c r="AQ5153" i="7"/>
  <c r="AQ5154" i="7"/>
  <c r="AQ5155" i="7"/>
  <c r="AQ5156" i="7"/>
  <c r="AQ5157" i="7"/>
  <c r="AQ5158" i="7"/>
  <c r="AQ5159" i="7"/>
  <c r="AQ5160" i="7"/>
  <c r="AQ5161" i="7"/>
  <c r="AQ5162" i="7"/>
  <c r="AQ5163" i="7"/>
  <c r="AQ5164" i="7"/>
  <c r="AQ5165" i="7"/>
  <c r="AQ5166" i="7"/>
  <c r="AQ5167" i="7"/>
  <c r="AQ5168" i="7"/>
  <c r="AQ5169" i="7"/>
  <c r="AQ5170" i="7"/>
  <c r="AQ5171" i="7"/>
  <c r="AQ5172" i="7"/>
  <c r="AQ5173" i="7"/>
  <c r="AQ5174" i="7"/>
  <c r="AQ5175" i="7"/>
  <c r="AQ5176" i="7"/>
  <c r="AQ5177" i="7"/>
  <c r="AQ5178" i="7"/>
  <c r="AQ5179" i="7"/>
  <c r="AQ5180" i="7"/>
  <c r="AQ5181" i="7"/>
  <c r="AQ5182" i="7"/>
  <c r="AQ5183" i="7"/>
  <c r="AQ5184" i="7"/>
  <c r="AQ5185" i="7"/>
  <c r="AQ5186" i="7"/>
  <c r="AQ5187" i="7"/>
  <c r="AQ5188" i="7"/>
  <c r="AQ5189" i="7"/>
  <c r="AQ5190" i="7"/>
  <c r="AQ5191" i="7"/>
  <c r="AQ5192" i="7"/>
  <c r="AQ5193" i="7"/>
  <c r="AQ5194" i="7"/>
  <c r="AQ5195" i="7"/>
  <c r="AQ5196" i="7"/>
  <c r="AQ5197" i="7"/>
  <c r="AQ5198" i="7"/>
  <c r="AQ5199" i="7"/>
  <c r="AQ5200" i="7"/>
  <c r="AQ5201" i="7"/>
  <c r="AQ5202" i="7"/>
  <c r="AQ5203" i="7"/>
  <c r="AQ5204" i="7"/>
  <c r="AQ5205" i="7"/>
  <c r="AQ5206" i="7"/>
  <c r="AQ5207" i="7"/>
  <c r="AQ5208" i="7"/>
  <c r="AQ5209" i="7"/>
  <c r="AQ5210" i="7"/>
  <c r="AQ5211" i="7"/>
  <c r="AQ5212" i="7"/>
  <c r="AQ5213" i="7"/>
  <c r="AQ5214" i="7"/>
  <c r="AQ5215" i="7"/>
  <c r="AQ5216" i="7"/>
  <c r="AQ5217" i="7"/>
  <c r="AQ5218" i="7"/>
  <c r="AQ5219" i="7"/>
  <c r="AQ5220" i="7"/>
  <c r="AQ5221" i="7"/>
  <c r="AQ5222" i="7"/>
  <c r="AQ5223" i="7"/>
  <c r="AQ5224" i="7"/>
  <c r="AQ5225" i="7"/>
  <c r="AQ5226" i="7"/>
  <c r="AQ5227" i="7"/>
  <c r="AQ5228" i="7"/>
  <c r="AQ5229" i="7"/>
  <c r="AQ5230" i="7"/>
  <c r="AQ5231" i="7"/>
  <c r="AQ5232" i="7"/>
  <c r="AQ5233" i="7"/>
  <c r="AQ5234" i="7"/>
  <c r="AQ5235" i="7"/>
  <c r="AQ5236" i="7"/>
  <c r="AQ5237" i="7"/>
  <c r="AQ5238" i="7"/>
  <c r="AQ5239" i="7"/>
  <c r="AQ5240" i="7"/>
  <c r="AQ5241" i="7"/>
  <c r="AQ5242" i="7"/>
  <c r="AQ5243" i="7"/>
  <c r="AQ5244" i="7"/>
  <c r="AQ5245" i="7"/>
  <c r="AQ5246" i="7"/>
  <c r="AQ5247" i="7"/>
  <c r="AQ5248" i="7"/>
  <c r="AQ5249" i="7"/>
  <c r="AQ5250" i="7"/>
  <c r="AQ5251" i="7"/>
  <c r="AQ5252" i="7"/>
  <c r="AQ5253" i="7"/>
  <c r="AQ5254" i="7"/>
  <c r="AQ5255" i="7"/>
  <c r="AQ5256" i="7"/>
  <c r="AQ5257" i="7"/>
  <c r="AQ5258" i="7"/>
  <c r="AQ5259" i="7"/>
  <c r="AQ5260" i="7"/>
  <c r="AQ5261" i="7"/>
  <c r="AQ5262" i="7"/>
  <c r="AQ5263" i="7"/>
  <c r="AQ5264" i="7"/>
  <c r="AQ5265" i="7"/>
  <c r="AQ5266" i="7"/>
  <c r="AQ5267" i="7"/>
  <c r="AQ5268" i="7"/>
  <c r="AQ5269" i="7"/>
  <c r="AQ5270" i="7"/>
  <c r="AQ5271" i="7"/>
  <c r="AQ5272" i="7"/>
  <c r="AQ5273" i="7"/>
  <c r="AQ5274" i="7"/>
  <c r="AQ5275" i="7"/>
  <c r="AQ5276" i="7"/>
  <c r="AQ5277" i="7"/>
  <c r="AQ5278" i="7"/>
  <c r="AQ5279" i="7"/>
  <c r="AQ5280" i="7"/>
  <c r="AQ5281" i="7"/>
  <c r="AQ5282" i="7"/>
  <c r="AQ5283" i="7"/>
  <c r="AQ5284" i="7"/>
  <c r="AQ5285" i="7"/>
  <c r="AQ5286" i="7"/>
  <c r="AQ5287" i="7"/>
  <c r="AQ5288" i="7"/>
  <c r="AQ5289" i="7"/>
  <c r="AQ5290" i="7"/>
  <c r="AQ5291" i="7"/>
  <c r="AQ5292" i="7"/>
  <c r="AQ5293" i="7"/>
  <c r="AQ5294" i="7"/>
  <c r="AQ5295" i="7"/>
  <c r="AQ5296" i="7"/>
  <c r="AQ5297" i="7"/>
  <c r="AQ5298" i="7"/>
  <c r="AQ5299" i="7"/>
  <c r="AQ5300" i="7"/>
  <c r="AQ5301" i="7"/>
  <c r="AQ5302" i="7"/>
  <c r="AQ5303" i="7"/>
  <c r="AQ5304" i="7"/>
  <c r="AQ5305" i="7"/>
  <c r="AQ5306" i="7"/>
  <c r="AQ5307" i="7"/>
  <c r="AQ5308" i="7"/>
  <c r="AQ5309" i="7"/>
  <c r="AQ5310" i="7"/>
  <c r="AQ5311" i="7"/>
  <c r="AQ5312" i="7"/>
  <c r="AQ5313" i="7"/>
  <c r="AQ5314" i="7"/>
  <c r="AQ5315" i="7"/>
  <c r="AQ5316" i="7"/>
  <c r="AQ5317" i="7"/>
  <c r="AQ5318" i="7"/>
  <c r="AQ5319" i="7"/>
  <c r="AQ5320" i="7"/>
  <c r="AQ5321" i="7"/>
  <c r="AQ5322" i="7"/>
  <c r="AQ5323" i="7"/>
  <c r="AQ5324" i="7"/>
  <c r="AQ5325" i="7"/>
  <c r="AQ5326" i="7"/>
  <c r="AQ5327" i="7"/>
  <c r="AQ5328" i="7"/>
  <c r="AQ5329" i="7"/>
  <c r="AQ5330" i="7"/>
  <c r="AQ5331" i="7"/>
  <c r="AQ5332" i="7"/>
  <c r="AQ5333" i="7"/>
  <c r="AQ5334" i="7"/>
  <c r="AQ5335" i="7"/>
  <c r="AQ5336" i="7"/>
  <c r="AQ5337" i="7"/>
  <c r="AQ5338" i="7"/>
  <c r="AQ5339" i="7"/>
  <c r="AQ5340" i="7"/>
  <c r="AQ5341" i="7"/>
  <c r="AQ5342" i="7"/>
  <c r="AQ5343" i="7"/>
  <c r="AQ5344" i="7"/>
  <c r="AQ5345" i="7"/>
  <c r="AQ5346" i="7"/>
  <c r="AQ5347" i="7"/>
  <c r="AQ5348" i="7"/>
  <c r="AQ5349" i="7"/>
  <c r="AQ5350" i="7"/>
  <c r="AQ5351" i="7"/>
  <c r="AQ5352" i="7"/>
  <c r="AQ5353" i="7"/>
  <c r="AQ5354" i="7"/>
  <c r="AQ5355" i="7"/>
  <c r="AQ5356" i="7"/>
  <c r="AQ5357" i="7"/>
  <c r="AQ5358" i="7"/>
  <c r="AQ5359" i="7"/>
  <c r="AQ5360" i="7"/>
  <c r="AQ5361" i="7"/>
  <c r="AQ5362" i="7"/>
  <c r="AQ5363" i="7"/>
  <c r="AQ5364" i="7"/>
  <c r="AQ5365" i="7"/>
  <c r="AQ5366" i="7"/>
  <c r="AQ5367" i="7"/>
  <c r="AQ5368" i="7"/>
  <c r="AQ5369" i="7"/>
  <c r="AQ5370" i="7"/>
  <c r="AQ5371" i="7"/>
  <c r="AQ5372" i="7"/>
  <c r="AQ5373" i="7"/>
  <c r="AQ5374" i="7"/>
  <c r="AQ5375" i="7"/>
  <c r="AQ5376" i="7"/>
  <c r="AQ5377" i="7"/>
  <c r="AQ5378" i="7"/>
  <c r="AQ5379" i="7"/>
  <c r="AQ5380" i="7"/>
  <c r="AQ5381" i="7"/>
  <c r="AQ5382" i="7"/>
  <c r="AQ5383" i="7"/>
  <c r="AQ5384" i="7"/>
  <c r="AQ5385" i="7"/>
  <c r="AQ5386" i="7"/>
  <c r="AQ5387" i="7"/>
  <c r="AQ5388" i="7"/>
  <c r="AQ5389" i="7"/>
  <c r="AQ5390" i="7"/>
  <c r="AQ5391" i="7"/>
  <c r="AQ5392" i="7"/>
  <c r="AQ5393" i="7"/>
  <c r="AQ5394" i="7"/>
  <c r="AQ5395" i="7"/>
  <c r="AQ5396" i="7"/>
  <c r="AQ5397" i="7"/>
  <c r="AQ5398" i="7"/>
  <c r="AQ5399" i="7"/>
  <c r="AQ5400" i="7"/>
  <c r="AQ5401" i="7"/>
  <c r="AQ5402" i="7"/>
  <c r="AQ5403" i="7"/>
  <c r="AQ5404" i="7"/>
  <c r="AQ5405" i="7"/>
  <c r="AQ5406" i="7"/>
  <c r="AQ5407" i="7"/>
  <c r="AQ5408" i="7"/>
  <c r="AQ5409" i="7"/>
  <c r="AQ5410" i="7"/>
  <c r="AQ5411" i="7"/>
  <c r="AQ5412" i="7"/>
  <c r="AQ5413" i="7"/>
  <c r="AQ5414" i="7"/>
  <c r="AQ5415" i="7"/>
  <c r="AQ5416" i="7"/>
  <c r="AQ5417" i="7"/>
  <c r="AQ5418" i="7"/>
  <c r="AQ5419" i="7"/>
  <c r="AQ5420" i="7"/>
  <c r="AQ5421" i="7"/>
  <c r="AQ5422" i="7"/>
  <c r="AQ5423" i="7"/>
  <c r="AQ5424" i="7"/>
  <c r="AQ5425" i="7"/>
  <c r="AQ5426" i="7"/>
  <c r="AQ5427" i="7"/>
  <c r="AQ5428" i="7"/>
  <c r="AQ5429" i="7"/>
  <c r="AQ5430" i="7"/>
  <c r="AQ5431" i="7"/>
  <c r="AQ5432" i="7"/>
  <c r="AQ5433" i="7"/>
  <c r="AQ5434" i="7"/>
  <c r="AQ5435" i="7"/>
  <c r="AQ5436" i="7"/>
  <c r="AQ5437" i="7"/>
  <c r="AQ5438" i="7"/>
  <c r="AQ5439" i="7"/>
  <c r="AQ5440" i="7"/>
  <c r="AQ5441" i="7"/>
  <c r="AQ5442" i="7"/>
  <c r="AQ5443" i="7"/>
  <c r="AQ5444" i="7"/>
  <c r="AQ5445" i="7"/>
  <c r="AQ5446" i="7"/>
  <c r="AQ5447" i="7"/>
  <c r="AQ5448" i="7"/>
  <c r="AQ5449" i="7"/>
  <c r="AQ5450" i="7"/>
  <c r="AQ5451" i="7"/>
  <c r="AQ5452" i="7"/>
  <c r="AQ5453" i="7"/>
  <c r="AQ5454" i="7"/>
  <c r="AQ5455" i="7"/>
  <c r="AQ5456" i="7"/>
  <c r="AQ5457" i="7"/>
  <c r="AQ5458" i="7"/>
  <c r="AQ5459" i="7"/>
  <c r="AQ5460" i="7"/>
  <c r="AQ5461" i="7"/>
  <c r="AQ5462" i="7"/>
  <c r="AQ5463" i="7"/>
  <c r="AQ5464" i="7"/>
  <c r="AQ5465" i="7"/>
  <c r="AQ5466" i="7"/>
  <c r="AQ5467" i="7"/>
  <c r="AQ5468" i="7"/>
  <c r="AQ5469" i="7"/>
  <c r="AQ5470" i="7"/>
  <c r="AQ5471" i="7"/>
  <c r="AQ5472" i="7"/>
  <c r="AQ5473" i="7"/>
  <c r="AQ5474" i="7"/>
  <c r="AQ5475" i="7"/>
  <c r="AQ5476" i="7"/>
  <c r="AQ5477" i="7"/>
  <c r="AQ5478" i="7"/>
  <c r="AQ5479" i="7"/>
  <c r="AQ5480" i="7"/>
  <c r="AQ5481" i="7"/>
  <c r="AQ5482" i="7"/>
  <c r="AQ5483" i="7"/>
  <c r="AQ5484" i="7"/>
  <c r="AQ5485" i="7"/>
  <c r="AQ5486" i="7"/>
  <c r="AQ5487" i="7"/>
  <c r="AQ5488" i="7"/>
  <c r="AQ5489" i="7"/>
  <c r="AQ5490" i="7"/>
  <c r="AQ5491" i="7"/>
  <c r="AQ5492" i="7"/>
  <c r="AQ5493" i="7"/>
  <c r="AQ5494" i="7"/>
  <c r="AQ5495" i="7"/>
  <c r="AQ5496" i="7"/>
  <c r="AQ5497" i="7"/>
  <c r="AQ5498" i="7"/>
  <c r="AQ5499" i="7"/>
  <c r="AQ5500" i="7"/>
  <c r="AQ5501" i="7"/>
  <c r="AQ5502" i="7"/>
  <c r="AQ5503" i="7"/>
  <c r="AQ5504" i="7"/>
  <c r="AQ5505" i="7"/>
  <c r="AQ5506" i="7"/>
  <c r="AQ5507" i="7"/>
  <c r="AQ5508" i="7"/>
  <c r="AQ5509" i="7"/>
  <c r="AQ5510" i="7"/>
  <c r="AQ5511" i="7"/>
  <c r="AQ5512" i="7"/>
  <c r="AQ5513" i="7"/>
  <c r="AQ5514" i="7"/>
  <c r="AQ5515" i="7"/>
  <c r="AQ5516" i="7"/>
  <c r="AQ5517" i="7"/>
  <c r="AQ5518" i="7"/>
  <c r="AQ5519" i="7"/>
  <c r="AQ5520" i="7"/>
  <c r="AQ5521" i="7"/>
  <c r="AQ5522" i="7"/>
  <c r="AQ5523" i="7"/>
  <c r="AQ5524" i="7"/>
  <c r="AQ5525" i="7"/>
  <c r="AQ5526" i="7"/>
  <c r="AQ5527" i="7"/>
  <c r="AQ5528" i="7"/>
  <c r="AQ5529" i="7"/>
  <c r="AQ5530" i="7"/>
  <c r="AQ5531" i="7"/>
  <c r="AQ5532" i="7"/>
  <c r="AQ5533" i="7"/>
  <c r="AQ5534" i="7"/>
  <c r="AQ5535" i="7"/>
  <c r="AQ5536" i="7"/>
  <c r="AQ5537" i="7"/>
  <c r="AQ5538" i="7"/>
  <c r="AQ5539" i="7"/>
  <c r="AQ5540" i="7"/>
  <c r="AQ5541" i="7"/>
  <c r="AQ5542" i="7"/>
  <c r="AQ5543" i="7"/>
  <c r="AQ5544" i="7"/>
  <c r="AQ5545" i="7"/>
  <c r="AQ5546" i="7"/>
  <c r="AQ5547" i="7"/>
  <c r="AQ5548" i="7"/>
  <c r="AQ5549" i="7"/>
  <c r="AQ5550" i="7"/>
  <c r="AQ5551" i="7"/>
  <c r="AQ5552" i="7"/>
  <c r="AQ5553" i="7"/>
  <c r="AQ5554" i="7"/>
  <c r="AQ5555" i="7"/>
  <c r="AQ5556" i="7"/>
  <c r="AQ5557" i="7"/>
  <c r="AQ5558" i="7"/>
  <c r="AQ5559" i="7"/>
  <c r="AQ5560" i="7"/>
  <c r="AQ5561" i="7"/>
  <c r="AQ5562" i="7"/>
  <c r="AQ5563" i="7"/>
  <c r="AQ5564" i="7"/>
  <c r="AQ5565" i="7"/>
  <c r="AQ5566" i="7"/>
  <c r="AQ5567" i="7"/>
  <c r="AQ5568" i="7"/>
  <c r="AQ5569" i="7"/>
  <c r="AQ5570" i="7"/>
  <c r="AQ5571" i="7"/>
  <c r="AQ5572" i="7"/>
  <c r="AQ5573" i="7"/>
  <c r="AQ5574" i="7"/>
  <c r="AQ5575" i="7"/>
  <c r="AQ5576" i="7"/>
  <c r="AQ5577" i="7"/>
  <c r="AQ5578" i="7"/>
  <c r="AQ5579" i="7"/>
  <c r="AQ5580" i="7"/>
  <c r="AQ5581" i="7"/>
  <c r="AQ5582" i="7"/>
  <c r="AQ5583" i="7"/>
  <c r="AQ5584" i="7"/>
  <c r="AQ5585" i="7"/>
  <c r="AQ5586" i="7"/>
  <c r="AQ5587" i="7"/>
  <c r="AQ5588" i="7"/>
  <c r="AQ5589" i="7"/>
  <c r="AQ5590" i="7"/>
  <c r="AQ5591" i="7"/>
  <c r="AQ5592" i="7"/>
  <c r="AQ5593" i="7"/>
  <c r="AQ5594" i="7"/>
  <c r="AQ5595" i="7"/>
  <c r="AQ5596" i="7"/>
  <c r="AQ5597" i="7"/>
  <c r="AQ5598" i="7"/>
  <c r="AQ5599" i="7"/>
  <c r="AQ5600" i="7"/>
  <c r="AQ5601" i="7"/>
  <c r="AQ5602" i="7"/>
  <c r="AQ5603" i="7"/>
  <c r="AQ5604" i="7"/>
  <c r="AQ5605" i="7"/>
  <c r="AQ5606" i="7"/>
  <c r="AQ5607" i="7"/>
  <c r="AQ5608" i="7"/>
  <c r="AQ5609" i="7"/>
  <c r="AQ5610" i="7"/>
  <c r="AQ5611" i="7"/>
  <c r="AQ5612" i="7"/>
  <c r="AQ5613" i="7"/>
  <c r="AQ5614" i="7"/>
  <c r="AQ5615" i="7"/>
  <c r="AQ5616" i="7"/>
  <c r="AQ5617" i="7"/>
  <c r="AQ5618" i="7"/>
  <c r="AQ5619" i="7"/>
  <c r="AQ5620" i="7"/>
  <c r="AQ5621" i="7"/>
  <c r="AQ5622" i="7"/>
  <c r="AQ5623" i="7"/>
  <c r="AQ5624" i="7"/>
  <c r="AQ5625" i="7"/>
  <c r="AQ5626" i="7"/>
  <c r="AQ5627" i="7"/>
  <c r="AQ5628" i="7"/>
  <c r="AQ5629" i="7"/>
  <c r="AQ5630" i="7"/>
  <c r="AQ5631" i="7"/>
  <c r="AQ5632" i="7"/>
  <c r="AQ5633" i="7"/>
  <c r="AQ5634" i="7"/>
  <c r="AQ5635" i="7"/>
  <c r="AQ5636" i="7"/>
  <c r="AQ5637" i="7"/>
  <c r="AQ5638" i="7"/>
  <c r="AQ5639" i="7"/>
  <c r="AQ5640" i="7"/>
  <c r="AQ5641" i="7"/>
  <c r="AQ5642" i="7"/>
  <c r="AQ5643" i="7"/>
  <c r="AQ5644" i="7"/>
  <c r="AQ5645" i="7"/>
  <c r="AQ5646" i="7"/>
  <c r="AQ5647" i="7"/>
  <c r="AQ5648" i="7"/>
  <c r="AQ5649" i="7"/>
  <c r="AQ5650" i="7"/>
  <c r="AQ5651" i="7"/>
  <c r="AQ5652" i="7"/>
  <c r="AQ5653" i="7"/>
  <c r="AQ5654" i="7"/>
  <c r="AQ5655" i="7"/>
  <c r="AQ5656" i="7"/>
  <c r="AQ5657" i="7"/>
  <c r="AQ5658" i="7"/>
  <c r="AQ5659" i="7"/>
  <c r="AQ5660" i="7"/>
  <c r="AQ5661" i="7"/>
  <c r="AQ5662" i="7"/>
  <c r="AQ5663" i="7"/>
  <c r="AQ5664" i="7"/>
  <c r="AQ5665" i="7"/>
  <c r="AQ5666" i="7"/>
  <c r="AQ5667" i="7"/>
  <c r="AQ5668" i="7"/>
  <c r="AQ5669" i="7"/>
  <c r="AQ5670" i="7"/>
  <c r="AQ5671" i="7"/>
  <c r="AQ5672" i="7"/>
  <c r="AQ5673" i="7"/>
  <c r="AQ5674" i="7"/>
  <c r="AQ5675" i="7"/>
  <c r="AQ5676" i="7"/>
  <c r="AQ5677" i="7"/>
  <c r="AQ5678" i="7"/>
  <c r="AQ5679" i="7"/>
  <c r="AQ5680" i="7"/>
  <c r="AQ5681" i="7"/>
  <c r="AQ5682" i="7"/>
  <c r="AQ5683" i="7"/>
  <c r="AQ5684" i="7"/>
  <c r="AQ5685" i="7"/>
  <c r="AQ5686" i="7"/>
  <c r="AQ5687" i="7"/>
  <c r="AQ5688" i="7"/>
  <c r="AQ5689" i="7"/>
  <c r="AQ5690" i="7"/>
  <c r="AQ5691" i="7"/>
  <c r="AQ5692" i="7"/>
  <c r="AQ5693" i="7"/>
  <c r="AQ5694" i="7"/>
  <c r="AQ5695" i="7"/>
  <c r="AQ5696" i="7"/>
  <c r="AQ5697" i="7"/>
  <c r="AQ5698" i="7"/>
  <c r="AQ5699" i="7"/>
  <c r="AQ5700" i="7"/>
  <c r="AQ5701" i="7"/>
  <c r="AQ5702" i="7"/>
  <c r="AQ5703" i="7"/>
  <c r="AQ5704" i="7"/>
  <c r="AQ5705" i="7"/>
  <c r="AQ5706" i="7"/>
  <c r="AQ5707" i="7"/>
  <c r="AQ5708" i="7"/>
  <c r="AQ5709" i="7"/>
  <c r="AQ5710" i="7"/>
  <c r="AQ5711" i="7"/>
  <c r="AQ5712" i="7"/>
  <c r="AQ5713" i="7"/>
  <c r="AQ5714" i="7"/>
  <c r="AQ5715" i="7"/>
  <c r="AQ5716" i="7"/>
  <c r="AQ5717" i="7"/>
  <c r="AQ5718" i="7"/>
  <c r="AQ5719" i="7"/>
  <c r="AQ5720" i="7"/>
  <c r="AQ5721" i="7"/>
  <c r="AQ5722" i="7"/>
  <c r="AQ5723" i="7"/>
  <c r="AQ5724" i="7"/>
  <c r="AQ5725" i="7"/>
  <c r="AQ5726" i="7"/>
  <c r="AQ5727" i="7"/>
  <c r="AQ5728" i="7"/>
  <c r="AQ5729" i="7"/>
  <c r="AQ5730" i="7"/>
  <c r="AQ5731" i="7"/>
  <c r="AQ5732" i="7"/>
  <c r="AQ5733" i="7"/>
  <c r="AQ5734" i="7"/>
  <c r="AQ5735" i="7"/>
  <c r="AQ5736" i="7"/>
  <c r="AQ5737" i="7"/>
  <c r="AQ5738" i="7"/>
  <c r="AQ5739" i="7"/>
  <c r="AQ5740" i="7"/>
  <c r="AQ5741" i="7"/>
  <c r="AQ5742" i="7"/>
  <c r="AQ5743" i="7"/>
  <c r="AQ5744" i="7"/>
  <c r="AQ5745" i="7"/>
  <c r="AQ5746" i="7"/>
  <c r="AQ5747" i="7"/>
  <c r="AQ5748" i="7"/>
  <c r="AQ5749" i="7"/>
  <c r="AQ5750" i="7"/>
  <c r="AQ5751" i="7"/>
  <c r="AQ5752" i="7"/>
  <c r="AQ5753" i="7"/>
  <c r="AQ5754" i="7"/>
  <c r="AQ5755" i="7"/>
  <c r="AQ5756" i="7"/>
  <c r="AQ5757" i="7"/>
  <c r="AQ5758" i="7"/>
  <c r="AQ5759" i="7"/>
  <c r="AQ5760" i="7"/>
  <c r="AQ5761" i="7"/>
  <c r="AQ5762" i="7"/>
  <c r="AQ5763" i="7"/>
  <c r="AQ5764" i="7"/>
  <c r="AQ5765" i="7"/>
  <c r="AQ5766" i="7"/>
  <c r="AQ5767" i="7"/>
  <c r="AQ5768" i="7"/>
  <c r="AQ5769" i="7"/>
  <c r="AQ5770" i="7"/>
  <c r="AQ5771" i="7"/>
  <c r="AQ5772" i="7"/>
  <c r="AQ5773" i="7"/>
  <c r="AQ5774" i="7"/>
  <c r="AQ5775" i="7"/>
  <c r="AQ5776" i="7"/>
  <c r="AQ5777" i="7"/>
  <c r="AQ5778" i="7"/>
  <c r="AQ5779" i="7"/>
  <c r="AQ5780" i="7"/>
  <c r="AQ5781" i="7"/>
  <c r="AQ5782" i="7"/>
  <c r="AQ5783" i="7"/>
  <c r="AQ5784" i="7"/>
  <c r="AQ5785" i="7"/>
  <c r="AQ5786" i="7"/>
  <c r="AQ5787" i="7"/>
  <c r="AQ5788" i="7"/>
  <c r="AQ5789" i="7"/>
  <c r="AQ5790" i="7"/>
  <c r="AQ5791" i="7"/>
  <c r="AQ5792" i="7"/>
  <c r="AQ5793" i="7"/>
  <c r="AQ5794" i="7"/>
  <c r="AQ5795" i="7"/>
  <c r="AQ5796" i="7"/>
  <c r="AQ5797" i="7"/>
  <c r="AQ5798" i="7"/>
  <c r="AQ5799" i="7"/>
  <c r="AQ5800" i="7"/>
  <c r="AQ5801" i="7"/>
  <c r="AQ5802" i="7"/>
  <c r="AQ5803" i="7"/>
  <c r="AQ5804" i="7"/>
  <c r="AQ5805" i="7"/>
  <c r="AQ5806" i="7"/>
  <c r="AQ5807" i="7"/>
  <c r="AQ5808" i="7"/>
  <c r="AQ5809" i="7"/>
  <c r="AQ5810" i="7"/>
  <c r="AQ5811" i="7"/>
  <c r="AQ5812" i="7"/>
  <c r="AQ5813" i="7"/>
  <c r="AQ5814" i="7"/>
  <c r="AQ5815" i="7"/>
  <c r="AQ5816" i="7"/>
  <c r="AQ5817" i="7"/>
  <c r="AQ5818" i="7"/>
  <c r="AQ5819" i="7"/>
  <c r="AQ5820" i="7"/>
  <c r="AQ5821" i="7"/>
  <c r="AQ5822" i="7"/>
  <c r="AQ5823" i="7"/>
  <c r="AQ5824" i="7"/>
  <c r="AQ5825" i="7"/>
  <c r="AQ5826" i="7"/>
  <c r="AQ5827" i="7"/>
  <c r="AQ5828" i="7"/>
  <c r="AQ5829" i="7"/>
  <c r="AQ5830" i="7"/>
  <c r="AQ5831" i="7"/>
  <c r="AQ5832" i="7"/>
  <c r="AQ5833" i="7"/>
  <c r="AQ5834" i="7"/>
  <c r="AQ5835" i="7"/>
  <c r="AQ5836" i="7"/>
  <c r="AQ5837" i="7"/>
  <c r="AQ5838" i="7"/>
  <c r="AQ5839" i="7"/>
  <c r="AQ5840" i="7"/>
  <c r="AQ5841" i="7"/>
  <c r="AQ5842" i="7"/>
  <c r="AQ5843" i="7"/>
  <c r="AQ5844" i="7"/>
  <c r="AQ5845" i="7"/>
  <c r="AQ5846" i="7"/>
  <c r="AQ5847" i="7"/>
  <c r="AQ5848" i="7"/>
  <c r="AQ5849" i="7"/>
  <c r="AQ5850" i="7"/>
  <c r="AQ5851" i="7"/>
  <c r="AQ5852" i="7"/>
  <c r="AQ5853" i="7"/>
  <c r="AQ5854" i="7"/>
  <c r="AQ5855" i="7"/>
  <c r="AQ5856" i="7"/>
  <c r="AQ5857" i="7"/>
  <c r="AQ5858" i="7"/>
  <c r="AQ5859" i="7"/>
  <c r="AQ5860" i="7"/>
  <c r="AQ5861" i="7"/>
  <c r="AQ5862" i="7"/>
  <c r="AQ5863" i="7"/>
  <c r="AQ5864" i="7"/>
  <c r="AQ5865" i="7"/>
  <c r="AQ5866" i="7"/>
  <c r="AQ5867" i="7"/>
  <c r="AQ5868" i="7"/>
  <c r="AQ5869" i="7"/>
  <c r="AQ5870" i="7"/>
  <c r="AQ5871" i="7"/>
  <c r="AQ5872" i="7"/>
  <c r="AQ5873" i="7"/>
  <c r="AQ5874" i="7"/>
  <c r="AQ5875" i="7"/>
  <c r="AQ5876" i="7"/>
  <c r="AQ5877" i="7"/>
  <c r="AQ5878" i="7"/>
  <c r="AQ5879" i="7"/>
  <c r="AQ5880" i="7"/>
  <c r="AQ5881" i="7"/>
  <c r="AQ5882" i="7"/>
  <c r="AQ5883" i="7"/>
  <c r="AQ5884" i="7"/>
  <c r="AQ5885" i="7"/>
  <c r="AQ5886" i="7"/>
  <c r="AQ5887" i="7"/>
  <c r="AQ5888" i="7"/>
  <c r="AQ5889" i="7"/>
  <c r="AQ5890" i="7"/>
  <c r="AQ5891" i="7"/>
  <c r="AQ5892" i="7"/>
  <c r="AQ5893" i="7"/>
  <c r="AQ5894" i="7"/>
  <c r="AQ5895" i="7"/>
  <c r="AQ5896" i="7"/>
  <c r="AQ5897" i="7"/>
  <c r="AQ5898" i="7"/>
  <c r="AQ5899" i="7"/>
  <c r="AQ5900" i="7"/>
  <c r="AQ5901" i="7"/>
  <c r="AQ5902" i="7"/>
  <c r="AQ5903" i="7"/>
  <c r="AQ5904" i="7"/>
  <c r="AQ5905" i="7"/>
  <c r="AQ5906" i="7"/>
  <c r="AQ5907" i="7"/>
  <c r="AQ5908" i="7"/>
  <c r="AQ5909" i="7"/>
  <c r="AQ5910" i="7"/>
  <c r="AQ5911" i="7"/>
  <c r="AQ5912" i="7"/>
  <c r="AQ5913" i="7"/>
  <c r="AQ5914" i="7"/>
  <c r="AQ5915" i="7"/>
  <c r="AQ5916" i="7"/>
  <c r="AQ5917" i="7"/>
  <c r="AQ5918" i="7"/>
  <c r="AQ5919" i="7"/>
  <c r="AQ5920" i="7"/>
  <c r="AQ5921" i="7"/>
  <c r="AQ5922" i="7"/>
  <c r="AQ5923" i="7"/>
  <c r="AQ5924" i="7"/>
  <c r="AQ5925" i="7"/>
  <c r="AQ5926" i="7"/>
  <c r="AQ5927" i="7"/>
  <c r="AQ5928" i="7"/>
  <c r="AQ5929" i="7"/>
  <c r="AQ5930" i="7"/>
  <c r="AQ5931" i="7"/>
  <c r="AQ5932" i="7"/>
  <c r="AQ5933" i="7"/>
  <c r="AQ5934" i="7"/>
  <c r="AQ5935" i="7"/>
  <c r="AQ5936" i="7"/>
  <c r="AQ5937" i="7"/>
  <c r="AQ5938" i="7"/>
  <c r="AQ5939" i="7"/>
  <c r="AQ5940" i="7"/>
  <c r="AQ5941" i="7"/>
  <c r="AQ5942" i="7"/>
  <c r="AQ5943" i="7"/>
  <c r="AQ5944" i="7"/>
  <c r="AQ5945" i="7"/>
  <c r="AQ5946" i="7"/>
  <c r="AQ5947" i="7"/>
  <c r="AQ5948" i="7"/>
  <c r="AQ5949" i="7"/>
  <c r="AQ5950" i="7"/>
  <c r="AQ5951" i="7"/>
  <c r="AQ5952" i="7"/>
  <c r="AQ5953" i="7"/>
  <c r="AQ5954" i="7"/>
  <c r="AQ5955" i="7"/>
  <c r="AQ5956" i="7"/>
  <c r="AQ5957" i="7"/>
  <c r="AQ5958" i="7"/>
  <c r="AQ5959" i="7"/>
  <c r="AQ5960" i="7"/>
  <c r="AQ5961" i="7"/>
  <c r="AQ5962" i="7"/>
  <c r="AQ5963" i="7"/>
  <c r="AQ5964" i="7"/>
  <c r="AQ5965" i="7"/>
  <c r="AQ5966" i="7"/>
  <c r="AQ5967" i="7"/>
  <c r="AQ5968" i="7"/>
  <c r="AQ5969" i="7"/>
  <c r="AQ5970" i="7"/>
  <c r="AQ5971" i="7"/>
  <c r="AQ5972" i="7"/>
  <c r="AQ5973" i="7"/>
  <c r="AQ5974" i="7"/>
  <c r="AQ5975" i="7"/>
  <c r="AQ5976" i="7"/>
  <c r="AQ5977" i="7"/>
  <c r="AQ5978" i="7"/>
  <c r="AQ5979" i="7"/>
  <c r="AQ5980" i="7"/>
  <c r="AQ5981" i="7"/>
  <c r="AQ5982" i="7"/>
  <c r="AQ5983" i="7"/>
  <c r="AQ5984" i="7"/>
  <c r="AQ5985" i="7"/>
  <c r="AQ5986" i="7"/>
  <c r="AQ5987" i="7"/>
  <c r="AQ5988" i="7"/>
  <c r="AQ5989" i="7"/>
  <c r="AQ5990" i="7"/>
  <c r="AQ5991" i="7"/>
  <c r="AQ5992" i="7"/>
  <c r="AQ5993" i="7"/>
  <c r="AQ5994" i="7"/>
  <c r="AQ5995" i="7"/>
  <c r="AQ5996" i="7"/>
  <c r="AQ5997" i="7"/>
  <c r="AQ5998" i="7"/>
  <c r="AQ5999" i="7"/>
  <c r="AQ6000" i="7"/>
  <c r="AQ6001" i="7"/>
  <c r="AQ6002" i="7"/>
  <c r="AQ6003" i="7"/>
  <c r="AQ6004" i="7"/>
  <c r="AQ6005" i="7"/>
  <c r="AQ6006" i="7"/>
  <c r="AQ6007" i="7"/>
  <c r="AQ6008" i="7"/>
  <c r="AQ6009" i="7"/>
  <c r="AQ6010" i="7"/>
  <c r="AQ6011" i="7"/>
  <c r="AQ6012" i="7"/>
  <c r="AQ6013" i="7"/>
  <c r="AQ6014" i="7"/>
  <c r="AQ6015" i="7"/>
  <c r="AQ6016" i="7"/>
  <c r="AQ6017" i="7"/>
  <c r="AQ6018" i="7"/>
  <c r="AQ6019" i="7"/>
  <c r="AQ6020" i="7"/>
  <c r="AQ6021" i="7"/>
  <c r="AQ6022" i="7"/>
  <c r="AQ6023" i="7"/>
  <c r="AQ6024" i="7"/>
  <c r="AQ6025" i="7"/>
  <c r="AQ6026" i="7"/>
  <c r="AQ6027" i="7"/>
  <c r="AQ6028" i="7"/>
  <c r="AQ6029" i="7"/>
  <c r="AQ6030" i="7"/>
  <c r="AQ6031" i="7"/>
  <c r="AQ6032" i="7"/>
  <c r="AQ6033" i="7"/>
  <c r="AQ6034" i="7"/>
  <c r="AQ6035" i="7"/>
  <c r="AQ6036" i="7"/>
  <c r="AQ6037" i="7"/>
  <c r="AQ6038" i="7"/>
  <c r="AQ6039" i="7"/>
  <c r="AQ6040" i="7"/>
  <c r="AQ6041" i="7"/>
  <c r="AQ6042" i="7"/>
  <c r="AQ6043" i="7"/>
  <c r="AQ6044" i="7"/>
  <c r="AQ6045" i="7"/>
  <c r="AQ6046" i="7"/>
  <c r="AQ6047" i="7"/>
  <c r="AQ6048" i="7"/>
  <c r="AQ6049" i="7"/>
  <c r="AQ6050" i="7"/>
  <c r="AQ6051" i="7"/>
  <c r="AQ6052" i="7"/>
  <c r="AQ6053" i="7"/>
  <c r="AQ6054" i="7"/>
  <c r="AQ6055" i="7"/>
  <c r="AQ6056" i="7"/>
  <c r="AQ6057" i="7"/>
  <c r="AQ6058" i="7"/>
  <c r="AQ6059" i="7"/>
  <c r="AQ6060" i="7"/>
  <c r="AQ6061" i="7"/>
  <c r="AQ6062" i="7"/>
  <c r="AQ6063" i="7"/>
  <c r="AQ6064" i="7"/>
  <c r="AQ6065" i="7"/>
  <c r="AQ6066" i="7"/>
  <c r="AQ6067" i="7"/>
  <c r="AQ6068" i="7"/>
  <c r="AQ6069" i="7"/>
  <c r="AQ6070" i="7"/>
  <c r="AQ6071" i="7"/>
  <c r="AQ6072" i="7"/>
  <c r="AQ6073" i="7"/>
  <c r="AQ6074" i="7"/>
  <c r="AQ6075" i="7"/>
  <c r="AQ6076" i="7"/>
  <c r="AQ6077" i="7"/>
  <c r="AQ6078" i="7"/>
  <c r="AQ6079" i="7"/>
  <c r="AQ6080" i="7"/>
  <c r="AQ6081" i="7"/>
  <c r="AQ6082" i="7"/>
  <c r="AQ6083" i="7"/>
  <c r="AQ6084" i="7"/>
  <c r="AQ6085" i="7"/>
  <c r="AQ6086" i="7"/>
  <c r="AQ6087" i="7"/>
  <c r="AQ6088" i="7"/>
  <c r="AQ6089" i="7"/>
  <c r="AQ6090" i="7"/>
  <c r="AQ6091" i="7"/>
  <c r="AQ6092" i="7"/>
  <c r="AQ6093" i="7"/>
  <c r="AQ6094" i="7"/>
  <c r="AQ6095" i="7"/>
  <c r="AQ6096" i="7"/>
  <c r="AQ6097" i="7"/>
  <c r="AQ6098" i="7"/>
  <c r="AQ6099" i="7"/>
  <c r="AQ6100" i="7"/>
  <c r="AQ6101" i="7"/>
  <c r="AQ6102" i="7"/>
  <c r="AQ6103" i="7"/>
  <c r="AQ6104" i="7"/>
  <c r="AQ6105" i="7"/>
  <c r="AQ6106" i="7"/>
  <c r="AQ6107" i="7"/>
  <c r="AQ6108" i="7"/>
  <c r="AQ6109" i="7"/>
  <c r="AQ6110" i="7"/>
  <c r="AQ6111" i="7"/>
  <c r="AQ6112" i="7"/>
  <c r="AQ6113" i="7"/>
  <c r="AQ6114" i="7"/>
  <c r="AQ6115" i="7"/>
  <c r="AQ6116" i="7"/>
  <c r="AQ6117" i="7"/>
  <c r="AQ6118" i="7"/>
  <c r="AQ6119" i="7"/>
  <c r="AQ6120" i="7"/>
  <c r="AQ6121" i="7"/>
  <c r="AQ6122" i="7"/>
  <c r="AQ6123" i="7"/>
  <c r="AQ6124" i="7"/>
  <c r="AQ6125" i="7"/>
  <c r="AQ6126" i="7"/>
  <c r="AQ6127" i="7"/>
  <c r="AQ6128" i="7"/>
  <c r="AQ6129" i="7"/>
  <c r="AQ6130" i="7"/>
  <c r="AQ6131" i="7"/>
  <c r="AQ6132" i="7"/>
  <c r="AQ6133" i="7"/>
  <c r="AQ6134" i="7"/>
  <c r="AQ6135" i="7"/>
  <c r="AQ6136" i="7"/>
  <c r="AQ6137" i="7"/>
  <c r="AQ6138" i="7"/>
  <c r="AQ6139" i="7"/>
  <c r="AQ6140" i="7"/>
  <c r="AQ6141" i="7"/>
  <c r="AQ6142" i="7"/>
  <c r="AQ6143" i="7"/>
  <c r="AQ6144" i="7"/>
  <c r="AQ6145" i="7"/>
  <c r="AQ6146" i="7"/>
  <c r="AQ6147" i="7"/>
  <c r="AQ6148" i="7"/>
  <c r="AQ6149" i="7"/>
  <c r="AQ6150" i="7"/>
  <c r="AQ6151" i="7"/>
  <c r="AQ6152" i="7"/>
  <c r="AQ6153" i="7"/>
  <c r="AQ6154" i="7"/>
  <c r="AQ6155" i="7"/>
  <c r="AQ6156" i="7"/>
  <c r="AQ6157" i="7"/>
  <c r="AQ6158" i="7"/>
  <c r="AQ6159" i="7"/>
  <c r="AQ6160" i="7"/>
  <c r="AQ6161" i="7"/>
  <c r="AQ6162" i="7"/>
  <c r="AQ6163" i="7"/>
  <c r="AQ6164" i="7"/>
  <c r="AQ6165" i="7"/>
  <c r="AQ6166" i="7"/>
  <c r="AQ6167" i="7"/>
  <c r="AQ6168" i="7"/>
  <c r="AQ6169" i="7"/>
  <c r="AQ6170" i="7"/>
  <c r="AQ6171" i="7"/>
  <c r="AQ6172" i="7"/>
  <c r="AQ6173" i="7"/>
  <c r="AQ6174" i="7"/>
  <c r="AQ6175" i="7"/>
  <c r="AQ6176" i="7"/>
  <c r="AQ6177" i="7"/>
  <c r="AQ6178" i="7"/>
  <c r="AQ6179" i="7"/>
  <c r="AQ6180" i="7"/>
  <c r="AQ6181" i="7"/>
  <c r="AQ6182" i="7"/>
  <c r="AQ6183" i="7"/>
  <c r="AQ6184" i="7"/>
  <c r="AQ6185" i="7"/>
  <c r="AQ6186" i="7"/>
  <c r="AQ6187" i="7"/>
  <c r="AQ6188" i="7"/>
  <c r="AQ6189" i="7"/>
  <c r="AQ6190" i="7"/>
  <c r="AQ6191" i="7"/>
  <c r="AQ6192" i="7"/>
  <c r="AQ6193" i="7"/>
  <c r="AQ6194" i="7"/>
  <c r="AQ6195" i="7"/>
  <c r="AQ6196" i="7"/>
  <c r="AQ6197" i="7"/>
  <c r="AQ6198" i="7"/>
  <c r="AQ6199" i="7"/>
  <c r="AQ6200" i="7"/>
  <c r="AQ6201" i="7"/>
  <c r="AQ6202" i="7"/>
  <c r="AQ6203" i="7"/>
  <c r="AQ6204" i="7"/>
  <c r="AQ6205" i="7"/>
  <c r="AQ6206" i="7"/>
  <c r="AQ6207" i="7"/>
  <c r="AQ6208" i="7"/>
  <c r="AQ6209" i="7"/>
  <c r="AQ6210" i="7"/>
  <c r="AQ6211" i="7"/>
  <c r="AQ6212" i="7"/>
  <c r="AQ6213" i="7"/>
  <c r="AQ6214" i="7"/>
  <c r="AQ6215" i="7"/>
  <c r="AQ6216" i="7"/>
  <c r="AQ6217" i="7"/>
  <c r="AQ6218" i="7"/>
  <c r="AQ6219" i="7"/>
  <c r="AQ6220" i="7"/>
  <c r="AQ6221" i="7"/>
  <c r="AQ6222" i="7"/>
  <c r="AQ6223" i="7"/>
  <c r="AQ6224" i="7"/>
  <c r="AQ6225" i="7"/>
  <c r="AQ6226" i="7"/>
  <c r="AQ6227" i="7"/>
  <c r="AQ6228" i="7"/>
  <c r="AQ6229" i="7"/>
  <c r="AQ6230" i="7"/>
  <c r="AQ6231" i="7"/>
  <c r="AQ6232" i="7"/>
  <c r="AQ6233" i="7"/>
  <c r="AQ6234" i="7"/>
  <c r="AQ6235" i="7"/>
  <c r="AQ6236" i="7"/>
  <c r="AQ6237" i="7"/>
  <c r="AQ6238" i="7"/>
  <c r="AQ6239" i="7"/>
  <c r="AQ6240" i="7"/>
  <c r="AQ6241" i="7"/>
  <c r="AQ6242" i="7"/>
  <c r="AQ6243" i="7"/>
  <c r="AQ6244" i="7"/>
  <c r="AQ6245" i="7"/>
  <c r="AQ6246" i="7"/>
  <c r="AQ6247" i="7"/>
  <c r="AQ6248" i="7"/>
  <c r="AQ6249" i="7"/>
  <c r="AQ6250" i="7"/>
  <c r="AQ6251" i="7"/>
  <c r="AQ6252" i="7"/>
  <c r="AQ6253" i="7"/>
  <c r="AQ6254" i="7"/>
  <c r="AQ6255" i="7"/>
  <c r="AQ6256" i="7"/>
  <c r="AQ6257" i="7"/>
  <c r="AQ6258" i="7"/>
  <c r="AQ6259" i="7"/>
  <c r="AQ6260" i="7"/>
  <c r="AQ6261" i="7"/>
  <c r="AQ6262" i="7"/>
  <c r="AQ6263" i="7"/>
  <c r="AQ6264" i="7"/>
  <c r="AQ6265" i="7"/>
  <c r="AQ6266" i="7"/>
  <c r="AQ6267" i="7"/>
  <c r="AQ6268" i="7"/>
  <c r="AQ6269" i="7"/>
  <c r="AQ6270" i="7"/>
  <c r="AQ6271" i="7"/>
  <c r="AQ6272" i="7"/>
  <c r="AQ6273" i="7"/>
  <c r="AQ6274" i="7"/>
  <c r="AQ6275" i="7"/>
  <c r="AQ6276" i="7"/>
  <c r="AQ6277" i="7"/>
  <c r="AQ6278" i="7"/>
  <c r="AQ6279" i="7"/>
  <c r="AQ6280" i="7"/>
  <c r="AQ6281" i="7"/>
  <c r="AQ6282" i="7"/>
  <c r="AQ6283" i="7"/>
  <c r="AQ6284" i="7"/>
  <c r="AQ6285" i="7"/>
  <c r="AQ6286" i="7"/>
  <c r="AQ6287" i="7"/>
  <c r="AQ6288" i="7"/>
  <c r="AQ6289" i="7"/>
  <c r="AQ6290" i="7"/>
  <c r="AQ6291" i="7"/>
  <c r="AQ6292" i="7"/>
  <c r="AQ6293" i="7"/>
  <c r="AQ6294" i="7"/>
  <c r="AQ6295" i="7"/>
  <c r="AQ6296" i="7"/>
  <c r="AQ6297" i="7"/>
  <c r="AQ6298" i="7"/>
  <c r="AQ6299" i="7"/>
  <c r="AQ6300" i="7"/>
  <c r="AQ6301" i="7"/>
  <c r="AQ6302" i="7"/>
  <c r="AQ6303" i="7"/>
  <c r="AQ6304" i="7"/>
  <c r="AQ6305" i="7"/>
  <c r="AQ6306" i="7"/>
  <c r="AQ6307" i="7"/>
  <c r="AQ6308" i="7"/>
  <c r="AQ6309" i="7"/>
  <c r="AQ6310" i="7"/>
  <c r="AQ6311" i="7"/>
  <c r="AQ6312" i="7"/>
  <c r="AQ6313" i="7"/>
  <c r="AQ6314" i="7"/>
  <c r="AQ6315" i="7"/>
  <c r="AQ6316" i="7"/>
  <c r="AQ6317" i="7"/>
  <c r="AQ6318" i="7"/>
  <c r="AQ6319" i="7"/>
  <c r="AQ6320" i="7"/>
  <c r="AQ6321" i="7"/>
  <c r="AQ6322" i="7"/>
  <c r="AQ6323" i="7"/>
  <c r="AQ6324" i="7"/>
  <c r="AQ6325" i="7"/>
  <c r="AQ6326" i="7"/>
  <c r="AQ6327" i="7"/>
  <c r="AQ6328" i="7"/>
  <c r="AQ6329" i="7"/>
  <c r="AQ6330" i="7"/>
  <c r="AQ6331" i="7"/>
  <c r="AQ6332" i="7"/>
  <c r="AQ6333" i="7"/>
  <c r="AQ6334" i="7"/>
  <c r="AQ6335" i="7"/>
  <c r="AQ6336" i="7"/>
  <c r="AQ6337" i="7"/>
  <c r="AQ6338" i="7"/>
  <c r="AQ6339" i="7"/>
  <c r="AQ6340" i="7"/>
  <c r="AQ6341" i="7"/>
  <c r="AQ6342" i="7"/>
  <c r="AQ6343" i="7"/>
  <c r="AQ6344" i="7"/>
  <c r="AQ6345" i="7"/>
  <c r="AQ6346" i="7"/>
  <c r="AQ6347" i="7"/>
  <c r="AQ6348" i="7"/>
  <c r="AQ6349" i="7"/>
  <c r="AQ6350" i="7"/>
  <c r="AQ6351" i="7"/>
  <c r="AQ6352" i="7"/>
  <c r="AQ6353" i="7"/>
  <c r="AQ6354" i="7"/>
  <c r="AQ6355" i="7"/>
  <c r="AQ6356" i="7"/>
  <c r="AQ6357" i="7"/>
  <c r="AQ6358" i="7"/>
  <c r="AQ6359" i="7"/>
  <c r="AQ6360" i="7"/>
  <c r="AQ6361" i="7"/>
  <c r="AQ6362" i="7"/>
  <c r="AQ6363" i="7"/>
  <c r="AQ6364" i="7"/>
  <c r="AQ6365" i="7"/>
  <c r="AQ6366" i="7"/>
  <c r="AQ6367" i="7"/>
  <c r="AQ6368" i="7"/>
  <c r="AQ6369" i="7"/>
  <c r="AQ6370" i="7"/>
  <c r="AQ6371" i="7"/>
  <c r="AQ6372" i="7"/>
  <c r="AQ6373" i="7"/>
  <c r="AQ6374" i="7"/>
  <c r="AQ6375" i="7"/>
  <c r="AQ6376" i="7"/>
  <c r="AQ6377" i="7"/>
  <c r="AQ6378" i="7"/>
  <c r="AQ6379" i="7"/>
  <c r="AQ6380" i="7"/>
  <c r="AQ6381" i="7"/>
  <c r="AQ6382" i="7"/>
  <c r="AQ6383" i="7"/>
  <c r="AQ6384" i="7"/>
  <c r="AQ6385" i="7"/>
  <c r="AQ6386" i="7"/>
  <c r="AQ6387" i="7"/>
  <c r="AQ6388" i="7"/>
  <c r="AQ6389" i="7"/>
  <c r="AQ6390" i="7"/>
  <c r="AQ6391" i="7"/>
  <c r="AQ6392" i="7"/>
  <c r="AQ6393" i="7"/>
  <c r="AQ6394" i="7"/>
  <c r="AQ6395" i="7"/>
  <c r="AQ6396" i="7"/>
  <c r="AQ6397" i="7"/>
  <c r="AQ6398" i="7"/>
  <c r="AQ6399" i="7"/>
  <c r="AQ6400" i="7"/>
  <c r="AQ6401" i="7"/>
  <c r="AQ6402" i="7"/>
  <c r="AQ6403" i="7"/>
  <c r="AQ6404" i="7"/>
  <c r="AQ6405" i="7"/>
  <c r="AQ6406" i="7"/>
  <c r="AQ6407" i="7"/>
  <c r="AQ6408" i="7"/>
  <c r="AQ6409" i="7"/>
  <c r="AQ6410" i="7"/>
  <c r="AQ6411" i="7"/>
  <c r="AQ6412" i="7"/>
  <c r="AQ6413" i="7"/>
  <c r="AQ6414" i="7"/>
  <c r="AQ6415" i="7"/>
  <c r="AQ6416" i="7"/>
  <c r="AQ6417" i="7"/>
  <c r="AQ6418" i="7"/>
  <c r="AQ6419" i="7"/>
  <c r="AQ6420" i="7"/>
  <c r="AQ6421" i="7"/>
  <c r="AQ6422" i="7"/>
  <c r="AQ6423" i="7"/>
  <c r="AQ6424" i="7"/>
  <c r="AQ6425" i="7"/>
  <c r="AQ6426" i="7"/>
  <c r="AQ6427" i="7"/>
  <c r="AQ6428" i="7"/>
  <c r="AQ6429" i="7"/>
  <c r="AQ6430" i="7"/>
  <c r="AQ6431" i="7"/>
  <c r="AQ6432" i="7"/>
  <c r="AQ6433" i="7"/>
  <c r="AQ6434" i="7"/>
  <c r="AQ6435" i="7"/>
  <c r="AQ6436" i="7"/>
  <c r="AQ6437" i="7"/>
  <c r="AQ6438" i="7"/>
  <c r="AQ6439" i="7"/>
  <c r="AQ6440" i="7"/>
  <c r="AQ6441" i="7"/>
  <c r="AQ6442" i="7"/>
  <c r="AQ6443" i="7"/>
  <c r="AQ6444" i="7"/>
  <c r="AQ6445" i="7"/>
  <c r="AQ6446" i="7"/>
  <c r="AQ6447" i="7"/>
  <c r="AQ6448" i="7"/>
  <c r="AQ6449" i="7"/>
  <c r="AQ6450" i="7"/>
  <c r="AQ6451" i="7"/>
  <c r="AQ6452" i="7"/>
  <c r="AQ6453" i="7"/>
  <c r="AQ6454" i="7"/>
  <c r="AQ6455" i="7"/>
  <c r="AQ6456" i="7"/>
  <c r="AQ6457" i="7"/>
  <c r="AQ6458" i="7"/>
  <c r="AQ6459" i="7"/>
  <c r="AQ6460" i="7"/>
  <c r="AQ6461" i="7"/>
  <c r="AQ6462" i="7"/>
  <c r="AQ6463" i="7"/>
  <c r="AQ6464" i="7"/>
  <c r="AQ6465" i="7"/>
  <c r="AQ6466" i="7"/>
  <c r="AQ6467" i="7"/>
  <c r="AQ6468" i="7"/>
  <c r="AQ6469" i="7"/>
  <c r="AQ6470" i="7"/>
  <c r="AQ6471" i="7"/>
  <c r="AQ6472" i="7"/>
  <c r="AQ6473" i="7"/>
  <c r="AQ6474" i="7"/>
  <c r="AQ6475" i="7"/>
  <c r="AQ6476" i="7"/>
  <c r="AQ6477" i="7"/>
  <c r="AQ6478" i="7"/>
  <c r="AQ6479" i="7"/>
  <c r="AQ6480" i="7"/>
  <c r="AQ6481" i="7"/>
  <c r="AQ6482" i="7"/>
  <c r="AQ6483" i="7"/>
  <c r="AQ6484" i="7"/>
  <c r="AQ6485" i="7"/>
  <c r="AQ6486" i="7"/>
  <c r="AQ6487" i="7"/>
  <c r="AQ6488" i="7"/>
  <c r="AQ6489" i="7"/>
  <c r="AQ6490" i="7"/>
  <c r="AQ6491" i="7"/>
  <c r="AQ6492" i="7"/>
  <c r="AQ6493" i="7"/>
  <c r="AQ6494" i="7"/>
  <c r="AQ6495" i="7"/>
  <c r="AQ6496" i="7"/>
  <c r="AQ6497" i="7"/>
  <c r="AQ6498" i="7"/>
  <c r="AQ6499" i="7"/>
  <c r="AQ6500" i="7"/>
  <c r="AQ6501" i="7"/>
  <c r="AQ6502" i="7"/>
  <c r="AQ6503" i="7"/>
  <c r="AQ6504" i="7"/>
  <c r="AQ6505" i="7"/>
  <c r="AQ6506" i="7"/>
  <c r="AQ6507" i="7"/>
  <c r="AQ6508" i="7"/>
  <c r="AQ6509" i="7"/>
  <c r="AQ6510" i="7"/>
  <c r="AQ6511" i="7"/>
  <c r="AQ6512" i="7"/>
  <c r="AQ6513" i="7"/>
  <c r="AQ6514" i="7"/>
  <c r="AQ6515" i="7"/>
  <c r="AQ6516" i="7"/>
  <c r="AQ6517" i="7"/>
  <c r="AQ6518" i="7"/>
  <c r="AQ6519" i="7"/>
  <c r="AQ6520" i="7"/>
  <c r="AQ6521" i="7"/>
  <c r="AQ6522" i="7"/>
  <c r="AQ6523" i="7"/>
  <c r="AQ6524" i="7"/>
  <c r="AQ6525" i="7"/>
  <c r="AQ6526" i="7"/>
  <c r="AQ6527" i="7"/>
  <c r="AQ6528" i="7"/>
  <c r="AQ6529" i="7"/>
  <c r="AQ6530" i="7"/>
  <c r="AQ6531" i="7"/>
  <c r="AQ6532" i="7"/>
  <c r="AQ6533" i="7"/>
  <c r="AQ6534" i="7"/>
  <c r="AQ6535" i="7"/>
  <c r="AQ6536" i="7"/>
  <c r="AQ6537" i="7"/>
  <c r="AQ6538" i="7"/>
  <c r="AQ6539" i="7"/>
  <c r="AQ6540" i="7"/>
  <c r="AQ6541" i="7"/>
  <c r="AQ6542" i="7"/>
  <c r="AQ6543" i="7"/>
  <c r="AQ6544" i="7"/>
  <c r="AQ6545" i="7"/>
  <c r="AQ6546" i="7"/>
  <c r="AQ6547" i="7"/>
  <c r="AQ6548" i="7"/>
  <c r="AQ6549" i="7"/>
  <c r="AQ6550" i="7"/>
  <c r="AQ6551" i="7"/>
  <c r="AQ6552" i="7"/>
  <c r="AQ6553" i="7"/>
  <c r="AQ6554" i="7"/>
  <c r="AQ6555" i="7"/>
  <c r="AQ6556" i="7"/>
  <c r="AQ6557" i="7"/>
  <c r="AQ6558" i="7"/>
  <c r="AQ6559" i="7"/>
  <c r="AQ6560" i="7"/>
  <c r="AQ6561" i="7"/>
  <c r="AQ6562" i="7"/>
  <c r="AQ6563" i="7"/>
  <c r="AQ6564" i="7"/>
  <c r="AQ6565" i="7"/>
  <c r="AQ6566" i="7"/>
  <c r="AQ6567" i="7"/>
  <c r="AQ6568" i="7"/>
  <c r="AQ6569" i="7"/>
  <c r="AQ6570" i="7"/>
  <c r="AQ6571" i="7"/>
  <c r="AQ6572" i="7"/>
  <c r="AQ6573" i="7"/>
  <c r="AQ6574" i="7"/>
  <c r="AQ6575" i="7"/>
  <c r="AQ6576" i="7"/>
  <c r="AQ6577" i="7"/>
  <c r="AQ6578" i="7"/>
  <c r="AQ6579" i="7"/>
  <c r="AQ6580" i="7"/>
  <c r="AQ6581" i="7"/>
  <c r="AQ6582" i="7"/>
  <c r="AQ6583" i="7"/>
  <c r="AQ6584" i="7"/>
  <c r="AQ6585" i="7"/>
  <c r="AQ6586" i="7"/>
  <c r="AQ6587" i="7"/>
  <c r="AQ6588" i="7"/>
  <c r="AQ6589" i="7"/>
  <c r="AQ6590" i="7"/>
  <c r="AQ6591" i="7"/>
  <c r="AQ6592" i="7"/>
  <c r="AQ6593" i="7"/>
  <c r="AQ6594" i="7"/>
  <c r="AQ6595" i="7"/>
  <c r="AQ6596" i="7"/>
  <c r="AQ6597" i="7"/>
  <c r="AQ6598" i="7"/>
  <c r="AQ6599" i="7"/>
  <c r="AQ6600" i="7"/>
  <c r="AQ6601" i="7"/>
  <c r="AQ6602" i="7"/>
  <c r="AQ6603" i="7"/>
  <c r="AQ6604" i="7"/>
  <c r="AQ6605" i="7"/>
  <c r="AQ6606" i="7"/>
  <c r="AQ6607" i="7"/>
  <c r="AQ6608" i="7"/>
  <c r="AQ6609" i="7"/>
  <c r="AQ6610" i="7"/>
  <c r="AQ6611" i="7"/>
  <c r="AQ6612" i="7"/>
  <c r="AQ6613" i="7"/>
  <c r="AQ6614" i="7"/>
  <c r="AQ6615" i="7"/>
  <c r="AQ6616" i="7"/>
  <c r="AQ6617" i="7"/>
  <c r="AQ6618" i="7"/>
  <c r="AQ6619" i="7"/>
  <c r="AQ6620" i="7"/>
  <c r="AQ6621" i="7"/>
  <c r="AQ6622" i="7"/>
  <c r="AQ6623" i="7"/>
  <c r="AQ6624" i="7"/>
  <c r="AQ6625" i="7"/>
  <c r="AQ6626" i="7"/>
  <c r="AQ6627" i="7"/>
  <c r="AQ6628" i="7"/>
  <c r="AQ6629" i="7"/>
  <c r="AQ6630" i="7"/>
  <c r="AQ6631" i="7"/>
  <c r="AQ6632" i="7"/>
  <c r="AQ6633" i="7"/>
  <c r="AQ6634" i="7"/>
  <c r="AQ6635" i="7"/>
  <c r="AQ6636" i="7"/>
  <c r="AQ6637" i="7"/>
  <c r="AQ6638" i="7"/>
  <c r="AQ6639" i="7"/>
  <c r="AQ6640" i="7"/>
  <c r="AQ6641" i="7"/>
  <c r="AQ6642" i="7"/>
  <c r="AQ6643" i="7"/>
  <c r="AQ6644" i="7"/>
  <c r="AQ6645" i="7"/>
  <c r="AQ6646" i="7"/>
  <c r="AQ6647" i="7"/>
  <c r="AQ6648" i="7"/>
  <c r="AQ6649" i="7"/>
  <c r="AQ6650" i="7"/>
  <c r="AQ6651" i="7"/>
  <c r="AQ6652" i="7"/>
  <c r="AQ6653" i="7"/>
  <c r="AQ6654" i="7"/>
  <c r="AQ6655" i="7"/>
  <c r="AQ6656" i="7"/>
  <c r="AQ6657" i="7"/>
  <c r="AQ6658" i="7"/>
  <c r="AQ6659" i="7"/>
  <c r="AQ6660" i="7"/>
  <c r="AQ6661" i="7"/>
  <c r="AQ6662" i="7"/>
  <c r="AQ6663" i="7"/>
  <c r="AQ6664" i="7"/>
  <c r="AQ6665" i="7"/>
  <c r="AQ6666" i="7"/>
  <c r="AQ6667" i="7"/>
  <c r="AQ6668" i="7"/>
  <c r="AQ6669" i="7"/>
  <c r="AQ6670" i="7"/>
  <c r="AQ6671" i="7"/>
  <c r="AQ6672" i="7"/>
  <c r="AQ6673" i="7"/>
  <c r="AQ6674" i="7"/>
  <c r="AQ6675" i="7"/>
  <c r="AQ6676" i="7"/>
  <c r="AQ6677" i="7"/>
  <c r="AQ6678" i="7"/>
  <c r="AQ6679" i="7"/>
  <c r="AQ6680" i="7"/>
  <c r="AQ6681" i="7"/>
  <c r="AQ6682" i="7"/>
  <c r="AQ6683" i="7"/>
  <c r="AQ6684" i="7"/>
  <c r="AQ6685" i="7"/>
  <c r="AQ6686" i="7"/>
  <c r="AQ6687" i="7"/>
  <c r="AQ6688" i="7"/>
  <c r="AQ6689" i="7"/>
  <c r="AQ6690" i="7"/>
  <c r="AQ6691" i="7"/>
  <c r="AQ6692" i="7"/>
  <c r="AQ6693" i="7"/>
  <c r="AQ6694" i="7"/>
  <c r="AQ6695" i="7"/>
  <c r="AQ6696" i="7"/>
  <c r="AQ6697" i="7"/>
  <c r="AQ6698" i="7"/>
  <c r="AQ6699" i="7"/>
  <c r="AQ6700" i="7"/>
  <c r="AQ6701" i="7"/>
  <c r="AQ6702" i="7"/>
  <c r="AQ6703" i="7"/>
  <c r="AQ6704" i="7"/>
  <c r="AQ6705" i="7"/>
  <c r="AQ6706" i="7"/>
  <c r="AQ6707" i="7"/>
  <c r="AQ6708" i="7"/>
  <c r="AQ6709" i="7"/>
  <c r="AQ6710" i="7"/>
  <c r="AQ6711" i="7"/>
  <c r="AQ6712" i="7"/>
  <c r="AQ6713" i="7"/>
  <c r="AQ6714" i="7"/>
  <c r="AQ6715" i="7"/>
  <c r="AQ6716" i="7"/>
  <c r="AQ6717" i="7"/>
  <c r="AQ6718" i="7"/>
  <c r="AQ6719" i="7"/>
  <c r="AQ6720" i="7"/>
  <c r="AQ6721" i="7"/>
  <c r="AQ6722" i="7"/>
  <c r="AQ6723" i="7"/>
  <c r="AQ6724" i="7"/>
  <c r="AQ6725" i="7"/>
  <c r="AQ6726" i="7"/>
  <c r="AQ6727" i="7"/>
  <c r="AQ6728" i="7"/>
  <c r="AQ6729" i="7"/>
  <c r="AQ6730" i="7"/>
  <c r="AQ6731" i="7"/>
  <c r="AQ6732" i="7"/>
  <c r="AQ6733" i="7"/>
  <c r="AQ6734" i="7"/>
  <c r="AQ6735" i="7"/>
  <c r="AQ6736" i="7"/>
  <c r="AQ6737" i="7"/>
  <c r="AQ6738" i="7"/>
  <c r="AQ6739" i="7"/>
  <c r="AQ6740" i="7"/>
  <c r="AQ6741" i="7"/>
  <c r="AQ6742" i="7"/>
  <c r="AQ6743" i="7"/>
  <c r="AQ6744" i="7"/>
  <c r="AQ6745" i="7"/>
  <c r="AQ6746" i="7"/>
  <c r="AQ6747" i="7"/>
  <c r="AQ6748" i="7"/>
  <c r="AQ6749" i="7"/>
  <c r="AQ6750" i="7"/>
  <c r="AQ6751" i="7"/>
  <c r="AQ6752" i="7"/>
  <c r="AQ6753" i="7"/>
  <c r="AQ6754" i="7"/>
  <c r="AQ6755" i="7"/>
  <c r="AQ6756" i="7"/>
  <c r="AQ6757" i="7"/>
  <c r="AQ6758" i="7"/>
  <c r="AQ6759" i="7"/>
  <c r="AQ6760" i="7"/>
  <c r="AQ6761" i="7"/>
  <c r="AQ6762" i="7"/>
  <c r="AQ6763" i="7"/>
  <c r="AQ6764" i="7"/>
  <c r="AQ6765" i="7"/>
  <c r="AQ6766" i="7"/>
  <c r="AQ6767" i="7"/>
  <c r="AQ6768" i="7"/>
  <c r="AQ6769" i="7"/>
  <c r="AQ6770" i="7"/>
  <c r="AQ6771" i="7"/>
  <c r="AQ6772" i="7"/>
  <c r="AQ6773" i="7"/>
  <c r="AQ6774" i="7"/>
  <c r="AQ6775" i="7"/>
  <c r="AQ6776" i="7"/>
  <c r="AQ6777" i="7"/>
  <c r="AQ6778" i="7"/>
  <c r="AQ6779" i="7"/>
  <c r="AQ6780" i="7"/>
  <c r="AQ6781" i="7"/>
  <c r="AQ6782" i="7"/>
  <c r="AQ6783" i="7"/>
  <c r="AQ6784" i="7"/>
  <c r="AQ6785" i="7"/>
  <c r="AQ6786" i="7"/>
  <c r="AQ6787" i="7"/>
  <c r="AQ6788" i="7"/>
  <c r="AQ6789" i="7"/>
  <c r="AQ6790" i="7"/>
  <c r="AQ6791" i="7"/>
  <c r="AQ6792" i="7"/>
  <c r="AQ6793" i="7"/>
  <c r="AQ6794" i="7"/>
  <c r="AQ6795" i="7"/>
  <c r="AQ6796" i="7"/>
  <c r="AQ6797" i="7"/>
  <c r="AQ6798" i="7"/>
  <c r="AQ6799" i="7"/>
  <c r="AQ6800" i="7"/>
  <c r="AQ6801" i="7"/>
  <c r="AQ6802" i="7"/>
  <c r="AQ6803" i="7"/>
  <c r="AQ6804" i="7"/>
  <c r="AQ6805" i="7"/>
  <c r="AQ6806" i="7"/>
  <c r="AQ6807" i="7"/>
  <c r="AQ6808" i="7"/>
  <c r="AQ6809" i="7"/>
  <c r="AQ6810" i="7"/>
  <c r="AQ6811" i="7"/>
  <c r="AQ6812" i="7"/>
  <c r="AQ6813" i="7"/>
  <c r="AQ6814" i="7"/>
  <c r="AQ6815" i="7"/>
  <c r="AQ6816" i="7"/>
  <c r="AQ6817" i="7"/>
  <c r="AQ6818" i="7"/>
  <c r="AQ6819" i="7"/>
  <c r="AQ6820" i="7"/>
  <c r="AQ6821" i="7"/>
  <c r="AQ6822" i="7"/>
  <c r="AQ6823" i="7"/>
  <c r="AQ6824" i="7"/>
  <c r="AQ6825" i="7"/>
  <c r="AQ6826" i="7"/>
  <c r="AQ6827" i="7"/>
  <c r="AQ6828" i="7"/>
  <c r="AQ6829" i="7"/>
  <c r="AQ6830" i="7"/>
  <c r="AQ6831" i="7"/>
  <c r="AQ6832" i="7"/>
  <c r="AQ6833" i="7"/>
  <c r="AQ6834" i="7"/>
  <c r="AQ6835" i="7"/>
  <c r="AQ6836" i="7"/>
  <c r="AQ6837" i="7"/>
  <c r="AQ6838" i="7"/>
  <c r="AQ6839" i="7"/>
  <c r="AQ6840" i="7"/>
  <c r="AQ6841" i="7"/>
  <c r="AQ6842" i="7"/>
  <c r="AQ6843" i="7"/>
  <c r="AQ6844" i="7"/>
  <c r="AQ6845" i="7"/>
  <c r="AQ6846" i="7"/>
  <c r="AQ6847" i="7"/>
  <c r="AQ6848" i="7"/>
  <c r="AQ6849" i="7"/>
  <c r="AQ6850" i="7"/>
  <c r="AQ6851" i="7"/>
  <c r="AQ6852" i="7"/>
  <c r="AQ6853" i="7"/>
  <c r="AQ6854" i="7"/>
  <c r="AQ6855" i="7"/>
  <c r="AQ6856" i="7"/>
  <c r="AQ6857" i="7"/>
  <c r="AQ6858" i="7"/>
  <c r="AQ6859" i="7"/>
  <c r="AQ6860" i="7"/>
  <c r="AQ6861" i="7"/>
  <c r="AQ6862" i="7"/>
  <c r="AQ6863" i="7"/>
  <c r="AQ6864" i="7"/>
  <c r="AQ6865" i="7"/>
  <c r="AQ6866" i="7"/>
  <c r="AQ6867" i="7"/>
  <c r="AQ6868" i="7"/>
  <c r="AQ6869" i="7"/>
  <c r="AQ6870" i="7"/>
  <c r="AQ6871" i="7"/>
  <c r="AQ6872" i="7"/>
  <c r="AQ6873" i="7"/>
  <c r="AQ6874" i="7"/>
  <c r="AQ6875" i="7"/>
  <c r="AQ6876" i="7"/>
  <c r="AQ6877" i="7"/>
  <c r="AQ6878" i="7"/>
  <c r="AQ6879" i="7"/>
  <c r="AQ6880" i="7"/>
  <c r="AQ6881" i="7"/>
  <c r="AQ6882" i="7"/>
  <c r="AQ6883" i="7"/>
  <c r="AQ6884" i="7"/>
  <c r="AQ6885" i="7"/>
  <c r="AQ6886" i="7"/>
  <c r="AQ6887" i="7"/>
  <c r="AQ6888" i="7"/>
  <c r="AQ6889" i="7"/>
  <c r="AQ6890" i="7"/>
  <c r="AQ6891" i="7"/>
  <c r="AQ6892" i="7"/>
  <c r="AQ6893" i="7"/>
  <c r="AQ6894" i="7"/>
  <c r="AQ6895" i="7"/>
  <c r="AQ6896" i="7"/>
  <c r="AQ6897" i="7"/>
  <c r="AQ6898" i="7"/>
  <c r="AQ6899" i="7"/>
  <c r="AQ6900" i="7"/>
  <c r="AQ6901" i="7"/>
  <c r="AQ6902" i="7"/>
  <c r="AQ6903" i="7"/>
  <c r="AQ6904" i="7"/>
  <c r="AQ6905" i="7"/>
  <c r="AQ6906" i="7"/>
  <c r="AQ6907" i="7"/>
  <c r="AQ6908" i="7"/>
  <c r="AQ6909" i="7"/>
  <c r="AQ6910" i="7"/>
  <c r="AQ6911" i="7"/>
  <c r="AQ6912" i="7"/>
  <c r="AQ6913" i="7"/>
  <c r="AQ6914" i="7"/>
  <c r="AQ6915" i="7"/>
  <c r="AQ6916" i="7"/>
  <c r="AQ6917" i="7"/>
  <c r="AQ6918" i="7"/>
  <c r="AQ6919" i="7"/>
  <c r="AQ6920" i="7"/>
  <c r="AQ6921" i="7"/>
  <c r="AQ6922" i="7"/>
  <c r="AQ6923" i="7"/>
  <c r="AQ6924" i="7"/>
  <c r="AQ6925" i="7"/>
  <c r="AQ6926" i="7"/>
  <c r="AQ6927" i="7"/>
  <c r="AQ6928" i="7"/>
  <c r="AQ6929" i="7"/>
  <c r="AQ6930" i="7"/>
  <c r="AQ6931" i="7"/>
  <c r="AQ6932" i="7"/>
  <c r="AQ6933" i="7"/>
  <c r="AQ6934" i="7"/>
  <c r="AQ6935" i="7"/>
  <c r="AQ6936" i="7"/>
  <c r="AQ6937" i="7"/>
  <c r="AQ6938" i="7"/>
  <c r="AQ6939" i="7"/>
  <c r="AQ6940" i="7"/>
  <c r="AQ6941" i="7"/>
  <c r="AQ6942" i="7"/>
  <c r="AQ6943" i="7"/>
  <c r="AQ6944" i="7"/>
  <c r="AQ6945" i="7"/>
  <c r="AQ6946" i="7"/>
  <c r="AQ6947" i="7"/>
  <c r="AQ6948" i="7"/>
  <c r="AQ6949" i="7"/>
  <c r="AQ6950" i="7"/>
  <c r="AQ6951" i="7"/>
  <c r="AQ6952" i="7"/>
  <c r="AQ6953" i="7"/>
  <c r="AQ6954" i="7"/>
  <c r="AQ6955" i="7"/>
  <c r="AQ6956" i="7"/>
  <c r="AQ6957" i="7"/>
  <c r="AQ6958" i="7"/>
  <c r="AQ6959" i="7"/>
  <c r="AQ6960" i="7"/>
  <c r="AQ6961" i="7"/>
  <c r="AQ6962" i="7"/>
  <c r="AQ6963" i="7"/>
  <c r="AQ6964" i="7"/>
  <c r="AQ6965" i="7"/>
  <c r="AQ6966" i="7"/>
  <c r="AQ6967" i="7"/>
  <c r="AQ6968" i="7"/>
  <c r="AQ6969" i="7"/>
  <c r="AQ6970" i="7"/>
  <c r="AQ6971" i="7"/>
  <c r="AQ6972" i="7"/>
  <c r="AQ6973" i="7"/>
  <c r="AQ6974" i="7"/>
  <c r="AQ6975" i="7"/>
  <c r="AQ6976" i="7"/>
  <c r="AQ6977" i="7"/>
  <c r="AQ6978" i="7"/>
  <c r="AQ6979" i="7"/>
  <c r="AQ6980" i="7"/>
  <c r="AQ6981" i="7"/>
  <c r="AQ6982" i="7"/>
  <c r="AQ6983" i="7"/>
  <c r="AQ6984" i="7"/>
  <c r="AQ6985" i="7"/>
  <c r="AQ6986" i="7"/>
  <c r="AQ6987" i="7"/>
  <c r="AQ6988" i="7"/>
  <c r="AQ6989" i="7"/>
  <c r="AQ6990" i="7"/>
  <c r="AQ6991" i="7"/>
  <c r="AQ6992" i="7"/>
  <c r="AQ6993" i="7"/>
  <c r="AQ6994" i="7"/>
  <c r="AQ6995" i="7"/>
  <c r="AQ6996" i="7"/>
  <c r="AQ6997" i="7"/>
  <c r="AQ6998" i="7"/>
  <c r="AQ6999" i="7"/>
  <c r="AQ7000" i="7"/>
  <c r="AQ7001" i="7"/>
  <c r="AQ7002" i="7"/>
  <c r="AQ7003" i="7"/>
  <c r="AQ7004" i="7"/>
  <c r="AQ7005" i="7"/>
  <c r="AQ7006" i="7"/>
  <c r="AQ7007" i="7"/>
  <c r="AQ7008" i="7"/>
  <c r="AQ7009" i="7"/>
  <c r="AQ7010" i="7"/>
  <c r="AQ7011" i="7"/>
  <c r="AQ7012" i="7"/>
  <c r="AQ7013" i="7"/>
  <c r="AQ7014" i="7"/>
  <c r="AQ7015" i="7"/>
  <c r="AQ7016" i="7"/>
  <c r="AQ7017" i="7"/>
  <c r="AQ7018" i="7"/>
  <c r="AQ7019" i="7"/>
  <c r="AQ7020" i="7"/>
  <c r="AQ7021" i="7"/>
  <c r="AQ7022" i="7"/>
  <c r="AQ7023" i="7"/>
  <c r="AQ7024" i="7"/>
  <c r="AQ7025" i="7"/>
  <c r="AQ7026" i="7"/>
  <c r="AQ7027" i="7"/>
  <c r="AQ7028" i="7"/>
  <c r="AQ7029" i="7"/>
  <c r="AQ7030" i="7"/>
  <c r="AQ7031" i="7"/>
  <c r="AQ7032" i="7"/>
  <c r="AQ7033" i="7"/>
  <c r="AQ7034" i="7"/>
  <c r="AQ7035" i="7"/>
  <c r="AQ7036" i="7"/>
  <c r="AQ7037" i="7"/>
  <c r="AQ7038" i="7"/>
  <c r="AQ7039" i="7"/>
  <c r="AQ7040" i="7"/>
  <c r="AQ7041" i="7"/>
  <c r="AQ7042" i="7"/>
  <c r="AQ7043" i="7"/>
  <c r="AQ7044" i="7"/>
  <c r="AQ7045" i="7"/>
  <c r="AQ7046" i="7"/>
  <c r="AQ7047" i="7"/>
  <c r="AQ7048" i="7"/>
  <c r="AQ7049" i="7"/>
  <c r="AQ7050" i="7"/>
  <c r="AQ7051" i="7"/>
  <c r="AQ7052" i="7"/>
  <c r="AQ7053" i="7"/>
  <c r="AQ7054" i="7"/>
  <c r="AQ7055" i="7"/>
  <c r="AQ7056" i="7"/>
  <c r="AQ7057" i="7"/>
  <c r="AQ7058" i="7"/>
  <c r="AQ7059" i="7"/>
  <c r="AQ7060" i="7"/>
  <c r="AQ7061" i="7"/>
  <c r="AQ7062" i="7"/>
  <c r="AQ7063" i="7"/>
  <c r="AQ7064" i="7"/>
  <c r="AQ7065" i="7"/>
  <c r="AQ7066" i="7"/>
  <c r="AQ7067" i="7"/>
  <c r="AQ7068" i="7"/>
  <c r="AQ7069" i="7"/>
  <c r="AQ7070" i="7"/>
  <c r="AQ7071" i="7"/>
  <c r="AQ7072" i="7"/>
  <c r="AQ7073" i="7"/>
  <c r="AQ7074" i="7"/>
  <c r="AQ7075" i="7"/>
  <c r="AQ7076" i="7"/>
  <c r="AQ7077" i="7"/>
  <c r="AQ7078" i="7"/>
  <c r="AQ7079" i="7"/>
  <c r="AQ7080" i="7"/>
  <c r="AQ7081" i="7"/>
  <c r="AQ7082" i="7"/>
  <c r="AQ7083" i="7"/>
  <c r="AQ7084" i="7"/>
  <c r="AQ7085" i="7"/>
  <c r="AQ7086" i="7"/>
  <c r="AQ7087" i="7"/>
  <c r="AQ7088" i="7"/>
  <c r="AQ7089" i="7"/>
  <c r="AQ7090" i="7"/>
  <c r="AQ7091" i="7"/>
  <c r="AQ7092" i="7"/>
  <c r="AQ7093" i="7"/>
  <c r="AQ7094" i="7"/>
  <c r="AQ7095" i="7"/>
  <c r="AQ7096" i="7"/>
  <c r="AQ7097" i="7"/>
  <c r="AQ7098" i="7"/>
  <c r="AQ7099" i="7"/>
  <c r="AQ7100" i="7"/>
  <c r="AQ7101" i="7"/>
  <c r="AQ7102" i="7"/>
  <c r="AQ7103" i="7"/>
  <c r="AQ7104" i="7"/>
  <c r="AQ7105" i="7"/>
  <c r="AQ7106" i="7"/>
  <c r="AQ7107" i="7"/>
  <c r="AQ7108" i="7"/>
  <c r="AQ7109" i="7"/>
  <c r="AQ7110" i="7"/>
  <c r="AQ7111" i="7"/>
  <c r="AQ7112" i="7"/>
  <c r="AQ7113" i="7"/>
  <c r="AQ7114" i="7"/>
  <c r="AQ7115" i="7"/>
  <c r="AQ7116" i="7"/>
  <c r="AQ7117" i="7"/>
  <c r="AQ7118" i="7"/>
  <c r="AQ7119" i="7"/>
  <c r="AQ7120" i="7"/>
  <c r="AQ7121" i="7"/>
  <c r="AQ7122" i="7"/>
  <c r="AQ7123" i="7"/>
  <c r="AQ7124" i="7"/>
  <c r="AQ7125" i="7"/>
  <c r="AQ7126" i="7"/>
  <c r="AQ7127" i="7"/>
  <c r="AQ7128" i="7"/>
  <c r="AQ7129" i="7"/>
  <c r="AQ7130" i="7"/>
  <c r="AQ7131" i="7"/>
  <c r="AQ7132" i="7"/>
  <c r="AQ7133" i="7"/>
  <c r="AQ7134" i="7"/>
  <c r="AQ7135" i="7"/>
  <c r="AQ7136" i="7"/>
  <c r="AQ7137" i="7"/>
  <c r="AQ7138" i="7"/>
  <c r="AQ7139" i="7"/>
  <c r="AQ7140" i="7"/>
  <c r="AQ7141" i="7"/>
  <c r="AQ7142" i="7"/>
  <c r="AQ7143" i="7"/>
  <c r="AQ7144" i="7"/>
  <c r="AQ7145" i="7"/>
  <c r="AQ7146" i="7"/>
  <c r="AQ7147" i="7"/>
  <c r="AQ7148" i="7"/>
  <c r="AQ7149" i="7"/>
  <c r="AQ7150" i="7"/>
  <c r="AQ7151" i="7"/>
  <c r="AQ7152" i="7"/>
  <c r="AQ7153" i="7"/>
  <c r="AQ7154" i="7"/>
  <c r="AQ7155" i="7"/>
  <c r="AQ7156" i="7"/>
  <c r="AQ7157" i="7"/>
  <c r="AQ7158" i="7"/>
  <c r="AQ7159" i="7"/>
  <c r="AQ7160" i="7"/>
  <c r="AQ7161" i="7"/>
  <c r="AQ7162" i="7"/>
  <c r="AQ7163" i="7"/>
  <c r="AQ7164" i="7"/>
  <c r="AQ7165" i="7"/>
  <c r="AQ7166" i="7"/>
  <c r="AQ7167" i="7"/>
  <c r="AQ7168" i="7"/>
  <c r="AQ7169" i="7"/>
  <c r="AQ7170" i="7"/>
  <c r="AQ7171" i="7"/>
  <c r="AQ7172" i="7"/>
  <c r="AQ7173" i="7"/>
  <c r="AQ7174" i="7"/>
  <c r="AQ7175" i="7"/>
  <c r="AQ7176" i="7"/>
  <c r="AQ7177" i="7"/>
  <c r="AQ7178" i="7"/>
  <c r="AQ7179" i="7"/>
  <c r="AQ7180" i="7"/>
  <c r="AQ7181" i="7"/>
  <c r="AQ7182" i="7"/>
  <c r="AQ7183" i="7"/>
  <c r="AQ7184" i="7"/>
  <c r="AQ7185" i="7"/>
  <c r="AQ7186" i="7"/>
  <c r="AQ7187" i="7"/>
  <c r="AQ7188" i="7"/>
  <c r="AQ7189" i="7"/>
  <c r="AQ7190" i="7"/>
  <c r="AQ7191" i="7"/>
  <c r="AQ7192" i="7"/>
  <c r="AQ7193" i="7"/>
  <c r="AQ7194" i="7"/>
  <c r="AQ7195" i="7"/>
  <c r="AQ7196" i="7"/>
  <c r="AQ7197" i="7"/>
  <c r="AQ7198" i="7"/>
  <c r="AQ7199" i="7"/>
  <c r="AQ7200" i="7"/>
  <c r="AQ7201" i="7"/>
  <c r="AQ7202" i="7"/>
  <c r="AQ7203" i="7"/>
  <c r="AQ7204" i="7"/>
  <c r="AQ7205" i="7"/>
  <c r="AQ7206" i="7"/>
  <c r="AQ7207" i="7"/>
  <c r="AQ7208" i="7"/>
  <c r="AQ7209" i="7"/>
  <c r="AQ7210" i="7"/>
  <c r="AQ7211" i="7"/>
  <c r="AQ7212" i="7"/>
  <c r="AQ7213" i="7"/>
  <c r="AQ7214" i="7"/>
  <c r="AQ7215" i="7"/>
  <c r="AQ7216" i="7"/>
  <c r="AQ7217" i="7"/>
  <c r="AQ7218" i="7"/>
  <c r="AQ7219" i="7"/>
  <c r="AQ7220" i="7"/>
  <c r="AQ7221" i="7"/>
  <c r="AQ7222" i="7"/>
  <c r="AQ7223" i="7"/>
  <c r="AQ7224" i="7"/>
  <c r="AQ7225" i="7"/>
  <c r="AQ7226" i="7"/>
  <c r="AQ7227" i="7"/>
  <c r="AQ7228" i="7"/>
  <c r="AQ7229" i="7"/>
  <c r="AQ7230" i="7"/>
  <c r="AQ7231" i="7"/>
  <c r="AQ7232" i="7"/>
  <c r="AQ7233" i="7"/>
  <c r="AQ7234" i="7"/>
  <c r="AQ7235" i="7"/>
  <c r="AQ7236" i="7"/>
  <c r="AQ7237" i="7"/>
  <c r="AQ7238" i="7"/>
  <c r="AQ7239" i="7"/>
  <c r="AQ7240" i="7"/>
  <c r="AQ7241" i="7"/>
  <c r="AQ7242" i="7"/>
  <c r="AQ7243" i="7"/>
  <c r="AQ7244" i="7"/>
  <c r="AQ7245" i="7"/>
  <c r="AQ7246" i="7"/>
  <c r="AQ7247" i="7"/>
  <c r="AQ7248" i="7"/>
  <c r="AQ7249" i="7"/>
  <c r="AQ7250" i="7"/>
  <c r="AQ7251" i="7"/>
  <c r="AQ7252" i="7"/>
  <c r="AQ7253" i="7"/>
  <c r="AQ7254" i="7"/>
  <c r="AQ7255" i="7"/>
  <c r="AQ7256" i="7"/>
  <c r="AQ7257" i="7"/>
  <c r="AQ7258" i="7"/>
  <c r="AQ7259" i="7"/>
  <c r="AQ7260" i="7"/>
  <c r="AQ7261" i="7"/>
  <c r="AQ7262" i="7"/>
  <c r="AQ7263" i="7"/>
  <c r="AQ7264" i="7"/>
  <c r="AQ7265" i="7"/>
  <c r="AQ7266" i="7"/>
  <c r="AQ7267" i="7"/>
  <c r="AQ7268" i="7"/>
  <c r="AQ7269" i="7"/>
  <c r="AQ7270" i="7"/>
  <c r="AQ7271" i="7"/>
  <c r="AQ7272" i="7"/>
  <c r="AQ7273" i="7"/>
  <c r="AQ7274" i="7"/>
  <c r="AQ7275" i="7"/>
  <c r="AQ7276" i="7"/>
  <c r="AQ7277" i="7"/>
  <c r="AQ7278" i="7"/>
  <c r="AQ7279" i="7"/>
  <c r="AQ7280" i="7"/>
  <c r="AQ7281" i="7"/>
  <c r="AQ7282" i="7"/>
  <c r="AQ7283" i="7"/>
  <c r="AQ7284" i="7"/>
  <c r="AQ7285" i="7"/>
  <c r="AQ7286" i="7"/>
  <c r="AQ7287" i="7"/>
  <c r="AQ7288" i="7"/>
  <c r="AQ7289" i="7"/>
  <c r="AQ7290" i="7"/>
  <c r="AQ7291" i="7"/>
  <c r="AQ7292" i="7"/>
  <c r="AQ7293" i="7"/>
  <c r="AQ7294" i="7"/>
  <c r="AQ7295" i="7"/>
  <c r="AQ7296" i="7"/>
  <c r="AQ7297" i="7"/>
  <c r="AQ7298" i="7"/>
  <c r="AQ7299" i="7"/>
  <c r="AQ7300" i="7"/>
  <c r="AQ7301" i="7"/>
  <c r="AQ7302" i="7"/>
  <c r="AQ7303" i="7"/>
  <c r="AQ7304" i="7"/>
  <c r="AQ7305" i="7"/>
  <c r="AQ7306" i="7"/>
  <c r="AQ7307" i="7"/>
  <c r="AQ7308" i="7"/>
  <c r="AQ7309" i="7"/>
  <c r="AQ7310" i="7"/>
  <c r="AQ7311" i="7"/>
  <c r="AQ7312" i="7"/>
  <c r="AQ7313" i="7"/>
  <c r="AQ7314" i="7"/>
  <c r="AQ7315" i="7"/>
  <c r="AQ7316" i="7"/>
  <c r="AQ7317" i="7"/>
  <c r="AQ7318" i="7"/>
  <c r="AQ7319" i="7"/>
  <c r="AQ7320" i="7"/>
  <c r="AQ7321" i="7"/>
  <c r="AQ7322" i="7"/>
  <c r="AQ7323" i="7"/>
  <c r="AQ7324" i="7"/>
  <c r="AQ7325" i="7"/>
  <c r="AQ7326" i="7"/>
  <c r="AQ7327" i="7"/>
  <c r="AQ7328" i="7"/>
  <c r="AQ7329" i="7"/>
  <c r="AQ7330" i="7"/>
  <c r="AQ7331" i="7"/>
  <c r="AQ7332" i="7"/>
  <c r="AQ7333" i="7"/>
  <c r="AQ7334" i="7"/>
  <c r="AQ7335" i="7"/>
  <c r="AQ7336" i="7"/>
  <c r="AQ7337" i="7"/>
  <c r="AQ7338" i="7"/>
  <c r="AQ7339" i="7"/>
  <c r="AQ7340" i="7"/>
  <c r="AQ7341" i="7"/>
  <c r="AQ7342" i="7"/>
  <c r="AQ7343" i="7"/>
  <c r="AQ7344" i="7"/>
  <c r="AQ7345" i="7"/>
  <c r="AQ7346" i="7"/>
  <c r="AQ7347" i="7"/>
  <c r="AQ7348" i="7"/>
  <c r="AQ7349" i="7"/>
  <c r="AQ7350" i="7"/>
  <c r="AQ7351" i="7"/>
  <c r="AQ7352" i="7"/>
  <c r="AQ7353" i="7"/>
  <c r="AQ7354" i="7"/>
  <c r="AQ7355" i="7"/>
  <c r="AQ7356" i="7"/>
  <c r="AQ7357" i="7"/>
  <c r="AQ7358" i="7"/>
  <c r="AQ7359" i="7"/>
  <c r="AQ7360" i="7"/>
  <c r="AQ7361" i="7"/>
  <c r="AQ7362" i="7"/>
  <c r="AQ7363" i="7"/>
  <c r="AQ7364" i="7"/>
  <c r="AQ7365" i="7"/>
  <c r="AQ7366" i="7"/>
  <c r="AQ7367" i="7"/>
  <c r="AQ7368" i="7"/>
  <c r="AQ7369" i="7"/>
  <c r="AQ7370" i="7"/>
  <c r="AQ7371" i="7"/>
  <c r="AQ7372" i="7"/>
  <c r="AQ7373" i="7"/>
  <c r="AQ7374" i="7"/>
  <c r="AQ7375" i="7"/>
  <c r="AQ7376" i="7"/>
  <c r="AQ7377" i="7"/>
  <c r="AQ7378" i="7"/>
  <c r="AQ7379" i="7"/>
  <c r="AQ7380" i="7"/>
  <c r="AQ7381" i="7"/>
  <c r="AQ7382" i="7"/>
  <c r="AQ7383" i="7"/>
  <c r="AQ7384" i="7"/>
  <c r="AQ7385" i="7"/>
  <c r="AQ7386" i="7"/>
  <c r="AQ7387" i="7"/>
  <c r="AQ7388" i="7"/>
  <c r="AQ7389" i="7"/>
  <c r="AQ7390" i="7"/>
  <c r="AQ7391" i="7"/>
  <c r="AQ7392" i="7"/>
  <c r="AQ7393" i="7"/>
  <c r="AQ7394" i="7"/>
  <c r="AQ7395" i="7"/>
  <c r="AQ7396" i="7"/>
  <c r="AQ7397" i="7"/>
  <c r="AQ7398" i="7"/>
  <c r="AQ7399" i="7"/>
  <c r="AQ7400" i="7"/>
  <c r="AQ7401" i="7"/>
  <c r="AQ7402" i="7"/>
  <c r="AQ7403" i="7"/>
  <c r="AQ7404" i="7"/>
  <c r="AQ7405" i="7"/>
  <c r="AQ7406" i="7"/>
  <c r="AQ7407" i="7"/>
  <c r="AQ7408" i="7"/>
  <c r="AQ7409" i="7"/>
  <c r="AQ7410" i="7"/>
  <c r="AQ7411" i="7"/>
  <c r="AQ7412" i="7"/>
  <c r="AQ7413" i="7"/>
  <c r="AQ7414" i="7"/>
  <c r="AQ7415" i="7"/>
  <c r="AQ7416" i="7"/>
  <c r="AQ7417" i="7"/>
  <c r="AQ7418" i="7"/>
  <c r="AQ7419" i="7"/>
  <c r="AQ7420" i="7"/>
  <c r="AQ7421" i="7"/>
  <c r="AQ7422" i="7"/>
  <c r="AQ7423" i="7"/>
  <c r="AQ7424" i="7"/>
  <c r="AQ7425" i="7"/>
  <c r="AQ7426" i="7"/>
  <c r="AQ7427" i="7"/>
  <c r="AQ7428" i="7"/>
  <c r="AQ7429" i="7"/>
  <c r="AQ7430" i="7"/>
  <c r="AQ7431" i="7"/>
  <c r="AQ7432" i="7"/>
  <c r="AQ7433" i="7"/>
  <c r="AQ7434" i="7"/>
  <c r="AQ7435" i="7"/>
  <c r="AQ7436" i="7"/>
  <c r="AQ7437" i="7"/>
  <c r="AQ7438" i="7"/>
  <c r="AQ7439" i="7"/>
  <c r="AQ7440" i="7"/>
  <c r="AQ7441" i="7"/>
  <c r="AQ7442" i="7"/>
  <c r="AQ7443" i="7"/>
  <c r="AQ7444" i="7"/>
  <c r="AQ7445" i="7"/>
  <c r="AQ7446" i="7"/>
  <c r="AQ7447" i="7"/>
  <c r="AQ7448" i="7"/>
  <c r="AQ7449" i="7"/>
  <c r="AQ7450" i="7"/>
  <c r="AQ7451" i="7"/>
  <c r="AQ7452" i="7"/>
  <c r="AQ7453" i="7"/>
  <c r="AQ7454" i="7"/>
  <c r="AQ7455" i="7"/>
  <c r="AQ7456" i="7"/>
  <c r="AQ7457" i="7"/>
  <c r="AQ7458" i="7"/>
  <c r="AQ7459" i="7"/>
  <c r="AQ7460" i="7"/>
  <c r="AQ7461" i="7"/>
  <c r="AQ7462" i="7"/>
  <c r="AQ7463" i="7"/>
  <c r="AQ7464" i="7"/>
  <c r="AQ7465" i="7"/>
  <c r="AQ7466" i="7"/>
  <c r="AQ7467" i="7"/>
  <c r="AQ7468" i="7"/>
  <c r="AQ7469" i="7"/>
  <c r="AQ7470" i="7"/>
  <c r="AQ7471" i="7"/>
  <c r="AQ7472" i="7"/>
  <c r="AQ7473" i="7"/>
  <c r="AQ7474" i="7"/>
  <c r="AQ7475" i="7"/>
  <c r="AQ7476" i="7"/>
  <c r="AQ7477" i="7"/>
  <c r="AQ7478" i="7"/>
  <c r="AQ7479" i="7"/>
  <c r="AQ7480" i="7"/>
  <c r="AQ7481" i="7"/>
  <c r="AQ7482" i="7"/>
  <c r="AQ7483" i="7"/>
  <c r="AQ7484" i="7"/>
  <c r="AQ7485" i="7"/>
  <c r="AQ7486" i="7"/>
  <c r="AQ7487" i="7"/>
  <c r="AQ7488" i="7"/>
  <c r="AQ7489" i="7"/>
  <c r="AQ7490" i="7"/>
  <c r="AQ7491" i="7"/>
  <c r="AQ7492" i="7"/>
  <c r="AQ7493" i="7"/>
  <c r="AQ7494" i="7"/>
  <c r="AQ7495" i="7"/>
  <c r="AQ7496" i="7"/>
  <c r="AQ7497" i="7"/>
  <c r="AQ7498" i="7"/>
  <c r="AQ7499" i="7"/>
  <c r="AQ7500" i="7"/>
  <c r="AQ7501" i="7"/>
  <c r="AQ7502" i="7"/>
  <c r="AQ7503" i="7"/>
  <c r="AQ7504" i="7"/>
  <c r="AQ7505" i="7"/>
  <c r="AQ7506" i="7"/>
  <c r="AQ7507" i="7"/>
  <c r="AQ7508" i="7"/>
  <c r="AQ7509" i="7"/>
  <c r="AQ7510" i="7"/>
  <c r="AQ7511" i="7"/>
  <c r="AQ7512" i="7"/>
  <c r="AQ7513" i="7"/>
  <c r="AQ7514" i="7"/>
  <c r="AQ7515" i="7"/>
  <c r="AQ7516" i="7"/>
  <c r="AQ7517" i="7"/>
  <c r="AQ7518" i="7"/>
  <c r="AQ7519" i="7"/>
  <c r="AQ7520" i="7"/>
  <c r="AQ7521" i="7"/>
  <c r="AQ7522" i="7"/>
  <c r="AQ7523" i="7"/>
  <c r="AQ7524" i="7"/>
  <c r="AQ7525" i="7"/>
  <c r="AQ7526" i="7"/>
  <c r="AQ7527" i="7"/>
  <c r="AQ7528" i="7"/>
  <c r="AQ7529" i="7"/>
  <c r="AQ7530" i="7"/>
  <c r="AQ7531" i="7"/>
  <c r="AQ7532" i="7"/>
  <c r="AQ7533" i="7"/>
  <c r="AQ7534" i="7"/>
  <c r="AQ7535" i="7"/>
  <c r="AQ7536" i="7"/>
  <c r="AQ7537" i="7"/>
  <c r="AQ7538" i="7"/>
  <c r="AQ7539" i="7"/>
  <c r="AQ7540" i="7"/>
  <c r="AQ7541" i="7"/>
  <c r="AQ7542" i="7"/>
  <c r="AQ7543" i="7"/>
  <c r="AQ7544" i="7"/>
  <c r="AQ7545" i="7"/>
  <c r="AQ7546" i="7"/>
  <c r="AQ7547" i="7"/>
  <c r="AQ7548" i="7"/>
  <c r="AQ7549" i="7"/>
  <c r="AQ7550" i="7"/>
  <c r="AQ7551" i="7"/>
  <c r="AQ7552" i="7"/>
  <c r="AQ7553" i="7"/>
  <c r="AQ7554" i="7"/>
  <c r="AQ7555" i="7"/>
  <c r="AQ7556" i="7"/>
  <c r="AQ7557" i="7"/>
  <c r="AQ7558" i="7"/>
  <c r="AQ7559" i="7"/>
  <c r="AQ7560" i="7"/>
  <c r="AQ7561" i="7"/>
  <c r="AQ7562" i="7"/>
  <c r="AQ7563" i="7"/>
  <c r="AQ7564" i="7"/>
  <c r="AQ7565" i="7"/>
  <c r="AQ7566" i="7"/>
  <c r="AQ7567" i="7"/>
  <c r="AQ7568" i="7"/>
  <c r="AQ7569" i="7"/>
  <c r="AQ7570" i="7"/>
  <c r="AQ7571" i="7"/>
  <c r="AQ7572" i="7"/>
  <c r="AQ7573" i="7"/>
  <c r="AQ7574" i="7"/>
  <c r="AQ7575" i="7"/>
  <c r="AQ7576" i="7"/>
  <c r="AQ7577" i="7"/>
  <c r="AQ7578" i="7"/>
  <c r="AQ7579" i="7"/>
  <c r="AQ7580" i="7"/>
  <c r="AQ7581" i="7"/>
  <c r="AQ7582" i="7"/>
  <c r="AQ7583" i="7"/>
  <c r="AQ7584" i="7"/>
  <c r="AQ7585" i="7"/>
  <c r="AQ7586" i="7"/>
  <c r="AQ7587" i="7"/>
  <c r="AQ7588" i="7"/>
  <c r="AQ7589" i="7"/>
  <c r="AQ7590" i="7"/>
  <c r="AQ7591" i="7"/>
  <c r="AQ7592" i="7"/>
  <c r="AQ7593" i="7"/>
  <c r="AQ7594" i="7"/>
  <c r="AQ7595" i="7"/>
  <c r="AQ7596" i="7"/>
  <c r="AQ7597" i="7"/>
  <c r="AQ7598" i="7"/>
  <c r="AQ7599" i="7"/>
  <c r="AQ7600" i="7"/>
  <c r="AQ7601" i="7"/>
  <c r="AQ7602" i="7"/>
  <c r="AQ7603" i="7"/>
  <c r="AQ7604" i="7"/>
  <c r="AQ7605" i="7"/>
  <c r="AQ7606" i="7"/>
  <c r="AQ7607" i="7"/>
  <c r="AQ7608" i="7"/>
  <c r="AQ7609" i="7"/>
  <c r="AQ7610" i="7"/>
  <c r="AQ7611" i="7"/>
  <c r="AQ7612" i="7"/>
  <c r="AQ7613" i="7"/>
  <c r="AQ7614" i="7"/>
  <c r="AQ7615" i="7"/>
  <c r="AQ7616" i="7"/>
  <c r="AQ7617" i="7"/>
  <c r="AQ7618" i="7"/>
  <c r="AQ7619" i="7"/>
  <c r="AQ7620" i="7"/>
  <c r="AQ7621" i="7"/>
  <c r="AQ7622" i="7"/>
  <c r="AQ7623" i="7"/>
  <c r="AQ7624" i="7"/>
  <c r="AQ7625" i="7"/>
  <c r="AQ7626" i="7"/>
  <c r="AQ7627" i="7"/>
  <c r="AQ7628" i="7"/>
  <c r="AQ7629" i="7"/>
  <c r="AQ7630" i="7"/>
  <c r="AQ7631" i="7"/>
  <c r="AQ7632" i="7"/>
  <c r="AQ7633" i="7"/>
  <c r="AQ7634" i="7"/>
  <c r="AQ7635" i="7"/>
  <c r="AQ7636" i="7"/>
  <c r="AQ7637" i="7"/>
  <c r="AQ7638" i="7"/>
  <c r="AQ7639" i="7"/>
  <c r="AQ7640" i="7"/>
  <c r="AQ7641" i="7"/>
  <c r="AQ7642" i="7"/>
  <c r="AQ7643" i="7"/>
  <c r="AQ7644" i="7"/>
  <c r="AQ7645" i="7"/>
  <c r="AQ7646" i="7"/>
  <c r="AQ7647" i="7"/>
  <c r="AQ7648" i="7"/>
  <c r="AQ7649" i="7"/>
  <c r="AQ7650" i="7"/>
  <c r="AQ7651" i="7"/>
  <c r="AQ7652" i="7"/>
  <c r="AQ7653" i="7"/>
  <c r="AQ7654" i="7"/>
  <c r="AQ7655" i="7"/>
  <c r="AQ7656" i="7"/>
  <c r="AQ7657" i="7"/>
  <c r="AQ7658" i="7"/>
  <c r="AQ7659" i="7"/>
  <c r="AQ7660" i="7"/>
  <c r="AQ7661" i="7"/>
  <c r="AQ7662" i="7"/>
  <c r="AQ7663" i="7"/>
  <c r="AQ7664" i="7"/>
  <c r="AQ7665" i="7"/>
  <c r="AQ7666" i="7"/>
  <c r="AP2" i="7"/>
  <c r="AP3" i="7"/>
  <c r="AP4" i="7"/>
  <c r="AP5" i="7"/>
  <c r="AP6" i="7"/>
  <c r="AP7" i="7"/>
  <c r="AP8" i="7"/>
  <c r="AP9" i="7"/>
  <c r="AP10" i="7"/>
  <c r="AP11" i="7"/>
  <c r="AP12" i="7"/>
  <c r="AP13" i="7"/>
  <c r="AP14" i="7"/>
  <c r="AP15" i="7"/>
  <c r="AP16" i="7"/>
  <c r="AP17" i="7"/>
  <c r="AP18" i="7"/>
  <c r="AP19" i="7"/>
  <c r="AP20" i="7"/>
  <c r="AP21" i="7"/>
  <c r="AP22" i="7"/>
  <c r="AP23" i="7"/>
  <c r="AP24" i="7"/>
  <c r="AP25" i="7"/>
  <c r="AP26" i="7"/>
  <c r="AP27" i="7"/>
  <c r="AP28" i="7"/>
  <c r="AP29" i="7"/>
  <c r="AP30" i="7"/>
  <c r="AP31" i="7"/>
  <c r="AP32" i="7"/>
  <c r="AP33" i="7"/>
  <c r="AP34" i="7"/>
  <c r="AP35" i="7"/>
  <c r="AP36" i="7"/>
  <c r="AP37" i="7"/>
  <c r="AP38" i="7"/>
  <c r="AP39" i="7"/>
  <c r="AP40" i="7"/>
  <c r="AP41" i="7"/>
  <c r="AP42" i="7"/>
  <c r="AP43" i="7"/>
  <c r="AP44" i="7"/>
  <c r="AP45" i="7"/>
  <c r="AP46" i="7"/>
  <c r="AP47" i="7"/>
  <c r="AP48" i="7"/>
  <c r="AP49" i="7"/>
  <c r="AP50" i="7"/>
  <c r="AP51" i="7"/>
  <c r="AP52" i="7"/>
  <c r="AP53" i="7"/>
  <c r="AP54" i="7"/>
  <c r="AP55" i="7"/>
  <c r="AP56" i="7"/>
  <c r="AP57" i="7"/>
  <c r="AP58" i="7"/>
  <c r="AP59" i="7"/>
  <c r="AP60" i="7"/>
  <c r="AP61" i="7"/>
  <c r="AP62" i="7"/>
  <c r="AP63" i="7"/>
  <c r="AP64" i="7"/>
  <c r="AP65" i="7"/>
  <c r="AP66" i="7"/>
  <c r="AP67" i="7"/>
  <c r="AP68" i="7"/>
  <c r="AP69" i="7"/>
  <c r="AP70" i="7"/>
  <c r="AP71" i="7"/>
  <c r="AP72" i="7"/>
  <c r="AP73" i="7"/>
  <c r="AP74" i="7"/>
  <c r="AP75" i="7"/>
  <c r="AP76" i="7"/>
  <c r="AP77" i="7"/>
  <c r="AP78" i="7"/>
  <c r="AP79" i="7"/>
  <c r="AP80" i="7"/>
  <c r="AP81" i="7"/>
  <c r="AP82" i="7"/>
  <c r="AP83" i="7"/>
  <c r="AP84" i="7"/>
  <c r="AP85" i="7"/>
  <c r="AP86" i="7"/>
  <c r="AP87" i="7"/>
  <c r="AP88" i="7"/>
  <c r="AP89" i="7"/>
  <c r="AP90" i="7"/>
  <c r="AP91" i="7"/>
  <c r="AP92" i="7"/>
  <c r="AP93" i="7"/>
  <c r="AP94" i="7"/>
  <c r="AP95" i="7"/>
  <c r="AP96" i="7"/>
  <c r="AP97" i="7"/>
  <c r="AP98" i="7"/>
  <c r="AP99" i="7"/>
  <c r="AP100" i="7"/>
  <c r="AP101" i="7"/>
  <c r="AP102" i="7"/>
  <c r="AP103" i="7"/>
  <c r="AP104" i="7"/>
  <c r="AP105" i="7"/>
  <c r="AP106" i="7"/>
  <c r="AP107" i="7"/>
  <c r="AP108" i="7"/>
  <c r="AP109" i="7"/>
  <c r="AP110" i="7"/>
  <c r="AP111" i="7"/>
  <c r="AP112" i="7"/>
  <c r="AP113" i="7"/>
  <c r="AP114" i="7"/>
  <c r="AP115" i="7"/>
  <c r="AP116" i="7"/>
  <c r="AP117" i="7"/>
  <c r="AP118" i="7"/>
  <c r="AP119" i="7"/>
  <c r="AP120" i="7"/>
  <c r="AP121" i="7"/>
  <c r="AP122" i="7"/>
  <c r="AP123" i="7"/>
  <c r="AP124" i="7"/>
  <c r="AP125" i="7"/>
  <c r="AP126" i="7"/>
  <c r="AP127" i="7"/>
  <c r="AP128" i="7"/>
  <c r="AP129" i="7"/>
  <c r="AP130" i="7"/>
  <c r="AP131" i="7"/>
  <c r="AP132" i="7"/>
  <c r="AP133" i="7"/>
  <c r="AP134" i="7"/>
  <c r="AP135" i="7"/>
  <c r="AP136" i="7"/>
  <c r="AP137" i="7"/>
  <c r="AP138" i="7"/>
  <c r="AP139" i="7"/>
  <c r="AP140" i="7"/>
  <c r="AP141" i="7"/>
  <c r="AP142" i="7"/>
  <c r="AP143" i="7"/>
  <c r="AP144" i="7"/>
  <c r="AP145" i="7"/>
  <c r="AP146" i="7"/>
  <c r="AP147" i="7"/>
  <c r="AP148" i="7"/>
  <c r="AP149" i="7"/>
  <c r="AP150" i="7"/>
  <c r="AP151" i="7"/>
  <c r="AP152" i="7"/>
  <c r="AP153" i="7"/>
  <c r="AP154" i="7"/>
  <c r="AP155" i="7"/>
  <c r="AP156" i="7"/>
  <c r="AP157" i="7"/>
  <c r="AP158" i="7"/>
  <c r="AP159" i="7"/>
  <c r="AP160" i="7"/>
  <c r="AP161" i="7"/>
  <c r="AP162" i="7"/>
  <c r="AP163" i="7"/>
  <c r="AP164" i="7"/>
  <c r="AP165" i="7"/>
  <c r="AP166" i="7"/>
  <c r="AP167" i="7"/>
  <c r="AP168" i="7"/>
  <c r="AP169" i="7"/>
  <c r="AP170" i="7"/>
  <c r="AP171" i="7"/>
  <c r="AP172" i="7"/>
  <c r="AP173" i="7"/>
  <c r="AP174" i="7"/>
  <c r="AP175" i="7"/>
  <c r="AP176" i="7"/>
  <c r="AP177" i="7"/>
  <c r="AP178" i="7"/>
  <c r="AP179" i="7"/>
  <c r="AP180" i="7"/>
  <c r="AP181" i="7"/>
  <c r="AP182" i="7"/>
  <c r="AP183" i="7"/>
  <c r="AP184" i="7"/>
  <c r="AP185" i="7"/>
  <c r="AP186" i="7"/>
  <c r="AP187" i="7"/>
  <c r="AP188" i="7"/>
  <c r="AP189" i="7"/>
  <c r="AP190" i="7"/>
  <c r="AP191" i="7"/>
  <c r="AP192" i="7"/>
  <c r="AP193" i="7"/>
  <c r="AP194" i="7"/>
  <c r="AP195" i="7"/>
  <c r="AP196" i="7"/>
  <c r="AP197" i="7"/>
  <c r="AP198" i="7"/>
  <c r="AP199" i="7"/>
  <c r="AP200" i="7"/>
  <c r="AP201" i="7"/>
  <c r="AP202" i="7"/>
  <c r="AP203" i="7"/>
  <c r="AP204" i="7"/>
  <c r="AP205" i="7"/>
  <c r="AP206" i="7"/>
  <c r="AP207" i="7"/>
  <c r="AP208" i="7"/>
  <c r="AP209" i="7"/>
  <c r="AP210" i="7"/>
  <c r="AP211" i="7"/>
  <c r="AP212" i="7"/>
  <c r="AP213" i="7"/>
  <c r="AP214" i="7"/>
  <c r="AP215" i="7"/>
  <c r="AP216" i="7"/>
  <c r="AP217" i="7"/>
  <c r="AP218" i="7"/>
  <c r="AP219" i="7"/>
  <c r="AP220" i="7"/>
  <c r="AP221" i="7"/>
  <c r="AP222" i="7"/>
  <c r="AP223" i="7"/>
  <c r="AP224" i="7"/>
  <c r="AP225" i="7"/>
  <c r="AP226" i="7"/>
  <c r="AP227" i="7"/>
  <c r="AP228" i="7"/>
  <c r="AP229" i="7"/>
  <c r="AP230" i="7"/>
  <c r="AP231" i="7"/>
  <c r="AP232" i="7"/>
  <c r="AP233" i="7"/>
  <c r="AP234" i="7"/>
  <c r="AP235" i="7"/>
  <c r="AP236" i="7"/>
  <c r="AP237" i="7"/>
  <c r="AP238" i="7"/>
  <c r="AP239" i="7"/>
  <c r="AP240" i="7"/>
  <c r="AP241" i="7"/>
  <c r="AP242" i="7"/>
  <c r="AP243" i="7"/>
  <c r="AP244" i="7"/>
  <c r="AP245" i="7"/>
  <c r="AP246" i="7"/>
  <c r="AP247" i="7"/>
  <c r="AP248" i="7"/>
  <c r="AP249" i="7"/>
  <c r="AP250" i="7"/>
  <c r="AP251" i="7"/>
  <c r="AP252" i="7"/>
  <c r="AP253" i="7"/>
  <c r="AP254" i="7"/>
  <c r="AP255" i="7"/>
  <c r="AP256" i="7"/>
  <c r="AP257" i="7"/>
  <c r="AP258" i="7"/>
  <c r="AP259" i="7"/>
  <c r="AP260" i="7"/>
  <c r="AP261" i="7"/>
  <c r="AP262" i="7"/>
  <c r="AP263" i="7"/>
  <c r="AP264" i="7"/>
  <c r="AP265" i="7"/>
  <c r="AP266" i="7"/>
  <c r="AP267" i="7"/>
  <c r="AP268" i="7"/>
  <c r="AP269" i="7"/>
  <c r="AP270" i="7"/>
  <c r="AP271" i="7"/>
  <c r="AP272" i="7"/>
  <c r="AP273" i="7"/>
  <c r="AP274" i="7"/>
  <c r="AP275" i="7"/>
  <c r="AP276" i="7"/>
  <c r="AP277" i="7"/>
  <c r="AP278" i="7"/>
  <c r="AP279" i="7"/>
  <c r="AP280" i="7"/>
  <c r="AP281" i="7"/>
  <c r="AP282" i="7"/>
  <c r="AP283" i="7"/>
  <c r="AP284" i="7"/>
  <c r="AP285" i="7"/>
  <c r="AP286" i="7"/>
  <c r="AP287" i="7"/>
  <c r="AP288" i="7"/>
  <c r="AP289" i="7"/>
  <c r="AP290" i="7"/>
  <c r="AP291" i="7"/>
  <c r="AP292" i="7"/>
  <c r="AP293" i="7"/>
  <c r="AP294" i="7"/>
  <c r="AP295" i="7"/>
  <c r="AP296" i="7"/>
  <c r="AP297" i="7"/>
  <c r="AP298" i="7"/>
  <c r="AP299" i="7"/>
  <c r="AP300" i="7"/>
  <c r="AP301" i="7"/>
  <c r="AP302" i="7"/>
  <c r="AP303" i="7"/>
  <c r="AP304" i="7"/>
  <c r="AP305" i="7"/>
  <c r="AP306" i="7"/>
  <c r="AP307" i="7"/>
  <c r="AP308" i="7"/>
  <c r="AP309" i="7"/>
  <c r="AP310" i="7"/>
  <c r="AP311" i="7"/>
  <c r="AP312" i="7"/>
  <c r="AP313" i="7"/>
  <c r="AP314" i="7"/>
  <c r="AP315" i="7"/>
  <c r="AP316" i="7"/>
  <c r="AP317" i="7"/>
  <c r="AP318" i="7"/>
  <c r="AP319" i="7"/>
  <c r="AP320" i="7"/>
  <c r="AP321" i="7"/>
  <c r="AP322" i="7"/>
  <c r="AP323" i="7"/>
  <c r="AP324" i="7"/>
  <c r="AP325" i="7"/>
  <c r="AP326" i="7"/>
  <c r="AP327" i="7"/>
  <c r="AP328" i="7"/>
  <c r="AP329" i="7"/>
  <c r="AP330" i="7"/>
  <c r="AP331" i="7"/>
  <c r="AP332" i="7"/>
  <c r="AP333" i="7"/>
  <c r="AP334" i="7"/>
  <c r="AP335" i="7"/>
  <c r="AP336" i="7"/>
  <c r="AP337" i="7"/>
  <c r="AP338" i="7"/>
  <c r="AP339" i="7"/>
  <c r="AP340" i="7"/>
  <c r="AP341" i="7"/>
  <c r="AP342" i="7"/>
  <c r="AP343" i="7"/>
  <c r="AP344" i="7"/>
  <c r="AP345" i="7"/>
  <c r="AP346" i="7"/>
  <c r="AP347" i="7"/>
  <c r="AP348" i="7"/>
  <c r="AP349" i="7"/>
  <c r="AP350" i="7"/>
  <c r="AP351" i="7"/>
  <c r="AP352" i="7"/>
  <c r="AP353" i="7"/>
  <c r="AP354" i="7"/>
  <c r="AP355" i="7"/>
  <c r="AP356" i="7"/>
  <c r="AP357" i="7"/>
  <c r="AP358" i="7"/>
  <c r="AP359" i="7"/>
  <c r="AP360" i="7"/>
  <c r="AP361" i="7"/>
  <c r="AP362" i="7"/>
  <c r="AP363" i="7"/>
  <c r="AP364" i="7"/>
  <c r="AP365" i="7"/>
  <c r="AP366" i="7"/>
  <c r="AP367" i="7"/>
  <c r="AP368" i="7"/>
  <c r="AP369" i="7"/>
  <c r="AP370" i="7"/>
  <c r="AP371" i="7"/>
  <c r="AP372" i="7"/>
  <c r="AP373" i="7"/>
  <c r="AP374" i="7"/>
  <c r="AP375" i="7"/>
  <c r="AP376" i="7"/>
  <c r="AP377" i="7"/>
  <c r="AP378" i="7"/>
  <c r="AP379" i="7"/>
  <c r="AP380" i="7"/>
  <c r="AP381" i="7"/>
  <c r="AP382" i="7"/>
  <c r="AP383" i="7"/>
  <c r="AP384" i="7"/>
  <c r="AP385" i="7"/>
  <c r="AP386" i="7"/>
  <c r="AP387" i="7"/>
  <c r="AP388" i="7"/>
  <c r="AP389" i="7"/>
  <c r="AP390" i="7"/>
  <c r="AP391" i="7"/>
  <c r="AP392" i="7"/>
  <c r="AP393" i="7"/>
  <c r="AP394" i="7"/>
  <c r="AP395" i="7"/>
  <c r="AP396" i="7"/>
  <c r="AP397" i="7"/>
  <c r="AP398" i="7"/>
  <c r="AP399" i="7"/>
  <c r="AP400" i="7"/>
  <c r="AP401" i="7"/>
  <c r="AP402" i="7"/>
  <c r="AP403" i="7"/>
  <c r="AP404" i="7"/>
  <c r="AP405" i="7"/>
  <c r="AP406" i="7"/>
  <c r="AP407" i="7"/>
  <c r="AP408" i="7"/>
  <c r="AP409" i="7"/>
  <c r="AP410" i="7"/>
  <c r="AP411" i="7"/>
  <c r="AP412" i="7"/>
  <c r="AP413" i="7"/>
  <c r="AP414" i="7"/>
  <c r="AP415" i="7"/>
  <c r="AP416" i="7"/>
  <c r="AP417" i="7"/>
  <c r="AP418" i="7"/>
  <c r="AP419" i="7"/>
  <c r="AP420" i="7"/>
  <c r="AP421" i="7"/>
  <c r="AP422" i="7"/>
  <c r="AP423" i="7"/>
  <c r="AP424" i="7"/>
  <c r="AP425" i="7"/>
  <c r="AP426" i="7"/>
  <c r="AP427" i="7"/>
  <c r="AP428" i="7"/>
  <c r="AP429" i="7"/>
  <c r="AP430" i="7"/>
  <c r="AP431" i="7"/>
  <c r="AP432" i="7"/>
  <c r="AP433" i="7"/>
  <c r="AP434" i="7"/>
  <c r="AP435" i="7"/>
  <c r="AP436" i="7"/>
  <c r="AP437" i="7"/>
  <c r="AP438" i="7"/>
  <c r="AP439" i="7"/>
  <c r="AP440" i="7"/>
  <c r="AP441" i="7"/>
  <c r="AP442" i="7"/>
  <c r="AP443" i="7"/>
  <c r="AP444" i="7"/>
  <c r="AP445" i="7"/>
  <c r="AP446" i="7"/>
  <c r="AP447" i="7"/>
  <c r="AP448" i="7"/>
  <c r="AP449" i="7"/>
  <c r="AP450" i="7"/>
  <c r="AP451" i="7"/>
  <c r="AP452" i="7"/>
  <c r="AP453" i="7"/>
  <c r="AP454" i="7"/>
  <c r="AP455" i="7"/>
  <c r="AP456" i="7"/>
  <c r="AP457" i="7"/>
  <c r="AP458" i="7"/>
  <c r="AP459" i="7"/>
  <c r="AP460" i="7"/>
  <c r="AP461" i="7"/>
  <c r="AP462" i="7"/>
  <c r="AP463" i="7"/>
  <c r="AP464" i="7"/>
  <c r="AP465" i="7"/>
  <c r="AP466" i="7"/>
  <c r="AP467" i="7"/>
  <c r="AP468" i="7"/>
  <c r="AP469" i="7"/>
  <c r="AP470" i="7"/>
  <c r="AP471" i="7"/>
  <c r="AP472" i="7"/>
  <c r="AP473" i="7"/>
  <c r="AP474" i="7"/>
  <c r="AP475" i="7"/>
  <c r="AP476" i="7"/>
  <c r="AP477" i="7"/>
  <c r="AP478" i="7"/>
  <c r="AP479" i="7"/>
  <c r="AP480" i="7"/>
  <c r="AP481" i="7"/>
  <c r="AP482" i="7"/>
  <c r="AP483" i="7"/>
  <c r="AP484" i="7"/>
  <c r="AP485" i="7"/>
  <c r="AP486" i="7"/>
  <c r="AP487" i="7"/>
  <c r="AP488" i="7"/>
  <c r="AP489" i="7"/>
  <c r="AP490" i="7"/>
  <c r="AP491" i="7"/>
  <c r="AP492" i="7"/>
  <c r="AP493" i="7"/>
  <c r="AP494" i="7"/>
  <c r="AP495" i="7"/>
  <c r="AP496" i="7"/>
  <c r="AP497" i="7"/>
  <c r="AP498" i="7"/>
  <c r="AP499" i="7"/>
  <c r="AP500" i="7"/>
  <c r="AP501" i="7"/>
  <c r="AP502" i="7"/>
  <c r="AP503" i="7"/>
  <c r="AP504" i="7"/>
  <c r="AP505" i="7"/>
  <c r="AP506" i="7"/>
  <c r="AP507" i="7"/>
  <c r="AP508" i="7"/>
  <c r="AP509" i="7"/>
  <c r="AP510" i="7"/>
  <c r="AP511" i="7"/>
  <c r="AP512" i="7"/>
  <c r="AP513" i="7"/>
  <c r="AP514" i="7"/>
  <c r="AP515" i="7"/>
  <c r="AP516" i="7"/>
  <c r="AP517" i="7"/>
  <c r="AP518" i="7"/>
  <c r="AP519" i="7"/>
  <c r="AP520" i="7"/>
  <c r="AP521" i="7"/>
  <c r="AP522" i="7"/>
  <c r="AP523" i="7"/>
  <c r="AP524" i="7"/>
  <c r="AP525" i="7"/>
  <c r="AP526" i="7"/>
  <c r="AP527" i="7"/>
  <c r="AP528" i="7"/>
  <c r="AP529" i="7"/>
  <c r="AP530" i="7"/>
  <c r="AP531" i="7"/>
  <c r="AP532" i="7"/>
  <c r="AP533" i="7"/>
  <c r="AP534" i="7"/>
  <c r="AP535" i="7"/>
  <c r="AP536" i="7"/>
  <c r="AP537" i="7"/>
  <c r="AP538" i="7"/>
  <c r="AP539" i="7"/>
  <c r="AP540" i="7"/>
  <c r="AP541" i="7"/>
  <c r="AP542" i="7"/>
  <c r="AP543" i="7"/>
  <c r="AP544" i="7"/>
  <c r="AP545" i="7"/>
  <c r="AP546" i="7"/>
  <c r="AP547" i="7"/>
  <c r="AP548" i="7"/>
  <c r="AP549" i="7"/>
  <c r="AP550" i="7"/>
  <c r="AP551" i="7"/>
  <c r="AP552" i="7"/>
  <c r="AP553" i="7"/>
  <c r="AP554" i="7"/>
  <c r="AP555" i="7"/>
  <c r="AP556" i="7"/>
  <c r="AP557" i="7"/>
  <c r="AP558" i="7"/>
  <c r="AP559" i="7"/>
  <c r="AP560" i="7"/>
  <c r="AP561" i="7"/>
  <c r="AP562" i="7"/>
  <c r="AP563" i="7"/>
  <c r="AP564" i="7"/>
  <c r="AP565" i="7"/>
  <c r="AP566" i="7"/>
  <c r="AP567" i="7"/>
  <c r="AP568" i="7"/>
  <c r="AP569" i="7"/>
  <c r="AP570" i="7"/>
  <c r="AP571" i="7"/>
  <c r="AP572" i="7"/>
  <c r="AP573" i="7"/>
  <c r="AP574" i="7"/>
  <c r="AP575" i="7"/>
  <c r="AP576" i="7"/>
  <c r="AP577" i="7"/>
  <c r="AP578" i="7"/>
  <c r="AP579" i="7"/>
  <c r="AP580" i="7"/>
  <c r="AP581" i="7"/>
  <c r="AP582" i="7"/>
  <c r="AP583" i="7"/>
  <c r="AP584" i="7"/>
  <c r="AP585" i="7"/>
  <c r="AP586" i="7"/>
  <c r="AP587" i="7"/>
  <c r="AP588" i="7"/>
  <c r="AP589" i="7"/>
  <c r="AP590" i="7"/>
  <c r="AP591" i="7"/>
  <c r="AP592" i="7"/>
  <c r="AP593" i="7"/>
  <c r="AP594" i="7"/>
  <c r="AP595" i="7"/>
  <c r="AP596" i="7"/>
  <c r="AP597" i="7"/>
  <c r="AP598" i="7"/>
  <c r="AP599" i="7"/>
  <c r="AP600" i="7"/>
  <c r="AP601" i="7"/>
  <c r="AP602" i="7"/>
  <c r="AP603" i="7"/>
  <c r="AP604" i="7"/>
  <c r="AP605" i="7"/>
  <c r="AP606" i="7"/>
  <c r="AP607" i="7"/>
  <c r="AP608" i="7"/>
  <c r="AP609" i="7"/>
  <c r="AP610" i="7"/>
  <c r="AP611" i="7"/>
  <c r="AP612" i="7"/>
  <c r="AP613" i="7"/>
  <c r="AP614" i="7"/>
  <c r="AP615" i="7"/>
  <c r="AP616" i="7"/>
  <c r="AP617" i="7"/>
  <c r="AP618" i="7"/>
  <c r="AP619" i="7"/>
  <c r="AP620" i="7"/>
  <c r="AP621" i="7"/>
  <c r="AP622" i="7"/>
  <c r="AP623" i="7"/>
  <c r="AP624" i="7"/>
  <c r="AP625" i="7"/>
  <c r="AP626" i="7"/>
  <c r="AP627" i="7"/>
  <c r="AP628" i="7"/>
  <c r="AP629" i="7"/>
  <c r="AP630" i="7"/>
  <c r="AP631" i="7"/>
  <c r="AP632" i="7"/>
  <c r="AP633" i="7"/>
  <c r="AP634" i="7"/>
  <c r="AP635" i="7"/>
  <c r="AP636" i="7"/>
  <c r="AP637" i="7"/>
  <c r="AP638" i="7"/>
  <c r="AP639" i="7"/>
  <c r="AP640" i="7"/>
  <c r="AP641" i="7"/>
  <c r="AP642" i="7"/>
  <c r="AP643" i="7"/>
  <c r="AP644" i="7"/>
  <c r="AP645" i="7"/>
  <c r="AP646" i="7"/>
  <c r="AP647" i="7"/>
  <c r="AP648" i="7"/>
  <c r="AP649" i="7"/>
  <c r="AP650" i="7"/>
  <c r="AP651" i="7"/>
  <c r="AP652" i="7"/>
  <c r="AP653" i="7"/>
  <c r="AP654" i="7"/>
  <c r="AP655" i="7"/>
  <c r="AP656" i="7"/>
  <c r="AP657" i="7"/>
  <c r="AP658" i="7"/>
  <c r="AP659" i="7"/>
  <c r="AP660" i="7"/>
  <c r="AP661" i="7"/>
  <c r="AP662" i="7"/>
  <c r="AP663" i="7"/>
  <c r="AP664" i="7"/>
  <c r="AP665" i="7"/>
  <c r="AP666" i="7"/>
  <c r="AP667" i="7"/>
  <c r="AP668" i="7"/>
  <c r="AP669" i="7"/>
  <c r="AP670" i="7"/>
  <c r="AP671" i="7"/>
  <c r="AP672" i="7"/>
  <c r="AP673" i="7"/>
  <c r="AP674" i="7"/>
  <c r="AP675" i="7"/>
  <c r="AP676" i="7"/>
  <c r="AP677" i="7"/>
  <c r="AP678" i="7"/>
  <c r="AP679" i="7"/>
  <c r="AP680" i="7"/>
  <c r="AP681" i="7"/>
  <c r="AP682" i="7"/>
  <c r="AP683" i="7"/>
  <c r="AP684" i="7"/>
  <c r="AP685" i="7"/>
  <c r="AP686" i="7"/>
  <c r="AP687" i="7"/>
  <c r="AP688" i="7"/>
  <c r="AP689" i="7"/>
  <c r="AP690" i="7"/>
  <c r="AP691" i="7"/>
  <c r="AP692" i="7"/>
  <c r="AP693" i="7"/>
  <c r="AP694" i="7"/>
  <c r="AP695" i="7"/>
  <c r="AP696" i="7"/>
  <c r="AP697" i="7"/>
  <c r="AP698" i="7"/>
  <c r="AP699" i="7"/>
  <c r="AP700" i="7"/>
  <c r="AP701" i="7"/>
  <c r="AP702" i="7"/>
  <c r="AP703" i="7"/>
  <c r="AP704" i="7"/>
  <c r="AP705" i="7"/>
  <c r="AP706" i="7"/>
  <c r="AP707" i="7"/>
  <c r="AP708" i="7"/>
  <c r="AP709" i="7"/>
  <c r="AP710" i="7"/>
  <c r="AP711" i="7"/>
  <c r="AP712" i="7"/>
  <c r="AP713" i="7"/>
  <c r="AP714" i="7"/>
  <c r="AP715" i="7"/>
  <c r="AP716" i="7"/>
  <c r="AP717" i="7"/>
  <c r="AP718" i="7"/>
  <c r="AP719" i="7"/>
  <c r="AP720" i="7"/>
  <c r="AP721" i="7"/>
  <c r="AP722" i="7"/>
  <c r="AP723" i="7"/>
  <c r="AP724" i="7"/>
  <c r="AP725" i="7"/>
  <c r="AP726" i="7"/>
  <c r="AP727" i="7"/>
  <c r="AP728" i="7"/>
  <c r="AP729" i="7"/>
  <c r="AP730" i="7"/>
  <c r="AP731" i="7"/>
  <c r="AP732" i="7"/>
  <c r="AP733" i="7"/>
  <c r="AP734" i="7"/>
  <c r="AP735" i="7"/>
  <c r="AP736" i="7"/>
  <c r="AP737" i="7"/>
  <c r="AP738" i="7"/>
  <c r="AP739" i="7"/>
  <c r="AP740" i="7"/>
  <c r="AP741" i="7"/>
  <c r="AP742" i="7"/>
  <c r="AP743" i="7"/>
  <c r="AP744" i="7"/>
  <c r="AP745" i="7"/>
  <c r="AP746" i="7"/>
  <c r="AP747" i="7"/>
  <c r="AP748" i="7"/>
  <c r="AP749" i="7"/>
  <c r="AP750" i="7"/>
  <c r="AP751" i="7"/>
  <c r="AP752" i="7"/>
  <c r="AP753" i="7"/>
  <c r="AP754" i="7"/>
  <c r="AP755" i="7"/>
  <c r="AP756" i="7"/>
  <c r="AP757" i="7"/>
  <c r="AP758" i="7"/>
  <c r="AP759" i="7"/>
  <c r="AP760" i="7"/>
  <c r="AP761" i="7"/>
  <c r="AP762" i="7"/>
  <c r="AP763" i="7"/>
  <c r="AP764" i="7"/>
  <c r="AP765" i="7"/>
  <c r="AP766" i="7"/>
  <c r="AP767" i="7"/>
  <c r="AP768" i="7"/>
  <c r="AP769" i="7"/>
  <c r="AP770" i="7"/>
  <c r="AP771" i="7"/>
  <c r="AP772" i="7"/>
  <c r="AP773" i="7"/>
  <c r="AP774" i="7"/>
  <c r="AP775" i="7"/>
  <c r="AP776" i="7"/>
  <c r="AP777" i="7"/>
  <c r="AP778" i="7"/>
  <c r="AP779" i="7"/>
  <c r="AP780" i="7"/>
  <c r="AP781" i="7"/>
  <c r="AP782" i="7"/>
  <c r="AP783" i="7"/>
  <c r="AP784" i="7"/>
  <c r="AP785" i="7"/>
  <c r="AP786" i="7"/>
  <c r="AP787" i="7"/>
  <c r="AP788" i="7"/>
  <c r="AP789" i="7"/>
  <c r="AP790" i="7"/>
  <c r="AP791" i="7"/>
  <c r="AP792" i="7"/>
  <c r="AP793" i="7"/>
  <c r="AP794" i="7"/>
  <c r="AP795" i="7"/>
  <c r="AP796" i="7"/>
  <c r="AP797" i="7"/>
  <c r="AP798" i="7"/>
  <c r="AP799" i="7"/>
  <c r="AP800" i="7"/>
  <c r="AP801" i="7"/>
  <c r="AP802" i="7"/>
  <c r="AP803" i="7"/>
  <c r="AP804" i="7"/>
  <c r="AP805" i="7"/>
  <c r="AP806" i="7"/>
  <c r="AP807" i="7"/>
  <c r="AP808" i="7"/>
  <c r="AP809" i="7"/>
  <c r="AP810" i="7"/>
  <c r="AP811" i="7"/>
  <c r="AP812" i="7"/>
  <c r="AP813" i="7"/>
  <c r="AP814" i="7"/>
  <c r="AP815" i="7"/>
  <c r="AP816" i="7"/>
  <c r="AP817" i="7"/>
  <c r="AP818" i="7"/>
  <c r="AP819" i="7"/>
  <c r="AP820" i="7"/>
  <c r="AP821" i="7"/>
  <c r="AP822" i="7"/>
  <c r="AP823" i="7"/>
  <c r="AP824" i="7"/>
  <c r="AP825" i="7"/>
  <c r="AP826" i="7"/>
  <c r="AP827" i="7"/>
  <c r="AP828" i="7"/>
  <c r="AP829" i="7"/>
  <c r="AP830" i="7"/>
  <c r="AP831" i="7"/>
  <c r="AP832" i="7"/>
  <c r="AP833" i="7"/>
  <c r="AP834" i="7"/>
  <c r="AP835" i="7"/>
  <c r="AP836" i="7"/>
  <c r="AP837" i="7"/>
  <c r="AP838" i="7"/>
  <c r="AP839" i="7"/>
  <c r="AP840" i="7"/>
  <c r="AP841" i="7"/>
  <c r="AP842" i="7"/>
  <c r="AP843" i="7"/>
  <c r="AP844" i="7"/>
  <c r="AP845" i="7"/>
  <c r="AP846" i="7"/>
  <c r="AP847" i="7"/>
  <c r="AP848" i="7"/>
  <c r="AP849" i="7"/>
  <c r="AP850" i="7"/>
  <c r="AP851" i="7"/>
  <c r="AP852" i="7"/>
  <c r="AP853" i="7"/>
  <c r="AP854" i="7"/>
  <c r="AP855" i="7"/>
  <c r="AP856" i="7"/>
  <c r="AP857" i="7"/>
  <c r="AP858" i="7"/>
  <c r="AP859" i="7"/>
  <c r="AP860" i="7"/>
  <c r="AP861" i="7"/>
  <c r="AP862" i="7"/>
  <c r="AP863" i="7"/>
  <c r="AP864" i="7"/>
  <c r="AP865" i="7"/>
  <c r="AP866" i="7"/>
  <c r="AP867" i="7"/>
  <c r="AP868" i="7"/>
  <c r="AP869" i="7"/>
  <c r="AP870" i="7"/>
  <c r="AP871" i="7"/>
  <c r="AP872" i="7"/>
  <c r="AP873" i="7"/>
  <c r="AP874" i="7"/>
  <c r="AP875" i="7"/>
  <c r="AP876" i="7"/>
  <c r="AP877" i="7"/>
  <c r="AP878" i="7"/>
  <c r="AP879" i="7"/>
  <c r="AP880" i="7"/>
  <c r="AP881" i="7"/>
  <c r="AP882" i="7"/>
  <c r="AP883" i="7"/>
  <c r="AP884" i="7"/>
  <c r="AP885" i="7"/>
  <c r="AP886" i="7"/>
  <c r="AP887" i="7"/>
  <c r="AP888" i="7"/>
  <c r="AP889" i="7"/>
  <c r="AP890" i="7"/>
  <c r="AP891" i="7"/>
  <c r="AP892" i="7"/>
  <c r="AP893" i="7"/>
  <c r="AP894" i="7"/>
  <c r="AP895" i="7"/>
  <c r="AP896" i="7"/>
  <c r="AP897" i="7"/>
  <c r="AP898" i="7"/>
  <c r="AP899" i="7"/>
  <c r="AP900" i="7"/>
  <c r="AP901" i="7"/>
  <c r="AP902" i="7"/>
  <c r="AP903" i="7"/>
  <c r="AP904" i="7"/>
  <c r="AP905" i="7"/>
  <c r="AP906" i="7"/>
  <c r="AP907" i="7"/>
  <c r="AP908" i="7"/>
  <c r="AP909" i="7"/>
  <c r="AP910" i="7"/>
  <c r="AP911" i="7"/>
  <c r="AP912" i="7"/>
  <c r="AP913" i="7"/>
  <c r="AP914" i="7"/>
  <c r="AP915" i="7"/>
  <c r="AP916" i="7"/>
  <c r="AP917" i="7"/>
  <c r="AP918" i="7"/>
  <c r="AP919" i="7"/>
  <c r="AP920" i="7"/>
  <c r="AP921" i="7"/>
  <c r="AP922" i="7"/>
  <c r="AP923" i="7"/>
  <c r="AP924" i="7"/>
  <c r="AP925" i="7"/>
  <c r="AP926" i="7"/>
  <c r="AP927" i="7"/>
  <c r="AP928" i="7"/>
  <c r="AP929" i="7"/>
  <c r="AP930" i="7"/>
  <c r="AP931" i="7"/>
  <c r="AP932" i="7"/>
  <c r="AP933" i="7"/>
  <c r="AP934" i="7"/>
  <c r="AP935" i="7"/>
  <c r="AP936" i="7"/>
  <c r="AP937" i="7"/>
  <c r="AP938" i="7"/>
  <c r="AP939" i="7"/>
  <c r="AP940" i="7"/>
  <c r="AP941" i="7"/>
  <c r="AP942" i="7"/>
  <c r="AP943" i="7"/>
  <c r="AP944" i="7"/>
  <c r="AP945" i="7"/>
  <c r="AP946" i="7"/>
  <c r="AP947" i="7"/>
  <c r="AP948" i="7"/>
  <c r="AP949" i="7"/>
  <c r="AP950" i="7"/>
  <c r="AP951" i="7"/>
  <c r="AP952" i="7"/>
  <c r="AP953" i="7"/>
  <c r="AP954" i="7"/>
  <c r="AP955" i="7"/>
  <c r="AP956" i="7"/>
  <c r="AP957" i="7"/>
  <c r="AP958" i="7"/>
  <c r="AP959" i="7"/>
  <c r="AP960" i="7"/>
  <c r="AP961" i="7"/>
  <c r="AP962" i="7"/>
  <c r="AP963" i="7"/>
  <c r="AP964" i="7"/>
  <c r="AP965" i="7"/>
  <c r="AP966" i="7"/>
  <c r="AP967" i="7"/>
  <c r="AP968" i="7"/>
  <c r="AP969" i="7"/>
  <c r="AP970" i="7"/>
  <c r="AP971" i="7"/>
  <c r="AP972" i="7"/>
  <c r="AP973" i="7"/>
  <c r="AP974" i="7"/>
  <c r="AP975" i="7"/>
  <c r="AP976" i="7"/>
  <c r="AP977" i="7"/>
  <c r="AP978" i="7"/>
  <c r="AP979" i="7"/>
  <c r="AP980" i="7"/>
  <c r="AP981" i="7"/>
  <c r="AP982" i="7"/>
  <c r="AP983" i="7"/>
  <c r="AP984" i="7"/>
  <c r="AP985" i="7"/>
  <c r="AP986" i="7"/>
  <c r="AP987" i="7"/>
  <c r="AP988" i="7"/>
  <c r="AP989" i="7"/>
  <c r="AP990" i="7"/>
  <c r="AP991" i="7"/>
  <c r="AP992" i="7"/>
  <c r="AP993" i="7"/>
  <c r="AP994" i="7"/>
  <c r="AP995" i="7"/>
  <c r="AP996" i="7"/>
  <c r="AP997" i="7"/>
  <c r="AP998" i="7"/>
  <c r="AP999" i="7"/>
  <c r="AP1000" i="7"/>
  <c r="AP1001" i="7"/>
  <c r="AP1002" i="7"/>
  <c r="AP1003" i="7"/>
  <c r="AP1004" i="7"/>
  <c r="AP1005" i="7"/>
  <c r="AP1006" i="7"/>
  <c r="AP1007" i="7"/>
  <c r="AP1008" i="7"/>
  <c r="AP1009" i="7"/>
  <c r="AP1010" i="7"/>
  <c r="AP1011" i="7"/>
  <c r="AP1012" i="7"/>
  <c r="AP1013" i="7"/>
  <c r="AP1014" i="7"/>
  <c r="AP1015" i="7"/>
  <c r="AP1016" i="7"/>
  <c r="AP1017" i="7"/>
  <c r="AP1018" i="7"/>
  <c r="AP1019" i="7"/>
  <c r="AP1020" i="7"/>
  <c r="AP1021" i="7"/>
  <c r="AP1022" i="7"/>
  <c r="AP1023" i="7"/>
  <c r="AP1024" i="7"/>
  <c r="AP1025" i="7"/>
  <c r="AP1026" i="7"/>
  <c r="AP1027" i="7"/>
  <c r="AP1028" i="7"/>
  <c r="AP1029" i="7"/>
  <c r="AP1030" i="7"/>
  <c r="AP1031" i="7"/>
  <c r="AP1032" i="7"/>
  <c r="AP1033" i="7"/>
  <c r="AP1034" i="7"/>
  <c r="AP1035" i="7"/>
  <c r="AP1036" i="7"/>
  <c r="AP1037" i="7"/>
  <c r="AP1038" i="7"/>
  <c r="AP1039" i="7"/>
  <c r="AP1040" i="7"/>
  <c r="AP1041" i="7"/>
  <c r="AP1042" i="7"/>
  <c r="AP1043" i="7"/>
  <c r="AP1044" i="7"/>
  <c r="AP1045" i="7"/>
  <c r="AP1046" i="7"/>
  <c r="AP1047" i="7"/>
  <c r="AP1048" i="7"/>
  <c r="AP1049" i="7"/>
  <c r="AP1050" i="7"/>
  <c r="AP1051" i="7"/>
  <c r="AP1052" i="7"/>
  <c r="AP1053" i="7"/>
  <c r="AP1054" i="7"/>
  <c r="AP1055" i="7"/>
  <c r="AP1056" i="7"/>
  <c r="AP1057" i="7"/>
  <c r="AP1058" i="7"/>
  <c r="AP1059" i="7"/>
  <c r="AP1060" i="7"/>
  <c r="AP1061" i="7"/>
  <c r="AP1062" i="7"/>
  <c r="AP1063" i="7"/>
  <c r="AP1064" i="7"/>
  <c r="AP1065" i="7"/>
  <c r="AP1066" i="7"/>
  <c r="AP1067" i="7"/>
  <c r="AP1068" i="7"/>
  <c r="AP1069" i="7"/>
  <c r="AP1070" i="7"/>
  <c r="AP1071" i="7"/>
  <c r="AP1072" i="7"/>
  <c r="AP1073" i="7"/>
  <c r="AP1074" i="7"/>
  <c r="AP1075" i="7"/>
  <c r="AP1076" i="7"/>
  <c r="AP1077" i="7"/>
  <c r="AP1078" i="7"/>
  <c r="AP1079" i="7"/>
  <c r="AP1080" i="7"/>
  <c r="AP1081" i="7"/>
  <c r="AP1082" i="7"/>
  <c r="AP1083" i="7"/>
  <c r="AP1084" i="7"/>
  <c r="AP1085" i="7"/>
  <c r="AP1086" i="7"/>
  <c r="AP1087" i="7"/>
  <c r="AP1088" i="7"/>
  <c r="AP1089" i="7"/>
  <c r="AP1090" i="7"/>
  <c r="AP1091" i="7"/>
  <c r="AP1092" i="7"/>
  <c r="AP1093" i="7"/>
  <c r="AP1094" i="7"/>
  <c r="AP1095" i="7"/>
  <c r="AP1096" i="7"/>
  <c r="AP1097" i="7"/>
  <c r="AP1098" i="7"/>
  <c r="AP1099" i="7"/>
  <c r="AP1100" i="7"/>
  <c r="AP1101" i="7"/>
  <c r="AP1102" i="7"/>
  <c r="AP1103" i="7"/>
  <c r="AP1104" i="7"/>
  <c r="AP1105" i="7"/>
  <c r="AP1106" i="7"/>
  <c r="AP1107" i="7"/>
  <c r="AP1108" i="7"/>
  <c r="AP1109" i="7"/>
  <c r="AP1110" i="7"/>
  <c r="AP1111" i="7"/>
  <c r="AP1112" i="7"/>
  <c r="AP1113" i="7"/>
  <c r="AP1114" i="7"/>
  <c r="AP1115" i="7"/>
  <c r="AP1116" i="7"/>
  <c r="AP1117" i="7"/>
  <c r="AP1118" i="7"/>
  <c r="AP1119" i="7"/>
  <c r="AP1120" i="7"/>
  <c r="AP1121" i="7"/>
  <c r="AP1122" i="7"/>
  <c r="AP1123" i="7"/>
  <c r="AP1124" i="7"/>
  <c r="AP1125" i="7"/>
  <c r="AP1126" i="7"/>
  <c r="AP1127" i="7"/>
  <c r="AP1128" i="7"/>
  <c r="AP1129" i="7"/>
  <c r="AP1130" i="7"/>
  <c r="AP1131" i="7"/>
  <c r="AP1132" i="7"/>
  <c r="AP1133" i="7"/>
  <c r="AP1134" i="7"/>
  <c r="AP1135" i="7"/>
  <c r="AP1136" i="7"/>
  <c r="AP1137" i="7"/>
  <c r="AP1138" i="7"/>
  <c r="AP1139" i="7"/>
  <c r="AP1140" i="7"/>
  <c r="AP1141" i="7"/>
  <c r="AP1142" i="7"/>
  <c r="AP1143" i="7"/>
  <c r="AP1144" i="7"/>
  <c r="AP1145" i="7"/>
  <c r="AP1146" i="7"/>
  <c r="AP1147" i="7"/>
  <c r="AP1148" i="7"/>
  <c r="AP1149" i="7"/>
  <c r="AP1150" i="7"/>
  <c r="AP1151" i="7"/>
  <c r="AP1152" i="7"/>
  <c r="AP1153" i="7"/>
  <c r="AP1154" i="7"/>
  <c r="AP1155" i="7"/>
  <c r="AP1156" i="7"/>
  <c r="AP1157" i="7"/>
  <c r="AP1158" i="7"/>
  <c r="AP1159" i="7"/>
  <c r="AP1160" i="7"/>
  <c r="AP1161" i="7"/>
  <c r="AP1162" i="7"/>
  <c r="AP1163" i="7"/>
  <c r="AP1164" i="7"/>
  <c r="AP1165" i="7"/>
  <c r="AP1166" i="7"/>
  <c r="AP1167" i="7"/>
  <c r="AP1168" i="7"/>
  <c r="AP1169" i="7"/>
  <c r="AP1170" i="7"/>
  <c r="AP1171" i="7"/>
  <c r="AP1172" i="7"/>
  <c r="AP1173" i="7"/>
  <c r="AP1174" i="7"/>
  <c r="AP1175" i="7"/>
  <c r="AP1176" i="7"/>
  <c r="AP1177" i="7"/>
  <c r="AP1178" i="7"/>
  <c r="AP1179" i="7"/>
  <c r="AP1180" i="7"/>
  <c r="AP1181" i="7"/>
  <c r="AP1182" i="7"/>
  <c r="AP1183" i="7"/>
  <c r="AP1184" i="7"/>
  <c r="AP1185" i="7"/>
  <c r="AP1186" i="7"/>
  <c r="AP1187" i="7"/>
  <c r="AP1188" i="7"/>
  <c r="AP1189" i="7"/>
  <c r="AP1190" i="7"/>
  <c r="AP1191" i="7"/>
  <c r="AP1192" i="7"/>
  <c r="AP1193" i="7"/>
  <c r="AP1194" i="7"/>
  <c r="AP1195" i="7"/>
  <c r="AP1196" i="7"/>
  <c r="AP1197" i="7"/>
  <c r="AP1198" i="7"/>
  <c r="AP1199" i="7"/>
  <c r="AP1200" i="7"/>
  <c r="AP1201" i="7"/>
  <c r="AP1202" i="7"/>
  <c r="AP1203" i="7"/>
  <c r="AP1204" i="7"/>
  <c r="AP1205" i="7"/>
  <c r="AP1206" i="7"/>
  <c r="AP1207" i="7"/>
  <c r="AP1208" i="7"/>
  <c r="AP1209" i="7"/>
  <c r="AP1210" i="7"/>
  <c r="AP1211" i="7"/>
  <c r="AP1212" i="7"/>
  <c r="AP1213" i="7"/>
  <c r="AP1214" i="7"/>
  <c r="AP1215" i="7"/>
  <c r="AP1216" i="7"/>
  <c r="AP1217" i="7"/>
  <c r="AP1218" i="7"/>
  <c r="AP1219" i="7"/>
  <c r="AP1220" i="7"/>
  <c r="AP1221" i="7"/>
  <c r="AP1222" i="7"/>
  <c r="AP1223" i="7"/>
  <c r="AP1224" i="7"/>
  <c r="AP1225" i="7"/>
  <c r="AP1226" i="7"/>
  <c r="AP1227" i="7"/>
  <c r="AP1228" i="7"/>
  <c r="AP1229" i="7"/>
  <c r="AP1230" i="7"/>
  <c r="AP1231" i="7"/>
  <c r="AP1232" i="7"/>
  <c r="AP1233" i="7"/>
  <c r="AP1234" i="7"/>
  <c r="AP1235" i="7"/>
  <c r="AP1236" i="7"/>
  <c r="AP1237" i="7"/>
  <c r="AP1238" i="7"/>
  <c r="AP1239" i="7"/>
  <c r="AP1240" i="7"/>
  <c r="AP1241" i="7"/>
  <c r="AP1242" i="7"/>
  <c r="AP1243" i="7"/>
  <c r="AP1244" i="7"/>
  <c r="AP1245" i="7"/>
  <c r="AP1246" i="7"/>
  <c r="AP1247" i="7"/>
  <c r="AP1248" i="7"/>
  <c r="AP1249" i="7"/>
  <c r="AP1250" i="7"/>
  <c r="AP1251" i="7"/>
  <c r="AP1252" i="7"/>
  <c r="AP1253" i="7"/>
  <c r="AP1254" i="7"/>
  <c r="AP1255" i="7"/>
  <c r="AP1256" i="7"/>
  <c r="AP1257" i="7"/>
  <c r="AP1258" i="7"/>
  <c r="AP1259" i="7"/>
  <c r="AP1260" i="7"/>
  <c r="AP1261" i="7"/>
  <c r="AP1262" i="7"/>
  <c r="AP1263" i="7"/>
  <c r="AP1264" i="7"/>
  <c r="AP1265" i="7"/>
  <c r="AP1266" i="7"/>
  <c r="AP1267" i="7"/>
  <c r="AP1268" i="7"/>
  <c r="AP1269" i="7"/>
  <c r="AP1270" i="7"/>
  <c r="AP1271" i="7"/>
  <c r="AP1272" i="7"/>
  <c r="AP1273" i="7"/>
  <c r="AP1274" i="7"/>
  <c r="AP1275" i="7"/>
  <c r="AP1276" i="7"/>
  <c r="AP1277" i="7"/>
  <c r="AP1278" i="7"/>
  <c r="AP1279" i="7"/>
  <c r="AP1280" i="7"/>
  <c r="AP1281" i="7"/>
  <c r="AP1282" i="7"/>
  <c r="AP1283" i="7"/>
  <c r="AP1284" i="7"/>
  <c r="AP1285" i="7"/>
  <c r="AP1286" i="7"/>
  <c r="AP1287" i="7"/>
  <c r="AP1288" i="7"/>
  <c r="AP1289" i="7"/>
  <c r="AP1290" i="7"/>
  <c r="AP1291" i="7"/>
  <c r="AP1292" i="7"/>
  <c r="AP1293" i="7"/>
  <c r="AP1294" i="7"/>
  <c r="AP1295" i="7"/>
  <c r="AP1296" i="7"/>
  <c r="AP1297" i="7"/>
  <c r="AP1298" i="7"/>
  <c r="AP1299" i="7"/>
  <c r="AP1300" i="7"/>
  <c r="AP1301" i="7"/>
  <c r="AP1302" i="7"/>
  <c r="AP1303" i="7"/>
  <c r="AP1304" i="7"/>
  <c r="AP1305" i="7"/>
  <c r="AP1306" i="7"/>
  <c r="AP1307" i="7"/>
  <c r="AP1308" i="7"/>
  <c r="AP1309" i="7"/>
  <c r="AP1310" i="7"/>
  <c r="AP1311" i="7"/>
  <c r="AP1312" i="7"/>
  <c r="AP1313" i="7"/>
  <c r="AP1314" i="7"/>
  <c r="AP1315" i="7"/>
  <c r="AP1316" i="7"/>
  <c r="AP1317" i="7"/>
  <c r="AP1318" i="7"/>
  <c r="AP1319" i="7"/>
  <c r="AP1320" i="7"/>
  <c r="AP1321" i="7"/>
  <c r="AP1322" i="7"/>
  <c r="AP1323" i="7"/>
  <c r="AP1324" i="7"/>
  <c r="AP1325" i="7"/>
  <c r="AP1326" i="7"/>
  <c r="AP1327" i="7"/>
  <c r="AP1328" i="7"/>
  <c r="AP1329" i="7"/>
  <c r="AP1330" i="7"/>
  <c r="AP1331" i="7"/>
  <c r="AP1332" i="7"/>
  <c r="AP1333" i="7"/>
  <c r="AP1334" i="7"/>
  <c r="AP1335" i="7"/>
  <c r="AP1336" i="7"/>
  <c r="AP1337" i="7"/>
  <c r="AP1338" i="7"/>
  <c r="AP1339" i="7"/>
  <c r="AP1340" i="7"/>
  <c r="AP1341" i="7"/>
  <c r="AP1342" i="7"/>
  <c r="AP1343" i="7"/>
  <c r="AP1344" i="7"/>
  <c r="AP1345" i="7"/>
  <c r="AP1346" i="7"/>
  <c r="AP1347" i="7"/>
  <c r="AP1348" i="7"/>
  <c r="AP1349" i="7"/>
  <c r="AP1350" i="7"/>
  <c r="AP1351" i="7"/>
  <c r="AP1352" i="7"/>
  <c r="AP1353" i="7"/>
  <c r="AP1354" i="7"/>
  <c r="AP1355" i="7"/>
  <c r="AP1356" i="7"/>
  <c r="AP1357" i="7"/>
  <c r="AP1358" i="7"/>
  <c r="AP1359" i="7"/>
  <c r="AP1360" i="7"/>
  <c r="AP1361" i="7"/>
  <c r="AP1362" i="7"/>
  <c r="AP1363" i="7"/>
  <c r="AP1364" i="7"/>
  <c r="AP1365" i="7"/>
  <c r="AP1366" i="7"/>
  <c r="AP1367" i="7"/>
  <c r="AP1368" i="7"/>
  <c r="AP1369" i="7"/>
  <c r="AP1370" i="7"/>
  <c r="AP1371" i="7"/>
  <c r="AP1372" i="7"/>
  <c r="AP1373" i="7"/>
  <c r="AP1374" i="7"/>
  <c r="AP1375" i="7"/>
  <c r="AP1376" i="7"/>
  <c r="AP1377" i="7"/>
  <c r="AP1378" i="7"/>
  <c r="AP1379" i="7"/>
  <c r="AP1380" i="7"/>
  <c r="AP1381" i="7"/>
  <c r="AP1382" i="7"/>
  <c r="AP1383" i="7"/>
  <c r="AP1384" i="7"/>
  <c r="AP1385" i="7"/>
  <c r="AP1386" i="7"/>
  <c r="AP1387" i="7"/>
  <c r="AP1388" i="7"/>
  <c r="AP1389" i="7"/>
  <c r="AP1390" i="7"/>
  <c r="AP1391" i="7"/>
  <c r="AP1392" i="7"/>
  <c r="AP1393" i="7"/>
  <c r="AP1394" i="7"/>
  <c r="AP1395" i="7"/>
  <c r="AP1396" i="7"/>
  <c r="AP1397" i="7"/>
  <c r="AP1398" i="7"/>
  <c r="AP1399" i="7"/>
  <c r="AP1400" i="7"/>
  <c r="AP1401" i="7"/>
  <c r="AP1402" i="7"/>
  <c r="AP1403" i="7"/>
  <c r="AP1404" i="7"/>
  <c r="AP1405" i="7"/>
  <c r="AP1406" i="7"/>
  <c r="AP1407" i="7"/>
  <c r="AP1408" i="7"/>
  <c r="AP1409" i="7"/>
  <c r="AP1410" i="7"/>
  <c r="AP1411" i="7"/>
  <c r="AP1412" i="7"/>
  <c r="AP1413" i="7"/>
  <c r="AP1414" i="7"/>
  <c r="AP1415" i="7"/>
  <c r="AP1416" i="7"/>
  <c r="AP1417" i="7"/>
  <c r="AP1418" i="7"/>
  <c r="AP1419" i="7"/>
  <c r="AP1420" i="7"/>
  <c r="AP1421" i="7"/>
  <c r="AP1422" i="7"/>
  <c r="AP1423" i="7"/>
  <c r="AP1424" i="7"/>
  <c r="AP1425" i="7"/>
  <c r="AP1426" i="7"/>
  <c r="AP1427" i="7"/>
  <c r="AP1428" i="7"/>
  <c r="AP1429" i="7"/>
  <c r="AP1430" i="7"/>
  <c r="AP1431" i="7"/>
  <c r="AP1432" i="7"/>
  <c r="AP1433" i="7"/>
  <c r="AP1434" i="7"/>
  <c r="AP1435" i="7"/>
  <c r="AP1436" i="7"/>
  <c r="AP1437" i="7"/>
  <c r="AP1438" i="7"/>
  <c r="AP1439" i="7"/>
  <c r="AP1440" i="7"/>
  <c r="AP1441" i="7"/>
  <c r="AP1442" i="7"/>
  <c r="AP1443" i="7"/>
  <c r="AP1444" i="7"/>
  <c r="AP1445" i="7"/>
  <c r="AP1446" i="7"/>
  <c r="AP1447" i="7"/>
  <c r="AP1448" i="7"/>
  <c r="AP1449" i="7"/>
  <c r="AP1450" i="7"/>
  <c r="AP1451" i="7"/>
  <c r="AP1452" i="7"/>
  <c r="AP1453" i="7"/>
  <c r="AP1454" i="7"/>
  <c r="AP1455" i="7"/>
  <c r="AP1456" i="7"/>
  <c r="AP1457" i="7"/>
  <c r="AP1458" i="7"/>
  <c r="AP1459" i="7"/>
  <c r="AP1460" i="7"/>
  <c r="AP1461" i="7"/>
  <c r="AP1462" i="7"/>
  <c r="AP1463" i="7"/>
  <c r="AP1464" i="7"/>
  <c r="AP1465" i="7"/>
  <c r="AP1466" i="7"/>
  <c r="AP1467" i="7"/>
  <c r="AP1468" i="7"/>
  <c r="AP1469" i="7"/>
  <c r="AP1470" i="7"/>
  <c r="AP1471" i="7"/>
  <c r="AP1472" i="7"/>
  <c r="AP1473" i="7"/>
  <c r="AP1474" i="7"/>
  <c r="AP1475" i="7"/>
  <c r="AP1476" i="7"/>
  <c r="AP1477" i="7"/>
  <c r="AP1478" i="7"/>
  <c r="AP1479" i="7"/>
  <c r="AP1480" i="7"/>
  <c r="AP1481" i="7"/>
  <c r="AP1482" i="7"/>
  <c r="AP1483" i="7"/>
  <c r="AP1484" i="7"/>
  <c r="AP1485" i="7"/>
  <c r="AP1486" i="7"/>
  <c r="AP1487" i="7"/>
  <c r="AP1488" i="7"/>
  <c r="AP1489" i="7"/>
  <c r="AP1490" i="7"/>
  <c r="AP1491" i="7"/>
  <c r="AP1492" i="7"/>
  <c r="AP1493" i="7"/>
  <c r="AP1494" i="7"/>
  <c r="AP1495" i="7"/>
  <c r="AP1496" i="7"/>
  <c r="AP1497" i="7"/>
  <c r="AP1498" i="7"/>
  <c r="AP1499" i="7"/>
  <c r="AP1500" i="7"/>
  <c r="AP1501" i="7"/>
  <c r="AP1502" i="7"/>
  <c r="AP1503" i="7"/>
  <c r="AP1504" i="7"/>
  <c r="AP1505" i="7"/>
  <c r="AP1506" i="7"/>
  <c r="AP1507" i="7"/>
  <c r="AP1508" i="7"/>
  <c r="AP1509" i="7"/>
  <c r="AP1510" i="7"/>
  <c r="AP1511" i="7"/>
  <c r="AP1512" i="7"/>
  <c r="AP1513" i="7"/>
  <c r="AP1514" i="7"/>
  <c r="AP1515" i="7"/>
  <c r="AP1516" i="7"/>
  <c r="AP1517" i="7"/>
  <c r="AP1518" i="7"/>
  <c r="AP1519" i="7"/>
  <c r="AP1520" i="7"/>
  <c r="AP1521" i="7"/>
  <c r="AP1522" i="7"/>
  <c r="AP1523" i="7"/>
  <c r="AP1524" i="7"/>
  <c r="AP1525" i="7"/>
  <c r="AP1526" i="7"/>
  <c r="AP1527" i="7"/>
  <c r="AP1528" i="7"/>
  <c r="AP1529" i="7"/>
  <c r="AP1530" i="7"/>
  <c r="AP1531" i="7"/>
  <c r="AP1532" i="7"/>
  <c r="AP1533" i="7"/>
  <c r="AP1534" i="7"/>
  <c r="AP1535" i="7"/>
  <c r="AP1536" i="7"/>
  <c r="AP1537" i="7"/>
  <c r="AP1538" i="7"/>
  <c r="AP1539" i="7"/>
  <c r="AP1540" i="7"/>
  <c r="AP1541" i="7"/>
  <c r="AP1542" i="7"/>
  <c r="AP1543" i="7"/>
  <c r="AP1544" i="7"/>
  <c r="AP1545" i="7"/>
  <c r="AP1546" i="7"/>
  <c r="AP1547" i="7"/>
  <c r="AP1548" i="7"/>
  <c r="AP1549" i="7"/>
  <c r="AP1550" i="7"/>
  <c r="AP1551" i="7"/>
  <c r="AP1552" i="7"/>
  <c r="AP1553" i="7"/>
  <c r="AP1554" i="7"/>
  <c r="AP1555" i="7"/>
  <c r="AP1556" i="7"/>
  <c r="AP1557" i="7"/>
  <c r="AP1558" i="7"/>
  <c r="AP1559" i="7"/>
  <c r="AP1560" i="7"/>
  <c r="AP1561" i="7"/>
  <c r="AP1562" i="7"/>
  <c r="AP1563" i="7"/>
  <c r="AP1564" i="7"/>
  <c r="AP1565" i="7"/>
  <c r="AP1566" i="7"/>
  <c r="AP1567" i="7"/>
  <c r="AP1568" i="7"/>
  <c r="AP1569" i="7"/>
  <c r="AP1570" i="7"/>
  <c r="AP1571" i="7"/>
  <c r="AP1572" i="7"/>
  <c r="AP1573" i="7"/>
  <c r="AP1574" i="7"/>
  <c r="AP1575" i="7"/>
  <c r="AP1576" i="7"/>
  <c r="AP1577" i="7"/>
  <c r="AP1578" i="7"/>
  <c r="AP1579" i="7"/>
  <c r="AP1580" i="7"/>
  <c r="AP1581" i="7"/>
  <c r="AP1582" i="7"/>
  <c r="AP1583" i="7"/>
  <c r="AP1584" i="7"/>
  <c r="AP1585" i="7"/>
  <c r="AP1586" i="7"/>
  <c r="AP1587" i="7"/>
  <c r="AP1588" i="7"/>
  <c r="AP1589" i="7"/>
  <c r="AP1590" i="7"/>
  <c r="AP1591" i="7"/>
  <c r="AP1592" i="7"/>
  <c r="AP1593" i="7"/>
  <c r="AP1594" i="7"/>
  <c r="AP1595" i="7"/>
  <c r="AP1596" i="7"/>
  <c r="AP1597" i="7"/>
  <c r="AP1598" i="7"/>
  <c r="AP1599" i="7"/>
  <c r="AP1600" i="7"/>
  <c r="AP1601" i="7"/>
  <c r="AP1602" i="7"/>
  <c r="AP1603" i="7"/>
  <c r="AP1604" i="7"/>
  <c r="AP1605" i="7"/>
  <c r="AP1606" i="7"/>
  <c r="AP1607" i="7"/>
  <c r="AP1608" i="7"/>
  <c r="AP1609" i="7"/>
  <c r="AP1610" i="7"/>
  <c r="AP1611" i="7"/>
  <c r="AP1612" i="7"/>
  <c r="AP1613" i="7"/>
  <c r="AP1614" i="7"/>
  <c r="AP1615" i="7"/>
  <c r="AP1616" i="7"/>
  <c r="AP1617" i="7"/>
  <c r="AP1618" i="7"/>
  <c r="AP1619" i="7"/>
  <c r="AP1620" i="7"/>
  <c r="AP1621" i="7"/>
  <c r="AP1622" i="7"/>
  <c r="AP1623" i="7"/>
  <c r="AP1624" i="7"/>
  <c r="AP1625" i="7"/>
  <c r="AP1626" i="7"/>
  <c r="AP1627" i="7"/>
  <c r="AP1628" i="7"/>
  <c r="AP1629" i="7"/>
  <c r="AP1630" i="7"/>
  <c r="AP1631" i="7"/>
  <c r="AP1632" i="7"/>
  <c r="AP1633" i="7"/>
  <c r="AP1634" i="7"/>
  <c r="AP1635" i="7"/>
  <c r="AP1636" i="7"/>
  <c r="AP1637" i="7"/>
  <c r="AP1638" i="7"/>
  <c r="AP1639" i="7"/>
  <c r="AP1640" i="7"/>
  <c r="AP1641" i="7"/>
  <c r="AP1642" i="7"/>
  <c r="AP1643" i="7"/>
  <c r="AP1644" i="7"/>
  <c r="AP1645" i="7"/>
  <c r="AP1646" i="7"/>
  <c r="AP1647" i="7"/>
  <c r="AP1648" i="7"/>
  <c r="AP1649" i="7"/>
  <c r="AP1650" i="7"/>
  <c r="AP1651" i="7"/>
  <c r="AP1652" i="7"/>
  <c r="AP1653" i="7"/>
  <c r="AP1654" i="7"/>
  <c r="AP1655" i="7"/>
  <c r="AP1656" i="7"/>
  <c r="AP1657" i="7"/>
  <c r="AP1658" i="7"/>
  <c r="AP1659" i="7"/>
  <c r="AP1660" i="7"/>
  <c r="AP1661" i="7"/>
  <c r="AP1662" i="7"/>
  <c r="AP1663" i="7"/>
  <c r="AP1664" i="7"/>
  <c r="AP1665" i="7"/>
  <c r="AP1666" i="7"/>
  <c r="AP1667" i="7"/>
  <c r="AP1668" i="7"/>
  <c r="AP1669" i="7"/>
  <c r="AP1670" i="7"/>
  <c r="AP1671" i="7"/>
  <c r="AP1672" i="7"/>
  <c r="AP1673" i="7"/>
  <c r="AP1674" i="7"/>
  <c r="AP1675" i="7"/>
  <c r="AP1676" i="7"/>
  <c r="AP1677" i="7"/>
  <c r="AP1678" i="7"/>
  <c r="AP1679" i="7"/>
  <c r="AP1680" i="7"/>
  <c r="AP1681" i="7"/>
  <c r="AP1682" i="7"/>
  <c r="AP1683" i="7"/>
  <c r="AP1684" i="7"/>
  <c r="AP1685" i="7"/>
  <c r="AP1686" i="7"/>
  <c r="AP1687" i="7"/>
  <c r="AP1688" i="7"/>
  <c r="AP1689" i="7"/>
  <c r="AP1690" i="7"/>
  <c r="AP1691" i="7"/>
  <c r="AP1692" i="7"/>
  <c r="AP1693" i="7"/>
  <c r="AP1694" i="7"/>
  <c r="AP1695" i="7"/>
  <c r="AP1696" i="7"/>
  <c r="AP1697" i="7"/>
  <c r="AP1698" i="7"/>
  <c r="AP1699" i="7"/>
  <c r="AP1700" i="7"/>
  <c r="AP1701" i="7"/>
  <c r="AP1702" i="7"/>
  <c r="AP1703" i="7"/>
  <c r="AP1704" i="7"/>
  <c r="AP1705" i="7"/>
  <c r="AP1706" i="7"/>
  <c r="AP1707" i="7"/>
  <c r="AP1708" i="7"/>
  <c r="AP1709" i="7"/>
  <c r="AP1710" i="7"/>
  <c r="AP1711" i="7"/>
  <c r="AP1712" i="7"/>
  <c r="AP1713" i="7"/>
  <c r="AP1714" i="7"/>
  <c r="AP1715" i="7"/>
  <c r="AP1716" i="7"/>
  <c r="AP1717" i="7"/>
  <c r="AP1718" i="7"/>
  <c r="AP1719" i="7"/>
  <c r="AP1720" i="7"/>
  <c r="AP1721" i="7"/>
  <c r="AP1722" i="7"/>
  <c r="AP1723" i="7"/>
  <c r="AP1724" i="7"/>
  <c r="AP1725" i="7"/>
  <c r="AP1726" i="7"/>
  <c r="AP1727" i="7"/>
  <c r="AP1728" i="7"/>
  <c r="AP1729" i="7"/>
  <c r="AP1730" i="7"/>
  <c r="AP1731" i="7"/>
  <c r="AP1732" i="7"/>
  <c r="AP1733" i="7"/>
  <c r="AP1734" i="7"/>
  <c r="AP1735" i="7"/>
  <c r="AP1736" i="7"/>
  <c r="AP1737" i="7"/>
  <c r="AP1738" i="7"/>
  <c r="AP1739" i="7"/>
  <c r="AP1740" i="7"/>
  <c r="AP1741" i="7"/>
  <c r="AP1742" i="7"/>
  <c r="AP1743" i="7"/>
  <c r="AP1744" i="7"/>
  <c r="AP1745" i="7"/>
  <c r="AP1746" i="7"/>
  <c r="AP1747" i="7"/>
  <c r="AP1748" i="7"/>
  <c r="AP1749" i="7"/>
  <c r="AP1750" i="7"/>
  <c r="AP1751" i="7"/>
  <c r="AP1752" i="7"/>
  <c r="AP1753" i="7"/>
  <c r="AP1754" i="7"/>
  <c r="AP1755" i="7"/>
  <c r="AP1756" i="7"/>
  <c r="AP1757" i="7"/>
  <c r="AP1758" i="7"/>
  <c r="AP1759" i="7"/>
  <c r="AP1760" i="7"/>
  <c r="AP1761" i="7"/>
  <c r="AP1762" i="7"/>
  <c r="AP1763" i="7"/>
  <c r="AP1764" i="7"/>
  <c r="AP1765" i="7"/>
  <c r="AP1766" i="7"/>
  <c r="AP1767" i="7"/>
  <c r="AP1768" i="7"/>
  <c r="AP1769" i="7"/>
  <c r="AP1770" i="7"/>
  <c r="AP1771" i="7"/>
  <c r="AP1772" i="7"/>
  <c r="AP1773" i="7"/>
  <c r="AP1774" i="7"/>
  <c r="AP1775" i="7"/>
  <c r="AP1776" i="7"/>
  <c r="AP1777" i="7"/>
  <c r="AP1778" i="7"/>
  <c r="AP1779" i="7"/>
  <c r="AP1780" i="7"/>
  <c r="AP1781" i="7"/>
  <c r="AP1782" i="7"/>
  <c r="AP1783" i="7"/>
  <c r="AP1784" i="7"/>
  <c r="AP1785" i="7"/>
  <c r="AP1786" i="7"/>
  <c r="AP1787" i="7"/>
  <c r="AP1788" i="7"/>
  <c r="AP1789" i="7"/>
  <c r="AP1790" i="7"/>
  <c r="AP1791" i="7"/>
  <c r="AP1792" i="7"/>
  <c r="AP1793" i="7"/>
  <c r="AP1794" i="7"/>
  <c r="AP1795" i="7"/>
  <c r="AP1796" i="7"/>
  <c r="AP1797" i="7"/>
  <c r="AP1798" i="7"/>
  <c r="AP1799" i="7"/>
  <c r="AP1800" i="7"/>
  <c r="AP1801" i="7"/>
  <c r="AP1802" i="7"/>
  <c r="AP1803" i="7"/>
  <c r="AP1804" i="7"/>
  <c r="AP1805" i="7"/>
  <c r="AP1806" i="7"/>
  <c r="AP1807" i="7"/>
  <c r="AP1808" i="7"/>
  <c r="AP1809" i="7"/>
  <c r="AP1810" i="7"/>
  <c r="AP1811" i="7"/>
  <c r="AP1812" i="7"/>
  <c r="AP1813" i="7"/>
  <c r="AP1814" i="7"/>
  <c r="AP1815" i="7"/>
  <c r="AP1816" i="7"/>
  <c r="AP1817" i="7"/>
  <c r="AP1818" i="7"/>
  <c r="AP1819" i="7"/>
  <c r="AP1820" i="7"/>
  <c r="AP1821" i="7"/>
  <c r="AP1822" i="7"/>
  <c r="AP1823" i="7"/>
  <c r="AP1824" i="7"/>
  <c r="AP1825" i="7"/>
  <c r="AP1826" i="7"/>
  <c r="AP1827" i="7"/>
  <c r="AP1828" i="7"/>
  <c r="AP1829" i="7"/>
  <c r="AP1830" i="7"/>
  <c r="AP1831" i="7"/>
  <c r="AP1832" i="7"/>
  <c r="AP1833" i="7"/>
  <c r="AP1834" i="7"/>
  <c r="AP1835" i="7"/>
  <c r="AP1836" i="7"/>
  <c r="AP1837" i="7"/>
  <c r="AP1838" i="7"/>
  <c r="AP1839" i="7"/>
  <c r="AP1840" i="7"/>
  <c r="AP1841" i="7"/>
  <c r="AP1842" i="7"/>
  <c r="AP1843" i="7"/>
  <c r="AP1844" i="7"/>
  <c r="AP1845" i="7"/>
  <c r="AP1846" i="7"/>
  <c r="AP1847" i="7"/>
  <c r="AP1848" i="7"/>
  <c r="AP1849" i="7"/>
  <c r="AP1850" i="7"/>
  <c r="AP1851" i="7"/>
  <c r="AP1852" i="7"/>
  <c r="AP1853" i="7"/>
  <c r="AP1854" i="7"/>
  <c r="AP1855" i="7"/>
  <c r="AP1856" i="7"/>
  <c r="AP1857" i="7"/>
  <c r="AP1858" i="7"/>
  <c r="AP1859" i="7"/>
  <c r="AP1860" i="7"/>
  <c r="AP1861" i="7"/>
  <c r="AP1862" i="7"/>
  <c r="AP1863" i="7"/>
  <c r="AP1864" i="7"/>
  <c r="AP1865" i="7"/>
  <c r="AP1866" i="7"/>
  <c r="AP1867" i="7"/>
  <c r="AP1868" i="7"/>
  <c r="AP1869" i="7"/>
  <c r="AP1870" i="7"/>
  <c r="AP1871" i="7"/>
  <c r="AP1872" i="7"/>
  <c r="AP1873" i="7"/>
  <c r="AP1874" i="7"/>
  <c r="AP1875" i="7"/>
  <c r="AP1876" i="7"/>
  <c r="AP1877" i="7"/>
  <c r="AP1878" i="7"/>
  <c r="AP1879" i="7"/>
  <c r="AP1880" i="7"/>
  <c r="AP1881" i="7"/>
  <c r="AP1882" i="7"/>
  <c r="AP1883" i="7"/>
  <c r="AP1884" i="7"/>
  <c r="AP1885" i="7"/>
  <c r="AP1886" i="7"/>
  <c r="AP1887" i="7"/>
  <c r="AP1888" i="7"/>
  <c r="AP1889" i="7"/>
  <c r="AP1890" i="7"/>
  <c r="AP1891" i="7"/>
  <c r="AP1892" i="7"/>
  <c r="AP1893" i="7"/>
  <c r="AP1894" i="7"/>
  <c r="AP1895" i="7"/>
  <c r="AP1896" i="7"/>
  <c r="AP1897" i="7"/>
  <c r="AP1898" i="7"/>
  <c r="AP1899" i="7"/>
  <c r="AP1900" i="7"/>
  <c r="AP1901" i="7"/>
  <c r="AP1902" i="7"/>
  <c r="AP1903" i="7"/>
  <c r="AP1904" i="7"/>
  <c r="AP1905" i="7"/>
  <c r="AP1906" i="7"/>
  <c r="AP1907" i="7"/>
  <c r="AP1908" i="7"/>
  <c r="AP1909" i="7"/>
  <c r="AP1910" i="7"/>
  <c r="AP1911" i="7"/>
  <c r="AP1912" i="7"/>
  <c r="AP1913" i="7"/>
  <c r="AP1914" i="7"/>
  <c r="AP1915" i="7"/>
  <c r="AP1916" i="7"/>
  <c r="AP1917" i="7"/>
  <c r="AP1918" i="7"/>
  <c r="AP1919" i="7"/>
  <c r="AP1920" i="7"/>
  <c r="AP1921" i="7"/>
  <c r="AP1922" i="7"/>
  <c r="AP1923" i="7"/>
  <c r="AP1924" i="7"/>
  <c r="AP1925" i="7"/>
  <c r="AP1926" i="7"/>
  <c r="AP1927" i="7"/>
  <c r="AP1928" i="7"/>
  <c r="AP1929" i="7"/>
  <c r="AP1930" i="7"/>
  <c r="AP1931" i="7"/>
  <c r="AP1932" i="7"/>
  <c r="AP1933" i="7"/>
  <c r="AP1934" i="7"/>
  <c r="AP1935" i="7"/>
  <c r="AP1936" i="7"/>
  <c r="AP1937" i="7"/>
  <c r="AP1938" i="7"/>
  <c r="AP1939" i="7"/>
  <c r="AP1940" i="7"/>
  <c r="AP1941" i="7"/>
  <c r="AP1942" i="7"/>
  <c r="AP1943" i="7"/>
  <c r="AP1944" i="7"/>
  <c r="AP1945" i="7"/>
  <c r="AP1946" i="7"/>
  <c r="AP1947" i="7"/>
  <c r="AP1948" i="7"/>
  <c r="AP1949" i="7"/>
  <c r="AP1950" i="7"/>
  <c r="AP1951" i="7"/>
  <c r="AP1952" i="7"/>
  <c r="AP1953" i="7"/>
  <c r="AP1954" i="7"/>
  <c r="AP1955" i="7"/>
  <c r="AP1956" i="7"/>
  <c r="AP1957" i="7"/>
  <c r="AP1958" i="7"/>
  <c r="AP1959" i="7"/>
  <c r="AP1960" i="7"/>
  <c r="AP1961" i="7"/>
  <c r="AP1962" i="7"/>
  <c r="AP1963" i="7"/>
  <c r="AP1964" i="7"/>
  <c r="AP1965" i="7"/>
  <c r="AP1966" i="7"/>
  <c r="AP1967" i="7"/>
  <c r="AP1968" i="7"/>
  <c r="AP1969" i="7"/>
  <c r="AP1970" i="7"/>
  <c r="AP1971" i="7"/>
  <c r="AP1972" i="7"/>
  <c r="AP1973" i="7"/>
  <c r="AP1974" i="7"/>
  <c r="AP1975" i="7"/>
  <c r="AP1976" i="7"/>
  <c r="AP1977" i="7"/>
  <c r="AP1978" i="7"/>
  <c r="AP1979" i="7"/>
  <c r="AP1980" i="7"/>
  <c r="AP1981" i="7"/>
  <c r="AP1982" i="7"/>
  <c r="AP1983" i="7"/>
  <c r="AP1984" i="7"/>
  <c r="AP1985" i="7"/>
  <c r="AP1986" i="7"/>
  <c r="AP1987" i="7"/>
  <c r="AP1988" i="7"/>
  <c r="AP1989" i="7"/>
  <c r="AP1990" i="7"/>
  <c r="AP1991" i="7"/>
  <c r="AP1992" i="7"/>
  <c r="AP1993" i="7"/>
  <c r="AP1994" i="7"/>
  <c r="AP1995" i="7"/>
  <c r="AP1996" i="7"/>
  <c r="AP1997" i="7"/>
  <c r="AP1998" i="7"/>
  <c r="AP1999" i="7"/>
  <c r="AP2000" i="7"/>
  <c r="AP2001" i="7"/>
  <c r="AP2002" i="7"/>
  <c r="AP2003" i="7"/>
  <c r="AP2004" i="7"/>
  <c r="AP2005" i="7"/>
  <c r="AP2006" i="7"/>
  <c r="AP2007" i="7"/>
  <c r="AP2008" i="7"/>
  <c r="AP2009" i="7"/>
  <c r="AP2010" i="7"/>
  <c r="AP2011" i="7"/>
  <c r="AP2012" i="7"/>
  <c r="AP2013" i="7"/>
  <c r="AP2014" i="7"/>
  <c r="AP2015" i="7"/>
  <c r="AP2016" i="7"/>
  <c r="AP2017" i="7"/>
  <c r="AP2018" i="7"/>
  <c r="AP2019" i="7"/>
  <c r="AP2020" i="7"/>
  <c r="AP2021" i="7"/>
  <c r="AP2022" i="7"/>
  <c r="AP2023" i="7"/>
  <c r="AP2024" i="7"/>
  <c r="AP2025" i="7"/>
  <c r="AP2026" i="7"/>
  <c r="AP2027" i="7"/>
  <c r="AP2028" i="7"/>
  <c r="AP2029" i="7"/>
  <c r="AP2030" i="7"/>
  <c r="AP2031" i="7"/>
  <c r="AP2032" i="7"/>
  <c r="AP2033" i="7"/>
  <c r="AP2034" i="7"/>
  <c r="AP2035" i="7"/>
  <c r="AP2036" i="7"/>
  <c r="AP2037" i="7"/>
  <c r="AP2038" i="7"/>
  <c r="AP2039" i="7"/>
  <c r="AP2040" i="7"/>
  <c r="AP2041" i="7"/>
  <c r="AP2042" i="7"/>
  <c r="AP2043" i="7"/>
  <c r="AP2044" i="7"/>
  <c r="AP2045" i="7"/>
  <c r="AP2046" i="7"/>
  <c r="AP2047" i="7"/>
  <c r="AP2048" i="7"/>
  <c r="AP2049" i="7"/>
  <c r="AP2050" i="7"/>
  <c r="AP2051" i="7"/>
  <c r="AP2052" i="7"/>
  <c r="AP2053" i="7"/>
  <c r="AP2054" i="7"/>
  <c r="AP2055" i="7"/>
  <c r="AP2056" i="7"/>
  <c r="AP2057" i="7"/>
  <c r="AP2058" i="7"/>
  <c r="AP2059" i="7"/>
  <c r="AP2060" i="7"/>
  <c r="AP2061" i="7"/>
  <c r="AP2062" i="7"/>
  <c r="AP2063" i="7"/>
  <c r="AP2064" i="7"/>
  <c r="AP2065" i="7"/>
  <c r="AP2066" i="7"/>
  <c r="AP2067" i="7"/>
  <c r="AP2068" i="7"/>
  <c r="AP2069" i="7"/>
  <c r="AP2070" i="7"/>
  <c r="AP2071" i="7"/>
  <c r="AP2072" i="7"/>
  <c r="AP2073" i="7"/>
  <c r="AP2074" i="7"/>
  <c r="AP2075" i="7"/>
  <c r="AP2076" i="7"/>
  <c r="AP2077" i="7"/>
  <c r="AP2078" i="7"/>
  <c r="AP2079" i="7"/>
  <c r="AP2080" i="7"/>
  <c r="AP2081" i="7"/>
  <c r="AP2082" i="7"/>
  <c r="AP2083" i="7"/>
  <c r="AP2084" i="7"/>
  <c r="AP2085" i="7"/>
  <c r="AP2086" i="7"/>
  <c r="AP2087" i="7"/>
  <c r="AP2088" i="7"/>
  <c r="AP2089" i="7"/>
  <c r="AP2090" i="7"/>
  <c r="AP2091" i="7"/>
  <c r="AP2092" i="7"/>
  <c r="AP2093" i="7"/>
  <c r="AP2094" i="7"/>
  <c r="AP2095" i="7"/>
  <c r="AP2096" i="7"/>
  <c r="AP2097" i="7"/>
  <c r="AP2098" i="7"/>
  <c r="AP2099" i="7"/>
  <c r="AP2100" i="7"/>
  <c r="AP2101" i="7"/>
  <c r="AP2102" i="7"/>
  <c r="AP2103" i="7"/>
  <c r="AP2104" i="7"/>
  <c r="AP2105" i="7"/>
  <c r="AP2106" i="7"/>
  <c r="AP2107" i="7"/>
  <c r="AP2108" i="7"/>
  <c r="AP2109" i="7"/>
  <c r="AP2110" i="7"/>
  <c r="AP2111" i="7"/>
  <c r="AP2112" i="7"/>
  <c r="AP2113" i="7"/>
  <c r="AP2114" i="7"/>
  <c r="AP2115" i="7"/>
  <c r="AP2116" i="7"/>
  <c r="AP2117" i="7"/>
  <c r="AP2118" i="7"/>
  <c r="AP2119" i="7"/>
  <c r="AP2120" i="7"/>
  <c r="AP2121" i="7"/>
  <c r="AP2122" i="7"/>
  <c r="AP2123" i="7"/>
  <c r="AP2124" i="7"/>
  <c r="AP2125" i="7"/>
  <c r="AP2126" i="7"/>
  <c r="AP2127" i="7"/>
  <c r="AP2128" i="7"/>
  <c r="AP2129" i="7"/>
  <c r="AP2130" i="7"/>
  <c r="AP2131" i="7"/>
  <c r="AP2132" i="7"/>
  <c r="AP2133" i="7"/>
  <c r="AP2134" i="7"/>
  <c r="AP2135" i="7"/>
  <c r="AP2136" i="7"/>
  <c r="AP2137" i="7"/>
  <c r="AP2138" i="7"/>
  <c r="AP2139" i="7"/>
  <c r="AP2140" i="7"/>
  <c r="AP2141" i="7"/>
  <c r="AP2142" i="7"/>
  <c r="AP2143" i="7"/>
  <c r="AP2144" i="7"/>
  <c r="AP2145" i="7"/>
  <c r="AP2146" i="7"/>
  <c r="AP2147" i="7"/>
  <c r="AP2148" i="7"/>
  <c r="AP2149" i="7"/>
  <c r="AP2150" i="7"/>
  <c r="AP2151" i="7"/>
  <c r="AP2152" i="7"/>
  <c r="AP2153" i="7"/>
  <c r="AP2154" i="7"/>
  <c r="AP2155" i="7"/>
  <c r="AP2156" i="7"/>
  <c r="AP2157" i="7"/>
  <c r="AP2158" i="7"/>
  <c r="AP2159" i="7"/>
  <c r="AP2160" i="7"/>
  <c r="AP2161" i="7"/>
  <c r="AP2162" i="7"/>
  <c r="AP2163" i="7"/>
  <c r="AP2164" i="7"/>
  <c r="AP2165" i="7"/>
  <c r="AP2166" i="7"/>
  <c r="AP2167" i="7"/>
  <c r="AP2168" i="7"/>
  <c r="AP2169" i="7"/>
  <c r="AP2170" i="7"/>
  <c r="AP2171" i="7"/>
  <c r="AP2172" i="7"/>
  <c r="AP2173" i="7"/>
  <c r="AP2174" i="7"/>
  <c r="AP2175" i="7"/>
  <c r="AP2176" i="7"/>
  <c r="AP2177" i="7"/>
  <c r="AP2178" i="7"/>
  <c r="AP2179" i="7"/>
  <c r="AP2180" i="7"/>
  <c r="AP2181" i="7"/>
  <c r="AP2182" i="7"/>
  <c r="AP2183" i="7"/>
  <c r="AP2184" i="7"/>
  <c r="AP2185" i="7"/>
  <c r="AP2186" i="7"/>
  <c r="AP2187" i="7"/>
  <c r="AP2188" i="7"/>
  <c r="AP2189" i="7"/>
  <c r="AP2190" i="7"/>
  <c r="AP2191" i="7"/>
  <c r="AP2192" i="7"/>
  <c r="AP2193" i="7"/>
  <c r="AP2194" i="7"/>
  <c r="AP2195" i="7"/>
  <c r="AP2196" i="7"/>
  <c r="AP2197" i="7"/>
  <c r="AP2198" i="7"/>
  <c r="AP2199" i="7"/>
  <c r="AP2200" i="7"/>
  <c r="AP2201" i="7"/>
  <c r="AP2202" i="7"/>
  <c r="AP2203" i="7"/>
  <c r="AP2204" i="7"/>
  <c r="AP2205" i="7"/>
  <c r="AP2206" i="7"/>
  <c r="AP2207" i="7"/>
  <c r="AP2208" i="7"/>
  <c r="AP2209" i="7"/>
  <c r="AP2210" i="7"/>
  <c r="AP2211" i="7"/>
  <c r="AP2212" i="7"/>
  <c r="AP2213" i="7"/>
  <c r="AP2214" i="7"/>
  <c r="AP2215" i="7"/>
  <c r="AP2216" i="7"/>
  <c r="AP2217" i="7"/>
  <c r="AP2218" i="7"/>
  <c r="AP2219" i="7"/>
  <c r="AP2220" i="7"/>
  <c r="AP2221" i="7"/>
  <c r="AP2222" i="7"/>
  <c r="AP2223" i="7"/>
  <c r="AP2224" i="7"/>
  <c r="AP2225" i="7"/>
  <c r="AP2226" i="7"/>
  <c r="AP2227" i="7"/>
  <c r="AP2228" i="7"/>
  <c r="AP2229" i="7"/>
  <c r="AP2230" i="7"/>
  <c r="AP2231" i="7"/>
  <c r="AP2232" i="7"/>
  <c r="AP2233" i="7"/>
  <c r="AP2234" i="7"/>
  <c r="AP2235" i="7"/>
  <c r="AP2236" i="7"/>
  <c r="AP2237" i="7"/>
  <c r="AP2238" i="7"/>
  <c r="AP2239" i="7"/>
  <c r="AP2240" i="7"/>
  <c r="AP2241" i="7"/>
  <c r="AP2242" i="7"/>
  <c r="AP2243" i="7"/>
  <c r="AP2244" i="7"/>
  <c r="AP2245" i="7"/>
  <c r="AP2246" i="7"/>
  <c r="AP2247" i="7"/>
  <c r="AP2248" i="7"/>
  <c r="AP2249" i="7"/>
  <c r="AP2250" i="7"/>
  <c r="AP2251" i="7"/>
  <c r="AP2252" i="7"/>
  <c r="AP2253" i="7"/>
  <c r="AP2254" i="7"/>
  <c r="AP2255" i="7"/>
  <c r="AP2256" i="7"/>
  <c r="AP2257" i="7"/>
  <c r="AP2258" i="7"/>
  <c r="AP2259" i="7"/>
  <c r="AP2260" i="7"/>
  <c r="AP2261" i="7"/>
  <c r="AP2262" i="7"/>
  <c r="AP2263" i="7"/>
  <c r="AP2264" i="7"/>
  <c r="AP2265" i="7"/>
  <c r="AP2266" i="7"/>
  <c r="AP2267" i="7"/>
  <c r="AP2268" i="7"/>
  <c r="AP2269" i="7"/>
  <c r="AP2270" i="7"/>
  <c r="AP2271" i="7"/>
  <c r="AP2272" i="7"/>
  <c r="AP2273" i="7"/>
  <c r="AP2274" i="7"/>
  <c r="AP2275" i="7"/>
  <c r="AP2276" i="7"/>
  <c r="AP2277" i="7"/>
  <c r="AP2278" i="7"/>
  <c r="AP2279" i="7"/>
  <c r="AP2280" i="7"/>
  <c r="AP2281" i="7"/>
  <c r="AP2282" i="7"/>
  <c r="AP2283" i="7"/>
  <c r="AP2284" i="7"/>
  <c r="AP2285" i="7"/>
  <c r="AP2286" i="7"/>
  <c r="AP2287" i="7"/>
  <c r="AP2288" i="7"/>
  <c r="AP2289" i="7"/>
  <c r="AP2290" i="7"/>
  <c r="AP2291" i="7"/>
  <c r="AP2292" i="7"/>
  <c r="AP2293" i="7"/>
  <c r="AP2294" i="7"/>
  <c r="AP2295" i="7"/>
  <c r="AP2296" i="7"/>
  <c r="AP2297" i="7"/>
  <c r="AP2298" i="7"/>
  <c r="AP2299" i="7"/>
  <c r="AP2300" i="7"/>
  <c r="AP2301" i="7"/>
  <c r="AP2302" i="7"/>
  <c r="AP2303" i="7"/>
  <c r="AP2304" i="7"/>
  <c r="AP2305" i="7"/>
  <c r="AP2306" i="7"/>
  <c r="AP2307" i="7"/>
  <c r="AP2308" i="7"/>
  <c r="AP2309" i="7"/>
  <c r="AP2310" i="7"/>
  <c r="AP2311" i="7"/>
  <c r="AP2312" i="7"/>
  <c r="AP2313" i="7"/>
  <c r="AP2314" i="7"/>
  <c r="AP2315" i="7"/>
  <c r="AP2316" i="7"/>
  <c r="AP2317" i="7"/>
  <c r="AP2318" i="7"/>
  <c r="AP2319" i="7"/>
  <c r="AP2320" i="7"/>
  <c r="AP2321" i="7"/>
  <c r="AP2322" i="7"/>
  <c r="AP2323" i="7"/>
  <c r="AP2324" i="7"/>
  <c r="AP2325" i="7"/>
  <c r="AP2326" i="7"/>
  <c r="AP2327" i="7"/>
  <c r="AP2328" i="7"/>
  <c r="AP2329" i="7"/>
  <c r="AP2330" i="7"/>
  <c r="AP2331" i="7"/>
  <c r="AP2332" i="7"/>
  <c r="AP2333" i="7"/>
  <c r="AP2334" i="7"/>
  <c r="AP2335" i="7"/>
  <c r="AP2336" i="7"/>
  <c r="AP2337" i="7"/>
  <c r="AP2338" i="7"/>
  <c r="AP2339" i="7"/>
  <c r="AP2340" i="7"/>
  <c r="AP2341" i="7"/>
  <c r="AP2342" i="7"/>
  <c r="AP2343" i="7"/>
  <c r="AP2344" i="7"/>
  <c r="AP2345" i="7"/>
  <c r="AP2346" i="7"/>
  <c r="AP2347" i="7"/>
  <c r="AP2348" i="7"/>
  <c r="AP2349" i="7"/>
  <c r="AP2350" i="7"/>
  <c r="AP2351" i="7"/>
  <c r="AP2352" i="7"/>
  <c r="AP2353" i="7"/>
  <c r="AP2354" i="7"/>
  <c r="AP2355" i="7"/>
  <c r="AP2356" i="7"/>
  <c r="AP2357" i="7"/>
  <c r="AP2358" i="7"/>
  <c r="AP2359" i="7"/>
  <c r="AP2360" i="7"/>
  <c r="AP2361" i="7"/>
  <c r="AP2362" i="7"/>
  <c r="AP2363" i="7"/>
  <c r="AP2364" i="7"/>
  <c r="AP2365" i="7"/>
  <c r="AP2366" i="7"/>
  <c r="AP2367" i="7"/>
  <c r="AP2368" i="7"/>
  <c r="AP2369" i="7"/>
  <c r="AP2370" i="7"/>
  <c r="AP2371" i="7"/>
  <c r="AP2372" i="7"/>
  <c r="AP2373" i="7"/>
  <c r="AP2374" i="7"/>
  <c r="AP2375" i="7"/>
  <c r="AP2376" i="7"/>
  <c r="AP2377" i="7"/>
  <c r="AP2378" i="7"/>
  <c r="AP2379" i="7"/>
  <c r="AP2380" i="7"/>
  <c r="AP2381" i="7"/>
  <c r="AP2382" i="7"/>
  <c r="AP2383" i="7"/>
  <c r="AP2384" i="7"/>
  <c r="AP2385" i="7"/>
  <c r="AP2386" i="7"/>
  <c r="AP2387" i="7"/>
  <c r="AP2388" i="7"/>
  <c r="AP2389" i="7"/>
  <c r="AP2390" i="7"/>
  <c r="AP2391" i="7"/>
  <c r="AP2392" i="7"/>
  <c r="AP2393" i="7"/>
  <c r="AP2394" i="7"/>
  <c r="AP2395" i="7"/>
  <c r="AP2396" i="7"/>
  <c r="AP2397" i="7"/>
  <c r="AP2398" i="7"/>
  <c r="AP2399" i="7"/>
  <c r="AP2400" i="7"/>
  <c r="AP2401" i="7"/>
  <c r="AP2402" i="7"/>
  <c r="AP2403" i="7"/>
  <c r="AP2404" i="7"/>
  <c r="AP2405" i="7"/>
  <c r="AP2406" i="7"/>
  <c r="AP2407" i="7"/>
  <c r="AP2408" i="7"/>
  <c r="AP2409" i="7"/>
  <c r="AP2410" i="7"/>
  <c r="AP2411" i="7"/>
  <c r="AP2412" i="7"/>
  <c r="AP2413" i="7"/>
  <c r="AP2414" i="7"/>
  <c r="AP2415" i="7"/>
  <c r="AP2416" i="7"/>
  <c r="AP2417" i="7"/>
  <c r="AP2418" i="7"/>
  <c r="AP2419" i="7"/>
  <c r="AP2420" i="7"/>
  <c r="AP2421" i="7"/>
  <c r="AP2422" i="7"/>
  <c r="AP2423" i="7"/>
  <c r="AP2424" i="7"/>
  <c r="AP2425" i="7"/>
  <c r="AP2426" i="7"/>
  <c r="AP2427" i="7"/>
  <c r="AP2428" i="7"/>
  <c r="AP2429" i="7"/>
  <c r="AP2430" i="7"/>
  <c r="AP2431" i="7"/>
  <c r="AP2432" i="7"/>
  <c r="AP2433" i="7"/>
  <c r="AP2434" i="7"/>
  <c r="AP2435" i="7"/>
  <c r="AP2436" i="7"/>
  <c r="AP2437" i="7"/>
  <c r="AP2438" i="7"/>
  <c r="AP2439" i="7"/>
  <c r="AP2440" i="7"/>
  <c r="AP2441" i="7"/>
  <c r="AP2442" i="7"/>
  <c r="AP2443" i="7"/>
  <c r="AP2444" i="7"/>
  <c r="AP2445" i="7"/>
  <c r="AP2446" i="7"/>
  <c r="AP2447" i="7"/>
  <c r="AP2448" i="7"/>
  <c r="AP2449" i="7"/>
  <c r="AP2450" i="7"/>
  <c r="AP2451" i="7"/>
  <c r="AP2452" i="7"/>
  <c r="AP2453" i="7"/>
  <c r="AP2454" i="7"/>
  <c r="AP2455" i="7"/>
  <c r="AP2456" i="7"/>
  <c r="AP2457" i="7"/>
  <c r="AP2458" i="7"/>
  <c r="AP2459" i="7"/>
  <c r="AP2460" i="7"/>
  <c r="AP2461" i="7"/>
  <c r="AP2462" i="7"/>
  <c r="AP2463" i="7"/>
  <c r="AP2464" i="7"/>
  <c r="AP2465" i="7"/>
  <c r="AP2466" i="7"/>
  <c r="AP2467" i="7"/>
  <c r="AP2468" i="7"/>
  <c r="AP2469" i="7"/>
  <c r="AP2470" i="7"/>
  <c r="AP2471" i="7"/>
  <c r="AP2472" i="7"/>
  <c r="AP2473" i="7"/>
  <c r="AP2474" i="7"/>
  <c r="AP2475" i="7"/>
  <c r="AP2476" i="7"/>
  <c r="AP2477" i="7"/>
  <c r="AP2478" i="7"/>
  <c r="AP2479" i="7"/>
  <c r="AP2480" i="7"/>
  <c r="AP2481" i="7"/>
  <c r="AP2482" i="7"/>
  <c r="AP2483" i="7"/>
  <c r="AP2484" i="7"/>
  <c r="AP2485" i="7"/>
  <c r="AP2486" i="7"/>
  <c r="AP2487" i="7"/>
  <c r="AP2488" i="7"/>
  <c r="AP2489" i="7"/>
  <c r="AP2490" i="7"/>
  <c r="AP2491" i="7"/>
  <c r="AP2492" i="7"/>
  <c r="AP2493" i="7"/>
  <c r="AP2494" i="7"/>
  <c r="AP2495" i="7"/>
  <c r="AP2496" i="7"/>
  <c r="AP2497" i="7"/>
  <c r="AP2498" i="7"/>
  <c r="AP2499" i="7"/>
  <c r="AP2500" i="7"/>
  <c r="AP2501" i="7"/>
  <c r="AP2502" i="7"/>
  <c r="AP2503" i="7"/>
  <c r="AP2504" i="7"/>
  <c r="AP2505" i="7"/>
  <c r="AP2506" i="7"/>
  <c r="AP2507" i="7"/>
  <c r="AP2508" i="7"/>
  <c r="AP2509" i="7"/>
  <c r="AP2510" i="7"/>
  <c r="AP2511" i="7"/>
  <c r="AP2512" i="7"/>
  <c r="AP2513" i="7"/>
  <c r="AP2514" i="7"/>
  <c r="AP2515" i="7"/>
  <c r="AP2516" i="7"/>
  <c r="AP2517" i="7"/>
  <c r="AP2518" i="7"/>
  <c r="AP2519" i="7"/>
  <c r="AP2520" i="7"/>
  <c r="AP2521" i="7"/>
  <c r="AP2522" i="7"/>
  <c r="AP2523" i="7"/>
  <c r="AP2524" i="7"/>
  <c r="AP2525" i="7"/>
  <c r="AP2526" i="7"/>
  <c r="AP2527" i="7"/>
  <c r="AP2528" i="7"/>
  <c r="AP2529" i="7"/>
  <c r="AP2530" i="7"/>
  <c r="AP2531" i="7"/>
  <c r="AP2532" i="7"/>
  <c r="AP2533" i="7"/>
  <c r="AP2534" i="7"/>
  <c r="AP2535" i="7"/>
  <c r="AP2536" i="7"/>
  <c r="AP2537" i="7"/>
  <c r="AP2538" i="7"/>
  <c r="AP2539" i="7"/>
  <c r="AP2540" i="7"/>
  <c r="AP2541" i="7"/>
  <c r="AP2542" i="7"/>
  <c r="AP2543" i="7"/>
  <c r="AP2544" i="7"/>
  <c r="AP2545" i="7"/>
  <c r="AP2546" i="7"/>
  <c r="AP2547" i="7"/>
  <c r="AP2548" i="7"/>
  <c r="AP2549" i="7"/>
  <c r="AP2550" i="7"/>
  <c r="AP2551" i="7"/>
  <c r="AP2552" i="7"/>
  <c r="AP2553" i="7"/>
  <c r="AP2554" i="7"/>
  <c r="AP2555" i="7"/>
  <c r="AP2556" i="7"/>
  <c r="AP2557" i="7"/>
  <c r="AP2558" i="7"/>
  <c r="AP2559" i="7"/>
  <c r="AP2560" i="7"/>
  <c r="AP2561" i="7"/>
  <c r="AP2562" i="7"/>
  <c r="AP2563" i="7"/>
  <c r="AP2564" i="7"/>
  <c r="AP2565" i="7"/>
  <c r="AP2566" i="7"/>
  <c r="AP2567" i="7"/>
  <c r="AP2568" i="7"/>
  <c r="AP2569" i="7"/>
  <c r="AP2570" i="7"/>
  <c r="AP2571" i="7"/>
  <c r="AP2572" i="7"/>
  <c r="AP2573" i="7"/>
  <c r="AP2574" i="7"/>
  <c r="AP2575" i="7"/>
  <c r="AP2576" i="7"/>
  <c r="AP2577" i="7"/>
  <c r="AP2578" i="7"/>
  <c r="AP2579" i="7"/>
  <c r="AP2580" i="7"/>
  <c r="AP2581" i="7"/>
  <c r="AP2582" i="7"/>
  <c r="AP2583" i="7"/>
  <c r="AP2584" i="7"/>
  <c r="AP2585" i="7"/>
  <c r="AP2586" i="7"/>
  <c r="AP2587" i="7"/>
  <c r="AP2588" i="7"/>
  <c r="AP2589" i="7"/>
  <c r="AP2590" i="7"/>
  <c r="AP2591" i="7"/>
  <c r="AP2592" i="7"/>
  <c r="AP2593" i="7"/>
  <c r="AP2594" i="7"/>
  <c r="AP2595" i="7"/>
  <c r="AP2596" i="7"/>
  <c r="AP2597" i="7"/>
  <c r="AP2598" i="7"/>
  <c r="AP2599" i="7"/>
  <c r="AP2600" i="7"/>
  <c r="AP2601" i="7"/>
  <c r="AP2602" i="7"/>
  <c r="AP2603" i="7"/>
  <c r="AP2604" i="7"/>
  <c r="AP2605" i="7"/>
  <c r="AP2606" i="7"/>
  <c r="AP2607" i="7"/>
  <c r="AP2608" i="7"/>
  <c r="AP2609" i="7"/>
  <c r="AP2610" i="7"/>
  <c r="AP2611" i="7"/>
  <c r="AP2612" i="7"/>
  <c r="AP2613" i="7"/>
  <c r="AP2614" i="7"/>
  <c r="AP2615" i="7"/>
  <c r="AP2616" i="7"/>
  <c r="AP2617" i="7"/>
  <c r="AP2618" i="7"/>
  <c r="AP2619" i="7"/>
  <c r="AP2620" i="7"/>
  <c r="AP2621" i="7"/>
  <c r="AP2622" i="7"/>
  <c r="AP2623" i="7"/>
  <c r="AP2624" i="7"/>
  <c r="AP2625" i="7"/>
  <c r="AP2626" i="7"/>
  <c r="AP2627" i="7"/>
  <c r="AP2628" i="7"/>
  <c r="AP2629" i="7"/>
  <c r="AP2630" i="7"/>
  <c r="AP2631" i="7"/>
  <c r="AP2632" i="7"/>
  <c r="AP2633" i="7"/>
  <c r="AP2634" i="7"/>
  <c r="AP2635" i="7"/>
  <c r="AP2636" i="7"/>
  <c r="AP2637" i="7"/>
  <c r="AP2638" i="7"/>
  <c r="AP2639" i="7"/>
  <c r="AP2640" i="7"/>
  <c r="AP2641" i="7"/>
  <c r="AP2642" i="7"/>
  <c r="AP2643" i="7"/>
  <c r="AP2644" i="7"/>
  <c r="AP2645" i="7"/>
  <c r="AP2646" i="7"/>
  <c r="AP2647" i="7"/>
  <c r="AP2648" i="7"/>
  <c r="AP2649" i="7"/>
  <c r="AP2650" i="7"/>
  <c r="AP2651" i="7"/>
  <c r="AP2652" i="7"/>
  <c r="AP2653" i="7"/>
  <c r="AP2654" i="7"/>
  <c r="AP2655" i="7"/>
  <c r="AP2656" i="7"/>
  <c r="AP2657" i="7"/>
  <c r="AP2658" i="7"/>
  <c r="AP2659" i="7"/>
  <c r="AP2660" i="7"/>
  <c r="AP2661" i="7"/>
  <c r="AP2662" i="7"/>
  <c r="AP2663" i="7"/>
  <c r="AP2664" i="7"/>
  <c r="AP2665" i="7"/>
  <c r="AP2666" i="7"/>
  <c r="AP2667" i="7"/>
  <c r="AP2668" i="7"/>
  <c r="AP2669" i="7"/>
  <c r="AP2670" i="7"/>
  <c r="AP2671" i="7"/>
  <c r="AP2672" i="7"/>
  <c r="AP2673" i="7"/>
  <c r="AP2674" i="7"/>
  <c r="AP2675" i="7"/>
  <c r="AP2676" i="7"/>
  <c r="AP2677" i="7"/>
  <c r="AP2678" i="7"/>
  <c r="AP2679" i="7"/>
  <c r="AP2680" i="7"/>
  <c r="AP2681" i="7"/>
  <c r="AP2682" i="7"/>
  <c r="AP2683" i="7"/>
  <c r="AP2684" i="7"/>
  <c r="AP2685" i="7"/>
  <c r="AP2686" i="7"/>
  <c r="AP2687" i="7"/>
  <c r="AP2688" i="7"/>
  <c r="AP2689" i="7"/>
  <c r="AP2690" i="7"/>
  <c r="AP2691" i="7"/>
  <c r="AP2692" i="7"/>
  <c r="AP2693" i="7"/>
  <c r="AP2694" i="7"/>
  <c r="AP2695" i="7"/>
  <c r="AP2696" i="7"/>
  <c r="AP2697" i="7"/>
  <c r="AP2698" i="7"/>
  <c r="AP2699" i="7"/>
  <c r="AP2700" i="7"/>
  <c r="AP2701" i="7"/>
  <c r="AP2702" i="7"/>
  <c r="AP2703" i="7"/>
  <c r="AP2704" i="7"/>
  <c r="AP2705" i="7"/>
  <c r="AP2706" i="7"/>
  <c r="AP2707" i="7"/>
  <c r="AP2708" i="7"/>
  <c r="AP2709" i="7"/>
  <c r="AP2710" i="7"/>
  <c r="AP2711" i="7"/>
  <c r="AP2712" i="7"/>
  <c r="AP2713" i="7"/>
  <c r="AP2714" i="7"/>
  <c r="AP2715" i="7"/>
  <c r="AP2716" i="7"/>
  <c r="AP2717" i="7"/>
  <c r="AP2718" i="7"/>
  <c r="AP2719" i="7"/>
  <c r="AP2720" i="7"/>
  <c r="AP2721" i="7"/>
  <c r="AP2722" i="7"/>
  <c r="AP2723" i="7"/>
  <c r="AP2724" i="7"/>
  <c r="AP2725" i="7"/>
  <c r="AP2726" i="7"/>
  <c r="AP2727" i="7"/>
  <c r="AP2728" i="7"/>
  <c r="AP2729" i="7"/>
  <c r="AP2730" i="7"/>
  <c r="AP2731" i="7"/>
  <c r="AP2732" i="7"/>
  <c r="AP2733" i="7"/>
  <c r="AP2734" i="7"/>
  <c r="AP2735" i="7"/>
  <c r="AP2736" i="7"/>
  <c r="AP2737" i="7"/>
  <c r="AP2738" i="7"/>
  <c r="AP2739" i="7"/>
  <c r="AP2740" i="7"/>
  <c r="AP2741" i="7"/>
  <c r="AP2742" i="7"/>
  <c r="AP2743" i="7"/>
  <c r="AP2744" i="7"/>
  <c r="AP2745" i="7"/>
  <c r="AP2746" i="7"/>
  <c r="AP2747" i="7"/>
  <c r="AP2748" i="7"/>
  <c r="AP2749" i="7"/>
  <c r="AP2750" i="7"/>
  <c r="AP2751" i="7"/>
  <c r="AP2752" i="7"/>
  <c r="AP2753" i="7"/>
  <c r="AP2754" i="7"/>
  <c r="AP2755" i="7"/>
  <c r="AP2756" i="7"/>
  <c r="AP2757" i="7"/>
  <c r="AP2758" i="7"/>
  <c r="AP2759" i="7"/>
  <c r="AP2760" i="7"/>
  <c r="AP2761" i="7"/>
  <c r="AP2762" i="7"/>
  <c r="AP2763" i="7"/>
  <c r="AP2764" i="7"/>
  <c r="AP2765" i="7"/>
  <c r="AP2766" i="7"/>
  <c r="AP2767" i="7"/>
  <c r="AP2768" i="7"/>
  <c r="AP2769" i="7"/>
  <c r="AP2770" i="7"/>
  <c r="AP2771" i="7"/>
  <c r="AP2772" i="7"/>
  <c r="AP2773" i="7"/>
  <c r="AP2774" i="7"/>
  <c r="AP2775" i="7"/>
  <c r="AP2776" i="7"/>
  <c r="AP2777" i="7"/>
  <c r="AP2778" i="7"/>
  <c r="AP2779" i="7"/>
  <c r="AP2780" i="7"/>
  <c r="AP2781" i="7"/>
  <c r="AP2782" i="7"/>
  <c r="AP2783" i="7"/>
  <c r="AP2784" i="7"/>
  <c r="AP2785" i="7"/>
  <c r="AP2786" i="7"/>
  <c r="AP2787" i="7"/>
  <c r="AP2788" i="7"/>
  <c r="AP2789" i="7"/>
  <c r="AP2790" i="7"/>
  <c r="AP2791" i="7"/>
  <c r="AP2792" i="7"/>
  <c r="AP2793" i="7"/>
  <c r="AP2794" i="7"/>
  <c r="AP2795" i="7"/>
  <c r="AP2796" i="7"/>
  <c r="AP2797" i="7"/>
  <c r="AP2798" i="7"/>
  <c r="AP2799" i="7"/>
  <c r="AP2800" i="7"/>
  <c r="AP2801" i="7"/>
  <c r="AP2802" i="7"/>
  <c r="AP2803" i="7"/>
  <c r="AP2804" i="7"/>
  <c r="AP2805" i="7"/>
  <c r="AP2806" i="7"/>
  <c r="AP2807" i="7"/>
  <c r="AP2808" i="7"/>
  <c r="AP2809" i="7"/>
  <c r="AP2810" i="7"/>
  <c r="AP2811" i="7"/>
  <c r="AP2812" i="7"/>
  <c r="AP2813" i="7"/>
  <c r="AP2814" i="7"/>
  <c r="AP2815" i="7"/>
  <c r="AP2816" i="7"/>
  <c r="AP2817" i="7"/>
  <c r="AP2818" i="7"/>
  <c r="AP2819" i="7"/>
  <c r="AP2820" i="7"/>
  <c r="AP2821" i="7"/>
  <c r="AP2822" i="7"/>
  <c r="AP2823" i="7"/>
  <c r="AP2824" i="7"/>
  <c r="AP2825" i="7"/>
  <c r="AP2826" i="7"/>
  <c r="AP2827" i="7"/>
  <c r="AP2828" i="7"/>
  <c r="AP2829" i="7"/>
  <c r="AP2830" i="7"/>
  <c r="AP2831" i="7"/>
  <c r="AP2832" i="7"/>
  <c r="AP2833" i="7"/>
  <c r="AP2834" i="7"/>
  <c r="AP2835" i="7"/>
  <c r="AP2836" i="7"/>
  <c r="AP2837" i="7"/>
  <c r="AP2838" i="7"/>
  <c r="AP2839" i="7"/>
  <c r="AP2840" i="7"/>
  <c r="AP2841" i="7"/>
  <c r="AP2842" i="7"/>
  <c r="AP2843" i="7"/>
  <c r="AP2844" i="7"/>
  <c r="AP2845" i="7"/>
  <c r="AP2846" i="7"/>
  <c r="AP2847" i="7"/>
  <c r="AP2848" i="7"/>
  <c r="AP2849" i="7"/>
  <c r="AP2850" i="7"/>
  <c r="AP2851" i="7"/>
  <c r="AP2852" i="7"/>
  <c r="AP2853" i="7"/>
  <c r="AP2854" i="7"/>
  <c r="AP2855" i="7"/>
  <c r="AP2856" i="7"/>
  <c r="AP2857" i="7"/>
  <c r="AP2858" i="7"/>
  <c r="AP2859" i="7"/>
  <c r="AP2860" i="7"/>
  <c r="AP2861" i="7"/>
  <c r="AP2862" i="7"/>
  <c r="AP2863" i="7"/>
  <c r="AP2864" i="7"/>
  <c r="AP2865" i="7"/>
  <c r="AP2866" i="7"/>
  <c r="AP2867" i="7"/>
  <c r="AP2868" i="7"/>
  <c r="AP2869" i="7"/>
  <c r="AP2870" i="7"/>
  <c r="AP2871" i="7"/>
  <c r="AP2872" i="7"/>
  <c r="AP2873" i="7"/>
  <c r="AP2874" i="7"/>
  <c r="AP2875" i="7"/>
  <c r="AP2876" i="7"/>
  <c r="AP2877" i="7"/>
  <c r="AP2878" i="7"/>
  <c r="AP2879" i="7"/>
  <c r="AP2880" i="7"/>
  <c r="AP2881" i="7"/>
  <c r="AP2882" i="7"/>
  <c r="AP2883" i="7"/>
  <c r="AP2884" i="7"/>
  <c r="AP2885" i="7"/>
  <c r="AP2886" i="7"/>
  <c r="AP2887" i="7"/>
  <c r="AP2888" i="7"/>
  <c r="AP2889" i="7"/>
  <c r="AP2890" i="7"/>
  <c r="AP2891" i="7"/>
  <c r="AP2892" i="7"/>
  <c r="AP2893" i="7"/>
  <c r="AP2894" i="7"/>
  <c r="AP2895" i="7"/>
  <c r="AP2896" i="7"/>
  <c r="AP2897" i="7"/>
  <c r="AP2898" i="7"/>
  <c r="AP2899" i="7"/>
  <c r="AP2900" i="7"/>
  <c r="AP2901" i="7"/>
  <c r="AP2902" i="7"/>
  <c r="AP2903" i="7"/>
  <c r="AP2904" i="7"/>
  <c r="AP2905" i="7"/>
  <c r="AP2906" i="7"/>
  <c r="AP2907" i="7"/>
  <c r="AP2908" i="7"/>
  <c r="AP2909" i="7"/>
  <c r="AP2910" i="7"/>
  <c r="AP2911" i="7"/>
  <c r="AP2912" i="7"/>
  <c r="AP2913" i="7"/>
  <c r="AP2914" i="7"/>
  <c r="AP2915" i="7"/>
  <c r="AP2916" i="7"/>
  <c r="AP2917" i="7"/>
  <c r="AP2918" i="7"/>
  <c r="AP2919" i="7"/>
  <c r="AP2920" i="7"/>
  <c r="AP2921" i="7"/>
  <c r="AP2922" i="7"/>
  <c r="AP2923" i="7"/>
  <c r="AP2924" i="7"/>
  <c r="AP2925" i="7"/>
  <c r="AP2926" i="7"/>
  <c r="AP2927" i="7"/>
  <c r="AP2928" i="7"/>
  <c r="AP2929" i="7"/>
  <c r="AP2930" i="7"/>
  <c r="AP2931" i="7"/>
  <c r="AP2932" i="7"/>
  <c r="AP2933" i="7"/>
  <c r="AP2934" i="7"/>
  <c r="AP2935" i="7"/>
  <c r="AP2936" i="7"/>
  <c r="AP2937" i="7"/>
  <c r="AP2938" i="7"/>
  <c r="AP2939" i="7"/>
  <c r="AP2940" i="7"/>
  <c r="AP2941" i="7"/>
  <c r="AP2942" i="7"/>
  <c r="AP2943" i="7"/>
  <c r="AP2944" i="7"/>
  <c r="AP2945" i="7"/>
  <c r="AP2946" i="7"/>
  <c r="AP2947" i="7"/>
  <c r="AP2948" i="7"/>
  <c r="AP2949" i="7"/>
  <c r="AP2950" i="7"/>
  <c r="AP2951" i="7"/>
  <c r="AP2952" i="7"/>
  <c r="AP2953" i="7"/>
  <c r="AP2954" i="7"/>
  <c r="AP2955" i="7"/>
  <c r="AP2956" i="7"/>
  <c r="AP2957" i="7"/>
  <c r="AP2958" i="7"/>
  <c r="AP2959" i="7"/>
  <c r="AP2960" i="7"/>
  <c r="AP2961" i="7"/>
  <c r="AP2962" i="7"/>
  <c r="AP2963" i="7"/>
  <c r="AP2964" i="7"/>
  <c r="AP2965" i="7"/>
  <c r="AP2966" i="7"/>
  <c r="AP2967" i="7"/>
  <c r="AP2968" i="7"/>
  <c r="AP2969" i="7"/>
  <c r="AP2970" i="7"/>
  <c r="AP2971" i="7"/>
  <c r="AP2972" i="7"/>
  <c r="AP2973" i="7"/>
  <c r="AP2974" i="7"/>
  <c r="AP2975" i="7"/>
  <c r="AP2976" i="7"/>
  <c r="AP2977" i="7"/>
  <c r="AP2978" i="7"/>
  <c r="AP2979" i="7"/>
  <c r="AP2980" i="7"/>
  <c r="AP2981" i="7"/>
  <c r="AP2982" i="7"/>
  <c r="AP2983" i="7"/>
  <c r="AP2984" i="7"/>
  <c r="AP2985" i="7"/>
  <c r="AP2986" i="7"/>
  <c r="AP2987" i="7"/>
  <c r="AP2988" i="7"/>
  <c r="AP2989" i="7"/>
  <c r="AP2990" i="7"/>
  <c r="AP2991" i="7"/>
  <c r="AP2992" i="7"/>
  <c r="AP2993" i="7"/>
  <c r="AP2994" i="7"/>
  <c r="AP2995" i="7"/>
  <c r="AP2996" i="7"/>
  <c r="AP2997" i="7"/>
  <c r="AP2998" i="7"/>
  <c r="AP2999" i="7"/>
  <c r="AP3000" i="7"/>
  <c r="AP3001" i="7"/>
  <c r="AP3002" i="7"/>
  <c r="AP3003" i="7"/>
  <c r="AP3004" i="7"/>
  <c r="AP3005" i="7"/>
  <c r="AP3006" i="7"/>
  <c r="AP3007" i="7"/>
  <c r="AP3008" i="7"/>
  <c r="AP3009" i="7"/>
  <c r="AP3010" i="7"/>
  <c r="AP3011" i="7"/>
  <c r="AP3012" i="7"/>
  <c r="AP3013" i="7"/>
  <c r="AP3014" i="7"/>
  <c r="AP3015" i="7"/>
  <c r="AP3016" i="7"/>
  <c r="AP3017" i="7"/>
  <c r="AP3018" i="7"/>
  <c r="AP3019" i="7"/>
  <c r="AP3020" i="7"/>
  <c r="AP3021" i="7"/>
  <c r="AP3022" i="7"/>
  <c r="AP3023" i="7"/>
  <c r="AP3024" i="7"/>
  <c r="AP3025" i="7"/>
  <c r="AP3026" i="7"/>
  <c r="AP3027" i="7"/>
  <c r="AP3028" i="7"/>
  <c r="AP3029" i="7"/>
  <c r="AP3030" i="7"/>
  <c r="AP3031" i="7"/>
  <c r="AP3032" i="7"/>
  <c r="AP3033" i="7"/>
  <c r="AP3034" i="7"/>
  <c r="AP3035" i="7"/>
  <c r="AP3036" i="7"/>
  <c r="AP3037" i="7"/>
  <c r="AP3038" i="7"/>
  <c r="AP3039" i="7"/>
  <c r="AP3040" i="7"/>
  <c r="AP3041" i="7"/>
  <c r="AP3042" i="7"/>
  <c r="AP3043" i="7"/>
  <c r="AP3044" i="7"/>
  <c r="AP3045" i="7"/>
  <c r="AP3046" i="7"/>
  <c r="AP3047" i="7"/>
  <c r="AP3048" i="7"/>
  <c r="AP3049" i="7"/>
  <c r="AP3050" i="7"/>
  <c r="AP3051" i="7"/>
  <c r="AP3052" i="7"/>
  <c r="AP3053" i="7"/>
  <c r="AP3054" i="7"/>
  <c r="AP3055" i="7"/>
  <c r="AP3056" i="7"/>
  <c r="AP3057" i="7"/>
  <c r="AP3058" i="7"/>
  <c r="AP3059" i="7"/>
  <c r="AP3060" i="7"/>
  <c r="AP3061" i="7"/>
  <c r="AP3062" i="7"/>
  <c r="AP3063" i="7"/>
  <c r="AP3064" i="7"/>
  <c r="AP3065" i="7"/>
  <c r="AP3066" i="7"/>
  <c r="AP3067" i="7"/>
  <c r="AP3068" i="7"/>
  <c r="AP3069" i="7"/>
  <c r="AP3070" i="7"/>
  <c r="AP3071" i="7"/>
  <c r="AP3072" i="7"/>
  <c r="AP3073" i="7"/>
  <c r="AP3074" i="7"/>
  <c r="AP3075" i="7"/>
  <c r="AP3076" i="7"/>
  <c r="AP3077" i="7"/>
  <c r="AP3078" i="7"/>
  <c r="AP3079" i="7"/>
  <c r="AP3080" i="7"/>
  <c r="AP3081" i="7"/>
  <c r="AP3082" i="7"/>
  <c r="AP3083" i="7"/>
  <c r="AP3084" i="7"/>
  <c r="AP3085" i="7"/>
  <c r="AP3086" i="7"/>
  <c r="AP3087" i="7"/>
  <c r="AP3088" i="7"/>
  <c r="AP3089" i="7"/>
  <c r="AP3090" i="7"/>
  <c r="AP3091" i="7"/>
  <c r="AP3092" i="7"/>
  <c r="AP3093" i="7"/>
  <c r="AP3094" i="7"/>
  <c r="AP3095" i="7"/>
  <c r="AP3096" i="7"/>
  <c r="AP3097" i="7"/>
  <c r="AP3098" i="7"/>
  <c r="AP3099" i="7"/>
  <c r="AP3100" i="7"/>
  <c r="AP3101" i="7"/>
  <c r="AP3102" i="7"/>
  <c r="AP3103" i="7"/>
  <c r="AP3104" i="7"/>
  <c r="AP3105" i="7"/>
  <c r="AP3106" i="7"/>
  <c r="AP3107" i="7"/>
  <c r="AP3108" i="7"/>
  <c r="AP3109" i="7"/>
  <c r="AP3110" i="7"/>
  <c r="AP3111" i="7"/>
  <c r="AP3112" i="7"/>
  <c r="AP3113" i="7"/>
  <c r="AP3114" i="7"/>
  <c r="AP3115" i="7"/>
  <c r="AP3116" i="7"/>
  <c r="AP3117" i="7"/>
  <c r="AP3118" i="7"/>
  <c r="AP3119" i="7"/>
  <c r="AP3120" i="7"/>
  <c r="AP3121" i="7"/>
  <c r="AP3122" i="7"/>
  <c r="AP3123" i="7"/>
  <c r="AP3124" i="7"/>
  <c r="AP3125" i="7"/>
  <c r="AP3126" i="7"/>
  <c r="AP3127" i="7"/>
  <c r="AP3128" i="7"/>
  <c r="AP3129" i="7"/>
  <c r="AP3130" i="7"/>
  <c r="AP3131" i="7"/>
  <c r="AP3132" i="7"/>
  <c r="AP3133" i="7"/>
  <c r="AP3134" i="7"/>
  <c r="AP3135" i="7"/>
  <c r="AP3136" i="7"/>
  <c r="AP3137" i="7"/>
  <c r="AP3138" i="7"/>
  <c r="AP3139" i="7"/>
  <c r="AP3140" i="7"/>
  <c r="AP3141" i="7"/>
  <c r="AP3142" i="7"/>
  <c r="AP3143" i="7"/>
  <c r="AP3144" i="7"/>
  <c r="AP3145" i="7"/>
  <c r="AP3146" i="7"/>
  <c r="AP3147" i="7"/>
  <c r="AP3148" i="7"/>
  <c r="AP3149" i="7"/>
  <c r="AP3150" i="7"/>
  <c r="AP3151" i="7"/>
  <c r="AP3152" i="7"/>
  <c r="AP3153" i="7"/>
  <c r="AP3154" i="7"/>
  <c r="AP3155" i="7"/>
  <c r="AP3156" i="7"/>
  <c r="AP3157" i="7"/>
  <c r="AP3158" i="7"/>
  <c r="AP3159" i="7"/>
  <c r="AP3160" i="7"/>
  <c r="AP3161" i="7"/>
  <c r="AP3162" i="7"/>
  <c r="AP3163" i="7"/>
  <c r="AP3164" i="7"/>
  <c r="AP3165" i="7"/>
  <c r="AP3166" i="7"/>
  <c r="AP3167" i="7"/>
  <c r="AP3168" i="7"/>
  <c r="AP3169" i="7"/>
  <c r="AP3170" i="7"/>
  <c r="AP3171" i="7"/>
  <c r="AP3172" i="7"/>
  <c r="AP3173" i="7"/>
  <c r="AP3174" i="7"/>
  <c r="AP3175" i="7"/>
  <c r="AP3176" i="7"/>
  <c r="AP3177" i="7"/>
  <c r="AP3178" i="7"/>
  <c r="AP3179" i="7"/>
  <c r="AP3180" i="7"/>
  <c r="AP3181" i="7"/>
  <c r="AP3182" i="7"/>
  <c r="AP3183" i="7"/>
  <c r="AP3184" i="7"/>
  <c r="AP3185" i="7"/>
  <c r="AP3186" i="7"/>
  <c r="AP3187" i="7"/>
  <c r="AP3188" i="7"/>
  <c r="AP3189" i="7"/>
  <c r="AP3190" i="7"/>
  <c r="AP3191" i="7"/>
  <c r="AP3192" i="7"/>
  <c r="AP3193" i="7"/>
  <c r="AP3194" i="7"/>
  <c r="AP3195" i="7"/>
  <c r="AP3196" i="7"/>
  <c r="AP3197" i="7"/>
  <c r="AP3198" i="7"/>
  <c r="AP3199" i="7"/>
  <c r="AP3200" i="7"/>
  <c r="AP3201" i="7"/>
  <c r="AP3202" i="7"/>
  <c r="AP3203" i="7"/>
  <c r="AP3204" i="7"/>
  <c r="AP3205" i="7"/>
  <c r="AP3206" i="7"/>
  <c r="AP3207" i="7"/>
  <c r="AP3208" i="7"/>
  <c r="AP3209" i="7"/>
  <c r="AP3210" i="7"/>
  <c r="AP3211" i="7"/>
  <c r="AP3212" i="7"/>
  <c r="AP3213" i="7"/>
  <c r="AP3214" i="7"/>
  <c r="AP3215" i="7"/>
  <c r="AP3216" i="7"/>
  <c r="AP3217" i="7"/>
  <c r="AP3218" i="7"/>
  <c r="AP3219" i="7"/>
  <c r="AP3220" i="7"/>
  <c r="AP3221" i="7"/>
  <c r="AP3222" i="7"/>
  <c r="AP3223" i="7"/>
  <c r="AP3224" i="7"/>
  <c r="AP3225" i="7"/>
  <c r="AP3226" i="7"/>
  <c r="AP3227" i="7"/>
  <c r="AP3228" i="7"/>
  <c r="AP3229" i="7"/>
  <c r="AP3230" i="7"/>
  <c r="AP3231" i="7"/>
  <c r="AP3232" i="7"/>
  <c r="AP3233" i="7"/>
  <c r="AP3234" i="7"/>
  <c r="AP3235" i="7"/>
  <c r="AP3236" i="7"/>
  <c r="AP3237" i="7"/>
  <c r="AP3238" i="7"/>
  <c r="AP3239" i="7"/>
  <c r="AP3240" i="7"/>
  <c r="AP3241" i="7"/>
  <c r="AP3242" i="7"/>
  <c r="AP3243" i="7"/>
  <c r="AP3244" i="7"/>
  <c r="AP3245" i="7"/>
  <c r="AP3246" i="7"/>
  <c r="AP3247" i="7"/>
  <c r="AP3248" i="7"/>
  <c r="AP3249" i="7"/>
  <c r="AP3250" i="7"/>
  <c r="AP3251" i="7"/>
  <c r="AP3252" i="7"/>
  <c r="AP3253" i="7"/>
  <c r="AP3254" i="7"/>
  <c r="AP3255" i="7"/>
  <c r="AP3256" i="7"/>
  <c r="AP3257" i="7"/>
  <c r="AP3258" i="7"/>
  <c r="AP3259" i="7"/>
  <c r="AP3260" i="7"/>
  <c r="AP3261" i="7"/>
  <c r="AP3262" i="7"/>
  <c r="AP3263" i="7"/>
  <c r="AP3264" i="7"/>
  <c r="AP3265" i="7"/>
  <c r="AP3266" i="7"/>
  <c r="AP3267" i="7"/>
  <c r="AP3268" i="7"/>
  <c r="AP3269" i="7"/>
  <c r="AP3270" i="7"/>
  <c r="AP3271" i="7"/>
  <c r="AP3272" i="7"/>
  <c r="AP3273" i="7"/>
  <c r="AP3274" i="7"/>
  <c r="AP3275" i="7"/>
  <c r="AP3276" i="7"/>
  <c r="AP3277" i="7"/>
  <c r="AP3278" i="7"/>
  <c r="AP3279" i="7"/>
  <c r="AP3280" i="7"/>
  <c r="AP3281" i="7"/>
  <c r="AP3282" i="7"/>
  <c r="AP3283" i="7"/>
  <c r="AP3284" i="7"/>
  <c r="AP3285" i="7"/>
  <c r="AP3286" i="7"/>
  <c r="AP3287" i="7"/>
  <c r="AP3288" i="7"/>
  <c r="AP3289" i="7"/>
  <c r="AP3290" i="7"/>
  <c r="AP3291" i="7"/>
  <c r="AP3292" i="7"/>
  <c r="AP3293" i="7"/>
  <c r="AP3294" i="7"/>
  <c r="AP3295" i="7"/>
  <c r="AP3296" i="7"/>
  <c r="AP3297" i="7"/>
  <c r="AP3298" i="7"/>
  <c r="AP3299" i="7"/>
  <c r="AP3300" i="7"/>
  <c r="AP3301" i="7"/>
  <c r="AP3302" i="7"/>
  <c r="AP3303" i="7"/>
  <c r="AP3304" i="7"/>
  <c r="AP3305" i="7"/>
  <c r="AP3306" i="7"/>
  <c r="AP3307" i="7"/>
  <c r="AP3308" i="7"/>
  <c r="AP3309" i="7"/>
  <c r="AP3310" i="7"/>
  <c r="AP3311" i="7"/>
  <c r="AP3312" i="7"/>
  <c r="AP3313" i="7"/>
  <c r="AP3314" i="7"/>
  <c r="AP3315" i="7"/>
  <c r="AP3316" i="7"/>
  <c r="AP3317" i="7"/>
  <c r="AP3318" i="7"/>
  <c r="AP3319" i="7"/>
  <c r="AP3320" i="7"/>
  <c r="AP3321" i="7"/>
  <c r="AP3322" i="7"/>
  <c r="AP3323" i="7"/>
  <c r="AP3324" i="7"/>
  <c r="AP3325" i="7"/>
  <c r="AP3326" i="7"/>
  <c r="AP3327" i="7"/>
  <c r="AP3328" i="7"/>
  <c r="AP3329" i="7"/>
  <c r="AP3330" i="7"/>
  <c r="AP3331" i="7"/>
  <c r="AP3332" i="7"/>
  <c r="AP3333" i="7"/>
  <c r="AP3334" i="7"/>
  <c r="AP3335" i="7"/>
  <c r="AP3336" i="7"/>
  <c r="AP3337" i="7"/>
  <c r="AP3338" i="7"/>
  <c r="AP3339" i="7"/>
  <c r="AP3340" i="7"/>
  <c r="AP3341" i="7"/>
  <c r="AP3342" i="7"/>
  <c r="AP3343" i="7"/>
  <c r="AP3344" i="7"/>
  <c r="AP3345" i="7"/>
  <c r="AP3346" i="7"/>
  <c r="AP3347" i="7"/>
  <c r="AP3348" i="7"/>
  <c r="AP3349" i="7"/>
  <c r="AP3350" i="7"/>
  <c r="AP3351" i="7"/>
  <c r="AP3352" i="7"/>
  <c r="AP3353" i="7"/>
  <c r="AP3354" i="7"/>
  <c r="AP3355" i="7"/>
  <c r="AP3356" i="7"/>
  <c r="AP3357" i="7"/>
  <c r="AP3358" i="7"/>
  <c r="AP3359" i="7"/>
  <c r="AP3360" i="7"/>
  <c r="AP3361" i="7"/>
  <c r="AP3362" i="7"/>
  <c r="AP3363" i="7"/>
  <c r="AP3364" i="7"/>
  <c r="AP3365" i="7"/>
  <c r="AP3366" i="7"/>
  <c r="AP3367" i="7"/>
  <c r="AP3368" i="7"/>
  <c r="AP3369" i="7"/>
  <c r="AP3370" i="7"/>
  <c r="AP3371" i="7"/>
  <c r="AP3372" i="7"/>
  <c r="AP3373" i="7"/>
  <c r="AP3374" i="7"/>
  <c r="AP3375" i="7"/>
  <c r="AP3376" i="7"/>
  <c r="AP3377" i="7"/>
  <c r="AP3378" i="7"/>
  <c r="AP3379" i="7"/>
  <c r="AP3380" i="7"/>
  <c r="AP3381" i="7"/>
  <c r="AP3382" i="7"/>
  <c r="AP3383" i="7"/>
  <c r="AP3384" i="7"/>
  <c r="AP3385" i="7"/>
  <c r="AP3386" i="7"/>
  <c r="AP3387" i="7"/>
  <c r="AP3388" i="7"/>
  <c r="AP3389" i="7"/>
  <c r="AP3390" i="7"/>
  <c r="AP3391" i="7"/>
  <c r="AP3392" i="7"/>
  <c r="AP3393" i="7"/>
  <c r="AP3394" i="7"/>
  <c r="AP3395" i="7"/>
  <c r="AP3396" i="7"/>
  <c r="AP3397" i="7"/>
  <c r="AP3398" i="7"/>
  <c r="AP3399" i="7"/>
  <c r="AP3400" i="7"/>
  <c r="AP3401" i="7"/>
  <c r="AP3402" i="7"/>
  <c r="AP3403" i="7"/>
  <c r="AP3404" i="7"/>
  <c r="AP3405" i="7"/>
  <c r="AP3406" i="7"/>
  <c r="AP3407" i="7"/>
  <c r="AP3408" i="7"/>
  <c r="AP3409" i="7"/>
  <c r="AP3410" i="7"/>
  <c r="AP3411" i="7"/>
  <c r="AP3412" i="7"/>
  <c r="AP3413" i="7"/>
  <c r="AP3414" i="7"/>
  <c r="AP3415" i="7"/>
  <c r="AP3416" i="7"/>
  <c r="AP3417" i="7"/>
  <c r="AP3418" i="7"/>
  <c r="AP3419" i="7"/>
  <c r="AP3420" i="7"/>
  <c r="AP3421" i="7"/>
  <c r="AP3422" i="7"/>
  <c r="AP3423" i="7"/>
  <c r="AP3424" i="7"/>
  <c r="AP3425" i="7"/>
  <c r="AP3426" i="7"/>
  <c r="AP3427" i="7"/>
  <c r="AP3428" i="7"/>
  <c r="AP3429" i="7"/>
  <c r="AP3430" i="7"/>
  <c r="AP3431" i="7"/>
  <c r="AP3432" i="7"/>
  <c r="AP3433" i="7"/>
  <c r="AP3434" i="7"/>
  <c r="AP3435" i="7"/>
  <c r="AP3436" i="7"/>
  <c r="AP3437" i="7"/>
  <c r="AP3438" i="7"/>
  <c r="AP3439" i="7"/>
  <c r="AP3440" i="7"/>
  <c r="AP3441" i="7"/>
  <c r="AP3442" i="7"/>
  <c r="AP3443" i="7"/>
  <c r="AP3444" i="7"/>
  <c r="AP3445" i="7"/>
  <c r="AP3446" i="7"/>
  <c r="AP3447" i="7"/>
  <c r="AP3448" i="7"/>
  <c r="AP3449" i="7"/>
  <c r="AP3450" i="7"/>
  <c r="AP3451" i="7"/>
  <c r="AP3452" i="7"/>
  <c r="AP3453" i="7"/>
  <c r="AP3454" i="7"/>
  <c r="AP3455" i="7"/>
  <c r="AP3456" i="7"/>
  <c r="AP3457" i="7"/>
  <c r="AP3458" i="7"/>
  <c r="AP3459" i="7"/>
  <c r="AP3460" i="7"/>
  <c r="AP3461" i="7"/>
  <c r="AP3462" i="7"/>
  <c r="AP3463" i="7"/>
  <c r="AP3464" i="7"/>
  <c r="AP3465" i="7"/>
  <c r="AP3466" i="7"/>
  <c r="AP3467" i="7"/>
  <c r="AP3468" i="7"/>
  <c r="AP3469" i="7"/>
  <c r="AP3470" i="7"/>
  <c r="AP3471" i="7"/>
  <c r="AP3472" i="7"/>
  <c r="AP3473" i="7"/>
  <c r="AP3474" i="7"/>
  <c r="AP3475" i="7"/>
  <c r="AP3476" i="7"/>
  <c r="AP3477" i="7"/>
  <c r="AP3478" i="7"/>
  <c r="AP3479" i="7"/>
  <c r="AP3480" i="7"/>
  <c r="AP3481" i="7"/>
  <c r="AP3482" i="7"/>
  <c r="AP3483" i="7"/>
  <c r="AP3484" i="7"/>
  <c r="AP3485" i="7"/>
  <c r="AP3486" i="7"/>
  <c r="AP3487" i="7"/>
  <c r="AP3488" i="7"/>
  <c r="AP3489" i="7"/>
  <c r="AP3490" i="7"/>
  <c r="AP3491" i="7"/>
  <c r="AP3492" i="7"/>
  <c r="AP3493" i="7"/>
  <c r="AP3494" i="7"/>
  <c r="AP3495" i="7"/>
  <c r="AP3496" i="7"/>
  <c r="AP3497" i="7"/>
  <c r="AP3498" i="7"/>
  <c r="AP3499" i="7"/>
  <c r="AP3500" i="7"/>
  <c r="AP3501" i="7"/>
  <c r="AP3502" i="7"/>
  <c r="AP3503" i="7"/>
  <c r="AP3504" i="7"/>
  <c r="AP3505" i="7"/>
  <c r="AP3506" i="7"/>
  <c r="AP3507" i="7"/>
  <c r="AP3508" i="7"/>
  <c r="AP3509" i="7"/>
  <c r="AP3510" i="7"/>
  <c r="AP3511" i="7"/>
  <c r="AP3512" i="7"/>
  <c r="AP3513" i="7"/>
  <c r="AP3514" i="7"/>
  <c r="AP3515" i="7"/>
  <c r="AP3516" i="7"/>
  <c r="AP3517" i="7"/>
  <c r="AP3518" i="7"/>
  <c r="AP3519" i="7"/>
  <c r="AP3520" i="7"/>
  <c r="AP3521" i="7"/>
  <c r="AP3522" i="7"/>
  <c r="AP3523" i="7"/>
  <c r="AP3524" i="7"/>
  <c r="AP3525" i="7"/>
  <c r="AP3526" i="7"/>
  <c r="AP3527" i="7"/>
  <c r="AP3528" i="7"/>
  <c r="AP3529" i="7"/>
  <c r="AP3530" i="7"/>
  <c r="AP3531" i="7"/>
  <c r="AP3532" i="7"/>
  <c r="AP3533" i="7"/>
  <c r="AP3534" i="7"/>
  <c r="AP3535" i="7"/>
  <c r="AP3536" i="7"/>
  <c r="AP3537" i="7"/>
  <c r="AP3538" i="7"/>
  <c r="AP3539" i="7"/>
  <c r="AP3540" i="7"/>
  <c r="AP3541" i="7"/>
  <c r="AP3542" i="7"/>
  <c r="AP3543" i="7"/>
  <c r="AP3544" i="7"/>
  <c r="AP3545" i="7"/>
  <c r="AP3546" i="7"/>
  <c r="AP3547" i="7"/>
  <c r="AP3548" i="7"/>
  <c r="AP3549" i="7"/>
  <c r="AP3550" i="7"/>
  <c r="AP3551" i="7"/>
  <c r="AP3552" i="7"/>
  <c r="AP3553" i="7"/>
  <c r="AP3554" i="7"/>
  <c r="AP3555" i="7"/>
  <c r="AP3556" i="7"/>
  <c r="AP3557" i="7"/>
  <c r="AP3558" i="7"/>
  <c r="AP3559" i="7"/>
  <c r="AP3560" i="7"/>
  <c r="AP3561" i="7"/>
  <c r="AP3562" i="7"/>
  <c r="AP3563" i="7"/>
  <c r="AP3564" i="7"/>
  <c r="AP3565" i="7"/>
  <c r="AP3566" i="7"/>
  <c r="AP3567" i="7"/>
  <c r="AP3568" i="7"/>
  <c r="AP3569" i="7"/>
  <c r="AP3570" i="7"/>
  <c r="AP3571" i="7"/>
  <c r="AP3572" i="7"/>
  <c r="AP3573" i="7"/>
  <c r="AP3574" i="7"/>
  <c r="AP3575" i="7"/>
  <c r="AP3576" i="7"/>
  <c r="AP3577" i="7"/>
  <c r="AP3578" i="7"/>
  <c r="AP3579" i="7"/>
  <c r="AP3580" i="7"/>
  <c r="AP3581" i="7"/>
  <c r="AP3582" i="7"/>
  <c r="AP3583" i="7"/>
  <c r="AP3584" i="7"/>
  <c r="AP3585" i="7"/>
  <c r="AP3586" i="7"/>
  <c r="AP3587" i="7"/>
  <c r="AP3588" i="7"/>
  <c r="AP3589" i="7"/>
  <c r="AP3590" i="7"/>
  <c r="AP3591" i="7"/>
  <c r="AP3592" i="7"/>
  <c r="AP3593" i="7"/>
  <c r="AP3594" i="7"/>
  <c r="AP3595" i="7"/>
  <c r="AP3596" i="7"/>
  <c r="AP3597" i="7"/>
  <c r="AP3598" i="7"/>
  <c r="AP3599" i="7"/>
  <c r="AP3600" i="7"/>
  <c r="AP3601" i="7"/>
  <c r="AP3602" i="7"/>
  <c r="AP3603" i="7"/>
  <c r="AP3604" i="7"/>
  <c r="AP3605" i="7"/>
  <c r="AP3606" i="7"/>
  <c r="AP3607" i="7"/>
  <c r="AP3608" i="7"/>
  <c r="AP3609" i="7"/>
  <c r="AP3610" i="7"/>
  <c r="AP3611" i="7"/>
  <c r="AP3612" i="7"/>
  <c r="AP3613" i="7"/>
  <c r="AP3614" i="7"/>
  <c r="AP3615" i="7"/>
  <c r="AP3616" i="7"/>
  <c r="AP3617" i="7"/>
  <c r="AP3618" i="7"/>
  <c r="AP3619" i="7"/>
  <c r="AP3620" i="7"/>
  <c r="AP3621" i="7"/>
  <c r="AP3622" i="7"/>
  <c r="AP3623" i="7"/>
  <c r="AP3624" i="7"/>
  <c r="AP3625" i="7"/>
  <c r="AP3626" i="7"/>
  <c r="AP3627" i="7"/>
  <c r="AP3628" i="7"/>
  <c r="AP3629" i="7"/>
  <c r="AP3630" i="7"/>
  <c r="AP3631" i="7"/>
  <c r="AP3632" i="7"/>
  <c r="AP3633" i="7"/>
  <c r="AP3634" i="7"/>
  <c r="AP3635" i="7"/>
  <c r="AP3636" i="7"/>
  <c r="AP3637" i="7"/>
  <c r="AP3638" i="7"/>
  <c r="AP3639" i="7"/>
  <c r="AP3640" i="7"/>
  <c r="AP3641" i="7"/>
  <c r="AP3642" i="7"/>
  <c r="AP3643" i="7"/>
  <c r="AP3644" i="7"/>
  <c r="AP3645" i="7"/>
  <c r="AP3646" i="7"/>
  <c r="AP3647" i="7"/>
  <c r="AP3648" i="7"/>
  <c r="AP3649" i="7"/>
  <c r="AP3650" i="7"/>
  <c r="AP3651" i="7"/>
  <c r="AP3652" i="7"/>
  <c r="AP3653" i="7"/>
  <c r="AP3654" i="7"/>
  <c r="AP3655" i="7"/>
  <c r="AP3656" i="7"/>
  <c r="AP3657" i="7"/>
  <c r="AP3658" i="7"/>
  <c r="AP3659" i="7"/>
  <c r="AP3660" i="7"/>
  <c r="AP3661" i="7"/>
  <c r="AP3662" i="7"/>
  <c r="AP3663" i="7"/>
  <c r="AP3664" i="7"/>
  <c r="AP3665" i="7"/>
  <c r="AP3666" i="7"/>
  <c r="AP3667" i="7"/>
  <c r="AP3668" i="7"/>
  <c r="AP3669" i="7"/>
  <c r="AP3670" i="7"/>
  <c r="AP3671" i="7"/>
  <c r="AP3672" i="7"/>
  <c r="AP3673" i="7"/>
  <c r="AP3674" i="7"/>
  <c r="AP3675" i="7"/>
  <c r="AP3676" i="7"/>
  <c r="AP3677" i="7"/>
  <c r="AP3678" i="7"/>
  <c r="AP3679" i="7"/>
  <c r="AP3680" i="7"/>
  <c r="AP3681" i="7"/>
  <c r="AP3682" i="7"/>
  <c r="AP3683" i="7"/>
  <c r="AP3684" i="7"/>
  <c r="AP3685" i="7"/>
  <c r="AP3686" i="7"/>
  <c r="AP3687" i="7"/>
  <c r="AP3688" i="7"/>
  <c r="AP3689" i="7"/>
  <c r="AP3690" i="7"/>
  <c r="AP3691" i="7"/>
  <c r="AP3692" i="7"/>
  <c r="AP3693" i="7"/>
  <c r="AP3694" i="7"/>
  <c r="AP3695" i="7"/>
  <c r="AP3696" i="7"/>
  <c r="AP3697" i="7"/>
  <c r="AP3698" i="7"/>
  <c r="AP3699" i="7"/>
  <c r="AP3700" i="7"/>
  <c r="AP3701" i="7"/>
  <c r="AP3702" i="7"/>
  <c r="AP3703" i="7"/>
  <c r="AP3704" i="7"/>
  <c r="AP3705" i="7"/>
  <c r="AP3706" i="7"/>
  <c r="AP3707" i="7"/>
  <c r="AP3708" i="7"/>
  <c r="AP3709" i="7"/>
  <c r="AP3710" i="7"/>
  <c r="AP3711" i="7"/>
  <c r="AP3712" i="7"/>
  <c r="AP3713" i="7"/>
  <c r="AP3714" i="7"/>
  <c r="AP3715" i="7"/>
  <c r="AP3716" i="7"/>
  <c r="AP3717" i="7"/>
  <c r="AP3718" i="7"/>
  <c r="AP3719" i="7"/>
  <c r="AP3720" i="7"/>
  <c r="AP3721" i="7"/>
  <c r="AP3722" i="7"/>
  <c r="AP3723" i="7"/>
  <c r="AP3724" i="7"/>
  <c r="AP3725" i="7"/>
  <c r="AP3726" i="7"/>
  <c r="AP3727" i="7"/>
  <c r="AP3728" i="7"/>
  <c r="AP3729" i="7"/>
  <c r="AP3730" i="7"/>
  <c r="AP3731" i="7"/>
  <c r="AP3732" i="7"/>
  <c r="AP3733" i="7"/>
  <c r="AP3734" i="7"/>
  <c r="AP3735" i="7"/>
  <c r="AP3736" i="7"/>
  <c r="AP3737" i="7"/>
  <c r="AP3738" i="7"/>
  <c r="AP3739" i="7"/>
  <c r="AP3740" i="7"/>
  <c r="AP3741" i="7"/>
  <c r="AP3742" i="7"/>
  <c r="AP3743" i="7"/>
  <c r="AP3744" i="7"/>
  <c r="AP3745" i="7"/>
  <c r="AP3746" i="7"/>
  <c r="AP3747" i="7"/>
  <c r="AP3748" i="7"/>
  <c r="AP3749" i="7"/>
  <c r="AP3750" i="7"/>
  <c r="AP3751" i="7"/>
  <c r="AP3752" i="7"/>
  <c r="AP3753" i="7"/>
  <c r="AP3754" i="7"/>
  <c r="AP3755" i="7"/>
  <c r="AP3756" i="7"/>
  <c r="AP3757" i="7"/>
  <c r="AP3758" i="7"/>
  <c r="AP3759" i="7"/>
  <c r="AP3760" i="7"/>
  <c r="AP3761" i="7"/>
  <c r="AP3762" i="7"/>
  <c r="AP3763" i="7"/>
  <c r="AP3764" i="7"/>
  <c r="AP3765" i="7"/>
  <c r="AP3766" i="7"/>
  <c r="AP3767" i="7"/>
  <c r="AP3768" i="7"/>
  <c r="AP3769" i="7"/>
  <c r="AP3770" i="7"/>
  <c r="AP3771" i="7"/>
  <c r="AP3772" i="7"/>
  <c r="AP3773" i="7"/>
  <c r="AP3774" i="7"/>
  <c r="AP3775" i="7"/>
  <c r="AP3776" i="7"/>
  <c r="AP3777" i="7"/>
  <c r="AP3778" i="7"/>
  <c r="AP3779" i="7"/>
  <c r="AP3780" i="7"/>
  <c r="AP3781" i="7"/>
  <c r="AP3782" i="7"/>
  <c r="AP3783" i="7"/>
  <c r="AP3784" i="7"/>
  <c r="AP3785" i="7"/>
  <c r="AP3786" i="7"/>
  <c r="AP3787" i="7"/>
  <c r="AP3788" i="7"/>
  <c r="AP3789" i="7"/>
  <c r="AP3790" i="7"/>
  <c r="AP3791" i="7"/>
  <c r="AP3792" i="7"/>
  <c r="AP3793" i="7"/>
  <c r="AP3794" i="7"/>
  <c r="AP3795" i="7"/>
  <c r="AP3796" i="7"/>
  <c r="AP3797" i="7"/>
  <c r="AP3798" i="7"/>
  <c r="AP3799" i="7"/>
  <c r="AP3800" i="7"/>
  <c r="AP3801" i="7"/>
  <c r="AP3802" i="7"/>
  <c r="AP3803" i="7"/>
  <c r="AP3804" i="7"/>
  <c r="AP3805" i="7"/>
  <c r="AP3806" i="7"/>
  <c r="AP3807" i="7"/>
  <c r="AP3808" i="7"/>
  <c r="AP3809" i="7"/>
  <c r="AP3810" i="7"/>
  <c r="AP3811" i="7"/>
  <c r="AP3812" i="7"/>
  <c r="AP3813" i="7"/>
  <c r="AP3814" i="7"/>
  <c r="AP3815" i="7"/>
  <c r="AP3816" i="7"/>
  <c r="AP3817" i="7"/>
  <c r="AP3818" i="7"/>
  <c r="AP3819" i="7"/>
  <c r="AP3820" i="7"/>
  <c r="AP3821" i="7"/>
  <c r="AP3822" i="7"/>
  <c r="AP3823" i="7"/>
  <c r="AP3824" i="7"/>
  <c r="AP3825" i="7"/>
  <c r="AP3826" i="7"/>
  <c r="AP3827" i="7"/>
  <c r="AP3828" i="7"/>
  <c r="AP3829" i="7"/>
  <c r="AP3830" i="7"/>
  <c r="AP3831" i="7"/>
  <c r="AP3832" i="7"/>
  <c r="AP3833" i="7"/>
  <c r="AP3834" i="7"/>
  <c r="AP3835" i="7"/>
  <c r="AP3836" i="7"/>
  <c r="AP3837" i="7"/>
  <c r="AP3838" i="7"/>
  <c r="AP3839" i="7"/>
  <c r="AP3840" i="7"/>
  <c r="AP3841" i="7"/>
  <c r="AP3842" i="7"/>
  <c r="AP3843" i="7"/>
  <c r="AP3844" i="7"/>
  <c r="AP3845" i="7"/>
  <c r="AP3846" i="7"/>
  <c r="AP3847" i="7"/>
  <c r="AP3848" i="7"/>
  <c r="AP3849" i="7"/>
  <c r="AP3850" i="7"/>
  <c r="AP3851" i="7"/>
  <c r="AP3852" i="7"/>
  <c r="AP3853" i="7"/>
  <c r="AP3854" i="7"/>
  <c r="AP3855" i="7"/>
  <c r="AP3856" i="7"/>
  <c r="AP3857" i="7"/>
  <c r="AP3858" i="7"/>
  <c r="AP3859" i="7"/>
  <c r="AP3860" i="7"/>
  <c r="AP3861" i="7"/>
  <c r="AP3862" i="7"/>
  <c r="AP3863" i="7"/>
  <c r="AP3864" i="7"/>
  <c r="AP3865" i="7"/>
  <c r="AP3866" i="7"/>
  <c r="AP3867" i="7"/>
  <c r="AP3868" i="7"/>
  <c r="AP3869" i="7"/>
  <c r="AP3870" i="7"/>
  <c r="AP3871" i="7"/>
  <c r="AP3872" i="7"/>
  <c r="AP3873" i="7"/>
  <c r="AP3874" i="7"/>
  <c r="AP3875" i="7"/>
  <c r="AP3876" i="7"/>
  <c r="AP3877" i="7"/>
  <c r="AP3878" i="7"/>
  <c r="AP3879" i="7"/>
  <c r="AP3880" i="7"/>
  <c r="AP3881" i="7"/>
  <c r="AP3882" i="7"/>
  <c r="AP3883" i="7"/>
  <c r="AP3884" i="7"/>
  <c r="AP3885" i="7"/>
  <c r="AP3886" i="7"/>
  <c r="AP3887" i="7"/>
  <c r="AP3888" i="7"/>
  <c r="AP3889" i="7"/>
  <c r="AP3890" i="7"/>
  <c r="AP3891" i="7"/>
  <c r="AP3892" i="7"/>
  <c r="AP3893" i="7"/>
  <c r="AP3894" i="7"/>
  <c r="AP3895" i="7"/>
  <c r="AP3896" i="7"/>
  <c r="AP3897" i="7"/>
  <c r="AP3898" i="7"/>
  <c r="AP3899" i="7"/>
  <c r="AP3900" i="7"/>
  <c r="AP3901" i="7"/>
  <c r="AP3902" i="7"/>
  <c r="AP3903" i="7"/>
  <c r="AP3904" i="7"/>
  <c r="AP3905" i="7"/>
  <c r="AP3906" i="7"/>
  <c r="AP3907" i="7"/>
  <c r="AP3908" i="7"/>
  <c r="AP3909" i="7"/>
  <c r="AP3910" i="7"/>
  <c r="AP3911" i="7"/>
  <c r="AP3912" i="7"/>
  <c r="AP3913" i="7"/>
  <c r="AP3914" i="7"/>
  <c r="AP3915" i="7"/>
  <c r="AP3916" i="7"/>
  <c r="AP3917" i="7"/>
  <c r="AP3918" i="7"/>
  <c r="AP3919" i="7"/>
  <c r="AP3920" i="7"/>
  <c r="AP3921" i="7"/>
  <c r="AP3922" i="7"/>
  <c r="AP3923" i="7"/>
  <c r="AP3924" i="7"/>
  <c r="AP3925" i="7"/>
  <c r="AP3926" i="7"/>
  <c r="AP3927" i="7"/>
  <c r="AP3928" i="7"/>
  <c r="AP3929" i="7"/>
  <c r="AP3930" i="7"/>
  <c r="AP3931" i="7"/>
  <c r="AP3932" i="7"/>
  <c r="AP3933" i="7"/>
  <c r="AP3934" i="7"/>
  <c r="AP3935" i="7"/>
  <c r="AP3936" i="7"/>
  <c r="AP3937" i="7"/>
  <c r="AP3938" i="7"/>
  <c r="AP3939" i="7"/>
  <c r="AP3940" i="7"/>
  <c r="AP3941" i="7"/>
  <c r="AP3942" i="7"/>
  <c r="AP3943" i="7"/>
  <c r="AP3944" i="7"/>
  <c r="AP3945" i="7"/>
  <c r="AP3946" i="7"/>
  <c r="AP3947" i="7"/>
  <c r="AP3948" i="7"/>
  <c r="AP3949" i="7"/>
  <c r="AP3950" i="7"/>
  <c r="AP3951" i="7"/>
  <c r="AP3952" i="7"/>
  <c r="AP3953" i="7"/>
  <c r="AP3954" i="7"/>
  <c r="AP3955" i="7"/>
  <c r="AP3956" i="7"/>
  <c r="AP3957" i="7"/>
  <c r="AP3958" i="7"/>
  <c r="AP3959" i="7"/>
  <c r="AP3960" i="7"/>
  <c r="AP3961" i="7"/>
  <c r="AP3962" i="7"/>
  <c r="AP3963" i="7"/>
  <c r="AP3964" i="7"/>
  <c r="AP3965" i="7"/>
  <c r="AP3966" i="7"/>
  <c r="AP3967" i="7"/>
  <c r="AP3968" i="7"/>
  <c r="AP3969" i="7"/>
  <c r="AP3970" i="7"/>
  <c r="AP3971" i="7"/>
  <c r="AP3972" i="7"/>
  <c r="AP3973" i="7"/>
  <c r="AP3974" i="7"/>
  <c r="AP3975" i="7"/>
  <c r="AP3976" i="7"/>
  <c r="AP3977" i="7"/>
  <c r="AP3978" i="7"/>
  <c r="AP3979" i="7"/>
  <c r="AP3980" i="7"/>
  <c r="AP3981" i="7"/>
  <c r="AP3982" i="7"/>
  <c r="AP3983" i="7"/>
  <c r="AP3984" i="7"/>
  <c r="AP3985" i="7"/>
  <c r="AP3986" i="7"/>
  <c r="AP3987" i="7"/>
  <c r="AP3988" i="7"/>
  <c r="AP3989" i="7"/>
  <c r="AP3990" i="7"/>
  <c r="AP3991" i="7"/>
  <c r="AP3992" i="7"/>
  <c r="AP3993" i="7"/>
  <c r="AP3994" i="7"/>
  <c r="AP3995" i="7"/>
  <c r="AP3996" i="7"/>
  <c r="AP3997" i="7"/>
  <c r="AP3998" i="7"/>
  <c r="AP3999" i="7"/>
  <c r="AP4000" i="7"/>
  <c r="AP4001" i="7"/>
  <c r="AP4002" i="7"/>
  <c r="AP4003" i="7"/>
  <c r="AP4004" i="7"/>
  <c r="AP4005" i="7"/>
  <c r="AP4006" i="7"/>
  <c r="AP4007" i="7"/>
  <c r="AP4008" i="7"/>
  <c r="AP4009" i="7"/>
  <c r="AP4010" i="7"/>
  <c r="AP4011" i="7"/>
  <c r="AP4012" i="7"/>
  <c r="AP4013" i="7"/>
  <c r="AP4014" i="7"/>
  <c r="AP4015" i="7"/>
  <c r="AP4016" i="7"/>
  <c r="AP4017" i="7"/>
  <c r="AP4018" i="7"/>
  <c r="AP4019" i="7"/>
  <c r="AP4020" i="7"/>
  <c r="AP4021" i="7"/>
  <c r="AP4022" i="7"/>
  <c r="AP4023" i="7"/>
  <c r="AP4024" i="7"/>
  <c r="AP4025" i="7"/>
  <c r="AP4026" i="7"/>
  <c r="AP4027" i="7"/>
  <c r="AP4028" i="7"/>
  <c r="AP4029" i="7"/>
  <c r="AP4030" i="7"/>
  <c r="AP4031" i="7"/>
  <c r="AP4032" i="7"/>
  <c r="AP4033" i="7"/>
  <c r="AP4034" i="7"/>
  <c r="AP4035" i="7"/>
  <c r="AP4036" i="7"/>
  <c r="AP4037" i="7"/>
  <c r="AP4038" i="7"/>
  <c r="AP4039" i="7"/>
  <c r="AP4040" i="7"/>
  <c r="AP4041" i="7"/>
  <c r="AP4042" i="7"/>
  <c r="AP4043" i="7"/>
  <c r="AP4044" i="7"/>
  <c r="AP4045" i="7"/>
  <c r="AP4046" i="7"/>
  <c r="AP4047" i="7"/>
  <c r="AP4048" i="7"/>
  <c r="AP4049" i="7"/>
  <c r="AP4050" i="7"/>
  <c r="AP4051" i="7"/>
  <c r="AP4052" i="7"/>
  <c r="AP4053" i="7"/>
  <c r="AP4054" i="7"/>
  <c r="AP4055" i="7"/>
  <c r="AP4056" i="7"/>
  <c r="AP4057" i="7"/>
  <c r="AP4058" i="7"/>
  <c r="AP4059" i="7"/>
  <c r="AP4060" i="7"/>
  <c r="AP4061" i="7"/>
  <c r="AP4062" i="7"/>
  <c r="AP4063" i="7"/>
  <c r="AP4064" i="7"/>
  <c r="AP4065" i="7"/>
  <c r="AP4066" i="7"/>
  <c r="AP4067" i="7"/>
  <c r="AP4068" i="7"/>
  <c r="AP4069" i="7"/>
  <c r="AP4070" i="7"/>
  <c r="AP4071" i="7"/>
  <c r="AP4072" i="7"/>
  <c r="AP4073" i="7"/>
  <c r="AP4074" i="7"/>
  <c r="AP4075" i="7"/>
  <c r="AP4076" i="7"/>
  <c r="AP4077" i="7"/>
  <c r="AP4078" i="7"/>
  <c r="AP4079" i="7"/>
  <c r="AP4080" i="7"/>
  <c r="AP4081" i="7"/>
  <c r="AP4082" i="7"/>
  <c r="AP4083" i="7"/>
  <c r="AP4084" i="7"/>
  <c r="AP4085" i="7"/>
  <c r="AP4086" i="7"/>
  <c r="AP4087" i="7"/>
  <c r="AP4088" i="7"/>
  <c r="AP4089" i="7"/>
  <c r="AP4090" i="7"/>
  <c r="AP4091" i="7"/>
  <c r="AP4092" i="7"/>
  <c r="AP4093" i="7"/>
  <c r="AP4094" i="7"/>
  <c r="AP4095" i="7"/>
  <c r="AP4096" i="7"/>
  <c r="AP4097" i="7"/>
  <c r="AP4098" i="7"/>
  <c r="AP4099" i="7"/>
  <c r="AP4100" i="7"/>
  <c r="AP4101" i="7"/>
  <c r="AP4102" i="7"/>
  <c r="AP4103" i="7"/>
  <c r="AP4104" i="7"/>
  <c r="AP4105" i="7"/>
  <c r="AP4106" i="7"/>
  <c r="AP4107" i="7"/>
  <c r="AP4108" i="7"/>
  <c r="AP4109" i="7"/>
  <c r="AP4110" i="7"/>
  <c r="AP4111" i="7"/>
  <c r="AP4112" i="7"/>
  <c r="AP4113" i="7"/>
  <c r="AP4114" i="7"/>
  <c r="AP4115" i="7"/>
  <c r="AP4116" i="7"/>
  <c r="AP4117" i="7"/>
  <c r="AP4118" i="7"/>
  <c r="AP4119" i="7"/>
  <c r="AP4120" i="7"/>
  <c r="AP4121" i="7"/>
  <c r="AP4122" i="7"/>
  <c r="AP4123" i="7"/>
  <c r="AP4124" i="7"/>
  <c r="AP4125" i="7"/>
  <c r="AP4126" i="7"/>
  <c r="AP4127" i="7"/>
  <c r="AP4128" i="7"/>
  <c r="AP4129" i="7"/>
  <c r="AP4130" i="7"/>
  <c r="AP4131" i="7"/>
  <c r="AP4132" i="7"/>
  <c r="AP4133" i="7"/>
  <c r="AP4134" i="7"/>
  <c r="AP4135" i="7"/>
  <c r="AP4136" i="7"/>
  <c r="AP4137" i="7"/>
  <c r="AP4138" i="7"/>
  <c r="AP4139" i="7"/>
  <c r="AP4140" i="7"/>
  <c r="AP4141" i="7"/>
  <c r="AP4142" i="7"/>
  <c r="AP4143" i="7"/>
  <c r="AP4144" i="7"/>
  <c r="AP4145" i="7"/>
  <c r="AP4146" i="7"/>
  <c r="AP4147" i="7"/>
  <c r="AP4148" i="7"/>
  <c r="AP4149" i="7"/>
  <c r="AP4150" i="7"/>
  <c r="AP4151" i="7"/>
  <c r="AP4152" i="7"/>
  <c r="AP4153" i="7"/>
  <c r="AP4154" i="7"/>
  <c r="AP4155" i="7"/>
  <c r="AP4156" i="7"/>
  <c r="AP4157" i="7"/>
  <c r="AP4158" i="7"/>
  <c r="AP4159" i="7"/>
  <c r="AP4160" i="7"/>
  <c r="AP4161" i="7"/>
  <c r="AP4162" i="7"/>
  <c r="AP4163" i="7"/>
  <c r="AP4164" i="7"/>
  <c r="AP4165" i="7"/>
  <c r="AP4166" i="7"/>
  <c r="AP4167" i="7"/>
  <c r="AP4168" i="7"/>
  <c r="AP4169" i="7"/>
  <c r="AP4170" i="7"/>
  <c r="AP4171" i="7"/>
  <c r="AP4172" i="7"/>
  <c r="AP4173" i="7"/>
  <c r="AP4174" i="7"/>
  <c r="AP4175" i="7"/>
  <c r="AP4176" i="7"/>
  <c r="AP4177" i="7"/>
  <c r="AP4178" i="7"/>
  <c r="AP4179" i="7"/>
  <c r="AP4180" i="7"/>
  <c r="AP4181" i="7"/>
  <c r="AP4182" i="7"/>
  <c r="AP4183" i="7"/>
  <c r="AP4184" i="7"/>
  <c r="AP4185" i="7"/>
  <c r="AP4186" i="7"/>
  <c r="AP4187" i="7"/>
  <c r="AP4188" i="7"/>
  <c r="AP4189" i="7"/>
  <c r="AP4190" i="7"/>
  <c r="AP4191" i="7"/>
  <c r="AP4192" i="7"/>
  <c r="AP4193" i="7"/>
  <c r="AP4194" i="7"/>
  <c r="AP4195" i="7"/>
  <c r="AP4196" i="7"/>
  <c r="AP4197" i="7"/>
  <c r="AP4198" i="7"/>
  <c r="AP4199" i="7"/>
  <c r="AP4200" i="7"/>
  <c r="AP4201" i="7"/>
  <c r="AP4202" i="7"/>
  <c r="AP4203" i="7"/>
  <c r="AP4204" i="7"/>
  <c r="AP4205" i="7"/>
  <c r="AP4206" i="7"/>
  <c r="AP4207" i="7"/>
  <c r="AP4208" i="7"/>
  <c r="AP4209" i="7"/>
  <c r="AP4210" i="7"/>
  <c r="AP4211" i="7"/>
  <c r="AP4212" i="7"/>
  <c r="AP4213" i="7"/>
  <c r="AP4214" i="7"/>
  <c r="AP4215" i="7"/>
  <c r="AP4216" i="7"/>
  <c r="AP4217" i="7"/>
  <c r="AP4218" i="7"/>
  <c r="AP4219" i="7"/>
  <c r="AP4220" i="7"/>
  <c r="AP4221" i="7"/>
  <c r="AP4222" i="7"/>
  <c r="AP4223" i="7"/>
  <c r="AP4224" i="7"/>
  <c r="AP4225" i="7"/>
  <c r="AP4226" i="7"/>
  <c r="AP4227" i="7"/>
  <c r="AP4228" i="7"/>
  <c r="AP4229" i="7"/>
  <c r="AP4230" i="7"/>
  <c r="AP4231" i="7"/>
  <c r="AP4232" i="7"/>
  <c r="AP4233" i="7"/>
  <c r="AP4234" i="7"/>
  <c r="AP4235" i="7"/>
  <c r="AP4236" i="7"/>
  <c r="AP4237" i="7"/>
  <c r="AP4238" i="7"/>
  <c r="AP4239" i="7"/>
  <c r="AP4240" i="7"/>
  <c r="AP4241" i="7"/>
  <c r="AP4242" i="7"/>
  <c r="AP4243" i="7"/>
  <c r="AP4244" i="7"/>
  <c r="AP4245" i="7"/>
  <c r="AP4246" i="7"/>
  <c r="AP4247" i="7"/>
  <c r="AP4248" i="7"/>
  <c r="AP4249" i="7"/>
  <c r="AP4250" i="7"/>
  <c r="AP4251" i="7"/>
  <c r="AP4252" i="7"/>
  <c r="AP4253" i="7"/>
  <c r="AP4254" i="7"/>
  <c r="AP4255" i="7"/>
  <c r="AP4256" i="7"/>
  <c r="AP4257" i="7"/>
  <c r="AP4258" i="7"/>
  <c r="AP4259" i="7"/>
  <c r="AP4260" i="7"/>
  <c r="AP4261" i="7"/>
  <c r="AP4262" i="7"/>
  <c r="AP4263" i="7"/>
  <c r="AP4264" i="7"/>
  <c r="AP4265" i="7"/>
  <c r="AP4266" i="7"/>
  <c r="AP4267" i="7"/>
  <c r="AP4268" i="7"/>
  <c r="AP4269" i="7"/>
  <c r="AP4270" i="7"/>
  <c r="AP4271" i="7"/>
  <c r="AP4272" i="7"/>
  <c r="AP4273" i="7"/>
  <c r="AP4274" i="7"/>
  <c r="AP4275" i="7"/>
  <c r="AP4276" i="7"/>
  <c r="AP4277" i="7"/>
  <c r="AP4278" i="7"/>
  <c r="AP4279" i="7"/>
  <c r="AP4280" i="7"/>
  <c r="AP4281" i="7"/>
  <c r="AP4282" i="7"/>
  <c r="AP4283" i="7"/>
  <c r="AP4284" i="7"/>
  <c r="AP4285" i="7"/>
  <c r="AP4286" i="7"/>
  <c r="AP4287" i="7"/>
  <c r="AP4288" i="7"/>
  <c r="AP4289" i="7"/>
  <c r="AP4290" i="7"/>
  <c r="AP4291" i="7"/>
  <c r="AP4292" i="7"/>
  <c r="AP4293" i="7"/>
  <c r="AP4294" i="7"/>
  <c r="AP4295" i="7"/>
  <c r="AP4296" i="7"/>
  <c r="AP4297" i="7"/>
  <c r="AP4298" i="7"/>
  <c r="AP4299" i="7"/>
  <c r="AP4300" i="7"/>
  <c r="AP4301" i="7"/>
  <c r="AP4302" i="7"/>
  <c r="AP4303" i="7"/>
  <c r="AP4304" i="7"/>
  <c r="AP4305" i="7"/>
  <c r="AP4306" i="7"/>
  <c r="AP4307" i="7"/>
  <c r="AP4308" i="7"/>
  <c r="AP4309" i="7"/>
  <c r="AP4310" i="7"/>
  <c r="AP4311" i="7"/>
  <c r="AP4312" i="7"/>
  <c r="AP4313" i="7"/>
  <c r="AP4314" i="7"/>
  <c r="AP4315" i="7"/>
  <c r="AP4316" i="7"/>
  <c r="AP4317" i="7"/>
  <c r="AP4318" i="7"/>
  <c r="AP4319" i="7"/>
  <c r="AP4320" i="7"/>
  <c r="AP4321" i="7"/>
  <c r="AP4322" i="7"/>
  <c r="AP4323" i="7"/>
  <c r="AP4324" i="7"/>
  <c r="AP4325" i="7"/>
  <c r="AP4326" i="7"/>
  <c r="AP4327" i="7"/>
  <c r="AP4328" i="7"/>
  <c r="AP4329" i="7"/>
  <c r="AP4330" i="7"/>
  <c r="AP4331" i="7"/>
  <c r="AP4332" i="7"/>
  <c r="AP4333" i="7"/>
  <c r="AP4334" i="7"/>
  <c r="AP4335" i="7"/>
  <c r="AP4336" i="7"/>
  <c r="AP4337" i="7"/>
  <c r="AP4338" i="7"/>
  <c r="AP4339" i="7"/>
  <c r="AP4340" i="7"/>
  <c r="AP4341" i="7"/>
  <c r="AP4342" i="7"/>
  <c r="AP4343" i="7"/>
  <c r="AP4344" i="7"/>
  <c r="AP4345" i="7"/>
  <c r="AP4346" i="7"/>
  <c r="AP4347" i="7"/>
  <c r="AP4348" i="7"/>
  <c r="AP4349" i="7"/>
  <c r="AP4350" i="7"/>
  <c r="AP4351" i="7"/>
  <c r="AP4352" i="7"/>
  <c r="AP4353" i="7"/>
  <c r="AP4354" i="7"/>
  <c r="AP4355" i="7"/>
  <c r="AP4356" i="7"/>
  <c r="AP4357" i="7"/>
  <c r="AP4358" i="7"/>
  <c r="AP4359" i="7"/>
  <c r="AP4360" i="7"/>
  <c r="AP4361" i="7"/>
  <c r="AP4362" i="7"/>
  <c r="AP4363" i="7"/>
  <c r="AP4364" i="7"/>
  <c r="AP4365" i="7"/>
  <c r="AP4366" i="7"/>
  <c r="AP4367" i="7"/>
  <c r="AP4368" i="7"/>
  <c r="AP4369" i="7"/>
  <c r="AP4370" i="7"/>
  <c r="AP4371" i="7"/>
  <c r="AP4372" i="7"/>
  <c r="AP4373" i="7"/>
  <c r="AP4374" i="7"/>
  <c r="AP4375" i="7"/>
  <c r="AP4376" i="7"/>
  <c r="AP4377" i="7"/>
  <c r="AP4378" i="7"/>
  <c r="AP4379" i="7"/>
  <c r="AP4380" i="7"/>
  <c r="AP4381" i="7"/>
  <c r="AP4382" i="7"/>
  <c r="AP4383" i="7"/>
  <c r="AP4384" i="7"/>
  <c r="AP4385" i="7"/>
  <c r="AP4386" i="7"/>
  <c r="AP4387" i="7"/>
  <c r="AP4388" i="7"/>
  <c r="AP4389" i="7"/>
  <c r="AP4390" i="7"/>
  <c r="AP4391" i="7"/>
  <c r="AP4392" i="7"/>
  <c r="AP4393" i="7"/>
  <c r="AP4394" i="7"/>
  <c r="AP4395" i="7"/>
  <c r="AP4396" i="7"/>
  <c r="AP4397" i="7"/>
  <c r="AP4398" i="7"/>
  <c r="AP4399" i="7"/>
  <c r="AP4400" i="7"/>
  <c r="AP4401" i="7"/>
  <c r="AP4402" i="7"/>
  <c r="AP4403" i="7"/>
  <c r="AP4404" i="7"/>
  <c r="AP4405" i="7"/>
  <c r="AP4406" i="7"/>
  <c r="AP4407" i="7"/>
  <c r="AP4408" i="7"/>
  <c r="AP4409" i="7"/>
  <c r="AP4410" i="7"/>
  <c r="AP4411" i="7"/>
  <c r="AP4412" i="7"/>
  <c r="AP4413" i="7"/>
  <c r="AP4414" i="7"/>
  <c r="AP4415" i="7"/>
  <c r="AP4416" i="7"/>
  <c r="AP4417" i="7"/>
  <c r="AP4418" i="7"/>
  <c r="AP4419" i="7"/>
  <c r="AP4420" i="7"/>
  <c r="AP4421" i="7"/>
  <c r="AP4422" i="7"/>
  <c r="AP4423" i="7"/>
  <c r="AP4424" i="7"/>
  <c r="AP4425" i="7"/>
  <c r="AP4426" i="7"/>
  <c r="AP4427" i="7"/>
  <c r="AP4428" i="7"/>
  <c r="AP4429" i="7"/>
  <c r="AP4430" i="7"/>
  <c r="AP4431" i="7"/>
  <c r="AP4432" i="7"/>
  <c r="AP4433" i="7"/>
  <c r="AP4434" i="7"/>
  <c r="AP4435" i="7"/>
  <c r="AP4436" i="7"/>
  <c r="AP4437" i="7"/>
  <c r="AP4438" i="7"/>
  <c r="AP4439" i="7"/>
  <c r="AP4440" i="7"/>
  <c r="AP4441" i="7"/>
  <c r="AP4442" i="7"/>
  <c r="AP4443" i="7"/>
  <c r="AP4444" i="7"/>
  <c r="AP4445" i="7"/>
  <c r="AP4446" i="7"/>
  <c r="AP4447" i="7"/>
  <c r="AP4448" i="7"/>
  <c r="AP4449" i="7"/>
  <c r="AP4450" i="7"/>
  <c r="AP4451" i="7"/>
  <c r="AP4452" i="7"/>
  <c r="AP4453" i="7"/>
  <c r="AP4454" i="7"/>
  <c r="AP4455" i="7"/>
  <c r="AP4456" i="7"/>
  <c r="AP4457" i="7"/>
  <c r="AP4458" i="7"/>
  <c r="AP4459" i="7"/>
  <c r="AP4460" i="7"/>
  <c r="AP4461" i="7"/>
  <c r="AP4462" i="7"/>
  <c r="AP4463" i="7"/>
  <c r="AP4464" i="7"/>
  <c r="AP4465" i="7"/>
  <c r="AP4466" i="7"/>
  <c r="AP4467" i="7"/>
  <c r="AP4468" i="7"/>
  <c r="AP4469" i="7"/>
  <c r="AP4470" i="7"/>
  <c r="AP4471" i="7"/>
  <c r="AP4472" i="7"/>
  <c r="AP4473" i="7"/>
  <c r="AP4474" i="7"/>
  <c r="AP4475" i="7"/>
  <c r="AP4476" i="7"/>
  <c r="AP4477" i="7"/>
  <c r="AP4478" i="7"/>
  <c r="AP4479" i="7"/>
  <c r="AP4480" i="7"/>
  <c r="AP4481" i="7"/>
  <c r="AP4482" i="7"/>
  <c r="AP4483" i="7"/>
  <c r="AP4484" i="7"/>
  <c r="AP4485" i="7"/>
  <c r="AP4486" i="7"/>
  <c r="AP4487" i="7"/>
  <c r="AP4488" i="7"/>
  <c r="AP4489" i="7"/>
  <c r="AP4490" i="7"/>
  <c r="AP4491" i="7"/>
  <c r="AP4492" i="7"/>
  <c r="AP4493" i="7"/>
  <c r="AP4494" i="7"/>
  <c r="AP4495" i="7"/>
  <c r="AP4496" i="7"/>
  <c r="AP4497" i="7"/>
  <c r="AP4498" i="7"/>
  <c r="AP4499" i="7"/>
  <c r="AP4500" i="7"/>
  <c r="AP4501" i="7"/>
  <c r="AP4502" i="7"/>
  <c r="AP4503" i="7"/>
  <c r="AP4504" i="7"/>
  <c r="AP4505" i="7"/>
  <c r="AP4506" i="7"/>
  <c r="AP4507" i="7"/>
  <c r="AP4508" i="7"/>
  <c r="AP4509" i="7"/>
  <c r="AP4510" i="7"/>
  <c r="AP4511" i="7"/>
  <c r="AP4512" i="7"/>
  <c r="AP4513" i="7"/>
  <c r="AP4514" i="7"/>
  <c r="AP4515" i="7"/>
  <c r="AP4516" i="7"/>
  <c r="AP4517" i="7"/>
  <c r="AP4518" i="7"/>
  <c r="AP4519" i="7"/>
  <c r="AP4520" i="7"/>
  <c r="AP4521" i="7"/>
  <c r="AP4522" i="7"/>
  <c r="AP4523" i="7"/>
  <c r="AP4524" i="7"/>
  <c r="AP4525" i="7"/>
  <c r="AP4526" i="7"/>
  <c r="AP4527" i="7"/>
  <c r="AP4528" i="7"/>
  <c r="AP4529" i="7"/>
  <c r="AP4530" i="7"/>
  <c r="AP4531" i="7"/>
  <c r="AP4532" i="7"/>
  <c r="AP4533" i="7"/>
  <c r="AP4534" i="7"/>
  <c r="AP4535" i="7"/>
  <c r="AP4536" i="7"/>
  <c r="AP4537" i="7"/>
  <c r="AP4538" i="7"/>
  <c r="AP4539" i="7"/>
  <c r="AP4540" i="7"/>
  <c r="AP4541" i="7"/>
  <c r="AP4542" i="7"/>
  <c r="AP4543" i="7"/>
  <c r="AP4544" i="7"/>
  <c r="AP4545" i="7"/>
  <c r="AP4546" i="7"/>
  <c r="AP4547" i="7"/>
  <c r="AP4548" i="7"/>
  <c r="AP4549" i="7"/>
  <c r="AP4550" i="7"/>
  <c r="AP4551" i="7"/>
  <c r="AP4552" i="7"/>
  <c r="AP4553" i="7"/>
  <c r="AP4554" i="7"/>
  <c r="AP4555" i="7"/>
  <c r="AP4556" i="7"/>
  <c r="AP4557" i="7"/>
  <c r="AP4558" i="7"/>
  <c r="AP4559" i="7"/>
  <c r="AP4560" i="7"/>
  <c r="AP4561" i="7"/>
  <c r="AP4562" i="7"/>
  <c r="AP4563" i="7"/>
  <c r="AP4564" i="7"/>
  <c r="AP4565" i="7"/>
  <c r="AP4566" i="7"/>
  <c r="AP4567" i="7"/>
  <c r="AP4568" i="7"/>
  <c r="AP4569" i="7"/>
  <c r="AP4570" i="7"/>
  <c r="AP4571" i="7"/>
  <c r="AP4572" i="7"/>
  <c r="AP4573" i="7"/>
  <c r="AP4574" i="7"/>
  <c r="AP4575" i="7"/>
  <c r="AP4576" i="7"/>
  <c r="AP4577" i="7"/>
  <c r="AP4578" i="7"/>
  <c r="AP4579" i="7"/>
  <c r="AP4580" i="7"/>
  <c r="AP4581" i="7"/>
  <c r="AP4582" i="7"/>
  <c r="AP4583" i="7"/>
  <c r="AP4584" i="7"/>
  <c r="AP4585" i="7"/>
  <c r="AP4586" i="7"/>
  <c r="AP4587" i="7"/>
  <c r="AP4588" i="7"/>
  <c r="AP4589" i="7"/>
  <c r="AP4590" i="7"/>
  <c r="AP4591" i="7"/>
  <c r="AP4592" i="7"/>
  <c r="AP4593" i="7"/>
  <c r="AP4594" i="7"/>
  <c r="AP4595" i="7"/>
  <c r="AP4596" i="7"/>
  <c r="AP4597" i="7"/>
  <c r="AP4598" i="7"/>
  <c r="AP4599" i="7"/>
  <c r="AP4600" i="7"/>
  <c r="AP4601" i="7"/>
  <c r="AP4602" i="7"/>
  <c r="AP4603" i="7"/>
  <c r="AP4604" i="7"/>
  <c r="AP4605" i="7"/>
  <c r="AP4606" i="7"/>
  <c r="AP4607" i="7"/>
  <c r="AP4608" i="7"/>
  <c r="AP4609" i="7"/>
  <c r="AP4610" i="7"/>
  <c r="AP4611" i="7"/>
  <c r="AP4612" i="7"/>
  <c r="AP4613" i="7"/>
  <c r="AP4614" i="7"/>
  <c r="AP4615" i="7"/>
  <c r="AP4616" i="7"/>
  <c r="AP4617" i="7"/>
  <c r="AP4618" i="7"/>
  <c r="AP4619" i="7"/>
  <c r="AP4620" i="7"/>
  <c r="AP4621" i="7"/>
  <c r="AP4622" i="7"/>
  <c r="AP4623" i="7"/>
  <c r="AP4624" i="7"/>
  <c r="AP4625" i="7"/>
  <c r="AP4626" i="7"/>
  <c r="AP4627" i="7"/>
  <c r="AP4628" i="7"/>
  <c r="AP4629" i="7"/>
  <c r="AP4630" i="7"/>
  <c r="AP4631" i="7"/>
  <c r="AP4632" i="7"/>
  <c r="AP4633" i="7"/>
  <c r="AP4634" i="7"/>
  <c r="AP4635" i="7"/>
  <c r="AP4636" i="7"/>
  <c r="AP4637" i="7"/>
  <c r="AP4638" i="7"/>
  <c r="AP4639" i="7"/>
  <c r="AP4640" i="7"/>
  <c r="AP4641" i="7"/>
  <c r="AP4642" i="7"/>
  <c r="AP4643" i="7"/>
  <c r="AP4644" i="7"/>
  <c r="AP4645" i="7"/>
  <c r="AP4646" i="7"/>
  <c r="AP4647" i="7"/>
  <c r="AP4648" i="7"/>
  <c r="AP4649" i="7"/>
  <c r="AP4650" i="7"/>
  <c r="AP4651" i="7"/>
  <c r="AP4652" i="7"/>
  <c r="AP4653" i="7"/>
  <c r="AP4654" i="7"/>
  <c r="AP4655" i="7"/>
  <c r="AP4656" i="7"/>
  <c r="AP4657" i="7"/>
  <c r="AP4658" i="7"/>
  <c r="AP4659" i="7"/>
  <c r="AP4660" i="7"/>
  <c r="AP4661" i="7"/>
  <c r="AP4662" i="7"/>
  <c r="AP4663" i="7"/>
  <c r="AP4664" i="7"/>
  <c r="AP4665" i="7"/>
  <c r="AP4666" i="7"/>
  <c r="AP4667" i="7"/>
  <c r="AP4668" i="7"/>
  <c r="AP4669" i="7"/>
  <c r="AP4670" i="7"/>
  <c r="AP4671" i="7"/>
  <c r="AP4672" i="7"/>
  <c r="AP4673" i="7"/>
  <c r="AP4674" i="7"/>
  <c r="AP4675" i="7"/>
  <c r="AP4676" i="7"/>
  <c r="AP4677" i="7"/>
  <c r="AP4678" i="7"/>
  <c r="AP4679" i="7"/>
  <c r="AP4680" i="7"/>
  <c r="AP4681" i="7"/>
  <c r="AP4682" i="7"/>
  <c r="AP4683" i="7"/>
  <c r="AP4684" i="7"/>
  <c r="AP4685" i="7"/>
  <c r="AP4686" i="7"/>
  <c r="AP4687" i="7"/>
  <c r="AP4688" i="7"/>
  <c r="AP4689" i="7"/>
  <c r="AP4690" i="7"/>
  <c r="AP4691" i="7"/>
  <c r="AP4692" i="7"/>
  <c r="AP4693" i="7"/>
  <c r="AP4694" i="7"/>
  <c r="AP4695" i="7"/>
  <c r="AP4696" i="7"/>
  <c r="AP4697" i="7"/>
  <c r="AP4698" i="7"/>
  <c r="AP4699" i="7"/>
  <c r="AP4700" i="7"/>
  <c r="AP4701" i="7"/>
  <c r="AP4702" i="7"/>
  <c r="AP4703" i="7"/>
  <c r="AP4704" i="7"/>
  <c r="AP4705" i="7"/>
  <c r="AP4706" i="7"/>
  <c r="AP4707" i="7"/>
  <c r="AP4708" i="7"/>
  <c r="AP4709" i="7"/>
  <c r="AP4710" i="7"/>
  <c r="AP4711" i="7"/>
  <c r="AP4712" i="7"/>
  <c r="AP4713" i="7"/>
  <c r="AP4714" i="7"/>
  <c r="AP4715" i="7"/>
  <c r="AP4716" i="7"/>
  <c r="AP4717" i="7"/>
  <c r="AP4718" i="7"/>
  <c r="AP4719" i="7"/>
  <c r="AP4720" i="7"/>
  <c r="AP4721" i="7"/>
  <c r="AP4722" i="7"/>
  <c r="AP4723" i="7"/>
  <c r="AP4724" i="7"/>
  <c r="AP4725" i="7"/>
  <c r="AP4726" i="7"/>
  <c r="AP4727" i="7"/>
  <c r="AP4728" i="7"/>
  <c r="AP4729" i="7"/>
  <c r="AP4730" i="7"/>
  <c r="AP4731" i="7"/>
  <c r="AP4732" i="7"/>
  <c r="AP4733" i="7"/>
  <c r="AP4734" i="7"/>
  <c r="AP4735" i="7"/>
  <c r="AP4736" i="7"/>
  <c r="AP4737" i="7"/>
  <c r="AP4738" i="7"/>
  <c r="AP4739" i="7"/>
  <c r="AP4740" i="7"/>
  <c r="AP4741" i="7"/>
  <c r="AP4742" i="7"/>
  <c r="AP4743" i="7"/>
  <c r="AP4744" i="7"/>
  <c r="AP4745" i="7"/>
  <c r="AP4746" i="7"/>
  <c r="AP4747" i="7"/>
  <c r="AP4748" i="7"/>
  <c r="AP4749" i="7"/>
  <c r="AP4750" i="7"/>
  <c r="AP4751" i="7"/>
  <c r="AP4752" i="7"/>
  <c r="AP4753" i="7"/>
  <c r="AP4754" i="7"/>
  <c r="AP4755" i="7"/>
  <c r="AP4756" i="7"/>
  <c r="AP4757" i="7"/>
  <c r="AP4758" i="7"/>
  <c r="AP4759" i="7"/>
  <c r="AP4760" i="7"/>
  <c r="AP4761" i="7"/>
  <c r="AP4762" i="7"/>
  <c r="AP4763" i="7"/>
  <c r="AP4764" i="7"/>
  <c r="AP4765" i="7"/>
  <c r="AP4766" i="7"/>
  <c r="AP4767" i="7"/>
  <c r="AP4768" i="7"/>
  <c r="AP4769" i="7"/>
  <c r="AP4770" i="7"/>
  <c r="AP4771" i="7"/>
  <c r="AP4772" i="7"/>
  <c r="AP4773" i="7"/>
  <c r="AP4774" i="7"/>
  <c r="AP4775" i="7"/>
  <c r="AP4776" i="7"/>
  <c r="AP4777" i="7"/>
  <c r="AP4778" i="7"/>
  <c r="AP4779" i="7"/>
  <c r="AP4780" i="7"/>
  <c r="AP4781" i="7"/>
  <c r="AP4782" i="7"/>
  <c r="AP4783" i="7"/>
  <c r="AP4784" i="7"/>
  <c r="AP4785" i="7"/>
  <c r="AP4786" i="7"/>
  <c r="AP4787" i="7"/>
  <c r="AP4788" i="7"/>
  <c r="AP4789" i="7"/>
  <c r="AP4790" i="7"/>
  <c r="AP4791" i="7"/>
  <c r="AP4792" i="7"/>
  <c r="AP4793" i="7"/>
  <c r="AP4794" i="7"/>
  <c r="AP4795" i="7"/>
  <c r="AP4796" i="7"/>
  <c r="AP4797" i="7"/>
  <c r="AP4798" i="7"/>
  <c r="AP4799" i="7"/>
  <c r="AP4800" i="7"/>
  <c r="AP4801" i="7"/>
  <c r="AP4802" i="7"/>
  <c r="AP4803" i="7"/>
  <c r="AP4804" i="7"/>
  <c r="AP4805" i="7"/>
  <c r="AP4806" i="7"/>
  <c r="AP4807" i="7"/>
  <c r="AP4808" i="7"/>
  <c r="AP4809" i="7"/>
  <c r="AP4810" i="7"/>
  <c r="AP4811" i="7"/>
  <c r="AP4812" i="7"/>
  <c r="AP4813" i="7"/>
  <c r="AP4814" i="7"/>
  <c r="AP4815" i="7"/>
  <c r="AP4816" i="7"/>
  <c r="AP4817" i="7"/>
  <c r="AP4818" i="7"/>
  <c r="AP4819" i="7"/>
  <c r="AP4820" i="7"/>
  <c r="AP4821" i="7"/>
  <c r="AP4822" i="7"/>
  <c r="AP4823" i="7"/>
  <c r="AP4824" i="7"/>
  <c r="AP4825" i="7"/>
  <c r="AP4826" i="7"/>
  <c r="AP4827" i="7"/>
  <c r="AP4828" i="7"/>
  <c r="AP4829" i="7"/>
  <c r="AP4830" i="7"/>
  <c r="AP4831" i="7"/>
  <c r="AP4832" i="7"/>
  <c r="AP4833" i="7"/>
  <c r="AP4834" i="7"/>
  <c r="AP4835" i="7"/>
  <c r="AP4836" i="7"/>
  <c r="AP4837" i="7"/>
  <c r="AP4838" i="7"/>
  <c r="AP4839" i="7"/>
  <c r="AP4840" i="7"/>
  <c r="AP4841" i="7"/>
  <c r="AP4842" i="7"/>
  <c r="AP4843" i="7"/>
  <c r="AP4844" i="7"/>
  <c r="AP4845" i="7"/>
  <c r="AP4846" i="7"/>
  <c r="AP4847" i="7"/>
  <c r="AP4848" i="7"/>
  <c r="AP4849" i="7"/>
  <c r="AP4850" i="7"/>
  <c r="AP4851" i="7"/>
  <c r="AP4852" i="7"/>
  <c r="AP4853" i="7"/>
  <c r="AP4854" i="7"/>
  <c r="AP4855" i="7"/>
  <c r="AP4856" i="7"/>
  <c r="AP4857" i="7"/>
  <c r="AP4858" i="7"/>
  <c r="AP4859" i="7"/>
  <c r="AP4860" i="7"/>
  <c r="AP4861" i="7"/>
  <c r="AP4862" i="7"/>
  <c r="AP4863" i="7"/>
  <c r="AP4864" i="7"/>
  <c r="AP4865" i="7"/>
  <c r="AP4866" i="7"/>
  <c r="AP4867" i="7"/>
  <c r="AP4868" i="7"/>
  <c r="AP4869" i="7"/>
  <c r="AP4870" i="7"/>
  <c r="AP4871" i="7"/>
  <c r="AP4872" i="7"/>
  <c r="AP4873" i="7"/>
  <c r="AP4874" i="7"/>
  <c r="AP4875" i="7"/>
  <c r="AP4876" i="7"/>
  <c r="AP4877" i="7"/>
  <c r="AP4878" i="7"/>
  <c r="AP4879" i="7"/>
  <c r="AP4880" i="7"/>
  <c r="AP4881" i="7"/>
  <c r="AP4882" i="7"/>
  <c r="AP4883" i="7"/>
  <c r="AP4884" i="7"/>
  <c r="AP4885" i="7"/>
  <c r="AP4886" i="7"/>
  <c r="AP4887" i="7"/>
  <c r="AP4888" i="7"/>
  <c r="AP4889" i="7"/>
  <c r="AP4890" i="7"/>
  <c r="AP4891" i="7"/>
  <c r="AP4892" i="7"/>
  <c r="AP4893" i="7"/>
  <c r="AP4894" i="7"/>
  <c r="AP4895" i="7"/>
  <c r="AP4896" i="7"/>
  <c r="AP4897" i="7"/>
  <c r="AP4898" i="7"/>
  <c r="AP4899" i="7"/>
  <c r="AP4900" i="7"/>
  <c r="AP4901" i="7"/>
  <c r="AP4902" i="7"/>
  <c r="AP4903" i="7"/>
  <c r="AP4904" i="7"/>
  <c r="AP4905" i="7"/>
  <c r="AP4906" i="7"/>
  <c r="AP4907" i="7"/>
  <c r="AP4908" i="7"/>
  <c r="AP4909" i="7"/>
  <c r="AP4910" i="7"/>
  <c r="AP4911" i="7"/>
  <c r="AP4912" i="7"/>
  <c r="AP4913" i="7"/>
  <c r="AP4914" i="7"/>
  <c r="AP4915" i="7"/>
  <c r="AP4916" i="7"/>
  <c r="AP4917" i="7"/>
  <c r="AP4918" i="7"/>
  <c r="AP4919" i="7"/>
  <c r="AP4920" i="7"/>
  <c r="AP4921" i="7"/>
  <c r="AP4922" i="7"/>
  <c r="AP4923" i="7"/>
  <c r="AP4924" i="7"/>
  <c r="AP4925" i="7"/>
  <c r="AP4926" i="7"/>
  <c r="AP4927" i="7"/>
  <c r="AP4928" i="7"/>
  <c r="AP4929" i="7"/>
  <c r="AP4930" i="7"/>
  <c r="AP4931" i="7"/>
  <c r="AP4932" i="7"/>
  <c r="AP4933" i="7"/>
  <c r="AP4934" i="7"/>
  <c r="AP4935" i="7"/>
  <c r="AP4936" i="7"/>
  <c r="AP4937" i="7"/>
  <c r="AP4938" i="7"/>
  <c r="AP4939" i="7"/>
  <c r="AP4940" i="7"/>
  <c r="AP4941" i="7"/>
  <c r="AP4942" i="7"/>
  <c r="AP4943" i="7"/>
  <c r="AP4944" i="7"/>
  <c r="AP4945" i="7"/>
  <c r="AP4946" i="7"/>
  <c r="AP4947" i="7"/>
  <c r="AP4948" i="7"/>
  <c r="AP4949" i="7"/>
  <c r="AP4950" i="7"/>
  <c r="AP4951" i="7"/>
  <c r="AP4952" i="7"/>
  <c r="AP4953" i="7"/>
  <c r="AP4954" i="7"/>
  <c r="AP4955" i="7"/>
  <c r="AP4956" i="7"/>
  <c r="AP4957" i="7"/>
  <c r="AP4958" i="7"/>
  <c r="AP4959" i="7"/>
  <c r="AP4960" i="7"/>
  <c r="AP4961" i="7"/>
  <c r="AP4962" i="7"/>
  <c r="AP4963" i="7"/>
  <c r="AP4964" i="7"/>
  <c r="AP4965" i="7"/>
  <c r="AP4966" i="7"/>
  <c r="AP4967" i="7"/>
  <c r="AP4968" i="7"/>
  <c r="AP4969" i="7"/>
  <c r="AP4970" i="7"/>
  <c r="AP4971" i="7"/>
  <c r="AP4972" i="7"/>
  <c r="AP4973" i="7"/>
  <c r="AP4974" i="7"/>
  <c r="AP4975" i="7"/>
  <c r="AP4976" i="7"/>
  <c r="AP4977" i="7"/>
  <c r="AP4978" i="7"/>
  <c r="AP4979" i="7"/>
  <c r="AP4980" i="7"/>
  <c r="AP4981" i="7"/>
  <c r="AP4982" i="7"/>
  <c r="AP4983" i="7"/>
  <c r="AP4984" i="7"/>
  <c r="AP4985" i="7"/>
  <c r="AP4986" i="7"/>
  <c r="AP4987" i="7"/>
  <c r="AP4988" i="7"/>
  <c r="AP4989" i="7"/>
  <c r="AP4990" i="7"/>
  <c r="AP4991" i="7"/>
  <c r="AP4992" i="7"/>
  <c r="AP4993" i="7"/>
  <c r="AP4994" i="7"/>
  <c r="AP4995" i="7"/>
  <c r="AP4996" i="7"/>
  <c r="AP4997" i="7"/>
  <c r="AP4998" i="7"/>
  <c r="AP4999" i="7"/>
  <c r="AP5000" i="7"/>
  <c r="AP5001" i="7"/>
  <c r="AP5002" i="7"/>
  <c r="AP5003" i="7"/>
  <c r="AP5004" i="7"/>
  <c r="AP5005" i="7"/>
  <c r="AP5006" i="7"/>
  <c r="AP5007" i="7"/>
  <c r="AP5008" i="7"/>
  <c r="AP5009" i="7"/>
  <c r="AP5010" i="7"/>
  <c r="AP5011" i="7"/>
  <c r="AP5012" i="7"/>
  <c r="AP5013" i="7"/>
  <c r="AP5014" i="7"/>
  <c r="AP5015" i="7"/>
  <c r="AP5016" i="7"/>
  <c r="AP5017" i="7"/>
  <c r="AP5018" i="7"/>
  <c r="AP5019" i="7"/>
  <c r="AP5020" i="7"/>
  <c r="AP5021" i="7"/>
  <c r="AP5022" i="7"/>
  <c r="AP5023" i="7"/>
  <c r="AP5024" i="7"/>
  <c r="AP5025" i="7"/>
  <c r="AP5026" i="7"/>
  <c r="AP5027" i="7"/>
  <c r="AP5028" i="7"/>
  <c r="AP5029" i="7"/>
  <c r="AP5030" i="7"/>
  <c r="AP5031" i="7"/>
  <c r="AP5032" i="7"/>
  <c r="AP5033" i="7"/>
  <c r="AP5034" i="7"/>
  <c r="AP5035" i="7"/>
  <c r="AP5036" i="7"/>
  <c r="AP5037" i="7"/>
  <c r="AP5038" i="7"/>
  <c r="AP5039" i="7"/>
  <c r="AP5040" i="7"/>
  <c r="AP5041" i="7"/>
  <c r="AP5042" i="7"/>
  <c r="AP5043" i="7"/>
  <c r="AP5044" i="7"/>
  <c r="AP5045" i="7"/>
  <c r="AP5046" i="7"/>
  <c r="AP5047" i="7"/>
  <c r="AP5048" i="7"/>
  <c r="AP5049" i="7"/>
  <c r="AP5050" i="7"/>
  <c r="AP5051" i="7"/>
  <c r="AP5052" i="7"/>
  <c r="AP5053" i="7"/>
  <c r="AP5054" i="7"/>
  <c r="AP5055" i="7"/>
  <c r="AP5056" i="7"/>
  <c r="AP5057" i="7"/>
  <c r="AP5058" i="7"/>
  <c r="AP5059" i="7"/>
  <c r="AP5060" i="7"/>
  <c r="AP5061" i="7"/>
  <c r="AP5062" i="7"/>
  <c r="AP5063" i="7"/>
  <c r="AP5064" i="7"/>
  <c r="AP5065" i="7"/>
  <c r="AP5066" i="7"/>
  <c r="AP5067" i="7"/>
  <c r="AP5068" i="7"/>
  <c r="AP5069" i="7"/>
  <c r="AP5070" i="7"/>
  <c r="AP5071" i="7"/>
  <c r="AP5072" i="7"/>
  <c r="AP5073" i="7"/>
  <c r="AP5074" i="7"/>
  <c r="AP5075" i="7"/>
  <c r="AP5076" i="7"/>
  <c r="AP5077" i="7"/>
  <c r="AP5078" i="7"/>
  <c r="AP5079" i="7"/>
  <c r="AP5080" i="7"/>
  <c r="AP5081" i="7"/>
  <c r="AP5082" i="7"/>
  <c r="AP5083" i="7"/>
  <c r="AP5084" i="7"/>
  <c r="AP5085" i="7"/>
  <c r="AP5086" i="7"/>
  <c r="AP5087" i="7"/>
  <c r="AP5088" i="7"/>
  <c r="AP5089" i="7"/>
  <c r="AP5090" i="7"/>
  <c r="AP5091" i="7"/>
  <c r="AP5092" i="7"/>
  <c r="AP5093" i="7"/>
  <c r="AP5094" i="7"/>
  <c r="AP5095" i="7"/>
  <c r="AP5096" i="7"/>
  <c r="AP5097" i="7"/>
  <c r="AP5098" i="7"/>
  <c r="AP5099" i="7"/>
  <c r="AP5100" i="7"/>
  <c r="AP5101" i="7"/>
  <c r="AP5102" i="7"/>
  <c r="AP5103" i="7"/>
  <c r="AP5104" i="7"/>
  <c r="AP5105" i="7"/>
  <c r="AP5106" i="7"/>
  <c r="AP5107" i="7"/>
  <c r="AP5108" i="7"/>
  <c r="AP5109" i="7"/>
  <c r="AP5110" i="7"/>
  <c r="AP5111" i="7"/>
  <c r="AP5112" i="7"/>
  <c r="AP5113" i="7"/>
  <c r="AP5114" i="7"/>
  <c r="AP5115" i="7"/>
  <c r="AP5116" i="7"/>
  <c r="AP5117" i="7"/>
  <c r="AP5118" i="7"/>
  <c r="AP5119" i="7"/>
  <c r="AP5120" i="7"/>
  <c r="AP5121" i="7"/>
  <c r="AP5122" i="7"/>
  <c r="AP5123" i="7"/>
  <c r="AP5124" i="7"/>
  <c r="AP5125" i="7"/>
  <c r="AP5126" i="7"/>
  <c r="AP5127" i="7"/>
  <c r="AP5128" i="7"/>
  <c r="AP5129" i="7"/>
  <c r="AP5130" i="7"/>
  <c r="AP5131" i="7"/>
  <c r="AP5132" i="7"/>
  <c r="AP5133" i="7"/>
  <c r="AP5134" i="7"/>
  <c r="AP5135" i="7"/>
  <c r="AP5136" i="7"/>
  <c r="AP5137" i="7"/>
  <c r="AP5138" i="7"/>
  <c r="AP5139" i="7"/>
  <c r="AP5140" i="7"/>
  <c r="AP5141" i="7"/>
  <c r="AP5142" i="7"/>
  <c r="AP5143" i="7"/>
  <c r="AP5144" i="7"/>
  <c r="AP5145" i="7"/>
  <c r="AP5146" i="7"/>
  <c r="AP5147" i="7"/>
  <c r="AP5148" i="7"/>
  <c r="AP5149" i="7"/>
  <c r="AP5150" i="7"/>
  <c r="AP5151" i="7"/>
  <c r="AP5152" i="7"/>
  <c r="AP5153" i="7"/>
  <c r="AP5154" i="7"/>
  <c r="AP5155" i="7"/>
  <c r="AP5156" i="7"/>
  <c r="AP5157" i="7"/>
  <c r="AP5158" i="7"/>
  <c r="AP5159" i="7"/>
  <c r="AP5160" i="7"/>
  <c r="AP5161" i="7"/>
  <c r="AP5162" i="7"/>
  <c r="AP5163" i="7"/>
  <c r="AP5164" i="7"/>
  <c r="AP5165" i="7"/>
  <c r="AP5166" i="7"/>
  <c r="AP5167" i="7"/>
  <c r="AP5168" i="7"/>
  <c r="AP5169" i="7"/>
  <c r="AP5170" i="7"/>
  <c r="AP5171" i="7"/>
  <c r="AP5172" i="7"/>
  <c r="AP5173" i="7"/>
  <c r="AP5174" i="7"/>
  <c r="AP5175" i="7"/>
  <c r="AP5176" i="7"/>
  <c r="AP5177" i="7"/>
  <c r="AP5178" i="7"/>
  <c r="AP5179" i="7"/>
  <c r="AP5180" i="7"/>
  <c r="AP5181" i="7"/>
  <c r="AP5182" i="7"/>
  <c r="AP5183" i="7"/>
  <c r="AP5184" i="7"/>
  <c r="AP5185" i="7"/>
  <c r="AP5186" i="7"/>
  <c r="AP5187" i="7"/>
  <c r="AP5188" i="7"/>
  <c r="AP5189" i="7"/>
  <c r="AP5190" i="7"/>
  <c r="AP5191" i="7"/>
  <c r="AP5192" i="7"/>
  <c r="AP5193" i="7"/>
  <c r="AP5194" i="7"/>
  <c r="AP5195" i="7"/>
  <c r="AP5196" i="7"/>
  <c r="AP5197" i="7"/>
  <c r="AP5198" i="7"/>
  <c r="AP5199" i="7"/>
  <c r="AP5200" i="7"/>
  <c r="AP5201" i="7"/>
  <c r="AP5202" i="7"/>
  <c r="AP5203" i="7"/>
  <c r="AP5204" i="7"/>
  <c r="AP5205" i="7"/>
  <c r="AP5206" i="7"/>
  <c r="AP5207" i="7"/>
  <c r="AP5208" i="7"/>
  <c r="AP5209" i="7"/>
  <c r="AP5210" i="7"/>
  <c r="AP5211" i="7"/>
  <c r="AP5212" i="7"/>
  <c r="AP5213" i="7"/>
  <c r="AP5214" i="7"/>
  <c r="AP5215" i="7"/>
  <c r="AP5216" i="7"/>
  <c r="AP5217" i="7"/>
  <c r="AP5218" i="7"/>
  <c r="AP5219" i="7"/>
  <c r="AP5220" i="7"/>
  <c r="AP5221" i="7"/>
  <c r="AP5222" i="7"/>
  <c r="AP5223" i="7"/>
  <c r="AP5224" i="7"/>
  <c r="AP5225" i="7"/>
  <c r="AP5226" i="7"/>
  <c r="AP5227" i="7"/>
  <c r="AP5228" i="7"/>
  <c r="AP5229" i="7"/>
  <c r="AP5230" i="7"/>
  <c r="AP5231" i="7"/>
  <c r="AP5232" i="7"/>
  <c r="AP5233" i="7"/>
  <c r="AP5234" i="7"/>
  <c r="AP5235" i="7"/>
  <c r="AP5236" i="7"/>
  <c r="AP5237" i="7"/>
  <c r="AP5238" i="7"/>
  <c r="AP5239" i="7"/>
  <c r="AP5240" i="7"/>
  <c r="AP5241" i="7"/>
  <c r="AP5242" i="7"/>
  <c r="AP5243" i="7"/>
  <c r="AP5244" i="7"/>
  <c r="AP5245" i="7"/>
  <c r="AP5246" i="7"/>
  <c r="AP5247" i="7"/>
  <c r="AP5248" i="7"/>
  <c r="AP5249" i="7"/>
  <c r="AP5250" i="7"/>
  <c r="AP5251" i="7"/>
  <c r="AP5252" i="7"/>
  <c r="AP5253" i="7"/>
  <c r="AP5254" i="7"/>
  <c r="AP5255" i="7"/>
  <c r="AP5256" i="7"/>
  <c r="AP5257" i="7"/>
  <c r="AP5258" i="7"/>
  <c r="AP5259" i="7"/>
  <c r="AP5260" i="7"/>
  <c r="AP5261" i="7"/>
  <c r="AP5262" i="7"/>
  <c r="AP5263" i="7"/>
  <c r="AP5264" i="7"/>
  <c r="AP5265" i="7"/>
  <c r="AP5266" i="7"/>
  <c r="AP5267" i="7"/>
  <c r="AP5268" i="7"/>
  <c r="AP5269" i="7"/>
  <c r="AP5270" i="7"/>
  <c r="AP5271" i="7"/>
  <c r="AP5272" i="7"/>
  <c r="AP5273" i="7"/>
  <c r="AP5274" i="7"/>
  <c r="AP5275" i="7"/>
  <c r="AP5276" i="7"/>
  <c r="AP5277" i="7"/>
  <c r="AP5278" i="7"/>
  <c r="AP5279" i="7"/>
  <c r="AP5280" i="7"/>
  <c r="AP5281" i="7"/>
  <c r="AP5282" i="7"/>
  <c r="AP5283" i="7"/>
  <c r="AP5284" i="7"/>
  <c r="AP5285" i="7"/>
  <c r="AP5286" i="7"/>
  <c r="AP5287" i="7"/>
  <c r="AP5288" i="7"/>
  <c r="AP5289" i="7"/>
  <c r="AP5290" i="7"/>
  <c r="AP5291" i="7"/>
  <c r="AP5292" i="7"/>
  <c r="AP5293" i="7"/>
  <c r="AP5294" i="7"/>
  <c r="AP5295" i="7"/>
  <c r="AP5296" i="7"/>
  <c r="AP5297" i="7"/>
  <c r="AP5298" i="7"/>
  <c r="AP5299" i="7"/>
  <c r="AP5300" i="7"/>
  <c r="AP5301" i="7"/>
  <c r="AP5302" i="7"/>
  <c r="AP5303" i="7"/>
  <c r="AP5304" i="7"/>
  <c r="AP5305" i="7"/>
  <c r="AP5306" i="7"/>
  <c r="AP5307" i="7"/>
  <c r="AP5308" i="7"/>
  <c r="AP5309" i="7"/>
  <c r="AP5310" i="7"/>
  <c r="AP5311" i="7"/>
  <c r="AP5312" i="7"/>
  <c r="AP5313" i="7"/>
  <c r="AP5314" i="7"/>
  <c r="AP5315" i="7"/>
  <c r="AP5316" i="7"/>
  <c r="AP5317" i="7"/>
  <c r="AP5318" i="7"/>
  <c r="AP5319" i="7"/>
  <c r="AP5320" i="7"/>
  <c r="AP5321" i="7"/>
  <c r="AP5322" i="7"/>
  <c r="AP5323" i="7"/>
  <c r="AP5324" i="7"/>
  <c r="AP5325" i="7"/>
  <c r="AP5326" i="7"/>
  <c r="AP5327" i="7"/>
  <c r="AP5328" i="7"/>
  <c r="AP5329" i="7"/>
  <c r="AP5330" i="7"/>
  <c r="AP5331" i="7"/>
  <c r="AP5332" i="7"/>
  <c r="AP5333" i="7"/>
  <c r="AP5334" i="7"/>
  <c r="AP5335" i="7"/>
  <c r="AP5336" i="7"/>
  <c r="AP5337" i="7"/>
  <c r="AP5338" i="7"/>
  <c r="AP5339" i="7"/>
  <c r="AP5340" i="7"/>
  <c r="AP5341" i="7"/>
  <c r="AP5342" i="7"/>
  <c r="AP5343" i="7"/>
  <c r="AP5344" i="7"/>
  <c r="AP5345" i="7"/>
  <c r="AP5346" i="7"/>
  <c r="AP5347" i="7"/>
  <c r="AP5348" i="7"/>
  <c r="AP5349" i="7"/>
  <c r="AP5350" i="7"/>
  <c r="AP5351" i="7"/>
  <c r="AP5352" i="7"/>
  <c r="AP5353" i="7"/>
  <c r="AP5354" i="7"/>
  <c r="AP5355" i="7"/>
  <c r="AP5356" i="7"/>
  <c r="AP5357" i="7"/>
  <c r="AP5358" i="7"/>
  <c r="AP5359" i="7"/>
  <c r="AP5360" i="7"/>
  <c r="AP5361" i="7"/>
  <c r="AP5362" i="7"/>
  <c r="AP5363" i="7"/>
  <c r="AP5364" i="7"/>
  <c r="AP5365" i="7"/>
  <c r="AP5366" i="7"/>
  <c r="AP5367" i="7"/>
  <c r="AP5368" i="7"/>
  <c r="AP5369" i="7"/>
  <c r="AP5370" i="7"/>
  <c r="AP5371" i="7"/>
  <c r="AP5372" i="7"/>
  <c r="AP5373" i="7"/>
  <c r="AP5374" i="7"/>
  <c r="AP5375" i="7"/>
  <c r="AP5376" i="7"/>
  <c r="AP5377" i="7"/>
  <c r="AP5378" i="7"/>
  <c r="AP5379" i="7"/>
  <c r="AP5380" i="7"/>
  <c r="AP5381" i="7"/>
  <c r="AP5382" i="7"/>
  <c r="AP5383" i="7"/>
  <c r="AP5384" i="7"/>
  <c r="AP5385" i="7"/>
  <c r="AP5386" i="7"/>
  <c r="AP5387" i="7"/>
  <c r="AP5388" i="7"/>
  <c r="AP5389" i="7"/>
  <c r="AP5390" i="7"/>
  <c r="AP5391" i="7"/>
  <c r="AP5392" i="7"/>
  <c r="AP5393" i="7"/>
  <c r="AP5394" i="7"/>
  <c r="AP5395" i="7"/>
  <c r="AP5396" i="7"/>
  <c r="AP5397" i="7"/>
  <c r="AP5398" i="7"/>
  <c r="AP5399" i="7"/>
  <c r="AP5400" i="7"/>
  <c r="AP5401" i="7"/>
  <c r="AP5402" i="7"/>
  <c r="AP5403" i="7"/>
  <c r="AP5404" i="7"/>
  <c r="AP5405" i="7"/>
  <c r="AP5406" i="7"/>
  <c r="AP5407" i="7"/>
  <c r="AP5408" i="7"/>
  <c r="AP5409" i="7"/>
  <c r="AP5410" i="7"/>
  <c r="AP5411" i="7"/>
  <c r="AP5412" i="7"/>
  <c r="AP5413" i="7"/>
  <c r="AP5414" i="7"/>
  <c r="AP5415" i="7"/>
  <c r="AP5416" i="7"/>
  <c r="AP5417" i="7"/>
  <c r="AP5418" i="7"/>
  <c r="AP5419" i="7"/>
  <c r="AP5420" i="7"/>
  <c r="AP5421" i="7"/>
  <c r="AP5422" i="7"/>
  <c r="AP5423" i="7"/>
  <c r="AP5424" i="7"/>
  <c r="AP5425" i="7"/>
  <c r="AP5426" i="7"/>
  <c r="AP5427" i="7"/>
  <c r="AP5428" i="7"/>
  <c r="AP5429" i="7"/>
  <c r="AP5430" i="7"/>
  <c r="AP5431" i="7"/>
  <c r="AP5432" i="7"/>
  <c r="AP5433" i="7"/>
  <c r="AP5434" i="7"/>
  <c r="AP5435" i="7"/>
  <c r="AP5436" i="7"/>
  <c r="AP5437" i="7"/>
  <c r="AP5438" i="7"/>
  <c r="AP5439" i="7"/>
  <c r="AP5440" i="7"/>
  <c r="AP5441" i="7"/>
  <c r="AP5442" i="7"/>
  <c r="AP5443" i="7"/>
  <c r="AP5444" i="7"/>
  <c r="AP5445" i="7"/>
  <c r="AP5446" i="7"/>
  <c r="AP5447" i="7"/>
  <c r="AP5448" i="7"/>
  <c r="AP5449" i="7"/>
  <c r="AP5450" i="7"/>
  <c r="AP5451" i="7"/>
  <c r="AP5452" i="7"/>
  <c r="AP5453" i="7"/>
  <c r="AP5454" i="7"/>
  <c r="AP5455" i="7"/>
  <c r="AP5456" i="7"/>
  <c r="AP5457" i="7"/>
  <c r="AP5458" i="7"/>
  <c r="AP5459" i="7"/>
  <c r="AP5460" i="7"/>
  <c r="AP5461" i="7"/>
  <c r="AP5462" i="7"/>
  <c r="AP5463" i="7"/>
  <c r="AP5464" i="7"/>
  <c r="AP5465" i="7"/>
  <c r="AP5466" i="7"/>
  <c r="AP5467" i="7"/>
  <c r="AP5468" i="7"/>
  <c r="AP5469" i="7"/>
  <c r="AP5470" i="7"/>
  <c r="AP5471" i="7"/>
  <c r="AP5472" i="7"/>
  <c r="AP5473" i="7"/>
  <c r="AP5474" i="7"/>
  <c r="AP5475" i="7"/>
  <c r="AP5476" i="7"/>
  <c r="AP5477" i="7"/>
  <c r="AP5478" i="7"/>
  <c r="AP5479" i="7"/>
  <c r="AP5480" i="7"/>
  <c r="AP5481" i="7"/>
  <c r="AP5482" i="7"/>
  <c r="AP5483" i="7"/>
  <c r="AP5484" i="7"/>
  <c r="AP5485" i="7"/>
  <c r="AP5486" i="7"/>
  <c r="AP5487" i="7"/>
  <c r="AP5488" i="7"/>
  <c r="AP5489" i="7"/>
  <c r="AP5490" i="7"/>
  <c r="AP5491" i="7"/>
  <c r="AP5492" i="7"/>
  <c r="AP5493" i="7"/>
  <c r="AP5494" i="7"/>
  <c r="AP5495" i="7"/>
  <c r="AP5496" i="7"/>
  <c r="AP5497" i="7"/>
  <c r="AP5498" i="7"/>
  <c r="AP5499" i="7"/>
  <c r="AP5500" i="7"/>
  <c r="AP5501" i="7"/>
  <c r="AP5502" i="7"/>
  <c r="AP5503" i="7"/>
  <c r="AP5504" i="7"/>
  <c r="AP5505" i="7"/>
  <c r="AP5506" i="7"/>
  <c r="AP5507" i="7"/>
  <c r="AP5508" i="7"/>
  <c r="AP5509" i="7"/>
  <c r="AP5510" i="7"/>
  <c r="AP5511" i="7"/>
  <c r="AP5512" i="7"/>
  <c r="AP5513" i="7"/>
  <c r="AP5514" i="7"/>
  <c r="AP5515" i="7"/>
  <c r="AP5516" i="7"/>
  <c r="AP5517" i="7"/>
  <c r="AP5518" i="7"/>
  <c r="AP5519" i="7"/>
  <c r="AP5520" i="7"/>
  <c r="AP5521" i="7"/>
  <c r="AP5522" i="7"/>
  <c r="AP5523" i="7"/>
  <c r="AP5524" i="7"/>
  <c r="AP5525" i="7"/>
  <c r="AP5526" i="7"/>
  <c r="AP5527" i="7"/>
  <c r="AP5528" i="7"/>
  <c r="AP5529" i="7"/>
  <c r="AP5530" i="7"/>
  <c r="AP5531" i="7"/>
  <c r="AP5532" i="7"/>
  <c r="AP5533" i="7"/>
  <c r="AP5534" i="7"/>
  <c r="AP5535" i="7"/>
  <c r="AP5536" i="7"/>
  <c r="AP5537" i="7"/>
  <c r="AP5538" i="7"/>
  <c r="AP5539" i="7"/>
  <c r="AP5540" i="7"/>
  <c r="AP5541" i="7"/>
  <c r="AP5542" i="7"/>
  <c r="AP5543" i="7"/>
  <c r="AP5544" i="7"/>
  <c r="AP5545" i="7"/>
  <c r="AP5546" i="7"/>
  <c r="AP5547" i="7"/>
  <c r="AP5548" i="7"/>
  <c r="AP5549" i="7"/>
  <c r="AP5550" i="7"/>
  <c r="AP5551" i="7"/>
  <c r="AP5552" i="7"/>
  <c r="AP5553" i="7"/>
  <c r="AP5554" i="7"/>
  <c r="AP5555" i="7"/>
  <c r="AP5556" i="7"/>
  <c r="AP5557" i="7"/>
  <c r="AP5558" i="7"/>
  <c r="AP5559" i="7"/>
  <c r="AP5560" i="7"/>
  <c r="AP5561" i="7"/>
  <c r="AP5562" i="7"/>
  <c r="AP5563" i="7"/>
  <c r="AP5564" i="7"/>
  <c r="AP5565" i="7"/>
  <c r="AP5566" i="7"/>
  <c r="AP5567" i="7"/>
  <c r="AP5568" i="7"/>
  <c r="AP5569" i="7"/>
  <c r="AP5570" i="7"/>
  <c r="AP5571" i="7"/>
  <c r="AP5572" i="7"/>
  <c r="AP5573" i="7"/>
  <c r="AP5574" i="7"/>
  <c r="AP5575" i="7"/>
  <c r="AP5576" i="7"/>
  <c r="AP5577" i="7"/>
  <c r="AP5578" i="7"/>
  <c r="AP5579" i="7"/>
  <c r="AP5580" i="7"/>
  <c r="AP5581" i="7"/>
  <c r="AP5582" i="7"/>
  <c r="AP5583" i="7"/>
  <c r="AP5584" i="7"/>
  <c r="AP5585" i="7"/>
  <c r="AP5586" i="7"/>
  <c r="AP5587" i="7"/>
  <c r="AP5588" i="7"/>
  <c r="AP5589" i="7"/>
  <c r="AP5590" i="7"/>
  <c r="AP5591" i="7"/>
  <c r="AP5592" i="7"/>
  <c r="AP5593" i="7"/>
  <c r="AP5594" i="7"/>
  <c r="AP5595" i="7"/>
  <c r="AP5596" i="7"/>
  <c r="AP5597" i="7"/>
  <c r="AP5598" i="7"/>
  <c r="AP5599" i="7"/>
  <c r="AP5600" i="7"/>
  <c r="AP5601" i="7"/>
  <c r="AP5602" i="7"/>
  <c r="AP5603" i="7"/>
  <c r="AP5604" i="7"/>
  <c r="AP5605" i="7"/>
  <c r="AP5606" i="7"/>
  <c r="AP5607" i="7"/>
  <c r="AP5608" i="7"/>
  <c r="AP5609" i="7"/>
  <c r="AP5610" i="7"/>
  <c r="AP5611" i="7"/>
  <c r="AP5612" i="7"/>
  <c r="AP5613" i="7"/>
  <c r="AP5614" i="7"/>
  <c r="AP5615" i="7"/>
  <c r="AP5616" i="7"/>
  <c r="AP5617" i="7"/>
  <c r="AP5618" i="7"/>
  <c r="AP5619" i="7"/>
  <c r="AP5620" i="7"/>
  <c r="AP5621" i="7"/>
  <c r="AP5622" i="7"/>
  <c r="AP5623" i="7"/>
  <c r="AP5624" i="7"/>
  <c r="AP5625" i="7"/>
  <c r="AP5626" i="7"/>
  <c r="AP5627" i="7"/>
  <c r="AP5628" i="7"/>
  <c r="AP5629" i="7"/>
  <c r="AP5630" i="7"/>
  <c r="AP5631" i="7"/>
  <c r="AP5632" i="7"/>
  <c r="AP5633" i="7"/>
  <c r="AP5634" i="7"/>
  <c r="AP5635" i="7"/>
  <c r="AP5636" i="7"/>
  <c r="AP5637" i="7"/>
  <c r="AP5638" i="7"/>
  <c r="AP5639" i="7"/>
  <c r="AP5640" i="7"/>
  <c r="AP5641" i="7"/>
  <c r="AP5642" i="7"/>
  <c r="AP5643" i="7"/>
  <c r="AP5644" i="7"/>
  <c r="AP5645" i="7"/>
  <c r="AP5646" i="7"/>
  <c r="AP5647" i="7"/>
  <c r="AP5648" i="7"/>
  <c r="AP5649" i="7"/>
  <c r="AP5650" i="7"/>
  <c r="AP5651" i="7"/>
  <c r="AP5652" i="7"/>
  <c r="AP5653" i="7"/>
  <c r="AP5654" i="7"/>
  <c r="AP5655" i="7"/>
  <c r="AP5656" i="7"/>
  <c r="AP5657" i="7"/>
  <c r="AP5658" i="7"/>
  <c r="AP5659" i="7"/>
  <c r="AP5660" i="7"/>
  <c r="AP5661" i="7"/>
  <c r="AP5662" i="7"/>
  <c r="AP5663" i="7"/>
  <c r="AP5664" i="7"/>
  <c r="AP5665" i="7"/>
  <c r="AP5666" i="7"/>
  <c r="AP5667" i="7"/>
  <c r="AP5668" i="7"/>
  <c r="AP5669" i="7"/>
  <c r="AP5670" i="7"/>
  <c r="AP5671" i="7"/>
  <c r="AP5672" i="7"/>
  <c r="AP5673" i="7"/>
  <c r="AP5674" i="7"/>
  <c r="AP5675" i="7"/>
  <c r="AP5676" i="7"/>
  <c r="AP5677" i="7"/>
  <c r="AP5678" i="7"/>
  <c r="AP5679" i="7"/>
  <c r="AP5680" i="7"/>
  <c r="AP5681" i="7"/>
  <c r="AP5682" i="7"/>
  <c r="AP5683" i="7"/>
  <c r="AP5684" i="7"/>
  <c r="AP5685" i="7"/>
  <c r="AP5686" i="7"/>
  <c r="AP5687" i="7"/>
  <c r="AP5688" i="7"/>
  <c r="AP5689" i="7"/>
  <c r="AP5690" i="7"/>
  <c r="AP5691" i="7"/>
  <c r="AP5692" i="7"/>
  <c r="AP5693" i="7"/>
  <c r="AP5694" i="7"/>
  <c r="AP5695" i="7"/>
  <c r="AP5696" i="7"/>
  <c r="AP5697" i="7"/>
  <c r="AP5698" i="7"/>
  <c r="AP5699" i="7"/>
  <c r="AP5700" i="7"/>
  <c r="AP5701" i="7"/>
  <c r="AP5702" i="7"/>
  <c r="AP5703" i="7"/>
  <c r="AP5704" i="7"/>
  <c r="AP5705" i="7"/>
  <c r="AP5706" i="7"/>
  <c r="AP5707" i="7"/>
  <c r="AP5708" i="7"/>
  <c r="AP5709" i="7"/>
  <c r="AP5710" i="7"/>
  <c r="AP5711" i="7"/>
  <c r="AP5712" i="7"/>
  <c r="AP5713" i="7"/>
  <c r="AP5714" i="7"/>
  <c r="AP5715" i="7"/>
  <c r="AP5716" i="7"/>
  <c r="AP5717" i="7"/>
  <c r="AP5718" i="7"/>
  <c r="AP5719" i="7"/>
  <c r="AP5720" i="7"/>
  <c r="AP5721" i="7"/>
  <c r="AP5722" i="7"/>
  <c r="AP5723" i="7"/>
  <c r="AP5724" i="7"/>
  <c r="AP5725" i="7"/>
  <c r="AP5726" i="7"/>
  <c r="AP5727" i="7"/>
  <c r="AP5728" i="7"/>
  <c r="AP5729" i="7"/>
  <c r="AP5730" i="7"/>
  <c r="AP5731" i="7"/>
  <c r="AP5732" i="7"/>
  <c r="AP5733" i="7"/>
  <c r="AP5734" i="7"/>
  <c r="AP5735" i="7"/>
  <c r="AP5736" i="7"/>
  <c r="AP5737" i="7"/>
  <c r="AP5738" i="7"/>
  <c r="AP5739" i="7"/>
  <c r="AP5740" i="7"/>
  <c r="AP5741" i="7"/>
  <c r="AP5742" i="7"/>
  <c r="AP5743" i="7"/>
  <c r="AP5744" i="7"/>
  <c r="AP5745" i="7"/>
  <c r="AP5746" i="7"/>
  <c r="AP5747" i="7"/>
  <c r="AP5748" i="7"/>
  <c r="AP5749" i="7"/>
  <c r="AP5750" i="7"/>
  <c r="AP5751" i="7"/>
  <c r="AP5752" i="7"/>
  <c r="AP5753" i="7"/>
  <c r="AP5754" i="7"/>
  <c r="AP5755" i="7"/>
  <c r="AP5756" i="7"/>
  <c r="AP5757" i="7"/>
  <c r="AP5758" i="7"/>
  <c r="AP5759" i="7"/>
  <c r="AP5760" i="7"/>
  <c r="AP5761" i="7"/>
  <c r="AP5762" i="7"/>
  <c r="AP5763" i="7"/>
  <c r="AP5764" i="7"/>
  <c r="AP5765" i="7"/>
  <c r="AP5766" i="7"/>
  <c r="AP5767" i="7"/>
  <c r="AP5768" i="7"/>
  <c r="AP5769" i="7"/>
  <c r="AP5770" i="7"/>
  <c r="AP5771" i="7"/>
  <c r="AP5772" i="7"/>
  <c r="AP5773" i="7"/>
  <c r="AP5774" i="7"/>
  <c r="AP5775" i="7"/>
  <c r="AP5776" i="7"/>
  <c r="AP5777" i="7"/>
  <c r="AP5778" i="7"/>
  <c r="AP5779" i="7"/>
  <c r="AP5780" i="7"/>
  <c r="AP5781" i="7"/>
  <c r="AP5782" i="7"/>
  <c r="AP5783" i="7"/>
  <c r="AP5784" i="7"/>
  <c r="AP5785" i="7"/>
  <c r="AP5786" i="7"/>
  <c r="AP5787" i="7"/>
  <c r="AP5788" i="7"/>
  <c r="AP5789" i="7"/>
  <c r="AP5790" i="7"/>
  <c r="AP5791" i="7"/>
  <c r="AP5792" i="7"/>
  <c r="AP5793" i="7"/>
  <c r="AP5794" i="7"/>
  <c r="AP5795" i="7"/>
  <c r="AP5796" i="7"/>
  <c r="AP5797" i="7"/>
  <c r="AP5798" i="7"/>
  <c r="AP5799" i="7"/>
  <c r="AP5800" i="7"/>
  <c r="AP5801" i="7"/>
  <c r="AP5802" i="7"/>
  <c r="AP5803" i="7"/>
  <c r="AP5804" i="7"/>
  <c r="AP5805" i="7"/>
  <c r="AP5806" i="7"/>
  <c r="AP5807" i="7"/>
  <c r="AP5808" i="7"/>
  <c r="AP5809" i="7"/>
  <c r="AP5810" i="7"/>
  <c r="AP5811" i="7"/>
  <c r="AP5812" i="7"/>
  <c r="AP5813" i="7"/>
  <c r="AP5814" i="7"/>
  <c r="AP5815" i="7"/>
  <c r="AP5816" i="7"/>
  <c r="AP5817" i="7"/>
  <c r="AP5818" i="7"/>
  <c r="AP5819" i="7"/>
  <c r="AP5820" i="7"/>
  <c r="AP5821" i="7"/>
  <c r="AP5822" i="7"/>
  <c r="AP5823" i="7"/>
  <c r="AP5824" i="7"/>
  <c r="AP5825" i="7"/>
  <c r="AP5826" i="7"/>
  <c r="AP5827" i="7"/>
  <c r="AP5828" i="7"/>
  <c r="AP5829" i="7"/>
  <c r="AP5830" i="7"/>
  <c r="AP5831" i="7"/>
  <c r="AP5832" i="7"/>
  <c r="AP5833" i="7"/>
  <c r="AP5834" i="7"/>
  <c r="AP5835" i="7"/>
  <c r="AP5836" i="7"/>
  <c r="AP5837" i="7"/>
  <c r="AP5838" i="7"/>
  <c r="AP5839" i="7"/>
  <c r="AP5840" i="7"/>
  <c r="AP5841" i="7"/>
  <c r="AP5842" i="7"/>
  <c r="AP5843" i="7"/>
  <c r="AP5844" i="7"/>
  <c r="AP5845" i="7"/>
  <c r="AP5846" i="7"/>
  <c r="AP5847" i="7"/>
  <c r="AP5848" i="7"/>
  <c r="AP5849" i="7"/>
  <c r="AP5850" i="7"/>
  <c r="AP5851" i="7"/>
  <c r="AP5852" i="7"/>
  <c r="AP5853" i="7"/>
  <c r="AP5854" i="7"/>
  <c r="AP5855" i="7"/>
  <c r="AP5856" i="7"/>
  <c r="AP5857" i="7"/>
  <c r="AP5858" i="7"/>
  <c r="AP5859" i="7"/>
  <c r="AP5860" i="7"/>
  <c r="AP5861" i="7"/>
  <c r="AP5862" i="7"/>
  <c r="AP5863" i="7"/>
  <c r="AP5864" i="7"/>
  <c r="AP5865" i="7"/>
  <c r="AP5866" i="7"/>
  <c r="AP5867" i="7"/>
  <c r="AP5868" i="7"/>
  <c r="AP5869" i="7"/>
  <c r="AP5870" i="7"/>
  <c r="AP5871" i="7"/>
  <c r="AP5872" i="7"/>
  <c r="AP5873" i="7"/>
  <c r="AP5874" i="7"/>
  <c r="AP5875" i="7"/>
  <c r="AP5876" i="7"/>
  <c r="AP5877" i="7"/>
  <c r="AP5878" i="7"/>
  <c r="AP5879" i="7"/>
  <c r="AP5880" i="7"/>
  <c r="AP5881" i="7"/>
  <c r="AP5882" i="7"/>
  <c r="AP5883" i="7"/>
  <c r="AP5884" i="7"/>
  <c r="AP5885" i="7"/>
  <c r="AP5886" i="7"/>
  <c r="AP5887" i="7"/>
  <c r="AP5888" i="7"/>
  <c r="AP5889" i="7"/>
  <c r="AP5890" i="7"/>
  <c r="AP5891" i="7"/>
  <c r="AP5892" i="7"/>
  <c r="AP5893" i="7"/>
  <c r="AP5894" i="7"/>
  <c r="AP5895" i="7"/>
  <c r="AP5896" i="7"/>
  <c r="AP5897" i="7"/>
  <c r="AP5898" i="7"/>
  <c r="AP5899" i="7"/>
  <c r="AP5900" i="7"/>
  <c r="AP5901" i="7"/>
  <c r="AP5902" i="7"/>
  <c r="AP5903" i="7"/>
  <c r="AP5904" i="7"/>
  <c r="AP5905" i="7"/>
  <c r="AP5906" i="7"/>
  <c r="AP5907" i="7"/>
  <c r="AP5908" i="7"/>
  <c r="AP5909" i="7"/>
  <c r="AP5910" i="7"/>
  <c r="AP5911" i="7"/>
  <c r="AP5912" i="7"/>
  <c r="AP5913" i="7"/>
  <c r="AP5914" i="7"/>
  <c r="AP5915" i="7"/>
  <c r="AP5916" i="7"/>
  <c r="AP5917" i="7"/>
  <c r="AP5918" i="7"/>
  <c r="AP5919" i="7"/>
  <c r="AP5920" i="7"/>
  <c r="AP5921" i="7"/>
  <c r="AP5922" i="7"/>
  <c r="AP5923" i="7"/>
  <c r="AP5924" i="7"/>
  <c r="AP5925" i="7"/>
  <c r="AP5926" i="7"/>
  <c r="AP5927" i="7"/>
  <c r="AP5928" i="7"/>
  <c r="AP5929" i="7"/>
  <c r="AP5930" i="7"/>
  <c r="AP5931" i="7"/>
  <c r="AP5932" i="7"/>
  <c r="AP5933" i="7"/>
  <c r="AP5934" i="7"/>
  <c r="AP5935" i="7"/>
  <c r="AP5936" i="7"/>
  <c r="AP5937" i="7"/>
  <c r="AP5938" i="7"/>
  <c r="AP5939" i="7"/>
  <c r="AP5940" i="7"/>
  <c r="AP5941" i="7"/>
  <c r="AP5942" i="7"/>
  <c r="AP5943" i="7"/>
  <c r="AP5944" i="7"/>
  <c r="AP5945" i="7"/>
  <c r="AP5946" i="7"/>
  <c r="AP5947" i="7"/>
  <c r="AP5948" i="7"/>
  <c r="AP5949" i="7"/>
  <c r="AP5950" i="7"/>
  <c r="AP5951" i="7"/>
  <c r="AP5952" i="7"/>
  <c r="AP5953" i="7"/>
  <c r="AP5954" i="7"/>
  <c r="AP5955" i="7"/>
  <c r="AP5956" i="7"/>
  <c r="AP5957" i="7"/>
  <c r="AP5958" i="7"/>
  <c r="AP5959" i="7"/>
  <c r="AP5960" i="7"/>
  <c r="AP5961" i="7"/>
  <c r="AP5962" i="7"/>
  <c r="AP5963" i="7"/>
  <c r="AP5964" i="7"/>
  <c r="AP5965" i="7"/>
  <c r="AP5966" i="7"/>
  <c r="AP5967" i="7"/>
  <c r="AP5968" i="7"/>
  <c r="AP5969" i="7"/>
  <c r="AP5970" i="7"/>
  <c r="AP5971" i="7"/>
  <c r="AP5972" i="7"/>
  <c r="AP5973" i="7"/>
  <c r="AP5974" i="7"/>
  <c r="AP5975" i="7"/>
  <c r="AP5976" i="7"/>
  <c r="AP5977" i="7"/>
  <c r="AP5978" i="7"/>
  <c r="AP5979" i="7"/>
  <c r="AP5980" i="7"/>
  <c r="AP5981" i="7"/>
  <c r="AP5982" i="7"/>
  <c r="AP5983" i="7"/>
  <c r="AP5984" i="7"/>
  <c r="AP5985" i="7"/>
  <c r="AP5986" i="7"/>
  <c r="AP5987" i="7"/>
  <c r="AP5988" i="7"/>
  <c r="AP5989" i="7"/>
  <c r="AP5990" i="7"/>
  <c r="AP5991" i="7"/>
  <c r="AP5992" i="7"/>
  <c r="AP5993" i="7"/>
  <c r="AP5994" i="7"/>
  <c r="AP5995" i="7"/>
  <c r="AP5996" i="7"/>
  <c r="AP5997" i="7"/>
  <c r="AP5998" i="7"/>
  <c r="AP5999" i="7"/>
  <c r="AP6000" i="7"/>
  <c r="AP6001" i="7"/>
  <c r="AP6002" i="7"/>
  <c r="AP6003" i="7"/>
  <c r="AP6004" i="7"/>
  <c r="AP6005" i="7"/>
  <c r="AP6006" i="7"/>
  <c r="AP6007" i="7"/>
  <c r="AP6008" i="7"/>
  <c r="AP6009" i="7"/>
  <c r="AP6010" i="7"/>
  <c r="AP6011" i="7"/>
  <c r="AP6012" i="7"/>
  <c r="AP6013" i="7"/>
  <c r="AP6014" i="7"/>
  <c r="AP6015" i="7"/>
  <c r="AP6016" i="7"/>
  <c r="AP6017" i="7"/>
  <c r="AP6018" i="7"/>
  <c r="AP6019" i="7"/>
  <c r="AP6020" i="7"/>
  <c r="AP6021" i="7"/>
  <c r="AP6022" i="7"/>
  <c r="AP6023" i="7"/>
  <c r="AP6024" i="7"/>
  <c r="AP6025" i="7"/>
  <c r="AP6026" i="7"/>
  <c r="AP6027" i="7"/>
  <c r="AP6028" i="7"/>
  <c r="AP6029" i="7"/>
  <c r="AP6030" i="7"/>
  <c r="AP6031" i="7"/>
  <c r="AP6032" i="7"/>
  <c r="AP6033" i="7"/>
  <c r="AP6034" i="7"/>
  <c r="AP6035" i="7"/>
  <c r="AP6036" i="7"/>
  <c r="AP6037" i="7"/>
  <c r="AP6038" i="7"/>
  <c r="AP6039" i="7"/>
  <c r="AP6040" i="7"/>
  <c r="AP6041" i="7"/>
  <c r="AP6042" i="7"/>
  <c r="AP6043" i="7"/>
  <c r="AP6044" i="7"/>
  <c r="AP6045" i="7"/>
  <c r="AP6046" i="7"/>
  <c r="AP6047" i="7"/>
  <c r="AP6048" i="7"/>
  <c r="AP6049" i="7"/>
  <c r="AP6050" i="7"/>
  <c r="AP6051" i="7"/>
  <c r="AP6052" i="7"/>
  <c r="AP6053" i="7"/>
  <c r="AP6054" i="7"/>
  <c r="AP6055" i="7"/>
  <c r="AP6056" i="7"/>
  <c r="AP6057" i="7"/>
  <c r="AP6058" i="7"/>
  <c r="AP6059" i="7"/>
  <c r="AP6060" i="7"/>
  <c r="AP6061" i="7"/>
  <c r="AP6062" i="7"/>
  <c r="AP6063" i="7"/>
  <c r="AP6064" i="7"/>
  <c r="AP6065" i="7"/>
  <c r="AP6066" i="7"/>
  <c r="AP6067" i="7"/>
  <c r="AP6068" i="7"/>
  <c r="AP6069" i="7"/>
  <c r="AP6070" i="7"/>
  <c r="AP6071" i="7"/>
  <c r="AP6072" i="7"/>
  <c r="AP6073" i="7"/>
  <c r="AP6074" i="7"/>
  <c r="AP6075" i="7"/>
  <c r="AP6076" i="7"/>
  <c r="AP6077" i="7"/>
  <c r="AP6078" i="7"/>
  <c r="AP6079" i="7"/>
  <c r="AP6080" i="7"/>
  <c r="AP6081" i="7"/>
  <c r="AP6082" i="7"/>
  <c r="AP6083" i="7"/>
  <c r="AP6084" i="7"/>
  <c r="AP6085" i="7"/>
  <c r="AP6086" i="7"/>
  <c r="AP6087" i="7"/>
  <c r="AP6088" i="7"/>
  <c r="AP6089" i="7"/>
  <c r="AP6090" i="7"/>
  <c r="AP6091" i="7"/>
  <c r="AP6092" i="7"/>
  <c r="AP6093" i="7"/>
  <c r="AP6094" i="7"/>
  <c r="AP6095" i="7"/>
  <c r="AP6096" i="7"/>
  <c r="AP6097" i="7"/>
  <c r="AP6098" i="7"/>
  <c r="AP6099" i="7"/>
  <c r="AP6100" i="7"/>
  <c r="AP6101" i="7"/>
  <c r="AP6102" i="7"/>
  <c r="AP6103" i="7"/>
  <c r="AP6104" i="7"/>
  <c r="AP6105" i="7"/>
  <c r="AP6106" i="7"/>
  <c r="AP6107" i="7"/>
  <c r="AP6108" i="7"/>
  <c r="AP6109" i="7"/>
  <c r="AP6110" i="7"/>
  <c r="AP6111" i="7"/>
  <c r="AP6112" i="7"/>
  <c r="AP6113" i="7"/>
  <c r="AP6114" i="7"/>
  <c r="AP6115" i="7"/>
  <c r="AP6116" i="7"/>
  <c r="AP6117" i="7"/>
  <c r="AP6118" i="7"/>
  <c r="AP6119" i="7"/>
  <c r="AP6120" i="7"/>
  <c r="AP6121" i="7"/>
  <c r="AP6122" i="7"/>
  <c r="AP6123" i="7"/>
  <c r="AP6124" i="7"/>
  <c r="AP6125" i="7"/>
  <c r="AP6126" i="7"/>
  <c r="AP6127" i="7"/>
  <c r="AP6128" i="7"/>
  <c r="AP6129" i="7"/>
  <c r="AP6130" i="7"/>
  <c r="AP6131" i="7"/>
  <c r="AP6132" i="7"/>
  <c r="AP6133" i="7"/>
  <c r="AP6134" i="7"/>
  <c r="AP6135" i="7"/>
  <c r="AP6136" i="7"/>
  <c r="AP6137" i="7"/>
  <c r="AP6138" i="7"/>
  <c r="AP6139" i="7"/>
  <c r="AP6140" i="7"/>
  <c r="AP6141" i="7"/>
  <c r="AP6142" i="7"/>
  <c r="AP6143" i="7"/>
  <c r="AP6144" i="7"/>
  <c r="AP6145" i="7"/>
  <c r="AP6146" i="7"/>
  <c r="AP6147" i="7"/>
  <c r="AP6148" i="7"/>
  <c r="AP6149" i="7"/>
  <c r="AP6150" i="7"/>
  <c r="AP6151" i="7"/>
  <c r="AP6152" i="7"/>
  <c r="AP6153" i="7"/>
  <c r="AP6154" i="7"/>
  <c r="AP6155" i="7"/>
  <c r="AP6156" i="7"/>
  <c r="AP6157" i="7"/>
  <c r="AP6158" i="7"/>
  <c r="AP6159" i="7"/>
  <c r="AP6160" i="7"/>
  <c r="AP6161" i="7"/>
  <c r="AP6162" i="7"/>
  <c r="AP6163" i="7"/>
  <c r="AP6164" i="7"/>
  <c r="AP6165" i="7"/>
  <c r="AP6166" i="7"/>
  <c r="AP6167" i="7"/>
  <c r="AP6168" i="7"/>
  <c r="AP6169" i="7"/>
  <c r="AP6170" i="7"/>
  <c r="AP6171" i="7"/>
  <c r="AP6172" i="7"/>
  <c r="AP6173" i="7"/>
  <c r="AP6174" i="7"/>
  <c r="AP6175" i="7"/>
  <c r="AP6176" i="7"/>
  <c r="AP6177" i="7"/>
  <c r="AP6178" i="7"/>
  <c r="AP6179" i="7"/>
  <c r="AP6180" i="7"/>
  <c r="AP6181" i="7"/>
  <c r="AP6182" i="7"/>
  <c r="AP6183" i="7"/>
  <c r="AP6184" i="7"/>
  <c r="AP6185" i="7"/>
  <c r="AP6186" i="7"/>
  <c r="AP6187" i="7"/>
  <c r="AP6188" i="7"/>
  <c r="AP6189" i="7"/>
  <c r="AP6190" i="7"/>
  <c r="AP6191" i="7"/>
  <c r="AP6192" i="7"/>
  <c r="AP6193" i="7"/>
  <c r="AP6194" i="7"/>
  <c r="AP6195" i="7"/>
  <c r="AP6196" i="7"/>
  <c r="AP6197" i="7"/>
  <c r="AP6198" i="7"/>
  <c r="AP6199" i="7"/>
  <c r="AP6200" i="7"/>
  <c r="AP6201" i="7"/>
  <c r="AP6202" i="7"/>
  <c r="AP6203" i="7"/>
  <c r="AP6204" i="7"/>
  <c r="AP6205" i="7"/>
  <c r="AP6206" i="7"/>
  <c r="AP6207" i="7"/>
  <c r="AP6208" i="7"/>
  <c r="AP6209" i="7"/>
  <c r="AP6210" i="7"/>
  <c r="AP6211" i="7"/>
  <c r="AP6212" i="7"/>
  <c r="AP6213" i="7"/>
  <c r="AP6214" i="7"/>
  <c r="AP6215" i="7"/>
  <c r="AP6216" i="7"/>
  <c r="AP6217" i="7"/>
  <c r="AP6218" i="7"/>
  <c r="AP6219" i="7"/>
  <c r="AP6220" i="7"/>
  <c r="AP6221" i="7"/>
  <c r="AP6222" i="7"/>
  <c r="AP6223" i="7"/>
  <c r="AP6224" i="7"/>
  <c r="AP6225" i="7"/>
  <c r="AP6226" i="7"/>
  <c r="AP6227" i="7"/>
  <c r="AP6228" i="7"/>
  <c r="AP6229" i="7"/>
  <c r="AP6230" i="7"/>
  <c r="AP6231" i="7"/>
  <c r="AP6232" i="7"/>
  <c r="AP6233" i="7"/>
  <c r="AP6234" i="7"/>
  <c r="AP6235" i="7"/>
  <c r="AP6236" i="7"/>
  <c r="AP6237" i="7"/>
  <c r="AP6238" i="7"/>
  <c r="AP6239" i="7"/>
  <c r="AP6240" i="7"/>
  <c r="AP6241" i="7"/>
  <c r="AP6242" i="7"/>
  <c r="AP6243" i="7"/>
  <c r="AP6244" i="7"/>
  <c r="AP6245" i="7"/>
  <c r="AP6246" i="7"/>
  <c r="AP6247" i="7"/>
  <c r="AP6248" i="7"/>
  <c r="AP6249" i="7"/>
  <c r="AP6250" i="7"/>
  <c r="AP6251" i="7"/>
  <c r="AP6252" i="7"/>
  <c r="AP6253" i="7"/>
  <c r="AP6254" i="7"/>
  <c r="AP6255" i="7"/>
  <c r="AP6256" i="7"/>
  <c r="AP6257" i="7"/>
  <c r="AP6258" i="7"/>
  <c r="AP6259" i="7"/>
  <c r="AP6260" i="7"/>
  <c r="AP6261" i="7"/>
  <c r="AP6262" i="7"/>
  <c r="AP6263" i="7"/>
  <c r="AP6264" i="7"/>
  <c r="AP6265" i="7"/>
  <c r="AP6266" i="7"/>
  <c r="AP6267" i="7"/>
  <c r="AP6268" i="7"/>
  <c r="AP6269" i="7"/>
  <c r="AP6270" i="7"/>
  <c r="AP6271" i="7"/>
  <c r="AP6272" i="7"/>
  <c r="AP6273" i="7"/>
  <c r="AP6274" i="7"/>
  <c r="AP6275" i="7"/>
  <c r="AP6276" i="7"/>
  <c r="AP6277" i="7"/>
  <c r="AP6278" i="7"/>
  <c r="AP6279" i="7"/>
  <c r="AP6280" i="7"/>
  <c r="AP6281" i="7"/>
  <c r="AP6282" i="7"/>
  <c r="AP6283" i="7"/>
  <c r="AP6284" i="7"/>
  <c r="AP6285" i="7"/>
  <c r="AP6286" i="7"/>
  <c r="AP6287" i="7"/>
  <c r="AP6288" i="7"/>
  <c r="AP6289" i="7"/>
  <c r="AP6290" i="7"/>
  <c r="AP6291" i="7"/>
  <c r="AP6292" i="7"/>
  <c r="AP6293" i="7"/>
  <c r="AP6294" i="7"/>
  <c r="AP6295" i="7"/>
  <c r="AP6296" i="7"/>
  <c r="AP6297" i="7"/>
  <c r="AP6298" i="7"/>
  <c r="AP6299" i="7"/>
  <c r="AP6300" i="7"/>
  <c r="AP6301" i="7"/>
  <c r="AP6302" i="7"/>
  <c r="AP6303" i="7"/>
  <c r="AP6304" i="7"/>
  <c r="AP6305" i="7"/>
  <c r="AP6306" i="7"/>
  <c r="AP6307" i="7"/>
  <c r="AP6308" i="7"/>
  <c r="AP6309" i="7"/>
  <c r="AP6310" i="7"/>
  <c r="AP6311" i="7"/>
  <c r="AP6312" i="7"/>
  <c r="AP6313" i="7"/>
  <c r="AP6314" i="7"/>
  <c r="AP6315" i="7"/>
  <c r="AP6316" i="7"/>
  <c r="AP6317" i="7"/>
  <c r="AP6318" i="7"/>
  <c r="AP6319" i="7"/>
  <c r="AP6320" i="7"/>
  <c r="AP6321" i="7"/>
  <c r="AP6322" i="7"/>
  <c r="AP6323" i="7"/>
  <c r="AP6324" i="7"/>
  <c r="AP6325" i="7"/>
  <c r="AP6326" i="7"/>
  <c r="AP6327" i="7"/>
  <c r="AP6328" i="7"/>
  <c r="AP6329" i="7"/>
  <c r="AP6330" i="7"/>
  <c r="AP6331" i="7"/>
  <c r="AP6332" i="7"/>
  <c r="AP6333" i="7"/>
  <c r="AP6334" i="7"/>
  <c r="AP6335" i="7"/>
  <c r="AP6336" i="7"/>
  <c r="AP6337" i="7"/>
  <c r="AP6338" i="7"/>
  <c r="AP6339" i="7"/>
  <c r="AP6340" i="7"/>
  <c r="AP6341" i="7"/>
  <c r="AP6342" i="7"/>
  <c r="AP6343" i="7"/>
  <c r="AP6344" i="7"/>
  <c r="AP6345" i="7"/>
  <c r="AP6346" i="7"/>
  <c r="AP6347" i="7"/>
  <c r="AP6348" i="7"/>
  <c r="AP6349" i="7"/>
  <c r="AP6350" i="7"/>
  <c r="AP6351" i="7"/>
  <c r="AP6352" i="7"/>
  <c r="AP6353" i="7"/>
  <c r="AP6354" i="7"/>
  <c r="AP6355" i="7"/>
  <c r="AP6356" i="7"/>
  <c r="AP6357" i="7"/>
  <c r="AP6358" i="7"/>
  <c r="AP6359" i="7"/>
  <c r="AP6360" i="7"/>
  <c r="AP6361" i="7"/>
  <c r="AP6362" i="7"/>
  <c r="AP6363" i="7"/>
  <c r="AP6364" i="7"/>
  <c r="AP6365" i="7"/>
  <c r="AP6366" i="7"/>
  <c r="AP6367" i="7"/>
  <c r="AP6368" i="7"/>
  <c r="AP6369" i="7"/>
  <c r="AP6370" i="7"/>
  <c r="AP6371" i="7"/>
  <c r="AP6372" i="7"/>
  <c r="AP6373" i="7"/>
  <c r="AP6374" i="7"/>
  <c r="AP6375" i="7"/>
  <c r="AP6376" i="7"/>
  <c r="AP6377" i="7"/>
  <c r="AP6378" i="7"/>
  <c r="AP6379" i="7"/>
  <c r="AP6380" i="7"/>
  <c r="AP6381" i="7"/>
  <c r="AP6382" i="7"/>
  <c r="AP6383" i="7"/>
  <c r="AP6384" i="7"/>
  <c r="AP6385" i="7"/>
  <c r="AP6386" i="7"/>
  <c r="AP6387" i="7"/>
  <c r="AP6388" i="7"/>
  <c r="AP6389" i="7"/>
  <c r="AP6390" i="7"/>
  <c r="AP6391" i="7"/>
  <c r="AP6392" i="7"/>
  <c r="AP6393" i="7"/>
  <c r="AP6394" i="7"/>
  <c r="AP6395" i="7"/>
  <c r="AP6396" i="7"/>
  <c r="AP6397" i="7"/>
  <c r="AP6398" i="7"/>
  <c r="AP6399" i="7"/>
  <c r="AP6400" i="7"/>
  <c r="AP6401" i="7"/>
  <c r="AP6402" i="7"/>
  <c r="AP6403" i="7"/>
  <c r="AP6404" i="7"/>
  <c r="AP6405" i="7"/>
  <c r="AP6406" i="7"/>
  <c r="AP6407" i="7"/>
  <c r="AP6408" i="7"/>
  <c r="AP6409" i="7"/>
  <c r="AP6410" i="7"/>
  <c r="AP6411" i="7"/>
  <c r="AP6412" i="7"/>
  <c r="AP6413" i="7"/>
  <c r="AP6414" i="7"/>
  <c r="AP6415" i="7"/>
  <c r="AP6416" i="7"/>
  <c r="AP6417" i="7"/>
  <c r="AP6418" i="7"/>
  <c r="AP6419" i="7"/>
  <c r="AP6420" i="7"/>
  <c r="AP6421" i="7"/>
  <c r="AP6422" i="7"/>
  <c r="AP6423" i="7"/>
  <c r="AP6424" i="7"/>
  <c r="AP6425" i="7"/>
  <c r="AP6426" i="7"/>
  <c r="AP6427" i="7"/>
  <c r="AP6428" i="7"/>
  <c r="AP6429" i="7"/>
  <c r="AP6430" i="7"/>
  <c r="AP6431" i="7"/>
  <c r="AP6432" i="7"/>
  <c r="AP6433" i="7"/>
  <c r="AP6434" i="7"/>
  <c r="AP6435" i="7"/>
  <c r="AP6436" i="7"/>
  <c r="AP6437" i="7"/>
  <c r="AP6438" i="7"/>
  <c r="AP6439" i="7"/>
  <c r="AP6440" i="7"/>
  <c r="AP6441" i="7"/>
  <c r="AP6442" i="7"/>
  <c r="AP6443" i="7"/>
  <c r="AP6444" i="7"/>
  <c r="AP6445" i="7"/>
  <c r="AP6446" i="7"/>
  <c r="AP6447" i="7"/>
  <c r="AP6448" i="7"/>
  <c r="AP6449" i="7"/>
  <c r="AP6450" i="7"/>
  <c r="AP6451" i="7"/>
  <c r="AP6452" i="7"/>
  <c r="AP6453" i="7"/>
  <c r="AP6454" i="7"/>
  <c r="AP6455" i="7"/>
  <c r="AP6456" i="7"/>
  <c r="AP6457" i="7"/>
  <c r="AP6458" i="7"/>
  <c r="AP6459" i="7"/>
  <c r="AP6460" i="7"/>
  <c r="AP6461" i="7"/>
  <c r="AP6462" i="7"/>
  <c r="AP6463" i="7"/>
  <c r="AP6464" i="7"/>
  <c r="AP6465" i="7"/>
  <c r="AP6466" i="7"/>
  <c r="AP6467" i="7"/>
  <c r="AP6468" i="7"/>
  <c r="AP6469" i="7"/>
  <c r="AP6470" i="7"/>
  <c r="AP6471" i="7"/>
  <c r="AP6472" i="7"/>
  <c r="AP6473" i="7"/>
  <c r="AP6474" i="7"/>
  <c r="AP6475" i="7"/>
  <c r="AP6476" i="7"/>
  <c r="AP6477" i="7"/>
  <c r="AP6478" i="7"/>
  <c r="AP6479" i="7"/>
  <c r="AP6480" i="7"/>
  <c r="AP6481" i="7"/>
  <c r="AP6482" i="7"/>
  <c r="AP6483" i="7"/>
  <c r="AP6484" i="7"/>
  <c r="AP6485" i="7"/>
  <c r="AP6486" i="7"/>
  <c r="AP6487" i="7"/>
  <c r="AP6488" i="7"/>
  <c r="AP6489" i="7"/>
  <c r="AP6490" i="7"/>
  <c r="AP6491" i="7"/>
  <c r="AP6492" i="7"/>
  <c r="AP6493" i="7"/>
  <c r="AP6494" i="7"/>
  <c r="AP6495" i="7"/>
  <c r="AP6496" i="7"/>
  <c r="AP6497" i="7"/>
  <c r="AP6498" i="7"/>
  <c r="AP6499" i="7"/>
  <c r="AP6500" i="7"/>
  <c r="AP6501" i="7"/>
  <c r="AP6502" i="7"/>
  <c r="AP6503" i="7"/>
  <c r="AP6504" i="7"/>
  <c r="AP6505" i="7"/>
  <c r="AP6506" i="7"/>
  <c r="AP6507" i="7"/>
  <c r="AP6508" i="7"/>
  <c r="AP6509" i="7"/>
  <c r="AP6510" i="7"/>
  <c r="AP6511" i="7"/>
  <c r="AP6512" i="7"/>
  <c r="AP6513" i="7"/>
  <c r="AP6514" i="7"/>
  <c r="AP6515" i="7"/>
  <c r="AP6516" i="7"/>
  <c r="AP6517" i="7"/>
  <c r="AP6518" i="7"/>
  <c r="AP6519" i="7"/>
  <c r="AP6520" i="7"/>
  <c r="AP6521" i="7"/>
  <c r="AP6522" i="7"/>
  <c r="AP6523" i="7"/>
  <c r="AP6524" i="7"/>
  <c r="AP6525" i="7"/>
  <c r="AP6526" i="7"/>
  <c r="AP6527" i="7"/>
  <c r="AP6528" i="7"/>
  <c r="AP6529" i="7"/>
  <c r="AP6530" i="7"/>
  <c r="AP6531" i="7"/>
  <c r="AP6532" i="7"/>
  <c r="AP6533" i="7"/>
  <c r="AP6534" i="7"/>
  <c r="AP6535" i="7"/>
  <c r="AP6536" i="7"/>
  <c r="AP6537" i="7"/>
  <c r="AP6538" i="7"/>
  <c r="AP6539" i="7"/>
  <c r="AP6540" i="7"/>
  <c r="AP6541" i="7"/>
  <c r="AP6542" i="7"/>
  <c r="AP6543" i="7"/>
  <c r="AP6544" i="7"/>
  <c r="AP6545" i="7"/>
  <c r="AP6546" i="7"/>
  <c r="AP6547" i="7"/>
  <c r="AP6548" i="7"/>
  <c r="AP6549" i="7"/>
  <c r="AP6550" i="7"/>
  <c r="AP6551" i="7"/>
  <c r="AP6552" i="7"/>
  <c r="AP6553" i="7"/>
  <c r="AP6554" i="7"/>
  <c r="AP6555" i="7"/>
  <c r="AP6556" i="7"/>
  <c r="AP6557" i="7"/>
  <c r="AP6558" i="7"/>
  <c r="AP6559" i="7"/>
  <c r="AP6560" i="7"/>
  <c r="AP6561" i="7"/>
  <c r="AP6562" i="7"/>
  <c r="AP6563" i="7"/>
  <c r="AP6564" i="7"/>
  <c r="AP6565" i="7"/>
  <c r="AP6566" i="7"/>
  <c r="AP6567" i="7"/>
  <c r="AP6568" i="7"/>
  <c r="AP6569" i="7"/>
  <c r="AP6570" i="7"/>
  <c r="AP6571" i="7"/>
  <c r="AP6572" i="7"/>
  <c r="AP6573" i="7"/>
  <c r="AP6574" i="7"/>
  <c r="AP6575" i="7"/>
  <c r="AP6576" i="7"/>
  <c r="AP6577" i="7"/>
  <c r="AP6578" i="7"/>
  <c r="AP6579" i="7"/>
  <c r="AP6580" i="7"/>
  <c r="AP6581" i="7"/>
  <c r="AP6582" i="7"/>
  <c r="AP6583" i="7"/>
  <c r="AP6584" i="7"/>
  <c r="AP6585" i="7"/>
  <c r="AP6586" i="7"/>
  <c r="AP6587" i="7"/>
  <c r="AP6588" i="7"/>
  <c r="AP6589" i="7"/>
  <c r="AP6590" i="7"/>
  <c r="AP6591" i="7"/>
  <c r="AP6592" i="7"/>
  <c r="AP6593" i="7"/>
  <c r="AP6594" i="7"/>
  <c r="AP6595" i="7"/>
  <c r="AP6596" i="7"/>
  <c r="AP6597" i="7"/>
  <c r="AP6598" i="7"/>
  <c r="AP6599" i="7"/>
  <c r="AP6600" i="7"/>
  <c r="AP6601" i="7"/>
  <c r="AP6602" i="7"/>
  <c r="AP6603" i="7"/>
  <c r="AP6604" i="7"/>
  <c r="AP6605" i="7"/>
  <c r="AP6606" i="7"/>
  <c r="AP6607" i="7"/>
  <c r="AP6608" i="7"/>
  <c r="AP6609" i="7"/>
  <c r="AP6610" i="7"/>
  <c r="AP6611" i="7"/>
  <c r="AP6612" i="7"/>
  <c r="AP6613" i="7"/>
  <c r="AP6614" i="7"/>
  <c r="AP6615" i="7"/>
  <c r="AP6616" i="7"/>
  <c r="AP6617" i="7"/>
  <c r="AP6618" i="7"/>
  <c r="AP6619" i="7"/>
  <c r="AP6620" i="7"/>
  <c r="AP6621" i="7"/>
  <c r="AP6622" i="7"/>
  <c r="AP6623" i="7"/>
  <c r="AP6624" i="7"/>
  <c r="AP6625" i="7"/>
  <c r="AP6626" i="7"/>
  <c r="AP6627" i="7"/>
  <c r="AP6628" i="7"/>
  <c r="AP6629" i="7"/>
  <c r="AP6630" i="7"/>
  <c r="AP6631" i="7"/>
  <c r="AP6632" i="7"/>
  <c r="AP6633" i="7"/>
  <c r="AP6634" i="7"/>
  <c r="AP6635" i="7"/>
  <c r="AP6636" i="7"/>
  <c r="AP6637" i="7"/>
  <c r="AP6638" i="7"/>
  <c r="AP6639" i="7"/>
  <c r="AP6640" i="7"/>
  <c r="AP6641" i="7"/>
  <c r="AP6642" i="7"/>
  <c r="AP6643" i="7"/>
  <c r="AP6644" i="7"/>
  <c r="AP6645" i="7"/>
  <c r="AP6646" i="7"/>
  <c r="AP6647" i="7"/>
  <c r="AP6648" i="7"/>
  <c r="AP6649" i="7"/>
  <c r="AP6650" i="7"/>
  <c r="AP6651" i="7"/>
  <c r="AP6652" i="7"/>
  <c r="AP6653" i="7"/>
  <c r="AP6654" i="7"/>
  <c r="AP6655" i="7"/>
  <c r="AP6656" i="7"/>
  <c r="AP6657" i="7"/>
  <c r="AP6658" i="7"/>
  <c r="AP6659" i="7"/>
  <c r="AP6660" i="7"/>
  <c r="AP6661" i="7"/>
  <c r="AP6662" i="7"/>
  <c r="AP6663" i="7"/>
  <c r="AP6664" i="7"/>
  <c r="AP6665" i="7"/>
  <c r="AP6666" i="7"/>
  <c r="AP6667" i="7"/>
  <c r="AP6668" i="7"/>
  <c r="AP6669" i="7"/>
  <c r="AP6670" i="7"/>
  <c r="AP6671" i="7"/>
  <c r="AP6672" i="7"/>
  <c r="AP6673" i="7"/>
  <c r="AP6674" i="7"/>
  <c r="AP6675" i="7"/>
  <c r="AP6676" i="7"/>
  <c r="AP6677" i="7"/>
  <c r="AP6678" i="7"/>
  <c r="AP6679" i="7"/>
  <c r="AP6680" i="7"/>
  <c r="AP6681" i="7"/>
  <c r="AP6682" i="7"/>
  <c r="AP6683" i="7"/>
  <c r="AP6684" i="7"/>
  <c r="AP6685" i="7"/>
  <c r="AP6686" i="7"/>
  <c r="AP6687" i="7"/>
  <c r="AP6688" i="7"/>
  <c r="AP6689" i="7"/>
  <c r="AP6690" i="7"/>
  <c r="AP6691" i="7"/>
  <c r="AP6692" i="7"/>
  <c r="AP6693" i="7"/>
  <c r="AP6694" i="7"/>
  <c r="AP6695" i="7"/>
  <c r="AP6696" i="7"/>
  <c r="AP6697" i="7"/>
  <c r="AP6698" i="7"/>
  <c r="AP6699" i="7"/>
  <c r="AP6700" i="7"/>
  <c r="AP6701" i="7"/>
  <c r="AP6702" i="7"/>
  <c r="AP6703" i="7"/>
  <c r="AP6704" i="7"/>
  <c r="AP6705" i="7"/>
  <c r="AP6706" i="7"/>
  <c r="AP6707" i="7"/>
  <c r="AP6708" i="7"/>
  <c r="AP6709" i="7"/>
  <c r="AP6710" i="7"/>
  <c r="AP6711" i="7"/>
  <c r="AP6712" i="7"/>
  <c r="AP6713" i="7"/>
  <c r="AP6714" i="7"/>
  <c r="AP6715" i="7"/>
  <c r="AP6716" i="7"/>
  <c r="AP6717" i="7"/>
  <c r="AP6718" i="7"/>
  <c r="AP6719" i="7"/>
  <c r="AP6720" i="7"/>
  <c r="AP6721" i="7"/>
  <c r="AP6722" i="7"/>
  <c r="AP6723" i="7"/>
  <c r="AP6724" i="7"/>
  <c r="AP6725" i="7"/>
  <c r="AP6726" i="7"/>
  <c r="AP6727" i="7"/>
  <c r="AP6728" i="7"/>
  <c r="AP6729" i="7"/>
  <c r="AP6730" i="7"/>
  <c r="AP6731" i="7"/>
  <c r="AP6732" i="7"/>
  <c r="AP6733" i="7"/>
  <c r="AP6734" i="7"/>
  <c r="AP6735" i="7"/>
  <c r="AP6736" i="7"/>
  <c r="AP6737" i="7"/>
  <c r="AP6738" i="7"/>
  <c r="AP6739" i="7"/>
  <c r="AP6740" i="7"/>
  <c r="AP6741" i="7"/>
  <c r="AP6742" i="7"/>
  <c r="AP6743" i="7"/>
  <c r="AP6744" i="7"/>
  <c r="AP6745" i="7"/>
  <c r="AP6746" i="7"/>
  <c r="AP6747" i="7"/>
  <c r="AP6748" i="7"/>
  <c r="AP6749" i="7"/>
  <c r="AP6750" i="7"/>
  <c r="AP6751" i="7"/>
  <c r="AP6752" i="7"/>
  <c r="AP6753" i="7"/>
  <c r="AP6754" i="7"/>
  <c r="AP6755" i="7"/>
  <c r="AP6756" i="7"/>
  <c r="AP6757" i="7"/>
  <c r="AP6758" i="7"/>
  <c r="AP6759" i="7"/>
  <c r="AP6760" i="7"/>
  <c r="AP6761" i="7"/>
  <c r="AP6762" i="7"/>
  <c r="AP6763" i="7"/>
  <c r="AP6764" i="7"/>
  <c r="AP6765" i="7"/>
  <c r="AP6766" i="7"/>
  <c r="AP6767" i="7"/>
  <c r="AP6768" i="7"/>
  <c r="AP6769" i="7"/>
  <c r="AP6770" i="7"/>
  <c r="AP6771" i="7"/>
  <c r="AP6772" i="7"/>
  <c r="AP6773" i="7"/>
  <c r="AP6774" i="7"/>
  <c r="AP6775" i="7"/>
  <c r="AP6776" i="7"/>
  <c r="AP6777" i="7"/>
  <c r="AP6778" i="7"/>
  <c r="AP6779" i="7"/>
  <c r="AP6780" i="7"/>
  <c r="AP6781" i="7"/>
  <c r="AP6782" i="7"/>
  <c r="AP6783" i="7"/>
  <c r="AP6784" i="7"/>
  <c r="AP6785" i="7"/>
  <c r="AP6786" i="7"/>
  <c r="AP6787" i="7"/>
  <c r="AP6788" i="7"/>
  <c r="AP6789" i="7"/>
  <c r="AP6790" i="7"/>
  <c r="AP6791" i="7"/>
  <c r="AP6792" i="7"/>
  <c r="AP6793" i="7"/>
  <c r="AP6794" i="7"/>
  <c r="AP6795" i="7"/>
  <c r="AP6796" i="7"/>
  <c r="AP6797" i="7"/>
  <c r="AP6798" i="7"/>
  <c r="AP6799" i="7"/>
  <c r="AP6800" i="7"/>
  <c r="AP6801" i="7"/>
  <c r="AP6802" i="7"/>
  <c r="AP6803" i="7"/>
  <c r="AP6804" i="7"/>
  <c r="AP6805" i="7"/>
  <c r="AP6806" i="7"/>
  <c r="AP6807" i="7"/>
  <c r="AP6808" i="7"/>
  <c r="AP6809" i="7"/>
  <c r="AP6810" i="7"/>
  <c r="AP6811" i="7"/>
  <c r="AP6812" i="7"/>
  <c r="AP6813" i="7"/>
  <c r="AP6814" i="7"/>
  <c r="AP6815" i="7"/>
  <c r="AP6816" i="7"/>
  <c r="AP6817" i="7"/>
  <c r="AP6818" i="7"/>
  <c r="AP6819" i="7"/>
  <c r="AP6820" i="7"/>
  <c r="AP6821" i="7"/>
  <c r="AP6822" i="7"/>
  <c r="AP6823" i="7"/>
  <c r="AP6824" i="7"/>
  <c r="AP6825" i="7"/>
  <c r="AP6826" i="7"/>
  <c r="AP6827" i="7"/>
  <c r="AP6828" i="7"/>
  <c r="AP6829" i="7"/>
  <c r="AP6830" i="7"/>
  <c r="AP6831" i="7"/>
  <c r="AP6832" i="7"/>
  <c r="AP6833" i="7"/>
  <c r="AP6834" i="7"/>
  <c r="AP6835" i="7"/>
  <c r="AP6836" i="7"/>
  <c r="AP6837" i="7"/>
  <c r="AP6838" i="7"/>
  <c r="AP6839" i="7"/>
  <c r="AP6840" i="7"/>
  <c r="AP6841" i="7"/>
  <c r="AP6842" i="7"/>
  <c r="AP6843" i="7"/>
  <c r="AP6844" i="7"/>
  <c r="AP6845" i="7"/>
  <c r="AP6846" i="7"/>
  <c r="AP6847" i="7"/>
  <c r="AP6848" i="7"/>
  <c r="AP6849" i="7"/>
  <c r="AP6850" i="7"/>
  <c r="AP6851" i="7"/>
  <c r="AP6852" i="7"/>
  <c r="AP6853" i="7"/>
  <c r="AP6854" i="7"/>
  <c r="AP6855" i="7"/>
  <c r="AP6856" i="7"/>
  <c r="AP6857" i="7"/>
  <c r="AP6858" i="7"/>
  <c r="AP6859" i="7"/>
  <c r="AP6860" i="7"/>
  <c r="AP6861" i="7"/>
  <c r="AP6862" i="7"/>
  <c r="AP6863" i="7"/>
  <c r="AP6864" i="7"/>
  <c r="AP6865" i="7"/>
  <c r="AP6866" i="7"/>
  <c r="AP6867" i="7"/>
  <c r="AP6868" i="7"/>
  <c r="AP6869" i="7"/>
  <c r="AP6870" i="7"/>
  <c r="AP6871" i="7"/>
  <c r="AP6872" i="7"/>
  <c r="AP6873" i="7"/>
  <c r="AP6874" i="7"/>
  <c r="AP6875" i="7"/>
  <c r="AP6876" i="7"/>
  <c r="AP6877" i="7"/>
  <c r="AP6878" i="7"/>
  <c r="AP6879" i="7"/>
  <c r="AP6880" i="7"/>
  <c r="AP6881" i="7"/>
  <c r="AP6882" i="7"/>
  <c r="AP6883" i="7"/>
  <c r="AP6884" i="7"/>
  <c r="AP6885" i="7"/>
  <c r="AP6886" i="7"/>
  <c r="AP6887" i="7"/>
  <c r="AP6888" i="7"/>
  <c r="AP6889" i="7"/>
  <c r="AP6890" i="7"/>
  <c r="AP6891" i="7"/>
  <c r="AP6892" i="7"/>
  <c r="AP6893" i="7"/>
  <c r="AP6894" i="7"/>
  <c r="AP6895" i="7"/>
  <c r="AP6896" i="7"/>
  <c r="AP6897" i="7"/>
  <c r="AP6898" i="7"/>
  <c r="AP6899" i="7"/>
  <c r="AP6900" i="7"/>
  <c r="AP6901" i="7"/>
  <c r="AP6902" i="7"/>
  <c r="AP6903" i="7"/>
  <c r="AP6904" i="7"/>
  <c r="AP6905" i="7"/>
  <c r="AP6906" i="7"/>
  <c r="AP6907" i="7"/>
  <c r="AP6908" i="7"/>
  <c r="AP6909" i="7"/>
  <c r="AP6910" i="7"/>
  <c r="AP6911" i="7"/>
  <c r="AP6912" i="7"/>
  <c r="AP6913" i="7"/>
  <c r="AP6914" i="7"/>
  <c r="AP6915" i="7"/>
  <c r="AP6916" i="7"/>
  <c r="AP6917" i="7"/>
  <c r="AP6918" i="7"/>
  <c r="AP6919" i="7"/>
  <c r="AP6920" i="7"/>
  <c r="AP6921" i="7"/>
  <c r="AP6922" i="7"/>
  <c r="AP6923" i="7"/>
  <c r="AP6924" i="7"/>
  <c r="AP6925" i="7"/>
  <c r="AP6926" i="7"/>
  <c r="AP6927" i="7"/>
  <c r="AP6928" i="7"/>
  <c r="AP6929" i="7"/>
  <c r="AP6930" i="7"/>
  <c r="AP6931" i="7"/>
  <c r="AP6932" i="7"/>
  <c r="AP6933" i="7"/>
  <c r="AP6934" i="7"/>
  <c r="AP6935" i="7"/>
  <c r="AP6936" i="7"/>
  <c r="AP6937" i="7"/>
  <c r="AP6938" i="7"/>
  <c r="AP6939" i="7"/>
  <c r="AP6940" i="7"/>
  <c r="AP6941" i="7"/>
  <c r="AP6942" i="7"/>
  <c r="AP6943" i="7"/>
  <c r="AP6944" i="7"/>
  <c r="AP6945" i="7"/>
  <c r="AP6946" i="7"/>
  <c r="AP6947" i="7"/>
  <c r="AP6948" i="7"/>
  <c r="AP6949" i="7"/>
  <c r="AP6950" i="7"/>
  <c r="AP6951" i="7"/>
  <c r="AP6952" i="7"/>
  <c r="AP6953" i="7"/>
  <c r="AP6954" i="7"/>
  <c r="AP6955" i="7"/>
  <c r="AP6956" i="7"/>
  <c r="AP6957" i="7"/>
  <c r="AP6958" i="7"/>
  <c r="AP6959" i="7"/>
  <c r="AP6960" i="7"/>
  <c r="AP6961" i="7"/>
  <c r="AP6962" i="7"/>
  <c r="AP6963" i="7"/>
  <c r="AP6964" i="7"/>
  <c r="AP6965" i="7"/>
  <c r="AP6966" i="7"/>
  <c r="AP6967" i="7"/>
  <c r="AP6968" i="7"/>
  <c r="AP6969" i="7"/>
  <c r="AP6970" i="7"/>
  <c r="AP6971" i="7"/>
  <c r="AP6972" i="7"/>
  <c r="AP6973" i="7"/>
  <c r="AP6974" i="7"/>
  <c r="AP6975" i="7"/>
  <c r="AP6976" i="7"/>
  <c r="AP6977" i="7"/>
  <c r="AP6978" i="7"/>
  <c r="AP6979" i="7"/>
  <c r="AP6980" i="7"/>
  <c r="AP6981" i="7"/>
  <c r="AP6982" i="7"/>
  <c r="AP6983" i="7"/>
  <c r="AP6984" i="7"/>
  <c r="AP6985" i="7"/>
  <c r="AP6986" i="7"/>
  <c r="AP6987" i="7"/>
  <c r="AP6988" i="7"/>
  <c r="AP6989" i="7"/>
  <c r="AP6990" i="7"/>
  <c r="AP6991" i="7"/>
  <c r="AP6992" i="7"/>
  <c r="AP6993" i="7"/>
  <c r="AP6994" i="7"/>
  <c r="AP6995" i="7"/>
  <c r="AP6996" i="7"/>
  <c r="AP6997" i="7"/>
  <c r="AP6998" i="7"/>
  <c r="AP6999" i="7"/>
  <c r="AP7000" i="7"/>
  <c r="AP7001" i="7"/>
  <c r="AP7002" i="7"/>
  <c r="AP7003" i="7"/>
  <c r="AP7004" i="7"/>
  <c r="AP7005" i="7"/>
  <c r="AP7006" i="7"/>
  <c r="AP7007" i="7"/>
  <c r="AP7008" i="7"/>
  <c r="AP7009" i="7"/>
  <c r="AP7010" i="7"/>
  <c r="AP7011" i="7"/>
  <c r="AP7012" i="7"/>
  <c r="AP7013" i="7"/>
  <c r="AP7014" i="7"/>
  <c r="AP7015" i="7"/>
  <c r="AP7016" i="7"/>
  <c r="AP7017" i="7"/>
  <c r="AP7018" i="7"/>
  <c r="AP7019" i="7"/>
  <c r="AP7020" i="7"/>
  <c r="AP7021" i="7"/>
  <c r="AP7022" i="7"/>
  <c r="AP7023" i="7"/>
  <c r="AP7024" i="7"/>
  <c r="AP7025" i="7"/>
  <c r="AP7026" i="7"/>
  <c r="AP7027" i="7"/>
  <c r="AP7028" i="7"/>
  <c r="AP7029" i="7"/>
  <c r="AP7030" i="7"/>
  <c r="AP7031" i="7"/>
  <c r="AP7032" i="7"/>
  <c r="AP7033" i="7"/>
  <c r="AP7034" i="7"/>
  <c r="AP7035" i="7"/>
  <c r="AP7036" i="7"/>
  <c r="AP7037" i="7"/>
  <c r="AP7038" i="7"/>
  <c r="AP7039" i="7"/>
  <c r="AP7040" i="7"/>
  <c r="AP7041" i="7"/>
  <c r="AP7042" i="7"/>
  <c r="AP7043" i="7"/>
  <c r="AP7044" i="7"/>
  <c r="AP7045" i="7"/>
  <c r="AP7046" i="7"/>
  <c r="AP7047" i="7"/>
  <c r="AP7048" i="7"/>
  <c r="AP7049" i="7"/>
  <c r="AP7050" i="7"/>
  <c r="AP7051" i="7"/>
  <c r="AP7052" i="7"/>
  <c r="AP7053" i="7"/>
  <c r="AP7054" i="7"/>
  <c r="AP7055" i="7"/>
  <c r="AP7056" i="7"/>
  <c r="AP7057" i="7"/>
  <c r="AP7058" i="7"/>
  <c r="AP7059" i="7"/>
  <c r="AP7060" i="7"/>
  <c r="AP7061" i="7"/>
  <c r="AP7062" i="7"/>
  <c r="AP7063" i="7"/>
  <c r="AP7064" i="7"/>
  <c r="AP7065" i="7"/>
  <c r="AP7066" i="7"/>
  <c r="AP7067" i="7"/>
  <c r="AP7068" i="7"/>
  <c r="AP7069" i="7"/>
  <c r="AP7070" i="7"/>
  <c r="AP7071" i="7"/>
  <c r="AP7072" i="7"/>
  <c r="AP7073" i="7"/>
  <c r="AP7074" i="7"/>
  <c r="AP7075" i="7"/>
  <c r="AP7076" i="7"/>
  <c r="AP7077" i="7"/>
  <c r="AP7078" i="7"/>
  <c r="AP7079" i="7"/>
  <c r="AP7080" i="7"/>
  <c r="AP7081" i="7"/>
  <c r="AP7082" i="7"/>
  <c r="AP7083" i="7"/>
  <c r="AP7084" i="7"/>
  <c r="AP7085" i="7"/>
  <c r="AP7086" i="7"/>
  <c r="AP7087" i="7"/>
  <c r="AP7088" i="7"/>
  <c r="AP7089" i="7"/>
  <c r="AP7090" i="7"/>
  <c r="AP7091" i="7"/>
  <c r="AP7092" i="7"/>
  <c r="AP7093" i="7"/>
  <c r="AP7094" i="7"/>
  <c r="AP7095" i="7"/>
  <c r="AP7096" i="7"/>
  <c r="AP7097" i="7"/>
  <c r="AP7098" i="7"/>
  <c r="AP7099" i="7"/>
  <c r="AP7100" i="7"/>
  <c r="AP7101" i="7"/>
  <c r="AP7102" i="7"/>
  <c r="AP7103" i="7"/>
  <c r="AP7104" i="7"/>
  <c r="AP7105" i="7"/>
  <c r="AP7106" i="7"/>
  <c r="AP7107" i="7"/>
  <c r="AP7108" i="7"/>
  <c r="AP7109" i="7"/>
  <c r="AP7110" i="7"/>
  <c r="AP7111" i="7"/>
  <c r="AP7112" i="7"/>
  <c r="AP7113" i="7"/>
  <c r="AP7114" i="7"/>
  <c r="AP7115" i="7"/>
  <c r="AP7116" i="7"/>
  <c r="AP7117" i="7"/>
  <c r="AP7118" i="7"/>
  <c r="AP7119" i="7"/>
  <c r="AP7120" i="7"/>
  <c r="AP7121" i="7"/>
  <c r="AP7122" i="7"/>
  <c r="AP7123" i="7"/>
  <c r="AP7124" i="7"/>
  <c r="AP7125" i="7"/>
  <c r="AP7126" i="7"/>
  <c r="AP7127" i="7"/>
  <c r="AP7128" i="7"/>
  <c r="AP7129" i="7"/>
  <c r="AP7130" i="7"/>
  <c r="AP7131" i="7"/>
  <c r="AP7132" i="7"/>
  <c r="AP7133" i="7"/>
  <c r="AP7134" i="7"/>
  <c r="AP7135" i="7"/>
  <c r="AP7136" i="7"/>
  <c r="AP7137" i="7"/>
  <c r="AP7138" i="7"/>
  <c r="AP7139" i="7"/>
  <c r="AP7140" i="7"/>
  <c r="AP7141" i="7"/>
  <c r="AP7142" i="7"/>
  <c r="AP7143" i="7"/>
  <c r="AP7144" i="7"/>
  <c r="AP7145" i="7"/>
  <c r="AP7146" i="7"/>
  <c r="AP7147" i="7"/>
  <c r="AP7148" i="7"/>
  <c r="AP7149" i="7"/>
  <c r="AP7150" i="7"/>
  <c r="AP7151" i="7"/>
  <c r="AP7152" i="7"/>
  <c r="AP7153" i="7"/>
  <c r="AP7154" i="7"/>
  <c r="AP7155" i="7"/>
  <c r="AP7156" i="7"/>
  <c r="AP7157" i="7"/>
  <c r="AP7158" i="7"/>
  <c r="AP7159" i="7"/>
  <c r="AP7160" i="7"/>
  <c r="AP7161" i="7"/>
  <c r="AP7162" i="7"/>
  <c r="AP7163" i="7"/>
  <c r="AP7164" i="7"/>
  <c r="AP7165" i="7"/>
  <c r="AP7166" i="7"/>
  <c r="AP7167" i="7"/>
  <c r="AP7168" i="7"/>
  <c r="AP7169" i="7"/>
  <c r="AP7170" i="7"/>
  <c r="AP7171" i="7"/>
  <c r="AP7172" i="7"/>
  <c r="AP7173" i="7"/>
  <c r="AP7174" i="7"/>
  <c r="AP7175" i="7"/>
  <c r="AP7176" i="7"/>
  <c r="AP7177" i="7"/>
  <c r="AP7178" i="7"/>
  <c r="AP7179" i="7"/>
  <c r="AP7180" i="7"/>
  <c r="AP7181" i="7"/>
  <c r="AP7182" i="7"/>
  <c r="AP7183" i="7"/>
  <c r="AP7184" i="7"/>
  <c r="AP7185" i="7"/>
  <c r="AP7186" i="7"/>
  <c r="AP7187" i="7"/>
  <c r="AP7188" i="7"/>
  <c r="AP7189" i="7"/>
  <c r="AP7190" i="7"/>
  <c r="AP7191" i="7"/>
  <c r="AP7192" i="7"/>
  <c r="AP7193" i="7"/>
  <c r="AP7194" i="7"/>
  <c r="AP7195" i="7"/>
  <c r="AP7196" i="7"/>
  <c r="AP7197" i="7"/>
  <c r="AP7198" i="7"/>
  <c r="AP7199" i="7"/>
  <c r="AP7200" i="7"/>
  <c r="AP7201" i="7"/>
  <c r="AP7202" i="7"/>
  <c r="AP7203" i="7"/>
  <c r="AP7204" i="7"/>
  <c r="AP7205" i="7"/>
  <c r="AP7206" i="7"/>
  <c r="AP7207" i="7"/>
  <c r="AP7208" i="7"/>
  <c r="AP7209" i="7"/>
  <c r="AP7210" i="7"/>
  <c r="AP7211" i="7"/>
  <c r="AP7212" i="7"/>
  <c r="AP7213" i="7"/>
  <c r="AP7214" i="7"/>
  <c r="AP7215" i="7"/>
  <c r="AP7216" i="7"/>
  <c r="AP7217" i="7"/>
  <c r="AP7218" i="7"/>
  <c r="AP7219" i="7"/>
  <c r="AP7220" i="7"/>
  <c r="AP7221" i="7"/>
  <c r="AP7222" i="7"/>
  <c r="AP7223" i="7"/>
  <c r="AP7224" i="7"/>
  <c r="AP7225" i="7"/>
  <c r="AP7226" i="7"/>
  <c r="AP7227" i="7"/>
  <c r="AP7228" i="7"/>
  <c r="AP7229" i="7"/>
  <c r="AP7230" i="7"/>
  <c r="AP7231" i="7"/>
  <c r="AP7232" i="7"/>
  <c r="AP7233" i="7"/>
  <c r="AP7234" i="7"/>
  <c r="AP7235" i="7"/>
  <c r="AP7236" i="7"/>
  <c r="AP7237" i="7"/>
  <c r="AP7238" i="7"/>
  <c r="AP7239" i="7"/>
  <c r="AP7240" i="7"/>
  <c r="AP7241" i="7"/>
  <c r="AP7242" i="7"/>
  <c r="AP7243" i="7"/>
  <c r="AP7244" i="7"/>
  <c r="AP7245" i="7"/>
  <c r="AP7246" i="7"/>
  <c r="AP7247" i="7"/>
  <c r="AP7248" i="7"/>
  <c r="AP7249" i="7"/>
  <c r="AP7250" i="7"/>
  <c r="AP7251" i="7"/>
  <c r="AP7252" i="7"/>
  <c r="AP7253" i="7"/>
  <c r="AP7254" i="7"/>
  <c r="AP7255" i="7"/>
  <c r="AP7256" i="7"/>
  <c r="AP7257" i="7"/>
  <c r="AP7258" i="7"/>
  <c r="AP7259" i="7"/>
  <c r="AP7260" i="7"/>
  <c r="AP7261" i="7"/>
  <c r="AP7262" i="7"/>
  <c r="AP7263" i="7"/>
  <c r="AP7264" i="7"/>
  <c r="AP7265" i="7"/>
  <c r="AP7266" i="7"/>
  <c r="AP7267" i="7"/>
  <c r="AP7268" i="7"/>
  <c r="AP7269" i="7"/>
  <c r="AP7270" i="7"/>
  <c r="AP7271" i="7"/>
  <c r="AP7272" i="7"/>
  <c r="AP7273" i="7"/>
  <c r="AP7274" i="7"/>
  <c r="AP7275" i="7"/>
  <c r="AP7276" i="7"/>
  <c r="AP7277" i="7"/>
  <c r="AP7278" i="7"/>
  <c r="AP7279" i="7"/>
  <c r="AP7280" i="7"/>
  <c r="AP7281" i="7"/>
  <c r="AP7282" i="7"/>
  <c r="AP7283" i="7"/>
  <c r="AP7284" i="7"/>
  <c r="AP7285" i="7"/>
  <c r="AP7286" i="7"/>
  <c r="AP7287" i="7"/>
  <c r="AP7288" i="7"/>
  <c r="AP7289" i="7"/>
  <c r="AP7290" i="7"/>
  <c r="AP7291" i="7"/>
  <c r="AP7292" i="7"/>
  <c r="AP7293" i="7"/>
  <c r="AP7294" i="7"/>
  <c r="AP7295" i="7"/>
  <c r="AP7296" i="7"/>
  <c r="AP7297" i="7"/>
  <c r="AP7298" i="7"/>
  <c r="AP7299" i="7"/>
  <c r="AP7300" i="7"/>
  <c r="AP7301" i="7"/>
  <c r="AP7302" i="7"/>
  <c r="AP7303" i="7"/>
  <c r="AP7304" i="7"/>
  <c r="AP7305" i="7"/>
  <c r="AP7306" i="7"/>
  <c r="AP7307" i="7"/>
  <c r="AP7308" i="7"/>
  <c r="AP7309" i="7"/>
  <c r="AP7310" i="7"/>
  <c r="AP7311" i="7"/>
  <c r="AP7312" i="7"/>
  <c r="AP7313" i="7"/>
  <c r="AP7314" i="7"/>
  <c r="AP7315" i="7"/>
  <c r="AP7316" i="7"/>
  <c r="AP7317" i="7"/>
  <c r="AP7318" i="7"/>
  <c r="AP7319" i="7"/>
  <c r="AP7320" i="7"/>
  <c r="AP7321" i="7"/>
  <c r="AP7322" i="7"/>
  <c r="AP7323" i="7"/>
  <c r="AP7324" i="7"/>
  <c r="AP7325" i="7"/>
  <c r="AP7326" i="7"/>
  <c r="AP7327" i="7"/>
  <c r="AP7328" i="7"/>
  <c r="AP7329" i="7"/>
  <c r="AP7330" i="7"/>
  <c r="AP7331" i="7"/>
  <c r="AP7332" i="7"/>
  <c r="AP7333" i="7"/>
  <c r="AP7334" i="7"/>
  <c r="AP7335" i="7"/>
  <c r="AP7336" i="7"/>
  <c r="AP7337" i="7"/>
  <c r="AP7338" i="7"/>
  <c r="AP7339" i="7"/>
  <c r="AP7340" i="7"/>
  <c r="AP7341" i="7"/>
  <c r="AP7342" i="7"/>
  <c r="AP7343" i="7"/>
  <c r="AP7344" i="7"/>
  <c r="AP7345" i="7"/>
  <c r="AP7346" i="7"/>
  <c r="AP7347" i="7"/>
  <c r="AP7348" i="7"/>
  <c r="AP7349" i="7"/>
  <c r="AP7350" i="7"/>
  <c r="AP7351" i="7"/>
  <c r="AP7352" i="7"/>
  <c r="AP7353" i="7"/>
  <c r="AP7354" i="7"/>
  <c r="AP7355" i="7"/>
  <c r="AP7356" i="7"/>
  <c r="AP7357" i="7"/>
  <c r="AP7358" i="7"/>
  <c r="AP7359" i="7"/>
  <c r="AP7360" i="7"/>
  <c r="AP7361" i="7"/>
  <c r="AP7362" i="7"/>
  <c r="AP7363" i="7"/>
  <c r="AP7364" i="7"/>
  <c r="AP7365" i="7"/>
  <c r="AP7366" i="7"/>
  <c r="AP7367" i="7"/>
  <c r="AP7368" i="7"/>
  <c r="AP7369" i="7"/>
  <c r="AP7370" i="7"/>
  <c r="AP7371" i="7"/>
  <c r="AP7372" i="7"/>
  <c r="AP7373" i="7"/>
  <c r="AP7374" i="7"/>
  <c r="AP7375" i="7"/>
  <c r="AP7376" i="7"/>
  <c r="AP7377" i="7"/>
  <c r="AP7378" i="7"/>
  <c r="AP7379" i="7"/>
  <c r="AP7380" i="7"/>
  <c r="AP7381" i="7"/>
  <c r="AP7382" i="7"/>
  <c r="AP7383" i="7"/>
  <c r="AP7384" i="7"/>
  <c r="AP7385" i="7"/>
  <c r="AP7386" i="7"/>
  <c r="AP7387" i="7"/>
  <c r="AP7388" i="7"/>
  <c r="AP7389" i="7"/>
  <c r="AP7390" i="7"/>
  <c r="AP7391" i="7"/>
  <c r="AP7392" i="7"/>
  <c r="AP7393" i="7"/>
  <c r="AP7394" i="7"/>
  <c r="AP7395" i="7"/>
  <c r="AP7396" i="7"/>
  <c r="AP7397" i="7"/>
  <c r="AP7398" i="7"/>
  <c r="AP7399" i="7"/>
  <c r="AP7400" i="7"/>
  <c r="AP7401" i="7"/>
  <c r="AP7402" i="7"/>
  <c r="AP7403" i="7"/>
  <c r="AP7404" i="7"/>
  <c r="AP7405" i="7"/>
  <c r="AP7406" i="7"/>
  <c r="AP7407" i="7"/>
  <c r="AP7408" i="7"/>
  <c r="AP7409" i="7"/>
  <c r="AP7410" i="7"/>
  <c r="AP7411" i="7"/>
  <c r="AP7412" i="7"/>
  <c r="AP7413" i="7"/>
  <c r="AP7414" i="7"/>
  <c r="AP7415" i="7"/>
  <c r="AP7416" i="7"/>
  <c r="AP7417" i="7"/>
  <c r="AP7418" i="7"/>
  <c r="AP7419" i="7"/>
  <c r="AP7420" i="7"/>
  <c r="AP7421" i="7"/>
  <c r="AP7422" i="7"/>
  <c r="AP7423" i="7"/>
  <c r="AP7424" i="7"/>
  <c r="AP7425" i="7"/>
  <c r="AP7426" i="7"/>
  <c r="AP7427" i="7"/>
  <c r="AP7428" i="7"/>
  <c r="AP7429" i="7"/>
  <c r="AP7430" i="7"/>
  <c r="AP7431" i="7"/>
  <c r="AP7432" i="7"/>
  <c r="AP7433" i="7"/>
  <c r="AP7434" i="7"/>
  <c r="AP7435" i="7"/>
  <c r="AP7436" i="7"/>
  <c r="AP7437" i="7"/>
  <c r="AP7438" i="7"/>
  <c r="AP7439" i="7"/>
  <c r="AP7440" i="7"/>
  <c r="AP7441" i="7"/>
  <c r="AP7442" i="7"/>
  <c r="AP7443" i="7"/>
  <c r="AP7444" i="7"/>
  <c r="AP7445" i="7"/>
  <c r="AP7446" i="7"/>
  <c r="AP7447" i="7"/>
  <c r="AP7448" i="7"/>
  <c r="AP7449" i="7"/>
  <c r="AP7450" i="7"/>
  <c r="AP7451" i="7"/>
  <c r="AP7452" i="7"/>
  <c r="AP7453" i="7"/>
  <c r="AP7454" i="7"/>
  <c r="AP7455" i="7"/>
  <c r="AP7456" i="7"/>
  <c r="AP7457" i="7"/>
  <c r="AP7458" i="7"/>
  <c r="AP7459" i="7"/>
  <c r="AP7460" i="7"/>
  <c r="AP7461" i="7"/>
  <c r="AP7462" i="7"/>
  <c r="AP7463" i="7"/>
  <c r="AP7464" i="7"/>
  <c r="AP7465" i="7"/>
  <c r="AP7466" i="7"/>
  <c r="AP7467" i="7"/>
  <c r="AP7468" i="7"/>
  <c r="AP7469" i="7"/>
  <c r="AP7470" i="7"/>
  <c r="AP7471" i="7"/>
  <c r="AP7472" i="7"/>
  <c r="AP7473" i="7"/>
  <c r="AP7474" i="7"/>
  <c r="AP7475" i="7"/>
  <c r="AP7476" i="7"/>
  <c r="AP7477" i="7"/>
  <c r="AP7478" i="7"/>
  <c r="AP7479" i="7"/>
  <c r="AP7480" i="7"/>
  <c r="AP7481" i="7"/>
  <c r="AP7482" i="7"/>
  <c r="AP7483" i="7"/>
  <c r="AP7484" i="7"/>
  <c r="AP7485" i="7"/>
  <c r="AP7486" i="7"/>
  <c r="AP7487" i="7"/>
  <c r="AP7488" i="7"/>
  <c r="AP7489" i="7"/>
  <c r="AP7490" i="7"/>
  <c r="AP7491" i="7"/>
  <c r="AP7492" i="7"/>
  <c r="AP7493" i="7"/>
  <c r="AP7494" i="7"/>
  <c r="AP7495" i="7"/>
  <c r="AP7496" i="7"/>
  <c r="AP7497" i="7"/>
  <c r="AP7498" i="7"/>
  <c r="AP7499" i="7"/>
  <c r="AP7500" i="7"/>
  <c r="AP7501" i="7"/>
  <c r="AP7502" i="7"/>
  <c r="AP7503" i="7"/>
  <c r="AP7504" i="7"/>
  <c r="AP7505" i="7"/>
  <c r="AP7506" i="7"/>
  <c r="AP7507" i="7"/>
  <c r="AP7508" i="7"/>
  <c r="AP7509" i="7"/>
  <c r="AP7510" i="7"/>
  <c r="AP7511" i="7"/>
  <c r="AP7512" i="7"/>
  <c r="AP7513" i="7"/>
  <c r="AP7514" i="7"/>
  <c r="AP7515" i="7"/>
  <c r="AP7516" i="7"/>
  <c r="AP7517" i="7"/>
  <c r="AP7518" i="7"/>
  <c r="AP7519" i="7"/>
  <c r="AP7520" i="7"/>
  <c r="AP7521" i="7"/>
  <c r="AP7522" i="7"/>
  <c r="AP7523" i="7"/>
  <c r="AP7524" i="7"/>
  <c r="AP7525" i="7"/>
  <c r="AP7526" i="7"/>
  <c r="AP7527" i="7"/>
  <c r="AP7528" i="7"/>
  <c r="AP7529" i="7"/>
  <c r="AP7530" i="7"/>
  <c r="AP7531" i="7"/>
  <c r="AP7532" i="7"/>
  <c r="AP7533" i="7"/>
  <c r="AP7534" i="7"/>
  <c r="AP7535" i="7"/>
  <c r="AP7536" i="7"/>
  <c r="AP7537" i="7"/>
  <c r="AP7538" i="7"/>
  <c r="AP7539" i="7"/>
  <c r="AP7540" i="7"/>
  <c r="AP7541" i="7"/>
  <c r="AP7542" i="7"/>
  <c r="AP7543" i="7"/>
  <c r="AP7544" i="7"/>
  <c r="AP7545" i="7"/>
  <c r="AP7546" i="7"/>
  <c r="AP7547" i="7"/>
  <c r="AP7548" i="7"/>
  <c r="AP7549" i="7"/>
  <c r="AP7550" i="7"/>
  <c r="AP7551" i="7"/>
  <c r="AP7552" i="7"/>
  <c r="AP7553" i="7"/>
  <c r="AP7554" i="7"/>
  <c r="AP7555" i="7"/>
  <c r="AP7556" i="7"/>
  <c r="AP7557" i="7"/>
  <c r="AP7558" i="7"/>
  <c r="AP7559" i="7"/>
  <c r="AP7560" i="7"/>
  <c r="AP7561" i="7"/>
  <c r="AP7562" i="7"/>
  <c r="AP7563" i="7"/>
  <c r="AP7564" i="7"/>
  <c r="AP7565" i="7"/>
  <c r="AP7566" i="7"/>
  <c r="AP7567" i="7"/>
  <c r="AP7568" i="7"/>
  <c r="AP7569" i="7"/>
  <c r="AP7570" i="7"/>
  <c r="AP7571" i="7"/>
  <c r="AP7572" i="7"/>
  <c r="AP7573" i="7"/>
  <c r="AP7574" i="7"/>
  <c r="AP7575" i="7"/>
  <c r="AP7576" i="7"/>
  <c r="AP7577" i="7"/>
  <c r="AP7578" i="7"/>
  <c r="AP7579" i="7"/>
  <c r="AP7580" i="7"/>
  <c r="AP7581" i="7"/>
  <c r="AP7582" i="7"/>
  <c r="AP7583" i="7"/>
  <c r="AP7584" i="7"/>
  <c r="AP7585" i="7"/>
  <c r="AP7586" i="7"/>
  <c r="AP7587" i="7"/>
  <c r="AP7588" i="7"/>
  <c r="AP7589" i="7"/>
  <c r="AP7590" i="7"/>
  <c r="AP7591" i="7"/>
  <c r="AP7592" i="7"/>
  <c r="AP7593" i="7"/>
  <c r="AP7594" i="7"/>
  <c r="AP7595" i="7"/>
  <c r="AP7596" i="7"/>
  <c r="AP7597" i="7"/>
  <c r="AP7598" i="7"/>
  <c r="AP7599" i="7"/>
  <c r="AP7600" i="7"/>
  <c r="AP7601" i="7"/>
  <c r="AP7602" i="7"/>
  <c r="AP7603" i="7"/>
  <c r="AP7604" i="7"/>
  <c r="AP7605" i="7"/>
  <c r="AP7606" i="7"/>
  <c r="AP7607" i="7"/>
  <c r="AP7608" i="7"/>
  <c r="AP7609" i="7"/>
  <c r="AP7610" i="7"/>
  <c r="AP7611" i="7"/>
  <c r="AP7612" i="7"/>
  <c r="AP7613" i="7"/>
  <c r="AP7614" i="7"/>
  <c r="AP7615" i="7"/>
  <c r="AP7616" i="7"/>
  <c r="AP7617" i="7"/>
  <c r="AP7618" i="7"/>
  <c r="AP7619" i="7"/>
  <c r="AP7620" i="7"/>
  <c r="AP7621" i="7"/>
  <c r="AP7622" i="7"/>
  <c r="AP7623" i="7"/>
  <c r="AP7624" i="7"/>
  <c r="AP7625" i="7"/>
  <c r="AP7626" i="7"/>
  <c r="AP7627" i="7"/>
  <c r="AP7628" i="7"/>
  <c r="AP7629" i="7"/>
  <c r="AP7630" i="7"/>
  <c r="AP7631" i="7"/>
  <c r="AP7632" i="7"/>
  <c r="AP7633" i="7"/>
  <c r="AP7634" i="7"/>
  <c r="AP7635" i="7"/>
  <c r="AP7636" i="7"/>
  <c r="AP7637" i="7"/>
  <c r="AP7638" i="7"/>
  <c r="AP7639" i="7"/>
  <c r="AP7640" i="7"/>
  <c r="AP7641" i="7"/>
  <c r="AP7642" i="7"/>
  <c r="AP7643" i="7"/>
  <c r="AP7644" i="7"/>
  <c r="AP7645" i="7"/>
  <c r="AP7646" i="7"/>
  <c r="AP7647" i="7"/>
  <c r="AP7648" i="7"/>
  <c r="AP7649" i="7"/>
  <c r="AP7650" i="7"/>
  <c r="AP7651" i="7"/>
  <c r="AP7652" i="7"/>
  <c r="AP7653" i="7"/>
  <c r="AP7654" i="7"/>
  <c r="AP7655" i="7"/>
  <c r="AP7656" i="7"/>
  <c r="AP7657" i="7"/>
  <c r="AP7658" i="7"/>
  <c r="AP7659" i="7"/>
  <c r="AP7660" i="7"/>
  <c r="AP7661" i="7"/>
  <c r="AP7662" i="7"/>
  <c r="AP7663" i="7"/>
  <c r="AP7664" i="7"/>
  <c r="AP7665" i="7"/>
  <c r="AP7666" i="7"/>
  <c r="AK7608" i="7"/>
  <c r="I6" i="15" l="1"/>
  <c r="AJ21" i="14"/>
  <c r="AM2" i="7" l="1"/>
  <c r="AM3" i="7"/>
  <c r="AM4" i="7"/>
  <c r="AM5" i="7"/>
  <c r="AM6" i="7"/>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M1033" i="7"/>
  <c r="AM1034" i="7"/>
  <c r="AM1035" i="7"/>
  <c r="AM1036" i="7"/>
  <c r="AM1037" i="7"/>
  <c r="AM1038" i="7"/>
  <c r="AM1039" i="7"/>
  <c r="AM1040" i="7"/>
  <c r="AM1041" i="7"/>
  <c r="AM1042" i="7"/>
  <c r="AM1043" i="7"/>
  <c r="AM1044" i="7"/>
  <c r="AM1045" i="7"/>
  <c r="AM1046" i="7"/>
  <c r="AM1047" i="7"/>
  <c r="AM1048" i="7"/>
  <c r="AM1049" i="7"/>
  <c r="AM1050" i="7"/>
  <c r="AM1051" i="7"/>
  <c r="AM1052" i="7"/>
  <c r="AM1053" i="7"/>
  <c r="AM1054" i="7"/>
  <c r="AM1055" i="7"/>
  <c r="AM1056" i="7"/>
  <c r="AM1057" i="7"/>
  <c r="AM1058" i="7"/>
  <c r="AM1059" i="7"/>
  <c r="AM1060" i="7"/>
  <c r="AM1061" i="7"/>
  <c r="AM1062" i="7"/>
  <c r="AM1063" i="7"/>
  <c r="AM1064" i="7"/>
  <c r="AM1065" i="7"/>
  <c r="AM1066" i="7"/>
  <c r="AM1067" i="7"/>
  <c r="AM1068" i="7"/>
  <c r="AM1069" i="7"/>
  <c r="AM1070" i="7"/>
  <c r="AM1071" i="7"/>
  <c r="AM1072" i="7"/>
  <c r="AM1073" i="7"/>
  <c r="AM1074" i="7"/>
  <c r="AM1075" i="7"/>
  <c r="AM1076" i="7"/>
  <c r="AM1077" i="7"/>
  <c r="AM1078" i="7"/>
  <c r="AM1079" i="7"/>
  <c r="AM1080" i="7"/>
  <c r="AM1081" i="7"/>
  <c r="AM1082" i="7"/>
  <c r="AM1083" i="7"/>
  <c r="AM1084" i="7"/>
  <c r="AM1085" i="7"/>
  <c r="AM1086" i="7"/>
  <c r="AM1087" i="7"/>
  <c r="AM1088" i="7"/>
  <c r="AM1089" i="7"/>
  <c r="AM1090" i="7"/>
  <c r="AM1091" i="7"/>
  <c r="AM1092" i="7"/>
  <c r="AM1093" i="7"/>
  <c r="AM1094" i="7"/>
  <c r="AM1095" i="7"/>
  <c r="AM1096" i="7"/>
  <c r="AM1097" i="7"/>
  <c r="AM1098" i="7"/>
  <c r="AM1099" i="7"/>
  <c r="AM1100" i="7"/>
  <c r="AM1101" i="7"/>
  <c r="AM1102" i="7"/>
  <c r="AM1103" i="7"/>
  <c r="AM1104" i="7"/>
  <c r="AM1105" i="7"/>
  <c r="AM1106" i="7"/>
  <c r="AM1107" i="7"/>
  <c r="AM1108" i="7"/>
  <c r="AM1109" i="7"/>
  <c r="AM1110" i="7"/>
  <c r="AM1111" i="7"/>
  <c r="AM1112" i="7"/>
  <c r="AM1113" i="7"/>
  <c r="AM1114" i="7"/>
  <c r="AM1115" i="7"/>
  <c r="AM1116" i="7"/>
  <c r="AM1117" i="7"/>
  <c r="AM1118" i="7"/>
  <c r="AM1119" i="7"/>
  <c r="AM1120" i="7"/>
  <c r="AM1121" i="7"/>
  <c r="AM1122" i="7"/>
  <c r="AM1123" i="7"/>
  <c r="AM1124" i="7"/>
  <c r="AM1125" i="7"/>
  <c r="AM1126" i="7"/>
  <c r="AM1127" i="7"/>
  <c r="AM1128" i="7"/>
  <c r="AM1129" i="7"/>
  <c r="AM1130" i="7"/>
  <c r="AM1131" i="7"/>
  <c r="AM1132" i="7"/>
  <c r="AM1133" i="7"/>
  <c r="AM1134" i="7"/>
  <c r="AM1135" i="7"/>
  <c r="AM1136" i="7"/>
  <c r="AM1137" i="7"/>
  <c r="AM1138" i="7"/>
  <c r="AM1139" i="7"/>
  <c r="AM1140" i="7"/>
  <c r="AM1141" i="7"/>
  <c r="AM1142" i="7"/>
  <c r="AM1143" i="7"/>
  <c r="AM1144" i="7"/>
  <c r="AM1145" i="7"/>
  <c r="AM1146" i="7"/>
  <c r="AM1147" i="7"/>
  <c r="AM1148" i="7"/>
  <c r="AM1149" i="7"/>
  <c r="AM1150" i="7"/>
  <c r="AM1151" i="7"/>
  <c r="AM1152" i="7"/>
  <c r="AM1153" i="7"/>
  <c r="AM1154" i="7"/>
  <c r="AM1155" i="7"/>
  <c r="AM1156" i="7"/>
  <c r="AM1157" i="7"/>
  <c r="AM1158" i="7"/>
  <c r="AM1159" i="7"/>
  <c r="AM1160" i="7"/>
  <c r="AM1161" i="7"/>
  <c r="AM1162" i="7"/>
  <c r="AM1163" i="7"/>
  <c r="AM1164" i="7"/>
  <c r="AM1165" i="7"/>
  <c r="AM1166" i="7"/>
  <c r="AM1167" i="7"/>
  <c r="AM1168" i="7"/>
  <c r="AM1169" i="7"/>
  <c r="AM1170" i="7"/>
  <c r="AM1171" i="7"/>
  <c r="AM1172" i="7"/>
  <c r="AM1173" i="7"/>
  <c r="AM1174" i="7"/>
  <c r="AM1175" i="7"/>
  <c r="AM1176" i="7"/>
  <c r="AM1177" i="7"/>
  <c r="AM1178" i="7"/>
  <c r="AM1179" i="7"/>
  <c r="AM1180" i="7"/>
  <c r="AM1181" i="7"/>
  <c r="AM1182" i="7"/>
  <c r="AM1183" i="7"/>
  <c r="AM1184" i="7"/>
  <c r="AM1185" i="7"/>
  <c r="AM1186" i="7"/>
  <c r="AM1187" i="7"/>
  <c r="AM1188" i="7"/>
  <c r="AM1189" i="7"/>
  <c r="AM1190" i="7"/>
  <c r="AM1191" i="7"/>
  <c r="AM1192" i="7"/>
  <c r="AM1193" i="7"/>
  <c r="AM1194" i="7"/>
  <c r="AM1195" i="7"/>
  <c r="AM1196" i="7"/>
  <c r="AM1197" i="7"/>
  <c r="AM1198" i="7"/>
  <c r="AM1199" i="7"/>
  <c r="AM1200" i="7"/>
  <c r="AM1201" i="7"/>
  <c r="AM1202" i="7"/>
  <c r="AM1203" i="7"/>
  <c r="AM1204" i="7"/>
  <c r="AM1205" i="7"/>
  <c r="AM1206" i="7"/>
  <c r="AM1207" i="7"/>
  <c r="AM1208" i="7"/>
  <c r="AM1209" i="7"/>
  <c r="AM1210" i="7"/>
  <c r="AM1211" i="7"/>
  <c r="AM1212" i="7"/>
  <c r="AM1213" i="7"/>
  <c r="AM1214" i="7"/>
  <c r="AM1215" i="7"/>
  <c r="AM1216" i="7"/>
  <c r="AM1217" i="7"/>
  <c r="AM1218" i="7"/>
  <c r="AM1219" i="7"/>
  <c r="AM1220" i="7"/>
  <c r="AM1221" i="7"/>
  <c r="AM1222" i="7"/>
  <c r="AM1223" i="7"/>
  <c r="AM1224" i="7"/>
  <c r="AM1225" i="7"/>
  <c r="AM1226" i="7"/>
  <c r="AM1227" i="7"/>
  <c r="AM1228" i="7"/>
  <c r="AM1229" i="7"/>
  <c r="AM1230" i="7"/>
  <c r="AM1231" i="7"/>
  <c r="AM1232" i="7"/>
  <c r="AM1233" i="7"/>
  <c r="AM1234" i="7"/>
  <c r="AM1235" i="7"/>
  <c r="AM1236" i="7"/>
  <c r="AM1237" i="7"/>
  <c r="AM1238" i="7"/>
  <c r="AM1239" i="7"/>
  <c r="AM1240" i="7"/>
  <c r="AM1241" i="7"/>
  <c r="AM1242" i="7"/>
  <c r="AM1243" i="7"/>
  <c r="AM1244" i="7"/>
  <c r="AM1245" i="7"/>
  <c r="AM1246" i="7"/>
  <c r="AM1247" i="7"/>
  <c r="AM1248" i="7"/>
  <c r="AM1249" i="7"/>
  <c r="AM1250" i="7"/>
  <c r="AM1251" i="7"/>
  <c r="AM1252" i="7"/>
  <c r="AM1253" i="7"/>
  <c r="AM1254" i="7"/>
  <c r="AM1255" i="7"/>
  <c r="AM1256" i="7"/>
  <c r="AM1257" i="7"/>
  <c r="AM1258" i="7"/>
  <c r="AM1259" i="7"/>
  <c r="AM1260" i="7"/>
  <c r="AM1261" i="7"/>
  <c r="AM1262" i="7"/>
  <c r="AM1263" i="7"/>
  <c r="AM1264" i="7"/>
  <c r="AM1265" i="7"/>
  <c r="AM1266" i="7"/>
  <c r="AM1267" i="7"/>
  <c r="AM1268" i="7"/>
  <c r="AM1269" i="7"/>
  <c r="AM1270" i="7"/>
  <c r="AM1271" i="7"/>
  <c r="AM1272" i="7"/>
  <c r="AM1273" i="7"/>
  <c r="AM1274" i="7"/>
  <c r="AM1275" i="7"/>
  <c r="AM1276" i="7"/>
  <c r="AM1277" i="7"/>
  <c r="AM1278" i="7"/>
  <c r="AM1279" i="7"/>
  <c r="AM1280" i="7"/>
  <c r="AM1281" i="7"/>
  <c r="AM1282" i="7"/>
  <c r="AM1283" i="7"/>
  <c r="AM1284" i="7"/>
  <c r="AM1285" i="7"/>
  <c r="AM1286" i="7"/>
  <c r="AM1287" i="7"/>
  <c r="AM1288" i="7"/>
  <c r="AM1289" i="7"/>
  <c r="AM1290" i="7"/>
  <c r="AM1291" i="7"/>
  <c r="AM1292" i="7"/>
  <c r="AM1293" i="7"/>
  <c r="AM1294" i="7"/>
  <c r="AM1295" i="7"/>
  <c r="AM1296" i="7"/>
  <c r="AM1297" i="7"/>
  <c r="AM1298" i="7"/>
  <c r="AM1299" i="7"/>
  <c r="AM1300" i="7"/>
  <c r="AM1301" i="7"/>
  <c r="AM1302" i="7"/>
  <c r="AM1303" i="7"/>
  <c r="AM1304" i="7"/>
  <c r="AM1305" i="7"/>
  <c r="AM1306" i="7"/>
  <c r="AM1307" i="7"/>
  <c r="AM1308" i="7"/>
  <c r="AM1309" i="7"/>
  <c r="AM1310" i="7"/>
  <c r="AM1311" i="7"/>
  <c r="AM1312" i="7"/>
  <c r="AM1313" i="7"/>
  <c r="AM1314" i="7"/>
  <c r="AM1315" i="7"/>
  <c r="AM1316" i="7"/>
  <c r="AM1317" i="7"/>
  <c r="AM1318" i="7"/>
  <c r="AM1319" i="7"/>
  <c r="AM1320" i="7"/>
  <c r="AM1321" i="7"/>
  <c r="AM1322" i="7"/>
  <c r="AM1323" i="7"/>
  <c r="AM1324" i="7"/>
  <c r="AM1325" i="7"/>
  <c r="AM1326" i="7"/>
  <c r="AM1327" i="7"/>
  <c r="AM1328" i="7"/>
  <c r="AM1329" i="7"/>
  <c r="AM1330" i="7"/>
  <c r="AM1331" i="7"/>
  <c r="AM1332" i="7"/>
  <c r="AM1333" i="7"/>
  <c r="AM1334" i="7"/>
  <c r="AM1335" i="7"/>
  <c r="AM1336" i="7"/>
  <c r="AM1337" i="7"/>
  <c r="AM1338" i="7"/>
  <c r="AM1339" i="7"/>
  <c r="AM1340" i="7"/>
  <c r="AM1341" i="7"/>
  <c r="AM1342" i="7"/>
  <c r="AM1343" i="7"/>
  <c r="AM1344" i="7"/>
  <c r="AM1345" i="7"/>
  <c r="AM1346" i="7"/>
  <c r="AM1347" i="7"/>
  <c r="AM1348" i="7"/>
  <c r="AM1349" i="7"/>
  <c r="AM1350" i="7"/>
  <c r="AM1351" i="7"/>
  <c r="AM1352" i="7"/>
  <c r="AM1353" i="7"/>
  <c r="AM1354" i="7"/>
  <c r="AM1355" i="7"/>
  <c r="AM1356" i="7"/>
  <c r="AM1357" i="7"/>
  <c r="AM1358" i="7"/>
  <c r="AM1359" i="7"/>
  <c r="AM1360" i="7"/>
  <c r="AM1361" i="7"/>
  <c r="AM1362" i="7"/>
  <c r="AM1363" i="7"/>
  <c r="AM1364" i="7"/>
  <c r="AM1365" i="7"/>
  <c r="AM1366" i="7"/>
  <c r="AM1367" i="7"/>
  <c r="AM1368" i="7"/>
  <c r="AM1369" i="7"/>
  <c r="AM1370" i="7"/>
  <c r="AM1371" i="7"/>
  <c r="AM1372" i="7"/>
  <c r="AM1373" i="7"/>
  <c r="AM1374" i="7"/>
  <c r="AM1375" i="7"/>
  <c r="AM1376" i="7"/>
  <c r="AM1377" i="7"/>
  <c r="AM1378" i="7"/>
  <c r="AM1379" i="7"/>
  <c r="AM1380" i="7"/>
  <c r="AM1381" i="7"/>
  <c r="AM1382" i="7"/>
  <c r="AM1383" i="7"/>
  <c r="AM1384" i="7"/>
  <c r="AM1385" i="7"/>
  <c r="AM1386" i="7"/>
  <c r="AM1387" i="7"/>
  <c r="AM1388" i="7"/>
  <c r="AM1389" i="7"/>
  <c r="AM1390" i="7"/>
  <c r="AM1391" i="7"/>
  <c r="AM1392" i="7"/>
  <c r="AM1393" i="7"/>
  <c r="AM1394" i="7"/>
  <c r="AM1395" i="7"/>
  <c r="AM1396" i="7"/>
  <c r="AM1397" i="7"/>
  <c r="AM1398" i="7"/>
  <c r="AM1399" i="7"/>
  <c r="AM1400" i="7"/>
  <c r="AM1401" i="7"/>
  <c r="AM1402" i="7"/>
  <c r="AM1403" i="7"/>
  <c r="AM1404" i="7"/>
  <c r="AM1405" i="7"/>
  <c r="AM1406" i="7"/>
  <c r="AM1407" i="7"/>
  <c r="AM1408" i="7"/>
  <c r="AM1409" i="7"/>
  <c r="AM1410" i="7"/>
  <c r="AM1411" i="7"/>
  <c r="AM1412" i="7"/>
  <c r="AM1413" i="7"/>
  <c r="AM1414" i="7"/>
  <c r="AM1415" i="7"/>
  <c r="AM1416" i="7"/>
  <c r="AM1417" i="7"/>
  <c r="AM1418" i="7"/>
  <c r="AM1419" i="7"/>
  <c r="AM1420" i="7"/>
  <c r="AM1421" i="7"/>
  <c r="AM1422" i="7"/>
  <c r="AM1423" i="7"/>
  <c r="AM1424" i="7"/>
  <c r="AM1425" i="7"/>
  <c r="AM1426" i="7"/>
  <c r="AM1427" i="7"/>
  <c r="AM1428" i="7"/>
  <c r="AM1429" i="7"/>
  <c r="AM1430" i="7"/>
  <c r="AM1431" i="7"/>
  <c r="AM1432" i="7"/>
  <c r="AM1433" i="7"/>
  <c r="AM1434" i="7"/>
  <c r="AM1435" i="7"/>
  <c r="AM1436" i="7"/>
  <c r="AM1437" i="7"/>
  <c r="AM1438" i="7"/>
  <c r="AM1439" i="7"/>
  <c r="AM1440" i="7"/>
  <c r="AM1441" i="7"/>
  <c r="AM1442" i="7"/>
  <c r="AM1443" i="7"/>
  <c r="AM1444" i="7"/>
  <c r="AM1445" i="7"/>
  <c r="AM1446" i="7"/>
  <c r="AM1447" i="7"/>
  <c r="AM1448" i="7"/>
  <c r="AM1449" i="7"/>
  <c r="AM1450" i="7"/>
  <c r="AM1451" i="7"/>
  <c r="AM1452" i="7"/>
  <c r="AM1453" i="7"/>
  <c r="AM1454" i="7"/>
  <c r="AM1455" i="7"/>
  <c r="AM1456" i="7"/>
  <c r="AM1457" i="7"/>
  <c r="AM1458" i="7"/>
  <c r="AM1459" i="7"/>
  <c r="AM1460" i="7"/>
  <c r="AM1461" i="7"/>
  <c r="AM1462" i="7"/>
  <c r="AM1463" i="7"/>
  <c r="AM1464" i="7"/>
  <c r="AM1465" i="7"/>
  <c r="AM1466" i="7"/>
  <c r="AM1467" i="7"/>
  <c r="AM1468" i="7"/>
  <c r="AM1469" i="7"/>
  <c r="AM1470" i="7"/>
  <c r="AM1471" i="7"/>
  <c r="AM1472" i="7"/>
  <c r="AM1473" i="7"/>
  <c r="AM1474" i="7"/>
  <c r="AM1475" i="7"/>
  <c r="AM1476" i="7"/>
  <c r="AM1477" i="7"/>
  <c r="AM1478" i="7"/>
  <c r="AM1479" i="7"/>
  <c r="AM1480" i="7"/>
  <c r="AM1481" i="7"/>
  <c r="AM1482" i="7"/>
  <c r="AM1483" i="7"/>
  <c r="AM1484" i="7"/>
  <c r="AM1485" i="7"/>
  <c r="AM1486" i="7"/>
  <c r="AM1487" i="7"/>
  <c r="AM1488" i="7"/>
  <c r="AM1489" i="7"/>
  <c r="AM1490" i="7"/>
  <c r="AM1491" i="7"/>
  <c r="AM1492" i="7"/>
  <c r="AM1493" i="7"/>
  <c r="AM1494" i="7"/>
  <c r="AM1495" i="7"/>
  <c r="AM1496" i="7"/>
  <c r="AM1497" i="7"/>
  <c r="AM1498" i="7"/>
  <c r="AM1499" i="7"/>
  <c r="AM1500" i="7"/>
  <c r="AM1501" i="7"/>
  <c r="AM1502" i="7"/>
  <c r="AM1503" i="7"/>
  <c r="AM1504" i="7"/>
  <c r="AM1505" i="7"/>
  <c r="AM1506" i="7"/>
  <c r="AM1507" i="7"/>
  <c r="AM1508" i="7"/>
  <c r="AM1509" i="7"/>
  <c r="AM1510" i="7"/>
  <c r="AM1511" i="7"/>
  <c r="AM1512" i="7"/>
  <c r="AM1513" i="7"/>
  <c r="AM1514" i="7"/>
  <c r="AM1515" i="7"/>
  <c r="AM1516" i="7"/>
  <c r="AM1517" i="7"/>
  <c r="AM1518" i="7"/>
  <c r="AM1519" i="7"/>
  <c r="AM1520" i="7"/>
  <c r="AM1521" i="7"/>
  <c r="AM1522" i="7"/>
  <c r="AM1523" i="7"/>
  <c r="AM1524" i="7"/>
  <c r="AM1525" i="7"/>
  <c r="AM1526" i="7"/>
  <c r="AM1527" i="7"/>
  <c r="AM1528" i="7"/>
  <c r="AM1529" i="7"/>
  <c r="AM1530" i="7"/>
  <c r="AM1531" i="7"/>
  <c r="AM1532" i="7"/>
  <c r="AM1533" i="7"/>
  <c r="AM1534" i="7"/>
  <c r="AM1535" i="7"/>
  <c r="AM1536" i="7"/>
  <c r="AM1537" i="7"/>
  <c r="AM1538" i="7"/>
  <c r="AM1539" i="7"/>
  <c r="AM1540" i="7"/>
  <c r="AM1541" i="7"/>
  <c r="AM1542" i="7"/>
  <c r="AM1543" i="7"/>
  <c r="AM1544" i="7"/>
  <c r="AM1545" i="7"/>
  <c r="AM1546" i="7"/>
  <c r="AM1547" i="7"/>
  <c r="AM1548" i="7"/>
  <c r="AM1549" i="7"/>
  <c r="AM1550" i="7"/>
  <c r="AM1551" i="7"/>
  <c r="AM1552" i="7"/>
  <c r="AM1553" i="7"/>
  <c r="AM1554" i="7"/>
  <c r="AM1555" i="7"/>
  <c r="AM1556" i="7"/>
  <c r="AM1557" i="7"/>
  <c r="AM1558" i="7"/>
  <c r="AM1559" i="7"/>
  <c r="AM1560" i="7"/>
  <c r="AM1561" i="7"/>
  <c r="AM1562" i="7"/>
  <c r="AM1563" i="7"/>
  <c r="AM1564" i="7"/>
  <c r="AM1565" i="7"/>
  <c r="AM1566" i="7"/>
  <c r="AM1567" i="7"/>
  <c r="AM1568" i="7"/>
  <c r="AM1569" i="7"/>
  <c r="AM1570" i="7"/>
  <c r="AM1571" i="7"/>
  <c r="AM1572" i="7"/>
  <c r="AM1573" i="7"/>
  <c r="AM1574" i="7"/>
  <c r="AM1575" i="7"/>
  <c r="AM1576" i="7"/>
  <c r="AM1577" i="7"/>
  <c r="AM1578" i="7"/>
  <c r="AM1579" i="7"/>
  <c r="AM1580" i="7"/>
  <c r="AM1581" i="7"/>
  <c r="AM1582" i="7"/>
  <c r="AM1583" i="7"/>
  <c r="AM1584" i="7"/>
  <c r="AM1585" i="7"/>
  <c r="AM1586" i="7"/>
  <c r="AM1587" i="7"/>
  <c r="AM1588" i="7"/>
  <c r="AM1589" i="7"/>
  <c r="AM1590" i="7"/>
  <c r="AM1591" i="7"/>
  <c r="AM1592" i="7"/>
  <c r="AM1593" i="7"/>
  <c r="AM1594" i="7"/>
  <c r="AM1595" i="7"/>
  <c r="AM1596" i="7"/>
  <c r="AM1597" i="7"/>
  <c r="AM1598" i="7"/>
  <c r="AM1599" i="7"/>
  <c r="AM1600" i="7"/>
  <c r="AM1601" i="7"/>
  <c r="AM1602" i="7"/>
  <c r="AM1603" i="7"/>
  <c r="AM1604" i="7"/>
  <c r="AM1605" i="7"/>
  <c r="AM1606" i="7"/>
  <c r="AM1607" i="7"/>
  <c r="AM1608" i="7"/>
  <c r="AM1609" i="7"/>
  <c r="AM1610" i="7"/>
  <c r="AM1611" i="7"/>
  <c r="AM1612" i="7"/>
  <c r="AM1613" i="7"/>
  <c r="AM1614" i="7"/>
  <c r="AM1615" i="7"/>
  <c r="AM1616" i="7"/>
  <c r="AM1617" i="7"/>
  <c r="AM1618" i="7"/>
  <c r="AM1619" i="7"/>
  <c r="AM1620" i="7"/>
  <c r="AM1621" i="7"/>
  <c r="AM1622" i="7"/>
  <c r="AM1623" i="7"/>
  <c r="AM1624" i="7"/>
  <c r="AM1625" i="7"/>
  <c r="AM1626" i="7"/>
  <c r="AM1627" i="7"/>
  <c r="AM1628" i="7"/>
  <c r="AM1629" i="7"/>
  <c r="AM1630" i="7"/>
  <c r="AM1631" i="7"/>
  <c r="AM1632" i="7"/>
  <c r="AM1633" i="7"/>
  <c r="AM1634" i="7"/>
  <c r="AM1635" i="7"/>
  <c r="AM1636" i="7"/>
  <c r="AM1637" i="7"/>
  <c r="AM1638" i="7"/>
  <c r="AM1639" i="7"/>
  <c r="AM1640" i="7"/>
  <c r="AM1641" i="7"/>
  <c r="AM1642" i="7"/>
  <c r="AM1643" i="7"/>
  <c r="AM1644" i="7"/>
  <c r="AM1645" i="7"/>
  <c r="AM1646" i="7"/>
  <c r="AM1647" i="7"/>
  <c r="AM1648" i="7"/>
  <c r="AM1649" i="7"/>
  <c r="AM1650" i="7"/>
  <c r="AM1651" i="7"/>
  <c r="AM1652" i="7"/>
  <c r="AM1653" i="7"/>
  <c r="AM1654" i="7"/>
  <c r="AM1655" i="7"/>
  <c r="AM1656" i="7"/>
  <c r="AM1657" i="7"/>
  <c r="AM1658" i="7"/>
  <c r="AM1659" i="7"/>
  <c r="AM1660" i="7"/>
  <c r="AM1661" i="7"/>
  <c r="AM1662" i="7"/>
  <c r="AM1663" i="7"/>
  <c r="AM1664" i="7"/>
  <c r="AM1665" i="7"/>
  <c r="AM1666" i="7"/>
  <c r="AM1667" i="7"/>
  <c r="AM1668" i="7"/>
  <c r="AM1669" i="7"/>
  <c r="AM1670" i="7"/>
  <c r="AM1671" i="7"/>
  <c r="AM1672" i="7"/>
  <c r="AM1673" i="7"/>
  <c r="AM1674" i="7"/>
  <c r="AM1675" i="7"/>
  <c r="AM1676" i="7"/>
  <c r="AM1677" i="7"/>
  <c r="AM1678" i="7"/>
  <c r="AM1679" i="7"/>
  <c r="AM1680" i="7"/>
  <c r="AM1681" i="7"/>
  <c r="AM1682" i="7"/>
  <c r="AM1683" i="7"/>
  <c r="AM1684" i="7"/>
  <c r="AM1685" i="7"/>
  <c r="AM1686" i="7"/>
  <c r="AM1687" i="7"/>
  <c r="AM1688" i="7"/>
  <c r="AM1689" i="7"/>
  <c r="AM1690" i="7"/>
  <c r="AM1691" i="7"/>
  <c r="AM1692" i="7"/>
  <c r="AM1693" i="7"/>
  <c r="AM1694" i="7"/>
  <c r="AM1695" i="7"/>
  <c r="AM1696" i="7"/>
  <c r="AM1697" i="7"/>
  <c r="AM1698" i="7"/>
  <c r="AM1699" i="7"/>
  <c r="AM1700" i="7"/>
  <c r="AM1701" i="7"/>
  <c r="AM1702" i="7"/>
  <c r="AM1703" i="7"/>
  <c r="AM1704" i="7"/>
  <c r="AM1705" i="7"/>
  <c r="AM1706" i="7"/>
  <c r="AM1707" i="7"/>
  <c r="AM1708" i="7"/>
  <c r="AM1709" i="7"/>
  <c r="AM1710" i="7"/>
  <c r="AM1711" i="7"/>
  <c r="AM1712" i="7"/>
  <c r="AM1713" i="7"/>
  <c r="AM1714" i="7"/>
  <c r="AM1715" i="7"/>
  <c r="AM1716" i="7"/>
  <c r="AM1717" i="7"/>
  <c r="AM1718" i="7"/>
  <c r="AM1719" i="7"/>
  <c r="AM1720" i="7"/>
  <c r="AM1721" i="7"/>
  <c r="AM1722" i="7"/>
  <c r="AM1723" i="7"/>
  <c r="AM1724" i="7"/>
  <c r="AM1725" i="7"/>
  <c r="AM1726" i="7"/>
  <c r="AM1727" i="7"/>
  <c r="AM1728" i="7"/>
  <c r="AM1729" i="7"/>
  <c r="AM1730" i="7"/>
  <c r="AM1731" i="7"/>
  <c r="AM1732" i="7"/>
  <c r="AM1733" i="7"/>
  <c r="AM1734" i="7"/>
  <c r="AM1735" i="7"/>
  <c r="AM1736" i="7"/>
  <c r="AM1737" i="7"/>
  <c r="AM1738" i="7"/>
  <c r="AM1739" i="7"/>
  <c r="AM1740" i="7"/>
  <c r="AM1741" i="7"/>
  <c r="AM1742" i="7"/>
  <c r="AM1743" i="7"/>
  <c r="AM1744" i="7"/>
  <c r="AM1745" i="7"/>
  <c r="AM1746" i="7"/>
  <c r="AM1747" i="7"/>
  <c r="AM1748" i="7"/>
  <c r="AM1749" i="7"/>
  <c r="AM1750" i="7"/>
  <c r="AM1751" i="7"/>
  <c r="AM1752" i="7"/>
  <c r="AM1753" i="7"/>
  <c r="AM1754" i="7"/>
  <c r="AM1755" i="7"/>
  <c r="AM1756" i="7"/>
  <c r="AM1757" i="7"/>
  <c r="AM1758" i="7"/>
  <c r="AM1759" i="7"/>
  <c r="AM1760" i="7"/>
  <c r="AM1761" i="7"/>
  <c r="AM1762" i="7"/>
  <c r="AM1763" i="7"/>
  <c r="AM1764" i="7"/>
  <c r="AM1765" i="7"/>
  <c r="AM1766" i="7"/>
  <c r="AM1767" i="7"/>
  <c r="AM1768" i="7"/>
  <c r="AM1769" i="7"/>
  <c r="AM1770" i="7"/>
  <c r="AM1771" i="7"/>
  <c r="AM1772" i="7"/>
  <c r="AM1773" i="7"/>
  <c r="AM1774" i="7"/>
  <c r="AM1775" i="7"/>
  <c r="AM1776" i="7"/>
  <c r="AM1777" i="7"/>
  <c r="AM1778" i="7"/>
  <c r="AM1779" i="7"/>
  <c r="AM1780" i="7"/>
  <c r="AM1781" i="7"/>
  <c r="AM1782" i="7"/>
  <c r="AM1783" i="7"/>
  <c r="AM1784" i="7"/>
  <c r="AM1785" i="7"/>
  <c r="AM1786" i="7"/>
  <c r="AM1787" i="7"/>
  <c r="AM1788" i="7"/>
  <c r="AM1789" i="7"/>
  <c r="AM1790" i="7"/>
  <c r="AM1791" i="7"/>
  <c r="AM1792" i="7"/>
  <c r="AM1793" i="7"/>
  <c r="AM1794" i="7"/>
  <c r="AM1795" i="7"/>
  <c r="AM1796" i="7"/>
  <c r="AM1797" i="7"/>
  <c r="AM1798" i="7"/>
  <c r="AM1799" i="7"/>
  <c r="AM1800" i="7"/>
  <c r="AM1801" i="7"/>
  <c r="AM1802" i="7"/>
  <c r="AM1803" i="7"/>
  <c r="AM1804" i="7"/>
  <c r="AM1805" i="7"/>
  <c r="AM1806" i="7"/>
  <c r="AM1807" i="7"/>
  <c r="AM1808" i="7"/>
  <c r="AM1809" i="7"/>
  <c r="AM1810" i="7"/>
  <c r="AM1811" i="7"/>
  <c r="AM1812" i="7"/>
  <c r="AM1813" i="7"/>
  <c r="AM1814" i="7"/>
  <c r="AM1815" i="7"/>
  <c r="AM1816" i="7"/>
  <c r="AM1817" i="7"/>
  <c r="AM1818" i="7"/>
  <c r="AM1819" i="7"/>
  <c r="AM1820" i="7"/>
  <c r="AM1821" i="7"/>
  <c r="AM1822" i="7"/>
  <c r="AM1823" i="7"/>
  <c r="AM1824" i="7"/>
  <c r="AM1825" i="7"/>
  <c r="AM1826" i="7"/>
  <c r="AM1827" i="7"/>
  <c r="AM1828" i="7"/>
  <c r="AM1829" i="7"/>
  <c r="AM1830" i="7"/>
  <c r="AM1831" i="7"/>
  <c r="AM1832" i="7"/>
  <c r="AM1833" i="7"/>
  <c r="AM1834" i="7"/>
  <c r="AM1835" i="7"/>
  <c r="AM1836" i="7"/>
  <c r="AM1837" i="7"/>
  <c r="AM1838" i="7"/>
  <c r="AM1839" i="7"/>
  <c r="AM1840" i="7"/>
  <c r="AM1841" i="7"/>
  <c r="AM1842" i="7"/>
  <c r="AM1843" i="7"/>
  <c r="AM1844" i="7"/>
  <c r="AM1845" i="7"/>
  <c r="AM1846" i="7"/>
  <c r="AM1847" i="7"/>
  <c r="AM1848" i="7"/>
  <c r="AM1849" i="7"/>
  <c r="AM1850" i="7"/>
  <c r="AM1851" i="7"/>
  <c r="AM1852" i="7"/>
  <c r="AM1853" i="7"/>
  <c r="AM1854" i="7"/>
  <c r="AM1855" i="7"/>
  <c r="AM1856" i="7"/>
  <c r="AM1857" i="7"/>
  <c r="AM1858" i="7"/>
  <c r="AM1859" i="7"/>
  <c r="AM1860" i="7"/>
  <c r="AM1861" i="7"/>
  <c r="AM1862" i="7"/>
  <c r="AM1863" i="7"/>
  <c r="AM1864" i="7"/>
  <c r="AM1865" i="7"/>
  <c r="AM1866" i="7"/>
  <c r="AM1867" i="7"/>
  <c r="AM1868" i="7"/>
  <c r="AM1869" i="7"/>
  <c r="AM1870" i="7"/>
  <c r="AM1871" i="7"/>
  <c r="AM1872" i="7"/>
  <c r="AM1873" i="7"/>
  <c r="AM1874" i="7"/>
  <c r="AM1875" i="7"/>
  <c r="AM1876" i="7"/>
  <c r="AM1877" i="7"/>
  <c r="AM1878" i="7"/>
  <c r="AM1879" i="7"/>
  <c r="AM1880" i="7"/>
  <c r="AM1881" i="7"/>
  <c r="AM1882" i="7"/>
  <c r="AM1883" i="7"/>
  <c r="AM1884" i="7"/>
  <c r="AM1885" i="7"/>
  <c r="AM1886" i="7"/>
  <c r="AM1887" i="7"/>
  <c r="AM1888" i="7"/>
  <c r="AM1889" i="7"/>
  <c r="AM1890" i="7"/>
  <c r="AM1891" i="7"/>
  <c r="AM1892" i="7"/>
  <c r="AM1893" i="7"/>
  <c r="AM1894" i="7"/>
  <c r="AM1895" i="7"/>
  <c r="AM1896" i="7"/>
  <c r="AM1897" i="7"/>
  <c r="AM1898" i="7"/>
  <c r="AM1899" i="7"/>
  <c r="AM1900" i="7"/>
  <c r="AM1901" i="7"/>
  <c r="AM1902" i="7"/>
  <c r="AM1903" i="7"/>
  <c r="AM1904" i="7"/>
  <c r="AM1905" i="7"/>
  <c r="AM1906" i="7"/>
  <c r="AM1907" i="7"/>
  <c r="AM1908" i="7"/>
  <c r="AM1909" i="7"/>
  <c r="AM1910" i="7"/>
  <c r="AM1911" i="7"/>
  <c r="AM1912" i="7"/>
  <c r="AM1913" i="7"/>
  <c r="AM1914" i="7"/>
  <c r="AM1915" i="7"/>
  <c r="AM1916" i="7"/>
  <c r="AM1917" i="7"/>
  <c r="AM1918" i="7"/>
  <c r="AM1919" i="7"/>
  <c r="AM1920" i="7"/>
  <c r="AM1921" i="7"/>
  <c r="AM1922" i="7"/>
  <c r="AM1923" i="7"/>
  <c r="AM1924" i="7"/>
  <c r="AM1925" i="7"/>
  <c r="AM1926" i="7"/>
  <c r="AM1927" i="7"/>
  <c r="AM1928" i="7"/>
  <c r="AM1929" i="7"/>
  <c r="AM1930" i="7"/>
  <c r="AM1931" i="7"/>
  <c r="AM1932" i="7"/>
  <c r="AM1933" i="7"/>
  <c r="AM1934" i="7"/>
  <c r="AM1935" i="7"/>
  <c r="AM1936" i="7"/>
  <c r="AM1937" i="7"/>
  <c r="AM1938" i="7"/>
  <c r="AM1939" i="7"/>
  <c r="AM1940" i="7"/>
  <c r="AM1941" i="7"/>
  <c r="AM1942" i="7"/>
  <c r="AM1943" i="7"/>
  <c r="AM1944" i="7"/>
  <c r="AM1945" i="7"/>
  <c r="AM1946" i="7"/>
  <c r="AM1947" i="7"/>
  <c r="AM1948" i="7"/>
  <c r="AM1949" i="7"/>
  <c r="AM1950" i="7"/>
  <c r="AM1951" i="7"/>
  <c r="AM1952" i="7"/>
  <c r="AM1953" i="7"/>
  <c r="AM1954" i="7"/>
  <c r="AM1955" i="7"/>
  <c r="AM1956" i="7"/>
  <c r="AM1957" i="7"/>
  <c r="AM1958" i="7"/>
  <c r="AM1959" i="7"/>
  <c r="AM1960" i="7"/>
  <c r="AM1961" i="7"/>
  <c r="AM1962" i="7"/>
  <c r="AM1963" i="7"/>
  <c r="AM1964" i="7"/>
  <c r="AM1965" i="7"/>
  <c r="AM1966" i="7"/>
  <c r="AM1967" i="7"/>
  <c r="AM1968" i="7"/>
  <c r="AM1969" i="7"/>
  <c r="AM1970" i="7"/>
  <c r="AM1971" i="7"/>
  <c r="AM1972" i="7"/>
  <c r="AM1973" i="7"/>
  <c r="AM1974" i="7"/>
  <c r="AM1975" i="7"/>
  <c r="AM1976" i="7"/>
  <c r="AM1977" i="7"/>
  <c r="AM1978" i="7"/>
  <c r="AM1979" i="7"/>
  <c r="AM1980" i="7"/>
  <c r="AM1981" i="7"/>
  <c r="AM1982" i="7"/>
  <c r="AM1983" i="7"/>
  <c r="AM1984" i="7"/>
  <c r="AM1985" i="7"/>
  <c r="AM1986" i="7"/>
  <c r="AM1987" i="7"/>
  <c r="AM1988" i="7"/>
  <c r="AM1989" i="7"/>
  <c r="AM1990" i="7"/>
  <c r="AM1991" i="7"/>
  <c r="AM1992" i="7"/>
  <c r="AM1993" i="7"/>
  <c r="AM1994" i="7"/>
  <c r="AM1995" i="7"/>
  <c r="AM1996" i="7"/>
  <c r="AM1997" i="7"/>
  <c r="AM1998" i="7"/>
  <c r="AM1999" i="7"/>
  <c r="AM2000" i="7"/>
  <c r="AM2001" i="7"/>
  <c r="AM2002" i="7"/>
  <c r="AM2003" i="7"/>
  <c r="AM2004" i="7"/>
  <c r="AM2005" i="7"/>
  <c r="AM2006" i="7"/>
  <c r="AM2007" i="7"/>
  <c r="AM2008" i="7"/>
  <c r="AM2009" i="7"/>
  <c r="AM2010" i="7"/>
  <c r="AM2011" i="7"/>
  <c r="AM2012" i="7"/>
  <c r="AM2013" i="7"/>
  <c r="AM2014" i="7"/>
  <c r="AM2015" i="7"/>
  <c r="AM2016" i="7"/>
  <c r="AM2017" i="7"/>
  <c r="AM2018" i="7"/>
  <c r="AM2019" i="7"/>
  <c r="AM2020" i="7"/>
  <c r="AM2021" i="7"/>
  <c r="AM2022" i="7"/>
  <c r="AM2023" i="7"/>
  <c r="AM2024" i="7"/>
  <c r="AM2025" i="7"/>
  <c r="AM2026" i="7"/>
  <c r="AM2027" i="7"/>
  <c r="AM2028" i="7"/>
  <c r="AM2029" i="7"/>
  <c r="AM2030" i="7"/>
  <c r="AM2031" i="7"/>
  <c r="AM2032" i="7"/>
  <c r="AM2033" i="7"/>
  <c r="AM2034" i="7"/>
  <c r="AM2035" i="7"/>
  <c r="AM2036" i="7"/>
  <c r="AM2037" i="7"/>
  <c r="AM2038" i="7"/>
  <c r="AM2039" i="7"/>
  <c r="AM2040" i="7"/>
  <c r="AM2041" i="7"/>
  <c r="AM2042" i="7"/>
  <c r="AM2043" i="7"/>
  <c r="AM2044" i="7"/>
  <c r="AM2045" i="7"/>
  <c r="AM2046" i="7"/>
  <c r="AM2047" i="7"/>
  <c r="AM2048" i="7"/>
  <c r="AM2049" i="7"/>
  <c r="AM2050" i="7"/>
  <c r="AM2051" i="7"/>
  <c r="AM2052" i="7"/>
  <c r="AM2053" i="7"/>
  <c r="AM2054" i="7"/>
  <c r="AM2055" i="7"/>
  <c r="AM2056" i="7"/>
  <c r="AM2057" i="7"/>
  <c r="AM2058" i="7"/>
  <c r="AM2059" i="7"/>
  <c r="AM2060" i="7"/>
  <c r="AM2061" i="7"/>
  <c r="AM2062" i="7"/>
  <c r="AM2063" i="7"/>
  <c r="AM2064" i="7"/>
  <c r="AM2065" i="7"/>
  <c r="AM2066" i="7"/>
  <c r="AM2067" i="7"/>
  <c r="AM2068" i="7"/>
  <c r="AM2069" i="7"/>
  <c r="AM2070" i="7"/>
  <c r="AM2071" i="7"/>
  <c r="AM2072" i="7"/>
  <c r="AM2073" i="7"/>
  <c r="AM2074" i="7"/>
  <c r="AM2075" i="7"/>
  <c r="AM2076" i="7"/>
  <c r="AM2077" i="7"/>
  <c r="AM2078" i="7"/>
  <c r="AM2079" i="7"/>
  <c r="AM2080" i="7"/>
  <c r="AM2081" i="7"/>
  <c r="AM2082" i="7"/>
  <c r="AM2083" i="7"/>
  <c r="AM2084" i="7"/>
  <c r="AM2085" i="7"/>
  <c r="AM2086" i="7"/>
  <c r="AM2087" i="7"/>
  <c r="AM2088" i="7"/>
  <c r="AM2089" i="7"/>
  <c r="AM2090" i="7"/>
  <c r="AM2091" i="7"/>
  <c r="AM2092" i="7"/>
  <c r="AM2093" i="7"/>
  <c r="AM2094" i="7"/>
  <c r="AM2095" i="7"/>
  <c r="AM2096" i="7"/>
  <c r="AM2097" i="7"/>
  <c r="AM2098" i="7"/>
  <c r="AM2099" i="7"/>
  <c r="AM2100" i="7"/>
  <c r="AM2101" i="7"/>
  <c r="AM2102" i="7"/>
  <c r="AM2103" i="7"/>
  <c r="AM2104" i="7"/>
  <c r="AM2105" i="7"/>
  <c r="AM2106" i="7"/>
  <c r="AM2107" i="7"/>
  <c r="AM2108" i="7"/>
  <c r="AM2109" i="7"/>
  <c r="AM2110" i="7"/>
  <c r="AM2111" i="7"/>
  <c r="AM2112" i="7"/>
  <c r="AM2113" i="7"/>
  <c r="AM2114" i="7"/>
  <c r="AM2115" i="7"/>
  <c r="AM2116" i="7"/>
  <c r="AM2117" i="7"/>
  <c r="AM2118" i="7"/>
  <c r="AM2119" i="7"/>
  <c r="AM2120" i="7"/>
  <c r="AM2121" i="7"/>
  <c r="AM2122" i="7"/>
  <c r="AM2123" i="7"/>
  <c r="AM2124" i="7"/>
  <c r="AM2125" i="7"/>
  <c r="AM2126" i="7"/>
  <c r="AM2127" i="7"/>
  <c r="AM2128" i="7"/>
  <c r="AM2129" i="7"/>
  <c r="AM2130" i="7"/>
  <c r="AM2131" i="7"/>
  <c r="AM2132" i="7"/>
  <c r="AM2133" i="7"/>
  <c r="AM2134" i="7"/>
  <c r="AM2135" i="7"/>
  <c r="AM2136" i="7"/>
  <c r="AM2137" i="7"/>
  <c r="AM2138" i="7"/>
  <c r="AM2139" i="7"/>
  <c r="AM2140" i="7"/>
  <c r="AM2141" i="7"/>
  <c r="AM2142" i="7"/>
  <c r="AM2143" i="7"/>
  <c r="AM2144" i="7"/>
  <c r="AM2145" i="7"/>
  <c r="AM2146" i="7"/>
  <c r="AM2147" i="7"/>
  <c r="AM2148" i="7"/>
  <c r="AM2149" i="7"/>
  <c r="AM2150" i="7"/>
  <c r="AM2151" i="7"/>
  <c r="AM2152" i="7"/>
  <c r="AM2153" i="7"/>
  <c r="AM2154" i="7"/>
  <c r="AM2155" i="7"/>
  <c r="AM2156" i="7"/>
  <c r="AM2157" i="7"/>
  <c r="AM2158" i="7"/>
  <c r="AM2159" i="7"/>
  <c r="AM2160" i="7"/>
  <c r="AM2161" i="7"/>
  <c r="AM2162" i="7"/>
  <c r="AM2163" i="7"/>
  <c r="AM2164" i="7"/>
  <c r="AM2165" i="7"/>
  <c r="AM2166" i="7"/>
  <c r="AM2167" i="7"/>
  <c r="AM2168" i="7"/>
  <c r="AM2169" i="7"/>
  <c r="AM2170" i="7"/>
  <c r="AM2171" i="7"/>
  <c r="AM2172" i="7"/>
  <c r="AM2173" i="7"/>
  <c r="AM2174" i="7"/>
  <c r="AM2175" i="7"/>
  <c r="AM2176" i="7"/>
  <c r="AM2177" i="7"/>
  <c r="AM2178" i="7"/>
  <c r="AM2179" i="7"/>
  <c r="AM2180" i="7"/>
  <c r="AM2181" i="7"/>
  <c r="AM2182" i="7"/>
  <c r="AM2183" i="7"/>
  <c r="AM2184" i="7"/>
  <c r="AM2185" i="7"/>
  <c r="AM2186" i="7"/>
  <c r="AM2187" i="7"/>
  <c r="AM2188" i="7"/>
  <c r="AM2189" i="7"/>
  <c r="AM2190" i="7"/>
  <c r="AM2191" i="7"/>
  <c r="AM2192" i="7"/>
  <c r="AM2193" i="7"/>
  <c r="AM2194" i="7"/>
  <c r="AM2195" i="7"/>
  <c r="AM2196" i="7"/>
  <c r="AM2197" i="7"/>
  <c r="AM2198" i="7"/>
  <c r="AM2199" i="7"/>
  <c r="AM2200" i="7"/>
  <c r="AM2201" i="7"/>
  <c r="AM2202" i="7"/>
  <c r="AM2203" i="7"/>
  <c r="AM2204" i="7"/>
  <c r="AM2205" i="7"/>
  <c r="AM2206" i="7"/>
  <c r="AM2207" i="7"/>
  <c r="AM2208" i="7"/>
  <c r="AM2209" i="7"/>
  <c r="AM2210" i="7"/>
  <c r="AM2211" i="7"/>
  <c r="AM2212" i="7"/>
  <c r="AM2213" i="7"/>
  <c r="AM2214" i="7"/>
  <c r="AM2215" i="7"/>
  <c r="AM2216" i="7"/>
  <c r="AM2217" i="7"/>
  <c r="AM2218" i="7"/>
  <c r="AM2219" i="7"/>
  <c r="AM2220" i="7"/>
  <c r="AM2221" i="7"/>
  <c r="AM2222" i="7"/>
  <c r="AM2223" i="7"/>
  <c r="AM2224" i="7"/>
  <c r="AM2225" i="7"/>
  <c r="AM2226" i="7"/>
  <c r="AM2227" i="7"/>
  <c r="AM2228" i="7"/>
  <c r="AM2229" i="7"/>
  <c r="AM2230" i="7"/>
  <c r="AM2231" i="7"/>
  <c r="AM2232" i="7"/>
  <c r="AM2233" i="7"/>
  <c r="AM2234" i="7"/>
  <c r="AM2235" i="7"/>
  <c r="AM2236" i="7"/>
  <c r="AM2237" i="7"/>
  <c r="AM2238" i="7"/>
  <c r="AM2239" i="7"/>
  <c r="AM2240" i="7"/>
  <c r="AM2241" i="7"/>
  <c r="AM2242" i="7"/>
  <c r="AM2243" i="7"/>
  <c r="AM2244" i="7"/>
  <c r="AM2245" i="7"/>
  <c r="AM2246" i="7"/>
  <c r="AM2247" i="7"/>
  <c r="AM2248" i="7"/>
  <c r="AM2249" i="7"/>
  <c r="AM2250" i="7"/>
  <c r="AM2251" i="7"/>
  <c r="AM2252" i="7"/>
  <c r="AM2253" i="7"/>
  <c r="AM2254" i="7"/>
  <c r="AM2255" i="7"/>
  <c r="AM2256" i="7"/>
  <c r="AM2257" i="7"/>
  <c r="AM2258" i="7"/>
  <c r="AM2259" i="7"/>
  <c r="AM2260" i="7"/>
  <c r="AM2261" i="7"/>
  <c r="AM2262" i="7"/>
  <c r="AM2263" i="7"/>
  <c r="AM2264" i="7"/>
  <c r="AM2265" i="7"/>
  <c r="AM2266" i="7"/>
  <c r="AM2267" i="7"/>
  <c r="AM2268" i="7"/>
  <c r="AM2269" i="7"/>
  <c r="AM2270" i="7"/>
  <c r="AM2271" i="7"/>
  <c r="AM2272" i="7"/>
  <c r="AM2273" i="7"/>
  <c r="AM2274" i="7"/>
  <c r="AM2275" i="7"/>
  <c r="AM2276" i="7"/>
  <c r="AM2277" i="7"/>
  <c r="AM2278" i="7"/>
  <c r="AM2279" i="7"/>
  <c r="AM2280" i="7"/>
  <c r="AM2281" i="7"/>
  <c r="AM2282" i="7"/>
  <c r="AM2283" i="7"/>
  <c r="AM2284" i="7"/>
  <c r="AM2285" i="7"/>
  <c r="AM2286" i="7"/>
  <c r="AM2287" i="7"/>
  <c r="AM2288" i="7"/>
  <c r="AM2289" i="7"/>
  <c r="AM2290" i="7"/>
  <c r="AM2291" i="7"/>
  <c r="AM2292" i="7"/>
  <c r="AM2293" i="7"/>
  <c r="AM2294" i="7"/>
  <c r="AM2295" i="7"/>
  <c r="AM2296" i="7"/>
  <c r="AM2297" i="7"/>
  <c r="AM2298" i="7"/>
  <c r="AM2299" i="7"/>
  <c r="AM2300" i="7"/>
  <c r="AM2301" i="7"/>
  <c r="AM2302" i="7"/>
  <c r="AM2303" i="7"/>
  <c r="AM2304" i="7"/>
  <c r="AM2305" i="7"/>
  <c r="AM2306" i="7"/>
  <c r="AM2307" i="7"/>
  <c r="AM2308" i="7"/>
  <c r="AM2309" i="7"/>
  <c r="AM2310" i="7"/>
  <c r="AM2311" i="7"/>
  <c r="AM2312" i="7"/>
  <c r="AM2313" i="7"/>
  <c r="AM2314" i="7"/>
  <c r="AM2315" i="7"/>
  <c r="AM2316" i="7"/>
  <c r="AM2317" i="7"/>
  <c r="AM2318" i="7"/>
  <c r="AM2319" i="7"/>
  <c r="AM2320" i="7"/>
  <c r="AM2321" i="7"/>
  <c r="AM2322" i="7"/>
  <c r="AM2323" i="7"/>
  <c r="AM2324" i="7"/>
  <c r="AM2325" i="7"/>
  <c r="AM2326" i="7"/>
  <c r="AM2327" i="7"/>
  <c r="AM2328" i="7"/>
  <c r="AM2329" i="7"/>
  <c r="AM2330" i="7"/>
  <c r="AM2331" i="7"/>
  <c r="AM2332" i="7"/>
  <c r="AM2333" i="7"/>
  <c r="AM2334" i="7"/>
  <c r="AM2335" i="7"/>
  <c r="AM2336" i="7"/>
  <c r="AM2337" i="7"/>
  <c r="AM2338" i="7"/>
  <c r="AM2339" i="7"/>
  <c r="AM2340" i="7"/>
  <c r="AM2341" i="7"/>
  <c r="AM2342" i="7"/>
  <c r="AM2343" i="7"/>
  <c r="AM2344" i="7"/>
  <c r="AM2345" i="7"/>
  <c r="AM2346" i="7"/>
  <c r="AM2347" i="7"/>
  <c r="AM2348" i="7"/>
  <c r="AM2349" i="7"/>
  <c r="AM2350" i="7"/>
  <c r="AM2351" i="7"/>
  <c r="AM2352" i="7"/>
  <c r="AM2353" i="7"/>
  <c r="AM2354" i="7"/>
  <c r="AM2355" i="7"/>
  <c r="AM2356" i="7"/>
  <c r="AM2357" i="7"/>
  <c r="AM2358" i="7"/>
  <c r="AM2359" i="7"/>
  <c r="AM2360" i="7"/>
  <c r="AM2361" i="7"/>
  <c r="AM2362" i="7"/>
  <c r="AM2363" i="7"/>
  <c r="AM2364" i="7"/>
  <c r="AM2365" i="7"/>
  <c r="AM2366" i="7"/>
  <c r="AM2367" i="7"/>
  <c r="AM2368" i="7"/>
  <c r="AM2369" i="7"/>
  <c r="AM2370" i="7"/>
  <c r="AM2371" i="7"/>
  <c r="AM2372" i="7"/>
  <c r="AM2373" i="7"/>
  <c r="AM2374" i="7"/>
  <c r="AM2375" i="7"/>
  <c r="AM2376" i="7"/>
  <c r="AM2377" i="7"/>
  <c r="AM2378" i="7"/>
  <c r="AM2379" i="7"/>
  <c r="AM2380" i="7"/>
  <c r="AM2381" i="7"/>
  <c r="AM2382" i="7"/>
  <c r="AM2383" i="7"/>
  <c r="AM2384" i="7"/>
  <c r="AM2385" i="7"/>
  <c r="AM2386" i="7"/>
  <c r="AM2387" i="7"/>
  <c r="AM2388" i="7"/>
  <c r="AM2389" i="7"/>
  <c r="AM2390" i="7"/>
  <c r="AM2391" i="7"/>
  <c r="AM2392" i="7"/>
  <c r="AM2393" i="7"/>
  <c r="AM2394" i="7"/>
  <c r="AM2395" i="7"/>
  <c r="AM2396" i="7"/>
  <c r="AM2397" i="7"/>
  <c r="AM2398" i="7"/>
  <c r="AM2399" i="7"/>
  <c r="AM2400" i="7"/>
  <c r="AM2401" i="7"/>
  <c r="AM2402" i="7"/>
  <c r="AM2403" i="7"/>
  <c r="AM2404" i="7"/>
  <c r="AM2405" i="7"/>
  <c r="AM2406" i="7"/>
  <c r="AM2407" i="7"/>
  <c r="AM2408" i="7"/>
  <c r="AM2409" i="7"/>
  <c r="AM2410" i="7"/>
  <c r="AM2411" i="7"/>
  <c r="AM2412" i="7"/>
  <c r="AM2413" i="7"/>
  <c r="AM2414" i="7"/>
  <c r="AM2415" i="7"/>
  <c r="AM2416" i="7"/>
  <c r="AM2417" i="7"/>
  <c r="AM2418" i="7"/>
  <c r="AM2419" i="7"/>
  <c r="AM2420" i="7"/>
  <c r="AM2421" i="7"/>
  <c r="AM2422" i="7"/>
  <c r="AM2423" i="7"/>
  <c r="AM2424" i="7"/>
  <c r="AM2425" i="7"/>
  <c r="AM2426" i="7"/>
  <c r="AM2427" i="7"/>
  <c r="AM2428" i="7"/>
  <c r="AM2429" i="7"/>
  <c r="AM2430" i="7"/>
  <c r="AM2431" i="7"/>
  <c r="AM2432" i="7"/>
  <c r="AM2433" i="7"/>
  <c r="AM2434" i="7"/>
  <c r="AM2435" i="7"/>
  <c r="AM2436" i="7"/>
  <c r="AM2437" i="7"/>
  <c r="AM2438" i="7"/>
  <c r="AM2439" i="7"/>
  <c r="AM2440" i="7"/>
  <c r="AM2441" i="7"/>
  <c r="AM2442" i="7"/>
  <c r="AM2443" i="7"/>
  <c r="AM2444" i="7"/>
  <c r="AM2445" i="7"/>
  <c r="AM2446" i="7"/>
  <c r="AM2447" i="7"/>
  <c r="AM2448" i="7"/>
  <c r="AM2449" i="7"/>
  <c r="AM2450" i="7"/>
  <c r="AM2451" i="7"/>
  <c r="AM2452" i="7"/>
  <c r="AM2453" i="7"/>
  <c r="AM2454" i="7"/>
  <c r="AM2455" i="7"/>
  <c r="AM2456" i="7"/>
  <c r="AM2457" i="7"/>
  <c r="AM2458" i="7"/>
  <c r="AM2459" i="7"/>
  <c r="AM2460" i="7"/>
  <c r="AM2461" i="7"/>
  <c r="AM2462" i="7"/>
  <c r="AM2463" i="7"/>
  <c r="AM2464" i="7"/>
  <c r="AM2465" i="7"/>
  <c r="AM2466" i="7"/>
  <c r="AM2467" i="7"/>
  <c r="AM2468" i="7"/>
  <c r="AM2469" i="7"/>
  <c r="AM2470" i="7"/>
  <c r="AM2471" i="7"/>
  <c r="AM2472" i="7"/>
  <c r="AM2473" i="7"/>
  <c r="AM2474" i="7"/>
  <c r="AM2475" i="7"/>
  <c r="AM2476" i="7"/>
  <c r="AM2477" i="7"/>
  <c r="AM2478" i="7"/>
  <c r="AM2479" i="7"/>
  <c r="AM2480" i="7"/>
  <c r="AM2481" i="7"/>
  <c r="AM2482" i="7"/>
  <c r="AM2483" i="7"/>
  <c r="AM2484" i="7"/>
  <c r="AM2485" i="7"/>
  <c r="AM2486" i="7"/>
  <c r="AM2487" i="7"/>
  <c r="AM2488" i="7"/>
  <c r="AM2489" i="7"/>
  <c r="AM2490" i="7"/>
  <c r="AM2491" i="7"/>
  <c r="AM2492" i="7"/>
  <c r="AM2493" i="7"/>
  <c r="AM2494" i="7"/>
  <c r="AM2495" i="7"/>
  <c r="AM2496" i="7"/>
  <c r="AM2497" i="7"/>
  <c r="AM2498" i="7"/>
  <c r="AM2499" i="7"/>
  <c r="AM2500" i="7"/>
  <c r="AM2501" i="7"/>
  <c r="AM2502" i="7"/>
  <c r="AM2503" i="7"/>
  <c r="AM2504" i="7"/>
  <c r="AM2505" i="7"/>
  <c r="AM2506" i="7"/>
  <c r="AM2507" i="7"/>
  <c r="AM2508" i="7"/>
  <c r="AM2509" i="7"/>
  <c r="AM2510" i="7"/>
  <c r="AM2511" i="7"/>
  <c r="AM2512" i="7"/>
  <c r="AM2513" i="7"/>
  <c r="AM2514" i="7"/>
  <c r="AM2515" i="7"/>
  <c r="AM2516" i="7"/>
  <c r="AM2517" i="7"/>
  <c r="AM2518" i="7"/>
  <c r="AM2519" i="7"/>
  <c r="AM2520" i="7"/>
  <c r="AM2521" i="7"/>
  <c r="AM2522" i="7"/>
  <c r="AM2523" i="7"/>
  <c r="AM2524" i="7"/>
  <c r="AM2525" i="7"/>
  <c r="AM2526" i="7"/>
  <c r="AM2527" i="7"/>
  <c r="AM2528" i="7"/>
  <c r="AM2529" i="7"/>
  <c r="AM2530" i="7"/>
  <c r="AM2531" i="7"/>
  <c r="AM2532" i="7"/>
  <c r="AM2533" i="7"/>
  <c r="AM2534" i="7"/>
  <c r="AM2535" i="7"/>
  <c r="AM2536" i="7"/>
  <c r="AM2537" i="7"/>
  <c r="AM2538" i="7"/>
  <c r="AM2539" i="7"/>
  <c r="AM2540" i="7"/>
  <c r="AM2541" i="7"/>
  <c r="AM2542" i="7"/>
  <c r="AM2543" i="7"/>
  <c r="AM2544" i="7"/>
  <c r="AM2545" i="7"/>
  <c r="AM2546" i="7"/>
  <c r="AM2547" i="7"/>
  <c r="AM2548" i="7"/>
  <c r="AM2549" i="7"/>
  <c r="AM2550" i="7"/>
  <c r="AM2551" i="7"/>
  <c r="AM2552" i="7"/>
  <c r="AM2553" i="7"/>
  <c r="AM2554" i="7"/>
  <c r="AM2555" i="7"/>
  <c r="AM2556" i="7"/>
  <c r="AM2557" i="7"/>
  <c r="AM2558" i="7"/>
  <c r="AM2559" i="7"/>
  <c r="AM2560" i="7"/>
  <c r="AM2561" i="7"/>
  <c r="AM2562" i="7"/>
  <c r="AM2563" i="7"/>
  <c r="AM2564" i="7"/>
  <c r="AM2565" i="7"/>
  <c r="AM2566" i="7"/>
  <c r="AM2567" i="7"/>
  <c r="AM2568" i="7"/>
  <c r="AM2569" i="7"/>
  <c r="AM2570" i="7"/>
  <c r="AM2571" i="7"/>
  <c r="AM2572" i="7"/>
  <c r="AM2573" i="7"/>
  <c r="AM2574" i="7"/>
  <c r="AM2575" i="7"/>
  <c r="AM2576" i="7"/>
  <c r="AM2577" i="7"/>
  <c r="AM2578" i="7"/>
  <c r="AM2579" i="7"/>
  <c r="AM2580" i="7"/>
  <c r="AM2581" i="7"/>
  <c r="AM2582" i="7"/>
  <c r="AM2583" i="7"/>
  <c r="AM2584" i="7"/>
  <c r="AM2585" i="7"/>
  <c r="AM2586" i="7"/>
  <c r="AM2587" i="7"/>
  <c r="AM2588" i="7"/>
  <c r="AM2589" i="7"/>
  <c r="AM2590" i="7"/>
  <c r="AM2591" i="7"/>
  <c r="AM2592" i="7"/>
  <c r="AM2593" i="7"/>
  <c r="AM2594" i="7"/>
  <c r="AM2595" i="7"/>
  <c r="AM2596" i="7"/>
  <c r="AM2597" i="7"/>
  <c r="AM2598" i="7"/>
  <c r="AM2599" i="7"/>
  <c r="AM2600" i="7"/>
  <c r="AM2601" i="7"/>
  <c r="AM2602" i="7"/>
  <c r="AM2603" i="7"/>
  <c r="AM2604" i="7"/>
  <c r="AM2605" i="7"/>
  <c r="AM2606" i="7"/>
  <c r="AM2607" i="7"/>
  <c r="AM2608" i="7"/>
  <c r="AM2609" i="7"/>
  <c r="AM2610" i="7"/>
  <c r="AM2611" i="7"/>
  <c r="AM2612" i="7"/>
  <c r="AM2613" i="7"/>
  <c r="AM2614" i="7"/>
  <c r="AM2615" i="7"/>
  <c r="AM2616" i="7"/>
  <c r="AM2617" i="7"/>
  <c r="AM2618" i="7"/>
  <c r="AM2619" i="7"/>
  <c r="AM2620" i="7"/>
  <c r="AM2621" i="7"/>
  <c r="AM2622" i="7"/>
  <c r="AM2623" i="7"/>
  <c r="AM2624" i="7"/>
  <c r="AM2625" i="7"/>
  <c r="AM2626" i="7"/>
  <c r="AM2627" i="7"/>
  <c r="AM2628" i="7"/>
  <c r="AM2629" i="7"/>
  <c r="AM2630" i="7"/>
  <c r="AM2631" i="7"/>
  <c r="AM2632" i="7"/>
  <c r="AM2633" i="7"/>
  <c r="AM2634" i="7"/>
  <c r="AM2635" i="7"/>
  <c r="AM2636" i="7"/>
  <c r="AM2637" i="7"/>
  <c r="AM2638" i="7"/>
  <c r="AM2639" i="7"/>
  <c r="AM2640" i="7"/>
  <c r="AM2641" i="7"/>
  <c r="AM2642" i="7"/>
  <c r="AM2643" i="7"/>
  <c r="AM2644" i="7"/>
  <c r="AM2645" i="7"/>
  <c r="AM2646" i="7"/>
  <c r="AM2647" i="7"/>
  <c r="AM2648" i="7"/>
  <c r="AM2649" i="7"/>
  <c r="AM2650" i="7"/>
  <c r="AM2651" i="7"/>
  <c r="AM2652" i="7"/>
  <c r="AM2653" i="7"/>
  <c r="AM2654" i="7"/>
  <c r="AM2655" i="7"/>
  <c r="AM2656" i="7"/>
  <c r="AM2657" i="7"/>
  <c r="AM2658" i="7"/>
  <c r="AM2659" i="7"/>
  <c r="AM2660" i="7"/>
  <c r="AM2661" i="7"/>
  <c r="AM2662" i="7"/>
  <c r="AM2663" i="7"/>
  <c r="AM2664" i="7"/>
  <c r="AM2665" i="7"/>
  <c r="AM2666" i="7"/>
  <c r="AM2667" i="7"/>
  <c r="AM2668" i="7"/>
  <c r="AM2669" i="7"/>
  <c r="AM2670" i="7"/>
  <c r="AM2671" i="7"/>
  <c r="AM2672" i="7"/>
  <c r="AM2673" i="7"/>
  <c r="AM2674" i="7"/>
  <c r="AM2675" i="7"/>
  <c r="AM2676" i="7"/>
  <c r="AM2677" i="7"/>
  <c r="AM2678" i="7"/>
  <c r="AM2679" i="7"/>
  <c r="AM2680" i="7"/>
  <c r="AM2681" i="7"/>
  <c r="AM2682" i="7"/>
  <c r="AM2683" i="7"/>
  <c r="AM2684" i="7"/>
  <c r="AM2685" i="7"/>
  <c r="AM2686" i="7"/>
  <c r="AM2687" i="7"/>
  <c r="AM2688" i="7"/>
  <c r="AM2689" i="7"/>
  <c r="AM2690" i="7"/>
  <c r="AM2691" i="7"/>
  <c r="AM2692" i="7"/>
  <c r="AM2693" i="7"/>
  <c r="AM2694" i="7"/>
  <c r="AM2695" i="7"/>
  <c r="AM2696" i="7"/>
  <c r="AM2697" i="7"/>
  <c r="AM2698" i="7"/>
  <c r="AM2699" i="7"/>
  <c r="AM2700" i="7"/>
  <c r="AM2701" i="7"/>
  <c r="AM2702" i="7"/>
  <c r="AM2703" i="7"/>
  <c r="AM2704" i="7"/>
  <c r="AM2705" i="7"/>
  <c r="AM2706" i="7"/>
  <c r="AM2707" i="7"/>
  <c r="AM2708" i="7"/>
  <c r="AM2709" i="7"/>
  <c r="AM2710" i="7"/>
  <c r="AM2711" i="7"/>
  <c r="AM2712" i="7"/>
  <c r="AM2713" i="7"/>
  <c r="AM2714" i="7"/>
  <c r="AM2715" i="7"/>
  <c r="AM2716" i="7"/>
  <c r="AM2717" i="7"/>
  <c r="AM2718" i="7"/>
  <c r="AM2719" i="7"/>
  <c r="AM2720" i="7"/>
  <c r="AM2721" i="7"/>
  <c r="AM2722" i="7"/>
  <c r="AM2723" i="7"/>
  <c r="AM2724" i="7"/>
  <c r="AM2725" i="7"/>
  <c r="AM2726" i="7"/>
  <c r="AM2727" i="7"/>
  <c r="AM2728" i="7"/>
  <c r="AM2729" i="7"/>
  <c r="AM2730" i="7"/>
  <c r="AM2731" i="7"/>
  <c r="AM2732" i="7"/>
  <c r="AM2733" i="7"/>
  <c r="AM2734" i="7"/>
  <c r="AM2735" i="7"/>
  <c r="AM2736" i="7"/>
  <c r="AM2737" i="7"/>
  <c r="AM2738" i="7"/>
  <c r="AM2739" i="7"/>
  <c r="AM2740" i="7"/>
  <c r="AM2741" i="7"/>
  <c r="AM2742" i="7"/>
  <c r="AM2743" i="7"/>
  <c r="AM2744" i="7"/>
  <c r="AM2745" i="7"/>
  <c r="AM2746" i="7"/>
  <c r="AM2747" i="7"/>
  <c r="AM2748" i="7"/>
  <c r="AM2749" i="7"/>
  <c r="AM2750" i="7"/>
  <c r="AM2751" i="7"/>
  <c r="AM2752" i="7"/>
  <c r="AM2753" i="7"/>
  <c r="AM2754" i="7"/>
  <c r="AM2755" i="7"/>
  <c r="AM2756" i="7"/>
  <c r="AM2757" i="7"/>
  <c r="AM2758" i="7"/>
  <c r="AM2759" i="7"/>
  <c r="AM2760" i="7"/>
  <c r="AM2761" i="7"/>
  <c r="AM2762" i="7"/>
  <c r="AM2763" i="7"/>
  <c r="AM2764" i="7"/>
  <c r="AM2765" i="7"/>
  <c r="AM2766" i="7"/>
  <c r="AM2767" i="7"/>
  <c r="AM2768" i="7"/>
  <c r="AM2769" i="7"/>
  <c r="AM2770" i="7"/>
  <c r="AM2771" i="7"/>
  <c r="AM2772" i="7"/>
  <c r="AM2773" i="7"/>
  <c r="AM2774" i="7"/>
  <c r="AM2775" i="7"/>
  <c r="AM2776" i="7"/>
  <c r="AM2777" i="7"/>
  <c r="AM2778" i="7"/>
  <c r="AM2779" i="7"/>
  <c r="AM2780" i="7"/>
  <c r="AM2781" i="7"/>
  <c r="AM2782" i="7"/>
  <c r="AM2783" i="7"/>
  <c r="AM2784" i="7"/>
  <c r="AM2785" i="7"/>
  <c r="AM2786" i="7"/>
  <c r="AM2787" i="7"/>
  <c r="AM2788" i="7"/>
  <c r="AM2789" i="7"/>
  <c r="AM2790" i="7"/>
  <c r="AM2791" i="7"/>
  <c r="AM2792" i="7"/>
  <c r="AM2793" i="7"/>
  <c r="AM2794" i="7"/>
  <c r="AM2795" i="7"/>
  <c r="AM2796" i="7"/>
  <c r="AM2797" i="7"/>
  <c r="AM2798" i="7"/>
  <c r="AM2799" i="7"/>
  <c r="AM2800" i="7"/>
  <c r="AM2801" i="7"/>
  <c r="AM2802" i="7"/>
  <c r="AM2803" i="7"/>
  <c r="AM2804" i="7"/>
  <c r="AM2805" i="7"/>
  <c r="AM2806" i="7"/>
  <c r="AM2807" i="7"/>
  <c r="AM2808" i="7"/>
  <c r="AM2809" i="7"/>
  <c r="AM2810" i="7"/>
  <c r="AM2811" i="7"/>
  <c r="AM2812" i="7"/>
  <c r="AM2813" i="7"/>
  <c r="AM2814" i="7"/>
  <c r="AM2815" i="7"/>
  <c r="AM2816" i="7"/>
  <c r="AM2817" i="7"/>
  <c r="AM2818" i="7"/>
  <c r="AM2819" i="7"/>
  <c r="AM2820" i="7"/>
  <c r="AM2821" i="7"/>
  <c r="AM2822" i="7"/>
  <c r="AM2823" i="7"/>
  <c r="AM2824" i="7"/>
  <c r="AM2825" i="7"/>
  <c r="AM2826" i="7"/>
  <c r="AM2827" i="7"/>
  <c r="AM2828" i="7"/>
  <c r="AM2829" i="7"/>
  <c r="AM2830" i="7"/>
  <c r="AM2831" i="7"/>
  <c r="AM2832" i="7"/>
  <c r="AM2833" i="7"/>
  <c r="AM2834" i="7"/>
  <c r="AM2835" i="7"/>
  <c r="AM2836" i="7"/>
  <c r="AM2837" i="7"/>
  <c r="AM2838" i="7"/>
  <c r="AM2839" i="7"/>
  <c r="AM2840" i="7"/>
  <c r="AM2841" i="7"/>
  <c r="AM2842" i="7"/>
  <c r="AM2843" i="7"/>
  <c r="AM2844" i="7"/>
  <c r="AM2845" i="7"/>
  <c r="AM2846" i="7"/>
  <c r="AM2847" i="7"/>
  <c r="AM2848" i="7"/>
  <c r="AM2849" i="7"/>
  <c r="AM2850" i="7"/>
  <c r="AM2851" i="7"/>
  <c r="AM2852" i="7"/>
  <c r="AM2853" i="7"/>
  <c r="AM2854" i="7"/>
  <c r="AM2855" i="7"/>
  <c r="AM2856" i="7"/>
  <c r="AM2857" i="7"/>
  <c r="AM2858" i="7"/>
  <c r="AM2859" i="7"/>
  <c r="AM2860" i="7"/>
  <c r="AM2861" i="7"/>
  <c r="AM2862" i="7"/>
  <c r="AM2863" i="7"/>
  <c r="AM2864" i="7"/>
  <c r="AM2865" i="7"/>
  <c r="AM2866" i="7"/>
  <c r="AM2867" i="7"/>
  <c r="AM2868" i="7"/>
  <c r="AM2869" i="7"/>
  <c r="AM2870" i="7"/>
  <c r="AM2871" i="7"/>
  <c r="AM2872" i="7"/>
  <c r="AM2873" i="7"/>
  <c r="AM2874" i="7"/>
  <c r="AM2875" i="7"/>
  <c r="AM2876" i="7"/>
  <c r="AM2877" i="7"/>
  <c r="AM2878" i="7"/>
  <c r="AM2879" i="7"/>
  <c r="AM2880" i="7"/>
  <c r="AM2881" i="7"/>
  <c r="AM2882" i="7"/>
  <c r="AM2883" i="7"/>
  <c r="AM2884" i="7"/>
  <c r="AM2885" i="7"/>
  <c r="AM2886" i="7"/>
  <c r="AM2887" i="7"/>
  <c r="AM2888" i="7"/>
  <c r="AM2889" i="7"/>
  <c r="AM2890" i="7"/>
  <c r="AM2891" i="7"/>
  <c r="AM2892" i="7"/>
  <c r="AM2893" i="7"/>
  <c r="AM2894" i="7"/>
  <c r="AM2895" i="7"/>
  <c r="AM2896" i="7"/>
  <c r="AM2897" i="7"/>
  <c r="AM2898" i="7"/>
  <c r="AM2899" i="7"/>
  <c r="AM2900" i="7"/>
  <c r="AM2901" i="7"/>
  <c r="AM2902" i="7"/>
  <c r="AM2903" i="7"/>
  <c r="AM2904" i="7"/>
  <c r="AM2905" i="7"/>
  <c r="AM2906" i="7"/>
  <c r="AM2907" i="7"/>
  <c r="AM2908" i="7"/>
  <c r="AM2909" i="7"/>
  <c r="AM2910" i="7"/>
  <c r="AM2911" i="7"/>
  <c r="AM2912" i="7"/>
  <c r="AM2913" i="7"/>
  <c r="AM2914" i="7"/>
  <c r="AM2915" i="7"/>
  <c r="AM2916" i="7"/>
  <c r="AM2917" i="7"/>
  <c r="AM2918" i="7"/>
  <c r="AM2919" i="7"/>
  <c r="AM2920" i="7"/>
  <c r="AM2921" i="7"/>
  <c r="AM2922" i="7"/>
  <c r="AM2923" i="7"/>
  <c r="AM2924" i="7"/>
  <c r="AM2925" i="7"/>
  <c r="AM2926" i="7"/>
  <c r="AM2927" i="7"/>
  <c r="AM2928" i="7"/>
  <c r="AM2929" i="7"/>
  <c r="AM2930" i="7"/>
  <c r="AM2931" i="7"/>
  <c r="AM2932" i="7"/>
  <c r="AM2933" i="7"/>
  <c r="AM2934" i="7"/>
  <c r="AM2935" i="7"/>
  <c r="AM2936" i="7"/>
  <c r="AM2937" i="7"/>
  <c r="AM2938" i="7"/>
  <c r="AM2939" i="7"/>
  <c r="AM2940" i="7"/>
  <c r="AM2941" i="7"/>
  <c r="AM2942" i="7"/>
  <c r="AM2943" i="7"/>
  <c r="AM2944" i="7"/>
  <c r="AM2945" i="7"/>
  <c r="AM2946" i="7"/>
  <c r="AM2947" i="7"/>
  <c r="AM2948" i="7"/>
  <c r="AM2949" i="7"/>
  <c r="AM2950" i="7"/>
  <c r="AM2951" i="7"/>
  <c r="AM2952" i="7"/>
  <c r="AM2953" i="7"/>
  <c r="AM2954" i="7"/>
  <c r="AM2955" i="7"/>
  <c r="AM2956" i="7"/>
  <c r="AM2957" i="7"/>
  <c r="AM2958" i="7"/>
  <c r="AM2959" i="7"/>
  <c r="AM2960" i="7"/>
  <c r="AM2961" i="7"/>
  <c r="AM2962" i="7"/>
  <c r="AM2963" i="7"/>
  <c r="AM2964" i="7"/>
  <c r="AM2965" i="7"/>
  <c r="AM2966" i="7"/>
  <c r="AM2967" i="7"/>
  <c r="AM2968" i="7"/>
  <c r="AM2969" i="7"/>
  <c r="AM2970" i="7"/>
  <c r="AM2971" i="7"/>
  <c r="AM2972" i="7"/>
  <c r="AM2973" i="7"/>
  <c r="AM2974" i="7"/>
  <c r="AM2975" i="7"/>
  <c r="AM2976" i="7"/>
  <c r="AM2977" i="7"/>
  <c r="AM2978" i="7"/>
  <c r="AM2979" i="7"/>
  <c r="AM2980" i="7"/>
  <c r="AM2981" i="7"/>
  <c r="AM2982" i="7"/>
  <c r="AM2983" i="7"/>
  <c r="AM2984" i="7"/>
  <c r="AM2985" i="7"/>
  <c r="AM2986" i="7"/>
  <c r="AM2987" i="7"/>
  <c r="AM2988" i="7"/>
  <c r="AM2989" i="7"/>
  <c r="AM2990" i="7"/>
  <c r="AM2991" i="7"/>
  <c r="AM2992" i="7"/>
  <c r="AM2993" i="7"/>
  <c r="AM2994" i="7"/>
  <c r="AM2995" i="7"/>
  <c r="AM2996" i="7"/>
  <c r="AM2997" i="7"/>
  <c r="AM2998" i="7"/>
  <c r="AM2999" i="7"/>
  <c r="AM3000" i="7"/>
  <c r="AM3001" i="7"/>
  <c r="AM3002" i="7"/>
  <c r="AM3003" i="7"/>
  <c r="AM3004" i="7"/>
  <c r="AM3005" i="7"/>
  <c r="AM3006" i="7"/>
  <c r="AM3007" i="7"/>
  <c r="AM3008" i="7"/>
  <c r="AM3009" i="7"/>
  <c r="AM3010" i="7"/>
  <c r="AM3011" i="7"/>
  <c r="AM3012" i="7"/>
  <c r="AM3013" i="7"/>
  <c r="AM3014" i="7"/>
  <c r="AM3015" i="7"/>
  <c r="AM3016" i="7"/>
  <c r="AM3017" i="7"/>
  <c r="AM3018" i="7"/>
  <c r="AM3019" i="7"/>
  <c r="AM3020" i="7"/>
  <c r="AM3021" i="7"/>
  <c r="AM3022" i="7"/>
  <c r="AM3023" i="7"/>
  <c r="AM3024" i="7"/>
  <c r="AM3025" i="7"/>
  <c r="AM3026" i="7"/>
  <c r="AM3027" i="7"/>
  <c r="AM3028" i="7"/>
  <c r="AM3029" i="7"/>
  <c r="AM3030" i="7"/>
  <c r="AM3031" i="7"/>
  <c r="AM3032" i="7"/>
  <c r="AM3033" i="7"/>
  <c r="AM3034" i="7"/>
  <c r="AM3035" i="7"/>
  <c r="AM3036" i="7"/>
  <c r="AM3037" i="7"/>
  <c r="AM3038" i="7"/>
  <c r="AM3039" i="7"/>
  <c r="AM3040" i="7"/>
  <c r="AM3041" i="7"/>
  <c r="AM3042" i="7"/>
  <c r="AM3043" i="7"/>
  <c r="AM3044" i="7"/>
  <c r="AM3045" i="7"/>
  <c r="AM3046" i="7"/>
  <c r="AM3047" i="7"/>
  <c r="AM3048" i="7"/>
  <c r="AM3049" i="7"/>
  <c r="AM3050" i="7"/>
  <c r="AM3051" i="7"/>
  <c r="AM3052" i="7"/>
  <c r="AM3053" i="7"/>
  <c r="AM3054" i="7"/>
  <c r="AM3055" i="7"/>
  <c r="AM3056" i="7"/>
  <c r="AM3057" i="7"/>
  <c r="AM3058" i="7"/>
  <c r="AM3059" i="7"/>
  <c r="AM3060" i="7"/>
  <c r="AM3061" i="7"/>
  <c r="AM3062" i="7"/>
  <c r="AM3063" i="7"/>
  <c r="AM3064" i="7"/>
  <c r="AM3065" i="7"/>
  <c r="AM3066" i="7"/>
  <c r="AM3067" i="7"/>
  <c r="AM3068" i="7"/>
  <c r="AM3069" i="7"/>
  <c r="AM3070" i="7"/>
  <c r="AM3071" i="7"/>
  <c r="AM3072" i="7"/>
  <c r="AM3073" i="7"/>
  <c r="AM3074" i="7"/>
  <c r="AM3075" i="7"/>
  <c r="AM3076" i="7"/>
  <c r="AM3077" i="7"/>
  <c r="AM3078" i="7"/>
  <c r="AM3079" i="7"/>
  <c r="AM3080" i="7"/>
  <c r="AM3081" i="7"/>
  <c r="AM3082" i="7"/>
  <c r="AM3083" i="7"/>
  <c r="AM3084" i="7"/>
  <c r="AM3085" i="7"/>
  <c r="AM3086" i="7"/>
  <c r="AM3087" i="7"/>
  <c r="AM3088" i="7"/>
  <c r="AM3089" i="7"/>
  <c r="AM3090" i="7"/>
  <c r="AM3091" i="7"/>
  <c r="AM3092" i="7"/>
  <c r="AM3093" i="7"/>
  <c r="AM3094" i="7"/>
  <c r="AM3095" i="7"/>
  <c r="AM3096" i="7"/>
  <c r="AM3097" i="7"/>
  <c r="AM3098" i="7"/>
  <c r="AM3099" i="7"/>
  <c r="AM3100" i="7"/>
  <c r="AM3101" i="7"/>
  <c r="AM3102" i="7"/>
  <c r="AM3103" i="7"/>
  <c r="AM3104" i="7"/>
  <c r="AM3105" i="7"/>
  <c r="AM3106" i="7"/>
  <c r="AM3107" i="7"/>
  <c r="AM3108" i="7"/>
  <c r="AM3109" i="7"/>
  <c r="AM3110" i="7"/>
  <c r="AM3111" i="7"/>
  <c r="AM3112" i="7"/>
  <c r="AM3113" i="7"/>
  <c r="AM3114" i="7"/>
  <c r="AM3115" i="7"/>
  <c r="AM3116" i="7"/>
  <c r="AM3117" i="7"/>
  <c r="AM3118" i="7"/>
  <c r="AM3119" i="7"/>
  <c r="AM3120" i="7"/>
  <c r="AM3121" i="7"/>
  <c r="AM3122" i="7"/>
  <c r="AM3123" i="7"/>
  <c r="AM3124" i="7"/>
  <c r="AM3125" i="7"/>
  <c r="AM3126" i="7"/>
  <c r="AM3127" i="7"/>
  <c r="AM3128" i="7"/>
  <c r="AM3129" i="7"/>
  <c r="AM3130" i="7"/>
  <c r="AM3131" i="7"/>
  <c r="AM3132" i="7"/>
  <c r="AM3133" i="7"/>
  <c r="AM3134" i="7"/>
  <c r="AM3135" i="7"/>
  <c r="AM3136" i="7"/>
  <c r="AM3137" i="7"/>
  <c r="AM3138" i="7"/>
  <c r="AM3139" i="7"/>
  <c r="AM3140" i="7"/>
  <c r="AM3141" i="7"/>
  <c r="AM3142" i="7"/>
  <c r="AM3143" i="7"/>
  <c r="AM3144" i="7"/>
  <c r="AM3145" i="7"/>
  <c r="AM3146" i="7"/>
  <c r="AM3147" i="7"/>
  <c r="AM3148" i="7"/>
  <c r="AM3149" i="7"/>
  <c r="AM3150" i="7"/>
  <c r="AM3151" i="7"/>
  <c r="AM3152" i="7"/>
  <c r="AM3153" i="7"/>
  <c r="AM3154" i="7"/>
  <c r="AM3155" i="7"/>
  <c r="AM3156" i="7"/>
  <c r="AM3157" i="7"/>
  <c r="AM3158" i="7"/>
  <c r="AM3159" i="7"/>
  <c r="AM3160" i="7"/>
  <c r="AM3161" i="7"/>
  <c r="AM3162" i="7"/>
  <c r="AM3163" i="7"/>
  <c r="AM3164" i="7"/>
  <c r="AM3165" i="7"/>
  <c r="AM3166" i="7"/>
  <c r="AM3167" i="7"/>
  <c r="AM3168" i="7"/>
  <c r="AM3169" i="7"/>
  <c r="AM3170" i="7"/>
  <c r="AM3171" i="7"/>
  <c r="AM3172" i="7"/>
  <c r="AM3173" i="7"/>
  <c r="AM3174" i="7"/>
  <c r="AM3175" i="7"/>
  <c r="AM3176" i="7"/>
  <c r="AM3177" i="7"/>
  <c r="AM3178" i="7"/>
  <c r="AM3179" i="7"/>
  <c r="AM3180" i="7"/>
  <c r="AM3181" i="7"/>
  <c r="AM3182" i="7"/>
  <c r="AM3183" i="7"/>
  <c r="AM3184" i="7"/>
  <c r="AM3185" i="7"/>
  <c r="AM3186" i="7"/>
  <c r="AM3187" i="7"/>
  <c r="AM3188" i="7"/>
  <c r="AM3189" i="7"/>
  <c r="AM3190" i="7"/>
  <c r="AM3191" i="7"/>
  <c r="AM3192" i="7"/>
  <c r="AM3193" i="7"/>
  <c r="AM3194" i="7"/>
  <c r="AM3195" i="7"/>
  <c r="AM3196" i="7"/>
  <c r="AM3197" i="7"/>
  <c r="AM3198" i="7"/>
  <c r="AM3199" i="7"/>
  <c r="AM3200" i="7"/>
  <c r="AM3201" i="7"/>
  <c r="AM3202" i="7"/>
  <c r="AM3203" i="7"/>
  <c r="AM3204" i="7"/>
  <c r="AM3205" i="7"/>
  <c r="AM3206" i="7"/>
  <c r="AM3207" i="7"/>
  <c r="AM3208" i="7"/>
  <c r="AM3209" i="7"/>
  <c r="AM3210" i="7"/>
  <c r="AM3211" i="7"/>
  <c r="AM3212" i="7"/>
  <c r="AM3213" i="7"/>
  <c r="AM3214" i="7"/>
  <c r="AM3215" i="7"/>
  <c r="AM3216" i="7"/>
  <c r="AM3217" i="7"/>
  <c r="AM3218" i="7"/>
  <c r="AM3219" i="7"/>
  <c r="AM3220" i="7"/>
  <c r="AM3221" i="7"/>
  <c r="AM3222" i="7"/>
  <c r="AM3223" i="7"/>
  <c r="AM3224" i="7"/>
  <c r="AM3225" i="7"/>
  <c r="AM3226" i="7"/>
  <c r="AM3227" i="7"/>
  <c r="AM3228" i="7"/>
  <c r="AM3229" i="7"/>
  <c r="AM3230" i="7"/>
  <c r="AM3231" i="7"/>
  <c r="AM3232" i="7"/>
  <c r="AM3233" i="7"/>
  <c r="AM3234" i="7"/>
  <c r="AM3235" i="7"/>
  <c r="AM3236" i="7"/>
  <c r="AM3237" i="7"/>
  <c r="AM3238" i="7"/>
  <c r="AM3239" i="7"/>
  <c r="AM3240" i="7"/>
  <c r="AM3241" i="7"/>
  <c r="AM3242" i="7"/>
  <c r="AM3243" i="7"/>
  <c r="AM3244" i="7"/>
  <c r="AM3245" i="7"/>
  <c r="AM3246" i="7"/>
  <c r="AM3247" i="7"/>
  <c r="AM3248" i="7"/>
  <c r="AM3249" i="7"/>
  <c r="AM3250" i="7"/>
  <c r="AM3251" i="7"/>
  <c r="AM3252" i="7"/>
  <c r="AM3253" i="7"/>
  <c r="AM3254" i="7"/>
  <c r="AM3255" i="7"/>
  <c r="AM3256" i="7"/>
  <c r="AM3257" i="7"/>
  <c r="AM3258" i="7"/>
  <c r="AM3259" i="7"/>
  <c r="AM3260" i="7"/>
  <c r="AM3261" i="7"/>
  <c r="AM3262" i="7"/>
  <c r="AM3263" i="7"/>
  <c r="AM3264" i="7"/>
  <c r="AM3265" i="7"/>
  <c r="AM3266" i="7"/>
  <c r="AM3267" i="7"/>
  <c r="AM3268" i="7"/>
  <c r="AM3269" i="7"/>
  <c r="AM3270" i="7"/>
  <c r="AM3271" i="7"/>
  <c r="AM3272" i="7"/>
  <c r="AM3273" i="7"/>
  <c r="AM3274" i="7"/>
  <c r="AM3275" i="7"/>
  <c r="AM3276" i="7"/>
  <c r="AM3277" i="7"/>
  <c r="AM3278" i="7"/>
  <c r="AM3279" i="7"/>
  <c r="AM3280" i="7"/>
  <c r="AM3281" i="7"/>
  <c r="AM3282" i="7"/>
  <c r="AM3283" i="7"/>
  <c r="AM3284" i="7"/>
  <c r="AM3285" i="7"/>
  <c r="AM3286" i="7"/>
  <c r="AM3287" i="7"/>
  <c r="AM3288" i="7"/>
  <c r="AM3289" i="7"/>
  <c r="AM3290" i="7"/>
  <c r="AM3291" i="7"/>
  <c r="AM3292" i="7"/>
  <c r="AM3293" i="7"/>
  <c r="AM3294" i="7"/>
  <c r="AM3295" i="7"/>
  <c r="AM3296" i="7"/>
  <c r="AM3297" i="7"/>
  <c r="AM3298" i="7"/>
  <c r="AM3299" i="7"/>
  <c r="AM3300" i="7"/>
  <c r="AM3301" i="7"/>
  <c r="AM3302" i="7"/>
  <c r="AM3303" i="7"/>
  <c r="AM3304" i="7"/>
  <c r="AM3305" i="7"/>
  <c r="AM3306" i="7"/>
  <c r="AM3307" i="7"/>
  <c r="AM3308" i="7"/>
  <c r="AM3309" i="7"/>
  <c r="AM3310" i="7"/>
  <c r="AM3311" i="7"/>
  <c r="AM3312" i="7"/>
  <c r="AM3313" i="7"/>
  <c r="AM3314" i="7"/>
  <c r="AM3315" i="7"/>
  <c r="AM3316" i="7"/>
  <c r="AM3317" i="7"/>
  <c r="AM3318" i="7"/>
  <c r="AM3319" i="7"/>
  <c r="AM3320" i="7"/>
  <c r="AM3321" i="7"/>
  <c r="AM3322" i="7"/>
  <c r="AM3323" i="7"/>
  <c r="AM3324" i="7"/>
  <c r="AM3325" i="7"/>
  <c r="AM3326" i="7"/>
  <c r="AM3327" i="7"/>
  <c r="AM3328" i="7"/>
  <c r="AM3329" i="7"/>
  <c r="AM3330" i="7"/>
  <c r="AM3331" i="7"/>
  <c r="AM3332" i="7"/>
  <c r="AM3333" i="7"/>
  <c r="AM3334" i="7"/>
  <c r="AM3335" i="7"/>
  <c r="AM3336" i="7"/>
  <c r="AM3337" i="7"/>
  <c r="AM3338" i="7"/>
  <c r="AM3339" i="7"/>
  <c r="AM3340" i="7"/>
  <c r="AM3341" i="7"/>
  <c r="AM3342" i="7"/>
  <c r="AM3343" i="7"/>
  <c r="AM3344" i="7"/>
  <c r="AM3345" i="7"/>
  <c r="AM3346" i="7"/>
  <c r="AM3347" i="7"/>
  <c r="AM3348" i="7"/>
  <c r="AM3349" i="7"/>
  <c r="AM3350" i="7"/>
  <c r="AM3351" i="7"/>
  <c r="AM3352" i="7"/>
  <c r="AM3353" i="7"/>
  <c r="AM3354" i="7"/>
  <c r="AM3355" i="7"/>
  <c r="AM3356" i="7"/>
  <c r="AM3357" i="7"/>
  <c r="AM3358" i="7"/>
  <c r="AM3359" i="7"/>
  <c r="AM3360" i="7"/>
  <c r="AM3361" i="7"/>
  <c r="AM3362" i="7"/>
  <c r="AM3363" i="7"/>
  <c r="AM3364" i="7"/>
  <c r="AM3365" i="7"/>
  <c r="AM3366" i="7"/>
  <c r="AM3367" i="7"/>
  <c r="AM3368" i="7"/>
  <c r="AM3369" i="7"/>
  <c r="AM3370" i="7"/>
  <c r="AM3371" i="7"/>
  <c r="AM3372" i="7"/>
  <c r="AM3373" i="7"/>
  <c r="AM3374" i="7"/>
  <c r="AM3375" i="7"/>
  <c r="AM3376" i="7"/>
  <c r="AM3377" i="7"/>
  <c r="AM3378" i="7"/>
  <c r="AM3379" i="7"/>
  <c r="AM3380" i="7"/>
  <c r="AM3381" i="7"/>
  <c r="AM3382" i="7"/>
  <c r="AM3383" i="7"/>
  <c r="AM3384" i="7"/>
  <c r="AM3385" i="7"/>
  <c r="AM3386" i="7"/>
  <c r="AM3387" i="7"/>
  <c r="AM3388" i="7"/>
  <c r="AM3389" i="7"/>
  <c r="AM3390" i="7"/>
  <c r="AM3391" i="7"/>
  <c r="AM3392" i="7"/>
  <c r="AM3393" i="7"/>
  <c r="AM3394" i="7"/>
  <c r="AM3395" i="7"/>
  <c r="AM3396" i="7"/>
  <c r="AM3397" i="7"/>
  <c r="AM3398" i="7"/>
  <c r="AM3399" i="7"/>
  <c r="AM3400" i="7"/>
  <c r="AM3401" i="7"/>
  <c r="AM3402" i="7"/>
  <c r="AM3403" i="7"/>
  <c r="AM3404" i="7"/>
  <c r="AM3405" i="7"/>
  <c r="AM3406" i="7"/>
  <c r="AM3407" i="7"/>
  <c r="AM3408" i="7"/>
  <c r="AM3409" i="7"/>
  <c r="AM3410" i="7"/>
  <c r="AM3411" i="7"/>
  <c r="AM3412" i="7"/>
  <c r="AM3413" i="7"/>
  <c r="AM3414" i="7"/>
  <c r="AM3415" i="7"/>
  <c r="AM3416" i="7"/>
  <c r="AM3417" i="7"/>
  <c r="AM3418" i="7"/>
  <c r="AM3419" i="7"/>
  <c r="AM3420" i="7"/>
  <c r="AM3421" i="7"/>
  <c r="AM3422" i="7"/>
  <c r="AM3423" i="7"/>
  <c r="AM3424" i="7"/>
  <c r="AM3425" i="7"/>
  <c r="AM3426" i="7"/>
  <c r="AM3427" i="7"/>
  <c r="AM3428" i="7"/>
  <c r="AM3429" i="7"/>
  <c r="AM3430" i="7"/>
  <c r="AM3431" i="7"/>
  <c r="AM3432" i="7"/>
  <c r="AM3433" i="7"/>
  <c r="AM3434" i="7"/>
  <c r="AM3435" i="7"/>
  <c r="AM3436" i="7"/>
  <c r="AM3437" i="7"/>
  <c r="AM3438" i="7"/>
  <c r="AM3439" i="7"/>
  <c r="AM3440" i="7"/>
  <c r="AM3441" i="7"/>
  <c r="AM3442" i="7"/>
  <c r="AM3443" i="7"/>
  <c r="AM3444" i="7"/>
  <c r="AM3445" i="7"/>
  <c r="AM3446" i="7"/>
  <c r="AM3447" i="7"/>
  <c r="AM3448" i="7"/>
  <c r="AM3449" i="7"/>
  <c r="AM3450" i="7"/>
  <c r="AM3451" i="7"/>
  <c r="AM3452" i="7"/>
  <c r="AM3453" i="7"/>
  <c r="AM3454" i="7"/>
  <c r="AM3455" i="7"/>
  <c r="AM3456" i="7"/>
  <c r="AM3457" i="7"/>
  <c r="AM3458" i="7"/>
  <c r="AM3459" i="7"/>
  <c r="AM3460" i="7"/>
  <c r="AM3461" i="7"/>
  <c r="AM3462" i="7"/>
  <c r="AM3463" i="7"/>
  <c r="AM3464" i="7"/>
  <c r="AM3465" i="7"/>
  <c r="AM3466" i="7"/>
  <c r="AM3467" i="7"/>
  <c r="AM3468" i="7"/>
  <c r="AM3469" i="7"/>
  <c r="AM3470" i="7"/>
  <c r="AM3471" i="7"/>
  <c r="AM3472" i="7"/>
  <c r="AM3473" i="7"/>
  <c r="AM3474" i="7"/>
  <c r="AM3475" i="7"/>
  <c r="AM3476" i="7"/>
  <c r="AM3477" i="7"/>
  <c r="AM3478" i="7"/>
  <c r="AM3479" i="7"/>
  <c r="AM3480" i="7"/>
  <c r="AM3481" i="7"/>
  <c r="AM3482" i="7"/>
  <c r="AM3483" i="7"/>
  <c r="AM3484" i="7"/>
  <c r="AM3485" i="7"/>
  <c r="AM3486" i="7"/>
  <c r="AM3487" i="7"/>
  <c r="AM3488" i="7"/>
  <c r="AM3489" i="7"/>
  <c r="AM3490" i="7"/>
  <c r="AM3491" i="7"/>
  <c r="AM3492" i="7"/>
  <c r="AM3493" i="7"/>
  <c r="AM3494" i="7"/>
  <c r="AM3495" i="7"/>
  <c r="AM3496" i="7"/>
  <c r="AM3497" i="7"/>
  <c r="AM3498" i="7"/>
  <c r="AM3499" i="7"/>
  <c r="AM3500" i="7"/>
  <c r="AM3501" i="7"/>
  <c r="AM3502" i="7"/>
  <c r="AM3503" i="7"/>
  <c r="AM3504" i="7"/>
  <c r="AM3505" i="7"/>
  <c r="AM3506" i="7"/>
  <c r="AM3507" i="7"/>
  <c r="AM3508" i="7"/>
  <c r="AM3509" i="7"/>
  <c r="AM3510" i="7"/>
  <c r="AM3511" i="7"/>
  <c r="AM3512" i="7"/>
  <c r="AM3513" i="7"/>
  <c r="AM3514" i="7"/>
  <c r="AM3515" i="7"/>
  <c r="AM3516" i="7"/>
  <c r="AM3517" i="7"/>
  <c r="AM3518" i="7"/>
  <c r="AM3519" i="7"/>
  <c r="AM3520" i="7"/>
  <c r="AM3521" i="7"/>
  <c r="AM3522" i="7"/>
  <c r="AM3523" i="7"/>
  <c r="AM3524" i="7"/>
  <c r="AM3525" i="7"/>
  <c r="AM3526" i="7"/>
  <c r="AM3527" i="7"/>
  <c r="AM3528" i="7"/>
  <c r="AM3529" i="7"/>
  <c r="AM3530" i="7"/>
  <c r="AM3531" i="7"/>
  <c r="AM3532" i="7"/>
  <c r="AM3533" i="7"/>
  <c r="AM3534" i="7"/>
  <c r="AM3535" i="7"/>
  <c r="AM3536" i="7"/>
  <c r="AM3537" i="7"/>
  <c r="AM3538" i="7"/>
  <c r="AM3539" i="7"/>
  <c r="AM3540" i="7"/>
  <c r="AM3541" i="7"/>
  <c r="AM3542" i="7"/>
  <c r="AM3543" i="7"/>
  <c r="AM3544" i="7"/>
  <c r="AM3545" i="7"/>
  <c r="AM3546" i="7"/>
  <c r="AM3547" i="7"/>
  <c r="AM3548" i="7"/>
  <c r="AM3549" i="7"/>
  <c r="AM3550" i="7"/>
  <c r="AM3551" i="7"/>
  <c r="AM3552" i="7"/>
  <c r="AM3553" i="7"/>
  <c r="AM3554" i="7"/>
  <c r="AM3555" i="7"/>
  <c r="AM3556" i="7"/>
  <c r="AM3557" i="7"/>
  <c r="AM3558" i="7"/>
  <c r="AM3559" i="7"/>
  <c r="AM3560" i="7"/>
  <c r="AM3561" i="7"/>
  <c r="AM3562" i="7"/>
  <c r="AM3563" i="7"/>
  <c r="AM3564" i="7"/>
  <c r="AM3565" i="7"/>
  <c r="AM3566" i="7"/>
  <c r="AM3567" i="7"/>
  <c r="AM3568" i="7"/>
  <c r="AM3569" i="7"/>
  <c r="AM3570" i="7"/>
  <c r="AM3571" i="7"/>
  <c r="AM3572" i="7"/>
  <c r="AM3573" i="7"/>
  <c r="AM3574" i="7"/>
  <c r="AM3575" i="7"/>
  <c r="AM3576" i="7"/>
  <c r="AM3577" i="7"/>
  <c r="AM3578" i="7"/>
  <c r="AM3579" i="7"/>
  <c r="AM3580" i="7"/>
  <c r="AM3581" i="7"/>
  <c r="AM3582" i="7"/>
  <c r="AM3583" i="7"/>
  <c r="AM3584" i="7"/>
  <c r="AM3585" i="7"/>
  <c r="AM3586" i="7"/>
  <c r="AM3587" i="7"/>
  <c r="AM3588" i="7"/>
  <c r="AM3589" i="7"/>
  <c r="AM3590" i="7"/>
  <c r="AM3591" i="7"/>
  <c r="AM3592" i="7"/>
  <c r="AM3593" i="7"/>
  <c r="AM3594" i="7"/>
  <c r="AM3595" i="7"/>
  <c r="AM3596" i="7"/>
  <c r="AM3597" i="7"/>
  <c r="AM3598" i="7"/>
  <c r="AM3599" i="7"/>
  <c r="AM3600" i="7"/>
  <c r="AM3601" i="7"/>
  <c r="AM3602" i="7"/>
  <c r="AM3603" i="7"/>
  <c r="AM3604" i="7"/>
  <c r="AM3605" i="7"/>
  <c r="AM3606" i="7"/>
  <c r="AM3607" i="7"/>
  <c r="AM3608" i="7"/>
  <c r="AM3609" i="7"/>
  <c r="AM3610" i="7"/>
  <c r="AM3611" i="7"/>
  <c r="AM3612" i="7"/>
  <c r="AM3613" i="7"/>
  <c r="AM3614" i="7"/>
  <c r="AM3615" i="7"/>
  <c r="AM3616" i="7"/>
  <c r="AM3617" i="7"/>
  <c r="AM3618" i="7"/>
  <c r="AM3619" i="7"/>
  <c r="AM3620" i="7"/>
  <c r="AM3621" i="7"/>
  <c r="AM3622" i="7"/>
  <c r="AM3623" i="7"/>
  <c r="AM3624" i="7"/>
  <c r="AM3625" i="7"/>
  <c r="AM3626" i="7"/>
  <c r="AM3627" i="7"/>
  <c r="AM3628" i="7"/>
  <c r="AM3629" i="7"/>
  <c r="AM3630" i="7"/>
  <c r="AM3631" i="7"/>
  <c r="AM3632" i="7"/>
  <c r="AM3633" i="7"/>
  <c r="AM3634" i="7"/>
  <c r="AM3635" i="7"/>
  <c r="AM3636" i="7"/>
  <c r="AM3637" i="7"/>
  <c r="AM3638" i="7"/>
  <c r="AM3639" i="7"/>
  <c r="AM3640" i="7"/>
  <c r="AM3641" i="7"/>
  <c r="AM3642" i="7"/>
  <c r="AM3643" i="7"/>
  <c r="AM3644" i="7"/>
  <c r="AM3645" i="7"/>
  <c r="AM3646" i="7"/>
  <c r="AM3647" i="7"/>
  <c r="AM3648" i="7"/>
  <c r="AM3649" i="7"/>
  <c r="AM3650" i="7"/>
  <c r="AM3651" i="7"/>
  <c r="AM3652" i="7"/>
  <c r="AM3653" i="7"/>
  <c r="AM3654" i="7"/>
  <c r="AM3655" i="7"/>
  <c r="AM3656" i="7"/>
  <c r="AM3657" i="7"/>
  <c r="AM3658" i="7"/>
  <c r="AM3659" i="7"/>
  <c r="AM3660" i="7"/>
  <c r="AM3661" i="7"/>
  <c r="AM3662" i="7"/>
  <c r="AM3663" i="7"/>
  <c r="AM3664" i="7"/>
  <c r="AM3665" i="7"/>
  <c r="AM3666" i="7"/>
  <c r="AM3667" i="7"/>
  <c r="AM3668" i="7"/>
  <c r="AM3669" i="7"/>
  <c r="AM3670" i="7"/>
  <c r="AM3671" i="7"/>
  <c r="AM3672" i="7"/>
  <c r="AM3673" i="7"/>
  <c r="AM3674" i="7"/>
  <c r="AM3675" i="7"/>
  <c r="AM3676" i="7"/>
  <c r="AM3677" i="7"/>
  <c r="AM3678" i="7"/>
  <c r="AM3679" i="7"/>
  <c r="AM3680" i="7"/>
  <c r="AM3681" i="7"/>
  <c r="AM3682" i="7"/>
  <c r="AM3683" i="7"/>
  <c r="AM3684" i="7"/>
  <c r="AM3685" i="7"/>
  <c r="AM3686" i="7"/>
  <c r="AM3687" i="7"/>
  <c r="AM3688" i="7"/>
  <c r="AM3689" i="7"/>
  <c r="AM3690" i="7"/>
  <c r="AM3691" i="7"/>
  <c r="AM3692" i="7"/>
  <c r="AM3693" i="7"/>
  <c r="AM3694" i="7"/>
  <c r="AM3695" i="7"/>
  <c r="AM3696" i="7"/>
  <c r="AM3697" i="7"/>
  <c r="AM3698" i="7"/>
  <c r="AM3699" i="7"/>
  <c r="AM3700" i="7"/>
  <c r="AM3701" i="7"/>
  <c r="AM3702" i="7"/>
  <c r="AM3703" i="7"/>
  <c r="AM3704" i="7"/>
  <c r="AM3705" i="7"/>
  <c r="AM3706" i="7"/>
  <c r="AM3707" i="7"/>
  <c r="AM3708" i="7"/>
  <c r="AM3709" i="7"/>
  <c r="AM3710" i="7"/>
  <c r="AM3711" i="7"/>
  <c r="AM3712" i="7"/>
  <c r="AM3713" i="7"/>
  <c r="AM3714" i="7"/>
  <c r="AM3715" i="7"/>
  <c r="AM3716" i="7"/>
  <c r="AM3717" i="7"/>
  <c r="AM3718" i="7"/>
  <c r="AM3719" i="7"/>
  <c r="AM3720" i="7"/>
  <c r="AM3721" i="7"/>
  <c r="AM3722" i="7"/>
  <c r="AM3723" i="7"/>
  <c r="AM3724" i="7"/>
  <c r="AM3725" i="7"/>
  <c r="AM3726" i="7"/>
  <c r="AM3727" i="7"/>
  <c r="AM3728" i="7"/>
  <c r="AM3729" i="7"/>
  <c r="AM3730" i="7"/>
  <c r="AM3731" i="7"/>
  <c r="AM3732" i="7"/>
  <c r="AM3733" i="7"/>
  <c r="AM3734" i="7"/>
  <c r="AM3735" i="7"/>
  <c r="AM3736" i="7"/>
  <c r="AM3737" i="7"/>
  <c r="AM3738" i="7"/>
  <c r="AM3739" i="7"/>
  <c r="AM3740" i="7"/>
  <c r="AM3741" i="7"/>
  <c r="AM3742" i="7"/>
  <c r="AM3743" i="7"/>
  <c r="AM3744" i="7"/>
  <c r="AM3745" i="7"/>
  <c r="AM3746" i="7"/>
  <c r="AM3747" i="7"/>
  <c r="AM3748" i="7"/>
  <c r="AM3749" i="7"/>
  <c r="AM3750" i="7"/>
  <c r="AM3751" i="7"/>
  <c r="AM3752" i="7"/>
  <c r="AM3753" i="7"/>
  <c r="AM3754" i="7"/>
  <c r="AM3755" i="7"/>
  <c r="AM3756" i="7"/>
  <c r="AM3757" i="7"/>
  <c r="AM3758" i="7"/>
  <c r="AM3759" i="7"/>
  <c r="AM3760" i="7"/>
  <c r="AM3761" i="7"/>
  <c r="AM3762" i="7"/>
  <c r="AM3763" i="7"/>
  <c r="AM3764" i="7"/>
  <c r="AM3765" i="7"/>
  <c r="AM3766" i="7"/>
  <c r="AM3767" i="7"/>
  <c r="AM3768" i="7"/>
  <c r="AM3769" i="7"/>
  <c r="AM3770" i="7"/>
  <c r="AM3771" i="7"/>
  <c r="AM3772" i="7"/>
  <c r="AM3773" i="7"/>
  <c r="AM3774" i="7"/>
  <c r="AM3775" i="7"/>
  <c r="AM3776" i="7"/>
  <c r="AM3777" i="7"/>
  <c r="AM3778" i="7"/>
  <c r="AM3779" i="7"/>
  <c r="AM3780" i="7"/>
  <c r="AM3781" i="7"/>
  <c r="AM3782" i="7"/>
  <c r="AM3783" i="7"/>
  <c r="AM3784" i="7"/>
  <c r="AM3785" i="7"/>
  <c r="AM3786" i="7"/>
  <c r="AM3787" i="7"/>
  <c r="AM3788" i="7"/>
  <c r="AM3789" i="7"/>
  <c r="AM3790" i="7"/>
  <c r="AM3791" i="7"/>
  <c r="AM3792" i="7"/>
  <c r="AM3793" i="7"/>
  <c r="AM3794" i="7"/>
  <c r="AM3795" i="7"/>
  <c r="AM3796" i="7"/>
  <c r="AM3797" i="7"/>
  <c r="AM3798" i="7"/>
  <c r="AM3799" i="7"/>
  <c r="AM3800" i="7"/>
  <c r="AM3801" i="7"/>
  <c r="AM3802" i="7"/>
  <c r="AM3803" i="7"/>
  <c r="AM3804" i="7"/>
  <c r="AM3805" i="7"/>
  <c r="AM3806" i="7"/>
  <c r="AM3807" i="7"/>
  <c r="AM3808" i="7"/>
  <c r="AM3809" i="7"/>
  <c r="AM3810" i="7"/>
  <c r="AM3811" i="7"/>
  <c r="AM3812" i="7"/>
  <c r="AM3813" i="7"/>
  <c r="AM3814" i="7"/>
  <c r="AM3815" i="7"/>
  <c r="AM3816" i="7"/>
  <c r="AM3817" i="7"/>
  <c r="AM3818" i="7"/>
  <c r="AM3819" i="7"/>
  <c r="AM3820" i="7"/>
  <c r="AM3821" i="7"/>
  <c r="AM3822" i="7"/>
  <c r="AM3823" i="7"/>
  <c r="AM3824" i="7"/>
  <c r="AM3825" i="7"/>
  <c r="AM3826" i="7"/>
  <c r="AM3827" i="7"/>
  <c r="AM3828" i="7"/>
  <c r="AM3829" i="7"/>
  <c r="AM3830" i="7"/>
  <c r="AM3831" i="7"/>
  <c r="AM3832" i="7"/>
  <c r="AM3833" i="7"/>
  <c r="AM3834" i="7"/>
  <c r="AM3835" i="7"/>
  <c r="AM3836" i="7"/>
  <c r="AM3837" i="7"/>
  <c r="AM3838" i="7"/>
  <c r="AM3839" i="7"/>
  <c r="AM3840" i="7"/>
  <c r="AM3841" i="7"/>
  <c r="AM3842" i="7"/>
  <c r="AM3843" i="7"/>
  <c r="AM3844" i="7"/>
  <c r="AM3845" i="7"/>
  <c r="AM3846" i="7"/>
  <c r="AM3847" i="7"/>
  <c r="AM3848" i="7"/>
  <c r="AM3849" i="7"/>
  <c r="AM3850" i="7"/>
  <c r="AM3851" i="7"/>
  <c r="AM3852" i="7"/>
  <c r="AM3853" i="7"/>
  <c r="AM3854" i="7"/>
  <c r="AM3855" i="7"/>
  <c r="AM3856" i="7"/>
  <c r="AM3857" i="7"/>
  <c r="AM3858" i="7"/>
  <c r="AM3859" i="7"/>
  <c r="AM3860" i="7"/>
  <c r="AM3861" i="7"/>
  <c r="AM3862" i="7"/>
  <c r="AM3863" i="7"/>
  <c r="AM3864" i="7"/>
  <c r="AM3865" i="7"/>
  <c r="AM3866" i="7"/>
  <c r="AM3867" i="7"/>
  <c r="AM3868" i="7"/>
  <c r="AM3869" i="7"/>
  <c r="AM3870" i="7"/>
  <c r="AM3871" i="7"/>
  <c r="AM3872" i="7"/>
  <c r="AM3873" i="7"/>
  <c r="AM3874" i="7"/>
  <c r="AM3875" i="7"/>
  <c r="AM3876" i="7"/>
  <c r="AM3877" i="7"/>
  <c r="AM3878" i="7"/>
  <c r="AM3879" i="7"/>
  <c r="AM3880" i="7"/>
  <c r="AM3881" i="7"/>
  <c r="AM3882" i="7"/>
  <c r="AM3883" i="7"/>
  <c r="AM3884" i="7"/>
  <c r="AM3885" i="7"/>
  <c r="AM3886" i="7"/>
  <c r="AM3887" i="7"/>
  <c r="AM3888" i="7"/>
  <c r="AM3889" i="7"/>
  <c r="AM3890" i="7"/>
  <c r="AM3891" i="7"/>
  <c r="AM3892" i="7"/>
  <c r="AM3893" i="7"/>
  <c r="AM3894" i="7"/>
  <c r="AM3895" i="7"/>
  <c r="AM3896" i="7"/>
  <c r="AM3897" i="7"/>
  <c r="AM3898" i="7"/>
  <c r="AM3899" i="7"/>
  <c r="AM3900" i="7"/>
  <c r="AM3901" i="7"/>
  <c r="AM3902" i="7"/>
  <c r="AM3903" i="7"/>
  <c r="AM3904" i="7"/>
  <c r="AM3905" i="7"/>
  <c r="AM3906" i="7"/>
  <c r="AM3907" i="7"/>
  <c r="AM3908" i="7"/>
  <c r="AM3909" i="7"/>
  <c r="AM3910" i="7"/>
  <c r="AM3911" i="7"/>
  <c r="AM3912" i="7"/>
  <c r="AM3913" i="7"/>
  <c r="AM3914" i="7"/>
  <c r="AM3915" i="7"/>
  <c r="AM3916" i="7"/>
  <c r="AM3917" i="7"/>
  <c r="AM3918" i="7"/>
  <c r="AM3919" i="7"/>
  <c r="AM3920" i="7"/>
  <c r="AM3921" i="7"/>
  <c r="AM3922" i="7"/>
  <c r="AM3923" i="7"/>
  <c r="AM3924" i="7"/>
  <c r="AM3925" i="7"/>
  <c r="AM3926" i="7"/>
  <c r="AM3927" i="7"/>
  <c r="AM3928" i="7"/>
  <c r="AM3929" i="7"/>
  <c r="AM3930" i="7"/>
  <c r="AM3931" i="7"/>
  <c r="AM3932" i="7"/>
  <c r="AM3933" i="7"/>
  <c r="AM3934" i="7"/>
  <c r="AM3935" i="7"/>
  <c r="AM3936" i="7"/>
  <c r="AM3937" i="7"/>
  <c r="AM3938" i="7"/>
  <c r="AM3939" i="7"/>
  <c r="AM3940" i="7"/>
  <c r="AM3941" i="7"/>
  <c r="AM3942" i="7"/>
  <c r="AM3943" i="7"/>
  <c r="AM3944" i="7"/>
  <c r="AM3945" i="7"/>
  <c r="AM3946" i="7"/>
  <c r="AM3947" i="7"/>
  <c r="AM3948" i="7"/>
  <c r="AM3949" i="7"/>
  <c r="AM3950" i="7"/>
  <c r="AM3951" i="7"/>
  <c r="AM3952" i="7"/>
  <c r="AM3953" i="7"/>
  <c r="AM3954" i="7"/>
  <c r="AM3955" i="7"/>
  <c r="AM3956" i="7"/>
  <c r="AM3957" i="7"/>
  <c r="AM3958" i="7"/>
  <c r="AM3959" i="7"/>
  <c r="AM3960" i="7"/>
  <c r="AM3961" i="7"/>
  <c r="AM3962" i="7"/>
  <c r="AM3963" i="7"/>
  <c r="AM3964" i="7"/>
  <c r="AM3965" i="7"/>
  <c r="AM3966" i="7"/>
  <c r="AM3967" i="7"/>
  <c r="AM3968" i="7"/>
  <c r="AM3969" i="7"/>
  <c r="AM3970" i="7"/>
  <c r="AM3971" i="7"/>
  <c r="AM3972" i="7"/>
  <c r="AM3973" i="7"/>
  <c r="AM3974" i="7"/>
  <c r="AM3975" i="7"/>
  <c r="AM3976" i="7"/>
  <c r="AM3977" i="7"/>
  <c r="AM3978" i="7"/>
  <c r="AM3979" i="7"/>
  <c r="AM3980" i="7"/>
  <c r="AM3981" i="7"/>
  <c r="AM3982" i="7"/>
  <c r="AM3983" i="7"/>
  <c r="AM3984" i="7"/>
  <c r="AM3985" i="7"/>
  <c r="AM3986" i="7"/>
  <c r="AM3987" i="7"/>
  <c r="AM3988" i="7"/>
  <c r="AM3989" i="7"/>
  <c r="AM3990" i="7"/>
  <c r="AM3991" i="7"/>
  <c r="AM3992" i="7"/>
  <c r="AM3993" i="7"/>
  <c r="AM3994" i="7"/>
  <c r="AM3995" i="7"/>
  <c r="AM3996" i="7"/>
  <c r="AM3997" i="7"/>
  <c r="AM3998" i="7"/>
  <c r="AM3999" i="7"/>
  <c r="AM4000" i="7"/>
  <c r="AM4001" i="7"/>
  <c r="AM4002" i="7"/>
  <c r="AM4003" i="7"/>
  <c r="AM4004" i="7"/>
  <c r="AM4005" i="7"/>
  <c r="AM4006" i="7"/>
  <c r="AM4007" i="7"/>
  <c r="AM4008" i="7"/>
  <c r="AM4009" i="7"/>
  <c r="AM4010" i="7"/>
  <c r="AM4011" i="7"/>
  <c r="AM4012" i="7"/>
  <c r="AM4013" i="7"/>
  <c r="AM4014" i="7"/>
  <c r="AM4015" i="7"/>
  <c r="AM4016" i="7"/>
  <c r="AM4017" i="7"/>
  <c r="AM4018" i="7"/>
  <c r="AM4019" i="7"/>
  <c r="AM4020" i="7"/>
  <c r="AM4021" i="7"/>
  <c r="AM4022" i="7"/>
  <c r="AM4023" i="7"/>
  <c r="AM4024" i="7"/>
  <c r="AM4025" i="7"/>
  <c r="AM4026" i="7"/>
  <c r="AM4027" i="7"/>
  <c r="AM4028" i="7"/>
  <c r="AM4029" i="7"/>
  <c r="AM4030" i="7"/>
  <c r="AM4031" i="7"/>
  <c r="AM4032" i="7"/>
  <c r="AM4033" i="7"/>
  <c r="AM4034" i="7"/>
  <c r="AM4035" i="7"/>
  <c r="AM4036" i="7"/>
  <c r="AM4037" i="7"/>
  <c r="AM4038" i="7"/>
  <c r="AM4039" i="7"/>
  <c r="AM4040" i="7"/>
  <c r="AM4041" i="7"/>
  <c r="AM4042" i="7"/>
  <c r="AM4043" i="7"/>
  <c r="AM4044" i="7"/>
  <c r="AM4045" i="7"/>
  <c r="AM4046" i="7"/>
  <c r="AM4047" i="7"/>
  <c r="AM4048" i="7"/>
  <c r="AM4049" i="7"/>
  <c r="AM4050" i="7"/>
  <c r="AM4051" i="7"/>
  <c r="AM4052" i="7"/>
  <c r="AM4053" i="7"/>
  <c r="AM4054" i="7"/>
  <c r="AM4055" i="7"/>
  <c r="AM4056" i="7"/>
  <c r="AM4057" i="7"/>
  <c r="AM4058" i="7"/>
  <c r="AM4059" i="7"/>
  <c r="AM4060" i="7"/>
  <c r="AM4061" i="7"/>
  <c r="AM4062" i="7"/>
  <c r="AM4063" i="7"/>
  <c r="AM4064" i="7"/>
  <c r="AM4065" i="7"/>
  <c r="AM4066" i="7"/>
  <c r="AM4067" i="7"/>
  <c r="AM4068" i="7"/>
  <c r="AM4069" i="7"/>
  <c r="AM4070" i="7"/>
  <c r="AM4071" i="7"/>
  <c r="AM4072" i="7"/>
  <c r="AM4073" i="7"/>
  <c r="AM4074" i="7"/>
  <c r="AM4075" i="7"/>
  <c r="AM4076" i="7"/>
  <c r="AM4077" i="7"/>
  <c r="AM4078" i="7"/>
  <c r="AM4079" i="7"/>
  <c r="AM4080" i="7"/>
  <c r="AM4081" i="7"/>
  <c r="AM4082" i="7"/>
  <c r="AM4083" i="7"/>
  <c r="AM4084" i="7"/>
  <c r="AM4085" i="7"/>
  <c r="AM4086" i="7"/>
  <c r="AM4087" i="7"/>
  <c r="AM4088" i="7"/>
  <c r="AM4089" i="7"/>
  <c r="AM4090" i="7"/>
  <c r="AM4091" i="7"/>
  <c r="AM4092" i="7"/>
  <c r="AM4093" i="7"/>
  <c r="AM4094" i="7"/>
  <c r="AM4095" i="7"/>
  <c r="AM4096" i="7"/>
  <c r="AM4097" i="7"/>
  <c r="AM4098" i="7"/>
  <c r="AM4099" i="7"/>
  <c r="AM4100" i="7"/>
  <c r="AM4101" i="7"/>
  <c r="AM4102" i="7"/>
  <c r="AM4103" i="7"/>
  <c r="AM4104" i="7"/>
  <c r="AM4105" i="7"/>
  <c r="AM4106" i="7"/>
  <c r="AM4107" i="7"/>
  <c r="AM4108" i="7"/>
  <c r="AM4109" i="7"/>
  <c r="AM4110" i="7"/>
  <c r="AM4111" i="7"/>
  <c r="AM4112" i="7"/>
  <c r="AM4113" i="7"/>
  <c r="AM4114" i="7"/>
  <c r="AM4115" i="7"/>
  <c r="AM4116" i="7"/>
  <c r="AM4117" i="7"/>
  <c r="AM4118" i="7"/>
  <c r="AM4119" i="7"/>
  <c r="AM4120" i="7"/>
  <c r="AM4121" i="7"/>
  <c r="AM4122" i="7"/>
  <c r="AM4123" i="7"/>
  <c r="AM4124" i="7"/>
  <c r="AM4125" i="7"/>
  <c r="AM4126" i="7"/>
  <c r="AM4127" i="7"/>
  <c r="AM4128" i="7"/>
  <c r="AM4129" i="7"/>
  <c r="AM4130" i="7"/>
  <c r="AM4131" i="7"/>
  <c r="AM4132" i="7"/>
  <c r="AM4133" i="7"/>
  <c r="AM4134" i="7"/>
  <c r="AM4135" i="7"/>
  <c r="AM4136" i="7"/>
  <c r="AM4137" i="7"/>
  <c r="AM4138" i="7"/>
  <c r="AM4139" i="7"/>
  <c r="AM4140" i="7"/>
  <c r="AM4141" i="7"/>
  <c r="AM4142" i="7"/>
  <c r="AM4143" i="7"/>
  <c r="AM4144" i="7"/>
  <c r="AM4145" i="7"/>
  <c r="AM4146" i="7"/>
  <c r="AM4147" i="7"/>
  <c r="AM4148" i="7"/>
  <c r="AM4149" i="7"/>
  <c r="AM4150" i="7"/>
  <c r="AM4151" i="7"/>
  <c r="AM4152" i="7"/>
  <c r="AM4153" i="7"/>
  <c r="AM4154" i="7"/>
  <c r="AM4155" i="7"/>
  <c r="AM4156" i="7"/>
  <c r="AM4157" i="7"/>
  <c r="AM4158" i="7"/>
  <c r="AM4159" i="7"/>
  <c r="AM4160" i="7"/>
  <c r="AM4161" i="7"/>
  <c r="AM4162" i="7"/>
  <c r="AM4163" i="7"/>
  <c r="AM4164" i="7"/>
  <c r="AM4165" i="7"/>
  <c r="AM4166" i="7"/>
  <c r="AM4167" i="7"/>
  <c r="AM4168" i="7"/>
  <c r="AM4169" i="7"/>
  <c r="AM4170" i="7"/>
  <c r="AM4171" i="7"/>
  <c r="AM4172" i="7"/>
  <c r="AM4173" i="7"/>
  <c r="AM4174" i="7"/>
  <c r="AM4175" i="7"/>
  <c r="AM4176" i="7"/>
  <c r="AM4177" i="7"/>
  <c r="AM4178" i="7"/>
  <c r="AM4179" i="7"/>
  <c r="AM4180" i="7"/>
  <c r="AM4181" i="7"/>
  <c r="AM4182" i="7"/>
  <c r="AM4183" i="7"/>
  <c r="AM4184" i="7"/>
  <c r="AM4185" i="7"/>
  <c r="AM4186" i="7"/>
  <c r="AM4187" i="7"/>
  <c r="AM4188" i="7"/>
  <c r="AM4189" i="7"/>
  <c r="AM4190" i="7"/>
  <c r="AM4191" i="7"/>
  <c r="AM4192" i="7"/>
  <c r="AM4193" i="7"/>
  <c r="AM4194" i="7"/>
  <c r="AM4195" i="7"/>
  <c r="AM4196" i="7"/>
  <c r="AM4197" i="7"/>
  <c r="AM4198" i="7"/>
  <c r="AM4199" i="7"/>
  <c r="AM4200" i="7"/>
  <c r="AM4201" i="7"/>
  <c r="AM4202" i="7"/>
  <c r="AM4203" i="7"/>
  <c r="AM4204" i="7"/>
  <c r="AM4205" i="7"/>
  <c r="AM4206" i="7"/>
  <c r="AM4207" i="7"/>
  <c r="AM4208" i="7"/>
  <c r="AM4209" i="7"/>
  <c r="AM4210" i="7"/>
  <c r="AM4211" i="7"/>
  <c r="AM4212" i="7"/>
  <c r="AM4213" i="7"/>
  <c r="AM4214" i="7"/>
  <c r="AM4215" i="7"/>
  <c r="AM4216" i="7"/>
  <c r="AM4217" i="7"/>
  <c r="AM4218" i="7"/>
  <c r="AM4219" i="7"/>
  <c r="AM4220" i="7"/>
  <c r="AM4221" i="7"/>
  <c r="AM4222" i="7"/>
  <c r="AM4223" i="7"/>
  <c r="AM4224" i="7"/>
  <c r="AM4225" i="7"/>
  <c r="AM4226" i="7"/>
  <c r="AM4227" i="7"/>
  <c r="AM4228" i="7"/>
  <c r="AM4229" i="7"/>
  <c r="AM4230" i="7"/>
  <c r="AM4231" i="7"/>
  <c r="AM4232" i="7"/>
  <c r="AM4233" i="7"/>
  <c r="AM4234" i="7"/>
  <c r="AM4235" i="7"/>
  <c r="AM4236" i="7"/>
  <c r="AM4237" i="7"/>
  <c r="AM4238" i="7"/>
  <c r="AM4239" i="7"/>
  <c r="AM4240" i="7"/>
  <c r="AM4241" i="7"/>
  <c r="AM4242" i="7"/>
  <c r="AM4243" i="7"/>
  <c r="AM4244" i="7"/>
  <c r="AM4245" i="7"/>
  <c r="AM4246" i="7"/>
  <c r="AM4247" i="7"/>
  <c r="AM4248" i="7"/>
  <c r="AM4249" i="7"/>
  <c r="AM4250" i="7"/>
  <c r="AM4251" i="7"/>
  <c r="AM4252" i="7"/>
  <c r="AM4253" i="7"/>
  <c r="AM4254" i="7"/>
  <c r="AM4255" i="7"/>
  <c r="AM4256" i="7"/>
  <c r="AM4257" i="7"/>
  <c r="AM4258" i="7"/>
  <c r="AM4259" i="7"/>
  <c r="AM4260" i="7"/>
  <c r="AM4261" i="7"/>
  <c r="AM4262" i="7"/>
  <c r="AM4263" i="7"/>
  <c r="AM4264" i="7"/>
  <c r="AM4265" i="7"/>
  <c r="AM4266" i="7"/>
  <c r="AM4267" i="7"/>
  <c r="AM4268" i="7"/>
  <c r="AM4269" i="7"/>
  <c r="AM4270" i="7"/>
  <c r="AM4271" i="7"/>
  <c r="AM4272" i="7"/>
  <c r="AM4273" i="7"/>
  <c r="AM4274" i="7"/>
  <c r="AM4275" i="7"/>
  <c r="AM4276" i="7"/>
  <c r="AM4277" i="7"/>
  <c r="AM4278" i="7"/>
  <c r="AM4279" i="7"/>
  <c r="AM4280" i="7"/>
  <c r="AM4281" i="7"/>
  <c r="AM4282" i="7"/>
  <c r="AM4283" i="7"/>
  <c r="AM4284" i="7"/>
  <c r="AM4285" i="7"/>
  <c r="AM4286" i="7"/>
  <c r="AM4287" i="7"/>
  <c r="AM4288" i="7"/>
  <c r="AM4289" i="7"/>
  <c r="AM4290" i="7"/>
  <c r="AM4291" i="7"/>
  <c r="AM4292" i="7"/>
  <c r="AM4293" i="7"/>
  <c r="AM4294" i="7"/>
  <c r="AM4295" i="7"/>
  <c r="AM4296" i="7"/>
  <c r="AM4297" i="7"/>
  <c r="AM4298" i="7"/>
  <c r="AM4299" i="7"/>
  <c r="AM4300" i="7"/>
  <c r="AM4301" i="7"/>
  <c r="AM4302" i="7"/>
  <c r="AM4303" i="7"/>
  <c r="AM4304" i="7"/>
  <c r="AM4305" i="7"/>
  <c r="AM4306" i="7"/>
  <c r="AM4307" i="7"/>
  <c r="AM4308" i="7"/>
  <c r="AM4309" i="7"/>
  <c r="AM4310" i="7"/>
  <c r="AM4311" i="7"/>
  <c r="AM4312" i="7"/>
  <c r="AM4313" i="7"/>
  <c r="AM4314" i="7"/>
  <c r="AM4315" i="7"/>
  <c r="AM4316" i="7"/>
  <c r="AM4317" i="7"/>
  <c r="AM4318" i="7"/>
  <c r="AM4319" i="7"/>
  <c r="AM4320" i="7"/>
  <c r="AM4321" i="7"/>
  <c r="AM4322" i="7"/>
  <c r="AM4323" i="7"/>
  <c r="AM4324" i="7"/>
  <c r="AM4325" i="7"/>
  <c r="AM4326" i="7"/>
  <c r="AM4327" i="7"/>
  <c r="AM4328" i="7"/>
  <c r="AM4329" i="7"/>
  <c r="AM4330" i="7"/>
  <c r="AM4331" i="7"/>
  <c r="AM4332" i="7"/>
  <c r="AM4333" i="7"/>
  <c r="AM4334" i="7"/>
  <c r="AM4335" i="7"/>
  <c r="AM4336" i="7"/>
  <c r="AM4337" i="7"/>
  <c r="AM4338" i="7"/>
  <c r="AM4339" i="7"/>
  <c r="AM4340" i="7"/>
  <c r="AM4341" i="7"/>
  <c r="AM4342" i="7"/>
  <c r="AM4343" i="7"/>
  <c r="AM4344" i="7"/>
  <c r="AM4345" i="7"/>
  <c r="AM4346" i="7"/>
  <c r="AM4347" i="7"/>
  <c r="AM4348" i="7"/>
  <c r="AM4349" i="7"/>
  <c r="AM4350" i="7"/>
  <c r="AM4351" i="7"/>
  <c r="AM4352" i="7"/>
  <c r="AM4353" i="7"/>
  <c r="AM4354" i="7"/>
  <c r="AM4355" i="7"/>
  <c r="AM4356" i="7"/>
  <c r="AM4357" i="7"/>
  <c r="AM4358" i="7"/>
  <c r="AM4359" i="7"/>
  <c r="AM4360" i="7"/>
  <c r="AM4361" i="7"/>
  <c r="AM4362" i="7"/>
  <c r="AM4363" i="7"/>
  <c r="AM4364" i="7"/>
  <c r="AM4365" i="7"/>
  <c r="AM4366" i="7"/>
  <c r="AM4367" i="7"/>
  <c r="AM4368" i="7"/>
  <c r="AM4369" i="7"/>
  <c r="AM4370" i="7"/>
  <c r="AM4371" i="7"/>
  <c r="AM4372" i="7"/>
  <c r="AM4373" i="7"/>
  <c r="AM4374" i="7"/>
  <c r="AM4375" i="7"/>
  <c r="AM4376" i="7"/>
  <c r="AM4377" i="7"/>
  <c r="AM4378" i="7"/>
  <c r="AM4379" i="7"/>
  <c r="AM4380" i="7"/>
  <c r="AM4381" i="7"/>
  <c r="AM4382" i="7"/>
  <c r="AM4383" i="7"/>
  <c r="AM4384" i="7"/>
  <c r="AM4385" i="7"/>
  <c r="AM4386" i="7"/>
  <c r="AM4387" i="7"/>
  <c r="AM4388" i="7"/>
  <c r="AM4389" i="7"/>
  <c r="AM4390" i="7"/>
  <c r="AM4391" i="7"/>
  <c r="AM4392" i="7"/>
  <c r="AM4393" i="7"/>
  <c r="AM4394" i="7"/>
  <c r="AM4395" i="7"/>
  <c r="AM4396" i="7"/>
  <c r="AM4397" i="7"/>
  <c r="AM4398" i="7"/>
  <c r="AM4399" i="7"/>
  <c r="AM4400" i="7"/>
  <c r="AM4401" i="7"/>
  <c r="AM4402" i="7"/>
  <c r="AM4403" i="7"/>
  <c r="AM4404" i="7"/>
  <c r="AM4405" i="7"/>
  <c r="AM4406" i="7"/>
  <c r="AM4407" i="7"/>
  <c r="AM4408" i="7"/>
  <c r="AM4409" i="7"/>
  <c r="AM4410" i="7"/>
  <c r="AM4411" i="7"/>
  <c r="AM4412" i="7"/>
  <c r="AM4413" i="7"/>
  <c r="AM4414" i="7"/>
  <c r="AM4415" i="7"/>
  <c r="AM4416" i="7"/>
  <c r="AM4417" i="7"/>
  <c r="AM4418" i="7"/>
  <c r="AM4419" i="7"/>
  <c r="AM4420" i="7"/>
  <c r="AM4421" i="7"/>
  <c r="AM4422" i="7"/>
  <c r="AM4423" i="7"/>
  <c r="AM4424" i="7"/>
  <c r="AM4425" i="7"/>
  <c r="AM4426" i="7"/>
  <c r="AM4427" i="7"/>
  <c r="AM4428" i="7"/>
  <c r="AM4429" i="7"/>
  <c r="AM4430" i="7"/>
  <c r="AM4431" i="7"/>
  <c r="AM4432" i="7"/>
  <c r="AM4433" i="7"/>
  <c r="AM4434" i="7"/>
  <c r="AM4435" i="7"/>
  <c r="AM4436" i="7"/>
  <c r="AM4437" i="7"/>
  <c r="AM4438" i="7"/>
  <c r="AM4439" i="7"/>
  <c r="AM4440" i="7"/>
  <c r="AM4441" i="7"/>
  <c r="AM4442" i="7"/>
  <c r="AM4443" i="7"/>
  <c r="AM4444" i="7"/>
  <c r="AM4445" i="7"/>
  <c r="AM4446" i="7"/>
  <c r="AM4447" i="7"/>
  <c r="AM4448" i="7"/>
  <c r="AM4449" i="7"/>
  <c r="AM4450" i="7"/>
  <c r="AM4451" i="7"/>
  <c r="AM4452" i="7"/>
  <c r="AM4453" i="7"/>
  <c r="AM4454" i="7"/>
  <c r="AM4455" i="7"/>
  <c r="AM4456" i="7"/>
  <c r="AM4457" i="7"/>
  <c r="AM4458" i="7"/>
  <c r="AM4459" i="7"/>
  <c r="AM4460" i="7"/>
  <c r="AM4461" i="7"/>
  <c r="AM4462" i="7"/>
  <c r="AM4463" i="7"/>
  <c r="AM4464" i="7"/>
  <c r="AM4465" i="7"/>
  <c r="AM4466" i="7"/>
  <c r="AM4467" i="7"/>
  <c r="AM4468" i="7"/>
  <c r="AM4469" i="7"/>
  <c r="AM4470" i="7"/>
  <c r="AM4471" i="7"/>
  <c r="AM4472" i="7"/>
  <c r="AM4473" i="7"/>
  <c r="AM4474" i="7"/>
  <c r="AM4475" i="7"/>
  <c r="AM4476" i="7"/>
  <c r="AM4477" i="7"/>
  <c r="AM4478" i="7"/>
  <c r="AM4479" i="7"/>
  <c r="AM4480" i="7"/>
  <c r="AM4481" i="7"/>
  <c r="AM4482" i="7"/>
  <c r="AM4483" i="7"/>
  <c r="AM4484" i="7"/>
  <c r="AM4485" i="7"/>
  <c r="AM4486" i="7"/>
  <c r="AM4487" i="7"/>
  <c r="AM4488" i="7"/>
  <c r="AM4489" i="7"/>
  <c r="AM4490" i="7"/>
  <c r="AM4491" i="7"/>
  <c r="AM4492" i="7"/>
  <c r="AM4493" i="7"/>
  <c r="AM4494" i="7"/>
  <c r="AM4495" i="7"/>
  <c r="AM4496" i="7"/>
  <c r="AM4497" i="7"/>
  <c r="AM4498" i="7"/>
  <c r="AM4499" i="7"/>
  <c r="AM4500" i="7"/>
  <c r="AM4501" i="7"/>
  <c r="AM4502" i="7"/>
  <c r="AM4503" i="7"/>
  <c r="AM4504" i="7"/>
  <c r="AM4505" i="7"/>
  <c r="AM4506" i="7"/>
  <c r="AM4507" i="7"/>
  <c r="AM4508" i="7"/>
  <c r="AM4509" i="7"/>
  <c r="AM4510" i="7"/>
  <c r="AM4511" i="7"/>
  <c r="AM4512" i="7"/>
  <c r="AM4513" i="7"/>
  <c r="AM4514" i="7"/>
  <c r="AM4515" i="7"/>
  <c r="AM4516" i="7"/>
  <c r="AM4517" i="7"/>
  <c r="AM4518" i="7"/>
  <c r="AM4519" i="7"/>
  <c r="AM4520" i="7"/>
  <c r="AM4521" i="7"/>
  <c r="AM4522" i="7"/>
  <c r="AM4523" i="7"/>
  <c r="AM4524" i="7"/>
  <c r="AM4525" i="7"/>
  <c r="AM4526" i="7"/>
  <c r="AM4527" i="7"/>
  <c r="AM4528" i="7"/>
  <c r="AM4529" i="7"/>
  <c r="AM4530" i="7"/>
  <c r="AM4531" i="7"/>
  <c r="AM4532" i="7"/>
  <c r="AM4533" i="7"/>
  <c r="AM4534" i="7"/>
  <c r="AM4535" i="7"/>
  <c r="AM4536" i="7"/>
  <c r="AM4537" i="7"/>
  <c r="AM4538" i="7"/>
  <c r="AM4539" i="7"/>
  <c r="AM4540" i="7"/>
  <c r="AM4541" i="7"/>
  <c r="AM4542" i="7"/>
  <c r="AM4543" i="7"/>
  <c r="AM4544" i="7"/>
  <c r="AM4545" i="7"/>
  <c r="AM4546" i="7"/>
  <c r="AM4547" i="7"/>
  <c r="AM4548" i="7"/>
  <c r="AM4549" i="7"/>
  <c r="AM4550" i="7"/>
  <c r="AM4551" i="7"/>
  <c r="AM4552" i="7"/>
  <c r="AM4553" i="7"/>
  <c r="AM4554" i="7"/>
  <c r="AM4555" i="7"/>
  <c r="AM4556" i="7"/>
  <c r="AM4557" i="7"/>
  <c r="AM4558" i="7"/>
  <c r="AM4559" i="7"/>
  <c r="AM4560" i="7"/>
  <c r="AM4561" i="7"/>
  <c r="AM4562" i="7"/>
  <c r="AM4563" i="7"/>
  <c r="AM4564" i="7"/>
  <c r="AM4565" i="7"/>
  <c r="AM4566" i="7"/>
  <c r="AM4567" i="7"/>
  <c r="AM4568" i="7"/>
  <c r="AM4569" i="7"/>
  <c r="AM4570" i="7"/>
  <c r="AM4571" i="7"/>
  <c r="AM4572" i="7"/>
  <c r="AM4573" i="7"/>
  <c r="AM4574" i="7"/>
  <c r="AM4575" i="7"/>
  <c r="AM4576" i="7"/>
  <c r="AM4577" i="7"/>
  <c r="AM4578" i="7"/>
  <c r="AM4579" i="7"/>
  <c r="AM4580" i="7"/>
  <c r="AM4581" i="7"/>
  <c r="AM4582" i="7"/>
  <c r="AM4583" i="7"/>
  <c r="AM4584" i="7"/>
  <c r="AM4585" i="7"/>
  <c r="AM4586" i="7"/>
  <c r="AM4587" i="7"/>
  <c r="AM4588" i="7"/>
  <c r="AM4589" i="7"/>
  <c r="AM4590" i="7"/>
  <c r="AM4591" i="7"/>
  <c r="AM4592" i="7"/>
  <c r="AM4593" i="7"/>
  <c r="AM4594" i="7"/>
  <c r="AM4595" i="7"/>
  <c r="AM4596" i="7"/>
  <c r="AM4597" i="7"/>
  <c r="AM4598" i="7"/>
  <c r="AM4599" i="7"/>
  <c r="AM4600" i="7"/>
  <c r="AM4601" i="7"/>
  <c r="AM4602" i="7"/>
  <c r="AM4603" i="7"/>
  <c r="AM4604" i="7"/>
  <c r="AM4605" i="7"/>
  <c r="AM4606" i="7"/>
  <c r="AM4607" i="7"/>
  <c r="AM4608" i="7"/>
  <c r="AM4609" i="7"/>
  <c r="AM4610" i="7"/>
  <c r="AM4611" i="7"/>
  <c r="AM4612" i="7"/>
  <c r="AM4613" i="7"/>
  <c r="AM4614" i="7"/>
  <c r="AM4615" i="7"/>
  <c r="AM4616" i="7"/>
  <c r="AM4617" i="7"/>
  <c r="AM4618" i="7"/>
  <c r="AM4619" i="7"/>
  <c r="AM4620" i="7"/>
  <c r="AM4621" i="7"/>
  <c r="AM4622" i="7"/>
  <c r="AM4623" i="7"/>
  <c r="AM4624" i="7"/>
  <c r="AM4625" i="7"/>
  <c r="AM4626" i="7"/>
  <c r="AM4627" i="7"/>
  <c r="AM4628" i="7"/>
  <c r="AM4629" i="7"/>
  <c r="AM4630" i="7"/>
  <c r="AM4631" i="7"/>
  <c r="AM4632" i="7"/>
  <c r="AM4633" i="7"/>
  <c r="AM4634" i="7"/>
  <c r="AM4635" i="7"/>
  <c r="AM4636" i="7"/>
  <c r="AM4637" i="7"/>
  <c r="AM4638" i="7"/>
  <c r="AM4639" i="7"/>
  <c r="AM4640" i="7"/>
  <c r="AM4641" i="7"/>
  <c r="AM4642" i="7"/>
  <c r="AM4643" i="7"/>
  <c r="AM4644" i="7"/>
  <c r="AM4645" i="7"/>
  <c r="AM4646" i="7"/>
  <c r="AM4647" i="7"/>
  <c r="AM4648" i="7"/>
  <c r="AM4649" i="7"/>
  <c r="AM4650" i="7"/>
  <c r="AM4651" i="7"/>
  <c r="AM4652" i="7"/>
  <c r="AM4653" i="7"/>
  <c r="AM4654" i="7"/>
  <c r="AM4655" i="7"/>
  <c r="AM4656" i="7"/>
  <c r="AM4657" i="7"/>
  <c r="AM4658" i="7"/>
  <c r="AM4659" i="7"/>
  <c r="AM4660" i="7"/>
  <c r="AM4661" i="7"/>
  <c r="AM4662" i="7"/>
  <c r="AM4663" i="7"/>
  <c r="AM4664" i="7"/>
  <c r="AM4665" i="7"/>
  <c r="AM4666" i="7"/>
  <c r="AM4667" i="7"/>
  <c r="AM4668" i="7"/>
  <c r="AM4669" i="7"/>
  <c r="AM4670" i="7"/>
  <c r="AM4671" i="7"/>
  <c r="AM4672" i="7"/>
  <c r="AM4673" i="7"/>
  <c r="AM4674" i="7"/>
  <c r="AM4675" i="7"/>
  <c r="AM4676" i="7"/>
  <c r="AM4677" i="7"/>
  <c r="AM4678" i="7"/>
  <c r="AM4679" i="7"/>
  <c r="AM4680" i="7"/>
  <c r="AM4681" i="7"/>
  <c r="AM4682" i="7"/>
  <c r="AM4683" i="7"/>
  <c r="AM4684" i="7"/>
  <c r="AM4685" i="7"/>
  <c r="AM4686" i="7"/>
  <c r="AM4687" i="7"/>
  <c r="AM4688" i="7"/>
  <c r="AM4689" i="7"/>
  <c r="AM4690" i="7"/>
  <c r="AM4691" i="7"/>
  <c r="AM4692" i="7"/>
  <c r="AM4693" i="7"/>
  <c r="AM4694" i="7"/>
  <c r="AM4695" i="7"/>
  <c r="AM4696" i="7"/>
  <c r="AM4697" i="7"/>
  <c r="AM4698" i="7"/>
  <c r="AM4699" i="7"/>
  <c r="AM4700" i="7"/>
  <c r="AM4701" i="7"/>
  <c r="AM4702" i="7"/>
  <c r="AM4703" i="7"/>
  <c r="AM4704" i="7"/>
  <c r="AM4705" i="7"/>
  <c r="AM4706" i="7"/>
  <c r="AM4707" i="7"/>
  <c r="AM4708" i="7"/>
  <c r="AM4709" i="7"/>
  <c r="AM4710" i="7"/>
  <c r="AM4711" i="7"/>
  <c r="AM4712" i="7"/>
  <c r="AM4713" i="7"/>
  <c r="AM4714" i="7"/>
  <c r="AM4715" i="7"/>
  <c r="AM4716" i="7"/>
  <c r="AM4717" i="7"/>
  <c r="AM4718" i="7"/>
  <c r="AM4719" i="7"/>
  <c r="AM4720" i="7"/>
  <c r="AM4721" i="7"/>
  <c r="AM4722" i="7"/>
  <c r="AM4723" i="7"/>
  <c r="AM4724" i="7"/>
  <c r="AM4725" i="7"/>
  <c r="AM4726" i="7"/>
  <c r="AM4727" i="7"/>
  <c r="AM4728" i="7"/>
  <c r="AM4729" i="7"/>
  <c r="AM4730" i="7"/>
  <c r="AM4731" i="7"/>
  <c r="AM4732" i="7"/>
  <c r="AM4733" i="7"/>
  <c r="AM4734" i="7"/>
  <c r="AM4735" i="7"/>
  <c r="AM4736" i="7"/>
  <c r="AM4737" i="7"/>
  <c r="AM4738" i="7"/>
  <c r="AM4739" i="7"/>
  <c r="AM4740" i="7"/>
  <c r="AM4741" i="7"/>
  <c r="AM4742" i="7"/>
  <c r="AM4743" i="7"/>
  <c r="AM4744" i="7"/>
  <c r="AM4745" i="7"/>
  <c r="AM4746" i="7"/>
  <c r="AM4747" i="7"/>
  <c r="AM4748" i="7"/>
  <c r="AM4749" i="7"/>
  <c r="AM4750" i="7"/>
  <c r="AM4751" i="7"/>
  <c r="AM4752" i="7"/>
  <c r="AM4753" i="7"/>
  <c r="AM4754" i="7"/>
  <c r="AM4755" i="7"/>
  <c r="AM4756" i="7"/>
  <c r="AM4757" i="7"/>
  <c r="AM4758" i="7"/>
  <c r="AM4759" i="7"/>
  <c r="AM4760" i="7"/>
  <c r="AM4761" i="7"/>
  <c r="AM4762" i="7"/>
  <c r="AM4763" i="7"/>
  <c r="AM4764" i="7"/>
  <c r="AM4765" i="7"/>
  <c r="AM4766" i="7"/>
  <c r="AM4767" i="7"/>
  <c r="AM4768" i="7"/>
  <c r="AM4769" i="7"/>
  <c r="AM4770" i="7"/>
  <c r="AM4771" i="7"/>
  <c r="AM4772" i="7"/>
  <c r="AM4773" i="7"/>
  <c r="AM4774" i="7"/>
  <c r="AM4775" i="7"/>
  <c r="AM4776" i="7"/>
  <c r="AM4777" i="7"/>
  <c r="AM4778" i="7"/>
  <c r="AM4779" i="7"/>
  <c r="AM4780" i="7"/>
  <c r="AM4781" i="7"/>
  <c r="AM4782" i="7"/>
  <c r="AM4783" i="7"/>
  <c r="AM4784" i="7"/>
  <c r="AM4785" i="7"/>
  <c r="AM4786" i="7"/>
  <c r="AM4787" i="7"/>
  <c r="AM4788" i="7"/>
  <c r="AM4789" i="7"/>
  <c r="AM4790" i="7"/>
  <c r="AM4791" i="7"/>
  <c r="AM4792" i="7"/>
  <c r="AM4793" i="7"/>
  <c r="AM4794" i="7"/>
  <c r="AM4795" i="7"/>
  <c r="AM4796" i="7"/>
  <c r="AM4797" i="7"/>
  <c r="AM4798" i="7"/>
  <c r="AM4799" i="7"/>
  <c r="AM4800" i="7"/>
  <c r="AM4801" i="7"/>
  <c r="AM4802" i="7"/>
  <c r="AM4803" i="7"/>
  <c r="AM4804" i="7"/>
  <c r="AM4805" i="7"/>
  <c r="AM4806" i="7"/>
  <c r="AM4807" i="7"/>
  <c r="AM4808" i="7"/>
  <c r="AM4809" i="7"/>
  <c r="AM4810" i="7"/>
  <c r="AM4811" i="7"/>
  <c r="AM4812" i="7"/>
  <c r="AM4813" i="7"/>
  <c r="AM4814" i="7"/>
  <c r="AM4815" i="7"/>
  <c r="AM4816" i="7"/>
  <c r="AM4817" i="7"/>
  <c r="AM4818" i="7"/>
  <c r="AM4819" i="7"/>
  <c r="AM4820" i="7"/>
  <c r="AM4821" i="7"/>
  <c r="AM4822" i="7"/>
  <c r="AM4823" i="7"/>
  <c r="AM4824" i="7"/>
  <c r="AM4825" i="7"/>
  <c r="AM4826" i="7"/>
  <c r="AM4827" i="7"/>
  <c r="AM4828" i="7"/>
  <c r="AM4829" i="7"/>
  <c r="AM4830" i="7"/>
  <c r="AM4831" i="7"/>
  <c r="AM4832" i="7"/>
  <c r="AM4833" i="7"/>
  <c r="AM4834" i="7"/>
  <c r="AM4835" i="7"/>
  <c r="AM4836" i="7"/>
  <c r="AM4837" i="7"/>
  <c r="AM4838" i="7"/>
  <c r="AM4839" i="7"/>
  <c r="AM4840" i="7"/>
  <c r="AM4841" i="7"/>
  <c r="AM4842" i="7"/>
  <c r="AM4843" i="7"/>
  <c r="AM4844" i="7"/>
  <c r="AM4845" i="7"/>
  <c r="AM4846" i="7"/>
  <c r="AM4847" i="7"/>
  <c r="AM4848" i="7"/>
  <c r="AM4849" i="7"/>
  <c r="AM4850" i="7"/>
  <c r="AM4851" i="7"/>
  <c r="AM4852" i="7"/>
  <c r="AM4853" i="7"/>
  <c r="AM4854" i="7"/>
  <c r="AM4855" i="7"/>
  <c r="AM4856" i="7"/>
  <c r="AM4857" i="7"/>
  <c r="AM4858" i="7"/>
  <c r="AM4859" i="7"/>
  <c r="AM4860" i="7"/>
  <c r="AM4861" i="7"/>
  <c r="AM4862" i="7"/>
  <c r="AM4863" i="7"/>
  <c r="AM4864" i="7"/>
  <c r="AM4865" i="7"/>
  <c r="AM4866" i="7"/>
  <c r="AM4867" i="7"/>
  <c r="AM4868" i="7"/>
  <c r="AM4869" i="7"/>
  <c r="AM4870" i="7"/>
  <c r="AM4871" i="7"/>
  <c r="AM4872" i="7"/>
  <c r="AM4873" i="7"/>
  <c r="AM4874" i="7"/>
  <c r="AM4875" i="7"/>
  <c r="AM4876" i="7"/>
  <c r="AM4877" i="7"/>
  <c r="AM4878" i="7"/>
  <c r="AM4879" i="7"/>
  <c r="AM4880" i="7"/>
  <c r="AM4881" i="7"/>
  <c r="AM4882" i="7"/>
  <c r="AM4883" i="7"/>
  <c r="AM4884" i="7"/>
  <c r="AM4885" i="7"/>
  <c r="AM4886" i="7"/>
  <c r="AM4887" i="7"/>
  <c r="AM4888" i="7"/>
  <c r="AM4889" i="7"/>
  <c r="AM4890" i="7"/>
  <c r="AM4891" i="7"/>
  <c r="AM4892" i="7"/>
  <c r="AM4893" i="7"/>
  <c r="AM4894" i="7"/>
  <c r="AM4895" i="7"/>
  <c r="AM4896" i="7"/>
  <c r="AM4897" i="7"/>
  <c r="AM4898" i="7"/>
  <c r="AM4899" i="7"/>
  <c r="AM4900" i="7"/>
  <c r="AM4901" i="7"/>
  <c r="AM4902" i="7"/>
  <c r="AM4903" i="7"/>
  <c r="AM4904" i="7"/>
  <c r="AM4905" i="7"/>
  <c r="AM4906" i="7"/>
  <c r="AM4907" i="7"/>
  <c r="AM4908" i="7"/>
  <c r="AM4909" i="7"/>
  <c r="AM4910" i="7"/>
  <c r="AM4911" i="7"/>
  <c r="AM4912" i="7"/>
  <c r="AM4913" i="7"/>
  <c r="AM4914" i="7"/>
  <c r="AM4915" i="7"/>
  <c r="AM4916" i="7"/>
  <c r="AM4917" i="7"/>
  <c r="AM4918" i="7"/>
  <c r="AM4919" i="7"/>
  <c r="AM4920" i="7"/>
  <c r="AM4921" i="7"/>
  <c r="AM4922" i="7"/>
  <c r="AM4923" i="7"/>
  <c r="AM4924" i="7"/>
  <c r="AM4925" i="7"/>
  <c r="AM4926" i="7"/>
  <c r="AM4927" i="7"/>
  <c r="AM4928" i="7"/>
  <c r="AM4929" i="7"/>
  <c r="AM4930" i="7"/>
  <c r="AM4931" i="7"/>
  <c r="AM4932" i="7"/>
  <c r="AM4933" i="7"/>
  <c r="AM4934" i="7"/>
  <c r="AM4935" i="7"/>
  <c r="AM4936" i="7"/>
  <c r="AM4937" i="7"/>
  <c r="AM4938" i="7"/>
  <c r="AM4939" i="7"/>
  <c r="AM4940" i="7"/>
  <c r="AM4941" i="7"/>
  <c r="AM4942" i="7"/>
  <c r="AM4943" i="7"/>
  <c r="AM4944" i="7"/>
  <c r="AM4945" i="7"/>
  <c r="AM4946" i="7"/>
  <c r="AM4947" i="7"/>
  <c r="AM4948" i="7"/>
  <c r="AM4949" i="7"/>
  <c r="AM4950" i="7"/>
  <c r="AM4951" i="7"/>
  <c r="AM4952" i="7"/>
  <c r="AM4953" i="7"/>
  <c r="AM4954" i="7"/>
  <c r="AM4955" i="7"/>
  <c r="AM4956" i="7"/>
  <c r="AM4957" i="7"/>
  <c r="AM4958" i="7"/>
  <c r="AM4959" i="7"/>
  <c r="AM4960" i="7"/>
  <c r="AM4961" i="7"/>
  <c r="AM4962" i="7"/>
  <c r="AM4963" i="7"/>
  <c r="AM4964" i="7"/>
  <c r="AM4965" i="7"/>
  <c r="AM4966" i="7"/>
  <c r="AM4967" i="7"/>
  <c r="AM4968" i="7"/>
  <c r="AM4969" i="7"/>
  <c r="AM4970" i="7"/>
  <c r="AM4971" i="7"/>
  <c r="AM4972" i="7"/>
  <c r="AM4973" i="7"/>
  <c r="AM4974" i="7"/>
  <c r="AM4975" i="7"/>
  <c r="AM4976" i="7"/>
  <c r="AM4977" i="7"/>
  <c r="AM4978" i="7"/>
  <c r="AM4979" i="7"/>
  <c r="AM4980" i="7"/>
  <c r="AM4981" i="7"/>
  <c r="AM4982" i="7"/>
  <c r="AM4983" i="7"/>
  <c r="AM4984" i="7"/>
  <c r="AM4985" i="7"/>
  <c r="AM4986" i="7"/>
  <c r="AM4987" i="7"/>
  <c r="AM4988" i="7"/>
  <c r="AM4989" i="7"/>
  <c r="AM4990" i="7"/>
  <c r="AM4991" i="7"/>
  <c r="AM4992" i="7"/>
  <c r="AM4993" i="7"/>
  <c r="AM4994" i="7"/>
  <c r="AM4995" i="7"/>
  <c r="AM4996" i="7"/>
  <c r="AM4997" i="7"/>
  <c r="AM4998" i="7"/>
  <c r="AM4999" i="7"/>
  <c r="AM5000" i="7"/>
  <c r="AM5001" i="7"/>
  <c r="AM5002" i="7"/>
  <c r="AM5003" i="7"/>
  <c r="AM5004" i="7"/>
  <c r="AM5005" i="7"/>
  <c r="AM5006" i="7"/>
  <c r="AM5007" i="7"/>
  <c r="AM5008" i="7"/>
  <c r="AM5009" i="7"/>
  <c r="AM5010" i="7"/>
  <c r="AM5011" i="7"/>
  <c r="AM5012" i="7"/>
  <c r="AM5013" i="7"/>
  <c r="AM5014" i="7"/>
  <c r="AM5015" i="7"/>
  <c r="AM5016" i="7"/>
  <c r="AM5017" i="7"/>
  <c r="AM5018" i="7"/>
  <c r="AM5019" i="7"/>
  <c r="AM5020" i="7"/>
  <c r="AM5021" i="7"/>
  <c r="AM5022" i="7"/>
  <c r="AM5023" i="7"/>
  <c r="AM5024" i="7"/>
  <c r="AM5025" i="7"/>
  <c r="AM5026" i="7"/>
  <c r="AM5027" i="7"/>
  <c r="AM5028" i="7"/>
  <c r="AM5029" i="7"/>
  <c r="AM5030" i="7"/>
  <c r="AM5031" i="7"/>
  <c r="AM5032" i="7"/>
  <c r="AM5033" i="7"/>
  <c r="AM5034" i="7"/>
  <c r="AM5035" i="7"/>
  <c r="AM5036" i="7"/>
  <c r="AM5037" i="7"/>
  <c r="AM5038" i="7"/>
  <c r="AM5039" i="7"/>
  <c r="AM5040" i="7"/>
  <c r="AM5041" i="7"/>
  <c r="AM5042" i="7"/>
  <c r="AM5043" i="7"/>
  <c r="AM5044" i="7"/>
  <c r="AM5045" i="7"/>
  <c r="AM5046" i="7"/>
  <c r="AM5047" i="7"/>
  <c r="AM5048" i="7"/>
  <c r="AM5049" i="7"/>
  <c r="AM5050" i="7"/>
  <c r="AM5051" i="7"/>
  <c r="AM5052" i="7"/>
  <c r="AM5053" i="7"/>
  <c r="AM5054" i="7"/>
  <c r="AM5055" i="7"/>
  <c r="AM5056" i="7"/>
  <c r="AM5057" i="7"/>
  <c r="AM5058" i="7"/>
  <c r="AM5059" i="7"/>
  <c r="AM5060" i="7"/>
  <c r="AM5061" i="7"/>
  <c r="AM5062" i="7"/>
  <c r="AM5063" i="7"/>
  <c r="AM5064" i="7"/>
  <c r="AM5065" i="7"/>
  <c r="AM5066" i="7"/>
  <c r="AM5067" i="7"/>
  <c r="AM5068" i="7"/>
  <c r="AM5069" i="7"/>
  <c r="AM5070" i="7"/>
  <c r="AM5071" i="7"/>
  <c r="AM5072" i="7"/>
  <c r="AM5073" i="7"/>
  <c r="AM5074" i="7"/>
  <c r="AM5075" i="7"/>
  <c r="AM5076" i="7"/>
  <c r="AM5077" i="7"/>
  <c r="AM5078" i="7"/>
  <c r="AM5079" i="7"/>
  <c r="AM5080" i="7"/>
  <c r="AM5081" i="7"/>
  <c r="AM5082" i="7"/>
  <c r="AM5083" i="7"/>
  <c r="AM5084" i="7"/>
  <c r="AM5085" i="7"/>
  <c r="AM5086" i="7"/>
  <c r="AM5087" i="7"/>
  <c r="AM5088" i="7"/>
  <c r="AM5089" i="7"/>
  <c r="AM5090" i="7"/>
  <c r="AM5091" i="7"/>
  <c r="AM5092" i="7"/>
  <c r="AM5093" i="7"/>
  <c r="AM5094" i="7"/>
  <c r="AM5095" i="7"/>
  <c r="AM5096" i="7"/>
  <c r="AM5097" i="7"/>
  <c r="AM5098" i="7"/>
  <c r="AM5099" i="7"/>
  <c r="AM5100" i="7"/>
  <c r="AM5101" i="7"/>
  <c r="AM5102" i="7"/>
  <c r="AM5103" i="7"/>
  <c r="AM5104" i="7"/>
  <c r="AM5105" i="7"/>
  <c r="AM5106" i="7"/>
  <c r="AM5107" i="7"/>
  <c r="AM5108" i="7"/>
  <c r="AM5109" i="7"/>
  <c r="AM5110" i="7"/>
  <c r="AM5111" i="7"/>
  <c r="AM5112" i="7"/>
  <c r="AM5113" i="7"/>
  <c r="AM5114" i="7"/>
  <c r="AM5115" i="7"/>
  <c r="AM5116" i="7"/>
  <c r="AM5117" i="7"/>
  <c r="AM5118" i="7"/>
  <c r="AM5119" i="7"/>
  <c r="AM5120" i="7"/>
  <c r="AM5121" i="7"/>
  <c r="AM5122" i="7"/>
  <c r="AM5123" i="7"/>
  <c r="AM5124" i="7"/>
  <c r="AM5125" i="7"/>
  <c r="AM5126" i="7"/>
  <c r="AM5127" i="7"/>
  <c r="AM5128" i="7"/>
  <c r="AM5129" i="7"/>
  <c r="AM5130" i="7"/>
  <c r="AM5131" i="7"/>
  <c r="AM5132" i="7"/>
  <c r="AM5133" i="7"/>
  <c r="AM5134" i="7"/>
  <c r="AM5135" i="7"/>
  <c r="AM5136" i="7"/>
  <c r="AM5137" i="7"/>
  <c r="AM5138" i="7"/>
  <c r="AM5139" i="7"/>
  <c r="AM5140" i="7"/>
  <c r="AM5141" i="7"/>
  <c r="AM5142" i="7"/>
  <c r="AM5143" i="7"/>
  <c r="AM5144" i="7"/>
  <c r="AM5145" i="7"/>
  <c r="AM5146" i="7"/>
  <c r="AM5147" i="7"/>
  <c r="AM5148" i="7"/>
  <c r="AM5149" i="7"/>
  <c r="AM5150" i="7"/>
  <c r="AM5151" i="7"/>
  <c r="AM5152" i="7"/>
  <c r="AM5153" i="7"/>
  <c r="AM5154" i="7"/>
  <c r="AM5155" i="7"/>
  <c r="AM5156" i="7"/>
  <c r="AM5157" i="7"/>
  <c r="AM5158" i="7"/>
  <c r="AM5159" i="7"/>
  <c r="AM5160" i="7"/>
  <c r="AM5161" i="7"/>
  <c r="AM5162" i="7"/>
  <c r="AM5163" i="7"/>
  <c r="AM5164" i="7"/>
  <c r="AM5165" i="7"/>
  <c r="AM5166" i="7"/>
  <c r="AM5167" i="7"/>
  <c r="AM5168" i="7"/>
  <c r="AM5169" i="7"/>
  <c r="AM5170" i="7"/>
  <c r="AM5171" i="7"/>
  <c r="AM5172" i="7"/>
  <c r="AM5173" i="7"/>
  <c r="AM5174" i="7"/>
  <c r="AM5175" i="7"/>
  <c r="AM5176" i="7"/>
  <c r="AM5177" i="7"/>
  <c r="AM5178" i="7"/>
  <c r="AM5179" i="7"/>
  <c r="AM5180" i="7"/>
  <c r="AM5181" i="7"/>
  <c r="AM5182" i="7"/>
  <c r="AM5183" i="7"/>
  <c r="AM5184" i="7"/>
  <c r="AM5185" i="7"/>
  <c r="AM5186" i="7"/>
  <c r="AM5187" i="7"/>
  <c r="AM5188" i="7"/>
  <c r="AM5189" i="7"/>
  <c r="AM5190" i="7"/>
  <c r="AM5191" i="7"/>
  <c r="AM5192" i="7"/>
  <c r="AM5193" i="7"/>
  <c r="AM5194" i="7"/>
  <c r="AM5195" i="7"/>
  <c r="AM5196" i="7"/>
  <c r="AM5197" i="7"/>
  <c r="AM5198" i="7"/>
  <c r="AM5199" i="7"/>
  <c r="AM5200" i="7"/>
  <c r="AM5201" i="7"/>
  <c r="AM5202" i="7"/>
  <c r="AM5203" i="7"/>
  <c r="AM5204" i="7"/>
  <c r="AM5205" i="7"/>
  <c r="AM5206" i="7"/>
  <c r="AM5207" i="7"/>
  <c r="AM5208" i="7"/>
  <c r="AM5209" i="7"/>
  <c r="AM5210" i="7"/>
  <c r="AM5211" i="7"/>
  <c r="AM5212" i="7"/>
  <c r="AM5213" i="7"/>
  <c r="AM5214" i="7"/>
  <c r="AM5215" i="7"/>
  <c r="AM5216" i="7"/>
  <c r="AM5217" i="7"/>
  <c r="AM5218" i="7"/>
  <c r="AM5219" i="7"/>
  <c r="AM5220" i="7"/>
  <c r="AM5221" i="7"/>
  <c r="AM5222" i="7"/>
  <c r="AM5223" i="7"/>
  <c r="AM5224" i="7"/>
  <c r="AM5225" i="7"/>
  <c r="AM5226" i="7"/>
  <c r="AM5227" i="7"/>
  <c r="AM5228" i="7"/>
  <c r="AM5229" i="7"/>
  <c r="AM5230" i="7"/>
  <c r="AM5231" i="7"/>
  <c r="AM5232" i="7"/>
  <c r="AM5233" i="7"/>
  <c r="AM5234" i="7"/>
  <c r="AM5235" i="7"/>
  <c r="AM5236" i="7"/>
  <c r="AM5237" i="7"/>
  <c r="AM5238" i="7"/>
  <c r="AM5239" i="7"/>
  <c r="AM5240" i="7"/>
  <c r="AM5241" i="7"/>
  <c r="AM5242" i="7"/>
  <c r="AM5243" i="7"/>
  <c r="AM5244" i="7"/>
  <c r="AM5245" i="7"/>
  <c r="AM5246" i="7"/>
  <c r="AM5247" i="7"/>
  <c r="AM5248" i="7"/>
  <c r="AM5249" i="7"/>
  <c r="AM5250" i="7"/>
  <c r="AM5251" i="7"/>
  <c r="AM5252" i="7"/>
  <c r="AM5253" i="7"/>
  <c r="AM5254" i="7"/>
  <c r="AM5255" i="7"/>
  <c r="AM5256" i="7"/>
  <c r="AM5257" i="7"/>
  <c r="AM5258" i="7"/>
  <c r="AM5259" i="7"/>
  <c r="AM5260" i="7"/>
  <c r="AM5261" i="7"/>
  <c r="AM5262" i="7"/>
  <c r="AM5263" i="7"/>
  <c r="AM5264" i="7"/>
  <c r="AM5265" i="7"/>
  <c r="AM5266" i="7"/>
  <c r="AM5267" i="7"/>
  <c r="AM5268" i="7"/>
  <c r="AM5269" i="7"/>
  <c r="AM5270" i="7"/>
  <c r="AM5271" i="7"/>
  <c r="AM5272" i="7"/>
  <c r="AM5273" i="7"/>
  <c r="AM5274" i="7"/>
  <c r="AM5275" i="7"/>
  <c r="AM5276" i="7"/>
  <c r="AM5277" i="7"/>
  <c r="AM5278" i="7"/>
  <c r="AM5279" i="7"/>
  <c r="AM5280" i="7"/>
  <c r="AM5281" i="7"/>
  <c r="AM5282" i="7"/>
  <c r="AM5283" i="7"/>
  <c r="AM5284" i="7"/>
  <c r="AM5285" i="7"/>
  <c r="AM5286" i="7"/>
  <c r="AM5287" i="7"/>
  <c r="AM5288" i="7"/>
  <c r="AM5289" i="7"/>
  <c r="AM5290" i="7"/>
  <c r="AM5291" i="7"/>
  <c r="AM5292" i="7"/>
  <c r="AM5293" i="7"/>
  <c r="AM5294" i="7"/>
  <c r="AM5295" i="7"/>
  <c r="AM5296" i="7"/>
  <c r="AM5297" i="7"/>
  <c r="AM5298" i="7"/>
  <c r="AM5299" i="7"/>
  <c r="AM5300" i="7"/>
  <c r="AM5301" i="7"/>
  <c r="AM5302" i="7"/>
  <c r="AM5303" i="7"/>
  <c r="AM5304" i="7"/>
  <c r="AM5305" i="7"/>
  <c r="AM5306" i="7"/>
  <c r="AM5307" i="7"/>
  <c r="AM5308" i="7"/>
  <c r="AM5309" i="7"/>
  <c r="AM5310" i="7"/>
  <c r="AM5311" i="7"/>
  <c r="AM5312" i="7"/>
  <c r="AM5313" i="7"/>
  <c r="AM5314" i="7"/>
  <c r="AM5315" i="7"/>
  <c r="AM5316" i="7"/>
  <c r="AM5317" i="7"/>
  <c r="AM5318" i="7"/>
  <c r="AM5319" i="7"/>
  <c r="AM5320" i="7"/>
  <c r="AM5321" i="7"/>
  <c r="AM5322" i="7"/>
  <c r="AM5323" i="7"/>
  <c r="AM5324" i="7"/>
  <c r="AM5325" i="7"/>
  <c r="AM5326" i="7"/>
  <c r="AM5327" i="7"/>
  <c r="AM5328" i="7"/>
  <c r="AM5329" i="7"/>
  <c r="AM5330" i="7"/>
  <c r="AM5331" i="7"/>
  <c r="AM5332" i="7"/>
  <c r="AM5333" i="7"/>
  <c r="AM5334" i="7"/>
  <c r="AM5335" i="7"/>
  <c r="AM5336" i="7"/>
  <c r="AM5337" i="7"/>
  <c r="AM5338" i="7"/>
  <c r="AM5339" i="7"/>
  <c r="AM5340" i="7"/>
  <c r="AM5341" i="7"/>
  <c r="AM5342" i="7"/>
  <c r="AM5343" i="7"/>
  <c r="AM5344" i="7"/>
  <c r="AM5345" i="7"/>
  <c r="AM5346" i="7"/>
  <c r="AM5347" i="7"/>
  <c r="AM5348" i="7"/>
  <c r="AM5349" i="7"/>
  <c r="AM5350" i="7"/>
  <c r="AM5351" i="7"/>
  <c r="AM5352" i="7"/>
  <c r="AM5353" i="7"/>
  <c r="AM5354" i="7"/>
  <c r="AM5355" i="7"/>
  <c r="AM5356" i="7"/>
  <c r="AM5357" i="7"/>
  <c r="AM5358" i="7"/>
  <c r="AM5359" i="7"/>
  <c r="AM5360" i="7"/>
  <c r="AM5361" i="7"/>
  <c r="AM5362" i="7"/>
  <c r="AM5363" i="7"/>
  <c r="AM5364" i="7"/>
  <c r="AM5365" i="7"/>
  <c r="AM5366" i="7"/>
  <c r="AM5367" i="7"/>
  <c r="AM5368" i="7"/>
  <c r="AM5369" i="7"/>
  <c r="AM5370" i="7"/>
  <c r="AM5371" i="7"/>
  <c r="AM5372" i="7"/>
  <c r="AM5373" i="7"/>
  <c r="AM5374" i="7"/>
  <c r="AM5375" i="7"/>
  <c r="AM5376" i="7"/>
  <c r="AM5377" i="7"/>
  <c r="AM5378" i="7"/>
  <c r="AM5379" i="7"/>
  <c r="AM5380" i="7"/>
  <c r="AM5381" i="7"/>
  <c r="AM5382" i="7"/>
  <c r="AM5383" i="7"/>
  <c r="AM5384" i="7"/>
  <c r="AM5385" i="7"/>
  <c r="AM5386" i="7"/>
  <c r="AM5387" i="7"/>
  <c r="AM5388" i="7"/>
  <c r="AM5389" i="7"/>
  <c r="AM5390" i="7"/>
  <c r="AM5391" i="7"/>
  <c r="AM5392" i="7"/>
  <c r="AM5393" i="7"/>
  <c r="AM5394" i="7"/>
  <c r="AM5395" i="7"/>
  <c r="AM5396" i="7"/>
  <c r="AM5397" i="7"/>
  <c r="AM5398" i="7"/>
  <c r="AM5399" i="7"/>
  <c r="AM5400" i="7"/>
  <c r="AM5401" i="7"/>
  <c r="AM5402" i="7"/>
  <c r="AM5403" i="7"/>
  <c r="AM5404" i="7"/>
  <c r="AM5405" i="7"/>
  <c r="AM5406" i="7"/>
  <c r="AM5407" i="7"/>
  <c r="AM5408" i="7"/>
  <c r="AM5409" i="7"/>
  <c r="AM5410" i="7"/>
  <c r="AM5411" i="7"/>
  <c r="AM5412" i="7"/>
  <c r="AM5413" i="7"/>
  <c r="AM5414" i="7"/>
  <c r="AM5415" i="7"/>
  <c r="AM5416" i="7"/>
  <c r="AM5417" i="7"/>
  <c r="AM5418" i="7"/>
  <c r="AM5419" i="7"/>
  <c r="AM5420" i="7"/>
  <c r="AM5421" i="7"/>
  <c r="AM5422" i="7"/>
  <c r="AM5423" i="7"/>
  <c r="AM5424" i="7"/>
  <c r="AM5425" i="7"/>
  <c r="AM5426" i="7"/>
  <c r="AM5427" i="7"/>
  <c r="AM5428" i="7"/>
  <c r="AM5429" i="7"/>
  <c r="AM5430" i="7"/>
  <c r="AM5431" i="7"/>
  <c r="AM5432" i="7"/>
  <c r="AM5433" i="7"/>
  <c r="AM5434" i="7"/>
  <c r="AM5435" i="7"/>
  <c r="AM5436" i="7"/>
  <c r="AM5437" i="7"/>
  <c r="AM5438" i="7"/>
  <c r="AM5439" i="7"/>
  <c r="AM5440" i="7"/>
  <c r="AM5441" i="7"/>
  <c r="AM5442" i="7"/>
  <c r="AM5443" i="7"/>
  <c r="AM5444" i="7"/>
  <c r="AM5445" i="7"/>
  <c r="AM5446" i="7"/>
  <c r="AM5447" i="7"/>
  <c r="AM5448" i="7"/>
  <c r="AM5449" i="7"/>
  <c r="AM5450" i="7"/>
  <c r="AM5451" i="7"/>
  <c r="AM5452" i="7"/>
  <c r="AM5453" i="7"/>
  <c r="AM5454" i="7"/>
  <c r="AM5455" i="7"/>
  <c r="AM5456" i="7"/>
  <c r="AM5457" i="7"/>
  <c r="AM5458" i="7"/>
  <c r="AM5459" i="7"/>
  <c r="AM5460" i="7"/>
  <c r="AM5461" i="7"/>
  <c r="AM5462" i="7"/>
  <c r="AM5463" i="7"/>
  <c r="AM5464" i="7"/>
  <c r="AM5465" i="7"/>
  <c r="AM5466" i="7"/>
  <c r="AM5467" i="7"/>
  <c r="AM5468" i="7"/>
  <c r="AM5469" i="7"/>
  <c r="AM5470" i="7"/>
  <c r="AM5471" i="7"/>
  <c r="AM5472" i="7"/>
  <c r="AM5473" i="7"/>
  <c r="AM5474" i="7"/>
  <c r="AM5475" i="7"/>
  <c r="AM5476" i="7"/>
  <c r="AM5477" i="7"/>
  <c r="AM5478" i="7"/>
  <c r="AM5479" i="7"/>
  <c r="AM5480" i="7"/>
  <c r="AM5481" i="7"/>
  <c r="AM5482" i="7"/>
  <c r="AM5483" i="7"/>
  <c r="AM5484" i="7"/>
  <c r="AM5485" i="7"/>
  <c r="AM5486" i="7"/>
  <c r="AM5487" i="7"/>
  <c r="AM5488" i="7"/>
  <c r="AM5489" i="7"/>
  <c r="AM5490" i="7"/>
  <c r="AM5491" i="7"/>
  <c r="AM5492" i="7"/>
  <c r="AM5493" i="7"/>
  <c r="AM5494" i="7"/>
  <c r="AM5495" i="7"/>
  <c r="AM5496" i="7"/>
  <c r="AM5497" i="7"/>
  <c r="AM5498" i="7"/>
  <c r="AM5499" i="7"/>
  <c r="AM5500" i="7"/>
  <c r="AM5501" i="7"/>
  <c r="AM5502" i="7"/>
  <c r="AM5503" i="7"/>
  <c r="AM5504" i="7"/>
  <c r="AM5505" i="7"/>
  <c r="AM5506" i="7"/>
  <c r="AM5507" i="7"/>
  <c r="AM5508" i="7"/>
  <c r="AM5509" i="7"/>
  <c r="AM5510" i="7"/>
  <c r="AM5511" i="7"/>
  <c r="AM5512" i="7"/>
  <c r="AM5513" i="7"/>
  <c r="AM5514" i="7"/>
  <c r="AM5515" i="7"/>
  <c r="AM5516" i="7"/>
  <c r="AM5517" i="7"/>
  <c r="AM5518" i="7"/>
  <c r="AM5519" i="7"/>
  <c r="AM5520" i="7"/>
  <c r="AM5521" i="7"/>
  <c r="AM5522" i="7"/>
  <c r="AM5523" i="7"/>
  <c r="AM5524" i="7"/>
  <c r="AM5525" i="7"/>
  <c r="AM5526" i="7"/>
  <c r="AM5527" i="7"/>
  <c r="AM5528" i="7"/>
  <c r="AM5529" i="7"/>
  <c r="AM5530" i="7"/>
  <c r="AM5531" i="7"/>
  <c r="AM5532" i="7"/>
  <c r="AM5533" i="7"/>
  <c r="AM5534" i="7"/>
  <c r="AM5535" i="7"/>
  <c r="AM5536" i="7"/>
  <c r="AM5537" i="7"/>
  <c r="AM5538" i="7"/>
  <c r="AM5539" i="7"/>
  <c r="AM5540" i="7"/>
  <c r="AM5541" i="7"/>
  <c r="AM5542" i="7"/>
  <c r="AM5543" i="7"/>
  <c r="AM5544" i="7"/>
  <c r="AM5545" i="7"/>
  <c r="AM5546" i="7"/>
  <c r="AM5547" i="7"/>
  <c r="AM5548" i="7"/>
  <c r="AM5549" i="7"/>
  <c r="AM5550" i="7"/>
  <c r="AM5551" i="7"/>
  <c r="AM5552" i="7"/>
  <c r="AM5553" i="7"/>
  <c r="AM5554" i="7"/>
  <c r="AM5555" i="7"/>
  <c r="AM5556" i="7"/>
  <c r="AM5557" i="7"/>
  <c r="AM5558" i="7"/>
  <c r="AM5559" i="7"/>
  <c r="AM5560" i="7"/>
  <c r="AM5561" i="7"/>
  <c r="AM5562" i="7"/>
  <c r="AM5563" i="7"/>
  <c r="AM5564" i="7"/>
  <c r="AM5565" i="7"/>
  <c r="AM5566" i="7"/>
  <c r="AM5567" i="7"/>
  <c r="AM5568" i="7"/>
  <c r="AM5569" i="7"/>
  <c r="AM5570" i="7"/>
  <c r="AM5571" i="7"/>
  <c r="AM5572" i="7"/>
  <c r="AM5573" i="7"/>
  <c r="AM5574" i="7"/>
  <c r="AM5575" i="7"/>
  <c r="AM5576" i="7"/>
  <c r="AM5577" i="7"/>
  <c r="AM5578" i="7"/>
  <c r="AM5579" i="7"/>
  <c r="AM5580" i="7"/>
  <c r="AM5581" i="7"/>
  <c r="AM5582" i="7"/>
  <c r="AM5583" i="7"/>
  <c r="AM5584" i="7"/>
  <c r="AM5585" i="7"/>
  <c r="AM5586" i="7"/>
  <c r="AM5587" i="7"/>
  <c r="AM5588" i="7"/>
  <c r="AM5589" i="7"/>
  <c r="AM5590" i="7"/>
  <c r="AM5591" i="7"/>
  <c r="AM5592" i="7"/>
  <c r="AM5593" i="7"/>
  <c r="AM5594" i="7"/>
  <c r="AM5595" i="7"/>
  <c r="AM5596" i="7"/>
  <c r="AM5597" i="7"/>
  <c r="AM5598" i="7"/>
  <c r="AM5599" i="7"/>
  <c r="AM5600" i="7"/>
  <c r="AM5601" i="7"/>
  <c r="AM5602" i="7"/>
  <c r="AM5603" i="7"/>
  <c r="AM5604" i="7"/>
  <c r="AM5605" i="7"/>
  <c r="AM5606" i="7"/>
  <c r="AM5607" i="7"/>
  <c r="AM5608" i="7"/>
  <c r="AM5609" i="7"/>
  <c r="AM5610" i="7"/>
  <c r="AM5611" i="7"/>
  <c r="AM5612" i="7"/>
  <c r="AM5613" i="7"/>
  <c r="AM5614" i="7"/>
  <c r="AM5615" i="7"/>
  <c r="AM5616" i="7"/>
  <c r="AM5617" i="7"/>
  <c r="AM5618" i="7"/>
  <c r="AM5619" i="7"/>
  <c r="AM5620" i="7"/>
  <c r="AM5621" i="7"/>
  <c r="AM5622" i="7"/>
  <c r="AM5623" i="7"/>
  <c r="AM5624" i="7"/>
  <c r="AM5625" i="7"/>
  <c r="AM5626" i="7"/>
  <c r="AM5627" i="7"/>
  <c r="AM5628" i="7"/>
  <c r="AM5629" i="7"/>
  <c r="AM5630" i="7"/>
  <c r="AM5631" i="7"/>
  <c r="AM5632" i="7"/>
  <c r="AM5633" i="7"/>
  <c r="AM5634" i="7"/>
  <c r="AM5635" i="7"/>
  <c r="AM5636" i="7"/>
  <c r="AM5637" i="7"/>
  <c r="AM5638" i="7"/>
  <c r="AM5639" i="7"/>
  <c r="AM5640" i="7"/>
  <c r="AM5641" i="7"/>
  <c r="AM5642" i="7"/>
  <c r="AM5643" i="7"/>
  <c r="AM5644" i="7"/>
  <c r="AM5645" i="7"/>
  <c r="AM5646" i="7"/>
  <c r="AM5647" i="7"/>
  <c r="AM5648" i="7"/>
  <c r="AM5649" i="7"/>
  <c r="AM5650" i="7"/>
  <c r="AM5651" i="7"/>
  <c r="AM5652" i="7"/>
  <c r="AM5653" i="7"/>
  <c r="AM5654" i="7"/>
  <c r="AM5655" i="7"/>
  <c r="AM5656" i="7"/>
  <c r="AM5657" i="7"/>
  <c r="AM5658" i="7"/>
  <c r="AM5659" i="7"/>
  <c r="AM5660" i="7"/>
  <c r="AM5661" i="7"/>
  <c r="AM5662" i="7"/>
  <c r="AM5663" i="7"/>
  <c r="AM5664" i="7"/>
  <c r="AM5665" i="7"/>
  <c r="AM5666" i="7"/>
  <c r="AM5667" i="7"/>
  <c r="AM5668" i="7"/>
  <c r="AM5669" i="7"/>
  <c r="AM5670" i="7"/>
  <c r="AM5671" i="7"/>
  <c r="AM5672" i="7"/>
  <c r="AM5673" i="7"/>
  <c r="AM5674" i="7"/>
  <c r="AM5675" i="7"/>
  <c r="AM5676" i="7"/>
  <c r="AM5677" i="7"/>
  <c r="AM5678" i="7"/>
  <c r="AM5679" i="7"/>
  <c r="AM5680" i="7"/>
  <c r="AM5681" i="7"/>
  <c r="AM5682" i="7"/>
  <c r="AM5683" i="7"/>
  <c r="AM5684" i="7"/>
  <c r="AM5685" i="7"/>
  <c r="AM5686" i="7"/>
  <c r="AM5687" i="7"/>
  <c r="AM5688" i="7"/>
  <c r="AM5689" i="7"/>
  <c r="AM5690" i="7"/>
  <c r="AM5691" i="7"/>
  <c r="AM5692" i="7"/>
  <c r="AM5693" i="7"/>
  <c r="AM5694" i="7"/>
  <c r="AM5695" i="7"/>
  <c r="AM5696" i="7"/>
  <c r="AM5697" i="7"/>
  <c r="AM5698" i="7"/>
  <c r="AM5699" i="7"/>
  <c r="AM5700" i="7"/>
  <c r="AM5701" i="7"/>
  <c r="AM5702" i="7"/>
  <c r="AM5703" i="7"/>
  <c r="AM5704" i="7"/>
  <c r="AM5705" i="7"/>
  <c r="AM5706" i="7"/>
  <c r="AM5707" i="7"/>
  <c r="AM5708" i="7"/>
  <c r="AM5709" i="7"/>
  <c r="AM5710" i="7"/>
  <c r="AM5711" i="7"/>
  <c r="AM5712" i="7"/>
  <c r="AM5713" i="7"/>
  <c r="AM5714" i="7"/>
  <c r="AM5715" i="7"/>
  <c r="AM5716" i="7"/>
  <c r="AM5717" i="7"/>
  <c r="AM5718" i="7"/>
  <c r="AM5719" i="7"/>
  <c r="AM5720" i="7"/>
  <c r="AM5721" i="7"/>
  <c r="AM5722" i="7"/>
  <c r="AM5723" i="7"/>
  <c r="AM5724" i="7"/>
  <c r="AM5725" i="7"/>
  <c r="AM5726" i="7"/>
  <c r="AM5727" i="7"/>
  <c r="AM5728" i="7"/>
  <c r="AM5729" i="7"/>
  <c r="AM5730" i="7"/>
  <c r="AM5731" i="7"/>
  <c r="AM5732" i="7"/>
  <c r="AM5733" i="7"/>
  <c r="AM5734" i="7"/>
  <c r="AM5735" i="7"/>
  <c r="AM5736" i="7"/>
  <c r="AM5737" i="7"/>
  <c r="AM5738" i="7"/>
  <c r="AM5739" i="7"/>
  <c r="AM5740" i="7"/>
  <c r="AM5741" i="7"/>
  <c r="AM5742" i="7"/>
  <c r="AM5743" i="7"/>
  <c r="AM5744" i="7"/>
  <c r="AM5745" i="7"/>
  <c r="AM5746" i="7"/>
  <c r="AM5747" i="7"/>
  <c r="AM5748" i="7"/>
  <c r="AM5749" i="7"/>
  <c r="AM5750" i="7"/>
  <c r="AM5751" i="7"/>
  <c r="AM5752" i="7"/>
  <c r="AM5753" i="7"/>
  <c r="AM5754" i="7"/>
  <c r="AM5755" i="7"/>
  <c r="AM5756" i="7"/>
  <c r="AM5757" i="7"/>
  <c r="AM5758" i="7"/>
  <c r="AM5759" i="7"/>
  <c r="AM5760" i="7"/>
  <c r="AM5761" i="7"/>
  <c r="AM5762" i="7"/>
  <c r="AM5763" i="7"/>
  <c r="AM5764" i="7"/>
  <c r="AM5765" i="7"/>
  <c r="AM5766" i="7"/>
  <c r="AM5767" i="7"/>
  <c r="AM5768" i="7"/>
  <c r="AM5769" i="7"/>
  <c r="AM5770" i="7"/>
  <c r="AM5771" i="7"/>
  <c r="AM5772" i="7"/>
  <c r="AM5773" i="7"/>
  <c r="AM5774" i="7"/>
  <c r="AM5775" i="7"/>
  <c r="AM5776" i="7"/>
  <c r="AM5777" i="7"/>
  <c r="AM5778" i="7"/>
  <c r="AM5779" i="7"/>
  <c r="AM5780" i="7"/>
  <c r="AM5781" i="7"/>
  <c r="AM5782" i="7"/>
  <c r="AM5783" i="7"/>
  <c r="AM5784" i="7"/>
  <c r="AM5785" i="7"/>
  <c r="AM5786" i="7"/>
  <c r="AM5787" i="7"/>
  <c r="AM5788" i="7"/>
  <c r="AM5789" i="7"/>
  <c r="AM5790" i="7"/>
  <c r="AM5791" i="7"/>
  <c r="AM5792" i="7"/>
  <c r="AM5793" i="7"/>
  <c r="AM5794" i="7"/>
  <c r="AM5795" i="7"/>
  <c r="AM5796" i="7"/>
  <c r="AM5797" i="7"/>
  <c r="AM5798" i="7"/>
  <c r="AM5799" i="7"/>
  <c r="AM5800" i="7"/>
  <c r="AM5801" i="7"/>
  <c r="AM5802" i="7"/>
  <c r="AM5803" i="7"/>
  <c r="AM5804" i="7"/>
  <c r="AM5805" i="7"/>
  <c r="AM5806" i="7"/>
  <c r="AM5807" i="7"/>
  <c r="AM5808" i="7"/>
  <c r="AM5809" i="7"/>
  <c r="AM5810" i="7"/>
  <c r="AM5811" i="7"/>
  <c r="AM5812" i="7"/>
  <c r="AM5813" i="7"/>
  <c r="AM5814" i="7"/>
  <c r="AM5815" i="7"/>
  <c r="AM5816" i="7"/>
  <c r="AM5817" i="7"/>
  <c r="AM5818" i="7"/>
  <c r="AM5819" i="7"/>
  <c r="AM5820" i="7"/>
  <c r="AM5821" i="7"/>
  <c r="AM5822" i="7"/>
  <c r="AM5823" i="7"/>
  <c r="AM5824" i="7"/>
  <c r="AM5825" i="7"/>
  <c r="AM5826" i="7"/>
  <c r="AM5827" i="7"/>
  <c r="AM5828" i="7"/>
  <c r="AM5829" i="7"/>
  <c r="AM5830" i="7"/>
  <c r="AM5831" i="7"/>
  <c r="AM5832" i="7"/>
  <c r="AM5833" i="7"/>
  <c r="AM5834" i="7"/>
  <c r="AM5835" i="7"/>
  <c r="AM5836" i="7"/>
  <c r="AM5837" i="7"/>
  <c r="AM5838" i="7"/>
  <c r="AM5839" i="7"/>
  <c r="AM5840" i="7"/>
  <c r="AM5841" i="7"/>
  <c r="AM5842" i="7"/>
  <c r="AM5843" i="7"/>
  <c r="AM5844" i="7"/>
  <c r="AM5845" i="7"/>
  <c r="AM5846" i="7"/>
  <c r="AM5847" i="7"/>
  <c r="AM5848" i="7"/>
  <c r="AM5849" i="7"/>
  <c r="AM5850" i="7"/>
  <c r="AM5851" i="7"/>
  <c r="AM5852" i="7"/>
  <c r="AM5853" i="7"/>
  <c r="AM5854" i="7"/>
  <c r="AM5855" i="7"/>
  <c r="AM5856" i="7"/>
  <c r="AM5857" i="7"/>
  <c r="AM5858" i="7"/>
  <c r="AM5859" i="7"/>
  <c r="AM5860" i="7"/>
  <c r="AM5861" i="7"/>
  <c r="AM5862" i="7"/>
  <c r="AM5863" i="7"/>
  <c r="AM5864" i="7"/>
  <c r="AM5865" i="7"/>
  <c r="AM5866" i="7"/>
  <c r="AM5867" i="7"/>
  <c r="AM5868" i="7"/>
  <c r="AM5869" i="7"/>
  <c r="AM5870" i="7"/>
  <c r="AM5871" i="7"/>
  <c r="AM5872" i="7"/>
  <c r="AM5873" i="7"/>
  <c r="AM5874" i="7"/>
  <c r="AM5875" i="7"/>
  <c r="AM5876" i="7"/>
  <c r="AM5877" i="7"/>
  <c r="AM5878" i="7"/>
  <c r="AM5879" i="7"/>
  <c r="AM5880" i="7"/>
  <c r="AM5881" i="7"/>
  <c r="AM5882" i="7"/>
  <c r="AM5883" i="7"/>
  <c r="AM5884" i="7"/>
  <c r="AM5885" i="7"/>
  <c r="AM5886" i="7"/>
  <c r="AM5887" i="7"/>
  <c r="AM5888" i="7"/>
  <c r="AM5889" i="7"/>
  <c r="AM5890" i="7"/>
  <c r="AM5891" i="7"/>
  <c r="AM5892" i="7"/>
  <c r="AM5893" i="7"/>
  <c r="AM5894" i="7"/>
  <c r="AM5895" i="7"/>
  <c r="AM5896" i="7"/>
  <c r="AM5897" i="7"/>
  <c r="AM5898" i="7"/>
  <c r="AM5899" i="7"/>
  <c r="AM5900" i="7"/>
  <c r="AM5901" i="7"/>
  <c r="AM5902" i="7"/>
  <c r="AM5903" i="7"/>
  <c r="AM5904" i="7"/>
  <c r="AM5905" i="7"/>
  <c r="AM5906" i="7"/>
  <c r="AM5907" i="7"/>
  <c r="AM5908" i="7"/>
  <c r="AM5909" i="7"/>
  <c r="AM5910" i="7"/>
  <c r="AM5911" i="7"/>
  <c r="AM5912" i="7"/>
  <c r="AM5913" i="7"/>
  <c r="AM5914" i="7"/>
  <c r="AM5915" i="7"/>
  <c r="AM5916" i="7"/>
  <c r="AM5917" i="7"/>
  <c r="AM5918" i="7"/>
  <c r="AM5919" i="7"/>
  <c r="AM5920" i="7"/>
  <c r="AM5921" i="7"/>
  <c r="AM5922" i="7"/>
  <c r="AM5923" i="7"/>
  <c r="AM5924" i="7"/>
  <c r="AM5925" i="7"/>
  <c r="AM5926" i="7"/>
  <c r="AM5927" i="7"/>
  <c r="AM5928" i="7"/>
  <c r="AM5929" i="7"/>
  <c r="AM5930" i="7"/>
  <c r="AM5931" i="7"/>
  <c r="AM5932" i="7"/>
  <c r="AM5933" i="7"/>
  <c r="AM5934" i="7"/>
  <c r="AM5935" i="7"/>
  <c r="AM5936" i="7"/>
  <c r="AM5937" i="7"/>
  <c r="AM5938" i="7"/>
  <c r="AM5939" i="7"/>
  <c r="AM5940" i="7"/>
  <c r="AM5941" i="7"/>
  <c r="AM5942" i="7"/>
  <c r="AM5943" i="7"/>
  <c r="AM5944" i="7"/>
  <c r="AM5945" i="7"/>
  <c r="AM5946" i="7"/>
  <c r="AM5947" i="7"/>
  <c r="AM5948" i="7"/>
  <c r="AM5949" i="7"/>
  <c r="AM5950" i="7"/>
  <c r="AM5951" i="7"/>
  <c r="AM5952" i="7"/>
  <c r="AM5953" i="7"/>
  <c r="AM5954" i="7"/>
  <c r="AM5955" i="7"/>
  <c r="AM5956" i="7"/>
  <c r="AM5957" i="7"/>
  <c r="AM5958" i="7"/>
  <c r="AM5959" i="7"/>
  <c r="AM5960" i="7"/>
  <c r="AM5961" i="7"/>
  <c r="AM5962" i="7"/>
  <c r="AM5963" i="7"/>
  <c r="AM5964" i="7"/>
  <c r="AM5965" i="7"/>
  <c r="AM5966" i="7"/>
  <c r="AM5967" i="7"/>
  <c r="AM5968" i="7"/>
  <c r="AM5969" i="7"/>
  <c r="AM5970" i="7"/>
  <c r="AM5971" i="7"/>
  <c r="AM5972" i="7"/>
  <c r="AM5973" i="7"/>
  <c r="AM5974" i="7"/>
  <c r="AM5975" i="7"/>
  <c r="AM5976" i="7"/>
  <c r="AM5977" i="7"/>
  <c r="AM5978" i="7"/>
  <c r="AM5979" i="7"/>
  <c r="AM5980" i="7"/>
  <c r="AM5981" i="7"/>
  <c r="AM5982" i="7"/>
  <c r="AM5983" i="7"/>
  <c r="AM5984" i="7"/>
  <c r="AM5985" i="7"/>
  <c r="AM5986" i="7"/>
  <c r="AM5987" i="7"/>
  <c r="AM5988" i="7"/>
  <c r="AM5989" i="7"/>
  <c r="AM5990" i="7"/>
  <c r="AM5991" i="7"/>
  <c r="AM5992" i="7"/>
  <c r="AM5993" i="7"/>
  <c r="AM5994" i="7"/>
  <c r="AM5995" i="7"/>
  <c r="AM5996" i="7"/>
  <c r="AM5997" i="7"/>
  <c r="AM5998" i="7"/>
  <c r="AM5999" i="7"/>
  <c r="AM6000" i="7"/>
  <c r="AM6001" i="7"/>
  <c r="AM6002" i="7"/>
  <c r="AM6003" i="7"/>
  <c r="AM6004" i="7"/>
  <c r="AM6005" i="7"/>
  <c r="AM6006" i="7"/>
  <c r="AM6007" i="7"/>
  <c r="AM6008" i="7"/>
  <c r="AM6009" i="7"/>
  <c r="AM6010" i="7"/>
  <c r="AM6011" i="7"/>
  <c r="AM6012" i="7"/>
  <c r="AM6013" i="7"/>
  <c r="AM6014" i="7"/>
  <c r="AM6015" i="7"/>
  <c r="AM6016" i="7"/>
  <c r="AM6017" i="7"/>
  <c r="AM6018" i="7"/>
  <c r="AM6019" i="7"/>
  <c r="AM6020" i="7"/>
  <c r="AM6021" i="7"/>
  <c r="AM6022" i="7"/>
  <c r="AM6023" i="7"/>
  <c r="AM6024" i="7"/>
  <c r="AM6025" i="7"/>
  <c r="AM6026" i="7"/>
  <c r="AM6027" i="7"/>
  <c r="AM6028" i="7"/>
  <c r="AM6029" i="7"/>
  <c r="AM6030" i="7"/>
  <c r="AM6031" i="7"/>
  <c r="AM6032" i="7"/>
  <c r="AM6033" i="7"/>
  <c r="AM6034" i="7"/>
  <c r="AM6035" i="7"/>
  <c r="AM6036" i="7"/>
  <c r="AM6037" i="7"/>
  <c r="AM6038" i="7"/>
  <c r="AM6039" i="7"/>
  <c r="AM6040" i="7"/>
  <c r="AM6041" i="7"/>
  <c r="AM6042" i="7"/>
  <c r="AM6043" i="7"/>
  <c r="AM6044" i="7"/>
  <c r="AM6045" i="7"/>
  <c r="AM6046" i="7"/>
  <c r="AM6047" i="7"/>
  <c r="AM6048" i="7"/>
  <c r="AM6049" i="7"/>
  <c r="AM6050" i="7"/>
  <c r="AM6051" i="7"/>
  <c r="AM6052" i="7"/>
  <c r="AM6053" i="7"/>
  <c r="AM6054" i="7"/>
  <c r="AM6055" i="7"/>
  <c r="AM6056" i="7"/>
  <c r="AM6057" i="7"/>
  <c r="AM6058" i="7"/>
  <c r="AM6059" i="7"/>
  <c r="AM6060" i="7"/>
  <c r="AM6061" i="7"/>
  <c r="AM6062" i="7"/>
  <c r="AM6063" i="7"/>
  <c r="AM6064" i="7"/>
  <c r="AM6065" i="7"/>
  <c r="AM6066" i="7"/>
  <c r="AM6067" i="7"/>
  <c r="AM6068" i="7"/>
  <c r="AM6069" i="7"/>
  <c r="AM6070" i="7"/>
  <c r="AM6071" i="7"/>
  <c r="AM6072" i="7"/>
  <c r="AM6073" i="7"/>
  <c r="AM6074" i="7"/>
  <c r="AM6075" i="7"/>
  <c r="AM6076" i="7"/>
  <c r="AM6077" i="7"/>
  <c r="AM6078" i="7"/>
  <c r="AM6079" i="7"/>
  <c r="AM6080" i="7"/>
  <c r="AM6081" i="7"/>
  <c r="AM6082" i="7"/>
  <c r="AM6083" i="7"/>
  <c r="AM6084" i="7"/>
  <c r="AM6085" i="7"/>
  <c r="AM6086" i="7"/>
  <c r="AM6087" i="7"/>
  <c r="AM6088" i="7"/>
  <c r="AM6089" i="7"/>
  <c r="AM6090" i="7"/>
  <c r="AM6091" i="7"/>
  <c r="AM6092" i="7"/>
  <c r="AM6093" i="7"/>
  <c r="AM6094" i="7"/>
  <c r="AM6095" i="7"/>
  <c r="AM6096" i="7"/>
  <c r="AM6097" i="7"/>
  <c r="AM6098" i="7"/>
  <c r="AM6099" i="7"/>
  <c r="AM6100" i="7"/>
  <c r="AM6101" i="7"/>
  <c r="AM6102" i="7"/>
  <c r="AM6103" i="7"/>
  <c r="AM6104" i="7"/>
  <c r="AM6105" i="7"/>
  <c r="AM6106" i="7"/>
  <c r="AM6107" i="7"/>
  <c r="AM6108" i="7"/>
  <c r="AM6109" i="7"/>
  <c r="AM6110" i="7"/>
  <c r="AM6111" i="7"/>
  <c r="AM6112" i="7"/>
  <c r="AM6113" i="7"/>
  <c r="AM6114" i="7"/>
  <c r="AM6115" i="7"/>
  <c r="AM6116" i="7"/>
  <c r="AM6117" i="7"/>
  <c r="AM6118" i="7"/>
  <c r="AM6119" i="7"/>
  <c r="AM6120" i="7"/>
  <c r="AM6121" i="7"/>
  <c r="AM6122" i="7"/>
  <c r="AM6123" i="7"/>
  <c r="AM6124" i="7"/>
  <c r="AM6125" i="7"/>
  <c r="AM6126" i="7"/>
  <c r="AM6127" i="7"/>
  <c r="AM6128" i="7"/>
  <c r="AM6129" i="7"/>
  <c r="AM6130" i="7"/>
  <c r="AM6131" i="7"/>
  <c r="AM6132" i="7"/>
  <c r="AM6133" i="7"/>
  <c r="AM6134" i="7"/>
  <c r="AM6135" i="7"/>
  <c r="AM6136" i="7"/>
  <c r="AM6137" i="7"/>
  <c r="AM6138" i="7"/>
  <c r="AM6139" i="7"/>
  <c r="AM6140" i="7"/>
  <c r="AM6141" i="7"/>
  <c r="AM6142" i="7"/>
  <c r="AM6143" i="7"/>
  <c r="AM6144" i="7"/>
  <c r="AM6145" i="7"/>
  <c r="AM6146" i="7"/>
  <c r="AM6147" i="7"/>
  <c r="AM6148" i="7"/>
  <c r="AM6149" i="7"/>
  <c r="AM6150" i="7"/>
  <c r="AM6151" i="7"/>
  <c r="AM6152" i="7"/>
  <c r="AM6153" i="7"/>
  <c r="AM6154" i="7"/>
  <c r="AM6155" i="7"/>
  <c r="AM6156" i="7"/>
  <c r="AM6157" i="7"/>
  <c r="AM6158" i="7"/>
  <c r="AM6159" i="7"/>
  <c r="AM6160" i="7"/>
  <c r="AM6161" i="7"/>
  <c r="AM6162" i="7"/>
  <c r="AM6163" i="7"/>
  <c r="AM6164" i="7"/>
  <c r="AM6165" i="7"/>
  <c r="AM6166" i="7"/>
  <c r="AM6167" i="7"/>
  <c r="AM6168" i="7"/>
  <c r="AM6169" i="7"/>
  <c r="AM6170" i="7"/>
  <c r="AM6171" i="7"/>
  <c r="AM6172" i="7"/>
  <c r="AM6173" i="7"/>
  <c r="AM6174" i="7"/>
  <c r="AM6175" i="7"/>
  <c r="AM6176" i="7"/>
  <c r="AM6177" i="7"/>
  <c r="AM6178" i="7"/>
  <c r="AM6179" i="7"/>
  <c r="AM6180" i="7"/>
  <c r="AM6181" i="7"/>
  <c r="AM6182" i="7"/>
  <c r="AM6183" i="7"/>
  <c r="AM6184" i="7"/>
  <c r="AM6185" i="7"/>
  <c r="AM6186" i="7"/>
  <c r="AM6187" i="7"/>
  <c r="AM6188" i="7"/>
  <c r="AM6189" i="7"/>
  <c r="AM6190" i="7"/>
  <c r="AM6191" i="7"/>
  <c r="AM6192" i="7"/>
  <c r="AM6193" i="7"/>
  <c r="AM6194" i="7"/>
  <c r="AM6195" i="7"/>
  <c r="AM6196" i="7"/>
  <c r="AM6197" i="7"/>
  <c r="AM6198" i="7"/>
  <c r="AM6199" i="7"/>
  <c r="AM6200" i="7"/>
  <c r="AM6201" i="7"/>
  <c r="AM6202" i="7"/>
  <c r="AM6203" i="7"/>
  <c r="AM6204" i="7"/>
  <c r="AM6205" i="7"/>
  <c r="AM6206" i="7"/>
  <c r="AM6207" i="7"/>
  <c r="AM6208" i="7"/>
  <c r="AM6209" i="7"/>
  <c r="AM6210" i="7"/>
  <c r="AM6211" i="7"/>
  <c r="AM6212" i="7"/>
  <c r="AM6213" i="7"/>
  <c r="AM6214" i="7"/>
  <c r="AM6215" i="7"/>
  <c r="AM6216" i="7"/>
  <c r="AM6217" i="7"/>
  <c r="AM6218" i="7"/>
  <c r="AM6219" i="7"/>
  <c r="AM6220" i="7"/>
  <c r="AM6221" i="7"/>
  <c r="AM6222" i="7"/>
  <c r="AM6223" i="7"/>
  <c r="AM6224" i="7"/>
  <c r="AM6225" i="7"/>
  <c r="AM6226" i="7"/>
  <c r="AM6227" i="7"/>
  <c r="AM6228" i="7"/>
  <c r="AM6229" i="7"/>
  <c r="AM6230" i="7"/>
  <c r="AM6231" i="7"/>
  <c r="AM6232" i="7"/>
  <c r="AM6233" i="7"/>
  <c r="AM6234" i="7"/>
  <c r="AM6235" i="7"/>
  <c r="AM6236" i="7"/>
  <c r="AM6237" i="7"/>
  <c r="AM6238" i="7"/>
  <c r="AM6239" i="7"/>
  <c r="AM6240" i="7"/>
  <c r="AM6241" i="7"/>
  <c r="AM6242" i="7"/>
  <c r="AM6243" i="7"/>
  <c r="AM6244" i="7"/>
  <c r="AM6245" i="7"/>
  <c r="AM6246" i="7"/>
  <c r="AM6247" i="7"/>
  <c r="AM6248" i="7"/>
  <c r="AM6249" i="7"/>
  <c r="AM6250" i="7"/>
  <c r="AM6251" i="7"/>
  <c r="AM6252" i="7"/>
  <c r="AM6253" i="7"/>
  <c r="AM6254" i="7"/>
  <c r="AM6255" i="7"/>
  <c r="AM6256" i="7"/>
  <c r="AM6257" i="7"/>
  <c r="AM6258" i="7"/>
  <c r="AM6259" i="7"/>
  <c r="AM6260" i="7"/>
  <c r="AM6261" i="7"/>
  <c r="AM6262" i="7"/>
  <c r="AM6263" i="7"/>
  <c r="AM6264" i="7"/>
  <c r="AM6265" i="7"/>
  <c r="AM6266" i="7"/>
  <c r="AM6267" i="7"/>
  <c r="AM6268" i="7"/>
  <c r="AM6269" i="7"/>
  <c r="AM6270" i="7"/>
  <c r="AM6271" i="7"/>
  <c r="AM6272" i="7"/>
  <c r="AM6273" i="7"/>
  <c r="AM6274" i="7"/>
  <c r="AM6275" i="7"/>
  <c r="AM6276" i="7"/>
  <c r="AM6277" i="7"/>
  <c r="AM6278" i="7"/>
  <c r="AM6279" i="7"/>
  <c r="AM6280" i="7"/>
  <c r="AM6281" i="7"/>
  <c r="AM6282" i="7"/>
  <c r="AM6283" i="7"/>
  <c r="AM6284" i="7"/>
  <c r="AM6285" i="7"/>
  <c r="AM6286" i="7"/>
  <c r="AM6287" i="7"/>
  <c r="AM6288" i="7"/>
  <c r="AM6289" i="7"/>
  <c r="AM6290" i="7"/>
  <c r="AM6291" i="7"/>
  <c r="AM6292" i="7"/>
  <c r="AM6293" i="7"/>
  <c r="AM6294" i="7"/>
  <c r="AM6295" i="7"/>
  <c r="AM6296" i="7"/>
  <c r="AM6297" i="7"/>
  <c r="AM6298" i="7"/>
  <c r="AM6299" i="7"/>
  <c r="AM6300" i="7"/>
  <c r="AM6301" i="7"/>
  <c r="AM6302" i="7"/>
  <c r="AM6303" i="7"/>
  <c r="AM6304" i="7"/>
  <c r="AM6305" i="7"/>
  <c r="AM6306" i="7"/>
  <c r="AM6307" i="7"/>
  <c r="AM6308" i="7"/>
  <c r="AM6309" i="7"/>
  <c r="AM6310" i="7"/>
  <c r="AM6311" i="7"/>
  <c r="AM6312" i="7"/>
  <c r="AM6313" i="7"/>
  <c r="AM6314" i="7"/>
  <c r="AM6315" i="7"/>
  <c r="AM6316" i="7"/>
  <c r="AM6317" i="7"/>
  <c r="AM6318" i="7"/>
  <c r="AM6319" i="7"/>
  <c r="AM6320" i="7"/>
  <c r="AM6321" i="7"/>
  <c r="AM6322" i="7"/>
  <c r="AM6323" i="7"/>
  <c r="AM6324" i="7"/>
  <c r="AM6325" i="7"/>
  <c r="AM6326" i="7"/>
  <c r="AM6327" i="7"/>
  <c r="AM6328" i="7"/>
  <c r="AM6329" i="7"/>
  <c r="AM6330" i="7"/>
  <c r="AM6331" i="7"/>
  <c r="AM6332" i="7"/>
  <c r="AM6333" i="7"/>
  <c r="AM6334" i="7"/>
  <c r="AM6335" i="7"/>
  <c r="AM6336" i="7"/>
  <c r="AM6337" i="7"/>
  <c r="AM6338" i="7"/>
  <c r="AM6339" i="7"/>
  <c r="AM6340" i="7"/>
  <c r="AM6341" i="7"/>
  <c r="AM6342" i="7"/>
  <c r="AM6343" i="7"/>
  <c r="AM6344" i="7"/>
  <c r="AM6345" i="7"/>
  <c r="AM6346" i="7"/>
  <c r="AM6347" i="7"/>
  <c r="AM6348" i="7"/>
  <c r="AM6349" i="7"/>
  <c r="AM6350" i="7"/>
  <c r="AM6351" i="7"/>
  <c r="AM6352" i="7"/>
  <c r="AM6353" i="7"/>
  <c r="AM6354" i="7"/>
  <c r="AM6355" i="7"/>
  <c r="AM6356" i="7"/>
  <c r="AM6357" i="7"/>
  <c r="AM6358" i="7"/>
  <c r="AM6359" i="7"/>
  <c r="AM6360" i="7"/>
  <c r="AM6361" i="7"/>
  <c r="AM6362" i="7"/>
  <c r="AM6363" i="7"/>
  <c r="AM6364" i="7"/>
  <c r="AM6365" i="7"/>
  <c r="AM6366" i="7"/>
  <c r="AM6367" i="7"/>
  <c r="AM6368" i="7"/>
  <c r="AM6369" i="7"/>
  <c r="AM6370" i="7"/>
  <c r="AM6371" i="7"/>
  <c r="AM6372" i="7"/>
  <c r="AM6373" i="7"/>
  <c r="AM6374" i="7"/>
  <c r="AM6375" i="7"/>
  <c r="AM6376" i="7"/>
  <c r="AM6377" i="7"/>
  <c r="AM6378" i="7"/>
  <c r="AM6379" i="7"/>
  <c r="AM6380" i="7"/>
  <c r="AM6381" i="7"/>
  <c r="AM6382" i="7"/>
  <c r="AM6383" i="7"/>
  <c r="AM6384" i="7"/>
  <c r="AM6385" i="7"/>
  <c r="AM6386" i="7"/>
  <c r="AM6387" i="7"/>
  <c r="AM6388" i="7"/>
  <c r="AM6389" i="7"/>
  <c r="AM6390" i="7"/>
  <c r="AM6391" i="7"/>
  <c r="AM6392" i="7"/>
  <c r="AM6393" i="7"/>
  <c r="AM6394" i="7"/>
  <c r="AM6395" i="7"/>
  <c r="AM6396" i="7"/>
  <c r="AM6397" i="7"/>
  <c r="AM6398" i="7"/>
  <c r="AM6399" i="7"/>
  <c r="AM6400" i="7"/>
  <c r="AM6401" i="7"/>
  <c r="AM6402" i="7"/>
  <c r="AM6403" i="7"/>
  <c r="AM6404" i="7"/>
  <c r="AM6405" i="7"/>
  <c r="AM6406" i="7"/>
  <c r="AM6407" i="7"/>
  <c r="AM6408" i="7"/>
  <c r="AM6409" i="7"/>
  <c r="AM6410" i="7"/>
  <c r="AM6411" i="7"/>
  <c r="AM6412" i="7"/>
  <c r="AM6413" i="7"/>
  <c r="AM6414" i="7"/>
  <c r="AM6415" i="7"/>
  <c r="AM6416" i="7"/>
  <c r="AM6417" i="7"/>
  <c r="AM6418" i="7"/>
  <c r="AM6419" i="7"/>
  <c r="AM6420" i="7"/>
  <c r="AM6421" i="7"/>
  <c r="AM6422" i="7"/>
  <c r="AM6423" i="7"/>
  <c r="AM6424" i="7"/>
  <c r="AM6425" i="7"/>
  <c r="AM6426" i="7"/>
  <c r="AM6427" i="7"/>
  <c r="AM6428" i="7"/>
  <c r="AM6429" i="7"/>
  <c r="AM6430" i="7"/>
  <c r="AM6431" i="7"/>
  <c r="AM6432" i="7"/>
  <c r="AM6433" i="7"/>
  <c r="AM6434" i="7"/>
  <c r="AM6435" i="7"/>
  <c r="AM6436" i="7"/>
  <c r="AM6437" i="7"/>
  <c r="AM6438" i="7"/>
  <c r="AM6439" i="7"/>
  <c r="AM6440" i="7"/>
  <c r="AM6441" i="7"/>
  <c r="AM6442" i="7"/>
  <c r="AM6443" i="7"/>
  <c r="AM6444" i="7"/>
  <c r="AM6445" i="7"/>
  <c r="AM6446" i="7"/>
  <c r="AM6447" i="7"/>
  <c r="AM6448" i="7"/>
  <c r="AM6449" i="7"/>
  <c r="AM6450" i="7"/>
  <c r="AM6451" i="7"/>
  <c r="AM6452" i="7"/>
  <c r="AM6453" i="7"/>
  <c r="AM6454" i="7"/>
  <c r="AM6455" i="7"/>
  <c r="AM6456" i="7"/>
  <c r="AM6457" i="7"/>
  <c r="AM6458" i="7"/>
  <c r="AM6459" i="7"/>
  <c r="AM6460" i="7"/>
  <c r="AM6461" i="7"/>
  <c r="AM6462" i="7"/>
  <c r="AM6463" i="7"/>
  <c r="AM6464" i="7"/>
  <c r="AM6465" i="7"/>
  <c r="AM6466" i="7"/>
  <c r="AM6467" i="7"/>
  <c r="AM6468" i="7"/>
  <c r="AM6469" i="7"/>
  <c r="AM6470" i="7"/>
  <c r="AM6471" i="7"/>
  <c r="AM6472" i="7"/>
  <c r="AM6473" i="7"/>
  <c r="AM6474" i="7"/>
  <c r="AM6475" i="7"/>
  <c r="AM6476" i="7"/>
  <c r="AM6477" i="7"/>
  <c r="AM6478" i="7"/>
  <c r="AM6479" i="7"/>
  <c r="AM6480" i="7"/>
  <c r="AM6481" i="7"/>
  <c r="AM6482" i="7"/>
  <c r="AM6483" i="7"/>
  <c r="AM6484" i="7"/>
  <c r="AM6485" i="7"/>
  <c r="AM6486" i="7"/>
  <c r="AM6487" i="7"/>
  <c r="AM6488" i="7"/>
  <c r="AM6489" i="7"/>
  <c r="AM6490" i="7"/>
  <c r="AM6491" i="7"/>
  <c r="AM6492" i="7"/>
  <c r="AM6493" i="7"/>
  <c r="AM6494" i="7"/>
  <c r="AM6495" i="7"/>
  <c r="AM6496" i="7"/>
  <c r="AM6497" i="7"/>
  <c r="AM6498" i="7"/>
  <c r="AM6499" i="7"/>
  <c r="AM6500" i="7"/>
  <c r="AM6501" i="7"/>
  <c r="AM6502" i="7"/>
  <c r="AM6503" i="7"/>
  <c r="AM6504" i="7"/>
  <c r="AM6505" i="7"/>
  <c r="AM6506" i="7"/>
  <c r="AM6507" i="7"/>
  <c r="AM6508" i="7"/>
  <c r="AM6509" i="7"/>
  <c r="AM6510" i="7"/>
  <c r="AM6511" i="7"/>
  <c r="AM6512" i="7"/>
  <c r="AM6513" i="7"/>
  <c r="AM6514" i="7"/>
  <c r="AM6515" i="7"/>
  <c r="AM6516" i="7"/>
  <c r="AM6517" i="7"/>
  <c r="AM6518" i="7"/>
  <c r="AM6519" i="7"/>
  <c r="AM6520" i="7"/>
  <c r="AM6521" i="7"/>
  <c r="AM6522" i="7"/>
  <c r="AM6523" i="7"/>
  <c r="AM6524" i="7"/>
  <c r="AM6525" i="7"/>
  <c r="AM6526" i="7"/>
  <c r="AM6527" i="7"/>
  <c r="AM6528" i="7"/>
  <c r="AM6529" i="7"/>
  <c r="AM6530" i="7"/>
  <c r="AM6531" i="7"/>
  <c r="AM6532" i="7"/>
  <c r="AM6533" i="7"/>
  <c r="AM6534" i="7"/>
  <c r="AM6535" i="7"/>
  <c r="AM6536" i="7"/>
  <c r="AM6537" i="7"/>
  <c r="AM6538" i="7"/>
  <c r="AM6539" i="7"/>
  <c r="AM6540" i="7"/>
  <c r="AM6541" i="7"/>
  <c r="AM6542" i="7"/>
  <c r="AM6543" i="7"/>
  <c r="AM6544" i="7"/>
  <c r="AM6545" i="7"/>
  <c r="AM6546" i="7"/>
  <c r="AM6547" i="7"/>
  <c r="AM6548" i="7"/>
  <c r="AM6549" i="7"/>
  <c r="AM6550" i="7"/>
  <c r="AM6551" i="7"/>
  <c r="AM6552" i="7"/>
  <c r="AM6553" i="7"/>
  <c r="AM6554" i="7"/>
  <c r="AM6555" i="7"/>
  <c r="AM6556" i="7"/>
  <c r="AM6557" i="7"/>
  <c r="AM6558" i="7"/>
  <c r="AM6559" i="7"/>
  <c r="AM6560" i="7"/>
  <c r="AM6561" i="7"/>
  <c r="AM6562" i="7"/>
  <c r="AM6563" i="7"/>
  <c r="AM6564" i="7"/>
  <c r="AM6565" i="7"/>
  <c r="AM6566" i="7"/>
  <c r="AM6567" i="7"/>
  <c r="AM6568" i="7"/>
  <c r="AM6569" i="7"/>
  <c r="AM6570" i="7"/>
  <c r="AM6571" i="7"/>
  <c r="AM6572" i="7"/>
  <c r="AM6573" i="7"/>
  <c r="AM6574" i="7"/>
  <c r="AM6575" i="7"/>
  <c r="AM6576" i="7"/>
  <c r="AM6577" i="7"/>
  <c r="AM6578" i="7"/>
  <c r="AM6579" i="7"/>
  <c r="AM6580" i="7"/>
  <c r="AM6581" i="7"/>
  <c r="AM6582" i="7"/>
  <c r="AM6583" i="7"/>
  <c r="AM6584" i="7"/>
  <c r="AM6585" i="7"/>
  <c r="AM6586" i="7"/>
  <c r="AM6587" i="7"/>
  <c r="AM6588" i="7"/>
  <c r="AM6589" i="7"/>
  <c r="AM6590" i="7"/>
  <c r="AM6591" i="7"/>
  <c r="AM6592" i="7"/>
  <c r="AM6593" i="7"/>
  <c r="AM6594" i="7"/>
  <c r="AM6595" i="7"/>
  <c r="AM6596" i="7"/>
  <c r="AM6597" i="7"/>
  <c r="AM6598" i="7"/>
  <c r="AM6599" i="7"/>
  <c r="AM6600" i="7"/>
  <c r="AM6601" i="7"/>
  <c r="AM6602" i="7"/>
  <c r="AM6603" i="7"/>
  <c r="AM6604" i="7"/>
  <c r="AM6605" i="7"/>
  <c r="AM6606" i="7"/>
  <c r="AM6607" i="7"/>
  <c r="AM6608" i="7"/>
  <c r="AM6609" i="7"/>
  <c r="AM6610" i="7"/>
  <c r="AM6611" i="7"/>
  <c r="AM6612" i="7"/>
  <c r="AM6613" i="7"/>
  <c r="AM6614" i="7"/>
  <c r="AM6615" i="7"/>
  <c r="AM6616" i="7"/>
  <c r="AM6617" i="7"/>
  <c r="AM6618" i="7"/>
  <c r="AM6619" i="7"/>
  <c r="AM6620" i="7"/>
  <c r="AM6621" i="7"/>
  <c r="AM6622" i="7"/>
  <c r="AM6623" i="7"/>
  <c r="AM6624" i="7"/>
  <c r="AM6625" i="7"/>
  <c r="AM6626" i="7"/>
  <c r="AM6627" i="7"/>
  <c r="AM6628" i="7"/>
  <c r="AM6629" i="7"/>
  <c r="AM6630" i="7"/>
  <c r="AM6631" i="7"/>
  <c r="AM6632" i="7"/>
  <c r="AM6633" i="7"/>
  <c r="AM6634" i="7"/>
  <c r="AM6635" i="7"/>
  <c r="AM6636" i="7"/>
  <c r="AM6637" i="7"/>
  <c r="AM6638" i="7"/>
  <c r="AM6639" i="7"/>
  <c r="AM6640" i="7"/>
  <c r="AM6641" i="7"/>
  <c r="AM6642" i="7"/>
  <c r="AM6643" i="7"/>
  <c r="AM6644" i="7"/>
  <c r="AM6645" i="7"/>
  <c r="AM6646" i="7"/>
  <c r="AM6647" i="7"/>
  <c r="AM6648" i="7"/>
  <c r="AM6649" i="7"/>
  <c r="AM6650" i="7"/>
  <c r="AM6651" i="7"/>
  <c r="AM6652" i="7"/>
  <c r="AM6653" i="7"/>
  <c r="AM6654" i="7"/>
  <c r="AM6655" i="7"/>
  <c r="AM6656" i="7"/>
  <c r="AM6657" i="7"/>
  <c r="AM6658" i="7"/>
  <c r="AM6659" i="7"/>
  <c r="AM6660" i="7"/>
  <c r="AM6661" i="7"/>
  <c r="AM6662" i="7"/>
  <c r="AM6663" i="7"/>
  <c r="AM6664" i="7"/>
  <c r="AM6665" i="7"/>
  <c r="AM6666" i="7"/>
  <c r="AM6667" i="7"/>
  <c r="AM6668" i="7"/>
  <c r="AM6669" i="7"/>
  <c r="AM6670" i="7"/>
  <c r="AM6671" i="7"/>
  <c r="AM6672" i="7"/>
  <c r="AM6673" i="7"/>
  <c r="AM6674" i="7"/>
  <c r="AM6675" i="7"/>
  <c r="AM6676" i="7"/>
  <c r="AM6677" i="7"/>
  <c r="AM6678" i="7"/>
  <c r="AM6679" i="7"/>
  <c r="AM6680" i="7"/>
  <c r="AM6681" i="7"/>
  <c r="AM6682" i="7"/>
  <c r="AM6683" i="7"/>
  <c r="AM6684" i="7"/>
  <c r="AM6685" i="7"/>
  <c r="AM6686" i="7"/>
  <c r="AM6687" i="7"/>
  <c r="AM6688" i="7"/>
  <c r="AM6689" i="7"/>
  <c r="AM6690" i="7"/>
  <c r="AM6691" i="7"/>
  <c r="AM6692" i="7"/>
  <c r="AM6693" i="7"/>
  <c r="AM6694" i="7"/>
  <c r="AM6695" i="7"/>
  <c r="AM6696" i="7"/>
  <c r="AM6697" i="7"/>
  <c r="AM6698" i="7"/>
  <c r="AM6699" i="7"/>
  <c r="AM6700" i="7"/>
  <c r="AM6701" i="7"/>
  <c r="AM6702" i="7"/>
  <c r="AM6703" i="7"/>
  <c r="AM6704" i="7"/>
  <c r="AM6705" i="7"/>
  <c r="AM6706" i="7"/>
  <c r="AM6707" i="7"/>
  <c r="AM6708" i="7"/>
  <c r="AM6709" i="7"/>
  <c r="AM6710" i="7"/>
  <c r="AM6711" i="7"/>
  <c r="AM6712" i="7"/>
  <c r="AM6713" i="7"/>
  <c r="AM6714" i="7"/>
  <c r="AM6715" i="7"/>
  <c r="AM6716" i="7"/>
  <c r="AM6717" i="7"/>
  <c r="AM6718" i="7"/>
  <c r="AM6719" i="7"/>
  <c r="AM6720" i="7"/>
  <c r="AM6721" i="7"/>
  <c r="AM6722" i="7"/>
  <c r="AM6723" i="7"/>
  <c r="AM6724" i="7"/>
  <c r="AM6725" i="7"/>
  <c r="AM6726" i="7"/>
  <c r="AM6727" i="7"/>
  <c r="AM6728" i="7"/>
  <c r="AM6729" i="7"/>
  <c r="AM6730" i="7"/>
  <c r="AM6731" i="7"/>
  <c r="AM6732" i="7"/>
  <c r="AM6733" i="7"/>
  <c r="AM6734" i="7"/>
  <c r="AM6735" i="7"/>
  <c r="AM6736" i="7"/>
  <c r="AM6737" i="7"/>
  <c r="AM6738" i="7"/>
  <c r="AM6739" i="7"/>
  <c r="AM6740" i="7"/>
  <c r="AM6741" i="7"/>
  <c r="AM6742" i="7"/>
  <c r="AM6743" i="7"/>
  <c r="AM6744" i="7"/>
  <c r="AM6745" i="7"/>
  <c r="AM6746" i="7"/>
  <c r="AM6747" i="7"/>
  <c r="AM6748" i="7"/>
  <c r="AM6749" i="7"/>
  <c r="AM6750" i="7"/>
  <c r="AM6751" i="7"/>
  <c r="AM6752" i="7"/>
  <c r="AM6753" i="7"/>
  <c r="AM6754" i="7"/>
  <c r="AM6755" i="7"/>
  <c r="AM6756" i="7"/>
  <c r="AM6757" i="7"/>
  <c r="AM6758" i="7"/>
  <c r="AM6759" i="7"/>
  <c r="AM6760" i="7"/>
  <c r="AM6761" i="7"/>
  <c r="AM6762" i="7"/>
  <c r="AM6763" i="7"/>
  <c r="AM6764" i="7"/>
  <c r="AM6765" i="7"/>
  <c r="AM6766" i="7"/>
  <c r="AM6767" i="7"/>
  <c r="AM6768" i="7"/>
  <c r="AM6769" i="7"/>
  <c r="AM6770" i="7"/>
  <c r="AM6771" i="7"/>
  <c r="AM6772" i="7"/>
  <c r="AM6773" i="7"/>
  <c r="AM6774" i="7"/>
  <c r="AM6775" i="7"/>
  <c r="AM6776" i="7"/>
  <c r="AM6777" i="7"/>
  <c r="AM6778" i="7"/>
  <c r="AM6779" i="7"/>
  <c r="AM6780" i="7"/>
  <c r="AM6781" i="7"/>
  <c r="AM6782" i="7"/>
  <c r="AM6783" i="7"/>
  <c r="AM6784" i="7"/>
  <c r="AM6785" i="7"/>
  <c r="AM6786" i="7"/>
  <c r="AM6787" i="7"/>
  <c r="AM6788" i="7"/>
  <c r="AM6789" i="7"/>
  <c r="AM6790" i="7"/>
  <c r="AM6791" i="7"/>
  <c r="AM6792" i="7"/>
  <c r="AM6793" i="7"/>
  <c r="AM6794" i="7"/>
  <c r="AM6795" i="7"/>
  <c r="AM6796" i="7"/>
  <c r="AM6797" i="7"/>
  <c r="AM6798" i="7"/>
  <c r="AM6799" i="7"/>
  <c r="AM6800" i="7"/>
  <c r="AM6801" i="7"/>
  <c r="AM6802" i="7"/>
  <c r="AM6803" i="7"/>
  <c r="AM6804" i="7"/>
  <c r="AM6805" i="7"/>
  <c r="AM6806" i="7"/>
  <c r="AM6807" i="7"/>
  <c r="AM6808" i="7"/>
  <c r="AM6809" i="7"/>
  <c r="AM6810" i="7"/>
  <c r="AM6811" i="7"/>
  <c r="AM6812" i="7"/>
  <c r="AM6813" i="7"/>
  <c r="AM6814" i="7"/>
  <c r="AM6815" i="7"/>
  <c r="AM6816" i="7"/>
  <c r="AM6817" i="7"/>
  <c r="AM6818" i="7"/>
  <c r="AM6819" i="7"/>
  <c r="AM6820" i="7"/>
  <c r="AM6821" i="7"/>
  <c r="AM6822" i="7"/>
  <c r="AM6823" i="7"/>
  <c r="AM6824" i="7"/>
  <c r="AM6825" i="7"/>
  <c r="AM6826" i="7"/>
  <c r="AM6827" i="7"/>
  <c r="AM6828" i="7"/>
  <c r="AM6829" i="7"/>
  <c r="AM6830" i="7"/>
  <c r="AM6831" i="7"/>
  <c r="AM6832" i="7"/>
  <c r="AM6833" i="7"/>
  <c r="AM6834" i="7"/>
  <c r="AM6835" i="7"/>
  <c r="AM6836" i="7"/>
  <c r="AM6837" i="7"/>
  <c r="AM6838" i="7"/>
  <c r="AM6839" i="7"/>
  <c r="AM6840" i="7"/>
  <c r="AM6841" i="7"/>
  <c r="AM6842" i="7"/>
  <c r="AM6843" i="7"/>
  <c r="AM6844" i="7"/>
  <c r="AM6845" i="7"/>
  <c r="AM6846" i="7"/>
  <c r="AM6847" i="7"/>
  <c r="AM6848" i="7"/>
  <c r="AM6849" i="7"/>
  <c r="AM6850" i="7"/>
  <c r="AM6851" i="7"/>
  <c r="AM6852" i="7"/>
  <c r="AM6853" i="7"/>
  <c r="AM6854" i="7"/>
  <c r="AM6855" i="7"/>
  <c r="AM6856" i="7"/>
  <c r="AM6857" i="7"/>
  <c r="AM6858" i="7"/>
  <c r="AM6859" i="7"/>
  <c r="AM6860" i="7"/>
  <c r="AM6861" i="7"/>
  <c r="AM6862" i="7"/>
  <c r="AM6863" i="7"/>
  <c r="AM6864" i="7"/>
  <c r="AM6865" i="7"/>
  <c r="AM6866" i="7"/>
  <c r="AM6867" i="7"/>
  <c r="AM6868" i="7"/>
  <c r="AM6869" i="7"/>
  <c r="AM6870" i="7"/>
  <c r="AM6871" i="7"/>
  <c r="AM6872" i="7"/>
  <c r="AM6873" i="7"/>
  <c r="AM6874" i="7"/>
  <c r="AM6875" i="7"/>
  <c r="AM6876" i="7"/>
  <c r="AM6877" i="7"/>
  <c r="AM6878" i="7"/>
  <c r="AM6879" i="7"/>
  <c r="AM6880" i="7"/>
  <c r="AM6881" i="7"/>
  <c r="AM6882" i="7"/>
  <c r="AM6883" i="7"/>
  <c r="AM6884" i="7"/>
  <c r="AM6885" i="7"/>
  <c r="AM6886" i="7"/>
  <c r="AM6887" i="7"/>
  <c r="AM6888" i="7"/>
  <c r="AM6889" i="7"/>
  <c r="AM6890" i="7"/>
  <c r="AM6891" i="7"/>
  <c r="AM6892" i="7"/>
  <c r="AM6893" i="7"/>
  <c r="AM6894" i="7"/>
  <c r="AM6895" i="7"/>
  <c r="AM6896" i="7"/>
  <c r="AM6897" i="7"/>
  <c r="AM6898" i="7"/>
  <c r="AM6899" i="7"/>
  <c r="AM6900" i="7"/>
  <c r="AM6901" i="7"/>
  <c r="AM6902" i="7"/>
  <c r="AM6903" i="7"/>
  <c r="AM6904" i="7"/>
  <c r="AM6905" i="7"/>
  <c r="AM6906" i="7"/>
  <c r="AM6907" i="7"/>
  <c r="AM6908" i="7"/>
  <c r="AM6909" i="7"/>
  <c r="AM6910" i="7"/>
  <c r="AM6911" i="7"/>
  <c r="AM6912" i="7"/>
  <c r="AM6913" i="7"/>
  <c r="AM6914" i="7"/>
  <c r="AM6915" i="7"/>
  <c r="AM6916" i="7"/>
  <c r="AM6917" i="7"/>
  <c r="AM6918" i="7"/>
  <c r="AM6919" i="7"/>
  <c r="AM6920" i="7"/>
  <c r="AM6921" i="7"/>
  <c r="AM6922" i="7"/>
  <c r="AM6923" i="7"/>
  <c r="AM6924" i="7"/>
  <c r="AM6925" i="7"/>
  <c r="AM6926" i="7"/>
  <c r="AM6927" i="7"/>
  <c r="AM6928" i="7"/>
  <c r="AM6929" i="7"/>
  <c r="AM6930" i="7"/>
  <c r="AM6931" i="7"/>
  <c r="AM6932" i="7"/>
  <c r="AM6933" i="7"/>
  <c r="AM6934" i="7"/>
  <c r="AM6935" i="7"/>
  <c r="AM6936" i="7"/>
  <c r="AM6937" i="7"/>
  <c r="AM6938" i="7"/>
  <c r="AM6939" i="7"/>
  <c r="AM6940" i="7"/>
  <c r="AM6941" i="7"/>
  <c r="AM6942" i="7"/>
  <c r="AM6943" i="7"/>
  <c r="AM6944" i="7"/>
  <c r="AM6945" i="7"/>
  <c r="AM6946" i="7"/>
  <c r="AM6947" i="7"/>
  <c r="AM6948" i="7"/>
  <c r="AM6949" i="7"/>
  <c r="AM6950" i="7"/>
  <c r="AM6951" i="7"/>
  <c r="AM6952" i="7"/>
  <c r="AM6953" i="7"/>
  <c r="AM6954" i="7"/>
  <c r="AM6955" i="7"/>
  <c r="AM6956" i="7"/>
  <c r="AM6957" i="7"/>
  <c r="AM6958" i="7"/>
  <c r="AM6959" i="7"/>
  <c r="AM6960" i="7"/>
  <c r="AM6961" i="7"/>
  <c r="AM6962" i="7"/>
  <c r="AM6963" i="7"/>
  <c r="AM6964" i="7"/>
  <c r="AM6965" i="7"/>
  <c r="AM6966" i="7"/>
  <c r="AM6967" i="7"/>
  <c r="AM6968" i="7"/>
  <c r="AM6969" i="7"/>
  <c r="AM6970" i="7"/>
  <c r="AM6971" i="7"/>
  <c r="AM6972" i="7"/>
  <c r="AM6973" i="7"/>
  <c r="AM6974" i="7"/>
  <c r="AM6975" i="7"/>
  <c r="AM6976" i="7"/>
  <c r="AM6977" i="7"/>
  <c r="AM6978" i="7"/>
  <c r="AM6979" i="7"/>
  <c r="AM6980" i="7"/>
  <c r="AM6981" i="7"/>
  <c r="AM6982" i="7"/>
  <c r="AM6983" i="7"/>
  <c r="AM6984" i="7"/>
  <c r="AM6985" i="7"/>
  <c r="AM6986" i="7"/>
  <c r="AM6987" i="7"/>
  <c r="AM6988" i="7"/>
  <c r="AM6989" i="7"/>
  <c r="AM6990" i="7"/>
  <c r="AM6991" i="7"/>
  <c r="AM6992" i="7"/>
  <c r="AM6993" i="7"/>
  <c r="AM6994" i="7"/>
  <c r="AM6995" i="7"/>
  <c r="AM6996" i="7"/>
  <c r="AM6997" i="7"/>
  <c r="AM6998" i="7"/>
  <c r="AM6999" i="7"/>
  <c r="AM7000" i="7"/>
  <c r="AM7001" i="7"/>
  <c r="AM7002" i="7"/>
  <c r="AM7003" i="7"/>
  <c r="AM7004" i="7"/>
  <c r="AM7005" i="7"/>
  <c r="AM7006" i="7"/>
  <c r="AM7007" i="7"/>
  <c r="AM7008" i="7"/>
  <c r="AM7009" i="7"/>
  <c r="AM7010" i="7"/>
  <c r="AM7011" i="7"/>
  <c r="AM7012" i="7"/>
  <c r="AM7013" i="7"/>
  <c r="AM7014" i="7"/>
  <c r="AM7015" i="7"/>
  <c r="AM7016" i="7"/>
  <c r="AM7017" i="7"/>
  <c r="AM7018" i="7"/>
  <c r="AM7019" i="7"/>
  <c r="AM7020" i="7"/>
  <c r="AM7021" i="7"/>
  <c r="AM7022" i="7"/>
  <c r="AM7023" i="7"/>
  <c r="AM7024" i="7"/>
  <c r="AM7025" i="7"/>
  <c r="AM7026" i="7"/>
  <c r="AM7027" i="7"/>
  <c r="AM7028" i="7"/>
  <c r="AM7029" i="7"/>
  <c r="AM7030" i="7"/>
  <c r="AM7031" i="7"/>
  <c r="AM7032" i="7"/>
  <c r="AM7033" i="7"/>
  <c r="AM7034" i="7"/>
  <c r="AM7035" i="7"/>
  <c r="AM7036" i="7"/>
  <c r="AM7037" i="7"/>
  <c r="AM7038" i="7"/>
  <c r="AM7039" i="7"/>
  <c r="AM7040" i="7"/>
  <c r="AM7041" i="7"/>
  <c r="AM7042" i="7"/>
  <c r="AM7043" i="7"/>
  <c r="AM7044" i="7"/>
  <c r="AM7045" i="7"/>
  <c r="AM7046" i="7"/>
  <c r="AM7047" i="7"/>
  <c r="AM7048" i="7"/>
  <c r="AM7049" i="7"/>
  <c r="AM7050" i="7"/>
  <c r="AM7051" i="7"/>
  <c r="AM7052" i="7"/>
  <c r="AM7053" i="7"/>
  <c r="AM7054" i="7"/>
  <c r="AM7055" i="7"/>
  <c r="AM7056" i="7"/>
  <c r="AM7057" i="7"/>
  <c r="AM7058" i="7"/>
  <c r="AM7059" i="7"/>
  <c r="AM7060" i="7"/>
  <c r="AM7061" i="7"/>
  <c r="AM7062" i="7"/>
  <c r="AM7063" i="7"/>
  <c r="AM7064" i="7"/>
  <c r="AM7065" i="7"/>
  <c r="AM7066" i="7"/>
  <c r="AM7067" i="7"/>
  <c r="AM7068" i="7"/>
  <c r="AM7069" i="7"/>
  <c r="AM7070" i="7"/>
  <c r="AM7071" i="7"/>
  <c r="AM7072" i="7"/>
  <c r="AM7073" i="7"/>
  <c r="AM7074" i="7"/>
  <c r="AM7075" i="7"/>
  <c r="AM7076" i="7"/>
  <c r="AM7077" i="7"/>
  <c r="AM7078" i="7"/>
  <c r="AM7079" i="7"/>
  <c r="AM7080" i="7"/>
  <c r="AM7081" i="7"/>
  <c r="AM7082" i="7"/>
  <c r="AM7083" i="7"/>
  <c r="AM7084" i="7"/>
  <c r="AM7085" i="7"/>
  <c r="AM7086" i="7"/>
  <c r="AM7087" i="7"/>
  <c r="AM7088" i="7"/>
  <c r="AM7089" i="7"/>
  <c r="AM7090" i="7"/>
  <c r="AM7091" i="7"/>
  <c r="AM7092" i="7"/>
  <c r="AM7093" i="7"/>
  <c r="AM7094" i="7"/>
  <c r="AM7095" i="7"/>
  <c r="AM7096" i="7"/>
  <c r="AM7097" i="7"/>
  <c r="AM7098" i="7"/>
  <c r="AM7099" i="7"/>
  <c r="AM7100" i="7"/>
  <c r="AM7101" i="7"/>
  <c r="AM7102" i="7"/>
  <c r="AM7103" i="7"/>
  <c r="AM7104" i="7"/>
  <c r="AM7105" i="7"/>
  <c r="AM7106" i="7"/>
  <c r="AM7107" i="7"/>
  <c r="AM7108" i="7"/>
  <c r="AM7109" i="7"/>
  <c r="AM7110" i="7"/>
  <c r="AM7111" i="7"/>
  <c r="AM7112" i="7"/>
  <c r="AM7113" i="7"/>
  <c r="AM7114" i="7"/>
  <c r="AM7115" i="7"/>
  <c r="AM7116" i="7"/>
  <c r="AM7117" i="7"/>
  <c r="AM7118" i="7"/>
  <c r="AM7119" i="7"/>
  <c r="AM7120" i="7"/>
  <c r="AM7121" i="7"/>
  <c r="AM7122" i="7"/>
  <c r="AM7123" i="7"/>
  <c r="AM7124" i="7"/>
  <c r="AM7125" i="7"/>
  <c r="AM7126" i="7"/>
  <c r="AM7127" i="7"/>
  <c r="AM7128" i="7"/>
  <c r="AM7129" i="7"/>
  <c r="AM7130" i="7"/>
  <c r="AM7131" i="7"/>
  <c r="AM7132" i="7"/>
  <c r="AM7133" i="7"/>
  <c r="AM7134" i="7"/>
  <c r="AM7135" i="7"/>
  <c r="AM7136" i="7"/>
  <c r="AM7137" i="7"/>
  <c r="AM7138" i="7"/>
  <c r="AM7139" i="7"/>
  <c r="AM7140" i="7"/>
  <c r="AM7141" i="7"/>
  <c r="AM7142" i="7"/>
  <c r="AM7143" i="7"/>
  <c r="AM7144" i="7"/>
  <c r="AM7145" i="7"/>
  <c r="AM7146" i="7"/>
  <c r="AM7147" i="7"/>
  <c r="AM7148" i="7"/>
  <c r="AM7149" i="7"/>
  <c r="AM7150" i="7"/>
  <c r="AM7151" i="7"/>
  <c r="AM7152" i="7"/>
  <c r="AM7153" i="7"/>
  <c r="AM7154" i="7"/>
  <c r="AM7155" i="7"/>
  <c r="AM7156" i="7"/>
  <c r="AM7157" i="7"/>
  <c r="AM7158" i="7"/>
  <c r="AM7159" i="7"/>
  <c r="AM7160" i="7"/>
  <c r="AM7161" i="7"/>
  <c r="AM7162" i="7"/>
  <c r="AM7163" i="7"/>
  <c r="AM7164" i="7"/>
  <c r="AM7165" i="7"/>
  <c r="AM7166" i="7"/>
  <c r="AM7167" i="7"/>
  <c r="AM7168" i="7"/>
  <c r="AM7169" i="7"/>
  <c r="AM7170" i="7"/>
  <c r="AM7171" i="7"/>
  <c r="AM7172" i="7"/>
  <c r="AM7173" i="7"/>
  <c r="AM7174" i="7"/>
  <c r="AM7175" i="7"/>
  <c r="AM7176" i="7"/>
  <c r="AM7177" i="7"/>
  <c r="AM7178" i="7"/>
  <c r="AM7179" i="7"/>
  <c r="AM7180" i="7"/>
  <c r="AM7181" i="7"/>
  <c r="AM7182" i="7"/>
  <c r="AM7183" i="7"/>
  <c r="AM7184" i="7"/>
  <c r="AM7185" i="7"/>
  <c r="AM7186" i="7"/>
  <c r="AM7187" i="7"/>
  <c r="AM7188" i="7"/>
  <c r="AM7189" i="7"/>
  <c r="AM7190" i="7"/>
  <c r="AM7191" i="7"/>
  <c r="AM7192" i="7"/>
  <c r="AM7193" i="7"/>
  <c r="AM7194" i="7"/>
  <c r="AM7195" i="7"/>
  <c r="AM7196" i="7"/>
  <c r="AM7197" i="7"/>
  <c r="AM7198" i="7"/>
  <c r="AM7199" i="7"/>
  <c r="AM7200" i="7"/>
  <c r="AM7201" i="7"/>
  <c r="AM7202" i="7"/>
  <c r="AM7203" i="7"/>
  <c r="AM7204" i="7"/>
  <c r="AM7205" i="7"/>
  <c r="AM7206" i="7"/>
  <c r="AM7207" i="7"/>
  <c r="AM7208" i="7"/>
  <c r="AM7209" i="7"/>
  <c r="AM7210" i="7"/>
  <c r="AM7211" i="7"/>
  <c r="AM7212" i="7"/>
  <c r="AM7213" i="7"/>
  <c r="AM7214" i="7"/>
  <c r="AM7215" i="7"/>
  <c r="AM7216" i="7"/>
  <c r="AM7217" i="7"/>
  <c r="AM7218" i="7"/>
  <c r="AM7219" i="7"/>
  <c r="AM7220" i="7"/>
  <c r="AM7221" i="7"/>
  <c r="AM7222" i="7"/>
  <c r="AM7223" i="7"/>
  <c r="AM7224" i="7"/>
  <c r="AM7225" i="7"/>
  <c r="AM7226" i="7"/>
  <c r="AM7227" i="7"/>
  <c r="AM7228" i="7"/>
  <c r="AM7229" i="7"/>
  <c r="AM7230" i="7"/>
  <c r="AM7231" i="7"/>
  <c r="AM7232" i="7"/>
  <c r="AM7233" i="7"/>
  <c r="AM7234" i="7"/>
  <c r="AM7235" i="7"/>
  <c r="AM7236" i="7"/>
  <c r="AM7237" i="7"/>
  <c r="AM7238" i="7"/>
  <c r="AM7239" i="7"/>
  <c r="AM7240" i="7"/>
  <c r="AM7241" i="7"/>
  <c r="AM7242" i="7"/>
  <c r="AM7243" i="7"/>
  <c r="AM7244" i="7"/>
  <c r="AM7245" i="7"/>
  <c r="AM7246" i="7"/>
  <c r="AM7247" i="7"/>
  <c r="AM7248" i="7"/>
  <c r="AM7249" i="7"/>
  <c r="AM7250" i="7"/>
  <c r="AM7251" i="7"/>
  <c r="AM7252" i="7"/>
  <c r="AM7253" i="7"/>
  <c r="AM7254" i="7"/>
  <c r="AM7255" i="7"/>
  <c r="AM7256" i="7"/>
  <c r="AM7257" i="7"/>
  <c r="AM7258" i="7"/>
  <c r="AM7259" i="7"/>
  <c r="AM7260" i="7"/>
  <c r="AM7261" i="7"/>
  <c r="AM7262" i="7"/>
  <c r="AM7263" i="7"/>
  <c r="AM7264" i="7"/>
  <c r="AM7265" i="7"/>
  <c r="AM7266" i="7"/>
  <c r="AM7267" i="7"/>
  <c r="AM7268" i="7"/>
  <c r="AM7269" i="7"/>
  <c r="AM7270" i="7"/>
  <c r="AM7271" i="7"/>
  <c r="AM7272" i="7"/>
  <c r="AM7273" i="7"/>
  <c r="AM7274" i="7"/>
  <c r="AM7275" i="7"/>
  <c r="AM7276" i="7"/>
  <c r="AM7277" i="7"/>
  <c r="AM7278" i="7"/>
  <c r="AM7279" i="7"/>
  <c r="AM7280" i="7"/>
  <c r="AM7281" i="7"/>
  <c r="AM7282" i="7"/>
  <c r="AM7283" i="7"/>
  <c r="AM7284" i="7"/>
  <c r="AM7285" i="7"/>
  <c r="AM7286" i="7"/>
  <c r="AM7287" i="7"/>
  <c r="AM7288" i="7"/>
  <c r="AM7289" i="7"/>
  <c r="AM7290" i="7"/>
  <c r="AM7291" i="7"/>
  <c r="AM7292" i="7"/>
  <c r="AM7293" i="7"/>
  <c r="AM7294" i="7"/>
  <c r="AM7295" i="7"/>
  <c r="AM7296" i="7"/>
  <c r="AM7297" i="7"/>
  <c r="AM7298" i="7"/>
  <c r="AM7299" i="7"/>
  <c r="AM7300" i="7"/>
  <c r="AM7301" i="7"/>
  <c r="AM7302" i="7"/>
  <c r="AM7303" i="7"/>
  <c r="AM7304" i="7"/>
  <c r="AM7305" i="7"/>
  <c r="AM7306" i="7"/>
  <c r="AM7307" i="7"/>
  <c r="AM7308" i="7"/>
  <c r="AM7309" i="7"/>
  <c r="AM7310" i="7"/>
  <c r="AM7311" i="7"/>
  <c r="AM7312" i="7"/>
  <c r="AM7313" i="7"/>
  <c r="AM7314" i="7"/>
  <c r="AM7315" i="7"/>
  <c r="AM7316" i="7"/>
  <c r="AM7317" i="7"/>
  <c r="AM7318" i="7"/>
  <c r="AM7319" i="7"/>
  <c r="AM7320" i="7"/>
  <c r="AM7321" i="7"/>
  <c r="AM7322" i="7"/>
  <c r="AM7323" i="7"/>
  <c r="AM7324" i="7"/>
  <c r="AM7325" i="7"/>
  <c r="AM7326" i="7"/>
  <c r="AM7327" i="7"/>
  <c r="AM7328" i="7"/>
  <c r="AM7329" i="7"/>
  <c r="AM7330" i="7"/>
  <c r="AM7331" i="7"/>
  <c r="AM7332" i="7"/>
  <c r="AM7333" i="7"/>
  <c r="AM7334" i="7"/>
  <c r="AM7335" i="7"/>
  <c r="AM7336" i="7"/>
  <c r="AM7337" i="7"/>
  <c r="AM7338" i="7"/>
  <c r="AM7339" i="7"/>
  <c r="AM7340" i="7"/>
  <c r="AM7341" i="7"/>
  <c r="AM7342" i="7"/>
  <c r="AM7343" i="7"/>
  <c r="AM7344" i="7"/>
  <c r="AM7345" i="7"/>
  <c r="AM7346" i="7"/>
  <c r="AM7347" i="7"/>
  <c r="AM7348" i="7"/>
  <c r="AM7349" i="7"/>
  <c r="AM7350" i="7"/>
  <c r="AM7351" i="7"/>
  <c r="AM7352" i="7"/>
  <c r="AM7353" i="7"/>
  <c r="AM7354" i="7"/>
  <c r="AM7355" i="7"/>
  <c r="AM7356" i="7"/>
  <c r="AM7357" i="7"/>
  <c r="AM7358" i="7"/>
  <c r="AM7359" i="7"/>
  <c r="AM7360" i="7"/>
  <c r="AM7361" i="7"/>
  <c r="AM7362" i="7"/>
  <c r="AM7363" i="7"/>
  <c r="AM7364" i="7"/>
  <c r="AM7365" i="7"/>
  <c r="AM7366" i="7"/>
  <c r="AM7367" i="7"/>
  <c r="AM7368" i="7"/>
  <c r="AM7369" i="7"/>
  <c r="AM7370" i="7"/>
  <c r="AM7371" i="7"/>
  <c r="AM7372" i="7"/>
  <c r="AM7373" i="7"/>
  <c r="AM7374" i="7"/>
  <c r="AM7375" i="7"/>
  <c r="AM7376" i="7"/>
  <c r="AM7377" i="7"/>
  <c r="AM7378" i="7"/>
  <c r="AM7379" i="7"/>
  <c r="AM7380" i="7"/>
  <c r="AM7381" i="7"/>
  <c r="AM7382" i="7"/>
  <c r="AM7383" i="7"/>
  <c r="AM7384" i="7"/>
  <c r="AM7385" i="7"/>
  <c r="AM7386" i="7"/>
  <c r="AM7387" i="7"/>
  <c r="AM7388" i="7"/>
  <c r="AM7389" i="7"/>
  <c r="AM7390" i="7"/>
  <c r="AM7391" i="7"/>
  <c r="AM7392" i="7"/>
  <c r="AM7393" i="7"/>
  <c r="AM7394" i="7"/>
  <c r="AM7395" i="7"/>
  <c r="AM7396" i="7"/>
  <c r="AM7397" i="7"/>
  <c r="AM7398" i="7"/>
  <c r="AM7399" i="7"/>
  <c r="AM7400" i="7"/>
  <c r="AM7401" i="7"/>
  <c r="AM7402" i="7"/>
  <c r="AM7403" i="7"/>
  <c r="AM7404" i="7"/>
  <c r="AM7405" i="7"/>
  <c r="AM7406" i="7"/>
  <c r="AM7407" i="7"/>
  <c r="AM7408" i="7"/>
  <c r="AM7409" i="7"/>
  <c r="AM7410" i="7"/>
  <c r="AM7411" i="7"/>
  <c r="AM7412" i="7"/>
  <c r="AM7413" i="7"/>
  <c r="AM7414" i="7"/>
  <c r="AM7415" i="7"/>
  <c r="AM7416" i="7"/>
  <c r="AM7417" i="7"/>
  <c r="AM7418" i="7"/>
  <c r="AM7419" i="7"/>
  <c r="AM7420" i="7"/>
  <c r="AM7421" i="7"/>
  <c r="AM7422" i="7"/>
  <c r="AM7423" i="7"/>
  <c r="AM7424" i="7"/>
  <c r="AM7425" i="7"/>
  <c r="AM7426" i="7"/>
  <c r="AM7427" i="7"/>
  <c r="AM7428" i="7"/>
  <c r="AM7429" i="7"/>
  <c r="AM7430" i="7"/>
  <c r="AM7431" i="7"/>
  <c r="AM7432" i="7"/>
  <c r="AM7433" i="7"/>
  <c r="AM7434" i="7"/>
  <c r="AM7435" i="7"/>
  <c r="AM7436" i="7"/>
  <c r="AM7437" i="7"/>
  <c r="AM7438" i="7"/>
  <c r="AM7439" i="7"/>
  <c r="AM7440" i="7"/>
  <c r="AM7441" i="7"/>
  <c r="AM7442" i="7"/>
  <c r="AM7443" i="7"/>
  <c r="AM7444" i="7"/>
  <c r="AM7445" i="7"/>
  <c r="AM7446" i="7"/>
  <c r="AM7447" i="7"/>
  <c r="AM7448" i="7"/>
  <c r="AM7449" i="7"/>
  <c r="AM7450" i="7"/>
  <c r="AM7451" i="7"/>
  <c r="AM7452" i="7"/>
  <c r="AM7453" i="7"/>
  <c r="AM7454" i="7"/>
  <c r="AM7455" i="7"/>
  <c r="AM7456" i="7"/>
  <c r="AM7457" i="7"/>
  <c r="AM7458" i="7"/>
  <c r="AM7459" i="7"/>
  <c r="AM7460" i="7"/>
  <c r="AM7461" i="7"/>
  <c r="AM7462" i="7"/>
  <c r="AM7463" i="7"/>
  <c r="AM7464" i="7"/>
  <c r="AM7465" i="7"/>
  <c r="AM7466" i="7"/>
  <c r="AM7467" i="7"/>
  <c r="AM7468" i="7"/>
  <c r="AM7469" i="7"/>
  <c r="AM7470" i="7"/>
  <c r="AM7471" i="7"/>
  <c r="AM7472" i="7"/>
  <c r="AM7473" i="7"/>
  <c r="AM7474" i="7"/>
  <c r="AM7475" i="7"/>
  <c r="AM7476" i="7"/>
  <c r="AM7477" i="7"/>
  <c r="AM7478" i="7"/>
  <c r="AM7479" i="7"/>
  <c r="AM7480" i="7"/>
  <c r="AM7481" i="7"/>
  <c r="AM7482" i="7"/>
  <c r="AM7483" i="7"/>
  <c r="AM7484" i="7"/>
  <c r="AM7485" i="7"/>
  <c r="AM7486" i="7"/>
  <c r="AM7487" i="7"/>
  <c r="AM7488" i="7"/>
  <c r="AM7489" i="7"/>
  <c r="AM7490" i="7"/>
  <c r="AM7491" i="7"/>
  <c r="AM7492" i="7"/>
  <c r="AM7493" i="7"/>
  <c r="AM7494" i="7"/>
  <c r="AM7495" i="7"/>
  <c r="AM7496" i="7"/>
  <c r="AM7497" i="7"/>
  <c r="AM7498" i="7"/>
  <c r="AM7499" i="7"/>
  <c r="AM7500" i="7"/>
  <c r="AM7501" i="7"/>
  <c r="AM7502" i="7"/>
  <c r="AM7503" i="7"/>
  <c r="AM7504" i="7"/>
  <c r="AM7505" i="7"/>
  <c r="AM7506" i="7"/>
  <c r="AM7507" i="7"/>
  <c r="AM7508" i="7"/>
  <c r="AM7509" i="7"/>
  <c r="AM7510" i="7"/>
  <c r="AM7511" i="7"/>
  <c r="AM7512" i="7"/>
  <c r="AM7513" i="7"/>
  <c r="AM7514" i="7"/>
  <c r="AM7515" i="7"/>
  <c r="AM7516" i="7"/>
  <c r="AM7517" i="7"/>
  <c r="AM7518" i="7"/>
  <c r="AM7519" i="7"/>
  <c r="AM7520" i="7"/>
  <c r="AM7521" i="7"/>
  <c r="AM7522" i="7"/>
  <c r="AM7523" i="7"/>
  <c r="AM7524" i="7"/>
  <c r="AM7525" i="7"/>
  <c r="AM7526" i="7"/>
  <c r="AM7527" i="7"/>
  <c r="AM7528" i="7"/>
  <c r="AM7529" i="7"/>
  <c r="AM7530" i="7"/>
  <c r="AM7531" i="7"/>
  <c r="AM7532" i="7"/>
  <c r="AM7533" i="7"/>
  <c r="AM7534" i="7"/>
  <c r="AM7535" i="7"/>
  <c r="AM7536" i="7"/>
  <c r="AM7537" i="7"/>
  <c r="AM7538" i="7"/>
  <c r="AM7539" i="7"/>
  <c r="AM7540" i="7"/>
  <c r="AM7541" i="7"/>
  <c r="AM7542" i="7"/>
  <c r="AM7543" i="7"/>
  <c r="AM7544" i="7"/>
  <c r="AM7545" i="7"/>
  <c r="AM7546" i="7"/>
  <c r="AM7547" i="7"/>
  <c r="AM7548" i="7"/>
  <c r="AM7549" i="7"/>
  <c r="AM7550" i="7"/>
  <c r="AM7551" i="7"/>
  <c r="AM7552" i="7"/>
  <c r="AM7553" i="7"/>
  <c r="AM7554" i="7"/>
  <c r="AM7555" i="7"/>
  <c r="AM7556" i="7"/>
  <c r="AM7557" i="7"/>
  <c r="AM7558" i="7"/>
  <c r="AM7559" i="7"/>
  <c r="AM7560" i="7"/>
  <c r="AM7561" i="7"/>
  <c r="AM7562" i="7"/>
  <c r="AM7563" i="7"/>
  <c r="AM7564" i="7"/>
  <c r="AM7565" i="7"/>
  <c r="AM7566" i="7"/>
  <c r="AM7567" i="7"/>
  <c r="AM7568" i="7"/>
  <c r="AM7569" i="7"/>
  <c r="AM7570" i="7"/>
  <c r="AM7571" i="7"/>
  <c r="AM7572" i="7"/>
  <c r="AM7573" i="7"/>
  <c r="AM7574" i="7"/>
  <c r="AM7575" i="7"/>
  <c r="AM7576" i="7"/>
  <c r="AM7577" i="7"/>
  <c r="AM7578" i="7"/>
  <c r="AM7579" i="7"/>
  <c r="AM7580" i="7"/>
  <c r="AM7581" i="7"/>
  <c r="AM7582" i="7"/>
  <c r="AM7583" i="7"/>
  <c r="AM7584" i="7"/>
  <c r="AM7585" i="7"/>
  <c r="AM7586" i="7"/>
  <c r="AM7587" i="7"/>
  <c r="AM7588" i="7"/>
  <c r="AM7589" i="7"/>
  <c r="AM7590" i="7"/>
  <c r="AM7591" i="7"/>
  <c r="AM7592" i="7"/>
  <c r="AM7593" i="7"/>
  <c r="AM7594" i="7"/>
  <c r="AM7595" i="7"/>
  <c r="AM7596" i="7"/>
  <c r="AM7597" i="7"/>
  <c r="AM7598" i="7"/>
  <c r="AM7599" i="7"/>
  <c r="AM7600" i="7"/>
  <c r="AM7601" i="7"/>
  <c r="AM7602" i="7"/>
  <c r="AM7603" i="7"/>
  <c r="AM7604" i="7"/>
  <c r="AM7605" i="7"/>
  <c r="AM7606" i="7"/>
  <c r="AM7607" i="7"/>
  <c r="AM7608" i="7"/>
  <c r="AM7609" i="7"/>
  <c r="AM7610" i="7"/>
  <c r="AM7611" i="7"/>
  <c r="AM7612" i="7"/>
  <c r="AM7613" i="7"/>
  <c r="AM7614" i="7"/>
  <c r="AM7615" i="7"/>
  <c r="AM7616" i="7"/>
  <c r="AM7617" i="7"/>
  <c r="AM7618" i="7"/>
  <c r="AM7619" i="7"/>
  <c r="AM7620" i="7"/>
  <c r="AM7621" i="7"/>
  <c r="AM7622" i="7"/>
  <c r="AM7623" i="7"/>
  <c r="AM7624" i="7"/>
  <c r="AM7625" i="7"/>
  <c r="AM7626" i="7"/>
  <c r="AM7627" i="7"/>
  <c r="AM7628" i="7"/>
  <c r="AM7629" i="7"/>
  <c r="AM7630" i="7"/>
  <c r="AM7631" i="7"/>
  <c r="AM7632" i="7"/>
  <c r="AM7633" i="7"/>
  <c r="AM7634" i="7"/>
  <c r="AM7635" i="7"/>
  <c r="AM7636" i="7"/>
  <c r="AM7637" i="7"/>
  <c r="AM7638" i="7"/>
  <c r="AM7639" i="7"/>
  <c r="AM7640" i="7"/>
  <c r="AM7641" i="7"/>
  <c r="AM7642" i="7"/>
  <c r="AM7643" i="7"/>
  <c r="AM7644" i="7"/>
  <c r="AM7645" i="7"/>
  <c r="AM7646" i="7"/>
  <c r="AM7647" i="7"/>
  <c r="AM7648" i="7"/>
  <c r="AM7649" i="7"/>
  <c r="AM7650" i="7"/>
  <c r="AM7651" i="7"/>
  <c r="AM7652" i="7"/>
  <c r="AM7653" i="7"/>
  <c r="AM7654" i="7"/>
  <c r="AM7655" i="7"/>
  <c r="AM7656" i="7"/>
  <c r="AM7657" i="7"/>
  <c r="AM7658" i="7"/>
  <c r="AM7659" i="7"/>
  <c r="AM7660" i="7"/>
  <c r="AM7661" i="7"/>
  <c r="AM7662" i="7"/>
  <c r="AM7663" i="7"/>
  <c r="AM7664" i="7"/>
  <c r="AM7665" i="7"/>
  <c r="AM7666" i="7"/>
  <c r="AL7666" i="7"/>
  <c r="AL7665" i="7"/>
  <c r="AL7664" i="7"/>
  <c r="AL7663" i="7"/>
  <c r="AL7662" i="7"/>
  <c r="AL7661" i="7"/>
  <c r="AL7660" i="7"/>
  <c r="AL7659" i="7"/>
  <c r="AL7658" i="7"/>
  <c r="AL7657" i="7"/>
  <c r="AL7656" i="7"/>
  <c r="AL7655" i="7"/>
  <c r="AL7654" i="7"/>
  <c r="AL7653" i="7"/>
  <c r="AL7652" i="7"/>
  <c r="AL7651" i="7"/>
  <c r="AL7650" i="7"/>
  <c r="AL7649" i="7"/>
  <c r="AL7648" i="7"/>
  <c r="AL7647" i="7"/>
  <c r="AL7646" i="7"/>
  <c r="AL7645" i="7"/>
  <c r="AL7644" i="7"/>
  <c r="AL7643" i="7"/>
  <c r="AL7642" i="7"/>
  <c r="AL7641" i="7"/>
  <c r="AL7640" i="7"/>
  <c r="AL7639" i="7"/>
  <c r="AL7638" i="7"/>
  <c r="AL7637" i="7"/>
  <c r="AL7636" i="7"/>
  <c r="AL7635" i="7"/>
  <c r="AL7634" i="7"/>
  <c r="AL7633" i="7"/>
  <c r="AL7632" i="7"/>
  <c r="AL7631" i="7"/>
  <c r="AL7630" i="7"/>
  <c r="AL7629" i="7"/>
  <c r="AL7628" i="7"/>
  <c r="AL7627" i="7"/>
  <c r="AL7626" i="7"/>
  <c r="AL7625" i="7"/>
  <c r="AL7624" i="7"/>
  <c r="AL7623" i="7"/>
  <c r="AL7622" i="7"/>
  <c r="AL7621" i="7"/>
  <c r="AL7620" i="7"/>
  <c r="AL7619" i="7"/>
  <c r="AL7618" i="7"/>
  <c r="AL7617" i="7"/>
  <c r="AL7616" i="7"/>
  <c r="AL7615" i="7"/>
  <c r="AL7614" i="7"/>
  <c r="AL7613" i="7"/>
  <c r="AL7612" i="7"/>
  <c r="AL7611" i="7"/>
  <c r="AL7610" i="7"/>
  <c r="AL7609" i="7"/>
  <c r="AL7608" i="7"/>
  <c r="AL7607" i="7"/>
  <c r="AL7606" i="7"/>
  <c r="AL7605" i="7"/>
  <c r="AL7604" i="7"/>
  <c r="AL7603" i="7"/>
  <c r="AL7602" i="7"/>
  <c r="AL7601" i="7"/>
  <c r="AL7600" i="7"/>
  <c r="AL7599" i="7"/>
  <c r="AL7598" i="7"/>
  <c r="AL7597" i="7"/>
  <c r="AL7596" i="7"/>
  <c r="AL7595" i="7"/>
  <c r="AL7594" i="7"/>
  <c r="AL7593" i="7"/>
  <c r="AL7592" i="7"/>
  <c r="AL7591" i="7"/>
  <c r="AL7590" i="7"/>
  <c r="AL7589" i="7"/>
  <c r="AL7588" i="7"/>
  <c r="AL7587" i="7"/>
  <c r="AL7586" i="7"/>
  <c r="AL7585" i="7"/>
  <c r="AL7584" i="7"/>
  <c r="AL7583" i="7"/>
  <c r="AL7582" i="7"/>
  <c r="AL7581" i="7"/>
  <c r="AL7580" i="7"/>
  <c r="AL7579" i="7"/>
  <c r="AL7578" i="7"/>
  <c r="AL7577" i="7"/>
  <c r="AL7576" i="7"/>
  <c r="AL7575" i="7"/>
  <c r="AL7574" i="7"/>
  <c r="AL7573" i="7"/>
  <c r="AL7572" i="7"/>
  <c r="AL7571" i="7"/>
  <c r="AL7570" i="7"/>
  <c r="AL7569" i="7"/>
  <c r="AL7568" i="7"/>
  <c r="AL7567" i="7"/>
  <c r="AL7566" i="7"/>
  <c r="AL7565" i="7"/>
  <c r="AL7564" i="7"/>
  <c r="AL7563" i="7"/>
  <c r="AL7562" i="7"/>
  <c r="AL7561" i="7"/>
  <c r="AL7560" i="7"/>
  <c r="AL7559" i="7"/>
  <c r="AL7558" i="7"/>
  <c r="AL7557" i="7"/>
  <c r="AL7556" i="7"/>
  <c r="AL7555" i="7"/>
  <c r="AL7554" i="7"/>
  <c r="AL7553" i="7"/>
  <c r="AL7552" i="7"/>
  <c r="AL7551" i="7"/>
  <c r="AL7550" i="7"/>
  <c r="AL7549" i="7"/>
  <c r="AL7548" i="7"/>
  <c r="AL7547" i="7"/>
  <c r="AL7546" i="7"/>
  <c r="AL7545" i="7"/>
  <c r="AL7544" i="7"/>
  <c r="AL7543" i="7"/>
  <c r="AL7542" i="7"/>
  <c r="AL7541" i="7"/>
  <c r="AL7540" i="7"/>
  <c r="AL7539" i="7"/>
  <c r="AL7538" i="7"/>
  <c r="AL7537" i="7"/>
  <c r="AL7536" i="7"/>
  <c r="AL7535" i="7"/>
  <c r="AL7534" i="7"/>
  <c r="AL7533" i="7"/>
  <c r="AL7532" i="7"/>
  <c r="AL7531" i="7"/>
  <c r="AL7530" i="7"/>
  <c r="AL7529" i="7"/>
  <c r="AL7528" i="7"/>
  <c r="AL7527" i="7"/>
  <c r="AL7526" i="7"/>
  <c r="AL7525" i="7"/>
  <c r="AL7524" i="7"/>
  <c r="AL7523" i="7"/>
  <c r="AL7522" i="7"/>
  <c r="AL7521" i="7"/>
  <c r="AL7520" i="7"/>
  <c r="AL7519" i="7"/>
  <c r="AL7518" i="7"/>
  <c r="AL7517" i="7"/>
  <c r="AL7516" i="7"/>
  <c r="AL7515" i="7"/>
  <c r="AL7514" i="7"/>
  <c r="AL7513" i="7"/>
  <c r="AL7512" i="7"/>
  <c r="AL7511" i="7"/>
  <c r="AL7510" i="7"/>
  <c r="AL7509" i="7"/>
  <c r="AL7508" i="7"/>
  <c r="AL7507" i="7"/>
  <c r="AL7506" i="7"/>
  <c r="AL7505" i="7"/>
  <c r="AL7504" i="7"/>
  <c r="AL7503" i="7"/>
  <c r="AL7502" i="7"/>
  <c r="AK7666" i="7"/>
  <c r="AK7665" i="7"/>
  <c r="AK7664" i="7"/>
  <c r="AK7663" i="7"/>
  <c r="AK7662" i="7"/>
  <c r="AK7661" i="7"/>
  <c r="AK7660" i="7"/>
  <c r="AK7659" i="7"/>
  <c r="AK7658" i="7"/>
  <c r="AK7657" i="7"/>
  <c r="AK7656" i="7"/>
  <c r="AK7655" i="7"/>
  <c r="AK7654" i="7"/>
  <c r="AK7653" i="7"/>
  <c r="AK7652" i="7"/>
  <c r="AK7651" i="7"/>
  <c r="AK7650" i="7"/>
  <c r="AK7649" i="7"/>
  <c r="AK7648" i="7"/>
  <c r="AK7647" i="7"/>
  <c r="AK7646" i="7"/>
  <c r="AK7645" i="7"/>
  <c r="AK7644" i="7"/>
  <c r="AK7643" i="7"/>
  <c r="AK7642" i="7"/>
  <c r="AK7641" i="7"/>
  <c r="AK7640" i="7"/>
  <c r="AK7639" i="7"/>
  <c r="AK7638" i="7"/>
  <c r="AK7637" i="7"/>
  <c r="AK7636" i="7"/>
  <c r="AK7635" i="7"/>
  <c r="AK7634" i="7"/>
  <c r="AK7633" i="7"/>
  <c r="AK7632" i="7"/>
  <c r="AK7631" i="7"/>
  <c r="AK7630" i="7"/>
  <c r="AK7629" i="7"/>
  <c r="AK7628" i="7"/>
  <c r="AK7627" i="7"/>
  <c r="AK7626" i="7"/>
  <c r="AK7625" i="7"/>
  <c r="AK7624" i="7"/>
  <c r="AK7623" i="7"/>
  <c r="AK7622" i="7"/>
  <c r="AK7621" i="7"/>
  <c r="AK7620" i="7"/>
  <c r="AK7619" i="7"/>
  <c r="AK7618" i="7"/>
  <c r="AK7617" i="7"/>
  <c r="AK7616" i="7"/>
  <c r="AK7615" i="7"/>
  <c r="AK7614" i="7"/>
  <c r="AK7613" i="7"/>
  <c r="AK7612" i="7"/>
  <c r="AK7611" i="7"/>
  <c r="AK7610" i="7"/>
  <c r="AK7609" i="7"/>
  <c r="AK7607" i="7"/>
  <c r="AK7606" i="7"/>
  <c r="AK7605" i="7"/>
  <c r="AK7604" i="7"/>
  <c r="AK7603" i="7"/>
  <c r="AK7602" i="7"/>
  <c r="AK7601" i="7"/>
  <c r="AK7600" i="7"/>
  <c r="AK7599" i="7"/>
  <c r="AK7598" i="7"/>
  <c r="AK7597" i="7"/>
  <c r="AK7596" i="7"/>
  <c r="AK7595" i="7"/>
  <c r="AK7594" i="7"/>
  <c r="AK7593" i="7"/>
  <c r="AK7592" i="7"/>
  <c r="AK7591" i="7"/>
  <c r="AK7590" i="7"/>
  <c r="AK7589" i="7"/>
  <c r="AK7588" i="7"/>
  <c r="AK7587" i="7"/>
  <c r="AK7586" i="7"/>
  <c r="AK7585" i="7"/>
  <c r="AK7584" i="7"/>
  <c r="AK7583" i="7"/>
  <c r="AK7582" i="7"/>
  <c r="AK7581" i="7"/>
  <c r="AK7580" i="7"/>
  <c r="AK7579" i="7"/>
  <c r="AK7578" i="7"/>
  <c r="AK7577" i="7"/>
  <c r="AK7576" i="7"/>
  <c r="AK7575" i="7"/>
  <c r="AK7574" i="7"/>
  <c r="AK7573" i="7"/>
  <c r="AK7572" i="7"/>
  <c r="AK7571" i="7"/>
  <c r="AK7570" i="7"/>
  <c r="AK7569" i="7"/>
  <c r="AK7568" i="7"/>
  <c r="AK7567" i="7"/>
  <c r="AK7566" i="7"/>
  <c r="AK7565" i="7"/>
  <c r="AK7564" i="7"/>
  <c r="AK7563" i="7"/>
  <c r="AK7562" i="7"/>
  <c r="AK7561" i="7"/>
  <c r="AK7560" i="7"/>
  <c r="AK7559" i="7"/>
  <c r="AK7558" i="7"/>
  <c r="AK7557" i="7"/>
  <c r="AK7556" i="7"/>
  <c r="AK7555" i="7"/>
  <c r="AK7554" i="7"/>
  <c r="AK7553" i="7"/>
  <c r="AK7552" i="7"/>
  <c r="AK7551" i="7"/>
  <c r="AK7550" i="7"/>
  <c r="AK7549" i="7"/>
  <c r="AK7548" i="7"/>
  <c r="AK7547" i="7"/>
  <c r="AK7546" i="7"/>
  <c r="AK7545" i="7"/>
  <c r="AK7544" i="7"/>
  <c r="AK7543" i="7"/>
  <c r="AK7542" i="7"/>
  <c r="AK7541" i="7"/>
  <c r="AK7540" i="7"/>
  <c r="AK7539" i="7"/>
  <c r="AK7538" i="7"/>
  <c r="AK7537" i="7"/>
  <c r="AK7536" i="7"/>
  <c r="AK7535" i="7"/>
  <c r="AK7534" i="7"/>
  <c r="AK7533" i="7"/>
  <c r="AK7532" i="7"/>
  <c r="AK7531" i="7"/>
  <c r="AK7530" i="7"/>
  <c r="AK7529" i="7"/>
  <c r="AK7528" i="7"/>
  <c r="AK7527" i="7"/>
  <c r="AK7526" i="7"/>
  <c r="AK7525" i="7"/>
  <c r="AK7524" i="7"/>
  <c r="AK7523" i="7"/>
  <c r="AK7522" i="7"/>
  <c r="AK7521" i="7"/>
  <c r="AK7520" i="7"/>
  <c r="AK7519" i="7"/>
  <c r="AK7518" i="7"/>
  <c r="AK7517" i="7"/>
  <c r="AK7516" i="7"/>
  <c r="AK7515" i="7"/>
  <c r="AK7514" i="7"/>
  <c r="AK7513" i="7"/>
  <c r="AK7512" i="7"/>
  <c r="AK7511" i="7"/>
  <c r="AK7510" i="7"/>
  <c r="AK7509" i="7"/>
  <c r="AK7508" i="7"/>
  <c r="AK7507" i="7"/>
  <c r="AK7506" i="7"/>
  <c r="AK7505" i="7"/>
  <c r="AK7504" i="7"/>
  <c r="AK7503" i="7"/>
  <c r="AK7502" i="7"/>
  <c r="AJ7666" i="7"/>
  <c r="AJ7665" i="7"/>
  <c r="AJ7664" i="7"/>
  <c r="AJ7663" i="7"/>
  <c r="AJ7662" i="7"/>
  <c r="AJ7661" i="7"/>
  <c r="AJ7660" i="7"/>
  <c r="AJ7659" i="7"/>
  <c r="AJ7658" i="7"/>
  <c r="AJ7657" i="7"/>
  <c r="AJ7656" i="7"/>
  <c r="AJ7655" i="7"/>
  <c r="AJ7654" i="7"/>
  <c r="AJ7653" i="7"/>
  <c r="AJ7652" i="7"/>
  <c r="AJ7651" i="7"/>
  <c r="AJ7650" i="7"/>
  <c r="AJ7649" i="7"/>
  <c r="AJ7648" i="7"/>
  <c r="AJ7647" i="7"/>
  <c r="AJ7646" i="7"/>
  <c r="AJ7645" i="7"/>
  <c r="AJ7644" i="7"/>
  <c r="AJ7643" i="7"/>
  <c r="AJ7642" i="7"/>
  <c r="AJ7641" i="7"/>
  <c r="AJ7640" i="7"/>
  <c r="AJ7639" i="7"/>
  <c r="AJ7638" i="7"/>
  <c r="AJ7637" i="7"/>
  <c r="AJ7636" i="7"/>
  <c r="AJ7635" i="7"/>
  <c r="AJ7634" i="7"/>
  <c r="AJ7633" i="7"/>
  <c r="AJ7632" i="7"/>
  <c r="AJ7631" i="7"/>
  <c r="AJ7630" i="7"/>
  <c r="AJ7629" i="7"/>
  <c r="AJ7628" i="7"/>
  <c r="AJ7627" i="7"/>
  <c r="AJ7626" i="7"/>
  <c r="AJ7625" i="7"/>
  <c r="AJ7624" i="7"/>
  <c r="AJ7623" i="7"/>
  <c r="AJ7622" i="7"/>
  <c r="AJ7621" i="7"/>
  <c r="AJ7620" i="7"/>
  <c r="AJ7619" i="7"/>
  <c r="AJ7618" i="7"/>
  <c r="AJ7617" i="7"/>
  <c r="AJ7616" i="7"/>
  <c r="AJ7615" i="7"/>
  <c r="AJ7614" i="7"/>
  <c r="AJ7613" i="7"/>
  <c r="AJ7612" i="7"/>
  <c r="AJ7611" i="7"/>
  <c r="AJ7610" i="7"/>
  <c r="AJ7609" i="7"/>
  <c r="AJ7608" i="7"/>
  <c r="AJ7607" i="7"/>
  <c r="AJ7606" i="7"/>
  <c r="AJ7605" i="7"/>
  <c r="AJ7604" i="7"/>
  <c r="AJ7603" i="7"/>
  <c r="AJ7602" i="7"/>
  <c r="AJ7601" i="7"/>
  <c r="AJ7600" i="7"/>
  <c r="AJ7599" i="7"/>
  <c r="AJ7598" i="7"/>
  <c r="AJ7597" i="7"/>
  <c r="AJ7596" i="7"/>
  <c r="AJ7595" i="7"/>
  <c r="AJ7594" i="7"/>
  <c r="AJ7593" i="7"/>
  <c r="AJ7592" i="7"/>
  <c r="AJ7591" i="7"/>
  <c r="AJ7590" i="7"/>
  <c r="AJ7589" i="7"/>
  <c r="AJ7588" i="7"/>
  <c r="AJ7587" i="7"/>
  <c r="AJ7586" i="7"/>
  <c r="AJ7585" i="7"/>
  <c r="AJ7584" i="7"/>
  <c r="AJ7583" i="7"/>
  <c r="AJ7582" i="7"/>
  <c r="AJ7581" i="7"/>
  <c r="AJ7580" i="7"/>
  <c r="AJ7579" i="7"/>
  <c r="AJ7578" i="7"/>
  <c r="AJ7577" i="7"/>
  <c r="AJ7576" i="7"/>
  <c r="AJ7575" i="7"/>
  <c r="AJ7574" i="7"/>
  <c r="AJ7573" i="7"/>
  <c r="AJ7572" i="7"/>
  <c r="AJ7571" i="7"/>
  <c r="AJ7570" i="7"/>
  <c r="AJ7569" i="7"/>
  <c r="AJ7568" i="7"/>
  <c r="AJ7567" i="7"/>
  <c r="AJ7566" i="7"/>
  <c r="AJ7565" i="7"/>
  <c r="AJ7564" i="7"/>
  <c r="AJ7563" i="7"/>
  <c r="AJ7562" i="7"/>
  <c r="AJ7561" i="7"/>
  <c r="AJ7560" i="7"/>
  <c r="AJ7559" i="7"/>
  <c r="AJ7558" i="7"/>
  <c r="AJ7557" i="7"/>
  <c r="AJ7556" i="7"/>
  <c r="AJ7555" i="7"/>
  <c r="AJ7554" i="7"/>
  <c r="AJ7553" i="7"/>
  <c r="AJ7552" i="7"/>
  <c r="AJ7551" i="7"/>
  <c r="AJ7550" i="7"/>
  <c r="AJ7549" i="7"/>
  <c r="AJ7548" i="7"/>
  <c r="AJ7547" i="7"/>
  <c r="AJ7546" i="7"/>
  <c r="AJ7545" i="7"/>
  <c r="AJ7544" i="7"/>
  <c r="AJ7543" i="7"/>
  <c r="AJ7542" i="7"/>
  <c r="AJ7541" i="7"/>
  <c r="AJ7540" i="7"/>
  <c r="AJ7539" i="7"/>
  <c r="AJ7538" i="7"/>
  <c r="AJ7537" i="7"/>
  <c r="AJ7536" i="7"/>
  <c r="AJ7535" i="7"/>
  <c r="AJ7534" i="7"/>
  <c r="AJ7533" i="7"/>
  <c r="AJ7532" i="7"/>
  <c r="AJ7531" i="7"/>
  <c r="AJ7530" i="7"/>
  <c r="AJ7529" i="7"/>
  <c r="AJ7528" i="7"/>
  <c r="AJ7527" i="7"/>
  <c r="AJ7526" i="7"/>
  <c r="AJ7525" i="7"/>
  <c r="AJ7524" i="7"/>
  <c r="AJ7523" i="7"/>
  <c r="AJ7522" i="7"/>
  <c r="AJ7521" i="7"/>
  <c r="AJ7520" i="7"/>
  <c r="AJ7519" i="7"/>
  <c r="AJ7518" i="7"/>
  <c r="AJ7517" i="7"/>
  <c r="AJ7516" i="7"/>
  <c r="AJ7515" i="7"/>
  <c r="AJ7514" i="7"/>
  <c r="AJ7513" i="7"/>
  <c r="AJ7512" i="7"/>
  <c r="AJ7511" i="7"/>
  <c r="AJ7510" i="7"/>
  <c r="AJ7509" i="7"/>
  <c r="AJ7508" i="7"/>
  <c r="AJ7507" i="7"/>
  <c r="AJ7506" i="7"/>
  <c r="AJ7505" i="7"/>
  <c r="AJ7504" i="7"/>
  <c r="AJ7503" i="7"/>
  <c r="AJ7502" i="7"/>
  <c r="AI7666" i="7"/>
  <c r="AI7665" i="7"/>
  <c r="AI7664" i="7"/>
  <c r="AI7663" i="7"/>
  <c r="AI7662" i="7"/>
  <c r="AI7661" i="7"/>
  <c r="AI7660" i="7"/>
  <c r="AI7659" i="7"/>
  <c r="AI7658" i="7"/>
  <c r="AI7657" i="7"/>
  <c r="AI7656" i="7"/>
  <c r="AI7655" i="7"/>
  <c r="AI7654" i="7"/>
  <c r="AI7653" i="7"/>
  <c r="AI7652" i="7"/>
  <c r="AI7651" i="7"/>
  <c r="AI7650" i="7"/>
  <c r="AI7649" i="7"/>
  <c r="AI7648" i="7"/>
  <c r="AI7647" i="7"/>
  <c r="AI7646" i="7"/>
  <c r="AI7645" i="7"/>
  <c r="AI7644" i="7"/>
  <c r="AI7643" i="7"/>
  <c r="AI7642" i="7"/>
  <c r="AI7641" i="7"/>
  <c r="AI7640" i="7"/>
  <c r="AI7639" i="7"/>
  <c r="AI7638" i="7"/>
  <c r="AI7637" i="7"/>
  <c r="AI7636" i="7"/>
  <c r="AI7635" i="7"/>
  <c r="AI7634" i="7"/>
  <c r="AI7633" i="7"/>
  <c r="AI7632" i="7"/>
  <c r="AI7631" i="7"/>
  <c r="AI7630" i="7"/>
  <c r="AI7629" i="7"/>
  <c r="AI7628" i="7"/>
  <c r="AI7627" i="7"/>
  <c r="AI7626" i="7"/>
  <c r="AI7625" i="7"/>
  <c r="AI7624" i="7"/>
  <c r="AI7623" i="7"/>
  <c r="AI7622" i="7"/>
  <c r="AI7621" i="7"/>
  <c r="AI7620" i="7"/>
  <c r="AI7619" i="7"/>
  <c r="AI7618" i="7"/>
  <c r="AI7617" i="7"/>
  <c r="AI7616" i="7"/>
  <c r="AI7615" i="7"/>
  <c r="AI7614" i="7"/>
  <c r="AI7613" i="7"/>
  <c r="AI7612" i="7"/>
  <c r="AI7611" i="7"/>
  <c r="AI7610" i="7"/>
  <c r="AI7609" i="7"/>
  <c r="AI7608" i="7"/>
  <c r="AI7607" i="7"/>
  <c r="AI7606" i="7"/>
  <c r="AI7605" i="7"/>
  <c r="AI7604" i="7"/>
  <c r="AI7603" i="7"/>
  <c r="AI7602" i="7"/>
  <c r="AI7601" i="7"/>
  <c r="AI7600" i="7"/>
  <c r="AI7599" i="7"/>
  <c r="AI7598" i="7"/>
  <c r="AI7597" i="7"/>
  <c r="AI7596" i="7"/>
  <c r="AI7595" i="7"/>
  <c r="AI7594" i="7"/>
  <c r="AI7593" i="7"/>
  <c r="AI7592" i="7"/>
  <c r="AI7591" i="7"/>
  <c r="AI7590" i="7"/>
  <c r="AI7589" i="7"/>
  <c r="AI7588" i="7"/>
  <c r="AI7587" i="7"/>
  <c r="AI7586" i="7"/>
  <c r="AI7585" i="7"/>
  <c r="AI7584" i="7"/>
  <c r="AI7583" i="7"/>
  <c r="AI7582" i="7"/>
  <c r="AI7581" i="7"/>
  <c r="AI7580" i="7"/>
  <c r="AI7579" i="7"/>
  <c r="AI7578" i="7"/>
  <c r="AI7577" i="7"/>
  <c r="AI7576" i="7"/>
  <c r="AI7575" i="7"/>
  <c r="AI7574" i="7"/>
  <c r="AI7573" i="7"/>
  <c r="AI7572" i="7"/>
  <c r="AI7571" i="7"/>
  <c r="AI7570" i="7"/>
  <c r="AI7569" i="7"/>
  <c r="AI7568" i="7"/>
  <c r="AI7567" i="7"/>
  <c r="AI7566" i="7"/>
  <c r="AI7565" i="7"/>
  <c r="AI7564" i="7"/>
  <c r="AI7563" i="7"/>
  <c r="AI7562" i="7"/>
  <c r="AI7561" i="7"/>
  <c r="AI7560" i="7"/>
  <c r="AI7559" i="7"/>
  <c r="AI7558" i="7"/>
  <c r="AI7557" i="7"/>
  <c r="AI7556" i="7"/>
  <c r="AI7555" i="7"/>
  <c r="AI7554" i="7"/>
  <c r="AI7553" i="7"/>
  <c r="AI7552" i="7"/>
  <c r="AI7551" i="7"/>
  <c r="AI7550" i="7"/>
  <c r="AI7549" i="7"/>
  <c r="AI7548" i="7"/>
  <c r="AI7547" i="7"/>
  <c r="AI7546" i="7"/>
  <c r="AI7545" i="7"/>
  <c r="AI7544" i="7"/>
  <c r="AI7543" i="7"/>
  <c r="AI7542" i="7"/>
  <c r="AI7541" i="7"/>
  <c r="AI7540" i="7"/>
  <c r="AI7539" i="7"/>
  <c r="AI7538" i="7"/>
  <c r="AI7537" i="7"/>
  <c r="AI7536" i="7"/>
  <c r="AI7535" i="7"/>
  <c r="AI7534" i="7"/>
  <c r="AI7533" i="7"/>
  <c r="AI7532" i="7"/>
  <c r="AI7531" i="7"/>
  <c r="AI7530" i="7"/>
  <c r="AI7529" i="7"/>
  <c r="AI7528" i="7"/>
  <c r="AI7527" i="7"/>
  <c r="AI7526" i="7"/>
  <c r="AI7525" i="7"/>
  <c r="AI7524" i="7"/>
  <c r="AI7523" i="7"/>
  <c r="AI7522" i="7"/>
  <c r="AI7521" i="7"/>
  <c r="AI7520" i="7"/>
  <c r="AI7519" i="7"/>
  <c r="AI7518" i="7"/>
  <c r="AI7517" i="7"/>
  <c r="AI7516" i="7"/>
  <c r="AI7515" i="7"/>
  <c r="AI7514" i="7"/>
  <c r="AI7513" i="7"/>
  <c r="AI7512" i="7"/>
  <c r="AI7511" i="7"/>
  <c r="AI7510" i="7"/>
  <c r="AI7509" i="7"/>
  <c r="AI7508" i="7"/>
  <c r="AI7507" i="7"/>
  <c r="AI7506" i="7"/>
  <c r="AI7505" i="7"/>
  <c r="AI7504" i="7"/>
  <c r="AI7503" i="7"/>
  <c r="AI7502" i="7"/>
  <c r="AK2" i="7" l="1"/>
  <c r="AK3" i="7"/>
  <c r="AK4" i="7"/>
  <c r="AK5" i="7"/>
  <c r="AK6" i="7"/>
  <c r="AK7" i="7"/>
  <c r="AK8" i="7"/>
  <c r="AK9" i="7"/>
  <c r="AK10" i="7"/>
  <c r="AK11" i="7"/>
  <c r="AK12" i="7"/>
  <c r="AK13" i="7"/>
  <c r="AK14" i="7"/>
  <c r="AK15" i="7"/>
  <c r="AK16" i="7"/>
  <c r="AK17" i="7"/>
  <c r="AK18" i="7"/>
  <c r="AK19" i="7"/>
  <c r="AK20" i="7"/>
  <c r="AK21" i="7"/>
  <c r="AK22" i="7"/>
  <c r="AK23" i="7"/>
  <c r="AK24" i="7"/>
  <c r="AK25" i="7"/>
  <c r="AK26" i="7"/>
  <c r="AK27" i="7"/>
  <c r="AK28" i="7"/>
  <c r="AK29" i="7"/>
  <c r="AK30" i="7"/>
  <c r="AK31" i="7"/>
  <c r="AK32" i="7"/>
  <c r="AK33" i="7"/>
  <c r="AK34" i="7"/>
  <c r="AK35" i="7"/>
  <c r="AK36" i="7"/>
  <c r="AK37" i="7"/>
  <c r="AK38" i="7"/>
  <c r="AK39" i="7"/>
  <c r="AK40" i="7"/>
  <c r="AK41" i="7"/>
  <c r="AK42" i="7"/>
  <c r="AK43" i="7"/>
  <c r="AK44" i="7"/>
  <c r="AK45" i="7"/>
  <c r="AK46" i="7"/>
  <c r="AK47" i="7"/>
  <c r="AK48" i="7"/>
  <c r="AK49" i="7"/>
  <c r="AK50" i="7"/>
  <c r="AK51" i="7"/>
  <c r="AK52" i="7"/>
  <c r="AK53" i="7"/>
  <c r="AK54" i="7"/>
  <c r="AK55" i="7"/>
  <c r="AK56" i="7"/>
  <c r="AK57" i="7"/>
  <c r="AK58" i="7"/>
  <c r="AK59" i="7"/>
  <c r="AK60" i="7"/>
  <c r="AK61" i="7"/>
  <c r="AK62" i="7"/>
  <c r="AK63"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96" i="7"/>
  <c r="AK97" i="7"/>
  <c r="AK98" i="7"/>
  <c r="AK99" i="7"/>
  <c r="AK100" i="7"/>
  <c r="AK101" i="7"/>
  <c r="AK102" i="7"/>
  <c r="AK103" i="7"/>
  <c r="AK104" i="7"/>
  <c r="AK105" i="7"/>
  <c r="AK106" i="7"/>
  <c r="AK107" i="7"/>
  <c r="AK108" i="7"/>
  <c r="AK109" i="7"/>
  <c r="AK110" i="7"/>
  <c r="AK111" i="7"/>
  <c r="AK112" i="7"/>
  <c r="AK113" i="7"/>
  <c r="AK114" i="7"/>
  <c r="AK115" i="7"/>
  <c r="AK116" i="7"/>
  <c r="AK117" i="7"/>
  <c r="AK118" i="7"/>
  <c r="AK119" i="7"/>
  <c r="AK120" i="7"/>
  <c r="AK121" i="7"/>
  <c r="AK122" i="7"/>
  <c r="AK123" i="7"/>
  <c r="AK124" i="7"/>
  <c r="AK125" i="7"/>
  <c r="AK126" i="7"/>
  <c r="AK127" i="7"/>
  <c r="AK128" i="7"/>
  <c r="AK129" i="7"/>
  <c r="AK130" i="7"/>
  <c r="AK131" i="7"/>
  <c r="AK132" i="7"/>
  <c r="AK133" i="7"/>
  <c r="AK134" i="7"/>
  <c r="AK135" i="7"/>
  <c r="AK136" i="7"/>
  <c r="AK137" i="7"/>
  <c r="AK138" i="7"/>
  <c r="AK139" i="7"/>
  <c r="AK140" i="7"/>
  <c r="AK141" i="7"/>
  <c r="AK142" i="7"/>
  <c r="AK143" i="7"/>
  <c r="AK144" i="7"/>
  <c r="AK145" i="7"/>
  <c r="AK146" i="7"/>
  <c r="AK147" i="7"/>
  <c r="AK148" i="7"/>
  <c r="AK149" i="7"/>
  <c r="AK150" i="7"/>
  <c r="AK151" i="7"/>
  <c r="AK152" i="7"/>
  <c r="AK153" i="7"/>
  <c r="AK154" i="7"/>
  <c r="AK155" i="7"/>
  <c r="AK156" i="7"/>
  <c r="AK157" i="7"/>
  <c r="AK158" i="7"/>
  <c r="AK159" i="7"/>
  <c r="AK160" i="7"/>
  <c r="AK161" i="7"/>
  <c r="AK162" i="7"/>
  <c r="AK163" i="7"/>
  <c r="AK164" i="7"/>
  <c r="AK165" i="7"/>
  <c r="AK166" i="7"/>
  <c r="AK167" i="7"/>
  <c r="AK168" i="7"/>
  <c r="AK169" i="7"/>
  <c r="AK170" i="7"/>
  <c r="AK171" i="7"/>
  <c r="AK172" i="7"/>
  <c r="AK173" i="7"/>
  <c r="AK174" i="7"/>
  <c r="AK175" i="7"/>
  <c r="AK176" i="7"/>
  <c r="AK177" i="7"/>
  <c r="AK178" i="7"/>
  <c r="AK179" i="7"/>
  <c r="AK180" i="7"/>
  <c r="AK181" i="7"/>
  <c r="AK182" i="7"/>
  <c r="AK183" i="7"/>
  <c r="AK184" i="7"/>
  <c r="AK185" i="7"/>
  <c r="AK186" i="7"/>
  <c r="AK187" i="7"/>
  <c r="AK188" i="7"/>
  <c r="AK189" i="7"/>
  <c r="AK190" i="7"/>
  <c r="AK191" i="7"/>
  <c r="AK192" i="7"/>
  <c r="AK193" i="7"/>
  <c r="AK194" i="7"/>
  <c r="AK195" i="7"/>
  <c r="AK196" i="7"/>
  <c r="AK197" i="7"/>
  <c r="AK198" i="7"/>
  <c r="AK199" i="7"/>
  <c r="AK200" i="7"/>
  <c r="AK201" i="7"/>
  <c r="AK202" i="7"/>
  <c r="AK203" i="7"/>
  <c r="AK204" i="7"/>
  <c r="AK205" i="7"/>
  <c r="AK206" i="7"/>
  <c r="AK207" i="7"/>
  <c r="AK208" i="7"/>
  <c r="AK209" i="7"/>
  <c r="AK210" i="7"/>
  <c r="AK211" i="7"/>
  <c r="AK212" i="7"/>
  <c r="AK213" i="7"/>
  <c r="AK214" i="7"/>
  <c r="AK215" i="7"/>
  <c r="AK216" i="7"/>
  <c r="AK217" i="7"/>
  <c r="AK218" i="7"/>
  <c r="AK219" i="7"/>
  <c r="AK220" i="7"/>
  <c r="AK221" i="7"/>
  <c r="AK222" i="7"/>
  <c r="AK223" i="7"/>
  <c r="AK224" i="7"/>
  <c r="AK225" i="7"/>
  <c r="AK226" i="7"/>
  <c r="AK227" i="7"/>
  <c r="AK228" i="7"/>
  <c r="AK229" i="7"/>
  <c r="AK230" i="7"/>
  <c r="AK231" i="7"/>
  <c r="AK232" i="7"/>
  <c r="AK233" i="7"/>
  <c r="AK234" i="7"/>
  <c r="AK235" i="7"/>
  <c r="AK236" i="7"/>
  <c r="AK237" i="7"/>
  <c r="AK238" i="7"/>
  <c r="AK239" i="7"/>
  <c r="AK240" i="7"/>
  <c r="AK241" i="7"/>
  <c r="AK242" i="7"/>
  <c r="AK243" i="7"/>
  <c r="AK244" i="7"/>
  <c r="AK245" i="7"/>
  <c r="AK246" i="7"/>
  <c r="AK247" i="7"/>
  <c r="AK248" i="7"/>
  <c r="AK249" i="7"/>
  <c r="AK250" i="7"/>
  <c r="AK251" i="7"/>
  <c r="AK252" i="7"/>
  <c r="AK253" i="7"/>
  <c r="AK254" i="7"/>
  <c r="AK255" i="7"/>
  <c r="AK256" i="7"/>
  <c r="AK257" i="7"/>
  <c r="AK258" i="7"/>
  <c r="AK259" i="7"/>
  <c r="AK260" i="7"/>
  <c r="AK261" i="7"/>
  <c r="AK262" i="7"/>
  <c r="AK263" i="7"/>
  <c r="AK264" i="7"/>
  <c r="AK265" i="7"/>
  <c r="AK266" i="7"/>
  <c r="AK267" i="7"/>
  <c r="AK268" i="7"/>
  <c r="AK269" i="7"/>
  <c r="AK270" i="7"/>
  <c r="AK271" i="7"/>
  <c r="AK272" i="7"/>
  <c r="AK273" i="7"/>
  <c r="AK274" i="7"/>
  <c r="AK275" i="7"/>
  <c r="AK276" i="7"/>
  <c r="AK277" i="7"/>
  <c r="AK278" i="7"/>
  <c r="AK279" i="7"/>
  <c r="AK280" i="7"/>
  <c r="AK281" i="7"/>
  <c r="AK282" i="7"/>
  <c r="AK283" i="7"/>
  <c r="AK284" i="7"/>
  <c r="AK285" i="7"/>
  <c r="AK286" i="7"/>
  <c r="AK287" i="7"/>
  <c r="AK288" i="7"/>
  <c r="AK289" i="7"/>
  <c r="AK290" i="7"/>
  <c r="AK291" i="7"/>
  <c r="AK292" i="7"/>
  <c r="AK293" i="7"/>
  <c r="AK294" i="7"/>
  <c r="AK295" i="7"/>
  <c r="AK296" i="7"/>
  <c r="AK297" i="7"/>
  <c r="AK298" i="7"/>
  <c r="AK299" i="7"/>
  <c r="AK300" i="7"/>
  <c r="AK301" i="7"/>
  <c r="AK302" i="7"/>
  <c r="AK303" i="7"/>
  <c r="AK304" i="7"/>
  <c r="AK305" i="7"/>
  <c r="AK306" i="7"/>
  <c r="AK307" i="7"/>
  <c r="AK308" i="7"/>
  <c r="AK309" i="7"/>
  <c r="AK310" i="7"/>
  <c r="AK311" i="7"/>
  <c r="AK312" i="7"/>
  <c r="AK313" i="7"/>
  <c r="AK314" i="7"/>
  <c r="AK315" i="7"/>
  <c r="AK316" i="7"/>
  <c r="AK317" i="7"/>
  <c r="AK318" i="7"/>
  <c r="AK319" i="7"/>
  <c r="AK320" i="7"/>
  <c r="AK321" i="7"/>
  <c r="AK322" i="7"/>
  <c r="AK323" i="7"/>
  <c r="AK324" i="7"/>
  <c r="AK325" i="7"/>
  <c r="AK326" i="7"/>
  <c r="AK327" i="7"/>
  <c r="AK328" i="7"/>
  <c r="AK329" i="7"/>
  <c r="AK330" i="7"/>
  <c r="AK331" i="7"/>
  <c r="AK332" i="7"/>
  <c r="AK333" i="7"/>
  <c r="AK334" i="7"/>
  <c r="AK335" i="7"/>
  <c r="AK336" i="7"/>
  <c r="AK337" i="7"/>
  <c r="AK338" i="7"/>
  <c r="AK339" i="7"/>
  <c r="AK340" i="7"/>
  <c r="AK341" i="7"/>
  <c r="AK342" i="7"/>
  <c r="AK343" i="7"/>
  <c r="AK344" i="7"/>
  <c r="AK345" i="7"/>
  <c r="AK346" i="7"/>
  <c r="AK347" i="7"/>
  <c r="AK348" i="7"/>
  <c r="AK349" i="7"/>
  <c r="AK350" i="7"/>
  <c r="AK351" i="7"/>
  <c r="AK352" i="7"/>
  <c r="AK353" i="7"/>
  <c r="AK354" i="7"/>
  <c r="AK355" i="7"/>
  <c r="AK356" i="7"/>
  <c r="AK357" i="7"/>
  <c r="AK358" i="7"/>
  <c r="AK359" i="7"/>
  <c r="AK360" i="7"/>
  <c r="AK361" i="7"/>
  <c r="AK362" i="7"/>
  <c r="AK363" i="7"/>
  <c r="AK364" i="7"/>
  <c r="AK365" i="7"/>
  <c r="AK366" i="7"/>
  <c r="AK367" i="7"/>
  <c r="AK368" i="7"/>
  <c r="AK369" i="7"/>
  <c r="AK370" i="7"/>
  <c r="AK371" i="7"/>
  <c r="AK372" i="7"/>
  <c r="AK373" i="7"/>
  <c r="AK374" i="7"/>
  <c r="AK375" i="7"/>
  <c r="AK376" i="7"/>
  <c r="AK377" i="7"/>
  <c r="AK378" i="7"/>
  <c r="AK379" i="7"/>
  <c r="AK380" i="7"/>
  <c r="AK381" i="7"/>
  <c r="AK382" i="7"/>
  <c r="AK383" i="7"/>
  <c r="AK384" i="7"/>
  <c r="AK385" i="7"/>
  <c r="AK386" i="7"/>
  <c r="AK387" i="7"/>
  <c r="AK388" i="7"/>
  <c r="AK389" i="7"/>
  <c r="AK390" i="7"/>
  <c r="AK391" i="7"/>
  <c r="AK392" i="7"/>
  <c r="AK393" i="7"/>
  <c r="AK394" i="7"/>
  <c r="AK395" i="7"/>
  <c r="AK396" i="7"/>
  <c r="AK397" i="7"/>
  <c r="AK398" i="7"/>
  <c r="AK399" i="7"/>
  <c r="AK400" i="7"/>
  <c r="AK401" i="7"/>
  <c r="AK402" i="7"/>
  <c r="AK403" i="7"/>
  <c r="AK404" i="7"/>
  <c r="AK405" i="7"/>
  <c r="AK406" i="7"/>
  <c r="AK407" i="7"/>
  <c r="AK408" i="7"/>
  <c r="AK409" i="7"/>
  <c r="AK410" i="7"/>
  <c r="AK411" i="7"/>
  <c r="AK412" i="7"/>
  <c r="AK413" i="7"/>
  <c r="AK414" i="7"/>
  <c r="AK415" i="7"/>
  <c r="AK416" i="7"/>
  <c r="AK417" i="7"/>
  <c r="AK418" i="7"/>
  <c r="AK419" i="7"/>
  <c r="AK420" i="7"/>
  <c r="AK421" i="7"/>
  <c r="AK422" i="7"/>
  <c r="AK423" i="7"/>
  <c r="AK424" i="7"/>
  <c r="AK425" i="7"/>
  <c r="AK426" i="7"/>
  <c r="AK427" i="7"/>
  <c r="AK428" i="7"/>
  <c r="AK429" i="7"/>
  <c r="AK430" i="7"/>
  <c r="AK431" i="7"/>
  <c r="AK432" i="7"/>
  <c r="AK433" i="7"/>
  <c r="AK434" i="7"/>
  <c r="AK435" i="7"/>
  <c r="AK436" i="7"/>
  <c r="AK437" i="7"/>
  <c r="AK438" i="7"/>
  <c r="AK439" i="7"/>
  <c r="AK440" i="7"/>
  <c r="AK441" i="7"/>
  <c r="AK442" i="7"/>
  <c r="AK443" i="7"/>
  <c r="AK444" i="7"/>
  <c r="AK445" i="7"/>
  <c r="AK446" i="7"/>
  <c r="AK447" i="7"/>
  <c r="AK448" i="7"/>
  <c r="AK449" i="7"/>
  <c r="AK450" i="7"/>
  <c r="AK451" i="7"/>
  <c r="AK452" i="7"/>
  <c r="AK453" i="7"/>
  <c r="AK454" i="7"/>
  <c r="AK455" i="7"/>
  <c r="AK456" i="7"/>
  <c r="AK457" i="7"/>
  <c r="AK458" i="7"/>
  <c r="AK459" i="7"/>
  <c r="AK460" i="7"/>
  <c r="AK461" i="7"/>
  <c r="AK462" i="7"/>
  <c r="AK463" i="7"/>
  <c r="AK464" i="7"/>
  <c r="AK465" i="7"/>
  <c r="AK466" i="7"/>
  <c r="AK467" i="7"/>
  <c r="AK468" i="7"/>
  <c r="AK469" i="7"/>
  <c r="AK470" i="7"/>
  <c r="AK471" i="7"/>
  <c r="AK472" i="7"/>
  <c r="AK473" i="7"/>
  <c r="AK474" i="7"/>
  <c r="AK475" i="7"/>
  <c r="AK476" i="7"/>
  <c r="AK477" i="7"/>
  <c r="AK478" i="7"/>
  <c r="AK479" i="7"/>
  <c r="AK480" i="7"/>
  <c r="AK481" i="7"/>
  <c r="AK482" i="7"/>
  <c r="AK483" i="7"/>
  <c r="AK484" i="7"/>
  <c r="AK485" i="7"/>
  <c r="AK486" i="7"/>
  <c r="AK487" i="7"/>
  <c r="AK488" i="7"/>
  <c r="AK489" i="7"/>
  <c r="AK490" i="7"/>
  <c r="AK491" i="7"/>
  <c r="AK492" i="7"/>
  <c r="AK493" i="7"/>
  <c r="AK494" i="7"/>
  <c r="AK495" i="7"/>
  <c r="AK496" i="7"/>
  <c r="AK497" i="7"/>
  <c r="AK498" i="7"/>
  <c r="AK499" i="7"/>
  <c r="AK500" i="7"/>
  <c r="AK501" i="7"/>
  <c r="AK502" i="7"/>
  <c r="AK503" i="7"/>
  <c r="AK504" i="7"/>
  <c r="AK505" i="7"/>
  <c r="AK506" i="7"/>
  <c r="AK507" i="7"/>
  <c r="AK508" i="7"/>
  <c r="AK509" i="7"/>
  <c r="AK510" i="7"/>
  <c r="AK511" i="7"/>
  <c r="AK512" i="7"/>
  <c r="AK513" i="7"/>
  <c r="AK514" i="7"/>
  <c r="AK515" i="7"/>
  <c r="AK516" i="7"/>
  <c r="AK517" i="7"/>
  <c r="AK518" i="7"/>
  <c r="AK519" i="7"/>
  <c r="AK520" i="7"/>
  <c r="AK521" i="7"/>
  <c r="AK522" i="7"/>
  <c r="AK523" i="7"/>
  <c r="AK524" i="7"/>
  <c r="AK525" i="7"/>
  <c r="AK526" i="7"/>
  <c r="AK527" i="7"/>
  <c r="AK528" i="7"/>
  <c r="AK529" i="7"/>
  <c r="AK530" i="7"/>
  <c r="AK531" i="7"/>
  <c r="AK532" i="7"/>
  <c r="AK533" i="7"/>
  <c r="AK534" i="7"/>
  <c r="AK535" i="7"/>
  <c r="AK536" i="7"/>
  <c r="AK537" i="7"/>
  <c r="AK538" i="7"/>
  <c r="AK539" i="7"/>
  <c r="AK540" i="7"/>
  <c r="AK541" i="7"/>
  <c r="AK542" i="7"/>
  <c r="AK543" i="7"/>
  <c r="AK544" i="7"/>
  <c r="AK545" i="7"/>
  <c r="AK546" i="7"/>
  <c r="AK547" i="7"/>
  <c r="AK548" i="7"/>
  <c r="AK549" i="7"/>
  <c r="AK550" i="7"/>
  <c r="AK551" i="7"/>
  <c r="AK552" i="7"/>
  <c r="AK553" i="7"/>
  <c r="AK554" i="7"/>
  <c r="AK555" i="7"/>
  <c r="AK556" i="7"/>
  <c r="AK557" i="7"/>
  <c r="AK558" i="7"/>
  <c r="AK559" i="7"/>
  <c r="AK560" i="7"/>
  <c r="AK561" i="7"/>
  <c r="AK562" i="7"/>
  <c r="AK563" i="7"/>
  <c r="AK564" i="7"/>
  <c r="AK565" i="7"/>
  <c r="AK566" i="7"/>
  <c r="AK567" i="7"/>
  <c r="AK568" i="7"/>
  <c r="AK569" i="7"/>
  <c r="AK570" i="7"/>
  <c r="AK571" i="7"/>
  <c r="AK572" i="7"/>
  <c r="AK573" i="7"/>
  <c r="AK574" i="7"/>
  <c r="AK575" i="7"/>
  <c r="AK576" i="7"/>
  <c r="AK577" i="7"/>
  <c r="AK578" i="7"/>
  <c r="AK579" i="7"/>
  <c r="AK580" i="7"/>
  <c r="AK581" i="7"/>
  <c r="AK582" i="7"/>
  <c r="AK583" i="7"/>
  <c r="AK584" i="7"/>
  <c r="AK585" i="7"/>
  <c r="AK586" i="7"/>
  <c r="AK587" i="7"/>
  <c r="AK588" i="7"/>
  <c r="AK589" i="7"/>
  <c r="AK590" i="7"/>
  <c r="AK591" i="7"/>
  <c r="AK592" i="7"/>
  <c r="AK593" i="7"/>
  <c r="AK594" i="7"/>
  <c r="AK595" i="7"/>
  <c r="AK596" i="7"/>
  <c r="AK597" i="7"/>
  <c r="AK598" i="7"/>
  <c r="AK599" i="7"/>
  <c r="AK600" i="7"/>
  <c r="AK601" i="7"/>
  <c r="AK602" i="7"/>
  <c r="AK603" i="7"/>
  <c r="AK604" i="7"/>
  <c r="AK605" i="7"/>
  <c r="AK606" i="7"/>
  <c r="AK607" i="7"/>
  <c r="AK608" i="7"/>
  <c r="AK609" i="7"/>
  <c r="AK610" i="7"/>
  <c r="AK611" i="7"/>
  <c r="AK612" i="7"/>
  <c r="AK613" i="7"/>
  <c r="AK614" i="7"/>
  <c r="AK615" i="7"/>
  <c r="AK616" i="7"/>
  <c r="AK617" i="7"/>
  <c r="AK618" i="7"/>
  <c r="AK619" i="7"/>
  <c r="AK620" i="7"/>
  <c r="AK621" i="7"/>
  <c r="AK622" i="7"/>
  <c r="AK623" i="7"/>
  <c r="AK624" i="7"/>
  <c r="AK625" i="7"/>
  <c r="AK626" i="7"/>
  <c r="AK627" i="7"/>
  <c r="AK628" i="7"/>
  <c r="AK629" i="7"/>
  <c r="AK630" i="7"/>
  <c r="AK631" i="7"/>
  <c r="AK632" i="7"/>
  <c r="AK633" i="7"/>
  <c r="AK634" i="7"/>
  <c r="AK635" i="7"/>
  <c r="AK636" i="7"/>
  <c r="AK637" i="7"/>
  <c r="AK638" i="7"/>
  <c r="AK639" i="7"/>
  <c r="AK640" i="7"/>
  <c r="AK641" i="7"/>
  <c r="AK642" i="7"/>
  <c r="AK643" i="7"/>
  <c r="AK644" i="7"/>
  <c r="AK645" i="7"/>
  <c r="AK646" i="7"/>
  <c r="AK647" i="7"/>
  <c r="AK648" i="7"/>
  <c r="AK649" i="7"/>
  <c r="AK650" i="7"/>
  <c r="AK651" i="7"/>
  <c r="AK652" i="7"/>
  <c r="AK653" i="7"/>
  <c r="AK654" i="7"/>
  <c r="AK655" i="7"/>
  <c r="AK656" i="7"/>
  <c r="AK657" i="7"/>
  <c r="AK658" i="7"/>
  <c r="AK659" i="7"/>
  <c r="AK660" i="7"/>
  <c r="AK661" i="7"/>
  <c r="AK662" i="7"/>
  <c r="AK663" i="7"/>
  <c r="AK664" i="7"/>
  <c r="AK665" i="7"/>
  <c r="AK666" i="7"/>
  <c r="AK667" i="7"/>
  <c r="AK668" i="7"/>
  <c r="AK669" i="7"/>
  <c r="AK670" i="7"/>
  <c r="AK671" i="7"/>
  <c r="AK672" i="7"/>
  <c r="AK673" i="7"/>
  <c r="AK674" i="7"/>
  <c r="AK675" i="7"/>
  <c r="AK676" i="7"/>
  <c r="AK677" i="7"/>
  <c r="AK678" i="7"/>
  <c r="AK679" i="7"/>
  <c r="AK680" i="7"/>
  <c r="AK681" i="7"/>
  <c r="AK682" i="7"/>
  <c r="AK683" i="7"/>
  <c r="AK684" i="7"/>
  <c r="AK685" i="7"/>
  <c r="AK686" i="7"/>
  <c r="AK687" i="7"/>
  <c r="AK688" i="7"/>
  <c r="AK689" i="7"/>
  <c r="AK690" i="7"/>
  <c r="AK691" i="7"/>
  <c r="AK692" i="7"/>
  <c r="AK693" i="7"/>
  <c r="AK694" i="7"/>
  <c r="AK695" i="7"/>
  <c r="AK696" i="7"/>
  <c r="AK697" i="7"/>
  <c r="AK698" i="7"/>
  <c r="AK699" i="7"/>
  <c r="AK700" i="7"/>
  <c r="AK701" i="7"/>
  <c r="AK702" i="7"/>
  <c r="AK703" i="7"/>
  <c r="AK704" i="7"/>
  <c r="AK705" i="7"/>
  <c r="AK706" i="7"/>
  <c r="AK707" i="7"/>
  <c r="AK708" i="7"/>
  <c r="AK709" i="7"/>
  <c r="AK710" i="7"/>
  <c r="AK711" i="7"/>
  <c r="AK712" i="7"/>
  <c r="AK713" i="7"/>
  <c r="AK714" i="7"/>
  <c r="AK715" i="7"/>
  <c r="AK716" i="7"/>
  <c r="AK717" i="7"/>
  <c r="AK718" i="7"/>
  <c r="AK719" i="7"/>
  <c r="AK720" i="7"/>
  <c r="AK721" i="7"/>
  <c r="AK722" i="7"/>
  <c r="AK723" i="7"/>
  <c r="AK724" i="7"/>
  <c r="AK725" i="7"/>
  <c r="AK726" i="7"/>
  <c r="AK727" i="7"/>
  <c r="AK728" i="7"/>
  <c r="AK729" i="7"/>
  <c r="AK730" i="7"/>
  <c r="AK731" i="7"/>
  <c r="AK732" i="7"/>
  <c r="AK733" i="7"/>
  <c r="AK734" i="7"/>
  <c r="AK735" i="7"/>
  <c r="AK736" i="7"/>
  <c r="AK737" i="7"/>
  <c r="AK738" i="7"/>
  <c r="AK739" i="7"/>
  <c r="AK740" i="7"/>
  <c r="AK741" i="7"/>
  <c r="AK742" i="7"/>
  <c r="AK743" i="7"/>
  <c r="AK744" i="7"/>
  <c r="AK745" i="7"/>
  <c r="AK746" i="7"/>
  <c r="AK747" i="7"/>
  <c r="AK748" i="7"/>
  <c r="AK749" i="7"/>
  <c r="AK750" i="7"/>
  <c r="AK751" i="7"/>
  <c r="AK752" i="7"/>
  <c r="AK753" i="7"/>
  <c r="AK754" i="7"/>
  <c r="AK755" i="7"/>
  <c r="AK756" i="7"/>
  <c r="AK757" i="7"/>
  <c r="AK758" i="7"/>
  <c r="AK759" i="7"/>
  <c r="AK760" i="7"/>
  <c r="AK761" i="7"/>
  <c r="AK762" i="7"/>
  <c r="AK763" i="7"/>
  <c r="AK764" i="7"/>
  <c r="AK765" i="7"/>
  <c r="AK766" i="7"/>
  <c r="AK767" i="7"/>
  <c r="AK768" i="7"/>
  <c r="AK769" i="7"/>
  <c r="AK770" i="7"/>
  <c r="AK771" i="7"/>
  <c r="AK772" i="7"/>
  <c r="AK773" i="7"/>
  <c r="AK774" i="7"/>
  <c r="AK775" i="7"/>
  <c r="AK776" i="7"/>
  <c r="AK777" i="7"/>
  <c r="AK778" i="7"/>
  <c r="AK779" i="7"/>
  <c r="AK780" i="7"/>
  <c r="AK781" i="7"/>
  <c r="AK782" i="7"/>
  <c r="AK783" i="7"/>
  <c r="AK784" i="7"/>
  <c r="AK785" i="7"/>
  <c r="AK786" i="7"/>
  <c r="AK787" i="7"/>
  <c r="AK788" i="7"/>
  <c r="AK789" i="7"/>
  <c r="AK790" i="7"/>
  <c r="AK791" i="7"/>
  <c r="AK792" i="7"/>
  <c r="AK793" i="7"/>
  <c r="AK794" i="7"/>
  <c r="AK795" i="7"/>
  <c r="AK796" i="7"/>
  <c r="AK797" i="7"/>
  <c r="AK798" i="7"/>
  <c r="AK799" i="7"/>
  <c r="AK800" i="7"/>
  <c r="AK801" i="7"/>
  <c r="AK802" i="7"/>
  <c r="AK803" i="7"/>
  <c r="AK804" i="7"/>
  <c r="AK805" i="7"/>
  <c r="AK806" i="7"/>
  <c r="AK807" i="7"/>
  <c r="AK808" i="7"/>
  <c r="AK809" i="7"/>
  <c r="AK810" i="7"/>
  <c r="AK811" i="7"/>
  <c r="AK812" i="7"/>
  <c r="AK813" i="7"/>
  <c r="AK814" i="7"/>
  <c r="AK815" i="7"/>
  <c r="AK816" i="7"/>
  <c r="AK817" i="7"/>
  <c r="AK818" i="7"/>
  <c r="AK819" i="7"/>
  <c r="AK820" i="7"/>
  <c r="AK821" i="7"/>
  <c r="AK822" i="7"/>
  <c r="AK823" i="7"/>
  <c r="AK824" i="7"/>
  <c r="AK825" i="7"/>
  <c r="AK826" i="7"/>
  <c r="AK827" i="7"/>
  <c r="AK828" i="7"/>
  <c r="AK829" i="7"/>
  <c r="AK830" i="7"/>
  <c r="AK831" i="7"/>
  <c r="AK832" i="7"/>
  <c r="AK833" i="7"/>
  <c r="AK834" i="7"/>
  <c r="AK835" i="7"/>
  <c r="AK836" i="7"/>
  <c r="AK837" i="7"/>
  <c r="AK838" i="7"/>
  <c r="AK839" i="7"/>
  <c r="AK840" i="7"/>
  <c r="AK841" i="7"/>
  <c r="AK842" i="7"/>
  <c r="AK843" i="7"/>
  <c r="AK844" i="7"/>
  <c r="AK845" i="7"/>
  <c r="AK846" i="7"/>
  <c r="AK847" i="7"/>
  <c r="AK848" i="7"/>
  <c r="AK849" i="7"/>
  <c r="AK850" i="7"/>
  <c r="AK851" i="7"/>
  <c r="AK852" i="7"/>
  <c r="AK853" i="7"/>
  <c r="AK854" i="7"/>
  <c r="AK855" i="7"/>
  <c r="AK856" i="7"/>
  <c r="AK857" i="7"/>
  <c r="AK858" i="7"/>
  <c r="AK859" i="7"/>
  <c r="AK860" i="7"/>
  <c r="AK861" i="7"/>
  <c r="AK862" i="7"/>
  <c r="AK863" i="7"/>
  <c r="AK864" i="7"/>
  <c r="AK865" i="7"/>
  <c r="AK866" i="7"/>
  <c r="AK867" i="7"/>
  <c r="AK868" i="7"/>
  <c r="AK869" i="7"/>
  <c r="AK870" i="7"/>
  <c r="AK871" i="7"/>
  <c r="AK872" i="7"/>
  <c r="AK873" i="7"/>
  <c r="AK874" i="7"/>
  <c r="AK875" i="7"/>
  <c r="AK876" i="7"/>
  <c r="AK877" i="7"/>
  <c r="AK878" i="7"/>
  <c r="AK879" i="7"/>
  <c r="AK880" i="7"/>
  <c r="AK881" i="7"/>
  <c r="AK882" i="7"/>
  <c r="AK883" i="7"/>
  <c r="AK884" i="7"/>
  <c r="AK885" i="7"/>
  <c r="AK886" i="7"/>
  <c r="AK887" i="7"/>
  <c r="AK888" i="7"/>
  <c r="AK889" i="7"/>
  <c r="AK890" i="7"/>
  <c r="AK891" i="7"/>
  <c r="AK892" i="7"/>
  <c r="AK893" i="7"/>
  <c r="AK894" i="7"/>
  <c r="AK895" i="7"/>
  <c r="AK896" i="7"/>
  <c r="AK897" i="7"/>
  <c r="AK898" i="7"/>
  <c r="AK899" i="7"/>
  <c r="AK900" i="7"/>
  <c r="AK901" i="7"/>
  <c r="AK902" i="7"/>
  <c r="AK903" i="7"/>
  <c r="AK904" i="7"/>
  <c r="AK905" i="7"/>
  <c r="AK906" i="7"/>
  <c r="AK907" i="7"/>
  <c r="AK908" i="7"/>
  <c r="AK909" i="7"/>
  <c r="AK910" i="7"/>
  <c r="AK911" i="7"/>
  <c r="AK912" i="7"/>
  <c r="AK913" i="7"/>
  <c r="AK914" i="7"/>
  <c r="AK915" i="7"/>
  <c r="AK916" i="7"/>
  <c r="AK917" i="7"/>
  <c r="AK918" i="7"/>
  <c r="AK919" i="7"/>
  <c r="AK920" i="7"/>
  <c r="AK921" i="7"/>
  <c r="AK922" i="7"/>
  <c r="AK923" i="7"/>
  <c r="AK924" i="7"/>
  <c r="AK925" i="7"/>
  <c r="AK926" i="7"/>
  <c r="AK927" i="7"/>
  <c r="AK928" i="7"/>
  <c r="AK929" i="7"/>
  <c r="AK930" i="7"/>
  <c r="AK931" i="7"/>
  <c r="AK932" i="7"/>
  <c r="AK933" i="7"/>
  <c r="AK934" i="7"/>
  <c r="AK935" i="7"/>
  <c r="AK936" i="7"/>
  <c r="AK937" i="7"/>
  <c r="AK938" i="7"/>
  <c r="AK939" i="7"/>
  <c r="AK940" i="7"/>
  <c r="AK941" i="7"/>
  <c r="AK942" i="7"/>
  <c r="AK943" i="7"/>
  <c r="AK944" i="7"/>
  <c r="AK945" i="7"/>
  <c r="AK946" i="7"/>
  <c r="AK947" i="7"/>
  <c r="AK948" i="7"/>
  <c r="AK949" i="7"/>
  <c r="AK950" i="7"/>
  <c r="AK951" i="7"/>
  <c r="AK952" i="7"/>
  <c r="AK953" i="7"/>
  <c r="AK954" i="7"/>
  <c r="AK955" i="7"/>
  <c r="AK956" i="7"/>
  <c r="AK957" i="7"/>
  <c r="AK958" i="7"/>
  <c r="AK959" i="7"/>
  <c r="AK960" i="7"/>
  <c r="AK961" i="7"/>
  <c r="AK962" i="7"/>
  <c r="AK963" i="7"/>
  <c r="AK964" i="7"/>
  <c r="AK965" i="7"/>
  <c r="AK966" i="7"/>
  <c r="AK967" i="7"/>
  <c r="AK968" i="7"/>
  <c r="AK969" i="7"/>
  <c r="AK970" i="7"/>
  <c r="AK971" i="7"/>
  <c r="AK972" i="7"/>
  <c r="AK973" i="7"/>
  <c r="AK974" i="7"/>
  <c r="AK975" i="7"/>
  <c r="AK976" i="7"/>
  <c r="AK977" i="7"/>
  <c r="AK978" i="7"/>
  <c r="AK979" i="7"/>
  <c r="AK980" i="7"/>
  <c r="AK981" i="7"/>
  <c r="AK982" i="7"/>
  <c r="AK983" i="7"/>
  <c r="AK984" i="7"/>
  <c r="AK985" i="7"/>
  <c r="AK986" i="7"/>
  <c r="AK987" i="7"/>
  <c r="AK988" i="7"/>
  <c r="AK989" i="7"/>
  <c r="AK990" i="7"/>
  <c r="AK991" i="7"/>
  <c r="AK992" i="7"/>
  <c r="AK993" i="7"/>
  <c r="AK994" i="7"/>
  <c r="AK995" i="7"/>
  <c r="AK996" i="7"/>
  <c r="AK997" i="7"/>
  <c r="AK998" i="7"/>
  <c r="AK999" i="7"/>
  <c r="AK1000" i="7"/>
  <c r="AK1001" i="7"/>
  <c r="AK1002" i="7"/>
  <c r="AK1003" i="7"/>
  <c r="AK1004" i="7"/>
  <c r="AK1005" i="7"/>
  <c r="AK1006" i="7"/>
  <c r="AK1007" i="7"/>
  <c r="AK1008" i="7"/>
  <c r="AK1009" i="7"/>
  <c r="AK1010" i="7"/>
  <c r="AK1011" i="7"/>
  <c r="AK1012" i="7"/>
  <c r="AK1013" i="7"/>
  <c r="AK1014" i="7"/>
  <c r="AK1015" i="7"/>
  <c r="AK1016" i="7"/>
  <c r="AK1017" i="7"/>
  <c r="AK1018" i="7"/>
  <c r="AK1019" i="7"/>
  <c r="AK1020" i="7"/>
  <c r="AK1021" i="7"/>
  <c r="AK1022" i="7"/>
  <c r="AK1023" i="7"/>
  <c r="AK1024" i="7"/>
  <c r="AK1025" i="7"/>
  <c r="AK1026" i="7"/>
  <c r="AK1027" i="7"/>
  <c r="AK1028" i="7"/>
  <c r="AK1029" i="7"/>
  <c r="AK1030" i="7"/>
  <c r="AK1031" i="7"/>
  <c r="AK1032" i="7"/>
  <c r="AK1033" i="7"/>
  <c r="AK1034" i="7"/>
  <c r="AK1035" i="7"/>
  <c r="AK1036" i="7"/>
  <c r="AK1037" i="7"/>
  <c r="AK1038" i="7"/>
  <c r="AK1039" i="7"/>
  <c r="AK1040" i="7"/>
  <c r="AK1041" i="7"/>
  <c r="AK1042" i="7"/>
  <c r="AK1043" i="7"/>
  <c r="AK1044" i="7"/>
  <c r="AK1045" i="7"/>
  <c r="AK1046" i="7"/>
  <c r="AK1047" i="7"/>
  <c r="AK1048" i="7"/>
  <c r="AK1049" i="7"/>
  <c r="AK1050" i="7"/>
  <c r="AK1051" i="7"/>
  <c r="AK1052" i="7"/>
  <c r="AK1053" i="7"/>
  <c r="AK1054" i="7"/>
  <c r="AK1055" i="7"/>
  <c r="AK1056" i="7"/>
  <c r="AK1057" i="7"/>
  <c r="AK1058" i="7"/>
  <c r="AK1059" i="7"/>
  <c r="AK1060" i="7"/>
  <c r="AK1061" i="7"/>
  <c r="AK1062" i="7"/>
  <c r="AK1063" i="7"/>
  <c r="AK1064" i="7"/>
  <c r="AK1065" i="7"/>
  <c r="AK1066" i="7"/>
  <c r="AK1067" i="7"/>
  <c r="AK1068" i="7"/>
  <c r="AK1069" i="7"/>
  <c r="AK1070" i="7"/>
  <c r="AK1071" i="7"/>
  <c r="AK1072" i="7"/>
  <c r="AK1073" i="7"/>
  <c r="AK1074" i="7"/>
  <c r="AK1075" i="7"/>
  <c r="AK1076" i="7"/>
  <c r="AK1077" i="7"/>
  <c r="AK1078" i="7"/>
  <c r="AK1079" i="7"/>
  <c r="AK1080" i="7"/>
  <c r="AK1081" i="7"/>
  <c r="AK1082" i="7"/>
  <c r="AK1083" i="7"/>
  <c r="AK1084" i="7"/>
  <c r="AK1085" i="7"/>
  <c r="AK1086" i="7"/>
  <c r="AK1087" i="7"/>
  <c r="AK1088" i="7"/>
  <c r="AK1089" i="7"/>
  <c r="AK1090" i="7"/>
  <c r="AK1091" i="7"/>
  <c r="AK1092" i="7"/>
  <c r="AK1093" i="7"/>
  <c r="AK1094" i="7"/>
  <c r="AK1095" i="7"/>
  <c r="AK1096" i="7"/>
  <c r="AK1097" i="7"/>
  <c r="AK1098" i="7"/>
  <c r="AK1099" i="7"/>
  <c r="AK1100" i="7"/>
  <c r="AK1101" i="7"/>
  <c r="AK1102" i="7"/>
  <c r="AK1103" i="7"/>
  <c r="AK1104" i="7"/>
  <c r="AK1105" i="7"/>
  <c r="AK1106" i="7"/>
  <c r="AK1107" i="7"/>
  <c r="AK1108" i="7"/>
  <c r="AK1109" i="7"/>
  <c r="AK1110" i="7"/>
  <c r="AK1111" i="7"/>
  <c r="AK1112" i="7"/>
  <c r="AK1113" i="7"/>
  <c r="AK1114" i="7"/>
  <c r="AK1115" i="7"/>
  <c r="AK1116" i="7"/>
  <c r="AK1117" i="7"/>
  <c r="AK1118" i="7"/>
  <c r="AK1119" i="7"/>
  <c r="AK1120" i="7"/>
  <c r="AK1121" i="7"/>
  <c r="AK1122" i="7"/>
  <c r="AK1123" i="7"/>
  <c r="AK1124" i="7"/>
  <c r="AK1125" i="7"/>
  <c r="AK1126" i="7"/>
  <c r="AK1127" i="7"/>
  <c r="AK1128" i="7"/>
  <c r="AK1129" i="7"/>
  <c r="AK1130" i="7"/>
  <c r="AK1131" i="7"/>
  <c r="AK1132" i="7"/>
  <c r="AK1133" i="7"/>
  <c r="AK1134" i="7"/>
  <c r="AK1135" i="7"/>
  <c r="AK1136" i="7"/>
  <c r="AK1137" i="7"/>
  <c r="AK1138" i="7"/>
  <c r="AK1139" i="7"/>
  <c r="AK1140" i="7"/>
  <c r="AK1141" i="7"/>
  <c r="AK1142" i="7"/>
  <c r="AK1143" i="7"/>
  <c r="AK1144" i="7"/>
  <c r="AK1145" i="7"/>
  <c r="AK1146" i="7"/>
  <c r="AK1147" i="7"/>
  <c r="AK1148" i="7"/>
  <c r="AK1149" i="7"/>
  <c r="AK1150" i="7"/>
  <c r="AK1151" i="7"/>
  <c r="AK1152" i="7"/>
  <c r="AK1153" i="7"/>
  <c r="AK1154" i="7"/>
  <c r="AK1155" i="7"/>
  <c r="AK1156" i="7"/>
  <c r="AK1157" i="7"/>
  <c r="AK1158" i="7"/>
  <c r="AK1159" i="7"/>
  <c r="AK1160" i="7"/>
  <c r="AK1161" i="7"/>
  <c r="AK1162" i="7"/>
  <c r="AK1163" i="7"/>
  <c r="AK1164" i="7"/>
  <c r="AK1165" i="7"/>
  <c r="AK1166" i="7"/>
  <c r="AK1167" i="7"/>
  <c r="AK1168" i="7"/>
  <c r="AK1169" i="7"/>
  <c r="AK1170" i="7"/>
  <c r="AK1171" i="7"/>
  <c r="AK1172" i="7"/>
  <c r="AK1173" i="7"/>
  <c r="AK1174" i="7"/>
  <c r="AK1175" i="7"/>
  <c r="AK1176" i="7"/>
  <c r="AK1177" i="7"/>
  <c r="AK1178" i="7"/>
  <c r="AK1179" i="7"/>
  <c r="AK1180" i="7"/>
  <c r="AK1181" i="7"/>
  <c r="AK1182" i="7"/>
  <c r="AK1183" i="7"/>
  <c r="AK1184" i="7"/>
  <c r="AK1185" i="7"/>
  <c r="AK1186" i="7"/>
  <c r="AK1187" i="7"/>
  <c r="AK1188" i="7"/>
  <c r="AK1189" i="7"/>
  <c r="AK1190" i="7"/>
  <c r="AK1191" i="7"/>
  <c r="AK1192" i="7"/>
  <c r="AK1193" i="7"/>
  <c r="AK1194" i="7"/>
  <c r="AK1195" i="7"/>
  <c r="AK1196" i="7"/>
  <c r="AK1197" i="7"/>
  <c r="AK1198" i="7"/>
  <c r="AK1199" i="7"/>
  <c r="AK1200" i="7"/>
  <c r="AK1201" i="7"/>
  <c r="AK1202" i="7"/>
  <c r="AK1203" i="7"/>
  <c r="AK1204" i="7"/>
  <c r="AK1205" i="7"/>
  <c r="AK1206" i="7"/>
  <c r="AK1207" i="7"/>
  <c r="AK1208" i="7"/>
  <c r="AK1209" i="7"/>
  <c r="AK1210" i="7"/>
  <c r="AK1211" i="7"/>
  <c r="AK1212" i="7"/>
  <c r="AK1213" i="7"/>
  <c r="AK1214" i="7"/>
  <c r="AK1215" i="7"/>
  <c r="AK1216" i="7"/>
  <c r="AK1217" i="7"/>
  <c r="AK1218" i="7"/>
  <c r="AK1219" i="7"/>
  <c r="AK1220" i="7"/>
  <c r="AK1221" i="7"/>
  <c r="AK1222" i="7"/>
  <c r="AK1223" i="7"/>
  <c r="AK1224" i="7"/>
  <c r="AK1225" i="7"/>
  <c r="AK1226" i="7"/>
  <c r="AK1227" i="7"/>
  <c r="AK1228" i="7"/>
  <c r="AK1229" i="7"/>
  <c r="AK1230" i="7"/>
  <c r="AK1231" i="7"/>
  <c r="AK1232" i="7"/>
  <c r="AK1233" i="7"/>
  <c r="AK1234" i="7"/>
  <c r="AK1235" i="7"/>
  <c r="AK1236" i="7"/>
  <c r="AK1237" i="7"/>
  <c r="AK1238" i="7"/>
  <c r="AK1239" i="7"/>
  <c r="AK1240" i="7"/>
  <c r="AK1241" i="7"/>
  <c r="AK1242" i="7"/>
  <c r="AK1243" i="7"/>
  <c r="AK1244" i="7"/>
  <c r="AK1245" i="7"/>
  <c r="AK1246" i="7"/>
  <c r="AK1247" i="7"/>
  <c r="AK1248" i="7"/>
  <c r="AK1249" i="7"/>
  <c r="AK1250" i="7"/>
  <c r="AK1251" i="7"/>
  <c r="AK1252" i="7"/>
  <c r="AK1253" i="7"/>
  <c r="AK1254" i="7"/>
  <c r="AK1255" i="7"/>
  <c r="AK1256" i="7"/>
  <c r="AK1257" i="7"/>
  <c r="AK1258" i="7"/>
  <c r="AK1259" i="7"/>
  <c r="AK1260" i="7"/>
  <c r="AK1261" i="7"/>
  <c r="AK1262" i="7"/>
  <c r="AK1263" i="7"/>
  <c r="AK1264" i="7"/>
  <c r="AK1265" i="7"/>
  <c r="AK1266" i="7"/>
  <c r="AK1267" i="7"/>
  <c r="AK1268" i="7"/>
  <c r="AK1269" i="7"/>
  <c r="AK1270" i="7"/>
  <c r="AK1271" i="7"/>
  <c r="AK1272" i="7"/>
  <c r="AK1273" i="7"/>
  <c r="AK1274" i="7"/>
  <c r="AK1275" i="7"/>
  <c r="AK1276" i="7"/>
  <c r="AK1277" i="7"/>
  <c r="AK1278" i="7"/>
  <c r="AK1279" i="7"/>
  <c r="AK1280" i="7"/>
  <c r="AK1281" i="7"/>
  <c r="AK1282" i="7"/>
  <c r="AK1283" i="7"/>
  <c r="AK1284" i="7"/>
  <c r="AK1285" i="7"/>
  <c r="AK1286" i="7"/>
  <c r="AK1287" i="7"/>
  <c r="AK1288" i="7"/>
  <c r="AK1289" i="7"/>
  <c r="AK1290" i="7"/>
  <c r="AK1291" i="7"/>
  <c r="AK1292" i="7"/>
  <c r="AK1293" i="7"/>
  <c r="AK1294" i="7"/>
  <c r="AK1295" i="7"/>
  <c r="AK1296" i="7"/>
  <c r="AK1297" i="7"/>
  <c r="AK1298" i="7"/>
  <c r="AK1299" i="7"/>
  <c r="AK1300" i="7"/>
  <c r="AK1301" i="7"/>
  <c r="AK1302" i="7"/>
  <c r="AK1303" i="7"/>
  <c r="AK1304" i="7"/>
  <c r="AK1305" i="7"/>
  <c r="AK1306" i="7"/>
  <c r="AK1307" i="7"/>
  <c r="AK1308" i="7"/>
  <c r="AK1309" i="7"/>
  <c r="AK1310" i="7"/>
  <c r="AK1311" i="7"/>
  <c r="AK1312" i="7"/>
  <c r="AK1313" i="7"/>
  <c r="AK1314" i="7"/>
  <c r="AK1315" i="7"/>
  <c r="AK1316" i="7"/>
  <c r="AK1317" i="7"/>
  <c r="AK1318" i="7"/>
  <c r="AK1319" i="7"/>
  <c r="AK1320" i="7"/>
  <c r="AK1321" i="7"/>
  <c r="AK1322" i="7"/>
  <c r="AK1323" i="7"/>
  <c r="AK1324" i="7"/>
  <c r="AK1325" i="7"/>
  <c r="AK1326" i="7"/>
  <c r="AK1327" i="7"/>
  <c r="AK1328" i="7"/>
  <c r="AK1329" i="7"/>
  <c r="AK1330" i="7"/>
  <c r="AK1331" i="7"/>
  <c r="AK1332" i="7"/>
  <c r="AK1333" i="7"/>
  <c r="AK1334" i="7"/>
  <c r="AK1335" i="7"/>
  <c r="AK1336" i="7"/>
  <c r="AK1337" i="7"/>
  <c r="AK1338" i="7"/>
  <c r="AK1339" i="7"/>
  <c r="AK1340" i="7"/>
  <c r="AK1341" i="7"/>
  <c r="AK1342" i="7"/>
  <c r="AK1343" i="7"/>
  <c r="AK1344" i="7"/>
  <c r="AK1345" i="7"/>
  <c r="AK1346" i="7"/>
  <c r="AK1347" i="7"/>
  <c r="AK1348" i="7"/>
  <c r="AK1349" i="7"/>
  <c r="AK1350" i="7"/>
  <c r="AK1351" i="7"/>
  <c r="AK1352" i="7"/>
  <c r="AK1353" i="7"/>
  <c r="AK1354" i="7"/>
  <c r="AK1355" i="7"/>
  <c r="AK1356" i="7"/>
  <c r="AK1357" i="7"/>
  <c r="AK1358" i="7"/>
  <c r="AK1359" i="7"/>
  <c r="AK1360" i="7"/>
  <c r="AK1361" i="7"/>
  <c r="AK1362" i="7"/>
  <c r="AK1363" i="7"/>
  <c r="AK1364" i="7"/>
  <c r="AK1365" i="7"/>
  <c r="AK1366" i="7"/>
  <c r="AK1367" i="7"/>
  <c r="AK1368" i="7"/>
  <c r="AK1369" i="7"/>
  <c r="AK1370" i="7"/>
  <c r="AK1371" i="7"/>
  <c r="AK1372" i="7"/>
  <c r="AK1373" i="7"/>
  <c r="AK1374" i="7"/>
  <c r="AK1375" i="7"/>
  <c r="AK1376" i="7"/>
  <c r="AK1377" i="7"/>
  <c r="AK1378" i="7"/>
  <c r="AK1379" i="7"/>
  <c r="AK1380" i="7"/>
  <c r="AK1381" i="7"/>
  <c r="AK1382" i="7"/>
  <c r="AK1383" i="7"/>
  <c r="AK1384" i="7"/>
  <c r="AK1385" i="7"/>
  <c r="AK1386" i="7"/>
  <c r="AK1387" i="7"/>
  <c r="AK1388" i="7"/>
  <c r="AK1389" i="7"/>
  <c r="AK1390" i="7"/>
  <c r="AK1391" i="7"/>
  <c r="AK1392" i="7"/>
  <c r="AK1393" i="7"/>
  <c r="AK1394" i="7"/>
  <c r="AK1395" i="7"/>
  <c r="AK1396" i="7"/>
  <c r="AK1397" i="7"/>
  <c r="AK1398" i="7"/>
  <c r="AK1399" i="7"/>
  <c r="AK1400" i="7"/>
  <c r="AK1401" i="7"/>
  <c r="AK1402" i="7"/>
  <c r="AK1403" i="7"/>
  <c r="AK1404" i="7"/>
  <c r="AK1405" i="7"/>
  <c r="AK1406" i="7"/>
  <c r="AK1407" i="7"/>
  <c r="AK1408" i="7"/>
  <c r="AK1409" i="7"/>
  <c r="AK1410" i="7"/>
  <c r="AK1411" i="7"/>
  <c r="AK1412" i="7"/>
  <c r="AK1413" i="7"/>
  <c r="AK1414" i="7"/>
  <c r="AK1415" i="7"/>
  <c r="AK1416" i="7"/>
  <c r="AK1417" i="7"/>
  <c r="AK1418" i="7"/>
  <c r="AK1419" i="7"/>
  <c r="AK1420" i="7"/>
  <c r="AK1421" i="7"/>
  <c r="AK1422" i="7"/>
  <c r="AK1423" i="7"/>
  <c r="AK1424" i="7"/>
  <c r="AK1425" i="7"/>
  <c r="AK1426" i="7"/>
  <c r="AK1427" i="7"/>
  <c r="AK1428" i="7"/>
  <c r="AK1429" i="7"/>
  <c r="AK1430" i="7"/>
  <c r="AK1431" i="7"/>
  <c r="AK1432" i="7"/>
  <c r="AK1433" i="7"/>
  <c r="AK1434" i="7"/>
  <c r="AK1435" i="7"/>
  <c r="AK1436" i="7"/>
  <c r="AK1437" i="7"/>
  <c r="AK1438" i="7"/>
  <c r="AK1439" i="7"/>
  <c r="AK1440" i="7"/>
  <c r="AK1441" i="7"/>
  <c r="AK1442" i="7"/>
  <c r="AK1443" i="7"/>
  <c r="AK1444" i="7"/>
  <c r="AK1445" i="7"/>
  <c r="AK1446" i="7"/>
  <c r="AK1447" i="7"/>
  <c r="AK1448" i="7"/>
  <c r="AK1449" i="7"/>
  <c r="AK1450" i="7"/>
  <c r="AK1451" i="7"/>
  <c r="AK1452" i="7"/>
  <c r="AK1453" i="7"/>
  <c r="AK1454" i="7"/>
  <c r="AK1455" i="7"/>
  <c r="AK1456" i="7"/>
  <c r="AK1457" i="7"/>
  <c r="AK1458" i="7"/>
  <c r="AK1459" i="7"/>
  <c r="AK1460" i="7"/>
  <c r="AK1461" i="7"/>
  <c r="AK1462" i="7"/>
  <c r="AK1463" i="7"/>
  <c r="AK1464" i="7"/>
  <c r="AK1465" i="7"/>
  <c r="AK1466" i="7"/>
  <c r="AK1467" i="7"/>
  <c r="AK1468" i="7"/>
  <c r="AK1469" i="7"/>
  <c r="AK1470" i="7"/>
  <c r="AK1471" i="7"/>
  <c r="AK1472" i="7"/>
  <c r="AK1473" i="7"/>
  <c r="AK1474" i="7"/>
  <c r="AK1475" i="7"/>
  <c r="AK1476" i="7"/>
  <c r="AK1477" i="7"/>
  <c r="AK1478" i="7"/>
  <c r="AK1479" i="7"/>
  <c r="AK1480" i="7"/>
  <c r="AK1481" i="7"/>
  <c r="AK1482" i="7"/>
  <c r="AK1483" i="7"/>
  <c r="AK1484" i="7"/>
  <c r="AK1485" i="7"/>
  <c r="AK1486" i="7"/>
  <c r="AK1487" i="7"/>
  <c r="AK1488" i="7"/>
  <c r="AK1489" i="7"/>
  <c r="AK1490" i="7"/>
  <c r="AK1491" i="7"/>
  <c r="AK1492" i="7"/>
  <c r="AK1493" i="7"/>
  <c r="AK1494" i="7"/>
  <c r="AK1495" i="7"/>
  <c r="AK1496" i="7"/>
  <c r="AK1497" i="7"/>
  <c r="AK1498" i="7"/>
  <c r="AK1499" i="7"/>
  <c r="AK1500" i="7"/>
  <c r="AK1501" i="7"/>
  <c r="AK1502" i="7"/>
  <c r="AK1503" i="7"/>
  <c r="AK1504" i="7"/>
  <c r="AK1505" i="7"/>
  <c r="AK1506" i="7"/>
  <c r="AK1507" i="7"/>
  <c r="AK1508" i="7"/>
  <c r="AK1509" i="7"/>
  <c r="AK1510" i="7"/>
  <c r="AK1511" i="7"/>
  <c r="AK1512" i="7"/>
  <c r="AK1513" i="7"/>
  <c r="AK1514" i="7"/>
  <c r="AK1515" i="7"/>
  <c r="AK1516" i="7"/>
  <c r="AK1517" i="7"/>
  <c r="AK1518" i="7"/>
  <c r="AK1519" i="7"/>
  <c r="AK1520" i="7"/>
  <c r="AK1521" i="7"/>
  <c r="AK1522" i="7"/>
  <c r="AK1523" i="7"/>
  <c r="AK1524" i="7"/>
  <c r="AK1525" i="7"/>
  <c r="AK1526" i="7"/>
  <c r="AK1527" i="7"/>
  <c r="AK1528" i="7"/>
  <c r="AK1529" i="7"/>
  <c r="AK1530" i="7"/>
  <c r="AK1531" i="7"/>
  <c r="AK1532" i="7"/>
  <c r="AK1533" i="7"/>
  <c r="AK1534" i="7"/>
  <c r="AK1535" i="7"/>
  <c r="AK1536" i="7"/>
  <c r="AK1537" i="7"/>
  <c r="AK1538" i="7"/>
  <c r="AK1539" i="7"/>
  <c r="AK1540" i="7"/>
  <c r="AK1541" i="7"/>
  <c r="AK1542" i="7"/>
  <c r="AK1543" i="7"/>
  <c r="AK1544" i="7"/>
  <c r="AK1545" i="7"/>
  <c r="AK1546" i="7"/>
  <c r="AK1547" i="7"/>
  <c r="AK1548" i="7"/>
  <c r="AK1549" i="7"/>
  <c r="AK1550" i="7"/>
  <c r="AK1551" i="7"/>
  <c r="AK1552" i="7"/>
  <c r="AK1553" i="7"/>
  <c r="AK1554" i="7"/>
  <c r="AK1555" i="7"/>
  <c r="AK1556" i="7"/>
  <c r="AK1557" i="7"/>
  <c r="AK1558" i="7"/>
  <c r="AK1559" i="7"/>
  <c r="AK1560" i="7"/>
  <c r="AK1561" i="7"/>
  <c r="AK1562" i="7"/>
  <c r="AK1563" i="7"/>
  <c r="AK1564" i="7"/>
  <c r="AK1565" i="7"/>
  <c r="AK1566" i="7"/>
  <c r="AK1567" i="7"/>
  <c r="AK1568" i="7"/>
  <c r="AK1569" i="7"/>
  <c r="AK1570" i="7"/>
  <c r="AK1571" i="7"/>
  <c r="AK1572" i="7"/>
  <c r="AK1573" i="7"/>
  <c r="AK1574" i="7"/>
  <c r="AK1575" i="7"/>
  <c r="AK1576" i="7"/>
  <c r="AK1577" i="7"/>
  <c r="AK1578" i="7"/>
  <c r="AK1579" i="7"/>
  <c r="AK1580" i="7"/>
  <c r="AK1581" i="7"/>
  <c r="AK1582" i="7"/>
  <c r="AK1583" i="7"/>
  <c r="AK1584" i="7"/>
  <c r="AK1585" i="7"/>
  <c r="AK1586" i="7"/>
  <c r="AK1587" i="7"/>
  <c r="AK1588" i="7"/>
  <c r="AK1589" i="7"/>
  <c r="AK1590" i="7"/>
  <c r="AK1591" i="7"/>
  <c r="AK1592" i="7"/>
  <c r="AK1593" i="7"/>
  <c r="AK1594" i="7"/>
  <c r="AK1595" i="7"/>
  <c r="AK1596" i="7"/>
  <c r="AK1597" i="7"/>
  <c r="AK1598" i="7"/>
  <c r="AK1599" i="7"/>
  <c r="AK1600" i="7"/>
  <c r="AK1601" i="7"/>
  <c r="AK1602" i="7"/>
  <c r="AK1603" i="7"/>
  <c r="AK1604" i="7"/>
  <c r="AK1605" i="7"/>
  <c r="AK1606" i="7"/>
  <c r="AK1607" i="7"/>
  <c r="AK1608" i="7"/>
  <c r="AK1609" i="7"/>
  <c r="AK1610" i="7"/>
  <c r="AK1611" i="7"/>
  <c r="AK1612" i="7"/>
  <c r="AK1613" i="7"/>
  <c r="AK1614" i="7"/>
  <c r="AK1615" i="7"/>
  <c r="AK1616" i="7"/>
  <c r="AK1617" i="7"/>
  <c r="AK1618" i="7"/>
  <c r="AK1619" i="7"/>
  <c r="AK1620" i="7"/>
  <c r="AK1621" i="7"/>
  <c r="AK1622" i="7"/>
  <c r="AK1623" i="7"/>
  <c r="AK1624" i="7"/>
  <c r="AK1625" i="7"/>
  <c r="AK1626" i="7"/>
  <c r="AK1627" i="7"/>
  <c r="AK1628" i="7"/>
  <c r="AK1629" i="7"/>
  <c r="AK1630" i="7"/>
  <c r="AK1631" i="7"/>
  <c r="AK1632" i="7"/>
  <c r="AK1633" i="7"/>
  <c r="AK1634" i="7"/>
  <c r="AK1635" i="7"/>
  <c r="AK1636" i="7"/>
  <c r="AK1637" i="7"/>
  <c r="AK1638" i="7"/>
  <c r="AK1639" i="7"/>
  <c r="AK1640" i="7"/>
  <c r="AK1641" i="7"/>
  <c r="AK1642" i="7"/>
  <c r="AK1643" i="7"/>
  <c r="AK1644" i="7"/>
  <c r="AK1645" i="7"/>
  <c r="AK1646" i="7"/>
  <c r="AK1647" i="7"/>
  <c r="AK1648" i="7"/>
  <c r="AK1649" i="7"/>
  <c r="AK1650" i="7"/>
  <c r="AK1651" i="7"/>
  <c r="AK1652" i="7"/>
  <c r="AK1653" i="7"/>
  <c r="AK1654" i="7"/>
  <c r="AK1655" i="7"/>
  <c r="AK1656" i="7"/>
  <c r="AK1657" i="7"/>
  <c r="AK1658" i="7"/>
  <c r="AK1659" i="7"/>
  <c r="AK1660" i="7"/>
  <c r="AK1661" i="7"/>
  <c r="AK1662" i="7"/>
  <c r="AK1663" i="7"/>
  <c r="AK1664" i="7"/>
  <c r="AK1665" i="7"/>
  <c r="AK1666" i="7"/>
  <c r="AK1667" i="7"/>
  <c r="AK1668" i="7"/>
  <c r="AK1669" i="7"/>
  <c r="AK1670" i="7"/>
  <c r="AK1671" i="7"/>
  <c r="AK1672" i="7"/>
  <c r="AK1673" i="7"/>
  <c r="AK1674" i="7"/>
  <c r="AK1675" i="7"/>
  <c r="AK1676" i="7"/>
  <c r="AK1677" i="7"/>
  <c r="AK1678" i="7"/>
  <c r="AK1679" i="7"/>
  <c r="AK1680" i="7"/>
  <c r="AK1681" i="7"/>
  <c r="AK1682" i="7"/>
  <c r="AK1683" i="7"/>
  <c r="AK1684" i="7"/>
  <c r="AK1685" i="7"/>
  <c r="AK1686" i="7"/>
  <c r="AK1687" i="7"/>
  <c r="AK1688" i="7"/>
  <c r="AK1689" i="7"/>
  <c r="AK1690" i="7"/>
  <c r="AK1691" i="7"/>
  <c r="AK1692" i="7"/>
  <c r="AK1693" i="7"/>
  <c r="AK1694" i="7"/>
  <c r="AK1695" i="7"/>
  <c r="AK1696" i="7"/>
  <c r="AK1697" i="7"/>
  <c r="AK1698" i="7"/>
  <c r="AK1699" i="7"/>
  <c r="AK1700" i="7"/>
  <c r="AK1701" i="7"/>
  <c r="AK1702" i="7"/>
  <c r="AK1703" i="7"/>
  <c r="AK1704" i="7"/>
  <c r="AK1705" i="7"/>
  <c r="AK1706" i="7"/>
  <c r="AK1707" i="7"/>
  <c r="AK1708" i="7"/>
  <c r="AK1709" i="7"/>
  <c r="AK1710" i="7"/>
  <c r="AK1711" i="7"/>
  <c r="AK1712" i="7"/>
  <c r="AK1713" i="7"/>
  <c r="AK1714" i="7"/>
  <c r="AK1715" i="7"/>
  <c r="AK1716" i="7"/>
  <c r="AK1717" i="7"/>
  <c r="AK1718" i="7"/>
  <c r="AK1719" i="7"/>
  <c r="AK1720" i="7"/>
  <c r="AK1721" i="7"/>
  <c r="AK1722" i="7"/>
  <c r="AK1723" i="7"/>
  <c r="AK1724" i="7"/>
  <c r="AK1725" i="7"/>
  <c r="AK1726" i="7"/>
  <c r="AK1727" i="7"/>
  <c r="AK1728" i="7"/>
  <c r="AK1729" i="7"/>
  <c r="AK1730" i="7"/>
  <c r="AK1731" i="7"/>
  <c r="AK1732" i="7"/>
  <c r="AK1733" i="7"/>
  <c r="AK1734" i="7"/>
  <c r="AK1735" i="7"/>
  <c r="AK1736" i="7"/>
  <c r="AK1737" i="7"/>
  <c r="AK1738" i="7"/>
  <c r="AK1739" i="7"/>
  <c r="AK1740" i="7"/>
  <c r="AK1741" i="7"/>
  <c r="AK1742" i="7"/>
  <c r="AK1743" i="7"/>
  <c r="AK1744" i="7"/>
  <c r="AK1745" i="7"/>
  <c r="AK1746" i="7"/>
  <c r="AK1747" i="7"/>
  <c r="AK1748" i="7"/>
  <c r="AK1749" i="7"/>
  <c r="AK1750" i="7"/>
  <c r="AK1751" i="7"/>
  <c r="AK1752" i="7"/>
  <c r="AK1753" i="7"/>
  <c r="AK1754" i="7"/>
  <c r="AK1755" i="7"/>
  <c r="AK1756" i="7"/>
  <c r="AK1757" i="7"/>
  <c r="AK1758" i="7"/>
  <c r="AK1759" i="7"/>
  <c r="AK1760" i="7"/>
  <c r="AK1761" i="7"/>
  <c r="AK1762" i="7"/>
  <c r="AK1763" i="7"/>
  <c r="AK1764" i="7"/>
  <c r="AK1765" i="7"/>
  <c r="AK1766" i="7"/>
  <c r="AK1767" i="7"/>
  <c r="AK1768" i="7"/>
  <c r="AK1769" i="7"/>
  <c r="AK1770" i="7"/>
  <c r="AK1771" i="7"/>
  <c r="AK1772" i="7"/>
  <c r="AK1773" i="7"/>
  <c r="AK1774" i="7"/>
  <c r="AK1775" i="7"/>
  <c r="AK1776" i="7"/>
  <c r="AK1777" i="7"/>
  <c r="AK1778" i="7"/>
  <c r="AK1779" i="7"/>
  <c r="AK1780" i="7"/>
  <c r="AK1781" i="7"/>
  <c r="AK1782" i="7"/>
  <c r="AK1783" i="7"/>
  <c r="AK1784" i="7"/>
  <c r="AK1785" i="7"/>
  <c r="AK1786" i="7"/>
  <c r="AK1787" i="7"/>
  <c r="AK1788" i="7"/>
  <c r="AK1789" i="7"/>
  <c r="AK1790" i="7"/>
  <c r="AK1791" i="7"/>
  <c r="AK1792" i="7"/>
  <c r="AK1793" i="7"/>
  <c r="AK1794" i="7"/>
  <c r="AK1795" i="7"/>
  <c r="AK1796" i="7"/>
  <c r="AK1797" i="7"/>
  <c r="AK1798" i="7"/>
  <c r="AK1799" i="7"/>
  <c r="AK1800" i="7"/>
  <c r="AK1801" i="7"/>
  <c r="AK1802" i="7"/>
  <c r="AK1803" i="7"/>
  <c r="AK1804" i="7"/>
  <c r="AK1805" i="7"/>
  <c r="AK1806" i="7"/>
  <c r="AK1807" i="7"/>
  <c r="AK1808" i="7"/>
  <c r="AK1809" i="7"/>
  <c r="AK1810" i="7"/>
  <c r="AK1811" i="7"/>
  <c r="AK1812" i="7"/>
  <c r="AK1813" i="7"/>
  <c r="AK1814" i="7"/>
  <c r="AK1815" i="7"/>
  <c r="AK1816" i="7"/>
  <c r="AK1817" i="7"/>
  <c r="AK1818" i="7"/>
  <c r="AK1819" i="7"/>
  <c r="AK1820" i="7"/>
  <c r="AK1821" i="7"/>
  <c r="AK1822" i="7"/>
  <c r="AK1823" i="7"/>
  <c r="AK1824" i="7"/>
  <c r="AK1825" i="7"/>
  <c r="AK1826" i="7"/>
  <c r="AK1827" i="7"/>
  <c r="AK1828" i="7"/>
  <c r="AK1829" i="7"/>
  <c r="AK1830" i="7"/>
  <c r="AK1831" i="7"/>
  <c r="AK1832" i="7"/>
  <c r="AK1833" i="7"/>
  <c r="AK1834" i="7"/>
  <c r="AK1835" i="7"/>
  <c r="AK1836" i="7"/>
  <c r="AK1837" i="7"/>
  <c r="AK1838" i="7"/>
  <c r="AK1839" i="7"/>
  <c r="AK1840" i="7"/>
  <c r="AK1841" i="7"/>
  <c r="AK1842" i="7"/>
  <c r="AK1843" i="7"/>
  <c r="AK1844" i="7"/>
  <c r="AK1845" i="7"/>
  <c r="AK1846" i="7"/>
  <c r="AK1847" i="7"/>
  <c r="AK1848" i="7"/>
  <c r="AK1849" i="7"/>
  <c r="AK1850" i="7"/>
  <c r="AK1851" i="7"/>
  <c r="AK1852" i="7"/>
  <c r="AK1853" i="7"/>
  <c r="AK1854" i="7"/>
  <c r="AK1855" i="7"/>
  <c r="AK1856" i="7"/>
  <c r="AK1857" i="7"/>
  <c r="AK1858" i="7"/>
  <c r="AK1859" i="7"/>
  <c r="AK1860" i="7"/>
  <c r="AK1861" i="7"/>
  <c r="AK1862" i="7"/>
  <c r="AK1863" i="7"/>
  <c r="AK1864" i="7"/>
  <c r="AK1865" i="7"/>
  <c r="AK1866" i="7"/>
  <c r="AK1867" i="7"/>
  <c r="AK1868" i="7"/>
  <c r="AK1869" i="7"/>
  <c r="AK1870" i="7"/>
  <c r="AK1871" i="7"/>
  <c r="AK1872" i="7"/>
  <c r="AK1873" i="7"/>
  <c r="AK1874" i="7"/>
  <c r="AK1875" i="7"/>
  <c r="AK1876" i="7"/>
  <c r="AK1877" i="7"/>
  <c r="AK1878" i="7"/>
  <c r="AK1879" i="7"/>
  <c r="AK1880" i="7"/>
  <c r="AK1881" i="7"/>
  <c r="AK1882" i="7"/>
  <c r="AK1883" i="7"/>
  <c r="AK1884" i="7"/>
  <c r="AK1885" i="7"/>
  <c r="AK1886" i="7"/>
  <c r="AK1887" i="7"/>
  <c r="AK1888" i="7"/>
  <c r="AK1889" i="7"/>
  <c r="AK1890" i="7"/>
  <c r="AK1891" i="7"/>
  <c r="AK1892" i="7"/>
  <c r="AK1893" i="7"/>
  <c r="AK1894" i="7"/>
  <c r="AK1895" i="7"/>
  <c r="AK1896" i="7"/>
  <c r="AK1897" i="7"/>
  <c r="AK1898" i="7"/>
  <c r="AK1899" i="7"/>
  <c r="AK1900" i="7"/>
  <c r="AK1901" i="7"/>
  <c r="AK1902" i="7"/>
  <c r="AK1903" i="7"/>
  <c r="AK1904" i="7"/>
  <c r="AK1905" i="7"/>
  <c r="AK1906" i="7"/>
  <c r="AK1907" i="7"/>
  <c r="AK1908" i="7"/>
  <c r="AK1909" i="7"/>
  <c r="AK1910" i="7"/>
  <c r="AK1911" i="7"/>
  <c r="AK1912" i="7"/>
  <c r="AK1913" i="7"/>
  <c r="AK1914" i="7"/>
  <c r="AK1915" i="7"/>
  <c r="AK1916" i="7"/>
  <c r="AK1917" i="7"/>
  <c r="AK1918" i="7"/>
  <c r="AK1919" i="7"/>
  <c r="AK1920" i="7"/>
  <c r="AK1921" i="7"/>
  <c r="AK1922" i="7"/>
  <c r="AK1923" i="7"/>
  <c r="AK1924" i="7"/>
  <c r="AK1925" i="7"/>
  <c r="AK1926" i="7"/>
  <c r="AK1927" i="7"/>
  <c r="AK1928" i="7"/>
  <c r="AK1929" i="7"/>
  <c r="AK1930" i="7"/>
  <c r="AK1931" i="7"/>
  <c r="AK1932" i="7"/>
  <c r="AK1933" i="7"/>
  <c r="AK1934" i="7"/>
  <c r="AK1935" i="7"/>
  <c r="AK1936" i="7"/>
  <c r="AK1937" i="7"/>
  <c r="AK1938" i="7"/>
  <c r="AK1939" i="7"/>
  <c r="AK1940" i="7"/>
  <c r="AK1941" i="7"/>
  <c r="AK1942" i="7"/>
  <c r="AK1943" i="7"/>
  <c r="AK1944" i="7"/>
  <c r="AK1945" i="7"/>
  <c r="AK1946" i="7"/>
  <c r="AK1947" i="7"/>
  <c r="AK1948" i="7"/>
  <c r="AK1949" i="7"/>
  <c r="AK1950" i="7"/>
  <c r="AK1951" i="7"/>
  <c r="AK1952" i="7"/>
  <c r="AK1953" i="7"/>
  <c r="AK1954" i="7"/>
  <c r="AK1955" i="7"/>
  <c r="AK1956" i="7"/>
  <c r="AK1957" i="7"/>
  <c r="AK1958" i="7"/>
  <c r="AK1959" i="7"/>
  <c r="AK1960" i="7"/>
  <c r="AK1961" i="7"/>
  <c r="AK1962" i="7"/>
  <c r="AK1963" i="7"/>
  <c r="AK1964" i="7"/>
  <c r="AK1965" i="7"/>
  <c r="AK1966" i="7"/>
  <c r="AK1967" i="7"/>
  <c r="AK1968" i="7"/>
  <c r="AK1969" i="7"/>
  <c r="AK1970" i="7"/>
  <c r="AK1971" i="7"/>
  <c r="AK1972" i="7"/>
  <c r="AK1973" i="7"/>
  <c r="AK1974" i="7"/>
  <c r="AK1975" i="7"/>
  <c r="AK1976" i="7"/>
  <c r="AK1977" i="7"/>
  <c r="AK1978" i="7"/>
  <c r="AK1979" i="7"/>
  <c r="AK1980" i="7"/>
  <c r="AK1981" i="7"/>
  <c r="AK1982" i="7"/>
  <c r="AK1983" i="7"/>
  <c r="AK1984" i="7"/>
  <c r="AK1985" i="7"/>
  <c r="AK1986" i="7"/>
  <c r="AK1987" i="7"/>
  <c r="AK1988" i="7"/>
  <c r="AK1989" i="7"/>
  <c r="AK1990" i="7"/>
  <c r="AK1991" i="7"/>
  <c r="AK1992" i="7"/>
  <c r="AK1993" i="7"/>
  <c r="AK1994" i="7"/>
  <c r="AK1995" i="7"/>
  <c r="AK1996" i="7"/>
  <c r="AK1997" i="7"/>
  <c r="AK1998" i="7"/>
  <c r="AK1999" i="7"/>
  <c r="AK2000" i="7"/>
  <c r="AK2001" i="7"/>
  <c r="AK2002" i="7"/>
  <c r="AK2003" i="7"/>
  <c r="AK2004" i="7"/>
  <c r="AK2005" i="7"/>
  <c r="AK2006" i="7"/>
  <c r="AK2007" i="7"/>
  <c r="AK2008" i="7"/>
  <c r="AK2009" i="7"/>
  <c r="AK2010" i="7"/>
  <c r="AK2011" i="7"/>
  <c r="AK2012" i="7"/>
  <c r="AK2013" i="7"/>
  <c r="AK2014" i="7"/>
  <c r="AK2015" i="7"/>
  <c r="AK2016" i="7"/>
  <c r="AK2017" i="7"/>
  <c r="AK2018" i="7"/>
  <c r="AK2019" i="7"/>
  <c r="AK2020" i="7"/>
  <c r="AK2021" i="7"/>
  <c r="AK2022" i="7"/>
  <c r="AK2023" i="7"/>
  <c r="AK2024" i="7"/>
  <c r="AK2025" i="7"/>
  <c r="AK2026" i="7"/>
  <c r="AK2027" i="7"/>
  <c r="AK2028" i="7"/>
  <c r="AK2029" i="7"/>
  <c r="AK2030" i="7"/>
  <c r="AK2031" i="7"/>
  <c r="AK2032" i="7"/>
  <c r="AK2033" i="7"/>
  <c r="AK2034" i="7"/>
  <c r="AK2035" i="7"/>
  <c r="AK2036" i="7"/>
  <c r="AK2037" i="7"/>
  <c r="AK2038" i="7"/>
  <c r="AK2039" i="7"/>
  <c r="AK2040" i="7"/>
  <c r="AK2041" i="7"/>
  <c r="AK2042" i="7"/>
  <c r="AK2043" i="7"/>
  <c r="AK2044" i="7"/>
  <c r="AK2045" i="7"/>
  <c r="AK2046" i="7"/>
  <c r="AK2047" i="7"/>
  <c r="AK2048" i="7"/>
  <c r="AK2049" i="7"/>
  <c r="AK2050" i="7"/>
  <c r="AK2051" i="7"/>
  <c r="AK2052" i="7"/>
  <c r="AK2053" i="7"/>
  <c r="AK2054" i="7"/>
  <c r="AK2055" i="7"/>
  <c r="AK2056" i="7"/>
  <c r="AK2057" i="7"/>
  <c r="AK2058" i="7"/>
  <c r="AK2059" i="7"/>
  <c r="AK2060" i="7"/>
  <c r="AK2061" i="7"/>
  <c r="AK2062" i="7"/>
  <c r="AK2063" i="7"/>
  <c r="AK2064" i="7"/>
  <c r="AK2065" i="7"/>
  <c r="AK2066" i="7"/>
  <c r="AK2067" i="7"/>
  <c r="AK2068" i="7"/>
  <c r="AK2069" i="7"/>
  <c r="AK2070" i="7"/>
  <c r="AK2071" i="7"/>
  <c r="AK2072" i="7"/>
  <c r="AK2073" i="7"/>
  <c r="AK2074" i="7"/>
  <c r="AK2075" i="7"/>
  <c r="AK2076" i="7"/>
  <c r="AK2077" i="7"/>
  <c r="AK2078" i="7"/>
  <c r="AK2079" i="7"/>
  <c r="AK2080" i="7"/>
  <c r="AK2081" i="7"/>
  <c r="AK2082" i="7"/>
  <c r="AK2083" i="7"/>
  <c r="AK2084" i="7"/>
  <c r="AK2085" i="7"/>
  <c r="AK2086" i="7"/>
  <c r="AK2087" i="7"/>
  <c r="AK2088" i="7"/>
  <c r="AK2089" i="7"/>
  <c r="AK2090" i="7"/>
  <c r="AK2091" i="7"/>
  <c r="AK2092" i="7"/>
  <c r="AK2093" i="7"/>
  <c r="AK2094" i="7"/>
  <c r="AK2095" i="7"/>
  <c r="AK2096" i="7"/>
  <c r="AK2097" i="7"/>
  <c r="AK2098" i="7"/>
  <c r="AK2099" i="7"/>
  <c r="AK2100" i="7"/>
  <c r="AK2101" i="7"/>
  <c r="AK2102" i="7"/>
  <c r="AK2103" i="7"/>
  <c r="AK2104" i="7"/>
  <c r="AK2105" i="7"/>
  <c r="AK2106" i="7"/>
  <c r="AK2107" i="7"/>
  <c r="AK2108" i="7"/>
  <c r="AK2109" i="7"/>
  <c r="AK2110" i="7"/>
  <c r="AK2111" i="7"/>
  <c r="AK2112" i="7"/>
  <c r="AK2113" i="7"/>
  <c r="AK2114" i="7"/>
  <c r="AK2115" i="7"/>
  <c r="AK2116" i="7"/>
  <c r="AK2117" i="7"/>
  <c r="AK2118" i="7"/>
  <c r="AK2119" i="7"/>
  <c r="AK2120" i="7"/>
  <c r="AK2121" i="7"/>
  <c r="AK2122" i="7"/>
  <c r="AK2123" i="7"/>
  <c r="AK2124" i="7"/>
  <c r="AK2125" i="7"/>
  <c r="AK2126" i="7"/>
  <c r="AK2127" i="7"/>
  <c r="AK2128" i="7"/>
  <c r="AK2129" i="7"/>
  <c r="AK2130" i="7"/>
  <c r="AK2131" i="7"/>
  <c r="AK2132" i="7"/>
  <c r="AK2133" i="7"/>
  <c r="AK2134" i="7"/>
  <c r="AK2135" i="7"/>
  <c r="AK2136" i="7"/>
  <c r="AK2137" i="7"/>
  <c r="AK2138" i="7"/>
  <c r="AK2139" i="7"/>
  <c r="AK2140" i="7"/>
  <c r="AK2141" i="7"/>
  <c r="AK2142" i="7"/>
  <c r="AK2143" i="7"/>
  <c r="AK2144" i="7"/>
  <c r="AK2145" i="7"/>
  <c r="AK2146" i="7"/>
  <c r="AK2147" i="7"/>
  <c r="AK2148" i="7"/>
  <c r="AK2149" i="7"/>
  <c r="AK2150" i="7"/>
  <c r="AK2151" i="7"/>
  <c r="AK2152" i="7"/>
  <c r="AK2153" i="7"/>
  <c r="AK2154" i="7"/>
  <c r="AK2155" i="7"/>
  <c r="AK2156" i="7"/>
  <c r="AK2157" i="7"/>
  <c r="AK2158" i="7"/>
  <c r="AK2159" i="7"/>
  <c r="AK2160" i="7"/>
  <c r="AK2161" i="7"/>
  <c r="AK2162" i="7"/>
  <c r="AK2163" i="7"/>
  <c r="AK2164" i="7"/>
  <c r="AK2165" i="7"/>
  <c r="AK2166" i="7"/>
  <c r="AK2167" i="7"/>
  <c r="AK2168" i="7"/>
  <c r="AK2169" i="7"/>
  <c r="AK2170" i="7"/>
  <c r="AK2171" i="7"/>
  <c r="AK2172" i="7"/>
  <c r="AK2173" i="7"/>
  <c r="AK2174" i="7"/>
  <c r="AK2175" i="7"/>
  <c r="AK2176" i="7"/>
  <c r="AK2177" i="7"/>
  <c r="AK2178" i="7"/>
  <c r="AK2179" i="7"/>
  <c r="AK2180" i="7"/>
  <c r="AK2181" i="7"/>
  <c r="AK2182" i="7"/>
  <c r="AK2183" i="7"/>
  <c r="AK2184" i="7"/>
  <c r="AK2185" i="7"/>
  <c r="AK2186" i="7"/>
  <c r="AK2187" i="7"/>
  <c r="AK2188" i="7"/>
  <c r="AK2189" i="7"/>
  <c r="AK2190" i="7"/>
  <c r="AK2191" i="7"/>
  <c r="AK2192" i="7"/>
  <c r="AK2193" i="7"/>
  <c r="AK2194" i="7"/>
  <c r="AK2195" i="7"/>
  <c r="AK2196" i="7"/>
  <c r="AK2197" i="7"/>
  <c r="AK2198" i="7"/>
  <c r="AK2199" i="7"/>
  <c r="AK2200" i="7"/>
  <c r="AK2201" i="7"/>
  <c r="AK2202" i="7"/>
  <c r="AK2203" i="7"/>
  <c r="AK2204" i="7"/>
  <c r="AK2205" i="7"/>
  <c r="AK2206" i="7"/>
  <c r="AK2207" i="7"/>
  <c r="AK2208" i="7"/>
  <c r="AK2209" i="7"/>
  <c r="AK2210" i="7"/>
  <c r="AK2211" i="7"/>
  <c r="AK2212" i="7"/>
  <c r="AK2213" i="7"/>
  <c r="AK2214" i="7"/>
  <c r="AK2215" i="7"/>
  <c r="AK2216" i="7"/>
  <c r="AK2217" i="7"/>
  <c r="AK2218" i="7"/>
  <c r="AK2219" i="7"/>
  <c r="AK2220" i="7"/>
  <c r="AK2221" i="7"/>
  <c r="AK2222" i="7"/>
  <c r="AK2223" i="7"/>
  <c r="AK2224" i="7"/>
  <c r="AK2225" i="7"/>
  <c r="AK2226" i="7"/>
  <c r="AK2227" i="7"/>
  <c r="AK2228" i="7"/>
  <c r="AK2229" i="7"/>
  <c r="AK2230" i="7"/>
  <c r="AK2231" i="7"/>
  <c r="AK2232" i="7"/>
  <c r="AK2233" i="7"/>
  <c r="AK2234" i="7"/>
  <c r="AK2235" i="7"/>
  <c r="AK2236" i="7"/>
  <c r="AK2237" i="7"/>
  <c r="AK2238" i="7"/>
  <c r="AK2239" i="7"/>
  <c r="AK2240" i="7"/>
  <c r="AK2241" i="7"/>
  <c r="AK2242" i="7"/>
  <c r="AK2243" i="7"/>
  <c r="AK2244" i="7"/>
  <c r="AK2245" i="7"/>
  <c r="AK2246" i="7"/>
  <c r="AK2247" i="7"/>
  <c r="AK2248" i="7"/>
  <c r="AK2249" i="7"/>
  <c r="AK2250" i="7"/>
  <c r="AK2251" i="7"/>
  <c r="AK2252" i="7"/>
  <c r="AK2253" i="7"/>
  <c r="AK2254" i="7"/>
  <c r="AK2255" i="7"/>
  <c r="AK2256" i="7"/>
  <c r="AK2257" i="7"/>
  <c r="AK2258" i="7"/>
  <c r="AK2259" i="7"/>
  <c r="AK2260" i="7"/>
  <c r="AK2261" i="7"/>
  <c r="AK2262" i="7"/>
  <c r="AK2263" i="7"/>
  <c r="AK2264" i="7"/>
  <c r="AK2265" i="7"/>
  <c r="AK2266" i="7"/>
  <c r="AK2267" i="7"/>
  <c r="AK2268" i="7"/>
  <c r="AK2269" i="7"/>
  <c r="AK2270" i="7"/>
  <c r="AK2271" i="7"/>
  <c r="AK2272" i="7"/>
  <c r="AK2273" i="7"/>
  <c r="AK2274" i="7"/>
  <c r="AK2275" i="7"/>
  <c r="AK2276" i="7"/>
  <c r="AK2277" i="7"/>
  <c r="AK2278" i="7"/>
  <c r="AK2279" i="7"/>
  <c r="AK2280" i="7"/>
  <c r="AK2281" i="7"/>
  <c r="AK2282" i="7"/>
  <c r="AK2283" i="7"/>
  <c r="AK2284" i="7"/>
  <c r="AK2285" i="7"/>
  <c r="AK2286" i="7"/>
  <c r="AK2287" i="7"/>
  <c r="AK2288" i="7"/>
  <c r="AK2289" i="7"/>
  <c r="AK2290" i="7"/>
  <c r="AK2291" i="7"/>
  <c r="AK2292" i="7"/>
  <c r="AK2293" i="7"/>
  <c r="AK2294" i="7"/>
  <c r="AK2295" i="7"/>
  <c r="AK2296" i="7"/>
  <c r="AK2297" i="7"/>
  <c r="AK2298" i="7"/>
  <c r="AK2299" i="7"/>
  <c r="AK2300" i="7"/>
  <c r="AK2301" i="7"/>
  <c r="AK2302" i="7"/>
  <c r="AK2303" i="7"/>
  <c r="AK2304" i="7"/>
  <c r="AK2305" i="7"/>
  <c r="AK2306" i="7"/>
  <c r="AK2307" i="7"/>
  <c r="AK2308" i="7"/>
  <c r="AK2309" i="7"/>
  <c r="AK2310" i="7"/>
  <c r="AK2311" i="7"/>
  <c r="AK2312" i="7"/>
  <c r="AK2313" i="7"/>
  <c r="AK2314" i="7"/>
  <c r="AK2315" i="7"/>
  <c r="AK2316" i="7"/>
  <c r="AK2317" i="7"/>
  <c r="AK2318" i="7"/>
  <c r="AK2319" i="7"/>
  <c r="AK2320" i="7"/>
  <c r="AK2321" i="7"/>
  <c r="AK2322" i="7"/>
  <c r="AK2323" i="7"/>
  <c r="AK2324" i="7"/>
  <c r="AK2325" i="7"/>
  <c r="AK2326" i="7"/>
  <c r="AK2327" i="7"/>
  <c r="AK2328" i="7"/>
  <c r="AK2329" i="7"/>
  <c r="AK2330" i="7"/>
  <c r="AK2331" i="7"/>
  <c r="AK2332" i="7"/>
  <c r="AK2333" i="7"/>
  <c r="AK2334" i="7"/>
  <c r="AK2335" i="7"/>
  <c r="AK2336" i="7"/>
  <c r="AK2337" i="7"/>
  <c r="AK2338" i="7"/>
  <c r="AK2339" i="7"/>
  <c r="AK2340" i="7"/>
  <c r="AK2341" i="7"/>
  <c r="AK2342" i="7"/>
  <c r="AK2343" i="7"/>
  <c r="AK2344" i="7"/>
  <c r="AK2345" i="7"/>
  <c r="AK2346" i="7"/>
  <c r="AK2347" i="7"/>
  <c r="AK2348" i="7"/>
  <c r="AK2349" i="7"/>
  <c r="AK2350" i="7"/>
  <c r="AK2351" i="7"/>
  <c r="AK2352" i="7"/>
  <c r="AK2353" i="7"/>
  <c r="AK2354" i="7"/>
  <c r="AK2355" i="7"/>
  <c r="AK2356" i="7"/>
  <c r="AK2357" i="7"/>
  <c r="AK2358" i="7"/>
  <c r="AK2359" i="7"/>
  <c r="AK2360" i="7"/>
  <c r="AK2361" i="7"/>
  <c r="AK2362" i="7"/>
  <c r="AK2363" i="7"/>
  <c r="AK2364" i="7"/>
  <c r="AK2365" i="7"/>
  <c r="AK2366" i="7"/>
  <c r="AK2367" i="7"/>
  <c r="AK2368" i="7"/>
  <c r="AK2369" i="7"/>
  <c r="AK2370" i="7"/>
  <c r="AK2371" i="7"/>
  <c r="AK2372" i="7"/>
  <c r="AK2373" i="7"/>
  <c r="AK2374" i="7"/>
  <c r="AK2375" i="7"/>
  <c r="AK2376" i="7"/>
  <c r="AK2377" i="7"/>
  <c r="AK2378" i="7"/>
  <c r="AK2379" i="7"/>
  <c r="AK2380" i="7"/>
  <c r="AK2381" i="7"/>
  <c r="AK2382" i="7"/>
  <c r="AK2383" i="7"/>
  <c r="AK2384" i="7"/>
  <c r="AK2385" i="7"/>
  <c r="AK2386" i="7"/>
  <c r="AK2387" i="7"/>
  <c r="AK2388" i="7"/>
  <c r="AK2389" i="7"/>
  <c r="AK2390" i="7"/>
  <c r="AK2391" i="7"/>
  <c r="AK2392" i="7"/>
  <c r="AK2393" i="7"/>
  <c r="AK2394" i="7"/>
  <c r="AK2395" i="7"/>
  <c r="AK2396" i="7"/>
  <c r="AK2397" i="7"/>
  <c r="AK2398" i="7"/>
  <c r="AK2399" i="7"/>
  <c r="AK2400" i="7"/>
  <c r="AK2401" i="7"/>
  <c r="AK2402" i="7"/>
  <c r="AK2403" i="7"/>
  <c r="AK2404" i="7"/>
  <c r="AK2405" i="7"/>
  <c r="AK2406" i="7"/>
  <c r="AK2407" i="7"/>
  <c r="AK2408" i="7"/>
  <c r="AK2409" i="7"/>
  <c r="AK2410" i="7"/>
  <c r="AK2411" i="7"/>
  <c r="AK2412" i="7"/>
  <c r="AK2413" i="7"/>
  <c r="AK2414" i="7"/>
  <c r="AK2415" i="7"/>
  <c r="AK2416" i="7"/>
  <c r="AK2417" i="7"/>
  <c r="AK2418" i="7"/>
  <c r="AK2419" i="7"/>
  <c r="AK2420" i="7"/>
  <c r="AK2421" i="7"/>
  <c r="AK2422" i="7"/>
  <c r="AK2423" i="7"/>
  <c r="AK2424" i="7"/>
  <c r="AK2425" i="7"/>
  <c r="AK2426" i="7"/>
  <c r="AK2427" i="7"/>
  <c r="AK2428" i="7"/>
  <c r="AK2429" i="7"/>
  <c r="AK2430" i="7"/>
  <c r="AK2431" i="7"/>
  <c r="AK2432" i="7"/>
  <c r="AK2433" i="7"/>
  <c r="AK2434" i="7"/>
  <c r="AK2435" i="7"/>
  <c r="AK2436" i="7"/>
  <c r="AK2437" i="7"/>
  <c r="AK2438" i="7"/>
  <c r="AK2439" i="7"/>
  <c r="AK2440" i="7"/>
  <c r="AK2441" i="7"/>
  <c r="AK2442" i="7"/>
  <c r="AK2443" i="7"/>
  <c r="AK2444" i="7"/>
  <c r="AK2445" i="7"/>
  <c r="AK2446" i="7"/>
  <c r="AK2447" i="7"/>
  <c r="AK2448" i="7"/>
  <c r="AK2449" i="7"/>
  <c r="AK2450" i="7"/>
  <c r="AK2451" i="7"/>
  <c r="AK2452" i="7"/>
  <c r="AK2453" i="7"/>
  <c r="AK2454" i="7"/>
  <c r="AK2455" i="7"/>
  <c r="AK2456" i="7"/>
  <c r="AK2457" i="7"/>
  <c r="AK2458" i="7"/>
  <c r="AK2459" i="7"/>
  <c r="AK2460" i="7"/>
  <c r="AK2461" i="7"/>
  <c r="AK2462" i="7"/>
  <c r="AK2463" i="7"/>
  <c r="AK2464" i="7"/>
  <c r="AK2465" i="7"/>
  <c r="AK2466" i="7"/>
  <c r="AK2467" i="7"/>
  <c r="AK2468" i="7"/>
  <c r="AK2469" i="7"/>
  <c r="AK2470" i="7"/>
  <c r="AK2471" i="7"/>
  <c r="AK2472" i="7"/>
  <c r="AK2473" i="7"/>
  <c r="AK2474" i="7"/>
  <c r="AK2475" i="7"/>
  <c r="AK2476" i="7"/>
  <c r="AK2477" i="7"/>
  <c r="AK2478" i="7"/>
  <c r="AK2479" i="7"/>
  <c r="AK2480" i="7"/>
  <c r="AK2481" i="7"/>
  <c r="AK2482" i="7"/>
  <c r="AK2483" i="7"/>
  <c r="AK2484" i="7"/>
  <c r="AK2485" i="7"/>
  <c r="AK2486" i="7"/>
  <c r="AK2487" i="7"/>
  <c r="AK2488" i="7"/>
  <c r="AK2489" i="7"/>
  <c r="AK2490" i="7"/>
  <c r="AK2491" i="7"/>
  <c r="AK2492" i="7"/>
  <c r="AK2493" i="7"/>
  <c r="AK2494" i="7"/>
  <c r="AK2495" i="7"/>
  <c r="AK2496" i="7"/>
  <c r="AK2497" i="7"/>
  <c r="AK2498" i="7"/>
  <c r="AK2499" i="7"/>
  <c r="AK2500" i="7"/>
  <c r="AK2501" i="7"/>
  <c r="AK2502" i="7"/>
  <c r="AK2503" i="7"/>
  <c r="AK2504" i="7"/>
  <c r="AK2505" i="7"/>
  <c r="AK2506" i="7"/>
  <c r="AK2507" i="7"/>
  <c r="AK2508" i="7"/>
  <c r="AK2509" i="7"/>
  <c r="AK2510" i="7"/>
  <c r="AK2511" i="7"/>
  <c r="AK2512" i="7"/>
  <c r="AK2513" i="7"/>
  <c r="AK2514" i="7"/>
  <c r="AK2515" i="7"/>
  <c r="AK2516" i="7"/>
  <c r="AK2517" i="7"/>
  <c r="AK2518" i="7"/>
  <c r="AK2519" i="7"/>
  <c r="AK2520" i="7"/>
  <c r="AK2521" i="7"/>
  <c r="AK2522" i="7"/>
  <c r="AK2523" i="7"/>
  <c r="AK2524" i="7"/>
  <c r="AK2525" i="7"/>
  <c r="AK2526" i="7"/>
  <c r="AK2527" i="7"/>
  <c r="AK2528" i="7"/>
  <c r="AK2529" i="7"/>
  <c r="AK2530" i="7"/>
  <c r="AK2531" i="7"/>
  <c r="AK2532" i="7"/>
  <c r="AK2533" i="7"/>
  <c r="AK2534" i="7"/>
  <c r="AK2535" i="7"/>
  <c r="AK2536" i="7"/>
  <c r="AK2537" i="7"/>
  <c r="AK2538" i="7"/>
  <c r="AK2539" i="7"/>
  <c r="AK2540" i="7"/>
  <c r="AK2541" i="7"/>
  <c r="AK2542" i="7"/>
  <c r="AK2543" i="7"/>
  <c r="AK2544" i="7"/>
  <c r="AK2545" i="7"/>
  <c r="AK2546" i="7"/>
  <c r="AK2547" i="7"/>
  <c r="AK2548" i="7"/>
  <c r="AK2549" i="7"/>
  <c r="AK2550" i="7"/>
  <c r="AK2551" i="7"/>
  <c r="AK2552" i="7"/>
  <c r="AK2553" i="7"/>
  <c r="AK2554" i="7"/>
  <c r="AK2555" i="7"/>
  <c r="AK2556" i="7"/>
  <c r="AK2557" i="7"/>
  <c r="AK2558" i="7"/>
  <c r="AK2559" i="7"/>
  <c r="AK2560" i="7"/>
  <c r="AK2561" i="7"/>
  <c r="AK2562" i="7"/>
  <c r="AK2563" i="7"/>
  <c r="AK2564" i="7"/>
  <c r="AK2565" i="7"/>
  <c r="AK2566" i="7"/>
  <c r="AK2567" i="7"/>
  <c r="AK2568" i="7"/>
  <c r="AK2569" i="7"/>
  <c r="AK2570" i="7"/>
  <c r="AK2571" i="7"/>
  <c r="AK2572" i="7"/>
  <c r="AK2573" i="7"/>
  <c r="AK2574" i="7"/>
  <c r="AK2575" i="7"/>
  <c r="AK2576" i="7"/>
  <c r="AK2577" i="7"/>
  <c r="AK2578" i="7"/>
  <c r="AK2579" i="7"/>
  <c r="AK2580" i="7"/>
  <c r="AK2581" i="7"/>
  <c r="AK2582" i="7"/>
  <c r="AK2583" i="7"/>
  <c r="AK2584" i="7"/>
  <c r="AK2585" i="7"/>
  <c r="AK2586" i="7"/>
  <c r="AK2587" i="7"/>
  <c r="AK2588" i="7"/>
  <c r="AK2589" i="7"/>
  <c r="AK2590" i="7"/>
  <c r="AK2591" i="7"/>
  <c r="AK2592" i="7"/>
  <c r="AK2593" i="7"/>
  <c r="AK2594" i="7"/>
  <c r="AK2595" i="7"/>
  <c r="AK2596" i="7"/>
  <c r="AK2597" i="7"/>
  <c r="AK2598" i="7"/>
  <c r="AK2599" i="7"/>
  <c r="AK2600" i="7"/>
  <c r="AK2601" i="7"/>
  <c r="AK2602" i="7"/>
  <c r="AK2603" i="7"/>
  <c r="AK2604" i="7"/>
  <c r="AK2605" i="7"/>
  <c r="AK2606" i="7"/>
  <c r="AK2607" i="7"/>
  <c r="AK2608" i="7"/>
  <c r="AK2609" i="7"/>
  <c r="AK2610" i="7"/>
  <c r="AK2611" i="7"/>
  <c r="AK2612" i="7"/>
  <c r="AK2613" i="7"/>
  <c r="AK2614" i="7"/>
  <c r="AK2615" i="7"/>
  <c r="AK2616" i="7"/>
  <c r="AK2617" i="7"/>
  <c r="AK2618" i="7"/>
  <c r="AK2619" i="7"/>
  <c r="AK2620" i="7"/>
  <c r="AK2621" i="7"/>
  <c r="AK2622" i="7"/>
  <c r="AK2623" i="7"/>
  <c r="AK2624" i="7"/>
  <c r="AK2625" i="7"/>
  <c r="AK2626" i="7"/>
  <c r="AK2627" i="7"/>
  <c r="AK2628" i="7"/>
  <c r="AK2629" i="7"/>
  <c r="AK2630" i="7"/>
  <c r="AK2631" i="7"/>
  <c r="AK2632" i="7"/>
  <c r="AK2633" i="7"/>
  <c r="AK2634" i="7"/>
  <c r="AK2635" i="7"/>
  <c r="AK2636" i="7"/>
  <c r="AK2637" i="7"/>
  <c r="AK2638" i="7"/>
  <c r="AK2639" i="7"/>
  <c r="AK2640" i="7"/>
  <c r="AK2641" i="7"/>
  <c r="AK2642" i="7"/>
  <c r="AK2643" i="7"/>
  <c r="AK2644" i="7"/>
  <c r="AK2645" i="7"/>
  <c r="AK2646" i="7"/>
  <c r="AK2647" i="7"/>
  <c r="AK2648" i="7"/>
  <c r="AK2649" i="7"/>
  <c r="AK2650" i="7"/>
  <c r="AK2651" i="7"/>
  <c r="AK2652" i="7"/>
  <c r="AK2653" i="7"/>
  <c r="AK2654" i="7"/>
  <c r="AK2655" i="7"/>
  <c r="AK2656" i="7"/>
  <c r="AK2657" i="7"/>
  <c r="AK2658" i="7"/>
  <c r="AK2659" i="7"/>
  <c r="AK2660" i="7"/>
  <c r="AK2661" i="7"/>
  <c r="AK2662" i="7"/>
  <c r="AK2663" i="7"/>
  <c r="AK2664" i="7"/>
  <c r="AK2665" i="7"/>
  <c r="AK2666" i="7"/>
  <c r="AK2667" i="7"/>
  <c r="AK2668" i="7"/>
  <c r="AK2669" i="7"/>
  <c r="AK2670" i="7"/>
  <c r="AK2671" i="7"/>
  <c r="AK2672" i="7"/>
  <c r="AK2673" i="7"/>
  <c r="AK2674" i="7"/>
  <c r="AK2675" i="7"/>
  <c r="AK2676" i="7"/>
  <c r="AK2677" i="7"/>
  <c r="AK2678" i="7"/>
  <c r="AK2679" i="7"/>
  <c r="AK2680" i="7"/>
  <c r="AK2681" i="7"/>
  <c r="AK2682" i="7"/>
  <c r="AK2683" i="7"/>
  <c r="AK2684" i="7"/>
  <c r="AK2685" i="7"/>
  <c r="AK2686" i="7"/>
  <c r="AK2687" i="7"/>
  <c r="AK2688" i="7"/>
  <c r="AK2689" i="7"/>
  <c r="AK2690" i="7"/>
  <c r="AK2691" i="7"/>
  <c r="AK2692" i="7"/>
  <c r="AK2693" i="7"/>
  <c r="AK2694" i="7"/>
  <c r="AK2695" i="7"/>
  <c r="AK2696" i="7"/>
  <c r="AK2697" i="7"/>
  <c r="AK2698" i="7"/>
  <c r="AK2699" i="7"/>
  <c r="AK2700" i="7"/>
  <c r="AK2701" i="7"/>
  <c r="AK2702" i="7"/>
  <c r="AK2703" i="7"/>
  <c r="AK2704" i="7"/>
  <c r="AK2705" i="7"/>
  <c r="AK2706" i="7"/>
  <c r="AK2707" i="7"/>
  <c r="AK2708" i="7"/>
  <c r="AK2709" i="7"/>
  <c r="AK2710" i="7"/>
  <c r="AK2711" i="7"/>
  <c r="AK2712" i="7"/>
  <c r="AK2713" i="7"/>
  <c r="AK2714" i="7"/>
  <c r="AK2715" i="7"/>
  <c r="AK2716" i="7"/>
  <c r="AK2717" i="7"/>
  <c r="AK2718" i="7"/>
  <c r="AK2719" i="7"/>
  <c r="AK2720" i="7"/>
  <c r="AK2721" i="7"/>
  <c r="AK2722" i="7"/>
  <c r="AK2723" i="7"/>
  <c r="AK2724" i="7"/>
  <c r="AK2725" i="7"/>
  <c r="AK2726" i="7"/>
  <c r="AK2727" i="7"/>
  <c r="AK2728" i="7"/>
  <c r="AK2729" i="7"/>
  <c r="AK2730" i="7"/>
  <c r="AK2731" i="7"/>
  <c r="AK2732" i="7"/>
  <c r="AK2733" i="7"/>
  <c r="AK2734" i="7"/>
  <c r="AK2735" i="7"/>
  <c r="AK2736" i="7"/>
  <c r="AK2737" i="7"/>
  <c r="AK2738" i="7"/>
  <c r="AK2739" i="7"/>
  <c r="AK2740" i="7"/>
  <c r="AK2741" i="7"/>
  <c r="AK2742" i="7"/>
  <c r="AK2743" i="7"/>
  <c r="AK2744" i="7"/>
  <c r="AK2745" i="7"/>
  <c r="AK2746" i="7"/>
  <c r="AK2747" i="7"/>
  <c r="AK2748" i="7"/>
  <c r="AK2749" i="7"/>
  <c r="AK2750" i="7"/>
  <c r="AK2751" i="7"/>
  <c r="AK2752" i="7"/>
  <c r="AK2753" i="7"/>
  <c r="AK2754" i="7"/>
  <c r="AK2755" i="7"/>
  <c r="AK2756" i="7"/>
  <c r="AK2757" i="7"/>
  <c r="AK2758" i="7"/>
  <c r="AK2759" i="7"/>
  <c r="AK2760" i="7"/>
  <c r="AK2761" i="7"/>
  <c r="AK2762" i="7"/>
  <c r="AK2763" i="7"/>
  <c r="AK2764" i="7"/>
  <c r="AK2765" i="7"/>
  <c r="AK2766" i="7"/>
  <c r="AK2767" i="7"/>
  <c r="AK2768" i="7"/>
  <c r="AK2769" i="7"/>
  <c r="AK2770" i="7"/>
  <c r="AK2771" i="7"/>
  <c r="AK2772" i="7"/>
  <c r="AK2773" i="7"/>
  <c r="AK2774" i="7"/>
  <c r="AK2775" i="7"/>
  <c r="AK2776" i="7"/>
  <c r="AK2777" i="7"/>
  <c r="AK2778" i="7"/>
  <c r="AK2779" i="7"/>
  <c r="AK2780" i="7"/>
  <c r="AK2781" i="7"/>
  <c r="AK2782" i="7"/>
  <c r="AK2783" i="7"/>
  <c r="AK2784" i="7"/>
  <c r="AK2785" i="7"/>
  <c r="AK2786" i="7"/>
  <c r="AK2787" i="7"/>
  <c r="AK2788" i="7"/>
  <c r="AK2789" i="7"/>
  <c r="AK2790" i="7"/>
  <c r="AK2791" i="7"/>
  <c r="AK2792" i="7"/>
  <c r="AK2793" i="7"/>
  <c r="AK2794" i="7"/>
  <c r="AK2795" i="7"/>
  <c r="AK2796" i="7"/>
  <c r="AK2797" i="7"/>
  <c r="AK2798" i="7"/>
  <c r="AK2799" i="7"/>
  <c r="AK2800" i="7"/>
  <c r="AK2801" i="7"/>
  <c r="AK2802" i="7"/>
  <c r="AK2803" i="7"/>
  <c r="AK2804" i="7"/>
  <c r="AK2805" i="7"/>
  <c r="AK2806" i="7"/>
  <c r="AK2807" i="7"/>
  <c r="AK2808" i="7"/>
  <c r="AK2809" i="7"/>
  <c r="AK2810" i="7"/>
  <c r="AK2811" i="7"/>
  <c r="AK2812" i="7"/>
  <c r="AK2813" i="7"/>
  <c r="AK2814" i="7"/>
  <c r="AK2815" i="7"/>
  <c r="AK2816" i="7"/>
  <c r="AK2817" i="7"/>
  <c r="AK2818" i="7"/>
  <c r="AK2819" i="7"/>
  <c r="AK2820" i="7"/>
  <c r="AK2821" i="7"/>
  <c r="AK2822" i="7"/>
  <c r="AK2823" i="7"/>
  <c r="AK2824" i="7"/>
  <c r="AK2825" i="7"/>
  <c r="AK2826" i="7"/>
  <c r="AK2827" i="7"/>
  <c r="AK2828" i="7"/>
  <c r="AK2829" i="7"/>
  <c r="AK2830" i="7"/>
  <c r="AK2831" i="7"/>
  <c r="AK2832" i="7"/>
  <c r="AK2833" i="7"/>
  <c r="AK2834" i="7"/>
  <c r="AK2835" i="7"/>
  <c r="AK2836" i="7"/>
  <c r="AK2837" i="7"/>
  <c r="AK2838" i="7"/>
  <c r="AK2839" i="7"/>
  <c r="AK2840" i="7"/>
  <c r="AK2841" i="7"/>
  <c r="AK2842" i="7"/>
  <c r="AK2843" i="7"/>
  <c r="AK2844" i="7"/>
  <c r="AK2845" i="7"/>
  <c r="AK2846" i="7"/>
  <c r="AK2847" i="7"/>
  <c r="AK2848" i="7"/>
  <c r="AK2849" i="7"/>
  <c r="AK2850" i="7"/>
  <c r="AK2851" i="7"/>
  <c r="AK2852" i="7"/>
  <c r="AK2853" i="7"/>
  <c r="AK2854" i="7"/>
  <c r="AK2855" i="7"/>
  <c r="AK2856" i="7"/>
  <c r="AK2857" i="7"/>
  <c r="AK2858" i="7"/>
  <c r="AK2859" i="7"/>
  <c r="AK2860" i="7"/>
  <c r="AK2861" i="7"/>
  <c r="AK2862" i="7"/>
  <c r="AK2863" i="7"/>
  <c r="AK2864" i="7"/>
  <c r="AK2865" i="7"/>
  <c r="AK2866" i="7"/>
  <c r="AK2867" i="7"/>
  <c r="AK2868" i="7"/>
  <c r="AK2869" i="7"/>
  <c r="AK2870" i="7"/>
  <c r="AK2871" i="7"/>
  <c r="AK2872" i="7"/>
  <c r="AK2873" i="7"/>
  <c r="AK2874" i="7"/>
  <c r="AK2875" i="7"/>
  <c r="AK2876" i="7"/>
  <c r="AK2877" i="7"/>
  <c r="AK2878" i="7"/>
  <c r="AK2879" i="7"/>
  <c r="AK2880" i="7"/>
  <c r="AK2881" i="7"/>
  <c r="AK2882" i="7"/>
  <c r="AK2883" i="7"/>
  <c r="AK2884" i="7"/>
  <c r="AK2885" i="7"/>
  <c r="AK2886" i="7"/>
  <c r="AK2887" i="7"/>
  <c r="AK2888" i="7"/>
  <c r="AK2889" i="7"/>
  <c r="AK2890" i="7"/>
  <c r="AK2891" i="7"/>
  <c r="AK2892" i="7"/>
  <c r="AK2893" i="7"/>
  <c r="AK2894" i="7"/>
  <c r="AK2895" i="7"/>
  <c r="AK2896" i="7"/>
  <c r="AK2897" i="7"/>
  <c r="AK2898" i="7"/>
  <c r="AK2899" i="7"/>
  <c r="AK2900" i="7"/>
  <c r="AK2901" i="7"/>
  <c r="AK2902" i="7"/>
  <c r="AK2903" i="7"/>
  <c r="AK2904" i="7"/>
  <c r="AK2905" i="7"/>
  <c r="AK2906" i="7"/>
  <c r="AK2907" i="7"/>
  <c r="AK2908" i="7"/>
  <c r="AK2909" i="7"/>
  <c r="AK2910" i="7"/>
  <c r="AK2911" i="7"/>
  <c r="AK2912" i="7"/>
  <c r="AK2913" i="7"/>
  <c r="AK2914" i="7"/>
  <c r="AK2915" i="7"/>
  <c r="AK2916" i="7"/>
  <c r="AK2917" i="7"/>
  <c r="AK2918" i="7"/>
  <c r="AK2919" i="7"/>
  <c r="AK2920" i="7"/>
  <c r="AK2921" i="7"/>
  <c r="AK2922" i="7"/>
  <c r="AK2923" i="7"/>
  <c r="AK2924" i="7"/>
  <c r="AK2925" i="7"/>
  <c r="AK2926" i="7"/>
  <c r="AK2927" i="7"/>
  <c r="AK2928" i="7"/>
  <c r="AK2929" i="7"/>
  <c r="AK2930" i="7"/>
  <c r="AK2931" i="7"/>
  <c r="AK2932" i="7"/>
  <c r="AK2933" i="7"/>
  <c r="AK2934" i="7"/>
  <c r="AK2935" i="7"/>
  <c r="AK2936" i="7"/>
  <c r="AK2937" i="7"/>
  <c r="AK2938" i="7"/>
  <c r="AK2939" i="7"/>
  <c r="AK2940" i="7"/>
  <c r="AK2941" i="7"/>
  <c r="AK2942" i="7"/>
  <c r="AK2943" i="7"/>
  <c r="AK2944" i="7"/>
  <c r="AK2945" i="7"/>
  <c r="AK2946" i="7"/>
  <c r="AK2947" i="7"/>
  <c r="AK2948" i="7"/>
  <c r="AK2949" i="7"/>
  <c r="AK2950" i="7"/>
  <c r="AK2951" i="7"/>
  <c r="AK2952" i="7"/>
  <c r="AK2953" i="7"/>
  <c r="AK2954" i="7"/>
  <c r="AK2955" i="7"/>
  <c r="AK2956" i="7"/>
  <c r="AK2957" i="7"/>
  <c r="AK2958" i="7"/>
  <c r="AK2959" i="7"/>
  <c r="AK2960" i="7"/>
  <c r="AK2961" i="7"/>
  <c r="AK2962" i="7"/>
  <c r="AK2963" i="7"/>
  <c r="AK2964" i="7"/>
  <c r="AK2965" i="7"/>
  <c r="AK2966" i="7"/>
  <c r="AK2967" i="7"/>
  <c r="AK2968" i="7"/>
  <c r="AK2969" i="7"/>
  <c r="AK2970" i="7"/>
  <c r="AK2971" i="7"/>
  <c r="AK2972" i="7"/>
  <c r="AK2973" i="7"/>
  <c r="AK2974" i="7"/>
  <c r="AK2975" i="7"/>
  <c r="AK2976" i="7"/>
  <c r="AK2977" i="7"/>
  <c r="AK2978" i="7"/>
  <c r="AK2979" i="7"/>
  <c r="AK2980" i="7"/>
  <c r="AK2981" i="7"/>
  <c r="AK2982" i="7"/>
  <c r="AK2983" i="7"/>
  <c r="AK2984" i="7"/>
  <c r="AK2985" i="7"/>
  <c r="AK2986" i="7"/>
  <c r="AK2987" i="7"/>
  <c r="AK2988" i="7"/>
  <c r="AK2989" i="7"/>
  <c r="AK2990" i="7"/>
  <c r="AK2991" i="7"/>
  <c r="AK2992" i="7"/>
  <c r="AK2993" i="7"/>
  <c r="AK2994" i="7"/>
  <c r="AK2995" i="7"/>
  <c r="AK2996" i="7"/>
  <c r="AK2997" i="7"/>
  <c r="AK2998" i="7"/>
  <c r="AK2999" i="7"/>
  <c r="AK3000" i="7"/>
  <c r="AK3001" i="7"/>
  <c r="AK3002" i="7"/>
  <c r="AK3003" i="7"/>
  <c r="AK3004" i="7"/>
  <c r="AK3005" i="7"/>
  <c r="AK3006" i="7"/>
  <c r="AK3007" i="7"/>
  <c r="AK3008" i="7"/>
  <c r="AK3009" i="7"/>
  <c r="AK3010" i="7"/>
  <c r="AK3011" i="7"/>
  <c r="AK3012" i="7"/>
  <c r="AK3013" i="7"/>
  <c r="AK3014" i="7"/>
  <c r="AK3015" i="7"/>
  <c r="AK3016" i="7"/>
  <c r="AK3017" i="7"/>
  <c r="AK3018" i="7"/>
  <c r="AK3019" i="7"/>
  <c r="AK3020" i="7"/>
  <c r="AK3021" i="7"/>
  <c r="AK3022" i="7"/>
  <c r="AK3023" i="7"/>
  <c r="AK3024" i="7"/>
  <c r="AK3025" i="7"/>
  <c r="AK3026" i="7"/>
  <c r="AK3027" i="7"/>
  <c r="AK3028" i="7"/>
  <c r="AK3029" i="7"/>
  <c r="AK3030" i="7"/>
  <c r="AK3031" i="7"/>
  <c r="AK3032" i="7"/>
  <c r="AK3033" i="7"/>
  <c r="AK3034" i="7"/>
  <c r="AK3035" i="7"/>
  <c r="AK3036" i="7"/>
  <c r="AK3037" i="7"/>
  <c r="AK3038" i="7"/>
  <c r="AK3039" i="7"/>
  <c r="AK3040" i="7"/>
  <c r="AK3041" i="7"/>
  <c r="AK3042" i="7"/>
  <c r="AK3043" i="7"/>
  <c r="AK3044" i="7"/>
  <c r="AK3045" i="7"/>
  <c r="AK3046" i="7"/>
  <c r="AK3047" i="7"/>
  <c r="AK3048" i="7"/>
  <c r="AK3049" i="7"/>
  <c r="AK3050" i="7"/>
  <c r="AK3051" i="7"/>
  <c r="AK3052" i="7"/>
  <c r="AK3053" i="7"/>
  <c r="AK3054" i="7"/>
  <c r="AK3055" i="7"/>
  <c r="AK3056" i="7"/>
  <c r="AK3057" i="7"/>
  <c r="AK3058" i="7"/>
  <c r="AK3059" i="7"/>
  <c r="AK3060" i="7"/>
  <c r="AK3061" i="7"/>
  <c r="AK3062" i="7"/>
  <c r="AK3063" i="7"/>
  <c r="AK3064" i="7"/>
  <c r="AK3065" i="7"/>
  <c r="AK3066" i="7"/>
  <c r="AK3067" i="7"/>
  <c r="AK3068" i="7"/>
  <c r="AK3069" i="7"/>
  <c r="AK3070" i="7"/>
  <c r="AK3071" i="7"/>
  <c r="AK3072" i="7"/>
  <c r="AK3073" i="7"/>
  <c r="AK3074" i="7"/>
  <c r="AK3075" i="7"/>
  <c r="AK3076" i="7"/>
  <c r="AK3077" i="7"/>
  <c r="AK3078" i="7"/>
  <c r="AK3079" i="7"/>
  <c r="AK3080" i="7"/>
  <c r="AK3081" i="7"/>
  <c r="AK3082" i="7"/>
  <c r="AK3083" i="7"/>
  <c r="AK3084" i="7"/>
  <c r="AK3085" i="7"/>
  <c r="AK3086" i="7"/>
  <c r="AK3087" i="7"/>
  <c r="AK3088" i="7"/>
  <c r="AK3089" i="7"/>
  <c r="AK3090" i="7"/>
  <c r="AK3091" i="7"/>
  <c r="AK3092" i="7"/>
  <c r="AK3093" i="7"/>
  <c r="AK3094" i="7"/>
  <c r="AK3095" i="7"/>
  <c r="AK3096" i="7"/>
  <c r="AK3097" i="7"/>
  <c r="AK3098" i="7"/>
  <c r="AK3099" i="7"/>
  <c r="AK3100" i="7"/>
  <c r="AK3101" i="7"/>
  <c r="AK3102" i="7"/>
  <c r="AK3103" i="7"/>
  <c r="AK3104" i="7"/>
  <c r="AK3105" i="7"/>
  <c r="AK3106" i="7"/>
  <c r="AK3107" i="7"/>
  <c r="AK3108" i="7"/>
  <c r="AK3109" i="7"/>
  <c r="AK3110" i="7"/>
  <c r="AK3111" i="7"/>
  <c r="AK3112" i="7"/>
  <c r="AK3113" i="7"/>
  <c r="AK3114" i="7"/>
  <c r="AK3115" i="7"/>
  <c r="AK3116" i="7"/>
  <c r="AK3117" i="7"/>
  <c r="AK3118" i="7"/>
  <c r="AK3119" i="7"/>
  <c r="AK3120" i="7"/>
  <c r="AK3121" i="7"/>
  <c r="AK3122" i="7"/>
  <c r="AK3123" i="7"/>
  <c r="AK3124" i="7"/>
  <c r="AK3125" i="7"/>
  <c r="AK3126" i="7"/>
  <c r="AK3127" i="7"/>
  <c r="AK3128" i="7"/>
  <c r="AK3129" i="7"/>
  <c r="AK3130" i="7"/>
  <c r="AK3131" i="7"/>
  <c r="AK3132" i="7"/>
  <c r="AK3133" i="7"/>
  <c r="AK3134" i="7"/>
  <c r="AK3135" i="7"/>
  <c r="AK3136" i="7"/>
  <c r="AK3137" i="7"/>
  <c r="AK3138" i="7"/>
  <c r="AK3139" i="7"/>
  <c r="AK3140" i="7"/>
  <c r="AK3141" i="7"/>
  <c r="AK3142" i="7"/>
  <c r="AK3143" i="7"/>
  <c r="AK3144" i="7"/>
  <c r="AK3145" i="7"/>
  <c r="AK3146" i="7"/>
  <c r="AK3147" i="7"/>
  <c r="AK3148" i="7"/>
  <c r="AK3149" i="7"/>
  <c r="AK3150" i="7"/>
  <c r="AK3151" i="7"/>
  <c r="AK3152" i="7"/>
  <c r="AK3153" i="7"/>
  <c r="AK3154" i="7"/>
  <c r="AK3155" i="7"/>
  <c r="AK3156" i="7"/>
  <c r="AK3157" i="7"/>
  <c r="AK3158" i="7"/>
  <c r="AK3159" i="7"/>
  <c r="AK3160" i="7"/>
  <c r="AK3161" i="7"/>
  <c r="AK3162" i="7"/>
  <c r="AK3163" i="7"/>
  <c r="AK3164" i="7"/>
  <c r="AK3165" i="7"/>
  <c r="AK3166" i="7"/>
  <c r="AK3167" i="7"/>
  <c r="AK3168" i="7"/>
  <c r="AK3169" i="7"/>
  <c r="AK3170" i="7"/>
  <c r="AK3171" i="7"/>
  <c r="AK3172" i="7"/>
  <c r="AK3173" i="7"/>
  <c r="AK3174" i="7"/>
  <c r="AK3175" i="7"/>
  <c r="AK3176" i="7"/>
  <c r="AK3177" i="7"/>
  <c r="AK3178" i="7"/>
  <c r="AK3179" i="7"/>
  <c r="AK3180" i="7"/>
  <c r="AK3181" i="7"/>
  <c r="AK3182" i="7"/>
  <c r="AK3183" i="7"/>
  <c r="AK3184" i="7"/>
  <c r="AK3185" i="7"/>
  <c r="AK3186" i="7"/>
  <c r="AK3187" i="7"/>
  <c r="AK3188" i="7"/>
  <c r="AK3189" i="7"/>
  <c r="AK3190" i="7"/>
  <c r="AK3191" i="7"/>
  <c r="AK3192" i="7"/>
  <c r="AK3193" i="7"/>
  <c r="AK3194" i="7"/>
  <c r="AK3195" i="7"/>
  <c r="AK3196" i="7"/>
  <c r="AK3197" i="7"/>
  <c r="AK3198" i="7"/>
  <c r="AK3199" i="7"/>
  <c r="AK3200" i="7"/>
  <c r="AK3201" i="7"/>
  <c r="AK3202" i="7"/>
  <c r="AK3203" i="7"/>
  <c r="AK3204" i="7"/>
  <c r="AK3205" i="7"/>
  <c r="AK3206" i="7"/>
  <c r="AK3207" i="7"/>
  <c r="AK3208" i="7"/>
  <c r="AK3209" i="7"/>
  <c r="AK3210" i="7"/>
  <c r="AK3211" i="7"/>
  <c r="AK3212" i="7"/>
  <c r="AK3213" i="7"/>
  <c r="AK3214" i="7"/>
  <c r="AK3215" i="7"/>
  <c r="AK3216" i="7"/>
  <c r="AK3217" i="7"/>
  <c r="AK3218" i="7"/>
  <c r="AK3219" i="7"/>
  <c r="AK3220" i="7"/>
  <c r="AK3221" i="7"/>
  <c r="AK3222" i="7"/>
  <c r="AK3223" i="7"/>
  <c r="AK3224" i="7"/>
  <c r="AK3225" i="7"/>
  <c r="AK3226" i="7"/>
  <c r="AK3227" i="7"/>
  <c r="AK3228" i="7"/>
  <c r="AK3229" i="7"/>
  <c r="AK3230" i="7"/>
  <c r="AK3231" i="7"/>
  <c r="AK3232" i="7"/>
  <c r="AK3233" i="7"/>
  <c r="AK3234" i="7"/>
  <c r="AK3235" i="7"/>
  <c r="AK3236" i="7"/>
  <c r="AK3237" i="7"/>
  <c r="AK3238" i="7"/>
  <c r="AK3239" i="7"/>
  <c r="AK3240" i="7"/>
  <c r="AK3241" i="7"/>
  <c r="AK3242" i="7"/>
  <c r="AK3243" i="7"/>
  <c r="AK3244" i="7"/>
  <c r="AK3245" i="7"/>
  <c r="AK3246" i="7"/>
  <c r="AK3247" i="7"/>
  <c r="AK3248" i="7"/>
  <c r="AK3249" i="7"/>
  <c r="AK3250" i="7"/>
  <c r="AK3251" i="7"/>
  <c r="AK3252" i="7"/>
  <c r="AK3253" i="7"/>
  <c r="AK3254" i="7"/>
  <c r="AK3255" i="7"/>
  <c r="AK3256" i="7"/>
  <c r="AK3257" i="7"/>
  <c r="AK3258" i="7"/>
  <c r="AK3259" i="7"/>
  <c r="AK3260" i="7"/>
  <c r="AK3261" i="7"/>
  <c r="AK3262" i="7"/>
  <c r="AK3263" i="7"/>
  <c r="AK3264" i="7"/>
  <c r="AK3265" i="7"/>
  <c r="AK3266" i="7"/>
  <c r="AK3267" i="7"/>
  <c r="AK3268" i="7"/>
  <c r="AK3269" i="7"/>
  <c r="AK3270" i="7"/>
  <c r="AK3271" i="7"/>
  <c r="AK3272" i="7"/>
  <c r="AK3273" i="7"/>
  <c r="AK3274" i="7"/>
  <c r="AK3275" i="7"/>
  <c r="AK3276" i="7"/>
  <c r="AK3277" i="7"/>
  <c r="AK3278" i="7"/>
  <c r="AK3279" i="7"/>
  <c r="AK3280" i="7"/>
  <c r="AK3281" i="7"/>
  <c r="AK3282" i="7"/>
  <c r="AK3283" i="7"/>
  <c r="AK3284" i="7"/>
  <c r="AK3285" i="7"/>
  <c r="AK3286" i="7"/>
  <c r="AK3287" i="7"/>
  <c r="AK3288" i="7"/>
  <c r="AK3289" i="7"/>
  <c r="AK3290" i="7"/>
  <c r="AK3291" i="7"/>
  <c r="AK3292" i="7"/>
  <c r="AK3293" i="7"/>
  <c r="AK3294" i="7"/>
  <c r="AK3295" i="7"/>
  <c r="AK3296" i="7"/>
  <c r="AK3297" i="7"/>
  <c r="AK3298" i="7"/>
  <c r="AK3299" i="7"/>
  <c r="AK3300" i="7"/>
  <c r="AK3301" i="7"/>
  <c r="AK3302" i="7"/>
  <c r="AK3303" i="7"/>
  <c r="AK3304" i="7"/>
  <c r="AK3305" i="7"/>
  <c r="AK3306" i="7"/>
  <c r="AK3307" i="7"/>
  <c r="AK3308" i="7"/>
  <c r="AK3309" i="7"/>
  <c r="AK3310" i="7"/>
  <c r="AK3311" i="7"/>
  <c r="AK3312" i="7"/>
  <c r="AK3313" i="7"/>
  <c r="AK3314" i="7"/>
  <c r="AK3315" i="7"/>
  <c r="AK3316" i="7"/>
  <c r="AK3317" i="7"/>
  <c r="AK3318" i="7"/>
  <c r="AK3319" i="7"/>
  <c r="AK3320" i="7"/>
  <c r="AK3321" i="7"/>
  <c r="AK3322" i="7"/>
  <c r="AK3323" i="7"/>
  <c r="AK3324" i="7"/>
  <c r="AK3325" i="7"/>
  <c r="AK3326" i="7"/>
  <c r="AK3327" i="7"/>
  <c r="AK3328" i="7"/>
  <c r="AK3329" i="7"/>
  <c r="AK3330" i="7"/>
  <c r="AK3331" i="7"/>
  <c r="AK3332" i="7"/>
  <c r="AK3333" i="7"/>
  <c r="AK3334" i="7"/>
  <c r="AK3335" i="7"/>
  <c r="AK3336" i="7"/>
  <c r="AK3337" i="7"/>
  <c r="AK3338" i="7"/>
  <c r="AK3339" i="7"/>
  <c r="AK3340" i="7"/>
  <c r="AK3341" i="7"/>
  <c r="AK3342" i="7"/>
  <c r="AK3343" i="7"/>
  <c r="AK3344" i="7"/>
  <c r="AK3345" i="7"/>
  <c r="AK3346" i="7"/>
  <c r="AK3347" i="7"/>
  <c r="AK3348" i="7"/>
  <c r="AK3349" i="7"/>
  <c r="AK3350" i="7"/>
  <c r="AK3351" i="7"/>
  <c r="AK3352" i="7"/>
  <c r="AK3353" i="7"/>
  <c r="AK3354" i="7"/>
  <c r="AK3355" i="7"/>
  <c r="AK3356" i="7"/>
  <c r="AK3357" i="7"/>
  <c r="AK3358" i="7"/>
  <c r="AK3359" i="7"/>
  <c r="AK3360" i="7"/>
  <c r="AK3361" i="7"/>
  <c r="AK3362" i="7"/>
  <c r="AK3363" i="7"/>
  <c r="AK3364" i="7"/>
  <c r="AK3365" i="7"/>
  <c r="AK3366" i="7"/>
  <c r="AK3367" i="7"/>
  <c r="AK3368" i="7"/>
  <c r="AK3369" i="7"/>
  <c r="AK3370" i="7"/>
  <c r="AK3371" i="7"/>
  <c r="AK3372" i="7"/>
  <c r="AK3373" i="7"/>
  <c r="AK3374" i="7"/>
  <c r="AK3375" i="7"/>
  <c r="AK3376" i="7"/>
  <c r="AK3377" i="7"/>
  <c r="AK3378" i="7"/>
  <c r="AK3379" i="7"/>
  <c r="AK3380" i="7"/>
  <c r="AK3381" i="7"/>
  <c r="AK3382" i="7"/>
  <c r="AK3383" i="7"/>
  <c r="AK3384" i="7"/>
  <c r="AK3385" i="7"/>
  <c r="AK3386" i="7"/>
  <c r="AK3387" i="7"/>
  <c r="AK3388" i="7"/>
  <c r="AK3389" i="7"/>
  <c r="AK3390" i="7"/>
  <c r="AK3391" i="7"/>
  <c r="AK3392" i="7"/>
  <c r="AK3393" i="7"/>
  <c r="AK3394" i="7"/>
  <c r="AK3395" i="7"/>
  <c r="AK3396" i="7"/>
  <c r="AK3397" i="7"/>
  <c r="AK3398" i="7"/>
  <c r="AK3399" i="7"/>
  <c r="AK3400" i="7"/>
  <c r="AK3401" i="7"/>
  <c r="AK3402" i="7"/>
  <c r="AK3403" i="7"/>
  <c r="AK3404" i="7"/>
  <c r="AK3405" i="7"/>
  <c r="AK3406" i="7"/>
  <c r="AK3407" i="7"/>
  <c r="AK3408" i="7"/>
  <c r="AK3409" i="7"/>
  <c r="AK3410" i="7"/>
  <c r="AK3411" i="7"/>
  <c r="AK3412" i="7"/>
  <c r="AK3413" i="7"/>
  <c r="AK3414" i="7"/>
  <c r="AK3415" i="7"/>
  <c r="AK3416" i="7"/>
  <c r="AK3417" i="7"/>
  <c r="AK3418" i="7"/>
  <c r="AK3419" i="7"/>
  <c r="AK3420" i="7"/>
  <c r="AK3421" i="7"/>
  <c r="AK3422" i="7"/>
  <c r="AK3423" i="7"/>
  <c r="AK3424" i="7"/>
  <c r="AK3425" i="7"/>
  <c r="AK3426" i="7"/>
  <c r="AK3427" i="7"/>
  <c r="AK3428" i="7"/>
  <c r="AK3429" i="7"/>
  <c r="AK3430" i="7"/>
  <c r="AK3431" i="7"/>
  <c r="AK3432" i="7"/>
  <c r="AK3433" i="7"/>
  <c r="AK3434" i="7"/>
  <c r="AK3435" i="7"/>
  <c r="AK3436" i="7"/>
  <c r="AK3437" i="7"/>
  <c r="AK3438" i="7"/>
  <c r="AK3439" i="7"/>
  <c r="AK3440" i="7"/>
  <c r="AK3441" i="7"/>
  <c r="AK3442" i="7"/>
  <c r="AK3443" i="7"/>
  <c r="AK3444" i="7"/>
  <c r="AK3445" i="7"/>
  <c r="AK3446" i="7"/>
  <c r="AK3447" i="7"/>
  <c r="AK3448" i="7"/>
  <c r="AK3449" i="7"/>
  <c r="AK3450" i="7"/>
  <c r="AK3451" i="7"/>
  <c r="AK3452" i="7"/>
  <c r="AK3453" i="7"/>
  <c r="AK3454" i="7"/>
  <c r="AK3455" i="7"/>
  <c r="AK3456" i="7"/>
  <c r="AK3457" i="7"/>
  <c r="AK3458" i="7"/>
  <c r="AK3459" i="7"/>
  <c r="AK3460" i="7"/>
  <c r="AK3461" i="7"/>
  <c r="AK3462" i="7"/>
  <c r="AK3463" i="7"/>
  <c r="AK3464" i="7"/>
  <c r="AK3465" i="7"/>
  <c r="AK3466" i="7"/>
  <c r="AK3467" i="7"/>
  <c r="AK3468" i="7"/>
  <c r="AK3469" i="7"/>
  <c r="AK3470" i="7"/>
  <c r="AK3471" i="7"/>
  <c r="AK3472" i="7"/>
  <c r="AK3473" i="7"/>
  <c r="AK3474" i="7"/>
  <c r="AK3475" i="7"/>
  <c r="AK3476" i="7"/>
  <c r="AK3477" i="7"/>
  <c r="AK3478" i="7"/>
  <c r="AK3479" i="7"/>
  <c r="AK3480" i="7"/>
  <c r="AK3481" i="7"/>
  <c r="AK3482" i="7"/>
  <c r="AK3483" i="7"/>
  <c r="AK3484" i="7"/>
  <c r="AK3485" i="7"/>
  <c r="AK3486" i="7"/>
  <c r="AK3487" i="7"/>
  <c r="AK3488" i="7"/>
  <c r="AK3489" i="7"/>
  <c r="AK3490" i="7"/>
  <c r="AK3491" i="7"/>
  <c r="AK3492" i="7"/>
  <c r="AK3493" i="7"/>
  <c r="AK3494" i="7"/>
  <c r="AK3495" i="7"/>
  <c r="AK3496" i="7"/>
  <c r="AK3497" i="7"/>
  <c r="AK3498" i="7"/>
  <c r="AK3499" i="7"/>
  <c r="AK3500" i="7"/>
  <c r="AK3501" i="7"/>
  <c r="AK3502" i="7"/>
  <c r="AK3503" i="7"/>
  <c r="AK3504" i="7"/>
  <c r="AK3505" i="7"/>
  <c r="AK3506" i="7"/>
  <c r="AK3507" i="7"/>
  <c r="AK3508" i="7"/>
  <c r="AK3509" i="7"/>
  <c r="AK3510" i="7"/>
  <c r="AK3511" i="7"/>
  <c r="AK3512" i="7"/>
  <c r="AK3513" i="7"/>
  <c r="AK3514" i="7"/>
  <c r="AK3515" i="7"/>
  <c r="AK3516" i="7"/>
  <c r="AK3517" i="7"/>
  <c r="AK3518" i="7"/>
  <c r="AK3519" i="7"/>
  <c r="AK3520" i="7"/>
  <c r="AK3521" i="7"/>
  <c r="AK3522" i="7"/>
  <c r="AK3523" i="7"/>
  <c r="AK3524" i="7"/>
  <c r="AK3525" i="7"/>
  <c r="AK3526" i="7"/>
  <c r="AK3527" i="7"/>
  <c r="AK3528" i="7"/>
  <c r="AK3529" i="7"/>
  <c r="AK3530" i="7"/>
  <c r="AK3531" i="7"/>
  <c r="AK3532" i="7"/>
  <c r="AK3533" i="7"/>
  <c r="AK3534" i="7"/>
  <c r="AK3535" i="7"/>
  <c r="AK3536" i="7"/>
  <c r="AK3537" i="7"/>
  <c r="AK3538" i="7"/>
  <c r="AK3539" i="7"/>
  <c r="AK3540" i="7"/>
  <c r="AK3541" i="7"/>
  <c r="AK3542" i="7"/>
  <c r="AK3543" i="7"/>
  <c r="AK3544" i="7"/>
  <c r="AK3545" i="7"/>
  <c r="AK3546" i="7"/>
  <c r="AK3547" i="7"/>
  <c r="AK3548" i="7"/>
  <c r="AK3549" i="7"/>
  <c r="AK3550" i="7"/>
  <c r="AK3551" i="7"/>
  <c r="AK3552" i="7"/>
  <c r="AK3553" i="7"/>
  <c r="AK3554" i="7"/>
  <c r="AK3555" i="7"/>
  <c r="AK3556" i="7"/>
  <c r="AK3557" i="7"/>
  <c r="AK3558" i="7"/>
  <c r="AK3559" i="7"/>
  <c r="AK3560" i="7"/>
  <c r="AK3561" i="7"/>
  <c r="AK3562" i="7"/>
  <c r="AK3563" i="7"/>
  <c r="AK3564" i="7"/>
  <c r="AK3565" i="7"/>
  <c r="AK3566" i="7"/>
  <c r="AK3567" i="7"/>
  <c r="AK3568" i="7"/>
  <c r="AK3569" i="7"/>
  <c r="AK3570" i="7"/>
  <c r="AK3571" i="7"/>
  <c r="AK3572" i="7"/>
  <c r="AK3573" i="7"/>
  <c r="AK3574" i="7"/>
  <c r="AK3575" i="7"/>
  <c r="AK3576" i="7"/>
  <c r="AK3577" i="7"/>
  <c r="AK3578" i="7"/>
  <c r="AK3579" i="7"/>
  <c r="AK3580" i="7"/>
  <c r="AK3581" i="7"/>
  <c r="AK3582" i="7"/>
  <c r="AK3583" i="7"/>
  <c r="AK3584" i="7"/>
  <c r="AK3585" i="7"/>
  <c r="AK3586" i="7"/>
  <c r="AK3587" i="7"/>
  <c r="AK3588" i="7"/>
  <c r="AK3589" i="7"/>
  <c r="AK3590" i="7"/>
  <c r="AK3591" i="7"/>
  <c r="AK3592" i="7"/>
  <c r="AK3593" i="7"/>
  <c r="AK3594" i="7"/>
  <c r="AK3595" i="7"/>
  <c r="AK3596" i="7"/>
  <c r="AK3597" i="7"/>
  <c r="AK3598" i="7"/>
  <c r="AK3599" i="7"/>
  <c r="AK3600" i="7"/>
  <c r="AK3601" i="7"/>
  <c r="AK3602" i="7"/>
  <c r="AK3603" i="7"/>
  <c r="AK3604" i="7"/>
  <c r="AK3605" i="7"/>
  <c r="AK3606" i="7"/>
  <c r="AK3607" i="7"/>
  <c r="AK3608" i="7"/>
  <c r="AK3609" i="7"/>
  <c r="AK3610" i="7"/>
  <c r="AK3611" i="7"/>
  <c r="AK3612" i="7"/>
  <c r="AK3613" i="7"/>
  <c r="AK3614" i="7"/>
  <c r="AK3615" i="7"/>
  <c r="AK3616" i="7"/>
  <c r="AK3617" i="7"/>
  <c r="AK3618" i="7"/>
  <c r="AK3619" i="7"/>
  <c r="AK3620" i="7"/>
  <c r="AK3621" i="7"/>
  <c r="AK3622" i="7"/>
  <c r="AK3623" i="7"/>
  <c r="AK3624" i="7"/>
  <c r="AK3625" i="7"/>
  <c r="AK3626" i="7"/>
  <c r="AK3627" i="7"/>
  <c r="AK3628" i="7"/>
  <c r="AK3629" i="7"/>
  <c r="AK3630" i="7"/>
  <c r="AK3631" i="7"/>
  <c r="AK3632" i="7"/>
  <c r="AK3633" i="7"/>
  <c r="AK3634" i="7"/>
  <c r="AK3635" i="7"/>
  <c r="AK3636" i="7"/>
  <c r="AK3637" i="7"/>
  <c r="AK3638" i="7"/>
  <c r="AK3639" i="7"/>
  <c r="AK3640" i="7"/>
  <c r="AK3641" i="7"/>
  <c r="AK3642" i="7"/>
  <c r="AK3643" i="7"/>
  <c r="AK3644" i="7"/>
  <c r="AK3645" i="7"/>
  <c r="AK3646" i="7"/>
  <c r="AK3647" i="7"/>
  <c r="AK3648" i="7"/>
  <c r="AK3649" i="7"/>
  <c r="AK3650" i="7"/>
  <c r="AK3651" i="7"/>
  <c r="AK3652" i="7"/>
  <c r="AK3653" i="7"/>
  <c r="AK3654" i="7"/>
  <c r="AK3655" i="7"/>
  <c r="AK3656" i="7"/>
  <c r="AK3657" i="7"/>
  <c r="AK3658" i="7"/>
  <c r="AK3659" i="7"/>
  <c r="AK3660" i="7"/>
  <c r="AK3661" i="7"/>
  <c r="AK3662" i="7"/>
  <c r="AK3663" i="7"/>
  <c r="AK3664" i="7"/>
  <c r="AK3665" i="7"/>
  <c r="AK3666" i="7"/>
  <c r="AK3667" i="7"/>
  <c r="AK3668" i="7"/>
  <c r="AK3669" i="7"/>
  <c r="AK3670" i="7"/>
  <c r="AK3671" i="7"/>
  <c r="AK3672" i="7"/>
  <c r="AK3673" i="7"/>
  <c r="AK3674" i="7"/>
  <c r="AK3675" i="7"/>
  <c r="AK3676" i="7"/>
  <c r="AK3677" i="7"/>
  <c r="AK3678" i="7"/>
  <c r="AK3679" i="7"/>
  <c r="AK3680" i="7"/>
  <c r="AK3681" i="7"/>
  <c r="AK3682" i="7"/>
  <c r="AK3683" i="7"/>
  <c r="AK3684" i="7"/>
  <c r="AK3685" i="7"/>
  <c r="AK3686" i="7"/>
  <c r="AK3687" i="7"/>
  <c r="AK3688" i="7"/>
  <c r="AK3689" i="7"/>
  <c r="AK3690" i="7"/>
  <c r="AK3691" i="7"/>
  <c r="AK3692" i="7"/>
  <c r="AK3693" i="7"/>
  <c r="AK3694" i="7"/>
  <c r="AK3695" i="7"/>
  <c r="AK3696" i="7"/>
  <c r="AK3697" i="7"/>
  <c r="AK3698" i="7"/>
  <c r="AK3699" i="7"/>
  <c r="AK3700" i="7"/>
  <c r="AK3701" i="7"/>
  <c r="AK3702" i="7"/>
  <c r="AK3703" i="7"/>
  <c r="AK3704" i="7"/>
  <c r="AK3705" i="7"/>
  <c r="AK3706" i="7"/>
  <c r="AK3707" i="7"/>
  <c r="AK3708" i="7"/>
  <c r="AK3709" i="7"/>
  <c r="AK3710" i="7"/>
  <c r="AK3711" i="7"/>
  <c r="AK3712" i="7"/>
  <c r="AK3713" i="7"/>
  <c r="AK3714" i="7"/>
  <c r="AK3715" i="7"/>
  <c r="AK3716" i="7"/>
  <c r="AK3717" i="7"/>
  <c r="AK3718" i="7"/>
  <c r="AK3719" i="7"/>
  <c r="AK3720" i="7"/>
  <c r="AK3721" i="7"/>
  <c r="AK3722" i="7"/>
  <c r="AK3723" i="7"/>
  <c r="AK3724" i="7"/>
  <c r="AK3725" i="7"/>
  <c r="AK3726" i="7"/>
  <c r="AK3727" i="7"/>
  <c r="AK3728" i="7"/>
  <c r="AK3729" i="7"/>
  <c r="AK3730" i="7"/>
  <c r="AK3731" i="7"/>
  <c r="AK3732" i="7"/>
  <c r="AK3733" i="7"/>
  <c r="AK3734" i="7"/>
  <c r="AK3735" i="7"/>
  <c r="AK3736" i="7"/>
  <c r="AK3737" i="7"/>
  <c r="AK3738" i="7"/>
  <c r="AK3739" i="7"/>
  <c r="AK3740" i="7"/>
  <c r="AK3741" i="7"/>
  <c r="AK3742" i="7"/>
  <c r="AK3743" i="7"/>
  <c r="AK3744" i="7"/>
  <c r="AK3745" i="7"/>
  <c r="AK3746" i="7"/>
  <c r="AK3747" i="7"/>
  <c r="AK3748" i="7"/>
  <c r="AK3749" i="7"/>
  <c r="AK3750" i="7"/>
  <c r="AK3751" i="7"/>
  <c r="AK3752" i="7"/>
  <c r="AK3753" i="7"/>
  <c r="AK3754" i="7"/>
  <c r="AK3755" i="7"/>
  <c r="AK3756" i="7"/>
  <c r="AK3757" i="7"/>
  <c r="AK3758" i="7"/>
  <c r="AK3759" i="7"/>
  <c r="AK3760" i="7"/>
  <c r="AK3761" i="7"/>
  <c r="AK3762" i="7"/>
  <c r="AK3763" i="7"/>
  <c r="AK3764" i="7"/>
  <c r="AK3765" i="7"/>
  <c r="AK3766" i="7"/>
  <c r="AK3767" i="7"/>
  <c r="AK3768" i="7"/>
  <c r="AK3769" i="7"/>
  <c r="AK3770" i="7"/>
  <c r="AK3771" i="7"/>
  <c r="AK3772" i="7"/>
  <c r="AK3773" i="7"/>
  <c r="AK3774" i="7"/>
  <c r="AK3775" i="7"/>
  <c r="AK3776" i="7"/>
  <c r="AK3777" i="7"/>
  <c r="AK3778" i="7"/>
  <c r="AK3779" i="7"/>
  <c r="AK3780" i="7"/>
  <c r="AK3781" i="7"/>
  <c r="AK3782" i="7"/>
  <c r="AK3783" i="7"/>
  <c r="AK3784" i="7"/>
  <c r="AK3785" i="7"/>
  <c r="AK3786" i="7"/>
  <c r="AK3787" i="7"/>
  <c r="AK3788" i="7"/>
  <c r="AK3789" i="7"/>
  <c r="AK3790" i="7"/>
  <c r="AK3791" i="7"/>
  <c r="AK3792" i="7"/>
  <c r="AK3793" i="7"/>
  <c r="AK3794" i="7"/>
  <c r="AK3795" i="7"/>
  <c r="AK3796" i="7"/>
  <c r="AK3797" i="7"/>
  <c r="AK3798" i="7"/>
  <c r="AK3799" i="7"/>
  <c r="AK3800" i="7"/>
  <c r="AK3801" i="7"/>
  <c r="AK3802" i="7"/>
  <c r="AK3803" i="7"/>
  <c r="AK3804" i="7"/>
  <c r="AK3805" i="7"/>
  <c r="AK3806" i="7"/>
  <c r="AK3807" i="7"/>
  <c r="AK3808" i="7"/>
  <c r="AK3809" i="7"/>
  <c r="AK3810" i="7"/>
  <c r="AK3811" i="7"/>
  <c r="AK3812" i="7"/>
  <c r="AK3813" i="7"/>
  <c r="AK3814" i="7"/>
  <c r="AK3815" i="7"/>
  <c r="AK3816" i="7"/>
  <c r="AK3817" i="7"/>
  <c r="AK3818" i="7"/>
  <c r="AK3819" i="7"/>
  <c r="AK3820" i="7"/>
  <c r="AK3821" i="7"/>
  <c r="AK3822" i="7"/>
  <c r="AK3823" i="7"/>
  <c r="AK3824" i="7"/>
  <c r="AK3825" i="7"/>
  <c r="AK3826" i="7"/>
  <c r="AK3827" i="7"/>
  <c r="AK3828" i="7"/>
  <c r="AK3829" i="7"/>
  <c r="AK3830" i="7"/>
  <c r="AK3831" i="7"/>
  <c r="AK3832" i="7"/>
  <c r="AK3833" i="7"/>
  <c r="AK3834" i="7"/>
  <c r="AK3835" i="7"/>
  <c r="AK3836" i="7"/>
  <c r="AK3837" i="7"/>
  <c r="AK3838" i="7"/>
  <c r="AK3839" i="7"/>
  <c r="AK3840" i="7"/>
  <c r="AK3841" i="7"/>
  <c r="AK3842" i="7"/>
  <c r="AK3843" i="7"/>
  <c r="AK3844" i="7"/>
  <c r="AK3845" i="7"/>
  <c r="AK3846" i="7"/>
  <c r="AK3847" i="7"/>
  <c r="AK3848" i="7"/>
  <c r="AK3849" i="7"/>
  <c r="AK3850" i="7"/>
  <c r="AK3851" i="7"/>
  <c r="AK3852" i="7"/>
  <c r="AK3853" i="7"/>
  <c r="AK3854" i="7"/>
  <c r="AK3855" i="7"/>
  <c r="AK3856" i="7"/>
  <c r="AK3857" i="7"/>
  <c r="AK3858" i="7"/>
  <c r="AK3859" i="7"/>
  <c r="AK3860" i="7"/>
  <c r="AK3861" i="7"/>
  <c r="AK3862" i="7"/>
  <c r="AK3863" i="7"/>
  <c r="AK3864" i="7"/>
  <c r="AK3865" i="7"/>
  <c r="AK3866" i="7"/>
  <c r="AK3867" i="7"/>
  <c r="AK3868" i="7"/>
  <c r="AK3869" i="7"/>
  <c r="AK3870" i="7"/>
  <c r="AK3871" i="7"/>
  <c r="AK3872" i="7"/>
  <c r="AK3873" i="7"/>
  <c r="AK3874" i="7"/>
  <c r="AK3875" i="7"/>
  <c r="AK3876" i="7"/>
  <c r="AK3877" i="7"/>
  <c r="AK3878" i="7"/>
  <c r="AK3879" i="7"/>
  <c r="AK3880" i="7"/>
  <c r="AK3881" i="7"/>
  <c r="AK3882" i="7"/>
  <c r="AK3883" i="7"/>
  <c r="AK3884" i="7"/>
  <c r="AK3885" i="7"/>
  <c r="AK3886" i="7"/>
  <c r="AK3887" i="7"/>
  <c r="AK3888" i="7"/>
  <c r="AK3889" i="7"/>
  <c r="AK3890" i="7"/>
  <c r="AK3891" i="7"/>
  <c r="AK3892" i="7"/>
  <c r="AK3893" i="7"/>
  <c r="AK3894" i="7"/>
  <c r="AK3895" i="7"/>
  <c r="AK3896" i="7"/>
  <c r="AK3897" i="7"/>
  <c r="AK3898" i="7"/>
  <c r="AK3899" i="7"/>
  <c r="AK3900" i="7"/>
  <c r="AK3901" i="7"/>
  <c r="AK3902" i="7"/>
  <c r="AK3903" i="7"/>
  <c r="AK3904" i="7"/>
  <c r="AK3905" i="7"/>
  <c r="AK3906" i="7"/>
  <c r="AK3907" i="7"/>
  <c r="AK3908" i="7"/>
  <c r="AK3909" i="7"/>
  <c r="AK3910" i="7"/>
  <c r="AK3911" i="7"/>
  <c r="AK3912" i="7"/>
  <c r="AK3913" i="7"/>
  <c r="AK3914" i="7"/>
  <c r="AK3915" i="7"/>
  <c r="AK3916" i="7"/>
  <c r="AK3917" i="7"/>
  <c r="AK3918" i="7"/>
  <c r="AK3919" i="7"/>
  <c r="AK3920" i="7"/>
  <c r="AK3921" i="7"/>
  <c r="AK3922" i="7"/>
  <c r="AK3923" i="7"/>
  <c r="AK3924" i="7"/>
  <c r="AK3925" i="7"/>
  <c r="AK3926" i="7"/>
  <c r="AK3927" i="7"/>
  <c r="AK3928" i="7"/>
  <c r="AK3929" i="7"/>
  <c r="AK3930" i="7"/>
  <c r="AK3931" i="7"/>
  <c r="AK3932" i="7"/>
  <c r="AK3933" i="7"/>
  <c r="AK3934" i="7"/>
  <c r="AK3935" i="7"/>
  <c r="AK3936" i="7"/>
  <c r="AK3937" i="7"/>
  <c r="AK3938" i="7"/>
  <c r="AK3939" i="7"/>
  <c r="AK3940" i="7"/>
  <c r="AK3941" i="7"/>
  <c r="AK3942" i="7"/>
  <c r="AK3943" i="7"/>
  <c r="AK3944" i="7"/>
  <c r="AK3945" i="7"/>
  <c r="AK3946" i="7"/>
  <c r="AK3947" i="7"/>
  <c r="AK3948" i="7"/>
  <c r="AK3949" i="7"/>
  <c r="AK3950" i="7"/>
  <c r="AK3951" i="7"/>
  <c r="AK3952" i="7"/>
  <c r="AK3953" i="7"/>
  <c r="AK3954" i="7"/>
  <c r="AK3955" i="7"/>
  <c r="AK3956" i="7"/>
  <c r="AK3957" i="7"/>
  <c r="AK3958" i="7"/>
  <c r="AK3959" i="7"/>
  <c r="AK3960" i="7"/>
  <c r="AK3961" i="7"/>
  <c r="AK3962" i="7"/>
  <c r="AK3963" i="7"/>
  <c r="AK3964" i="7"/>
  <c r="AK3965" i="7"/>
  <c r="AK3966" i="7"/>
  <c r="AK3967" i="7"/>
  <c r="AK3968" i="7"/>
  <c r="AK3969" i="7"/>
  <c r="AK3970" i="7"/>
  <c r="AK3971" i="7"/>
  <c r="AK3972" i="7"/>
  <c r="AK3973" i="7"/>
  <c r="AK3974" i="7"/>
  <c r="AK3975" i="7"/>
  <c r="AK3976" i="7"/>
  <c r="AK3977" i="7"/>
  <c r="AK3978" i="7"/>
  <c r="AK3979" i="7"/>
  <c r="AK3980" i="7"/>
  <c r="AK3981" i="7"/>
  <c r="AK3982" i="7"/>
  <c r="AK3983" i="7"/>
  <c r="AK3984" i="7"/>
  <c r="AK3985" i="7"/>
  <c r="AK3986" i="7"/>
  <c r="AK3987" i="7"/>
  <c r="AK3988" i="7"/>
  <c r="AK3989" i="7"/>
  <c r="AK3990" i="7"/>
  <c r="AK3991" i="7"/>
  <c r="AK3992" i="7"/>
  <c r="AK3993" i="7"/>
  <c r="AK3994" i="7"/>
  <c r="AK3995" i="7"/>
  <c r="AK3996" i="7"/>
  <c r="AK3997" i="7"/>
  <c r="AK3998" i="7"/>
  <c r="AK3999" i="7"/>
  <c r="AK4000" i="7"/>
  <c r="AK4001" i="7"/>
  <c r="AK4002" i="7"/>
  <c r="AK4003" i="7"/>
  <c r="AK4004" i="7"/>
  <c r="AK4005" i="7"/>
  <c r="AK4006" i="7"/>
  <c r="AK4007" i="7"/>
  <c r="AK4008" i="7"/>
  <c r="AK4009" i="7"/>
  <c r="AK4010" i="7"/>
  <c r="AK4011" i="7"/>
  <c r="AK4012" i="7"/>
  <c r="AK4013" i="7"/>
  <c r="AK4014" i="7"/>
  <c r="AK4015" i="7"/>
  <c r="AK4016" i="7"/>
  <c r="AK4017" i="7"/>
  <c r="AK4018" i="7"/>
  <c r="AK4019" i="7"/>
  <c r="AK4020" i="7"/>
  <c r="AK4021" i="7"/>
  <c r="AK4022" i="7"/>
  <c r="AK4023" i="7"/>
  <c r="AK4024" i="7"/>
  <c r="AK4025" i="7"/>
  <c r="AK4026" i="7"/>
  <c r="AK4027" i="7"/>
  <c r="AK4028" i="7"/>
  <c r="AK4029" i="7"/>
  <c r="AK4030" i="7"/>
  <c r="AK4031" i="7"/>
  <c r="AK4032" i="7"/>
  <c r="AK4033" i="7"/>
  <c r="AK4034" i="7"/>
  <c r="AK4035" i="7"/>
  <c r="AK4036" i="7"/>
  <c r="AK4037" i="7"/>
  <c r="AK4038" i="7"/>
  <c r="AK4039" i="7"/>
  <c r="AK4040" i="7"/>
  <c r="AK4041" i="7"/>
  <c r="AK4042" i="7"/>
  <c r="AK4043" i="7"/>
  <c r="AK4044" i="7"/>
  <c r="AK4045" i="7"/>
  <c r="AK4046" i="7"/>
  <c r="AK4047" i="7"/>
  <c r="AK4048" i="7"/>
  <c r="AK4049" i="7"/>
  <c r="AK4050" i="7"/>
  <c r="AK4051" i="7"/>
  <c r="AK4052" i="7"/>
  <c r="AK4053" i="7"/>
  <c r="AK4054" i="7"/>
  <c r="AK4055" i="7"/>
  <c r="AK4056" i="7"/>
  <c r="AK4057" i="7"/>
  <c r="AK4058" i="7"/>
  <c r="AK4059" i="7"/>
  <c r="AK4060" i="7"/>
  <c r="AK4061" i="7"/>
  <c r="AK4062" i="7"/>
  <c r="AK4063" i="7"/>
  <c r="AK4064" i="7"/>
  <c r="AK4065" i="7"/>
  <c r="AK4066" i="7"/>
  <c r="AK4067" i="7"/>
  <c r="AK4068" i="7"/>
  <c r="AK4069" i="7"/>
  <c r="AK4070" i="7"/>
  <c r="AK4071" i="7"/>
  <c r="AK4072" i="7"/>
  <c r="AK4073" i="7"/>
  <c r="AK4074" i="7"/>
  <c r="AK4075" i="7"/>
  <c r="AK4076" i="7"/>
  <c r="AK4077" i="7"/>
  <c r="AK4078" i="7"/>
  <c r="AK4079" i="7"/>
  <c r="AK4080" i="7"/>
  <c r="AK4081" i="7"/>
  <c r="AK4082" i="7"/>
  <c r="AK4083" i="7"/>
  <c r="AK4084" i="7"/>
  <c r="AK4085" i="7"/>
  <c r="AK4086" i="7"/>
  <c r="AK4087" i="7"/>
  <c r="AK4088" i="7"/>
  <c r="AK4089" i="7"/>
  <c r="AK4090" i="7"/>
  <c r="AK4091" i="7"/>
  <c r="AK4092" i="7"/>
  <c r="AK4093" i="7"/>
  <c r="AK4094" i="7"/>
  <c r="AK4095" i="7"/>
  <c r="AK4096" i="7"/>
  <c r="AK4097" i="7"/>
  <c r="AK4098" i="7"/>
  <c r="AK4099" i="7"/>
  <c r="AK4100" i="7"/>
  <c r="AK4101" i="7"/>
  <c r="AK4102" i="7"/>
  <c r="AK4103" i="7"/>
  <c r="AK4104" i="7"/>
  <c r="AK4105" i="7"/>
  <c r="AK4106" i="7"/>
  <c r="AK4107" i="7"/>
  <c r="AK4108" i="7"/>
  <c r="AK4109" i="7"/>
  <c r="AK4110" i="7"/>
  <c r="AK4111" i="7"/>
  <c r="AK4112" i="7"/>
  <c r="AK4113" i="7"/>
  <c r="AK4114" i="7"/>
  <c r="AK4115" i="7"/>
  <c r="AK4116" i="7"/>
  <c r="AK4117" i="7"/>
  <c r="AK4118" i="7"/>
  <c r="AK4119" i="7"/>
  <c r="AK4120" i="7"/>
  <c r="AK4121" i="7"/>
  <c r="AK4122" i="7"/>
  <c r="AK4123" i="7"/>
  <c r="AK4124" i="7"/>
  <c r="AK4125" i="7"/>
  <c r="AK4126" i="7"/>
  <c r="AK4127" i="7"/>
  <c r="AK4128" i="7"/>
  <c r="AK4129" i="7"/>
  <c r="AK4130" i="7"/>
  <c r="AK4131" i="7"/>
  <c r="AK4132" i="7"/>
  <c r="AK4133" i="7"/>
  <c r="AK4134" i="7"/>
  <c r="AK4135" i="7"/>
  <c r="AK4136" i="7"/>
  <c r="AK4137" i="7"/>
  <c r="AK4138" i="7"/>
  <c r="AK4139" i="7"/>
  <c r="AK4140" i="7"/>
  <c r="AK4141" i="7"/>
  <c r="AK4142" i="7"/>
  <c r="AK4143" i="7"/>
  <c r="AK4144" i="7"/>
  <c r="AK4145" i="7"/>
  <c r="AK4146" i="7"/>
  <c r="AK4147" i="7"/>
  <c r="AK4148" i="7"/>
  <c r="AK4149" i="7"/>
  <c r="AK4150" i="7"/>
  <c r="AK4151" i="7"/>
  <c r="AK4152" i="7"/>
  <c r="AK4153" i="7"/>
  <c r="AK4154" i="7"/>
  <c r="AK4155" i="7"/>
  <c r="AK4156" i="7"/>
  <c r="AK4157" i="7"/>
  <c r="AK4158" i="7"/>
  <c r="AK4159" i="7"/>
  <c r="AK4160" i="7"/>
  <c r="AK4161" i="7"/>
  <c r="AK4162" i="7"/>
  <c r="AK4163" i="7"/>
  <c r="AK4164" i="7"/>
  <c r="AK4165" i="7"/>
  <c r="AK4166" i="7"/>
  <c r="AK4167" i="7"/>
  <c r="AK4168" i="7"/>
  <c r="AK4169" i="7"/>
  <c r="AK4170" i="7"/>
  <c r="AK4171" i="7"/>
  <c r="AK4172" i="7"/>
  <c r="AK4173" i="7"/>
  <c r="AK4174" i="7"/>
  <c r="AK4175" i="7"/>
  <c r="AK4176" i="7"/>
  <c r="AK4177" i="7"/>
  <c r="AK4178" i="7"/>
  <c r="AK4179" i="7"/>
  <c r="AK4180" i="7"/>
  <c r="AK4181" i="7"/>
  <c r="AK4182" i="7"/>
  <c r="AK4183" i="7"/>
  <c r="AK4184" i="7"/>
  <c r="AK4185" i="7"/>
  <c r="AK4186" i="7"/>
  <c r="AK4187" i="7"/>
  <c r="AK4188" i="7"/>
  <c r="AK4189" i="7"/>
  <c r="AK4190" i="7"/>
  <c r="AK4191" i="7"/>
  <c r="AK4192" i="7"/>
  <c r="AK4193" i="7"/>
  <c r="AK4194" i="7"/>
  <c r="AK4195" i="7"/>
  <c r="AK4196" i="7"/>
  <c r="AK4197" i="7"/>
  <c r="AK4198" i="7"/>
  <c r="AK4199" i="7"/>
  <c r="AK4200" i="7"/>
  <c r="AK4201" i="7"/>
  <c r="AK4202" i="7"/>
  <c r="AK4203" i="7"/>
  <c r="AK4204" i="7"/>
  <c r="AK4205" i="7"/>
  <c r="AK4206" i="7"/>
  <c r="AK4207" i="7"/>
  <c r="AK4208" i="7"/>
  <c r="AK4209" i="7"/>
  <c r="AK4210" i="7"/>
  <c r="AK4211" i="7"/>
  <c r="AK4212" i="7"/>
  <c r="AK4213" i="7"/>
  <c r="AK4214" i="7"/>
  <c r="AK4215" i="7"/>
  <c r="AK4216" i="7"/>
  <c r="AK4217" i="7"/>
  <c r="AK4218" i="7"/>
  <c r="AK4219" i="7"/>
  <c r="AK4220" i="7"/>
  <c r="AK4221" i="7"/>
  <c r="AK4222" i="7"/>
  <c r="AK4223" i="7"/>
  <c r="AK4224" i="7"/>
  <c r="AK4225" i="7"/>
  <c r="AK4226" i="7"/>
  <c r="AK4227" i="7"/>
  <c r="AK4228" i="7"/>
  <c r="AK4229" i="7"/>
  <c r="AK4230" i="7"/>
  <c r="AK4231" i="7"/>
  <c r="AK4232" i="7"/>
  <c r="AK4233" i="7"/>
  <c r="AK4234" i="7"/>
  <c r="AK4235" i="7"/>
  <c r="AK4236" i="7"/>
  <c r="AK4237" i="7"/>
  <c r="AK4238" i="7"/>
  <c r="AK4239" i="7"/>
  <c r="AK4240" i="7"/>
  <c r="AK4241" i="7"/>
  <c r="AK4242" i="7"/>
  <c r="AK4243" i="7"/>
  <c r="AK4244" i="7"/>
  <c r="AK4245" i="7"/>
  <c r="AK4246" i="7"/>
  <c r="AK4247" i="7"/>
  <c r="AK4248" i="7"/>
  <c r="AK4249" i="7"/>
  <c r="AK4250" i="7"/>
  <c r="AK4251" i="7"/>
  <c r="AK4252" i="7"/>
  <c r="AK4253" i="7"/>
  <c r="AK4254" i="7"/>
  <c r="AK4255" i="7"/>
  <c r="AK4256" i="7"/>
  <c r="AK4257" i="7"/>
  <c r="AK4258" i="7"/>
  <c r="AK4259" i="7"/>
  <c r="AK4260" i="7"/>
  <c r="AK4261" i="7"/>
  <c r="AK4262" i="7"/>
  <c r="AK4263" i="7"/>
  <c r="AK4264" i="7"/>
  <c r="AK4265" i="7"/>
  <c r="AK4266" i="7"/>
  <c r="AK4267" i="7"/>
  <c r="AK4268" i="7"/>
  <c r="AK4269" i="7"/>
  <c r="AK4270" i="7"/>
  <c r="AK4271" i="7"/>
  <c r="AK4272" i="7"/>
  <c r="AK4273" i="7"/>
  <c r="AK4274" i="7"/>
  <c r="AK4275" i="7"/>
  <c r="AK4276" i="7"/>
  <c r="AK4277" i="7"/>
  <c r="AK4278" i="7"/>
  <c r="AK4279" i="7"/>
  <c r="AK4280" i="7"/>
  <c r="AK4281" i="7"/>
  <c r="AK4282" i="7"/>
  <c r="AK4283" i="7"/>
  <c r="AK4284" i="7"/>
  <c r="AK4285" i="7"/>
  <c r="AK4286" i="7"/>
  <c r="AK4287" i="7"/>
  <c r="AK4288" i="7"/>
  <c r="AK4289" i="7"/>
  <c r="AK4290" i="7"/>
  <c r="AK4291" i="7"/>
  <c r="AK4292" i="7"/>
  <c r="AK4293" i="7"/>
  <c r="AK4294" i="7"/>
  <c r="AK4295" i="7"/>
  <c r="AK4296" i="7"/>
  <c r="AK4297" i="7"/>
  <c r="AK4298" i="7"/>
  <c r="AK4299" i="7"/>
  <c r="AK4300" i="7"/>
  <c r="AK4301" i="7"/>
  <c r="AK4302" i="7"/>
  <c r="AK4303" i="7"/>
  <c r="AK4304" i="7"/>
  <c r="AK4305" i="7"/>
  <c r="AK4306" i="7"/>
  <c r="AK4307" i="7"/>
  <c r="AK4308" i="7"/>
  <c r="AK4309" i="7"/>
  <c r="AK4310" i="7"/>
  <c r="AK4311" i="7"/>
  <c r="AK4312" i="7"/>
  <c r="AK4313" i="7"/>
  <c r="AK4314" i="7"/>
  <c r="AK4315" i="7"/>
  <c r="AK4316" i="7"/>
  <c r="AK4317" i="7"/>
  <c r="AK4318" i="7"/>
  <c r="AK4319" i="7"/>
  <c r="AK4320" i="7"/>
  <c r="AK4321" i="7"/>
  <c r="AK4322" i="7"/>
  <c r="AK4323" i="7"/>
  <c r="AK4324" i="7"/>
  <c r="AK4325" i="7"/>
  <c r="AK4326" i="7"/>
  <c r="AK4327" i="7"/>
  <c r="AK4328" i="7"/>
  <c r="AK4329" i="7"/>
  <c r="AK4330" i="7"/>
  <c r="AK4331" i="7"/>
  <c r="AK4332" i="7"/>
  <c r="AK4333" i="7"/>
  <c r="AK4334" i="7"/>
  <c r="AK4335" i="7"/>
  <c r="AK4336" i="7"/>
  <c r="AK4337" i="7"/>
  <c r="AK4338" i="7"/>
  <c r="AK4339" i="7"/>
  <c r="AK4340" i="7"/>
  <c r="AK4341" i="7"/>
  <c r="AK4342" i="7"/>
  <c r="AK4343" i="7"/>
  <c r="AK4344" i="7"/>
  <c r="AK4345" i="7"/>
  <c r="AK4346" i="7"/>
  <c r="AK4347" i="7"/>
  <c r="AK4348" i="7"/>
  <c r="AK4349" i="7"/>
  <c r="AK4350" i="7"/>
  <c r="AK4351" i="7"/>
  <c r="AK4352" i="7"/>
  <c r="AK4353" i="7"/>
  <c r="AK4354" i="7"/>
  <c r="AK4355" i="7"/>
  <c r="AK4356" i="7"/>
  <c r="AK4357" i="7"/>
  <c r="AK4358" i="7"/>
  <c r="AK4359" i="7"/>
  <c r="AK4360" i="7"/>
  <c r="AK4361" i="7"/>
  <c r="AK4362" i="7"/>
  <c r="AK4363" i="7"/>
  <c r="AK4364" i="7"/>
  <c r="AK4365" i="7"/>
  <c r="AK4366" i="7"/>
  <c r="AK4367" i="7"/>
  <c r="AK4368" i="7"/>
  <c r="AK4369" i="7"/>
  <c r="AK4370" i="7"/>
  <c r="AK4371" i="7"/>
  <c r="AK4372" i="7"/>
  <c r="AK4373" i="7"/>
  <c r="AK4374" i="7"/>
  <c r="AK4375" i="7"/>
  <c r="AK4376" i="7"/>
  <c r="AK4377" i="7"/>
  <c r="AK4378" i="7"/>
  <c r="AK4379" i="7"/>
  <c r="AK4380" i="7"/>
  <c r="AK4381" i="7"/>
  <c r="AK4382" i="7"/>
  <c r="AK4383" i="7"/>
  <c r="AK4384" i="7"/>
  <c r="AK4385" i="7"/>
  <c r="AK4386" i="7"/>
  <c r="AK4387" i="7"/>
  <c r="AK4388" i="7"/>
  <c r="AK4389" i="7"/>
  <c r="AK4390" i="7"/>
  <c r="AK4391" i="7"/>
  <c r="AK4392" i="7"/>
  <c r="AK4393" i="7"/>
  <c r="AK4394" i="7"/>
  <c r="AK4395" i="7"/>
  <c r="AK4396" i="7"/>
  <c r="AK4397" i="7"/>
  <c r="AK4398" i="7"/>
  <c r="AK4399" i="7"/>
  <c r="AK4400" i="7"/>
  <c r="AK4401" i="7"/>
  <c r="AK4402" i="7"/>
  <c r="AK4403" i="7"/>
  <c r="AK4404" i="7"/>
  <c r="AK4405" i="7"/>
  <c r="AK4406" i="7"/>
  <c r="AK4407" i="7"/>
  <c r="AK4408" i="7"/>
  <c r="AK4409" i="7"/>
  <c r="AK4410" i="7"/>
  <c r="AK4411" i="7"/>
  <c r="AK4412" i="7"/>
  <c r="AK4413" i="7"/>
  <c r="AK4414" i="7"/>
  <c r="AK4415" i="7"/>
  <c r="AK4416" i="7"/>
  <c r="AK4417" i="7"/>
  <c r="AK4418" i="7"/>
  <c r="AK4419" i="7"/>
  <c r="AK4420" i="7"/>
  <c r="AK4421" i="7"/>
  <c r="AK4422" i="7"/>
  <c r="AK4423" i="7"/>
  <c r="AK4424" i="7"/>
  <c r="AK4425" i="7"/>
  <c r="AK4426" i="7"/>
  <c r="AK4427" i="7"/>
  <c r="AK4428" i="7"/>
  <c r="AK4429" i="7"/>
  <c r="AK4430" i="7"/>
  <c r="AK4431" i="7"/>
  <c r="AK4432" i="7"/>
  <c r="AK4433" i="7"/>
  <c r="AK4434" i="7"/>
  <c r="AK4435" i="7"/>
  <c r="AK4436" i="7"/>
  <c r="AK4437" i="7"/>
  <c r="AK4438" i="7"/>
  <c r="AK4439" i="7"/>
  <c r="AK4440" i="7"/>
  <c r="AK4441" i="7"/>
  <c r="AK4442" i="7"/>
  <c r="AK4443" i="7"/>
  <c r="AK4444" i="7"/>
  <c r="AK4445" i="7"/>
  <c r="AK4446" i="7"/>
  <c r="AK4447" i="7"/>
  <c r="AK4448" i="7"/>
  <c r="AK4449" i="7"/>
  <c r="AK4450" i="7"/>
  <c r="AK4451" i="7"/>
  <c r="AK4452" i="7"/>
  <c r="AK4453" i="7"/>
  <c r="AK4454" i="7"/>
  <c r="AK4455" i="7"/>
  <c r="AK4456" i="7"/>
  <c r="AK4457" i="7"/>
  <c r="AK4458" i="7"/>
  <c r="AK4459" i="7"/>
  <c r="AK4460" i="7"/>
  <c r="AK4461" i="7"/>
  <c r="AK4462" i="7"/>
  <c r="AK4463" i="7"/>
  <c r="AK4464" i="7"/>
  <c r="AK4465" i="7"/>
  <c r="AK4466" i="7"/>
  <c r="AK4467" i="7"/>
  <c r="AK4468" i="7"/>
  <c r="AK4469" i="7"/>
  <c r="AK4470" i="7"/>
  <c r="AK4471" i="7"/>
  <c r="AK4472" i="7"/>
  <c r="AK4473" i="7"/>
  <c r="AK4474" i="7"/>
  <c r="AK4475" i="7"/>
  <c r="AK4476" i="7"/>
  <c r="AK4477" i="7"/>
  <c r="AK4478" i="7"/>
  <c r="AK4479" i="7"/>
  <c r="AK4480" i="7"/>
  <c r="AK4481" i="7"/>
  <c r="AK4482" i="7"/>
  <c r="AK4483" i="7"/>
  <c r="AK4484" i="7"/>
  <c r="AK4485" i="7"/>
  <c r="AK4486" i="7"/>
  <c r="AK4487" i="7"/>
  <c r="AK4488" i="7"/>
  <c r="AK4489" i="7"/>
  <c r="AK4490" i="7"/>
  <c r="AK4491" i="7"/>
  <c r="AK4492" i="7"/>
  <c r="AK4493" i="7"/>
  <c r="AK4494" i="7"/>
  <c r="AK4495" i="7"/>
  <c r="AK4496" i="7"/>
  <c r="AK4497" i="7"/>
  <c r="AK4498" i="7"/>
  <c r="AK4499" i="7"/>
  <c r="AK4500" i="7"/>
  <c r="AK4501" i="7"/>
  <c r="AK4502" i="7"/>
  <c r="AK4503" i="7"/>
  <c r="AK4504" i="7"/>
  <c r="AK4505" i="7"/>
  <c r="AK4506" i="7"/>
  <c r="AK4507" i="7"/>
  <c r="AK4508" i="7"/>
  <c r="AK4509" i="7"/>
  <c r="AK4510" i="7"/>
  <c r="AK4511" i="7"/>
  <c r="AK4512" i="7"/>
  <c r="AK4513" i="7"/>
  <c r="AK4514" i="7"/>
  <c r="AK4515" i="7"/>
  <c r="AK4516" i="7"/>
  <c r="AK4517" i="7"/>
  <c r="AK4518" i="7"/>
  <c r="AK4519" i="7"/>
  <c r="AK4520" i="7"/>
  <c r="AK4521" i="7"/>
  <c r="AK4522" i="7"/>
  <c r="AK4523" i="7"/>
  <c r="AK4524" i="7"/>
  <c r="AK4525" i="7"/>
  <c r="AK4526" i="7"/>
  <c r="AK4527" i="7"/>
  <c r="AK4528" i="7"/>
  <c r="AK4529" i="7"/>
  <c r="AK4530" i="7"/>
  <c r="AK4531" i="7"/>
  <c r="AK4532" i="7"/>
  <c r="AK4533" i="7"/>
  <c r="AK4534" i="7"/>
  <c r="AK4535" i="7"/>
  <c r="AK4536" i="7"/>
  <c r="AK4537" i="7"/>
  <c r="AK4538" i="7"/>
  <c r="AK4539" i="7"/>
  <c r="AK4540" i="7"/>
  <c r="AK4541" i="7"/>
  <c r="AK4542" i="7"/>
  <c r="AK4543" i="7"/>
  <c r="AK4544" i="7"/>
  <c r="AK4545" i="7"/>
  <c r="AK4546" i="7"/>
  <c r="AK4547" i="7"/>
  <c r="AK4548" i="7"/>
  <c r="AK4549" i="7"/>
  <c r="AK4550" i="7"/>
  <c r="AK4551" i="7"/>
  <c r="AK4552" i="7"/>
  <c r="AK4553" i="7"/>
  <c r="AK4554" i="7"/>
  <c r="AK4555" i="7"/>
  <c r="AK4556" i="7"/>
  <c r="AK4557" i="7"/>
  <c r="AK4558" i="7"/>
  <c r="AK4559" i="7"/>
  <c r="AK4560" i="7"/>
  <c r="AK4561" i="7"/>
  <c r="AK4562" i="7"/>
  <c r="AK4563" i="7"/>
  <c r="AK4564" i="7"/>
  <c r="AK4565" i="7"/>
  <c r="AK4566" i="7"/>
  <c r="AK4567" i="7"/>
  <c r="AK4568" i="7"/>
  <c r="AK4569" i="7"/>
  <c r="AK4570" i="7"/>
  <c r="AK4571" i="7"/>
  <c r="AK4572" i="7"/>
  <c r="AK4573" i="7"/>
  <c r="AK4574" i="7"/>
  <c r="AK4575" i="7"/>
  <c r="AK4576" i="7"/>
  <c r="AK4577" i="7"/>
  <c r="AK4578" i="7"/>
  <c r="AK4579" i="7"/>
  <c r="AK4580" i="7"/>
  <c r="AK4581" i="7"/>
  <c r="AK4582" i="7"/>
  <c r="AK4583" i="7"/>
  <c r="AK4584" i="7"/>
  <c r="AK4585" i="7"/>
  <c r="AK4586" i="7"/>
  <c r="AK4587" i="7"/>
  <c r="AK4588" i="7"/>
  <c r="AK4589" i="7"/>
  <c r="AK4590" i="7"/>
  <c r="AK4591" i="7"/>
  <c r="AK4592" i="7"/>
  <c r="AK4593" i="7"/>
  <c r="AK4594" i="7"/>
  <c r="AK4595" i="7"/>
  <c r="AK4596" i="7"/>
  <c r="AK4597" i="7"/>
  <c r="AK4598" i="7"/>
  <c r="AK4599" i="7"/>
  <c r="AK4600" i="7"/>
  <c r="AK4601" i="7"/>
  <c r="AK4602" i="7"/>
  <c r="AK4603" i="7"/>
  <c r="AK4604" i="7"/>
  <c r="AK4605" i="7"/>
  <c r="AK4606" i="7"/>
  <c r="AK4607" i="7"/>
  <c r="AK4608" i="7"/>
  <c r="AK4609" i="7"/>
  <c r="AK4610" i="7"/>
  <c r="AK4611" i="7"/>
  <c r="AK4612" i="7"/>
  <c r="AK4613" i="7"/>
  <c r="AK4614" i="7"/>
  <c r="AK4615" i="7"/>
  <c r="AK4616" i="7"/>
  <c r="AK4617" i="7"/>
  <c r="AK4618" i="7"/>
  <c r="AK4619" i="7"/>
  <c r="AK4620" i="7"/>
  <c r="AK4621" i="7"/>
  <c r="AK4622" i="7"/>
  <c r="AK4623" i="7"/>
  <c r="AK4624" i="7"/>
  <c r="AK4625" i="7"/>
  <c r="AK4626" i="7"/>
  <c r="AK4627" i="7"/>
  <c r="AK4628" i="7"/>
  <c r="AK4629" i="7"/>
  <c r="AK4630" i="7"/>
  <c r="AK4631" i="7"/>
  <c r="AK4632" i="7"/>
  <c r="AK4633" i="7"/>
  <c r="AK4634" i="7"/>
  <c r="AK4635" i="7"/>
  <c r="AK4636" i="7"/>
  <c r="AK4637" i="7"/>
  <c r="AK4638" i="7"/>
  <c r="AK4639" i="7"/>
  <c r="AK4640" i="7"/>
  <c r="AK4641" i="7"/>
  <c r="AK4642" i="7"/>
  <c r="AK4643" i="7"/>
  <c r="AK4644" i="7"/>
  <c r="AK4645" i="7"/>
  <c r="AK4646" i="7"/>
  <c r="AK4647" i="7"/>
  <c r="AK4648" i="7"/>
  <c r="AK4649" i="7"/>
  <c r="AK4650" i="7"/>
  <c r="AK4651" i="7"/>
  <c r="AK4652" i="7"/>
  <c r="AK4653" i="7"/>
  <c r="AK4654" i="7"/>
  <c r="AK4655" i="7"/>
  <c r="AK4656" i="7"/>
  <c r="AK4657" i="7"/>
  <c r="AK4658" i="7"/>
  <c r="AK4659" i="7"/>
  <c r="AK4660" i="7"/>
  <c r="AK4661" i="7"/>
  <c r="AK4662" i="7"/>
  <c r="AK4663" i="7"/>
  <c r="AK4664" i="7"/>
  <c r="AK4665" i="7"/>
  <c r="AK4666" i="7"/>
  <c r="AK4667" i="7"/>
  <c r="AK4668" i="7"/>
  <c r="AK4669" i="7"/>
  <c r="AK4670" i="7"/>
  <c r="AK4671" i="7"/>
  <c r="AK4672" i="7"/>
  <c r="AK4673" i="7"/>
  <c r="AK4674" i="7"/>
  <c r="AK4675" i="7"/>
  <c r="AK4676" i="7"/>
  <c r="AK4677" i="7"/>
  <c r="AK4678" i="7"/>
  <c r="AK4679" i="7"/>
  <c r="AK4680" i="7"/>
  <c r="AK4681" i="7"/>
  <c r="AK4682" i="7"/>
  <c r="AK4683" i="7"/>
  <c r="AK4684" i="7"/>
  <c r="AK4685" i="7"/>
  <c r="AK4686" i="7"/>
  <c r="AK4687" i="7"/>
  <c r="AK4688" i="7"/>
  <c r="AK4689" i="7"/>
  <c r="AK4690" i="7"/>
  <c r="AK4691" i="7"/>
  <c r="AK4692" i="7"/>
  <c r="AK4693" i="7"/>
  <c r="AK4694" i="7"/>
  <c r="AK4695" i="7"/>
  <c r="AK4696" i="7"/>
  <c r="AK4697" i="7"/>
  <c r="AK4698" i="7"/>
  <c r="AK4699" i="7"/>
  <c r="AK4700" i="7"/>
  <c r="AK4701" i="7"/>
  <c r="AK4702" i="7"/>
  <c r="AK4703" i="7"/>
  <c r="AK4704" i="7"/>
  <c r="AK4705" i="7"/>
  <c r="AK4706" i="7"/>
  <c r="AK4707" i="7"/>
  <c r="AK4708" i="7"/>
  <c r="AK4709" i="7"/>
  <c r="AK4710" i="7"/>
  <c r="AK4711" i="7"/>
  <c r="AK4712" i="7"/>
  <c r="AK4713" i="7"/>
  <c r="AK4714" i="7"/>
  <c r="AK4715" i="7"/>
  <c r="AK4716" i="7"/>
  <c r="AK4717" i="7"/>
  <c r="AK4718" i="7"/>
  <c r="AK4719" i="7"/>
  <c r="AK4720" i="7"/>
  <c r="AK4721" i="7"/>
  <c r="AK4722" i="7"/>
  <c r="AK4723" i="7"/>
  <c r="AK4724" i="7"/>
  <c r="AK4725" i="7"/>
  <c r="AK4726" i="7"/>
  <c r="AK4727" i="7"/>
  <c r="AK4728" i="7"/>
  <c r="AK4729" i="7"/>
  <c r="AK4730" i="7"/>
  <c r="AK4731" i="7"/>
  <c r="AK4732" i="7"/>
  <c r="AK4733" i="7"/>
  <c r="AK4734" i="7"/>
  <c r="AK4735" i="7"/>
  <c r="AK4736" i="7"/>
  <c r="AK4737" i="7"/>
  <c r="AK4738" i="7"/>
  <c r="AK4739" i="7"/>
  <c r="AK4740" i="7"/>
  <c r="AK4741" i="7"/>
  <c r="AK4742" i="7"/>
  <c r="AK4743" i="7"/>
  <c r="AK4744" i="7"/>
  <c r="AK4745" i="7"/>
  <c r="AK4746" i="7"/>
  <c r="AK4747" i="7"/>
  <c r="AK4748" i="7"/>
  <c r="AK4749" i="7"/>
  <c r="AK4750" i="7"/>
  <c r="AK4751" i="7"/>
  <c r="AK4752" i="7"/>
  <c r="AK4753" i="7"/>
  <c r="AK4754" i="7"/>
  <c r="AK4755" i="7"/>
  <c r="AK4756" i="7"/>
  <c r="AK4757" i="7"/>
  <c r="AK4758" i="7"/>
  <c r="AK4759" i="7"/>
  <c r="AK4760" i="7"/>
  <c r="AK4761" i="7"/>
  <c r="AK4762" i="7"/>
  <c r="AK4763" i="7"/>
  <c r="AK4764" i="7"/>
  <c r="AK4765" i="7"/>
  <c r="AK4766" i="7"/>
  <c r="AK4767" i="7"/>
  <c r="AK4768" i="7"/>
  <c r="AK4769" i="7"/>
  <c r="AK4770" i="7"/>
  <c r="AK4771" i="7"/>
  <c r="AK4772" i="7"/>
  <c r="AK4773" i="7"/>
  <c r="AK4774" i="7"/>
  <c r="AK4775" i="7"/>
  <c r="AK4776" i="7"/>
  <c r="AK4777" i="7"/>
  <c r="AK4778" i="7"/>
  <c r="AK4779" i="7"/>
  <c r="AK4780" i="7"/>
  <c r="AK4781" i="7"/>
  <c r="AK4782" i="7"/>
  <c r="AK4783" i="7"/>
  <c r="AK4784" i="7"/>
  <c r="AK4785" i="7"/>
  <c r="AK4786" i="7"/>
  <c r="AK4787" i="7"/>
  <c r="AK4788" i="7"/>
  <c r="AK4789" i="7"/>
  <c r="AK4790" i="7"/>
  <c r="AK4791" i="7"/>
  <c r="AK4792" i="7"/>
  <c r="AK4793" i="7"/>
  <c r="AK4794" i="7"/>
  <c r="AK4795" i="7"/>
  <c r="AK4796" i="7"/>
  <c r="AK4797" i="7"/>
  <c r="AK4798" i="7"/>
  <c r="AK4799" i="7"/>
  <c r="AK4800" i="7"/>
  <c r="AK4801" i="7"/>
  <c r="AK4802" i="7"/>
  <c r="AK4803" i="7"/>
  <c r="AK4804" i="7"/>
  <c r="AK4805" i="7"/>
  <c r="AK4806" i="7"/>
  <c r="AK4807" i="7"/>
  <c r="AK4808" i="7"/>
  <c r="AK4809" i="7"/>
  <c r="AK4810" i="7"/>
  <c r="AK4811" i="7"/>
  <c r="AK4812" i="7"/>
  <c r="AK4813" i="7"/>
  <c r="AK4814" i="7"/>
  <c r="AK4815" i="7"/>
  <c r="AK4816" i="7"/>
  <c r="AK4817" i="7"/>
  <c r="AK4818" i="7"/>
  <c r="AK4819" i="7"/>
  <c r="AK4820" i="7"/>
  <c r="AK4821" i="7"/>
  <c r="AK4822" i="7"/>
  <c r="AK4823" i="7"/>
  <c r="AK4824" i="7"/>
  <c r="AK4825" i="7"/>
  <c r="AK4826" i="7"/>
  <c r="AK4827" i="7"/>
  <c r="AK4828" i="7"/>
  <c r="AK4829" i="7"/>
  <c r="AK4830" i="7"/>
  <c r="AK4831" i="7"/>
  <c r="AK4832" i="7"/>
  <c r="AK4833" i="7"/>
  <c r="AK4834" i="7"/>
  <c r="AK4835" i="7"/>
  <c r="AK4836" i="7"/>
  <c r="AK4837" i="7"/>
  <c r="AK4838" i="7"/>
  <c r="AK4839" i="7"/>
  <c r="AK4840" i="7"/>
  <c r="AK4841" i="7"/>
  <c r="AK4842" i="7"/>
  <c r="AK4843" i="7"/>
  <c r="AK4844" i="7"/>
  <c r="AK4845" i="7"/>
  <c r="AK4846" i="7"/>
  <c r="AK4847" i="7"/>
  <c r="AK4848" i="7"/>
  <c r="AK4849" i="7"/>
  <c r="AK4850" i="7"/>
  <c r="AK4851" i="7"/>
  <c r="AK4852" i="7"/>
  <c r="AK4853" i="7"/>
  <c r="AK4854" i="7"/>
  <c r="AK4855" i="7"/>
  <c r="AK4856" i="7"/>
  <c r="AK4857" i="7"/>
  <c r="AK4858" i="7"/>
  <c r="AK4859" i="7"/>
  <c r="AK4860" i="7"/>
  <c r="AK4861" i="7"/>
  <c r="AK4862" i="7"/>
  <c r="AK4863" i="7"/>
  <c r="AK4864" i="7"/>
  <c r="AK4865" i="7"/>
  <c r="AK4866" i="7"/>
  <c r="AK4867" i="7"/>
  <c r="AK4868" i="7"/>
  <c r="AK4869" i="7"/>
  <c r="AK4870" i="7"/>
  <c r="AK4871" i="7"/>
  <c r="AK4872" i="7"/>
  <c r="AK4873" i="7"/>
  <c r="AK4874" i="7"/>
  <c r="AK4875" i="7"/>
  <c r="AK4876" i="7"/>
  <c r="AK4877" i="7"/>
  <c r="AK4878" i="7"/>
  <c r="AK4879" i="7"/>
  <c r="AK4880" i="7"/>
  <c r="AK4881" i="7"/>
  <c r="AK4882" i="7"/>
  <c r="AK4883" i="7"/>
  <c r="AK4884" i="7"/>
  <c r="AK4885" i="7"/>
  <c r="AK4886" i="7"/>
  <c r="AK4887" i="7"/>
  <c r="AK4888" i="7"/>
  <c r="AK4889" i="7"/>
  <c r="AK4890" i="7"/>
  <c r="AK4891" i="7"/>
  <c r="AK4892" i="7"/>
  <c r="AK4893" i="7"/>
  <c r="AK4894" i="7"/>
  <c r="AK4895" i="7"/>
  <c r="AK4896" i="7"/>
  <c r="AK4897" i="7"/>
  <c r="AK4898" i="7"/>
  <c r="AK4899" i="7"/>
  <c r="AK4900" i="7"/>
  <c r="AK4901" i="7"/>
  <c r="AK4902" i="7"/>
  <c r="AK4903" i="7"/>
  <c r="AK4904" i="7"/>
  <c r="AK4905" i="7"/>
  <c r="AK4906" i="7"/>
  <c r="AK4907" i="7"/>
  <c r="AK4908" i="7"/>
  <c r="AK4909" i="7"/>
  <c r="AK4910" i="7"/>
  <c r="AK4911" i="7"/>
  <c r="AK4912" i="7"/>
  <c r="AK4913" i="7"/>
  <c r="AK4914" i="7"/>
  <c r="AK4915" i="7"/>
  <c r="AK4916" i="7"/>
  <c r="AK4917" i="7"/>
  <c r="AK4918" i="7"/>
  <c r="AK4919" i="7"/>
  <c r="AK4920" i="7"/>
  <c r="AK4921" i="7"/>
  <c r="AK4922" i="7"/>
  <c r="AK4923" i="7"/>
  <c r="AK4924" i="7"/>
  <c r="AK4925" i="7"/>
  <c r="AK4926" i="7"/>
  <c r="AK4927" i="7"/>
  <c r="AK4928" i="7"/>
  <c r="AK4929" i="7"/>
  <c r="AK4930" i="7"/>
  <c r="AK4931" i="7"/>
  <c r="AK4932" i="7"/>
  <c r="AK4933" i="7"/>
  <c r="AK4934" i="7"/>
  <c r="AK4935" i="7"/>
  <c r="AK4936" i="7"/>
  <c r="AK4937" i="7"/>
  <c r="AK4938" i="7"/>
  <c r="AK4939" i="7"/>
  <c r="AK4940" i="7"/>
  <c r="AK4941" i="7"/>
  <c r="AK4942" i="7"/>
  <c r="AK4943" i="7"/>
  <c r="AK4944" i="7"/>
  <c r="AK4945" i="7"/>
  <c r="AK4946" i="7"/>
  <c r="AK4947" i="7"/>
  <c r="AK4948" i="7"/>
  <c r="AK4949" i="7"/>
  <c r="AK4950" i="7"/>
  <c r="AK4951" i="7"/>
  <c r="AK4952" i="7"/>
  <c r="AK4953" i="7"/>
  <c r="AK4954" i="7"/>
  <c r="AK4955" i="7"/>
  <c r="AK4956" i="7"/>
  <c r="AK4957" i="7"/>
  <c r="AK4958" i="7"/>
  <c r="AK4959" i="7"/>
  <c r="AK4960" i="7"/>
  <c r="AK4961" i="7"/>
  <c r="AK4962" i="7"/>
  <c r="AK4963" i="7"/>
  <c r="AK4964" i="7"/>
  <c r="AK4965" i="7"/>
  <c r="AK4966" i="7"/>
  <c r="AK4967" i="7"/>
  <c r="AK4968" i="7"/>
  <c r="AK4969" i="7"/>
  <c r="AK4970" i="7"/>
  <c r="AK4971" i="7"/>
  <c r="AK4972" i="7"/>
  <c r="AK4973" i="7"/>
  <c r="AK4974" i="7"/>
  <c r="AK4975" i="7"/>
  <c r="AK4976" i="7"/>
  <c r="AK4977" i="7"/>
  <c r="AK4978" i="7"/>
  <c r="AK4979" i="7"/>
  <c r="AK4980" i="7"/>
  <c r="AK4981" i="7"/>
  <c r="AK4982" i="7"/>
  <c r="AK4983" i="7"/>
  <c r="AK4984" i="7"/>
  <c r="AK4985" i="7"/>
  <c r="AK4986" i="7"/>
  <c r="AK4987" i="7"/>
  <c r="AK4988" i="7"/>
  <c r="AK4989" i="7"/>
  <c r="AK4990" i="7"/>
  <c r="AK4991" i="7"/>
  <c r="AK4992" i="7"/>
  <c r="AK4993" i="7"/>
  <c r="AK4994" i="7"/>
  <c r="AK4995" i="7"/>
  <c r="AK4996" i="7"/>
  <c r="AK4997" i="7"/>
  <c r="AK4998" i="7"/>
  <c r="AK4999" i="7"/>
  <c r="AK5000" i="7"/>
  <c r="AK5001" i="7"/>
  <c r="AK5002" i="7"/>
  <c r="AK5003" i="7"/>
  <c r="AK5004" i="7"/>
  <c r="AK5005" i="7"/>
  <c r="AK5006" i="7"/>
  <c r="AK5007" i="7"/>
  <c r="AK5008" i="7"/>
  <c r="AK5009" i="7"/>
  <c r="AK5010" i="7"/>
  <c r="AK5011" i="7"/>
  <c r="AK5012" i="7"/>
  <c r="AK5013" i="7"/>
  <c r="AK5014" i="7"/>
  <c r="AK5015" i="7"/>
  <c r="AK5016" i="7"/>
  <c r="AK5017" i="7"/>
  <c r="AK5018" i="7"/>
  <c r="AK5019" i="7"/>
  <c r="AK5020" i="7"/>
  <c r="AK5021" i="7"/>
  <c r="AK5022" i="7"/>
  <c r="AK5023" i="7"/>
  <c r="AK5024" i="7"/>
  <c r="AK5025" i="7"/>
  <c r="AK5026" i="7"/>
  <c r="AK5027" i="7"/>
  <c r="AK5028" i="7"/>
  <c r="AK5029" i="7"/>
  <c r="AK5030" i="7"/>
  <c r="AK5031" i="7"/>
  <c r="AK5032" i="7"/>
  <c r="AK5033" i="7"/>
  <c r="AK5034" i="7"/>
  <c r="AK5035" i="7"/>
  <c r="AK5036" i="7"/>
  <c r="AK5037" i="7"/>
  <c r="AK5038" i="7"/>
  <c r="AK5039" i="7"/>
  <c r="AK5040" i="7"/>
  <c r="AK5041" i="7"/>
  <c r="AK5042" i="7"/>
  <c r="AK5043" i="7"/>
  <c r="AK5044" i="7"/>
  <c r="AK5045" i="7"/>
  <c r="AK5046" i="7"/>
  <c r="AK5047" i="7"/>
  <c r="AK5048" i="7"/>
  <c r="AK5049" i="7"/>
  <c r="AK5050" i="7"/>
  <c r="AK5051" i="7"/>
  <c r="AK5052" i="7"/>
  <c r="AK5053" i="7"/>
  <c r="AK5054" i="7"/>
  <c r="AK5055" i="7"/>
  <c r="AK5056" i="7"/>
  <c r="AK5057" i="7"/>
  <c r="AK5058" i="7"/>
  <c r="AK5059" i="7"/>
  <c r="AK5060" i="7"/>
  <c r="AK5061" i="7"/>
  <c r="AK5062" i="7"/>
  <c r="AK5063" i="7"/>
  <c r="AK5064" i="7"/>
  <c r="AK5065" i="7"/>
  <c r="AK5066" i="7"/>
  <c r="AK5067" i="7"/>
  <c r="AK5068" i="7"/>
  <c r="AK5069" i="7"/>
  <c r="AK5070" i="7"/>
  <c r="AK5071" i="7"/>
  <c r="AK5072" i="7"/>
  <c r="AK5073" i="7"/>
  <c r="AK5074" i="7"/>
  <c r="AK5075" i="7"/>
  <c r="AK5076" i="7"/>
  <c r="AK5077" i="7"/>
  <c r="AK5078" i="7"/>
  <c r="AK5079" i="7"/>
  <c r="AK5080" i="7"/>
  <c r="AK5081" i="7"/>
  <c r="AK5082" i="7"/>
  <c r="AK5083" i="7"/>
  <c r="AK5084" i="7"/>
  <c r="AK5085" i="7"/>
  <c r="AK5086" i="7"/>
  <c r="AK5087" i="7"/>
  <c r="AK5088" i="7"/>
  <c r="AK5089" i="7"/>
  <c r="AK5090" i="7"/>
  <c r="AK5091" i="7"/>
  <c r="AK5092" i="7"/>
  <c r="AK5093" i="7"/>
  <c r="AK5094" i="7"/>
  <c r="AK5095" i="7"/>
  <c r="AK5096" i="7"/>
  <c r="AK5097" i="7"/>
  <c r="AK5098" i="7"/>
  <c r="AK5099" i="7"/>
  <c r="AK5100" i="7"/>
  <c r="AK5101" i="7"/>
  <c r="AK5102" i="7"/>
  <c r="AK5103" i="7"/>
  <c r="AK5104" i="7"/>
  <c r="AK5105" i="7"/>
  <c r="AK5106" i="7"/>
  <c r="AK5107" i="7"/>
  <c r="AK5108" i="7"/>
  <c r="AK5109" i="7"/>
  <c r="AK5110" i="7"/>
  <c r="AK5111" i="7"/>
  <c r="AK5112" i="7"/>
  <c r="AK5113" i="7"/>
  <c r="AK5114" i="7"/>
  <c r="AK5115" i="7"/>
  <c r="AK5116" i="7"/>
  <c r="AK5117" i="7"/>
  <c r="AK5118" i="7"/>
  <c r="AK5119" i="7"/>
  <c r="AK5120" i="7"/>
  <c r="AK5121" i="7"/>
  <c r="AK5122" i="7"/>
  <c r="AK5123" i="7"/>
  <c r="AK5124" i="7"/>
  <c r="AK5125" i="7"/>
  <c r="AK5126" i="7"/>
  <c r="AK5127" i="7"/>
  <c r="AK5128" i="7"/>
  <c r="AK5129" i="7"/>
  <c r="AK5130" i="7"/>
  <c r="AK5131" i="7"/>
  <c r="AK5132" i="7"/>
  <c r="AK5133" i="7"/>
  <c r="AK5134" i="7"/>
  <c r="AK5135" i="7"/>
  <c r="AK5136" i="7"/>
  <c r="AK5137" i="7"/>
  <c r="AK5138" i="7"/>
  <c r="AK5139" i="7"/>
  <c r="AK5140" i="7"/>
  <c r="AK5141" i="7"/>
  <c r="AK5142" i="7"/>
  <c r="AK5143" i="7"/>
  <c r="AK5144" i="7"/>
  <c r="AK5145" i="7"/>
  <c r="AK5146" i="7"/>
  <c r="AK5147" i="7"/>
  <c r="AK5148" i="7"/>
  <c r="AK5149" i="7"/>
  <c r="AK5150" i="7"/>
  <c r="AK5151" i="7"/>
  <c r="AK5152" i="7"/>
  <c r="AK5153" i="7"/>
  <c r="AK5154" i="7"/>
  <c r="AK5155" i="7"/>
  <c r="AK5156" i="7"/>
  <c r="AK5157" i="7"/>
  <c r="AK5158" i="7"/>
  <c r="AK5159" i="7"/>
  <c r="AK5160" i="7"/>
  <c r="AK5161" i="7"/>
  <c r="AK5162" i="7"/>
  <c r="AK5163" i="7"/>
  <c r="AK5164" i="7"/>
  <c r="AK5165" i="7"/>
  <c r="AK5166" i="7"/>
  <c r="AK5167" i="7"/>
  <c r="AK5168" i="7"/>
  <c r="AK5169" i="7"/>
  <c r="AK5170" i="7"/>
  <c r="AK5171" i="7"/>
  <c r="AK5172" i="7"/>
  <c r="AK5173" i="7"/>
  <c r="AK5174" i="7"/>
  <c r="AK5175" i="7"/>
  <c r="AK5176" i="7"/>
  <c r="AK5177" i="7"/>
  <c r="AK5178" i="7"/>
  <c r="AK5179" i="7"/>
  <c r="AK5180" i="7"/>
  <c r="AK5181" i="7"/>
  <c r="AK5182" i="7"/>
  <c r="AK5183" i="7"/>
  <c r="AK5184" i="7"/>
  <c r="AK5185" i="7"/>
  <c r="AK5186" i="7"/>
  <c r="AK5187" i="7"/>
  <c r="AK5188" i="7"/>
  <c r="AK5189" i="7"/>
  <c r="AK5190" i="7"/>
  <c r="AK5191" i="7"/>
  <c r="AK5192" i="7"/>
  <c r="AK5193" i="7"/>
  <c r="AK5194" i="7"/>
  <c r="AK5195" i="7"/>
  <c r="AK5196" i="7"/>
  <c r="AK5197" i="7"/>
  <c r="AK5198" i="7"/>
  <c r="AK5199" i="7"/>
  <c r="AK5200" i="7"/>
  <c r="AK5201" i="7"/>
  <c r="AK5202" i="7"/>
  <c r="AK5203" i="7"/>
  <c r="AK5204" i="7"/>
  <c r="AK5205" i="7"/>
  <c r="AK5206" i="7"/>
  <c r="AK5207" i="7"/>
  <c r="AK5208" i="7"/>
  <c r="AK5209" i="7"/>
  <c r="AK5210" i="7"/>
  <c r="AK5211" i="7"/>
  <c r="AK5212" i="7"/>
  <c r="AK5213" i="7"/>
  <c r="AK5214" i="7"/>
  <c r="AK5215" i="7"/>
  <c r="AK5216" i="7"/>
  <c r="AK5217" i="7"/>
  <c r="AK5218" i="7"/>
  <c r="AK5219" i="7"/>
  <c r="AK5220" i="7"/>
  <c r="AK5221" i="7"/>
  <c r="AK5222" i="7"/>
  <c r="AK5223" i="7"/>
  <c r="AK5224" i="7"/>
  <c r="AK5225" i="7"/>
  <c r="AK5226" i="7"/>
  <c r="AK5227" i="7"/>
  <c r="AK5228" i="7"/>
  <c r="AK5229" i="7"/>
  <c r="AK5230" i="7"/>
  <c r="AK5231" i="7"/>
  <c r="AK5232" i="7"/>
  <c r="AK5233" i="7"/>
  <c r="AK5234" i="7"/>
  <c r="AK5235" i="7"/>
  <c r="AK5236" i="7"/>
  <c r="AK5237" i="7"/>
  <c r="AK5238" i="7"/>
  <c r="AK5239" i="7"/>
  <c r="AK5240" i="7"/>
  <c r="AK5241" i="7"/>
  <c r="AK5242" i="7"/>
  <c r="AK5243" i="7"/>
  <c r="AK5244" i="7"/>
  <c r="AK5245" i="7"/>
  <c r="AK5246" i="7"/>
  <c r="AK5247" i="7"/>
  <c r="AK5248" i="7"/>
  <c r="AK5249" i="7"/>
  <c r="AK5250" i="7"/>
  <c r="AK5251" i="7"/>
  <c r="AK5252" i="7"/>
  <c r="AK5253" i="7"/>
  <c r="AK5254" i="7"/>
  <c r="AK5255" i="7"/>
  <c r="AK5256" i="7"/>
  <c r="AK5257" i="7"/>
  <c r="AK5258" i="7"/>
  <c r="AK5259" i="7"/>
  <c r="AK5260" i="7"/>
  <c r="AK5261" i="7"/>
  <c r="AK5262" i="7"/>
  <c r="AK5263" i="7"/>
  <c r="AK5264" i="7"/>
  <c r="AK5265" i="7"/>
  <c r="AK5266" i="7"/>
  <c r="AK5267" i="7"/>
  <c r="AK5268" i="7"/>
  <c r="AK5269" i="7"/>
  <c r="AK5270" i="7"/>
  <c r="AK5271" i="7"/>
  <c r="AK5272" i="7"/>
  <c r="AK5273" i="7"/>
  <c r="AK5274" i="7"/>
  <c r="AK5275" i="7"/>
  <c r="AK5276" i="7"/>
  <c r="AK5277" i="7"/>
  <c r="AK5278" i="7"/>
  <c r="AK5279" i="7"/>
  <c r="AK5280" i="7"/>
  <c r="AK5281" i="7"/>
  <c r="AK5282" i="7"/>
  <c r="AK5283" i="7"/>
  <c r="AK5284" i="7"/>
  <c r="AK5285" i="7"/>
  <c r="AK5286" i="7"/>
  <c r="AK5287" i="7"/>
  <c r="AK5288" i="7"/>
  <c r="AK5289" i="7"/>
  <c r="AK5290" i="7"/>
  <c r="AK5291" i="7"/>
  <c r="AK5292" i="7"/>
  <c r="AK5293" i="7"/>
  <c r="AK5294" i="7"/>
  <c r="AK5295" i="7"/>
  <c r="AK5296" i="7"/>
  <c r="AK5297" i="7"/>
  <c r="AK5298" i="7"/>
  <c r="AK5299" i="7"/>
  <c r="AK5300" i="7"/>
  <c r="AK5301" i="7"/>
  <c r="AK5302" i="7"/>
  <c r="AK5303" i="7"/>
  <c r="AK5304" i="7"/>
  <c r="AK5305" i="7"/>
  <c r="AK5306" i="7"/>
  <c r="AK5307" i="7"/>
  <c r="AK5308" i="7"/>
  <c r="AK5309" i="7"/>
  <c r="AK5310" i="7"/>
  <c r="AK5311" i="7"/>
  <c r="AK5312" i="7"/>
  <c r="AK5313" i="7"/>
  <c r="AK5314" i="7"/>
  <c r="AK5315" i="7"/>
  <c r="AK5316" i="7"/>
  <c r="AK5317" i="7"/>
  <c r="AK5318" i="7"/>
  <c r="AK5319" i="7"/>
  <c r="AK5320" i="7"/>
  <c r="AK5321" i="7"/>
  <c r="AK5322" i="7"/>
  <c r="AK5323" i="7"/>
  <c r="AK5324" i="7"/>
  <c r="AK5325" i="7"/>
  <c r="AK5326" i="7"/>
  <c r="AK5327" i="7"/>
  <c r="AK5328" i="7"/>
  <c r="AK5329" i="7"/>
  <c r="AK5330" i="7"/>
  <c r="AK5331" i="7"/>
  <c r="AK5332" i="7"/>
  <c r="AK5333" i="7"/>
  <c r="AK5334" i="7"/>
  <c r="AK5335" i="7"/>
  <c r="AK5336" i="7"/>
  <c r="AK5337" i="7"/>
  <c r="AK5338" i="7"/>
  <c r="AK5339" i="7"/>
  <c r="AK5340" i="7"/>
  <c r="AK5341" i="7"/>
  <c r="AK5342" i="7"/>
  <c r="AK5343" i="7"/>
  <c r="AK5344" i="7"/>
  <c r="AK5345" i="7"/>
  <c r="AK5346" i="7"/>
  <c r="AK5347" i="7"/>
  <c r="AK5348" i="7"/>
  <c r="AK5349" i="7"/>
  <c r="AK5350" i="7"/>
  <c r="AK5351" i="7"/>
  <c r="AK5352" i="7"/>
  <c r="AK5353" i="7"/>
  <c r="AK5354" i="7"/>
  <c r="AK5355" i="7"/>
  <c r="AK5356" i="7"/>
  <c r="AK5357" i="7"/>
  <c r="AK5358" i="7"/>
  <c r="AK5359" i="7"/>
  <c r="AK5360" i="7"/>
  <c r="AK5361" i="7"/>
  <c r="AK5362" i="7"/>
  <c r="AK5363" i="7"/>
  <c r="AK5364" i="7"/>
  <c r="AK5365" i="7"/>
  <c r="AK5366" i="7"/>
  <c r="AK5367" i="7"/>
  <c r="AK5368" i="7"/>
  <c r="AK5369" i="7"/>
  <c r="AK5370" i="7"/>
  <c r="AK5371" i="7"/>
  <c r="AK5372" i="7"/>
  <c r="AK5373" i="7"/>
  <c r="AK5374" i="7"/>
  <c r="AK5375" i="7"/>
  <c r="AK5376" i="7"/>
  <c r="AK5377" i="7"/>
  <c r="AK5378" i="7"/>
  <c r="AK5379" i="7"/>
  <c r="AK5380" i="7"/>
  <c r="AK5381" i="7"/>
  <c r="AK5382" i="7"/>
  <c r="AK5383" i="7"/>
  <c r="AK5384" i="7"/>
  <c r="AK5385" i="7"/>
  <c r="AK5386" i="7"/>
  <c r="AK5387" i="7"/>
  <c r="AK5388" i="7"/>
  <c r="AK5389" i="7"/>
  <c r="AK5390" i="7"/>
  <c r="AK5391" i="7"/>
  <c r="AK5392" i="7"/>
  <c r="AK5393" i="7"/>
  <c r="AK5394" i="7"/>
  <c r="AK5395" i="7"/>
  <c r="AK5396" i="7"/>
  <c r="AK5397" i="7"/>
  <c r="AK5398" i="7"/>
  <c r="AK5399" i="7"/>
  <c r="AK5400" i="7"/>
  <c r="AK5401" i="7"/>
  <c r="AK5402" i="7"/>
  <c r="AK5403" i="7"/>
  <c r="AK5404" i="7"/>
  <c r="AK5405" i="7"/>
  <c r="AK5406" i="7"/>
  <c r="AK5407" i="7"/>
  <c r="AK5408" i="7"/>
  <c r="AK5409" i="7"/>
  <c r="AK5410" i="7"/>
  <c r="AK5411" i="7"/>
  <c r="AK5412" i="7"/>
  <c r="AK5413" i="7"/>
  <c r="AK5414" i="7"/>
  <c r="AK5415" i="7"/>
  <c r="AK5416" i="7"/>
  <c r="AK5417" i="7"/>
  <c r="AK5418" i="7"/>
  <c r="AK5419" i="7"/>
  <c r="AK5420" i="7"/>
  <c r="AK5421" i="7"/>
  <c r="AK5422" i="7"/>
  <c r="AK5423" i="7"/>
  <c r="AK5424" i="7"/>
  <c r="AK5425" i="7"/>
  <c r="AK5426" i="7"/>
  <c r="AK5427" i="7"/>
  <c r="AK5428" i="7"/>
  <c r="AK5429" i="7"/>
  <c r="AK5430" i="7"/>
  <c r="AK5431" i="7"/>
  <c r="AK5432" i="7"/>
  <c r="AK5433" i="7"/>
  <c r="AK5434" i="7"/>
  <c r="AK5435" i="7"/>
  <c r="AK5436" i="7"/>
  <c r="AK5437" i="7"/>
  <c r="AK5438" i="7"/>
  <c r="AK5439" i="7"/>
  <c r="AK5440" i="7"/>
  <c r="AK5441" i="7"/>
  <c r="AK5442" i="7"/>
  <c r="AK5443" i="7"/>
  <c r="AK5444" i="7"/>
  <c r="AK5445" i="7"/>
  <c r="AK5446" i="7"/>
  <c r="AK5447" i="7"/>
  <c r="AK5448" i="7"/>
  <c r="AK5449" i="7"/>
  <c r="AK5450" i="7"/>
  <c r="AK5451" i="7"/>
  <c r="AK5452" i="7"/>
  <c r="AK5453" i="7"/>
  <c r="AK5454" i="7"/>
  <c r="AK5455" i="7"/>
  <c r="AK5456" i="7"/>
  <c r="AK5457" i="7"/>
  <c r="AK5458" i="7"/>
  <c r="AK5459" i="7"/>
  <c r="AK5460" i="7"/>
  <c r="AK5461" i="7"/>
  <c r="AK5462" i="7"/>
  <c r="AK5463" i="7"/>
  <c r="AK5464" i="7"/>
  <c r="AK5465" i="7"/>
  <c r="AK5466" i="7"/>
  <c r="AK5467" i="7"/>
  <c r="AK5468" i="7"/>
  <c r="AK5469" i="7"/>
  <c r="AK5470" i="7"/>
  <c r="AK5471" i="7"/>
  <c r="AK5472" i="7"/>
  <c r="AK5473" i="7"/>
  <c r="AK5474" i="7"/>
  <c r="AK5475" i="7"/>
  <c r="AK5476" i="7"/>
  <c r="AK5477" i="7"/>
  <c r="AK5478" i="7"/>
  <c r="AK5479" i="7"/>
  <c r="AK5480" i="7"/>
  <c r="AK5481" i="7"/>
  <c r="AK5482" i="7"/>
  <c r="AK5483" i="7"/>
  <c r="AK5484" i="7"/>
  <c r="AK5485" i="7"/>
  <c r="AK5486" i="7"/>
  <c r="AK5487" i="7"/>
  <c r="AK5488" i="7"/>
  <c r="AK5489" i="7"/>
  <c r="AK5490" i="7"/>
  <c r="AK5491" i="7"/>
  <c r="AK5492" i="7"/>
  <c r="AK5493" i="7"/>
  <c r="AK5494" i="7"/>
  <c r="AK5495" i="7"/>
  <c r="AK5496" i="7"/>
  <c r="AK5497" i="7"/>
  <c r="AK5498" i="7"/>
  <c r="AK5499" i="7"/>
  <c r="AK5500" i="7"/>
  <c r="AK5501" i="7"/>
  <c r="AK5502" i="7"/>
  <c r="AK5503" i="7"/>
  <c r="AK5504" i="7"/>
  <c r="AK5505" i="7"/>
  <c r="AK5506" i="7"/>
  <c r="AK5507" i="7"/>
  <c r="AK5508" i="7"/>
  <c r="AK5509" i="7"/>
  <c r="AK5510" i="7"/>
  <c r="AK5511" i="7"/>
  <c r="AK5512" i="7"/>
  <c r="AK5513" i="7"/>
  <c r="AK5514" i="7"/>
  <c r="AK5515" i="7"/>
  <c r="AK5516" i="7"/>
  <c r="AK5517" i="7"/>
  <c r="AK5518" i="7"/>
  <c r="AK5519" i="7"/>
  <c r="AK5520" i="7"/>
  <c r="AK5521" i="7"/>
  <c r="AK5522" i="7"/>
  <c r="AK5523" i="7"/>
  <c r="AK5524" i="7"/>
  <c r="AK5525" i="7"/>
  <c r="AK5526" i="7"/>
  <c r="AK5527" i="7"/>
  <c r="AK5528" i="7"/>
  <c r="AK5529" i="7"/>
  <c r="AK5530" i="7"/>
  <c r="AK5531" i="7"/>
  <c r="AK5532" i="7"/>
  <c r="AK5533" i="7"/>
  <c r="AK5534" i="7"/>
  <c r="AK5535" i="7"/>
  <c r="AK5536" i="7"/>
  <c r="AK5537" i="7"/>
  <c r="AK5538" i="7"/>
  <c r="AK5539" i="7"/>
  <c r="AK5540" i="7"/>
  <c r="AK5541" i="7"/>
  <c r="AK5542" i="7"/>
  <c r="AK5543" i="7"/>
  <c r="AK5544" i="7"/>
  <c r="AK5545" i="7"/>
  <c r="AK5546" i="7"/>
  <c r="AK5547" i="7"/>
  <c r="AK5548" i="7"/>
  <c r="AK5549" i="7"/>
  <c r="AK5550" i="7"/>
  <c r="AK5551" i="7"/>
  <c r="AK5552" i="7"/>
  <c r="AK5553" i="7"/>
  <c r="AK5554" i="7"/>
  <c r="AK5555" i="7"/>
  <c r="AK5556" i="7"/>
  <c r="AK5557" i="7"/>
  <c r="AK5558" i="7"/>
  <c r="AK5559" i="7"/>
  <c r="AK5560" i="7"/>
  <c r="AK5561" i="7"/>
  <c r="AK5562" i="7"/>
  <c r="AK5563" i="7"/>
  <c r="AK5564" i="7"/>
  <c r="AK5565" i="7"/>
  <c r="AK5566" i="7"/>
  <c r="AK5567" i="7"/>
  <c r="AK5568" i="7"/>
  <c r="AK5569" i="7"/>
  <c r="AK5570" i="7"/>
  <c r="AK5571" i="7"/>
  <c r="AK5572" i="7"/>
  <c r="AK5573" i="7"/>
  <c r="AK5574" i="7"/>
  <c r="AK5575" i="7"/>
  <c r="AK5576" i="7"/>
  <c r="AK5577" i="7"/>
  <c r="AK5578" i="7"/>
  <c r="AK5579" i="7"/>
  <c r="AK5580" i="7"/>
  <c r="AK5581" i="7"/>
  <c r="AK5582" i="7"/>
  <c r="AK5583" i="7"/>
  <c r="AK5584" i="7"/>
  <c r="AK5585" i="7"/>
  <c r="AK5586" i="7"/>
  <c r="AK5587" i="7"/>
  <c r="AK5588" i="7"/>
  <c r="AK5589" i="7"/>
  <c r="AK5590" i="7"/>
  <c r="AK5591" i="7"/>
  <c r="AK5592" i="7"/>
  <c r="AK5593" i="7"/>
  <c r="AK5594" i="7"/>
  <c r="AK5595" i="7"/>
  <c r="AK5596" i="7"/>
  <c r="AK5597" i="7"/>
  <c r="AK5598" i="7"/>
  <c r="AK5599" i="7"/>
  <c r="AK5600" i="7"/>
  <c r="AK5601" i="7"/>
  <c r="AK5602" i="7"/>
  <c r="AK5603" i="7"/>
  <c r="AK5604" i="7"/>
  <c r="AK5605" i="7"/>
  <c r="AK5606" i="7"/>
  <c r="AK5607" i="7"/>
  <c r="AK5608" i="7"/>
  <c r="AK5609" i="7"/>
  <c r="AK5610" i="7"/>
  <c r="AK5611" i="7"/>
  <c r="AK5612" i="7"/>
  <c r="AK5613" i="7"/>
  <c r="AK5614" i="7"/>
  <c r="AK5615" i="7"/>
  <c r="AK5616" i="7"/>
  <c r="AK5617" i="7"/>
  <c r="AK5618" i="7"/>
  <c r="AK5619" i="7"/>
  <c r="AK5620" i="7"/>
  <c r="AK5621" i="7"/>
  <c r="AK5622" i="7"/>
  <c r="AK5623" i="7"/>
  <c r="AK5624" i="7"/>
  <c r="AK5625" i="7"/>
  <c r="AK5626" i="7"/>
  <c r="AK5627" i="7"/>
  <c r="AK5628" i="7"/>
  <c r="AK5629" i="7"/>
  <c r="AK5630" i="7"/>
  <c r="AK5631" i="7"/>
  <c r="AK5632" i="7"/>
  <c r="AK5633" i="7"/>
  <c r="AK5634" i="7"/>
  <c r="AK5635" i="7"/>
  <c r="AK5636" i="7"/>
  <c r="AK5637" i="7"/>
  <c r="AK5638" i="7"/>
  <c r="AK5639" i="7"/>
  <c r="AK5640" i="7"/>
  <c r="AK5641" i="7"/>
  <c r="AK5642" i="7"/>
  <c r="AK5643" i="7"/>
  <c r="AK5644" i="7"/>
  <c r="AK5645" i="7"/>
  <c r="AK5646" i="7"/>
  <c r="AK5647" i="7"/>
  <c r="AK5648" i="7"/>
  <c r="AK5649" i="7"/>
  <c r="AK5650" i="7"/>
  <c r="AK5651" i="7"/>
  <c r="AK5652" i="7"/>
  <c r="AK5653" i="7"/>
  <c r="AK5654" i="7"/>
  <c r="AK5655" i="7"/>
  <c r="AK5656" i="7"/>
  <c r="AK5657" i="7"/>
  <c r="AK5658" i="7"/>
  <c r="AK5659" i="7"/>
  <c r="AK5660" i="7"/>
  <c r="AK5661" i="7"/>
  <c r="AK5662" i="7"/>
  <c r="AK5663" i="7"/>
  <c r="AK5664" i="7"/>
  <c r="AK5665" i="7"/>
  <c r="AK5666" i="7"/>
  <c r="AK5667" i="7"/>
  <c r="AK5668" i="7"/>
  <c r="AK5669" i="7"/>
  <c r="AK5670" i="7"/>
  <c r="AK5671" i="7"/>
  <c r="AK5672" i="7"/>
  <c r="AK5673" i="7"/>
  <c r="AK5674" i="7"/>
  <c r="AK5675" i="7"/>
  <c r="AK5676" i="7"/>
  <c r="AK5677" i="7"/>
  <c r="AK5678" i="7"/>
  <c r="AK5679" i="7"/>
  <c r="AK5680" i="7"/>
  <c r="AK5681" i="7"/>
  <c r="AK5682" i="7"/>
  <c r="AK5683" i="7"/>
  <c r="AK5684" i="7"/>
  <c r="AK5685" i="7"/>
  <c r="AK5686" i="7"/>
  <c r="AK5687" i="7"/>
  <c r="AK5688" i="7"/>
  <c r="AK5689" i="7"/>
  <c r="AK5690" i="7"/>
  <c r="AK5691" i="7"/>
  <c r="AK5692" i="7"/>
  <c r="AK5693" i="7"/>
  <c r="AK5694" i="7"/>
  <c r="AK5695" i="7"/>
  <c r="AK5696" i="7"/>
  <c r="AK5697" i="7"/>
  <c r="AK5698" i="7"/>
  <c r="AK5699" i="7"/>
  <c r="AK5700" i="7"/>
  <c r="AK5701" i="7"/>
  <c r="AK5702" i="7"/>
  <c r="AK5703" i="7"/>
  <c r="AK5704" i="7"/>
  <c r="AK5705" i="7"/>
  <c r="AK5706" i="7"/>
  <c r="AK5707" i="7"/>
  <c r="AK5708" i="7"/>
  <c r="AK5709" i="7"/>
  <c r="AK5710" i="7"/>
  <c r="AK5711" i="7"/>
  <c r="AK5712" i="7"/>
  <c r="AK5713" i="7"/>
  <c r="AK5714" i="7"/>
  <c r="AK5715" i="7"/>
  <c r="AK5716" i="7"/>
  <c r="AK5717" i="7"/>
  <c r="AK5718" i="7"/>
  <c r="AK5719" i="7"/>
  <c r="AK5720" i="7"/>
  <c r="AK5721" i="7"/>
  <c r="AK5722" i="7"/>
  <c r="AK5723" i="7"/>
  <c r="AK5724" i="7"/>
  <c r="AK5725" i="7"/>
  <c r="AK5726" i="7"/>
  <c r="AK5727" i="7"/>
  <c r="AK5728" i="7"/>
  <c r="AK5729" i="7"/>
  <c r="AK5730" i="7"/>
  <c r="AK5731" i="7"/>
  <c r="AK5732" i="7"/>
  <c r="AK5733" i="7"/>
  <c r="AK5734" i="7"/>
  <c r="AK5735" i="7"/>
  <c r="AK5736" i="7"/>
  <c r="AK5737" i="7"/>
  <c r="AK5738" i="7"/>
  <c r="AK5739" i="7"/>
  <c r="AK5740" i="7"/>
  <c r="AK5741" i="7"/>
  <c r="AK5742" i="7"/>
  <c r="AK5743" i="7"/>
  <c r="AK5744" i="7"/>
  <c r="AK5745" i="7"/>
  <c r="AK5746" i="7"/>
  <c r="AK5747" i="7"/>
  <c r="AK5748" i="7"/>
  <c r="AK5749" i="7"/>
  <c r="AK5750" i="7"/>
  <c r="AK5751" i="7"/>
  <c r="AK5752" i="7"/>
  <c r="AK5753" i="7"/>
  <c r="AK5754" i="7"/>
  <c r="AK5755" i="7"/>
  <c r="AK5756" i="7"/>
  <c r="AK5757" i="7"/>
  <c r="AK5758" i="7"/>
  <c r="AK5759" i="7"/>
  <c r="AK5760" i="7"/>
  <c r="AK5761" i="7"/>
  <c r="AK5762" i="7"/>
  <c r="AK5763" i="7"/>
  <c r="AK5764" i="7"/>
  <c r="AK5765" i="7"/>
  <c r="AK5766" i="7"/>
  <c r="AK5767" i="7"/>
  <c r="AK5768" i="7"/>
  <c r="AK5769" i="7"/>
  <c r="AK5770" i="7"/>
  <c r="AK5771" i="7"/>
  <c r="AK5772" i="7"/>
  <c r="AK5773" i="7"/>
  <c r="AK5774" i="7"/>
  <c r="AK5775" i="7"/>
  <c r="AK5776" i="7"/>
  <c r="AK5777" i="7"/>
  <c r="AK5778" i="7"/>
  <c r="AK5779" i="7"/>
  <c r="AK5780" i="7"/>
  <c r="AK5781" i="7"/>
  <c r="AK5782" i="7"/>
  <c r="AK5783" i="7"/>
  <c r="AK5784" i="7"/>
  <c r="AK5785" i="7"/>
  <c r="AK5786" i="7"/>
  <c r="AK5787" i="7"/>
  <c r="AK5788" i="7"/>
  <c r="AK5789" i="7"/>
  <c r="AK5790" i="7"/>
  <c r="AK5791" i="7"/>
  <c r="AK5792" i="7"/>
  <c r="AK5793" i="7"/>
  <c r="AK5794" i="7"/>
  <c r="AK5795" i="7"/>
  <c r="AK5796" i="7"/>
  <c r="AK5797" i="7"/>
  <c r="AK5798" i="7"/>
  <c r="AK5799" i="7"/>
  <c r="AK5800" i="7"/>
  <c r="AK5801" i="7"/>
  <c r="AK5802" i="7"/>
  <c r="AK5803" i="7"/>
  <c r="AK5804" i="7"/>
  <c r="AK5805" i="7"/>
  <c r="AK5806" i="7"/>
  <c r="AK5807" i="7"/>
  <c r="AK5808" i="7"/>
  <c r="AK5809" i="7"/>
  <c r="AK5810" i="7"/>
  <c r="AK5811" i="7"/>
  <c r="AK5812" i="7"/>
  <c r="AK5813" i="7"/>
  <c r="AK5814" i="7"/>
  <c r="AK5815" i="7"/>
  <c r="AK5816" i="7"/>
  <c r="AK5817" i="7"/>
  <c r="AK5818" i="7"/>
  <c r="AK5819" i="7"/>
  <c r="AK5820" i="7"/>
  <c r="AK5821" i="7"/>
  <c r="AK5822" i="7"/>
  <c r="AK5823" i="7"/>
  <c r="AK5824" i="7"/>
  <c r="AK5825" i="7"/>
  <c r="AK5826" i="7"/>
  <c r="AK5827" i="7"/>
  <c r="AK5828" i="7"/>
  <c r="AK5829" i="7"/>
  <c r="AK5830" i="7"/>
  <c r="AK5831" i="7"/>
  <c r="AK5832" i="7"/>
  <c r="AK5833" i="7"/>
  <c r="AK5834" i="7"/>
  <c r="AK5835" i="7"/>
  <c r="AK5836" i="7"/>
  <c r="AK5837" i="7"/>
  <c r="AK5838" i="7"/>
  <c r="AK5839" i="7"/>
  <c r="AK5840" i="7"/>
  <c r="AK5841" i="7"/>
  <c r="AK5842" i="7"/>
  <c r="AK5843" i="7"/>
  <c r="AK5844" i="7"/>
  <c r="AK5845" i="7"/>
  <c r="AK5846" i="7"/>
  <c r="AK5847" i="7"/>
  <c r="AK5848" i="7"/>
  <c r="AK5849" i="7"/>
  <c r="AK5850" i="7"/>
  <c r="AK5851" i="7"/>
  <c r="AK5852" i="7"/>
  <c r="AK5853" i="7"/>
  <c r="AK5854" i="7"/>
  <c r="AK5855" i="7"/>
  <c r="AK5856" i="7"/>
  <c r="AK5857" i="7"/>
  <c r="AK5858" i="7"/>
  <c r="AK5859" i="7"/>
  <c r="AK5860" i="7"/>
  <c r="AK5861" i="7"/>
  <c r="AK5862" i="7"/>
  <c r="AK5863" i="7"/>
  <c r="AK5864" i="7"/>
  <c r="AK5865" i="7"/>
  <c r="AK5866" i="7"/>
  <c r="AK5867" i="7"/>
  <c r="AK5868" i="7"/>
  <c r="AK5869" i="7"/>
  <c r="AK5870" i="7"/>
  <c r="AK5871" i="7"/>
  <c r="AK5872" i="7"/>
  <c r="AK5873" i="7"/>
  <c r="AK5874" i="7"/>
  <c r="AK5875" i="7"/>
  <c r="AK5876" i="7"/>
  <c r="AK5877" i="7"/>
  <c r="AK5878" i="7"/>
  <c r="AK5879" i="7"/>
  <c r="AK5880" i="7"/>
  <c r="AK5881" i="7"/>
  <c r="AK5882" i="7"/>
  <c r="AK5883" i="7"/>
  <c r="AK5884" i="7"/>
  <c r="AK5885" i="7"/>
  <c r="AK5886" i="7"/>
  <c r="AK5887" i="7"/>
  <c r="AK5888" i="7"/>
  <c r="AK5889" i="7"/>
  <c r="AK5890" i="7"/>
  <c r="AK5891" i="7"/>
  <c r="AK5892" i="7"/>
  <c r="AK5893" i="7"/>
  <c r="AK5894" i="7"/>
  <c r="AK5895" i="7"/>
  <c r="AK5896" i="7"/>
  <c r="AK5897" i="7"/>
  <c r="AK5898" i="7"/>
  <c r="AK5899" i="7"/>
  <c r="AK5900" i="7"/>
  <c r="AK5901" i="7"/>
  <c r="AK5902" i="7"/>
  <c r="AK5903" i="7"/>
  <c r="AK5904" i="7"/>
  <c r="AK5905" i="7"/>
  <c r="AK5906" i="7"/>
  <c r="AK5907" i="7"/>
  <c r="AK5908" i="7"/>
  <c r="AK5909" i="7"/>
  <c r="AK5910" i="7"/>
  <c r="AK5911" i="7"/>
  <c r="AK5912" i="7"/>
  <c r="AK5913" i="7"/>
  <c r="AK5914" i="7"/>
  <c r="AK5915" i="7"/>
  <c r="AK5916" i="7"/>
  <c r="AK5917" i="7"/>
  <c r="AK5918" i="7"/>
  <c r="AK5919" i="7"/>
  <c r="AK5920" i="7"/>
  <c r="AK5921" i="7"/>
  <c r="AK5922" i="7"/>
  <c r="AK5923" i="7"/>
  <c r="AK5924" i="7"/>
  <c r="AK5925" i="7"/>
  <c r="AK5926" i="7"/>
  <c r="AK5927" i="7"/>
  <c r="AK5928" i="7"/>
  <c r="AK5929" i="7"/>
  <c r="AK5930" i="7"/>
  <c r="AK5931" i="7"/>
  <c r="AK5932" i="7"/>
  <c r="AK5933" i="7"/>
  <c r="AK5934" i="7"/>
  <c r="AK5935" i="7"/>
  <c r="AK5936" i="7"/>
  <c r="AK5937" i="7"/>
  <c r="AK5938" i="7"/>
  <c r="AK5939" i="7"/>
  <c r="AK5940" i="7"/>
  <c r="AK5941" i="7"/>
  <c r="AK5942" i="7"/>
  <c r="AK5943" i="7"/>
  <c r="AK5944" i="7"/>
  <c r="AK5945" i="7"/>
  <c r="AK5946" i="7"/>
  <c r="AK5947" i="7"/>
  <c r="AK5948" i="7"/>
  <c r="AK5949" i="7"/>
  <c r="AK5950" i="7"/>
  <c r="AK5951" i="7"/>
  <c r="AK5952" i="7"/>
  <c r="AK5953" i="7"/>
  <c r="AK5954" i="7"/>
  <c r="AK5955" i="7"/>
  <c r="AK5956" i="7"/>
  <c r="AK5957" i="7"/>
  <c r="AK5958" i="7"/>
  <c r="AK5959" i="7"/>
  <c r="AK5960" i="7"/>
  <c r="AK5961" i="7"/>
  <c r="AK5962" i="7"/>
  <c r="AK5963" i="7"/>
  <c r="AK5964" i="7"/>
  <c r="AK5965" i="7"/>
  <c r="AK5966" i="7"/>
  <c r="AK5967" i="7"/>
  <c r="AK5968" i="7"/>
  <c r="AK5969" i="7"/>
  <c r="AK5970" i="7"/>
  <c r="AK5971" i="7"/>
  <c r="AK5972" i="7"/>
  <c r="AK5973" i="7"/>
  <c r="AK5974" i="7"/>
  <c r="AK5975" i="7"/>
  <c r="AK5976" i="7"/>
  <c r="AK5977" i="7"/>
  <c r="AK5978" i="7"/>
  <c r="AK5979" i="7"/>
  <c r="AK5980" i="7"/>
  <c r="AK5981" i="7"/>
  <c r="AK5982" i="7"/>
  <c r="AK5983" i="7"/>
  <c r="AK5984" i="7"/>
  <c r="AK5985" i="7"/>
  <c r="AK5986" i="7"/>
  <c r="AK5987" i="7"/>
  <c r="AK5988" i="7"/>
  <c r="AK5989" i="7"/>
  <c r="AK5990" i="7"/>
  <c r="AK5991" i="7"/>
  <c r="AK5992" i="7"/>
  <c r="AK5993" i="7"/>
  <c r="AK5994" i="7"/>
  <c r="AK5995" i="7"/>
  <c r="AK5996" i="7"/>
  <c r="AK5997" i="7"/>
  <c r="AK5998" i="7"/>
  <c r="AK5999" i="7"/>
  <c r="AK6000" i="7"/>
  <c r="AK6001" i="7"/>
  <c r="AK6002" i="7"/>
  <c r="AK6003" i="7"/>
  <c r="AK6004" i="7"/>
  <c r="AK6005" i="7"/>
  <c r="AK6006" i="7"/>
  <c r="AK6007" i="7"/>
  <c r="AK6008" i="7"/>
  <c r="AK6009" i="7"/>
  <c r="AK6010" i="7"/>
  <c r="AK6011" i="7"/>
  <c r="AK6012" i="7"/>
  <c r="AK6013" i="7"/>
  <c r="AK6014" i="7"/>
  <c r="AK6015" i="7"/>
  <c r="AK6016" i="7"/>
  <c r="AK6017" i="7"/>
  <c r="AK6018" i="7"/>
  <c r="AK6019" i="7"/>
  <c r="AK6020" i="7"/>
  <c r="AK6021" i="7"/>
  <c r="AK6022" i="7"/>
  <c r="AK6023" i="7"/>
  <c r="AK6024" i="7"/>
  <c r="AK6025" i="7"/>
  <c r="AK6026" i="7"/>
  <c r="AK6027" i="7"/>
  <c r="AK6028" i="7"/>
  <c r="AK6029" i="7"/>
  <c r="AK6030" i="7"/>
  <c r="AK6031" i="7"/>
  <c r="AK6032" i="7"/>
  <c r="AK6033" i="7"/>
  <c r="AK6034" i="7"/>
  <c r="AK6035" i="7"/>
  <c r="AK6036" i="7"/>
  <c r="AK6037" i="7"/>
  <c r="AK6038" i="7"/>
  <c r="AK6039" i="7"/>
  <c r="AK6040" i="7"/>
  <c r="AK6041" i="7"/>
  <c r="AK6042" i="7"/>
  <c r="AK6043" i="7"/>
  <c r="AK6044" i="7"/>
  <c r="AK6045" i="7"/>
  <c r="AK6046" i="7"/>
  <c r="AK6047" i="7"/>
  <c r="AK6048" i="7"/>
  <c r="AK6049" i="7"/>
  <c r="AK6050" i="7"/>
  <c r="AK6051" i="7"/>
  <c r="AK6052" i="7"/>
  <c r="AK6053" i="7"/>
  <c r="AK6054" i="7"/>
  <c r="AK6055" i="7"/>
  <c r="AK6056" i="7"/>
  <c r="AK6057" i="7"/>
  <c r="AK6058" i="7"/>
  <c r="AK6059" i="7"/>
  <c r="AK6060" i="7"/>
  <c r="AK6061" i="7"/>
  <c r="AK6062" i="7"/>
  <c r="AK6063" i="7"/>
  <c r="AK6064" i="7"/>
  <c r="AK6065" i="7"/>
  <c r="AK6066" i="7"/>
  <c r="AK6067" i="7"/>
  <c r="AK6068" i="7"/>
  <c r="AK6069" i="7"/>
  <c r="AK6070" i="7"/>
  <c r="AK6071" i="7"/>
  <c r="AK6072" i="7"/>
  <c r="AK6073" i="7"/>
  <c r="AK6074" i="7"/>
  <c r="AK6075" i="7"/>
  <c r="AK6076" i="7"/>
  <c r="AK6077" i="7"/>
  <c r="AK6078" i="7"/>
  <c r="AK6079" i="7"/>
  <c r="AK6080" i="7"/>
  <c r="AK6081" i="7"/>
  <c r="AK6082" i="7"/>
  <c r="AK6083" i="7"/>
  <c r="AK6084" i="7"/>
  <c r="AK6085" i="7"/>
  <c r="AK6086" i="7"/>
  <c r="AK6087" i="7"/>
  <c r="AK6088" i="7"/>
  <c r="AK6089" i="7"/>
  <c r="AK6090" i="7"/>
  <c r="AK6091" i="7"/>
  <c r="AK6092" i="7"/>
  <c r="AK6093" i="7"/>
  <c r="AK6094" i="7"/>
  <c r="AK6095" i="7"/>
  <c r="AK6096" i="7"/>
  <c r="AK6097" i="7"/>
  <c r="AK6098" i="7"/>
  <c r="AK6099" i="7"/>
  <c r="AK6100" i="7"/>
  <c r="AK6101" i="7"/>
  <c r="AK6102" i="7"/>
  <c r="AK6103" i="7"/>
  <c r="AK6104" i="7"/>
  <c r="AK6105" i="7"/>
  <c r="AK6106" i="7"/>
  <c r="AK6107" i="7"/>
  <c r="AK6108" i="7"/>
  <c r="AK6109" i="7"/>
  <c r="AK6110" i="7"/>
  <c r="AK6111" i="7"/>
  <c r="AK6112" i="7"/>
  <c r="AK6113" i="7"/>
  <c r="AK6114" i="7"/>
  <c r="AK6115" i="7"/>
  <c r="AK6116" i="7"/>
  <c r="AK6117" i="7"/>
  <c r="AK6118" i="7"/>
  <c r="AK6119" i="7"/>
  <c r="AK6120" i="7"/>
  <c r="AK6121" i="7"/>
  <c r="AK6122" i="7"/>
  <c r="AK6123" i="7"/>
  <c r="AK6124" i="7"/>
  <c r="AK6125" i="7"/>
  <c r="AK6126" i="7"/>
  <c r="AK6127" i="7"/>
  <c r="AK6128" i="7"/>
  <c r="AK6129" i="7"/>
  <c r="AK6130" i="7"/>
  <c r="AK6131" i="7"/>
  <c r="AK6132" i="7"/>
  <c r="AK6133" i="7"/>
  <c r="AK6134" i="7"/>
  <c r="AK6135" i="7"/>
  <c r="AK6136" i="7"/>
  <c r="AK6137" i="7"/>
  <c r="AK6138" i="7"/>
  <c r="AK6139" i="7"/>
  <c r="AK6140" i="7"/>
  <c r="AK6141" i="7"/>
  <c r="AK6142" i="7"/>
  <c r="AK6143" i="7"/>
  <c r="AK6144" i="7"/>
  <c r="AK6145" i="7"/>
  <c r="AK6146" i="7"/>
  <c r="AK6147" i="7"/>
  <c r="AK6148" i="7"/>
  <c r="AK6149" i="7"/>
  <c r="AK6150" i="7"/>
  <c r="AK6151" i="7"/>
  <c r="AK6152" i="7"/>
  <c r="AK6153" i="7"/>
  <c r="AK6154" i="7"/>
  <c r="AK6155" i="7"/>
  <c r="AK6156" i="7"/>
  <c r="AK6157" i="7"/>
  <c r="AK6158" i="7"/>
  <c r="AK6159" i="7"/>
  <c r="AK6160" i="7"/>
  <c r="AK6161" i="7"/>
  <c r="AK6162" i="7"/>
  <c r="AK6163" i="7"/>
  <c r="AK6164" i="7"/>
  <c r="AK6165" i="7"/>
  <c r="AK6166" i="7"/>
  <c r="AK6167" i="7"/>
  <c r="AK6168" i="7"/>
  <c r="AK6169" i="7"/>
  <c r="AK6170" i="7"/>
  <c r="AK6171" i="7"/>
  <c r="AK6172" i="7"/>
  <c r="AK6173" i="7"/>
  <c r="AK6174" i="7"/>
  <c r="AK6175" i="7"/>
  <c r="AK6176" i="7"/>
  <c r="AK6177" i="7"/>
  <c r="AK6178" i="7"/>
  <c r="AK6179" i="7"/>
  <c r="AK6180" i="7"/>
  <c r="AK6181" i="7"/>
  <c r="AK6182" i="7"/>
  <c r="AK6183" i="7"/>
  <c r="AK6184" i="7"/>
  <c r="AK6185" i="7"/>
  <c r="AK6186" i="7"/>
  <c r="AK6187" i="7"/>
  <c r="AK6188" i="7"/>
  <c r="AK6189" i="7"/>
  <c r="AK6190" i="7"/>
  <c r="AK6191" i="7"/>
  <c r="AK6192" i="7"/>
  <c r="AK6193" i="7"/>
  <c r="AK6194" i="7"/>
  <c r="AK6195" i="7"/>
  <c r="AK6196" i="7"/>
  <c r="AK6197" i="7"/>
  <c r="AK6198" i="7"/>
  <c r="AK6199" i="7"/>
  <c r="AK6200" i="7"/>
  <c r="AK6201" i="7"/>
  <c r="AK6202" i="7"/>
  <c r="AK6203" i="7"/>
  <c r="AK6204" i="7"/>
  <c r="AK6205" i="7"/>
  <c r="AK6206" i="7"/>
  <c r="AK6207" i="7"/>
  <c r="AK6208" i="7"/>
  <c r="AK6209" i="7"/>
  <c r="AK6210" i="7"/>
  <c r="AK6211" i="7"/>
  <c r="AK6212" i="7"/>
  <c r="AK6213" i="7"/>
  <c r="AK6214" i="7"/>
  <c r="AK6215" i="7"/>
  <c r="AK6216" i="7"/>
  <c r="AK6217" i="7"/>
  <c r="AK6218" i="7"/>
  <c r="AK6219" i="7"/>
  <c r="AK6220" i="7"/>
  <c r="AK6221" i="7"/>
  <c r="AK6222" i="7"/>
  <c r="AK6223" i="7"/>
  <c r="AK6224" i="7"/>
  <c r="AK6225" i="7"/>
  <c r="AK6226" i="7"/>
  <c r="AK6227" i="7"/>
  <c r="AK6228" i="7"/>
  <c r="AK6229" i="7"/>
  <c r="AK6230" i="7"/>
  <c r="AK6231" i="7"/>
  <c r="AK6232" i="7"/>
  <c r="AK6233" i="7"/>
  <c r="AK6234" i="7"/>
  <c r="AK6235" i="7"/>
  <c r="AK6236" i="7"/>
  <c r="AK6237" i="7"/>
  <c r="AK6238" i="7"/>
  <c r="AK6239" i="7"/>
  <c r="AK6240" i="7"/>
  <c r="AK6241" i="7"/>
  <c r="AK6242" i="7"/>
  <c r="AK6243" i="7"/>
  <c r="AK6244" i="7"/>
  <c r="AK6245" i="7"/>
  <c r="AK6246" i="7"/>
  <c r="AK6247" i="7"/>
  <c r="AK6248" i="7"/>
  <c r="AK6249" i="7"/>
  <c r="AK6250" i="7"/>
  <c r="AK6251" i="7"/>
  <c r="AK6252" i="7"/>
  <c r="AK6253" i="7"/>
  <c r="AK6254" i="7"/>
  <c r="AK6255" i="7"/>
  <c r="AK6256" i="7"/>
  <c r="AK6257" i="7"/>
  <c r="AK6258" i="7"/>
  <c r="AK6259" i="7"/>
  <c r="AK6260" i="7"/>
  <c r="AK6261" i="7"/>
  <c r="AK6262" i="7"/>
  <c r="AK6263" i="7"/>
  <c r="AK6264" i="7"/>
  <c r="AK6265" i="7"/>
  <c r="AK6266" i="7"/>
  <c r="AK6267" i="7"/>
  <c r="AK6268" i="7"/>
  <c r="AK6269" i="7"/>
  <c r="AK6270" i="7"/>
  <c r="AK6271" i="7"/>
  <c r="AK6272" i="7"/>
  <c r="AK6273" i="7"/>
  <c r="AK6274" i="7"/>
  <c r="AK6275" i="7"/>
  <c r="AK6276" i="7"/>
  <c r="AK6277" i="7"/>
  <c r="AK6278" i="7"/>
  <c r="AK6279" i="7"/>
  <c r="AK6280" i="7"/>
  <c r="AK6281" i="7"/>
  <c r="AK6282" i="7"/>
  <c r="AK6283" i="7"/>
  <c r="AK6284" i="7"/>
  <c r="AK6285" i="7"/>
  <c r="AK6286" i="7"/>
  <c r="AK6287" i="7"/>
  <c r="AK6288" i="7"/>
  <c r="AK6289" i="7"/>
  <c r="AK6290" i="7"/>
  <c r="AK6291" i="7"/>
  <c r="AK6292" i="7"/>
  <c r="AK6293" i="7"/>
  <c r="AK6294" i="7"/>
  <c r="AK6295" i="7"/>
  <c r="AK6296" i="7"/>
  <c r="AK6297" i="7"/>
  <c r="AK6298" i="7"/>
  <c r="AK6299" i="7"/>
  <c r="AK6300" i="7"/>
  <c r="AK6301" i="7"/>
  <c r="AK6302" i="7"/>
  <c r="AK6303" i="7"/>
  <c r="AK6304" i="7"/>
  <c r="AK6305" i="7"/>
  <c r="AK6306" i="7"/>
  <c r="AK6307" i="7"/>
  <c r="AK6308" i="7"/>
  <c r="AK6309" i="7"/>
  <c r="AK6310" i="7"/>
  <c r="AK6311" i="7"/>
  <c r="AK6312" i="7"/>
  <c r="AK6313" i="7"/>
  <c r="AK6314" i="7"/>
  <c r="AK6315" i="7"/>
  <c r="AK6316" i="7"/>
  <c r="AK6317" i="7"/>
  <c r="AK6318" i="7"/>
  <c r="AK6319" i="7"/>
  <c r="AK6320" i="7"/>
  <c r="AK6321" i="7"/>
  <c r="AK6322" i="7"/>
  <c r="AK6323" i="7"/>
  <c r="AK6324" i="7"/>
  <c r="AK6325" i="7"/>
  <c r="AK6326" i="7"/>
  <c r="AK6327" i="7"/>
  <c r="AK6328" i="7"/>
  <c r="AK6329" i="7"/>
  <c r="AK6330" i="7"/>
  <c r="AK6331" i="7"/>
  <c r="AK6332" i="7"/>
  <c r="AK6333" i="7"/>
  <c r="AK6334" i="7"/>
  <c r="AK6335" i="7"/>
  <c r="AK6336" i="7"/>
  <c r="AK6337" i="7"/>
  <c r="AK6338" i="7"/>
  <c r="AK6339" i="7"/>
  <c r="AK6340" i="7"/>
  <c r="AK6341" i="7"/>
  <c r="AK6342" i="7"/>
  <c r="AK6343" i="7"/>
  <c r="AK6344" i="7"/>
  <c r="AK6345" i="7"/>
  <c r="AK6346" i="7"/>
  <c r="AK6347" i="7"/>
  <c r="AK6348" i="7"/>
  <c r="AK6349" i="7"/>
  <c r="AK6350" i="7"/>
  <c r="AK6351" i="7"/>
  <c r="AK6352" i="7"/>
  <c r="AK6353" i="7"/>
  <c r="AK6354" i="7"/>
  <c r="AK6355" i="7"/>
  <c r="AK6356" i="7"/>
  <c r="AK6357" i="7"/>
  <c r="AK6358" i="7"/>
  <c r="AK6359" i="7"/>
  <c r="AK6360" i="7"/>
  <c r="AK6361" i="7"/>
  <c r="AK6362" i="7"/>
  <c r="AK6363" i="7"/>
  <c r="AK6364" i="7"/>
  <c r="AK6365" i="7"/>
  <c r="AK6366" i="7"/>
  <c r="AK6367" i="7"/>
  <c r="AK6368" i="7"/>
  <c r="AK6369" i="7"/>
  <c r="AK6370" i="7"/>
  <c r="AK6371" i="7"/>
  <c r="AK6372" i="7"/>
  <c r="AK6373" i="7"/>
  <c r="AK6374" i="7"/>
  <c r="AK6375" i="7"/>
  <c r="AK6376" i="7"/>
  <c r="AK6377" i="7"/>
  <c r="AK6378" i="7"/>
  <c r="AK6379" i="7"/>
  <c r="AK6380" i="7"/>
  <c r="AK6381" i="7"/>
  <c r="AK6382" i="7"/>
  <c r="AK6383" i="7"/>
  <c r="AK6384" i="7"/>
  <c r="AK6385" i="7"/>
  <c r="AK6386" i="7"/>
  <c r="AK6387" i="7"/>
  <c r="AK6388" i="7"/>
  <c r="AK6389" i="7"/>
  <c r="AK6390" i="7"/>
  <c r="AK6391" i="7"/>
  <c r="AK6392" i="7"/>
  <c r="AK6393" i="7"/>
  <c r="AK6394" i="7"/>
  <c r="AK6395" i="7"/>
  <c r="AK6396" i="7"/>
  <c r="AK6397" i="7"/>
  <c r="AK6398" i="7"/>
  <c r="AK6399" i="7"/>
  <c r="AK6400" i="7"/>
  <c r="AK6401" i="7"/>
  <c r="AK6402" i="7"/>
  <c r="AK6403" i="7"/>
  <c r="AK6404" i="7"/>
  <c r="AK6405" i="7"/>
  <c r="AK6406" i="7"/>
  <c r="AK6407" i="7"/>
  <c r="AK6408" i="7"/>
  <c r="AK6409" i="7"/>
  <c r="AK6410" i="7"/>
  <c r="AK6411" i="7"/>
  <c r="AK6412" i="7"/>
  <c r="AK6413" i="7"/>
  <c r="AK6414" i="7"/>
  <c r="AK6415" i="7"/>
  <c r="AK6416" i="7"/>
  <c r="AK6417" i="7"/>
  <c r="AK6418" i="7"/>
  <c r="AK6419" i="7"/>
  <c r="AK6420" i="7"/>
  <c r="AK6421" i="7"/>
  <c r="AK6422" i="7"/>
  <c r="AK6423" i="7"/>
  <c r="AK6424" i="7"/>
  <c r="AK6425" i="7"/>
  <c r="AK6426" i="7"/>
  <c r="AK6427" i="7"/>
  <c r="AK6428" i="7"/>
  <c r="AK6429" i="7"/>
  <c r="AK6430" i="7"/>
  <c r="AK6431" i="7"/>
  <c r="AK6432" i="7"/>
  <c r="AK6433" i="7"/>
  <c r="AK6434" i="7"/>
  <c r="AK6435" i="7"/>
  <c r="AK6436" i="7"/>
  <c r="AK6437" i="7"/>
  <c r="AK6438" i="7"/>
  <c r="AK6439" i="7"/>
  <c r="AK6440" i="7"/>
  <c r="AK6441" i="7"/>
  <c r="AK6442" i="7"/>
  <c r="AK6443" i="7"/>
  <c r="AK6444" i="7"/>
  <c r="AK6445" i="7"/>
  <c r="AK6446" i="7"/>
  <c r="AK6447" i="7"/>
  <c r="AK6448" i="7"/>
  <c r="AK6449" i="7"/>
  <c r="AK6450" i="7"/>
  <c r="AK6451" i="7"/>
  <c r="AK6452" i="7"/>
  <c r="AK6453" i="7"/>
  <c r="AK6454" i="7"/>
  <c r="AK6455" i="7"/>
  <c r="AK6456" i="7"/>
  <c r="AK6457" i="7"/>
  <c r="AK6458" i="7"/>
  <c r="AK6459" i="7"/>
  <c r="AK6460" i="7"/>
  <c r="AK6461" i="7"/>
  <c r="AK6462" i="7"/>
  <c r="AK6463" i="7"/>
  <c r="AK6464" i="7"/>
  <c r="AK6465" i="7"/>
  <c r="AK6466" i="7"/>
  <c r="AK6467" i="7"/>
  <c r="AK6468" i="7"/>
  <c r="AK6469" i="7"/>
  <c r="AK6470" i="7"/>
  <c r="AK6471" i="7"/>
  <c r="AK6472" i="7"/>
  <c r="AK6473" i="7"/>
  <c r="AK6474" i="7"/>
  <c r="AK6475" i="7"/>
  <c r="AK6476" i="7"/>
  <c r="AK6477" i="7"/>
  <c r="AK6478" i="7"/>
  <c r="AK6479" i="7"/>
  <c r="AK6480" i="7"/>
  <c r="AK6481" i="7"/>
  <c r="AK6482" i="7"/>
  <c r="AK6483" i="7"/>
  <c r="AK6484" i="7"/>
  <c r="AK6485" i="7"/>
  <c r="AK6486" i="7"/>
  <c r="AK6487" i="7"/>
  <c r="AK6488" i="7"/>
  <c r="AK6489" i="7"/>
  <c r="AK6490" i="7"/>
  <c r="AK6491" i="7"/>
  <c r="AK6492" i="7"/>
  <c r="AK6493" i="7"/>
  <c r="AK6494" i="7"/>
  <c r="AK6495" i="7"/>
  <c r="AK6496" i="7"/>
  <c r="AK6497" i="7"/>
  <c r="AK6498" i="7"/>
  <c r="AK6499" i="7"/>
  <c r="AK6500" i="7"/>
  <c r="AK6501" i="7"/>
  <c r="AK6502" i="7"/>
  <c r="AK6503" i="7"/>
  <c r="AK6504" i="7"/>
  <c r="AK6505" i="7"/>
  <c r="AK6506" i="7"/>
  <c r="AK6507" i="7"/>
  <c r="AK6508" i="7"/>
  <c r="AK6509" i="7"/>
  <c r="AK6510" i="7"/>
  <c r="AK6511" i="7"/>
  <c r="AK6512" i="7"/>
  <c r="AK6513" i="7"/>
  <c r="AK6514" i="7"/>
  <c r="AK6515" i="7"/>
  <c r="AK6516" i="7"/>
  <c r="AK6517" i="7"/>
  <c r="AK6518" i="7"/>
  <c r="AK6519" i="7"/>
  <c r="AK6520" i="7"/>
  <c r="AK6521" i="7"/>
  <c r="AK6522" i="7"/>
  <c r="AK6523" i="7"/>
  <c r="AK6524" i="7"/>
  <c r="AK6525" i="7"/>
  <c r="AK6526" i="7"/>
  <c r="AK6527" i="7"/>
  <c r="AK6528" i="7"/>
  <c r="AK6529" i="7"/>
  <c r="AK6530" i="7"/>
  <c r="AK6531" i="7"/>
  <c r="AK6532" i="7"/>
  <c r="AK6533" i="7"/>
  <c r="AK6534" i="7"/>
  <c r="AK6535" i="7"/>
  <c r="AK6536" i="7"/>
  <c r="AK6537" i="7"/>
  <c r="AK6538" i="7"/>
  <c r="AK6539" i="7"/>
  <c r="AK6540" i="7"/>
  <c r="AK6541" i="7"/>
  <c r="AK6542" i="7"/>
  <c r="AK6543" i="7"/>
  <c r="AK6544" i="7"/>
  <c r="AK6545" i="7"/>
  <c r="AK6546" i="7"/>
  <c r="AK6547" i="7"/>
  <c r="AK6548" i="7"/>
  <c r="AK6549" i="7"/>
  <c r="AK6550" i="7"/>
  <c r="AK6551" i="7"/>
  <c r="AK6552" i="7"/>
  <c r="AK6553" i="7"/>
  <c r="AK6554" i="7"/>
  <c r="AK6555" i="7"/>
  <c r="AK6556" i="7"/>
  <c r="AK6557" i="7"/>
  <c r="AK6558" i="7"/>
  <c r="AK6559" i="7"/>
  <c r="AK6560" i="7"/>
  <c r="AK6561" i="7"/>
  <c r="AK6562" i="7"/>
  <c r="AK6563" i="7"/>
  <c r="AK6564" i="7"/>
  <c r="AK6565" i="7"/>
  <c r="AK6566" i="7"/>
  <c r="AK6567" i="7"/>
  <c r="AK6568" i="7"/>
  <c r="AK6569" i="7"/>
  <c r="AK6570" i="7"/>
  <c r="AK6571" i="7"/>
  <c r="AK6572" i="7"/>
  <c r="AK6573" i="7"/>
  <c r="AK6574" i="7"/>
  <c r="AK6575" i="7"/>
  <c r="AK6576" i="7"/>
  <c r="AK6577" i="7"/>
  <c r="AK6578" i="7"/>
  <c r="AK6579" i="7"/>
  <c r="AK6580" i="7"/>
  <c r="AK6581" i="7"/>
  <c r="AK6582" i="7"/>
  <c r="AK6583" i="7"/>
  <c r="AK6584" i="7"/>
  <c r="AK6585" i="7"/>
  <c r="AK6586" i="7"/>
  <c r="AK6587" i="7"/>
  <c r="AK6588" i="7"/>
  <c r="AK6589" i="7"/>
  <c r="AK6590" i="7"/>
  <c r="AK6591" i="7"/>
  <c r="AK6592" i="7"/>
  <c r="AK6593" i="7"/>
  <c r="AK6594" i="7"/>
  <c r="AK6595" i="7"/>
  <c r="AK6596" i="7"/>
  <c r="AK6597" i="7"/>
  <c r="AK6598" i="7"/>
  <c r="AK6599" i="7"/>
  <c r="AK6600" i="7"/>
  <c r="AK6601" i="7"/>
  <c r="AK6602" i="7"/>
  <c r="AK6603" i="7"/>
  <c r="AK6604" i="7"/>
  <c r="AK6605" i="7"/>
  <c r="AK6606" i="7"/>
  <c r="AK6607" i="7"/>
  <c r="AK6608" i="7"/>
  <c r="AK6609" i="7"/>
  <c r="AK6610" i="7"/>
  <c r="AK6611" i="7"/>
  <c r="AK6612" i="7"/>
  <c r="AK6613" i="7"/>
  <c r="AK6614" i="7"/>
  <c r="AK6615" i="7"/>
  <c r="AK6616" i="7"/>
  <c r="AK6617" i="7"/>
  <c r="AK6618" i="7"/>
  <c r="AK6619" i="7"/>
  <c r="AK6620" i="7"/>
  <c r="AK6621" i="7"/>
  <c r="AK6622" i="7"/>
  <c r="AK6623" i="7"/>
  <c r="AK6624" i="7"/>
  <c r="AK6625" i="7"/>
  <c r="AK6626" i="7"/>
  <c r="AK6627" i="7"/>
  <c r="AK6628" i="7"/>
  <c r="AK6629" i="7"/>
  <c r="AK6630" i="7"/>
  <c r="AK6631" i="7"/>
  <c r="AK6632" i="7"/>
  <c r="AK6633" i="7"/>
  <c r="AK6634" i="7"/>
  <c r="AK6635" i="7"/>
  <c r="AK6636" i="7"/>
  <c r="AK6637" i="7"/>
  <c r="AK6638" i="7"/>
  <c r="AK6639" i="7"/>
  <c r="AK6640" i="7"/>
  <c r="AK6641" i="7"/>
  <c r="AK6642" i="7"/>
  <c r="AK6643" i="7"/>
  <c r="AK6644" i="7"/>
  <c r="AK6645" i="7"/>
  <c r="AK6646" i="7"/>
  <c r="AK6647" i="7"/>
  <c r="AK6648" i="7"/>
  <c r="AK6649" i="7"/>
  <c r="AK6650" i="7"/>
  <c r="AK6651" i="7"/>
  <c r="AK6652" i="7"/>
  <c r="AK6653" i="7"/>
  <c r="AK6654" i="7"/>
  <c r="AK6655" i="7"/>
  <c r="AK6656" i="7"/>
  <c r="AK6657" i="7"/>
  <c r="AK6658" i="7"/>
  <c r="AK6659" i="7"/>
  <c r="AK6660" i="7"/>
  <c r="AK6661" i="7"/>
  <c r="AK6662" i="7"/>
  <c r="AK6663" i="7"/>
  <c r="AK6664" i="7"/>
  <c r="AK6665" i="7"/>
  <c r="AK6666" i="7"/>
  <c r="AK6667" i="7"/>
  <c r="AK6668" i="7"/>
  <c r="AK6669" i="7"/>
  <c r="AK6670" i="7"/>
  <c r="AK6671" i="7"/>
  <c r="AK6672" i="7"/>
  <c r="AK6673" i="7"/>
  <c r="AK6674" i="7"/>
  <c r="AK6675" i="7"/>
  <c r="AK6676" i="7"/>
  <c r="AK6677" i="7"/>
  <c r="AK6678" i="7"/>
  <c r="AK6679" i="7"/>
  <c r="AK6680" i="7"/>
  <c r="AK6681" i="7"/>
  <c r="AK6682" i="7"/>
  <c r="AK6683" i="7"/>
  <c r="AK6684" i="7"/>
  <c r="AK6685" i="7"/>
  <c r="AK6686" i="7"/>
  <c r="AK6687" i="7"/>
  <c r="AK6688" i="7"/>
  <c r="AK6689" i="7"/>
  <c r="AK6690" i="7"/>
  <c r="AK6691" i="7"/>
  <c r="AK6692" i="7"/>
  <c r="AK6693" i="7"/>
  <c r="AK6694" i="7"/>
  <c r="AK6695" i="7"/>
  <c r="AK6696" i="7"/>
  <c r="AK6697" i="7"/>
  <c r="AK6698" i="7"/>
  <c r="AK6699" i="7"/>
  <c r="AK6700" i="7"/>
  <c r="AK6701" i="7"/>
  <c r="AK6702" i="7"/>
  <c r="AK6703" i="7"/>
  <c r="AK6704" i="7"/>
  <c r="AK6705" i="7"/>
  <c r="AK6706" i="7"/>
  <c r="AK6707" i="7"/>
  <c r="AK6708" i="7"/>
  <c r="AK6709" i="7"/>
  <c r="AK6710" i="7"/>
  <c r="AK6711" i="7"/>
  <c r="AK6712" i="7"/>
  <c r="AK6713" i="7"/>
  <c r="AK6714" i="7"/>
  <c r="AK6715" i="7"/>
  <c r="AK6716" i="7"/>
  <c r="AK6717" i="7"/>
  <c r="AK6718" i="7"/>
  <c r="AK6719" i="7"/>
  <c r="AK6720" i="7"/>
  <c r="AK6721" i="7"/>
  <c r="AK6722" i="7"/>
  <c r="AK6723" i="7"/>
  <c r="AK6724" i="7"/>
  <c r="AK6725" i="7"/>
  <c r="AK6726" i="7"/>
  <c r="AK6727" i="7"/>
  <c r="AK6728" i="7"/>
  <c r="AK6729" i="7"/>
  <c r="AK6730" i="7"/>
  <c r="AK6731" i="7"/>
  <c r="AK6732" i="7"/>
  <c r="AK6733" i="7"/>
  <c r="AK6734" i="7"/>
  <c r="AK6735" i="7"/>
  <c r="AK6736" i="7"/>
  <c r="AK6737" i="7"/>
  <c r="AK6738" i="7"/>
  <c r="AK6739" i="7"/>
  <c r="AK6740" i="7"/>
  <c r="AK6741" i="7"/>
  <c r="AK6742" i="7"/>
  <c r="AK6743" i="7"/>
  <c r="AK6744" i="7"/>
  <c r="AK6745" i="7"/>
  <c r="AK6746" i="7"/>
  <c r="AK6747" i="7"/>
  <c r="AK6748" i="7"/>
  <c r="AK6749" i="7"/>
  <c r="AK6750" i="7"/>
  <c r="AK6751" i="7"/>
  <c r="AK6752" i="7"/>
  <c r="AK6753" i="7"/>
  <c r="AK6754" i="7"/>
  <c r="AK6755" i="7"/>
  <c r="AK6756" i="7"/>
  <c r="AK6757" i="7"/>
  <c r="AK6758" i="7"/>
  <c r="AK6759" i="7"/>
  <c r="AK6760" i="7"/>
  <c r="AK6761" i="7"/>
  <c r="AK6762" i="7"/>
  <c r="AK6763" i="7"/>
  <c r="AK6764" i="7"/>
  <c r="AK6765" i="7"/>
  <c r="AK6766" i="7"/>
  <c r="AK6767" i="7"/>
  <c r="AK6768" i="7"/>
  <c r="AK6769" i="7"/>
  <c r="AK6770" i="7"/>
  <c r="AK6771" i="7"/>
  <c r="AK6772" i="7"/>
  <c r="AK6773" i="7"/>
  <c r="AK6774" i="7"/>
  <c r="AK6775" i="7"/>
  <c r="AK6776" i="7"/>
  <c r="AK6777" i="7"/>
  <c r="AK6778" i="7"/>
  <c r="AK6779" i="7"/>
  <c r="AK6780" i="7"/>
  <c r="AK6781" i="7"/>
  <c r="AK6782" i="7"/>
  <c r="AK6783" i="7"/>
  <c r="AK6784" i="7"/>
  <c r="AK6785" i="7"/>
  <c r="AK6786" i="7"/>
  <c r="AK6787" i="7"/>
  <c r="AK6788" i="7"/>
  <c r="AK6789" i="7"/>
  <c r="AK6790" i="7"/>
  <c r="AK6791" i="7"/>
  <c r="AK6792" i="7"/>
  <c r="AK6793" i="7"/>
  <c r="AK6794" i="7"/>
  <c r="AK6795" i="7"/>
  <c r="AK6796" i="7"/>
  <c r="AK6797" i="7"/>
  <c r="AK6798" i="7"/>
  <c r="AK6799" i="7"/>
  <c r="AK6800" i="7"/>
  <c r="AK6801" i="7"/>
  <c r="AK6802" i="7"/>
  <c r="AK6803" i="7"/>
  <c r="AK6804" i="7"/>
  <c r="AK6805" i="7"/>
  <c r="AK6806" i="7"/>
  <c r="AK6807" i="7"/>
  <c r="AK6808" i="7"/>
  <c r="AK6809" i="7"/>
  <c r="AK6810" i="7"/>
  <c r="AK6811" i="7"/>
  <c r="AK6812" i="7"/>
  <c r="AK6813" i="7"/>
  <c r="AK6814" i="7"/>
  <c r="AK6815" i="7"/>
  <c r="AK6816" i="7"/>
  <c r="AK6817" i="7"/>
  <c r="AK6818" i="7"/>
  <c r="AK6819" i="7"/>
  <c r="AK6820" i="7"/>
  <c r="AK6821" i="7"/>
  <c r="AK6822" i="7"/>
  <c r="AK6823" i="7"/>
  <c r="AK6824" i="7"/>
  <c r="AK6825" i="7"/>
  <c r="AK6826" i="7"/>
  <c r="AK6827" i="7"/>
  <c r="AK6828" i="7"/>
  <c r="AK6829" i="7"/>
  <c r="AK6830" i="7"/>
  <c r="AK6831" i="7"/>
  <c r="AK6832" i="7"/>
  <c r="AK6833" i="7"/>
  <c r="AK6834" i="7"/>
  <c r="AK6835" i="7"/>
  <c r="AK6836" i="7"/>
  <c r="AK6837" i="7"/>
  <c r="AK6838" i="7"/>
  <c r="AK6839" i="7"/>
  <c r="AK6840" i="7"/>
  <c r="AK6841" i="7"/>
  <c r="AK6842" i="7"/>
  <c r="AK6843" i="7"/>
  <c r="AK6844" i="7"/>
  <c r="AK6845" i="7"/>
  <c r="AK6846" i="7"/>
  <c r="AK6847" i="7"/>
  <c r="AK6848" i="7"/>
  <c r="AK6849" i="7"/>
  <c r="AK6850" i="7"/>
  <c r="AK6851" i="7"/>
  <c r="AK6852" i="7"/>
  <c r="AK6853" i="7"/>
  <c r="AK6854" i="7"/>
  <c r="AK6855" i="7"/>
  <c r="AK6856" i="7"/>
  <c r="AK6857" i="7"/>
  <c r="AK6858" i="7"/>
  <c r="AK6859" i="7"/>
  <c r="AK6860" i="7"/>
  <c r="AK6861" i="7"/>
  <c r="AK6862" i="7"/>
  <c r="AK6863" i="7"/>
  <c r="AK6864" i="7"/>
  <c r="AK6865" i="7"/>
  <c r="AK6866" i="7"/>
  <c r="AK6867" i="7"/>
  <c r="AK6868" i="7"/>
  <c r="AK6869" i="7"/>
  <c r="AK6870" i="7"/>
  <c r="AK6871" i="7"/>
  <c r="AK6872" i="7"/>
  <c r="AK6873" i="7"/>
  <c r="AK6874" i="7"/>
  <c r="AK6875" i="7"/>
  <c r="AK6876" i="7"/>
  <c r="AK6877" i="7"/>
  <c r="AK6878" i="7"/>
  <c r="AK6879" i="7"/>
  <c r="AK6880" i="7"/>
  <c r="AK6881" i="7"/>
  <c r="AK6882" i="7"/>
  <c r="AK6883" i="7"/>
  <c r="AK6884" i="7"/>
  <c r="AK6885" i="7"/>
  <c r="AK6886" i="7"/>
  <c r="AK6887" i="7"/>
  <c r="AK6888" i="7"/>
  <c r="AK6889" i="7"/>
  <c r="AK6890" i="7"/>
  <c r="AK6891" i="7"/>
  <c r="AK6892" i="7"/>
  <c r="AK6893" i="7"/>
  <c r="AK6894" i="7"/>
  <c r="AK6895" i="7"/>
  <c r="AK6896" i="7"/>
  <c r="AK6897" i="7"/>
  <c r="AK6898" i="7"/>
  <c r="AK6899" i="7"/>
  <c r="AK6900" i="7"/>
  <c r="AK6901" i="7"/>
  <c r="AK6902" i="7"/>
  <c r="AK6903" i="7"/>
  <c r="AK6904" i="7"/>
  <c r="AK6905" i="7"/>
  <c r="AK6906" i="7"/>
  <c r="AK6907" i="7"/>
  <c r="AK6908" i="7"/>
  <c r="AK6909" i="7"/>
  <c r="AK6910" i="7"/>
  <c r="AK6911" i="7"/>
  <c r="AK6912" i="7"/>
  <c r="AK6913" i="7"/>
  <c r="AK6914" i="7"/>
  <c r="AK6915" i="7"/>
  <c r="AK6916" i="7"/>
  <c r="AK6917" i="7"/>
  <c r="AK6918" i="7"/>
  <c r="AK6919" i="7"/>
  <c r="AK6920" i="7"/>
  <c r="AK6921" i="7"/>
  <c r="AK6922" i="7"/>
  <c r="AK6923" i="7"/>
  <c r="AK6924" i="7"/>
  <c r="AK6925" i="7"/>
  <c r="AK6926" i="7"/>
  <c r="AK6927" i="7"/>
  <c r="AK6928" i="7"/>
  <c r="AK6929" i="7"/>
  <c r="AK6930" i="7"/>
  <c r="AK6931" i="7"/>
  <c r="AK6932" i="7"/>
  <c r="AK6933" i="7"/>
  <c r="AK6934" i="7"/>
  <c r="AK6935" i="7"/>
  <c r="AK6936" i="7"/>
  <c r="AK6937" i="7"/>
  <c r="AK6938" i="7"/>
  <c r="AK6939" i="7"/>
  <c r="AK6940" i="7"/>
  <c r="AK6941" i="7"/>
  <c r="AK6942" i="7"/>
  <c r="AK6943" i="7"/>
  <c r="AK6944" i="7"/>
  <c r="AK6945" i="7"/>
  <c r="AK6946" i="7"/>
  <c r="AK6947" i="7"/>
  <c r="AK6948" i="7"/>
  <c r="AK6949" i="7"/>
  <c r="AK6950" i="7"/>
  <c r="AK6951" i="7"/>
  <c r="AK6952" i="7"/>
  <c r="AK6953" i="7"/>
  <c r="AK6954" i="7"/>
  <c r="AK6955" i="7"/>
  <c r="AK6956" i="7"/>
  <c r="AK6957" i="7"/>
  <c r="AK6958" i="7"/>
  <c r="AK6959" i="7"/>
  <c r="AK6960" i="7"/>
  <c r="AK6961" i="7"/>
  <c r="AK6962" i="7"/>
  <c r="AK6963" i="7"/>
  <c r="AK6964" i="7"/>
  <c r="AK6965" i="7"/>
  <c r="AK6966" i="7"/>
  <c r="AK6967" i="7"/>
  <c r="AK6968" i="7"/>
  <c r="AK6969" i="7"/>
  <c r="AK6970" i="7"/>
  <c r="AK6971" i="7"/>
  <c r="AK6972" i="7"/>
  <c r="AK6973" i="7"/>
  <c r="AK6974" i="7"/>
  <c r="AK6975" i="7"/>
  <c r="AK6976" i="7"/>
  <c r="AK6977" i="7"/>
  <c r="AK6978" i="7"/>
  <c r="AK6979" i="7"/>
  <c r="AK6980" i="7"/>
  <c r="AK6981" i="7"/>
  <c r="AK6982" i="7"/>
  <c r="AK6983" i="7"/>
  <c r="AK6984" i="7"/>
  <c r="AK6985" i="7"/>
  <c r="AK6986" i="7"/>
  <c r="AK6987" i="7"/>
  <c r="AK6988" i="7"/>
  <c r="AK6989" i="7"/>
  <c r="AK6990" i="7"/>
  <c r="AK6991" i="7"/>
  <c r="AK6992" i="7"/>
  <c r="AK6993" i="7"/>
  <c r="AK6994" i="7"/>
  <c r="AK6995" i="7"/>
  <c r="AK6996" i="7"/>
  <c r="AK6997" i="7"/>
  <c r="AK6998" i="7"/>
  <c r="AK6999" i="7"/>
  <c r="AK7000" i="7"/>
  <c r="AK7001" i="7"/>
  <c r="AK7002" i="7"/>
  <c r="AK7003" i="7"/>
  <c r="AK7004" i="7"/>
  <c r="AK7005" i="7"/>
  <c r="AK7006" i="7"/>
  <c r="AK7007" i="7"/>
  <c r="AK7008" i="7"/>
  <c r="AK7009" i="7"/>
  <c r="AK7010" i="7"/>
  <c r="AK7011" i="7"/>
  <c r="AK7012" i="7"/>
  <c r="AK7013" i="7"/>
  <c r="AK7014" i="7"/>
  <c r="AK7015" i="7"/>
  <c r="AK7016" i="7"/>
  <c r="AK7017" i="7"/>
  <c r="AK7018" i="7"/>
  <c r="AK7019" i="7"/>
  <c r="AK7020" i="7"/>
  <c r="AK7021" i="7"/>
  <c r="AK7022" i="7"/>
  <c r="AK7023" i="7"/>
  <c r="AK7024" i="7"/>
  <c r="AK7025" i="7"/>
  <c r="AK7026" i="7"/>
  <c r="AK7027" i="7"/>
  <c r="AK7028" i="7"/>
  <c r="AK7029" i="7"/>
  <c r="AK7030" i="7"/>
  <c r="AK7031" i="7"/>
  <c r="AK7032" i="7"/>
  <c r="AK7033" i="7"/>
  <c r="AK7034" i="7"/>
  <c r="AK7035" i="7"/>
  <c r="AK7036" i="7"/>
  <c r="AK7037" i="7"/>
  <c r="AK7038" i="7"/>
  <c r="AK7039" i="7"/>
  <c r="AK7040" i="7"/>
  <c r="AK7041" i="7"/>
  <c r="AK7042" i="7"/>
  <c r="AK7043" i="7"/>
  <c r="AK7044" i="7"/>
  <c r="AK7045" i="7"/>
  <c r="AK7046" i="7"/>
  <c r="AK7047" i="7"/>
  <c r="AK7048" i="7"/>
  <c r="AK7049" i="7"/>
  <c r="AK7050" i="7"/>
  <c r="AK7051" i="7"/>
  <c r="AK7052" i="7"/>
  <c r="AK7053" i="7"/>
  <c r="AK7054" i="7"/>
  <c r="AK7055" i="7"/>
  <c r="AK7056" i="7"/>
  <c r="AK7057" i="7"/>
  <c r="AK7058" i="7"/>
  <c r="AK7059" i="7"/>
  <c r="AK7060" i="7"/>
  <c r="AK7061" i="7"/>
  <c r="AK7062" i="7"/>
  <c r="AK7063" i="7"/>
  <c r="AK7064" i="7"/>
  <c r="AK7065" i="7"/>
  <c r="AK7066" i="7"/>
  <c r="AK7067" i="7"/>
  <c r="AK7068" i="7"/>
  <c r="AK7069" i="7"/>
  <c r="AK7070" i="7"/>
  <c r="AK7071" i="7"/>
  <c r="AK7072" i="7"/>
  <c r="AK7073" i="7"/>
  <c r="AK7074" i="7"/>
  <c r="AK7075" i="7"/>
  <c r="AK7076" i="7"/>
  <c r="AK7077" i="7"/>
  <c r="AK7078" i="7"/>
  <c r="AK7079" i="7"/>
  <c r="AK7080" i="7"/>
  <c r="AK7081" i="7"/>
  <c r="AK7082" i="7"/>
  <c r="AK7083" i="7"/>
  <c r="AK7084" i="7"/>
  <c r="AK7085" i="7"/>
  <c r="AK7086" i="7"/>
  <c r="AK7087" i="7"/>
  <c r="AK7088" i="7"/>
  <c r="AK7089" i="7"/>
  <c r="AK7090" i="7"/>
  <c r="AK7091" i="7"/>
  <c r="AK7092" i="7"/>
  <c r="AK7093" i="7"/>
  <c r="AK7094" i="7"/>
  <c r="AK7095" i="7"/>
  <c r="AK7096" i="7"/>
  <c r="AK7097" i="7"/>
  <c r="AK7098" i="7"/>
  <c r="AK7099" i="7"/>
  <c r="AK7100" i="7"/>
  <c r="AK7101" i="7"/>
  <c r="AK7102" i="7"/>
  <c r="AK7103" i="7"/>
  <c r="AK7104" i="7"/>
  <c r="AK7105" i="7"/>
  <c r="AK7106" i="7"/>
  <c r="AK7107" i="7"/>
  <c r="AK7108" i="7"/>
  <c r="AK7109" i="7"/>
  <c r="AK7110" i="7"/>
  <c r="AK7111" i="7"/>
  <c r="AK7112" i="7"/>
  <c r="AK7113" i="7"/>
  <c r="AK7114" i="7"/>
  <c r="AK7115" i="7"/>
  <c r="AK7116" i="7"/>
  <c r="AK7117" i="7"/>
  <c r="AK7118" i="7"/>
  <c r="AK7119" i="7"/>
  <c r="AK7120" i="7"/>
  <c r="AK7121" i="7"/>
  <c r="AK7122" i="7"/>
  <c r="AK7123" i="7"/>
  <c r="AK7124" i="7"/>
  <c r="AK7125" i="7"/>
  <c r="AK7126" i="7"/>
  <c r="AK7127" i="7"/>
  <c r="AK7128" i="7"/>
  <c r="AK7129" i="7"/>
  <c r="AK7130" i="7"/>
  <c r="AK7131" i="7"/>
  <c r="AK7132" i="7"/>
  <c r="AK7133" i="7"/>
  <c r="AK7134" i="7"/>
  <c r="AK7135" i="7"/>
  <c r="AK7136" i="7"/>
  <c r="AK7137" i="7"/>
  <c r="AK7138" i="7"/>
  <c r="AK7139" i="7"/>
  <c r="AK7140" i="7"/>
  <c r="AK7141" i="7"/>
  <c r="AK7142" i="7"/>
  <c r="AK7143" i="7"/>
  <c r="AK7144" i="7"/>
  <c r="AK7145" i="7"/>
  <c r="AK7146" i="7"/>
  <c r="AK7147" i="7"/>
  <c r="AK7148" i="7"/>
  <c r="AK7149" i="7"/>
  <c r="AK7150" i="7"/>
  <c r="AK7151" i="7"/>
  <c r="AK7152" i="7"/>
  <c r="AK7153" i="7"/>
  <c r="AK7154" i="7"/>
  <c r="AK7155" i="7"/>
  <c r="AK7156" i="7"/>
  <c r="AK7157" i="7"/>
  <c r="AK7158" i="7"/>
  <c r="AK7159" i="7"/>
  <c r="AK7160" i="7"/>
  <c r="AK7161" i="7"/>
  <c r="AK7162" i="7"/>
  <c r="AK7163" i="7"/>
  <c r="AK7164" i="7"/>
  <c r="AK7165" i="7"/>
  <c r="AK7166" i="7"/>
  <c r="AK7167" i="7"/>
  <c r="AK7168" i="7"/>
  <c r="AK7169" i="7"/>
  <c r="AK7170" i="7"/>
  <c r="AK7171" i="7"/>
  <c r="AK7172" i="7"/>
  <c r="AK7173" i="7"/>
  <c r="AK7174" i="7"/>
  <c r="AK7175" i="7"/>
  <c r="AK7176" i="7"/>
  <c r="AK7177" i="7"/>
  <c r="AK7178" i="7"/>
  <c r="AK7179" i="7"/>
  <c r="AK7180" i="7"/>
  <c r="AK7181" i="7"/>
  <c r="AK7182" i="7"/>
  <c r="AK7183" i="7"/>
  <c r="AK7184" i="7"/>
  <c r="AK7185" i="7"/>
  <c r="AK7186" i="7"/>
  <c r="AK7187" i="7"/>
  <c r="AK7188" i="7"/>
  <c r="AK7189" i="7"/>
  <c r="AK7190" i="7"/>
  <c r="AK7191" i="7"/>
  <c r="AK7192" i="7"/>
  <c r="AK7193" i="7"/>
  <c r="AK7194" i="7"/>
  <c r="AK7195" i="7"/>
  <c r="AK7196" i="7"/>
  <c r="AK7197" i="7"/>
  <c r="AK7198" i="7"/>
  <c r="AK7199" i="7"/>
  <c r="AK7200" i="7"/>
  <c r="AK7201" i="7"/>
  <c r="AK7202" i="7"/>
  <c r="AK7203" i="7"/>
  <c r="AK7204" i="7"/>
  <c r="AK7205" i="7"/>
  <c r="AK7206" i="7"/>
  <c r="AK7207" i="7"/>
  <c r="AK7208" i="7"/>
  <c r="AK7209" i="7"/>
  <c r="AK7210" i="7"/>
  <c r="AK7211" i="7"/>
  <c r="AK7212" i="7"/>
  <c r="AK7213" i="7"/>
  <c r="AK7214" i="7"/>
  <c r="AK7215" i="7"/>
  <c r="AK7216" i="7"/>
  <c r="AK7217" i="7"/>
  <c r="AK7218" i="7"/>
  <c r="AK7219" i="7"/>
  <c r="AK7220" i="7"/>
  <c r="AK7221" i="7"/>
  <c r="AK7222" i="7"/>
  <c r="AK7223" i="7"/>
  <c r="AK7224" i="7"/>
  <c r="AK7225" i="7"/>
  <c r="AK7226" i="7"/>
  <c r="AK7227" i="7"/>
  <c r="AK7228" i="7"/>
  <c r="AK7229" i="7"/>
  <c r="AK7230" i="7"/>
  <c r="AK7231" i="7"/>
  <c r="AK7232" i="7"/>
  <c r="AK7233" i="7"/>
  <c r="AK7234" i="7"/>
  <c r="AK7235" i="7"/>
  <c r="AK7236" i="7"/>
  <c r="AK7237" i="7"/>
  <c r="AK7238" i="7"/>
  <c r="AK7239" i="7"/>
  <c r="AK7240" i="7"/>
  <c r="AK7241" i="7"/>
  <c r="AK7242" i="7"/>
  <c r="AK7243" i="7"/>
  <c r="AK7244" i="7"/>
  <c r="AK7245" i="7"/>
  <c r="AK7246" i="7"/>
  <c r="AK7247" i="7"/>
  <c r="AK7248" i="7"/>
  <c r="AK7249" i="7"/>
  <c r="AK7250" i="7"/>
  <c r="AK7251" i="7"/>
  <c r="AK7252" i="7"/>
  <c r="AK7253" i="7"/>
  <c r="AK7254" i="7"/>
  <c r="AK7255" i="7"/>
  <c r="AK7256" i="7"/>
  <c r="AK7257" i="7"/>
  <c r="AK7258" i="7"/>
  <c r="AK7259" i="7"/>
  <c r="AK7260" i="7"/>
  <c r="AK7261" i="7"/>
  <c r="AK7262" i="7"/>
  <c r="AK7263" i="7"/>
  <c r="AK7264" i="7"/>
  <c r="AK7265" i="7"/>
  <c r="AK7266" i="7"/>
  <c r="AK7267" i="7"/>
  <c r="AK7268" i="7"/>
  <c r="AK7269" i="7"/>
  <c r="AK7270" i="7"/>
  <c r="AK7271" i="7"/>
  <c r="AK7272" i="7"/>
  <c r="AK7273" i="7"/>
  <c r="AK7274" i="7"/>
  <c r="AK7275" i="7"/>
  <c r="AK7276" i="7"/>
  <c r="AK7277" i="7"/>
  <c r="AK7278" i="7"/>
  <c r="AK7279" i="7"/>
  <c r="AK7280" i="7"/>
  <c r="AK7281" i="7"/>
  <c r="AK7282" i="7"/>
  <c r="AK7283" i="7"/>
  <c r="AK7284" i="7"/>
  <c r="AK7285" i="7"/>
  <c r="AK7286" i="7"/>
  <c r="AK7287" i="7"/>
  <c r="AK7288" i="7"/>
  <c r="AK7289" i="7"/>
  <c r="AK7290" i="7"/>
  <c r="AK7291" i="7"/>
  <c r="AK7292" i="7"/>
  <c r="AK7293" i="7"/>
  <c r="AK7294" i="7"/>
  <c r="AK7295" i="7"/>
  <c r="AK7296" i="7"/>
  <c r="AK7297" i="7"/>
  <c r="AK7298" i="7"/>
  <c r="AK7299" i="7"/>
  <c r="AK7300" i="7"/>
  <c r="AK7301" i="7"/>
  <c r="AK7302" i="7"/>
  <c r="AK7303" i="7"/>
  <c r="AK7304" i="7"/>
  <c r="AK7305" i="7"/>
  <c r="AK7306" i="7"/>
  <c r="AK7307" i="7"/>
  <c r="AK7308" i="7"/>
  <c r="AK7309" i="7"/>
  <c r="AK7310" i="7"/>
  <c r="AK7311" i="7"/>
  <c r="AK7312" i="7"/>
  <c r="AK7313" i="7"/>
  <c r="AK7314" i="7"/>
  <c r="AK7315" i="7"/>
  <c r="AK7316" i="7"/>
  <c r="AK7317" i="7"/>
  <c r="AK7318" i="7"/>
  <c r="AK7319" i="7"/>
  <c r="AK7320" i="7"/>
  <c r="AK7321" i="7"/>
  <c r="AK7322" i="7"/>
  <c r="AK7323" i="7"/>
  <c r="AK7324" i="7"/>
  <c r="AK7325" i="7"/>
  <c r="AK7326" i="7"/>
  <c r="AK7327" i="7"/>
  <c r="AK7328" i="7"/>
  <c r="AK7329" i="7"/>
  <c r="AK7330" i="7"/>
  <c r="AK7331" i="7"/>
  <c r="AK7332" i="7"/>
  <c r="AK7333" i="7"/>
  <c r="AK7334" i="7"/>
  <c r="AK7335" i="7"/>
  <c r="AK7336" i="7"/>
  <c r="AK7337" i="7"/>
  <c r="AK7338" i="7"/>
  <c r="AK7339" i="7"/>
  <c r="AK7340" i="7"/>
  <c r="AK7341" i="7"/>
  <c r="AK7342" i="7"/>
  <c r="AK7343" i="7"/>
  <c r="AK7344" i="7"/>
  <c r="AK7345" i="7"/>
  <c r="AK7346" i="7"/>
  <c r="AK7347" i="7"/>
  <c r="AK7348" i="7"/>
  <c r="AK7349" i="7"/>
  <c r="AK7350" i="7"/>
  <c r="AK7351" i="7"/>
  <c r="AK7352" i="7"/>
  <c r="AK7353" i="7"/>
  <c r="AK7354" i="7"/>
  <c r="AK7355" i="7"/>
  <c r="AK7356" i="7"/>
  <c r="AK7357" i="7"/>
  <c r="AK7358" i="7"/>
  <c r="AK7359" i="7"/>
  <c r="AK7360" i="7"/>
  <c r="AK7361" i="7"/>
  <c r="AK7362" i="7"/>
  <c r="AK7363" i="7"/>
  <c r="AK7364" i="7"/>
  <c r="AK7365" i="7"/>
  <c r="AK7366" i="7"/>
  <c r="AK7367" i="7"/>
  <c r="AK7368" i="7"/>
  <c r="AK7369" i="7"/>
  <c r="AK7370" i="7"/>
  <c r="AK7371" i="7"/>
  <c r="AK7372" i="7"/>
  <c r="AK7373" i="7"/>
  <c r="AK7374" i="7"/>
  <c r="AK7375" i="7"/>
  <c r="AK7376" i="7"/>
  <c r="AK7377" i="7"/>
  <c r="AK7378" i="7"/>
  <c r="AK7379" i="7"/>
  <c r="AK7380" i="7"/>
  <c r="AK7381" i="7"/>
  <c r="AK7382" i="7"/>
  <c r="AK7383" i="7"/>
  <c r="AK7384" i="7"/>
  <c r="AK7385" i="7"/>
  <c r="AK7386" i="7"/>
  <c r="AK7387" i="7"/>
  <c r="AK7388" i="7"/>
  <c r="AK7389" i="7"/>
  <c r="AK7390" i="7"/>
  <c r="AK7391" i="7"/>
  <c r="AK7392" i="7"/>
  <c r="AK7393" i="7"/>
  <c r="AK7394" i="7"/>
  <c r="AK7395" i="7"/>
  <c r="AK7396" i="7"/>
  <c r="AK7397" i="7"/>
  <c r="AK7398" i="7"/>
  <c r="AK7399" i="7"/>
  <c r="AK7400" i="7"/>
  <c r="AK7401" i="7"/>
  <c r="AK7402" i="7"/>
  <c r="AK7403" i="7"/>
  <c r="AK7404" i="7"/>
  <c r="AK7405" i="7"/>
  <c r="AK7406" i="7"/>
  <c r="AK7407" i="7"/>
  <c r="AK7408" i="7"/>
  <c r="AK7409" i="7"/>
  <c r="AK7410" i="7"/>
  <c r="AK7411" i="7"/>
  <c r="AK7412" i="7"/>
  <c r="AK7413" i="7"/>
  <c r="AK7414" i="7"/>
  <c r="AK7415" i="7"/>
  <c r="AK7416" i="7"/>
  <c r="AK7417" i="7"/>
  <c r="AK7418" i="7"/>
  <c r="AK7419" i="7"/>
  <c r="AK7420" i="7"/>
  <c r="AK7421" i="7"/>
  <c r="AK7422" i="7"/>
  <c r="AK7423" i="7"/>
  <c r="AK7424" i="7"/>
  <c r="AK7425" i="7"/>
  <c r="AK7426" i="7"/>
  <c r="AK7427" i="7"/>
  <c r="AK7428" i="7"/>
  <c r="AK7429" i="7"/>
  <c r="AK7430" i="7"/>
  <c r="AK7431" i="7"/>
  <c r="AK7432" i="7"/>
  <c r="AK7433" i="7"/>
  <c r="AK7434" i="7"/>
  <c r="AK7435" i="7"/>
  <c r="AK7436" i="7"/>
  <c r="AK7437" i="7"/>
  <c r="AK7438" i="7"/>
  <c r="AK7439" i="7"/>
  <c r="AK7440" i="7"/>
  <c r="AK7441" i="7"/>
  <c r="AK7442" i="7"/>
  <c r="AK7443" i="7"/>
  <c r="AK7444" i="7"/>
  <c r="AK7445" i="7"/>
  <c r="AK7446" i="7"/>
  <c r="AK7447" i="7"/>
  <c r="AK7448" i="7"/>
  <c r="AK7449" i="7"/>
  <c r="AK7450" i="7"/>
  <c r="AK7451" i="7"/>
  <c r="AK7452" i="7"/>
  <c r="AK7453" i="7"/>
  <c r="AK7454" i="7"/>
  <c r="AK7455" i="7"/>
  <c r="AK7456" i="7"/>
  <c r="AK7457" i="7"/>
  <c r="AK7458" i="7"/>
  <c r="AK7459" i="7"/>
  <c r="AK7460" i="7"/>
  <c r="AK7461" i="7"/>
  <c r="AK7462" i="7"/>
  <c r="AK7463" i="7"/>
  <c r="AK7464" i="7"/>
  <c r="AK7465" i="7"/>
  <c r="AK7466" i="7"/>
  <c r="AK7467" i="7"/>
  <c r="AK7468" i="7"/>
  <c r="AK7469" i="7"/>
  <c r="AK7470" i="7"/>
  <c r="AK7471" i="7"/>
  <c r="AK7472" i="7"/>
  <c r="AK7473" i="7"/>
  <c r="AK7474" i="7"/>
  <c r="AK7475" i="7"/>
  <c r="AK7476" i="7"/>
  <c r="AK7477" i="7"/>
  <c r="AK7478" i="7"/>
  <c r="AK7479" i="7"/>
  <c r="AK7480" i="7"/>
  <c r="AK7481" i="7"/>
  <c r="AK7482" i="7"/>
  <c r="AK7483" i="7"/>
  <c r="AK7484" i="7"/>
  <c r="AK7485" i="7"/>
  <c r="AK7486" i="7"/>
  <c r="AK7487" i="7"/>
  <c r="AK7488" i="7"/>
  <c r="AK7489" i="7"/>
  <c r="AK7490" i="7"/>
  <c r="AK7491" i="7"/>
  <c r="AK7492" i="7"/>
  <c r="AK7493" i="7"/>
  <c r="AK7494" i="7"/>
  <c r="AK7495" i="7"/>
  <c r="AK7496" i="7"/>
  <c r="AK7497" i="7"/>
  <c r="AK7498" i="7"/>
  <c r="AK7499" i="7"/>
  <c r="AK7500" i="7"/>
  <c r="AK7501" i="7"/>
  <c r="AL4198" i="7" l="1"/>
  <c r="AL7335" i="7"/>
  <c r="AL3531" i="7"/>
  <c r="AL1770" i="7"/>
  <c r="AL3353" i="7"/>
  <c r="AL5231" i="7"/>
  <c r="AL2" i="7"/>
  <c r="AL4877" i="7"/>
  <c r="AL6985" i="7"/>
  <c r="AL6986" i="7"/>
  <c r="AL1201" i="7"/>
  <c r="AL7336" i="7"/>
  <c r="AL683" i="7"/>
  <c r="AL3532" i="7"/>
  <c r="AL2792" i="7"/>
  <c r="AL4878" i="7"/>
  <c r="AL5782" i="7"/>
  <c r="AL4544" i="7"/>
  <c r="AL5597" i="7"/>
  <c r="AL7337" i="7"/>
  <c r="AL3693" i="7"/>
  <c r="AL4199" i="7"/>
  <c r="AL4046" i="7"/>
  <c r="AL1932" i="7"/>
  <c r="AL3354" i="7"/>
  <c r="AL4200" i="7"/>
  <c r="AL164" i="7"/>
  <c r="AL2793" i="7"/>
  <c r="AL1933" i="7"/>
  <c r="AL4879" i="7"/>
  <c r="AL2794" i="7"/>
  <c r="AL859" i="7"/>
  <c r="AL4047" i="7"/>
  <c r="AL3355" i="7"/>
  <c r="AL4880" i="7"/>
  <c r="AL5411" i="7"/>
  <c r="AL7338" i="7"/>
  <c r="AL4545" i="7"/>
  <c r="AL3694" i="7"/>
  <c r="AL2137" i="7"/>
  <c r="AL4881" i="7"/>
  <c r="AL2969" i="7"/>
  <c r="AL7148" i="7"/>
  <c r="AL5062" i="7"/>
  <c r="AL1934" i="7"/>
  <c r="AL6987" i="7"/>
  <c r="AL3356" i="7"/>
  <c r="AL4546" i="7"/>
  <c r="AL5412" i="7"/>
  <c r="AL4882" i="7"/>
  <c r="AL4201" i="7"/>
  <c r="AL5413" i="7"/>
  <c r="AL6644" i="7"/>
  <c r="AL1202" i="7"/>
  <c r="AL4202" i="7"/>
  <c r="AL4547" i="7"/>
  <c r="AL6818" i="7"/>
  <c r="AL4203" i="7"/>
  <c r="AL1021" i="7"/>
  <c r="AL5598" i="7"/>
  <c r="AL5962" i="7"/>
  <c r="AL6303" i="7"/>
  <c r="AL1585" i="7"/>
  <c r="AL1022" i="7"/>
  <c r="AL317" i="7"/>
  <c r="AL3173" i="7"/>
  <c r="AL684" i="7"/>
  <c r="AL5599" i="7"/>
  <c r="AL4204" i="7"/>
  <c r="AL2299" i="7"/>
  <c r="AL2138" i="7"/>
  <c r="AL3357" i="7"/>
  <c r="AL1023" i="7"/>
  <c r="AL2970" i="7"/>
  <c r="AL4714" i="7"/>
  <c r="AL3358" i="7"/>
  <c r="AL3533" i="7"/>
  <c r="AL6140" i="7"/>
  <c r="AL2795" i="7"/>
  <c r="AL860" i="7"/>
  <c r="AL4048" i="7"/>
  <c r="AL1203" i="7"/>
  <c r="AL6304" i="7"/>
  <c r="AL1024" i="7"/>
  <c r="AL5414" i="7"/>
  <c r="AL3359" i="7"/>
  <c r="AL3695" i="7"/>
  <c r="AL6645" i="7"/>
  <c r="AL6141" i="7"/>
  <c r="AL1204" i="7"/>
  <c r="AL6497" i="7"/>
  <c r="AL2300" i="7"/>
  <c r="AL2796" i="7"/>
  <c r="AL6142" i="7"/>
  <c r="AL1025" i="7"/>
  <c r="AL2971" i="7"/>
  <c r="AL685" i="7"/>
  <c r="AL4205" i="7"/>
  <c r="AL4715" i="7"/>
  <c r="AL4206" i="7"/>
  <c r="AL6988" i="7"/>
  <c r="AL5232" i="7"/>
  <c r="AL165" i="7"/>
  <c r="AL1399" i="7"/>
  <c r="AL3696" i="7"/>
  <c r="AL3360" i="7"/>
  <c r="AL1400" i="7"/>
  <c r="AL3854" i="7"/>
  <c r="AL3855" i="7"/>
  <c r="AL3361" i="7"/>
  <c r="AL6305" i="7"/>
  <c r="AL2797" i="7"/>
  <c r="AL5783" i="7"/>
  <c r="AL5233" i="7"/>
  <c r="AL7149" i="7"/>
  <c r="AL4716" i="7"/>
  <c r="AL3534" i="7"/>
  <c r="AL3" i="7"/>
  <c r="AL4883" i="7"/>
  <c r="AL3856" i="7"/>
  <c r="AL6646" i="7"/>
  <c r="AL4384" i="7"/>
  <c r="AL5234" i="7"/>
  <c r="AL6819" i="7"/>
  <c r="AL7150" i="7"/>
  <c r="AL1586" i="7"/>
  <c r="AL1771" i="7"/>
  <c r="AL5784" i="7"/>
  <c r="AL861" i="7"/>
  <c r="AL6143" i="7"/>
  <c r="AL1026" i="7"/>
  <c r="AL2635" i="7"/>
  <c r="AL6306" i="7"/>
  <c r="AL862" i="7"/>
  <c r="AL318" i="7"/>
  <c r="AL5600" i="7"/>
  <c r="AL5963" i="7"/>
  <c r="AL5601" i="7"/>
  <c r="AL3362" i="7"/>
  <c r="AL5602" i="7"/>
  <c r="AL5063" i="7"/>
  <c r="AL2798" i="7"/>
  <c r="AL5603" i="7"/>
  <c r="AL1401" i="7"/>
  <c r="AL3174" i="7"/>
  <c r="AL6144" i="7"/>
  <c r="AL1027" i="7"/>
  <c r="AL3175" i="7"/>
  <c r="AL4548" i="7"/>
  <c r="AL4385" i="7"/>
  <c r="AL7151" i="7"/>
  <c r="AL4884" i="7"/>
  <c r="AL166" i="7"/>
  <c r="AL7339" i="7"/>
  <c r="AL1587" i="7"/>
  <c r="AL4386" i="7"/>
  <c r="AL6498" i="7"/>
  <c r="AL4549" i="7"/>
  <c r="AL499" i="7"/>
  <c r="AL2636" i="7"/>
  <c r="AL4" i="7"/>
  <c r="AL3176" i="7"/>
  <c r="AL6499" i="7"/>
  <c r="AL1935" i="7"/>
  <c r="AL5785" i="7"/>
  <c r="AL167" i="7"/>
  <c r="AL1772" i="7"/>
  <c r="AL4207" i="7"/>
  <c r="AL7152" i="7"/>
  <c r="AL4550" i="7"/>
  <c r="AL5235" i="7"/>
  <c r="AL5786" i="7"/>
  <c r="AL863" i="7"/>
  <c r="AL7153" i="7"/>
  <c r="AL3363" i="7"/>
  <c r="AL2301" i="7"/>
  <c r="AL6500" i="7"/>
  <c r="AL3697" i="7"/>
  <c r="AL4885" i="7"/>
  <c r="AL2637" i="7"/>
  <c r="AL4387" i="7"/>
  <c r="AL1028" i="7"/>
  <c r="AL2972" i="7"/>
  <c r="AL3364" i="7"/>
  <c r="AL1773" i="7"/>
  <c r="AL6820" i="7"/>
  <c r="AL4551" i="7"/>
  <c r="AL6501" i="7"/>
  <c r="AL1029" i="7"/>
  <c r="AL3177" i="7"/>
  <c r="AL5964" i="7"/>
  <c r="AL1205" i="7"/>
  <c r="AL1588" i="7"/>
  <c r="AL6821" i="7"/>
  <c r="AL864" i="7"/>
  <c r="AL3365" i="7"/>
  <c r="AL500" i="7"/>
  <c r="AL2455" i="7"/>
  <c r="AL6145" i="7"/>
  <c r="AL2638" i="7"/>
  <c r="AL3535" i="7"/>
  <c r="AL6822" i="7"/>
  <c r="AL2973" i="7"/>
  <c r="AL4388" i="7"/>
  <c r="AL3857" i="7"/>
  <c r="AL5236" i="7"/>
  <c r="AL4389" i="7"/>
  <c r="AL6146" i="7"/>
  <c r="AL6502" i="7"/>
  <c r="AL7340" i="7"/>
  <c r="AL2456" i="7"/>
  <c r="AL1206" i="7"/>
  <c r="AL1402" i="7"/>
  <c r="AL5787" i="7"/>
  <c r="AL6503" i="7"/>
  <c r="AL1774" i="7"/>
  <c r="AL3536" i="7"/>
  <c r="AL5" i="7"/>
  <c r="AL4208" i="7"/>
  <c r="AL5237" i="7"/>
  <c r="AL1030" i="7"/>
  <c r="AL6823" i="7"/>
  <c r="AL6504" i="7"/>
  <c r="AL7154" i="7"/>
  <c r="AL6989" i="7"/>
  <c r="AL501" i="7"/>
  <c r="AL3366" i="7"/>
  <c r="AL3178" i="7"/>
  <c r="AL6" i="7"/>
  <c r="AL6990" i="7"/>
  <c r="AL168" i="7"/>
  <c r="AL5064" i="7"/>
  <c r="AL2139" i="7"/>
  <c r="AL4390" i="7"/>
  <c r="AL3698" i="7"/>
  <c r="AL1589" i="7"/>
  <c r="AL3179" i="7"/>
  <c r="AL5238" i="7"/>
  <c r="AL4209" i="7"/>
  <c r="AL1590" i="7"/>
  <c r="AL1936" i="7"/>
  <c r="AL5065" i="7"/>
  <c r="AL1591" i="7"/>
  <c r="AL4391" i="7"/>
  <c r="AL7155" i="7"/>
  <c r="AL4210" i="7"/>
  <c r="AL2140" i="7"/>
  <c r="AL4886" i="7"/>
  <c r="AL6991" i="7"/>
  <c r="AL4717" i="7"/>
  <c r="AL4211" i="7"/>
  <c r="AL4552" i="7"/>
  <c r="AL502" i="7"/>
  <c r="AL7" i="7"/>
  <c r="AL4392" i="7"/>
  <c r="AL3537" i="7"/>
  <c r="AL7341" i="7"/>
  <c r="AL3538" i="7"/>
  <c r="AL6307" i="7"/>
  <c r="AL4887" i="7"/>
  <c r="AL2302" i="7"/>
  <c r="AL6505" i="7"/>
  <c r="AL686" i="7"/>
  <c r="AL5066" i="7"/>
  <c r="AL3367" i="7"/>
  <c r="AL5415" i="7"/>
  <c r="AL687" i="7"/>
  <c r="AL1403" i="7"/>
  <c r="AL2141" i="7"/>
  <c r="AL4212" i="7"/>
  <c r="AL6824" i="7"/>
  <c r="AL6825" i="7"/>
  <c r="AL4888" i="7"/>
  <c r="AL688" i="7"/>
  <c r="AL5788" i="7"/>
  <c r="AL6308" i="7"/>
  <c r="AL4049" i="7"/>
  <c r="AL319" i="7"/>
  <c r="AL1207" i="7"/>
  <c r="AL5965" i="7"/>
  <c r="AL1031" i="7"/>
  <c r="AL2457" i="7"/>
  <c r="AL5604" i="7"/>
  <c r="AL1032" i="7"/>
  <c r="AL3180" i="7"/>
  <c r="AL5067" i="7"/>
  <c r="AL3699" i="7"/>
  <c r="AL6506" i="7"/>
  <c r="AL1208" i="7"/>
  <c r="AL4213" i="7"/>
  <c r="AL2639" i="7"/>
  <c r="AL4214" i="7"/>
  <c r="AL865" i="7"/>
  <c r="AL5068" i="7"/>
  <c r="AL1404" i="7"/>
  <c r="AL5966" i="7"/>
  <c r="AL6647" i="7"/>
  <c r="AL2458" i="7"/>
  <c r="AL5239" i="7"/>
  <c r="AL4050" i="7"/>
  <c r="AL6309" i="7"/>
  <c r="AL6826" i="7"/>
  <c r="AL6507" i="7"/>
  <c r="AL1937" i="7"/>
  <c r="AL4393" i="7"/>
  <c r="AL689" i="7"/>
  <c r="AL2303" i="7"/>
  <c r="AL2640" i="7"/>
  <c r="AL3700" i="7"/>
  <c r="AL6147" i="7"/>
  <c r="AL8" i="7"/>
  <c r="AL3701" i="7"/>
  <c r="AL6148" i="7"/>
  <c r="AL1592" i="7"/>
  <c r="AL5967" i="7"/>
  <c r="AL503" i="7"/>
  <c r="AL3702" i="7"/>
  <c r="AL7342" i="7"/>
  <c r="AL2799" i="7"/>
  <c r="AL4718" i="7"/>
  <c r="AL1209" i="7"/>
  <c r="AL3181" i="7"/>
  <c r="AL504" i="7"/>
  <c r="AL866" i="7"/>
  <c r="AL2459" i="7"/>
  <c r="AL7343" i="7"/>
  <c r="AL6992" i="7"/>
  <c r="AL320" i="7"/>
  <c r="AL321" i="7"/>
  <c r="AL5069" i="7"/>
  <c r="AL6993" i="7"/>
  <c r="AL3703" i="7"/>
  <c r="AL3858" i="7"/>
  <c r="AL4394" i="7"/>
  <c r="AL3182" i="7"/>
  <c r="AL5605" i="7"/>
  <c r="AL867" i="7"/>
  <c r="AL322" i="7"/>
  <c r="AL505" i="7"/>
  <c r="AL1593" i="7"/>
  <c r="AL4051" i="7"/>
  <c r="AL1938" i="7"/>
  <c r="AL4395" i="7"/>
  <c r="AL9" i="7"/>
  <c r="AL3183" i="7"/>
  <c r="AL1033" i="7"/>
  <c r="AL2142" i="7"/>
  <c r="AL4719" i="7"/>
  <c r="AL10" i="7"/>
  <c r="AL5789" i="7"/>
  <c r="AL1939" i="7"/>
  <c r="AL6310" i="7"/>
  <c r="AL5240" i="7"/>
  <c r="AL6648" i="7"/>
  <c r="AL4553" i="7"/>
  <c r="AL2974" i="7"/>
  <c r="AL1034" i="7"/>
  <c r="AL506" i="7"/>
  <c r="AL5968" i="7"/>
  <c r="AL4720" i="7"/>
  <c r="AL1035" i="7"/>
  <c r="AL690" i="7"/>
  <c r="AL5969" i="7"/>
  <c r="AL323" i="7"/>
  <c r="AL3859" i="7"/>
  <c r="AL2304" i="7"/>
  <c r="AL5241" i="7"/>
  <c r="AL324" i="7"/>
  <c r="AL507" i="7"/>
  <c r="AL1036" i="7"/>
  <c r="AL5416" i="7"/>
  <c r="AL5242" i="7"/>
  <c r="AL5417" i="7"/>
  <c r="AL4215" i="7"/>
  <c r="AL1210" i="7"/>
  <c r="AL1594" i="7"/>
  <c r="AL868" i="7"/>
  <c r="AL869" i="7"/>
  <c r="AL5606" i="7"/>
  <c r="AL3368" i="7"/>
  <c r="AL2975" i="7"/>
  <c r="AL1037" i="7"/>
  <c r="AL4721" i="7"/>
  <c r="AL6149" i="7"/>
  <c r="AL11" i="7"/>
  <c r="AL6994" i="7"/>
  <c r="AL1211" i="7"/>
  <c r="AL6827" i="7"/>
  <c r="AL5607" i="7"/>
  <c r="AL6649" i="7"/>
  <c r="AL1405" i="7"/>
  <c r="AL4216" i="7"/>
  <c r="AL508" i="7"/>
  <c r="AL3369" i="7"/>
  <c r="AL1212" i="7"/>
  <c r="AL509" i="7"/>
  <c r="AL6150" i="7"/>
  <c r="AL5608" i="7"/>
  <c r="AL2460" i="7"/>
  <c r="AL2976" i="7"/>
  <c r="AL3860" i="7"/>
  <c r="AL4554" i="7"/>
  <c r="AL4217" i="7"/>
  <c r="AL2305" i="7"/>
  <c r="AL2800" i="7"/>
  <c r="AL7344" i="7"/>
  <c r="AL691" i="7"/>
  <c r="AL2977" i="7"/>
  <c r="AL1940" i="7"/>
  <c r="AL1775" i="7"/>
  <c r="AL1038" i="7"/>
  <c r="AL692" i="7"/>
  <c r="AL6828" i="7"/>
  <c r="AL6508" i="7"/>
  <c r="AL5418" i="7"/>
  <c r="AL6829" i="7"/>
  <c r="AL6151" i="7"/>
  <c r="AL870" i="7"/>
  <c r="AL5970" i="7"/>
  <c r="AL5971" i="7"/>
  <c r="AL12" i="7"/>
  <c r="AL6509" i="7"/>
  <c r="AL5609" i="7"/>
  <c r="AL7345" i="7"/>
  <c r="AL3539" i="7"/>
  <c r="AL5419" i="7"/>
  <c r="AL5790" i="7"/>
  <c r="AL4889" i="7"/>
  <c r="AL7156" i="7"/>
  <c r="AL1039" i="7"/>
  <c r="AL2641" i="7"/>
  <c r="AL693" i="7"/>
  <c r="AL4555" i="7"/>
  <c r="AL169" i="7"/>
  <c r="AL2306" i="7"/>
  <c r="AL5420" i="7"/>
  <c r="AL6650" i="7"/>
  <c r="AL1595" i="7"/>
  <c r="AL1776" i="7"/>
  <c r="AL170" i="7"/>
  <c r="AL2642" i="7"/>
  <c r="AL5243" i="7"/>
  <c r="AL6651" i="7"/>
  <c r="AL3184" i="7"/>
  <c r="AL694" i="7"/>
  <c r="AL2307" i="7"/>
  <c r="AL3704" i="7"/>
  <c r="AL4556" i="7"/>
  <c r="AL4218" i="7"/>
  <c r="AL5972" i="7"/>
  <c r="AL4219" i="7"/>
  <c r="AL2978" i="7"/>
  <c r="AL871" i="7"/>
  <c r="AL6995" i="7"/>
  <c r="AL171" i="7"/>
  <c r="AL2461" i="7"/>
  <c r="AL2979" i="7"/>
  <c r="AL6652" i="7"/>
  <c r="AL3370" i="7"/>
  <c r="AL2980" i="7"/>
  <c r="AL6996" i="7"/>
  <c r="AL2643" i="7"/>
  <c r="AL5610" i="7"/>
  <c r="AL172" i="7"/>
  <c r="AL4396" i="7"/>
  <c r="AL5421" i="7"/>
  <c r="AL1596" i="7"/>
  <c r="AL5611" i="7"/>
  <c r="AL6653" i="7"/>
  <c r="AL325" i="7"/>
  <c r="AL1406" i="7"/>
  <c r="AL1040" i="7"/>
  <c r="AL6997" i="7"/>
  <c r="AL2143" i="7"/>
  <c r="AL6998" i="7"/>
  <c r="AL2801" i="7"/>
  <c r="AL7346" i="7"/>
  <c r="AL4220" i="7"/>
  <c r="AL2144" i="7"/>
  <c r="AL3705" i="7"/>
  <c r="AL872" i="7"/>
  <c r="AL1407" i="7"/>
  <c r="AL4722" i="7"/>
  <c r="AL5612" i="7"/>
  <c r="AL3185" i="7"/>
  <c r="AL6311" i="7"/>
  <c r="AL2802" i="7"/>
  <c r="AL2803" i="7"/>
  <c r="AL4052" i="7"/>
  <c r="AL2804" i="7"/>
  <c r="AL5070" i="7"/>
  <c r="AL6654" i="7"/>
  <c r="AL2462" i="7"/>
  <c r="AL3540" i="7"/>
  <c r="AL2463" i="7"/>
  <c r="AL4397" i="7"/>
  <c r="AL4557" i="7"/>
  <c r="AL3371" i="7"/>
  <c r="AL510" i="7"/>
  <c r="AL6830" i="7"/>
  <c r="AL5244" i="7"/>
  <c r="AL5422" i="7"/>
  <c r="AL5973" i="7"/>
  <c r="AL173" i="7"/>
  <c r="AL6510" i="7"/>
  <c r="AL511" i="7"/>
  <c r="AL5613" i="7"/>
  <c r="AL7157" i="7"/>
  <c r="AL3706" i="7"/>
  <c r="AL5245" i="7"/>
  <c r="AL6511" i="7"/>
  <c r="AL4221" i="7"/>
  <c r="AL3707" i="7"/>
  <c r="AL5974" i="7"/>
  <c r="AL5791" i="7"/>
  <c r="AL512" i="7"/>
  <c r="AL326" i="7"/>
  <c r="AL5246" i="7"/>
  <c r="AL5247" i="7"/>
  <c r="AL5975" i="7"/>
  <c r="AL513" i="7"/>
  <c r="AL1041" i="7"/>
  <c r="AL174" i="7"/>
  <c r="AL2145" i="7"/>
  <c r="AL3708" i="7"/>
  <c r="AL2644" i="7"/>
  <c r="AL873" i="7"/>
  <c r="AL4053" i="7"/>
  <c r="AL2464" i="7"/>
  <c r="AL2146" i="7"/>
  <c r="AL5792" i="7"/>
  <c r="AL2308" i="7"/>
  <c r="AL4054" i="7"/>
  <c r="AL327" i="7"/>
  <c r="AL5423" i="7"/>
  <c r="AL4055" i="7"/>
  <c r="AL5793" i="7"/>
  <c r="AL2147" i="7"/>
  <c r="AL3541" i="7"/>
  <c r="AL3186" i="7"/>
  <c r="AL7347" i="7"/>
  <c r="AL695" i="7"/>
  <c r="AL1408" i="7"/>
  <c r="AL7158" i="7"/>
  <c r="AL514" i="7"/>
  <c r="AL1941" i="7"/>
  <c r="AL2309" i="7"/>
  <c r="AL5794" i="7"/>
  <c r="AL5614" i="7"/>
  <c r="AL6512" i="7"/>
  <c r="AL696" i="7"/>
  <c r="AL1597" i="7"/>
  <c r="AL3542" i="7"/>
  <c r="AL5424" i="7"/>
  <c r="AL4222" i="7"/>
  <c r="AL3861" i="7"/>
  <c r="AL5976" i="7"/>
  <c r="AL1409" i="7"/>
  <c r="AL6312" i="7"/>
  <c r="AL4890" i="7"/>
  <c r="AL1777" i="7"/>
  <c r="AL3187" i="7"/>
  <c r="AL1942" i="7"/>
  <c r="AL2310" i="7"/>
  <c r="AL5071" i="7"/>
  <c r="AL2311" i="7"/>
  <c r="AL6313" i="7"/>
  <c r="AL697" i="7"/>
  <c r="AL1213" i="7"/>
  <c r="AL6831" i="7"/>
  <c r="AL5425" i="7"/>
  <c r="AL3188" i="7"/>
  <c r="AL1778" i="7"/>
  <c r="AL1779" i="7"/>
  <c r="AL1214" i="7"/>
  <c r="AL6655" i="7"/>
  <c r="AL2465" i="7"/>
  <c r="AL6999" i="7"/>
  <c r="AL5977" i="7"/>
  <c r="AL2645" i="7"/>
  <c r="AL5426" i="7"/>
  <c r="AL3543" i="7"/>
  <c r="AL3544" i="7"/>
  <c r="AL5795" i="7"/>
  <c r="AL5248" i="7"/>
  <c r="AL1598" i="7"/>
  <c r="AL2981" i="7"/>
  <c r="AL7000" i="7"/>
  <c r="AL1599" i="7"/>
  <c r="AL5249" i="7"/>
  <c r="AL6314" i="7"/>
  <c r="AL4398" i="7"/>
  <c r="AL328" i="7"/>
  <c r="AL6315" i="7"/>
  <c r="AL6656" i="7"/>
  <c r="AL4723" i="7"/>
  <c r="AL5796" i="7"/>
  <c r="AL175" i="7"/>
  <c r="AL5427" i="7"/>
  <c r="AL5978" i="7"/>
  <c r="AL4223" i="7"/>
  <c r="AL3862" i="7"/>
  <c r="AL5979" i="7"/>
  <c r="AL4891" i="7"/>
  <c r="AL176" i="7"/>
  <c r="AL1215" i="7"/>
  <c r="AL4399" i="7"/>
  <c r="AL4558" i="7"/>
  <c r="AL1943" i="7"/>
  <c r="AL1042" i="7"/>
  <c r="AL4724" i="7"/>
  <c r="AL2312" i="7"/>
  <c r="AL5072" i="7"/>
  <c r="AL4892" i="7"/>
  <c r="AL1600" i="7"/>
  <c r="AL5615" i="7"/>
  <c r="AL1043" i="7"/>
  <c r="AL2982" i="7"/>
  <c r="AL4400" i="7"/>
  <c r="AL6657" i="7"/>
  <c r="AL7001" i="7"/>
  <c r="AL5073" i="7"/>
  <c r="AL4893" i="7"/>
  <c r="AL3709" i="7"/>
  <c r="AL3545" i="7"/>
  <c r="AL4056" i="7"/>
  <c r="AL7002" i="7"/>
  <c r="AL4894" i="7"/>
  <c r="AL6152" i="7"/>
  <c r="AL4057" i="7"/>
  <c r="AL5428" i="7"/>
  <c r="AL6316" i="7"/>
  <c r="AL3189" i="7"/>
  <c r="AL4725" i="7"/>
  <c r="AL3710" i="7"/>
  <c r="AL3711" i="7"/>
  <c r="AL1944" i="7"/>
  <c r="AL6153" i="7"/>
  <c r="AL6154" i="7"/>
  <c r="AL6832" i="7"/>
  <c r="AL2148" i="7"/>
  <c r="AL7348" i="7"/>
  <c r="AL5250" i="7"/>
  <c r="AL2466" i="7"/>
  <c r="AL6513" i="7"/>
  <c r="AL4058" i="7"/>
  <c r="AL4059" i="7"/>
  <c r="AL5616" i="7"/>
  <c r="AL1044" i="7"/>
  <c r="AL3372" i="7"/>
  <c r="AL177" i="7"/>
  <c r="AL3190" i="7"/>
  <c r="AL4895" i="7"/>
  <c r="AL7349" i="7"/>
  <c r="AL1601" i="7"/>
  <c r="AL6514" i="7"/>
  <c r="AL178" i="7"/>
  <c r="AL13" i="7"/>
  <c r="AL2467" i="7"/>
  <c r="AL2149" i="7"/>
  <c r="AL4224" i="7"/>
  <c r="AL1410" i="7"/>
  <c r="AL4060" i="7"/>
  <c r="AL7350" i="7"/>
  <c r="AL1216" i="7"/>
  <c r="AL3191" i="7"/>
  <c r="AL4559" i="7"/>
  <c r="AL3192" i="7"/>
  <c r="AL2983" i="7"/>
  <c r="AL179" i="7"/>
  <c r="AL3546" i="7"/>
  <c r="AL6833" i="7"/>
  <c r="AL6515" i="7"/>
  <c r="AL5980" i="7"/>
  <c r="AL515" i="7"/>
  <c r="AL874" i="7"/>
  <c r="AL3863" i="7"/>
  <c r="AL2150" i="7"/>
  <c r="AL1217" i="7"/>
  <c r="AL1218" i="7"/>
  <c r="AL1219" i="7"/>
  <c r="AL698" i="7"/>
  <c r="AL4560" i="7"/>
  <c r="AL2984" i="7"/>
  <c r="AL4896" i="7"/>
  <c r="AL1602" i="7"/>
  <c r="AL4561" i="7"/>
  <c r="AL1220" i="7"/>
  <c r="AL6834" i="7"/>
  <c r="AL1221" i="7"/>
  <c r="AL5981" i="7"/>
  <c r="AL5074" i="7"/>
  <c r="AL1411" i="7"/>
  <c r="AL516" i="7"/>
  <c r="AL4726" i="7"/>
  <c r="AL180" i="7"/>
  <c r="AL4562" i="7"/>
  <c r="AL5075" i="7"/>
  <c r="AL4727" i="7"/>
  <c r="AL7159" i="7"/>
  <c r="AL3193" i="7"/>
  <c r="AL3712" i="7"/>
  <c r="AL7003" i="7"/>
  <c r="AL6317" i="7"/>
  <c r="AL3373" i="7"/>
  <c r="AL3194" i="7"/>
  <c r="AL5797" i="7"/>
  <c r="AL4225" i="7"/>
  <c r="AL3547" i="7"/>
  <c r="AL6155" i="7"/>
  <c r="AL5798" i="7"/>
  <c r="AL2985" i="7"/>
  <c r="AL2986" i="7"/>
  <c r="AL4897" i="7"/>
  <c r="AL14" i="7"/>
  <c r="AL5799" i="7"/>
  <c r="AL3713" i="7"/>
  <c r="AL6516" i="7"/>
  <c r="AL4061" i="7"/>
  <c r="AL2805" i="7"/>
  <c r="AL875" i="7"/>
  <c r="AL15" i="7"/>
  <c r="AL4898" i="7"/>
  <c r="AL1412" i="7"/>
  <c r="AL6318" i="7"/>
  <c r="AL3714" i="7"/>
  <c r="AL6517" i="7"/>
  <c r="AL3548" i="7"/>
  <c r="AL2806" i="7"/>
  <c r="AL1045" i="7"/>
  <c r="AL2987" i="7"/>
  <c r="AL6156" i="7"/>
  <c r="AL6319" i="7"/>
  <c r="AL3549" i="7"/>
  <c r="AL7351" i="7"/>
  <c r="AL181" i="7"/>
  <c r="AL329" i="7"/>
  <c r="AL330" i="7"/>
  <c r="AL331" i="7"/>
  <c r="AL16" i="7"/>
  <c r="AL332" i="7"/>
  <c r="AL5982" i="7"/>
  <c r="AL3374" i="7"/>
  <c r="AL5800" i="7"/>
  <c r="AL5801" i="7"/>
  <c r="AL5076" i="7"/>
  <c r="AL699" i="7"/>
  <c r="AL876" i="7"/>
  <c r="AL5077" i="7"/>
  <c r="AL7160" i="7"/>
  <c r="AL1222" i="7"/>
  <c r="AL4728" i="7"/>
  <c r="AL182" i="7"/>
  <c r="AL1413" i="7"/>
  <c r="AL4401" i="7"/>
  <c r="AL4899" i="7"/>
  <c r="AL4402" i="7"/>
  <c r="AL3375" i="7"/>
  <c r="AL2151" i="7"/>
  <c r="AL5983" i="7"/>
  <c r="AL2313" i="7"/>
  <c r="AL5251" i="7"/>
  <c r="AL2646" i="7"/>
  <c r="AL3864" i="7"/>
  <c r="AL6835" i="7"/>
  <c r="AL2988" i="7"/>
  <c r="AL6518" i="7"/>
  <c r="AL333" i="7"/>
  <c r="AL3865" i="7"/>
  <c r="AL3715" i="7"/>
  <c r="AL7161" i="7"/>
  <c r="AL1945" i="7"/>
  <c r="AL4226" i="7"/>
  <c r="AL4403" i="7"/>
  <c r="AL700" i="7"/>
  <c r="AL7352" i="7"/>
  <c r="AL3550" i="7"/>
  <c r="AL3195" i="7"/>
  <c r="AL6658" i="7"/>
  <c r="AL334" i="7"/>
  <c r="AL4900" i="7"/>
  <c r="AL17" i="7"/>
  <c r="AL7004" i="7"/>
  <c r="AL5984" i="7"/>
  <c r="AL3866" i="7"/>
  <c r="AL2807" i="7"/>
  <c r="AL6836" i="7"/>
  <c r="AL1780" i="7"/>
  <c r="AL5617" i="7"/>
  <c r="AL2989" i="7"/>
  <c r="AL6157" i="7"/>
  <c r="AL5618" i="7"/>
  <c r="AL7353" i="7"/>
  <c r="AL4563" i="7"/>
  <c r="AL2152" i="7"/>
  <c r="AL6659" i="7"/>
  <c r="AL4729" i="7"/>
  <c r="AL5252" i="7"/>
  <c r="AL1946" i="7"/>
  <c r="AL3867" i="7"/>
  <c r="AL6320" i="7"/>
  <c r="AL2647" i="7"/>
  <c r="AL4404" i="7"/>
  <c r="AL1414" i="7"/>
  <c r="AL1223" i="7"/>
  <c r="AL5802" i="7"/>
  <c r="AL3196" i="7"/>
  <c r="AL1415" i="7"/>
  <c r="AL1224" i="7"/>
  <c r="AL877" i="7"/>
  <c r="AL3376" i="7"/>
  <c r="AL2314" i="7"/>
  <c r="AL517" i="7"/>
  <c r="AL3551" i="7"/>
  <c r="AL7162" i="7"/>
  <c r="AL7354" i="7"/>
  <c r="AL4405" i="7"/>
  <c r="AL4227" i="7"/>
  <c r="AL7355" i="7"/>
  <c r="AL5619" i="7"/>
  <c r="AL1225" i="7"/>
  <c r="AL3868" i="7"/>
  <c r="AL2808" i="7"/>
  <c r="AL1046" i="7"/>
  <c r="AL7005" i="7"/>
  <c r="AL4406" i="7"/>
  <c r="AL5078" i="7"/>
  <c r="AL5985" i="7"/>
  <c r="AL518" i="7"/>
  <c r="AL2315" i="7"/>
  <c r="AL6660" i="7"/>
  <c r="AL1416" i="7"/>
  <c r="AL1417" i="7"/>
  <c r="AL4564" i="7"/>
  <c r="AL1947" i="7"/>
  <c r="AL6158" i="7"/>
  <c r="AL5429" i="7"/>
  <c r="AL5803" i="7"/>
  <c r="AL5253" i="7"/>
  <c r="AL1047" i="7"/>
  <c r="AL4901" i="7"/>
  <c r="AL1226" i="7"/>
  <c r="AL18" i="7"/>
  <c r="AL7356" i="7"/>
  <c r="AL1781" i="7"/>
  <c r="AL5079" i="7"/>
  <c r="AL2468" i="7"/>
  <c r="AL5254" i="7"/>
  <c r="AL2990" i="7"/>
  <c r="AL3197" i="7"/>
  <c r="AL519" i="7"/>
  <c r="AL3377" i="7"/>
  <c r="AL5080" i="7"/>
  <c r="AL5255" i="7"/>
  <c r="AL6661" i="7"/>
  <c r="AL4407" i="7"/>
  <c r="AL7357" i="7"/>
  <c r="AL4565" i="7"/>
  <c r="AL5986" i="7"/>
  <c r="AL1048" i="7"/>
  <c r="AL1418" i="7"/>
  <c r="AL4408" i="7"/>
  <c r="AL3716" i="7"/>
  <c r="AL3717" i="7"/>
  <c r="AL6837" i="7"/>
  <c r="AL3552" i="7"/>
  <c r="AL335" i="7"/>
  <c r="AL3869" i="7"/>
  <c r="AL1603" i="7"/>
  <c r="AL183" i="7"/>
  <c r="AL1948" i="7"/>
  <c r="AL19" i="7"/>
  <c r="AL4566" i="7"/>
  <c r="AL3378" i="7"/>
  <c r="AL7006" i="7"/>
  <c r="AL336" i="7"/>
  <c r="AL3553" i="7"/>
  <c r="AL6838" i="7"/>
  <c r="AL4228" i="7"/>
  <c r="AL2648" i="7"/>
  <c r="AL4730" i="7"/>
  <c r="AL1949" i="7"/>
  <c r="AL6321" i="7"/>
  <c r="AL4902" i="7"/>
  <c r="AL2153" i="7"/>
  <c r="AL520" i="7"/>
  <c r="AL4567" i="7"/>
  <c r="AL6662" i="7"/>
  <c r="AL6839" i="7"/>
  <c r="AL4903" i="7"/>
  <c r="AL7007" i="7"/>
  <c r="AL6159" i="7"/>
  <c r="AL2809" i="7"/>
  <c r="AL6322" i="7"/>
  <c r="AL701" i="7"/>
  <c r="AL6663" i="7"/>
  <c r="AL6840" i="7"/>
  <c r="AL4229" i="7"/>
  <c r="AL6841" i="7"/>
  <c r="AL878" i="7"/>
  <c r="AL702" i="7"/>
  <c r="AL2469" i="7"/>
  <c r="AL521" i="7"/>
  <c r="AL1782" i="7"/>
  <c r="AL1227" i="7"/>
  <c r="AL3379" i="7"/>
  <c r="AL4731" i="7"/>
  <c r="AL1419" i="7"/>
  <c r="AL2154" i="7"/>
  <c r="AL5430" i="7"/>
  <c r="AL1783" i="7"/>
  <c r="AL2470" i="7"/>
  <c r="AL5987" i="7"/>
  <c r="AL2991" i="7"/>
  <c r="AL1784" i="7"/>
  <c r="AL5988" i="7"/>
  <c r="AL7163" i="7"/>
  <c r="AL6664" i="7"/>
  <c r="AL3198" i="7"/>
  <c r="AL20" i="7"/>
  <c r="AL3199" i="7"/>
  <c r="AL5620" i="7"/>
  <c r="AL7008" i="7"/>
  <c r="AL522" i="7"/>
  <c r="AL879" i="7"/>
  <c r="AL2155" i="7"/>
  <c r="AL703" i="7"/>
  <c r="AL1228" i="7"/>
  <c r="AL3200" i="7"/>
  <c r="AL1785" i="7"/>
  <c r="AL4409" i="7"/>
  <c r="AL7009" i="7"/>
  <c r="AL3718" i="7"/>
  <c r="AL3719" i="7"/>
  <c r="AL7164" i="7"/>
  <c r="AL4568" i="7"/>
  <c r="AL7358" i="7"/>
  <c r="AL6842" i="7"/>
  <c r="AL184" i="7"/>
  <c r="AL7010" i="7"/>
  <c r="AL1229" i="7"/>
  <c r="AL1950" i="7"/>
  <c r="AL4062" i="7"/>
  <c r="AL5804" i="7"/>
  <c r="AL7011" i="7"/>
  <c r="AL3380" i="7"/>
  <c r="AL2156" i="7"/>
  <c r="AL2810" i="7"/>
  <c r="AL2649" i="7"/>
  <c r="AL2157" i="7"/>
  <c r="AL1604" i="7"/>
  <c r="AL5256" i="7"/>
  <c r="AL7165" i="7"/>
  <c r="AL4410" i="7"/>
  <c r="AL1049" i="7"/>
  <c r="AL4904" i="7"/>
  <c r="AL4230" i="7"/>
  <c r="AL2992" i="7"/>
  <c r="AL21" i="7"/>
  <c r="AL5805" i="7"/>
  <c r="AL4411" i="7"/>
  <c r="AL1786" i="7"/>
  <c r="AL2811" i="7"/>
  <c r="AL3870" i="7"/>
  <c r="AL4231" i="7"/>
  <c r="AL4905" i="7"/>
  <c r="AL523" i="7"/>
  <c r="AL3871" i="7"/>
  <c r="AL524" i="7"/>
  <c r="AL1230" i="7"/>
  <c r="AL704" i="7"/>
  <c r="AL4569" i="7"/>
  <c r="AL6160" i="7"/>
  <c r="AL7166" i="7"/>
  <c r="AL5431" i="7"/>
  <c r="AL5806" i="7"/>
  <c r="AL880" i="7"/>
  <c r="AL22" i="7"/>
  <c r="AL2316" i="7"/>
  <c r="AL2650" i="7"/>
  <c r="AL3201" i="7"/>
  <c r="AL4906" i="7"/>
  <c r="AL705" i="7"/>
  <c r="AL706" i="7"/>
  <c r="AL6323" i="7"/>
  <c r="AL4232" i="7"/>
  <c r="AL2651" i="7"/>
  <c r="AL6161" i="7"/>
  <c r="AL4907" i="7"/>
  <c r="AL6162" i="7"/>
  <c r="AL4732" i="7"/>
  <c r="AL3720" i="7"/>
  <c r="AL6843" i="7"/>
  <c r="AL7359" i="7"/>
  <c r="AL5432" i="7"/>
  <c r="AL4733" i="7"/>
  <c r="AL185" i="7"/>
  <c r="AL6519" i="7"/>
  <c r="AL1050" i="7"/>
  <c r="AL186" i="7"/>
  <c r="AL3381" i="7"/>
  <c r="AL525" i="7"/>
  <c r="AL707" i="7"/>
  <c r="AL3382" i="7"/>
  <c r="AL2812" i="7"/>
  <c r="AL881" i="7"/>
  <c r="AL7360" i="7"/>
  <c r="AL1420" i="7"/>
  <c r="AL1421" i="7"/>
  <c r="AL5989" i="7"/>
  <c r="AL5257" i="7"/>
  <c r="AL2652" i="7"/>
  <c r="AL1951" i="7"/>
  <c r="AL6844" i="7"/>
  <c r="AL187" i="7"/>
  <c r="AL4734" i="7"/>
  <c r="AL708" i="7"/>
  <c r="AL23" i="7"/>
  <c r="AL709" i="7"/>
  <c r="AL4233" i="7"/>
  <c r="AL2158" i="7"/>
  <c r="AL5081" i="7"/>
  <c r="AL7167" i="7"/>
  <c r="AL188" i="7"/>
  <c r="AL4570" i="7"/>
  <c r="AL6845" i="7"/>
  <c r="AL882" i="7"/>
  <c r="AL3202" i="7"/>
  <c r="AL526" i="7"/>
  <c r="AL710" i="7"/>
  <c r="AL7168" i="7"/>
  <c r="AL1787" i="7"/>
  <c r="AL1231" i="7"/>
  <c r="AL6665" i="7"/>
  <c r="AL1952" i="7"/>
  <c r="AL1953" i="7"/>
  <c r="AL6324" i="7"/>
  <c r="AL5621" i="7"/>
  <c r="AL4063" i="7"/>
  <c r="AL6325" i="7"/>
  <c r="AL1605" i="7"/>
  <c r="AL5990" i="7"/>
  <c r="AL4908" i="7"/>
  <c r="AL4234" i="7"/>
  <c r="AL2653" i="7"/>
  <c r="AL883" i="7"/>
  <c r="AL4235" i="7"/>
  <c r="AL5991" i="7"/>
  <c r="AL711" i="7"/>
  <c r="AL1051" i="7"/>
  <c r="AL6520" i="7"/>
  <c r="AL6521" i="7"/>
  <c r="AL4412" i="7"/>
  <c r="AL3383" i="7"/>
  <c r="AL24" i="7"/>
  <c r="AL6846" i="7"/>
  <c r="AL4236" i="7"/>
  <c r="AL527" i="7"/>
  <c r="AL2654" i="7"/>
  <c r="AL6163" i="7"/>
  <c r="AL6666" i="7"/>
  <c r="AL4735" i="7"/>
  <c r="AL1052" i="7"/>
  <c r="AL1053" i="7"/>
  <c r="AL2471" i="7"/>
  <c r="AL5622" i="7"/>
  <c r="AL5623" i="7"/>
  <c r="AL5624" i="7"/>
  <c r="AL1606" i="7"/>
  <c r="AL2317" i="7"/>
  <c r="AL2318" i="7"/>
  <c r="AL5433" i="7"/>
  <c r="AL5807" i="7"/>
  <c r="AL189" i="7"/>
  <c r="AL5258" i="7"/>
  <c r="AL2813" i="7"/>
  <c r="AL2655" i="7"/>
  <c r="AL3721" i="7"/>
  <c r="AL3554" i="7"/>
  <c r="AL7361" i="7"/>
  <c r="AL4064" i="7"/>
  <c r="AL6164" i="7"/>
  <c r="AL6667" i="7"/>
  <c r="AL7362" i="7"/>
  <c r="AL4909" i="7"/>
  <c r="AL7012" i="7"/>
  <c r="AL4413" i="7"/>
  <c r="AL2656" i="7"/>
  <c r="AL5992" i="7"/>
  <c r="AL6522" i="7"/>
  <c r="AL2319" i="7"/>
  <c r="AL7169" i="7"/>
  <c r="AL3384" i="7"/>
  <c r="AL1607" i="7"/>
  <c r="AL5082" i="7"/>
  <c r="AL1788" i="7"/>
  <c r="AL2993" i="7"/>
  <c r="AL3872" i="7"/>
  <c r="AL3555" i="7"/>
  <c r="AL884" i="7"/>
  <c r="AL1054" i="7"/>
  <c r="AL528" i="7"/>
  <c r="AL4571" i="7"/>
  <c r="AL7363" i="7"/>
  <c r="AL4736" i="7"/>
  <c r="AL4065" i="7"/>
  <c r="AL6326" i="7"/>
  <c r="AL190" i="7"/>
  <c r="AL529" i="7"/>
  <c r="AL7364" i="7"/>
  <c r="AL6668" i="7"/>
  <c r="AL4066" i="7"/>
  <c r="AL530" i="7"/>
  <c r="AL1422" i="7"/>
  <c r="AL5625" i="7"/>
  <c r="AL1608" i="7"/>
  <c r="AL4414" i="7"/>
  <c r="AL5626" i="7"/>
  <c r="AL2994" i="7"/>
  <c r="AL3556" i="7"/>
  <c r="AL6847" i="7"/>
  <c r="AL7365" i="7"/>
  <c r="AL3385" i="7"/>
  <c r="AL1423" i="7"/>
  <c r="AL191" i="7"/>
  <c r="AL1232" i="7"/>
  <c r="AL3873" i="7"/>
  <c r="AL7366" i="7"/>
  <c r="AL3874" i="7"/>
  <c r="AL7367" i="7"/>
  <c r="AL5434" i="7"/>
  <c r="AL531" i="7"/>
  <c r="AL2657" i="7"/>
  <c r="AL4237" i="7"/>
  <c r="AL532" i="7"/>
  <c r="AL25" i="7"/>
  <c r="AL2658" i="7"/>
  <c r="AL6669" i="7"/>
  <c r="AL4415" i="7"/>
  <c r="AL3875" i="7"/>
  <c r="AL4067" i="7"/>
  <c r="AL4068" i="7"/>
  <c r="AL6327" i="7"/>
  <c r="AL2320" i="7"/>
  <c r="AL1954" i="7"/>
  <c r="AL2159" i="7"/>
  <c r="AL4238" i="7"/>
  <c r="AL1955" i="7"/>
  <c r="AL7170" i="7"/>
  <c r="AL5083" i="7"/>
  <c r="AL2321" i="7"/>
  <c r="AL1956" i="7"/>
  <c r="AL3203" i="7"/>
  <c r="AL6328" i="7"/>
  <c r="AL7368" i="7"/>
  <c r="AL3876" i="7"/>
  <c r="AL1055" i="7"/>
  <c r="AL192" i="7"/>
  <c r="AL4239" i="7"/>
  <c r="AL4572" i="7"/>
  <c r="AL2659" i="7"/>
  <c r="AL6670" i="7"/>
  <c r="AL337" i="7"/>
  <c r="AL2322" i="7"/>
  <c r="AL5627" i="7"/>
  <c r="AL1789" i="7"/>
  <c r="AL1424" i="7"/>
  <c r="AL5435" i="7"/>
  <c r="AL6671" i="7"/>
  <c r="AL1233" i="7"/>
  <c r="AL2995" i="7"/>
  <c r="AL7171" i="7"/>
  <c r="AL1056" i="7"/>
  <c r="AL1057" i="7"/>
  <c r="AL1790" i="7"/>
  <c r="AL3557" i="7"/>
  <c r="AL6165" i="7"/>
  <c r="AL3204" i="7"/>
  <c r="AL2814" i="7"/>
  <c r="AL6329" i="7"/>
  <c r="AL1957" i="7"/>
  <c r="AL2660" i="7"/>
  <c r="AL1791" i="7"/>
  <c r="AL712" i="7"/>
  <c r="AL4416" i="7"/>
  <c r="AL7172" i="7"/>
  <c r="AL1958" i="7"/>
  <c r="AL533" i="7"/>
  <c r="AL7013" i="7"/>
  <c r="AL713" i="7"/>
  <c r="AL338" i="7"/>
  <c r="AL5436" i="7"/>
  <c r="AL1058" i="7"/>
  <c r="AL7369" i="7"/>
  <c r="AL3205" i="7"/>
  <c r="AL4910" i="7"/>
  <c r="AL1425" i="7"/>
  <c r="AL1609" i="7"/>
  <c r="AL5808" i="7"/>
  <c r="AL3722" i="7"/>
  <c r="AL6848" i="7"/>
  <c r="AL6849" i="7"/>
  <c r="AL4417" i="7"/>
  <c r="AL5809" i="7"/>
  <c r="AL6330" i="7"/>
  <c r="AL4240" i="7"/>
  <c r="AL5993" i="7"/>
  <c r="AL193" i="7"/>
  <c r="AL1059" i="7"/>
  <c r="AL3558" i="7"/>
  <c r="AL534" i="7"/>
  <c r="AL3386" i="7"/>
  <c r="AL4737" i="7"/>
  <c r="AL2661" i="7"/>
  <c r="AL7370" i="7"/>
  <c r="AL6523" i="7"/>
  <c r="AL6166" i="7"/>
  <c r="AL5259" i="7"/>
  <c r="AL4573" i="7"/>
  <c r="AL4911" i="7"/>
  <c r="AL714" i="7"/>
  <c r="AL7014" i="7"/>
  <c r="AL5810" i="7"/>
  <c r="AL2160" i="7"/>
  <c r="AL5084" i="7"/>
  <c r="AL2996" i="7"/>
  <c r="AL7015" i="7"/>
  <c r="AL4069" i="7"/>
  <c r="AL5260" i="7"/>
  <c r="AL1426" i="7"/>
  <c r="AL715" i="7"/>
  <c r="AL6672" i="7"/>
  <c r="AL4574" i="7"/>
  <c r="AL4912" i="7"/>
  <c r="AL2997" i="7"/>
  <c r="AL4738" i="7"/>
  <c r="AL3206" i="7"/>
  <c r="AL4739" i="7"/>
  <c r="AL4740" i="7"/>
  <c r="AL1610" i="7"/>
  <c r="AL6673" i="7"/>
  <c r="AL7016" i="7"/>
  <c r="AL5628" i="7"/>
  <c r="AL26" i="7"/>
  <c r="AL27" i="7"/>
  <c r="AL5994" i="7"/>
  <c r="AL1060" i="7"/>
  <c r="AL7371" i="7"/>
  <c r="AL2662" i="7"/>
  <c r="AL1234" i="7"/>
  <c r="AL5085" i="7"/>
  <c r="AL5086" i="7"/>
  <c r="AL4741" i="7"/>
  <c r="AL5811" i="7"/>
  <c r="AL3723" i="7"/>
  <c r="AL2323" i="7"/>
  <c r="AL3207" i="7"/>
  <c r="AL4742" i="7"/>
  <c r="AL5812" i="7"/>
  <c r="AL3208" i="7"/>
  <c r="AL716" i="7"/>
  <c r="AL2998" i="7"/>
  <c r="AL4418" i="7"/>
  <c r="AL5813" i="7"/>
  <c r="AL5995" i="7"/>
  <c r="AL5814" i="7"/>
  <c r="AL1959" i="7"/>
  <c r="AL28" i="7"/>
  <c r="AL1427" i="7"/>
  <c r="AL885" i="7"/>
  <c r="AL4913" i="7"/>
  <c r="AL1960" i="7"/>
  <c r="AL1235" i="7"/>
  <c r="AL4070" i="7"/>
  <c r="AL3559" i="7"/>
  <c r="AL5261" i="7"/>
  <c r="AL6850" i="7"/>
  <c r="AL535" i="7"/>
  <c r="AL339" i="7"/>
  <c r="AL6167" i="7"/>
  <c r="AL6851" i="7"/>
  <c r="AL2472" i="7"/>
  <c r="AL1428" i="7"/>
  <c r="AL2161" i="7"/>
  <c r="AL3560" i="7"/>
  <c r="AL29" i="7"/>
  <c r="AL886" i="7"/>
  <c r="AL194" i="7"/>
  <c r="AL5262" i="7"/>
  <c r="AL3387" i="7"/>
  <c r="AL7372" i="7"/>
  <c r="AL3388" i="7"/>
  <c r="AL2162" i="7"/>
  <c r="AL2324" i="7"/>
  <c r="AL6852" i="7"/>
  <c r="AL1429" i="7"/>
  <c r="AL5437" i="7"/>
  <c r="AL6524" i="7"/>
  <c r="AL7173" i="7"/>
  <c r="AL536" i="7"/>
  <c r="AL4914" i="7"/>
  <c r="AL5996" i="7"/>
  <c r="AL5087" i="7"/>
  <c r="AL6331" i="7"/>
  <c r="AL7017" i="7"/>
  <c r="AL6525" i="7"/>
  <c r="AL5438" i="7"/>
  <c r="AL1430" i="7"/>
  <c r="AL6332" i="7"/>
  <c r="AL5088" i="7"/>
  <c r="AL2163" i="7"/>
  <c r="AL4743" i="7"/>
  <c r="AL1236" i="7"/>
  <c r="AL6168" i="7"/>
  <c r="AL4744" i="7"/>
  <c r="AL4745" i="7"/>
  <c r="AL1792" i="7"/>
  <c r="AL1061" i="7"/>
  <c r="AL3209" i="7"/>
  <c r="AL2663" i="7"/>
  <c r="AL6333" i="7"/>
  <c r="AL7373" i="7"/>
  <c r="AL4746" i="7"/>
  <c r="AL5997" i="7"/>
  <c r="AL7018" i="7"/>
  <c r="AL5439" i="7"/>
  <c r="AL2664" i="7"/>
  <c r="AL1793" i="7"/>
  <c r="AL2164" i="7"/>
  <c r="AL2325" i="7"/>
  <c r="AL1611" i="7"/>
  <c r="AL5089" i="7"/>
  <c r="AL7374" i="7"/>
  <c r="AL1961" i="7"/>
  <c r="AL3210" i="7"/>
  <c r="AL7019" i="7"/>
  <c r="AL6853" i="7"/>
  <c r="AL195" i="7"/>
  <c r="AL2473" i="7"/>
  <c r="AL2665" i="7"/>
  <c r="AL2165" i="7"/>
  <c r="AL7020" i="7"/>
  <c r="AL5815" i="7"/>
  <c r="AL340" i="7"/>
  <c r="AL4575" i="7"/>
  <c r="AL4241" i="7"/>
  <c r="AL3877" i="7"/>
  <c r="AL5440" i="7"/>
  <c r="AL3211" i="7"/>
  <c r="AL5263" i="7"/>
  <c r="AL3561" i="7"/>
  <c r="AL7021" i="7"/>
  <c r="AL6169" i="7"/>
  <c r="AL341" i="7"/>
  <c r="AL1062" i="7"/>
  <c r="AL2999" i="7"/>
  <c r="AL342" i="7"/>
  <c r="AL537" i="7"/>
  <c r="AL30" i="7"/>
  <c r="AL6674" i="7"/>
  <c r="AL3724" i="7"/>
  <c r="AL5816" i="7"/>
  <c r="AL6170" i="7"/>
  <c r="AL1237" i="7"/>
  <c r="AL4915" i="7"/>
  <c r="AL4576" i="7"/>
  <c r="AL7375" i="7"/>
  <c r="AL6526" i="7"/>
  <c r="AL4577" i="7"/>
  <c r="AL5090" i="7"/>
  <c r="AL3725" i="7"/>
  <c r="AL4419" i="7"/>
  <c r="AL4242" i="7"/>
  <c r="AL6675" i="7"/>
  <c r="AL6527" i="7"/>
  <c r="AL1612" i="7"/>
  <c r="AL31" i="7"/>
  <c r="AL1962" i="7"/>
  <c r="AL3562" i="7"/>
  <c r="AL1613" i="7"/>
  <c r="AL3000" i="7"/>
  <c r="AL3212" i="7"/>
  <c r="AL7022" i="7"/>
  <c r="AL3213" i="7"/>
  <c r="AL1431" i="7"/>
  <c r="AL3001" i="7"/>
  <c r="AL196" i="7"/>
  <c r="AL197" i="7"/>
  <c r="AL4747" i="7"/>
  <c r="AL1794" i="7"/>
  <c r="AL4578" i="7"/>
  <c r="AL198" i="7"/>
  <c r="AL2326" i="7"/>
  <c r="AL4243" i="7"/>
  <c r="AL4071" i="7"/>
  <c r="AL4420" i="7"/>
  <c r="AL4421" i="7"/>
  <c r="AL2327" i="7"/>
  <c r="AL2666" i="7"/>
  <c r="AL3002" i="7"/>
  <c r="AL3214" i="7"/>
  <c r="AL5817" i="7"/>
  <c r="AL1063" i="7"/>
  <c r="AL4244" i="7"/>
  <c r="AL5818" i="7"/>
  <c r="AL2474" i="7"/>
  <c r="AL2815" i="7"/>
  <c r="AL5091" i="7"/>
  <c r="AL4748" i="7"/>
  <c r="AL4072" i="7"/>
  <c r="AL3215" i="7"/>
  <c r="AL343" i="7"/>
  <c r="AL1238" i="7"/>
  <c r="AL3563" i="7"/>
  <c r="AL5264" i="7"/>
  <c r="AL1432" i="7"/>
  <c r="AL3003" i="7"/>
  <c r="AL1795" i="7"/>
  <c r="AL1239" i="7"/>
  <c r="AL6676" i="7"/>
  <c r="AL7023" i="7"/>
  <c r="AL7376" i="7"/>
  <c r="AL6677" i="7"/>
  <c r="AL3004" i="7"/>
  <c r="AL5441" i="7"/>
  <c r="AL2166" i="7"/>
  <c r="AL4245" i="7"/>
  <c r="AL1796" i="7"/>
  <c r="AL4579" i="7"/>
  <c r="AL3216" i="7"/>
  <c r="AL2667" i="7"/>
  <c r="AL538" i="7"/>
  <c r="AL1963" i="7"/>
  <c r="AL3217" i="7"/>
  <c r="AL4422" i="7"/>
  <c r="AL6171" i="7"/>
  <c r="AL5442" i="7"/>
  <c r="AL4073" i="7"/>
  <c r="AL3726" i="7"/>
  <c r="AL3564" i="7"/>
  <c r="AL6678" i="7"/>
  <c r="AL6172" i="7"/>
  <c r="AL2816" i="7"/>
  <c r="AL4246" i="7"/>
  <c r="AL2817" i="7"/>
  <c r="AL4247" i="7"/>
  <c r="AL3218" i="7"/>
  <c r="AL6334" i="7"/>
  <c r="AL5265" i="7"/>
  <c r="AL1240" i="7"/>
  <c r="AL199" i="7"/>
  <c r="AL7174" i="7"/>
  <c r="AL2668" i="7"/>
  <c r="AL1064" i="7"/>
  <c r="AL5443" i="7"/>
  <c r="AL3565" i="7"/>
  <c r="AL4074" i="7"/>
  <c r="AL4749" i="7"/>
  <c r="AL2328" i="7"/>
  <c r="AL4248" i="7"/>
  <c r="AL4916" i="7"/>
  <c r="AL4580" i="7"/>
  <c r="AL6679" i="7"/>
  <c r="AL2818" i="7"/>
  <c r="AL3727" i="7"/>
  <c r="AL5629" i="7"/>
  <c r="AL5444" i="7"/>
  <c r="AL7377" i="7"/>
  <c r="AL1433" i="7"/>
  <c r="AL6854" i="7"/>
  <c r="AL3566" i="7"/>
  <c r="AL1614" i="7"/>
  <c r="AL2167" i="7"/>
  <c r="AL2669" i="7"/>
  <c r="AL7378" i="7"/>
  <c r="AL717" i="7"/>
  <c r="AL1615" i="7"/>
  <c r="AL5266" i="7"/>
  <c r="AL7024" i="7"/>
  <c r="AL539" i="7"/>
  <c r="AL3005" i="7"/>
  <c r="AL3006" i="7"/>
  <c r="AL3728" i="7"/>
  <c r="AL5630" i="7"/>
  <c r="AL3878" i="7"/>
  <c r="AL1065" i="7"/>
  <c r="AL1797" i="7"/>
  <c r="AL5445" i="7"/>
  <c r="AL1798" i="7"/>
  <c r="AL3729" i="7"/>
  <c r="AL2819" i="7"/>
  <c r="AL3219" i="7"/>
  <c r="AL5631" i="7"/>
  <c r="AL1799" i="7"/>
  <c r="AL5267" i="7"/>
  <c r="AL5632" i="7"/>
  <c r="AL7379" i="7"/>
  <c r="AL3389" i="7"/>
  <c r="AL540" i="7"/>
  <c r="AL4917" i="7"/>
  <c r="AL5633" i="7"/>
  <c r="AL200" i="7"/>
  <c r="AL1434" i="7"/>
  <c r="AL2475" i="7"/>
  <c r="AL3730" i="7"/>
  <c r="AL3879" i="7"/>
  <c r="AL1435" i="7"/>
  <c r="AL1436" i="7"/>
  <c r="AL7025" i="7"/>
  <c r="AL5268" i="7"/>
  <c r="AL3731" i="7"/>
  <c r="AL2476" i="7"/>
  <c r="AL3567" i="7"/>
  <c r="AL7175" i="7"/>
  <c r="AL2329" i="7"/>
  <c r="AL2477" i="7"/>
  <c r="AL3390" i="7"/>
  <c r="AL1437" i="7"/>
  <c r="AL718" i="7"/>
  <c r="AL6680" i="7"/>
  <c r="AL5092" i="7"/>
  <c r="AL2478" i="7"/>
  <c r="AL4249" i="7"/>
  <c r="AL3732" i="7"/>
  <c r="AL719" i="7"/>
  <c r="AL5634" i="7"/>
  <c r="AL720" i="7"/>
  <c r="AL4250" i="7"/>
  <c r="AL2168" i="7"/>
  <c r="AL3220" i="7"/>
  <c r="AL3568" i="7"/>
  <c r="AL3221" i="7"/>
  <c r="AL1616" i="7"/>
  <c r="AL541" i="7"/>
  <c r="AL887" i="7"/>
  <c r="AL5446" i="7"/>
  <c r="AL721" i="7"/>
  <c r="AL3733" i="7"/>
  <c r="AL2330" i="7"/>
  <c r="AL5093" i="7"/>
  <c r="AL4750" i="7"/>
  <c r="AL1241" i="7"/>
  <c r="AL5094" i="7"/>
  <c r="AL4918" i="7"/>
  <c r="AL2169" i="7"/>
  <c r="AL6335" i="7"/>
  <c r="AL3222" i="7"/>
  <c r="AL201" i="7"/>
  <c r="AL4751" i="7"/>
  <c r="AL3391" i="7"/>
  <c r="AL2670" i="7"/>
  <c r="AL3392" i="7"/>
  <c r="AL7380" i="7"/>
  <c r="AL2820" i="7"/>
  <c r="AL5095" i="7"/>
  <c r="AL6336" i="7"/>
  <c r="AL4251" i="7"/>
  <c r="AL6681" i="7"/>
  <c r="AL3734" i="7"/>
  <c r="AL1617" i="7"/>
  <c r="AL3735" i="7"/>
  <c r="AL888" i="7"/>
  <c r="AL2170" i="7"/>
  <c r="AL1438" i="7"/>
  <c r="AL542" i="7"/>
  <c r="AL1066" i="7"/>
  <c r="AL6173" i="7"/>
  <c r="AL6337" i="7"/>
  <c r="AL6682" i="7"/>
  <c r="AL202" i="7"/>
  <c r="AL7176" i="7"/>
  <c r="AL2479" i="7"/>
  <c r="AL3007" i="7"/>
  <c r="AL1242" i="7"/>
  <c r="AL7026" i="7"/>
  <c r="AL7381" i="7"/>
  <c r="AL5269" i="7"/>
  <c r="AL543" i="7"/>
  <c r="AL3223" i="7"/>
  <c r="AL1964" i="7"/>
  <c r="AL6855" i="7"/>
  <c r="AL4919" i="7"/>
  <c r="AL7177" i="7"/>
  <c r="AL6174" i="7"/>
  <c r="AL3880" i="7"/>
  <c r="AL2171" i="7"/>
  <c r="AL5819" i="7"/>
  <c r="AL5096" i="7"/>
  <c r="AL5820" i="7"/>
  <c r="AL7027" i="7"/>
  <c r="AL4581" i="7"/>
  <c r="AL4920" i="7"/>
  <c r="AL3224" i="7"/>
  <c r="AL3736" i="7"/>
  <c r="AL889" i="7"/>
  <c r="AL1439" i="7"/>
  <c r="AL7382" i="7"/>
  <c r="AL1243" i="7"/>
  <c r="AL544" i="7"/>
  <c r="AL5998" i="7"/>
  <c r="AL890" i="7"/>
  <c r="AL3393" i="7"/>
  <c r="AL2821" i="7"/>
  <c r="AL3008" i="7"/>
  <c r="AL3009" i="7"/>
  <c r="AL203" i="7"/>
  <c r="AL1965" i="7"/>
  <c r="AL4752" i="7"/>
  <c r="AL545" i="7"/>
  <c r="AL1966" i="7"/>
  <c r="AL6683" i="7"/>
  <c r="AL4921" i="7"/>
  <c r="AL3881" i="7"/>
  <c r="AL4075" i="7"/>
  <c r="AL7178" i="7"/>
  <c r="AL344" i="7"/>
  <c r="AL6528" i="7"/>
  <c r="AL3569" i="7"/>
  <c r="AL3737" i="7"/>
  <c r="AL1618" i="7"/>
  <c r="AL2822" i="7"/>
  <c r="AL4076" i="7"/>
  <c r="AL1800" i="7"/>
  <c r="AL2671" i="7"/>
  <c r="AL7383" i="7"/>
  <c r="AL6175" i="7"/>
  <c r="AL4582" i="7"/>
  <c r="AL2172" i="7"/>
  <c r="AL6338" i="7"/>
  <c r="AL6339" i="7"/>
  <c r="AL7384" i="7"/>
  <c r="AL4922" i="7"/>
  <c r="AL1619" i="7"/>
  <c r="AL2823" i="7"/>
  <c r="AL6856" i="7"/>
  <c r="AL722" i="7"/>
  <c r="AL5999" i="7"/>
  <c r="AL3738" i="7"/>
  <c r="AL3394" i="7"/>
  <c r="AL1067" i="7"/>
  <c r="AL7028" i="7"/>
  <c r="AL1620" i="7"/>
  <c r="AL4423" i="7"/>
  <c r="AL4077" i="7"/>
  <c r="AL2824" i="7"/>
  <c r="AL1068" i="7"/>
  <c r="AL1069" i="7"/>
  <c r="AL4753" i="7"/>
  <c r="AL5447" i="7"/>
  <c r="AL1801" i="7"/>
  <c r="AL5821" i="7"/>
  <c r="AL5097" i="7"/>
  <c r="AL1440" i="7"/>
  <c r="AL2825" i="7"/>
  <c r="AL2826" i="7"/>
  <c r="AL4078" i="7"/>
  <c r="AL345" i="7"/>
  <c r="AL7029" i="7"/>
  <c r="AL4079" i="7"/>
  <c r="AL5098" i="7"/>
  <c r="AL4424" i="7"/>
  <c r="AL3010" i="7"/>
  <c r="AL6340" i="7"/>
  <c r="AL2331" i="7"/>
  <c r="AL204" i="7"/>
  <c r="AL4252" i="7"/>
  <c r="AL891" i="7"/>
  <c r="AL6176" i="7"/>
  <c r="AL205" i="7"/>
  <c r="AL1621" i="7"/>
  <c r="AL7030" i="7"/>
  <c r="AL1967" i="7"/>
  <c r="AL3882" i="7"/>
  <c r="AL6529" i="7"/>
  <c r="AL1802" i="7"/>
  <c r="AL2173" i="7"/>
  <c r="AL32" i="7"/>
  <c r="AL6000" i="7"/>
  <c r="AL723" i="7"/>
  <c r="AL7385" i="7"/>
  <c r="AL5270" i="7"/>
  <c r="AL2332" i="7"/>
  <c r="AL3570" i="7"/>
  <c r="AL3883" i="7"/>
  <c r="AL5448" i="7"/>
  <c r="AL2672" i="7"/>
  <c r="AL1968" i="7"/>
  <c r="AL892" i="7"/>
  <c r="AL3225" i="7"/>
  <c r="AL3571" i="7"/>
  <c r="AL4583" i="7"/>
  <c r="AL6177" i="7"/>
  <c r="AL1622" i="7"/>
  <c r="AL1623" i="7"/>
  <c r="AL2174" i="7"/>
  <c r="AL1244" i="7"/>
  <c r="AL1070" i="7"/>
  <c r="AL6001" i="7"/>
  <c r="AL5271" i="7"/>
  <c r="AL6178" i="7"/>
  <c r="AL4253" i="7"/>
  <c r="AL6179" i="7"/>
  <c r="AL3395" i="7"/>
  <c r="AL6530" i="7"/>
  <c r="AL4254" i="7"/>
  <c r="AL206" i="7"/>
  <c r="AL1245" i="7"/>
  <c r="AL3884" i="7"/>
  <c r="AL6002" i="7"/>
  <c r="AL1071" i="7"/>
  <c r="AL5635" i="7"/>
  <c r="AL6684" i="7"/>
  <c r="AL1246" i="7"/>
  <c r="AL4080" i="7"/>
  <c r="AL6685" i="7"/>
  <c r="AL2333" i="7"/>
  <c r="AL2827" i="7"/>
  <c r="AL3396" i="7"/>
  <c r="AL3397" i="7"/>
  <c r="AL2480" i="7"/>
  <c r="AL3885" i="7"/>
  <c r="AL1969" i="7"/>
  <c r="AL6003" i="7"/>
  <c r="AL5099" i="7"/>
  <c r="AL1247" i="7"/>
  <c r="AL6341" i="7"/>
  <c r="AL1970" i="7"/>
  <c r="AL3886" i="7"/>
  <c r="AL7031" i="7"/>
  <c r="AL5100" i="7"/>
  <c r="AL7032" i="7"/>
  <c r="AL4425" i="7"/>
  <c r="AL6004" i="7"/>
  <c r="AL3398" i="7"/>
  <c r="AL1248" i="7"/>
  <c r="AL1249" i="7"/>
  <c r="AL4426" i="7"/>
  <c r="AL1072" i="7"/>
  <c r="AL3399" i="7"/>
  <c r="AL3400" i="7"/>
  <c r="AL546" i="7"/>
  <c r="AL6342" i="7"/>
  <c r="AL547" i="7"/>
  <c r="AL2334" i="7"/>
  <c r="AL6343" i="7"/>
  <c r="AL207" i="7"/>
  <c r="AL548" i="7"/>
  <c r="AL6344" i="7"/>
  <c r="AL1971" i="7"/>
  <c r="AL6857" i="7"/>
  <c r="AL1073" i="7"/>
  <c r="AL1250" i="7"/>
  <c r="AL4255" i="7"/>
  <c r="AL7179" i="7"/>
  <c r="AL5636" i="7"/>
  <c r="AL4584" i="7"/>
  <c r="AL1972" i="7"/>
  <c r="AL549" i="7"/>
  <c r="AL5822" i="7"/>
  <c r="AL893" i="7"/>
  <c r="AL1251" i="7"/>
  <c r="AL3226" i="7"/>
  <c r="AL2673" i="7"/>
  <c r="AL6531" i="7"/>
  <c r="AL1803" i="7"/>
  <c r="AL4923" i="7"/>
  <c r="AL3401" i="7"/>
  <c r="AL1804" i="7"/>
  <c r="AL7386" i="7"/>
  <c r="AL6005" i="7"/>
  <c r="AL5449" i="7"/>
  <c r="AL3402" i="7"/>
  <c r="AL1441" i="7"/>
  <c r="AL4754" i="7"/>
  <c r="AL7180" i="7"/>
  <c r="AL1973" i="7"/>
  <c r="AL5101" i="7"/>
  <c r="AL6345" i="7"/>
  <c r="AL3403" i="7"/>
  <c r="AL550" i="7"/>
  <c r="AL6858" i="7"/>
  <c r="AL724" i="7"/>
  <c r="AL5637" i="7"/>
  <c r="AL3572" i="7"/>
  <c r="AL5450" i="7"/>
  <c r="AL5272" i="7"/>
  <c r="AL1442" i="7"/>
  <c r="AL725" i="7"/>
  <c r="AL894" i="7"/>
  <c r="AL1443" i="7"/>
  <c r="AL6532" i="7"/>
  <c r="AL551" i="7"/>
  <c r="AL5102" i="7"/>
  <c r="AL2828" i="7"/>
  <c r="AL6180" i="7"/>
  <c r="AL4427" i="7"/>
  <c r="AL5638" i="7"/>
  <c r="AL6181" i="7"/>
  <c r="AL6686" i="7"/>
  <c r="AL6006" i="7"/>
  <c r="AL2829" i="7"/>
  <c r="AL6859" i="7"/>
  <c r="AL2674" i="7"/>
  <c r="AL4428" i="7"/>
  <c r="AL1805" i="7"/>
  <c r="AL6007" i="7"/>
  <c r="AL726" i="7"/>
  <c r="AL7181" i="7"/>
  <c r="AL3573" i="7"/>
  <c r="AL6346" i="7"/>
  <c r="AL3739" i="7"/>
  <c r="AL1074" i="7"/>
  <c r="AL727" i="7"/>
  <c r="AL6687" i="7"/>
  <c r="AL4429" i="7"/>
  <c r="AL1075" i="7"/>
  <c r="AL2675" i="7"/>
  <c r="AL4256" i="7"/>
  <c r="AL3404" i="7"/>
  <c r="AL552" i="7"/>
  <c r="AL3740" i="7"/>
  <c r="AL1252" i="7"/>
  <c r="AL2335" i="7"/>
  <c r="AL4924" i="7"/>
  <c r="AL5103" i="7"/>
  <c r="AL553" i="7"/>
  <c r="AL3741" i="7"/>
  <c r="AL1974" i="7"/>
  <c r="AL3227" i="7"/>
  <c r="AL6008" i="7"/>
  <c r="AL3011" i="7"/>
  <c r="AL4430" i="7"/>
  <c r="AL208" i="7"/>
  <c r="AL3742" i="7"/>
  <c r="AL5823" i="7"/>
  <c r="AL4755" i="7"/>
  <c r="AL7182" i="7"/>
  <c r="AL5824" i="7"/>
  <c r="AL895" i="7"/>
  <c r="AL346" i="7"/>
  <c r="AL2175" i="7"/>
  <c r="AL6009" i="7"/>
  <c r="AL6347" i="7"/>
  <c r="AL5451" i="7"/>
  <c r="AL5273" i="7"/>
  <c r="AL4925" i="7"/>
  <c r="AL2336" i="7"/>
  <c r="AL5104" i="7"/>
  <c r="AL4756" i="7"/>
  <c r="AL554" i="7"/>
  <c r="AL6860" i="7"/>
  <c r="AL5639" i="7"/>
  <c r="AL1624" i="7"/>
  <c r="AL2176" i="7"/>
  <c r="AL5105" i="7"/>
  <c r="AL1806" i="7"/>
  <c r="AL6010" i="7"/>
  <c r="AL3574" i="7"/>
  <c r="AL728" i="7"/>
  <c r="AL5106" i="7"/>
  <c r="AL7033" i="7"/>
  <c r="AL2481" i="7"/>
  <c r="AL7183" i="7"/>
  <c r="AL5274" i="7"/>
  <c r="AL5452" i="7"/>
  <c r="AL2676" i="7"/>
  <c r="AL3887" i="7"/>
  <c r="AL1625" i="7"/>
  <c r="AL4431" i="7"/>
  <c r="AL6348" i="7"/>
  <c r="AL4757" i="7"/>
  <c r="AL6533" i="7"/>
  <c r="AL1076" i="7"/>
  <c r="AL4585" i="7"/>
  <c r="AL2177" i="7"/>
  <c r="AL4257" i="7"/>
  <c r="AL729" i="7"/>
  <c r="AL2830" i="7"/>
  <c r="AL2677" i="7"/>
  <c r="AL3888" i="7"/>
  <c r="AL5640" i="7"/>
  <c r="AL4258" i="7"/>
  <c r="AL6688" i="7"/>
  <c r="AL2178" i="7"/>
  <c r="AL2678" i="7"/>
  <c r="AL3575" i="7"/>
  <c r="AL4586" i="7"/>
  <c r="AL6349" i="7"/>
  <c r="AL4432" i="7"/>
  <c r="AL7184" i="7"/>
  <c r="AL3576" i="7"/>
  <c r="AL3889" i="7"/>
  <c r="AL5107" i="7"/>
  <c r="AL1077" i="7"/>
  <c r="AL1078" i="7"/>
  <c r="AL2482" i="7"/>
  <c r="AL555" i="7"/>
  <c r="AL3012" i="7"/>
  <c r="AL2483" i="7"/>
  <c r="AL4587" i="7"/>
  <c r="AL7185" i="7"/>
  <c r="AL4259" i="7"/>
  <c r="AL7034" i="7"/>
  <c r="AL4588" i="7"/>
  <c r="AL4758" i="7"/>
  <c r="AL6182" i="7"/>
  <c r="AL4260" i="7"/>
  <c r="AL7186" i="7"/>
  <c r="AL4759" i="7"/>
  <c r="AL2484" i="7"/>
  <c r="AL3228" i="7"/>
  <c r="AL4760" i="7"/>
  <c r="AL2179" i="7"/>
  <c r="AL5453" i="7"/>
  <c r="AL33" i="7"/>
  <c r="AL5454" i="7"/>
  <c r="AL34" i="7"/>
  <c r="AL1253" i="7"/>
  <c r="AL7187" i="7"/>
  <c r="AL6183" i="7"/>
  <c r="AL5455" i="7"/>
  <c r="AL6861" i="7"/>
  <c r="AL5108" i="7"/>
  <c r="AL730" i="7"/>
  <c r="AL6350" i="7"/>
  <c r="AL1807" i="7"/>
  <c r="AL4589" i="7"/>
  <c r="AL6689" i="7"/>
  <c r="AL4926" i="7"/>
  <c r="AL209" i="7"/>
  <c r="AL5825" i="7"/>
  <c r="AL6011" i="7"/>
  <c r="AL896" i="7"/>
  <c r="AL7035" i="7"/>
  <c r="AL1444" i="7"/>
  <c r="AL347" i="7"/>
  <c r="AL4081" i="7"/>
  <c r="AL5109" i="7"/>
  <c r="AL731" i="7"/>
  <c r="AL1079" i="7"/>
  <c r="AL4927" i="7"/>
  <c r="AL556" i="7"/>
  <c r="AL6184" i="7"/>
  <c r="AL1975" i="7"/>
  <c r="AL6185" i="7"/>
  <c r="AL5456" i="7"/>
  <c r="AL2337" i="7"/>
  <c r="AL6012" i="7"/>
  <c r="AL1445" i="7"/>
  <c r="AL3577" i="7"/>
  <c r="AL7188" i="7"/>
  <c r="AL6690" i="7"/>
  <c r="AL6862" i="7"/>
  <c r="AL1080" i="7"/>
  <c r="AL2338" i="7"/>
  <c r="AL557" i="7"/>
  <c r="AL6691" i="7"/>
  <c r="AL5826" i="7"/>
  <c r="AL6534" i="7"/>
  <c r="AL732" i="7"/>
  <c r="AL2485" i="7"/>
  <c r="AL5275" i="7"/>
  <c r="AL2679" i="7"/>
  <c r="AL2180" i="7"/>
  <c r="AL7036" i="7"/>
  <c r="AL3890" i="7"/>
  <c r="AL5457" i="7"/>
  <c r="AL5827" i="7"/>
  <c r="AL4590" i="7"/>
  <c r="AL5458" i="7"/>
  <c r="AL7037" i="7"/>
  <c r="AL3743" i="7"/>
  <c r="AL6535" i="7"/>
  <c r="AL348" i="7"/>
  <c r="AL558" i="7"/>
  <c r="AL2831" i="7"/>
  <c r="AL3744" i="7"/>
  <c r="AL2486" i="7"/>
  <c r="AL6692" i="7"/>
  <c r="AL35" i="7"/>
  <c r="AL733" i="7"/>
  <c r="AL4761" i="7"/>
  <c r="AL559" i="7"/>
  <c r="AL1446" i="7"/>
  <c r="AL6351" i="7"/>
  <c r="AL6186" i="7"/>
  <c r="AL5828" i="7"/>
  <c r="AL2487" i="7"/>
  <c r="AL1254" i="7"/>
  <c r="AL2339" i="7"/>
  <c r="AL1255" i="7"/>
  <c r="AL1808" i="7"/>
  <c r="AL6187" i="7"/>
  <c r="AL1809" i="7"/>
  <c r="AL1626" i="7"/>
  <c r="AL1976" i="7"/>
  <c r="AL1081" i="7"/>
  <c r="AL6536" i="7"/>
  <c r="AL6863" i="7"/>
  <c r="AL1447" i="7"/>
  <c r="AL6013" i="7"/>
  <c r="AL1977" i="7"/>
  <c r="AL3013" i="7"/>
  <c r="AL7387" i="7"/>
  <c r="AL4591" i="7"/>
  <c r="AL6014" i="7"/>
  <c r="AL3229" i="7"/>
  <c r="AL4592" i="7"/>
  <c r="AL1978" i="7"/>
  <c r="AL5459" i="7"/>
  <c r="AL7388" i="7"/>
  <c r="AL1082" i="7"/>
  <c r="AL4082" i="7"/>
  <c r="AL1979" i="7"/>
  <c r="AL4762" i="7"/>
  <c r="AL3405" i="7"/>
  <c r="AL3014" i="7"/>
  <c r="AL2832" i="7"/>
  <c r="AL3745" i="7"/>
  <c r="AL1448" i="7"/>
  <c r="AL2181" i="7"/>
  <c r="AL560" i="7"/>
  <c r="AL3230" i="7"/>
  <c r="AL4593" i="7"/>
  <c r="AL4763" i="7"/>
  <c r="AL1627" i="7"/>
  <c r="AL6015" i="7"/>
  <c r="AL3015" i="7"/>
  <c r="AL6016" i="7"/>
  <c r="AL6188" i="7"/>
  <c r="AL36" i="7"/>
  <c r="AL349" i="7"/>
  <c r="AL3891" i="7"/>
  <c r="AL6352" i="7"/>
  <c r="AL2833" i="7"/>
  <c r="AL4594" i="7"/>
  <c r="AL4595" i="7"/>
  <c r="AL5641" i="7"/>
  <c r="AL6537" i="7"/>
  <c r="AL4261" i="7"/>
  <c r="AL5829" i="7"/>
  <c r="AL4433" i="7"/>
  <c r="AL2488" i="7"/>
  <c r="AL4262" i="7"/>
  <c r="AL5460" i="7"/>
  <c r="AL6693" i="7"/>
  <c r="AL734" i="7"/>
  <c r="AL2489" i="7"/>
  <c r="AL897" i="7"/>
  <c r="AL1256" i="7"/>
  <c r="AL1628" i="7"/>
  <c r="AL6694" i="7"/>
  <c r="AL3016" i="7"/>
  <c r="AL6864" i="7"/>
  <c r="AL3746" i="7"/>
  <c r="AL37" i="7"/>
  <c r="AL3017" i="7"/>
  <c r="AL5461" i="7"/>
  <c r="AL4764" i="7"/>
  <c r="AL2680" i="7"/>
  <c r="AL898" i="7"/>
  <c r="AL5642" i="7"/>
  <c r="AL3892" i="7"/>
  <c r="AL5830" i="7"/>
  <c r="AL1980" i="7"/>
  <c r="AL1083" i="7"/>
  <c r="AL2681" i="7"/>
  <c r="AL1810" i="7"/>
  <c r="AL3747" i="7"/>
  <c r="AL3748" i="7"/>
  <c r="AL899" i="7"/>
  <c r="AL3578" i="7"/>
  <c r="AL2834" i="7"/>
  <c r="AL3893" i="7"/>
  <c r="AL5643" i="7"/>
  <c r="AL3406" i="7"/>
  <c r="AL1981" i="7"/>
  <c r="AL6695" i="7"/>
  <c r="AL5644" i="7"/>
  <c r="AL7189" i="7"/>
  <c r="AL1629" i="7"/>
  <c r="AL4596" i="7"/>
  <c r="AL5645" i="7"/>
  <c r="AL6696" i="7"/>
  <c r="AL1449" i="7"/>
  <c r="AL1811" i="7"/>
  <c r="AL7038" i="7"/>
  <c r="AL4263" i="7"/>
  <c r="AL1084" i="7"/>
  <c r="AL1450" i="7"/>
  <c r="AL7389" i="7"/>
  <c r="AL6697" i="7"/>
  <c r="AL1630" i="7"/>
  <c r="AL4083" i="7"/>
  <c r="AL5276" i="7"/>
  <c r="AL3407" i="7"/>
  <c r="AL2340" i="7"/>
  <c r="AL5277" i="7"/>
  <c r="AL561" i="7"/>
  <c r="AL1451" i="7"/>
  <c r="AL210" i="7"/>
  <c r="AL6698" i="7"/>
  <c r="AL1085" i="7"/>
  <c r="AL6538" i="7"/>
  <c r="AL3018" i="7"/>
  <c r="AL735" i="7"/>
  <c r="AL4264" i="7"/>
  <c r="AL2341" i="7"/>
  <c r="AL3579" i="7"/>
  <c r="AL7390" i="7"/>
  <c r="AL4765" i="7"/>
  <c r="AL38" i="7"/>
  <c r="AL736" i="7"/>
  <c r="AL5831" i="7"/>
  <c r="AL5110" i="7"/>
  <c r="AL3749" i="7"/>
  <c r="AL5832" i="7"/>
  <c r="AL1631" i="7"/>
  <c r="AL1632" i="7"/>
  <c r="AL3019" i="7"/>
  <c r="AL6017" i="7"/>
  <c r="AL7391" i="7"/>
  <c r="AL1812" i="7"/>
  <c r="AL4597" i="7"/>
  <c r="AL3408" i="7"/>
  <c r="AL6539" i="7"/>
  <c r="AL6018" i="7"/>
  <c r="AL1257" i="7"/>
  <c r="AL5111" i="7"/>
  <c r="AL39" i="7"/>
  <c r="AL3750" i="7"/>
  <c r="AL1982" i="7"/>
  <c r="AL2682" i="7"/>
  <c r="AL2490" i="7"/>
  <c r="AL4265" i="7"/>
  <c r="AL6353" i="7"/>
  <c r="AL3894" i="7"/>
  <c r="AL6540" i="7"/>
  <c r="AL7190" i="7"/>
  <c r="AL1633" i="7"/>
  <c r="AL6189" i="7"/>
  <c r="AL1634" i="7"/>
  <c r="AL900" i="7"/>
  <c r="AL1635" i="7"/>
  <c r="AL3020" i="7"/>
  <c r="AL1258" i="7"/>
  <c r="AL4434" i="7"/>
  <c r="AL4435" i="7"/>
  <c r="AL5278" i="7"/>
  <c r="AL6865" i="7"/>
  <c r="AL1259" i="7"/>
  <c r="AL7392" i="7"/>
  <c r="AL6190" i="7"/>
  <c r="AL350" i="7"/>
  <c r="AL4766" i="7"/>
  <c r="AL1983" i="7"/>
  <c r="AL351" i="7"/>
  <c r="AL5112" i="7"/>
  <c r="AL352" i="7"/>
  <c r="AL1260" i="7"/>
  <c r="AL5113" i="7"/>
  <c r="AL562" i="7"/>
  <c r="AL5646" i="7"/>
  <c r="AL211" i="7"/>
  <c r="AL2342" i="7"/>
  <c r="AL1984" i="7"/>
  <c r="AL1086" i="7"/>
  <c r="AL3895" i="7"/>
  <c r="AL1636" i="7"/>
  <c r="AL1087" i="7"/>
  <c r="AL2835" i="7"/>
  <c r="AL3751" i="7"/>
  <c r="AL4767" i="7"/>
  <c r="AL563" i="7"/>
  <c r="AL1452" i="7"/>
  <c r="AL353" i="7"/>
  <c r="AL6019" i="7"/>
  <c r="AL4266" i="7"/>
  <c r="AL1813" i="7"/>
  <c r="AL3896" i="7"/>
  <c r="AL6020" i="7"/>
  <c r="AL5647" i="7"/>
  <c r="AL6866" i="7"/>
  <c r="AL1637" i="7"/>
  <c r="AL1261" i="7"/>
  <c r="AL5648" i="7"/>
  <c r="AL6867" i="7"/>
  <c r="AL1262" i="7"/>
  <c r="AL5279" i="7"/>
  <c r="AL4267" i="7"/>
  <c r="AL6699" i="7"/>
  <c r="AL1453" i="7"/>
  <c r="AL2491" i="7"/>
  <c r="AL4598" i="7"/>
  <c r="AL6541" i="7"/>
  <c r="AL6191" i="7"/>
  <c r="AL3580" i="7"/>
  <c r="AL2683" i="7"/>
  <c r="AL1454" i="7"/>
  <c r="AL3021" i="7"/>
  <c r="AL7393" i="7"/>
  <c r="AL1638" i="7"/>
  <c r="AL7039" i="7"/>
  <c r="AL2182" i="7"/>
  <c r="AL901" i="7"/>
  <c r="AL5280" i="7"/>
  <c r="AL3409" i="7"/>
  <c r="AL5462" i="7"/>
  <c r="AL7394" i="7"/>
  <c r="AL1088" i="7"/>
  <c r="AL4084" i="7"/>
  <c r="AL1985" i="7"/>
  <c r="AL3752" i="7"/>
  <c r="AL1986" i="7"/>
  <c r="AL1455" i="7"/>
  <c r="AL3897" i="7"/>
  <c r="AL3231" i="7"/>
  <c r="AL5649" i="7"/>
  <c r="AL3753" i="7"/>
  <c r="AL4436" i="7"/>
  <c r="AL5281" i="7"/>
  <c r="AL354" i="7"/>
  <c r="AL3410" i="7"/>
  <c r="AL3898" i="7"/>
  <c r="AL4768" i="7"/>
  <c r="AL212" i="7"/>
  <c r="AL737" i="7"/>
  <c r="AL6354" i="7"/>
  <c r="AL5650" i="7"/>
  <c r="AL3232" i="7"/>
  <c r="AL40" i="7"/>
  <c r="AL1987" i="7"/>
  <c r="AL4769" i="7"/>
  <c r="AL5114" i="7"/>
  <c r="AL6192" i="7"/>
  <c r="AL4085" i="7"/>
  <c r="AL5651" i="7"/>
  <c r="AL1814" i="7"/>
  <c r="AL1089" i="7"/>
  <c r="AL2492" i="7"/>
  <c r="AL6355" i="7"/>
  <c r="AL6700" i="7"/>
  <c r="AL564" i="7"/>
  <c r="AL1456" i="7"/>
  <c r="AL355" i="7"/>
  <c r="AL5652" i="7"/>
  <c r="AL6193" i="7"/>
  <c r="AL6868" i="7"/>
  <c r="AL1263" i="7"/>
  <c r="AL3899" i="7"/>
  <c r="AL3411" i="7"/>
  <c r="AL7395" i="7"/>
  <c r="AL7040" i="7"/>
  <c r="AL6194" i="7"/>
  <c r="AL1639" i="7"/>
  <c r="AL2493" i="7"/>
  <c r="AL5833" i="7"/>
  <c r="AL4599" i="7"/>
  <c r="AL4437" i="7"/>
  <c r="AL565" i="7"/>
  <c r="AL3022" i="7"/>
  <c r="AL7191" i="7"/>
  <c r="AL3412" i="7"/>
  <c r="AL6701" i="7"/>
  <c r="AL3023" i="7"/>
  <c r="AL6356" i="7"/>
  <c r="AL6195" i="7"/>
  <c r="AL4600" i="7"/>
  <c r="AL6021" i="7"/>
  <c r="AL356" i="7"/>
  <c r="AL2836" i="7"/>
  <c r="AL566" i="7"/>
  <c r="AL5282" i="7"/>
  <c r="AL2183" i="7"/>
  <c r="AL3900" i="7"/>
  <c r="AL6357" i="7"/>
  <c r="AL5653" i="7"/>
  <c r="AL4928" i="7"/>
  <c r="AL357" i="7"/>
  <c r="AL4601" i="7"/>
  <c r="AL2494" i="7"/>
  <c r="AL7396" i="7"/>
  <c r="AL2495" i="7"/>
  <c r="AL5654" i="7"/>
  <c r="AL4438" i="7"/>
  <c r="AL2496" i="7"/>
  <c r="AL1457" i="7"/>
  <c r="AL1988" i="7"/>
  <c r="AL3901" i="7"/>
  <c r="AL6702" i="7"/>
  <c r="AL7397" i="7"/>
  <c r="AL2343" i="7"/>
  <c r="AL213" i="7"/>
  <c r="AL1640" i="7"/>
  <c r="AL3754" i="7"/>
  <c r="AL3024" i="7"/>
  <c r="AL902" i="7"/>
  <c r="AL1264" i="7"/>
  <c r="AL4268" i="7"/>
  <c r="AL1989" i="7"/>
  <c r="AL1815" i="7"/>
  <c r="AL2837" i="7"/>
  <c r="AL6703" i="7"/>
  <c r="AL6358" i="7"/>
  <c r="AL2344" i="7"/>
  <c r="AL5834" i="7"/>
  <c r="AL7192" i="7"/>
  <c r="AL2184" i="7"/>
  <c r="AL41" i="7"/>
  <c r="AL1641" i="7"/>
  <c r="AL6196" i="7"/>
  <c r="AL738" i="7"/>
  <c r="AL1990" i="7"/>
  <c r="AL7193" i="7"/>
  <c r="AL1458" i="7"/>
  <c r="AL3581" i="7"/>
  <c r="AL6704" i="7"/>
  <c r="AL6359" i="7"/>
  <c r="AL2345" i="7"/>
  <c r="AL1816" i="7"/>
  <c r="AL4439" i="7"/>
  <c r="AL2346" i="7"/>
  <c r="AL5463" i="7"/>
  <c r="AL5115" i="7"/>
  <c r="AL3233" i="7"/>
  <c r="AL3025" i="7"/>
  <c r="AL739" i="7"/>
  <c r="AL5116" i="7"/>
  <c r="AL6869" i="7"/>
  <c r="AL6542" i="7"/>
  <c r="AL4770" i="7"/>
  <c r="AL5464" i="7"/>
  <c r="AL6705" i="7"/>
  <c r="AL1642" i="7"/>
  <c r="AL5835" i="7"/>
  <c r="AL740" i="7"/>
  <c r="AL5836" i="7"/>
  <c r="AL1643" i="7"/>
  <c r="AL4440" i="7"/>
  <c r="AL42" i="7"/>
  <c r="AL43" i="7"/>
  <c r="AL4771" i="7"/>
  <c r="AL6543" i="7"/>
  <c r="AL741" i="7"/>
  <c r="AL6197" i="7"/>
  <c r="AL5655" i="7"/>
  <c r="AL5465" i="7"/>
  <c r="AL1991" i="7"/>
  <c r="AL6544" i="7"/>
  <c r="AL4602" i="7"/>
  <c r="AL1265" i="7"/>
  <c r="AL6545" i="7"/>
  <c r="AL2185" i="7"/>
  <c r="AL3755" i="7"/>
  <c r="AL1090" i="7"/>
  <c r="AL2838" i="7"/>
  <c r="AL4772" i="7"/>
  <c r="AL6706" i="7"/>
  <c r="AL3234" i="7"/>
  <c r="AL4603" i="7"/>
  <c r="AL742" i="7"/>
  <c r="AL1817" i="7"/>
  <c r="AL4269" i="7"/>
  <c r="AL214" i="7"/>
  <c r="AL2497" i="7"/>
  <c r="AL358" i="7"/>
  <c r="AL3756" i="7"/>
  <c r="AL1992" i="7"/>
  <c r="AL1993" i="7"/>
  <c r="AL3413" i="7"/>
  <c r="AL1091" i="7"/>
  <c r="AL5656" i="7"/>
  <c r="AL3414" i="7"/>
  <c r="AL6707" i="7"/>
  <c r="AL1644" i="7"/>
  <c r="AL359" i="7"/>
  <c r="AL3026" i="7"/>
  <c r="AL743" i="7"/>
  <c r="AL2839" i="7"/>
  <c r="AL5837" i="7"/>
  <c r="AL7041" i="7"/>
  <c r="AL3415" i="7"/>
  <c r="AL1459" i="7"/>
  <c r="AL2840" i="7"/>
  <c r="AL2186" i="7"/>
  <c r="AL903" i="7"/>
  <c r="AL6022" i="7"/>
  <c r="AL5466" i="7"/>
  <c r="AL2187" i="7"/>
  <c r="AL3582" i="7"/>
  <c r="AL3583" i="7"/>
  <c r="AL3235" i="7"/>
  <c r="AL5657" i="7"/>
  <c r="AL5283" i="7"/>
  <c r="AL44" i="7"/>
  <c r="AL1645" i="7"/>
  <c r="AL7194" i="7"/>
  <c r="AL3027" i="7"/>
  <c r="AL3416" i="7"/>
  <c r="AL5658" i="7"/>
  <c r="AL5659" i="7"/>
  <c r="AL4270" i="7"/>
  <c r="AL6870" i="7"/>
  <c r="AL4441" i="7"/>
  <c r="AL6546" i="7"/>
  <c r="AL3417" i="7"/>
  <c r="AL1646" i="7"/>
  <c r="AL744" i="7"/>
  <c r="AL4086" i="7"/>
  <c r="AL6708" i="7"/>
  <c r="AL3028" i="7"/>
  <c r="AL5467" i="7"/>
  <c r="AL3902" i="7"/>
  <c r="AL6023" i="7"/>
  <c r="AL5838" i="7"/>
  <c r="AL5284" i="7"/>
  <c r="AL2684" i="7"/>
  <c r="AL3029" i="7"/>
  <c r="AL3584" i="7"/>
  <c r="AL6198" i="7"/>
  <c r="AL4604" i="7"/>
  <c r="AL1266" i="7"/>
  <c r="AL1994" i="7"/>
  <c r="AL2347" i="7"/>
  <c r="AL4605" i="7"/>
  <c r="AL5660" i="7"/>
  <c r="AL1092" i="7"/>
  <c r="AL5468" i="7"/>
  <c r="AL4606" i="7"/>
  <c r="AL1460" i="7"/>
  <c r="AL1093" i="7"/>
  <c r="AL1094" i="7"/>
  <c r="AL5839" i="7"/>
  <c r="AL1818" i="7"/>
  <c r="AL1461" i="7"/>
  <c r="AL3030" i="7"/>
  <c r="AL4773" i="7"/>
  <c r="AL3418" i="7"/>
  <c r="AL4271" i="7"/>
  <c r="AL2685" i="7"/>
  <c r="AL3236" i="7"/>
  <c r="AL4442" i="7"/>
  <c r="AL4774" i="7"/>
  <c r="AL5469" i="7"/>
  <c r="AL6360" i="7"/>
  <c r="AL2498" i="7"/>
  <c r="AL904" i="7"/>
  <c r="AL745" i="7"/>
  <c r="AL5117" i="7"/>
  <c r="AL3237" i="7"/>
  <c r="AL3031" i="7"/>
  <c r="AL5470" i="7"/>
  <c r="AL4929" i="7"/>
  <c r="AL6871" i="7"/>
  <c r="AL6547" i="7"/>
  <c r="AL5661" i="7"/>
  <c r="AL4930" i="7"/>
  <c r="AL6709" i="7"/>
  <c r="AL1095" i="7"/>
  <c r="AL7195" i="7"/>
  <c r="AL3032" i="7"/>
  <c r="AL1819" i="7"/>
  <c r="AL4087" i="7"/>
  <c r="AL6710" i="7"/>
  <c r="AL905" i="7"/>
  <c r="AL1267" i="7"/>
  <c r="AL4775" i="7"/>
  <c r="AL4931" i="7"/>
  <c r="AL5285" i="7"/>
  <c r="AL6711" i="7"/>
  <c r="AL5662" i="7"/>
  <c r="AL6024" i="7"/>
  <c r="AL906" i="7"/>
  <c r="AL2686" i="7"/>
  <c r="AL5286" i="7"/>
  <c r="AL6199" i="7"/>
  <c r="AL2687" i="7"/>
  <c r="AL4272" i="7"/>
  <c r="AL1647" i="7"/>
  <c r="AL6548" i="7"/>
  <c r="AL3903" i="7"/>
  <c r="AL746" i="7"/>
  <c r="AL4273" i="7"/>
  <c r="AL1995" i="7"/>
  <c r="AL3419" i="7"/>
  <c r="AL2499" i="7"/>
  <c r="AL6361" i="7"/>
  <c r="AL6362" i="7"/>
  <c r="AL1096" i="7"/>
  <c r="AL2348" i="7"/>
  <c r="AL3033" i="7"/>
  <c r="AL6363" i="7"/>
  <c r="AL1996" i="7"/>
  <c r="AL5287" i="7"/>
  <c r="AL360" i="7"/>
  <c r="AL7196" i="7"/>
  <c r="AL2500" i="7"/>
  <c r="AL1997" i="7"/>
  <c r="AL5288" i="7"/>
  <c r="AL4607" i="7"/>
  <c r="AL3904" i="7"/>
  <c r="AL7042" i="7"/>
  <c r="AL3238" i="7"/>
  <c r="AL4088" i="7"/>
  <c r="AL3585" i="7"/>
  <c r="AL1268" i="7"/>
  <c r="AL2349" i="7"/>
  <c r="AL4443" i="7"/>
  <c r="AL907" i="7"/>
  <c r="AL5471" i="7"/>
  <c r="AL4444" i="7"/>
  <c r="AL4776" i="7"/>
  <c r="AL6200" i="7"/>
  <c r="AL3586" i="7"/>
  <c r="AL5840" i="7"/>
  <c r="AL5663" i="7"/>
  <c r="AL1820" i="7"/>
  <c r="AL1998" i="7"/>
  <c r="AL3239" i="7"/>
  <c r="AL747" i="7"/>
  <c r="AL4089" i="7"/>
  <c r="AL6872" i="7"/>
  <c r="AL6025" i="7"/>
  <c r="AL5472" i="7"/>
  <c r="AL1462" i="7"/>
  <c r="AL6026" i="7"/>
  <c r="AL908" i="7"/>
  <c r="AL3034" i="7"/>
  <c r="AL7043" i="7"/>
  <c r="AL5664" i="7"/>
  <c r="AL1097" i="7"/>
  <c r="AL3905" i="7"/>
  <c r="AL7398" i="7"/>
  <c r="AL3420" i="7"/>
  <c r="AL4445" i="7"/>
  <c r="AL2841" i="7"/>
  <c r="AL3757" i="7"/>
  <c r="AL3906" i="7"/>
  <c r="AL1463" i="7"/>
  <c r="AL7044" i="7"/>
  <c r="AL6364" i="7"/>
  <c r="AL748" i="7"/>
  <c r="AL1269" i="7"/>
  <c r="AL4777" i="7"/>
  <c r="AL3035" i="7"/>
  <c r="AL5118" i="7"/>
  <c r="AL361" i="7"/>
  <c r="AL5665" i="7"/>
  <c r="AL45" i="7"/>
  <c r="AL1464" i="7"/>
  <c r="AL5473" i="7"/>
  <c r="AL2501" i="7"/>
  <c r="AL1465" i="7"/>
  <c r="AL6549" i="7"/>
  <c r="AL4446" i="7"/>
  <c r="AL2188" i="7"/>
  <c r="AL5474" i="7"/>
  <c r="AL909" i="7"/>
  <c r="AL3758" i="7"/>
  <c r="AL1466" i="7"/>
  <c r="AL4932" i="7"/>
  <c r="AL1999" i="7"/>
  <c r="AL1821" i="7"/>
  <c r="AL2000" i="7"/>
  <c r="AL6201" i="7"/>
  <c r="AL6550" i="7"/>
  <c r="AL1467" i="7"/>
  <c r="AL1098" i="7"/>
  <c r="AL4447" i="7"/>
  <c r="AL4778" i="7"/>
  <c r="AL6202" i="7"/>
  <c r="AL6203" i="7"/>
  <c r="AL6027" i="7"/>
  <c r="AL215" i="7"/>
  <c r="AL362" i="7"/>
  <c r="AL1468" i="7"/>
  <c r="AL2688" i="7"/>
  <c r="AL5475" i="7"/>
  <c r="AL6365" i="7"/>
  <c r="AL5289" i="7"/>
  <c r="AL6366" i="7"/>
  <c r="AL2842" i="7"/>
  <c r="AL4779" i="7"/>
  <c r="AL910" i="7"/>
  <c r="AL749" i="7"/>
  <c r="AL6204" i="7"/>
  <c r="AL3036" i="7"/>
  <c r="AL5476" i="7"/>
  <c r="AL7197" i="7"/>
  <c r="AL4274" i="7"/>
  <c r="AL750" i="7"/>
  <c r="AL4933" i="7"/>
  <c r="AL6028" i="7"/>
  <c r="AL2001" i="7"/>
  <c r="AL3037" i="7"/>
  <c r="AL4780" i="7"/>
  <c r="AL5666" i="7"/>
  <c r="AL1270" i="7"/>
  <c r="AL363" i="7"/>
  <c r="AL4781" i="7"/>
  <c r="AL46" i="7"/>
  <c r="AL3421" i="7"/>
  <c r="AL2189" i="7"/>
  <c r="AL3240" i="7"/>
  <c r="AL6551" i="7"/>
  <c r="AL7045" i="7"/>
  <c r="AL5119" i="7"/>
  <c r="AL2843" i="7"/>
  <c r="AL4608" i="7"/>
  <c r="AL1099" i="7"/>
  <c r="AL7399" i="7"/>
  <c r="AL6552" i="7"/>
  <c r="AL2502" i="7"/>
  <c r="AL216" i="7"/>
  <c r="AL6367" i="7"/>
  <c r="AL217" i="7"/>
  <c r="AL751" i="7"/>
  <c r="AL47" i="7"/>
  <c r="AL1271" i="7"/>
  <c r="AL6873" i="7"/>
  <c r="AL3587" i="7"/>
  <c r="AL1272" i="7"/>
  <c r="AL7198" i="7"/>
  <c r="AL3038" i="7"/>
  <c r="AL5290" i="7"/>
  <c r="AL4090" i="7"/>
  <c r="AL752" i="7"/>
  <c r="AL5291" i="7"/>
  <c r="AL7199" i="7"/>
  <c r="AL7400" i="7"/>
  <c r="AL5667" i="7"/>
  <c r="AL4934" i="7"/>
  <c r="AL5477" i="7"/>
  <c r="AL7200" i="7"/>
  <c r="AL4091" i="7"/>
  <c r="AL6712" i="7"/>
  <c r="AL2844" i="7"/>
  <c r="AL2350" i="7"/>
  <c r="AL753" i="7"/>
  <c r="AL3422" i="7"/>
  <c r="AL4609" i="7"/>
  <c r="AL3039" i="7"/>
  <c r="AL911" i="7"/>
  <c r="AL3241" i="7"/>
  <c r="AL4448" i="7"/>
  <c r="AL912" i="7"/>
  <c r="AL4092" i="7"/>
  <c r="AL2845" i="7"/>
  <c r="AL4449" i="7"/>
  <c r="AL48" i="7"/>
  <c r="AL6205" i="7"/>
  <c r="AL3040" i="7"/>
  <c r="AL3041" i="7"/>
  <c r="AL754" i="7"/>
  <c r="AL3242" i="7"/>
  <c r="AL3042" i="7"/>
  <c r="AL364" i="7"/>
  <c r="AL4275" i="7"/>
  <c r="AL2190" i="7"/>
  <c r="AL2689" i="7"/>
  <c r="AL567" i="7"/>
  <c r="AL4782" i="7"/>
  <c r="AL1100" i="7"/>
  <c r="AL4450" i="7"/>
  <c r="AL3243" i="7"/>
  <c r="AL5478" i="7"/>
  <c r="AL3043" i="7"/>
  <c r="AL4935" i="7"/>
  <c r="AL7046" i="7"/>
  <c r="AL2002" i="7"/>
  <c r="AL913" i="7"/>
  <c r="AL4610" i="7"/>
  <c r="AL1101" i="7"/>
  <c r="AL1648" i="7"/>
  <c r="AL5668" i="7"/>
  <c r="AL5120" i="7"/>
  <c r="AL49" i="7"/>
  <c r="AL4451" i="7"/>
  <c r="AL4936" i="7"/>
  <c r="AL2351" i="7"/>
  <c r="AL5669" i="7"/>
  <c r="AL5479" i="7"/>
  <c r="AL4783" i="7"/>
  <c r="AL1822" i="7"/>
  <c r="AL2191" i="7"/>
  <c r="AL4093" i="7"/>
  <c r="AL755" i="7"/>
  <c r="AL3044" i="7"/>
  <c r="AL7401" i="7"/>
  <c r="AL4784" i="7"/>
  <c r="AL6368" i="7"/>
  <c r="AL2352" i="7"/>
  <c r="AL5480" i="7"/>
  <c r="AL5481" i="7"/>
  <c r="AL1469" i="7"/>
  <c r="AL1649" i="7"/>
  <c r="AL3244" i="7"/>
  <c r="AL4785" i="7"/>
  <c r="AL5292" i="7"/>
  <c r="AL7402" i="7"/>
  <c r="AL756" i="7"/>
  <c r="AL4786" i="7"/>
  <c r="AL7201" i="7"/>
  <c r="AL1273" i="7"/>
  <c r="AL7202" i="7"/>
  <c r="AL6369" i="7"/>
  <c r="AL1102" i="7"/>
  <c r="AL1650" i="7"/>
  <c r="AL1470" i="7"/>
  <c r="AL757" i="7"/>
  <c r="AL2690" i="7"/>
  <c r="AL3245" i="7"/>
  <c r="AL3423" i="7"/>
  <c r="AL6206" i="7"/>
  <c r="AL3246" i="7"/>
  <c r="AL1471" i="7"/>
  <c r="AL5121" i="7"/>
  <c r="AL4787" i="7"/>
  <c r="AL3588" i="7"/>
  <c r="AL4788" i="7"/>
  <c r="AL1274" i="7"/>
  <c r="AL5841" i="7"/>
  <c r="AL2003" i="7"/>
  <c r="AL365" i="7"/>
  <c r="AL3045" i="7"/>
  <c r="AL1823" i="7"/>
  <c r="AL3907" i="7"/>
  <c r="AL3424" i="7"/>
  <c r="AL6874" i="7"/>
  <c r="AL3046" i="7"/>
  <c r="AL758" i="7"/>
  <c r="AL3908" i="7"/>
  <c r="AL6029" i="7"/>
  <c r="AL2004" i="7"/>
  <c r="AL2353" i="7"/>
  <c r="AL1275" i="7"/>
  <c r="AL5482" i="7"/>
  <c r="AL1276" i="7"/>
  <c r="AL2005" i="7"/>
  <c r="AL568" i="7"/>
  <c r="AL2846" i="7"/>
  <c r="AL6553" i="7"/>
  <c r="AL3425" i="7"/>
  <c r="AL914" i="7"/>
  <c r="AL5670" i="7"/>
  <c r="AL2691" i="7"/>
  <c r="AL1277" i="7"/>
  <c r="AL50" i="7"/>
  <c r="AL2503" i="7"/>
  <c r="AL1103" i="7"/>
  <c r="AL3909" i="7"/>
  <c r="AL3247" i="7"/>
  <c r="AL4937" i="7"/>
  <c r="AL2006" i="7"/>
  <c r="AL569" i="7"/>
  <c r="AL759" i="7"/>
  <c r="AL760" i="7"/>
  <c r="AL2007" i="7"/>
  <c r="AL5293" i="7"/>
  <c r="AL4094" i="7"/>
  <c r="AL2692" i="7"/>
  <c r="AL1824" i="7"/>
  <c r="AL1278" i="7"/>
  <c r="AL1104" i="7"/>
  <c r="AL2008" i="7"/>
  <c r="AL3759" i="7"/>
  <c r="AL4452" i="7"/>
  <c r="AL7047" i="7"/>
  <c r="AL7048" i="7"/>
  <c r="AL2009" i="7"/>
  <c r="AL5483" i="7"/>
  <c r="AL915" i="7"/>
  <c r="AL6030" i="7"/>
  <c r="AL6875" i="7"/>
  <c r="AL4611" i="7"/>
  <c r="AL4095" i="7"/>
  <c r="AL2693" i="7"/>
  <c r="AL6713" i="7"/>
  <c r="AL7203" i="7"/>
  <c r="AL5294" i="7"/>
  <c r="AL570" i="7"/>
  <c r="AL6554" i="7"/>
  <c r="AL6031" i="7"/>
  <c r="AL2694" i="7"/>
  <c r="AL2010" i="7"/>
  <c r="AL5842" i="7"/>
  <c r="AL4612" i="7"/>
  <c r="AL5671" i="7"/>
  <c r="AL7403" i="7"/>
  <c r="AL2695" i="7"/>
  <c r="AL6370" i="7"/>
  <c r="AL3589" i="7"/>
  <c r="AL6371" i="7"/>
  <c r="AL1825" i="7"/>
  <c r="AL6207" i="7"/>
  <c r="AL5295" i="7"/>
  <c r="AL3426" i="7"/>
  <c r="AL6876" i="7"/>
  <c r="AL2847" i="7"/>
  <c r="AL5484" i="7"/>
  <c r="AL3910" i="7"/>
  <c r="AL1105" i="7"/>
  <c r="AL2192" i="7"/>
  <c r="AL6032" i="7"/>
  <c r="AL3590" i="7"/>
  <c r="AL6372" i="7"/>
  <c r="AL916" i="7"/>
  <c r="AL5843" i="7"/>
  <c r="AL6714" i="7"/>
  <c r="AL7404" i="7"/>
  <c r="AL5485" i="7"/>
  <c r="AL3591" i="7"/>
  <c r="AL366" i="7"/>
  <c r="AL1472" i="7"/>
  <c r="AL4938" i="7"/>
  <c r="AL6555" i="7"/>
  <c r="AL5672" i="7"/>
  <c r="AL4613" i="7"/>
  <c r="AL6373" i="7"/>
  <c r="AL2354" i="7"/>
  <c r="AL2504" i="7"/>
  <c r="AL571" i="7"/>
  <c r="AL4789" i="7"/>
  <c r="AL1279" i="7"/>
  <c r="AL2011" i="7"/>
  <c r="AL761" i="7"/>
  <c r="AL6374" i="7"/>
  <c r="AL1473" i="7"/>
  <c r="AL6556" i="7"/>
  <c r="AL1651" i="7"/>
  <c r="AL572" i="7"/>
  <c r="AL7405" i="7"/>
  <c r="AL2193" i="7"/>
  <c r="AL5486" i="7"/>
  <c r="AL762" i="7"/>
  <c r="AL1474" i="7"/>
  <c r="AL3047" i="7"/>
  <c r="AL5673" i="7"/>
  <c r="AL51" i="7"/>
  <c r="AL4790" i="7"/>
  <c r="AL5844" i="7"/>
  <c r="AL763" i="7"/>
  <c r="AL3248" i="7"/>
  <c r="AL7049" i="7"/>
  <c r="AL3911" i="7"/>
  <c r="AL5674" i="7"/>
  <c r="AL5487" i="7"/>
  <c r="AL3048" i="7"/>
  <c r="AL5296" i="7"/>
  <c r="AL7050" i="7"/>
  <c r="AL2355" i="7"/>
  <c r="AL367" i="7"/>
  <c r="AL5845" i="7"/>
  <c r="AL2356" i="7"/>
  <c r="AL4791" i="7"/>
  <c r="AL1106" i="7"/>
  <c r="AL1652" i="7"/>
  <c r="AL5675" i="7"/>
  <c r="AL218" i="7"/>
  <c r="AL3760" i="7"/>
  <c r="AL5676" i="7"/>
  <c r="AL3592" i="7"/>
  <c r="AL1280" i="7"/>
  <c r="AL4792" i="7"/>
  <c r="AL764" i="7"/>
  <c r="AL4276" i="7"/>
  <c r="AL3249" i="7"/>
  <c r="AL4096" i="7"/>
  <c r="AL6877" i="7"/>
  <c r="AL6715" i="7"/>
  <c r="AL5297" i="7"/>
  <c r="AL3761" i="7"/>
  <c r="AL6033" i="7"/>
  <c r="AL765" i="7"/>
  <c r="AL2012" i="7"/>
  <c r="AL3427" i="7"/>
  <c r="AL6208" i="7"/>
  <c r="AL2848" i="7"/>
  <c r="AL3049" i="7"/>
  <c r="AL7051" i="7"/>
  <c r="AL7406" i="7"/>
  <c r="AL219" i="7"/>
  <c r="AL4277" i="7"/>
  <c r="AL5122" i="7"/>
  <c r="AL4614" i="7"/>
  <c r="AL7204" i="7"/>
  <c r="AL6878" i="7"/>
  <c r="AL1826" i="7"/>
  <c r="AL7052" i="7"/>
  <c r="AL3250" i="7"/>
  <c r="AL52" i="7"/>
  <c r="AL2696" i="7"/>
  <c r="AL1827" i="7"/>
  <c r="AL6879" i="7"/>
  <c r="AL4615" i="7"/>
  <c r="AL2357" i="7"/>
  <c r="AL53" i="7"/>
  <c r="AL2697" i="7"/>
  <c r="AL2358" i="7"/>
  <c r="AL3428" i="7"/>
  <c r="AL1475" i="7"/>
  <c r="AL4097" i="7"/>
  <c r="AL3912" i="7"/>
  <c r="AL5488" i="7"/>
  <c r="AL4453" i="7"/>
  <c r="AL5489" i="7"/>
  <c r="AL1476" i="7"/>
  <c r="AL917" i="7"/>
  <c r="AL4098" i="7"/>
  <c r="AL7407" i="7"/>
  <c r="AL3050" i="7"/>
  <c r="AL5490" i="7"/>
  <c r="AL7408" i="7"/>
  <c r="AL766" i="7"/>
  <c r="AL368" i="7"/>
  <c r="AL4939" i="7"/>
  <c r="AL6375" i="7"/>
  <c r="AL4940" i="7"/>
  <c r="AL7409" i="7"/>
  <c r="AL220" i="7"/>
  <c r="AL4099" i="7"/>
  <c r="AL5298" i="7"/>
  <c r="AL5123" i="7"/>
  <c r="AL221" i="7"/>
  <c r="AL918" i="7"/>
  <c r="AL7410" i="7"/>
  <c r="AL2698" i="7"/>
  <c r="AL1281" i="7"/>
  <c r="AL1282" i="7"/>
  <c r="AL1283" i="7"/>
  <c r="AL4454" i="7"/>
  <c r="AL3762" i="7"/>
  <c r="AL7053" i="7"/>
  <c r="AL3593" i="7"/>
  <c r="AL222" i="7"/>
  <c r="AL3913" i="7"/>
  <c r="AL3763" i="7"/>
  <c r="AL2505" i="7"/>
  <c r="AL5491" i="7"/>
  <c r="AL7054" i="7"/>
  <c r="AL3251" i="7"/>
  <c r="AL5492" i="7"/>
  <c r="AL4100" i="7"/>
  <c r="AL5493" i="7"/>
  <c r="AL3429" i="7"/>
  <c r="AL2013" i="7"/>
  <c r="AL4455" i="7"/>
  <c r="AL2849" i="7"/>
  <c r="AL369" i="7"/>
  <c r="AL5494" i="7"/>
  <c r="AL4101" i="7"/>
  <c r="AL4616" i="7"/>
  <c r="AL3764" i="7"/>
  <c r="AL6716" i="7"/>
  <c r="AL1284" i="7"/>
  <c r="AL573" i="7"/>
  <c r="AL3914" i="7"/>
  <c r="AL6557" i="7"/>
  <c r="AL3430" i="7"/>
  <c r="AL3252" i="7"/>
  <c r="AL4456" i="7"/>
  <c r="AL2506" i="7"/>
  <c r="AL4278" i="7"/>
  <c r="AL7205" i="7"/>
  <c r="AL3051" i="7"/>
  <c r="AL3594" i="7"/>
  <c r="AL5846" i="7"/>
  <c r="AL4941" i="7"/>
  <c r="AL2699" i="7"/>
  <c r="AL3915" i="7"/>
  <c r="AL3595" i="7"/>
  <c r="AL3052" i="7"/>
  <c r="AL3253" i="7"/>
  <c r="AL54" i="7"/>
  <c r="AL3596" i="7"/>
  <c r="AL2359" i="7"/>
  <c r="AL6034" i="7"/>
  <c r="AL4793" i="7"/>
  <c r="AL5299" i="7"/>
  <c r="AL2014" i="7"/>
  <c r="AL223" i="7"/>
  <c r="AL2850" i="7"/>
  <c r="AL3765" i="7"/>
  <c r="AL3254" i="7"/>
  <c r="AL919" i="7"/>
  <c r="AL1477" i="7"/>
  <c r="AL5495" i="7"/>
  <c r="AL6717" i="7"/>
  <c r="AL7411" i="7"/>
  <c r="AL3766" i="7"/>
  <c r="AL4617" i="7"/>
  <c r="AL4618" i="7"/>
  <c r="AL2851" i="7"/>
  <c r="AL2507" i="7"/>
  <c r="AL574" i="7"/>
  <c r="AL224" i="7"/>
  <c r="AL2508" i="7"/>
  <c r="AL2700" i="7"/>
  <c r="AL3916" i="7"/>
  <c r="AL7206" i="7"/>
  <c r="AL6558" i="7"/>
  <c r="AL1478" i="7"/>
  <c r="AL3917" i="7"/>
  <c r="AL4102" i="7"/>
  <c r="AL7412" i="7"/>
  <c r="AL3053" i="7"/>
  <c r="AL2701" i="7"/>
  <c r="AL5677" i="7"/>
  <c r="AL55" i="7"/>
  <c r="AL767" i="7"/>
  <c r="AL4794" i="7"/>
  <c r="AL2509" i="7"/>
  <c r="AL1653" i="7"/>
  <c r="AL6209" i="7"/>
  <c r="AL1828" i="7"/>
  <c r="AL225" i="7"/>
  <c r="AL56" i="7"/>
  <c r="AL6880" i="7"/>
  <c r="AL3918" i="7"/>
  <c r="AL57" i="7"/>
  <c r="AL1829" i="7"/>
  <c r="AL2510" i="7"/>
  <c r="AL7413" i="7"/>
  <c r="AL4103" i="7"/>
  <c r="AL6210" i="7"/>
  <c r="AL3431" i="7"/>
  <c r="AL5496" i="7"/>
  <c r="AL226" i="7"/>
  <c r="AL2702" i="7"/>
  <c r="AL3432" i="7"/>
  <c r="AL575" i="7"/>
  <c r="AL2015" i="7"/>
  <c r="AL4942" i="7"/>
  <c r="AL5124" i="7"/>
  <c r="AL58" i="7"/>
  <c r="AL2016" i="7"/>
  <c r="AL3255" i="7"/>
  <c r="AL2017" i="7"/>
  <c r="AL370" i="7"/>
  <c r="AL227" i="7"/>
  <c r="AL4279" i="7"/>
  <c r="AL2703" i="7"/>
  <c r="AL4280" i="7"/>
  <c r="AL5300" i="7"/>
  <c r="AL3919" i="7"/>
  <c r="AL4104" i="7"/>
  <c r="AL5301" i="7"/>
  <c r="AL1285" i="7"/>
  <c r="AL1654" i="7"/>
  <c r="AL5497" i="7"/>
  <c r="AL1830" i="7"/>
  <c r="AL6559" i="7"/>
  <c r="AL3054" i="7"/>
  <c r="AL576" i="7"/>
  <c r="AL5302" i="7"/>
  <c r="AL3256" i="7"/>
  <c r="AL920" i="7"/>
  <c r="AL1655" i="7"/>
  <c r="AL6718" i="7"/>
  <c r="AL3433" i="7"/>
  <c r="AL1831" i="7"/>
  <c r="AL4105" i="7"/>
  <c r="AL921" i="7"/>
  <c r="AL2852" i="7"/>
  <c r="AL4457" i="7"/>
  <c r="AL7207" i="7"/>
  <c r="AL2018" i="7"/>
  <c r="AL6211" i="7"/>
  <c r="AL3055" i="7"/>
  <c r="AL6719" i="7"/>
  <c r="AL371" i="7"/>
  <c r="AL922" i="7"/>
  <c r="AL3434" i="7"/>
  <c r="AL5847" i="7"/>
  <c r="AL2360" i="7"/>
  <c r="AL923" i="7"/>
  <c r="AL1286" i="7"/>
  <c r="AL2194" i="7"/>
  <c r="AL2853" i="7"/>
  <c r="AL4281" i="7"/>
  <c r="AL5848" i="7"/>
  <c r="AL924" i="7"/>
  <c r="AL5678" i="7"/>
  <c r="AL7414" i="7"/>
  <c r="AL2704" i="7"/>
  <c r="AL1479" i="7"/>
  <c r="AL7208" i="7"/>
  <c r="AL6881" i="7"/>
  <c r="AL925" i="7"/>
  <c r="AL6376" i="7"/>
  <c r="AL6377" i="7"/>
  <c r="AL2361" i="7"/>
  <c r="AL7415" i="7"/>
  <c r="AL1480" i="7"/>
  <c r="AL4282" i="7"/>
  <c r="AL5303" i="7"/>
  <c r="AL372" i="7"/>
  <c r="AL6882" i="7"/>
  <c r="AL6883" i="7"/>
  <c r="AL2854" i="7"/>
  <c r="AL3257" i="7"/>
  <c r="AL2705" i="7"/>
  <c r="AL1287" i="7"/>
  <c r="AL6720" i="7"/>
  <c r="AL6721" i="7"/>
  <c r="AL4283" i="7"/>
  <c r="AL3258" i="7"/>
  <c r="AL5125" i="7"/>
  <c r="AL3767" i="7"/>
  <c r="AL5679" i="7"/>
  <c r="AL4284" i="7"/>
  <c r="AL1288" i="7"/>
  <c r="AL6722" i="7"/>
  <c r="AL3259" i="7"/>
  <c r="AL3768" i="7"/>
  <c r="AL4943" i="7"/>
  <c r="AL6723" i="7"/>
  <c r="AL3260" i="7"/>
  <c r="AL1289" i="7"/>
  <c r="AL768" i="7"/>
  <c r="AL4619" i="7"/>
  <c r="AL3261" i="7"/>
  <c r="AL3920" i="7"/>
  <c r="AL6378" i="7"/>
  <c r="AL2511" i="7"/>
  <c r="AL4795" i="7"/>
  <c r="AL1656" i="7"/>
  <c r="AL5126" i="7"/>
  <c r="AL577" i="7"/>
  <c r="AL1481" i="7"/>
  <c r="AL2019" i="7"/>
  <c r="AL1482" i="7"/>
  <c r="AL5127" i="7"/>
  <c r="AL3056" i="7"/>
  <c r="AL2020" i="7"/>
  <c r="AL2021" i="7"/>
  <c r="AL5498" i="7"/>
  <c r="AL4106" i="7"/>
  <c r="AL6560" i="7"/>
  <c r="AL3769" i="7"/>
  <c r="AL5128" i="7"/>
  <c r="AL6884" i="7"/>
  <c r="AL6035" i="7"/>
  <c r="AL5680" i="7"/>
  <c r="AL4285" i="7"/>
  <c r="AL6561" i="7"/>
  <c r="AL7055" i="7"/>
  <c r="AL926" i="7"/>
  <c r="AL5681" i="7"/>
  <c r="AL59" i="7"/>
  <c r="AL2362" i="7"/>
  <c r="AL6036" i="7"/>
  <c r="AL5499" i="7"/>
  <c r="AL4620" i="7"/>
  <c r="AL4944" i="7"/>
  <c r="AL1107" i="7"/>
  <c r="AL5682" i="7"/>
  <c r="AL769" i="7"/>
  <c r="AL2363" i="7"/>
  <c r="AL578" i="7"/>
  <c r="AL3770" i="7"/>
  <c r="AL6379" i="7"/>
  <c r="AL6562" i="7"/>
  <c r="AL60" i="7"/>
  <c r="AL7209" i="7"/>
  <c r="AL1483" i="7"/>
  <c r="AL2706" i="7"/>
  <c r="AL2195" i="7"/>
  <c r="AL3597" i="7"/>
  <c r="AL61" i="7"/>
  <c r="AL2512" i="7"/>
  <c r="AL2364" i="7"/>
  <c r="AL5304" i="7"/>
  <c r="AL6380" i="7"/>
  <c r="AL228" i="7"/>
  <c r="AL3057" i="7"/>
  <c r="AL7210" i="7"/>
  <c r="AL6885" i="7"/>
  <c r="AL4107" i="7"/>
  <c r="AL5683" i="7"/>
  <c r="AL2022" i="7"/>
  <c r="AL6037" i="7"/>
  <c r="AL229" i="7"/>
  <c r="AL3921" i="7"/>
  <c r="AL4286" i="7"/>
  <c r="AL1290" i="7"/>
  <c r="AL4458" i="7"/>
  <c r="AL7056" i="7"/>
  <c r="AL5129" i="7"/>
  <c r="AL1108" i="7"/>
  <c r="AL3922" i="7"/>
  <c r="AL5305" i="7"/>
  <c r="AL3923" i="7"/>
  <c r="AL1109" i="7"/>
  <c r="AL2365" i="7"/>
  <c r="AL3435" i="7"/>
  <c r="AL1484" i="7"/>
  <c r="AL3262" i="7"/>
  <c r="AL1832" i="7"/>
  <c r="AL1110" i="7"/>
  <c r="AL2855" i="7"/>
  <c r="AL62" i="7"/>
  <c r="AL5849" i="7"/>
  <c r="AL230" i="7"/>
  <c r="AL927" i="7"/>
  <c r="AL2196" i="7"/>
  <c r="AL4796" i="7"/>
  <c r="AL3436" i="7"/>
  <c r="AL231" i="7"/>
  <c r="AL2513" i="7"/>
  <c r="AL232" i="7"/>
  <c r="AL3263" i="7"/>
  <c r="AL2023" i="7"/>
  <c r="AL6724" i="7"/>
  <c r="AL2707" i="7"/>
  <c r="AL4459" i="7"/>
  <c r="AL1485" i="7"/>
  <c r="AL3598" i="7"/>
  <c r="AL6725" i="7"/>
  <c r="AL233" i="7"/>
  <c r="AL2366" i="7"/>
  <c r="AL2708" i="7"/>
  <c r="AL3599" i="7"/>
  <c r="AL3058" i="7"/>
  <c r="AL7416" i="7"/>
  <c r="AL1111" i="7"/>
  <c r="AL1833" i="7"/>
  <c r="AL3600" i="7"/>
  <c r="AL4621" i="7"/>
  <c r="AL579" i="7"/>
  <c r="AL5684" i="7"/>
  <c r="AL3924" i="7"/>
  <c r="AL2024" i="7"/>
  <c r="AL2856" i="7"/>
  <c r="AL373" i="7"/>
  <c r="AL4945" i="7"/>
  <c r="AL6038" i="7"/>
  <c r="AL7417" i="7"/>
  <c r="AL2197" i="7"/>
  <c r="AL2025" i="7"/>
  <c r="AL2367" i="7"/>
  <c r="AL928" i="7"/>
  <c r="AL3059" i="7"/>
  <c r="AL929" i="7"/>
  <c r="AL234" i="7"/>
  <c r="AL2514" i="7"/>
  <c r="AL6381" i="7"/>
  <c r="AL7211" i="7"/>
  <c r="AL6563" i="7"/>
  <c r="AL7212" i="7"/>
  <c r="AL6564" i="7"/>
  <c r="AL4946" i="7"/>
  <c r="AL1291" i="7"/>
  <c r="AL6039" i="7"/>
  <c r="AL7213" i="7"/>
  <c r="AL3771" i="7"/>
  <c r="AL4947" i="7"/>
  <c r="AL2857" i="7"/>
  <c r="AL4460" i="7"/>
  <c r="AL63" i="7"/>
  <c r="AL5500" i="7"/>
  <c r="AL3925" i="7"/>
  <c r="AL5685" i="7"/>
  <c r="AL2858" i="7"/>
  <c r="AL3060" i="7"/>
  <c r="AL1112" i="7"/>
  <c r="AL4461" i="7"/>
  <c r="AL6886" i="7"/>
  <c r="AL4462" i="7"/>
  <c r="AL6726" i="7"/>
  <c r="AL64" i="7"/>
  <c r="AL5501" i="7"/>
  <c r="AL65" i="7"/>
  <c r="AL3264" i="7"/>
  <c r="AL3601" i="7"/>
  <c r="AL3602" i="7"/>
  <c r="AL4108" i="7"/>
  <c r="AL5686" i="7"/>
  <c r="AL5306" i="7"/>
  <c r="AL374" i="7"/>
  <c r="AL5687" i="7"/>
  <c r="AL3061" i="7"/>
  <c r="AL4463" i="7"/>
  <c r="AL6887" i="7"/>
  <c r="AL2198" i="7"/>
  <c r="AL4622" i="7"/>
  <c r="AL4623" i="7"/>
  <c r="AL3772" i="7"/>
  <c r="AL2026" i="7"/>
  <c r="AL5688" i="7"/>
  <c r="AL6212" i="7"/>
  <c r="AL7057" i="7"/>
  <c r="AL3265" i="7"/>
  <c r="AL930" i="7"/>
  <c r="AL6727" i="7"/>
  <c r="AL4624" i="7"/>
  <c r="AL931" i="7"/>
  <c r="AL5850" i="7"/>
  <c r="AL5307" i="7"/>
  <c r="AL6213" i="7"/>
  <c r="AL3266" i="7"/>
  <c r="AL3603" i="7"/>
  <c r="AL932" i="7"/>
  <c r="AL3267" i="7"/>
  <c r="AL4287" i="7"/>
  <c r="AL6565" i="7"/>
  <c r="AL1657" i="7"/>
  <c r="AL235" i="7"/>
  <c r="AL2199" i="7"/>
  <c r="AL1486" i="7"/>
  <c r="AL3437" i="7"/>
  <c r="AL5308" i="7"/>
  <c r="AL2709" i="7"/>
  <c r="AL2515" i="7"/>
  <c r="AL2859" i="7"/>
  <c r="AL7418" i="7"/>
  <c r="AL3062" i="7"/>
  <c r="AL5309" i="7"/>
  <c r="AL66" i="7"/>
  <c r="AL770" i="7"/>
  <c r="AL2710" i="7"/>
  <c r="AL3926" i="7"/>
  <c r="AL2860" i="7"/>
  <c r="AL2027" i="7"/>
  <c r="AL4464" i="7"/>
  <c r="AL2028" i="7"/>
  <c r="AL3604" i="7"/>
  <c r="AL771" i="7"/>
  <c r="AL1292" i="7"/>
  <c r="AL6728" i="7"/>
  <c r="AL4465" i="7"/>
  <c r="AL2368" i="7"/>
  <c r="AL236" i="7"/>
  <c r="AL5851" i="7"/>
  <c r="AL2516" i="7"/>
  <c r="AL3438" i="7"/>
  <c r="AL4625" i="7"/>
  <c r="AL580" i="7"/>
  <c r="AL4626" i="7"/>
  <c r="AL7419" i="7"/>
  <c r="AL1293" i="7"/>
  <c r="AL7058" i="7"/>
  <c r="AL2517" i="7"/>
  <c r="AL67" i="7"/>
  <c r="AL3439" i="7"/>
  <c r="AL1487" i="7"/>
  <c r="AL3063" i="7"/>
  <c r="AL1294" i="7"/>
  <c r="AL5130" i="7"/>
  <c r="AL2711" i="7"/>
  <c r="AL5502" i="7"/>
  <c r="AL1658" i="7"/>
  <c r="AL237" i="7"/>
  <c r="AL2518" i="7"/>
  <c r="AL5689" i="7"/>
  <c r="AL7420" i="7"/>
  <c r="AL6566" i="7"/>
  <c r="AL68" i="7"/>
  <c r="AL6888" i="7"/>
  <c r="AL3064" i="7"/>
  <c r="AL375" i="7"/>
  <c r="AL1834" i="7"/>
  <c r="AL6729" i="7"/>
  <c r="AL4466" i="7"/>
  <c r="AL1295" i="7"/>
  <c r="AL6040" i="7"/>
  <c r="AL2519" i="7"/>
  <c r="AL933" i="7"/>
  <c r="AL2861" i="7"/>
  <c r="AL5690" i="7"/>
  <c r="AL2200" i="7"/>
  <c r="AL1113" i="7"/>
  <c r="AL2201" i="7"/>
  <c r="AL6041" i="7"/>
  <c r="AL1296" i="7"/>
  <c r="AL3440" i="7"/>
  <c r="AL4948" i="7"/>
  <c r="AL376" i="7"/>
  <c r="AL4288" i="7"/>
  <c r="AL5852" i="7"/>
  <c r="AL4627" i="7"/>
  <c r="AL1297" i="7"/>
  <c r="AL3927" i="7"/>
  <c r="AL6730" i="7"/>
  <c r="AL1659" i="7"/>
  <c r="AL1114" i="7"/>
  <c r="AL4467" i="7"/>
  <c r="AL3065" i="7"/>
  <c r="AL4949" i="7"/>
  <c r="AL4468" i="7"/>
  <c r="AL377" i="7"/>
  <c r="AL5503" i="7"/>
  <c r="AL7421" i="7"/>
  <c r="AL934" i="7"/>
  <c r="AL4289" i="7"/>
  <c r="AL2862" i="7"/>
  <c r="AL4797" i="7"/>
  <c r="AL4469" i="7"/>
  <c r="AL4290" i="7"/>
  <c r="AL1115" i="7"/>
  <c r="AL5131" i="7"/>
  <c r="AL4950" i="7"/>
  <c r="AL4951" i="7"/>
  <c r="AL1488" i="7"/>
  <c r="AL6042" i="7"/>
  <c r="AL1660" i="7"/>
  <c r="AL1116" i="7"/>
  <c r="AL2520" i="7"/>
  <c r="AL1298" i="7"/>
  <c r="AL2521" i="7"/>
  <c r="AL1661" i="7"/>
  <c r="AL581" i="7"/>
  <c r="AL7214" i="7"/>
  <c r="AL5132" i="7"/>
  <c r="AL2712" i="7"/>
  <c r="AL2863" i="7"/>
  <c r="AL2369" i="7"/>
  <c r="AL5691" i="7"/>
  <c r="AL1662" i="7"/>
  <c r="AL582" i="7"/>
  <c r="AL3605" i="7"/>
  <c r="AL1663" i="7"/>
  <c r="AL6731" i="7"/>
  <c r="AL2713" i="7"/>
  <c r="AL4952" i="7"/>
  <c r="AL3066" i="7"/>
  <c r="AL1489" i="7"/>
  <c r="AL2370" i="7"/>
  <c r="AL6214" i="7"/>
  <c r="AL583" i="7"/>
  <c r="AL7059" i="7"/>
  <c r="AL69" i="7"/>
  <c r="AL5310" i="7"/>
  <c r="AL5133" i="7"/>
  <c r="AL4470" i="7"/>
  <c r="AL378" i="7"/>
  <c r="AL4953" i="7"/>
  <c r="AL584" i="7"/>
  <c r="AL5504" i="7"/>
  <c r="AL5853" i="7"/>
  <c r="AL6382" i="7"/>
  <c r="AL2864" i="7"/>
  <c r="AL4954" i="7"/>
  <c r="AL1299" i="7"/>
  <c r="AL3928" i="7"/>
  <c r="AL5311" i="7"/>
  <c r="AL1300" i="7"/>
  <c r="AL6215" i="7"/>
  <c r="AL2865" i="7"/>
  <c r="AL6889" i="7"/>
  <c r="AL585" i="7"/>
  <c r="AL1664" i="7"/>
  <c r="AL5505" i="7"/>
  <c r="AL1490" i="7"/>
  <c r="AL7422" i="7"/>
  <c r="AL7060" i="7"/>
  <c r="AL772" i="7"/>
  <c r="AL6383" i="7"/>
  <c r="AL3268" i="7"/>
  <c r="AL6384" i="7"/>
  <c r="AL5312" i="7"/>
  <c r="AL2371" i="7"/>
  <c r="AL238" i="7"/>
  <c r="AL2372" i="7"/>
  <c r="AL3269" i="7"/>
  <c r="AL3929" i="7"/>
  <c r="AL6043" i="7"/>
  <c r="AL6216" i="7"/>
  <c r="AL2202" i="7"/>
  <c r="AL1491" i="7"/>
  <c r="AL4955" i="7"/>
  <c r="AL5506" i="7"/>
  <c r="AL4628" i="7"/>
  <c r="AL4629" i="7"/>
  <c r="AL5313" i="7"/>
  <c r="AL3067" i="7"/>
  <c r="AL1835" i="7"/>
  <c r="AL5854" i="7"/>
  <c r="AL1301" i="7"/>
  <c r="AL379" i="7"/>
  <c r="AL70" i="7"/>
  <c r="AL2866" i="7"/>
  <c r="AL3606" i="7"/>
  <c r="AL4109" i="7"/>
  <c r="AL1492" i="7"/>
  <c r="AL3270" i="7"/>
  <c r="AL4956" i="7"/>
  <c r="AL2203" i="7"/>
  <c r="AL4110" i="7"/>
  <c r="AL2029" i="7"/>
  <c r="AL6217" i="7"/>
  <c r="AL3441" i="7"/>
  <c r="AL6044" i="7"/>
  <c r="AL2522" i="7"/>
  <c r="AL2714" i="7"/>
  <c r="AL5692" i="7"/>
  <c r="AL2204" i="7"/>
  <c r="AL5314" i="7"/>
  <c r="AL586" i="7"/>
  <c r="AL6385" i="7"/>
  <c r="AL5693" i="7"/>
  <c r="AL4291" i="7"/>
  <c r="AL3773" i="7"/>
  <c r="AL2867" i="7"/>
  <c r="AL2523" i="7"/>
  <c r="AL2373" i="7"/>
  <c r="AL5315" i="7"/>
  <c r="AL1493" i="7"/>
  <c r="AL2030" i="7"/>
  <c r="AL2868" i="7"/>
  <c r="AL3607" i="7"/>
  <c r="AL2031" i="7"/>
  <c r="AL3271" i="7"/>
  <c r="AL6045" i="7"/>
  <c r="AL2032" i="7"/>
  <c r="AL1302" i="7"/>
  <c r="AL5855" i="7"/>
  <c r="AL2033" i="7"/>
  <c r="AL5316" i="7"/>
  <c r="AL7061" i="7"/>
  <c r="AL3930" i="7"/>
  <c r="AL4111" i="7"/>
  <c r="AL5134" i="7"/>
  <c r="AL935" i="7"/>
  <c r="AL587" i="7"/>
  <c r="AL1303" i="7"/>
  <c r="AL3272" i="7"/>
  <c r="AL6386" i="7"/>
  <c r="AL4471" i="7"/>
  <c r="AL6387" i="7"/>
  <c r="AL2869" i="7"/>
  <c r="AL6046" i="7"/>
  <c r="AL5317" i="7"/>
  <c r="AL773" i="7"/>
  <c r="AL3931" i="7"/>
  <c r="AL4798" i="7"/>
  <c r="AL2870" i="7"/>
  <c r="AL5856" i="7"/>
  <c r="AL3068" i="7"/>
  <c r="AL5318" i="7"/>
  <c r="AL5319" i="7"/>
  <c r="AL1665" i="7"/>
  <c r="AL380" i="7"/>
  <c r="AL6567" i="7"/>
  <c r="AL6388" i="7"/>
  <c r="AL7062" i="7"/>
  <c r="AL381" i="7"/>
  <c r="AL5320" i="7"/>
  <c r="AL936" i="7"/>
  <c r="AL3608" i="7"/>
  <c r="AL6047" i="7"/>
  <c r="AL1836" i="7"/>
  <c r="AL2871" i="7"/>
  <c r="AL3774" i="7"/>
  <c r="AL3442" i="7"/>
  <c r="AL71" i="7"/>
  <c r="AL2872" i="7"/>
  <c r="AL6389" i="7"/>
  <c r="AL774" i="7"/>
  <c r="AL2524" i="7"/>
  <c r="AL4630" i="7"/>
  <c r="AL2873" i="7"/>
  <c r="AL5135" i="7"/>
  <c r="AL2034" i="7"/>
  <c r="AL1494" i="7"/>
  <c r="AL6890" i="7"/>
  <c r="AL5694" i="7"/>
  <c r="AL2205" i="7"/>
  <c r="AL775" i="7"/>
  <c r="AL3273" i="7"/>
  <c r="AL5857" i="7"/>
  <c r="AL4631" i="7"/>
  <c r="AL5321" i="7"/>
  <c r="AL3932" i="7"/>
  <c r="AL6891" i="7"/>
  <c r="AL937" i="7"/>
  <c r="AL6048" i="7"/>
  <c r="AL7215" i="7"/>
  <c r="AL6390" i="7"/>
  <c r="AL2206" i="7"/>
  <c r="AL7216" i="7"/>
  <c r="AL7217" i="7"/>
  <c r="AL6391" i="7"/>
  <c r="AL2374" i="7"/>
  <c r="AL6049" i="7"/>
  <c r="AL6392" i="7"/>
  <c r="AL1495" i="7"/>
  <c r="AL2035" i="7"/>
  <c r="AL5695" i="7"/>
  <c r="AL6050" i="7"/>
  <c r="AL4799" i="7"/>
  <c r="AL4112" i="7"/>
  <c r="AL7218" i="7"/>
  <c r="AL2525" i="7"/>
  <c r="AL5322" i="7"/>
  <c r="AL7219" i="7"/>
  <c r="AL2036" i="7"/>
  <c r="AL588" i="7"/>
  <c r="AL1304" i="7"/>
  <c r="AL4957" i="7"/>
  <c r="AL2207" i="7"/>
  <c r="AL5323" i="7"/>
  <c r="AL3609" i="7"/>
  <c r="AL6393" i="7"/>
  <c r="AL4958" i="7"/>
  <c r="AL4472" i="7"/>
  <c r="AL1666" i="7"/>
  <c r="AL2526" i="7"/>
  <c r="AL1837" i="7"/>
  <c r="AL382" i="7"/>
  <c r="AL2208" i="7"/>
  <c r="AL7063" i="7"/>
  <c r="AL6051" i="7"/>
  <c r="AL1838" i="7"/>
  <c r="AL2715" i="7"/>
  <c r="AL5507" i="7"/>
  <c r="AL589" i="7"/>
  <c r="AL5324" i="7"/>
  <c r="AL4113" i="7"/>
  <c r="AL5325" i="7"/>
  <c r="AL72" i="7"/>
  <c r="AL7064" i="7"/>
  <c r="AL4959" i="7"/>
  <c r="AL1305" i="7"/>
  <c r="AL6394" i="7"/>
  <c r="AL239" i="7"/>
  <c r="AL1306" i="7"/>
  <c r="AL5858" i="7"/>
  <c r="AL6395" i="7"/>
  <c r="AL776" i="7"/>
  <c r="AL5136" i="7"/>
  <c r="AL6052" i="7"/>
  <c r="AL777" i="7"/>
  <c r="AL590" i="7"/>
  <c r="AL1667" i="7"/>
  <c r="AL1668" i="7"/>
  <c r="AL1669" i="7"/>
  <c r="AL6053" i="7"/>
  <c r="AL1496" i="7"/>
  <c r="AL3933" i="7"/>
  <c r="AL2527" i="7"/>
  <c r="AL2375" i="7"/>
  <c r="AL6892" i="7"/>
  <c r="AL2376" i="7"/>
  <c r="AL1670" i="7"/>
  <c r="AL1671" i="7"/>
  <c r="AL6893" i="7"/>
  <c r="AL6218" i="7"/>
  <c r="AL4114" i="7"/>
  <c r="AL4115" i="7"/>
  <c r="AL3934" i="7"/>
  <c r="AL4473" i="7"/>
  <c r="AL4960" i="7"/>
  <c r="AL383" i="7"/>
  <c r="AL6054" i="7"/>
  <c r="AL5696" i="7"/>
  <c r="AL7220" i="7"/>
  <c r="AL3274" i="7"/>
  <c r="AL73" i="7"/>
  <c r="AL2874" i="7"/>
  <c r="AL3069" i="7"/>
  <c r="AL4632" i="7"/>
  <c r="AL1307" i="7"/>
  <c r="AL591" i="7"/>
  <c r="AL1117" i="7"/>
  <c r="AL5137" i="7"/>
  <c r="AL1118" i="7"/>
  <c r="AL4800" i="7"/>
  <c r="AL5326" i="7"/>
  <c r="AL4292" i="7"/>
  <c r="AL384" i="7"/>
  <c r="AL778" i="7"/>
  <c r="AL6219" i="7"/>
  <c r="AL4633" i="7"/>
  <c r="AL5697" i="7"/>
  <c r="AL7065" i="7"/>
  <c r="AL3070" i="7"/>
  <c r="AL6732" i="7"/>
  <c r="AL3275" i="7"/>
  <c r="AL6733" i="7"/>
  <c r="AL5138" i="7"/>
  <c r="AL1672" i="7"/>
  <c r="AL74" i="7"/>
  <c r="AL6894" i="7"/>
  <c r="AL2875" i="7"/>
  <c r="AL6568" i="7"/>
  <c r="AL1308" i="7"/>
  <c r="AL3443" i="7"/>
  <c r="AL1309" i="7"/>
  <c r="AL938" i="7"/>
  <c r="AL4116" i="7"/>
  <c r="AL3444" i="7"/>
  <c r="AL1839" i="7"/>
  <c r="AL2528" i="7"/>
  <c r="AL2876" i="7"/>
  <c r="AL1673" i="7"/>
  <c r="AL5327" i="7"/>
  <c r="AL2209" i="7"/>
  <c r="AL4634" i="7"/>
  <c r="AL5508" i="7"/>
  <c r="AL2529" i="7"/>
  <c r="AL385" i="7"/>
  <c r="AL386" i="7"/>
  <c r="AL4474" i="7"/>
  <c r="AL240" i="7"/>
  <c r="AL939" i="7"/>
  <c r="AL3610" i="7"/>
  <c r="AL2210" i="7"/>
  <c r="AL3276" i="7"/>
  <c r="AL5328" i="7"/>
  <c r="AL6055" i="7"/>
  <c r="AL2877" i="7"/>
  <c r="AL592" i="7"/>
  <c r="AL1497" i="7"/>
  <c r="AL6396" i="7"/>
  <c r="AL75" i="7"/>
  <c r="AL1674" i="7"/>
  <c r="AL7221" i="7"/>
  <c r="AL2716" i="7"/>
  <c r="AL241" i="7"/>
  <c r="AL6397" i="7"/>
  <c r="AL5509" i="7"/>
  <c r="AL6220" i="7"/>
  <c r="AL5139" i="7"/>
  <c r="AL3935" i="7"/>
  <c r="AL5329" i="7"/>
  <c r="AL593" i="7"/>
  <c r="AL779" i="7"/>
  <c r="AL4475" i="7"/>
  <c r="AL3611" i="7"/>
  <c r="AL5698" i="7"/>
  <c r="AL7066" i="7"/>
  <c r="AL2037" i="7"/>
  <c r="AL2530" i="7"/>
  <c r="AL1310" i="7"/>
  <c r="AL6056" i="7"/>
  <c r="AL3775" i="7"/>
  <c r="AL2531" i="7"/>
  <c r="AL5699" i="7"/>
  <c r="AL3445" i="7"/>
  <c r="AL3776" i="7"/>
  <c r="AL6221" i="7"/>
  <c r="AL1840" i="7"/>
  <c r="AL4961" i="7"/>
  <c r="AL6569" i="7"/>
  <c r="AL6570" i="7"/>
  <c r="AL6571" i="7"/>
  <c r="AL1675" i="7"/>
  <c r="AL4962" i="7"/>
  <c r="AL4293" i="7"/>
  <c r="AL594" i="7"/>
  <c r="AL4117" i="7"/>
  <c r="AL1676" i="7"/>
  <c r="AL3936" i="7"/>
  <c r="AL4635" i="7"/>
  <c r="AL5330" i="7"/>
  <c r="AL5859" i="7"/>
  <c r="AL4476" i="7"/>
  <c r="AL3612" i="7"/>
  <c r="AL7222" i="7"/>
  <c r="AL2377" i="7"/>
  <c r="AL2211" i="7"/>
  <c r="AL6734" i="7"/>
  <c r="AL7223" i="7"/>
  <c r="AL2878" i="7"/>
  <c r="AL6398" i="7"/>
  <c r="AL6895" i="7"/>
  <c r="AL6399" i="7"/>
  <c r="AL3937" i="7"/>
  <c r="AL5700" i="7"/>
  <c r="AL4636" i="7"/>
  <c r="AL242" i="7"/>
  <c r="AL940" i="7"/>
  <c r="AL7067" i="7"/>
  <c r="AL2038" i="7"/>
  <c r="AL1311" i="7"/>
  <c r="AL7224" i="7"/>
  <c r="AL2532" i="7"/>
  <c r="AL5331" i="7"/>
  <c r="AL5860" i="7"/>
  <c r="AL3613" i="7"/>
  <c r="AL4801" i="7"/>
  <c r="AL3938" i="7"/>
  <c r="AL3446" i="7"/>
  <c r="AL595" i="7"/>
  <c r="AL780" i="7"/>
  <c r="AL5861" i="7"/>
  <c r="AL6400" i="7"/>
  <c r="AL596" i="7"/>
  <c r="AL2378" i="7"/>
  <c r="AL2879" i="7"/>
  <c r="AL243" i="7"/>
  <c r="AL3071" i="7"/>
  <c r="AL7068" i="7"/>
  <c r="AL4477" i="7"/>
  <c r="AL6896" i="7"/>
  <c r="AL3072" i="7"/>
  <c r="AL5701" i="7"/>
  <c r="AL7225" i="7"/>
  <c r="AL4118" i="7"/>
  <c r="AL6057" i="7"/>
  <c r="AL1498" i="7"/>
  <c r="AL7226" i="7"/>
  <c r="AL7423" i="7"/>
  <c r="AL3939" i="7"/>
  <c r="AL781" i="7"/>
  <c r="AL2212" i="7"/>
  <c r="AL2379" i="7"/>
  <c r="AL7424" i="7"/>
  <c r="AL387" i="7"/>
  <c r="AL597" i="7"/>
  <c r="AL6222" i="7"/>
  <c r="AL6897" i="7"/>
  <c r="AL2039" i="7"/>
  <c r="AL782" i="7"/>
  <c r="AL7069" i="7"/>
  <c r="AL6058" i="7"/>
  <c r="AL5510" i="7"/>
  <c r="AL5862" i="7"/>
  <c r="AL7070" i="7"/>
  <c r="AL4963" i="7"/>
  <c r="AL783" i="7"/>
  <c r="AL5863" i="7"/>
  <c r="AL598" i="7"/>
  <c r="AL599" i="7"/>
  <c r="AL3614" i="7"/>
  <c r="AL2880" i="7"/>
  <c r="AL4294" i="7"/>
  <c r="AL2533" i="7"/>
  <c r="AL6401" i="7"/>
  <c r="AL7425" i="7"/>
  <c r="AL7227" i="7"/>
  <c r="AL3615" i="7"/>
  <c r="AL3940" i="7"/>
  <c r="AL388" i="7"/>
  <c r="AL6572" i="7"/>
  <c r="AL2040" i="7"/>
  <c r="AL1841" i="7"/>
  <c r="AL6402" i="7"/>
  <c r="AL7426" i="7"/>
  <c r="AL6735" i="7"/>
  <c r="AL76" i="7"/>
  <c r="AL6898" i="7"/>
  <c r="AL3277" i="7"/>
  <c r="AL1119" i="7"/>
  <c r="AL1120" i="7"/>
  <c r="AL5140" i="7"/>
  <c r="AL6059" i="7"/>
  <c r="AL3073" i="7"/>
  <c r="AL4478" i="7"/>
  <c r="AL5511" i="7"/>
  <c r="AL3278" i="7"/>
  <c r="AL6223" i="7"/>
  <c r="AL2213" i="7"/>
  <c r="AL2041" i="7"/>
  <c r="AL3616" i="7"/>
  <c r="AL3777" i="7"/>
  <c r="AL2380" i="7"/>
  <c r="AL2534" i="7"/>
  <c r="AL2381" i="7"/>
  <c r="AL3447" i="7"/>
  <c r="AL5141" i="7"/>
  <c r="AL2214" i="7"/>
  <c r="AL5142" i="7"/>
  <c r="AL2535" i="7"/>
  <c r="AL1499" i="7"/>
  <c r="AL2042" i="7"/>
  <c r="AL6224" i="7"/>
  <c r="AL2215" i="7"/>
  <c r="AL4802" i="7"/>
  <c r="AL4295" i="7"/>
  <c r="AL5143" i="7"/>
  <c r="AL4479" i="7"/>
  <c r="AL7427" i="7"/>
  <c r="AL6899" i="7"/>
  <c r="AL2382" i="7"/>
  <c r="AL2881" i="7"/>
  <c r="AL2717" i="7"/>
  <c r="AL4964" i="7"/>
  <c r="AL3778" i="7"/>
  <c r="AL7228" i="7"/>
  <c r="AL5332" i="7"/>
  <c r="AL3617" i="7"/>
  <c r="AL2383" i="7"/>
  <c r="AL5864" i="7"/>
  <c r="AL6225" i="7"/>
  <c r="AL7229" i="7"/>
  <c r="AL4119" i="7"/>
  <c r="AL5865" i="7"/>
  <c r="AL6573" i="7"/>
  <c r="AL600" i="7"/>
  <c r="AL1121" i="7"/>
  <c r="AL1500" i="7"/>
  <c r="AL1677" i="7"/>
  <c r="AL2216" i="7"/>
  <c r="AL77" i="7"/>
  <c r="AL5144" i="7"/>
  <c r="AL4637" i="7"/>
  <c r="AL4965" i="7"/>
  <c r="AL5866" i="7"/>
  <c r="AL941" i="7"/>
  <c r="AL2536" i="7"/>
  <c r="AL3448" i="7"/>
  <c r="AL2043" i="7"/>
  <c r="AL3279" i="7"/>
  <c r="AL3449" i="7"/>
  <c r="AL5145" i="7"/>
  <c r="AL1678" i="7"/>
  <c r="AL2044" i="7"/>
  <c r="AL2217" i="7"/>
  <c r="AL1842" i="7"/>
  <c r="AL6226" i="7"/>
  <c r="AL4480" i="7"/>
  <c r="AL6060" i="7"/>
  <c r="AL601" i="7"/>
  <c r="AL5333" i="7"/>
  <c r="AL4966" i="7"/>
  <c r="AL5867" i="7"/>
  <c r="AL3280" i="7"/>
  <c r="AL5512" i="7"/>
  <c r="AL4120" i="7"/>
  <c r="AL6061" i="7"/>
  <c r="AL6062" i="7"/>
  <c r="AL6403" i="7"/>
  <c r="AL1312" i="7"/>
  <c r="AL5334" i="7"/>
  <c r="AL1679" i="7"/>
  <c r="AL3618" i="7"/>
  <c r="AL6736" i="7"/>
  <c r="AL942" i="7"/>
  <c r="AL5513" i="7"/>
  <c r="AL2384" i="7"/>
  <c r="AL2045" i="7"/>
  <c r="AL389" i="7"/>
  <c r="AL5335" i="7"/>
  <c r="AL6227" i="7"/>
  <c r="AL3450" i="7"/>
  <c r="AL1501" i="7"/>
  <c r="AL4638" i="7"/>
  <c r="AL7428" i="7"/>
  <c r="AL5868" i="7"/>
  <c r="AL5702" i="7"/>
  <c r="AL244" i="7"/>
  <c r="AL6737" i="7"/>
  <c r="AL4639" i="7"/>
  <c r="AL4803" i="7"/>
  <c r="AL2537" i="7"/>
  <c r="AL6574" i="7"/>
  <c r="AL3941" i="7"/>
  <c r="AL1843" i="7"/>
  <c r="AL2718" i="7"/>
  <c r="AL1680" i="7"/>
  <c r="AL7071" i="7"/>
  <c r="AL6063" i="7"/>
  <c r="AL4481" i="7"/>
  <c r="AL5869" i="7"/>
  <c r="AL6404" i="7"/>
  <c r="AL2719" i="7"/>
  <c r="AL2046" i="7"/>
  <c r="AL6900" i="7"/>
  <c r="AL2720" i="7"/>
  <c r="AL245" i="7"/>
  <c r="AL5870" i="7"/>
  <c r="AL1681" i="7"/>
  <c r="AL1844" i="7"/>
  <c r="AL5336" i="7"/>
  <c r="AL7429" i="7"/>
  <c r="AL602" i="7"/>
  <c r="AL4967" i="7"/>
  <c r="AL2538" i="7"/>
  <c r="AL6738" i="7"/>
  <c r="AL6739" i="7"/>
  <c r="AL784" i="7"/>
  <c r="AL390" i="7"/>
  <c r="AL3074" i="7"/>
  <c r="AL391" i="7"/>
  <c r="AL2539" i="7"/>
  <c r="AL1313" i="7"/>
  <c r="AL7230" i="7"/>
  <c r="AL5337" i="7"/>
  <c r="AL1122" i="7"/>
  <c r="AL4640" i="7"/>
  <c r="AL5703" i="7"/>
  <c r="AL6064" i="7"/>
  <c r="AL4804" i="7"/>
  <c r="AL4482" i="7"/>
  <c r="AL6405" i="7"/>
  <c r="AL1845" i="7"/>
  <c r="AL7430" i="7"/>
  <c r="AL1682" i="7"/>
  <c r="AL6065" i="7"/>
  <c r="AL7231" i="7"/>
  <c r="AL1846" i="7"/>
  <c r="AL4968" i="7"/>
  <c r="AL6228" i="7"/>
  <c r="AL2218" i="7"/>
  <c r="AL3942" i="7"/>
  <c r="AL6066" i="7"/>
  <c r="AL4969" i="7"/>
  <c r="AL6067" i="7"/>
  <c r="AL2219" i="7"/>
  <c r="AL3779" i="7"/>
  <c r="AL6229" i="7"/>
  <c r="AL1683" i="7"/>
  <c r="AL3451" i="7"/>
  <c r="AL3943" i="7"/>
  <c r="AL6068" i="7"/>
  <c r="AL5704" i="7"/>
  <c r="AL3281" i="7"/>
  <c r="AL7232" i="7"/>
  <c r="AL4641" i="7"/>
  <c r="AL4642" i="7"/>
  <c r="AL785" i="7"/>
  <c r="AL1684" i="7"/>
  <c r="AL786" i="7"/>
  <c r="AL78" i="7"/>
  <c r="AL7072" i="7"/>
  <c r="AL2220" i="7"/>
  <c r="AL5514" i="7"/>
  <c r="AL3944" i="7"/>
  <c r="AL1314" i="7"/>
  <c r="AL6069" i="7"/>
  <c r="AL4483" i="7"/>
  <c r="AL5705" i="7"/>
  <c r="AL5871" i="7"/>
  <c r="AL6230" i="7"/>
  <c r="AL4484" i="7"/>
  <c r="AL1123" i="7"/>
  <c r="AL3452" i="7"/>
  <c r="AL5515" i="7"/>
  <c r="AL6231" i="7"/>
  <c r="AL3945" i="7"/>
  <c r="AL392" i="7"/>
  <c r="AL7431" i="7"/>
  <c r="AL4805" i="7"/>
  <c r="AL4121" i="7"/>
  <c r="AL3619" i="7"/>
  <c r="AL3282" i="7"/>
  <c r="AL4806" i="7"/>
  <c r="AL4643" i="7"/>
  <c r="AL2221" i="7"/>
  <c r="AL2882" i="7"/>
  <c r="AL1315" i="7"/>
  <c r="AL2385" i="7"/>
  <c r="AL7233" i="7"/>
  <c r="AL1847" i="7"/>
  <c r="AL6575" i="7"/>
  <c r="AL3283" i="7"/>
  <c r="AL6901" i="7"/>
  <c r="AL4296" i="7"/>
  <c r="AL5872" i="7"/>
  <c r="AL2883" i="7"/>
  <c r="AL393" i="7"/>
  <c r="AL2721" i="7"/>
  <c r="AL4807" i="7"/>
  <c r="AL1848" i="7"/>
  <c r="AL2884" i="7"/>
  <c r="AL246" i="7"/>
  <c r="AL2540" i="7"/>
  <c r="AL787" i="7"/>
  <c r="AL1849" i="7"/>
  <c r="AL2885" i="7"/>
  <c r="AL1316" i="7"/>
  <c r="AL603" i="7"/>
  <c r="AL1124" i="7"/>
  <c r="AL4970" i="7"/>
  <c r="AL943" i="7"/>
  <c r="AL247" i="7"/>
  <c r="AL5338" i="7"/>
  <c r="AL3453" i="7"/>
  <c r="AL7073" i="7"/>
  <c r="AL2886" i="7"/>
  <c r="AL2887" i="7"/>
  <c r="AL394" i="7"/>
  <c r="AL788" i="7"/>
  <c r="AL6406" i="7"/>
  <c r="AL1685" i="7"/>
  <c r="AL604" i="7"/>
  <c r="AL5706" i="7"/>
  <c r="AL7432" i="7"/>
  <c r="AL2541" i="7"/>
  <c r="AL2888" i="7"/>
  <c r="AL4971" i="7"/>
  <c r="AL789" i="7"/>
  <c r="AL1502" i="7"/>
  <c r="AL6576" i="7"/>
  <c r="AL5707" i="7"/>
  <c r="AL1125" i="7"/>
  <c r="AL4972" i="7"/>
  <c r="AL7234" i="7"/>
  <c r="AL1686" i="7"/>
  <c r="AL1687" i="7"/>
  <c r="AL7074" i="7"/>
  <c r="AL7235" i="7"/>
  <c r="AL3946" i="7"/>
  <c r="AL3620" i="7"/>
  <c r="AL1688" i="7"/>
  <c r="AL395" i="7"/>
  <c r="AL4297" i="7"/>
  <c r="AL1126" i="7"/>
  <c r="AL3075" i="7"/>
  <c r="AL7075" i="7"/>
  <c r="AL6902" i="7"/>
  <c r="AL3454" i="7"/>
  <c r="AL2386" i="7"/>
  <c r="AL7236" i="7"/>
  <c r="AL6740" i="7"/>
  <c r="AL4485" i="7"/>
  <c r="AL5516" i="7"/>
  <c r="AL3284" i="7"/>
  <c r="AL5146" i="7"/>
  <c r="AL4122" i="7"/>
  <c r="AL1317" i="7"/>
  <c r="AL605" i="7"/>
  <c r="AL606" i="7"/>
  <c r="AL6070" i="7"/>
  <c r="AL6577" i="7"/>
  <c r="AL3947" i="7"/>
  <c r="AL4298" i="7"/>
  <c r="AL6903" i="7"/>
  <c r="AL7237" i="7"/>
  <c r="AL5339" i="7"/>
  <c r="AL3948" i="7"/>
  <c r="AL3455" i="7"/>
  <c r="AL4486" i="7"/>
  <c r="AL5708" i="7"/>
  <c r="AL7433" i="7"/>
  <c r="AL4973" i="7"/>
  <c r="AL5340" i="7"/>
  <c r="AL248" i="7"/>
  <c r="AL2722" i="7"/>
  <c r="AL2222" i="7"/>
  <c r="AL6232" i="7"/>
  <c r="AL2047" i="7"/>
  <c r="AL2223" i="7"/>
  <c r="AL4974" i="7"/>
  <c r="AL3949" i="7"/>
  <c r="AL3076" i="7"/>
  <c r="AL1850" i="7"/>
  <c r="AL6741" i="7"/>
  <c r="AL7434" i="7"/>
  <c r="AL396" i="7"/>
  <c r="AL7076" i="7"/>
  <c r="AL6233" i="7"/>
  <c r="AL6578" i="7"/>
  <c r="AL3285" i="7"/>
  <c r="AL3077" i="7"/>
  <c r="AL4644" i="7"/>
  <c r="AL5517" i="7"/>
  <c r="AL7077" i="7"/>
  <c r="AL2048" i="7"/>
  <c r="AL7238" i="7"/>
  <c r="AL2889" i="7"/>
  <c r="AL4975" i="7"/>
  <c r="AL6071" i="7"/>
  <c r="AL4976" i="7"/>
  <c r="AL397" i="7"/>
  <c r="AL6579" i="7"/>
  <c r="AL398" i="7"/>
  <c r="AL4123" i="7"/>
  <c r="AL4977" i="7"/>
  <c r="AL1851" i="7"/>
  <c r="AL5873" i="7"/>
  <c r="AL4487" i="7"/>
  <c r="AL2890" i="7"/>
  <c r="AL1127" i="7"/>
  <c r="AL5147" i="7"/>
  <c r="AL790" i="7"/>
  <c r="AL6742" i="7"/>
  <c r="AL791" i="7"/>
  <c r="AL792" i="7"/>
  <c r="AL1503" i="7"/>
  <c r="AL6234" i="7"/>
  <c r="AL6407" i="7"/>
  <c r="AL4299" i="7"/>
  <c r="AL6072" i="7"/>
  <c r="AL3286" i="7"/>
  <c r="AL7435" i="7"/>
  <c r="AL399" i="7"/>
  <c r="AL4645" i="7"/>
  <c r="AL2891" i="7"/>
  <c r="AL2723" i="7"/>
  <c r="AL6073" i="7"/>
  <c r="AL5874" i="7"/>
  <c r="AL4124" i="7"/>
  <c r="AL6580" i="7"/>
  <c r="AL1318" i="7"/>
  <c r="AL607" i="7"/>
  <c r="AL1689" i="7"/>
  <c r="AL793" i="7"/>
  <c r="AL6408" i="7"/>
  <c r="AL3950" i="7"/>
  <c r="AL3287" i="7"/>
  <c r="AL3780" i="7"/>
  <c r="AL794" i="7"/>
  <c r="AL4808" i="7"/>
  <c r="AL7239" i="7"/>
  <c r="AL1128" i="7"/>
  <c r="AL1852" i="7"/>
  <c r="AL5875" i="7"/>
  <c r="AL6074" i="7"/>
  <c r="AL2224" i="7"/>
  <c r="AL79" i="7"/>
  <c r="AL5341" i="7"/>
  <c r="AL2049" i="7"/>
  <c r="AL6075" i="7"/>
  <c r="AL2542" i="7"/>
  <c r="AL7436" i="7"/>
  <c r="AL6409" i="7"/>
  <c r="AL400" i="7"/>
  <c r="AL5709" i="7"/>
  <c r="AL5342" i="7"/>
  <c r="AL2387" i="7"/>
  <c r="AL6904" i="7"/>
  <c r="AL5876" i="7"/>
  <c r="AL2050" i="7"/>
  <c r="AL6076" i="7"/>
  <c r="AL5343" i="7"/>
  <c r="AL3781" i="7"/>
  <c r="AL6743" i="7"/>
  <c r="AL3782" i="7"/>
  <c r="AL2051" i="7"/>
  <c r="AL3783" i="7"/>
  <c r="AL3621" i="7"/>
  <c r="AL1319" i="7"/>
  <c r="AL4300" i="7"/>
  <c r="AL6077" i="7"/>
  <c r="AL6581" i="7"/>
  <c r="AL5344" i="7"/>
  <c r="AL3784" i="7"/>
  <c r="AL6410" i="7"/>
  <c r="AL7078" i="7"/>
  <c r="AL6235" i="7"/>
  <c r="AL6078" i="7"/>
  <c r="AL5877" i="7"/>
  <c r="AL3785" i="7"/>
  <c r="AL5878" i="7"/>
  <c r="AL2892" i="7"/>
  <c r="AL7079" i="7"/>
  <c r="AL6744" i="7"/>
  <c r="AL4646" i="7"/>
  <c r="AL5345" i="7"/>
  <c r="AL6236" i="7"/>
  <c r="AL4301" i="7"/>
  <c r="AL6079" i="7"/>
  <c r="AL5518" i="7"/>
  <c r="AL2052" i="7"/>
  <c r="AL1129" i="7"/>
  <c r="AL4302" i="7"/>
  <c r="AL80" i="7"/>
  <c r="AL5519" i="7"/>
  <c r="AL5148" i="7"/>
  <c r="AL795" i="7"/>
  <c r="AL2388" i="7"/>
  <c r="AL3951" i="7"/>
  <c r="AL5520" i="7"/>
  <c r="AL81" i="7"/>
  <c r="AL4125" i="7"/>
  <c r="AL1853" i="7"/>
  <c r="AL3078" i="7"/>
  <c r="AL3622" i="7"/>
  <c r="AL1504" i="7"/>
  <c r="AL2389" i="7"/>
  <c r="AL3079" i="7"/>
  <c r="AL5879" i="7"/>
  <c r="AL2225" i="7"/>
  <c r="AL4809" i="7"/>
  <c r="AL2724" i="7"/>
  <c r="AL2053" i="7"/>
  <c r="AL796" i="7"/>
  <c r="AL82" i="7"/>
  <c r="AL2543" i="7"/>
  <c r="AL1854" i="7"/>
  <c r="AL5710" i="7"/>
  <c r="AL3952" i="7"/>
  <c r="AL401" i="7"/>
  <c r="AL5711" i="7"/>
  <c r="AL3080" i="7"/>
  <c r="AL4488" i="7"/>
  <c r="AL944" i="7"/>
  <c r="AL402" i="7"/>
  <c r="AL797" i="7"/>
  <c r="AL3623" i="7"/>
  <c r="AL6745" i="7"/>
  <c r="AL7240" i="7"/>
  <c r="AL6080" i="7"/>
  <c r="AL6746" i="7"/>
  <c r="AL5880" i="7"/>
  <c r="AL5521" i="7"/>
  <c r="AL3288" i="7"/>
  <c r="AL2226" i="7"/>
  <c r="AL4810" i="7"/>
  <c r="AL83" i="7"/>
  <c r="AL1320" i="7"/>
  <c r="AL3456" i="7"/>
  <c r="AL4811" i="7"/>
  <c r="AL2893" i="7"/>
  <c r="AL5881" i="7"/>
  <c r="AL5149" i="7"/>
  <c r="AL2054" i="7"/>
  <c r="AL608" i="7"/>
  <c r="AL2055" i="7"/>
  <c r="AL6905" i="7"/>
  <c r="AL1690" i="7"/>
  <c r="AL5522" i="7"/>
  <c r="AL5150" i="7"/>
  <c r="AL7241" i="7"/>
  <c r="AL6906" i="7"/>
  <c r="AL6582" i="7"/>
  <c r="AL2390" i="7"/>
  <c r="AL3289" i="7"/>
  <c r="AL3786" i="7"/>
  <c r="AL4978" i="7"/>
  <c r="AL1130" i="7"/>
  <c r="AL6411" i="7"/>
  <c r="AL4812" i="7"/>
  <c r="AL1505" i="7"/>
  <c r="AL403" i="7"/>
  <c r="AL84" i="7"/>
  <c r="AL2725" i="7"/>
  <c r="AL2391" i="7"/>
  <c r="AL1131" i="7"/>
  <c r="AL3290" i="7"/>
  <c r="AL85" i="7"/>
  <c r="AL4647" i="7"/>
  <c r="AL3291" i="7"/>
  <c r="AL2056" i="7"/>
  <c r="AL3457" i="7"/>
  <c r="AL3458" i="7"/>
  <c r="AL6412" i="7"/>
  <c r="AL4813" i="7"/>
  <c r="AL1855" i="7"/>
  <c r="AL6237" i="7"/>
  <c r="AL2544" i="7"/>
  <c r="AL1691" i="7"/>
  <c r="AL5523" i="7"/>
  <c r="AL6081" i="7"/>
  <c r="AL86" i="7"/>
  <c r="AL7080" i="7"/>
  <c r="AL4814" i="7"/>
  <c r="AL3081" i="7"/>
  <c r="AL5712" i="7"/>
  <c r="AL4126" i="7"/>
  <c r="AL7242" i="7"/>
  <c r="AL87" i="7"/>
  <c r="AL3953" i="7"/>
  <c r="AL5346" i="7"/>
  <c r="AL249" i="7"/>
  <c r="AL6583" i="7"/>
  <c r="AL2726" i="7"/>
  <c r="AL88" i="7"/>
  <c r="AL2894" i="7"/>
  <c r="AL6413" i="7"/>
  <c r="AL7243" i="7"/>
  <c r="AL1132" i="7"/>
  <c r="AL2895" i="7"/>
  <c r="AL6414" i="7"/>
  <c r="AL89" i="7"/>
  <c r="AL4127" i="7"/>
  <c r="AL4128" i="7"/>
  <c r="AL2727" i="7"/>
  <c r="AL2392" i="7"/>
  <c r="AL7081" i="7"/>
  <c r="AL2728" i="7"/>
  <c r="AL4648" i="7"/>
  <c r="AL5713" i="7"/>
  <c r="AL250" i="7"/>
  <c r="AL6238" i="7"/>
  <c r="AL5714" i="7"/>
  <c r="AL1506" i="7"/>
  <c r="AL1321" i="7"/>
  <c r="AL4303" i="7"/>
  <c r="AL6907" i="7"/>
  <c r="AL6747" i="7"/>
  <c r="AL1322" i="7"/>
  <c r="AL4489" i="7"/>
  <c r="AL3624" i="7"/>
  <c r="AL5151" i="7"/>
  <c r="AL3954" i="7"/>
  <c r="AL4304" i="7"/>
  <c r="AL4305" i="7"/>
  <c r="AL90" i="7"/>
  <c r="AL3955" i="7"/>
  <c r="AL1133" i="7"/>
  <c r="AL3292" i="7"/>
  <c r="AL4129" i="7"/>
  <c r="AL5347" i="7"/>
  <c r="AL6415" i="7"/>
  <c r="AL1134" i="7"/>
  <c r="AL4490" i="7"/>
  <c r="AL5882" i="7"/>
  <c r="AL2545" i="7"/>
  <c r="AL251" i="7"/>
  <c r="AL6908" i="7"/>
  <c r="AL6416" i="7"/>
  <c r="AL5348" i="7"/>
  <c r="AL5715" i="7"/>
  <c r="AL2227" i="7"/>
  <c r="AL6082" i="7"/>
  <c r="AL7437" i="7"/>
  <c r="AL2228" i="7"/>
  <c r="AL3625" i="7"/>
  <c r="AL6417" i="7"/>
  <c r="AL1692" i="7"/>
  <c r="AL5152" i="7"/>
  <c r="AL252" i="7"/>
  <c r="AL7244" i="7"/>
  <c r="AL609" i="7"/>
  <c r="AL91" i="7"/>
  <c r="AL3082" i="7"/>
  <c r="AL5883" i="7"/>
  <c r="AL1507" i="7"/>
  <c r="AL4649" i="7"/>
  <c r="AL2546" i="7"/>
  <c r="AL7438" i="7"/>
  <c r="AL3626" i="7"/>
  <c r="AL3459" i="7"/>
  <c r="AL92" i="7"/>
  <c r="AL2229" i="7"/>
  <c r="AL93" i="7"/>
  <c r="AL6584" i="7"/>
  <c r="AL3627" i="7"/>
  <c r="AL2547" i="7"/>
  <c r="AL1856" i="7"/>
  <c r="AL5349" i="7"/>
  <c r="AL4815" i="7"/>
  <c r="AL2548" i="7"/>
  <c r="AL2230" i="7"/>
  <c r="AL7082" i="7"/>
  <c r="AL404" i="7"/>
  <c r="AL3956" i="7"/>
  <c r="AL7245" i="7"/>
  <c r="AL2393" i="7"/>
  <c r="AL405" i="7"/>
  <c r="AL6239" i="7"/>
  <c r="AL6748" i="7"/>
  <c r="AL406" i="7"/>
  <c r="AL2896" i="7"/>
  <c r="AL798" i="7"/>
  <c r="AL6749" i="7"/>
  <c r="AL6240" i="7"/>
  <c r="AL6241" i="7"/>
  <c r="AL2394" i="7"/>
  <c r="AL5350" i="7"/>
  <c r="AL1323" i="7"/>
  <c r="AL1135" i="7"/>
  <c r="AL4491" i="7"/>
  <c r="AL7246" i="7"/>
  <c r="AL1857" i="7"/>
  <c r="AL3628" i="7"/>
  <c r="AL7439" i="7"/>
  <c r="AL3293" i="7"/>
  <c r="AL6242" i="7"/>
  <c r="AL5153" i="7"/>
  <c r="AL6750" i="7"/>
  <c r="AL2549" i="7"/>
  <c r="AL6243" i="7"/>
  <c r="AL6244" i="7"/>
  <c r="AL6751" i="7"/>
  <c r="AL6752" i="7"/>
  <c r="AL2550" i="7"/>
  <c r="AL6245" i="7"/>
  <c r="AL4979" i="7"/>
  <c r="AL610" i="7"/>
  <c r="AL6909" i="7"/>
  <c r="AL5524" i="7"/>
  <c r="AL5154" i="7"/>
  <c r="AL407" i="7"/>
  <c r="AL7440" i="7"/>
  <c r="AL7247" i="7"/>
  <c r="AL6585" i="7"/>
  <c r="AL2551" i="7"/>
  <c r="AL611" i="7"/>
  <c r="AL5525" i="7"/>
  <c r="AL3787" i="7"/>
  <c r="AL1858" i="7"/>
  <c r="AL2057" i="7"/>
  <c r="AL5155" i="7"/>
  <c r="AL6586" i="7"/>
  <c r="AL4306" i="7"/>
  <c r="AL7083" i="7"/>
  <c r="AL4307" i="7"/>
  <c r="AL4308" i="7"/>
  <c r="AL2729" i="7"/>
  <c r="AL408" i="7"/>
  <c r="AL2058" i="7"/>
  <c r="AL2552" i="7"/>
  <c r="AL4650" i="7"/>
  <c r="AL1508" i="7"/>
  <c r="AL3788" i="7"/>
  <c r="AL3957" i="7"/>
  <c r="AL3789" i="7"/>
  <c r="AL7441" i="7"/>
  <c r="AL1509" i="7"/>
  <c r="AL2553" i="7"/>
  <c r="AL2730" i="7"/>
  <c r="AL5526" i="7"/>
  <c r="AL4980" i="7"/>
  <c r="AL6246" i="7"/>
  <c r="AL3958" i="7"/>
  <c r="AL6247" i="7"/>
  <c r="AL253" i="7"/>
  <c r="AL1136" i="7"/>
  <c r="AL4651" i="7"/>
  <c r="AL1859" i="7"/>
  <c r="AL2231" i="7"/>
  <c r="AL1693" i="7"/>
  <c r="AL945" i="7"/>
  <c r="AL2232" i="7"/>
  <c r="AL6910" i="7"/>
  <c r="AL409" i="7"/>
  <c r="AL7442" i="7"/>
  <c r="AL4130" i="7"/>
  <c r="AL5884" i="7"/>
  <c r="AL5527" i="7"/>
  <c r="AL410" i="7"/>
  <c r="AL2059" i="7"/>
  <c r="AL6587" i="7"/>
  <c r="AL4816" i="7"/>
  <c r="AL2897" i="7"/>
  <c r="AL4131" i="7"/>
  <c r="AL3294" i="7"/>
  <c r="AL799" i="7"/>
  <c r="AL7084" i="7"/>
  <c r="AL1860" i="7"/>
  <c r="AL6588" i="7"/>
  <c r="AL1861" i="7"/>
  <c r="AL4652" i="7"/>
  <c r="AL3790" i="7"/>
  <c r="AL6753" i="7"/>
  <c r="AL4817" i="7"/>
  <c r="AL4492" i="7"/>
  <c r="AL2233" i="7"/>
  <c r="AL6589" i="7"/>
  <c r="AL946" i="7"/>
  <c r="AL3791" i="7"/>
  <c r="AL2060" i="7"/>
  <c r="AL3460" i="7"/>
  <c r="AL254" i="7"/>
  <c r="AL5156" i="7"/>
  <c r="AL5716" i="7"/>
  <c r="AL5351" i="7"/>
  <c r="AL5352" i="7"/>
  <c r="AL255" i="7"/>
  <c r="AL4981" i="7"/>
  <c r="AL2554" i="7"/>
  <c r="AL4653" i="7"/>
  <c r="AL4818" i="7"/>
  <c r="AL2234" i="7"/>
  <c r="AL947" i="7"/>
  <c r="AL948" i="7"/>
  <c r="AL3461" i="7"/>
  <c r="AL4493" i="7"/>
  <c r="AL94" i="7"/>
  <c r="AL5528" i="7"/>
  <c r="AL1862" i="7"/>
  <c r="AL6083" i="7"/>
  <c r="AL5353" i="7"/>
  <c r="AL5529" i="7"/>
  <c r="AL1510" i="7"/>
  <c r="AL4982" i="7"/>
  <c r="AL5157" i="7"/>
  <c r="AL6248" i="7"/>
  <c r="AL4309" i="7"/>
  <c r="AL5717" i="7"/>
  <c r="AL3462" i="7"/>
  <c r="AL7085" i="7"/>
  <c r="AL5354" i="7"/>
  <c r="AL95" i="7"/>
  <c r="AL5885" i="7"/>
  <c r="AL1137" i="7"/>
  <c r="AL411" i="7"/>
  <c r="AL4310" i="7"/>
  <c r="AL3792" i="7"/>
  <c r="AL3083" i="7"/>
  <c r="AL3084" i="7"/>
  <c r="AL2555" i="7"/>
  <c r="AL6911" i="7"/>
  <c r="AL5718" i="7"/>
  <c r="AL6084" i="7"/>
  <c r="AL4132" i="7"/>
  <c r="AL5719" i="7"/>
  <c r="AL3959" i="7"/>
  <c r="AL6754" i="7"/>
  <c r="AL412" i="7"/>
  <c r="AL6085" i="7"/>
  <c r="AL3463" i="7"/>
  <c r="AL2395" i="7"/>
  <c r="AL4654" i="7"/>
  <c r="AL6912" i="7"/>
  <c r="AL2235" i="7"/>
  <c r="AL3629" i="7"/>
  <c r="AL1863" i="7"/>
  <c r="AL6249" i="7"/>
  <c r="AL4133" i="7"/>
  <c r="AL2236" i="7"/>
  <c r="AL6913" i="7"/>
  <c r="AL1694" i="7"/>
  <c r="AL949" i="7"/>
  <c r="AL2061" i="7"/>
  <c r="AL2396" i="7"/>
  <c r="AL2062" i="7"/>
  <c r="AL413" i="7"/>
  <c r="AL7443" i="7"/>
  <c r="AL2556" i="7"/>
  <c r="AL7248" i="7"/>
  <c r="AL5158" i="7"/>
  <c r="AL6086" i="7"/>
  <c r="AL2397" i="7"/>
  <c r="AL4983" i="7"/>
  <c r="AL3085" i="7"/>
  <c r="AL2731" i="7"/>
  <c r="AL7086" i="7"/>
  <c r="AL6418" i="7"/>
  <c r="AL2557" i="7"/>
  <c r="AL96" i="7"/>
  <c r="AL4134" i="7"/>
  <c r="AL7249" i="7"/>
  <c r="AL7087" i="7"/>
  <c r="AL3630" i="7"/>
  <c r="AL3793" i="7"/>
  <c r="AL6419" i="7"/>
  <c r="AL1324" i="7"/>
  <c r="AL2063" i="7"/>
  <c r="AL1138" i="7"/>
  <c r="AL4494" i="7"/>
  <c r="AL6755" i="7"/>
  <c r="AL2398" i="7"/>
  <c r="AL6756" i="7"/>
  <c r="AL3794" i="7"/>
  <c r="AL1864" i="7"/>
  <c r="AL7250" i="7"/>
  <c r="AL4655" i="7"/>
  <c r="AL4135" i="7"/>
  <c r="AL1325" i="7"/>
  <c r="AL4136" i="7"/>
  <c r="AL1695" i="7"/>
  <c r="AL3295" i="7"/>
  <c r="AL6914" i="7"/>
  <c r="AL7444" i="7"/>
  <c r="AL3086" i="7"/>
  <c r="AL2399" i="7"/>
  <c r="AL1511" i="7"/>
  <c r="AL1696" i="7"/>
  <c r="AL3960" i="7"/>
  <c r="AL7251" i="7"/>
  <c r="AL6420" i="7"/>
  <c r="AL2237" i="7"/>
  <c r="AL6250" i="7"/>
  <c r="AL3631" i="7"/>
  <c r="AL4984" i="7"/>
  <c r="AL1865" i="7"/>
  <c r="AL6087" i="7"/>
  <c r="AL3632" i="7"/>
  <c r="AL5886" i="7"/>
  <c r="AL1866" i="7"/>
  <c r="AL7252" i="7"/>
  <c r="AL3296" i="7"/>
  <c r="AL4985" i="7"/>
  <c r="AL4137" i="7"/>
  <c r="AL4495" i="7"/>
  <c r="AL2064" i="7"/>
  <c r="AL6757" i="7"/>
  <c r="AL1512" i="7"/>
  <c r="AL2732" i="7"/>
  <c r="AL3297" i="7"/>
  <c r="AL3795" i="7"/>
  <c r="AL1697" i="7"/>
  <c r="AL6421" i="7"/>
  <c r="AL4656" i="7"/>
  <c r="AL7445" i="7"/>
  <c r="AL2733" i="7"/>
  <c r="AL3298" i="7"/>
  <c r="AL4311" i="7"/>
  <c r="AL4496" i="7"/>
  <c r="AL1326" i="7"/>
  <c r="AL6251" i="7"/>
  <c r="AL7446" i="7"/>
  <c r="AL3961" i="7"/>
  <c r="AL2898" i="7"/>
  <c r="AL3087" i="7"/>
  <c r="AL414" i="7"/>
  <c r="AL415" i="7"/>
  <c r="AL2899" i="7"/>
  <c r="AL1698" i="7"/>
  <c r="AL2238" i="7"/>
  <c r="AL2558" i="7"/>
  <c r="AL1327" i="7"/>
  <c r="AL3088" i="7"/>
  <c r="AL256" i="7"/>
  <c r="AL5887" i="7"/>
  <c r="AL5159" i="7"/>
  <c r="AL1328" i="7"/>
  <c r="AL1329" i="7"/>
  <c r="AL612" i="7"/>
  <c r="AL1330" i="7"/>
  <c r="AL4497" i="7"/>
  <c r="AL613" i="7"/>
  <c r="AL97" i="7"/>
  <c r="AL4312" i="7"/>
  <c r="AL7088" i="7"/>
  <c r="AL3633" i="7"/>
  <c r="AL2065" i="7"/>
  <c r="AL6252" i="7"/>
  <c r="AL6253" i="7"/>
  <c r="AL6254" i="7"/>
  <c r="AL2900" i="7"/>
  <c r="AL257" i="7"/>
  <c r="AL7447" i="7"/>
  <c r="AL6758" i="7"/>
  <c r="AL3796" i="7"/>
  <c r="AL5888" i="7"/>
  <c r="AL7253" i="7"/>
  <c r="AL416" i="7"/>
  <c r="AL3634" i="7"/>
  <c r="AL6422" i="7"/>
  <c r="AL5355" i="7"/>
  <c r="AL800" i="7"/>
  <c r="AL417" i="7"/>
  <c r="AL2559" i="7"/>
  <c r="AL3464" i="7"/>
  <c r="AL950" i="7"/>
  <c r="AL2066" i="7"/>
  <c r="AL3962" i="7"/>
  <c r="AL6088" i="7"/>
  <c r="AL4313" i="7"/>
  <c r="AL3963" i="7"/>
  <c r="AL5530" i="7"/>
  <c r="AL4819" i="7"/>
  <c r="AL1699" i="7"/>
  <c r="AL1867" i="7"/>
  <c r="AL951" i="7"/>
  <c r="AL952" i="7"/>
  <c r="AL6255" i="7"/>
  <c r="AL5160" i="7"/>
  <c r="AL4820" i="7"/>
  <c r="AL3465" i="7"/>
  <c r="AL614" i="7"/>
  <c r="AL3089" i="7"/>
  <c r="AL1139" i="7"/>
  <c r="AL7254" i="7"/>
  <c r="AL3090" i="7"/>
  <c r="AL953" i="7"/>
  <c r="AL2239" i="7"/>
  <c r="AL4821" i="7"/>
  <c r="AL3466" i="7"/>
  <c r="AL418" i="7"/>
  <c r="AL2734" i="7"/>
  <c r="AL5161" i="7"/>
  <c r="AL3964" i="7"/>
  <c r="AL4314" i="7"/>
  <c r="AL4986" i="7"/>
  <c r="AL5531" i="7"/>
  <c r="AL3299" i="7"/>
  <c r="AL5720" i="7"/>
  <c r="AL6759" i="7"/>
  <c r="AL954" i="7"/>
  <c r="AL5532" i="7"/>
  <c r="AL2067" i="7"/>
  <c r="AL801" i="7"/>
  <c r="AL1868" i="7"/>
  <c r="AL7089" i="7"/>
  <c r="AL4657" i="7"/>
  <c r="AL3467" i="7"/>
  <c r="AL2068" i="7"/>
  <c r="AL3965" i="7"/>
  <c r="AL3966" i="7"/>
  <c r="AL3091" i="7"/>
  <c r="AL3468" i="7"/>
  <c r="AL5533" i="7"/>
  <c r="AL4498" i="7"/>
  <c r="AL258" i="7"/>
  <c r="AL2735" i="7"/>
  <c r="AL419" i="7"/>
  <c r="AL6915" i="7"/>
  <c r="AL2400" i="7"/>
  <c r="AL7255" i="7"/>
  <c r="AL1869" i="7"/>
  <c r="AL2736" i="7"/>
  <c r="AL3092" i="7"/>
  <c r="AL6916" i="7"/>
  <c r="AL615" i="7"/>
  <c r="AL6089" i="7"/>
  <c r="AL4987" i="7"/>
  <c r="AL1700" i="7"/>
  <c r="AL6423" i="7"/>
  <c r="AL4315" i="7"/>
  <c r="AL3797" i="7"/>
  <c r="AL2901" i="7"/>
  <c r="AL3300" i="7"/>
  <c r="AL6090" i="7"/>
  <c r="AL7256" i="7"/>
  <c r="AL6760" i="7"/>
  <c r="AL2560" i="7"/>
  <c r="AL4658" i="7"/>
  <c r="AL7448" i="7"/>
  <c r="AL4822" i="7"/>
  <c r="AL98" i="7"/>
  <c r="AL5534" i="7"/>
  <c r="AL4316" i="7"/>
  <c r="AL3798" i="7"/>
  <c r="AL259" i="7"/>
  <c r="AL3635" i="7"/>
  <c r="AL5889" i="7"/>
  <c r="AL4317" i="7"/>
  <c r="AL2069" i="7"/>
  <c r="AL6256" i="7"/>
  <c r="AL3469" i="7"/>
  <c r="AL4823" i="7"/>
  <c r="AL99" i="7"/>
  <c r="AL1140" i="7"/>
  <c r="AL1513" i="7"/>
  <c r="AL1141" i="7"/>
  <c r="AL3301" i="7"/>
  <c r="AL3093" i="7"/>
  <c r="AL616" i="7"/>
  <c r="AL4988" i="7"/>
  <c r="AL3636" i="7"/>
  <c r="AL2902" i="7"/>
  <c r="AL1870" i="7"/>
  <c r="AL2903" i="7"/>
  <c r="AL1331" i="7"/>
  <c r="AL6761" i="7"/>
  <c r="AL3967" i="7"/>
  <c r="AL6590" i="7"/>
  <c r="AL6424" i="7"/>
  <c r="AL3637" i="7"/>
  <c r="AL3094" i="7"/>
  <c r="AL5356" i="7"/>
  <c r="AL2904" i="7"/>
  <c r="AL3470" i="7"/>
  <c r="AL3095" i="7"/>
  <c r="AL4499" i="7"/>
  <c r="AL420" i="7"/>
  <c r="AL2070" i="7"/>
  <c r="AL5162" i="7"/>
  <c r="AL3799" i="7"/>
  <c r="AL5163" i="7"/>
  <c r="AL4824" i="7"/>
  <c r="AL2561" i="7"/>
  <c r="AL3302" i="7"/>
  <c r="AL617" i="7"/>
  <c r="AL5721" i="7"/>
  <c r="AL3471" i="7"/>
  <c r="AL2071" i="7"/>
  <c r="AL3968" i="7"/>
  <c r="AL100" i="7"/>
  <c r="AL3096" i="7"/>
  <c r="AL6917" i="7"/>
  <c r="AL2905" i="7"/>
  <c r="AL2737" i="7"/>
  <c r="AL3472" i="7"/>
  <c r="AL1871" i="7"/>
  <c r="AL1701" i="7"/>
  <c r="AL3638" i="7"/>
  <c r="AL4989" i="7"/>
  <c r="AL1872" i="7"/>
  <c r="AL1702" i="7"/>
  <c r="AL5535" i="7"/>
  <c r="AL3800" i="7"/>
  <c r="AL2401" i="7"/>
  <c r="AL6425" i="7"/>
  <c r="AL7449" i="7"/>
  <c r="AL6426" i="7"/>
  <c r="AL2072" i="7"/>
  <c r="AL7257" i="7"/>
  <c r="AL2738" i="7"/>
  <c r="AL618" i="7"/>
  <c r="AL4138" i="7"/>
  <c r="AL7258" i="7"/>
  <c r="AL101" i="7"/>
  <c r="AL102" i="7"/>
  <c r="AL103" i="7"/>
  <c r="AL6427" i="7"/>
  <c r="AL1873" i="7"/>
  <c r="AL3801" i="7"/>
  <c r="AL619" i="7"/>
  <c r="AL7090" i="7"/>
  <c r="AL5722" i="7"/>
  <c r="AL4318" i="7"/>
  <c r="AL6591" i="7"/>
  <c r="AL1514" i="7"/>
  <c r="AL3097" i="7"/>
  <c r="AL7259" i="7"/>
  <c r="AL3969" i="7"/>
  <c r="AL2402" i="7"/>
  <c r="AL4659" i="7"/>
  <c r="AL7091" i="7"/>
  <c r="AL802" i="7"/>
  <c r="AL7450" i="7"/>
  <c r="AL3639" i="7"/>
  <c r="AL620" i="7"/>
  <c r="AL7260" i="7"/>
  <c r="AL4319" i="7"/>
  <c r="AL1515" i="7"/>
  <c r="AL1332" i="7"/>
  <c r="AL621" i="7"/>
  <c r="AL3970" i="7"/>
  <c r="AL2240" i="7"/>
  <c r="AL2403" i="7"/>
  <c r="AL4139" i="7"/>
  <c r="AL7261" i="7"/>
  <c r="AL6592" i="7"/>
  <c r="AL803" i="7"/>
  <c r="AL2739" i="7"/>
  <c r="AL1703" i="7"/>
  <c r="AL2562" i="7"/>
  <c r="AL6762" i="7"/>
  <c r="AL2563" i="7"/>
  <c r="AL4825" i="7"/>
  <c r="AL6428" i="7"/>
  <c r="AL2073" i="7"/>
  <c r="AL3640" i="7"/>
  <c r="AL6091" i="7"/>
  <c r="AL2564" i="7"/>
  <c r="AL4990" i="7"/>
  <c r="AL1333" i="7"/>
  <c r="AL6918" i="7"/>
  <c r="AL955" i="7"/>
  <c r="AL5164" i="7"/>
  <c r="AL7262" i="7"/>
  <c r="AL1142" i="7"/>
  <c r="AL3641" i="7"/>
  <c r="AL7092" i="7"/>
  <c r="AL622" i="7"/>
  <c r="AL2404" i="7"/>
  <c r="AL6763" i="7"/>
  <c r="AL956" i="7"/>
  <c r="AL7263" i="7"/>
  <c r="AL5723" i="7"/>
  <c r="AL1874" i="7"/>
  <c r="AL1516" i="7"/>
  <c r="AL2405" i="7"/>
  <c r="AL3971" i="7"/>
  <c r="AL7264" i="7"/>
  <c r="AL6092" i="7"/>
  <c r="AL104" i="7"/>
  <c r="AL4500" i="7"/>
  <c r="AL2406" i="7"/>
  <c r="AL3972" i="7"/>
  <c r="AL3303" i="7"/>
  <c r="AL4501" i="7"/>
  <c r="AL5890" i="7"/>
  <c r="AL1875" i="7"/>
  <c r="AL2740" i="7"/>
  <c r="AL421" i="7"/>
  <c r="AL2565" i="7"/>
  <c r="AL7451" i="7"/>
  <c r="AL5536" i="7"/>
  <c r="AL5165" i="7"/>
  <c r="AL6429" i="7"/>
  <c r="AL4320" i="7"/>
  <c r="AL804" i="7"/>
  <c r="AL4991" i="7"/>
  <c r="AL1143" i="7"/>
  <c r="AL1517" i="7"/>
  <c r="AL4992" i="7"/>
  <c r="AL6919" i="7"/>
  <c r="AL2407" i="7"/>
  <c r="AL2241" i="7"/>
  <c r="AL4993" i="7"/>
  <c r="AL2408" i="7"/>
  <c r="AL1334" i="7"/>
  <c r="AL1704" i="7"/>
  <c r="AL6093" i="7"/>
  <c r="AL4660" i="7"/>
  <c r="AL2409" i="7"/>
  <c r="AL7452" i="7"/>
  <c r="AL2566" i="7"/>
  <c r="AL5166" i="7"/>
  <c r="AL1335" i="7"/>
  <c r="AL7093" i="7"/>
  <c r="AL1705" i="7"/>
  <c r="AL3304" i="7"/>
  <c r="AL4502" i="7"/>
  <c r="AL3973" i="7"/>
  <c r="AL4321" i="7"/>
  <c r="AL5891" i="7"/>
  <c r="AL6257" i="7"/>
  <c r="AL2567" i="7"/>
  <c r="AL4826" i="7"/>
  <c r="AL4322" i="7"/>
  <c r="AL3305" i="7"/>
  <c r="AL3802" i="7"/>
  <c r="AL6094" i="7"/>
  <c r="AL5167" i="7"/>
  <c r="AL105" i="7"/>
  <c r="AL422" i="7"/>
  <c r="AL5357" i="7"/>
  <c r="AL3974" i="7"/>
  <c r="AL4140" i="7"/>
  <c r="AL6430" i="7"/>
  <c r="AL1706" i="7"/>
  <c r="AL1876" i="7"/>
  <c r="AL4827" i="7"/>
  <c r="AL5892" i="7"/>
  <c r="AL7453" i="7"/>
  <c r="AL6920" i="7"/>
  <c r="AL2568" i="7"/>
  <c r="AL1336" i="7"/>
  <c r="AL4828" i="7"/>
  <c r="AL1518" i="7"/>
  <c r="AL3306" i="7"/>
  <c r="AL2242" i="7"/>
  <c r="AL2906" i="7"/>
  <c r="AL6764" i="7"/>
  <c r="AL2410" i="7"/>
  <c r="AL6431" i="7"/>
  <c r="AL1707" i="7"/>
  <c r="AL2243" i="7"/>
  <c r="AL1877" i="7"/>
  <c r="AL5724" i="7"/>
  <c r="AL5893" i="7"/>
  <c r="AL260" i="7"/>
  <c r="AL2411" i="7"/>
  <c r="AL7094" i="7"/>
  <c r="AL3975" i="7"/>
  <c r="AL1337" i="7"/>
  <c r="AL1708" i="7"/>
  <c r="AL3473" i="7"/>
  <c r="AL1709" i="7"/>
  <c r="AL3307" i="7"/>
  <c r="AL4503" i="7"/>
  <c r="AL3642" i="7"/>
  <c r="AL4504" i="7"/>
  <c r="AL423" i="7"/>
  <c r="AL3803" i="7"/>
  <c r="AL424" i="7"/>
  <c r="AL5168" i="7"/>
  <c r="AL3976" i="7"/>
  <c r="AL4829" i="7"/>
  <c r="AL2569" i="7"/>
  <c r="AL1519" i="7"/>
  <c r="AL5169" i="7"/>
  <c r="AL425" i="7"/>
  <c r="AL3643" i="7"/>
  <c r="AL2074" i="7"/>
  <c r="AL2741" i="7"/>
  <c r="AL3308" i="7"/>
  <c r="AL3474" i="7"/>
  <c r="AL1520" i="7"/>
  <c r="AL957" i="7"/>
  <c r="AL3644" i="7"/>
  <c r="AL2244" i="7"/>
  <c r="AL261" i="7"/>
  <c r="AL6432" i="7"/>
  <c r="AL3645" i="7"/>
  <c r="AL623" i="7"/>
  <c r="AL2742" i="7"/>
  <c r="AL958" i="7"/>
  <c r="AL7265" i="7"/>
  <c r="AL3646" i="7"/>
  <c r="AL6593" i="7"/>
  <c r="AL2570" i="7"/>
  <c r="AL7095" i="7"/>
  <c r="AL7096" i="7"/>
  <c r="AL4994" i="7"/>
  <c r="AL3309" i="7"/>
  <c r="AL7266" i="7"/>
  <c r="AL4323" i="7"/>
  <c r="AL1521" i="7"/>
  <c r="AL624" i="7"/>
  <c r="AL3977" i="7"/>
  <c r="AL1878" i="7"/>
  <c r="AL5537" i="7"/>
  <c r="AL4141" i="7"/>
  <c r="AL3647" i="7"/>
  <c r="AL2245" i="7"/>
  <c r="AL1710" i="7"/>
  <c r="AL1522" i="7"/>
  <c r="AL4995" i="7"/>
  <c r="AL5894" i="7"/>
  <c r="AL7267" i="7"/>
  <c r="AL5170" i="7"/>
  <c r="AL3978" i="7"/>
  <c r="AL5171" i="7"/>
  <c r="AL1879" i="7"/>
  <c r="AL6594" i="7"/>
  <c r="AL262" i="7"/>
  <c r="AL6765" i="7"/>
  <c r="AL805" i="7"/>
  <c r="AL7097" i="7"/>
  <c r="AL5895" i="7"/>
  <c r="AL3310" i="7"/>
  <c r="AL3648" i="7"/>
  <c r="AL2246" i="7"/>
  <c r="AL1523" i="7"/>
  <c r="AL2412" i="7"/>
  <c r="AL6433" i="7"/>
  <c r="AL1880" i="7"/>
  <c r="AL3311" i="7"/>
  <c r="AL5172" i="7"/>
  <c r="AL6095" i="7"/>
  <c r="AL2413" i="7"/>
  <c r="AL6096" i="7"/>
  <c r="AL1338" i="7"/>
  <c r="AL5358" i="7"/>
  <c r="AL806" i="7"/>
  <c r="AL7268" i="7"/>
  <c r="AL807" i="7"/>
  <c r="AL6766" i="7"/>
  <c r="AL5725" i="7"/>
  <c r="AL959" i="7"/>
  <c r="AL5896" i="7"/>
  <c r="AL2571" i="7"/>
  <c r="AL7454" i="7"/>
  <c r="AL7269" i="7"/>
  <c r="AL6921" i="7"/>
  <c r="AL4996" i="7"/>
  <c r="AL6767" i="7"/>
  <c r="AL3475" i="7"/>
  <c r="AL426" i="7"/>
  <c r="AL6595" i="7"/>
  <c r="AL427" i="7"/>
  <c r="AL4830" i="7"/>
  <c r="AL4142" i="7"/>
  <c r="AL2743" i="7"/>
  <c r="AL5538" i="7"/>
  <c r="AL2075" i="7"/>
  <c r="AL7098" i="7"/>
  <c r="AL6434" i="7"/>
  <c r="AL6922" i="7"/>
  <c r="AL6435" i="7"/>
  <c r="AL6258" i="7"/>
  <c r="AL6923" i="7"/>
  <c r="AL6924" i="7"/>
  <c r="AL5897" i="7"/>
  <c r="AL6097" i="7"/>
  <c r="AL1339" i="7"/>
  <c r="AL1340" i="7"/>
  <c r="AL2907" i="7"/>
  <c r="AL2744" i="7"/>
  <c r="AL2572" i="7"/>
  <c r="AL2247" i="7"/>
  <c r="AL2076" i="7"/>
  <c r="AL4324" i="7"/>
  <c r="AL6098" i="7"/>
  <c r="AL6099" i="7"/>
  <c r="AL960" i="7"/>
  <c r="AL4143" i="7"/>
  <c r="AL3649" i="7"/>
  <c r="AL6100" i="7"/>
  <c r="AL6596" i="7"/>
  <c r="AL2573" i="7"/>
  <c r="AL5898" i="7"/>
  <c r="AL4505" i="7"/>
  <c r="AL2077" i="7"/>
  <c r="AL4325" i="7"/>
  <c r="AL263" i="7"/>
  <c r="AL428" i="7"/>
  <c r="AL3098" i="7"/>
  <c r="AL7270" i="7"/>
  <c r="AL4506" i="7"/>
  <c r="AL4997" i="7"/>
  <c r="AL6436" i="7"/>
  <c r="AL3476" i="7"/>
  <c r="AL3979" i="7"/>
  <c r="AL2248" i="7"/>
  <c r="AL2078" i="7"/>
  <c r="AL6925" i="7"/>
  <c r="AL5173" i="7"/>
  <c r="AL961" i="7"/>
  <c r="AL3099" i="7"/>
  <c r="AL5899" i="7"/>
  <c r="AL6259" i="7"/>
  <c r="AL4998" i="7"/>
  <c r="AL264" i="7"/>
  <c r="AL2908" i="7"/>
  <c r="AL3312" i="7"/>
  <c r="AL1341" i="7"/>
  <c r="AL3313" i="7"/>
  <c r="AL2745" i="7"/>
  <c r="AL4507" i="7"/>
  <c r="AL2414" i="7"/>
  <c r="AL2746" i="7"/>
  <c r="AL6597" i="7"/>
  <c r="AL3100" i="7"/>
  <c r="AL1524" i="7"/>
  <c r="AL5539" i="7"/>
  <c r="AL2079" i="7"/>
  <c r="AL1342" i="7"/>
  <c r="AL5726" i="7"/>
  <c r="AL1881" i="7"/>
  <c r="AL106" i="7"/>
  <c r="AL808" i="7"/>
  <c r="AL5540" i="7"/>
  <c r="AL2080" i="7"/>
  <c r="AL2909" i="7"/>
  <c r="AL3804" i="7"/>
  <c r="AL2081" i="7"/>
  <c r="AL1525" i="7"/>
  <c r="AL625" i="7"/>
  <c r="AL626" i="7"/>
  <c r="AL6926" i="7"/>
  <c r="AL7455" i="7"/>
  <c r="AL4831" i="7"/>
  <c r="AL3477" i="7"/>
  <c r="AL6101" i="7"/>
  <c r="AL6260" i="7"/>
  <c r="AL3478" i="7"/>
  <c r="AL5541" i="7"/>
  <c r="AL809" i="7"/>
  <c r="AL1343" i="7"/>
  <c r="AL6437" i="7"/>
  <c r="AL3980" i="7"/>
  <c r="AL6261" i="7"/>
  <c r="AL4326" i="7"/>
  <c r="AL962" i="7"/>
  <c r="AL1144" i="7"/>
  <c r="AL3981" i="7"/>
  <c r="AL810" i="7"/>
  <c r="AL6438" i="7"/>
  <c r="AL2082" i="7"/>
  <c r="AL5174" i="7"/>
  <c r="AL2083" i="7"/>
  <c r="AL5900" i="7"/>
  <c r="AL2084" i="7"/>
  <c r="AL3982" i="7"/>
  <c r="AL1882" i="7"/>
  <c r="AL6598" i="7"/>
  <c r="AL4144" i="7"/>
  <c r="AL3983" i="7"/>
  <c r="AL2249" i="7"/>
  <c r="AL1344" i="7"/>
  <c r="AL5901" i="7"/>
  <c r="AL429" i="7"/>
  <c r="AL430" i="7"/>
  <c r="AL4999" i="7"/>
  <c r="AL4661" i="7"/>
  <c r="AL2574" i="7"/>
  <c r="AL5902" i="7"/>
  <c r="AL431" i="7"/>
  <c r="AL3314" i="7"/>
  <c r="AL6927" i="7"/>
  <c r="AL2415" i="7"/>
  <c r="AL5903" i="7"/>
  <c r="AL2416" i="7"/>
  <c r="AL1711" i="7"/>
  <c r="AL2575" i="7"/>
  <c r="AL2250" i="7"/>
  <c r="AL963" i="7"/>
  <c r="AL6928" i="7"/>
  <c r="AL4327" i="7"/>
  <c r="AL7271" i="7"/>
  <c r="AL4662" i="7"/>
  <c r="AL6768" i="7"/>
  <c r="AL2910" i="7"/>
  <c r="AL1526" i="7"/>
  <c r="AL7272" i="7"/>
  <c r="AL6262" i="7"/>
  <c r="AL6929" i="7"/>
  <c r="AL6930" i="7"/>
  <c r="AL2251" i="7"/>
  <c r="AL4145" i="7"/>
  <c r="AL5542" i="7"/>
  <c r="AL6599" i="7"/>
  <c r="AL964" i="7"/>
  <c r="AL7099" i="7"/>
  <c r="AL5727" i="7"/>
  <c r="AL3650" i="7"/>
  <c r="AL5543" i="7"/>
  <c r="AL2252" i="7"/>
  <c r="AL2747" i="7"/>
  <c r="AL1527" i="7"/>
  <c r="AL2911" i="7"/>
  <c r="AL2417" i="7"/>
  <c r="AL4508" i="7"/>
  <c r="AL3315" i="7"/>
  <c r="AL2253" i="7"/>
  <c r="AL2912" i="7"/>
  <c r="AL4328" i="7"/>
  <c r="AL6102" i="7"/>
  <c r="AL6769" i="7"/>
  <c r="AL2085" i="7"/>
  <c r="AL3479" i="7"/>
  <c r="AL5359" i="7"/>
  <c r="AL1528" i="7"/>
  <c r="AL5544" i="7"/>
  <c r="AL4146" i="7"/>
  <c r="AL965" i="7"/>
  <c r="AL5000" i="7"/>
  <c r="AL1145" i="7"/>
  <c r="AL3984" i="7"/>
  <c r="AL2418" i="7"/>
  <c r="AL107" i="7"/>
  <c r="AL5175" i="7"/>
  <c r="AL5001" i="7"/>
  <c r="AL2086" i="7"/>
  <c r="AL265" i="7"/>
  <c r="AL6600" i="7"/>
  <c r="AL3101" i="7"/>
  <c r="AL6439" i="7"/>
  <c r="AL3102" i="7"/>
  <c r="AL5545" i="7"/>
  <c r="AL6440" i="7"/>
  <c r="AL5176" i="7"/>
  <c r="AL6601" i="7"/>
  <c r="AL432" i="7"/>
  <c r="AL5904" i="7"/>
  <c r="AL5360" i="7"/>
  <c r="AL6263" i="7"/>
  <c r="AL4832" i="7"/>
  <c r="AL1712" i="7"/>
  <c r="AL4663" i="7"/>
  <c r="AL5361" i="7"/>
  <c r="AL7456" i="7"/>
  <c r="AL5728" i="7"/>
  <c r="AL6441" i="7"/>
  <c r="AL5905" i="7"/>
  <c r="AL811" i="7"/>
  <c r="AL6103" i="7"/>
  <c r="AL5362" i="7"/>
  <c r="AL1345" i="7"/>
  <c r="AL1529" i="7"/>
  <c r="AL2087" i="7"/>
  <c r="AL4509" i="7"/>
  <c r="AL5906" i="7"/>
  <c r="AL6602" i="7"/>
  <c r="AL1146" i="7"/>
  <c r="AL7457" i="7"/>
  <c r="AL966" i="7"/>
  <c r="AL4510" i="7"/>
  <c r="AL7458" i="7"/>
  <c r="AL3103" i="7"/>
  <c r="AL7273" i="7"/>
  <c r="AL4833" i="7"/>
  <c r="AL2576" i="7"/>
  <c r="AL6603" i="7"/>
  <c r="AL108" i="7"/>
  <c r="AL5729" i="7"/>
  <c r="AL3104" i="7"/>
  <c r="AL5363" i="7"/>
  <c r="AL266" i="7"/>
  <c r="AL6770" i="7"/>
  <c r="AL1147" i="7"/>
  <c r="AL4664" i="7"/>
  <c r="AL1713" i="7"/>
  <c r="AL6931" i="7"/>
  <c r="AL6442" i="7"/>
  <c r="AL6264" i="7"/>
  <c r="AL2913" i="7"/>
  <c r="AL1346" i="7"/>
  <c r="AL109" i="7"/>
  <c r="AL1530" i="7"/>
  <c r="AL4834" i="7"/>
  <c r="AL2577" i="7"/>
  <c r="AL627" i="7"/>
  <c r="AL7459" i="7"/>
  <c r="AL6771" i="7"/>
  <c r="AL3316" i="7"/>
  <c r="AL1883" i="7"/>
  <c r="AL3480" i="7"/>
  <c r="AL1884" i="7"/>
  <c r="AL628" i="7"/>
  <c r="AL3105" i="7"/>
  <c r="AL1347" i="7"/>
  <c r="AL812" i="7"/>
  <c r="AL7460" i="7"/>
  <c r="AL110" i="7"/>
  <c r="AL6265" i="7"/>
  <c r="AL6932" i="7"/>
  <c r="AL3317" i="7"/>
  <c r="AL6604" i="7"/>
  <c r="AL3805" i="7"/>
  <c r="AL6933" i="7"/>
  <c r="AL6266" i="7"/>
  <c r="AL5177" i="7"/>
  <c r="AL4329" i="7"/>
  <c r="AL111" i="7"/>
  <c r="AL2254" i="7"/>
  <c r="AL7274" i="7"/>
  <c r="AL6934" i="7"/>
  <c r="AL5364" i="7"/>
  <c r="AL3806" i="7"/>
  <c r="AL3106" i="7"/>
  <c r="AL3318" i="7"/>
  <c r="AL5546" i="7"/>
  <c r="AL2088" i="7"/>
  <c r="AL4330" i="7"/>
  <c r="AL4665" i="7"/>
  <c r="AL5002" i="7"/>
  <c r="AL1348" i="7"/>
  <c r="AL6267" i="7"/>
  <c r="AL3319" i="7"/>
  <c r="AL7100" i="7"/>
  <c r="AL3481" i="7"/>
  <c r="AL6104" i="7"/>
  <c r="AL813" i="7"/>
  <c r="AL6772" i="7"/>
  <c r="AL267" i="7"/>
  <c r="AL4331" i="7"/>
  <c r="AL5730" i="7"/>
  <c r="AL2578" i="7"/>
  <c r="AL7275" i="7"/>
  <c r="AL5003" i="7"/>
  <c r="AL6773" i="7"/>
  <c r="AL4147" i="7"/>
  <c r="AL5365" i="7"/>
  <c r="AL433" i="7"/>
  <c r="AL434" i="7"/>
  <c r="AL4332" i="7"/>
  <c r="AL2914" i="7"/>
  <c r="AL3107" i="7"/>
  <c r="AL4666" i="7"/>
  <c r="AL2748" i="7"/>
  <c r="AL7461" i="7"/>
  <c r="AL5547" i="7"/>
  <c r="AL4667" i="7"/>
  <c r="AL6774" i="7"/>
  <c r="AL268" i="7"/>
  <c r="AL1531" i="7"/>
  <c r="AL6268" i="7"/>
  <c r="AL6105" i="7"/>
  <c r="AL4511" i="7"/>
  <c r="AL1349" i="7"/>
  <c r="AL2255" i="7"/>
  <c r="AL4333" i="7"/>
  <c r="AL629" i="7"/>
  <c r="AL6443" i="7"/>
  <c r="AL2579" i="7"/>
  <c r="AL6775" i="7"/>
  <c r="AL3985" i="7"/>
  <c r="AL2419" i="7"/>
  <c r="AL269" i="7"/>
  <c r="AL6269" i="7"/>
  <c r="AL5004" i="7"/>
  <c r="AL6605" i="7"/>
  <c r="AL1714" i="7"/>
  <c r="AL1350" i="7"/>
  <c r="AL1885" i="7"/>
  <c r="AL2915" i="7"/>
  <c r="AL2916" i="7"/>
  <c r="AL5907" i="7"/>
  <c r="AL7276" i="7"/>
  <c r="AL112" i="7"/>
  <c r="AL3986" i="7"/>
  <c r="AL4668" i="7"/>
  <c r="AL1886" i="7"/>
  <c r="AL3108" i="7"/>
  <c r="AL5548" i="7"/>
  <c r="AL3987" i="7"/>
  <c r="AL435" i="7"/>
  <c r="AL3320" i="7"/>
  <c r="AL2580" i="7"/>
  <c r="AL1532" i="7"/>
  <c r="AL814" i="7"/>
  <c r="AL2581" i="7"/>
  <c r="AL6444" i="7"/>
  <c r="AL6445" i="7"/>
  <c r="AL1148" i="7"/>
  <c r="AL4669" i="7"/>
  <c r="AL5549" i="7"/>
  <c r="AL3651" i="7"/>
  <c r="AL270" i="7"/>
  <c r="AL5366" i="7"/>
  <c r="AL1351" i="7"/>
  <c r="AL1352" i="7"/>
  <c r="AL2256" i="7"/>
  <c r="AL630" i="7"/>
  <c r="AL7101" i="7"/>
  <c r="AL4148" i="7"/>
  <c r="AL6270" i="7"/>
  <c r="AL113" i="7"/>
  <c r="AL1533" i="7"/>
  <c r="AL1149" i="7"/>
  <c r="AL631" i="7"/>
  <c r="AL5367" i="7"/>
  <c r="AL1353" i="7"/>
  <c r="AL6776" i="7"/>
  <c r="AL5731" i="7"/>
  <c r="AL2257" i="7"/>
  <c r="AL2089" i="7"/>
  <c r="AL2917" i="7"/>
  <c r="AL4149" i="7"/>
  <c r="AL5178" i="7"/>
  <c r="AL3482" i="7"/>
  <c r="AL6106" i="7"/>
  <c r="AL5908" i="7"/>
  <c r="AL2090" i="7"/>
  <c r="AL3109" i="7"/>
  <c r="AL6271" i="7"/>
  <c r="AL5550" i="7"/>
  <c r="AL7277" i="7"/>
  <c r="AL815" i="7"/>
  <c r="AL632" i="7"/>
  <c r="AL3807" i="7"/>
  <c r="AL1715" i="7"/>
  <c r="AL5551" i="7"/>
  <c r="AL5552" i="7"/>
  <c r="AL3483" i="7"/>
  <c r="AL271" i="7"/>
  <c r="AL2749" i="7"/>
  <c r="AL2258" i="7"/>
  <c r="AL3110" i="7"/>
  <c r="AL6446" i="7"/>
  <c r="AL5553" i="7"/>
  <c r="AL5179" i="7"/>
  <c r="AL114" i="7"/>
  <c r="AL4835" i="7"/>
  <c r="AL3988" i="7"/>
  <c r="AL4670" i="7"/>
  <c r="AL3111" i="7"/>
  <c r="AL3808" i="7"/>
  <c r="AL2582" i="7"/>
  <c r="AL5732" i="7"/>
  <c r="AL3112" i="7"/>
  <c r="AL6606" i="7"/>
  <c r="AL6935" i="7"/>
  <c r="AL6107" i="7"/>
  <c r="AL3989" i="7"/>
  <c r="AL3652" i="7"/>
  <c r="AL3990" i="7"/>
  <c r="AL5909" i="7"/>
  <c r="AL6607" i="7"/>
  <c r="AL5733" i="7"/>
  <c r="AL5368" i="7"/>
  <c r="AL3484" i="7"/>
  <c r="AL2091" i="7"/>
  <c r="AL2583" i="7"/>
  <c r="AL7462" i="7"/>
  <c r="AL3113" i="7"/>
  <c r="AL3653" i="7"/>
  <c r="AL3809" i="7"/>
  <c r="AL2750" i="7"/>
  <c r="AL1150" i="7"/>
  <c r="AL1716" i="7"/>
  <c r="AL1717" i="7"/>
  <c r="AL1534" i="7"/>
  <c r="AL816" i="7"/>
  <c r="AL7102" i="7"/>
  <c r="AL633" i="7"/>
  <c r="AL967" i="7"/>
  <c r="AL4334" i="7"/>
  <c r="AL6936" i="7"/>
  <c r="AL5369" i="7"/>
  <c r="AL968" i="7"/>
  <c r="AL4671" i="7"/>
  <c r="AL4512" i="7"/>
  <c r="AL5554" i="7"/>
  <c r="AL2259" i="7"/>
  <c r="AL3114" i="7"/>
  <c r="AL7278" i="7"/>
  <c r="AL6108" i="7"/>
  <c r="AL2092" i="7"/>
  <c r="AL5734" i="7"/>
  <c r="AL6447" i="7"/>
  <c r="AL5370" i="7"/>
  <c r="AL4672" i="7"/>
  <c r="AL5735" i="7"/>
  <c r="AL4150" i="7"/>
  <c r="AL1718" i="7"/>
  <c r="AL3654" i="7"/>
  <c r="AL4335" i="7"/>
  <c r="AL5736" i="7"/>
  <c r="AL5910" i="7"/>
  <c r="AL969" i="7"/>
  <c r="AL817" i="7"/>
  <c r="AL1151" i="7"/>
  <c r="AL1887" i="7"/>
  <c r="AL2093" i="7"/>
  <c r="AL3810" i="7"/>
  <c r="AL5371" i="7"/>
  <c r="AL3115" i="7"/>
  <c r="AL3485" i="7"/>
  <c r="AL6937" i="7"/>
  <c r="AL5737" i="7"/>
  <c r="AL5738" i="7"/>
  <c r="AL5739" i="7"/>
  <c r="AL272" i="7"/>
  <c r="AL5555" i="7"/>
  <c r="AL3486" i="7"/>
  <c r="AL4836" i="7"/>
  <c r="AL5740" i="7"/>
  <c r="AL436" i="7"/>
  <c r="AL5005" i="7"/>
  <c r="AL6777" i="7"/>
  <c r="AL4151" i="7"/>
  <c r="AL5006" i="7"/>
  <c r="AL634" i="7"/>
  <c r="AL5741" i="7"/>
  <c r="AL6938" i="7"/>
  <c r="AL2751" i="7"/>
  <c r="AL3116" i="7"/>
  <c r="AL3991" i="7"/>
  <c r="AL1152" i="7"/>
  <c r="AL635" i="7"/>
  <c r="AL636" i="7"/>
  <c r="AL1153" i="7"/>
  <c r="AL5911" i="7"/>
  <c r="AL4837" i="7"/>
  <c r="AL4673" i="7"/>
  <c r="AL637" i="7"/>
  <c r="AL1888" i="7"/>
  <c r="AL7103" i="7"/>
  <c r="AL3992" i="7"/>
  <c r="AL638" i="7"/>
  <c r="AL7104" i="7"/>
  <c r="AL4336" i="7"/>
  <c r="AL3811" i="7"/>
  <c r="AL4513" i="7"/>
  <c r="AL2918" i="7"/>
  <c r="AL5180" i="7"/>
  <c r="AL2420" i="7"/>
  <c r="AL2752" i="7"/>
  <c r="AL1354" i="7"/>
  <c r="AL1535" i="7"/>
  <c r="AL6939" i="7"/>
  <c r="AL1536" i="7"/>
  <c r="AL1355" i="7"/>
  <c r="AL3655" i="7"/>
  <c r="AL437" i="7"/>
  <c r="AL3117" i="7"/>
  <c r="AL1154" i="7"/>
  <c r="AL2094" i="7"/>
  <c r="AL1356" i="7"/>
  <c r="AL6608" i="7"/>
  <c r="AL3321" i="7"/>
  <c r="AL115" i="7"/>
  <c r="AL6940" i="7"/>
  <c r="AL7463" i="7"/>
  <c r="AL970" i="7"/>
  <c r="AL818" i="7"/>
  <c r="AL1155" i="7"/>
  <c r="AL2095" i="7"/>
  <c r="AL3322" i="7"/>
  <c r="AL6109" i="7"/>
  <c r="AL6778" i="7"/>
  <c r="AL6448" i="7"/>
  <c r="AL6941" i="7"/>
  <c r="AL438" i="7"/>
  <c r="AL7105" i="7"/>
  <c r="AL5007" i="7"/>
  <c r="AL971" i="7"/>
  <c r="AL7464" i="7"/>
  <c r="AL5372" i="7"/>
  <c r="AL5742" i="7"/>
  <c r="AL4838" i="7"/>
  <c r="AL5912" i="7"/>
  <c r="AL273" i="7"/>
  <c r="AL4152" i="7"/>
  <c r="AL5008" i="7"/>
  <c r="AL6609" i="7"/>
  <c r="AL5181" i="7"/>
  <c r="AL1889" i="7"/>
  <c r="AL5009" i="7"/>
  <c r="AL1890" i="7"/>
  <c r="AL1719" i="7"/>
  <c r="AL4674" i="7"/>
  <c r="AL2584" i="7"/>
  <c r="AL2585" i="7"/>
  <c r="AL4153" i="7"/>
  <c r="AL1537" i="7"/>
  <c r="AL1156" i="7"/>
  <c r="AL3323" i="7"/>
  <c r="AL1157" i="7"/>
  <c r="AL5556" i="7"/>
  <c r="AL5373" i="7"/>
  <c r="AL7106" i="7"/>
  <c r="AL1357" i="7"/>
  <c r="AL5743" i="7"/>
  <c r="AL116" i="7"/>
  <c r="AL4675" i="7"/>
  <c r="AL1358" i="7"/>
  <c r="AL5557" i="7"/>
  <c r="AL639" i="7"/>
  <c r="AL274" i="7"/>
  <c r="AL2260" i="7"/>
  <c r="AL2753" i="7"/>
  <c r="AL5744" i="7"/>
  <c r="AL1538" i="7"/>
  <c r="AL5913" i="7"/>
  <c r="AL3812" i="7"/>
  <c r="AL640" i="7"/>
  <c r="AL7279" i="7"/>
  <c r="AL4337" i="7"/>
  <c r="AL6449" i="7"/>
  <c r="AL641" i="7"/>
  <c r="AL3487" i="7"/>
  <c r="AL1539" i="7"/>
  <c r="AL3993" i="7"/>
  <c r="AL5914" i="7"/>
  <c r="AL6450" i="7"/>
  <c r="AL7280" i="7"/>
  <c r="AL2096" i="7"/>
  <c r="AL2097" i="7"/>
  <c r="AL5745" i="7"/>
  <c r="AL5915" i="7"/>
  <c r="AL2586" i="7"/>
  <c r="AL2587" i="7"/>
  <c r="AL1540" i="7"/>
  <c r="AL5916" i="7"/>
  <c r="AL819" i="7"/>
  <c r="AL4338" i="7"/>
  <c r="AL2919" i="7"/>
  <c r="AL4154" i="7"/>
  <c r="AL6942" i="7"/>
  <c r="AL6110" i="7"/>
  <c r="AL6779" i="7"/>
  <c r="AL5182" i="7"/>
  <c r="AL3324" i="7"/>
  <c r="AL7281" i="7"/>
  <c r="AL4339" i="7"/>
  <c r="AL2754" i="7"/>
  <c r="AL6451" i="7"/>
  <c r="AL7282" i="7"/>
  <c r="AL3656" i="7"/>
  <c r="AL6272" i="7"/>
  <c r="AL3813" i="7"/>
  <c r="AL3814" i="7"/>
  <c r="AL3994" i="7"/>
  <c r="AL3815" i="7"/>
  <c r="AL6780" i="7"/>
  <c r="AL6781" i="7"/>
  <c r="AL6111" i="7"/>
  <c r="AL4514" i="7"/>
  <c r="AL820" i="7"/>
  <c r="AL2588" i="7"/>
  <c r="AL1158" i="7"/>
  <c r="AL275" i="7"/>
  <c r="AL4839" i="7"/>
  <c r="AL2261" i="7"/>
  <c r="AL642" i="7"/>
  <c r="AL1720" i="7"/>
  <c r="AL439" i="7"/>
  <c r="AL972" i="7"/>
  <c r="AL3816" i="7"/>
  <c r="AL5010" i="7"/>
  <c r="AL5917" i="7"/>
  <c r="AL3118" i="7"/>
  <c r="AL5558" i="7"/>
  <c r="AL821" i="7"/>
  <c r="AL973" i="7"/>
  <c r="AL2589" i="7"/>
  <c r="AL4840" i="7"/>
  <c r="AL1159" i="7"/>
  <c r="AL117" i="7"/>
  <c r="AL4515" i="7"/>
  <c r="AL3119" i="7"/>
  <c r="AL3325" i="7"/>
  <c r="AL3326" i="7"/>
  <c r="AL7107" i="7"/>
  <c r="AL822" i="7"/>
  <c r="AL4676" i="7"/>
  <c r="AL5746" i="7"/>
  <c r="AL5747" i="7"/>
  <c r="AL643" i="7"/>
  <c r="AL2590" i="7"/>
  <c r="AL7283" i="7"/>
  <c r="AL5748" i="7"/>
  <c r="AL6943" i="7"/>
  <c r="AL5559" i="7"/>
  <c r="AL644" i="7"/>
  <c r="AL7465" i="7"/>
  <c r="AL6273" i="7"/>
  <c r="AL5011" i="7"/>
  <c r="AL118" i="7"/>
  <c r="AL6944" i="7"/>
  <c r="AL6782" i="7"/>
  <c r="AL6610" i="7"/>
  <c r="AL2262" i="7"/>
  <c r="AL6945" i="7"/>
  <c r="AL119" i="7"/>
  <c r="AL4340" i="7"/>
  <c r="AL5918" i="7"/>
  <c r="AL1721" i="7"/>
  <c r="AL7284" i="7"/>
  <c r="AL4516" i="7"/>
  <c r="AL1359" i="7"/>
  <c r="AL6946" i="7"/>
  <c r="AL974" i="7"/>
  <c r="AL7285" i="7"/>
  <c r="AL7466" i="7"/>
  <c r="AL7108" i="7"/>
  <c r="AL2421" i="7"/>
  <c r="AL3327" i="7"/>
  <c r="AL5749" i="7"/>
  <c r="AL6112" i="7"/>
  <c r="AL1722" i="7"/>
  <c r="AL3817" i="7"/>
  <c r="AL2920" i="7"/>
  <c r="AL5183" i="7"/>
  <c r="AL5919" i="7"/>
  <c r="AL3328" i="7"/>
  <c r="AL6783" i="7"/>
  <c r="AL2263" i="7"/>
  <c r="AL5750" i="7"/>
  <c r="AL3488" i="7"/>
  <c r="AL823" i="7"/>
  <c r="AL2422" i="7"/>
  <c r="AL6452" i="7"/>
  <c r="AL3329" i="7"/>
  <c r="AL5920" i="7"/>
  <c r="AL5184" i="7"/>
  <c r="AL3120" i="7"/>
  <c r="AL1541" i="7"/>
  <c r="AL5560" i="7"/>
  <c r="AL5185" i="7"/>
  <c r="AL2423" i="7"/>
  <c r="AL645" i="7"/>
  <c r="AL2921" i="7"/>
  <c r="AL120" i="7"/>
  <c r="AL5921" i="7"/>
  <c r="AL1891" i="7"/>
  <c r="AL2922" i="7"/>
  <c r="AL1542" i="7"/>
  <c r="AL6947" i="7"/>
  <c r="AL6274" i="7"/>
  <c r="AL7109" i="7"/>
  <c r="AL5751" i="7"/>
  <c r="AL975" i="7"/>
  <c r="AL5012" i="7"/>
  <c r="AL3489" i="7"/>
  <c r="AL5374" i="7"/>
  <c r="AL5186" i="7"/>
  <c r="AL5013" i="7"/>
  <c r="AL4677" i="7"/>
  <c r="AL6275" i="7"/>
  <c r="AL6611" i="7"/>
  <c r="AL3995" i="7"/>
  <c r="AL121" i="7"/>
  <c r="AL122" i="7"/>
  <c r="AL276" i="7"/>
  <c r="AL6612" i="7"/>
  <c r="AL3490" i="7"/>
  <c r="AL3657" i="7"/>
  <c r="AL2264" i="7"/>
  <c r="AL6948" i="7"/>
  <c r="AL1892" i="7"/>
  <c r="AL6784" i="7"/>
  <c r="AL5014" i="7"/>
  <c r="AL3121" i="7"/>
  <c r="AL5015" i="7"/>
  <c r="AL7110" i="7"/>
  <c r="AL440" i="7"/>
  <c r="AL441" i="7"/>
  <c r="AL1360" i="7"/>
  <c r="AL5016" i="7"/>
  <c r="AL3996" i="7"/>
  <c r="AL5187" i="7"/>
  <c r="AL3122" i="7"/>
  <c r="AL6453" i="7"/>
  <c r="AL3658" i="7"/>
  <c r="AL3659" i="7"/>
  <c r="AL3660" i="7"/>
  <c r="AL1893" i="7"/>
  <c r="AL7286" i="7"/>
  <c r="AL277" i="7"/>
  <c r="AL278" i="7"/>
  <c r="AL3661" i="7"/>
  <c r="AL5188" i="7"/>
  <c r="AL3491" i="7"/>
  <c r="AL5922" i="7"/>
  <c r="AL2755" i="7"/>
  <c r="AL1723" i="7"/>
  <c r="AL4841" i="7"/>
  <c r="AL1894" i="7"/>
  <c r="AL3997" i="7"/>
  <c r="AL4842" i="7"/>
  <c r="AL976" i="7"/>
  <c r="AL1724" i="7"/>
  <c r="AL442" i="7"/>
  <c r="AL1725" i="7"/>
  <c r="AL6785" i="7"/>
  <c r="AL123" i="7"/>
  <c r="AL5561" i="7"/>
  <c r="AL1361" i="7"/>
  <c r="AL3492" i="7"/>
  <c r="AL124" i="7"/>
  <c r="AL3818" i="7"/>
  <c r="AL7111" i="7"/>
  <c r="AL824" i="7"/>
  <c r="AL2424" i="7"/>
  <c r="AL2098" i="7"/>
  <c r="AL5375" i="7"/>
  <c r="AL6276" i="7"/>
  <c r="AL2099" i="7"/>
  <c r="AL977" i="7"/>
  <c r="AL6786" i="7"/>
  <c r="AL825" i="7"/>
  <c r="AL6454" i="7"/>
  <c r="AL4155" i="7"/>
  <c r="AL5923" i="7"/>
  <c r="AL6455" i="7"/>
  <c r="AL5189" i="7"/>
  <c r="AL2923" i="7"/>
  <c r="AL2425" i="7"/>
  <c r="AL4843" i="7"/>
  <c r="AL3998" i="7"/>
  <c r="AL6787" i="7"/>
  <c r="AL5752" i="7"/>
  <c r="AL6788" i="7"/>
  <c r="AL3123" i="7"/>
  <c r="AL3662" i="7"/>
  <c r="AL6613" i="7"/>
  <c r="AL2265" i="7"/>
  <c r="AL6277" i="7"/>
  <c r="AL4341" i="7"/>
  <c r="AL3124" i="7"/>
  <c r="AL6949" i="7"/>
  <c r="AL2100" i="7"/>
  <c r="AL5190" i="7"/>
  <c r="AL2756" i="7"/>
  <c r="AL7287" i="7"/>
  <c r="AL4156" i="7"/>
  <c r="AL4342" i="7"/>
  <c r="AL2426" i="7"/>
  <c r="AL125" i="7"/>
  <c r="AL7467" i="7"/>
  <c r="AL3493" i="7"/>
  <c r="AL5017" i="7"/>
  <c r="AL6789" i="7"/>
  <c r="AL2757" i="7"/>
  <c r="AL279" i="7"/>
  <c r="AL5924" i="7"/>
  <c r="AL4678" i="7"/>
  <c r="AL4844" i="7"/>
  <c r="AL2924" i="7"/>
  <c r="AL6950" i="7"/>
  <c r="AL3125" i="7"/>
  <c r="AL280" i="7"/>
  <c r="AL4343" i="7"/>
  <c r="AL5925" i="7"/>
  <c r="AL3126" i="7"/>
  <c r="AL3494" i="7"/>
  <c r="AL6951" i="7"/>
  <c r="AL4517" i="7"/>
  <c r="AL2427" i="7"/>
  <c r="AL2758" i="7"/>
  <c r="AL5753" i="7"/>
  <c r="AL5754" i="7"/>
  <c r="AL826" i="7"/>
  <c r="AL5926" i="7"/>
  <c r="AL2591" i="7"/>
  <c r="AL978" i="7"/>
  <c r="AL1160" i="7"/>
  <c r="AL6614" i="7"/>
  <c r="AL1726" i="7"/>
  <c r="AL3999" i="7"/>
  <c r="AL4344" i="7"/>
  <c r="AL3819" i="7"/>
  <c r="AL2592" i="7"/>
  <c r="AL281" i="7"/>
  <c r="AL443" i="7"/>
  <c r="AL3663" i="7"/>
  <c r="AL6615" i="7"/>
  <c r="AL6456" i="7"/>
  <c r="AL5191" i="7"/>
  <c r="AL2266" i="7"/>
  <c r="AL7288" i="7"/>
  <c r="AL2925" i="7"/>
  <c r="AL6113" i="7"/>
  <c r="AL979" i="7"/>
  <c r="AL4345" i="7"/>
  <c r="AL1727" i="7"/>
  <c r="AL3495" i="7"/>
  <c r="AL5927" i="7"/>
  <c r="AL7112" i="7"/>
  <c r="AL444" i="7"/>
  <c r="AL3330" i="7"/>
  <c r="AL646" i="7"/>
  <c r="AL4157" i="7"/>
  <c r="AL7468" i="7"/>
  <c r="AL2593" i="7"/>
  <c r="AL2926" i="7"/>
  <c r="AL2267" i="7"/>
  <c r="AL6457" i="7"/>
  <c r="AL6458" i="7"/>
  <c r="AL6114" i="7"/>
  <c r="AL1895" i="7"/>
  <c r="AL1728" i="7"/>
  <c r="AL1161" i="7"/>
  <c r="AL1543" i="7"/>
  <c r="AL5562" i="7"/>
  <c r="AL4158" i="7"/>
  <c r="AL6459" i="7"/>
  <c r="AL5018" i="7"/>
  <c r="AL6952" i="7"/>
  <c r="AL445" i="7"/>
  <c r="AL5019" i="7"/>
  <c r="AL980" i="7"/>
  <c r="AL2594" i="7"/>
  <c r="AL3496" i="7"/>
  <c r="AL3820" i="7"/>
  <c r="AL1729" i="7"/>
  <c r="AL1544" i="7"/>
  <c r="AL1162" i="7"/>
  <c r="AL1730" i="7"/>
  <c r="AL5192" i="7"/>
  <c r="AL6790" i="7"/>
  <c r="AL2595" i="7"/>
  <c r="AL6460" i="7"/>
  <c r="AL6278" i="7"/>
  <c r="AL2101" i="7"/>
  <c r="AL1545" i="7"/>
  <c r="AL2927" i="7"/>
  <c r="AL981" i="7"/>
  <c r="AL7289" i="7"/>
  <c r="AL6115" i="7"/>
  <c r="AL2928" i="7"/>
  <c r="AL3821" i="7"/>
  <c r="AL2596" i="7"/>
  <c r="AL126" i="7"/>
  <c r="AL1546" i="7"/>
  <c r="AL446" i="7"/>
  <c r="AL3127" i="7"/>
  <c r="AL3128" i="7"/>
  <c r="AL2759" i="7"/>
  <c r="AL5193" i="7"/>
  <c r="AL5563" i="7"/>
  <c r="AL4159" i="7"/>
  <c r="AL2597" i="7"/>
  <c r="AL2760" i="7"/>
  <c r="AL3497" i="7"/>
  <c r="AL5564" i="7"/>
  <c r="AL2428" i="7"/>
  <c r="AL5376" i="7"/>
  <c r="AL2429" i="7"/>
  <c r="AL4160" i="7"/>
  <c r="AL1896" i="7"/>
  <c r="AL647" i="7"/>
  <c r="AL3822" i="7"/>
  <c r="AL5377" i="7"/>
  <c r="AL3331" i="7"/>
  <c r="AL5928" i="7"/>
  <c r="AL447" i="7"/>
  <c r="AL448" i="7"/>
  <c r="AL7113" i="7"/>
  <c r="AL4346" i="7"/>
  <c r="AL2761" i="7"/>
  <c r="AL4845" i="7"/>
  <c r="AL5755" i="7"/>
  <c r="AL6616" i="7"/>
  <c r="AL6953" i="7"/>
  <c r="AL2762" i="7"/>
  <c r="AL127" i="7"/>
  <c r="AL3129" i="7"/>
  <c r="AL982" i="7"/>
  <c r="AL4000" i="7"/>
  <c r="AL1547" i="7"/>
  <c r="AL5020" i="7"/>
  <c r="AL6791" i="7"/>
  <c r="AL1548" i="7"/>
  <c r="AL4161" i="7"/>
  <c r="AL7290" i="7"/>
  <c r="AL2430" i="7"/>
  <c r="AL6116" i="7"/>
  <c r="AL282" i="7"/>
  <c r="AL4846" i="7"/>
  <c r="AL283" i="7"/>
  <c r="AL648" i="7"/>
  <c r="AL4347" i="7"/>
  <c r="AL6617" i="7"/>
  <c r="AL5378" i="7"/>
  <c r="AL3130" i="7"/>
  <c r="AL2929" i="7"/>
  <c r="AL3664" i="7"/>
  <c r="AL2268" i="7"/>
  <c r="AL128" i="7"/>
  <c r="AL6117" i="7"/>
  <c r="AL4001" i="7"/>
  <c r="AL6618" i="7"/>
  <c r="AL4348" i="7"/>
  <c r="AL2930" i="7"/>
  <c r="AL449" i="7"/>
  <c r="AL5756" i="7"/>
  <c r="AL4679" i="7"/>
  <c r="AL6619" i="7"/>
  <c r="AL1897" i="7"/>
  <c r="AL2931" i="7"/>
  <c r="AL1898" i="7"/>
  <c r="AL1163" i="7"/>
  <c r="AL6792" i="7"/>
  <c r="AL2763" i="7"/>
  <c r="AL129" i="7"/>
  <c r="AL450" i="7"/>
  <c r="AL2598" i="7"/>
  <c r="AL284" i="7"/>
  <c r="AL6793" i="7"/>
  <c r="AL6279" i="7"/>
  <c r="AL6794" i="7"/>
  <c r="AL6461" i="7"/>
  <c r="AL451" i="7"/>
  <c r="AL4847" i="7"/>
  <c r="AL6462" i="7"/>
  <c r="AL6463" i="7"/>
  <c r="AL3498" i="7"/>
  <c r="AL7114" i="7"/>
  <c r="AL1362" i="7"/>
  <c r="AL5194" i="7"/>
  <c r="AL2102" i="7"/>
  <c r="AL6954" i="7"/>
  <c r="AL6795" i="7"/>
  <c r="AL6955" i="7"/>
  <c r="AL452" i="7"/>
  <c r="AL2103" i="7"/>
  <c r="AL2932" i="7"/>
  <c r="AL7115" i="7"/>
  <c r="AL5021" i="7"/>
  <c r="AL7469" i="7"/>
  <c r="AL6620" i="7"/>
  <c r="AL2269" i="7"/>
  <c r="AL1549" i="7"/>
  <c r="AL4680" i="7"/>
  <c r="AL5929" i="7"/>
  <c r="AL1731" i="7"/>
  <c r="AL5022" i="7"/>
  <c r="AL2933" i="7"/>
  <c r="AL5930" i="7"/>
  <c r="AL4681" i="7"/>
  <c r="AL5195" i="7"/>
  <c r="AL285" i="7"/>
  <c r="AL6464" i="7"/>
  <c r="AL4848" i="7"/>
  <c r="AL1550" i="7"/>
  <c r="AL3665" i="7"/>
  <c r="AL2270" i="7"/>
  <c r="AL983" i="7"/>
  <c r="AL3666" i="7"/>
  <c r="AL5196" i="7"/>
  <c r="AL5931" i="7"/>
  <c r="AL7116" i="7"/>
  <c r="AL4849" i="7"/>
  <c r="AL130" i="7"/>
  <c r="AL3131" i="7"/>
  <c r="AL3332" i="7"/>
  <c r="AL7470" i="7"/>
  <c r="AL984" i="7"/>
  <c r="AL6796" i="7"/>
  <c r="AL1551" i="7"/>
  <c r="AL5023" i="7"/>
  <c r="AL3823" i="7"/>
  <c r="AL7291" i="7"/>
  <c r="AL2271" i="7"/>
  <c r="AL3667" i="7"/>
  <c r="AL4850" i="7"/>
  <c r="AL1552" i="7"/>
  <c r="AL2104" i="7"/>
  <c r="AL5757" i="7"/>
  <c r="AL5932" i="7"/>
  <c r="AL5024" i="7"/>
  <c r="AL1363" i="7"/>
  <c r="AL1732" i="7"/>
  <c r="AL6956" i="7"/>
  <c r="AL6797" i="7"/>
  <c r="AL3132" i="7"/>
  <c r="AL4162" i="7"/>
  <c r="AL453" i="7"/>
  <c r="AL5025" i="7"/>
  <c r="AL827" i="7"/>
  <c r="AL649" i="7"/>
  <c r="AL4002" i="7"/>
  <c r="AL6465" i="7"/>
  <c r="AL6957" i="7"/>
  <c r="AL3333" i="7"/>
  <c r="AL4003" i="7"/>
  <c r="AL4163" i="7"/>
  <c r="AL3499" i="7"/>
  <c r="AL5565" i="7"/>
  <c r="AL5933" i="7"/>
  <c r="AL3500" i="7"/>
  <c r="AL1733" i="7"/>
  <c r="AL6466" i="7"/>
  <c r="AL5197" i="7"/>
  <c r="AL3133" i="7"/>
  <c r="AL1734" i="7"/>
  <c r="AL3134" i="7"/>
  <c r="AL6467" i="7"/>
  <c r="AL2599" i="7"/>
  <c r="AL6621" i="7"/>
  <c r="AL1899" i="7"/>
  <c r="AL1553" i="7"/>
  <c r="AL454" i="7"/>
  <c r="AL1164" i="7"/>
  <c r="AL2105" i="7"/>
  <c r="AL5566" i="7"/>
  <c r="AL4004" i="7"/>
  <c r="AL5026" i="7"/>
  <c r="AL828" i="7"/>
  <c r="AL4682" i="7"/>
  <c r="AL4851" i="7"/>
  <c r="AL3824" i="7"/>
  <c r="AL4852" i="7"/>
  <c r="AL985" i="7"/>
  <c r="AL3825" i="7"/>
  <c r="AL5379" i="7"/>
  <c r="AL986" i="7"/>
  <c r="AL1364" i="7"/>
  <c r="AL5758" i="7"/>
  <c r="AL4164" i="7"/>
  <c r="AL1735" i="7"/>
  <c r="AL2600" i="7"/>
  <c r="AL6622" i="7"/>
  <c r="AL2601" i="7"/>
  <c r="AL2764" i="7"/>
  <c r="AL6280" i="7"/>
  <c r="AL1554" i="7"/>
  <c r="AL3501" i="7"/>
  <c r="AL2431" i="7"/>
  <c r="AL3826" i="7"/>
  <c r="AL2106" i="7"/>
  <c r="AL6798" i="7"/>
  <c r="AL987" i="7"/>
  <c r="AL4165" i="7"/>
  <c r="AL4853" i="7"/>
  <c r="AL6118" i="7"/>
  <c r="AL829" i="7"/>
  <c r="AL6623" i="7"/>
  <c r="AL1900" i="7"/>
  <c r="AL5198" i="7"/>
  <c r="AL455" i="7"/>
  <c r="AL1165" i="7"/>
  <c r="AL4005" i="7"/>
  <c r="AL988" i="7"/>
  <c r="AL3502" i="7"/>
  <c r="AL3334" i="7"/>
  <c r="AL3668" i="7"/>
  <c r="AL456" i="7"/>
  <c r="AL5567" i="7"/>
  <c r="AL2272" i="7"/>
  <c r="AL5380" i="7"/>
  <c r="AL1555" i="7"/>
  <c r="AL1736" i="7"/>
  <c r="AL286" i="7"/>
  <c r="AL6468" i="7"/>
  <c r="AL3135" i="7"/>
  <c r="AL989" i="7"/>
  <c r="AL1901" i="7"/>
  <c r="AL990" i="7"/>
  <c r="AL830" i="7"/>
  <c r="AL650" i="7"/>
  <c r="AL5568" i="7"/>
  <c r="AL4518" i="7"/>
  <c r="AL6958" i="7"/>
  <c r="AL7292" i="7"/>
  <c r="AL4683" i="7"/>
  <c r="AL4166" i="7"/>
  <c r="AL6959" i="7"/>
  <c r="AL7117" i="7"/>
  <c r="AL1365" i="7"/>
  <c r="AL4519" i="7"/>
  <c r="AL5934" i="7"/>
  <c r="AL6624" i="7"/>
  <c r="AL3136" i="7"/>
  <c r="AL4854" i="7"/>
  <c r="AL3827" i="7"/>
  <c r="AL4855" i="7"/>
  <c r="AL5027" i="7"/>
  <c r="AL4520" i="7"/>
  <c r="AL5935" i="7"/>
  <c r="AL651" i="7"/>
  <c r="AL457" i="7"/>
  <c r="AL6281" i="7"/>
  <c r="AL2934" i="7"/>
  <c r="AL2935" i="7"/>
  <c r="AL5759" i="7"/>
  <c r="AL4167" i="7"/>
  <c r="AL4006" i="7"/>
  <c r="AL7118" i="7"/>
  <c r="AL2602" i="7"/>
  <c r="AL2107" i="7"/>
  <c r="AL287" i="7"/>
  <c r="AL7119" i="7"/>
  <c r="AL131" i="7"/>
  <c r="AL3137" i="7"/>
  <c r="AL3335" i="7"/>
  <c r="AL6960" i="7"/>
  <c r="AL3669" i="7"/>
  <c r="AL132" i="7"/>
  <c r="AL1737" i="7"/>
  <c r="AL3828" i="7"/>
  <c r="AL6119" i="7"/>
  <c r="AL458" i="7"/>
  <c r="AL5569" i="7"/>
  <c r="AL1366" i="7"/>
  <c r="AL1556" i="7"/>
  <c r="AL1166" i="7"/>
  <c r="AL1557" i="7"/>
  <c r="AL4684" i="7"/>
  <c r="AL6625" i="7"/>
  <c r="AL459" i="7"/>
  <c r="AL6961" i="7"/>
  <c r="AL1738" i="7"/>
  <c r="AL7471" i="7"/>
  <c r="AL6120" i="7"/>
  <c r="AL5199" i="7"/>
  <c r="AL3829" i="7"/>
  <c r="AL6962" i="7"/>
  <c r="AL3670" i="7"/>
  <c r="AL1167" i="7"/>
  <c r="AL2603" i="7"/>
  <c r="AL1168" i="7"/>
  <c r="AL2108" i="7"/>
  <c r="AL288" i="7"/>
  <c r="AL3671" i="7"/>
  <c r="AL4168" i="7"/>
  <c r="AL3830" i="7"/>
  <c r="AL1739" i="7"/>
  <c r="AL2109" i="7"/>
  <c r="AL4349" i="7"/>
  <c r="AL2604" i="7"/>
  <c r="AL133" i="7"/>
  <c r="AL5381" i="7"/>
  <c r="AL4007" i="7"/>
  <c r="AL1558" i="7"/>
  <c r="AL6799" i="7"/>
  <c r="AL2110" i="7"/>
  <c r="AL5570" i="7"/>
  <c r="AL460" i="7"/>
  <c r="AL2765" i="7"/>
  <c r="AL1902" i="7"/>
  <c r="AL461" i="7"/>
  <c r="AL3336" i="7"/>
  <c r="AL1903" i="7"/>
  <c r="AL1904" i="7"/>
  <c r="AL3831" i="7"/>
  <c r="AL6626" i="7"/>
  <c r="AL2111" i="7"/>
  <c r="AL1169" i="7"/>
  <c r="AL5936" i="7"/>
  <c r="AL3138" i="7"/>
  <c r="AL7120" i="7"/>
  <c r="AL5382" i="7"/>
  <c r="AL1367" i="7"/>
  <c r="AL5760" i="7"/>
  <c r="AL134" i="7"/>
  <c r="AL3503" i="7"/>
  <c r="AL652" i="7"/>
  <c r="AL5937" i="7"/>
  <c r="AL6121" i="7"/>
  <c r="AL7121" i="7"/>
  <c r="AL462" i="7"/>
  <c r="AL6469" i="7"/>
  <c r="AL5761" i="7"/>
  <c r="AL6470" i="7"/>
  <c r="AL3139" i="7"/>
  <c r="AL5028" i="7"/>
  <c r="AL3337" i="7"/>
  <c r="AL5200" i="7"/>
  <c r="AL5571" i="7"/>
  <c r="AL2273" i="7"/>
  <c r="AL2432" i="7"/>
  <c r="AL7472" i="7"/>
  <c r="AL6122" i="7"/>
  <c r="AL463" i="7"/>
  <c r="AL831" i="7"/>
  <c r="AL6123" i="7"/>
  <c r="AL5383" i="7"/>
  <c r="AL1740" i="7"/>
  <c r="AL6800" i="7"/>
  <c r="AL135" i="7"/>
  <c r="AL1368" i="7"/>
  <c r="AL4169" i="7"/>
  <c r="AL4170" i="7"/>
  <c r="AL1741" i="7"/>
  <c r="AL4856" i="7"/>
  <c r="AL6471" i="7"/>
  <c r="AL991" i="7"/>
  <c r="AL5938" i="7"/>
  <c r="AL4171" i="7"/>
  <c r="AL6801" i="7"/>
  <c r="AL1905" i="7"/>
  <c r="AL5201" i="7"/>
  <c r="AL5762" i="7"/>
  <c r="AL2766" i="7"/>
  <c r="AL4350" i="7"/>
  <c r="AL5572" i="7"/>
  <c r="AL3140" i="7"/>
  <c r="AL5029" i="7"/>
  <c r="AL5573" i="7"/>
  <c r="AL1906" i="7"/>
  <c r="AL5574" i="7"/>
  <c r="AL4521" i="7"/>
  <c r="AL1742" i="7"/>
  <c r="AL6472" i="7"/>
  <c r="AL289" i="7"/>
  <c r="AL4685" i="7"/>
  <c r="AL1907" i="7"/>
  <c r="AL5384" i="7"/>
  <c r="AL6627" i="7"/>
  <c r="AL5030" i="7"/>
  <c r="AL3141" i="7"/>
  <c r="AL4857" i="7"/>
  <c r="AL1559" i="7"/>
  <c r="AL653" i="7"/>
  <c r="AL2767" i="7"/>
  <c r="AL4686" i="7"/>
  <c r="AL2936" i="7"/>
  <c r="AL832" i="7"/>
  <c r="AL3504" i="7"/>
  <c r="AL6628" i="7"/>
  <c r="AL3505" i="7"/>
  <c r="AL3506" i="7"/>
  <c r="AL2274" i="7"/>
  <c r="AL3672" i="7"/>
  <c r="AL2275" i="7"/>
  <c r="AL7293" i="7"/>
  <c r="AL6124" i="7"/>
  <c r="AL5385" i="7"/>
  <c r="AL5031" i="7"/>
  <c r="AL2605" i="7"/>
  <c r="AL5202" i="7"/>
  <c r="AL7294" i="7"/>
  <c r="AL1560" i="7"/>
  <c r="AL6473" i="7"/>
  <c r="AL7473" i="7"/>
  <c r="AL464" i="7"/>
  <c r="AL654" i="7"/>
  <c r="AL3673" i="7"/>
  <c r="AL5203" i="7"/>
  <c r="AL4008" i="7"/>
  <c r="AL5575" i="7"/>
  <c r="AL6282" i="7"/>
  <c r="AL2112" i="7"/>
  <c r="AL4009" i="7"/>
  <c r="AL655" i="7"/>
  <c r="AL992" i="7"/>
  <c r="AL5576" i="7"/>
  <c r="AL6802" i="7"/>
  <c r="AL4351" i="7"/>
  <c r="AL5577" i="7"/>
  <c r="AL7295" i="7"/>
  <c r="AL656" i="7"/>
  <c r="AL5578" i="7"/>
  <c r="AL4687" i="7"/>
  <c r="AL7122" i="7"/>
  <c r="AL2276" i="7"/>
  <c r="AL4858" i="7"/>
  <c r="AL6474" i="7"/>
  <c r="AL3832" i="7"/>
  <c r="AL2113" i="7"/>
  <c r="AL7123" i="7"/>
  <c r="AL1170" i="7"/>
  <c r="AL6283" i="7"/>
  <c r="AL6475" i="7"/>
  <c r="AL290" i="7"/>
  <c r="AL2768" i="7"/>
  <c r="AL4522" i="7"/>
  <c r="AL833" i="7"/>
  <c r="AL1171" i="7"/>
  <c r="AL2606" i="7"/>
  <c r="AL7124" i="7"/>
  <c r="AL3338" i="7"/>
  <c r="AL5204" i="7"/>
  <c r="AL4688" i="7"/>
  <c r="AL3507" i="7"/>
  <c r="AL657" i="7"/>
  <c r="AL7296" i="7"/>
  <c r="AL4172" i="7"/>
  <c r="AL2607" i="7"/>
  <c r="AL3508" i="7"/>
  <c r="AL3509" i="7"/>
  <c r="AL7474" i="7"/>
  <c r="AL3142" i="7"/>
  <c r="AL7475" i="7"/>
  <c r="AL993" i="7"/>
  <c r="AL1561" i="7"/>
  <c r="AL1172" i="7"/>
  <c r="AL7125" i="7"/>
  <c r="AL4523" i="7"/>
  <c r="AL3833" i="7"/>
  <c r="AL658" i="7"/>
  <c r="AL1369" i="7"/>
  <c r="AL7126" i="7"/>
  <c r="AL7297" i="7"/>
  <c r="AL2608" i="7"/>
  <c r="AL5386" i="7"/>
  <c r="AL2433" i="7"/>
  <c r="AL7298" i="7"/>
  <c r="AL1173" i="7"/>
  <c r="AL659" i="7"/>
  <c r="AL2769" i="7"/>
  <c r="AL1370" i="7"/>
  <c r="AL5205" i="7"/>
  <c r="AL6963" i="7"/>
  <c r="AL7299" i="7"/>
  <c r="AL7476" i="7"/>
  <c r="AL1562" i="7"/>
  <c r="AL465" i="7"/>
  <c r="AL1371" i="7"/>
  <c r="AL5763" i="7"/>
  <c r="AL1174" i="7"/>
  <c r="AL5206" i="7"/>
  <c r="AL4352" i="7"/>
  <c r="AL5939" i="7"/>
  <c r="AL994" i="7"/>
  <c r="AL3339" i="7"/>
  <c r="AL660" i="7"/>
  <c r="AL136" i="7"/>
  <c r="AL5579" i="7"/>
  <c r="AL4173" i="7"/>
  <c r="AL6125" i="7"/>
  <c r="AL661" i="7"/>
  <c r="AL2434" i="7"/>
  <c r="AL995" i="7"/>
  <c r="AL4353" i="7"/>
  <c r="AL4354" i="7"/>
  <c r="AL5580" i="7"/>
  <c r="AL662" i="7"/>
  <c r="AL466" i="7"/>
  <c r="AL6476" i="7"/>
  <c r="AL4859" i="7"/>
  <c r="AL996" i="7"/>
  <c r="AL2277" i="7"/>
  <c r="AL3143" i="7"/>
  <c r="AL3144" i="7"/>
  <c r="AL5581" i="7"/>
  <c r="AL2770" i="7"/>
  <c r="AL4524" i="7"/>
  <c r="AL5387" i="7"/>
  <c r="AL834" i="7"/>
  <c r="AL3674" i="7"/>
  <c r="AL1908" i="7"/>
  <c r="AL5764" i="7"/>
  <c r="AL997" i="7"/>
  <c r="AL2435" i="7"/>
  <c r="AL4689" i="7"/>
  <c r="AL4174" i="7"/>
  <c r="AL291" i="7"/>
  <c r="AL6964" i="7"/>
  <c r="AL663" i="7"/>
  <c r="AL3340" i="7"/>
  <c r="AL467" i="7"/>
  <c r="AL4355" i="7"/>
  <c r="AL2771" i="7"/>
  <c r="AL5032" i="7"/>
  <c r="AL4690" i="7"/>
  <c r="AL6965" i="7"/>
  <c r="AL468" i="7"/>
  <c r="AL4860" i="7"/>
  <c r="AL2609" i="7"/>
  <c r="AL4691" i="7"/>
  <c r="AL7300" i="7"/>
  <c r="AL6284" i="7"/>
  <c r="AL7301" i="7"/>
  <c r="AL7477" i="7"/>
  <c r="AL5940" i="7"/>
  <c r="AL6803" i="7"/>
  <c r="AL5207" i="7"/>
  <c r="AL998" i="7"/>
  <c r="AL6804" i="7"/>
  <c r="AL5208" i="7"/>
  <c r="AL6629" i="7"/>
  <c r="AL2610" i="7"/>
  <c r="AL4525" i="7"/>
  <c r="AL3145" i="7"/>
  <c r="AL137" i="7"/>
  <c r="AL4861" i="7"/>
  <c r="AL2436" i="7"/>
  <c r="AL1175" i="7"/>
  <c r="AL1743" i="7"/>
  <c r="AL5209" i="7"/>
  <c r="AL5388" i="7"/>
  <c r="AL2278" i="7"/>
  <c r="AL2611" i="7"/>
  <c r="AL6285" i="7"/>
  <c r="AL3675" i="7"/>
  <c r="AL2937" i="7"/>
  <c r="AL6477" i="7"/>
  <c r="AL469" i="7"/>
  <c r="AL5210" i="7"/>
  <c r="AL4526" i="7"/>
  <c r="AL3146" i="7"/>
  <c r="AL5765" i="7"/>
  <c r="AL2279" i="7"/>
  <c r="AL4692" i="7"/>
  <c r="AL2114" i="7"/>
  <c r="AL5941" i="7"/>
  <c r="AL3147" i="7"/>
  <c r="AL6126" i="7"/>
  <c r="AL4356" i="7"/>
  <c r="AL292" i="7"/>
  <c r="AL4693" i="7"/>
  <c r="AL138" i="7"/>
  <c r="AL5582" i="7"/>
  <c r="AL1744" i="7"/>
  <c r="AL7478" i="7"/>
  <c r="AL1745" i="7"/>
  <c r="AL3510" i="7"/>
  <c r="AL4357" i="7"/>
  <c r="AL1176" i="7"/>
  <c r="AL1746" i="7"/>
  <c r="AL7302" i="7"/>
  <c r="AL2772" i="7"/>
  <c r="AL5942" i="7"/>
  <c r="AL3511" i="7"/>
  <c r="AL1747" i="7"/>
  <c r="AL4527" i="7"/>
  <c r="AL1177" i="7"/>
  <c r="AL7479" i="7"/>
  <c r="AL5211" i="7"/>
  <c r="AL5212" i="7"/>
  <c r="AL293" i="7"/>
  <c r="AL2115" i="7"/>
  <c r="AL2938" i="7"/>
  <c r="AL2773" i="7"/>
  <c r="AL835" i="7"/>
  <c r="AL294" i="7"/>
  <c r="AL4528" i="7"/>
  <c r="AL3341" i="7"/>
  <c r="AL1909" i="7"/>
  <c r="AL4529" i="7"/>
  <c r="AL7480" i="7"/>
  <c r="AL7127" i="7"/>
  <c r="AL6630" i="7"/>
  <c r="AL2116" i="7"/>
  <c r="AL1372" i="7"/>
  <c r="AL1910" i="7"/>
  <c r="AL2437" i="7"/>
  <c r="AL139" i="7"/>
  <c r="AL2438" i="7"/>
  <c r="AL4358" i="7"/>
  <c r="AL1911" i="7"/>
  <c r="AL7481" i="7"/>
  <c r="AL6478" i="7"/>
  <c r="AL2774" i="7"/>
  <c r="AL3148" i="7"/>
  <c r="AL3834" i="7"/>
  <c r="AL2612" i="7"/>
  <c r="AL470" i="7"/>
  <c r="AL2939" i="7"/>
  <c r="AL4359" i="7"/>
  <c r="AL1912" i="7"/>
  <c r="AL1748" i="7"/>
  <c r="AL4010" i="7"/>
  <c r="AL140" i="7"/>
  <c r="AL5583" i="7"/>
  <c r="AL5213" i="7"/>
  <c r="AL7303" i="7"/>
  <c r="AL1178" i="7"/>
  <c r="AL6127" i="7"/>
  <c r="AL836" i="7"/>
  <c r="AL5943" i="7"/>
  <c r="AL1749" i="7"/>
  <c r="AL6286" i="7"/>
  <c r="AL999" i="7"/>
  <c r="AL6128" i="7"/>
  <c r="AL4694" i="7"/>
  <c r="AL471" i="7"/>
  <c r="AL2117" i="7"/>
  <c r="AL3676" i="7"/>
  <c r="AL5033" i="7"/>
  <c r="AL5584" i="7"/>
  <c r="AL4175" i="7"/>
  <c r="AL5214" i="7"/>
  <c r="AL2775" i="7"/>
  <c r="AL2613" i="7"/>
  <c r="AL1563" i="7"/>
  <c r="AL5034" i="7"/>
  <c r="AL5035" i="7"/>
  <c r="AL6966" i="7"/>
  <c r="AL4011" i="7"/>
  <c r="AL4695" i="7"/>
  <c r="AL5389" i="7"/>
  <c r="AL6631" i="7"/>
  <c r="AL3835" i="7"/>
  <c r="AL5766" i="7"/>
  <c r="AL6129" i="7"/>
  <c r="AL4530" i="7"/>
  <c r="AL4176" i="7"/>
  <c r="AL5036" i="7"/>
  <c r="AL6130" i="7"/>
  <c r="AL4177" i="7"/>
  <c r="AL4178" i="7"/>
  <c r="AL1750" i="7"/>
  <c r="AL7304" i="7"/>
  <c r="AL472" i="7"/>
  <c r="AL6479" i="7"/>
  <c r="AL2940" i="7"/>
  <c r="AL1913" i="7"/>
  <c r="AL1751" i="7"/>
  <c r="AL5585" i="7"/>
  <c r="AL2280" i="7"/>
  <c r="AL1000" i="7"/>
  <c r="AL3512" i="7"/>
  <c r="AL6967" i="7"/>
  <c r="AL6632" i="7"/>
  <c r="AL2614" i="7"/>
  <c r="AL4862" i="7"/>
  <c r="AL3677" i="7"/>
  <c r="AL3149" i="7"/>
  <c r="AL141" i="7"/>
  <c r="AL1179" i="7"/>
  <c r="AL6633" i="7"/>
  <c r="AL7305" i="7"/>
  <c r="AL7128" i="7"/>
  <c r="AL7306" i="7"/>
  <c r="AL3678" i="7"/>
  <c r="AL473" i="7"/>
  <c r="AL1564" i="7"/>
  <c r="AL6131" i="7"/>
  <c r="AL5215" i="7"/>
  <c r="AL7482" i="7"/>
  <c r="AL2281" i="7"/>
  <c r="AL3150" i="7"/>
  <c r="AL7307" i="7"/>
  <c r="AL6968" i="7"/>
  <c r="AL2439" i="7"/>
  <c r="AL7308" i="7"/>
  <c r="AL4360" i="7"/>
  <c r="AL7483" i="7"/>
  <c r="AL474" i="7"/>
  <c r="AL4361" i="7"/>
  <c r="AL7484" i="7"/>
  <c r="AL7309" i="7"/>
  <c r="AL4362" i="7"/>
  <c r="AL295" i="7"/>
  <c r="AL7310" i="7"/>
  <c r="AL1180" i="7"/>
  <c r="AL2282" i="7"/>
  <c r="AL6634" i="7"/>
  <c r="AL4012" i="7"/>
  <c r="AL2118" i="7"/>
  <c r="AL142" i="7"/>
  <c r="AL1373" i="7"/>
  <c r="AL5944" i="7"/>
  <c r="AL5390" i="7"/>
  <c r="AL1374" i="7"/>
  <c r="AL6805" i="7"/>
  <c r="AL3342" i="7"/>
  <c r="AL5391" i="7"/>
  <c r="AL5037" i="7"/>
  <c r="AL837" i="7"/>
  <c r="AL664" i="7"/>
  <c r="AL4696" i="7"/>
  <c r="AL5945" i="7"/>
  <c r="AL7129" i="7"/>
  <c r="AL6132" i="7"/>
  <c r="AL4531" i="7"/>
  <c r="AL4013" i="7"/>
  <c r="AL3151" i="7"/>
  <c r="AL4697" i="7"/>
  <c r="AL7311" i="7"/>
  <c r="AL838" i="7"/>
  <c r="AL3679" i="7"/>
  <c r="AL3513" i="7"/>
  <c r="AL2440" i="7"/>
  <c r="AL6480" i="7"/>
  <c r="AL4179" i="7"/>
  <c r="AL665" i="7"/>
  <c r="AL5216" i="7"/>
  <c r="AL7485" i="7"/>
  <c r="AL1565" i="7"/>
  <c r="AL3680" i="7"/>
  <c r="AL1914" i="7"/>
  <c r="AL143" i="7"/>
  <c r="AL3343" i="7"/>
  <c r="AL2615" i="7"/>
  <c r="AL6806" i="7"/>
  <c r="AL3836" i="7"/>
  <c r="AL4863" i="7"/>
  <c r="AL7312" i="7"/>
  <c r="AL4014" i="7"/>
  <c r="AL5392" i="7"/>
  <c r="AL4015" i="7"/>
  <c r="AL4363" i="7"/>
  <c r="AL1752" i="7"/>
  <c r="AL7313" i="7"/>
  <c r="AL2441" i="7"/>
  <c r="AL2283" i="7"/>
  <c r="AL2616" i="7"/>
  <c r="AL2941" i="7"/>
  <c r="AL2776" i="7"/>
  <c r="AL5946" i="7"/>
  <c r="AL5586" i="7"/>
  <c r="AL4532" i="7"/>
  <c r="AL2284" i="7"/>
  <c r="AL1753" i="7"/>
  <c r="AL5217" i="7"/>
  <c r="AL5767" i="7"/>
  <c r="AL3152" i="7"/>
  <c r="AL2119" i="7"/>
  <c r="AL3514" i="7"/>
  <c r="AL4364" i="7"/>
  <c r="AL475" i="7"/>
  <c r="AL6481" i="7"/>
  <c r="AL5393" i="7"/>
  <c r="AL2120" i="7"/>
  <c r="AL6287" i="7"/>
  <c r="AL5768" i="7"/>
  <c r="AL3837" i="7"/>
  <c r="AL6482" i="7"/>
  <c r="AL1566" i="7"/>
  <c r="AL2442" i="7"/>
  <c r="AL7486" i="7"/>
  <c r="AL1567" i="7"/>
  <c r="AL6483" i="7"/>
  <c r="AL6635" i="7"/>
  <c r="AL2942" i="7"/>
  <c r="AL3681" i="7"/>
  <c r="AL7130" i="7"/>
  <c r="AL2443" i="7"/>
  <c r="AL2777" i="7"/>
  <c r="AL144" i="7"/>
  <c r="AL2778" i="7"/>
  <c r="AL1568" i="7"/>
  <c r="AL1569" i="7"/>
  <c r="AL4016" i="7"/>
  <c r="AL5947" i="7"/>
  <c r="AL6288" i="7"/>
  <c r="AL2943" i="7"/>
  <c r="AL3838" i="7"/>
  <c r="AL666" i="7"/>
  <c r="AL2121" i="7"/>
  <c r="AL2444" i="7"/>
  <c r="AL6969" i="7"/>
  <c r="AL6484" i="7"/>
  <c r="AL2779" i="7"/>
  <c r="AL1375" i="7"/>
  <c r="AL1376" i="7"/>
  <c r="AL3839" i="7"/>
  <c r="AL7131" i="7"/>
  <c r="AL4533" i="7"/>
  <c r="AL3153" i="7"/>
  <c r="AL6289" i="7"/>
  <c r="AL3682" i="7"/>
  <c r="AL1754" i="7"/>
  <c r="AL6290" i="7"/>
  <c r="AL6970" i="7"/>
  <c r="AL2285" i="7"/>
  <c r="AL7487" i="7"/>
  <c r="AL4017" i="7"/>
  <c r="AL1915" i="7"/>
  <c r="AL6636" i="7"/>
  <c r="AL1181" i="7"/>
  <c r="AL2122" i="7"/>
  <c r="AL2780" i="7"/>
  <c r="AL6807" i="7"/>
  <c r="AL7132" i="7"/>
  <c r="AL1570" i="7"/>
  <c r="AL145" i="7"/>
  <c r="AL6485" i="7"/>
  <c r="AL4018" i="7"/>
  <c r="AL2944" i="7"/>
  <c r="AL146" i="7"/>
  <c r="AL4180" i="7"/>
  <c r="AL1001" i="7"/>
  <c r="AL4181" i="7"/>
  <c r="AL1182" i="7"/>
  <c r="AL1571" i="7"/>
  <c r="AL1002" i="7"/>
  <c r="AL1377" i="7"/>
  <c r="AL5394" i="7"/>
  <c r="AL5395" i="7"/>
  <c r="AL3515" i="7"/>
  <c r="AL6291" i="7"/>
  <c r="AL7314" i="7"/>
  <c r="AL1003" i="7"/>
  <c r="AL1755" i="7"/>
  <c r="AL5769" i="7"/>
  <c r="AL4534" i="7"/>
  <c r="AL2617" i="7"/>
  <c r="AL4365" i="7"/>
  <c r="AL4535" i="7"/>
  <c r="AL4536" i="7"/>
  <c r="AL4019" i="7"/>
  <c r="AL296" i="7"/>
  <c r="AL5587" i="7"/>
  <c r="AL1572" i="7"/>
  <c r="AL4182" i="7"/>
  <c r="AL4020" i="7"/>
  <c r="AL839" i="7"/>
  <c r="AL2286" i="7"/>
  <c r="AL2287" i="7"/>
  <c r="AL1573" i="7"/>
  <c r="AL3154" i="7"/>
  <c r="AL2288" i="7"/>
  <c r="AL4366" i="7"/>
  <c r="AL476" i="7"/>
  <c r="AL1378" i="7"/>
  <c r="AL4021" i="7"/>
  <c r="AL2618" i="7"/>
  <c r="AL3155" i="7"/>
  <c r="AL477" i="7"/>
  <c r="AL1916" i="7"/>
  <c r="AL2445" i="7"/>
  <c r="AL147" i="7"/>
  <c r="AL3840" i="7"/>
  <c r="AL478" i="7"/>
  <c r="AL7133" i="7"/>
  <c r="AL297" i="7"/>
  <c r="AL1379" i="7"/>
  <c r="AL4022" i="7"/>
  <c r="AL298" i="7"/>
  <c r="AL4698" i="7"/>
  <c r="AL2945" i="7"/>
  <c r="AL148" i="7"/>
  <c r="AL4699" i="7"/>
  <c r="AL667" i="7"/>
  <c r="AL4700" i="7"/>
  <c r="AL5038" i="7"/>
  <c r="AL2619" i="7"/>
  <c r="AL4701" i="7"/>
  <c r="AL299" i="7"/>
  <c r="AL6637" i="7"/>
  <c r="AL6971" i="7"/>
  <c r="AL1380" i="7"/>
  <c r="AL3841" i="7"/>
  <c r="AL3156" i="7"/>
  <c r="AL5948" i="7"/>
  <c r="AL1756" i="7"/>
  <c r="AL3157" i="7"/>
  <c r="AL2946" i="7"/>
  <c r="AL6292" i="7"/>
  <c r="AL4023" i="7"/>
  <c r="AL5949" i="7"/>
  <c r="AL668" i="7"/>
  <c r="AL840" i="7"/>
  <c r="AL7134" i="7"/>
  <c r="AL479" i="7"/>
  <c r="AL5039" i="7"/>
  <c r="AL1183" i="7"/>
  <c r="AL4024" i="7"/>
  <c r="AL6293" i="7"/>
  <c r="AL3683" i="7"/>
  <c r="AL2123" i="7"/>
  <c r="AL1381" i="7"/>
  <c r="AL3158" i="7"/>
  <c r="AL7135" i="7"/>
  <c r="AL4367" i="7"/>
  <c r="AL3516" i="7"/>
  <c r="AL5040" i="7"/>
  <c r="AL4025" i="7"/>
  <c r="AL3344" i="7"/>
  <c r="AL1382" i="7"/>
  <c r="AL3517" i="7"/>
  <c r="AL2124" i="7"/>
  <c r="AL2620" i="7"/>
  <c r="AL2446" i="7"/>
  <c r="AL841" i="7"/>
  <c r="AL4026" i="7"/>
  <c r="AL1184" i="7"/>
  <c r="AL3159" i="7"/>
  <c r="AL6808" i="7"/>
  <c r="AL6486" i="7"/>
  <c r="AL7315" i="7"/>
  <c r="AL1185" i="7"/>
  <c r="AL6294" i="7"/>
  <c r="AL6295" i="7"/>
  <c r="AL2447" i="7"/>
  <c r="AL2781" i="7"/>
  <c r="AL1383" i="7"/>
  <c r="AL7316" i="7"/>
  <c r="AL3842" i="7"/>
  <c r="AL2289" i="7"/>
  <c r="AL842" i="7"/>
  <c r="AL3843" i="7"/>
  <c r="AL6972" i="7"/>
  <c r="AL2947" i="7"/>
  <c r="AL5950" i="7"/>
  <c r="AL2621" i="7"/>
  <c r="AL7317" i="7"/>
  <c r="AL4864" i="7"/>
  <c r="AL6487" i="7"/>
  <c r="AL4537" i="7"/>
  <c r="AL3160" i="7"/>
  <c r="AL480" i="7"/>
  <c r="AL2448" i="7"/>
  <c r="AL1757" i="7"/>
  <c r="AL6296" i="7"/>
  <c r="AL4368" i="7"/>
  <c r="AL4538" i="7"/>
  <c r="AL7318" i="7"/>
  <c r="AL6638" i="7"/>
  <c r="AL5041" i="7"/>
  <c r="AL2622" i="7"/>
  <c r="AL843" i="7"/>
  <c r="AL4183" i="7"/>
  <c r="AL7488" i="7"/>
  <c r="AL3518" i="7"/>
  <c r="AL7489" i="7"/>
  <c r="AL1384" i="7"/>
  <c r="AL481" i="7"/>
  <c r="AL4184" i="7"/>
  <c r="AL2948" i="7"/>
  <c r="AL669" i="7"/>
  <c r="AL7136" i="7"/>
  <c r="AL2949" i="7"/>
  <c r="AL1917" i="7"/>
  <c r="AL4027" i="7"/>
  <c r="AL6488" i="7"/>
  <c r="AL1186" i="7"/>
  <c r="AL2782" i="7"/>
  <c r="AL5770" i="7"/>
  <c r="AL5042" i="7"/>
  <c r="AL1574" i="7"/>
  <c r="AL300" i="7"/>
  <c r="AL5588" i="7"/>
  <c r="AL1758" i="7"/>
  <c r="AL301" i="7"/>
  <c r="AL6639" i="7"/>
  <c r="AL5218" i="7"/>
  <c r="AL3519" i="7"/>
  <c r="AL3161" i="7"/>
  <c r="AL6640" i="7"/>
  <c r="AL5951" i="7"/>
  <c r="AL4028" i="7"/>
  <c r="AL4369" i="7"/>
  <c r="AL4185" i="7"/>
  <c r="AL2950" i="7"/>
  <c r="AL3844" i="7"/>
  <c r="AL5043" i="7"/>
  <c r="AL4865" i="7"/>
  <c r="AL2951" i="7"/>
  <c r="AL6297" i="7"/>
  <c r="AL2783" i="7"/>
  <c r="AL5589" i="7"/>
  <c r="AL3345" i="7"/>
  <c r="AL7137" i="7"/>
  <c r="AL5396" i="7"/>
  <c r="AL5397" i="7"/>
  <c r="AL4702" i="7"/>
  <c r="AL1385" i="7"/>
  <c r="AL6973" i="7"/>
  <c r="AL5398" i="7"/>
  <c r="AL149" i="7"/>
  <c r="AL2290" i="7"/>
  <c r="AL1187" i="7"/>
  <c r="AL1004" i="7"/>
  <c r="AL3845" i="7"/>
  <c r="AL6133" i="7"/>
  <c r="AL5044" i="7"/>
  <c r="AL7138" i="7"/>
  <c r="AL670" i="7"/>
  <c r="AL4703" i="7"/>
  <c r="AL2291" i="7"/>
  <c r="AL150" i="7"/>
  <c r="AL7490" i="7"/>
  <c r="AL1005" i="7"/>
  <c r="AL2623" i="7"/>
  <c r="AL4029" i="7"/>
  <c r="AL2952" i="7"/>
  <c r="AL1188" i="7"/>
  <c r="AL1918" i="7"/>
  <c r="AL5219" i="7"/>
  <c r="AL151" i="7"/>
  <c r="AL482" i="7"/>
  <c r="AL2292" i="7"/>
  <c r="AL7319" i="7"/>
  <c r="AL1189" i="7"/>
  <c r="AL5045" i="7"/>
  <c r="AL2953" i="7"/>
  <c r="AL3846" i="7"/>
  <c r="AL1919" i="7"/>
  <c r="AL6974" i="7"/>
  <c r="AL3162" i="7"/>
  <c r="AL302" i="7"/>
  <c r="AL2125" i="7"/>
  <c r="AL2449" i="7"/>
  <c r="AL6975" i="7"/>
  <c r="AL303" i="7"/>
  <c r="AL2293" i="7"/>
  <c r="AL1386" i="7"/>
  <c r="AL1575" i="7"/>
  <c r="AL7491" i="7"/>
  <c r="AL5771" i="7"/>
  <c r="AL7139" i="7"/>
  <c r="AL6134" i="7"/>
  <c r="AL6489" i="7"/>
  <c r="AL4370" i="7"/>
  <c r="AL4030" i="7"/>
  <c r="AL2624" i="7"/>
  <c r="AL671" i="7"/>
  <c r="AL6298" i="7"/>
  <c r="AL2954" i="7"/>
  <c r="AL5046" i="7"/>
  <c r="AL7320" i="7"/>
  <c r="AL2955" i="7"/>
  <c r="AL1190" i="7"/>
  <c r="AL2956" i="7"/>
  <c r="AL7140" i="7"/>
  <c r="AL152" i="7"/>
  <c r="AL2126" i="7"/>
  <c r="AL483" i="7"/>
  <c r="AL5952" i="7"/>
  <c r="AL1006" i="7"/>
  <c r="AL2127" i="7"/>
  <c r="AL1920" i="7"/>
  <c r="AL304" i="7"/>
  <c r="AL6976" i="7"/>
  <c r="AL2957" i="7"/>
  <c r="AL6299" i="7"/>
  <c r="AL4031" i="7"/>
  <c r="AL305" i="7"/>
  <c r="AL1387" i="7"/>
  <c r="AL153" i="7"/>
  <c r="AL1921" i="7"/>
  <c r="AL4539" i="7"/>
  <c r="AL1007" i="7"/>
  <c r="AL2958" i="7"/>
  <c r="AL306" i="7"/>
  <c r="AL6135" i="7"/>
  <c r="AL2784" i="7"/>
  <c r="AL7321" i="7"/>
  <c r="AL2625" i="7"/>
  <c r="AL3847" i="7"/>
  <c r="AL3848" i="7"/>
  <c r="AL1388" i="7"/>
  <c r="AL5590" i="7"/>
  <c r="AL6809" i="7"/>
  <c r="AL6490" i="7"/>
  <c r="AL3346" i="7"/>
  <c r="AL5772" i="7"/>
  <c r="AL3163" i="7"/>
  <c r="AL1191" i="7"/>
  <c r="AL5399" i="7"/>
  <c r="AL3164" i="7"/>
  <c r="AL2785" i="7"/>
  <c r="AL672" i="7"/>
  <c r="AL1922" i="7"/>
  <c r="AL3165" i="7"/>
  <c r="AL5591" i="7"/>
  <c r="AL3166" i="7"/>
  <c r="AL1576" i="7"/>
  <c r="AL3167" i="7"/>
  <c r="AL307" i="7"/>
  <c r="AL3520" i="7"/>
  <c r="AL3849" i="7"/>
  <c r="AL5400" i="7"/>
  <c r="AL308" i="7"/>
  <c r="AL4866" i="7"/>
  <c r="AL5953" i="7"/>
  <c r="AL6136" i="7"/>
  <c r="AL7492" i="7"/>
  <c r="AL5220" i="7"/>
  <c r="AL7141" i="7"/>
  <c r="AL2626" i="7"/>
  <c r="AL1192" i="7"/>
  <c r="AL154" i="7"/>
  <c r="AL7142" i="7"/>
  <c r="AL1008" i="7"/>
  <c r="AL844" i="7"/>
  <c r="AL5592" i="7"/>
  <c r="AL2786" i="7"/>
  <c r="AL4032" i="7"/>
  <c r="AL673" i="7"/>
  <c r="AL3347" i="7"/>
  <c r="AL6300" i="7"/>
  <c r="AL4371" i="7"/>
  <c r="AL1759" i="7"/>
  <c r="AL1193" i="7"/>
  <c r="AL5047" i="7"/>
  <c r="AL5401" i="7"/>
  <c r="AL5773" i="7"/>
  <c r="AL1009" i="7"/>
  <c r="AL2959" i="7"/>
  <c r="AL484" i="7"/>
  <c r="AL5954" i="7"/>
  <c r="AL1923" i="7"/>
  <c r="AL2627" i="7"/>
  <c r="AL4372" i="7"/>
  <c r="AL1194" i="7"/>
  <c r="AL5955" i="7"/>
  <c r="AL3521" i="7"/>
  <c r="AL4373" i="7"/>
  <c r="AL5402" i="7"/>
  <c r="AL5048" i="7"/>
  <c r="AL309" i="7"/>
  <c r="AL845" i="7"/>
  <c r="AL6137" i="7"/>
  <c r="AL6641" i="7"/>
  <c r="AL2128" i="7"/>
  <c r="AL155" i="7"/>
  <c r="AL5221" i="7"/>
  <c r="AL7493" i="7"/>
  <c r="AL846" i="7"/>
  <c r="AL674" i="7"/>
  <c r="AL2960" i="7"/>
  <c r="AL4704" i="7"/>
  <c r="AL3522" i="7"/>
  <c r="AL3684" i="7"/>
  <c r="AL3685" i="7"/>
  <c r="AL7494" i="7"/>
  <c r="AL2129" i="7"/>
  <c r="AL847" i="7"/>
  <c r="AL4033" i="7"/>
  <c r="AL3686" i="7"/>
  <c r="AL2130" i="7"/>
  <c r="AL7322" i="7"/>
  <c r="AL1389" i="7"/>
  <c r="AL1010" i="7"/>
  <c r="AL1011" i="7"/>
  <c r="AL7143" i="7"/>
  <c r="AL6810" i="7"/>
  <c r="AL7323" i="7"/>
  <c r="AL1012" i="7"/>
  <c r="AL310" i="7"/>
  <c r="AL2961" i="7"/>
  <c r="AL3687" i="7"/>
  <c r="AL1924" i="7"/>
  <c r="AL4705" i="7"/>
  <c r="AL4706" i="7"/>
  <c r="AL5049" i="7"/>
  <c r="AL2628" i="7"/>
  <c r="AL311" i="7"/>
  <c r="AL2294" i="7"/>
  <c r="AL1390" i="7"/>
  <c r="AL7324" i="7"/>
  <c r="AL6491" i="7"/>
  <c r="AL7495" i="7"/>
  <c r="AL5774" i="7"/>
  <c r="AL1013" i="7"/>
  <c r="AL3523" i="7"/>
  <c r="AL5222" i="7"/>
  <c r="AL485" i="7"/>
  <c r="AL6811" i="7"/>
  <c r="AL6492" i="7"/>
  <c r="AL7325" i="7"/>
  <c r="AL2295" i="7"/>
  <c r="AL2296" i="7"/>
  <c r="AL4867" i="7"/>
  <c r="AL5956" i="7"/>
  <c r="AL2131" i="7"/>
  <c r="AL2629" i="7"/>
  <c r="AL2630" i="7"/>
  <c r="AL4707" i="7"/>
  <c r="AL848" i="7"/>
  <c r="AL4034" i="7"/>
  <c r="AL1925" i="7"/>
  <c r="AL5403" i="7"/>
  <c r="AL5593" i="7"/>
  <c r="AL6977" i="7"/>
  <c r="AL2787" i="7"/>
  <c r="AL849" i="7"/>
  <c r="AL1760" i="7"/>
  <c r="AL1761" i="7"/>
  <c r="AL156" i="7"/>
  <c r="AL4540" i="7"/>
  <c r="AL5050" i="7"/>
  <c r="AL2788" i="7"/>
  <c r="AL2297" i="7"/>
  <c r="AL4186" i="7"/>
  <c r="AL1195" i="7"/>
  <c r="AL5957" i="7"/>
  <c r="AL1926" i="7"/>
  <c r="AL5404" i="7"/>
  <c r="AL5223" i="7"/>
  <c r="AL5775" i="7"/>
  <c r="AL4187" i="7"/>
  <c r="AL1196" i="7"/>
  <c r="AL312" i="7"/>
  <c r="AL313" i="7"/>
  <c r="AL1197" i="7"/>
  <c r="AL6642" i="7"/>
  <c r="AL850" i="7"/>
  <c r="AL3524" i="7"/>
  <c r="AL3688" i="7"/>
  <c r="AL4868" i="7"/>
  <c r="AL1014" i="7"/>
  <c r="AL675" i="7"/>
  <c r="AL6493" i="7"/>
  <c r="AL5405" i="7"/>
  <c r="AL4708" i="7"/>
  <c r="AL851" i="7"/>
  <c r="AL5406" i="7"/>
  <c r="AL5958" i="7"/>
  <c r="AL6494" i="7"/>
  <c r="AL486" i="7"/>
  <c r="AL4374" i="7"/>
  <c r="AL676" i="7"/>
  <c r="AL2631" i="7"/>
  <c r="AL2632" i="7"/>
  <c r="AL1015" i="7"/>
  <c r="AL1762" i="7"/>
  <c r="AL7144" i="7"/>
  <c r="AL7496" i="7"/>
  <c r="AL4035" i="7"/>
  <c r="AL3525" i="7"/>
  <c r="AL7326" i="7"/>
  <c r="AL3689" i="7"/>
  <c r="AL3348" i="7"/>
  <c r="AL487" i="7"/>
  <c r="AL1198" i="7"/>
  <c r="AL3850" i="7"/>
  <c r="AL2450" i="7"/>
  <c r="AL488" i="7"/>
  <c r="AL5594" i="7"/>
  <c r="AL4869" i="7"/>
  <c r="AL489" i="7"/>
  <c r="AL7497" i="7"/>
  <c r="AL1927" i="7"/>
  <c r="AL2633" i="7"/>
  <c r="AL1391" i="7"/>
  <c r="AL6138" i="7"/>
  <c r="AL7327" i="7"/>
  <c r="AL7328" i="7"/>
  <c r="AL852" i="7"/>
  <c r="AL7329" i="7"/>
  <c r="AL490" i="7"/>
  <c r="AL5776" i="7"/>
  <c r="AL5051" i="7"/>
  <c r="AL6643" i="7"/>
  <c r="AL4036" i="7"/>
  <c r="AL2789" i="7"/>
  <c r="AL5052" i="7"/>
  <c r="AL4541" i="7"/>
  <c r="AL1392" i="7"/>
  <c r="AL5053" i="7"/>
  <c r="AL5224" i="7"/>
  <c r="AL1763" i="7"/>
  <c r="AL4870" i="7"/>
  <c r="AL2451" i="7"/>
  <c r="AL4037" i="7"/>
  <c r="AL2790" i="7"/>
  <c r="AL5054" i="7"/>
  <c r="AL491" i="7"/>
  <c r="AL1577" i="7"/>
  <c r="AL3526" i="7"/>
  <c r="AL5055" i="7"/>
  <c r="AL5959" i="7"/>
  <c r="AL1578" i="7"/>
  <c r="AL4871" i="7"/>
  <c r="AL7498" i="7"/>
  <c r="AL4709" i="7"/>
  <c r="AL492" i="7"/>
  <c r="AL4710" i="7"/>
  <c r="AL2962" i="7"/>
  <c r="AL157" i="7"/>
  <c r="AL3168" i="7"/>
  <c r="AL158" i="7"/>
  <c r="AL1016" i="7"/>
  <c r="AL1393" i="7"/>
  <c r="AL1764" i="7"/>
  <c r="AL6978" i="7"/>
  <c r="AL1928" i="7"/>
  <c r="AL6495" i="7"/>
  <c r="AL1394" i="7"/>
  <c r="AL4375" i="7"/>
  <c r="AL2634" i="7"/>
  <c r="AL2963" i="7"/>
  <c r="AL4038" i="7"/>
  <c r="AL7330" i="7"/>
  <c r="AL5225" i="7"/>
  <c r="AL493" i="7"/>
  <c r="AL7145" i="7"/>
  <c r="AL853" i="7"/>
  <c r="AL3690" i="7"/>
  <c r="AL4711" i="7"/>
  <c r="AL4188" i="7"/>
  <c r="AL4189" i="7"/>
  <c r="AL5407" i="7"/>
  <c r="AL7499" i="7"/>
  <c r="AL1765" i="7"/>
  <c r="AL6139" i="7"/>
  <c r="AL159" i="7"/>
  <c r="AL7146" i="7"/>
  <c r="AL3169" i="7"/>
  <c r="AL5595" i="7"/>
  <c r="AL1929" i="7"/>
  <c r="AL6979" i="7"/>
  <c r="AL4039" i="7"/>
  <c r="AL5226" i="7"/>
  <c r="AL1766" i="7"/>
  <c r="AL4040" i="7"/>
  <c r="AL5777" i="7"/>
  <c r="AL4376" i="7"/>
  <c r="AL1395" i="7"/>
  <c r="AL6812" i="7"/>
  <c r="AL1930" i="7"/>
  <c r="AL854" i="7"/>
  <c r="AL4872" i="7"/>
  <c r="AL4377" i="7"/>
  <c r="AL3527" i="7"/>
  <c r="AL2964" i="7"/>
  <c r="AL160" i="7"/>
  <c r="AL5056" i="7"/>
  <c r="AL1767" i="7"/>
  <c r="AL4542" i="7"/>
  <c r="AL6813" i="7"/>
  <c r="AL3170" i="7"/>
  <c r="AL4378" i="7"/>
  <c r="AL5227" i="7"/>
  <c r="AL4379" i="7"/>
  <c r="AL4190" i="7"/>
  <c r="AL3528" i="7"/>
  <c r="AL1579" i="7"/>
  <c r="AL5057" i="7"/>
  <c r="AL4873" i="7"/>
  <c r="AL3171" i="7"/>
  <c r="AL314" i="7"/>
  <c r="AL161" i="7"/>
  <c r="AL6301" i="7"/>
  <c r="AL855" i="7"/>
  <c r="AL6814" i="7"/>
  <c r="AL494" i="7"/>
  <c r="AL677" i="7"/>
  <c r="AL1768" i="7"/>
  <c r="AL2132" i="7"/>
  <c r="AL2452" i="7"/>
  <c r="AL1017" i="7"/>
  <c r="AL856" i="7"/>
  <c r="AL5960" i="7"/>
  <c r="AL6980" i="7"/>
  <c r="AL678" i="7"/>
  <c r="AL4712" i="7"/>
  <c r="AL4191" i="7"/>
  <c r="AL5228" i="7"/>
  <c r="AL2965" i="7"/>
  <c r="AL1769" i="7"/>
  <c r="AL5778" i="7"/>
  <c r="AL4874" i="7"/>
  <c r="AL4875" i="7"/>
  <c r="AL1199" i="7"/>
  <c r="AL4192" i="7"/>
  <c r="AL6981" i="7"/>
  <c r="AL3851" i="7"/>
  <c r="AL6815" i="7"/>
  <c r="AL5961" i="7"/>
  <c r="AL2966" i="7"/>
  <c r="AL3691" i="7"/>
  <c r="AL2453" i="7"/>
  <c r="AL3349" i="7"/>
  <c r="AL1580" i="7"/>
  <c r="AL315" i="7"/>
  <c r="AL5596" i="7"/>
  <c r="AL2133" i="7"/>
  <c r="AL6816" i="7"/>
  <c r="AL2791" i="7"/>
  <c r="AL4876" i="7"/>
  <c r="AL4380" i="7"/>
  <c r="AL2134" i="7"/>
  <c r="AL5058" i="7"/>
  <c r="AL3529" i="7"/>
  <c r="AL7331" i="7"/>
  <c r="AL2967" i="7"/>
  <c r="AL2135" i="7"/>
  <c r="AL162" i="7"/>
  <c r="AL4193" i="7"/>
  <c r="AL3852" i="7"/>
  <c r="AL5779" i="7"/>
  <c r="AL1396" i="7"/>
  <c r="AL2454" i="7"/>
  <c r="AL1931" i="7"/>
  <c r="AL4194" i="7"/>
  <c r="AL2136" i="7"/>
  <c r="AL3350" i="7"/>
  <c r="AL6982" i="7"/>
  <c r="AL3172" i="7"/>
  <c r="AL7332" i="7"/>
  <c r="AL495" i="7"/>
  <c r="AL3530" i="7"/>
  <c r="AL316" i="7"/>
  <c r="AL4195" i="7"/>
  <c r="AL2298" i="7"/>
  <c r="AL1581" i="7"/>
  <c r="AL6983" i="7"/>
  <c r="AL5059" i="7"/>
  <c r="AL1582" i="7"/>
  <c r="AL5408" i="7"/>
  <c r="AL496" i="7"/>
  <c r="AL4041" i="7"/>
  <c r="AL4713" i="7"/>
  <c r="AL1018" i="7"/>
  <c r="AL7333" i="7"/>
  <c r="AL679" i="7"/>
  <c r="AL497" i="7"/>
  <c r="AL3853" i="7"/>
  <c r="AL5780" i="7"/>
  <c r="AL4196" i="7"/>
  <c r="AL857" i="7"/>
  <c r="AL680" i="7"/>
  <c r="AL1019" i="7"/>
  <c r="AL7500" i="7"/>
  <c r="AL7147" i="7"/>
  <c r="AL681" i="7"/>
  <c r="AL5409" i="7"/>
  <c r="AL6302" i="7"/>
  <c r="AL4381" i="7"/>
  <c r="AL1200" i="7"/>
  <c r="AL1397" i="7"/>
  <c r="AL5229" i="7"/>
  <c r="AL4382" i="7"/>
  <c r="AL1398" i="7"/>
  <c r="AL498" i="7"/>
  <c r="AL3351" i="7"/>
  <c r="AL2968" i="7"/>
  <c r="AL7501" i="7"/>
  <c r="AL5410" i="7"/>
  <c r="AL3352" i="7"/>
  <c r="AL4383" i="7"/>
  <c r="AL4042" i="7"/>
  <c r="AL5230" i="7"/>
  <c r="AL4543" i="7"/>
  <c r="AL1020" i="7"/>
  <c r="AL4043" i="7"/>
  <c r="AL5781" i="7"/>
  <c r="AL6817" i="7"/>
  <c r="AL7334" i="7"/>
  <c r="AL5060" i="7"/>
  <c r="AL6984" i="7"/>
  <c r="AL163" i="7"/>
  <c r="AL682" i="7"/>
  <c r="AL1583" i="7"/>
  <c r="AL858" i="7"/>
  <c r="AL5061" i="7"/>
  <c r="AL4044" i="7"/>
  <c r="AL4197" i="7"/>
  <c r="AL4045" i="7"/>
  <c r="AL3692" i="7"/>
  <c r="AL6496" i="7"/>
  <c r="AL1584" i="7"/>
  <c r="AJ4198" i="7"/>
  <c r="AJ7335" i="7"/>
  <c r="AJ3531" i="7"/>
  <c r="AJ1770" i="7"/>
  <c r="AJ3353" i="7"/>
  <c r="AJ5231" i="7"/>
  <c r="AJ2" i="7"/>
  <c r="AJ4877" i="7"/>
  <c r="AJ6985" i="7"/>
  <c r="AJ6986" i="7"/>
  <c r="AJ1201" i="7"/>
  <c r="AJ7336" i="7"/>
  <c r="AJ683" i="7"/>
  <c r="AJ3532" i="7"/>
  <c r="AJ2792" i="7"/>
  <c r="AJ4878" i="7"/>
  <c r="AJ5782" i="7"/>
  <c r="AJ4544" i="7"/>
  <c r="AJ5597" i="7"/>
  <c r="AJ7337" i="7"/>
  <c r="AJ3693" i="7"/>
  <c r="AJ4199" i="7"/>
  <c r="AJ4046" i="7"/>
  <c r="AJ1932" i="7"/>
  <c r="AJ3354" i="7"/>
  <c r="AJ4200" i="7"/>
  <c r="AJ164" i="7"/>
  <c r="AJ2793" i="7"/>
  <c r="AJ1933" i="7"/>
  <c r="AJ4879" i="7"/>
  <c r="AJ2794" i="7"/>
  <c r="AJ859" i="7"/>
  <c r="AJ4047" i="7"/>
  <c r="AJ3355" i="7"/>
  <c r="AJ4880" i="7"/>
  <c r="AJ5411" i="7"/>
  <c r="AJ7338" i="7"/>
  <c r="AJ4545" i="7"/>
  <c r="AJ3694" i="7"/>
  <c r="AJ2137" i="7"/>
  <c r="AJ4881" i="7"/>
  <c r="AJ2969" i="7"/>
  <c r="AJ7148" i="7"/>
  <c r="AJ5062" i="7"/>
  <c r="AJ1934" i="7"/>
  <c r="AJ6987" i="7"/>
  <c r="AJ3356" i="7"/>
  <c r="AJ4546" i="7"/>
  <c r="AJ5412" i="7"/>
  <c r="AJ4882" i="7"/>
  <c r="AJ4201" i="7"/>
  <c r="AJ5413" i="7"/>
  <c r="AJ6644" i="7"/>
  <c r="AJ1202" i="7"/>
  <c r="AJ4202" i="7"/>
  <c r="AJ4547" i="7"/>
  <c r="AJ6818" i="7"/>
  <c r="AJ4203" i="7"/>
  <c r="AJ1021" i="7"/>
  <c r="AJ5598" i="7"/>
  <c r="AJ5962" i="7"/>
  <c r="AJ6303" i="7"/>
  <c r="AJ1585" i="7"/>
  <c r="AJ1022" i="7"/>
  <c r="AJ317" i="7"/>
  <c r="AJ3173" i="7"/>
  <c r="AJ684" i="7"/>
  <c r="AJ5599" i="7"/>
  <c r="AJ4204" i="7"/>
  <c r="AJ2299" i="7"/>
  <c r="AJ2138" i="7"/>
  <c r="AJ3357" i="7"/>
  <c r="AJ1023" i="7"/>
  <c r="AJ2970" i="7"/>
  <c r="AJ4714" i="7"/>
  <c r="AJ3358" i="7"/>
  <c r="AJ3533" i="7"/>
  <c r="AJ6140" i="7"/>
  <c r="AJ2795" i="7"/>
  <c r="AJ860" i="7"/>
  <c r="AJ4048" i="7"/>
  <c r="AJ1203" i="7"/>
  <c r="AJ6304" i="7"/>
  <c r="AJ1024" i="7"/>
  <c r="AJ5414" i="7"/>
  <c r="AJ3359" i="7"/>
  <c r="AJ3695" i="7"/>
  <c r="AJ6645" i="7"/>
  <c r="AJ6141" i="7"/>
  <c r="AJ1204" i="7"/>
  <c r="AJ6497" i="7"/>
  <c r="AJ2300" i="7"/>
  <c r="AJ2796" i="7"/>
  <c r="AJ6142" i="7"/>
  <c r="AJ1025" i="7"/>
  <c r="AJ2971" i="7"/>
  <c r="AJ685" i="7"/>
  <c r="AJ4205" i="7"/>
  <c r="AJ4715" i="7"/>
  <c r="AJ4206" i="7"/>
  <c r="AJ6988" i="7"/>
  <c r="AJ5232" i="7"/>
  <c r="AJ165" i="7"/>
  <c r="AJ1399" i="7"/>
  <c r="AJ3696" i="7"/>
  <c r="AJ3360" i="7"/>
  <c r="AJ1400" i="7"/>
  <c r="AJ3854" i="7"/>
  <c r="AJ3855" i="7"/>
  <c r="AJ3361" i="7"/>
  <c r="AJ6305" i="7"/>
  <c r="AJ2797" i="7"/>
  <c r="AJ5783" i="7"/>
  <c r="AJ5233" i="7"/>
  <c r="AJ7149" i="7"/>
  <c r="AJ4716" i="7"/>
  <c r="AJ3534" i="7"/>
  <c r="AJ3" i="7"/>
  <c r="AJ4883" i="7"/>
  <c r="AJ3856" i="7"/>
  <c r="AJ6646" i="7"/>
  <c r="AJ4384" i="7"/>
  <c r="AJ5234" i="7"/>
  <c r="AJ6819" i="7"/>
  <c r="AJ7150" i="7"/>
  <c r="AJ1586" i="7"/>
  <c r="AJ1771" i="7"/>
  <c r="AJ5784" i="7"/>
  <c r="AJ861" i="7"/>
  <c r="AJ6143" i="7"/>
  <c r="AJ1026" i="7"/>
  <c r="AJ2635" i="7"/>
  <c r="AJ6306" i="7"/>
  <c r="AJ862" i="7"/>
  <c r="AJ318" i="7"/>
  <c r="AJ5600" i="7"/>
  <c r="AJ5963" i="7"/>
  <c r="AJ5601" i="7"/>
  <c r="AJ3362" i="7"/>
  <c r="AJ5602" i="7"/>
  <c r="AJ5063" i="7"/>
  <c r="AJ2798" i="7"/>
  <c r="AJ5603" i="7"/>
  <c r="AJ1401" i="7"/>
  <c r="AJ3174" i="7"/>
  <c r="AJ6144" i="7"/>
  <c r="AJ1027" i="7"/>
  <c r="AJ3175" i="7"/>
  <c r="AJ4548" i="7"/>
  <c r="AJ4385" i="7"/>
  <c r="AJ7151" i="7"/>
  <c r="AJ4884" i="7"/>
  <c r="AJ166" i="7"/>
  <c r="AJ7339" i="7"/>
  <c r="AJ1587" i="7"/>
  <c r="AJ4386" i="7"/>
  <c r="AJ6498" i="7"/>
  <c r="AJ4549" i="7"/>
  <c r="AJ499" i="7"/>
  <c r="AJ2636" i="7"/>
  <c r="AJ4" i="7"/>
  <c r="AJ3176" i="7"/>
  <c r="AJ6499" i="7"/>
  <c r="AJ1935" i="7"/>
  <c r="AJ5785" i="7"/>
  <c r="AJ167" i="7"/>
  <c r="AJ1772" i="7"/>
  <c r="AJ4207" i="7"/>
  <c r="AJ7152" i="7"/>
  <c r="AJ4550" i="7"/>
  <c r="AJ5235" i="7"/>
  <c r="AJ5786" i="7"/>
  <c r="AJ863" i="7"/>
  <c r="AJ7153" i="7"/>
  <c r="AJ3363" i="7"/>
  <c r="AJ2301" i="7"/>
  <c r="AJ6500" i="7"/>
  <c r="AJ3697" i="7"/>
  <c r="AJ4885" i="7"/>
  <c r="AJ2637" i="7"/>
  <c r="AJ4387" i="7"/>
  <c r="AJ1028" i="7"/>
  <c r="AJ2972" i="7"/>
  <c r="AJ3364" i="7"/>
  <c r="AJ1773" i="7"/>
  <c r="AJ6820" i="7"/>
  <c r="AJ4551" i="7"/>
  <c r="AJ6501" i="7"/>
  <c r="AJ1029" i="7"/>
  <c r="AJ3177" i="7"/>
  <c r="AJ5964" i="7"/>
  <c r="AJ1205" i="7"/>
  <c r="AJ1588" i="7"/>
  <c r="AJ6821" i="7"/>
  <c r="AJ864" i="7"/>
  <c r="AJ3365" i="7"/>
  <c r="AJ500" i="7"/>
  <c r="AJ2455" i="7"/>
  <c r="AJ6145" i="7"/>
  <c r="AJ2638" i="7"/>
  <c r="AJ3535" i="7"/>
  <c r="AJ6822" i="7"/>
  <c r="AJ2973" i="7"/>
  <c r="AJ4388" i="7"/>
  <c r="AJ3857" i="7"/>
  <c r="AJ5236" i="7"/>
  <c r="AJ4389" i="7"/>
  <c r="AJ6146" i="7"/>
  <c r="AJ6502" i="7"/>
  <c r="AJ7340" i="7"/>
  <c r="AJ2456" i="7"/>
  <c r="AJ1206" i="7"/>
  <c r="AJ1402" i="7"/>
  <c r="AJ5787" i="7"/>
  <c r="AJ6503" i="7"/>
  <c r="AJ1774" i="7"/>
  <c r="AJ3536" i="7"/>
  <c r="AJ5" i="7"/>
  <c r="AJ4208" i="7"/>
  <c r="AJ5237" i="7"/>
  <c r="AJ1030" i="7"/>
  <c r="AJ6823" i="7"/>
  <c r="AJ6504" i="7"/>
  <c r="AJ7154" i="7"/>
  <c r="AJ6989" i="7"/>
  <c r="AJ501" i="7"/>
  <c r="AJ3366" i="7"/>
  <c r="AJ3178" i="7"/>
  <c r="AJ6" i="7"/>
  <c r="AJ6990" i="7"/>
  <c r="AJ168" i="7"/>
  <c r="AJ5064" i="7"/>
  <c r="AJ2139" i="7"/>
  <c r="AJ4390" i="7"/>
  <c r="AJ3698" i="7"/>
  <c r="AJ1589" i="7"/>
  <c r="AJ3179" i="7"/>
  <c r="AJ5238" i="7"/>
  <c r="AJ4209" i="7"/>
  <c r="AJ1590" i="7"/>
  <c r="AJ1936" i="7"/>
  <c r="AJ5065" i="7"/>
  <c r="AJ1591" i="7"/>
  <c r="AJ4391" i="7"/>
  <c r="AJ7155" i="7"/>
  <c r="AJ4210" i="7"/>
  <c r="AJ2140" i="7"/>
  <c r="AJ4886" i="7"/>
  <c r="AJ6991" i="7"/>
  <c r="AJ4717" i="7"/>
  <c r="AJ4211" i="7"/>
  <c r="AJ4552" i="7"/>
  <c r="AJ502" i="7"/>
  <c r="AJ7" i="7"/>
  <c r="AJ4392" i="7"/>
  <c r="AJ3537" i="7"/>
  <c r="AJ7341" i="7"/>
  <c r="AJ3538" i="7"/>
  <c r="AJ6307" i="7"/>
  <c r="AJ4887" i="7"/>
  <c r="AJ2302" i="7"/>
  <c r="AJ6505" i="7"/>
  <c r="AJ686" i="7"/>
  <c r="AJ5066" i="7"/>
  <c r="AJ3367" i="7"/>
  <c r="AJ5415" i="7"/>
  <c r="AJ687" i="7"/>
  <c r="AJ1403" i="7"/>
  <c r="AJ2141" i="7"/>
  <c r="AJ4212" i="7"/>
  <c r="AJ6824" i="7"/>
  <c r="AJ6825" i="7"/>
  <c r="AJ4888" i="7"/>
  <c r="AJ688" i="7"/>
  <c r="AJ5788" i="7"/>
  <c r="AJ6308" i="7"/>
  <c r="AJ4049" i="7"/>
  <c r="AJ319" i="7"/>
  <c r="AJ1207" i="7"/>
  <c r="AJ5965" i="7"/>
  <c r="AJ1031" i="7"/>
  <c r="AJ2457" i="7"/>
  <c r="AJ5604" i="7"/>
  <c r="AJ1032" i="7"/>
  <c r="AJ3180" i="7"/>
  <c r="AJ5067" i="7"/>
  <c r="AJ3699" i="7"/>
  <c r="AJ6506" i="7"/>
  <c r="AJ1208" i="7"/>
  <c r="AJ4213" i="7"/>
  <c r="AJ2639" i="7"/>
  <c r="AJ4214" i="7"/>
  <c r="AJ865" i="7"/>
  <c r="AJ5068" i="7"/>
  <c r="AJ1404" i="7"/>
  <c r="AJ5966" i="7"/>
  <c r="AJ6647" i="7"/>
  <c r="AJ2458" i="7"/>
  <c r="AJ5239" i="7"/>
  <c r="AJ4050" i="7"/>
  <c r="AJ6309" i="7"/>
  <c r="AJ6826" i="7"/>
  <c r="AJ6507" i="7"/>
  <c r="AJ1937" i="7"/>
  <c r="AJ4393" i="7"/>
  <c r="AJ689" i="7"/>
  <c r="AJ2303" i="7"/>
  <c r="AJ2640" i="7"/>
  <c r="AJ3700" i="7"/>
  <c r="AJ6147" i="7"/>
  <c r="AJ8" i="7"/>
  <c r="AJ3701" i="7"/>
  <c r="AJ6148" i="7"/>
  <c r="AJ1592" i="7"/>
  <c r="AJ5967" i="7"/>
  <c r="AJ503" i="7"/>
  <c r="AJ3702" i="7"/>
  <c r="AJ7342" i="7"/>
  <c r="AJ2799" i="7"/>
  <c r="AJ4718" i="7"/>
  <c r="AJ1209" i="7"/>
  <c r="AJ3181" i="7"/>
  <c r="AJ504" i="7"/>
  <c r="AJ866" i="7"/>
  <c r="AJ2459" i="7"/>
  <c r="AJ7343" i="7"/>
  <c r="AJ6992" i="7"/>
  <c r="AJ320" i="7"/>
  <c r="AJ321" i="7"/>
  <c r="AJ5069" i="7"/>
  <c r="AJ6993" i="7"/>
  <c r="AJ3703" i="7"/>
  <c r="AJ3858" i="7"/>
  <c r="AJ4394" i="7"/>
  <c r="AJ3182" i="7"/>
  <c r="AJ5605" i="7"/>
  <c r="AJ867" i="7"/>
  <c r="AJ322" i="7"/>
  <c r="AJ505" i="7"/>
  <c r="AJ1593" i="7"/>
  <c r="AJ4051" i="7"/>
  <c r="AJ1938" i="7"/>
  <c r="AJ4395" i="7"/>
  <c r="AJ9" i="7"/>
  <c r="AJ3183" i="7"/>
  <c r="AJ1033" i="7"/>
  <c r="AJ2142" i="7"/>
  <c r="AJ4719" i="7"/>
  <c r="AJ10" i="7"/>
  <c r="AJ5789" i="7"/>
  <c r="AJ1939" i="7"/>
  <c r="AJ6310" i="7"/>
  <c r="AJ5240" i="7"/>
  <c r="AJ6648" i="7"/>
  <c r="AJ4553" i="7"/>
  <c r="AJ2974" i="7"/>
  <c r="AJ1034" i="7"/>
  <c r="AJ506" i="7"/>
  <c r="AJ5968" i="7"/>
  <c r="AJ4720" i="7"/>
  <c r="AJ1035" i="7"/>
  <c r="AJ690" i="7"/>
  <c r="AJ5969" i="7"/>
  <c r="AJ323" i="7"/>
  <c r="AJ3859" i="7"/>
  <c r="AJ2304" i="7"/>
  <c r="AJ5241" i="7"/>
  <c r="AJ324" i="7"/>
  <c r="AJ507" i="7"/>
  <c r="AJ1036" i="7"/>
  <c r="AJ5416" i="7"/>
  <c r="AJ5242" i="7"/>
  <c r="AJ5417" i="7"/>
  <c r="AJ4215" i="7"/>
  <c r="AJ1210" i="7"/>
  <c r="AJ1594" i="7"/>
  <c r="AJ868" i="7"/>
  <c r="AJ869" i="7"/>
  <c r="AJ5606" i="7"/>
  <c r="AJ3368" i="7"/>
  <c r="AJ2975" i="7"/>
  <c r="AJ1037" i="7"/>
  <c r="AJ4721" i="7"/>
  <c r="AJ6149" i="7"/>
  <c r="AJ11" i="7"/>
  <c r="AJ6994" i="7"/>
  <c r="AJ1211" i="7"/>
  <c r="AJ6827" i="7"/>
  <c r="AJ5607" i="7"/>
  <c r="AJ6649" i="7"/>
  <c r="AJ1405" i="7"/>
  <c r="AJ4216" i="7"/>
  <c r="AJ508" i="7"/>
  <c r="AJ3369" i="7"/>
  <c r="AJ1212" i="7"/>
  <c r="AJ509" i="7"/>
  <c r="AJ6150" i="7"/>
  <c r="AJ5608" i="7"/>
  <c r="AJ2460" i="7"/>
  <c r="AJ2976" i="7"/>
  <c r="AJ3860" i="7"/>
  <c r="AJ4554" i="7"/>
  <c r="AJ4217" i="7"/>
  <c r="AJ2305" i="7"/>
  <c r="AJ2800" i="7"/>
  <c r="AJ7344" i="7"/>
  <c r="AJ691" i="7"/>
  <c r="AJ2977" i="7"/>
  <c r="AJ1940" i="7"/>
  <c r="AJ1775" i="7"/>
  <c r="AJ1038" i="7"/>
  <c r="AJ692" i="7"/>
  <c r="AJ6828" i="7"/>
  <c r="AJ6508" i="7"/>
  <c r="AJ5418" i="7"/>
  <c r="AJ6829" i="7"/>
  <c r="AJ6151" i="7"/>
  <c r="AJ870" i="7"/>
  <c r="AJ5970" i="7"/>
  <c r="AJ5971" i="7"/>
  <c r="AJ12" i="7"/>
  <c r="AJ6509" i="7"/>
  <c r="AJ5609" i="7"/>
  <c r="AJ7345" i="7"/>
  <c r="AJ3539" i="7"/>
  <c r="AJ5419" i="7"/>
  <c r="AJ5790" i="7"/>
  <c r="AJ4889" i="7"/>
  <c r="AJ7156" i="7"/>
  <c r="AJ1039" i="7"/>
  <c r="AJ2641" i="7"/>
  <c r="AJ693" i="7"/>
  <c r="AJ4555" i="7"/>
  <c r="AJ169" i="7"/>
  <c r="AJ2306" i="7"/>
  <c r="AJ5420" i="7"/>
  <c r="AJ6650" i="7"/>
  <c r="AJ1595" i="7"/>
  <c r="AJ1776" i="7"/>
  <c r="AJ170" i="7"/>
  <c r="AJ2642" i="7"/>
  <c r="AJ5243" i="7"/>
  <c r="AJ6651" i="7"/>
  <c r="AJ3184" i="7"/>
  <c r="AJ694" i="7"/>
  <c r="AJ2307" i="7"/>
  <c r="AJ3704" i="7"/>
  <c r="AJ4556" i="7"/>
  <c r="AJ4218" i="7"/>
  <c r="AJ5972" i="7"/>
  <c r="AJ4219" i="7"/>
  <c r="AJ2978" i="7"/>
  <c r="AJ871" i="7"/>
  <c r="AJ6995" i="7"/>
  <c r="AJ171" i="7"/>
  <c r="AJ2461" i="7"/>
  <c r="AJ2979" i="7"/>
  <c r="AJ6652" i="7"/>
  <c r="AJ3370" i="7"/>
  <c r="AJ2980" i="7"/>
  <c r="AJ6996" i="7"/>
  <c r="AJ2643" i="7"/>
  <c r="AJ5610" i="7"/>
  <c r="AJ172" i="7"/>
  <c r="AJ4396" i="7"/>
  <c r="AJ5421" i="7"/>
  <c r="AJ1596" i="7"/>
  <c r="AJ5611" i="7"/>
  <c r="AJ6653" i="7"/>
  <c r="AJ325" i="7"/>
  <c r="AJ1406" i="7"/>
  <c r="AJ1040" i="7"/>
  <c r="AJ6997" i="7"/>
  <c r="AJ2143" i="7"/>
  <c r="AJ6998" i="7"/>
  <c r="AJ2801" i="7"/>
  <c r="AJ7346" i="7"/>
  <c r="AJ4220" i="7"/>
  <c r="AJ2144" i="7"/>
  <c r="AJ3705" i="7"/>
  <c r="AJ872" i="7"/>
  <c r="AJ1407" i="7"/>
  <c r="AJ4722" i="7"/>
  <c r="AJ5612" i="7"/>
  <c r="AJ3185" i="7"/>
  <c r="AJ6311" i="7"/>
  <c r="AJ2802" i="7"/>
  <c r="AJ2803" i="7"/>
  <c r="AJ4052" i="7"/>
  <c r="AJ2804" i="7"/>
  <c r="AJ5070" i="7"/>
  <c r="AJ6654" i="7"/>
  <c r="AJ2462" i="7"/>
  <c r="AJ3540" i="7"/>
  <c r="AJ2463" i="7"/>
  <c r="AJ4397" i="7"/>
  <c r="AJ4557" i="7"/>
  <c r="AJ3371" i="7"/>
  <c r="AJ510" i="7"/>
  <c r="AJ6830" i="7"/>
  <c r="AJ5244" i="7"/>
  <c r="AJ5422" i="7"/>
  <c r="AJ5973" i="7"/>
  <c r="AJ173" i="7"/>
  <c r="AJ6510" i="7"/>
  <c r="AJ511" i="7"/>
  <c r="AJ5613" i="7"/>
  <c r="AJ7157" i="7"/>
  <c r="AJ3706" i="7"/>
  <c r="AJ5245" i="7"/>
  <c r="AJ6511" i="7"/>
  <c r="AJ4221" i="7"/>
  <c r="AJ3707" i="7"/>
  <c r="AJ5974" i="7"/>
  <c r="AJ5791" i="7"/>
  <c r="AJ512" i="7"/>
  <c r="AJ326" i="7"/>
  <c r="AJ5246" i="7"/>
  <c r="AJ5247" i="7"/>
  <c r="AJ5975" i="7"/>
  <c r="AJ513" i="7"/>
  <c r="AJ1041" i="7"/>
  <c r="AJ174" i="7"/>
  <c r="AJ2145" i="7"/>
  <c r="AJ3708" i="7"/>
  <c r="AJ2644" i="7"/>
  <c r="AJ873" i="7"/>
  <c r="AJ4053" i="7"/>
  <c r="AJ2464" i="7"/>
  <c r="AJ2146" i="7"/>
  <c r="AJ5792" i="7"/>
  <c r="AJ2308" i="7"/>
  <c r="AJ4054" i="7"/>
  <c r="AJ327" i="7"/>
  <c r="AJ5423" i="7"/>
  <c r="AJ4055" i="7"/>
  <c r="AJ5793" i="7"/>
  <c r="AJ2147" i="7"/>
  <c r="AJ3541" i="7"/>
  <c r="AJ3186" i="7"/>
  <c r="AJ7347" i="7"/>
  <c r="AJ695" i="7"/>
  <c r="AJ1408" i="7"/>
  <c r="AJ7158" i="7"/>
  <c r="AJ514" i="7"/>
  <c r="AJ1941" i="7"/>
  <c r="AJ2309" i="7"/>
  <c r="AJ5794" i="7"/>
  <c r="AJ5614" i="7"/>
  <c r="AJ6512" i="7"/>
  <c r="AJ696" i="7"/>
  <c r="AJ1597" i="7"/>
  <c r="AJ3542" i="7"/>
  <c r="AJ5424" i="7"/>
  <c r="AJ4222" i="7"/>
  <c r="AJ3861" i="7"/>
  <c r="AJ5976" i="7"/>
  <c r="AJ1409" i="7"/>
  <c r="AJ6312" i="7"/>
  <c r="AJ4890" i="7"/>
  <c r="AJ1777" i="7"/>
  <c r="AJ3187" i="7"/>
  <c r="AJ1942" i="7"/>
  <c r="AJ2310" i="7"/>
  <c r="AJ5071" i="7"/>
  <c r="AJ2311" i="7"/>
  <c r="AJ6313" i="7"/>
  <c r="AJ697" i="7"/>
  <c r="AJ1213" i="7"/>
  <c r="AJ6831" i="7"/>
  <c r="AJ5425" i="7"/>
  <c r="AJ3188" i="7"/>
  <c r="AJ1778" i="7"/>
  <c r="AJ1779" i="7"/>
  <c r="AJ1214" i="7"/>
  <c r="AJ6655" i="7"/>
  <c r="AJ2465" i="7"/>
  <c r="AJ6999" i="7"/>
  <c r="AJ5977" i="7"/>
  <c r="AJ2645" i="7"/>
  <c r="AJ5426" i="7"/>
  <c r="AJ3543" i="7"/>
  <c r="AJ3544" i="7"/>
  <c r="AJ5795" i="7"/>
  <c r="AJ5248" i="7"/>
  <c r="AJ1598" i="7"/>
  <c r="AJ2981" i="7"/>
  <c r="AJ7000" i="7"/>
  <c r="AJ1599" i="7"/>
  <c r="AJ5249" i="7"/>
  <c r="AJ6314" i="7"/>
  <c r="AJ4398" i="7"/>
  <c r="AJ328" i="7"/>
  <c r="AJ6315" i="7"/>
  <c r="AJ6656" i="7"/>
  <c r="AJ4723" i="7"/>
  <c r="AJ5796" i="7"/>
  <c r="AJ175" i="7"/>
  <c r="AJ5427" i="7"/>
  <c r="AJ5978" i="7"/>
  <c r="AJ4223" i="7"/>
  <c r="AJ3862" i="7"/>
  <c r="AJ5979" i="7"/>
  <c r="AJ4891" i="7"/>
  <c r="AJ176" i="7"/>
  <c r="AJ1215" i="7"/>
  <c r="AJ4399" i="7"/>
  <c r="AJ4558" i="7"/>
  <c r="AJ1943" i="7"/>
  <c r="AJ1042" i="7"/>
  <c r="AJ4724" i="7"/>
  <c r="AJ2312" i="7"/>
  <c r="AJ5072" i="7"/>
  <c r="AJ4892" i="7"/>
  <c r="AJ1600" i="7"/>
  <c r="AJ5615" i="7"/>
  <c r="AJ1043" i="7"/>
  <c r="AJ2982" i="7"/>
  <c r="AJ4400" i="7"/>
  <c r="AJ6657" i="7"/>
  <c r="AJ7001" i="7"/>
  <c r="AJ5073" i="7"/>
  <c r="AJ4893" i="7"/>
  <c r="AJ3709" i="7"/>
  <c r="AJ3545" i="7"/>
  <c r="AJ4056" i="7"/>
  <c r="AJ7002" i="7"/>
  <c r="AJ4894" i="7"/>
  <c r="AJ6152" i="7"/>
  <c r="AJ4057" i="7"/>
  <c r="AJ5428" i="7"/>
  <c r="AJ6316" i="7"/>
  <c r="AJ3189" i="7"/>
  <c r="AJ4725" i="7"/>
  <c r="AJ3710" i="7"/>
  <c r="AJ3711" i="7"/>
  <c r="AJ1944" i="7"/>
  <c r="AJ6153" i="7"/>
  <c r="AJ6154" i="7"/>
  <c r="AJ6832" i="7"/>
  <c r="AJ2148" i="7"/>
  <c r="AJ7348" i="7"/>
  <c r="AJ5250" i="7"/>
  <c r="AJ2466" i="7"/>
  <c r="AJ6513" i="7"/>
  <c r="AJ4058" i="7"/>
  <c r="AJ4059" i="7"/>
  <c r="AJ5616" i="7"/>
  <c r="AJ1044" i="7"/>
  <c r="AJ3372" i="7"/>
  <c r="AJ177" i="7"/>
  <c r="AJ3190" i="7"/>
  <c r="AJ4895" i="7"/>
  <c r="AJ7349" i="7"/>
  <c r="AJ1601" i="7"/>
  <c r="AJ6514" i="7"/>
  <c r="AJ178" i="7"/>
  <c r="AJ13" i="7"/>
  <c r="AJ2467" i="7"/>
  <c r="AJ2149" i="7"/>
  <c r="AJ4224" i="7"/>
  <c r="AJ1410" i="7"/>
  <c r="AJ4060" i="7"/>
  <c r="AJ7350" i="7"/>
  <c r="AJ1216" i="7"/>
  <c r="AJ3191" i="7"/>
  <c r="AJ4559" i="7"/>
  <c r="AJ3192" i="7"/>
  <c r="AJ2983" i="7"/>
  <c r="AJ179" i="7"/>
  <c r="AJ3546" i="7"/>
  <c r="AJ6833" i="7"/>
  <c r="AJ6515" i="7"/>
  <c r="AJ5980" i="7"/>
  <c r="AJ515" i="7"/>
  <c r="AJ874" i="7"/>
  <c r="AJ3863" i="7"/>
  <c r="AJ2150" i="7"/>
  <c r="AJ1217" i="7"/>
  <c r="AJ1218" i="7"/>
  <c r="AJ1219" i="7"/>
  <c r="AJ698" i="7"/>
  <c r="AJ4560" i="7"/>
  <c r="AJ2984" i="7"/>
  <c r="AJ4896" i="7"/>
  <c r="AJ1602" i="7"/>
  <c r="AJ4561" i="7"/>
  <c r="AJ1220" i="7"/>
  <c r="AJ6834" i="7"/>
  <c r="AJ1221" i="7"/>
  <c r="AJ5981" i="7"/>
  <c r="AJ5074" i="7"/>
  <c r="AJ1411" i="7"/>
  <c r="AJ516" i="7"/>
  <c r="AJ4726" i="7"/>
  <c r="AJ180" i="7"/>
  <c r="AJ4562" i="7"/>
  <c r="AJ5075" i="7"/>
  <c r="AJ4727" i="7"/>
  <c r="AJ7159" i="7"/>
  <c r="AJ3193" i="7"/>
  <c r="AJ3712" i="7"/>
  <c r="AJ7003" i="7"/>
  <c r="AJ6317" i="7"/>
  <c r="AJ3373" i="7"/>
  <c r="AJ3194" i="7"/>
  <c r="AJ5797" i="7"/>
  <c r="AJ4225" i="7"/>
  <c r="AJ3547" i="7"/>
  <c r="AJ6155" i="7"/>
  <c r="AJ5798" i="7"/>
  <c r="AJ2985" i="7"/>
  <c r="AJ2986" i="7"/>
  <c r="AJ4897" i="7"/>
  <c r="AJ14" i="7"/>
  <c r="AJ5799" i="7"/>
  <c r="AJ3713" i="7"/>
  <c r="AJ6516" i="7"/>
  <c r="AJ4061" i="7"/>
  <c r="AJ2805" i="7"/>
  <c r="AJ875" i="7"/>
  <c r="AJ15" i="7"/>
  <c r="AJ4898" i="7"/>
  <c r="AJ1412" i="7"/>
  <c r="AJ6318" i="7"/>
  <c r="AJ3714" i="7"/>
  <c r="AJ6517" i="7"/>
  <c r="AJ3548" i="7"/>
  <c r="AJ2806" i="7"/>
  <c r="AJ1045" i="7"/>
  <c r="AJ2987" i="7"/>
  <c r="AJ6156" i="7"/>
  <c r="AJ6319" i="7"/>
  <c r="AJ3549" i="7"/>
  <c r="AJ7351" i="7"/>
  <c r="AJ181" i="7"/>
  <c r="AJ329" i="7"/>
  <c r="AJ330" i="7"/>
  <c r="AJ331" i="7"/>
  <c r="AJ16" i="7"/>
  <c r="AJ332" i="7"/>
  <c r="AJ5982" i="7"/>
  <c r="AJ3374" i="7"/>
  <c r="AJ5800" i="7"/>
  <c r="AJ5801" i="7"/>
  <c r="AJ5076" i="7"/>
  <c r="AJ699" i="7"/>
  <c r="AJ876" i="7"/>
  <c r="AJ5077" i="7"/>
  <c r="AJ7160" i="7"/>
  <c r="AJ1222" i="7"/>
  <c r="AJ4728" i="7"/>
  <c r="AJ182" i="7"/>
  <c r="AJ1413" i="7"/>
  <c r="AJ4401" i="7"/>
  <c r="AJ4899" i="7"/>
  <c r="AJ4402" i="7"/>
  <c r="AJ3375" i="7"/>
  <c r="AJ2151" i="7"/>
  <c r="AJ5983" i="7"/>
  <c r="AJ2313" i="7"/>
  <c r="AJ5251" i="7"/>
  <c r="AJ2646" i="7"/>
  <c r="AJ3864" i="7"/>
  <c r="AJ6835" i="7"/>
  <c r="AJ2988" i="7"/>
  <c r="AJ6518" i="7"/>
  <c r="AJ333" i="7"/>
  <c r="AJ3865" i="7"/>
  <c r="AJ3715" i="7"/>
  <c r="AJ7161" i="7"/>
  <c r="AJ1945" i="7"/>
  <c r="AJ4226" i="7"/>
  <c r="AJ4403" i="7"/>
  <c r="AJ700" i="7"/>
  <c r="AJ7352" i="7"/>
  <c r="AJ3550" i="7"/>
  <c r="AJ3195" i="7"/>
  <c r="AJ6658" i="7"/>
  <c r="AJ334" i="7"/>
  <c r="AJ4900" i="7"/>
  <c r="AJ17" i="7"/>
  <c r="AJ7004" i="7"/>
  <c r="AJ5984" i="7"/>
  <c r="AJ3866" i="7"/>
  <c r="AJ2807" i="7"/>
  <c r="AJ6836" i="7"/>
  <c r="AJ1780" i="7"/>
  <c r="AJ5617" i="7"/>
  <c r="AJ2989" i="7"/>
  <c r="AJ6157" i="7"/>
  <c r="AJ5618" i="7"/>
  <c r="AJ7353" i="7"/>
  <c r="AJ4563" i="7"/>
  <c r="AJ2152" i="7"/>
  <c r="AJ6659" i="7"/>
  <c r="AJ4729" i="7"/>
  <c r="AJ5252" i="7"/>
  <c r="AJ1946" i="7"/>
  <c r="AJ3867" i="7"/>
  <c r="AJ6320" i="7"/>
  <c r="AJ2647" i="7"/>
  <c r="AJ4404" i="7"/>
  <c r="AJ1414" i="7"/>
  <c r="AJ1223" i="7"/>
  <c r="AJ5802" i="7"/>
  <c r="AJ3196" i="7"/>
  <c r="AJ1415" i="7"/>
  <c r="AJ1224" i="7"/>
  <c r="AJ877" i="7"/>
  <c r="AJ3376" i="7"/>
  <c r="AJ2314" i="7"/>
  <c r="AJ517" i="7"/>
  <c r="AJ3551" i="7"/>
  <c r="AJ7162" i="7"/>
  <c r="AJ7354" i="7"/>
  <c r="AJ4405" i="7"/>
  <c r="AJ4227" i="7"/>
  <c r="AJ7355" i="7"/>
  <c r="AJ5619" i="7"/>
  <c r="AJ1225" i="7"/>
  <c r="AJ3868" i="7"/>
  <c r="AJ2808" i="7"/>
  <c r="AJ1046" i="7"/>
  <c r="AJ7005" i="7"/>
  <c r="AJ4406" i="7"/>
  <c r="AJ5078" i="7"/>
  <c r="AJ5985" i="7"/>
  <c r="AJ518" i="7"/>
  <c r="AJ2315" i="7"/>
  <c r="AJ6660" i="7"/>
  <c r="AJ1416" i="7"/>
  <c r="AJ1417" i="7"/>
  <c r="AJ4564" i="7"/>
  <c r="AJ1947" i="7"/>
  <c r="AJ6158" i="7"/>
  <c r="AJ5429" i="7"/>
  <c r="AJ5803" i="7"/>
  <c r="AJ5253" i="7"/>
  <c r="AJ1047" i="7"/>
  <c r="AJ4901" i="7"/>
  <c r="AJ1226" i="7"/>
  <c r="AJ18" i="7"/>
  <c r="AJ7356" i="7"/>
  <c r="AJ1781" i="7"/>
  <c r="AJ5079" i="7"/>
  <c r="AJ2468" i="7"/>
  <c r="AJ5254" i="7"/>
  <c r="AJ2990" i="7"/>
  <c r="AJ3197" i="7"/>
  <c r="AJ519" i="7"/>
  <c r="AJ3377" i="7"/>
  <c r="AJ5080" i="7"/>
  <c r="AJ5255" i="7"/>
  <c r="AJ6661" i="7"/>
  <c r="AJ4407" i="7"/>
  <c r="AJ7357" i="7"/>
  <c r="AJ4565" i="7"/>
  <c r="AJ5986" i="7"/>
  <c r="AJ1048" i="7"/>
  <c r="AJ1418" i="7"/>
  <c r="AJ4408" i="7"/>
  <c r="AJ3716" i="7"/>
  <c r="AJ3717" i="7"/>
  <c r="AJ6837" i="7"/>
  <c r="AJ3552" i="7"/>
  <c r="AJ335" i="7"/>
  <c r="AJ3869" i="7"/>
  <c r="AJ1603" i="7"/>
  <c r="AJ183" i="7"/>
  <c r="AJ1948" i="7"/>
  <c r="AJ19" i="7"/>
  <c r="AJ4566" i="7"/>
  <c r="AJ3378" i="7"/>
  <c r="AJ7006" i="7"/>
  <c r="AJ336" i="7"/>
  <c r="AJ3553" i="7"/>
  <c r="AJ6838" i="7"/>
  <c r="AJ4228" i="7"/>
  <c r="AJ2648" i="7"/>
  <c r="AJ4730" i="7"/>
  <c r="AJ1949" i="7"/>
  <c r="AJ6321" i="7"/>
  <c r="AJ4902" i="7"/>
  <c r="AJ2153" i="7"/>
  <c r="AJ520" i="7"/>
  <c r="AJ4567" i="7"/>
  <c r="AJ6662" i="7"/>
  <c r="AJ6839" i="7"/>
  <c r="AJ4903" i="7"/>
  <c r="AJ7007" i="7"/>
  <c r="AJ6159" i="7"/>
  <c r="AJ2809" i="7"/>
  <c r="AJ6322" i="7"/>
  <c r="AJ701" i="7"/>
  <c r="AJ6663" i="7"/>
  <c r="AJ6840" i="7"/>
  <c r="AJ4229" i="7"/>
  <c r="AJ6841" i="7"/>
  <c r="AJ878" i="7"/>
  <c r="AJ702" i="7"/>
  <c r="AJ2469" i="7"/>
  <c r="AJ521" i="7"/>
  <c r="AJ1782" i="7"/>
  <c r="AJ1227" i="7"/>
  <c r="AJ3379" i="7"/>
  <c r="AJ4731" i="7"/>
  <c r="AJ1419" i="7"/>
  <c r="AJ2154" i="7"/>
  <c r="AJ5430" i="7"/>
  <c r="AJ1783" i="7"/>
  <c r="AJ2470" i="7"/>
  <c r="AJ5987" i="7"/>
  <c r="AJ2991" i="7"/>
  <c r="AJ1784" i="7"/>
  <c r="AJ5988" i="7"/>
  <c r="AJ7163" i="7"/>
  <c r="AJ6664" i="7"/>
  <c r="AJ3198" i="7"/>
  <c r="AJ20" i="7"/>
  <c r="AJ3199" i="7"/>
  <c r="AJ5620" i="7"/>
  <c r="AJ7008" i="7"/>
  <c r="AJ522" i="7"/>
  <c r="AJ879" i="7"/>
  <c r="AJ2155" i="7"/>
  <c r="AJ703" i="7"/>
  <c r="AJ1228" i="7"/>
  <c r="AJ3200" i="7"/>
  <c r="AJ1785" i="7"/>
  <c r="AJ4409" i="7"/>
  <c r="AJ7009" i="7"/>
  <c r="AJ3718" i="7"/>
  <c r="AJ3719" i="7"/>
  <c r="AJ7164" i="7"/>
  <c r="AJ4568" i="7"/>
  <c r="AJ7358" i="7"/>
  <c r="AJ6842" i="7"/>
  <c r="AJ184" i="7"/>
  <c r="AJ7010" i="7"/>
  <c r="AJ1229" i="7"/>
  <c r="AJ1950" i="7"/>
  <c r="AJ4062" i="7"/>
  <c r="AJ5804" i="7"/>
  <c r="AJ7011" i="7"/>
  <c r="AJ3380" i="7"/>
  <c r="AJ2156" i="7"/>
  <c r="AJ2810" i="7"/>
  <c r="AJ2649" i="7"/>
  <c r="AJ2157" i="7"/>
  <c r="AJ1604" i="7"/>
  <c r="AJ5256" i="7"/>
  <c r="AJ7165" i="7"/>
  <c r="AJ4410" i="7"/>
  <c r="AJ1049" i="7"/>
  <c r="AJ4904" i="7"/>
  <c r="AJ4230" i="7"/>
  <c r="AJ2992" i="7"/>
  <c r="AJ21" i="7"/>
  <c r="AJ5805" i="7"/>
  <c r="AJ4411" i="7"/>
  <c r="AJ1786" i="7"/>
  <c r="AJ2811" i="7"/>
  <c r="AJ3870" i="7"/>
  <c r="AJ4231" i="7"/>
  <c r="AJ4905" i="7"/>
  <c r="AJ523" i="7"/>
  <c r="AJ3871" i="7"/>
  <c r="AJ524" i="7"/>
  <c r="AJ1230" i="7"/>
  <c r="AJ704" i="7"/>
  <c r="AJ4569" i="7"/>
  <c r="AJ6160" i="7"/>
  <c r="AJ7166" i="7"/>
  <c r="AJ5431" i="7"/>
  <c r="AJ5806" i="7"/>
  <c r="AJ880" i="7"/>
  <c r="AJ22" i="7"/>
  <c r="AJ2316" i="7"/>
  <c r="AJ2650" i="7"/>
  <c r="AJ3201" i="7"/>
  <c r="AJ4906" i="7"/>
  <c r="AJ705" i="7"/>
  <c r="AJ706" i="7"/>
  <c r="AJ6323" i="7"/>
  <c r="AJ4232" i="7"/>
  <c r="AJ2651" i="7"/>
  <c r="AJ6161" i="7"/>
  <c r="AJ4907" i="7"/>
  <c r="AJ6162" i="7"/>
  <c r="AJ4732" i="7"/>
  <c r="AJ3720" i="7"/>
  <c r="AJ6843" i="7"/>
  <c r="AJ7359" i="7"/>
  <c r="AJ5432" i="7"/>
  <c r="AJ4733" i="7"/>
  <c r="AJ185" i="7"/>
  <c r="AJ6519" i="7"/>
  <c r="AJ1050" i="7"/>
  <c r="AJ186" i="7"/>
  <c r="AJ3381" i="7"/>
  <c r="AJ525" i="7"/>
  <c r="AJ707" i="7"/>
  <c r="AJ3382" i="7"/>
  <c r="AJ2812" i="7"/>
  <c r="AJ881" i="7"/>
  <c r="AJ7360" i="7"/>
  <c r="AJ1420" i="7"/>
  <c r="AJ1421" i="7"/>
  <c r="AJ5989" i="7"/>
  <c r="AJ5257" i="7"/>
  <c r="AJ2652" i="7"/>
  <c r="AJ1951" i="7"/>
  <c r="AJ6844" i="7"/>
  <c r="AJ187" i="7"/>
  <c r="AJ4734" i="7"/>
  <c r="AJ708" i="7"/>
  <c r="AJ23" i="7"/>
  <c r="AJ709" i="7"/>
  <c r="AJ4233" i="7"/>
  <c r="AJ2158" i="7"/>
  <c r="AJ5081" i="7"/>
  <c r="AJ7167" i="7"/>
  <c r="AJ188" i="7"/>
  <c r="AJ4570" i="7"/>
  <c r="AJ6845" i="7"/>
  <c r="AJ882" i="7"/>
  <c r="AJ3202" i="7"/>
  <c r="AJ526" i="7"/>
  <c r="AJ710" i="7"/>
  <c r="AJ7168" i="7"/>
  <c r="AJ1787" i="7"/>
  <c r="AJ1231" i="7"/>
  <c r="AJ6665" i="7"/>
  <c r="AJ1952" i="7"/>
  <c r="AJ1953" i="7"/>
  <c r="AJ6324" i="7"/>
  <c r="AJ5621" i="7"/>
  <c r="AJ4063" i="7"/>
  <c r="AJ6325" i="7"/>
  <c r="AJ1605" i="7"/>
  <c r="AJ5990" i="7"/>
  <c r="AJ4908" i="7"/>
  <c r="AJ4234" i="7"/>
  <c r="AJ2653" i="7"/>
  <c r="AJ883" i="7"/>
  <c r="AJ4235" i="7"/>
  <c r="AJ5991" i="7"/>
  <c r="AJ711" i="7"/>
  <c r="AJ1051" i="7"/>
  <c r="AJ6520" i="7"/>
  <c r="AJ6521" i="7"/>
  <c r="AJ4412" i="7"/>
  <c r="AJ3383" i="7"/>
  <c r="AJ24" i="7"/>
  <c r="AJ6846" i="7"/>
  <c r="AJ4236" i="7"/>
  <c r="AJ527" i="7"/>
  <c r="AJ2654" i="7"/>
  <c r="AJ6163" i="7"/>
  <c r="AJ6666" i="7"/>
  <c r="AJ4735" i="7"/>
  <c r="AJ1052" i="7"/>
  <c r="AJ1053" i="7"/>
  <c r="AJ2471" i="7"/>
  <c r="AJ5622" i="7"/>
  <c r="AJ5623" i="7"/>
  <c r="AJ5624" i="7"/>
  <c r="AJ1606" i="7"/>
  <c r="AJ2317" i="7"/>
  <c r="AJ2318" i="7"/>
  <c r="AJ5433" i="7"/>
  <c r="AJ5807" i="7"/>
  <c r="AJ189" i="7"/>
  <c r="AJ5258" i="7"/>
  <c r="AJ2813" i="7"/>
  <c r="AJ2655" i="7"/>
  <c r="AJ3721" i="7"/>
  <c r="AJ3554" i="7"/>
  <c r="AJ7361" i="7"/>
  <c r="AJ4064" i="7"/>
  <c r="AJ6164" i="7"/>
  <c r="AJ6667" i="7"/>
  <c r="AJ7362" i="7"/>
  <c r="AJ4909" i="7"/>
  <c r="AJ7012" i="7"/>
  <c r="AJ4413" i="7"/>
  <c r="AJ2656" i="7"/>
  <c r="AJ5992" i="7"/>
  <c r="AJ6522" i="7"/>
  <c r="AJ2319" i="7"/>
  <c r="AJ7169" i="7"/>
  <c r="AJ3384" i="7"/>
  <c r="AJ1607" i="7"/>
  <c r="AJ5082" i="7"/>
  <c r="AJ1788" i="7"/>
  <c r="AJ2993" i="7"/>
  <c r="AJ3872" i="7"/>
  <c r="AJ3555" i="7"/>
  <c r="AJ884" i="7"/>
  <c r="AJ1054" i="7"/>
  <c r="AJ528" i="7"/>
  <c r="AJ4571" i="7"/>
  <c r="AJ7363" i="7"/>
  <c r="AJ4736" i="7"/>
  <c r="AJ4065" i="7"/>
  <c r="AJ6326" i="7"/>
  <c r="AJ190" i="7"/>
  <c r="AJ529" i="7"/>
  <c r="AJ7364" i="7"/>
  <c r="AJ6668" i="7"/>
  <c r="AJ4066" i="7"/>
  <c r="AJ530" i="7"/>
  <c r="AJ1422" i="7"/>
  <c r="AJ5625" i="7"/>
  <c r="AJ1608" i="7"/>
  <c r="AJ4414" i="7"/>
  <c r="AJ5626" i="7"/>
  <c r="AJ2994" i="7"/>
  <c r="AJ3556" i="7"/>
  <c r="AJ6847" i="7"/>
  <c r="AJ7365" i="7"/>
  <c r="AJ3385" i="7"/>
  <c r="AJ1423" i="7"/>
  <c r="AJ191" i="7"/>
  <c r="AJ1232" i="7"/>
  <c r="AJ3873" i="7"/>
  <c r="AJ7366" i="7"/>
  <c r="AJ3874" i="7"/>
  <c r="AJ7367" i="7"/>
  <c r="AJ5434" i="7"/>
  <c r="AJ531" i="7"/>
  <c r="AJ2657" i="7"/>
  <c r="AJ4237" i="7"/>
  <c r="AJ532" i="7"/>
  <c r="AJ25" i="7"/>
  <c r="AJ2658" i="7"/>
  <c r="AJ6669" i="7"/>
  <c r="AJ4415" i="7"/>
  <c r="AJ3875" i="7"/>
  <c r="AJ4067" i="7"/>
  <c r="AJ4068" i="7"/>
  <c r="AJ6327" i="7"/>
  <c r="AJ2320" i="7"/>
  <c r="AJ1954" i="7"/>
  <c r="AJ2159" i="7"/>
  <c r="AJ4238" i="7"/>
  <c r="AJ1955" i="7"/>
  <c r="AJ7170" i="7"/>
  <c r="AJ5083" i="7"/>
  <c r="AJ2321" i="7"/>
  <c r="AJ1956" i="7"/>
  <c r="AJ3203" i="7"/>
  <c r="AJ6328" i="7"/>
  <c r="AJ7368" i="7"/>
  <c r="AJ3876" i="7"/>
  <c r="AJ1055" i="7"/>
  <c r="AJ192" i="7"/>
  <c r="AJ4239" i="7"/>
  <c r="AJ4572" i="7"/>
  <c r="AJ2659" i="7"/>
  <c r="AJ6670" i="7"/>
  <c r="AJ337" i="7"/>
  <c r="AJ2322" i="7"/>
  <c r="AJ5627" i="7"/>
  <c r="AJ1789" i="7"/>
  <c r="AJ1424" i="7"/>
  <c r="AJ5435" i="7"/>
  <c r="AJ6671" i="7"/>
  <c r="AJ1233" i="7"/>
  <c r="AJ2995" i="7"/>
  <c r="AJ7171" i="7"/>
  <c r="AJ1056" i="7"/>
  <c r="AJ1057" i="7"/>
  <c r="AJ1790" i="7"/>
  <c r="AJ3557" i="7"/>
  <c r="AJ6165" i="7"/>
  <c r="AJ3204" i="7"/>
  <c r="AJ2814" i="7"/>
  <c r="AJ6329" i="7"/>
  <c r="AJ1957" i="7"/>
  <c r="AJ2660" i="7"/>
  <c r="AJ1791" i="7"/>
  <c r="AJ712" i="7"/>
  <c r="AJ4416" i="7"/>
  <c r="AJ7172" i="7"/>
  <c r="AJ1958" i="7"/>
  <c r="AJ533" i="7"/>
  <c r="AJ7013" i="7"/>
  <c r="AJ713" i="7"/>
  <c r="AJ338" i="7"/>
  <c r="AJ5436" i="7"/>
  <c r="AJ1058" i="7"/>
  <c r="AJ7369" i="7"/>
  <c r="AJ3205" i="7"/>
  <c r="AJ4910" i="7"/>
  <c r="AJ1425" i="7"/>
  <c r="AJ1609" i="7"/>
  <c r="AJ5808" i="7"/>
  <c r="AJ3722" i="7"/>
  <c r="AJ6848" i="7"/>
  <c r="AJ6849" i="7"/>
  <c r="AJ4417" i="7"/>
  <c r="AJ5809" i="7"/>
  <c r="AJ6330" i="7"/>
  <c r="AJ4240" i="7"/>
  <c r="AJ5993" i="7"/>
  <c r="AJ193" i="7"/>
  <c r="AJ1059" i="7"/>
  <c r="AJ3558" i="7"/>
  <c r="AJ534" i="7"/>
  <c r="AJ3386" i="7"/>
  <c r="AJ4737" i="7"/>
  <c r="AJ2661" i="7"/>
  <c r="AJ7370" i="7"/>
  <c r="AJ6523" i="7"/>
  <c r="AJ6166" i="7"/>
  <c r="AJ5259" i="7"/>
  <c r="AJ4573" i="7"/>
  <c r="AJ4911" i="7"/>
  <c r="AJ714" i="7"/>
  <c r="AJ7014" i="7"/>
  <c r="AJ5810" i="7"/>
  <c r="AJ2160" i="7"/>
  <c r="AJ5084" i="7"/>
  <c r="AJ2996" i="7"/>
  <c r="AJ7015" i="7"/>
  <c r="AJ4069" i="7"/>
  <c r="AJ5260" i="7"/>
  <c r="AJ1426" i="7"/>
  <c r="AJ715" i="7"/>
  <c r="AJ6672" i="7"/>
  <c r="AJ4574" i="7"/>
  <c r="AJ4912" i="7"/>
  <c r="AJ2997" i="7"/>
  <c r="AJ4738" i="7"/>
  <c r="AJ3206" i="7"/>
  <c r="AJ4739" i="7"/>
  <c r="AJ4740" i="7"/>
  <c r="AJ1610" i="7"/>
  <c r="AJ6673" i="7"/>
  <c r="AJ7016" i="7"/>
  <c r="AJ5628" i="7"/>
  <c r="AJ26" i="7"/>
  <c r="AJ27" i="7"/>
  <c r="AJ5994" i="7"/>
  <c r="AJ1060" i="7"/>
  <c r="AJ7371" i="7"/>
  <c r="AJ2662" i="7"/>
  <c r="AJ1234" i="7"/>
  <c r="AJ5085" i="7"/>
  <c r="AJ5086" i="7"/>
  <c r="AJ4741" i="7"/>
  <c r="AJ5811" i="7"/>
  <c r="AJ3723" i="7"/>
  <c r="AJ2323" i="7"/>
  <c r="AJ3207" i="7"/>
  <c r="AJ4742" i="7"/>
  <c r="AJ5812" i="7"/>
  <c r="AJ3208" i="7"/>
  <c r="AJ716" i="7"/>
  <c r="AJ2998" i="7"/>
  <c r="AJ4418" i="7"/>
  <c r="AJ5813" i="7"/>
  <c r="AJ5995" i="7"/>
  <c r="AJ5814" i="7"/>
  <c r="AJ1959" i="7"/>
  <c r="AJ28" i="7"/>
  <c r="AJ1427" i="7"/>
  <c r="AJ885" i="7"/>
  <c r="AJ4913" i="7"/>
  <c r="AJ1960" i="7"/>
  <c r="AJ1235" i="7"/>
  <c r="AJ4070" i="7"/>
  <c r="AJ3559" i="7"/>
  <c r="AJ5261" i="7"/>
  <c r="AJ6850" i="7"/>
  <c r="AJ535" i="7"/>
  <c r="AJ339" i="7"/>
  <c r="AJ6167" i="7"/>
  <c r="AJ6851" i="7"/>
  <c r="AJ2472" i="7"/>
  <c r="AJ1428" i="7"/>
  <c r="AJ2161" i="7"/>
  <c r="AJ3560" i="7"/>
  <c r="AJ29" i="7"/>
  <c r="AJ886" i="7"/>
  <c r="AJ194" i="7"/>
  <c r="AJ5262" i="7"/>
  <c r="AJ3387" i="7"/>
  <c r="AJ7372" i="7"/>
  <c r="AJ3388" i="7"/>
  <c r="AJ2162" i="7"/>
  <c r="AJ2324" i="7"/>
  <c r="AJ6852" i="7"/>
  <c r="AJ1429" i="7"/>
  <c r="AJ5437" i="7"/>
  <c r="AJ6524" i="7"/>
  <c r="AJ7173" i="7"/>
  <c r="AJ536" i="7"/>
  <c r="AJ4914" i="7"/>
  <c r="AJ5996" i="7"/>
  <c r="AJ5087" i="7"/>
  <c r="AJ6331" i="7"/>
  <c r="AJ7017" i="7"/>
  <c r="AJ6525" i="7"/>
  <c r="AJ5438" i="7"/>
  <c r="AJ1430" i="7"/>
  <c r="AJ6332" i="7"/>
  <c r="AJ5088" i="7"/>
  <c r="AJ2163" i="7"/>
  <c r="AJ4743" i="7"/>
  <c r="AJ1236" i="7"/>
  <c r="AJ6168" i="7"/>
  <c r="AJ4744" i="7"/>
  <c r="AJ4745" i="7"/>
  <c r="AJ1792" i="7"/>
  <c r="AJ1061" i="7"/>
  <c r="AJ3209" i="7"/>
  <c r="AJ2663" i="7"/>
  <c r="AJ6333" i="7"/>
  <c r="AJ7373" i="7"/>
  <c r="AJ4746" i="7"/>
  <c r="AJ5997" i="7"/>
  <c r="AJ7018" i="7"/>
  <c r="AJ5439" i="7"/>
  <c r="AJ2664" i="7"/>
  <c r="AJ1793" i="7"/>
  <c r="AJ2164" i="7"/>
  <c r="AJ2325" i="7"/>
  <c r="AJ1611" i="7"/>
  <c r="AJ5089" i="7"/>
  <c r="AJ7374" i="7"/>
  <c r="AJ1961" i="7"/>
  <c r="AJ3210" i="7"/>
  <c r="AJ7019" i="7"/>
  <c r="AJ6853" i="7"/>
  <c r="AJ195" i="7"/>
  <c r="AJ2473" i="7"/>
  <c r="AJ2665" i="7"/>
  <c r="AJ2165" i="7"/>
  <c r="AJ7020" i="7"/>
  <c r="AJ5815" i="7"/>
  <c r="AJ340" i="7"/>
  <c r="AJ4575" i="7"/>
  <c r="AJ4241" i="7"/>
  <c r="AJ3877" i="7"/>
  <c r="AJ5440" i="7"/>
  <c r="AJ3211" i="7"/>
  <c r="AJ5263" i="7"/>
  <c r="AJ3561" i="7"/>
  <c r="AJ7021" i="7"/>
  <c r="AJ6169" i="7"/>
  <c r="AJ341" i="7"/>
  <c r="AJ1062" i="7"/>
  <c r="AJ2999" i="7"/>
  <c r="AJ342" i="7"/>
  <c r="AJ537" i="7"/>
  <c r="AJ30" i="7"/>
  <c r="AJ6674" i="7"/>
  <c r="AJ3724" i="7"/>
  <c r="AJ5816" i="7"/>
  <c r="AJ6170" i="7"/>
  <c r="AJ1237" i="7"/>
  <c r="AJ4915" i="7"/>
  <c r="AJ4576" i="7"/>
  <c r="AJ7375" i="7"/>
  <c r="AJ6526" i="7"/>
  <c r="AJ4577" i="7"/>
  <c r="AJ5090" i="7"/>
  <c r="AJ3725" i="7"/>
  <c r="AJ4419" i="7"/>
  <c r="AJ4242" i="7"/>
  <c r="AJ6675" i="7"/>
  <c r="AJ6527" i="7"/>
  <c r="AJ1612" i="7"/>
  <c r="AJ31" i="7"/>
  <c r="AJ1962" i="7"/>
  <c r="AJ3562" i="7"/>
  <c r="AJ1613" i="7"/>
  <c r="AJ3000" i="7"/>
  <c r="AJ3212" i="7"/>
  <c r="AJ7022" i="7"/>
  <c r="AJ3213" i="7"/>
  <c r="AJ1431" i="7"/>
  <c r="AJ3001" i="7"/>
  <c r="AJ196" i="7"/>
  <c r="AJ197" i="7"/>
  <c r="AJ4747" i="7"/>
  <c r="AJ1794" i="7"/>
  <c r="AJ4578" i="7"/>
  <c r="AJ198" i="7"/>
  <c r="AJ2326" i="7"/>
  <c r="AJ4243" i="7"/>
  <c r="AJ4071" i="7"/>
  <c r="AJ4420" i="7"/>
  <c r="AJ4421" i="7"/>
  <c r="AJ2327" i="7"/>
  <c r="AJ2666" i="7"/>
  <c r="AJ3002" i="7"/>
  <c r="AJ3214" i="7"/>
  <c r="AJ5817" i="7"/>
  <c r="AJ1063" i="7"/>
  <c r="AJ4244" i="7"/>
  <c r="AJ5818" i="7"/>
  <c r="AJ2474" i="7"/>
  <c r="AJ2815" i="7"/>
  <c r="AJ5091" i="7"/>
  <c r="AJ4748" i="7"/>
  <c r="AJ4072" i="7"/>
  <c r="AJ3215" i="7"/>
  <c r="AJ343" i="7"/>
  <c r="AJ1238" i="7"/>
  <c r="AJ3563" i="7"/>
  <c r="AJ5264" i="7"/>
  <c r="AJ1432" i="7"/>
  <c r="AJ3003" i="7"/>
  <c r="AJ1795" i="7"/>
  <c r="AJ1239" i="7"/>
  <c r="AJ6676" i="7"/>
  <c r="AJ7023" i="7"/>
  <c r="AJ7376" i="7"/>
  <c r="AJ6677" i="7"/>
  <c r="AJ3004" i="7"/>
  <c r="AJ5441" i="7"/>
  <c r="AJ2166" i="7"/>
  <c r="AJ4245" i="7"/>
  <c r="AJ1796" i="7"/>
  <c r="AJ4579" i="7"/>
  <c r="AJ3216" i="7"/>
  <c r="AJ2667" i="7"/>
  <c r="AJ538" i="7"/>
  <c r="AJ1963" i="7"/>
  <c r="AJ3217" i="7"/>
  <c r="AJ4422" i="7"/>
  <c r="AJ6171" i="7"/>
  <c r="AJ5442" i="7"/>
  <c r="AJ4073" i="7"/>
  <c r="AJ3726" i="7"/>
  <c r="AJ3564" i="7"/>
  <c r="AJ6678" i="7"/>
  <c r="AJ6172" i="7"/>
  <c r="AJ2816" i="7"/>
  <c r="AJ4246" i="7"/>
  <c r="AJ2817" i="7"/>
  <c r="AJ4247" i="7"/>
  <c r="AJ3218" i="7"/>
  <c r="AJ6334" i="7"/>
  <c r="AJ5265" i="7"/>
  <c r="AJ1240" i="7"/>
  <c r="AJ199" i="7"/>
  <c r="AJ7174" i="7"/>
  <c r="AJ2668" i="7"/>
  <c r="AJ1064" i="7"/>
  <c r="AJ5443" i="7"/>
  <c r="AJ3565" i="7"/>
  <c r="AJ4074" i="7"/>
  <c r="AJ4749" i="7"/>
  <c r="AJ2328" i="7"/>
  <c r="AJ4248" i="7"/>
  <c r="AJ4916" i="7"/>
  <c r="AJ4580" i="7"/>
  <c r="AJ6679" i="7"/>
  <c r="AJ2818" i="7"/>
  <c r="AJ3727" i="7"/>
  <c r="AJ5629" i="7"/>
  <c r="AJ5444" i="7"/>
  <c r="AJ7377" i="7"/>
  <c r="AJ1433" i="7"/>
  <c r="AJ6854" i="7"/>
  <c r="AJ3566" i="7"/>
  <c r="AJ1614" i="7"/>
  <c r="AJ2167" i="7"/>
  <c r="AJ2669" i="7"/>
  <c r="AJ7378" i="7"/>
  <c r="AJ717" i="7"/>
  <c r="AJ1615" i="7"/>
  <c r="AJ5266" i="7"/>
  <c r="AJ7024" i="7"/>
  <c r="AJ539" i="7"/>
  <c r="AJ3005" i="7"/>
  <c r="AJ3006" i="7"/>
  <c r="AJ3728" i="7"/>
  <c r="AJ5630" i="7"/>
  <c r="AJ3878" i="7"/>
  <c r="AJ1065" i="7"/>
  <c r="AJ1797" i="7"/>
  <c r="AJ5445" i="7"/>
  <c r="AJ1798" i="7"/>
  <c r="AJ3729" i="7"/>
  <c r="AJ2819" i="7"/>
  <c r="AJ3219" i="7"/>
  <c r="AJ5631" i="7"/>
  <c r="AJ1799" i="7"/>
  <c r="AJ5267" i="7"/>
  <c r="AJ5632" i="7"/>
  <c r="AJ7379" i="7"/>
  <c r="AJ3389" i="7"/>
  <c r="AJ540" i="7"/>
  <c r="AJ4917" i="7"/>
  <c r="AJ5633" i="7"/>
  <c r="AJ200" i="7"/>
  <c r="AJ1434" i="7"/>
  <c r="AJ2475" i="7"/>
  <c r="AJ3730" i="7"/>
  <c r="AJ3879" i="7"/>
  <c r="AJ1435" i="7"/>
  <c r="AJ1436" i="7"/>
  <c r="AJ7025" i="7"/>
  <c r="AJ5268" i="7"/>
  <c r="AJ3731" i="7"/>
  <c r="AJ2476" i="7"/>
  <c r="AJ3567" i="7"/>
  <c r="AJ7175" i="7"/>
  <c r="AJ2329" i="7"/>
  <c r="AJ2477" i="7"/>
  <c r="AJ3390" i="7"/>
  <c r="AJ1437" i="7"/>
  <c r="AJ718" i="7"/>
  <c r="AJ6680" i="7"/>
  <c r="AJ5092" i="7"/>
  <c r="AJ2478" i="7"/>
  <c r="AJ4249" i="7"/>
  <c r="AJ3732" i="7"/>
  <c r="AJ719" i="7"/>
  <c r="AJ5634" i="7"/>
  <c r="AJ720" i="7"/>
  <c r="AJ4250" i="7"/>
  <c r="AJ2168" i="7"/>
  <c r="AJ3220" i="7"/>
  <c r="AJ3568" i="7"/>
  <c r="AJ3221" i="7"/>
  <c r="AJ1616" i="7"/>
  <c r="AJ541" i="7"/>
  <c r="AJ887" i="7"/>
  <c r="AJ5446" i="7"/>
  <c r="AJ721" i="7"/>
  <c r="AJ3733" i="7"/>
  <c r="AJ2330" i="7"/>
  <c r="AJ5093" i="7"/>
  <c r="AJ4750" i="7"/>
  <c r="AJ1241" i="7"/>
  <c r="AJ5094" i="7"/>
  <c r="AJ4918" i="7"/>
  <c r="AJ2169" i="7"/>
  <c r="AJ6335" i="7"/>
  <c r="AJ3222" i="7"/>
  <c r="AJ201" i="7"/>
  <c r="AJ4751" i="7"/>
  <c r="AJ3391" i="7"/>
  <c r="AJ2670" i="7"/>
  <c r="AJ3392" i="7"/>
  <c r="AJ7380" i="7"/>
  <c r="AJ2820" i="7"/>
  <c r="AJ5095" i="7"/>
  <c r="AJ6336" i="7"/>
  <c r="AJ4251" i="7"/>
  <c r="AJ6681" i="7"/>
  <c r="AJ3734" i="7"/>
  <c r="AJ1617" i="7"/>
  <c r="AJ3735" i="7"/>
  <c r="AJ888" i="7"/>
  <c r="AJ2170" i="7"/>
  <c r="AJ1438" i="7"/>
  <c r="AJ542" i="7"/>
  <c r="AJ1066" i="7"/>
  <c r="AJ6173" i="7"/>
  <c r="AJ6337" i="7"/>
  <c r="AJ6682" i="7"/>
  <c r="AJ202" i="7"/>
  <c r="AJ7176" i="7"/>
  <c r="AJ2479" i="7"/>
  <c r="AJ3007" i="7"/>
  <c r="AJ1242" i="7"/>
  <c r="AJ7026" i="7"/>
  <c r="AJ7381" i="7"/>
  <c r="AJ5269" i="7"/>
  <c r="AJ543" i="7"/>
  <c r="AJ3223" i="7"/>
  <c r="AJ1964" i="7"/>
  <c r="AJ6855" i="7"/>
  <c r="AJ4919" i="7"/>
  <c r="AJ7177" i="7"/>
  <c r="AJ6174" i="7"/>
  <c r="AJ3880" i="7"/>
  <c r="AJ2171" i="7"/>
  <c r="AJ5819" i="7"/>
  <c r="AJ5096" i="7"/>
  <c r="AJ5820" i="7"/>
  <c r="AJ7027" i="7"/>
  <c r="AJ4581" i="7"/>
  <c r="AJ4920" i="7"/>
  <c r="AJ3224" i="7"/>
  <c r="AJ3736" i="7"/>
  <c r="AJ889" i="7"/>
  <c r="AJ1439" i="7"/>
  <c r="AJ7382" i="7"/>
  <c r="AJ1243" i="7"/>
  <c r="AJ544" i="7"/>
  <c r="AJ5998" i="7"/>
  <c r="AJ890" i="7"/>
  <c r="AJ3393" i="7"/>
  <c r="AJ2821" i="7"/>
  <c r="AJ3008" i="7"/>
  <c r="AJ3009" i="7"/>
  <c r="AJ203" i="7"/>
  <c r="AJ1965" i="7"/>
  <c r="AJ4752" i="7"/>
  <c r="AJ545" i="7"/>
  <c r="AJ1966" i="7"/>
  <c r="AJ6683" i="7"/>
  <c r="AJ4921" i="7"/>
  <c r="AJ3881" i="7"/>
  <c r="AJ4075" i="7"/>
  <c r="AJ7178" i="7"/>
  <c r="AJ344" i="7"/>
  <c r="AJ6528" i="7"/>
  <c r="AJ3569" i="7"/>
  <c r="AJ3737" i="7"/>
  <c r="AJ1618" i="7"/>
  <c r="AJ2822" i="7"/>
  <c r="AJ4076" i="7"/>
  <c r="AJ1800" i="7"/>
  <c r="AJ2671" i="7"/>
  <c r="AJ7383" i="7"/>
  <c r="AJ6175" i="7"/>
  <c r="AJ4582" i="7"/>
  <c r="AJ2172" i="7"/>
  <c r="AJ6338" i="7"/>
  <c r="AJ6339" i="7"/>
  <c r="AJ7384" i="7"/>
  <c r="AJ4922" i="7"/>
  <c r="AJ1619" i="7"/>
  <c r="AJ2823" i="7"/>
  <c r="AJ6856" i="7"/>
  <c r="AJ722" i="7"/>
  <c r="AJ5999" i="7"/>
  <c r="AJ3738" i="7"/>
  <c r="AJ3394" i="7"/>
  <c r="AJ1067" i="7"/>
  <c r="AJ7028" i="7"/>
  <c r="AJ1620" i="7"/>
  <c r="AJ4423" i="7"/>
  <c r="AJ4077" i="7"/>
  <c r="AJ2824" i="7"/>
  <c r="AJ1068" i="7"/>
  <c r="AJ1069" i="7"/>
  <c r="AJ4753" i="7"/>
  <c r="AJ5447" i="7"/>
  <c r="AJ1801" i="7"/>
  <c r="AJ5821" i="7"/>
  <c r="AJ5097" i="7"/>
  <c r="AJ1440" i="7"/>
  <c r="AJ2825" i="7"/>
  <c r="AJ2826" i="7"/>
  <c r="AJ4078" i="7"/>
  <c r="AJ345" i="7"/>
  <c r="AJ7029" i="7"/>
  <c r="AJ4079" i="7"/>
  <c r="AJ5098" i="7"/>
  <c r="AJ4424" i="7"/>
  <c r="AJ3010" i="7"/>
  <c r="AJ6340" i="7"/>
  <c r="AJ2331" i="7"/>
  <c r="AJ204" i="7"/>
  <c r="AJ4252" i="7"/>
  <c r="AJ891" i="7"/>
  <c r="AJ6176" i="7"/>
  <c r="AJ205" i="7"/>
  <c r="AJ1621" i="7"/>
  <c r="AJ7030" i="7"/>
  <c r="AJ1967" i="7"/>
  <c r="AJ3882" i="7"/>
  <c r="AJ6529" i="7"/>
  <c r="AJ1802" i="7"/>
  <c r="AJ2173" i="7"/>
  <c r="AJ32" i="7"/>
  <c r="AJ6000" i="7"/>
  <c r="AJ723" i="7"/>
  <c r="AJ7385" i="7"/>
  <c r="AJ5270" i="7"/>
  <c r="AJ2332" i="7"/>
  <c r="AJ3570" i="7"/>
  <c r="AJ3883" i="7"/>
  <c r="AJ5448" i="7"/>
  <c r="AJ2672" i="7"/>
  <c r="AJ1968" i="7"/>
  <c r="AJ892" i="7"/>
  <c r="AJ3225" i="7"/>
  <c r="AJ3571" i="7"/>
  <c r="AJ4583" i="7"/>
  <c r="AJ6177" i="7"/>
  <c r="AJ1622" i="7"/>
  <c r="AJ1623" i="7"/>
  <c r="AJ2174" i="7"/>
  <c r="AJ1244" i="7"/>
  <c r="AJ1070" i="7"/>
  <c r="AJ6001" i="7"/>
  <c r="AJ5271" i="7"/>
  <c r="AJ6178" i="7"/>
  <c r="AJ4253" i="7"/>
  <c r="AJ6179" i="7"/>
  <c r="AJ3395" i="7"/>
  <c r="AJ6530" i="7"/>
  <c r="AJ4254" i="7"/>
  <c r="AJ206" i="7"/>
  <c r="AJ1245" i="7"/>
  <c r="AJ3884" i="7"/>
  <c r="AJ6002" i="7"/>
  <c r="AJ1071" i="7"/>
  <c r="AJ5635" i="7"/>
  <c r="AJ6684" i="7"/>
  <c r="AJ1246" i="7"/>
  <c r="AJ4080" i="7"/>
  <c r="AJ6685" i="7"/>
  <c r="AJ2333" i="7"/>
  <c r="AJ2827" i="7"/>
  <c r="AJ3396" i="7"/>
  <c r="AJ3397" i="7"/>
  <c r="AJ2480" i="7"/>
  <c r="AJ3885" i="7"/>
  <c r="AJ1969" i="7"/>
  <c r="AJ6003" i="7"/>
  <c r="AJ5099" i="7"/>
  <c r="AJ1247" i="7"/>
  <c r="AJ6341" i="7"/>
  <c r="AJ1970" i="7"/>
  <c r="AJ3886" i="7"/>
  <c r="AJ7031" i="7"/>
  <c r="AJ5100" i="7"/>
  <c r="AJ7032" i="7"/>
  <c r="AJ4425" i="7"/>
  <c r="AJ6004" i="7"/>
  <c r="AJ3398" i="7"/>
  <c r="AJ1248" i="7"/>
  <c r="AJ1249" i="7"/>
  <c r="AJ4426" i="7"/>
  <c r="AJ1072" i="7"/>
  <c r="AJ3399" i="7"/>
  <c r="AJ3400" i="7"/>
  <c r="AJ546" i="7"/>
  <c r="AJ6342" i="7"/>
  <c r="AJ547" i="7"/>
  <c r="AJ2334" i="7"/>
  <c r="AJ6343" i="7"/>
  <c r="AJ207" i="7"/>
  <c r="AJ548" i="7"/>
  <c r="AJ6344" i="7"/>
  <c r="AJ1971" i="7"/>
  <c r="AJ6857" i="7"/>
  <c r="AJ1073" i="7"/>
  <c r="AJ1250" i="7"/>
  <c r="AJ4255" i="7"/>
  <c r="AJ7179" i="7"/>
  <c r="AJ5636" i="7"/>
  <c r="AJ4584" i="7"/>
  <c r="AJ1972" i="7"/>
  <c r="AJ549" i="7"/>
  <c r="AJ5822" i="7"/>
  <c r="AJ893" i="7"/>
  <c r="AJ1251" i="7"/>
  <c r="AJ3226" i="7"/>
  <c r="AJ2673" i="7"/>
  <c r="AJ6531" i="7"/>
  <c r="AJ1803" i="7"/>
  <c r="AJ4923" i="7"/>
  <c r="AJ3401" i="7"/>
  <c r="AJ1804" i="7"/>
  <c r="AJ7386" i="7"/>
  <c r="AJ6005" i="7"/>
  <c r="AJ5449" i="7"/>
  <c r="AJ3402" i="7"/>
  <c r="AJ1441" i="7"/>
  <c r="AJ4754" i="7"/>
  <c r="AJ7180" i="7"/>
  <c r="AJ1973" i="7"/>
  <c r="AJ5101" i="7"/>
  <c r="AJ6345" i="7"/>
  <c r="AJ3403" i="7"/>
  <c r="AJ550" i="7"/>
  <c r="AJ6858" i="7"/>
  <c r="AJ724" i="7"/>
  <c r="AJ5637" i="7"/>
  <c r="AJ3572" i="7"/>
  <c r="AJ5450" i="7"/>
  <c r="AJ5272" i="7"/>
  <c r="AJ1442" i="7"/>
  <c r="AJ725" i="7"/>
  <c r="AJ894" i="7"/>
  <c r="AJ1443" i="7"/>
  <c r="AJ6532" i="7"/>
  <c r="AJ551" i="7"/>
  <c r="AJ5102" i="7"/>
  <c r="AJ2828" i="7"/>
  <c r="AJ6180" i="7"/>
  <c r="AJ4427" i="7"/>
  <c r="AJ5638" i="7"/>
  <c r="AJ6181" i="7"/>
  <c r="AJ6686" i="7"/>
  <c r="AJ6006" i="7"/>
  <c r="AJ2829" i="7"/>
  <c r="AJ6859" i="7"/>
  <c r="AJ2674" i="7"/>
  <c r="AJ4428" i="7"/>
  <c r="AJ1805" i="7"/>
  <c r="AJ6007" i="7"/>
  <c r="AJ726" i="7"/>
  <c r="AJ7181" i="7"/>
  <c r="AJ3573" i="7"/>
  <c r="AJ6346" i="7"/>
  <c r="AJ3739" i="7"/>
  <c r="AJ1074" i="7"/>
  <c r="AJ727" i="7"/>
  <c r="AJ6687" i="7"/>
  <c r="AJ4429" i="7"/>
  <c r="AJ1075" i="7"/>
  <c r="AJ2675" i="7"/>
  <c r="AJ4256" i="7"/>
  <c r="AJ3404" i="7"/>
  <c r="AJ552" i="7"/>
  <c r="AJ3740" i="7"/>
  <c r="AJ1252" i="7"/>
  <c r="AJ2335" i="7"/>
  <c r="AJ4924" i="7"/>
  <c r="AJ5103" i="7"/>
  <c r="AJ553" i="7"/>
  <c r="AJ3741" i="7"/>
  <c r="AJ1974" i="7"/>
  <c r="AJ3227" i="7"/>
  <c r="AJ6008" i="7"/>
  <c r="AJ3011" i="7"/>
  <c r="AJ4430" i="7"/>
  <c r="AJ208" i="7"/>
  <c r="AJ3742" i="7"/>
  <c r="AJ5823" i="7"/>
  <c r="AJ4755" i="7"/>
  <c r="AJ7182" i="7"/>
  <c r="AJ5824" i="7"/>
  <c r="AJ895" i="7"/>
  <c r="AJ346" i="7"/>
  <c r="AJ2175" i="7"/>
  <c r="AJ6009" i="7"/>
  <c r="AJ6347" i="7"/>
  <c r="AJ5451" i="7"/>
  <c r="AJ5273" i="7"/>
  <c r="AJ4925" i="7"/>
  <c r="AJ2336" i="7"/>
  <c r="AJ5104" i="7"/>
  <c r="AJ4756" i="7"/>
  <c r="AJ554" i="7"/>
  <c r="AJ6860" i="7"/>
  <c r="AJ5639" i="7"/>
  <c r="AJ1624" i="7"/>
  <c r="AJ2176" i="7"/>
  <c r="AJ5105" i="7"/>
  <c r="AJ1806" i="7"/>
  <c r="AJ6010" i="7"/>
  <c r="AJ3574" i="7"/>
  <c r="AJ728" i="7"/>
  <c r="AJ5106" i="7"/>
  <c r="AJ7033" i="7"/>
  <c r="AJ2481" i="7"/>
  <c r="AJ7183" i="7"/>
  <c r="AJ5274" i="7"/>
  <c r="AJ5452" i="7"/>
  <c r="AJ2676" i="7"/>
  <c r="AJ3887" i="7"/>
  <c r="AJ1625" i="7"/>
  <c r="AJ4431" i="7"/>
  <c r="AJ6348" i="7"/>
  <c r="AJ4757" i="7"/>
  <c r="AJ6533" i="7"/>
  <c r="AJ1076" i="7"/>
  <c r="AJ4585" i="7"/>
  <c r="AJ2177" i="7"/>
  <c r="AJ4257" i="7"/>
  <c r="AJ729" i="7"/>
  <c r="AJ2830" i="7"/>
  <c r="AJ2677" i="7"/>
  <c r="AJ3888" i="7"/>
  <c r="AJ5640" i="7"/>
  <c r="AJ4258" i="7"/>
  <c r="AJ6688" i="7"/>
  <c r="AJ2178" i="7"/>
  <c r="AJ2678" i="7"/>
  <c r="AJ3575" i="7"/>
  <c r="AJ4586" i="7"/>
  <c r="AJ6349" i="7"/>
  <c r="AJ4432" i="7"/>
  <c r="AJ7184" i="7"/>
  <c r="AJ3576" i="7"/>
  <c r="AJ3889" i="7"/>
  <c r="AJ5107" i="7"/>
  <c r="AJ1077" i="7"/>
  <c r="AJ1078" i="7"/>
  <c r="AJ2482" i="7"/>
  <c r="AJ555" i="7"/>
  <c r="AJ3012" i="7"/>
  <c r="AJ2483" i="7"/>
  <c r="AJ4587" i="7"/>
  <c r="AJ7185" i="7"/>
  <c r="AJ4259" i="7"/>
  <c r="AJ7034" i="7"/>
  <c r="AJ4588" i="7"/>
  <c r="AJ4758" i="7"/>
  <c r="AJ6182" i="7"/>
  <c r="AJ4260" i="7"/>
  <c r="AJ7186" i="7"/>
  <c r="AJ4759" i="7"/>
  <c r="AJ2484" i="7"/>
  <c r="AJ3228" i="7"/>
  <c r="AJ4760" i="7"/>
  <c r="AJ2179" i="7"/>
  <c r="AJ5453" i="7"/>
  <c r="AJ33" i="7"/>
  <c r="AJ5454" i="7"/>
  <c r="AJ34" i="7"/>
  <c r="AJ1253" i="7"/>
  <c r="AJ7187" i="7"/>
  <c r="AJ6183" i="7"/>
  <c r="AJ5455" i="7"/>
  <c r="AJ6861" i="7"/>
  <c r="AJ5108" i="7"/>
  <c r="AJ730" i="7"/>
  <c r="AJ6350" i="7"/>
  <c r="AJ1807" i="7"/>
  <c r="AJ4589" i="7"/>
  <c r="AJ6689" i="7"/>
  <c r="AJ4926" i="7"/>
  <c r="AJ209" i="7"/>
  <c r="AJ5825" i="7"/>
  <c r="AJ6011" i="7"/>
  <c r="AJ896" i="7"/>
  <c r="AJ7035" i="7"/>
  <c r="AJ1444" i="7"/>
  <c r="AJ347" i="7"/>
  <c r="AJ4081" i="7"/>
  <c r="AJ5109" i="7"/>
  <c r="AJ731" i="7"/>
  <c r="AJ1079" i="7"/>
  <c r="AJ4927" i="7"/>
  <c r="AJ556" i="7"/>
  <c r="AJ6184" i="7"/>
  <c r="AJ1975" i="7"/>
  <c r="AJ6185" i="7"/>
  <c r="AJ5456" i="7"/>
  <c r="AJ2337" i="7"/>
  <c r="AJ6012" i="7"/>
  <c r="AJ1445" i="7"/>
  <c r="AJ3577" i="7"/>
  <c r="AJ7188" i="7"/>
  <c r="AJ6690" i="7"/>
  <c r="AJ6862" i="7"/>
  <c r="AJ1080" i="7"/>
  <c r="AJ2338" i="7"/>
  <c r="AJ557" i="7"/>
  <c r="AJ6691" i="7"/>
  <c r="AJ5826" i="7"/>
  <c r="AJ6534" i="7"/>
  <c r="AJ732" i="7"/>
  <c r="AJ2485" i="7"/>
  <c r="AJ5275" i="7"/>
  <c r="AJ2679" i="7"/>
  <c r="AJ2180" i="7"/>
  <c r="AJ7036" i="7"/>
  <c r="AJ3890" i="7"/>
  <c r="AJ5457" i="7"/>
  <c r="AJ5827" i="7"/>
  <c r="AJ4590" i="7"/>
  <c r="AJ5458" i="7"/>
  <c r="AJ7037" i="7"/>
  <c r="AJ3743" i="7"/>
  <c r="AJ6535" i="7"/>
  <c r="AJ348" i="7"/>
  <c r="AJ558" i="7"/>
  <c r="AJ2831" i="7"/>
  <c r="AJ3744" i="7"/>
  <c r="AJ2486" i="7"/>
  <c r="AJ6692" i="7"/>
  <c r="AJ35" i="7"/>
  <c r="AJ733" i="7"/>
  <c r="AJ4761" i="7"/>
  <c r="AJ559" i="7"/>
  <c r="AJ1446" i="7"/>
  <c r="AJ6351" i="7"/>
  <c r="AJ6186" i="7"/>
  <c r="AJ5828" i="7"/>
  <c r="AJ2487" i="7"/>
  <c r="AJ1254" i="7"/>
  <c r="AJ2339" i="7"/>
  <c r="AJ1255" i="7"/>
  <c r="AJ1808" i="7"/>
  <c r="AJ6187" i="7"/>
  <c r="AJ1809" i="7"/>
  <c r="AJ1626" i="7"/>
  <c r="AJ1976" i="7"/>
  <c r="AJ1081" i="7"/>
  <c r="AJ6536" i="7"/>
  <c r="AJ6863" i="7"/>
  <c r="AJ1447" i="7"/>
  <c r="AJ6013" i="7"/>
  <c r="AJ1977" i="7"/>
  <c r="AJ3013" i="7"/>
  <c r="AJ7387" i="7"/>
  <c r="AJ4591" i="7"/>
  <c r="AJ6014" i="7"/>
  <c r="AJ3229" i="7"/>
  <c r="AJ4592" i="7"/>
  <c r="AJ1978" i="7"/>
  <c r="AJ5459" i="7"/>
  <c r="AJ7388" i="7"/>
  <c r="AJ1082" i="7"/>
  <c r="AJ4082" i="7"/>
  <c r="AJ1979" i="7"/>
  <c r="AJ4762" i="7"/>
  <c r="AJ3405" i="7"/>
  <c r="AJ3014" i="7"/>
  <c r="AJ2832" i="7"/>
  <c r="AJ3745" i="7"/>
  <c r="AJ1448" i="7"/>
  <c r="AJ2181" i="7"/>
  <c r="AJ560" i="7"/>
  <c r="AJ3230" i="7"/>
  <c r="AJ4593" i="7"/>
  <c r="AJ4763" i="7"/>
  <c r="AJ1627" i="7"/>
  <c r="AJ6015" i="7"/>
  <c r="AJ3015" i="7"/>
  <c r="AJ6016" i="7"/>
  <c r="AJ6188" i="7"/>
  <c r="AJ36" i="7"/>
  <c r="AJ349" i="7"/>
  <c r="AJ3891" i="7"/>
  <c r="AJ6352" i="7"/>
  <c r="AJ2833" i="7"/>
  <c r="AJ4594" i="7"/>
  <c r="AJ4595" i="7"/>
  <c r="AJ5641" i="7"/>
  <c r="AJ6537" i="7"/>
  <c r="AJ4261" i="7"/>
  <c r="AJ5829" i="7"/>
  <c r="AJ4433" i="7"/>
  <c r="AJ2488" i="7"/>
  <c r="AJ4262" i="7"/>
  <c r="AJ5460" i="7"/>
  <c r="AJ6693" i="7"/>
  <c r="AJ734" i="7"/>
  <c r="AJ2489" i="7"/>
  <c r="AJ897" i="7"/>
  <c r="AJ1256" i="7"/>
  <c r="AJ1628" i="7"/>
  <c r="AJ6694" i="7"/>
  <c r="AJ3016" i="7"/>
  <c r="AJ6864" i="7"/>
  <c r="AJ3746" i="7"/>
  <c r="AJ37" i="7"/>
  <c r="AJ3017" i="7"/>
  <c r="AJ5461" i="7"/>
  <c r="AJ4764" i="7"/>
  <c r="AJ2680" i="7"/>
  <c r="AJ898" i="7"/>
  <c r="AJ5642" i="7"/>
  <c r="AJ3892" i="7"/>
  <c r="AJ5830" i="7"/>
  <c r="AJ1980" i="7"/>
  <c r="AJ1083" i="7"/>
  <c r="AJ2681" i="7"/>
  <c r="AJ1810" i="7"/>
  <c r="AJ3747" i="7"/>
  <c r="AJ3748" i="7"/>
  <c r="AJ899" i="7"/>
  <c r="AJ3578" i="7"/>
  <c r="AJ2834" i="7"/>
  <c r="AJ3893" i="7"/>
  <c r="AJ5643" i="7"/>
  <c r="AJ3406" i="7"/>
  <c r="AJ1981" i="7"/>
  <c r="AJ6695" i="7"/>
  <c r="AJ5644" i="7"/>
  <c r="AJ7189" i="7"/>
  <c r="AJ1629" i="7"/>
  <c r="AJ4596" i="7"/>
  <c r="AJ5645" i="7"/>
  <c r="AJ6696" i="7"/>
  <c r="AJ1449" i="7"/>
  <c r="AJ1811" i="7"/>
  <c r="AJ7038" i="7"/>
  <c r="AJ4263" i="7"/>
  <c r="AJ1084" i="7"/>
  <c r="AJ1450" i="7"/>
  <c r="AJ7389" i="7"/>
  <c r="AJ6697" i="7"/>
  <c r="AJ1630" i="7"/>
  <c r="AJ4083" i="7"/>
  <c r="AJ5276" i="7"/>
  <c r="AJ3407" i="7"/>
  <c r="AJ2340" i="7"/>
  <c r="AJ5277" i="7"/>
  <c r="AJ561" i="7"/>
  <c r="AJ1451" i="7"/>
  <c r="AJ210" i="7"/>
  <c r="AJ6698" i="7"/>
  <c r="AJ1085" i="7"/>
  <c r="AJ6538" i="7"/>
  <c r="AJ3018" i="7"/>
  <c r="AJ735" i="7"/>
  <c r="AJ4264" i="7"/>
  <c r="AJ2341" i="7"/>
  <c r="AJ3579" i="7"/>
  <c r="AJ7390" i="7"/>
  <c r="AJ4765" i="7"/>
  <c r="AJ38" i="7"/>
  <c r="AJ736" i="7"/>
  <c r="AJ5831" i="7"/>
  <c r="AJ5110" i="7"/>
  <c r="AJ3749" i="7"/>
  <c r="AJ5832" i="7"/>
  <c r="AJ1631" i="7"/>
  <c r="AJ1632" i="7"/>
  <c r="AJ3019" i="7"/>
  <c r="AJ6017" i="7"/>
  <c r="AJ7391" i="7"/>
  <c r="AJ1812" i="7"/>
  <c r="AJ4597" i="7"/>
  <c r="AJ3408" i="7"/>
  <c r="AJ6539" i="7"/>
  <c r="AJ6018" i="7"/>
  <c r="AJ1257" i="7"/>
  <c r="AJ5111" i="7"/>
  <c r="AJ39" i="7"/>
  <c r="AJ3750" i="7"/>
  <c r="AJ1982" i="7"/>
  <c r="AJ2682" i="7"/>
  <c r="AJ2490" i="7"/>
  <c r="AJ4265" i="7"/>
  <c r="AJ6353" i="7"/>
  <c r="AJ3894" i="7"/>
  <c r="AJ6540" i="7"/>
  <c r="AJ7190" i="7"/>
  <c r="AJ1633" i="7"/>
  <c r="AJ6189" i="7"/>
  <c r="AJ1634" i="7"/>
  <c r="AJ900" i="7"/>
  <c r="AJ1635" i="7"/>
  <c r="AJ3020" i="7"/>
  <c r="AJ1258" i="7"/>
  <c r="AJ4434" i="7"/>
  <c r="AJ4435" i="7"/>
  <c r="AJ5278" i="7"/>
  <c r="AJ6865" i="7"/>
  <c r="AJ1259" i="7"/>
  <c r="AJ7392" i="7"/>
  <c r="AJ6190" i="7"/>
  <c r="AJ350" i="7"/>
  <c r="AJ4766" i="7"/>
  <c r="AJ1983" i="7"/>
  <c r="AJ351" i="7"/>
  <c r="AJ5112" i="7"/>
  <c r="AJ352" i="7"/>
  <c r="AJ1260" i="7"/>
  <c r="AJ5113" i="7"/>
  <c r="AJ562" i="7"/>
  <c r="AJ5646" i="7"/>
  <c r="AJ211" i="7"/>
  <c r="AJ2342" i="7"/>
  <c r="AJ1984" i="7"/>
  <c r="AJ1086" i="7"/>
  <c r="AJ3895" i="7"/>
  <c r="AJ1636" i="7"/>
  <c r="AJ1087" i="7"/>
  <c r="AJ2835" i="7"/>
  <c r="AJ3751" i="7"/>
  <c r="AJ4767" i="7"/>
  <c r="AJ563" i="7"/>
  <c r="AJ1452" i="7"/>
  <c r="AJ353" i="7"/>
  <c r="AJ6019" i="7"/>
  <c r="AJ4266" i="7"/>
  <c r="AJ1813" i="7"/>
  <c r="AJ3896" i="7"/>
  <c r="AJ6020" i="7"/>
  <c r="AJ5647" i="7"/>
  <c r="AJ6866" i="7"/>
  <c r="AJ1637" i="7"/>
  <c r="AJ1261" i="7"/>
  <c r="AJ5648" i="7"/>
  <c r="AJ6867" i="7"/>
  <c r="AJ1262" i="7"/>
  <c r="AJ5279" i="7"/>
  <c r="AJ4267" i="7"/>
  <c r="AJ6699" i="7"/>
  <c r="AJ1453" i="7"/>
  <c r="AJ2491" i="7"/>
  <c r="AJ4598" i="7"/>
  <c r="AJ6541" i="7"/>
  <c r="AJ6191" i="7"/>
  <c r="AJ3580" i="7"/>
  <c r="AJ2683" i="7"/>
  <c r="AJ1454" i="7"/>
  <c r="AJ3021" i="7"/>
  <c r="AJ7393" i="7"/>
  <c r="AJ1638" i="7"/>
  <c r="AJ7039" i="7"/>
  <c r="AJ2182" i="7"/>
  <c r="AJ901" i="7"/>
  <c r="AJ5280" i="7"/>
  <c r="AJ3409" i="7"/>
  <c r="AJ5462" i="7"/>
  <c r="AJ7394" i="7"/>
  <c r="AJ1088" i="7"/>
  <c r="AJ4084" i="7"/>
  <c r="AJ1985" i="7"/>
  <c r="AJ3752" i="7"/>
  <c r="AJ1986" i="7"/>
  <c r="AJ1455" i="7"/>
  <c r="AJ3897" i="7"/>
  <c r="AJ3231" i="7"/>
  <c r="AJ5649" i="7"/>
  <c r="AJ3753" i="7"/>
  <c r="AJ4436" i="7"/>
  <c r="AJ5281" i="7"/>
  <c r="AJ354" i="7"/>
  <c r="AJ3410" i="7"/>
  <c r="AJ3898" i="7"/>
  <c r="AJ4768" i="7"/>
  <c r="AJ212" i="7"/>
  <c r="AJ737" i="7"/>
  <c r="AJ6354" i="7"/>
  <c r="AJ5650" i="7"/>
  <c r="AJ3232" i="7"/>
  <c r="AJ40" i="7"/>
  <c r="AJ1987" i="7"/>
  <c r="AJ4769" i="7"/>
  <c r="AJ5114" i="7"/>
  <c r="AJ6192" i="7"/>
  <c r="AJ4085" i="7"/>
  <c r="AJ5651" i="7"/>
  <c r="AJ1814" i="7"/>
  <c r="AJ1089" i="7"/>
  <c r="AJ2492" i="7"/>
  <c r="AJ6355" i="7"/>
  <c r="AJ6700" i="7"/>
  <c r="AJ564" i="7"/>
  <c r="AJ1456" i="7"/>
  <c r="AJ355" i="7"/>
  <c r="AJ5652" i="7"/>
  <c r="AJ6193" i="7"/>
  <c r="AJ6868" i="7"/>
  <c r="AJ1263" i="7"/>
  <c r="AJ3899" i="7"/>
  <c r="AJ3411" i="7"/>
  <c r="AJ7395" i="7"/>
  <c r="AJ7040" i="7"/>
  <c r="AJ6194" i="7"/>
  <c r="AJ1639" i="7"/>
  <c r="AJ2493" i="7"/>
  <c r="AJ5833" i="7"/>
  <c r="AJ4599" i="7"/>
  <c r="AJ4437" i="7"/>
  <c r="AJ565" i="7"/>
  <c r="AJ3022" i="7"/>
  <c r="AJ7191" i="7"/>
  <c r="AJ3412" i="7"/>
  <c r="AJ6701" i="7"/>
  <c r="AJ3023" i="7"/>
  <c r="AJ6356" i="7"/>
  <c r="AJ6195" i="7"/>
  <c r="AJ4600" i="7"/>
  <c r="AJ6021" i="7"/>
  <c r="AJ356" i="7"/>
  <c r="AJ2836" i="7"/>
  <c r="AJ566" i="7"/>
  <c r="AJ5282" i="7"/>
  <c r="AJ2183" i="7"/>
  <c r="AJ3900" i="7"/>
  <c r="AJ6357" i="7"/>
  <c r="AJ5653" i="7"/>
  <c r="AJ4928" i="7"/>
  <c r="AJ357" i="7"/>
  <c r="AJ4601" i="7"/>
  <c r="AJ2494" i="7"/>
  <c r="AJ7396" i="7"/>
  <c r="AJ2495" i="7"/>
  <c r="AJ5654" i="7"/>
  <c r="AJ4438" i="7"/>
  <c r="AJ2496" i="7"/>
  <c r="AJ1457" i="7"/>
  <c r="AJ1988" i="7"/>
  <c r="AJ3901" i="7"/>
  <c r="AJ6702" i="7"/>
  <c r="AJ7397" i="7"/>
  <c r="AJ2343" i="7"/>
  <c r="AJ213" i="7"/>
  <c r="AJ1640" i="7"/>
  <c r="AJ3754" i="7"/>
  <c r="AJ3024" i="7"/>
  <c r="AJ902" i="7"/>
  <c r="AJ1264" i="7"/>
  <c r="AJ4268" i="7"/>
  <c r="AJ1989" i="7"/>
  <c r="AJ1815" i="7"/>
  <c r="AJ2837" i="7"/>
  <c r="AJ6703" i="7"/>
  <c r="AJ6358" i="7"/>
  <c r="AJ2344" i="7"/>
  <c r="AJ5834" i="7"/>
  <c r="AJ7192" i="7"/>
  <c r="AJ2184" i="7"/>
  <c r="AJ41" i="7"/>
  <c r="AJ1641" i="7"/>
  <c r="AJ6196" i="7"/>
  <c r="AJ738" i="7"/>
  <c r="AJ1990" i="7"/>
  <c r="AJ7193" i="7"/>
  <c r="AJ1458" i="7"/>
  <c r="AJ3581" i="7"/>
  <c r="AJ6704" i="7"/>
  <c r="AJ6359" i="7"/>
  <c r="AJ2345" i="7"/>
  <c r="AJ1816" i="7"/>
  <c r="AJ4439" i="7"/>
  <c r="AJ2346" i="7"/>
  <c r="AJ5463" i="7"/>
  <c r="AJ5115" i="7"/>
  <c r="AJ3233" i="7"/>
  <c r="AJ3025" i="7"/>
  <c r="AJ739" i="7"/>
  <c r="AJ5116" i="7"/>
  <c r="AJ6869" i="7"/>
  <c r="AJ6542" i="7"/>
  <c r="AJ4770" i="7"/>
  <c r="AJ5464" i="7"/>
  <c r="AJ6705" i="7"/>
  <c r="AJ1642" i="7"/>
  <c r="AJ5835" i="7"/>
  <c r="AJ740" i="7"/>
  <c r="AJ5836" i="7"/>
  <c r="AJ1643" i="7"/>
  <c r="AJ4440" i="7"/>
  <c r="AJ42" i="7"/>
  <c r="AJ43" i="7"/>
  <c r="AJ4771" i="7"/>
  <c r="AJ6543" i="7"/>
  <c r="AJ741" i="7"/>
  <c r="AJ6197" i="7"/>
  <c r="AJ5655" i="7"/>
  <c r="AJ5465" i="7"/>
  <c r="AJ1991" i="7"/>
  <c r="AJ6544" i="7"/>
  <c r="AJ4602" i="7"/>
  <c r="AJ1265" i="7"/>
  <c r="AJ6545" i="7"/>
  <c r="AJ2185" i="7"/>
  <c r="AJ3755" i="7"/>
  <c r="AJ1090" i="7"/>
  <c r="AJ2838" i="7"/>
  <c r="AJ4772" i="7"/>
  <c r="AJ6706" i="7"/>
  <c r="AJ3234" i="7"/>
  <c r="AJ4603" i="7"/>
  <c r="AJ742" i="7"/>
  <c r="AJ1817" i="7"/>
  <c r="AJ4269" i="7"/>
  <c r="AJ214" i="7"/>
  <c r="AJ2497" i="7"/>
  <c r="AJ358" i="7"/>
  <c r="AJ3756" i="7"/>
  <c r="AJ1992" i="7"/>
  <c r="AJ1993" i="7"/>
  <c r="AJ3413" i="7"/>
  <c r="AJ1091" i="7"/>
  <c r="AJ5656" i="7"/>
  <c r="AJ3414" i="7"/>
  <c r="AJ6707" i="7"/>
  <c r="AJ1644" i="7"/>
  <c r="AJ359" i="7"/>
  <c r="AJ3026" i="7"/>
  <c r="AJ743" i="7"/>
  <c r="AJ2839" i="7"/>
  <c r="AJ5837" i="7"/>
  <c r="AJ7041" i="7"/>
  <c r="AJ3415" i="7"/>
  <c r="AJ1459" i="7"/>
  <c r="AJ2840" i="7"/>
  <c r="AJ2186" i="7"/>
  <c r="AJ903" i="7"/>
  <c r="AJ6022" i="7"/>
  <c r="AJ5466" i="7"/>
  <c r="AJ2187" i="7"/>
  <c r="AJ3582" i="7"/>
  <c r="AJ3583" i="7"/>
  <c r="AJ3235" i="7"/>
  <c r="AJ5657" i="7"/>
  <c r="AJ5283" i="7"/>
  <c r="AJ44" i="7"/>
  <c r="AJ1645" i="7"/>
  <c r="AJ7194" i="7"/>
  <c r="AJ3027" i="7"/>
  <c r="AJ3416" i="7"/>
  <c r="AJ5658" i="7"/>
  <c r="AJ5659" i="7"/>
  <c r="AJ4270" i="7"/>
  <c r="AJ6870" i="7"/>
  <c r="AJ4441" i="7"/>
  <c r="AJ6546" i="7"/>
  <c r="AJ3417" i="7"/>
  <c r="AJ1646" i="7"/>
  <c r="AJ744" i="7"/>
  <c r="AJ4086" i="7"/>
  <c r="AJ6708" i="7"/>
  <c r="AJ3028" i="7"/>
  <c r="AJ5467" i="7"/>
  <c r="AJ3902" i="7"/>
  <c r="AJ6023" i="7"/>
  <c r="AJ5838" i="7"/>
  <c r="AJ5284" i="7"/>
  <c r="AJ2684" i="7"/>
  <c r="AJ3029" i="7"/>
  <c r="AJ3584" i="7"/>
  <c r="AJ6198" i="7"/>
  <c r="AJ4604" i="7"/>
  <c r="AJ1266" i="7"/>
  <c r="AJ1994" i="7"/>
  <c r="AJ2347" i="7"/>
  <c r="AJ4605" i="7"/>
  <c r="AJ5660" i="7"/>
  <c r="AJ1092" i="7"/>
  <c r="AJ5468" i="7"/>
  <c r="AJ4606" i="7"/>
  <c r="AJ1460" i="7"/>
  <c r="AJ1093" i="7"/>
  <c r="AJ1094" i="7"/>
  <c r="AJ5839" i="7"/>
  <c r="AJ1818" i="7"/>
  <c r="AJ1461" i="7"/>
  <c r="AJ3030" i="7"/>
  <c r="AJ4773" i="7"/>
  <c r="AJ3418" i="7"/>
  <c r="AJ4271" i="7"/>
  <c r="AJ2685" i="7"/>
  <c r="AJ3236" i="7"/>
  <c r="AJ4442" i="7"/>
  <c r="AJ4774" i="7"/>
  <c r="AJ5469" i="7"/>
  <c r="AJ6360" i="7"/>
  <c r="AJ2498" i="7"/>
  <c r="AJ904" i="7"/>
  <c r="AJ745" i="7"/>
  <c r="AJ5117" i="7"/>
  <c r="AJ3237" i="7"/>
  <c r="AJ3031" i="7"/>
  <c r="AJ5470" i="7"/>
  <c r="AJ4929" i="7"/>
  <c r="AJ6871" i="7"/>
  <c r="AJ6547" i="7"/>
  <c r="AJ5661" i="7"/>
  <c r="AJ4930" i="7"/>
  <c r="AJ6709" i="7"/>
  <c r="AJ1095" i="7"/>
  <c r="AJ7195" i="7"/>
  <c r="AJ3032" i="7"/>
  <c r="AJ1819" i="7"/>
  <c r="AJ4087" i="7"/>
  <c r="AJ6710" i="7"/>
  <c r="AJ905" i="7"/>
  <c r="AJ1267" i="7"/>
  <c r="AJ4775" i="7"/>
  <c r="AJ4931" i="7"/>
  <c r="AJ5285" i="7"/>
  <c r="AJ6711" i="7"/>
  <c r="AJ5662" i="7"/>
  <c r="AJ6024" i="7"/>
  <c r="AJ906" i="7"/>
  <c r="AJ2686" i="7"/>
  <c r="AJ5286" i="7"/>
  <c r="AJ6199" i="7"/>
  <c r="AJ2687" i="7"/>
  <c r="AJ4272" i="7"/>
  <c r="AJ1647" i="7"/>
  <c r="AJ6548" i="7"/>
  <c r="AJ3903" i="7"/>
  <c r="AJ746" i="7"/>
  <c r="AJ4273" i="7"/>
  <c r="AJ1995" i="7"/>
  <c r="AJ3419" i="7"/>
  <c r="AJ2499" i="7"/>
  <c r="AJ6361" i="7"/>
  <c r="AJ6362" i="7"/>
  <c r="AJ1096" i="7"/>
  <c r="AJ2348" i="7"/>
  <c r="AJ3033" i="7"/>
  <c r="AJ6363" i="7"/>
  <c r="AJ1996" i="7"/>
  <c r="AJ5287" i="7"/>
  <c r="AJ360" i="7"/>
  <c r="AJ7196" i="7"/>
  <c r="AJ2500" i="7"/>
  <c r="AJ1997" i="7"/>
  <c r="AJ5288" i="7"/>
  <c r="AJ4607" i="7"/>
  <c r="AJ3904" i="7"/>
  <c r="AJ7042" i="7"/>
  <c r="AJ3238" i="7"/>
  <c r="AJ4088" i="7"/>
  <c r="AJ3585" i="7"/>
  <c r="AJ1268" i="7"/>
  <c r="AJ2349" i="7"/>
  <c r="AJ4443" i="7"/>
  <c r="AJ907" i="7"/>
  <c r="AJ5471" i="7"/>
  <c r="AJ4444" i="7"/>
  <c r="AJ4776" i="7"/>
  <c r="AJ6200" i="7"/>
  <c r="AJ3586" i="7"/>
  <c r="AJ5840" i="7"/>
  <c r="AJ5663" i="7"/>
  <c r="AJ1820" i="7"/>
  <c r="AJ1998" i="7"/>
  <c r="AJ3239" i="7"/>
  <c r="AJ747" i="7"/>
  <c r="AJ4089" i="7"/>
  <c r="AJ6872" i="7"/>
  <c r="AJ6025" i="7"/>
  <c r="AJ5472" i="7"/>
  <c r="AJ1462" i="7"/>
  <c r="AJ6026" i="7"/>
  <c r="AJ908" i="7"/>
  <c r="AJ3034" i="7"/>
  <c r="AJ7043" i="7"/>
  <c r="AJ5664" i="7"/>
  <c r="AJ1097" i="7"/>
  <c r="AJ3905" i="7"/>
  <c r="AJ7398" i="7"/>
  <c r="AJ3420" i="7"/>
  <c r="AJ4445" i="7"/>
  <c r="AJ2841" i="7"/>
  <c r="AJ3757" i="7"/>
  <c r="AJ3906" i="7"/>
  <c r="AJ1463" i="7"/>
  <c r="AJ7044" i="7"/>
  <c r="AJ6364" i="7"/>
  <c r="AJ748" i="7"/>
  <c r="AJ1269" i="7"/>
  <c r="AJ4777" i="7"/>
  <c r="AJ3035" i="7"/>
  <c r="AJ5118" i="7"/>
  <c r="AJ361" i="7"/>
  <c r="AJ5665" i="7"/>
  <c r="AJ45" i="7"/>
  <c r="AJ1464" i="7"/>
  <c r="AJ5473" i="7"/>
  <c r="AJ2501" i="7"/>
  <c r="AJ1465" i="7"/>
  <c r="AJ6549" i="7"/>
  <c r="AJ4446" i="7"/>
  <c r="AJ2188" i="7"/>
  <c r="AJ5474" i="7"/>
  <c r="AJ909" i="7"/>
  <c r="AJ3758" i="7"/>
  <c r="AJ1466" i="7"/>
  <c r="AJ4932" i="7"/>
  <c r="AJ1999" i="7"/>
  <c r="AJ1821" i="7"/>
  <c r="AJ2000" i="7"/>
  <c r="AJ6201" i="7"/>
  <c r="AJ6550" i="7"/>
  <c r="AJ1467" i="7"/>
  <c r="AJ1098" i="7"/>
  <c r="AJ4447" i="7"/>
  <c r="AJ4778" i="7"/>
  <c r="AJ6202" i="7"/>
  <c r="AJ6203" i="7"/>
  <c r="AJ6027" i="7"/>
  <c r="AJ215" i="7"/>
  <c r="AJ362" i="7"/>
  <c r="AJ1468" i="7"/>
  <c r="AJ2688" i="7"/>
  <c r="AJ5475" i="7"/>
  <c r="AJ6365" i="7"/>
  <c r="AJ5289" i="7"/>
  <c r="AJ6366" i="7"/>
  <c r="AJ2842" i="7"/>
  <c r="AJ4779" i="7"/>
  <c r="AJ910" i="7"/>
  <c r="AJ749" i="7"/>
  <c r="AJ6204" i="7"/>
  <c r="AJ3036" i="7"/>
  <c r="AJ5476" i="7"/>
  <c r="AJ7197" i="7"/>
  <c r="AJ4274" i="7"/>
  <c r="AJ750" i="7"/>
  <c r="AJ4933" i="7"/>
  <c r="AJ6028" i="7"/>
  <c r="AJ2001" i="7"/>
  <c r="AJ3037" i="7"/>
  <c r="AJ4780" i="7"/>
  <c r="AJ5666" i="7"/>
  <c r="AJ1270" i="7"/>
  <c r="AJ363" i="7"/>
  <c r="AJ4781" i="7"/>
  <c r="AJ46" i="7"/>
  <c r="AJ3421" i="7"/>
  <c r="AJ2189" i="7"/>
  <c r="AJ3240" i="7"/>
  <c r="AJ6551" i="7"/>
  <c r="AJ7045" i="7"/>
  <c r="AJ5119" i="7"/>
  <c r="AJ2843" i="7"/>
  <c r="AJ4608" i="7"/>
  <c r="AJ1099" i="7"/>
  <c r="AJ7399" i="7"/>
  <c r="AJ6552" i="7"/>
  <c r="AJ2502" i="7"/>
  <c r="AJ216" i="7"/>
  <c r="AJ6367" i="7"/>
  <c r="AJ217" i="7"/>
  <c r="AJ751" i="7"/>
  <c r="AJ47" i="7"/>
  <c r="AJ1271" i="7"/>
  <c r="AJ6873" i="7"/>
  <c r="AJ3587" i="7"/>
  <c r="AJ1272" i="7"/>
  <c r="AJ7198" i="7"/>
  <c r="AJ3038" i="7"/>
  <c r="AJ5290" i="7"/>
  <c r="AJ4090" i="7"/>
  <c r="AJ752" i="7"/>
  <c r="AJ5291" i="7"/>
  <c r="AJ7199" i="7"/>
  <c r="AJ7400" i="7"/>
  <c r="AJ5667" i="7"/>
  <c r="AJ4934" i="7"/>
  <c r="AJ5477" i="7"/>
  <c r="AJ7200" i="7"/>
  <c r="AJ4091" i="7"/>
  <c r="AJ6712" i="7"/>
  <c r="AJ2844" i="7"/>
  <c r="AJ2350" i="7"/>
  <c r="AJ753" i="7"/>
  <c r="AJ3422" i="7"/>
  <c r="AJ4609" i="7"/>
  <c r="AJ3039" i="7"/>
  <c r="AJ911" i="7"/>
  <c r="AJ3241" i="7"/>
  <c r="AJ4448" i="7"/>
  <c r="AJ912" i="7"/>
  <c r="AJ4092" i="7"/>
  <c r="AJ2845" i="7"/>
  <c r="AJ4449" i="7"/>
  <c r="AJ48" i="7"/>
  <c r="AJ6205" i="7"/>
  <c r="AJ3040" i="7"/>
  <c r="AJ3041" i="7"/>
  <c r="AJ754" i="7"/>
  <c r="AJ3242" i="7"/>
  <c r="AJ3042" i="7"/>
  <c r="AJ364" i="7"/>
  <c r="AJ4275" i="7"/>
  <c r="AJ2190" i="7"/>
  <c r="AJ2689" i="7"/>
  <c r="AJ567" i="7"/>
  <c r="AJ4782" i="7"/>
  <c r="AJ1100" i="7"/>
  <c r="AJ4450" i="7"/>
  <c r="AJ3243" i="7"/>
  <c r="AJ5478" i="7"/>
  <c r="AJ3043" i="7"/>
  <c r="AJ4935" i="7"/>
  <c r="AJ7046" i="7"/>
  <c r="AJ2002" i="7"/>
  <c r="AJ913" i="7"/>
  <c r="AJ4610" i="7"/>
  <c r="AJ1101" i="7"/>
  <c r="AJ1648" i="7"/>
  <c r="AJ5668" i="7"/>
  <c r="AJ5120" i="7"/>
  <c r="AJ49" i="7"/>
  <c r="AJ4451" i="7"/>
  <c r="AJ4936" i="7"/>
  <c r="AJ2351" i="7"/>
  <c r="AJ5669" i="7"/>
  <c r="AJ5479" i="7"/>
  <c r="AJ4783" i="7"/>
  <c r="AJ1822" i="7"/>
  <c r="AJ2191" i="7"/>
  <c r="AJ4093" i="7"/>
  <c r="AJ755" i="7"/>
  <c r="AJ3044" i="7"/>
  <c r="AJ7401" i="7"/>
  <c r="AJ4784" i="7"/>
  <c r="AJ6368" i="7"/>
  <c r="AJ2352" i="7"/>
  <c r="AJ5480" i="7"/>
  <c r="AJ5481" i="7"/>
  <c r="AJ1469" i="7"/>
  <c r="AJ1649" i="7"/>
  <c r="AJ3244" i="7"/>
  <c r="AJ4785" i="7"/>
  <c r="AJ5292" i="7"/>
  <c r="AJ7402" i="7"/>
  <c r="AJ756" i="7"/>
  <c r="AJ4786" i="7"/>
  <c r="AJ7201" i="7"/>
  <c r="AJ1273" i="7"/>
  <c r="AJ7202" i="7"/>
  <c r="AJ6369" i="7"/>
  <c r="AJ1102" i="7"/>
  <c r="AJ1650" i="7"/>
  <c r="AJ1470" i="7"/>
  <c r="AJ757" i="7"/>
  <c r="AJ2690" i="7"/>
  <c r="AJ3245" i="7"/>
  <c r="AJ3423" i="7"/>
  <c r="AJ6206" i="7"/>
  <c r="AJ3246" i="7"/>
  <c r="AJ1471" i="7"/>
  <c r="AJ5121" i="7"/>
  <c r="AJ4787" i="7"/>
  <c r="AJ3588" i="7"/>
  <c r="AJ4788" i="7"/>
  <c r="AJ1274" i="7"/>
  <c r="AJ5841" i="7"/>
  <c r="AJ2003" i="7"/>
  <c r="AJ365" i="7"/>
  <c r="AJ3045" i="7"/>
  <c r="AJ1823" i="7"/>
  <c r="AJ3907" i="7"/>
  <c r="AJ3424" i="7"/>
  <c r="AJ6874" i="7"/>
  <c r="AJ3046" i="7"/>
  <c r="AJ758" i="7"/>
  <c r="AJ3908" i="7"/>
  <c r="AJ6029" i="7"/>
  <c r="AJ2004" i="7"/>
  <c r="AJ2353" i="7"/>
  <c r="AJ1275" i="7"/>
  <c r="AJ5482" i="7"/>
  <c r="AJ1276" i="7"/>
  <c r="AJ2005" i="7"/>
  <c r="AJ568" i="7"/>
  <c r="AJ2846" i="7"/>
  <c r="AJ6553" i="7"/>
  <c r="AJ3425" i="7"/>
  <c r="AJ914" i="7"/>
  <c r="AJ5670" i="7"/>
  <c r="AJ2691" i="7"/>
  <c r="AJ1277" i="7"/>
  <c r="AJ50" i="7"/>
  <c r="AJ2503" i="7"/>
  <c r="AJ1103" i="7"/>
  <c r="AJ3909" i="7"/>
  <c r="AJ3247" i="7"/>
  <c r="AJ4937" i="7"/>
  <c r="AJ2006" i="7"/>
  <c r="AJ569" i="7"/>
  <c r="AJ759" i="7"/>
  <c r="AJ760" i="7"/>
  <c r="AJ2007" i="7"/>
  <c r="AJ5293" i="7"/>
  <c r="AJ4094" i="7"/>
  <c r="AJ2692" i="7"/>
  <c r="AJ1824" i="7"/>
  <c r="AJ1278" i="7"/>
  <c r="AJ1104" i="7"/>
  <c r="AJ2008" i="7"/>
  <c r="AJ3759" i="7"/>
  <c r="AJ4452" i="7"/>
  <c r="AJ7047" i="7"/>
  <c r="AJ7048" i="7"/>
  <c r="AJ2009" i="7"/>
  <c r="AJ5483" i="7"/>
  <c r="AJ915" i="7"/>
  <c r="AJ6030" i="7"/>
  <c r="AJ6875" i="7"/>
  <c r="AJ4611" i="7"/>
  <c r="AJ4095" i="7"/>
  <c r="AJ2693" i="7"/>
  <c r="AJ6713" i="7"/>
  <c r="AJ7203" i="7"/>
  <c r="AJ5294" i="7"/>
  <c r="AJ570" i="7"/>
  <c r="AJ6554" i="7"/>
  <c r="AJ6031" i="7"/>
  <c r="AJ2694" i="7"/>
  <c r="AJ2010" i="7"/>
  <c r="AJ5842" i="7"/>
  <c r="AJ4612" i="7"/>
  <c r="AJ5671" i="7"/>
  <c r="AJ7403" i="7"/>
  <c r="AJ2695" i="7"/>
  <c r="AJ6370" i="7"/>
  <c r="AJ3589" i="7"/>
  <c r="AJ6371" i="7"/>
  <c r="AJ1825" i="7"/>
  <c r="AJ6207" i="7"/>
  <c r="AJ5295" i="7"/>
  <c r="AJ3426" i="7"/>
  <c r="AJ6876" i="7"/>
  <c r="AJ2847" i="7"/>
  <c r="AJ5484" i="7"/>
  <c r="AJ3910" i="7"/>
  <c r="AJ1105" i="7"/>
  <c r="AJ2192" i="7"/>
  <c r="AJ6032" i="7"/>
  <c r="AJ3590" i="7"/>
  <c r="AJ6372" i="7"/>
  <c r="AJ916" i="7"/>
  <c r="AJ5843" i="7"/>
  <c r="AJ6714" i="7"/>
  <c r="AJ7404" i="7"/>
  <c r="AJ5485" i="7"/>
  <c r="AJ3591" i="7"/>
  <c r="AJ366" i="7"/>
  <c r="AJ1472" i="7"/>
  <c r="AJ4938" i="7"/>
  <c r="AJ6555" i="7"/>
  <c r="AJ5672" i="7"/>
  <c r="AJ4613" i="7"/>
  <c r="AJ6373" i="7"/>
  <c r="AJ2354" i="7"/>
  <c r="AJ2504" i="7"/>
  <c r="AJ571" i="7"/>
  <c r="AJ4789" i="7"/>
  <c r="AJ1279" i="7"/>
  <c r="AJ2011" i="7"/>
  <c r="AJ761" i="7"/>
  <c r="AJ6374" i="7"/>
  <c r="AJ1473" i="7"/>
  <c r="AJ6556" i="7"/>
  <c r="AJ1651" i="7"/>
  <c r="AJ572" i="7"/>
  <c r="AJ7405" i="7"/>
  <c r="AJ2193" i="7"/>
  <c r="AJ5486" i="7"/>
  <c r="AJ762" i="7"/>
  <c r="AJ1474" i="7"/>
  <c r="AJ3047" i="7"/>
  <c r="AJ5673" i="7"/>
  <c r="AJ51" i="7"/>
  <c r="AJ4790" i="7"/>
  <c r="AJ5844" i="7"/>
  <c r="AJ763" i="7"/>
  <c r="AJ3248" i="7"/>
  <c r="AJ7049" i="7"/>
  <c r="AJ3911" i="7"/>
  <c r="AJ5674" i="7"/>
  <c r="AJ5487" i="7"/>
  <c r="AJ3048" i="7"/>
  <c r="AJ5296" i="7"/>
  <c r="AJ7050" i="7"/>
  <c r="AJ2355" i="7"/>
  <c r="AJ367" i="7"/>
  <c r="AJ5845" i="7"/>
  <c r="AJ2356" i="7"/>
  <c r="AJ4791" i="7"/>
  <c r="AJ1106" i="7"/>
  <c r="AJ1652" i="7"/>
  <c r="AJ5675" i="7"/>
  <c r="AJ218" i="7"/>
  <c r="AJ3760" i="7"/>
  <c r="AJ5676" i="7"/>
  <c r="AJ3592" i="7"/>
  <c r="AJ1280" i="7"/>
  <c r="AJ4792" i="7"/>
  <c r="AJ764" i="7"/>
  <c r="AJ4276" i="7"/>
  <c r="AJ3249" i="7"/>
  <c r="AJ4096" i="7"/>
  <c r="AJ6877" i="7"/>
  <c r="AJ6715" i="7"/>
  <c r="AJ5297" i="7"/>
  <c r="AJ3761" i="7"/>
  <c r="AJ6033" i="7"/>
  <c r="AJ765" i="7"/>
  <c r="AJ2012" i="7"/>
  <c r="AJ3427" i="7"/>
  <c r="AJ6208" i="7"/>
  <c r="AJ2848" i="7"/>
  <c r="AJ3049" i="7"/>
  <c r="AJ7051" i="7"/>
  <c r="AJ7406" i="7"/>
  <c r="AJ219" i="7"/>
  <c r="AJ4277" i="7"/>
  <c r="AJ5122" i="7"/>
  <c r="AJ4614" i="7"/>
  <c r="AJ7204" i="7"/>
  <c r="AJ6878" i="7"/>
  <c r="AJ1826" i="7"/>
  <c r="AJ7052" i="7"/>
  <c r="AJ3250" i="7"/>
  <c r="AJ52" i="7"/>
  <c r="AJ2696" i="7"/>
  <c r="AJ1827" i="7"/>
  <c r="AJ6879" i="7"/>
  <c r="AJ4615" i="7"/>
  <c r="AJ2357" i="7"/>
  <c r="AJ53" i="7"/>
  <c r="AJ2697" i="7"/>
  <c r="AJ2358" i="7"/>
  <c r="AJ3428" i="7"/>
  <c r="AJ1475" i="7"/>
  <c r="AJ4097" i="7"/>
  <c r="AJ3912" i="7"/>
  <c r="AJ5488" i="7"/>
  <c r="AJ4453" i="7"/>
  <c r="AJ5489" i="7"/>
  <c r="AJ1476" i="7"/>
  <c r="AJ917" i="7"/>
  <c r="AJ4098" i="7"/>
  <c r="AJ7407" i="7"/>
  <c r="AJ3050" i="7"/>
  <c r="AJ5490" i="7"/>
  <c r="AJ7408" i="7"/>
  <c r="AJ766" i="7"/>
  <c r="AJ368" i="7"/>
  <c r="AJ4939" i="7"/>
  <c r="AJ6375" i="7"/>
  <c r="AJ4940" i="7"/>
  <c r="AJ7409" i="7"/>
  <c r="AJ220" i="7"/>
  <c r="AJ4099" i="7"/>
  <c r="AJ5298" i="7"/>
  <c r="AJ5123" i="7"/>
  <c r="AJ221" i="7"/>
  <c r="AJ918" i="7"/>
  <c r="AJ7410" i="7"/>
  <c r="AJ2698" i="7"/>
  <c r="AJ1281" i="7"/>
  <c r="AJ1282" i="7"/>
  <c r="AJ1283" i="7"/>
  <c r="AJ4454" i="7"/>
  <c r="AJ3762" i="7"/>
  <c r="AJ7053" i="7"/>
  <c r="AJ3593" i="7"/>
  <c r="AJ222" i="7"/>
  <c r="AJ3913" i="7"/>
  <c r="AJ3763" i="7"/>
  <c r="AJ2505" i="7"/>
  <c r="AJ5491" i="7"/>
  <c r="AJ7054" i="7"/>
  <c r="AJ3251" i="7"/>
  <c r="AJ5492" i="7"/>
  <c r="AJ4100" i="7"/>
  <c r="AJ5493" i="7"/>
  <c r="AJ3429" i="7"/>
  <c r="AJ2013" i="7"/>
  <c r="AJ4455" i="7"/>
  <c r="AJ2849" i="7"/>
  <c r="AJ369" i="7"/>
  <c r="AJ5494" i="7"/>
  <c r="AJ4101" i="7"/>
  <c r="AJ4616" i="7"/>
  <c r="AJ3764" i="7"/>
  <c r="AJ6716" i="7"/>
  <c r="AJ1284" i="7"/>
  <c r="AJ573" i="7"/>
  <c r="AJ3914" i="7"/>
  <c r="AJ6557" i="7"/>
  <c r="AJ3430" i="7"/>
  <c r="AJ3252" i="7"/>
  <c r="AJ4456" i="7"/>
  <c r="AJ2506" i="7"/>
  <c r="AJ4278" i="7"/>
  <c r="AJ7205" i="7"/>
  <c r="AJ3051" i="7"/>
  <c r="AJ3594" i="7"/>
  <c r="AJ5846" i="7"/>
  <c r="AJ4941" i="7"/>
  <c r="AJ2699" i="7"/>
  <c r="AJ3915" i="7"/>
  <c r="AJ3595" i="7"/>
  <c r="AJ3052" i="7"/>
  <c r="AJ3253" i="7"/>
  <c r="AJ54" i="7"/>
  <c r="AJ3596" i="7"/>
  <c r="AJ2359" i="7"/>
  <c r="AJ6034" i="7"/>
  <c r="AJ4793" i="7"/>
  <c r="AJ5299" i="7"/>
  <c r="AJ2014" i="7"/>
  <c r="AJ223" i="7"/>
  <c r="AJ2850" i="7"/>
  <c r="AJ3765" i="7"/>
  <c r="AJ3254" i="7"/>
  <c r="AJ919" i="7"/>
  <c r="AJ1477" i="7"/>
  <c r="AJ5495" i="7"/>
  <c r="AJ6717" i="7"/>
  <c r="AJ7411" i="7"/>
  <c r="AJ3766" i="7"/>
  <c r="AJ4617" i="7"/>
  <c r="AJ4618" i="7"/>
  <c r="AJ2851" i="7"/>
  <c r="AJ2507" i="7"/>
  <c r="AJ574" i="7"/>
  <c r="AJ224" i="7"/>
  <c r="AJ2508" i="7"/>
  <c r="AJ2700" i="7"/>
  <c r="AJ3916" i="7"/>
  <c r="AJ7206" i="7"/>
  <c r="AJ6558" i="7"/>
  <c r="AJ1478" i="7"/>
  <c r="AJ3917" i="7"/>
  <c r="AJ4102" i="7"/>
  <c r="AJ7412" i="7"/>
  <c r="AJ3053" i="7"/>
  <c r="AJ2701" i="7"/>
  <c r="AJ5677" i="7"/>
  <c r="AJ55" i="7"/>
  <c r="AJ767" i="7"/>
  <c r="AJ4794" i="7"/>
  <c r="AJ2509" i="7"/>
  <c r="AJ1653" i="7"/>
  <c r="AJ6209" i="7"/>
  <c r="AJ1828" i="7"/>
  <c r="AJ225" i="7"/>
  <c r="AJ56" i="7"/>
  <c r="AJ6880" i="7"/>
  <c r="AJ3918" i="7"/>
  <c r="AJ57" i="7"/>
  <c r="AJ1829" i="7"/>
  <c r="AJ2510" i="7"/>
  <c r="AJ7413" i="7"/>
  <c r="AJ4103" i="7"/>
  <c r="AJ6210" i="7"/>
  <c r="AJ3431" i="7"/>
  <c r="AJ5496" i="7"/>
  <c r="AJ226" i="7"/>
  <c r="AJ2702" i="7"/>
  <c r="AJ3432" i="7"/>
  <c r="AJ575" i="7"/>
  <c r="AJ2015" i="7"/>
  <c r="AJ4942" i="7"/>
  <c r="AJ5124" i="7"/>
  <c r="AJ58" i="7"/>
  <c r="AJ2016" i="7"/>
  <c r="AJ3255" i="7"/>
  <c r="AJ2017" i="7"/>
  <c r="AJ370" i="7"/>
  <c r="AJ227" i="7"/>
  <c r="AJ4279" i="7"/>
  <c r="AJ2703" i="7"/>
  <c r="AJ4280" i="7"/>
  <c r="AJ5300" i="7"/>
  <c r="AJ3919" i="7"/>
  <c r="AJ4104" i="7"/>
  <c r="AJ5301" i="7"/>
  <c r="AJ1285" i="7"/>
  <c r="AJ1654" i="7"/>
  <c r="AJ5497" i="7"/>
  <c r="AJ1830" i="7"/>
  <c r="AJ6559" i="7"/>
  <c r="AJ3054" i="7"/>
  <c r="AJ576" i="7"/>
  <c r="AJ5302" i="7"/>
  <c r="AJ3256" i="7"/>
  <c r="AJ920" i="7"/>
  <c r="AJ1655" i="7"/>
  <c r="AJ6718" i="7"/>
  <c r="AJ3433" i="7"/>
  <c r="AJ1831" i="7"/>
  <c r="AJ4105" i="7"/>
  <c r="AJ921" i="7"/>
  <c r="AJ2852" i="7"/>
  <c r="AJ4457" i="7"/>
  <c r="AJ7207" i="7"/>
  <c r="AJ2018" i="7"/>
  <c r="AJ6211" i="7"/>
  <c r="AJ3055" i="7"/>
  <c r="AJ6719" i="7"/>
  <c r="AJ371" i="7"/>
  <c r="AJ922" i="7"/>
  <c r="AJ3434" i="7"/>
  <c r="AJ5847" i="7"/>
  <c r="AJ2360" i="7"/>
  <c r="AJ923" i="7"/>
  <c r="AJ1286" i="7"/>
  <c r="AJ2194" i="7"/>
  <c r="AJ2853" i="7"/>
  <c r="AJ4281" i="7"/>
  <c r="AJ5848" i="7"/>
  <c r="AJ924" i="7"/>
  <c r="AJ5678" i="7"/>
  <c r="AJ7414" i="7"/>
  <c r="AJ2704" i="7"/>
  <c r="AJ1479" i="7"/>
  <c r="AJ7208" i="7"/>
  <c r="AJ6881" i="7"/>
  <c r="AJ925" i="7"/>
  <c r="AJ6376" i="7"/>
  <c r="AJ6377" i="7"/>
  <c r="AJ2361" i="7"/>
  <c r="AJ7415" i="7"/>
  <c r="AJ1480" i="7"/>
  <c r="AJ4282" i="7"/>
  <c r="AJ5303" i="7"/>
  <c r="AJ372" i="7"/>
  <c r="AJ6882" i="7"/>
  <c r="AJ6883" i="7"/>
  <c r="AJ2854" i="7"/>
  <c r="AJ3257" i="7"/>
  <c r="AJ2705" i="7"/>
  <c r="AJ1287" i="7"/>
  <c r="AJ6720" i="7"/>
  <c r="AJ6721" i="7"/>
  <c r="AJ4283" i="7"/>
  <c r="AJ3258" i="7"/>
  <c r="AJ5125" i="7"/>
  <c r="AJ3767" i="7"/>
  <c r="AJ5679" i="7"/>
  <c r="AJ4284" i="7"/>
  <c r="AJ1288" i="7"/>
  <c r="AJ6722" i="7"/>
  <c r="AJ3259" i="7"/>
  <c r="AJ3768" i="7"/>
  <c r="AJ4943" i="7"/>
  <c r="AJ6723" i="7"/>
  <c r="AJ3260" i="7"/>
  <c r="AJ1289" i="7"/>
  <c r="AJ768" i="7"/>
  <c r="AJ4619" i="7"/>
  <c r="AJ3261" i="7"/>
  <c r="AJ3920" i="7"/>
  <c r="AJ6378" i="7"/>
  <c r="AJ2511" i="7"/>
  <c r="AJ4795" i="7"/>
  <c r="AJ1656" i="7"/>
  <c r="AJ5126" i="7"/>
  <c r="AJ577" i="7"/>
  <c r="AJ1481" i="7"/>
  <c r="AJ2019" i="7"/>
  <c r="AJ1482" i="7"/>
  <c r="AJ5127" i="7"/>
  <c r="AJ3056" i="7"/>
  <c r="AJ2020" i="7"/>
  <c r="AJ2021" i="7"/>
  <c r="AJ5498" i="7"/>
  <c r="AJ4106" i="7"/>
  <c r="AJ6560" i="7"/>
  <c r="AJ3769" i="7"/>
  <c r="AJ5128" i="7"/>
  <c r="AJ6884" i="7"/>
  <c r="AJ6035" i="7"/>
  <c r="AJ5680" i="7"/>
  <c r="AJ4285" i="7"/>
  <c r="AJ6561" i="7"/>
  <c r="AJ7055" i="7"/>
  <c r="AJ926" i="7"/>
  <c r="AJ5681" i="7"/>
  <c r="AJ59" i="7"/>
  <c r="AJ2362" i="7"/>
  <c r="AJ6036" i="7"/>
  <c r="AJ5499" i="7"/>
  <c r="AJ4620" i="7"/>
  <c r="AJ4944" i="7"/>
  <c r="AJ1107" i="7"/>
  <c r="AJ5682" i="7"/>
  <c r="AJ769" i="7"/>
  <c r="AJ2363" i="7"/>
  <c r="AJ578" i="7"/>
  <c r="AJ3770" i="7"/>
  <c r="AJ6379" i="7"/>
  <c r="AJ6562" i="7"/>
  <c r="AJ60" i="7"/>
  <c r="AJ7209" i="7"/>
  <c r="AJ1483" i="7"/>
  <c r="AJ2706" i="7"/>
  <c r="AJ2195" i="7"/>
  <c r="AJ3597" i="7"/>
  <c r="AJ61" i="7"/>
  <c r="AJ2512" i="7"/>
  <c r="AJ2364" i="7"/>
  <c r="AJ5304" i="7"/>
  <c r="AJ6380" i="7"/>
  <c r="AJ228" i="7"/>
  <c r="AJ3057" i="7"/>
  <c r="AJ7210" i="7"/>
  <c r="AJ6885" i="7"/>
  <c r="AJ4107" i="7"/>
  <c r="AJ5683" i="7"/>
  <c r="AJ2022" i="7"/>
  <c r="AJ6037" i="7"/>
  <c r="AJ229" i="7"/>
  <c r="AJ3921" i="7"/>
  <c r="AJ4286" i="7"/>
  <c r="AJ1290" i="7"/>
  <c r="AJ4458" i="7"/>
  <c r="AJ7056" i="7"/>
  <c r="AJ5129" i="7"/>
  <c r="AJ1108" i="7"/>
  <c r="AJ3922" i="7"/>
  <c r="AJ5305" i="7"/>
  <c r="AJ3923" i="7"/>
  <c r="AJ1109" i="7"/>
  <c r="AJ2365" i="7"/>
  <c r="AJ3435" i="7"/>
  <c r="AJ1484" i="7"/>
  <c r="AJ3262" i="7"/>
  <c r="AJ1832" i="7"/>
  <c r="AJ1110" i="7"/>
  <c r="AJ2855" i="7"/>
  <c r="AJ62" i="7"/>
  <c r="AJ5849" i="7"/>
  <c r="AJ230" i="7"/>
  <c r="AJ927" i="7"/>
  <c r="AJ2196" i="7"/>
  <c r="AJ4796" i="7"/>
  <c r="AJ3436" i="7"/>
  <c r="AJ231" i="7"/>
  <c r="AJ2513" i="7"/>
  <c r="AJ232" i="7"/>
  <c r="AJ3263" i="7"/>
  <c r="AJ2023" i="7"/>
  <c r="AJ6724" i="7"/>
  <c r="AJ2707" i="7"/>
  <c r="AJ4459" i="7"/>
  <c r="AJ1485" i="7"/>
  <c r="AJ3598" i="7"/>
  <c r="AJ6725" i="7"/>
  <c r="AJ233" i="7"/>
  <c r="AJ2366" i="7"/>
  <c r="AJ2708" i="7"/>
  <c r="AJ3599" i="7"/>
  <c r="AJ3058" i="7"/>
  <c r="AJ7416" i="7"/>
  <c r="AJ1111" i="7"/>
  <c r="AJ1833" i="7"/>
  <c r="AJ3600" i="7"/>
  <c r="AJ4621" i="7"/>
  <c r="AJ579" i="7"/>
  <c r="AJ5684" i="7"/>
  <c r="AJ3924" i="7"/>
  <c r="AJ2024" i="7"/>
  <c r="AJ2856" i="7"/>
  <c r="AJ373" i="7"/>
  <c r="AJ4945" i="7"/>
  <c r="AJ6038" i="7"/>
  <c r="AJ7417" i="7"/>
  <c r="AJ2197" i="7"/>
  <c r="AJ2025" i="7"/>
  <c r="AJ2367" i="7"/>
  <c r="AJ928" i="7"/>
  <c r="AJ3059" i="7"/>
  <c r="AJ929" i="7"/>
  <c r="AJ234" i="7"/>
  <c r="AJ2514" i="7"/>
  <c r="AJ6381" i="7"/>
  <c r="AJ7211" i="7"/>
  <c r="AJ6563" i="7"/>
  <c r="AJ7212" i="7"/>
  <c r="AJ6564" i="7"/>
  <c r="AJ4946" i="7"/>
  <c r="AJ1291" i="7"/>
  <c r="AJ6039" i="7"/>
  <c r="AJ7213" i="7"/>
  <c r="AJ3771" i="7"/>
  <c r="AJ4947" i="7"/>
  <c r="AJ2857" i="7"/>
  <c r="AJ4460" i="7"/>
  <c r="AJ63" i="7"/>
  <c r="AJ5500" i="7"/>
  <c r="AJ3925" i="7"/>
  <c r="AJ5685" i="7"/>
  <c r="AJ2858" i="7"/>
  <c r="AJ3060" i="7"/>
  <c r="AJ1112" i="7"/>
  <c r="AJ4461" i="7"/>
  <c r="AJ6886" i="7"/>
  <c r="AJ4462" i="7"/>
  <c r="AJ6726" i="7"/>
  <c r="AJ64" i="7"/>
  <c r="AJ5501" i="7"/>
  <c r="AJ65" i="7"/>
  <c r="AJ3264" i="7"/>
  <c r="AJ3601" i="7"/>
  <c r="AJ3602" i="7"/>
  <c r="AJ4108" i="7"/>
  <c r="AJ5686" i="7"/>
  <c r="AJ5306" i="7"/>
  <c r="AJ374" i="7"/>
  <c r="AJ5687" i="7"/>
  <c r="AJ3061" i="7"/>
  <c r="AJ4463" i="7"/>
  <c r="AJ6887" i="7"/>
  <c r="AJ2198" i="7"/>
  <c r="AJ4622" i="7"/>
  <c r="AJ4623" i="7"/>
  <c r="AJ3772" i="7"/>
  <c r="AJ2026" i="7"/>
  <c r="AJ5688" i="7"/>
  <c r="AJ6212" i="7"/>
  <c r="AJ7057" i="7"/>
  <c r="AJ3265" i="7"/>
  <c r="AJ930" i="7"/>
  <c r="AJ6727" i="7"/>
  <c r="AJ4624" i="7"/>
  <c r="AJ931" i="7"/>
  <c r="AJ5850" i="7"/>
  <c r="AJ5307" i="7"/>
  <c r="AJ6213" i="7"/>
  <c r="AJ3266" i="7"/>
  <c r="AJ3603" i="7"/>
  <c r="AJ932" i="7"/>
  <c r="AJ3267" i="7"/>
  <c r="AJ4287" i="7"/>
  <c r="AJ6565" i="7"/>
  <c r="AJ1657" i="7"/>
  <c r="AJ235" i="7"/>
  <c r="AJ2199" i="7"/>
  <c r="AJ1486" i="7"/>
  <c r="AJ3437" i="7"/>
  <c r="AJ5308" i="7"/>
  <c r="AJ2709" i="7"/>
  <c r="AJ2515" i="7"/>
  <c r="AJ2859" i="7"/>
  <c r="AJ7418" i="7"/>
  <c r="AJ3062" i="7"/>
  <c r="AJ5309" i="7"/>
  <c r="AJ66" i="7"/>
  <c r="AJ770" i="7"/>
  <c r="AJ2710" i="7"/>
  <c r="AJ3926" i="7"/>
  <c r="AJ2860" i="7"/>
  <c r="AJ2027" i="7"/>
  <c r="AJ4464" i="7"/>
  <c r="AJ2028" i="7"/>
  <c r="AJ3604" i="7"/>
  <c r="AJ771" i="7"/>
  <c r="AJ1292" i="7"/>
  <c r="AJ6728" i="7"/>
  <c r="AJ4465" i="7"/>
  <c r="AJ2368" i="7"/>
  <c r="AJ236" i="7"/>
  <c r="AJ5851" i="7"/>
  <c r="AJ2516" i="7"/>
  <c r="AJ3438" i="7"/>
  <c r="AJ4625" i="7"/>
  <c r="AJ580" i="7"/>
  <c r="AJ4626" i="7"/>
  <c r="AJ7419" i="7"/>
  <c r="AJ1293" i="7"/>
  <c r="AJ7058" i="7"/>
  <c r="AJ2517" i="7"/>
  <c r="AJ67" i="7"/>
  <c r="AJ3439" i="7"/>
  <c r="AJ1487" i="7"/>
  <c r="AJ3063" i="7"/>
  <c r="AJ1294" i="7"/>
  <c r="AJ5130" i="7"/>
  <c r="AJ2711" i="7"/>
  <c r="AJ5502" i="7"/>
  <c r="AJ1658" i="7"/>
  <c r="AJ237" i="7"/>
  <c r="AJ2518" i="7"/>
  <c r="AJ5689" i="7"/>
  <c r="AJ7420" i="7"/>
  <c r="AJ6566" i="7"/>
  <c r="AJ68" i="7"/>
  <c r="AJ6888" i="7"/>
  <c r="AJ3064" i="7"/>
  <c r="AJ375" i="7"/>
  <c r="AJ1834" i="7"/>
  <c r="AJ6729" i="7"/>
  <c r="AJ4466" i="7"/>
  <c r="AJ1295" i="7"/>
  <c r="AJ6040" i="7"/>
  <c r="AJ2519" i="7"/>
  <c r="AJ933" i="7"/>
  <c r="AJ2861" i="7"/>
  <c r="AJ5690" i="7"/>
  <c r="AJ2200" i="7"/>
  <c r="AJ1113" i="7"/>
  <c r="AJ2201" i="7"/>
  <c r="AJ6041" i="7"/>
  <c r="AJ1296" i="7"/>
  <c r="AJ3440" i="7"/>
  <c r="AJ4948" i="7"/>
  <c r="AJ376" i="7"/>
  <c r="AJ4288" i="7"/>
  <c r="AJ5852" i="7"/>
  <c r="AJ4627" i="7"/>
  <c r="AJ1297" i="7"/>
  <c r="AJ3927" i="7"/>
  <c r="AJ6730" i="7"/>
  <c r="AJ1659" i="7"/>
  <c r="AJ1114" i="7"/>
  <c r="AJ4467" i="7"/>
  <c r="AJ3065" i="7"/>
  <c r="AJ4949" i="7"/>
  <c r="AJ4468" i="7"/>
  <c r="AJ377" i="7"/>
  <c r="AJ5503" i="7"/>
  <c r="AJ7421" i="7"/>
  <c r="AJ934" i="7"/>
  <c r="AJ4289" i="7"/>
  <c r="AJ2862" i="7"/>
  <c r="AJ4797" i="7"/>
  <c r="AJ4469" i="7"/>
  <c r="AJ4290" i="7"/>
  <c r="AJ1115" i="7"/>
  <c r="AJ5131" i="7"/>
  <c r="AJ4950" i="7"/>
  <c r="AJ4951" i="7"/>
  <c r="AJ1488" i="7"/>
  <c r="AJ6042" i="7"/>
  <c r="AJ1660" i="7"/>
  <c r="AJ1116" i="7"/>
  <c r="AJ2520" i="7"/>
  <c r="AJ1298" i="7"/>
  <c r="AJ2521" i="7"/>
  <c r="AJ1661" i="7"/>
  <c r="AJ581" i="7"/>
  <c r="AJ7214" i="7"/>
  <c r="AJ5132" i="7"/>
  <c r="AJ2712" i="7"/>
  <c r="AJ2863" i="7"/>
  <c r="AJ2369" i="7"/>
  <c r="AJ5691" i="7"/>
  <c r="AJ1662" i="7"/>
  <c r="AJ582" i="7"/>
  <c r="AJ3605" i="7"/>
  <c r="AJ1663" i="7"/>
  <c r="AJ6731" i="7"/>
  <c r="AJ2713" i="7"/>
  <c r="AJ4952" i="7"/>
  <c r="AJ3066" i="7"/>
  <c r="AJ1489" i="7"/>
  <c r="AJ2370" i="7"/>
  <c r="AJ6214" i="7"/>
  <c r="AJ583" i="7"/>
  <c r="AJ7059" i="7"/>
  <c r="AJ69" i="7"/>
  <c r="AJ5310" i="7"/>
  <c r="AJ5133" i="7"/>
  <c r="AJ4470" i="7"/>
  <c r="AJ378" i="7"/>
  <c r="AJ4953" i="7"/>
  <c r="AJ584" i="7"/>
  <c r="AJ5504" i="7"/>
  <c r="AJ5853" i="7"/>
  <c r="AJ6382" i="7"/>
  <c r="AJ2864" i="7"/>
  <c r="AJ4954" i="7"/>
  <c r="AJ1299" i="7"/>
  <c r="AJ3928" i="7"/>
  <c r="AJ5311" i="7"/>
  <c r="AJ1300" i="7"/>
  <c r="AJ6215" i="7"/>
  <c r="AJ2865" i="7"/>
  <c r="AJ6889" i="7"/>
  <c r="AJ585" i="7"/>
  <c r="AJ1664" i="7"/>
  <c r="AJ5505" i="7"/>
  <c r="AJ1490" i="7"/>
  <c r="AJ7422" i="7"/>
  <c r="AJ7060" i="7"/>
  <c r="AJ772" i="7"/>
  <c r="AJ6383" i="7"/>
  <c r="AJ3268" i="7"/>
  <c r="AJ6384" i="7"/>
  <c r="AJ5312" i="7"/>
  <c r="AJ2371" i="7"/>
  <c r="AJ238" i="7"/>
  <c r="AJ2372" i="7"/>
  <c r="AJ3269" i="7"/>
  <c r="AJ3929" i="7"/>
  <c r="AJ6043" i="7"/>
  <c r="AJ6216" i="7"/>
  <c r="AJ2202" i="7"/>
  <c r="AJ1491" i="7"/>
  <c r="AJ4955" i="7"/>
  <c r="AJ5506" i="7"/>
  <c r="AJ4628" i="7"/>
  <c r="AJ4629" i="7"/>
  <c r="AJ5313" i="7"/>
  <c r="AJ3067" i="7"/>
  <c r="AJ1835" i="7"/>
  <c r="AJ5854" i="7"/>
  <c r="AJ1301" i="7"/>
  <c r="AJ379" i="7"/>
  <c r="AJ70" i="7"/>
  <c r="AJ2866" i="7"/>
  <c r="AJ3606" i="7"/>
  <c r="AJ4109" i="7"/>
  <c r="AJ1492" i="7"/>
  <c r="AJ3270" i="7"/>
  <c r="AJ4956" i="7"/>
  <c r="AJ2203" i="7"/>
  <c r="AJ4110" i="7"/>
  <c r="AJ2029" i="7"/>
  <c r="AJ6217" i="7"/>
  <c r="AJ3441" i="7"/>
  <c r="AJ6044" i="7"/>
  <c r="AJ2522" i="7"/>
  <c r="AJ2714" i="7"/>
  <c r="AJ5692" i="7"/>
  <c r="AJ2204" i="7"/>
  <c r="AJ5314" i="7"/>
  <c r="AJ586" i="7"/>
  <c r="AJ6385" i="7"/>
  <c r="AJ5693" i="7"/>
  <c r="AJ4291" i="7"/>
  <c r="AJ3773" i="7"/>
  <c r="AJ2867" i="7"/>
  <c r="AJ2523" i="7"/>
  <c r="AJ2373" i="7"/>
  <c r="AJ5315" i="7"/>
  <c r="AJ1493" i="7"/>
  <c r="AJ2030" i="7"/>
  <c r="AJ2868" i="7"/>
  <c r="AJ3607" i="7"/>
  <c r="AJ2031" i="7"/>
  <c r="AJ3271" i="7"/>
  <c r="AJ6045" i="7"/>
  <c r="AJ2032" i="7"/>
  <c r="AJ1302" i="7"/>
  <c r="AJ5855" i="7"/>
  <c r="AJ2033" i="7"/>
  <c r="AJ5316" i="7"/>
  <c r="AJ7061" i="7"/>
  <c r="AJ3930" i="7"/>
  <c r="AJ4111" i="7"/>
  <c r="AJ5134" i="7"/>
  <c r="AJ935" i="7"/>
  <c r="AJ587" i="7"/>
  <c r="AJ1303" i="7"/>
  <c r="AJ3272" i="7"/>
  <c r="AJ6386" i="7"/>
  <c r="AJ4471" i="7"/>
  <c r="AJ6387" i="7"/>
  <c r="AJ2869" i="7"/>
  <c r="AJ6046" i="7"/>
  <c r="AJ5317" i="7"/>
  <c r="AJ773" i="7"/>
  <c r="AJ3931" i="7"/>
  <c r="AJ4798" i="7"/>
  <c r="AJ2870" i="7"/>
  <c r="AJ5856" i="7"/>
  <c r="AJ3068" i="7"/>
  <c r="AJ5318" i="7"/>
  <c r="AJ5319" i="7"/>
  <c r="AJ1665" i="7"/>
  <c r="AJ380" i="7"/>
  <c r="AJ6567" i="7"/>
  <c r="AJ6388" i="7"/>
  <c r="AJ7062" i="7"/>
  <c r="AJ381" i="7"/>
  <c r="AJ5320" i="7"/>
  <c r="AJ936" i="7"/>
  <c r="AJ3608" i="7"/>
  <c r="AJ6047" i="7"/>
  <c r="AJ1836" i="7"/>
  <c r="AJ2871" i="7"/>
  <c r="AJ3774" i="7"/>
  <c r="AJ3442" i="7"/>
  <c r="AJ71" i="7"/>
  <c r="AJ2872" i="7"/>
  <c r="AJ6389" i="7"/>
  <c r="AJ774" i="7"/>
  <c r="AJ2524" i="7"/>
  <c r="AJ4630" i="7"/>
  <c r="AJ2873" i="7"/>
  <c r="AJ5135" i="7"/>
  <c r="AJ2034" i="7"/>
  <c r="AJ1494" i="7"/>
  <c r="AJ6890" i="7"/>
  <c r="AJ5694" i="7"/>
  <c r="AJ2205" i="7"/>
  <c r="AJ775" i="7"/>
  <c r="AJ3273" i="7"/>
  <c r="AJ5857" i="7"/>
  <c r="AJ4631" i="7"/>
  <c r="AJ5321" i="7"/>
  <c r="AJ3932" i="7"/>
  <c r="AJ6891" i="7"/>
  <c r="AJ937" i="7"/>
  <c r="AJ6048" i="7"/>
  <c r="AJ7215" i="7"/>
  <c r="AJ6390" i="7"/>
  <c r="AJ2206" i="7"/>
  <c r="AJ7216" i="7"/>
  <c r="AJ7217" i="7"/>
  <c r="AJ6391" i="7"/>
  <c r="AJ2374" i="7"/>
  <c r="AJ6049" i="7"/>
  <c r="AJ6392" i="7"/>
  <c r="AJ1495" i="7"/>
  <c r="AJ2035" i="7"/>
  <c r="AJ5695" i="7"/>
  <c r="AJ6050" i="7"/>
  <c r="AJ4799" i="7"/>
  <c r="AJ4112" i="7"/>
  <c r="AJ7218" i="7"/>
  <c r="AJ2525" i="7"/>
  <c r="AJ5322" i="7"/>
  <c r="AJ7219" i="7"/>
  <c r="AJ2036" i="7"/>
  <c r="AJ588" i="7"/>
  <c r="AJ1304" i="7"/>
  <c r="AJ4957" i="7"/>
  <c r="AJ2207" i="7"/>
  <c r="AJ5323" i="7"/>
  <c r="AJ3609" i="7"/>
  <c r="AJ6393" i="7"/>
  <c r="AJ4958" i="7"/>
  <c r="AJ4472" i="7"/>
  <c r="AJ1666" i="7"/>
  <c r="AJ2526" i="7"/>
  <c r="AJ1837" i="7"/>
  <c r="AJ382" i="7"/>
  <c r="AJ2208" i="7"/>
  <c r="AJ7063" i="7"/>
  <c r="AJ6051" i="7"/>
  <c r="AJ1838" i="7"/>
  <c r="AJ2715" i="7"/>
  <c r="AJ5507" i="7"/>
  <c r="AJ589" i="7"/>
  <c r="AJ5324" i="7"/>
  <c r="AJ4113" i="7"/>
  <c r="AJ5325" i="7"/>
  <c r="AJ72" i="7"/>
  <c r="AJ7064" i="7"/>
  <c r="AJ4959" i="7"/>
  <c r="AJ1305" i="7"/>
  <c r="AJ6394" i="7"/>
  <c r="AJ239" i="7"/>
  <c r="AJ1306" i="7"/>
  <c r="AJ5858" i="7"/>
  <c r="AJ6395" i="7"/>
  <c r="AJ776" i="7"/>
  <c r="AJ5136" i="7"/>
  <c r="AJ6052" i="7"/>
  <c r="AJ777" i="7"/>
  <c r="AJ590" i="7"/>
  <c r="AJ1667" i="7"/>
  <c r="AJ1668" i="7"/>
  <c r="AJ1669" i="7"/>
  <c r="AJ6053" i="7"/>
  <c r="AJ1496" i="7"/>
  <c r="AJ3933" i="7"/>
  <c r="AJ2527" i="7"/>
  <c r="AJ2375" i="7"/>
  <c r="AJ6892" i="7"/>
  <c r="AJ2376" i="7"/>
  <c r="AJ1670" i="7"/>
  <c r="AJ1671" i="7"/>
  <c r="AJ6893" i="7"/>
  <c r="AJ6218" i="7"/>
  <c r="AJ4114" i="7"/>
  <c r="AJ4115" i="7"/>
  <c r="AJ3934" i="7"/>
  <c r="AJ4473" i="7"/>
  <c r="AJ4960" i="7"/>
  <c r="AJ383" i="7"/>
  <c r="AJ6054" i="7"/>
  <c r="AJ5696" i="7"/>
  <c r="AJ7220" i="7"/>
  <c r="AJ3274" i="7"/>
  <c r="AJ73" i="7"/>
  <c r="AJ2874" i="7"/>
  <c r="AJ3069" i="7"/>
  <c r="AJ4632" i="7"/>
  <c r="AJ1307" i="7"/>
  <c r="AJ591" i="7"/>
  <c r="AJ1117" i="7"/>
  <c r="AJ5137" i="7"/>
  <c r="AJ1118" i="7"/>
  <c r="AJ4800" i="7"/>
  <c r="AJ5326" i="7"/>
  <c r="AJ4292" i="7"/>
  <c r="AJ384" i="7"/>
  <c r="AJ778" i="7"/>
  <c r="AJ6219" i="7"/>
  <c r="AJ4633" i="7"/>
  <c r="AJ5697" i="7"/>
  <c r="AJ7065" i="7"/>
  <c r="AJ3070" i="7"/>
  <c r="AJ6732" i="7"/>
  <c r="AJ3275" i="7"/>
  <c r="AJ6733" i="7"/>
  <c r="AJ5138" i="7"/>
  <c r="AJ1672" i="7"/>
  <c r="AJ74" i="7"/>
  <c r="AJ6894" i="7"/>
  <c r="AJ2875" i="7"/>
  <c r="AJ6568" i="7"/>
  <c r="AJ1308" i="7"/>
  <c r="AJ3443" i="7"/>
  <c r="AJ1309" i="7"/>
  <c r="AJ938" i="7"/>
  <c r="AJ4116" i="7"/>
  <c r="AJ3444" i="7"/>
  <c r="AJ1839" i="7"/>
  <c r="AJ2528" i="7"/>
  <c r="AJ2876" i="7"/>
  <c r="AJ1673" i="7"/>
  <c r="AJ5327" i="7"/>
  <c r="AJ2209" i="7"/>
  <c r="AJ4634" i="7"/>
  <c r="AJ5508" i="7"/>
  <c r="AJ2529" i="7"/>
  <c r="AJ385" i="7"/>
  <c r="AJ386" i="7"/>
  <c r="AJ4474" i="7"/>
  <c r="AJ240" i="7"/>
  <c r="AJ939" i="7"/>
  <c r="AJ3610" i="7"/>
  <c r="AJ2210" i="7"/>
  <c r="AJ3276" i="7"/>
  <c r="AJ5328" i="7"/>
  <c r="AJ6055" i="7"/>
  <c r="AJ2877" i="7"/>
  <c r="AJ592" i="7"/>
  <c r="AJ1497" i="7"/>
  <c r="AJ6396" i="7"/>
  <c r="AJ75" i="7"/>
  <c r="AJ1674" i="7"/>
  <c r="AJ7221" i="7"/>
  <c r="AJ2716" i="7"/>
  <c r="AJ241" i="7"/>
  <c r="AJ6397" i="7"/>
  <c r="AJ5509" i="7"/>
  <c r="AJ6220" i="7"/>
  <c r="AJ5139" i="7"/>
  <c r="AJ3935" i="7"/>
  <c r="AJ5329" i="7"/>
  <c r="AJ593" i="7"/>
  <c r="AJ779" i="7"/>
  <c r="AJ4475" i="7"/>
  <c r="AJ3611" i="7"/>
  <c r="AJ5698" i="7"/>
  <c r="AJ7066" i="7"/>
  <c r="AJ2037" i="7"/>
  <c r="AJ2530" i="7"/>
  <c r="AJ1310" i="7"/>
  <c r="AJ6056" i="7"/>
  <c r="AJ3775" i="7"/>
  <c r="AJ2531" i="7"/>
  <c r="AJ5699" i="7"/>
  <c r="AJ3445" i="7"/>
  <c r="AJ3776" i="7"/>
  <c r="AJ6221" i="7"/>
  <c r="AJ1840" i="7"/>
  <c r="AJ4961" i="7"/>
  <c r="AJ6569" i="7"/>
  <c r="AJ6570" i="7"/>
  <c r="AJ6571" i="7"/>
  <c r="AJ1675" i="7"/>
  <c r="AJ4962" i="7"/>
  <c r="AJ4293" i="7"/>
  <c r="AJ594" i="7"/>
  <c r="AJ4117" i="7"/>
  <c r="AJ1676" i="7"/>
  <c r="AJ3936" i="7"/>
  <c r="AJ4635" i="7"/>
  <c r="AJ5330" i="7"/>
  <c r="AJ5859" i="7"/>
  <c r="AJ4476" i="7"/>
  <c r="AJ3612" i="7"/>
  <c r="AJ7222" i="7"/>
  <c r="AJ2377" i="7"/>
  <c r="AJ2211" i="7"/>
  <c r="AJ6734" i="7"/>
  <c r="AJ7223" i="7"/>
  <c r="AJ2878" i="7"/>
  <c r="AJ6398" i="7"/>
  <c r="AJ6895" i="7"/>
  <c r="AJ6399" i="7"/>
  <c r="AJ3937" i="7"/>
  <c r="AJ5700" i="7"/>
  <c r="AJ4636" i="7"/>
  <c r="AJ242" i="7"/>
  <c r="AJ940" i="7"/>
  <c r="AJ7067" i="7"/>
  <c r="AJ2038" i="7"/>
  <c r="AJ1311" i="7"/>
  <c r="AJ7224" i="7"/>
  <c r="AJ2532" i="7"/>
  <c r="AJ5331" i="7"/>
  <c r="AJ5860" i="7"/>
  <c r="AJ3613" i="7"/>
  <c r="AJ4801" i="7"/>
  <c r="AJ3938" i="7"/>
  <c r="AJ3446" i="7"/>
  <c r="AJ595" i="7"/>
  <c r="AJ780" i="7"/>
  <c r="AJ5861" i="7"/>
  <c r="AJ6400" i="7"/>
  <c r="AJ596" i="7"/>
  <c r="AJ2378" i="7"/>
  <c r="AJ2879" i="7"/>
  <c r="AJ243" i="7"/>
  <c r="AJ3071" i="7"/>
  <c r="AJ7068" i="7"/>
  <c r="AJ4477" i="7"/>
  <c r="AJ6896" i="7"/>
  <c r="AJ3072" i="7"/>
  <c r="AJ5701" i="7"/>
  <c r="AJ7225" i="7"/>
  <c r="AJ4118" i="7"/>
  <c r="AJ6057" i="7"/>
  <c r="AJ1498" i="7"/>
  <c r="AJ7226" i="7"/>
  <c r="AJ7423" i="7"/>
  <c r="AJ3939" i="7"/>
  <c r="AJ781" i="7"/>
  <c r="AJ2212" i="7"/>
  <c r="AJ2379" i="7"/>
  <c r="AJ7424" i="7"/>
  <c r="AJ387" i="7"/>
  <c r="AJ597" i="7"/>
  <c r="AJ6222" i="7"/>
  <c r="AJ6897" i="7"/>
  <c r="AJ2039" i="7"/>
  <c r="AJ782" i="7"/>
  <c r="AJ7069" i="7"/>
  <c r="AJ6058" i="7"/>
  <c r="AJ5510" i="7"/>
  <c r="AJ5862" i="7"/>
  <c r="AJ7070" i="7"/>
  <c r="AJ4963" i="7"/>
  <c r="AJ783" i="7"/>
  <c r="AJ5863" i="7"/>
  <c r="AJ598" i="7"/>
  <c r="AJ599" i="7"/>
  <c r="AJ3614" i="7"/>
  <c r="AJ2880" i="7"/>
  <c r="AJ4294" i="7"/>
  <c r="AJ2533" i="7"/>
  <c r="AJ6401" i="7"/>
  <c r="AJ7425" i="7"/>
  <c r="AJ7227" i="7"/>
  <c r="AJ3615" i="7"/>
  <c r="AJ3940" i="7"/>
  <c r="AJ388" i="7"/>
  <c r="AJ6572" i="7"/>
  <c r="AJ2040" i="7"/>
  <c r="AJ1841" i="7"/>
  <c r="AJ6402" i="7"/>
  <c r="AJ7426" i="7"/>
  <c r="AJ6735" i="7"/>
  <c r="AJ76" i="7"/>
  <c r="AJ6898" i="7"/>
  <c r="AJ3277" i="7"/>
  <c r="AJ1119" i="7"/>
  <c r="AJ1120" i="7"/>
  <c r="AJ5140" i="7"/>
  <c r="AJ6059" i="7"/>
  <c r="AJ3073" i="7"/>
  <c r="AJ4478" i="7"/>
  <c r="AJ5511" i="7"/>
  <c r="AJ3278" i="7"/>
  <c r="AJ6223" i="7"/>
  <c r="AJ2213" i="7"/>
  <c r="AJ2041" i="7"/>
  <c r="AJ3616" i="7"/>
  <c r="AJ3777" i="7"/>
  <c r="AJ2380" i="7"/>
  <c r="AJ2534" i="7"/>
  <c r="AJ2381" i="7"/>
  <c r="AJ3447" i="7"/>
  <c r="AJ5141" i="7"/>
  <c r="AJ2214" i="7"/>
  <c r="AJ5142" i="7"/>
  <c r="AJ2535" i="7"/>
  <c r="AJ1499" i="7"/>
  <c r="AJ2042" i="7"/>
  <c r="AJ6224" i="7"/>
  <c r="AJ2215" i="7"/>
  <c r="AJ4802" i="7"/>
  <c r="AJ4295" i="7"/>
  <c r="AJ5143" i="7"/>
  <c r="AJ4479" i="7"/>
  <c r="AJ7427" i="7"/>
  <c r="AJ6899" i="7"/>
  <c r="AJ2382" i="7"/>
  <c r="AJ2881" i="7"/>
  <c r="AJ2717" i="7"/>
  <c r="AJ4964" i="7"/>
  <c r="AJ3778" i="7"/>
  <c r="AJ7228" i="7"/>
  <c r="AJ5332" i="7"/>
  <c r="AJ3617" i="7"/>
  <c r="AJ2383" i="7"/>
  <c r="AJ5864" i="7"/>
  <c r="AJ6225" i="7"/>
  <c r="AJ7229" i="7"/>
  <c r="AJ4119" i="7"/>
  <c r="AJ5865" i="7"/>
  <c r="AJ6573" i="7"/>
  <c r="AJ600" i="7"/>
  <c r="AJ1121" i="7"/>
  <c r="AJ1500" i="7"/>
  <c r="AJ1677" i="7"/>
  <c r="AJ2216" i="7"/>
  <c r="AJ77" i="7"/>
  <c r="AJ5144" i="7"/>
  <c r="AJ4637" i="7"/>
  <c r="AJ4965" i="7"/>
  <c r="AJ5866" i="7"/>
  <c r="AJ941" i="7"/>
  <c r="AJ2536" i="7"/>
  <c r="AJ3448" i="7"/>
  <c r="AJ2043" i="7"/>
  <c r="AJ3279" i="7"/>
  <c r="AJ3449" i="7"/>
  <c r="AJ5145" i="7"/>
  <c r="AJ1678" i="7"/>
  <c r="AJ2044" i="7"/>
  <c r="AJ2217" i="7"/>
  <c r="AJ1842" i="7"/>
  <c r="AJ6226" i="7"/>
  <c r="AJ4480" i="7"/>
  <c r="AJ6060" i="7"/>
  <c r="AJ601" i="7"/>
  <c r="AJ5333" i="7"/>
  <c r="AJ4966" i="7"/>
  <c r="AJ5867" i="7"/>
  <c r="AJ3280" i="7"/>
  <c r="AJ5512" i="7"/>
  <c r="AJ4120" i="7"/>
  <c r="AJ6061" i="7"/>
  <c r="AJ6062" i="7"/>
  <c r="AJ6403" i="7"/>
  <c r="AJ1312" i="7"/>
  <c r="AJ5334" i="7"/>
  <c r="AJ1679" i="7"/>
  <c r="AJ3618" i="7"/>
  <c r="AJ6736" i="7"/>
  <c r="AJ942" i="7"/>
  <c r="AJ5513" i="7"/>
  <c r="AJ2384" i="7"/>
  <c r="AJ2045" i="7"/>
  <c r="AJ389" i="7"/>
  <c r="AJ5335" i="7"/>
  <c r="AJ6227" i="7"/>
  <c r="AJ3450" i="7"/>
  <c r="AJ1501" i="7"/>
  <c r="AJ4638" i="7"/>
  <c r="AJ7428" i="7"/>
  <c r="AJ5868" i="7"/>
  <c r="AJ5702" i="7"/>
  <c r="AJ244" i="7"/>
  <c r="AJ6737" i="7"/>
  <c r="AJ4639" i="7"/>
  <c r="AJ4803" i="7"/>
  <c r="AJ2537" i="7"/>
  <c r="AJ6574" i="7"/>
  <c r="AJ3941" i="7"/>
  <c r="AJ1843" i="7"/>
  <c r="AJ2718" i="7"/>
  <c r="AJ1680" i="7"/>
  <c r="AJ7071" i="7"/>
  <c r="AJ6063" i="7"/>
  <c r="AJ4481" i="7"/>
  <c r="AJ5869" i="7"/>
  <c r="AJ6404" i="7"/>
  <c r="AJ2719" i="7"/>
  <c r="AJ2046" i="7"/>
  <c r="AJ6900" i="7"/>
  <c r="AJ2720" i="7"/>
  <c r="AJ245" i="7"/>
  <c r="AJ5870" i="7"/>
  <c r="AJ1681" i="7"/>
  <c r="AJ1844" i="7"/>
  <c r="AJ5336" i="7"/>
  <c r="AJ7429" i="7"/>
  <c r="AJ602" i="7"/>
  <c r="AJ4967" i="7"/>
  <c r="AJ2538" i="7"/>
  <c r="AJ6738" i="7"/>
  <c r="AJ6739" i="7"/>
  <c r="AJ784" i="7"/>
  <c r="AJ390" i="7"/>
  <c r="AJ3074" i="7"/>
  <c r="AJ391" i="7"/>
  <c r="AJ2539" i="7"/>
  <c r="AJ1313" i="7"/>
  <c r="AJ7230" i="7"/>
  <c r="AJ5337" i="7"/>
  <c r="AJ1122" i="7"/>
  <c r="AJ4640" i="7"/>
  <c r="AJ5703" i="7"/>
  <c r="AJ6064" i="7"/>
  <c r="AJ4804" i="7"/>
  <c r="AJ4482" i="7"/>
  <c r="AJ6405" i="7"/>
  <c r="AJ1845" i="7"/>
  <c r="AJ7430" i="7"/>
  <c r="AJ1682" i="7"/>
  <c r="AJ6065" i="7"/>
  <c r="AJ7231" i="7"/>
  <c r="AJ1846" i="7"/>
  <c r="AJ4968" i="7"/>
  <c r="AJ6228" i="7"/>
  <c r="AJ2218" i="7"/>
  <c r="AJ3942" i="7"/>
  <c r="AJ6066" i="7"/>
  <c r="AJ4969" i="7"/>
  <c r="AJ6067" i="7"/>
  <c r="AJ2219" i="7"/>
  <c r="AJ3779" i="7"/>
  <c r="AJ6229" i="7"/>
  <c r="AJ1683" i="7"/>
  <c r="AJ3451" i="7"/>
  <c r="AJ3943" i="7"/>
  <c r="AJ6068" i="7"/>
  <c r="AJ5704" i="7"/>
  <c r="AJ3281" i="7"/>
  <c r="AJ7232" i="7"/>
  <c r="AJ4641" i="7"/>
  <c r="AJ4642" i="7"/>
  <c r="AJ785" i="7"/>
  <c r="AJ1684" i="7"/>
  <c r="AJ786" i="7"/>
  <c r="AJ78" i="7"/>
  <c r="AJ7072" i="7"/>
  <c r="AJ2220" i="7"/>
  <c r="AJ5514" i="7"/>
  <c r="AJ3944" i="7"/>
  <c r="AJ1314" i="7"/>
  <c r="AJ6069" i="7"/>
  <c r="AJ4483" i="7"/>
  <c r="AJ5705" i="7"/>
  <c r="AJ5871" i="7"/>
  <c r="AJ6230" i="7"/>
  <c r="AJ4484" i="7"/>
  <c r="AJ1123" i="7"/>
  <c r="AJ3452" i="7"/>
  <c r="AJ5515" i="7"/>
  <c r="AJ6231" i="7"/>
  <c r="AJ3945" i="7"/>
  <c r="AJ392" i="7"/>
  <c r="AJ7431" i="7"/>
  <c r="AJ4805" i="7"/>
  <c r="AJ4121" i="7"/>
  <c r="AJ3619" i="7"/>
  <c r="AJ3282" i="7"/>
  <c r="AJ4806" i="7"/>
  <c r="AJ4643" i="7"/>
  <c r="AJ2221" i="7"/>
  <c r="AJ2882" i="7"/>
  <c r="AJ1315" i="7"/>
  <c r="AJ2385" i="7"/>
  <c r="AJ7233" i="7"/>
  <c r="AJ1847" i="7"/>
  <c r="AJ6575" i="7"/>
  <c r="AJ3283" i="7"/>
  <c r="AJ6901" i="7"/>
  <c r="AJ4296" i="7"/>
  <c r="AJ5872" i="7"/>
  <c r="AJ2883" i="7"/>
  <c r="AJ393" i="7"/>
  <c r="AJ2721" i="7"/>
  <c r="AJ4807" i="7"/>
  <c r="AJ1848" i="7"/>
  <c r="AJ2884" i="7"/>
  <c r="AJ246" i="7"/>
  <c r="AJ2540" i="7"/>
  <c r="AJ787" i="7"/>
  <c r="AJ1849" i="7"/>
  <c r="AJ2885" i="7"/>
  <c r="AJ1316" i="7"/>
  <c r="AJ603" i="7"/>
  <c r="AJ1124" i="7"/>
  <c r="AJ4970" i="7"/>
  <c r="AJ943" i="7"/>
  <c r="AJ247" i="7"/>
  <c r="AJ5338" i="7"/>
  <c r="AJ3453" i="7"/>
  <c r="AJ7073" i="7"/>
  <c r="AJ2886" i="7"/>
  <c r="AJ2887" i="7"/>
  <c r="AJ394" i="7"/>
  <c r="AJ788" i="7"/>
  <c r="AJ6406" i="7"/>
  <c r="AJ1685" i="7"/>
  <c r="AJ604" i="7"/>
  <c r="AJ5706" i="7"/>
  <c r="AJ7432" i="7"/>
  <c r="AJ2541" i="7"/>
  <c r="AJ2888" i="7"/>
  <c r="AJ4971" i="7"/>
  <c r="AJ789" i="7"/>
  <c r="AJ1502" i="7"/>
  <c r="AJ6576" i="7"/>
  <c r="AJ5707" i="7"/>
  <c r="AJ1125" i="7"/>
  <c r="AJ4972" i="7"/>
  <c r="AJ7234" i="7"/>
  <c r="AJ1686" i="7"/>
  <c r="AJ1687" i="7"/>
  <c r="AJ7074" i="7"/>
  <c r="AJ7235" i="7"/>
  <c r="AJ3946" i="7"/>
  <c r="AJ3620" i="7"/>
  <c r="AJ1688" i="7"/>
  <c r="AJ395" i="7"/>
  <c r="AJ4297" i="7"/>
  <c r="AJ1126" i="7"/>
  <c r="AJ3075" i="7"/>
  <c r="AJ7075" i="7"/>
  <c r="AJ6902" i="7"/>
  <c r="AJ3454" i="7"/>
  <c r="AJ2386" i="7"/>
  <c r="AJ7236" i="7"/>
  <c r="AJ6740" i="7"/>
  <c r="AJ4485" i="7"/>
  <c r="AJ5516" i="7"/>
  <c r="AJ3284" i="7"/>
  <c r="AJ5146" i="7"/>
  <c r="AJ4122" i="7"/>
  <c r="AJ1317" i="7"/>
  <c r="AJ605" i="7"/>
  <c r="AJ606" i="7"/>
  <c r="AJ6070" i="7"/>
  <c r="AJ6577" i="7"/>
  <c r="AJ3947" i="7"/>
  <c r="AJ4298" i="7"/>
  <c r="AJ6903" i="7"/>
  <c r="AJ7237" i="7"/>
  <c r="AJ5339" i="7"/>
  <c r="AJ3948" i="7"/>
  <c r="AJ3455" i="7"/>
  <c r="AJ4486" i="7"/>
  <c r="AJ5708" i="7"/>
  <c r="AJ7433" i="7"/>
  <c r="AJ4973" i="7"/>
  <c r="AJ5340" i="7"/>
  <c r="AJ248" i="7"/>
  <c r="AJ2722" i="7"/>
  <c r="AJ2222" i="7"/>
  <c r="AJ6232" i="7"/>
  <c r="AJ2047" i="7"/>
  <c r="AJ2223" i="7"/>
  <c r="AJ4974" i="7"/>
  <c r="AJ3949" i="7"/>
  <c r="AJ3076" i="7"/>
  <c r="AJ1850" i="7"/>
  <c r="AJ6741" i="7"/>
  <c r="AJ7434" i="7"/>
  <c r="AJ396" i="7"/>
  <c r="AJ7076" i="7"/>
  <c r="AJ6233" i="7"/>
  <c r="AJ6578" i="7"/>
  <c r="AJ3285" i="7"/>
  <c r="AJ3077" i="7"/>
  <c r="AJ4644" i="7"/>
  <c r="AJ5517" i="7"/>
  <c r="AJ7077" i="7"/>
  <c r="AJ2048" i="7"/>
  <c r="AJ7238" i="7"/>
  <c r="AJ2889" i="7"/>
  <c r="AJ4975" i="7"/>
  <c r="AJ6071" i="7"/>
  <c r="AJ4976" i="7"/>
  <c r="AJ397" i="7"/>
  <c r="AJ6579" i="7"/>
  <c r="AJ398" i="7"/>
  <c r="AJ4123" i="7"/>
  <c r="AJ4977" i="7"/>
  <c r="AJ1851" i="7"/>
  <c r="AJ5873" i="7"/>
  <c r="AJ4487" i="7"/>
  <c r="AJ2890" i="7"/>
  <c r="AJ1127" i="7"/>
  <c r="AJ5147" i="7"/>
  <c r="AJ790" i="7"/>
  <c r="AJ6742" i="7"/>
  <c r="AJ791" i="7"/>
  <c r="AJ792" i="7"/>
  <c r="AJ1503" i="7"/>
  <c r="AJ6234" i="7"/>
  <c r="AJ6407" i="7"/>
  <c r="AJ4299" i="7"/>
  <c r="AJ6072" i="7"/>
  <c r="AJ3286" i="7"/>
  <c r="AJ7435" i="7"/>
  <c r="AJ399" i="7"/>
  <c r="AJ4645" i="7"/>
  <c r="AJ2891" i="7"/>
  <c r="AJ2723" i="7"/>
  <c r="AJ6073" i="7"/>
  <c r="AJ5874" i="7"/>
  <c r="AJ4124" i="7"/>
  <c r="AJ6580" i="7"/>
  <c r="AJ1318" i="7"/>
  <c r="AJ607" i="7"/>
  <c r="AJ1689" i="7"/>
  <c r="AJ793" i="7"/>
  <c r="AJ6408" i="7"/>
  <c r="AJ3950" i="7"/>
  <c r="AJ3287" i="7"/>
  <c r="AJ3780" i="7"/>
  <c r="AJ794" i="7"/>
  <c r="AJ4808" i="7"/>
  <c r="AJ7239" i="7"/>
  <c r="AJ1128" i="7"/>
  <c r="AJ1852" i="7"/>
  <c r="AJ5875" i="7"/>
  <c r="AJ6074" i="7"/>
  <c r="AJ2224" i="7"/>
  <c r="AJ79" i="7"/>
  <c r="AJ5341" i="7"/>
  <c r="AJ2049" i="7"/>
  <c r="AJ6075" i="7"/>
  <c r="AJ2542" i="7"/>
  <c r="AJ7436" i="7"/>
  <c r="AJ6409" i="7"/>
  <c r="AJ400" i="7"/>
  <c r="AJ5709" i="7"/>
  <c r="AJ5342" i="7"/>
  <c r="AJ2387" i="7"/>
  <c r="AJ6904" i="7"/>
  <c r="AJ5876" i="7"/>
  <c r="AJ2050" i="7"/>
  <c r="AJ6076" i="7"/>
  <c r="AJ5343" i="7"/>
  <c r="AJ3781" i="7"/>
  <c r="AJ6743" i="7"/>
  <c r="AJ3782" i="7"/>
  <c r="AJ2051" i="7"/>
  <c r="AJ3783" i="7"/>
  <c r="AJ3621" i="7"/>
  <c r="AJ1319" i="7"/>
  <c r="AJ4300" i="7"/>
  <c r="AJ6077" i="7"/>
  <c r="AJ6581" i="7"/>
  <c r="AJ5344" i="7"/>
  <c r="AJ3784" i="7"/>
  <c r="AJ6410" i="7"/>
  <c r="AJ7078" i="7"/>
  <c r="AJ6235" i="7"/>
  <c r="AJ6078" i="7"/>
  <c r="AJ5877" i="7"/>
  <c r="AJ3785" i="7"/>
  <c r="AJ5878" i="7"/>
  <c r="AJ2892" i="7"/>
  <c r="AJ7079" i="7"/>
  <c r="AJ6744" i="7"/>
  <c r="AJ4646" i="7"/>
  <c r="AJ5345" i="7"/>
  <c r="AJ6236" i="7"/>
  <c r="AJ4301" i="7"/>
  <c r="AJ6079" i="7"/>
  <c r="AJ5518" i="7"/>
  <c r="AJ2052" i="7"/>
  <c r="AJ1129" i="7"/>
  <c r="AJ4302" i="7"/>
  <c r="AJ80" i="7"/>
  <c r="AJ5519" i="7"/>
  <c r="AJ5148" i="7"/>
  <c r="AJ795" i="7"/>
  <c r="AJ2388" i="7"/>
  <c r="AJ3951" i="7"/>
  <c r="AJ5520" i="7"/>
  <c r="AJ81" i="7"/>
  <c r="AJ4125" i="7"/>
  <c r="AJ1853" i="7"/>
  <c r="AJ3078" i="7"/>
  <c r="AJ3622" i="7"/>
  <c r="AJ1504" i="7"/>
  <c r="AJ2389" i="7"/>
  <c r="AJ3079" i="7"/>
  <c r="AJ5879" i="7"/>
  <c r="AJ2225" i="7"/>
  <c r="AJ4809" i="7"/>
  <c r="AJ2724" i="7"/>
  <c r="AJ2053" i="7"/>
  <c r="AJ796" i="7"/>
  <c r="AJ82" i="7"/>
  <c r="AJ2543" i="7"/>
  <c r="AJ1854" i="7"/>
  <c r="AJ5710" i="7"/>
  <c r="AJ3952" i="7"/>
  <c r="AJ401" i="7"/>
  <c r="AJ5711" i="7"/>
  <c r="AJ3080" i="7"/>
  <c r="AJ4488" i="7"/>
  <c r="AJ944" i="7"/>
  <c r="AJ402" i="7"/>
  <c r="AJ797" i="7"/>
  <c r="AJ3623" i="7"/>
  <c r="AJ6745" i="7"/>
  <c r="AJ7240" i="7"/>
  <c r="AJ6080" i="7"/>
  <c r="AJ6746" i="7"/>
  <c r="AJ5880" i="7"/>
  <c r="AJ5521" i="7"/>
  <c r="AJ3288" i="7"/>
  <c r="AJ2226" i="7"/>
  <c r="AJ4810" i="7"/>
  <c r="AJ83" i="7"/>
  <c r="AJ1320" i="7"/>
  <c r="AJ3456" i="7"/>
  <c r="AJ4811" i="7"/>
  <c r="AJ2893" i="7"/>
  <c r="AJ5881" i="7"/>
  <c r="AJ5149" i="7"/>
  <c r="AJ2054" i="7"/>
  <c r="AJ608" i="7"/>
  <c r="AJ2055" i="7"/>
  <c r="AJ6905" i="7"/>
  <c r="AJ1690" i="7"/>
  <c r="AJ5522" i="7"/>
  <c r="AJ5150" i="7"/>
  <c r="AJ7241" i="7"/>
  <c r="AJ6906" i="7"/>
  <c r="AJ6582" i="7"/>
  <c r="AJ2390" i="7"/>
  <c r="AJ3289" i="7"/>
  <c r="AJ3786" i="7"/>
  <c r="AJ4978" i="7"/>
  <c r="AJ1130" i="7"/>
  <c r="AJ6411" i="7"/>
  <c r="AJ4812" i="7"/>
  <c r="AJ1505" i="7"/>
  <c r="AJ403" i="7"/>
  <c r="AJ84" i="7"/>
  <c r="AJ2725" i="7"/>
  <c r="AJ2391" i="7"/>
  <c r="AJ1131" i="7"/>
  <c r="AJ3290" i="7"/>
  <c r="AJ85" i="7"/>
  <c r="AJ4647" i="7"/>
  <c r="AJ3291" i="7"/>
  <c r="AJ2056" i="7"/>
  <c r="AJ3457" i="7"/>
  <c r="AJ3458" i="7"/>
  <c r="AJ6412" i="7"/>
  <c r="AJ4813" i="7"/>
  <c r="AJ1855" i="7"/>
  <c r="AJ6237" i="7"/>
  <c r="AJ2544" i="7"/>
  <c r="AJ1691" i="7"/>
  <c r="AJ5523" i="7"/>
  <c r="AJ6081" i="7"/>
  <c r="AJ86" i="7"/>
  <c r="AJ7080" i="7"/>
  <c r="AJ4814" i="7"/>
  <c r="AJ3081" i="7"/>
  <c r="AJ5712" i="7"/>
  <c r="AJ4126" i="7"/>
  <c r="AJ7242" i="7"/>
  <c r="AJ87" i="7"/>
  <c r="AJ3953" i="7"/>
  <c r="AJ5346" i="7"/>
  <c r="AJ249" i="7"/>
  <c r="AJ6583" i="7"/>
  <c r="AJ2726" i="7"/>
  <c r="AJ88" i="7"/>
  <c r="AJ2894" i="7"/>
  <c r="AJ6413" i="7"/>
  <c r="AJ7243" i="7"/>
  <c r="AJ1132" i="7"/>
  <c r="AJ2895" i="7"/>
  <c r="AJ6414" i="7"/>
  <c r="AJ89" i="7"/>
  <c r="AJ4127" i="7"/>
  <c r="AJ4128" i="7"/>
  <c r="AJ2727" i="7"/>
  <c r="AJ2392" i="7"/>
  <c r="AJ7081" i="7"/>
  <c r="AJ2728" i="7"/>
  <c r="AJ4648" i="7"/>
  <c r="AJ5713" i="7"/>
  <c r="AJ250" i="7"/>
  <c r="AJ6238" i="7"/>
  <c r="AJ5714" i="7"/>
  <c r="AJ1506" i="7"/>
  <c r="AJ1321" i="7"/>
  <c r="AJ4303" i="7"/>
  <c r="AJ6907" i="7"/>
  <c r="AJ6747" i="7"/>
  <c r="AJ1322" i="7"/>
  <c r="AJ4489" i="7"/>
  <c r="AJ3624" i="7"/>
  <c r="AJ5151" i="7"/>
  <c r="AJ3954" i="7"/>
  <c r="AJ4304" i="7"/>
  <c r="AJ4305" i="7"/>
  <c r="AJ90" i="7"/>
  <c r="AJ3955" i="7"/>
  <c r="AJ1133" i="7"/>
  <c r="AJ3292" i="7"/>
  <c r="AJ4129" i="7"/>
  <c r="AJ5347" i="7"/>
  <c r="AJ6415" i="7"/>
  <c r="AJ1134" i="7"/>
  <c r="AJ4490" i="7"/>
  <c r="AJ5882" i="7"/>
  <c r="AJ2545" i="7"/>
  <c r="AJ251" i="7"/>
  <c r="AJ6908" i="7"/>
  <c r="AJ6416" i="7"/>
  <c r="AJ5348" i="7"/>
  <c r="AJ5715" i="7"/>
  <c r="AJ2227" i="7"/>
  <c r="AJ6082" i="7"/>
  <c r="AJ7437" i="7"/>
  <c r="AJ2228" i="7"/>
  <c r="AJ3625" i="7"/>
  <c r="AJ6417" i="7"/>
  <c r="AJ1692" i="7"/>
  <c r="AJ5152" i="7"/>
  <c r="AJ252" i="7"/>
  <c r="AJ7244" i="7"/>
  <c r="AJ609" i="7"/>
  <c r="AJ91" i="7"/>
  <c r="AJ3082" i="7"/>
  <c r="AJ5883" i="7"/>
  <c r="AJ1507" i="7"/>
  <c r="AJ4649" i="7"/>
  <c r="AJ2546" i="7"/>
  <c r="AJ7438" i="7"/>
  <c r="AJ3626" i="7"/>
  <c r="AJ3459" i="7"/>
  <c r="AJ92" i="7"/>
  <c r="AJ2229" i="7"/>
  <c r="AJ93" i="7"/>
  <c r="AJ6584" i="7"/>
  <c r="AJ3627" i="7"/>
  <c r="AJ2547" i="7"/>
  <c r="AJ1856" i="7"/>
  <c r="AJ5349" i="7"/>
  <c r="AJ4815" i="7"/>
  <c r="AJ2548" i="7"/>
  <c r="AJ2230" i="7"/>
  <c r="AJ7082" i="7"/>
  <c r="AJ404" i="7"/>
  <c r="AJ3956" i="7"/>
  <c r="AJ7245" i="7"/>
  <c r="AJ2393" i="7"/>
  <c r="AJ405" i="7"/>
  <c r="AJ6239" i="7"/>
  <c r="AJ6748" i="7"/>
  <c r="AJ406" i="7"/>
  <c r="AJ2896" i="7"/>
  <c r="AJ798" i="7"/>
  <c r="AJ6749" i="7"/>
  <c r="AJ6240" i="7"/>
  <c r="AJ6241" i="7"/>
  <c r="AJ2394" i="7"/>
  <c r="AJ5350" i="7"/>
  <c r="AJ1323" i="7"/>
  <c r="AJ1135" i="7"/>
  <c r="AJ4491" i="7"/>
  <c r="AJ7246" i="7"/>
  <c r="AJ1857" i="7"/>
  <c r="AJ3628" i="7"/>
  <c r="AJ7439" i="7"/>
  <c r="AJ3293" i="7"/>
  <c r="AJ6242" i="7"/>
  <c r="AJ5153" i="7"/>
  <c r="AJ6750" i="7"/>
  <c r="AJ2549" i="7"/>
  <c r="AJ6243" i="7"/>
  <c r="AJ6244" i="7"/>
  <c r="AJ6751" i="7"/>
  <c r="AJ6752" i="7"/>
  <c r="AJ2550" i="7"/>
  <c r="AJ6245" i="7"/>
  <c r="AJ4979" i="7"/>
  <c r="AJ610" i="7"/>
  <c r="AJ6909" i="7"/>
  <c r="AJ5524" i="7"/>
  <c r="AJ5154" i="7"/>
  <c r="AJ407" i="7"/>
  <c r="AJ7440" i="7"/>
  <c r="AJ7247" i="7"/>
  <c r="AJ6585" i="7"/>
  <c r="AJ2551" i="7"/>
  <c r="AJ611" i="7"/>
  <c r="AJ5525" i="7"/>
  <c r="AJ3787" i="7"/>
  <c r="AJ1858" i="7"/>
  <c r="AJ2057" i="7"/>
  <c r="AJ5155" i="7"/>
  <c r="AJ6586" i="7"/>
  <c r="AJ4306" i="7"/>
  <c r="AJ7083" i="7"/>
  <c r="AJ4307" i="7"/>
  <c r="AJ4308" i="7"/>
  <c r="AJ2729" i="7"/>
  <c r="AJ408" i="7"/>
  <c r="AJ2058" i="7"/>
  <c r="AJ2552" i="7"/>
  <c r="AJ4650" i="7"/>
  <c r="AJ1508" i="7"/>
  <c r="AJ3788" i="7"/>
  <c r="AJ3957" i="7"/>
  <c r="AJ3789" i="7"/>
  <c r="AJ7441" i="7"/>
  <c r="AJ1509" i="7"/>
  <c r="AJ2553" i="7"/>
  <c r="AJ2730" i="7"/>
  <c r="AJ5526" i="7"/>
  <c r="AJ4980" i="7"/>
  <c r="AJ6246" i="7"/>
  <c r="AJ3958" i="7"/>
  <c r="AJ6247" i="7"/>
  <c r="AJ253" i="7"/>
  <c r="AJ1136" i="7"/>
  <c r="AJ4651" i="7"/>
  <c r="AJ1859" i="7"/>
  <c r="AJ2231" i="7"/>
  <c r="AJ1693" i="7"/>
  <c r="AJ945" i="7"/>
  <c r="AJ2232" i="7"/>
  <c r="AJ6910" i="7"/>
  <c r="AJ409" i="7"/>
  <c r="AJ7442" i="7"/>
  <c r="AJ4130" i="7"/>
  <c r="AJ5884" i="7"/>
  <c r="AJ5527" i="7"/>
  <c r="AJ410" i="7"/>
  <c r="AJ2059" i="7"/>
  <c r="AJ6587" i="7"/>
  <c r="AJ4816" i="7"/>
  <c r="AJ2897" i="7"/>
  <c r="AJ4131" i="7"/>
  <c r="AJ3294" i="7"/>
  <c r="AJ799" i="7"/>
  <c r="AJ7084" i="7"/>
  <c r="AJ1860" i="7"/>
  <c r="AJ6588" i="7"/>
  <c r="AJ1861" i="7"/>
  <c r="AJ4652" i="7"/>
  <c r="AJ3790" i="7"/>
  <c r="AJ6753" i="7"/>
  <c r="AJ4817" i="7"/>
  <c r="AJ4492" i="7"/>
  <c r="AJ2233" i="7"/>
  <c r="AJ6589" i="7"/>
  <c r="AJ946" i="7"/>
  <c r="AJ3791" i="7"/>
  <c r="AJ2060" i="7"/>
  <c r="AJ3460" i="7"/>
  <c r="AJ254" i="7"/>
  <c r="AJ5156" i="7"/>
  <c r="AJ5716" i="7"/>
  <c r="AJ5351" i="7"/>
  <c r="AJ5352" i="7"/>
  <c r="AJ255" i="7"/>
  <c r="AJ4981" i="7"/>
  <c r="AJ2554" i="7"/>
  <c r="AJ4653" i="7"/>
  <c r="AJ4818" i="7"/>
  <c r="AJ2234" i="7"/>
  <c r="AJ947" i="7"/>
  <c r="AJ948" i="7"/>
  <c r="AJ3461" i="7"/>
  <c r="AJ4493" i="7"/>
  <c r="AJ94" i="7"/>
  <c r="AJ5528" i="7"/>
  <c r="AJ1862" i="7"/>
  <c r="AJ6083" i="7"/>
  <c r="AJ5353" i="7"/>
  <c r="AJ5529" i="7"/>
  <c r="AJ1510" i="7"/>
  <c r="AJ4982" i="7"/>
  <c r="AJ5157" i="7"/>
  <c r="AJ6248" i="7"/>
  <c r="AJ4309" i="7"/>
  <c r="AJ5717" i="7"/>
  <c r="AJ3462" i="7"/>
  <c r="AJ7085" i="7"/>
  <c r="AJ5354" i="7"/>
  <c r="AJ95" i="7"/>
  <c r="AJ5885" i="7"/>
  <c r="AJ1137" i="7"/>
  <c r="AJ411" i="7"/>
  <c r="AJ4310" i="7"/>
  <c r="AJ3792" i="7"/>
  <c r="AJ3083" i="7"/>
  <c r="AJ3084" i="7"/>
  <c r="AJ2555" i="7"/>
  <c r="AJ6911" i="7"/>
  <c r="AJ5718" i="7"/>
  <c r="AJ6084" i="7"/>
  <c r="AJ4132" i="7"/>
  <c r="AJ5719" i="7"/>
  <c r="AJ3959" i="7"/>
  <c r="AJ6754" i="7"/>
  <c r="AJ412" i="7"/>
  <c r="AJ6085" i="7"/>
  <c r="AJ3463" i="7"/>
  <c r="AJ2395" i="7"/>
  <c r="AJ4654" i="7"/>
  <c r="AJ6912" i="7"/>
  <c r="AJ2235" i="7"/>
  <c r="AJ3629" i="7"/>
  <c r="AJ1863" i="7"/>
  <c r="AJ6249" i="7"/>
  <c r="AJ4133" i="7"/>
  <c r="AJ2236" i="7"/>
  <c r="AJ6913" i="7"/>
  <c r="AJ1694" i="7"/>
  <c r="AJ949" i="7"/>
  <c r="AJ2061" i="7"/>
  <c r="AJ2396" i="7"/>
  <c r="AJ2062" i="7"/>
  <c r="AJ413" i="7"/>
  <c r="AJ7443" i="7"/>
  <c r="AJ2556" i="7"/>
  <c r="AJ7248" i="7"/>
  <c r="AJ5158" i="7"/>
  <c r="AJ6086" i="7"/>
  <c r="AJ2397" i="7"/>
  <c r="AJ4983" i="7"/>
  <c r="AJ3085" i="7"/>
  <c r="AJ2731" i="7"/>
  <c r="AJ7086" i="7"/>
  <c r="AJ6418" i="7"/>
  <c r="AJ2557" i="7"/>
  <c r="AJ96" i="7"/>
  <c r="AJ4134" i="7"/>
  <c r="AJ7249" i="7"/>
  <c r="AJ7087" i="7"/>
  <c r="AJ3630" i="7"/>
  <c r="AJ3793" i="7"/>
  <c r="AJ6419" i="7"/>
  <c r="AJ1324" i="7"/>
  <c r="AJ2063" i="7"/>
  <c r="AJ1138" i="7"/>
  <c r="AJ4494" i="7"/>
  <c r="AJ6755" i="7"/>
  <c r="AJ2398" i="7"/>
  <c r="AJ6756" i="7"/>
  <c r="AJ3794" i="7"/>
  <c r="AJ1864" i="7"/>
  <c r="AJ7250" i="7"/>
  <c r="AJ4655" i="7"/>
  <c r="AJ4135" i="7"/>
  <c r="AJ1325" i="7"/>
  <c r="AJ4136" i="7"/>
  <c r="AJ1695" i="7"/>
  <c r="AJ3295" i="7"/>
  <c r="AJ6914" i="7"/>
  <c r="AJ7444" i="7"/>
  <c r="AJ3086" i="7"/>
  <c r="AJ2399" i="7"/>
  <c r="AJ1511" i="7"/>
  <c r="AJ1696" i="7"/>
  <c r="AJ3960" i="7"/>
  <c r="AJ7251" i="7"/>
  <c r="AJ6420" i="7"/>
  <c r="AJ2237" i="7"/>
  <c r="AJ6250" i="7"/>
  <c r="AJ3631" i="7"/>
  <c r="AJ4984" i="7"/>
  <c r="AJ1865" i="7"/>
  <c r="AJ6087" i="7"/>
  <c r="AJ3632" i="7"/>
  <c r="AJ5886" i="7"/>
  <c r="AJ1866" i="7"/>
  <c r="AJ7252" i="7"/>
  <c r="AJ3296" i="7"/>
  <c r="AJ4985" i="7"/>
  <c r="AJ4137" i="7"/>
  <c r="AJ4495" i="7"/>
  <c r="AJ2064" i="7"/>
  <c r="AJ6757" i="7"/>
  <c r="AJ1512" i="7"/>
  <c r="AJ2732" i="7"/>
  <c r="AJ3297" i="7"/>
  <c r="AJ3795" i="7"/>
  <c r="AJ1697" i="7"/>
  <c r="AJ6421" i="7"/>
  <c r="AJ4656" i="7"/>
  <c r="AJ7445" i="7"/>
  <c r="AJ2733" i="7"/>
  <c r="AJ3298" i="7"/>
  <c r="AJ4311" i="7"/>
  <c r="AJ4496" i="7"/>
  <c r="AJ1326" i="7"/>
  <c r="AJ6251" i="7"/>
  <c r="AJ7446" i="7"/>
  <c r="AJ3961" i="7"/>
  <c r="AJ2898" i="7"/>
  <c r="AJ3087" i="7"/>
  <c r="AJ414" i="7"/>
  <c r="AJ415" i="7"/>
  <c r="AJ2899" i="7"/>
  <c r="AJ1698" i="7"/>
  <c r="AJ2238" i="7"/>
  <c r="AJ2558" i="7"/>
  <c r="AJ1327" i="7"/>
  <c r="AJ3088" i="7"/>
  <c r="AJ256" i="7"/>
  <c r="AJ5887" i="7"/>
  <c r="AJ5159" i="7"/>
  <c r="AJ1328" i="7"/>
  <c r="AJ1329" i="7"/>
  <c r="AJ612" i="7"/>
  <c r="AJ1330" i="7"/>
  <c r="AJ4497" i="7"/>
  <c r="AJ613" i="7"/>
  <c r="AJ97" i="7"/>
  <c r="AJ4312" i="7"/>
  <c r="AJ7088" i="7"/>
  <c r="AJ3633" i="7"/>
  <c r="AJ2065" i="7"/>
  <c r="AJ6252" i="7"/>
  <c r="AJ6253" i="7"/>
  <c r="AJ6254" i="7"/>
  <c r="AJ2900" i="7"/>
  <c r="AJ257" i="7"/>
  <c r="AJ7447" i="7"/>
  <c r="AJ6758" i="7"/>
  <c r="AJ3796" i="7"/>
  <c r="AJ5888" i="7"/>
  <c r="AJ7253" i="7"/>
  <c r="AJ416" i="7"/>
  <c r="AJ3634" i="7"/>
  <c r="AJ6422" i="7"/>
  <c r="AJ5355" i="7"/>
  <c r="AJ800" i="7"/>
  <c r="AJ417" i="7"/>
  <c r="AJ2559" i="7"/>
  <c r="AJ3464" i="7"/>
  <c r="AJ950" i="7"/>
  <c r="AJ2066" i="7"/>
  <c r="AJ3962" i="7"/>
  <c r="AJ6088" i="7"/>
  <c r="AJ4313" i="7"/>
  <c r="AJ3963" i="7"/>
  <c r="AJ5530" i="7"/>
  <c r="AJ4819" i="7"/>
  <c r="AJ1699" i="7"/>
  <c r="AJ1867" i="7"/>
  <c r="AJ951" i="7"/>
  <c r="AJ952" i="7"/>
  <c r="AJ6255" i="7"/>
  <c r="AJ5160" i="7"/>
  <c r="AJ4820" i="7"/>
  <c r="AJ3465" i="7"/>
  <c r="AJ614" i="7"/>
  <c r="AJ3089" i="7"/>
  <c r="AJ1139" i="7"/>
  <c r="AJ7254" i="7"/>
  <c r="AJ3090" i="7"/>
  <c r="AJ953" i="7"/>
  <c r="AJ2239" i="7"/>
  <c r="AJ4821" i="7"/>
  <c r="AJ3466" i="7"/>
  <c r="AJ418" i="7"/>
  <c r="AJ2734" i="7"/>
  <c r="AJ5161" i="7"/>
  <c r="AJ3964" i="7"/>
  <c r="AJ4314" i="7"/>
  <c r="AJ4986" i="7"/>
  <c r="AJ5531" i="7"/>
  <c r="AJ3299" i="7"/>
  <c r="AJ5720" i="7"/>
  <c r="AJ6759" i="7"/>
  <c r="AJ954" i="7"/>
  <c r="AJ5532" i="7"/>
  <c r="AJ2067" i="7"/>
  <c r="AJ801" i="7"/>
  <c r="AJ1868" i="7"/>
  <c r="AJ7089" i="7"/>
  <c r="AJ4657" i="7"/>
  <c r="AJ3467" i="7"/>
  <c r="AJ2068" i="7"/>
  <c r="AJ3965" i="7"/>
  <c r="AJ3966" i="7"/>
  <c r="AJ3091" i="7"/>
  <c r="AJ3468" i="7"/>
  <c r="AJ5533" i="7"/>
  <c r="AJ4498" i="7"/>
  <c r="AJ258" i="7"/>
  <c r="AJ2735" i="7"/>
  <c r="AJ419" i="7"/>
  <c r="AJ6915" i="7"/>
  <c r="AJ2400" i="7"/>
  <c r="AJ7255" i="7"/>
  <c r="AJ1869" i="7"/>
  <c r="AJ2736" i="7"/>
  <c r="AJ3092" i="7"/>
  <c r="AJ6916" i="7"/>
  <c r="AJ615" i="7"/>
  <c r="AJ6089" i="7"/>
  <c r="AJ4987" i="7"/>
  <c r="AJ1700" i="7"/>
  <c r="AJ6423" i="7"/>
  <c r="AJ4315" i="7"/>
  <c r="AJ3797" i="7"/>
  <c r="AJ2901" i="7"/>
  <c r="AJ3300" i="7"/>
  <c r="AJ6090" i="7"/>
  <c r="AJ7256" i="7"/>
  <c r="AJ6760" i="7"/>
  <c r="AJ2560" i="7"/>
  <c r="AJ4658" i="7"/>
  <c r="AJ7448" i="7"/>
  <c r="AJ4822" i="7"/>
  <c r="AJ98" i="7"/>
  <c r="AJ5534" i="7"/>
  <c r="AJ4316" i="7"/>
  <c r="AJ3798" i="7"/>
  <c r="AJ259" i="7"/>
  <c r="AJ3635" i="7"/>
  <c r="AJ5889" i="7"/>
  <c r="AJ4317" i="7"/>
  <c r="AJ2069" i="7"/>
  <c r="AJ6256" i="7"/>
  <c r="AJ3469" i="7"/>
  <c r="AJ4823" i="7"/>
  <c r="AJ99" i="7"/>
  <c r="AJ1140" i="7"/>
  <c r="AJ1513" i="7"/>
  <c r="AJ1141" i="7"/>
  <c r="AJ3301" i="7"/>
  <c r="AJ3093" i="7"/>
  <c r="AJ616" i="7"/>
  <c r="AJ4988" i="7"/>
  <c r="AJ3636" i="7"/>
  <c r="AJ2902" i="7"/>
  <c r="AJ1870" i="7"/>
  <c r="AJ2903" i="7"/>
  <c r="AJ1331" i="7"/>
  <c r="AJ6761" i="7"/>
  <c r="AJ3967" i="7"/>
  <c r="AJ6590" i="7"/>
  <c r="AJ6424" i="7"/>
  <c r="AJ3637" i="7"/>
  <c r="AJ3094" i="7"/>
  <c r="AJ5356" i="7"/>
  <c r="AJ2904" i="7"/>
  <c r="AJ3470" i="7"/>
  <c r="AJ3095" i="7"/>
  <c r="AJ4499" i="7"/>
  <c r="AJ420" i="7"/>
  <c r="AJ2070" i="7"/>
  <c r="AJ5162" i="7"/>
  <c r="AJ3799" i="7"/>
  <c r="AJ5163" i="7"/>
  <c r="AJ4824" i="7"/>
  <c r="AJ2561" i="7"/>
  <c r="AJ3302" i="7"/>
  <c r="AJ617" i="7"/>
  <c r="AJ5721" i="7"/>
  <c r="AJ3471" i="7"/>
  <c r="AJ2071" i="7"/>
  <c r="AJ3968" i="7"/>
  <c r="AJ100" i="7"/>
  <c r="AJ3096" i="7"/>
  <c r="AJ6917" i="7"/>
  <c r="AJ2905" i="7"/>
  <c r="AJ2737" i="7"/>
  <c r="AJ3472" i="7"/>
  <c r="AJ1871" i="7"/>
  <c r="AJ1701" i="7"/>
  <c r="AJ3638" i="7"/>
  <c r="AJ4989" i="7"/>
  <c r="AJ1872" i="7"/>
  <c r="AJ1702" i="7"/>
  <c r="AJ5535" i="7"/>
  <c r="AJ3800" i="7"/>
  <c r="AJ2401" i="7"/>
  <c r="AJ6425" i="7"/>
  <c r="AJ7449" i="7"/>
  <c r="AJ6426" i="7"/>
  <c r="AJ2072" i="7"/>
  <c r="AJ7257" i="7"/>
  <c r="AJ2738" i="7"/>
  <c r="AJ618" i="7"/>
  <c r="AJ4138" i="7"/>
  <c r="AJ7258" i="7"/>
  <c r="AJ101" i="7"/>
  <c r="AJ102" i="7"/>
  <c r="AJ103" i="7"/>
  <c r="AJ6427" i="7"/>
  <c r="AJ1873" i="7"/>
  <c r="AJ3801" i="7"/>
  <c r="AJ619" i="7"/>
  <c r="AJ7090" i="7"/>
  <c r="AJ5722" i="7"/>
  <c r="AJ4318" i="7"/>
  <c r="AJ6591" i="7"/>
  <c r="AJ1514" i="7"/>
  <c r="AJ3097" i="7"/>
  <c r="AJ7259" i="7"/>
  <c r="AJ3969" i="7"/>
  <c r="AJ2402" i="7"/>
  <c r="AJ4659" i="7"/>
  <c r="AJ7091" i="7"/>
  <c r="AJ802" i="7"/>
  <c r="AJ7450" i="7"/>
  <c r="AJ3639" i="7"/>
  <c r="AJ620" i="7"/>
  <c r="AJ7260" i="7"/>
  <c r="AJ4319" i="7"/>
  <c r="AJ1515" i="7"/>
  <c r="AJ1332" i="7"/>
  <c r="AJ621" i="7"/>
  <c r="AJ3970" i="7"/>
  <c r="AJ2240" i="7"/>
  <c r="AJ2403" i="7"/>
  <c r="AJ4139" i="7"/>
  <c r="AJ7261" i="7"/>
  <c r="AJ6592" i="7"/>
  <c r="AJ803" i="7"/>
  <c r="AJ2739" i="7"/>
  <c r="AJ1703" i="7"/>
  <c r="AJ2562" i="7"/>
  <c r="AJ6762" i="7"/>
  <c r="AJ2563" i="7"/>
  <c r="AJ4825" i="7"/>
  <c r="AJ6428" i="7"/>
  <c r="AJ2073" i="7"/>
  <c r="AJ3640" i="7"/>
  <c r="AJ6091" i="7"/>
  <c r="AJ2564" i="7"/>
  <c r="AJ4990" i="7"/>
  <c r="AJ1333" i="7"/>
  <c r="AJ6918" i="7"/>
  <c r="AJ955" i="7"/>
  <c r="AJ5164" i="7"/>
  <c r="AJ7262" i="7"/>
  <c r="AJ1142" i="7"/>
  <c r="AJ3641" i="7"/>
  <c r="AJ7092" i="7"/>
  <c r="AJ622" i="7"/>
  <c r="AJ2404" i="7"/>
  <c r="AJ6763" i="7"/>
  <c r="AJ956" i="7"/>
  <c r="AJ7263" i="7"/>
  <c r="AJ5723" i="7"/>
  <c r="AJ1874" i="7"/>
  <c r="AJ1516" i="7"/>
  <c r="AJ2405" i="7"/>
  <c r="AJ3971" i="7"/>
  <c r="AJ7264" i="7"/>
  <c r="AJ6092" i="7"/>
  <c r="AJ104" i="7"/>
  <c r="AJ4500" i="7"/>
  <c r="AJ2406" i="7"/>
  <c r="AJ3972" i="7"/>
  <c r="AJ3303" i="7"/>
  <c r="AJ4501" i="7"/>
  <c r="AJ5890" i="7"/>
  <c r="AJ1875" i="7"/>
  <c r="AJ2740" i="7"/>
  <c r="AJ421" i="7"/>
  <c r="AJ2565" i="7"/>
  <c r="AJ7451" i="7"/>
  <c r="AJ5536" i="7"/>
  <c r="AJ5165" i="7"/>
  <c r="AJ6429" i="7"/>
  <c r="AJ4320" i="7"/>
  <c r="AJ804" i="7"/>
  <c r="AJ4991" i="7"/>
  <c r="AJ1143" i="7"/>
  <c r="AJ1517" i="7"/>
  <c r="AJ4992" i="7"/>
  <c r="AJ6919" i="7"/>
  <c r="AJ2407" i="7"/>
  <c r="AJ2241" i="7"/>
  <c r="AJ4993" i="7"/>
  <c r="AJ2408" i="7"/>
  <c r="AJ1334" i="7"/>
  <c r="AJ1704" i="7"/>
  <c r="AJ6093" i="7"/>
  <c r="AJ4660" i="7"/>
  <c r="AJ2409" i="7"/>
  <c r="AJ7452" i="7"/>
  <c r="AJ2566" i="7"/>
  <c r="AJ5166" i="7"/>
  <c r="AJ1335" i="7"/>
  <c r="AJ7093" i="7"/>
  <c r="AJ1705" i="7"/>
  <c r="AJ3304" i="7"/>
  <c r="AJ4502" i="7"/>
  <c r="AJ3973" i="7"/>
  <c r="AJ4321" i="7"/>
  <c r="AJ5891" i="7"/>
  <c r="AJ6257" i="7"/>
  <c r="AJ2567" i="7"/>
  <c r="AJ4826" i="7"/>
  <c r="AJ4322" i="7"/>
  <c r="AJ3305" i="7"/>
  <c r="AJ3802" i="7"/>
  <c r="AJ6094" i="7"/>
  <c r="AJ5167" i="7"/>
  <c r="AJ105" i="7"/>
  <c r="AJ422" i="7"/>
  <c r="AJ5357" i="7"/>
  <c r="AJ3974" i="7"/>
  <c r="AJ4140" i="7"/>
  <c r="AJ6430" i="7"/>
  <c r="AJ1706" i="7"/>
  <c r="AJ1876" i="7"/>
  <c r="AJ4827" i="7"/>
  <c r="AJ5892" i="7"/>
  <c r="AJ7453" i="7"/>
  <c r="AJ6920" i="7"/>
  <c r="AJ2568" i="7"/>
  <c r="AJ1336" i="7"/>
  <c r="AJ4828" i="7"/>
  <c r="AJ1518" i="7"/>
  <c r="AJ3306" i="7"/>
  <c r="AJ2242" i="7"/>
  <c r="AJ2906" i="7"/>
  <c r="AJ6764" i="7"/>
  <c r="AJ2410" i="7"/>
  <c r="AJ6431" i="7"/>
  <c r="AJ1707" i="7"/>
  <c r="AJ2243" i="7"/>
  <c r="AJ1877" i="7"/>
  <c r="AJ5724" i="7"/>
  <c r="AJ5893" i="7"/>
  <c r="AJ260" i="7"/>
  <c r="AJ2411" i="7"/>
  <c r="AJ7094" i="7"/>
  <c r="AJ3975" i="7"/>
  <c r="AJ1337" i="7"/>
  <c r="AJ1708" i="7"/>
  <c r="AJ3473" i="7"/>
  <c r="AJ1709" i="7"/>
  <c r="AJ3307" i="7"/>
  <c r="AJ4503" i="7"/>
  <c r="AJ3642" i="7"/>
  <c r="AJ4504" i="7"/>
  <c r="AJ423" i="7"/>
  <c r="AJ3803" i="7"/>
  <c r="AJ424" i="7"/>
  <c r="AJ5168" i="7"/>
  <c r="AJ3976" i="7"/>
  <c r="AJ4829" i="7"/>
  <c r="AJ2569" i="7"/>
  <c r="AJ1519" i="7"/>
  <c r="AJ5169" i="7"/>
  <c r="AJ425" i="7"/>
  <c r="AJ3643" i="7"/>
  <c r="AJ2074" i="7"/>
  <c r="AJ2741" i="7"/>
  <c r="AJ3308" i="7"/>
  <c r="AJ3474" i="7"/>
  <c r="AJ1520" i="7"/>
  <c r="AJ957" i="7"/>
  <c r="AJ3644" i="7"/>
  <c r="AJ2244" i="7"/>
  <c r="AJ261" i="7"/>
  <c r="AJ6432" i="7"/>
  <c r="AJ3645" i="7"/>
  <c r="AJ623" i="7"/>
  <c r="AJ2742" i="7"/>
  <c r="AJ958" i="7"/>
  <c r="AJ7265" i="7"/>
  <c r="AJ3646" i="7"/>
  <c r="AJ6593" i="7"/>
  <c r="AJ2570" i="7"/>
  <c r="AJ7095" i="7"/>
  <c r="AJ7096" i="7"/>
  <c r="AJ4994" i="7"/>
  <c r="AJ3309" i="7"/>
  <c r="AJ7266" i="7"/>
  <c r="AJ4323" i="7"/>
  <c r="AJ1521" i="7"/>
  <c r="AJ624" i="7"/>
  <c r="AJ3977" i="7"/>
  <c r="AJ1878" i="7"/>
  <c r="AJ5537" i="7"/>
  <c r="AJ4141" i="7"/>
  <c r="AJ3647" i="7"/>
  <c r="AJ2245" i="7"/>
  <c r="AJ1710" i="7"/>
  <c r="AJ1522" i="7"/>
  <c r="AJ4995" i="7"/>
  <c r="AJ5894" i="7"/>
  <c r="AJ7267" i="7"/>
  <c r="AJ5170" i="7"/>
  <c r="AJ3978" i="7"/>
  <c r="AJ5171" i="7"/>
  <c r="AJ1879" i="7"/>
  <c r="AJ6594" i="7"/>
  <c r="AJ262" i="7"/>
  <c r="AJ6765" i="7"/>
  <c r="AJ805" i="7"/>
  <c r="AJ7097" i="7"/>
  <c r="AJ5895" i="7"/>
  <c r="AJ3310" i="7"/>
  <c r="AJ3648" i="7"/>
  <c r="AJ2246" i="7"/>
  <c r="AJ1523" i="7"/>
  <c r="AJ2412" i="7"/>
  <c r="AJ6433" i="7"/>
  <c r="AJ1880" i="7"/>
  <c r="AJ3311" i="7"/>
  <c r="AJ5172" i="7"/>
  <c r="AJ6095" i="7"/>
  <c r="AJ2413" i="7"/>
  <c r="AJ6096" i="7"/>
  <c r="AJ1338" i="7"/>
  <c r="AJ5358" i="7"/>
  <c r="AJ806" i="7"/>
  <c r="AJ7268" i="7"/>
  <c r="AJ807" i="7"/>
  <c r="AJ6766" i="7"/>
  <c r="AJ5725" i="7"/>
  <c r="AJ959" i="7"/>
  <c r="AJ5896" i="7"/>
  <c r="AJ2571" i="7"/>
  <c r="AJ7454" i="7"/>
  <c r="AJ7269" i="7"/>
  <c r="AJ6921" i="7"/>
  <c r="AJ4996" i="7"/>
  <c r="AJ6767" i="7"/>
  <c r="AJ3475" i="7"/>
  <c r="AJ426" i="7"/>
  <c r="AJ6595" i="7"/>
  <c r="AJ427" i="7"/>
  <c r="AJ4830" i="7"/>
  <c r="AJ4142" i="7"/>
  <c r="AJ2743" i="7"/>
  <c r="AJ5538" i="7"/>
  <c r="AJ2075" i="7"/>
  <c r="AJ7098" i="7"/>
  <c r="AJ6434" i="7"/>
  <c r="AJ6922" i="7"/>
  <c r="AJ6435" i="7"/>
  <c r="AJ6258" i="7"/>
  <c r="AJ6923" i="7"/>
  <c r="AJ6924" i="7"/>
  <c r="AJ5897" i="7"/>
  <c r="AJ6097" i="7"/>
  <c r="AJ1339" i="7"/>
  <c r="AJ1340" i="7"/>
  <c r="AJ2907" i="7"/>
  <c r="AJ2744" i="7"/>
  <c r="AJ2572" i="7"/>
  <c r="AJ2247" i="7"/>
  <c r="AJ2076" i="7"/>
  <c r="AJ4324" i="7"/>
  <c r="AJ6098" i="7"/>
  <c r="AJ6099" i="7"/>
  <c r="AJ960" i="7"/>
  <c r="AJ4143" i="7"/>
  <c r="AJ3649" i="7"/>
  <c r="AJ6100" i="7"/>
  <c r="AJ6596" i="7"/>
  <c r="AJ2573" i="7"/>
  <c r="AJ5898" i="7"/>
  <c r="AJ4505" i="7"/>
  <c r="AJ2077" i="7"/>
  <c r="AJ4325" i="7"/>
  <c r="AJ263" i="7"/>
  <c r="AJ428" i="7"/>
  <c r="AJ3098" i="7"/>
  <c r="AJ7270" i="7"/>
  <c r="AJ4506" i="7"/>
  <c r="AJ4997" i="7"/>
  <c r="AJ6436" i="7"/>
  <c r="AJ3476" i="7"/>
  <c r="AJ3979" i="7"/>
  <c r="AJ2248" i="7"/>
  <c r="AJ2078" i="7"/>
  <c r="AJ6925" i="7"/>
  <c r="AJ5173" i="7"/>
  <c r="AJ961" i="7"/>
  <c r="AJ3099" i="7"/>
  <c r="AJ5899" i="7"/>
  <c r="AJ6259" i="7"/>
  <c r="AJ4998" i="7"/>
  <c r="AJ264" i="7"/>
  <c r="AJ2908" i="7"/>
  <c r="AJ3312" i="7"/>
  <c r="AJ1341" i="7"/>
  <c r="AJ3313" i="7"/>
  <c r="AJ2745" i="7"/>
  <c r="AJ4507" i="7"/>
  <c r="AJ2414" i="7"/>
  <c r="AJ2746" i="7"/>
  <c r="AJ6597" i="7"/>
  <c r="AJ3100" i="7"/>
  <c r="AJ1524" i="7"/>
  <c r="AJ5539" i="7"/>
  <c r="AJ2079" i="7"/>
  <c r="AJ1342" i="7"/>
  <c r="AJ5726" i="7"/>
  <c r="AJ1881" i="7"/>
  <c r="AJ106" i="7"/>
  <c r="AJ808" i="7"/>
  <c r="AJ5540" i="7"/>
  <c r="AJ2080" i="7"/>
  <c r="AJ2909" i="7"/>
  <c r="AJ3804" i="7"/>
  <c r="AJ2081" i="7"/>
  <c r="AJ1525" i="7"/>
  <c r="AJ625" i="7"/>
  <c r="AJ626" i="7"/>
  <c r="AJ6926" i="7"/>
  <c r="AJ7455" i="7"/>
  <c r="AJ4831" i="7"/>
  <c r="AJ3477" i="7"/>
  <c r="AJ6101" i="7"/>
  <c r="AJ6260" i="7"/>
  <c r="AJ3478" i="7"/>
  <c r="AJ5541" i="7"/>
  <c r="AJ809" i="7"/>
  <c r="AJ1343" i="7"/>
  <c r="AJ6437" i="7"/>
  <c r="AJ3980" i="7"/>
  <c r="AJ6261" i="7"/>
  <c r="AJ4326" i="7"/>
  <c r="AJ962" i="7"/>
  <c r="AJ1144" i="7"/>
  <c r="AJ3981" i="7"/>
  <c r="AJ810" i="7"/>
  <c r="AJ6438" i="7"/>
  <c r="AJ2082" i="7"/>
  <c r="AJ5174" i="7"/>
  <c r="AJ2083" i="7"/>
  <c r="AJ5900" i="7"/>
  <c r="AJ2084" i="7"/>
  <c r="AJ3982" i="7"/>
  <c r="AJ1882" i="7"/>
  <c r="AJ6598" i="7"/>
  <c r="AJ4144" i="7"/>
  <c r="AJ3983" i="7"/>
  <c r="AJ2249" i="7"/>
  <c r="AJ1344" i="7"/>
  <c r="AJ5901" i="7"/>
  <c r="AJ429" i="7"/>
  <c r="AJ430" i="7"/>
  <c r="AJ4999" i="7"/>
  <c r="AJ4661" i="7"/>
  <c r="AJ2574" i="7"/>
  <c r="AJ5902" i="7"/>
  <c r="AJ431" i="7"/>
  <c r="AJ3314" i="7"/>
  <c r="AJ6927" i="7"/>
  <c r="AJ2415" i="7"/>
  <c r="AJ5903" i="7"/>
  <c r="AJ2416" i="7"/>
  <c r="AJ1711" i="7"/>
  <c r="AJ2575" i="7"/>
  <c r="AJ2250" i="7"/>
  <c r="AJ963" i="7"/>
  <c r="AJ6928" i="7"/>
  <c r="AJ4327" i="7"/>
  <c r="AJ7271" i="7"/>
  <c r="AJ4662" i="7"/>
  <c r="AJ6768" i="7"/>
  <c r="AJ2910" i="7"/>
  <c r="AJ1526" i="7"/>
  <c r="AJ7272" i="7"/>
  <c r="AJ6262" i="7"/>
  <c r="AJ6929" i="7"/>
  <c r="AJ6930" i="7"/>
  <c r="AJ2251" i="7"/>
  <c r="AJ4145" i="7"/>
  <c r="AJ5542" i="7"/>
  <c r="AJ6599" i="7"/>
  <c r="AJ964" i="7"/>
  <c r="AJ7099" i="7"/>
  <c r="AJ5727" i="7"/>
  <c r="AJ3650" i="7"/>
  <c r="AJ5543" i="7"/>
  <c r="AJ2252" i="7"/>
  <c r="AJ2747" i="7"/>
  <c r="AJ1527" i="7"/>
  <c r="AJ2911" i="7"/>
  <c r="AJ2417" i="7"/>
  <c r="AJ4508" i="7"/>
  <c r="AJ3315" i="7"/>
  <c r="AJ2253" i="7"/>
  <c r="AJ2912" i="7"/>
  <c r="AJ4328" i="7"/>
  <c r="AJ6102" i="7"/>
  <c r="AJ6769" i="7"/>
  <c r="AJ2085" i="7"/>
  <c r="AJ3479" i="7"/>
  <c r="AJ5359" i="7"/>
  <c r="AJ1528" i="7"/>
  <c r="AJ5544" i="7"/>
  <c r="AJ4146" i="7"/>
  <c r="AJ965" i="7"/>
  <c r="AJ5000" i="7"/>
  <c r="AJ1145" i="7"/>
  <c r="AJ3984" i="7"/>
  <c r="AJ2418" i="7"/>
  <c r="AJ107" i="7"/>
  <c r="AJ5175" i="7"/>
  <c r="AJ5001" i="7"/>
  <c r="AJ2086" i="7"/>
  <c r="AJ265" i="7"/>
  <c r="AJ6600" i="7"/>
  <c r="AJ3101" i="7"/>
  <c r="AJ6439" i="7"/>
  <c r="AJ3102" i="7"/>
  <c r="AJ5545" i="7"/>
  <c r="AJ6440" i="7"/>
  <c r="AJ5176" i="7"/>
  <c r="AJ6601" i="7"/>
  <c r="AJ432" i="7"/>
  <c r="AJ5904" i="7"/>
  <c r="AJ5360" i="7"/>
  <c r="AJ6263" i="7"/>
  <c r="AJ4832" i="7"/>
  <c r="AJ1712" i="7"/>
  <c r="AJ4663" i="7"/>
  <c r="AJ5361" i="7"/>
  <c r="AJ7456" i="7"/>
  <c r="AJ5728" i="7"/>
  <c r="AJ6441" i="7"/>
  <c r="AJ5905" i="7"/>
  <c r="AJ811" i="7"/>
  <c r="AJ6103" i="7"/>
  <c r="AJ5362" i="7"/>
  <c r="AJ1345" i="7"/>
  <c r="AJ1529" i="7"/>
  <c r="AJ2087" i="7"/>
  <c r="AJ4509" i="7"/>
  <c r="AJ5906" i="7"/>
  <c r="AJ6602" i="7"/>
  <c r="AJ1146" i="7"/>
  <c r="AJ7457" i="7"/>
  <c r="AJ966" i="7"/>
  <c r="AJ4510" i="7"/>
  <c r="AJ7458" i="7"/>
  <c r="AJ3103" i="7"/>
  <c r="AJ7273" i="7"/>
  <c r="AJ4833" i="7"/>
  <c r="AJ2576" i="7"/>
  <c r="AJ6603" i="7"/>
  <c r="AJ108" i="7"/>
  <c r="AJ5729" i="7"/>
  <c r="AJ3104" i="7"/>
  <c r="AJ5363" i="7"/>
  <c r="AJ266" i="7"/>
  <c r="AJ6770" i="7"/>
  <c r="AJ1147" i="7"/>
  <c r="AJ4664" i="7"/>
  <c r="AJ1713" i="7"/>
  <c r="AJ6931" i="7"/>
  <c r="AJ6442" i="7"/>
  <c r="AJ6264" i="7"/>
  <c r="AJ2913" i="7"/>
  <c r="AJ1346" i="7"/>
  <c r="AJ109" i="7"/>
  <c r="AJ1530" i="7"/>
  <c r="AJ4834" i="7"/>
  <c r="AJ2577" i="7"/>
  <c r="AJ627" i="7"/>
  <c r="AJ7459" i="7"/>
  <c r="AJ6771" i="7"/>
  <c r="AJ3316" i="7"/>
  <c r="AJ1883" i="7"/>
  <c r="AJ3480" i="7"/>
  <c r="AJ1884" i="7"/>
  <c r="AJ628" i="7"/>
  <c r="AJ3105" i="7"/>
  <c r="AJ1347" i="7"/>
  <c r="AJ812" i="7"/>
  <c r="AJ7460" i="7"/>
  <c r="AJ110" i="7"/>
  <c r="AJ6265" i="7"/>
  <c r="AJ6932" i="7"/>
  <c r="AJ3317" i="7"/>
  <c r="AJ6604" i="7"/>
  <c r="AJ3805" i="7"/>
  <c r="AJ6933" i="7"/>
  <c r="AJ6266" i="7"/>
  <c r="AJ5177" i="7"/>
  <c r="AJ4329" i="7"/>
  <c r="AJ111" i="7"/>
  <c r="AJ2254" i="7"/>
  <c r="AJ7274" i="7"/>
  <c r="AJ6934" i="7"/>
  <c r="AJ5364" i="7"/>
  <c r="AJ3806" i="7"/>
  <c r="AJ3106" i="7"/>
  <c r="AJ3318" i="7"/>
  <c r="AJ5546" i="7"/>
  <c r="AJ2088" i="7"/>
  <c r="AJ4330" i="7"/>
  <c r="AJ4665" i="7"/>
  <c r="AJ5002" i="7"/>
  <c r="AJ1348" i="7"/>
  <c r="AJ6267" i="7"/>
  <c r="AJ3319" i="7"/>
  <c r="AJ7100" i="7"/>
  <c r="AJ3481" i="7"/>
  <c r="AJ6104" i="7"/>
  <c r="AJ813" i="7"/>
  <c r="AJ6772" i="7"/>
  <c r="AJ267" i="7"/>
  <c r="AJ4331" i="7"/>
  <c r="AJ5730" i="7"/>
  <c r="AJ2578" i="7"/>
  <c r="AJ7275" i="7"/>
  <c r="AJ5003" i="7"/>
  <c r="AJ6773" i="7"/>
  <c r="AJ4147" i="7"/>
  <c r="AJ5365" i="7"/>
  <c r="AJ433" i="7"/>
  <c r="AJ434" i="7"/>
  <c r="AJ4332" i="7"/>
  <c r="AJ2914" i="7"/>
  <c r="AJ3107" i="7"/>
  <c r="AJ4666" i="7"/>
  <c r="AJ2748" i="7"/>
  <c r="AJ7461" i="7"/>
  <c r="AJ5547" i="7"/>
  <c r="AJ4667" i="7"/>
  <c r="AJ6774" i="7"/>
  <c r="AJ268" i="7"/>
  <c r="AJ1531" i="7"/>
  <c r="AJ6268" i="7"/>
  <c r="AJ6105" i="7"/>
  <c r="AJ4511" i="7"/>
  <c r="AJ1349" i="7"/>
  <c r="AJ2255" i="7"/>
  <c r="AJ4333" i="7"/>
  <c r="AJ629" i="7"/>
  <c r="AJ6443" i="7"/>
  <c r="AJ2579" i="7"/>
  <c r="AJ6775" i="7"/>
  <c r="AJ3985" i="7"/>
  <c r="AJ2419" i="7"/>
  <c r="AJ269" i="7"/>
  <c r="AJ6269" i="7"/>
  <c r="AJ5004" i="7"/>
  <c r="AJ6605" i="7"/>
  <c r="AJ1714" i="7"/>
  <c r="AJ1350" i="7"/>
  <c r="AJ1885" i="7"/>
  <c r="AJ2915" i="7"/>
  <c r="AJ2916" i="7"/>
  <c r="AJ5907" i="7"/>
  <c r="AJ7276" i="7"/>
  <c r="AJ112" i="7"/>
  <c r="AJ3986" i="7"/>
  <c r="AJ4668" i="7"/>
  <c r="AJ1886" i="7"/>
  <c r="AJ3108" i="7"/>
  <c r="AJ5548" i="7"/>
  <c r="AJ3987" i="7"/>
  <c r="AJ435" i="7"/>
  <c r="AJ3320" i="7"/>
  <c r="AJ2580" i="7"/>
  <c r="AJ1532" i="7"/>
  <c r="AJ814" i="7"/>
  <c r="AJ2581" i="7"/>
  <c r="AJ6444" i="7"/>
  <c r="AJ6445" i="7"/>
  <c r="AJ1148" i="7"/>
  <c r="AJ4669" i="7"/>
  <c r="AJ5549" i="7"/>
  <c r="AJ3651" i="7"/>
  <c r="AJ270" i="7"/>
  <c r="AJ5366" i="7"/>
  <c r="AJ1351" i="7"/>
  <c r="AJ1352" i="7"/>
  <c r="AJ2256" i="7"/>
  <c r="AJ630" i="7"/>
  <c r="AJ7101" i="7"/>
  <c r="AJ4148" i="7"/>
  <c r="AJ6270" i="7"/>
  <c r="AJ113" i="7"/>
  <c r="AJ1533" i="7"/>
  <c r="AJ1149" i="7"/>
  <c r="AJ631" i="7"/>
  <c r="AJ5367" i="7"/>
  <c r="AJ1353" i="7"/>
  <c r="AJ6776" i="7"/>
  <c r="AJ5731" i="7"/>
  <c r="AJ2257" i="7"/>
  <c r="AJ2089" i="7"/>
  <c r="AJ2917" i="7"/>
  <c r="AJ4149" i="7"/>
  <c r="AJ5178" i="7"/>
  <c r="AJ3482" i="7"/>
  <c r="AJ6106" i="7"/>
  <c r="AJ5908" i="7"/>
  <c r="AJ2090" i="7"/>
  <c r="AJ3109" i="7"/>
  <c r="AJ6271" i="7"/>
  <c r="AJ5550" i="7"/>
  <c r="AJ7277" i="7"/>
  <c r="AJ815" i="7"/>
  <c r="AJ632" i="7"/>
  <c r="AJ3807" i="7"/>
  <c r="AJ1715" i="7"/>
  <c r="AJ5551" i="7"/>
  <c r="AJ5552" i="7"/>
  <c r="AJ3483" i="7"/>
  <c r="AJ271" i="7"/>
  <c r="AJ2749" i="7"/>
  <c r="AJ2258" i="7"/>
  <c r="AJ3110" i="7"/>
  <c r="AJ6446" i="7"/>
  <c r="AJ5553" i="7"/>
  <c r="AJ5179" i="7"/>
  <c r="AJ114" i="7"/>
  <c r="AJ4835" i="7"/>
  <c r="AJ3988" i="7"/>
  <c r="AJ4670" i="7"/>
  <c r="AJ3111" i="7"/>
  <c r="AJ3808" i="7"/>
  <c r="AJ2582" i="7"/>
  <c r="AJ5732" i="7"/>
  <c r="AJ3112" i="7"/>
  <c r="AJ6606" i="7"/>
  <c r="AJ6935" i="7"/>
  <c r="AJ6107" i="7"/>
  <c r="AJ3989" i="7"/>
  <c r="AJ3652" i="7"/>
  <c r="AJ3990" i="7"/>
  <c r="AJ5909" i="7"/>
  <c r="AJ6607" i="7"/>
  <c r="AJ5733" i="7"/>
  <c r="AJ5368" i="7"/>
  <c r="AJ3484" i="7"/>
  <c r="AJ2091" i="7"/>
  <c r="AJ2583" i="7"/>
  <c r="AJ7462" i="7"/>
  <c r="AJ3113" i="7"/>
  <c r="AJ3653" i="7"/>
  <c r="AJ3809" i="7"/>
  <c r="AJ2750" i="7"/>
  <c r="AJ1150" i="7"/>
  <c r="AJ1716" i="7"/>
  <c r="AJ1717" i="7"/>
  <c r="AJ1534" i="7"/>
  <c r="AJ816" i="7"/>
  <c r="AJ7102" i="7"/>
  <c r="AJ633" i="7"/>
  <c r="AJ967" i="7"/>
  <c r="AJ4334" i="7"/>
  <c r="AJ6936" i="7"/>
  <c r="AJ5369" i="7"/>
  <c r="AJ968" i="7"/>
  <c r="AJ4671" i="7"/>
  <c r="AJ4512" i="7"/>
  <c r="AJ5554" i="7"/>
  <c r="AJ2259" i="7"/>
  <c r="AJ3114" i="7"/>
  <c r="AJ7278" i="7"/>
  <c r="AJ6108" i="7"/>
  <c r="AJ2092" i="7"/>
  <c r="AJ5734" i="7"/>
  <c r="AJ6447" i="7"/>
  <c r="AJ5370" i="7"/>
  <c r="AJ4672" i="7"/>
  <c r="AJ5735" i="7"/>
  <c r="AJ4150" i="7"/>
  <c r="AJ1718" i="7"/>
  <c r="AJ3654" i="7"/>
  <c r="AJ4335" i="7"/>
  <c r="AJ5736" i="7"/>
  <c r="AJ5910" i="7"/>
  <c r="AJ969" i="7"/>
  <c r="AJ817" i="7"/>
  <c r="AJ1151" i="7"/>
  <c r="AJ1887" i="7"/>
  <c r="AJ2093" i="7"/>
  <c r="AJ3810" i="7"/>
  <c r="AJ5371" i="7"/>
  <c r="AJ3115" i="7"/>
  <c r="AJ3485" i="7"/>
  <c r="AJ6937" i="7"/>
  <c r="AJ5737" i="7"/>
  <c r="AJ5738" i="7"/>
  <c r="AJ5739" i="7"/>
  <c r="AJ272" i="7"/>
  <c r="AJ5555" i="7"/>
  <c r="AJ3486" i="7"/>
  <c r="AJ4836" i="7"/>
  <c r="AJ5740" i="7"/>
  <c r="AJ436" i="7"/>
  <c r="AJ5005" i="7"/>
  <c r="AJ6777" i="7"/>
  <c r="AJ4151" i="7"/>
  <c r="AJ5006" i="7"/>
  <c r="AJ634" i="7"/>
  <c r="AJ5741" i="7"/>
  <c r="AJ6938" i="7"/>
  <c r="AJ2751" i="7"/>
  <c r="AJ3116" i="7"/>
  <c r="AJ3991" i="7"/>
  <c r="AJ1152" i="7"/>
  <c r="AJ635" i="7"/>
  <c r="AJ636" i="7"/>
  <c r="AJ1153" i="7"/>
  <c r="AJ5911" i="7"/>
  <c r="AJ4837" i="7"/>
  <c r="AJ4673" i="7"/>
  <c r="AJ637" i="7"/>
  <c r="AJ1888" i="7"/>
  <c r="AJ7103" i="7"/>
  <c r="AJ3992" i="7"/>
  <c r="AJ638" i="7"/>
  <c r="AJ7104" i="7"/>
  <c r="AJ4336" i="7"/>
  <c r="AJ3811" i="7"/>
  <c r="AJ4513" i="7"/>
  <c r="AJ2918" i="7"/>
  <c r="AJ5180" i="7"/>
  <c r="AJ2420" i="7"/>
  <c r="AJ2752" i="7"/>
  <c r="AJ1354" i="7"/>
  <c r="AJ1535" i="7"/>
  <c r="AJ6939" i="7"/>
  <c r="AJ1536" i="7"/>
  <c r="AJ1355" i="7"/>
  <c r="AJ3655" i="7"/>
  <c r="AJ437" i="7"/>
  <c r="AJ3117" i="7"/>
  <c r="AJ1154" i="7"/>
  <c r="AJ2094" i="7"/>
  <c r="AJ1356" i="7"/>
  <c r="AJ6608" i="7"/>
  <c r="AJ3321" i="7"/>
  <c r="AJ115" i="7"/>
  <c r="AJ6940" i="7"/>
  <c r="AJ7463" i="7"/>
  <c r="AJ970" i="7"/>
  <c r="AJ818" i="7"/>
  <c r="AJ1155" i="7"/>
  <c r="AJ2095" i="7"/>
  <c r="AJ3322" i="7"/>
  <c r="AJ6109" i="7"/>
  <c r="AJ6778" i="7"/>
  <c r="AJ6448" i="7"/>
  <c r="AJ6941" i="7"/>
  <c r="AJ438" i="7"/>
  <c r="AJ7105" i="7"/>
  <c r="AJ5007" i="7"/>
  <c r="AJ971" i="7"/>
  <c r="AJ7464" i="7"/>
  <c r="AJ5372" i="7"/>
  <c r="AJ5742" i="7"/>
  <c r="AJ4838" i="7"/>
  <c r="AJ5912" i="7"/>
  <c r="AJ273" i="7"/>
  <c r="AJ4152" i="7"/>
  <c r="AJ5008" i="7"/>
  <c r="AJ6609" i="7"/>
  <c r="AJ5181" i="7"/>
  <c r="AJ1889" i="7"/>
  <c r="AJ5009" i="7"/>
  <c r="AJ1890" i="7"/>
  <c r="AJ1719" i="7"/>
  <c r="AJ4674" i="7"/>
  <c r="AJ2584" i="7"/>
  <c r="AJ2585" i="7"/>
  <c r="AJ4153" i="7"/>
  <c r="AJ1537" i="7"/>
  <c r="AJ1156" i="7"/>
  <c r="AJ3323" i="7"/>
  <c r="AJ1157" i="7"/>
  <c r="AJ5556" i="7"/>
  <c r="AJ5373" i="7"/>
  <c r="AJ7106" i="7"/>
  <c r="AJ1357" i="7"/>
  <c r="AJ5743" i="7"/>
  <c r="AJ116" i="7"/>
  <c r="AJ4675" i="7"/>
  <c r="AJ1358" i="7"/>
  <c r="AJ5557" i="7"/>
  <c r="AJ639" i="7"/>
  <c r="AJ274" i="7"/>
  <c r="AJ2260" i="7"/>
  <c r="AJ2753" i="7"/>
  <c r="AJ5744" i="7"/>
  <c r="AJ1538" i="7"/>
  <c r="AJ5913" i="7"/>
  <c r="AJ3812" i="7"/>
  <c r="AJ640" i="7"/>
  <c r="AJ7279" i="7"/>
  <c r="AJ4337" i="7"/>
  <c r="AJ6449" i="7"/>
  <c r="AJ641" i="7"/>
  <c r="AJ3487" i="7"/>
  <c r="AJ1539" i="7"/>
  <c r="AJ3993" i="7"/>
  <c r="AJ5914" i="7"/>
  <c r="AJ6450" i="7"/>
  <c r="AJ7280" i="7"/>
  <c r="AJ2096" i="7"/>
  <c r="AJ2097" i="7"/>
  <c r="AJ5745" i="7"/>
  <c r="AJ5915" i="7"/>
  <c r="AJ2586" i="7"/>
  <c r="AJ2587" i="7"/>
  <c r="AJ1540" i="7"/>
  <c r="AJ5916" i="7"/>
  <c r="AJ819" i="7"/>
  <c r="AJ4338" i="7"/>
  <c r="AJ2919" i="7"/>
  <c r="AJ4154" i="7"/>
  <c r="AJ6942" i="7"/>
  <c r="AJ6110" i="7"/>
  <c r="AJ6779" i="7"/>
  <c r="AJ5182" i="7"/>
  <c r="AJ3324" i="7"/>
  <c r="AJ7281" i="7"/>
  <c r="AJ4339" i="7"/>
  <c r="AJ2754" i="7"/>
  <c r="AJ6451" i="7"/>
  <c r="AJ7282" i="7"/>
  <c r="AJ3656" i="7"/>
  <c r="AJ6272" i="7"/>
  <c r="AJ3813" i="7"/>
  <c r="AJ3814" i="7"/>
  <c r="AJ3994" i="7"/>
  <c r="AJ3815" i="7"/>
  <c r="AJ6780" i="7"/>
  <c r="AJ6781" i="7"/>
  <c r="AJ6111" i="7"/>
  <c r="AJ4514" i="7"/>
  <c r="AJ820" i="7"/>
  <c r="AJ2588" i="7"/>
  <c r="AJ1158" i="7"/>
  <c r="AJ275" i="7"/>
  <c r="AJ4839" i="7"/>
  <c r="AJ2261" i="7"/>
  <c r="AJ642" i="7"/>
  <c r="AJ1720" i="7"/>
  <c r="AJ439" i="7"/>
  <c r="AJ972" i="7"/>
  <c r="AJ3816" i="7"/>
  <c r="AJ5010" i="7"/>
  <c r="AJ5917" i="7"/>
  <c r="AJ3118" i="7"/>
  <c r="AJ5558" i="7"/>
  <c r="AJ821" i="7"/>
  <c r="AJ973" i="7"/>
  <c r="AJ2589" i="7"/>
  <c r="AJ4840" i="7"/>
  <c r="AJ1159" i="7"/>
  <c r="AJ117" i="7"/>
  <c r="AJ4515" i="7"/>
  <c r="AJ3119" i="7"/>
  <c r="AJ3325" i="7"/>
  <c r="AJ3326" i="7"/>
  <c r="AJ7107" i="7"/>
  <c r="AJ822" i="7"/>
  <c r="AJ4676" i="7"/>
  <c r="AJ5746" i="7"/>
  <c r="AJ5747" i="7"/>
  <c r="AJ643" i="7"/>
  <c r="AJ2590" i="7"/>
  <c r="AJ7283" i="7"/>
  <c r="AJ5748" i="7"/>
  <c r="AJ6943" i="7"/>
  <c r="AJ5559" i="7"/>
  <c r="AJ644" i="7"/>
  <c r="AJ7465" i="7"/>
  <c r="AJ6273" i="7"/>
  <c r="AJ5011" i="7"/>
  <c r="AJ118" i="7"/>
  <c r="AJ6944" i="7"/>
  <c r="AJ6782" i="7"/>
  <c r="AJ6610" i="7"/>
  <c r="AJ2262" i="7"/>
  <c r="AJ6945" i="7"/>
  <c r="AJ119" i="7"/>
  <c r="AJ4340" i="7"/>
  <c r="AJ5918" i="7"/>
  <c r="AJ1721" i="7"/>
  <c r="AJ7284" i="7"/>
  <c r="AJ4516" i="7"/>
  <c r="AJ1359" i="7"/>
  <c r="AJ6946" i="7"/>
  <c r="AJ974" i="7"/>
  <c r="AJ7285" i="7"/>
  <c r="AJ7466" i="7"/>
  <c r="AJ7108" i="7"/>
  <c r="AJ2421" i="7"/>
  <c r="AJ3327" i="7"/>
  <c r="AJ5749" i="7"/>
  <c r="AJ6112" i="7"/>
  <c r="AJ1722" i="7"/>
  <c r="AJ3817" i="7"/>
  <c r="AJ2920" i="7"/>
  <c r="AJ5183" i="7"/>
  <c r="AJ5919" i="7"/>
  <c r="AJ3328" i="7"/>
  <c r="AJ6783" i="7"/>
  <c r="AJ2263" i="7"/>
  <c r="AJ5750" i="7"/>
  <c r="AJ3488" i="7"/>
  <c r="AJ823" i="7"/>
  <c r="AJ2422" i="7"/>
  <c r="AJ6452" i="7"/>
  <c r="AJ3329" i="7"/>
  <c r="AJ5920" i="7"/>
  <c r="AJ5184" i="7"/>
  <c r="AJ3120" i="7"/>
  <c r="AJ1541" i="7"/>
  <c r="AJ5560" i="7"/>
  <c r="AJ5185" i="7"/>
  <c r="AJ2423" i="7"/>
  <c r="AJ645" i="7"/>
  <c r="AJ2921" i="7"/>
  <c r="AJ120" i="7"/>
  <c r="AJ5921" i="7"/>
  <c r="AJ1891" i="7"/>
  <c r="AJ2922" i="7"/>
  <c r="AJ1542" i="7"/>
  <c r="AJ6947" i="7"/>
  <c r="AJ6274" i="7"/>
  <c r="AJ7109" i="7"/>
  <c r="AJ5751" i="7"/>
  <c r="AJ975" i="7"/>
  <c r="AJ5012" i="7"/>
  <c r="AJ3489" i="7"/>
  <c r="AJ5374" i="7"/>
  <c r="AJ5186" i="7"/>
  <c r="AJ5013" i="7"/>
  <c r="AJ4677" i="7"/>
  <c r="AJ6275" i="7"/>
  <c r="AJ6611" i="7"/>
  <c r="AJ3995" i="7"/>
  <c r="AJ121" i="7"/>
  <c r="AJ122" i="7"/>
  <c r="AJ276" i="7"/>
  <c r="AJ6612" i="7"/>
  <c r="AJ3490" i="7"/>
  <c r="AJ3657" i="7"/>
  <c r="AJ2264" i="7"/>
  <c r="AJ6948" i="7"/>
  <c r="AJ1892" i="7"/>
  <c r="AJ6784" i="7"/>
  <c r="AJ5014" i="7"/>
  <c r="AJ3121" i="7"/>
  <c r="AJ5015" i="7"/>
  <c r="AJ7110" i="7"/>
  <c r="AJ440" i="7"/>
  <c r="AJ441" i="7"/>
  <c r="AJ1360" i="7"/>
  <c r="AJ5016" i="7"/>
  <c r="AJ3996" i="7"/>
  <c r="AJ5187" i="7"/>
  <c r="AJ3122" i="7"/>
  <c r="AJ6453" i="7"/>
  <c r="AJ3658" i="7"/>
  <c r="AJ3659" i="7"/>
  <c r="AJ3660" i="7"/>
  <c r="AJ1893" i="7"/>
  <c r="AJ7286" i="7"/>
  <c r="AJ277" i="7"/>
  <c r="AJ278" i="7"/>
  <c r="AJ3661" i="7"/>
  <c r="AJ5188" i="7"/>
  <c r="AJ3491" i="7"/>
  <c r="AJ5922" i="7"/>
  <c r="AJ2755" i="7"/>
  <c r="AJ1723" i="7"/>
  <c r="AJ4841" i="7"/>
  <c r="AJ1894" i="7"/>
  <c r="AJ3997" i="7"/>
  <c r="AJ4842" i="7"/>
  <c r="AJ976" i="7"/>
  <c r="AJ1724" i="7"/>
  <c r="AJ442" i="7"/>
  <c r="AJ1725" i="7"/>
  <c r="AJ6785" i="7"/>
  <c r="AJ123" i="7"/>
  <c r="AJ5561" i="7"/>
  <c r="AJ1361" i="7"/>
  <c r="AJ3492" i="7"/>
  <c r="AJ124" i="7"/>
  <c r="AJ3818" i="7"/>
  <c r="AJ7111" i="7"/>
  <c r="AJ824" i="7"/>
  <c r="AJ2424" i="7"/>
  <c r="AJ2098" i="7"/>
  <c r="AJ5375" i="7"/>
  <c r="AJ6276" i="7"/>
  <c r="AJ2099" i="7"/>
  <c r="AJ977" i="7"/>
  <c r="AJ6786" i="7"/>
  <c r="AJ825" i="7"/>
  <c r="AJ6454" i="7"/>
  <c r="AJ4155" i="7"/>
  <c r="AJ5923" i="7"/>
  <c r="AJ6455" i="7"/>
  <c r="AJ5189" i="7"/>
  <c r="AJ2923" i="7"/>
  <c r="AJ2425" i="7"/>
  <c r="AJ4843" i="7"/>
  <c r="AJ3998" i="7"/>
  <c r="AJ6787" i="7"/>
  <c r="AJ5752" i="7"/>
  <c r="AJ6788" i="7"/>
  <c r="AJ3123" i="7"/>
  <c r="AJ3662" i="7"/>
  <c r="AJ6613" i="7"/>
  <c r="AJ2265" i="7"/>
  <c r="AJ6277" i="7"/>
  <c r="AJ4341" i="7"/>
  <c r="AJ3124" i="7"/>
  <c r="AJ6949" i="7"/>
  <c r="AJ2100" i="7"/>
  <c r="AJ5190" i="7"/>
  <c r="AJ2756" i="7"/>
  <c r="AJ7287" i="7"/>
  <c r="AJ4156" i="7"/>
  <c r="AJ4342" i="7"/>
  <c r="AJ2426" i="7"/>
  <c r="AJ125" i="7"/>
  <c r="AJ7467" i="7"/>
  <c r="AJ3493" i="7"/>
  <c r="AJ5017" i="7"/>
  <c r="AJ6789" i="7"/>
  <c r="AJ2757" i="7"/>
  <c r="AJ279" i="7"/>
  <c r="AJ5924" i="7"/>
  <c r="AJ4678" i="7"/>
  <c r="AJ4844" i="7"/>
  <c r="AJ2924" i="7"/>
  <c r="AJ6950" i="7"/>
  <c r="AJ3125" i="7"/>
  <c r="AJ280" i="7"/>
  <c r="AJ4343" i="7"/>
  <c r="AJ5925" i="7"/>
  <c r="AJ3126" i="7"/>
  <c r="AJ3494" i="7"/>
  <c r="AJ6951" i="7"/>
  <c r="AJ4517" i="7"/>
  <c r="AJ2427" i="7"/>
  <c r="AJ2758" i="7"/>
  <c r="AJ5753" i="7"/>
  <c r="AJ5754" i="7"/>
  <c r="AJ826" i="7"/>
  <c r="AJ5926" i="7"/>
  <c r="AJ2591" i="7"/>
  <c r="AJ978" i="7"/>
  <c r="AJ1160" i="7"/>
  <c r="AJ6614" i="7"/>
  <c r="AJ1726" i="7"/>
  <c r="AJ3999" i="7"/>
  <c r="AJ4344" i="7"/>
  <c r="AJ3819" i="7"/>
  <c r="AJ2592" i="7"/>
  <c r="AJ281" i="7"/>
  <c r="AJ443" i="7"/>
  <c r="AJ3663" i="7"/>
  <c r="AJ6615" i="7"/>
  <c r="AJ6456" i="7"/>
  <c r="AJ5191" i="7"/>
  <c r="AJ2266" i="7"/>
  <c r="AJ7288" i="7"/>
  <c r="AJ2925" i="7"/>
  <c r="AJ6113" i="7"/>
  <c r="AJ979" i="7"/>
  <c r="AJ4345" i="7"/>
  <c r="AJ1727" i="7"/>
  <c r="AJ3495" i="7"/>
  <c r="AJ5927" i="7"/>
  <c r="AJ7112" i="7"/>
  <c r="AJ444" i="7"/>
  <c r="AJ3330" i="7"/>
  <c r="AJ646" i="7"/>
  <c r="AJ4157" i="7"/>
  <c r="AJ7468" i="7"/>
  <c r="AJ2593" i="7"/>
  <c r="AJ2926" i="7"/>
  <c r="AJ2267" i="7"/>
  <c r="AJ6457" i="7"/>
  <c r="AJ6458" i="7"/>
  <c r="AJ6114" i="7"/>
  <c r="AJ1895" i="7"/>
  <c r="AJ1728" i="7"/>
  <c r="AJ1161" i="7"/>
  <c r="AJ1543" i="7"/>
  <c r="AJ5562" i="7"/>
  <c r="AJ4158" i="7"/>
  <c r="AJ6459" i="7"/>
  <c r="AJ5018" i="7"/>
  <c r="AJ6952" i="7"/>
  <c r="AJ445" i="7"/>
  <c r="AJ5019" i="7"/>
  <c r="AJ980" i="7"/>
  <c r="AJ2594" i="7"/>
  <c r="AJ3496" i="7"/>
  <c r="AJ3820" i="7"/>
  <c r="AJ1729" i="7"/>
  <c r="AJ1544" i="7"/>
  <c r="AJ1162" i="7"/>
  <c r="AJ1730" i="7"/>
  <c r="AJ5192" i="7"/>
  <c r="AJ6790" i="7"/>
  <c r="AJ2595" i="7"/>
  <c r="AJ6460" i="7"/>
  <c r="AJ6278" i="7"/>
  <c r="AJ2101" i="7"/>
  <c r="AJ1545" i="7"/>
  <c r="AJ2927" i="7"/>
  <c r="AJ981" i="7"/>
  <c r="AJ7289" i="7"/>
  <c r="AJ6115" i="7"/>
  <c r="AJ2928" i="7"/>
  <c r="AJ3821" i="7"/>
  <c r="AJ2596" i="7"/>
  <c r="AJ126" i="7"/>
  <c r="AJ1546" i="7"/>
  <c r="AJ446" i="7"/>
  <c r="AJ3127" i="7"/>
  <c r="AJ3128" i="7"/>
  <c r="AJ2759" i="7"/>
  <c r="AJ5193" i="7"/>
  <c r="AJ5563" i="7"/>
  <c r="AJ4159" i="7"/>
  <c r="AJ2597" i="7"/>
  <c r="AJ2760" i="7"/>
  <c r="AJ3497" i="7"/>
  <c r="AJ5564" i="7"/>
  <c r="AJ2428" i="7"/>
  <c r="AJ5376" i="7"/>
  <c r="AJ2429" i="7"/>
  <c r="AJ4160" i="7"/>
  <c r="AJ1896" i="7"/>
  <c r="AJ647" i="7"/>
  <c r="AJ3822" i="7"/>
  <c r="AJ5377" i="7"/>
  <c r="AJ3331" i="7"/>
  <c r="AJ5928" i="7"/>
  <c r="AJ447" i="7"/>
  <c r="AJ448" i="7"/>
  <c r="AJ7113" i="7"/>
  <c r="AJ4346" i="7"/>
  <c r="AJ2761" i="7"/>
  <c r="AJ4845" i="7"/>
  <c r="AJ5755" i="7"/>
  <c r="AJ6616" i="7"/>
  <c r="AJ6953" i="7"/>
  <c r="AJ2762" i="7"/>
  <c r="AJ127" i="7"/>
  <c r="AJ3129" i="7"/>
  <c r="AJ982" i="7"/>
  <c r="AJ4000" i="7"/>
  <c r="AJ1547" i="7"/>
  <c r="AJ5020" i="7"/>
  <c r="AJ6791" i="7"/>
  <c r="AJ1548" i="7"/>
  <c r="AJ4161" i="7"/>
  <c r="AJ7290" i="7"/>
  <c r="AJ2430" i="7"/>
  <c r="AJ6116" i="7"/>
  <c r="AJ282" i="7"/>
  <c r="AJ4846" i="7"/>
  <c r="AJ283" i="7"/>
  <c r="AJ648" i="7"/>
  <c r="AJ4347" i="7"/>
  <c r="AJ6617" i="7"/>
  <c r="AJ5378" i="7"/>
  <c r="AJ3130" i="7"/>
  <c r="AJ2929" i="7"/>
  <c r="AJ3664" i="7"/>
  <c r="AJ2268" i="7"/>
  <c r="AJ128" i="7"/>
  <c r="AJ6117" i="7"/>
  <c r="AJ4001" i="7"/>
  <c r="AJ6618" i="7"/>
  <c r="AJ4348" i="7"/>
  <c r="AJ2930" i="7"/>
  <c r="AJ449" i="7"/>
  <c r="AJ5756" i="7"/>
  <c r="AJ4679" i="7"/>
  <c r="AJ6619" i="7"/>
  <c r="AJ1897" i="7"/>
  <c r="AJ2931" i="7"/>
  <c r="AJ1898" i="7"/>
  <c r="AJ1163" i="7"/>
  <c r="AJ6792" i="7"/>
  <c r="AJ2763" i="7"/>
  <c r="AJ129" i="7"/>
  <c r="AJ450" i="7"/>
  <c r="AJ2598" i="7"/>
  <c r="AJ284" i="7"/>
  <c r="AJ6793" i="7"/>
  <c r="AJ6279" i="7"/>
  <c r="AJ6794" i="7"/>
  <c r="AJ6461" i="7"/>
  <c r="AJ451" i="7"/>
  <c r="AJ4847" i="7"/>
  <c r="AJ6462" i="7"/>
  <c r="AJ6463" i="7"/>
  <c r="AJ3498" i="7"/>
  <c r="AJ7114" i="7"/>
  <c r="AJ1362" i="7"/>
  <c r="AJ5194" i="7"/>
  <c r="AJ2102" i="7"/>
  <c r="AJ6954" i="7"/>
  <c r="AJ6795" i="7"/>
  <c r="AJ6955" i="7"/>
  <c r="AJ452" i="7"/>
  <c r="AJ2103" i="7"/>
  <c r="AJ2932" i="7"/>
  <c r="AJ7115" i="7"/>
  <c r="AJ5021" i="7"/>
  <c r="AJ7469" i="7"/>
  <c r="AJ6620" i="7"/>
  <c r="AJ2269" i="7"/>
  <c r="AJ1549" i="7"/>
  <c r="AJ4680" i="7"/>
  <c r="AJ5929" i="7"/>
  <c r="AJ1731" i="7"/>
  <c r="AJ5022" i="7"/>
  <c r="AJ2933" i="7"/>
  <c r="AJ5930" i="7"/>
  <c r="AJ4681" i="7"/>
  <c r="AJ5195" i="7"/>
  <c r="AJ285" i="7"/>
  <c r="AJ6464" i="7"/>
  <c r="AJ4848" i="7"/>
  <c r="AJ1550" i="7"/>
  <c r="AJ3665" i="7"/>
  <c r="AJ2270" i="7"/>
  <c r="AJ983" i="7"/>
  <c r="AJ3666" i="7"/>
  <c r="AJ5196" i="7"/>
  <c r="AJ5931" i="7"/>
  <c r="AJ7116" i="7"/>
  <c r="AJ4849" i="7"/>
  <c r="AJ130" i="7"/>
  <c r="AJ3131" i="7"/>
  <c r="AJ3332" i="7"/>
  <c r="AJ7470" i="7"/>
  <c r="AJ984" i="7"/>
  <c r="AJ6796" i="7"/>
  <c r="AJ1551" i="7"/>
  <c r="AJ5023" i="7"/>
  <c r="AJ3823" i="7"/>
  <c r="AJ7291" i="7"/>
  <c r="AJ2271" i="7"/>
  <c r="AJ3667" i="7"/>
  <c r="AJ4850" i="7"/>
  <c r="AJ1552" i="7"/>
  <c r="AJ2104" i="7"/>
  <c r="AJ5757" i="7"/>
  <c r="AJ5932" i="7"/>
  <c r="AJ5024" i="7"/>
  <c r="AJ1363" i="7"/>
  <c r="AJ1732" i="7"/>
  <c r="AJ6956" i="7"/>
  <c r="AJ6797" i="7"/>
  <c r="AJ3132" i="7"/>
  <c r="AJ4162" i="7"/>
  <c r="AJ453" i="7"/>
  <c r="AJ5025" i="7"/>
  <c r="AJ827" i="7"/>
  <c r="AJ649" i="7"/>
  <c r="AJ4002" i="7"/>
  <c r="AJ6465" i="7"/>
  <c r="AJ6957" i="7"/>
  <c r="AJ3333" i="7"/>
  <c r="AJ4003" i="7"/>
  <c r="AJ4163" i="7"/>
  <c r="AJ3499" i="7"/>
  <c r="AJ5565" i="7"/>
  <c r="AJ5933" i="7"/>
  <c r="AJ3500" i="7"/>
  <c r="AJ1733" i="7"/>
  <c r="AJ6466" i="7"/>
  <c r="AJ5197" i="7"/>
  <c r="AJ3133" i="7"/>
  <c r="AJ1734" i="7"/>
  <c r="AJ3134" i="7"/>
  <c r="AJ6467" i="7"/>
  <c r="AJ2599" i="7"/>
  <c r="AJ6621" i="7"/>
  <c r="AJ1899" i="7"/>
  <c r="AJ1553" i="7"/>
  <c r="AJ454" i="7"/>
  <c r="AJ1164" i="7"/>
  <c r="AJ2105" i="7"/>
  <c r="AJ5566" i="7"/>
  <c r="AJ4004" i="7"/>
  <c r="AJ5026" i="7"/>
  <c r="AJ828" i="7"/>
  <c r="AJ4682" i="7"/>
  <c r="AJ4851" i="7"/>
  <c r="AJ3824" i="7"/>
  <c r="AJ4852" i="7"/>
  <c r="AJ985" i="7"/>
  <c r="AJ3825" i="7"/>
  <c r="AJ5379" i="7"/>
  <c r="AJ986" i="7"/>
  <c r="AJ1364" i="7"/>
  <c r="AJ5758" i="7"/>
  <c r="AJ4164" i="7"/>
  <c r="AJ1735" i="7"/>
  <c r="AJ2600" i="7"/>
  <c r="AJ6622" i="7"/>
  <c r="AJ2601" i="7"/>
  <c r="AJ2764" i="7"/>
  <c r="AJ6280" i="7"/>
  <c r="AJ1554" i="7"/>
  <c r="AJ3501" i="7"/>
  <c r="AJ2431" i="7"/>
  <c r="AJ3826" i="7"/>
  <c r="AJ2106" i="7"/>
  <c r="AJ6798" i="7"/>
  <c r="AJ987" i="7"/>
  <c r="AJ4165" i="7"/>
  <c r="AJ4853" i="7"/>
  <c r="AJ6118" i="7"/>
  <c r="AJ829" i="7"/>
  <c r="AJ6623" i="7"/>
  <c r="AJ1900" i="7"/>
  <c r="AJ5198" i="7"/>
  <c r="AJ455" i="7"/>
  <c r="AJ1165" i="7"/>
  <c r="AJ4005" i="7"/>
  <c r="AJ988" i="7"/>
  <c r="AJ3502" i="7"/>
  <c r="AJ3334" i="7"/>
  <c r="AJ3668" i="7"/>
  <c r="AJ456" i="7"/>
  <c r="AJ5567" i="7"/>
  <c r="AJ2272" i="7"/>
  <c r="AJ5380" i="7"/>
  <c r="AJ1555" i="7"/>
  <c r="AJ1736" i="7"/>
  <c r="AJ286" i="7"/>
  <c r="AJ6468" i="7"/>
  <c r="AJ3135" i="7"/>
  <c r="AJ989" i="7"/>
  <c r="AJ1901" i="7"/>
  <c r="AJ990" i="7"/>
  <c r="AJ830" i="7"/>
  <c r="AJ650" i="7"/>
  <c r="AJ5568" i="7"/>
  <c r="AJ4518" i="7"/>
  <c r="AJ6958" i="7"/>
  <c r="AJ7292" i="7"/>
  <c r="AJ4683" i="7"/>
  <c r="AJ4166" i="7"/>
  <c r="AJ6959" i="7"/>
  <c r="AJ7117" i="7"/>
  <c r="AJ1365" i="7"/>
  <c r="AJ4519" i="7"/>
  <c r="AJ5934" i="7"/>
  <c r="AJ6624" i="7"/>
  <c r="AJ3136" i="7"/>
  <c r="AJ4854" i="7"/>
  <c r="AJ3827" i="7"/>
  <c r="AJ4855" i="7"/>
  <c r="AJ5027" i="7"/>
  <c r="AJ4520" i="7"/>
  <c r="AJ5935" i="7"/>
  <c r="AJ651" i="7"/>
  <c r="AJ457" i="7"/>
  <c r="AJ6281" i="7"/>
  <c r="AJ2934" i="7"/>
  <c r="AJ2935" i="7"/>
  <c r="AJ5759" i="7"/>
  <c r="AJ4167" i="7"/>
  <c r="AJ4006" i="7"/>
  <c r="AJ7118" i="7"/>
  <c r="AJ2602" i="7"/>
  <c r="AJ2107" i="7"/>
  <c r="AJ287" i="7"/>
  <c r="AJ7119" i="7"/>
  <c r="AJ131" i="7"/>
  <c r="AJ3137" i="7"/>
  <c r="AJ3335" i="7"/>
  <c r="AJ6960" i="7"/>
  <c r="AJ3669" i="7"/>
  <c r="AJ132" i="7"/>
  <c r="AJ1737" i="7"/>
  <c r="AJ3828" i="7"/>
  <c r="AJ6119" i="7"/>
  <c r="AJ458" i="7"/>
  <c r="AJ5569" i="7"/>
  <c r="AJ1366" i="7"/>
  <c r="AJ1556" i="7"/>
  <c r="AJ1166" i="7"/>
  <c r="AJ1557" i="7"/>
  <c r="AJ4684" i="7"/>
  <c r="AJ6625" i="7"/>
  <c r="AJ459" i="7"/>
  <c r="AJ6961" i="7"/>
  <c r="AJ1738" i="7"/>
  <c r="AJ7471" i="7"/>
  <c r="AJ6120" i="7"/>
  <c r="AJ5199" i="7"/>
  <c r="AJ3829" i="7"/>
  <c r="AJ6962" i="7"/>
  <c r="AJ3670" i="7"/>
  <c r="AJ1167" i="7"/>
  <c r="AJ2603" i="7"/>
  <c r="AJ1168" i="7"/>
  <c r="AJ2108" i="7"/>
  <c r="AJ288" i="7"/>
  <c r="AJ3671" i="7"/>
  <c r="AJ4168" i="7"/>
  <c r="AJ3830" i="7"/>
  <c r="AJ1739" i="7"/>
  <c r="AJ2109" i="7"/>
  <c r="AJ4349" i="7"/>
  <c r="AJ2604" i="7"/>
  <c r="AJ133" i="7"/>
  <c r="AJ5381" i="7"/>
  <c r="AJ4007" i="7"/>
  <c r="AJ1558" i="7"/>
  <c r="AJ6799" i="7"/>
  <c r="AJ2110" i="7"/>
  <c r="AJ5570" i="7"/>
  <c r="AJ460" i="7"/>
  <c r="AJ2765" i="7"/>
  <c r="AJ1902" i="7"/>
  <c r="AJ461" i="7"/>
  <c r="AJ3336" i="7"/>
  <c r="AJ1903" i="7"/>
  <c r="AJ1904" i="7"/>
  <c r="AJ3831" i="7"/>
  <c r="AJ6626" i="7"/>
  <c r="AJ2111" i="7"/>
  <c r="AJ1169" i="7"/>
  <c r="AJ5936" i="7"/>
  <c r="AJ3138" i="7"/>
  <c r="AJ7120" i="7"/>
  <c r="AJ5382" i="7"/>
  <c r="AJ1367" i="7"/>
  <c r="AJ5760" i="7"/>
  <c r="AJ134" i="7"/>
  <c r="AJ3503" i="7"/>
  <c r="AJ652" i="7"/>
  <c r="AJ5937" i="7"/>
  <c r="AJ6121" i="7"/>
  <c r="AJ7121" i="7"/>
  <c r="AJ462" i="7"/>
  <c r="AJ6469" i="7"/>
  <c r="AJ5761" i="7"/>
  <c r="AJ6470" i="7"/>
  <c r="AJ3139" i="7"/>
  <c r="AJ5028" i="7"/>
  <c r="AJ3337" i="7"/>
  <c r="AJ5200" i="7"/>
  <c r="AJ5571" i="7"/>
  <c r="AJ2273" i="7"/>
  <c r="AJ2432" i="7"/>
  <c r="AJ7472" i="7"/>
  <c r="AJ6122" i="7"/>
  <c r="AJ463" i="7"/>
  <c r="AJ831" i="7"/>
  <c r="AJ6123" i="7"/>
  <c r="AJ5383" i="7"/>
  <c r="AJ1740" i="7"/>
  <c r="AJ6800" i="7"/>
  <c r="AJ135" i="7"/>
  <c r="AJ1368" i="7"/>
  <c r="AJ4169" i="7"/>
  <c r="AJ4170" i="7"/>
  <c r="AJ1741" i="7"/>
  <c r="AJ4856" i="7"/>
  <c r="AJ6471" i="7"/>
  <c r="AJ991" i="7"/>
  <c r="AJ5938" i="7"/>
  <c r="AJ4171" i="7"/>
  <c r="AJ6801" i="7"/>
  <c r="AJ1905" i="7"/>
  <c r="AJ5201" i="7"/>
  <c r="AJ5762" i="7"/>
  <c r="AJ2766" i="7"/>
  <c r="AJ4350" i="7"/>
  <c r="AJ5572" i="7"/>
  <c r="AJ3140" i="7"/>
  <c r="AJ5029" i="7"/>
  <c r="AJ5573" i="7"/>
  <c r="AJ1906" i="7"/>
  <c r="AJ5574" i="7"/>
  <c r="AJ4521" i="7"/>
  <c r="AJ1742" i="7"/>
  <c r="AJ6472" i="7"/>
  <c r="AJ289" i="7"/>
  <c r="AJ4685" i="7"/>
  <c r="AJ1907" i="7"/>
  <c r="AJ5384" i="7"/>
  <c r="AJ6627" i="7"/>
  <c r="AJ5030" i="7"/>
  <c r="AJ3141" i="7"/>
  <c r="AJ4857" i="7"/>
  <c r="AJ1559" i="7"/>
  <c r="AJ653" i="7"/>
  <c r="AJ2767" i="7"/>
  <c r="AJ4686" i="7"/>
  <c r="AJ2936" i="7"/>
  <c r="AJ832" i="7"/>
  <c r="AJ3504" i="7"/>
  <c r="AJ6628" i="7"/>
  <c r="AJ3505" i="7"/>
  <c r="AJ3506" i="7"/>
  <c r="AJ2274" i="7"/>
  <c r="AJ3672" i="7"/>
  <c r="AJ2275" i="7"/>
  <c r="AJ7293" i="7"/>
  <c r="AJ6124" i="7"/>
  <c r="AJ5385" i="7"/>
  <c r="AJ5031" i="7"/>
  <c r="AJ2605" i="7"/>
  <c r="AJ5202" i="7"/>
  <c r="AJ7294" i="7"/>
  <c r="AJ1560" i="7"/>
  <c r="AJ6473" i="7"/>
  <c r="AJ7473" i="7"/>
  <c r="AJ464" i="7"/>
  <c r="AJ654" i="7"/>
  <c r="AJ3673" i="7"/>
  <c r="AJ5203" i="7"/>
  <c r="AJ4008" i="7"/>
  <c r="AJ5575" i="7"/>
  <c r="AJ6282" i="7"/>
  <c r="AJ2112" i="7"/>
  <c r="AJ4009" i="7"/>
  <c r="AJ655" i="7"/>
  <c r="AJ992" i="7"/>
  <c r="AJ5576" i="7"/>
  <c r="AJ6802" i="7"/>
  <c r="AJ4351" i="7"/>
  <c r="AJ5577" i="7"/>
  <c r="AJ7295" i="7"/>
  <c r="AJ656" i="7"/>
  <c r="AJ5578" i="7"/>
  <c r="AJ4687" i="7"/>
  <c r="AJ7122" i="7"/>
  <c r="AJ2276" i="7"/>
  <c r="AJ4858" i="7"/>
  <c r="AJ6474" i="7"/>
  <c r="AJ3832" i="7"/>
  <c r="AJ2113" i="7"/>
  <c r="AJ7123" i="7"/>
  <c r="AJ1170" i="7"/>
  <c r="AJ6283" i="7"/>
  <c r="AJ6475" i="7"/>
  <c r="AJ290" i="7"/>
  <c r="AJ2768" i="7"/>
  <c r="AJ4522" i="7"/>
  <c r="AJ833" i="7"/>
  <c r="AJ1171" i="7"/>
  <c r="AJ2606" i="7"/>
  <c r="AJ7124" i="7"/>
  <c r="AJ3338" i="7"/>
  <c r="AJ5204" i="7"/>
  <c r="AJ4688" i="7"/>
  <c r="AJ3507" i="7"/>
  <c r="AJ657" i="7"/>
  <c r="AJ7296" i="7"/>
  <c r="AJ4172" i="7"/>
  <c r="AJ2607" i="7"/>
  <c r="AJ3508" i="7"/>
  <c r="AJ3509" i="7"/>
  <c r="AJ7474" i="7"/>
  <c r="AJ3142" i="7"/>
  <c r="AJ7475" i="7"/>
  <c r="AJ993" i="7"/>
  <c r="AJ1561" i="7"/>
  <c r="AJ1172" i="7"/>
  <c r="AJ7125" i="7"/>
  <c r="AJ4523" i="7"/>
  <c r="AJ3833" i="7"/>
  <c r="AJ658" i="7"/>
  <c r="AJ1369" i="7"/>
  <c r="AJ7126" i="7"/>
  <c r="AJ7297" i="7"/>
  <c r="AJ2608" i="7"/>
  <c r="AJ5386" i="7"/>
  <c r="AJ2433" i="7"/>
  <c r="AJ7298" i="7"/>
  <c r="AJ1173" i="7"/>
  <c r="AJ659" i="7"/>
  <c r="AJ2769" i="7"/>
  <c r="AJ1370" i="7"/>
  <c r="AJ5205" i="7"/>
  <c r="AJ6963" i="7"/>
  <c r="AJ7299" i="7"/>
  <c r="AJ7476" i="7"/>
  <c r="AJ1562" i="7"/>
  <c r="AJ465" i="7"/>
  <c r="AJ1371" i="7"/>
  <c r="AJ5763" i="7"/>
  <c r="AJ1174" i="7"/>
  <c r="AJ5206" i="7"/>
  <c r="AJ4352" i="7"/>
  <c r="AJ5939" i="7"/>
  <c r="AJ994" i="7"/>
  <c r="AJ3339" i="7"/>
  <c r="AJ660" i="7"/>
  <c r="AJ136" i="7"/>
  <c r="AJ5579" i="7"/>
  <c r="AJ4173" i="7"/>
  <c r="AJ6125" i="7"/>
  <c r="AJ661" i="7"/>
  <c r="AJ2434" i="7"/>
  <c r="AJ995" i="7"/>
  <c r="AJ4353" i="7"/>
  <c r="AJ4354" i="7"/>
  <c r="AJ5580" i="7"/>
  <c r="AJ662" i="7"/>
  <c r="AJ466" i="7"/>
  <c r="AJ6476" i="7"/>
  <c r="AJ4859" i="7"/>
  <c r="AJ996" i="7"/>
  <c r="AJ2277" i="7"/>
  <c r="AJ3143" i="7"/>
  <c r="AJ3144" i="7"/>
  <c r="AJ5581" i="7"/>
  <c r="AJ2770" i="7"/>
  <c r="AJ4524" i="7"/>
  <c r="AJ5387" i="7"/>
  <c r="AJ834" i="7"/>
  <c r="AJ3674" i="7"/>
  <c r="AJ1908" i="7"/>
  <c r="AJ5764" i="7"/>
  <c r="AJ997" i="7"/>
  <c r="AJ2435" i="7"/>
  <c r="AJ4689" i="7"/>
  <c r="AJ4174" i="7"/>
  <c r="AJ291" i="7"/>
  <c r="AJ6964" i="7"/>
  <c r="AJ663" i="7"/>
  <c r="AJ3340" i="7"/>
  <c r="AJ467" i="7"/>
  <c r="AJ4355" i="7"/>
  <c r="AJ2771" i="7"/>
  <c r="AJ5032" i="7"/>
  <c r="AJ4690" i="7"/>
  <c r="AJ6965" i="7"/>
  <c r="AJ468" i="7"/>
  <c r="AJ4860" i="7"/>
  <c r="AJ2609" i="7"/>
  <c r="AJ4691" i="7"/>
  <c r="AJ7300" i="7"/>
  <c r="AJ6284" i="7"/>
  <c r="AJ7301" i="7"/>
  <c r="AJ7477" i="7"/>
  <c r="AJ5940" i="7"/>
  <c r="AJ6803" i="7"/>
  <c r="AJ5207" i="7"/>
  <c r="AJ998" i="7"/>
  <c r="AJ6804" i="7"/>
  <c r="AJ5208" i="7"/>
  <c r="AJ6629" i="7"/>
  <c r="AJ2610" i="7"/>
  <c r="AJ4525" i="7"/>
  <c r="AJ3145" i="7"/>
  <c r="AJ137" i="7"/>
  <c r="AJ4861" i="7"/>
  <c r="AJ2436" i="7"/>
  <c r="AJ1175" i="7"/>
  <c r="AJ1743" i="7"/>
  <c r="AJ5209" i="7"/>
  <c r="AJ5388" i="7"/>
  <c r="AJ2278" i="7"/>
  <c r="AJ2611" i="7"/>
  <c r="AJ6285" i="7"/>
  <c r="AJ3675" i="7"/>
  <c r="AJ2937" i="7"/>
  <c r="AJ6477" i="7"/>
  <c r="AJ469" i="7"/>
  <c r="AJ5210" i="7"/>
  <c r="AJ4526" i="7"/>
  <c r="AJ3146" i="7"/>
  <c r="AJ5765" i="7"/>
  <c r="AJ2279" i="7"/>
  <c r="AJ4692" i="7"/>
  <c r="AJ2114" i="7"/>
  <c r="AJ5941" i="7"/>
  <c r="AJ3147" i="7"/>
  <c r="AJ6126" i="7"/>
  <c r="AJ4356" i="7"/>
  <c r="AJ292" i="7"/>
  <c r="AJ4693" i="7"/>
  <c r="AJ138" i="7"/>
  <c r="AJ5582" i="7"/>
  <c r="AJ1744" i="7"/>
  <c r="AJ7478" i="7"/>
  <c r="AJ1745" i="7"/>
  <c r="AJ3510" i="7"/>
  <c r="AJ4357" i="7"/>
  <c r="AJ1176" i="7"/>
  <c r="AJ1746" i="7"/>
  <c r="AJ7302" i="7"/>
  <c r="AJ2772" i="7"/>
  <c r="AJ5942" i="7"/>
  <c r="AJ3511" i="7"/>
  <c r="AJ1747" i="7"/>
  <c r="AJ4527" i="7"/>
  <c r="AJ1177" i="7"/>
  <c r="AJ7479" i="7"/>
  <c r="AJ5211" i="7"/>
  <c r="AJ5212" i="7"/>
  <c r="AJ293" i="7"/>
  <c r="AJ2115" i="7"/>
  <c r="AJ2938" i="7"/>
  <c r="AJ2773" i="7"/>
  <c r="AJ835" i="7"/>
  <c r="AJ294" i="7"/>
  <c r="AJ4528" i="7"/>
  <c r="AJ3341" i="7"/>
  <c r="AJ1909" i="7"/>
  <c r="AJ4529" i="7"/>
  <c r="AJ7480" i="7"/>
  <c r="AJ7127" i="7"/>
  <c r="AJ6630" i="7"/>
  <c r="AJ2116" i="7"/>
  <c r="AJ1372" i="7"/>
  <c r="AJ1910" i="7"/>
  <c r="AJ2437" i="7"/>
  <c r="AJ139" i="7"/>
  <c r="AJ2438" i="7"/>
  <c r="AJ4358" i="7"/>
  <c r="AJ1911" i="7"/>
  <c r="AJ7481" i="7"/>
  <c r="AJ6478" i="7"/>
  <c r="AJ2774" i="7"/>
  <c r="AJ3148" i="7"/>
  <c r="AJ3834" i="7"/>
  <c r="AJ2612" i="7"/>
  <c r="AJ470" i="7"/>
  <c r="AJ2939" i="7"/>
  <c r="AJ4359" i="7"/>
  <c r="AJ1912" i="7"/>
  <c r="AJ1748" i="7"/>
  <c r="AJ4010" i="7"/>
  <c r="AJ140" i="7"/>
  <c r="AJ5583" i="7"/>
  <c r="AJ5213" i="7"/>
  <c r="AJ7303" i="7"/>
  <c r="AJ1178" i="7"/>
  <c r="AJ6127" i="7"/>
  <c r="AJ836" i="7"/>
  <c r="AJ5943" i="7"/>
  <c r="AJ1749" i="7"/>
  <c r="AJ6286" i="7"/>
  <c r="AJ999" i="7"/>
  <c r="AJ6128" i="7"/>
  <c r="AJ4694" i="7"/>
  <c r="AJ471" i="7"/>
  <c r="AJ2117" i="7"/>
  <c r="AJ3676" i="7"/>
  <c r="AJ5033" i="7"/>
  <c r="AJ5584" i="7"/>
  <c r="AJ4175" i="7"/>
  <c r="AJ5214" i="7"/>
  <c r="AJ2775" i="7"/>
  <c r="AJ2613" i="7"/>
  <c r="AJ1563" i="7"/>
  <c r="AJ5034" i="7"/>
  <c r="AJ5035" i="7"/>
  <c r="AJ6966" i="7"/>
  <c r="AJ4011" i="7"/>
  <c r="AJ4695" i="7"/>
  <c r="AJ5389" i="7"/>
  <c r="AJ6631" i="7"/>
  <c r="AJ3835" i="7"/>
  <c r="AJ5766" i="7"/>
  <c r="AJ6129" i="7"/>
  <c r="AJ4530" i="7"/>
  <c r="AJ4176" i="7"/>
  <c r="AJ5036" i="7"/>
  <c r="AJ6130" i="7"/>
  <c r="AJ4177" i="7"/>
  <c r="AJ4178" i="7"/>
  <c r="AJ1750" i="7"/>
  <c r="AJ7304" i="7"/>
  <c r="AJ472" i="7"/>
  <c r="AJ6479" i="7"/>
  <c r="AJ2940" i="7"/>
  <c r="AJ1913" i="7"/>
  <c r="AJ1751" i="7"/>
  <c r="AJ5585" i="7"/>
  <c r="AJ2280" i="7"/>
  <c r="AJ1000" i="7"/>
  <c r="AJ3512" i="7"/>
  <c r="AJ6967" i="7"/>
  <c r="AJ6632" i="7"/>
  <c r="AJ2614" i="7"/>
  <c r="AJ4862" i="7"/>
  <c r="AJ3677" i="7"/>
  <c r="AJ3149" i="7"/>
  <c r="AJ141" i="7"/>
  <c r="AJ1179" i="7"/>
  <c r="AJ6633" i="7"/>
  <c r="AJ7305" i="7"/>
  <c r="AJ7128" i="7"/>
  <c r="AJ7306" i="7"/>
  <c r="AJ3678" i="7"/>
  <c r="AJ473" i="7"/>
  <c r="AJ1564" i="7"/>
  <c r="AJ6131" i="7"/>
  <c r="AJ5215" i="7"/>
  <c r="AJ7482" i="7"/>
  <c r="AJ2281" i="7"/>
  <c r="AJ3150" i="7"/>
  <c r="AJ7307" i="7"/>
  <c r="AJ6968" i="7"/>
  <c r="AJ2439" i="7"/>
  <c r="AJ7308" i="7"/>
  <c r="AJ4360" i="7"/>
  <c r="AJ7483" i="7"/>
  <c r="AJ474" i="7"/>
  <c r="AJ4361" i="7"/>
  <c r="AJ7484" i="7"/>
  <c r="AJ7309" i="7"/>
  <c r="AJ4362" i="7"/>
  <c r="AJ295" i="7"/>
  <c r="AJ7310" i="7"/>
  <c r="AJ1180" i="7"/>
  <c r="AJ2282" i="7"/>
  <c r="AJ6634" i="7"/>
  <c r="AJ4012" i="7"/>
  <c r="AJ2118" i="7"/>
  <c r="AJ142" i="7"/>
  <c r="AJ1373" i="7"/>
  <c r="AJ5944" i="7"/>
  <c r="AJ5390" i="7"/>
  <c r="AJ1374" i="7"/>
  <c r="AJ6805" i="7"/>
  <c r="AJ3342" i="7"/>
  <c r="AJ5391" i="7"/>
  <c r="AJ5037" i="7"/>
  <c r="AJ837" i="7"/>
  <c r="AJ664" i="7"/>
  <c r="AJ4696" i="7"/>
  <c r="AJ5945" i="7"/>
  <c r="AJ7129" i="7"/>
  <c r="AJ6132" i="7"/>
  <c r="AJ4531" i="7"/>
  <c r="AJ4013" i="7"/>
  <c r="AJ3151" i="7"/>
  <c r="AJ4697" i="7"/>
  <c r="AJ7311" i="7"/>
  <c r="AJ838" i="7"/>
  <c r="AJ3679" i="7"/>
  <c r="AJ3513" i="7"/>
  <c r="AJ2440" i="7"/>
  <c r="AJ6480" i="7"/>
  <c r="AJ4179" i="7"/>
  <c r="AJ665" i="7"/>
  <c r="AJ5216" i="7"/>
  <c r="AJ7485" i="7"/>
  <c r="AJ1565" i="7"/>
  <c r="AJ3680" i="7"/>
  <c r="AJ1914" i="7"/>
  <c r="AJ143" i="7"/>
  <c r="AJ3343" i="7"/>
  <c r="AJ2615" i="7"/>
  <c r="AJ6806" i="7"/>
  <c r="AJ3836" i="7"/>
  <c r="AJ4863" i="7"/>
  <c r="AJ7312" i="7"/>
  <c r="AJ4014" i="7"/>
  <c r="AJ5392" i="7"/>
  <c r="AJ4015" i="7"/>
  <c r="AJ4363" i="7"/>
  <c r="AJ1752" i="7"/>
  <c r="AJ7313" i="7"/>
  <c r="AJ2441" i="7"/>
  <c r="AJ2283" i="7"/>
  <c r="AJ2616" i="7"/>
  <c r="AJ2941" i="7"/>
  <c r="AJ2776" i="7"/>
  <c r="AJ5946" i="7"/>
  <c r="AJ5586" i="7"/>
  <c r="AJ4532" i="7"/>
  <c r="AJ2284" i="7"/>
  <c r="AJ1753" i="7"/>
  <c r="AJ5217" i="7"/>
  <c r="AJ5767" i="7"/>
  <c r="AJ3152" i="7"/>
  <c r="AJ2119" i="7"/>
  <c r="AJ3514" i="7"/>
  <c r="AJ4364" i="7"/>
  <c r="AJ475" i="7"/>
  <c r="AJ6481" i="7"/>
  <c r="AJ5393" i="7"/>
  <c r="AJ2120" i="7"/>
  <c r="AJ6287" i="7"/>
  <c r="AJ5768" i="7"/>
  <c r="AJ3837" i="7"/>
  <c r="AJ6482" i="7"/>
  <c r="AJ1566" i="7"/>
  <c r="AJ2442" i="7"/>
  <c r="AJ7486" i="7"/>
  <c r="AJ1567" i="7"/>
  <c r="AJ6483" i="7"/>
  <c r="AJ6635" i="7"/>
  <c r="AJ2942" i="7"/>
  <c r="AJ3681" i="7"/>
  <c r="AJ7130" i="7"/>
  <c r="AJ2443" i="7"/>
  <c r="AJ2777" i="7"/>
  <c r="AJ144" i="7"/>
  <c r="AJ2778" i="7"/>
  <c r="AJ1568" i="7"/>
  <c r="AJ1569" i="7"/>
  <c r="AJ4016" i="7"/>
  <c r="AJ5947" i="7"/>
  <c r="AJ6288" i="7"/>
  <c r="AJ2943" i="7"/>
  <c r="AJ3838" i="7"/>
  <c r="AJ666" i="7"/>
  <c r="AJ2121" i="7"/>
  <c r="AJ2444" i="7"/>
  <c r="AJ6969" i="7"/>
  <c r="AJ6484" i="7"/>
  <c r="AJ2779" i="7"/>
  <c r="AJ1375" i="7"/>
  <c r="AJ1376" i="7"/>
  <c r="AJ3839" i="7"/>
  <c r="AJ7131" i="7"/>
  <c r="AJ4533" i="7"/>
  <c r="AJ3153" i="7"/>
  <c r="AJ6289" i="7"/>
  <c r="AJ3682" i="7"/>
  <c r="AJ1754" i="7"/>
  <c r="AJ6290" i="7"/>
  <c r="AJ6970" i="7"/>
  <c r="AJ2285" i="7"/>
  <c r="AJ7487" i="7"/>
  <c r="AJ4017" i="7"/>
  <c r="AJ1915" i="7"/>
  <c r="AJ6636" i="7"/>
  <c r="AJ1181" i="7"/>
  <c r="AJ2122" i="7"/>
  <c r="AJ2780" i="7"/>
  <c r="AJ6807" i="7"/>
  <c r="AJ7132" i="7"/>
  <c r="AJ1570" i="7"/>
  <c r="AJ145" i="7"/>
  <c r="AJ6485" i="7"/>
  <c r="AJ4018" i="7"/>
  <c r="AJ2944" i="7"/>
  <c r="AJ146" i="7"/>
  <c r="AJ4180" i="7"/>
  <c r="AJ1001" i="7"/>
  <c r="AJ4181" i="7"/>
  <c r="AJ1182" i="7"/>
  <c r="AJ1571" i="7"/>
  <c r="AJ1002" i="7"/>
  <c r="AJ1377" i="7"/>
  <c r="AJ5394" i="7"/>
  <c r="AJ5395" i="7"/>
  <c r="AJ3515" i="7"/>
  <c r="AJ6291" i="7"/>
  <c r="AJ7314" i="7"/>
  <c r="AJ1003" i="7"/>
  <c r="AJ1755" i="7"/>
  <c r="AJ5769" i="7"/>
  <c r="AJ4534" i="7"/>
  <c r="AJ2617" i="7"/>
  <c r="AJ4365" i="7"/>
  <c r="AJ4535" i="7"/>
  <c r="AJ4536" i="7"/>
  <c r="AJ4019" i="7"/>
  <c r="AJ296" i="7"/>
  <c r="AJ5587" i="7"/>
  <c r="AJ1572" i="7"/>
  <c r="AJ4182" i="7"/>
  <c r="AJ4020" i="7"/>
  <c r="AJ839" i="7"/>
  <c r="AJ2286" i="7"/>
  <c r="AJ2287" i="7"/>
  <c r="AJ1573" i="7"/>
  <c r="AJ3154" i="7"/>
  <c r="AJ2288" i="7"/>
  <c r="AJ4366" i="7"/>
  <c r="AJ476" i="7"/>
  <c r="AJ1378" i="7"/>
  <c r="AJ4021" i="7"/>
  <c r="AJ2618" i="7"/>
  <c r="AJ3155" i="7"/>
  <c r="AJ477" i="7"/>
  <c r="AJ1916" i="7"/>
  <c r="AJ2445" i="7"/>
  <c r="AJ147" i="7"/>
  <c r="AJ3840" i="7"/>
  <c r="AJ478" i="7"/>
  <c r="AJ7133" i="7"/>
  <c r="AJ297" i="7"/>
  <c r="AJ1379" i="7"/>
  <c r="AJ4022" i="7"/>
  <c r="AJ298" i="7"/>
  <c r="AJ4698" i="7"/>
  <c r="AJ2945" i="7"/>
  <c r="AJ148" i="7"/>
  <c r="AJ4699" i="7"/>
  <c r="AJ667" i="7"/>
  <c r="AJ4700" i="7"/>
  <c r="AJ5038" i="7"/>
  <c r="AJ2619" i="7"/>
  <c r="AJ4701" i="7"/>
  <c r="AJ299" i="7"/>
  <c r="AJ6637" i="7"/>
  <c r="AJ6971" i="7"/>
  <c r="AJ1380" i="7"/>
  <c r="AJ3841" i="7"/>
  <c r="AJ3156" i="7"/>
  <c r="AJ5948" i="7"/>
  <c r="AJ1756" i="7"/>
  <c r="AJ3157" i="7"/>
  <c r="AJ2946" i="7"/>
  <c r="AJ6292" i="7"/>
  <c r="AJ4023" i="7"/>
  <c r="AJ5949" i="7"/>
  <c r="AJ668" i="7"/>
  <c r="AJ840" i="7"/>
  <c r="AJ7134" i="7"/>
  <c r="AJ479" i="7"/>
  <c r="AJ5039" i="7"/>
  <c r="AJ1183" i="7"/>
  <c r="AJ4024" i="7"/>
  <c r="AJ6293" i="7"/>
  <c r="AJ3683" i="7"/>
  <c r="AJ2123" i="7"/>
  <c r="AJ1381" i="7"/>
  <c r="AJ3158" i="7"/>
  <c r="AJ7135" i="7"/>
  <c r="AJ4367" i="7"/>
  <c r="AJ3516" i="7"/>
  <c r="AJ5040" i="7"/>
  <c r="AJ4025" i="7"/>
  <c r="AJ3344" i="7"/>
  <c r="AJ1382" i="7"/>
  <c r="AJ3517" i="7"/>
  <c r="AJ2124" i="7"/>
  <c r="AJ2620" i="7"/>
  <c r="AJ2446" i="7"/>
  <c r="AJ841" i="7"/>
  <c r="AJ4026" i="7"/>
  <c r="AJ1184" i="7"/>
  <c r="AJ3159" i="7"/>
  <c r="AJ6808" i="7"/>
  <c r="AJ6486" i="7"/>
  <c r="AJ7315" i="7"/>
  <c r="AJ1185" i="7"/>
  <c r="AJ6294" i="7"/>
  <c r="AJ6295" i="7"/>
  <c r="AJ2447" i="7"/>
  <c r="AJ2781" i="7"/>
  <c r="AJ1383" i="7"/>
  <c r="AJ7316" i="7"/>
  <c r="AJ3842" i="7"/>
  <c r="AJ2289" i="7"/>
  <c r="AJ842" i="7"/>
  <c r="AJ3843" i="7"/>
  <c r="AJ6972" i="7"/>
  <c r="AJ2947" i="7"/>
  <c r="AJ5950" i="7"/>
  <c r="AJ2621" i="7"/>
  <c r="AJ7317" i="7"/>
  <c r="AJ4864" i="7"/>
  <c r="AJ6487" i="7"/>
  <c r="AJ4537" i="7"/>
  <c r="AJ3160" i="7"/>
  <c r="AJ480" i="7"/>
  <c r="AJ2448" i="7"/>
  <c r="AJ1757" i="7"/>
  <c r="AJ6296" i="7"/>
  <c r="AJ4368" i="7"/>
  <c r="AJ4538" i="7"/>
  <c r="AJ7318" i="7"/>
  <c r="AJ6638" i="7"/>
  <c r="AJ5041" i="7"/>
  <c r="AJ2622" i="7"/>
  <c r="AJ843" i="7"/>
  <c r="AJ4183" i="7"/>
  <c r="AJ7488" i="7"/>
  <c r="AJ3518" i="7"/>
  <c r="AJ7489" i="7"/>
  <c r="AJ1384" i="7"/>
  <c r="AJ481" i="7"/>
  <c r="AJ4184" i="7"/>
  <c r="AJ2948" i="7"/>
  <c r="AJ669" i="7"/>
  <c r="AJ7136" i="7"/>
  <c r="AJ2949" i="7"/>
  <c r="AJ1917" i="7"/>
  <c r="AJ4027" i="7"/>
  <c r="AJ6488" i="7"/>
  <c r="AJ1186" i="7"/>
  <c r="AJ2782" i="7"/>
  <c r="AJ5770" i="7"/>
  <c r="AJ5042" i="7"/>
  <c r="AJ1574" i="7"/>
  <c r="AJ300" i="7"/>
  <c r="AJ5588" i="7"/>
  <c r="AJ1758" i="7"/>
  <c r="AJ301" i="7"/>
  <c r="AJ6639" i="7"/>
  <c r="AJ5218" i="7"/>
  <c r="AJ3519" i="7"/>
  <c r="AJ3161" i="7"/>
  <c r="AJ6640" i="7"/>
  <c r="AJ5951" i="7"/>
  <c r="AJ4028" i="7"/>
  <c r="AJ4369" i="7"/>
  <c r="AJ4185" i="7"/>
  <c r="AJ2950" i="7"/>
  <c r="AJ3844" i="7"/>
  <c r="AJ5043" i="7"/>
  <c r="AJ4865" i="7"/>
  <c r="AJ2951" i="7"/>
  <c r="AJ6297" i="7"/>
  <c r="AJ2783" i="7"/>
  <c r="AJ5589" i="7"/>
  <c r="AJ3345" i="7"/>
  <c r="AJ7137" i="7"/>
  <c r="AJ5396" i="7"/>
  <c r="AJ5397" i="7"/>
  <c r="AJ4702" i="7"/>
  <c r="AJ1385" i="7"/>
  <c r="AJ6973" i="7"/>
  <c r="AJ5398" i="7"/>
  <c r="AJ149" i="7"/>
  <c r="AJ2290" i="7"/>
  <c r="AJ1187" i="7"/>
  <c r="AJ1004" i="7"/>
  <c r="AJ3845" i="7"/>
  <c r="AJ6133" i="7"/>
  <c r="AJ5044" i="7"/>
  <c r="AJ7138" i="7"/>
  <c r="AJ670" i="7"/>
  <c r="AJ4703" i="7"/>
  <c r="AJ2291" i="7"/>
  <c r="AJ150" i="7"/>
  <c r="AJ7490" i="7"/>
  <c r="AJ1005" i="7"/>
  <c r="AJ2623" i="7"/>
  <c r="AJ4029" i="7"/>
  <c r="AJ2952" i="7"/>
  <c r="AJ1188" i="7"/>
  <c r="AJ1918" i="7"/>
  <c r="AJ5219" i="7"/>
  <c r="AJ151" i="7"/>
  <c r="AJ482" i="7"/>
  <c r="AJ2292" i="7"/>
  <c r="AJ7319" i="7"/>
  <c r="AJ1189" i="7"/>
  <c r="AJ5045" i="7"/>
  <c r="AJ2953" i="7"/>
  <c r="AJ3846" i="7"/>
  <c r="AJ1919" i="7"/>
  <c r="AJ6974" i="7"/>
  <c r="AJ3162" i="7"/>
  <c r="AJ302" i="7"/>
  <c r="AJ2125" i="7"/>
  <c r="AJ2449" i="7"/>
  <c r="AJ6975" i="7"/>
  <c r="AJ303" i="7"/>
  <c r="AJ2293" i="7"/>
  <c r="AJ1386" i="7"/>
  <c r="AJ1575" i="7"/>
  <c r="AJ7491" i="7"/>
  <c r="AJ5771" i="7"/>
  <c r="AJ7139" i="7"/>
  <c r="AJ6134" i="7"/>
  <c r="AJ6489" i="7"/>
  <c r="AJ4370" i="7"/>
  <c r="AJ4030" i="7"/>
  <c r="AJ2624" i="7"/>
  <c r="AJ671" i="7"/>
  <c r="AJ6298" i="7"/>
  <c r="AJ2954" i="7"/>
  <c r="AJ5046" i="7"/>
  <c r="AJ7320" i="7"/>
  <c r="AJ2955" i="7"/>
  <c r="AJ1190" i="7"/>
  <c r="AJ2956" i="7"/>
  <c r="AJ7140" i="7"/>
  <c r="AJ152" i="7"/>
  <c r="AJ2126" i="7"/>
  <c r="AJ483" i="7"/>
  <c r="AJ5952" i="7"/>
  <c r="AJ1006" i="7"/>
  <c r="AJ2127" i="7"/>
  <c r="AJ1920" i="7"/>
  <c r="AJ304" i="7"/>
  <c r="AJ6976" i="7"/>
  <c r="AJ2957" i="7"/>
  <c r="AJ6299" i="7"/>
  <c r="AJ4031" i="7"/>
  <c r="AJ305" i="7"/>
  <c r="AJ1387" i="7"/>
  <c r="AJ153" i="7"/>
  <c r="AJ1921" i="7"/>
  <c r="AJ4539" i="7"/>
  <c r="AJ1007" i="7"/>
  <c r="AJ2958" i="7"/>
  <c r="AJ306" i="7"/>
  <c r="AJ6135" i="7"/>
  <c r="AJ2784" i="7"/>
  <c r="AJ7321" i="7"/>
  <c r="AJ2625" i="7"/>
  <c r="AJ3847" i="7"/>
  <c r="AJ3848" i="7"/>
  <c r="AJ1388" i="7"/>
  <c r="AJ5590" i="7"/>
  <c r="AJ6809" i="7"/>
  <c r="AJ6490" i="7"/>
  <c r="AJ3346" i="7"/>
  <c r="AJ5772" i="7"/>
  <c r="AJ3163" i="7"/>
  <c r="AJ1191" i="7"/>
  <c r="AJ5399" i="7"/>
  <c r="AJ3164" i="7"/>
  <c r="AJ2785" i="7"/>
  <c r="AJ672" i="7"/>
  <c r="AJ1922" i="7"/>
  <c r="AJ3165" i="7"/>
  <c r="AJ5591" i="7"/>
  <c r="AJ3166" i="7"/>
  <c r="AJ1576" i="7"/>
  <c r="AJ3167" i="7"/>
  <c r="AJ307" i="7"/>
  <c r="AJ3520" i="7"/>
  <c r="AJ3849" i="7"/>
  <c r="AJ5400" i="7"/>
  <c r="AJ308" i="7"/>
  <c r="AJ4866" i="7"/>
  <c r="AJ5953" i="7"/>
  <c r="AJ6136" i="7"/>
  <c r="AJ7492" i="7"/>
  <c r="AJ5220" i="7"/>
  <c r="AJ7141" i="7"/>
  <c r="AJ2626" i="7"/>
  <c r="AJ1192" i="7"/>
  <c r="AJ154" i="7"/>
  <c r="AJ7142" i="7"/>
  <c r="AJ1008" i="7"/>
  <c r="AJ844" i="7"/>
  <c r="AJ5592" i="7"/>
  <c r="AJ2786" i="7"/>
  <c r="AJ4032" i="7"/>
  <c r="AJ673" i="7"/>
  <c r="AJ3347" i="7"/>
  <c r="AJ6300" i="7"/>
  <c r="AJ4371" i="7"/>
  <c r="AJ1759" i="7"/>
  <c r="AJ1193" i="7"/>
  <c r="AJ5047" i="7"/>
  <c r="AJ5401" i="7"/>
  <c r="AJ5773" i="7"/>
  <c r="AJ1009" i="7"/>
  <c r="AJ2959" i="7"/>
  <c r="AJ484" i="7"/>
  <c r="AJ5954" i="7"/>
  <c r="AJ1923" i="7"/>
  <c r="AJ2627" i="7"/>
  <c r="AJ4372" i="7"/>
  <c r="AJ1194" i="7"/>
  <c r="AJ5955" i="7"/>
  <c r="AJ3521" i="7"/>
  <c r="AJ4373" i="7"/>
  <c r="AJ5402" i="7"/>
  <c r="AJ5048" i="7"/>
  <c r="AJ309" i="7"/>
  <c r="AJ845" i="7"/>
  <c r="AJ6137" i="7"/>
  <c r="AJ6641" i="7"/>
  <c r="AJ2128" i="7"/>
  <c r="AJ155" i="7"/>
  <c r="AJ5221" i="7"/>
  <c r="AJ7493" i="7"/>
  <c r="AJ846" i="7"/>
  <c r="AJ674" i="7"/>
  <c r="AJ2960" i="7"/>
  <c r="AJ4704" i="7"/>
  <c r="AJ3522" i="7"/>
  <c r="AJ3684" i="7"/>
  <c r="AJ3685" i="7"/>
  <c r="AJ7494" i="7"/>
  <c r="AJ2129" i="7"/>
  <c r="AJ847" i="7"/>
  <c r="AJ4033" i="7"/>
  <c r="AJ3686" i="7"/>
  <c r="AJ2130" i="7"/>
  <c r="AJ7322" i="7"/>
  <c r="AJ1389" i="7"/>
  <c r="AJ1010" i="7"/>
  <c r="AJ1011" i="7"/>
  <c r="AJ7143" i="7"/>
  <c r="AJ6810" i="7"/>
  <c r="AJ7323" i="7"/>
  <c r="AJ1012" i="7"/>
  <c r="AJ310" i="7"/>
  <c r="AJ2961" i="7"/>
  <c r="AJ3687" i="7"/>
  <c r="AJ1924" i="7"/>
  <c r="AJ4705" i="7"/>
  <c r="AJ4706" i="7"/>
  <c r="AJ5049" i="7"/>
  <c r="AJ2628" i="7"/>
  <c r="AJ311" i="7"/>
  <c r="AJ2294" i="7"/>
  <c r="AJ1390" i="7"/>
  <c r="AJ7324" i="7"/>
  <c r="AJ6491" i="7"/>
  <c r="AJ7495" i="7"/>
  <c r="AJ5774" i="7"/>
  <c r="AJ1013" i="7"/>
  <c r="AJ3523" i="7"/>
  <c r="AJ5222" i="7"/>
  <c r="AJ485" i="7"/>
  <c r="AJ6811" i="7"/>
  <c r="AJ6492" i="7"/>
  <c r="AJ7325" i="7"/>
  <c r="AJ2295" i="7"/>
  <c r="AJ2296" i="7"/>
  <c r="AJ4867" i="7"/>
  <c r="AJ5956" i="7"/>
  <c r="AJ2131" i="7"/>
  <c r="AJ2629" i="7"/>
  <c r="AJ2630" i="7"/>
  <c r="AJ4707" i="7"/>
  <c r="AJ848" i="7"/>
  <c r="AJ4034" i="7"/>
  <c r="AJ1925" i="7"/>
  <c r="AJ5403" i="7"/>
  <c r="AJ5593" i="7"/>
  <c r="AJ6977" i="7"/>
  <c r="AJ2787" i="7"/>
  <c r="AJ849" i="7"/>
  <c r="AJ1760" i="7"/>
  <c r="AJ1761" i="7"/>
  <c r="AJ156" i="7"/>
  <c r="AJ4540" i="7"/>
  <c r="AJ5050" i="7"/>
  <c r="AJ2788" i="7"/>
  <c r="AJ2297" i="7"/>
  <c r="AJ4186" i="7"/>
  <c r="AJ1195" i="7"/>
  <c r="AJ5957" i="7"/>
  <c r="AJ1926" i="7"/>
  <c r="AJ5404" i="7"/>
  <c r="AJ5223" i="7"/>
  <c r="AJ5775" i="7"/>
  <c r="AJ4187" i="7"/>
  <c r="AJ1196" i="7"/>
  <c r="AJ312" i="7"/>
  <c r="AJ313" i="7"/>
  <c r="AJ1197" i="7"/>
  <c r="AJ6642" i="7"/>
  <c r="AJ850" i="7"/>
  <c r="AJ3524" i="7"/>
  <c r="AJ3688" i="7"/>
  <c r="AJ4868" i="7"/>
  <c r="AJ1014" i="7"/>
  <c r="AJ675" i="7"/>
  <c r="AJ6493" i="7"/>
  <c r="AJ5405" i="7"/>
  <c r="AJ4708" i="7"/>
  <c r="AJ851" i="7"/>
  <c r="AJ5406" i="7"/>
  <c r="AJ5958" i="7"/>
  <c r="AJ6494" i="7"/>
  <c r="AJ486" i="7"/>
  <c r="AJ4374" i="7"/>
  <c r="AJ676" i="7"/>
  <c r="AJ2631" i="7"/>
  <c r="AJ2632" i="7"/>
  <c r="AJ1015" i="7"/>
  <c r="AJ1762" i="7"/>
  <c r="AJ7144" i="7"/>
  <c r="AJ7496" i="7"/>
  <c r="AJ4035" i="7"/>
  <c r="AJ3525" i="7"/>
  <c r="AJ7326" i="7"/>
  <c r="AJ3689" i="7"/>
  <c r="AJ3348" i="7"/>
  <c r="AJ487" i="7"/>
  <c r="AJ1198" i="7"/>
  <c r="AJ3850" i="7"/>
  <c r="AJ2450" i="7"/>
  <c r="AJ488" i="7"/>
  <c r="AJ5594" i="7"/>
  <c r="AJ4869" i="7"/>
  <c r="AJ489" i="7"/>
  <c r="AJ7497" i="7"/>
  <c r="AJ1927" i="7"/>
  <c r="AJ2633" i="7"/>
  <c r="AJ1391" i="7"/>
  <c r="AJ6138" i="7"/>
  <c r="AJ7327" i="7"/>
  <c r="AJ7328" i="7"/>
  <c r="AJ852" i="7"/>
  <c r="AJ7329" i="7"/>
  <c r="AJ490" i="7"/>
  <c r="AJ5776" i="7"/>
  <c r="AJ5051" i="7"/>
  <c r="AJ6643" i="7"/>
  <c r="AJ4036" i="7"/>
  <c r="AJ2789" i="7"/>
  <c r="AJ5052" i="7"/>
  <c r="AJ4541" i="7"/>
  <c r="AJ1392" i="7"/>
  <c r="AJ5053" i="7"/>
  <c r="AJ5224" i="7"/>
  <c r="AJ1763" i="7"/>
  <c r="AJ4870" i="7"/>
  <c r="AJ2451" i="7"/>
  <c r="AJ4037" i="7"/>
  <c r="AJ2790" i="7"/>
  <c r="AJ5054" i="7"/>
  <c r="AJ491" i="7"/>
  <c r="AJ1577" i="7"/>
  <c r="AJ3526" i="7"/>
  <c r="AJ5055" i="7"/>
  <c r="AJ5959" i="7"/>
  <c r="AJ1578" i="7"/>
  <c r="AJ4871" i="7"/>
  <c r="AJ7498" i="7"/>
  <c r="AJ4709" i="7"/>
  <c r="AJ492" i="7"/>
  <c r="AJ4710" i="7"/>
  <c r="AJ2962" i="7"/>
  <c r="AJ157" i="7"/>
  <c r="AJ3168" i="7"/>
  <c r="AJ158" i="7"/>
  <c r="AJ1016" i="7"/>
  <c r="AJ1393" i="7"/>
  <c r="AJ1764" i="7"/>
  <c r="AJ6978" i="7"/>
  <c r="AJ1928" i="7"/>
  <c r="AJ6495" i="7"/>
  <c r="AJ1394" i="7"/>
  <c r="AJ4375" i="7"/>
  <c r="AJ2634" i="7"/>
  <c r="AJ2963" i="7"/>
  <c r="AJ4038" i="7"/>
  <c r="AJ7330" i="7"/>
  <c r="AJ5225" i="7"/>
  <c r="AJ493" i="7"/>
  <c r="AJ7145" i="7"/>
  <c r="AJ853" i="7"/>
  <c r="AJ3690" i="7"/>
  <c r="AJ4711" i="7"/>
  <c r="AJ4188" i="7"/>
  <c r="AJ4189" i="7"/>
  <c r="AJ5407" i="7"/>
  <c r="AJ7499" i="7"/>
  <c r="AJ1765" i="7"/>
  <c r="AJ6139" i="7"/>
  <c r="AJ159" i="7"/>
  <c r="AJ7146" i="7"/>
  <c r="AJ3169" i="7"/>
  <c r="AJ5595" i="7"/>
  <c r="AJ1929" i="7"/>
  <c r="AJ6979" i="7"/>
  <c r="AJ4039" i="7"/>
  <c r="AJ5226" i="7"/>
  <c r="AJ1766" i="7"/>
  <c r="AJ4040" i="7"/>
  <c r="AJ5777" i="7"/>
  <c r="AJ4376" i="7"/>
  <c r="AJ1395" i="7"/>
  <c r="AJ6812" i="7"/>
  <c r="AJ1930" i="7"/>
  <c r="AJ854" i="7"/>
  <c r="AJ4872" i="7"/>
  <c r="AJ4377" i="7"/>
  <c r="AJ3527" i="7"/>
  <c r="AJ2964" i="7"/>
  <c r="AJ160" i="7"/>
  <c r="AJ5056" i="7"/>
  <c r="AJ1767" i="7"/>
  <c r="AJ4542" i="7"/>
  <c r="AJ6813" i="7"/>
  <c r="AJ3170" i="7"/>
  <c r="AJ4378" i="7"/>
  <c r="AJ5227" i="7"/>
  <c r="AJ4379" i="7"/>
  <c r="AJ4190" i="7"/>
  <c r="AJ3528" i="7"/>
  <c r="AJ1579" i="7"/>
  <c r="AJ5057" i="7"/>
  <c r="AJ4873" i="7"/>
  <c r="AJ3171" i="7"/>
  <c r="AJ314" i="7"/>
  <c r="AJ161" i="7"/>
  <c r="AJ6301" i="7"/>
  <c r="AJ855" i="7"/>
  <c r="AJ6814" i="7"/>
  <c r="AJ494" i="7"/>
  <c r="AJ677" i="7"/>
  <c r="AJ1768" i="7"/>
  <c r="AJ2132" i="7"/>
  <c r="AJ2452" i="7"/>
  <c r="AJ1017" i="7"/>
  <c r="AJ856" i="7"/>
  <c r="AJ5960" i="7"/>
  <c r="AJ6980" i="7"/>
  <c r="AJ678" i="7"/>
  <c r="AJ4712" i="7"/>
  <c r="AJ4191" i="7"/>
  <c r="AJ5228" i="7"/>
  <c r="AJ2965" i="7"/>
  <c r="AJ1769" i="7"/>
  <c r="AJ5778" i="7"/>
  <c r="AJ4874" i="7"/>
  <c r="AJ4875" i="7"/>
  <c r="AJ1199" i="7"/>
  <c r="AJ4192" i="7"/>
  <c r="AJ6981" i="7"/>
  <c r="AJ3851" i="7"/>
  <c r="AJ6815" i="7"/>
  <c r="AJ5961" i="7"/>
  <c r="AJ2966" i="7"/>
  <c r="AJ3691" i="7"/>
  <c r="AJ2453" i="7"/>
  <c r="AJ3349" i="7"/>
  <c r="AJ1580" i="7"/>
  <c r="AJ315" i="7"/>
  <c r="AJ5596" i="7"/>
  <c r="AJ2133" i="7"/>
  <c r="AJ6816" i="7"/>
  <c r="AJ2791" i="7"/>
  <c r="AJ4876" i="7"/>
  <c r="AJ4380" i="7"/>
  <c r="AJ2134" i="7"/>
  <c r="AJ5058" i="7"/>
  <c r="AJ3529" i="7"/>
  <c r="AJ7331" i="7"/>
  <c r="AJ2967" i="7"/>
  <c r="AJ2135" i="7"/>
  <c r="AJ162" i="7"/>
  <c r="AJ4193" i="7"/>
  <c r="AJ3852" i="7"/>
  <c r="AJ5779" i="7"/>
  <c r="AJ1396" i="7"/>
  <c r="AJ2454" i="7"/>
  <c r="AJ1931" i="7"/>
  <c r="AJ4194" i="7"/>
  <c r="AJ2136" i="7"/>
  <c r="AJ3350" i="7"/>
  <c r="AJ6982" i="7"/>
  <c r="AJ3172" i="7"/>
  <c r="AJ7332" i="7"/>
  <c r="AJ495" i="7"/>
  <c r="AJ3530" i="7"/>
  <c r="AJ316" i="7"/>
  <c r="AJ4195" i="7"/>
  <c r="AJ2298" i="7"/>
  <c r="AJ1581" i="7"/>
  <c r="AJ6983" i="7"/>
  <c r="AJ5059" i="7"/>
  <c r="AJ1582" i="7"/>
  <c r="AJ5408" i="7"/>
  <c r="AJ496" i="7"/>
  <c r="AJ4041" i="7"/>
  <c r="AJ4713" i="7"/>
  <c r="AJ1018" i="7"/>
  <c r="AJ7333" i="7"/>
  <c r="AJ679" i="7"/>
  <c r="AJ497" i="7"/>
  <c r="AJ3853" i="7"/>
  <c r="AJ5780" i="7"/>
  <c r="AJ4196" i="7"/>
  <c r="AJ857" i="7"/>
  <c r="AJ680" i="7"/>
  <c r="AJ1019" i="7"/>
  <c r="AJ7500" i="7"/>
  <c r="AJ7147" i="7"/>
  <c r="AJ681" i="7"/>
  <c r="AJ5409" i="7"/>
  <c r="AJ6302" i="7"/>
  <c r="AJ4381" i="7"/>
  <c r="AJ1200" i="7"/>
  <c r="AJ1397" i="7"/>
  <c r="AJ5229" i="7"/>
  <c r="AJ4382" i="7"/>
  <c r="AJ1398" i="7"/>
  <c r="AJ498" i="7"/>
  <c r="AJ3351" i="7"/>
  <c r="AJ2968" i="7"/>
  <c r="AJ7501" i="7"/>
  <c r="AJ5410" i="7"/>
  <c r="AJ3352" i="7"/>
  <c r="AJ4383" i="7"/>
  <c r="AJ4042" i="7"/>
  <c r="AJ5230" i="7"/>
  <c r="AJ4543" i="7"/>
  <c r="AJ1020" i="7"/>
  <c r="AJ4043" i="7"/>
  <c r="AJ5781" i="7"/>
  <c r="AJ6817" i="7"/>
  <c r="AJ7334" i="7"/>
  <c r="AJ5060" i="7"/>
  <c r="AJ6984" i="7"/>
  <c r="AJ163" i="7"/>
  <c r="AJ682" i="7"/>
  <c r="AJ1583" i="7"/>
  <c r="AJ858" i="7"/>
  <c r="AJ5061" i="7"/>
  <c r="AJ4044" i="7"/>
  <c r="AJ4197" i="7"/>
  <c r="AJ4045" i="7"/>
  <c r="AJ3692" i="7"/>
  <c r="AJ6496" i="7"/>
  <c r="AJ1584" i="7"/>
  <c r="AI1584" i="7" l="1"/>
  <c r="AI6496" i="7"/>
  <c r="AI3692" i="7"/>
  <c r="AI4045" i="7"/>
  <c r="AI4197" i="7"/>
  <c r="AI4044" i="7"/>
  <c r="AI5061" i="7"/>
  <c r="AI858" i="7"/>
  <c r="AI1583" i="7"/>
  <c r="AI682" i="7"/>
  <c r="AI163" i="7"/>
  <c r="AI6984" i="7"/>
  <c r="AI5060" i="7"/>
  <c r="AI7334" i="7"/>
  <c r="AI6817" i="7"/>
  <c r="AI5781" i="7"/>
  <c r="AI4043" i="7"/>
  <c r="AI1020" i="7"/>
  <c r="AI4543" i="7"/>
  <c r="AI5230" i="7"/>
  <c r="AI4042" i="7"/>
  <c r="AI4383" i="7"/>
  <c r="AI3352" i="7"/>
  <c r="AI5410" i="7"/>
  <c r="AI7501" i="7"/>
  <c r="AI2968" i="7"/>
  <c r="AI3351" i="7"/>
  <c r="AI498" i="7"/>
  <c r="AI1398" i="7"/>
  <c r="AI4382" i="7"/>
  <c r="AI5229" i="7"/>
  <c r="AI1397" i="7"/>
  <c r="AI1200" i="7"/>
  <c r="AI4381" i="7"/>
  <c r="AI6302" i="7"/>
  <c r="AI5409" i="7"/>
  <c r="AI681" i="7"/>
  <c r="AI7147" i="7"/>
  <c r="AI7500" i="7"/>
  <c r="AI1019" i="7"/>
  <c r="AI680" i="7"/>
  <c r="AI857" i="7"/>
  <c r="AI4196" i="7"/>
  <c r="AI5780" i="7"/>
  <c r="AI3853" i="7"/>
  <c r="AI497" i="7"/>
  <c r="AI679" i="7"/>
  <c r="AI7333" i="7"/>
  <c r="AI1018" i="7"/>
  <c r="AI4713" i="7"/>
  <c r="AI4041" i="7"/>
  <c r="AI496" i="7"/>
  <c r="AI5408" i="7"/>
  <c r="AI1582" i="7"/>
  <c r="AI5059" i="7"/>
  <c r="AI6983" i="7"/>
  <c r="AI1581" i="7"/>
  <c r="AI2298" i="7"/>
  <c r="AI4195" i="7"/>
  <c r="AI316" i="7"/>
  <c r="AI3530" i="7"/>
  <c r="AI495" i="7"/>
  <c r="AI7332" i="7"/>
  <c r="AI3172" i="7"/>
  <c r="AI6982" i="7"/>
  <c r="AI3350" i="7"/>
  <c r="AI2136" i="7"/>
  <c r="AI4194" i="7"/>
  <c r="AI1931" i="7"/>
  <c r="AI2454" i="7"/>
  <c r="AI1396" i="7"/>
  <c r="AI5779" i="7"/>
  <c r="AI3852" i="7"/>
  <c r="AI4193" i="7"/>
  <c r="AI162" i="7"/>
  <c r="AI2135" i="7"/>
  <c r="AI2967" i="7"/>
  <c r="AI7331" i="7"/>
  <c r="AI3529" i="7"/>
  <c r="AI5058" i="7"/>
  <c r="AI2134" i="7"/>
  <c r="AI4380" i="7"/>
  <c r="AI4876" i="7"/>
  <c r="AI2791" i="7"/>
  <c r="AI6816" i="7"/>
  <c r="AI2133" i="7"/>
  <c r="AI5596" i="7"/>
  <c r="AI315" i="7"/>
  <c r="AI1580" i="7"/>
  <c r="AI3349" i="7"/>
  <c r="AI2453" i="7"/>
  <c r="AI3691" i="7"/>
  <c r="AI2966" i="7"/>
  <c r="AI5961" i="7"/>
  <c r="AI6815" i="7"/>
  <c r="AI3851" i="7"/>
  <c r="AI6981" i="7"/>
  <c r="AI4192" i="7"/>
  <c r="AI1199" i="7"/>
  <c r="AI4875" i="7"/>
  <c r="AI4874" i="7"/>
  <c r="AI5778" i="7"/>
  <c r="AI1769" i="7"/>
  <c r="AI2965" i="7"/>
  <c r="AI5228" i="7"/>
  <c r="AI4191" i="7"/>
  <c r="AI4712" i="7"/>
  <c r="AI678" i="7"/>
  <c r="AI6980" i="7"/>
  <c r="AI5960" i="7"/>
  <c r="AI856" i="7"/>
  <c r="AI1017" i="7"/>
  <c r="AI2452" i="7"/>
  <c r="AI2132" i="7"/>
  <c r="AI1768" i="7"/>
  <c r="AI677" i="7"/>
  <c r="AI494" i="7"/>
  <c r="AI6814" i="7"/>
  <c r="AI855" i="7"/>
  <c r="AI6301" i="7"/>
  <c r="AI161" i="7"/>
  <c r="AI314" i="7"/>
  <c r="AI3171" i="7"/>
  <c r="AI4873" i="7"/>
  <c r="AI5057" i="7"/>
  <c r="AI1579" i="7"/>
  <c r="AI3528" i="7"/>
  <c r="AI4190" i="7"/>
  <c r="AI4379" i="7"/>
  <c r="AI5227" i="7"/>
  <c r="AI4378" i="7"/>
  <c r="AI3170" i="7"/>
  <c r="AI6813" i="7"/>
  <c r="AI4542" i="7"/>
  <c r="AI1767" i="7"/>
  <c r="AI5056" i="7"/>
  <c r="AI160" i="7"/>
  <c r="AI2964" i="7"/>
  <c r="AI3527" i="7"/>
  <c r="AI4377" i="7"/>
  <c r="AI4872" i="7"/>
  <c r="AI854" i="7"/>
  <c r="AI1930" i="7"/>
  <c r="AI6812" i="7"/>
  <c r="AI1395" i="7"/>
  <c r="AI4376" i="7"/>
  <c r="AI5777" i="7"/>
  <c r="AI4040" i="7"/>
  <c r="AI1766" i="7"/>
  <c r="AI5226" i="7"/>
  <c r="AI4039" i="7"/>
  <c r="AI6979" i="7"/>
  <c r="AI1929" i="7"/>
  <c r="AI5595" i="7"/>
  <c r="AI3169" i="7"/>
  <c r="AI7146" i="7"/>
  <c r="AI159" i="7"/>
  <c r="AI6139" i="7"/>
  <c r="AI1765" i="7"/>
  <c r="AI7499" i="7"/>
  <c r="AI5407" i="7"/>
  <c r="AI4189" i="7"/>
  <c r="AI4188" i="7"/>
  <c r="AI4711" i="7"/>
  <c r="AI3690" i="7"/>
  <c r="AI853" i="7"/>
  <c r="AI7145" i="7"/>
  <c r="AI493" i="7"/>
  <c r="AI5225" i="7"/>
  <c r="AI7330" i="7"/>
  <c r="AI4038" i="7"/>
  <c r="AI2963" i="7"/>
  <c r="AI2634" i="7"/>
  <c r="AI4375" i="7"/>
  <c r="AI1394" i="7"/>
  <c r="AI6495" i="7"/>
  <c r="AI1928" i="7"/>
  <c r="AI6978" i="7"/>
  <c r="AI1764" i="7"/>
  <c r="AI1393" i="7"/>
  <c r="AI1016" i="7"/>
  <c r="AI158" i="7"/>
  <c r="AI3168" i="7"/>
  <c r="AI157" i="7"/>
  <c r="AI2962" i="7"/>
  <c r="AI4710" i="7"/>
  <c r="AI492" i="7"/>
  <c r="AI4709" i="7"/>
  <c r="AI7498" i="7"/>
  <c r="AI4871" i="7"/>
  <c r="AI1578" i="7"/>
  <c r="AI5959" i="7"/>
  <c r="AI5055" i="7"/>
  <c r="AI3526" i="7"/>
  <c r="AI1577" i="7"/>
  <c r="AI491" i="7"/>
  <c r="AI5054" i="7"/>
  <c r="AI2790" i="7"/>
  <c r="AI4037" i="7"/>
  <c r="AI2451" i="7"/>
  <c r="AI4870" i="7"/>
  <c r="AI1763" i="7"/>
  <c r="AI5224" i="7"/>
  <c r="AI5053" i="7"/>
  <c r="AI1392" i="7"/>
  <c r="AI4541" i="7"/>
  <c r="AI5052" i="7"/>
  <c r="AI2789" i="7"/>
  <c r="AI4036" i="7"/>
  <c r="AI6643" i="7"/>
  <c r="AI5051" i="7"/>
  <c r="AI5776" i="7"/>
  <c r="AI490" i="7"/>
  <c r="AI7329" i="7"/>
  <c r="AI852" i="7"/>
  <c r="AI7328" i="7"/>
  <c r="AI7327" i="7"/>
  <c r="AI6138" i="7"/>
  <c r="AI1391" i="7"/>
  <c r="AI2633" i="7"/>
  <c r="AI1927" i="7"/>
  <c r="AI7497" i="7"/>
  <c r="AI489" i="7"/>
  <c r="AI4869" i="7"/>
  <c r="AI5594" i="7"/>
  <c r="AI488" i="7"/>
  <c r="AI2450" i="7"/>
  <c r="AI3850" i="7"/>
  <c r="AI1198" i="7"/>
  <c r="AI487" i="7"/>
  <c r="AI3348" i="7"/>
  <c r="AI3689" i="7"/>
  <c r="AI7326" i="7"/>
  <c r="AI3525" i="7"/>
  <c r="AI4035" i="7"/>
  <c r="AI7496" i="7"/>
  <c r="AI7144" i="7"/>
  <c r="AI1762" i="7"/>
  <c r="AI1015" i="7"/>
  <c r="AI2632" i="7"/>
  <c r="AI2631" i="7"/>
  <c r="AI676" i="7"/>
  <c r="AI4374" i="7"/>
  <c r="AI486" i="7"/>
  <c r="AI6494" i="7"/>
  <c r="AI5958" i="7"/>
  <c r="AI5406" i="7"/>
  <c r="AI851" i="7"/>
  <c r="AI4708" i="7"/>
  <c r="AI5405" i="7"/>
  <c r="AI6493" i="7"/>
  <c r="AI675" i="7"/>
  <c r="AI1014" i="7"/>
  <c r="AI4868" i="7"/>
  <c r="AI3688" i="7"/>
  <c r="AI3524" i="7"/>
  <c r="AI850" i="7"/>
  <c r="AI6642" i="7"/>
  <c r="AI1197" i="7"/>
  <c r="AI313" i="7"/>
  <c r="AI312" i="7"/>
  <c r="AI1196" i="7"/>
  <c r="AI4187" i="7"/>
  <c r="AI5775" i="7"/>
  <c r="AI5223" i="7"/>
  <c r="AI5404" i="7"/>
  <c r="AI1926" i="7"/>
  <c r="AI5957" i="7"/>
  <c r="AI1195" i="7"/>
  <c r="AI4186" i="7"/>
  <c r="AI2297" i="7"/>
  <c r="AI2788" i="7"/>
  <c r="AI5050" i="7"/>
  <c r="AI4540" i="7"/>
  <c r="AI156" i="7"/>
  <c r="AI1761" i="7"/>
  <c r="AI1760" i="7"/>
  <c r="AI849" i="7"/>
  <c r="AI2787" i="7"/>
  <c r="AI6977" i="7"/>
  <c r="AI5593" i="7"/>
  <c r="AI5403" i="7"/>
  <c r="AI1925" i="7"/>
  <c r="AI4034" i="7"/>
  <c r="AI848" i="7"/>
  <c r="AI4707" i="7"/>
  <c r="AI2630" i="7"/>
  <c r="AI2629" i="7"/>
  <c r="AI2131" i="7"/>
  <c r="AI5956" i="7"/>
  <c r="AI4867" i="7"/>
  <c r="AI2296" i="7"/>
  <c r="AI2295" i="7"/>
  <c r="AI7325" i="7"/>
  <c r="AI6492" i="7"/>
  <c r="AI6811" i="7"/>
  <c r="AI485" i="7"/>
  <c r="AI5222" i="7"/>
  <c r="AI3523" i="7"/>
  <c r="AI1013" i="7"/>
  <c r="AI5774" i="7"/>
  <c r="AI7495" i="7"/>
  <c r="AI6491" i="7"/>
  <c r="AI7324" i="7"/>
  <c r="AI1390" i="7"/>
  <c r="AI2294" i="7"/>
  <c r="AI311" i="7"/>
  <c r="AI2628" i="7"/>
  <c r="AI5049" i="7"/>
  <c r="AI4706" i="7"/>
  <c r="AI4705" i="7"/>
  <c r="AI1924" i="7"/>
  <c r="AI3687" i="7"/>
  <c r="AI2961" i="7"/>
  <c r="AI310" i="7"/>
  <c r="AI1012" i="7"/>
  <c r="AI7323" i="7"/>
  <c r="AI6810" i="7"/>
  <c r="AI7143" i="7"/>
  <c r="AI1011" i="7"/>
  <c r="AI1010" i="7"/>
  <c r="AI1389" i="7"/>
  <c r="AI7322" i="7"/>
  <c r="AI2130" i="7"/>
  <c r="AI3686" i="7"/>
  <c r="AI4033" i="7"/>
  <c r="AI847" i="7"/>
  <c r="AI2129" i="7"/>
  <c r="AI7494" i="7"/>
  <c r="AI3685" i="7"/>
  <c r="AI3684" i="7"/>
  <c r="AI3522" i="7"/>
  <c r="AI4704" i="7"/>
  <c r="AI2960" i="7"/>
  <c r="AI674" i="7"/>
  <c r="AI846" i="7"/>
  <c r="AI7493" i="7"/>
  <c r="AI5221" i="7"/>
  <c r="AI155" i="7"/>
  <c r="AI2128" i="7"/>
  <c r="AI6641" i="7"/>
  <c r="AI6137" i="7"/>
  <c r="AI845" i="7"/>
  <c r="AI309" i="7"/>
  <c r="AI5048" i="7"/>
  <c r="AI5402" i="7"/>
  <c r="AI4373" i="7"/>
  <c r="AI3521" i="7"/>
  <c r="AI5955" i="7"/>
  <c r="AI1194" i="7"/>
  <c r="AI4372" i="7"/>
  <c r="AI2627" i="7"/>
  <c r="AI1923" i="7"/>
  <c r="AI5954" i="7"/>
  <c r="AI484" i="7"/>
  <c r="AI2959" i="7"/>
  <c r="AI1009" i="7"/>
  <c r="AI5773" i="7"/>
  <c r="AI5401" i="7"/>
  <c r="AI5047" i="7"/>
  <c r="AI1193" i="7"/>
  <c r="AI1759" i="7"/>
  <c r="AI4371" i="7"/>
  <c r="AI6300" i="7"/>
  <c r="AI3347" i="7"/>
  <c r="AI673" i="7"/>
  <c r="AI4032" i="7"/>
  <c r="AI2786" i="7"/>
  <c r="AI5592" i="7"/>
  <c r="AI844" i="7"/>
  <c r="AI1008" i="7"/>
  <c r="AI7142" i="7"/>
  <c r="AI154" i="7"/>
  <c r="AI1192" i="7"/>
  <c r="AI2626" i="7"/>
  <c r="AI7141" i="7"/>
  <c r="AI5220" i="7"/>
  <c r="AI7492" i="7"/>
  <c r="AI6136" i="7"/>
  <c r="AI5953" i="7"/>
  <c r="AI4866" i="7"/>
  <c r="AI308" i="7"/>
  <c r="AI5400" i="7"/>
  <c r="AI3849" i="7"/>
  <c r="AI3520" i="7"/>
  <c r="AI307" i="7"/>
  <c r="AI3167" i="7"/>
  <c r="AI1576" i="7"/>
  <c r="AI3166" i="7"/>
  <c r="AI5591" i="7"/>
  <c r="AI3165" i="7"/>
  <c r="AI1922" i="7"/>
  <c r="AI672" i="7"/>
  <c r="AI2785" i="7"/>
  <c r="AI3164" i="7"/>
  <c r="AI5399" i="7"/>
  <c r="AI1191" i="7"/>
  <c r="AI3163" i="7"/>
  <c r="AI5772" i="7"/>
  <c r="AI3346" i="7"/>
  <c r="AI6490" i="7"/>
  <c r="AI6809" i="7"/>
  <c r="AI5590" i="7"/>
  <c r="AI1388" i="7"/>
  <c r="AI3848" i="7"/>
  <c r="AI3847" i="7"/>
  <c r="AI2625" i="7"/>
  <c r="AI7321" i="7"/>
  <c r="AI2784" i="7"/>
  <c r="AI6135" i="7"/>
  <c r="AI306" i="7"/>
  <c r="AI2958" i="7"/>
  <c r="AI1007" i="7"/>
  <c r="AI4539" i="7"/>
  <c r="AI1921" i="7"/>
  <c r="AI153" i="7"/>
  <c r="AI1387" i="7"/>
  <c r="AI305" i="7"/>
  <c r="AI4031" i="7"/>
  <c r="AI6299" i="7"/>
  <c r="AI2957" i="7"/>
  <c r="AI6976" i="7"/>
  <c r="AI304" i="7"/>
  <c r="AI1920" i="7"/>
  <c r="AI2127" i="7"/>
  <c r="AI1006" i="7"/>
  <c r="AI5952" i="7"/>
  <c r="AI483" i="7"/>
  <c r="AI2126" i="7"/>
  <c r="AI152" i="7"/>
  <c r="AI7140" i="7"/>
  <c r="AI2956" i="7"/>
  <c r="AI1190" i="7"/>
  <c r="AI2955" i="7"/>
  <c r="AI7320" i="7"/>
  <c r="AI5046" i="7"/>
  <c r="AI2954" i="7"/>
  <c r="AI6298" i="7"/>
  <c r="AI671" i="7"/>
  <c r="AI2624" i="7"/>
  <c r="AI4030" i="7"/>
  <c r="AI4370" i="7"/>
  <c r="AI6489" i="7"/>
  <c r="AI6134" i="7"/>
  <c r="AI7139" i="7"/>
  <c r="AI5771" i="7"/>
  <c r="AI7491" i="7"/>
  <c r="AI1575" i="7"/>
  <c r="AI1386" i="7"/>
  <c r="AI2293" i="7"/>
  <c r="AI303" i="7"/>
  <c r="AI6975" i="7"/>
  <c r="AI2449" i="7"/>
  <c r="AI2125" i="7"/>
  <c r="AI302" i="7"/>
  <c r="AI3162" i="7"/>
  <c r="AI6974" i="7"/>
  <c r="AI1919" i="7"/>
  <c r="AI3846" i="7"/>
  <c r="AI2953" i="7"/>
  <c r="AI5045" i="7"/>
  <c r="AI1189" i="7"/>
  <c r="AI7319" i="7"/>
  <c r="AI2292" i="7"/>
  <c r="AI482" i="7"/>
  <c r="AI151" i="7"/>
  <c r="AI5219" i="7"/>
  <c r="AI1918" i="7"/>
  <c r="AI1188" i="7"/>
  <c r="AI2952" i="7"/>
  <c r="AI4029" i="7"/>
  <c r="AI2623" i="7"/>
  <c r="AI1005" i="7"/>
  <c r="AI7490" i="7"/>
  <c r="AI150" i="7"/>
  <c r="AI2291" i="7"/>
  <c r="AI4703" i="7"/>
  <c r="AI670" i="7"/>
  <c r="AI7138" i="7"/>
  <c r="AI5044" i="7"/>
  <c r="AI6133" i="7"/>
  <c r="AI3845" i="7"/>
  <c r="AI1004" i="7"/>
  <c r="AI1187" i="7"/>
  <c r="AI2290" i="7"/>
  <c r="AI149" i="7"/>
  <c r="AI5398" i="7"/>
  <c r="AI6973" i="7"/>
  <c r="AI1385" i="7"/>
  <c r="AI4702" i="7"/>
  <c r="AI5397" i="7"/>
  <c r="AI5396" i="7"/>
  <c r="AI7137" i="7"/>
  <c r="AI3345" i="7"/>
  <c r="AI5589" i="7"/>
  <c r="AI2783" i="7"/>
  <c r="AI6297" i="7"/>
  <c r="AI2951" i="7"/>
  <c r="AI4865" i="7"/>
  <c r="AI5043" i="7"/>
  <c r="AI3844" i="7"/>
  <c r="AI2950" i="7"/>
  <c r="AI4185" i="7"/>
  <c r="AI4369" i="7"/>
  <c r="AI4028" i="7"/>
  <c r="AI5951" i="7"/>
  <c r="AI6640" i="7"/>
  <c r="AI3161" i="7"/>
  <c r="AI3519" i="7"/>
  <c r="AI5218" i="7"/>
  <c r="AI6639" i="7"/>
  <c r="AI301" i="7"/>
  <c r="AI1758" i="7"/>
  <c r="AI5588" i="7"/>
  <c r="AI300" i="7"/>
  <c r="AI1574" i="7"/>
  <c r="AI5042" i="7"/>
  <c r="AI5770" i="7"/>
  <c r="AI2782" i="7"/>
  <c r="AI1186" i="7"/>
  <c r="AI6488" i="7"/>
  <c r="AI4027" i="7"/>
  <c r="AI1917" i="7"/>
  <c r="AI2949" i="7"/>
  <c r="AI7136" i="7"/>
  <c r="AI669" i="7"/>
  <c r="AI2948" i="7"/>
  <c r="AI4184" i="7"/>
  <c r="AI481" i="7"/>
  <c r="AI1384" i="7"/>
  <c r="AI7489" i="7"/>
  <c r="AI3518" i="7"/>
  <c r="AI7488" i="7"/>
  <c r="AI4183" i="7"/>
  <c r="AI843" i="7"/>
  <c r="AI2622" i="7"/>
  <c r="AI5041" i="7"/>
  <c r="AI6638" i="7"/>
  <c r="AI7318" i="7"/>
  <c r="AI4538" i="7"/>
  <c r="AI4368" i="7"/>
  <c r="AI6296" i="7"/>
  <c r="AI1757" i="7"/>
  <c r="AI2448" i="7"/>
  <c r="AI480" i="7"/>
  <c r="AI3160" i="7"/>
  <c r="AI4537" i="7"/>
  <c r="AI6487" i="7"/>
  <c r="AI4864" i="7"/>
  <c r="AI7317" i="7"/>
  <c r="AI2621" i="7"/>
  <c r="AI5950" i="7"/>
  <c r="AI2947" i="7"/>
  <c r="AI6972" i="7"/>
  <c r="AI3843" i="7"/>
  <c r="AI842" i="7"/>
  <c r="AI2289" i="7"/>
  <c r="AI3842" i="7"/>
  <c r="AI7316" i="7"/>
  <c r="AI1383" i="7"/>
  <c r="AI2781" i="7"/>
  <c r="AI2447" i="7"/>
  <c r="AI6295" i="7"/>
  <c r="AI6294" i="7"/>
  <c r="AI1185" i="7"/>
  <c r="AI7315" i="7"/>
  <c r="AI6486" i="7"/>
  <c r="AI6808" i="7"/>
  <c r="AI3159" i="7"/>
  <c r="AI1184" i="7"/>
  <c r="AI4026" i="7"/>
  <c r="AI841" i="7"/>
  <c r="AI2446" i="7"/>
  <c r="AI2620" i="7"/>
  <c r="AI2124" i="7"/>
  <c r="AI3517" i="7"/>
  <c r="AI1382" i="7"/>
  <c r="AI3344" i="7"/>
  <c r="AI4025" i="7"/>
  <c r="AI5040" i="7"/>
  <c r="AI3516" i="7"/>
  <c r="AI4367" i="7"/>
  <c r="AI7135" i="7"/>
  <c r="AI3158" i="7"/>
  <c r="AI1381" i="7"/>
  <c r="AI2123" i="7"/>
  <c r="AI3683" i="7"/>
  <c r="AI6293" i="7"/>
  <c r="AI4024" i="7"/>
  <c r="AI1183" i="7"/>
  <c r="AI5039" i="7"/>
  <c r="AI479" i="7"/>
  <c r="AI7134" i="7"/>
  <c r="AI840" i="7"/>
  <c r="AI668" i="7"/>
  <c r="AI5949" i="7"/>
  <c r="AI4023" i="7"/>
  <c r="AI6292" i="7"/>
  <c r="AI2946" i="7"/>
  <c r="AI3157" i="7"/>
  <c r="AI1756" i="7"/>
  <c r="AI5948" i="7"/>
  <c r="AI3156" i="7"/>
  <c r="AI3841" i="7"/>
  <c r="AI1380" i="7"/>
  <c r="AI6971" i="7"/>
  <c r="AI6637" i="7"/>
  <c r="AI299" i="7"/>
  <c r="AI4701" i="7"/>
  <c r="AI2619" i="7"/>
  <c r="AI5038" i="7"/>
  <c r="AI4700" i="7"/>
  <c r="AI667" i="7"/>
  <c r="AI4699" i="7"/>
  <c r="AI148" i="7"/>
  <c r="AI2945" i="7"/>
  <c r="AI4698" i="7"/>
  <c r="AI298" i="7"/>
  <c r="AI4022" i="7"/>
  <c r="AI1379" i="7"/>
  <c r="AI297" i="7"/>
  <c r="AI7133" i="7"/>
  <c r="AI478" i="7"/>
  <c r="AI3840" i="7"/>
  <c r="AI147" i="7"/>
  <c r="AI2445" i="7"/>
  <c r="AI1916" i="7"/>
  <c r="AI477" i="7"/>
  <c r="AI3155" i="7"/>
  <c r="AI2618" i="7"/>
  <c r="AI4021" i="7"/>
  <c r="AI1378" i="7"/>
  <c r="AI476" i="7"/>
  <c r="AI4366" i="7"/>
  <c r="AI2288" i="7"/>
  <c r="AI3154" i="7"/>
  <c r="AI1573" i="7"/>
  <c r="AI2287" i="7"/>
  <c r="AI2286" i="7"/>
  <c r="AI839" i="7"/>
  <c r="AI4020" i="7"/>
  <c r="AI4182" i="7"/>
  <c r="AI1572" i="7"/>
  <c r="AI5587" i="7"/>
  <c r="AI296" i="7"/>
  <c r="AI4019" i="7"/>
  <c r="AI4536" i="7"/>
  <c r="AI4535" i="7"/>
  <c r="AI4365" i="7"/>
  <c r="AI2617" i="7"/>
  <c r="AI4534" i="7"/>
  <c r="AI5769" i="7"/>
  <c r="AI1755" i="7"/>
  <c r="AI1003" i="7"/>
  <c r="AI7314" i="7"/>
  <c r="AI6291" i="7"/>
  <c r="AI3515" i="7"/>
  <c r="AI5395" i="7"/>
  <c r="AI5394" i="7"/>
  <c r="AI1377" i="7"/>
  <c r="AI1002" i="7"/>
  <c r="AI1571" i="7"/>
  <c r="AI1182" i="7"/>
  <c r="AI4181" i="7"/>
  <c r="AI1001" i="7"/>
  <c r="AI4180" i="7"/>
  <c r="AI146" i="7"/>
  <c r="AI2944" i="7"/>
  <c r="AI4018" i="7"/>
  <c r="AI6485" i="7"/>
  <c r="AI145" i="7"/>
  <c r="AI1570" i="7"/>
  <c r="AI7132" i="7"/>
  <c r="AI6807" i="7"/>
  <c r="AI2780" i="7"/>
  <c r="AI2122" i="7"/>
  <c r="AI1181" i="7"/>
  <c r="AI6636" i="7"/>
  <c r="AI1915" i="7"/>
  <c r="AI4017" i="7"/>
  <c r="AI7487" i="7"/>
  <c r="AI2285" i="7"/>
  <c r="AI6970" i="7"/>
  <c r="AI6290" i="7"/>
  <c r="AI1754" i="7"/>
  <c r="AI3682" i="7"/>
  <c r="AI6289" i="7"/>
  <c r="AI3153" i="7"/>
  <c r="AI4533" i="7"/>
  <c r="AI7131" i="7"/>
  <c r="AI3839" i="7"/>
  <c r="AI1376" i="7"/>
  <c r="AI1375" i="7"/>
  <c r="AI2779" i="7"/>
  <c r="AI6484" i="7"/>
  <c r="AI6969" i="7"/>
  <c r="AI2444" i="7"/>
  <c r="AI2121" i="7"/>
  <c r="AI666" i="7"/>
  <c r="AI3838" i="7"/>
  <c r="AI2943" i="7"/>
  <c r="AI6288" i="7"/>
  <c r="AI5947" i="7"/>
  <c r="AI4016" i="7"/>
  <c r="AI1569" i="7"/>
  <c r="AI1568" i="7"/>
  <c r="AI2778" i="7"/>
  <c r="AI144" i="7"/>
  <c r="AI2777" i="7"/>
  <c r="AI2443" i="7"/>
  <c r="AI7130" i="7"/>
  <c r="AI3681" i="7"/>
  <c r="AI2942" i="7"/>
  <c r="AI6635" i="7"/>
  <c r="AI6483" i="7"/>
  <c r="AI1567" i="7"/>
  <c r="AI7486" i="7"/>
  <c r="AI2442" i="7"/>
  <c r="AI1566" i="7"/>
  <c r="AI6482" i="7"/>
  <c r="AI3837" i="7"/>
  <c r="AI5768" i="7"/>
  <c r="AI6287" i="7"/>
  <c r="AI2120" i="7"/>
  <c r="AI5393" i="7"/>
  <c r="AI6481" i="7"/>
  <c r="AI475" i="7"/>
  <c r="AI4364" i="7"/>
  <c r="AI3514" i="7"/>
  <c r="AI2119" i="7"/>
  <c r="AI3152" i="7"/>
  <c r="AI5767" i="7"/>
  <c r="AI5217" i="7"/>
  <c r="AI1753" i="7"/>
  <c r="AI2284" i="7"/>
  <c r="AI4532" i="7"/>
  <c r="AI5586" i="7"/>
  <c r="AI5946" i="7"/>
  <c r="AI2776" i="7"/>
  <c r="AI2941" i="7"/>
  <c r="AI2616" i="7"/>
  <c r="AI2283" i="7"/>
  <c r="AI2441" i="7"/>
  <c r="AI7313" i="7"/>
  <c r="AI1752" i="7"/>
  <c r="AI4363" i="7"/>
  <c r="AI4015" i="7"/>
  <c r="AI5392" i="7"/>
  <c r="AI4014" i="7"/>
  <c r="AI7312" i="7"/>
  <c r="AI4863" i="7"/>
  <c r="AI3836" i="7"/>
  <c r="AI6806" i="7"/>
  <c r="AI2615" i="7"/>
  <c r="AI3343" i="7"/>
  <c r="AI143" i="7"/>
  <c r="AI1914" i="7"/>
  <c r="AI3680" i="7"/>
  <c r="AI1565" i="7"/>
  <c r="AI7485" i="7"/>
  <c r="AI5216" i="7"/>
  <c r="AI665" i="7"/>
  <c r="AI4179" i="7"/>
  <c r="AI6480" i="7"/>
  <c r="AI2440" i="7"/>
  <c r="AI3513" i="7"/>
  <c r="AI3679" i="7"/>
  <c r="AI838" i="7"/>
  <c r="AI7311" i="7"/>
  <c r="AI4697" i="7"/>
  <c r="AI3151" i="7"/>
  <c r="AI4013" i="7"/>
  <c r="AI4531" i="7"/>
  <c r="AI6132" i="7"/>
  <c r="AI7129" i="7"/>
  <c r="AI5945" i="7"/>
  <c r="AI4696" i="7"/>
  <c r="AI664" i="7"/>
  <c r="AI837" i="7"/>
  <c r="AI5037" i="7"/>
  <c r="AI5391" i="7"/>
  <c r="AI3342" i="7"/>
  <c r="AI6805" i="7"/>
  <c r="AI1374" i="7"/>
  <c r="AI5390" i="7"/>
  <c r="AI5944" i="7"/>
  <c r="AI1373" i="7"/>
  <c r="AI142" i="7"/>
  <c r="AI2118" i="7"/>
  <c r="AI4012" i="7"/>
  <c r="AI6634" i="7"/>
  <c r="AI2282" i="7"/>
  <c r="AI1180" i="7"/>
  <c r="AI7310" i="7"/>
  <c r="AI295" i="7"/>
  <c r="AI4362" i="7"/>
  <c r="AI7309" i="7"/>
  <c r="AI7484" i="7"/>
  <c r="AI4361" i="7"/>
  <c r="AI474" i="7"/>
  <c r="AI7483" i="7"/>
  <c r="AI4360" i="7"/>
  <c r="AI7308" i="7"/>
  <c r="AI2439" i="7"/>
  <c r="AI6968" i="7"/>
  <c r="AI7307" i="7"/>
  <c r="AI3150" i="7"/>
  <c r="AI2281" i="7"/>
  <c r="AI7482" i="7"/>
  <c r="AI5215" i="7"/>
  <c r="AI6131" i="7"/>
  <c r="AI1564" i="7"/>
  <c r="AI473" i="7"/>
  <c r="AI3678" i="7"/>
  <c r="AI7306" i="7"/>
  <c r="AI7128" i="7"/>
  <c r="AI7305" i="7"/>
  <c r="AI6633" i="7"/>
  <c r="AI1179" i="7"/>
  <c r="AI141" i="7"/>
  <c r="AI3149" i="7"/>
  <c r="AI3677" i="7"/>
  <c r="AI4862" i="7"/>
  <c r="AI2614" i="7"/>
  <c r="AI6632" i="7"/>
  <c r="AI6967" i="7"/>
  <c r="AI3512" i="7"/>
  <c r="AI1000" i="7"/>
  <c r="AI2280" i="7"/>
  <c r="AI5585" i="7"/>
  <c r="AI1751" i="7"/>
  <c r="AI1913" i="7"/>
  <c r="AI2940" i="7"/>
  <c r="AI6479" i="7"/>
  <c r="AI472" i="7"/>
  <c r="AI7304" i="7"/>
  <c r="AI1750" i="7"/>
  <c r="AI4178" i="7"/>
  <c r="AI4177" i="7"/>
  <c r="AI6130" i="7"/>
  <c r="AI5036" i="7"/>
  <c r="AI4176" i="7"/>
  <c r="AI4530" i="7"/>
  <c r="AI6129" i="7"/>
  <c r="AI5766" i="7"/>
  <c r="AI3835" i="7"/>
  <c r="AI6631" i="7"/>
  <c r="AI5389" i="7"/>
  <c r="AI4695" i="7"/>
  <c r="AI4011" i="7"/>
  <c r="AI6966" i="7"/>
  <c r="AI5035" i="7"/>
  <c r="AI5034" i="7"/>
  <c r="AI1563" i="7"/>
  <c r="AI2613" i="7"/>
  <c r="AI2775" i="7"/>
  <c r="AI5214" i="7"/>
  <c r="AI4175" i="7"/>
  <c r="AI5584" i="7"/>
  <c r="AI5033" i="7"/>
  <c r="AI3676" i="7"/>
  <c r="AI2117" i="7"/>
  <c r="AI471" i="7"/>
  <c r="AI4694" i="7"/>
  <c r="AI6128" i="7"/>
  <c r="AI999" i="7"/>
  <c r="AI6286" i="7"/>
  <c r="AI1749" i="7"/>
  <c r="AI5943" i="7"/>
  <c r="AI836" i="7"/>
  <c r="AI6127" i="7"/>
  <c r="AI1178" i="7"/>
  <c r="AI7303" i="7"/>
  <c r="AI5213" i="7"/>
  <c r="AI5583" i="7"/>
  <c r="AI140" i="7"/>
  <c r="AI4010" i="7"/>
  <c r="AI1748" i="7"/>
  <c r="AI1912" i="7"/>
  <c r="AI4359" i="7"/>
  <c r="AI2939" i="7"/>
  <c r="AI470" i="7"/>
  <c r="AI2612" i="7"/>
  <c r="AI3834" i="7"/>
  <c r="AI3148" i="7"/>
  <c r="AI2774" i="7"/>
  <c r="AI6478" i="7"/>
  <c r="AI7481" i="7"/>
  <c r="AI1911" i="7"/>
  <c r="AI4358" i="7"/>
  <c r="AI2438" i="7"/>
  <c r="AI139" i="7"/>
  <c r="AI2437" i="7"/>
  <c r="AI1910" i="7"/>
  <c r="AI1372" i="7"/>
  <c r="AI2116" i="7"/>
  <c r="AI6630" i="7"/>
  <c r="AI7127" i="7"/>
  <c r="AI7480" i="7"/>
  <c r="AI4529" i="7"/>
  <c r="AI1909" i="7"/>
  <c r="AI3341" i="7"/>
  <c r="AI4528" i="7"/>
  <c r="AI294" i="7"/>
  <c r="AI835" i="7"/>
  <c r="AI2773" i="7"/>
  <c r="AI2938" i="7"/>
  <c r="AI2115" i="7"/>
  <c r="AI293" i="7"/>
  <c r="AI5212" i="7"/>
  <c r="AI5211" i="7"/>
  <c r="AI7479" i="7"/>
  <c r="AI1177" i="7"/>
  <c r="AI4527" i="7"/>
  <c r="AI1747" i="7"/>
  <c r="AI3511" i="7"/>
  <c r="AI5942" i="7"/>
  <c r="AI2772" i="7"/>
  <c r="AI7302" i="7"/>
  <c r="AI1746" i="7"/>
  <c r="AI1176" i="7"/>
  <c r="AI4357" i="7"/>
  <c r="AI3510" i="7"/>
  <c r="AI1745" i="7"/>
  <c r="AI7478" i="7"/>
  <c r="AI1744" i="7"/>
  <c r="AI5582" i="7"/>
  <c r="AI138" i="7"/>
  <c r="AI4693" i="7"/>
  <c r="AI292" i="7"/>
  <c r="AI4356" i="7"/>
  <c r="AI6126" i="7"/>
  <c r="AI3147" i="7"/>
  <c r="AI5941" i="7"/>
  <c r="AI2114" i="7"/>
  <c r="AI4692" i="7"/>
  <c r="AI2279" i="7"/>
  <c r="AI5765" i="7"/>
  <c r="AI3146" i="7"/>
  <c r="AI4526" i="7"/>
  <c r="AI5210" i="7"/>
  <c r="AI469" i="7"/>
  <c r="AI6477" i="7"/>
  <c r="AI2937" i="7"/>
  <c r="AI3675" i="7"/>
  <c r="AI6285" i="7"/>
  <c r="AI2611" i="7"/>
  <c r="AI2278" i="7"/>
  <c r="AI5388" i="7"/>
  <c r="AI5209" i="7"/>
  <c r="AI1743" i="7"/>
  <c r="AI1175" i="7"/>
  <c r="AI2436" i="7"/>
  <c r="AI4861" i="7"/>
  <c r="AI137" i="7"/>
  <c r="AI3145" i="7"/>
  <c r="AI4525" i="7"/>
  <c r="AI2610" i="7"/>
  <c r="AI6629" i="7"/>
  <c r="AI5208" i="7"/>
  <c r="AI6804" i="7"/>
  <c r="AI998" i="7"/>
  <c r="AI5207" i="7"/>
  <c r="AI6803" i="7"/>
  <c r="AI5940" i="7"/>
  <c r="AI7477" i="7"/>
  <c r="AI7301" i="7"/>
  <c r="AI6284" i="7"/>
  <c r="AI7300" i="7"/>
  <c r="AI4691" i="7"/>
  <c r="AI2609" i="7"/>
  <c r="AI4860" i="7"/>
  <c r="AI468" i="7"/>
  <c r="AI6965" i="7"/>
  <c r="AI4690" i="7"/>
  <c r="AI5032" i="7"/>
  <c r="AI2771" i="7"/>
  <c r="AI4355" i="7"/>
  <c r="AI467" i="7"/>
  <c r="AI3340" i="7"/>
  <c r="AI663" i="7"/>
  <c r="AI6964" i="7"/>
  <c r="AI291" i="7"/>
  <c r="AI4174" i="7"/>
  <c r="AI4689" i="7"/>
  <c r="AI2435" i="7"/>
  <c r="AI997" i="7"/>
  <c r="AI5764" i="7"/>
  <c r="AI1908" i="7"/>
  <c r="AI3674" i="7"/>
  <c r="AI834" i="7"/>
  <c r="AI5387" i="7"/>
  <c r="AI4524" i="7"/>
  <c r="AI2770" i="7"/>
  <c r="AI5581" i="7"/>
  <c r="AI3144" i="7"/>
  <c r="AI3143" i="7"/>
  <c r="AI2277" i="7"/>
  <c r="AI996" i="7"/>
  <c r="AI4859" i="7"/>
  <c r="AI6476" i="7"/>
  <c r="AI466" i="7"/>
  <c r="AI662" i="7"/>
  <c r="AI5580" i="7"/>
  <c r="AI4354" i="7"/>
  <c r="AI4353" i="7"/>
  <c r="AI995" i="7"/>
  <c r="AI2434" i="7"/>
  <c r="AI661" i="7"/>
  <c r="AI6125" i="7"/>
  <c r="AI4173" i="7"/>
  <c r="AI5579" i="7"/>
  <c r="AI136" i="7"/>
  <c r="AI660" i="7"/>
  <c r="AI3339" i="7"/>
  <c r="AI994" i="7"/>
  <c r="AI5939" i="7"/>
  <c r="AI4352" i="7"/>
  <c r="AI5206" i="7"/>
  <c r="AI1174" i="7"/>
  <c r="AI5763" i="7"/>
  <c r="AI1371" i="7"/>
  <c r="AI465" i="7"/>
  <c r="AI1562" i="7"/>
  <c r="AI7476" i="7"/>
  <c r="AI7299" i="7"/>
  <c r="AI6963" i="7"/>
  <c r="AI5205" i="7"/>
  <c r="AI1370" i="7"/>
  <c r="AI2769" i="7"/>
  <c r="AI659" i="7"/>
  <c r="AI1173" i="7"/>
  <c r="AI7298" i="7"/>
  <c r="AI2433" i="7"/>
  <c r="AI5386" i="7"/>
  <c r="AI2608" i="7"/>
  <c r="AI7297" i="7"/>
  <c r="AI7126" i="7"/>
  <c r="AI1369" i="7"/>
  <c r="AI658" i="7"/>
  <c r="AI3833" i="7"/>
  <c r="AI4523" i="7"/>
  <c r="AI7125" i="7"/>
  <c r="AI1172" i="7"/>
  <c r="AI1561" i="7"/>
  <c r="AI993" i="7"/>
  <c r="AI7475" i="7"/>
  <c r="AI3142" i="7"/>
  <c r="AI7474" i="7"/>
  <c r="AI3509" i="7"/>
  <c r="AI3508" i="7"/>
  <c r="AI2607" i="7"/>
  <c r="AI4172" i="7"/>
  <c r="AI7296" i="7"/>
  <c r="AI657" i="7"/>
  <c r="AI3507" i="7"/>
  <c r="AI4688" i="7"/>
  <c r="AI5204" i="7"/>
  <c r="AI3338" i="7"/>
  <c r="AI7124" i="7"/>
  <c r="AI2606" i="7"/>
  <c r="AI1171" i="7"/>
  <c r="AI833" i="7"/>
  <c r="AI4522" i="7"/>
  <c r="AI2768" i="7"/>
  <c r="AI290" i="7"/>
  <c r="AI6475" i="7"/>
  <c r="AI6283" i="7"/>
  <c r="AI1170" i="7"/>
  <c r="AI7123" i="7"/>
  <c r="AI2113" i="7"/>
  <c r="AI3832" i="7"/>
  <c r="AI6474" i="7"/>
  <c r="AI4858" i="7"/>
  <c r="AI2276" i="7"/>
  <c r="AI7122" i="7"/>
  <c r="AI4687" i="7"/>
  <c r="AI5578" i="7"/>
  <c r="AI656" i="7"/>
  <c r="AI7295" i="7"/>
  <c r="AI5577" i="7"/>
  <c r="AI4351" i="7"/>
  <c r="AI6802" i="7"/>
  <c r="AI5576" i="7"/>
  <c r="AI992" i="7"/>
  <c r="AI655" i="7"/>
  <c r="AI4009" i="7"/>
  <c r="AI2112" i="7"/>
  <c r="AI6282" i="7"/>
  <c r="AI5575" i="7"/>
  <c r="AI4008" i="7"/>
  <c r="AI5203" i="7"/>
  <c r="AI3673" i="7"/>
  <c r="AI654" i="7"/>
  <c r="AI464" i="7"/>
  <c r="AI7473" i="7"/>
  <c r="AI6473" i="7"/>
  <c r="AI1560" i="7"/>
  <c r="AI7294" i="7"/>
  <c r="AI5202" i="7"/>
  <c r="AI2605" i="7"/>
  <c r="AI5031" i="7"/>
  <c r="AI5385" i="7"/>
  <c r="AI6124" i="7"/>
  <c r="AI7293" i="7"/>
  <c r="AI2275" i="7"/>
  <c r="AI3672" i="7"/>
  <c r="AI2274" i="7"/>
  <c r="AI3506" i="7"/>
  <c r="AI3505" i="7"/>
  <c r="AI6628" i="7"/>
  <c r="AI3504" i="7"/>
  <c r="AI832" i="7"/>
  <c r="AI2936" i="7"/>
  <c r="AI4686" i="7"/>
  <c r="AI2767" i="7"/>
  <c r="AI653" i="7"/>
  <c r="AI1559" i="7"/>
  <c r="AI4857" i="7"/>
  <c r="AI3141" i="7"/>
  <c r="AI5030" i="7"/>
  <c r="AI6627" i="7"/>
  <c r="AI5384" i="7"/>
  <c r="AI1907" i="7"/>
  <c r="AI4685" i="7"/>
  <c r="AI289" i="7"/>
  <c r="AI6472" i="7"/>
  <c r="AI1742" i="7"/>
  <c r="AI4521" i="7"/>
  <c r="AI5574" i="7"/>
  <c r="AI1906" i="7"/>
  <c r="AI5573" i="7"/>
  <c r="AI5029" i="7"/>
  <c r="AI3140" i="7"/>
  <c r="AI5572" i="7"/>
  <c r="AI4350" i="7"/>
  <c r="AI2766" i="7"/>
  <c r="AI5762" i="7"/>
  <c r="AI5201" i="7"/>
  <c r="AI1905" i="7"/>
  <c r="AI6801" i="7"/>
  <c r="AI4171" i="7"/>
  <c r="AI5938" i="7"/>
  <c r="AI991" i="7"/>
  <c r="AI6471" i="7"/>
  <c r="AI4856" i="7"/>
  <c r="AI1741" i="7"/>
  <c r="AI4170" i="7"/>
  <c r="AI4169" i="7"/>
  <c r="AI1368" i="7"/>
  <c r="AI135" i="7"/>
  <c r="AI6800" i="7"/>
  <c r="AI1740" i="7"/>
  <c r="AI5383" i="7"/>
  <c r="AI6123" i="7"/>
  <c r="AI831" i="7"/>
  <c r="AI463" i="7"/>
  <c r="AI6122" i="7"/>
  <c r="AI7472" i="7"/>
  <c r="AI2432" i="7"/>
  <c r="AI2273" i="7"/>
  <c r="AI5571" i="7"/>
  <c r="AI5200" i="7"/>
  <c r="AI3337" i="7"/>
  <c r="AI5028" i="7"/>
  <c r="AI3139" i="7"/>
  <c r="AI6470" i="7"/>
  <c r="AI5761" i="7"/>
  <c r="AI6469" i="7"/>
  <c r="AI462" i="7"/>
  <c r="AI7121" i="7"/>
  <c r="AI6121" i="7"/>
  <c r="AI5937" i="7"/>
  <c r="AI652" i="7"/>
  <c r="AI3503" i="7"/>
  <c r="AI134" i="7"/>
  <c r="AI5760" i="7"/>
  <c r="AI1367" i="7"/>
  <c r="AI5382" i="7"/>
  <c r="AI7120" i="7"/>
  <c r="AI3138" i="7"/>
  <c r="AI5936" i="7"/>
  <c r="AI1169" i="7"/>
  <c r="AI2111" i="7"/>
  <c r="AI6626" i="7"/>
  <c r="AI3831" i="7"/>
  <c r="AI1904" i="7"/>
  <c r="AI1903" i="7"/>
  <c r="AI3336" i="7"/>
  <c r="AI461" i="7"/>
  <c r="AI1902" i="7"/>
  <c r="AI2765" i="7"/>
  <c r="AI460" i="7"/>
  <c r="AI5570" i="7"/>
  <c r="AI2110" i="7"/>
  <c r="AI6799" i="7"/>
  <c r="AI1558" i="7"/>
  <c r="AI4007" i="7"/>
  <c r="AI5381" i="7"/>
  <c r="AI133" i="7"/>
  <c r="AI2604" i="7"/>
  <c r="AI4349" i="7"/>
  <c r="AI2109" i="7"/>
  <c r="AI1739" i="7"/>
  <c r="AI3830" i="7"/>
  <c r="AI4168" i="7"/>
  <c r="AI3671" i="7"/>
  <c r="AI288" i="7"/>
  <c r="AI2108" i="7"/>
  <c r="AI1168" i="7"/>
  <c r="AI2603" i="7"/>
  <c r="AI1167" i="7"/>
  <c r="AI3670" i="7"/>
  <c r="AI6962" i="7"/>
  <c r="AI3829" i="7"/>
  <c r="AI5199" i="7"/>
  <c r="AI6120" i="7"/>
  <c r="AI7471" i="7"/>
  <c r="AI1738" i="7"/>
  <c r="AI6961" i="7"/>
  <c r="AI459" i="7"/>
  <c r="AI6625" i="7"/>
  <c r="AI4684" i="7"/>
  <c r="AI1557" i="7"/>
  <c r="AI1166" i="7"/>
  <c r="AI1556" i="7"/>
  <c r="AI1366" i="7"/>
  <c r="AI5569" i="7"/>
  <c r="AI458" i="7"/>
  <c r="AI6119" i="7"/>
  <c r="AI3828" i="7"/>
  <c r="AI1737" i="7"/>
  <c r="AI132" i="7"/>
  <c r="AI3669" i="7"/>
  <c r="AI6960" i="7"/>
  <c r="AI3335" i="7"/>
  <c r="AI3137" i="7"/>
  <c r="AI131" i="7"/>
  <c r="AI7119" i="7"/>
  <c r="AI287" i="7"/>
  <c r="AI2107" i="7"/>
  <c r="AI2602" i="7"/>
  <c r="AI7118" i="7"/>
  <c r="AI4006" i="7"/>
  <c r="AI4167" i="7"/>
  <c r="AI5759" i="7"/>
  <c r="AI2935" i="7"/>
  <c r="AI2934" i="7"/>
  <c r="AI6281" i="7"/>
  <c r="AI457" i="7"/>
  <c r="AI651" i="7"/>
  <c r="AI5935" i="7"/>
  <c r="AI4520" i="7"/>
  <c r="AI5027" i="7"/>
  <c r="AI4855" i="7"/>
  <c r="AI3827" i="7"/>
  <c r="AI4854" i="7"/>
  <c r="AI3136" i="7"/>
  <c r="AI6624" i="7"/>
  <c r="AI5934" i="7"/>
  <c r="AI4519" i="7"/>
  <c r="AI1365" i="7"/>
  <c r="AI7117" i="7"/>
  <c r="AI6959" i="7"/>
  <c r="AI4166" i="7"/>
  <c r="AI4683" i="7"/>
  <c r="AI7292" i="7"/>
  <c r="AI6958" i="7"/>
  <c r="AI4518" i="7"/>
  <c r="AI5568" i="7"/>
  <c r="AI650" i="7"/>
  <c r="AI830" i="7"/>
  <c r="AI990" i="7"/>
  <c r="AI1901" i="7"/>
  <c r="AI989" i="7"/>
  <c r="AI3135" i="7"/>
  <c r="AI6468" i="7"/>
  <c r="AI286" i="7"/>
  <c r="AI1736" i="7"/>
  <c r="AI1555" i="7"/>
  <c r="AI5380" i="7"/>
  <c r="AI2272" i="7"/>
  <c r="AI5567" i="7"/>
  <c r="AI456" i="7"/>
  <c r="AI3668" i="7"/>
  <c r="AI3334" i="7"/>
  <c r="AI3502" i="7"/>
  <c r="AI988" i="7"/>
  <c r="AI4005" i="7"/>
  <c r="AI1165" i="7"/>
  <c r="AI455" i="7"/>
  <c r="AI5198" i="7"/>
  <c r="AI1900" i="7"/>
  <c r="AI6623" i="7"/>
  <c r="AI829" i="7"/>
  <c r="AI6118" i="7"/>
  <c r="AI4853" i="7"/>
  <c r="AI4165" i="7"/>
  <c r="AI987" i="7"/>
  <c r="AI6798" i="7"/>
  <c r="AI2106" i="7"/>
  <c r="AI3826" i="7"/>
  <c r="AI2431" i="7"/>
  <c r="AI3501" i="7"/>
  <c r="AI1554" i="7"/>
  <c r="AI6280" i="7"/>
  <c r="AI2764" i="7"/>
  <c r="AI2601" i="7"/>
  <c r="AI6622" i="7"/>
  <c r="AI2600" i="7"/>
  <c r="AI1735" i="7"/>
  <c r="AI4164" i="7"/>
  <c r="AI5758" i="7"/>
  <c r="AI1364" i="7"/>
  <c r="AI986" i="7"/>
  <c r="AI5379" i="7"/>
  <c r="AI3825" i="7"/>
  <c r="AI985" i="7"/>
  <c r="AI4852" i="7"/>
  <c r="AI3824" i="7"/>
  <c r="AI4851" i="7"/>
  <c r="AI4682" i="7"/>
  <c r="AI828" i="7"/>
  <c r="AI5026" i="7"/>
  <c r="AI4004" i="7"/>
  <c r="AI5566" i="7"/>
  <c r="AI2105" i="7"/>
  <c r="AI1164" i="7"/>
  <c r="AI454" i="7"/>
  <c r="AI1553" i="7"/>
  <c r="AI1899" i="7"/>
  <c r="AI6621" i="7"/>
  <c r="AI2599" i="7"/>
  <c r="AI6467" i="7"/>
  <c r="AI3134" i="7"/>
  <c r="AI1734" i="7"/>
  <c r="AI3133" i="7"/>
  <c r="AI5197" i="7"/>
  <c r="AI6466" i="7"/>
  <c r="AI1733" i="7"/>
  <c r="AI3500" i="7"/>
  <c r="AI5933" i="7"/>
  <c r="AI5565" i="7"/>
  <c r="AI3499" i="7"/>
  <c r="AI4163" i="7"/>
  <c r="AI4003" i="7"/>
  <c r="AI3333" i="7"/>
  <c r="AI6957" i="7"/>
  <c r="AI6465" i="7"/>
  <c r="AI4002" i="7"/>
  <c r="AI649" i="7"/>
  <c r="AI827" i="7"/>
  <c r="AI5025" i="7"/>
  <c r="AI453" i="7"/>
  <c r="AI4162" i="7"/>
  <c r="AI3132" i="7"/>
  <c r="AI6797" i="7"/>
  <c r="AI6956" i="7"/>
  <c r="AI1732" i="7"/>
  <c r="AI1363" i="7"/>
  <c r="AI5024" i="7"/>
  <c r="AI5932" i="7"/>
  <c r="AI5757" i="7"/>
  <c r="AI2104" i="7"/>
  <c r="AI1552" i="7"/>
  <c r="AI4850" i="7"/>
  <c r="AI3667" i="7"/>
  <c r="AI2271" i="7"/>
  <c r="AI7291" i="7"/>
  <c r="AI3823" i="7"/>
  <c r="AI5023" i="7"/>
  <c r="AI1551" i="7"/>
  <c r="AI6796" i="7"/>
  <c r="AI984" i="7"/>
  <c r="AI7470" i="7"/>
  <c r="AI3332" i="7"/>
  <c r="AI3131" i="7"/>
  <c r="AI130" i="7"/>
  <c r="AI4849" i="7"/>
  <c r="AI7116" i="7"/>
  <c r="AI5931" i="7"/>
  <c r="AI5196" i="7"/>
  <c r="AI3666" i="7"/>
  <c r="AI983" i="7"/>
  <c r="AI2270" i="7"/>
  <c r="AI3665" i="7"/>
  <c r="AI1550" i="7"/>
  <c r="AI4848" i="7"/>
  <c r="AI6464" i="7"/>
  <c r="AI285" i="7"/>
  <c r="AI5195" i="7"/>
  <c r="AI4681" i="7"/>
  <c r="AI5930" i="7"/>
  <c r="AI2933" i="7"/>
  <c r="AI5022" i="7"/>
  <c r="AI1731" i="7"/>
  <c r="AI5929" i="7"/>
  <c r="AI4680" i="7"/>
  <c r="AI1549" i="7"/>
  <c r="AI2269" i="7"/>
  <c r="AI6620" i="7"/>
  <c r="AI7469" i="7"/>
  <c r="AI5021" i="7"/>
  <c r="AI7115" i="7"/>
  <c r="AI2932" i="7"/>
  <c r="AI2103" i="7"/>
  <c r="AI452" i="7"/>
  <c r="AI6955" i="7"/>
  <c r="AI6795" i="7"/>
  <c r="AI6954" i="7"/>
  <c r="AI2102" i="7"/>
  <c r="AI5194" i="7"/>
  <c r="AI1362" i="7"/>
  <c r="AI7114" i="7"/>
  <c r="AI3498" i="7"/>
  <c r="AI6463" i="7"/>
  <c r="AI6462" i="7"/>
  <c r="AI4847" i="7"/>
  <c r="AI451" i="7"/>
  <c r="AI6461" i="7"/>
  <c r="AI6794" i="7"/>
  <c r="AI6279" i="7"/>
  <c r="AI6793" i="7"/>
  <c r="AI284" i="7"/>
  <c r="AI2598" i="7"/>
  <c r="AI450" i="7"/>
  <c r="AI129" i="7"/>
  <c r="AI2763" i="7"/>
  <c r="AI6792" i="7"/>
  <c r="AI1163" i="7"/>
  <c r="AI1898" i="7"/>
  <c r="AI2931" i="7"/>
  <c r="AI1897" i="7"/>
  <c r="AI6619" i="7"/>
  <c r="AI4679" i="7"/>
  <c r="AI5756" i="7"/>
  <c r="AI449" i="7"/>
  <c r="AI2930" i="7"/>
  <c r="AI4348" i="7"/>
  <c r="AI6618" i="7"/>
  <c r="AI4001" i="7"/>
  <c r="AI6117" i="7"/>
  <c r="AI128" i="7"/>
  <c r="AI2268" i="7"/>
  <c r="AI3664" i="7"/>
  <c r="AI2929" i="7"/>
  <c r="AI3130" i="7"/>
  <c r="AI5378" i="7"/>
  <c r="AI6617" i="7"/>
  <c r="AI4347" i="7"/>
  <c r="AI648" i="7"/>
  <c r="AI283" i="7"/>
  <c r="AI4846" i="7"/>
  <c r="AI282" i="7"/>
  <c r="AI6116" i="7"/>
  <c r="AI2430" i="7"/>
  <c r="AI7290" i="7"/>
  <c r="AI4161" i="7"/>
  <c r="AI1548" i="7"/>
  <c r="AI6791" i="7"/>
  <c r="AI5020" i="7"/>
  <c r="AI1547" i="7"/>
  <c r="AI4000" i="7"/>
  <c r="AI982" i="7"/>
  <c r="AI3129" i="7"/>
  <c r="AI127" i="7"/>
  <c r="AI2762" i="7"/>
  <c r="AI6953" i="7"/>
  <c r="AI6616" i="7"/>
  <c r="AI5755" i="7"/>
  <c r="AI4845" i="7"/>
  <c r="AI2761" i="7"/>
  <c r="AI4346" i="7"/>
  <c r="AI7113" i="7"/>
  <c r="AI448" i="7"/>
  <c r="AI447" i="7"/>
  <c r="AI5928" i="7"/>
  <c r="AI3331" i="7"/>
  <c r="AI5377" i="7"/>
  <c r="AI3822" i="7"/>
  <c r="AI647" i="7"/>
  <c r="AI1896" i="7"/>
  <c r="AI4160" i="7"/>
  <c r="AI2429" i="7"/>
  <c r="AI5376" i="7"/>
  <c r="AI2428" i="7"/>
  <c r="AI5564" i="7"/>
  <c r="AI3497" i="7"/>
  <c r="AI2760" i="7"/>
  <c r="AI2597" i="7"/>
  <c r="AI4159" i="7"/>
  <c r="AI5563" i="7"/>
  <c r="AI5193" i="7"/>
  <c r="AI2759" i="7"/>
  <c r="AI3128" i="7"/>
  <c r="AI3127" i="7"/>
  <c r="AI446" i="7"/>
  <c r="AI1546" i="7"/>
  <c r="AI126" i="7"/>
  <c r="AI2596" i="7"/>
  <c r="AI3821" i="7"/>
  <c r="AI2928" i="7"/>
  <c r="AI6115" i="7"/>
  <c r="AI7289" i="7"/>
  <c r="AI981" i="7"/>
  <c r="AI2927" i="7"/>
  <c r="AI1545" i="7"/>
  <c r="AI2101" i="7"/>
  <c r="AI6278" i="7"/>
  <c r="AI6460" i="7"/>
  <c r="AI2595" i="7"/>
  <c r="AI6790" i="7"/>
  <c r="AI5192" i="7"/>
  <c r="AI1730" i="7"/>
  <c r="AI1162" i="7"/>
  <c r="AI1544" i="7"/>
  <c r="AI1729" i="7"/>
  <c r="AI3820" i="7"/>
  <c r="AI3496" i="7"/>
  <c r="AI2594" i="7"/>
  <c r="AI980" i="7"/>
  <c r="AI5019" i="7"/>
  <c r="AI445" i="7"/>
  <c r="AI6952" i="7"/>
  <c r="AI5018" i="7"/>
  <c r="AI6459" i="7"/>
  <c r="AI4158" i="7"/>
  <c r="AI5562" i="7"/>
  <c r="AI1543" i="7"/>
  <c r="AI1161" i="7"/>
  <c r="AI1728" i="7"/>
  <c r="AI1895" i="7"/>
  <c r="AI6114" i="7"/>
  <c r="AI6458" i="7"/>
  <c r="AI6457" i="7"/>
  <c r="AI2267" i="7"/>
  <c r="AI2926" i="7"/>
  <c r="AI2593" i="7"/>
  <c r="AI7468" i="7"/>
  <c r="AI4157" i="7"/>
  <c r="AI646" i="7"/>
  <c r="AI3330" i="7"/>
  <c r="AI444" i="7"/>
  <c r="AI7112" i="7"/>
  <c r="AI5927" i="7"/>
  <c r="AI3495" i="7"/>
  <c r="AI1727" i="7"/>
  <c r="AI4345" i="7"/>
  <c r="AI979" i="7"/>
  <c r="AI6113" i="7"/>
  <c r="AI2925" i="7"/>
  <c r="AI7288" i="7"/>
  <c r="AI2266" i="7"/>
  <c r="AI5191" i="7"/>
  <c r="AI6456" i="7"/>
  <c r="AI6615" i="7"/>
  <c r="AI3663" i="7"/>
  <c r="AI443" i="7"/>
  <c r="AI281" i="7"/>
  <c r="AI2592" i="7"/>
  <c r="AI3819" i="7"/>
  <c r="AI4344" i="7"/>
  <c r="AI3999" i="7"/>
  <c r="AI1726" i="7"/>
  <c r="AI6614" i="7"/>
  <c r="AI1160" i="7"/>
  <c r="AI978" i="7"/>
  <c r="AI2591" i="7"/>
  <c r="AI5926" i="7"/>
  <c r="AI826" i="7"/>
  <c r="AI5754" i="7"/>
  <c r="AI5753" i="7"/>
  <c r="AI2758" i="7"/>
  <c r="AI2427" i="7"/>
  <c r="AI4517" i="7"/>
  <c r="AI6951" i="7"/>
  <c r="AI3494" i="7"/>
  <c r="AI3126" i="7"/>
  <c r="AI5925" i="7"/>
  <c r="AI4343" i="7"/>
  <c r="AI280" i="7"/>
  <c r="AI3125" i="7"/>
  <c r="AI6950" i="7"/>
  <c r="AI2924" i="7"/>
  <c r="AI4844" i="7"/>
  <c r="AI4678" i="7"/>
  <c r="AI5924" i="7"/>
  <c r="AI279" i="7"/>
  <c r="AI2757" i="7"/>
  <c r="AI6789" i="7"/>
  <c r="AI5017" i="7"/>
  <c r="AI3493" i="7"/>
  <c r="AI7467" i="7"/>
  <c r="AI125" i="7"/>
  <c r="AI2426" i="7"/>
  <c r="AI4342" i="7"/>
  <c r="AI4156" i="7"/>
  <c r="AI7287" i="7"/>
  <c r="AI2756" i="7"/>
  <c r="AI5190" i="7"/>
  <c r="AI2100" i="7"/>
  <c r="AI6949" i="7"/>
  <c r="AI3124" i="7"/>
  <c r="AI4341" i="7"/>
  <c r="AI6277" i="7"/>
  <c r="AI2265" i="7"/>
  <c r="AI6613" i="7"/>
  <c r="AI3662" i="7"/>
  <c r="AI3123" i="7"/>
  <c r="AI6788" i="7"/>
  <c r="AI5752" i="7"/>
  <c r="AI6787" i="7"/>
  <c r="AI3998" i="7"/>
  <c r="AI4843" i="7"/>
  <c r="AI2425" i="7"/>
  <c r="AI2923" i="7"/>
  <c r="AI5189" i="7"/>
  <c r="AI6455" i="7"/>
  <c r="AI5923" i="7"/>
  <c r="AI4155" i="7"/>
  <c r="AI6454" i="7"/>
  <c r="AI825" i="7"/>
  <c r="AI6786" i="7"/>
  <c r="AI977" i="7"/>
  <c r="AI2099" i="7"/>
  <c r="AI6276" i="7"/>
  <c r="AI5375" i="7"/>
  <c r="AI2098" i="7"/>
  <c r="AI2424" i="7"/>
  <c r="AI824" i="7"/>
  <c r="AI7111" i="7"/>
  <c r="AI3818" i="7"/>
  <c r="AI124" i="7"/>
  <c r="AI3492" i="7"/>
  <c r="AI1361" i="7"/>
  <c r="AI5561" i="7"/>
  <c r="AI123" i="7"/>
  <c r="AI6785" i="7"/>
  <c r="AI1725" i="7"/>
  <c r="AI442" i="7"/>
  <c r="AI1724" i="7"/>
  <c r="AI976" i="7"/>
  <c r="AI4842" i="7"/>
  <c r="AI3997" i="7"/>
  <c r="AI1894" i="7"/>
  <c r="AI4841" i="7"/>
  <c r="AI1723" i="7"/>
  <c r="AI2755" i="7"/>
  <c r="AI5922" i="7"/>
  <c r="AI3491" i="7"/>
  <c r="AI5188" i="7"/>
  <c r="AI3661" i="7"/>
  <c r="AI278" i="7"/>
  <c r="AI277" i="7"/>
  <c r="AI7286" i="7"/>
  <c r="AI1893" i="7"/>
  <c r="AI3660" i="7"/>
  <c r="AI3659" i="7"/>
  <c r="AI3658" i="7"/>
  <c r="AI6453" i="7"/>
  <c r="AI3122" i="7"/>
  <c r="AI5187" i="7"/>
  <c r="AI3996" i="7"/>
  <c r="AI5016" i="7"/>
  <c r="AI1360" i="7"/>
  <c r="AI441" i="7"/>
  <c r="AI440" i="7"/>
  <c r="AI7110" i="7"/>
  <c r="AI5015" i="7"/>
  <c r="AI3121" i="7"/>
  <c r="AI5014" i="7"/>
  <c r="AI6784" i="7"/>
  <c r="AI1892" i="7"/>
  <c r="AI6948" i="7"/>
  <c r="AI2264" i="7"/>
  <c r="AI3657" i="7"/>
  <c r="AI3490" i="7"/>
  <c r="AI6612" i="7"/>
  <c r="AI276" i="7"/>
  <c r="AI122" i="7"/>
  <c r="AI121" i="7"/>
  <c r="AI3995" i="7"/>
  <c r="AI6611" i="7"/>
  <c r="AI6275" i="7"/>
  <c r="AI4677" i="7"/>
  <c r="AI5013" i="7"/>
  <c r="AI5186" i="7"/>
  <c r="AI5374" i="7"/>
  <c r="AI3489" i="7"/>
  <c r="AI5012" i="7"/>
  <c r="AI975" i="7"/>
  <c r="AI5751" i="7"/>
  <c r="AI7109" i="7"/>
  <c r="AI6274" i="7"/>
  <c r="AI6947" i="7"/>
  <c r="AI1542" i="7"/>
  <c r="AI2922" i="7"/>
  <c r="AI1891" i="7"/>
  <c r="AI5921" i="7"/>
  <c r="AI120" i="7"/>
  <c r="AI2921" i="7"/>
  <c r="AI645" i="7"/>
  <c r="AI2423" i="7"/>
  <c r="AI5185" i="7"/>
  <c r="AI5560" i="7"/>
  <c r="AI1541" i="7"/>
  <c r="AI3120" i="7"/>
  <c r="AI5184" i="7"/>
  <c r="AI5920" i="7"/>
  <c r="AI3329" i="7"/>
  <c r="AI6452" i="7"/>
  <c r="AI2422" i="7"/>
  <c r="AI823" i="7"/>
  <c r="AI3488" i="7"/>
  <c r="AI5750" i="7"/>
  <c r="AI2263" i="7"/>
  <c r="AI6783" i="7"/>
  <c r="AI3328" i="7"/>
  <c r="AI5919" i="7"/>
  <c r="AI5183" i="7"/>
  <c r="AI2920" i="7"/>
  <c r="AI3817" i="7"/>
  <c r="AI1722" i="7"/>
  <c r="AI6112" i="7"/>
  <c r="AI5749" i="7"/>
  <c r="AI3327" i="7"/>
  <c r="AI2421" i="7"/>
  <c r="AI7108" i="7"/>
  <c r="AI7466" i="7"/>
  <c r="AI7285" i="7"/>
  <c r="AI974" i="7"/>
  <c r="AI6946" i="7"/>
  <c r="AI1359" i="7"/>
  <c r="AI4516" i="7"/>
  <c r="AI7284" i="7"/>
  <c r="AI1721" i="7"/>
  <c r="AI5918" i="7"/>
  <c r="AI4340" i="7"/>
  <c r="AI119" i="7"/>
  <c r="AI6945" i="7"/>
  <c r="AI2262" i="7"/>
  <c r="AI6610" i="7"/>
  <c r="AI6782" i="7"/>
  <c r="AI6944" i="7"/>
  <c r="AI118" i="7"/>
  <c r="AI5011" i="7"/>
  <c r="AI6273" i="7"/>
  <c r="AI7465" i="7"/>
  <c r="AI644" i="7"/>
  <c r="AI5559" i="7"/>
  <c r="AI6943" i="7"/>
  <c r="AI5748" i="7"/>
  <c r="AI7283" i="7"/>
  <c r="AI2590" i="7"/>
  <c r="AI643" i="7"/>
  <c r="AI5747" i="7"/>
  <c r="AI5746" i="7"/>
  <c r="AI4676" i="7"/>
  <c r="AI822" i="7"/>
  <c r="AI7107" i="7"/>
  <c r="AI3326" i="7"/>
  <c r="AI3325" i="7"/>
  <c r="AI3119" i="7"/>
  <c r="AI4515" i="7"/>
  <c r="AI117" i="7"/>
  <c r="AI1159" i="7"/>
  <c r="AI4840" i="7"/>
  <c r="AI2589" i="7"/>
  <c r="AI973" i="7"/>
  <c r="AI821" i="7"/>
  <c r="AI5558" i="7"/>
  <c r="AI3118" i="7"/>
  <c r="AI5917" i="7"/>
  <c r="AI5010" i="7"/>
  <c r="AI3816" i="7"/>
  <c r="AI972" i="7"/>
  <c r="AI439" i="7"/>
  <c r="AI1720" i="7"/>
  <c r="AI642" i="7"/>
  <c r="AI2261" i="7"/>
  <c r="AI4839" i="7"/>
  <c r="AI275" i="7"/>
  <c r="AI1158" i="7"/>
  <c r="AI2588" i="7"/>
  <c r="AI820" i="7"/>
  <c r="AI4514" i="7"/>
  <c r="AI6111" i="7"/>
  <c r="AI6781" i="7"/>
  <c r="AI6780" i="7"/>
  <c r="AI3815" i="7"/>
  <c r="AI3994" i="7"/>
  <c r="AI3814" i="7"/>
  <c r="AI3813" i="7"/>
  <c r="AI6272" i="7"/>
  <c r="AI3656" i="7"/>
  <c r="AI7282" i="7"/>
  <c r="AI6451" i="7"/>
  <c r="AI2754" i="7"/>
  <c r="AI4339" i="7"/>
  <c r="AI7281" i="7"/>
  <c r="AI3324" i="7"/>
  <c r="AI5182" i="7"/>
  <c r="AI6779" i="7"/>
  <c r="AI6110" i="7"/>
  <c r="AI6942" i="7"/>
  <c r="AI4154" i="7"/>
  <c r="AI2919" i="7"/>
  <c r="AI4338" i="7"/>
  <c r="AI819" i="7"/>
  <c r="AI5916" i="7"/>
  <c r="AI1540" i="7"/>
  <c r="AI2587" i="7"/>
  <c r="AI2586" i="7"/>
  <c r="AI5915" i="7"/>
  <c r="AI5745" i="7"/>
  <c r="AI2097" i="7"/>
  <c r="AI2096" i="7"/>
  <c r="AI7280" i="7"/>
  <c r="AI6450" i="7"/>
  <c r="AI5914" i="7"/>
  <c r="AI3993" i="7"/>
  <c r="AI1539" i="7"/>
  <c r="AI3487" i="7"/>
  <c r="AI641" i="7"/>
  <c r="AI6449" i="7"/>
  <c r="AI4337" i="7"/>
  <c r="AI7279" i="7"/>
  <c r="AI640" i="7"/>
  <c r="AI3812" i="7"/>
  <c r="AI5913" i="7"/>
  <c r="AI1538" i="7"/>
  <c r="AI5744" i="7"/>
  <c r="AI2753" i="7"/>
  <c r="AI2260" i="7"/>
  <c r="AI274" i="7"/>
  <c r="AI639" i="7"/>
  <c r="AI5557" i="7"/>
  <c r="AI1358" i="7"/>
  <c r="AI4675" i="7"/>
  <c r="AI116" i="7"/>
  <c r="AI5743" i="7"/>
  <c r="AI1357" i="7"/>
  <c r="AI7106" i="7"/>
  <c r="AI5373" i="7"/>
  <c r="AI5556" i="7"/>
  <c r="AI1157" i="7"/>
  <c r="AI3323" i="7"/>
  <c r="AI1156" i="7"/>
  <c r="AI1537" i="7"/>
  <c r="AI4153" i="7"/>
  <c r="AI2585" i="7"/>
  <c r="AI2584" i="7"/>
  <c r="AI4674" i="7"/>
  <c r="AI1719" i="7"/>
  <c r="AI1890" i="7"/>
  <c r="AI5009" i="7"/>
  <c r="AI1889" i="7"/>
  <c r="AI5181" i="7"/>
  <c r="AI6609" i="7"/>
  <c r="AI5008" i="7"/>
  <c r="AI4152" i="7"/>
  <c r="AI273" i="7"/>
  <c r="AI5912" i="7"/>
  <c r="AI4838" i="7"/>
  <c r="AI5742" i="7"/>
  <c r="AI5372" i="7"/>
  <c r="AI7464" i="7"/>
  <c r="AI971" i="7"/>
  <c r="AI5007" i="7"/>
  <c r="AI7105" i="7"/>
  <c r="AI438" i="7"/>
  <c r="AI6941" i="7"/>
  <c r="AI6448" i="7"/>
  <c r="AI6778" i="7"/>
  <c r="AI6109" i="7"/>
  <c r="AI3322" i="7"/>
  <c r="AI2095" i="7"/>
  <c r="AI1155" i="7"/>
  <c r="AI818" i="7"/>
  <c r="AI970" i="7"/>
  <c r="AI7463" i="7"/>
  <c r="AI6940" i="7"/>
  <c r="AI115" i="7"/>
  <c r="AI3321" i="7"/>
  <c r="AI6608" i="7"/>
  <c r="AI1356" i="7"/>
  <c r="AI2094" i="7"/>
  <c r="AI1154" i="7"/>
  <c r="AI3117" i="7"/>
  <c r="AI437" i="7"/>
  <c r="AI3655" i="7"/>
  <c r="AI1355" i="7"/>
  <c r="AI1536" i="7"/>
  <c r="AI6939" i="7"/>
  <c r="AI1535" i="7"/>
  <c r="AI1354" i="7"/>
  <c r="AI2752" i="7"/>
  <c r="AI2420" i="7"/>
  <c r="AI5180" i="7"/>
  <c r="AI2918" i="7"/>
  <c r="AI4513" i="7"/>
  <c r="AI3811" i="7"/>
  <c r="AI4336" i="7"/>
  <c r="AI7104" i="7"/>
  <c r="AI638" i="7"/>
  <c r="AI3992" i="7"/>
  <c r="AI7103" i="7"/>
  <c r="AI1888" i="7"/>
  <c r="AI637" i="7"/>
  <c r="AI4673" i="7"/>
  <c r="AI4837" i="7"/>
  <c r="AI5911" i="7"/>
  <c r="AI1153" i="7"/>
  <c r="AI636" i="7"/>
  <c r="AI635" i="7"/>
  <c r="AI1152" i="7"/>
  <c r="AI3991" i="7"/>
  <c r="AI3116" i="7"/>
  <c r="AI2751" i="7"/>
  <c r="AI6938" i="7"/>
  <c r="AI5741" i="7"/>
  <c r="AI634" i="7"/>
  <c r="AI5006" i="7"/>
  <c r="AI4151" i="7"/>
  <c r="AI6777" i="7"/>
  <c r="AI5005" i="7"/>
  <c r="AI436" i="7"/>
  <c r="AI5740" i="7"/>
  <c r="AI4836" i="7"/>
  <c r="AI3486" i="7"/>
  <c r="AI5555" i="7"/>
  <c r="AI272" i="7"/>
  <c r="AI5739" i="7"/>
  <c r="AI5738" i="7"/>
  <c r="AI5737" i="7"/>
  <c r="AI6937" i="7"/>
  <c r="AI3485" i="7"/>
  <c r="AI3115" i="7"/>
  <c r="AI5371" i="7"/>
  <c r="AI3810" i="7"/>
  <c r="AI2093" i="7"/>
  <c r="AI1887" i="7"/>
  <c r="AI1151" i="7"/>
  <c r="AI817" i="7"/>
  <c r="AI969" i="7"/>
  <c r="AI5910" i="7"/>
  <c r="AI5736" i="7"/>
  <c r="AI4335" i="7"/>
  <c r="AI3654" i="7"/>
  <c r="AI1718" i="7"/>
  <c r="AI4150" i="7"/>
  <c r="AI5735" i="7"/>
  <c r="AI4672" i="7"/>
  <c r="AI5370" i="7"/>
  <c r="AI6447" i="7"/>
  <c r="AI5734" i="7"/>
  <c r="AI2092" i="7"/>
  <c r="AI6108" i="7"/>
  <c r="AI7278" i="7"/>
  <c r="AI3114" i="7"/>
  <c r="AI2259" i="7"/>
  <c r="AI5554" i="7"/>
  <c r="AI4512" i="7"/>
  <c r="AI4671" i="7"/>
  <c r="AI968" i="7"/>
  <c r="AI5369" i="7"/>
  <c r="AI6936" i="7"/>
  <c r="AI4334" i="7"/>
  <c r="AI967" i="7"/>
  <c r="AI633" i="7"/>
  <c r="AI7102" i="7"/>
  <c r="AI816" i="7"/>
  <c r="AI1534" i="7"/>
  <c r="AI1717" i="7"/>
  <c r="AI1716" i="7"/>
  <c r="AI1150" i="7"/>
  <c r="AI2750" i="7"/>
  <c r="AI3809" i="7"/>
  <c r="AI3653" i="7"/>
  <c r="AI3113" i="7"/>
  <c r="AI7462" i="7"/>
  <c r="AI2583" i="7"/>
  <c r="AI2091" i="7"/>
  <c r="AI3484" i="7"/>
  <c r="AI5368" i="7"/>
  <c r="AI5733" i="7"/>
  <c r="AI6607" i="7"/>
  <c r="AI5909" i="7"/>
  <c r="AI3990" i="7"/>
  <c r="AI3652" i="7"/>
  <c r="AI3989" i="7"/>
  <c r="AI6107" i="7"/>
  <c r="AI6935" i="7"/>
  <c r="AI6606" i="7"/>
  <c r="AI3112" i="7"/>
  <c r="AI5732" i="7"/>
  <c r="AI2582" i="7"/>
  <c r="AI3808" i="7"/>
  <c r="AI3111" i="7"/>
  <c r="AI4670" i="7"/>
  <c r="AI3988" i="7"/>
  <c r="AI4835" i="7"/>
  <c r="AI114" i="7"/>
  <c r="AI5179" i="7"/>
  <c r="AI5553" i="7"/>
  <c r="AI6446" i="7"/>
  <c r="AI3110" i="7"/>
  <c r="AI2258" i="7"/>
  <c r="AI2749" i="7"/>
  <c r="AI271" i="7"/>
  <c r="AI3483" i="7"/>
  <c r="AI5552" i="7"/>
  <c r="AI5551" i="7"/>
  <c r="AI1715" i="7"/>
  <c r="AI3807" i="7"/>
  <c r="AI632" i="7"/>
  <c r="AI815" i="7"/>
  <c r="AI7277" i="7"/>
  <c r="AI5550" i="7"/>
  <c r="AI6271" i="7"/>
  <c r="AI3109" i="7"/>
  <c r="AI2090" i="7"/>
  <c r="AI5908" i="7"/>
  <c r="AI6106" i="7"/>
  <c r="AI3482" i="7"/>
  <c r="AI5178" i="7"/>
  <c r="AI4149" i="7"/>
  <c r="AI2917" i="7"/>
  <c r="AI2089" i="7"/>
  <c r="AI2257" i="7"/>
  <c r="AI5731" i="7"/>
  <c r="AI6776" i="7"/>
  <c r="AI1353" i="7"/>
  <c r="AI5367" i="7"/>
  <c r="AI631" i="7"/>
  <c r="AI1149" i="7"/>
  <c r="AI1533" i="7"/>
  <c r="AI113" i="7"/>
  <c r="AI6270" i="7"/>
  <c r="AI4148" i="7"/>
  <c r="AI7101" i="7"/>
  <c r="AI630" i="7"/>
  <c r="AI2256" i="7"/>
  <c r="AI1352" i="7"/>
  <c r="AI1351" i="7"/>
  <c r="AI5366" i="7"/>
  <c r="AI270" i="7"/>
  <c r="AI3651" i="7"/>
  <c r="AI5549" i="7"/>
  <c r="AI4669" i="7"/>
  <c r="AI1148" i="7"/>
  <c r="AI6445" i="7"/>
  <c r="AI6444" i="7"/>
  <c r="AI2581" i="7"/>
  <c r="AI814" i="7"/>
  <c r="AI1532" i="7"/>
  <c r="AI2580" i="7"/>
  <c r="AI3320" i="7"/>
  <c r="AI435" i="7"/>
  <c r="AI3987" i="7"/>
  <c r="AI5548" i="7"/>
  <c r="AI3108" i="7"/>
  <c r="AI1886" i="7"/>
  <c r="AI4668" i="7"/>
  <c r="AI3986" i="7"/>
  <c r="AI112" i="7"/>
  <c r="AI7276" i="7"/>
  <c r="AI5907" i="7"/>
  <c r="AI2916" i="7"/>
  <c r="AI2915" i="7"/>
  <c r="AI1885" i="7"/>
  <c r="AI1350" i="7"/>
  <c r="AI1714" i="7"/>
  <c r="AI6605" i="7"/>
  <c r="AI5004" i="7"/>
  <c r="AI6269" i="7"/>
  <c r="AI269" i="7"/>
  <c r="AI2419" i="7"/>
  <c r="AI3985" i="7"/>
  <c r="AI6775" i="7"/>
  <c r="AI2579" i="7"/>
  <c r="AI6443" i="7"/>
  <c r="AI629" i="7"/>
  <c r="AI4333" i="7"/>
  <c r="AI2255" i="7"/>
  <c r="AI1349" i="7"/>
  <c r="AI4511" i="7"/>
  <c r="AI6105" i="7"/>
  <c r="AI6268" i="7"/>
  <c r="AI1531" i="7"/>
  <c r="AI268" i="7"/>
  <c r="AI6774" i="7"/>
  <c r="AI4667" i="7"/>
  <c r="AI5547" i="7"/>
  <c r="AI7461" i="7"/>
  <c r="AI2748" i="7"/>
  <c r="AI4666" i="7"/>
  <c r="AI3107" i="7"/>
  <c r="AI2914" i="7"/>
  <c r="AI4332" i="7"/>
  <c r="AI434" i="7"/>
  <c r="AI433" i="7"/>
  <c r="AI5365" i="7"/>
  <c r="AI4147" i="7"/>
  <c r="AI6773" i="7"/>
  <c r="AI5003" i="7"/>
  <c r="AI7275" i="7"/>
  <c r="AI2578" i="7"/>
  <c r="AI5730" i="7"/>
  <c r="AI4331" i="7"/>
  <c r="AI267" i="7"/>
  <c r="AI6772" i="7"/>
  <c r="AI813" i="7"/>
  <c r="AI6104" i="7"/>
  <c r="AI3481" i="7"/>
  <c r="AI7100" i="7"/>
  <c r="AI3319" i="7"/>
  <c r="AI6267" i="7"/>
  <c r="AI1348" i="7"/>
  <c r="AI5002" i="7"/>
  <c r="AI4665" i="7"/>
  <c r="AI4330" i="7"/>
  <c r="AI2088" i="7"/>
  <c r="AI5546" i="7"/>
  <c r="AI3318" i="7"/>
  <c r="AI3106" i="7"/>
  <c r="AI3806" i="7"/>
  <c r="AI5364" i="7"/>
  <c r="AI6934" i="7"/>
  <c r="AI7274" i="7"/>
  <c r="AI2254" i="7"/>
  <c r="AI111" i="7"/>
  <c r="AI4329" i="7"/>
  <c r="AI5177" i="7"/>
  <c r="AI6266" i="7"/>
  <c r="AI6933" i="7"/>
  <c r="AI3805" i="7"/>
  <c r="AI6604" i="7"/>
  <c r="AI3317" i="7"/>
  <c r="AI6932" i="7"/>
  <c r="AI6265" i="7"/>
  <c r="AI110" i="7"/>
  <c r="AI7460" i="7"/>
  <c r="AI812" i="7"/>
  <c r="AI1347" i="7"/>
  <c r="AI3105" i="7"/>
  <c r="AI628" i="7"/>
  <c r="AI1884" i="7"/>
  <c r="AI3480" i="7"/>
  <c r="AI1883" i="7"/>
  <c r="AI3316" i="7"/>
  <c r="AI6771" i="7"/>
  <c r="AI7459" i="7"/>
  <c r="AI627" i="7"/>
  <c r="AI2577" i="7"/>
  <c r="AI4834" i="7"/>
  <c r="AI1530" i="7"/>
  <c r="AI109" i="7"/>
  <c r="AI1346" i="7"/>
  <c r="AI2913" i="7"/>
  <c r="AI6264" i="7"/>
  <c r="AI6442" i="7"/>
  <c r="AI6931" i="7"/>
  <c r="AI1713" i="7"/>
  <c r="AI4664" i="7"/>
  <c r="AI1147" i="7"/>
  <c r="AI6770" i="7"/>
  <c r="AI266" i="7"/>
  <c r="AI5363" i="7"/>
  <c r="AI3104" i="7"/>
  <c r="AI5729" i="7"/>
  <c r="AI108" i="7"/>
  <c r="AI6603" i="7"/>
  <c r="AI2576" i="7"/>
  <c r="AI4833" i="7"/>
  <c r="AI7273" i="7"/>
  <c r="AI3103" i="7"/>
  <c r="AI7458" i="7"/>
  <c r="AI4510" i="7"/>
  <c r="AI966" i="7"/>
  <c r="AI7457" i="7"/>
  <c r="AI1146" i="7"/>
  <c r="AI6602" i="7"/>
  <c r="AI5906" i="7"/>
  <c r="AI4509" i="7"/>
  <c r="AI2087" i="7"/>
  <c r="AI1529" i="7"/>
  <c r="AI1345" i="7"/>
  <c r="AI5362" i="7"/>
  <c r="AI6103" i="7"/>
  <c r="AI811" i="7"/>
  <c r="AI5905" i="7"/>
  <c r="AI6441" i="7"/>
  <c r="AI5728" i="7"/>
  <c r="AI7456" i="7"/>
  <c r="AI5361" i="7"/>
  <c r="AI4663" i="7"/>
  <c r="AI1712" i="7"/>
  <c r="AI4832" i="7"/>
  <c r="AI6263" i="7"/>
  <c r="AI5360" i="7"/>
  <c r="AI5904" i="7"/>
  <c r="AI432" i="7"/>
  <c r="AI6601" i="7"/>
  <c r="AI5176" i="7"/>
  <c r="AI6440" i="7"/>
  <c r="AI5545" i="7"/>
  <c r="AI3102" i="7"/>
  <c r="AI6439" i="7"/>
  <c r="AI3101" i="7"/>
  <c r="AI6600" i="7"/>
  <c r="AI265" i="7"/>
  <c r="AI2086" i="7"/>
  <c r="AI5001" i="7"/>
  <c r="AI5175" i="7"/>
  <c r="AI107" i="7"/>
  <c r="AI2418" i="7"/>
  <c r="AI3984" i="7"/>
  <c r="AI1145" i="7"/>
  <c r="AI5000" i="7"/>
  <c r="AI965" i="7"/>
  <c r="AI4146" i="7"/>
  <c r="AI5544" i="7"/>
  <c r="AI1528" i="7"/>
  <c r="AI5359" i="7"/>
  <c r="AI3479" i="7"/>
  <c r="AI2085" i="7"/>
  <c r="AI6769" i="7"/>
  <c r="AI6102" i="7"/>
  <c r="AI4328" i="7"/>
  <c r="AI2912" i="7"/>
  <c r="AI2253" i="7"/>
  <c r="AI3315" i="7"/>
  <c r="AI4508" i="7"/>
  <c r="AI2417" i="7"/>
  <c r="AI2911" i="7"/>
  <c r="AI1527" i="7"/>
  <c r="AI2747" i="7"/>
  <c r="AI2252" i="7"/>
  <c r="AI5543" i="7"/>
  <c r="AI3650" i="7"/>
  <c r="AI5727" i="7"/>
  <c r="AI7099" i="7"/>
  <c r="AI964" i="7"/>
  <c r="AI6599" i="7"/>
  <c r="AI5542" i="7"/>
  <c r="AI4145" i="7"/>
  <c r="AI2251" i="7"/>
  <c r="AI6930" i="7"/>
  <c r="AI6929" i="7"/>
  <c r="AI6262" i="7"/>
  <c r="AI7272" i="7"/>
  <c r="AI1526" i="7"/>
  <c r="AI2910" i="7"/>
  <c r="AI6768" i="7"/>
  <c r="AI4662" i="7"/>
  <c r="AI7271" i="7"/>
  <c r="AI4327" i="7"/>
  <c r="AI6928" i="7"/>
  <c r="AI963" i="7"/>
  <c r="AI2250" i="7"/>
  <c r="AI2575" i="7"/>
  <c r="AI1711" i="7"/>
  <c r="AI2416" i="7"/>
  <c r="AI5903" i="7"/>
  <c r="AI2415" i="7"/>
  <c r="AI6927" i="7"/>
  <c r="AI3314" i="7"/>
  <c r="AI431" i="7"/>
  <c r="AI5902" i="7"/>
  <c r="AI2574" i="7"/>
  <c r="AI4661" i="7"/>
  <c r="AI4999" i="7"/>
  <c r="AI430" i="7"/>
  <c r="AI429" i="7"/>
  <c r="AI5901" i="7"/>
  <c r="AI1344" i="7"/>
  <c r="AI2249" i="7"/>
  <c r="AI3983" i="7"/>
  <c r="AI4144" i="7"/>
  <c r="AI6598" i="7"/>
  <c r="AI1882" i="7"/>
  <c r="AI3982" i="7"/>
  <c r="AI2084" i="7"/>
  <c r="AI5900" i="7"/>
  <c r="AI2083" i="7"/>
  <c r="AI5174" i="7"/>
  <c r="AI2082" i="7"/>
  <c r="AI6438" i="7"/>
  <c r="AI810" i="7"/>
  <c r="AI3981" i="7"/>
  <c r="AI1144" i="7"/>
  <c r="AI962" i="7"/>
  <c r="AI4326" i="7"/>
  <c r="AI6261" i="7"/>
  <c r="AI3980" i="7"/>
  <c r="AI6437" i="7"/>
  <c r="AI1343" i="7"/>
  <c r="AI809" i="7"/>
  <c r="AI5541" i="7"/>
  <c r="AI3478" i="7"/>
  <c r="AI6260" i="7"/>
  <c r="AI6101" i="7"/>
  <c r="AI3477" i="7"/>
  <c r="AI4831" i="7"/>
  <c r="AI7455" i="7"/>
  <c r="AI6926" i="7"/>
  <c r="AI626" i="7"/>
  <c r="AI625" i="7"/>
  <c r="AI1525" i="7"/>
  <c r="AI2081" i="7"/>
  <c r="AI3804" i="7"/>
  <c r="AI2909" i="7"/>
  <c r="AI2080" i="7"/>
  <c r="AI5540" i="7"/>
  <c r="AI808" i="7"/>
  <c r="AI106" i="7"/>
  <c r="AI1881" i="7"/>
  <c r="AI5726" i="7"/>
  <c r="AI1342" i="7"/>
  <c r="AI2079" i="7"/>
  <c r="AI5539" i="7"/>
  <c r="AI1524" i="7"/>
  <c r="AI3100" i="7"/>
  <c r="AI6597" i="7"/>
  <c r="AI2746" i="7"/>
  <c r="AI2414" i="7"/>
  <c r="AI4507" i="7"/>
  <c r="AI2745" i="7"/>
  <c r="AI3313" i="7"/>
  <c r="AI1341" i="7"/>
  <c r="AI3312" i="7"/>
  <c r="AI2908" i="7"/>
  <c r="AI264" i="7"/>
  <c r="AI4998" i="7"/>
  <c r="AI6259" i="7"/>
  <c r="AI5899" i="7"/>
  <c r="AI3099" i="7"/>
  <c r="AI961" i="7"/>
  <c r="AI5173" i="7"/>
  <c r="AI6925" i="7"/>
  <c r="AI2078" i="7"/>
  <c r="AI2248" i="7"/>
  <c r="AI3979" i="7"/>
  <c r="AI3476" i="7"/>
  <c r="AI6436" i="7"/>
  <c r="AI4997" i="7"/>
  <c r="AI4506" i="7"/>
  <c r="AI7270" i="7"/>
  <c r="AI3098" i="7"/>
  <c r="AI428" i="7"/>
  <c r="AI263" i="7"/>
  <c r="AI4325" i="7"/>
  <c r="AI2077" i="7"/>
  <c r="AI4505" i="7"/>
  <c r="AI5898" i="7"/>
  <c r="AI2573" i="7"/>
  <c r="AI6596" i="7"/>
  <c r="AI6100" i="7"/>
  <c r="AI3649" i="7"/>
  <c r="AI4143" i="7"/>
  <c r="AI960" i="7"/>
  <c r="AI6099" i="7"/>
  <c r="AI6098" i="7"/>
  <c r="AI4324" i="7"/>
  <c r="AI2076" i="7"/>
  <c r="AI2247" i="7"/>
  <c r="AI2572" i="7"/>
  <c r="AI2744" i="7"/>
  <c r="AI2907" i="7"/>
  <c r="AI1340" i="7"/>
  <c r="AI1339" i="7"/>
  <c r="AI6097" i="7"/>
  <c r="AI5897" i="7"/>
  <c r="AI6924" i="7"/>
  <c r="AI6923" i="7"/>
  <c r="AI6258" i="7"/>
  <c r="AI6435" i="7"/>
  <c r="AI6922" i="7"/>
  <c r="AI6434" i="7"/>
  <c r="AI7098" i="7"/>
  <c r="AI2075" i="7"/>
  <c r="AI5538" i="7"/>
  <c r="AI2743" i="7"/>
  <c r="AI4142" i="7"/>
  <c r="AI4830" i="7"/>
  <c r="AI427" i="7"/>
  <c r="AI6595" i="7"/>
  <c r="AI426" i="7"/>
  <c r="AI3475" i="7"/>
  <c r="AI6767" i="7"/>
  <c r="AI4996" i="7"/>
  <c r="AI6921" i="7"/>
  <c r="AI7269" i="7"/>
  <c r="AI7454" i="7"/>
  <c r="AI2571" i="7"/>
  <c r="AI5896" i="7"/>
  <c r="AI959" i="7"/>
  <c r="AI5725" i="7"/>
  <c r="AI6766" i="7"/>
  <c r="AI807" i="7"/>
  <c r="AI7268" i="7"/>
  <c r="AI806" i="7"/>
  <c r="AI5358" i="7"/>
  <c r="AI1338" i="7"/>
  <c r="AI6096" i="7"/>
  <c r="AI2413" i="7"/>
  <c r="AI6095" i="7"/>
  <c r="AI5172" i="7"/>
  <c r="AI3311" i="7"/>
  <c r="AI1880" i="7"/>
  <c r="AI6433" i="7"/>
  <c r="AI2412" i="7"/>
  <c r="AI1523" i="7"/>
  <c r="AI2246" i="7"/>
  <c r="AI3648" i="7"/>
  <c r="AI3310" i="7"/>
  <c r="AI5895" i="7"/>
  <c r="AI7097" i="7"/>
  <c r="AI805" i="7"/>
  <c r="AI6765" i="7"/>
  <c r="AI262" i="7"/>
  <c r="AI6594" i="7"/>
  <c r="AI1879" i="7"/>
  <c r="AI5171" i="7"/>
  <c r="AI3978" i="7"/>
  <c r="AI5170" i="7"/>
  <c r="AI7267" i="7"/>
  <c r="AI5894" i="7"/>
  <c r="AI4995" i="7"/>
  <c r="AI1522" i="7"/>
  <c r="AI1710" i="7"/>
  <c r="AI2245" i="7"/>
  <c r="AI3647" i="7"/>
  <c r="AI4141" i="7"/>
  <c r="AI5537" i="7"/>
  <c r="AI1878" i="7"/>
  <c r="AI3977" i="7"/>
  <c r="AI624" i="7"/>
  <c r="AI1521" i="7"/>
  <c r="AI4323" i="7"/>
  <c r="AI7266" i="7"/>
  <c r="AI3309" i="7"/>
  <c r="AI4994" i="7"/>
  <c r="AI7096" i="7"/>
  <c r="AI7095" i="7"/>
  <c r="AI2570" i="7"/>
  <c r="AI6593" i="7"/>
  <c r="AI3646" i="7"/>
  <c r="AI7265" i="7"/>
  <c r="AI958" i="7"/>
  <c r="AI2742" i="7"/>
  <c r="AI623" i="7"/>
  <c r="AI3645" i="7"/>
  <c r="AI6432" i="7"/>
  <c r="AI261" i="7"/>
  <c r="AI2244" i="7"/>
  <c r="AI3644" i="7"/>
  <c r="AI957" i="7"/>
  <c r="AI1520" i="7"/>
  <c r="AI3474" i="7"/>
  <c r="AI3308" i="7"/>
  <c r="AI2741" i="7"/>
  <c r="AI2074" i="7"/>
  <c r="AI3643" i="7"/>
  <c r="AI425" i="7"/>
  <c r="AI5169" i="7"/>
  <c r="AI1519" i="7"/>
  <c r="AI2569" i="7"/>
  <c r="AI4829" i="7"/>
  <c r="AI3976" i="7"/>
  <c r="AI5168" i="7"/>
  <c r="AI424" i="7"/>
  <c r="AI3803" i="7"/>
  <c r="AI423" i="7"/>
  <c r="AI4504" i="7"/>
  <c r="AI3642" i="7"/>
  <c r="AI4503" i="7"/>
  <c r="AI3307" i="7"/>
  <c r="AI1709" i="7"/>
  <c r="AI3473" i="7"/>
  <c r="AI1708" i="7"/>
  <c r="AI1337" i="7"/>
  <c r="AI3975" i="7"/>
  <c r="AI7094" i="7"/>
  <c r="AI2411" i="7"/>
  <c r="AI260" i="7"/>
  <c r="AI5893" i="7"/>
  <c r="AI5724" i="7"/>
  <c r="AI1877" i="7"/>
  <c r="AI2243" i="7"/>
  <c r="AI1707" i="7"/>
  <c r="AI6431" i="7"/>
  <c r="AI2410" i="7"/>
  <c r="AI6764" i="7"/>
  <c r="AI2906" i="7"/>
  <c r="AI2242" i="7"/>
  <c r="AI3306" i="7"/>
  <c r="AI1518" i="7"/>
  <c r="AI4828" i="7"/>
  <c r="AI1336" i="7"/>
  <c r="AI2568" i="7"/>
  <c r="AI6920" i="7"/>
  <c r="AI7453" i="7"/>
  <c r="AI5892" i="7"/>
  <c r="AI4827" i="7"/>
  <c r="AI1876" i="7"/>
  <c r="AI1706" i="7"/>
  <c r="AI6430" i="7"/>
  <c r="AI4140" i="7"/>
  <c r="AI3974" i="7"/>
  <c r="AI5357" i="7"/>
  <c r="AI422" i="7"/>
  <c r="AI105" i="7"/>
  <c r="AI5167" i="7"/>
  <c r="AI6094" i="7"/>
  <c r="AI3802" i="7"/>
  <c r="AI3305" i="7"/>
  <c r="AI4322" i="7"/>
  <c r="AI4826" i="7"/>
  <c r="AI2567" i="7"/>
  <c r="AI6257" i="7"/>
  <c r="AI5891" i="7"/>
  <c r="AI4321" i="7"/>
  <c r="AI3973" i="7"/>
  <c r="AI4502" i="7"/>
  <c r="AI3304" i="7"/>
  <c r="AI1705" i="7"/>
  <c r="AI7093" i="7"/>
  <c r="AI1335" i="7"/>
  <c r="AI5166" i="7"/>
  <c r="AI2566" i="7"/>
  <c r="AI7452" i="7"/>
  <c r="AI2409" i="7"/>
  <c r="AI4660" i="7"/>
  <c r="AI6093" i="7"/>
  <c r="AI1704" i="7"/>
  <c r="AI1334" i="7"/>
  <c r="AI2408" i="7"/>
  <c r="AI4993" i="7"/>
  <c r="AI2241" i="7"/>
  <c r="AI2407" i="7"/>
  <c r="AI6919" i="7"/>
  <c r="AI4992" i="7"/>
  <c r="AI1517" i="7"/>
  <c r="AI1143" i="7"/>
  <c r="AI4991" i="7"/>
  <c r="AI804" i="7"/>
  <c r="AI4320" i="7"/>
  <c r="AI6429" i="7"/>
  <c r="AI5165" i="7"/>
  <c r="AI5536" i="7"/>
  <c r="AI7451" i="7"/>
  <c r="AI2565" i="7"/>
  <c r="AI421" i="7"/>
  <c r="AI2740" i="7"/>
  <c r="AI1875" i="7"/>
  <c r="AI5890" i="7"/>
  <c r="AI4501" i="7"/>
  <c r="AI3303" i="7"/>
  <c r="AI3972" i="7"/>
  <c r="AI2406" i="7"/>
  <c r="AI4500" i="7"/>
  <c r="AI104" i="7"/>
  <c r="AI6092" i="7"/>
  <c r="AI7264" i="7"/>
  <c r="AI3971" i="7"/>
  <c r="AI2405" i="7"/>
  <c r="AI1516" i="7"/>
  <c r="AI1874" i="7"/>
  <c r="AI5723" i="7"/>
  <c r="AI7263" i="7"/>
  <c r="AI956" i="7"/>
  <c r="AI6763" i="7"/>
  <c r="AI2404" i="7"/>
  <c r="AI622" i="7"/>
  <c r="AI7092" i="7"/>
  <c r="AI3641" i="7"/>
  <c r="AI1142" i="7"/>
  <c r="AI7262" i="7"/>
  <c r="AI5164" i="7"/>
  <c r="AI955" i="7"/>
  <c r="AI6918" i="7"/>
  <c r="AI1333" i="7"/>
  <c r="AI4990" i="7"/>
  <c r="AI2564" i="7"/>
  <c r="AI6091" i="7"/>
  <c r="AI3640" i="7"/>
  <c r="AI2073" i="7"/>
  <c r="AI6428" i="7"/>
  <c r="AI4825" i="7"/>
  <c r="AI2563" i="7"/>
  <c r="AI6762" i="7"/>
  <c r="AI2562" i="7"/>
  <c r="AI1703" i="7"/>
  <c r="AI2739" i="7"/>
  <c r="AI803" i="7"/>
  <c r="AI6592" i="7"/>
  <c r="AI7261" i="7"/>
  <c r="AI4139" i="7"/>
  <c r="AI2403" i="7"/>
  <c r="AI2240" i="7"/>
  <c r="AI3970" i="7"/>
  <c r="AI621" i="7"/>
  <c r="AI1332" i="7"/>
  <c r="AI1515" i="7"/>
  <c r="AI4319" i="7"/>
  <c r="AI7260" i="7"/>
  <c r="AI620" i="7"/>
  <c r="AI3639" i="7"/>
  <c r="AI7450" i="7"/>
  <c r="AI802" i="7"/>
  <c r="AI7091" i="7"/>
  <c r="AI4659" i="7"/>
  <c r="AI2402" i="7"/>
  <c r="AI3969" i="7"/>
  <c r="AI7259" i="7"/>
  <c r="AI3097" i="7"/>
  <c r="AI1514" i="7"/>
  <c r="AI6591" i="7"/>
  <c r="AI4318" i="7"/>
  <c r="AI5722" i="7"/>
  <c r="AI7090" i="7"/>
  <c r="AI619" i="7"/>
  <c r="AI3801" i="7"/>
  <c r="AI1873" i="7"/>
  <c r="AI6427" i="7"/>
  <c r="AI103" i="7"/>
  <c r="AI102" i="7"/>
  <c r="AI101" i="7"/>
  <c r="AI7258" i="7"/>
  <c r="AI4138" i="7"/>
  <c r="AI618" i="7"/>
  <c r="AI2738" i="7"/>
  <c r="AI7257" i="7"/>
  <c r="AI2072" i="7"/>
  <c r="AI6426" i="7"/>
  <c r="AI7449" i="7"/>
  <c r="AI6425" i="7"/>
  <c r="AI2401" i="7"/>
  <c r="AI3800" i="7"/>
  <c r="AI5535" i="7"/>
  <c r="AI1702" i="7"/>
  <c r="AI1872" i="7"/>
  <c r="AI4989" i="7"/>
  <c r="AI3638" i="7"/>
  <c r="AI1701" i="7"/>
  <c r="AI1871" i="7"/>
  <c r="AI3472" i="7"/>
  <c r="AI2737" i="7"/>
  <c r="AI2905" i="7"/>
  <c r="AI6917" i="7"/>
  <c r="AI3096" i="7"/>
  <c r="AI100" i="7"/>
  <c r="AI3968" i="7"/>
  <c r="AI2071" i="7"/>
  <c r="AI3471" i="7"/>
  <c r="AI5721" i="7"/>
  <c r="AI617" i="7"/>
  <c r="AI3302" i="7"/>
  <c r="AI2561" i="7"/>
  <c r="AI4824" i="7"/>
  <c r="AI5163" i="7"/>
  <c r="AI3799" i="7"/>
  <c r="AI5162" i="7"/>
  <c r="AI2070" i="7"/>
  <c r="AI420" i="7"/>
  <c r="AI4499" i="7"/>
  <c r="AI3095" i="7"/>
  <c r="AI3470" i="7"/>
  <c r="AI2904" i="7"/>
  <c r="AI5356" i="7"/>
  <c r="AI3094" i="7"/>
  <c r="AI3637" i="7"/>
  <c r="AI6424" i="7"/>
  <c r="AI6590" i="7"/>
  <c r="AI3967" i="7"/>
  <c r="AI6761" i="7"/>
  <c r="AI1331" i="7"/>
  <c r="AI2903" i="7"/>
  <c r="AI1870" i="7"/>
  <c r="AI2902" i="7"/>
  <c r="AI3636" i="7"/>
  <c r="AI4988" i="7"/>
  <c r="AI616" i="7"/>
  <c r="AI3093" i="7"/>
  <c r="AI3301" i="7"/>
  <c r="AI1141" i="7"/>
  <c r="AI1513" i="7"/>
  <c r="AI1140" i="7"/>
  <c r="AI99" i="7"/>
  <c r="AI4823" i="7"/>
  <c r="AI3469" i="7"/>
  <c r="AI6256" i="7"/>
  <c r="AI2069" i="7"/>
  <c r="AI4317" i="7"/>
  <c r="AI5889" i="7"/>
  <c r="AI3635" i="7"/>
  <c r="AI259" i="7"/>
  <c r="AI3798" i="7"/>
  <c r="AI4316" i="7"/>
  <c r="AI5534" i="7"/>
  <c r="AI98" i="7"/>
  <c r="AI4822" i="7"/>
  <c r="AI7448" i="7"/>
  <c r="AI4658" i="7"/>
  <c r="AI2560" i="7"/>
  <c r="AI6760" i="7"/>
  <c r="AI7256" i="7"/>
  <c r="AI6090" i="7"/>
  <c r="AI3300" i="7"/>
  <c r="AI2901" i="7"/>
  <c r="AI3797" i="7"/>
  <c r="AI4315" i="7"/>
  <c r="AI6423" i="7"/>
  <c r="AI1700" i="7"/>
  <c r="AI4987" i="7"/>
  <c r="AI6089" i="7"/>
  <c r="AI615" i="7"/>
  <c r="AI6916" i="7"/>
  <c r="AI3092" i="7"/>
  <c r="AI2736" i="7"/>
  <c r="AI1869" i="7"/>
  <c r="AI7255" i="7"/>
  <c r="AI2400" i="7"/>
  <c r="AI6915" i="7"/>
  <c r="AI419" i="7"/>
  <c r="AI2735" i="7"/>
  <c r="AI258" i="7"/>
  <c r="AI4498" i="7"/>
  <c r="AI5533" i="7"/>
  <c r="AI3468" i="7"/>
  <c r="AI3091" i="7"/>
  <c r="AI3966" i="7"/>
  <c r="AI3965" i="7"/>
  <c r="AI2068" i="7"/>
  <c r="AI3467" i="7"/>
  <c r="AI4657" i="7"/>
  <c r="AI7089" i="7"/>
  <c r="AI1868" i="7"/>
  <c r="AI801" i="7"/>
  <c r="AI2067" i="7"/>
  <c r="AI5532" i="7"/>
  <c r="AI954" i="7"/>
  <c r="AI6759" i="7"/>
  <c r="AI5720" i="7"/>
  <c r="AI3299" i="7"/>
  <c r="AI5531" i="7"/>
  <c r="AI4986" i="7"/>
  <c r="AI4314" i="7"/>
  <c r="AI3964" i="7"/>
  <c r="AI5161" i="7"/>
  <c r="AI2734" i="7"/>
  <c r="AI418" i="7"/>
  <c r="AI3466" i="7"/>
  <c r="AI4821" i="7"/>
  <c r="AI2239" i="7"/>
  <c r="AI953" i="7"/>
  <c r="AI3090" i="7"/>
  <c r="AI7254" i="7"/>
  <c r="AI1139" i="7"/>
  <c r="AI3089" i="7"/>
  <c r="AI614" i="7"/>
  <c r="AI3465" i="7"/>
  <c r="AI4820" i="7"/>
  <c r="AI5160" i="7"/>
  <c r="AI6255" i="7"/>
  <c r="AI952" i="7"/>
  <c r="AI951" i="7"/>
  <c r="AI1867" i="7"/>
  <c r="AI1699" i="7"/>
  <c r="AI4819" i="7"/>
  <c r="AI5530" i="7"/>
  <c r="AI3963" i="7"/>
  <c r="AI4313" i="7"/>
  <c r="AI6088" i="7"/>
  <c r="AI3962" i="7"/>
  <c r="AI2066" i="7"/>
  <c r="AI950" i="7"/>
  <c r="AI3464" i="7"/>
  <c r="AI2559" i="7"/>
  <c r="AI417" i="7"/>
  <c r="AI800" i="7"/>
  <c r="AI5355" i="7"/>
  <c r="AI6422" i="7"/>
  <c r="AI3634" i="7"/>
  <c r="AI416" i="7"/>
  <c r="AI7253" i="7"/>
  <c r="AI5888" i="7"/>
  <c r="AI3796" i="7"/>
  <c r="AI6758" i="7"/>
  <c r="AI7447" i="7"/>
  <c r="AI257" i="7"/>
  <c r="AI2900" i="7"/>
  <c r="AI6254" i="7"/>
  <c r="AI6253" i="7"/>
  <c r="AI6252" i="7"/>
  <c r="AI2065" i="7"/>
  <c r="AI3633" i="7"/>
  <c r="AI7088" i="7"/>
  <c r="AI4312" i="7"/>
  <c r="AI97" i="7"/>
  <c r="AI613" i="7"/>
  <c r="AI4497" i="7"/>
  <c r="AI1330" i="7"/>
  <c r="AI612" i="7"/>
  <c r="AI1329" i="7"/>
  <c r="AI1328" i="7"/>
  <c r="AI5159" i="7"/>
  <c r="AI5887" i="7"/>
  <c r="AI256" i="7"/>
  <c r="AI3088" i="7"/>
  <c r="AI1327" i="7"/>
  <c r="AI2558" i="7"/>
  <c r="AI2238" i="7"/>
  <c r="AI1698" i="7"/>
  <c r="AI2899" i="7"/>
  <c r="AI415" i="7"/>
  <c r="AI414" i="7"/>
  <c r="AI3087" i="7"/>
  <c r="AI2898" i="7"/>
  <c r="AI3961" i="7"/>
  <c r="AI7446" i="7"/>
  <c r="AI6251" i="7"/>
  <c r="AI1326" i="7"/>
  <c r="AI4496" i="7"/>
  <c r="AI4311" i="7"/>
  <c r="AI3298" i="7"/>
  <c r="AI2733" i="7"/>
  <c r="AI7445" i="7"/>
  <c r="AI4656" i="7"/>
  <c r="AI6421" i="7"/>
  <c r="AI1697" i="7"/>
  <c r="AI3795" i="7"/>
  <c r="AI3297" i="7"/>
  <c r="AI2732" i="7"/>
  <c r="AI1512" i="7"/>
  <c r="AI6757" i="7"/>
  <c r="AI2064" i="7"/>
  <c r="AI4495" i="7"/>
  <c r="AI4137" i="7"/>
  <c r="AI4985" i="7"/>
  <c r="AI3296" i="7"/>
  <c r="AI7252" i="7"/>
  <c r="AI1866" i="7"/>
  <c r="AI5886" i="7"/>
  <c r="AI3632" i="7"/>
  <c r="AI6087" i="7"/>
  <c r="AI1865" i="7"/>
  <c r="AI4984" i="7"/>
  <c r="AI3631" i="7"/>
  <c r="AI6250" i="7"/>
  <c r="AI2237" i="7"/>
  <c r="AI6420" i="7"/>
  <c r="AI7251" i="7"/>
  <c r="AI3960" i="7"/>
  <c r="AI1696" i="7"/>
  <c r="AI1511" i="7"/>
  <c r="AI2399" i="7"/>
  <c r="AI3086" i="7"/>
  <c r="AI7444" i="7"/>
  <c r="AI6914" i="7"/>
  <c r="AI3295" i="7"/>
  <c r="AI1695" i="7"/>
  <c r="AI4136" i="7"/>
  <c r="AI1325" i="7"/>
  <c r="AI4135" i="7"/>
  <c r="AI4655" i="7"/>
  <c r="AI7250" i="7"/>
  <c r="AI1864" i="7"/>
  <c r="AI3794" i="7"/>
  <c r="AI6756" i="7"/>
  <c r="AI2398" i="7"/>
  <c r="AI6755" i="7"/>
  <c r="AI4494" i="7"/>
  <c r="AI1138" i="7"/>
  <c r="AI2063" i="7"/>
  <c r="AI1324" i="7"/>
  <c r="AI6419" i="7"/>
  <c r="AI3793" i="7"/>
  <c r="AI3630" i="7"/>
  <c r="AI7087" i="7"/>
  <c r="AI7249" i="7"/>
  <c r="AI4134" i="7"/>
  <c r="AI96" i="7"/>
  <c r="AI2557" i="7"/>
  <c r="AI6418" i="7"/>
  <c r="AI7086" i="7"/>
  <c r="AI2731" i="7"/>
  <c r="AI3085" i="7"/>
  <c r="AI4983" i="7"/>
  <c r="AI2397" i="7"/>
  <c r="AI6086" i="7"/>
  <c r="AI5158" i="7"/>
  <c r="AI7248" i="7"/>
  <c r="AI2556" i="7"/>
  <c r="AI7443" i="7"/>
  <c r="AI413" i="7"/>
  <c r="AI2062" i="7"/>
  <c r="AI2396" i="7"/>
  <c r="AI2061" i="7"/>
  <c r="AI949" i="7"/>
  <c r="AI1694" i="7"/>
  <c r="AI6913" i="7"/>
  <c r="AI2236" i="7"/>
  <c r="AI4133" i="7"/>
  <c r="AI6249" i="7"/>
  <c r="AI1863" i="7"/>
  <c r="AI3629" i="7"/>
  <c r="AI2235" i="7"/>
  <c r="AI6912" i="7"/>
  <c r="AI4654" i="7"/>
  <c r="AI2395" i="7"/>
  <c r="AI3463" i="7"/>
  <c r="AI6085" i="7"/>
  <c r="AI412" i="7"/>
  <c r="AI6754" i="7"/>
  <c r="AI3959" i="7"/>
  <c r="AI5719" i="7"/>
  <c r="AI4132" i="7"/>
  <c r="AI6084" i="7"/>
  <c r="AI5718" i="7"/>
  <c r="AI6911" i="7"/>
  <c r="AI2555" i="7"/>
  <c r="AI3084" i="7"/>
  <c r="AI3083" i="7"/>
  <c r="AI3792" i="7"/>
  <c r="AI4310" i="7"/>
  <c r="AI411" i="7"/>
  <c r="AI1137" i="7"/>
  <c r="AI5885" i="7"/>
  <c r="AI95" i="7"/>
  <c r="AI5354" i="7"/>
  <c r="AI7085" i="7"/>
  <c r="AI3462" i="7"/>
  <c r="AI5717" i="7"/>
  <c r="AI4309" i="7"/>
  <c r="AI6248" i="7"/>
  <c r="AI5157" i="7"/>
  <c r="AI4982" i="7"/>
  <c r="AI1510" i="7"/>
  <c r="AI5529" i="7"/>
  <c r="AI5353" i="7"/>
  <c r="AI6083" i="7"/>
  <c r="AI1862" i="7"/>
  <c r="AI5528" i="7"/>
  <c r="AI94" i="7"/>
  <c r="AI4493" i="7"/>
  <c r="AI3461" i="7"/>
  <c r="AI948" i="7"/>
  <c r="AI947" i="7"/>
  <c r="AI2234" i="7"/>
  <c r="AI4818" i="7"/>
  <c r="AI4653" i="7"/>
  <c r="AI2554" i="7"/>
  <c r="AI4981" i="7"/>
  <c r="AI255" i="7"/>
  <c r="AI5352" i="7"/>
  <c r="AI5351" i="7"/>
  <c r="AI5716" i="7"/>
  <c r="AI5156" i="7"/>
  <c r="AI254" i="7"/>
  <c r="AI3460" i="7"/>
  <c r="AI2060" i="7"/>
  <c r="AI3791" i="7"/>
  <c r="AI946" i="7"/>
  <c r="AI6589" i="7"/>
  <c r="AI2233" i="7"/>
  <c r="AI4492" i="7"/>
  <c r="AI4817" i="7"/>
  <c r="AI6753" i="7"/>
  <c r="AI3790" i="7"/>
  <c r="AI4652" i="7"/>
  <c r="AI1861" i="7"/>
  <c r="AI6588" i="7"/>
  <c r="AI1860" i="7"/>
  <c r="AI7084" i="7"/>
  <c r="AI799" i="7"/>
  <c r="AI3294" i="7"/>
  <c r="AI4131" i="7"/>
  <c r="AI2897" i="7"/>
  <c r="AI4816" i="7"/>
  <c r="AI6587" i="7"/>
  <c r="AI2059" i="7"/>
  <c r="AI410" i="7"/>
  <c r="AI5527" i="7"/>
  <c r="AI5884" i="7"/>
  <c r="AI4130" i="7"/>
  <c r="AI7442" i="7"/>
  <c r="AI409" i="7"/>
  <c r="AI6910" i="7"/>
  <c r="AI2232" i="7"/>
  <c r="AI945" i="7"/>
  <c r="AI1693" i="7"/>
  <c r="AI2231" i="7"/>
  <c r="AI1859" i="7"/>
  <c r="AI4651" i="7"/>
  <c r="AI1136" i="7"/>
  <c r="AI253" i="7"/>
  <c r="AI6247" i="7"/>
  <c r="AI3958" i="7"/>
  <c r="AI6246" i="7"/>
  <c r="AI4980" i="7"/>
  <c r="AI5526" i="7"/>
  <c r="AI2730" i="7"/>
  <c r="AI2553" i="7"/>
  <c r="AI1509" i="7"/>
  <c r="AI7441" i="7"/>
  <c r="AI3789" i="7"/>
  <c r="AI3957" i="7"/>
  <c r="AI3788" i="7"/>
  <c r="AI1508" i="7"/>
  <c r="AI4650" i="7"/>
  <c r="AI2552" i="7"/>
  <c r="AI2058" i="7"/>
  <c r="AI408" i="7"/>
  <c r="AI2729" i="7"/>
  <c r="AI4308" i="7"/>
  <c r="AI4307" i="7"/>
  <c r="AI7083" i="7"/>
  <c r="AI4306" i="7"/>
  <c r="AI6586" i="7"/>
  <c r="AI5155" i="7"/>
  <c r="AI2057" i="7"/>
  <c r="AI1858" i="7"/>
  <c r="AI3787" i="7"/>
  <c r="AI5525" i="7"/>
  <c r="AI611" i="7"/>
  <c r="AI2551" i="7"/>
  <c r="AI6585" i="7"/>
  <c r="AI7247" i="7"/>
  <c r="AI7440" i="7"/>
  <c r="AI407" i="7"/>
  <c r="AI5154" i="7"/>
  <c r="AI5524" i="7"/>
  <c r="AI6909" i="7"/>
  <c r="AI610" i="7"/>
  <c r="AI4979" i="7"/>
  <c r="AI6245" i="7"/>
  <c r="AI2550" i="7"/>
  <c r="AI6752" i="7"/>
  <c r="AI6751" i="7"/>
  <c r="AI6244" i="7"/>
  <c r="AI6243" i="7"/>
  <c r="AI2549" i="7"/>
  <c r="AI6750" i="7"/>
  <c r="AI5153" i="7"/>
  <c r="AI6242" i="7"/>
  <c r="AI3293" i="7"/>
  <c r="AI7439" i="7"/>
  <c r="AI3628" i="7"/>
  <c r="AI1857" i="7"/>
  <c r="AI7246" i="7"/>
  <c r="AI4491" i="7"/>
  <c r="AI1135" i="7"/>
  <c r="AI1323" i="7"/>
  <c r="AI5350" i="7"/>
  <c r="AI2394" i="7"/>
  <c r="AI6241" i="7"/>
  <c r="AI6240" i="7"/>
  <c r="AI6749" i="7"/>
  <c r="AI798" i="7"/>
  <c r="AI2896" i="7"/>
  <c r="AI406" i="7"/>
  <c r="AI6748" i="7"/>
  <c r="AI6239" i="7"/>
  <c r="AI405" i="7"/>
  <c r="AI2393" i="7"/>
  <c r="AI7245" i="7"/>
  <c r="AI3956" i="7"/>
  <c r="AI404" i="7"/>
  <c r="AI7082" i="7"/>
  <c r="AI2230" i="7"/>
  <c r="AI2548" i="7"/>
  <c r="AI4815" i="7"/>
  <c r="AI5349" i="7"/>
  <c r="AI1856" i="7"/>
  <c r="AI2547" i="7"/>
  <c r="AI3627" i="7"/>
  <c r="AI6584" i="7"/>
  <c r="AI93" i="7"/>
  <c r="AI2229" i="7"/>
  <c r="AI92" i="7"/>
  <c r="AI3459" i="7"/>
  <c r="AI3626" i="7"/>
  <c r="AI7438" i="7"/>
  <c r="AI2546" i="7"/>
  <c r="AI4649" i="7"/>
  <c r="AI1507" i="7"/>
  <c r="AI5883" i="7"/>
  <c r="AI3082" i="7"/>
  <c r="AI91" i="7"/>
  <c r="AI609" i="7"/>
  <c r="AI7244" i="7"/>
  <c r="AI252" i="7"/>
  <c r="AI5152" i="7"/>
  <c r="AI1692" i="7"/>
  <c r="AI6417" i="7"/>
  <c r="AI3625" i="7"/>
  <c r="AI2228" i="7"/>
  <c r="AI7437" i="7"/>
  <c r="AI6082" i="7"/>
  <c r="AI2227" i="7"/>
  <c r="AI5715" i="7"/>
  <c r="AI5348" i="7"/>
  <c r="AI6416" i="7"/>
  <c r="AI6908" i="7"/>
  <c r="AI251" i="7"/>
  <c r="AI2545" i="7"/>
  <c r="AI5882" i="7"/>
  <c r="AI4490" i="7"/>
  <c r="AI1134" i="7"/>
  <c r="AI6415" i="7"/>
  <c r="AI5347" i="7"/>
  <c r="AI4129" i="7"/>
  <c r="AI3292" i="7"/>
  <c r="AI1133" i="7"/>
  <c r="AI3955" i="7"/>
  <c r="AI90" i="7"/>
  <c r="AI4305" i="7"/>
  <c r="AI4304" i="7"/>
  <c r="AI3954" i="7"/>
  <c r="AI5151" i="7"/>
  <c r="AI3624" i="7"/>
  <c r="AI4489" i="7"/>
  <c r="AI1322" i="7"/>
  <c r="AI6747" i="7"/>
  <c r="AI6907" i="7"/>
  <c r="AI4303" i="7"/>
  <c r="AI1321" i="7"/>
  <c r="AI1506" i="7"/>
  <c r="AI5714" i="7"/>
  <c r="AI6238" i="7"/>
  <c r="AI250" i="7"/>
  <c r="AI5713" i="7"/>
  <c r="AI4648" i="7"/>
  <c r="AI2728" i="7"/>
  <c r="AI7081" i="7"/>
  <c r="AI2392" i="7"/>
  <c r="AI2727" i="7"/>
  <c r="AI4128" i="7"/>
  <c r="AI4127" i="7"/>
  <c r="AI89" i="7"/>
  <c r="AI6414" i="7"/>
  <c r="AI2895" i="7"/>
  <c r="AI1132" i="7"/>
  <c r="AI7243" i="7"/>
  <c r="AI6413" i="7"/>
  <c r="AI2894" i="7"/>
  <c r="AI88" i="7"/>
  <c r="AI2726" i="7"/>
  <c r="AI6583" i="7"/>
  <c r="AI249" i="7"/>
  <c r="AI5346" i="7"/>
  <c r="AI3953" i="7"/>
  <c r="AI87" i="7"/>
  <c r="AI7242" i="7"/>
  <c r="AI4126" i="7"/>
  <c r="AI5712" i="7"/>
  <c r="AI3081" i="7"/>
  <c r="AI4814" i="7"/>
  <c r="AI7080" i="7"/>
  <c r="AI86" i="7"/>
  <c r="AI6081" i="7"/>
  <c r="AI5523" i="7"/>
  <c r="AI1691" i="7"/>
  <c r="AI2544" i="7"/>
  <c r="AI6237" i="7"/>
  <c r="AI1855" i="7"/>
  <c r="AI4813" i="7"/>
  <c r="AI6412" i="7"/>
  <c r="AI3458" i="7"/>
  <c r="AI3457" i="7"/>
  <c r="AI2056" i="7"/>
  <c r="AI3291" i="7"/>
  <c r="AI4647" i="7"/>
  <c r="AI85" i="7"/>
  <c r="AI3290" i="7"/>
  <c r="AI1131" i="7"/>
  <c r="AI2391" i="7"/>
  <c r="AI2725" i="7"/>
  <c r="AI84" i="7"/>
  <c r="AI403" i="7"/>
  <c r="AI1505" i="7"/>
  <c r="AI4812" i="7"/>
  <c r="AI6411" i="7"/>
  <c r="AI1130" i="7"/>
  <c r="AI4978" i="7"/>
  <c r="AI3786" i="7"/>
  <c r="AI3289" i="7"/>
  <c r="AI2390" i="7"/>
  <c r="AI6582" i="7"/>
  <c r="AI6906" i="7"/>
  <c r="AI7241" i="7"/>
  <c r="AI5150" i="7"/>
  <c r="AI5522" i="7"/>
  <c r="AI1690" i="7"/>
  <c r="AI6905" i="7"/>
  <c r="AI2055" i="7"/>
  <c r="AI608" i="7"/>
  <c r="AI2054" i="7"/>
  <c r="AI5149" i="7"/>
  <c r="AI5881" i="7"/>
  <c r="AI2893" i="7"/>
  <c r="AI4811" i="7"/>
  <c r="AI3456" i="7"/>
  <c r="AI1320" i="7"/>
  <c r="AI83" i="7"/>
  <c r="AI4810" i="7"/>
  <c r="AI2226" i="7"/>
  <c r="AI3288" i="7"/>
  <c r="AI5521" i="7"/>
  <c r="AI5880" i="7"/>
  <c r="AI6746" i="7"/>
  <c r="AI6080" i="7"/>
  <c r="AI7240" i="7"/>
  <c r="AI6745" i="7"/>
  <c r="AI3623" i="7"/>
  <c r="AI797" i="7"/>
  <c r="AI402" i="7"/>
  <c r="AI944" i="7"/>
  <c r="AI4488" i="7"/>
  <c r="AI3080" i="7"/>
  <c r="AI5711" i="7"/>
  <c r="AI401" i="7"/>
  <c r="AI3952" i="7"/>
  <c r="AI5710" i="7"/>
  <c r="AI1854" i="7"/>
  <c r="AI2543" i="7"/>
  <c r="AI82" i="7"/>
  <c r="AI796" i="7"/>
  <c r="AI2053" i="7"/>
  <c r="AI2724" i="7"/>
  <c r="AI4809" i="7"/>
  <c r="AI2225" i="7"/>
  <c r="AI5879" i="7"/>
  <c r="AI3079" i="7"/>
  <c r="AI2389" i="7"/>
  <c r="AI1504" i="7"/>
  <c r="AI3622" i="7"/>
  <c r="AI3078" i="7"/>
  <c r="AI1853" i="7"/>
  <c r="AI4125" i="7"/>
  <c r="AI81" i="7"/>
  <c r="AI5520" i="7"/>
  <c r="AI3951" i="7"/>
  <c r="AI2388" i="7"/>
  <c r="AI795" i="7"/>
  <c r="AI5148" i="7"/>
  <c r="AI5519" i="7"/>
  <c r="AI80" i="7"/>
  <c r="AI4302" i="7"/>
  <c r="AI1129" i="7"/>
  <c r="AI2052" i="7"/>
  <c r="AI5518" i="7"/>
  <c r="AI6079" i="7"/>
  <c r="AI4301" i="7"/>
  <c r="AI6236" i="7"/>
  <c r="AI5345" i="7"/>
  <c r="AI4646" i="7"/>
  <c r="AI6744" i="7"/>
  <c r="AI7079" i="7"/>
  <c r="AI2892" i="7"/>
  <c r="AI5878" i="7"/>
  <c r="AI3785" i="7"/>
  <c r="AI5877" i="7"/>
  <c r="AI6078" i="7"/>
  <c r="AI6235" i="7"/>
  <c r="AI7078" i="7"/>
  <c r="AI6410" i="7"/>
  <c r="AI3784" i="7"/>
  <c r="AI5344" i="7"/>
  <c r="AI6581" i="7"/>
  <c r="AI6077" i="7"/>
  <c r="AI4300" i="7"/>
  <c r="AI1319" i="7"/>
  <c r="AI3621" i="7"/>
  <c r="AI3783" i="7"/>
  <c r="AI2051" i="7"/>
  <c r="AI3782" i="7"/>
  <c r="AI6743" i="7"/>
  <c r="AI3781" i="7"/>
  <c r="AI5343" i="7"/>
  <c r="AI6076" i="7"/>
  <c r="AI2050" i="7"/>
  <c r="AI5876" i="7"/>
  <c r="AI6904" i="7"/>
  <c r="AI2387" i="7"/>
  <c r="AI5342" i="7"/>
  <c r="AI5709" i="7"/>
  <c r="AI400" i="7"/>
  <c r="AI6409" i="7"/>
  <c r="AI7436" i="7"/>
  <c r="AI2542" i="7"/>
  <c r="AI6075" i="7"/>
  <c r="AI2049" i="7"/>
  <c r="AI5341" i="7"/>
  <c r="AI79" i="7"/>
  <c r="AI2224" i="7"/>
  <c r="AI6074" i="7"/>
  <c r="AI5875" i="7"/>
  <c r="AI1852" i="7"/>
  <c r="AI1128" i="7"/>
  <c r="AI7239" i="7"/>
  <c r="AI4808" i="7"/>
  <c r="AI794" i="7"/>
  <c r="AI3780" i="7"/>
  <c r="AI3287" i="7"/>
  <c r="AI3950" i="7"/>
  <c r="AI6408" i="7"/>
  <c r="AI793" i="7"/>
  <c r="AI1689" i="7"/>
  <c r="AI607" i="7"/>
  <c r="AI1318" i="7"/>
  <c r="AI6580" i="7"/>
  <c r="AI4124" i="7"/>
  <c r="AI5874" i="7"/>
  <c r="AI6073" i="7"/>
  <c r="AI2723" i="7"/>
  <c r="AI2891" i="7"/>
  <c r="AI4645" i="7"/>
  <c r="AI399" i="7"/>
  <c r="AI7435" i="7"/>
  <c r="AI3286" i="7"/>
  <c r="AI6072" i="7"/>
  <c r="AI4299" i="7"/>
  <c r="AI6407" i="7"/>
  <c r="AI6234" i="7"/>
  <c r="AI1503" i="7"/>
  <c r="AI792" i="7"/>
  <c r="AI791" i="7"/>
  <c r="AI6742" i="7"/>
  <c r="AI790" i="7"/>
  <c r="AI5147" i="7"/>
  <c r="AI1127" i="7"/>
  <c r="AI2890" i="7"/>
  <c r="AI4487" i="7"/>
  <c r="AI5873" i="7"/>
  <c r="AI1851" i="7"/>
  <c r="AI4977" i="7"/>
  <c r="AI4123" i="7"/>
  <c r="AI398" i="7"/>
  <c r="AI6579" i="7"/>
  <c r="AI397" i="7"/>
  <c r="AI4976" i="7"/>
  <c r="AI6071" i="7"/>
  <c r="AI4975" i="7"/>
  <c r="AI2889" i="7"/>
  <c r="AI7238" i="7"/>
  <c r="AI2048" i="7"/>
  <c r="AI7077" i="7"/>
  <c r="AI5517" i="7"/>
  <c r="AI4644" i="7"/>
  <c r="AI3077" i="7"/>
  <c r="AI3285" i="7"/>
  <c r="AI6578" i="7"/>
  <c r="AI6233" i="7"/>
  <c r="AI7076" i="7"/>
  <c r="AI396" i="7"/>
  <c r="AI7434" i="7"/>
  <c r="AI6741" i="7"/>
  <c r="AI1850" i="7"/>
  <c r="AI3076" i="7"/>
  <c r="AI3949" i="7"/>
  <c r="AI4974" i="7"/>
  <c r="AI2223" i="7"/>
  <c r="AI2047" i="7"/>
  <c r="AI6232" i="7"/>
  <c r="AI2222" i="7"/>
  <c r="AI2722" i="7"/>
  <c r="AI248" i="7"/>
  <c r="AI5340" i="7"/>
  <c r="AI4973" i="7"/>
  <c r="AI7433" i="7"/>
  <c r="AI5708" i="7"/>
  <c r="AI4486" i="7"/>
  <c r="AI3455" i="7"/>
  <c r="AI3948" i="7"/>
  <c r="AI5339" i="7"/>
  <c r="AI7237" i="7"/>
  <c r="AI6903" i="7"/>
  <c r="AI4298" i="7"/>
  <c r="AI3947" i="7"/>
  <c r="AI6577" i="7"/>
  <c r="AI6070" i="7"/>
  <c r="AI606" i="7"/>
  <c r="AI605" i="7"/>
  <c r="AI1317" i="7"/>
  <c r="AI4122" i="7"/>
  <c r="AI5146" i="7"/>
  <c r="AI3284" i="7"/>
  <c r="AI5516" i="7"/>
  <c r="AI4485" i="7"/>
  <c r="AI6740" i="7"/>
  <c r="AI7236" i="7"/>
  <c r="AI2386" i="7"/>
  <c r="AI3454" i="7"/>
  <c r="AI6902" i="7"/>
  <c r="AI7075" i="7"/>
  <c r="AI3075" i="7"/>
  <c r="AI1126" i="7"/>
  <c r="AI4297" i="7"/>
  <c r="AI395" i="7"/>
  <c r="AI1688" i="7"/>
  <c r="AI3620" i="7"/>
  <c r="AI3946" i="7"/>
  <c r="AI7235" i="7"/>
  <c r="AI7074" i="7"/>
  <c r="AI1687" i="7"/>
  <c r="AI1686" i="7"/>
  <c r="AI7234" i="7"/>
  <c r="AI4972" i="7"/>
  <c r="AI1125" i="7"/>
  <c r="AI5707" i="7"/>
  <c r="AI6576" i="7"/>
  <c r="AI1502" i="7"/>
  <c r="AI789" i="7"/>
  <c r="AI4971" i="7"/>
  <c r="AI2888" i="7"/>
  <c r="AI2541" i="7"/>
  <c r="AI7432" i="7"/>
  <c r="AI5706" i="7"/>
  <c r="AI604" i="7"/>
  <c r="AI1685" i="7"/>
  <c r="AI6406" i="7"/>
  <c r="AI788" i="7"/>
  <c r="AI394" i="7"/>
  <c r="AI2887" i="7"/>
  <c r="AI2886" i="7"/>
  <c r="AI7073" i="7"/>
  <c r="AI3453" i="7"/>
  <c r="AI5338" i="7"/>
  <c r="AI247" i="7"/>
  <c r="AI943" i="7"/>
  <c r="AI4970" i="7"/>
  <c r="AI1124" i="7"/>
  <c r="AI603" i="7"/>
  <c r="AI1316" i="7"/>
  <c r="AI2885" i="7"/>
  <c r="AI1849" i="7"/>
  <c r="AI787" i="7"/>
  <c r="AI2540" i="7"/>
  <c r="AI246" i="7"/>
  <c r="AI2884" i="7"/>
  <c r="AI1848" i="7"/>
  <c r="AI4807" i="7"/>
  <c r="AI2721" i="7"/>
  <c r="AI393" i="7"/>
  <c r="AI2883" i="7"/>
  <c r="AI5872" i="7"/>
  <c r="AI4296" i="7"/>
  <c r="AI6901" i="7"/>
  <c r="AI3283" i="7"/>
  <c r="AI6575" i="7"/>
  <c r="AI1847" i="7"/>
  <c r="AI7233" i="7"/>
  <c r="AI2385" i="7"/>
  <c r="AI1315" i="7"/>
  <c r="AI2882" i="7"/>
  <c r="AI2221" i="7"/>
  <c r="AI4643" i="7"/>
  <c r="AI4806" i="7"/>
  <c r="AI3282" i="7"/>
  <c r="AI3619" i="7"/>
  <c r="AI4121" i="7"/>
  <c r="AI4805" i="7"/>
  <c r="AI7431" i="7"/>
  <c r="AI392" i="7"/>
  <c r="AI3945" i="7"/>
  <c r="AI6231" i="7"/>
  <c r="AI5515" i="7"/>
  <c r="AI3452" i="7"/>
  <c r="AI1123" i="7"/>
  <c r="AI4484" i="7"/>
  <c r="AI6230" i="7"/>
  <c r="AI5871" i="7"/>
  <c r="AI5705" i="7"/>
  <c r="AI4483" i="7"/>
  <c r="AI6069" i="7"/>
  <c r="AI1314" i="7"/>
  <c r="AI3944" i="7"/>
  <c r="AI5514" i="7"/>
  <c r="AI2220" i="7"/>
  <c r="AI7072" i="7"/>
  <c r="AI78" i="7"/>
  <c r="AI786" i="7"/>
  <c r="AI1684" i="7"/>
  <c r="AI785" i="7"/>
  <c r="AI4642" i="7"/>
  <c r="AI4641" i="7"/>
  <c r="AI7232" i="7"/>
  <c r="AI3281" i="7"/>
  <c r="AI5704" i="7"/>
  <c r="AI6068" i="7"/>
  <c r="AI3943" i="7"/>
  <c r="AI3451" i="7"/>
  <c r="AI1683" i="7"/>
  <c r="AI6229" i="7"/>
  <c r="AI3779" i="7"/>
  <c r="AI2219" i="7"/>
  <c r="AI6067" i="7"/>
  <c r="AI4969" i="7"/>
  <c r="AI6066" i="7"/>
  <c r="AI3942" i="7"/>
  <c r="AI2218" i="7"/>
  <c r="AI6228" i="7"/>
  <c r="AI4968" i="7"/>
  <c r="AI1846" i="7"/>
  <c r="AI7231" i="7"/>
  <c r="AI6065" i="7"/>
  <c r="AI1682" i="7"/>
  <c r="AI7430" i="7"/>
  <c r="AI1845" i="7"/>
  <c r="AI6405" i="7"/>
  <c r="AI4482" i="7"/>
  <c r="AI4804" i="7"/>
  <c r="AI6064" i="7"/>
  <c r="AI5703" i="7"/>
  <c r="AI4640" i="7"/>
  <c r="AI1122" i="7"/>
  <c r="AI5337" i="7"/>
  <c r="AI7230" i="7"/>
  <c r="AI1313" i="7"/>
  <c r="AI2539" i="7"/>
  <c r="AI391" i="7"/>
  <c r="AI3074" i="7"/>
  <c r="AI390" i="7"/>
  <c r="AI784" i="7"/>
  <c r="AI6739" i="7"/>
  <c r="AI6738" i="7"/>
  <c r="AI2538" i="7"/>
  <c r="AI4967" i="7"/>
  <c r="AI602" i="7"/>
  <c r="AI7429" i="7"/>
  <c r="AI5336" i="7"/>
  <c r="AI1844" i="7"/>
  <c r="AI1681" i="7"/>
  <c r="AI5870" i="7"/>
  <c r="AI245" i="7"/>
  <c r="AI2720" i="7"/>
  <c r="AI6900" i="7"/>
  <c r="AI2046" i="7"/>
  <c r="AI2719" i="7"/>
  <c r="AI6404" i="7"/>
  <c r="AI5869" i="7"/>
  <c r="AI4481" i="7"/>
  <c r="AI6063" i="7"/>
  <c r="AI7071" i="7"/>
  <c r="AI1680" i="7"/>
  <c r="AI2718" i="7"/>
  <c r="AI1843" i="7"/>
  <c r="AI3941" i="7"/>
  <c r="AI6574" i="7"/>
  <c r="AI2537" i="7"/>
  <c r="AI4803" i="7"/>
  <c r="AI4639" i="7"/>
  <c r="AI6737" i="7"/>
  <c r="AI244" i="7"/>
  <c r="AI5702" i="7"/>
  <c r="AI5868" i="7"/>
  <c r="AI7428" i="7"/>
  <c r="AI4638" i="7"/>
  <c r="AI1501" i="7"/>
  <c r="AI3450" i="7"/>
  <c r="AI6227" i="7"/>
  <c r="AI5335" i="7"/>
  <c r="AI389" i="7"/>
  <c r="AI2045" i="7"/>
  <c r="AI2384" i="7"/>
  <c r="AI5513" i="7"/>
  <c r="AI942" i="7"/>
  <c r="AI6736" i="7"/>
  <c r="AI3618" i="7"/>
  <c r="AI1679" i="7"/>
  <c r="AI5334" i="7"/>
  <c r="AI1312" i="7"/>
  <c r="AI6403" i="7"/>
  <c r="AI6062" i="7"/>
  <c r="AI6061" i="7"/>
  <c r="AI4120" i="7"/>
  <c r="AI5512" i="7"/>
  <c r="AI3280" i="7"/>
  <c r="AI5867" i="7"/>
  <c r="AI4966" i="7"/>
  <c r="AI5333" i="7"/>
  <c r="AI601" i="7"/>
  <c r="AI6060" i="7"/>
  <c r="AI4480" i="7"/>
  <c r="AI6226" i="7"/>
  <c r="AI1842" i="7"/>
  <c r="AI2217" i="7"/>
  <c r="AI2044" i="7"/>
  <c r="AI1678" i="7"/>
  <c r="AI5145" i="7"/>
  <c r="AI3449" i="7"/>
  <c r="AI3279" i="7"/>
  <c r="AI2043" i="7"/>
  <c r="AI3448" i="7"/>
  <c r="AI2536" i="7"/>
  <c r="AI941" i="7"/>
  <c r="AI5866" i="7"/>
  <c r="AI4965" i="7"/>
  <c r="AI4637" i="7"/>
  <c r="AI5144" i="7"/>
  <c r="AI77" i="7"/>
  <c r="AI2216" i="7"/>
  <c r="AI1677" i="7"/>
  <c r="AI1500" i="7"/>
  <c r="AI1121" i="7"/>
  <c r="AI600" i="7"/>
  <c r="AI6573" i="7"/>
  <c r="AI5865" i="7"/>
  <c r="AI4119" i="7"/>
  <c r="AI7229" i="7"/>
  <c r="AI6225" i="7"/>
  <c r="AI5864" i="7"/>
  <c r="AI2383" i="7"/>
  <c r="AI3617" i="7"/>
  <c r="AI5332" i="7"/>
  <c r="AI7228" i="7"/>
  <c r="AI3778" i="7"/>
  <c r="AI4964" i="7"/>
  <c r="AI2717" i="7"/>
  <c r="AI2881" i="7"/>
  <c r="AI2382" i="7"/>
  <c r="AI6899" i="7"/>
  <c r="AI7427" i="7"/>
  <c r="AI4479" i="7"/>
  <c r="AI5143" i="7"/>
  <c r="AI4295" i="7"/>
  <c r="AI4802" i="7"/>
  <c r="AI2215" i="7"/>
  <c r="AI6224" i="7"/>
  <c r="AI2042" i="7"/>
  <c r="AI1499" i="7"/>
  <c r="AI2535" i="7"/>
  <c r="AI5142" i="7"/>
  <c r="AI2214" i="7"/>
  <c r="AI5141" i="7"/>
  <c r="AI3447" i="7"/>
  <c r="AI2381" i="7"/>
  <c r="AI2534" i="7"/>
  <c r="AI2380" i="7"/>
  <c r="AI3777" i="7"/>
  <c r="AI3616" i="7"/>
  <c r="AI2041" i="7"/>
  <c r="AI2213" i="7"/>
  <c r="AI6223" i="7"/>
  <c r="AI3278" i="7"/>
  <c r="AI5511" i="7"/>
  <c r="AI4478" i="7"/>
  <c r="AI3073" i="7"/>
  <c r="AI6059" i="7"/>
  <c r="AI5140" i="7"/>
  <c r="AI1120" i="7"/>
  <c r="AI1119" i="7"/>
  <c r="AI3277" i="7"/>
  <c r="AI6898" i="7"/>
  <c r="AI76" i="7"/>
  <c r="AI6735" i="7"/>
  <c r="AI7426" i="7"/>
  <c r="AI6402" i="7"/>
  <c r="AI1841" i="7"/>
  <c r="AI2040" i="7"/>
  <c r="AI6572" i="7"/>
  <c r="AI388" i="7"/>
  <c r="AI3940" i="7"/>
  <c r="AI3615" i="7"/>
  <c r="AI7227" i="7"/>
  <c r="AI7425" i="7"/>
  <c r="AI6401" i="7"/>
  <c r="AI2533" i="7"/>
  <c r="AI4294" i="7"/>
  <c r="AI2880" i="7"/>
  <c r="AI3614" i="7"/>
  <c r="AI599" i="7"/>
  <c r="AI598" i="7"/>
  <c r="AI5863" i="7"/>
  <c r="AI783" i="7"/>
  <c r="AI4963" i="7"/>
  <c r="AI7070" i="7"/>
  <c r="AI5862" i="7"/>
  <c r="AI5510" i="7"/>
  <c r="AI6058" i="7"/>
  <c r="AI7069" i="7"/>
  <c r="AI782" i="7"/>
  <c r="AI2039" i="7"/>
  <c r="AI6897" i="7"/>
  <c r="AI6222" i="7"/>
  <c r="AI597" i="7"/>
  <c r="AI387" i="7"/>
  <c r="AI7424" i="7"/>
  <c r="AI2379" i="7"/>
  <c r="AI2212" i="7"/>
  <c r="AI781" i="7"/>
  <c r="AI3939" i="7"/>
  <c r="AI7423" i="7"/>
  <c r="AI7226" i="7"/>
  <c r="AI1498" i="7"/>
  <c r="AI6057" i="7"/>
  <c r="AI4118" i="7"/>
  <c r="AI7225" i="7"/>
  <c r="AI5701" i="7"/>
  <c r="AI3072" i="7"/>
  <c r="AI6896" i="7"/>
  <c r="AI4477" i="7"/>
  <c r="AI7068" i="7"/>
  <c r="AI3071" i="7"/>
  <c r="AI243" i="7"/>
  <c r="AI2879" i="7"/>
  <c r="AI2378" i="7"/>
  <c r="AI596" i="7"/>
  <c r="AI6400" i="7"/>
  <c r="AI5861" i="7"/>
  <c r="AI780" i="7"/>
  <c r="AI595" i="7"/>
  <c r="AI3446" i="7"/>
  <c r="AI3938" i="7"/>
  <c r="AI4801" i="7"/>
  <c r="AI3613" i="7"/>
  <c r="AI5860" i="7"/>
  <c r="AI5331" i="7"/>
  <c r="AI2532" i="7"/>
  <c r="AI7224" i="7"/>
  <c r="AI1311" i="7"/>
  <c r="AI2038" i="7"/>
  <c r="AI7067" i="7"/>
  <c r="AI940" i="7"/>
  <c r="AI242" i="7"/>
  <c r="AI4636" i="7"/>
  <c r="AI5700" i="7"/>
  <c r="AI3937" i="7"/>
  <c r="AI6399" i="7"/>
  <c r="AI6895" i="7"/>
  <c r="AI6398" i="7"/>
  <c r="AI2878" i="7"/>
  <c r="AI7223" i="7"/>
  <c r="AI6734" i="7"/>
  <c r="AI2211" i="7"/>
  <c r="AI2377" i="7"/>
  <c r="AI7222" i="7"/>
  <c r="AI3612" i="7"/>
  <c r="AI4476" i="7"/>
  <c r="AI5859" i="7"/>
  <c r="AI5330" i="7"/>
  <c r="AI4635" i="7"/>
  <c r="AI3936" i="7"/>
  <c r="AI1676" i="7"/>
  <c r="AI4117" i="7"/>
  <c r="AI594" i="7"/>
  <c r="AI4293" i="7"/>
  <c r="AI4962" i="7"/>
  <c r="AI1675" i="7"/>
  <c r="AI6571" i="7"/>
  <c r="AI6570" i="7"/>
  <c r="AI6569" i="7"/>
  <c r="AI4961" i="7"/>
  <c r="AI1840" i="7"/>
  <c r="AI6221" i="7"/>
  <c r="AI3776" i="7"/>
  <c r="AI3445" i="7"/>
  <c r="AI5699" i="7"/>
  <c r="AI2531" i="7"/>
  <c r="AI3775" i="7"/>
  <c r="AI6056" i="7"/>
  <c r="AI1310" i="7"/>
  <c r="AI2530" i="7"/>
  <c r="AI2037" i="7"/>
  <c r="AI7066" i="7"/>
  <c r="AI5698" i="7"/>
  <c r="AI3611" i="7"/>
  <c r="AI4475" i="7"/>
  <c r="AI779" i="7"/>
  <c r="AI593" i="7"/>
  <c r="AI5329" i="7"/>
  <c r="AI3935" i="7"/>
  <c r="AI5139" i="7"/>
  <c r="AI6220" i="7"/>
  <c r="AI5509" i="7"/>
  <c r="AI6397" i="7"/>
  <c r="AI241" i="7"/>
  <c r="AI2716" i="7"/>
  <c r="AI7221" i="7"/>
  <c r="AI1674" i="7"/>
  <c r="AI75" i="7"/>
  <c r="AI6396" i="7"/>
  <c r="AI1497" i="7"/>
  <c r="AI592" i="7"/>
  <c r="AI2877" i="7"/>
  <c r="AI6055" i="7"/>
  <c r="AI5328" i="7"/>
  <c r="AI3276" i="7"/>
  <c r="AI2210" i="7"/>
  <c r="AI3610" i="7"/>
  <c r="AI939" i="7"/>
  <c r="AI240" i="7"/>
  <c r="AI4474" i="7"/>
  <c r="AI386" i="7"/>
  <c r="AI385" i="7"/>
  <c r="AI2529" i="7"/>
  <c r="AI5508" i="7"/>
  <c r="AI4634" i="7"/>
  <c r="AI2209" i="7"/>
  <c r="AI5327" i="7"/>
  <c r="AI1673" i="7"/>
  <c r="AI2876" i="7"/>
  <c r="AI2528" i="7"/>
  <c r="AI1839" i="7"/>
  <c r="AI3444" i="7"/>
  <c r="AI4116" i="7"/>
  <c r="AI938" i="7"/>
  <c r="AI1309" i="7"/>
  <c r="AI3443" i="7"/>
  <c r="AI1308" i="7"/>
  <c r="AI6568" i="7"/>
  <c r="AI2875" i="7"/>
  <c r="AI6894" i="7"/>
  <c r="AI74" i="7"/>
  <c r="AI1672" i="7"/>
  <c r="AI5138" i="7"/>
  <c r="AI6733" i="7"/>
  <c r="AI3275" i="7"/>
  <c r="AI6732" i="7"/>
  <c r="AI3070" i="7"/>
  <c r="AI7065" i="7"/>
  <c r="AI5697" i="7"/>
  <c r="AI4633" i="7"/>
  <c r="AI6219" i="7"/>
  <c r="AI778" i="7"/>
  <c r="AI384" i="7"/>
  <c r="AI4292" i="7"/>
  <c r="AI5326" i="7"/>
  <c r="AI4800" i="7"/>
  <c r="AI1118" i="7"/>
  <c r="AI5137" i="7"/>
  <c r="AI1117" i="7"/>
  <c r="AI591" i="7"/>
  <c r="AI1307" i="7"/>
  <c r="AI4632" i="7"/>
  <c r="AI3069" i="7"/>
  <c r="AI2874" i="7"/>
  <c r="AI73" i="7"/>
  <c r="AI3274" i="7"/>
  <c r="AI7220" i="7"/>
  <c r="AI5696" i="7"/>
  <c r="AI6054" i="7"/>
  <c r="AI383" i="7"/>
  <c r="AI4960" i="7"/>
  <c r="AI4473" i="7"/>
  <c r="AI3934" i="7"/>
  <c r="AI4115" i="7"/>
  <c r="AI4114" i="7"/>
  <c r="AI6218" i="7"/>
  <c r="AI6893" i="7"/>
  <c r="AI1671" i="7"/>
  <c r="AI1670" i="7"/>
  <c r="AI2376" i="7"/>
  <c r="AI6892" i="7"/>
  <c r="AI2375" i="7"/>
  <c r="AI2527" i="7"/>
  <c r="AI3933" i="7"/>
  <c r="AI1496" i="7"/>
  <c r="AI6053" i="7"/>
  <c r="AI1669" i="7"/>
  <c r="AI1668" i="7"/>
  <c r="AI1667" i="7"/>
  <c r="AI590" i="7"/>
  <c r="AI777" i="7"/>
  <c r="AI6052" i="7"/>
  <c r="AI5136" i="7"/>
  <c r="AI776" i="7"/>
  <c r="AI6395" i="7"/>
  <c r="AI5858" i="7"/>
  <c r="AI1306" i="7"/>
  <c r="AI239" i="7"/>
  <c r="AI6394" i="7"/>
  <c r="AI1305" i="7"/>
  <c r="AI4959" i="7"/>
  <c r="AI7064" i="7"/>
  <c r="AI72" i="7"/>
  <c r="AI5325" i="7"/>
  <c r="AI4113" i="7"/>
  <c r="AI5324" i="7"/>
  <c r="AI589" i="7"/>
  <c r="AI5507" i="7"/>
  <c r="AI2715" i="7"/>
  <c r="AI1838" i="7"/>
  <c r="AI6051" i="7"/>
  <c r="AI7063" i="7"/>
  <c r="AI2208" i="7"/>
  <c r="AI382" i="7"/>
  <c r="AI1837" i="7"/>
  <c r="AI2526" i="7"/>
  <c r="AI1666" i="7"/>
  <c r="AI4472" i="7"/>
  <c r="AI4958" i="7"/>
  <c r="AI6393" i="7"/>
  <c r="AI3609" i="7"/>
  <c r="AI5323" i="7"/>
  <c r="AI2207" i="7"/>
  <c r="AI4957" i="7"/>
  <c r="AI1304" i="7"/>
  <c r="AI588" i="7"/>
  <c r="AI2036" i="7"/>
  <c r="AI7219" i="7"/>
  <c r="AI5322" i="7"/>
  <c r="AI2525" i="7"/>
  <c r="AI7218" i="7"/>
  <c r="AI4112" i="7"/>
  <c r="AI4799" i="7"/>
  <c r="AI6050" i="7"/>
  <c r="AI5695" i="7"/>
  <c r="AI2035" i="7"/>
  <c r="AI1495" i="7"/>
  <c r="AI6392" i="7"/>
  <c r="AI6049" i="7"/>
  <c r="AI2374" i="7"/>
  <c r="AI6391" i="7"/>
  <c r="AI7217" i="7"/>
  <c r="AI7216" i="7"/>
  <c r="AI2206" i="7"/>
  <c r="AI6390" i="7"/>
  <c r="AI7215" i="7"/>
  <c r="AI6048" i="7"/>
  <c r="AI937" i="7"/>
  <c r="AI6891" i="7"/>
  <c r="AI3932" i="7"/>
  <c r="AI5321" i="7"/>
  <c r="AI4631" i="7"/>
  <c r="AI5857" i="7"/>
  <c r="AI3273" i="7"/>
  <c r="AI775" i="7"/>
  <c r="AI2205" i="7"/>
  <c r="AI5694" i="7"/>
  <c r="AI6890" i="7"/>
  <c r="AI1494" i="7"/>
  <c r="AI2034" i="7"/>
  <c r="AI5135" i="7"/>
  <c r="AI2873" i="7"/>
  <c r="AI4630" i="7"/>
  <c r="AI2524" i="7"/>
  <c r="AI774" i="7"/>
  <c r="AI6389" i="7"/>
  <c r="AI2872" i="7"/>
  <c r="AI71" i="7"/>
  <c r="AI3442" i="7"/>
  <c r="AI3774" i="7"/>
  <c r="AI2871" i="7"/>
  <c r="AI1836" i="7"/>
  <c r="AI6047" i="7"/>
  <c r="AI3608" i="7"/>
  <c r="AI936" i="7"/>
  <c r="AI5320" i="7"/>
  <c r="AI381" i="7"/>
  <c r="AI7062" i="7"/>
  <c r="AI6388" i="7"/>
  <c r="AI6567" i="7"/>
  <c r="AI380" i="7"/>
  <c r="AI1665" i="7"/>
  <c r="AI5319" i="7"/>
  <c r="AI5318" i="7"/>
  <c r="AI3068" i="7"/>
  <c r="AI5856" i="7"/>
  <c r="AI2870" i="7"/>
  <c r="AI4798" i="7"/>
  <c r="AI3931" i="7"/>
  <c r="AI773" i="7"/>
  <c r="AI5317" i="7"/>
  <c r="AI6046" i="7"/>
  <c r="AI2869" i="7"/>
  <c r="AI6387" i="7"/>
  <c r="AI4471" i="7"/>
  <c r="AI6386" i="7"/>
  <c r="AI3272" i="7"/>
  <c r="AI1303" i="7"/>
  <c r="AI587" i="7"/>
  <c r="AI935" i="7"/>
  <c r="AI5134" i="7"/>
  <c r="AI4111" i="7"/>
  <c r="AI3930" i="7"/>
  <c r="AI7061" i="7"/>
  <c r="AI5316" i="7"/>
  <c r="AI2033" i="7"/>
  <c r="AI5855" i="7"/>
  <c r="AI1302" i="7"/>
  <c r="AI2032" i="7"/>
  <c r="AI6045" i="7"/>
  <c r="AI3271" i="7"/>
  <c r="AI2031" i="7"/>
  <c r="AI3607" i="7"/>
  <c r="AI2868" i="7"/>
  <c r="AI2030" i="7"/>
  <c r="AI1493" i="7"/>
  <c r="AI5315" i="7"/>
  <c r="AI2373" i="7"/>
  <c r="AI2523" i="7"/>
  <c r="AI2867" i="7"/>
  <c r="AI3773" i="7"/>
  <c r="AI4291" i="7"/>
  <c r="AI5693" i="7"/>
  <c r="AI6385" i="7"/>
  <c r="AI586" i="7"/>
  <c r="AI5314" i="7"/>
  <c r="AI2204" i="7"/>
  <c r="AI5692" i="7"/>
  <c r="AI2714" i="7"/>
  <c r="AI2522" i="7"/>
  <c r="AI6044" i="7"/>
  <c r="AI3441" i="7"/>
  <c r="AI6217" i="7"/>
  <c r="AI2029" i="7"/>
  <c r="AI4110" i="7"/>
  <c r="AI2203" i="7"/>
  <c r="AI4956" i="7"/>
  <c r="AI3270" i="7"/>
  <c r="AI1492" i="7"/>
  <c r="AI4109" i="7"/>
  <c r="AI3606" i="7"/>
  <c r="AI2866" i="7"/>
  <c r="AI70" i="7"/>
  <c r="AI379" i="7"/>
  <c r="AI1301" i="7"/>
  <c r="AI5854" i="7"/>
  <c r="AI1835" i="7"/>
  <c r="AI3067" i="7"/>
  <c r="AI5313" i="7"/>
  <c r="AI4629" i="7"/>
  <c r="AI4628" i="7"/>
  <c r="AI5506" i="7"/>
  <c r="AI4955" i="7"/>
  <c r="AI1491" i="7"/>
  <c r="AI2202" i="7"/>
  <c r="AI6216" i="7"/>
  <c r="AI6043" i="7"/>
  <c r="AI3929" i="7"/>
  <c r="AI3269" i="7"/>
  <c r="AI2372" i="7"/>
  <c r="AI238" i="7"/>
  <c r="AI2371" i="7"/>
  <c r="AI5312" i="7"/>
  <c r="AI6384" i="7"/>
  <c r="AI3268" i="7"/>
  <c r="AI6383" i="7"/>
  <c r="AI772" i="7"/>
  <c r="AI7060" i="7"/>
  <c r="AI7422" i="7"/>
  <c r="AI1490" i="7"/>
  <c r="AI5505" i="7"/>
  <c r="AI1664" i="7"/>
  <c r="AI585" i="7"/>
  <c r="AI6889" i="7"/>
  <c r="AI2865" i="7"/>
  <c r="AI6215" i="7"/>
  <c r="AI1300" i="7"/>
  <c r="AI5311" i="7"/>
  <c r="AI3928" i="7"/>
  <c r="AI1299" i="7"/>
  <c r="AI4954" i="7"/>
  <c r="AI2864" i="7"/>
  <c r="AI6382" i="7"/>
  <c r="AI5853" i="7"/>
  <c r="AI5504" i="7"/>
  <c r="AI584" i="7"/>
  <c r="AI4953" i="7"/>
  <c r="AI378" i="7"/>
  <c r="AI4470" i="7"/>
  <c r="AI5133" i="7"/>
  <c r="AI5310" i="7"/>
  <c r="AI69" i="7"/>
  <c r="AI7059" i="7"/>
  <c r="AI583" i="7"/>
  <c r="AI6214" i="7"/>
  <c r="AI2370" i="7"/>
  <c r="AI1489" i="7"/>
  <c r="AI3066" i="7"/>
  <c r="AI4952" i="7"/>
  <c r="AI2713" i="7"/>
  <c r="AI6731" i="7"/>
  <c r="AI1663" i="7"/>
  <c r="AI3605" i="7"/>
  <c r="AI582" i="7"/>
  <c r="AI1662" i="7"/>
  <c r="AI5691" i="7"/>
  <c r="AI2369" i="7"/>
  <c r="AI2863" i="7"/>
  <c r="AI2712" i="7"/>
  <c r="AI5132" i="7"/>
  <c r="AI7214" i="7"/>
  <c r="AI581" i="7"/>
  <c r="AI1661" i="7"/>
  <c r="AI2521" i="7"/>
  <c r="AI1298" i="7"/>
  <c r="AI2520" i="7"/>
  <c r="AI1116" i="7"/>
  <c r="AI1660" i="7"/>
  <c r="AI6042" i="7"/>
  <c r="AI1488" i="7"/>
  <c r="AI4951" i="7"/>
  <c r="AI4950" i="7"/>
  <c r="AI5131" i="7"/>
  <c r="AI1115" i="7"/>
  <c r="AI4290" i="7"/>
  <c r="AI4469" i="7"/>
  <c r="AI4797" i="7"/>
  <c r="AI2862" i="7"/>
  <c r="AI4289" i="7"/>
  <c r="AI934" i="7"/>
  <c r="AI7421" i="7"/>
  <c r="AI5503" i="7"/>
  <c r="AI377" i="7"/>
  <c r="AI4468" i="7"/>
  <c r="AI4949" i="7"/>
  <c r="AI3065" i="7"/>
  <c r="AI4467" i="7"/>
  <c r="AI1114" i="7"/>
  <c r="AI1659" i="7"/>
  <c r="AI6730" i="7"/>
  <c r="AI3927" i="7"/>
  <c r="AI1297" i="7"/>
  <c r="AI4627" i="7"/>
  <c r="AI5852" i="7"/>
  <c r="AI4288" i="7"/>
  <c r="AI376" i="7"/>
  <c r="AI4948" i="7"/>
  <c r="AI3440" i="7"/>
  <c r="AI1296" i="7"/>
  <c r="AI6041" i="7"/>
  <c r="AI2201" i="7"/>
  <c r="AI1113" i="7"/>
  <c r="AI2200" i="7"/>
  <c r="AI5690" i="7"/>
  <c r="AI2861" i="7"/>
  <c r="AI933" i="7"/>
  <c r="AI2519" i="7"/>
  <c r="AI6040" i="7"/>
  <c r="AI1295" i="7"/>
  <c r="AI4466" i="7"/>
  <c r="AI6729" i="7"/>
  <c r="AI1834" i="7"/>
  <c r="AI375" i="7"/>
  <c r="AI3064" i="7"/>
  <c r="AI6888" i="7"/>
  <c r="AI68" i="7"/>
  <c r="AI6566" i="7"/>
  <c r="AI7420" i="7"/>
  <c r="AI5689" i="7"/>
  <c r="AI2518" i="7"/>
  <c r="AI237" i="7"/>
  <c r="AI1658" i="7"/>
  <c r="AI5502" i="7"/>
  <c r="AI2711" i="7"/>
  <c r="AI5130" i="7"/>
  <c r="AI1294" i="7"/>
  <c r="AI3063" i="7"/>
  <c r="AI1487" i="7"/>
  <c r="AI3439" i="7"/>
  <c r="AI67" i="7"/>
  <c r="AI2517" i="7"/>
  <c r="AI7058" i="7"/>
  <c r="AI1293" i="7"/>
  <c r="AI7419" i="7"/>
  <c r="AI4626" i="7"/>
  <c r="AI580" i="7"/>
  <c r="AI4625" i="7"/>
  <c r="AI3438" i="7"/>
  <c r="AI2516" i="7"/>
  <c r="AI5851" i="7"/>
  <c r="AI236" i="7"/>
  <c r="AI2368" i="7"/>
  <c r="AI4465" i="7"/>
  <c r="AI6728" i="7"/>
  <c r="AI1292" i="7"/>
  <c r="AI771" i="7"/>
  <c r="AI3604" i="7"/>
  <c r="AI2028" i="7"/>
  <c r="AI4464" i="7"/>
  <c r="AI2027" i="7"/>
  <c r="AI2860" i="7"/>
  <c r="AI3926" i="7"/>
  <c r="AI2710" i="7"/>
  <c r="AI770" i="7"/>
  <c r="AI66" i="7"/>
  <c r="AI5309" i="7"/>
  <c r="AI3062" i="7"/>
  <c r="AI7418" i="7"/>
  <c r="AI2859" i="7"/>
  <c r="AI2515" i="7"/>
  <c r="AI2709" i="7"/>
  <c r="AI5308" i="7"/>
  <c r="AI3437" i="7"/>
  <c r="AI1486" i="7"/>
  <c r="AI2199" i="7"/>
  <c r="AI235" i="7"/>
  <c r="AI1657" i="7"/>
  <c r="AI6565" i="7"/>
  <c r="AI4287" i="7"/>
  <c r="AI3267" i="7"/>
  <c r="AI932" i="7"/>
  <c r="AI3603" i="7"/>
  <c r="AI3266" i="7"/>
  <c r="AI6213" i="7"/>
  <c r="AI5307" i="7"/>
  <c r="AI5850" i="7"/>
  <c r="AI931" i="7"/>
  <c r="AI4624" i="7"/>
  <c r="AI6727" i="7"/>
  <c r="AI930" i="7"/>
  <c r="AI3265" i="7"/>
  <c r="AI7057" i="7"/>
  <c r="AI6212" i="7"/>
  <c r="AI5688" i="7"/>
  <c r="AI2026" i="7"/>
  <c r="AI3772" i="7"/>
  <c r="AI4623" i="7"/>
  <c r="AI4622" i="7"/>
  <c r="AI2198" i="7"/>
  <c r="AI6887" i="7"/>
  <c r="AI4463" i="7"/>
  <c r="AI3061" i="7"/>
  <c r="AI5687" i="7"/>
  <c r="AI374" i="7"/>
  <c r="AI5306" i="7"/>
  <c r="AI5686" i="7"/>
  <c r="AI4108" i="7"/>
  <c r="AI3602" i="7"/>
  <c r="AI3601" i="7"/>
  <c r="AI3264" i="7"/>
  <c r="AI65" i="7"/>
  <c r="AI5501" i="7"/>
  <c r="AI64" i="7"/>
  <c r="AI6726" i="7"/>
  <c r="AI4462" i="7"/>
  <c r="AI6886" i="7"/>
  <c r="AI4461" i="7"/>
  <c r="AI1112" i="7"/>
  <c r="AI3060" i="7"/>
  <c r="AI2858" i="7"/>
  <c r="AI5685" i="7"/>
  <c r="AI3925" i="7"/>
  <c r="AI5500" i="7"/>
  <c r="AI63" i="7"/>
  <c r="AI4460" i="7"/>
  <c r="AI2857" i="7"/>
  <c r="AI4947" i="7"/>
  <c r="AI3771" i="7"/>
  <c r="AI7213" i="7"/>
  <c r="AI6039" i="7"/>
  <c r="AI1291" i="7"/>
  <c r="AI4946" i="7"/>
  <c r="AI6564" i="7"/>
  <c r="AI7212" i="7"/>
  <c r="AI6563" i="7"/>
  <c r="AI7211" i="7"/>
  <c r="AI6381" i="7"/>
  <c r="AI2514" i="7"/>
  <c r="AI234" i="7"/>
  <c r="AI929" i="7"/>
  <c r="AI3059" i="7"/>
  <c r="AI928" i="7"/>
  <c r="AI2367" i="7"/>
  <c r="AI2025" i="7"/>
  <c r="AI2197" i="7"/>
  <c r="AI7417" i="7"/>
  <c r="AI6038" i="7"/>
  <c r="AI4945" i="7"/>
  <c r="AI373" i="7"/>
  <c r="AI2856" i="7"/>
  <c r="AI2024" i="7"/>
  <c r="AI3924" i="7"/>
  <c r="AI5684" i="7"/>
  <c r="AI579" i="7"/>
  <c r="AI4621" i="7"/>
  <c r="AI3600" i="7"/>
  <c r="AI1833" i="7"/>
  <c r="AI1111" i="7"/>
  <c r="AI7416" i="7"/>
  <c r="AI3058" i="7"/>
  <c r="AI3599" i="7"/>
  <c r="AI2708" i="7"/>
  <c r="AI2366" i="7"/>
  <c r="AI233" i="7"/>
  <c r="AI6725" i="7"/>
  <c r="AI3598" i="7"/>
  <c r="AI1485" i="7"/>
  <c r="AI4459" i="7"/>
  <c r="AI2707" i="7"/>
  <c r="AI6724" i="7"/>
  <c r="AI2023" i="7"/>
  <c r="AI3263" i="7"/>
  <c r="AI232" i="7"/>
  <c r="AI2513" i="7"/>
  <c r="AI231" i="7"/>
  <c r="AI3436" i="7"/>
  <c r="AI4796" i="7"/>
  <c r="AI2196" i="7"/>
  <c r="AI927" i="7"/>
  <c r="AI230" i="7"/>
  <c r="AI5849" i="7"/>
  <c r="AI62" i="7"/>
  <c r="AI2855" i="7"/>
  <c r="AI1110" i="7"/>
  <c r="AI1832" i="7"/>
  <c r="AI3262" i="7"/>
  <c r="AI1484" i="7"/>
  <c r="AI3435" i="7"/>
  <c r="AI2365" i="7"/>
  <c r="AI1109" i="7"/>
  <c r="AI3923" i="7"/>
  <c r="AI5305" i="7"/>
  <c r="AI3922" i="7"/>
  <c r="AI1108" i="7"/>
  <c r="AI5129" i="7"/>
  <c r="AI7056" i="7"/>
  <c r="AI4458" i="7"/>
  <c r="AI1290" i="7"/>
  <c r="AI4286" i="7"/>
  <c r="AI3921" i="7"/>
  <c r="AI229" i="7"/>
  <c r="AI6037" i="7"/>
  <c r="AI2022" i="7"/>
  <c r="AI5683" i="7"/>
  <c r="AI4107" i="7"/>
  <c r="AI6885" i="7"/>
  <c r="AI7210" i="7"/>
  <c r="AI3057" i="7"/>
  <c r="AI228" i="7"/>
  <c r="AI6380" i="7"/>
  <c r="AI5304" i="7"/>
  <c r="AI2364" i="7"/>
  <c r="AI2512" i="7"/>
  <c r="AI61" i="7"/>
  <c r="AI3597" i="7"/>
  <c r="AI2195" i="7"/>
  <c r="AI2706" i="7"/>
  <c r="AI1483" i="7"/>
  <c r="AI7209" i="7"/>
  <c r="AI60" i="7"/>
  <c r="AI6562" i="7"/>
  <c r="AI6379" i="7"/>
  <c r="AI3770" i="7"/>
  <c r="AI578" i="7"/>
  <c r="AI2363" i="7"/>
  <c r="AI769" i="7"/>
  <c r="AI5682" i="7"/>
  <c r="AI1107" i="7"/>
  <c r="AI4944" i="7"/>
  <c r="AI4620" i="7"/>
  <c r="AI5499" i="7"/>
  <c r="AI6036" i="7"/>
  <c r="AI2362" i="7"/>
  <c r="AI59" i="7"/>
  <c r="AI5681" i="7"/>
  <c r="AI926" i="7"/>
  <c r="AI7055" i="7"/>
  <c r="AI6561" i="7"/>
  <c r="AI4285" i="7"/>
  <c r="AI5680" i="7"/>
  <c r="AI6035" i="7"/>
  <c r="AI6884" i="7"/>
  <c r="AI5128" i="7"/>
  <c r="AI3769" i="7"/>
  <c r="AI6560" i="7"/>
  <c r="AI4106" i="7"/>
  <c r="AI5498" i="7"/>
  <c r="AI2021" i="7"/>
  <c r="AI2020" i="7"/>
  <c r="AI3056" i="7"/>
  <c r="AI5127" i="7"/>
  <c r="AI1482" i="7"/>
  <c r="AI2019" i="7"/>
  <c r="AI1481" i="7"/>
  <c r="AI577" i="7"/>
  <c r="AI5126" i="7"/>
  <c r="AI1656" i="7"/>
  <c r="AI4795" i="7"/>
  <c r="AI2511" i="7"/>
  <c r="AI6378" i="7"/>
  <c r="AI3920" i="7"/>
  <c r="AI3261" i="7"/>
  <c r="AI4619" i="7"/>
  <c r="AI768" i="7"/>
  <c r="AI1289" i="7"/>
  <c r="AI3260" i="7"/>
  <c r="AI6723" i="7"/>
  <c r="AI4943" i="7"/>
  <c r="AI3768" i="7"/>
  <c r="AI3259" i="7"/>
  <c r="AI6722" i="7"/>
  <c r="AI1288" i="7"/>
  <c r="AI4284" i="7"/>
  <c r="AI5679" i="7"/>
  <c r="AI3767" i="7"/>
  <c r="AI5125" i="7"/>
  <c r="AI3258" i="7"/>
  <c r="AI4283" i="7"/>
  <c r="AI6721" i="7"/>
  <c r="AI6720" i="7"/>
  <c r="AI1287" i="7"/>
  <c r="AI2705" i="7"/>
  <c r="AI3257" i="7"/>
  <c r="AI2854" i="7"/>
  <c r="AI6883" i="7"/>
  <c r="AI6882" i="7"/>
  <c r="AI372" i="7"/>
  <c r="AI5303" i="7"/>
  <c r="AI4282" i="7"/>
  <c r="AI1480" i="7"/>
  <c r="AI7415" i="7"/>
  <c r="AI2361" i="7"/>
  <c r="AI6377" i="7"/>
  <c r="AI6376" i="7"/>
  <c r="AI925" i="7"/>
  <c r="AI6881" i="7"/>
  <c r="AI7208" i="7"/>
  <c r="AI1479" i="7"/>
  <c r="AI2704" i="7"/>
  <c r="AI7414" i="7"/>
  <c r="AI5678" i="7"/>
  <c r="AI924" i="7"/>
  <c r="AI5848" i="7"/>
  <c r="AI4281" i="7"/>
  <c r="AI2853" i="7"/>
  <c r="AI2194" i="7"/>
  <c r="AI1286" i="7"/>
  <c r="AI923" i="7"/>
  <c r="AI2360" i="7"/>
  <c r="AI5847" i="7"/>
  <c r="AI3434" i="7"/>
  <c r="AI922" i="7"/>
  <c r="AI371" i="7"/>
  <c r="AI6719" i="7"/>
  <c r="AI3055" i="7"/>
  <c r="AI6211" i="7"/>
  <c r="AI2018" i="7"/>
  <c r="AI7207" i="7"/>
  <c r="AI4457" i="7"/>
  <c r="AI2852" i="7"/>
  <c r="AI921" i="7"/>
  <c r="AI4105" i="7"/>
  <c r="AI1831" i="7"/>
  <c r="AI3433" i="7"/>
  <c r="AI6718" i="7"/>
  <c r="AI1655" i="7"/>
  <c r="AI920" i="7"/>
  <c r="AI3256" i="7"/>
  <c r="AI5302" i="7"/>
  <c r="AI576" i="7"/>
  <c r="AI3054" i="7"/>
  <c r="AI6559" i="7"/>
  <c r="AI1830" i="7"/>
  <c r="AI5497" i="7"/>
  <c r="AI1654" i="7"/>
  <c r="AI1285" i="7"/>
  <c r="AI5301" i="7"/>
  <c r="AI4104" i="7"/>
  <c r="AI3919" i="7"/>
  <c r="AI5300" i="7"/>
  <c r="AI4280" i="7"/>
  <c r="AI2703" i="7"/>
  <c r="AI4279" i="7"/>
  <c r="AI227" i="7"/>
  <c r="AI370" i="7"/>
  <c r="AI2017" i="7"/>
  <c r="AI3255" i="7"/>
  <c r="AI2016" i="7"/>
  <c r="AI58" i="7"/>
  <c r="AI5124" i="7"/>
  <c r="AI4942" i="7"/>
  <c r="AI2015" i="7"/>
  <c r="AI575" i="7"/>
  <c r="AI3432" i="7"/>
  <c r="AI2702" i="7"/>
  <c r="AI226" i="7"/>
  <c r="AI5496" i="7"/>
  <c r="AI3431" i="7"/>
  <c r="AI6210" i="7"/>
  <c r="AI4103" i="7"/>
  <c r="AI7413" i="7"/>
  <c r="AI2510" i="7"/>
  <c r="AI1829" i="7"/>
  <c r="AI57" i="7"/>
  <c r="AI3918" i="7"/>
  <c r="AI6880" i="7"/>
  <c r="AI56" i="7"/>
  <c r="AI225" i="7"/>
  <c r="AI1828" i="7"/>
  <c r="AI6209" i="7"/>
  <c r="AI1653" i="7"/>
  <c r="AI2509" i="7"/>
  <c r="AI4794" i="7"/>
  <c r="AI767" i="7"/>
  <c r="AI55" i="7"/>
  <c r="AI5677" i="7"/>
  <c r="AI2701" i="7"/>
  <c r="AI3053" i="7"/>
  <c r="AI7412" i="7"/>
  <c r="AI4102" i="7"/>
  <c r="AI3917" i="7"/>
  <c r="AI1478" i="7"/>
  <c r="AI6558" i="7"/>
  <c r="AI7206" i="7"/>
  <c r="AI3916" i="7"/>
  <c r="AI2700" i="7"/>
  <c r="AI2508" i="7"/>
  <c r="AI224" i="7"/>
  <c r="AI574" i="7"/>
  <c r="AI2507" i="7"/>
  <c r="AI2851" i="7"/>
  <c r="AI4618" i="7"/>
  <c r="AI4617" i="7"/>
  <c r="AI3766" i="7"/>
  <c r="AI7411" i="7"/>
  <c r="AI6717" i="7"/>
  <c r="AI5495" i="7"/>
  <c r="AI1477" i="7"/>
  <c r="AI919" i="7"/>
  <c r="AI3254" i="7"/>
  <c r="AI3765" i="7"/>
  <c r="AI2850" i="7"/>
  <c r="AI223" i="7"/>
  <c r="AI2014" i="7"/>
  <c r="AI5299" i="7"/>
  <c r="AI4793" i="7"/>
  <c r="AI6034" i="7"/>
  <c r="AI2359" i="7"/>
  <c r="AI3596" i="7"/>
  <c r="AI54" i="7"/>
  <c r="AI3253" i="7"/>
  <c r="AI3052" i="7"/>
  <c r="AI3595" i="7"/>
  <c r="AI3915" i="7"/>
  <c r="AI2699" i="7"/>
  <c r="AI4941" i="7"/>
  <c r="AI5846" i="7"/>
  <c r="AI3594" i="7"/>
  <c r="AI3051" i="7"/>
  <c r="AI7205" i="7"/>
  <c r="AI4278" i="7"/>
  <c r="AI2506" i="7"/>
  <c r="AI4456" i="7"/>
  <c r="AI3252" i="7"/>
  <c r="AI3430" i="7"/>
  <c r="AI6557" i="7"/>
  <c r="AI3914" i="7"/>
  <c r="AI573" i="7"/>
  <c r="AI1284" i="7"/>
  <c r="AI6716" i="7"/>
  <c r="AI3764" i="7"/>
  <c r="AI4616" i="7"/>
  <c r="AI4101" i="7"/>
  <c r="AI5494" i="7"/>
  <c r="AI369" i="7"/>
  <c r="AI2849" i="7"/>
  <c r="AI4455" i="7"/>
  <c r="AI2013" i="7"/>
  <c r="AI3429" i="7"/>
  <c r="AI5493" i="7"/>
  <c r="AI4100" i="7"/>
  <c r="AI5492" i="7"/>
  <c r="AI3251" i="7"/>
  <c r="AI7054" i="7"/>
  <c r="AI5491" i="7"/>
  <c r="AI2505" i="7"/>
  <c r="AI3763" i="7"/>
  <c r="AI3913" i="7"/>
  <c r="AI222" i="7"/>
  <c r="AI3593" i="7"/>
  <c r="AI7053" i="7"/>
  <c r="AI3762" i="7"/>
  <c r="AI4454" i="7"/>
  <c r="AI1283" i="7"/>
  <c r="AI1282" i="7"/>
  <c r="AI1281" i="7"/>
  <c r="AI2698" i="7"/>
  <c r="AI7410" i="7"/>
  <c r="AI918" i="7"/>
  <c r="AI221" i="7"/>
  <c r="AI5123" i="7"/>
  <c r="AI5298" i="7"/>
  <c r="AI4099" i="7"/>
  <c r="AI220" i="7"/>
  <c r="AI7409" i="7"/>
  <c r="AI4940" i="7"/>
  <c r="AI6375" i="7"/>
  <c r="AI4939" i="7"/>
  <c r="AI368" i="7"/>
  <c r="AI766" i="7"/>
  <c r="AI7408" i="7"/>
  <c r="AI5490" i="7"/>
  <c r="AI3050" i="7"/>
  <c r="AI7407" i="7"/>
  <c r="AI4098" i="7"/>
  <c r="AI917" i="7"/>
  <c r="AI1476" i="7"/>
  <c r="AI5489" i="7"/>
  <c r="AI4453" i="7"/>
  <c r="AI5488" i="7"/>
  <c r="AI3912" i="7"/>
  <c r="AI4097" i="7"/>
  <c r="AI1475" i="7"/>
  <c r="AI3428" i="7"/>
  <c r="AI2358" i="7"/>
  <c r="AI2697" i="7"/>
  <c r="AI53" i="7"/>
  <c r="AI2357" i="7"/>
  <c r="AI4615" i="7"/>
  <c r="AI6879" i="7"/>
  <c r="AI1827" i="7"/>
  <c r="AI2696" i="7"/>
  <c r="AI52" i="7"/>
  <c r="AI3250" i="7"/>
  <c r="AI7052" i="7"/>
  <c r="AI1826" i="7"/>
  <c r="AI6878" i="7"/>
  <c r="AI7204" i="7"/>
  <c r="AI4614" i="7"/>
  <c r="AI5122" i="7"/>
  <c r="AI4277" i="7"/>
  <c r="AI219" i="7"/>
  <c r="AI7406" i="7"/>
  <c r="AI7051" i="7"/>
  <c r="AI3049" i="7"/>
  <c r="AI2848" i="7"/>
  <c r="AI6208" i="7"/>
  <c r="AI3427" i="7"/>
  <c r="AI2012" i="7"/>
  <c r="AI765" i="7"/>
  <c r="AI6033" i="7"/>
  <c r="AI3761" i="7"/>
  <c r="AI5297" i="7"/>
  <c r="AI6715" i="7"/>
  <c r="AI6877" i="7"/>
  <c r="AI4096" i="7"/>
  <c r="AI3249" i="7"/>
  <c r="AI4276" i="7"/>
  <c r="AI764" i="7"/>
  <c r="AI4792" i="7"/>
  <c r="AI1280" i="7"/>
  <c r="AI3592" i="7"/>
  <c r="AI5676" i="7"/>
  <c r="AI3760" i="7"/>
  <c r="AI218" i="7"/>
  <c r="AI5675" i="7"/>
  <c r="AI1652" i="7"/>
  <c r="AI1106" i="7"/>
  <c r="AI4791" i="7"/>
  <c r="AI2356" i="7"/>
  <c r="AI5845" i="7"/>
  <c r="AI367" i="7"/>
  <c r="AI2355" i="7"/>
  <c r="AI7050" i="7"/>
  <c r="AI5296" i="7"/>
  <c r="AI3048" i="7"/>
  <c r="AI5487" i="7"/>
  <c r="AI5674" i="7"/>
  <c r="AI3911" i="7"/>
  <c r="AI7049" i="7"/>
  <c r="AI3248" i="7"/>
  <c r="AI763" i="7"/>
  <c r="AI5844" i="7"/>
  <c r="AI4790" i="7"/>
  <c r="AI51" i="7"/>
  <c r="AI5673" i="7"/>
  <c r="AI3047" i="7"/>
  <c r="AI1474" i="7"/>
  <c r="AI762" i="7"/>
  <c r="AI5486" i="7"/>
  <c r="AI2193" i="7"/>
  <c r="AI7405" i="7"/>
  <c r="AI572" i="7"/>
  <c r="AI1651" i="7"/>
  <c r="AI6556" i="7"/>
  <c r="AI1473" i="7"/>
  <c r="AI6374" i="7"/>
  <c r="AI761" i="7"/>
  <c r="AI2011" i="7"/>
  <c r="AI1279" i="7"/>
  <c r="AI4789" i="7"/>
  <c r="AI571" i="7"/>
  <c r="AI2504" i="7"/>
  <c r="AI2354" i="7"/>
  <c r="AI6373" i="7"/>
  <c r="AI4613" i="7"/>
  <c r="AI5672" i="7"/>
  <c r="AI6555" i="7"/>
  <c r="AI4938" i="7"/>
  <c r="AI1472" i="7"/>
  <c r="AI366" i="7"/>
  <c r="AI3591" i="7"/>
  <c r="AI5485" i="7"/>
  <c r="AI7404" i="7"/>
  <c r="AI6714" i="7"/>
  <c r="AI5843" i="7"/>
  <c r="AI916" i="7"/>
  <c r="AI6372" i="7"/>
  <c r="AI3590" i="7"/>
  <c r="AI6032" i="7"/>
  <c r="AI2192" i="7"/>
  <c r="AI1105" i="7"/>
  <c r="AI3910" i="7"/>
  <c r="AI5484" i="7"/>
  <c r="AI2847" i="7"/>
  <c r="AI6876" i="7"/>
  <c r="AI3426" i="7"/>
  <c r="AI5295" i="7"/>
  <c r="AI6207" i="7"/>
  <c r="AI1825" i="7"/>
  <c r="AI6371" i="7"/>
  <c r="AI3589" i="7"/>
  <c r="AI6370" i="7"/>
  <c r="AI2695" i="7"/>
  <c r="AI7403" i="7"/>
  <c r="AI5671" i="7"/>
  <c r="AI4612" i="7"/>
  <c r="AI5842" i="7"/>
  <c r="AI2010" i="7"/>
  <c r="AI2694" i="7"/>
  <c r="AI6031" i="7"/>
  <c r="AI6554" i="7"/>
  <c r="AI570" i="7"/>
  <c r="AI5294" i="7"/>
  <c r="AI7203" i="7"/>
  <c r="AI6713" i="7"/>
  <c r="AI2693" i="7"/>
  <c r="AI4095" i="7"/>
  <c r="AI4611" i="7"/>
  <c r="AI6875" i="7"/>
  <c r="AI6030" i="7"/>
  <c r="AI915" i="7"/>
  <c r="AI5483" i="7"/>
  <c r="AI2009" i="7"/>
  <c r="AI7048" i="7"/>
  <c r="AI7047" i="7"/>
  <c r="AI4452" i="7"/>
  <c r="AI3759" i="7"/>
  <c r="AI2008" i="7"/>
  <c r="AI1104" i="7"/>
  <c r="AI1278" i="7"/>
  <c r="AI1824" i="7"/>
  <c r="AI2692" i="7"/>
  <c r="AI4094" i="7"/>
  <c r="AI5293" i="7"/>
  <c r="AI2007" i="7"/>
  <c r="AI760" i="7"/>
  <c r="AI759" i="7"/>
  <c r="AI569" i="7"/>
  <c r="AI2006" i="7"/>
  <c r="AI4937" i="7"/>
  <c r="AI3247" i="7"/>
  <c r="AI3909" i="7"/>
  <c r="AI1103" i="7"/>
  <c r="AI2503" i="7"/>
  <c r="AI50" i="7"/>
  <c r="AI1277" i="7"/>
  <c r="AI2691" i="7"/>
  <c r="AI5670" i="7"/>
  <c r="AI914" i="7"/>
  <c r="AI3425" i="7"/>
  <c r="AI6553" i="7"/>
  <c r="AI2846" i="7"/>
  <c r="AI568" i="7"/>
  <c r="AI2005" i="7"/>
  <c r="AI1276" i="7"/>
  <c r="AI5482" i="7"/>
  <c r="AI1275" i="7"/>
  <c r="AI2353" i="7"/>
  <c r="AI2004" i="7"/>
  <c r="AI6029" i="7"/>
  <c r="AI3908" i="7"/>
  <c r="AI758" i="7"/>
  <c r="AI3046" i="7"/>
  <c r="AI6874" i="7"/>
  <c r="AI3424" i="7"/>
  <c r="AI3907" i="7"/>
  <c r="AI1823" i="7"/>
  <c r="AI3045" i="7"/>
  <c r="AI365" i="7"/>
  <c r="AI2003" i="7"/>
  <c r="AI5841" i="7"/>
  <c r="AI1274" i="7"/>
  <c r="AI4788" i="7"/>
  <c r="AI3588" i="7"/>
  <c r="AI4787" i="7"/>
  <c r="AI5121" i="7"/>
  <c r="AI1471" i="7"/>
  <c r="AI3246" i="7"/>
  <c r="AI6206" i="7"/>
  <c r="AI3423" i="7"/>
  <c r="AI3245" i="7"/>
  <c r="AI2690" i="7"/>
  <c r="AI757" i="7"/>
  <c r="AI1470" i="7"/>
  <c r="AI1650" i="7"/>
  <c r="AI1102" i="7"/>
  <c r="AI6369" i="7"/>
  <c r="AI7202" i="7"/>
  <c r="AI1273" i="7"/>
  <c r="AI7201" i="7"/>
  <c r="AI4786" i="7"/>
  <c r="AI756" i="7"/>
  <c r="AI7402" i="7"/>
  <c r="AI5292" i="7"/>
  <c r="AI4785" i="7"/>
  <c r="AI3244" i="7"/>
  <c r="AI1649" i="7"/>
  <c r="AI1469" i="7"/>
  <c r="AI5481" i="7"/>
  <c r="AI5480" i="7"/>
  <c r="AI2352" i="7"/>
  <c r="AI6368" i="7"/>
  <c r="AI4784" i="7"/>
  <c r="AI7401" i="7"/>
  <c r="AI3044" i="7"/>
  <c r="AI755" i="7"/>
  <c r="AI4093" i="7"/>
  <c r="AI2191" i="7"/>
  <c r="AI1822" i="7"/>
  <c r="AI4783" i="7"/>
  <c r="AI5479" i="7"/>
  <c r="AI5669" i="7"/>
  <c r="AI2351" i="7"/>
  <c r="AI4936" i="7"/>
  <c r="AI4451" i="7"/>
  <c r="AI49" i="7"/>
  <c r="AI5120" i="7"/>
  <c r="AI5668" i="7"/>
  <c r="AI1648" i="7"/>
  <c r="AI1101" i="7"/>
  <c r="AI4610" i="7"/>
  <c r="AI913" i="7"/>
  <c r="AI2002" i="7"/>
  <c r="AI7046" i="7"/>
  <c r="AI4935" i="7"/>
  <c r="AI3043" i="7"/>
  <c r="AI5478" i="7"/>
  <c r="AI3243" i="7"/>
  <c r="AI4450" i="7"/>
  <c r="AI1100" i="7"/>
  <c r="AI4782" i="7"/>
  <c r="AI567" i="7"/>
  <c r="AI2689" i="7"/>
  <c r="AI2190" i="7"/>
  <c r="AI4275" i="7"/>
  <c r="AI364" i="7"/>
  <c r="AI3042" i="7"/>
  <c r="AI3242" i="7"/>
  <c r="AI754" i="7"/>
  <c r="AI3041" i="7"/>
  <c r="AI3040" i="7"/>
  <c r="AI6205" i="7"/>
  <c r="AI48" i="7"/>
  <c r="AI4449" i="7"/>
  <c r="AI2845" i="7"/>
  <c r="AI4092" i="7"/>
  <c r="AI912" i="7"/>
  <c r="AI4448" i="7"/>
  <c r="AI3241" i="7"/>
  <c r="AI911" i="7"/>
  <c r="AI3039" i="7"/>
  <c r="AI4609" i="7"/>
  <c r="AI3422" i="7"/>
  <c r="AI753" i="7"/>
  <c r="AI2350" i="7"/>
  <c r="AI2844" i="7"/>
  <c r="AI6712" i="7"/>
  <c r="AI4091" i="7"/>
  <c r="AI7200" i="7"/>
  <c r="AI5477" i="7"/>
  <c r="AI4934" i="7"/>
  <c r="AI5667" i="7"/>
  <c r="AI7400" i="7"/>
  <c r="AI7199" i="7"/>
  <c r="AI5291" i="7"/>
  <c r="AI752" i="7"/>
  <c r="AI4090" i="7"/>
  <c r="AI5290" i="7"/>
  <c r="AI3038" i="7"/>
  <c r="AI7198" i="7"/>
  <c r="AI1272" i="7"/>
  <c r="AI3587" i="7"/>
  <c r="AI6873" i="7"/>
  <c r="AI1271" i="7"/>
  <c r="AI47" i="7"/>
  <c r="AI751" i="7"/>
  <c r="AI217" i="7"/>
  <c r="AI6367" i="7"/>
  <c r="AI216" i="7"/>
  <c r="AI2502" i="7"/>
  <c r="AI6552" i="7"/>
  <c r="AI7399" i="7"/>
  <c r="AI1099" i="7"/>
  <c r="AI4608" i="7"/>
  <c r="AI2843" i="7"/>
  <c r="AI5119" i="7"/>
  <c r="AI7045" i="7"/>
  <c r="AI6551" i="7"/>
  <c r="AI3240" i="7"/>
  <c r="AI2189" i="7"/>
  <c r="AI3421" i="7"/>
  <c r="AI46" i="7"/>
  <c r="AI4781" i="7"/>
  <c r="AI363" i="7"/>
  <c r="AI1270" i="7"/>
  <c r="AI5666" i="7"/>
  <c r="AI4780" i="7"/>
  <c r="AI3037" i="7"/>
  <c r="AI2001" i="7"/>
  <c r="AI6028" i="7"/>
  <c r="AI4933" i="7"/>
  <c r="AI750" i="7"/>
  <c r="AI4274" i="7"/>
  <c r="AI7197" i="7"/>
  <c r="AI5476" i="7"/>
  <c r="AI3036" i="7"/>
  <c r="AI6204" i="7"/>
  <c r="AI749" i="7"/>
  <c r="AI910" i="7"/>
  <c r="AI4779" i="7"/>
  <c r="AI2842" i="7"/>
  <c r="AI6366" i="7"/>
  <c r="AI5289" i="7"/>
  <c r="AI6365" i="7"/>
  <c r="AI5475" i="7"/>
  <c r="AI2688" i="7"/>
  <c r="AI1468" i="7"/>
  <c r="AI362" i="7"/>
  <c r="AI215" i="7"/>
  <c r="AI6027" i="7"/>
  <c r="AI6203" i="7"/>
  <c r="AI6202" i="7"/>
  <c r="AI4778" i="7"/>
  <c r="AI4447" i="7"/>
  <c r="AI1098" i="7"/>
  <c r="AI1467" i="7"/>
  <c r="AI6550" i="7"/>
  <c r="AI6201" i="7"/>
  <c r="AI2000" i="7"/>
  <c r="AI1821" i="7"/>
  <c r="AI1999" i="7"/>
  <c r="AI4932" i="7"/>
  <c r="AI1466" i="7"/>
  <c r="AI3758" i="7"/>
  <c r="AI909" i="7"/>
  <c r="AI5474" i="7"/>
  <c r="AI2188" i="7"/>
  <c r="AI4446" i="7"/>
  <c r="AI6549" i="7"/>
  <c r="AI1465" i="7"/>
  <c r="AI2501" i="7"/>
  <c r="AI5473" i="7"/>
  <c r="AI1464" i="7"/>
  <c r="AI45" i="7"/>
  <c r="AI5665" i="7"/>
  <c r="AI361" i="7"/>
  <c r="AI5118" i="7"/>
  <c r="AI3035" i="7"/>
  <c r="AI4777" i="7"/>
  <c r="AI1269" i="7"/>
  <c r="AI748" i="7"/>
  <c r="AI6364" i="7"/>
  <c r="AI7044" i="7"/>
  <c r="AI1463" i="7"/>
  <c r="AI3906" i="7"/>
  <c r="AI3757" i="7"/>
  <c r="AI2841" i="7"/>
  <c r="AI4445" i="7"/>
  <c r="AI3420" i="7"/>
  <c r="AI7398" i="7"/>
  <c r="AI3905" i="7"/>
  <c r="AI1097" i="7"/>
  <c r="AI5664" i="7"/>
  <c r="AI7043" i="7"/>
  <c r="AI3034" i="7"/>
  <c r="AI908" i="7"/>
  <c r="AI6026" i="7"/>
  <c r="AI1462" i="7"/>
  <c r="AI5472" i="7"/>
  <c r="AI6025" i="7"/>
  <c r="AI6872" i="7"/>
  <c r="AI4089" i="7"/>
  <c r="AI747" i="7"/>
  <c r="AI3239" i="7"/>
  <c r="AI1998" i="7"/>
  <c r="AI1820" i="7"/>
  <c r="AI5663" i="7"/>
  <c r="AI5840" i="7"/>
  <c r="AI3586" i="7"/>
  <c r="AI6200" i="7"/>
  <c r="AI4776" i="7"/>
  <c r="AI4444" i="7"/>
  <c r="AI5471" i="7"/>
  <c r="AI907" i="7"/>
  <c r="AI4443" i="7"/>
  <c r="AI2349" i="7"/>
  <c r="AI1268" i="7"/>
  <c r="AI3585" i="7"/>
  <c r="AI4088" i="7"/>
  <c r="AI3238" i="7"/>
  <c r="AI7042" i="7"/>
  <c r="AI3904" i="7"/>
  <c r="AI4607" i="7"/>
  <c r="AI5288" i="7"/>
  <c r="AI1997" i="7"/>
  <c r="AI2500" i="7"/>
  <c r="AI7196" i="7"/>
  <c r="AI360" i="7"/>
  <c r="AI5287" i="7"/>
  <c r="AI1996" i="7"/>
  <c r="AI6363" i="7"/>
  <c r="AI3033" i="7"/>
  <c r="AI2348" i="7"/>
  <c r="AI1096" i="7"/>
  <c r="AI6362" i="7"/>
  <c r="AI6361" i="7"/>
  <c r="AI2499" i="7"/>
  <c r="AI3419" i="7"/>
  <c r="AI1995" i="7"/>
  <c r="AI4273" i="7"/>
  <c r="AI746" i="7"/>
  <c r="AI3903" i="7"/>
  <c r="AI6548" i="7"/>
  <c r="AI1647" i="7"/>
  <c r="AI4272" i="7"/>
  <c r="AI2687" i="7"/>
  <c r="AI6199" i="7"/>
  <c r="AI5286" i="7"/>
  <c r="AI2686" i="7"/>
  <c r="AI906" i="7"/>
  <c r="AI6024" i="7"/>
  <c r="AI5662" i="7"/>
  <c r="AI6711" i="7"/>
  <c r="AI5285" i="7"/>
  <c r="AI4931" i="7"/>
  <c r="AI4775" i="7"/>
  <c r="AI1267" i="7"/>
  <c r="AI905" i="7"/>
  <c r="AI6710" i="7"/>
  <c r="AI4087" i="7"/>
  <c r="AI1819" i="7"/>
  <c r="AI3032" i="7"/>
  <c r="AI7195" i="7"/>
  <c r="AI1095" i="7"/>
  <c r="AI6709" i="7"/>
  <c r="AI4930" i="7"/>
  <c r="AI5661" i="7"/>
  <c r="AI6547" i="7"/>
  <c r="AI6871" i="7"/>
  <c r="AI4929" i="7"/>
  <c r="AI5470" i="7"/>
  <c r="AI3031" i="7"/>
  <c r="AI3237" i="7"/>
  <c r="AI5117" i="7"/>
  <c r="AI745" i="7"/>
  <c r="AI904" i="7"/>
  <c r="AI2498" i="7"/>
  <c r="AI6360" i="7"/>
  <c r="AI5469" i="7"/>
  <c r="AI4774" i="7"/>
  <c r="AI4442" i="7"/>
  <c r="AI3236" i="7"/>
  <c r="AI2685" i="7"/>
  <c r="AI4271" i="7"/>
  <c r="AI3418" i="7"/>
  <c r="AI4773" i="7"/>
  <c r="AI3030" i="7"/>
  <c r="AI1461" i="7"/>
  <c r="AI1818" i="7"/>
  <c r="AI5839" i="7"/>
  <c r="AI1094" i="7"/>
  <c r="AI1093" i="7"/>
  <c r="AI1460" i="7"/>
  <c r="AI4606" i="7"/>
  <c r="AI5468" i="7"/>
  <c r="AI1092" i="7"/>
  <c r="AI5660" i="7"/>
  <c r="AI4605" i="7"/>
  <c r="AI2347" i="7"/>
  <c r="AI1994" i="7"/>
  <c r="AI1266" i="7"/>
  <c r="AI4604" i="7"/>
  <c r="AI6198" i="7"/>
  <c r="AI3584" i="7"/>
  <c r="AI3029" i="7"/>
  <c r="AI2684" i="7"/>
  <c r="AI5284" i="7"/>
  <c r="AI5838" i="7"/>
  <c r="AI6023" i="7"/>
  <c r="AI3902" i="7"/>
  <c r="AI5467" i="7"/>
  <c r="AI3028" i="7"/>
  <c r="AI6708" i="7"/>
  <c r="AI4086" i="7"/>
  <c r="AI744" i="7"/>
  <c r="AI1646" i="7"/>
  <c r="AI3417" i="7"/>
  <c r="AI6546" i="7"/>
  <c r="AI4441" i="7"/>
  <c r="AI6870" i="7"/>
  <c r="AI4270" i="7"/>
  <c r="AI5659" i="7"/>
  <c r="AI5658" i="7"/>
  <c r="AI3416" i="7"/>
  <c r="AI3027" i="7"/>
  <c r="AI7194" i="7"/>
  <c r="AI1645" i="7"/>
  <c r="AI44" i="7"/>
  <c r="AI5283" i="7"/>
  <c r="AI5657" i="7"/>
  <c r="AI3235" i="7"/>
  <c r="AI3583" i="7"/>
  <c r="AI3582" i="7"/>
  <c r="AI2187" i="7"/>
  <c r="AI5466" i="7"/>
  <c r="AI6022" i="7"/>
  <c r="AI903" i="7"/>
  <c r="AI2186" i="7"/>
  <c r="AI2840" i="7"/>
  <c r="AI1459" i="7"/>
  <c r="AI3415" i="7"/>
  <c r="AI7041" i="7"/>
  <c r="AI5837" i="7"/>
  <c r="AI2839" i="7"/>
  <c r="AI743" i="7"/>
  <c r="AI3026" i="7"/>
  <c r="AI359" i="7"/>
  <c r="AI1644" i="7"/>
  <c r="AI6707" i="7"/>
  <c r="AI3414" i="7"/>
  <c r="AI5656" i="7"/>
  <c r="AI1091" i="7"/>
  <c r="AI3413" i="7"/>
  <c r="AI1993" i="7"/>
  <c r="AI1992" i="7"/>
  <c r="AI3756" i="7"/>
  <c r="AI358" i="7"/>
  <c r="AI2497" i="7"/>
  <c r="AI214" i="7"/>
  <c r="AI4269" i="7"/>
  <c r="AI1817" i="7"/>
  <c r="AI742" i="7"/>
  <c r="AI4603" i="7"/>
  <c r="AI3234" i="7"/>
  <c r="AI6706" i="7"/>
  <c r="AI4772" i="7"/>
  <c r="AI2838" i="7"/>
  <c r="AI1090" i="7"/>
  <c r="AI3755" i="7"/>
  <c r="AI2185" i="7"/>
  <c r="AI6545" i="7"/>
  <c r="AI1265" i="7"/>
  <c r="AI4602" i="7"/>
  <c r="AI6544" i="7"/>
  <c r="AI1991" i="7"/>
  <c r="AI5465" i="7"/>
  <c r="AI5655" i="7"/>
  <c r="AI6197" i="7"/>
  <c r="AI741" i="7"/>
  <c r="AI6543" i="7"/>
  <c r="AI4771" i="7"/>
  <c r="AI43" i="7"/>
  <c r="AI42" i="7"/>
  <c r="AI4440" i="7"/>
  <c r="AI1643" i="7"/>
  <c r="AI5836" i="7"/>
  <c r="AI740" i="7"/>
  <c r="AI5835" i="7"/>
  <c r="AI1642" i="7"/>
  <c r="AI6705" i="7"/>
  <c r="AI5464" i="7"/>
  <c r="AI4770" i="7"/>
  <c r="AI6542" i="7"/>
  <c r="AI6869" i="7"/>
  <c r="AI5116" i="7"/>
  <c r="AI739" i="7"/>
  <c r="AI3025" i="7"/>
  <c r="AI3233" i="7"/>
  <c r="AI5115" i="7"/>
  <c r="AI5463" i="7"/>
  <c r="AI2346" i="7"/>
  <c r="AI4439" i="7"/>
  <c r="AI1816" i="7"/>
  <c r="AI2345" i="7"/>
  <c r="AI6359" i="7"/>
  <c r="AI6704" i="7"/>
  <c r="AI3581" i="7"/>
  <c r="AI1458" i="7"/>
  <c r="AI7193" i="7"/>
  <c r="AI1990" i="7"/>
  <c r="AI738" i="7"/>
  <c r="AI6196" i="7"/>
  <c r="AI1641" i="7"/>
  <c r="AI41" i="7"/>
  <c r="AI2184" i="7"/>
  <c r="AI7192" i="7"/>
  <c r="AI5834" i="7"/>
  <c r="AI2344" i="7"/>
  <c r="AI6358" i="7"/>
  <c r="AI6703" i="7"/>
  <c r="AI2837" i="7"/>
  <c r="AI1815" i="7"/>
  <c r="AI1989" i="7"/>
  <c r="AI4268" i="7"/>
  <c r="AI1264" i="7"/>
  <c r="AI902" i="7"/>
  <c r="AI3024" i="7"/>
  <c r="AI3754" i="7"/>
  <c r="AI1640" i="7"/>
  <c r="AI213" i="7"/>
  <c r="AI2343" i="7"/>
  <c r="AI7397" i="7"/>
  <c r="AI6702" i="7"/>
  <c r="AI3901" i="7"/>
  <c r="AI1988" i="7"/>
  <c r="AI1457" i="7"/>
  <c r="AI2496" i="7"/>
  <c r="AI4438" i="7"/>
  <c r="AI5654" i="7"/>
  <c r="AI2495" i="7"/>
  <c r="AI7396" i="7"/>
  <c r="AI2494" i="7"/>
  <c r="AI4601" i="7"/>
  <c r="AI357" i="7"/>
  <c r="AI4928" i="7"/>
  <c r="AI5653" i="7"/>
  <c r="AI6357" i="7"/>
  <c r="AI3900" i="7"/>
  <c r="AI2183" i="7"/>
  <c r="AI5282" i="7"/>
  <c r="AI566" i="7"/>
  <c r="AI2836" i="7"/>
  <c r="AI356" i="7"/>
  <c r="AI6021" i="7"/>
  <c r="AI4600" i="7"/>
  <c r="AI6195" i="7"/>
  <c r="AI6356" i="7"/>
  <c r="AI3023" i="7"/>
  <c r="AI6701" i="7"/>
  <c r="AI3412" i="7"/>
  <c r="AI7191" i="7"/>
  <c r="AI3022" i="7"/>
  <c r="AI565" i="7"/>
  <c r="AI4437" i="7"/>
  <c r="AI4599" i="7"/>
  <c r="AI5833" i="7"/>
  <c r="AI2493" i="7"/>
  <c r="AI1639" i="7"/>
  <c r="AI6194" i="7"/>
  <c r="AI7040" i="7"/>
  <c r="AI7395" i="7"/>
  <c r="AI3411" i="7"/>
  <c r="AI3899" i="7"/>
  <c r="AI1263" i="7"/>
  <c r="AI6868" i="7"/>
  <c r="AI6193" i="7"/>
  <c r="AI5652" i="7"/>
  <c r="AI355" i="7"/>
  <c r="AI1456" i="7"/>
  <c r="AI564" i="7"/>
  <c r="AI6700" i="7"/>
  <c r="AI6355" i="7"/>
  <c r="AI2492" i="7"/>
  <c r="AI1089" i="7"/>
  <c r="AI1814" i="7"/>
  <c r="AI5651" i="7"/>
  <c r="AI4085" i="7"/>
  <c r="AI6192" i="7"/>
  <c r="AI5114" i="7"/>
  <c r="AI4769" i="7"/>
  <c r="AI1987" i="7"/>
  <c r="AI40" i="7"/>
  <c r="AI3232" i="7"/>
  <c r="AI5650" i="7"/>
  <c r="AI6354" i="7"/>
  <c r="AI737" i="7"/>
  <c r="AI212" i="7"/>
  <c r="AI4768" i="7"/>
  <c r="AI3898" i="7"/>
  <c r="AI3410" i="7"/>
  <c r="AI354" i="7"/>
  <c r="AI5281" i="7"/>
  <c r="AI4436" i="7"/>
  <c r="AI3753" i="7"/>
  <c r="AI5649" i="7"/>
  <c r="AI3231" i="7"/>
  <c r="AI3897" i="7"/>
  <c r="AI1455" i="7"/>
  <c r="AI1986" i="7"/>
  <c r="AI3752" i="7"/>
  <c r="AI1985" i="7"/>
  <c r="AI4084" i="7"/>
  <c r="AI1088" i="7"/>
  <c r="AI7394" i="7"/>
  <c r="AI5462" i="7"/>
  <c r="AI3409" i="7"/>
  <c r="AI5280" i="7"/>
  <c r="AI901" i="7"/>
  <c r="AI2182" i="7"/>
  <c r="AI7039" i="7"/>
  <c r="AI1638" i="7"/>
  <c r="AI7393" i="7"/>
  <c r="AI3021" i="7"/>
  <c r="AI1454" i="7"/>
  <c r="AI2683" i="7"/>
  <c r="AI3580" i="7"/>
  <c r="AI6191" i="7"/>
  <c r="AI6541" i="7"/>
  <c r="AI4598" i="7"/>
  <c r="AI2491" i="7"/>
  <c r="AI1453" i="7"/>
  <c r="AI6699" i="7"/>
  <c r="AI4267" i="7"/>
  <c r="AI5279" i="7"/>
  <c r="AI1262" i="7"/>
  <c r="AI6867" i="7"/>
  <c r="AI5648" i="7"/>
  <c r="AI1261" i="7"/>
  <c r="AI1637" i="7"/>
  <c r="AI6866" i="7"/>
  <c r="AI5647" i="7"/>
  <c r="AI6020" i="7"/>
  <c r="AI3896" i="7"/>
  <c r="AI1813" i="7"/>
  <c r="AI4266" i="7"/>
  <c r="AI6019" i="7"/>
  <c r="AI353" i="7"/>
  <c r="AI1452" i="7"/>
  <c r="AI563" i="7"/>
  <c r="AI4767" i="7"/>
  <c r="AI3751" i="7"/>
  <c r="AI2835" i="7"/>
  <c r="AI1087" i="7"/>
  <c r="AI1636" i="7"/>
  <c r="AI3895" i="7"/>
  <c r="AI1086" i="7"/>
  <c r="AI1984" i="7"/>
  <c r="AI2342" i="7"/>
  <c r="AI211" i="7"/>
  <c r="AI5646" i="7"/>
  <c r="AI562" i="7"/>
  <c r="AI5113" i="7"/>
  <c r="AI1260" i="7"/>
  <c r="AI352" i="7"/>
  <c r="AI5112" i="7"/>
  <c r="AI351" i="7"/>
  <c r="AI1983" i="7"/>
  <c r="AI4766" i="7"/>
  <c r="AI350" i="7"/>
  <c r="AI6190" i="7"/>
  <c r="AI7392" i="7"/>
  <c r="AI1259" i="7"/>
  <c r="AI6865" i="7"/>
  <c r="AI5278" i="7"/>
  <c r="AI4435" i="7"/>
  <c r="AI4434" i="7"/>
  <c r="AI1258" i="7"/>
  <c r="AI3020" i="7"/>
  <c r="AI1635" i="7"/>
  <c r="AI900" i="7"/>
  <c r="AI1634" i="7"/>
  <c r="AI6189" i="7"/>
  <c r="AI1633" i="7"/>
  <c r="AI7190" i="7"/>
  <c r="AI6540" i="7"/>
  <c r="AI3894" i="7"/>
  <c r="AI6353" i="7"/>
  <c r="AI4265" i="7"/>
  <c r="AI2490" i="7"/>
  <c r="AI2682" i="7"/>
  <c r="AI1982" i="7"/>
  <c r="AI3750" i="7"/>
  <c r="AI39" i="7"/>
  <c r="AI5111" i="7"/>
  <c r="AI1257" i="7"/>
  <c r="AI6018" i="7"/>
  <c r="AI6539" i="7"/>
  <c r="AI3408" i="7"/>
  <c r="AI4597" i="7"/>
  <c r="AI1812" i="7"/>
  <c r="AI7391" i="7"/>
  <c r="AI6017" i="7"/>
  <c r="AI3019" i="7"/>
  <c r="AI1632" i="7"/>
  <c r="AI1631" i="7"/>
  <c r="AI5832" i="7"/>
  <c r="AI3749" i="7"/>
  <c r="AI5110" i="7"/>
  <c r="AI5831" i="7"/>
  <c r="AI736" i="7"/>
  <c r="AI38" i="7"/>
  <c r="AI4765" i="7"/>
  <c r="AI7390" i="7"/>
  <c r="AI3579" i="7"/>
  <c r="AI2341" i="7"/>
  <c r="AI4264" i="7"/>
  <c r="AI735" i="7"/>
  <c r="AI3018" i="7"/>
  <c r="AI6538" i="7"/>
  <c r="AI1085" i="7"/>
  <c r="AI6698" i="7"/>
  <c r="AI210" i="7"/>
  <c r="AI1451" i="7"/>
  <c r="AI561" i="7"/>
  <c r="AI5277" i="7"/>
  <c r="AI2340" i="7"/>
  <c r="AI3407" i="7"/>
  <c r="AI5276" i="7"/>
  <c r="AI4083" i="7"/>
  <c r="AI1630" i="7"/>
  <c r="AI6697" i="7"/>
  <c r="AI7389" i="7"/>
  <c r="AI1450" i="7"/>
  <c r="AI1084" i="7"/>
  <c r="AI4263" i="7"/>
  <c r="AI7038" i="7"/>
  <c r="AI1811" i="7"/>
  <c r="AI1449" i="7"/>
  <c r="AI6696" i="7"/>
  <c r="AI5645" i="7"/>
  <c r="AI4596" i="7"/>
  <c r="AI1629" i="7"/>
  <c r="AI7189" i="7"/>
  <c r="AI5644" i="7"/>
  <c r="AI6695" i="7"/>
  <c r="AI1981" i="7"/>
  <c r="AI3406" i="7"/>
  <c r="AI5643" i="7"/>
  <c r="AI3893" i="7"/>
  <c r="AI2834" i="7"/>
  <c r="AI3578" i="7"/>
  <c r="AI899" i="7"/>
  <c r="AI3748" i="7"/>
  <c r="AI3747" i="7"/>
  <c r="AI1810" i="7"/>
  <c r="AI2681" i="7"/>
  <c r="AI1083" i="7"/>
  <c r="AI1980" i="7"/>
  <c r="AI5830" i="7"/>
  <c r="AI3892" i="7"/>
  <c r="AI5642" i="7"/>
  <c r="AI898" i="7"/>
  <c r="AI2680" i="7"/>
  <c r="AI4764" i="7"/>
  <c r="AI5461" i="7"/>
  <c r="AI3017" i="7"/>
  <c r="AI37" i="7"/>
  <c r="AI3746" i="7"/>
  <c r="AI6864" i="7"/>
  <c r="AI3016" i="7"/>
  <c r="AI6694" i="7"/>
  <c r="AI1628" i="7"/>
  <c r="AI1256" i="7"/>
  <c r="AI897" i="7"/>
  <c r="AI2489" i="7"/>
  <c r="AI734" i="7"/>
  <c r="AI6693" i="7"/>
  <c r="AI5460" i="7"/>
  <c r="AI4262" i="7"/>
  <c r="AI2488" i="7"/>
  <c r="AI4433" i="7"/>
  <c r="AI5829" i="7"/>
  <c r="AI4261" i="7"/>
  <c r="AI6537" i="7"/>
  <c r="AI5641" i="7"/>
  <c r="AI4595" i="7"/>
  <c r="AI4594" i="7"/>
  <c r="AI2833" i="7"/>
  <c r="AI6352" i="7"/>
  <c r="AI3891" i="7"/>
  <c r="AI349" i="7"/>
  <c r="AI36" i="7"/>
  <c r="AI6188" i="7"/>
  <c r="AI6016" i="7"/>
  <c r="AI3015" i="7"/>
  <c r="AI6015" i="7"/>
  <c r="AI1627" i="7"/>
  <c r="AI4763" i="7"/>
  <c r="AI4593" i="7"/>
  <c r="AI3230" i="7"/>
  <c r="AI560" i="7"/>
  <c r="AI2181" i="7"/>
  <c r="AI1448" i="7"/>
  <c r="AI3745" i="7"/>
  <c r="AI2832" i="7"/>
  <c r="AI3014" i="7"/>
  <c r="AI3405" i="7"/>
  <c r="AI4762" i="7"/>
  <c r="AI1979" i="7"/>
  <c r="AI4082" i="7"/>
  <c r="AI1082" i="7"/>
  <c r="AI7388" i="7"/>
  <c r="AI5459" i="7"/>
  <c r="AI1978" i="7"/>
  <c r="AI4592" i="7"/>
  <c r="AI3229" i="7"/>
  <c r="AI6014" i="7"/>
  <c r="AI4591" i="7"/>
  <c r="AI7387" i="7"/>
  <c r="AI3013" i="7"/>
  <c r="AI1977" i="7"/>
  <c r="AI6013" i="7"/>
  <c r="AI1447" i="7"/>
  <c r="AI6863" i="7"/>
  <c r="AI6536" i="7"/>
  <c r="AI1081" i="7"/>
  <c r="AI1976" i="7"/>
  <c r="AI1626" i="7"/>
  <c r="AI1809" i="7"/>
  <c r="AI6187" i="7"/>
  <c r="AI1808" i="7"/>
  <c r="AI1255" i="7"/>
  <c r="AI2339" i="7"/>
  <c r="AI1254" i="7"/>
  <c r="AI2487" i="7"/>
  <c r="AI5828" i="7"/>
  <c r="AI6186" i="7"/>
  <c r="AI6351" i="7"/>
  <c r="AI1446" i="7"/>
  <c r="AI559" i="7"/>
  <c r="AI4761" i="7"/>
  <c r="AI733" i="7"/>
  <c r="AI35" i="7"/>
  <c r="AI6692" i="7"/>
  <c r="AI2486" i="7"/>
  <c r="AI3744" i="7"/>
  <c r="AI2831" i="7"/>
  <c r="AI558" i="7"/>
  <c r="AI348" i="7"/>
  <c r="AI6535" i="7"/>
  <c r="AI3743" i="7"/>
  <c r="AI7037" i="7"/>
  <c r="AI5458" i="7"/>
  <c r="AI4590" i="7"/>
  <c r="AI5827" i="7"/>
  <c r="AI5457" i="7"/>
  <c r="AI3890" i="7"/>
  <c r="AI7036" i="7"/>
  <c r="AI2180" i="7"/>
  <c r="AI2679" i="7"/>
  <c r="AI5275" i="7"/>
  <c r="AI2485" i="7"/>
  <c r="AI732" i="7"/>
  <c r="AI6534" i="7"/>
  <c r="AI5826" i="7"/>
  <c r="AI6691" i="7"/>
  <c r="AI557" i="7"/>
  <c r="AI2338" i="7"/>
  <c r="AI1080" i="7"/>
  <c r="AI6862" i="7"/>
  <c r="AI6690" i="7"/>
  <c r="AI7188" i="7"/>
  <c r="AI3577" i="7"/>
  <c r="AI1445" i="7"/>
  <c r="AI6012" i="7"/>
  <c r="AI2337" i="7"/>
  <c r="AI5456" i="7"/>
  <c r="AI6185" i="7"/>
  <c r="AI1975" i="7"/>
  <c r="AI6184" i="7"/>
  <c r="AI556" i="7"/>
  <c r="AI4927" i="7"/>
  <c r="AI1079" i="7"/>
  <c r="AI731" i="7"/>
  <c r="AI5109" i="7"/>
  <c r="AI4081" i="7"/>
  <c r="AI347" i="7"/>
  <c r="AI1444" i="7"/>
  <c r="AI7035" i="7"/>
  <c r="AI896" i="7"/>
  <c r="AI6011" i="7"/>
  <c r="AI5825" i="7"/>
  <c r="AI209" i="7"/>
  <c r="AI4926" i="7"/>
  <c r="AI6689" i="7"/>
  <c r="AI4589" i="7"/>
  <c r="AI1807" i="7"/>
  <c r="AI6350" i="7"/>
  <c r="AI730" i="7"/>
  <c r="AI5108" i="7"/>
  <c r="AI6861" i="7"/>
  <c r="AI5455" i="7"/>
  <c r="AI6183" i="7"/>
  <c r="AI7187" i="7"/>
  <c r="AI1253" i="7"/>
  <c r="AI34" i="7"/>
  <c r="AI5454" i="7"/>
  <c r="AI33" i="7"/>
  <c r="AI5453" i="7"/>
  <c r="AI2179" i="7"/>
  <c r="AI4760" i="7"/>
  <c r="AI3228" i="7"/>
  <c r="AI2484" i="7"/>
  <c r="AI4759" i="7"/>
  <c r="AI7186" i="7"/>
  <c r="AI4260" i="7"/>
  <c r="AI6182" i="7"/>
  <c r="AI4758" i="7"/>
  <c r="AI4588" i="7"/>
  <c r="AI7034" i="7"/>
  <c r="AI4259" i="7"/>
  <c r="AI7185" i="7"/>
  <c r="AI4587" i="7"/>
  <c r="AI2483" i="7"/>
  <c r="AI3012" i="7"/>
  <c r="AI555" i="7"/>
  <c r="AI2482" i="7"/>
  <c r="AI1078" i="7"/>
  <c r="AI1077" i="7"/>
  <c r="AI5107" i="7"/>
  <c r="AI3889" i="7"/>
  <c r="AI3576" i="7"/>
  <c r="AI7184" i="7"/>
  <c r="AI4432" i="7"/>
  <c r="AI6349" i="7"/>
  <c r="AI4586" i="7"/>
  <c r="AI3575" i="7"/>
  <c r="AI2678" i="7"/>
  <c r="AI2178" i="7"/>
  <c r="AI6688" i="7"/>
  <c r="AI4258" i="7"/>
  <c r="AI5640" i="7"/>
  <c r="AI3888" i="7"/>
  <c r="AI2677" i="7"/>
  <c r="AI2830" i="7"/>
  <c r="AI729" i="7"/>
  <c r="AI4257" i="7"/>
  <c r="AI2177" i="7"/>
  <c r="AI4585" i="7"/>
  <c r="AI1076" i="7"/>
  <c r="AI6533" i="7"/>
  <c r="AI4757" i="7"/>
  <c r="AI6348" i="7"/>
  <c r="AI4431" i="7"/>
  <c r="AI1625" i="7"/>
  <c r="AI3887" i="7"/>
  <c r="AI2676" i="7"/>
  <c r="AI5452" i="7"/>
  <c r="AI5274" i="7"/>
  <c r="AI7183" i="7"/>
  <c r="AI2481" i="7"/>
  <c r="AI7033" i="7"/>
  <c r="AI5106" i="7"/>
  <c r="AI728" i="7"/>
  <c r="AI3574" i="7"/>
  <c r="AI6010" i="7"/>
  <c r="AI1806" i="7"/>
  <c r="AI5105" i="7"/>
  <c r="AI2176" i="7"/>
  <c r="AI1624" i="7"/>
  <c r="AI5639" i="7"/>
  <c r="AI6860" i="7"/>
  <c r="AI554" i="7"/>
  <c r="AI4756" i="7"/>
  <c r="AI5104" i="7"/>
  <c r="AI2336" i="7"/>
  <c r="AI4925" i="7"/>
  <c r="AI5273" i="7"/>
  <c r="AI5451" i="7"/>
  <c r="AI6347" i="7"/>
  <c r="AI6009" i="7"/>
  <c r="AI2175" i="7"/>
  <c r="AI346" i="7"/>
  <c r="AI895" i="7"/>
  <c r="AI5824" i="7"/>
  <c r="AI7182" i="7"/>
  <c r="AI4755" i="7"/>
  <c r="AI5823" i="7"/>
  <c r="AI3742" i="7"/>
  <c r="AI208" i="7"/>
  <c r="AI4430" i="7"/>
  <c r="AI3011" i="7"/>
  <c r="AI6008" i="7"/>
  <c r="AI3227" i="7"/>
  <c r="AI1974" i="7"/>
  <c r="AI3741" i="7"/>
  <c r="AI553" i="7"/>
  <c r="AI5103" i="7"/>
  <c r="AI4924" i="7"/>
  <c r="AI2335" i="7"/>
  <c r="AI1252" i="7"/>
  <c r="AI3740" i="7"/>
  <c r="AI552" i="7"/>
  <c r="AI3404" i="7"/>
  <c r="AI4256" i="7"/>
  <c r="AI2675" i="7"/>
  <c r="AI1075" i="7"/>
  <c r="AI4429" i="7"/>
  <c r="AI6687" i="7"/>
  <c r="AI727" i="7"/>
  <c r="AI1074" i="7"/>
  <c r="AI3739" i="7"/>
  <c r="AI6346" i="7"/>
  <c r="AI3573" i="7"/>
  <c r="AI7181" i="7"/>
  <c r="AI726" i="7"/>
  <c r="AI6007" i="7"/>
  <c r="AI1805" i="7"/>
  <c r="AI4428" i="7"/>
  <c r="AI2674" i="7"/>
  <c r="AI6859" i="7"/>
  <c r="AI2829" i="7"/>
  <c r="AI6006" i="7"/>
  <c r="AI6686" i="7"/>
  <c r="AI6181" i="7"/>
  <c r="AI5638" i="7"/>
  <c r="AI4427" i="7"/>
  <c r="AI6180" i="7"/>
  <c r="AI2828" i="7"/>
  <c r="AI5102" i="7"/>
  <c r="AI551" i="7"/>
  <c r="AI6532" i="7"/>
  <c r="AI1443" i="7"/>
  <c r="AI894" i="7"/>
  <c r="AI725" i="7"/>
  <c r="AI1442" i="7"/>
  <c r="AI5272" i="7"/>
  <c r="AI5450" i="7"/>
  <c r="AI3572" i="7"/>
  <c r="AI5637" i="7"/>
  <c r="AI724" i="7"/>
  <c r="AI6858" i="7"/>
  <c r="AI550" i="7"/>
  <c r="AI3403" i="7"/>
  <c r="AI6345" i="7"/>
  <c r="AI5101" i="7"/>
  <c r="AI1973" i="7"/>
  <c r="AI7180" i="7"/>
  <c r="AI4754" i="7"/>
  <c r="AI1441" i="7"/>
  <c r="AI3402" i="7"/>
  <c r="AI5449" i="7"/>
  <c r="AI6005" i="7"/>
  <c r="AI7386" i="7"/>
  <c r="AI1804" i="7"/>
  <c r="AI3401" i="7"/>
  <c r="AI4923" i="7"/>
  <c r="AI1803" i="7"/>
  <c r="AI6531" i="7"/>
  <c r="AI2673" i="7"/>
  <c r="AI3226" i="7"/>
  <c r="AI1251" i="7"/>
  <c r="AI893" i="7"/>
  <c r="AI5822" i="7"/>
  <c r="AI549" i="7"/>
  <c r="AI1972" i="7"/>
  <c r="AI4584" i="7"/>
  <c r="AI5636" i="7"/>
  <c r="AI7179" i="7"/>
  <c r="AI4255" i="7"/>
  <c r="AI1250" i="7"/>
  <c r="AI1073" i="7"/>
  <c r="AI6857" i="7"/>
  <c r="AI1971" i="7"/>
  <c r="AI6344" i="7"/>
  <c r="AI548" i="7"/>
  <c r="AI207" i="7"/>
  <c r="AI6343" i="7"/>
  <c r="AI2334" i="7"/>
  <c r="AI547" i="7"/>
  <c r="AI6342" i="7"/>
  <c r="AI546" i="7"/>
  <c r="AI3400" i="7"/>
  <c r="AI3399" i="7"/>
  <c r="AI1072" i="7"/>
  <c r="AI4426" i="7"/>
  <c r="AI1249" i="7"/>
  <c r="AI1248" i="7"/>
  <c r="AI3398" i="7"/>
  <c r="AI6004" i="7"/>
  <c r="AI4425" i="7"/>
  <c r="AI7032" i="7"/>
  <c r="AI5100" i="7"/>
  <c r="AI7031" i="7"/>
  <c r="AI3886" i="7"/>
  <c r="AI1970" i="7"/>
  <c r="AI6341" i="7"/>
  <c r="AI1247" i="7"/>
  <c r="AI5099" i="7"/>
  <c r="AI6003" i="7"/>
  <c r="AI1969" i="7"/>
  <c r="AI3885" i="7"/>
  <c r="AI2480" i="7"/>
  <c r="AI3397" i="7"/>
  <c r="AI3396" i="7"/>
  <c r="AI2827" i="7"/>
  <c r="AI2333" i="7"/>
  <c r="AI6685" i="7"/>
  <c r="AI4080" i="7"/>
  <c r="AI1246" i="7"/>
  <c r="AI6684" i="7"/>
  <c r="AI5635" i="7"/>
  <c r="AI1071" i="7"/>
  <c r="AI6002" i="7"/>
  <c r="AI3884" i="7"/>
  <c r="AI1245" i="7"/>
  <c r="AI206" i="7"/>
  <c r="AI4254" i="7"/>
  <c r="AI6530" i="7"/>
  <c r="AI3395" i="7"/>
  <c r="AI6179" i="7"/>
  <c r="AI4253" i="7"/>
  <c r="AI6178" i="7"/>
  <c r="AI5271" i="7"/>
  <c r="AI6001" i="7"/>
  <c r="AI1070" i="7"/>
  <c r="AI1244" i="7"/>
  <c r="AI2174" i="7"/>
  <c r="AI1623" i="7"/>
  <c r="AI1622" i="7"/>
  <c r="AI6177" i="7"/>
  <c r="AI4583" i="7"/>
  <c r="AI3571" i="7"/>
  <c r="AI3225" i="7"/>
  <c r="AI892" i="7"/>
  <c r="AI1968" i="7"/>
  <c r="AI2672" i="7"/>
  <c r="AI5448" i="7"/>
  <c r="AI3883" i="7"/>
  <c r="AI3570" i="7"/>
  <c r="AI2332" i="7"/>
  <c r="AI5270" i="7"/>
  <c r="AI7385" i="7"/>
  <c r="AI723" i="7"/>
  <c r="AI6000" i="7"/>
  <c r="AI32" i="7"/>
  <c r="AI2173" i="7"/>
  <c r="AI1802" i="7"/>
  <c r="AI6529" i="7"/>
  <c r="AI3882" i="7"/>
  <c r="AI1967" i="7"/>
  <c r="AI7030" i="7"/>
  <c r="AI1621" i="7"/>
  <c r="AI205" i="7"/>
  <c r="AI6176" i="7"/>
  <c r="AI891" i="7"/>
  <c r="AI4252" i="7"/>
  <c r="AI204" i="7"/>
  <c r="AI2331" i="7"/>
  <c r="AI6340" i="7"/>
  <c r="AI3010" i="7"/>
  <c r="AI4424" i="7"/>
  <c r="AI5098" i="7"/>
  <c r="AI4079" i="7"/>
  <c r="AI7029" i="7"/>
  <c r="AI345" i="7"/>
  <c r="AI4078" i="7"/>
  <c r="AI2826" i="7"/>
  <c r="AI2825" i="7"/>
  <c r="AI1440" i="7"/>
  <c r="AI5097" i="7"/>
  <c r="AI5821" i="7"/>
  <c r="AI1801" i="7"/>
  <c r="AI5447" i="7"/>
  <c r="AI4753" i="7"/>
  <c r="AI1069" i="7"/>
  <c r="AI1068" i="7"/>
  <c r="AI2824" i="7"/>
  <c r="AI4077" i="7"/>
  <c r="AI4423" i="7"/>
  <c r="AI1620" i="7"/>
  <c r="AI7028" i="7"/>
  <c r="AI1067" i="7"/>
  <c r="AI3394" i="7"/>
  <c r="AI3738" i="7"/>
  <c r="AI5999" i="7"/>
  <c r="AI722" i="7"/>
  <c r="AI6856" i="7"/>
  <c r="AI2823" i="7"/>
  <c r="AI1619" i="7"/>
  <c r="AI4922" i="7"/>
  <c r="AI7384" i="7"/>
  <c r="AI6339" i="7"/>
  <c r="AI6338" i="7"/>
  <c r="AI2172" i="7"/>
  <c r="AI4582" i="7"/>
  <c r="AI6175" i="7"/>
  <c r="AI7383" i="7"/>
  <c r="AI2671" i="7"/>
  <c r="AI1800" i="7"/>
  <c r="AI4076" i="7"/>
  <c r="AI2822" i="7"/>
  <c r="AI1618" i="7"/>
  <c r="AI3737" i="7"/>
  <c r="AI3569" i="7"/>
  <c r="AI6528" i="7"/>
  <c r="AI344" i="7"/>
  <c r="AI7178" i="7"/>
  <c r="AI4075" i="7"/>
  <c r="AI3881" i="7"/>
  <c r="AI4921" i="7"/>
  <c r="AI6683" i="7"/>
  <c r="AI1966" i="7"/>
  <c r="AI545" i="7"/>
  <c r="AI4752" i="7"/>
  <c r="AI1965" i="7"/>
  <c r="AI203" i="7"/>
  <c r="AI3009" i="7"/>
  <c r="AI3008" i="7"/>
  <c r="AI2821" i="7"/>
  <c r="AI3393" i="7"/>
  <c r="AI890" i="7"/>
  <c r="AI5998" i="7"/>
  <c r="AI544" i="7"/>
  <c r="AI1243" i="7"/>
  <c r="AI7382" i="7"/>
  <c r="AI1439" i="7"/>
  <c r="AI889" i="7"/>
  <c r="AI3736" i="7"/>
  <c r="AI3224" i="7"/>
  <c r="AI4920" i="7"/>
  <c r="AI4581" i="7"/>
  <c r="AI7027" i="7"/>
  <c r="AI5820" i="7"/>
  <c r="AI5096" i="7"/>
  <c r="AI5819" i="7"/>
  <c r="AI2171" i="7"/>
  <c r="AI3880" i="7"/>
  <c r="AI6174" i="7"/>
  <c r="AI7177" i="7"/>
  <c r="AI4919" i="7"/>
  <c r="AI6855" i="7"/>
  <c r="AI1964" i="7"/>
  <c r="AI3223" i="7"/>
  <c r="AI543" i="7"/>
  <c r="AI5269" i="7"/>
  <c r="AI7381" i="7"/>
  <c r="AI7026" i="7"/>
  <c r="AI1242" i="7"/>
  <c r="AI3007" i="7"/>
  <c r="AI2479" i="7"/>
  <c r="AI7176" i="7"/>
  <c r="AI202" i="7"/>
  <c r="AI6682" i="7"/>
  <c r="AI6337" i="7"/>
  <c r="AI6173" i="7"/>
  <c r="AI1066" i="7"/>
  <c r="AI542" i="7"/>
  <c r="AI1438" i="7"/>
  <c r="AI2170" i="7"/>
  <c r="AI888" i="7"/>
  <c r="AI3735" i="7"/>
  <c r="AI1617" i="7"/>
  <c r="AI3734" i="7"/>
  <c r="AI6681" i="7"/>
  <c r="AI4251" i="7"/>
  <c r="AI6336" i="7"/>
  <c r="AI5095" i="7"/>
  <c r="AI2820" i="7"/>
  <c r="AI7380" i="7"/>
  <c r="AI3392" i="7"/>
  <c r="AI2670" i="7"/>
  <c r="AI3391" i="7"/>
  <c r="AI4751" i="7"/>
  <c r="AI201" i="7"/>
  <c r="AI3222" i="7"/>
  <c r="AI6335" i="7"/>
  <c r="AI2169" i="7"/>
  <c r="AI4918" i="7"/>
  <c r="AI5094" i="7"/>
  <c r="AI1241" i="7"/>
  <c r="AI4750" i="7"/>
  <c r="AI5093" i="7"/>
  <c r="AI2330" i="7"/>
  <c r="AI3733" i="7"/>
  <c r="AI721" i="7"/>
  <c r="AI5446" i="7"/>
  <c r="AI887" i="7"/>
  <c r="AI541" i="7"/>
  <c r="AI1616" i="7"/>
  <c r="AI3221" i="7"/>
  <c r="AI3568" i="7"/>
  <c r="AI3220" i="7"/>
  <c r="AI2168" i="7"/>
  <c r="AI4250" i="7"/>
  <c r="AI720" i="7"/>
  <c r="AI5634" i="7"/>
  <c r="AI719" i="7"/>
  <c r="AI3732" i="7"/>
  <c r="AI4249" i="7"/>
  <c r="AI2478" i="7"/>
  <c r="AI5092" i="7"/>
  <c r="AI6680" i="7"/>
  <c r="AI718" i="7"/>
  <c r="AI1437" i="7"/>
  <c r="AI3390" i="7"/>
  <c r="AI2477" i="7"/>
  <c r="AI2329" i="7"/>
  <c r="AI7175" i="7"/>
  <c r="AI3567" i="7"/>
  <c r="AI2476" i="7"/>
  <c r="AI3731" i="7"/>
  <c r="AI5268" i="7"/>
  <c r="AI7025" i="7"/>
  <c r="AI1436" i="7"/>
  <c r="AI1435" i="7"/>
  <c r="AI3879" i="7"/>
  <c r="AI3730" i="7"/>
  <c r="AI2475" i="7"/>
  <c r="AI1434" i="7"/>
  <c r="AI200" i="7"/>
  <c r="AI5633" i="7"/>
  <c r="AI4917" i="7"/>
  <c r="AI540" i="7"/>
  <c r="AI3389" i="7"/>
  <c r="AI7379" i="7"/>
  <c r="AI5632" i="7"/>
  <c r="AI5267" i="7"/>
  <c r="AI1799" i="7"/>
  <c r="AI5631" i="7"/>
  <c r="AI3219" i="7"/>
  <c r="AI2819" i="7"/>
  <c r="AI3729" i="7"/>
  <c r="AI1798" i="7"/>
  <c r="AI5445" i="7"/>
  <c r="AI1797" i="7"/>
  <c r="AI1065" i="7"/>
  <c r="AI3878" i="7"/>
  <c r="AI5630" i="7"/>
  <c r="AI3728" i="7"/>
  <c r="AI3006" i="7"/>
  <c r="AI3005" i="7"/>
  <c r="AI539" i="7"/>
  <c r="AI7024" i="7"/>
  <c r="AI5266" i="7"/>
  <c r="AI1615" i="7"/>
  <c r="AI717" i="7"/>
  <c r="AI7378" i="7"/>
  <c r="AI2669" i="7"/>
  <c r="AI2167" i="7"/>
  <c r="AI1614" i="7"/>
  <c r="AI3566" i="7"/>
  <c r="AI6854" i="7"/>
  <c r="AI1433" i="7"/>
  <c r="AI7377" i="7"/>
  <c r="AI5444" i="7"/>
  <c r="AI5629" i="7"/>
  <c r="AI3727" i="7"/>
  <c r="AI2818" i="7"/>
  <c r="AI6679" i="7"/>
  <c r="AI4580" i="7"/>
  <c r="AI4916" i="7"/>
  <c r="AI4248" i="7"/>
  <c r="AI2328" i="7"/>
  <c r="AI4749" i="7"/>
  <c r="AI4074" i="7"/>
  <c r="AI3565" i="7"/>
  <c r="AI5443" i="7"/>
  <c r="AI1064" i="7"/>
  <c r="AI2668" i="7"/>
  <c r="AI7174" i="7"/>
  <c r="AI199" i="7"/>
  <c r="AI1240" i="7"/>
  <c r="AI5265" i="7"/>
  <c r="AI6334" i="7"/>
  <c r="AI3218" i="7"/>
  <c r="AI4247" i="7"/>
  <c r="AI2817" i="7"/>
  <c r="AI4246" i="7"/>
  <c r="AI2816" i="7"/>
  <c r="AI6172" i="7"/>
  <c r="AI6678" i="7"/>
  <c r="AI3564" i="7"/>
  <c r="AI3726" i="7"/>
  <c r="AI4073" i="7"/>
  <c r="AI5442" i="7"/>
  <c r="AI6171" i="7"/>
  <c r="AI4422" i="7"/>
  <c r="AI3217" i="7"/>
  <c r="AI1963" i="7"/>
  <c r="AI538" i="7"/>
  <c r="AI2667" i="7"/>
  <c r="AI3216" i="7"/>
  <c r="AI4579" i="7"/>
  <c r="AI1796" i="7"/>
  <c r="AI4245" i="7"/>
  <c r="AI2166" i="7"/>
  <c r="AI5441" i="7"/>
  <c r="AI3004" i="7"/>
  <c r="AI6677" i="7"/>
  <c r="AI7376" i="7"/>
  <c r="AI7023" i="7"/>
  <c r="AI6676" i="7"/>
  <c r="AI1239" i="7"/>
  <c r="AI1795" i="7"/>
  <c r="AI3003" i="7"/>
  <c r="AI1432" i="7"/>
  <c r="AI5264" i="7"/>
  <c r="AI3563" i="7"/>
  <c r="AI1238" i="7"/>
  <c r="AI343" i="7"/>
  <c r="AI3215" i="7"/>
  <c r="AI4072" i="7"/>
  <c r="AI4748" i="7"/>
  <c r="AI5091" i="7"/>
  <c r="AI2815" i="7"/>
  <c r="AI2474" i="7"/>
  <c r="AI5818" i="7"/>
  <c r="AI4244" i="7"/>
  <c r="AI1063" i="7"/>
  <c r="AI5817" i="7"/>
  <c r="AI3214" i="7"/>
  <c r="AI3002" i="7"/>
  <c r="AI2666" i="7"/>
  <c r="AI2327" i="7"/>
  <c r="AI4421" i="7"/>
  <c r="AI4420" i="7"/>
  <c r="AI4071" i="7"/>
  <c r="AI4243" i="7"/>
  <c r="AI2326" i="7"/>
  <c r="AI198" i="7"/>
  <c r="AI4578" i="7"/>
  <c r="AI1794" i="7"/>
  <c r="AI4747" i="7"/>
  <c r="AI197" i="7"/>
  <c r="AI196" i="7"/>
  <c r="AI3001" i="7"/>
  <c r="AI1431" i="7"/>
  <c r="AI3213" i="7"/>
  <c r="AI7022" i="7"/>
  <c r="AI3212" i="7"/>
  <c r="AI3000" i="7"/>
  <c r="AI1613" i="7"/>
  <c r="AI3562" i="7"/>
  <c r="AI1962" i="7"/>
  <c r="AI31" i="7"/>
  <c r="AI1612" i="7"/>
  <c r="AI6527" i="7"/>
  <c r="AI6675" i="7"/>
  <c r="AI4242" i="7"/>
  <c r="AI4419" i="7"/>
  <c r="AI3725" i="7"/>
  <c r="AI5090" i="7"/>
  <c r="AI4577" i="7"/>
  <c r="AI6526" i="7"/>
  <c r="AI7375" i="7"/>
  <c r="AI4576" i="7"/>
  <c r="AI4915" i="7"/>
  <c r="AI1237" i="7"/>
  <c r="AI6170" i="7"/>
  <c r="AI5816" i="7"/>
  <c r="AI3724" i="7"/>
  <c r="AI6674" i="7"/>
  <c r="AI30" i="7"/>
  <c r="AI537" i="7"/>
  <c r="AI342" i="7"/>
  <c r="AI2999" i="7"/>
  <c r="AI1062" i="7"/>
  <c r="AI341" i="7"/>
  <c r="AI6169" i="7"/>
  <c r="AI7021" i="7"/>
  <c r="AI3561" i="7"/>
  <c r="AI5263" i="7"/>
  <c r="AI3211" i="7"/>
  <c r="AI5440" i="7"/>
  <c r="AI3877" i="7"/>
  <c r="AI4241" i="7"/>
  <c r="AI4575" i="7"/>
  <c r="AI340" i="7"/>
  <c r="AI5815" i="7"/>
  <c r="AI7020" i="7"/>
  <c r="AI2165" i="7"/>
  <c r="AI2665" i="7"/>
  <c r="AI2473" i="7"/>
  <c r="AI195" i="7"/>
  <c r="AI6853" i="7"/>
  <c r="AI7019" i="7"/>
  <c r="AI3210" i="7"/>
  <c r="AI1961" i="7"/>
  <c r="AI7374" i="7"/>
  <c r="AI5089" i="7"/>
  <c r="AI1611" i="7"/>
  <c r="AI2325" i="7"/>
  <c r="AI2164" i="7"/>
  <c r="AI1793" i="7"/>
  <c r="AI2664" i="7"/>
  <c r="AI5439" i="7"/>
  <c r="AI7018" i="7"/>
  <c r="AI5997" i="7"/>
  <c r="AI4746" i="7"/>
  <c r="AI7373" i="7"/>
  <c r="AI6333" i="7"/>
  <c r="AI2663" i="7"/>
  <c r="AI3209" i="7"/>
  <c r="AI1061" i="7"/>
  <c r="AI1792" i="7"/>
  <c r="AI4745" i="7"/>
  <c r="AI4744" i="7"/>
  <c r="AI6168" i="7"/>
  <c r="AI1236" i="7"/>
  <c r="AI4743" i="7"/>
  <c r="AI2163" i="7"/>
  <c r="AI5088" i="7"/>
  <c r="AI6332" i="7"/>
  <c r="AI1430" i="7"/>
  <c r="AI5438" i="7"/>
  <c r="AI6525" i="7"/>
  <c r="AI7017" i="7"/>
  <c r="AI6331" i="7"/>
  <c r="AI5087" i="7"/>
  <c r="AI5996" i="7"/>
  <c r="AI4914" i="7"/>
  <c r="AI536" i="7"/>
  <c r="AI7173" i="7"/>
  <c r="AI6524" i="7"/>
  <c r="AI5437" i="7"/>
  <c r="AI1429" i="7"/>
  <c r="AI6852" i="7"/>
  <c r="AI2324" i="7"/>
  <c r="AI2162" i="7"/>
  <c r="AI3388" i="7"/>
  <c r="AI7372" i="7"/>
  <c r="AI3387" i="7"/>
  <c r="AI5262" i="7"/>
  <c r="AI194" i="7"/>
  <c r="AI886" i="7"/>
  <c r="AI29" i="7"/>
  <c r="AI3560" i="7"/>
  <c r="AI2161" i="7"/>
  <c r="AI1428" i="7"/>
  <c r="AI2472" i="7"/>
  <c r="AI6851" i="7"/>
  <c r="AI6167" i="7"/>
  <c r="AI339" i="7"/>
  <c r="AI535" i="7"/>
  <c r="AI6850" i="7"/>
  <c r="AI5261" i="7"/>
  <c r="AI3559" i="7"/>
  <c r="AI4070" i="7"/>
  <c r="AI1235" i="7"/>
  <c r="AI1960" i="7"/>
  <c r="AI4913" i="7"/>
  <c r="AI885" i="7"/>
  <c r="AI1427" i="7"/>
  <c r="AI28" i="7"/>
  <c r="AI1959" i="7"/>
  <c r="AI5814" i="7"/>
  <c r="AI5995" i="7"/>
  <c r="AI5813" i="7"/>
  <c r="AI4418" i="7"/>
  <c r="AI2998" i="7"/>
  <c r="AI716" i="7"/>
  <c r="AI3208" i="7"/>
  <c r="AI5812" i="7"/>
  <c r="AI4742" i="7"/>
  <c r="AI3207" i="7"/>
  <c r="AI2323" i="7"/>
  <c r="AI3723" i="7"/>
  <c r="AI5811" i="7"/>
  <c r="AI4741" i="7"/>
  <c r="AI5086" i="7"/>
  <c r="AI5085" i="7"/>
  <c r="AI1234" i="7"/>
  <c r="AI2662" i="7"/>
  <c r="AI7371" i="7"/>
  <c r="AI1060" i="7"/>
  <c r="AI5994" i="7"/>
  <c r="AI27" i="7"/>
  <c r="AI26" i="7"/>
  <c r="AI5628" i="7"/>
  <c r="AI7016" i="7"/>
  <c r="AI6673" i="7"/>
  <c r="AI1610" i="7"/>
  <c r="AI4740" i="7"/>
  <c r="AI4739" i="7"/>
  <c r="AI3206" i="7"/>
  <c r="AI4738" i="7"/>
  <c r="AI2997" i="7"/>
  <c r="AI4912" i="7"/>
  <c r="AI4574" i="7"/>
  <c r="AI6672" i="7"/>
  <c r="AI715" i="7"/>
  <c r="AI1426" i="7"/>
  <c r="AI5260" i="7"/>
  <c r="AI4069" i="7"/>
  <c r="AI7015" i="7"/>
  <c r="AI2996" i="7"/>
  <c r="AI5084" i="7"/>
  <c r="AI2160" i="7"/>
  <c r="AI5810" i="7"/>
  <c r="AI7014" i="7"/>
  <c r="AI714" i="7"/>
  <c r="AI4911" i="7"/>
  <c r="AI4573" i="7"/>
  <c r="AI5259" i="7"/>
  <c r="AI6166" i="7"/>
  <c r="AI6523" i="7"/>
  <c r="AI7370" i="7"/>
  <c r="AI2661" i="7"/>
  <c r="AI4737" i="7"/>
  <c r="AI3386" i="7"/>
  <c r="AI534" i="7"/>
  <c r="AI3558" i="7"/>
  <c r="AI1059" i="7"/>
  <c r="AI193" i="7"/>
  <c r="AI5993" i="7"/>
  <c r="AI4240" i="7"/>
  <c r="AI6330" i="7"/>
  <c r="AI5809" i="7"/>
  <c r="AI4417" i="7"/>
  <c r="AI6849" i="7"/>
  <c r="AI6848" i="7"/>
  <c r="AI3722" i="7"/>
  <c r="AI5808" i="7"/>
  <c r="AI1609" i="7"/>
  <c r="AI1425" i="7"/>
  <c r="AI4910" i="7"/>
  <c r="AI3205" i="7"/>
  <c r="AI7369" i="7"/>
  <c r="AI1058" i="7"/>
  <c r="AI5436" i="7"/>
  <c r="AI338" i="7"/>
  <c r="AI713" i="7"/>
  <c r="AI7013" i="7"/>
  <c r="AI533" i="7"/>
  <c r="AI1958" i="7"/>
  <c r="AI7172" i="7"/>
  <c r="AI4416" i="7"/>
  <c r="AI712" i="7"/>
  <c r="AI1791" i="7"/>
  <c r="AI2660" i="7"/>
  <c r="AI1957" i="7"/>
  <c r="AI6329" i="7"/>
  <c r="AI2814" i="7"/>
  <c r="AI3204" i="7"/>
  <c r="AI6165" i="7"/>
  <c r="AI3557" i="7"/>
  <c r="AI1790" i="7"/>
  <c r="AI1057" i="7"/>
  <c r="AI1056" i="7"/>
  <c r="AI7171" i="7"/>
  <c r="AI2995" i="7"/>
  <c r="AI1233" i="7"/>
  <c r="AI6671" i="7"/>
  <c r="AI5435" i="7"/>
  <c r="AI1424" i="7"/>
  <c r="AI1789" i="7"/>
  <c r="AI5627" i="7"/>
  <c r="AI2322" i="7"/>
  <c r="AI337" i="7"/>
  <c r="AI6670" i="7"/>
  <c r="AI2659" i="7"/>
  <c r="AI4572" i="7"/>
  <c r="AI4239" i="7"/>
  <c r="AI192" i="7"/>
  <c r="AI1055" i="7"/>
  <c r="AI3876" i="7"/>
  <c r="AI7368" i="7"/>
  <c r="AI6328" i="7"/>
  <c r="AI3203" i="7"/>
  <c r="AI1956" i="7"/>
  <c r="AI2321" i="7"/>
  <c r="AI5083" i="7"/>
  <c r="AI7170" i="7"/>
  <c r="AI1955" i="7"/>
  <c r="AI4238" i="7"/>
  <c r="AI2159" i="7"/>
  <c r="AI1954" i="7"/>
  <c r="AI2320" i="7"/>
  <c r="AI6327" i="7"/>
  <c r="AI4068" i="7"/>
  <c r="AI4067" i="7"/>
  <c r="AI3875" i="7"/>
  <c r="AI4415" i="7"/>
  <c r="AI6669" i="7"/>
  <c r="AI2658" i="7"/>
  <c r="AI25" i="7"/>
  <c r="AI532" i="7"/>
  <c r="AI4237" i="7"/>
  <c r="AI2657" i="7"/>
  <c r="AI531" i="7"/>
  <c r="AI5434" i="7"/>
  <c r="AI7367" i="7"/>
  <c r="AI3874" i="7"/>
  <c r="AI7366" i="7"/>
  <c r="AI3873" i="7"/>
  <c r="AI1232" i="7"/>
  <c r="AI191" i="7"/>
  <c r="AI1423" i="7"/>
  <c r="AI3385" i="7"/>
  <c r="AI7365" i="7"/>
  <c r="AI6847" i="7"/>
  <c r="AI3556" i="7"/>
  <c r="AI2994" i="7"/>
  <c r="AI5626" i="7"/>
  <c r="AI4414" i="7"/>
  <c r="AI1608" i="7"/>
  <c r="AI5625" i="7"/>
  <c r="AI1422" i="7"/>
  <c r="AI530" i="7"/>
  <c r="AI4066" i="7"/>
  <c r="AI6668" i="7"/>
  <c r="AI7364" i="7"/>
  <c r="AI529" i="7"/>
  <c r="AI190" i="7"/>
  <c r="AI6326" i="7"/>
  <c r="AI4065" i="7"/>
  <c r="AI4736" i="7"/>
  <c r="AI7363" i="7"/>
  <c r="AI4571" i="7"/>
  <c r="AI528" i="7"/>
  <c r="AI1054" i="7"/>
  <c r="AI884" i="7"/>
  <c r="AI3555" i="7"/>
  <c r="AI3872" i="7"/>
  <c r="AI2993" i="7"/>
  <c r="AI1788" i="7"/>
  <c r="AI5082" i="7"/>
  <c r="AI1607" i="7"/>
  <c r="AI3384" i="7"/>
  <c r="AI7169" i="7"/>
  <c r="AI2319" i="7"/>
  <c r="AI6522" i="7"/>
  <c r="AI5992" i="7"/>
  <c r="AI2656" i="7"/>
  <c r="AI4413" i="7"/>
  <c r="AI7012" i="7"/>
  <c r="AI4909" i="7"/>
  <c r="AI7362" i="7"/>
  <c r="AI6667" i="7"/>
  <c r="AI6164" i="7"/>
  <c r="AI4064" i="7"/>
  <c r="AI7361" i="7"/>
  <c r="AI3554" i="7"/>
  <c r="AI3721" i="7"/>
  <c r="AI2655" i="7"/>
  <c r="AI2813" i="7"/>
  <c r="AI5258" i="7"/>
  <c r="AI189" i="7"/>
  <c r="AI5807" i="7"/>
  <c r="AI5433" i="7"/>
  <c r="AI2318" i="7"/>
  <c r="AI2317" i="7"/>
  <c r="AI1606" i="7"/>
  <c r="AI5624" i="7"/>
  <c r="AI5623" i="7"/>
  <c r="AI5622" i="7"/>
  <c r="AI2471" i="7"/>
  <c r="AI1053" i="7"/>
  <c r="AI1052" i="7"/>
  <c r="AI4735" i="7"/>
  <c r="AI6666" i="7"/>
  <c r="AI6163" i="7"/>
  <c r="AI2654" i="7"/>
  <c r="AI527" i="7"/>
  <c r="AI4236" i="7"/>
  <c r="AI6846" i="7"/>
  <c r="AI24" i="7"/>
  <c r="AI3383" i="7"/>
  <c r="AI4412" i="7"/>
  <c r="AI6521" i="7"/>
  <c r="AI6520" i="7"/>
  <c r="AI1051" i="7"/>
  <c r="AI711" i="7"/>
  <c r="AI5991" i="7"/>
  <c r="AI4235" i="7"/>
  <c r="AI883" i="7"/>
  <c r="AI2653" i="7"/>
  <c r="AI4234" i="7"/>
  <c r="AI4908" i="7"/>
  <c r="AI5990" i="7"/>
  <c r="AI1605" i="7"/>
  <c r="AI6325" i="7"/>
  <c r="AI4063" i="7"/>
  <c r="AI5621" i="7"/>
  <c r="AI6324" i="7"/>
  <c r="AI1953" i="7"/>
  <c r="AI1952" i="7"/>
  <c r="AI6665" i="7"/>
  <c r="AI1231" i="7"/>
  <c r="AI1787" i="7"/>
  <c r="AI7168" i="7"/>
  <c r="AI710" i="7"/>
  <c r="AI526" i="7"/>
  <c r="AI3202" i="7"/>
  <c r="AI882" i="7"/>
  <c r="AI6845" i="7"/>
  <c r="AI4570" i="7"/>
  <c r="AI188" i="7"/>
  <c r="AI7167" i="7"/>
  <c r="AI5081" i="7"/>
  <c r="AI2158" i="7"/>
  <c r="AI4233" i="7"/>
  <c r="AI709" i="7"/>
  <c r="AI23" i="7"/>
  <c r="AI708" i="7"/>
  <c r="AI4734" i="7"/>
  <c r="AI187" i="7"/>
  <c r="AI6844" i="7"/>
  <c r="AI1951" i="7"/>
  <c r="AI2652" i="7"/>
  <c r="AI5257" i="7"/>
  <c r="AI5989" i="7"/>
  <c r="AI1421" i="7"/>
  <c r="AI1420" i="7"/>
  <c r="AI7360" i="7"/>
  <c r="AI881" i="7"/>
  <c r="AI2812" i="7"/>
  <c r="AI3382" i="7"/>
  <c r="AI707" i="7"/>
  <c r="AI525" i="7"/>
  <c r="AI3381" i="7"/>
  <c r="AI186" i="7"/>
  <c r="AI1050" i="7"/>
  <c r="AI6519" i="7"/>
  <c r="AI185" i="7"/>
  <c r="AI4733" i="7"/>
  <c r="AI5432" i="7"/>
  <c r="AI7359" i="7"/>
  <c r="AI6843" i="7"/>
  <c r="AI3720" i="7"/>
  <c r="AI4732" i="7"/>
  <c r="AI6162" i="7"/>
  <c r="AI4907" i="7"/>
  <c r="AI6161" i="7"/>
  <c r="AI2651" i="7"/>
  <c r="AI4232" i="7"/>
  <c r="AI6323" i="7"/>
  <c r="AI706" i="7"/>
  <c r="AI705" i="7"/>
  <c r="AI4906" i="7"/>
  <c r="AI3201" i="7"/>
  <c r="AI2650" i="7"/>
  <c r="AI2316" i="7"/>
  <c r="AI22" i="7"/>
  <c r="AI880" i="7"/>
  <c r="AI5806" i="7"/>
  <c r="AI5431" i="7"/>
  <c r="AI7166" i="7"/>
  <c r="AI6160" i="7"/>
  <c r="AI4569" i="7"/>
  <c r="AI704" i="7"/>
  <c r="AI1230" i="7"/>
  <c r="AI524" i="7"/>
  <c r="AI3871" i="7"/>
  <c r="AI523" i="7"/>
  <c r="AI4905" i="7"/>
  <c r="AI4231" i="7"/>
  <c r="AI3870" i="7"/>
  <c r="AI2811" i="7"/>
  <c r="AI1786" i="7"/>
  <c r="AI4411" i="7"/>
  <c r="AI5805" i="7"/>
  <c r="AI21" i="7"/>
  <c r="AI2992" i="7"/>
  <c r="AI4230" i="7"/>
  <c r="AI4904" i="7"/>
  <c r="AI1049" i="7"/>
  <c r="AI4410" i="7"/>
  <c r="AI7165" i="7"/>
  <c r="AI5256" i="7"/>
  <c r="AI1604" i="7"/>
  <c r="AI2157" i="7"/>
  <c r="AI2649" i="7"/>
  <c r="AI2810" i="7"/>
  <c r="AI2156" i="7"/>
  <c r="AI3380" i="7"/>
  <c r="AI7011" i="7"/>
  <c r="AI5804" i="7"/>
  <c r="AI4062" i="7"/>
  <c r="AI1950" i="7"/>
  <c r="AI1229" i="7"/>
  <c r="AI7010" i="7"/>
  <c r="AI184" i="7"/>
  <c r="AI6842" i="7"/>
  <c r="AI7358" i="7"/>
  <c r="AI4568" i="7"/>
  <c r="AI7164" i="7"/>
  <c r="AI3719" i="7"/>
  <c r="AI3718" i="7"/>
  <c r="AI7009" i="7"/>
  <c r="AI4409" i="7"/>
  <c r="AI1785" i="7"/>
  <c r="AI3200" i="7"/>
  <c r="AI1228" i="7"/>
  <c r="AI703" i="7"/>
  <c r="AI2155" i="7"/>
  <c r="AI879" i="7"/>
  <c r="AI522" i="7"/>
  <c r="AI7008" i="7"/>
  <c r="AI5620" i="7"/>
  <c r="AI3199" i="7"/>
  <c r="AI20" i="7"/>
  <c r="AI3198" i="7"/>
  <c r="AI6664" i="7"/>
  <c r="AI7163" i="7"/>
  <c r="AI5988" i="7"/>
  <c r="AI1784" i="7"/>
  <c r="AI2991" i="7"/>
  <c r="AI5987" i="7"/>
  <c r="AI2470" i="7"/>
  <c r="AI1783" i="7"/>
  <c r="AI5430" i="7"/>
  <c r="AI2154" i="7"/>
  <c r="AI1419" i="7"/>
  <c r="AI4731" i="7"/>
  <c r="AI3379" i="7"/>
  <c r="AI1227" i="7"/>
  <c r="AI1782" i="7"/>
  <c r="AI521" i="7"/>
  <c r="AI2469" i="7"/>
  <c r="AI702" i="7"/>
  <c r="AI878" i="7"/>
  <c r="AI6841" i="7"/>
  <c r="AI4229" i="7"/>
  <c r="AI6840" i="7"/>
  <c r="AI6663" i="7"/>
  <c r="AI701" i="7"/>
  <c r="AI6322" i="7"/>
  <c r="AI2809" i="7"/>
  <c r="AI6159" i="7"/>
  <c r="AI7007" i="7"/>
  <c r="AI4903" i="7"/>
  <c r="AI6839" i="7"/>
  <c r="AI6662" i="7"/>
  <c r="AI4567" i="7"/>
  <c r="AI520" i="7"/>
  <c r="AI2153" i="7"/>
  <c r="AI4902" i="7"/>
  <c r="AI6321" i="7"/>
  <c r="AI1949" i="7"/>
  <c r="AI4730" i="7"/>
  <c r="AI2648" i="7"/>
  <c r="AI4228" i="7"/>
  <c r="AI6838" i="7"/>
  <c r="AI3553" i="7"/>
  <c r="AI336" i="7"/>
  <c r="AI7006" i="7"/>
  <c r="AI3378" i="7"/>
  <c r="AI4566" i="7"/>
  <c r="AI19" i="7"/>
  <c r="AI1948" i="7"/>
  <c r="AI183" i="7"/>
  <c r="AI1603" i="7"/>
  <c r="AI3869" i="7"/>
  <c r="AI335" i="7"/>
  <c r="AI3552" i="7"/>
  <c r="AI6837" i="7"/>
  <c r="AI3717" i="7"/>
  <c r="AI3716" i="7"/>
  <c r="AI4408" i="7"/>
  <c r="AI1418" i="7"/>
  <c r="AI1048" i="7"/>
  <c r="AI5986" i="7"/>
  <c r="AI4565" i="7"/>
  <c r="AI7357" i="7"/>
  <c r="AI4407" i="7"/>
  <c r="AI6661" i="7"/>
  <c r="AI5255" i="7"/>
  <c r="AI5080" i="7"/>
  <c r="AI3377" i="7"/>
  <c r="AI519" i="7"/>
  <c r="AI3197" i="7"/>
  <c r="AI2990" i="7"/>
  <c r="AI5254" i="7"/>
  <c r="AI2468" i="7"/>
  <c r="AI5079" i="7"/>
  <c r="AI1781" i="7"/>
  <c r="AI7356" i="7"/>
  <c r="AI18" i="7"/>
  <c r="AI1226" i="7"/>
  <c r="AI4901" i="7"/>
  <c r="AI1047" i="7"/>
  <c r="AI5253" i="7"/>
  <c r="AI5803" i="7"/>
  <c r="AI5429" i="7"/>
  <c r="AI6158" i="7"/>
  <c r="AI1947" i="7"/>
  <c r="AI4564" i="7"/>
  <c r="AI1417" i="7"/>
  <c r="AI1416" i="7"/>
  <c r="AI6660" i="7"/>
  <c r="AI2315" i="7"/>
  <c r="AI518" i="7"/>
  <c r="AI5985" i="7"/>
  <c r="AI5078" i="7"/>
  <c r="AI4406" i="7"/>
  <c r="AI7005" i="7"/>
  <c r="AI1046" i="7"/>
  <c r="AI2808" i="7"/>
  <c r="AI3868" i="7"/>
  <c r="AI1225" i="7"/>
  <c r="AI5619" i="7"/>
  <c r="AI7355" i="7"/>
  <c r="AI4227" i="7"/>
  <c r="AI4405" i="7"/>
  <c r="AI7354" i="7"/>
  <c r="AI7162" i="7"/>
  <c r="AI3551" i="7"/>
  <c r="AI517" i="7"/>
  <c r="AI2314" i="7"/>
  <c r="AI3376" i="7"/>
  <c r="AI877" i="7"/>
  <c r="AI1224" i="7"/>
  <c r="AI1415" i="7"/>
  <c r="AI3196" i="7"/>
  <c r="AI5802" i="7"/>
  <c r="AI1223" i="7"/>
  <c r="AI1414" i="7"/>
  <c r="AI4404" i="7"/>
  <c r="AI2647" i="7"/>
  <c r="AI6320" i="7"/>
  <c r="AI3867" i="7"/>
  <c r="AI1946" i="7"/>
  <c r="AI5252" i="7"/>
  <c r="AI4729" i="7"/>
  <c r="AI6659" i="7"/>
  <c r="AI2152" i="7"/>
  <c r="AI4563" i="7"/>
  <c r="AI7353" i="7"/>
  <c r="AI5618" i="7"/>
  <c r="AI6157" i="7"/>
  <c r="AI2989" i="7"/>
  <c r="AI5617" i="7"/>
  <c r="AI1780" i="7"/>
  <c r="AI6836" i="7"/>
  <c r="AI2807" i="7"/>
  <c r="AI3866" i="7"/>
  <c r="AI5984" i="7"/>
  <c r="AI7004" i="7"/>
  <c r="AI17" i="7"/>
  <c r="AI4900" i="7"/>
  <c r="AI334" i="7"/>
  <c r="AI6658" i="7"/>
  <c r="AI3195" i="7"/>
  <c r="AI3550" i="7"/>
  <c r="AI7352" i="7"/>
  <c r="AI700" i="7"/>
  <c r="AI4403" i="7"/>
  <c r="AI4226" i="7"/>
  <c r="AI1945" i="7"/>
  <c r="AI7161" i="7"/>
  <c r="AI3715" i="7"/>
  <c r="AI3865" i="7"/>
  <c r="AI333" i="7"/>
  <c r="AI6518" i="7"/>
  <c r="AI2988" i="7"/>
  <c r="AI6835" i="7"/>
  <c r="AI3864" i="7"/>
  <c r="AI2646" i="7"/>
  <c r="AI5251" i="7"/>
  <c r="AI2313" i="7"/>
  <c r="AI5983" i="7"/>
  <c r="AI2151" i="7"/>
  <c r="AI3375" i="7"/>
  <c r="AI4402" i="7"/>
  <c r="AI4899" i="7"/>
  <c r="AI4401" i="7"/>
  <c r="AI1413" i="7"/>
  <c r="AI182" i="7"/>
  <c r="AI4728" i="7"/>
  <c r="AI1222" i="7"/>
  <c r="AI7160" i="7"/>
  <c r="AI5077" i="7"/>
  <c r="AI876" i="7"/>
  <c r="AI699" i="7"/>
  <c r="AI5076" i="7"/>
  <c r="AI5801" i="7"/>
  <c r="AI5800" i="7"/>
  <c r="AI3374" i="7"/>
  <c r="AI5982" i="7"/>
  <c r="AI332" i="7"/>
  <c r="AI16" i="7"/>
  <c r="AI331" i="7"/>
  <c r="AI330" i="7"/>
  <c r="AI329" i="7"/>
  <c r="AI181" i="7"/>
  <c r="AI7351" i="7"/>
  <c r="AI3549" i="7"/>
  <c r="AI6319" i="7"/>
  <c r="AI6156" i="7"/>
  <c r="AI2987" i="7"/>
  <c r="AI1045" i="7"/>
  <c r="AI2806" i="7"/>
  <c r="AI3548" i="7"/>
  <c r="AI6517" i="7"/>
  <c r="AI3714" i="7"/>
  <c r="AI6318" i="7"/>
  <c r="AI1412" i="7"/>
  <c r="AI4898" i="7"/>
  <c r="AI15" i="7"/>
  <c r="AI875" i="7"/>
  <c r="AI2805" i="7"/>
  <c r="AI4061" i="7"/>
  <c r="AI6516" i="7"/>
  <c r="AI3713" i="7"/>
  <c r="AI5799" i="7"/>
  <c r="AI14" i="7"/>
  <c r="AI4897" i="7"/>
  <c r="AI2986" i="7"/>
  <c r="AI2985" i="7"/>
  <c r="AI5798" i="7"/>
  <c r="AI6155" i="7"/>
  <c r="AI3547" i="7"/>
  <c r="AI4225" i="7"/>
  <c r="AI5797" i="7"/>
  <c r="AI3194" i="7"/>
  <c r="AI3373" i="7"/>
  <c r="AI6317" i="7"/>
  <c r="AI7003" i="7"/>
  <c r="AI3712" i="7"/>
  <c r="AI3193" i="7"/>
  <c r="AI7159" i="7"/>
  <c r="AI4727" i="7"/>
  <c r="AI5075" i="7"/>
  <c r="AI4562" i="7"/>
  <c r="AI180" i="7"/>
  <c r="AI4726" i="7"/>
  <c r="AI516" i="7"/>
  <c r="AI1411" i="7"/>
  <c r="AI5074" i="7"/>
  <c r="AI5981" i="7"/>
  <c r="AI1221" i="7"/>
  <c r="AI6834" i="7"/>
  <c r="AI1220" i="7"/>
  <c r="AI4561" i="7"/>
  <c r="AI1602" i="7"/>
  <c r="AI4896" i="7"/>
  <c r="AI2984" i="7"/>
  <c r="AI4560" i="7"/>
  <c r="AI698" i="7"/>
  <c r="AI1219" i="7"/>
  <c r="AI1218" i="7"/>
  <c r="AI1217" i="7"/>
  <c r="AI2150" i="7"/>
  <c r="AI3863" i="7"/>
  <c r="AI874" i="7"/>
  <c r="AI515" i="7"/>
  <c r="AI5980" i="7"/>
  <c r="AI6515" i="7"/>
  <c r="AI6833" i="7"/>
  <c r="AI3546" i="7"/>
  <c r="AI179" i="7"/>
  <c r="AI2983" i="7"/>
  <c r="AI3192" i="7"/>
  <c r="AI4559" i="7"/>
  <c r="AI3191" i="7"/>
  <c r="AI1216" i="7"/>
  <c r="AI7350" i="7"/>
  <c r="AI4060" i="7"/>
  <c r="AI1410" i="7"/>
  <c r="AI4224" i="7"/>
  <c r="AI2149" i="7"/>
  <c r="AI2467" i="7"/>
  <c r="AI13" i="7"/>
  <c r="AI178" i="7"/>
  <c r="AI6514" i="7"/>
  <c r="AI1601" i="7"/>
  <c r="AI7349" i="7"/>
  <c r="AI4895" i="7"/>
  <c r="AI3190" i="7"/>
  <c r="AI177" i="7"/>
  <c r="AI3372" i="7"/>
  <c r="AI1044" i="7"/>
  <c r="AI5616" i="7"/>
  <c r="AI4059" i="7"/>
  <c r="AI4058" i="7"/>
  <c r="AI6513" i="7"/>
  <c r="AI2466" i="7"/>
  <c r="AI5250" i="7"/>
  <c r="AI7348" i="7"/>
  <c r="AI2148" i="7"/>
  <c r="AI6832" i="7"/>
  <c r="AI6154" i="7"/>
  <c r="AI6153" i="7"/>
  <c r="AI1944" i="7"/>
  <c r="AI3711" i="7"/>
  <c r="AI3710" i="7"/>
  <c r="AI4725" i="7"/>
  <c r="AI3189" i="7"/>
  <c r="AI6316" i="7"/>
  <c r="AI5428" i="7"/>
  <c r="AI4057" i="7"/>
  <c r="AI6152" i="7"/>
  <c r="AI4894" i="7"/>
  <c r="AI7002" i="7"/>
  <c r="AI4056" i="7"/>
  <c r="AI3545" i="7"/>
  <c r="AI3709" i="7"/>
  <c r="AI4893" i="7"/>
  <c r="AI5073" i="7"/>
  <c r="AI7001" i="7"/>
  <c r="AI6657" i="7"/>
  <c r="AI4400" i="7"/>
  <c r="AI2982" i="7"/>
  <c r="AI1043" i="7"/>
  <c r="AI5615" i="7"/>
  <c r="AI1600" i="7"/>
  <c r="AI4892" i="7"/>
  <c r="AI5072" i="7"/>
  <c r="AI2312" i="7"/>
  <c r="AI4724" i="7"/>
  <c r="AI1042" i="7"/>
  <c r="AI1943" i="7"/>
  <c r="AI4558" i="7"/>
  <c r="AI4399" i="7"/>
  <c r="AI1215" i="7"/>
  <c r="AI176" i="7"/>
  <c r="AI4891" i="7"/>
  <c r="AI5979" i="7"/>
  <c r="AI3862" i="7"/>
  <c r="AI4223" i="7"/>
  <c r="AI5978" i="7"/>
  <c r="AI5427" i="7"/>
  <c r="AI175" i="7"/>
  <c r="AI5796" i="7"/>
  <c r="AI4723" i="7"/>
  <c r="AI6656" i="7"/>
  <c r="AI6315" i="7"/>
  <c r="AI328" i="7"/>
  <c r="AI4398" i="7"/>
  <c r="AI6314" i="7"/>
  <c r="AI5249" i="7"/>
  <c r="AI1599" i="7"/>
  <c r="AI7000" i="7"/>
  <c r="AI2981" i="7"/>
  <c r="AI1598" i="7"/>
  <c r="AI5248" i="7"/>
  <c r="AI5795" i="7"/>
  <c r="AI3544" i="7"/>
  <c r="AI3543" i="7"/>
  <c r="AI5426" i="7"/>
  <c r="AI2645" i="7"/>
  <c r="AI5977" i="7"/>
  <c r="AI6999" i="7"/>
  <c r="AI2465" i="7"/>
  <c r="AI6655" i="7"/>
  <c r="AI1214" i="7"/>
  <c r="AI1779" i="7"/>
  <c r="AI1778" i="7"/>
  <c r="AI3188" i="7"/>
  <c r="AI5425" i="7"/>
  <c r="AI6831" i="7"/>
  <c r="AI1213" i="7"/>
  <c r="AI697" i="7"/>
  <c r="AI6313" i="7"/>
  <c r="AI2311" i="7"/>
  <c r="AI5071" i="7"/>
  <c r="AI2310" i="7"/>
  <c r="AI1942" i="7"/>
  <c r="AI3187" i="7"/>
  <c r="AI1777" i="7"/>
  <c r="AI4890" i="7"/>
  <c r="AI6312" i="7"/>
  <c r="AI1409" i="7"/>
  <c r="AI5976" i="7"/>
  <c r="AI3861" i="7"/>
  <c r="AI4222" i="7"/>
  <c r="AI5424" i="7"/>
  <c r="AI3542" i="7"/>
  <c r="AI1597" i="7"/>
  <c r="AI696" i="7"/>
  <c r="AI6512" i="7"/>
  <c r="AI5614" i="7"/>
  <c r="AI5794" i="7"/>
  <c r="AI2309" i="7"/>
  <c r="AI1941" i="7"/>
  <c r="AI514" i="7"/>
  <c r="AI7158" i="7"/>
  <c r="AI1408" i="7"/>
  <c r="AI695" i="7"/>
  <c r="AI7347" i="7"/>
  <c r="AI3186" i="7"/>
  <c r="AI3541" i="7"/>
  <c r="AI2147" i="7"/>
  <c r="AI5793" i="7"/>
  <c r="AI4055" i="7"/>
  <c r="AI5423" i="7"/>
  <c r="AI327" i="7"/>
  <c r="AI4054" i="7"/>
  <c r="AI2308" i="7"/>
  <c r="AI5792" i="7"/>
  <c r="AI2146" i="7"/>
  <c r="AI2464" i="7"/>
  <c r="AI4053" i="7"/>
  <c r="AI873" i="7"/>
  <c r="AI2644" i="7"/>
  <c r="AI3708" i="7"/>
  <c r="AI2145" i="7"/>
  <c r="AI174" i="7"/>
  <c r="AI1041" i="7"/>
  <c r="AI513" i="7"/>
  <c r="AI5975" i="7"/>
  <c r="AI5247" i="7"/>
  <c r="AI5246" i="7"/>
  <c r="AI326" i="7"/>
  <c r="AI512" i="7"/>
  <c r="AI5791" i="7"/>
  <c r="AI5974" i="7"/>
  <c r="AI3707" i="7"/>
  <c r="AI4221" i="7"/>
  <c r="AI6511" i="7"/>
  <c r="AI5245" i="7"/>
  <c r="AI3706" i="7"/>
  <c r="AI7157" i="7"/>
  <c r="AI5613" i="7"/>
  <c r="AI511" i="7"/>
  <c r="AI6510" i="7"/>
  <c r="AI173" i="7"/>
  <c r="AI5973" i="7"/>
  <c r="AI5422" i="7"/>
  <c r="AI5244" i="7"/>
  <c r="AI6830" i="7"/>
  <c r="AI510" i="7"/>
  <c r="AI3371" i="7"/>
  <c r="AI4557" i="7"/>
  <c r="AI4397" i="7"/>
  <c r="AI2463" i="7"/>
  <c r="AI3540" i="7"/>
  <c r="AI2462" i="7"/>
  <c r="AI6654" i="7"/>
  <c r="AI5070" i="7"/>
  <c r="AI2804" i="7"/>
  <c r="AI4052" i="7"/>
  <c r="AI2803" i="7"/>
  <c r="AI2802" i="7"/>
  <c r="AI6311" i="7"/>
  <c r="AI3185" i="7"/>
  <c r="AI5612" i="7"/>
  <c r="AI4722" i="7"/>
  <c r="AI1407" i="7"/>
  <c r="AI872" i="7"/>
  <c r="AI3705" i="7"/>
  <c r="AI2144" i="7"/>
  <c r="AI4220" i="7"/>
  <c r="AI7346" i="7"/>
  <c r="AI2801" i="7"/>
  <c r="AI6998" i="7"/>
  <c r="AI2143" i="7"/>
  <c r="AI6997" i="7"/>
  <c r="AI1040" i="7"/>
  <c r="AI1406" i="7"/>
  <c r="AI325" i="7"/>
  <c r="AI6653" i="7"/>
  <c r="AI5611" i="7"/>
  <c r="AI1596" i="7"/>
  <c r="AI5421" i="7"/>
  <c r="AI4396" i="7"/>
  <c r="AI172" i="7"/>
  <c r="AI5610" i="7"/>
  <c r="AI2643" i="7"/>
  <c r="AI6996" i="7"/>
  <c r="AI2980" i="7"/>
  <c r="AI3370" i="7"/>
  <c r="AI6652" i="7"/>
  <c r="AI2979" i="7"/>
  <c r="AI2461" i="7"/>
  <c r="AI171" i="7"/>
  <c r="AI6995" i="7"/>
  <c r="AI871" i="7"/>
  <c r="AI2978" i="7"/>
  <c r="AI4219" i="7"/>
  <c r="AI5972" i="7"/>
  <c r="AI4218" i="7"/>
  <c r="AI4556" i="7"/>
  <c r="AI3704" i="7"/>
  <c r="AI2307" i="7"/>
  <c r="AI694" i="7"/>
  <c r="AI3184" i="7"/>
  <c r="AI6651" i="7"/>
  <c r="AI5243" i="7"/>
  <c r="AI2642" i="7"/>
  <c r="AI170" i="7"/>
  <c r="AI1776" i="7"/>
  <c r="AI1595" i="7"/>
  <c r="AI6650" i="7"/>
  <c r="AI5420" i="7"/>
  <c r="AI2306" i="7"/>
  <c r="AI169" i="7"/>
  <c r="AI4555" i="7"/>
  <c r="AI693" i="7"/>
  <c r="AI2641" i="7"/>
  <c r="AI1039" i="7"/>
  <c r="AI7156" i="7"/>
  <c r="AI4889" i="7"/>
  <c r="AI5790" i="7"/>
  <c r="AI5419" i="7"/>
  <c r="AI3539" i="7"/>
  <c r="AI7345" i="7"/>
  <c r="AI5609" i="7"/>
  <c r="AI6509" i="7"/>
  <c r="AI12" i="7"/>
  <c r="AI5971" i="7"/>
  <c r="AI5970" i="7"/>
  <c r="AI870" i="7"/>
  <c r="AI6151" i="7"/>
  <c r="AI6829" i="7"/>
  <c r="AI5418" i="7"/>
  <c r="AI6508" i="7"/>
  <c r="AI6828" i="7"/>
  <c r="AI692" i="7"/>
  <c r="AI1038" i="7"/>
  <c r="AI1775" i="7"/>
  <c r="AI1940" i="7"/>
  <c r="AI2977" i="7"/>
  <c r="AI691" i="7"/>
  <c r="AI7344" i="7"/>
  <c r="AI2800" i="7"/>
  <c r="AI2305" i="7"/>
  <c r="AI4217" i="7"/>
  <c r="AI4554" i="7"/>
  <c r="AI3860" i="7"/>
  <c r="AI2976" i="7"/>
  <c r="AI2460" i="7"/>
  <c r="AI5608" i="7"/>
  <c r="AI6150" i="7"/>
  <c r="AI509" i="7"/>
  <c r="AI1212" i="7"/>
  <c r="AI3369" i="7"/>
  <c r="AI508" i="7"/>
  <c r="AI4216" i="7"/>
  <c r="AI1405" i="7"/>
  <c r="AI6649" i="7"/>
  <c r="AI5607" i="7"/>
  <c r="AI6827" i="7"/>
  <c r="AI1211" i="7"/>
  <c r="AI6994" i="7"/>
  <c r="AI11" i="7"/>
  <c r="AI6149" i="7"/>
  <c r="AI4721" i="7"/>
  <c r="AI1037" i="7"/>
  <c r="AI2975" i="7"/>
  <c r="AI3368" i="7"/>
  <c r="AI5606" i="7"/>
  <c r="AI869" i="7"/>
  <c r="AI868" i="7"/>
  <c r="AI1594" i="7"/>
  <c r="AI1210" i="7"/>
  <c r="AI4215" i="7"/>
  <c r="AI5417" i="7"/>
  <c r="AI5242" i="7"/>
  <c r="AI5416" i="7"/>
  <c r="AI1036" i="7"/>
  <c r="AI507" i="7"/>
  <c r="AI324" i="7"/>
  <c r="AI5241" i="7"/>
  <c r="AI2304" i="7"/>
  <c r="AI3859" i="7"/>
  <c r="AI323" i="7"/>
  <c r="AI5969" i="7"/>
  <c r="AI690" i="7"/>
  <c r="AI1035" i="7"/>
  <c r="AI4720" i="7"/>
  <c r="AI5968" i="7"/>
  <c r="AI506" i="7"/>
  <c r="AI1034" i="7"/>
  <c r="AI2974" i="7"/>
  <c r="AI4553" i="7"/>
  <c r="AI6648" i="7"/>
  <c r="AI5240" i="7"/>
  <c r="AI6310" i="7"/>
  <c r="AI1939" i="7"/>
  <c r="AI5789" i="7"/>
  <c r="AI10" i="7"/>
  <c r="AI4719" i="7"/>
  <c r="AI2142" i="7"/>
  <c r="AI1033" i="7"/>
  <c r="AI3183" i="7"/>
  <c r="AI9" i="7"/>
  <c r="AI4395" i="7"/>
  <c r="AI1938" i="7"/>
  <c r="AI4051" i="7"/>
  <c r="AI1593" i="7"/>
  <c r="AI505" i="7"/>
  <c r="AI322" i="7"/>
  <c r="AI867" i="7"/>
  <c r="AI5605" i="7"/>
  <c r="AI3182" i="7"/>
  <c r="AI4394" i="7"/>
  <c r="AI3858" i="7"/>
  <c r="AI3703" i="7"/>
  <c r="AI6993" i="7"/>
  <c r="AI5069" i="7"/>
  <c r="AI321" i="7"/>
  <c r="AI320" i="7"/>
  <c r="AI6992" i="7"/>
  <c r="AI7343" i="7"/>
  <c r="AI2459" i="7"/>
  <c r="AI866" i="7"/>
  <c r="AI504" i="7"/>
  <c r="AI3181" i="7"/>
  <c r="AI1209" i="7"/>
  <c r="AI4718" i="7"/>
  <c r="AI2799" i="7"/>
  <c r="AI7342" i="7"/>
  <c r="AI3702" i="7"/>
  <c r="AI503" i="7"/>
  <c r="AI5967" i="7"/>
  <c r="AI1592" i="7"/>
  <c r="AI6148" i="7"/>
  <c r="AI3701" i="7"/>
  <c r="AI8" i="7"/>
  <c r="AI6147" i="7"/>
  <c r="AI3700" i="7"/>
  <c r="AI2640" i="7"/>
  <c r="AI2303" i="7"/>
  <c r="AI689" i="7"/>
  <c r="AI4393" i="7"/>
  <c r="AI1937" i="7"/>
  <c r="AI6507" i="7"/>
  <c r="AI6826" i="7"/>
  <c r="AI6309" i="7"/>
  <c r="AI4050" i="7"/>
  <c r="AI5239" i="7"/>
  <c r="AI2458" i="7"/>
  <c r="AI6647" i="7"/>
  <c r="AI5966" i="7"/>
  <c r="AI1404" i="7"/>
  <c r="AI5068" i="7"/>
  <c r="AI865" i="7"/>
  <c r="AI4214" i="7"/>
  <c r="AI2639" i="7"/>
  <c r="AI4213" i="7"/>
  <c r="AI1208" i="7"/>
  <c r="AI6506" i="7"/>
  <c r="AI3699" i="7"/>
  <c r="AI5067" i="7"/>
  <c r="AI3180" i="7"/>
  <c r="AI1032" i="7"/>
  <c r="AI5604" i="7"/>
  <c r="AI2457" i="7"/>
  <c r="AI1031" i="7"/>
  <c r="AI5965" i="7"/>
  <c r="AI1207" i="7"/>
  <c r="AI319" i="7"/>
  <c r="AI4049" i="7"/>
  <c r="AI6308" i="7"/>
  <c r="AI5788" i="7"/>
  <c r="AI688" i="7"/>
  <c r="AI4888" i="7"/>
  <c r="AI6825" i="7"/>
  <c r="AI6824" i="7"/>
  <c r="AI4212" i="7"/>
  <c r="AI2141" i="7"/>
  <c r="AI1403" i="7"/>
  <c r="AI687" i="7"/>
  <c r="AI5415" i="7"/>
  <c r="AI3367" i="7"/>
  <c r="AI5066" i="7"/>
  <c r="AI686" i="7"/>
  <c r="AI6505" i="7"/>
  <c r="AI2302" i="7"/>
  <c r="AI4887" i="7"/>
  <c r="AI6307" i="7"/>
  <c r="AI3538" i="7"/>
  <c r="AI7341" i="7"/>
  <c r="AI3537" i="7"/>
  <c r="AI4392" i="7"/>
  <c r="AI7" i="7"/>
  <c r="AI502" i="7"/>
  <c r="AI4552" i="7"/>
  <c r="AI4211" i="7"/>
  <c r="AI4717" i="7"/>
  <c r="AI6991" i="7"/>
  <c r="AI4886" i="7"/>
  <c r="AI2140" i="7"/>
  <c r="AI4210" i="7"/>
  <c r="AI7155" i="7"/>
  <c r="AI4391" i="7"/>
  <c r="AI1591" i="7"/>
  <c r="AI5065" i="7"/>
  <c r="AI1936" i="7"/>
  <c r="AI1590" i="7"/>
  <c r="AI4209" i="7"/>
  <c r="AI5238" i="7"/>
  <c r="AI3179" i="7"/>
  <c r="AI1589" i="7"/>
  <c r="AI3698" i="7"/>
  <c r="AI4390" i="7"/>
  <c r="AI2139" i="7"/>
  <c r="AI5064" i="7"/>
  <c r="AI168" i="7"/>
  <c r="AI6990" i="7"/>
  <c r="AI6" i="7"/>
  <c r="AI3178" i="7"/>
  <c r="AI3366" i="7"/>
  <c r="AI501" i="7"/>
  <c r="AI6989" i="7"/>
  <c r="AI7154" i="7"/>
  <c r="AI6504" i="7"/>
  <c r="AI6823" i="7"/>
  <c r="AI1030" i="7"/>
  <c r="AI5237" i="7"/>
  <c r="AI4208" i="7"/>
  <c r="AI5" i="7"/>
  <c r="AI3536" i="7"/>
  <c r="AI1774" i="7"/>
  <c r="AI6503" i="7"/>
  <c r="AI5787" i="7"/>
  <c r="AI1402" i="7"/>
  <c r="AI1206" i="7"/>
  <c r="AI2456" i="7"/>
  <c r="AI7340" i="7"/>
  <c r="AI6502" i="7"/>
  <c r="AI6146" i="7"/>
  <c r="AI4389" i="7"/>
  <c r="AI5236" i="7"/>
  <c r="AI3857" i="7"/>
  <c r="AI4388" i="7"/>
  <c r="AI2973" i="7"/>
  <c r="AI6822" i="7"/>
  <c r="AI3535" i="7"/>
  <c r="AI2638" i="7"/>
  <c r="AI6145" i="7"/>
  <c r="AI2455" i="7"/>
  <c r="AI500" i="7"/>
  <c r="AI3365" i="7"/>
  <c r="AI864" i="7"/>
  <c r="AI6821" i="7"/>
  <c r="AI1588" i="7"/>
  <c r="AI1205" i="7"/>
  <c r="AI5964" i="7"/>
  <c r="AI3177" i="7"/>
  <c r="AI1029" i="7"/>
  <c r="AI6501" i="7"/>
  <c r="AI4551" i="7"/>
  <c r="AI6820" i="7"/>
  <c r="AI1773" i="7"/>
  <c r="AI3364" i="7"/>
  <c r="AI2972" i="7"/>
  <c r="AI1028" i="7"/>
  <c r="AI4387" i="7"/>
  <c r="AI2637" i="7"/>
  <c r="AI4885" i="7"/>
  <c r="AI3697" i="7"/>
  <c r="AI6500" i="7"/>
  <c r="AI2301" i="7"/>
  <c r="AI3363" i="7"/>
  <c r="AI7153" i="7"/>
  <c r="AI863" i="7"/>
  <c r="AI5786" i="7"/>
  <c r="AI5235" i="7"/>
  <c r="AI4550" i="7"/>
  <c r="AI7152" i="7"/>
  <c r="AI4207" i="7"/>
  <c r="AI1772" i="7"/>
  <c r="AI167" i="7"/>
  <c r="AI5785" i="7"/>
  <c r="AI1935" i="7"/>
  <c r="AI6499" i="7"/>
  <c r="AI3176" i="7"/>
  <c r="AI4" i="7"/>
  <c r="AI2636" i="7"/>
  <c r="AI499" i="7"/>
  <c r="AI4549" i="7"/>
  <c r="AI6498" i="7"/>
  <c r="AI4386" i="7"/>
  <c r="AI1587" i="7"/>
  <c r="AI7339" i="7"/>
  <c r="AI166" i="7"/>
  <c r="AI4884" i="7"/>
  <c r="AI7151" i="7"/>
  <c r="AI4385" i="7"/>
  <c r="AI4548" i="7"/>
  <c r="AI3175" i="7"/>
  <c r="AI1027" i="7"/>
  <c r="AI6144" i="7"/>
  <c r="AI3174" i="7"/>
  <c r="AI1401" i="7"/>
  <c r="AI5603" i="7"/>
  <c r="AI2798" i="7"/>
  <c r="AI5063" i="7"/>
  <c r="AI5602" i="7"/>
  <c r="AI3362" i="7"/>
  <c r="AI5601" i="7"/>
  <c r="AI5963" i="7"/>
  <c r="AI5600" i="7"/>
  <c r="AI318" i="7"/>
  <c r="AI862" i="7"/>
  <c r="AI6306" i="7"/>
  <c r="AI2635" i="7"/>
  <c r="AI1026" i="7"/>
  <c r="AI6143" i="7"/>
  <c r="AI861" i="7"/>
  <c r="AI5784" i="7"/>
  <c r="AI1771" i="7"/>
  <c r="AI1586" i="7"/>
  <c r="AI7150" i="7"/>
  <c r="AI6819" i="7"/>
  <c r="AI5234" i="7"/>
  <c r="AI4384" i="7"/>
  <c r="AI6646" i="7"/>
  <c r="AI3856" i="7"/>
  <c r="AI4883" i="7"/>
  <c r="AI3" i="7"/>
  <c r="AI3534" i="7"/>
  <c r="AI4716" i="7"/>
  <c r="AI7149" i="7"/>
  <c r="AI5233" i="7"/>
  <c r="AI5783" i="7"/>
  <c r="AI2797" i="7"/>
  <c r="AI6305" i="7"/>
  <c r="AI3361" i="7"/>
  <c r="AI3855" i="7"/>
  <c r="AI3854" i="7"/>
  <c r="AI1400" i="7"/>
  <c r="AI3360" i="7"/>
  <c r="AI3696" i="7"/>
  <c r="AI1399" i="7"/>
  <c r="AI165" i="7"/>
  <c r="AI5232" i="7"/>
  <c r="AI6988" i="7"/>
  <c r="AI4206" i="7"/>
  <c r="AI4715" i="7"/>
  <c r="AI4205" i="7"/>
  <c r="AI685" i="7"/>
  <c r="AI2971" i="7"/>
  <c r="AI1025" i="7"/>
  <c r="AI6142" i="7"/>
  <c r="AI2796" i="7"/>
  <c r="AI2300" i="7"/>
  <c r="AI6497" i="7"/>
  <c r="AI1204" i="7"/>
  <c r="AI6141" i="7"/>
  <c r="AI6645" i="7"/>
  <c r="AI3695" i="7"/>
  <c r="AI3359" i="7"/>
  <c r="AI5414" i="7"/>
  <c r="AI1024" i="7"/>
  <c r="AI6304" i="7"/>
  <c r="AI1203" i="7"/>
  <c r="AI4048" i="7"/>
  <c r="AI860" i="7"/>
  <c r="AI2795" i="7"/>
  <c r="AI6140" i="7"/>
  <c r="AI3533" i="7"/>
  <c r="AI3358" i="7"/>
  <c r="AI4714" i="7"/>
  <c r="AI2970" i="7"/>
  <c r="AI1023" i="7"/>
  <c r="AI3357" i="7"/>
  <c r="AI2138" i="7"/>
  <c r="AI2299" i="7"/>
  <c r="AI4204" i="7"/>
  <c r="AI5599" i="7"/>
  <c r="AI684" i="7"/>
  <c r="AI3173" i="7"/>
  <c r="AI317" i="7"/>
  <c r="AI1022" i="7"/>
  <c r="AI1585" i="7"/>
  <c r="AI6303" i="7"/>
  <c r="AI5962" i="7"/>
  <c r="AI5598" i="7"/>
  <c r="AI1021" i="7"/>
  <c r="AI4203" i="7"/>
  <c r="AI6818" i="7"/>
  <c r="AI4547" i="7"/>
  <c r="AI4202" i="7"/>
  <c r="AI1202" i="7"/>
  <c r="AI6644" i="7"/>
  <c r="AI5413" i="7"/>
  <c r="AI4201" i="7"/>
  <c r="AI4882" i="7"/>
  <c r="AI5412" i="7"/>
  <c r="AI4546" i="7"/>
  <c r="AI3356" i="7"/>
  <c r="AI6987" i="7"/>
  <c r="AI1934" i="7"/>
  <c r="AI5062" i="7"/>
  <c r="AI7148" i="7"/>
  <c r="AI2969" i="7"/>
  <c r="AI4881" i="7"/>
  <c r="AI2137" i="7"/>
  <c r="AI3694" i="7"/>
  <c r="AI4545" i="7"/>
  <c r="AI7338" i="7"/>
  <c r="AI5411" i="7"/>
  <c r="AI4880" i="7"/>
  <c r="AI3355" i="7"/>
  <c r="AI4047" i="7"/>
  <c r="AI859" i="7"/>
  <c r="AI2794" i="7"/>
  <c r="AI4879" i="7"/>
  <c r="AI1933" i="7"/>
  <c r="AI2793" i="7"/>
  <c r="AI164" i="7"/>
  <c r="AI4200" i="7"/>
  <c r="AI3354" i="7"/>
  <c r="AI1932" i="7"/>
  <c r="AI4046" i="7"/>
  <c r="AI4199" i="7"/>
  <c r="AI3693" i="7"/>
  <c r="AI7337" i="7"/>
  <c r="AI5597" i="7"/>
  <c r="AI4544" i="7"/>
  <c r="AI5782" i="7"/>
  <c r="AI4878" i="7"/>
  <c r="AI2792" i="7"/>
  <c r="AI3532" i="7"/>
  <c r="AI683" i="7"/>
  <c r="AI7336" i="7"/>
  <c r="AI1201" i="7"/>
  <c r="AI6986" i="7"/>
  <c r="AI6985" i="7"/>
  <c r="AI4877" i="7"/>
  <c r="AI2" i="7"/>
  <c r="AI5231" i="7"/>
  <c r="AI3353" i="7"/>
  <c r="AI1770" i="7"/>
  <c r="AI3531" i="7"/>
  <c r="AI7335" i="7"/>
  <c r="AI4198" i="7"/>
</calcChain>
</file>

<file path=xl/sharedStrings.xml><?xml version="1.0" encoding="utf-8"?>
<sst xmlns="http://schemas.openxmlformats.org/spreadsheetml/2006/main" count="138166" uniqueCount="15787">
  <si>
    <t>Loan ID</t>
  </si>
  <si>
    <t>Customer ID</t>
  </si>
  <si>
    <t>Age</t>
  </si>
  <si>
    <t>Gender</t>
  </si>
  <si>
    <t>City</t>
  </si>
  <si>
    <t>Region</t>
  </si>
  <si>
    <t>Application Date</t>
  </si>
  <si>
    <t>Date</t>
  </si>
  <si>
    <t>Approval Date</t>
  </si>
  <si>
    <t>Vehicle Type</t>
  </si>
  <si>
    <t>Vehicle Brand</t>
  </si>
  <si>
    <t>Vehicle Model</t>
  </si>
  <si>
    <t>Vehicle Price</t>
  </si>
  <si>
    <t>Down Payment</t>
  </si>
  <si>
    <t>Loan Amount</t>
  </si>
  <si>
    <t>Loan Term (Months)</t>
  </si>
  <si>
    <t>Interest Rate (%)</t>
  </si>
  <si>
    <t>Monthly Amortization</t>
  </si>
  <si>
    <t>Application Status</t>
  </si>
  <si>
    <t>Loan Status</t>
  </si>
  <si>
    <t>Amount Paid</t>
  </si>
  <si>
    <t>Outstanding Balance</t>
  </si>
  <si>
    <t>Target Amount</t>
  </si>
  <si>
    <t>Days Past Due</t>
  </si>
  <si>
    <t>Delinquency Status</t>
  </si>
  <si>
    <t>Branch</t>
  </si>
  <si>
    <t>Loan Officer / Collector</t>
  </si>
  <si>
    <t>Payment Frequency</t>
  </si>
  <si>
    <t>Loan-to-Value (%)</t>
  </si>
  <si>
    <t>Missed Payments (Count)</t>
  </si>
  <si>
    <t>Risk Category</t>
  </si>
  <si>
    <t>Approval Turnaround (Days)</t>
  </si>
  <si>
    <t>Total Applications</t>
  </si>
  <si>
    <t>Closed - Fully Paid</t>
  </si>
  <si>
    <t>Defaulted</t>
  </si>
  <si>
    <t>Repossessed</t>
  </si>
  <si>
    <t>MPV/Van</t>
  </si>
  <si>
    <t>Motorcycle</t>
  </si>
  <si>
    <t>Pickup</t>
  </si>
  <si>
    <t>SUV</t>
  </si>
  <si>
    <t>Sedan</t>
  </si>
  <si>
    <t>Truck</t>
  </si>
  <si>
    <t>Cordillera Administrative Region</t>
  </si>
  <si>
    <t>NCR</t>
  </si>
  <si>
    <t>Region I (Ilocos Region)</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</si>
  <si>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</si>
  <si>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</si>
  <si>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</si>
  <si>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</si>
  <si>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</si>
  <si>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</si>
  <si>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</si>
  <si>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</si>
  <si>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</si>
  <si>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</si>
  <si>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</si>
  <si>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Current</t>
  </si>
  <si>
    <t>1-30 Days</t>
  </si>
  <si>
    <t>31-60 Days</t>
  </si>
  <si>
    <t>61-90 Days</t>
  </si>
  <si>
    <t>Over 90 Days</t>
  </si>
  <si>
    <t>First Name</t>
  </si>
  <si>
    <t>Middle Name</t>
  </si>
  <si>
    <t>Last Name</t>
  </si>
  <si>
    <t>LN-100000</t>
  </si>
  <si>
    <t>CUS-200000</t>
  </si>
  <si>
    <t>Carmen</t>
  </si>
  <si>
    <t>Del Rosario</t>
  </si>
  <si>
    <t>Flores</t>
  </si>
  <si>
    <t>Female</t>
  </si>
  <si>
    <t>Mandaue</t>
  </si>
  <si>
    <t>Mitsubishi</t>
  </si>
  <si>
    <t>Xpander Cross</t>
  </si>
  <si>
    <t>Approved</t>
  </si>
  <si>
    <t>Active</t>
  </si>
  <si>
    <t>B. Santiago</t>
  </si>
  <si>
    <t>Monthly</t>
  </si>
  <si>
    <t>Low Risk</t>
  </si>
  <si>
    <t>LN-100001</t>
  </si>
  <si>
    <t>CUS-200001</t>
  </si>
  <si>
    <t>Vincent</t>
  </si>
  <si>
    <t>Castillo</t>
  </si>
  <si>
    <t>Salazar</t>
  </si>
  <si>
    <t>Male</t>
  </si>
  <si>
    <t>Tarlac City</t>
  </si>
  <si>
    <t>Toyota</t>
  </si>
  <si>
    <t>Vios</t>
  </si>
  <si>
    <t>E. Ferrer</t>
  </si>
  <si>
    <t>LN-100002</t>
  </si>
  <si>
    <t>CUS-200002</t>
  </si>
  <si>
    <t>Julieta</t>
  </si>
  <si>
    <t>Reyes</t>
  </si>
  <si>
    <t>Tolentino</t>
  </si>
  <si>
    <t>Cebu City</t>
  </si>
  <si>
    <t>Honda</t>
  </si>
  <si>
    <t>Civic</t>
  </si>
  <si>
    <t>Pending</t>
  </si>
  <si>
    <t>Not Applicable</t>
  </si>
  <si>
    <t>LN-100003</t>
  </si>
  <si>
    <t>CUS-200003</t>
  </si>
  <si>
    <t>Trinidad</t>
  </si>
  <si>
    <t>Villanueva</t>
  </si>
  <si>
    <t>Torres</t>
  </si>
  <si>
    <t>Las Pinas</t>
  </si>
  <si>
    <t>Suzuki</t>
  </si>
  <si>
    <t>Ertiga</t>
  </si>
  <si>
    <t>D. Morales</t>
  </si>
  <si>
    <t>LN-100004</t>
  </si>
  <si>
    <t>CUS-200004</t>
  </si>
  <si>
    <t>Angelo</t>
  </si>
  <si>
    <t>Antipolo</t>
  </si>
  <si>
    <t>Nissan</t>
  </si>
  <si>
    <t>Navara</t>
  </si>
  <si>
    <t>Rejected</t>
  </si>
  <si>
    <t>LN-100005</t>
  </si>
  <si>
    <t>CUS-200005</t>
  </si>
  <si>
    <t>Angelica</t>
  </si>
  <si>
    <t>Ocampo</t>
  </si>
  <si>
    <t>Fernandez</t>
  </si>
  <si>
    <t>Pasig</t>
  </si>
  <si>
    <t>Sylphy</t>
  </si>
  <si>
    <t>H. Isip</t>
  </si>
  <si>
    <t>LN-100006</t>
  </si>
  <si>
    <t>CUS-200006</t>
  </si>
  <si>
    <t>Angela</t>
  </si>
  <si>
    <t>Manalo</t>
  </si>
  <si>
    <t>Vigan</t>
  </si>
  <si>
    <t>Ford</t>
  </si>
  <si>
    <t>Ranger</t>
  </si>
  <si>
    <t>J. Espino</t>
  </si>
  <si>
    <t>High Risk</t>
  </si>
  <si>
    <t>LN-100007</t>
  </si>
  <si>
    <t>CUS-200007</t>
  </si>
  <si>
    <t>Dolores</t>
  </si>
  <si>
    <t>Bautista</t>
  </si>
  <si>
    <t>Rosario</t>
  </si>
  <si>
    <t>Iloilo City</t>
  </si>
  <si>
    <t>Mirage G4</t>
  </si>
  <si>
    <t>I. Cabrera</t>
  </si>
  <si>
    <t>LN-100008</t>
  </si>
  <si>
    <t>CUS-200008</t>
  </si>
  <si>
    <t>Zaldy</t>
  </si>
  <si>
    <t>Domingo</t>
  </si>
  <si>
    <t>Cavite City</t>
  </si>
  <si>
    <t>Isuzu</t>
  </si>
  <si>
    <t>Forward</t>
  </si>
  <si>
    <t>G. Bunag</t>
  </si>
  <si>
    <t>LN-100009</t>
  </si>
  <si>
    <t>CUS-200009</t>
  </si>
  <si>
    <t>Bryan</t>
  </si>
  <si>
    <t>Navarro</t>
  </si>
  <si>
    <t>Santa Rosa</t>
  </si>
  <si>
    <t>Everest</t>
  </si>
  <si>
    <t>LN-100010</t>
  </si>
  <si>
    <t>CUS-200010</t>
  </si>
  <si>
    <t>Cesar</t>
  </si>
  <si>
    <t>Cabanatuan</t>
  </si>
  <si>
    <t>Hyundai</t>
  </si>
  <si>
    <t>Creta</t>
  </si>
  <si>
    <t>LN-100011</t>
  </si>
  <si>
    <t>CUS-200011</t>
  </si>
  <si>
    <t>Mendoza</t>
  </si>
  <si>
    <t>Xpander</t>
  </si>
  <si>
    <t>LN-100012</t>
  </si>
  <si>
    <t>CUS-200012</t>
  </si>
  <si>
    <t>Valdez</t>
  </si>
  <si>
    <t>Batangas City</t>
  </si>
  <si>
    <t>Kia</t>
  </si>
  <si>
    <t>Sportage</t>
  </si>
  <si>
    <t>LN-100013</t>
  </si>
  <si>
    <t>CUS-200013</t>
  </si>
  <si>
    <t>Irish</t>
  </si>
  <si>
    <t>Malolos</t>
  </si>
  <si>
    <t>LN-100014</t>
  </si>
  <si>
    <t>CUS-200014</t>
  </si>
  <si>
    <t>Efren</t>
  </si>
  <si>
    <t>Gonzales</t>
  </si>
  <si>
    <t>Mandaluyong</t>
  </si>
  <si>
    <t>Fortuner</t>
  </si>
  <si>
    <t>LN-100015</t>
  </si>
  <si>
    <t>CUS-200015</t>
  </si>
  <si>
    <t>Oscar</t>
  </si>
  <si>
    <t>Ramos</t>
  </si>
  <si>
    <t>Ybanez</t>
  </si>
  <si>
    <t>Hino</t>
  </si>
  <si>
    <t>500 Series</t>
  </si>
  <si>
    <t>LN-100016</t>
  </si>
  <si>
    <t>CUS-200016</t>
  </si>
  <si>
    <t>Veronica</t>
  </si>
  <si>
    <t>Santos</t>
  </si>
  <si>
    <t>Cortez</t>
  </si>
  <si>
    <t>Tacloban</t>
  </si>
  <si>
    <t>Skydrive</t>
  </si>
  <si>
    <t>LN-100017</t>
  </si>
  <si>
    <t>CUS-200017</t>
  </si>
  <si>
    <t>Territory</t>
  </si>
  <si>
    <t>LN-100018</t>
  </si>
  <si>
    <t>CUS-200018</t>
  </si>
  <si>
    <t>Ana</t>
  </si>
  <si>
    <t>Kawasaki</t>
  </si>
  <si>
    <t>Barako</t>
  </si>
  <si>
    <t>LN-100019</t>
  </si>
  <si>
    <t>CUS-200019</t>
  </si>
  <si>
    <t>Leonor</t>
  </si>
  <si>
    <t>Garcia</t>
  </si>
  <si>
    <t>Bacolod</t>
  </si>
  <si>
    <t>LN-100020</t>
  </si>
  <si>
    <t>CUS-200020</t>
  </si>
  <si>
    <t>Luisa</t>
  </si>
  <si>
    <t>Pascual</t>
  </si>
  <si>
    <t>Quiambao</t>
  </si>
  <si>
    <t>Lapu-Lapu</t>
  </si>
  <si>
    <t>Mobilio</t>
  </si>
  <si>
    <t>F. Lacson</t>
  </si>
  <si>
    <t>LN-100021</t>
  </si>
  <si>
    <t>CUS-200021</t>
  </si>
  <si>
    <t>Bienvenido</t>
  </si>
  <si>
    <t>San Pablo</t>
  </si>
  <si>
    <t>LN-100022</t>
  </si>
  <si>
    <t>CUS-200022</t>
  </si>
  <si>
    <t>Salome</t>
  </si>
  <si>
    <t>LN-100023</t>
  </si>
  <si>
    <t>CUS-200023</t>
  </si>
  <si>
    <t>Imelda</t>
  </si>
  <si>
    <t>General Santos</t>
  </si>
  <si>
    <t>LN-100024</t>
  </si>
  <si>
    <t>CUS-200024</t>
  </si>
  <si>
    <t>Jennifer</t>
  </si>
  <si>
    <t>Quezon City</t>
  </si>
  <si>
    <t>LN-100025</t>
  </si>
  <si>
    <t>CUS-200025</t>
  </si>
  <si>
    <t>Antonio</t>
  </si>
  <si>
    <t>Aquino</t>
  </si>
  <si>
    <t>Lucena</t>
  </si>
  <si>
    <t>Beat</t>
  </si>
  <si>
    <t>LN-100026</t>
  </si>
  <si>
    <t>CUS-200026</t>
  </si>
  <si>
    <t>Legazpi</t>
  </si>
  <si>
    <t>LN-100027</t>
  </si>
  <si>
    <t>CUS-200027</t>
  </si>
  <si>
    <t>Federico</t>
  </si>
  <si>
    <t>LN-100028</t>
  </si>
  <si>
    <t>CUS-200028</t>
  </si>
  <si>
    <t>Paul</t>
  </si>
  <si>
    <t>Naga (Camarines Sur)</t>
  </si>
  <si>
    <t>LN-100029</t>
  </si>
  <si>
    <t>CUS-200029</t>
  </si>
  <si>
    <t>LN-100030</t>
  </si>
  <si>
    <t>CUS-200030</t>
  </si>
  <si>
    <t>Wilma</t>
  </si>
  <si>
    <t>Cagayan de Oro</t>
  </si>
  <si>
    <t>LN-100031</t>
  </si>
  <si>
    <t>CUS-200031</t>
  </si>
  <si>
    <t>Gloria</t>
  </si>
  <si>
    <t>Cruz</t>
  </si>
  <si>
    <t>Umali</t>
  </si>
  <si>
    <t>Marikina</t>
  </si>
  <si>
    <t>LN-100032</t>
  </si>
  <si>
    <t>CUS-200032</t>
  </si>
  <si>
    <t>Caloocan</t>
  </si>
  <si>
    <t>Yamaha</t>
  </si>
  <si>
    <t>Mio i125</t>
  </si>
  <si>
    <t>LN-100033</t>
  </si>
  <si>
    <t>CUS-200033</t>
  </si>
  <si>
    <t>Pedro</t>
  </si>
  <si>
    <t>Dagupan</t>
  </si>
  <si>
    <t>LN-100034</t>
  </si>
  <si>
    <t>CUS-200034</t>
  </si>
  <si>
    <t>Rivera</t>
  </si>
  <si>
    <t>Lipa</t>
  </si>
  <si>
    <t>Camry</t>
  </si>
  <si>
    <t>LN-100035</t>
  </si>
  <si>
    <t>CUS-200035</t>
  </si>
  <si>
    <t>San Fernando (Pampanga)</t>
  </si>
  <si>
    <t>Corolla Altis</t>
  </si>
  <si>
    <t>LN-100036</t>
  </si>
  <si>
    <t>CUS-200036</t>
  </si>
  <si>
    <t>Salvador</t>
  </si>
  <si>
    <t>Angeles City</t>
  </si>
  <si>
    <t>LN-100037</t>
  </si>
  <si>
    <t>CUS-200037</t>
  </si>
  <si>
    <t>Jayson</t>
  </si>
  <si>
    <t>LN-100038</t>
  </si>
  <si>
    <t>CUS-200038</t>
  </si>
  <si>
    <t>Lazaro</t>
  </si>
  <si>
    <t>Butuan</t>
  </si>
  <si>
    <t>Raider R150</t>
  </si>
  <si>
    <t>LN-100039</t>
  </si>
  <si>
    <t>CUS-200039</t>
  </si>
  <si>
    <t>Maria</t>
  </si>
  <si>
    <t>LN-100040</t>
  </si>
  <si>
    <t>CUS-200040</t>
  </si>
  <si>
    <t>Reynaldo</t>
  </si>
  <si>
    <t>Wenceslao</t>
  </si>
  <si>
    <t>Montero Sport</t>
  </si>
  <si>
    <t>LN-100041</t>
  </si>
  <si>
    <t>CUS-200041</t>
  </si>
  <si>
    <t>Rosa</t>
  </si>
  <si>
    <t>Paranaque</t>
  </si>
  <si>
    <t>Accent</t>
  </si>
  <si>
    <t>LN-100042</t>
  </si>
  <si>
    <t>CUS-200042</t>
  </si>
  <si>
    <t>LN-100043</t>
  </si>
  <si>
    <t>CUS-200043</t>
  </si>
  <si>
    <t>Marlon</t>
  </si>
  <si>
    <t>LN-100044</t>
  </si>
  <si>
    <t>CUS-200044</t>
  </si>
  <si>
    <t>Makati</t>
  </si>
  <si>
    <t>LN-100045</t>
  </si>
  <si>
    <t>CUS-200045</t>
  </si>
  <si>
    <t>Erlinda</t>
  </si>
  <si>
    <t>Aguilar</t>
  </si>
  <si>
    <t>Panganiban</t>
  </si>
  <si>
    <t>Laoag</t>
  </si>
  <si>
    <t>Hilux</t>
  </si>
  <si>
    <t>LN-100046</t>
  </si>
  <si>
    <t>CUS-200046</t>
  </si>
  <si>
    <t>Teodoro</t>
  </si>
  <si>
    <t>Baguio</t>
  </si>
  <si>
    <t>Rouser NS</t>
  </si>
  <si>
    <t>LN-100047</t>
  </si>
  <si>
    <t>CUS-200047</t>
  </si>
  <si>
    <t>Manuel</t>
  </si>
  <si>
    <t>Guevarra</t>
  </si>
  <si>
    <t>RAV4</t>
  </si>
  <si>
    <t>LN-100048</t>
  </si>
  <si>
    <t>CUS-200048</t>
  </si>
  <si>
    <t>Marites</t>
  </si>
  <si>
    <t>Elantra</t>
  </si>
  <si>
    <t>LN-100049</t>
  </si>
  <si>
    <t>CUS-200049</t>
  </si>
  <si>
    <t>Francisco</t>
  </si>
  <si>
    <t>A. Ramirez</t>
  </si>
  <si>
    <t>LN-100050</t>
  </si>
  <si>
    <t>CUS-200050</t>
  </si>
  <si>
    <t>Eduardo</t>
  </si>
  <si>
    <t>LN-100051</t>
  </si>
  <si>
    <t>CUS-200051</t>
  </si>
  <si>
    <t>Alfredo</t>
  </si>
  <si>
    <t>LN-100052</t>
  </si>
  <si>
    <t>CUS-200052</t>
  </si>
  <si>
    <t>LN-100053</t>
  </si>
  <si>
    <t>CUS-200053</t>
  </si>
  <si>
    <t>Yolanda</t>
  </si>
  <si>
    <t>Avanza</t>
  </si>
  <si>
    <t>LN-100054</t>
  </si>
  <si>
    <t>CUS-200054</t>
  </si>
  <si>
    <t>Remedios</t>
  </si>
  <si>
    <t>LN-100055</t>
  </si>
  <si>
    <t>CUS-200055</t>
  </si>
  <si>
    <t>Urvan</t>
  </si>
  <si>
    <t>LN-100056</t>
  </si>
  <si>
    <t>CUS-200056</t>
  </si>
  <si>
    <t>Gil</t>
  </si>
  <si>
    <t>LN-100057</t>
  </si>
  <si>
    <t>CUS-200057</t>
  </si>
  <si>
    <t>Andrea</t>
  </si>
  <si>
    <t>LN-100058</t>
  </si>
  <si>
    <t>CUS-200058</t>
  </si>
  <si>
    <t>Tucson</t>
  </si>
  <si>
    <t>C. Villareal</t>
  </si>
  <si>
    <t>LN-100059</t>
  </si>
  <si>
    <t>CUS-200059</t>
  </si>
  <si>
    <t>LN-100060</t>
  </si>
  <si>
    <t>CUS-200060</t>
  </si>
  <si>
    <t>BR-V</t>
  </si>
  <si>
    <t>LN-100061</t>
  </si>
  <si>
    <t>CUS-200061</t>
  </si>
  <si>
    <t>Ramon</t>
  </si>
  <si>
    <t>Almera</t>
  </si>
  <si>
    <t>LN-100062</t>
  </si>
  <si>
    <t>CUS-200062</t>
  </si>
  <si>
    <t>Taguig</t>
  </si>
  <si>
    <t>Rush</t>
  </si>
  <si>
    <t>LN-100063</t>
  </si>
  <si>
    <t>CUS-200063</t>
  </si>
  <si>
    <t>Teresa</t>
  </si>
  <si>
    <t>LN-100064</t>
  </si>
  <si>
    <t>CUS-200064</t>
  </si>
  <si>
    <t>Grace</t>
  </si>
  <si>
    <t>LN-100065</t>
  </si>
  <si>
    <t>CUS-200065</t>
  </si>
  <si>
    <t>D-Max</t>
  </si>
  <si>
    <t>LN-100066</t>
  </si>
  <si>
    <t>CUS-200066</t>
  </si>
  <si>
    <t>Zamora</t>
  </si>
  <si>
    <t>LN-100067</t>
  </si>
  <si>
    <t>CUS-200067</t>
  </si>
  <si>
    <t>LN-100068</t>
  </si>
  <si>
    <t>CUS-200068</t>
  </si>
  <si>
    <t>Ernesto</t>
  </si>
  <si>
    <t>LN-100069</t>
  </si>
  <si>
    <t>CUS-200069</t>
  </si>
  <si>
    <t>Rodel</t>
  </si>
  <si>
    <t>Sarmiento</t>
  </si>
  <si>
    <t>LN-100070</t>
  </si>
  <si>
    <t>CUS-200070</t>
  </si>
  <si>
    <t>Herminio</t>
  </si>
  <si>
    <t>Calamba</t>
  </si>
  <si>
    <t>LN-100071</t>
  </si>
  <si>
    <t>CUS-200071</t>
  </si>
  <si>
    <t>Wilfredo</t>
  </si>
  <si>
    <t>Dela Cruz</t>
  </si>
  <si>
    <t>LN-100072</t>
  </si>
  <si>
    <t>CUS-200072</t>
  </si>
  <si>
    <t>Milagros</t>
  </si>
  <si>
    <t>Macaraeg</t>
  </si>
  <si>
    <t>LN-100073</t>
  </si>
  <si>
    <t>CUS-200073</t>
  </si>
  <si>
    <t>LN-100074</t>
  </si>
  <si>
    <t>CUS-200074</t>
  </si>
  <si>
    <t>LN-100075</t>
  </si>
  <si>
    <t>CUS-200075</t>
  </si>
  <si>
    <t>Nestor</t>
  </si>
  <si>
    <t>LN-100076</t>
  </si>
  <si>
    <t>CUS-200076</t>
  </si>
  <si>
    <t>LN-100077</t>
  </si>
  <si>
    <t>CUS-200077</t>
  </si>
  <si>
    <t>CR-V</t>
  </si>
  <si>
    <t>LN-100078</t>
  </si>
  <si>
    <t>CUS-200078</t>
  </si>
  <si>
    <t>LN-100079</t>
  </si>
  <si>
    <t>CUS-200079</t>
  </si>
  <si>
    <t>Analyn</t>
  </si>
  <si>
    <t>LN-100080</t>
  </si>
  <si>
    <t>CUS-200080</t>
  </si>
  <si>
    <t>300 Series</t>
  </si>
  <si>
    <t>LN-100081</t>
  </si>
  <si>
    <t>CUS-200081</t>
  </si>
  <si>
    <t>Vicente</t>
  </si>
  <si>
    <t>LN-100082</t>
  </si>
  <si>
    <t>CUS-200082</t>
  </si>
  <si>
    <t>Ofelia</t>
  </si>
  <si>
    <t>LN-100083</t>
  </si>
  <si>
    <t>CUS-200083</t>
  </si>
  <si>
    <t>Christian</t>
  </si>
  <si>
    <t>Click 160</t>
  </si>
  <si>
    <t>LN-100084</t>
  </si>
  <si>
    <t>CUS-200084</t>
  </si>
  <si>
    <t>Roberto</t>
  </si>
  <si>
    <t>LN-100085</t>
  </si>
  <si>
    <t>CUS-200085</t>
  </si>
  <si>
    <t>LN-100086</t>
  </si>
  <si>
    <t>CUS-200086</t>
  </si>
  <si>
    <t>Cherry</t>
  </si>
  <si>
    <t>LN-100087</t>
  </si>
  <si>
    <t>CUS-200087</t>
  </si>
  <si>
    <t>Rosales</t>
  </si>
  <si>
    <t>LN-100088</t>
  </si>
  <si>
    <t>CUS-200088</t>
  </si>
  <si>
    <t>LN-100089</t>
  </si>
  <si>
    <t>CUS-200089</t>
  </si>
  <si>
    <t>Kevin</t>
  </si>
  <si>
    <t>LN-100090</t>
  </si>
  <si>
    <t>CUS-200090</t>
  </si>
  <si>
    <t>LN-100091</t>
  </si>
  <si>
    <t>CUS-200091</t>
  </si>
  <si>
    <t>Aerox</t>
  </si>
  <si>
    <t>LN-100092</t>
  </si>
  <si>
    <t>CUS-200092</t>
  </si>
  <si>
    <t>LN-100093</t>
  </si>
  <si>
    <t>CUS-200093</t>
  </si>
  <si>
    <t>LN-100094</t>
  </si>
  <si>
    <t>CUS-200094</t>
  </si>
  <si>
    <t>Fernando</t>
  </si>
  <si>
    <t>Ignacio</t>
  </si>
  <si>
    <t>Manila</t>
  </si>
  <si>
    <t>LN-100095</t>
  </si>
  <si>
    <t>CUS-200095</t>
  </si>
  <si>
    <t>LN-100096</t>
  </si>
  <si>
    <t>CUS-200096</t>
  </si>
  <si>
    <t>Rafael</t>
  </si>
  <si>
    <t>LN-100097</t>
  </si>
  <si>
    <t>CUS-200097</t>
  </si>
  <si>
    <t>LN-100098</t>
  </si>
  <si>
    <t>CUS-200098</t>
  </si>
  <si>
    <t>LN-100099</t>
  </si>
  <si>
    <t>CUS-200099</t>
  </si>
  <si>
    <t>LN-100100</t>
  </si>
  <si>
    <t>CUS-200100</t>
  </si>
  <si>
    <t>LN-100101</t>
  </si>
  <si>
    <t>CUS-200101</t>
  </si>
  <si>
    <t>Ella</t>
  </si>
  <si>
    <t>LN-100102</t>
  </si>
  <si>
    <t>CUS-200102</t>
  </si>
  <si>
    <t>LN-100103</t>
  </si>
  <si>
    <t>CUS-200103</t>
  </si>
  <si>
    <t>Perla</t>
  </si>
  <si>
    <t>ADV 160</t>
  </si>
  <si>
    <t>LN-100104</t>
  </si>
  <si>
    <t>CUS-200104</t>
  </si>
  <si>
    <t>Seltos</t>
  </si>
  <si>
    <t>LN-100105</t>
  </si>
  <si>
    <t>CUS-200105</t>
  </si>
  <si>
    <t>LN-100106</t>
  </si>
  <si>
    <t>CUS-200106</t>
  </si>
  <si>
    <t>LN-100107</t>
  </si>
  <si>
    <t>CUS-200107</t>
  </si>
  <si>
    <t>LN-100108</t>
  </si>
  <si>
    <t>CUS-200108</t>
  </si>
  <si>
    <t>LN-100109</t>
  </si>
  <si>
    <t>CUS-200109</t>
  </si>
  <si>
    <t>LN-100110</t>
  </si>
  <si>
    <t>CUS-200110</t>
  </si>
  <si>
    <t>LN-100111</t>
  </si>
  <si>
    <t>CUS-200111</t>
  </si>
  <si>
    <t>LN-100112</t>
  </si>
  <si>
    <t>CUS-200112</t>
  </si>
  <si>
    <t>Jose</t>
  </si>
  <si>
    <t>LN-100113</t>
  </si>
  <si>
    <t>CUS-200113</t>
  </si>
  <si>
    <t>LN-100114</t>
  </si>
  <si>
    <t>CUS-200114</t>
  </si>
  <si>
    <t>LN-100115</t>
  </si>
  <si>
    <t>CUS-200115</t>
  </si>
  <si>
    <t>Michelle</t>
  </si>
  <si>
    <t>Davao City</t>
  </si>
  <si>
    <t>LN-100116</t>
  </si>
  <si>
    <t>CUS-200116</t>
  </si>
  <si>
    <t>LN-100117</t>
  </si>
  <si>
    <t>CUS-200117</t>
  </si>
  <si>
    <t>Camille</t>
  </si>
  <si>
    <t>LN-100118</t>
  </si>
  <si>
    <t>CUS-200118</t>
  </si>
  <si>
    <t>LN-100119</t>
  </si>
  <si>
    <t>CUS-200119</t>
  </si>
  <si>
    <t>LN-100120</t>
  </si>
  <si>
    <t>CUS-200120</t>
  </si>
  <si>
    <t>LN-100121</t>
  </si>
  <si>
    <t>CUS-200121</t>
  </si>
  <si>
    <t>Faith</t>
  </si>
  <si>
    <t>LN-100122</t>
  </si>
  <si>
    <t>CUS-200122</t>
  </si>
  <si>
    <t>Miguel</t>
  </si>
  <si>
    <t>LN-100123</t>
  </si>
  <si>
    <t>CUS-200123</t>
  </si>
  <si>
    <t>LN-100124</t>
  </si>
  <si>
    <t>CUS-200124</t>
  </si>
  <si>
    <t>LN-100125</t>
  </si>
  <si>
    <t>CUS-200125</t>
  </si>
  <si>
    <t>Marquez</t>
  </si>
  <si>
    <t>LN-100126</t>
  </si>
  <si>
    <t>CUS-200126</t>
  </si>
  <si>
    <t>Olongapo</t>
  </si>
  <si>
    <t>LN-100127</t>
  </si>
  <si>
    <t>CUS-200127</t>
  </si>
  <si>
    <t>John</t>
  </si>
  <si>
    <t>LN-100128</t>
  </si>
  <si>
    <t>CUS-200128</t>
  </si>
  <si>
    <t>Carlos</t>
  </si>
  <si>
    <t>LN-100129</t>
  </si>
  <si>
    <t>CUS-200129</t>
  </si>
  <si>
    <t>Fuso</t>
  </si>
  <si>
    <t>Canter</t>
  </si>
  <si>
    <t>LN-100130</t>
  </si>
  <si>
    <t>CUS-200130</t>
  </si>
  <si>
    <t>LN-100131</t>
  </si>
  <si>
    <t>CUS-200131</t>
  </si>
  <si>
    <t>LN-100132</t>
  </si>
  <si>
    <t>CUS-200132</t>
  </si>
  <si>
    <t>Gemma</t>
  </si>
  <si>
    <t>LN-100133</t>
  </si>
  <si>
    <t>CUS-200133</t>
  </si>
  <si>
    <t>LN-100134</t>
  </si>
  <si>
    <t>CUS-200134</t>
  </si>
  <si>
    <t>Zamboanga City</t>
  </si>
  <si>
    <t>LN-100135</t>
  </si>
  <si>
    <t>CUS-200135</t>
  </si>
  <si>
    <t>XRM 125</t>
  </si>
  <si>
    <t>LN-100136</t>
  </si>
  <si>
    <t>CUS-200136</t>
  </si>
  <si>
    <t>LN-100137</t>
  </si>
  <si>
    <t>CUS-200137</t>
  </si>
  <si>
    <t>LN-100138</t>
  </si>
  <si>
    <t>CUS-200138</t>
  </si>
  <si>
    <t>Beatriz</t>
  </si>
  <si>
    <t>LN-100139</t>
  </si>
  <si>
    <t>CUS-200139</t>
  </si>
  <si>
    <t>LN-100140</t>
  </si>
  <si>
    <t>CUS-200140</t>
  </si>
  <si>
    <t>LN-100141</t>
  </si>
  <si>
    <t>CUS-200141</t>
  </si>
  <si>
    <t>LN-100142</t>
  </si>
  <si>
    <t>CUS-200142</t>
  </si>
  <si>
    <t>LN-100143</t>
  </si>
  <si>
    <t>CUS-200143</t>
  </si>
  <si>
    <t>Hazel</t>
  </si>
  <si>
    <t>LN-100144</t>
  </si>
  <si>
    <t>CUS-200144</t>
  </si>
  <si>
    <t>Strada</t>
  </si>
  <si>
    <t>LN-100145</t>
  </si>
  <si>
    <t>CUS-200145</t>
  </si>
  <si>
    <t>APV</t>
  </si>
  <si>
    <t>LN-100146</t>
  </si>
  <si>
    <t>CUS-200146</t>
  </si>
  <si>
    <t>LN-100147</t>
  </si>
  <si>
    <t>CUS-200147</t>
  </si>
  <si>
    <t>LN-100148</t>
  </si>
  <si>
    <t>CUS-200148</t>
  </si>
  <si>
    <t>Juan</t>
  </si>
  <si>
    <t>LN-100149</t>
  </si>
  <si>
    <t>CUS-200149</t>
  </si>
  <si>
    <t>LN-100150</t>
  </si>
  <si>
    <t>CUS-200150</t>
  </si>
  <si>
    <t>LN-100151</t>
  </si>
  <si>
    <t>CUS-200151</t>
  </si>
  <si>
    <t>Janine</t>
  </si>
  <si>
    <t>LN-100152</t>
  </si>
  <si>
    <t>CUS-200152</t>
  </si>
  <si>
    <t>LN-100153</t>
  </si>
  <si>
    <t>CUS-200153</t>
  </si>
  <si>
    <t>LN-100154</t>
  </si>
  <si>
    <t>CUS-200154</t>
  </si>
  <si>
    <t>LN-100155</t>
  </si>
  <si>
    <t>CUS-200155</t>
  </si>
  <si>
    <t>LN-100156</t>
  </si>
  <si>
    <t>CUS-200156</t>
  </si>
  <si>
    <t>LN-100157</t>
  </si>
  <si>
    <t>CUS-200157</t>
  </si>
  <si>
    <t>LN-100158</t>
  </si>
  <si>
    <t>CUS-200158</t>
  </si>
  <si>
    <t>Aira</t>
  </si>
  <si>
    <t>LN-100159</t>
  </si>
  <si>
    <t>CUS-200159</t>
  </si>
  <si>
    <t>Innova</t>
  </si>
  <si>
    <t>LN-100160</t>
  </si>
  <si>
    <t>CUS-200160</t>
  </si>
  <si>
    <t>Ricardo</t>
  </si>
  <si>
    <t>LN-100161</t>
  </si>
  <si>
    <t>CUS-200161</t>
  </si>
  <si>
    <t>LN-100162</t>
  </si>
  <si>
    <t>CUS-200162</t>
  </si>
  <si>
    <t>LN-100163</t>
  </si>
  <si>
    <t>CUS-200163</t>
  </si>
  <si>
    <t>LN-100164</t>
  </si>
  <si>
    <t>CUS-200164</t>
  </si>
  <si>
    <t>LN-100165</t>
  </si>
  <si>
    <t>CUS-200165</t>
  </si>
  <si>
    <t>LN-100166</t>
  </si>
  <si>
    <t>CUS-200166</t>
  </si>
  <si>
    <t>LN-100167</t>
  </si>
  <si>
    <t>CUS-200167</t>
  </si>
  <si>
    <t>LN-100168</t>
  </si>
  <si>
    <t>CUS-200168</t>
  </si>
  <si>
    <t>Michael</t>
  </si>
  <si>
    <t>LN-100169</t>
  </si>
  <si>
    <t>CUS-200169</t>
  </si>
  <si>
    <t>LN-100170</t>
  </si>
  <si>
    <t>CUS-200170</t>
  </si>
  <si>
    <t>LN-100171</t>
  </si>
  <si>
    <t>CUS-200171</t>
  </si>
  <si>
    <t>LN-100172</t>
  </si>
  <si>
    <t>CUS-200172</t>
  </si>
  <si>
    <t>LN-100173</t>
  </si>
  <si>
    <t>CUS-200173</t>
  </si>
  <si>
    <t>Elena</t>
  </si>
  <si>
    <t>LN-100174</t>
  </si>
  <si>
    <t>CUS-200174</t>
  </si>
  <si>
    <t>LN-100175</t>
  </si>
  <si>
    <t>CUS-200175</t>
  </si>
  <si>
    <t>LN-100176</t>
  </si>
  <si>
    <t>CUS-200176</t>
  </si>
  <si>
    <t>LN-100177</t>
  </si>
  <si>
    <t>CUS-200177</t>
  </si>
  <si>
    <t>LN-100178</t>
  </si>
  <si>
    <t>CUS-200178</t>
  </si>
  <si>
    <t>LN-100179</t>
  </si>
  <si>
    <t>CUS-200179</t>
  </si>
  <si>
    <t>Corazon</t>
  </si>
  <si>
    <t>LN-100180</t>
  </si>
  <si>
    <t>CUS-200180</t>
  </si>
  <si>
    <t>Hiace</t>
  </si>
  <si>
    <t>LN-100181</t>
  </si>
  <si>
    <t>CUS-200181</t>
  </si>
  <si>
    <t>LN-100182</t>
  </si>
  <si>
    <t>CUS-200182</t>
  </si>
  <si>
    <t>LN-100183</t>
  </si>
  <si>
    <t>CUS-200183</t>
  </si>
  <si>
    <t>LN-100184</t>
  </si>
  <si>
    <t>CUS-200184</t>
  </si>
  <si>
    <t>LN-100185</t>
  </si>
  <si>
    <t>CUS-200185</t>
  </si>
  <si>
    <t>Bea</t>
  </si>
  <si>
    <t>LN-100186</t>
  </si>
  <si>
    <t>CUS-200186</t>
  </si>
  <si>
    <t>LN-100187</t>
  </si>
  <si>
    <t>CUS-200187</t>
  </si>
  <si>
    <t>Melchor</t>
  </si>
  <si>
    <t>LN-100188</t>
  </si>
  <si>
    <t>CUS-200188</t>
  </si>
  <si>
    <t>LN-100189</t>
  </si>
  <si>
    <t>CUS-200189</t>
  </si>
  <si>
    <t>LN-100190</t>
  </si>
  <si>
    <t>CUS-200190</t>
  </si>
  <si>
    <t>LN-100191</t>
  </si>
  <si>
    <t>CUS-200191</t>
  </si>
  <si>
    <t>LN-100192</t>
  </si>
  <si>
    <t>CUS-200192</t>
  </si>
  <si>
    <t>LN-100193</t>
  </si>
  <si>
    <t>CUS-200193</t>
  </si>
  <si>
    <t>LN-100194</t>
  </si>
  <si>
    <t>CUS-200194</t>
  </si>
  <si>
    <t>LN-100195</t>
  </si>
  <si>
    <t>CUS-200195</t>
  </si>
  <si>
    <t>LN-100196</t>
  </si>
  <si>
    <t>CUS-200196</t>
  </si>
  <si>
    <t>LN-100197</t>
  </si>
  <si>
    <t>CUS-200197</t>
  </si>
  <si>
    <t>LN-100198</t>
  </si>
  <si>
    <t>CUS-200198</t>
  </si>
  <si>
    <t>LN-100199</t>
  </si>
  <si>
    <t>CUS-200199</t>
  </si>
  <si>
    <t>Arnel</t>
  </si>
  <si>
    <t>LN-100200</t>
  </si>
  <si>
    <t>CUS-200200</t>
  </si>
  <si>
    <t>LN-100201</t>
  </si>
  <si>
    <t>CUS-200201</t>
  </si>
  <si>
    <t>LN-100202</t>
  </si>
  <si>
    <t>CUS-200202</t>
  </si>
  <si>
    <t>LN-100203</t>
  </si>
  <si>
    <t>CUS-200203</t>
  </si>
  <si>
    <t>LN-100204</t>
  </si>
  <si>
    <t>CUS-200204</t>
  </si>
  <si>
    <t>LN-100205</t>
  </si>
  <si>
    <t>CUS-200205</t>
  </si>
  <si>
    <t>LN-100206</t>
  </si>
  <si>
    <t>CUS-200206</t>
  </si>
  <si>
    <t>LN-100207</t>
  </si>
  <si>
    <t>CUS-200207</t>
  </si>
  <si>
    <t>LN-100208</t>
  </si>
  <si>
    <t>CUS-200208</t>
  </si>
  <si>
    <t>LN-100209</t>
  </si>
  <si>
    <t>CUS-200209</t>
  </si>
  <si>
    <t>LN-100210</t>
  </si>
  <si>
    <t>CUS-200210</t>
  </si>
  <si>
    <t>LN-100211</t>
  </si>
  <si>
    <t>CUS-200211</t>
  </si>
  <si>
    <t>LN-100212</t>
  </si>
  <si>
    <t>CUS-200212</t>
  </si>
  <si>
    <t>LN-100213</t>
  </si>
  <si>
    <t>CUS-200213</t>
  </si>
  <si>
    <t>LN-100214</t>
  </si>
  <si>
    <t>CUS-200214</t>
  </si>
  <si>
    <t>LN-100215</t>
  </si>
  <si>
    <t>CUS-200215</t>
  </si>
  <si>
    <t>NMAX</t>
  </si>
  <si>
    <t>LN-100216</t>
  </si>
  <si>
    <t>CUS-200216</t>
  </si>
  <si>
    <t>LN-100217</t>
  </si>
  <si>
    <t>CUS-200217</t>
  </si>
  <si>
    <t>LN-100218</t>
  </si>
  <si>
    <t>CUS-200218</t>
  </si>
  <si>
    <t>LN-100219</t>
  </si>
  <si>
    <t>CUS-200219</t>
  </si>
  <si>
    <t>LN-100220</t>
  </si>
  <si>
    <t>CUS-200220</t>
  </si>
  <si>
    <t>LN-100221</t>
  </si>
  <si>
    <t>CUS-200221</t>
  </si>
  <si>
    <t>Julio</t>
  </si>
  <si>
    <t>LN-100222</t>
  </si>
  <si>
    <t>CUS-200222</t>
  </si>
  <si>
    <t>LN-100223</t>
  </si>
  <si>
    <t>CUS-200223</t>
  </si>
  <si>
    <t>LN-100224</t>
  </si>
  <si>
    <t>CUS-200224</t>
  </si>
  <si>
    <t>LN-100225</t>
  </si>
  <si>
    <t>CUS-200225</t>
  </si>
  <si>
    <t>LN-100226</t>
  </si>
  <si>
    <t>CUS-200226</t>
  </si>
  <si>
    <t>LN-100227</t>
  </si>
  <si>
    <t>CUS-200227</t>
  </si>
  <si>
    <t>LN-100228</t>
  </si>
  <si>
    <t>CUS-200228</t>
  </si>
  <si>
    <t>LN-100229</t>
  </si>
  <si>
    <t>CUS-200229</t>
  </si>
  <si>
    <t>LN-100230</t>
  </si>
  <si>
    <t>CUS-200230</t>
  </si>
  <si>
    <t>LN-100231</t>
  </si>
  <si>
    <t>CUS-200231</t>
  </si>
  <si>
    <t>LN-100232</t>
  </si>
  <si>
    <t>CUS-200232</t>
  </si>
  <si>
    <t>Kristine</t>
  </si>
  <si>
    <t>LN-100233</t>
  </si>
  <si>
    <t>CUS-200233</t>
  </si>
  <si>
    <t>LN-100234</t>
  </si>
  <si>
    <t>CUS-200234</t>
  </si>
  <si>
    <t>LN-100235</t>
  </si>
  <si>
    <t>CUS-200235</t>
  </si>
  <si>
    <t>LN-100236</t>
  </si>
  <si>
    <t>CUS-200236</t>
  </si>
  <si>
    <t>LN-100237</t>
  </si>
  <si>
    <t>CUS-200237</t>
  </si>
  <si>
    <t>LN-100238</t>
  </si>
  <si>
    <t>CUS-200238</t>
  </si>
  <si>
    <t>LN-100239</t>
  </si>
  <si>
    <t>CUS-200239</t>
  </si>
  <si>
    <t>LN-100240</t>
  </si>
  <si>
    <t>CUS-200240</t>
  </si>
  <si>
    <t>LN-100241</t>
  </si>
  <si>
    <t>CUS-200241</t>
  </si>
  <si>
    <t>LN-100242</t>
  </si>
  <si>
    <t>CUS-200242</t>
  </si>
  <si>
    <t>LN-100243</t>
  </si>
  <si>
    <t>CUS-200243</t>
  </si>
  <si>
    <t>Isidro</t>
  </si>
  <si>
    <t>LN-100244</t>
  </si>
  <si>
    <t>CUS-200244</t>
  </si>
  <si>
    <t>LN-100245</t>
  </si>
  <si>
    <t>CUS-200245</t>
  </si>
  <si>
    <t>Josefa</t>
  </si>
  <si>
    <t>LN-100246</t>
  </si>
  <si>
    <t>CUS-200246</t>
  </si>
  <si>
    <t>LN-100247</t>
  </si>
  <si>
    <t>CUS-200247</t>
  </si>
  <si>
    <t>LN-100248</t>
  </si>
  <si>
    <t>CUS-200248</t>
  </si>
  <si>
    <t>LN-100249</t>
  </si>
  <si>
    <t>CUS-200249</t>
  </si>
  <si>
    <t>LN-100250</t>
  </si>
  <si>
    <t>CUS-200250</t>
  </si>
  <si>
    <t>LN-100251</t>
  </si>
  <si>
    <t>CUS-200251</t>
  </si>
  <si>
    <t>LN-100252</t>
  </si>
  <si>
    <t>CUS-200252</t>
  </si>
  <si>
    <t>LN-100253</t>
  </si>
  <si>
    <t>CUS-200253</t>
  </si>
  <si>
    <t>LN-100254</t>
  </si>
  <si>
    <t>CUS-200254</t>
  </si>
  <si>
    <t>LN-100255</t>
  </si>
  <si>
    <t>CUS-200255</t>
  </si>
  <si>
    <t>LN-100256</t>
  </si>
  <si>
    <t>CUS-200256</t>
  </si>
  <si>
    <t>LN-100257</t>
  </si>
  <si>
    <t>CUS-200257</t>
  </si>
  <si>
    <t>LN-100258</t>
  </si>
  <si>
    <t>CUS-200258</t>
  </si>
  <si>
    <t>LN-100259</t>
  </si>
  <si>
    <t>CUS-200259</t>
  </si>
  <si>
    <t>LN-100260</t>
  </si>
  <si>
    <t>CUS-200260</t>
  </si>
  <si>
    <t>Joseph</t>
  </si>
  <si>
    <t>LN-100261</t>
  </si>
  <si>
    <t>CUS-200261</t>
  </si>
  <si>
    <t>LN-100262</t>
  </si>
  <si>
    <t>CUS-200262</t>
  </si>
  <si>
    <t>LN-100263</t>
  </si>
  <si>
    <t>CUS-200263</t>
  </si>
  <si>
    <t>LN-100264</t>
  </si>
  <si>
    <t>CUS-200264</t>
  </si>
  <si>
    <t>LN-100265</t>
  </si>
  <si>
    <t>CUS-200265</t>
  </si>
  <si>
    <t>LN-100266</t>
  </si>
  <si>
    <t>CUS-200266</t>
  </si>
  <si>
    <t>LN-100267</t>
  </si>
  <si>
    <t>CUS-200267</t>
  </si>
  <si>
    <t>LN-100268</t>
  </si>
  <si>
    <t>CUS-200268</t>
  </si>
  <si>
    <t>ELF</t>
  </si>
  <si>
    <t>LN-100269</t>
  </si>
  <si>
    <t>CUS-200269</t>
  </si>
  <si>
    <t>LN-100270</t>
  </si>
  <si>
    <t>CUS-200270</t>
  </si>
  <si>
    <t>LN-100271</t>
  </si>
  <si>
    <t>CUS-200271</t>
  </si>
  <si>
    <t>LN-100272</t>
  </si>
  <si>
    <t>CUS-200272</t>
  </si>
  <si>
    <t>LN-100273</t>
  </si>
  <si>
    <t>CUS-200273</t>
  </si>
  <si>
    <t>Fe</t>
  </si>
  <si>
    <t>LN-100274</t>
  </si>
  <si>
    <t>CUS-200274</t>
  </si>
  <si>
    <t>LN-100275</t>
  </si>
  <si>
    <t>CUS-200275</t>
  </si>
  <si>
    <t>LN-100276</t>
  </si>
  <si>
    <t>CUS-200276</t>
  </si>
  <si>
    <t>LN-100277</t>
  </si>
  <si>
    <t>CUS-200277</t>
  </si>
  <si>
    <t>LN-100278</t>
  </si>
  <si>
    <t>CUS-200278</t>
  </si>
  <si>
    <t>LN-100279</t>
  </si>
  <si>
    <t>CUS-200279</t>
  </si>
  <si>
    <t>LN-100280</t>
  </si>
  <si>
    <t>CUS-200280</t>
  </si>
  <si>
    <t>LN-100281</t>
  </si>
  <si>
    <t>CUS-200281</t>
  </si>
  <si>
    <t>LN-100282</t>
  </si>
  <si>
    <t>CUS-200282</t>
  </si>
  <si>
    <t>LN-100283</t>
  </si>
  <si>
    <t>CUS-200283</t>
  </si>
  <si>
    <t>LN-100284</t>
  </si>
  <si>
    <t>CUS-200284</t>
  </si>
  <si>
    <t>LN-100285</t>
  </si>
  <si>
    <t>CUS-200285</t>
  </si>
  <si>
    <t>LN-100286</t>
  </si>
  <si>
    <t>CUS-200286</t>
  </si>
  <si>
    <t>LN-100287</t>
  </si>
  <si>
    <t>CUS-200287</t>
  </si>
  <si>
    <t>LN-100288</t>
  </si>
  <si>
    <t>CUS-200288</t>
  </si>
  <si>
    <t>LN-100289</t>
  </si>
  <si>
    <t>CUS-200289</t>
  </si>
  <si>
    <t>LN-100290</t>
  </si>
  <si>
    <t>CUS-200290</t>
  </si>
  <si>
    <t>LN-100291</t>
  </si>
  <si>
    <t>CUS-200291</t>
  </si>
  <si>
    <t>LN-100292</t>
  </si>
  <si>
    <t>CUS-200292</t>
  </si>
  <si>
    <t>LN-100293</t>
  </si>
  <si>
    <t>CUS-200293</t>
  </si>
  <si>
    <t>LN-100294</t>
  </si>
  <si>
    <t>CUS-200294</t>
  </si>
  <si>
    <t>LN-100295</t>
  </si>
  <si>
    <t>CUS-200295</t>
  </si>
  <si>
    <t>LN-100296</t>
  </si>
  <si>
    <t>CUS-200296</t>
  </si>
  <si>
    <t>LN-100297</t>
  </si>
  <si>
    <t>CUS-200297</t>
  </si>
  <si>
    <t>LN-100298</t>
  </si>
  <si>
    <t>CUS-200298</t>
  </si>
  <si>
    <t>LN-100299</t>
  </si>
  <si>
    <t>CUS-200299</t>
  </si>
  <si>
    <t>LN-100300</t>
  </si>
  <si>
    <t>CUS-200300</t>
  </si>
  <si>
    <t>LN-100301</t>
  </si>
  <si>
    <t>CUS-200301</t>
  </si>
  <si>
    <t>LN-100302</t>
  </si>
  <si>
    <t>CUS-200302</t>
  </si>
  <si>
    <t>LN-100303</t>
  </si>
  <si>
    <t>CUS-200303</t>
  </si>
  <si>
    <t>LN-100304</t>
  </si>
  <si>
    <t>CUS-200304</t>
  </si>
  <si>
    <t>LN-100305</t>
  </si>
  <si>
    <t>CUS-200305</t>
  </si>
  <si>
    <t>LN-100306</t>
  </si>
  <si>
    <t>CUS-200306</t>
  </si>
  <si>
    <t>LN-100307</t>
  </si>
  <si>
    <t>CUS-200307</t>
  </si>
  <si>
    <t>LN-100308</t>
  </si>
  <si>
    <t>CUS-200308</t>
  </si>
  <si>
    <t>LN-100309</t>
  </si>
  <si>
    <t>CUS-200309</t>
  </si>
  <si>
    <t>LN-100310</t>
  </si>
  <si>
    <t>CUS-200310</t>
  </si>
  <si>
    <t>LN-100311</t>
  </si>
  <si>
    <t>CUS-200311</t>
  </si>
  <si>
    <t>LN-100312</t>
  </si>
  <si>
    <t>CUS-200312</t>
  </si>
  <si>
    <t>LN-100313</t>
  </si>
  <si>
    <t>CUS-200313</t>
  </si>
  <si>
    <t>Leon</t>
  </si>
  <si>
    <t>LN-100314</t>
  </si>
  <si>
    <t>CUS-200314</t>
  </si>
  <si>
    <t>LN-100315</t>
  </si>
  <si>
    <t>CUS-200315</t>
  </si>
  <si>
    <t>LN-100316</t>
  </si>
  <si>
    <t>CUS-200316</t>
  </si>
  <si>
    <t>LN-100317</t>
  </si>
  <si>
    <t>CUS-200317</t>
  </si>
  <si>
    <t>LN-100318</t>
  </si>
  <si>
    <t>CUS-200318</t>
  </si>
  <si>
    <t>LN-100319</t>
  </si>
  <si>
    <t>CUS-200319</t>
  </si>
  <si>
    <t>LN-100320</t>
  </si>
  <si>
    <t>CUS-200320</t>
  </si>
  <si>
    <t>LN-100321</t>
  </si>
  <si>
    <t>CUS-200321</t>
  </si>
  <si>
    <t>LN-100322</t>
  </si>
  <si>
    <t>CUS-200322</t>
  </si>
  <si>
    <t>LN-100323</t>
  </si>
  <si>
    <t>CUS-200323</t>
  </si>
  <si>
    <t>LN-100324</t>
  </si>
  <si>
    <t>CUS-200324</t>
  </si>
  <si>
    <t>LN-100325</t>
  </si>
  <si>
    <t>CUS-200325</t>
  </si>
  <si>
    <t>LN-100326</t>
  </si>
  <si>
    <t>CUS-200326</t>
  </si>
  <si>
    <t>LN-100327</t>
  </si>
  <si>
    <t>CUS-200327</t>
  </si>
  <si>
    <t>LN-100328</t>
  </si>
  <si>
    <t>CUS-200328</t>
  </si>
  <si>
    <t>LN-100329</t>
  </si>
  <si>
    <t>CUS-200329</t>
  </si>
  <si>
    <t>LN-100330</t>
  </si>
  <si>
    <t>CUS-200330</t>
  </si>
  <si>
    <t>LN-100331</t>
  </si>
  <si>
    <t>CUS-200331</t>
  </si>
  <si>
    <t>Mark</t>
  </si>
  <si>
    <t>LN-100332</t>
  </si>
  <si>
    <t>CUS-200332</t>
  </si>
  <si>
    <t>LN-100333</t>
  </si>
  <si>
    <t>CUS-200333</t>
  </si>
  <si>
    <t>LN-100334</t>
  </si>
  <si>
    <t>CUS-200334</t>
  </si>
  <si>
    <t>LN-100335</t>
  </si>
  <si>
    <t>CUS-200335</t>
  </si>
  <si>
    <t>LN-100336</t>
  </si>
  <si>
    <t>CUS-200336</t>
  </si>
  <si>
    <t>LN-100337</t>
  </si>
  <si>
    <t>CUS-200337</t>
  </si>
  <si>
    <t>Nena</t>
  </si>
  <si>
    <t>LN-100338</t>
  </si>
  <si>
    <t>CUS-200338</t>
  </si>
  <si>
    <t>LN-100339</t>
  </si>
  <si>
    <t>CUS-200339</t>
  </si>
  <si>
    <t>LN-100340</t>
  </si>
  <si>
    <t>CUS-200340</t>
  </si>
  <si>
    <t>LN-100341</t>
  </si>
  <si>
    <t>CUS-200341</t>
  </si>
  <si>
    <t>LN-100342</t>
  </si>
  <si>
    <t>CUS-200342</t>
  </si>
  <si>
    <t>LN-100343</t>
  </si>
  <si>
    <t>CUS-200343</t>
  </si>
  <si>
    <t>Cristina</t>
  </si>
  <si>
    <t>LN-100344</t>
  </si>
  <si>
    <t>CUS-200344</t>
  </si>
  <si>
    <t>LN-100345</t>
  </si>
  <si>
    <t>CUS-200345</t>
  </si>
  <si>
    <t>LN-100346</t>
  </si>
  <si>
    <t>CUS-200346</t>
  </si>
  <si>
    <t>LN-100347</t>
  </si>
  <si>
    <t>CUS-200347</t>
  </si>
  <si>
    <t>LN-100348</t>
  </si>
  <si>
    <t>CUS-200348</t>
  </si>
  <si>
    <t>LN-100349</t>
  </si>
  <si>
    <t>CUS-200349</t>
  </si>
  <si>
    <t>LN-100350</t>
  </si>
  <si>
    <t>CUS-200350</t>
  </si>
  <si>
    <t>LN-100351</t>
  </si>
  <si>
    <t>CUS-200351</t>
  </si>
  <si>
    <t>LN-100352</t>
  </si>
  <si>
    <t>CUS-200352</t>
  </si>
  <si>
    <t>LN-100353</t>
  </si>
  <si>
    <t>CUS-200353</t>
  </si>
  <si>
    <t>LN-100354</t>
  </si>
  <si>
    <t>CUS-200354</t>
  </si>
  <si>
    <t>LN-100355</t>
  </si>
  <si>
    <t>CUS-200355</t>
  </si>
  <si>
    <t>LN-100356</t>
  </si>
  <si>
    <t>CUS-200356</t>
  </si>
  <si>
    <t>LN-100357</t>
  </si>
  <si>
    <t>CUS-200357</t>
  </si>
  <si>
    <t>LN-100358</t>
  </si>
  <si>
    <t>CUS-200358</t>
  </si>
  <si>
    <t>LN-100359</t>
  </si>
  <si>
    <t>CUS-200359</t>
  </si>
  <si>
    <t>LN-100360</t>
  </si>
  <si>
    <t>CUS-200360</t>
  </si>
  <si>
    <t>LN-100361</t>
  </si>
  <si>
    <t>CUS-200361</t>
  </si>
  <si>
    <t>LN-100362</t>
  </si>
  <si>
    <t>CUS-200362</t>
  </si>
  <si>
    <t>LN-100363</t>
  </si>
  <si>
    <t>CUS-200363</t>
  </si>
  <si>
    <t>LN-100364</t>
  </si>
  <si>
    <t>CUS-200364</t>
  </si>
  <si>
    <t>LN-100365</t>
  </si>
  <si>
    <t>CUS-200365</t>
  </si>
  <si>
    <t>LN-100366</t>
  </si>
  <si>
    <t>CUS-200366</t>
  </si>
  <si>
    <t>Herminia</t>
  </si>
  <si>
    <t>LN-100367</t>
  </si>
  <si>
    <t>CUS-200367</t>
  </si>
  <si>
    <t>LN-100368</t>
  </si>
  <si>
    <t>CUS-200368</t>
  </si>
  <si>
    <t>LN-100369</t>
  </si>
  <si>
    <t>CUS-200369</t>
  </si>
  <si>
    <t>LN-100370</t>
  </si>
  <si>
    <t>CUS-200370</t>
  </si>
  <si>
    <t>LN-100371</t>
  </si>
  <si>
    <t>CUS-200371</t>
  </si>
  <si>
    <t>LN-100372</t>
  </si>
  <si>
    <t>CUS-200372</t>
  </si>
  <si>
    <t>LN-100373</t>
  </si>
  <si>
    <t>CUS-200373</t>
  </si>
  <si>
    <t>LN-100374</t>
  </si>
  <si>
    <t>CUS-200374</t>
  </si>
  <si>
    <t>LN-100375</t>
  </si>
  <si>
    <t>CUS-200375</t>
  </si>
  <si>
    <t>LN-100376</t>
  </si>
  <si>
    <t>CUS-200376</t>
  </si>
  <si>
    <t>LN-100377</t>
  </si>
  <si>
    <t>CUS-200377</t>
  </si>
  <si>
    <t>LN-100378</t>
  </si>
  <si>
    <t>CUS-200378</t>
  </si>
  <si>
    <t>LN-100379</t>
  </si>
  <si>
    <t>CUS-200379</t>
  </si>
  <si>
    <t>LN-100380</t>
  </si>
  <si>
    <t>CUS-200380</t>
  </si>
  <si>
    <t>LN-100381</t>
  </si>
  <si>
    <t>CUS-200381</t>
  </si>
  <si>
    <t>LN-100382</t>
  </si>
  <si>
    <t>CUS-200382</t>
  </si>
  <si>
    <t>LN-100383</t>
  </si>
  <si>
    <t>CUS-200383</t>
  </si>
  <si>
    <t>LN-100384</t>
  </si>
  <si>
    <t>CUS-200384</t>
  </si>
  <si>
    <t>LN-100385</t>
  </si>
  <si>
    <t>CUS-200385</t>
  </si>
  <si>
    <t>LN-100386</t>
  </si>
  <si>
    <t>CUS-200386</t>
  </si>
  <si>
    <t>LN-100387</t>
  </si>
  <si>
    <t>CUS-200387</t>
  </si>
  <si>
    <t>Joy</t>
  </si>
  <si>
    <t>LN-100388</t>
  </si>
  <si>
    <t>CUS-200388</t>
  </si>
  <si>
    <t>LN-100389</t>
  </si>
  <si>
    <t>CUS-200389</t>
  </si>
  <si>
    <t>LN-100390</t>
  </si>
  <si>
    <t>CUS-200390</t>
  </si>
  <si>
    <t>LN-100391</t>
  </si>
  <si>
    <t>CUS-200391</t>
  </si>
  <si>
    <t>LN-100392</t>
  </si>
  <si>
    <t>CUS-200392</t>
  </si>
  <si>
    <t>LN-100393</t>
  </si>
  <si>
    <t>CUS-200393</t>
  </si>
  <si>
    <t>LN-100394</t>
  </si>
  <si>
    <t>CUS-200394</t>
  </si>
  <si>
    <t>LN-100395</t>
  </si>
  <si>
    <t>CUS-200395</t>
  </si>
  <si>
    <t>LN-100396</t>
  </si>
  <si>
    <t>CUS-200396</t>
  </si>
  <si>
    <t>LN-100397</t>
  </si>
  <si>
    <t>CUS-200397</t>
  </si>
  <si>
    <t>LN-100398</t>
  </si>
  <si>
    <t>CUS-200398</t>
  </si>
  <si>
    <t>LN-100399</t>
  </si>
  <si>
    <t>CUS-200399</t>
  </si>
  <si>
    <t>LN-100400</t>
  </si>
  <si>
    <t>CUS-200400</t>
  </si>
  <si>
    <t>LN-100401</t>
  </si>
  <si>
    <t>CUS-200401</t>
  </si>
  <si>
    <t>LN-100402</t>
  </si>
  <si>
    <t>CUS-200402</t>
  </si>
  <si>
    <t>LN-100403</t>
  </si>
  <si>
    <t>CUS-200403</t>
  </si>
  <si>
    <t>LN-100404</t>
  </si>
  <si>
    <t>CUS-200404</t>
  </si>
  <si>
    <t>LN-100405</t>
  </si>
  <si>
    <t>CUS-200405</t>
  </si>
  <si>
    <t>LN-100406</t>
  </si>
  <si>
    <t>CUS-200406</t>
  </si>
  <si>
    <t>LN-100407</t>
  </si>
  <si>
    <t>CUS-200407</t>
  </si>
  <si>
    <t>LN-100408</t>
  </si>
  <si>
    <t>CUS-200408</t>
  </si>
  <si>
    <t>LN-100409</t>
  </si>
  <si>
    <t>CUS-200409</t>
  </si>
  <si>
    <t>LN-100410</t>
  </si>
  <si>
    <t>CUS-200410</t>
  </si>
  <si>
    <t>LN-100411</t>
  </si>
  <si>
    <t>CUS-200411</t>
  </si>
  <si>
    <t>LN-100412</t>
  </si>
  <si>
    <t>CUS-200412</t>
  </si>
  <si>
    <t>LN-100413</t>
  </si>
  <si>
    <t>CUS-200413</t>
  </si>
  <si>
    <t>LN-100414</t>
  </si>
  <si>
    <t>CUS-200414</t>
  </si>
  <si>
    <t>LN-100415</t>
  </si>
  <si>
    <t>CUS-200415</t>
  </si>
  <si>
    <t>LN-100416</t>
  </si>
  <si>
    <t>CUS-200416</t>
  </si>
  <si>
    <t>LN-100417</t>
  </si>
  <si>
    <t>CUS-200417</t>
  </si>
  <si>
    <t>LN-100418</t>
  </si>
  <si>
    <t>CUS-200418</t>
  </si>
  <si>
    <t>LN-100419</t>
  </si>
  <si>
    <t>CUS-200419</t>
  </si>
  <si>
    <t>LN-100420</t>
  </si>
  <si>
    <t>CUS-200420</t>
  </si>
  <si>
    <t>LN-100421</t>
  </si>
  <si>
    <t>CUS-200421</t>
  </si>
  <si>
    <t>LN-100422</t>
  </si>
  <si>
    <t>CUS-200422</t>
  </si>
  <si>
    <t>LN-100423</t>
  </si>
  <si>
    <t>CUS-200423</t>
  </si>
  <si>
    <t>LN-100424</t>
  </si>
  <si>
    <t>CUS-200424</t>
  </si>
  <si>
    <t>LN-100425</t>
  </si>
  <si>
    <t>CUS-200425</t>
  </si>
  <si>
    <t>LN-100426</t>
  </si>
  <si>
    <t>CUS-200426</t>
  </si>
  <si>
    <t>LN-100427</t>
  </si>
  <si>
    <t>CUS-200427</t>
  </si>
  <si>
    <t>LN-100428</t>
  </si>
  <si>
    <t>CUS-200428</t>
  </si>
  <si>
    <t>LN-100429</t>
  </si>
  <si>
    <t>CUS-200429</t>
  </si>
  <si>
    <t>LN-100430</t>
  </si>
  <si>
    <t>CUS-200430</t>
  </si>
  <si>
    <t>LN-100431</t>
  </si>
  <si>
    <t>CUS-200431</t>
  </si>
  <si>
    <t>LN-100432</t>
  </si>
  <si>
    <t>CUS-200432</t>
  </si>
  <si>
    <t>LN-100433</t>
  </si>
  <si>
    <t>CUS-200433</t>
  </si>
  <si>
    <t>LN-100434</t>
  </si>
  <si>
    <t>CUS-200434</t>
  </si>
  <si>
    <t>LN-100435</t>
  </si>
  <si>
    <t>CUS-200435</t>
  </si>
  <si>
    <t>LN-100436</t>
  </si>
  <si>
    <t>CUS-200436</t>
  </si>
  <si>
    <t>LN-100437</t>
  </si>
  <si>
    <t>CUS-200437</t>
  </si>
  <si>
    <t>LN-100438</t>
  </si>
  <si>
    <t>CUS-200438</t>
  </si>
  <si>
    <t>LN-100439</t>
  </si>
  <si>
    <t>CUS-200439</t>
  </si>
  <si>
    <t>LN-100440</t>
  </si>
  <si>
    <t>CUS-200440</t>
  </si>
  <si>
    <t>LN-100441</t>
  </si>
  <si>
    <t>CUS-200441</t>
  </si>
  <si>
    <t>LN-100442</t>
  </si>
  <si>
    <t>CUS-200442</t>
  </si>
  <si>
    <t>LN-100443</t>
  </si>
  <si>
    <t>CUS-200443</t>
  </si>
  <si>
    <t>LN-100444</t>
  </si>
  <si>
    <t>CUS-200444</t>
  </si>
  <si>
    <t>LN-100445</t>
  </si>
  <si>
    <t>CUS-200445</t>
  </si>
  <si>
    <t>LN-100446</t>
  </si>
  <si>
    <t>CUS-200446</t>
  </si>
  <si>
    <t>LN-100447</t>
  </si>
  <si>
    <t>CUS-200447</t>
  </si>
  <si>
    <t>LN-100448</t>
  </si>
  <si>
    <t>CUS-200448</t>
  </si>
  <si>
    <t>LN-100449</t>
  </si>
  <si>
    <t>CUS-200449</t>
  </si>
  <si>
    <t>LN-100450</t>
  </si>
  <si>
    <t>CUS-200450</t>
  </si>
  <si>
    <t>LN-100451</t>
  </si>
  <si>
    <t>CUS-200451</t>
  </si>
  <si>
    <t>LN-100452</t>
  </si>
  <si>
    <t>CUS-200452</t>
  </si>
  <si>
    <t>LN-100453</t>
  </si>
  <si>
    <t>CUS-200453</t>
  </si>
  <si>
    <t>LN-100454</t>
  </si>
  <si>
    <t>CUS-200454</t>
  </si>
  <si>
    <t>LN-100455</t>
  </si>
  <si>
    <t>CUS-200455</t>
  </si>
  <si>
    <t>LN-100456</t>
  </si>
  <si>
    <t>CUS-200456</t>
  </si>
  <si>
    <t>LN-100457</t>
  </si>
  <si>
    <t>CUS-200457</t>
  </si>
  <si>
    <t>LN-100458</t>
  </si>
  <si>
    <t>CUS-200458</t>
  </si>
  <si>
    <t>LN-100459</t>
  </si>
  <si>
    <t>CUS-200459</t>
  </si>
  <si>
    <t>LN-100460</t>
  </si>
  <si>
    <t>CUS-200460</t>
  </si>
  <si>
    <t>LN-100461</t>
  </si>
  <si>
    <t>CUS-200461</t>
  </si>
  <si>
    <t>LN-100462</t>
  </si>
  <si>
    <t>CUS-200462</t>
  </si>
  <si>
    <t>LN-100463</t>
  </si>
  <si>
    <t>CUS-200463</t>
  </si>
  <si>
    <t>LN-100464</t>
  </si>
  <si>
    <t>CUS-200464</t>
  </si>
  <si>
    <t>LN-100465</t>
  </si>
  <si>
    <t>CUS-200465</t>
  </si>
  <si>
    <t>LN-100466</t>
  </si>
  <si>
    <t>CUS-200466</t>
  </si>
  <si>
    <t>LN-100467</t>
  </si>
  <si>
    <t>CUS-200467</t>
  </si>
  <si>
    <t>LN-100468</t>
  </si>
  <si>
    <t>CUS-200468</t>
  </si>
  <si>
    <t>LN-100469</t>
  </si>
  <si>
    <t>CUS-200469</t>
  </si>
  <si>
    <t>LN-100470</t>
  </si>
  <si>
    <t>CUS-200470</t>
  </si>
  <si>
    <t>LN-100471</t>
  </si>
  <si>
    <t>CUS-200471</t>
  </si>
  <si>
    <t>LN-100472</t>
  </si>
  <si>
    <t>CUS-200472</t>
  </si>
  <si>
    <t>LN-100473</t>
  </si>
  <si>
    <t>CUS-200473</t>
  </si>
  <si>
    <t>LN-100474</t>
  </si>
  <si>
    <t>CUS-200474</t>
  </si>
  <si>
    <t>LN-100475</t>
  </si>
  <si>
    <t>CUS-200475</t>
  </si>
  <si>
    <t>LN-100476</t>
  </si>
  <si>
    <t>CUS-200476</t>
  </si>
  <si>
    <t>LN-100477</t>
  </si>
  <si>
    <t>CUS-200477</t>
  </si>
  <si>
    <t>LN-100478</t>
  </si>
  <si>
    <t>CUS-200478</t>
  </si>
  <si>
    <t>LN-100479</t>
  </si>
  <si>
    <t>CUS-200479</t>
  </si>
  <si>
    <t>LN-100480</t>
  </si>
  <si>
    <t>CUS-200480</t>
  </si>
  <si>
    <t>LN-100481</t>
  </si>
  <si>
    <t>CUS-200481</t>
  </si>
  <si>
    <t>LN-100482</t>
  </si>
  <si>
    <t>CUS-200482</t>
  </si>
  <si>
    <t>LN-100483</t>
  </si>
  <si>
    <t>CUS-200483</t>
  </si>
  <si>
    <t>LN-100484</t>
  </si>
  <si>
    <t>CUS-200484</t>
  </si>
  <si>
    <t>LN-100485</t>
  </si>
  <si>
    <t>CUS-200485</t>
  </si>
  <si>
    <t>LN-100486</t>
  </si>
  <si>
    <t>CUS-200486</t>
  </si>
  <si>
    <t>LN-100487</t>
  </si>
  <si>
    <t>CUS-200487</t>
  </si>
  <si>
    <t>LN-100488</t>
  </si>
  <si>
    <t>CUS-200488</t>
  </si>
  <si>
    <t>LN-100489</t>
  </si>
  <si>
    <t>CUS-200489</t>
  </si>
  <si>
    <t>LN-100490</t>
  </si>
  <si>
    <t>CUS-200490</t>
  </si>
  <si>
    <t>LN-100491</t>
  </si>
  <si>
    <t>CUS-200491</t>
  </si>
  <si>
    <t>LN-100492</t>
  </si>
  <si>
    <t>CUS-200492</t>
  </si>
  <si>
    <t>LN-100493</t>
  </si>
  <si>
    <t>CUS-200493</t>
  </si>
  <si>
    <t>LN-100494</t>
  </si>
  <si>
    <t>CUS-200494</t>
  </si>
  <si>
    <t>LN-100495</t>
  </si>
  <si>
    <t>CUS-200495</t>
  </si>
  <si>
    <t>LN-100496</t>
  </si>
  <si>
    <t>CUS-200496</t>
  </si>
  <si>
    <t>LN-100497</t>
  </si>
  <si>
    <t>CUS-200497</t>
  </si>
  <si>
    <t>LN-100498</t>
  </si>
  <si>
    <t>CUS-200498</t>
  </si>
  <si>
    <t>LN-100499</t>
  </si>
  <si>
    <t>CUS-200499</t>
  </si>
  <si>
    <t>LN-100500</t>
  </si>
  <si>
    <t>CUS-200500</t>
  </si>
  <si>
    <t>LN-100501</t>
  </si>
  <si>
    <t>CUS-200501</t>
  </si>
  <si>
    <t>LN-100502</t>
  </si>
  <si>
    <t>CUS-200502</t>
  </si>
  <si>
    <t>LN-100503</t>
  </si>
  <si>
    <t>CUS-200503</t>
  </si>
  <si>
    <t>LN-100504</t>
  </si>
  <si>
    <t>CUS-200504</t>
  </si>
  <si>
    <t>LN-100505</t>
  </si>
  <si>
    <t>CUS-200505</t>
  </si>
  <si>
    <t>LN-100506</t>
  </si>
  <si>
    <t>CUS-200506</t>
  </si>
  <si>
    <t>LN-100507</t>
  </si>
  <si>
    <t>CUS-200507</t>
  </si>
  <si>
    <t>LN-100508</t>
  </si>
  <si>
    <t>CUS-200508</t>
  </si>
  <si>
    <t>LN-100509</t>
  </si>
  <si>
    <t>CUS-200509</t>
  </si>
  <si>
    <t>LN-100510</t>
  </si>
  <si>
    <t>CUS-200510</t>
  </si>
  <si>
    <t>LN-100511</t>
  </si>
  <si>
    <t>CUS-200511</t>
  </si>
  <si>
    <t>LN-100512</t>
  </si>
  <si>
    <t>CUS-200512</t>
  </si>
  <si>
    <t>LN-100513</t>
  </si>
  <si>
    <t>CUS-200513</t>
  </si>
  <si>
    <t>LN-100514</t>
  </si>
  <si>
    <t>CUS-200514</t>
  </si>
  <si>
    <t>LN-100515</t>
  </si>
  <si>
    <t>CUS-200515</t>
  </si>
  <si>
    <t>LN-100516</t>
  </si>
  <si>
    <t>CUS-200516</t>
  </si>
  <si>
    <t>LN-100517</t>
  </si>
  <si>
    <t>CUS-200517</t>
  </si>
  <si>
    <t>LN-100518</t>
  </si>
  <si>
    <t>CUS-200518</t>
  </si>
  <si>
    <t>LN-100519</t>
  </si>
  <si>
    <t>CUS-200519</t>
  </si>
  <si>
    <t>LN-100520</t>
  </si>
  <si>
    <t>CUS-200520</t>
  </si>
  <si>
    <t>LN-100521</t>
  </si>
  <si>
    <t>CUS-200521</t>
  </si>
  <si>
    <t>LN-100522</t>
  </si>
  <si>
    <t>CUS-200522</t>
  </si>
  <si>
    <t>LN-100523</t>
  </si>
  <si>
    <t>CUS-200523</t>
  </si>
  <si>
    <t>LN-100524</t>
  </si>
  <si>
    <t>CUS-200524</t>
  </si>
  <si>
    <t>LN-100525</t>
  </si>
  <si>
    <t>CUS-200525</t>
  </si>
  <si>
    <t>LN-100526</t>
  </si>
  <si>
    <t>CUS-200526</t>
  </si>
  <si>
    <t>LN-100527</t>
  </si>
  <si>
    <t>CUS-200527</t>
  </si>
  <si>
    <t>LN-100528</t>
  </si>
  <si>
    <t>CUS-200528</t>
  </si>
  <si>
    <t>LN-100529</t>
  </si>
  <si>
    <t>CUS-200529</t>
  </si>
  <si>
    <t>LN-100530</t>
  </si>
  <si>
    <t>CUS-200530</t>
  </si>
  <si>
    <t>LN-100531</t>
  </si>
  <si>
    <t>CUS-200531</t>
  </si>
  <si>
    <t>LN-100532</t>
  </si>
  <si>
    <t>CUS-200532</t>
  </si>
  <si>
    <t>LN-100533</t>
  </si>
  <si>
    <t>CUS-200533</t>
  </si>
  <si>
    <t>LN-100534</t>
  </si>
  <si>
    <t>CUS-200534</t>
  </si>
  <si>
    <t>LN-100535</t>
  </si>
  <si>
    <t>CUS-200535</t>
  </si>
  <si>
    <t>LN-100536</t>
  </si>
  <si>
    <t>CUS-200536</t>
  </si>
  <si>
    <t>LN-100537</t>
  </si>
  <si>
    <t>CUS-200537</t>
  </si>
  <si>
    <t>LN-100538</t>
  </si>
  <si>
    <t>CUS-200538</t>
  </si>
  <si>
    <t>LN-100539</t>
  </si>
  <si>
    <t>CUS-200539</t>
  </si>
  <si>
    <t>LN-100540</t>
  </si>
  <si>
    <t>CUS-200540</t>
  </si>
  <si>
    <t>LN-100541</t>
  </si>
  <si>
    <t>CUS-200541</t>
  </si>
  <si>
    <t>LN-100542</t>
  </si>
  <si>
    <t>CUS-200542</t>
  </si>
  <si>
    <t>LN-100543</t>
  </si>
  <si>
    <t>CUS-200543</t>
  </si>
  <si>
    <t>LN-100544</t>
  </si>
  <si>
    <t>CUS-200544</t>
  </si>
  <si>
    <t>LN-100545</t>
  </si>
  <si>
    <t>CUS-200545</t>
  </si>
  <si>
    <t>LN-100546</t>
  </si>
  <si>
    <t>CUS-200546</t>
  </si>
  <si>
    <t>LN-100547</t>
  </si>
  <si>
    <t>CUS-200547</t>
  </si>
  <si>
    <t>LN-100548</t>
  </si>
  <si>
    <t>CUS-200548</t>
  </si>
  <si>
    <t>LN-100549</t>
  </si>
  <si>
    <t>CUS-200549</t>
  </si>
  <si>
    <t>LN-100550</t>
  </si>
  <si>
    <t>CUS-200550</t>
  </si>
  <si>
    <t>LN-100551</t>
  </si>
  <si>
    <t>CUS-200551</t>
  </si>
  <si>
    <t>LN-100552</t>
  </si>
  <si>
    <t>CUS-200552</t>
  </si>
  <si>
    <t>LN-100553</t>
  </si>
  <si>
    <t>CUS-200553</t>
  </si>
  <si>
    <t>LN-100554</t>
  </si>
  <si>
    <t>CUS-200554</t>
  </si>
  <si>
    <t>LN-100555</t>
  </si>
  <si>
    <t>CUS-200555</t>
  </si>
  <si>
    <t>LN-100556</t>
  </si>
  <si>
    <t>CUS-200556</t>
  </si>
  <si>
    <t>LN-100557</t>
  </si>
  <si>
    <t>CUS-200557</t>
  </si>
  <si>
    <t>LN-100558</t>
  </si>
  <si>
    <t>CUS-200558</t>
  </si>
  <si>
    <t>LN-100559</t>
  </si>
  <si>
    <t>CUS-200559</t>
  </si>
  <si>
    <t>LN-100560</t>
  </si>
  <si>
    <t>CUS-200560</t>
  </si>
  <si>
    <t>LN-100561</t>
  </si>
  <si>
    <t>CUS-200561</t>
  </si>
  <si>
    <t>LN-100562</t>
  </si>
  <si>
    <t>CUS-200562</t>
  </si>
  <si>
    <t>LN-100563</t>
  </si>
  <si>
    <t>CUS-200563</t>
  </si>
  <si>
    <t>LN-100564</t>
  </si>
  <si>
    <t>CUS-200564</t>
  </si>
  <si>
    <t>LN-100565</t>
  </si>
  <si>
    <t>CUS-200565</t>
  </si>
  <si>
    <t>LN-100566</t>
  </si>
  <si>
    <t>CUS-200566</t>
  </si>
  <si>
    <t>LN-100567</t>
  </si>
  <si>
    <t>CUS-200567</t>
  </si>
  <si>
    <t>LN-100568</t>
  </si>
  <si>
    <t>CUS-200568</t>
  </si>
  <si>
    <t>LN-100569</t>
  </si>
  <si>
    <t>CUS-200569</t>
  </si>
  <si>
    <t>LN-100570</t>
  </si>
  <si>
    <t>CUS-200570</t>
  </si>
  <si>
    <t>LN-100571</t>
  </si>
  <si>
    <t>CUS-200571</t>
  </si>
  <si>
    <t>LN-100572</t>
  </si>
  <si>
    <t>CUS-200572</t>
  </si>
  <si>
    <t>LN-100573</t>
  </si>
  <si>
    <t>CUS-200573</t>
  </si>
  <si>
    <t>LN-100574</t>
  </si>
  <si>
    <t>CUS-200574</t>
  </si>
  <si>
    <t>LN-100575</t>
  </si>
  <si>
    <t>CUS-200575</t>
  </si>
  <si>
    <t>LN-100576</t>
  </si>
  <si>
    <t>CUS-200576</t>
  </si>
  <si>
    <t>LN-100577</t>
  </si>
  <si>
    <t>CUS-200577</t>
  </si>
  <si>
    <t>LN-100578</t>
  </si>
  <si>
    <t>CUS-200578</t>
  </si>
  <si>
    <t>LN-100579</t>
  </si>
  <si>
    <t>CUS-200579</t>
  </si>
  <si>
    <t>LN-100580</t>
  </si>
  <si>
    <t>CUS-200580</t>
  </si>
  <si>
    <t>LN-100581</t>
  </si>
  <si>
    <t>CUS-200581</t>
  </si>
  <si>
    <t>LN-100582</t>
  </si>
  <si>
    <t>CUS-200582</t>
  </si>
  <si>
    <t>LN-100583</t>
  </si>
  <si>
    <t>CUS-200583</t>
  </si>
  <si>
    <t>LN-100584</t>
  </si>
  <si>
    <t>CUS-200584</t>
  </si>
  <si>
    <t>LN-100585</t>
  </si>
  <si>
    <t>CUS-200585</t>
  </si>
  <si>
    <t>LN-100586</t>
  </si>
  <si>
    <t>CUS-200586</t>
  </si>
  <si>
    <t>LN-100587</t>
  </si>
  <si>
    <t>CUS-200587</t>
  </si>
  <si>
    <t>LN-100588</t>
  </si>
  <si>
    <t>CUS-200588</t>
  </si>
  <si>
    <t>LN-100589</t>
  </si>
  <si>
    <t>CUS-200589</t>
  </si>
  <si>
    <t>LN-100590</t>
  </si>
  <si>
    <t>CUS-200590</t>
  </si>
  <si>
    <t>LN-100591</t>
  </si>
  <si>
    <t>CUS-200591</t>
  </si>
  <si>
    <t>LN-100592</t>
  </si>
  <si>
    <t>CUS-200592</t>
  </si>
  <si>
    <t>LN-100593</t>
  </si>
  <si>
    <t>CUS-200593</t>
  </si>
  <si>
    <t>LN-100594</t>
  </si>
  <si>
    <t>CUS-200594</t>
  </si>
  <si>
    <t>LN-100595</t>
  </si>
  <si>
    <t>CUS-200595</t>
  </si>
  <si>
    <t>LN-100596</t>
  </si>
  <si>
    <t>CUS-200596</t>
  </si>
  <si>
    <t>LN-100597</t>
  </si>
  <si>
    <t>CUS-200597</t>
  </si>
  <si>
    <t>LN-100598</t>
  </si>
  <si>
    <t>CUS-200598</t>
  </si>
  <si>
    <t>LN-100599</t>
  </si>
  <si>
    <t>CUS-200599</t>
  </si>
  <si>
    <t>LN-100600</t>
  </si>
  <si>
    <t>CUS-200600</t>
  </si>
  <si>
    <t>LN-100601</t>
  </si>
  <si>
    <t>CUS-200601</t>
  </si>
  <si>
    <t>LN-100602</t>
  </si>
  <si>
    <t>CUS-200602</t>
  </si>
  <si>
    <t>LN-100603</t>
  </si>
  <si>
    <t>CUS-200603</t>
  </si>
  <si>
    <t>LN-100604</t>
  </si>
  <si>
    <t>CUS-200604</t>
  </si>
  <si>
    <t>LN-100605</t>
  </si>
  <si>
    <t>CUS-200605</t>
  </si>
  <si>
    <t>LN-100606</t>
  </si>
  <si>
    <t>CUS-200606</t>
  </si>
  <si>
    <t>LN-100607</t>
  </si>
  <si>
    <t>CUS-200607</t>
  </si>
  <si>
    <t>LN-100608</t>
  </si>
  <si>
    <t>CUS-200608</t>
  </si>
  <si>
    <t>LN-100609</t>
  </si>
  <si>
    <t>CUS-200609</t>
  </si>
  <si>
    <t>LN-100610</t>
  </si>
  <si>
    <t>CUS-200610</t>
  </si>
  <si>
    <t>LN-100611</t>
  </si>
  <si>
    <t>CUS-200611</t>
  </si>
  <si>
    <t>LN-100612</t>
  </si>
  <si>
    <t>CUS-200612</t>
  </si>
  <si>
    <t>LN-100613</t>
  </si>
  <si>
    <t>CUS-200613</t>
  </si>
  <si>
    <t>LN-100614</t>
  </si>
  <si>
    <t>CUS-200614</t>
  </si>
  <si>
    <t>LN-100615</t>
  </si>
  <si>
    <t>CUS-200615</t>
  </si>
  <si>
    <t>LN-100616</t>
  </si>
  <si>
    <t>CUS-200616</t>
  </si>
  <si>
    <t>LN-100617</t>
  </si>
  <si>
    <t>CUS-200617</t>
  </si>
  <si>
    <t>LN-100618</t>
  </si>
  <si>
    <t>CUS-200618</t>
  </si>
  <si>
    <t>LN-100619</t>
  </si>
  <si>
    <t>CUS-200619</t>
  </si>
  <si>
    <t>LN-100620</t>
  </si>
  <si>
    <t>CUS-200620</t>
  </si>
  <si>
    <t>LN-100621</t>
  </si>
  <si>
    <t>CUS-200621</t>
  </si>
  <si>
    <t>LN-100622</t>
  </si>
  <si>
    <t>CUS-200622</t>
  </si>
  <si>
    <t>Dianne</t>
  </si>
  <si>
    <t>LN-100623</t>
  </si>
  <si>
    <t>CUS-200623</t>
  </si>
  <si>
    <t>LN-100624</t>
  </si>
  <si>
    <t>CUS-200624</t>
  </si>
  <si>
    <t>LN-100625</t>
  </si>
  <si>
    <t>CUS-200625</t>
  </si>
  <si>
    <t>LN-100626</t>
  </si>
  <si>
    <t>CUS-200626</t>
  </si>
  <si>
    <t>LN-100627</t>
  </si>
  <si>
    <t>CUS-200627</t>
  </si>
  <si>
    <t>LN-100628</t>
  </si>
  <si>
    <t>CUS-200628</t>
  </si>
  <si>
    <t>LN-100629</t>
  </si>
  <si>
    <t>CUS-200629</t>
  </si>
  <si>
    <t>LN-100630</t>
  </si>
  <si>
    <t>CUS-200630</t>
  </si>
  <si>
    <t>LN-100631</t>
  </si>
  <si>
    <t>CUS-200631</t>
  </si>
  <si>
    <t>LN-100632</t>
  </si>
  <si>
    <t>CUS-200632</t>
  </si>
  <si>
    <t>LN-100633</t>
  </si>
  <si>
    <t>CUS-200633</t>
  </si>
  <si>
    <t>LN-100634</t>
  </si>
  <si>
    <t>CUS-200634</t>
  </si>
  <si>
    <t>LN-100635</t>
  </si>
  <si>
    <t>CUS-200635</t>
  </si>
  <si>
    <t>LN-100636</t>
  </si>
  <si>
    <t>CUS-200636</t>
  </si>
  <si>
    <t>LN-100637</t>
  </si>
  <si>
    <t>CUS-200637</t>
  </si>
  <si>
    <t>LN-100638</t>
  </si>
  <si>
    <t>CUS-200638</t>
  </si>
  <si>
    <t>LN-100639</t>
  </si>
  <si>
    <t>CUS-200639</t>
  </si>
  <si>
    <t>LN-100640</t>
  </si>
  <si>
    <t>CUS-200640</t>
  </si>
  <si>
    <t>LN-100641</t>
  </si>
  <si>
    <t>CUS-200641</t>
  </si>
  <si>
    <t>LN-100642</t>
  </si>
  <si>
    <t>CUS-200642</t>
  </si>
  <si>
    <t>LN-100643</t>
  </si>
  <si>
    <t>CUS-200643</t>
  </si>
  <si>
    <t>LN-100644</t>
  </si>
  <si>
    <t>CUS-200644</t>
  </si>
  <si>
    <t>LN-100645</t>
  </si>
  <si>
    <t>CUS-200645</t>
  </si>
  <si>
    <t>LN-100646</t>
  </si>
  <si>
    <t>CUS-200646</t>
  </si>
  <si>
    <t>LN-100647</t>
  </si>
  <si>
    <t>CUS-200647</t>
  </si>
  <si>
    <t>LN-100648</t>
  </si>
  <si>
    <t>CUS-200648</t>
  </si>
  <si>
    <t>LN-100649</t>
  </si>
  <si>
    <t>CUS-200649</t>
  </si>
  <si>
    <t>LN-100650</t>
  </si>
  <si>
    <t>CUS-200650</t>
  </si>
  <si>
    <t>LN-100651</t>
  </si>
  <si>
    <t>CUS-200651</t>
  </si>
  <si>
    <t>LN-100652</t>
  </si>
  <si>
    <t>CUS-200652</t>
  </si>
  <si>
    <t>LN-100653</t>
  </si>
  <si>
    <t>CUS-200653</t>
  </si>
  <si>
    <t>LN-100654</t>
  </si>
  <si>
    <t>CUS-200654</t>
  </si>
  <si>
    <t>LN-100655</t>
  </si>
  <si>
    <t>CUS-200655</t>
  </si>
  <si>
    <t>LN-100656</t>
  </si>
  <si>
    <t>CUS-200656</t>
  </si>
  <si>
    <t>LN-100657</t>
  </si>
  <si>
    <t>CUS-200657</t>
  </si>
  <si>
    <t>LN-100658</t>
  </si>
  <si>
    <t>CUS-200658</t>
  </si>
  <si>
    <t>LN-100659</t>
  </si>
  <si>
    <t>CUS-200659</t>
  </si>
  <si>
    <t>LN-100660</t>
  </si>
  <si>
    <t>CUS-200660</t>
  </si>
  <si>
    <t>LN-100661</t>
  </si>
  <si>
    <t>CUS-200661</t>
  </si>
  <si>
    <t>LN-100662</t>
  </si>
  <si>
    <t>CUS-200662</t>
  </si>
  <si>
    <t>LN-100663</t>
  </si>
  <si>
    <t>CUS-200663</t>
  </si>
  <si>
    <t>LN-100664</t>
  </si>
  <si>
    <t>CUS-200664</t>
  </si>
  <si>
    <t>LN-100665</t>
  </si>
  <si>
    <t>CUS-200665</t>
  </si>
  <si>
    <t>LN-100666</t>
  </si>
  <si>
    <t>CUS-200666</t>
  </si>
  <si>
    <t>LN-100667</t>
  </si>
  <si>
    <t>CUS-200667</t>
  </si>
  <si>
    <t>LN-100668</t>
  </si>
  <si>
    <t>CUS-200668</t>
  </si>
  <si>
    <t>LN-100669</t>
  </si>
  <si>
    <t>CUS-200669</t>
  </si>
  <si>
    <t>LN-100670</t>
  </si>
  <si>
    <t>CUS-200670</t>
  </si>
  <si>
    <t>LN-100671</t>
  </si>
  <si>
    <t>CUS-200671</t>
  </si>
  <si>
    <t>LN-100672</t>
  </si>
  <si>
    <t>CUS-200672</t>
  </si>
  <si>
    <t>LN-100673</t>
  </si>
  <si>
    <t>CUS-200673</t>
  </si>
  <si>
    <t>LN-100674</t>
  </si>
  <si>
    <t>CUS-200674</t>
  </si>
  <si>
    <t>LN-100675</t>
  </si>
  <si>
    <t>CUS-200675</t>
  </si>
  <si>
    <t>LN-100676</t>
  </si>
  <si>
    <t>CUS-200676</t>
  </si>
  <si>
    <t>LN-100677</t>
  </si>
  <si>
    <t>CUS-200677</t>
  </si>
  <si>
    <t>LN-100678</t>
  </si>
  <si>
    <t>CUS-200678</t>
  </si>
  <si>
    <t>Danilo</t>
  </si>
  <si>
    <t>LN-100679</t>
  </si>
  <si>
    <t>CUS-200679</t>
  </si>
  <si>
    <t>LN-100680</t>
  </si>
  <si>
    <t>CUS-200680</t>
  </si>
  <si>
    <t>LN-100681</t>
  </si>
  <si>
    <t>CUS-200681</t>
  </si>
  <si>
    <t>LN-100682</t>
  </si>
  <si>
    <t>CUS-200682</t>
  </si>
  <si>
    <t>LN-100683</t>
  </si>
  <si>
    <t>CUS-200683</t>
  </si>
  <si>
    <t>LN-100684</t>
  </si>
  <si>
    <t>CUS-200684</t>
  </si>
  <si>
    <t>LN-100685</t>
  </si>
  <si>
    <t>CUS-200685</t>
  </si>
  <si>
    <t>LN-100686</t>
  </si>
  <si>
    <t>CUS-200686</t>
  </si>
  <si>
    <t>LN-100687</t>
  </si>
  <si>
    <t>CUS-200687</t>
  </si>
  <si>
    <t>LN-100688</t>
  </si>
  <si>
    <t>CUS-200688</t>
  </si>
  <si>
    <t>LN-100689</t>
  </si>
  <si>
    <t>CUS-200689</t>
  </si>
  <si>
    <t>LN-100690</t>
  </si>
  <si>
    <t>CUS-200690</t>
  </si>
  <si>
    <t>LN-100691</t>
  </si>
  <si>
    <t>CUS-200691</t>
  </si>
  <si>
    <t>LN-100692</t>
  </si>
  <si>
    <t>CUS-200692</t>
  </si>
  <si>
    <t>LN-100693</t>
  </si>
  <si>
    <t>CUS-200693</t>
  </si>
  <si>
    <t>LN-100694</t>
  </si>
  <si>
    <t>CUS-200694</t>
  </si>
  <si>
    <t>LN-100695</t>
  </si>
  <si>
    <t>CUS-200695</t>
  </si>
  <si>
    <t>LN-100696</t>
  </si>
  <si>
    <t>CUS-200696</t>
  </si>
  <si>
    <t>LN-100697</t>
  </si>
  <si>
    <t>CUS-200697</t>
  </si>
  <si>
    <t>LN-100698</t>
  </si>
  <si>
    <t>CUS-200698</t>
  </si>
  <si>
    <t>LN-100699</t>
  </si>
  <si>
    <t>CUS-200699</t>
  </si>
  <si>
    <t>LN-100700</t>
  </si>
  <si>
    <t>CUS-200700</t>
  </si>
  <si>
    <t>LN-100701</t>
  </si>
  <si>
    <t>CUS-200701</t>
  </si>
  <si>
    <t>LN-100702</t>
  </si>
  <si>
    <t>CUS-200702</t>
  </si>
  <si>
    <t>LN-100703</t>
  </si>
  <si>
    <t>CUS-200703</t>
  </si>
  <si>
    <t>LN-100704</t>
  </si>
  <si>
    <t>CUS-200704</t>
  </si>
  <si>
    <t>LN-100705</t>
  </si>
  <si>
    <t>CUS-200705</t>
  </si>
  <si>
    <t>LN-100706</t>
  </si>
  <si>
    <t>CUS-200706</t>
  </si>
  <si>
    <t>LN-100707</t>
  </si>
  <si>
    <t>CUS-200707</t>
  </si>
  <si>
    <t>LN-100708</t>
  </si>
  <si>
    <t>CUS-200708</t>
  </si>
  <si>
    <t>LN-100709</t>
  </si>
  <si>
    <t>CUS-200709</t>
  </si>
  <si>
    <t>LN-100710</t>
  </si>
  <si>
    <t>CUS-200710</t>
  </si>
  <si>
    <t>LN-100711</t>
  </si>
  <si>
    <t>CUS-200711</t>
  </si>
  <si>
    <t>LN-100712</t>
  </si>
  <si>
    <t>CUS-200712</t>
  </si>
  <si>
    <t>LN-100713</t>
  </si>
  <si>
    <t>CUS-200713</t>
  </si>
  <si>
    <t>LN-100714</t>
  </si>
  <si>
    <t>CUS-200714</t>
  </si>
  <si>
    <t>LN-100715</t>
  </si>
  <si>
    <t>CUS-200715</t>
  </si>
  <si>
    <t>LN-100716</t>
  </si>
  <si>
    <t>CUS-200716</t>
  </si>
  <si>
    <t>LN-100717</t>
  </si>
  <si>
    <t>CUS-200717</t>
  </si>
  <si>
    <t>LN-100718</t>
  </si>
  <si>
    <t>CUS-200718</t>
  </si>
  <si>
    <t>LN-100719</t>
  </si>
  <si>
    <t>CUS-200719</t>
  </si>
  <si>
    <t>LN-100720</t>
  </si>
  <si>
    <t>CUS-200720</t>
  </si>
  <si>
    <t>LN-100721</t>
  </si>
  <si>
    <t>CUS-200721</t>
  </si>
  <si>
    <t>LN-100722</t>
  </si>
  <si>
    <t>CUS-200722</t>
  </si>
  <si>
    <t>LN-100723</t>
  </si>
  <si>
    <t>CUS-200723</t>
  </si>
  <si>
    <t>LN-100724</t>
  </si>
  <si>
    <t>CUS-200724</t>
  </si>
  <si>
    <t>LN-100725</t>
  </si>
  <si>
    <t>CUS-200725</t>
  </si>
  <si>
    <t>LN-100726</t>
  </si>
  <si>
    <t>CUS-200726</t>
  </si>
  <si>
    <t>LN-100727</t>
  </si>
  <si>
    <t>CUS-200727</t>
  </si>
  <si>
    <t>LN-100728</t>
  </si>
  <si>
    <t>CUS-200728</t>
  </si>
  <si>
    <t>LN-100729</t>
  </si>
  <si>
    <t>CUS-200729</t>
  </si>
  <si>
    <t>LN-100730</t>
  </si>
  <si>
    <t>CUS-200730</t>
  </si>
  <si>
    <t>LN-100731</t>
  </si>
  <si>
    <t>CUS-200731</t>
  </si>
  <si>
    <t>LN-100732</t>
  </si>
  <si>
    <t>CUS-200732</t>
  </si>
  <si>
    <t>LN-100733</t>
  </si>
  <si>
    <t>CUS-200733</t>
  </si>
  <si>
    <t>LN-100734</t>
  </si>
  <si>
    <t>CUS-200734</t>
  </si>
  <si>
    <t>LN-100735</t>
  </si>
  <si>
    <t>CUS-200735</t>
  </si>
  <si>
    <t>LN-100736</t>
  </si>
  <si>
    <t>CUS-200736</t>
  </si>
  <si>
    <t>LN-100737</t>
  </si>
  <si>
    <t>CUS-200737</t>
  </si>
  <si>
    <t>LN-100738</t>
  </si>
  <si>
    <t>CUS-200738</t>
  </si>
  <si>
    <t>LN-100739</t>
  </si>
  <si>
    <t>CUS-200739</t>
  </si>
  <si>
    <t>LN-100740</t>
  </si>
  <si>
    <t>CUS-200740</t>
  </si>
  <si>
    <t>LN-100741</t>
  </si>
  <si>
    <t>CUS-200741</t>
  </si>
  <si>
    <t>LN-100742</t>
  </si>
  <si>
    <t>CUS-200742</t>
  </si>
  <si>
    <t>LN-100743</t>
  </si>
  <si>
    <t>CUS-200743</t>
  </si>
  <si>
    <t>LN-100744</t>
  </si>
  <si>
    <t>CUS-200744</t>
  </si>
  <si>
    <t>LN-100745</t>
  </si>
  <si>
    <t>CUS-200745</t>
  </si>
  <si>
    <t>LN-100746</t>
  </si>
  <si>
    <t>CUS-200746</t>
  </si>
  <si>
    <t>LN-100747</t>
  </si>
  <si>
    <t>CUS-200747</t>
  </si>
  <si>
    <t>LN-100748</t>
  </si>
  <si>
    <t>CUS-200748</t>
  </si>
  <si>
    <t>LN-100749</t>
  </si>
  <si>
    <t>CUS-200749</t>
  </si>
  <si>
    <t>LN-100750</t>
  </si>
  <si>
    <t>CUS-200750</t>
  </si>
  <si>
    <t>LN-100751</t>
  </si>
  <si>
    <t>CUS-200751</t>
  </si>
  <si>
    <t>LN-100752</t>
  </si>
  <si>
    <t>CUS-200752</t>
  </si>
  <si>
    <t>LN-100753</t>
  </si>
  <si>
    <t>CUS-200753</t>
  </si>
  <si>
    <t>LN-100754</t>
  </si>
  <si>
    <t>CUS-200754</t>
  </si>
  <si>
    <t>LN-100755</t>
  </si>
  <si>
    <t>CUS-200755</t>
  </si>
  <si>
    <t>LN-100756</t>
  </si>
  <si>
    <t>CUS-200756</t>
  </si>
  <si>
    <t>LN-100757</t>
  </si>
  <si>
    <t>CUS-200757</t>
  </si>
  <si>
    <t>LN-100758</t>
  </si>
  <si>
    <t>CUS-200758</t>
  </si>
  <si>
    <t>LN-100759</t>
  </si>
  <si>
    <t>CUS-200759</t>
  </si>
  <si>
    <t>LN-100760</t>
  </si>
  <si>
    <t>CUS-200760</t>
  </si>
  <si>
    <t>LN-100761</t>
  </si>
  <si>
    <t>CUS-200761</t>
  </si>
  <si>
    <t>LN-100762</t>
  </si>
  <si>
    <t>CUS-200762</t>
  </si>
  <si>
    <t>LN-100763</t>
  </si>
  <si>
    <t>CUS-200763</t>
  </si>
  <si>
    <t>LN-100764</t>
  </si>
  <si>
    <t>CUS-200764</t>
  </si>
  <si>
    <t>LN-100765</t>
  </si>
  <si>
    <t>CUS-200765</t>
  </si>
  <si>
    <t>LN-100766</t>
  </si>
  <si>
    <t>CUS-200766</t>
  </si>
  <si>
    <t>LN-100767</t>
  </si>
  <si>
    <t>CUS-200767</t>
  </si>
  <si>
    <t>LN-100768</t>
  </si>
  <si>
    <t>CUS-200768</t>
  </si>
  <si>
    <t>LN-100769</t>
  </si>
  <si>
    <t>CUS-200769</t>
  </si>
  <si>
    <t>LN-100770</t>
  </si>
  <si>
    <t>CUS-200770</t>
  </si>
  <si>
    <t>LN-100771</t>
  </si>
  <si>
    <t>CUS-200771</t>
  </si>
  <si>
    <t>LN-100772</t>
  </si>
  <si>
    <t>CUS-200772</t>
  </si>
  <si>
    <t>LN-100773</t>
  </si>
  <si>
    <t>CUS-200773</t>
  </si>
  <si>
    <t>LN-100774</t>
  </si>
  <si>
    <t>CUS-200774</t>
  </si>
  <si>
    <t>LN-100775</t>
  </si>
  <si>
    <t>CUS-200775</t>
  </si>
  <si>
    <t>LN-100776</t>
  </si>
  <si>
    <t>CUS-200776</t>
  </si>
  <si>
    <t>LN-100777</t>
  </si>
  <si>
    <t>CUS-200777</t>
  </si>
  <si>
    <t>LN-100778</t>
  </si>
  <si>
    <t>CUS-200778</t>
  </si>
  <si>
    <t>LN-100779</t>
  </si>
  <si>
    <t>CUS-200779</t>
  </si>
  <si>
    <t>LN-100780</t>
  </si>
  <si>
    <t>CUS-200780</t>
  </si>
  <si>
    <t>LN-100781</t>
  </si>
  <si>
    <t>CUS-200781</t>
  </si>
  <si>
    <t>LN-100782</t>
  </si>
  <si>
    <t>CUS-200782</t>
  </si>
  <si>
    <t>LN-100783</t>
  </si>
  <si>
    <t>CUS-200783</t>
  </si>
  <si>
    <t>LN-100784</t>
  </si>
  <si>
    <t>CUS-200784</t>
  </si>
  <si>
    <t>LN-100785</t>
  </si>
  <si>
    <t>CUS-200785</t>
  </si>
  <si>
    <t>LN-100786</t>
  </si>
  <si>
    <t>CUS-200786</t>
  </si>
  <si>
    <t>LN-100787</t>
  </si>
  <si>
    <t>CUS-200787</t>
  </si>
  <si>
    <t>LN-100788</t>
  </si>
  <si>
    <t>CUS-200788</t>
  </si>
  <si>
    <t>LN-100789</t>
  </si>
  <si>
    <t>CUS-200789</t>
  </si>
  <si>
    <t>LN-100790</t>
  </si>
  <si>
    <t>CUS-200790</t>
  </si>
  <si>
    <t>LN-100791</t>
  </si>
  <si>
    <t>CUS-200791</t>
  </si>
  <si>
    <t>LN-100792</t>
  </si>
  <si>
    <t>CUS-200792</t>
  </si>
  <si>
    <t>LN-100793</t>
  </si>
  <si>
    <t>CUS-200793</t>
  </si>
  <si>
    <t>LN-100794</t>
  </si>
  <si>
    <t>CUS-200794</t>
  </si>
  <si>
    <t>LN-100795</t>
  </si>
  <si>
    <t>CUS-200795</t>
  </si>
  <si>
    <t>LN-100796</t>
  </si>
  <si>
    <t>CUS-200796</t>
  </si>
  <si>
    <t>LN-100797</t>
  </si>
  <si>
    <t>CUS-200797</t>
  </si>
  <si>
    <t>LN-100798</t>
  </si>
  <si>
    <t>CUS-200798</t>
  </si>
  <si>
    <t>LN-100799</t>
  </si>
  <si>
    <t>CUS-200799</t>
  </si>
  <si>
    <t>LN-100800</t>
  </si>
  <si>
    <t>CUS-200800</t>
  </si>
  <si>
    <t>LN-100801</t>
  </si>
  <si>
    <t>CUS-200801</t>
  </si>
  <si>
    <t>LN-100802</t>
  </si>
  <si>
    <t>CUS-200802</t>
  </si>
  <si>
    <t>LN-100803</t>
  </si>
  <si>
    <t>CUS-200803</t>
  </si>
  <si>
    <t>LN-100804</t>
  </si>
  <si>
    <t>CUS-200804</t>
  </si>
  <si>
    <t>LN-100805</t>
  </si>
  <si>
    <t>CUS-200805</t>
  </si>
  <si>
    <t>LN-100806</t>
  </si>
  <si>
    <t>CUS-200806</t>
  </si>
  <si>
    <t>LN-100807</t>
  </si>
  <si>
    <t>CUS-200807</t>
  </si>
  <si>
    <t>LN-100808</t>
  </si>
  <si>
    <t>CUS-200808</t>
  </si>
  <si>
    <t>LN-100809</t>
  </si>
  <si>
    <t>CUS-200809</t>
  </si>
  <si>
    <t>LN-100810</t>
  </si>
  <si>
    <t>CUS-200810</t>
  </si>
  <si>
    <t>LN-100811</t>
  </si>
  <si>
    <t>CUS-200811</t>
  </si>
  <si>
    <t>LN-100812</t>
  </si>
  <si>
    <t>CUS-200812</t>
  </si>
  <si>
    <t>LN-100813</t>
  </si>
  <si>
    <t>CUS-200813</t>
  </si>
  <si>
    <t>LN-100814</t>
  </si>
  <si>
    <t>CUS-200814</t>
  </si>
  <si>
    <t>LN-100815</t>
  </si>
  <si>
    <t>CUS-200815</t>
  </si>
  <si>
    <t>LN-100816</t>
  </si>
  <si>
    <t>CUS-200816</t>
  </si>
  <si>
    <t>LN-100817</t>
  </si>
  <si>
    <t>CUS-200817</t>
  </si>
  <si>
    <t>LN-100818</t>
  </si>
  <si>
    <t>CUS-200818</t>
  </si>
  <si>
    <t>LN-100819</t>
  </si>
  <si>
    <t>CUS-200819</t>
  </si>
  <si>
    <t>LN-100820</t>
  </si>
  <si>
    <t>CUS-200820</t>
  </si>
  <si>
    <t>LN-100821</t>
  </si>
  <si>
    <t>CUS-200821</t>
  </si>
  <si>
    <t>LN-100822</t>
  </si>
  <si>
    <t>CUS-200822</t>
  </si>
  <si>
    <t>LN-100823</t>
  </si>
  <si>
    <t>CUS-200823</t>
  </si>
  <si>
    <t>LN-100824</t>
  </si>
  <si>
    <t>CUS-200824</t>
  </si>
  <si>
    <t>LN-100825</t>
  </si>
  <si>
    <t>CUS-200825</t>
  </si>
  <si>
    <t>LN-100826</t>
  </si>
  <si>
    <t>CUS-200826</t>
  </si>
  <si>
    <t>LN-100827</t>
  </si>
  <si>
    <t>CUS-200827</t>
  </si>
  <si>
    <t>LN-100828</t>
  </si>
  <si>
    <t>CUS-200828</t>
  </si>
  <si>
    <t>LN-100829</t>
  </si>
  <si>
    <t>CUS-200829</t>
  </si>
  <si>
    <t>LN-100830</t>
  </si>
  <si>
    <t>CUS-200830</t>
  </si>
  <si>
    <t>LN-100831</t>
  </si>
  <si>
    <t>CUS-200831</t>
  </si>
  <si>
    <t>LN-100832</t>
  </si>
  <si>
    <t>CUS-200832</t>
  </si>
  <si>
    <t>LN-100833</t>
  </si>
  <si>
    <t>CUS-200833</t>
  </si>
  <si>
    <t>LN-100834</t>
  </si>
  <si>
    <t>CUS-200834</t>
  </si>
  <si>
    <t>LN-100835</t>
  </si>
  <si>
    <t>CUS-200835</t>
  </si>
  <si>
    <t>LN-100836</t>
  </si>
  <si>
    <t>CUS-200836</t>
  </si>
  <si>
    <t>LN-100837</t>
  </si>
  <si>
    <t>CUS-200837</t>
  </si>
  <si>
    <t>LN-100838</t>
  </si>
  <si>
    <t>CUS-200838</t>
  </si>
  <si>
    <t>LN-100839</t>
  </si>
  <si>
    <t>CUS-200839</t>
  </si>
  <si>
    <t>LN-100840</t>
  </si>
  <si>
    <t>CUS-200840</t>
  </si>
  <si>
    <t>LN-100841</t>
  </si>
  <si>
    <t>CUS-200841</t>
  </si>
  <si>
    <t>LN-100842</t>
  </si>
  <si>
    <t>CUS-200842</t>
  </si>
  <si>
    <t>LN-100843</t>
  </si>
  <si>
    <t>CUS-200843</t>
  </si>
  <si>
    <t>LN-100844</t>
  </si>
  <si>
    <t>CUS-200844</t>
  </si>
  <si>
    <t>LN-100845</t>
  </si>
  <si>
    <t>CUS-200845</t>
  </si>
  <si>
    <t>LN-100846</t>
  </si>
  <si>
    <t>CUS-200846</t>
  </si>
  <si>
    <t>LN-100847</t>
  </si>
  <si>
    <t>CUS-200847</t>
  </si>
  <si>
    <t>LN-100848</t>
  </si>
  <si>
    <t>CUS-200848</t>
  </si>
  <si>
    <t>LN-100849</t>
  </si>
  <si>
    <t>CUS-200849</t>
  </si>
  <si>
    <t>LN-100850</t>
  </si>
  <si>
    <t>CUS-200850</t>
  </si>
  <si>
    <t>LN-100851</t>
  </si>
  <si>
    <t>CUS-200851</t>
  </si>
  <si>
    <t>LN-100852</t>
  </si>
  <si>
    <t>CUS-200852</t>
  </si>
  <si>
    <t>LN-100853</t>
  </si>
  <si>
    <t>CUS-200853</t>
  </si>
  <si>
    <t>LN-100854</t>
  </si>
  <si>
    <t>CUS-200854</t>
  </si>
  <si>
    <t>LN-100855</t>
  </si>
  <si>
    <t>CUS-200855</t>
  </si>
  <si>
    <t>LN-100856</t>
  </si>
  <si>
    <t>CUS-200856</t>
  </si>
  <si>
    <t>LN-100857</t>
  </si>
  <si>
    <t>CUS-200857</t>
  </si>
  <si>
    <t>LN-100858</t>
  </si>
  <si>
    <t>CUS-200858</t>
  </si>
  <si>
    <t>LN-100859</t>
  </si>
  <si>
    <t>CUS-200859</t>
  </si>
  <si>
    <t>LN-100860</t>
  </si>
  <si>
    <t>CUS-200860</t>
  </si>
  <si>
    <t>LN-100861</t>
  </si>
  <si>
    <t>CUS-200861</t>
  </si>
  <si>
    <t>LN-100862</t>
  </si>
  <si>
    <t>CUS-200862</t>
  </si>
  <si>
    <t>LN-100863</t>
  </si>
  <si>
    <t>CUS-200863</t>
  </si>
  <si>
    <t>LN-100864</t>
  </si>
  <si>
    <t>CUS-200864</t>
  </si>
  <si>
    <t>LN-100865</t>
  </si>
  <si>
    <t>CUS-200865</t>
  </si>
  <si>
    <t>LN-100866</t>
  </si>
  <si>
    <t>CUS-200866</t>
  </si>
  <si>
    <t>LN-100867</t>
  </si>
  <si>
    <t>CUS-200867</t>
  </si>
  <si>
    <t>LN-100868</t>
  </si>
  <si>
    <t>CUS-200868</t>
  </si>
  <si>
    <t>LN-100869</t>
  </si>
  <si>
    <t>CUS-200869</t>
  </si>
  <si>
    <t>LN-100870</t>
  </si>
  <si>
    <t>CUS-200870</t>
  </si>
  <si>
    <t>LN-100871</t>
  </si>
  <si>
    <t>CUS-200871</t>
  </si>
  <si>
    <t>LN-100872</t>
  </si>
  <si>
    <t>CUS-200872</t>
  </si>
  <si>
    <t>LN-100873</t>
  </si>
  <si>
    <t>CUS-200873</t>
  </si>
  <si>
    <t>LN-100874</t>
  </si>
  <si>
    <t>CUS-200874</t>
  </si>
  <si>
    <t>LN-100875</t>
  </si>
  <si>
    <t>CUS-200875</t>
  </si>
  <si>
    <t>LN-100876</t>
  </si>
  <si>
    <t>CUS-200876</t>
  </si>
  <si>
    <t>LN-100877</t>
  </si>
  <si>
    <t>CUS-200877</t>
  </si>
  <si>
    <t>LN-100878</t>
  </si>
  <si>
    <t>CUS-200878</t>
  </si>
  <si>
    <t>LN-100879</t>
  </si>
  <si>
    <t>CUS-200879</t>
  </si>
  <si>
    <t>LN-100880</t>
  </si>
  <si>
    <t>CUS-200880</t>
  </si>
  <si>
    <t>LN-100881</t>
  </si>
  <si>
    <t>CUS-200881</t>
  </si>
  <si>
    <t>LN-100882</t>
  </si>
  <si>
    <t>CUS-200882</t>
  </si>
  <si>
    <t>LN-100883</t>
  </si>
  <si>
    <t>CUS-200883</t>
  </si>
  <si>
    <t>LN-100884</t>
  </si>
  <si>
    <t>CUS-200884</t>
  </si>
  <si>
    <t>LN-100885</t>
  </si>
  <si>
    <t>CUS-200885</t>
  </si>
  <si>
    <t>LN-100886</t>
  </si>
  <si>
    <t>CUS-200886</t>
  </si>
  <si>
    <t>LN-100887</t>
  </si>
  <si>
    <t>CUS-200887</t>
  </si>
  <si>
    <t>LN-100888</t>
  </si>
  <si>
    <t>CUS-200888</t>
  </si>
  <si>
    <t>LN-100889</t>
  </si>
  <si>
    <t>CUS-200889</t>
  </si>
  <si>
    <t>LN-100890</t>
  </si>
  <si>
    <t>CUS-200890</t>
  </si>
  <si>
    <t>LN-100891</t>
  </si>
  <si>
    <t>CUS-200891</t>
  </si>
  <si>
    <t>LN-100892</t>
  </si>
  <si>
    <t>CUS-200892</t>
  </si>
  <si>
    <t>LN-100893</t>
  </si>
  <si>
    <t>CUS-200893</t>
  </si>
  <si>
    <t>LN-100894</t>
  </si>
  <si>
    <t>CUS-200894</t>
  </si>
  <si>
    <t>LN-100895</t>
  </si>
  <si>
    <t>CUS-200895</t>
  </si>
  <si>
    <t>LN-100896</t>
  </si>
  <si>
    <t>CUS-200896</t>
  </si>
  <si>
    <t>LN-100897</t>
  </si>
  <si>
    <t>CUS-200897</t>
  </si>
  <si>
    <t>LN-100898</t>
  </si>
  <si>
    <t>CUS-200898</t>
  </si>
  <si>
    <t>LN-100899</t>
  </si>
  <si>
    <t>CUS-200899</t>
  </si>
  <si>
    <t>LN-100900</t>
  </si>
  <si>
    <t>CUS-200900</t>
  </si>
  <si>
    <t>LN-100901</t>
  </si>
  <si>
    <t>CUS-200901</t>
  </si>
  <si>
    <t>LN-100902</t>
  </si>
  <si>
    <t>CUS-200902</t>
  </si>
  <si>
    <t>LN-100903</t>
  </si>
  <si>
    <t>CUS-200903</t>
  </si>
  <si>
    <t>LN-100904</t>
  </si>
  <si>
    <t>CUS-200904</t>
  </si>
  <si>
    <t>LN-100905</t>
  </si>
  <si>
    <t>CUS-200905</t>
  </si>
  <si>
    <t>LN-100906</t>
  </si>
  <si>
    <t>CUS-200906</t>
  </si>
  <si>
    <t>LN-100907</t>
  </si>
  <si>
    <t>CUS-200907</t>
  </si>
  <si>
    <t>LN-100908</t>
  </si>
  <si>
    <t>CUS-200908</t>
  </si>
  <si>
    <t>LN-100909</t>
  </si>
  <si>
    <t>CUS-200909</t>
  </si>
  <si>
    <t>LN-100910</t>
  </si>
  <si>
    <t>CUS-200910</t>
  </si>
  <si>
    <t>LN-100911</t>
  </si>
  <si>
    <t>CUS-200911</t>
  </si>
  <si>
    <t>LN-100912</t>
  </si>
  <si>
    <t>CUS-200912</t>
  </si>
  <si>
    <t>LN-100913</t>
  </si>
  <si>
    <t>CUS-200913</t>
  </si>
  <si>
    <t>LN-100914</t>
  </si>
  <si>
    <t>CUS-200914</t>
  </si>
  <si>
    <t>LN-100915</t>
  </si>
  <si>
    <t>CUS-200915</t>
  </si>
  <si>
    <t>LN-100916</t>
  </si>
  <si>
    <t>CUS-200916</t>
  </si>
  <si>
    <t>LN-100917</t>
  </si>
  <si>
    <t>CUS-200917</t>
  </si>
  <si>
    <t>LN-100918</t>
  </si>
  <si>
    <t>CUS-200918</t>
  </si>
  <si>
    <t>LN-100919</t>
  </si>
  <si>
    <t>CUS-200919</t>
  </si>
  <si>
    <t>LN-100920</t>
  </si>
  <si>
    <t>CUS-200920</t>
  </si>
  <si>
    <t>LN-100921</t>
  </si>
  <si>
    <t>CUS-200921</t>
  </si>
  <si>
    <t>LN-100922</t>
  </si>
  <si>
    <t>CUS-200922</t>
  </si>
  <si>
    <t>LN-100923</t>
  </si>
  <si>
    <t>CUS-200923</t>
  </si>
  <si>
    <t>LN-100924</t>
  </si>
  <si>
    <t>CUS-200924</t>
  </si>
  <si>
    <t>LN-100925</t>
  </si>
  <si>
    <t>CUS-200925</t>
  </si>
  <si>
    <t>LN-100926</t>
  </si>
  <si>
    <t>CUS-200926</t>
  </si>
  <si>
    <t>LN-100927</t>
  </si>
  <si>
    <t>CUS-200927</t>
  </si>
  <si>
    <t>LN-100928</t>
  </si>
  <si>
    <t>CUS-200928</t>
  </si>
  <si>
    <t>LN-100929</t>
  </si>
  <si>
    <t>CUS-200929</t>
  </si>
  <si>
    <t>LN-100930</t>
  </si>
  <si>
    <t>CUS-200930</t>
  </si>
  <si>
    <t>LN-100931</t>
  </si>
  <si>
    <t>CUS-200931</t>
  </si>
  <si>
    <t>LN-100932</t>
  </si>
  <si>
    <t>CUS-200932</t>
  </si>
  <si>
    <t>LN-100933</t>
  </si>
  <si>
    <t>CUS-200933</t>
  </si>
  <si>
    <t>LN-100934</t>
  </si>
  <si>
    <t>CUS-200934</t>
  </si>
  <si>
    <t>LN-100935</t>
  </si>
  <si>
    <t>CUS-200935</t>
  </si>
  <si>
    <t>LN-100936</t>
  </si>
  <si>
    <t>CUS-200936</t>
  </si>
  <si>
    <t>LN-100937</t>
  </si>
  <si>
    <t>CUS-200937</t>
  </si>
  <si>
    <t>LN-100938</t>
  </si>
  <si>
    <t>CUS-200938</t>
  </si>
  <si>
    <t>LN-100939</t>
  </si>
  <si>
    <t>CUS-200939</t>
  </si>
  <si>
    <t>LN-100940</t>
  </si>
  <si>
    <t>CUS-200940</t>
  </si>
  <si>
    <t>LN-100941</t>
  </si>
  <si>
    <t>CUS-200941</t>
  </si>
  <si>
    <t>LN-100942</t>
  </si>
  <si>
    <t>CUS-200942</t>
  </si>
  <si>
    <t>LN-100943</t>
  </si>
  <si>
    <t>CUS-200943</t>
  </si>
  <si>
    <t>LN-100944</t>
  </si>
  <si>
    <t>CUS-200944</t>
  </si>
  <si>
    <t>LN-100945</t>
  </si>
  <si>
    <t>CUS-200945</t>
  </si>
  <si>
    <t>LN-100946</t>
  </si>
  <si>
    <t>CUS-200946</t>
  </si>
  <si>
    <t>LN-100947</t>
  </si>
  <si>
    <t>CUS-200947</t>
  </si>
  <si>
    <t>LN-100948</t>
  </si>
  <si>
    <t>CUS-200948</t>
  </si>
  <si>
    <t>LN-100949</t>
  </si>
  <si>
    <t>CUS-200949</t>
  </si>
  <si>
    <t>LN-100950</t>
  </si>
  <si>
    <t>CUS-200950</t>
  </si>
  <si>
    <t>LN-100951</t>
  </si>
  <si>
    <t>CUS-200951</t>
  </si>
  <si>
    <t>LN-100952</t>
  </si>
  <si>
    <t>CUS-200952</t>
  </si>
  <si>
    <t>LN-100953</t>
  </si>
  <si>
    <t>CUS-200953</t>
  </si>
  <si>
    <t>LN-100954</t>
  </si>
  <si>
    <t>CUS-200954</t>
  </si>
  <si>
    <t>LN-100955</t>
  </si>
  <si>
    <t>CUS-200955</t>
  </si>
  <si>
    <t>LN-100956</t>
  </si>
  <si>
    <t>CUS-200956</t>
  </si>
  <si>
    <t>LN-100957</t>
  </si>
  <si>
    <t>CUS-200957</t>
  </si>
  <si>
    <t>LN-100958</t>
  </si>
  <si>
    <t>CUS-200958</t>
  </si>
  <si>
    <t>LN-100959</t>
  </si>
  <si>
    <t>CUS-200959</t>
  </si>
  <si>
    <t>LN-100960</t>
  </si>
  <si>
    <t>CUS-200960</t>
  </si>
  <si>
    <t>LN-100961</t>
  </si>
  <si>
    <t>CUS-200961</t>
  </si>
  <si>
    <t>LN-100962</t>
  </si>
  <si>
    <t>CUS-200962</t>
  </si>
  <si>
    <t>LN-100963</t>
  </si>
  <si>
    <t>CUS-200963</t>
  </si>
  <si>
    <t>LN-100964</t>
  </si>
  <si>
    <t>CUS-200964</t>
  </si>
  <si>
    <t>LN-100965</t>
  </si>
  <si>
    <t>CUS-200965</t>
  </si>
  <si>
    <t>LN-100966</t>
  </si>
  <si>
    <t>CUS-200966</t>
  </si>
  <si>
    <t>LN-100967</t>
  </si>
  <si>
    <t>CUS-200967</t>
  </si>
  <si>
    <t>LN-100968</t>
  </si>
  <si>
    <t>CUS-200968</t>
  </si>
  <si>
    <t>LN-100969</t>
  </si>
  <si>
    <t>CUS-200969</t>
  </si>
  <si>
    <t>LN-100970</t>
  </si>
  <si>
    <t>CUS-200970</t>
  </si>
  <si>
    <t>LN-100971</t>
  </si>
  <si>
    <t>CUS-200971</t>
  </si>
  <si>
    <t>LN-100972</t>
  </si>
  <si>
    <t>CUS-200972</t>
  </si>
  <si>
    <t>LN-100973</t>
  </si>
  <si>
    <t>CUS-200973</t>
  </si>
  <si>
    <t>LN-100974</t>
  </si>
  <si>
    <t>CUS-200974</t>
  </si>
  <si>
    <t>LN-100975</t>
  </si>
  <si>
    <t>CUS-200975</t>
  </si>
  <si>
    <t>LN-100976</t>
  </si>
  <si>
    <t>CUS-200976</t>
  </si>
  <si>
    <t>LN-100977</t>
  </si>
  <si>
    <t>CUS-200977</t>
  </si>
  <si>
    <t>LN-100978</t>
  </si>
  <si>
    <t>CUS-200978</t>
  </si>
  <si>
    <t>LN-100979</t>
  </si>
  <si>
    <t>CUS-200979</t>
  </si>
  <si>
    <t>LN-100980</t>
  </si>
  <si>
    <t>CUS-200980</t>
  </si>
  <si>
    <t>LN-100981</t>
  </si>
  <si>
    <t>CUS-200981</t>
  </si>
  <si>
    <t>LN-100982</t>
  </si>
  <si>
    <t>CUS-200982</t>
  </si>
  <si>
    <t>LN-100983</t>
  </si>
  <si>
    <t>CUS-200983</t>
  </si>
  <si>
    <t>LN-100984</t>
  </si>
  <si>
    <t>CUS-200984</t>
  </si>
  <si>
    <t>LN-100985</t>
  </si>
  <si>
    <t>CUS-200985</t>
  </si>
  <si>
    <t>LN-100986</t>
  </si>
  <si>
    <t>CUS-200986</t>
  </si>
  <si>
    <t>LN-100987</t>
  </si>
  <si>
    <t>CUS-200987</t>
  </si>
  <si>
    <t>LN-100988</t>
  </si>
  <si>
    <t>CUS-200988</t>
  </si>
  <si>
    <t>LN-100989</t>
  </si>
  <si>
    <t>CUS-200989</t>
  </si>
  <si>
    <t>LN-100990</t>
  </si>
  <si>
    <t>CUS-200990</t>
  </si>
  <si>
    <t>LN-100991</t>
  </si>
  <si>
    <t>CUS-200991</t>
  </si>
  <si>
    <t>LN-100992</t>
  </si>
  <si>
    <t>CUS-200992</t>
  </si>
  <si>
    <t>LN-100993</t>
  </si>
  <si>
    <t>CUS-200993</t>
  </si>
  <si>
    <t>LN-100994</t>
  </si>
  <si>
    <t>CUS-200994</t>
  </si>
  <si>
    <t>LN-100995</t>
  </si>
  <si>
    <t>CUS-200995</t>
  </si>
  <si>
    <t>LN-100996</t>
  </si>
  <si>
    <t>CUS-200996</t>
  </si>
  <si>
    <t>LN-100997</t>
  </si>
  <si>
    <t>CUS-200997</t>
  </si>
  <si>
    <t>LN-100998</t>
  </si>
  <si>
    <t>CUS-200998</t>
  </si>
  <si>
    <t>LN-100999</t>
  </si>
  <si>
    <t>CUS-200999</t>
  </si>
  <si>
    <t>LN-101000</t>
  </si>
  <si>
    <t>CUS-201000</t>
  </si>
  <si>
    <t>LN-101001</t>
  </si>
  <si>
    <t>CUS-201001</t>
  </si>
  <si>
    <t>LN-101002</t>
  </si>
  <si>
    <t>CUS-201002</t>
  </si>
  <si>
    <t>LN-101003</t>
  </si>
  <si>
    <t>CUS-201003</t>
  </si>
  <si>
    <t>LN-101004</t>
  </si>
  <si>
    <t>CUS-201004</t>
  </si>
  <si>
    <t>LN-101005</t>
  </si>
  <si>
    <t>CUS-201005</t>
  </si>
  <si>
    <t>LN-101006</t>
  </si>
  <si>
    <t>CUS-201006</t>
  </si>
  <si>
    <t>LN-101007</t>
  </si>
  <si>
    <t>CUS-201007</t>
  </si>
  <si>
    <t>LN-101008</t>
  </si>
  <si>
    <t>CUS-201008</t>
  </si>
  <si>
    <t>LN-101009</t>
  </si>
  <si>
    <t>CUS-201009</t>
  </si>
  <si>
    <t>LN-101010</t>
  </si>
  <si>
    <t>CUS-201010</t>
  </si>
  <si>
    <t>LN-101011</t>
  </si>
  <si>
    <t>CUS-201011</t>
  </si>
  <si>
    <t>LN-101012</t>
  </si>
  <si>
    <t>CUS-201012</t>
  </si>
  <si>
    <t>LN-101013</t>
  </si>
  <si>
    <t>CUS-201013</t>
  </si>
  <si>
    <t>LN-101014</t>
  </si>
  <si>
    <t>CUS-201014</t>
  </si>
  <si>
    <t>LN-101015</t>
  </si>
  <si>
    <t>CUS-201015</t>
  </si>
  <si>
    <t>LN-101016</t>
  </si>
  <si>
    <t>CUS-201016</t>
  </si>
  <si>
    <t>LN-101017</t>
  </si>
  <si>
    <t>CUS-201017</t>
  </si>
  <si>
    <t>LN-101018</t>
  </si>
  <si>
    <t>CUS-201018</t>
  </si>
  <si>
    <t>LN-101019</t>
  </si>
  <si>
    <t>CUS-201019</t>
  </si>
  <si>
    <t>LN-101020</t>
  </si>
  <si>
    <t>CUS-201020</t>
  </si>
  <si>
    <t>LN-101021</t>
  </si>
  <si>
    <t>CUS-201021</t>
  </si>
  <si>
    <t>LN-101022</t>
  </si>
  <si>
    <t>CUS-201022</t>
  </si>
  <si>
    <t>LN-101023</t>
  </si>
  <si>
    <t>CUS-201023</t>
  </si>
  <si>
    <t>LN-101024</t>
  </si>
  <si>
    <t>CUS-201024</t>
  </si>
  <si>
    <t>LN-101025</t>
  </si>
  <si>
    <t>CUS-201025</t>
  </si>
  <si>
    <t>LN-101026</t>
  </si>
  <si>
    <t>CUS-201026</t>
  </si>
  <si>
    <t>LN-101027</t>
  </si>
  <si>
    <t>CUS-201027</t>
  </si>
  <si>
    <t>LN-101028</t>
  </si>
  <si>
    <t>CUS-201028</t>
  </si>
  <si>
    <t>LN-101029</t>
  </si>
  <si>
    <t>CUS-201029</t>
  </si>
  <si>
    <t>LN-101030</t>
  </si>
  <si>
    <t>CUS-201030</t>
  </si>
  <si>
    <t>LN-101031</t>
  </si>
  <si>
    <t>CUS-201031</t>
  </si>
  <si>
    <t>LN-101032</t>
  </si>
  <si>
    <t>CUS-201032</t>
  </si>
  <si>
    <t>LN-101033</t>
  </si>
  <si>
    <t>CUS-201033</t>
  </si>
  <si>
    <t>LN-101034</t>
  </si>
  <si>
    <t>CUS-201034</t>
  </si>
  <si>
    <t>LN-101035</t>
  </si>
  <si>
    <t>CUS-201035</t>
  </si>
  <si>
    <t>LN-101036</t>
  </si>
  <si>
    <t>CUS-201036</t>
  </si>
  <si>
    <t>LN-101037</t>
  </si>
  <si>
    <t>CUS-201037</t>
  </si>
  <si>
    <t>LN-101038</t>
  </si>
  <si>
    <t>CUS-201038</t>
  </si>
  <si>
    <t>LN-101039</t>
  </si>
  <si>
    <t>CUS-201039</t>
  </si>
  <si>
    <t>LN-101040</t>
  </si>
  <si>
    <t>CUS-201040</t>
  </si>
  <si>
    <t>LN-101041</t>
  </si>
  <si>
    <t>CUS-201041</t>
  </si>
  <si>
    <t>LN-101042</t>
  </si>
  <si>
    <t>CUS-201042</t>
  </si>
  <si>
    <t>LN-101043</t>
  </si>
  <si>
    <t>CUS-201043</t>
  </si>
  <si>
    <t>LN-101044</t>
  </si>
  <si>
    <t>CUS-201044</t>
  </si>
  <si>
    <t>LN-101045</t>
  </si>
  <si>
    <t>CUS-201045</t>
  </si>
  <si>
    <t>LN-101046</t>
  </si>
  <si>
    <t>CUS-201046</t>
  </si>
  <si>
    <t>LN-101047</t>
  </si>
  <si>
    <t>CUS-201047</t>
  </si>
  <si>
    <t>LN-101048</t>
  </si>
  <si>
    <t>CUS-201048</t>
  </si>
  <si>
    <t>LN-101049</t>
  </si>
  <si>
    <t>CUS-201049</t>
  </si>
  <si>
    <t>LN-101050</t>
  </si>
  <si>
    <t>CUS-201050</t>
  </si>
  <si>
    <t>LN-101051</t>
  </si>
  <si>
    <t>CUS-201051</t>
  </si>
  <si>
    <t>LN-101052</t>
  </si>
  <si>
    <t>CUS-201052</t>
  </si>
  <si>
    <t>LN-101053</t>
  </si>
  <si>
    <t>CUS-201053</t>
  </si>
  <si>
    <t>LN-101054</t>
  </si>
  <si>
    <t>CUS-201054</t>
  </si>
  <si>
    <t>LN-101055</t>
  </si>
  <si>
    <t>CUS-201055</t>
  </si>
  <si>
    <t>LN-101056</t>
  </si>
  <si>
    <t>CUS-201056</t>
  </si>
  <si>
    <t>LN-101057</t>
  </si>
  <si>
    <t>CUS-201057</t>
  </si>
  <si>
    <t>LN-101058</t>
  </si>
  <si>
    <t>CUS-201058</t>
  </si>
  <si>
    <t>LN-101059</t>
  </si>
  <si>
    <t>CUS-201059</t>
  </si>
  <si>
    <t>LN-101060</t>
  </si>
  <si>
    <t>CUS-201060</t>
  </si>
  <si>
    <t>LN-101061</t>
  </si>
  <si>
    <t>CUS-201061</t>
  </si>
  <si>
    <t>LN-101062</t>
  </si>
  <si>
    <t>CUS-201062</t>
  </si>
  <si>
    <t>LN-101063</t>
  </si>
  <si>
    <t>CUS-201063</t>
  </si>
  <si>
    <t>LN-101064</t>
  </si>
  <si>
    <t>CUS-201064</t>
  </si>
  <si>
    <t>LN-101065</t>
  </si>
  <si>
    <t>CUS-201065</t>
  </si>
  <si>
    <t>LN-101066</t>
  </si>
  <si>
    <t>CUS-201066</t>
  </si>
  <si>
    <t>LN-101067</t>
  </si>
  <si>
    <t>CUS-201067</t>
  </si>
  <si>
    <t>LN-101068</t>
  </si>
  <si>
    <t>CUS-201068</t>
  </si>
  <si>
    <t>LN-101069</t>
  </si>
  <si>
    <t>CUS-201069</t>
  </si>
  <si>
    <t>LN-101070</t>
  </si>
  <si>
    <t>CUS-201070</t>
  </si>
  <si>
    <t>LN-101071</t>
  </si>
  <si>
    <t>CUS-201071</t>
  </si>
  <si>
    <t>LN-101072</t>
  </si>
  <si>
    <t>CUS-201072</t>
  </si>
  <si>
    <t>LN-101073</t>
  </si>
  <si>
    <t>CUS-201073</t>
  </si>
  <si>
    <t>LN-101074</t>
  </si>
  <si>
    <t>CUS-201074</t>
  </si>
  <si>
    <t>LN-101075</t>
  </si>
  <si>
    <t>CUS-201075</t>
  </si>
  <si>
    <t>LN-101076</t>
  </si>
  <si>
    <t>CUS-201076</t>
  </si>
  <si>
    <t>LN-101077</t>
  </si>
  <si>
    <t>CUS-201077</t>
  </si>
  <si>
    <t>LN-101078</t>
  </si>
  <si>
    <t>CUS-201078</t>
  </si>
  <si>
    <t>LN-101079</t>
  </si>
  <si>
    <t>CUS-201079</t>
  </si>
  <si>
    <t>LN-101080</t>
  </si>
  <si>
    <t>CUS-201080</t>
  </si>
  <si>
    <t>LN-101081</t>
  </si>
  <si>
    <t>CUS-201081</t>
  </si>
  <si>
    <t>LN-101082</t>
  </si>
  <si>
    <t>CUS-201082</t>
  </si>
  <si>
    <t>LN-101083</t>
  </si>
  <si>
    <t>CUS-201083</t>
  </si>
  <si>
    <t>LN-101084</t>
  </si>
  <si>
    <t>CUS-201084</t>
  </si>
  <si>
    <t>LN-101085</t>
  </si>
  <si>
    <t>CUS-201085</t>
  </si>
  <si>
    <t>LN-101086</t>
  </si>
  <si>
    <t>CUS-201086</t>
  </si>
  <si>
    <t>LN-101087</t>
  </si>
  <si>
    <t>CUS-201087</t>
  </si>
  <si>
    <t>LN-101088</t>
  </si>
  <si>
    <t>CUS-201088</t>
  </si>
  <si>
    <t>LN-101089</t>
  </si>
  <si>
    <t>CUS-201089</t>
  </si>
  <si>
    <t>LN-101090</t>
  </si>
  <si>
    <t>CUS-201090</t>
  </si>
  <si>
    <t>LN-101091</t>
  </si>
  <si>
    <t>CUS-201091</t>
  </si>
  <si>
    <t>LN-101092</t>
  </si>
  <si>
    <t>CUS-201092</t>
  </si>
  <si>
    <t>LN-101093</t>
  </si>
  <si>
    <t>CUS-201093</t>
  </si>
  <si>
    <t>LN-101094</t>
  </si>
  <si>
    <t>CUS-201094</t>
  </si>
  <si>
    <t>LN-101095</t>
  </si>
  <si>
    <t>CUS-201095</t>
  </si>
  <si>
    <t>LN-101096</t>
  </si>
  <si>
    <t>CUS-201096</t>
  </si>
  <si>
    <t>LN-101097</t>
  </si>
  <si>
    <t>CUS-201097</t>
  </si>
  <si>
    <t>LN-101098</t>
  </si>
  <si>
    <t>CUS-201098</t>
  </si>
  <si>
    <t>LN-101099</t>
  </si>
  <si>
    <t>CUS-201099</t>
  </si>
  <si>
    <t>LN-101100</t>
  </si>
  <si>
    <t>CUS-201100</t>
  </si>
  <si>
    <t>LN-101101</t>
  </si>
  <si>
    <t>CUS-201101</t>
  </si>
  <si>
    <t>LN-101102</t>
  </si>
  <si>
    <t>CUS-201102</t>
  </si>
  <si>
    <t>LN-101103</t>
  </si>
  <si>
    <t>CUS-201103</t>
  </si>
  <si>
    <t>LN-101104</t>
  </si>
  <si>
    <t>CUS-201104</t>
  </si>
  <si>
    <t>LN-101105</t>
  </si>
  <si>
    <t>CUS-201105</t>
  </si>
  <si>
    <t>LN-101106</t>
  </si>
  <si>
    <t>CUS-201106</t>
  </si>
  <si>
    <t>LN-101107</t>
  </si>
  <si>
    <t>CUS-201107</t>
  </si>
  <si>
    <t>LN-101108</t>
  </si>
  <si>
    <t>CUS-201108</t>
  </si>
  <si>
    <t>LN-101109</t>
  </si>
  <si>
    <t>CUS-201109</t>
  </si>
  <si>
    <t>LN-101110</t>
  </si>
  <si>
    <t>CUS-201110</t>
  </si>
  <si>
    <t>LN-101111</t>
  </si>
  <si>
    <t>CUS-201111</t>
  </si>
  <si>
    <t>LN-101112</t>
  </si>
  <si>
    <t>CUS-201112</t>
  </si>
  <si>
    <t>LN-101113</t>
  </si>
  <si>
    <t>CUS-201113</t>
  </si>
  <si>
    <t>LN-101114</t>
  </si>
  <si>
    <t>CUS-201114</t>
  </si>
  <si>
    <t>LN-101115</t>
  </si>
  <si>
    <t>CUS-201115</t>
  </si>
  <si>
    <t>LN-101116</t>
  </si>
  <si>
    <t>CUS-201116</t>
  </si>
  <si>
    <t>LN-101117</t>
  </si>
  <si>
    <t>CUS-201117</t>
  </si>
  <si>
    <t>LN-101118</t>
  </si>
  <si>
    <t>CUS-201118</t>
  </si>
  <si>
    <t>LN-101119</t>
  </si>
  <si>
    <t>CUS-201119</t>
  </si>
  <si>
    <t>LN-101120</t>
  </si>
  <si>
    <t>CUS-201120</t>
  </si>
  <si>
    <t>LN-101121</t>
  </si>
  <si>
    <t>CUS-201121</t>
  </si>
  <si>
    <t>LN-101122</t>
  </si>
  <si>
    <t>CUS-201122</t>
  </si>
  <si>
    <t>LN-101123</t>
  </si>
  <si>
    <t>CUS-201123</t>
  </si>
  <si>
    <t>LN-101124</t>
  </si>
  <si>
    <t>CUS-201124</t>
  </si>
  <si>
    <t>LN-101125</t>
  </si>
  <si>
    <t>CUS-201125</t>
  </si>
  <si>
    <t>LN-101126</t>
  </si>
  <si>
    <t>CUS-201126</t>
  </si>
  <si>
    <t>LN-101127</t>
  </si>
  <si>
    <t>CUS-201127</t>
  </si>
  <si>
    <t>LN-101128</t>
  </si>
  <si>
    <t>CUS-201128</t>
  </si>
  <si>
    <t>LN-101129</t>
  </si>
  <si>
    <t>CUS-201129</t>
  </si>
  <si>
    <t>LN-101130</t>
  </si>
  <si>
    <t>CUS-201130</t>
  </si>
  <si>
    <t>LN-101131</t>
  </si>
  <si>
    <t>CUS-201131</t>
  </si>
  <si>
    <t>LN-101132</t>
  </si>
  <si>
    <t>CUS-201132</t>
  </si>
  <si>
    <t>LN-101133</t>
  </si>
  <si>
    <t>CUS-201133</t>
  </si>
  <si>
    <t>LN-101134</t>
  </si>
  <si>
    <t>CUS-201134</t>
  </si>
  <si>
    <t>LN-101135</t>
  </si>
  <si>
    <t>CUS-201135</t>
  </si>
  <si>
    <t>LN-101136</t>
  </si>
  <si>
    <t>CUS-201136</t>
  </si>
  <si>
    <t>LN-101137</t>
  </si>
  <si>
    <t>CUS-201137</t>
  </si>
  <si>
    <t>LN-101138</t>
  </si>
  <si>
    <t>CUS-201138</t>
  </si>
  <si>
    <t>LN-101139</t>
  </si>
  <si>
    <t>CUS-201139</t>
  </si>
  <si>
    <t>LN-101140</t>
  </si>
  <si>
    <t>CUS-201140</t>
  </si>
  <si>
    <t>LN-101141</t>
  </si>
  <si>
    <t>CUS-201141</t>
  </si>
  <si>
    <t>LN-101142</t>
  </si>
  <si>
    <t>CUS-201142</t>
  </si>
  <si>
    <t>LN-101143</t>
  </si>
  <si>
    <t>CUS-201143</t>
  </si>
  <si>
    <t>LN-101144</t>
  </si>
  <si>
    <t>CUS-201144</t>
  </si>
  <si>
    <t>LN-101145</t>
  </si>
  <si>
    <t>CUS-201145</t>
  </si>
  <si>
    <t>LN-101146</t>
  </si>
  <si>
    <t>CUS-201146</t>
  </si>
  <si>
    <t>LN-101147</t>
  </si>
  <si>
    <t>CUS-201147</t>
  </si>
  <si>
    <t>LN-101148</t>
  </si>
  <si>
    <t>CUS-201148</t>
  </si>
  <si>
    <t>LN-101149</t>
  </si>
  <si>
    <t>CUS-201149</t>
  </si>
  <si>
    <t>LN-101150</t>
  </si>
  <si>
    <t>CUS-201150</t>
  </si>
  <si>
    <t>LN-101151</t>
  </si>
  <si>
    <t>CUS-201151</t>
  </si>
  <si>
    <t>LN-101152</t>
  </si>
  <si>
    <t>CUS-201152</t>
  </si>
  <si>
    <t>LN-101153</t>
  </si>
  <si>
    <t>CUS-201153</t>
  </si>
  <si>
    <t>LN-101154</t>
  </si>
  <si>
    <t>CUS-201154</t>
  </si>
  <si>
    <t>LN-101155</t>
  </si>
  <si>
    <t>CUS-201155</t>
  </si>
  <si>
    <t>LN-101156</t>
  </si>
  <si>
    <t>CUS-201156</t>
  </si>
  <si>
    <t>LN-101157</t>
  </si>
  <si>
    <t>CUS-201157</t>
  </si>
  <si>
    <t>LN-101158</t>
  </si>
  <si>
    <t>CUS-201158</t>
  </si>
  <si>
    <t>LN-101159</t>
  </si>
  <si>
    <t>CUS-201159</t>
  </si>
  <si>
    <t>LN-101160</t>
  </si>
  <si>
    <t>CUS-201160</t>
  </si>
  <si>
    <t>LN-101161</t>
  </si>
  <si>
    <t>CUS-201161</t>
  </si>
  <si>
    <t>LN-101162</t>
  </si>
  <si>
    <t>CUS-201162</t>
  </si>
  <si>
    <t>LN-101163</t>
  </si>
  <si>
    <t>CUS-201163</t>
  </si>
  <si>
    <t>LN-101164</t>
  </si>
  <si>
    <t>CUS-201164</t>
  </si>
  <si>
    <t>LN-101165</t>
  </si>
  <si>
    <t>CUS-201165</t>
  </si>
  <si>
    <t>LN-101166</t>
  </si>
  <si>
    <t>CUS-201166</t>
  </si>
  <si>
    <t>LN-101167</t>
  </si>
  <si>
    <t>CUS-201167</t>
  </si>
  <si>
    <t>LN-101168</t>
  </si>
  <si>
    <t>CUS-201168</t>
  </si>
  <si>
    <t>LN-101169</t>
  </si>
  <si>
    <t>CUS-201169</t>
  </si>
  <si>
    <t>LN-101170</t>
  </si>
  <si>
    <t>CUS-201170</t>
  </si>
  <si>
    <t>LN-101171</t>
  </si>
  <si>
    <t>CUS-201171</t>
  </si>
  <si>
    <t>LN-101172</t>
  </si>
  <si>
    <t>CUS-201172</t>
  </si>
  <si>
    <t>LN-101173</t>
  </si>
  <si>
    <t>CUS-201173</t>
  </si>
  <si>
    <t>LN-101174</t>
  </si>
  <si>
    <t>CUS-201174</t>
  </si>
  <si>
    <t>LN-101175</t>
  </si>
  <si>
    <t>CUS-201175</t>
  </si>
  <si>
    <t>LN-101176</t>
  </si>
  <si>
    <t>CUS-201176</t>
  </si>
  <si>
    <t>LN-101177</t>
  </si>
  <si>
    <t>CUS-201177</t>
  </si>
  <si>
    <t>LN-101178</t>
  </si>
  <si>
    <t>CUS-201178</t>
  </si>
  <si>
    <t>LN-101179</t>
  </si>
  <si>
    <t>CUS-201179</t>
  </si>
  <si>
    <t>LN-101180</t>
  </si>
  <si>
    <t>CUS-201180</t>
  </si>
  <si>
    <t>LN-101181</t>
  </si>
  <si>
    <t>CUS-201181</t>
  </si>
  <si>
    <t>LN-101182</t>
  </si>
  <si>
    <t>CUS-201182</t>
  </si>
  <si>
    <t>LN-101183</t>
  </si>
  <si>
    <t>CUS-201183</t>
  </si>
  <si>
    <t>LN-101184</t>
  </si>
  <si>
    <t>CUS-201184</t>
  </si>
  <si>
    <t>LN-101185</t>
  </si>
  <si>
    <t>CUS-201185</t>
  </si>
  <si>
    <t>LN-101186</t>
  </si>
  <si>
    <t>CUS-201186</t>
  </si>
  <si>
    <t>LN-101187</t>
  </si>
  <si>
    <t>CUS-201187</t>
  </si>
  <si>
    <t>LN-101188</t>
  </si>
  <si>
    <t>CUS-201188</t>
  </si>
  <si>
    <t>LN-101189</t>
  </si>
  <si>
    <t>CUS-201189</t>
  </si>
  <si>
    <t>LN-101190</t>
  </si>
  <si>
    <t>CUS-201190</t>
  </si>
  <si>
    <t>LN-101191</t>
  </si>
  <si>
    <t>CUS-201191</t>
  </si>
  <si>
    <t>LN-101192</t>
  </si>
  <si>
    <t>CUS-201192</t>
  </si>
  <si>
    <t>LN-101193</t>
  </si>
  <si>
    <t>CUS-201193</t>
  </si>
  <si>
    <t>LN-101194</t>
  </si>
  <si>
    <t>CUS-201194</t>
  </si>
  <si>
    <t>LN-101195</t>
  </si>
  <si>
    <t>CUS-201195</t>
  </si>
  <si>
    <t>LN-101196</t>
  </si>
  <si>
    <t>CUS-201196</t>
  </si>
  <si>
    <t>LN-101197</t>
  </si>
  <si>
    <t>CUS-201197</t>
  </si>
  <si>
    <t>LN-101198</t>
  </si>
  <si>
    <t>CUS-201198</t>
  </si>
  <si>
    <t>LN-101199</t>
  </si>
  <si>
    <t>CUS-201199</t>
  </si>
  <si>
    <t>LN-101200</t>
  </si>
  <si>
    <t>CUS-201200</t>
  </si>
  <si>
    <t>LN-101201</t>
  </si>
  <si>
    <t>CUS-201201</t>
  </si>
  <si>
    <t>LN-101202</t>
  </si>
  <si>
    <t>CUS-201202</t>
  </si>
  <si>
    <t>LN-101203</t>
  </si>
  <si>
    <t>CUS-201203</t>
  </si>
  <si>
    <t>LN-101204</t>
  </si>
  <si>
    <t>CUS-201204</t>
  </si>
  <si>
    <t>LN-101205</t>
  </si>
  <si>
    <t>CUS-201205</t>
  </si>
  <si>
    <t>LN-101206</t>
  </si>
  <si>
    <t>CUS-201206</t>
  </si>
  <si>
    <t>LN-101207</t>
  </si>
  <si>
    <t>CUS-201207</t>
  </si>
  <si>
    <t>LN-101208</t>
  </si>
  <si>
    <t>CUS-201208</t>
  </si>
  <si>
    <t>LN-101209</t>
  </si>
  <si>
    <t>CUS-201209</t>
  </si>
  <si>
    <t>LN-101210</t>
  </si>
  <si>
    <t>CUS-201210</t>
  </si>
  <si>
    <t>LN-101211</t>
  </si>
  <si>
    <t>CUS-201211</t>
  </si>
  <si>
    <t>LN-101212</t>
  </si>
  <si>
    <t>CUS-201212</t>
  </si>
  <si>
    <t>LN-101213</t>
  </si>
  <si>
    <t>CUS-201213</t>
  </si>
  <si>
    <t>LN-101214</t>
  </si>
  <si>
    <t>CUS-201214</t>
  </si>
  <si>
    <t>LN-101215</t>
  </si>
  <si>
    <t>CUS-201215</t>
  </si>
  <si>
    <t>LN-101216</t>
  </si>
  <si>
    <t>CUS-201216</t>
  </si>
  <si>
    <t>LN-101217</t>
  </si>
  <si>
    <t>CUS-201217</t>
  </si>
  <si>
    <t>LN-101218</t>
  </si>
  <si>
    <t>CUS-201218</t>
  </si>
  <si>
    <t>LN-101219</t>
  </si>
  <si>
    <t>CUS-201219</t>
  </si>
  <si>
    <t>LN-101220</t>
  </si>
  <si>
    <t>CUS-201220</t>
  </si>
  <si>
    <t>LN-101221</t>
  </si>
  <si>
    <t>CUS-201221</t>
  </si>
  <si>
    <t>LN-101222</t>
  </si>
  <si>
    <t>CUS-201222</t>
  </si>
  <si>
    <t>LN-101223</t>
  </si>
  <si>
    <t>CUS-201223</t>
  </si>
  <si>
    <t>LN-101224</t>
  </si>
  <si>
    <t>CUS-201224</t>
  </si>
  <si>
    <t>LN-101225</t>
  </si>
  <si>
    <t>CUS-201225</t>
  </si>
  <si>
    <t>LN-101226</t>
  </si>
  <si>
    <t>CUS-201226</t>
  </si>
  <si>
    <t>LN-101227</t>
  </si>
  <si>
    <t>CUS-201227</t>
  </si>
  <si>
    <t>LN-101228</t>
  </si>
  <si>
    <t>CUS-201228</t>
  </si>
  <si>
    <t>LN-101229</t>
  </si>
  <si>
    <t>CUS-201229</t>
  </si>
  <si>
    <t>LN-101230</t>
  </si>
  <si>
    <t>CUS-201230</t>
  </si>
  <si>
    <t>LN-101231</t>
  </si>
  <si>
    <t>CUS-201231</t>
  </si>
  <si>
    <t>LN-101232</t>
  </si>
  <si>
    <t>CUS-201232</t>
  </si>
  <si>
    <t>LN-101233</t>
  </si>
  <si>
    <t>CUS-201233</t>
  </si>
  <si>
    <t>LN-101234</t>
  </si>
  <si>
    <t>CUS-201234</t>
  </si>
  <si>
    <t>LN-101235</t>
  </si>
  <si>
    <t>CUS-201235</t>
  </si>
  <si>
    <t>LN-101236</t>
  </si>
  <si>
    <t>CUS-201236</t>
  </si>
  <si>
    <t>LN-101237</t>
  </si>
  <si>
    <t>CUS-201237</t>
  </si>
  <si>
    <t>LN-101238</t>
  </si>
  <si>
    <t>CUS-201238</t>
  </si>
  <si>
    <t>LN-101239</t>
  </si>
  <si>
    <t>CUS-201239</t>
  </si>
  <si>
    <t>LN-101240</t>
  </si>
  <si>
    <t>CUS-201240</t>
  </si>
  <si>
    <t>LN-101241</t>
  </si>
  <si>
    <t>CUS-201241</t>
  </si>
  <si>
    <t>LN-101242</t>
  </si>
  <si>
    <t>CUS-201242</t>
  </si>
  <si>
    <t>LN-101243</t>
  </si>
  <si>
    <t>CUS-201243</t>
  </si>
  <si>
    <t>LN-101244</t>
  </si>
  <si>
    <t>CUS-201244</t>
  </si>
  <si>
    <t>LN-101245</t>
  </si>
  <si>
    <t>CUS-201245</t>
  </si>
  <si>
    <t>LN-101246</t>
  </si>
  <si>
    <t>CUS-201246</t>
  </si>
  <si>
    <t>LN-101247</t>
  </si>
  <si>
    <t>CUS-201247</t>
  </si>
  <si>
    <t>LN-101248</t>
  </si>
  <si>
    <t>CUS-201248</t>
  </si>
  <si>
    <t>LN-101249</t>
  </si>
  <si>
    <t>CUS-201249</t>
  </si>
  <si>
    <t>LN-101250</t>
  </si>
  <si>
    <t>CUS-201250</t>
  </si>
  <si>
    <t>LN-101251</t>
  </si>
  <si>
    <t>CUS-201251</t>
  </si>
  <si>
    <t>LN-101252</t>
  </si>
  <si>
    <t>CUS-201252</t>
  </si>
  <si>
    <t>LN-101253</t>
  </si>
  <si>
    <t>CUS-201253</t>
  </si>
  <si>
    <t>LN-101254</t>
  </si>
  <si>
    <t>CUS-201254</t>
  </si>
  <si>
    <t>LN-101255</t>
  </si>
  <si>
    <t>CUS-201255</t>
  </si>
  <si>
    <t>LN-101256</t>
  </si>
  <si>
    <t>CUS-201256</t>
  </si>
  <si>
    <t>LN-101257</t>
  </si>
  <si>
    <t>CUS-201257</t>
  </si>
  <si>
    <t>LN-101258</t>
  </si>
  <si>
    <t>CUS-201258</t>
  </si>
  <si>
    <t>LN-101259</t>
  </si>
  <si>
    <t>CUS-201259</t>
  </si>
  <si>
    <t>LN-101260</t>
  </si>
  <si>
    <t>CUS-201260</t>
  </si>
  <si>
    <t>LN-101261</t>
  </si>
  <si>
    <t>CUS-201261</t>
  </si>
  <si>
    <t>LN-101262</t>
  </si>
  <si>
    <t>CUS-201262</t>
  </si>
  <si>
    <t>LN-101263</t>
  </si>
  <si>
    <t>CUS-201263</t>
  </si>
  <si>
    <t>LN-101264</t>
  </si>
  <si>
    <t>CUS-201264</t>
  </si>
  <si>
    <t>LN-101265</t>
  </si>
  <si>
    <t>CUS-201265</t>
  </si>
  <si>
    <t>LN-101266</t>
  </si>
  <si>
    <t>CUS-201266</t>
  </si>
  <si>
    <t>LN-101267</t>
  </si>
  <si>
    <t>CUS-201267</t>
  </si>
  <si>
    <t>LN-101268</t>
  </si>
  <si>
    <t>CUS-201268</t>
  </si>
  <si>
    <t>LN-101269</t>
  </si>
  <si>
    <t>CUS-201269</t>
  </si>
  <si>
    <t>LN-101270</t>
  </si>
  <si>
    <t>CUS-201270</t>
  </si>
  <si>
    <t>LN-101271</t>
  </si>
  <si>
    <t>CUS-201271</t>
  </si>
  <si>
    <t>LN-101272</t>
  </si>
  <si>
    <t>CUS-201272</t>
  </si>
  <si>
    <t>LN-101273</t>
  </si>
  <si>
    <t>CUS-201273</t>
  </si>
  <si>
    <t>LN-101274</t>
  </si>
  <si>
    <t>CUS-201274</t>
  </si>
  <si>
    <t>LN-101275</t>
  </si>
  <si>
    <t>CUS-201275</t>
  </si>
  <si>
    <t>LN-101276</t>
  </si>
  <si>
    <t>CUS-201276</t>
  </si>
  <si>
    <t>LN-101277</t>
  </si>
  <si>
    <t>CUS-201277</t>
  </si>
  <si>
    <t>LN-101278</t>
  </si>
  <si>
    <t>CUS-201278</t>
  </si>
  <si>
    <t>LN-101279</t>
  </si>
  <si>
    <t>CUS-201279</t>
  </si>
  <si>
    <t>LN-101280</t>
  </si>
  <si>
    <t>CUS-201280</t>
  </si>
  <si>
    <t>LN-101281</t>
  </si>
  <si>
    <t>CUS-201281</t>
  </si>
  <si>
    <t>LN-101282</t>
  </si>
  <si>
    <t>CUS-201282</t>
  </si>
  <si>
    <t>LN-101283</t>
  </si>
  <si>
    <t>CUS-201283</t>
  </si>
  <si>
    <t>LN-101284</t>
  </si>
  <si>
    <t>CUS-201284</t>
  </si>
  <si>
    <t>LN-101285</t>
  </si>
  <si>
    <t>CUS-201285</t>
  </si>
  <si>
    <t>LN-101286</t>
  </si>
  <si>
    <t>CUS-201286</t>
  </si>
  <si>
    <t>LN-101287</t>
  </si>
  <si>
    <t>CUS-201287</t>
  </si>
  <si>
    <t>LN-101288</t>
  </si>
  <si>
    <t>CUS-201288</t>
  </si>
  <si>
    <t>LN-101289</t>
  </si>
  <si>
    <t>CUS-201289</t>
  </si>
  <si>
    <t>LN-101290</t>
  </si>
  <si>
    <t>CUS-201290</t>
  </si>
  <si>
    <t>LN-101291</t>
  </si>
  <si>
    <t>CUS-201291</t>
  </si>
  <si>
    <t>LN-101292</t>
  </si>
  <si>
    <t>CUS-201292</t>
  </si>
  <si>
    <t>LN-101293</t>
  </si>
  <si>
    <t>CUS-201293</t>
  </si>
  <si>
    <t>LN-101294</t>
  </si>
  <si>
    <t>CUS-201294</t>
  </si>
  <si>
    <t>LN-101295</t>
  </si>
  <si>
    <t>CUS-201295</t>
  </si>
  <si>
    <t>LN-101296</t>
  </si>
  <si>
    <t>CUS-201296</t>
  </si>
  <si>
    <t>LN-101297</t>
  </si>
  <si>
    <t>CUS-201297</t>
  </si>
  <si>
    <t>LN-101298</t>
  </si>
  <si>
    <t>CUS-201298</t>
  </si>
  <si>
    <t>LN-101299</t>
  </si>
  <si>
    <t>CUS-201299</t>
  </si>
  <si>
    <t>LN-101300</t>
  </si>
  <si>
    <t>CUS-201300</t>
  </si>
  <si>
    <t>LN-101301</t>
  </si>
  <si>
    <t>CUS-201301</t>
  </si>
  <si>
    <t>LN-101302</t>
  </si>
  <si>
    <t>CUS-201302</t>
  </si>
  <si>
    <t>LN-101303</t>
  </si>
  <si>
    <t>CUS-201303</t>
  </si>
  <si>
    <t>LN-101304</t>
  </si>
  <si>
    <t>CUS-201304</t>
  </si>
  <si>
    <t>LN-101305</t>
  </si>
  <si>
    <t>CUS-201305</t>
  </si>
  <si>
    <t>LN-101306</t>
  </si>
  <si>
    <t>CUS-201306</t>
  </si>
  <si>
    <t>LN-101307</t>
  </si>
  <si>
    <t>CUS-201307</t>
  </si>
  <si>
    <t>LN-101308</t>
  </si>
  <si>
    <t>CUS-201308</t>
  </si>
  <si>
    <t>LN-101309</t>
  </si>
  <si>
    <t>CUS-201309</t>
  </si>
  <si>
    <t>LN-101310</t>
  </si>
  <si>
    <t>CUS-201310</t>
  </si>
  <si>
    <t>LN-101311</t>
  </si>
  <si>
    <t>CUS-201311</t>
  </si>
  <si>
    <t>LN-101312</t>
  </si>
  <si>
    <t>CUS-201312</t>
  </si>
  <si>
    <t>LN-101313</t>
  </si>
  <si>
    <t>CUS-201313</t>
  </si>
  <si>
    <t>LN-101314</t>
  </si>
  <si>
    <t>CUS-201314</t>
  </si>
  <si>
    <t>LN-101315</t>
  </si>
  <si>
    <t>CUS-201315</t>
  </si>
  <si>
    <t>LN-101316</t>
  </si>
  <si>
    <t>CUS-201316</t>
  </si>
  <si>
    <t>LN-101317</t>
  </si>
  <si>
    <t>CUS-201317</t>
  </si>
  <si>
    <t>LN-101318</t>
  </si>
  <si>
    <t>CUS-201318</t>
  </si>
  <si>
    <t>LN-101319</t>
  </si>
  <si>
    <t>CUS-201319</t>
  </si>
  <si>
    <t>LN-101320</t>
  </si>
  <si>
    <t>CUS-201320</t>
  </si>
  <si>
    <t>LN-101321</t>
  </si>
  <si>
    <t>CUS-201321</t>
  </si>
  <si>
    <t>LN-101322</t>
  </si>
  <si>
    <t>CUS-201322</t>
  </si>
  <si>
    <t>LN-101323</t>
  </si>
  <si>
    <t>CUS-201323</t>
  </si>
  <si>
    <t>LN-101324</t>
  </si>
  <si>
    <t>CUS-201324</t>
  </si>
  <si>
    <t>LN-101325</t>
  </si>
  <si>
    <t>CUS-201325</t>
  </si>
  <si>
    <t>LN-101326</t>
  </si>
  <si>
    <t>CUS-201326</t>
  </si>
  <si>
    <t>LN-101327</t>
  </si>
  <si>
    <t>CUS-201327</t>
  </si>
  <si>
    <t>LN-101328</t>
  </si>
  <si>
    <t>CUS-201328</t>
  </si>
  <si>
    <t>LN-101329</t>
  </si>
  <si>
    <t>CUS-201329</t>
  </si>
  <si>
    <t>LN-101330</t>
  </si>
  <si>
    <t>CUS-201330</t>
  </si>
  <si>
    <t>LN-101331</t>
  </si>
  <si>
    <t>CUS-201331</t>
  </si>
  <si>
    <t>LN-101332</t>
  </si>
  <si>
    <t>CUS-201332</t>
  </si>
  <si>
    <t>LN-101333</t>
  </si>
  <si>
    <t>CUS-201333</t>
  </si>
  <si>
    <t>LN-101334</t>
  </si>
  <si>
    <t>CUS-201334</t>
  </si>
  <si>
    <t>LN-101335</t>
  </si>
  <si>
    <t>CUS-201335</t>
  </si>
  <si>
    <t>LN-101336</t>
  </si>
  <si>
    <t>CUS-201336</t>
  </si>
  <si>
    <t>LN-101337</t>
  </si>
  <si>
    <t>CUS-201337</t>
  </si>
  <si>
    <t>LN-101338</t>
  </si>
  <si>
    <t>CUS-201338</t>
  </si>
  <si>
    <t>LN-101339</t>
  </si>
  <si>
    <t>CUS-201339</t>
  </si>
  <si>
    <t>LN-101340</t>
  </si>
  <si>
    <t>CUS-201340</t>
  </si>
  <si>
    <t>LN-101341</t>
  </si>
  <si>
    <t>CUS-201341</t>
  </si>
  <si>
    <t>LN-101342</t>
  </si>
  <si>
    <t>CUS-201342</t>
  </si>
  <si>
    <t>LN-101343</t>
  </si>
  <si>
    <t>CUS-201343</t>
  </si>
  <si>
    <t>LN-101344</t>
  </si>
  <si>
    <t>CUS-201344</t>
  </si>
  <si>
    <t>LN-101345</t>
  </si>
  <si>
    <t>CUS-201345</t>
  </si>
  <si>
    <t>LN-101346</t>
  </si>
  <si>
    <t>CUS-201346</t>
  </si>
  <si>
    <t>LN-101347</t>
  </si>
  <si>
    <t>CUS-201347</t>
  </si>
  <si>
    <t>LN-101348</t>
  </si>
  <si>
    <t>CUS-201348</t>
  </si>
  <si>
    <t>LN-101349</t>
  </si>
  <si>
    <t>CUS-201349</t>
  </si>
  <si>
    <t>LN-101350</t>
  </si>
  <si>
    <t>CUS-201350</t>
  </si>
  <si>
    <t>LN-101351</t>
  </si>
  <si>
    <t>CUS-201351</t>
  </si>
  <si>
    <t>LN-101352</t>
  </si>
  <si>
    <t>CUS-201352</t>
  </si>
  <si>
    <t>LN-101353</t>
  </si>
  <si>
    <t>CUS-201353</t>
  </si>
  <si>
    <t>LN-101354</t>
  </si>
  <si>
    <t>CUS-201354</t>
  </si>
  <si>
    <t>LN-101355</t>
  </si>
  <si>
    <t>CUS-201355</t>
  </si>
  <si>
    <t>LN-101356</t>
  </si>
  <si>
    <t>CUS-201356</t>
  </si>
  <si>
    <t>LN-101357</t>
  </si>
  <si>
    <t>CUS-201357</t>
  </si>
  <si>
    <t>LN-101358</t>
  </si>
  <si>
    <t>CUS-201358</t>
  </si>
  <si>
    <t>LN-101359</t>
  </si>
  <si>
    <t>CUS-201359</t>
  </si>
  <si>
    <t>LN-101360</t>
  </si>
  <si>
    <t>CUS-201360</t>
  </si>
  <si>
    <t>LN-101361</t>
  </si>
  <si>
    <t>CUS-201361</t>
  </si>
  <si>
    <t>LN-101362</t>
  </si>
  <si>
    <t>CUS-201362</t>
  </si>
  <si>
    <t>LN-101363</t>
  </si>
  <si>
    <t>CUS-201363</t>
  </si>
  <si>
    <t>LN-101364</t>
  </si>
  <si>
    <t>CUS-201364</t>
  </si>
  <si>
    <t>LN-101365</t>
  </si>
  <si>
    <t>CUS-201365</t>
  </si>
  <si>
    <t>LN-101366</t>
  </si>
  <si>
    <t>CUS-201366</t>
  </si>
  <si>
    <t>LN-101367</t>
  </si>
  <si>
    <t>CUS-201367</t>
  </si>
  <si>
    <t>LN-101368</t>
  </si>
  <si>
    <t>CUS-201368</t>
  </si>
  <si>
    <t>LN-101369</t>
  </si>
  <si>
    <t>CUS-201369</t>
  </si>
  <si>
    <t>LN-101370</t>
  </si>
  <si>
    <t>CUS-201370</t>
  </si>
  <si>
    <t>LN-101371</t>
  </si>
  <si>
    <t>CUS-201371</t>
  </si>
  <si>
    <t>LN-101372</t>
  </si>
  <si>
    <t>CUS-201372</t>
  </si>
  <si>
    <t>LN-101373</t>
  </si>
  <si>
    <t>CUS-201373</t>
  </si>
  <si>
    <t>LN-101374</t>
  </si>
  <si>
    <t>CUS-201374</t>
  </si>
  <si>
    <t>LN-101375</t>
  </si>
  <si>
    <t>CUS-201375</t>
  </si>
  <si>
    <t>LN-101376</t>
  </si>
  <si>
    <t>CUS-201376</t>
  </si>
  <si>
    <t>LN-101377</t>
  </si>
  <si>
    <t>CUS-201377</t>
  </si>
  <si>
    <t>LN-101378</t>
  </si>
  <si>
    <t>CUS-201378</t>
  </si>
  <si>
    <t>LN-101379</t>
  </si>
  <si>
    <t>CUS-201379</t>
  </si>
  <si>
    <t>LN-101380</t>
  </si>
  <si>
    <t>CUS-201380</t>
  </si>
  <si>
    <t>LN-101381</t>
  </si>
  <si>
    <t>CUS-201381</t>
  </si>
  <si>
    <t>LN-101382</t>
  </si>
  <si>
    <t>CUS-201382</t>
  </si>
  <si>
    <t>LN-101383</t>
  </si>
  <si>
    <t>CUS-201383</t>
  </si>
  <si>
    <t>LN-101384</t>
  </si>
  <si>
    <t>CUS-201384</t>
  </si>
  <si>
    <t>LN-101385</t>
  </si>
  <si>
    <t>CUS-201385</t>
  </si>
  <si>
    <t>LN-101386</t>
  </si>
  <si>
    <t>CUS-201386</t>
  </si>
  <si>
    <t>LN-101387</t>
  </si>
  <si>
    <t>CUS-201387</t>
  </si>
  <si>
    <t>LN-101388</t>
  </si>
  <si>
    <t>CUS-201388</t>
  </si>
  <si>
    <t>LN-101389</t>
  </si>
  <si>
    <t>CUS-201389</t>
  </si>
  <si>
    <t>LN-101390</t>
  </si>
  <si>
    <t>CUS-201390</t>
  </si>
  <si>
    <t>LN-101391</t>
  </si>
  <si>
    <t>CUS-201391</t>
  </si>
  <si>
    <t>LN-101392</t>
  </si>
  <si>
    <t>CUS-201392</t>
  </si>
  <si>
    <t>LN-101393</t>
  </si>
  <si>
    <t>CUS-201393</t>
  </si>
  <si>
    <t>LN-101394</t>
  </si>
  <si>
    <t>CUS-201394</t>
  </si>
  <si>
    <t>LN-101395</t>
  </si>
  <si>
    <t>CUS-201395</t>
  </si>
  <si>
    <t>LN-101396</t>
  </si>
  <si>
    <t>CUS-201396</t>
  </si>
  <si>
    <t>LN-101397</t>
  </si>
  <si>
    <t>CUS-201397</t>
  </si>
  <si>
    <t>LN-101398</t>
  </si>
  <si>
    <t>CUS-201398</t>
  </si>
  <si>
    <t>LN-101399</t>
  </si>
  <si>
    <t>CUS-201399</t>
  </si>
  <si>
    <t>LN-101400</t>
  </si>
  <si>
    <t>CUS-201400</t>
  </si>
  <si>
    <t>LN-101401</t>
  </si>
  <si>
    <t>CUS-201401</t>
  </si>
  <si>
    <t>LN-101402</t>
  </si>
  <si>
    <t>CUS-201402</t>
  </si>
  <si>
    <t>LN-101403</t>
  </si>
  <si>
    <t>CUS-201403</t>
  </si>
  <si>
    <t>LN-101404</t>
  </si>
  <si>
    <t>CUS-201404</t>
  </si>
  <si>
    <t>LN-101405</t>
  </si>
  <si>
    <t>CUS-201405</t>
  </si>
  <si>
    <t>LN-101406</t>
  </si>
  <si>
    <t>CUS-201406</t>
  </si>
  <si>
    <t>LN-101407</t>
  </si>
  <si>
    <t>CUS-201407</t>
  </si>
  <si>
    <t>LN-101408</t>
  </si>
  <si>
    <t>CUS-201408</t>
  </si>
  <si>
    <t>LN-101409</t>
  </si>
  <si>
    <t>CUS-201409</t>
  </si>
  <si>
    <t>LN-101410</t>
  </si>
  <si>
    <t>CUS-201410</t>
  </si>
  <si>
    <t>LN-101411</t>
  </si>
  <si>
    <t>CUS-201411</t>
  </si>
  <si>
    <t>LN-101412</t>
  </si>
  <si>
    <t>CUS-201412</t>
  </si>
  <si>
    <t>LN-101413</t>
  </si>
  <si>
    <t>CUS-201413</t>
  </si>
  <si>
    <t>LN-101414</t>
  </si>
  <si>
    <t>CUS-201414</t>
  </si>
  <si>
    <t>LN-101415</t>
  </si>
  <si>
    <t>CUS-201415</t>
  </si>
  <si>
    <t>LN-101416</t>
  </si>
  <si>
    <t>CUS-201416</t>
  </si>
  <si>
    <t>LN-101417</t>
  </si>
  <si>
    <t>CUS-201417</t>
  </si>
  <si>
    <t>LN-101418</t>
  </si>
  <si>
    <t>CUS-201418</t>
  </si>
  <si>
    <t>LN-101419</t>
  </si>
  <si>
    <t>CUS-201419</t>
  </si>
  <si>
    <t>LN-101420</t>
  </si>
  <si>
    <t>CUS-201420</t>
  </si>
  <si>
    <t>LN-101421</t>
  </si>
  <si>
    <t>CUS-201421</t>
  </si>
  <si>
    <t>LN-101422</t>
  </si>
  <si>
    <t>CUS-201422</t>
  </si>
  <si>
    <t>LN-101423</t>
  </si>
  <si>
    <t>CUS-201423</t>
  </si>
  <si>
    <t>LN-101424</t>
  </si>
  <si>
    <t>CUS-201424</t>
  </si>
  <si>
    <t>LN-101425</t>
  </si>
  <si>
    <t>CUS-201425</t>
  </si>
  <si>
    <t>LN-101426</t>
  </si>
  <si>
    <t>CUS-201426</t>
  </si>
  <si>
    <t>LN-101427</t>
  </si>
  <si>
    <t>CUS-201427</t>
  </si>
  <si>
    <t>LN-101428</t>
  </si>
  <si>
    <t>CUS-201428</t>
  </si>
  <si>
    <t>LN-101429</t>
  </si>
  <si>
    <t>CUS-201429</t>
  </si>
  <si>
    <t>LN-101430</t>
  </si>
  <si>
    <t>CUS-201430</t>
  </si>
  <si>
    <t>LN-101431</t>
  </si>
  <si>
    <t>CUS-201431</t>
  </si>
  <si>
    <t>LN-101432</t>
  </si>
  <si>
    <t>CUS-201432</t>
  </si>
  <si>
    <t>LN-101433</t>
  </si>
  <si>
    <t>CUS-201433</t>
  </si>
  <si>
    <t>LN-101434</t>
  </si>
  <si>
    <t>CUS-201434</t>
  </si>
  <si>
    <t>LN-101435</t>
  </si>
  <si>
    <t>CUS-201435</t>
  </si>
  <si>
    <t>LN-101436</t>
  </si>
  <si>
    <t>CUS-201436</t>
  </si>
  <si>
    <t>LN-101437</t>
  </si>
  <si>
    <t>CUS-201437</t>
  </si>
  <si>
    <t>LN-101438</t>
  </si>
  <si>
    <t>CUS-201438</t>
  </si>
  <si>
    <t>LN-101439</t>
  </si>
  <si>
    <t>CUS-201439</t>
  </si>
  <si>
    <t>LN-101440</t>
  </si>
  <si>
    <t>CUS-201440</t>
  </si>
  <si>
    <t>LN-101441</t>
  </si>
  <si>
    <t>CUS-201441</t>
  </si>
  <si>
    <t>LN-101442</t>
  </si>
  <si>
    <t>CUS-201442</t>
  </si>
  <si>
    <t>LN-101443</t>
  </si>
  <si>
    <t>CUS-201443</t>
  </si>
  <si>
    <t>LN-101444</t>
  </si>
  <si>
    <t>CUS-201444</t>
  </si>
  <si>
    <t>LN-101445</t>
  </si>
  <si>
    <t>CUS-201445</t>
  </si>
  <si>
    <t>LN-101446</t>
  </si>
  <si>
    <t>CUS-201446</t>
  </si>
  <si>
    <t>LN-101447</t>
  </si>
  <si>
    <t>CUS-201447</t>
  </si>
  <si>
    <t>LN-101448</t>
  </si>
  <si>
    <t>CUS-201448</t>
  </si>
  <si>
    <t>LN-101449</t>
  </si>
  <si>
    <t>CUS-201449</t>
  </si>
  <si>
    <t>LN-101450</t>
  </si>
  <si>
    <t>CUS-201450</t>
  </si>
  <si>
    <t>LN-101451</t>
  </si>
  <si>
    <t>CUS-201451</t>
  </si>
  <si>
    <t>LN-101452</t>
  </si>
  <si>
    <t>CUS-201452</t>
  </si>
  <si>
    <t>LN-101453</t>
  </si>
  <si>
    <t>CUS-201453</t>
  </si>
  <si>
    <t>LN-101454</t>
  </si>
  <si>
    <t>CUS-201454</t>
  </si>
  <si>
    <t>LN-101455</t>
  </si>
  <si>
    <t>CUS-201455</t>
  </si>
  <si>
    <t>LN-101456</t>
  </si>
  <si>
    <t>CUS-201456</t>
  </si>
  <si>
    <t>LN-101457</t>
  </si>
  <si>
    <t>CUS-201457</t>
  </si>
  <si>
    <t>LN-101458</t>
  </si>
  <si>
    <t>CUS-201458</t>
  </si>
  <si>
    <t>LN-101459</t>
  </si>
  <si>
    <t>CUS-201459</t>
  </si>
  <si>
    <t>LN-101460</t>
  </si>
  <si>
    <t>CUS-201460</t>
  </si>
  <si>
    <t>LN-101461</t>
  </si>
  <si>
    <t>CUS-201461</t>
  </si>
  <si>
    <t>LN-101462</t>
  </si>
  <si>
    <t>CUS-201462</t>
  </si>
  <si>
    <t>LN-101463</t>
  </si>
  <si>
    <t>CUS-201463</t>
  </si>
  <si>
    <t>LN-101464</t>
  </si>
  <si>
    <t>CUS-201464</t>
  </si>
  <si>
    <t>LN-101465</t>
  </si>
  <si>
    <t>CUS-201465</t>
  </si>
  <si>
    <t>LN-101466</t>
  </si>
  <si>
    <t>CUS-201466</t>
  </si>
  <si>
    <t>LN-101467</t>
  </si>
  <si>
    <t>CUS-201467</t>
  </si>
  <si>
    <t>LN-101468</t>
  </si>
  <si>
    <t>CUS-201468</t>
  </si>
  <si>
    <t>LN-101469</t>
  </si>
  <si>
    <t>CUS-201469</t>
  </si>
  <si>
    <t>LN-101470</t>
  </si>
  <si>
    <t>CUS-201470</t>
  </si>
  <si>
    <t>LN-101471</t>
  </si>
  <si>
    <t>CUS-201471</t>
  </si>
  <si>
    <t>LN-101472</t>
  </si>
  <si>
    <t>CUS-201472</t>
  </si>
  <si>
    <t>LN-101473</t>
  </si>
  <si>
    <t>CUS-201473</t>
  </si>
  <si>
    <t>LN-101474</t>
  </si>
  <si>
    <t>CUS-201474</t>
  </si>
  <si>
    <t>LN-101475</t>
  </si>
  <si>
    <t>CUS-201475</t>
  </si>
  <si>
    <t>LN-101476</t>
  </si>
  <si>
    <t>CUS-201476</t>
  </si>
  <si>
    <t>LN-101477</t>
  </si>
  <si>
    <t>CUS-201477</t>
  </si>
  <si>
    <t>LN-101478</t>
  </si>
  <si>
    <t>CUS-201478</t>
  </si>
  <si>
    <t>LN-101479</t>
  </si>
  <si>
    <t>CUS-201479</t>
  </si>
  <si>
    <t>LN-101480</t>
  </si>
  <si>
    <t>CUS-201480</t>
  </si>
  <si>
    <t>LN-101481</t>
  </si>
  <si>
    <t>CUS-201481</t>
  </si>
  <si>
    <t>LN-101482</t>
  </si>
  <si>
    <t>CUS-201482</t>
  </si>
  <si>
    <t>LN-101483</t>
  </si>
  <si>
    <t>CUS-201483</t>
  </si>
  <si>
    <t>LN-101484</t>
  </si>
  <si>
    <t>CUS-201484</t>
  </si>
  <si>
    <t>LN-101485</t>
  </si>
  <si>
    <t>CUS-201485</t>
  </si>
  <si>
    <t>LN-101486</t>
  </si>
  <si>
    <t>CUS-201486</t>
  </si>
  <si>
    <t>LN-101487</t>
  </si>
  <si>
    <t>CUS-201487</t>
  </si>
  <si>
    <t>LN-101488</t>
  </si>
  <si>
    <t>CUS-201488</t>
  </si>
  <si>
    <t>LN-101489</t>
  </si>
  <si>
    <t>CUS-201489</t>
  </si>
  <si>
    <t>LN-101490</t>
  </si>
  <si>
    <t>CUS-201490</t>
  </si>
  <si>
    <t>LN-101491</t>
  </si>
  <si>
    <t>CUS-201491</t>
  </si>
  <si>
    <t>LN-101492</t>
  </si>
  <si>
    <t>CUS-201492</t>
  </si>
  <si>
    <t>LN-101493</t>
  </si>
  <si>
    <t>CUS-201493</t>
  </si>
  <si>
    <t>LN-101494</t>
  </si>
  <si>
    <t>CUS-201494</t>
  </si>
  <si>
    <t>LN-101495</t>
  </si>
  <si>
    <t>CUS-201495</t>
  </si>
  <si>
    <t>LN-101496</t>
  </si>
  <si>
    <t>CUS-201496</t>
  </si>
  <si>
    <t>LN-101497</t>
  </si>
  <si>
    <t>CUS-201497</t>
  </si>
  <si>
    <t>LN-101498</t>
  </si>
  <si>
    <t>CUS-201498</t>
  </si>
  <si>
    <t>LN-101499</t>
  </si>
  <si>
    <t>CUS-201499</t>
  </si>
  <si>
    <t>LN-101500</t>
  </si>
  <si>
    <t>CUS-201500</t>
  </si>
  <si>
    <t>LN-101501</t>
  </si>
  <si>
    <t>CUS-201501</t>
  </si>
  <si>
    <t>LN-101502</t>
  </si>
  <si>
    <t>CUS-201502</t>
  </si>
  <si>
    <t>LN-101503</t>
  </si>
  <si>
    <t>CUS-201503</t>
  </si>
  <si>
    <t>LN-101504</t>
  </si>
  <si>
    <t>CUS-201504</t>
  </si>
  <si>
    <t>LN-101505</t>
  </si>
  <si>
    <t>CUS-201505</t>
  </si>
  <si>
    <t>LN-101506</t>
  </si>
  <si>
    <t>CUS-201506</t>
  </si>
  <si>
    <t>LN-101507</t>
  </si>
  <si>
    <t>CUS-201507</t>
  </si>
  <si>
    <t>LN-101508</t>
  </si>
  <si>
    <t>CUS-201508</t>
  </si>
  <si>
    <t>LN-101509</t>
  </si>
  <si>
    <t>CUS-201509</t>
  </si>
  <si>
    <t>LN-101510</t>
  </si>
  <si>
    <t>CUS-201510</t>
  </si>
  <si>
    <t>LN-101511</t>
  </si>
  <si>
    <t>CUS-201511</t>
  </si>
  <si>
    <t>LN-101512</t>
  </si>
  <si>
    <t>CUS-201512</t>
  </si>
  <si>
    <t>LN-101513</t>
  </si>
  <si>
    <t>CUS-201513</t>
  </si>
  <si>
    <t>LN-101514</t>
  </si>
  <si>
    <t>CUS-201514</t>
  </si>
  <si>
    <t>LN-101515</t>
  </si>
  <si>
    <t>CUS-201515</t>
  </si>
  <si>
    <t>LN-101516</t>
  </si>
  <si>
    <t>CUS-201516</t>
  </si>
  <si>
    <t>LN-101517</t>
  </si>
  <si>
    <t>CUS-201517</t>
  </si>
  <si>
    <t>LN-101518</t>
  </si>
  <si>
    <t>CUS-201518</t>
  </si>
  <si>
    <t>LN-101519</t>
  </si>
  <si>
    <t>CUS-201519</t>
  </si>
  <si>
    <t>LN-101520</t>
  </si>
  <si>
    <t>CUS-201520</t>
  </si>
  <si>
    <t>LN-101521</t>
  </si>
  <si>
    <t>CUS-201521</t>
  </si>
  <si>
    <t>LN-101522</t>
  </si>
  <si>
    <t>CUS-201522</t>
  </si>
  <si>
    <t>LN-101523</t>
  </si>
  <si>
    <t>CUS-201523</t>
  </si>
  <si>
    <t>LN-101524</t>
  </si>
  <si>
    <t>CUS-201524</t>
  </si>
  <si>
    <t>LN-101525</t>
  </si>
  <si>
    <t>CUS-201525</t>
  </si>
  <si>
    <t>LN-101526</t>
  </si>
  <si>
    <t>CUS-201526</t>
  </si>
  <si>
    <t>LN-101527</t>
  </si>
  <si>
    <t>CUS-201527</t>
  </si>
  <si>
    <t>LN-101528</t>
  </si>
  <si>
    <t>CUS-201528</t>
  </si>
  <si>
    <t>LN-101529</t>
  </si>
  <si>
    <t>CUS-201529</t>
  </si>
  <si>
    <t>LN-101530</t>
  </si>
  <si>
    <t>CUS-201530</t>
  </si>
  <si>
    <t>LN-101531</t>
  </si>
  <si>
    <t>CUS-201531</t>
  </si>
  <si>
    <t>LN-101532</t>
  </si>
  <si>
    <t>CUS-201532</t>
  </si>
  <si>
    <t>LN-101533</t>
  </si>
  <si>
    <t>CUS-201533</t>
  </si>
  <si>
    <t>LN-101534</t>
  </si>
  <si>
    <t>CUS-201534</t>
  </si>
  <si>
    <t>LN-101535</t>
  </si>
  <si>
    <t>CUS-201535</t>
  </si>
  <si>
    <t>LN-101536</t>
  </si>
  <si>
    <t>CUS-201536</t>
  </si>
  <si>
    <t>LN-101537</t>
  </si>
  <si>
    <t>CUS-201537</t>
  </si>
  <si>
    <t>LN-101538</t>
  </si>
  <si>
    <t>CUS-201538</t>
  </si>
  <si>
    <t>LN-101539</t>
  </si>
  <si>
    <t>CUS-201539</t>
  </si>
  <si>
    <t>LN-101540</t>
  </si>
  <si>
    <t>CUS-201540</t>
  </si>
  <si>
    <t>LN-101541</t>
  </si>
  <si>
    <t>CUS-201541</t>
  </si>
  <si>
    <t>LN-101542</t>
  </si>
  <si>
    <t>CUS-201542</t>
  </si>
  <si>
    <t>LN-101543</t>
  </si>
  <si>
    <t>CUS-201543</t>
  </si>
  <si>
    <t>LN-101544</t>
  </si>
  <si>
    <t>CUS-201544</t>
  </si>
  <si>
    <t>LN-101545</t>
  </si>
  <si>
    <t>CUS-201545</t>
  </si>
  <si>
    <t>LN-101546</t>
  </si>
  <si>
    <t>CUS-201546</t>
  </si>
  <si>
    <t>LN-101547</t>
  </si>
  <si>
    <t>CUS-201547</t>
  </si>
  <si>
    <t>LN-101548</t>
  </si>
  <si>
    <t>CUS-201548</t>
  </si>
  <si>
    <t>LN-101549</t>
  </si>
  <si>
    <t>CUS-201549</t>
  </si>
  <si>
    <t>LN-101550</t>
  </si>
  <si>
    <t>CUS-201550</t>
  </si>
  <si>
    <t>LN-101551</t>
  </si>
  <si>
    <t>CUS-201551</t>
  </si>
  <si>
    <t>LN-101552</t>
  </si>
  <si>
    <t>CUS-201552</t>
  </si>
  <si>
    <t>LN-101553</t>
  </si>
  <si>
    <t>CUS-201553</t>
  </si>
  <si>
    <t>LN-101554</t>
  </si>
  <si>
    <t>CUS-201554</t>
  </si>
  <si>
    <t>LN-101555</t>
  </si>
  <si>
    <t>CUS-201555</t>
  </si>
  <si>
    <t>LN-101556</t>
  </si>
  <si>
    <t>CUS-201556</t>
  </si>
  <si>
    <t>LN-101557</t>
  </si>
  <si>
    <t>CUS-201557</t>
  </si>
  <si>
    <t>LN-101558</t>
  </si>
  <si>
    <t>CUS-201558</t>
  </si>
  <si>
    <t>LN-101559</t>
  </si>
  <si>
    <t>CUS-201559</t>
  </si>
  <si>
    <t>LN-101560</t>
  </si>
  <si>
    <t>CUS-201560</t>
  </si>
  <si>
    <t>LN-101561</t>
  </si>
  <si>
    <t>CUS-201561</t>
  </si>
  <si>
    <t>LN-101562</t>
  </si>
  <si>
    <t>CUS-201562</t>
  </si>
  <si>
    <t>LN-101563</t>
  </si>
  <si>
    <t>CUS-201563</t>
  </si>
  <si>
    <t>LN-101564</t>
  </si>
  <si>
    <t>CUS-201564</t>
  </si>
  <si>
    <t>LN-101565</t>
  </si>
  <si>
    <t>CUS-201565</t>
  </si>
  <si>
    <t>LN-101566</t>
  </si>
  <si>
    <t>CUS-201566</t>
  </si>
  <si>
    <t>LN-101567</t>
  </si>
  <si>
    <t>CUS-201567</t>
  </si>
  <si>
    <t>LN-101568</t>
  </si>
  <si>
    <t>CUS-201568</t>
  </si>
  <si>
    <t>LN-101569</t>
  </si>
  <si>
    <t>CUS-201569</t>
  </si>
  <si>
    <t>LN-101570</t>
  </si>
  <si>
    <t>CUS-201570</t>
  </si>
  <si>
    <t>LN-101571</t>
  </si>
  <si>
    <t>CUS-201571</t>
  </si>
  <si>
    <t>LN-101572</t>
  </si>
  <si>
    <t>CUS-201572</t>
  </si>
  <si>
    <t>LN-101573</t>
  </si>
  <si>
    <t>CUS-201573</t>
  </si>
  <si>
    <t>LN-101574</t>
  </si>
  <si>
    <t>CUS-201574</t>
  </si>
  <si>
    <t>LN-101575</t>
  </si>
  <si>
    <t>CUS-201575</t>
  </si>
  <si>
    <t>LN-101576</t>
  </si>
  <si>
    <t>CUS-201576</t>
  </si>
  <si>
    <t>LN-101577</t>
  </si>
  <si>
    <t>CUS-201577</t>
  </si>
  <si>
    <t>LN-101578</t>
  </si>
  <si>
    <t>CUS-201578</t>
  </si>
  <si>
    <t>LN-101579</t>
  </si>
  <si>
    <t>CUS-201579</t>
  </si>
  <si>
    <t>LN-101580</t>
  </si>
  <si>
    <t>CUS-201580</t>
  </si>
  <si>
    <t>LN-101581</t>
  </si>
  <si>
    <t>CUS-201581</t>
  </si>
  <si>
    <t>LN-101582</t>
  </si>
  <si>
    <t>CUS-201582</t>
  </si>
  <si>
    <t>LN-101583</t>
  </si>
  <si>
    <t>CUS-201583</t>
  </si>
  <si>
    <t>LN-101584</t>
  </si>
  <si>
    <t>CUS-201584</t>
  </si>
  <si>
    <t>LN-101585</t>
  </si>
  <si>
    <t>CUS-201585</t>
  </si>
  <si>
    <t>LN-101586</t>
  </si>
  <si>
    <t>CUS-201586</t>
  </si>
  <si>
    <t>LN-101587</t>
  </si>
  <si>
    <t>CUS-201587</t>
  </si>
  <si>
    <t>LN-101588</t>
  </si>
  <si>
    <t>CUS-201588</t>
  </si>
  <si>
    <t>LN-101589</t>
  </si>
  <si>
    <t>CUS-201589</t>
  </si>
  <si>
    <t>LN-101590</t>
  </si>
  <si>
    <t>CUS-201590</t>
  </si>
  <si>
    <t>LN-101591</t>
  </si>
  <si>
    <t>CUS-201591</t>
  </si>
  <si>
    <t>LN-101592</t>
  </si>
  <si>
    <t>CUS-201592</t>
  </si>
  <si>
    <t>LN-101593</t>
  </si>
  <si>
    <t>CUS-201593</t>
  </si>
  <si>
    <t>LN-101594</t>
  </si>
  <si>
    <t>CUS-201594</t>
  </si>
  <si>
    <t>LN-101595</t>
  </si>
  <si>
    <t>CUS-201595</t>
  </si>
  <si>
    <t>LN-101596</t>
  </si>
  <si>
    <t>CUS-201596</t>
  </si>
  <si>
    <t>LN-101597</t>
  </si>
  <si>
    <t>CUS-201597</t>
  </si>
  <si>
    <t>LN-101598</t>
  </si>
  <si>
    <t>CUS-201598</t>
  </si>
  <si>
    <t>LN-101599</t>
  </si>
  <si>
    <t>CUS-201599</t>
  </si>
  <si>
    <t>LN-101600</t>
  </si>
  <si>
    <t>CUS-201600</t>
  </si>
  <si>
    <t>LN-101601</t>
  </si>
  <si>
    <t>CUS-201601</t>
  </si>
  <si>
    <t>LN-101602</t>
  </si>
  <si>
    <t>CUS-201602</t>
  </si>
  <si>
    <t>LN-101603</t>
  </si>
  <si>
    <t>CUS-201603</t>
  </si>
  <si>
    <t>LN-101604</t>
  </si>
  <si>
    <t>CUS-201604</t>
  </si>
  <si>
    <t>LN-101605</t>
  </si>
  <si>
    <t>CUS-201605</t>
  </si>
  <si>
    <t>LN-101606</t>
  </si>
  <si>
    <t>CUS-201606</t>
  </si>
  <si>
    <t>LN-101607</t>
  </si>
  <si>
    <t>CUS-201607</t>
  </si>
  <si>
    <t>LN-101608</t>
  </si>
  <si>
    <t>CUS-201608</t>
  </si>
  <si>
    <t>LN-101609</t>
  </si>
  <si>
    <t>CUS-201609</t>
  </si>
  <si>
    <t>LN-101610</t>
  </si>
  <si>
    <t>CUS-201610</t>
  </si>
  <si>
    <t>LN-101611</t>
  </si>
  <si>
    <t>CUS-201611</t>
  </si>
  <si>
    <t>LN-101612</t>
  </si>
  <si>
    <t>CUS-201612</t>
  </si>
  <si>
    <t>LN-101613</t>
  </si>
  <si>
    <t>CUS-201613</t>
  </si>
  <si>
    <t>LN-101614</t>
  </si>
  <si>
    <t>CUS-201614</t>
  </si>
  <si>
    <t>LN-101615</t>
  </si>
  <si>
    <t>CUS-201615</t>
  </si>
  <si>
    <t>LN-101616</t>
  </si>
  <si>
    <t>CUS-201616</t>
  </si>
  <si>
    <t>LN-101617</t>
  </si>
  <si>
    <t>CUS-201617</t>
  </si>
  <si>
    <t>LN-101618</t>
  </si>
  <si>
    <t>CUS-201618</t>
  </si>
  <si>
    <t>LN-101619</t>
  </si>
  <si>
    <t>CUS-201619</t>
  </si>
  <si>
    <t>LN-101620</t>
  </si>
  <si>
    <t>CUS-201620</t>
  </si>
  <si>
    <t>LN-101621</t>
  </si>
  <si>
    <t>CUS-201621</t>
  </si>
  <si>
    <t>LN-101622</t>
  </si>
  <si>
    <t>CUS-201622</t>
  </si>
  <si>
    <t>LN-101623</t>
  </si>
  <si>
    <t>CUS-201623</t>
  </si>
  <si>
    <t>LN-101624</t>
  </si>
  <si>
    <t>CUS-201624</t>
  </si>
  <si>
    <t>LN-101625</t>
  </si>
  <si>
    <t>CUS-201625</t>
  </si>
  <si>
    <t>LN-101626</t>
  </si>
  <si>
    <t>CUS-201626</t>
  </si>
  <si>
    <t>LN-101627</t>
  </si>
  <si>
    <t>CUS-201627</t>
  </si>
  <si>
    <t>LN-101628</t>
  </si>
  <si>
    <t>CUS-201628</t>
  </si>
  <si>
    <t>LN-101629</t>
  </si>
  <si>
    <t>CUS-201629</t>
  </si>
  <si>
    <t>LN-101630</t>
  </si>
  <si>
    <t>CUS-201630</t>
  </si>
  <si>
    <t>LN-101631</t>
  </si>
  <si>
    <t>CUS-201631</t>
  </si>
  <si>
    <t>LN-101632</t>
  </si>
  <si>
    <t>CUS-201632</t>
  </si>
  <si>
    <t>LN-101633</t>
  </si>
  <si>
    <t>CUS-201633</t>
  </si>
  <si>
    <t>LN-101634</t>
  </si>
  <si>
    <t>CUS-201634</t>
  </si>
  <si>
    <t>LN-101635</t>
  </si>
  <si>
    <t>CUS-201635</t>
  </si>
  <si>
    <t>LN-101636</t>
  </si>
  <si>
    <t>CUS-201636</t>
  </si>
  <si>
    <t>LN-101637</t>
  </si>
  <si>
    <t>CUS-201637</t>
  </si>
  <si>
    <t>LN-101638</t>
  </si>
  <si>
    <t>CUS-201638</t>
  </si>
  <si>
    <t>LN-101639</t>
  </si>
  <si>
    <t>CUS-201639</t>
  </si>
  <si>
    <t>LN-101640</t>
  </si>
  <si>
    <t>CUS-201640</t>
  </si>
  <si>
    <t>LN-101641</t>
  </si>
  <si>
    <t>CUS-201641</t>
  </si>
  <si>
    <t>LN-101642</t>
  </si>
  <si>
    <t>CUS-201642</t>
  </si>
  <si>
    <t>LN-101643</t>
  </si>
  <si>
    <t>CUS-201643</t>
  </si>
  <si>
    <t>LN-101644</t>
  </si>
  <si>
    <t>CUS-201644</t>
  </si>
  <si>
    <t>LN-101645</t>
  </si>
  <si>
    <t>CUS-201645</t>
  </si>
  <si>
    <t>LN-101646</t>
  </si>
  <si>
    <t>CUS-201646</t>
  </si>
  <si>
    <t>LN-101647</t>
  </si>
  <si>
    <t>CUS-201647</t>
  </si>
  <si>
    <t>LN-101648</t>
  </si>
  <si>
    <t>CUS-201648</t>
  </si>
  <si>
    <t>LN-101649</t>
  </si>
  <si>
    <t>CUS-201649</t>
  </si>
  <si>
    <t>LN-101650</t>
  </si>
  <si>
    <t>CUS-201650</t>
  </si>
  <si>
    <t>LN-101651</t>
  </si>
  <si>
    <t>CUS-201651</t>
  </si>
  <si>
    <t>LN-101652</t>
  </si>
  <si>
    <t>CUS-201652</t>
  </si>
  <si>
    <t>LN-101653</t>
  </si>
  <si>
    <t>CUS-201653</t>
  </si>
  <si>
    <t>LN-101654</t>
  </si>
  <si>
    <t>CUS-201654</t>
  </si>
  <si>
    <t>LN-101655</t>
  </si>
  <si>
    <t>CUS-201655</t>
  </si>
  <si>
    <t>LN-101656</t>
  </si>
  <si>
    <t>CUS-201656</t>
  </si>
  <si>
    <t>LN-101657</t>
  </si>
  <si>
    <t>CUS-201657</t>
  </si>
  <si>
    <t>LN-101658</t>
  </si>
  <si>
    <t>CUS-201658</t>
  </si>
  <si>
    <t>LN-101659</t>
  </si>
  <si>
    <t>CUS-201659</t>
  </si>
  <si>
    <t>LN-101660</t>
  </si>
  <si>
    <t>CUS-201660</t>
  </si>
  <si>
    <t>LN-101661</t>
  </si>
  <si>
    <t>CUS-201661</t>
  </si>
  <si>
    <t>LN-101662</t>
  </si>
  <si>
    <t>CUS-201662</t>
  </si>
  <si>
    <t>LN-101663</t>
  </si>
  <si>
    <t>CUS-201663</t>
  </si>
  <si>
    <t>LN-101664</t>
  </si>
  <si>
    <t>CUS-201664</t>
  </si>
  <si>
    <t>LN-101665</t>
  </si>
  <si>
    <t>CUS-201665</t>
  </si>
  <si>
    <t>LN-101666</t>
  </si>
  <si>
    <t>CUS-201666</t>
  </si>
  <si>
    <t>LN-101667</t>
  </si>
  <si>
    <t>CUS-201667</t>
  </si>
  <si>
    <t>LN-101668</t>
  </si>
  <si>
    <t>CUS-201668</t>
  </si>
  <si>
    <t>LN-101669</t>
  </si>
  <si>
    <t>CUS-201669</t>
  </si>
  <si>
    <t>LN-101670</t>
  </si>
  <si>
    <t>CUS-201670</t>
  </si>
  <si>
    <t>LN-101671</t>
  </si>
  <si>
    <t>CUS-201671</t>
  </si>
  <si>
    <t>LN-101672</t>
  </si>
  <si>
    <t>CUS-201672</t>
  </si>
  <si>
    <t>LN-101673</t>
  </si>
  <si>
    <t>CUS-201673</t>
  </si>
  <si>
    <t>LN-101674</t>
  </si>
  <si>
    <t>CUS-201674</t>
  </si>
  <si>
    <t>LN-101675</t>
  </si>
  <si>
    <t>CUS-201675</t>
  </si>
  <si>
    <t>LN-101676</t>
  </si>
  <si>
    <t>CUS-201676</t>
  </si>
  <si>
    <t>LN-101677</t>
  </si>
  <si>
    <t>CUS-201677</t>
  </si>
  <si>
    <t>LN-101678</t>
  </si>
  <si>
    <t>CUS-201678</t>
  </si>
  <si>
    <t>LN-101679</t>
  </si>
  <si>
    <t>CUS-201679</t>
  </si>
  <si>
    <t>LN-101680</t>
  </si>
  <si>
    <t>CUS-201680</t>
  </si>
  <si>
    <t>LN-101681</t>
  </si>
  <si>
    <t>CUS-201681</t>
  </si>
  <si>
    <t>LN-101682</t>
  </si>
  <si>
    <t>CUS-201682</t>
  </si>
  <si>
    <t>LN-101683</t>
  </si>
  <si>
    <t>CUS-201683</t>
  </si>
  <si>
    <t>LN-101684</t>
  </si>
  <si>
    <t>CUS-201684</t>
  </si>
  <si>
    <t>LN-101685</t>
  </si>
  <si>
    <t>CUS-201685</t>
  </si>
  <si>
    <t>LN-101686</t>
  </si>
  <si>
    <t>CUS-201686</t>
  </si>
  <si>
    <t>LN-101687</t>
  </si>
  <si>
    <t>CUS-201687</t>
  </si>
  <si>
    <t>LN-101688</t>
  </si>
  <si>
    <t>CUS-201688</t>
  </si>
  <si>
    <t>LN-101689</t>
  </si>
  <si>
    <t>CUS-201689</t>
  </si>
  <si>
    <t>LN-101690</t>
  </si>
  <si>
    <t>CUS-201690</t>
  </si>
  <si>
    <t>LN-101691</t>
  </si>
  <si>
    <t>CUS-201691</t>
  </si>
  <si>
    <t>LN-101692</t>
  </si>
  <si>
    <t>CUS-201692</t>
  </si>
  <si>
    <t>LN-101693</t>
  </si>
  <si>
    <t>CUS-201693</t>
  </si>
  <si>
    <t>LN-101694</t>
  </si>
  <si>
    <t>CUS-201694</t>
  </si>
  <si>
    <t>LN-101695</t>
  </si>
  <si>
    <t>CUS-201695</t>
  </si>
  <si>
    <t>LN-101696</t>
  </si>
  <si>
    <t>CUS-201696</t>
  </si>
  <si>
    <t>LN-101697</t>
  </si>
  <si>
    <t>CUS-201697</t>
  </si>
  <si>
    <t>LN-101698</t>
  </si>
  <si>
    <t>CUS-201698</t>
  </si>
  <si>
    <t>LN-101699</t>
  </si>
  <si>
    <t>CUS-201699</t>
  </si>
  <si>
    <t>LN-101700</t>
  </si>
  <si>
    <t>CUS-201700</t>
  </si>
  <si>
    <t>LN-101701</t>
  </si>
  <si>
    <t>CUS-201701</t>
  </si>
  <si>
    <t>LN-101702</t>
  </si>
  <si>
    <t>CUS-201702</t>
  </si>
  <si>
    <t>LN-101703</t>
  </si>
  <si>
    <t>CUS-201703</t>
  </si>
  <si>
    <t>LN-101704</t>
  </si>
  <si>
    <t>CUS-201704</t>
  </si>
  <si>
    <t>LN-101705</t>
  </si>
  <si>
    <t>CUS-201705</t>
  </si>
  <si>
    <t>LN-101706</t>
  </si>
  <si>
    <t>CUS-201706</t>
  </si>
  <si>
    <t>LN-101707</t>
  </si>
  <si>
    <t>CUS-201707</t>
  </si>
  <si>
    <t>LN-101708</t>
  </si>
  <si>
    <t>CUS-201708</t>
  </si>
  <si>
    <t>LN-101709</t>
  </si>
  <si>
    <t>CUS-201709</t>
  </si>
  <si>
    <t>LN-101710</t>
  </si>
  <si>
    <t>CUS-201710</t>
  </si>
  <si>
    <t>LN-101711</t>
  </si>
  <si>
    <t>CUS-201711</t>
  </si>
  <si>
    <t>LN-101712</t>
  </si>
  <si>
    <t>CUS-201712</t>
  </si>
  <si>
    <t>LN-101713</t>
  </si>
  <si>
    <t>CUS-201713</t>
  </si>
  <si>
    <t>LN-101714</t>
  </si>
  <si>
    <t>CUS-201714</t>
  </si>
  <si>
    <t>LN-101715</t>
  </si>
  <si>
    <t>CUS-201715</t>
  </si>
  <si>
    <t>LN-101716</t>
  </si>
  <si>
    <t>CUS-201716</t>
  </si>
  <si>
    <t>LN-101717</t>
  </si>
  <si>
    <t>CUS-201717</t>
  </si>
  <si>
    <t>LN-101718</t>
  </si>
  <si>
    <t>CUS-201718</t>
  </si>
  <si>
    <t>LN-101719</t>
  </si>
  <si>
    <t>CUS-201719</t>
  </si>
  <si>
    <t>LN-101720</t>
  </si>
  <si>
    <t>CUS-201720</t>
  </si>
  <si>
    <t>LN-101721</t>
  </si>
  <si>
    <t>CUS-201721</t>
  </si>
  <si>
    <t>LN-101722</t>
  </si>
  <si>
    <t>CUS-201722</t>
  </si>
  <si>
    <t>LN-101723</t>
  </si>
  <si>
    <t>CUS-201723</t>
  </si>
  <si>
    <t>LN-101724</t>
  </si>
  <si>
    <t>CUS-201724</t>
  </si>
  <si>
    <t>LN-101725</t>
  </si>
  <si>
    <t>CUS-201725</t>
  </si>
  <si>
    <t>LN-101726</t>
  </si>
  <si>
    <t>CUS-201726</t>
  </si>
  <si>
    <t>LN-101727</t>
  </si>
  <si>
    <t>CUS-201727</t>
  </si>
  <si>
    <t>LN-101728</t>
  </si>
  <si>
    <t>CUS-201728</t>
  </si>
  <si>
    <t>LN-101729</t>
  </si>
  <si>
    <t>CUS-201729</t>
  </si>
  <si>
    <t>LN-101730</t>
  </si>
  <si>
    <t>CUS-201730</t>
  </si>
  <si>
    <t>LN-101731</t>
  </si>
  <si>
    <t>CUS-201731</t>
  </si>
  <si>
    <t>LN-101732</t>
  </si>
  <si>
    <t>CUS-201732</t>
  </si>
  <si>
    <t>LN-101733</t>
  </si>
  <si>
    <t>CUS-201733</t>
  </si>
  <si>
    <t>LN-101734</t>
  </si>
  <si>
    <t>CUS-201734</t>
  </si>
  <si>
    <t>LN-101735</t>
  </si>
  <si>
    <t>CUS-201735</t>
  </si>
  <si>
    <t>LN-101736</t>
  </si>
  <si>
    <t>CUS-201736</t>
  </si>
  <si>
    <t>LN-101737</t>
  </si>
  <si>
    <t>CUS-201737</t>
  </si>
  <si>
    <t>LN-101738</t>
  </si>
  <si>
    <t>CUS-201738</t>
  </si>
  <si>
    <t>LN-101739</t>
  </si>
  <si>
    <t>CUS-201739</t>
  </si>
  <si>
    <t>LN-101740</t>
  </si>
  <si>
    <t>CUS-201740</t>
  </si>
  <si>
    <t>LN-101741</t>
  </si>
  <si>
    <t>CUS-201741</t>
  </si>
  <si>
    <t>LN-101742</t>
  </si>
  <si>
    <t>CUS-201742</t>
  </si>
  <si>
    <t>LN-101743</t>
  </si>
  <si>
    <t>CUS-201743</t>
  </si>
  <si>
    <t>LN-101744</t>
  </si>
  <si>
    <t>CUS-201744</t>
  </si>
  <si>
    <t>LN-101745</t>
  </si>
  <si>
    <t>CUS-201745</t>
  </si>
  <si>
    <t>LN-101746</t>
  </si>
  <si>
    <t>CUS-201746</t>
  </si>
  <si>
    <t>LN-101747</t>
  </si>
  <si>
    <t>CUS-201747</t>
  </si>
  <si>
    <t>LN-101748</t>
  </si>
  <si>
    <t>CUS-201748</t>
  </si>
  <si>
    <t>LN-101749</t>
  </si>
  <si>
    <t>CUS-201749</t>
  </si>
  <si>
    <t>LN-101750</t>
  </si>
  <si>
    <t>CUS-201750</t>
  </si>
  <si>
    <t>LN-101751</t>
  </si>
  <si>
    <t>CUS-201751</t>
  </si>
  <si>
    <t>LN-101752</t>
  </si>
  <si>
    <t>CUS-201752</t>
  </si>
  <si>
    <t>LN-101753</t>
  </si>
  <si>
    <t>CUS-201753</t>
  </si>
  <si>
    <t>LN-101754</t>
  </si>
  <si>
    <t>CUS-201754</t>
  </si>
  <si>
    <t>LN-101755</t>
  </si>
  <si>
    <t>CUS-201755</t>
  </si>
  <si>
    <t>LN-101756</t>
  </si>
  <si>
    <t>CUS-201756</t>
  </si>
  <si>
    <t>LN-101757</t>
  </si>
  <si>
    <t>CUS-201757</t>
  </si>
  <si>
    <t>LN-101758</t>
  </si>
  <si>
    <t>CUS-201758</t>
  </si>
  <si>
    <t>LN-101759</t>
  </si>
  <si>
    <t>CUS-201759</t>
  </si>
  <si>
    <t>LN-101760</t>
  </si>
  <si>
    <t>CUS-201760</t>
  </si>
  <si>
    <t>LN-101761</t>
  </si>
  <si>
    <t>CUS-201761</t>
  </si>
  <si>
    <t>LN-101762</t>
  </si>
  <si>
    <t>CUS-201762</t>
  </si>
  <si>
    <t>LN-101763</t>
  </si>
  <si>
    <t>CUS-201763</t>
  </si>
  <si>
    <t>LN-101764</t>
  </si>
  <si>
    <t>CUS-201764</t>
  </si>
  <si>
    <t>LN-101765</t>
  </si>
  <si>
    <t>CUS-201765</t>
  </si>
  <si>
    <t>LN-101766</t>
  </si>
  <si>
    <t>CUS-201766</t>
  </si>
  <si>
    <t>LN-101767</t>
  </si>
  <si>
    <t>CUS-201767</t>
  </si>
  <si>
    <t>LN-101768</t>
  </si>
  <si>
    <t>CUS-201768</t>
  </si>
  <si>
    <t>LN-101769</t>
  </si>
  <si>
    <t>CUS-201769</t>
  </si>
  <si>
    <t>LN-101770</t>
  </si>
  <si>
    <t>CUS-201770</t>
  </si>
  <si>
    <t>LN-101771</t>
  </si>
  <si>
    <t>CUS-201771</t>
  </si>
  <si>
    <t>LN-101772</t>
  </si>
  <si>
    <t>CUS-201772</t>
  </si>
  <si>
    <t>LN-101773</t>
  </si>
  <si>
    <t>CUS-201773</t>
  </si>
  <si>
    <t>LN-101774</t>
  </si>
  <si>
    <t>CUS-201774</t>
  </si>
  <si>
    <t>LN-101775</t>
  </si>
  <si>
    <t>CUS-201775</t>
  </si>
  <si>
    <t>LN-101776</t>
  </si>
  <si>
    <t>CUS-201776</t>
  </si>
  <si>
    <t>LN-101777</t>
  </si>
  <si>
    <t>CUS-201777</t>
  </si>
  <si>
    <t>LN-101778</t>
  </si>
  <si>
    <t>CUS-201778</t>
  </si>
  <si>
    <t>LN-101779</t>
  </si>
  <si>
    <t>CUS-201779</t>
  </si>
  <si>
    <t>LN-101780</t>
  </si>
  <si>
    <t>CUS-201780</t>
  </si>
  <si>
    <t>LN-101781</t>
  </si>
  <si>
    <t>CUS-201781</t>
  </si>
  <si>
    <t>LN-101782</t>
  </si>
  <si>
    <t>CUS-201782</t>
  </si>
  <si>
    <t>LN-101783</t>
  </si>
  <si>
    <t>CUS-201783</t>
  </si>
  <si>
    <t>LN-101784</t>
  </si>
  <si>
    <t>CUS-201784</t>
  </si>
  <si>
    <t>LN-101785</t>
  </si>
  <si>
    <t>CUS-201785</t>
  </si>
  <si>
    <t>LN-101786</t>
  </si>
  <si>
    <t>CUS-201786</t>
  </si>
  <si>
    <t>LN-101787</t>
  </si>
  <si>
    <t>CUS-201787</t>
  </si>
  <si>
    <t>LN-101788</t>
  </si>
  <si>
    <t>CUS-201788</t>
  </si>
  <si>
    <t>LN-101789</t>
  </si>
  <si>
    <t>CUS-201789</t>
  </si>
  <si>
    <t>LN-101790</t>
  </si>
  <si>
    <t>CUS-201790</t>
  </si>
  <si>
    <t>LN-101791</t>
  </si>
  <si>
    <t>CUS-201791</t>
  </si>
  <si>
    <t>LN-101792</t>
  </si>
  <si>
    <t>CUS-201792</t>
  </si>
  <si>
    <t>LN-101793</t>
  </si>
  <si>
    <t>CUS-201793</t>
  </si>
  <si>
    <t>LN-101794</t>
  </si>
  <si>
    <t>CUS-201794</t>
  </si>
  <si>
    <t>LN-101795</t>
  </si>
  <si>
    <t>CUS-201795</t>
  </si>
  <si>
    <t>LN-101796</t>
  </si>
  <si>
    <t>CUS-201796</t>
  </si>
  <si>
    <t>LN-101797</t>
  </si>
  <si>
    <t>CUS-201797</t>
  </si>
  <si>
    <t>LN-101798</t>
  </si>
  <si>
    <t>CUS-201798</t>
  </si>
  <si>
    <t>LN-101799</t>
  </si>
  <si>
    <t>CUS-201799</t>
  </si>
  <si>
    <t>LN-101800</t>
  </si>
  <si>
    <t>CUS-201800</t>
  </si>
  <si>
    <t>LN-101801</t>
  </si>
  <si>
    <t>CUS-201801</t>
  </si>
  <si>
    <t>LN-101802</t>
  </si>
  <si>
    <t>CUS-201802</t>
  </si>
  <si>
    <t>LN-101803</t>
  </si>
  <si>
    <t>CUS-201803</t>
  </si>
  <si>
    <t>LN-101804</t>
  </si>
  <si>
    <t>CUS-201804</t>
  </si>
  <si>
    <t>LN-101805</t>
  </si>
  <si>
    <t>CUS-201805</t>
  </si>
  <si>
    <t>LN-101806</t>
  </si>
  <si>
    <t>CUS-201806</t>
  </si>
  <si>
    <t>LN-101807</t>
  </si>
  <si>
    <t>CUS-201807</t>
  </si>
  <si>
    <t>LN-101808</t>
  </si>
  <si>
    <t>CUS-201808</t>
  </si>
  <si>
    <t>LN-101809</t>
  </si>
  <si>
    <t>CUS-201809</t>
  </si>
  <si>
    <t>LN-101810</t>
  </si>
  <si>
    <t>CUS-201810</t>
  </si>
  <si>
    <t>LN-101811</t>
  </si>
  <si>
    <t>CUS-201811</t>
  </si>
  <si>
    <t>LN-101812</t>
  </si>
  <si>
    <t>CUS-201812</t>
  </si>
  <si>
    <t>LN-101813</t>
  </si>
  <si>
    <t>CUS-201813</t>
  </si>
  <si>
    <t>LN-101814</t>
  </si>
  <si>
    <t>CUS-201814</t>
  </si>
  <si>
    <t>LN-101815</t>
  </si>
  <si>
    <t>CUS-201815</t>
  </si>
  <si>
    <t>LN-101816</t>
  </si>
  <si>
    <t>CUS-201816</t>
  </si>
  <si>
    <t>LN-101817</t>
  </si>
  <si>
    <t>CUS-201817</t>
  </si>
  <si>
    <t>LN-101818</t>
  </si>
  <si>
    <t>CUS-201818</t>
  </si>
  <si>
    <t>LN-101819</t>
  </si>
  <si>
    <t>CUS-201819</t>
  </si>
  <si>
    <t>LN-101820</t>
  </si>
  <si>
    <t>CUS-201820</t>
  </si>
  <si>
    <t>LN-101821</t>
  </si>
  <si>
    <t>CUS-201821</t>
  </si>
  <si>
    <t>LN-101822</t>
  </si>
  <si>
    <t>CUS-201822</t>
  </si>
  <si>
    <t>LN-101823</t>
  </si>
  <si>
    <t>CUS-201823</t>
  </si>
  <si>
    <t>LN-101824</t>
  </si>
  <si>
    <t>CUS-201824</t>
  </si>
  <si>
    <t>LN-101825</t>
  </si>
  <si>
    <t>CUS-201825</t>
  </si>
  <si>
    <t>LN-101826</t>
  </si>
  <si>
    <t>CUS-201826</t>
  </si>
  <si>
    <t>LN-101827</t>
  </si>
  <si>
    <t>CUS-201827</t>
  </si>
  <si>
    <t>LN-101828</t>
  </si>
  <si>
    <t>CUS-201828</t>
  </si>
  <si>
    <t>LN-101829</t>
  </si>
  <si>
    <t>CUS-201829</t>
  </si>
  <si>
    <t>LN-101830</t>
  </si>
  <si>
    <t>CUS-201830</t>
  </si>
  <si>
    <t>LN-101831</t>
  </si>
  <si>
    <t>CUS-201831</t>
  </si>
  <si>
    <t>LN-101832</t>
  </si>
  <si>
    <t>CUS-201832</t>
  </si>
  <si>
    <t>LN-101833</t>
  </si>
  <si>
    <t>CUS-201833</t>
  </si>
  <si>
    <t>LN-101834</t>
  </si>
  <si>
    <t>CUS-201834</t>
  </si>
  <si>
    <t>LN-101835</t>
  </si>
  <si>
    <t>CUS-201835</t>
  </si>
  <si>
    <t>LN-101836</t>
  </si>
  <si>
    <t>CUS-201836</t>
  </si>
  <si>
    <t>LN-101837</t>
  </si>
  <si>
    <t>CUS-201837</t>
  </si>
  <si>
    <t>LN-101838</t>
  </si>
  <si>
    <t>CUS-201838</t>
  </si>
  <si>
    <t>LN-101839</t>
  </si>
  <si>
    <t>CUS-201839</t>
  </si>
  <si>
    <t>LN-101840</t>
  </si>
  <si>
    <t>CUS-201840</t>
  </si>
  <si>
    <t>LN-101841</t>
  </si>
  <si>
    <t>CUS-201841</t>
  </si>
  <si>
    <t>LN-101842</t>
  </si>
  <si>
    <t>CUS-201842</t>
  </si>
  <si>
    <t>LN-101843</t>
  </si>
  <si>
    <t>CUS-201843</t>
  </si>
  <si>
    <t>LN-101844</t>
  </si>
  <si>
    <t>CUS-201844</t>
  </si>
  <si>
    <t>LN-101845</t>
  </si>
  <si>
    <t>CUS-201845</t>
  </si>
  <si>
    <t>LN-101846</t>
  </si>
  <si>
    <t>CUS-201846</t>
  </si>
  <si>
    <t>LN-101847</t>
  </si>
  <si>
    <t>CUS-201847</t>
  </si>
  <si>
    <t>LN-101848</t>
  </si>
  <si>
    <t>CUS-201848</t>
  </si>
  <si>
    <t>LN-101849</t>
  </si>
  <si>
    <t>CUS-201849</t>
  </si>
  <si>
    <t>LN-101850</t>
  </si>
  <si>
    <t>CUS-201850</t>
  </si>
  <si>
    <t>LN-101851</t>
  </si>
  <si>
    <t>CUS-201851</t>
  </si>
  <si>
    <t>LN-101852</t>
  </si>
  <si>
    <t>CUS-201852</t>
  </si>
  <si>
    <t>LN-101853</t>
  </si>
  <si>
    <t>CUS-201853</t>
  </si>
  <si>
    <t>LN-101854</t>
  </si>
  <si>
    <t>CUS-201854</t>
  </si>
  <si>
    <t>LN-101855</t>
  </si>
  <si>
    <t>CUS-201855</t>
  </si>
  <si>
    <t>LN-101856</t>
  </si>
  <si>
    <t>CUS-201856</t>
  </si>
  <si>
    <t>LN-101857</t>
  </si>
  <si>
    <t>CUS-201857</t>
  </si>
  <si>
    <t>LN-101858</t>
  </si>
  <si>
    <t>CUS-201858</t>
  </si>
  <si>
    <t>LN-101859</t>
  </si>
  <si>
    <t>CUS-201859</t>
  </si>
  <si>
    <t>LN-101860</t>
  </si>
  <si>
    <t>CUS-201860</t>
  </si>
  <si>
    <t>LN-101861</t>
  </si>
  <si>
    <t>CUS-201861</t>
  </si>
  <si>
    <t>LN-101862</t>
  </si>
  <si>
    <t>CUS-201862</t>
  </si>
  <si>
    <t>LN-101863</t>
  </si>
  <si>
    <t>CUS-201863</t>
  </si>
  <si>
    <t>LN-101864</t>
  </si>
  <si>
    <t>CUS-201864</t>
  </si>
  <si>
    <t>LN-101865</t>
  </si>
  <si>
    <t>CUS-201865</t>
  </si>
  <si>
    <t>LN-101866</t>
  </si>
  <si>
    <t>CUS-201866</t>
  </si>
  <si>
    <t>LN-101867</t>
  </si>
  <si>
    <t>CUS-201867</t>
  </si>
  <si>
    <t>LN-101868</t>
  </si>
  <si>
    <t>CUS-201868</t>
  </si>
  <si>
    <t>LN-101869</t>
  </si>
  <si>
    <t>CUS-201869</t>
  </si>
  <si>
    <t>LN-101870</t>
  </si>
  <si>
    <t>CUS-201870</t>
  </si>
  <si>
    <t>LN-101871</t>
  </si>
  <si>
    <t>CUS-201871</t>
  </si>
  <si>
    <t>LN-101872</t>
  </si>
  <si>
    <t>CUS-201872</t>
  </si>
  <si>
    <t>LN-101873</t>
  </si>
  <si>
    <t>CUS-201873</t>
  </si>
  <si>
    <t>LN-101874</t>
  </si>
  <si>
    <t>CUS-201874</t>
  </si>
  <si>
    <t>LN-101875</t>
  </si>
  <si>
    <t>CUS-201875</t>
  </si>
  <si>
    <t>LN-101876</t>
  </si>
  <si>
    <t>CUS-201876</t>
  </si>
  <si>
    <t>LN-101877</t>
  </si>
  <si>
    <t>CUS-201877</t>
  </si>
  <si>
    <t>LN-101878</t>
  </si>
  <si>
    <t>CUS-201878</t>
  </si>
  <si>
    <t>LN-101879</t>
  </si>
  <si>
    <t>CUS-201879</t>
  </si>
  <si>
    <t>LN-101880</t>
  </si>
  <si>
    <t>CUS-201880</t>
  </si>
  <si>
    <t>LN-101881</t>
  </si>
  <si>
    <t>CUS-201881</t>
  </si>
  <si>
    <t>LN-101882</t>
  </si>
  <si>
    <t>CUS-201882</t>
  </si>
  <si>
    <t>LN-101883</t>
  </si>
  <si>
    <t>CUS-201883</t>
  </si>
  <si>
    <t>LN-101884</t>
  </si>
  <si>
    <t>CUS-201884</t>
  </si>
  <si>
    <t>LN-101885</t>
  </si>
  <si>
    <t>CUS-201885</t>
  </si>
  <si>
    <t>LN-101886</t>
  </si>
  <si>
    <t>CUS-201886</t>
  </si>
  <si>
    <t>LN-101887</t>
  </si>
  <si>
    <t>CUS-201887</t>
  </si>
  <si>
    <t>LN-101888</t>
  </si>
  <si>
    <t>CUS-201888</t>
  </si>
  <si>
    <t>LN-101889</t>
  </si>
  <si>
    <t>CUS-201889</t>
  </si>
  <si>
    <t>LN-101890</t>
  </si>
  <si>
    <t>CUS-201890</t>
  </si>
  <si>
    <t>LN-101891</t>
  </si>
  <si>
    <t>CUS-201891</t>
  </si>
  <si>
    <t>LN-101892</t>
  </si>
  <si>
    <t>CUS-201892</t>
  </si>
  <si>
    <t>LN-101893</t>
  </si>
  <si>
    <t>CUS-201893</t>
  </si>
  <si>
    <t>LN-101894</t>
  </si>
  <si>
    <t>CUS-201894</t>
  </si>
  <si>
    <t>LN-101895</t>
  </si>
  <si>
    <t>CUS-201895</t>
  </si>
  <si>
    <t>LN-101896</t>
  </si>
  <si>
    <t>CUS-201896</t>
  </si>
  <si>
    <t>LN-101897</t>
  </si>
  <si>
    <t>CUS-201897</t>
  </si>
  <si>
    <t>LN-101898</t>
  </si>
  <si>
    <t>CUS-201898</t>
  </si>
  <si>
    <t>LN-101899</t>
  </si>
  <si>
    <t>CUS-201899</t>
  </si>
  <si>
    <t>LN-101900</t>
  </si>
  <si>
    <t>CUS-201900</t>
  </si>
  <si>
    <t>LN-101901</t>
  </si>
  <si>
    <t>CUS-201901</t>
  </si>
  <si>
    <t>LN-101902</t>
  </si>
  <si>
    <t>CUS-201902</t>
  </si>
  <si>
    <t>LN-101903</t>
  </si>
  <si>
    <t>CUS-201903</t>
  </si>
  <si>
    <t>LN-101904</t>
  </si>
  <si>
    <t>CUS-201904</t>
  </si>
  <si>
    <t>LN-101905</t>
  </si>
  <si>
    <t>CUS-201905</t>
  </si>
  <si>
    <t>LN-101906</t>
  </si>
  <si>
    <t>CUS-201906</t>
  </si>
  <si>
    <t>LN-101907</t>
  </si>
  <si>
    <t>CUS-201907</t>
  </si>
  <si>
    <t>LN-101908</t>
  </si>
  <si>
    <t>CUS-201908</t>
  </si>
  <si>
    <t>LN-101909</t>
  </si>
  <si>
    <t>CUS-201909</t>
  </si>
  <si>
    <t>LN-101910</t>
  </si>
  <si>
    <t>CUS-201910</t>
  </si>
  <si>
    <t>LN-101911</t>
  </si>
  <si>
    <t>CUS-201911</t>
  </si>
  <si>
    <t>LN-101912</t>
  </si>
  <si>
    <t>CUS-201912</t>
  </si>
  <si>
    <t>LN-101913</t>
  </si>
  <si>
    <t>CUS-201913</t>
  </si>
  <si>
    <t>LN-101914</t>
  </si>
  <si>
    <t>CUS-201914</t>
  </si>
  <si>
    <t>LN-101915</t>
  </si>
  <si>
    <t>CUS-201915</t>
  </si>
  <si>
    <t>LN-101916</t>
  </si>
  <si>
    <t>CUS-201916</t>
  </si>
  <si>
    <t>LN-101917</t>
  </si>
  <si>
    <t>CUS-201917</t>
  </si>
  <si>
    <t>LN-101918</t>
  </si>
  <si>
    <t>CUS-201918</t>
  </si>
  <si>
    <t>LN-101919</t>
  </si>
  <si>
    <t>CUS-201919</t>
  </si>
  <si>
    <t>LN-101920</t>
  </si>
  <si>
    <t>CUS-201920</t>
  </si>
  <si>
    <t>LN-101921</t>
  </si>
  <si>
    <t>CUS-201921</t>
  </si>
  <si>
    <t>LN-101922</t>
  </si>
  <si>
    <t>CUS-201922</t>
  </si>
  <si>
    <t>LN-101923</t>
  </si>
  <si>
    <t>CUS-201923</t>
  </si>
  <si>
    <t>LN-101924</t>
  </si>
  <si>
    <t>CUS-201924</t>
  </si>
  <si>
    <t>LN-101925</t>
  </si>
  <si>
    <t>CUS-201925</t>
  </si>
  <si>
    <t>LN-101926</t>
  </si>
  <si>
    <t>CUS-201926</t>
  </si>
  <si>
    <t>LN-101927</t>
  </si>
  <si>
    <t>CUS-201927</t>
  </si>
  <si>
    <t>LN-101928</t>
  </si>
  <si>
    <t>CUS-201928</t>
  </si>
  <si>
    <t>LN-101929</t>
  </si>
  <si>
    <t>CUS-201929</t>
  </si>
  <si>
    <t>LN-101930</t>
  </si>
  <si>
    <t>CUS-201930</t>
  </si>
  <si>
    <t>LN-101931</t>
  </si>
  <si>
    <t>CUS-201931</t>
  </si>
  <si>
    <t>LN-101932</t>
  </si>
  <si>
    <t>CUS-201932</t>
  </si>
  <si>
    <t>LN-101933</t>
  </si>
  <si>
    <t>CUS-201933</t>
  </si>
  <si>
    <t>LN-101934</t>
  </si>
  <si>
    <t>CUS-201934</t>
  </si>
  <si>
    <t>LN-101935</t>
  </si>
  <si>
    <t>CUS-201935</t>
  </si>
  <si>
    <t>LN-101936</t>
  </si>
  <si>
    <t>CUS-201936</t>
  </si>
  <si>
    <t>LN-101937</t>
  </si>
  <si>
    <t>CUS-201937</t>
  </si>
  <si>
    <t>LN-101938</t>
  </si>
  <si>
    <t>CUS-201938</t>
  </si>
  <si>
    <t>LN-101939</t>
  </si>
  <si>
    <t>CUS-201939</t>
  </si>
  <si>
    <t>LN-101940</t>
  </si>
  <si>
    <t>CUS-201940</t>
  </si>
  <si>
    <t>LN-101941</t>
  </si>
  <si>
    <t>CUS-201941</t>
  </si>
  <si>
    <t>LN-101942</t>
  </si>
  <si>
    <t>CUS-201942</t>
  </si>
  <si>
    <t>LN-101943</t>
  </si>
  <si>
    <t>CUS-201943</t>
  </si>
  <si>
    <t>LN-101944</t>
  </si>
  <si>
    <t>CUS-201944</t>
  </si>
  <si>
    <t>LN-101945</t>
  </si>
  <si>
    <t>CUS-201945</t>
  </si>
  <si>
    <t>LN-101946</t>
  </si>
  <si>
    <t>CUS-201946</t>
  </si>
  <si>
    <t>LN-101947</t>
  </si>
  <si>
    <t>CUS-201947</t>
  </si>
  <si>
    <t>LN-101948</t>
  </si>
  <si>
    <t>CUS-201948</t>
  </si>
  <si>
    <t>LN-101949</t>
  </si>
  <si>
    <t>CUS-201949</t>
  </si>
  <si>
    <t>LN-101950</t>
  </si>
  <si>
    <t>CUS-201950</t>
  </si>
  <si>
    <t>LN-101951</t>
  </si>
  <si>
    <t>CUS-201951</t>
  </si>
  <si>
    <t>LN-101952</t>
  </si>
  <si>
    <t>CUS-201952</t>
  </si>
  <si>
    <t>LN-101953</t>
  </si>
  <si>
    <t>CUS-201953</t>
  </si>
  <si>
    <t>LN-101954</t>
  </si>
  <si>
    <t>CUS-201954</t>
  </si>
  <si>
    <t>LN-101955</t>
  </si>
  <si>
    <t>CUS-201955</t>
  </si>
  <si>
    <t>LN-101956</t>
  </si>
  <si>
    <t>CUS-201956</t>
  </si>
  <si>
    <t>LN-101957</t>
  </si>
  <si>
    <t>CUS-201957</t>
  </si>
  <si>
    <t>LN-101958</t>
  </si>
  <si>
    <t>CUS-201958</t>
  </si>
  <si>
    <t>LN-101959</t>
  </si>
  <si>
    <t>CUS-201959</t>
  </si>
  <si>
    <t>LN-101960</t>
  </si>
  <si>
    <t>CUS-201960</t>
  </si>
  <si>
    <t>LN-101961</t>
  </si>
  <si>
    <t>CUS-201961</t>
  </si>
  <si>
    <t>LN-101962</t>
  </si>
  <si>
    <t>CUS-201962</t>
  </si>
  <si>
    <t>LN-101963</t>
  </si>
  <si>
    <t>CUS-201963</t>
  </si>
  <si>
    <t>LN-101964</t>
  </si>
  <si>
    <t>CUS-201964</t>
  </si>
  <si>
    <t>LN-101965</t>
  </si>
  <si>
    <t>CUS-201965</t>
  </si>
  <si>
    <t>LN-101966</t>
  </si>
  <si>
    <t>CUS-201966</t>
  </si>
  <si>
    <t>LN-101967</t>
  </si>
  <si>
    <t>CUS-201967</t>
  </si>
  <si>
    <t>LN-101968</t>
  </si>
  <si>
    <t>CUS-201968</t>
  </si>
  <si>
    <t>LN-101969</t>
  </si>
  <si>
    <t>CUS-201969</t>
  </si>
  <si>
    <t>LN-101970</t>
  </si>
  <si>
    <t>CUS-201970</t>
  </si>
  <si>
    <t>LN-101971</t>
  </si>
  <si>
    <t>CUS-201971</t>
  </si>
  <si>
    <t>LN-101972</t>
  </si>
  <si>
    <t>CUS-201972</t>
  </si>
  <si>
    <t>LN-101973</t>
  </si>
  <si>
    <t>CUS-201973</t>
  </si>
  <si>
    <t>LN-101974</t>
  </si>
  <si>
    <t>CUS-201974</t>
  </si>
  <si>
    <t>LN-101975</t>
  </si>
  <si>
    <t>CUS-201975</t>
  </si>
  <si>
    <t>LN-101976</t>
  </si>
  <si>
    <t>CUS-201976</t>
  </si>
  <si>
    <t>LN-101977</t>
  </si>
  <si>
    <t>CUS-201977</t>
  </si>
  <si>
    <t>LN-101978</t>
  </si>
  <si>
    <t>CUS-201978</t>
  </si>
  <si>
    <t>LN-101979</t>
  </si>
  <si>
    <t>CUS-201979</t>
  </si>
  <si>
    <t>LN-101980</t>
  </si>
  <si>
    <t>CUS-201980</t>
  </si>
  <si>
    <t>LN-101981</t>
  </si>
  <si>
    <t>CUS-201981</t>
  </si>
  <si>
    <t>LN-101982</t>
  </si>
  <si>
    <t>CUS-201982</t>
  </si>
  <si>
    <t>LN-101983</t>
  </si>
  <si>
    <t>CUS-201983</t>
  </si>
  <si>
    <t>LN-101984</t>
  </si>
  <si>
    <t>CUS-201984</t>
  </si>
  <si>
    <t>LN-101985</t>
  </si>
  <si>
    <t>CUS-201985</t>
  </si>
  <si>
    <t>LN-101986</t>
  </si>
  <si>
    <t>CUS-201986</t>
  </si>
  <si>
    <t>LN-101987</t>
  </si>
  <si>
    <t>CUS-201987</t>
  </si>
  <si>
    <t>LN-101988</t>
  </si>
  <si>
    <t>CUS-201988</t>
  </si>
  <si>
    <t>LN-101989</t>
  </si>
  <si>
    <t>CUS-201989</t>
  </si>
  <si>
    <t>LN-101990</t>
  </si>
  <si>
    <t>CUS-201990</t>
  </si>
  <si>
    <t>LN-101991</t>
  </si>
  <si>
    <t>CUS-201991</t>
  </si>
  <si>
    <t>LN-101992</t>
  </si>
  <si>
    <t>CUS-201992</t>
  </si>
  <si>
    <t>LN-101993</t>
  </si>
  <si>
    <t>CUS-201993</t>
  </si>
  <si>
    <t>LN-101994</t>
  </si>
  <si>
    <t>CUS-201994</t>
  </si>
  <si>
    <t>LN-101995</t>
  </si>
  <si>
    <t>CUS-201995</t>
  </si>
  <si>
    <t>LN-101996</t>
  </si>
  <si>
    <t>CUS-201996</t>
  </si>
  <si>
    <t>LN-101997</t>
  </si>
  <si>
    <t>CUS-201997</t>
  </si>
  <si>
    <t>LN-101998</t>
  </si>
  <si>
    <t>CUS-201998</t>
  </si>
  <si>
    <t>LN-101999</t>
  </si>
  <si>
    <t>CUS-201999</t>
  </si>
  <si>
    <t>LN-102000</t>
  </si>
  <si>
    <t>CUS-202000</t>
  </si>
  <si>
    <t>LN-102001</t>
  </si>
  <si>
    <t>CUS-202001</t>
  </si>
  <si>
    <t>LN-102002</t>
  </si>
  <si>
    <t>CUS-202002</t>
  </si>
  <si>
    <t>LN-102003</t>
  </si>
  <si>
    <t>CUS-202003</t>
  </si>
  <si>
    <t>LN-102004</t>
  </si>
  <si>
    <t>CUS-202004</t>
  </si>
  <si>
    <t>LN-102005</t>
  </si>
  <si>
    <t>CUS-202005</t>
  </si>
  <si>
    <t>LN-102006</t>
  </si>
  <si>
    <t>CUS-202006</t>
  </si>
  <si>
    <t>LN-102007</t>
  </si>
  <si>
    <t>CUS-202007</t>
  </si>
  <si>
    <t>LN-102008</t>
  </si>
  <si>
    <t>CUS-202008</t>
  </si>
  <si>
    <t>LN-102009</t>
  </si>
  <si>
    <t>CUS-202009</t>
  </si>
  <si>
    <t>LN-102010</t>
  </si>
  <si>
    <t>CUS-202010</t>
  </si>
  <si>
    <t>LN-102011</t>
  </si>
  <si>
    <t>CUS-202011</t>
  </si>
  <si>
    <t>LN-102012</t>
  </si>
  <si>
    <t>CUS-202012</t>
  </si>
  <si>
    <t>LN-102013</t>
  </si>
  <si>
    <t>CUS-202013</t>
  </si>
  <si>
    <t>LN-102014</t>
  </si>
  <si>
    <t>CUS-202014</t>
  </si>
  <si>
    <t>LN-102015</t>
  </si>
  <si>
    <t>CUS-202015</t>
  </si>
  <si>
    <t>LN-102016</t>
  </si>
  <si>
    <t>CUS-202016</t>
  </si>
  <si>
    <t>LN-102017</t>
  </si>
  <si>
    <t>CUS-202017</t>
  </si>
  <si>
    <t>LN-102018</t>
  </si>
  <si>
    <t>CUS-202018</t>
  </si>
  <si>
    <t>LN-102019</t>
  </si>
  <si>
    <t>CUS-202019</t>
  </si>
  <si>
    <t>LN-102020</t>
  </si>
  <si>
    <t>CUS-202020</t>
  </si>
  <si>
    <t>LN-102021</t>
  </si>
  <si>
    <t>CUS-202021</t>
  </si>
  <si>
    <t>LN-102022</t>
  </si>
  <si>
    <t>CUS-202022</t>
  </si>
  <si>
    <t>LN-102023</t>
  </si>
  <si>
    <t>CUS-202023</t>
  </si>
  <si>
    <t>LN-102024</t>
  </si>
  <si>
    <t>CUS-202024</t>
  </si>
  <si>
    <t>LN-102025</t>
  </si>
  <si>
    <t>CUS-202025</t>
  </si>
  <si>
    <t>LN-102026</t>
  </si>
  <si>
    <t>CUS-202026</t>
  </si>
  <si>
    <t>LN-102027</t>
  </si>
  <si>
    <t>CUS-202027</t>
  </si>
  <si>
    <t>LN-102028</t>
  </si>
  <si>
    <t>CUS-202028</t>
  </si>
  <si>
    <t>LN-102029</t>
  </si>
  <si>
    <t>CUS-202029</t>
  </si>
  <si>
    <t>LN-102030</t>
  </si>
  <si>
    <t>CUS-202030</t>
  </si>
  <si>
    <t>LN-102031</t>
  </si>
  <si>
    <t>CUS-202031</t>
  </si>
  <si>
    <t>LN-102032</t>
  </si>
  <si>
    <t>CUS-202032</t>
  </si>
  <si>
    <t>LN-102033</t>
  </si>
  <si>
    <t>CUS-202033</t>
  </si>
  <si>
    <t>LN-102034</t>
  </si>
  <si>
    <t>CUS-202034</t>
  </si>
  <si>
    <t>LN-102035</t>
  </si>
  <si>
    <t>CUS-202035</t>
  </si>
  <si>
    <t>LN-102036</t>
  </si>
  <si>
    <t>CUS-202036</t>
  </si>
  <si>
    <t>LN-102037</t>
  </si>
  <si>
    <t>CUS-202037</t>
  </si>
  <si>
    <t>LN-102038</t>
  </si>
  <si>
    <t>CUS-202038</t>
  </si>
  <si>
    <t>LN-102039</t>
  </si>
  <si>
    <t>CUS-202039</t>
  </si>
  <si>
    <t>LN-102040</t>
  </si>
  <si>
    <t>CUS-202040</t>
  </si>
  <si>
    <t>LN-102041</t>
  </si>
  <si>
    <t>CUS-202041</t>
  </si>
  <si>
    <t>LN-102042</t>
  </si>
  <si>
    <t>CUS-202042</t>
  </si>
  <si>
    <t>LN-102043</t>
  </si>
  <si>
    <t>CUS-202043</t>
  </si>
  <si>
    <t>LN-102044</t>
  </si>
  <si>
    <t>CUS-202044</t>
  </si>
  <si>
    <t>LN-102045</t>
  </si>
  <si>
    <t>CUS-202045</t>
  </si>
  <si>
    <t>LN-102046</t>
  </si>
  <si>
    <t>CUS-202046</t>
  </si>
  <si>
    <t>LN-102047</t>
  </si>
  <si>
    <t>CUS-202047</t>
  </si>
  <si>
    <t>LN-102048</t>
  </si>
  <si>
    <t>CUS-202048</t>
  </si>
  <si>
    <t>LN-102049</t>
  </si>
  <si>
    <t>CUS-202049</t>
  </si>
  <si>
    <t>LN-102050</t>
  </si>
  <si>
    <t>CUS-202050</t>
  </si>
  <si>
    <t>LN-102051</t>
  </si>
  <si>
    <t>CUS-202051</t>
  </si>
  <si>
    <t>LN-102052</t>
  </si>
  <si>
    <t>CUS-202052</t>
  </si>
  <si>
    <t>LN-102053</t>
  </si>
  <si>
    <t>CUS-202053</t>
  </si>
  <si>
    <t>LN-102054</t>
  </si>
  <si>
    <t>CUS-202054</t>
  </si>
  <si>
    <t>LN-102055</t>
  </si>
  <si>
    <t>CUS-202055</t>
  </si>
  <si>
    <t>LN-102056</t>
  </si>
  <si>
    <t>CUS-202056</t>
  </si>
  <si>
    <t>LN-102057</t>
  </si>
  <si>
    <t>CUS-202057</t>
  </si>
  <si>
    <t>LN-102058</t>
  </si>
  <si>
    <t>CUS-202058</t>
  </si>
  <si>
    <t>LN-102059</t>
  </si>
  <si>
    <t>CUS-202059</t>
  </si>
  <si>
    <t>LN-102060</t>
  </si>
  <si>
    <t>CUS-202060</t>
  </si>
  <si>
    <t>LN-102061</t>
  </si>
  <si>
    <t>CUS-202061</t>
  </si>
  <si>
    <t>LN-102062</t>
  </si>
  <si>
    <t>CUS-202062</t>
  </si>
  <si>
    <t>LN-102063</t>
  </si>
  <si>
    <t>CUS-202063</t>
  </si>
  <si>
    <t>LN-102064</t>
  </si>
  <si>
    <t>CUS-202064</t>
  </si>
  <si>
    <t>LN-102065</t>
  </si>
  <si>
    <t>CUS-202065</t>
  </si>
  <si>
    <t>LN-102066</t>
  </si>
  <si>
    <t>CUS-202066</t>
  </si>
  <si>
    <t>LN-102067</t>
  </si>
  <si>
    <t>CUS-202067</t>
  </si>
  <si>
    <t>LN-102068</t>
  </si>
  <si>
    <t>CUS-202068</t>
  </si>
  <si>
    <t>LN-102069</t>
  </si>
  <si>
    <t>CUS-202069</t>
  </si>
  <si>
    <t>LN-102070</t>
  </si>
  <si>
    <t>CUS-202070</t>
  </si>
  <si>
    <t>LN-102071</t>
  </si>
  <si>
    <t>CUS-202071</t>
  </si>
  <si>
    <t>LN-102072</t>
  </si>
  <si>
    <t>CUS-202072</t>
  </si>
  <si>
    <t>LN-102073</t>
  </si>
  <si>
    <t>CUS-202073</t>
  </si>
  <si>
    <t>LN-102074</t>
  </si>
  <si>
    <t>CUS-202074</t>
  </si>
  <si>
    <t>LN-102075</t>
  </si>
  <si>
    <t>CUS-202075</t>
  </si>
  <si>
    <t>LN-102076</t>
  </si>
  <si>
    <t>CUS-202076</t>
  </si>
  <si>
    <t>LN-102077</t>
  </si>
  <si>
    <t>CUS-202077</t>
  </si>
  <si>
    <t>LN-102078</t>
  </si>
  <si>
    <t>CUS-202078</t>
  </si>
  <si>
    <t>LN-102079</t>
  </si>
  <si>
    <t>CUS-202079</t>
  </si>
  <si>
    <t>LN-102080</t>
  </si>
  <si>
    <t>CUS-202080</t>
  </si>
  <si>
    <t>LN-102081</t>
  </si>
  <si>
    <t>CUS-202081</t>
  </si>
  <si>
    <t>LN-102082</t>
  </si>
  <si>
    <t>CUS-202082</t>
  </si>
  <si>
    <t>LN-102083</t>
  </si>
  <si>
    <t>CUS-202083</t>
  </si>
  <si>
    <t>LN-102084</t>
  </si>
  <si>
    <t>CUS-202084</t>
  </si>
  <si>
    <t>LN-102085</t>
  </si>
  <si>
    <t>CUS-202085</t>
  </si>
  <si>
    <t>LN-102086</t>
  </si>
  <si>
    <t>CUS-202086</t>
  </si>
  <si>
    <t>LN-102087</t>
  </si>
  <si>
    <t>CUS-202087</t>
  </si>
  <si>
    <t>LN-102088</t>
  </si>
  <si>
    <t>CUS-202088</t>
  </si>
  <si>
    <t>LN-102089</t>
  </si>
  <si>
    <t>CUS-202089</t>
  </si>
  <si>
    <t>LN-102090</t>
  </si>
  <si>
    <t>CUS-202090</t>
  </si>
  <si>
    <t>LN-102091</t>
  </si>
  <si>
    <t>CUS-202091</t>
  </si>
  <si>
    <t>LN-102092</t>
  </si>
  <si>
    <t>CUS-202092</t>
  </si>
  <si>
    <t>LN-102093</t>
  </si>
  <si>
    <t>CUS-202093</t>
  </si>
  <si>
    <t>LN-102094</t>
  </si>
  <si>
    <t>CUS-202094</t>
  </si>
  <si>
    <t>LN-102095</t>
  </si>
  <si>
    <t>CUS-202095</t>
  </si>
  <si>
    <t>LN-102096</t>
  </si>
  <si>
    <t>CUS-202096</t>
  </si>
  <si>
    <t>LN-102097</t>
  </si>
  <si>
    <t>CUS-202097</t>
  </si>
  <si>
    <t>LN-102098</t>
  </si>
  <si>
    <t>CUS-202098</t>
  </si>
  <si>
    <t>LN-102099</t>
  </si>
  <si>
    <t>CUS-202099</t>
  </si>
  <si>
    <t>LN-102100</t>
  </si>
  <si>
    <t>CUS-202100</t>
  </si>
  <si>
    <t>LN-102101</t>
  </si>
  <si>
    <t>CUS-202101</t>
  </si>
  <si>
    <t>LN-102102</t>
  </si>
  <si>
    <t>CUS-202102</t>
  </si>
  <si>
    <t>LN-102103</t>
  </si>
  <si>
    <t>CUS-202103</t>
  </si>
  <si>
    <t>LN-102104</t>
  </si>
  <si>
    <t>CUS-202104</t>
  </si>
  <si>
    <t>LN-102105</t>
  </si>
  <si>
    <t>CUS-202105</t>
  </si>
  <si>
    <t>LN-102106</t>
  </si>
  <si>
    <t>CUS-202106</t>
  </si>
  <si>
    <t>LN-102107</t>
  </si>
  <si>
    <t>CUS-202107</t>
  </si>
  <si>
    <t>LN-102108</t>
  </si>
  <si>
    <t>CUS-202108</t>
  </si>
  <si>
    <t>LN-102109</t>
  </si>
  <si>
    <t>CUS-202109</t>
  </si>
  <si>
    <t>LN-102110</t>
  </si>
  <si>
    <t>CUS-202110</t>
  </si>
  <si>
    <t>LN-102111</t>
  </si>
  <si>
    <t>CUS-202111</t>
  </si>
  <si>
    <t>LN-102112</t>
  </si>
  <si>
    <t>CUS-202112</t>
  </si>
  <si>
    <t>LN-102113</t>
  </si>
  <si>
    <t>CUS-202113</t>
  </si>
  <si>
    <t>LN-102114</t>
  </si>
  <si>
    <t>CUS-202114</t>
  </si>
  <si>
    <t>LN-102115</t>
  </si>
  <si>
    <t>CUS-202115</t>
  </si>
  <si>
    <t>LN-102116</t>
  </si>
  <si>
    <t>CUS-202116</t>
  </si>
  <si>
    <t>LN-102117</t>
  </si>
  <si>
    <t>CUS-202117</t>
  </si>
  <si>
    <t>LN-102118</t>
  </si>
  <si>
    <t>CUS-202118</t>
  </si>
  <si>
    <t>LN-102119</t>
  </si>
  <si>
    <t>CUS-202119</t>
  </si>
  <si>
    <t>LN-102120</t>
  </si>
  <si>
    <t>CUS-202120</t>
  </si>
  <si>
    <t>LN-102121</t>
  </si>
  <si>
    <t>CUS-202121</t>
  </si>
  <si>
    <t>LN-102122</t>
  </si>
  <si>
    <t>CUS-202122</t>
  </si>
  <si>
    <t>LN-102123</t>
  </si>
  <si>
    <t>CUS-202123</t>
  </si>
  <si>
    <t>LN-102124</t>
  </si>
  <si>
    <t>CUS-202124</t>
  </si>
  <si>
    <t>LN-102125</t>
  </si>
  <si>
    <t>CUS-202125</t>
  </si>
  <si>
    <t>LN-102126</t>
  </si>
  <si>
    <t>CUS-202126</t>
  </si>
  <si>
    <t>LN-102127</t>
  </si>
  <si>
    <t>CUS-202127</t>
  </si>
  <si>
    <t>LN-102128</t>
  </si>
  <si>
    <t>CUS-202128</t>
  </si>
  <si>
    <t>LN-102129</t>
  </si>
  <si>
    <t>CUS-202129</t>
  </si>
  <si>
    <t>LN-102130</t>
  </si>
  <si>
    <t>CUS-202130</t>
  </si>
  <si>
    <t>LN-102131</t>
  </si>
  <si>
    <t>CUS-202131</t>
  </si>
  <si>
    <t>LN-102132</t>
  </si>
  <si>
    <t>CUS-202132</t>
  </si>
  <si>
    <t>LN-102133</t>
  </si>
  <si>
    <t>CUS-202133</t>
  </si>
  <si>
    <t>LN-102134</t>
  </si>
  <si>
    <t>CUS-202134</t>
  </si>
  <si>
    <t>LN-102135</t>
  </si>
  <si>
    <t>CUS-202135</t>
  </si>
  <si>
    <t>LN-102136</t>
  </si>
  <si>
    <t>CUS-202136</t>
  </si>
  <si>
    <t>LN-102137</t>
  </si>
  <si>
    <t>CUS-202137</t>
  </si>
  <si>
    <t>LN-102138</t>
  </si>
  <si>
    <t>CUS-202138</t>
  </si>
  <si>
    <t>LN-102139</t>
  </si>
  <si>
    <t>CUS-202139</t>
  </si>
  <si>
    <t>LN-102140</t>
  </si>
  <si>
    <t>CUS-202140</t>
  </si>
  <si>
    <t>LN-102141</t>
  </si>
  <si>
    <t>CUS-202141</t>
  </si>
  <si>
    <t>LN-102142</t>
  </si>
  <si>
    <t>CUS-202142</t>
  </si>
  <si>
    <t>LN-102143</t>
  </si>
  <si>
    <t>CUS-202143</t>
  </si>
  <si>
    <t>LN-102144</t>
  </si>
  <si>
    <t>CUS-202144</t>
  </si>
  <si>
    <t>LN-102145</t>
  </si>
  <si>
    <t>CUS-202145</t>
  </si>
  <si>
    <t>LN-102146</t>
  </si>
  <si>
    <t>CUS-202146</t>
  </si>
  <si>
    <t>LN-102147</t>
  </si>
  <si>
    <t>CUS-202147</t>
  </si>
  <si>
    <t>LN-102148</t>
  </si>
  <si>
    <t>CUS-202148</t>
  </si>
  <si>
    <t>LN-102149</t>
  </si>
  <si>
    <t>CUS-202149</t>
  </si>
  <si>
    <t>LN-102150</t>
  </si>
  <si>
    <t>CUS-202150</t>
  </si>
  <si>
    <t>LN-102151</t>
  </si>
  <si>
    <t>CUS-202151</t>
  </si>
  <si>
    <t>LN-102152</t>
  </si>
  <si>
    <t>CUS-202152</t>
  </si>
  <si>
    <t>LN-102153</t>
  </si>
  <si>
    <t>CUS-202153</t>
  </si>
  <si>
    <t>LN-102154</t>
  </si>
  <si>
    <t>CUS-202154</t>
  </si>
  <si>
    <t>LN-102155</t>
  </si>
  <si>
    <t>CUS-202155</t>
  </si>
  <si>
    <t>LN-102156</t>
  </si>
  <si>
    <t>CUS-202156</t>
  </si>
  <si>
    <t>LN-102157</t>
  </si>
  <si>
    <t>CUS-202157</t>
  </si>
  <si>
    <t>LN-102158</t>
  </si>
  <si>
    <t>CUS-202158</t>
  </si>
  <si>
    <t>LN-102159</t>
  </si>
  <si>
    <t>CUS-202159</t>
  </si>
  <si>
    <t>LN-102160</t>
  </si>
  <si>
    <t>CUS-202160</t>
  </si>
  <si>
    <t>LN-102161</t>
  </si>
  <si>
    <t>CUS-202161</t>
  </si>
  <si>
    <t>LN-102162</t>
  </si>
  <si>
    <t>CUS-202162</t>
  </si>
  <si>
    <t>LN-102163</t>
  </si>
  <si>
    <t>CUS-202163</t>
  </si>
  <si>
    <t>LN-102164</t>
  </si>
  <si>
    <t>CUS-202164</t>
  </si>
  <si>
    <t>LN-102165</t>
  </si>
  <si>
    <t>CUS-202165</t>
  </si>
  <si>
    <t>LN-102166</t>
  </si>
  <si>
    <t>CUS-202166</t>
  </si>
  <si>
    <t>LN-102167</t>
  </si>
  <si>
    <t>CUS-202167</t>
  </si>
  <si>
    <t>LN-102168</t>
  </si>
  <si>
    <t>CUS-202168</t>
  </si>
  <si>
    <t>LN-102169</t>
  </si>
  <si>
    <t>CUS-202169</t>
  </si>
  <si>
    <t>LN-102170</t>
  </si>
  <si>
    <t>CUS-202170</t>
  </si>
  <si>
    <t>LN-102171</t>
  </si>
  <si>
    <t>CUS-202171</t>
  </si>
  <si>
    <t>LN-102172</t>
  </si>
  <si>
    <t>CUS-202172</t>
  </si>
  <si>
    <t>LN-102173</t>
  </si>
  <si>
    <t>CUS-202173</t>
  </si>
  <si>
    <t>LN-102174</t>
  </si>
  <si>
    <t>CUS-202174</t>
  </si>
  <si>
    <t>LN-102175</t>
  </si>
  <si>
    <t>CUS-202175</t>
  </si>
  <si>
    <t>LN-102176</t>
  </si>
  <si>
    <t>CUS-202176</t>
  </si>
  <si>
    <t>LN-102177</t>
  </si>
  <si>
    <t>CUS-202177</t>
  </si>
  <si>
    <t>LN-102178</t>
  </si>
  <si>
    <t>CUS-202178</t>
  </si>
  <si>
    <t>LN-102179</t>
  </si>
  <si>
    <t>CUS-202179</t>
  </si>
  <si>
    <t>LN-102180</t>
  </si>
  <si>
    <t>CUS-202180</t>
  </si>
  <si>
    <t>LN-102181</t>
  </si>
  <si>
    <t>CUS-202181</t>
  </si>
  <si>
    <t>LN-102182</t>
  </si>
  <si>
    <t>CUS-202182</t>
  </si>
  <si>
    <t>LN-102183</t>
  </si>
  <si>
    <t>CUS-202183</t>
  </si>
  <si>
    <t>LN-102184</t>
  </si>
  <si>
    <t>CUS-202184</t>
  </si>
  <si>
    <t>LN-102185</t>
  </si>
  <si>
    <t>CUS-202185</t>
  </si>
  <si>
    <t>LN-102186</t>
  </si>
  <si>
    <t>CUS-202186</t>
  </si>
  <si>
    <t>LN-102187</t>
  </si>
  <si>
    <t>CUS-202187</t>
  </si>
  <si>
    <t>LN-102188</t>
  </si>
  <si>
    <t>CUS-202188</t>
  </si>
  <si>
    <t>LN-102189</t>
  </si>
  <si>
    <t>CUS-202189</t>
  </si>
  <si>
    <t>LN-102190</t>
  </si>
  <si>
    <t>CUS-202190</t>
  </si>
  <si>
    <t>LN-102191</t>
  </si>
  <si>
    <t>CUS-202191</t>
  </si>
  <si>
    <t>LN-102192</t>
  </si>
  <si>
    <t>CUS-202192</t>
  </si>
  <si>
    <t>LN-102193</t>
  </si>
  <si>
    <t>CUS-202193</t>
  </si>
  <si>
    <t>LN-102194</t>
  </si>
  <si>
    <t>CUS-202194</t>
  </si>
  <si>
    <t>LN-102195</t>
  </si>
  <si>
    <t>CUS-202195</t>
  </si>
  <si>
    <t>LN-102196</t>
  </si>
  <si>
    <t>CUS-202196</t>
  </si>
  <si>
    <t>LN-102197</t>
  </si>
  <si>
    <t>CUS-202197</t>
  </si>
  <si>
    <t>LN-102198</t>
  </si>
  <si>
    <t>CUS-202198</t>
  </si>
  <si>
    <t>LN-102199</t>
  </si>
  <si>
    <t>CUS-202199</t>
  </si>
  <si>
    <t>LN-102200</t>
  </si>
  <si>
    <t>CUS-202200</t>
  </si>
  <si>
    <t>LN-102201</t>
  </si>
  <si>
    <t>CUS-202201</t>
  </si>
  <si>
    <t>LN-102202</t>
  </si>
  <si>
    <t>CUS-202202</t>
  </si>
  <si>
    <t>LN-102203</t>
  </si>
  <si>
    <t>CUS-202203</t>
  </si>
  <si>
    <t>LN-102204</t>
  </si>
  <si>
    <t>CUS-202204</t>
  </si>
  <si>
    <t>LN-102205</t>
  </si>
  <si>
    <t>CUS-202205</t>
  </si>
  <si>
    <t>LN-102206</t>
  </si>
  <si>
    <t>CUS-202206</t>
  </si>
  <si>
    <t>LN-102207</t>
  </si>
  <si>
    <t>CUS-202207</t>
  </si>
  <si>
    <t>LN-102208</t>
  </si>
  <si>
    <t>CUS-202208</t>
  </si>
  <si>
    <t>LN-102209</t>
  </si>
  <si>
    <t>CUS-202209</t>
  </si>
  <si>
    <t>LN-102210</t>
  </si>
  <si>
    <t>CUS-202210</t>
  </si>
  <si>
    <t>LN-102211</t>
  </si>
  <si>
    <t>CUS-202211</t>
  </si>
  <si>
    <t>LN-102212</t>
  </si>
  <si>
    <t>CUS-202212</t>
  </si>
  <si>
    <t>LN-102213</t>
  </si>
  <si>
    <t>CUS-202213</t>
  </si>
  <si>
    <t>LN-102214</t>
  </si>
  <si>
    <t>CUS-202214</t>
  </si>
  <si>
    <t>LN-102215</t>
  </si>
  <si>
    <t>CUS-202215</t>
  </si>
  <si>
    <t>LN-102216</t>
  </si>
  <si>
    <t>CUS-202216</t>
  </si>
  <si>
    <t>LN-102217</t>
  </si>
  <si>
    <t>CUS-202217</t>
  </si>
  <si>
    <t>LN-102218</t>
  </si>
  <si>
    <t>CUS-202218</t>
  </si>
  <si>
    <t>LN-102219</t>
  </si>
  <si>
    <t>CUS-202219</t>
  </si>
  <si>
    <t>LN-102220</t>
  </si>
  <si>
    <t>CUS-202220</t>
  </si>
  <si>
    <t>LN-102221</t>
  </si>
  <si>
    <t>CUS-202221</t>
  </si>
  <si>
    <t>LN-102222</t>
  </si>
  <si>
    <t>CUS-202222</t>
  </si>
  <si>
    <t>LN-102223</t>
  </si>
  <si>
    <t>CUS-202223</t>
  </si>
  <si>
    <t>LN-102224</t>
  </si>
  <si>
    <t>CUS-202224</t>
  </si>
  <si>
    <t>LN-102225</t>
  </si>
  <si>
    <t>CUS-202225</t>
  </si>
  <si>
    <t>LN-102226</t>
  </si>
  <si>
    <t>CUS-202226</t>
  </si>
  <si>
    <t>LN-102227</t>
  </si>
  <si>
    <t>CUS-202227</t>
  </si>
  <si>
    <t>LN-102228</t>
  </si>
  <si>
    <t>CUS-202228</t>
  </si>
  <si>
    <t>LN-102229</t>
  </si>
  <si>
    <t>CUS-202229</t>
  </si>
  <si>
    <t>LN-102230</t>
  </si>
  <si>
    <t>CUS-202230</t>
  </si>
  <si>
    <t>LN-102231</t>
  </si>
  <si>
    <t>CUS-202231</t>
  </si>
  <si>
    <t>LN-102232</t>
  </si>
  <si>
    <t>CUS-202232</t>
  </si>
  <si>
    <t>LN-102233</t>
  </si>
  <si>
    <t>CUS-202233</t>
  </si>
  <si>
    <t>LN-102234</t>
  </si>
  <si>
    <t>CUS-202234</t>
  </si>
  <si>
    <t>LN-102235</t>
  </si>
  <si>
    <t>CUS-202235</t>
  </si>
  <si>
    <t>LN-102236</t>
  </si>
  <si>
    <t>CUS-202236</t>
  </si>
  <si>
    <t>LN-102237</t>
  </si>
  <si>
    <t>CUS-202237</t>
  </si>
  <si>
    <t>LN-102238</t>
  </si>
  <si>
    <t>CUS-202238</t>
  </si>
  <si>
    <t>LN-102239</t>
  </si>
  <si>
    <t>CUS-202239</t>
  </si>
  <si>
    <t>LN-102240</t>
  </si>
  <si>
    <t>CUS-202240</t>
  </si>
  <si>
    <t>LN-102241</t>
  </si>
  <si>
    <t>CUS-202241</t>
  </si>
  <si>
    <t>LN-102242</t>
  </si>
  <si>
    <t>CUS-202242</t>
  </si>
  <si>
    <t>LN-102243</t>
  </si>
  <si>
    <t>CUS-202243</t>
  </si>
  <si>
    <t>LN-102244</t>
  </si>
  <si>
    <t>CUS-202244</t>
  </si>
  <si>
    <t>LN-102245</t>
  </si>
  <si>
    <t>CUS-202245</t>
  </si>
  <si>
    <t>LN-102246</t>
  </si>
  <si>
    <t>CUS-202246</t>
  </si>
  <si>
    <t>LN-102247</t>
  </si>
  <si>
    <t>CUS-202247</t>
  </si>
  <si>
    <t>LN-102248</t>
  </si>
  <si>
    <t>CUS-202248</t>
  </si>
  <si>
    <t>LN-102249</t>
  </si>
  <si>
    <t>CUS-202249</t>
  </si>
  <si>
    <t>LN-102250</t>
  </si>
  <si>
    <t>CUS-202250</t>
  </si>
  <si>
    <t>LN-102251</t>
  </si>
  <si>
    <t>CUS-202251</t>
  </si>
  <si>
    <t>LN-102252</t>
  </si>
  <si>
    <t>CUS-202252</t>
  </si>
  <si>
    <t>LN-102253</t>
  </si>
  <si>
    <t>CUS-202253</t>
  </si>
  <si>
    <t>LN-102254</t>
  </si>
  <si>
    <t>CUS-202254</t>
  </si>
  <si>
    <t>LN-102255</t>
  </si>
  <si>
    <t>CUS-202255</t>
  </si>
  <si>
    <t>LN-102256</t>
  </si>
  <si>
    <t>CUS-202256</t>
  </si>
  <si>
    <t>LN-102257</t>
  </si>
  <si>
    <t>CUS-202257</t>
  </si>
  <si>
    <t>LN-102258</t>
  </si>
  <si>
    <t>CUS-202258</t>
  </si>
  <si>
    <t>LN-102259</t>
  </si>
  <si>
    <t>CUS-202259</t>
  </si>
  <si>
    <t>LN-102260</t>
  </si>
  <si>
    <t>CUS-202260</t>
  </si>
  <si>
    <t>LN-102261</t>
  </si>
  <si>
    <t>CUS-202261</t>
  </si>
  <si>
    <t>LN-102262</t>
  </si>
  <si>
    <t>CUS-202262</t>
  </si>
  <si>
    <t>LN-102263</t>
  </si>
  <si>
    <t>CUS-202263</t>
  </si>
  <si>
    <t>LN-102264</t>
  </si>
  <si>
    <t>CUS-202264</t>
  </si>
  <si>
    <t>LN-102265</t>
  </si>
  <si>
    <t>CUS-202265</t>
  </si>
  <si>
    <t>LN-102266</t>
  </si>
  <si>
    <t>CUS-202266</t>
  </si>
  <si>
    <t>LN-102267</t>
  </si>
  <si>
    <t>CUS-202267</t>
  </si>
  <si>
    <t>LN-102268</t>
  </si>
  <si>
    <t>CUS-202268</t>
  </si>
  <si>
    <t>LN-102269</t>
  </si>
  <si>
    <t>CUS-202269</t>
  </si>
  <si>
    <t>LN-102270</t>
  </si>
  <si>
    <t>CUS-202270</t>
  </si>
  <si>
    <t>LN-102271</t>
  </si>
  <si>
    <t>CUS-202271</t>
  </si>
  <si>
    <t>LN-102272</t>
  </si>
  <si>
    <t>CUS-202272</t>
  </si>
  <si>
    <t>LN-102273</t>
  </si>
  <si>
    <t>CUS-202273</t>
  </si>
  <si>
    <t>LN-102274</t>
  </si>
  <si>
    <t>CUS-202274</t>
  </si>
  <si>
    <t>LN-102275</t>
  </si>
  <si>
    <t>CUS-202275</t>
  </si>
  <si>
    <t>LN-102276</t>
  </si>
  <si>
    <t>CUS-202276</t>
  </si>
  <si>
    <t>LN-102277</t>
  </si>
  <si>
    <t>CUS-202277</t>
  </si>
  <si>
    <t>LN-102278</t>
  </si>
  <si>
    <t>CUS-202278</t>
  </si>
  <si>
    <t>LN-102279</t>
  </si>
  <si>
    <t>CUS-202279</t>
  </si>
  <si>
    <t>LN-102280</t>
  </si>
  <si>
    <t>CUS-202280</t>
  </si>
  <si>
    <t>LN-102281</t>
  </si>
  <si>
    <t>CUS-202281</t>
  </si>
  <si>
    <t>LN-102282</t>
  </si>
  <si>
    <t>CUS-202282</t>
  </si>
  <si>
    <t>LN-102283</t>
  </si>
  <si>
    <t>CUS-202283</t>
  </si>
  <si>
    <t>LN-102284</t>
  </si>
  <si>
    <t>CUS-202284</t>
  </si>
  <si>
    <t>LN-102285</t>
  </si>
  <si>
    <t>CUS-202285</t>
  </si>
  <si>
    <t>LN-102286</t>
  </si>
  <si>
    <t>CUS-202286</t>
  </si>
  <si>
    <t>LN-102287</t>
  </si>
  <si>
    <t>CUS-202287</t>
  </si>
  <si>
    <t>LN-102288</t>
  </si>
  <si>
    <t>CUS-202288</t>
  </si>
  <si>
    <t>LN-102289</t>
  </si>
  <si>
    <t>CUS-202289</t>
  </si>
  <si>
    <t>LN-102290</t>
  </si>
  <si>
    <t>CUS-202290</t>
  </si>
  <si>
    <t>LN-102291</t>
  </si>
  <si>
    <t>CUS-202291</t>
  </si>
  <si>
    <t>LN-102292</t>
  </si>
  <si>
    <t>CUS-202292</t>
  </si>
  <si>
    <t>LN-102293</t>
  </si>
  <si>
    <t>CUS-202293</t>
  </si>
  <si>
    <t>LN-102294</t>
  </si>
  <si>
    <t>CUS-202294</t>
  </si>
  <si>
    <t>LN-102295</t>
  </si>
  <si>
    <t>CUS-202295</t>
  </si>
  <si>
    <t>LN-102296</t>
  </si>
  <si>
    <t>CUS-202296</t>
  </si>
  <si>
    <t>LN-102297</t>
  </si>
  <si>
    <t>CUS-202297</t>
  </si>
  <si>
    <t>LN-102298</t>
  </si>
  <si>
    <t>CUS-202298</t>
  </si>
  <si>
    <t>LN-102299</t>
  </si>
  <si>
    <t>CUS-202299</t>
  </si>
  <si>
    <t>LN-102300</t>
  </si>
  <si>
    <t>CUS-202300</t>
  </si>
  <si>
    <t>LN-102301</t>
  </si>
  <si>
    <t>CUS-202301</t>
  </si>
  <si>
    <t>LN-102302</t>
  </si>
  <si>
    <t>CUS-202302</t>
  </si>
  <si>
    <t>LN-102303</t>
  </si>
  <si>
    <t>CUS-202303</t>
  </si>
  <si>
    <t>LN-102304</t>
  </si>
  <si>
    <t>CUS-202304</t>
  </si>
  <si>
    <t>LN-102305</t>
  </si>
  <si>
    <t>CUS-202305</t>
  </si>
  <si>
    <t>LN-102306</t>
  </si>
  <si>
    <t>CUS-202306</t>
  </si>
  <si>
    <t>LN-102307</t>
  </si>
  <si>
    <t>CUS-202307</t>
  </si>
  <si>
    <t>LN-102308</t>
  </si>
  <si>
    <t>CUS-202308</t>
  </si>
  <si>
    <t>LN-102309</t>
  </si>
  <si>
    <t>CUS-202309</t>
  </si>
  <si>
    <t>LN-102310</t>
  </si>
  <si>
    <t>CUS-202310</t>
  </si>
  <si>
    <t>LN-102311</t>
  </si>
  <si>
    <t>CUS-202311</t>
  </si>
  <si>
    <t>LN-102312</t>
  </si>
  <si>
    <t>CUS-202312</t>
  </si>
  <si>
    <t>LN-102313</t>
  </si>
  <si>
    <t>CUS-202313</t>
  </si>
  <si>
    <t>LN-102314</t>
  </si>
  <si>
    <t>CUS-202314</t>
  </si>
  <si>
    <t>LN-102315</t>
  </si>
  <si>
    <t>CUS-202315</t>
  </si>
  <si>
    <t>LN-102316</t>
  </si>
  <si>
    <t>CUS-202316</t>
  </si>
  <si>
    <t>LN-102317</t>
  </si>
  <si>
    <t>CUS-202317</t>
  </si>
  <si>
    <t>LN-102318</t>
  </si>
  <si>
    <t>CUS-202318</t>
  </si>
  <si>
    <t>LN-102319</t>
  </si>
  <si>
    <t>CUS-202319</t>
  </si>
  <si>
    <t>LN-102320</t>
  </si>
  <si>
    <t>CUS-202320</t>
  </si>
  <si>
    <t>LN-102321</t>
  </si>
  <si>
    <t>CUS-202321</t>
  </si>
  <si>
    <t>LN-102322</t>
  </si>
  <si>
    <t>CUS-202322</t>
  </si>
  <si>
    <t>LN-102323</t>
  </si>
  <si>
    <t>CUS-202323</t>
  </si>
  <si>
    <t>LN-102324</t>
  </si>
  <si>
    <t>CUS-202324</t>
  </si>
  <si>
    <t>LN-102325</t>
  </si>
  <si>
    <t>CUS-202325</t>
  </si>
  <si>
    <t>LN-102326</t>
  </si>
  <si>
    <t>CUS-202326</t>
  </si>
  <si>
    <t>LN-102327</t>
  </si>
  <si>
    <t>CUS-202327</t>
  </si>
  <si>
    <t>LN-102328</t>
  </si>
  <si>
    <t>CUS-202328</t>
  </si>
  <si>
    <t>LN-102329</t>
  </si>
  <si>
    <t>CUS-202329</t>
  </si>
  <si>
    <t>LN-102330</t>
  </si>
  <si>
    <t>CUS-202330</t>
  </si>
  <si>
    <t>LN-102331</t>
  </si>
  <si>
    <t>CUS-202331</t>
  </si>
  <si>
    <t>LN-102332</t>
  </si>
  <si>
    <t>CUS-202332</t>
  </si>
  <si>
    <t>LN-102333</t>
  </si>
  <si>
    <t>CUS-202333</t>
  </si>
  <si>
    <t>LN-102334</t>
  </si>
  <si>
    <t>CUS-202334</t>
  </si>
  <si>
    <t>LN-102335</t>
  </si>
  <si>
    <t>CUS-202335</t>
  </si>
  <si>
    <t>LN-102336</t>
  </si>
  <si>
    <t>CUS-202336</t>
  </si>
  <si>
    <t>LN-102337</t>
  </si>
  <si>
    <t>CUS-202337</t>
  </si>
  <si>
    <t>LN-102338</t>
  </si>
  <si>
    <t>CUS-202338</t>
  </si>
  <si>
    <t>LN-102339</t>
  </si>
  <si>
    <t>CUS-202339</t>
  </si>
  <si>
    <t>LN-102340</t>
  </si>
  <si>
    <t>CUS-202340</t>
  </si>
  <si>
    <t>LN-102341</t>
  </si>
  <si>
    <t>CUS-202341</t>
  </si>
  <si>
    <t>LN-102342</t>
  </si>
  <si>
    <t>CUS-202342</t>
  </si>
  <si>
    <t>LN-102343</t>
  </si>
  <si>
    <t>CUS-202343</t>
  </si>
  <si>
    <t>LN-102344</t>
  </si>
  <si>
    <t>CUS-202344</t>
  </si>
  <si>
    <t>LN-102345</t>
  </si>
  <si>
    <t>CUS-202345</t>
  </si>
  <si>
    <t>LN-102346</t>
  </si>
  <si>
    <t>CUS-202346</t>
  </si>
  <si>
    <t>LN-102347</t>
  </si>
  <si>
    <t>CUS-202347</t>
  </si>
  <si>
    <t>LN-102348</t>
  </si>
  <si>
    <t>CUS-202348</t>
  </si>
  <si>
    <t>LN-102349</t>
  </si>
  <si>
    <t>CUS-202349</t>
  </si>
  <si>
    <t>LN-102350</t>
  </si>
  <si>
    <t>CUS-202350</t>
  </si>
  <si>
    <t>LN-102351</t>
  </si>
  <si>
    <t>CUS-202351</t>
  </si>
  <si>
    <t>LN-102352</t>
  </si>
  <si>
    <t>CUS-202352</t>
  </si>
  <si>
    <t>LN-102353</t>
  </si>
  <si>
    <t>CUS-202353</t>
  </si>
  <si>
    <t>LN-102354</t>
  </si>
  <si>
    <t>CUS-202354</t>
  </si>
  <si>
    <t>LN-102355</t>
  </si>
  <si>
    <t>CUS-202355</t>
  </si>
  <si>
    <t>LN-102356</t>
  </si>
  <si>
    <t>CUS-202356</t>
  </si>
  <si>
    <t>LN-102357</t>
  </si>
  <si>
    <t>CUS-202357</t>
  </si>
  <si>
    <t>LN-102358</t>
  </si>
  <si>
    <t>CUS-202358</t>
  </si>
  <si>
    <t>LN-102359</t>
  </si>
  <si>
    <t>CUS-202359</t>
  </si>
  <si>
    <t>LN-102360</t>
  </si>
  <si>
    <t>CUS-202360</t>
  </si>
  <si>
    <t>LN-102361</t>
  </si>
  <si>
    <t>CUS-202361</t>
  </si>
  <si>
    <t>LN-102362</t>
  </si>
  <si>
    <t>CUS-202362</t>
  </si>
  <si>
    <t>LN-102363</t>
  </si>
  <si>
    <t>CUS-202363</t>
  </si>
  <si>
    <t>LN-102364</t>
  </si>
  <si>
    <t>CUS-202364</t>
  </si>
  <si>
    <t>LN-102365</t>
  </si>
  <si>
    <t>CUS-202365</t>
  </si>
  <si>
    <t>LN-102366</t>
  </si>
  <si>
    <t>CUS-202366</t>
  </si>
  <si>
    <t>LN-102367</t>
  </si>
  <si>
    <t>CUS-202367</t>
  </si>
  <si>
    <t>LN-102368</t>
  </si>
  <si>
    <t>CUS-202368</t>
  </si>
  <si>
    <t>LN-102369</t>
  </si>
  <si>
    <t>CUS-202369</t>
  </si>
  <si>
    <t>LN-102370</t>
  </si>
  <si>
    <t>CUS-202370</t>
  </si>
  <si>
    <t>LN-102371</t>
  </si>
  <si>
    <t>CUS-202371</t>
  </si>
  <si>
    <t>LN-102372</t>
  </si>
  <si>
    <t>CUS-202372</t>
  </si>
  <si>
    <t>LN-102373</t>
  </si>
  <si>
    <t>CUS-202373</t>
  </si>
  <si>
    <t>LN-102374</t>
  </si>
  <si>
    <t>CUS-202374</t>
  </si>
  <si>
    <t>LN-102375</t>
  </si>
  <si>
    <t>CUS-202375</t>
  </si>
  <si>
    <t>LN-102376</t>
  </si>
  <si>
    <t>CUS-202376</t>
  </si>
  <si>
    <t>LN-102377</t>
  </si>
  <si>
    <t>CUS-202377</t>
  </si>
  <si>
    <t>LN-102378</t>
  </si>
  <si>
    <t>CUS-202378</t>
  </si>
  <si>
    <t>LN-102379</t>
  </si>
  <si>
    <t>CUS-202379</t>
  </si>
  <si>
    <t>LN-102380</t>
  </si>
  <si>
    <t>CUS-202380</t>
  </si>
  <si>
    <t>LN-102381</t>
  </si>
  <si>
    <t>CUS-202381</t>
  </si>
  <si>
    <t>LN-102382</t>
  </si>
  <si>
    <t>CUS-202382</t>
  </si>
  <si>
    <t>LN-102383</t>
  </si>
  <si>
    <t>CUS-202383</t>
  </si>
  <si>
    <t>LN-102384</t>
  </si>
  <si>
    <t>CUS-202384</t>
  </si>
  <si>
    <t>LN-102385</t>
  </si>
  <si>
    <t>CUS-202385</t>
  </si>
  <si>
    <t>LN-102386</t>
  </si>
  <si>
    <t>CUS-202386</t>
  </si>
  <si>
    <t>LN-102387</t>
  </si>
  <si>
    <t>CUS-202387</t>
  </si>
  <si>
    <t>LN-102388</t>
  </si>
  <si>
    <t>CUS-202388</t>
  </si>
  <si>
    <t>LN-102389</t>
  </si>
  <si>
    <t>CUS-202389</t>
  </si>
  <si>
    <t>LN-102390</t>
  </si>
  <si>
    <t>CUS-202390</t>
  </si>
  <si>
    <t>LN-102391</t>
  </si>
  <si>
    <t>CUS-202391</t>
  </si>
  <si>
    <t>LN-102392</t>
  </si>
  <si>
    <t>CUS-202392</t>
  </si>
  <si>
    <t>LN-102393</t>
  </si>
  <si>
    <t>CUS-202393</t>
  </si>
  <si>
    <t>LN-102394</t>
  </si>
  <si>
    <t>CUS-202394</t>
  </si>
  <si>
    <t>LN-102395</t>
  </si>
  <si>
    <t>CUS-202395</t>
  </si>
  <si>
    <t>LN-102396</t>
  </si>
  <si>
    <t>CUS-202396</t>
  </si>
  <si>
    <t>LN-102397</t>
  </si>
  <si>
    <t>CUS-202397</t>
  </si>
  <si>
    <t>LN-102398</t>
  </si>
  <si>
    <t>CUS-202398</t>
  </si>
  <si>
    <t>LN-102399</t>
  </si>
  <si>
    <t>CUS-202399</t>
  </si>
  <si>
    <t>LN-102400</t>
  </si>
  <si>
    <t>CUS-202400</t>
  </si>
  <si>
    <t>LN-102401</t>
  </si>
  <si>
    <t>CUS-202401</t>
  </si>
  <si>
    <t>LN-102402</t>
  </si>
  <si>
    <t>CUS-202402</t>
  </si>
  <si>
    <t>LN-102403</t>
  </si>
  <si>
    <t>CUS-202403</t>
  </si>
  <si>
    <t>LN-102404</t>
  </si>
  <si>
    <t>CUS-202404</t>
  </si>
  <si>
    <t>LN-102405</t>
  </si>
  <si>
    <t>CUS-202405</t>
  </si>
  <si>
    <t>LN-102406</t>
  </si>
  <si>
    <t>CUS-202406</t>
  </si>
  <si>
    <t>LN-102407</t>
  </si>
  <si>
    <t>CUS-202407</t>
  </si>
  <si>
    <t>LN-102408</t>
  </si>
  <si>
    <t>CUS-202408</t>
  </si>
  <si>
    <t>LN-102409</t>
  </si>
  <si>
    <t>CUS-202409</t>
  </si>
  <si>
    <t>LN-102410</t>
  </si>
  <si>
    <t>CUS-202410</t>
  </si>
  <si>
    <t>LN-102411</t>
  </si>
  <si>
    <t>CUS-202411</t>
  </si>
  <si>
    <t>LN-102412</t>
  </si>
  <si>
    <t>CUS-202412</t>
  </si>
  <si>
    <t>LN-102413</t>
  </si>
  <si>
    <t>CUS-202413</t>
  </si>
  <si>
    <t>LN-102414</t>
  </si>
  <si>
    <t>CUS-202414</t>
  </si>
  <si>
    <t>LN-102415</t>
  </si>
  <si>
    <t>CUS-202415</t>
  </si>
  <si>
    <t>LN-102416</t>
  </si>
  <si>
    <t>CUS-202416</t>
  </si>
  <si>
    <t>LN-102417</t>
  </si>
  <si>
    <t>CUS-202417</t>
  </si>
  <si>
    <t>LN-102418</t>
  </si>
  <si>
    <t>CUS-202418</t>
  </si>
  <si>
    <t>LN-102419</t>
  </si>
  <si>
    <t>CUS-202419</t>
  </si>
  <si>
    <t>LN-102420</t>
  </si>
  <si>
    <t>CUS-202420</t>
  </si>
  <si>
    <t>LN-102421</t>
  </si>
  <si>
    <t>CUS-202421</t>
  </si>
  <si>
    <t>LN-102422</t>
  </si>
  <si>
    <t>CUS-202422</t>
  </si>
  <si>
    <t>LN-102423</t>
  </si>
  <si>
    <t>CUS-202423</t>
  </si>
  <si>
    <t>LN-102424</t>
  </si>
  <si>
    <t>CUS-202424</t>
  </si>
  <si>
    <t>LN-102425</t>
  </si>
  <si>
    <t>CUS-202425</t>
  </si>
  <si>
    <t>LN-102426</t>
  </si>
  <si>
    <t>CUS-202426</t>
  </si>
  <si>
    <t>LN-102427</t>
  </si>
  <si>
    <t>CUS-202427</t>
  </si>
  <si>
    <t>LN-102428</t>
  </si>
  <si>
    <t>CUS-202428</t>
  </si>
  <si>
    <t>LN-102429</t>
  </si>
  <si>
    <t>CUS-202429</t>
  </si>
  <si>
    <t>LN-102430</t>
  </si>
  <si>
    <t>CUS-202430</t>
  </si>
  <si>
    <t>LN-102431</t>
  </si>
  <si>
    <t>CUS-202431</t>
  </si>
  <si>
    <t>LN-102432</t>
  </si>
  <si>
    <t>CUS-202432</t>
  </si>
  <si>
    <t>LN-102433</t>
  </si>
  <si>
    <t>CUS-202433</t>
  </si>
  <si>
    <t>LN-102434</t>
  </si>
  <si>
    <t>CUS-202434</t>
  </si>
  <si>
    <t>LN-102435</t>
  </si>
  <si>
    <t>CUS-202435</t>
  </si>
  <si>
    <t>LN-102436</t>
  </si>
  <si>
    <t>CUS-202436</t>
  </si>
  <si>
    <t>LN-102437</t>
  </si>
  <si>
    <t>CUS-202437</t>
  </si>
  <si>
    <t>LN-102438</t>
  </si>
  <si>
    <t>CUS-202438</t>
  </si>
  <si>
    <t>LN-102439</t>
  </si>
  <si>
    <t>CUS-202439</t>
  </si>
  <si>
    <t>LN-102440</t>
  </si>
  <si>
    <t>CUS-202440</t>
  </si>
  <si>
    <t>LN-102441</t>
  </si>
  <si>
    <t>CUS-202441</t>
  </si>
  <si>
    <t>LN-102442</t>
  </si>
  <si>
    <t>CUS-202442</t>
  </si>
  <si>
    <t>LN-102443</t>
  </si>
  <si>
    <t>CUS-202443</t>
  </si>
  <si>
    <t>LN-102444</t>
  </si>
  <si>
    <t>CUS-202444</t>
  </si>
  <si>
    <t>LN-102445</t>
  </si>
  <si>
    <t>CUS-202445</t>
  </si>
  <si>
    <t>LN-102446</t>
  </si>
  <si>
    <t>CUS-202446</t>
  </si>
  <si>
    <t>LN-102447</t>
  </si>
  <si>
    <t>CUS-202447</t>
  </si>
  <si>
    <t>LN-102448</t>
  </si>
  <si>
    <t>CUS-202448</t>
  </si>
  <si>
    <t>LN-102449</t>
  </si>
  <si>
    <t>CUS-202449</t>
  </si>
  <si>
    <t>LN-102450</t>
  </si>
  <si>
    <t>CUS-202450</t>
  </si>
  <si>
    <t>LN-102451</t>
  </si>
  <si>
    <t>CUS-202451</t>
  </si>
  <si>
    <t>LN-102452</t>
  </si>
  <si>
    <t>CUS-202452</t>
  </si>
  <si>
    <t>LN-102453</t>
  </si>
  <si>
    <t>CUS-202453</t>
  </si>
  <si>
    <t>LN-102454</t>
  </si>
  <si>
    <t>CUS-202454</t>
  </si>
  <si>
    <t>LN-102455</t>
  </si>
  <si>
    <t>CUS-202455</t>
  </si>
  <si>
    <t>LN-102456</t>
  </si>
  <si>
    <t>CUS-202456</t>
  </si>
  <si>
    <t>LN-102457</t>
  </si>
  <si>
    <t>CUS-202457</t>
  </si>
  <si>
    <t>LN-102458</t>
  </si>
  <si>
    <t>CUS-202458</t>
  </si>
  <si>
    <t>LN-102459</t>
  </si>
  <si>
    <t>CUS-202459</t>
  </si>
  <si>
    <t>LN-102460</t>
  </si>
  <si>
    <t>CUS-202460</t>
  </si>
  <si>
    <t>LN-102461</t>
  </si>
  <si>
    <t>CUS-202461</t>
  </si>
  <si>
    <t>LN-102462</t>
  </si>
  <si>
    <t>CUS-202462</t>
  </si>
  <si>
    <t>LN-102463</t>
  </si>
  <si>
    <t>CUS-202463</t>
  </si>
  <si>
    <t>LN-102464</t>
  </si>
  <si>
    <t>CUS-202464</t>
  </si>
  <si>
    <t>LN-102465</t>
  </si>
  <si>
    <t>CUS-202465</t>
  </si>
  <si>
    <t>LN-102466</t>
  </si>
  <si>
    <t>CUS-202466</t>
  </si>
  <si>
    <t>LN-102467</t>
  </si>
  <si>
    <t>CUS-202467</t>
  </si>
  <si>
    <t>LN-102468</t>
  </si>
  <si>
    <t>CUS-202468</t>
  </si>
  <si>
    <t>LN-102469</t>
  </si>
  <si>
    <t>CUS-202469</t>
  </si>
  <si>
    <t>LN-102470</t>
  </si>
  <si>
    <t>CUS-202470</t>
  </si>
  <si>
    <t>LN-102471</t>
  </si>
  <si>
    <t>CUS-202471</t>
  </si>
  <si>
    <t>LN-102472</t>
  </si>
  <si>
    <t>CUS-202472</t>
  </si>
  <si>
    <t>LN-102473</t>
  </si>
  <si>
    <t>CUS-202473</t>
  </si>
  <si>
    <t>LN-102474</t>
  </si>
  <si>
    <t>CUS-202474</t>
  </si>
  <si>
    <t>LN-102475</t>
  </si>
  <si>
    <t>CUS-202475</t>
  </si>
  <si>
    <t>LN-102476</t>
  </si>
  <si>
    <t>CUS-202476</t>
  </si>
  <si>
    <t>LN-102477</t>
  </si>
  <si>
    <t>CUS-202477</t>
  </si>
  <si>
    <t>LN-102478</t>
  </si>
  <si>
    <t>CUS-202478</t>
  </si>
  <si>
    <t>LN-102479</t>
  </si>
  <si>
    <t>CUS-202479</t>
  </si>
  <si>
    <t>LN-102480</t>
  </si>
  <si>
    <t>CUS-202480</t>
  </si>
  <si>
    <t>LN-102481</t>
  </si>
  <si>
    <t>CUS-202481</t>
  </si>
  <si>
    <t>LN-102482</t>
  </si>
  <si>
    <t>CUS-202482</t>
  </si>
  <si>
    <t>LN-102483</t>
  </si>
  <si>
    <t>CUS-202483</t>
  </si>
  <si>
    <t>LN-102484</t>
  </si>
  <si>
    <t>CUS-202484</t>
  </si>
  <si>
    <t>LN-102485</t>
  </si>
  <si>
    <t>CUS-202485</t>
  </si>
  <si>
    <t>LN-102486</t>
  </si>
  <si>
    <t>CUS-202486</t>
  </si>
  <si>
    <t>LN-102487</t>
  </si>
  <si>
    <t>CUS-202487</t>
  </si>
  <si>
    <t>LN-102488</t>
  </si>
  <si>
    <t>CUS-202488</t>
  </si>
  <si>
    <t>LN-102489</t>
  </si>
  <si>
    <t>CUS-202489</t>
  </si>
  <si>
    <t>LN-102490</t>
  </si>
  <si>
    <t>CUS-202490</t>
  </si>
  <si>
    <t>LN-102491</t>
  </si>
  <si>
    <t>CUS-202491</t>
  </si>
  <si>
    <t>LN-102492</t>
  </si>
  <si>
    <t>CUS-202492</t>
  </si>
  <si>
    <t>LN-102493</t>
  </si>
  <si>
    <t>CUS-202493</t>
  </si>
  <si>
    <t>LN-102494</t>
  </si>
  <si>
    <t>CUS-202494</t>
  </si>
  <si>
    <t>LN-102495</t>
  </si>
  <si>
    <t>CUS-202495</t>
  </si>
  <si>
    <t>LN-102496</t>
  </si>
  <si>
    <t>CUS-202496</t>
  </si>
  <si>
    <t>LN-102497</t>
  </si>
  <si>
    <t>CUS-202497</t>
  </si>
  <si>
    <t>LN-102498</t>
  </si>
  <si>
    <t>CUS-202498</t>
  </si>
  <si>
    <t>LN-102499</t>
  </si>
  <si>
    <t>CUS-202499</t>
  </si>
  <si>
    <t>LN-102500</t>
  </si>
  <si>
    <t>CUS-202500</t>
  </si>
  <si>
    <t>LN-102501</t>
  </si>
  <si>
    <t>CUS-202501</t>
  </si>
  <si>
    <t>LN-102502</t>
  </si>
  <si>
    <t>CUS-202502</t>
  </si>
  <si>
    <t>LN-102503</t>
  </si>
  <si>
    <t>CUS-202503</t>
  </si>
  <si>
    <t>LN-102504</t>
  </si>
  <si>
    <t>CUS-202504</t>
  </si>
  <si>
    <t>LN-102505</t>
  </si>
  <si>
    <t>CUS-202505</t>
  </si>
  <si>
    <t>LN-102506</t>
  </si>
  <si>
    <t>CUS-202506</t>
  </si>
  <si>
    <t>LN-102507</t>
  </si>
  <si>
    <t>CUS-202507</t>
  </si>
  <si>
    <t>LN-102508</t>
  </si>
  <si>
    <t>CUS-202508</t>
  </si>
  <si>
    <t>LN-102509</t>
  </si>
  <si>
    <t>CUS-202509</t>
  </si>
  <si>
    <t>LN-102510</t>
  </si>
  <si>
    <t>CUS-202510</t>
  </si>
  <si>
    <t>LN-102511</t>
  </si>
  <si>
    <t>CUS-202511</t>
  </si>
  <si>
    <t>LN-102512</t>
  </si>
  <si>
    <t>CUS-202512</t>
  </si>
  <si>
    <t>LN-102513</t>
  </si>
  <si>
    <t>CUS-202513</t>
  </si>
  <si>
    <t>LN-102514</t>
  </si>
  <si>
    <t>CUS-202514</t>
  </si>
  <si>
    <t>LN-102515</t>
  </si>
  <si>
    <t>CUS-202515</t>
  </si>
  <si>
    <t>LN-102516</t>
  </si>
  <si>
    <t>CUS-202516</t>
  </si>
  <si>
    <t>LN-102517</t>
  </si>
  <si>
    <t>CUS-202517</t>
  </si>
  <si>
    <t>LN-102518</t>
  </si>
  <si>
    <t>CUS-202518</t>
  </si>
  <si>
    <t>LN-102519</t>
  </si>
  <si>
    <t>CUS-202519</t>
  </si>
  <si>
    <t>LN-102520</t>
  </si>
  <si>
    <t>CUS-202520</t>
  </si>
  <si>
    <t>LN-102521</t>
  </si>
  <si>
    <t>CUS-202521</t>
  </si>
  <si>
    <t>LN-102522</t>
  </si>
  <si>
    <t>CUS-202522</t>
  </si>
  <si>
    <t>LN-102523</t>
  </si>
  <si>
    <t>CUS-202523</t>
  </si>
  <si>
    <t>LN-102524</t>
  </si>
  <si>
    <t>CUS-202524</t>
  </si>
  <si>
    <t>LN-102525</t>
  </si>
  <si>
    <t>CUS-202525</t>
  </si>
  <si>
    <t>LN-102526</t>
  </si>
  <si>
    <t>CUS-202526</t>
  </si>
  <si>
    <t>LN-102527</t>
  </si>
  <si>
    <t>CUS-202527</t>
  </si>
  <si>
    <t>LN-102528</t>
  </si>
  <si>
    <t>CUS-202528</t>
  </si>
  <si>
    <t>LN-102529</t>
  </si>
  <si>
    <t>CUS-202529</t>
  </si>
  <si>
    <t>LN-102530</t>
  </si>
  <si>
    <t>CUS-202530</t>
  </si>
  <si>
    <t>LN-102531</t>
  </si>
  <si>
    <t>CUS-202531</t>
  </si>
  <si>
    <t>LN-102532</t>
  </si>
  <si>
    <t>CUS-202532</t>
  </si>
  <si>
    <t>LN-102533</t>
  </si>
  <si>
    <t>CUS-202533</t>
  </si>
  <si>
    <t>LN-102534</t>
  </si>
  <si>
    <t>CUS-202534</t>
  </si>
  <si>
    <t>LN-102535</t>
  </si>
  <si>
    <t>CUS-202535</t>
  </si>
  <si>
    <t>LN-102536</t>
  </si>
  <si>
    <t>CUS-202536</t>
  </si>
  <si>
    <t>LN-102537</t>
  </si>
  <si>
    <t>CUS-202537</t>
  </si>
  <si>
    <t>LN-102538</t>
  </si>
  <si>
    <t>CUS-202538</t>
  </si>
  <si>
    <t>LN-102539</t>
  </si>
  <si>
    <t>CUS-202539</t>
  </si>
  <si>
    <t>LN-102540</t>
  </si>
  <si>
    <t>CUS-202540</t>
  </si>
  <si>
    <t>LN-102541</t>
  </si>
  <si>
    <t>CUS-202541</t>
  </si>
  <si>
    <t>LN-102542</t>
  </si>
  <si>
    <t>CUS-202542</t>
  </si>
  <si>
    <t>LN-102543</t>
  </si>
  <si>
    <t>CUS-202543</t>
  </si>
  <si>
    <t>LN-102544</t>
  </si>
  <si>
    <t>CUS-202544</t>
  </si>
  <si>
    <t>LN-102545</t>
  </si>
  <si>
    <t>CUS-202545</t>
  </si>
  <si>
    <t>LN-102546</t>
  </si>
  <si>
    <t>CUS-202546</t>
  </si>
  <si>
    <t>LN-102547</t>
  </si>
  <si>
    <t>CUS-202547</t>
  </si>
  <si>
    <t>LN-102548</t>
  </si>
  <si>
    <t>CUS-202548</t>
  </si>
  <si>
    <t>LN-102549</t>
  </si>
  <si>
    <t>CUS-202549</t>
  </si>
  <si>
    <t>LN-102550</t>
  </si>
  <si>
    <t>CUS-202550</t>
  </si>
  <si>
    <t>LN-102551</t>
  </si>
  <si>
    <t>CUS-202551</t>
  </si>
  <si>
    <t>LN-102552</t>
  </si>
  <si>
    <t>CUS-202552</t>
  </si>
  <si>
    <t>LN-102553</t>
  </si>
  <si>
    <t>CUS-202553</t>
  </si>
  <si>
    <t>LN-102554</t>
  </si>
  <si>
    <t>CUS-202554</t>
  </si>
  <si>
    <t>LN-102555</t>
  </si>
  <si>
    <t>CUS-202555</t>
  </si>
  <si>
    <t>LN-102556</t>
  </si>
  <si>
    <t>CUS-202556</t>
  </si>
  <si>
    <t>LN-102557</t>
  </si>
  <si>
    <t>CUS-202557</t>
  </si>
  <si>
    <t>LN-102558</t>
  </si>
  <si>
    <t>CUS-202558</t>
  </si>
  <si>
    <t>LN-102559</t>
  </si>
  <si>
    <t>CUS-202559</t>
  </si>
  <si>
    <t>LN-102560</t>
  </si>
  <si>
    <t>CUS-202560</t>
  </si>
  <si>
    <t>LN-102561</t>
  </si>
  <si>
    <t>CUS-202561</t>
  </si>
  <si>
    <t>LN-102562</t>
  </si>
  <si>
    <t>CUS-202562</t>
  </si>
  <si>
    <t>LN-102563</t>
  </si>
  <si>
    <t>CUS-202563</t>
  </si>
  <si>
    <t>LN-102564</t>
  </si>
  <si>
    <t>CUS-202564</t>
  </si>
  <si>
    <t>LN-102565</t>
  </si>
  <si>
    <t>CUS-202565</t>
  </si>
  <si>
    <t>LN-102566</t>
  </si>
  <si>
    <t>CUS-202566</t>
  </si>
  <si>
    <t>LN-102567</t>
  </si>
  <si>
    <t>CUS-202567</t>
  </si>
  <si>
    <t>LN-102568</t>
  </si>
  <si>
    <t>CUS-202568</t>
  </si>
  <si>
    <t>LN-102569</t>
  </si>
  <si>
    <t>CUS-202569</t>
  </si>
  <si>
    <t>LN-102570</t>
  </si>
  <si>
    <t>CUS-202570</t>
  </si>
  <si>
    <t>LN-102571</t>
  </si>
  <si>
    <t>CUS-202571</t>
  </si>
  <si>
    <t>LN-102572</t>
  </si>
  <si>
    <t>CUS-202572</t>
  </si>
  <si>
    <t>LN-102573</t>
  </si>
  <si>
    <t>CUS-202573</t>
  </si>
  <si>
    <t>LN-102574</t>
  </si>
  <si>
    <t>CUS-202574</t>
  </si>
  <si>
    <t>LN-102575</t>
  </si>
  <si>
    <t>CUS-202575</t>
  </si>
  <si>
    <t>LN-102576</t>
  </si>
  <si>
    <t>CUS-202576</t>
  </si>
  <si>
    <t>LN-102577</t>
  </si>
  <si>
    <t>CUS-202577</t>
  </si>
  <si>
    <t>LN-102578</t>
  </si>
  <si>
    <t>CUS-202578</t>
  </si>
  <si>
    <t>LN-102579</t>
  </si>
  <si>
    <t>CUS-202579</t>
  </si>
  <si>
    <t>LN-102580</t>
  </si>
  <si>
    <t>CUS-202580</t>
  </si>
  <si>
    <t>LN-102581</t>
  </si>
  <si>
    <t>CUS-202581</t>
  </si>
  <si>
    <t>LN-102582</t>
  </si>
  <si>
    <t>CUS-202582</t>
  </si>
  <si>
    <t>LN-102583</t>
  </si>
  <si>
    <t>CUS-202583</t>
  </si>
  <si>
    <t>LN-102584</t>
  </si>
  <si>
    <t>CUS-202584</t>
  </si>
  <si>
    <t>LN-102585</t>
  </si>
  <si>
    <t>CUS-202585</t>
  </si>
  <si>
    <t>LN-102586</t>
  </si>
  <si>
    <t>CUS-202586</t>
  </si>
  <si>
    <t>LN-102587</t>
  </si>
  <si>
    <t>CUS-202587</t>
  </si>
  <si>
    <t>LN-102588</t>
  </si>
  <si>
    <t>CUS-202588</t>
  </si>
  <si>
    <t>LN-102589</t>
  </si>
  <si>
    <t>CUS-202589</t>
  </si>
  <si>
    <t>LN-102590</t>
  </si>
  <si>
    <t>CUS-202590</t>
  </si>
  <si>
    <t>LN-102591</t>
  </si>
  <si>
    <t>CUS-202591</t>
  </si>
  <si>
    <t>LN-102592</t>
  </si>
  <si>
    <t>CUS-202592</t>
  </si>
  <si>
    <t>LN-102593</t>
  </si>
  <si>
    <t>CUS-202593</t>
  </si>
  <si>
    <t>LN-102594</t>
  </si>
  <si>
    <t>CUS-202594</t>
  </si>
  <si>
    <t>LN-102595</t>
  </si>
  <si>
    <t>CUS-202595</t>
  </si>
  <si>
    <t>LN-102596</t>
  </si>
  <si>
    <t>CUS-202596</t>
  </si>
  <si>
    <t>LN-102597</t>
  </si>
  <si>
    <t>CUS-202597</t>
  </si>
  <si>
    <t>LN-102598</t>
  </si>
  <si>
    <t>CUS-202598</t>
  </si>
  <si>
    <t>LN-102599</t>
  </si>
  <si>
    <t>CUS-202599</t>
  </si>
  <si>
    <t>LN-102600</t>
  </si>
  <si>
    <t>CUS-202600</t>
  </si>
  <si>
    <t>LN-102601</t>
  </si>
  <si>
    <t>CUS-202601</t>
  </si>
  <si>
    <t>LN-102602</t>
  </si>
  <si>
    <t>CUS-202602</t>
  </si>
  <si>
    <t>LN-102603</t>
  </si>
  <si>
    <t>CUS-202603</t>
  </si>
  <si>
    <t>LN-102604</t>
  </si>
  <si>
    <t>CUS-202604</t>
  </si>
  <si>
    <t>LN-102605</t>
  </si>
  <si>
    <t>CUS-202605</t>
  </si>
  <si>
    <t>LN-102606</t>
  </si>
  <si>
    <t>CUS-202606</t>
  </si>
  <si>
    <t>LN-102607</t>
  </si>
  <si>
    <t>CUS-202607</t>
  </si>
  <si>
    <t>LN-102608</t>
  </si>
  <si>
    <t>CUS-202608</t>
  </si>
  <si>
    <t>LN-102609</t>
  </si>
  <si>
    <t>CUS-202609</t>
  </si>
  <si>
    <t>LN-102610</t>
  </si>
  <si>
    <t>CUS-202610</t>
  </si>
  <si>
    <t>LN-102611</t>
  </si>
  <si>
    <t>CUS-202611</t>
  </si>
  <si>
    <t>LN-102612</t>
  </si>
  <si>
    <t>CUS-202612</t>
  </si>
  <si>
    <t>LN-102613</t>
  </si>
  <si>
    <t>CUS-202613</t>
  </si>
  <si>
    <t>LN-102614</t>
  </si>
  <si>
    <t>CUS-202614</t>
  </si>
  <si>
    <t>LN-102615</t>
  </si>
  <si>
    <t>CUS-202615</t>
  </si>
  <si>
    <t>LN-102616</t>
  </si>
  <si>
    <t>CUS-202616</t>
  </si>
  <si>
    <t>LN-102617</t>
  </si>
  <si>
    <t>CUS-202617</t>
  </si>
  <si>
    <t>LN-102618</t>
  </si>
  <si>
    <t>CUS-202618</t>
  </si>
  <si>
    <t>LN-102619</t>
  </si>
  <si>
    <t>CUS-202619</t>
  </si>
  <si>
    <t>LN-102620</t>
  </si>
  <si>
    <t>CUS-202620</t>
  </si>
  <si>
    <t>LN-102621</t>
  </si>
  <si>
    <t>CUS-202621</t>
  </si>
  <si>
    <t>LN-102622</t>
  </si>
  <si>
    <t>CUS-202622</t>
  </si>
  <si>
    <t>LN-102623</t>
  </si>
  <si>
    <t>CUS-202623</t>
  </si>
  <si>
    <t>LN-102624</t>
  </si>
  <si>
    <t>CUS-202624</t>
  </si>
  <si>
    <t>LN-102625</t>
  </si>
  <si>
    <t>CUS-202625</t>
  </si>
  <si>
    <t>LN-102626</t>
  </si>
  <si>
    <t>CUS-202626</t>
  </si>
  <si>
    <t>LN-102627</t>
  </si>
  <si>
    <t>CUS-202627</t>
  </si>
  <si>
    <t>LN-102628</t>
  </si>
  <si>
    <t>CUS-202628</t>
  </si>
  <si>
    <t>LN-102629</t>
  </si>
  <si>
    <t>CUS-202629</t>
  </si>
  <si>
    <t>LN-102630</t>
  </si>
  <si>
    <t>CUS-202630</t>
  </si>
  <si>
    <t>LN-102631</t>
  </si>
  <si>
    <t>CUS-202631</t>
  </si>
  <si>
    <t>LN-102632</t>
  </si>
  <si>
    <t>CUS-202632</t>
  </si>
  <si>
    <t>LN-102633</t>
  </si>
  <si>
    <t>CUS-202633</t>
  </si>
  <si>
    <t>LN-102634</t>
  </si>
  <si>
    <t>CUS-202634</t>
  </si>
  <si>
    <t>LN-102635</t>
  </si>
  <si>
    <t>CUS-202635</t>
  </si>
  <si>
    <t>LN-102636</t>
  </si>
  <si>
    <t>CUS-202636</t>
  </si>
  <si>
    <t>LN-102637</t>
  </si>
  <si>
    <t>CUS-202637</t>
  </si>
  <si>
    <t>LN-102638</t>
  </si>
  <si>
    <t>CUS-202638</t>
  </si>
  <si>
    <t>LN-102639</t>
  </si>
  <si>
    <t>CUS-202639</t>
  </si>
  <si>
    <t>LN-102640</t>
  </si>
  <si>
    <t>CUS-202640</t>
  </si>
  <si>
    <t>LN-102641</t>
  </si>
  <si>
    <t>CUS-202641</t>
  </si>
  <si>
    <t>LN-102642</t>
  </si>
  <si>
    <t>CUS-202642</t>
  </si>
  <si>
    <t>LN-102643</t>
  </si>
  <si>
    <t>CUS-202643</t>
  </si>
  <si>
    <t>LN-102644</t>
  </si>
  <si>
    <t>CUS-202644</t>
  </si>
  <si>
    <t>LN-102645</t>
  </si>
  <si>
    <t>CUS-202645</t>
  </si>
  <si>
    <t>LN-102646</t>
  </si>
  <si>
    <t>CUS-202646</t>
  </si>
  <si>
    <t>LN-102647</t>
  </si>
  <si>
    <t>CUS-202647</t>
  </si>
  <si>
    <t>LN-102648</t>
  </si>
  <si>
    <t>CUS-202648</t>
  </si>
  <si>
    <t>LN-102649</t>
  </si>
  <si>
    <t>CUS-202649</t>
  </si>
  <si>
    <t>LN-102650</t>
  </si>
  <si>
    <t>CUS-202650</t>
  </si>
  <si>
    <t>LN-102651</t>
  </si>
  <si>
    <t>CUS-202651</t>
  </si>
  <si>
    <t>LN-102652</t>
  </si>
  <si>
    <t>CUS-202652</t>
  </si>
  <si>
    <t>LN-102653</t>
  </si>
  <si>
    <t>CUS-202653</t>
  </si>
  <si>
    <t>LN-102654</t>
  </si>
  <si>
    <t>CUS-202654</t>
  </si>
  <si>
    <t>LN-102655</t>
  </si>
  <si>
    <t>CUS-202655</t>
  </si>
  <si>
    <t>LN-102656</t>
  </si>
  <si>
    <t>CUS-202656</t>
  </si>
  <si>
    <t>LN-102657</t>
  </si>
  <si>
    <t>CUS-202657</t>
  </si>
  <si>
    <t>LN-102658</t>
  </si>
  <si>
    <t>CUS-202658</t>
  </si>
  <si>
    <t>LN-102659</t>
  </si>
  <si>
    <t>CUS-202659</t>
  </si>
  <si>
    <t>LN-102660</t>
  </si>
  <si>
    <t>CUS-202660</t>
  </si>
  <si>
    <t>LN-102661</t>
  </si>
  <si>
    <t>CUS-202661</t>
  </si>
  <si>
    <t>LN-102662</t>
  </si>
  <si>
    <t>CUS-202662</t>
  </si>
  <si>
    <t>LN-102663</t>
  </si>
  <si>
    <t>CUS-202663</t>
  </si>
  <si>
    <t>LN-102664</t>
  </si>
  <si>
    <t>CUS-202664</t>
  </si>
  <si>
    <t>LN-102665</t>
  </si>
  <si>
    <t>CUS-202665</t>
  </si>
  <si>
    <t>LN-102666</t>
  </si>
  <si>
    <t>CUS-202666</t>
  </si>
  <si>
    <t>LN-102667</t>
  </si>
  <si>
    <t>CUS-202667</t>
  </si>
  <si>
    <t>LN-102668</t>
  </si>
  <si>
    <t>CUS-202668</t>
  </si>
  <si>
    <t>LN-102669</t>
  </si>
  <si>
    <t>CUS-202669</t>
  </si>
  <si>
    <t>LN-102670</t>
  </si>
  <si>
    <t>CUS-202670</t>
  </si>
  <si>
    <t>LN-102671</t>
  </si>
  <si>
    <t>CUS-202671</t>
  </si>
  <si>
    <t>LN-102672</t>
  </si>
  <si>
    <t>CUS-202672</t>
  </si>
  <si>
    <t>LN-102673</t>
  </si>
  <si>
    <t>CUS-202673</t>
  </si>
  <si>
    <t>LN-102674</t>
  </si>
  <si>
    <t>CUS-202674</t>
  </si>
  <si>
    <t>LN-102675</t>
  </si>
  <si>
    <t>CUS-202675</t>
  </si>
  <si>
    <t>LN-102676</t>
  </si>
  <si>
    <t>CUS-202676</t>
  </si>
  <si>
    <t>LN-102677</t>
  </si>
  <si>
    <t>CUS-202677</t>
  </si>
  <si>
    <t>LN-102678</t>
  </si>
  <si>
    <t>CUS-202678</t>
  </si>
  <si>
    <t>LN-102679</t>
  </si>
  <si>
    <t>CUS-202679</t>
  </si>
  <si>
    <t>LN-102680</t>
  </si>
  <si>
    <t>CUS-202680</t>
  </si>
  <si>
    <t>LN-102681</t>
  </si>
  <si>
    <t>CUS-202681</t>
  </si>
  <si>
    <t>LN-102682</t>
  </si>
  <si>
    <t>CUS-202682</t>
  </si>
  <si>
    <t>LN-102683</t>
  </si>
  <si>
    <t>CUS-202683</t>
  </si>
  <si>
    <t>LN-102684</t>
  </si>
  <si>
    <t>CUS-202684</t>
  </si>
  <si>
    <t>LN-102685</t>
  </si>
  <si>
    <t>CUS-202685</t>
  </si>
  <si>
    <t>LN-102686</t>
  </si>
  <si>
    <t>CUS-202686</t>
  </si>
  <si>
    <t>LN-102687</t>
  </si>
  <si>
    <t>CUS-202687</t>
  </si>
  <si>
    <t>LN-102688</t>
  </si>
  <si>
    <t>CUS-202688</t>
  </si>
  <si>
    <t>LN-102689</t>
  </si>
  <si>
    <t>CUS-202689</t>
  </si>
  <si>
    <t>LN-102690</t>
  </si>
  <si>
    <t>CUS-202690</t>
  </si>
  <si>
    <t>LN-102691</t>
  </si>
  <si>
    <t>CUS-202691</t>
  </si>
  <si>
    <t>LN-102692</t>
  </si>
  <si>
    <t>CUS-202692</t>
  </si>
  <si>
    <t>LN-102693</t>
  </si>
  <si>
    <t>CUS-202693</t>
  </si>
  <si>
    <t>LN-102694</t>
  </si>
  <si>
    <t>CUS-202694</t>
  </si>
  <si>
    <t>LN-102695</t>
  </si>
  <si>
    <t>CUS-202695</t>
  </si>
  <si>
    <t>LN-102696</t>
  </si>
  <si>
    <t>CUS-202696</t>
  </si>
  <si>
    <t>LN-102697</t>
  </si>
  <si>
    <t>CUS-202697</t>
  </si>
  <si>
    <t>LN-102698</t>
  </si>
  <si>
    <t>CUS-202698</t>
  </si>
  <si>
    <t>LN-102699</t>
  </si>
  <si>
    <t>CUS-202699</t>
  </si>
  <si>
    <t>LN-102700</t>
  </si>
  <si>
    <t>CUS-202700</t>
  </si>
  <si>
    <t>LN-102701</t>
  </si>
  <si>
    <t>CUS-202701</t>
  </si>
  <si>
    <t>LN-102702</t>
  </si>
  <si>
    <t>CUS-202702</t>
  </si>
  <si>
    <t>LN-102703</t>
  </si>
  <si>
    <t>CUS-202703</t>
  </si>
  <si>
    <t>LN-102704</t>
  </si>
  <si>
    <t>CUS-202704</t>
  </si>
  <si>
    <t>LN-102705</t>
  </si>
  <si>
    <t>CUS-202705</t>
  </si>
  <si>
    <t>LN-102706</t>
  </si>
  <si>
    <t>CUS-202706</t>
  </si>
  <si>
    <t>LN-102707</t>
  </si>
  <si>
    <t>CUS-202707</t>
  </si>
  <si>
    <t>LN-102708</t>
  </si>
  <si>
    <t>CUS-202708</t>
  </si>
  <si>
    <t>LN-102709</t>
  </si>
  <si>
    <t>CUS-202709</t>
  </si>
  <si>
    <t>LN-102710</t>
  </si>
  <si>
    <t>CUS-202710</t>
  </si>
  <si>
    <t>LN-102711</t>
  </si>
  <si>
    <t>CUS-202711</t>
  </si>
  <si>
    <t>LN-102712</t>
  </si>
  <si>
    <t>CUS-202712</t>
  </si>
  <si>
    <t>LN-102713</t>
  </si>
  <si>
    <t>CUS-202713</t>
  </si>
  <si>
    <t>LN-102714</t>
  </si>
  <si>
    <t>CUS-202714</t>
  </si>
  <si>
    <t>LN-102715</t>
  </si>
  <si>
    <t>CUS-202715</t>
  </si>
  <si>
    <t>LN-102716</t>
  </si>
  <si>
    <t>CUS-202716</t>
  </si>
  <si>
    <t>LN-102717</t>
  </si>
  <si>
    <t>CUS-202717</t>
  </si>
  <si>
    <t>LN-102718</t>
  </si>
  <si>
    <t>CUS-202718</t>
  </si>
  <si>
    <t>LN-102719</t>
  </si>
  <si>
    <t>CUS-202719</t>
  </si>
  <si>
    <t>LN-102720</t>
  </si>
  <si>
    <t>CUS-202720</t>
  </si>
  <si>
    <t>LN-102721</t>
  </si>
  <si>
    <t>CUS-202721</t>
  </si>
  <si>
    <t>LN-102722</t>
  </si>
  <si>
    <t>CUS-202722</t>
  </si>
  <si>
    <t>LN-102723</t>
  </si>
  <si>
    <t>CUS-202723</t>
  </si>
  <si>
    <t>LN-102724</t>
  </si>
  <si>
    <t>CUS-202724</t>
  </si>
  <si>
    <t>LN-102725</t>
  </si>
  <si>
    <t>CUS-202725</t>
  </si>
  <si>
    <t>LN-102726</t>
  </si>
  <si>
    <t>CUS-202726</t>
  </si>
  <si>
    <t>LN-102727</t>
  </si>
  <si>
    <t>CUS-202727</t>
  </si>
  <si>
    <t>LN-102728</t>
  </si>
  <si>
    <t>CUS-202728</t>
  </si>
  <si>
    <t>LN-102729</t>
  </si>
  <si>
    <t>CUS-202729</t>
  </si>
  <si>
    <t>LN-102730</t>
  </si>
  <si>
    <t>CUS-202730</t>
  </si>
  <si>
    <t>LN-102731</t>
  </si>
  <si>
    <t>CUS-202731</t>
  </si>
  <si>
    <t>LN-102732</t>
  </si>
  <si>
    <t>CUS-202732</t>
  </si>
  <si>
    <t>LN-102733</t>
  </si>
  <si>
    <t>CUS-202733</t>
  </si>
  <si>
    <t>LN-102734</t>
  </si>
  <si>
    <t>CUS-202734</t>
  </si>
  <si>
    <t>LN-102735</t>
  </si>
  <si>
    <t>CUS-202735</t>
  </si>
  <si>
    <t>LN-102736</t>
  </si>
  <si>
    <t>CUS-202736</t>
  </si>
  <si>
    <t>LN-102737</t>
  </si>
  <si>
    <t>CUS-202737</t>
  </si>
  <si>
    <t>LN-102738</t>
  </si>
  <si>
    <t>CUS-202738</t>
  </si>
  <si>
    <t>LN-102739</t>
  </si>
  <si>
    <t>CUS-202739</t>
  </si>
  <si>
    <t>LN-102740</t>
  </si>
  <si>
    <t>CUS-202740</t>
  </si>
  <si>
    <t>LN-102741</t>
  </si>
  <si>
    <t>CUS-202741</t>
  </si>
  <si>
    <t>LN-102742</t>
  </si>
  <si>
    <t>CUS-202742</t>
  </si>
  <si>
    <t>LN-102743</t>
  </si>
  <si>
    <t>CUS-202743</t>
  </si>
  <si>
    <t>LN-102744</t>
  </si>
  <si>
    <t>CUS-202744</t>
  </si>
  <si>
    <t>LN-102745</t>
  </si>
  <si>
    <t>CUS-202745</t>
  </si>
  <si>
    <t>LN-102746</t>
  </si>
  <si>
    <t>CUS-202746</t>
  </si>
  <si>
    <t>LN-102747</t>
  </si>
  <si>
    <t>CUS-202747</t>
  </si>
  <si>
    <t>LN-102748</t>
  </si>
  <si>
    <t>CUS-202748</t>
  </si>
  <si>
    <t>LN-102749</t>
  </si>
  <si>
    <t>CUS-202749</t>
  </si>
  <si>
    <t>LN-102750</t>
  </si>
  <si>
    <t>CUS-202750</t>
  </si>
  <si>
    <t>LN-102751</t>
  </si>
  <si>
    <t>CUS-202751</t>
  </si>
  <si>
    <t>LN-102752</t>
  </si>
  <si>
    <t>CUS-202752</t>
  </si>
  <si>
    <t>LN-102753</t>
  </si>
  <si>
    <t>CUS-202753</t>
  </si>
  <si>
    <t>LN-102754</t>
  </si>
  <si>
    <t>CUS-202754</t>
  </si>
  <si>
    <t>LN-102755</t>
  </si>
  <si>
    <t>CUS-202755</t>
  </si>
  <si>
    <t>LN-102756</t>
  </si>
  <si>
    <t>CUS-202756</t>
  </si>
  <si>
    <t>LN-102757</t>
  </si>
  <si>
    <t>CUS-202757</t>
  </si>
  <si>
    <t>LN-102758</t>
  </si>
  <si>
    <t>CUS-202758</t>
  </si>
  <si>
    <t>LN-102759</t>
  </si>
  <si>
    <t>CUS-202759</t>
  </si>
  <si>
    <t>LN-102760</t>
  </si>
  <si>
    <t>CUS-202760</t>
  </si>
  <si>
    <t>LN-102761</t>
  </si>
  <si>
    <t>CUS-202761</t>
  </si>
  <si>
    <t>LN-102762</t>
  </si>
  <si>
    <t>CUS-202762</t>
  </si>
  <si>
    <t>LN-102763</t>
  </si>
  <si>
    <t>CUS-202763</t>
  </si>
  <si>
    <t>LN-102764</t>
  </si>
  <si>
    <t>CUS-202764</t>
  </si>
  <si>
    <t>LN-102765</t>
  </si>
  <si>
    <t>CUS-202765</t>
  </si>
  <si>
    <t>LN-102766</t>
  </si>
  <si>
    <t>CUS-202766</t>
  </si>
  <si>
    <t>LN-102767</t>
  </si>
  <si>
    <t>CUS-202767</t>
  </si>
  <si>
    <t>LN-102768</t>
  </si>
  <si>
    <t>CUS-202768</t>
  </si>
  <si>
    <t>LN-102769</t>
  </si>
  <si>
    <t>CUS-202769</t>
  </si>
  <si>
    <t>LN-102770</t>
  </si>
  <si>
    <t>CUS-202770</t>
  </si>
  <si>
    <t>LN-102771</t>
  </si>
  <si>
    <t>CUS-202771</t>
  </si>
  <si>
    <t>LN-102772</t>
  </si>
  <si>
    <t>CUS-202772</t>
  </si>
  <si>
    <t>LN-102773</t>
  </si>
  <si>
    <t>CUS-202773</t>
  </si>
  <si>
    <t>LN-102774</t>
  </si>
  <si>
    <t>CUS-202774</t>
  </si>
  <si>
    <t>LN-102775</t>
  </si>
  <si>
    <t>CUS-202775</t>
  </si>
  <si>
    <t>LN-102776</t>
  </si>
  <si>
    <t>CUS-202776</t>
  </si>
  <si>
    <t>LN-102777</t>
  </si>
  <si>
    <t>CUS-202777</t>
  </si>
  <si>
    <t>LN-102778</t>
  </si>
  <si>
    <t>CUS-202778</t>
  </si>
  <si>
    <t>LN-102779</t>
  </si>
  <si>
    <t>CUS-202779</t>
  </si>
  <si>
    <t>LN-102780</t>
  </si>
  <si>
    <t>CUS-202780</t>
  </si>
  <si>
    <t>LN-102781</t>
  </si>
  <si>
    <t>CUS-202781</t>
  </si>
  <si>
    <t>LN-102782</t>
  </si>
  <si>
    <t>CUS-202782</t>
  </si>
  <si>
    <t>LN-102783</t>
  </si>
  <si>
    <t>CUS-202783</t>
  </si>
  <si>
    <t>LN-102784</t>
  </si>
  <si>
    <t>CUS-202784</t>
  </si>
  <si>
    <t>LN-102785</t>
  </si>
  <si>
    <t>CUS-202785</t>
  </si>
  <si>
    <t>LN-102786</t>
  </si>
  <si>
    <t>CUS-202786</t>
  </si>
  <si>
    <t>LN-102787</t>
  </si>
  <si>
    <t>CUS-202787</t>
  </si>
  <si>
    <t>LN-102788</t>
  </si>
  <si>
    <t>CUS-202788</t>
  </si>
  <si>
    <t>LN-102789</t>
  </si>
  <si>
    <t>CUS-202789</t>
  </si>
  <si>
    <t>LN-102790</t>
  </si>
  <si>
    <t>CUS-202790</t>
  </si>
  <si>
    <t>LN-102791</t>
  </si>
  <si>
    <t>CUS-202791</t>
  </si>
  <si>
    <t>LN-102792</t>
  </si>
  <si>
    <t>CUS-202792</t>
  </si>
  <si>
    <t>LN-102793</t>
  </si>
  <si>
    <t>CUS-202793</t>
  </si>
  <si>
    <t>LN-102794</t>
  </si>
  <si>
    <t>CUS-202794</t>
  </si>
  <si>
    <t>LN-102795</t>
  </si>
  <si>
    <t>CUS-202795</t>
  </si>
  <si>
    <t>LN-102796</t>
  </si>
  <si>
    <t>CUS-202796</t>
  </si>
  <si>
    <t>LN-102797</t>
  </si>
  <si>
    <t>CUS-202797</t>
  </si>
  <si>
    <t>LN-102798</t>
  </si>
  <si>
    <t>CUS-202798</t>
  </si>
  <si>
    <t>LN-102799</t>
  </si>
  <si>
    <t>CUS-202799</t>
  </si>
  <si>
    <t>LN-102800</t>
  </si>
  <si>
    <t>CUS-202800</t>
  </si>
  <si>
    <t>LN-102801</t>
  </si>
  <si>
    <t>CUS-202801</t>
  </si>
  <si>
    <t>LN-102802</t>
  </si>
  <si>
    <t>CUS-202802</t>
  </si>
  <si>
    <t>LN-102803</t>
  </si>
  <si>
    <t>CUS-202803</t>
  </si>
  <si>
    <t>LN-102804</t>
  </si>
  <si>
    <t>CUS-202804</t>
  </si>
  <si>
    <t>LN-102805</t>
  </si>
  <si>
    <t>CUS-202805</t>
  </si>
  <si>
    <t>LN-102806</t>
  </si>
  <si>
    <t>CUS-202806</t>
  </si>
  <si>
    <t>LN-102807</t>
  </si>
  <si>
    <t>CUS-202807</t>
  </si>
  <si>
    <t>LN-102808</t>
  </si>
  <si>
    <t>CUS-202808</t>
  </si>
  <si>
    <t>LN-102809</t>
  </si>
  <si>
    <t>CUS-202809</t>
  </si>
  <si>
    <t>LN-102810</t>
  </si>
  <si>
    <t>CUS-202810</t>
  </si>
  <si>
    <t>LN-102811</t>
  </si>
  <si>
    <t>CUS-202811</t>
  </si>
  <si>
    <t>LN-102812</t>
  </si>
  <si>
    <t>CUS-202812</t>
  </si>
  <si>
    <t>LN-102813</t>
  </si>
  <si>
    <t>CUS-202813</t>
  </si>
  <si>
    <t>LN-102814</t>
  </si>
  <si>
    <t>CUS-202814</t>
  </si>
  <si>
    <t>LN-102815</t>
  </si>
  <si>
    <t>CUS-202815</t>
  </si>
  <si>
    <t>LN-102816</t>
  </si>
  <si>
    <t>CUS-202816</t>
  </si>
  <si>
    <t>LN-102817</t>
  </si>
  <si>
    <t>CUS-202817</t>
  </si>
  <si>
    <t>LN-102818</t>
  </si>
  <si>
    <t>CUS-202818</t>
  </si>
  <si>
    <t>LN-102819</t>
  </si>
  <si>
    <t>CUS-202819</t>
  </si>
  <si>
    <t>LN-102820</t>
  </si>
  <si>
    <t>CUS-202820</t>
  </si>
  <si>
    <t>LN-102821</t>
  </si>
  <si>
    <t>CUS-202821</t>
  </si>
  <si>
    <t>LN-102822</t>
  </si>
  <si>
    <t>CUS-202822</t>
  </si>
  <si>
    <t>LN-102823</t>
  </si>
  <si>
    <t>CUS-202823</t>
  </si>
  <si>
    <t>LN-102824</t>
  </si>
  <si>
    <t>CUS-202824</t>
  </si>
  <si>
    <t>LN-102825</t>
  </si>
  <si>
    <t>CUS-202825</t>
  </si>
  <si>
    <t>LN-102826</t>
  </si>
  <si>
    <t>CUS-202826</t>
  </si>
  <si>
    <t>LN-102827</t>
  </si>
  <si>
    <t>CUS-202827</t>
  </si>
  <si>
    <t>LN-102828</t>
  </si>
  <si>
    <t>CUS-202828</t>
  </si>
  <si>
    <t>LN-102829</t>
  </si>
  <si>
    <t>CUS-202829</t>
  </si>
  <si>
    <t>LN-102830</t>
  </si>
  <si>
    <t>CUS-202830</t>
  </si>
  <si>
    <t>LN-102831</t>
  </si>
  <si>
    <t>CUS-202831</t>
  </si>
  <si>
    <t>LN-102832</t>
  </si>
  <si>
    <t>CUS-202832</t>
  </si>
  <si>
    <t>LN-102833</t>
  </si>
  <si>
    <t>CUS-202833</t>
  </si>
  <si>
    <t>LN-102834</t>
  </si>
  <si>
    <t>CUS-202834</t>
  </si>
  <si>
    <t>LN-102835</t>
  </si>
  <si>
    <t>CUS-202835</t>
  </si>
  <si>
    <t>LN-102836</t>
  </si>
  <si>
    <t>CUS-202836</t>
  </si>
  <si>
    <t>LN-102837</t>
  </si>
  <si>
    <t>CUS-202837</t>
  </si>
  <si>
    <t>LN-102838</t>
  </si>
  <si>
    <t>CUS-202838</t>
  </si>
  <si>
    <t>LN-102839</t>
  </si>
  <si>
    <t>CUS-202839</t>
  </si>
  <si>
    <t>LN-102840</t>
  </si>
  <si>
    <t>CUS-202840</t>
  </si>
  <si>
    <t>LN-102841</t>
  </si>
  <si>
    <t>CUS-202841</t>
  </si>
  <si>
    <t>LN-102842</t>
  </si>
  <si>
    <t>CUS-202842</t>
  </si>
  <si>
    <t>LN-102843</t>
  </si>
  <si>
    <t>CUS-202843</t>
  </si>
  <si>
    <t>LN-102844</t>
  </si>
  <si>
    <t>CUS-202844</t>
  </si>
  <si>
    <t>LN-102845</t>
  </si>
  <si>
    <t>CUS-202845</t>
  </si>
  <si>
    <t>LN-102846</t>
  </si>
  <si>
    <t>CUS-202846</t>
  </si>
  <si>
    <t>LN-102847</t>
  </si>
  <si>
    <t>CUS-202847</t>
  </si>
  <si>
    <t>LN-102848</t>
  </si>
  <si>
    <t>CUS-202848</t>
  </si>
  <si>
    <t>LN-102849</t>
  </si>
  <si>
    <t>CUS-202849</t>
  </si>
  <si>
    <t>LN-102850</t>
  </si>
  <si>
    <t>CUS-202850</t>
  </si>
  <si>
    <t>LN-102851</t>
  </si>
  <si>
    <t>CUS-202851</t>
  </si>
  <si>
    <t>LN-102852</t>
  </si>
  <si>
    <t>CUS-202852</t>
  </si>
  <si>
    <t>LN-102853</t>
  </si>
  <si>
    <t>CUS-202853</t>
  </si>
  <si>
    <t>LN-102854</t>
  </si>
  <si>
    <t>CUS-202854</t>
  </si>
  <si>
    <t>LN-102855</t>
  </si>
  <si>
    <t>CUS-202855</t>
  </si>
  <si>
    <t>LN-102856</t>
  </si>
  <si>
    <t>CUS-202856</t>
  </si>
  <si>
    <t>LN-102857</t>
  </si>
  <si>
    <t>CUS-202857</t>
  </si>
  <si>
    <t>LN-102858</t>
  </si>
  <si>
    <t>CUS-202858</t>
  </si>
  <si>
    <t>LN-102859</t>
  </si>
  <si>
    <t>CUS-202859</t>
  </si>
  <si>
    <t>LN-102860</t>
  </si>
  <si>
    <t>CUS-202860</t>
  </si>
  <si>
    <t>LN-102861</t>
  </si>
  <si>
    <t>CUS-202861</t>
  </si>
  <si>
    <t>LN-102862</t>
  </si>
  <si>
    <t>CUS-202862</t>
  </si>
  <si>
    <t>LN-102863</t>
  </si>
  <si>
    <t>CUS-202863</t>
  </si>
  <si>
    <t>LN-102864</t>
  </si>
  <si>
    <t>CUS-202864</t>
  </si>
  <si>
    <t>LN-102865</t>
  </si>
  <si>
    <t>CUS-202865</t>
  </si>
  <si>
    <t>LN-102866</t>
  </si>
  <si>
    <t>CUS-202866</t>
  </si>
  <si>
    <t>LN-102867</t>
  </si>
  <si>
    <t>CUS-202867</t>
  </si>
  <si>
    <t>LN-102868</t>
  </si>
  <si>
    <t>CUS-202868</t>
  </si>
  <si>
    <t>LN-102869</t>
  </si>
  <si>
    <t>CUS-202869</t>
  </si>
  <si>
    <t>LN-102870</t>
  </si>
  <si>
    <t>CUS-202870</t>
  </si>
  <si>
    <t>LN-102871</t>
  </si>
  <si>
    <t>CUS-202871</t>
  </si>
  <si>
    <t>LN-102872</t>
  </si>
  <si>
    <t>CUS-202872</t>
  </si>
  <si>
    <t>LN-102873</t>
  </si>
  <si>
    <t>CUS-202873</t>
  </si>
  <si>
    <t>LN-102874</t>
  </si>
  <si>
    <t>CUS-202874</t>
  </si>
  <si>
    <t>LN-102875</t>
  </si>
  <si>
    <t>CUS-202875</t>
  </si>
  <si>
    <t>LN-102876</t>
  </si>
  <si>
    <t>CUS-202876</t>
  </si>
  <si>
    <t>LN-102877</t>
  </si>
  <si>
    <t>CUS-202877</t>
  </si>
  <si>
    <t>LN-102878</t>
  </si>
  <si>
    <t>CUS-202878</t>
  </si>
  <si>
    <t>LN-102879</t>
  </si>
  <si>
    <t>CUS-202879</t>
  </si>
  <si>
    <t>LN-102880</t>
  </si>
  <si>
    <t>CUS-202880</t>
  </si>
  <si>
    <t>LN-102881</t>
  </si>
  <si>
    <t>CUS-202881</t>
  </si>
  <si>
    <t>LN-102882</t>
  </si>
  <si>
    <t>CUS-202882</t>
  </si>
  <si>
    <t>LN-102883</t>
  </si>
  <si>
    <t>CUS-202883</t>
  </si>
  <si>
    <t>LN-102884</t>
  </si>
  <si>
    <t>CUS-202884</t>
  </si>
  <si>
    <t>LN-102885</t>
  </si>
  <si>
    <t>CUS-202885</t>
  </si>
  <si>
    <t>LN-102886</t>
  </si>
  <si>
    <t>CUS-202886</t>
  </si>
  <si>
    <t>LN-102887</t>
  </si>
  <si>
    <t>CUS-202887</t>
  </si>
  <si>
    <t>LN-102888</t>
  </si>
  <si>
    <t>CUS-202888</t>
  </si>
  <si>
    <t>LN-102889</t>
  </si>
  <si>
    <t>CUS-202889</t>
  </si>
  <si>
    <t>LN-102890</t>
  </si>
  <si>
    <t>CUS-202890</t>
  </si>
  <si>
    <t>LN-102891</t>
  </si>
  <si>
    <t>CUS-202891</t>
  </si>
  <si>
    <t>LN-102892</t>
  </si>
  <si>
    <t>CUS-202892</t>
  </si>
  <si>
    <t>LN-102893</t>
  </si>
  <si>
    <t>CUS-202893</t>
  </si>
  <si>
    <t>LN-102894</t>
  </si>
  <si>
    <t>CUS-202894</t>
  </si>
  <si>
    <t>LN-102895</t>
  </si>
  <si>
    <t>CUS-202895</t>
  </si>
  <si>
    <t>LN-102896</t>
  </si>
  <si>
    <t>CUS-202896</t>
  </si>
  <si>
    <t>LN-102897</t>
  </si>
  <si>
    <t>CUS-202897</t>
  </si>
  <si>
    <t>LN-102898</t>
  </si>
  <si>
    <t>CUS-202898</t>
  </si>
  <si>
    <t>LN-102899</t>
  </si>
  <si>
    <t>CUS-202899</t>
  </si>
  <si>
    <t>LN-102900</t>
  </si>
  <si>
    <t>CUS-202900</t>
  </si>
  <si>
    <t>LN-102901</t>
  </si>
  <si>
    <t>CUS-202901</t>
  </si>
  <si>
    <t>LN-102902</t>
  </si>
  <si>
    <t>CUS-202902</t>
  </si>
  <si>
    <t>LN-102903</t>
  </si>
  <si>
    <t>CUS-202903</t>
  </si>
  <si>
    <t>LN-102904</t>
  </si>
  <si>
    <t>CUS-202904</t>
  </si>
  <si>
    <t>LN-102905</t>
  </si>
  <si>
    <t>CUS-202905</t>
  </si>
  <si>
    <t>LN-102906</t>
  </si>
  <si>
    <t>CUS-202906</t>
  </si>
  <si>
    <t>LN-102907</t>
  </si>
  <si>
    <t>CUS-202907</t>
  </si>
  <si>
    <t>LN-102908</t>
  </si>
  <si>
    <t>CUS-202908</t>
  </si>
  <si>
    <t>LN-102909</t>
  </si>
  <si>
    <t>CUS-202909</t>
  </si>
  <si>
    <t>LN-102910</t>
  </si>
  <si>
    <t>CUS-202910</t>
  </si>
  <si>
    <t>LN-102911</t>
  </si>
  <si>
    <t>CUS-202911</t>
  </si>
  <si>
    <t>LN-102912</t>
  </si>
  <si>
    <t>CUS-202912</t>
  </si>
  <si>
    <t>LN-102913</t>
  </si>
  <si>
    <t>CUS-202913</t>
  </si>
  <si>
    <t>LN-102914</t>
  </si>
  <si>
    <t>CUS-202914</t>
  </si>
  <si>
    <t>LN-102915</t>
  </si>
  <si>
    <t>CUS-202915</t>
  </si>
  <si>
    <t>LN-102916</t>
  </si>
  <si>
    <t>CUS-202916</t>
  </si>
  <si>
    <t>LN-102917</t>
  </si>
  <si>
    <t>CUS-202917</t>
  </si>
  <si>
    <t>LN-102918</t>
  </si>
  <si>
    <t>CUS-202918</t>
  </si>
  <si>
    <t>LN-102919</t>
  </si>
  <si>
    <t>CUS-202919</t>
  </si>
  <si>
    <t>LN-102920</t>
  </si>
  <si>
    <t>CUS-202920</t>
  </si>
  <si>
    <t>LN-102921</t>
  </si>
  <si>
    <t>CUS-202921</t>
  </si>
  <si>
    <t>LN-102922</t>
  </si>
  <si>
    <t>CUS-202922</t>
  </si>
  <si>
    <t>LN-102923</t>
  </si>
  <si>
    <t>CUS-202923</t>
  </si>
  <si>
    <t>LN-102924</t>
  </si>
  <si>
    <t>CUS-202924</t>
  </si>
  <si>
    <t>LN-102925</t>
  </si>
  <si>
    <t>CUS-202925</t>
  </si>
  <si>
    <t>LN-102926</t>
  </si>
  <si>
    <t>CUS-202926</t>
  </si>
  <si>
    <t>LN-102927</t>
  </si>
  <si>
    <t>CUS-202927</t>
  </si>
  <si>
    <t>LN-102928</t>
  </si>
  <si>
    <t>CUS-202928</t>
  </si>
  <si>
    <t>LN-102929</t>
  </si>
  <si>
    <t>CUS-202929</t>
  </si>
  <si>
    <t>LN-102930</t>
  </si>
  <si>
    <t>CUS-202930</t>
  </si>
  <si>
    <t>LN-102931</t>
  </si>
  <si>
    <t>CUS-202931</t>
  </si>
  <si>
    <t>LN-102932</t>
  </si>
  <si>
    <t>CUS-202932</t>
  </si>
  <si>
    <t>LN-102933</t>
  </si>
  <si>
    <t>CUS-202933</t>
  </si>
  <si>
    <t>LN-102934</t>
  </si>
  <si>
    <t>CUS-202934</t>
  </si>
  <si>
    <t>LN-102935</t>
  </si>
  <si>
    <t>CUS-202935</t>
  </si>
  <si>
    <t>LN-102936</t>
  </si>
  <si>
    <t>CUS-202936</t>
  </si>
  <si>
    <t>LN-102937</t>
  </si>
  <si>
    <t>CUS-202937</t>
  </si>
  <si>
    <t>LN-102938</t>
  </si>
  <si>
    <t>CUS-202938</t>
  </si>
  <si>
    <t>LN-102939</t>
  </si>
  <si>
    <t>CUS-202939</t>
  </si>
  <si>
    <t>LN-102940</t>
  </si>
  <si>
    <t>CUS-202940</t>
  </si>
  <si>
    <t>LN-102941</t>
  </si>
  <si>
    <t>CUS-202941</t>
  </si>
  <si>
    <t>LN-102942</t>
  </si>
  <si>
    <t>CUS-202942</t>
  </si>
  <si>
    <t>LN-102943</t>
  </si>
  <si>
    <t>CUS-202943</t>
  </si>
  <si>
    <t>LN-102944</t>
  </si>
  <si>
    <t>CUS-202944</t>
  </si>
  <si>
    <t>LN-102945</t>
  </si>
  <si>
    <t>CUS-202945</t>
  </si>
  <si>
    <t>LN-102946</t>
  </si>
  <si>
    <t>CUS-202946</t>
  </si>
  <si>
    <t>LN-102947</t>
  </si>
  <si>
    <t>CUS-202947</t>
  </si>
  <si>
    <t>LN-102948</t>
  </si>
  <si>
    <t>CUS-202948</t>
  </si>
  <si>
    <t>LN-102949</t>
  </si>
  <si>
    <t>CUS-202949</t>
  </si>
  <si>
    <t>LN-102950</t>
  </si>
  <si>
    <t>CUS-202950</t>
  </si>
  <si>
    <t>LN-102951</t>
  </si>
  <si>
    <t>CUS-202951</t>
  </si>
  <si>
    <t>LN-102952</t>
  </si>
  <si>
    <t>CUS-202952</t>
  </si>
  <si>
    <t>LN-102953</t>
  </si>
  <si>
    <t>CUS-202953</t>
  </si>
  <si>
    <t>LN-102954</t>
  </si>
  <si>
    <t>CUS-202954</t>
  </si>
  <si>
    <t>LN-102955</t>
  </si>
  <si>
    <t>CUS-202955</t>
  </si>
  <si>
    <t>LN-102956</t>
  </si>
  <si>
    <t>CUS-202956</t>
  </si>
  <si>
    <t>LN-102957</t>
  </si>
  <si>
    <t>CUS-202957</t>
  </si>
  <si>
    <t>LN-102958</t>
  </si>
  <si>
    <t>CUS-202958</t>
  </si>
  <si>
    <t>LN-102959</t>
  </si>
  <si>
    <t>CUS-202959</t>
  </si>
  <si>
    <t>LN-102960</t>
  </si>
  <si>
    <t>CUS-202960</t>
  </si>
  <si>
    <t>LN-102961</t>
  </si>
  <si>
    <t>CUS-202961</t>
  </si>
  <si>
    <t>LN-102962</t>
  </si>
  <si>
    <t>CUS-202962</t>
  </si>
  <si>
    <t>LN-102963</t>
  </si>
  <si>
    <t>CUS-202963</t>
  </si>
  <si>
    <t>LN-102964</t>
  </si>
  <si>
    <t>CUS-202964</t>
  </si>
  <si>
    <t>LN-102965</t>
  </si>
  <si>
    <t>CUS-202965</t>
  </si>
  <si>
    <t>LN-102966</t>
  </si>
  <si>
    <t>CUS-202966</t>
  </si>
  <si>
    <t>LN-102967</t>
  </si>
  <si>
    <t>CUS-202967</t>
  </si>
  <si>
    <t>LN-102968</t>
  </si>
  <si>
    <t>CUS-202968</t>
  </si>
  <si>
    <t>LN-102969</t>
  </si>
  <si>
    <t>CUS-202969</t>
  </si>
  <si>
    <t>LN-102970</t>
  </si>
  <si>
    <t>CUS-202970</t>
  </si>
  <si>
    <t>LN-102971</t>
  </si>
  <si>
    <t>CUS-202971</t>
  </si>
  <si>
    <t>LN-102972</t>
  </si>
  <si>
    <t>CUS-202972</t>
  </si>
  <si>
    <t>LN-102973</t>
  </si>
  <si>
    <t>CUS-202973</t>
  </si>
  <si>
    <t>LN-102974</t>
  </si>
  <si>
    <t>CUS-202974</t>
  </si>
  <si>
    <t>LN-102975</t>
  </si>
  <si>
    <t>CUS-202975</t>
  </si>
  <si>
    <t>LN-102976</t>
  </si>
  <si>
    <t>CUS-202976</t>
  </si>
  <si>
    <t>LN-102977</t>
  </si>
  <si>
    <t>CUS-202977</t>
  </si>
  <si>
    <t>LN-102978</t>
  </si>
  <si>
    <t>CUS-202978</t>
  </si>
  <si>
    <t>LN-102979</t>
  </si>
  <si>
    <t>CUS-202979</t>
  </si>
  <si>
    <t>LN-102980</t>
  </si>
  <si>
    <t>CUS-202980</t>
  </si>
  <si>
    <t>LN-102981</t>
  </si>
  <si>
    <t>CUS-202981</t>
  </si>
  <si>
    <t>LN-102982</t>
  </si>
  <si>
    <t>CUS-202982</t>
  </si>
  <si>
    <t>LN-102983</t>
  </si>
  <si>
    <t>CUS-202983</t>
  </si>
  <si>
    <t>LN-102984</t>
  </si>
  <si>
    <t>CUS-202984</t>
  </si>
  <si>
    <t>LN-102985</t>
  </si>
  <si>
    <t>CUS-202985</t>
  </si>
  <si>
    <t>LN-102986</t>
  </si>
  <si>
    <t>CUS-202986</t>
  </si>
  <si>
    <t>LN-102987</t>
  </si>
  <si>
    <t>CUS-202987</t>
  </si>
  <si>
    <t>LN-102988</t>
  </si>
  <si>
    <t>CUS-202988</t>
  </si>
  <si>
    <t>LN-102989</t>
  </si>
  <si>
    <t>CUS-202989</t>
  </si>
  <si>
    <t>LN-102990</t>
  </si>
  <si>
    <t>CUS-202990</t>
  </si>
  <si>
    <t>LN-102991</t>
  </si>
  <si>
    <t>CUS-202991</t>
  </si>
  <si>
    <t>LN-102992</t>
  </si>
  <si>
    <t>CUS-202992</t>
  </si>
  <si>
    <t>LN-102993</t>
  </si>
  <si>
    <t>CUS-202993</t>
  </si>
  <si>
    <t>LN-102994</t>
  </si>
  <si>
    <t>CUS-202994</t>
  </si>
  <si>
    <t>LN-102995</t>
  </si>
  <si>
    <t>CUS-202995</t>
  </si>
  <si>
    <t>LN-102996</t>
  </si>
  <si>
    <t>CUS-202996</t>
  </si>
  <si>
    <t>LN-102997</t>
  </si>
  <si>
    <t>CUS-202997</t>
  </si>
  <si>
    <t>LN-102998</t>
  </si>
  <si>
    <t>CUS-202998</t>
  </si>
  <si>
    <t>LN-102999</t>
  </si>
  <si>
    <t>CUS-202999</t>
  </si>
  <si>
    <t>LN-103000</t>
  </si>
  <si>
    <t>CUS-203000</t>
  </si>
  <si>
    <t>LN-103001</t>
  </si>
  <si>
    <t>CUS-203001</t>
  </si>
  <si>
    <t>LN-103002</t>
  </si>
  <si>
    <t>CUS-203002</t>
  </si>
  <si>
    <t>LN-103003</t>
  </si>
  <si>
    <t>CUS-203003</t>
  </si>
  <si>
    <t>LN-103004</t>
  </si>
  <si>
    <t>CUS-203004</t>
  </si>
  <si>
    <t>LN-103005</t>
  </si>
  <si>
    <t>CUS-203005</t>
  </si>
  <si>
    <t>LN-103006</t>
  </si>
  <si>
    <t>CUS-203006</t>
  </si>
  <si>
    <t>LN-103007</t>
  </si>
  <si>
    <t>CUS-203007</t>
  </si>
  <si>
    <t>LN-103008</t>
  </si>
  <si>
    <t>CUS-203008</t>
  </si>
  <si>
    <t>LN-103009</t>
  </si>
  <si>
    <t>CUS-203009</t>
  </si>
  <si>
    <t>LN-103010</t>
  </si>
  <si>
    <t>CUS-203010</t>
  </si>
  <si>
    <t>LN-103011</t>
  </si>
  <si>
    <t>CUS-203011</t>
  </si>
  <si>
    <t>LN-103012</t>
  </si>
  <si>
    <t>CUS-203012</t>
  </si>
  <si>
    <t>LN-103013</t>
  </si>
  <si>
    <t>CUS-203013</t>
  </si>
  <si>
    <t>LN-103014</t>
  </si>
  <si>
    <t>CUS-203014</t>
  </si>
  <si>
    <t>LN-103015</t>
  </si>
  <si>
    <t>CUS-203015</t>
  </si>
  <si>
    <t>LN-103016</t>
  </si>
  <si>
    <t>CUS-203016</t>
  </si>
  <si>
    <t>LN-103017</t>
  </si>
  <si>
    <t>CUS-203017</t>
  </si>
  <si>
    <t>LN-103018</t>
  </si>
  <si>
    <t>CUS-203018</t>
  </si>
  <si>
    <t>LN-103019</t>
  </si>
  <si>
    <t>CUS-203019</t>
  </si>
  <si>
    <t>LN-103020</t>
  </si>
  <si>
    <t>CUS-203020</t>
  </si>
  <si>
    <t>LN-103021</t>
  </si>
  <si>
    <t>CUS-203021</t>
  </si>
  <si>
    <t>LN-103022</t>
  </si>
  <si>
    <t>CUS-203022</t>
  </si>
  <si>
    <t>LN-103023</t>
  </si>
  <si>
    <t>CUS-203023</t>
  </si>
  <si>
    <t>LN-103024</t>
  </si>
  <si>
    <t>CUS-203024</t>
  </si>
  <si>
    <t>LN-103025</t>
  </si>
  <si>
    <t>CUS-203025</t>
  </si>
  <si>
    <t>LN-103026</t>
  </si>
  <si>
    <t>CUS-203026</t>
  </si>
  <si>
    <t>LN-103027</t>
  </si>
  <si>
    <t>CUS-203027</t>
  </si>
  <si>
    <t>LN-103028</t>
  </si>
  <si>
    <t>CUS-203028</t>
  </si>
  <si>
    <t>LN-103029</t>
  </si>
  <si>
    <t>CUS-203029</t>
  </si>
  <si>
    <t>LN-103030</t>
  </si>
  <si>
    <t>CUS-203030</t>
  </si>
  <si>
    <t>LN-103031</t>
  </si>
  <si>
    <t>CUS-203031</t>
  </si>
  <si>
    <t>LN-103032</t>
  </si>
  <si>
    <t>CUS-203032</t>
  </si>
  <si>
    <t>LN-103033</t>
  </si>
  <si>
    <t>CUS-203033</t>
  </si>
  <si>
    <t>LN-103034</t>
  </si>
  <si>
    <t>CUS-203034</t>
  </si>
  <si>
    <t>LN-103035</t>
  </si>
  <si>
    <t>CUS-203035</t>
  </si>
  <si>
    <t>LN-103036</t>
  </si>
  <si>
    <t>CUS-203036</t>
  </si>
  <si>
    <t>LN-103037</t>
  </si>
  <si>
    <t>CUS-203037</t>
  </si>
  <si>
    <t>LN-103038</t>
  </si>
  <si>
    <t>CUS-203038</t>
  </si>
  <si>
    <t>LN-103039</t>
  </si>
  <si>
    <t>CUS-203039</t>
  </si>
  <si>
    <t>LN-103040</t>
  </si>
  <si>
    <t>CUS-203040</t>
  </si>
  <si>
    <t>LN-103041</t>
  </si>
  <si>
    <t>CUS-203041</t>
  </si>
  <si>
    <t>LN-103042</t>
  </si>
  <si>
    <t>CUS-203042</t>
  </si>
  <si>
    <t>LN-103043</t>
  </si>
  <si>
    <t>CUS-203043</t>
  </si>
  <si>
    <t>LN-103044</t>
  </si>
  <si>
    <t>CUS-203044</t>
  </si>
  <si>
    <t>LN-103045</t>
  </si>
  <si>
    <t>CUS-203045</t>
  </si>
  <si>
    <t>LN-103046</t>
  </si>
  <si>
    <t>CUS-203046</t>
  </si>
  <si>
    <t>LN-103047</t>
  </si>
  <si>
    <t>CUS-203047</t>
  </si>
  <si>
    <t>LN-103048</t>
  </si>
  <si>
    <t>CUS-203048</t>
  </si>
  <si>
    <t>LN-103049</t>
  </si>
  <si>
    <t>CUS-203049</t>
  </si>
  <si>
    <t>LN-103050</t>
  </si>
  <si>
    <t>CUS-203050</t>
  </si>
  <si>
    <t>LN-103051</t>
  </si>
  <si>
    <t>CUS-203051</t>
  </si>
  <si>
    <t>LN-103052</t>
  </si>
  <si>
    <t>CUS-203052</t>
  </si>
  <si>
    <t>LN-103053</t>
  </si>
  <si>
    <t>CUS-203053</t>
  </si>
  <si>
    <t>LN-103054</t>
  </si>
  <si>
    <t>CUS-203054</t>
  </si>
  <si>
    <t>LN-103055</t>
  </si>
  <si>
    <t>CUS-203055</t>
  </si>
  <si>
    <t>LN-103056</t>
  </si>
  <si>
    <t>CUS-203056</t>
  </si>
  <si>
    <t>LN-103057</t>
  </si>
  <si>
    <t>CUS-203057</t>
  </si>
  <si>
    <t>LN-103058</t>
  </si>
  <si>
    <t>CUS-203058</t>
  </si>
  <si>
    <t>LN-103059</t>
  </si>
  <si>
    <t>CUS-203059</t>
  </si>
  <si>
    <t>LN-103060</t>
  </si>
  <si>
    <t>CUS-203060</t>
  </si>
  <si>
    <t>LN-103061</t>
  </si>
  <si>
    <t>CUS-203061</t>
  </si>
  <si>
    <t>LN-103062</t>
  </si>
  <si>
    <t>CUS-203062</t>
  </si>
  <si>
    <t>LN-103063</t>
  </si>
  <si>
    <t>CUS-203063</t>
  </si>
  <si>
    <t>LN-103064</t>
  </si>
  <si>
    <t>CUS-203064</t>
  </si>
  <si>
    <t>LN-103065</t>
  </si>
  <si>
    <t>CUS-203065</t>
  </si>
  <si>
    <t>LN-103066</t>
  </si>
  <si>
    <t>CUS-203066</t>
  </si>
  <si>
    <t>LN-103067</t>
  </si>
  <si>
    <t>CUS-203067</t>
  </si>
  <si>
    <t>LN-103068</t>
  </si>
  <si>
    <t>CUS-203068</t>
  </si>
  <si>
    <t>LN-103069</t>
  </si>
  <si>
    <t>CUS-203069</t>
  </si>
  <si>
    <t>LN-103070</t>
  </si>
  <si>
    <t>CUS-203070</t>
  </si>
  <si>
    <t>LN-103071</t>
  </si>
  <si>
    <t>CUS-203071</t>
  </si>
  <si>
    <t>LN-103072</t>
  </si>
  <si>
    <t>CUS-203072</t>
  </si>
  <si>
    <t>LN-103073</t>
  </si>
  <si>
    <t>CUS-203073</t>
  </si>
  <si>
    <t>LN-103074</t>
  </si>
  <si>
    <t>CUS-203074</t>
  </si>
  <si>
    <t>LN-103075</t>
  </si>
  <si>
    <t>CUS-203075</t>
  </si>
  <si>
    <t>LN-103076</t>
  </si>
  <si>
    <t>CUS-203076</t>
  </si>
  <si>
    <t>LN-103077</t>
  </si>
  <si>
    <t>CUS-203077</t>
  </si>
  <si>
    <t>LN-103078</t>
  </si>
  <si>
    <t>CUS-203078</t>
  </si>
  <si>
    <t>LN-103079</t>
  </si>
  <si>
    <t>CUS-203079</t>
  </si>
  <si>
    <t>LN-103080</t>
  </si>
  <si>
    <t>CUS-203080</t>
  </si>
  <si>
    <t>LN-103081</t>
  </si>
  <si>
    <t>CUS-203081</t>
  </si>
  <si>
    <t>LN-103082</t>
  </si>
  <si>
    <t>CUS-203082</t>
  </si>
  <si>
    <t>LN-103083</t>
  </si>
  <si>
    <t>CUS-203083</t>
  </si>
  <si>
    <t>LN-103084</t>
  </si>
  <si>
    <t>CUS-203084</t>
  </si>
  <si>
    <t>LN-103085</t>
  </si>
  <si>
    <t>CUS-203085</t>
  </si>
  <si>
    <t>LN-103086</t>
  </si>
  <si>
    <t>CUS-203086</t>
  </si>
  <si>
    <t>LN-103087</t>
  </si>
  <si>
    <t>CUS-203087</t>
  </si>
  <si>
    <t>LN-103088</t>
  </si>
  <si>
    <t>CUS-203088</t>
  </si>
  <si>
    <t>LN-103089</t>
  </si>
  <si>
    <t>CUS-203089</t>
  </si>
  <si>
    <t>LN-103090</t>
  </si>
  <si>
    <t>CUS-203090</t>
  </si>
  <si>
    <t>LN-103091</t>
  </si>
  <si>
    <t>CUS-203091</t>
  </si>
  <si>
    <t>LN-103092</t>
  </si>
  <si>
    <t>CUS-203092</t>
  </si>
  <si>
    <t>LN-103093</t>
  </si>
  <si>
    <t>CUS-203093</t>
  </si>
  <si>
    <t>LN-103094</t>
  </si>
  <si>
    <t>CUS-203094</t>
  </si>
  <si>
    <t>LN-103095</t>
  </si>
  <si>
    <t>CUS-203095</t>
  </si>
  <si>
    <t>LN-103096</t>
  </si>
  <si>
    <t>CUS-203096</t>
  </si>
  <si>
    <t>LN-103097</t>
  </si>
  <si>
    <t>CUS-203097</t>
  </si>
  <si>
    <t>LN-103098</t>
  </si>
  <si>
    <t>CUS-203098</t>
  </si>
  <si>
    <t>LN-103099</t>
  </si>
  <si>
    <t>CUS-203099</t>
  </si>
  <si>
    <t>LN-103100</t>
  </si>
  <si>
    <t>CUS-203100</t>
  </si>
  <si>
    <t>LN-103101</t>
  </si>
  <si>
    <t>CUS-203101</t>
  </si>
  <si>
    <t>LN-103102</t>
  </si>
  <si>
    <t>CUS-203102</t>
  </si>
  <si>
    <t>LN-103103</t>
  </si>
  <si>
    <t>CUS-203103</t>
  </si>
  <si>
    <t>LN-103104</t>
  </si>
  <si>
    <t>CUS-203104</t>
  </si>
  <si>
    <t>LN-103105</t>
  </si>
  <si>
    <t>CUS-203105</t>
  </si>
  <si>
    <t>LN-103106</t>
  </si>
  <si>
    <t>CUS-203106</t>
  </si>
  <si>
    <t>LN-103107</t>
  </si>
  <si>
    <t>CUS-203107</t>
  </si>
  <si>
    <t>LN-103108</t>
  </si>
  <si>
    <t>CUS-203108</t>
  </si>
  <si>
    <t>LN-103109</t>
  </si>
  <si>
    <t>CUS-203109</t>
  </si>
  <si>
    <t>LN-103110</t>
  </si>
  <si>
    <t>CUS-203110</t>
  </si>
  <si>
    <t>LN-103111</t>
  </si>
  <si>
    <t>CUS-203111</t>
  </si>
  <si>
    <t>LN-103112</t>
  </si>
  <si>
    <t>CUS-203112</t>
  </si>
  <si>
    <t>LN-103113</t>
  </si>
  <si>
    <t>CUS-203113</t>
  </si>
  <si>
    <t>LN-103114</t>
  </si>
  <si>
    <t>CUS-203114</t>
  </si>
  <si>
    <t>LN-103115</t>
  </si>
  <si>
    <t>CUS-203115</t>
  </si>
  <si>
    <t>LN-103116</t>
  </si>
  <si>
    <t>CUS-203116</t>
  </si>
  <si>
    <t>LN-103117</t>
  </si>
  <si>
    <t>CUS-203117</t>
  </si>
  <si>
    <t>LN-103118</t>
  </si>
  <si>
    <t>CUS-203118</t>
  </si>
  <si>
    <t>LN-103119</t>
  </si>
  <si>
    <t>CUS-203119</t>
  </si>
  <si>
    <t>LN-103120</t>
  </si>
  <si>
    <t>CUS-203120</t>
  </si>
  <si>
    <t>LN-103121</t>
  </si>
  <si>
    <t>CUS-203121</t>
  </si>
  <si>
    <t>LN-103122</t>
  </si>
  <si>
    <t>CUS-203122</t>
  </si>
  <si>
    <t>LN-103123</t>
  </si>
  <si>
    <t>CUS-203123</t>
  </si>
  <si>
    <t>LN-103124</t>
  </si>
  <si>
    <t>CUS-203124</t>
  </si>
  <si>
    <t>LN-103125</t>
  </si>
  <si>
    <t>CUS-203125</t>
  </si>
  <si>
    <t>LN-103126</t>
  </si>
  <si>
    <t>CUS-203126</t>
  </si>
  <si>
    <t>LN-103127</t>
  </si>
  <si>
    <t>CUS-203127</t>
  </si>
  <si>
    <t>LN-103128</t>
  </si>
  <si>
    <t>CUS-203128</t>
  </si>
  <si>
    <t>LN-103129</t>
  </si>
  <si>
    <t>CUS-203129</t>
  </si>
  <si>
    <t>LN-103130</t>
  </si>
  <si>
    <t>CUS-203130</t>
  </si>
  <si>
    <t>LN-103131</t>
  </si>
  <si>
    <t>CUS-203131</t>
  </si>
  <si>
    <t>LN-103132</t>
  </si>
  <si>
    <t>CUS-203132</t>
  </si>
  <si>
    <t>LN-103133</t>
  </si>
  <si>
    <t>CUS-203133</t>
  </si>
  <si>
    <t>LN-103134</t>
  </si>
  <si>
    <t>CUS-203134</t>
  </si>
  <si>
    <t>LN-103135</t>
  </si>
  <si>
    <t>CUS-203135</t>
  </si>
  <si>
    <t>LN-103136</t>
  </si>
  <si>
    <t>CUS-203136</t>
  </si>
  <si>
    <t>LN-103137</t>
  </si>
  <si>
    <t>CUS-203137</t>
  </si>
  <si>
    <t>LN-103138</t>
  </si>
  <si>
    <t>CUS-203138</t>
  </si>
  <si>
    <t>LN-103139</t>
  </si>
  <si>
    <t>CUS-203139</t>
  </si>
  <si>
    <t>LN-103140</t>
  </si>
  <si>
    <t>CUS-203140</t>
  </si>
  <si>
    <t>LN-103141</t>
  </si>
  <si>
    <t>CUS-203141</t>
  </si>
  <si>
    <t>LN-103142</t>
  </si>
  <si>
    <t>CUS-203142</t>
  </si>
  <si>
    <t>LN-103143</t>
  </si>
  <si>
    <t>CUS-203143</t>
  </si>
  <si>
    <t>LN-103144</t>
  </si>
  <si>
    <t>CUS-203144</t>
  </si>
  <si>
    <t>LN-103145</t>
  </si>
  <si>
    <t>CUS-203145</t>
  </si>
  <si>
    <t>LN-103146</t>
  </si>
  <si>
    <t>CUS-203146</t>
  </si>
  <si>
    <t>LN-103147</t>
  </si>
  <si>
    <t>CUS-203147</t>
  </si>
  <si>
    <t>LN-103148</t>
  </si>
  <si>
    <t>CUS-203148</t>
  </si>
  <si>
    <t>LN-103149</t>
  </si>
  <si>
    <t>CUS-203149</t>
  </si>
  <si>
    <t>LN-103150</t>
  </si>
  <si>
    <t>CUS-203150</t>
  </si>
  <si>
    <t>LN-103151</t>
  </si>
  <si>
    <t>CUS-203151</t>
  </si>
  <si>
    <t>LN-103152</t>
  </si>
  <si>
    <t>CUS-203152</t>
  </si>
  <si>
    <t>LN-103153</t>
  </si>
  <si>
    <t>CUS-203153</t>
  </si>
  <si>
    <t>LN-103154</t>
  </si>
  <si>
    <t>CUS-203154</t>
  </si>
  <si>
    <t>LN-103155</t>
  </si>
  <si>
    <t>CUS-203155</t>
  </si>
  <si>
    <t>LN-103156</t>
  </si>
  <si>
    <t>CUS-203156</t>
  </si>
  <si>
    <t>LN-103157</t>
  </si>
  <si>
    <t>CUS-203157</t>
  </si>
  <si>
    <t>LN-103158</t>
  </si>
  <si>
    <t>CUS-203158</t>
  </si>
  <si>
    <t>LN-103159</t>
  </si>
  <si>
    <t>CUS-203159</t>
  </si>
  <si>
    <t>LN-103160</t>
  </si>
  <si>
    <t>CUS-203160</t>
  </si>
  <si>
    <t>LN-103161</t>
  </si>
  <si>
    <t>CUS-203161</t>
  </si>
  <si>
    <t>LN-103162</t>
  </si>
  <si>
    <t>CUS-203162</t>
  </si>
  <si>
    <t>LN-103163</t>
  </si>
  <si>
    <t>CUS-203163</t>
  </si>
  <si>
    <t>LN-103164</t>
  </si>
  <si>
    <t>CUS-203164</t>
  </si>
  <si>
    <t>LN-103165</t>
  </si>
  <si>
    <t>CUS-203165</t>
  </si>
  <si>
    <t>LN-103166</t>
  </si>
  <si>
    <t>CUS-203166</t>
  </si>
  <si>
    <t>LN-103167</t>
  </si>
  <si>
    <t>CUS-203167</t>
  </si>
  <si>
    <t>LN-103168</t>
  </si>
  <si>
    <t>CUS-203168</t>
  </si>
  <si>
    <t>LN-103169</t>
  </si>
  <si>
    <t>CUS-203169</t>
  </si>
  <si>
    <t>LN-103170</t>
  </si>
  <si>
    <t>CUS-203170</t>
  </si>
  <si>
    <t>LN-103171</t>
  </si>
  <si>
    <t>CUS-203171</t>
  </si>
  <si>
    <t>LN-103172</t>
  </si>
  <si>
    <t>CUS-203172</t>
  </si>
  <si>
    <t>LN-103173</t>
  </si>
  <si>
    <t>CUS-203173</t>
  </si>
  <si>
    <t>LN-103174</t>
  </si>
  <si>
    <t>CUS-203174</t>
  </si>
  <si>
    <t>LN-103175</t>
  </si>
  <si>
    <t>CUS-203175</t>
  </si>
  <si>
    <t>LN-103176</t>
  </si>
  <si>
    <t>CUS-203176</t>
  </si>
  <si>
    <t>LN-103177</t>
  </si>
  <si>
    <t>CUS-203177</t>
  </si>
  <si>
    <t>LN-103178</t>
  </si>
  <si>
    <t>CUS-203178</t>
  </si>
  <si>
    <t>LN-103179</t>
  </si>
  <si>
    <t>CUS-203179</t>
  </si>
  <si>
    <t>LN-103180</t>
  </si>
  <si>
    <t>CUS-203180</t>
  </si>
  <si>
    <t>LN-103181</t>
  </si>
  <si>
    <t>CUS-203181</t>
  </si>
  <si>
    <t>LN-103182</t>
  </si>
  <si>
    <t>CUS-203182</t>
  </si>
  <si>
    <t>LN-103183</t>
  </si>
  <si>
    <t>CUS-203183</t>
  </si>
  <si>
    <t>LN-103184</t>
  </si>
  <si>
    <t>CUS-203184</t>
  </si>
  <si>
    <t>LN-103185</t>
  </si>
  <si>
    <t>CUS-203185</t>
  </si>
  <si>
    <t>LN-103186</t>
  </si>
  <si>
    <t>CUS-203186</t>
  </si>
  <si>
    <t>LN-103187</t>
  </si>
  <si>
    <t>CUS-203187</t>
  </si>
  <si>
    <t>LN-103188</t>
  </si>
  <si>
    <t>CUS-203188</t>
  </si>
  <si>
    <t>LN-103189</t>
  </si>
  <si>
    <t>CUS-203189</t>
  </si>
  <si>
    <t>LN-103190</t>
  </si>
  <si>
    <t>CUS-203190</t>
  </si>
  <si>
    <t>LN-103191</t>
  </si>
  <si>
    <t>CUS-203191</t>
  </si>
  <si>
    <t>LN-103192</t>
  </si>
  <si>
    <t>CUS-203192</t>
  </si>
  <si>
    <t>LN-103193</t>
  </si>
  <si>
    <t>CUS-203193</t>
  </si>
  <si>
    <t>LN-103194</t>
  </si>
  <si>
    <t>CUS-203194</t>
  </si>
  <si>
    <t>LN-103195</t>
  </si>
  <si>
    <t>CUS-203195</t>
  </si>
  <si>
    <t>LN-103196</t>
  </si>
  <si>
    <t>CUS-203196</t>
  </si>
  <si>
    <t>LN-103197</t>
  </si>
  <si>
    <t>CUS-203197</t>
  </si>
  <si>
    <t>LN-103198</t>
  </si>
  <si>
    <t>CUS-203198</t>
  </si>
  <si>
    <t>LN-103199</t>
  </si>
  <si>
    <t>CUS-203199</t>
  </si>
  <si>
    <t>LN-103200</t>
  </si>
  <si>
    <t>CUS-203200</t>
  </si>
  <si>
    <t>LN-103201</t>
  </si>
  <si>
    <t>CUS-203201</t>
  </si>
  <si>
    <t>LN-103202</t>
  </si>
  <si>
    <t>CUS-203202</t>
  </si>
  <si>
    <t>LN-103203</t>
  </si>
  <si>
    <t>CUS-203203</t>
  </si>
  <si>
    <t>LN-103204</t>
  </si>
  <si>
    <t>CUS-203204</t>
  </si>
  <si>
    <t>LN-103205</t>
  </si>
  <si>
    <t>CUS-203205</t>
  </si>
  <si>
    <t>LN-103206</t>
  </si>
  <si>
    <t>CUS-203206</t>
  </si>
  <si>
    <t>LN-103207</t>
  </si>
  <si>
    <t>CUS-203207</t>
  </si>
  <si>
    <t>LN-103208</t>
  </si>
  <si>
    <t>CUS-203208</t>
  </si>
  <si>
    <t>LN-103209</t>
  </si>
  <si>
    <t>CUS-203209</t>
  </si>
  <si>
    <t>LN-103210</t>
  </si>
  <si>
    <t>CUS-203210</t>
  </si>
  <si>
    <t>LN-103211</t>
  </si>
  <si>
    <t>CUS-203211</t>
  </si>
  <si>
    <t>LN-103212</t>
  </si>
  <si>
    <t>CUS-203212</t>
  </si>
  <si>
    <t>LN-103213</t>
  </si>
  <si>
    <t>CUS-203213</t>
  </si>
  <si>
    <t>LN-103214</t>
  </si>
  <si>
    <t>CUS-203214</t>
  </si>
  <si>
    <t>LN-103215</t>
  </si>
  <si>
    <t>CUS-203215</t>
  </si>
  <si>
    <t>LN-103216</t>
  </si>
  <si>
    <t>CUS-203216</t>
  </si>
  <si>
    <t>LN-103217</t>
  </si>
  <si>
    <t>CUS-203217</t>
  </si>
  <si>
    <t>LN-103218</t>
  </si>
  <si>
    <t>CUS-203218</t>
  </si>
  <si>
    <t>LN-103219</t>
  </si>
  <si>
    <t>CUS-203219</t>
  </si>
  <si>
    <t>LN-103220</t>
  </si>
  <si>
    <t>CUS-203220</t>
  </si>
  <si>
    <t>LN-103221</t>
  </si>
  <si>
    <t>CUS-203221</t>
  </si>
  <si>
    <t>LN-103222</t>
  </si>
  <si>
    <t>CUS-203222</t>
  </si>
  <si>
    <t>LN-103223</t>
  </si>
  <si>
    <t>CUS-203223</t>
  </si>
  <si>
    <t>LN-103224</t>
  </si>
  <si>
    <t>CUS-203224</t>
  </si>
  <si>
    <t>LN-103225</t>
  </si>
  <si>
    <t>CUS-203225</t>
  </si>
  <si>
    <t>LN-103226</t>
  </si>
  <si>
    <t>CUS-203226</t>
  </si>
  <si>
    <t>LN-103227</t>
  </si>
  <si>
    <t>CUS-203227</t>
  </si>
  <si>
    <t>LN-103228</t>
  </si>
  <si>
    <t>CUS-203228</t>
  </si>
  <si>
    <t>LN-103229</t>
  </si>
  <si>
    <t>CUS-203229</t>
  </si>
  <si>
    <t>LN-103230</t>
  </si>
  <si>
    <t>CUS-203230</t>
  </si>
  <si>
    <t>LN-103231</t>
  </si>
  <si>
    <t>CUS-203231</t>
  </si>
  <si>
    <t>LN-103232</t>
  </si>
  <si>
    <t>CUS-203232</t>
  </si>
  <si>
    <t>LN-103233</t>
  </si>
  <si>
    <t>CUS-203233</t>
  </si>
  <si>
    <t>LN-103234</t>
  </si>
  <si>
    <t>CUS-203234</t>
  </si>
  <si>
    <t>LN-103235</t>
  </si>
  <si>
    <t>CUS-203235</t>
  </si>
  <si>
    <t>LN-103236</t>
  </si>
  <si>
    <t>CUS-203236</t>
  </si>
  <si>
    <t>LN-103237</t>
  </si>
  <si>
    <t>CUS-203237</t>
  </si>
  <si>
    <t>LN-103238</t>
  </si>
  <si>
    <t>CUS-203238</t>
  </si>
  <si>
    <t>LN-103239</t>
  </si>
  <si>
    <t>CUS-203239</t>
  </si>
  <si>
    <t>LN-103240</t>
  </si>
  <si>
    <t>CUS-203240</t>
  </si>
  <si>
    <t>LN-103241</t>
  </si>
  <si>
    <t>CUS-203241</t>
  </si>
  <si>
    <t>LN-103242</t>
  </si>
  <si>
    <t>CUS-203242</t>
  </si>
  <si>
    <t>LN-103243</t>
  </si>
  <si>
    <t>CUS-203243</t>
  </si>
  <si>
    <t>LN-103244</t>
  </si>
  <si>
    <t>CUS-203244</t>
  </si>
  <si>
    <t>LN-103245</t>
  </si>
  <si>
    <t>CUS-203245</t>
  </si>
  <si>
    <t>LN-103246</t>
  </si>
  <si>
    <t>CUS-203246</t>
  </si>
  <si>
    <t>LN-103247</t>
  </si>
  <si>
    <t>CUS-203247</t>
  </si>
  <si>
    <t>LN-103248</t>
  </si>
  <si>
    <t>CUS-203248</t>
  </si>
  <si>
    <t>LN-103249</t>
  </si>
  <si>
    <t>CUS-203249</t>
  </si>
  <si>
    <t>LN-103250</t>
  </si>
  <si>
    <t>CUS-203250</t>
  </si>
  <si>
    <t>LN-103251</t>
  </si>
  <si>
    <t>CUS-203251</t>
  </si>
  <si>
    <t>LN-103252</t>
  </si>
  <si>
    <t>CUS-203252</t>
  </si>
  <si>
    <t>LN-103253</t>
  </si>
  <si>
    <t>CUS-203253</t>
  </si>
  <si>
    <t>LN-103254</t>
  </si>
  <si>
    <t>CUS-203254</t>
  </si>
  <si>
    <t>LN-103255</t>
  </si>
  <si>
    <t>CUS-203255</t>
  </si>
  <si>
    <t>LN-103256</t>
  </si>
  <si>
    <t>CUS-203256</t>
  </si>
  <si>
    <t>LN-103257</t>
  </si>
  <si>
    <t>CUS-203257</t>
  </si>
  <si>
    <t>LN-103258</t>
  </si>
  <si>
    <t>CUS-203258</t>
  </si>
  <si>
    <t>LN-103259</t>
  </si>
  <si>
    <t>CUS-203259</t>
  </si>
  <si>
    <t>LN-103260</t>
  </si>
  <si>
    <t>CUS-203260</t>
  </si>
  <si>
    <t>LN-103261</t>
  </si>
  <si>
    <t>CUS-203261</t>
  </si>
  <si>
    <t>LN-103262</t>
  </si>
  <si>
    <t>CUS-203262</t>
  </si>
  <si>
    <t>LN-103263</t>
  </si>
  <si>
    <t>CUS-203263</t>
  </si>
  <si>
    <t>LN-103264</t>
  </si>
  <si>
    <t>CUS-203264</t>
  </si>
  <si>
    <t>LN-103265</t>
  </si>
  <si>
    <t>CUS-203265</t>
  </si>
  <si>
    <t>LN-103266</t>
  </si>
  <si>
    <t>CUS-203266</t>
  </si>
  <si>
    <t>LN-103267</t>
  </si>
  <si>
    <t>CUS-203267</t>
  </si>
  <si>
    <t>LN-103268</t>
  </si>
  <si>
    <t>CUS-203268</t>
  </si>
  <si>
    <t>LN-103269</t>
  </si>
  <si>
    <t>CUS-203269</t>
  </si>
  <si>
    <t>LN-103270</t>
  </si>
  <si>
    <t>CUS-203270</t>
  </si>
  <si>
    <t>LN-103271</t>
  </si>
  <si>
    <t>CUS-203271</t>
  </si>
  <si>
    <t>LN-103272</t>
  </si>
  <si>
    <t>CUS-203272</t>
  </si>
  <si>
    <t>LN-103273</t>
  </si>
  <si>
    <t>CUS-203273</t>
  </si>
  <si>
    <t>LN-103274</t>
  </si>
  <si>
    <t>CUS-203274</t>
  </si>
  <si>
    <t>LN-103275</t>
  </si>
  <si>
    <t>CUS-203275</t>
  </si>
  <si>
    <t>LN-103276</t>
  </si>
  <si>
    <t>CUS-203276</t>
  </si>
  <si>
    <t>LN-103277</t>
  </si>
  <si>
    <t>CUS-203277</t>
  </si>
  <si>
    <t>LN-103278</t>
  </si>
  <si>
    <t>CUS-203278</t>
  </si>
  <si>
    <t>LN-103279</t>
  </si>
  <si>
    <t>CUS-203279</t>
  </si>
  <si>
    <t>LN-103280</t>
  </si>
  <si>
    <t>CUS-203280</t>
  </si>
  <si>
    <t>LN-103281</t>
  </si>
  <si>
    <t>CUS-203281</t>
  </si>
  <si>
    <t>LN-103282</t>
  </si>
  <si>
    <t>CUS-203282</t>
  </si>
  <si>
    <t>LN-103283</t>
  </si>
  <si>
    <t>CUS-203283</t>
  </si>
  <si>
    <t>LN-103284</t>
  </si>
  <si>
    <t>CUS-203284</t>
  </si>
  <si>
    <t>LN-103285</t>
  </si>
  <si>
    <t>CUS-203285</t>
  </si>
  <si>
    <t>LN-103286</t>
  </si>
  <si>
    <t>CUS-203286</t>
  </si>
  <si>
    <t>LN-103287</t>
  </si>
  <si>
    <t>CUS-203287</t>
  </si>
  <si>
    <t>LN-103288</t>
  </si>
  <si>
    <t>CUS-203288</t>
  </si>
  <si>
    <t>LN-103289</t>
  </si>
  <si>
    <t>CUS-203289</t>
  </si>
  <si>
    <t>LN-103290</t>
  </si>
  <si>
    <t>CUS-203290</t>
  </si>
  <si>
    <t>LN-103291</t>
  </si>
  <si>
    <t>CUS-203291</t>
  </si>
  <si>
    <t>LN-103292</t>
  </si>
  <si>
    <t>CUS-203292</t>
  </si>
  <si>
    <t>LN-103293</t>
  </si>
  <si>
    <t>CUS-203293</t>
  </si>
  <si>
    <t>LN-103294</t>
  </si>
  <si>
    <t>CUS-203294</t>
  </si>
  <si>
    <t>LN-103295</t>
  </si>
  <si>
    <t>CUS-203295</t>
  </si>
  <si>
    <t>LN-103296</t>
  </si>
  <si>
    <t>CUS-203296</t>
  </si>
  <si>
    <t>LN-103297</t>
  </si>
  <si>
    <t>CUS-203297</t>
  </si>
  <si>
    <t>LN-103298</t>
  </si>
  <si>
    <t>CUS-203298</t>
  </si>
  <si>
    <t>LN-103299</t>
  </si>
  <si>
    <t>CUS-203299</t>
  </si>
  <si>
    <t>LN-103300</t>
  </si>
  <si>
    <t>CUS-203300</t>
  </si>
  <si>
    <t>LN-103301</t>
  </si>
  <si>
    <t>CUS-203301</t>
  </si>
  <si>
    <t>LN-103302</t>
  </si>
  <si>
    <t>CUS-203302</t>
  </si>
  <si>
    <t>LN-103303</t>
  </si>
  <si>
    <t>CUS-203303</t>
  </si>
  <si>
    <t>LN-103304</t>
  </si>
  <si>
    <t>CUS-203304</t>
  </si>
  <si>
    <t>LN-103305</t>
  </si>
  <si>
    <t>CUS-203305</t>
  </si>
  <si>
    <t>LN-103306</t>
  </si>
  <si>
    <t>CUS-203306</t>
  </si>
  <si>
    <t>LN-103307</t>
  </si>
  <si>
    <t>CUS-203307</t>
  </si>
  <si>
    <t>LN-103308</t>
  </si>
  <si>
    <t>CUS-203308</t>
  </si>
  <si>
    <t>LN-103309</t>
  </si>
  <si>
    <t>CUS-203309</t>
  </si>
  <si>
    <t>LN-103310</t>
  </si>
  <si>
    <t>CUS-203310</t>
  </si>
  <si>
    <t>LN-103311</t>
  </si>
  <si>
    <t>CUS-203311</t>
  </si>
  <si>
    <t>LN-103312</t>
  </si>
  <si>
    <t>CUS-203312</t>
  </si>
  <si>
    <t>LN-103313</t>
  </si>
  <si>
    <t>CUS-203313</t>
  </si>
  <si>
    <t>LN-103314</t>
  </si>
  <si>
    <t>CUS-203314</t>
  </si>
  <si>
    <t>LN-103315</t>
  </si>
  <si>
    <t>CUS-203315</t>
  </si>
  <si>
    <t>LN-103316</t>
  </si>
  <si>
    <t>CUS-203316</t>
  </si>
  <si>
    <t>LN-103317</t>
  </si>
  <si>
    <t>CUS-203317</t>
  </si>
  <si>
    <t>LN-103318</t>
  </si>
  <si>
    <t>CUS-203318</t>
  </si>
  <si>
    <t>LN-103319</t>
  </si>
  <si>
    <t>CUS-203319</t>
  </si>
  <si>
    <t>LN-103320</t>
  </si>
  <si>
    <t>CUS-203320</t>
  </si>
  <si>
    <t>LN-103321</t>
  </si>
  <si>
    <t>CUS-203321</t>
  </si>
  <si>
    <t>LN-103322</t>
  </si>
  <si>
    <t>CUS-203322</t>
  </si>
  <si>
    <t>LN-103323</t>
  </si>
  <si>
    <t>CUS-203323</t>
  </si>
  <si>
    <t>LN-103324</t>
  </si>
  <si>
    <t>CUS-203324</t>
  </si>
  <si>
    <t>LN-103325</t>
  </si>
  <si>
    <t>CUS-203325</t>
  </si>
  <si>
    <t>LN-103326</t>
  </si>
  <si>
    <t>CUS-203326</t>
  </si>
  <si>
    <t>LN-103327</t>
  </si>
  <si>
    <t>CUS-203327</t>
  </si>
  <si>
    <t>LN-103328</t>
  </si>
  <si>
    <t>CUS-203328</t>
  </si>
  <si>
    <t>LN-103329</t>
  </si>
  <si>
    <t>CUS-203329</t>
  </si>
  <si>
    <t>LN-103330</t>
  </si>
  <si>
    <t>CUS-203330</t>
  </si>
  <si>
    <t>LN-103331</t>
  </si>
  <si>
    <t>CUS-203331</t>
  </si>
  <si>
    <t>LN-103332</t>
  </si>
  <si>
    <t>CUS-203332</t>
  </si>
  <si>
    <t>LN-103333</t>
  </si>
  <si>
    <t>CUS-203333</t>
  </si>
  <si>
    <t>LN-103334</t>
  </si>
  <si>
    <t>CUS-203334</t>
  </si>
  <si>
    <t>LN-103335</t>
  </si>
  <si>
    <t>CUS-203335</t>
  </si>
  <si>
    <t>LN-103336</t>
  </si>
  <si>
    <t>CUS-203336</t>
  </si>
  <si>
    <t>LN-103337</t>
  </si>
  <si>
    <t>CUS-203337</t>
  </si>
  <si>
    <t>LN-103338</t>
  </si>
  <si>
    <t>CUS-203338</t>
  </si>
  <si>
    <t>LN-103339</t>
  </si>
  <si>
    <t>CUS-203339</t>
  </si>
  <si>
    <t>LN-103340</t>
  </si>
  <si>
    <t>CUS-203340</t>
  </si>
  <si>
    <t>LN-103341</t>
  </si>
  <si>
    <t>CUS-203341</t>
  </si>
  <si>
    <t>LN-103342</t>
  </si>
  <si>
    <t>CUS-203342</t>
  </si>
  <si>
    <t>LN-103343</t>
  </si>
  <si>
    <t>CUS-203343</t>
  </si>
  <si>
    <t>LN-103344</t>
  </si>
  <si>
    <t>CUS-203344</t>
  </si>
  <si>
    <t>LN-103345</t>
  </si>
  <si>
    <t>CUS-203345</t>
  </si>
  <si>
    <t>LN-103346</t>
  </si>
  <si>
    <t>CUS-203346</t>
  </si>
  <si>
    <t>LN-103347</t>
  </si>
  <si>
    <t>CUS-203347</t>
  </si>
  <si>
    <t>LN-103348</t>
  </si>
  <si>
    <t>CUS-203348</t>
  </si>
  <si>
    <t>LN-103349</t>
  </si>
  <si>
    <t>CUS-203349</t>
  </si>
  <si>
    <t>LN-103350</t>
  </si>
  <si>
    <t>CUS-203350</t>
  </si>
  <si>
    <t>LN-103351</t>
  </si>
  <si>
    <t>CUS-203351</t>
  </si>
  <si>
    <t>LN-103352</t>
  </si>
  <si>
    <t>CUS-203352</t>
  </si>
  <si>
    <t>LN-103353</t>
  </si>
  <si>
    <t>CUS-203353</t>
  </si>
  <si>
    <t>LN-103354</t>
  </si>
  <si>
    <t>CUS-203354</t>
  </si>
  <si>
    <t>LN-103355</t>
  </si>
  <si>
    <t>CUS-203355</t>
  </si>
  <si>
    <t>LN-103356</t>
  </si>
  <si>
    <t>CUS-203356</t>
  </si>
  <si>
    <t>LN-103357</t>
  </si>
  <si>
    <t>CUS-203357</t>
  </si>
  <si>
    <t>LN-103358</t>
  </si>
  <si>
    <t>CUS-203358</t>
  </si>
  <si>
    <t>LN-103359</t>
  </si>
  <si>
    <t>CUS-203359</t>
  </si>
  <si>
    <t>LN-103360</t>
  </si>
  <si>
    <t>CUS-203360</t>
  </si>
  <si>
    <t>LN-103361</t>
  </si>
  <si>
    <t>CUS-203361</t>
  </si>
  <si>
    <t>LN-103362</t>
  </si>
  <si>
    <t>CUS-203362</t>
  </si>
  <si>
    <t>LN-103363</t>
  </si>
  <si>
    <t>CUS-203363</t>
  </si>
  <si>
    <t>LN-103364</t>
  </si>
  <si>
    <t>CUS-203364</t>
  </si>
  <si>
    <t>LN-103365</t>
  </si>
  <si>
    <t>CUS-203365</t>
  </si>
  <si>
    <t>LN-103366</t>
  </si>
  <si>
    <t>CUS-203366</t>
  </si>
  <si>
    <t>LN-103367</t>
  </si>
  <si>
    <t>CUS-203367</t>
  </si>
  <si>
    <t>LN-103368</t>
  </si>
  <si>
    <t>CUS-203368</t>
  </si>
  <si>
    <t>LN-103369</t>
  </si>
  <si>
    <t>CUS-203369</t>
  </si>
  <si>
    <t>LN-103370</t>
  </si>
  <si>
    <t>CUS-203370</t>
  </si>
  <si>
    <t>LN-103371</t>
  </si>
  <si>
    <t>CUS-203371</t>
  </si>
  <si>
    <t>LN-103372</t>
  </si>
  <si>
    <t>CUS-203372</t>
  </si>
  <si>
    <t>LN-103373</t>
  </si>
  <si>
    <t>CUS-203373</t>
  </si>
  <si>
    <t>LN-103374</t>
  </si>
  <si>
    <t>CUS-203374</t>
  </si>
  <si>
    <t>LN-103375</t>
  </si>
  <si>
    <t>CUS-203375</t>
  </si>
  <si>
    <t>LN-103376</t>
  </si>
  <si>
    <t>CUS-203376</t>
  </si>
  <si>
    <t>LN-103377</t>
  </si>
  <si>
    <t>CUS-203377</t>
  </si>
  <si>
    <t>LN-103378</t>
  </si>
  <si>
    <t>CUS-203378</t>
  </si>
  <si>
    <t>LN-103379</t>
  </si>
  <si>
    <t>CUS-203379</t>
  </si>
  <si>
    <t>LN-103380</t>
  </si>
  <si>
    <t>CUS-203380</t>
  </si>
  <si>
    <t>LN-103381</t>
  </si>
  <si>
    <t>CUS-203381</t>
  </si>
  <si>
    <t>LN-103382</t>
  </si>
  <si>
    <t>CUS-203382</t>
  </si>
  <si>
    <t>LN-103383</t>
  </si>
  <si>
    <t>CUS-203383</t>
  </si>
  <si>
    <t>LN-103384</t>
  </si>
  <si>
    <t>CUS-203384</t>
  </si>
  <si>
    <t>LN-103385</t>
  </si>
  <si>
    <t>CUS-203385</t>
  </si>
  <si>
    <t>LN-103386</t>
  </si>
  <si>
    <t>CUS-203386</t>
  </si>
  <si>
    <t>LN-103387</t>
  </si>
  <si>
    <t>CUS-203387</t>
  </si>
  <si>
    <t>LN-103388</t>
  </si>
  <si>
    <t>CUS-203388</t>
  </si>
  <si>
    <t>LN-103389</t>
  </si>
  <si>
    <t>CUS-203389</t>
  </si>
  <si>
    <t>LN-103390</t>
  </si>
  <si>
    <t>CUS-203390</t>
  </si>
  <si>
    <t>LN-103391</t>
  </si>
  <si>
    <t>CUS-203391</t>
  </si>
  <si>
    <t>LN-103392</t>
  </si>
  <si>
    <t>CUS-203392</t>
  </si>
  <si>
    <t>LN-103393</t>
  </si>
  <si>
    <t>CUS-203393</t>
  </si>
  <si>
    <t>LN-103394</t>
  </si>
  <si>
    <t>CUS-203394</t>
  </si>
  <si>
    <t>LN-103395</t>
  </si>
  <si>
    <t>CUS-203395</t>
  </si>
  <si>
    <t>LN-103396</t>
  </si>
  <si>
    <t>CUS-203396</t>
  </si>
  <si>
    <t>LN-103397</t>
  </si>
  <si>
    <t>CUS-203397</t>
  </si>
  <si>
    <t>LN-103398</t>
  </si>
  <si>
    <t>CUS-203398</t>
  </si>
  <si>
    <t>LN-103399</t>
  </si>
  <si>
    <t>CUS-203399</t>
  </si>
  <si>
    <t>LN-103400</t>
  </si>
  <si>
    <t>CUS-203400</t>
  </si>
  <si>
    <t>LN-103401</t>
  </si>
  <si>
    <t>CUS-203401</t>
  </si>
  <si>
    <t>LN-103402</t>
  </si>
  <si>
    <t>CUS-203402</t>
  </si>
  <si>
    <t>LN-103403</t>
  </si>
  <si>
    <t>CUS-203403</t>
  </si>
  <si>
    <t>LN-103404</t>
  </si>
  <si>
    <t>CUS-203404</t>
  </si>
  <si>
    <t>LN-103405</t>
  </si>
  <si>
    <t>CUS-203405</t>
  </si>
  <si>
    <t>LN-103406</t>
  </si>
  <si>
    <t>CUS-203406</t>
  </si>
  <si>
    <t>LN-103407</t>
  </si>
  <si>
    <t>CUS-203407</t>
  </si>
  <si>
    <t>LN-103408</t>
  </si>
  <si>
    <t>CUS-203408</t>
  </si>
  <si>
    <t>LN-103409</t>
  </si>
  <si>
    <t>CUS-203409</t>
  </si>
  <si>
    <t>LN-103410</t>
  </si>
  <si>
    <t>CUS-203410</t>
  </si>
  <si>
    <t>LN-103411</t>
  </si>
  <si>
    <t>CUS-203411</t>
  </si>
  <si>
    <t>LN-103412</t>
  </si>
  <si>
    <t>CUS-203412</t>
  </si>
  <si>
    <t>LN-103413</t>
  </si>
  <si>
    <t>CUS-203413</t>
  </si>
  <si>
    <t>LN-103414</t>
  </si>
  <si>
    <t>CUS-203414</t>
  </si>
  <si>
    <t>LN-103415</t>
  </si>
  <si>
    <t>CUS-203415</t>
  </si>
  <si>
    <t>LN-103416</t>
  </si>
  <si>
    <t>CUS-203416</t>
  </si>
  <si>
    <t>LN-103417</t>
  </si>
  <si>
    <t>CUS-203417</t>
  </si>
  <si>
    <t>LN-103418</t>
  </si>
  <si>
    <t>CUS-203418</t>
  </si>
  <si>
    <t>LN-103419</t>
  </si>
  <si>
    <t>CUS-203419</t>
  </si>
  <si>
    <t>LN-103420</t>
  </si>
  <si>
    <t>CUS-203420</t>
  </si>
  <si>
    <t>LN-103421</t>
  </si>
  <si>
    <t>CUS-203421</t>
  </si>
  <si>
    <t>LN-103422</t>
  </si>
  <si>
    <t>CUS-203422</t>
  </si>
  <si>
    <t>LN-103423</t>
  </si>
  <si>
    <t>CUS-203423</t>
  </si>
  <si>
    <t>LN-103424</t>
  </si>
  <si>
    <t>CUS-203424</t>
  </si>
  <si>
    <t>LN-103425</t>
  </si>
  <si>
    <t>CUS-203425</t>
  </si>
  <si>
    <t>LN-103426</t>
  </si>
  <si>
    <t>CUS-203426</t>
  </si>
  <si>
    <t>LN-103427</t>
  </si>
  <si>
    <t>CUS-203427</t>
  </si>
  <si>
    <t>LN-103428</t>
  </si>
  <si>
    <t>CUS-203428</t>
  </si>
  <si>
    <t>LN-103429</t>
  </si>
  <si>
    <t>CUS-203429</t>
  </si>
  <si>
    <t>LN-103430</t>
  </si>
  <si>
    <t>CUS-203430</t>
  </si>
  <si>
    <t>LN-103431</t>
  </si>
  <si>
    <t>CUS-203431</t>
  </si>
  <si>
    <t>LN-103432</t>
  </si>
  <si>
    <t>CUS-203432</t>
  </si>
  <si>
    <t>LN-103433</t>
  </si>
  <si>
    <t>CUS-203433</t>
  </si>
  <si>
    <t>LN-103434</t>
  </si>
  <si>
    <t>CUS-203434</t>
  </si>
  <si>
    <t>LN-103435</t>
  </si>
  <si>
    <t>CUS-203435</t>
  </si>
  <si>
    <t>LN-103436</t>
  </si>
  <si>
    <t>CUS-203436</t>
  </si>
  <si>
    <t>LN-103437</t>
  </si>
  <si>
    <t>CUS-203437</t>
  </si>
  <si>
    <t>LN-103438</t>
  </si>
  <si>
    <t>CUS-203438</t>
  </si>
  <si>
    <t>LN-103439</t>
  </si>
  <si>
    <t>CUS-203439</t>
  </si>
  <si>
    <t>LN-103440</t>
  </si>
  <si>
    <t>CUS-203440</t>
  </si>
  <si>
    <t>LN-103441</t>
  </si>
  <si>
    <t>CUS-203441</t>
  </si>
  <si>
    <t>LN-103442</t>
  </si>
  <si>
    <t>CUS-203442</t>
  </si>
  <si>
    <t>LN-103443</t>
  </si>
  <si>
    <t>CUS-203443</t>
  </si>
  <si>
    <t>LN-103444</t>
  </si>
  <si>
    <t>CUS-203444</t>
  </si>
  <si>
    <t>LN-103445</t>
  </si>
  <si>
    <t>CUS-203445</t>
  </si>
  <si>
    <t>LN-103446</t>
  </si>
  <si>
    <t>CUS-203446</t>
  </si>
  <si>
    <t>LN-103447</t>
  </si>
  <si>
    <t>CUS-203447</t>
  </si>
  <si>
    <t>LN-103448</t>
  </si>
  <si>
    <t>CUS-203448</t>
  </si>
  <si>
    <t>LN-103449</t>
  </si>
  <si>
    <t>CUS-203449</t>
  </si>
  <si>
    <t>LN-103450</t>
  </si>
  <si>
    <t>CUS-203450</t>
  </si>
  <si>
    <t>LN-103451</t>
  </si>
  <si>
    <t>CUS-203451</t>
  </si>
  <si>
    <t>LN-103452</t>
  </si>
  <si>
    <t>CUS-203452</t>
  </si>
  <si>
    <t>LN-103453</t>
  </si>
  <si>
    <t>CUS-203453</t>
  </si>
  <si>
    <t>LN-103454</t>
  </si>
  <si>
    <t>CUS-203454</t>
  </si>
  <si>
    <t>LN-103455</t>
  </si>
  <si>
    <t>CUS-203455</t>
  </si>
  <si>
    <t>LN-103456</t>
  </si>
  <si>
    <t>CUS-203456</t>
  </si>
  <si>
    <t>LN-103457</t>
  </si>
  <si>
    <t>CUS-203457</t>
  </si>
  <si>
    <t>LN-103458</t>
  </si>
  <si>
    <t>CUS-203458</t>
  </si>
  <si>
    <t>LN-103459</t>
  </si>
  <si>
    <t>CUS-203459</t>
  </si>
  <si>
    <t>LN-103460</t>
  </si>
  <si>
    <t>CUS-203460</t>
  </si>
  <si>
    <t>LN-103461</t>
  </si>
  <si>
    <t>CUS-203461</t>
  </si>
  <si>
    <t>LN-103462</t>
  </si>
  <si>
    <t>CUS-203462</t>
  </si>
  <si>
    <t>LN-103463</t>
  </si>
  <si>
    <t>CUS-203463</t>
  </si>
  <si>
    <t>LN-103464</t>
  </si>
  <si>
    <t>CUS-203464</t>
  </si>
  <si>
    <t>LN-103465</t>
  </si>
  <si>
    <t>CUS-203465</t>
  </si>
  <si>
    <t>LN-103466</t>
  </si>
  <si>
    <t>CUS-203466</t>
  </si>
  <si>
    <t>LN-103467</t>
  </si>
  <si>
    <t>CUS-203467</t>
  </si>
  <si>
    <t>LN-103468</t>
  </si>
  <si>
    <t>CUS-203468</t>
  </si>
  <si>
    <t>LN-103469</t>
  </si>
  <si>
    <t>CUS-203469</t>
  </si>
  <si>
    <t>LN-103470</t>
  </si>
  <si>
    <t>CUS-203470</t>
  </si>
  <si>
    <t>LN-103471</t>
  </si>
  <si>
    <t>CUS-203471</t>
  </si>
  <si>
    <t>LN-103472</t>
  </si>
  <si>
    <t>CUS-203472</t>
  </si>
  <si>
    <t>LN-103473</t>
  </si>
  <si>
    <t>CUS-203473</t>
  </si>
  <si>
    <t>LN-103474</t>
  </si>
  <si>
    <t>CUS-203474</t>
  </si>
  <si>
    <t>LN-103475</t>
  </si>
  <si>
    <t>CUS-203475</t>
  </si>
  <si>
    <t>LN-103476</t>
  </si>
  <si>
    <t>CUS-203476</t>
  </si>
  <si>
    <t>LN-103477</t>
  </si>
  <si>
    <t>CUS-203477</t>
  </si>
  <si>
    <t>LN-103478</t>
  </si>
  <si>
    <t>CUS-203478</t>
  </si>
  <si>
    <t>LN-103479</t>
  </si>
  <si>
    <t>CUS-203479</t>
  </si>
  <si>
    <t>LN-103480</t>
  </si>
  <si>
    <t>CUS-203480</t>
  </si>
  <si>
    <t>LN-103481</t>
  </si>
  <si>
    <t>CUS-203481</t>
  </si>
  <si>
    <t>LN-103482</t>
  </si>
  <si>
    <t>CUS-203482</t>
  </si>
  <si>
    <t>LN-103483</t>
  </si>
  <si>
    <t>CUS-203483</t>
  </si>
  <si>
    <t>LN-103484</t>
  </si>
  <si>
    <t>CUS-203484</t>
  </si>
  <si>
    <t>LN-103485</t>
  </si>
  <si>
    <t>CUS-203485</t>
  </si>
  <si>
    <t>LN-103486</t>
  </si>
  <si>
    <t>CUS-203486</t>
  </si>
  <si>
    <t>LN-103487</t>
  </si>
  <si>
    <t>CUS-203487</t>
  </si>
  <si>
    <t>LN-103488</t>
  </si>
  <si>
    <t>CUS-203488</t>
  </si>
  <si>
    <t>LN-103489</t>
  </si>
  <si>
    <t>CUS-203489</t>
  </si>
  <si>
    <t>LN-103490</t>
  </si>
  <si>
    <t>CUS-203490</t>
  </si>
  <si>
    <t>LN-103491</t>
  </si>
  <si>
    <t>CUS-203491</t>
  </si>
  <si>
    <t>LN-103492</t>
  </si>
  <si>
    <t>CUS-203492</t>
  </si>
  <si>
    <t>LN-103493</t>
  </si>
  <si>
    <t>CUS-203493</t>
  </si>
  <si>
    <t>LN-103494</t>
  </si>
  <si>
    <t>CUS-203494</t>
  </si>
  <si>
    <t>LN-103495</t>
  </si>
  <si>
    <t>CUS-203495</t>
  </si>
  <si>
    <t>LN-103496</t>
  </si>
  <si>
    <t>CUS-203496</t>
  </si>
  <si>
    <t>LN-103497</t>
  </si>
  <si>
    <t>CUS-203497</t>
  </si>
  <si>
    <t>LN-103498</t>
  </si>
  <si>
    <t>CUS-203498</t>
  </si>
  <si>
    <t>LN-103499</t>
  </si>
  <si>
    <t>CUS-203499</t>
  </si>
  <si>
    <t>LN-103500</t>
  </si>
  <si>
    <t>CUS-203500</t>
  </si>
  <si>
    <t>LN-103501</t>
  </si>
  <si>
    <t>CUS-203501</t>
  </si>
  <si>
    <t>LN-103502</t>
  </si>
  <si>
    <t>CUS-203502</t>
  </si>
  <si>
    <t>LN-103503</t>
  </si>
  <si>
    <t>CUS-203503</t>
  </si>
  <si>
    <t>LN-103504</t>
  </si>
  <si>
    <t>CUS-203504</t>
  </si>
  <si>
    <t>LN-103505</t>
  </si>
  <si>
    <t>CUS-203505</t>
  </si>
  <si>
    <t>LN-103506</t>
  </si>
  <si>
    <t>CUS-203506</t>
  </si>
  <si>
    <t>LN-103507</t>
  </si>
  <si>
    <t>CUS-203507</t>
  </si>
  <si>
    <t>LN-103508</t>
  </si>
  <si>
    <t>CUS-203508</t>
  </si>
  <si>
    <t>LN-103509</t>
  </si>
  <si>
    <t>CUS-203509</t>
  </si>
  <si>
    <t>LN-103510</t>
  </si>
  <si>
    <t>CUS-203510</t>
  </si>
  <si>
    <t>LN-103511</t>
  </si>
  <si>
    <t>CUS-203511</t>
  </si>
  <si>
    <t>LN-103512</t>
  </si>
  <si>
    <t>CUS-203512</t>
  </si>
  <si>
    <t>LN-103513</t>
  </si>
  <si>
    <t>CUS-203513</t>
  </si>
  <si>
    <t>LN-103514</t>
  </si>
  <si>
    <t>CUS-203514</t>
  </si>
  <si>
    <t>LN-103515</t>
  </si>
  <si>
    <t>CUS-203515</t>
  </si>
  <si>
    <t>LN-103516</t>
  </si>
  <si>
    <t>CUS-203516</t>
  </si>
  <si>
    <t>LN-103517</t>
  </si>
  <si>
    <t>CUS-203517</t>
  </si>
  <si>
    <t>LN-103518</t>
  </si>
  <si>
    <t>CUS-203518</t>
  </si>
  <si>
    <t>LN-103519</t>
  </si>
  <si>
    <t>CUS-203519</t>
  </si>
  <si>
    <t>LN-103520</t>
  </si>
  <si>
    <t>CUS-203520</t>
  </si>
  <si>
    <t>LN-103521</t>
  </si>
  <si>
    <t>CUS-203521</t>
  </si>
  <si>
    <t>LN-103522</t>
  </si>
  <si>
    <t>CUS-203522</t>
  </si>
  <si>
    <t>LN-103523</t>
  </si>
  <si>
    <t>CUS-203523</t>
  </si>
  <si>
    <t>LN-103524</t>
  </si>
  <si>
    <t>CUS-203524</t>
  </si>
  <si>
    <t>LN-103525</t>
  </si>
  <si>
    <t>CUS-203525</t>
  </si>
  <si>
    <t>LN-103526</t>
  </si>
  <si>
    <t>CUS-203526</t>
  </si>
  <si>
    <t>LN-103527</t>
  </si>
  <si>
    <t>CUS-203527</t>
  </si>
  <si>
    <t>LN-103528</t>
  </si>
  <si>
    <t>CUS-203528</t>
  </si>
  <si>
    <t>LN-103529</t>
  </si>
  <si>
    <t>CUS-203529</t>
  </si>
  <si>
    <t>LN-103530</t>
  </si>
  <si>
    <t>CUS-203530</t>
  </si>
  <si>
    <t>LN-103531</t>
  </si>
  <si>
    <t>CUS-203531</t>
  </si>
  <si>
    <t>LN-103532</t>
  </si>
  <si>
    <t>CUS-203532</t>
  </si>
  <si>
    <t>LN-103533</t>
  </si>
  <si>
    <t>CUS-203533</t>
  </si>
  <si>
    <t>LN-103534</t>
  </si>
  <si>
    <t>CUS-203534</t>
  </si>
  <si>
    <t>LN-103535</t>
  </si>
  <si>
    <t>CUS-203535</t>
  </si>
  <si>
    <t>LN-103536</t>
  </si>
  <si>
    <t>CUS-203536</t>
  </si>
  <si>
    <t>LN-103537</t>
  </si>
  <si>
    <t>CUS-203537</t>
  </si>
  <si>
    <t>LN-103538</t>
  </si>
  <si>
    <t>CUS-203538</t>
  </si>
  <si>
    <t>LN-103539</t>
  </si>
  <si>
    <t>CUS-203539</t>
  </si>
  <si>
    <t>LN-103540</t>
  </si>
  <si>
    <t>CUS-203540</t>
  </si>
  <si>
    <t>LN-103541</t>
  </si>
  <si>
    <t>CUS-203541</t>
  </si>
  <si>
    <t>LN-103542</t>
  </si>
  <si>
    <t>CUS-203542</t>
  </si>
  <si>
    <t>LN-103543</t>
  </si>
  <si>
    <t>CUS-203543</t>
  </si>
  <si>
    <t>LN-103544</t>
  </si>
  <si>
    <t>CUS-203544</t>
  </si>
  <si>
    <t>LN-103545</t>
  </si>
  <si>
    <t>CUS-203545</t>
  </si>
  <si>
    <t>LN-103546</t>
  </si>
  <si>
    <t>CUS-203546</t>
  </si>
  <si>
    <t>LN-103547</t>
  </si>
  <si>
    <t>CUS-203547</t>
  </si>
  <si>
    <t>LN-103548</t>
  </si>
  <si>
    <t>CUS-203548</t>
  </si>
  <si>
    <t>LN-103549</t>
  </si>
  <si>
    <t>CUS-203549</t>
  </si>
  <si>
    <t>LN-103550</t>
  </si>
  <si>
    <t>CUS-203550</t>
  </si>
  <si>
    <t>LN-103551</t>
  </si>
  <si>
    <t>CUS-203551</t>
  </si>
  <si>
    <t>LN-103552</t>
  </si>
  <si>
    <t>CUS-203552</t>
  </si>
  <si>
    <t>LN-103553</t>
  </si>
  <si>
    <t>CUS-203553</t>
  </si>
  <si>
    <t>LN-103554</t>
  </si>
  <si>
    <t>CUS-203554</t>
  </si>
  <si>
    <t>LN-103555</t>
  </si>
  <si>
    <t>CUS-203555</t>
  </si>
  <si>
    <t>LN-103556</t>
  </si>
  <si>
    <t>CUS-203556</t>
  </si>
  <si>
    <t>LN-103557</t>
  </si>
  <si>
    <t>CUS-203557</t>
  </si>
  <si>
    <t>LN-103558</t>
  </si>
  <si>
    <t>CUS-203558</t>
  </si>
  <si>
    <t>LN-103559</t>
  </si>
  <si>
    <t>CUS-203559</t>
  </si>
  <si>
    <t>LN-103560</t>
  </si>
  <si>
    <t>CUS-203560</t>
  </si>
  <si>
    <t>LN-103561</t>
  </si>
  <si>
    <t>CUS-203561</t>
  </si>
  <si>
    <t>LN-103562</t>
  </si>
  <si>
    <t>CUS-203562</t>
  </si>
  <si>
    <t>LN-103563</t>
  </si>
  <si>
    <t>CUS-203563</t>
  </si>
  <si>
    <t>LN-103564</t>
  </si>
  <si>
    <t>CUS-203564</t>
  </si>
  <si>
    <t>LN-103565</t>
  </si>
  <si>
    <t>CUS-203565</t>
  </si>
  <si>
    <t>LN-103566</t>
  </si>
  <si>
    <t>CUS-203566</t>
  </si>
  <si>
    <t>LN-103567</t>
  </si>
  <si>
    <t>CUS-203567</t>
  </si>
  <si>
    <t>LN-103568</t>
  </si>
  <si>
    <t>CUS-203568</t>
  </si>
  <si>
    <t>LN-103569</t>
  </si>
  <si>
    <t>CUS-203569</t>
  </si>
  <si>
    <t>LN-103570</t>
  </si>
  <si>
    <t>CUS-203570</t>
  </si>
  <si>
    <t>LN-103571</t>
  </si>
  <si>
    <t>CUS-203571</t>
  </si>
  <si>
    <t>LN-103572</t>
  </si>
  <si>
    <t>CUS-203572</t>
  </si>
  <si>
    <t>LN-103573</t>
  </si>
  <si>
    <t>CUS-203573</t>
  </si>
  <si>
    <t>LN-103574</t>
  </si>
  <si>
    <t>CUS-203574</t>
  </si>
  <si>
    <t>LN-103575</t>
  </si>
  <si>
    <t>CUS-203575</t>
  </si>
  <si>
    <t>LN-103576</t>
  </si>
  <si>
    <t>CUS-203576</t>
  </si>
  <si>
    <t>LN-103577</t>
  </si>
  <si>
    <t>CUS-203577</t>
  </si>
  <si>
    <t>LN-103578</t>
  </si>
  <si>
    <t>CUS-203578</t>
  </si>
  <si>
    <t>LN-103579</t>
  </si>
  <si>
    <t>CUS-203579</t>
  </si>
  <si>
    <t>LN-103580</t>
  </si>
  <si>
    <t>CUS-203580</t>
  </si>
  <si>
    <t>LN-103581</t>
  </si>
  <si>
    <t>CUS-203581</t>
  </si>
  <si>
    <t>LN-103582</t>
  </si>
  <si>
    <t>CUS-203582</t>
  </si>
  <si>
    <t>LN-103583</t>
  </si>
  <si>
    <t>CUS-203583</t>
  </si>
  <si>
    <t>LN-103584</t>
  </si>
  <si>
    <t>CUS-203584</t>
  </si>
  <si>
    <t>LN-103585</t>
  </si>
  <si>
    <t>CUS-203585</t>
  </si>
  <si>
    <t>LN-103586</t>
  </si>
  <si>
    <t>CUS-203586</t>
  </si>
  <si>
    <t>LN-103587</t>
  </si>
  <si>
    <t>CUS-203587</t>
  </si>
  <si>
    <t>LN-103588</t>
  </si>
  <si>
    <t>CUS-203588</t>
  </si>
  <si>
    <t>LN-103589</t>
  </si>
  <si>
    <t>CUS-203589</t>
  </si>
  <si>
    <t>LN-103590</t>
  </si>
  <si>
    <t>CUS-203590</t>
  </si>
  <si>
    <t>LN-103591</t>
  </si>
  <si>
    <t>CUS-203591</t>
  </si>
  <si>
    <t>LN-103592</t>
  </si>
  <si>
    <t>CUS-203592</t>
  </si>
  <si>
    <t>LN-103593</t>
  </si>
  <si>
    <t>CUS-203593</t>
  </si>
  <si>
    <t>LN-103594</t>
  </si>
  <si>
    <t>CUS-203594</t>
  </si>
  <si>
    <t>LN-103595</t>
  </si>
  <si>
    <t>CUS-203595</t>
  </si>
  <si>
    <t>LN-103596</t>
  </si>
  <si>
    <t>CUS-203596</t>
  </si>
  <si>
    <t>LN-103597</t>
  </si>
  <si>
    <t>CUS-203597</t>
  </si>
  <si>
    <t>LN-103598</t>
  </si>
  <si>
    <t>CUS-203598</t>
  </si>
  <si>
    <t>LN-103599</t>
  </si>
  <si>
    <t>CUS-203599</t>
  </si>
  <si>
    <t>LN-103600</t>
  </si>
  <si>
    <t>CUS-203600</t>
  </si>
  <si>
    <t>LN-103601</t>
  </si>
  <si>
    <t>CUS-203601</t>
  </si>
  <si>
    <t>LN-103602</t>
  </si>
  <si>
    <t>CUS-203602</t>
  </si>
  <si>
    <t>LN-103603</t>
  </si>
  <si>
    <t>CUS-203603</t>
  </si>
  <si>
    <t>LN-103604</t>
  </si>
  <si>
    <t>CUS-203604</t>
  </si>
  <si>
    <t>LN-103605</t>
  </si>
  <si>
    <t>CUS-203605</t>
  </si>
  <si>
    <t>LN-103606</t>
  </si>
  <si>
    <t>CUS-203606</t>
  </si>
  <si>
    <t>LN-103607</t>
  </si>
  <si>
    <t>CUS-203607</t>
  </si>
  <si>
    <t>LN-103608</t>
  </si>
  <si>
    <t>CUS-203608</t>
  </si>
  <si>
    <t>LN-103609</t>
  </si>
  <si>
    <t>CUS-203609</t>
  </si>
  <si>
    <t>LN-103610</t>
  </si>
  <si>
    <t>CUS-203610</t>
  </si>
  <si>
    <t>LN-103611</t>
  </si>
  <si>
    <t>CUS-203611</t>
  </si>
  <si>
    <t>LN-103612</t>
  </si>
  <si>
    <t>CUS-203612</t>
  </si>
  <si>
    <t>LN-103613</t>
  </si>
  <si>
    <t>CUS-203613</t>
  </si>
  <si>
    <t>LN-103614</t>
  </si>
  <si>
    <t>CUS-203614</t>
  </si>
  <si>
    <t>LN-103615</t>
  </si>
  <si>
    <t>CUS-203615</t>
  </si>
  <si>
    <t>LN-103616</t>
  </si>
  <si>
    <t>CUS-203616</t>
  </si>
  <si>
    <t>LN-103617</t>
  </si>
  <si>
    <t>CUS-203617</t>
  </si>
  <si>
    <t>LN-103618</t>
  </si>
  <si>
    <t>CUS-203618</t>
  </si>
  <si>
    <t>LN-103619</t>
  </si>
  <si>
    <t>CUS-203619</t>
  </si>
  <si>
    <t>LN-103620</t>
  </si>
  <si>
    <t>CUS-203620</t>
  </si>
  <si>
    <t>LN-103621</t>
  </si>
  <si>
    <t>CUS-203621</t>
  </si>
  <si>
    <t>LN-103622</t>
  </si>
  <si>
    <t>CUS-203622</t>
  </si>
  <si>
    <t>LN-103623</t>
  </si>
  <si>
    <t>CUS-203623</t>
  </si>
  <si>
    <t>LN-103624</t>
  </si>
  <si>
    <t>CUS-203624</t>
  </si>
  <si>
    <t>LN-103625</t>
  </si>
  <si>
    <t>CUS-203625</t>
  </si>
  <si>
    <t>LN-103626</t>
  </si>
  <si>
    <t>CUS-203626</t>
  </si>
  <si>
    <t>LN-103627</t>
  </si>
  <si>
    <t>CUS-203627</t>
  </si>
  <si>
    <t>LN-103628</t>
  </si>
  <si>
    <t>CUS-203628</t>
  </si>
  <si>
    <t>LN-103629</t>
  </si>
  <si>
    <t>CUS-203629</t>
  </si>
  <si>
    <t>LN-103630</t>
  </si>
  <si>
    <t>CUS-203630</t>
  </si>
  <si>
    <t>LN-103631</t>
  </si>
  <si>
    <t>CUS-203631</t>
  </si>
  <si>
    <t>LN-103632</t>
  </si>
  <si>
    <t>CUS-203632</t>
  </si>
  <si>
    <t>LN-103633</t>
  </si>
  <si>
    <t>CUS-203633</t>
  </si>
  <si>
    <t>LN-103634</t>
  </si>
  <si>
    <t>CUS-203634</t>
  </si>
  <si>
    <t>LN-103635</t>
  </si>
  <si>
    <t>CUS-203635</t>
  </si>
  <si>
    <t>LN-103636</t>
  </si>
  <si>
    <t>CUS-203636</t>
  </si>
  <si>
    <t>LN-103637</t>
  </si>
  <si>
    <t>CUS-203637</t>
  </si>
  <si>
    <t>LN-103638</t>
  </si>
  <si>
    <t>CUS-203638</t>
  </si>
  <si>
    <t>LN-103639</t>
  </si>
  <si>
    <t>CUS-203639</t>
  </si>
  <si>
    <t>LN-103640</t>
  </si>
  <si>
    <t>CUS-203640</t>
  </si>
  <si>
    <t>LN-103641</t>
  </si>
  <si>
    <t>CUS-203641</t>
  </si>
  <si>
    <t>LN-103642</t>
  </si>
  <si>
    <t>CUS-203642</t>
  </si>
  <si>
    <t>LN-103643</t>
  </si>
  <si>
    <t>CUS-203643</t>
  </si>
  <si>
    <t>LN-103644</t>
  </si>
  <si>
    <t>CUS-203644</t>
  </si>
  <si>
    <t>LN-103645</t>
  </si>
  <si>
    <t>CUS-203645</t>
  </si>
  <si>
    <t>LN-103646</t>
  </si>
  <si>
    <t>CUS-203646</t>
  </si>
  <si>
    <t>LN-103647</t>
  </si>
  <si>
    <t>CUS-203647</t>
  </si>
  <si>
    <t>LN-103648</t>
  </si>
  <si>
    <t>CUS-203648</t>
  </si>
  <si>
    <t>LN-103649</t>
  </si>
  <si>
    <t>CUS-203649</t>
  </si>
  <si>
    <t>LN-103650</t>
  </si>
  <si>
    <t>CUS-203650</t>
  </si>
  <si>
    <t>LN-103651</t>
  </si>
  <si>
    <t>CUS-203651</t>
  </si>
  <si>
    <t>LN-103652</t>
  </si>
  <si>
    <t>CUS-203652</t>
  </si>
  <si>
    <t>LN-103653</t>
  </si>
  <si>
    <t>CUS-203653</t>
  </si>
  <si>
    <t>LN-103654</t>
  </si>
  <si>
    <t>CUS-203654</t>
  </si>
  <si>
    <t>LN-103655</t>
  </si>
  <si>
    <t>CUS-203655</t>
  </si>
  <si>
    <t>LN-103656</t>
  </si>
  <si>
    <t>CUS-203656</t>
  </si>
  <si>
    <t>LN-103657</t>
  </si>
  <si>
    <t>CUS-203657</t>
  </si>
  <si>
    <t>LN-103658</t>
  </si>
  <si>
    <t>CUS-203658</t>
  </si>
  <si>
    <t>LN-103659</t>
  </si>
  <si>
    <t>CUS-203659</t>
  </si>
  <si>
    <t>LN-103660</t>
  </si>
  <si>
    <t>CUS-203660</t>
  </si>
  <si>
    <t>LN-103661</t>
  </si>
  <si>
    <t>CUS-203661</t>
  </si>
  <si>
    <t>LN-103662</t>
  </si>
  <si>
    <t>CUS-203662</t>
  </si>
  <si>
    <t>LN-103663</t>
  </si>
  <si>
    <t>CUS-203663</t>
  </si>
  <si>
    <t>LN-103664</t>
  </si>
  <si>
    <t>CUS-203664</t>
  </si>
  <si>
    <t>LN-103665</t>
  </si>
  <si>
    <t>CUS-203665</t>
  </si>
  <si>
    <t>LN-103666</t>
  </si>
  <si>
    <t>CUS-203666</t>
  </si>
  <si>
    <t>LN-103667</t>
  </si>
  <si>
    <t>CUS-203667</t>
  </si>
  <si>
    <t>LN-103668</t>
  </si>
  <si>
    <t>CUS-203668</t>
  </si>
  <si>
    <t>LN-103669</t>
  </si>
  <si>
    <t>CUS-203669</t>
  </si>
  <si>
    <t>LN-103670</t>
  </si>
  <si>
    <t>CUS-203670</t>
  </si>
  <si>
    <t>LN-103671</t>
  </si>
  <si>
    <t>CUS-203671</t>
  </si>
  <si>
    <t>LN-103672</t>
  </si>
  <si>
    <t>CUS-203672</t>
  </si>
  <si>
    <t>LN-103673</t>
  </si>
  <si>
    <t>CUS-203673</t>
  </si>
  <si>
    <t>LN-103674</t>
  </si>
  <si>
    <t>CUS-203674</t>
  </si>
  <si>
    <t>LN-103675</t>
  </si>
  <si>
    <t>CUS-203675</t>
  </si>
  <si>
    <t>LN-103676</t>
  </si>
  <si>
    <t>CUS-203676</t>
  </si>
  <si>
    <t>LN-103677</t>
  </si>
  <si>
    <t>CUS-203677</t>
  </si>
  <si>
    <t>LN-103678</t>
  </si>
  <si>
    <t>CUS-203678</t>
  </si>
  <si>
    <t>LN-103679</t>
  </si>
  <si>
    <t>CUS-203679</t>
  </si>
  <si>
    <t>LN-103680</t>
  </si>
  <si>
    <t>CUS-203680</t>
  </si>
  <si>
    <t>LN-103681</t>
  </si>
  <si>
    <t>CUS-203681</t>
  </si>
  <si>
    <t>LN-103682</t>
  </si>
  <si>
    <t>CUS-203682</t>
  </si>
  <si>
    <t>LN-103683</t>
  </si>
  <si>
    <t>CUS-203683</t>
  </si>
  <si>
    <t>LN-103684</t>
  </si>
  <si>
    <t>CUS-203684</t>
  </si>
  <si>
    <t>LN-103685</t>
  </si>
  <si>
    <t>CUS-203685</t>
  </si>
  <si>
    <t>LN-103686</t>
  </si>
  <si>
    <t>CUS-203686</t>
  </si>
  <si>
    <t>LN-103687</t>
  </si>
  <si>
    <t>CUS-203687</t>
  </si>
  <si>
    <t>LN-103688</t>
  </si>
  <si>
    <t>CUS-203688</t>
  </si>
  <si>
    <t>LN-103689</t>
  </si>
  <si>
    <t>CUS-203689</t>
  </si>
  <si>
    <t>LN-103690</t>
  </si>
  <si>
    <t>CUS-203690</t>
  </si>
  <si>
    <t>LN-103691</t>
  </si>
  <si>
    <t>CUS-203691</t>
  </si>
  <si>
    <t>LN-103692</t>
  </si>
  <si>
    <t>CUS-203692</t>
  </si>
  <si>
    <t>LN-103693</t>
  </si>
  <si>
    <t>CUS-203693</t>
  </si>
  <si>
    <t>LN-103694</t>
  </si>
  <si>
    <t>CUS-203694</t>
  </si>
  <si>
    <t>LN-103695</t>
  </si>
  <si>
    <t>CUS-203695</t>
  </si>
  <si>
    <t>LN-103696</t>
  </si>
  <si>
    <t>CUS-203696</t>
  </si>
  <si>
    <t>LN-103697</t>
  </si>
  <si>
    <t>CUS-203697</t>
  </si>
  <si>
    <t>LN-103698</t>
  </si>
  <si>
    <t>CUS-203698</t>
  </si>
  <si>
    <t>LN-103699</t>
  </si>
  <si>
    <t>CUS-203699</t>
  </si>
  <si>
    <t>LN-103700</t>
  </si>
  <si>
    <t>CUS-203700</t>
  </si>
  <si>
    <t>LN-103701</t>
  </si>
  <si>
    <t>CUS-203701</t>
  </si>
  <si>
    <t>LN-103702</t>
  </si>
  <si>
    <t>CUS-203702</t>
  </si>
  <si>
    <t>LN-103703</t>
  </si>
  <si>
    <t>CUS-203703</t>
  </si>
  <si>
    <t>LN-103704</t>
  </si>
  <si>
    <t>CUS-203704</t>
  </si>
  <si>
    <t>LN-103705</t>
  </si>
  <si>
    <t>CUS-203705</t>
  </si>
  <si>
    <t>LN-103706</t>
  </si>
  <si>
    <t>CUS-203706</t>
  </si>
  <si>
    <t>LN-103707</t>
  </si>
  <si>
    <t>CUS-203707</t>
  </si>
  <si>
    <t>LN-103708</t>
  </si>
  <si>
    <t>CUS-203708</t>
  </si>
  <si>
    <t>LN-103709</t>
  </si>
  <si>
    <t>CUS-203709</t>
  </si>
  <si>
    <t>LN-103710</t>
  </si>
  <si>
    <t>CUS-203710</t>
  </si>
  <si>
    <t>LN-103711</t>
  </si>
  <si>
    <t>CUS-203711</t>
  </si>
  <si>
    <t>LN-103712</t>
  </si>
  <si>
    <t>CUS-203712</t>
  </si>
  <si>
    <t>LN-103713</t>
  </si>
  <si>
    <t>CUS-203713</t>
  </si>
  <si>
    <t>LN-103714</t>
  </si>
  <si>
    <t>CUS-203714</t>
  </si>
  <si>
    <t>LN-103715</t>
  </si>
  <si>
    <t>CUS-203715</t>
  </si>
  <si>
    <t>LN-103716</t>
  </si>
  <si>
    <t>CUS-203716</t>
  </si>
  <si>
    <t>LN-103717</t>
  </si>
  <si>
    <t>CUS-203717</t>
  </si>
  <si>
    <t>LN-103718</t>
  </si>
  <si>
    <t>CUS-203718</t>
  </si>
  <si>
    <t>LN-103719</t>
  </si>
  <si>
    <t>CUS-203719</t>
  </si>
  <si>
    <t>LN-103720</t>
  </si>
  <si>
    <t>CUS-203720</t>
  </si>
  <si>
    <t>LN-103721</t>
  </si>
  <si>
    <t>CUS-203721</t>
  </si>
  <si>
    <t>LN-103722</t>
  </si>
  <si>
    <t>CUS-203722</t>
  </si>
  <si>
    <t>LN-103723</t>
  </si>
  <si>
    <t>CUS-203723</t>
  </si>
  <si>
    <t>LN-103724</t>
  </si>
  <si>
    <t>CUS-203724</t>
  </si>
  <si>
    <t>LN-103725</t>
  </si>
  <si>
    <t>CUS-203725</t>
  </si>
  <si>
    <t>LN-103726</t>
  </si>
  <si>
    <t>CUS-203726</t>
  </si>
  <si>
    <t>LN-103727</t>
  </si>
  <si>
    <t>CUS-203727</t>
  </si>
  <si>
    <t>LN-103728</t>
  </si>
  <si>
    <t>CUS-203728</t>
  </si>
  <si>
    <t>LN-103729</t>
  </si>
  <si>
    <t>CUS-203729</t>
  </si>
  <si>
    <t>LN-103730</t>
  </si>
  <si>
    <t>CUS-203730</t>
  </si>
  <si>
    <t>LN-103731</t>
  </si>
  <si>
    <t>CUS-203731</t>
  </si>
  <si>
    <t>LN-103732</t>
  </si>
  <si>
    <t>CUS-203732</t>
  </si>
  <si>
    <t>LN-103733</t>
  </si>
  <si>
    <t>CUS-203733</t>
  </si>
  <si>
    <t>LN-103734</t>
  </si>
  <si>
    <t>CUS-203734</t>
  </si>
  <si>
    <t>LN-103735</t>
  </si>
  <si>
    <t>CUS-203735</t>
  </si>
  <si>
    <t>LN-103736</t>
  </si>
  <si>
    <t>CUS-203736</t>
  </si>
  <si>
    <t>LN-103737</t>
  </si>
  <si>
    <t>CUS-203737</t>
  </si>
  <si>
    <t>LN-103738</t>
  </si>
  <si>
    <t>CUS-203738</t>
  </si>
  <si>
    <t>LN-103739</t>
  </si>
  <si>
    <t>CUS-203739</t>
  </si>
  <si>
    <t>LN-103740</t>
  </si>
  <si>
    <t>CUS-203740</t>
  </si>
  <si>
    <t>LN-103741</t>
  </si>
  <si>
    <t>CUS-203741</t>
  </si>
  <si>
    <t>LN-103742</t>
  </si>
  <si>
    <t>CUS-203742</t>
  </si>
  <si>
    <t>LN-103743</t>
  </si>
  <si>
    <t>CUS-203743</t>
  </si>
  <si>
    <t>LN-103744</t>
  </si>
  <si>
    <t>CUS-203744</t>
  </si>
  <si>
    <t>LN-103745</t>
  </si>
  <si>
    <t>CUS-203745</t>
  </si>
  <si>
    <t>LN-103746</t>
  </si>
  <si>
    <t>CUS-203746</t>
  </si>
  <si>
    <t>LN-103747</t>
  </si>
  <si>
    <t>CUS-203747</t>
  </si>
  <si>
    <t>LN-103748</t>
  </si>
  <si>
    <t>CUS-203748</t>
  </si>
  <si>
    <t>LN-103749</t>
  </si>
  <si>
    <t>CUS-203749</t>
  </si>
  <si>
    <t>LN-103750</t>
  </si>
  <si>
    <t>CUS-203750</t>
  </si>
  <si>
    <t>LN-103751</t>
  </si>
  <si>
    <t>CUS-203751</t>
  </si>
  <si>
    <t>LN-103752</t>
  </si>
  <si>
    <t>CUS-203752</t>
  </si>
  <si>
    <t>LN-103753</t>
  </si>
  <si>
    <t>CUS-203753</t>
  </si>
  <si>
    <t>LN-103754</t>
  </si>
  <si>
    <t>CUS-203754</t>
  </si>
  <si>
    <t>LN-103755</t>
  </si>
  <si>
    <t>CUS-203755</t>
  </si>
  <si>
    <t>LN-103756</t>
  </si>
  <si>
    <t>CUS-203756</t>
  </si>
  <si>
    <t>LN-103757</t>
  </si>
  <si>
    <t>CUS-203757</t>
  </si>
  <si>
    <t>LN-103758</t>
  </si>
  <si>
    <t>CUS-203758</t>
  </si>
  <si>
    <t>LN-103759</t>
  </si>
  <si>
    <t>CUS-203759</t>
  </si>
  <si>
    <t>LN-103760</t>
  </si>
  <si>
    <t>CUS-203760</t>
  </si>
  <si>
    <t>LN-103761</t>
  </si>
  <si>
    <t>CUS-203761</t>
  </si>
  <si>
    <t>LN-103762</t>
  </si>
  <si>
    <t>CUS-203762</t>
  </si>
  <si>
    <t>LN-103763</t>
  </si>
  <si>
    <t>CUS-203763</t>
  </si>
  <si>
    <t>LN-103764</t>
  </si>
  <si>
    <t>CUS-203764</t>
  </si>
  <si>
    <t>LN-103765</t>
  </si>
  <si>
    <t>CUS-203765</t>
  </si>
  <si>
    <t>LN-103766</t>
  </si>
  <si>
    <t>CUS-203766</t>
  </si>
  <si>
    <t>LN-103767</t>
  </si>
  <si>
    <t>CUS-203767</t>
  </si>
  <si>
    <t>LN-103768</t>
  </si>
  <si>
    <t>CUS-203768</t>
  </si>
  <si>
    <t>LN-103769</t>
  </si>
  <si>
    <t>CUS-203769</t>
  </si>
  <si>
    <t>LN-103770</t>
  </si>
  <si>
    <t>CUS-203770</t>
  </si>
  <si>
    <t>LN-103771</t>
  </si>
  <si>
    <t>CUS-203771</t>
  </si>
  <si>
    <t>LN-103772</t>
  </si>
  <si>
    <t>CUS-203772</t>
  </si>
  <si>
    <t>LN-103773</t>
  </si>
  <si>
    <t>CUS-203773</t>
  </si>
  <si>
    <t>LN-103774</t>
  </si>
  <si>
    <t>CUS-203774</t>
  </si>
  <si>
    <t>LN-103775</t>
  </si>
  <si>
    <t>CUS-203775</t>
  </si>
  <si>
    <t>LN-103776</t>
  </si>
  <si>
    <t>CUS-203776</t>
  </si>
  <si>
    <t>LN-103777</t>
  </si>
  <si>
    <t>CUS-203777</t>
  </si>
  <si>
    <t>LN-103778</t>
  </si>
  <si>
    <t>CUS-203778</t>
  </si>
  <si>
    <t>LN-103779</t>
  </si>
  <si>
    <t>CUS-203779</t>
  </si>
  <si>
    <t>LN-103780</t>
  </si>
  <si>
    <t>CUS-203780</t>
  </si>
  <si>
    <t>LN-103781</t>
  </si>
  <si>
    <t>CUS-203781</t>
  </si>
  <si>
    <t>LN-103782</t>
  </si>
  <si>
    <t>CUS-203782</t>
  </si>
  <si>
    <t>LN-103783</t>
  </si>
  <si>
    <t>CUS-203783</t>
  </si>
  <si>
    <t>LN-103784</t>
  </si>
  <si>
    <t>CUS-203784</t>
  </si>
  <si>
    <t>LN-103785</t>
  </si>
  <si>
    <t>CUS-203785</t>
  </si>
  <si>
    <t>LN-103786</t>
  </si>
  <si>
    <t>CUS-203786</t>
  </si>
  <si>
    <t>LN-103787</t>
  </si>
  <si>
    <t>CUS-203787</t>
  </si>
  <si>
    <t>LN-103788</t>
  </si>
  <si>
    <t>CUS-203788</t>
  </si>
  <si>
    <t>LN-103789</t>
  </si>
  <si>
    <t>CUS-203789</t>
  </si>
  <si>
    <t>LN-103790</t>
  </si>
  <si>
    <t>CUS-203790</t>
  </si>
  <si>
    <t>LN-103791</t>
  </si>
  <si>
    <t>CUS-203791</t>
  </si>
  <si>
    <t>LN-103792</t>
  </si>
  <si>
    <t>CUS-203792</t>
  </si>
  <si>
    <t>LN-103793</t>
  </si>
  <si>
    <t>CUS-203793</t>
  </si>
  <si>
    <t>LN-103794</t>
  </si>
  <si>
    <t>CUS-203794</t>
  </si>
  <si>
    <t>LN-103795</t>
  </si>
  <si>
    <t>CUS-203795</t>
  </si>
  <si>
    <t>LN-103796</t>
  </si>
  <si>
    <t>CUS-203796</t>
  </si>
  <si>
    <t>LN-103797</t>
  </si>
  <si>
    <t>CUS-203797</t>
  </si>
  <si>
    <t>LN-103798</t>
  </si>
  <si>
    <t>CUS-203798</t>
  </si>
  <si>
    <t>LN-103799</t>
  </si>
  <si>
    <t>CUS-203799</t>
  </si>
  <si>
    <t>LN-103800</t>
  </si>
  <si>
    <t>CUS-203800</t>
  </si>
  <si>
    <t>LN-103801</t>
  </si>
  <si>
    <t>CUS-203801</t>
  </si>
  <si>
    <t>LN-103802</t>
  </si>
  <si>
    <t>CUS-203802</t>
  </si>
  <si>
    <t>LN-103803</t>
  </si>
  <si>
    <t>CUS-203803</t>
  </si>
  <si>
    <t>LN-103804</t>
  </si>
  <si>
    <t>CUS-203804</t>
  </si>
  <si>
    <t>LN-103805</t>
  </si>
  <si>
    <t>CUS-203805</t>
  </si>
  <si>
    <t>LN-103806</t>
  </si>
  <si>
    <t>CUS-203806</t>
  </si>
  <si>
    <t>LN-103807</t>
  </si>
  <si>
    <t>CUS-203807</t>
  </si>
  <si>
    <t>LN-103808</t>
  </si>
  <si>
    <t>CUS-203808</t>
  </si>
  <si>
    <t>LN-103809</t>
  </si>
  <si>
    <t>CUS-203809</t>
  </si>
  <si>
    <t>LN-103810</t>
  </si>
  <si>
    <t>CUS-203810</t>
  </si>
  <si>
    <t>LN-103811</t>
  </si>
  <si>
    <t>CUS-203811</t>
  </si>
  <si>
    <t>LN-103812</t>
  </si>
  <si>
    <t>CUS-203812</t>
  </si>
  <si>
    <t>LN-103813</t>
  </si>
  <si>
    <t>CUS-203813</t>
  </si>
  <si>
    <t>LN-103814</t>
  </si>
  <si>
    <t>CUS-203814</t>
  </si>
  <si>
    <t>LN-103815</t>
  </si>
  <si>
    <t>CUS-203815</t>
  </si>
  <si>
    <t>LN-103816</t>
  </si>
  <si>
    <t>CUS-203816</t>
  </si>
  <si>
    <t>LN-103817</t>
  </si>
  <si>
    <t>CUS-203817</t>
  </si>
  <si>
    <t>LN-103818</t>
  </si>
  <si>
    <t>CUS-203818</t>
  </si>
  <si>
    <t>LN-103819</t>
  </si>
  <si>
    <t>CUS-203819</t>
  </si>
  <si>
    <t>LN-103820</t>
  </si>
  <si>
    <t>CUS-203820</t>
  </si>
  <si>
    <t>LN-103821</t>
  </si>
  <si>
    <t>CUS-203821</t>
  </si>
  <si>
    <t>LN-103822</t>
  </si>
  <si>
    <t>CUS-203822</t>
  </si>
  <si>
    <t>LN-103823</t>
  </si>
  <si>
    <t>CUS-203823</t>
  </si>
  <si>
    <t>LN-103824</t>
  </si>
  <si>
    <t>CUS-203824</t>
  </si>
  <si>
    <t>LN-103825</t>
  </si>
  <si>
    <t>CUS-203825</t>
  </si>
  <si>
    <t>LN-103826</t>
  </si>
  <si>
    <t>CUS-203826</t>
  </si>
  <si>
    <t>LN-103827</t>
  </si>
  <si>
    <t>CUS-203827</t>
  </si>
  <si>
    <t>LN-103828</t>
  </si>
  <si>
    <t>CUS-203828</t>
  </si>
  <si>
    <t>LN-103829</t>
  </si>
  <si>
    <t>CUS-203829</t>
  </si>
  <si>
    <t>LN-103830</t>
  </si>
  <si>
    <t>CUS-203830</t>
  </si>
  <si>
    <t>LN-103831</t>
  </si>
  <si>
    <t>CUS-203831</t>
  </si>
  <si>
    <t>LN-103832</t>
  </si>
  <si>
    <t>CUS-203832</t>
  </si>
  <si>
    <t>LN-103833</t>
  </si>
  <si>
    <t>CUS-203833</t>
  </si>
  <si>
    <t>LN-103834</t>
  </si>
  <si>
    <t>CUS-203834</t>
  </si>
  <si>
    <t>LN-103835</t>
  </si>
  <si>
    <t>CUS-203835</t>
  </si>
  <si>
    <t>LN-103836</t>
  </si>
  <si>
    <t>CUS-203836</t>
  </si>
  <si>
    <t>LN-103837</t>
  </si>
  <si>
    <t>CUS-203837</t>
  </si>
  <si>
    <t>LN-103838</t>
  </si>
  <si>
    <t>CUS-203838</t>
  </si>
  <si>
    <t>LN-103839</t>
  </si>
  <si>
    <t>CUS-203839</t>
  </si>
  <si>
    <t>LN-103840</t>
  </si>
  <si>
    <t>CUS-203840</t>
  </si>
  <si>
    <t>LN-103841</t>
  </si>
  <si>
    <t>CUS-203841</t>
  </si>
  <si>
    <t>LN-103842</t>
  </si>
  <si>
    <t>CUS-203842</t>
  </si>
  <si>
    <t>LN-103843</t>
  </si>
  <si>
    <t>CUS-203843</t>
  </si>
  <si>
    <t>LN-103844</t>
  </si>
  <si>
    <t>CUS-203844</t>
  </si>
  <si>
    <t>LN-103845</t>
  </si>
  <si>
    <t>CUS-203845</t>
  </si>
  <si>
    <t>LN-103846</t>
  </si>
  <si>
    <t>CUS-203846</t>
  </si>
  <si>
    <t>LN-103847</t>
  </si>
  <si>
    <t>CUS-203847</t>
  </si>
  <si>
    <t>LN-103848</t>
  </si>
  <si>
    <t>CUS-203848</t>
  </si>
  <si>
    <t>LN-103849</t>
  </si>
  <si>
    <t>CUS-203849</t>
  </si>
  <si>
    <t>LN-103850</t>
  </si>
  <si>
    <t>CUS-203850</t>
  </si>
  <si>
    <t>LN-103851</t>
  </si>
  <si>
    <t>CUS-203851</t>
  </si>
  <si>
    <t>LN-103852</t>
  </si>
  <si>
    <t>CUS-203852</t>
  </si>
  <si>
    <t>LN-103853</t>
  </si>
  <si>
    <t>CUS-203853</t>
  </si>
  <si>
    <t>LN-103854</t>
  </si>
  <si>
    <t>CUS-203854</t>
  </si>
  <si>
    <t>LN-103855</t>
  </si>
  <si>
    <t>CUS-203855</t>
  </si>
  <si>
    <t>LN-103856</t>
  </si>
  <si>
    <t>CUS-203856</t>
  </si>
  <si>
    <t>LN-103857</t>
  </si>
  <si>
    <t>CUS-203857</t>
  </si>
  <si>
    <t>LN-103858</t>
  </si>
  <si>
    <t>CUS-203858</t>
  </si>
  <si>
    <t>LN-103859</t>
  </si>
  <si>
    <t>CUS-203859</t>
  </si>
  <si>
    <t>LN-103860</t>
  </si>
  <si>
    <t>CUS-203860</t>
  </si>
  <si>
    <t>LN-103861</t>
  </si>
  <si>
    <t>CUS-203861</t>
  </si>
  <si>
    <t>LN-103862</t>
  </si>
  <si>
    <t>CUS-203862</t>
  </si>
  <si>
    <t>LN-103863</t>
  </si>
  <si>
    <t>CUS-203863</t>
  </si>
  <si>
    <t>LN-103864</t>
  </si>
  <si>
    <t>CUS-203864</t>
  </si>
  <si>
    <t>LN-103865</t>
  </si>
  <si>
    <t>CUS-203865</t>
  </si>
  <si>
    <t>LN-103866</t>
  </si>
  <si>
    <t>CUS-203866</t>
  </si>
  <si>
    <t>LN-103867</t>
  </si>
  <si>
    <t>CUS-203867</t>
  </si>
  <si>
    <t>LN-103868</t>
  </si>
  <si>
    <t>CUS-203868</t>
  </si>
  <si>
    <t>LN-103869</t>
  </si>
  <si>
    <t>CUS-203869</t>
  </si>
  <si>
    <t>LN-103870</t>
  </si>
  <si>
    <t>CUS-203870</t>
  </si>
  <si>
    <t>LN-103871</t>
  </si>
  <si>
    <t>CUS-203871</t>
  </si>
  <si>
    <t>LN-103872</t>
  </si>
  <si>
    <t>CUS-203872</t>
  </si>
  <si>
    <t>LN-103873</t>
  </si>
  <si>
    <t>CUS-203873</t>
  </si>
  <si>
    <t>LN-103874</t>
  </si>
  <si>
    <t>CUS-203874</t>
  </si>
  <si>
    <t>LN-103875</t>
  </si>
  <si>
    <t>CUS-203875</t>
  </si>
  <si>
    <t>LN-103876</t>
  </si>
  <si>
    <t>CUS-203876</t>
  </si>
  <si>
    <t>LN-103877</t>
  </si>
  <si>
    <t>CUS-203877</t>
  </si>
  <si>
    <t>LN-103878</t>
  </si>
  <si>
    <t>CUS-203878</t>
  </si>
  <si>
    <t>LN-103879</t>
  </si>
  <si>
    <t>CUS-203879</t>
  </si>
  <si>
    <t>LN-103880</t>
  </si>
  <si>
    <t>CUS-203880</t>
  </si>
  <si>
    <t>LN-103881</t>
  </si>
  <si>
    <t>CUS-203881</t>
  </si>
  <si>
    <t>LN-103882</t>
  </si>
  <si>
    <t>CUS-203882</t>
  </si>
  <si>
    <t>LN-103883</t>
  </si>
  <si>
    <t>CUS-203883</t>
  </si>
  <si>
    <t>LN-103884</t>
  </si>
  <si>
    <t>CUS-203884</t>
  </si>
  <si>
    <t>LN-103885</t>
  </si>
  <si>
    <t>CUS-203885</t>
  </si>
  <si>
    <t>LN-103886</t>
  </si>
  <si>
    <t>CUS-203886</t>
  </si>
  <si>
    <t>LN-103887</t>
  </si>
  <si>
    <t>CUS-203887</t>
  </si>
  <si>
    <t>LN-103888</t>
  </si>
  <si>
    <t>CUS-203888</t>
  </si>
  <si>
    <t>LN-103889</t>
  </si>
  <si>
    <t>CUS-203889</t>
  </si>
  <si>
    <t>LN-103890</t>
  </si>
  <si>
    <t>CUS-203890</t>
  </si>
  <si>
    <t>LN-103891</t>
  </si>
  <si>
    <t>CUS-203891</t>
  </si>
  <si>
    <t>LN-103892</t>
  </si>
  <si>
    <t>CUS-203892</t>
  </si>
  <si>
    <t>LN-103893</t>
  </si>
  <si>
    <t>CUS-203893</t>
  </si>
  <si>
    <t>LN-103894</t>
  </si>
  <si>
    <t>CUS-203894</t>
  </si>
  <si>
    <t>LN-103895</t>
  </si>
  <si>
    <t>CUS-203895</t>
  </si>
  <si>
    <t>LN-103896</t>
  </si>
  <si>
    <t>CUS-203896</t>
  </si>
  <si>
    <t>LN-103897</t>
  </si>
  <si>
    <t>CUS-203897</t>
  </si>
  <si>
    <t>LN-103898</t>
  </si>
  <si>
    <t>CUS-203898</t>
  </si>
  <si>
    <t>LN-103899</t>
  </si>
  <si>
    <t>CUS-203899</t>
  </si>
  <si>
    <t>LN-103900</t>
  </si>
  <si>
    <t>CUS-203900</t>
  </si>
  <si>
    <t>LN-103901</t>
  </si>
  <si>
    <t>CUS-203901</t>
  </si>
  <si>
    <t>LN-103902</t>
  </si>
  <si>
    <t>CUS-203902</t>
  </si>
  <si>
    <t>LN-103903</t>
  </si>
  <si>
    <t>CUS-203903</t>
  </si>
  <si>
    <t>LN-103904</t>
  </si>
  <si>
    <t>CUS-203904</t>
  </si>
  <si>
    <t>LN-103905</t>
  </si>
  <si>
    <t>CUS-203905</t>
  </si>
  <si>
    <t>LN-103906</t>
  </si>
  <si>
    <t>CUS-203906</t>
  </si>
  <si>
    <t>LN-103907</t>
  </si>
  <si>
    <t>CUS-203907</t>
  </si>
  <si>
    <t>LN-103908</t>
  </si>
  <si>
    <t>CUS-203908</t>
  </si>
  <si>
    <t>LN-103909</t>
  </si>
  <si>
    <t>CUS-203909</t>
  </si>
  <si>
    <t>LN-103910</t>
  </si>
  <si>
    <t>CUS-203910</t>
  </si>
  <si>
    <t>LN-103911</t>
  </si>
  <si>
    <t>CUS-203911</t>
  </si>
  <si>
    <t>LN-103912</t>
  </si>
  <si>
    <t>CUS-203912</t>
  </si>
  <si>
    <t>LN-103913</t>
  </si>
  <si>
    <t>CUS-203913</t>
  </si>
  <si>
    <t>LN-103914</t>
  </si>
  <si>
    <t>CUS-203914</t>
  </si>
  <si>
    <t>LN-103915</t>
  </si>
  <si>
    <t>CUS-203915</t>
  </si>
  <si>
    <t>LN-103916</t>
  </si>
  <si>
    <t>CUS-203916</t>
  </si>
  <si>
    <t>LN-103917</t>
  </si>
  <si>
    <t>CUS-203917</t>
  </si>
  <si>
    <t>LN-103918</t>
  </si>
  <si>
    <t>CUS-203918</t>
  </si>
  <si>
    <t>LN-103919</t>
  </si>
  <si>
    <t>CUS-203919</t>
  </si>
  <si>
    <t>LN-103920</t>
  </si>
  <si>
    <t>CUS-203920</t>
  </si>
  <si>
    <t>LN-103921</t>
  </si>
  <si>
    <t>CUS-203921</t>
  </si>
  <si>
    <t>LN-103922</t>
  </si>
  <si>
    <t>CUS-203922</t>
  </si>
  <si>
    <t>LN-103923</t>
  </si>
  <si>
    <t>CUS-203923</t>
  </si>
  <si>
    <t>LN-103924</t>
  </si>
  <si>
    <t>CUS-203924</t>
  </si>
  <si>
    <t>LN-103925</t>
  </si>
  <si>
    <t>CUS-203925</t>
  </si>
  <si>
    <t>LN-103926</t>
  </si>
  <si>
    <t>CUS-203926</t>
  </si>
  <si>
    <t>LN-103927</t>
  </si>
  <si>
    <t>CUS-203927</t>
  </si>
  <si>
    <t>LN-103928</t>
  </si>
  <si>
    <t>CUS-203928</t>
  </si>
  <si>
    <t>LN-103929</t>
  </si>
  <si>
    <t>CUS-203929</t>
  </si>
  <si>
    <t>LN-103930</t>
  </si>
  <si>
    <t>CUS-203930</t>
  </si>
  <si>
    <t>LN-103931</t>
  </si>
  <si>
    <t>CUS-203931</t>
  </si>
  <si>
    <t>LN-103932</t>
  </si>
  <si>
    <t>CUS-203932</t>
  </si>
  <si>
    <t>LN-103933</t>
  </si>
  <si>
    <t>CUS-203933</t>
  </si>
  <si>
    <t>LN-103934</t>
  </si>
  <si>
    <t>CUS-203934</t>
  </si>
  <si>
    <t>LN-103935</t>
  </si>
  <si>
    <t>CUS-203935</t>
  </si>
  <si>
    <t>LN-103936</t>
  </si>
  <si>
    <t>CUS-203936</t>
  </si>
  <si>
    <t>LN-103937</t>
  </si>
  <si>
    <t>CUS-203937</t>
  </si>
  <si>
    <t>LN-103938</t>
  </si>
  <si>
    <t>CUS-203938</t>
  </si>
  <si>
    <t>LN-103939</t>
  </si>
  <si>
    <t>CUS-203939</t>
  </si>
  <si>
    <t>LN-103940</t>
  </si>
  <si>
    <t>CUS-203940</t>
  </si>
  <si>
    <t>LN-103941</t>
  </si>
  <si>
    <t>CUS-203941</t>
  </si>
  <si>
    <t>LN-103942</t>
  </si>
  <si>
    <t>CUS-203942</t>
  </si>
  <si>
    <t>LN-103943</t>
  </si>
  <si>
    <t>CUS-203943</t>
  </si>
  <si>
    <t>LN-103944</t>
  </si>
  <si>
    <t>CUS-203944</t>
  </si>
  <si>
    <t>LN-103945</t>
  </si>
  <si>
    <t>CUS-203945</t>
  </si>
  <si>
    <t>LN-103946</t>
  </si>
  <si>
    <t>CUS-203946</t>
  </si>
  <si>
    <t>LN-103947</t>
  </si>
  <si>
    <t>CUS-203947</t>
  </si>
  <si>
    <t>LN-103948</t>
  </si>
  <si>
    <t>CUS-203948</t>
  </si>
  <si>
    <t>LN-103949</t>
  </si>
  <si>
    <t>CUS-203949</t>
  </si>
  <si>
    <t>LN-103950</t>
  </si>
  <si>
    <t>CUS-203950</t>
  </si>
  <si>
    <t>LN-103951</t>
  </si>
  <si>
    <t>CUS-203951</t>
  </si>
  <si>
    <t>LN-103952</t>
  </si>
  <si>
    <t>CUS-203952</t>
  </si>
  <si>
    <t>LN-103953</t>
  </si>
  <si>
    <t>CUS-203953</t>
  </si>
  <si>
    <t>LN-103954</t>
  </si>
  <si>
    <t>CUS-203954</t>
  </si>
  <si>
    <t>LN-103955</t>
  </si>
  <si>
    <t>CUS-203955</t>
  </si>
  <si>
    <t>LN-103956</t>
  </si>
  <si>
    <t>CUS-203956</t>
  </si>
  <si>
    <t>LN-103957</t>
  </si>
  <si>
    <t>CUS-203957</t>
  </si>
  <si>
    <t>LN-103958</t>
  </si>
  <si>
    <t>CUS-203958</t>
  </si>
  <si>
    <t>LN-103959</t>
  </si>
  <si>
    <t>CUS-203959</t>
  </si>
  <si>
    <t>LN-103960</t>
  </si>
  <si>
    <t>CUS-203960</t>
  </si>
  <si>
    <t>LN-103961</t>
  </si>
  <si>
    <t>CUS-203961</t>
  </si>
  <si>
    <t>LN-103962</t>
  </si>
  <si>
    <t>CUS-203962</t>
  </si>
  <si>
    <t>LN-103963</t>
  </si>
  <si>
    <t>CUS-203963</t>
  </si>
  <si>
    <t>LN-103964</t>
  </si>
  <si>
    <t>CUS-203964</t>
  </si>
  <si>
    <t>LN-103965</t>
  </si>
  <si>
    <t>CUS-203965</t>
  </si>
  <si>
    <t>LN-103966</t>
  </si>
  <si>
    <t>CUS-203966</t>
  </si>
  <si>
    <t>LN-103967</t>
  </si>
  <si>
    <t>CUS-203967</t>
  </si>
  <si>
    <t>LN-103968</t>
  </si>
  <si>
    <t>CUS-203968</t>
  </si>
  <si>
    <t>LN-103969</t>
  </si>
  <si>
    <t>CUS-203969</t>
  </si>
  <si>
    <t>LN-103970</t>
  </si>
  <si>
    <t>CUS-203970</t>
  </si>
  <si>
    <t>LN-103971</t>
  </si>
  <si>
    <t>CUS-203971</t>
  </si>
  <si>
    <t>LN-103972</t>
  </si>
  <si>
    <t>CUS-203972</t>
  </si>
  <si>
    <t>LN-103973</t>
  </si>
  <si>
    <t>CUS-203973</t>
  </si>
  <si>
    <t>LN-103974</t>
  </si>
  <si>
    <t>CUS-203974</t>
  </si>
  <si>
    <t>LN-103975</t>
  </si>
  <si>
    <t>CUS-203975</t>
  </si>
  <si>
    <t>LN-103976</t>
  </si>
  <si>
    <t>CUS-203976</t>
  </si>
  <si>
    <t>LN-103977</t>
  </si>
  <si>
    <t>CUS-203977</t>
  </si>
  <si>
    <t>LN-103978</t>
  </si>
  <si>
    <t>CUS-203978</t>
  </si>
  <si>
    <t>LN-103979</t>
  </si>
  <si>
    <t>CUS-203979</t>
  </si>
  <si>
    <t>LN-103980</t>
  </si>
  <si>
    <t>CUS-203980</t>
  </si>
  <si>
    <t>LN-103981</t>
  </si>
  <si>
    <t>CUS-203981</t>
  </si>
  <si>
    <t>LN-103982</t>
  </si>
  <si>
    <t>CUS-203982</t>
  </si>
  <si>
    <t>LN-103983</t>
  </si>
  <si>
    <t>CUS-203983</t>
  </si>
  <si>
    <t>LN-103984</t>
  </si>
  <si>
    <t>CUS-203984</t>
  </si>
  <si>
    <t>LN-103985</t>
  </si>
  <si>
    <t>CUS-203985</t>
  </si>
  <si>
    <t>LN-103986</t>
  </si>
  <si>
    <t>CUS-203986</t>
  </si>
  <si>
    <t>LN-103987</t>
  </si>
  <si>
    <t>CUS-203987</t>
  </si>
  <si>
    <t>LN-103988</t>
  </si>
  <si>
    <t>CUS-203988</t>
  </si>
  <si>
    <t>LN-103989</t>
  </si>
  <si>
    <t>CUS-203989</t>
  </si>
  <si>
    <t>LN-103990</t>
  </si>
  <si>
    <t>CUS-203990</t>
  </si>
  <si>
    <t>LN-103991</t>
  </si>
  <si>
    <t>CUS-203991</t>
  </si>
  <si>
    <t>LN-103992</t>
  </si>
  <si>
    <t>CUS-203992</t>
  </si>
  <si>
    <t>LN-103993</t>
  </si>
  <si>
    <t>CUS-203993</t>
  </si>
  <si>
    <t>LN-103994</t>
  </si>
  <si>
    <t>CUS-203994</t>
  </si>
  <si>
    <t>LN-103995</t>
  </si>
  <si>
    <t>CUS-203995</t>
  </si>
  <si>
    <t>LN-103996</t>
  </si>
  <si>
    <t>CUS-203996</t>
  </si>
  <si>
    <t>LN-103997</t>
  </si>
  <si>
    <t>CUS-203997</t>
  </si>
  <si>
    <t>LN-103998</t>
  </si>
  <si>
    <t>CUS-203998</t>
  </si>
  <si>
    <t>LN-103999</t>
  </si>
  <si>
    <t>CUS-203999</t>
  </si>
  <si>
    <t>LN-104000</t>
  </si>
  <si>
    <t>CUS-204000</t>
  </si>
  <si>
    <t>LN-104001</t>
  </si>
  <si>
    <t>CUS-204001</t>
  </si>
  <si>
    <t>LN-104002</t>
  </si>
  <si>
    <t>CUS-204002</t>
  </si>
  <si>
    <t>LN-104003</t>
  </si>
  <si>
    <t>CUS-204003</t>
  </si>
  <si>
    <t>LN-104004</t>
  </si>
  <si>
    <t>CUS-204004</t>
  </si>
  <si>
    <t>LN-104005</t>
  </si>
  <si>
    <t>CUS-204005</t>
  </si>
  <si>
    <t>LN-104006</t>
  </si>
  <si>
    <t>CUS-204006</t>
  </si>
  <si>
    <t>LN-104007</t>
  </si>
  <si>
    <t>CUS-204007</t>
  </si>
  <si>
    <t>LN-104008</t>
  </si>
  <si>
    <t>CUS-204008</t>
  </si>
  <si>
    <t>LN-104009</t>
  </si>
  <si>
    <t>CUS-204009</t>
  </si>
  <si>
    <t>LN-104010</t>
  </si>
  <si>
    <t>CUS-204010</t>
  </si>
  <si>
    <t>LN-104011</t>
  </si>
  <si>
    <t>CUS-204011</t>
  </si>
  <si>
    <t>LN-104012</t>
  </si>
  <si>
    <t>CUS-204012</t>
  </si>
  <si>
    <t>LN-104013</t>
  </si>
  <si>
    <t>CUS-204013</t>
  </si>
  <si>
    <t>LN-104014</t>
  </si>
  <si>
    <t>CUS-204014</t>
  </si>
  <si>
    <t>LN-104015</t>
  </si>
  <si>
    <t>CUS-204015</t>
  </si>
  <si>
    <t>LN-104016</t>
  </si>
  <si>
    <t>CUS-204016</t>
  </si>
  <si>
    <t>LN-104017</t>
  </si>
  <si>
    <t>CUS-204017</t>
  </si>
  <si>
    <t>LN-104018</t>
  </si>
  <si>
    <t>CUS-204018</t>
  </si>
  <si>
    <t>LN-104019</t>
  </si>
  <si>
    <t>CUS-204019</t>
  </si>
  <si>
    <t>LN-104020</t>
  </si>
  <si>
    <t>CUS-204020</t>
  </si>
  <si>
    <t>LN-104021</t>
  </si>
  <si>
    <t>CUS-204021</t>
  </si>
  <si>
    <t>LN-104022</t>
  </si>
  <si>
    <t>CUS-204022</t>
  </si>
  <si>
    <t>LN-104023</t>
  </si>
  <si>
    <t>CUS-204023</t>
  </si>
  <si>
    <t>LN-104024</t>
  </si>
  <si>
    <t>CUS-204024</t>
  </si>
  <si>
    <t>LN-104025</t>
  </si>
  <si>
    <t>CUS-204025</t>
  </si>
  <si>
    <t>LN-104026</t>
  </si>
  <si>
    <t>CUS-204026</t>
  </si>
  <si>
    <t>LN-104027</t>
  </si>
  <si>
    <t>CUS-204027</t>
  </si>
  <si>
    <t>LN-104028</t>
  </si>
  <si>
    <t>CUS-204028</t>
  </si>
  <si>
    <t>LN-104029</t>
  </si>
  <si>
    <t>CUS-204029</t>
  </si>
  <si>
    <t>LN-104030</t>
  </si>
  <si>
    <t>CUS-204030</t>
  </si>
  <si>
    <t>LN-104031</t>
  </si>
  <si>
    <t>CUS-204031</t>
  </si>
  <si>
    <t>LN-104032</t>
  </si>
  <si>
    <t>CUS-204032</t>
  </si>
  <si>
    <t>LN-104033</t>
  </si>
  <si>
    <t>CUS-204033</t>
  </si>
  <si>
    <t>LN-104034</t>
  </si>
  <si>
    <t>CUS-204034</t>
  </si>
  <si>
    <t>LN-104035</t>
  </si>
  <si>
    <t>CUS-204035</t>
  </si>
  <si>
    <t>LN-104036</t>
  </si>
  <si>
    <t>CUS-204036</t>
  </si>
  <si>
    <t>LN-104037</t>
  </si>
  <si>
    <t>CUS-204037</t>
  </si>
  <si>
    <t>LN-104038</t>
  </si>
  <si>
    <t>CUS-204038</t>
  </si>
  <si>
    <t>LN-104039</t>
  </si>
  <si>
    <t>CUS-204039</t>
  </si>
  <si>
    <t>LN-104040</t>
  </si>
  <si>
    <t>CUS-204040</t>
  </si>
  <si>
    <t>LN-104041</t>
  </si>
  <si>
    <t>CUS-204041</t>
  </si>
  <si>
    <t>LN-104042</t>
  </si>
  <si>
    <t>CUS-204042</t>
  </si>
  <si>
    <t>LN-104043</t>
  </si>
  <si>
    <t>CUS-204043</t>
  </si>
  <si>
    <t>LN-104044</t>
  </si>
  <si>
    <t>CUS-204044</t>
  </si>
  <si>
    <t>LN-104045</t>
  </si>
  <si>
    <t>CUS-204045</t>
  </si>
  <si>
    <t>LN-104046</t>
  </si>
  <si>
    <t>CUS-204046</t>
  </si>
  <si>
    <t>LN-104047</t>
  </si>
  <si>
    <t>CUS-204047</t>
  </si>
  <si>
    <t>LN-104048</t>
  </si>
  <si>
    <t>CUS-204048</t>
  </si>
  <si>
    <t>LN-104049</t>
  </si>
  <si>
    <t>CUS-204049</t>
  </si>
  <si>
    <t>LN-104050</t>
  </si>
  <si>
    <t>CUS-204050</t>
  </si>
  <si>
    <t>LN-104051</t>
  </si>
  <si>
    <t>CUS-204051</t>
  </si>
  <si>
    <t>LN-104052</t>
  </si>
  <si>
    <t>CUS-204052</t>
  </si>
  <si>
    <t>LN-104053</t>
  </si>
  <si>
    <t>CUS-204053</t>
  </si>
  <si>
    <t>LN-104054</t>
  </si>
  <si>
    <t>CUS-204054</t>
  </si>
  <si>
    <t>LN-104055</t>
  </si>
  <si>
    <t>CUS-204055</t>
  </si>
  <si>
    <t>LN-104056</t>
  </si>
  <si>
    <t>CUS-204056</t>
  </si>
  <si>
    <t>LN-104057</t>
  </si>
  <si>
    <t>CUS-204057</t>
  </si>
  <si>
    <t>LN-104058</t>
  </si>
  <si>
    <t>CUS-204058</t>
  </si>
  <si>
    <t>LN-104059</t>
  </si>
  <si>
    <t>CUS-204059</t>
  </si>
  <si>
    <t>LN-104060</t>
  </si>
  <si>
    <t>CUS-204060</t>
  </si>
  <si>
    <t>LN-104061</t>
  </si>
  <si>
    <t>CUS-204061</t>
  </si>
  <si>
    <t>LN-104062</t>
  </si>
  <si>
    <t>CUS-204062</t>
  </si>
  <si>
    <t>LN-104063</t>
  </si>
  <si>
    <t>CUS-204063</t>
  </si>
  <si>
    <t>LN-104064</t>
  </si>
  <si>
    <t>CUS-204064</t>
  </si>
  <si>
    <t>LN-104065</t>
  </si>
  <si>
    <t>CUS-204065</t>
  </si>
  <si>
    <t>LN-104066</t>
  </si>
  <si>
    <t>CUS-204066</t>
  </si>
  <si>
    <t>LN-104067</t>
  </si>
  <si>
    <t>CUS-204067</t>
  </si>
  <si>
    <t>LN-104068</t>
  </si>
  <si>
    <t>CUS-204068</t>
  </si>
  <si>
    <t>LN-104069</t>
  </si>
  <si>
    <t>CUS-204069</t>
  </si>
  <si>
    <t>LN-104070</t>
  </si>
  <si>
    <t>CUS-204070</t>
  </si>
  <si>
    <t>LN-104071</t>
  </si>
  <si>
    <t>CUS-204071</t>
  </si>
  <si>
    <t>LN-104072</t>
  </si>
  <si>
    <t>CUS-204072</t>
  </si>
  <si>
    <t>LN-104073</t>
  </si>
  <si>
    <t>CUS-204073</t>
  </si>
  <si>
    <t>LN-104074</t>
  </si>
  <si>
    <t>CUS-204074</t>
  </si>
  <si>
    <t>LN-104075</t>
  </si>
  <si>
    <t>CUS-204075</t>
  </si>
  <si>
    <t>LN-104076</t>
  </si>
  <si>
    <t>CUS-204076</t>
  </si>
  <si>
    <t>LN-104077</t>
  </si>
  <si>
    <t>CUS-204077</t>
  </si>
  <si>
    <t>LN-104078</t>
  </si>
  <si>
    <t>CUS-204078</t>
  </si>
  <si>
    <t>LN-104079</t>
  </si>
  <si>
    <t>CUS-204079</t>
  </si>
  <si>
    <t>LN-104080</t>
  </si>
  <si>
    <t>CUS-204080</t>
  </si>
  <si>
    <t>LN-104081</t>
  </si>
  <si>
    <t>CUS-204081</t>
  </si>
  <si>
    <t>LN-104082</t>
  </si>
  <si>
    <t>CUS-204082</t>
  </si>
  <si>
    <t>LN-104083</t>
  </si>
  <si>
    <t>CUS-204083</t>
  </si>
  <si>
    <t>LN-104084</t>
  </si>
  <si>
    <t>CUS-204084</t>
  </si>
  <si>
    <t>LN-104085</t>
  </si>
  <si>
    <t>CUS-204085</t>
  </si>
  <si>
    <t>LN-104086</t>
  </si>
  <si>
    <t>CUS-204086</t>
  </si>
  <si>
    <t>LN-104087</t>
  </si>
  <si>
    <t>CUS-204087</t>
  </si>
  <si>
    <t>LN-104088</t>
  </si>
  <si>
    <t>CUS-204088</t>
  </si>
  <si>
    <t>LN-104089</t>
  </si>
  <si>
    <t>CUS-204089</t>
  </si>
  <si>
    <t>LN-104090</t>
  </si>
  <si>
    <t>CUS-204090</t>
  </si>
  <si>
    <t>LN-104091</t>
  </si>
  <si>
    <t>CUS-204091</t>
  </si>
  <si>
    <t>LN-104092</t>
  </si>
  <si>
    <t>CUS-204092</t>
  </si>
  <si>
    <t>LN-104093</t>
  </si>
  <si>
    <t>CUS-204093</t>
  </si>
  <si>
    <t>LN-104094</t>
  </si>
  <si>
    <t>CUS-204094</t>
  </si>
  <si>
    <t>LN-104095</t>
  </si>
  <si>
    <t>CUS-204095</t>
  </si>
  <si>
    <t>LN-104096</t>
  </si>
  <si>
    <t>CUS-204096</t>
  </si>
  <si>
    <t>LN-104097</t>
  </si>
  <si>
    <t>CUS-204097</t>
  </si>
  <si>
    <t>LN-104098</t>
  </si>
  <si>
    <t>CUS-204098</t>
  </si>
  <si>
    <t>LN-104099</t>
  </si>
  <si>
    <t>CUS-204099</t>
  </si>
  <si>
    <t>LN-104100</t>
  </si>
  <si>
    <t>CUS-204100</t>
  </si>
  <si>
    <t>LN-104101</t>
  </si>
  <si>
    <t>CUS-204101</t>
  </si>
  <si>
    <t>LN-104102</t>
  </si>
  <si>
    <t>CUS-204102</t>
  </si>
  <si>
    <t>LN-104103</t>
  </si>
  <si>
    <t>CUS-204103</t>
  </si>
  <si>
    <t>LN-104104</t>
  </si>
  <si>
    <t>CUS-204104</t>
  </si>
  <si>
    <t>LN-104105</t>
  </si>
  <si>
    <t>CUS-204105</t>
  </si>
  <si>
    <t>LN-104106</t>
  </si>
  <si>
    <t>CUS-204106</t>
  </si>
  <si>
    <t>LN-104107</t>
  </si>
  <si>
    <t>CUS-204107</t>
  </si>
  <si>
    <t>LN-104108</t>
  </si>
  <si>
    <t>CUS-204108</t>
  </si>
  <si>
    <t>LN-104109</t>
  </si>
  <si>
    <t>CUS-204109</t>
  </si>
  <si>
    <t>LN-104110</t>
  </si>
  <si>
    <t>CUS-204110</t>
  </si>
  <si>
    <t>LN-104111</t>
  </si>
  <si>
    <t>CUS-204111</t>
  </si>
  <si>
    <t>LN-104112</t>
  </si>
  <si>
    <t>CUS-204112</t>
  </si>
  <si>
    <t>LN-104113</t>
  </si>
  <si>
    <t>CUS-204113</t>
  </si>
  <si>
    <t>LN-104114</t>
  </si>
  <si>
    <t>CUS-204114</t>
  </si>
  <si>
    <t>LN-104115</t>
  </si>
  <si>
    <t>CUS-204115</t>
  </si>
  <si>
    <t>LN-104116</t>
  </si>
  <si>
    <t>CUS-204116</t>
  </si>
  <si>
    <t>LN-104117</t>
  </si>
  <si>
    <t>CUS-204117</t>
  </si>
  <si>
    <t>LN-104118</t>
  </si>
  <si>
    <t>CUS-204118</t>
  </si>
  <si>
    <t>LN-104119</t>
  </si>
  <si>
    <t>CUS-204119</t>
  </si>
  <si>
    <t>LN-104120</t>
  </si>
  <si>
    <t>CUS-204120</t>
  </si>
  <si>
    <t>LN-104121</t>
  </si>
  <si>
    <t>CUS-204121</t>
  </si>
  <si>
    <t>LN-104122</t>
  </si>
  <si>
    <t>CUS-204122</t>
  </si>
  <si>
    <t>LN-104123</t>
  </si>
  <si>
    <t>CUS-204123</t>
  </si>
  <si>
    <t>LN-104124</t>
  </si>
  <si>
    <t>CUS-204124</t>
  </si>
  <si>
    <t>LN-104125</t>
  </si>
  <si>
    <t>CUS-204125</t>
  </si>
  <si>
    <t>LN-104126</t>
  </si>
  <si>
    <t>CUS-204126</t>
  </si>
  <si>
    <t>LN-104127</t>
  </si>
  <si>
    <t>CUS-204127</t>
  </si>
  <si>
    <t>LN-104128</t>
  </si>
  <si>
    <t>CUS-204128</t>
  </si>
  <si>
    <t>LN-104129</t>
  </si>
  <si>
    <t>CUS-204129</t>
  </si>
  <si>
    <t>LN-104130</t>
  </si>
  <si>
    <t>CUS-204130</t>
  </si>
  <si>
    <t>LN-104131</t>
  </si>
  <si>
    <t>CUS-204131</t>
  </si>
  <si>
    <t>LN-104132</t>
  </si>
  <si>
    <t>CUS-204132</t>
  </si>
  <si>
    <t>LN-104133</t>
  </si>
  <si>
    <t>CUS-204133</t>
  </si>
  <si>
    <t>LN-104134</t>
  </si>
  <si>
    <t>CUS-204134</t>
  </si>
  <si>
    <t>LN-104135</t>
  </si>
  <si>
    <t>CUS-204135</t>
  </si>
  <si>
    <t>LN-104136</t>
  </si>
  <si>
    <t>CUS-204136</t>
  </si>
  <si>
    <t>LN-104137</t>
  </si>
  <si>
    <t>CUS-204137</t>
  </si>
  <si>
    <t>LN-104138</t>
  </si>
  <si>
    <t>CUS-204138</t>
  </si>
  <si>
    <t>LN-104139</t>
  </si>
  <si>
    <t>CUS-204139</t>
  </si>
  <si>
    <t>LN-104140</t>
  </si>
  <si>
    <t>CUS-204140</t>
  </si>
  <si>
    <t>LN-104141</t>
  </si>
  <si>
    <t>CUS-204141</t>
  </si>
  <si>
    <t>LN-104142</t>
  </si>
  <si>
    <t>CUS-204142</t>
  </si>
  <si>
    <t>LN-104143</t>
  </si>
  <si>
    <t>CUS-204143</t>
  </si>
  <si>
    <t>LN-104144</t>
  </si>
  <si>
    <t>CUS-204144</t>
  </si>
  <si>
    <t>LN-104145</t>
  </si>
  <si>
    <t>CUS-204145</t>
  </si>
  <si>
    <t>LN-104146</t>
  </si>
  <si>
    <t>CUS-204146</t>
  </si>
  <si>
    <t>LN-104147</t>
  </si>
  <si>
    <t>CUS-204147</t>
  </si>
  <si>
    <t>LN-104148</t>
  </si>
  <si>
    <t>CUS-204148</t>
  </si>
  <si>
    <t>LN-104149</t>
  </si>
  <si>
    <t>CUS-204149</t>
  </si>
  <si>
    <t>LN-104150</t>
  </si>
  <si>
    <t>CUS-204150</t>
  </si>
  <si>
    <t>LN-104151</t>
  </si>
  <si>
    <t>CUS-204151</t>
  </si>
  <si>
    <t>LN-104152</t>
  </si>
  <si>
    <t>CUS-204152</t>
  </si>
  <si>
    <t>LN-104153</t>
  </si>
  <si>
    <t>CUS-204153</t>
  </si>
  <si>
    <t>LN-104154</t>
  </si>
  <si>
    <t>CUS-204154</t>
  </si>
  <si>
    <t>LN-104155</t>
  </si>
  <si>
    <t>CUS-204155</t>
  </si>
  <si>
    <t>LN-104156</t>
  </si>
  <si>
    <t>CUS-204156</t>
  </si>
  <si>
    <t>LN-104157</t>
  </si>
  <si>
    <t>CUS-204157</t>
  </si>
  <si>
    <t>LN-104158</t>
  </si>
  <si>
    <t>CUS-204158</t>
  </si>
  <si>
    <t>LN-104159</t>
  </si>
  <si>
    <t>CUS-204159</t>
  </si>
  <si>
    <t>LN-104160</t>
  </si>
  <si>
    <t>CUS-204160</t>
  </si>
  <si>
    <t>LN-104161</t>
  </si>
  <si>
    <t>CUS-204161</t>
  </si>
  <si>
    <t>LN-104162</t>
  </si>
  <si>
    <t>CUS-204162</t>
  </si>
  <si>
    <t>LN-104163</t>
  </si>
  <si>
    <t>CUS-204163</t>
  </si>
  <si>
    <t>LN-104164</t>
  </si>
  <si>
    <t>CUS-204164</t>
  </si>
  <si>
    <t>LN-104165</t>
  </si>
  <si>
    <t>CUS-204165</t>
  </si>
  <si>
    <t>LN-104166</t>
  </si>
  <si>
    <t>CUS-204166</t>
  </si>
  <si>
    <t>LN-104167</t>
  </si>
  <si>
    <t>CUS-204167</t>
  </si>
  <si>
    <t>LN-104168</t>
  </si>
  <si>
    <t>CUS-204168</t>
  </si>
  <si>
    <t>LN-104169</t>
  </si>
  <si>
    <t>CUS-204169</t>
  </si>
  <si>
    <t>LN-104170</t>
  </si>
  <si>
    <t>CUS-204170</t>
  </si>
  <si>
    <t>LN-104171</t>
  </si>
  <si>
    <t>CUS-204171</t>
  </si>
  <si>
    <t>LN-104172</t>
  </si>
  <si>
    <t>CUS-204172</t>
  </si>
  <si>
    <t>LN-104173</t>
  </si>
  <si>
    <t>CUS-204173</t>
  </si>
  <si>
    <t>LN-104174</t>
  </si>
  <si>
    <t>CUS-204174</t>
  </si>
  <si>
    <t>LN-104175</t>
  </si>
  <si>
    <t>CUS-204175</t>
  </si>
  <si>
    <t>LN-104176</t>
  </si>
  <si>
    <t>CUS-204176</t>
  </si>
  <si>
    <t>LN-104177</t>
  </si>
  <si>
    <t>CUS-204177</t>
  </si>
  <si>
    <t>LN-104178</t>
  </si>
  <si>
    <t>CUS-204178</t>
  </si>
  <si>
    <t>LN-104179</t>
  </si>
  <si>
    <t>CUS-204179</t>
  </si>
  <si>
    <t>LN-104180</t>
  </si>
  <si>
    <t>CUS-204180</t>
  </si>
  <si>
    <t>LN-104181</t>
  </si>
  <si>
    <t>CUS-204181</t>
  </si>
  <si>
    <t>LN-104182</t>
  </si>
  <si>
    <t>CUS-204182</t>
  </si>
  <si>
    <t>LN-104183</t>
  </si>
  <si>
    <t>CUS-204183</t>
  </si>
  <si>
    <t>LN-104184</t>
  </si>
  <si>
    <t>CUS-204184</t>
  </si>
  <si>
    <t>LN-104185</t>
  </si>
  <si>
    <t>CUS-204185</t>
  </si>
  <si>
    <t>LN-104186</t>
  </si>
  <si>
    <t>CUS-204186</t>
  </si>
  <si>
    <t>LN-104187</t>
  </si>
  <si>
    <t>CUS-204187</t>
  </si>
  <si>
    <t>LN-104188</t>
  </si>
  <si>
    <t>CUS-204188</t>
  </si>
  <si>
    <t>LN-104189</t>
  </si>
  <si>
    <t>CUS-204189</t>
  </si>
  <si>
    <t>LN-104190</t>
  </si>
  <si>
    <t>CUS-204190</t>
  </si>
  <si>
    <t>LN-104191</t>
  </si>
  <si>
    <t>CUS-204191</t>
  </si>
  <si>
    <t>LN-104192</t>
  </si>
  <si>
    <t>CUS-204192</t>
  </si>
  <si>
    <t>LN-104193</t>
  </si>
  <si>
    <t>CUS-204193</t>
  </si>
  <si>
    <t>LN-104194</t>
  </si>
  <si>
    <t>CUS-204194</t>
  </si>
  <si>
    <t>LN-104195</t>
  </si>
  <si>
    <t>CUS-204195</t>
  </si>
  <si>
    <t>LN-104196</t>
  </si>
  <si>
    <t>CUS-204196</t>
  </si>
  <si>
    <t>LN-104197</t>
  </si>
  <si>
    <t>CUS-204197</t>
  </si>
  <si>
    <t>LN-104198</t>
  </si>
  <si>
    <t>CUS-204198</t>
  </si>
  <si>
    <t>LN-104199</t>
  </si>
  <si>
    <t>CUS-204199</t>
  </si>
  <si>
    <t>LN-104200</t>
  </si>
  <si>
    <t>CUS-204200</t>
  </si>
  <si>
    <t>LN-104201</t>
  </si>
  <si>
    <t>CUS-204201</t>
  </si>
  <si>
    <t>LN-104202</t>
  </si>
  <si>
    <t>CUS-204202</t>
  </si>
  <si>
    <t>LN-104203</t>
  </si>
  <si>
    <t>CUS-204203</t>
  </si>
  <si>
    <t>LN-104204</t>
  </si>
  <si>
    <t>CUS-204204</t>
  </si>
  <si>
    <t>LN-104205</t>
  </si>
  <si>
    <t>CUS-204205</t>
  </si>
  <si>
    <t>LN-104206</t>
  </si>
  <si>
    <t>CUS-204206</t>
  </si>
  <si>
    <t>LN-104207</t>
  </si>
  <si>
    <t>CUS-204207</t>
  </si>
  <si>
    <t>LN-104208</t>
  </si>
  <si>
    <t>CUS-204208</t>
  </si>
  <si>
    <t>LN-104209</t>
  </si>
  <si>
    <t>CUS-204209</t>
  </si>
  <si>
    <t>LN-104210</t>
  </si>
  <si>
    <t>CUS-204210</t>
  </si>
  <si>
    <t>LN-104211</t>
  </si>
  <si>
    <t>CUS-204211</t>
  </si>
  <si>
    <t>LN-104212</t>
  </si>
  <si>
    <t>CUS-204212</t>
  </si>
  <si>
    <t>LN-104213</t>
  </si>
  <si>
    <t>CUS-204213</t>
  </si>
  <si>
    <t>LN-104214</t>
  </si>
  <si>
    <t>CUS-204214</t>
  </si>
  <si>
    <t>LN-104215</t>
  </si>
  <si>
    <t>CUS-204215</t>
  </si>
  <si>
    <t>LN-104216</t>
  </si>
  <si>
    <t>CUS-204216</t>
  </si>
  <si>
    <t>LN-104217</t>
  </si>
  <si>
    <t>CUS-204217</t>
  </si>
  <si>
    <t>LN-104218</t>
  </si>
  <si>
    <t>CUS-204218</t>
  </si>
  <si>
    <t>LN-104219</t>
  </si>
  <si>
    <t>CUS-204219</t>
  </si>
  <si>
    <t>LN-104220</t>
  </si>
  <si>
    <t>CUS-204220</t>
  </si>
  <si>
    <t>LN-104221</t>
  </si>
  <si>
    <t>CUS-204221</t>
  </si>
  <si>
    <t>LN-104222</t>
  </si>
  <si>
    <t>CUS-204222</t>
  </si>
  <si>
    <t>LN-104223</t>
  </si>
  <si>
    <t>CUS-204223</t>
  </si>
  <si>
    <t>LN-104224</t>
  </si>
  <si>
    <t>CUS-204224</t>
  </si>
  <si>
    <t>LN-104225</t>
  </si>
  <si>
    <t>CUS-204225</t>
  </si>
  <si>
    <t>LN-104226</t>
  </si>
  <si>
    <t>CUS-204226</t>
  </si>
  <si>
    <t>LN-104227</t>
  </si>
  <si>
    <t>CUS-204227</t>
  </si>
  <si>
    <t>LN-104228</t>
  </si>
  <si>
    <t>CUS-204228</t>
  </si>
  <si>
    <t>LN-104229</t>
  </si>
  <si>
    <t>CUS-204229</t>
  </si>
  <si>
    <t>LN-104230</t>
  </si>
  <si>
    <t>CUS-204230</t>
  </si>
  <si>
    <t>LN-104231</t>
  </si>
  <si>
    <t>CUS-204231</t>
  </si>
  <si>
    <t>LN-104232</t>
  </si>
  <si>
    <t>CUS-204232</t>
  </si>
  <si>
    <t>LN-104233</t>
  </si>
  <si>
    <t>CUS-204233</t>
  </si>
  <si>
    <t>LN-104234</t>
  </si>
  <si>
    <t>CUS-204234</t>
  </si>
  <si>
    <t>LN-104235</t>
  </si>
  <si>
    <t>CUS-204235</t>
  </si>
  <si>
    <t>LN-104236</t>
  </si>
  <si>
    <t>CUS-204236</t>
  </si>
  <si>
    <t>LN-104237</t>
  </si>
  <si>
    <t>CUS-204237</t>
  </si>
  <si>
    <t>LN-104238</t>
  </si>
  <si>
    <t>CUS-204238</t>
  </si>
  <si>
    <t>LN-104239</t>
  </si>
  <si>
    <t>CUS-204239</t>
  </si>
  <si>
    <t>LN-104240</t>
  </si>
  <si>
    <t>CUS-204240</t>
  </si>
  <si>
    <t>LN-104241</t>
  </si>
  <si>
    <t>CUS-204241</t>
  </si>
  <si>
    <t>LN-104242</t>
  </si>
  <si>
    <t>CUS-204242</t>
  </si>
  <si>
    <t>LN-104243</t>
  </si>
  <si>
    <t>CUS-204243</t>
  </si>
  <si>
    <t>LN-104244</t>
  </si>
  <si>
    <t>CUS-204244</t>
  </si>
  <si>
    <t>LN-104245</t>
  </si>
  <si>
    <t>CUS-204245</t>
  </si>
  <si>
    <t>LN-104246</t>
  </si>
  <si>
    <t>CUS-204246</t>
  </si>
  <si>
    <t>LN-104247</t>
  </si>
  <si>
    <t>CUS-204247</t>
  </si>
  <si>
    <t>LN-104248</t>
  </si>
  <si>
    <t>CUS-204248</t>
  </si>
  <si>
    <t>LN-104249</t>
  </si>
  <si>
    <t>CUS-204249</t>
  </si>
  <si>
    <t>LN-104250</t>
  </si>
  <si>
    <t>CUS-204250</t>
  </si>
  <si>
    <t>LN-104251</t>
  </si>
  <si>
    <t>CUS-204251</t>
  </si>
  <si>
    <t>LN-104252</t>
  </si>
  <si>
    <t>CUS-204252</t>
  </si>
  <si>
    <t>LN-104253</t>
  </si>
  <si>
    <t>CUS-204253</t>
  </si>
  <si>
    <t>LN-104254</t>
  </si>
  <si>
    <t>CUS-204254</t>
  </si>
  <si>
    <t>LN-104255</t>
  </si>
  <si>
    <t>CUS-204255</t>
  </si>
  <si>
    <t>LN-104256</t>
  </si>
  <si>
    <t>CUS-204256</t>
  </si>
  <si>
    <t>LN-104257</t>
  </si>
  <si>
    <t>CUS-204257</t>
  </si>
  <si>
    <t>LN-104258</t>
  </si>
  <si>
    <t>CUS-204258</t>
  </si>
  <si>
    <t>LN-104259</t>
  </si>
  <si>
    <t>CUS-204259</t>
  </si>
  <si>
    <t>LN-104260</t>
  </si>
  <si>
    <t>CUS-204260</t>
  </si>
  <si>
    <t>LN-104261</t>
  </si>
  <si>
    <t>CUS-204261</t>
  </si>
  <si>
    <t>LN-104262</t>
  </si>
  <si>
    <t>CUS-204262</t>
  </si>
  <si>
    <t>LN-104263</t>
  </si>
  <si>
    <t>CUS-204263</t>
  </si>
  <si>
    <t>LN-104264</t>
  </si>
  <si>
    <t>CUS-204264</t>
  </si>
  <si>
    <t>LN-104265</t>
  </si>
  <si>
    <t>CUS-204265</t>
  </si>
  <si>
    <t>LN-104266</t>
  </si>
  <si>
    <t>CUS-204266</t>
  </si>
  <si>
    <t>LN-104267</t>
  </si>
  <si>
    <t>CUS-204267</t>
  </si>
  <si>
    <t>LN-104268</t>
  </si>
  <si>
    <t>CUS-204268</t>
  </si>
  <si>
    <t>LN-104269</t>
  </si>
  <si>
    <t>CUS-204269</t>
  </si>
  <si>
    <t>LN-104270</t>
  </si>
  <si>
    <t>CUS-204270</t>
  </si>
  <si>
    <t>LN-104271</t>
  </si>
  <si>
    <t>CUS-204271</t>
  </si>
  <si>
    <t>LN-104272</t>
  </si>
  <si>
    <t>CUS-204272</t>
  </si>
  <si>
    <t>LN-104273</t>
  </si>
  <si>
    <t>CUS-204273</t>
  </si>
  <si>
    <t>LN-104274</t>
  </si>
  <si>
    <t>CUS-204274</t>
  </si>
  <si>
    <t>LN-104275</t>
  </si>
  <si>
    <t>CUS-204275</t>
  </si>
  <si>
    <t>LN-104276</t>
  </si>
  <si>
    <t>CUS-204276</t>
  </si>
  <si>
    <t>LN-104277</t>
  </si>
  <si>
    <t>CUS-204277</t>
  </si>
  <si>
    <t>LN-104278</t>
  </si>
  <si>
    <t>CUS-204278</t>
  </si>
  <si>
    <t>LN-104279</t>
  </si>
  <si>
    <t>CUS-204279</t>
  </si>
  <si>
    <t>LN-104280</t>
  </si>
  <si>
    <t>CUS-204280</t>
  </si>
  <si>
    <t>LN-104281</t>
  </si>
  <si>
    <t>CUS-204281</t>
  </si>
  <si>
    <t>LN-104282</t>
  </si>
  <si>
    <t>CUS-204282</t>
  </si>
  <si>
    <t>LN-104283</t>
  </si>
  <si>
    <t>CUS-204283</t>
  </si>
  <si>
    <t>LN-104284</t>
  </si>
  <si>
    <t>CUS-204284</t>
  </si>
  <si>
    <t>LN-104285</t>
  </si>
  <si>
    <t>CUS-204285</t>
  </si>
  <si>
    <t>LN-104286</t>
  </si>
  <si>
    <t>CUS-204286</t>
  </si>
  <si>
    <t>LN-104287</t>
  </si>
  <si>
    <t>CUS-204287</t>
  </si>
  <si>
    <t>LN-104288</t>
  </si>
  <si>
    <t>CUS-204288</t>
  </si>
  <si>
    <t>LN-104289</t>
  </si>
  <si>
    <t>CUS-204289</t>
  </si>
  <si>
    <t>LN-104290</t>
  </si>
  <si>
    <t>CUS-204290</t>
  </si>
  <si>
    <t>LN-104291</t>
  </si>
  <si>
    <t>CUS-204291</t>
  </si>
  <si>
    <t>LN-104292</t>
  </si>
  <si>
    <t>CUS-204292</t>
  </si>
  <si>
    <t>LN-104293</t>
  </si>
  <si>
    <t>CUS-204293</t>
  </si>
  <si>
    <t>LN-104294</t>
  </si>
  <si>
    <t>CUS-204294</t>
  </si>
  <si>
    <t>LN-104295</t>
  </si>
  <si>
    <t>CUS-204295</t>
  </si>
  <si>
    <t>LN-104296</t>
  </si>
  <si>
    <t>CUS-204296</t>
  </si>
  <si>
    <t>LN-104297</t>
  </si>
  <si>
    <t>CUS-204297</t>
  </si>
  <si>
    <t>LN-104298</t>
  </si>
  <si>
    <t>CUS-204298</t>
  </si>
  <si>
    <t>LN-104299</t>
  </si>
  <si>
    <t>CUS-204299</t>
  </si>
  <si>
    <t>LN-104300</t>
  </si>
  <si>
    <t>CUS-204300</t>
  </si>
  <si>
    <t>LN-104301</t>
  </si>
  <si>
    <t>CUS-204301</t>
  </si>
  <si>
    <t>LN-104302</t>
  </si>
  <si>
    <t>CUS-204302</t>
  </si>
  <si>
    <t>LN-104303</t>
  </si>
  <si>
    <t>CUS-204303</t>
  </si>
  <si>
    <t>LN-104304</t>
  </si>
  <si>
    <t>CUS-204304</t>
  </si>
  <si>
    <t>LN-104305</t>
  </si>
  <si>
    <t>CUS-204305</t>
  </si>
  <si>
    <t>LN-104306</t>
  </si>
  <si>
    <t>CUS-204306</t>
  </si>
  <si>
    <t>LN-104307</t>
  </si>
  <si>
    <t>CUS-204307</t>
  </si>
  <si>
    <t>LN-104308</t>
  </si>
  <si>
    <t>CUS-204308</t>
  </si>
  <si>
    <t>LN-104309</t>
  </si>
  <si>
    <t>CUS-204309</t>
  </si>
  <si>
    <t>LN-104310</t>
  </si>
  <si>
    <t>CUS-204310</t>
  </si>
  <si>
    <t>LN-104311</t>
  </si>
  <si>
    <t>CUS-204311</t>
  </si>
  <si>
    <t>LN-104312</t>
  </si>
  <si>
    <t>CUS-204312</t>
  </si>
  <si>
    <t>LN-104313</t>
  </si>
  <si>
    <t>CUS-204313</t>
  </si>
  <si>
    <t>LN-104314</t>
  </si>
  <si>
    <t>CUS-204314</t>
  </si>
  <si>
    <t>LN-104315</t>
  </si>
  <si>
    <t>CUS-204315</t>
  </si>
  <si>
    <t>LN-104316</t>
  </si>
  <si>
    <t>CUS-204316</t>
  </si>
  <si>
    <t>LN-104317</t>
  </si>
  <si>
    <t>CUS-204317</t>
  </si>
  <si>
    <t>LN-104318</t>
  </si>
  <si>
    <t>CUS-204318</t>
  </si>
  <si>
    <t>LN-104319</t>
  </si>
  <si>
    <t>CUS-204319</t>
  </si>
  <si>
    <t>LN-104320</t>
  </si>
  <si>
    <t>CUS-204320</t>
  </si>
  <si>
    <t>LN-104321</t>
  </si>
  <si>
    <t>CUS-204321</t>
  </si>
  <si>
    <t>LN-104322</t>
  </si>
  <si>
    <t>CUS-204322</t>
  </si>
  <si>
    <t>LN-104323</t>
  </si>
  <si>
    <t>CUS-204323</t>
  </si>
  <si>
    <t>LN-104324</t>
  </si>
  <si>
    <t>CUS-204324</t>
  </si>
  <si>
    <t>LN-104325</t>
  </si>
  <si>
    <t>CUS-204325</t>
  </si>
  <si>
    <t>LN-104326</t>
  </si>
  <si>
    <t>CUS-204326</t>
  </si>
  <si>
    <t>LN-104327</t>
  </si>
  <si>
    <t>CUS-204327</t>
  </si>
  <si>
    <t>LN-104328</t>
  </si>
  <si>
    <t>CUS-204328</t>
  </si>
  <si>
    <t>LN-104329</t>
  </si>
  <si>
    <t>CUS-204329</t>
  </si>
  <si>
    <t>LN-104330</t>
  </si>
  <si>
    <t>CUS-204330</t>
  </si>
  <si>
    <t>LN-104331</t>
  </si>
  <si>
    <t>CUS-204331</t>
  </si>
  <si>
    <t>LN-104332</t>
  </si>
  <si>
    <t>CUS-204332</t>
  </si>
  <si>
    <t>LN-104333</t>
  </si>
  <si>
    <t>CUS-204333</t>
  </si>
  <si>
    <t>LN-104334</t>
  </si>
  <si>
    <t>CUS-204334</t>
  </si>
  <si>
    <t>LN-104335</t>
  </si>
  <si>
    <t>CUS-204335</t>
  </si>
  <si>
    <t>LN-104336</t>
  </si>
  <si>
    <t>CUS-204336</t>
  </si>
  <si>
    <t>LN-104337</t>
  </si>
  <si>
    <t>CUS-204337</t>
  </si>
  <si>
    <t>LN-104338</t>
  </si>
  <si>
    <t>CUS-204338</t>
  </si>
  <si>
    <t>LN-104339</t>
  </si>
  <si>
    <t>CUS-204339</t>
  </si>
  <si>
    <t>LN-104340</t>
  </si>
  <si>
    <t>CUS-204340</t>
  </si>
  <si>
    <t>LN-104341</t>
  </si>
  <si>
    <t>CUS-204341</t>
  </si>
  <si>
    <t>LN-104342</t>
  </si>
  <si>
    <t>CUS-204342</t>
  </si>
  <si>
    <t>LN-104343</t>
  </si>
  <si>
    <t>CUS-204343</t>
  </si>
  <si>
    <t>LN-104344</t>
  </si>
  <si>
    <t>CUS-204344</t>
  </si>
  <si>
    <t>LN-104345</t>
  </si>
  <si>
    <t>CUS-204345</t>
  </si>
  <si>
    <t>LN-104346</t>
  </si>
  <si>
    <t>CUS-204346</t>
  </si>
  <si>
    <t>LN-104347</t>
  </si>
  <si>
    <t>CUS-204347</t>
  </si>
  <si>
    <t>LN-104348</t>
  </si>
  <si>
    <t>CUS-204348</t>
  </si>
  <si>
    <t>LN-104349</t>
  </si>
  <si>
    <t>CUS-204349</t>
  </si>
  <si>
    <t>LN-104350</t>
  </si>
  <si>
    <t>CUS-204350</t>
  </si>
  <si>
    <t>LN-104351</t>
  </si>
  <si>
    <t>CUS-204351</t>
  </si>
  <si>
    <t>LN-104352</t>
  </si>
  <si>
    <t>CUS-204352</t>
  </si>
  <si>
    <t>LN-104353</t>
  </si>
  <si>
    <t>CUS-204353</t>
  </si>
  <si>
    <t>LN-104354</t>
  </si>
  <si>
    <t>CUS-204354</t>
  </si>
  <si>
    <t>LN-104355</t>
  </si>
  <si>
    <t>CUS-204355</t>
  </si>
  <si>
    <t>LN-104356</t>
  </si>
  <si>
    <t>CUS-204356</t>
  </si>
  <si>
    <t>LN-104357</t>
  </si>
  <si>
    <t>CUS-204357</t>
  </si>
  <si>
    <t>LN-104358</t>
  </si>
  <si>
    <t>CUS-204358</t>
  </si>
  <si>
    <t>LN-104359</t>
  </si>
  <si>
    <t>CUS-204359</t>
  </si>
  <si>
    <t>LN-104360</t>
  </si>
  <si>
    <t>CUS-204360</t>
  </si>
  <si>
    <t>LN-104361</t>
  </si>
  <si>
    <t>CUS-204361</t>
  </si>
  <si>
    <t>LN-104362</t>
  </si>
  <si>
    <t>CUS-204362</t>
  </si>
  <si>
    <t>LN-104363</t>
  </si>
  <si>
    <t>CUS-204363</t>
  </si>
  <si>
    <t>LN-104364</t>
  </si>
  <si>
    <t>CUS-204364</t>
  </si>
  <si>
    <t>LN-104365</t>
  </si>
  <si>
    <t>CUS-204365</t>
  </si>
  <si>
    <t>LN-104366</t>
  </si>
  <si>
    <t>CUS-204366</t>
  </si>
  <si>
    <t>LN-104367</t>
  </si>
  <si>
    <t>CUS-204367</t>
  </si>
  <si>
    <t>LN-104368</t>
  </si>
  <si>
    <t>CUS-204368</t>
  </si>
  <si>
    <t>LN-104369</t>
  </si>
  <si>
    <t>CUS-204369</t>
  </si>
  <si>
    <t>LN-104370</t>
  </si>
  <si>
    <t>CUS-204370</t>
  </si>
  <si>
    <t>LN-104371</t>
  </si>
  <si>
    <t>CUS-204371</t>
  </si>
  <si>
    <t>LN-104372</t>
  </si>
  <si>
    <t>CUS-204372</t>
  </si>
  <si>
    <t>LN-104373</t>
  </si>
  <si>
    <t>CUS-204373</t>
  </si>
  <si>
    <t>LN-104374</t>
  </si>
  <si>
    <t>CUS-204374</t>
  </si>
  <si>
    <t>LN-104375</t>
  </si>
  <si>
    <t>CUS-204375</t>
  </si>
  <si>
    <t>LN-104376</t>
  </si>
  <si>
    <t>CUS-204376</t>
  </si>
  <si>
    <t>LN-104377</t>
  </si>
  <si>
    <t>CUS-204377</t>
  </si>
  <si>
    <t>LN-104378</t>
  </si>
  <si>
    <t>CUS-204378</t>
  </si>
  <si>
    <t>LN-104379</t>
  </si>
  <si>
    <t>CUS-204379</t>
  </si>
  <si>
    <t>LN-104380</t>
  </si>
  <si>
    <t>CUS-204380</t>
  </si>
  <si>
    <t>LN-104381</t>
  </si>
  <si>
    <t>CUS-204381</t>
  </si>
  <si>
    <t>LN-104382</t>
  </si>
  <si>
    <t>CUS-204382</t>
  </si>
  <si>
    <t>LN-104383</t>
  </si>
  <si>
    <t>CUS-204383</t>
  </si>
  <si>
    <t>LN-104384</t>
  </si>
  <si>
    <t>CUS-204384</t>
  </si>
  <si>
    <t>LN-104385</t>
  </si>
  <si>
    <t>CUS-204385</t>
  </si>
  <si>
    <t>LN-104386</t>
  </si>
  <si>
    <t>CUS-204386</t>
  </si>
  <si>
    <t>LN-104387</t>
  </si>
  <si>
    <t>CUS-204387</t>
  </si>
  <si>
    <t>LN-104388</t>
  </si>
  <si>
    <t>CUS-204388</t>
  </si>
  <si>
    <t>LN-104389</t>
  </si>
  <si>
    <t>CUS-204389</t>
  </si>
  <si>
    <t>LN-104390</t>
  </si>
  <si>
    <t>CUS-204390</t>
  </si>
  <si>
    <t>LN-104391</t>
  </si>
  <si>
    <t>CUS-204391</t>
  </si>
  <si>
    <t>LN-104392</t>
  </si>
  <si>
    <t>CUS-204392</t>
  </si>
  <si>
    <t>LN-104393</t>
  </si>
  <si>
    <t>CUS-204393</t>
  </si>
  <si>
    <t>LN-104394</t>
  </si>
  <si>
    <t>CUS-204394</t>
  </si>
  <si>
    <t>LN-104395</t>
  </si>
  <si>
    <t>CUS-204395</t>
  </si>
  <si>
    <t>LN-104396</t>
  </si>
  <si>
    <t>CUS-204396</t>
  </si>
  <si>
    <t>LN-104397</t>
  </si>
  <si>
    <t>CUS-204397</t>
  </si>
  <si>
    <t>LN-104398</t>
  </si>
  <si>
    <t>CUS-204398</t>
  </si>
  <si>
    <t>LN-104399</t>
  </si>
  <si>
    <t>CUS-204399</t>
  </si>
  <si>
    <t>LN-104400</t>
  </si>
  <si>
    <t>CUS-204400</t>
  </si>
  <si>
    <t>LN-104401</t>
  </si>
  <si>
    <t>CUS-204401</t>
  </si>
  <si>
    <t>LN-104402</t>
  </si>
  <si>
    <t>CUS-204402</t>
  </si>
  <si>
    <t>LN-104403</t>
  </si>
  <si>
    <t>CUS-204403</t>
  </si>
  <si>
    <t>LN-104404</t>
  </si>
  <si>
    <t>CUS-204404</t>
  </si>
  <si>
    <t>LN-104405</t>
  </si>
  <si>
    <t>CUS-204405</t>
  </si>
  <si>
    <t>LN-104406</t>
  </si>
  <si>
    <t>CUS-204406</t>
  </si>
  <si>
    <t>LN-104407</t>
  </si>
  <si>
    <t>CUS-204407</t>
  </si>
  <si>
    <t>LN-104408</t>
  </si>
  <si>
    <t>CUS-204408</t>
  </si>
  <si>
    <t>LN-104409</t>
  </si>
  <si>
    <t>CUS-204409</t>
  </si>
  <si>
    <t>LN-104410</t>
  </si>
  <si>
    <t>CUS-204410</t>
  </si>
  <si>
    <t>LN-104411</t>
  </si>
  <si>
    <t>CUS-204411</t>
  </si>
  <si>
    <t>LN-104412</t>
  </si>
  <si>
    <t>CUS-204412</t>
  </si>
  <si>
    <t>LN-104413</t>
  </si>
  <si>
    <t>CUS-204413</t>
  </si>
  <si>
    <t>LN-104414</t>
  </si>
  <si>
    <t>CUS-204414</t>
  </si>
  <si>
    <t>LN-104415</t>
  </si>
  <si>
    <t>CUS-204415</t>
  </si>
  <si>
    <t>LN-104416</t>
  </si>
  <si>
    <t>CUS-204416</t>
  </si>
  <si>
    <t>LN-104417</t>
  </si>
  <si>
    <t>CUS-204417</t>
  </si>
  <si>
    <t>LN-104418</t>
  </si>
  <si>
    <t>CUS-204418</t>
  </si>
  <si>
    <t>LN-104419</t>
  </si>
  <si>
    <t>CUS-204419</t>
  </si>
  <si>
    <t>LN-104420</t>
  </si>
  <si>
    <t>CUS-204420</t>
  </si>
  <si>
    <t>LN-104421</t>
  </si>
  <si>
    <t>CUS-204421</t>
  </si>
  <si>
    <t>LN-104422</t>
  </si>
  <si>
    <t>CUS-204422</t>
  </si>
  <si>
    <t>LN-104423</t>
  </si>
  <si>
    <t>CUS-204423</t>
  </si>
  <si>
    <t>LN-104424</t>
  </si>
  <si>
    <t>CUS-204424</t>
  </si>
  <si>
    <t>LN-104425</t>
  </si>
  <si>
    <t>CUS-204425</t>
  </si>
  <si>
    <t>LN-104426</t>
  </si>
  <si>
    <t>CUS-204426</t>
  </si>
  <si>
    <t>LN-104427</t>
  </si>
  <si>
    <t>CUS-204427</t>
  </si>
  <si>
    <t>LN-104428</t>
  </si>
  <si>
    <t>CUS-204428</t>
  </si>
  <si>
    <t>LN-104429</t>
  </si>
  <si>
    <t>CUS-204429</t>
  </si>
  <si>
    <t>LN-104430</t>
  </si>
  <si>
    <t>CUS-204430</t>
  </si>
  <si>
    <t>LN-104431</t>
  </si>
  <si>
    <t>CUS-204431</t>
  </si>
  <si>
    <t>LN-104432</t>
  </si>
  <si>
    <t>CUS-204432</t>
  </si>
  <si>
    <t>LN-104433</t>
  </si>
  <si>
    <t>CUS-204433</t>
  </si>
  <si>
    <t>LN-104434</t>
  </si>
  <si>
    <t>CUS-204434</t>
  </si>
  <si>
    <t>LN-104435</t>
  </si>
  <si>
    <t>CUS-204435</t>
  </si>
  <si>
    <t>LN-104436</t>
  </si>
  <si>
    <t>CUS-204436</t>
  </si>
  <si>
    <t>LN-104437</t>
  </si>
  <si>
    <t>CUS-204437</t>
  </si>
  <si>
    <t>LN-104438</t>
  </si>
  <si>
    <t>CUS-204438</t>
  </si>
  <si>
    <t>LN-104439</t>
  </si>
  <si>
    <t>CUS-204439</t>
  </si>
  <si>
    <t>LN-104440</t>
  </si>
  <si>
    <t>CUS-204440</t>
  </si>
  <si>
    <t>LN-104441</t>
  </si>
  <si>
    <t>CUS-204441</t>
  </si>
  <si>
    <t>LN-104442</t>
  </si>
  <si>
    <t>CUS-204442</t>
  </si>
  <si>
    <t>LN-104443</t>
  </si>
  <si>
    <t>CUS-204443</t>
  </si>
  <si>
    <t>LN-104444</t>
  </si>
  <si>
    <t>CUS-204444</t>
  </si>
  <si>
    <t>LN-104445</t>
  </si>
  <si>
    <t>CUS-204445</t>
  </si>
  <si>
    <t>LN-104446</t>
  </si>
  <si>
    <t>CUS-204446</t>
  </si>
  <si>
    <t>LN-104447</t>
  </si>
  <si>
    <t>CUS-204447</t>
  </si>
  <si>
    <t>LN-104448</t>
  </si>
  <si>
    <t>CUS-204448</t>
  </si>
  <si>
    <t>LN-104449</t>
  </si>
  <si>
    <t>CUS-204449</t>
  </si>
  <si>
    <t>LN-104450</t>
  </si>
  <si>
    <t>CUS-204450</t>
  </si>
  <si>
    <t>LN-104451</t>
  </si>
  <si>
    <t>CUS-204451</t>
  </si>
  <si>
    <t>LN-104452</t>
  </si>
  <si>
    <t>CUS-204452</t>
  </si>
  <si>
    <t>LN-104453</t>
  </si>
  <si>
    <t>CUS-204453</t>
  </si>
  <si>
    <t>LN-104454</t>
  </si>
  <si>
    <t>CUS-204454</t>
  </si>
  <si>
    <t>LN-104455</t>
  </si>
  <si>
    <t>CUS-204455</t>
  </si>
  <si>
    <t>LN-104456</t>
  </si>
  <si>
    <t>CUS-204456</t>
  </si>
  <si>
    <t>LN-104457</t>
  </si>
  <si>
    <t>CUS-204457</t>
  </si>
  <si>
    <t>LN-104458</t>
  </si>
  <si>
    <t>CUS-204458</t>
  </si>
  <si>
    <t>LN-104459</t>
  </si>
  <si>
    <t>CUS-204459</t>
  </si>
  <si>
    <t>LN-104460</t>
  </si>
  <si>
    <t>CUS-204460</t>
  </si>
  <si>
    <t>LN-104461</t>
  </si>
  <si>
    <t>CUS-204461</t>
  </si>
  <si>
    <t>LN-104462</t>
  </si>
  <si>
    <t>CUS-204462</t>
  </si>
  <si>
    <t>LN-104463</t>
  </si>
  <si>
    <t>CUS-204463</t>
  </si>
  <si>
    <t>LN-104464</t>
  </si>
  <si>
    <t>CUS-204464</t>
  </si>
  <si>
    <t>LN-104465</t>
  </si>
  <si>
    <t>CUS-204465</t>
  </si>
  <si>
    <t>LN-104466</t>
  </si>
  <si>
    <t>CUS-204466</t>
  </si>
  <si>
    <t>LN-104467</t>
  </si>
  <si>
    <t>CUS-204467</t>
  </si>
  <si>
    <t>LN-104468</t>
  </si>
  <si>
    <t>CUS-204468</t>
  </si>
  <si>
    <t>LN-104469</t>
  </si>
  <si>
    <t>CUS-204469</t>
  </si>
  <si>
    <t>LN-104470</t>
  </si>
  <si>
    <t>CUS-204470</t>
  </si>
  <si>
    <t>LN-104471</t>
  </si>
  <si>
    <t>CUS-204471</t>
  </si>
  <si>
    <t>LN-104472</t>
  </si>
  <si>
    <t>CUS-204472</t>
  </si>
  <si>
    <t>LN-104473</t>
  </si>
  <si>
    <t>CUS-204473</t>
  </si>
  <si>
    <t>LN-104474</t>
  </si>
  <si>
    <t>CUS-204474</t>
  </si>
  <si>
    <t>LN-104475</t>
  </si>
  <si>
    <t>CUS-204475</t>
  </si>
  <si>
    <t>LN-104476</t>
  </si>
  <si>
    <t>CUS-204476</t>
  </si>
  <si>
    <t>LN-104477</t>
  </si>
  <si>
    <t>CUS-204477</t>
  </si>
  <si>
    <t>LN-104478</t>
  </si>
  <si>
    <t>CUS-204478</t>
  </si>
  <si>
    <t>LN-104479</t>
  </si>
  <si>
    <t>CUS-204479</t>
  </si>
  <si>
    <t>LN-104480</t>
  </si>
  <si>
    <t>CUS-204480</t>
  </si>
  <si>
    <t>LN-104481</t>
  </si>
  <si>
    <t>CUS-204481</t>
  </si>
  <si>
    <t>LN-104482</t>
  </si>
  <si>
    <t>CUS-204482</t>
  </si>
  <si>
    <t>LN-104483</t>
  </si>
  <si>
    <t>CUS-204483</t>
  </si>
  <si>
    <t>LN-104484</t>
  </si>
  <si>
    <t>CUS-204484</t>
  </si>
  <si>
    <t>LN-104485</t>
  </si>
  <si>
    <t>CUS-204485</t>
  </si>
  <si>
    <t>LN-104486</t>
  </si>
  <si>
    <t>CUS-204486</t>
  </si>
  <si>
    <t>LN-104487</t>
  </si>
  <si>
    <t>CUS-204487</t>
  </si>
  <si>
    <t>LN-104488</t>
  </si>
  <si>
    <t>CUS-204488</t>
  </si>
  <si>
    <t>LN-104489</t>
  </si>
  <si>
    <t>CUS-204489</t>
  </si>
  <si>
    <t>LN-104490</t>
  </si>
  <si>
    <t>CUS-204490</t>
  </si>
  <si>
    <t>LN-104491</t>
  </si>
  <si>
    <t>CUS-204491</t>
  </si>
  <si>
    <t>LN-104492</t>
  </si>
  <si>
    <t>CUS-204492</t>
  </si>
  <si>
    <t>LN-104493</t>
  </si>
  <si>
    <t>CUS-204493</t>
  </si>
  <si>
    <t>LN-104494</t>
  </si>
  <si>
    <t>CUS-204494</t>
  </si>
  <si>
    <t>LN-104495</t>
  </si>
  <si>
    <t>CUS-204495</t>
  </si>
  <si>
    <t>LN-104496</t>
  </si>
  <si>
    <t>CUS-204496</t>
  </si>
  <si>
    <t>LN-104497</t>
  </si>
  <si>
    <t>CUS-204497</t>
  </si>
  <si>
    <t>LN-104498</t>
  </si>
  <si>
    <t>CUS-204498</t>
  </si>
  <si>
    <t>LN-104499</t>
  </si>
  <si>
    <t>CUS-204499</t>
  </si>
  <si>
    <t>LN-104500</t>
  </si>
  <si>
    <t>CUS-204500</t>
  </si>
  <si>
    <t>LN-104501</t>
  </si>
  <si>
    <t>CUS-204501</t>
  </si>
  <si>
    <t>LN-104502</t>
  </si>
  <si>
    <t>CUS-204502</t>
  </si>
  <si>
    <t>LN-104503</t>
  </si>
  <si>
    <t>CUS-204503</t>
  </si>
  <si>
    <t>LN-104504</t>
  </si>
  <si>
    <t>CUS-204504</t>
  </si>
  <si>
    <t>LN-104505</t>
  </si>
  <si>
    <t>CUS-204505</t>
  </si>
  <si>
    <t>LN-104506</t>
  </si>
  <si>
    <t>CUS-204506</t>
  </si>
  <si>
    <t>LN-104507</t>
  </si>
  <si>
    <t>CUS-204507</t>
  </si>
  <si>
    <t>LN-104508</t>
  </si>
  <si>
    <t>CUS-204508</t>
  </si>
  <si>
    <t>LN-104509</t>
  </si>
  <si>
    <t>CUS-204509</t>
  </si>
  <si>
    <t>LN-104510</t>
  </si>
  <si>
    <t>CUS-204510</t>
  </si>
  <si>
    <t>LN-104511</t>
  </si>
  <si>
    <t>CUS-204511</t>
  </si>
  <si>
    <t>LN-104512</t>
  </si>
  <si>
    <t>CUS-204512</t>
  </si>
  <si>
    <t>LN-104513</t>
  </si>
  <si>
    <t>CUS-204513</t>
  </si>
  <si>
    <t>LN-104514</t>
  </si>
  <si>
    <t>CUS-204514</t>
  </si>
  <si>
    <t>LN-104515</t>
  </si>
  <si>
    <t>CUS-204515</t>
  </si>
  <si>
    <t>LN-104516</t>
  </si>
  <si>
    <t>CUS-204516</t>
  </si>
  <si>
    <t>LN-104517</t>
  </si>
  <si>
    <t>CUS-204517</t>
  </si>
  <si>
    <t>LN-104518</t>
  </si>
  <si>
    <t>CUS-204518</t>
  </si>
  <si>
    <t>LN-104519</t>
  </si>
  <si>
    <t>CUS-204519</t>
  </si>
  <si>
    <t>LN-104520</t>
  </si>
  <si>
    <t>CUS-204520</t>
  </si>
  <si>
    <t>LN-104521</t>
  </si>
  <si>
    <t>CUS-204521</t>
  </si>
  <si>
    <t>LN-104522</t>
  </si>
  <si>
    <t>CUS-204522</t>
  </si>
  <si>
    <t>LN-104523</t>
  </si>
  <si>
    <t>CUS-204523</t>
  </si>
  <si>
    <t>LN-104524</t>
  </si>
  <si>
    <t>CUS-204524</t>
  </si>
  <si>
    <t>LN-104525</t>
  </si>
  <si>
    <t>CUS-204525</t>
  </si>
  <si>
    <t>LN-104526</t>
  </si>
  <si>
    <t>CUS-204526</t>
  </si>
  <si>
    <t>LN-104527</t>
  </si>
  <si>
    <t>CUS-204527</t>
  </si>
  <si>
    <t>LN-104528</t>
  </si>
  <si>
    <t>CUS-204528</t>
  </si>
  <si>
    <t>LN-104529</t>
  </si>
  <si>
    <t>CUS-204529</t>
  </si>
  <si>
    <t>LN-104530</t>
  </si>
  <si>
    <t>CUS-204530</t>
  </si>
  <si>
    <t>LN-104531</t>
  </si>
  <si>
    <t>CUS-204531</t>
  </si>
  <si>
    <t>LN-104532</t>
  </si>
  <si>
    <t>CUS-204532</t>
  </si>
  <si>
    <t>LN-104533</t>
  </si>
  <si>
    <t>CUS-204533</t>
  </si>
  <si>
    <t>LN-104534</t>
  </si>
  <si>
    <t>CUS-204534</t>
  </si>
  <si>
    <t>LN-104535</t>
  </si>
  <si>
    <t>CUS-204535</t>
  </si>
  <si>
    <t>LN-104536</t>
  </si>
  <si>
    <t>CUS-204536</t>
  </si>
  <si>
    <t>LN-104537</t>
  </si>
  <si>
    <t>CUS-204537</t>
  </si>
  <si>
    <t>LN-104538</t>
  </si>
  <si>
    <t>CUS-204538</t>
  </si>
  <si>
    <t>LN-104539</t>
  </si>
  <si>
    <t>CUS-204539</t>
  </si>
  <si>
    <t>LN-104540</t>
  </si>
  <si>
    <t>CUS-204540</t>
  </si>
  <si>
    <t>LN-104541</t>
  </si>
  <si>
    <t>CUS-204541</t>
  </si>
  <si>
    <t>LN-104542</t>
  </si>
  <si>
    <t>CUS-204542</t>
  </si>
  <si>
    <t>LN-104543</t>
  </si>
  <si>
    <t>CUS-204543</t>
  </si>
  <si>
    <t>LN-104544</t>
  </si>
  <si>
    <t>CUS-204544</t>
  </si>
  <si>
    <t>LN-104545</t>
  </si>
  <si>
    <t>CUS-204545</t>
  </si>
  <si>
    <t>LN-104546</t>
  </si>
  <si>
    <t>CUS-204546</t>
  </si>
  <si>
    <t>LN-104547</t>
  </si>
  <si>
    <t>CUS-204547</t>
  </si>
  <si>
    <t>LN-104548</t>
  </si>
  <si>
    <t>CUS-204548</t>
  </si>
  <si>
    <t>LN-104549</t>
  </si>
  <si>
    <t>CUS-204549</t>
  </si>
  <si>
    <t>LN-104550</t>
  </si>
  <si>
    <t>CUS-204550</t>
  </si>
  <si>
    <t>LN-104551</t>
  </si>
  <si>
    <t>CUS-204551</t>
  </si>
  <si>
    <t>LN-104552</t>
  </si>
  <si>
    <t>CUS-204552</t>
  </si>
  <si>
    <t>LN-104553</t>
  </si>
  <si>
    <t>CUS-204553</t>
  </si>
  <si>
    <t>LN-104554</t>
  </si>
  <si>
    <t>CUS-204554</t>
  </si>
  <si>
    <t>LN-104555</t>
  </si>
  <si>
    <t>CUS-204555</t>
  </si>
  <si>
    <t>LN-104556</t>
  </si>
  <si>
    <t>CUS-204556</t>
  </si>
  <si>
    <t>LN-104557</t>
  </si>
  <si>
    <t>CUS-204557</t>
  </si>
  <si>
    <t>LN-104558</t>
  </si>
  <si>
    <t>CUS-204558</t>
  </si>
  <si>
    <t>LN-104559</t>
  </si>
  <si>
    <t>CUS-204559</t>
  </si>
  <si>
    <t>LN-104560</t>
  </si>
  <si>
    <t>CUS-204560</t>
  </si>
  <si>
    <t>LN-104561</t>
  </si>
  <si>
    <t>CUS-204561</t>
  </si>
  <si>
    <t>LN-104562</t>
  </si>
  <si>
    <t>CUS-204562</t>
  </si>
  <si>
    <t>LN-104563</t>
  </si>
  <si>
    <t>CUS-204563</t>
  </si>
  <si>
    <t>LN-104564</t>
  </si>
  <si>
    <t>CUS-204564</t>
  </si>
  <si>
    <t>LN-104565</t>
  </si>
  <si>
    <t>CUS-204565</t>
  </si>
  <si>
    <t>LN-104566</t>
  </si>
  <si>
    <t>CUS-204566</t>
  </si>
  <si>
    <t>LN-104567</t>
  </si>
  <si>
    <t>CUS-204567</t>
  </si>
  <si>
    <t>LN-104568</t>
  </si>
  <si>
    <t>CUS-204568</t>
  </si>
  <si>
    <t>LN-104569</t>
  </si>
  <si>
    <t>CUS-204569</t>
  </si>
  <si>
    <t>LN-104570</t>
  </si>
  <si>
    <t>CUS-204570</t>
  </si>
  <si>
    <t>LN-104571</t>
  </si>
  <si>
    <t>CUS-204571</t>
  </si>
  <si>
    <t>LN-104572</t>
  </si>
  <si>
    <t>CUS-204572</t>
  </si>
  <si>
    <t>LN-104573</t>
  </si>
  <si>
    <t>CUS-204573</t>
  </si>
  <si>
    <t>LN-104574</t>
  </si>
  <si>
    <t>CUS-204574</t>
  </si>
  <si>
    <t>LN-104575</t>
  </si>
  <si>
    <t>CUS-204575</t>
  </si>
  <si>
    <t>LN-104576</t>
  </si>
  <si>
    <t>CUS-204576</t>
  </si>
  <si>
    <t>LN-104577</t>
  </si>
  <si>
    <t>CUS-204577</t>
  </si>
  <si>
    <t>LN-104578</t>
  </si>
  <si>
    <t>CUS-204578</t>
  </si>
  <si>
    <t>LN-104579</t>
  </si>
  <si>
    <t>CUS-204579</t>
  </si>
  <si>
    <t>LN-104580</t>
  </si>
  <si>
    <t>CUS-204580</t>
  </si>
  <si>
    <t>LN-104581</t>
  </si>
  <si>
    <t>CUS-204581</t>
  </si>
  <si>
    <t>LN-104582</t>
  </si>
  <si>
    <t>CUS-204582</t>
  </si>
  <si>
    <t>LN-104583</t>
  </si>
  <si>
    <t>CUS-204583</t>
  </si>
  <si>
    <t>LN-104584</t>
  </si>
  <si>
    <t>CUS-204584</t>
  </si>
  <si>
    <t>LN-104585</t>
  </si>
  <si>
    <t>CUS-204585</t>
  </si>
  <si>
    <t>LN-104586</t>
  </si>
  <si>
    <t>CUS-204586</t>
  </si>
  <si>
    <t>LN-104587</t>
  </si>
  <si>
    <t>CUS-204587</t>
  </si>
  <si>
    <t>LN-104588</t>
  </si>
  <si>
    <t>CUS-204588</t>
  </si>
  <si>
    <t>LN-104589</t>
  </si>
  <si>
    <t>CUS-204589</t>
  </si>
  <si>
    <t>LN-104590</t>
  </si>
  <si>
    <t>CUS-204590</t>
  </si>
  <si>
    <t>LN-104591</t>
  </si>
  <si>
    <t>CUS-204591</t>
  </si>
  <si>
    <t>LN-104592</t>
  </si>
  <si>
    <t>CUS-204592</t>
  </si>
  <si>
    <t>LN-104593</t>
  </si>
  <si>
    <t>CUS-204593</t>
  </si>
  <si>
    <t>LN-104594</t>
  </si>
  <si>
    <t>CUS-204594</t>
  </si>
  <si>
    <t>LN-104595</t>
  </si>
  <si>
    <t>CUS-204595</t>
  </si>
  <si>
    <t>LN-104596</t>
  </si>
  <si>
    <t>CUS-204596</t>
  </si>
  <si>
    <t>LN-104597</t>
  </si>
  <si>
    <t>CUS-204597</t>
  </si>
  <si>
    <t>LN-104598</t>
  </si>
  <si>
    <t>CUS-204598</t>
  </si>
  <si>
    <t>LN-104599</t>
  </si>
  <si>
    <t>CUS-204599</t>
  </si>
  <si>
    <t>LN-104600</t>
  </si>
  <si>
    <t>CUS-204600</t>
  </si>
  <si>
    <t>LN-104601</t>
  </si>
  <si>
    <t>CUS-204601</t>
  </si>
  <si>
    <t>LN-104602</t>
  </si>
  <si>
    <t>CUS-204602</t>
  </si>
  <si>
    <t>LN-104603</t>
  </si>
  <si>
    <t>CUS-204603</t>
  </si>
  <si>
    <t>LN-104604</t>
  </si>
  <si>
    <t>CUS-204604</t>
  </si>
  <si>
    <t>LN-104605</t>
  </si>
  <si>
    <t>CUS-204605</t>
  </si>
  <si>
    <t>LN-104606</t>
  </si>
  <si>
    <t>CUS-204606</t>
  </si>
  <si>
    <t>LN-104607</t>
  </si>
  <si>
    <t>CUS-204607</t>
  </si>
  <si>
    <t>LN-104608</t>
  </si>
  <si>
    <t>CUS-204608</t>
  </si>
  <si>
    <t>LN-104609</t>
  </si>
  <si>
    <t>CUS-204609</t>
  </si>
  <si>
    <t>LN-104610</t>
  </si>
  <si>
    <t>CUS-204610</t>
  </si>
  <si>
    <t>LN-104611</t>
  </si>
  <si>
    <t>CUS-204611</t>
  </si>
  <si>
    <t>LN-104612</t>
  </si>
  <si>
    <t>CUS-204612</t>
  </si>
  <si>
    <t>LN-104613</t>
  </si>
  <si>
    <t>CUS-204613</t>
  </si>
  <si>
    <t>LN-104614</t>
  </si>
  <si>
    <t>CUS-204614</t>
  </si>
  <si>
    <t>LN-104615</t>
  </si>
  <si>
    <t>CUS-204615</t>
  </si>
  <si>
    <t>LN-104616</t>
  </si>
  <si>
    <t>CUS-204616</t>
  </si>
  <si>
    <t>LN-104617</t>
  </si>
  <si>
    <t>CUS-204617</t>
  </si>
  <si>
    <t>LN-104618</t>
  </si>
  <si>
    <t>CUS-204618</t>
  </si>
  <si>
    <t>LN-104619</t>
  </si>
  <si>
    <t>CUS-204619</t>
  </si>
  <si>
    <t>LN-104620</t>
  </si>
  <si>
    <t>CUS-204620</t>
  </si>
  <si>
    <t>LN-104621</t>
  </si>
  <si>
    <t>CUS-204621</t>
  </si>
  <si>
    <t>LN-104622</t>
  </si>
  <si>
    <t>CUS-204622</t>
  </si>
  <si>
    <t>LN-104623</t>
  </si>
  <si>
    <t>CUS-204623</t>
  </si>
  <si>
    <t>LN-104624</t>
  </si>
  <si>
    <t>CUS-204624</t>
  </si>
  <si>
    <t>LN-104625</t>
  </si>
  <si>
    <t>CUS-204625</t>
  </si>
  <si>
    <t>LN-104626</t>
  </si>
  <si>
    <t>CUS-204626</t>
  </si>
  <si>
    <t>LN-104627</t>
  </si>
  <si>
    <t>CUS-204627</t>
  </si>
  <si>
    <t>LN-104628</t>
  </si>
  <si>
    <t>CUS-204628</t>
  </si>
  <si>
    <t>LN-104629</t>
  </si>
  <si>
    <t>CUS-204629</t>
  </si>
  <si>
    <t>LN-104630</t>
  </si>
  <si>
    <t>CUS-204630</t>
  </si>
  <si>
    <t>LN-104631</t>
  </si>
  <si>
    <t>CUS-204631</t>
  </si>
  <si>
    <t>LN-104632</t>
  </si>
  <si>
    <t>CUS-204632</t>
  </si>
  <si>
    <t>LN-104633</t>
  </si>
  <si>
    <t>CUS-204633</t>
  </si>
  <si>
    <t>LN-104634</t>
  </si>
  <si>
    <t>CUS-204634</t>
  </si>
  <si>
    <t>LN-104635</t>
  </si>
  <si>
    <t>CUS-204635</t>
  </si>
  <si>
    <t>LN-104636</t>
  </si>
  <si>
    <t>CUS-204636</t>
  </si>
  <si>
    <t>LN-104637</t>
  </si>
  <si>
    <t>CUS-204637</t>
  </si>
  <si>
    <t>LN-104638</t>
  </si>
  <si>
    <t>CUS-204638</t>
  </si>
  <si>
    <t>LN-104639</t>
  </si>
  <si>
    <t>CUS-204639</t>
  </si>
  <si>
    <t>LN-104640</t>
  </si>
  <si>
    <t>CUS-204640</t>
  </si>
  <si>
    <t>LN-104641</t>
  </si>
  <si>
    <t>CUS-204641</t>
  </si>
  <si>
    <t>LN-104642</t>
  </si>
  <si>
    <t>CUS-204642</t>
  </si>
  <si>
    <t>LN-104643</t>
  </si>
  <si>
    <t>CUS-204643</t>
  </si>
  <si>
    <t>LN-104644</t>
  </si>
  <si>
    <t>CUS-204644</t>
  </si>
  <si>
    <t>LN-104645</t>
  </si>
  <si>
    <t>CUS-204645</t>
  </si>
  <si>
    <t>LN-104646</t>
  </si>
  <si>
    <t>CUS-204646</t>
  </si>
  <si>
    <t>LN-104647</t>
  </si>
  <si>
    <t>CUS-204647</t>
  </si>
  <si>
    <t>LN-104648</t>
  </si>
  <si>
    <t>CUS-204648</t>
  </si>
  <si>
    <t>LN-104649</t>
  </si>
  <si>
    <t>CUS-204649</t>
  </si>
  <si>
    <t>LN-104650</t>
  </si>
  <si>
    <t>CUS-204650</t>
  </si>
  <si>
    <t>LN-104651</t>
  </si>
  <si>
    <t>CUS-204651</t>
  </si>
  <si>
    <t>LN-104652</t>
  </si>
  <si>
    <t>CUS-204652</t>
  </si>
  <si>
    <t>LN-104653</t>
  </si>
  <si>
    <t>CUS-204653</t>
  </si>
  <si>
    <t>LN-104654</t>
  </si>
  <si>
    <t>CUS-204654</t>
  </si>
  <si>
    <t>LN-104655</t>
  </si>
  <si>
    <t>CUS-204655</t>
  </si>
  <si>
    <t>LN-104656</t>
  </si>
  <si>
    <t>CUS-204656</t>
  </si>
  <si>
    <t>LN-104657</t>
  </si>
  <si>
    <t>CUS-204657</t>
  </si>
  <si>
    <t>LN-104658</t>
  </si>
  <si>
    <t>CUS-204658</t>
  </si>
  <si>
    <t>LN-104659</t>
  </si>
  <si>
    <t>CUS-204659</t>
  </si>
  <si>
    <t>LN-104660</t>
  </si>
  <si>
    <t>CUS-204660</t>
  </si>
  <si>
    <t>LN-104661</t>
  </si>
  <si>
    <t>CUS-204661</t>
  </si>
  <si>
    <t>LN-104662</t>
  </si>
  <si>
    <t>CUS-204662</t>
  </si>
  <si>
    <t>LN-104663</t>
  </si>
  <si>
    <t>CUS-204663</t>
  </si>
  <si>
    <t>LN-104664</t>
  </si>
  <si>
    <t>CUS-204664</t>
  </si>
  <si>
    <t>LN-104665</t>
  </si>
  <si>
    <t>CUS-204665</t>
  </si>
  <si>
    <t>LN-104666</t>
  </si>
  <si>
    <t>CUS-204666</t>
  </si>
  <si>
    <t>LN-104667</t>
  </si>
  <si>
    <t>CUS-204667</t>
  </si>
  <si>
    <t>LN-104668</t>
  </si>
  <si>
    <t>CUS-204668</t>
  </si>
  <si>
    <t>LN-104669</t>
  </si>
  <si>
    <t>CUS-204669</t>
  </si>
  <si>
    <t>LN-104670</t>
  </si>
  <si>
    <t>CUS-204670</t>
  </si>
  <si>
    <t>LN-104671</t>
  </si>
  <si>
    <t>CUS-204671</t>
  </si>
  <si>
    <t>LN-104672</t>
  </si>
  <si>
    <t>CUS-204672</t>
  </si>
  <si>
    <t>LN-104673</t>
  </si>
  <si>
    <t>CUS-204673</t>
  </si>
  <si>
    <t>LN-104674</t>
  </si>
  <si>
    <t>CUS-204674</t>
  </si>
  <si>
    <t>LN-104675</t>
  </si>
  <si>
    <t>CUS-204675</t>
  </si>
  <si>
    <t>LN-104676</t>
  </si>
  <si>
    <t>CUS-204676</t>
  </si>
  <si>
    <t>LN-104677</t>
  </si>
  <si>
    <t>CUS-204677</t>
  </si>
  <si>
    <t>LN-104678</t>
  </si>
  <si>
    <t>CUS-204678</t>
  </si>
  <si>
    <t>LN-104679</t>
  </si>
  <si>
    <t>CUS-204679</t>
  </si>
  <si>
    <t>LN-104680</t>
  </si>
  <si>
    <t>CUS-204680</t>
  </si>
  <si>
    <t>LN-104681</t>
  </si>
  <si>
    <t>CUS-204681</t>
  </si>
  <si>
    <t>LN-104682</t>
  </si>
  <si>
    <t>CUS-204682</t>
  </si>
  <si>
    <t>LN-104683</t>
  </si>
  <si>
    <t>CUS-204683</t>
  </si>
  <si>
    <t>LN-104684</t>
  </si>
  <si>
    <t>CUS-204684</t>
  </si>
  <si>
    <t>LN-104685</t>
  </si>
  <si>
    <t>CUS-204685</t>
  </si>
  <si>
    <t>LN-104686</t>
  </si>
  <si>
    <t>CUS-204686</t>
  </si>
  <si>
    <t>LN-104687</t>
  </si>
  <si>
    <t>CUS-204687</t>
  </si>
  <si>
    <t>LN-104688</t>
  </si>
  <si>
    <t>CUS-204688</t>
  </si>
  <si>
    <t>LN-104689</t>
  </si>
  <si>
    <t>CUS-204689</t>
  </si>
  <si>
    <t>LN-104690</t>
  </si>
  <si>
    <t>CUS-204690</t>
  </si>
  <si>
    <t>LN-104691</t>
  </si>
  <si>
    <t>CUS-204691</t>
  </si>
  <si>
    <t>LN-104692</t>
  </si>
  <si>
    <t>CUS-204692</t>
  </si>
  <si>
    <t>LN-104693</t>
  </si>
  <si>
    <t>CUS-204693</t>
  </si>
  <si>
    <t>LN-104694</t>
  </si>
  <si>
    <t>CUS-204694</t>
  </si>
  <si>
    <t>LN-104695</t>
  </si>
  <si>
    <t>CUS-204695</t>
  </si>
  <si>
    <t>LN-104696</t>
  </si>
  <si>
    <t>CUS-204696</t>
  </si>
  <si>
    <t>LN-104697</t>
  </si>
  <si>
    <t>CUS-204697</t>
  </si>
  <si>
    <t>LN-104698</t>
  </si>
  <si>
    <t>CUS-204698</t>
  </si>
  <si>
    <t>LN-104699</t>
  </si>
  <si>
    <t>CUS-204699</t>
  </si>
  <si>
    <t>LN-104700</t>
  </si>
  <si>
    <t>CUS-204700</t>
  </si>
  <si>
    <t>LN-104701</t>
  </si>
  <si>
    <t>CUS-204701</t>
  </si>
  <si>
    <t>LN-104702</t>
  </si>
  <si>
    <t>CUS-204702</t>
  </si>
  <si>
    <t>LN-104703</t>
  </si>
  <si>
    <t>CUS-204703</t>
  </si>
  <si>
    <t>LN-104704</t>
  </si>
  <si>
    <t>CUS-204704</t>
  </si>
  <si>
    <t>LN-104705</t>
  </si>
  <si>
    <t>CUS-204705</t>
  </si>
  <si>
    <t>LN-104706</t>
  </si>
  <si>
    <t>CUS-204706</t>
  </si>
  <si>
    <t>LN-104707</t>
  </si>
  <si>
    <t>CUS-204707</t>
  </si>
  <si>
    <t>LN-104708</t>
  </si>
  <si>
    <t>CUS-204708</t>
  </si>
  <si>
    <t>LN-104709</t>
  </si>
  <si>
    <t>CUS-204709</t>
  </si>
  <si>
    <t>LN-104710</t>
  </si>
  <si>
    <t>CUS-204710</t>
  </si>
  <si>
    <t>LN-104711</t>
  </si>
  <si>
    <t>CUS-204711</t>
  </si>
  <si>
    <t>LN-104712</t>
  </si>
  <si>
    <t>CUS-204712</t>
  </si>
  <si>
    <t>LN-104713</t>
  </si>
  <si>
    <t>CUS-204713</t>
  </si>
  <si>
    <t>LN-104714</t>
  </si>
  <si>
    <t>CUS-204714</t>
  </si>
  <si>
    <t>LN-104715</t>
  </si>
  <si>
    <t>CUS-204715</t>
  </si>
  <si>
    <t>LN-104716</t>
  </si>
  <si>
    <t>CUS-204716</t>
  </si>
  <si>
    <t>LN-104717</t>
  </si>
  <si>
    <t>CUS-204717</t>
  </si>
  <si>
    <t>LN-104718</t>
  </si>
  <si>
    <t>CUS-204718</t>
  </si>
  <si>
    <t>LN-104719</t>
  </si>
  <si>
    <t>CUS-204719</t>
  </si>
  <si>
    <t>LN-104720</t>
  </si>
  <si>
    <t>CUS-204720</t>
  </si>
  <si>
    <t>LN-104721</t>
  </si>
  <si>
    <t>CUS-204721</t>
  </si>
  <si>
    <t>LN-104722</t>
  </si>
  <si>
    <t>CUS-204722</t>
  </si>
  <si>
    <t>LN-104723</t>
  </si>
  <si>
    <t>CUS-204723</t>
  </si>
  <si>
    <t>LN-104724</t>
  </si>
  <si>
    <t>CUS-204724</t>
  </si>
  <si>
    <t>LN-104725</t>
  </si>
  <si>
    <t>CUS-204725</t>
  </si>
  <si>
    <t>LN-104726</t>
  </si>
  <si>
    <t>CUS-204726</t>
  </si>
  <si>
    <t>LN-104727</t>
  </si>
  <si>
    <t>CUS-204727</t>
  </si>
  <si>
    <t>LN-104728</t>
  </si>
  <si>
    <t>CUS-204728</t>
  </si>
  <si>
    <t>LN-104729</t>
  </si>
  <si>
    <t>CUS-204729</t>
  </si>
  <si>
    <t>LN-104730</t>
  </si>
  <si>
    <t>CUS-204730</t>
  </si>
  <si>
    <t>LN-104731</t>
  </si>
  <si>
    <t>CUS-204731</t>
  </si>
  <si>
    <t>LN-104732</t>
  </si>
  <si>
    <t>CUS-204732</t>
  </si>
  <si>
    <t>LN-104733</t>
  </si>
  <si>
    <t>CUS-204733</t>
  </si>
  <si>
    <t>LN-104734</t>
  </si>
  <si>
    <t>CUS-204734</t>
  </si>
  <si>
    <t>LN-104735</t>
  </si>
  <si>
    <t>CUS-204735</t>
  </si>
  <si>
    <t>LN-104736</t>
  </si>
  <si>
    <t>CUS-204736</t>
  </si>
  <si>
    <t>LN-104737</t>
  </si>
  <si>
    <t>CUS-204737</t>
  </si>
  <si>
    <t>LN-104738</t>
  </si>
  <si>
    <t>CUS-204738</t>
  </si>
  <si>
    <t>LN-104739</t>
  </si>
  <si>
    <t>CUS-204739</t>
  </si>
  <si>
    <t>LN-104740</t>
  </si>
  <si>
    <t>CUS-204740</t>
  </si>
  <si>
    <t>LN-104741</t>
  </si>
  <si>
    <t>CUS-204741</t>
  </si>
  <si>
    <t>LN-104742</t>
  </si>
  <si>
    <t>CUS-204742</t>
  </si>
  <si>
    <t>LN-104743</t>
  </si>
  <si>
    <t>CUS-204743</t>
  </si>
  <si>
    <t>LN-104744</t>
  </si>
  <si>
    <t>CUS-204744</t>
  </si>
  <si>
    <t>LN-104745</t>
  </si>
  <si>
    <t>CUS-204745</t>
  </si>
  <si>
    <t>LN-104746</t>
  </si>
  <si>
    <t>CUS-204746</t>
  </si>
  <si>
    <t>LN-104747</t>
  </si>
  <si>
    <t>CUS-204747</t>
  </si>
  <si>
    <t>LN-104748</t>
  </si>
  <si>
    <t>CUS-204748</t>
  </si>
  <si>
    <t>LN-104749</t>
  </si>
  <si>
    <t>CUS-204749</t>
  </si>
  <si>
    <t>LN-104750</t>
  </si>
  <si>
    <t>CUS-204750</t>
  </si>
  <si>
    <t>LN-104751</t>
  </si>
  <si>
    <t>CUS-204751</t>
  </si>
  <si>
    <t>LN-104752</t>
  </si>
  <si>
    <t>CUS-204752</t>
  </si>
  <si>
    <t>LN-104753</t>
  </si>
  <si>
    <t>CUS-204753</t>
  </si>
  <si>
    <t>LN-104754</t>
  </si>
  <si>
    <t>CUS-204754</t>
  </si>
  <si>
    <t>LN-104755</t>
  </si>
  <si>
    <t>CUS-204755</t>
  </si>
  <si>
    <t>LN-104756</t>
  </si>
  <si>
    <t>CUS-204756</t>
  </si>
  <si>
    <t>LN-104757</t>
  </si>
  <si>
    <t>CUS-204757</t>
  </si>
  <si>
    <t>LN-104758</t>
  </si>
  <si>
    <t>CUS-204758</t>
  </si>
  <si>
    <t>LN-104759</t>
  </si>
  <si>
    <t>CUS-204759</t>
  </si>
  <si>
    <t>LN-104760</t>
  </si>
  <si>
    <t>CUS-204760</t>
  </si>
  <si>
    <t>LN-104761</t>
  </si>
  <si>
    <t>CUS-204761</t>
  </si>
  <si>
    <t>LN-104762</t>
  </si>
  <si>
    <t>CUS-204762</t>
  </si>
  <si>
    <t>LN-104763</t>
  </si>
  <si>
    <t>CUS-204763</t>
  </si>
  <si>
    <t>LN-104764</t>
  </si>
  <si>
    <t>CUS-204764</t>
  </si>
  <si>
    <t>LN-104765</t>
  </si>
  <si>
    <t>CUS-204765</t>
  </si>
  <si>
    <t>LN-104766</t>
  </si>
  <si>
    <t>CUS-204766</t>
  </si>
  <si>
    <t>LN-104767</t>
  </si>
  <si>
    <t>CUS-204767</t>
  </si>
  <si>
    <t>LN-104768</t>
  </si>
  <si>
    <t>CUS-204768</t>
  </si>
  <si>
    <t>LN-104769</t>
  </si>
  <si>
    <t>CUS-204769</t>
  </si>
  <si>
    <t>LN-104770</t>
  </si>
  <si>
    <t>CUS-204770</t>
  </si>
  <si>
    <t>LN-104771</t>
  </si>
  <si>
    <t>CUS-204771</t>
  </si>
  <si>
    <t>LN-104772</t>
  </si>
  <si>
    <t>CUS-204772</t>
  </si>
  <si>
    <t>LN-104773</t>
  </si>
  <si>
    <t>CUS-204773</t>
  </si>
  <si>
    <t>LN-104774</t>
  </si>
  <si>
    <t>CUS-204774</t>
  </si>
  <si>
    <t>LN-104775</t>
  </si>
  <si>
    <t>CUS-204775</t>
  </si>
  <si>
    <t>LN-104776</t>
  </si>
  <si>
    <t>CUS-204776</t>
  </si>
  <si>
    <t>LN-104777</t>
  </si>
  <si>
    <t>CUS-204777</t>
  </si>
  <si>
    <t>LN-104778</t>
  </si>
  <si>
    <t>CUS-204778</t>
  </si>
  <si>
    <t>LN-104779</t>
  </si>
  <si>
    <t>CUS-204779</t>
  </si>
  <si>
    <t>LN-104780</t>
  </si>
  <si>
    <t>CUS-204780</t>
  </si>
  <si>
    <t>LN-104781</t>
  </si>
  <si>
    <t>CUS-204781</t>
  </si>
  <si>
    <t>LN-104782</t>
  </si>
  <si>
    <t>CUS-204782</t>
  </si>
  <si>
    <t>LN-104783</t>
  </si>
  <si>
    <t>CUS-204783</t>
  </si>
  <si>
    <t>LN-104784</t>
  </si>
  <si>
    <t>CUS-204784</t>
  </si>
  <si>
    <t>LN-104785</t>
  </si>
  <si>
    <t>CUS-204785</t>
  </si>
  <si>
    <t>LN-104786</t>
  </si>
  <si>
    <t>CUS-204786</t>
  </si>
  <si>
    <t>LN-104787</t>
  </si>
  <si>
    <t>CUS-204787</t>
  </si>
  <si>
    <t>LN-104788</t>
  </si>
  <si>
    <t>CUS-204788</t>
  </si>
  <si>
    <t>LN-104789</t>
  </si>
  <si>
    <t>CUS-204789</t>
  </si>
  <si>
    <t>LN-104790</t>
  </si>
  <si>
    <t>CUS-204790</t>
  </si>
  <si>
    <t>LN-104791</t>
  </si>
  <si>
    <t>CUS-204791</t>
  </si>
  <si>
    <t>LN-104792</t>
  </si>
  <si>
    <t>CUS-204792</t>
  </si>
  <si>
    <t>LN-104793</t>
  </si>
  <si>
    <t>CUS-204793</t>
  </si>
  <si>
    <t>LN-104794</t>
  </si>
  <si>
    <t>CUS-204794</t>
  </si>
  <si>
    <t>LN-104795</t>
  </si>
  <si>
    <t>CUS-204795</t>
  </si>
  <si>
    <t>LN-104796</t>
  </si>
  <si>
    <t>CUS-204796</t>
  </si>
  <si>
    <t>LN-104797</t>
  </si>
  <si>
    <t>CUS-204797</t>
  </si>
  <si>
    <t>LN-104798</t>
  </si>
  <si>
    <t>CUS-204798</t>
  </si>
  <si>
    <t>LN-104799</t>
  </si>
  <si>
    <t>CUS-204799</t>
  </si>
  <si>
    <t>LN-104800</t>
  </si>
  <si>
    <t>CUS-204800</t>
  </si>
  <si>
    <t>LN-104801</t>
  </si>
  <si>
    <t>CUS-204801</t>
  </si>
  <si>
    <t>LN-104802</t>
  </si>
  <si>
    <t>CUS-204802</t>
  </si>
  <si>
    <t>LN-104803</t>
  </si>
  <si>
    <t>CUS-204803</t>
  </si>
  <si>
    <t>LN-104804</t>
  </si>
  <si>
    <t>CUS-204804</t>
  </si>
  <si>
    <t>LN-104805</t>
  </si>
  <si>
    <t>CUS-204805</t>
  </si>
  <si>
    <t>LN-104806</t>
  </si>
  <si>
    <t>CUS-204806</t>
  </si>
  <si>
    <t>LN-104807</t>
  </si>
  <si>
    <t>CUS-204807</t>
  </si>
  <si>
    <t>LN-104808</t>
  </si>
  <si>
    <t>CUS-204808</t>
  </si>
  <si>
    <t>LN-104809</t>
  </si>
  <si>
    <t>CUS-204809</t>
  </si>
  <si>
    <t>LN-104810</t>
  </si>
  <si>
    <t>CUS-204810</t>
  </si>
  <si>
    <t>LN-104811</t>
  </si>
  <si>
    <t>CUS-204811</t>
  </si>
  <si>
    <t>LN-104812</t>
  </si>
  <si>
    <t>CUS-204812</t>
  </si>
  <si>
    <t>LN-104813</t>
  </si>
  <si>
    <t>CUS-204813</t>
  </si>
  <si>
    <t>LN-104814</t>
  </si>
  <si>
    <t>CUS-204814</t>
  </si>
  <si>
    <t>LN-104815</t>
  </si>
  <si>
    <t>CUS-204815</t>
  </si>
  <si>
    <t>LN-104816</t>
  </si>
  <si>
    <t>CUS-204816</t>
  </si>
  <si>
    <t>LN-104817</t>
  </si>
  <si>
    <t>CUS-204817</t>
  </si>
  <si>
    <t>LN-104818</t>
  </si>
  <si>
    <t>CUS-204818</t>
  </si>
  <si>
    <t>LN-104819</t>
  </si>
  <si>
    <t>CUS-204819</t>
  </si>
  <si>
    <t>LN-104820</t>
  </si>
  <si>
    <t>CUS-204820</t>
  </si>
  <si>
    <t>LN-104821</t>
  </si>
  <si>
    <t>CUS-204821</t>
  </si>
  <si>
    <t>LN-104822</t>
  </si>
  <si>
    <t>CUS-204822</t>
  </si>
  <si>
    <t>LN-104823</t>
  </si>
  <si>
    <t>CUS-204823</t>
  </si>
  <si>
    <t>LN-104824</t>
  </si>
  <si>
    <t>CUS-204824</t>
  </si>
  <si>
    <t>LN-104825</t>
  </si>
  <si>
    <t>CUS-204825</t>
  </si>
  <si>
    <t>LN-104826</t>
  </si>
  <si>
    <t>CUS-204826</t>
  </si>
  <si>
    <t>LN-104827</t>
  </si>
  <si>
    <t>CUS-204827</t>
  </si>
  <si>
    <t>LN-104828</t>
  </si>
  <si>
    <t>CUS-204828</t>
  </si>
  <si>
    <t>LN-104829</t>
  </si>
  <si>
    <t>CUS-204829</t>
  </si>
  <si>
    <t>LN-104830</t>
  </si>
  <si>
    <t>CUS-204830</t>
  </si>
  <si>
    <t>LN-104831</t>
  </si>
  <si>
    <t>CUS-204831</t>
  </si>
  <si>
    <t>LN-104832</t>
  </si>
  <si>
    <t>CUS-204832</t>
  </si>
  <si>
    <t>LN-104833</t>
  </si>
  <si>
    <t>CUS-204833</t>
  </si>
  <si>
    <t>LN-104834</t>
  </si>
  <si>
    <t>CUS-204834</t>
  </si>
  <si>
    <t>LN-104835</t>
  </si>
  <si>
    <t>CUS-204835</t>
  </si>
  <si>
    <t>LN-104836</t>
  </si>
  <si>
    <t>CUS-204836</t>
  </si>
  <si>
    <t>LN-104837</t>
  </si>
  <si>
    <t>CUS-204837</t>
  </si>
  <si>
    <t>LN-104838</t>
  </si>
  <si>
    <t>CUS-204838</t>
  </si>
  <si>
    <t>LN-104839</t>
  </si>
  <si>
    <t>CUS-204839</t>
  </si>
  <si>
    <t>LN-104840</t>
  </si>
  <si>
    <t>CUS-204840</t>
  </si>
  <si>
    <t>LN-104841</t>
  </si>
  <si>
    <t>CUS-204841</t>
  </si>
  <si>
    <t>LN-104842</t>
  </si>
  <si>
    <t>CUS-204842</t>
  </si>
  <si>
    <t>LN-104843</t>
  </si>
  <si>
    <t>CUS-204843</t>
  </si>
  <si>
    <t>LN-104844</t>
  </si>
  <si>
    <t>CUS-204844</t>
  </si>
  <si>
    <t>LN-104845</t>
  </si>
  <si>
    <t>CUS-204845</t>
  </si>
  <si>
    <t>LN-104846</t>
  </si>
  <si>
    <t>CUS-204846</t>
  </si>
  <si>
    <t>LN-104847</t>
  </si>
  <si>
    <t>CUS-204847</t>
  </si>
  <si>
    <t>LN-104848</t>
  </si>
  <si>
    <t>CUS-204848</t>
  </si>
  <si>
    <t>LN-104849</t>
  </si>
  <si>
    <t>CUS-204849</t>
  </si>
  <si>
    <t>LN-104850</t>
  </si>
  <si>
    <t>CUS-204850</t>
  </si>
  <si>
    <t>LN-104851</t>
  </si>
  <si>
    <t>CUS-204851</t>
  </si>
  <si>
    <t>LN-104852</t>
  </si>
  <si>
    <t>CUS-204852</t>
  </si>
  <si>
    <t>LN-104853</t>
  </si>
  <si>
    <t>CUS-204853</t>
  </si>
  <si>
    <t>LN-104854</t>
  </si>
  <si>
    <t>CUS-204854</t>
  </si>
  <si>
    <t>LN-104855</t>
  </si>
  <si>
    <t>CUS-204855</t>
  </si>
  <si>
    <t>LN-104856</t>
  </si>
  <si>
    <t>CUS-204856</t>
  </si>
  <si>
    <t>LN-104857</t>
  </si>
  <si>
    <t>CUS-204857</t>
  </si>
  <si>
    <t>LN-104858</t>
  </si>
  <si>
    <t>CUS-204858</t>
  </si>
  <si>
    <t>LN-104859</t>
  </si>
  <si>
    <t>CUS-204859</t>
  </si>
  <si>
    <t>LN-104860</t>
  </si>
  <si>
    <t>CUS-204860</t>
  </si>
  <si>
    <t>LN-104861</t>
  </si>
  <si>
    <t>CUS-204861</t>
  </si>
  <si>
    <t>LN-104862</t>
  </si>
  <si>
    <t>CUS-204862</t>
  </si>
  <si>
    <t>LN-104863</t>
  </si>
  <si>
    <t>CUS-204863</t>
  </si>
  <si>
    <t>LN-104864</t>
  </si>
  <si>
    <t>CUS-204864</t>
  </si>
  <si>
    <t>LN-104865</t>
  </si>
  <si>
    <t>CUS-204865</t>
  </si>
  <si>
    <t>LN-104866</t>
  </si>
  <si>
    <t>CUS-204866</t>
  </si>
  <si>
    <t>LN-104867</t>
  </si>
  <si>
    <t>CUS-204867</t>
  </si>
  <si>
    <t>LN-104868</t>
  </si>
  <si>
    <t>CUS-204868</t>
  </si>
  <si>
    <t>LN-104869</t>
  </si>
  <si>
    <t>CUS-204869</t>
  </si>
  <si>
    <t>LN-104870</t>
  </si>
  <si>
    <t>CUS-204870</t>
  </si>
  <si>
    <t>LN-104871</t>
  </si>
  <si>
    <t>CUS-204871</t>
  </si>
  <si>
    <t>LN-104872</t>
  </si>
  <si>
    <t>CUS-204872</t>
  </si>
  <si>
    <t>LN-104873</t>
  </si>
  <si>
    <t>CUS-204873</t>
  </si>
  <si>
    <t>LN-104874</t>
  </si>
  <si>
    <t>CUS-204874</t>
  </si>
  <si>
    <t>LN-104875</t>
  </si>
  <si>
    <t>CUS-204875</t>
  </si>
  <si>
    <t>LN-104876</t>
  </si>
  <si>
    <t>CUS-204876</t>
  </si>
  <si>
    <t>LN-104877</t>
  </si>
  <si>
    <t>CUS-204877</t>
  </si>
  <si>
    <t>LN-104878</t>
  </si>
  <si>
    <t>CUS-204878</t>
  </si>
  <si>
    <t>LN-104879</t>
  </si>
  <si>
    <t>CUS-204879</t>
  </si>
  <si>
    <t>LN-104880</t>
  </si>
  <si>
    <t>CUS-204880</t>
  </si>
  <si>
    <t>LN-104881</t>
  </si>
  <si>
    <t>CUS-204881</t>
  </si>
  <si>
    <t>LN-104882</t>
  </si>
  <si>
    <t>CUS-204882</t>
  </si>
  <si>
    <t>LN-104883</t>
  </si>
  <si>
    <t>CUS-204883</t>
  </si>
  <si>
    <t>LN-104884</t>
  </si>
  <si>
    <t>CUS-204884</t>
  </si>
  <si>
    <t>LN-104885</t>
  </si>
  <si>
    <t>CUS-204885</t>
  </si>
  <si>
    <t>LN-104886</t>
  </si>
  <si>
    <t>CUS-204886</t>
  </si>
  <si>
    <t>LN-104887</t>
  </si>
  <si>
    <t>CUS-204887</t>
  </si>
  <si>
    <t>LN-104888</t>
  </si>
  <si>
    <t>CUS-204888</t>
  </si>
  <si>
    <t>LN-104889</t>
  </si>
  <si>
    <t>CUS-204889</t>
  </si>
  <si>
    <t>LN-104890</t>
  </si>
  <si>
    <t>CUS-204890</t>
  </si>
  <si>
    <t>LN-104891</t>
  </si>
  <si>
    <t>CUS-204891</t>
  </si>
  <si>
    <t>LN-104892</t>
  </si>
  <si>
    <t>CUS-204892</t>
  </si>
  <si>
    <t>LN-104893</t>
  </si>
  <si>
    <t>CUS-204893</t>
  </si>
  <si>
    <t>LN-104894</t>
  </si>
  <si>
    <t>CUS-204894</t>
  </si>
  <si>
    <t>LN-104895</t>
  </si>
  <si>
    <t>CUS-204895</t>
  </si>
  <si>
    <t>LN-104896</t>
  </si>
  <si>
    <t>CUS-204896</t>
  </si>
  <si>
    <t>LN-104897</t>
  </si>
  <si>
    <t>CUS-204897</t>
  </si>
  <si>
    <t>LN-104898</t>
  </si>
  <si>
    <t>CUS-204898</t>
  </si>
  <si>
    <t>LN-104899</t>
  </si>
  <si>
    <t>CUS-204899</t>
  </si>
  <si>
    <t>LN-104900</t>
  </si>
  <si>
    <t>CUS-204900</t>
  </si>
  <si>
    <t>LN-104901</t>
  </si>
  <si>
    <t>CUS-204901</t>
  </si>
  <si>
    <t>LN-104902</t>
  </si>
  <si>
    <t>CUS-204902</t>
  </si>
  <si>
    <t>LN-104903</t>
  </si>
  <si>
    <t>CUS-204903</t>
  </si>
  <si>
    <t>LN-104904</t>
  </si>
  <si>
    <t>CUS-204904</t>
  </si>
  <si>
    <t>LN-104905</t>
  </si>
  <si>
    <t>CUS-204905</t>
  </si>
  <si>
    <t>LN-104906</t>
  </si>
  <si>
    <t>CUS-204906</t>
  </si>
  <si>
    <t>LN-104907</t>
  </si>
  <si>
    <t>CUS-204907</t>
  </si>
  <si>
    <t>LN-104908</t>
  </si>
  <si>
    <t>CUS-204908</t>
  </si>
  <si>
    <t>LN-104909</t>
  </si>
  <si>
    <t>CUS-204909</t>
  </si>
  <si>
    <t>LN-104910</t>
  </si>
  <si>
    <t>CUS-204910</t>
  </si>
  <si>
    <t>LN-104911</t>
  </si>
  <si>
    <t>CUS-204911</t>
  </si>
  <si>
    <t>LN-104912</t>
  </si>
  <si>
    <t>CUS-204912</t>
  </si>
  <si>
    <t>LN-104913</t>
  </si>
  <si>
    <t>CUS-204913</t>
  </si>
  <si>
    <t>LN-104914</t>
  </si>
  <si>
    <t>CUS-204914</t>
  </si>
  <si>
    <t>LN-104915</t>
  </si>
  <si>
    <t>CUS-204915</t>
  </si>
  <si>
    <t>LN-104916</t>
  </si>
  <si>
    <t>CUS-204916</t>
  </si>
  <si>
    <t>LN-104917</t>
  </si>
  <si>
    <t>CUS-204917</t>
  </si>
  <si>
    <t>LN-104918</t>
  </si>
  <si>
    <t>CUS-204918</t>
  </si>
  <si>
    <t>LN-104919</t>
  </si>
  <si>
    <t>CUS-204919</t>
  </si>
  <si>
    <t>LN-104920</t>
  </si>
  <si>
    <t>CUS-204920</t>
  </si>
  <si>
    <t>LN-104921</t>
  </si>
  <si>
    <t>CUS-204921</t>
  </si>
  <si>
    <t>LN-104922</t>
  </si>
  <si>
    <t>CUS-204922</t>
  </si>
  <si>
    <t>LN-104923</t>
  </si>
  <si>
    <t>CUS-204923</t>
  </si>
  <si>
    <t>LN-104924</t>
  </si>
  <si>
    <t>CUS-204924</t>
  </si>
  <si>
    <t>LN-104925</t>
  </si>
  <si>
    <t>CUS-204925</t>
  </si>
  <si>
    <t>LN-104926</t>
  </si>
  <si>
    <t>CUS-204926</t>
  </si>
  <si>
    <t>LN-104927</t>
  </si>
  <si>
    <t>CUS-204927</t>
  </si>
  <si>
    <t>LN-104928</t>
  </si>
  <si>
    <t>CUS-204928</t>
  </si>
  <si>
    <t>LN-104929</t>
  </si>
  <si>
    <t>CUS-204929</t>
  </si>
  <si>
    <t>LN-104930</t>
  </si>
  <si>
    <t>CUS-204930</t>
  </si>
  <si>
    <t>LN-104931</t>
  </si>
  <si>
    <t>CUS-204931</t>
  </si>
  <si>
    <t>LN-104932</t>
  </si>
  <si>
    <t>CUS-204932</t>
  </si>
  <si>
    <t>LN-104933</t>
  </si>
  <si>
    <t>CUS-204933</t>
  </si>
  <si>
    <t>LN-104934</t>
  </si>
  <si>
    <t>CUS-204934</t>
  </si>
  <si>
    <t>LN-104935</t>
  </si>
  <si>
    <t>CUS-204935</t>
  </si>
  <si>
    <t>LN-104936</t>
  </si>
  <si>
    <t>CUS-204936</t>
  </si>
  <si>
    <t>LN-104937</t>
  </si>
  <si>
    <t>CUS-204937</t>
  </si>
  <si>
    <t>LN-104938</t>
  </si>
  <si>
    <t>CUS-204938</t>
  </si>
  <si>
    <t>LN-104939</t>
  </si>
  <si>
    <t>CUS-204939</t>
  </si>
  <si>
    <t>LN-104940</t>
  </si>
  <si>
    <t>CUS-204940</t>
  </si>
  <si>
    <t>LN-104941</t>
  </si>
  <si>
    <t>CUS-204941</t>
  </si>
  <si>
    <t>LN-104942</t>
  </si>
  <si>
    <t>CUS-204942</t>
  </si>
  <si>
    <t>LN-104943</t>
  </si>
  <si>
    <t>CUS-204943</t>
  </si>
  <si>
    <t>LN-104944</t>
  </si>
  <si>
    <t>CUS-204944</t>
  </si>
  <si>
    <t>LN-104945</t>
  </si>
  <si>
    <t>CUS-204945</t>
  </si>
  <si>
    <t>LN-104946</t>
  </si>
  <si>
    <t>CUS-204946</t>
  </si>
  <si>
    <t>LN-104947</t>
  </si>
  <si>
    <t>CUS-204947</t>
  </si>
  <si>
    <t>LN-104948</t>
  </si>
  <si>
    <t>CUS-204948</t>
  </si>
  <si>
    <t>LN-104949</t>
  </si>
  <si>
    <t>CUS-204949</t>
  </si>
  <si>
    <t>LN-104950</t>
  </si>
  <si>
    <t>CUS-204950</t>
  </si>
  <si>
    <t>LN-104951</t>
  </si>
  <si>
    <t>CUS-204951</t>
  </si>
  <si>
    <t>LN-104952</t>
  </si>
  <si>
    <t>CUS-204952</t>
  </si>
  <si>
    <t>LN-104953</t>
  </si>
  <si>
    <t>CUS-204953</t>
  </si>
  <si>
    <t>LN-104954</t>
  </si>
  <si>
    <t>CUS-204954</t>
  </si>
  <si>
    <t>LN-104955</t>
  </si>
  <si>
    <t>CUS-204955</t>
  </si>
  <si>
    <t>LN-104956</t>
  </si>
  <si>
    <t>CUS-204956</t>
  </si>
  <si>
    <t>LN-104957</t>
  </si>
  <si>
    <t>CUS-204957</t>
  </si>
  <si>
    <t>LN-104958</t>
  </si>
  <si>
    <t>CUS-204958</t>
  </si>
  <si>
    <t>LN-104959</t>
  </si>
  <si>
    <t>CUS-204959</t>
  </si>
  <si>
    <t>LN-104960</t>
  </si>
  <si>
    <t>CUS-204960</t>
  </si>
  <si>
    <t>LN-104961</t>
  </si>
  <si>
    <t>CUS-204961</t>
  </si>
  <si>
    <t>LN-104962</t>
  </si>
  <si>
    <t>CUS-204962</t>
  </si>
  <si>
    <t>LN-104963</t>
  </si>
  <si>
    <t>CUS-204963</t>
  </si>
  <si>
    <t>LN-104964</t>
  </si>
  <si>
    <t>CUS-204964</t>
  </si>
  <si>
    <t>LN-104965</t>
  </si>
  <si>
    <t>CUS-204965</t>
  </si>
  <si>
    <t>LN-104966</t>
  </si>
  <si>
    <t>CUS-204966</t>
  </si>
  <si>
    <t>LN-104967</t>
  </si>
  <si>
    <t>CUS-204967</t>
  </si>
  <si>
    <t>LN-104968</t>
  </si>
  <si>
    <t>CUS-204968</t>
  </si>
  <si>
    <t>LN-104969</t>
  </si>
  <si>
    <t>CUS-204969</t>
  </si>
  <si>
    <t>LN-104970</t>
  </si>
  <si>
    <t>CUS-204970</t>
  </si>
  <si>
    <t>LN-104971</t>
  </si>
  <si>
    <t>CUS-204971</t>
  </si>
  <si>
    <t>LN-104972</t>
  </si>
  <si>
    <t>CUS-204972</t>
  </si>
  <si>
    <t>LN-104973</t>
  </si>
  <si>
    <t>CUS-204973</t>
  </si>
  <si>
    <t>LN-104974</t>
  </si>
  <si>
    <t>CUS-204974</t>
  </si>
  <si>
    <t>LN-104975</t>
  </si>
  <si>
    <t>CUS-204975</t>
  </si>
  <si>
    <t>LN-104976</t>
  </si>
  <si>
    <t>CUS-204976</t>
  </si>
  <si>
    <t>LN-104977</t>
  </si>
  <si>
    <t>CUS-204977</t>
  </si>
  <si>
    <t>LN-104978</t>
  </si>
  <si>
    <t>CUS-204978</t>
  </si>
  <si>
    <t>LN-104979</t>
  </si>
  <si>
    <t>CUS-204979</t>
  </si>
  <si>
    <t>LN-104980</t>
  </si>
  <si>
    <t>CUS-204980</t>
  </si>
  <si>
    <t>LN-104981</t>
  </si>
  <si>
    <t>CUS-204981</t>
  </si>
  <si>
    <t>LN-104982</t>
  </si>
  <si>
    <t>CUS-204982</t>
  </si>
  <si>
    <t>LN-104983</t>
  </si>
  <si>
    <t>CUS-204983</t>
  </si>
  <si>
    <t>LN-104984</t>
  </si>
  <si>
    <t>CUS-204984</t>
  </si>
  <si>
    <t>LN-104985</t>
  </si>
  <si>
    <t>CUS-204985</t>
  </si>
  <si>
    <t>LN-104986</t>
  </si>
  <si>
    <t>CUS-204986</t>
  </si>
  <si>
    <t>LN-104987</t>
  </si>
  <si>
    <t>CUS-204987</t>
  </si>
  <si>
    <t>LN-104988</t>
  </si>
  <si>
    <t>CUS-204988</t>
  </si>
  <si>
    <t>LN-104989</t>
  </si>
  <si>
    <t>CUS-204989</t>
  </si>
  <si>
    <t>LN-104990</t>
  </si>
  <si>
    <t>CUS-204990</t>
  </si>
  <si>
    <t>LN-104991</t>
  </si>
  <si>
    <t>CUS-204991</t>
  </si>
  <si>
    <t>LN-104992</t>
  </si>
  <si>
    <t>CUS-204992</t>
  </si>
  <si>
    <t>LN-104993</t>
  </si>
  <si>
    <t>CUS-204993</t>
  </si>
  <si>
    <t>LN-104994</t>
  </si>
  <si>
    <t>CUS-204994</t>
  </si>
  <si>
    <t>LN-104995</t>
  </si>
  <si>
    <t>CUS-204995</t>
  </si>
  <si>
    <t>LN-104996</t>
  </si>
  <si>
    <t>CUS-204996</t>
  </si>
  <si>
    <t>LN-104997</t>
  </si>
  <si>
    <t>CUS-204997</t>
  </si>
  <si>
    <t>LN-104998</t>
  </si>
  <si>
    <t>CUS-204998</t>
  </si>
  <si>
    <t>LN-104999</t>
  </si>
  <si>
    <t>CUS-204999</t>
  </si>
  <si>
    <t>LN-105000</t>
  </si>
  <si>
    <t>CUS-205000</t>
  </si>
  <si>
    <t>LN-105001</t>
  </si>
  <si>
    <t>CUS-205001</t>
  </si>
  <si>
    <t>LN-105002</t>
  </si>
  <si>
    <t>CUS-205002</t>
  </si>
  <si>
    <t>LN-105003</t>
  </si>
  <si>
    <t>CUS-205003</t>
  </si>
  <si>
    <t>LN-105004</t>
  </si>
  <si>
    <t>CUS-205004</t>
  </si>
  <si>
    <t>LN-105005</t>
  </si>
  <si>
    <t>CUS-205005</t>
  </si>
  <si>
    <t>LN-105006</t>
  </si>
  <si>
    <t>CUS-205006</t>
  </si>
  <si>
    <t>LN-105007</t>
  </si>
  <si>
    <t>CUS-205007</t>
  </si>
  <si>
    <t>LN-105008</t>
  </si>
  <si>
    <t>CUS-205008</t>
  </si>
  <si>
    <t>LN-105009</t>
  </si>
  <si>
    <t>CUS-205009</t>
  </si>
  <si>
    <t>LN-105010</t>
  </si>
  <si>
    <t>CUS-205010</t>
  </si>
  <si>
    <t>LN-105011</t>
  </si>
  <si>
    <t>CUS-205011</t>
  </si>
  <si>
    <t>LN-105012</t>
  </si>
  <si>
    <t>CUS-205012</t>
  </si>
  <si>
    <t>LN-105013</t>
  </si>
  <si>
    <t>CUS-205013</t>
  </si>
  <si>
    <t>LN-105014</t>
  </si>
  <si>
    <t>CUS-205014</t>
  </si>
  <si>
    <t>LN-105015</t>
  </si>
  <si>
    <t>CUS-205015</t>
  </si>
  <si>
    <t>LN-105016</t>
  </si>
  <si>
    <t>CUS-205016</t>
  </si>
  <si>
    <t>LN-105017</t>
  </si>
  <si>
    <t>CUS-205017</t>
  </si>
  <si>
    <t>LN-105018</t>
  </si>
  <si>
    <t>CUS-205018</t>
  </si>
  <si>
    <t>LN-105019</t>
  </si>
  <si>
    <t>CUS-205019</t>
  </si>
  <si>
    <t>LN-105020</t>
  </si>
  <si>
    <t>CUS-205020</t>
  </si>
  <si>
    <t>LN-105021</t>
  </si>
  <si>
    <t>CUS-205021</t>
  </si>
  <si>
    <t>LN-105022</t>
  </si>
  <si>
    <t>CUS-205022</t>
  </si>
  <si>
    <t>LN-105023</t>
  </si>
  <si>
    <t>CUS-205023</t>
  </si>
  <si>
    <t>LN-105024</t>
  </si>
  <si>
    <t>CUS-205024</t>
  </si>
  <si>
    <t>LN-105025</t>
  </si>
  <si>
    <t>CUS-205025</t>
  </si>
  <si>
    <t>LN-105026</t>
  </si>
  <si>
    <t>CUS-205026</t>
  </si>
  <si>
    <t>LN-105027</t>
  </si>
  <si>
    <t>CUS-205027</t>
  </si>
  <si>
    <t>LN-105028</t>
  </si>
  <si>
    <t>CUS-205028</t>
  </si>
  <si>
    <t>LN-105029</t>
  </si>
  <si>
    <t>CUS-205029</t>
  </si>
  <si>
    <t>LN-105030</t>
  </si>
  <si>
    <t>CUS-205030</t>
  </si>
  <si>
    <t>LN-105031</t>
  </si>
  <si>
    <t>CUS-205031</t>
  </si>
  <si>
    <t>LN-105032</t>
  </si>
  <si>
    <t>CUS-205032</t>
  </si>
  <si>
    <t>LN-105033</t>
  </si>
  <si>
    <t>CUS-205033</t>
  </si>
  <si>
    <t>LN-105034</t>
  </si>
  <si>
    <t>CUS-205034</t>
  </si>
  <si>
    <t>LN-105035</t>
  </si>
  <si>
    <t>CUS-205035</t>
  </si>
  <si>
    <t>LN-105036</t>
  </si>
  <si>
    <t>CUS-205036</t>
  </si>
  <si>
    <t>LN-105037</t>
  </si>
  <si>
    <t>CUS-205037</t>
  </si>
  <si>
    <t>LN-105038</t>
  </si>
  <si>
    <t>CUS-205038</t>
  </si>
  <si>
    <t>LN-105039</t>
  </si>
  <si>
    <t>CUS-205039</t>
  </si>
  <si>
    <t>LN-105040</t>
  </si>
  <si>
    <t>CUS-205040</t>
  </si>
  <si>
    <t>LN-105041</t>
  </si>
  <si>
    <t>CUS-205041</t>
  </si>
  <si>
    <t>LN-105042</t>
  </si>
  <si>
    <t>CUS-205042</t>
  </si>
  <si>
    <t>LN-105043</t>
  </si>
  <si>
    <t>CUS-205043</t>
  </si>
  <si>
    <t>LN-105044</t>
  </si>
  <si>
    <t>CUS-205044</t>
  </si>
  <si>
    <t>LN-105045</t>
  </si>
  <si>
    <t>CUS-205045</t>
  </si>
  <si>
    <t>LN-105046</t>
  </si>
  <si>
    <t>CUS-205046</t>
  </si>
  <si>
    <t>LN-105047</t>
  </si>
  <si>
    <t>CUS-205047</t>
  </si>
  <si>
    <t>LN-105048</t>
  </si>
  <si>
    <t>CUS-205048</t>
  </si>
  <si>
    <t>LN-105049</t>
  </si>
  <si>
    <t>CUS-205049</t>
  </si>
  <si>
    <t>LN-105050</t>
  </si>
  <si>
    <t>CUS-205050</t>
  </si>
  <si>
    <t>LN-105051</t>
  </si>
  <si>
    <t>CUS-205051</t>
  </si>
  <si>
    <t>LN-105052</t>
  </si>
  <si>
    <t>CUS-205052</t>
  </si>
  <si>
    <t>LN-105053</t>
  </si>
  <si>
    <t>CUS-205053</t>
  </si>
  <si>
    <t>LN-105054</t>
  </si>
  <si>
    <t>CUS-205054</t>
  </si>
  <si>
    <t>LN-105055</t>
  </si>
  <si>
    <t>CUS-205055</t>
  </si>
  <si>
    <t>LN-105056</t>
  </si>
  <si>
    <t>CUS-205056</t>
  </si>
  <si>
    <t>LN-105057</t>
  </si>
  <si>
    <t>CUS-205057</t>
  </si>
  <si>
    <t>LN-105058</t>
  </si>
  <si>
    <t>CUS-205058</t>
  </si>
  <si>
    <t>LN-105059</t>
  </si>
  <si>
    <t>CUS-205059</t>
  </si>
  <si>
    <t>LN-105060</t>
  </si>
  <si>
    <t>CUS-205060</t>
  </si>
  <si>
    <t>LN-105061</t>
  </si>
  <si>
    <t>CUS-205061</t>
  </si>
  <si>
    <t>LN-105062</t>
  </si>
  <si>
    <t>CUS-205062</t>
  </si>
  <si>
    <t>LN-105063</t>
  </si>
  <si>
    <t>CUS-205063</t>
  </si>
  <si>
    <t>LN-105064</t>
  </si>
  <si>
    <t>CUS-205064</t>
  </si>
  <si>
    <t>LN-105065</t>
  </si>
  <si>
    <t>CUS-205065</t>
  </si>
  <si>
    <t>LN-105066</t>
  </si>
  <si>
    <t>CUS-205066</t>
  </si>
  <si>
    <t>LN-105067</t>
  </si>
  <si>
    <t>CUS-205067</t>
  </si>
  <si>
    <t>LN-105068</t>
  </si>
  <si>
    <t>CUS-205068</t>
  </si>
  <si>
    <t>LN-105069</t>
  </si>
  <si>
    <t>CUS-205069</t>
  </si>
  <si>
    <t>LN-105070</t>
  </si>
  <si>
    <t>CUS-205070</t>
  </si>
  <si>
    <t>LN-105071</t>
  </si>
  <si>
    <t>CUS-205071</t>
  </si>
  <si>
    <t>LN-105072</t>
  </si>
  <si>
    <t>CUS-205072</t>
  </si>
  <si>
    <t>LN-105073</t>
  </si>
  <si>
    <t>CUS-205073</t>
  </si>
  <si>
    <t>LN-105074</t>
  </si>
  <si>
    <t>CUS-205074</t>
  </si>
  <si>
    <t>LN-105075</t>
  </si>
  <si>
    <t>CUS-205075</t>
  </si>
  <si>
    <t>LN-105076</t>
  </si>
  <si>
    <t>CUS-205076</t>
  </si>
  <si>
    <t>LN-105077</t>
  </si>
  <si>
    <t>CUS-205077</t>
  </si>
  <si>
    <t>LN-105078</t>
  </si>
  <si>
    <t>CUS-205078</t>
  </si>
  <si>
    <t>LN-105079</t>
  </si>
  <si>
    <t>CUS-205079</t>
  </si>
  <si>
    <t>LN-105080</t>
  </si>
  <si>
    <t>CUS-205080</t>
  </si>
  <si>
    <t>LN-105081</t>
  </si>
  <si>
    <t>CUS-205081</t>
  </si>
  <si>
    <t>LN-105082</t>
  </si>
  <si>
    <t>CUS-205082</t>
  </si>
  <si>
    <t>LN-105083</t>
  </si>
  <si>
    <t>CUS-205083</t>
  </si>
  <si>
    <t>LN-105084</t>
  </si>
  <si>
    <t>CUS-205084</t>
  </si>
  <si>
    <t>LN-105085</t>
  </si>
  <si>
    <t>CUS-205085</t>
  </si>
  <si>
    <t>LN-105086</t>
  </si>
  <si>
    <t>CUS-205086</t>
  </si>
  <si>
    <t>LN-105087</t>
  </si>
  <si>
    <t>CUS-205087</t>
  </si>
  <si>
    <t>LN-105088</t>
  </si>
  <si>
    <t>CUS-205088</t>
  </si>
  <si>
    <t>LN-105089</t>
  </si>
  <si>
    <t>CUS-205089</t>
  </si>
  <si>
    <t>LN-105090</t>
  </si>
  <si>
    <t>CUS-205090</t>
  </si>
  <si>
    <t>LN-105091</t>
  </si>
  <si>
    <t>CUS-205091</t>
  </si>
  <si>
    <t>LN-105092</t>
  </si>
  <si>
    <t>CUS-205092</t>
  </si>
  <si>
    <t>LN-105093</t>
  </si>
  <si>
    <t>CUS-205093</t>
  </si>
  <si>
    <t>LN-105094</t>
  </si>
  <si>
    <t>CUS-205094</t>
  </si>
  <si>
    <t>LN-105095</t>
  </si>
  <si>
    <t>CUS-205095</t>
  </si>
  <si>
    <t>LN-105096</t>
  </si>
  <si>
    <t>CUS-205096</t>
  </si>
  <si>
    <t>LN-105097</t>
  </si>
  <si>
    <t>CUS-205097</t>
  </si>
  <si>
    <t>LN-105098</t>
  </si>
  <si>
    <t>CUS-205098</t>
  </si>
  <si>
    <t>LN-105099</t>
  </si>
  <si>
    <t>CUS-205099</t>
  </si>
  <si>
    <t>LN-105100</t>
  </si>
  <si>
    <t>CUS-205100</t>
  </si>
  <si>
    <t>LN-105101</t>
  </si>
  <si>
    <t>CUS-205101</t>
  </si>
  <si>
    <t>LN-105102</t>
  </si>
  <si>
    <t>CUS-205102</t>
  </si>
  <si>
    <t>LN-105103</t>
  </si>
  <si>
    <t>CUS-205103</t>
  </si>
  <si>
    <t>LN-105104</t>
  </si>
  <si>
    <t>CUS-205104</t>
  </si>
  <si>
    <t>LN-105105</t>
  </si>
  <si>
    <t>CUS-205105</t>
  </si>
  <si>
    <t>LN-105106</t>
  </si>
  <si>
    <t>CUS-205106</t>
  </si>
  <si>
    <t>LN-105107</t>
  </si>
  <si>
    <t>CUS-205107</t>
  </si>
  <si>
    <t>LN-105108</t>
  </si>
  <si>
    <t>CUS-205108</t>
  </si>
  <si>
    <t>LN-105109</t>
  </si>
  <si>
    <t>CUS-205109</t>
  </si>
  <si>
    <t>LN-105110</t>
  </si>
  <si>
    <t>CUS-205110</t>
  </si>
  <si>
    <t>LN-105111</t>
  </si>
  <si>
    <t>CUS-205111</t>
  </si>
  <si>
    <t>LN-105112</t>
  </si>
  <si>
    <t>CUS-205112</t>
  </si>
  <si>
    <t>LN-105113</t>
  </si>
  <si>
    <t>CUS-205113</t>
  </si>
  <si>
    <t>LN-105114</t>
  </si>
  <si>
    <t>CUS-205114</t>
  </si>
  <si>
    <t>LN-105115</t>
  </si>
  <si>
    <t>CUS-205115</t>
  </si>
  <si>
    <t>LN-105116</t>
  </si>
  <si>
    <t>CUS-205116</t>
  </si>
  <si>
    <t>LN-105117</t>
  </si>
  <si>
    <t>CUS-205117</t>
  </si>
  <si>
    <t>LN-105118</t>
  </si>
  <si>
    <t>CUS-205118</t>
  </si>
  <si>
    <t>LN-105119</t>
  </si>
  <si>
    <t>CUS-205119</t>
  </si>
  <si>
    <t>LN-105120</t>
  </si>
  <si>
    <t>CUS-205120</t>
  </si>
  <si>
    <t>LN-105121</t>
  </si>
  <si>
    <t>CUS-205121</t>
  </si>
  <si>
    <t>LN-105122</t>
  </si>
  <si>
    <t>CUS-205122</t>
  </si>
  <si>
    <t>LN-105123</t>
  </si>
  <si>
    <t>CUS-205123</t>
  </si>
  <si>
    <t>LN-105124</t>
  </si>
  <si>
    <t>CUS-205124</t>
  </si>
  <si>
    <t>LN-105125</t>
  </si>
  <si>
    <t>CUS-205125</t>
  </si>
  <si>
    <t>LN-105126</t>
  </si>
  <si>
    <t>CUS-205126</t>
  </si>
  <si>
    <t>LN-105127</t>
  </si>
  <si>
    <t>CUS-205127</t>
  </si>
  <si>
    <t>LN-105128</t>
  </si>
  <si>
    <t>CUS-205128</t>
  </si>
  <si>
    <t>LN-105129</t>
  </si>
  <si>
    <t>CUS-205129</t>
  </si>
  <si>
    <t>LN-105130</t>
  </si>
  <si>
    <t>CUS-205130</t>
  </si>
  <si>
    <t>LN-105131</t>
  </si>
  <si>
    <t>CUS-205131</t>
  </si>
  <si>
    <t>LN-105132</t>
  </si>
  <si>
    <t>CUS-205132</t>
  </si>
  <si>
    <t>LN-105133</t>
  </si>
  <si>
    <t>CUS-205133</t>
  </si>
  <si>
    <t>LN-105134</t>
  </si>
  <si>
    <t>CUS-205134</t>
  </si>
  <si>
    <t>LN-105135</t>
  </si>
  <si>
    <t>CUS-205135</t>
  </si>
  <si>
    <t>LN-105136</t>
  </si>
  <si>
    <t>CUS-205136</t>
  </si>
  <si>
    <t>LN-105137</t>
  </si>
  <si>
    <t>CUS-205137</t>
  </si>
  <si>
    <t>LN-105138</t>
  </si>
  <si>
    <t>CUS-205138</t>
  </si>
  <si>
    <t>LN-105139</t>
  </si>
  <si>
    <t>CUS-205139</t>
  </si>
  <si>
    <t>LN-105140</t>
  </si>
  <si>
    <t>CUS-205140</t>
  </si>
  <si>
    <t>LN-105141</t>
  </si>
  <si>
    <t>CUS-205141</t>
  </si>
  <si>
    <t>LN-105142</t>
  </si>
  <si>
    <t>CUS-205142</t>
  </si>
  <si>
    <t>LN-105143</t>
  </si>
  <si>
    <t>CUS-205143</t>
  </si>
  <si>
    <t>LN-105144</t>
  </si>
  <si>
    <t>CUS-205144</t>
  </si>
  <si>
    <t>LN-105145</t>
  </si>
  <si>
    <t>CUS-205145</t>
  </si>
  <si>
    <t>LN-105146</t>
  </si>
  <si>
    <t>CUS-205146</t>
  </si>
  <si>
    <t>LN-105147</t>
  </si>
  <si>
    <t>CUS-205147</t>
  </si>
  <si>
    <t>LN-105148</t>
  </si>
  <si>
    <t>CUS-205148</t>
  </si>
  <si>
    <t>LN-105149</t>
  </si>
  <si>
    <t>CUS-205149</t>
  </si>
  <si>
    <t>LN-105150</t>
  </si>
  <si>
    <t>CUS-205150</t>
  </si>
  <si>
    <t>LN-105151</t>
  </si>
  <si>
    <t>CUS-205151</t>
  </si>
  <si>
    <t>LN-105152</t>
  </si>
  <si>
    <t>CUS-205152</t>
  </si>
  <si>
    <t>LN-105153</t>
  </si>
  <si>
    <t>CUS-205153</t>
  </si>
  <si>
    <t>LN-105154</t>
  </si>
  <si>
    <t>CUS-205154</t>
  </si>
  <si>
    <t>LN-105155</t>
  </si>
  <si>
    <t>CUS-205155</t>
  </si>
  <si>
    <t>LN-105156</t>
  </si>
  <si>
    <t>CUS-205156</t>
  </si>
  <si>
    <t>LN-105157</t>
  </si>
  <si>
    <t>CUS-205157</t>
  </si>
  <si>
    <t>LN-105158</t>
  </si>
  <si>
    <t>CUS-205158</t>
  </si>
  <si>
    <t>LN-105159</t>
  </si>
  <si>
    <t>CUS-205159</t>
  </si>
  <si>
    <t>LN-105160</t>
  </si>
  <si>
    <t>CUS-205160</t>
  </si>
  <si>
    <t>LN-105161</t>
  </si>
  <si>
    <t>CUS-205161</t>
  </si>
  <si>
    <t>LN-105162</t>
  </si>
  <si>
    <t>CUS-205162</t>
  </si>
  <si>
    <t>LN-105163</t>
  </si>
  <si>
    <t>CUS-205163</t>
  </si>
  <si>
    <t>LN-105164</t>
  </si>
  <si>
    <t>CUS-205164</t>
  </si>
  <si>
    <t>LN-105165</t>
  </si>
  <si>
    <t>CUS-205165</t>
  </si>
  <si>
    <t>LN-105166</t>
  </si>
  <si>
    <t>CUS-205166</t>
  </si>
  <si>
    <t>LN-105167</t>
  </si>
  <si>
    <t>CUS-205167</t>
  </si>
  <si>
    <t>LN-105168</t>
  </si>
  <si>
    <t>CUS-205168</t>
  </si>
  <si>
    <t>LN-105169</t>
  </si>
  <si>
    <t>CUS-205169</t>
  </si>
  <si>
    <t>LN-105170</t>
  </si>
  <si>
    <t>CUS-205170</t>
  </si>
  <si>
    <t>LN-105171</t>
  </si>
  <si>
    <t>CUS-205171</t>
  </si>
  <si>
    <t>LN-105172</t>
  </si>
  <si>
    <t>CUS-205172</t>
  </si>
  <si>
    <t>LN-105173</t>
  </si>
  <si>
    <t>CUS-205173</t>
  </si>
  <si>
    <t>LN-105174</t>
  </si>
  <si>
    <t>CUS-205174</t>
  </si>
  <si>
    <t>LN-105175</t>
  </si>
  <si>
    <t>CUS-205175</t>
  </si>
  <si>
    <t>LN-105176</t>
  </si>
  <si>
    <t>CUS-205176</t>
  </si>
  <si>
    <t>LN-105177</t>
  </si>
  <si>
    <t>CUS-205177</t>
  </si>
  <si>
    <t>LN-105178</t>
  </si>
  <si>
    <t>CUS-205178</t>
  </si>
  <si>
    <t>LN-105179</t>
  </si>
  <si>
    <t>CUS-205179</t>
  </si>
  <si>
    <t>LN-105180</t>
  </si>
  <si>
    <t>CUS-205180</t>
  </si>
  <si>
    <t>LN-105181</t>
  </si>
  <si>
    <t>CUS-205181</t>
  </si>
  <si>
    <t>LN-105182</t>
  </si>
  <si>
    <t>CUS-205182</t>
  </si>
  <si>
    <t>LN-105183</t>
  </si>
  <si>
    <t>CUS-205183</t>
  </si>
  <si>
    <t>LN-105184</t>
  </si>
  <si>
    <t>CUS-205184</t>
  </si>
  <si>
    <t>LN-105185</t>
  </si>
  <si>
    <t>CUS-205185</t>
  </si>
  <si>
    <t>LN-105186</t>
  </si>
  <si>
    <t>CUS-205186</t>
  </si>
  <si>
    <t>LN-105187</t>
  </si>
  <si>
    <t>CUS-205187</t>
  </si>
  <si>
    <t>LN-105188</t>
  </si>
  <si>
    <t>CUS-205188</t>
  </si>
  <si>
    <t>LN-105189</t>
  </si>
  <si>
    <t>CUS-205189</t>
  </si>
  <si>
    <t>LN-105190</t>
  </si>
  <si>
    <t>CUS-205190</t>
  </si>
  <si>
    <t>LN-105191</t>
  </si>
  <si>
    <t>CUS-205191</t>
  </si>
  <si>
    <t>LN-105192</t>
  </si>
  <si>
    <t>CUS-205192</t>
  </si>
  <si>
    <t>LN-105193</t>
  </si>
  <si>
    <t>CUS-205193</t>
  </si>
  <si>
    <t>LN-105194</t>
  </si>
  <si>
    <t>CUS-205194</t>
  </si>
  <si>
    <t>LN-105195</t>
  </si>
  <si>
    <t>CUS-205195</t>
  </si>
  <si>
    <t>LN-105196</t>
  </si>
  <si>
    <t>CUS-205196</t>
  </si>
  <si>
    <t>LN-105197</t>
  </si>
  <si>
    <t>CUS-205197</t>
  </si>
  <si>
    <t>LN-105198</t>
  </si>
  <si>
    <t>CUS-205198</t>
  </si>
  <si>
    <t>LN-105199</t>
  </si>
  <si>
    <t>CUS-205199</t>
  </si>
  <si>
    <t>LN-105200</t>
  </si>
  <si>
    <t>CUS-205200</t>
  </si>
  <si>
    <t>LN-105201</t>
  </si>
  <si>
    <t>CUS-205201</t>
  </si>
  <si>
    <t>LN-105202</t>
  </si>
  <si>
    <t>CUS-205202</t>
  </si>
  <si>
    <t>LN-105203</t>
  </si>
  <si>
    <t>CUS-205203</t>
  </si>
  <si>
    <t>LN-105204</t>
  </si>
  <si>
    <t>CUS-205204</t>
  </si>
  <si>
    <t>LN-105205</t>
  </si>
  <si>
    <t>CUS-205205</t>
  </si>
  <si>
    <t>LN-105206</t>
  </si>
  <si>
    <t>CUS-205206</t>
  </si>
  <si>
    <t>LN-105207</t>
  </si>
  <si>
    <t>CUS-205207</t>
  </si>
  <si>
    <t>LN-105208</t>
  </si>
  <si>
    <t>CUS-205208</t>
  </si>
  <si>
    <t>LN-105209</t>
  </si>
  <si>
    <t>CUS-205209</t>
  </si>
  <si>
    <t>LN-105210</t>
  </si>
  <si>
    <t>CUS-205210</t>
  </si>
  <si>
    <t>LN-105211</t>
  </si>
  <si>
    <t>CUS-205211</t>
  </si>
  <si>
    <t>LN-105212</t>
  </si>
  <si>
    <t>CUS-205212</t>
  </si>
  <si>
    <t>LN-105213</t>
  </si>
  <si>
    <t>CUS-205213</t>
  </si>
  <si>
    <t>LN-105214</t>
  </si>
  <si>
    <t>CUS-205214</t>
  </si>
  <si>
    <t>LN-105215</t>
  </si>
  <si>
    <t>CUS-205215</t>
  </si>
  <si>
    <t>LN-105216</t>
  </si>
  <si>
    <t>CUS-205216</t>
  </si>
  <si>
    <t>LN-105217</t>
  </si>
  <si>
    <t>CUS-205217</t>
  </si>
  <si>
    <t>LN-105218</t>
  </si>
  <si>
    <t>CUS-205218</t>
  </si>
  <si>
    <t>LN-105219</t>
  </si>
  <si>
    <t>CUS-205219</t>
  </si>
  <si>
    <t>LN-105220</t>
  </si>
  <si>
    <t>CUS-205220</t>
  </si>
  <si>
    <t>LN-105221</t>
  </si>
  <si>
    <t>CUS-205221</t>
  </si>
  <si>
    <t>LN-105222</t>
  </si>
  <si>
    <t>CUS-205222</t>
  </si>
  <si>
    <t>LN-105223</t>
  </si>
  <si>
    <t>CUS-205223</t>
  </si>
  <si>
    <t>LN-105224</t>
  </si>
  <si>
    <t>CUS-205224</t>
  </si>
  <si>
    <t>LN-105225</t>
  </si>
  <si>
    <t>CUS-205225</t>
  </si>
  <si>
    <t>LN-105226</t>
  </si>
  <si>
    <t>CUS-205226</t>
  </si>
  <si>
    <t>LN-105227</t>
  </si>
  <si>
    <t>CUS-205227</t>
  </si>
  <si>
    <t>LN-105228</t>
  </si>
  <si>
    <t>CUS-205228</t>
  </si>
  <si>
    <t>LN-105229</t>
  </si>
  <si>
    <t>CUS-205229</t>
  </si>
  <si>
    <t>LN-105230</t>
  </si>
  <si>
    <t>CUS-205230</t>
  </si>
  <si>
    <t>LN-105231</t>
  </si>
  <si>
    <t>CUS-205231</t>
  </si>
  <si>
    <t>LN-105232</t>
  </si>
  <si>
    <t>CUS-205232</t>
  </si>
  <si>
    <t>LN-105233</t>
  </si>
  <si>
    <t>CUS-205233</t>
  </si>
  <si>
    <t>LN-105234</t>
  </si>
  <si>
    <t>CUS-205234</t>
  </si>
  <si>
    <t>LN-105235</t>
  </si>
  <si>
    <t>CUS-205235</t>
  </si>
  <si>
    <t>LN-105236</t>
  </si>
  <si>
    <t>CUS-205236</t>
  </si>
  <si>
    <t>LN-105237</t>
  </si>
  <si>
    <t>CUS-205237</t>
  </si>
  <si>
    <t>LN-105238</t>
  </si>
  <si>
    <t>CUS-205238</t>
  </si>
  <si>
    <t>LN-105239</t>
  </si>
  <si>
    <t>CUS-205239</t>
  </si>
  <si>
    <t>LN-105240</t>
  </si>
  <si>
    <t>CUS-205240</t>
  </si>
  <si>
    <t>LN-105241</t>
  </si>
  <si>
    <t>CUS-205241</t>
  </si>
  <si>
    <t>LN-105242</t>
  </si>
  <si>
    <t>CUS-205242</t>
  </si>
  <si>
    <t>LN-105243</t>
  </si>
  <si>
    <t>CUS-205243</t>
  </si>
  <si>
    <t>LN-105244</t>
  </si>
  <si>
    <t>CUS-205244</t>
  </si>
  <si>
    <t>LN-105245</t>
  </si>
  <si>
    <t>CUS-205245</t>
  </si>
  <si>
    <t>LN-105246</t>
  </si>
  <si>
    <t>CUS-205246</t>
  </si>
  <si>
    <t>LN-105247</t>
  </si>
  <si>
    <t>CUS-205247</t>
  </si>
  <si>
    <t>LN-105248</t>
  </si>
  <si>
    <t>CUS-205248</t>
  </si>
  <si>
    <t>LN-105249</t>
  </si>
  <si>
    <t>CUS-205249</t>
  </si>
  <si>
    <t>LN-105250</t>
  </si>
  <si>
    <t>CUS-205250</t>
  </si>
  <si>
    <t>LN-105251</t>
  </si>
  <si>
    <t>CUS-205251</t>
  </si>
  <si>
    <t>LN-105252</t>
  </si>
  <si>
    <t>CUS-205252</t>
  </si>
  <si>
    <t>LN-105253</t>
  </si>
  <si>
    <t>CUS-205253</t>
  </si>
  <si>
    <t>LN-105254</t>
  </si>
  <si>
    <t>CUS-205254</t>
  </si>
  <si>
    <t>LN-105255</t>
  </si>
  <si>
    <t>CUS-205255</t>
  </si>
  <si>
    <t>LN-105256</t>
  </si>
  <si>
    <t>CUS-205256</t>
  </si>
  <si>
    <t>LN-105257</t>
  </si>
  <si>
    <t>CUS-205257</t>
  </si>
  <si>
    <t>LN-105258</t>
  </si>
  <si>
    <t>CUS-205258</t>
  </si>
  <si>
    <t>LN-105259</t>
  </si>
  <si>
    <t>CUS-205259</t>
  </si>
  <si>
    <t>LN-105260</t>
  </si>
  <si>
    <t>CUS-205260</t>
  </si>
  <si>
    <t>LN-105261</t>
  </si>
  <si>
    <t>CUS-205261</t>
  </si>
  <si>
    <t>LN-105262</t>
  </si>
  <si>
    <t>CUS-205262</t>
  </si>
  <si>
    <t>LN-105263</t>
  </si>
  <si>
    <t>CUS-205263</t>
  </si>
  <si>
    <t>LN-105264</t>
  </si>
  <si>
    <t>CUS-205264</t>
  </si>
  <si>
    <t>LN-105265</t>
  </si>
  <si>
    <t>CUS-205265</t>
  </si>
  <si>
    <t>LN-105266</t>
  </si>
  <si>
    <t>CUS-205266</t>
  </si>
  <si>
    <t>LN-105267</t>
  </si>
  <si>
    <t>CUS-205267</t>
  </si>
  <si>
    <t>LN-105268</t>
  </si>
  <si>
    <t>CUS-205268</t>
  </si>
  <si>
    <t>LN-105269</t>
  </si>
  <si>
    <t>CUS-205269</t>
  </si>
  <si>
    <t>LN-105270</t>
  </si>
  <si>
    <t>CUS-205270</t>
  </si>
  <si>
    <t>LN-105271</t>
  </si>
  <si>
    <t>CUS-205271</t>
  </si>
  <si>
    <t>LN-105272</t>
  </si>
  <si>
    <t>CUS-205272</t>
  </si>
  <si>
    <t>LN-105273</t>
  </si>
  <si>
    <t>CUS-205273</t>
  </si>
  <si>
    <t>LN-105274</t>
  </si>
  <si>
    <t>CUS-205274</t>
  </si>
  <si>
    <t>LN-105275</t>
  </si>
  <si>
    <t>CUS-205275</t>
  </si>
  <si>
    <t>LN-105276</t>
  </si>
  <si>
    <t>CUS-205276</t>
  </si>
  <si>
    <t>LN-105277</t>
  </si>
  <si>
    <t>CUS-205277</t>
  </si>
  <si>
    <t>LN-105278</t>
  </si>
  <si>
    <t>CUS-205278</t>
  </si>
  <si>
    <t>LN-105279</t>
  </si>
  <si>
    <t>CUS-205279</t>
  </si>
  <si>
    <t>LN-105280</t>
  </si>
  <si>
    <t>CUS-205280</t>
  </si>
  <si>
    <t>LN-105281</t>
  </si>
  <si>
    <t>CUS-205281</t>
  </si>
  <si>
    <t>LN-105282</t>
  </si>
  <si>
    <t>CUS-205282</t>
  </si>
  <si>
    <t>LN-105283</t>
  </si>
  <si>
    <t>CUS-205283</t>
  </si>
  <si>
    <t>LN-105284</t>
  </si>
  <si>
    <t>CUS-205284</t>
  </si>
  <si>
    <t>LN-105285</t>
  </si>
  <si>
    <t>CUS-205285</t>
  </si>
  <si>
    <t>LN-105286</t>
  </si>
  <si>
    <t>CUS-205286</t>
  </si>
  <si>
    <t>LN-105287</t>
  </si>
  <si>
    <t>CUS-205287</t>
  </si>
  <si>
    <t>LN-105288</t>
  </si>
  <si>
    <t>CUS-205288</t>
  </si>
  <si>
    <t>LN-105289</t>
  </si>
  <si>
    <t>CUS-205289</t>
  </si>
  <si>
    <t>LN-105290</t>
  </si>
  <si>
    <t>CUS-205290</t>
  </si>
  <si>
    <t>LN-105291</t>
  </si>
  <si>
    <t>CUS-205291</t>
  </si>
  <si>
    <t>LN-105292</t>
  </si>
  <si>
    <t>CUS-205292</t>
  </si>
  <si>
    <t>LN-105293</t>
  </si>
  <si>
    <t>CUS-205293</t>
  </si>
  <si>
    <t>LN-105294</t>
  </si>
  <si>
    <t>CUS-205294</t>
  </si>
  <si>
    <t>LN-105295</t>
  </si>
  <si>
    <t>CUS-205295</t>
  </si>
  <si>
    <t>LN-105296</t>
  </si>
  <si>
    <t>CUS-205296</t>
  </si>
  <si>
    <t>LN-105297</t>
  </si>
  <si>
    <t>CUS-205297</t>
  </si>
  <si>
    <t>LN-105298</t>
  </si>
  <si>
    <t>CUS-205298</t>
  </si>
  <si>
    <t>LN-105299</t>
  </si>
  <si>
    <t>CUS-205299</t>
  </si>
  <si>
    <t>LN-105300</t>
  </si>
  <si>
    <t>CUS-205300</t>
  </si>
  <si>
    <t>LN-105301</t>
  </si>
  <si>
    <t>CUS-205301</t>
  </si>
  <si>
    <t>LN-105302</t>
  </si>
  <si>
    <t>CUS-205302</t>
  </si>
  <si>
    <t>LN-105303</t>
  </si>
  <si>
    <t>CUS-205303</t>
  </si>
  <si>
    <t>LN-105304</t>
  </si>
  <si>
    <t>CUS-205304</t>
  </si>
  <si>
    <t>LN-105305</t>
  </si>
  <si>
    <t>CUS-205305</t>
  </si>
  <si>
    <t>LN-105306</t>
  </si>
  <si>
    <t>CUS-205306</t>
  </si>
  <si>
    <t>LN-105307</t>
  </si>
  <si>
    <t>CUS-205307</t>
  </si>
  <si>
    <t>LN-105308</t>
  </si>
  <si>
    <t>CUS-205308</t>
  </si>
  <si>
    <t>LN-105309</t>
  </si>
  <si>
    <t>CUS-205309</t>
  </si>
  <si>
    <t>LN-105310</t>
  </si>
  <si>
    <t>CUS-205310</t>
  </si>
  <si>
    <t>LN-105311</t>
  </si>
  <si>
    <t>CUS-205311</t>
  </si>
  <si>
    <t>LN-105312</t>
  </si>
  <si>
    <t>CUS-205312</t>
  </si>
  <si>
    <t>LN-105313</t>
  </si>
  <si>
    <t>CUS-205313</t>
  </si>
  <si>
    <t>LN-105314</t>
  </si>
  <si>
    <t>CUS-205314</t>
  </si>
  <si>
    <t>LN-105315</t>
  </si>
  <si>
    <t>CUS-205315</t>
  </si>
  <si>
    <t>LN-105316</t>
  </si>
  <si>
    <t>CUS-205316</t>
  </si>
  <si>
    <t>LN-105317</t>
  </si>
  <si>
    <t>CUS-205317</t>
  </si>
  <si>
    <t>LN-105318</t>
  </si>
  <si>
    <t>CUS-205318</t>
  </si>
  <si>
    <t>LN-105319</t>
  </si>
  <si>
    <t>CUS-205319</t>
  </si>
  <si>
    <t>LN-105320</t>
  </si>
  <si>
    <t>CUS-205320</t>
  </si>
  <si>
    <t>LN-105321</t>
  </si>
  <si>
    <t>CUS-205321</t>
  </si>
  <si>
    <t>LN-105322</t>
  </si>
  <si>
    <t>CUS-205322</t>
  </si>
  <si>
    <t>LN-105323</t>
  </si>
  <si>
    <t>CUS-205323</t>
  </si>
  <si>
    <t>LN-105324</t>
  </si>
  <si>
    <t>CUS-205324</t>
  </si>
  <si>
    <t>LN-105325</t>
  </si>
  <si>
    <t>CUS-205325</t>
  </si>
  <si>
    <t>LN-105326</t>
  </si>
  <si>
    <t>CUS-205326</t>
  </si>
  <si>
    <t>LN-105327</t>
  </si>
  <si>
    <t>CUS-205327</t>
  </si>
  <si>
    <t>LN-105328</t>
  </si>
  <si>
    <t>CUS-205328</t>
  </si>
  <si>
    <t>LN-105329</t>
  </si>
  <si>
    <t>CUS-205329</t>
  </si>
  <si>
    <t>LN-105330</t>
  </si>
  <si>
    <t>CUS-205330</t>
  </si>
  <si>
    <t>LN-105331</t>
  </si>
  <si>
    <t>CUS-205331</t>
  </si>
  <si>
    <t>LN-105332</t>
  </si>
  <si>
    <t>CUS-205332</t>
  </si>
  <si>
    <t>LN-105333</t>
  </si>
  <si>
    <t>CUS-205333</t>
  </si>
  <si>
    <t>LN-105334</t>
  </si>
  <si>
    <t>CUS-205334</t>
  </si>
  <si>
    <t>LN-105335</t>
  </si>
  <si>
    <t>CUS-205335</t>
  </si>
  <si>
    <t>LN-105336</t>
  </si>
  <si>
    <t>CUS-205336</t>
  </si>
  <si>
    <t>LN-105337</t>
  </si>
  <si>
    <t>CUS-205337</t>
  </si>
  <si>
    <t>LN-105338</t>
  </si>
  <si>
    <t>CUS-205338</t>
  </si>
  <si>
    <t>LN-105339</t>
  </si>
  <si>
    <t>CUS-205339</t>
  </si>
  <si>
    <t>LN-105340</t>
  </si>
  <si>
    <t>CUS-205340</t>
  </si>
  <si>
    <t>LN-105341</t>
  </si>
  <si>
    <t>CUS-205341</t>
  </si>
  <si>
    <t>LN-105342</t>
  </si>
  <si>
    <t>CUS-205342</t>
  </si>
  <si>
    <t>LN-105343</t>
  </si>
  <si>
    <t>CUS-205343</t>
  </si>
  <si>
    <t>LN-105344</t>
  </si>
  <si>
    <t>CUS-205344</t>
  </si>
  <si>
    <t>LN-105345</t>
  </si>
  <si>
    <t>CUS-205345</t>
  </si>
  <si>
    <t>LN-105346</t>
  </si>
  <si>
    <t>CUS-205346</t>
  </si>
  <si>
    <t>LN-105347</t>
  </si>
  <si>
    <t>CUS-205347</t>
  </si>
  <si>
    <t>LN-105348</t>
  </si>
  <si>
    <t>CUS-205348</t>
  </si>
  <si>
    <t>LN-105349</t>
  </si>
  <si>
    <t>CUS-205349</t>
  </si>
  <si>
    <t>LN-105350</t>
  </si>
  <si>
    <t>CUS-205350</t>
  </si>
  <si>
    <t>LN-105351</t>
  </si>
  <si>
    <t>CUS-205351</t>
  </si>
  <si>
    <t>LN-105352</t>
  </si>
  <si>
    <t>CUS-205352</t>
  </si>
  <si>
    <t>LN-105353</t>
  </si>
  <si>
    <t>CUS-205353</t>
  </si>
  <si>
    <t>LN-105354</t>
  </si>
  <si>
    <t>CUS-205354</t>
  </si>
  <si>
    <t>LN-105355</t>
  </si>
  <si>
    <t>CUS-205355</t>
  </si>
  <si>
    <t>LN-105356</t>
  </si>
  <si>
    <t>CUS-205356</t>
  </si>
  <si>
    <t>LN-105357</t>
  </si>
  <si>
    <t>CUS-205357</t>
  </si>
  <si>
    <t>LN-105358</t>
  </si>
  <si>
    <t>CUS-205358</t>
  </si>
  <si>
    <t>LN-105359</t>
  </si>
  <si>
    <t>CUS-205359</t>
  </si>
  <si>
    <t>LN-105360</t>
  </si>
  <si>
    <t>CUS-205360</t>
  </si>
  <si>
    <t>LN-105361</t>
  </si>
  <si>
    <t>CUS-205361</t>
  </si>
  <si>
    <t>LN-105362</t>
  </si>
  <si>
    <t>CUS-205362</t>
  </si>
  <si>
    <t>LN-105363</t>
  </si>
  <si>
    <t>CUS-205363</t>
  </si>
  <si>
    <t>LN-105364</t>
  </si>
  <si>
    <t>CUS-205364</t>
  </si>
  <si>
    <t>LN-105365</t>
  </si>
  <si>
    <t>CUS-205365</t>
  </si>
  <si>
    <t>LN-105366</t>
  </si>
  <si>
    <t>CUS-205366</t>
  </si>
  <si>
    <t>LN-105367</t>
  </si>
  <si>
    <t>CUS-205367</t>
  </si>
  <si>
    <t>LN-105368</t>
  </si>
  <si>
    <t>CUS-205368</t>
  </si>
  <si>
    <t>LN-105369</t>
  </si>
  <si>
    <t>CUS-205369</t>
  </si>
  <si>
    <t>LN-105370</t>
  </si>
  <si>
    <t>CUS-205370</t>
  </si>
  <si>
    <t>LN-105371</t>
  </si>
  <si>
    <t>CUS-205371</t>
  </si>
  <si>
    <t>LN-105372</t>
  </si>
  <si>
    <t>CUS-205372</t>
  </si>
  <si>
    <t>LN-105373</t>
  </si>
  <si>
    <t>CUS-205373</t>
  </si>
  <si>
    <t>LN-105374</t>
  </si>
  <si>
    <t>CUS-205374</t>
  </si>
  <si>
    <t>LN-105375</t>
  </si>
  <si>
    <t>CUS-205375</t>
  </si>
  <si>
    <t>LN-105376</t>
  </si>
  <si>
    <t>CUS-205376</t>
  </si>
  <si>
    <t>LN-105377</t>
  </si>
  <si>
    <t>CUS-205377</t>
  </si>
  <si>
    <t>LN-105378</t>
  </si>
  <si>
    <t>CUS-205378</t>
  </si>
  <si>
    <t>LN-105379</t>
  </si>
  <si>
    <t>CUS-205379</t>
  </si>
  <si>
    <t>LN-105380</t>
  </si>
  <si>
    <t>CUS-205380</t>
  </si>
  <si>
    <t>LN-105381</t>
  </si>
  <si>
    <t>CUS-205381</t>
  </si>
  <si>
    <t>LN-105382</t>
  </si>
  <si>
    <t>CUS-205382</t>
  </si>
  <si>
    <t>LN-105383</t>
  </si>
  <si>
    <t>CUS-205383</t>
  </si>
  <si>
    <t>LN-105384</t>
  </si>
  <si>
    <t>CUS-205384</t>
  </si>
  <si>
    <t>LN-105385</t>
  </si>
  <si>
    <t>CUS-205385</t>
  </si>
  <si>
    <t>LN-105386</t>
  </si>
  <si>
    <t>CUS-205386</t>
  </si>
  <si>
    <t>LN-105387</t>
  </si>
  <si>
    <t>CUS-205387</t>
  </si>
  <si>
    <t>LN-105388</t>
  </si>
  <si>
    <t>CUS-205388</t>
  </si>
  <si>
    <t>LN-105389</t>
  </si>
  <si>
    <t>CUS-205389</t>
  </si>
  <si>
    <t>LN-105390</t>
  </si>
  <si>
    <t>CUS-205390</t>
  </si>
  <si>
    <t>LN-105391</t>
  </si>
  <si>
    <t>CUS-205391</t>
  </si>
  <si>
    <t>LN-105392</t>
  </si>
  <si>
    <t>CUS-205392</t>
  </si>
  <si>
    <t>LN-105393</t>
  </si>
  <si>
    <t>CUS-205393</t>
  </si>
  <si>
    <t>LN-105394</t>
  </si>
  <si>
    <t>CUS-205394</t>
  </si>
  <si>
    <t>LN-105395</t>
  </si>
  <si>
    <t>CUS-205395</t>
  </si>
  <si>
    <t>LN-105396</t>
  </si>
  <si>
    <t>CUS-205396</t>
  </si>
  <si>
    <t>LN-105397</t>
  </si>
  <si>
    <t>CUS-205397</t>
  </si>
  <si>
    <t>LN-105398</t>
  </si>
  <si>
    <t>CUS-205398</t>
  </si>
  <si>
    <t>LN-105399</t>
  </si>
  <si>
    <t>CUS-205399</t>
  </si>
  <si>
    <t>LN-105400</t>
  </si>
  <si>
    <t>CUS-205400</t>
  </si>
  <si>
    <t>LN-105401</t>
  </si>
  <si>
    <t>CUS-205401</t>
  </si>
  <si>
    <t>LN-105402</t>
  </si>
  <si>
    <t>CUS-205402</t>
  </si>
  <si>
    <t>LN-105403</t>
  </si>
  <si>
    <t>CUS-205403</t>
  </si>
  <si>
    <t>LN-105404</t>
  </si>
  <si>
    <t>CUS-205404</t>
  </si>
  <si>
    <t>LN-105405</t>
  </si>
  <si>
    <t>CUS-205405</t>
  </si>
  <si>
    <t>LN-105406</t>
  </si>
  <si>
    <t>CUS-205406</t>
  </si>
  <si>
    <t>LN-105407</t>
  </si>
  <si>
    <t>CUS-205407</t>
  </si>
  <si>
    <t>LN-105408</t>
  </si>
  <si>
    <t>CUS-205408</t>
  </si>
  <si>
    <t>LN-105409</t>
  </si>
  <si>
    <t>CUS-205409</t>
  </si>
  <si>
    <t>LN-105410</t>
  </si>
  <si>
    <t>CUS-205410</t>
  </si>
  <si>
    <t>LN-105411</t>
  </si>
  <si>
    <t>CUS-205411</t>
  </si>
  <si>
    <t>LN-105412</t>
  </si>
  <si>
    <t>CUS-205412</t>
  </si>
  <si>
    <t>LN-105413</t>
  </si>
  <si>
    <t>CUS-205413</t>
  </si>
  <si>
    <t>LN-105414</t>
  </si>
  <si>
    <t>CUS-205414</t>
  </si>
  <si>
    <t>LN-105415</t>
  </si>
  <si>
    <t>CUS-205415</t>
  </si>
  <si>
    <t>LN-105416</t>
  </si>
  <si>
    <t>CUS-205416</t>
  </si>
  <si>
    <t>LN-105417</t>
  </si>
  <si>
    <t>CUS-205417</t>
  </si>
  <si>
    <t>LN-105418</t>
  </si>
  <si>
    <t>CUS-205418</t>
  </si>
  <si>
    <t>LN-105419</t>
  </si>
  <si>
    <t>CUS-205419</t>
  </si>
  <si>
    <t>LN-105420</t>
  </si>
  <si>
    <t>CUS-205420</t>
  </si>
  <si>
    <t>LN-105421</t>
  </si>
  <si>
    <t>CUS-205421</t>
  </si>
  <si>
    <t>LN-105422</t>
  </si>
  <si>
    <t>CUS-205422</t>
  </si>
  <si>
    <t>LN-105423</t>
  </si>
  <si>
    <t>CUS-205423</t>
  </si>
  <si>
    <t>LN-105424</t>
  </si>
  <si>
    <t>CUS-205424</t>
  </si>
  <si>
    <t>LN-105425</t>
  </si>
  <si>
    <t>CUS-205425</t>
  </si>
  <si>
    <t>LN-105426</t>
  </si>
  <si>
    <t>CUS-205426</t>
  </si>
  <si>
    <t>LN-105427</t>
  </si>
  <si>
    <t>CUS-205427</t>
  </si>
  <si>
    <t>LN-105428</t>
  </si>
  <si>
    <t>CUS-205428</t>
  </si>
  <si>
    <t>LN-105429</t>
  </si>
  <si>
    <t>CUS-205429</t>
  </si>
  <si>
    <t>LN-105430</t>
  </si>
  <si>
    <t>CUS-205430</t>
  </si>
  <si>
    <t>LN-105431</t>
  </si>
  <si>
    <t>CUS-205431</t>
  </si>
  <si>
    <t>LN-105432</t>
  </si>
  <si>
    <t>CUS-205432</t>
  </si>
  <si>
    <t>LN-105433</t>
  </si>
  <si>
    <t>CUS-205433</t>
  </si>
  <si>
    <t>LN-105434</t>
  </si>
  <si>
    <t>CUS-205434</t>
  </si>
  <si>
    <t>LN-105435</t>
  </si>
  <si>
    <t>CUS-205435</t>
  </si>
  <si>
    <t>LN-105436</t>
  </si>
  <si>
    <t>CUS-205436</t>
  </si>
  <si>
    <t>LN-105437</t>
  </si>
  <si>
    <t>CUS-205437</t>
  </si>
  <si>
    <t>LN-105438</t>
  </si>
  <si>
    <t>CUS-205438</t>
  </si>
  <si>
    <t>LN-105439</t>
  </si>
  <si>
    <t>CUS-205439</t>
  </si>
  <si>
    <t>LN-105440</t>
  </si>
  <si>
    <t>CUS-205440</t>
  </si>
  <si>
    <t>LN-105441</t>
  </si>
  <si>
    <t>CUS-205441</t>
  </si>
  <si>
    <t>LN-105442</t>
  </si>
  <si>
    <t>CUS-205442</t>
  </si>
  <si>
    <t>LN-105443</t>
  </si>
  <si>
    <t>CUS-205443</t>
  </si>
  <si>
    <t>LN-105444</t>
  </si>
  <si>
    <t>CUS-205444</t>
  </si>
  <si>
    <t>LN-105445</t>
  </si>
  <si>
    <t>CUS-205445</t>
  </si>
  <si>
    <t>LN-105446</t>
  </si>
  <si>
    <t>CUS-205446</t>
  </si>
  <si>
    <t>LN-105447</t>
  </si>
  <si>
    <t>CUS-205447</t>
  </si>
  <si>
    <t>LN-105448</t>
  </si>
  <si>
    <t>CUS-205448</t>
  </si>
  <si>
    <t>LN-105449</t>
  </si>
  <si>
    <t>CUS-205449</t>
  </si>
  <si>
    <t>LN-105450</t>
  </si>
  <si>
    <t>CUS-205450</t>
  </si>
  <si>
    <t>LN-105451</t>
  </si>
  <si>
    <t>CUS-205451</t>
  </si>
  <si>
    <t>LN-105452</t>
  </si>
  <si>
    <t>CUS-205452</t>
  </si>
  <si>
    <t>LN-105453</t>
  </si>
  <si>
    <t>CUS-205453</t>
  </si>
  <si>
    <t>LN-105454</t>
  </si>
  <si>
    <t>CUS-205454</t>
  </si>
  <si>
    <t>LN-105455</t>
  </si>
  <si>
    <t>CUS-205455</t>
  </si>
  <si>
    <t>LN-105456</t>
  </si>
  <si>
    <t>CUS-205456</t>
  </si>
  <si>
    <t>LN-105457</t>
  </si>
  <si>
    <t>CUS-205457</t>
  </si>
  <si>
    <t>LN-105458</t>
  </si>
  <si>
    <t>CUS-205458</t>
  </si>
  <si>
    <t>LN-105459</t>
  </si>
  <si>
    <t>CUS-205459</t>
  </si>
  <si>
    <t>LN-105460</t>
  </si>
  <si>
    <t>CUS-205460</t>
  </si>
  <si>
    <t>LN-105461</t>
  </si>
  <si>
    <t>CUS-205461</t>
  </si>
  <si>
    <t>LN-105462</t>
  </si>
  <si>
    <t>CUS-205462</t>
  </si>
  <si>
    <t>LN-105463</t>
  </si>
  <si>
    <t>CUS-205463</t>
  </si>
  <si>
    <t>LN-105464</t>
  </si>
  <si>
    <t>CUS-205464</t>
  </si>
  <si>
    <t>LN-105465</t>
  </si>
  <si>
    <t>CUS-205465</t>
  </si>
  <si>
    <t>LN-105466</t>
  </si>
  <si>
    <t>CUS-205466</t>
  </si>
  <si>
    <t>LN-105467</t>
  </si>
  <si>
    <t>CUS-205467</t>
  </si>
  <si>
    <t>LN-105468</t>
  </si>
  <si>
    <t>CUS-205468</t>
  </si>
  <si>
    <t>LN-105469</t>
  </si>
  <si>
    <t>CUS-205469</t>
  </si>
  <si>
    <t>LN-105470</t>
  </si>
  <si>
    <t>CUS-205470</t>
  </si>
  <si>
    <t>LN-105471</t>
  </si>
  <si>
    <t>CUS-205471</t>
  </si>
  <si>
    <t>LN-105472</t>
  </si>
  <si>
    <t>CUS-205472</t>
  </si>
  <si>
    <t>LN-105473</t>
  </si>
  <si>
    <t>CUS-205473</t>
  </si>
  <si>
    <t>LN-105474</t>
  </si>
  <si>
    <t>CUS-205474</t>
  </si>
  <si>
    <t>LN-105475</t>
  </si>
  <si>
    <t>CUS-205475</t>
  </si>
  <si>
    <t>LN-105476</t>
  </si>
  <si>
    <t>CUS-205476</t>
  </si>
  <si>
    <t>LN-105477</t>
  </si>
  <si>
    <t>CUS-205477</t>
  </si>
  <si>
    <t>LN-105478</t>
  </si>
  <si>
    <t>CUS-205478</t>
  </si>
  <si>
    <t>LN-105479</t>
  </si>
  <si>
    <t>CUS-205479</t>
  </si>
  <si>
    <t>LN-105480</t>
  </si>
  <si>
    <t>CUS-205480</t>
  </si>
  <si>
    <t>LN-105481</t>
  </si>
  <si>
    <t>CUS-205481</t>
  </si>
  <si>
    <t>LN-105482</t>
  </si>
  <si>
    <t>CUS-205482</t>
  </si>
  <si>
    <t>LN-105483</t>
  </si>
  <si>
    <t>CUS-205483</t>
  </si>
  <si>
    <t>LN-105484</t>
  </si>
  <si>
    <t>CUS-205484</t>
  </si>
  <si>
    <t>LN-105485</t>
  </si>
  <si>
    <t>CUS-205485</t>
  </si>
  <si>
    <t>LN-105486</t>
  </si>
  <si>
    <t>CUS-205486</t>
  </si>
  <si>
    <t>LN-105487</t>
  </si>
  <si>
    <t>CUS-205487</t>
  </si>
  <si>
    <t>LN-105488</t>
  </si>
  <si>
    <t>CUS-205488</t>
  </si>
  <si>
    <t>LN-105489</t>
  </si>
  <si>
    <t>CUS-205489</t>
  </si>
  <si>
    <t>LN-105490</t>
  </si>
  <si>
    <t>CUS-205490</t>
  </si>
  <si>
    <t>LN-105491</t>
  </si>
  <si>
    <t>CUS-205491</t>
  </si>
  <si>
    <t>LN-105492</t>
  </si>
  <si>
    <t>CUS-205492</t>
  </si>
  <si>
    <t>LN-105493</t>
  </si>
  <si>
    <t>CUS-205493</t>
  </si>
  <si>
    <t>LN-105494</t>
  </si>
  <si>
    <t>CUS-205494</t>
  </si>
  <si>
    <t>LN-105495</t>
  </si>
  <si>
    <t>CUS-205495</t>
  </si>
  <si>
    <t>LN-105496</t>
  </si>
  <si>
    <t>CUS-205496</t>
  </si>
  <si>
    <t>LN-105497</t>
  </si>
  <si>
    <t>CUS-205497</t>
  </si>
  <si>
    <t>LN-105498</t>
  </si>
  <si>
    <t>CUS-205498</t>
  </si>
  <si>
    <t>LN-105499</t>
  </si>
  <si>
    <t>CUS-205499</t>
  </si>
  <si>
    <t>LN-105500</t>
  </si>
  <si>
    <t>CUS-205500</t>
  </si>
  <si>
    <t>LN-105501</t>
  </si>
  <si>
    <t>CUS-205501</t>
  </si>
  <si>
    <t>LN-105502</t>
  </si>
  <si>
    <t>CUS-205502</t>
  </si>
  <si>
    <t>LN-105503</t>
  </si>
  <si>
    <t>CUS-205503</t>
  </si>
  <si>
    <t>LN-105504</t>
  </si>
  <si>
    <t>CUS-205504</t>
  </si>
  <si>
    <t>LN-105505</t>
  </si>
  <si>
    <t>CUS-205505</t>
  </si>
  <si>
    <t>LN-105506</t>
  </si>
  <si>
    <t>CUS-205506</t>
  </si>
  <si>
    <t>LN-105507</t>
  </si>
  <si>
    <t>CUS-205507</t>
  </si>
  <si>
    <t>LN-105508</t>
  </si>
  <si>
    <t>CUS-205508</t>
  </si>
  <si>
    <t>LN-105509</t>
  </si>
  <si>
    <t>CUS-205509</t>
  </si>
  <si>
    <t>LN-105510</t>
  </si>
  <si>
    <t>CUS-205510</t>
  </si>
  <si>
    <t>LN-105511</t>
  </si>
  <si>
    <t>CUS-205511</t>
  </si>
  <si>
    <t>LN-105512</t>
  </si>
  <si>
    <t>CUS-205512</t>
  </si>
  <si>
    <t>LN-105513</t>
  </si>
  <si>
    <t>CUS-205513</t>
  </si>
  <si>
    <t>LN-105514</t>
  </si>
  <si>
    <t>CUS-205514</t>
  </si>
  <si>
    <t>LN-105515</t>
  </si>
  <si>
    <t>CUS-205515</t>
  </si>
  <si>
    <t>LN-105516</t>
  </si>
  <si>
    <t>CUS-205516</t>
  </si>
  <si>
    <t>LN-105517</t>
  </si>
  <si>
    <t>CUS-205517</t>
  </si>
  <si>
    <t>LN-105518</t>
  </si>
  <si>
    <t>CUS-205518</t>
  </si>
  <si>
    <t>LN-105519</t>
  </si>
  <si>
    <t>CUS-205519</t>
  </si>
  <si>
    <t>LN-105520</t>
  </si>
  <si>
    <t>CUS-205520</t>
  </si>
  <si>
    <t>LN-105521</t>
  </si>
  <si>
    <t>CUS-205521</t>
  </si>
  <si>
    <t>LN-105522</t>
  </si>
  <si>
    <t>CUS-205522</t>
  </si>
  <si>
    <t>LN-105523</t>
  </si>
  <si>
    <t>CUS-205523</t>
  </si>
  <si>
    <t>LN-105524</t>
  </si>
  <si>
    <t>CUS-205524</t>
  </si>
  <si>
    <t>LN-105525</t>
  </si>
  <si>
    <t>CUS-205525</t>
  </si>
  <si>
    <t>LN-105526</t>
  </si>
  <si>
    <t>CUS-205526</t>
  </si>
  <si>
    <t>LN-105527</t>
  </si>
  <si>
    <t>CUS-205527</t>
  </si>
  <si>
    <t>LN-105528</t>
  </si>
  <si>
    <t>CUS-205528</t>
  </si>
  <si>
    <t>LN-105529</t>
  </si>
  <si>
    <t>CUS-205529</t>
  </si>
  <si>
    <t>LN-105530</t>
  </si>
  <si>
    <t>CUS-205530</t>
  </si>
  <si>
    <t>LN-105531</t>
  </si>
  <si>
    <t>CUS-205531</t>
  </si>
  <si>
    <t>LN-105532</t>
  </si>
  <si>
    <t>CUS-205532</t>
  </si>
  <si>
    <t>LN-105533</t>
  </si>
  <si>
    <t>CUS-205533</t>
  </si>
  <si>
    <t>LN-105534</t>
  </si>
  <si>
    <t>CUS-205534</t>
  </si>
  <si>
    <t>LN-105535</t>
  </si>
  <si>
    <t>CUS-205535</t>
  </si>
  <si>
    <t>LN-105536</t>
  </si>
  <si>
    <t>CUS-205536</t>
  </si>
  <si>
    <t>LN-105537</t>
  </si>
  <si>
    <t>CUS-205537</t>
  </si>
  <si>
    <t>LN-105538</t>
  </si>
  <si>
    <t>CUS-205538</t>
  </si>
  <si>
    <t>LN-105539</t>
  </si>
  <si>
    <t>CUS-205539</t>
  </si>
  <si>
    <t>LN-105540</t>
  </si>
  <si>
    <t>CUS-205540</t>
  </si>
  <si>
    <t>LN-105541</t>
  </si>
  <si>
    <t>CUS-205541</t>
  </si>
  <si>
    <t>LN-105542</t>
  </si>
  <si>
    <t>CUS-205542</t>
  </si>
  <si>
    <t>LN-105543</t>
  </si>
  <si>
    <t>CUS-205543</t>
  </si>
  <si>
    <t>LN-105544</t>
  </si>
  <si>
    <t>CUS-205544</t>
  </si>
  <si>
    <t>LN-105545</t>
  </si>
  <si>
    <t>CUS-205545</t>
  </si>
  <si>
    <t>LN-105546</t>
  </si>
  <si>
    <t>CUS-205546</t>
  </si>
  <si>
    <t>LN-105547</t>
  </si>
  <si>
    <t>CUS-205547</t>
  </si>
  <si>
    <t>LN-105548</t>
  </si>
  <si>
    <t>CUS-205548</t>
  </si>
  <si>
    <t>LN-105549</t>
  </si>
  <si>
    <t>CUS-205549</t>
  </si>
  <si>
    <t>LN-105550</t>
  </si>
  <si>
    <t>CUS-205550</t>
  </si>
  <si>
    <t>LN-105551</t>
  </si>
  <si>
    <t>CUS-205551</t>
  </si>
  <si>
    <t>LN-105552</t>
  </si>
  <si>
    <t>CUS-205552</t>
  </si>
  <si>
    <t>LN-105553</t>
  </si>
  <si>
    <t>CUS-205553</t>
  </si>
  <si>
    <t>LN-105554</t>
  </si>
  <si>
    <t>CUS-205554</t>
  </si>
  <si>
    <t>LN-105555</t>
  </si>
  <si>
    <t>CUS-205555</t>
  </si>
  <si>
    <t>LN-105556</t>
  </si>
  <si>
    <t>CUS-205556</t>
  </si>
  <si>
    <t>LN-105557</t>
  </si>
  <si>
    <t>CUS-205557</t>
  </si>
  <si>
    <t>LN-105558</t>
  </si>
  <si>
    <t>CUS-205558</t>
  </si>
  <si>
    <t>LN-105559</t>
  </si>
  <si>
    <t>CUS-205559</t>
  </si>
  <si>
    <t>LN-105560</t>
  </si>
  <si>
    <t>CUS-205560</t>
  </si>
  <si>
    <t>LN-105561</t>
  </si>
  <si>
    <t>CUS-205561</t>
  </si>
  <si>
    <t>LN-105562</t>
  </si>
  <si>
    <t>CUS-205562</t>
  </si>
  <si>
    <t>LN-105563</t>
  </si>
  <si>
    <t>CUS-205563</t>
  </si>
  <si>
    <t>LN-105564</t>
  </si>
  <si>
    <t>CUS-205564</t>
  </si>
  <si>
    <t>LN-105565</t>
  </si>
  <si>
    <t>CUS-205565</t>
  </si>
  <si>
    <t>LN-105566</t>
  </si>
  <si>
    <t>CUS-205566</t>
  </si>
  <si>
    <t>LN-105567</t>
  </si>
  <si>
    <t>CUS-205567</t>
  </si>
  <si>
    <t>LN-105568</t>
  </si>
  <si>
    <t>CUS-205568</t>
  </si>
  <si>
    <t>LN-105569</t>
  </si>
  <si>
    <t>CUS-205569</t>
  </si>
  <si>
    <t>LN-105570</t>
  </si>
  <si>
    <t>CUS-205570</t>
  </si>
  <si>
    <t>LN-105571</t>
  </si>
  <si>
    <t>CUS-205571</t>
  </si>
  <si>
    <t>LN-105572</t>
  </si>
  <si>
    <t>CUS-205572</t>
  </si>
  <si>
    <t>LN-105573</t>
  </si>
  <si>
    <t>CUS-205573</t>
  </si>
  <si>
    <t>LN-105574</t>
  </si>
  <si>
    <t>CUS-205574</t>
  </si>
  <si>
    <t>LN-105575</t>
  </si>
  <si>
    <t>CUS-205575</t>
  </si>
  <si>
    <t>LN-105576</t>
  </si>
  <si>
    <t>CUS-205576</t>
  </si>
  <si>
    <t>LN-105577</t>
  </si>
  <si>
    <t>CUS-205577</t>
  </si>
  <si>
    <t>LN-105578</t>
  </si>
  <si>
    <t>CUS-205578</t>
  </si>
  <si>
    <t>LN-105579</t>
  </si>
  <si>
    <t>CUS-205579</t>
  </si>
  <si>
    <t>LN-105580</t>
  </si>
  <si>
    <t>CUS-205580</t>
  </si>
  <si>
    <t>LN-105581</t>
  </si>
  <si>
    <t>CUS-205581</t>
  </si>
  <si>
    <t>LN-105582</t>
  </si>
  <si>
    <t>CUS-205582</t>
  </si>
  <si>
    <t>LN-105583</t>
  </si>
  <si>
    <t>CUS-205583</t>
  </si>
  <si>
    <t>LN-105584</t>
  </si>
  <si>
    <t>CUS-205584</t>
  </si>
  <si>
    <t>LN-105585</t>
  </si>
  <si>
    <t>CUS-205585</t>
  </si>
  <si>
    <t>LN-105586</t>
  </si>
  <si>
    <t>CUS-205586</t>
  </si>
  <si>
    <t>LN-105587</t>
  </si>
  <si>
    <t>CUS-205587</t>
  </si>
  <si>
    <t>LN-105588</t>
  </si>
  <si>
    <t>CUS-205588</t>
  </si>
  <si>
    <t>LN-105589</t>
  </si>
  <si>
    <t>CUS-205589</t>
  </si>
  <si>
    <t>LN-105590</t>
  </si>
  <si>
    <t>CUS-205590</t>
  </si>
  <si>
    <t>LN-105591</t>
  </si>
  <si>
    <t>CUS-205591</t>
  </si>
  <si>
    <t>LN-105592</t>
  </si>
  <si>
    <t>CUS-205592</t>
  </si>
  <si>
    <t>LN-105593</t>
  </si>
  <si>
    <t>CUS-205593</t>
  </si>
  <si>
    <t>LN-105594</t>
  </si>
  <si>
    <t>CUS-205594</t>
  </si>
  <si>
    <t>LN-105595</t>
  </si>
  <si>
    <t>CUS-205595</t>
  </si>
  <si>
    <t>LN-105596</t>
  </si>
  <si>
    <t>CUS-205596</t>
  </si>
  <si>
    <t>LN-105597</t>
  </si>
  <si>
    <t>CUS-205597</t>
  </si>
  <si>
    <t>LN-105598</t>
  </si>
  <si>
    <t>CUS-205598</t>
  </si>
  <si>
    <t>LN-105599</t>
  </si>
  <si>
    <t>CUS-205599</t>
  </si>
  <si>
    <t>LN-105600</t>
  </si>
  <si>
    <t>CUS-205600</t>
  </si>
  <si>
    <t>LN-105601</t>
  </si>
  <si>
    <t>CUS-205601</t>
  </si>
  <si>
    <t>LN-105602</t>
  </si>
  <si>
    <t>CUS-205602</t>
  </si>
  <si>
    <t>LN-105603</t>
  </si>
  <si>
    <t>CUS-205603</t>
  </si>
  <si>
    <t>LN-105604</t>
  </si>
  <si>
    <t>CUS-205604</t>
  </si>
  <si>
    <t>LN-105605</t>
  </si>
  <si>
    <t>CUS-205605</t>
  </si>
  <si>
    <t>LN-105606</t>
  </si>
  <si>
    <t>CUS-205606</t>
  </si>
  <si>
    <t>LN-105607</t>
  </si>
  <si>
    <t>CUS-205607</t>
  </si>
  <si>
    <t>LN-105608</t>
  </si>
  <si>
    <t>CUS-205608</t>
  </si>
  <si>
    <t>LN-105609</t>
  </si>
  <si>
    <t>CUS-205609</t>
  </si>
  <si>
    <t>LN-105610</t>
  </si>
  <si>
    <t>CUS-205610</t>
  </si>
  <si>
    <t>LN-105611</t>
  </si>
  <si>
    <t>CUS-205611</t>
  </si>
  <si>
    <t>LN-105612</t>
  </si>
  <si>
    <t>CUS-205612</t>
  </si>
  <si>
    <t>LN-105613</t>
  </si>
  <si>
    <t>CUS-205613</t>
  </si>
  <si>
    <t>LN-105614</t>
  </si>
  <si>
    <t>CUS-205614</t>
  </si>
  <si>
    <t>LN-105615</t>
  </si>
  <si>
    <t>CUS-205615</t>
  </si>
  <si>
    <t>LN-105616</t>
  </si>
  <si>
    <t>CUS-205616</t>
  </si>
  <si>
    <t>LN-105617</t>
  </si>
  <si>
    <t>CUS-205617</t>
  </si>
  <si>
    <t>LN-105618</t>
  </si>
  <si>
    <t>CUS-205618</t>
  </si>
  <si>
    <t>LN-105619</t>
  </si>
  <si>
    <t>CUS-205619</t>
  </si>
  <si>
    <t>LN-105620</t>
  </si>
  <si>
    <t>CUS-205620</t>
  </si>
  <si>
    <t>LN-105621</t>
  </si>
  <si>
    <t>CUS-205621</t>
  </si>
  <si>
    <t>LN-105622</t>
  </si>
  <si>
    <t>CUS-205622</t>
  </si>
  <si>
    <t>LN-105623</t>
  </si>
  <si>
    <t>CUS-205623</t>
  </si>
  <si>
    <t>LN-105624</t>
  </si>
  <si>
    <t>CUS-205624</t>
  </si>
  <si>
    <t>LN-105625</t>
  </si>
  <si>
    <t>CUS-205625</t>
  </si>
  <si>
    <t>LN-105626</t>
  </si>
  <si>
    <t>CUS-205626</t>
  </si>
  <si>
    <t>LN-105627</t>
  </si>
  <si>
    <t>CUS-205627</t>
  </si>
  <si>
    <t>LN-105628</t>
  </si>
  <si>
    <t>CUS-205628</t>
  </si>
  <si>
    <t>LN-105629</t>
  </si>
  <si>
    <t>CUS-205629</t>
  </si>
  <si>
    <t>LN-105630</t>
  </si>
  <si>
    <t>CUS-205630</t>
  </si>
  <si>
    <t>LN-105631</t>
  </si>
  <si>
    <t>CUS-205631</t>
  </si>
  <si>
    <t>LN-105632</t>
  </si>
  <si>
    <t>CUS-205632</t>
  </si>
  <si>
    <t>LN-105633</t>
  </si>
  <si>
    <t>CUS-205633</t>
  </si>
  <si>
    <t>LN-105634</t>
  </si>
  <si>
    <t>CUS-205634</t>
  </si>
  <si>
    <t>LN-105635</t>
  </si>
  <si>
    <t>CUS-205635</t>
  </si>
  <si>
    <t>LN-105636</t>
  </si>
  <si>
    <t>CUS-205636</t>
  </si>
  <si>
    <t>LN-105637</t>
  </si>
  <si>
    <t>CUS-205637</t>
  </si>
  <si>
    <t>LN-105638</t>
  </si>
  <si>
    <t>CUS-205638</t>
  </si>
  <si>
    <t>LN-105639</t>
  </si>
  <si>
    <t>CUS-205639</t>
  </si>
  <si>
    <t>LN-105640</t>
  </si>
  <si>
    <t>CUS-205640</t>
  </si>
  <si>
    <t>LN-105641</t>
  </si>
  <si>
    <t>CUS-205641</t>
  </si>
  <si>
    <t>LN-105642</t>
  </si>
  <si>
    <t>CUS-205642</t>
  </si>
  <si>
    <t>LN-105643</t>
  </si>
  <si>
    <t>CUS-205643</t>
  </si>
  <si>
    <t>LN-105644</t>
  </si>
  <si>
    <t>CUS-205644</t>
  </si>
  <si>
    <t>LN-105645</t>
  </si>
  <si>
    <t>CUS-205645</t>
  </si>
  <si>
    <t>LN-105646</t>
  </si>
  <si>
    <t>CUS-205646</t>
  </si>
  <si>
    <t>LN-105647</t>
  </si>
  <si>
    <t>CUS-205647</t>
  </si>
  <si>
    <t>LN-105648</t>
  </si>
  <si>
    <t>CUS-205648</t>
  </si>
  <si>
    <t>LN-105649</t>
  </si>
  <si>
    <t>CUS-205649</t>
  </si>
  <si>
    <t>LN-105650</t>
  </si>
  <si>
    <t>CUS-205650</t>
  </si>
  <si>
    <t>LN-105651</t>
  </si>
  <si>
    <t>CUS-205651</t>
  </si>
  <si>
    <t>LN-105652</t>
  </si>
  <si>
    <t>CUS-205652</t>
  </si>
  <si>
    <t>LN-105653</t>
  </si>
  <si>
    <t>CUS-205653</t>
  </si>
  <si>
    <t>LN-105654</t>
  </si>
  <si>
    <t>CUS-205654</t>
  </si>
  <si>
    <t>LN-105655</t>
  </si>
  <si>
    <t>CUS-205655</t>
  </si>
  <si>
    <t>LN-105656</t>
  </si>
  <si>
    <t>CUS-205656</t>
  </si>
  <si>
    <t>LN-105657</t>
  </si>
  <si>
    <t>CUS-205657</t>
  </si>
  <si>
    <t>LN-105658</t>
  </si>
  <si>
    <t>CUS-205658</t>
  </si>
  <si>
    <t>LN-105659</t>
  </si>
  <si>
    <t>CUS-205659</t>
  </si>
  <si>
    <t>LN-105660</t>
  </si>
  <si>
    <t>CUS-205660</t>
  </si>
  <si>
    <t>LN-105661</t>
  </si>
  <si>
    <t>CUS-205661</t>
  </si>
  <si>
    <t>LN-105662</t>
  </si>
  <si>
    <t>CUS-205662</t>
  </si>
  <si>
    <t>LN-105663</t>
  </si>
  <si>
    <t>CUS-205663</t>
  </si>
  <si>
    <t>LN-105664</t>
  </si>
  <si>
    <t>CUS-205664</t>
  </si>
  <si>
    <t>LN-105665</t>
  </si>
  <si>
    <t>CUS-205665</t>
  </si>
  <si>
    <t>LN-105666</t>
  </si>
  <si>
    <t>CUS-205666</t>
  </si>
  <si>
    <t>LN-105667</t>
  </si>
  <si>
    <t>CUS-205667</t>
  </si>
  <si>
    <t>LN-105668</t>
  </si>
  <si>
    <t>CUS-205668</t>
  </si>
  <si>
    <t>LN-105669</t>
  </si>
  <si>
    <t>CUS-205669</t>
  </si>
  <si>
    <t>LN-105670</t>
  </si>
  <si>
    <t>CUS-205670</t>
  </si>
  <si>
    <t>LN-105671</t>
  </si>
  <si>
    <t>CUS-205671</t>
  </si>
  <si>
    <t>LN-105672</t>
  </si>
  <si>
    <t>CUS-205672</t>
  </si>
  <si>
    <t>LN-105673</t>
  </si>
  <si>
    <t>CUS-205673</t>
  </si>
  <si>
    <t>LN-105674</t>
  </si>
  <si>
    <t>CUS-205674</t>
  </si>
  <si>
    <t>LN-105675</t>
  </si>
  <si>
    <t>CUS-205675</t>
  </si>
  <si>
    <t>LN-105676</t>
  </si>
  <si>
    <t>CUS-205676</t>
  </si>
  <si>
    <t>LN-105677</t>
  </si>
  <si>
    <t>CUS-205677</t>
  </si>
  <si>
    <t>LN-105678</t>
  </si>
  <si>
    <t>CUS-205678</t>
  </si>
  <si>
    <t>LN-105679</t>
  </si>
  <si>
    <t>CUS-205679</t>
  </si>
  <si>
    <t>LN-105680</t>
  </si>
  <si>
    <t>CUS-205680</t>
  </si>
  <si>
    <t>LN-105681</t>
  </si>
  <si>
    <t>CUS-205681</t>
  </si>
  <si>
    <t>LN-105682</t>
  </si>
  <si>
    <t>CUS-205682</t>
  </si>
  <si>
    <t>LN-105683</t>
  </si>
  <si>
    <t>CUS-205683</t>
  </si>
  <si>
    <t>LN-105684</t>
  </si>
  <si>
    <t>CUS-205684</t>
  </si>
  <si>
    <t>LN-105685</t>
  </si>
  <si>
    <t>CUS-205685</t>
  </si>
  <si>
    <t>LN-105686</t>
  </si>
  <si>
    <t>CUS-205686</t>
  </si>
  <si>
    <t>LN-105687</t>
  </si>
  <si>
    <t>CUS-205687</t>
  </si>
  <si>
    <t>LN-105688</t>
  </si>
  <si>
    <t>CUS-205688</t>
  </si>
  <si>
    <t>LN-105689</t>
  </si>
  <si>
    <t>CUS-205689</t>
  </si>
  <si>
    <t>LN-105690</t>
  </si>
  <si>
    <t>CUS-205690</t>
  </si>
  <si>
    <t>LN-105691</t>
  </si>
  <si>
    <t>CUS-205691</t>
  </si>
  <si>
    <t>LN-105692</t>
  </si>
  <si>
    <t>CUS-205692</t>
  </si>
  <si>
    <t>LN-105693</t>
  </si>
  <si>
    <t>CUS-205693</t>
  </si>
  <si>
    <t>LN-105694</t>
  </si>
  <si>
    <t>CUS-205694</t>
  </si>
  <si>
    <t>LN-105695</t>
  </si>
  <si>
    <t>CUS-205695</t>
  </si>
  <si>
    <t>LN-105696</t>
  </si>
  <si>
    <t>CUS-205696</t>
  </si>
  <si>
    <t>LN-105697</t>
  </si>
  <si>
    <t>CUS-205697</t>
  </si>
  <si>
    <t>LN-105698</t>
  </si>
  <si>
    <t>CUS-205698</t>
  </si>
  <si>
    <t>LN-105699</t>
  </si>
  <si>
    <t>CUS-205699</t>
  </si>
  <si>
    <t>LN-105700</t>
  </si>
  <si>
    <t>CUS-205700</t>
  </si>
  <si>
    <t>LN-105701</t>
  </si>
  <si>
    <t>CUS-205701</t>
  </si>
  <si>
    <t>LN-105702</t>
  </si>
  <si>
    <t>CUS-205702</t>
  </si>
  <si>
    <t>LN-105703</t>
  </si>
  <si>
    <t>CUS-205703</t>
  </si>
  <si>
    <t>LN-105704</t>
  </si>
  <si>
    <t>CUS-205704</t>
  </si>
  <si>
    <t>LN-105705</t>
  </si>
  <si>
    <t>CUS-205705</t>
  </si>
  <si>
    <t>LN-105706</t>
  </si>
  <si>
    <t>CUS-205706</t>
  </si>
  <si>
    <t>LN-105707</t>
  </si>
  <si>
    <t>CUS-205707</t>
  </si>
  <si>
    <t>LN-105708</t>
  </si>
  <si>
    <t>CUS-205708</t>
  </si>
  <si>
    <t>LN-105709</t>
  </si>
  <si>
    <t>CUS-205709</t>
  </si>
  <si>
    <t>LN-105710</t>
  </si>
  <si>
    <t>CUS-205710</t>
  </si>
  <si>
    <t>LN-105711</t>
  </si>
  <si>
    <t>CUS-205711</t>
  </si>
  <si>
    <t>LN-105712</t>
  </si>
  <si>
    <t>CUS-205712</t>
  </si>
  <si>
    <t>LN-105713</t>
  </si>
  <si>
    <t>CUS-205713</t>
  </si>
  <si>
    <t>LN-105714</t>
  </si>
  <si>
    <t>CUS-205714</t>
  </si>
  <si>
    <t>LN-105715</t>
  </si>
  <si>
    <t>CUS-205715</t>
  </si>
  <si>
    <t>LN-105716</t>
  </si>
  <si>
    <t>CUS-205716</t>
  </si>
  <si>
    <t>LN-105717</t>
  </si>
  <si>
    <t>CUS-205717</t>
  </si>
  <si>
    <t>LN-105718</t>
  </si>
  <si>
    <t>CUS-205718</t>
  </si>
  <si>
    <t>LN-105719</t>
  </si>
  <si>
    <t>CUS-205719</t>
  </si>
  <si>
    <t>LN-105720</t>
  </si>
  <si>
    <t>CUS-205720</t>
  </si>
  <si>
    <t>LN-105721</t>
  </si>
  <si>
    <t>CUS-205721</t>
  </si>
  <si>
    <t>LN-105722</t>
  </si>
  <si>
    <t>CUS-205722</t>
  </si>
  <si>
    <t>LN-105723</t>
  </si>
  <si>
    <t>CUS-205723</t>
  </si>
  <si>
    <t>LN-105724</t>
  </si>
  <si>
    <t>CUS-205724</t>
  </si>
  <si>
    <t>LN-105725</t>
  </si>
  <si>
    <t>CUS-205725</t>
  </si>
  <si>
    <t>LN-105726</t>
  </si>
  <si>
    <t>CUS-205726</t>
  </si>
  <si>
    <t>LN-105727</t>
  </si>
  <si>
    <t>CUS-205727</t>
  </si>
  <si>
    <t>LN-105728</t>
  </si>
  <si>
    <t>CUS-205728</t>
  </si>
  <si>
    <t>LN-105729</t>
  </si>
  <si>
    <t>CUS-205729</t>
  </si>
  <si>
    <t>LN-105730</t>
  </si>
  <si>
    <t>CUS-205730</t>
  </si>
  <si>
    <t>LN-105731</t>
  </si>
  <si>
    <t>CUS-205731</t>
  </si>
  <si>
    <t>LN-105732</t>
  </si>
  <si>
    <t>CUS-205732</t>
  </si>
  <si>
    <t>LN-105733</t>
  </si>
  <si>
    <t>CUS-205733</t>
  </si>
  <si>
    <t>LN-105734</t>
  </si>
  <si>
    <t>CUS-205734</t>
  </si>
  <si>
    <t>LN-105735</t>
  </si>
  <si>
    <t>CUS-205735</t>
  </si>
  <si>
    <t>LN-105736</t>
  </si>
  <si>
    <t>CUS-205736</t>
  </si>
  <si>
    <t>LN-105737</t>
  </si>
  <si>
    <t>CUS-205737</t>
  </si>
  <si>
    <t>LN-105738</t>
  </si>
  <si>
    <t>CUS-205738</t>
  </si>
  <si>
    <t>LN-105739</t>
  </si>
  <si>
    <t>CUS-205739</t>
  </si>
  <si>
    <t>LN-105740</t>
  </si>
  <si>
    <t>CUS-205740</t>
  </si>
  <si>
    <t>LN-105741</t>
  </si>
  <si>
    <t>CUS-205741</t>
  </si>
  <si>
    <t>LN-105742</t>
  </si>
  <si>
    <t>CUS-205742</t>
  </si>
  <si>
    <t>LN-105743</t>
  </si>
  <si>
    <t>CUS-205743</t>
  </si>
  <si>
    <t>LN-105744</t>
  </si>
  <si>
    <t>CUS-205744</t>
  </si>
  <si>
    <t>LN-105745</t>
  </si>
  <si>
    <t>CUS-205745</t>
  </si>
  <si>
    <t>LN-105746</t>
  </si>
  <si>
    <t>CUS-205746</t>
  </si>
  <si>
    <t>LN-105747</t>
  </si>
  <si>
    <t>CUS-205747</t>
  </si>
  <si>
    <t>LN-105748</t>
  </si>
  <si>
    <t>CUS-205748</t>
  </si>
  <si>
    <t>LN-105749</t>
  </si>
  <si>
    <t>CUS-205749</t>
  </si>
  <si>
    <t>LN-105750</t>
  </si>
  <si>
    <t>CUS-205750</t>
  </si>
  <si>
    <t>LN-105751</t>
  </si>
  <si>
    <t>CUS-205751</t>
  </si>
  <si>
    <t>LN-105752</t>
  </si>
  <si>
    <t>CUS-205752</t>
  </si>
  <si>
    <t>LN-105753</t>
  </si>
  <si>
    <t>CUS-205753</t>
  </si>
  <si>
    <t>LN-105754</t>
  </si>
  <si>
    <t>CUS-205754</t>
  </si>
  <si>
    <t>LN-105755</t>
  </si>
  <si>
    <t>CUS-205755</t>
  </si>
  <si>
    <t>LN-105756</t>
  </si>
  <si>
    <t>CUS-205756</t>
  </si>
  <si>
    <t>LN-105757</t>
  </si>
  <si>
    <t>CUS-205757</t>
  </si>
  <si>
    <t>LN-105758</t>
  </si>
  <si>
    <t>CUS-205758</t>
  </si>
  <si>
    <t>LN-105759</t>
  </si>
  <si>
    <t>CUS-205759</t>
  </si>
  <si>
    <t>LN-105760</t>
  </si>
  <si>
    <t>CUS-205760</t>
  </si>
  <si>
    <t>LN-105761</t>
  </si>
  <si>
    <t>CUS-205761</t>
  </si>
  <si>
    <t>LN-105762</t>
  </si>
  <si>
    <t>CUS-205762</t>
  </si>
  <si>
    <t>LN-105763</t>
  </si>
  <si>
    <t>CUS-205763</t>
  </si>
  <si>
    <t>LN-105764</t>
  </si>
  <si>
    <t>CUS-205764</t>
  </si>
  <si>
    <t>LN-105765</t>
  </si>
  <si>
    <t>CUS-205765</t>
  </si>
  <si>
    <t>LN-105766</t>
  </si>
  <si>
    <t>CUS-205766</t>
  </si>
  <si>
    <t>LN-105767</t>
  </si>
  <si>
    <t>CUS-205767</t>
  </si>
  <si>
    <t>LN-105768</t>
  </si>
  <si>
    <t>CUS-205768</t>
  </si>
  <si>
    <t>LN-105769</t>
  </si>
  <si>
    <t>CUS-205769</t>
  </si>
  <si>
    <t>LN-105770</t>
  </si>
  <si>
    <t>CUS-205770</t>
  </si>
  <si>
    <t>LN-105771</t>
  </si>
  <si>
    <t>CUS-205771</t>
  </si>
  <si>
    <t>LN-105772</t>
  </si>
  <si>
    <t>CUS-205772</t>
  </si>
  <si>
    <t>LN-105773</t>
  </si>
  <si>
    <t>CUS-205773</t>
  </si>
  <si>
    <t>LN-105774</t>
  </si>
  <si>
    <t>CUS-205774</t>
  </si>
  <si>
    <t>LN-105775</t>
  </si>
  <si>
    <t>CUS-205775</t>
  </si>
  <si>
    <t>LN-105776</t>
  </si>
  <si>
    <t>CUS-205776</t>
  </si>
  <si>
    <t>LN-105777</t>
  </si>
  <si>
    <t>CUS-205777</t>
  </si>
  <si>
    <t>LN-105778</t>
  </si>
  <si>
    <t>CUS-205778</t>
  </si>
  <si>
    <t>LN-105779</t>
  </si>
  <si>
    <t>CUS-205779</t>
  </si>
  <si>
    <t>LN-105780</t>
  </si>
  <si>
    <t>CUS-205780</t>
  </si>
  <si>
    <t>LN-105781</t>
  </si>
  <si>
    <t>CUS-205781</t>
  </si>
  <si>
    <t>LN-105782</t>
  </si>
  <si>
    <t>CUS-205782</t>
  </si>
  <si>
    <t>LN-105783</t>
  </si>
  <si>
    <t>CUS-205783</t>
  </si>
  <si>
    <t>LN-105784</t>
  </si>
  <si>
    <t>CUS-205784</t>
  </si>
  <si>
    <t>LN-105785</t>
  </si>
  <si>
    <t>CUS-205785</t>
  </si>
  <si>
    <t>LN-105786</t>
  </si>
  <si>
    <t>CUS-205786</t>
  </si>
  <si>
    <t>LN-105787</t>
  </si>
  <si>
    <t>CUS-205787</t>
  </si>
  <si>
    <t>LN-105788</t>
  </si>
  <si>
    <t>CUS-205788</t>
  </si>
  <si>
    <t>LN-105789</t>
  </si>
  <si>
    <t>CUS-205789</t>
  </si>
  <si>
    <t>LN-105790</t>
  </si>
  <si>
    <t>CUS-205790</t>
  </si>
  <si>
    <t>LN-105791</t>
  </si>
  <si>
    <t>CUS-205791</t>
  </si>
  <si>
    <t>LN-105792</t>
  </si>
  <si>
    <t>CUS-205792</t>
  </si>
  <si>
    <t>LN-105793</t>
  </si>
  <si>
    <t>CUS-205793</t>
  </si>
  <si>
    <t>LN-105794</t>
  </si>
  <si>
    <t>CUS-205794</t>
  </si>
  <si>
    <t>LN-105795</t>
  </si>
  <si>
    <t>CUS-205795</t>
  </si>
  <si>
    <t>LN-105796</t>
  </si>
  <si>
    <t>CUS-205796</t>
  </si>
  <si>
    <t>LN-105797</t>
  </si>
  <si>
    <t>CUS-205797</t>
  </si>
  <si>
    <t>LN-105798</t>
  </si>
  <si>
    <t>CUS-205798</t>
  </si>
  <si>
    <t>LN-105799</t>
  </si>
  <si>
    <t>CUS-205799</t>
  </si>
  <si>
    <t>LN-105800</t>
  </si>
  <si>
    <t>CUS-205800</t>
  </si>
  <si>
    <t>LN-105801</t>
  </si>
  <si>
    <t>CUS-205801</t>
  </si>
  <si>
    <t>LN-105802</t>
  </si>
  <si>
    <t>CUS-205802</t>
  </si>
  <si>
    <t>LN-105803</t>
  </si>
  <si>
    <t>CUS-205803</t>
  </si>
  <si>
    <t>LN-105804</t>
  </si>
  <si>
    <t>CUS-205804</t>
  </si>
  <si>
    <t>LN-105805</t>
  </si>
  <si>
    <t>CUS-205805</t>
  </si>
  <si>
    <t>LN-105806</t>
  </si>
  <si>
    <t>CUS-205806</t>
  </si>
  <si>
    <t>LN-105807</t>
  </si>
  <si>
    <t>CUS-205807</t>
  </si>
  <si>
    <t>LN-105808</t>
  </si>
  <si>
    <t>CUS-205808</t>
  </si>
  <si>
    <t>LN-105809</t>
  </si>
  <si>
    <t>CUS-205809</t>
  </si>
  <si>
    <t>LN-105810</t>
  </si>
  <si>
    <t>CUS-205810</t>
  </si>
  <si>
    <t>LN-105811</t>
  </si>
  <si>
    <t>CUS-205811</t>
  </si>
  <si>
    <t>LN-105812</t>
  </si>
  <si>
    <t>CUS-205812</t>
  </si>
  <si>
    <t>LN-105813</t>
  </si>
  <si>
    <t>CUS-205813</t>
  </si>
  <si>
    <t>LN-105814</t>
  </si>
  <si>
    <t>CUS-205814</t>
  </si>
  <si>
    <t>LN-105815</t>
  </si>
  <si>
    <t>CUS-205815</t>
  </si>
  <si>
    <t>LN-105816</t>
  </si>
  <si>
    <t>CUS-205816</t>
  </si>
  <si>
    <t>LN-105817</t>
  </si>
  <si>
    <t>CUS-205817</t>
  </si>
  <si>
    <t>LN-105818</t>
  </si>
  <si>
    <t>CUS-205818</t>
  </si>
  <si>
    <t>LN-105819</t>
  </si>
  <si>
    <t>CUS-205819</t>
  </si>
  <si>
    <t>LN-105820</t>
  </si>
  <si>
    <t>CUS-205820</t>
  </si>
  <si>
    <t>LN-105821</t>
  </si>
  <si>
    <t>CUS-205821</t>
  </si>
  <si>
    <t>LN-105822</t>
  </si>
  <si>
    <t>CUS-205822</t>
  </si>
  <si>
    <t>LN-105823</t>
  </si>
  <si>
    <t>CUS-205823</t>
  </si>
  <si>
    <t>LN-105824</t>
  </si>
  <si>
    <t>CUS-205824</t>
  </si>
  <si>
    <t>LN-105825</t>
  </si>
  <si>
    <t>CUS-205825</t>
  </si>
  <si>
    <t>LN-105826</t>
  </si>
  <si>
    <t>CUS-205826</t>
  </si>
  <si>
    <t>LN-105827</t>
  </si>
  <si>
    <t>CUS-205827</t>
  </si>
  <si>
    <t>LN-105828</t>
  </si>
  <si>
    <t>CUS-205828</t>
  </si>
  <si>
    <t>LN-105829</t>
  </si>
  <si>
    <t>CUS-205829</t>
  </si>
  <si>
    <t>LN-105830</t>
  </si>
  <si>
    <t>CUS-205830</t>
  </si>
  <si>
    <t>LN-105831</t>
  </si>
  <si>
    <t>CUS-205831</t>
  </si>
  <si>
    <t>LN-105832</t>
  </si>
  <si>
    <t>CUS-205832</t>
  </si>
  <si>
    <t>LN-105833</t>
  </si>
  <si>
    <t>CUS-205833</t>
  </si>
  <si>
    <t>LN-105834</t>
  </si>
  <si>
    <t>CUS-205834</t>
  </si>
  <si>
    <t>LN-105835</t>
  </si>
  <si>
    <t>CUS-205835</t>
  </si>
  <si>
    <t>LN-105836</t>
  </si>
  <si>
    <t>CUS-205836</t>
  </si>
  <si>
    <t>LN-105837</t>
  </si>
  <si>
    <t>CUS-205837</t>
  </si>
  <si>
    <t>LN-105838</t>
  </si>
  <si>
    <t>CUS-205838</t>
  </si>
  <si>
    <t>LN-105839</t>
  </si>
  <si>
    <t>CUS-205839</t>
  </si>
  <si>
    <t>LN-105840</t>
  </si>
  <si>
    <t>CUS-205840</t>
  </si>
  <si>
    <t>LN-105841</t>
  </si>
  <si>
    <t>CUS-205841</t>
  </si>
  <si>
    <t>LN-105842</t>
  </si>
  <si>
    <t>CUS-205842</t>
  </si>
  <si>
    <t>LN-105843</t>
  </si>
  <si>
    <t>CUS-205843</t>
  </si>
  <si>
    <t>LN-105844</t>
  </si>
  <si>
    <t>CUS-205844</t>
  </si>
  <si>
    <t>LN-105845</t>
  </si>
  <si>
    <t>CUS-205845</t>
  </si>
  <si>
    <t>LN-105846</t>
  </si>
  <si>
    <t>CUS-205846</t>
  </si>
  <si>
    <t>LN-105847</t>
  </si>
  <si>
    <t>CUS-205847</t>
  </si>
  <si>
    <t>LN-105848</t>
  </si>
  <si>
    <t>CUS-205848</t>
  </si>
  <si>
    <t>LN-105849</t>
  </si>
  <si>
    <t>CUS-205849</t>
  </si>
  <si>
    <t>LN-105850</t>
  </si>
  <si>
    <t>CUS-205850</t>
  </si>
  <si>
    <t>LN-105851</t>
  </si>
  <si>
    <t>CUS-205851</t>
  </si>
  <si>
    <t>LN-105852</t>
  </si>
  <si>
    <t>CUS-205852</t>
  </si>
  <si>
    <t>LN-105853</t>
  </si>
  <si>
    <t>CUS-205853</t>
  </si>
  <si>
    <t>LN-105854</t>
  </si>
  <si>
    <t>CUS-205854</t>
  </si>
  <si>
    <t>LN-105855</t>
  </si>
  <si>
    <t>CUS-205855</t>
  </si>
  <si>
    <t>LN-105856</t>
  </si>
  <si>
    <t>CUS-205856</t>
  </si>
  <si>
    <t>LN-105857</t>
  </si>
  <si>
    <t>CUS-205857</t>
  </si>
  <si>
    <t>LN-105858</t>
  </si>
  <si>
    <t>CUS-205858</t>
  </si>
  <si>
    <t>LN-105859</t>
  </si>
  <si>
    <t>CUS-205859</t>
  </si>
  <si>
    <t>LN-105860</t>
  </si>
  <si>
    <t>CUS-205860</t>
  </si>
  <si>
    <t>LN-105861</t>
  </si>
  <si>
    <t>CUS-205861</t>
  </si>
  <si>
    <t>LN-105862</t>
  </si>
  <si>
    <t>CUS-205862</t>
  </si>
  <si>
    <t>LN-105863</t>
  </si>
  <si>
    <t>CUS-205863</t>
  </si>
  <si>
    <t>LN-105864</t>
  </si>
  <si>
    <t>CUS-205864</t>
  </si>
  <si>
    <t>LN-105865</t>
  </si>
  <si>
    <t>CUS-205865</t>
  </si>
  <si>
    <t>LN-105866</t>
  </si>
  <si>
    <t>CUS-205866</t>
  </si>
  <si>
    <t>LN-105867</t>
  </si>
  <si>
    <t>CUS-205867</t>
  </si>
  <si>
    <t>LN-105868</t>
  </si>
  <si>
    <t>CUS-205868</t>
  </si>
  <si>
    <t>LN-105869</t>
  </si>
  <si>
    <t>CUS-205869</t>
  </si>
  <si>
    <t>LN-105870</t>
  </si>
  <si>
    <t>CUS-205870</t>
  </si>
  <si>
    <t>LN-105871</t>
  </si>
  <si>
    <t>CUS-205871</t>
  </si>
  <si>
    <t>LN-105872</t>
  </si>
  <si>
    <t>CUS-205872</t>
  </si>
  <si>
    <t>LN-105873</t>
  </si>
  <si>
    <t>CUS-205873</t>
  </si>
  <si>
    <t>LN-105874</t>
  </si>
  <si>
    <t>CUS-205874</t>
  </si>
  <si>
    <t>LN-105875</t>
  </si>
  <si>
    <t>CUS-205875</t>
  </si>
  <si>
    <t>LN-105876</t>
  </si>
  <si>
    <t>CUS-205876</t>
  </si>
  <si>
    <t>LN-105877</t>
  </si>
  <si>
    <t>CUS-205877</t>
  </si>
  <si>
    <t>LN-105878</t>
  </si>
  <si>
    <t>CUS-205878</t>
  </si>
  <si>
    <t>LN-105879</t>
  </si>
  <si>
    <t>CUS-205879</t>
  </si>
  <si>
    <t>LN-105880</t>
  </si>
  <si>
    <t>CUS-205880</t>
  </si>
  <si>
    <t>LN-105881</t>
  </si>
  <si>
    <t>CUS-205881</t>
  </si>
  <si>
    <t>LN-105882</t>
  </si>
  <si>
    <t>CUS-205882</t>
  </si>
  <si>
    <t>LN-105883</t>
  </si>
  <si>
    <t>CUS-205883</t>
  </si>
  <si>
    <t>LN-105884</t>
  </si>
  <si>
    <t>CUS-205884</t>
  </si>
  <si>
    <t>LN-105885</t>
  </si>
  <si>
    <t>CUS-205885</t>
  </si>
  <si>
    <t>LN-105886</t>
  </si>
  <si>
    <t>CUS-205886</t>
  </si>
  <si>
    <t>LN-105887</t>
  </si>
  <si>
    <t>CUS-205887</t>
  </si>
  <si>
    <t>LN-105888</t>
  </si>
  <si>
    <t>CUS-205888</t>
  </si>
  <si>
    <t>LN-105889</t>
  </si>
  <si>
    <t>CUS-205889</t>
  </si>
  <si>
    <t>LN-105890</t>
  </si>
  <si>
    <t>CUS-205890</t>
  </si>
  <si>
    <t>LN-105891</t>
  </si>
  <si>
    <t>CUS-205891</t>
  </si>
  <si>
    <t>LN-105892</t>
  </si>
  <si>
    <t>CUS-205892</t>
  </si>
  <si>
    <t>LN-105893</t>
  </si>
  <si>
    <t>CUS-205893</t>
  </si>
  <si>
    <t>LN-105894</t>
  </si>
  <si>
    <t>CUS-205894</t>
  </si>
  <si>
    <t>LN-105895</t>
  </si>
  <si>
    <t>CUS-205895</t>
  </si>
  <si>
    <t>LN-105896</t>
  </si>
  <si>
    <t>CUS-205896</t>
  </si>
  <si>
    <t>LN-105897</t>
  </si>
  <si>
    <t>CUS-205897</t>
  </si>
  <si>
    <t>LN-105898</t>
  </si>
  <si>
    <t>CUS-205898</t>
  </si>
  <si>
    <t>LN-105899</t>
  </si>
  <si>
    <t>CUS-205899</t>
  </si>
  <si>
    <t>LN-105900</t>
  </si>
  <si>
    <t>CUS-205900</t>
  </si>
  <si>
    <t>LN-105901</t>
  </si>
  <si>
    <t>CUS-205901</t>
  </si>
  <si>
    <t>LN-105902</t>
  </si>
  <si>
    <t>CUS-205902</t>
  </si>
  <si>
    <t>LN-105903</t>
  </si>
  <si>
    <t>CUS-205903</t>
  </si>
  <si>
    <t>LN-105904</t>
  </si>
  <si>
    <t>CUS-205904</t>
  </si>
  <si>
    <t>LN-105905</t>
  </si>
  <si>
    <t>CUS-205905</t>
  </si>
  <si>
    <t>LN-105906</t>
  </si>
  <si>
    <t>CUS-205906</t>
  </si>
  <si>
    <t>LN-105907</t>
  </si>
  <si>
    <t>CUS-205907</t>
  </si>
  <si>
    <t>LN-105908</t>
  </si>
  <si>
    <t>CUS-205908</t>
  </si>
  <si>
    <t>LN-105909</t>
  </si>
  <si>
    <t>CUS-205909</t>
  </si>
  <si>
    <t>LN-105910</t>
  </si>
  <si>
    <t>CUS-205910</t>
  </si>
  <si>
    <t>LN-105911</t>
  </si>
  <si>
    <t>CUS-205911</t>
  </si>
  <si>
    <t>LN-105912</t>
  </si>
  <si>
    <t>CUS-205912</t>
  </si>
  <si>
    <t>LN-105913</t>
  </si>
  <si>
    <t>CUS-205913</t>
  </si>
  <si>
    <t>LN-105914</t>
  </si>
  <si>
    <t>CUS-205914</t>
  </si>
  <si>
    <t>LN-105915</t>
  </si>
  <si>
    <t>CUS-205915</t>
  </si>
  <si>
    <t>LN-105916</t>
  </si>
  <si>
    <t>CUS-205916</t>
  </si>
  <si>
    <t>LN-105917</t>
  </si>
  <si>
    <t>CUS-205917</t>
  </si>
  <si>
    <t>LN-105918</t>
  </si>
  <si>
    <t>CUS-205918</t>
  </si>
  <si>
    <t>LN-105919</t>
  </si>
  <si>
    <t>CUS-205919</t>
  </si>
  <si>
    <t>LN-105920</t>
  </si>
  <si>
    <t>CUS-205920</t>
  </si>
  <si>
    <t>LN-105921</t>
  </si>
  <si>
    <t>CUS-205921</t>
  </si>
  <si>
    <t>LN-105922</t>
  </si>
  <si>
    <t>CUS-205922</t>
  </si>
  <si>
    <t>LN-105923</t>
  </si>
  <si>
    <t>CUS-205923</t>
  </si>
  <si>
    <t>LN-105924</t>
  </si>
  <si>
    <t>CUS-205924</t>
  </si>
  <si>
    <t>LN-105925</t>
  </si>
  <si>
    <t>CUS-205925</t>
  </si>
  <si>
    <t>LN-105926</t>
  </si>
  <si>
    <t>CUS-205926</t>
  </si>
  <si>
    <t>LN-105927</t>
  </si>
  <si>
    <t>CUS-205927</t>
  </si>
  <si>
    <t>LN-105928</t>
  </si>
  <si>
    <t>CUS-205928</t>
  </si>
  <si>
    <t>LN-105929</t>
  </si>
  <si>
    <t>CUS-205929</t>
  </si>
  <si>
    <t>LN-105930</t>
  </si>
  <si>
    <t>CUS-205930</t>
  </si>
  <si>
    <t>LN-105931</t>
  </si>
  <si>
    <t>CUS-205931</t>
  </si>
  <si>
    <t>LN-105932</t>
  </si>
  <si>
    <t>CUS-205932</t>
  </si>
  <si>
    <t>LN-105933</t>
  </si>
  <si>
    <t>CUS-205933</t>
  </si>
  <si>
    <t>LN-105934</t>
  </si>
  <si>
    <t>CUS-205934</t>
  </si>
  <si>
    <t>LN-105935</t>
  </si>
  <si>
    <t>CUS-205935</t>
  </si>
  <si>
    <t>LN-105936</t>
  </si>
  <si>
    <t>CUS-205936</t>
  </si>
  <si>
    <t>LN-105937</t>
  </si>
  <si>
    <t>CUS-205937</t>
  </si>
  <si>
    <t>LN-105938</t>
  </si>
  <si>
    <t>CUS-205938</t>
  </si>
  <si>
    <t>LN-105939</t>
  </si>
  <si>
    <t>CUS-205939</t>
  </si>
  <si>
    <t>LN-105940</t>
  </si>
  <si>
    <t>CUS-205940</t>
  </si>
  <si>
    <t>LN-105941</t>
  </si>
  <si>
    <t>CUS-205941</t>
  </si>
  <si>
    <t>LN-105942</t>
  </si>
  <si>
    <t>CUS-205942</t>
  </si>
  <si>
    <t>LN-105943</t>
  </si>
  <si>
    <t>CUS-205943</t>
  </si>
  <si>
    <t>LN-105944</t>
  </si>
  <si>
    <t>CUS-205944</t>
  </si>
  <si>
    <t>LN-105945</t>
  </si>
  <si>
    <t>CUS-205945</t>
  </si>
  <si>
    <t>LN-105946</t>
  </si>
  <si>
    <t>CUS-205946</t>
  </si>
  <si>
    <t>LN-105947</t>
  </si>
  <si>
    <t>CUS-205947</t>
  </si>
  <si>
    <t>LN-105948</t>
  </si>
  <si>
    <t>CUS-205948</t>
  </si>
  <si>
    <t>LN-105949</t>
  </si>
  <si>
    <t>CUS-205949</t>
  </si>
  <si>
    <t>LN-105950</t>
  </si>
  <si>
    <t>CUS-205950</t>
  </si>
  <si>
    <t>LN-105951</t>
  </si>
  <si>
    <t>CUS-205951</t>
  </si>
  <si>
    <t>LN-105952</t>
  </si>
  <si>
    <t>CUS-205952</t>
  </si>
  <si>
    <t>LN-105953</t>
  </si>
  <si>
    <t>CUS-205953</t>
  </si>
  <si>
    <t>LN-105954</t>
  </si>
  <si>
    <t>CUS-205954</t>
  </si>
  <si>
    <t>LN-105955</t>
  </si>
  <si>
    <t>CUS-205955</t>
  </si>
  <si>
    <t>LN-105956</t>
  </si>
  <si>
    <t>CUS-205956</t>
  </si>
  <si>
    <t>LN-105957</t>
  </si>
  <si>
    <t>CUS-205957</t>
  </si>
  <si>
    <t>LN-105958</t>
  </si>
  <si>
    <t>CUS-205958</t>
  </si>
  <si>
    <t>LN-105959</t>
  </si>
  <si>
    <t>CUS-205959</t>
  </si>
  <si>
    <t>LN-105960</t>
  </si>
  <si>
    <t>CUS-205960</t>
  </si>
  <si>
    <t>LN-105961</t>
  </si>
  <si>
    <t>CUS-205961</t>
  </si>
  <si>
    <t>LN-105962</t>
  </si>
  <si>
    <t>CUS-205962</t>
  </si>
  <si>
    <t>LN-105963</t>
  </si>
  <si>
    <t>CUS-205963</t>
  </si>
  <si>
    <t>LN-105964</t>
  </si>
  <si>
    <t>CUS-205964</t>
  </si>
  <si>
    <t>LN-105965</t>
  </si>
  <si>
    <t>CUS-205965</t>
  </si>
  <si>
    <t>LN-105966</t>
  </si>
  <si>
    <t>CUS-205966</t>
  </si>
  <si>
    <t>LN-105967</t>
  </si>
  <si>
    <t>CUS-205967</t>
  </si>
  <si>
    <t>LN-105968</t>
  </si>
  <si>
    <t>CUS-205968</t>
  </si>
  <si>
    <t>LN-105969</t>
  </si>
  <si>
    <t>CUS-205969</t>
  </si>
  <si>
    <t>LN-105970</t>
  </si>
  <si>
    <t>CUS-205970</t>
  </si>
  <si>
    <t>LN-105971</t>
  </si>
  <si>
    <t>CUS-205971</t>
  </si>
  <si>
    <t>LN-105972</t>
  </si>
  <si>
    <t>CUS-205972</t>
  </si>
  <si>
    <t>LN-105973</t>
  </si>
  <si>
    <t>CUS-205973</t>
  </si>
  <si>
    <t>LN-105974</t>
  </si>
  <si>
    <t>CUS-205974</t>
  </si>
  <si>
    <t>LN-105975</t>
  </si>
  <si>
    <t>CUS-205975</t>
  </si>
  <si>
    <t>LN-105976</t>
  </si>
  <si>
    <t>CUS-205976</t>
  </si>
  <si>
    <t>LN-105977</t>
  </si>
  <si>
    <t>CUS-205977</t>
  </si>
  <si>
    <t>LN-105978</t>
  </si>
  <si>
    <t>CUS-205978</t>
  </si>
  <si>
    <t>LN-105979</t>
  </si>
  <si>
    <t>CUS-205979</t>
  </si>
  <si>
    <t>LN-105980</t>
  </si>
  <si>
    <t>CUS-205980</t>
  </si>
  <si>
    <t>LN-105981</t>
  </si>
  <si>
    <t>CUS-205981</t>
  </si>
  <si>
    <t>LN-105982</t>
  </si>
  <si>
    <t>CUS-205982</t>
  </si>
  <si>
    <t>LN-105983</t>
  </si>
  <si>
    <t>CUS-205983</t>
  </si>
  <si>
    <t>LN-105984</t>
  </si>
  <si>
    <t>CUS-205984</t>
  </si>
  <si>
    <t>LN-105985</t>
  </si>
  <si>
    <t>CUS-205985</t>
  </si>
  <si>
    <t>LN-105986</t>
  </si>
  <si>
    <t>CUS-205986</t>
  </si>
  <si>
    <t>LN-105987</t>
  </si>
  <si>
    <t>CUS-205987</t>
  </si>
  <si>
    <t>LN-105988</t>
  </si>
  <si>
    <t>CUS-205988</t>
  </si>
  <si>
    <t>LN-105989</t>
  </si>
  <si>
    <t>CUS-205989</t>
  </si>
  <si>
    <t>LN-105990</t>
  </si>
  <si>
    <t>CUS-205990</t>
  </si>
  <si>
    <t>LN-105991</t>
  </si>
  <si>
    <t>CUS-205991</t>
  </si>
  <si>
    <t>LN-105992</t>
  </si>
  <si>
    <t>CUS-205992</t>
  </si>
  <si>
    <t>LN-105993</t>
  </si>
  <si>
    <t>CUS-205993</t>
  </si>
  <si>
    <t>LN-105994</t>
  </si>
  <si>
    <t>CUS-205994</t>
  </si>
  <si>
    <t>LN-105995</t>
  </si>
  <si>
    <t>CUS-205995</t>
  </si>
  <si>
    <t>LN-105996</t>
  </si>
  <si>
    <t>CUS-205996</t>
  </si>
  <si>
    <t>LN-105997</t>
  </si>
  <si>
    <t>CUS-205997</t>
  </si>
  <si>
    <t>LN-105998</t>
  </si>
  <si>
    <t>CUS-205998</t>
  </si>
  <si>
    <t>LN-105999</t>
  </si>
  <si>
    <t>CUS-205999</t>
  </si>
  <si>
    <t>LN-106000</t>
  </si>
  <si>
    <t>CUS-206000</t>
  </si>
  <si>
    <t>LN-106001</t>
  </si>
  <si>
    <t>CUS-206001</t>
  </si>
  <si>
    <t>LN-106002</t>
  </si>
  <si>
    <t>CUS-206002</t>
  </si>
  <si>
    <t>LN-106003</t>
  </si>
  <si>
    <t>CUS-206003</t>
  </si>
  <si>
    <t>LN-106004</t>
  </si>
  <si>
    <t>CUS-206004</t>
  </si>
  <si>
    <t>LN-106005</t>
  </si>
  <si>
    <t>CUS-206005</t>
  </si>
  <si>
    <t>LN-106006</t>
  </si>
  <si>
    <t>CUS-206006</t>
  </si>
  <si>
    <t>LN-106007</t>
  </si>
  <si>
    <t>CUS-206007</t>
  </si>
  <si>
    <t>LN-106008</t>
  </si>
  <si>
    <t>CUS-206008</t>
  </si>
  <si>
    <t>LN-106009</t>
  </si>
  <si>
    <t>CUS-206009</t>
  </si>
  <si>
    <t>LN-106010</t>
  </si>
  <si>
    <t>CUS-206010</t>
  </si>
  <si>
    <t>LN-106011</t>
  </si>
  <si>
    <t>CUS-206011</t>
  </si>
  <si>
    <t>LN-106012</t>
  </si>
  <si>
    <t>CUS-206012</t>
  </si>
  <si>
    <t>LN-106013</t>
  </si>
  <si>
    <t>CUS-206013</t>
  </si>
  <si>
    <t>LN-106014</t>
  </si>
  <si>
    <t>CUS-206014</t>
  </si>
  <si>
    <t>LN-106015</t>
  </si>
  <si>
    <t>CUS-206015</t>
  </si>
  <si>
    <t>LN-106016</t>
  </si>
  <si>
    <t>CUS-206016</t>
  </si>
  <si>
    <t>LN-106017</t>
  </si>
  <si>
    <t>CUS-206017</t>
  </si>
  <si>
    <t>LN-106018</t>
  </si>
  <si>
    <t>CUS-206018</t>
  </si>
  <si>
    <t>LN-106019</t>
  </si>
  <si>
    <t>CUS-206019</t>
  </si>
  <si>
    <t>LN-106020</t>
  </si>
  <si>
    <t>CUS-206020</t>
  </si>
  <si>
    <t>LN-106021</t>
  </si>
  <si>
    <t>CUS-206021</t>
  </si>
  <si>
    <t>LN-106022</t>
  </si>
  <si>
    <t>CUS-206022</t>
  </si>
  <si>
    <t>LN-106023</t>
  </si>
  <si>
    <t>CUS-206023</t>
  </si>
  <si>
    <t>LN-106024</t>
  </si>
  <si>
    <t>CUS-206024</t>
  </si>
  <si>
    <t>LN-106025</t>
  </si>
  <si>
    <t>CUS-206025</t>
  </si>
  <si>
    <t>LN-106026</t>
  </si>
  <si>
    <t>CUS-206026</t>
  </si>
  <si>
    <t>LN-106027</t>
  </si>
  <si>
    <t>CUS-206027</t>
  </si>
  <si>
    <t>LN-106028</t>
  </si>
  <si>
    <t>CUS-206028</t>
  </si>
  <si>
    <t>LN-106029</t>
  </si>
  <si>
    <t>CUS-206029</t>
  </si>
  <si>
    <t>LN-106030</t>
  </si>
  <si>
    <t>CUS-206030</t>
  </si>
  <si>
    <t>LN-106031</t>
  </si>
  <si>
    <t>CUS-206031</t>
  </si>
  <si>
    <t>LN-106032</t>
  </si>
  <si>
    <t>CUS-206032</t>
  </si>
  <si>
    <t>LN-106033</t>
  </si>
  <si>
    <t>CUS-206033</t>
  </si>
  <si>
    <t>LN-106034</t>
  </si>
  <si>
    <t>CUS-206034</t>
  </si>
  <si>
    <t>LN-106035</t>
  </si>
  <si>
    <t>CUS-206035</t>
  </si>
  <si>
    <t>LN-106036</t>
  </si>
  <si>
    <t>CUS-206036</t>
  </si>
  <si>
    <t>LN-106037</t>
  </si>
  <si>
    <t>CUS-206037</t>
  </si>
  <si>
    <t>LN-106038</t>
  </si>
  <si>
    <t>CUS-206038</t>
  </si>
  <si>
    <t>LN-106039</t>
  </si>
  <si>
    <t>CUS-206039</t>
  </si>
  <si>
    <t>LN-106040</t>
  </si>
  <si>
    <t>CUS-206040</t>
  </si>
  <si>
    <t>LN-106041</t>
  </si>
  <si>
    <t>CUS-206041</t>
  </si>
  <si>
    <t>LN-106042</t>
  </si>
  <si>
    <t>CUS-206042</t>
  </si>
  <si>
    <t>LN-106043</t>
  </si>
  <si>
    <t>CUS-206043</t>
  </si>
  <si>
    <t>LN-106044</t>
  </si>
  <si>
    <t>CUS-206044</t>
  </si>
  <si>
    <t>LN-106045</t>
  </si>
  <si>
    <t>CUS-206045</t>
  </si>
  <si>
    <t>LN-106046</t>
  </si>
  <si>
    <t>CUS-206046</t>
  </si>
  <si>
    <t>LN-106047</t>
  </si>
  <si>
    <t>CUS-206047</t>
  </si>
  <si>
    <t>LN-106048</t>
  </si>
  <si>
    <t>CUS-206048</t>
  </si>
  <si>
    <t>LN-106049</t>
  </si>
  <si>
    <t>CUS-206049</t>
  </si>
  <si>
    <t>LN-106050</t>
  </si>
  <si>
    <t>CUS-206050</t>
  </si>
  <si>
    <t>LN-106051</t>
  </si>
  <si>
    <t>CUS-206051</t>
  </si>
  <si>
    <t>LN-106052</t>
  </si>
  <si>
    <t>CUS-206052</t>
  </si>
  <si>
    <t>LN-106053</t>
  </si>
  <si>
    <t>CUS-206053</t>
  </si>
  <si>
    <t>LN-106054</t>
  </si>
  <si>
    <t>CUS-206054</t>
  </si>
  <si>
    <t>LN-106055</t>
  </si>
  <si>
    <t>CUS-206055</t>
  </si>
  <si>
    <t>LN-106056</t>
  </si>
  <si>
    <t>CUS-206056</t>
  </si>
  <si>
    <t>LN-106057</t>
  </si>
  <si>
    <t>CUS-206057</t>
  </si>
  <si>
    <t>LN-106058</t>
  </si>
  <si>
    <t>CUS-206058</t>
  </si>
  <si>
    <t>LN-106059</t>
  </si>
  <si>
    <t>CUS-206059</t>
  </si>
  <si>
    <t>LN-106060</t>
  </si>
  <si>
    <t>CUS-206060</t>
  </si>
  <si>
    <t>LN-106061</t>
  </si>
  <si>
    <t>CUS-206061</t>
  </si>
  <si>
    <t>LN-106062</t>
  </si>
  <si>
    <t>CUS-206062</t>
  </si>
  <si>
    <t>LN-106063</t>
  </si>
  <si>
    <t>CUS-206063</t>
  </si>
  <si>
    <t>LN-106064</t>
  </si>
  <si>
    <t>CUS-206064</t>
  </si>
  <si>
    <t>LN-106065</t>
  </si>
  <si>
    <t>CUS-206065</t>
  </si>
  <si>
    <t>LN-106066</t>
  </si>
  <si>
    <t>CUS-206066</t>
  </si>
  <si>
    <t>LN-106067</t>
  </si>
  <si>
    <t>CUS-206067</t>
  </si>
  <si>
    <t>LN-106068</t>
  </si>
  <si>
    <t>CUS-206068</t>
  </si>
  <si>
    <t>LN-106069</t>
  </si>
  <si>
    <t>CUS-206069</t>
  </si>
  <si>
    <t>LN-106070</t>
  </si>
  <si>
    <t>CUS-206070</t>
  </si>
  <si>
    <t>LN-106071</t>
  </si>
  <si>
    <t>CUS-206071</t>
  </si>
  <si>
    <t>LN-106072</t>
  </si>
  <si>
    <t>CUS-206072</t>
  </si>
  <si>
    <t>LN-106073</t>
  </si>
  <si>
    <t>CUS-206073</t>
  </si>
  <si>
    <t>LN-106074</t>
  </si>
  <si>
    <t>CUS-206074</t>
  </si>
  <si>
    <t>LN-106075</t>
  </si>
  <si>
    <t>CUS-206075</t>
  </si>
  <si>
    <t>LN-106076</t>
  </si>
  <si>
    <t>CUS-206076</t>
  </si>
  <si>
    <t>LN-106077</t>
  </si>
  <si>
    <t>CUS-206077</t>
  </si>
  <si>
    <t>LN-106078</t>
  </si>
  <si>
    <t>CUS-206078</t>
  </si>
  <si>
    <t>LN-106079</t>
  </si>
  <si>
    <t>CUS-206079</t>
  </si>
  <si>
    <t>LN-106080</t>
  </si>
  <si>
    <t>CUS-206080</t>
  </si>
  <si>
    <t>LN-106081</t>
  </si>
  <si>
    <t>CUS-206081</t>
  </si>
  <si>
    <t>LN-106082</t>
  </si>
  <si>
    <t>CUS-206082</t>
  </si>
  <si>
    <t>LN-106083</t>
  </si>
  <si>
    <t>CUS-206083</t>
  </si>
  <si>
    <t>LN-106084</t>
  </si>
  <si>
    <t>CUS-206084</t>
  </si>
  <si>
    <t>LN-106085</t>
  </si>
  <si>
    <t>CUS-206085</t>
  </si>
  <si>
    <t>LN-106086</t>
  </si>
  <si>
    <t>CUS-206086</t>
  </si>
  <si>
    <t>LN-106087</t>
  </si>
  <si>
    <t>CUS-206087</t>
  </si>
  <si>
    <t>LN-106088</t>
  </si>
  <si>
    <t>CUS-206088</t>
  </si>
  <si>
    <t>LN-106089</t>
  </si>
  <si>
    <t>CUS-206089</t>
  </si>
  <si>
    <t>LN-106090</t>
  </si>
  <si>
    <t>CUS-206090</t>
  </si>
  <si>
    <t>LN-106091</t>
  </si>
  <si>
    <t>CUS-206091</t>
  </si>
  <si>
    <t>LN-106092</t>
  </si>
  <si>
    <t>CUS-206092</t>
  </si>
  <si>
    <t>LN-106093</t>
  </si>
  <si>
    <t>CUS-206093</t>
  </si>
  <si>
    <t>LN-106094</t>
  </si>
  <si>
    <t>CUS-206094</t>
  </si>
  <si>
    <t>LN-106095</t>
  </si>
  <si>
    <t>CUS-206095</t>
  </si>
  <si>
    <t>LN-106096</t>
  </si>
  <si>
    <t>CUS-206096</t>
  </si>
  <si>
    <t>LN-106097</t>
  </si>
  <si>
    <t>CUS-206097</t>
  </si>
  <si>
    <t>LN-106098</t>
  </si>
  <si>
    <t>CUS-206098</t>
  </si>
  <si>
    <t>LN-106099</t>
  </si>
  <si>
    <t>CUS-206099</t>
  </si>
  <si>
    <t>LN-106100</t>
  </si>
  <si>
    <t>CUS-206100</t>
  </si>
  <si>
    <t>LN-106101</t>
  </si>
  <si>
    <t>CUS-206101</t>
  </si>
  <si>
    <t>LN-106102</t>
  </si>
  <si>
    <t>CUS-206102</t>
  </si>
  <si>
    <t>LN-106103</t>
  </si>
  <si>
    <t>CUS-206103</t>
  </si>
  <si>
    <t>LN-106104</t>
  </si>
  <si>
    <t>CUS-206104</t>
  </si>
  <si>
    <t>LN-106105</t>
  </si>
  <si>
    <t>CUS-206105</t>
  </si>
  <si>
    <t>LN-106106</t>
  </si>
  <si>
    <t>CUS-206106</t>
  </si>
  <si>
    <t>LN-106107</t>
  </si>
  <si>
    <t>CUS-206107</t>
  </si>
  <si>
    <t>LN-106108</t>
  </si>
  <si>
    <t>CUS-206108</t>
  </si>
  <si>
    <t>LN-106109</t>
  </si>
  <si>
    <t>CUS-206109</t>
  </si>
  <si>
    <t>LN-106110</t>
  </si>
  <si>
    <t>CUS-206110</t>
  </si>
  <si>
    <t>LN-106111</t>
  </si>
  <si>
    <t>CUS-206111</t>
  </si>
  <si>
    <t>LN-106112</t>
  </si>
  <si>
    <t>CUS-206112</t>
  </si>
  <si>
    <t>LN-106113</t>
  </si>
  <si>
    <t>CUS-206113</t>
  </si>
  <si>
    <t>LN-106114</t>
  </si>
  <si>
    <t>CUS-206114</t>
  </si>
  <si>
    <t>LN-106115</t>
  </si>
  <si>
    <t>CUS-206115</t>
  </si>
  <si>
    <t>LN-106116</t>
  </si>
  <si>
    <t>CUS-206116</t>
  </si>
  <si>
    <t>LN-106117</t>
  </si>
  <si>
    <t>CUS-206117</t>
  </si>
  <si>
    <t>LN-106118</t>
  </si>
  <si>
    <t>CUS-206118</t>
  </si>
  <si>
    <t>LN-106119</t>
  </si>
  <si>
    <t>CUS-206119</t>
  </si>
  <si>
    <t>LN-106120</t>
  </si>
  <si>
    <t>CUS-206120</t>
  </si>
  <si>
    <t>LN-106121</t>
  </si>
  <si>
    <t>CUS-206121</t>
  </si>
  <si>
    <t>LN-106122</t>
  </si>
  <si>
    <t>CUS-206122</t>
  </si>
  <si>
    <t>LN-106123</t>
  </si>
  <si>
    <t>CUS-206123</t>
  </si>
  <si>
    <t>LN-106124</t>
  </si>
  <si>
    <t>CUS-206124</t>
  </si>
  <si>
    <t>LN-106125</t>
  </si>
  <si>
    <t>CUS-206125</t>
  </si>
  <si>
    <t>LN-106126</t>
  </si>
  <si>
    <t>CUS-206126</t>
  </si>
  <si>
    <t>LN-106127</t>
  </si>
  <si>
    <t>CUS-206127</t>
  </si>
  <si>
    <t>LN-106128</t>
  </si>
  <si>
    <t>CUS-206128</t>
  </si>
  <si>
    <t>LN-106129</t>
  </si>
  <si>
    <t>CUS-206129</t>
  </si>
  <si>
    <t>LN-106130</t>
  </si>
  <si>
    <t>CUS-206130</t>
  </si>
  <si>
    <t>LN-106131</t>
  </si>
  <si>
    <t>CUS-206131</t>
  </si>
  <si>
    <t>LN-106132</t>
  </si>
  <si>
    <t>CUS-206132</t>
  </si>
  <si>
    <t>LN-106133</t>
  </si>
  <si>
    <t>CUS-206133</t>
  </si>
  <si>
    <t>LN-106134</t>
  </si>
  <si>
    <t>CUS-206134</t>
  </si>
  <si>
    <t>LN-106135</t>
  </si>
  <si>
    <t>CUS-206135</t>
  </si>
  <si>
    <t>LN-106136</t>
  </si>
  <si>
    <t>CUS-206136</t>
  </si>
  <si>
    <t>LN-106137</t>
  </si>
  <si>
    <t>CUS-206137</t>
  </si>
  <si>
    <t>LN-106138</t>
  </si>
  <si>
    <t>CUS-206138</t>
  </si>
  <si>
    <t>LN-106139</t>
  </si>
  <si>
    <t>CUS-206139</t>
  </si>
  <si>
    <t>LN-106140</t>
  </si>
  <si>
    <t>CUS-206140</t>
  </si>
  <si>
    <t>LN-106141</t>
  </si>
  <si>
    <t>CUS-206141</t>
  </si>
  <si>
    <t>LN-106142</t>
  </si>
  <si>
    <t>CUS-206142</t>
  </si>
  <si>
    <t>LN-106143</t>
  </si>
  <si>
    <t>CUS-206143</t>
  </si>
  <si>
    <t>LN-106144</t>
  </si>
  <si>
    <t>CUS-206144</t>
  </si>
  <si>
    <t>LN-106145</t>
  </si>
  <si>
    <t>CUS-206145</t>
  </si>
  <si>
    <t>LN-106146</t>
  </si>
  <si>
    <t>CUS-206146</t>
  </si>
  <si>
    <t>LN-106147</t>
  </si>
  <si>
    <t>CUS-206147</t>
  </si>
  <si>
    <t>LN-106148</t>
  </si>
  <si>
    <t>CUS-206148</t>
  </si>
  <si>
    <t>LN-106149</t>
  </si>
  <si>
    <t>CUS-206149</t>
  </si>
  <si>
    <t>LN-106150</t>
  </si>
  <si>
    <t>CUS-206150</t>
  </si>
  <si>
    <t>LN-106151</t>
  </si>
  <si>
    <t>CUS-206151</t>
  </si>
  <si>
    <t>LN-106152</t>
  </si>
  <si>
    <t>CUS-206152</t>
  </si>
  <si>
    <t>LN-106153</t>
  </si>
  <si>
    <t>CUS-206153</t>
  </si>
  <si>
    <t>LN-106154</t>
  </si>
  <si>
    <t>CUS-206154</t>
  </si>
  <si>
    <t>LN-106155</t>
  </si>
  <si>
    <t>CUS-206155</t>
  </si>
  <si>
    <t>LN-106156</t>
  </si>
  <si>
    <t>CUS-206156</t>
  </si>
  <si>
    <t>LN-106157</t>
  </si>
  <si>
    <t>CUS-206157</t>
  </si>
  <si>
    <t>LN-106158</t>
  </si>
  <si>
    <t>CUS-206158</t>
  </si>
  <si>
    <t>LN-106159</t>
  </si>
  <si>
    <t>CUS-206159</t>
  </si>
  <si>
    <t>LN-106160</t>
  </si>
  <si>
    <t>CUS-206160</t>
  </si>
  <si>
    <t>LN-106161</t>
  </si>
  <si>
    <t>CUS-206161</t>
  </si>
  <si>
    <t>LN-106162</t>
  </si>
  <si>
    <t>CUS-206162</t>
  </si>
  <si>
    <t>LN-106163</t>
  </si>
  <si>
    <t>CUS-206163</t>
  </si>
  <si>
    <t>LN-106164</t>
  </si>
  <si>
    <t>CUS-206164</t>
  </si>
  <si>
    <t>LN-106165</t>
  </si>
  <si>
    <t>CUS-206165</t>
  </si>
  <si>
    <t>LN-106166</t>
  </si>
  <si>
    <t>CUS-206166</t>
  </si>
  <si>
    <t>LN-106167</t>
  </si>
  <si>
    <t>CUS-206167</t>
  </si>
  <si>
    <t>LN-106168</t>
  </si>
  <si>
    <t>CUS-206168</t>
  </si>
  <si>
    <t>LN-106169</t>
  </si>
  <si>
    <t>CUS-206169</t>
  </si>
  <si>
    <t>LN-106170</t>
  </si>
  <si>
    <t>CUS-206170</t>
  </si>
  <si>
    <t>LN-106171</t>
  </si>
  <si>
    <t>CUS-206171</t>
  </si>
  <si>
    <t>LN-106172</t>
  </si>
  <si>
    <t>CUS-206172</t>
  </si>
  <si>
    <t>LN-106173</t>
  </si>
  <si>
    <t>CUS-206173</t>
  </si>
  <si>
    <t>LN-106174</t>
  </si>
  <si>
    <t>CUS-206174</t>
  </si>
  <si>
    <t>LN-106175</t>
  </si>
  <si>
    <t>CUS-206175</t>
  </si>
  <si>
    <t>LN-106176</t>
  </si>
  <si>
    <t>CUS-206176</t>
  </si>
  <si>
    <t>LN-106177</t>
  </si>
  <si>
    <t>CUS-206177</t>
  </si>
  <si>
    <t>LN-106178</t>
  </si>
  <si>
    <t>CUS-206178</t>
  </si>
  <si>
    <t>LN-106179</t>
  </si>
  <si>
    <t>CUS-206179</t>
  </si>
  <si>
    <t>LN-106180</t>
  </si>
  <si>
    <t>CUS-206180</t>
  </si>
  <si>
    <t>LN-106181</t>
  </si>
  <si>
    <t>CUS-206181</t>
  </si>
  <si>
    <t>LN-106182</t>
  </si>
  <si>
    <t>CUS-206182</t>
  </si>
  <si>
    <t>LN-106183</t>
  </si>
  <si>
    <t>CUS-206183</t>
  </si>
  <si>
    <t>LN-106184</t>
  </si>
  <si>
    <t>CUS-206184</t>
  </si>
  <si>
    <t>LN-106185</t>
  </si>
  <si>
    <t>CUS-206185</t>
  </si>
  <si>
    <t>LN-106186</t>
  </si>
  <si>
    <t>CUS-206186</t>
  </si>
  <si>
    <t>LN-106187</t>
  </si>
  <si>
    <t>CUS-206187</t>
  </si>
  <si>
    <t>LN-106188</t>
  </si>
  <si>
    <t>CUS-206188</t>
  </si>
  <si>
    <t>LN-106189</t>
  </si>
  <si>
    <t>CUS-206189</t>
  </si>
  <si>
    <t>LN-106190</t>
  </si>
  <si>
    <t>CUS-206190</t>
  </si>
  <si>
    <t>LN-106191</t>
  </si>
  <si>
    <t>CUS-206191</t>
  </si>
  <si>
    <t>LN-106192</t>
  </si>
  <si>
    <t>CUS-206192</t>
  </si>
  <si>
    <t>LN-106193</t>
  </si>
  <si>
    <t>CUS-206193</t>
  </si>
  <si>
    <t>LN-106194</t>
  </si>
  <si>
    <t>CUS-206194</t>
  </si>
  <si>
    <t>LN-106195</t>
  </si>
  <si>
    <t>CUS-206195</t>
  </si>
  <si>
    <t>LN-106196</t>
  </si>
  <si>
    <t>CUS-206196</t>
  </si>
  <si>
    <t>LN-106197</t>
  </si>
  <si>
    <t>CUS-206197</t>
  </si>
  <si>
    <t>LN-106198</t>
  </si>
  <si>
    <t>CUS-206198</t>
  </si>
  <si>
    <t>LN-106199</t>
  </si>
  <si>
    <t>CUS-206199</t>
  </si>
  <si>
    <t>LN-106200</t>
  </si>
  <si>
    <t>CUS-206200</t>
  </si>
  <si>
    <t>LN-106201</t>
  </si>
  <si>
    <t>CUS-206201</t>
  </si>
  <si>
    <t>LN-106202</t>
  </si>
  <si>
    <t>CUS-206202</t>
  </si>
  <si>
    <t>LN-106203</t>
  </si>
  <si>
    <t>CUS-206203</t>
  </si>
  <si>
    <t>LN-106204</t>
  </si>
  <si>
    <t>CUS-206204</t>
  </si>
  <si>
    <t>LN-106205</t>
  </si>
  <si>
    <t>CUS-206205</t>
  </si>
  <si>
    <t>LN-106206</t>
  </si>
  <si>
    <t>CUS-206206</t>
  </si>
  <si>
    <t>LN-106207</t>
  </si>
  <si>
    <t>CUS-206207</t>
  </si>
  <si>
    <t>LN-106208</t>
  </si>
  <si>
    <t>CUS-206208</t>
  </si>
  <si>
    <t>LN-106209</t>
  </si>
  <si>
    <t>CUS-206209</t>
  </si>
  <si>
    <t>LN-106210</t>
  </si>
  <si>
    <t>CUS-206210</t>
  </si>
  <si>
    <t>LN-106211</t>
  </si>
  <si>
    <t>CUS-206211</t>
  </si>
  <si>
    <t>LN-106212</t>
  </si>
  <si>
    <t>CUS-206212</t>
  </si>
  <si>
    <t>LN-106213</t>
  </si>
  <si>
    <t>CUS-206213</t>
  </si>
  <si>
    <t>LN-106214</t>
  </si>
  <si>
    <t>CUS-206214</t>
  </si>
  <si>
    <t>LN-106215</t>
  </si>
  <si>
    <t>CUS-206215</t>
  </si>
  <si>
    <t>LN-106216</t>
  </si>
  <si>
    <t>CUS-206216</t>
  </si>
  <si>
    <t>LN-106217</t>
  </si>
  <si>
    <t>CUS-206217</t>
  </si>
  <si>
    <t>LN-106218</t>
  </si>
  <si>
    <t>CUS-206218</t>
  </si>
  <si>
    <t>LN-106219</t>
  </si>
  <si>
    <t>CUS-206219</t>
  </si>
  <si>
    <t>LN-106220</t>
  </si>
  <si>
    <t>CUS-206220</t>
  </si>
  <si>
    <t>LN-106221</t>
  </si>
  <si>
    <t>CUS-206221</t>
  </si>
  <si>
    <t>LN-106222</t>
  </si>
  <si>
    <t>CUS-206222</t>
  </si>
  <si>
    <t>LN-106223</t>
  </si>
  <si>
    <t>CUS-206223</t>
  </si>
  <si>
    <t>LN-106224</t>
  </si>
  <si>
    <t>CUS-206224</t>
  </si>
  <si>
    <t>LN-106225</t>
  </si>
  <si>
    <t>CUS-206225</t>
  </si>
  <si>
    <t>LN-106226</t>
  </si>
  <si>
    <t>CUS-206226</t>
  </si>
  <si>
    <t>LN-106227</t>
  </si>
  <si>
    <t>CUS-206227</t>
  </si>
  <si>
    <t>LN-106228</t>
  </si>
  <si>
    <t>CUS-206228</t>
  </si>
  <si>
    <t>LN-106229</t>
  </si>
  <si>
    <t>CUS-206229</t>
  </si>
  <si>
    <t>LN-106230</t>
  </si>
  <si>
    <t>CUS-206230</t>
  </si>
  <si>
    <t>LN-106231</t>
  </si>
  <si>
    <t>CUS-206231</t>
  </si>
  <si>
    <t>LN-106232</t>
  </si>
  <si>
    <t>CUS-206232</t>
  </si>
  <si>
    <t>LN-106233</t>
  </si>
  <si>
    <t>CUS-206233</t>
  </si>
  <si>
    <t>LN-106234</t>
  </si>
  <si>
    <t>CUS-206234</t>
  </si>
  <si>
    <t>LN-106235</t>
  </si>
  <si>
    <t>CUS-206235</t>
  </si>
  <si>
    <t>LN-106236</t>
  </si>
  <si>
    <t>CUS-206236</t>
  </si>
  <si>
    <t>LN-106237</t>
  </si>
  <si>
    <t>CUS-206237</t>
  </si>
  <si>
    <t>LN-106238</t>
  </si>
  <si>
    <t>CUS-206238</t>
  </si>
  <si>
    <t>LN-106239</t>
  </si>
  <si>
    <t>CUS-206239</t>
  </si>
  <si>
    <t>LN-106240</t>
  </si>
  <si>
    <t>CUS-206240</t>
  </si>
  <si>
    <t>LN-106241</t>
  </si>
  <si>
    <t>CUS-206241</t>
  </si>
  <si>
    <t>LN-106242</t>
  </si>
  <si>
    <t>CUS-206242</t>
  </si>
  <si>
    <t>LN-106243</t>
  </si>
  <si>
    <t>CUS-206243</t>
  </si>
  <si>
    <t>LN-106244</t>
  </si>
  <si>
    <t>CUS-206244</t>
  </si>
  <si>
    <t>LN-106245</t>
  </si>
  <si>
    <t>CUS-206245</t>
  </si>
  <si>
    <t>LN-106246</t>
  </si>
  <si>
    <t>CUS-206246</t>
  </si>
  <si>
    <t>LN-106247</t>
  </si>
  <si>
    <t>CUS-206247</t>
  </si>
  <si>
    <t>LN-106248</t>
  </si>
  <si>
    <t>CUS-206248</t>
  </si>
  <si>
    <t>LN-106249</t>
  </si>
  <si>
    <t>CUS-206249</t>
  </si>
  <si>
    <t>LN-106250</t>
  </si>
  <si>
    <t>CUS-206250</t>
  </si>
  <si>
    <t>LN-106251</t>
  </si>
  <si>
    <t>CUS-206251</t>
  </si>
  <si>
    <t>LN-106252</t>
  </si>
  <si>
    <t>CUS-206252</t>
  </si>
  <si>
    <t>LN-106253</t>
  </si>
  <si>
    <t>CUS-206253</t>
  </si>
  <si>
    <t>LN-106254</t>
  </si>
  <si>
    <t>CUS-206254</t>
  </si>
  <si>
    <t>LN-106255</t>
  </si>
  <si>
    <t>CUS-206255</t>
  </si>
  <si>
    <t>LN-106256</t>
  </si>
  <si>
    <t>CUS-206256</t>
  </si>
  <si>
    <t>LN-106257</t>
  </si>
  <si>
    <t>CUS-206257</t>
  </si>
  <si>
    <t>LN-106258</t>
  </si>
  <si>
    <t>CUS-206258</t>
  </si>
  <si>
    <t>LN-106259</t>
  </si>
  <si>
    <t>CUS-206259</t>
  </si>
  <si>
    <t>LN-106260</t>
  </si>
  <si>
    <t>CUS-206260</t>
  </si>
  <si>
    <t>LN-106261</t>
  </si>
  <si>
    <t>CUS-206261</t>
  </si>
  <si>
    <t>LN-106262</t>
  </si>
  <si>
    <t>CUS-206262</t>
  </si>
  <si>
    <t>LN-106263</t>
  </si>
  <si>
    <t>CUS-206263</t>
  </si>
  <si>
    <t>LN-106264</t>
  </si>
  <si>
    <t>CUS-206264</t>
  </si>
  <si>
    <t>LN-106265</t>
  </si>
  <si>
    <t>CUS-206265</t>
  </si>
  <si>
    <t>LN-106266</t>
  </si>
  <si>
    <t>CUS-206266</t>
  </si>
  <si>
    <t>LN-106267</t>
  </si>
  <si>
    <t>CUS-206267</t>
  </si>
  <si>
    <t>LN-106268</t>
  </si>
  <si>
    <t>CUS-206268</t>
  </si>
  <si>
    <t>LN-106269</t>
  </si>
  <si>
    <t>CUS-206269</t>
  </si>
  <si>
    <t>LN-106270</t>
  </si>
  <si>
    <t>CUS-206270</t>
  </si>
  <si>
    <t>LN-106271</t>
  </si>
  <si>
    <t>CUS-206271</t>
  </si>
  <si>
    <t>LN-106272</t>
  </si>
  <si>
    <t>CUS-206272</t>
  </si>
  <si>
    <t>LN-106273</t>
  </si>
  <si>
    <t>CUS-206273</t>
  </si>
  <si>
    <t>LN-106274</t>
  </si>
  <si>
    <t>CUS-206274</t>
  </si>
  <si>
    <t>LN-106275</t>
  </si>
  <si>
    <t>CUS-206275</t>
  </si>
  <si>
    <t>LN-106276</t>
  </si>
  <si>
    <t>CUS-206276</t>
  </si>
  <si>
    <t>LN-106277</t>
  </si>
  <si>
    <t>CUS-206277</t>
  </si>
  <si>
    <t>LN-106278</t>
  </si>
  <si>
    <t>CUS-206278</t>
  </si>
  <si>
    <t>LN-106279</t>
  </si>
  <si>
    <t>CUS-206279</t>
  </si>
  <si>
    <t>LN-106280</t>
  </si>
  <si>
    <t>CUS-206280</t>
  </si>
  <si>
    <t>LN-106281</t>
  </si>
  <si>
    <t>CUS-206281</t>
  </si>
  <si>
    <t>LN-106282</t>
  </si>
  <si>
    <t>CUS-206282</t>
  </si>
  <si>
    <t>LN-106283</t>
  </si>
  <si>
    <t>CUS-206283</t>
  </si>
  <si>
    <t>LN-106284</t>
  </si>
  <si>
    <t>CUS-206284</t>
  </si>
  <si>
    <t>LN-106285</t>
  </si>
  <si>
    <t>CUS-206285</t>
  </si>
  <si>
    <t>LN-106286</t>
  </si>
  <si>
    <t>CUS-206286</t>
  </si>
  <si>
    <t>LN-106287</t>
  </si>
  <si>
    <t>CUS-206287</t>
  </si>
  <si>
    <t>LN-106288</t>
  </si>
  <si>
    <t>CUS-206288</t>
  </si>
  <si>
    <t>LN-106289</t>
  </si>
  <si>
    <t>CUS-206289</t>
  </si>
  <si>
    <t>LN-106290</t>
  </si>
  <si>
    <t>CUS-206290</t>
  </si>
  <si>
    <t>LN-106291</t>
  </si>
  <si>
    <t>CUS-206291</t>
  </si>
  <si>
    <t>LN-106292</t>
  </si>
  <si>
    <t>CUS-206292</t>
  </si>
  <si>
    <t>LN-106293</t>
  </si>
  <si>
    <t>CUS-206293</t>
  </si>
  <si>
    <t>LN-106294</t>
  </si>
  <si>
    <t>CUS-206294</t>
  </si>
  <si>
    <t>LN-106295</t>
  </si>
  <si>
    <t>CUS-206295</t>
  </si>
  <si>
    <t>LN-106296</t>
  </si>
  <si>
    <t>CUS-206296</t>
  </si>
  <si>
    <t>LN-106297</t>
  </si>
  <si>
    <t>CUS-206297</t>
  </si>
  <si>
    <t>LN-106298</t>
  </si>
  <si>
    <t>CUS-206298</t>
  </si>
  <si>
    <t>LN-106299</t>
  </si>
  <si>
    <t>CUS-206299</t>
  </si>
  <si>
    <t>LN-106300</t>
  </si>
  <si>
    <t>CUS-206300</t>
  </si>
  <si>
    <t>LN-106301</t>
  </si>
  <si>
    <t>CUS-206301</t>
  </si>
  <si>
    <t>LN-106302</t>
  </si>
  <si>
    <t>CUS-206302</t>
  </si>
  <si>
    <t>LN-106303</t>
  </si>
  <si>
    <t>CUS-206303</t>
  </si>
  <si>
    <t>LN-106304</t>
  </si>
  <si>
    <t>CUS-206304</t>
  </si>
  <si>
    <t>LN-106305</t>
  </si>
  <si>
    <t>CUS-206305</t>
  </si>
  <si>
    <t>LN-106306</t>
  </si>
  <si>
    <t>CUS-206306</t>
  </si>
  <si>
    <t>LN-106307</t>
  </si>
  <si>
    <t>CUS-206307</t>
  </si>
  <si>
    <t>LN-106308</t>
  </si>
  <si>
    <t>CUS-206308</t>
  </si>
  <si>
    <t>LN-106309</t>
  </si>
  <si>
    <t>CUS-206309</t>
  </si>
  <si>
    <t>LN-106310</t>
  </si>
  <si>
    <t>CUS-206310</t>
  </si>
  <si>
    <t>LN-106311</t>
  </si>
  <si>
    <t>CUS-206311</t>
  </si>
  <si>
    <t>LN-106312</t>
  </si>
  <si>
    <t>CUS-206312</t>
  </si>
  <si>
    <t>LN-106313</t>
  </si>
  <si>
    <t>CUS-206313</t>
  </si>
  <si>
    <t>LN-106314</t>
  </si>
  <si>
    <t>CUS-206314</t>
  </si>
  <si>
    <t>LN-106315</t>
  </si>
  <si>
    <t>CUS-206315</t>
  </si>
  <si>
    <t>LN-106316</t>
  </si>
  <si>
    <t>CUS-206316</t>
  </si>
  <si>
    <t>LN-106317</t>
  </si>
  <si>
    <t>CUS-206317</t>
  </si>
  <si>
    <t>LN-106318</t>
  </si>
  <si>
    <t>CUS-206318</t>
  </si>
  <si>
    <t>LN-106319</t>
  </si>
  <si>
    <t>CUS-206319</t>
  </si>
  <si>
    <t>LN-106320</t>
  </si>
  <si>
    <t>CUS-206320</t>
  </si>
  <si>
    <t>LN-106321</t>
  </si>
  <si>
    <t>CUS-206321</t>
  </si>
  <si>
    <t>LN-106322</t>
  </si>
  <si>
    <t>CUS-206322</t>
  </si>
  <si>
    <t>LN-106323</t>
  </si>
  <si>
    <t>CUS-206323</t>
  </si>
  <si>
    <t>LN-106324</t>
  </si>
  <si>
    <t>CUS-206324</t>
  </si>
  <si>
    <t>LN-106325</t>
  </si>
  <si>
    <t>CUS-206325</t>
  </si>
  <si>
    <t>LN-106326</t>
  </si>
  <si>
    <t>CUS-206326</t>
  </si>
  <si>
    <t>LN-106327</t>
  </si>
  <si>
    <t>CUS-206327</t>
  </si>
  <si>
    <t>LN-106328</t>
  </si>
  <si>
    <t>CUS-206328</t>
  </si>
  <si>
    <t>LN-106329</t>
  </si>
  <si>
    <t>CUS-206329</t>
  </si>
  <si>
    <t>LN-106330</t>
  </si>
  <si>
    <t>CUS-206330</t>
  </si>
  <si>
    <t>LN-106331</t>
  </si>
  <si>
    <t>CUS-206331</t>
  </si>
  <si>
    <t>LN-106332</t>
  </si>
  <si>
    <t>CUS-206332</t>
  </si>
  <si>
    <t>LN-106333</t>
  </si>
  <si>
    <t>CUS-206333</t>
  </si>
  <si>
    <t>LN-106334</t>
  </si>
  <si>
    <t>CUS-206334</t>
  </si>
  <si>
    <t>LN-106335</t>
  </si>
  <si>
    <t>CUS-206335</t>
  </si>
  <si>
    <t>LN-106336</t>
  </si>
  <si>
    <t>CUS-206336</t>
  </si>
  <si>
    <t>LN-106337</t>
  </si>
  <si>
    <t>CUS-206337</t>
  </si>
  <si>
    <t>LN-106338</t>
  </si>
  <si>
    <t>CUS-206338</t>
  </si>
  <si>
    <t>LN-106339</t>
  </si>
  <si>
    <t>CUS-206339</t>
  </si>
  <si>
    <t>LN-106340</t>
  </si>
  <si>
    <t>CUS-206340</t>
  </si>
  <si>
    <t>LN-106341</t>
  </si>
  <si>
    <t>CUS-206341</t>
  </si>
  <si>
    <t>LN-106342</t>
  </si>
  <si>
    <t>CUS-206342</t>
  </si>
  <si>
    <t>LN-106343</t>
  </si>
  <si>
    <t>CUS-206343</t>
  </si>
  <si>
    <t>LN-106344</t>
  </si>
  <si>
    <t>CUS-206344</t>
  </si>
  <si>
    <t>LN-106345</t>
  </si>
  <si>
    <t>CUS-206345</t>
  </si>
  <si>
    <t>LN-106346</t>
  </si>
  <si>
    <t>CUS-206346</t>
  </si>
  <si>
    <t>LN-106347</t>
  </si>
  <si>
    <t>CUS-206347</t>
  </si>
  <si>
    <t>LN-106348</t>
  </si>
  <si>
    <t>CUS-206348</t>
  </si>
  <si>
    <t>LN-106349</t>
  </si>
  <si>
    <t>CUS-206349</t>
  </si>
  <si>
    <t>LN-106350</t>
  </si>
  <si>
    <t>CUS-206350</t>
  </si>
  <si>
    <t>LN-106351</t>
  </si>
  <si>
    <t>CUS-206351</t>
  </si>
  <si>
    <t>LN-106352</t>
  </si>
  <si>
    <t>CUS-206352</t>
  </si>
  <si>
    <t>LN-106353</t>
  </si>
  <si>
    <t>CUS-206353</t>
  </si>
  <si>
    <t>LN-106354</t>
  </si>
  <si>
    <t>CUS-206354</t>
  </si>
  <si>
    <t>LN-106355</t>
  </si>
  <si>
    <t>CUS-206355</t>
  </si>
  <si>
    <t>LN-106356</t>
  </si>
  <si>
    <t>CUS-206356</t>
  </si>
  <si>
    <t>LN-106357</t>
  </si>
  <si>
    <t>CUS-206357</t>
  </si>
  <si>
    <t>LN-106358</t>
  </si>
  <si>
    <t>CUS-206358</t>
  </si>
  <si>
    <t>LN-106359</t>
  </si>
  <si>
    <t>CUS-206359</t>
  </si>
  <si>
    <t>LN-106360</t>
  </si>
  <si>
    <t>CUS-206360</t>
  </si>
  <si>
    <t>LN-106361</t>
  </si>
  <si>
    <t>CUS-206361</t>
  </si>
  <si>
    <t>LN-106362</t>
  </si>
  <si>
    <t>CUS-206362</t>
  </si>
  <si>
    <t>LN-106363</t>
  </si>
  <si>
    <t>CUS-206363</t>
  </si>
  <si>
    <t>LN-106364</t>
  </si>
  <si>
    <t>CUS-206364</t>
  </si>
  <si>
    <t>LN-106365</t>
  </si>
  <si>
    <t>CUS-206365</t>
  </si>
  <si>
    <t>LN-106366</t>
  </si>
  <si>
    <t>CUS-206366</t>
  </si>
  <si>
    <t>LN-106367</t>
  </si>
  <si>
    <t>CUS-206367</t>
  </si>
  <si>
    <t>LN-106368</t>
  </si>
  <si>
    <t>CUS-206368</t>
  </si>
  <si>
    <t>LN-106369</t>
  </si>
  <si>
    <t>CUS-206369</t>
  </si>
  <si>
    <t>LN-106370</t>
  </si>
  <si>
    <t>CUS-206370</t>
  </si>
  <si>
    <t>LN-106371</t>
  </si>
  <si>
    <t>CUS-206371</t>
  </si>
  <si>
    <t>LN-106372</t>
  </si>
  <si>
    <t>CUS-206372</t>
  </si>
  <si>
    <t>LN-106373</t>
  </si>
  <si>
    <t>CUS-206373</t>
  </si>
  <si>
    <t>LN-106374</t>
  </si>
  <si>
    <t>CUS-206374</t>
  </si>
  <si>
    <t>LN-106375</t>
  </si>
  <si>
    <t>CUS-206375</t>
  </si>
  <si>
    <t>LN-106376</t>
  </si>
  <si>
    <t>CUS-206376</t>
  </si>
  <si>
    <t>LN-106377</t>
  </si>
  <si>
    <t>CUS-206377</t>
  </si>
  <si>
    <t>LN-106378</t>
  </si>
  <si>
    <t>CUS-206378</t>
  </si>
  <si>
    <t>LN-106379</t>
  </si>
  <si>
    <t>CUS-206379</t>
  </si>
  <si>
    <t>LN-106380</t>
  </si>
  <si>
    <t>CUS-206380</t>
  </si>
  <si>
    <t>LN-106381</t>
  </si>
  <si>
    <t>CUS-206381</t>
  </si>
  <si>
    <t>LN-106382</t>
  </si>
  <si>
    <t>CUS-206382</t>
  </si>
  <si>
    <t>LN-106383</t>
  </si>
  <si>
    <t>CUS-206383</t>
  </si>
  <si>
    <t>LN-106384</t>
  </si>
  <si>
    <t>CUS-206384</t>
  </si>
  <si>
    <t>LN-106385</t>
  </si>
  <si>
    <t>CUS-206385</t>
  </si>
  <si>
    <t>LN-106386</t>
  </si>
  <si>
    <t>CUS-206386</t>
  </si>
  <si>
    <t>LN-106387</t>
  </si>
  <si>
    <t>CUS-206387</t>
  </si>
  <si>
    <t>LN-106388</t>
  </si>
  <si>
    <t>CUS-206388</t>
  </si>
  <si>
    <t>LN-106389</t>
  </si>
  <si>
    <t>CUS-206389</t>
  </si>
  <si>
    <t>LN-106390</t>
  </si>
  <si>
    <t>CUS-206390</t>
  </si>
  <si>
    <t>LN-106391</t>
  </si>
  <si>
    <t>CUS-206391</t>
  </si>
  <si>
    <t>LN-106392</t>
  </si>
  <si>
    <t>CUS-206392</t>
  </si>
  <si>
    <t>LN-106393</t>
  </si>
  <si>
    <t>CUS-206393</t>
  </si>
  <si>
    <t>LN-106394</t>
  </si>
  <si>
    <t>CUS-206394</t>
  </si>
  <si>
    <t>LN-106395</t>
  </si>
  <si>
    <t>CUS-206395</t>
  </si>
  <si>
    <t>LN-106396</t>
  </si>
  <si>
    <t>CUS-206396</t>
  </si>
  <si>
    <t>LN-106397</t>
  </si>
  <si>
    <t>CUS-206397</t>
  </si>
  <si>
    <t>LN-106398</t>
  </si>
  <si>
    <t>CUS-206398</t>
  </si>
  <si>
    <t>LN-106399</t>
  </si>
  <si>
    <t>CUS-206399</t>
  </si>
  <si>
    <t>LN-106400</t>
  </si>
  <si>
    <t>CUS-206400</t>
  </si>
  <si>
    <t>LN-106401</t>
  </si>
  <si>
    <t>CUS-206401</t>
  </si>
  <si>
    <t>LN-106402</t>
  </si>
  <si>
    <t>CUS-206402</t>
  </si>
  <si>
    <t>LN-106403</t>
  </si>
  <si>
    <t>CUS-206403</t>
  </si>
  <si>
    <t>LN-106404</t>
  </si>
  <si>
    <t>CUS-206404</t>
  </si>
  <si>
    <t>LN-106405</t>
  </si>
  <si>
    <t>CUS-206405</t>
  </si>
  <si>
    <t>LN-106406</t>
  </si>
  <si>
    <t>CUS-206406</t>
  </si>
  <si>
    <t>LN-106407</t>
  </si>
  <si>
    <t>CUS-206407</t>
  </si>
  <si>
    <t>LN-106408</t>
  </si>
  <si>
    <t>CUS-206408</t>
  </si>
  <si>
    <t>LN-106409</t>
  </si>
  <si>
    <t>CUS-206409</t>
  </si>
  <si>
    <t>LN-106410</t>
  </si>
  <si>
    <t>CUS-206410</t>
  </si>
  <si>
    <t>LN-106411</t>
  </si>
  <si>
    <t>CUS-206411</t>
  </si>
  <si>
    <t>LN-106412</t>
  </si>
  <si>
    <t>CUS-206412</t>
  </si>
  <si>
    <t>LN-106413</t>
  </si>
  <si>
    <t>CUS-206413</t>
  </si>
  <si>
    <t>LN-106414</t>
  </si>
  <si>
    <t>CUS-206414</t>
  </si>
  <si>
    <t>LN-106415</t>
  </si>
  <si>
    <t>CUS-206415</t>
  </si>
  <si>
    <t>LN-106416</t>
  </si>
  <si>
    <t>CUS-206416</t>
  </si>
  <si>
    <t>LN-106417</t>
  </si>
  <si>
    <t>CUS-206417</t>
  </si>
  <si>
    <t>LN-106418</t>
  </si>
  <si>
    <t>CUS-206418</t>
  </si>
  <si>
    <t>LN-106419</t>
  </si>
  <si>
    <t>CUS-206419</t>
  </si>
  <si>
    <t>LN-106420</t>
  </si>
  <si>
    <t>CUS-206420</t>
  </si>
  <si>
    <t>LN-106421</t>
  </si>
  <si>
    <t>CUS-206421</t>
  </si>
  <si>
    <t>LN-106422</t>
  </si>
  <si>
    <t>CUS-206422</t>
  </si>
  <si>
    <t>LN-106423</t>
  </si>
  <si>
    <t>CUS-206423</t>
  </si>
  <si>
    <t>LN-106424</t>
  </si>
  <si>
    <t>CUS-206424</t>
  </si>
  <si>
    <t>LN-106425</t>
  </si>
  <si>
    <t>CUS-206425</t>
  </si>
  <si>
    <t>LN-106426</t>
  </si>
  <si>
    <t>CUS-206426</t>
  </si>
  <si>
    <t>LN-106427</t>
  </si>
  <si>
    <t>CUS-206427</t>
  </si>
  <si>
    <t>LN-106428</t>
  </si>
  <si>
    <t>CUS-206428</t>
  </si>
  <si>
    <t>LN-106429</t>
  </si>
  <si>
    <t>CUS-206429</t>
  </si>
  <si>
    <t>LN-106430</t>
  </si>
  <si>
    <t>CUS-206430</t>
  </si>
  <si>
    <t>LN-106431</t>
  </si>
  <si>
    <t>CUS-206431</t>
  </si>
  <si>
    <t>LN-106432</t>
  </si>
  <si>
    <t>CUS-206432</t>
  </si>
  <si>
    <t>LN-106433</t>
  </si>
  <si>
    <t>CUS-206433</t>
  </si>
  <si>
    <t>LN-106434</t>
  </si>
  <si>
    <t>CUS-206434</t>
  </si>
  <si>
    <t>LN-106435</t>
  </si>
  <si>
    <t>CUS-206435</t>
  </si>
  <si>
    <t>LN-106436</t>
  </si>
  <si>
    <t>CUS-206436</t>
  </si>
  <si>
    <t>LN-106437</t>
  </si>
  <si>
    <t>CUS-206437</t>
  </si>
  <si>
    <t>LN-106438</t>
  </si>
  <si>
    <t>CUS-206438</t>
  </si>
  <si>
    <t>LN-106439</t>
  </si>
  <si>
    <t>CUS-206439</t>
  </si>
  <si>
    <t>LN-106440</t>
  </si>
  <si>
    <t>CUS-206440</t>
  </si>
  <si>
    <t>LN-106441</t>
  </si>
  <si>
    <t>CUS-206441</t>
  </si>
  <si>
    <t>LN-106442</t>
  </si>
  <si>
    <t>CUS-206442</t>
  </si>
  <si>
    <t>LN-106443</t>
  </si>
  <si>
    <t>CUS-206443</t>
  </si>
  <si>
    <t>LN-106444</t>
  </si>
  <si>
    <t>CUS-206444</t>
  </si>
  <si>
    <t>LN-106445</t>
  </si>
  <si>
    <t>CUS-206445</t>
  </si>
  <si>
    <t>LN-106446</t>
  </si>
  <si>
    <t>CUS-206446</t>
  </si>
  <si>
    <t>LN-106447</t>
  </si>
  <si>
    <t>CUS-206447</t>
  </si>
  <si>
    <t>LN-106448</t>
  </si>
  <si>
    <t>CUS-206448</t>
  </si>
  <si>
    <t>LN-106449</t>
  </si>
  <si>
    <t>CUS-206449</t>
  </si>
  <si>
    <t>LN-106450</t>
  </si>
  <si>
    <t>CUS-206450</t>
  </si>
  <si>
    <t>LN-106451</t>
  </si>
  <si>
    <t>CUS-206451</t>
  </si>
  <si>
    <t>LN-106452</t>
  </si>
  <si>
    <t>CUS-206452</t>
  </si>
  <si>
    <t>LN-106453</t>
  </si>
  <si>
    <t>CUS-206453</t>
  </si>
  <si>
    <t>LN-106454</t>
  </si>
  <si>
    <t>CUS-206454</t>
  </si>
  <si>
    <t>LN-106455</t>
  </si>
  <si>
    <t>CUS-206455</t>
  </si>
  <si>
    <t>LN-106456</t>
  </si>
  <si>
    <t>CUS-206456</t>
  </si>
  <si>
    <t>LN-106457</t>
  </si>
  <si>
    <t>CUS-206457</t>
  </si>
  <si>
    <t>LN-106458</t>
  </si>
  <si>
    <t>CUS-206458</t>
  </si>
  <si>
    <t>LN-106459</t>
  </si>
  <si>
    <t>CUS-206459</t>
  </si>
  <si>
    <t>LN-106460</t>
  </si>
  <si>
    <t>CUS-206460</t>
  </si>
  <si>
    <t>LN-106461</t>
  </si>
  <si>
    <t>CUS-206461</t>
  </si>
  <si>
    <t>LN-106462</t>
  </si>
  <si>
    <t>CUS-206462</t>
  </si>
  <si>
    <t>LN-106463</t>
  </si>
  <si>
    <t>CUS-206463</t>
  </si>
  <si>
    <t>LN-106464</t>
  </si>
  <si>
    <t>CUS-206464</t>
  </si>
  <si>
    <t>LN-106465</t>
  </si>
  <si>
    <t>CUS-206465</t>
  </si>
  <si>
    <t>LN-106466</t>
  </si>
  <si>
    <t>CUS-206466</t>
  </si>
  <si>
    <t>LN-106467</t>
  </si>
  <si>
    <t>CUS-206467</t>
  </si>
  <si>
    <t>LN-106468</t>
  </si>
  <si>
    <t>CUS-206468</t>
  </si>
  <si>
    <t>LN-106469</t>
  </si>
  <si>
    <t>CUS-206469</t>
  </si>
  <si>
    <t>LN-106470</t>
  </si>
  <si>
    <t>CUS-206470</t>
  </si>
  <si>
    <t>LN-106471</t>
  </si>
  <si>
    <t>CUS-206471</t>
  </si>
  <si>
    <t>LN-106472</t>
  </si>
  <si>
    <t>CUS-206472</t>
  </si>
  <si>
    <t>LN-106473</t>
  </si>
  <si>
    <t>CUS-206473</t>
  </si>
  <si>
    <t>LN-106474</t>
  </si>
  <si>
    <t>CUS-206474</t>
  </si>
  <si>
    <t>LN-106475</t>
  </si>
  <si>
    <t>CUS-206475</t>
  </si>
  <si>
    <t>LN-106476</t>
  </si>
  <si>
    <t>CUS-206476</t>
  </si>
  <si>
    <t>LN-106477</t>
  </si>
  <si>
    <t>CUS-206477</t>
  </si>
  <si>
    <t>LN-106478</t>
  </si>
  <si>
    <t>CUS-206478</t>
  </si>
  <si>
    <t>LN-106479</t>
  </si>
  <si>
    <t>CUS-206479</t>
  </si>
  <si>
    <t>LN-106480</t>
  </si>
  <si>
    <t>CUS-206480</t>
  </si>
  <si>
    <t>LN-106481</t>
  </si>
  <si>
    <t>CUS-206481</t>
  </si>
  <si>
    <t>LN-106482</t>
  </si>
  <si>
    <t>CUS-206482</t>
  </si>
  <si>
    <t>LN-106483</t>
  </si>
  <si>
    <t>CUS-206483</t>
  </si>
  <si>
    <t>LN-106484</t>
  </si>
  <si>
    <t>CUS-206484</t>
  </si>
  <si>
    <t>LN-106485</t>
  </si>
  <si>
    <t>CUS-206485</t>
  </si>
  <si>
    <t>LN-106486</t>
  </si>
  <si>
    <t>CUS-206486</t>
  </si>
  <si>
    <t>LN-106487</t>
  </si>
  <si>
    <t>CUS-206487</t>
  </si>
  <si>
    <t>LN-106488</t>
  </si>
  <si>
    <t>CUS-206488</t>
  </si>
  <si>
    <t>LN-106489</t>
  </si>
  <si>
    <t>CUS-206489</t>
  </si>
  <si>
    <t>LN-106490</t>
  </si>
  <si>
    <t>CUS-206490</t>
  </si>
  <si>
    <t>LN-106491</t>
  </si>
  <si>
    <t>CUS-206491</t>
  </si>
  <si>
    <t>LN-106492</t>
  </si>
  <si>
    <t>CUS-206492</t>
  </si>
  <si>
    <t>LN-106493</t>
  </si>
  <si>
    <t>CUS-206493</t>
  </si>
  <si>
    <t>LN-106494</t>
  </si>
  <si>
    <t>CUS-206494</t>
  </si>
  <si>
    <t>LN-106495</t>
  </si>
  <si>
    <t>CUS-206495</t>
  </si>
  <si>
    <t>LN-106496</t>
  </si>
  <si>
    <t>CUS-206496</t>
  </si>
  <si>
    <t>LN-106497</t>
  </si>
  <si>
    <t>CUS-206497</t>
  </si>
  <si>
    <t>LN-106498</t>
  </si>
  <si>
    <t>CUS-206498</t>
  </si>
  <si>
    <t>LN-106499</t>
  </si>
  <si>
    <t>CUS-206499</t>
  </si>
  <si>
    <t>LN-106500</t>
  </si>
  <si>
    <t>CUS-206500</t>
  </si>
  <si>
    <t>LN-106501</t>
  </si>
  <si>
    <t>CUS-206501</t>
  </si>
  <si>
    <t>LN-106502</t>
  </si>
  <si>
    <t>CUS-206502</t>
  </si>
  <si>
    <t>LN-106503</t>
  </si>
  <si>
    <t>CUS-206503</t>
  </si>
  <si>
    <t>LN-106504</t>
  </si>
  <si>
    <t>CUS-206504</t>
  </si>
  <si>
    <t>LN-106505</t>
  </si>
  <si>
    <t>CUS-206505</t>
  </si>
  <si>
    <t>LN-106506</t>
  </si>
  <si>
    <t>CUS-206506</t>
  </si>
  <si>
    <t>LN-106507</t>
  </si>
  <si>
    <t>CUS-206507</t>
  </si>
  <si>
    <t>LN-106508</t>
  </si>
  <si>
    <t>CUS-206508</t>
  </si>
  <si>
    <t>LN-106509</t>
  </si>
  <si>
    <t>CUS-206509</t>
  </si>
  <si>
    <t>LN-106510</t>
  </si>
  <si>
    <t>CUS-206510</t>
  </si>
  <si>
    <t>LN-106511</t>
  </si>
  <si>
    <t>CUS-206511</t>
  </si>
  <si>
    <t>LN-106512</t>
  </si>
  <si>
    <t>CUS-206512</t>
  </si>
  <si>
    <t>LN-106513</t>
  </si>
  <si>
    <t>CUS-206513</t>
  </si>
  <si>
    <t>LN-106514</t>
  </si>
  <si>
    <t>CUS-206514</t>
  </si>
  <si>
    <t>LN-106515</t>
  </si>
  <si>
    <t>CUS-206515</t>
  </si>
  <si>
    <t>LN-106516</t>
  </si>
  <si>
    <t>CUS-206516</t>
  </si>
  <si>
    <t>LN-106517</t>
  </si>
  <si>
    <t>CUS-206517</t>
  </si>
  <si>
    <t>LN-106518</t>
  </si>
  <si>
    <t>CUS-206518</t>
  </si>
  <si>
    <t>LN-106519</t>
  </si>
  <si>
    <t>CUS-206519</t>
  </si>
  <si>
    <t>LN-106520</t>
  </si>
  <si>
    <t>CUS-206520</t>
  </si>
  <si>
    <t>LN-106521</t>
  </si>
  <si>
    <t>CUS-206521</t>
  </si>
  <si>
    <t>LN-106522</t>
  </si>
  <si>
    <t>CUS-206522</t>
  </si>
  <si>
    <t>LN-106523</t>
  </si>
  <si>
    <t>CUS-206523</t>
  </si>
  <si>
    <t>LN-106524</t>
  </si>
  <si>
    <t>CUS-206524</t>
  </si>
  <si>
    <t>LN-106525</t>
  </si>
  <si>
    <t>CUS-206525</t>
  </si>
  <si>
    <t>LN-106526</t>
  </si>
  <si>
    <t>CUS-206526</t>
  </si>
  <si>
    <t>LN-106527</t>
  </si>
  <si>
    <t>CUS-206527</t>
  </si>
  <si>
    <t>LN-106528</t>
  </si>
  <si>
    <t>CUS-206528</t>
  </si>
  <si>
    <t>LN-106529</t>
  </si>
  <si>
    <t>CUS-206529</t>
  </si>
  <si>
    <t>LN-106530</t>
  </si>
  <si>
    <t>CUS-206530</t>
  </si>
  <si>
    <t>LN-106531</t>
  </si>
  <si>
    <t>CUS-206531</t>
  </si>
  <si>
    <t>LN-106532</t>
  </si>
  <si>
    <t>CUS-206532</t>
  </si>
  <si>
    <t>LN-106533</t>
  </si>
  <si>
    <t>CUS-206533</t>
  </si>
  <si>
    <t>LN-106534</t>
  </si>
  <si>
    <t>CUS-206534</t>
  </si>
  <si>
    <t>LN-106535</t>
  </si>
  <si>
    <t>CUS-206535</t>
  </si>
  <si>
    <t>LN-106536</t>
  </si>
  <si>
    <t>CUS-206536</t>
  </si>
  <si>
    <t>LN-106537</t>
  </si>
  <si>
    <t>CUS-206537</t>
  </si>
  <si>
    <t>LN-106538</t>
  </si>
  <si>
    <t>CUS-206538</t>
  </si>
  <si>
    <t>LN-106539</t>
  </si>
  <si>
    <t>CUS-206539</t>
  </si>
  <si>
    <t>LN-106540</t>
  </si>
  <si>
    <t>CUS-206540</t>
  </si>
  <si>
    <t>LN-106541</t>
  </si>
  <si>
    <t>CUS-206541</t>
  </si>
  <si>
    <t>LN-106542</t>
  </si>
  <si>
    <t>CUS-206542</t>
  </si>
  <si>
    <t>LN-106543</t>
  </si>
  <si>
    <t>CUS-206543</t>
  </si>
  <si>
    <t>LN-106544</t>
  </si>
  <si>
    <t>CUS-206544</t>
  </si>
  <si>
    <t>LN-106545</t>
  </si>
  <si>
    <t>CUS-206545</t>
  </si>
  <si>
    <t>LN-106546</t>
  </si>
  <si>
    <t>CUS-206546</t>
  </si>
  <si>
    <t>LN-106547</t>
  </si>
  <si>
    <t>CUS-206547</t>
  </si>
  <si>
    <t>LN-106548</t>
  </si>
  <si>
    <t>CUS-206548</t>
  </si>
  <si>
    <t>LN-106549</t>
  </si>
  <si>
    <t>CUS-206549</t>
  </si>
  <si>
    <t>LN-106550</t>
  </si>
  <si>
    <t>CUS-206550</t>
  </si>
  <si>
    <t>LN-106551</t>
  </si>
  <si>
    <t>CUS-206551</t>
  </si>
  <si>
    <t>LN-106552</t>
  </si>
  <si>
    <t>CUS-206552</t>
  </si>
  <si>
    <t>LN-106553</t>
  </si>
  <si>
    <t>CUS-206553</t>
  </si>
  <si>
    <t>LN-106554</t>
  </si>
  <si>
    <t>CUS-206554</t>
  </si>
  <si>
    <t>LN-106555</t>
  </si>
  <si>
    <t>CUS-206555</t>
  </si>
  <si>
    <t>LN-106556</t>
  </si>
  <si>
    <t>CUS-206556</t>
  </si>
  <si>
    <t>LN-106557</t>
  </si>
  <si>
    <t>CUS-206557</t>
  </si>
  <si>
    <t>LN-106558</t>
  </si>
  <si>
    <t>CUS-206558</t>
  </si>
  <si>
    <t>LN-106559</t>
  </si>
  <si>
    <t>CUS-206559</t>
  </si>
  <si>
    <t>LN-106560</t>
  </si>
  <si>
    <t>CUS-206560</t>
  </si>
  <si>
    <t>LN-106561</t>
  </si>
  <si>
    <t>CUS-206561</t>
  </si>
  <si>
    <t>LN-106562</t>
  </si>
  <si>
    <t>CUS-206562</t>
  </si>
  <si>
    <t>LN-106563</t>
  </si>
  <si>
    <t>CUS-206563</t>
  </si>
  <si>
    <t>LN-106564</t>
  </si>
  <si>
    <t>CUS-206564</t>
  </si>
  <si>
    <t>LN-106565</t>
  </si>
  <si>
    <t>CUS-206565</t>
  </si>
  <si>
    <t>LN-106566</t>
  </si>
  <si>
    <t>CUS-206566</t>
  </si>
  <si>
    <t>LN-106567</t>
  </si>
  <si>
    <t>CUS-206567</t>
  </si>
  <si>
    <t>LN-106568</t>
  </si>
  <si>
    <t>CUS-206568</t>
  </si>
  <si>
    <t>LN-106569</t>
  </si>
  <si>
    <t>CUS-206569</t>
  </si>
  <si>
    <t>LN-106570</t>
  </si>
  <si>
    <t>CUS-206570</t>
  </si>
  <si>
    <t>LN-106571</t>
  </si>
  <si>
    <t>CUS-206571</t>
  </si>
  <si>
    <t>LN-106572</t>
  </si>
  <si>
    <t>CUS-206572</t>
  </si>
  <si>
    <t>LN-106573</t>
  </si>
  <si>
    <t>CUS-206573</t>
  </si>
  <si>
    <t>LN-106574</t>
  </si>
  <si>
    <t>CUS-206574</t>
  </si>
  <si>
    <t>LN-106575</t>
  </si>
  <si>
    <t>CUS-206575</t>
  </si>
  <si>
    <t>LN-106576</t>
  </si>
  <si>
    <t>CUS-206576</t>
  </si>
  <si>
    <t>LN-106577</t>
  </si>
  <si>
    <t>CUS-206577</t>
  </si>
  <si>
    <t>LN-106578</t>
  </si>
  <si>
    <t>CUS-206578</t>
  </si>
  <si>
    <t>LN-106579</t>
  </si>
  <si>
    <t>CUS-206579</t>
  </si>
  <si>
    <t>LN-106580</t>
  </si>
  <si>
    <t>CUS-206580</t>
  </si>
  <si>
    <t>LN-106581</t>
  </si>
  <si>
    <t>CUS-206581</t>
  </si>
  <si>
    <t>LN-106582</t>
  </si>
  <si>
    <t>CUS-206582</t>
  </si>
  <si>
    <t>LN-106583</t>
  </si>
  <si>
    <t>CUS-206583</t>
  </si>
  <si>
    <t>LN-106584</t>
  </si>
  <si>
    <t>CUS-206584</t>
  </si>
  <si>
    <t>LN-106585</t>
  </si>
  <si>
    <t>CUS-206585</t>
  </si>
  <si>
    <t>LN-106586</t>
  </si>
  <si>
    <t>CUS-206586</t>
  </si>
  <si>
    <t>LN-106587</t>
  </si>
  <si>
    <t>CUS-206587</t>
  </si>
  <si>
    <t>LN-106588</t>
  </si>
  <si>
    <t>CUS-206588</t>
  </si>
  <si>
    <t>LN-106589</t>
  </si>
  <si>
    <t>CUS-206589</t>
  </si>
  <si>
    <t>LN-106590</t>
  </si>
  <si>
    <t>CUS-206590</t>
  </si>
  <si>
    <t>LN-106591</t>
  </si>
  <si>
    <t>CUS-206591</t>
  </si>
  <si>
    <t>LN-106592</t>
  </si>
  <si>
    <t>CUS-206592</t>
  </si>
  <si>
    <t>LN-106593</t>
  </si>
  <si>
    <t>CUS-206593</t>
  </si>
  <si>
    <t>LN-106594</t>
  </si>
  <si>
    <t>CUS-206594</t>
  </si>
  <si>
    <t>LN-106595</t>
  </si>
  <si>
    <t>CUS-206595</t>
  </si>
  <si>
    <t>LN-106596</t>
  </si>
  <si>
    <t>CUS-206596</t>
  </si>
  <si>
    <t>LN-106597</t>
  </si>
  <si>
    <t>CUS-206597</t>
  </si>
  <si>
    <t>LN-106598</t>
  </si>
  <si>
    <t>CUS-206598</t>
  </si>
  <si>
    <t>LN-106599</t>
  </si>
  <si>
    <t>CUS-206599</t>
  </si>
  <si>
    <t>LN-106600</t>
  </si>
  <si>
    <t>CUS-206600</t>
  </si>
  <si>
    <t>LN-106601</t>
  </si>
  <si>
    <t>CUS-206601</t>
  </si>
  <si>
    <t>LN-106602</t>
  </si>
  <si>
    <t>CUS-206602</t>
  </si>
  <si>
    <t>LN-106603</t>
  </si>
  <si>
    <t>CUS-206603</t>
  </si>
  <si>
    <t>LN-106604</t>
  </si>
  <si>
    <t>CUS-206604</t>
  </si>
  <si>
    <t>LN-106605</t>
  </si>
  <si>
    <t>CUS-206605</t>
  </si>
  <si>
    <t>LN-106606</t>
  </si>
  <si>
    <t>CUS-206606</t>
  </si>
  <si>
    <t>LN-106607</t>
  </si>
  <si>
    <t>CUS-206607</t>
  </si>
  <si>
    <t>LN-106608</t>
  </si>
  <si>
    <t>CUS-206608</t>
  </si>
  <si>
    <t>LN-106609</t>
  </si>
  <si>
    <t>CUS-206609</t>
  </si>
  <si>
    <t>LN-106610</t>
  </si>
  <si>
    <t>CUS-206610</t>
  </si>
  <si>
    <t>LN-106611</t>
  </si>
  <si>
    <t>CUS-206611</t>
  </si>
  <si>
    <t>LN-106612</t>
  </si>
  <si>
    <t>CUS-206612</t>
  </si>
  <si>
    <t>LN-106613</t>
  </si>
  <si>
    <t>CUS-206613</t>
  </si>
  <si>
    <t>LN-106614</t>
  </si>
  <si>
    <t>CUS-206614</t>
  </si>
  <si>
    <t>LN-106615</t>
  </si>
  <si>
    <t>CUS-206615</t>
  </si>
  <si>
    <t>LN-106616</t>
  </si>
  <si>
    <t>CUS-206616</t>
  </si>
  <si>
    <t>LN-106617</t>
  </si>
  <si>
    <t>CUS-206617</t>
  </si>
  <si>
    <t>LN-106618</t>
  </si>
  <si>
    <t>CUS-206618</t>
  </si>
  <si>
    <t>LN-106619</t>
  </si>
  <si>
    <t>CUS-206619</t>
  </si>
  <si>
    <t>LN-106620</t>
  </si>
  <si>
    <t>CUS-206620</t>
  </si>
  <si>
    <t>LN-106621</t>
  </si>
  <si>
    <t>CUS-206621</t>
  </si>
  <si>
    <t>LN-106622</t>
  </si>
  <si>
    <t>CUS-206622</t>
  </si>
  <si>
    <t>LN-106623</t>
  </si>
  <si>
    <t>CUS-206623</t>
  </si>
  <si>
    <t>LN-106624</t>
  </si>
  <si>
    <t>CUS-206624</t>
  </si>
  <si>
    <t>LN-106625</t>
  </si>
  <si>
    <t>CUS-206625</t>
  </si>
  <si>
    <t>LN-106626</t>
  </si>
  <si>
    <t>CUS-206626</t>
  </si>
  <si>
    <t>LN-106627</t>
  </si>
  <si>
    <t>CUS-206627</t>
  </si>
  <si>
    <t>LN-106628</t>
  </si>
  <si>
    <t>CUS-206628</t>
  </si>
  <si>
    <t>LN-106629</t>
  </si>
  <si>
    <t>CUS-206629</t>
  </si>
  <si>
    <t>LN-106630</t>
  </si>
  <si>
    <t>CUS-206630</t>
  </si>
  <si>
    <t>LN-106631</t>
  </si>
  <si>
    <t>CUS-206631</t>
  </si>
  <si>
    <t>LN-106632</t>
  </si>
  <si>
    <t>CUS-206632</t>
  </si>
  <si>
    <t>LN-106633</t>
  </si>
  <si>
    <t>CUS-206633</t>
  </si>
  <si>
    <t>LN-106634</t>
  </si>
  <si>
    <t>CUS-206634</t>
  </si>
  <si>
    <t>LN-106635</t>
  </si>
  <si>
    <t>CUS-206635</t>
  </si>
  <si>
    <t>LN-106636</t>
  </si>
  <si>
    <t>CUS-206636</t>
  </si>
  <si>
    <t>LN-106637</t>
  </si>
  <si>
    <t>CUS-206637</t>
  </si>
  <si>
    <t>LN-106638</t>
  </si>
  <si>
    <t>CUS-206638</t>
  </si>
  <si>
    <t>LN-106639</t>
  </si>
  <si>
    <t>CUS-206639</t>
  </si>
  <si>
    <t>LN-106640</t>
  </si>
  <si>
    <t>CUS-206640</t>
  </si>
  <si>
    <t>LN-106641</t>
  </si>
  <si>
    <t>CUS-206641</t>
  </si>
  <si>
    <t>LN-106642</t>
  </si>
  <si>
    <t>CUS-206642</t>
  </si>
  <si>
    <t>LN-106643</t>
  </si>
  <si>
    <t>CUS-206643</t>
  </si>
  <si>
    <t>LN-106644</t>
  </si>
  <si>
    <t>CUS-206644</t>
  </si>
  <si>
    <t>LN-106645</t>
  </si>
  <si>
    <t>CUS-206645</t>
  </si>
  <si>
    <t>LN-106646</t>
  </si>
  <si>
    <t>CUS-206646</t>
  </si>
  <si>
    <t>LN-106647</t>
  </si>
  <si>
    <t>CUS-206647</t>
  </si>
  <si>
    <t>LN-106648</t>
  </si>
  <si>
    <t>CUS-206648</t>
  </si>
  <si>
    <t>LN-106649</t>
  </si>
  <si>
    <t>CUS-206649</t>
  </si>
  <si>
    <t>LN-106650</t>
  </si>
  <si>
    <t>CUS-206650</t>
  </si>
  <si>
    <t>LN-106651</t>
  </si>
  <si>
    <t>CUS-206651</t>
  </si>
  <si>
    <t>LN-106652</t>
  </si>
  <si>
    <t>CUS-206652</t>
  </si>
  <si>
    <t>LN-106653</t>
  </si>
  <si>
    <t>CUS-206653</t>
  </si>
  <si>
    <t>LN-106654</t>
  </si>
  <si>
    <t>CUS-206654</t>
  </si>
  <si>
    <t>LN-106655</t>
  </si>
  <si>
    <t>CUS-206655</t>
  </si>
  <si>
    <t>LN-106656</t>
  </si>
  <si>
    <t>CUS-206656</t>
  </si>
  <si>
    <t>LN-106657</t>
  </si>
  <si>
    <t>CUS-206657</t>
  </si>
  <si>
    <t>LN-106658</t>
  </si>
  <si>
    <t>CUS-206658</t>
  </si>
  <si>
    <t>LN-106659</t>
  </si>
  <si>
    <t>CUS-206659</t>
  </si>
  <si>
    <t>LN-106660</t>
  </si>
  <si>
    <t>CUS-206660</t>
  </si>
  <si>
    <t>LN-106661</t>
  </si>
  <si>
    <t>CUS-206661</t>
  </si>
  <si>
    <t>LN-106662</t>
  </si>
  <si>
    <t>CUS-206662</t>
  </si>
  <si>
    <t>LN-106663</t>
  </si>
  <si>
    <t>CUS-206663</t>
  </si>
  <si>
    <t>LN-106664</t>
  </si>
  <si>
    <t>CUS-206664</t>
  </si>
  <si>
    <t>LN-106665</t>
  </si>
  <si>
    <t>CUS-206665</t>
  </si>
  <si>
    <t>LN-106666</t>
  </si>
  <si>
    <t>CUS-206666</t>
  </si>
  <si>
    <t>LN-106667</t>
  </si>
  <si>
    <t>CUS-206667</t>
  </si>
  <si>
    <t>LN-106668</t>
  </si>
  <si>
    <t>CUS-206668</t>
  </si>
  <si>
    <t>LN-106669</t>
  </si>
  <si>
    <t>CUS-206669</t>
  </si>
  <si>
    <t>LN-106670</t>
  </si>
  <si>
    <t>CUS-206670</t>
  </si>
  <si>
    <t>LN-106671</t>
  </si>
  <si>
    <t>CUS-206671</t>
  </si>
  <si>
    <t>LN-106672</t>
  </si>
  <si>
    <t>CUS-206672</t>
  </si>
  <si>
    <t>LN-106673</t>
  </si>
  <si>
    <t>CUS-206673</t>
  </si>
  <si>
    <t>LN-106674</t>
  </si>
  <si>
    <t>CUS-206674</t>
  </si>
  <si>
    <t>LN-106675</t>
  </si>
  <si>
    <t>CUS-206675</t>
  </si>
  <si>
    <t>LN-106676</t>
  </si>
  <si>
    <t>CUS-206676</t>
  </si>
  <si>
    <t>LN-106677</t>
  </si>
  <si>
    <t>CUS-206677</t>
  </si>
  <si>
    <t>LN-106678</t>
  </si>
  <si>
    <t>CUS-206678</t>
  </si>
  <si>
    <t>LN-106679</t>
  </si>
  <si>
    <t>CUS-206679</t>
  </si>
  <si>
    <t>LN-106680</t>
  </si>
  <si>
    <t>CUS-206680</t>
  </si>
  <si>
    <t>LN-106681</t>
  </si>
  <si>
    <t>CUS-206681</t>
  </si>
  <si>
    <t>LN-106682</t>
  </si>
  <si>
    <t>CUS-206682</t>
  </si>
  <si>
    <t>LN-106683</t>
  </si>
  <si>
    <t>CUS-206683</t>
  </si>
  <si>
    <t>LN-106684</t>
  </si>
  <si>
    <t>CUS-206684</t>
  </si>
  <si>
    <t>LN-106685</t>
  </si>
  <si>
    <t>CUS-206685</t>
  </si>
  <si>
    <t>LN-106686</t>
  </si>
  <si>
    <t>CUS-206686</t>
  </si>
  <si>
    <t>LN-106687</t>
  </si>
  <si>
    <t>CUS-206687</t>
  </si>
  <si>
    <t>LN-106688</t>
  </si>
  <si>
    <t>CUS-206688</t>
  </si>
  <si>
    <t>LN-106689</t>
  </si>
  <si>
    <t>CUS-206689</t>
  </si>
  <si>
    <t>LN-106690</t>
  </si>
  <si>
    <t>CUS-206690</t>
  </si>
  <si>
    <t>LN-106691</t>
  </si>
  <si>
    <t>CUS-206691</t>
  </si>
  <si>
    <t>LN-106692</t>
  </si>
  <si>
    <t>CUS-206692</t>
  </si>
  <si>
    <t>LN-106693</t>
  </si>
  <si>
    <t>CUS-206693</t>
  </si>
  <si>
    <t>LN-106694</t>
  </si>
  <si>
    <t>CUS-206694</t>
  </si>
  <si>
    <t>LN-106695</t>
  </si>
  <si>
    <t>CUS-206695</t>
  </si>
  <si>
    <t>LN-106696</t>
  </si>
  <si>
    <t>CUS-206696</t>
  </si>
  <si>
    <t>LN-106697</t>
  </si>
  <si>
    <t>CUS-206697</t>
  </si>
  <si>
    <t>LN-106698</t>
  </si>
  <si>
    <t>CUS-206698</t>
  </si>
  <si>
    <t>LN-106699</t>
  </si>
  <si>
    <t>CUS-206699</t>
  </si>
  <si>
    <t>LN-106700</t>
  </si>
  <si>
    <t>CUS-206700</t>
  </si>
  <si>
    <t>LN-106701</t>
  </si>
  <si>
    <t>CUS-206701</t>
  </si>
  <si>
    <t>LN-106702</t>
  </si>
  <si>
    <t>CUS-206702</t>
  </si>
  <si>
    <t>LN-106703</t>
  </si>
  <si>
    <t>CUS-206703</t>
  </si>
  <si>
    <t>LN-106704</t>
  </si>
  <si>
    <t>CUS-206704</t>
  </si>
  <si>
    <t>LN-106705</t>
  </si>
  <si>
    <t>CUS-206705</t>
  </si>
  <si>
    <t>LN-106706</t>
  </si>
  <si>
    <t>CUS-206706</t>
  </si>
  <si>
    <t>LN-106707</t>
  </si>
  <si>
    <t>CUS-206707</t>
  </si>
  <si>
    <t>LN-106708</t>
  </si>
  <si>
    <t>CUS-206708</t>
  </si>
  <si>
    <t>LN-106709</t>
  </si>
  <si>
    <t>CUS-206709</t>
  </si>
  <si>
    <t>LN-106710</t>
  </si>
  <si>
    <t>CUS-206710</t>
  </si>
  <si>
    <t>LN-106711</t>
  </si>
  <si>
    <t>CUS-206711</t>
  </si>
  <si>
    <t>LN-106712</t>
  </si>
  <si>
    <t>CUS-206712</t>
  </si>
  <si>
    <t>LN-106713</t>
  </si>
  <si>
    <t>CUS-206713</t>
  </si>
  <si>
    <t>LN-106714</t>
  </si>
  <si>
    <t>CUS-206714</t>
  </si>
  <si>
    <t>LN-106715</t>
  </si>
  <si>
    <t>CUS-206715</t>
  </si>
  <si>
    <t>LN-106716</t>
  </si>
  <si>
    <t>CUS-206716</t>
  </si>
  <si>
    <t>LN-106717</t>
  </si>
  <si>
    <t>CUS-206717</t>
  </si>
  <si>
    <t>LN-106718</t>
  </si>
  <si>
    <t>CUS-206718</t>
  </si>
  <si>
    <t>LN-106719</t>
  </si>
  <si>
    <t>CUS-206719</t>
  </si>
  <si>
    <t>LN-106720</t>
  </si>
  <si>
    <t>CUS-206720</t>
  </si>
  <si>
    <t>LN-106721</t>
  </si>
  <si>
    <t>CUS-206721</t>
  </si>
  <si>
    <t>LN-106722</t>
  </si>
  <si>
    <t>CUS-206722</t>
  </si>
  <si>
    <t>LN-106723</t>
  </si>
  <si>
    <t>CUS-206723</t>
  </si>
  <si>
    <t>LN-106724</t>
  </si>
  <si>
    <t>CUS-206724</t>
  </si>
  <si>
    <t>LN-106725</t>
  </si>
  <si>
    <t>CUS-206725</t>
  </si>
  <si>
    <t>LN-106726</t>
  </si>
  <si>
    <t>CUS-206726</t>
  </si>
  <si>
    <t>LN-106727</t>
  </si>
  <si>
    <t>CUS-206727</t>
  </si>
  <si>
    <t>LN-106728</t>
  </si>
  <si>
    <t>CUS-206728</t>
  </si>
  <si>
    <t>LN-106729</t>
  </si>
  <si>
    <t>CUS-206729</t>
  </si>
  <si>
    <t>LN-106730</t>
  </si>
  <si>
    <t>CUS-206730</t>
  </si>
  <si>
    <t>LN-106731</t>
  </si>
  <si>
    <t>CUS-206731</t>
  </si>
  <si>
    <t>LN-106732</t>
  </si>
  <si>
    <t>CUS-206732</t>
  </si>
  <si>
    <t>LN-106733</t>
  </si>
  <si>
    <t>CUS-206733</t>
  </si>
  <si>
    <t>LN-106734</t>
  </si>
  <si>
    <t>CUS-206734</t>
  </si>
  <si>
    <t>LN-106735</t>
  </si>
  <si>
    <t>CUS-206735</t>
  </si>
  <si>
    <t>LN-106736</t>
  </si>
  <si>
    <t>CUS-206736</t>
  </si>
  <si>
    <t>LN-106737</t>
  </si>
  <si>
    <t>CUS-206737</t>
  </si>
  <si>
    <t>LN-106738</t>
  </si>
  <si>
    <t>CUS-206738</t>
  </si>
  <si>
    <t>LN-106739</t>
  </si>
  <si>
    <t>CUS-206739</t>
  </si>
  <si>
    <t>LN-106740</t>
  </si>
  <si>
    <t>CUS-206740</t>
  </si>
  <si>
    <t>LN-106741</t>
  </si>
  <si>
    <t>CUS-206741</t>
  </si>
  <si>
    <t>LN-106742</t>
  </si>
  <si>
    <t>CUS-206742</t>
  </si>
  <si>
    <t>LN-106743</t>
  </si>
  <si>
    <t>CUS-206743</t>
  </si>
  <si>
    <t>LN-106744</t>
  </si>
  <si>
    <t>CUS-206744</t>
  </si>
  <si>
    <t>LN-106745</t>
  </si>
  <si>
    <t>CUS-206745</t>
  </si>
  <si>
    <t>LN-106746</t>
  </si>
  <si>
    <t>CUS-206746</t>
  </si>
  <si>
    <t>LN-106747</t>
  </si>
  <si>
    <t>CUS-206747</t>
  </si>
  <si>
    <t>LN-106748</t>
  </si>
  <si>
    <t>CUS-206748</t>
  </si>
  <si>
    <t>LN-106749</t>
  </si>
  <si>
    <t>CUS-206749</t>
  </si>
  <si>
    <t>LN-106750</t>
  </si>
  <si>
    <t>CUS-206750</t>
  </si>
  <si>
    <t>LN-106751</t>
  </si>
  <si>
    <t>CUS-206751</t>
  </si>
  <si>
    <t>LN-106752</t>
  </si>
  <si>
    <t>CUS-206752</t>
  </si>
  <si>
    <t>LN-106753</t>
  </si>
  <si>
    <t>CUS-206753</t>
  </si>
  <si>
    <t>LN-106754</t>
  </si>
  <si>
    <t>CUS-206754</t>
  </si>
  <si>
    <t>LN-106755</t>
  </si>
  <si>
    <t>CUS-206755</t>
  </si>
  <si>
    <t>LN-106756</t>
  </si>
  <si>
    <t>CUS-206756</t>
  </si>
  <si>
    <t>LN-106757</t>
  </si>
  <si>
    <t>CUS-206757</t>
  </si>
  <si>
    <t>LN-106758</t>
  </si>
  <si>
    <t>CUS-206758</t>
  </si>
  <si>
    <t>LN-106759</t>
  </si>
  <si>
    <t>CUS-206759</t>
  </si>
  <si>
    <t>LN-106760</t>
  </si>
  <si>
    <t>CUS-206760</t>
  </si>
  <si>
    <t>LN-106761</t>
  </si>
  <si>
    <t>CUS-206761</t>
  </si>
  <si>
    <t>LN-106762</t>
  </si>
  <si>
    <t>CUS-206762</t>
  </si>
  <si>
    <t>LN-106763</t>
  </si>
  <si>
    <t>CUS-206763</t>
  </si>
  <si>
    <t>LN-106764</t>
  </si>
  <si>
    <t>CUS-206764</t>
  </si>
  <si>
    <t>LN-106765</t>
  </si>
  <si>
    <t>CUS-206765</t>
  </si>
  <si>
    <t>LN-106766</t>
  </si>
  <si>
    <t>CUS-206766</t>
  </si>
  <si>
    <t>LN-106767</t>
  </si>
  <si>
    <t>CUS-206767</t>
  </si>
  <si>
    <t>LN-106768</t>
  </si>
  <si>
    <t>CUS-206768</t>
  </si>
  <si>
    <t>LN-106769</t>
  </si>
  <si>
    <t>CUS-206769</t>
  </si>
  <si>
    <t>LN-106770</t>
  </si>
  <si>
    <t>CUS-206770</t>
  </si>
  <si>
    <t>LN-106771</t>
  </si>
  <si>
    <t>CUS-206771</t>
  </si>
  <si>
    <t>LN-106772</t>
  </si>
  <si>
    <t>CUS-206772</t>
  </si>
  <si>
    <t>LN-106773</t>
  </si>
  <si>
    <t>CUS-206773</t>
  </si>
  <si>
    <t>LN-106774</t>
  </si>
  <si>
    <t>CUS-206774</t>
  </si>
  <si>
    <t>LN-106775</t>
  </si>
  <si>
    <t>CUS-206775</t>
  </si>
  <si>
    <t>LN-106776</t>
  </si>
  <si>
    <t>CUS-206776</t>
  </si>
  <si>
    <t>LN-106777</t>
  </si>
  <si>
    <t>CUS-206777</t>
  </si>
  <si>
    <t>LN-106778</t>
  </si>
  <si>
    <t>CUS-206778</t>
  </si>
  <si>
    <t>LN-106779</t>
  </si>
  <si>
    <t>CUS-206779</t>
  </si>
  <si>
    <t>LN-106780</t>
  </si>
  <si>
    <t>CUS-206780</t>
  </si>
  <si>
    <t>LN-106781</t>
  </si>
  <si>
    <t>CUS-206781</t>
  </si>
  <si>
    <t>LN-106782</t>
  </si>
  <si>
    <t>CUS-206782</t>
  </si>
  <si>
    <t>LN-106783</t>
  </si>
  <si>
    <t>CUS-206783</t>
  </si>
  <si>
    <t>LN-106784</t>
  </si>
  <si>
    <t>CUS-206784</t>
  </si>
  <si>
    <t>LN-106785</t>
  </si>
  <si>
    <t>CUS-206785</t>
  </si>
  <si>
    <t>LN-106786</t>
  </si>
  <si>
    <t>CUS-206786</t>
  </si>
  <si>
    <t>LN-106787</t>
  </si>
  <si>
    <t>CUS-206787</t>
  </si>
  <si>
    <t>LN-106788</t>
  </si>
  <si>
    <t>CUS-206788</t>
  </si>
  <si>
    <t>LN-106789</t>
  </si>
  <si>
    <t>CUS-206789</t>
  </si>
  <si>
    <t>LN-106790</t>
  </si>
  <si>
    <t>CUS-206790</t>
  </si>
  <si>
    <t>LN-106791</t>
  </si>
  <si>
    <t>CUS-206791</t>
  </si>
  <si>
    <t>LN-106792</t>
  </si>
  <si>
    <t>CUS-206792</t>
  </si>
  <si>
    <t>LN-106793</t>
  </si>
  <si>
    <t>CUS-206793</t>
  </si>
  <si>
    <t>LN-106794</t>
  </si>
  <si>
    <t>CUS-206794</t>
  </si>
  <si>
    <t>LN-106795</t>
  </si>
  <si>
    <t>CUS-206795</t>
  </si>
  <si>
    <t>LN-106796</t>
  </si>
  <si>
    <t>CUS-206796</t>
  </si>
  <si>
    <t>LN-106797</t>
  </si>
  <si>
    <t>CUS-206797</t>
  </si>
  <si>
    <t>LN-106798</t>
  </si>
  <si>
    <t>CUS-206798</t>
  </si>
  <si>
    <t>LN-106799</t>
  </si>
  <si>
    <t>CUS-206799</t>
  </si>
  <si>
    <t>LN-106800</t>
  </si>
  <si>
    <t>CUS-206800</t>
  </si>
  <si>
    <t>LN-106801</t>
  </si>
  <si>
    <t>CUS-206801</t>
  </si>
  <si>
    <t>LN-106802</t>
  </si>
  <si>
    <t>CUS-206802</t>
  </si>
  <si>
    <t>LN-106803</t>
  </si>
  <si>
    <t>CUS-206803</t>
  </si>
  <si>
    <t>LN-106804</t>
  </si>
  <si>
    <t>CUS-206804</t>
  </si>
  <si>
    <t>LN-106805</t>
  </si>
  <si>
    <t>CUS-206805</t>
  </si>
  <si>
    <t>LN-106806</t>
  </si>
  <si>
    <t>CUS-206806</t>
  </si>
  <si>
    <t>LN-106807</t>
  </si>
  <si>
    <t>CUS-206807</t>
  </si>
  <si>
    <t>LN-106808</t>
  </si>
  <si>
    <t>CUS-206808</t>
  </si>
  <si>
    <t>LN-106809</t>
  </si>
  <si>
    <t>CUS-206809</t>
  </si>
  <si>
    <t>LN-106810</t>
  </si>
  <si>
    <t>CUS-206810</t>
  </si>
  <si>
    <t>LN-106811</t>
  </si>
  <si>
    <t>CUS-206811</t>
  </si>
  <si>
    <t>LN-106812</t>
  </si>
  <si>
    <t>CUS-206812</t>
  </si>
  <si>
    <t>LN-106813</t>
  </si>
  <si>
    <t>CUS-206813</t>
  </si>
  <si>
    <t>LN-106814</t>
  </si>
  <si>
    <t>CUS-206814</t>
  </si>
  <si>
    <t>LN-106815</t>
  </si>
  <si>
    <t>CUS-206815</t>
  </si>
  <si>
    <t>LN-106816</t>
  </si>
  <si>
    <t>CUS-206816</t>
  </si>
  <si>
    <t>LN-106817</t>
  </si>
  <si>
    <t>CUS-206817</t>
  </si>
  <si>
    <t>LN-106818</t>
  </si>
  <si>
    <t>CUS-206818</t>
  </si>
  <si>
    <t>LN-106819</t>
  </si>
  <si>
    <t>CUS-206819</t>
  </si>
  <si>
    <t>LN-106820</t>
  </si>
  <si>
    <t>CUS-206820</t>
  </si>
  <si>
    <t>LN-106821</t>
  </si>
  <si>
    <t>CUS-206821</t>
  </si>
  <si>
    <t>LN-106822</t>
  </si>
  <si>
    <t>CUS-206822</t>
  </si>
  <si>
    <t>LN-106823</t>
  </si>
  <si>
    <t>CUS-206823</t>
  </si>
  <si>
    <t>LN-106824</t>
  </si>
  <si>
    <t>CUS-206824</t>
  </si>
  <si>
    <t>LN-106825</t>
  </si>
  <si>
    <t>CUS-206825</t>
  </si>
  <si>
    <t>LN-106826</t>
  </si>
  <si>
    <t>CUS-206826</t>
  </si>
  <si>
    <t>LN-106827</t>
  </si>
  <si>
    <t>CUS-206827</t>
  </si>
  <si>
    <t>LN-106828</t>
  </si>
  <si>
    <t>CUS-206828</t>
  </si>
  <si>
    <t>LN-106829</t>
  </si>
  <si>
    <t>CUS-206829</t>
  </si>
  <si>
    <t>LN-106830</t>
  </si>
  <si>
    <t>CUS-206830</t>
  </si>
  <si>
    <t>LN-106831</t>
  </si>
  <si>
    <t>CUS-206831</t>
  </si>
  <si>
    <t>LN-106832</t>
  </si>
  <si>
    <t>CUS-206832</t>
  </si>
  <si>
    <t>LN-106833</t>
  </si>
  <si>
    <t>CUS-206833</t>
  </si>
  <si>
    <t>LN-106834</t>
  </si>
  <si>
    <t>CUS-206834</t>
  </si>
  <si>
    <t>LN-106835</t>
  </si>
  <si>
    <t>CUS-206835</t>
  </si>
  <si>
    <t>LN-106836</t>
  </si>
  <si>
    <t>CUS-206836</t>
  </si>
  <si>
    <t>LN-106837</t>
  </si>
  <si>
    <t>CUS-206837</t>
  </si>
  <si>
    <t>LN-106838</t>
  </si>
  <si>
    <t>CUS-206838</t>
  </si>
  <si>
    <t>LN-106839</t>
  </si>
  <si>
    <t>CUS-206839</t>
  </si>
  <si>
    <t>LN-106840</t>
  </si>
  <si>
    <t>CUS-206840</t>
  </si>
  <si>
    <t>LN-106841</t>
  </si>
  <si>
    <t>CUS-206841</t>
  </si>
  <si>
    <t>LN-106842</t>
  </si>
  <si>
    <t>CUS-206842</t>
  </si>
  <si>
    <t>LN-106843</t>
  </si>
  <si>
    <t>CUS-206843</t>
  </si>
  <si>
    <t>LN-106844</t>
  </si>
  <si>
    <t>CUS-206844</t>
  </si>
  <si>
    <t>LN-106845</t>
  </si>
  <si>
    <t>CUS-206845</t>
  </si>
  <si>
    <t>LN-106846</t>
  </si>
  <si>
    <t>CUS-206846</t>
  </si>
  <si>
    <t>LN-106847</t>
  </si>
  <si>
    <t>CUS-206847</t>
  </si>
  <si>
    <t>LN-106848</t>
  </si>
  <si>
    <t>CUS-206848</t>
  </si>
  <si>
    <t>LN-106849</t>
  </si>
  <si>
    <t>CUS-206849</t>
  </si>
  <si>
    <t>LN-106850</t>
  </si>
  <si>
    <t>CUS-206850</t>
  </si>
  <si>
    <t>LN-106851</t>
  </si>
  <si>
    <t>CUS-206851</t>
  </si>
  <si>
    <t>LN-106852</t>
  </si>
  <si>
    <t>CUS-206852</t>
  </si>
  <si>
    <t>LN-106853</t>
  </si>
  <si>
    <t>CUS-206853</t>
  </si>
  <si>
    <t>LN-106854</t>
  </si>
  <si>
    <t>CUS-206854</t>
  </si>
  <si>
    <t>LN-106855</t>
  </si>
  <si>
    <t>CUS-206855</t>
  </si>
  <si>
    <t>LN-106856</t>
  </si>
  <si>
    <t>CUS-206856</t>
  </si>
  <si>
    <t>LN-106857</t>
  </si>
  <si>
    <t>CUS-206857</t>
  </si>
  <si>
    <t>LN-106858</t>
  </si>
  <si>
    <t>CUS-206858</t>
  </si>
  <si>
    <t>LN-106859</t>
  </si>
  <si>
    <t>CUS-206859</t>
  </si>
  <si>
    <t>LN-106860</t>
  </si>
  <si>
    <t>CUS-206860</t>
  </si>
  <si>
    <t>LN-106861</t>
  </si>
  <si>
    <t>CUS-206861</t>
  </si>
  <si>
    <t>LN-106862</t>
  </si>
  <si>
    <t>CUS-206862</t>
  </si>
  <si>
    <t>LN-106863</t>
  </si>
  <si>
    <t>CUS-206863</t>
  </si>
  <si>
    <t>LN-106864</t>
  </si>
  <si>
    <t>CUS-206864</t>
  </si>
  <si>
    <t>LN-106865</t>
  </si>
  <si>
    <t>CUS-206865</t>
  </si>
  <si>
    <t>LN-106866</t>
  </si>
  <si>
    <t>CUS-206866</t>
  </si>
  <si>
    <t>LN-106867</t>
  </si>
  <si>
    <t>CUS-206867</t>
  </si>
  <si>
    <t>LN-106868</t>
  </si>
  <si>
    <t>CUS-206868</t>
  </si>
  <si>
    <t>LN-106869</t>
  </si>
  <si>
    <t>CUS-206869</t>
  </si>
  <si>
    <t>LN-106870</t>
  </si>
  <si>
    <t>CUS-206870</t>
  </si>
  <si>
    <t>LN-106871</t>
  </si>
  <si>
    <t>CUS-206871</t>
  </si>
  <si>
    <t>LN-106872</t>
  </si>
  <si>
    <t>CUS-206872</t>
  </si>
  <si>
    <t>LN-106873</t>
  </si>
  <si>
    <t>CUS-206873</t>
  </si>
  <si>
    <t>LN-106874</t>
  </si>
  <si>
    <t>CUS-206874</t>
  </si>
  <si>
    <t>LN-106875</t>
  </si>
  <si>
    <t>CUS-206875</t>
  </si>
  <si>
    <t>LN-106876</t>
  </si>
  <si>
    <t>CUS-206876</t>
  </si>
  <si>
    <t>LN-106877</t>
  </si>
  <si>
    <t>CUS-206877</t>
  </si>
  <si>
    <t>LN-106878</t>
  </si>
  <si>
    <t>CUS-206878</t>
  </si>
  <si>
    <t>LN-106879</t>
  </si>
  <si>
    <t>CUS-206879</t>
  </si>
  <si>
    <t>LN-106880</t>
  </si>
  <si>
    <t>CUS-206880</t>
  </si>
  <si>
    <t>LN-106881</t>
  </si>
  <si>
    <t>CUS-206881</t>
  </si>
  <si>
    <t>LN-106882</t>
  </si>
  <si>
    <t>CUS-206882</t>
  </si>
  <si>
    <t>LN-106883</t>
  </si>
  <si>
    <t>CUS-206883</t>
  </si>
  <si>
    <t>LN-106884</t>
  </si>
  <si>
    <t>CUS-206884</t>
  </si>
  <si>
    <t>LN-106885</t>
  </si>
  <si>
    <t>CUS-206885</t>
  </si>
  <si>
    <t>LN-106886</t>
  </si>
  <si>
    <t>CUS-206886</t>
  </si>
  <si>
    <t>LN-106887</t>
  </si>
  <si>
    <t>CUS-206887</t>
  </si>
  <si>
    <t>LN-106888</t>
  </si>
  <si>
    <t>CUS-206888</t>
  </si>
  <si>
    <t>LN-106889</t>
  </si>
  <si>
    <t>CUS-206889</t>
  </si>
  <si>
    <t>LN-106890</t>
  </si>
  <si>
    <t>CUS-206890</t>
  </si>
  <si>
    <t>LN-106891</t>
  </si>
  <si>
    <t>CUS-206891</t>
  </si>
  <si>
    <t>LN-106892</t>
  </si>
  <si>
    <t>CUS-206892</t>
  </si>
  <si>
    <t>LN-106893</t>
  </si>
  <si>
    <t>CUS-206893</t>
  </si>
  <si>
    <t>LN-106894</t>
  </si>
  <si>
    <t>CUS-206894</t>
  </si>
  <si>
    <t>LN-106895</t>
  </si>
  <si>
    <t>CUS-206895</t>
  </si>
  <si>
    <t>LN-106896</t>
  </si>
  <si>
    <t>CUS-206896</t>
  </si>
  <si>
    <t>LN-106897</t>
  </si>
  <si>
    <t>CUS-206897</t>
  </si>
  <si>
    <t>LN-106898</t>
  </si>
  <si>
    <t>CUS-206898</t>
  </si>
  <si>
    <t>LN-106899</t>
  </si>
  <si>
    <t>CUS-206899</t>
  </si>
  <si>
    <t>LN-106900</t>
  </si>
  <si>
    <t>CUS-206900</t>
  </si>
  <si>
    <t>LN-106901</t>
  </si>
  <si>
    <t>CUS-206901</t>
  </si>
  <si>
    <t>LN-106902</t>
  </si>
  <si>
    <t>CUS-206902</t>
  </si>
  <si>
    <t>LN-106903</t>
  </si>
  <si>
    <t>CUS-206903</t>
  </si>
  <si>
    <t>LN-106904</t>
  </si>
  <si>
    <t>CUS-206904</t>
  </si>
  <si>
    <t>LN-106905</t>
  </si>
  <si>
    <t>CUS-206905</t>
  </si>
  <si>
    <t>LN-106906</t>
  </si>
  <si>
    <t>CUS-206906</t>
  </si>
  <si>
    <t>LN-106907</t>
  </si>
  <si>
    <t>CUS-206907</t>
  </si>
  <si>
    <t>LN-106908</t>
  </si>
  <si>
    <t>CUS-206908</t>
  </si>
  <si>
    <t>LN-106909</t>
  </si>
  <si>
    <t>CUS-206909</t>
  </si>
  <si>
    <t>LN-106910</t>
  </si>
  <si>
    <t>CUS-206910</t>
  </si>
  <si>
    <t>LN-106911</t>
  </si>
  <si>
    <t>CUS-206911</t>
  </si>
  <si>
    <t>LN-106912</t>
  </si>
  <si>
    <t>CUS-206912</t>
  </si>
  <si>
    <t>LN-106913</t>
  </si>
  <si>
    <t>CUS-206913</t>
  </si>
  <si>
    <t>LN-106914</t>
  </si>
  <si>
    <t>CUS-206914</t>
  </si>
  <si>
    <t>LN-106915</t>
  </si>
  <si>
    <t>CUS-206915</t>
  </si>
  <si>
    <t>LN-106916</t>
  </si>
  <si>
    <t>CUS-206916</t>
  </si>
  <si>
    <t>LN-106917</t>
  </si>
  <si>
    <t>CUS-206917</t>
  </si>
  <si>
    <t>LN-106918</t>
  </si>
  <si>
    <t>CUS-206918</t>
  </si>
  <si>
    <t>LN-106919</t>
  </si>
  <si>
    <t>CUS-206919</t>
  </si>
  <si>
    <t>LN-106920</t>
  </si>
  <si>
    <t>CUS-206920</t>
  </si>
  <si>
    <t>LN-106921</t>
  </si>
  <si>
    <t>CUS-206921</t>
  </si>
  <si>
    <t>LN-106922</t>
  </si>
  <si>
    <t>CUS-206922</t>
  </si>
  <si>
    <t>LN-106923</t>
  </si>
  <si>
    <t>CUS-206923</t>
  </si>
  <si>
    <t>LN-106924</t>
  </si>
  <si>
    <t>CUS-206924</t>
  </si>
  <si>
    <t>LN-106925</t>
  </si>
  <si>
    <t>CUS-206925</t>
  </si>
  <si>
    <t>LN-106926</t>
  </si>
  <si>
    <t>CUS-206926</t>
  </si>
  <si>
    <t>LN-106927</t>
  </si>
  <si>
    <t>CUS-206927</t>
  </si>
  <si>
    <t>LN-106928</t>
  </si>
  <si>
    <t>CUS-206928</t>
  </si>
  <si>
    <t>LN-106929</t>
  </si>
  <si>
    <t>CUS-206929</t>
  </si>
  <si>
    <t>LN-106930</t>
  </si>
  <si>
    <t>CUS-206930</t>
  </si>
  <si>
    <t>LN-106931</t>
  </si>
  <si>
    <t>CUS-206931</t>
  </si>
  <si>
    <t>LN-106932</t>
  </si>
  <si>
    <t>CUS-206932</t>
  </si>
  <si>
    <t>LN-106933</t>
  </si>
  <si>
    <t>CUS-206933</t>
  </si>
  <si>
    <t>LN-106934</t>
  </si>
  <si>
    <t>CUS-206934</t>
  </si>
  <si>
    <t>LN-106935</t>
  </si>
  <si>
    <t>CUS-206935</t>
  </si>
  <si>
    <t>LN-106936</t>
  </si>
  <si>
    <t>CUS-206936</t>
  </si>
  <si>
    <t>LN-106937</t>
  </si>
  <si>
    <t>CUS-206937</t>
  </si>
  <si>
    <t>LN-106938</t>
  </si>
  <si>
    <t>CUS-206938</t>
  </si>
  <si>
    <t>LN-106939</t>
  </si>
  <si>
    <t>CUS-206939</t>
  </si>
  <si>
    <t>LN-106940</t>
  </si>
  <si>
    <t>CUS-206940</t>
  </si>
  <si>
    <t>LN-106941</t>
  </si>
  <si>
    <t>CUS-206941</t>
  </si>
  <si>
    <t>LN-106942</t>
  </si>
  <si>
    <t>CUS-206942</t>
  </si>
  <si>
    <t>LN-106943</t>
  </si>
  <si>
    <t>CUS-206943</t>
  </si>
  <si>
    <t>LN-106944</t>
  </si>
  <si>
    <t>CUS-206944</t>
  </si>
  <si>
    <t>LN-106945</t>
  </si>
  <si>
    <t>CUS-206945</t>
  </si>
  <si>
    <t>LN-106946</t>
  </si>
  <si>
    <t>CUS-206946</t>
  </si>
  <si>
    <t>LN-106947</t>
  </si>
  <si>
    <t>CUS-206947</t>
  </si>
  <si>
    <t>LN-106948</t>
  </si>
  <si>
    <t>CUS-206948</t>
  </si>
  <si>
    <t>LN-106949</t>
  </si>
  <si>
    <t>CUS-206949</t>
  </si>
  <si>
    <t>LN-106950</t>
  </si>
  <si>
    <t>CUS-206950</t>
  </si>
  <si>
    <t>LN-106951</t>
  </si>
  <si>
    <t>CUS-206951</t>
  </si>
  <si>
    <t>LN-106952</t>
  </si>
  <si>
    <t>CUS-206952</t>
  </si>
  <si>
    <t>LN-106953</t>
  </si>
  <si>
    <t>CUS-206953</t>
  </si>
  <si>
    <t>LN-106954</t>
  </si>
  <si>
    <t>CUS-206954</t>
  </si>
  <si>
    <t>LN-106955</t>
  </si>
  <si>
    <t>CUS-206955</t>
  </si>
  <si>
    <t>LN-106956</t>
  </si>
  <si>
    <t>CUS-206956</t>
  </si>
  <si>
    <t>LN-106957</t>
  </si>
  <si>
    <t>CUS-206957</t>
  </si>
  <si>
    <t>LN-106958</t>
  </si>
  <si>
    <t>CUS-206958</t>
  </si>
  <si>
    <t>LN-106959</t>
  </si>
  <si>
    <t>CUS-206959</t>
  </si>
  <si>
    <t>LN-106960</t>
  </si>
  <si>
    <t>CUS-206960</t>
  </si>
  <si>
    <t>LN-106961</t>
  </si>
  <si>
    <t>CUS-206961</t>
  </si>
  <si>
    <t>LN-106962</t>
  </si>
  <si>
    <t>CUS-206962</t>
  </si>
  <si>
    <t>LN-106963</t>
  </si>
  <si>
    <t>CUS-206963</t>
  </si>
  <si>
    <t>LN-106964</t>
  </si>
  <si>
    <t>CUS-206964</t>
  </si>
  <si>
    <t>LN-106965</t>
  </si>
  <si>
    <t>CUS-206965</t>
  </si>
  <si>
    <t>LN-106966</t>
  </si>
  <si>
    <t>CUS-206966</t>
  </si>
  <si>
    <t>LN-106967</t>
  </si>
  <si>
    <t>CUS-206967</t>
  </si>
  <si>
    <t>LN-106968</t>
  </si>
  <si>
    <t>CUS-206968</t>
  </si>
  <si>
    <t>LN-106969</t>
  </si>
  <si>
    <t>CUS-206969</t>
  </si>
  <si>
    <t>LN-106970</t>
  </si>
  <si>
    <t>CUS-206970</t>
  </si>
  <si>
    <t>LN-106971</t>
  </si>
  <si>
    <t>CUS-206971</t>
  </si>
  <si>
    <t>LN-106972</t>
  </si>
  <si>
    <t>CUS-206972</t>
  </si>
  <si>
    <t>LN-106973</t>
  </si>
  <si>
    <t>CUS-206973</t>
  </si>
  <si>
    <t>LN-106974</t>
  </si>
  <si>
    <t>CUS-206974</t>
  </si>
  <si>
    <t>LN-106975</t>
  </si>
  <si>
    <t>CUS-206975</t>
  </si>
  <si>
    <t>LN-106976</t>
  </si>
  <si>
    <t>CUS-206976</t>
  </si>
  <si>
    <t>LN-106977</t>
  </si>
  <si>
    <t>CUS-206977</t>
  </si>
  <si>
    <t>LN-106978</t>
  </si>
  <si>
    <t>CUS-206978</t>
  </si>
  <si>
    <t>LN-106979</t>
  </si>
  <si>
    <t>CUS-206979</t>
  </si>
  <si>
    <t>LN-106980</t>
  </si>
  <si>
    <t>CUS-206980</t>
  </si>
  <si>
    <t>LN-106981</t>
  </si>
  <si>
    <t>CUS-206981</t>
  </si>
  <si>
    <t>LN-106982</t>
  </si>
  <si>
    <t>CUS-206982</t>
  </si>
  <si>
    <t>LN-106983</t>
  </si>
  <si>
    <t>CUS-206983</t>
  </si>
  <si>
    <t>LN-106984</t>
  </si>
  <si>
    <t>CUS-206984</t>
  </si>
  <si>
    <t>LN-106985</t>
  </si>
  <si>
    <t>CUS-206985</t>
  </si>
  <si>
    <t>LN-106986</t>
  </si>
  <si>
    <t>CUS-206986</t>
  </si>
  <si>
    <t>LN-106987</t>
  </si>
  <si>
    <t>CUS-206987</t>
  </si>
  <si>
    <t>LN-106988</t>
  </si>
  <si>
    <t>CUS-206988</t>
  </si>
  <si>
    <t>LN-106989</t>
  </si>
  <si>
    <t>CUS-206989</t>
  </si>
  <si>
    <t>LN-106990</t>
  </si>
  <si>
    <t>CUS-206990</t>
  </si>
  <si>
    <t>LN-106991</t>
  </si>
  <si>
    <t>CUS-206991</t>
  </si>
  <si>
    <t>LN-106992</t>
  </si>
  <si>
    <t>CUS-206992</t>
  </si>
  <si>
    <t>LN-106993</t>
  </si>
  <si>
    <t>CUS-206993</t>
  </si>
  <si>
    <t>LN-106994</t>
  </si>
  <si>
    <t>CUS-206994</t>
  </si>
  <si>
    <t>LN-106995</t>
  </si>
  <si>
    <t>CUS-206995</t>
  </si>
  <si>
    <t>LN-106996</t>
  </si>
  <si>
    <t>CUS-206996</t>
  </si>
  <si>
    <t>LN-106997</t>
  </si>
  <si>
    <t>CUS-206997</t>
  </si>
  <si>
    <t>LN-106998</t>
  </si>
  <si>
    <t>CUS-206998</t>
  </si>
  <si>
    <t>LN-106999</t>
  </si>
  <si>
    <t>CUS-206999</t>
  </si>
  <si>
    <t>LN-107000</t>
  </si>
  <si>
    <t>CUS-207000</t>
  </si>
  <si>
    <t>LN-107001</t>
  </si>
  <si>
    <t>CUS-207001</t>
  </si>
  <si>
    <t>LN-107002</t>
  </si>
  <si>
    <t>CUS-207002</t>
  </si>
  <si>
    <t>LN-107003</t>
  </si>
  <si>
    <t>CUS-207003</t>
  </si>
  <si>
    <t>LN-107004</t>
  </si>
  <si>
    <t>CUS-207004</t>
  </si>
  <si>
    <t>LN-107005</t>
  </si>
  <si>
    <t>CUS-207005</t>
  </si>
  <si>
    <t>LN-107006</t>
  </si>
  <si>
    <t>CUS-207006</t>
  </si>
  <si>
    <t>LN-107007</t>
  </si>
  <si>
    <t>CUS-207007</t>
  </si>
  <si>
    <t>LN-107008</t>
  </si>
  <si>
    <t>CUS-207008</t>
  </si>
  <si>
    <t>LN-107009</t>
  </si>
  <si>
    <t>CUS-207009</t>
  </si>
  <si>
    <t>LN-107010</t>
  </si>
  <si>
    <t>CUS-207010</t>
  </si>
  <si>
    <t>LN-107011</t>
  </si>
  <si>
    <t>CUS-207011</t>
  </si>
  <si>
    <t>LN-107012</t>
  </si>
  <si>
    <t>CUS-207012</t>
  </si>
  <si>
    <t>LN-107013</t>
  </si>
  <si>
    <t>CUS-207013</t>
  </si>
  <si>
    <t>LN-107014</t>
  </si>
  <si>
    <t>CUS-207014</t>
  </si>
  <si>
    <t>LN-107015</t>
  </si>
  <si>
    <t>CUS-207015</t>
  </si>
  <si>
    <t>LN-107016</t>
  </si>
  <si>
    <t>CUS-207016</t>
  </si>
  <si>
    <t>LN-107017</t>
  </si>
  <si>
    <t>CUS-207017</t>
  </si>
  <si>
    <t>LN-107018</t>
  </si>
  <si>
    <t>CUS-207018</t>
  </si>
  <si>
    <t>LN-107019</t>
  </si>
  <si>
    <t>CUS-207019</t>
  </si>
  <si>
    <t>LN-107020</t>
  </si>
  <si>
    <t>CUS-207020</t>
  </si>
  <si>
    <t>LN-107021</t>
  </si>
  <si>
    <t>CUS-207021</t>
  </si>
  <si>
    <t>LN-107022</t>
  </si>
  <si>
    <t>CUS-207022</t>
  </si>
  <si>
    <t>LN-107023</t>
  </si>
  <si>
    <t>CUS-207023</t>
  </si>
  <si>
    <t>LN-107024</t>
  </si>
  <si>
    <t>CUS-207024</t>
  </si>
  <si>
    <t>LN-107025</t>
  </si>
  <si>
    <t>CUS-207025</t>
  </si>
  <si>
    <t>LN-107026</t>
  </si>
  <si>
    <t>CUS-207026</t>
  </si>
  <si>
    <t>LN-107027</t>
  </si>
  <si>
    <t>CUS-207027</t>
  </si>
  <si>
    <t>LN-107028</t>
  </si>
  <si>
    <t>CUS-207028</t>
  </si>
  <si>
    <t>LN-107029</t>
  </si>
  <si>
    <t>CUS-207029</t>
  </si>
  <si>
    <t>LN-107030</t>
  </si>
  <si>
    <t>CUS-207030</t>
  </si>
  <si>
    <t>LN-107031</t>
  </si>
  <si>
    <t>CUS-207031</t>
  </si>
  <si>
    <t>LN-107032</t>
  </si>
  <si>
    <t>CUS-207032</t>
  </si>
  <si>
    <t>LN-107033</t>
  </si>
  <si>
    <t>CUS-207033</t>
  </si>
  <si>
    <t>LN-107034</t>
  </si>
  <si>
    <t>CUS-207034</t>
  </si>
  <si>
    <t>LN-107035</t>
  </si>
  <si>
    <t>CUS-207035</t>
  </si>
  <si>
    <t>LN-107036</t>
  </si>
  <si>
    <t>CUS-207036</t>
  </si>
  <si>
    <t>LN-107037</t>
  </si>
  <si>
    <t>CUS-207037</t>
  </si>
  <si>
    <t>LN-107038</t>
  </si>
  <si>
    <t>CUS-207038</t>
  </si>
  <si>
    <t>LN-107039</t>
  </si>
  <si>
    <t>CUS-207039</t>
  </si>
  <si>
    <t>LN-107040</t>
  </si>
  <si>
    <t>CUS-207040</t>
  </si>
  <si>
    <t>LN-107041</t>
  </si>
  <si>
    <t>CUS-207041</t>
  </si>
  <si>
    <t>LN-107042</t>
  </si>
  <si>
    <t>CUS-207042</t>
  </si>
  <si>
    <t>LN-107043</t>
  </si>
  <si>
    <t>CUS-207043</t>
  </si>
  <si>
    <t>LN-107044</t>
  </si>
  <si>
    <t>CUS-207044</t>
  </si>
  <si>
    <t>LN-107045</t>
  </si>
  <si>
    <t>CUS-207045</t>
  </si>
  <si>
    <t>LN-107046</t>
  </si>
  <si>
    <t>CUS-207046</t>
  </si>
  <si>
    <t>LN-107047</t>
  </si>
  <si>
    <t>CUS-207047</t>
  </si>
  <si>
    <t>LN-107048</t>
  </si>
  <si>
    <t>CUS-207048</t>
  </si>
  <si>
    <t>LN-107049</t>
  </si>
  <si>
    <t>CUS-207049</t>
  </si>
  <si>
    <t>LN-107050</t>
  </si>
  <si>
    <t>CUS-207050</t>
  </si>
  <si>
    <t>LN-107051</t>
  </si>
  <si>
    <t>CUS-207051</t>
  </si>
  <si>
    <t>LN-107052</t>
  </si>
  <si>
    <t>CUS-207052</t>
  </si>
  <si>
    <t>LN-107053</t>
  </si>
  <si>
    <t>CUS-207053</t>
  </si>
  <si>
    <t>LN-107054</t>
  </si>
  <si>
    <t>CUS-207054</t>
  </si>
  <si>
    <t>LN-107055</t>
  </si>
  <si>
    <t>CUS-207055</t>
  </si>
  <si>
    <t>LN-107056</t>
  </si>
  <si>
    <t>CUS-207056</t>
  </si>
  <si>
    <t>LN-107057</t>
  </si>
  <si>
    <t>CUS-207057</t>
  </si>
  <si>
    <t>LN-107058</t>
  </si>
  <si>
    <t>CUS-207058</t>
  </si>
  <si>
    <t>LN-107059</t>
  </si>
  <si>
    <t>CUS-207059</t>
  </si>
  <si>
    <t>LN-107060</t>
  </si>
  <si>
    <t>CUS-207060</t>
  </si>
  <si>
    <t>LN-107061</t>
  </si>
  <si>
    <t>CUS-207061</t>
  </si>
  <si>
    <t>LN-107062</t>
  </si>
  <si>
    <t>CUS-207062</t>
  </si>
  <si>
    <t>LN-107063</t>
  </si>
  <si>
    <t>CUS-207063</t>
  </si>
  <si>
    <t>LN-107064</t>
  </si>
  <si>
    <t>CUS-207064</t>
  </si>
  <si>
    <t>LN-107065</t>
  </si>
  <si>
    <t>CUS-207065</t>
  </si>
  <si>
    <t>LN-107066</t>
  </si>
  <si>
    <t>CUS-207066</t>
  </si>
  <si>
    <t>LN-107067</t>
  </si>
  <si>
    <t>CUS-207067</t>
  </si>
  <si>
    <t>LN-107068</t>
  </si>
  <si>
    <t>CUS-207068</t>
  </si>
  <si>
    <t>LN-107069</t>
  </si>
  <si>
    <t>CUS-207069</t>
  </si>
  <si>
    <t>LN-107070</t>
  </si>
  <si>
    <t>CUS-207070</t>
  </si>
  <si>
    <t>LN-107071</t>
  </si>
  <si>
    <t>CUS-207071</t>
  </si>
  <si>
    <t>LN-107072</t>
  </si>
  <si>
    <t>CUS-207072</t>
  </si>
  <si>
    <t>LN-107073</t>
  </si>
  <si>
    <t>CUS-207073</t>
  </si>
  <si>
    <t>LN-107074</t>
  </si>
  <si>
    <t>CUS-207074</t>
  </si>
  <si>
    <t>LN-107075</t>
  </si>
  <si>
    <t>CUS-207075</t>
  </si>
  <si>
    <t>LN-107076</t>
  </si>
  <si>
    <t>CUS-207076</t>
  </si>
  <si>
    <t>LN-107077</t>
  </si>
  <si>
    <t>CUS-207077</t>
  </si>
  <si>
    <t>LN-107078</t>
  </si>
  <si>
    <t>CUS-207078</t>
  </si>
  <si>
    <t>LN-107079</t>
  </si>
  <si>
    <t>CUS-207079</t>
  </si>
  <si>
    <t>LN-107080</t>
  </si>
  <si>
    <t>CUS-207080</t>
  </si>
  <si>
    <t>LN-107081</t>
  </si>
  <si>
    <t>CUS-207081</t>
  </si>
  <si>
    <t>LN-107082</t>
  </si>
  <si>
    <t>CUS-207082</t>
  </si>
  <si>
    <t>LN-107083</t>
  </si>
  <si>
    <t>CUS-207083</t>
  </si>
  <si>
    <t>LN-107084</t>
  </si>
  <si>
    <t>CUS-207084</t>
  </si>
  <si>
    <t>LN-107085</t>
  </si>
  <si>
    <t>CUS-207085</t>
  </si>
  <si>
    <t>LN-107086</t>
  </si>
  <si>
    <t>CUS-207086</t>
  </si>
  <si>
    <t>LN-107087</t>
  </si>
  <si>
    <t>CUS-207087</t>
  </si>
  <si>
    <t>LN-107088</t>
  </si>
  <si>
    <t>CUS-207088</t>
  </si>
  <si>
    <t>LN-107089</t>
  </si>
  <si>
    <t>CUS-207089</t>
  </si>
  <si>
    <t>LN-107090</t>
  </si>
  <si>
    <t>CUS-207090</t>
  </si>
  <si>
    <t>LN-107091</t>
  </si>
  <si>
    <t>CUS-207091</t>
  </si>
  <si>
    <t>LN-107092</t>
  </si>
  <si>
    <t>CUS-207092</t>
  </si>
  <si>
    <t>LN-107093</t>
  </si>
  <si>
    <t>CUS-207093</t>
  </si>
  <si>
    <t>LN-107094</t>
  </si>
  <si>
    <t>CUS-207094</t>
  </si>
  <si>
    <t>LN-107095</t>
  </si>
  <si>
    <t>CUS-207095</t>
  </si>
  <si>
    <t>LN-107096</t>
  </si>
  <si>
    <t>CUS-207096</t>
  </si>
  <si>
    <t>LN-107097</t>
  </si>
  <si>
    <t>CUS-207097</t>
  </si>
  <si>
    <t>LN-107098</t>
  </si>
  <si>
    <t>CUS-207098</t>
  </si>
  <si>
    <t>LN-107099</t>
  </si>
  <si>
    <t>CUS-207099</t>
  </si>
  <si>
    <t>LN-107100</t>
  </si>
  <si>
    <t>CUS-207100</t>
  </si>
  <si>
    <t>LN-107101</t>
  </si>
  <si>
    <t>CUS-207101</t>
  </si>
  <si>
    <t>LN-107102</t>
  </si>
  <si>
    <t>CUS-207102</t>
  </si>
  <si>
    <t>LN-107103</t>
  </si>
  <si>
    <t>CUS-207103</t>
  </si>
  <si>
    <t>LN-107104</t>
  </si>
  <si>
    <t>CUS-207104</t>
  </si>
  <si>
    <t>LN-107105</t>
  </si>
  <si>
    <t>CUS-207105</t>
  </si>
  <si>
    <t>LN-107106</t>
  </si>
  <si>
    <t>CUS-207106</t>
  </si>
  <si>
    <t>LN-107107</t>
  </si>
  <si>
    <t>CUS-207107</t>
  </si>
  <si>
    <t>LN-107108</t>
  </si>
  <si>
    <t>CUS-207108</t>
  </si>
  <si>
    <t>LN-107109</t>
  </si>
  <si>
    <t>CUS-207109</t>
  </si>
  <si>
    <t>LN-107110</t>
  </si>
  <si>
    <t>CUS-207110</t>
  </si>
  <si>
    <t>LN-107111</t>
  </si>
  <si>
    <t>CUS-207111</t>
  </si>
  <si>
    <t>LN-107112</t>
  </si>
  <si>
    <t>CUS-207112</t>
  </si>
  <si>
    <t>LN-107113</t>
  </si>
  <si>
    <t>CUS-207113</t>
  </si>
  <si>
    <t>LN-107114</t>
  </si>
  <si>
    <t>CUS-207114</t>
  </si>
  <si>
    <t>LN-107115</t>
  </si>
  <si>
    <t>CUS-207115</t>
  </si>
  <si>
    <t>LN-107116</t>
  </si>
  <si>
    <t>CUS-207116</t>
  </si>
  <si>
    <t>LN-107117</t>
  </si>
  <si>
    <t>CUS-207117</t>
  </si>
  <si>
    <t>LN-107118</t>
  </si>
  <si>
    <t>CUS-207118</t>
  </si>
  <si>
    <t>LN-107119</t>
  </si>
  <si>
    <t>CUS-207119</t>
  </si>
  <si>
    <t>LN-107120</t>
  </si>
  <si>
    <t>CUS-207120</t>
  </si>
  <si>
    <t>LN-107121</t>
  </si>
  <si>
    <t>CUS-207121</t>
  </si>
  <si>
    <t>LN-107122</t>
  </si>
  <si>
    <t>CUS-207122</t>
  </si>
  <si>
    <t>LN-107123</t>
  </si>
  <si>
    <t>CUS-207123</t>
  </si>
  <si>
    <t>LN-107124</t>
  </si>
  <si>
    <t>CUS-207124</t>
  </si>
  <si>
    <t>LN-107125</t>
  </si>
  <si>
    <t>CUS-207125</t>
  </si>
  <si>
    <t>LN-107126</t>
  </si>
  <si>
    <t>CUS-207126</t>
  </si>
  <si>
    <t>LN-107127</t>
  </si>
  <si>
    <t>CUS-207127</t>
  </si>
  <si>
    <t>LN-107128</t>
  </si>
  <si>
    <t>CUS-207128</t>
  </si>
  <si>
    <t>LN-107129</t>
  </si>
  <si>
    <t>CUS-207129</t>
  </si>
  <si>
    <t>LN-107130</t>
  </si>
  <si>
    <t>CUS-207130</t>
  </si>
  <si>
    <t>LN-107131</t>
  </si>
  <si>
    <t>CUS-207131</t>
  </si>
  <si>
    <t>LN-107132</t>
  </si>
  <si>
    <t>CUS-207132</t>
  </si>
  <si>
    <t>LN-107133</t>
  </si>
  <si>
    <t>CUS-207133</t>
  </si>
  <si>
    <t>LN-107134</t>
  </si>
  <si>
    <t>CUS-207134</t>
  </si>
  <si>
    <t>LN-107135</t>
  </si>
  <si>
    <t>CUS-207135</t>
  </si>
  <si>
    <t>LN-107136</t>
  </si>
  <si>
    <t>CUS-207136</t>
  </si>
  <si>
    <t>LN-107137</t>
  </si>
  <si>
    <t>CUS-207137</t>
  </si>
  <si>
    <t>LN-107138</t>
  </si>
  <si>
    <t>CUS-207138</t>
  </si>
  <si>
    <t>LN-107139</t>
  </si>
  <si>
    <t>CUS-207139</t>
  </si>
  <si>
    <t>LN-107140</t>
  </si>
  <si>
    <t>CUS-207140</t>
  </si>
  <si>
    <t>LN-107141</t>
  </si>
  <si>
    <t>CUS-207141</t>
  </si>
  <si>
    <t>LN-107142</t>
  </si>
  <si>
    <t>CUS-207142</t>
  </si>
  <si>
    <t>LN-107143</t>
  </si>
  <si>
    <t>CUS-207143</t>
  </si>
  <si>
    <t>LN-107144</t>
  </si>
  <si>
    <t>CUS-207144</t>
  </si>
  <si>
    <t>LN-107145</t>
  </si>
  <si>
    <t>CUS-207145</t>
  </si>
  <si>
    <t>LN-107146</t>
  </si>
  <si>
    <t>CUS-207146</t>
  </si>
  <si>
    <t>LN-107147</t>
  </si>
  <si>
    <t>CUS-207147</t>
  </si>
  <si>
    <t>LN-107148</t>
  </si>
  <si>
    <t>CUS-207148</t>
  </si>
  <si>
    <t>LN-107149</t>
  </si>
  <si>
    <t>CUS-207149</t>
  </si>
  <si>
    <t>LN-107150</t>
  </si>
  <si>
    <t>CUS-207150</t>
  </si>
  <si>
    <t>LN-107151</t>
  </si>
  <si>
    <t>CUS-207151</t>
  </si>
  <si>
    <t>LN-107152</t>
  </si>
  <si>
    <t>CUS-207152</t>
  </si>
  <si>
    <t>LN-107153</t>
  </si>
  <si>
    <t>CUS-207153</t>
  </si>
  <si>
    <t>LN-107154</t>
  </si>
  <si>
    <t>CUS-207154</t>
  </si>
  <si>
    <t>LN-107155</t>
  </si>
  <si>
    <t>CUS-207155</t>
  </si>
  <si>
    <t>LN-107156</t>
  </si>
  <si>
    <t>CUS-207156</t>
  </si>
  <si>
    <t>LN-107157</t>
  </si>
  <si>
    <t>CUS-207157</t>
  </si>
  <si>
    <t>LN-107158</t>
  </si>
  <si>
    <t>CUS-207158</t>
  </si>
  <si>
    <t>LN-107159</t>
  </si>
  <si>
    <t>CUS-207159</t>
  </si>
  <si>
    <t>LN-107160</t>
  </si>
  <si>
    <t>CUS-207160</t>
  </si>
  <si>
    <t>LN-107161</t>
  </si>
  <si>
    <t>CUS-207161</t>
  </si>
  <si>
    <t>LN-107162</t>
  </si>
  <si>
    <t>CUS-207162</t>
  </si>
  <si>
    <t>LN-107163</t>
  </si>
  <si>
    <t>CUS-207163</t>
  </si>
  <si>
    <t>LN-107164</t>
  </si>
  <si>
    <t>CUS-207164</t>
  </si>
  <si>
    <t>LN-107165</t>
  </si>
  <si>
    <t>CUS-207165</t>
  </si>
  <si>
    <t>LN-107166</t>
  </si>
  <si>
    <t>CUS-207166</t>
  </si>
  <si>
    <t>LN-107167</t>
  </si>
  <si>
    <t>CUS-207167</t>
  </si>
  <si>
    <t>LN-107168</t>
  </si>
  <si>
    <t>CUS-207168</t>
  </si>
  <si>
    <t>LN-107169</t>
  </si>
  <si>
    <t>CUS-207169</t>
  </si>
  <si>
    <t>LN-107170</t>
  </si>
  <si>
    <t>CUS-207170</t>
  </si>
  <si>
    <t>LN-107171</t>
  </si>
  <si>
    <t>CUS-207171</t>
  </si>
  <si>
    <t>LN-107172</t>
  </si>
  <si>
    <t>CUS-207172</t>
  </si>
  <si>
    <t>LN-107173</t>
  </si>
  <si>
    <t>CUS-207173</t>
  </si>
  <si>
    <t>LN-107174</t>
  </si>
  <si>
    <t>CUS-207174</t>
  </si>
  <si>
    <t>LN-107175</t>
  </si>
  <si>
    <t>CUS-207175</t>
  </si>
  <si>
    <t>LN-107176</t>
  </si>
  <si>
    <t>CUS-207176</t>
  </si>
  <si>
    <t>LN-107177</t>
  </si>
  <si>
    <t>CUS-207177</t>
  </si>
  <si>
    <t>LN-107178</t>
  </si>
  <si>
    <t>CUS-207178</t>
  </si>
  <si>
    <t>LN-107179</t>
  </si>
  <si>
    <t>CUS-207179</t>
  </si>
  <si>
    <t>LN-107180</t>
  </si>
  <si>
    <t>CUS-207180</t>
  </si>
  <si>
    <t>LN-107181</t>
  </si>
  <si>
    <t>CUS-207181</t>
  </si>
  <si>
    <t>LN-107182</t>
  </si>
  <si>
    <t>CUS-207182</t>
  </si>
  <si>
    <t>LN-107183</t>
  </si>
  <si>
    <t>CUS-207183</t>
  </si>
  <si>
    <t>LN-107184</t>
  </si>
  <si>
    <t>CUS-207184</t>
  </si>
  <si>
    <t>LN-107185</t>
  </si>
  <si>
    <t>CUS-207185</t>
  </si>
  <si>
    <t>LN-107186</t>
  </si>
  <si>
    <t>CUS-207186</t>
  </si>
  <si>
    <t>LN-107187</t>
  </si>
  <si>
    <t>CUS-207187</t>
  </si>
  <si>
    <t>LN-107188</t>
  </si>
  <si>
    <t>CUS-207188</t>
  </si>
  <si>
    <t>LN-107189</t>
  </si>
  <si>
    <t>CUS-207189</t>
  </si>
  <si>
    <t>LN-107190</t>
  </si>
  <si>
    <t>CUS-207190</t>
  </si>
  <si>
    <t>LN-107191</t>
  </si>
  <si>
    <t>CUS-207191</t>
  </si>
  <si>
    <t>LN-107192</t>
  </si>
  <si>
    <t>CUS-207192</t>
  </si>
  <si>
    <t>LN-107193</t>
  </si>
  <si>
    <t>CUS-207193</t>
  </si>
  <si>
    <t>LN-107194</t>
  </si>
  <si>
    <t>CUS-207194</t>
  </si>
  <si>
    <t>LN-107195</t>
  </si>
  <si>
    <t>CUS-207195</t>
  </si>
  <si>
    <t>LN-107196</t>
  </si>
  <si>
    <t>CUS-207196</t>
  </si>
  <si>
    <t>LN-107197</t>
  </si>
  <si>
    <t>CUS-207197</t>
  </si>
  <si>
    <t>LN-107198</t>
  </si>
  <si>
    <t>CUS-207198</t>
  </si>
  <si>
    <t>LN-107199</t>
  </si>
  <si>
    <t>CUS-207199</t>
  </si>
  <si>
    <t>LN-107200</t>
  </si>
  <si>
    <t>CUS-207200</t>
  </si>
  <si>
    <t>LN-107201</t>
  </si>
  <si>
    <t>CUS-207201</t>
  </si>
  <si>
    <t>LN-107202</t>
  </si>
  <si>
    <t>CUS-207202</t>
  </si>
  <si>
    <t>LN-107203</t>
  </si>
  <si>
    <t>CUS-207203</t>
  </si>
  <si>
    <t>LN-107204</t>
  </si>
  <si>
    <t>CUS-207204</t>
  </si>
  <si>
    <t>LN-107205</t>
  </si>
  <si>
    <t>CUS-207205</t>
  </si>
  <si>
    <t>LN-107206</t>
  </si>
  <si>
    <t>CUS-207206</t>
  </si>
  <si>
    <t>LN-107207</t>
  </si>
  <si>
    <t>CUS-207207</t>
  </si>
  <si>
    <t>LN-107208</t>
  </si>
  <si>
    <t>CUS-207208</t>
  </si>
  <si>
    <t>LN-107209</t>
  </si>
  <si>
    <t>CUS-207209</t>
  </si>
  <si>
    <t>LN-107210</t>
  </si>
  <si>
    <t>CUS-207210</t>
  </si>
  <si>
    <t>LN-107211</t>
  </si>
  <si>
    <t>CUS-207211</t>
  </si>
  <si>
    <t>LN-107212</t>
  </si>
  <si>
    <t>CUS-207212</t>
  </si>
  <si>
    <t>LN-107213</t>
  </si>
  <si>
    <t>CUS-207213</t>
  </si>
  <si>
    <t>LN-107214</t>
  </si>
  <si>
    <t>CUS-207214</t>
  </si>
  <si>
    <t>LN-107215</t>
  </si>
  <si>
    <t>CUS-207215</t>
  </si>
  <si>
    <t>LN-107216</t>
  </si>
  <si>
    <t>CUS-207216</t>
  </si>
  <si>
    <t>LN-107217</t>
  </si>
  <si>
    <t>CUS-207217</t>
  </si>
  <si>
    <t>LN-107218</t>
  </si>
  <si>
    <t>CUS-207218</t>
  </si>
  <si>
    <t>LN-107219</t>
  </si>
  <si>
    <t>CUS-207219</t>
  </si>
  <si>
    <t>LN-107220</t>
  </si>
  <si>
    <t>CUS-207220</t>
  </si>
  <si>
    <t>LN-107221</t>
  </si>
  <si>
    <t>CUS-207221</t>
  </si>
  <si>
    <t>LN-107222</t>
  </si>
  <si>
    <t>CUS-207222</t>
  </si>
  <si>
    <t>LN-107223</t>
  </si>
  <si>
    <t>CUS-207223</t>
  </si>
  <si>
    <t>LN-107224</t>
  </si>
  <si>
    <t>CUS-207224</t>
  </si>
  <si>
    <t>LN-107225</t>
  </si>
  <si>
    <t>CUS-207225</t>
  </si>
  <si>
    <t>LN-107226</t>
  </si>
  <si>
    <t>CUS-207226</t>
  </si>
  <si>
    <t>LN-107227</t>
  </si>
  <si>
    <t>CUS-207227</t>
  </si>
  <si>
    <t>LN-107228</t>
  </si>
  <si>
    <t>CUS-207228</t>
  </si>
  <si>
    <t>LN-107229</t>
  </si>
  <si>
    <t>CUS-207229</t>
  </si>
  <si>
    <t>LN-107230</t>
  </si>
  <si>
    <t>CUS-207230</t>
  </si>
  <si>
    <t>LN-107231</t>
  </si>
  <si>
    <t>CUS-207231</t>
  </si>
  <si>
    <t>LN-107232</t>
  </si>
  <si>
    <t>CUS-207232</t>
  </si>
  <si>
    <t>LN-107233</t>
  </si>
  <si>
    <t>CUS-207233</t>
  </si>
  <si>
    <t>LN-107234</t>
  </si>
  <si>
    <t>CUS-207234</t>
  </si>
  <si>
    <t>LN-107235</t>
  </si>
  <si>
    <t>CUS-207235</t>
  </si>
  <si>
    <t>LN-107236</t>
  </si>
  <si>
    <t>CUS-207236</t>
  </si>
  <si>
    <t>LN-107237</t>
  </si>
  <si>
    <t>CUS-207237</t>
  </si>
  <si>
    <t>LN-107238</t>
  </si>
  <si>
    <t>CUS-207238</t>
  </si>
  <si>
    <t>LN-107239</t>
  </si>
  <si>
    <t>CUS-207239</t>
  </si>
  <si>
    <t>LN-107240</t>
  </si>
  <si>
    <t>CUS-207240</t>
  </si>
  <si>
    <t>LN-107241</t>
  </si>
  <si>
    <t>CUS-207241</t>
  </si>
  <si>
    <t>LN-107242</t>
  </si>
  <si>
    <t>CUS-207242</t>
  </si>
  <si>
    <t>LN-107243</t>
  </si>
  <si>
    <t>CUS-207243</t>
  </si>
  <si>
    <t>LN-107244</t>
  </si>
  <si>
    <t>CUS-207244</t>
  </si>
  <si>
    <t>LN-107245</t>
  </si>
  <si>
    <t>CUS-207245</t>
  </si>
  <si>
    <t>LN-107246</t>
  </si>
  <si>
    <t>CUS-207246</t>
  </si>
  <si>
    <t>LN-107247</t>
  </si>
  <si>
    <t>CUS-207247</t>
  </si>
  <si>
    <t>LN-107248</t>
  </si>
  <si>
    <t>CUS-207248</t>
  </si>
  <si>
    <t>LN-107249</t>
  </si>
  <si>
    <t>CUS-207249</t>
  </si>
  <si>
    <t>LN-107250</t>
  </si>
  <si>
    <t>CUS-207250</t>
  </si>
  <si>
    <t>LN-107251</t>
  </si>
  <si>
    <t>CUS-207251</t>
  </si>
  <si>
    <t>LN-107252</t>
  </si>
  <si>
    <t>CUS-207252</t>
  </si>
  <si>
    <t>LN-107253</t>
  </si>
  <si>
    <t>CUS-207253</t>
  </si>
  <si>
    <t>LN-107254</t>
  </si>
  <si>
    <t>CUS-207254</t>
  </si>
  <si>
    <t>LN-107255</t>
  </si>
  <si>
    <t>CUS-207255</t>
  </si>
  <si>
    <t>LN-107256</t>
  </si>
  <si>
    <t>CUS-207256</t>
  </si>
  <si>
    <t>LN-107257</t>
  </si>
  <si>
    <t>CUS-207257</t>
  </si>
  <si>
    <t>LN-107258</t>
  </si>
  <si>
    <t>CUS-207258</t>
  </si>
  <si>
    <t>LN-107259</t>
  </si>
  <si>
    <t>CUS-207259</t>
  </si>
  <si>
    <t>LN-107260</t>
  </si>
  <si>
    <t>CUS-207260</t>
  </si>
  <si>
    <t>LN-107261</t>
  </si>
  <si>
    <t>CUS-207261</t>
  </si>
  <si>
    <t>LN-107262</t>
  </si>
  <si>
    <t>CUS-207262</t>
  </si>
  <si>
    <t>LN-107263</t>
  </si>
  <si>
    <t>CUS-207263</t>
  </si>
  <si>
    <t>LN-107264</t>
  </si>
  <si>
    <t>CUS-207264</t>
  </si>
  <si>
    <t>LN-107265</t>
  </si>
  <si>
    <t>CUS-207265</t>
  </si>
  <si>
    <t>LN-107266</t>
  </si>
  <si>
    <t>CUS-207266</t>
  </si>
  <si>
    <t>LN-107267</t>
  </si>
  <si>
    <t>CUS-207267</t>
  </si>
  <si>
    <t>LN-107268</t>
  </si>
  <si>
    <t>CUS-207268</t>
  </si>
  <si>
    <t>LN-107269</t>
  </si>
  <si>
    <t>CUS-207269</t>
  </si>
  <si>
    <t>LN-107270</t>
  </si>
  <si>
    <t>CUS-207270</t>
  </si>
  <si>
    <t>LN-107271</t>
  </si>
  <si>
    <t>CUS-207271</t>
  </si>
  <si>
    <t>LN-107272</t>
  </si>
  <si>
    <t>CUS-207272</t>
  </si>
  <si>
    <t>LN-107273</t>
  </si>
  <si>
    <t>CUS-207273</t>
  </si>
  <si>
    <t>LN-107274</t>
  </si>
  <si>
    <t>CUS-207274</t>
  </si>
  <si>
    <t>LN-107275</t>
  </si>
  <si>
    <t>CUS-207275</t>
  </si>
  <si>
    <t>LN-107276</t>
  </si>
  <si>
    <t>CUS-207276</t>
  </si>
  <si>
    <t>LN-107277</t>
  </si>
  <si>
    <t>CUS-207277</t>
  </si>
  <si>
    <t>LN-107278</t>
  </si>
  <si>
    <t>CUS-207278</t>
  </si>
  <si>
    <t>LN-107279</t>
  </si>
  <si>
    <t>CUS-207279</t>
  </si>
  <si>
    <t>LN-107280</t>
  </si>
  <si>
    <t>CUS-207280</t>
  </si>
  <si>
    <t>LN-107281</t>
  </si>
  <si>
    <t>CUS-207281</t>
  </si>
  <si>
    <t>LN-107282</t>
  </si>
  <si>
    <t>CUS-207282</t>
  </si>
  <si>
    <t>LN-107283</t>
  </si>
  <si>
    <t>CUS-207283</t>
  </si>
  <si>
    <t>LN-107284</t>
  </si>
  <si>
    <t>CUS-207284</t>
  </si>
  <si>
    <t>LN-107285</t>
  </si>
  <si>
    <t>CUS-207285</t>
  </si>
  <si>
    <t>LN-107286</t>
  </si>
  <si>
    <t>CUS-207286</t>
  </si>
  <si>
    <t>LN-107287</t>
  </si>
  <si>
    <t>CUS-207287</t>
  </si>
  <si>
    <t>LN-107288</t>
  </si>
  <si>
    <t>CUS-207288</t>
  </si>
  <si>
    <t>LN-107289</t>
  </si>
  <si>
    <t>CUS-207289</t>
  </si>
  <si>
    <t>LN-107290</t>
  </si>
  <si>
    <t>CUS-207290</t>
  </si>
  <si>
    <t>LN-107291</t>
  </si>
  <si>
    <t>CUS-207291</t>
  </si>
  <si>
    <t>LN-107292</t>
  </si>
  <si>
    <t>CUS-207292</t>
  </si>
  <si>
    <t>LN-107293</t>
  </si>
  <si>
    <t>CUS-207293</t>
  </si>
  <si>
    <t>LN-107294</t>
  </si>
  <si>
    <t>CUS-207294</t>
  </si>
  <si>
    <t>LN-107295</t>
  </si>
  <si>
    <t>CUS-207295</t>
  </si>
  <si>
    <t>LN-107296</t>
  </si>
  <si>
    <t>CUS-207296</t>
  </si>
  <si>
    <t>LN-107297</t>
  </si>
  <si>
    <t>CUS-207297</t>
  </si>
  <si>
    <t>LN-107298</t>
  </si>
  <si>
    <t>CUS-207298</t>
  </si>
  <si>
    <t>LN-107299</t>
  </si>
  <si>
    <t>CUS-207299</t>
  </si>
  <si>
    <t>LN-107300</t>
  </si>
  <si>
    <t>CUS-207300</t>
  </si>
  <si>
    <t>LN-107301</t>
  </si>
  <si>
    <t>CUS-207301</t>
  </si>
  <si>
    <t>LN-107302</t>
  </si>
  <si>
    <t>CUS-207302</t>
  </si>
  <si>
    <t>LN-107303</t>
  </si>
  <si>
    <t>CUS-207303</t>
  </si>
  <si>
    <t>LN-107304</t>
  </si>
  <si>
    <t>CUS-207304</t>
  </si>
  <si>
    <t>LN-107305</t>
  </si>
  <si>
    <t>CUS-207305</t>
  </si>
  <si>
    <t>LN-107306</t>
  </si>
  <si>
    <t>CUS-207306</t>
  </si>
  <si>
    <t>LN-107307</t>
  </si>
  <si>
    <t>CUS-207307</t>
  </si>
  <si>
    <t>LN-107308</t>
  </si>
  <si>
    <t>CUS-207308</t>
  </si>
  <si>
    <t>LN-107309</t>
  </si>
  <si>
    <t>CUS-207309</t>
  </si>
  <si>
    <t>LN-107310</t>
  </si>
  <si>
    <t>CUS-207310</t>
  </si>
  <si>
    <t>LN-107311</t>
  </si>
  <si>
    <t>CUS-207311</t>
  </si>
  <si>
    <t>LN-107312</t>
  </si>
  <si>
    <t>CUS-207312</t>
  </si>
  <si>
    <t>LN-107313</t>
  </si>
  <si>
    <t>CUS-207313</t>
  </si>
  <si>
    <t>LN-107314</t>
  </si>
  <si>
    <t>CUS-207314</t>
  </si>
  <si>
    <t>LN-107315</t>
  </si>
  <si>
    <t>CUS-207315</t>
  </si>
  <si>
    <t>LN-107316</t>
  </si>
  <si>
    <t>CUS-207316</t>
  </si>
  <si>
    <t>LN-107317</t>
  </si>
  <si>
    <t>CUS-207317</t>
  </si>
  <si>
    <t>LN-107318</t>
  </si>
  <si>
    <t>CUS-207318</t>
  </si>
  <si>
    <t>LN-107319</t>
  </si>
  <si>
    <t>CUS-207319</t>
  </si>
  <si>
    <t>LN-107320</t>
  </si>
  <si>
    <t>CUS-207320</t>
  </si>
  <si>
    <t>LN-107321</t>
  </si>
  <si>
    <t>CUS-207321</t>
  </si>
  <si>
    <t>LN-107322</t>
  </si>
  <si>
    <t>CUS-207322</t>
  </si>
  <si>
    <t>LN-107323</t>
  </si>
  <si>
    <t>CUS-207323</t>
  </si>
  <si>
    <t>LN-107324</t>
  </si>
  <si>
    <t>CUS-207324</t>
  </si>
  <si>
    <t>LN-107325</t>
  </si>
  <si>
    <t>CUS-207325</t>
  </si>
  <si>
    <t>LN-107326</t>
  </si>
  <si>
    <t>CUS-207326</t>
  </si>
  <si>
    <t>LN-107327</t>
  </si>
  <si>
    <t>CUS-207327</t>
  </si>
  <si>
    <t>LN-107328</t>
  </si>
  <si>
    <t>CUS-207328</t>
  </si>
  <si>
    <t>LN-107329</t>
  </si>
  <si>
    <t>CUS-207329</t>
  </si>
  <si>
    <t>LN-107330</t>
  </si>
  <si>
    <t>CUS-207330</t>
  </si>
  <si>
    <t>LN-107331</t>
  </si>
  <si>
    <t>CUS-207331</t>
  </si>
  <si>
    <t>LN-107332</t>
  </si>
  <si>
    <t>CUS-207332</t>
  </si>
  <si>
    <t>LN-107333</t>
  </si>
  <si>
    <t>CUS-207333</t>
  </si>
  <si>
    <t>LN-107334</t>
  </si>
  <si>
    <t>CUS-207334</t>
  </si>
  <si>
    <t>LN-107335</t>
  </si>
  <si>
    <t>CUS-207335</t>
  </si>
  <si>
    <t>LN-107336</t>
  </si>
  <si>
    <t>CUS-207336</t>
  </si>
  <si>
    <t>LN-107337</t>
  </si>
  <si>
    <t>CUS-207337</t>
  </si>
  <si>
    <t>LN-107338</t>
  </si>
  <si>
    <t>CUS-207338</t>
  </si>
  <si>
    <t>LN-107339</t>
  </si>
  <si>
    <t>CUS-207339</t>
  </si>
  <si>
    <t>LN-107340</t>
  </si>
  <si>
    <t>CUS-207340</t>
  </si>
  <si>
    <t>LN-107341</t>
  </si>
  <si>
    <t>CUS-207341</t>
  </si>
  <si>
    <t>LN-107342</t>
  </si>
  <si>
    <t>CUS-207342</t>
  </si>
  <si>
    <t>LN-107343</t>
  </si>
  <si>
    <t>CUS-207343</t>
  </si>
  <si>
    <t>LN-107344</t>
  </si>
  <si>
    <t>CUS-207344</t>
  </si>
  <si>
    <t>LN-107345</t>
  </si>
  <si>
    <t>CUS-207345</t>
  </si>
  <si>
    <t>LN-107346</t>
  </si>
  <si>
    <t>CUS-207346</t>
  </si>
  <si>
    <t>LN-107347</t>
  </si>
  <si>
    <t>CUS-207347</t>
  </si>
  <si>
    <t>LN-107348</t>
  </si>
  <si>
    <t>CUS-207348</t>
  </si>
  <si>
    <t>LN-107349</t>
  </si>
  <si>
    <t>CUS-207349</t>
  </si>
  <si>
    <t>LN-107350</t>
  </si>
  <si>
    <t>CUS-207350</t>
  </si>
  <si>
    <t>LN-107351</t>
  </si>
  <si>
    <t>CUS-207351</t>
  </si>
  <si>
    <t>LN-107352</t>
  </si>
  <si>
    <t>CUS-207352</t>
  </si>
  <si>
    <t>LN-107353</t>
  </si>
  <si>
    <t>CUS-207353</t>
  </si>
  <si>
    <t>LN-107354</t>
  </si>
  <si>
    <t>CUS-207354</t>
  </si>
  <si>
    <t>LN-107355</t>
  </si>
  <si>
    <t>CUS-207355</t>
  </si>
  <si>
    <t>LN-107356</t>
  </si>
  <si>
    <t>CUS-207356</t>
  </si>
  <si>
    <t>LN-107357</t>
  </si>
  <si>
    <t>CUS-207357</t>
  </si>
  <si>
    <t>LN-107358</t>
  </si>
  <si>
    <t>CUS-207358</t>
  </si>
  <si>
    <t>LN-107359</t>
  </si>
  <si>
    <t>CUS-207359</t>
  </si>
  <si>
    <t>LN-107360</t>
  </si>
  <si>
    <t>CUS-207360</t>
  </si>
  <si>
    <t>LN-107361</t>
  </si>
  <si>
    <t>CUS-207361</t>
  </si>
  <si>
    <t>LN-107362</t>
  </si>
  <si>
    <t>CUS-207362</t>
  </si>
  <si>
    <t>LN-107363</t>
  </si>
  <si>
    <t>CUS-207363</t>
  </si>
  <si>
    <t>LN-107364</t>
  </si>
  <si>
    <t>CUS-207364</t>
  </si>
  <si>
    <t>LN-107365</t>
  </si>
  <si>
    <t>CUS-207365</t>
  </si>
  <si>
    <t>LN-107366</t>
  </si>
  <si>
    <t>CUS-207366</t>
  </si>
  <si>
    <t>LN-107367</t>
  </si>
  <si>
    <t>CUS-207367</t>
  </si>
  <si>
    <t>LN-107368</t>
  </si>
  <si>
    <t>CUS-207368</t>
  </si>
  <si>
    <t>LN-107369</t>
  </si>
  <si>
    <t>CUS-207369</t>
  </si>
  <si>
    <t>LN-107370</t>
  </si>
  <si>
    <t>CUS-207370</t>
  </si>
  <si>
    <t>LN-107371</t>
  </si>
  <si>
    <t>CUS-207371</t>
  </si>
  <si>
    <t>LN-107372</t>
  </si>
  <si>
    <t>CUS-207372</t>
  </si>
  <si>
    <t>LN-107373</t>
  </si>
  <si>
    <t>CUS-207373</t>
  </si>
  <si>
    <t>LN-107374</t>
  </si>
  <si>
    <t>CUS-207374</t>
  </si>
  <si>
    <t>LN-107375</t>
  </si>
  <si>
    <t>CUS-207375</t>
  </si>
  <si>
    <t>LN-107376</t>
  </si>
  <si>
    <t>CUS-207376</t>
  </si>
  <si>
    <t>LN-107377</t>
  </si>
  <si>
    <t>CUS-207377</t>
  </si>
  <si>
    <t>LN-107378</t>
  </si>
  <si>
    <t>CUS-207378</t>
  </si>
  <si>
    <t>LN-107379</t>
  </si>
  <si>
    <t>CUS-207379</t>
  </si>
  <si>
    <t>LN-107380</t>
  </si>
  <si>
    <t>CUS-207380</t>
  </si>
  <si>
    <t>LN-107381</t>
  </si>
  <si>
    <t>CUS-207381</t>
  </si>
  <si>
    <t>LN-107382</t>
  </si>
  <si>
    <t>CUS-207382</t>
  </si>
  <si>
    <t>LN-107383</t>
  </si>
  <si>
    <t>CUS-207383</t>
  </si>
  <si>
    <t>LN-107384</t>
  </si>
  <si>
    <t>CUS-207384</t>
  </si>
  <si>
    <t>LN-107385</t>
  </si>
  <si>
    <t>CUS-207385</t>
  </si>
  <si>
    <t>LN-107386</t>
  </si>
  <si>
    <t>CUS-207386</t>
  </si>
  <si>
    <t>LN-107387</t>
  </si>
  <si>
    <t>CUS-207387</t>
  </si>
  <si>
    <t>LN-107388</t>
  </si>
  <si>
    <t>CUS-207388</t>
  </si>
  <si>
    <t>LN-107389</t>
  </si>
  <si>
    <t>CUS-207389</t>
  </si>
  <si>
    <t>LN-107390</t>
  </si>
  <si>
    <t>CUS-207390</t>
  </si>
  <si>
    <t>LN-107391</t>
  </si>
  <si>
    <t>CUS-207391</t>
  </si>
  <si>
    <t>LN-107392</t>
  </si>
  <si>
    <t>CUS-207392</t>
  </si>
  <si>
    <t>LN-107393</t>
  </si>
  <si>
    <t>CUS-207393</t>
  </si>
  <si>
    <t>LN-107394</t>
  </si>
  <si>
    <t>CUS-207394</t>
  </si>
  <si>
    <t>LN-107395</t>
  </si>
  <si>
    <t>CUS-207395</t>
  </si>
  <si>
    <t>LN-107396</t>
  </si>
  <si>
    <t>CUS-207396</t>
  </si>
  <si>
    <t>LN-107397</t>
  </si>
  <si>
    <t>CUS-207397</t>
  </si>
  <si>
    <t>LN-107398</t>
  </si>
  <si>
    <t>CUS-207398</t>
  </si>
  <si>
    <t>LN-107399</t>
  </si>
  <si>
    <t>CUS-207399</t>
  </si>
  <si>
    <t>LN-107400</t>
  </si>
  <si>
    <t>CUS-207400</t>
  </si>
  <si>
    <t>LN-107401</t>
  </si>
  <si>
    <t>CUS-207401</t>
  </si>
  <si>
    <t>LN-107402</t>
  </si>
  <si>
    <t>CUS-207402</t>
  </si>
  <si>
    <t>LN-107403</t>
  </si>
  <si>
    <t>CUS-207403</t>
  </si>
  <si>
    <t>LN-107404</t>
  </si>
  <si>
    <t>CUS-207404</t>
  </si>
  <si>
    <t>LN-107405</t>
  </si>
  <si>
    <t>CUS-207405</t>
  </si>
  <si>
    <t>LN-107406</t>
  </si>
  <si>
    <t>CUS-207406</t>
  </si>
  <si>
    <t>LN-107407</t>
  </si>
  <si>
    <t>CUS-207407</t>
  </si>
  <si>
    <t>LN-107408</t>
  </si>
  <si>
    <t>CUS-207408</t>
  </si>
  <si>
    <t>LN-107409</t>
  </si>
  <si>
    <t>CUS-207409</t>
  </si>
  <si>
    <t>LN-107410</t>
  </si>
  <si>
    <t>CUS-207410</t>
  </si>
  <si>
    <t>LN-107411</t>
  </si>
  <si>
    <t>CUS-207411</t>
  </si>
  <si>
    <t>LN-107412</t>
  </si>
  <si>
    <t>CUS-207412</t>
  </si>
  <si>
    <t>LN-107413</t>
  </si>
  <si>
    <t>CUS-207413</t>
  </si>
  <si>
    <t>LN-107414</t>
  </si>
  <si>
    <t>CUS-207414</t>
  </si>
  <si>
    <t>LN-107415</t>
  </si>
  <si>
    <t>CUS-207415</t>
  </si>
  <si>
    <t>LN-107416</t>
  </si>
  <si>
    <t>CUS-207416</t>
  </si>
  <si>
    <t>LN-107417</t>
  </si>
  <si>
    <t>CUS-207417</t>
  </si>
  <si>
    <t>LN-107418</t>
  </si>
  <si>
    <t>CUS-207418</t>
  </si>
  <si>
    <t>LN-107419</t>
  </si>
  <si>
    <t>CUS-207419</t>
  </si>
  <si>
    <t>LN-107420</t>
  </si>
  <si>
    <t>CUS-207420</t>
  </si>
  <si>
    <t>LN-107421</t>
  </si>
  <si>
    <t>CUS-207421</t>
  </si>
  <si>
    <t>LN-107422</t>
  </si>
  <si>
    <t>CUS-207422</t>
  </si>
  <si>
    <t>LN-107423</t>
  </si>
  <si>
    <t>CUS-207423</t>
  </si>
  <si>
    <t>LN-107424</t>
  </si>
  <si>
    <t>CUS-207424</t>
  </si>
  <si>
    <t>LN-107425</t>
  </si>
  <si>
    <t>CUS-207425</t>
  </si>
  <si>
    <t>LN-107426</t>
  </si>
  <si>
    <t>CUS-207426</t>
  </si>
  <si>
    <t>LN-107427</t>
  </si>
  <si>
    <t>CUS-207427</t>
  </si>
  <si>
    <t>LN-107428</t>
  </si>
  <si>
    <t>CUS-207428</t>
  </si>
  <si>
    <t>LN-107429</t>
  </si>
  <si>
    <t>CUS-207429</t>
  </si>
  <si>
    <t>LN-107430</t>
  </si>
  <si>
    <t>CUS-207430</t>
  </si>
  <si>
    <t>LN-107431</t>
  </si>
  <si>
    <t>CUS-207431</t>
  </si>
  <si>
    <t>LN-107432</t>
  </si>
  <si>
    <t>CUS-207432</t>
  </si>
  <si>
    <t>LN-107433</t>
  </si>
  <si>
    <t>CUS-207433</t>
  </si>
  <si>
    <t>LN-107434</t>
  </si>
  <si>
    <t>CUS-207434</t>
  </si>
  <si>
    <t>LN-107435</t>
  </si>
  <si>
    <t>CUS-207435</t>
  </si>
  <si>
    <t>LN-107436</t>
  </si>
  <si>
    <t>CUS-207436</t>
  </si>
  <si>
    <t>LN-107437</t>
  </si>
  <si>
    <t>CUS-207437</t>
  </si>
  <si>
    <t>LN-107438</t>
  </si>
  <si>
    <t>CUS-207438</t>
  </si>
  <si>
    <t>LN-107439</t>
  </si>
  <si>
    <t>CUS-207439</t>
  </si>
  <si>
    <t>LN-107440</t>
  </si>
  <si>
    <t>CUS-207440</t>
  </si>
  <si>
    <t>LN-107441</t>
  </si>
  <si>
    <t>CUS-207441</t>
  </si>
  <si>
    <t>LN-107442</t>
  </si>
  <si>
    <t>CUS-207442</t>
  </si>
  <si>
    <t>LN-107443</t>
  </si>
  <si>
    <t>CUS-207443</t>
  </si>
  <si>
    <t>LN-107444</t>
  </si>
  <si>
    <t>CUS-207444</t>
  </si>
  <si>
    <t>LN-107445</t>
  </si>
  <si>
    <t>CUS-207445</t>
  </si>
  <si>
    <t>LN-107446</t>
  </si>
  <si>
    <t>CUS-207446</t>
  </si>
  <si>
    <t>LN-107447</t>
  </si>
  <si>
    <t>CUS-207447</t>
  </si>
  <si>
    <t>LN-107448</t>
  </si>
  <si>
    <t>CUS-207448</t>
  </si>
  <si>
    <t>LN-107449</t>
  </si>
  <si>
    <t>CUS-207449</t>
  </si>
  <si>
    <t>LN-107450</t>
  </si>
  <si>
    <t>CUS-207450</t>
  </si>
  <si>
    <t>LN-107451</t>
  </si>
  <si>
    <t>CUS-207451</t>
  </si>
  <si>
    <t>LN-107452</t>
  </si>
  <si>
    <t>CUS-207452</t>
  </si>
  <si>
    <t>LN-107453</t>
  </si>
  <si>
    <t>CUS-207453</t>
  </si>
  <si>
    <t>LN-107454</t>
  </si>
  <si>
    <t>CUS-207454</t>
  </si>
  <si>
    <t>LN-107455</t>
  </si>
  <si>
    <t>CUS-207455</t>
  </si>
  <si>
    <t>LN-107456</t>
  </si>
  <si>
    <t>CUS-207456</t>
  </si>
  <si>
    <t>LN-107457</t>
  </si>
  <si>
    <t>CUS-207457</t>
  </si>
  <si>
    <t>LN-107458</t>
  </si>
  <si>
    <t>CUS-207458</t>
  </si>
  <si>
    <t>LN-107459</t>
  </si>
  <si>
    <t>CUS-207459</t>
  </si>
  <si>
    <t>LN-107460</t>
  </si>
  <si>
    <t>CUS-207460</t>
  </si>
  <si>
    <t>LN-107461</t>
  </si>
  <si>
    <t>CUS-207461</t>
  </si>
  <si>
    <t>LN-107462</t>
  </si>
  <si>
    <t>CUS-207462</t>
  </si>
  <si>
    <t>LN-107463</t>
  </si>
  <si>
    <t>CUS-207463</t>
  </si>
  <si>
    <t>LN-107464</t>
  </si>
  <si>
    <t>CUS-207464</t>
  </si>
  <si>
    <t>LN-107465</t>
  </si>
  <si>
    <t>CUS-207465</t>
  </si>
  <si>
    <t>LN-107466</t>
  </si>
  <si>
    <t>CUS-207466</t>
  </si>
  <si>
    <t>LN-107467</t>
  </si>
  <si>
    <t>CUS-207467</t>
  </si>
  <si>
    <t>LN-107468</t>
  </si>
  <si>
    <t>CUS-207468</t>
  </si>
  <si>
    <t>LN-107469</t>
  </si>
  <si>
    <t>CUS-207469</t>
  </si>
  <si>
    <t>LN-107470</t>
  </si>
  <si>
    <t>CUS-207470</t>
  </si>
  <si>
    <t>LN-107471</t>
  </si>
  <si>
    <t>CUS-207471</t>
  </si>
  <si>
    <t>LN-107472</t>
  </si>
  <si>
    <t>CUS-207472</t>
  </si>
  <si>
    <t>LN-107473</t>
  </si>
  <si>
    <t>CUS-207473</t>
  </si>
  <si>
    <t>LN-107474</t>
  </si>
  <si>
    <t>CUS-207474</t>
  </si>
  <si>
    <t>LN-107475</t>
  </si>
  <si>
    <t>CUS-207475</t>
  </si>
  <si>
    <t>LN-107476</t>
  </si>
  <si>
    <t>CUS-207476</t>
  </si>
  <si>
    <t>LN-107477</t>
  </si>
  <si>
    <t>CUS-207477</t>
  </si>
  <si>
    <t>LN-107478</t>
  </si>
  <si>
    <t>CUS-207478</t>
  </si>
  <si>
    <t>LN-107479</t>
  </si>
  <si>
    <t>CUS-207479</t>
  </si>
  <si>
    <t>LN-107480</t>
  </si>
  <si>
    <t>CUS-207480</t>
  </si>
  <si>
    <t>LN-107481</t>
  </si>
  <si>
    <t>CUS-207481</t>
  </si>
  <si>
    <t>LN-107482</t>
  </si>
  <si>
    <t>CUS-207482</t>
  </si>
  <si>
    <t>LN-107483</t>
  </si>
  <si>
    <t>CUS-207483</t>
  </si>
  <si>
    <t>LN-107484</t>
  </si>
  <si>
    <t>CUS-207484</t>
  </si>
  <si>
    <t>LN-107485</t>
  </si>
  <si>
    <t>CUS-207485</t>
  </si>
  <si>
    <t>LN-107486</t>
  </si>
  <si>
    <t>CUS-207486</t>
  </si>
  <si>
    <t>LN-107487</t>
  </si>
  <si>
    <t>CUS-207487</t>
  </si>
  <si>
    <t>LN-107488</t>
  </si>
  <si>
    <t>CUS-207488</t>
  </si>
  <si>
    <t>LN-107489</t>
  </si>
  <si>
    <t>CUS-207489</t>
  </si>
  <si>
    <t>LN-107490</t>
  </si>
  <si>
    <t>CUS-207490</t>
  </si>
  <si>
    <t>LN-107491</t>
  </si>
  <si>
    <t>CUS-207491</t>
  </si>
  <si>
    <t>LN-107492</t>
  </si>
  <si>
    <t>CUS-207492</t>
  </si>
  <si>
    <t>LN-107493</t>
  </si>
  <si>
    <t>CUS-207493</t>
  </si>
  <si>
    <t>LN-107494</t>
  </si>
  <si>
    <t>CUS-207494</t>
  </si>
  <si>
    <t>LN-107495</t>
  </si>
  <si>
    <t>CUS-207495</t>
  </si>
  <si>
    <t>LN-107496</t>
  </si>
  <si>
    <t>CUS-207496</t>
  </si>
  <si>
    <t>LN-107497</t>
  </si>
  <si>
    <t>CUS-207497</t>
  </si>
  <si>
    <t>LN-107498</t>
  </si>
  <si>
    <t>CUS-207498</t>
  </si>
  <si>
    <t>LN-107499</t>
  </si>
  <si>
    <t>CUS-207499</t>
  </si>
  <si>
    <t>Age Bracket</t>
  </si>
  <si>
    <t>Sum of Loan Amount</t>
  </si>
  <si>
    <t>Status</t>
  </si>
  <si>
    <t>Year</t>
  </si>
  <si>
    <t>Month</t>
  </si>
  <si>
    <t>First Day of the Month</t>
  </si>
  <si>
    <t>L. Mendoza</t>
  </si>
  <si>
    <t>C. Ramos</t>
  </si>
  <si>
    <t>Panabo</t>
  </si>
  <si>
    <t>K. Torres</t>
  </si>
  <si>
    <t>A. Reyes</t>
  </si>
  <si>
    <t>Leah</t>
  </si>
  <si>
    <t>San Fernando (La Union)</t>
  </si>
  <si>
    <t>J. Cruz</t>
  </si>
  <si>
    <t>Luzviminda</t>
  </si>
  <si>
    <t>Sniper 155</t>
  </si>
  <si>
    <t>E. Aquino</t>
  </si>
  <si>
    <t>Patricia</t>
  </si>
  <si>
    <t>R. Villanueva</t>
  </si>
  <si>
    <t>Renz</t>
  </si>
  <si>
    <t>Custodio</t>
  </si>
  <si>
    <t>Dasmarinas</t>
  </si>
  <si>
    <t>Villareal</t>
  </si>
  <si>
    <t>Noel</t>
  </si>
  <si>
    <t>M. Santos</t>
  </si>
  <si>
    <t>Nathaniel</t>
  </si>
  <si>
    <t>Barako II</t>
  </si>
  <si>
    <t>Karen</t>
  </si>
  <si>
    <t>Gabriel</t>
  </si>
  <si>
    <t>Daniel</t>
  </si>
  <si>
    <t>Espino</t>
  </si>
  <si>
    <t>Roxas City</t>
  </si>
  <si>
    <t>Precious</t>
  </si>
  <si>
    <t>Divine</t>
  </si>
  <si>
    <t>D. Bautista</t>
  </si>
  <si>
    <t>Tagum</t>
  </si>
  <si>
    <t>F. Domingo</t>
  </si>
  <si>
    <t>Marco</t>
  </si>
  <si>
    <t>Joel</t>
  </si>
  <si>
    <t>Angeles</t>
  </si>
  <si>
    <t>P. Garcia</t>
  </si>
  <si>
    <t>Toledo</t>
  </si>
  <si>
    <t>Nicole</t>
  </si>
  <si>
    <t>San Fernando</t>
  </si>
  <si>
    <t>S. Navarro</t>
  </si>
  <si>
    <t>Sheryl</t>
  </si>
  <si>
    <t>Paolo</t>
  </si>
  <si>
    <t>Talisay</t>
  </si>
  <si>
    <t>Van</t>
  </si>
  <si>
    <t>Regina</t>
  </si>
  <si>
    <t>Bianca</t>
  </si>
  <si>
    <t>Digos</t>
  </si>
  <si>
    <t>Starex</t>
  </si>
  <si>
    <t>Angel</t>
  </si>
  <si>
    <t>Samantha</t>
  </si>
  <si>
    <t>Mio Sporty</t>
  </si>
  <si>
    <t>NV350 Urvan</t>
  </si>
  <si>
    <t>Josephine</t>
  </si>
  <si>
    <t>Luis</t>
  </si>
  <si>
    <t>LN-107500</t>
  </si>
  <si>
    <t>CUS-207500</t>
  </si>
  <si>
    <t>LN-107501</t>
  </si>
  <si>
    <t>CUS-207501</t>
  </si>
  <si>
    <t>LN-107502</t>
  </si>
  <si>
    <t>CUS-207502</t>
  </si>
  <si>
    <t>LN-107503</t>
  </si>
  <si>
    <t>CUS-207503</t>
  </si>
  <si>
    <t>LN-107504</t>
  </si>
  <si>
    <t>CUS-207504</t>
  </si>
  <si>
    <t>LN-107505</t>
  </si>
  <si>
    <t>CUS-207505</t>
  </si>
  <si>
    <t>LN-107506</t>
  </si>
  <si>
    <t>CUS-207506</t>
  </si>
  <si>
    <t>LN-107507</t>
  </si>
  <si>
    <t>CUS-207507</t>
  </si>
  <si>
    <t>LN-107508</t>
  </si>
  <si>
    <t>CUS-207508</t>
  </si>
  <si>
    <t>LN-107509</t>
  </si>
  <si>
    <t>CUS-207509</t>
  </si>
  <si>
    <t>LN-107510</t>
  </si>
  <si>
    <t>CUS-207510</t>
  </si>
  <si>
    <t>LN-107511</t>
  </si>
  <si>
    <t>CUS-207511</t>
  </si>
  <si>
    <t>LN-107512</t>
  </si>
  <si>
    <t>CUS-207512</t>
  </si>
  <si>
    <t>LN-107513</t>
  </si>
  <si>
    <t>CUS-207513</t>
  </si>
  <si>
    <t>LN-107514</t>
  </si>
  <si>
    <t>CUS-207514</t>
  </si>
  <si>
    <t>LN-107515</t>
  </si>
  <si>
    <t>CUS-207515</t>
  </si>
  <si>
    <t>LN-107516</t>
  </si>
  <si>
    <t>CUS-207516</t>
  </si>
  <si>
    <t>LN-107517</t>
  </si>
  <si>
    <t>CUS-207517</t>
  </si>
  <si>
    <t>LN-107518</t>
  </si>
  <si>
    <t>CUS-207518</t>
  </si>
  <si>
    <t>LN-107519</t>
  </si>
  <si>
    <t>CUS-207519</t>
  </si>
  <si>
    <t>LN-107520</t>
  </si>
  <si>
    <t>CUS-207520</t>
  </si>
  <si>
    <t>LN-107521</t>
  </si>
  <si>
    <t>CUS-207521</t>
  </si>
  <si>
    <t>LN-107522</t>
  </si>
  <si>
    <t>CUS-207522</t>
  </si>
  <si>
    <t>LN-107523</t>
  </si>
  <si>
    <t>CUS-207523</t>
  </si>
  <si>
    <t>LN-107524</t>
  </si>
  <si>
    <t>CUS-207524</t>
  </si>
  <si>
    <t>LN-107525</t>
  </si>
  <si>
    <t>CUS-207525</t>
  </si>
  <si>
    <t>LN-107526</t>
  </si>
  <si>
    <t>CUS-207526</t>
  </si>
  <si>
    <t>LN-107527</t>
  </si>
  <si>
    <t>CUS-207527</t>
  </si>
  <si>
    <t>LN-107528</t>
  </si>
  <si>
    <t>CUS-207528</t>
  </si>
  <si>
    <t>LN-107529</t>
  </si>
  <si>
    <t>CUS-207529</t>
  </si>
  <si>
    <t>LN-107530</t>
  </si>
  <si>
    <t>CUS-207530</t>
  </si>
  <si>
    <t>LN-107531</t>
  </si>
  <si>
    <t>CUS-207531</t>
  </si>
  <si>
    <t>LN-107532</t>
  </si>
  <si>
    <t>CUS-207532</t>
  </si>
  <si>
    <t>LN-107533</t>
  </si>
  <si>
    <t>CUS-207533</t>
  </si>
  <si>
    <t>LN-107534</t>
  </si>
  <si>
    <t>CUS-207534</t>
  </si>
  <si>
    <t>LN-107535</t>
  </si>
  <si>
    <t>CUS-207535</t>
  </si>
  <si>
    <t>LN-107536</t>
  </si>
  <si>
    <t>CUS-207536</t>
  </si>
  <si>
    <t>LN-107537</t>
  </si>
  <si>
    <t>CUS-207537</t>
  </si>
  <si>
    <t>LN-107538</t>
  </si>
  <si>
    <t>CUS-207538</t>
  </si>
  <si>
    <t>LN-107539</t>
  </si>
  <si>
    <t>CUS-207539</t>
  </si>
  <si>
    <t>LN-107540</t>
  </si>
  <si>
    <t>CUS-207540</t>
  </si>
  <si>
    <t>LN-107541</t>
  </si>
  <si>
    <t>CUS-207541</t>
  </si>
  <si>
    <t>LN-107542</t>
  </si>
  <si>
    <t>CUS-207542</t>
  </si>
  <si>
    <t>LN-107543</t>
  </si>
  <si>
    <t>CUS-207543</t>
  </si>
  <si>
    <t>LN-107544</t>
  </si>
  <si>
    <t>CUS-207544</t>
  </si>
  <si>
    <t>LN-107545</t>
  </si>
  <si>
    <t>CUS-207545</t>
  </si>
  <si>
    <t>LN-107546</t>
  </si>
  <si>
    <t>CUS-207546</t>
  </si>
  <si>
    <t>LN-107547</t>
  </si>
  <si>
    <t>CUS-207547</t>
  </si>
  <si>
    <t>LN-107548</t>
  </si>
  <si>
    <t>CUS-207548</t>
  </si>
  <si>
    <t>LN-107549</t>
  </si>
  <si>
    <t>CUS-207549</t>
  </si>
  <si>
    <t>LN-107550</t>
  </si>
  <si>
    <t>CUS-207550</t>
  </si>
  <si>
    <t>LN-107551</t>
  </si>
  <si>
    <t>CUS-207551</t>
  </si>
  <si>
    <t>LN-107552</t>
  </si>
  <si>
    <t>CUS-207552</t>
  </si>
  <si>
    <t>LN-107553</t>
  </si>
  <si>
    <t>CUS-207553</t>
  </si>
  <si>
    <t>LN-107554</t>
  </si>
  <si>
    <t>CUS-207554</t>
  </si>
  <si>
    <t>LN-107555</t>
  </si>
  <si>
    <t>CUS-207555</t>
  </si>
  <si>
    <t>LN-107556</t>
  </si>
  <si>
    <t>CUS-207556</t>
  </si>
  <si>
    <t>LN-107557</t>
  </si>
  <si>
    <t>CUS-207557</t>
  </si>
  <si>
    <t>LN-107558</t>
  </si>
  <si>
    <t>CUS-207558</t>
  </si>
  <si>
    <t>LN-107559</t>
  </si>
  <si>
    <t>CUS-207559</t>
  </si>
  <si>
    <t>LN-107560</t>
  </si>
  <si>
    <t>CUS-207560</t>
  </si>
  <si>
    <t>LN-107561</t>
  </si>
  <si>
    <t>CUS-207561</t>
  </si>
  <si>
    <t>LN-107562</t>
  </si>
  <si>
    <t>CUS-207562</t>
  </si>
  <si>
    <t>LN-107563</t>
  </si>
  <si>
    <t>CUS-207563</t>
  </si>
  <si>
    <t>LN-107564</t>
  </si>
  <si>
    <t>CUS-207564</t>
  </si>
  <si>
    <t>LN-107565</t>
  </si>
  <si>
    <t>CUS-207565</t>
  </si>
  <si>
    <t>LN-107566</t>
  </si>
  <si>
    <t>CUS-207566</t>
  </si>
  <si>
    <t>LN-107567</t>
  </si>
  <si>
    <t>CUS-207567</t>
  </si>
  <si>
    <t>LN-107568</t>
  </si>
  <si>
    <t>CUS-207568</t>
  </si>
  <si>
    <t>LN-107569</t>
  </si>
  <si>
    <t>CUS-207569</t>
  </si>
  <si>
    <t>LN-107570</t>
  </si>
  <si>
    <t>CUS-207570</t>
  </si>
  <si>
    <t>LN-107571</t>
  </si>
  <si>
    <t>CUS-207571</t>
  </si>
  <si>
    <t>LN-107572</t>
  </si>
  <si>
    <t>CUS-207572</t>
  </si>
  <si>
    <t>LN-107573</t>
  </si>
  <si>
    <t>CUS-207573</t>
  </si>
  <si>
    <t>LN-107574</t>
  </si>
  <si>
    <t>CUS-207574</t>
  </si>
  <si>
    <t>LN-107575</t>
  </si>
  <si>
    <t>CUS-207575</t>
  </si>
  <si>
    <t>LN-107576</t>
  </si>
  <si>
    <t>CUS-207576</t>
  </si>
  <si>
    <t>LN-107577</t>
  </si>
  <si>
    <t>CUS-207577</t>
  </si>
  <si>
    <t>LN-107578</t>
  </si>
  <si>
    <t>CUS-207578</t>
  </si>
  <si>
    <t>LN-107579</t>
  </si>
  <si>
    <t>CUS-207579</t>
  </si>
  <si>
    <t>LN-107580</t>
  </si>
  <si>
    <t>CUS-207580</t>
  </si>
  <si>
    <t>LN-107581</t>
  </si>
  <si>
    <t>CUS-207581</t>
  </si>
  <si>
    <t>LN-107582</t>
  </si>
  <si>
    <t>CUS-207582</t>
  </si>
  <si>
    <t>LN-107583</t>
  </si>
  <si>
    <t>CUS-207583</t>
  </si>
  <si>
    <t>LN-107584</t>
  </si>
  <si>
    <t>CUS-207584</t>
  </si>
  <si>
    <t>LN-107585</t>
  </si>
  <si>
    <t>CUS-207585</t>
  </si>
  <si>
    <t>LN-107586</t>
  </si>
  <si>
    <t>CUS-207586</t>
  </si>
  <si>
    <t>LN-107587</t>
  </si>
  <si>
    <t>CUS-207587</t>
  </si>
  <si>
    <t>LN-107588</t>
  </si>
  <si>
    <t>CUS-207588</t>
  </si>
  <si>
    <t>LN-107589</t>
  </si>
  <si>
    <t>CUS-207589</t>
  </si>
  <si>
    <t>LN-107590</t>
  </si>
  <si>
    <t>CUS-207590</t>
  </si>
  <si>
    <t>LN-107591</t>
  </si>
  <si>
    <t>CUS-207591</t>
  </si>
  <si>
    <t>LN-107592</t>
  </si>
  <si>
    <t>CUS-207592</t>
  </si>
  <si>
    <t>LN-107593</t>
  </si>
  <si>
    <t>CUS-207593</t>
  </si>
  <si>
    <t>LN-107594</t>
  </si>
  <si>
    <t>CUS-207594</t>
  </si>
  <si>
    <t>LN-107595</t>
  </si>
  <si>
    <t>CUS-207595</t>
  </si>
  <si>
    <t>LN-107596</t>
  </si>
  <si>
    <t>CUS-207596</t>
  </si>
  <si>
    <t>LN-107597</t>
  </si>
  <si>
    <t>CUS-207597</t>
  </si>
  <si>
    <t>LN-107598</t>
  </si>
  <si>
    <t>CUS-207598</t>
  </si>
  <si>
    <t>LN-107599</t>
  </si>
  <si>
    <t>CUS-207599</t>
  </si>
  <si>
    <t>LN-107600</t>
  </si>
  <si>
    <t>CUS-207600</t>
  </si>
  <si>
    <t>LN-107601</t>
  </si>
  <si>
    <t>CUS-207601</t>
  </si>
  <si>
    <t>LN-107602</t>
  </si>
  <si>
    <t>CUS-207602</t>
  </si>
  <si>
    <t>LN-107603</t>
  </si>
  <si>
    <t>CUS-207603</t>
  </si>
  <si>
    <t>LN-107604</t>
  </si>
  <si>
    <t>CUS-207604</t>
  </si>
  <si>
    <t>LN-107605</t>
  </si>
  <si>
    <t>CUS-207605</t>
  </si>
  <si>
    <t>LN-107606</t>
  </si>
  <si>
    <t>CUS-207606</t>
  </si>
  <si>
    <t>LN-107607</t>
  </si>
  <si>
    <t>CUS-207607</t>
  </si>
  <si>
    <t>LN-107608</t>
  </si>
  <si>
    <t>CUS-207608</t>
  </si>
  <si>
    <t>LN-107609</t>
  </si>
  <si>
    <t>CUS-207609</t>
  </si>
  <si>
    <t>LN-107610</t>
  </si>
  <si>
    <t>CUS-207610</t>
  </si>
  <si>
    <t>LN-107611</t>
  </si>
  <si>
    <t>CUS-207611</t>
  </si>
  <si>
    <t>LN-107612</t>
  </si>
  <si>
    <t>CUS-207612</t>
  </si>
  <si>
    <t>LN-107613</t>
  </si>
  <si>
    <t>CUS-207613</t>
  </si>
  <si>
    <t>LN-107614</t>
  </si>
  <si>
    <t>CUS-207614</t>
  </si>
  <si>
    <t>LN-107615</t>
  </si>
  <si>
    <t>CUS-207615</t>
  </si>
  <si>
    <t>LN-107616</t>
  </si>
  <si>
    <t>CUS-207616</t>
  </si>
  <si>
    <t>LN-107617</t>
  </si>
  <si>
    <t>CUS-207617</t>
  </si>
  <si>
    <t>LN-107618</t>
  </si>
  <si>
    <t>CUS-207618</t>
  </si>
  <si>
    <t>LN-107619</t>
  </si>
  <si>
    <t>CUS-207619</t>
  </si>
  <si>
    <t>LN-107620</t>
  </si>
  <si>
    <t>CUS-207620</t>
  </si>
  <si>
    <t>LN-107621</t>
  </si>
  <si>
    <t>CUS-207621</t>
  </si>
  <si>
    <t>LN-107622</t>
  </si>
  <si>
    <t>CUS-207622</t>
  </si>
  <si>
    <t>LN-107623</t>
  </si>
  <si>
    <t>CUS-207623</t>
  </si>
  <si>
    <t>LN-107624</t>
  </si>
  <si>
    <t>CUS-207624</t>
  </si>
  <si>
    <t>LN-107625</t>
  </si>
  <si>
    <t>CUS-207625</t>
  </si>
  <si>
    <t>LN-107626</t>
  </si>
  <si>
    <t>CUS-207626</t>
  </si>
  <si>
    <t>LN-107627</t>
  </si>
  <si>
    <t>CUS-207627</t>
  </si>
  <si>
    <t>LN-107628</t>
  </si>
  <si>
    <t>CUS-207628</t>
  </si>
  <si>
    <t>LN-107629</t>
  </si>
  <si>
    <t>CUS-207629</t>
  </si>
  <si>
    <t>LN-107630</t>
  </si>
  <si>
    <t>CUS-207630</t>
  </si>
  <si>
    <t>LN-107631</t>
  </si>
  <si>
    <t>CUS-207631</t>
  </si>
  <si>
    <t>LN-107632</t>
  </si>
  <si>
    <t>CUS-207632</t>
  </si>
  <si>
    <t>LN-107633</t>
  </si>
  <si>
    <t>CUS-207633</t>
  </si>
  <si>
    <t>LN-107634</t>
  </si>
  <si>
    <t>CUS-207634</t>
  </si>
  <si>
    <t>LN-107635</t>
  </si>
  <si>
    <t>CUS-207635</t>
  </si>
  <si>
    <t>LN-107636</t>
  </si>
  <si>
    <t>CUS-207636</t>
  </si>
  <si>
    <t>LN-107637</t>
  </si>
  <si>
    <t>CUS-207637</t>
  </si>
  <si>
    <t>LN-107638</t>
  </si>
  <si>
    <t>CUS-207638</t>
  </si>
  <si>
    <t>LN-107639</t>
  </si>
  <si>
    <t>CUS-207639</t>
  </si>
  <si>
    <t>LN-107640</t>
  </si>
  <si>
    <t>CUS-207640</t>
  </si>
  <si>
    <t>LN-107641</t>
  </si>
  <si>
    <t>CUS-207641</t>
  </si>
  <si>
    <t>LN-107642</t>
  </si>
  <si>
    <t>CUS-207642</t>
  </si>
  <si>
    <t>LN-107643</t>
  </si>
  <si>
    <t>CUS-207643</t>
  </si>
  <si>
    <t>LN-107644</t>
  </si>
  <si>
    <t>CUS-207644</t>
  </si>
  <si>
    <t>LN-107645</t>
  </si>
  <si>
    <t>CUS-207645</t>
  </si>
  <si>
    <t>LN-107646</t>
  </si>
  <si>
    <t>CUS-207646</t>
  </si>
  <si>
    <t>LN-107647</t>
  </si>
  <si>
    <t>CUS-207647</t>
  </si>
  <si>
    <t>LN-107648</t>
  </si>
  <si>
    <t>CUS-207648</t>
  </si>
  <si>
    <t>LN-107649</t>
  </si>
  <si>
    <t>CUS-207649</t>
  </si>
  <si>
    <t>LN-107650</t>
  </si>
  <si>
    <t>CUS-207650</t>
  </si>
  <si>
    <t>LN-107651</t>
  </si>
  <si>
    <t>CUS-207651</t>
  </si>
  <si>
    <t>LN-107652</t>
  </si>
  <si>
    <t>CUS-207652</t>
  </si>
  <si>
    <t>LN-107653</t>
  </si>
  <si>
    <t>CUS-207653</t>
  </si>
  <si>
    <t>LN-107654</t>
  </si>
  <si>
    <t>CUS-207654</t>
  </si>
  <si>
    <t>LN-107655</t>
  </si>
  <si>
    <t>CUS-207655</t>
  </si>
  <si>
    <t>LN-107656</t>
  </si>
  <si>
    <t>CUS-207656</t>
  </si>
  <si>
    <t>LN-107657</t>
  </si>
  <si>
    <t>CUS-207657</t>
  </si>
  <si>
    <t>LN-107658</t>
  </si>
  <si>
    <t>CUS-207658</t>
  </si>
  <si>
    <t>LN-107659</t>
  </si>
  <si>
    <t>CUS-207659</t>
  </si>
  <si>
    <t>LN-107660</t>
  </si>
  <si>
    <t>CUS-207660</t>
  </si>
  <si>
    <t>LN-107661</t>
  </si>
  <si>
    <t>CUS-207661</t>
  </si>
  <si>
    <t>LN-107662</t>
  </si>
  <si>
    <t>CUS-207662</t>
  </si>
  <si>
    <t>LN-107663</t>
  </si>
  <si>
    <t>CUS-207663</t>
  </si>
  <si>
    <t>LN-107664</t>
  </si>
  <si>
    <t>CUS-207664</t>
  </si>
  <si>
    <t>Medium RIsk</t>
  </si>
  <si>
    <t>MTD Amount</t>
  </si>
  <si>
    <t>Total Loans</t>
  </si>
  <si>
    <t>Customers</t>
  </si>
  <si>
    <t>Total</t>
  </si>
  <si>
    <t>Average of Loan amount</t>
  </si>
  <si>
    <t>Approved Customers</t>
  </si>
  <si>
    <t>Brand</t>
  </si>
  <si>
    <t>Total Approved Amount</t>
  </si>
  <si>
    <t xml:space="preserve">Makati </t>
  </si>
  <si>
    <t xml:space="preserve">Manila </t>
  </si>
  <si>
    <t xml:space="preserve">CDO </t>
  </si>
  <si>
    <t xml:space="preserve">Pampanga </t>
  </si>
  <si>
    <t xml:space="preserve">Quezon City </t>
  </si>
  <si>
    <t xml:space="preserve">Baguio </t>
  </si>
  <si>
    <t xml:space="preserve">Cebu </t>
  </si>
  <si>
    <t xml:space="preserve">Iloilo </t>
  </si>
  <si>
    <t xml:space="preserve">Cavite </t>
  </si>
  <si>
    <t xml:space="preserve">Davao </t>
  </si>
  <si>
    <t xml:space="preserve">Bacolod </t>
  </si>
  <si>
    <t xml:space="preserve">North Ave </t>
  </si>
  <si>
    <t xml:space="preserve">Ortigas </t>
  </si>
  <si>
    <t xml:space="preserve">Cebu Main </t>
  </si>
  <si>
    <t xml:space="preserve">Alabang </t>
  </si>
  <si>
    <t>Count of Gender</t>
  </si>
  <si>
    <t>Count of Vehicle Type</t>
  </si>
  <si>
    <t>Count of Loan Status</t>
  </si>
  <si>
    <t>MTD Period</t>
  </si>
  <si>
    <t>MTD Date Range</t>
  </si>
  <si>
    <t>MoM%</t>
  </si>
  <si>
    <t>Row Labels</t>
  </si>
  <si>
    <t>Interest Income</t>
  </si>
  <si>
    <t>Sum of Amount Paid</t>
  </si>
  <si>
    <t>Sum of Outstanding Balance</t>
  </si>
  <si>
    <t>Line Chart</t>
  </si>
  <si>
    <t>May</t>
  </si>
  <si>
    <t>Sum of Interest Income</t>
  </si>
  <si>
    <t>Total Financing</t>
  </si>
  <si>
    <t>Total Amount Paid</t>
  </si>
  <si>
    <t>Intrest Income</t>
  </si>
  <si>
    <t>January</t>
  </si>
  <si>
    <t>February</t>
  </si>
  <si>
    <t>March</t>
  </si>
  <si>
    <t>April</t>
  </si>
  <si>
    <t>June</t>
  </si>
  <si>
    <t>July</t>
  </si>
  <si>
    <t>August</t>
  </si>
  <si>
    <t>Look Up for  last YTD</t>
  </si>
  <si>
    <t>55-64</t>
  </si>
  <si>
    <t>25-34</t>
  </si>
  <si>
    <t>45-54</t>
  </si>
  <si>
    <t>18-24</t>
  </si>
  <si>
    <t>35-44</t>
  </si>
  <si>
    <t>Look Up for  last MTD</t>
  </si>
  <si>
    <t>Previous MoM%</t>
  </si>
  <si>
    <t>Total Financing Look Up for  last MTD</t>
  </si>
  <si>
    <t>Table Helper</t>
  </si>
  <si>
    <t>Count of Application Status</t>
  </si>
  <si>
    <t>Running Total In</t>
  </si>
  <si>
    <t>Application Count</t>
  </si>
  <si>
    <t>Total Approved Application</t>
  </si>
  <si>
    <t>Approved Application</t>
  </si>
  <si>
    <t>Approval Rate</t>
  </si>
  <si>
    <t>Rejection Rate</t>
  </si>
  <si>
    <t>Status Percentage</t>
  </si>
  <si>
    <t>Count of Age Bracket</t>
  </si>
  <si>
    <t>65+</t>
  </si>
  <si>
    <t>Approved Helper</t>
  </si>
  <si>
    <t>Sum of Approved Helper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</si>
</sst>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_-;\-* #,##0.00_-;_-* &quot;-&quot;??_-;_-@_-"/>
    <numFmt numFmtId="164" formatCode="0.00\%"/>
    <numFmt numFmtId="165" formatCode="yyyy\-mm\-dd"/>
    <numFmt numFmtId="166" formatCode="_-* #,##0_-;\-* #,##0_-;_-* &quot;-&quot;??_-;_-@_-"/>
    <numFmt numFmtId="167" formatCode="mmmm"/>
    <numFmt numFmtId="168" formatCode="[&lt;999950]\₱#,##0.00,&quot;K&quot;;[&lt;999950000]\₱#,##0.00,,&quot;M&quot;;\₱#,##0.00,,,&quot;B&quot;"/>
    <numFmt numFmtId="169" formatCode="mmmm\ dd\,\ yyyy"/>
    <numFmt numFmtId="170" formatCode="mmm\-dd\-yyyy"/>
    <numFmt numFmtId="171" formatCode="mm/dd/yyyy"/>
  </numFmts>
  <fonts count="10" x14ac:knownFonts="1">
    <font>
      <sz val="11"/>
      <color theme="1"/>
      <name val="Calibri"/>
      <family val="2"/>
      <charset val="1"/>
    </font>
    <font>
      <sz val="10"/>
      <name val="Arial"/>
      <family val="2"/>
    </font>
    <font>
      <b/>
      <sz val="10"/>
      <color rgb="FFFFFFFF"/>
      <name val="Arial"/>
      <family val="2"/>
    </font>
    <font>
      <sz val="10"/>
      <name val="Arial"/>
      <family val="2"/>
    </font>
    <font>
      <sz val="10"/>
      <name val="Arial"/>
    </font>
    <font>
      <sz val="11"/>
      <color theme="1"/>
      <name val="Calibri"/>
      <family val="2"/>
      <charset val="1"/>
    </font>
    <font>
      <b/>
      <sz val="11"/>
      <color theme="1"/>
      <name val="Calibri"/>
      <family val="2"/>
    </font>
    <font>
      <b/>
      <sz val="20"/>
      <color theme="1"/>
      <name val="Calibri"/>
      <family val="2"/>
    </font>
    <font>
      <sz val="15"/>
      <color theme="1"/>
      <name val="Calibri"/>
      <family val="2"/>
      <charset val="1"/>
    </font>
    <font>
      <sz val="10"/>
      <color theme="1"/>
      <name val="Calibri"/>
      <family val="2"/>
      <charset val="1"/>
    </font>
  </fonts>
  <fills count="8">
    <fill>
      <patternFill patternType="none"/>
    </fill>
    <fill>
      <patternFill patternType="gray125"/>
    </fill>
    <fill>
      <patternFill patternType="solid">
        <fgColor rgb="FF1F4E78"/>
        <bgColor rgb="FF003366"/>
      </patternFill>
    </fill>
    <fill>
      <patternFill patternType="solid">
        <fgColor theme="3" tint="0.79998168889431442"/>
        <bgColor indexed="64"/>
      </patternFill>
    </fill>
    <fill>
      <patternFill patternType="solid">
        <fgColor theme="9"/>
        <bgColor rgb="FF003366"/>
      </patternFill>
    </fill>
    <fill>
      <patternFill patternType="solid">
        <fgColor theme="0" tint="-0.14999847407452621"/>
        <bgColor indexed="64"/>
      </patternFill>
    </fill>
    <fill>
      <patternFill patternType="solid">
        <fgColor theme="0"/>
        <bgColor indexed="64"/>
      </patternFill>
    </fill>
    <fill>
      <patternFill patternType="solid">
        <fgColor theme="5" tint="-0.249977111117893"/>
        <bgColor indexed="64"/>
      </patternFill>
    </fill>
  </fills>
  <borders count="11">
    <border>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73">
    <xf numFmtId="0" fontId="0" fillId="0" borderId="0" xfId="0"/>
    <xf numFmtId="0" fontId="2" fillId="2" borderId="0" xfId="0" applyFont="1" applyFill="1" applyAlignment="1">
      <alignment horizontal="center" vertical="center"/>
    </xf>
    <xf numFmtId="0" fontId="3" fillId="0" borderId="0" xfId="0" applyFont="1"/>
    <xf numFmtId="165" fontId="3" fillId="0" borderId="0" xfId="0" applyNumberFormat="1" applyFont="1"/>
    <xf numFmtId="4" fontId="3" fillId="0" borderId="0" xfId="0" applyNumberFormat="1" applyFont="1"/>
    <xf numFmtId="164" fontId="3" fillId="0" borderId="0" xfId="0" applyNumberFormat="1" applyFont="1"/>
    <xf numFmtId="0" fontId="3" fillId="3" borderId="0" xfId="0" applyFont="1" applyFill="1"/>
    <xf numFmtId="0" fontId="0" fillId="0" borderId="0" xfId="0" pivotButton="1"/>
    <xf numFmtId="0" fontId="0" fillId="0" borderId="1" xfId="0" applyBorder="1"/>
    <xf numFmtId="0" fontId="0" fillId="0" borderId="0" xfId="0" applyAlignment="1">
      <alignment horizontal="left"/>
    </xf>
    <xf numFmtId="166" fontId="0" fillId="0" borderId="0" xfId="0" applyNumberFormat="1"/>
    <xf numFmtId="0" fontId="4" fillId="3" borderId="0" xfId="0" applyFont="1" applyFill="1"/>
    <xf numFmtId="167" fontId="4" fillId="3" borderId="0" xfId="0" applyNumberFormat="1" applyFont="1" applyFill="1"/>
    <xf numFmtId="167" fontId="0" fillId="0" borderId="0" xfId="0" applyNumberFormat="1" applyAlignment="1">
      <alignment horizontal="left"/>
    </xf>
    <xf numFmtId="43" fontId="4" fillId="3" borderId="0" xfId="1" applyFont="1" applyFill="1"/>
    <xf numFmtId="168" fontId="0" fillId="0" borderId="0" xfId="0" applyNumberFormat="1"/>
    <xf numFmtId="1" fontId="0" fillId="0" borderId="0" xfId="0" applyNumberFormat="1"/>
    <xf numFmtId="166" fontId="6" fillId="0" borderId="0" xfId="1" applyNumberFormat="1" applyFont="1"/>
    <xf numFmtId="10" fontId="0" fillId="0" borderId="0" xfId="0" applyNumberFormat="1"/>
    <xf numFmtId="0" fontId="0" fillId="0" borderId="0" xfId="0" applyBorder="1"/>
    <xf numFmtId="1" fontId="0" fillId="0" borderId="1" xfId="0" applyNumberFormat="1" applyBorder="1"/>
    <xf numFmtId="166" fontId="6" fillId="0" borderId="1" xfId="1" applyNumberFormat="1" applyFont="1" applyBorder="1"/>
    <xf numFmtId="43" fontId="1" fillId="3" borderId="0" xfId="1" applyNumberFormat="1" applyFont="1" applyFill="1"/>
    <xf numFmtId="0" fontId="2" fillId="4" borderId="0" xfId="0" applyFont="1" applyFill="1" applyAlignment="1">
      <alignment horizontal="center" vertical="center"/>
    </xf>
    <xf numFmtId="169" fontId="0" fillId="0" borderId="0" xfId="0" applyNumberFormat="1"/>
    <xf numFmtId="170" fontId="0" fillId="0" borderId="0" xfId="0" applyNumberFormat="1"/>
    <xf numFmtId="0" fontId="0" fillId="5" borderId="0" xfId="0" applyFill="1"/>
    <xf numFmtId="0" fontId="0" fillId="6" borderId="2" xfId="0" applyFill="1" applyBorder="1"/>
    <xf numFmtId="0" fontId="0" fillId="6" borderId="3" xfId="0" applyFill="1" applyBorder="1"/>
    <xf numFmtId="0" fontId="0" fillId="6" borderId="4" xfId="0" applyFill="1" applyBorder="1"/>
    <xf numFmtId="0" fontId="0" fillId="6" borderId="5" xfId="0" applyFill="1" applyBorder="1"/>
    <xf numFmtId="0" fontId="0" fillId="6" borderId="0" xfId="0" applyFill="1" applyBorder="1"/>
    <xf numFmtId="0" fontId="0" fillId="6" borderId="1" xfId="0" applyFill="1" applyBorder="1"/>
    <xf numFmtId="0" fontId="0" fillId="6" borderId="6" xfId="0" applyFill="1" applyBorder="1"/>
    <xf numFmtId="0" fontId="0" fillId="6" borderId="7" xfId="0" applyFill="1" applyBorder="1"/>
    <xf numFmtId="0" fontId="0" fillId="6" borderId="8" xfId="0" applyFill="1" applyBorder="1"/>
    <xf numFmtId="0" fontId="0" fillId="0" borderId="0" xfId="0" applyFill="1"/>
    <xf numFmtId="0" fontId="0" fillId="7" borderId="0" xfId="0" applyFill="1"/>
    <xf numFmtId="0" fontId="6" fillId="0" borderId="0" xfId="0" applyFont="1"/>
    <xf numFmtId="9" fontId="0" fillId="0" borderId="0" xfId="0" applyNumberFormat="1"/>
    <xf numFmtId="10" fontId="0" fillId="0" borderId="1" xfId="0" applyNumberFormat="1" applyBorder="1"/>
    <xf numFmtId="10" fontId="0" fillId="0" borderId="0" xfId="0" applyNumberFormat="1" applyBorder="1"/>
    <xf numFmtId="0" fontId="0" fillId="7" borderId="0" xfId="0" applyFill="1" applyBorder="1"/>
    <xf numFmtId="0" fontId="0" fillId="0" borderId="0" xfId="0" applyFill="1" applyBorder="1"/>
    <xf numFmtId="0" fontId="0" fillId="6" borderId="2" xfId="0" applyFill="1" applyBorder="1" applyAlignment="1">
      <alignment horizontal="centerContinuous" vertical="distributed"/>
    </xf>
    <xf numFmtId="0" fontId="0" fillId="6" borderId="4" xfId="0" applyFill="1" applyBorder="1" applyAlignment="1">
      <alignment horizontal="centerContinuous" vertical="distributed"/>
    </xf>
    <xf numFmtId="168" fontId="7" fillId="0" borderId="5" xfId="0" applyNumberFormat="1" applyFont="1" applyBorder="1" applyAlignment="1">
      <alignment horizontal="centerContinuous"/>
    </xf>
    <xf numFmtId="168" fontId="7" fillId="0" borderId="1" xfId="0" applyNumberFormat="1" applyFont="1" applyBorder="1" applyAlignment="1">
      <alignment horizontal="centerContinuous"/>
    </xf>
    <xf numFmtId="0" fontId="6" fillId="6" borderId="0" xfId="0" applyFont="1" applyFill="1" applyBorder="1"/>
    <xf numFmtId="0" fontId="0" fillId="6" borderId="5" xfId="0" applyFill="1" applyBorder="1" applyAlignment="1">
      <alignment vertical="center"/>
    </xf>
    <xf numFmtId="0" fontId="0" fillId="6" borderId="1" xfId="0" applyFill="1" applyBorder="1" applyAlignment="1">
      <alignment vertical="center"/>
    </xf>
    <xf numFmtId="0" fontId="0" fillId="0" borderId="0" xfId="0" applyBorder="1" applyAlignment="1">
      <alignment horizontal="center"/>
    </xf>
    <xf numFmtId="168" fontId="0" fillId="0" borderId="0" xfId="0" applyNumberFormat="1" applyBorder="1" applyAlignment="1">
      <alignment horizontal="center"/>
    </xf>
    <xf numFmtId="171" fontId="0" fillId="0" borderId="0" xfId="0" applyNumberFormat="1" applyAlignment="1">
      <alignment horizontal="left"/>
    </xf>
    <xf numFmtId="171" fontId="0" fillId="0" borderId="0" xfId="0" applyNumberFormat="1" applyBorder="1"/>
    <xf numFmtId="0" fontId="0" fillId="0" borderId="9" xfId="0" applyBorder="1" applyAlignment="1">
      <alignment horizontal="centerContinuous"/>
    </xf>
    <xf numFmtId="0" fontId="0" fillId="0" borderId="10" xfId="0" applyBorder="1" applyAlignment="1">
      <alignment horizontal="centerContinuous"/>
    </xf>
    <xf numFmtId="168" fontId="0" fillId="6" borderId="0" xfId="0" applyNumberFormat="1" applyFill="1" applyBorder="1" applyAlignment="1">
      <alignment vertical="center"/>
    </xf>
    <xf numFmtId="2" fontId="0" fillId="0" borderId="6" xfId="0" applyNumberFormat="1" applyBorder="1" applyAlignment="1">
      <alignment horizontal="centerContinuous"/>
    </xf>
    <xf numFmtId="168" fontId="6" fillId="6" borderId="5" xfId="0" applyNumberFormat="1" applyFont="1" applyFill="1" applyBorder="1" applyAlignment="1">
      <alignment vertical="center"/>
    </xf>
    <xf numFmtId="0" fontId="0" fillId="0" borderId="8" xfId="0" applyBorder="1" applyAlignment="1">
      <alignment horizontal="centerContinuous"/>
    </xf>
    <xf numFmtId="0" fontId="0" fillId="0" borderId="5" xfId="0" applyBorder="1"/>
    <xf numFmtId="168" fontId="6" fillId="6" borderId="6" xfId="0" applyNumberFormat="1" applyFont="1" applyFill="1" applyBorder="1" applyAlignment="1">
      <alignment vertical="center"/>
    </xf>
    <xf numFmtId="168" fontId="6" fillId="6" borderId="7" xfId="0" applyNumberFormat="1" applyFont="1" applyFill="1" applyBorder="1" applyAlignment="1">
      <alignment vertical="center"/>
    </xf>
    <xf numFmtId="168" fontId="0" fillId="6" borderId="7" xfId="0" applyNumberFormat="1" applyFill="1" applyBorder="1" applyAlignment="1">
      <alignment vertical="center"/>
    </xf>
    <xf numFmtId="0" fontId="8" fillId="0" borderId="0" xfId="0" applyFont="1" applyFill="1"/>
    <xf numFmtId="0" fontId="0" fillId="0" borderId="0" xfId="0" pivotButton="1" applyBorder="1"/>
    <xf numFmtId="167" fontId="0" fillId="0" borderId="0" xfId="0" applyNumberFormat="1" applyBorder="1" applyAlignment="1">
      <alignment horizontal="left"/>
    </xf>
    <xf numFmtId="1" fontId="0" fillId="0" borderId="0" xfId="0" applyNumberFormat="1" applyBorder="1"/>
    <xf numFmtId="0" fontId="0" fillId="0" borderId="0" xfId="0" applyBorder="1" applyAlignment="1">
      <alignment horizontal="left"/>
    </xf>
    <xf numFmtId="9" fontId="0" fillId="0" borderId="0" xfId="0" applyNumberFormat="1" applyBorder="1"/>
    <xf numFmtId="0" fontId="9" fillId="6" borderId="2" xfId="0" applyFont="1" applyFill="1" applyBorder="1" applyAlignment="1">
      <alignment horizontal="centerContinuous" vertical="distributed"/>
    </xf>
    <xf numFmtId="166" fontId="0" fillId="0" borderId="0" xfId="1" applyNumberFormat="1" applyFont="1" applyBorder="1"/>
  </cellXfs>
  <cellStyles count="2">
    <cellStyle name="Comma" xfId="1" builtinId="3"/>
    <cellStyle name="Normal" xfId="0" builtinId="0"/>
  </cellStyles>
  <dxfs count="4601">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numFmt numFmtId="14" formatCode="0.00%"/>
    </dxf>
    <dxf>
      <border>
        <right/>
      </border>
    </dxf>
    <dxf>
      <border>
        <right/>
      </border>
    </dxf>
    <dxf>
      <numFmt numFmtId="14" formatCode="0.00%"/>
    </dxf>
    <dxf>
      <numFmt numFmtId="171" formatCode="mm/dd/yyyy"/>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171" formatCode="mm/dd/yyyy"/>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font>
        <b val="0"/>
        <i val="0"/>
        <strike val="0"/>
        <condense val="0"/>
        <extend val="0"/>
        <outline val="0"/>
        <shadow val="0"/>
        <u val="none"/>
        <vertAlign val="baseline"/>
        <sz val="10"/>
        <color auto="1"/>
        <name val="Arial"/>
        <scheme val="none"/>
      </font>
      <numFmt numFmtId="35" formatCode="_-* #,##0.00_-;\-* #,##0.00_-;_-* &quot;-&quot;??_-;_-@_-"/>
      <fill>
        <patternFill patternType="solid">
          <fgColor indexed="64"/>
          <bgColor theme="3" tint="0.79998168889431442"/>
        </patternFill>
      </fill>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numFmt numFmtId="14" formatCode="0.00%"/>
    </dxf>
    <dxf>
      <border>
        <right/>
      </border>
    </dxf>
    <dxf>
      <border>
        <right/>
      </border>
    </dxf>
    <dxf>
      <numFmt numFmtId="14" formatCode="0.00%"/>
    </dxf>
    <dxf>
      <numFmt numFmtId="171" formatCode="mm/dd/yyyy"/>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171" formatCode="mm/dd/yyyy"/>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numFmt numFmtId="14" formatCode="0.00%"/>
    </dxf>
    <dxf>
      <border>
        <right/>
      </border>
    </dxf>
    <dxf>
      <border>
        <right/>
      </border>
    </dxf>
    <dxf>
      <numFmt numFmtId="14" formatCode="0.00%"/>
    </dxf>
    <dxf>
      <numFmt numFmtId="171" formatCode="mm/dd/yyyy"/>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171" formatCode="mm/dd/yyyy"/>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font>
        <color rgb="FF9C0006"/>
      </font>
      <fill>
        <patternFill>
          <bgColor rgb="FFFFC7CE"/>
        </patternFill>
      </fill>
    </dxf>
    <dxf>
      <font>
        <b/>
        <i val="0"/>
        <color theme="2" tint="-0.499984740745262"/>
      </font>
    </dxf>
    <dxf>
      <font>
        <b/>
        <i val="0"/>
        <color rgb="FFFF0000"/>
      </font>
    </dxf>
    <dxf>
      <font>
        <b/>
        <i val="0"/>
        <color theme="2" tint="-0.499984740745262"/>
      </font>
    </dxf>
    <dxf>
      <font>
        <b/>
        <i val="0"/>
        <color rgb="FFFF0000"/>
      </font>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171" formatCode="mm/dd/yyyy"/>
    </dxf>
    <dxf>
      <numFmt numFmtId="168" formatCode="[&lt;999950]\₱#,##0.00,&quot;K&quot;;[&lt;999950000]\₱#,##0.00,,&quot;M&quot;;\₱#,##0.00,,,&quot;B&quot;"/>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4" formatCode="0.00%"/>
    </dxf>
    <dxf>
      <numFmt numFmtId="172" formatCode="0.000%"/>
    </dxf>
    <dxf>
      <numFmt numFmtId="14" formatCode="0.00%"/>
    </dxf>
    <dxf>
      <numFmt numFmtId="173" formatCode="0.0%"/>
    </dxf>
    <dxf>
      <numFmt numFmtId="13" formatCode="0%"/>
    </dxf>
    <dxf>
      <numFmt numFmtId="13"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numFmt numFmtId="2" formatCode="0.00"/>
    </dxf>
    <dxf>
      <numFmt numFmtId="174" formatCode="0.0"/>
    </dxf>
    <dxf>
      <numFmt numFmtId="1" formatCode="0"/>
    </dxf>
    <dxf>
      <numFmt numFmtId="14" formatCode="0.00%"/>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2" formatCode="0.00"/>
    </dxf>
    <dxf>
      <numFmt numFmtId="35" formatCode="_-* #,##0.00_-;\-* #,##0.00_-;_-* &quot;-&quot;??_-;_-@_-"/>
    </dxf>
    <dxf>
      <numFmt numFmtId="175" formatCode="_-* #,##0.0_-;\-* #,##0.0_-;_-* &quot;-&quot;??_-;_-@_-"/>
    </dxf>
    <dxf>
      <numFmt numFmtId="166" formatCode="_-* #,##0_-;\-* #,##0_-;_-* &quot;-&quot;??_-;_-@_-"/>
    </dxf>
    <dxf>
      <numFmt numFmtId="168" formatCode="[&lt;999950]\₱#,##0.00,&quot;K&quot;;[&lt;999950000]\₱#,##0.00,,&quot;M&quot;;\₱#,##0.00,,,&quot;B&quot;"/>
    </dxf>
    <dxf>
      <border>
        <vertical/>
      </border>
    </dxf>
    <dxf>
      <border>
        <vertical/>
      </border>
    </dxf>
    <dxf>
      <border>
        <vertical/>
      </border>
    </dxf>
    <dxf>
      <border>
        <vertical/>
      </border>
    </dxf>
    <dxf>
      <border>
        <vertical/>
      </border>
    </dxf>
    <dxf>
      <numFmt numFmtId="1" formatCode="0"/>
    </dxf>
    <dxf>
      <numFmt numFmtId="13" formatCode="0%"/>
    </dxf>
    <dxf>
      <numFmt numFmtId="1" formatCode="0"/>
    </dxf>
    <dxf>
      <numFmt numFmtId="168" formatCode="[&lt;999950]\₱#,##0.00,&quot;K&quot;;[&lt;999950000]\₱#,##0.00,,&quot;M&quot;;\₱#,##0.00,,,&quot;B&quot;"/>
    </dxf>
    <dxf>
      <numFmt numFmtId="14" formatCode="0.00%"/>
    </dxf>
    <dxf>
      <border>
        <right/>
      </border>
    </dxf>
    <dxf>
      <border>
        <right/>
      </border>
    </dxf>
    <dxf>
      <numFmt numFmtId="14" formatCode="0.00%"/>
    </dxf>
    <dxf>
      <numFmt numFmtId="171" formatCode="mm/dd/yyyy"/>
    </dxf>
    <dxf>
      <numFmt numFmtId="168" formatCode="[&lt;999950]\₱#,##0.00,&quot;K&quot;;[&lt;999950000]\₱#,##0.00,,&quot;M&quot;;\₱#,##0.00,,,&quot;B&quot;"/>
    </dxf>
    <dxf>
      <numFmt numFmtId="2" formatCode="0.00"/>
    </dxf>
    <dxf>
      <numFmt numFmtId="2" formatCode="0.00"/>
    </dxf>
    <dxf>
      <numFmt numFmtId="174" formatCode="0.0"/>
    </dxf>
    <dxf>
      <numFmt numFmtId="1" formatCode="0"/>
    </dxf>
    <dxf>
      <numFmt numFmtId="14" formatCode="0.00%"/>
    </dxf>
    <dxf>
      <numFmt numFmtId="168" formatCode="[&lt;999950]\₱#,##0.00,&quot;K&quot;;[&lt;999950000]\₱#,##0.00,,&quot;M&quot;;\₱#,##0.00,,,&quot;B&quot;"/>
    </dxf>
    <dxf>
      <numFmt numFmtId="171" formatCode="mm/dd/yyyy"/>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border>
        <vertical/>
      </border>
    </dxf>
    <dxf>
      <border>
        <vertical/>
      </border>
    </dxf>
    <dxf>
      <border>
        <vertical/>
      </border>
    </dxf>
    <dxf>
      <border>
        <vertical/>
      </border>
    </dxf>
    <dxf>
      <border>
        <vertical/>
      </border>
    </dxf>
    <dxf>
      <border>
        <vertical/>
      </border>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numFmt numFmtId="2" formatCode="0.00"/>
    </dxf>
    <dxf>
      <numFmt numFmtId="2" formatCode="0.00"/>
    </dxf>
    <dxf>
      <numFmt numFmtId="174" formatCode="0.0"/>
    </dxf>
    <dxf>
      <numFmt numFmtId="1" formatCode="0"/>
    </dxf>
    <dxf>
      <numFmt numFmtId="168" formatCode="[&lt;999950]\₱#,##0.00,&quot;K&quot;;[&lt;999950000]\₱#,##0.00,,&quot;M&quot;;\₱#,##0.00,,,&quot;B&quot;"/>
    </dxf>
    <dxf>
      <numFmt numFmtId="2" formatCode="0.00"/>
    </dxf>
    <dxf>
      <numFmt numFmtId="174" formatCode="0.0"/>
    </dxf>
    <dxf>
      <numFmt numFmtId="1" formatCode="0"/>
    </dxf>
    <dxf>
      <numFmt numFmtId="168" formatCode="[&lt;999950]\₱#,##0.00,&quot;K&quot;;[&lt;999950000]\₱#,##0.00,,&quot;M&quot;;\₱#,##0.00,,,&quot;B&quot;"/>
    </dxf>
    <dxf>
      <numFmt numFmtId="168" formatCode="[&lt;999950]\₱#,##0.00,&quot;K&quot;;[&lt;999950000]\₱#,##0.00,,&quot;M&quot;;\₱#,##0.00,,,&quot;B&quot;"/>
    </dxf>
    <dxf>
      <font>
        <b val="0"/>
        <i val="0"/>
        <strike val="0"/>
        <condense val="0"/>
        <extend val="0"/>
        <outline val="0"/>
        <shadow val="0"/>
        <u val="none"/>
        <vertAlign val="baseline"/>
        <sz val="10"/>
        <color auto="1"/>
        <name val="Arial"/>
        <scheme val="none"/>
      </font>
      <numFmt numFmtId="35" formatCode="_-* #,##0.00_-;\-* #,##0.00_-;_-* &quot;-&quot;??_-;_-@_-"/>
      <fill>
        <patternFill patternType="solid">
          <fgColor indexed="64"/>
          <bgColor theme="3" tint="0.79998168889431442"/>
        </patternFill>
      </fill>
    </dxf>
    <dxf>
      <font>
        <b val="0"/>
        <i val="0"/>
        <strike val="0"/>
        <condense val="0"/>
        <extend val="0"/>
        <outline val="0"/>
        <shadow val="0"/>
        <u val="none"/>
        <vertAlign val="baseline"/>
        <sz val="10"/>
        <color auto="1"/>
        <name val="Arial"/>
        <scheme val="none"/>
      </font>
      <numFmt numFmtId="35" formatCode="_-* #,##0.00_-;\-* #,##0.00_-;_-* &quot;-&quot;??_-;_-@_-"/>
      <fill>
        <patternFill patternType="solid">
          <fgColor indexed="64"/>
          <bgColor theme="3" tint="0.79998168889431442"/>
        </patternFill>
      </fill>
    </dxf>
    <dxf>
      <font>
        <b val="0"/>
        <i val="0"/>
        <strike val="0"/>
        <condense val="0"/>
        <extend val="0"/>
        <outline val="0"/>
        <shadow val="0"/>
        <u val="none"/>
        <vertAlign val="baseline"/>
        <sz val="10"/>
        <color auto="1"/>
        <name val="Arial"/>
        <scheme val="none"/>
      </font>
      <numFmt numFmtId="35" formatCode="_-* #,##0.00_-;\-* #,##0.00_-;_-* &quot;-&quot;??_-;_-@_-"/>
      <fill>
        <patternFill patternType="solid">
          <fgColor indexed="64"/>
          <bgColor theme="3" tint="0.79998168889431442"/>
        </patternFill>
      </fill>
    </dxf>
    <dxf>
      <font>
        <b val="0"/>
        <i val="0"/>
        <strike val="0"/>
        <condense val="0"/>
        <extend val="0"/>
        <outline val="0"/>
        <shadow val="0"/>
        <u val="none"/>
        <vertAlign val="baseline"/>
        <sz val="10"/>
        <color auto="1"/>
        <name val="Arial"/>
        <scheme val="none"/>
      </font>
      <numFmt numFmtId="167" formatCode="mmmm"/>
      <fill>
        <patternFill patternType="solid">
          <fgColor indexed="64"/>
          <bgColor theme="3" tint="0.79998168889431442"/>
        </patternFill>
      </fill>
    </dxf>
    <dxf>
      <font>
        <b val="0"/>
        <i val="0"/>
        <strike val="0"/>
        <condense val="0"/>
        <extend val="0"/>
        <outline val="0"/>
        <shadow val="0"/>
        <u val="none"/>
        <vertAlign val="baseline"/>
        <sz val="10"/>
        <color auto="1"/>
        <name val="Arial"/>
        <scheme val="none"/>
      </font>
      <numFmt numFmtId="167" formatCode="mmmm"/>
      <fill>
        <patternFill patternType="solid">
          <fgColor indexed="64"/>
          <bgColor theme="3" tint="0.79998168889431442"/>
        </patternFill>
      </fill>
    </dxf>
    <dxf>
      <font>
        <b val="0"/>
        <i val="0"/>
        <strike val="0"/>
        <condense val="0"/>
        <extend val="0"/>
        <outline val="0"/>
        <shadow val="0"/>
        <u val="none"/>
        <vertAlign val="baseline"/>
        <sz val="10"/>
        <color auto="1"/>
        <name val="Arial"/>
        <scheme val="none"/>
      </font>
      <numFmt numFmtId="0" formatCode="General"/>
      <fill>
        <patternFill patternType="solid">
          <fgColor indexed="64"/>
          <bgColor theme="3" tint="0.79998168889431442"/>
        </patternFill>
      </fill>
    </dxf>
    <dxf>
      <font>
        <b val="0"/>
        <i val="0"/>
        <strike val="0"/>
        <condense val="0"/>
        <extend val="0"/>
        <outline val="0"/>
        <shadow val="0"/>
        <u val="none"/>
        <vertAlign val="baseline"/>
        <sz val="10"/>
        <color auto="1"/>
        <name val="Arial"/>
        <scheme val="none"/>
      </font>
      <numFmt numFmtId="0" formatCode="General"/>
      <fill>
        <patternFill patternType="solid">
          <fgColor indexed="64"/>
          <bgColor theme="3" tint="0.79998168889431442"/>
        </patternFill>
      </fill>
    </dxf>
    <dxf>
      <font>
        <b val="0"/>
        <i val="0"/>
        <strike val="0"/>
        <condense val="0"/>
        <extend val="0"/>
        <outline val="0"/>
        <shadow val="0"/>
        <u val="none"/>
        <vertAlign val="baseline"/>
        <sz val="10"/>
        <color auto="1"/>
        <name val="Arial"/>
        <scheme val="none"/>
      </font>
      <fill>
        <patternFill patternType="solid">
          <fgColor indexed="64"/>
          <bgColor theme="3" tint="0.79998168889431442"/>
        </patternFill>
      </fill>
    </dxf>
    <dxf>
      <font>
        <b val="0"/>
        <i val="0"/>
        <strike val="0"/>
        <condense val="0"/>
        <extend val="0"/>
        <outline val="0"/>
        <shadow val="0"/>
        <u val="none"/>
        <vertAlign val="baseline"/>
        <sz val="10"/>
        <color auto="1"/>
        <name val="Arial"/>
        <scheme val="none"/>
      </font>
      <fill>
        <patternFill patternType="solid">
          <fgColor indexed="64"/>
          <bgColor theme="3" tint="0.79998168889431442"/>
        </patternFill>
      </fil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16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5" formatCode="yyyy\-mm\-dd"/>
    </dxf>
    <dxf>
      <font>
        <b val="0"/>
        <i val="0"/>
        <strike val="0"/>
        <condense val="0"/>
        <extend val="0"/>
        <outline val="0"/>
        <shadow val="0"/>
        <u val="none"/>
        <vertAlign val="baseline"/>
        <sz val="10"/>
        <color auto="1"/>
        <name val="Arial"/>
        <scheme val="none"/>
      </font>
      <numFmt numFmtId="165"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fill>
        <patternFill patternType="solid">
          <fgColor indexed="64"/>
          <bgColor theme="3" tint="0.79998168889431442"/>
        </patternFill>
      </fill>
    </dxf>
    <dxf>
      <alignment horizontal="center" vertical="center" textRotation="0" wrapText="0" indent="0" justifyLastLine="0" shrinkToFit="0" readingOrder="0"/>
    </dxf>
    <dxf>
      <numFmt numFmtId="168" formatCode="[&lt;999950]\₱#,##0.00,&quot;K&quot;;[&lt;999950000]\₱#,##0.00,,&quot;M&quot;;\₱#,##0.00,,,&quot;B&quot;"/>
    </dxf>
    <dxf>
      <numFmt numFmtId="168" formatCode="[&lt;999950]\₱#,##0.00,&quot;K&quot;;[&lt;999950000]\₱#,##0.00,,&quot;M&quot;;\₱#,##0.00,,,&quot;B&quot;"/>
    </dxf>
    <dxf>
      <numFmt numFmtId="1" formatCode="0"/>
    </dxf>
    <dxf>
      <numFmt numFmtId="174" formatCode="0.0"/>
    </dxf>
    <dxf>
      <numFmt numFmtId="2" formatCode="0.00"/>
    </dxf>
    <dxf>
      <numFmt numFmtId="168" formatCode="[&lt;999950]\₱#,##0.00,&quot;K&quot;;[&lt;999950000]\₱#,##0.00,,&quot;M&quot;;\₱#,##0.00,,,&quot;B&quot;"/>
    </dxf>
    <dxf>
      <numFmt numFmtId="1" formatCode="0"/>
    </dxf>
    <dxf>
      <numFmt numFmtId="174" formatCode="0.0"/>
    </dxf>
    <dxf>
      <numFmt numFmtId="2" formatCode="0.00"/>
    </dxf>
    <dxf>
      <numFmt numFmtId="2" formatCode="0.00"/>
    </dxf>
    <dxf>
      <numFmt numFmtId="168" formatCode="[&lt;999950]\₱#,##0.00,&quot;K&quot;;[&lt;999950000]\₱#,##0.00,,&quot;M&quot;;\₱#,##0.00,,,&quot;B&quot;"/>
    </dxf>
    <dxf>
      <numFmt numFmtId="168" formatCode="[&lt;999950]\₱#,##0.00,&quot;K&quot;;[&lt;999950000]\₱#,##0.00,,&quot;M&quot;;\₱#,##0.00,,,&quot;B&quot;"/>
    </dxf>
    <dxf>
      <numFmt numFmtId="1" formatCode="0"/>
    </dxf>
    <dxf>
      <numFmt numFmtId="174" formatCode="0.0"/>
    </dxf>
    <dxf>
      <numFmt numFmtId="2" formatCode="0.00"/>
    </dxf>
    <dxf>
      <numFmt numFmtId="168" formatCode="[&lt;999950]\₱#,##0.00,&quot;K&quot;;[&lt;999950000]\₱#,##0.00,,&quot;M&quot;;\₱#,##0.00,,,&quot;B&quot;"/>
    </dxf>
    <dxf>
      <numFmt numFmtId="1" formatCode="0"/>
    </dxf>
    <dxf>
      <border>
        <vertical/>
      </border>
    </dxf>
    <dxf>
      <border>
        <vertical/>
      </border>
    </dxf>
    <dxf>
      <border>
        <vertical/>
      </border>
    </dxf>
    <dxf>
      <border>
        <vertical/>
      </border>
    </dxf>
    <dxf>
      <border>
        <vertical/>
      </border>
    </dxf>
    <dxf>
      <border>
        <vertical/>
      </border>
    </dxf>
    <dxf>
      <numFmt numFmtId="168" formatCode="[&lt;999950]\₱#,##0.00,&quot;K&quot;;[&lt;999950000]\₱#,##0.00,,&quot;M&quot;;\₱#,##0.00,,,&quot;B&quot;"/>
    </dxf>
    <dxf>
      <numFmt numFmtId="168" formatCode="[&lt;999950]\₱#,##0.00,&quot;K&quot;;[&lt;999950000]\₱#,##0.00,,&quot;M&quot;;\₱#,##0.00,,,&quot;B&quot;"/>
    </dxf>
    <dxf>
      <numFmt numFmtId="1" formatCode="0"/>
    </dxf>
    <dxf>
      <numFmt numFmtId="174" formatCode="0.0"/>
    </dxf>
    <dxf>
      <numFmt numFmtId="2" formatCode="0.00"/>
    </dxf>
    <dxf>
      <numFmt numFmtId="168" formatCode="[&lt;999950]\₱#,##0.00,&quot;K&quot;;[&lt;999950000]\₱#,##0.00,,&quot;M&quot;;\₱#,##0.00,,,&quot;B&quot;"/>
    </dxf>
    <dxf>
      <numFmt numFmtId="168" formatCode="[&lt;999950]\₱#,##0.00,&quot;K&quot;;[&lt;999950000]\₱#,##0.00,,&quot;M&quot;;\₱#,##0.00,,,&quot;B&quot;"/>
    </dxf>
    <dxf>
      <numFmt numFmtId="1" formatCode="0"/>
    </dxf>
    <dxf>
      <numFmt numFmtId="174" formatCode="0.0"/>
    </dxf>
    <dxf>
      <numFmt numFmtId="2" formatCode="0.00"/>
    </dxf>
    <dxf>
      <numFmt numFmtId="168" formatCode="[&lt;999950]\₱#,##0.00,&quot;K&quot;;[&lt;999950000]\₱#,##0.00,,&quot;M&quot;;\₱#,##0.00,,,&quot;B&quot;"/>
    </dxf>
    <dxf>
      <numFmt numFmtId="171" formatCode="mm/dd/yyyy"/>
    </dxf>
    <dxf>
      <numFmt numFmtId="168" formatCode="[&lt;999950]\₱#,##0.00,&quot;K&quot;;[&lt;999950000]\₱#,##0.00,,&quot;M&quot;;\₱#,##0.00,,,&quot;B&quot;"/>
    </dxf>
    <dxf>
      <numFmt numFmtId="14" formatCode="0.00%"/>
    </dxf>
    <dxf>
      <numFmt numFmtId="1" formatCode="0"/>
    </dxf>
    <dxf>
      <numFmt numFmtId="174" formatCode="0.0"/>
    </dxf>
    <dxf>
      <numFmt numFmtId="2" formatCode="0.00"/>
    </dxf>
    <dxf>
      <numFmt numFmtId="2" formatCode="0.00"/>
    </dxf>
    <dxf>
      <numFmt numFmtId="168" formatCode="[&lt;999950]\₱#,##0.00,&quot;K&quot;;[&lt;999950000]\₱#,##0.00,,&quot;M&quot;;\₱#,##0.00,,,&quot;B&quot;"/>
    </dxf>
    <dxf>
      <numFmt numFmtId="171" formatCode="mm/dd/yyyy"/>
    </dxf>
    <dxf>
      <numFmt numFmtId="14" formatCode="0.00%"/>
    </dxf>
    <dxf>
      <border>
        <right/>
      </border>
    </dxf>
    <dxf>
      <border>
        <right/>
      </border>
    </dxf>
    <dxf>
      <numFmt numFmtId="14" formatCode="0.00%"/>
    </dxf>
    <dxf>
      <numFmt numFmtId="168" formatCode="[&lt;999950]\₱#,##0.00,&quot;K&quot;;[&lt;999950000]\₱#,##0.00,,&quot;M&quot;;\₱#,##0.00,,,&quot;B&quot;"/>
    </dxf>
    <dxf>
      <numFmt numFmtId="1" formatCode="0"/>
    </dxf>
    <dxf>
      <numFmt numFmtId="13" formatCode="0%"/>
    </dxf>
    <dxf>
      <numFmt numFmtId="1" formatCode="0"/>
    </dxf>
    <dxf>
      <border>
        <vertical/>
      </border>
    </dxf>
    <dxf>
      <border>
        <vertical/>
      </border>
    </dxf>
    <dxf>
      <border>
        <vertical/>
      </border>
    </dxf>
    <dxf>
      <border>
        <vertical/>
      </border>
    </dxf>
    <dxf>
      <border>
        <vertical/>
      </border>
    </dxf>
    <dxf>
      <numFmt numFmtId="168" formatCode="[&lt;999950]\₱#,##0.00,&quot;K&quot;;[&lt;999950000]\₱#,##0.00,,&quot;M&quot;;\₱#,##0.00,,,&quot;B&quot;"/>
    </dxf>
    <dxf>
      <numFmt numFmtId="166" formatCode="_-* #,##0_-;\-* #,##0_-;_-* &quot;-&quot;??_-;_-@_-"/>
    </dxf>
    <dxf>
      <numFmt numFmtId="175" formatCode="_-* #,##0.0_-;\-* #,##0.0_-;_-* &quot;-&quot;??_-;_-@_-"/>
    </dxf>
    <dxf>
      <numFmt numFmtId="35" formatCode="_-* #,##0.00_-;\-* #,##0.00_-;_-* &quot;-&quot;??_-;_-@_-"/>
    </dxf>
    <dxf>
      <numFmt numFmtId="2" formatCode="0.00"/>
    </dxf>
    <dxf>
      <numFmt numFmtId="168" formatCode="[&lt;999950]\₱#,##0.00,&quot;K&quot;;[&lt;999950000]\₱#,##0.00,,&quot;M&quot;;\₱#,##0.00,,,&quot;B&quot;"/>
    </dxf>
    <dxf>
      <numFmt numFmtId="1" formatCode="0"/>
    </dxf>
    <dxf>
      <border>
        <vertical/>
      </border>
    </dxf>
    <dxf>
      <border>
        <vertical/>
      </border>
    </dxf>
    <dxf>
      <border>
        <vertical/>
      </border>
    </dxf>
    <dxf>
      <border>
        <vertical/>
      </border>
    </dxf>
    <dxf>
      <border>
        <vertical/>
      </border>
    </dxf>
    <dxf>
      <border>
        <vertical/>
      </border>
    </dxf>
    <dxf>
      <numFmt numFmtId="168" formatCode="[&lt;999950]\₱#,##0.00,&quot;K&quot;;[&lt;999950000]\₱#,##0.00,,&quot;M&quot;;\₱#,##0.00,,,&quot;B&quot;"/>
    </dxf>
    <dxf>
      <numFmt numFmtId="14" formatCode="0.00%"/>
    </dxf>
    <dxf>
      <numFmt numFmtId="1" formatCode="0"/>
    </dxf>
    <dxf>
      <numFmt numFmtId="174" formatCode="0.0"/>
    </dxf>
    <dxf>
      <numFmt numFmtId="2" formatCode="0.00"/>
    </dxf>
    <dxf>
      <numFmt numFmtId="168" formatCode="[&lt;999950]\₱#,##0.00,&quot;K&quot;;[&lt;999950000]\₱#,##0.00,,&quot;M&quot;;\₱#,##0.00,,,&quot;B&quot;"/>
    </dxf>
    <dxf>
      <numFmt numFmtId="14" formatCode="0.00%"/>
    </dxf>
    <dxf>
      <numFmt numFmtId="1" formatCode="0"/>
    </dxf>
    <dxf>
      <numFmt numFmtId="174" formatCode="0.0"/>
    </dxf>
    <dxf>
      <numFmt numFmtId="2" formatCode="0.00"/>
    </dxf>
    <dxf>
      <numFmt numFmtId="168" formatCode="[&lt;999950]\₱#,##0.00,&quot;K&quot;;[&lt;999950000]\₱#,##0.00,,&quot;M&quot;;\₱#,##0.00,,,&quot;B&quot;"/>
    </dxf>
    <dxf>
      <numFmt numFmtId="168" formatCode="[&lt;999950]\₱#,##0.00,&quot;K&quot;;[&lt;999950000]\₱#,##0.00,,&quot;M&quot;;\₱#,##0.00,,,&quot;B&quot;"/>
    </dxf>
    <dxf>
      <numFmt numFmtId="13" formatCode="0%"/>
    </dxf>
    <dxf>
      <numFmt numFmtId="13" formatCode="0%"/>
    </dxf>
    <dxf>
      <numFmt numFmtId="173" formatCode="0.0%"/>
    </dxf>
    <dxf>
      <numFmt numFmtId="14" formatCode="0.00%"/>
    </dxf>
    <dxf>
      <numFmt numFmtId="172" formatCode="0.000%"/>
    </dxf>
    <dxf>
      <numFmt numFmtId="14" formatCode="0.00%"/>
    </dxf>
    <dxf>
      <numFmt numFmtId="1" formatCode="0"/>
    </dxf>
    <dxf>
      <border>
        <vertical/>
      </border>
    </dxf>
    <dxf>
      <border>
        <vertical/>
      </border>
    </dxf>
    <dxf>
      <border>
        <vertical/>
      </border>
    </dxf>
    <dxf>
      <border>
        <vertical/>
      </border>
    </dxf>
    <dxf>
      <border>
        <vertical/>
      </border>
    </dxf>
    <dxf>
      <numFmt numFmtId="168" formatCode="[&lt;999950]\₱#,##0.00,&quot;K&quot;;[&lt;999950000]\₱#,##0.00,,&quot;M&quot;;\₱#,##0.00,,,&quot;B&quo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D962F"/>
      <color rgb="FFFD9F41"/>
      <color rgb="FFFFFF66"/>
      <color rgb="FF1B5E20"/>
      <color rgb="FFFF706D"/>
      <color rgb="FFF49088"/>
      <color rgb="FFA5D6A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[caburong_Capstone_vehicle_financing_dashboard .xlsx]Analysis - financing!pt_loanApprovedTrend</c:name>
    <c:fmtId val="15"/>
  </c:pivotSource>
  <c:chart>
    <c:autoTitleDeleted val="1"/>
    <c:pivotFmts>
      <c:pivotFmt>
        <c:idx val="0"/>
        <c:spPr>
          <a:solidFill>
            <a:schemeClr val="accent1"/>
          </a:solidFill>
          <a:ln w="28575" cap="rnd">
            <a:solidFill>
              <a:schemeClr val="accent1"/>
            </a:solidFill>
            <a:round/>
          </a:ln>
          <a:effectLst/>
        </c:spPr>
        <c:marker>
          <c:spPr>
            <a:solidFill>
              <a:schemeClr val="bg2">
                <a:lumMod val="10000"/>
              </a:schemeClr>
            </a:solidFill>
            <a:ln w="9525">
              <a:solidFill>
                <a:schemeClr val="accent1"/>
              </a:solidFill>
            </a:ln>
            <a:effectLst/>
          </c:spPr>
        </c:marker>
      </c:pivotFmt>
      <c:pivotFmt>
        <c:idx val="1"/>
        <c:spPr>
          <a:solidFill>
            <a:schemeClr val="accent1"/>
          </a:solidFill>
          <a:ln w="28575" cap="rnd">
            <a:solidFill>
              <a:schemeClr val="accent6">
                <a:lumMod val="50000"/>
              </a:schemeClr>
            </a:solidFill>
            <a:round/>
          </a:ln>
          <a:effectLst/>
        </c:spPr>
        <c:marker>
          <c:symbol val="circle"/>
          <c:size val="5"/>
          <c:spPr>
            <a:solidFill>
              <a:schemeClr val="bg2">
                <a:lumMod val="10000"/>
              </a:schemeClr>
            </a:solidFill>
            <a:ln w="9525">
              <a:solidFill>
                <a:schemeClr val="accent1"/>
              </a:solidFill>
            </a:ln>
            <a:effectLst/>
          </c:spPr>
        </c:marker>
      </c:pivotFmt>
      <c:pivotFmt>
        <c:idx val="2"/>
        <c:spPr>
          <a:solidFill>
            <a:schemeClr val="accent1"/>
          </a:solidFill>
          <a:ln w="28575" cap="rnd">
            <a:solidFill>
              <a:schemeClr val="accent6">
                <a:lumMod val="50000"/>
              </a:schemeClr>
            </a:solidFill>
            <a:round/>
          </a:ln>
          <a:effectLst/>
        </c:spPr>
        <c:marker>
          <c:symbol val="circle"/>
          <c:size val="5"/>
          <c:spPr>
            <a:solidFill>
              <a:schemeClr val="bg2">
                <a:lumMod val="10000"/>
              </a:schemeClr>
            </a:solidFill>
            <a:ln w="9525">
              <a:solidFill>
                <a:schemeClr val="accent1"/>
              </a:solidFill>
            </a:ln>
            <a:effectLst/>
          </c:spPr>
        </c:marker>
      </c:pivotFmt>
      <c:pivotFmt>
        <c:idx val="3"/>
        <c:spPr>
          <a:solidFill>
            <a:schemeClr val="accent1"/>
          </a:solidFill>
          <a:ln w="28575" cap="rnd">
            <a:solidFill>
              <a:schemeClr val="accent6">
                <a:lumMod val="50000"/>
              </a:schemeClr>
            </a:solidFill>
            <a:round/>
          </a:ln>
          <a:effectLst/>
        </c:spPr>
        <c:marker>
          <c:symbol val="circle"/>
          <c:size val="5"/>
          <c:spPr>
            <a:solidFill>
              <a:schemeClr val="bg2">
                <a:lumMod val="10000"/>
              </a:schemeClr>
            </a:solidFill>
            <a:ln w="9525">
              <a:solidFill>
                <a:schemeClr val="accent1"/>
              </a:solidFill>
            </a:ln>
            <a:effectLst/>
          </c:spPr>
        </c:marker>
      </c:pivotFmt>
      <c:pivotFmt>
        <c:idx val="4"/>
        <c:spPr>
          <a:solidFill>
            <a:schemeClr val="accent1"/>
          </a:solidFill>
          <a:ln w="28575" cap="rnd">
            <a:solidFill>
              <a:schemeClr val="accent6">
                <a:lumMod val="50000"/>
              </a:schemeClr>
            </a:solidFill>
            <a:round/>
          </a:ln>
          <a:effectLst/>
        </c:spPr>
        <c:marker>
          <c:symbol val="circle"/>
          <c:size val="5"/>
          <c:spPr>
            <a:solidFill>
              <a:schemeClr val="bg2">
                <a:lumMod val="10000"/>
              </a:schemeClr>
            </a:solidFill>
            <a:ln w="9525">
              <a:solidFill>
                <a:schemeClr val="accent1"/>
              </a:solidFill>
            </a:ln>
            <a:effectLst/>
          </c:spPr>
        </c:marker>
      </c:pivotFmt>
      <c:pivotFmt>
        <c:idx val="5"/>
        <c:spPr>
          <a:solidFill>
            <a:schemeClr val="accent1"/>
          </a:solidFill>
          <a:ln w="28575" cap="rnd">
            <a:solidFill>
              <a:schemeClr val="accent6">
                <a:lumMod val="50000"/>
              </a:schemeClr>
            </a:solidFill>
            <a:round/>
          </a:ln>
          <a:effectLst/>
        </c:spPr>
        <c:marker>
          <c:symbol val="circle"/>
          <c:size val="5"/>
          <c:spPr>
            <a:solidFill>
              <a:schemeClr val="bg2">
                <a:lumMod val="10000"/>
              </a:schemeClr>
            </a:solidFill>
            <a:ln w="9525">
              <a:solidFill>
                <a:schemeClr val="accent1"/>
              </a:solidFill>
            </a:ln>
            <a:effectLst/>
          </c:spPr>
        </c:marker>
      </c:pivotFmt>
      <c:pivotFmt>
        <c:idx val="6"/>
        <c:spPr>
          <a:solidFill>
            <a:schemeClr val="accent1"/>
          </a:solidFill>
          <a:ln w="28575" cap="rnd">
            <a:solidFill>
              <a:schemeClr val="accent6">
                <a:lumMod val="50000"/>
              </a:schemeClr>
            </a:solidFill>
            <a:round/>
          </a:ln>
          <a:effectLst/>
        </c:spPr>
        <c:marker>
          <c:symbol val="circle"/>
          <c:size val="5"/>
          <c:spPr>
            <a:solidFill>
              <a:schemeClr val="bg2">
                <a:lumMod val="10000"/>
              </a:schemeClr>
            </a:solidFill>
            <a:ln w="9525">
              <a:solidFill>
                <a:schemeClr val="accent1"/>
              </a:solidFill>
            </a:ln>
            <a:effectLst/>
          </c:spPr>
        </c:marker>
      </c:pivotFmt>
      <c:pivotFmt>
        <c:idx val="7"/>
        <c:spPr>
          <a:solidFill>
            <a:schemeClr val="accent1"/>
          </a:solidFill>
          <a:ln w="28575" cap="rnd">
            <a:solidFill>
              <a:schemeClr val="accent6">
                <a:lumMod val="50000"/>
              </a:schemeClr>
            </a:solidFill>
            <a:round/>
          </a:ln>
          <a:effectLst/>
        </c:spPr>
        <c:marker>
          <c:symbol val="circle"/>
          <c:size val="5"/>
          <c:spPr>
            <a:solidFill>
              <a:schemeClr val="bg2">
                <a:lumMod val="10000"/>
              </a:schemeClr>
            </a:solidFill>
            <a:ln w="9525">
              <a:solidFill>
                <a:schemeClr val="accent1"/>
              </a:solidFill>
            </a:ln>
            <a:effectLst/>
          </c:spPr>
        </c:marker>
      </c:pivotFmt>
      <c:pivotFmt>
        <c:idx val="8"/>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9.4501655750306307E-2"/>
              <c:y val="-6.76345633826172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6.4127498752746231E-2"/>
              <c:y val="-6.76345633826172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3.0715926055430207E-2"/>
              <c:y val="3.385673943206825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202330152258352E-2"/>
              <c:y val="-8.666418266037077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5.805266735323434E-2"/>
              <c:y val="-8.6664182660370737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3.3753341755186322E-2"/>
              <c:y val="-7.397776980853508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8.8886263371207273E-3"/>
              <c:y val="5.2886358709821779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0.14310030694640233"/>
              <c:y val="8.4839137283968871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9.1464240050550247E-2"/>
              <c:y val="-5.494815053078164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9.7852858016840197E-2"/>
              <c:y val="8.4839137283968871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4.8940420253966332E-2"/>
              <c:y val="-4.860494410486363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202330152258255E-2"/>
              <c:y val="-7.3977769808535057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3239745852014232E-2"/>
              <c:y val="-7.3977769808535057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0.10665131854933026"/>
              <c:y val="-6.7634563382617252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6.4127498752746231E-2"/>
              <c:y val="-5.494815053078153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4.8940420253966221E-2"/>
              <c:y val="-4.8604944104863747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2.813794937608723E-3"/>
              <c:y val="-8.6664182660370737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4.2865588854454212E-2"/>
              <c:y val="-9.300738908628861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202330152258269E-2"/>
              <c:y val="-5.494815053078155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2.7678510355674261E-2"/>
              <c:y val="-5.494815053078155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2.7678510355674202E-2"/>
              <c:y val="6.557277156165745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202330152258255E-2"/>
              <c:y val="-8.032097623445290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6.4127498752746342E-2"/>
              <c:y val="-9.300738908628863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006039808833312E-2"/>
              <c:y val="-4.901665925957016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9.0948091678910867E-2"/>
              <c:y val="-0.1009170302290778"/>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35"/>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36"/>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3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202330152258255E-2"/>
              <c:y val="-8.032097623445290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202330152258269E-2"/>
              <c:y val="-5.494815053078155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42"/>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43"/>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2.7678510355674261E-2"/>
              <c:y val="-5.494815053078155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2.7678510355674202E-2"/>
              <c:y val="6.557277156165745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46"/>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47"/>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6.4127498752746342E-2"/>
              <c:y val="-9.300738908628863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202330152258255E-2"/>
              <c:y val="-7.3977769808535057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3239745852014232E-2"/>
              <c:y val="-7.3977769808535057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0.10665131854933026"/>
              <c:y val="-6.7634563382617252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6.4127498752746231E-2"/>
              <c:y val="-5.494815053078153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4.8940420253966221E-2"/>
              <c:y val="-4.8604944104863747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4.2865588854454212E-2"/>
              <c:y val="-9.300738908628861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2.813794937608723E-3"/>
              <c:y val="-8.6664182660370737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006039808833312E-2"/>
              <c:y val="-4.901665925957016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57"/>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58"/>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3.0715926055430207E-2"/>
              <c:y val="3.385673943206825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9.4501655750306307E-2"/>
              <c:y val="-6.76345633826172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6.4127498752746231E-2"/>
              <c:y val="-6.76345633826172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62"/>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202330152258352E-2"/>
              <c:y val="-8.666418266037077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5.805266735323434E-2"/>
              <c:y val="-8.6664182660370737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3.3753341755186322E-2"/>
              <c:y val="-7.397776980853508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8.8886263371207273E-3"/>
              <c:y val="5.2886358709821779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0.14310030694640233"/>
              <c:y val="8.4839137283968871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9.1464240050550247E-2"/>
              <c:y val="-5.494815053078164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9.0948091678910867E-2"/>
              <c:y val="-0.1009170302290778"/>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4.8940420253966332E-2"/>
              <c:y val="-4.860494410486363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9.7852858016840197E-2"/>
              <c:y val="8.4839137283968871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73"/>
        <c:dLbl>
          <c:idx val="0"/>
          <c:layout>
            <c:manualLayout>
              <c:x val="-7.0202330152258255E-2"/>
              <c:y val="-8.03209762344529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4"/>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202330152258269E-2"/>
              <c:y val="-5.49481505307815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76"/>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77"/>
        <c:dLbl>
          <c:idx val="0"/>
          <c:layout>
            <c:manualLayout>
              <c:x val="-2.7678510355674261E-2"/>
              <c:y val="-5.49481505307815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8"/>
        <c:dLbl>
          <c:idx val="0"/>
          <c:layout>
            <c:manualLayout>
              <c:x val="-2.7678510355674202E-2"/>
              <c:y val="6.55727715616574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9"/>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80"/>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81"/>
        <c:dLbl>
          <c:idx val="0"/>
          <c:layout>
            <c:manualLayout>
              <c:x val="-6.4127498752746342E-2"/>
              <c:y val="-9.30073890862886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2"/>
        <c:dLbl>
          <c:idx val="0"/>
          <c:layout>
            <c:manualLayout>
              <c:x val="-7.0202330152258255E-2"/>
              <c:y val="-7.397776980853505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3"/>
        <c:dLbl>
          <c:idx val="0"/>
          <c:layout>
            <c:manualLayout>
              <c:x val="-7.3239745852014232E-2"/>
              <c:y val="-7.397776980853505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4"/>
        <c:dLbl>
          <c:idx val="0"/>
          <c:layout>
            <c:manualLayout>
              <c:x val="-0.10665131854933026"/>
              <c:y val="-6.76345633826172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5"/>
        <c:dLbl>
          <c:idx val="0"/>
          <c:layout>
            <c:manualLayout>
              <c:x val="-6.4127498752746231E-2"/>
              <c:y val="-5.49481505307815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6"/>
        <c:dLbl>
          <c:idx val="0"/>
          <c:layout>
            <c:manualLayout>
              <c:x val="-4.8940420253966221E-2"/>
              <c:y val="-4.86049441048637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7"/>
        <c:dLbl>
          <c:idx val="0"/>
          <c:layout>
            <c:manualLayout>
              <c:x val="-4.2865588854454212E-2"/>
              <c:y val="-9.30073890862886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8"/>
        <c:dLbl>
          <c:idx val="0"/>
          <c:layout>
            <c:manualLayout>
              <c:x val="-2.813794937608723E-3"/>
              <c:y val="-8.66641826603707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006039808833312E-2"/>
              <c:y val="-4.90166592595701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0"/>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91"/>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92"/>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3.0715926055430207E-2"/>
              <c:y val="3.38567394320682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9.4501655750306307E-2"/>
              <c:y val="-6.7634563382617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6.4127498752746231E-2"/>
              <c:y val="-6.7634563382617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5"/>
        <c:marker>
          <c:symbol val="circle"/>
          <c:size val="7"/>
          <c:spPr>
            <a:solidFill>
              <a:srgbClr val="FD962F"/>
            </a:solidFill>
            <a:ln w="9525">
              <a:noFill/>
            </a:ln>
            <a:effectLst>
              <a:outerShdw blurRad="50800" dist="25400" dir="2160000" algn="ctr" rotWithShape="0">
                <a:srgbClr val="000000">
                  <a:alpha val="40000"/>
                </a:srgbClr>
              </a:outerShdw>
            </a:effectLst>
          </c:spPr>
        </c:marker>
      </c:pivotFmt>
      <c:pivotFmt>
        <c:idx val="96"/>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7.0202330152258352E-2"/>
              <c:y val="-8.66641826603707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5.805266735323434E-2"/>
              <c:y val="-8.66641826603707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3.3753341755186322E-2"/>
              <c:y val="-7.397776980853508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8.8886263371207273E-3"/>
              <c:y val="5.28863587098217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8.9274809506943123E-2"/>
              <c:y val="2.82926460254908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9.1464240050550247E-2"/>
              <c:y val="-5.49481505307816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9.0948091678910867E-2"/>
              <c:y val="-0.100917030229077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4.8940420253966332E-2"/>
              <c:y val="-4.860494410486363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
          <c:idx val="0"/>
          <c:layout>
            <c:manualLayout>
              <c:x val="-9.7852858016840197E-2"/>
              <c:y val="8.483913728396887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118095099704233E-2"/>
          <c:y val="0.14369093919403178"/>
          <c:w val="0.97326273662159002"/>
          <c:h val="0.6206175975368472"/>
        </c:manualLayout>
      </c:layout>
      <c:lineChart>
        <c:grouping val="standard"/>
        <c:varyColors val="0"/>
        <c:ser>
          <c:idx val="0"/>
          <c:order val="0"/>
          <c:tx>
            <c:strRef>
              <c:f>'Analysis - financing'!$U$16</c:f>
              <c:strCache>
                <c:ptCount val="1"/>
                <c:pt idx="0">
                  <c:v>Total</c:v>
                </c:pt>
              </c:strCache>
            </c:strRef>
          </c:tx>
          <c:spPr>
            <a:ln w="19050" cap="rnd" cmpd="sng">
              <a:solidFill>
                <a:schemeClr val="accent4">
                  <a:lumMod val="60000"/>
                  <a:lumOff val="40000"/>
                </a:schemeClr>
              </a:solidFill>
              <a:prstDash val="solid"/>
              <a:round/>
              <a:headEnd type="diamond"/>
              <a:tailEnd type="arrow" w="med" len="med"/>
            </a:ln>
            <a:effectLst>
              <a:outerShdw blurRad="50800" dist="25400" dir="2160000" algn="ctr" rotWithShape="0">
                <a:srgbClr val="000000">
                  <a:alpha val="40000"/>
                </a:srgbClr>
              </a:outerShdw>
            </a:effectLst>
          </c:spPr>
          <c:marker>
            <c:symbol val="circle"/>
            <c:size val="7"/>
            <c:spPr>
              <a:solidFill>
                <a:srgbClr val="FD962F"/>
              </a:solidFill>
              <a:ln w="9525">
                <a:noFill/>
              </a:ln>
              <a:effectLst>
                <a:outerShdw blurRad="50800" dist="25400" dir="2160000" algn="ctr" rotWithShape="0">
                  <a:srgbClr val="000000">
                    <a:alpha val="40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 financing'!$T$17:$T$24</c:f>
              <c:strCache>
                <c:ptCount val="8"/>
                <c:pt idx="0">
                  <c:v>January</c:v>
                </c:pt>
                <c:pt idx="1">
                  <c:v>February</c:v>
                </c:pt>
                <c:pt idx="2">
                  <c:v>March</c:v>
                </c:pt>
                <c:pt idx="3">
                  <c:v>April</c:v>
                </c:pt>
                <c:pt idx="4">
                  <c:v>May</c:v>
                </c:pt>
                <c:pt idx="5">
                  <c:v>June</c:v>
                </c:pt>
                <c:pt idx="6">
                  <c:v>July</c:v>
                </c:pt>
                <c:pt idx="7">
                  <c:v>August</c:v>
                </c:pt>
              </c:strCache>
            </c:strRef>
          </c:cat>
          <c:val>
            <c:numRef>
              <c:f>'Analysis - financing'!$U$17:$U$24</c:f>
              <c:numCache>
                <c:formatCode>[&lt;999950]\₱#,##0.00,"K";[&lt;999950000]\₱#,##0.00,,"M";\₱#,##0.00,,,"B"</c:formatCode>
                <c:ptCount val="8"/>
                <c:pt idx="0">
                  <c:v>151982000</c:v>
                </c:pt>
                <c:pt idx="1">
                  <c:v>108741100</c:v>
                </c:pt>
                <c:pt idx="2">
                  <c:v>113040900</c:v>
                </c:pt>
                <c:pt idx="3">
                  <c:v>135152900</c:v>
                </c:pt>
                <c:pt idx="4">
                  <c:v>128056100</c:v>
                </c:pt>
                <c:pt idx="5">
                  <c:v>141458500</c:v>
                </c:pt>
                <c:pt idx="6">
                  <c:v>117619700</c:v>
                </c:pt>
                <c:pt idx="7">
                  <c:v>83659000</c:v>
                </c:pt>
              </c:numCache>
            </c:numRef>
          </c:val>
          <c:smooth val="0"/>
          <c:extLst>
            <c:ext xmlns:c16="http://schemas.microsoft.com/office/drawing/2014/chart" uri="{C3380CC4-5D6E-409C-BE32-E72D297353CC}">
              <c16:uniqueId val="{00000033-59F3-4769-9B32-2D6F361AD4B4}"/>
            </c:ext>
          </c:extLst>
        </c:ser>
        <c:dLbls>
          <c:dLblPos val="t"/>
          <c:showLegendKey val="0"/>
          <c:showVal val="1"/>
          <c:showCatName val="0"/>
          <c:showSerName val="0"/>
          <c:showPercent val="0"/>
          <c:showBubbleSize val="0"/>
        </c:dLbls>
        <c:marker val="1"/>
        <c:smooth val="0"/>
        <c:axId val="323438895"/>
        <c:axId val="323444719"/>
      </c:lineChart>
      <c:catAx>
        <c:axId val="32343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444719"/>
        <c:crosses val="autoZero"/>
        <c:auto val="1"/>
        <c:lblAlgn val="l"/>
        <c:lblOffset val="100"/>
        <c:noMultiLvlLbl val="0"/>
      </c:catAx>
      <c:valAx>
        <c:axId val="323444719"/>
        <c:scaling>
          <c:orientation val="minMax"/>
          <c:max val="180000000"/>
          <c:min val="70000000"/>
        </c:scaling>
        <c:delete val="1"/>
        <c:axPos val="l"/>
        <c:numFmt formatCode="[&lt;999950]\₱#,##0,&quot;K&quot;;[&lt;999950000]\₱#,##0,,&quot;M&quot;;\₱#,##0,,,&quot;B&quot;" sourceLinked="0"/>
        <c:majorTickMark val="none"/>
        <c:minorTickMark val="none"/>
        <c:tickLblPos val="nextTo"/>
        <c:crossAx val="323438895"/>
        <c:crosses val="autoZero"/>
        <c:crossBetween val="between"/>
      </c:valAx>
      <c:spPr>
        <a:noFill/>
        <a:ln>
          <a:noFill/>
        </a:ln>
        <a:effectLst/>
      </c:spPr>
    </c:plotArea>
    <c:plotVisOnly val="1"/>
    <c:dispBlanksAs val="gap"/>
    <c:showDLblsOverMax val="0"/>
  </c:chart>
  <c:spPr>
    <a:noFill/>
    <a:ln w="3810" cap="flat" cmpd="sng" algn="ctr">
      <a:solidFill>
        <a:schemeClr val="tx1">
          <a:alpha val="80000"/>
        </a:schemeClr>
      </a:solidFill>
      <a:round/>
    </a:ln>
    <a:effectLst>
      <a:outerShdw blurRad="50800" dist="50800" dir="7200000" algn="ctr" rotWithShape="0">
        <a:srgbClr val="00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[caburong_Capstone_vehicle_financing_dashboard .xlsx]Analysis - financing!pt_vehicleApprovedAmount</c:name>
    <c:fmtId val="19"/>
  </c:pivotSource>
  <c:chart>
    <c:autoTitleDeleted val="1"/>
    <c:pivotFmts>
      <c:pivotFmt>
        <c:idx val="0"/>
        <c:spPr>
          <a:solidFill>
            <a:schemeClr val="accent5">
              <a:lumMod val="75000"/>
            </a:schemeClr>
          </a:solidFill>
          <a:ln>
            <a:noFill/>
          </a:ln>
          <a:effectLst/>
        </c:spPr>
        <c:marker>
          <c:symbol val="none"/>
        </c:marker>
      </c:pivotFmt>
      <c:pivotFmt>
        <c:idx val="1"/>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5E2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5E2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a:outerShdw blurRad="50800" dist="25400" dir="2160000" algn="ctr" rotWithShape="0">
              <a:srgbClr val="0000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5E2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a:outerShdw blurRad="50800" dist="25400" dir="2160000" algn="ctr" rotWithShape="0">
              <a:srgbClr val="0000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D9F41"/>
          </a:solidFill>
          <a:ln>
            <a:noFill/>
          </a:ln>
          <a:effectLst>
            <a:outerShdw blurRad="50800" dist="25400" dir="2160000" algn="ctr" rotWithShape="0">
              <a:srgbClr val="000000">
                <a:alpha val="40000"/>
              </a:srgbClr>
            </a:outerShdw>
          </a:effectLst>
        </c:spPr>
      </c:pivotFmt>
      <c:pivotFmt>
        <c:idx val="6"/>
        <c:spPr>
          <a:solidFill>
            <a:schemeClr val="accent4">
              <a:lumMod val="40000"/>
              <a:lumOff val="60000"/>
            </a:schemeClr>
          </a:solidFill>
          <a:ln>
            <a:noFill/>
          </a:ln>
          <a:effectLst>
            <a:outerShdw blurRad="50800" dist="25400" dir="2160000" algn="ctr" rotWithShape="0">
              <a:srgbClr val="0000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D9F41"/>
          </a:solidFill>
          <a:ln>
            <a:noFill/>
          </a:ln>
          <a:effectLst>
            <a:outerShdw blurRad="50800" dist="25400" dir="2160000" algn="ctr" rotWithShape="0">
              <a:srgbClr val="000000">
                <a:alpha val="40000"/>
              </a:srgbClr>
            </a:outerShdw>
          </a:effectLst>
        </c:spPr>
      </c:pivotFmt>
      <c:pivotFmt>
        <c:idx val="8"/>
        <c:spPr>
          <a:solidFill>
            <a:schemeClr val="accent2">
              <a:lumMod val="60000"/>
              <a:lumOff val="40000"/>
            </a:schemeClr>
          </a:solidFill>
          <a:ln>
            <a:noFill/>
          </a:ln>
          <a:effectLst>
            <a:outerShdw blurRad="50800" dist="25400" dir="2160000" algn="ctr" rotWithShape="0">
              <a:srgbClr val="000000">
                <a:alpha val="40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4">
              <a:lumMod val="60000"/>
              <a:lumOff val="40000"/>
            </a:schemeClr>
          </a:solidFill>
          <a:ln>
            <a:noFill/>
          </a:ln>
          <a:effectLst>
            <a:outerShdw blurRad="50800" dist="25400" dir="2160000" algn="ctr" rotWithShape="0">
              <a:srgbClr val="000000">
                <a:alpha val="40000"/>
              </a:srgbClr>
            </a:outerShdw>
          </a:effectLst>
        </c:spPr>
      </c:pivotFmt>
    </c:pivotFmts>
    <c:plotArea>
      <c:layout>
        <c:manualLayout>
          <c:layoutTarget val="inner"/>
          <c:xMode val="edge"/>
          <c:yMode val="edge"/>
          <c:x val="0.13652619193925622"/>
          <c:y val="0.18538128885932903"/>
          <c:w val="0.83685553824828163"/>
          <c:h val="0.73533959177444497"/>
        </c:manualLayout>
      </c:layout>
      <c:barChart>
        <c:barDir val="bar"/>
        <c:grouping val="clustered"/>
        <c:varyColors val="0"/>
        <c:ser>
          <c:idx val="0"/>
          <c:order val="0"/>
          <c:tx>
            <c:strRef>
              <c:f>'Analysis - financing'!$BC$16</c:f>
              <c:strCache>
                <c:ptCount val="1"/>
                <c:pt idx="0">
                  <c:v>Total</c:v>
                </c:pt>
              </c:strCache>
            </c:strRef>
          </c:tx>
          <c:spPr>
            <a:solidFill>
              <a:schemeClr val="accent2">
                <a:lumMod val="60000"/>
                <a:lumOff val="40000"/>
              </a:schemeClr>
            </a:solidFill>
            <a:ln>
              <a:noFill/>
            </a:ln>
            <a:effectLst>
              <a:outerShdw blurRad="50800" dist="25400" dir="2160000" algn="ctr" rotWithShape="0">
                <a:srgbClr val="000000">
                  <a:alpha val="40000"/>
                </a:srgbClr>
              </a:outerShdw>
            </a:effectLst>
          </c:spPr>
          <c:invertIfNegative val="0"/>
          <c:dPt>
            <c:idx val="5"/>
            <c:invertIfNegative val="0"/>
            <c:bubble3D val="0"/>
            <c:spPr>
              <a:solidFill>
                <a:schemeClr val="accent4">
                  <a:lumMod val="60000"/>
                  <a:lumOff val="40000"/>
                </a:schemeClr>
              </a:solidFill>
              <a:ln>
                <a:noFill/>
              </a:ln>
              <a:effectLst>
                <a:outerShdw blurRad="50800" dist="25400" dir="2160000" algn="ctr" rotWithShape="0">
                  <a:srgbClr val="000000">
                    <a:alpha val="40000"/>
                  </a:srgbClr>
                </a:outerShdw>
              </a:effectLst>
            </c:spPr>
            <c:extLst>
              <c:ext xmlns:c16="http://schemas.microsoft.com/office/drawing/2014/chart" uri="{C3380CC4-5D6E-409C-BE32-E72D297353CC}">
                <c16:uniqueId val="{00000001-05B8-4B99-A5EC-926E09B0C43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 financing'!$BB$17:$BB$22</c:f>
              <c:strCache>
                <c:ptCount val="6"/>
                <c:pt idx="0">
                  <c:v>Motorcycle</c:v>
                </c:pt>
                <c:pt idx="1">
                  <c:v>Truck</c:v>
                </c:pt>
                <c:pt idx="2">
                  <c:v>Pickup</c:v>
                </c:pt>
                <c:pt idx="3">
                  <c:v>Sedan</c:v>
                </c:pt>
                <c:pt idx="4">
                  <c:v>MPV/Van</c:v>
                </c:pt>
                <c:pt idx="5">
                  <c:v>SUV</c:v>
                </c:pt>
              </c:strCache>
            </c:strRef>
          </c:cat>
          <c:val>
            <c:numRef>
              <c:f>'Analysis - financing'!$BC$17:$BC$22</c:f>
              <c:numCache>
                <c:formatCode>[&lt;999950]\₱#,##0.00,"K";[&lt;999950000]\₱#,##0.00,,"M";\₱#,##0.00,,,"B"</c:formatCode>
                <c:ptCount val="6"/>
                <c:pt idx="0">
                  <c:v>2316700</c:v>
                </c:pt>
                <c:pt idx="1">
                  <c:v>5306700</c:v>
                </c:pt>
                <c:pt idx="2">
                  <c:v>16518800</c:v>
                </c:pt>
                <c:pt idx="3">
                  <c:v>26779300</c:v>
                </c:pt>
                <c:pt idx="4">
                  <c:v>29972500</c:v>
                </c:pt>
                <c:pt idx="5">
                  <c:v>36725700</c:v>
                </c:pt>
              </c:numCache>
            </c:numRef>
          </c:val>
          <c:extLst>
            <c:ext xmlns:c16="http://schemas.microsoft.com/office/drawing/2014/chart" uri="{C3380CC4-5D6E-409C-BE32-E72D297353CC}">
              <c16:uniqueId val="{00000006-7C89-446E-A81D-63B8E73AA6E6}"/>
            </c:ext>
          </c:extLst>
        </c:ser>
        <c:dLbls>
          <c:dLblPos val="outEnd"/>
          <c:showLegendKey val="0"/>
          <c:showVal val="1"/>
          <c:showCatName val="0"/>
          <c:showSerName val="0"/>
          <c:showPercent val="0"/>
          <c:showBubbleSize val="0"/>
        </c:dLbls>
        <c:gapWidth val="70"/>
        <c:axId val="970313407"/>
        <c:axId val="970310495"/>
      </c:barChart>
      <c:catAx>
        <c:axId val="97031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310495"/>
        <c:crosses val="autoZero"/>
        <c:auto val="1"/>
        <c:lblAlgn val="ctr"/>
        <c:lblOffset val="100"/>
        <c:noMultiLvlLbl val="0"/>
      </c:catAx>
      <c:valAx>
        <c:axId val="970310495"/>
        <c:scaling>
          <c:orientation val="minMax"/>
        </c:scaling>
        <c:delete val="1"/>
        <c:axPos val="b"/>
        <c:numFmt formatCode="[&lt;999950]\₱#,##0.00,&quot;K&quot;;[&lt;999950000]\₱#,##0.00,,&quot;M&quot;;\₱#,##0.00,,,&quot;B&quot;" sourceLinked="1"/>
        <c:majorTickMark val="none"/>
        <c:minorTickMark val="none"/>
        <c:tickLblPos val="nextTo"/>
        <c:crossAx val="970313407"/>
        <c:crosses val="autoZero"/>
        <c:crossBetween val="between"/>
      </c:valAx>
      <c:spPr>
        <a:noFill/>
        <a:ln>
          <a:noFill/>
        </a:ln>
        <a:effectLst/>
      </c:spPr>
    </c:plotArea>
    <c:plotVisOnly val="1"/>
    <c:dispBlanksAs val="gap"/>
    <c:showDLblsOverMax val="0"/>
  </c:chart>
  <c:spPr>
    <a:solidFill>
      <a:schemeClr val="bg1"/>
    </a:solidFill>
    <a:ln w="3810" cap="flat" cmpd="sng" algn="ctr">
      <a:solidFill>
        <a:schemeClr val="tx1">
          <a:alpha val="80000"/>
        </a:schemeClr>
      </a:solidFill>
      <a:round/>
    </a:ln>
    <a:effectLst>
      <a:outerShdw blurRad="50800" dist="50800" dir="7200000" algn="ctr" rotWithShape="0">
        <a:srgbClr val="00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[caburong_Capstone_vehicle_financing_dashboard .xlsx]Analysis - financing!pt_loanStatus</c:name>
    <c:fmtId val="2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400" b="1">
                <a:solidFill>
                  <a:srgbClr val="1B5E20"/>
                </a:solidFill>
              </a:rPr>
              <a:t>Portfolio Status</a:t>
            </a:r>
          </a:p>
        </c:rich>
      </c:tx>
      <c:layout>
        <c:manualLayout>
          <c:xMode val="edge"/>
          <c:yMode val="edge"/>
          <c:x val="8.4778437782996423E-3"/>
          <c:y val="3.65080451900034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pivotFmt>
      <c:pivotFmt>
        <c:idx val="2"/>
        <c:spPr>
          <a:solidFill>
            <a:schemeClr val="accent6"/>
          </a:solidFill>
          <a:ln>
            <a:noFill/>
          </a:ln>
          <a:effectLst/>
        </c:spPr>
        <c:marker>
          <c:symbol val="none"/>
        </c:marke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marker>
          <c:symbol val="none"/>
        </c:marke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marker>
          <c:symbol val="none"/>
        </c:marke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pivotFmt>
      <c:pivotFmt>
        <c:idx val="21"/>
        <c:spPr>
          <a:solidFill>
            <a:schemeClr val="accent5"/>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a:noFill/>
          </a:ln>
          <a:effectLst/>
        </c:spPr>
        <c:marker>
          <c:symbol val="none"/>
        </c:marker>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rgbClr val="FD9F41"/>
          </a:solidFill>
          <a:ln>
            <a:noFill/>
          </a:ln>
          <a:effectLst/>
        </c:spPr>
      </c:pivotFmt>
      <c:pivotFmt>
        <c:idx val="26"/>
        <c:spPr>
          <a:solidFill>
            <a:schemeClr val="accent4">
              <a:lumMod val="60000"/>
              <a:lumOff val="40000"/>
            </a:schemeClr>
          </a:solidFill>
          <a:ln>
            <a:noFill/>
          </a:ln>
          <a:effectLst/>
        </c:spPr>
      </c:pivotFmt>
      <c:pivotFmt>
        <c:idx val="27"/>
        <c:spPr>
          <a:solidFill>
            <a:schemeClr val="accent3">
              <a:lumMod val="40000"/>
              <a:lumOff val="60000"/>
            </a:schemeClr>
          </a:solidFill>
          <a:ln>
            <a:noFill/>
          </a:ln>
          <a:effectLst/>
        </c:spPr>
      </c:pivotFmt>
      <c:pivotFmt>
        <c:idx val="28"/>
        <c:spPr>
          <a:solidFill>
            <a:schemeClr val="accent3">
              <a:lumMod val="20000"/>
              <a:lumOff val="80000"/>
            </a:schemeClr>
          </a:solidFill>
          <a:ln>
            <a:noFill/>
          </a:ln>
          <a:effectLst/>
        </c:spPr>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D9F41"/>
          </a:solidFill>
          <a:ln>
            <a:noFill/>
          </a:ln>
          <a:effectLst/>
        </c:spPr>
      </c:pivotFmt>
      <c:pivotFmt>
        <c:idx val="31"/>
        <c:spPr>
          <a:solidFill>
            <a:schemeClr val="accent6"/>
          </a:solidFill>
          <a:ln>
            <a:noFill/>
          </a:ln>
          <a:effectLst/>
        </c:spPr>
      </c:pivotFmt>
      <c:pivotFmt>
        <c:idx val="32"/>
        <c:spPr>
          <a:solidFill>
            <a:schemeClr val="accent6"/>
          </a:solidFill>
          <a:ln>
            <a:noFill/>
          </a:ln>
          <a:effectLst/>
        </c:spPr>
      </c:pivotFmt>
      <c:pivotFmt>
        <c:idx val="33"/>
        <c:spPr>
          <a:solidFill>
            <a:schemeClr val="accent6"/>
          </a:solidFill>
          <a:ln>
            <a:noFill/>
          </a:ln>
          <a:effectLst/>
        </c:spPr>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1B5E2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D9F41"/>
          </a:solidFill>
          <a:ln>
            <a:noFill/>
          </a:ln>
          <a:effectLst/>
        </c:spPr>
      </c:pivotFmt>
      <c:pivotFmt>
        <c:idx val="36"/>
        <c:spPr>
          <a:solidFill>
            <a:schemeClr val="accent6"/>
          </a:solidFill>
          <a:ln>
            <a:noFill/>
          </a:ln>
          <a:effectLst/>
        </c:spPr>
      </c:pivotFmt>
      <c:pivotFmt>
        <c:idx val="37"/>
        <c:spPr>
          <a:solidFill>
            <a:schemeClr val="accent6"/>
          </a:solidFill>
          <a:ln>
            <a:noFill/>
          </a:ln>
          <a:effectLst/>
        </c:spPr>
      </c:pivotFmt>
      <c:pivotFmt>
        <c:idx val="38"/>
        <c:spPr>
          <a:solidFill>
            <a:schemeClr val="accent6"/>
          </a:solidFill>
          <a:ln>
            <a:noFill/>
          </a:ln>
          <a:effectLst/>
        </c:spPr>
      </c:pivotFmt>
      <c:pivotFmt>
        <c:idx val="3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5E2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4">
              <a:lumMod val="60000"/>
              <a:lumOff val="40000"/>
            </a:schemeClr>
          </a:solidFill>
          <a:ln>
            <a:noFill/>
          </a:ln>
          <a:effectLst/>
        </c:spPr>
      </c:pivotFmt>
      <c:pivotFmt>
        <c:idx val="41"/>
        <c:spPr>
          <a:solidFill>
            <a:srgbClr val="FD962F"/>
          </a:solidFill>
          <a:ln>
            <a:noFill/>
          </a:ln>
          <a:effectLst/>
        </c:spPr>
      </c:pivotFmt>
      <c:pivotFmt>
        <c:idx val="42"/>
        <c:spPr>
          <a:solidFill>
            <a:schemeClr val="accent3">
              <a:lumMod val="40000"/>
              <a:lumOff val="60000"/>
            </a:schemeClr>
          </a:solidFill>
          <a:ln>
            <a:noFill/>
          </a:ln>
          <a:effectLst/>
        </c:spPr>
      </c:pivotFmt>
      <c:pivotFmt>
        <c:idx val="43"/>
        <c:spPr>
          <a:solidFill>
            <a:schemeClr val="accent6"/>
          </a:solidFill>
          <a:ln>
            <a:noFill/>
          </a:ln>
          <a:effectLst/>
        </c:spPr>
      </c:pivotFmt>
      <c:pivotFmt>
        <c:idx val="44"/>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5"/>
        <c:spPr>
          <a:solidFill>
            <a:srgbClr val="FD9F41"/>
          </a:solidFill>
          <a:ln>
            <a:noFill/>
          </a:ln>
          <a:effectLst/>
        </c:spPr>
      </c:pivotFmt>
      <c:pivotFmt>
        <c:idx val="46"/>
        <c:spPr>
          <a:solidFill>
            <a:schemeClr val="accent6"/>
          </a:solidFill>
          <a:ln>
            <a:noFill/>
          </a:ln>
          <a:effectLst/>
        </c:spPr>
      </c:pivotFmt>
      <c:pivotFmt>
        <c:idx val="47"/>
        <c:spPr>
          <a:solidFill>
            <a:schemeClr val="accent6"/>
          </a:solidFill>
          <a:ln>
            <a:noFill/>
          </a:ln>
          <a:effectLst/>
        </c:spPr>
      </c:pivotFmt>
      <c:pivotFmt>
        <c:idx val="48"/>
        <c:spPr>
          <a:solidFill>
            <a:schemeClr val="accent6"/>
          </a:solidFill>
          <a:ln>
            <a:noFill/>
          </a:ln>
          <a:effectLst/>
        </c:spPr>
      </c:pivotFmt>
    </c:pivotFmts>
    <c:plotArea>
      <c:layout>
        <c:manualLayout>
          <c:layoutTarget val="inner"/>
          <c:xMode val="edge"/>
          <c:yMode val="edge"/>
          <c:x val="0.34847937867415696"/>
          <c:y val="9.3089450775174845E-2"/>
          <c:w val="0.39624472379549047"/>
          <c:h val="0.83237638773414191"/>
        </c:manualLayout>
      </c:layout>
      <c:doughnutChart>
        <c:varyColors val="1"/>
        <c:ser>
          <c:idx val="0"/>
          <c:order val="0"/>
          <c:tx>
            <c:strRef>
              <c:f>'Analysis - financing'!$BQ$16</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3768-4EF1-BD55-AD60D032D764}"/>
              </c:ext>
            </c:extLst>
          </c:dPt>
          <c:dPt>
            <c:idx val="1"/>
            <c:bubble3D val="0"/>
            <c:spPr>
              <a:solidFill>
                <a:schemeClr val="accent5"/>
              </a:solidFill>
              <a:ln>
                <a:noFill/>
              </a:ln>
              <a:effectLst/>
            </c:spPr>
            <c:extLst>
              <c:ext xmlns:c16="http://schemas.microsoft.com/office/drawing/2014/chart" uri="{C3380CC4-5D6E-409C-BE32-E72D297353CC}">
                <c16:uniqueId val="{00000003-3768-4EF1-BD55-AD60D032D764}"/>
              </c:ext>
            </c:extLst>
          </c:dPt>
          <c:dPt>
            <c:idx val="2"/>
            <c:bubble3D val="0"/>
            <c:spPr>
              <a:solidFill>
                <a:schemeClr val="accent4"/>
              </a:solidFill>
              <a:ln>
                <a:noFill/>
              </a:ln>
              <a:effectLst/>
            </c:spPr>
            <c:extLst>
              <c:ext xmlns:c16="http://schemas.microsoft.com/office/drawing/2014/chart" uri="{C3380CC4-5D6E-409C-BE32-E72D297353CC}">
                <c16:uniqueId val="{00000005-3768-4EF1-BD55-AD60D032D764}"/>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3768-4EF1-BD55-AD60D032D764}"/>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prstDash val="solid"/>
                  <a:round/>
                </a:ln>
                <a:effectLst/>
              </c:spPr>
            </c:leaderLines>
            <c:extLst>
              <c:ext xmlns:c15="http://schemas.microsoft.com/office/drawing/2012/chart" uri="{CE6537A1-D6FC-4f65-9D91-7224C49458BB}">
                <c15:layout/>
              </c:ext>
            </c:extLst>
          </c:dLbls>
          <c:cat>
            <c:strRef>
              <c:f>'Analysis - financing'!$BP$17</c:f>
              <c:strCache>
                <c:ptCount val="1"/>
                <c:pt idx="0">
                  <c:v>Active</c:v>
                </c:pt>
              </c:strCache>
            </c:strRef>
          </c:cat>
          <c:val>
            <c:numRef>
              <c:f>'Analysis - financing'!$BQ$17</c:f>
              <c:numCache>
                <c:formatCode>0.00%</c:formatCode>
                <c:ptCount val="1"/>
                <c:pt idx="0">
                  <c:v>1</c:v>
                </c:pt>
              </c:numCache>
            </c:numRef>
          </c:val>
          <c:extLst>
            <c:ext xmlns:c16="http://schemas.microsoft.com/office/drawing/2014/chart" uri="{C3380CC4-5D6E-409C-BE32-E72D297353CC}">
              <c16:uniqueId val="{00000008-3768-4EF1-BD55-AD60D032D764}"/>
            </c:ext>
          </c:extLst>
        </c:ser>
        <c:dLbls>
          <c:showLegendKey val="0"/>
          <c:showVal val="0"/>
          <c:showCatName val="0"/>
          <c:showSerName val="0"/>
          <c:showPercent val="1"/>
          <c:showBubbleSize val="0"/>
          <c:showLeaderLines val="1"/>
        </c:dLbls>
        <c:firstSliceAng val="148"/>
        <c:holeSize val="55"/>
      </c:doughnutChart>
      <c:spPr>
        <a:noFill/>
        <a:ln>
          <a:noFill/>
        </a:ln>
        <a:effectLst/>
      </c:spPr>
    </c:plotArea>
    <c:legend>
      <c:legendPos val="r"/>
      <c:layout>
        <c:manualLayout>
          <c:xMode val="edge"/>
          <c:yMode val="edge"/>
          <c:x val="1.3876907583307975E-3"/>
          <c:y val="0.22132891175313968"/>
          <c:w val="0.30775214501696058"/>
          <c:h val="0.6279508183526241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[caburong_Capstone_vehicle_financing_dashboard .xlsx]Analysis - financing!pt_applicationTrend</c:name>
    <c:fmtId val="20"/>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4">
                <a:lumMod val="40000"/>
                <a:lumOff val="60000"/>
              </a:schemeClr>
            </a:solidFill>
          </a:ln>
          <a:effectLst>
            <a:outerShdw blurRad="50800" dist="50800" dir="2160000" algn="ctr" rotWithShape="0">
              <a:srgbClr val="000000">
                <a:alpha val="40000"/>
              </a:srgbClr>
            </a:outerShdw>
          </a:effectLst>
        </c:spPr>
        <c:marker>
          <c:symbol val="circle"/>
          <c:size val="7"/>
          <c:spPr>
            <a:solidFill>
              <a:srgbClr val="FD9F41"/>
            </a:solidFill>
            <a:ln w="9525">
              <a:solidFill>
                <a:schemeClr val="accent1"/>
              </a:solidFill>
            </a:ln>
            <a:effectLst>
              <a:outerShdw blurRad="50800" dist="50800" dir="2160000" algn="ctr" rotWithShape="0">
                <a:srgbClr val="000000">
                  <a:alpha val="40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28575" cap="rnd">
            <a:solidFill>
              <a:schemeClr val="accent1"/>
            </a:solidFill>
            <a:round/>
          </a:ln>
          <a:effectLst/>
        </c:spPr>
      </c:pivotFmt>
      <c:pivotFmt>
        <c:idx val="9"/>
        <c:spPr>
          <a:solidFill>
            <a:schemeClr val="accent4">
              <a:lumMod val="40000"/>
              <a:lumOff val="60000"/>
            </a:schemeClr>
          </a:solidFill>
          <a:ln>
            <a:noFill/>
          </a:ln>
          <a:effectLst/>
        </c:spPr>
        <c:marker>
          <c:symbol val="none"/>
        </c:marker>
      </c:pivotFmt>
      <c:pivotFmt>
        <c:idx val="10"/>
        <c:spPr>
          <a:ln w="28575" cap="rnd">
            <a:solidFill>
              <a:srgbClr val="FD962F"/>
            </a:solidFill>
            <a:round/>
          </a:ln>
          <a:effectLst/>
        </c:spPr>
        <c:marker>
          <c:symbol val="circle"/>
          <c:size val="7"/>
          <c:spPr>
            <a:solidFill>
              <a:srgbClr val="FD962F"/>
            </a:solidFill>
            <a:ln w="9525">
              <a:solidFill>
                <a:srgbClr val="FD962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0565505459244576"/>
          <c:w val="0.93888888888888888"/>
          <c:h val="0.64159845805087989"/>
        </c:manualLayout>
      </c:layout>
      <c:barChart>
        <c:barDir val="col"/>
        <c:grouping val="clustered"/>
        <c:varyColors val="0"/>
        <c:ser>
          <c:idx val="0"/>
          <c:order val="0"/>
          <c:tx>
            <c:strRef>
              <c:f>'Analysis - financing'!$BV$14</c:f>
              <c:strCache>
                <c:ptCount val="1"/>
                <c:pt idx="0">
                  <c:v>Count of Application Status</c:v>
                </c:pt>
              </c:strCache>
            </c:strRef>
          </c:tx>
          <c:spPr>
            <a:solidFill>
              <a:schemeClr val="accent4">
                <a:lumMod val="40000"/>
                <a:lumOff val="60000"/>
              </a:schemeClr>
            </a:solidFill>
            <a:ln>
              <a:noFill/>
            </a:ln>
            <a:effectLst/>
          </c:spPr>
          <c:invertIfNegative val="0"/>
          <c:dLbls>
            <c:delete val="1"/>
          </c:dLbls>
          <c:cat>
            <c:strRef>
              <c:f>'Analysis - financing'!$BU$15:$BU$22</c:f>
              <c:strCache>
                <c:ptCount val="8"/>
                <c:pt idx="0">
                  <c:v>January</c:v>
                </c:pt>
                <c:pt idx="1">
                  <c:v>February</c:v>
                </c:pt>
                <c:pt idx="2">
                  <c:v>March</c:v>
                </c:pt>
                <c:pt idx="3">
                  <c:v>April</c:v>
                </c:pt>
                <c:pt idx="4">
                  <c:v>May</c:v>
                </c:pt>
                <c:pt idx="5">
                  <c:v>June</c:v>
                </c:pt>
                <c:pt idx="6">
                  <c:v>July</c:v>
                </c:pt>
                <c:pt idx="7">
                  <c:v>August</c:v>
                </c:pt>
              </c:strCache>
            </c:strRef>
          </c:cat>
          <c:val>
            <c:numRef>
              <c:f>'Analysis - financing'!$BV$15:$BV$22</c:f>
              <c:numCache>
                <c:formatCode>0</c:formatCode>
                <c:ptCount val="8"/>
                <c:pt idx="0">
                  <c:v>194</c:v>
                </c:pt>
                <c:pt idx="1">
                  <c:v>147</c:v>
                </c:pt>
                <c:pt idx="2">
                  <c:v>174</c:v>
                </c:pt>
                <c:pt idx="3">
                  <c:v>167</c:v>
                </c:pt>
                <c:pt idx="4">
                  <c:v>163</c:v>
                </c:pt>
                <c:pt idx="5">
                  <c:v>187</c:v>
                </c:pt>
                <c:pt idx="6">
                  <c:v>167</c:v>
                </c:pt>
                <c:pt idx="7">
                  <c:v>165</c:v>
                </c:pt>
              </c:numCache>
            </c:numRef>
          </c:val>
          <c:extLst>
            <c:ext xmlns:c16="http://schemas.microsoft.com/office/drawing/2014/chart" uri="{C3380CC4-5D6E-409C-BE32-E72D297353CC}">
              <c16:uniqueId val="{00000000-3A6C-4A0A-B355-4D08509B0D50}"/>
            </c:ext>
          </c:extLst>
        </c:ser>
        <c:dLbls>
          <c:showLegendKey val="0"/>
          <c:showVal val="1"/>
          <c:showCatName val="0"/>
          <c:showSerName val="0"/>
          <c:showPercent val="0"/>
          <c:showBubbleSize val="0"/>
        </c:dLbls>
        <c:gapWidth val="50"/>
        <c:axId val="655258576"/>
        <c:axId val="655258992"/>
      </c:barChart>
      <c:lineChart>
        <c:grouping val="standard"/>
        <c:varyColors val="0"/>
        <c:ser>
          <c:idx val="1"/>
          <c:order val="1"/>
          <c:tx>
            <c:strRef>
              <c:f>'Analysis - financing'!$BW$14</c:f>
              <c:strCache>
                <c:ptCount val="1"/>
                <c:pt idx="0">
                  <c:v>Sum of Approved Helper</c:v>
                </c:pt>
              </c:strCache>
            </c:strRef>
          </c:tx>
          <c:spPr>
            <a:ln w="28575" cap="rnd">
              <a:solidFill>
                <a:srgbClr val="FD962F"/>
              </a:solidFill>
              <a:round/>
            </a:ln>
            <a:effectLst/>
          </c:spPr>
          <c:marker>
            <c:symbol val="circle"/>
            <c:size val="7"/>
            <c:spPr>
              <a:solidFill>
                <a:srgbClr val="FD962F"/>
              </a:solidFill>
              <a:ln w="9525">
                <a:solidFill>
                  <a:srgbClr val="FD962F"/>
                </a:solidFill>
              </a:ln>
              <a:effectLst/>
            </c:spPr>
          </c:marker>
          <c:cat>
            <c:strRef>
              <c:f>'Analysis - financing'!$BU$15:$BU$22</c:f>
              <c:strCache>
                <c:ptCount val="8"/>
                <c:pt idx="0">
                  <c:v>January</c:v>
                </c:pt>
                <c:pt idx="1">
                  <c:v>February</c:v>
                </c:pt>
                <c:pt idx="2">
                  <c:v>March</c:v>
                </c:pt>
                <c:pt idx="3">
                  <c:v>April</c:v>
                </c:pt>
                <c:pt idx="4">
                  <c:v>May</c:v>
                </c:pt>
                <c:pt idx="5">
                  <c:v>June</c:v>
                </c:pt>
                <c:pt idx="6">
                  <c:v>July</c:v>
                </c:pt>
                <c:pt idx="7">
                  <c:v>August</c:v>
                </c:pt>
              </c:strCache>
            </c:strRef>
          </c:cat>
          <c:val>
            <c:numRef>
              <c:f>'Analysis - financing'!$BW$15:$BW$22</c:f>
              <c:numCache>
                <c:formatCode>0</c:formatCode>
                <c:ptCount val="8"/>
                <c:pt idx="0">
                  <c:v>149</c:v>
                </c:pt>
                <c:pt idx="1">
                  <c:v>115</c:v>
                </c:pt>
                <c:pt idx="2">
                  <c:v>129</c:v>
                </c:pt>
                <c:pt idx="3">
                  <c:v>132</c:v>
                </c:pt>
                <c:pt idx="4">
                  <c:v>124</c:v>
                </c:pt>
                <c:pt idx="5">
                  <c:v>145</c:v>
                </c:pt>
                <c:pt idx="6">
                  <c:v>127</c:v>
                </c:pt>
                <c:pt idx="7">
                  <c:v>125</c:v>
                </c:pt>
              </c:numCache>
            </c:numRef>
          </c:val>
          <c:smooth val="0"/>
          <c:extLst>
            <c:ext xmlns:c16="http://schemas.microsoft.com/office/drawing/2014/chart" uri="{C3380CC4-5D6E-409C-BE32-E72D297353CC}">
              <c16:uniqueId val="{00000003-369E-427E-B0DC-A7AA462A426B}"/>
            </c:ext>
          </c:extLst>
        </c:ser>
        <c:dLbls>
          <c:showLegendKey val="0"/>
          <c:showVal val="0"/>
          <c:showCatName val="0"/>
          <c:showSerName val="0"/>
          <c:showPercent val="0"/>
          <c:showBubbleSize val="0"/>
        </c:dLbls>
        <c:marker val="1"/>
        <c:smooth val="0"/>
        <c:axId val="655258576"/>
        <c:axId val="655258992"/>
      </c:lineChart>
      <c:catAx>
        <c:axId val="65525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58992"/>
        <c:crosses val="autoZero"/>
        <c:auto val="1"/>
        <c:lblAlgn val="ctr"/>
        <c:lblOffset val="100"/>
        <c:noMultiLvlLbl val="0"/>
      </c:catAx>
      <c:valAx>
        <c:axId val="655258992"/>
        <c:scaling>
          <c:orientation val="minMax"/>
        </c:scaling>
        <c:delete val="1"/>
        <c:axPos val="l"/>
        <c:numFmt formatCode="0" sourceLinked="1"/>
        <c:majorTickMark val="none"/>
        <c:minorTickMark val="none"/>
        <c:tickLblPos val="nextTo"/>
        <c:crossAx val="655258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50800" dir="2160000" algn="ctr" rotWithShape="0">
        <a:srgbClr val="00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[caburong_Capstone_vehicle_financing_dashboard .xlsx]Analysis - financing!pt_DoughnutApplication</c:name>
    <c:fmtId val="23"/>
  </c:pivotSource>
  <c:chart>
    <c:autoTitleDeleted val="1"/>
    <c:pivotFmts>
      <c:pivotFmt>
        <c:idx val="0"/>
        <c:spPr>
          <a:solidFill>
            <a:schemeClr val="accent1"/>
          </a:solidFill>
          <a:ln w="19050">
            <a:solidFill>
              <a:schemeClr val="lt1"/>
            </a:solidFill>
          </a:ln>
          <a:effectLst/>
        </c:spPr>
        <c:marker>
          <c:symbol val="none"/>
        </c:marker>
      </c:pivotFmt>
      <c:pivotFmt>
        <c:idx val="1"/>
        <c:spPr>
          <a:solidFill>
            <a:srgbClr val="FF0000"/>
          </a:solidFill>
          <a:ln w="19050">
            <a:solidFill>
              <a:schemeClr val="lt1"/>
            </a:solidFill>
          </a:ln>
          <a:effectLst/>
        </c:spPr>
      </c:pivotFmt>
      <c:pivotFmt>
        <c:idx val="2"/>
        <c:spPr>
          <a:solidFill>
            <a:schemeClr val="accent4">
              <a:lumMod val="40000"/>
              <a:lumOff val="60000"/>
            </a:schemeClr>
          </a:solidFill>
          <a:ln w="19050">
            <a:solidFill>
              <a:schemeClr val="lt1"/>
            </a:solidFill>
          </a:ln>
          <a:effectLst/>
        </c:spPr>
      </c:pivotFmt>
      <c:pivotFmt>
        <c:idx val="3"/>
        <c:spPr>
          <a:solidFill>
            <a:schemeClr val="bg1">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
        <c:idx val="7"/>
        <c:spPr>
          <a:solidFill>
            <a:schemeClr val="accent4">
              <a:lumMod val="40000"/>
              <a:lumOff val="60000"/>
            </a:schemeClr>
          </a:solidFill>
          <a:ln w="19050">
            <a:solidFill>
              <a:schemeClr val="lt1"/>
            </a:solidFill>
          </a:ln>
          <a:effectLst/>
        </c:spPr>
      </c:pivotFmt>
      <c:pivotFmt>
        <c:idx val="8"/>
        <c:spPr>
          <a:solidFill>
            <a:schemeClr val="bg1">
              <a:lumMod val="75000"/>
            </a:schemeClr>
          </a:solidFill>
          <a:ln w="19050">
            <a:solidFill>
              <a:schemeClr val="lt1"/>
            </a:solidFill>
          </a:ln>
          <a:effectLst/>
        </c:spPr>
      </c:pivotFmt>
      <c:pivotFmt>
        <c:idx val="9"/>
        <c:spPr>
          <a:solidFill>
            <a:srgbClr val="FF0000"/>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4">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lumMod val="75000"/>
            </a:schemeClr>
          </a:solidFill>
          <a:ln w="19050">
            <a:solidFill>
              <a:schemeClr val="lt1"/>
            </a:solidFill>
          </a:ln>
          <a:effectLst/>
        </c:spPr>
      </c:pivotFmt>
      <c:pivotFmt>
        <c:idx val="14"/>
        <c:spPr>
          <a:solidFill>
            <a:srgbClr val="FF0000"/>
          </a:solidFill>
          <a:ln w="19050">
            <a:solidFill>
              <a:schemeClr val="lt1"/>
            </a:solidFill>
          </a:ln>
          <a:effectLst/>
        </c:spP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0.18638960070819549"/>
          <c:y val="9.4070946812807296E-2"/>
          <c:w val="0.61476084515630669"/>
          <c:h val="0.78909594190623966"/>
        </c:manualLayout>
      </c:layout>
      <c:doughnutChart>
        <c:varyColors val="1"/>
        <c:ser>
          <c:idx val="0"/>
          <c:order val="0"/>
          <c:tx>
            <c:strRef>
              <c:f>'Analysis - financing'!$CD$14</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4445-4B3C-BCEF-F24BB7CBE98B}"/>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4445-4B3C-BCEF-F24BB7CBE98B}"/>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4445-4B3C-BCEF-F24BB7CBE98B}"/>
              </c:ext>
            </c:extLst>
          </c:dPt>
          <c:dLbls>
            <c:dLbl>
              <c:idx val="0"/>
              <c:delete val="1"/>
              <c:extLst>
                <c:ext xmlns:c15="http://schemas.microsoft.com/office/drawing/2012/chart" uri="{CE6537A1-D6FC-4f65-9D91-7224C49458BB}"/>
                <c:ext xmlns:c16="http://schemas.microsoft.com/office/drawing/2014/chart" uri="{C3380CC4-5D6E-409C-BE32-E72D297353CC}">
                  <c16:uniqueId val="{00000001-4445-4B3C-BCEF-F24BB7CBE9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 - financing'!$CC$15:$CC$17</c:f>
              <c:strCache>
                <c:ptCount val="3"/>
                <c:pt idx="0">
                  <c:v>Approved</c:v>
                </c:pt>
                <c:pt idx="1">
                  <c:v>Pending</c:v>
                </c:pt>
                <c:pt idx="2">
                  <c:v>Rejected</c:v>
                </c:pt>
              </c:strCache>
            </c:strRef>
          </c:cat>
          <c:val>
            <c:numRef>
              <c:f>'Analysis - financing'!$CD$15:$CD$17</c:f>
              <c:numCache>
                <c:formatCode>0%</c:formatCode>
                <c:ptCount val="3"/>
                <c:pt idx="0">
                  <c:v>0.76047904191616766</c:v>
                </c:pt>
                <c:pt idx="1">
                  <c:v>0.10778443113772455</c:v>
                </c:pt>
                <c:pt idx="2">
                  <c:v>0.1317365269461078</c:v>
                </c:pt>
              </c:numCache>
            </c:numRef>
          </c:val>
          <c:extLst>
            <c:ext xmlns:c16="http://schemas.microsoft.com/office/drawing/2014/chart" uri="{C3380CC4-5D6E-409C-BE32-E72D297353CC}">
              <c16:uniqueId val="{0000000F-B352-4F1A-BB88-7B2DFB71F9F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50800" dir="2160000" algn="ctr" rotWithShape="0">
        <a:srgbClr val="00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[caburong_Capstone_vehicle_financing_dashboard .xlsx]Analysis - financing!pt_ageBracket</c:name>
    <c:fmtId val="2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3">
              <a:lumMod val="60000"/>
              <a:lumOff val="40000"/>
            </a:schemeClr>
          </a:solidFill>
          <a:ln>
            <a:noFill/>
          </a:ln>
          <a:effectLst/>
        </c:spPr>
        <c:marker>
          <c:symbol val="none"/>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4">
              <a:lumMod val="60000"/>
              <a:lumOff val="40000"/>
            </a:schemeClr>
          </a:solidFill>
          <a:ln>
            <a:noFill/>
          </a:ln>
          <a:effectLst/>
        </c:spPr>
      </c:pivotFmt>
    </c:pivotFmts>
    <c:plotArea>
      <c:layout>
        <c:manualLayout>
          <c:layoutTarget val="inner"/>
          <c:xMode val="edge"/>
          <c:yMode val="edge"/>
          <c:x val="3.7130801687763712E-2"/>
          <c:y val="0.23529411764705882"/>
          <c:w val="0.92573839662447255"/>
          <c:h val="0.59929933891953346"/>
        </c:manualLayout>
      </c:layout>
      <c:barChart>
        <c:barDir val="col"/>
        <c:grouping val="clustered"/>
        <c:varyColors val="0"/>
        <c:ser>
          <c:idx val="0"/>
          <c:order val="0"/>
          <c:tx>
            <c:strRef>
              <c:f>'Analysis - financing'!$CH$14</c:f>
              <c:strCache>
                <c:ptCount val="1"/>
                <c:pt idx="0">
                  <c:v>Total</c:v>
                </c:pt>
              </c:strCache>
            </c:strRef>
          </c:tx>
          <c:spPr>
            <a:solidFill>
              <a:schemeClr val="accent3">
                <a:lumMod val="60000"/>
                <a:lumOff val="40000"/>
              </a:schemeClr>
            </a:solidFill>
            <a:ln>
              <a:noFill/>
            </a:ln>
            <a:effectLst/>
          </c:spPr>
          <c:invertIfNegative val="0"/>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0109-44D8-AFAE-4FE5771F135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 financing'!$CG$15:$CG$20</c:f>
              <c:strCache>
                <c:ptCount val="6"/>
                <c:pt idx="0">
                  <c:v>18-24</c:v>
                </c:pt>
                <c:pt idx="1">
                  <c:v>25-34</c:v>
                </c:pt>
                <c:pt idx="2">
                  <c:v>35-44</c:v>
                </c:pt>
                <c:pt idx="3">
                  <c:v>45-54</c:v>
                </c:pt>
                <c:pt idx="4">
                  <c:v>55-64</c:v>
                </c:pt>
                <c:pt idx="5">
                  <c:v>65+</c:v>
                </c:pt>
              </c:strCache>
            </c:strRef>
          </c:cat>
          <c:val>
            <c:numRef>
              <c:f>'Analysis - financing'!$CH$15:$CH$20</c:f>
              <c:numCache>
                <c:formatCode>0</c:formatCode>
                <c:ptCount val="6"/>
                <c:pt idx="0">
                  <c:v>11</c:v>
                </c:pt>
                <c:pt idx="1">
                  <c:v>34</c:v>
                </c:pt>
                <c:pt idx="2">
                  <c:v>31</c:v>
                </c:pt>
                <c:pt idx="3">
                  <c:v>43</c:v>
                </c:pt>
                <c:pt idx="4">
                  <c:v>43</c:v>
                </c:pt>
                <c:pt idx="5">
                  <c:v>5</c:v>
                </c:pt>
              </c:numCache>
            </c:numRef>
          </c:val>
          <c:extLst>
            <c:ext xmlns:c16="http://schemas.microsoft.com/office/drawing/2014/chart" uri="{C3380CC4-5D6E-409C-BE32-E72D297353CC}">
              <c16:uniqueId val="{00000002-37FB-4CB5-80D9-5E714AB87EDF}"/>
            </c:ext>
          </c:extLst>
        </c:ser>
        <c:dLbls>
          <c:dLblPos val="outEnd"/>
          <c:showLegendKey val="0"/>
          <c:showVal val="1"/>
          <c:showCatName val="0"/>
          <c:showSerName val="0"/>
          <c:showPercent val="0"/>
          <c:showBubbleSize val="0"/>
        </c:dLbls>
        <c:gapWidth val="50"/>
        <c:axId val="412603584"/>
        <c:axId val="412602752"/>
      </c:barChart>
      <c:catAx>
        <c:axId val="41260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602752"/>
        <c:crosses val="autoZero"/>
        <c:auto val="1"/>
        <c:lblAlgn val="ctr"/>
        <c:lblOffset val="100"/>
        <c:noMultiLvlLbl val="0"/>
      </c:catAx>
      <c:valAx>
        <c:axId val="412602752"/>
        <c:scaling>
          <c:orientation val="minMax"/>
        </c:scaling>
        <c:delete val="1"/>
        <c:axPos val="l"/>
        <c:numFmt formatCode="0" sourceLinked="1"/>
        <c:majorTickMark val="none"/>
        <c:minorTickMark val="none"/>
        <c:tickLblPos val="nextTo"/>
        <c:crossAx val="412603584"/>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a:outerShdw blurRad="50800" dist="50800" dir="2160000" algn="ctr" rotWithShape="0">
        <a:srgbClr val="00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[caburong_Capstone_vehicle_financing_dashboard .xlsx]Analysis - financing!pt_RiskStatus</c:name>
    <c:fmtId val="1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FF0000"/>
          </a:solidFill>
          <a:ln>
            <a:noFill/>
          </a:ln>
          <a:effectLst/>
        </c:spPr>
      </c:pivotFmt>
      <c:pivotFmt>
        <c:idx val="5"/>
        <c:spPr>
          <a:solidFill>
            <a:schemeClr val="accent4">
              <a:lumMod val="60000"/>
              <a:lumOff val="40000"/>
            </a:schemeClr>
          </a:solidFill>
          <a:ln>
            <a:noFill/>
          </a:ln>
          <a:effectLst/>
        </c:spPr>
      </c:pivotFmt>
      <c:pivotFmt>
        <c:idx val="6"/>
        <c:spPr>
          <a:solidFill>
            <a:srgbClr val="FFC000"/>
          </a:solidFill>
          <a:ln>
            <a:noFill/>
          </a:ln>
          <a:effectLst/>
        </c:spPr>
      </c:pivotFmt>
      <c:pivotFmt>
        <c:idx val="7"/>
        <c:spPr>
          <a:solidFill>
            <a:schemeClr val="bg1">
              <a:lumMod val="85000"/>
            </a:schemeClr>
          </a:solidFill>
          <a:ln>
            <a:noFill/>
          </a:ln>
          <a:effectLst/>
        </c:spPr>
      </c:pivotFmt>
    </c:pivotFmts>
    <c:plotArea>
      <c:layout>
        <c:manualLayout>
          <c:layoutTarget val="inner"/>
          <c:xMode val="edge"/>
          <c:yMode val="edge"/>
          <c:x val="0.26606360251480193"/>
          <c:y val="0.21640488656195461"/>
          <c:w val="0.69130073857046936"/>
          <c:h val="0.70680628272251311"/>
        </c:manualLayout>
      </c:layout>
      <c:barChart>
        <c:barDir val="bar"/>
        <c:grouping val="clustered"/>
        <c:varyColors val="0"/>
        <c:ser>
          <c:idx val="0"/>
          <c:order val="0"/>
          <c:tx>
            <c:strRef>
              <c:f>'Analysis - financing'!$AJ$16</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762A-4FDB-8638-6788EDC5A100}"/>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3-762A-4FDB-8638-6788EDC5A100}"/>
              </c:ext>
            </c:extLst>
          </c:dPt>
          <c:dPt>
            <c:idx val="2"/>
            <c:invertIfNegative val="0"/>
            <c:bubble3D val="0"/>
            <c:spPr>
              <a:solidFill>
                <a:srgbClr val="FFC000"/>
              </a:solidFill>
              <a:ln>
                <a:noFill/>
              </a:ln>
              <a:effectLst/>
            </c:spPr>
            <c:extLst>
              <c:ext xmlns:c16="http://schemas.microsoft.com/office/drawing/2014/chart" uri="{C3380CC4-5D6E-409C-BE32-E72D297353CC}">
                <c16:uniqueId val="{00000005-762A-4FDB-8638-6788EDC5A100}"/>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 financing'!$AI$17:$AI$19</c:f>
              <c:strCache>
                <c:ptCount val="3"/>
                <c:pt idx="0">
                  <c:v>Low Risk</c:v>
                </c:pt>
                <c:pt idx="1">
                  <c:v>Not Applicable</c:v>
                </c:pt>
                <c:pt idx="2">
                  <c:v>Medium RIsk</c:v>
                </c:pt>
              </c:strCache>
            </c:strRef>
          </c:cat>
          <c:val>
            <c:numRef>
              <c:f>'Analysis - financing'!$AJ$17:$AJ$19</c:f>
              <c:numCache>
                <c:formatCode>0</c:formatCode>
                <c:ptCount val="3"/>
                <c:pt idx="0">
                  <c:v>125</c:v>
                </c:pt>
                <c:pt idx="1">
                  <c:v>40</c:v>
                </c:pt>
                <c:pt idx="2">
                  <c:v>2</c:v>
                </c:pt>
              </c:numCache>
            </c:numRef>
          </c:val>
          <c:extLst>
            <c:ext xmlns:c16="http://schemas.microsoft.com/office/drawing/2014/chart" uri="{C3380CC4-5D6E-409C-BE32-E72D297353CC}">
              <c16:uniqueId val="{00000004-24A3-4149-846C-C6B4F36855D9}"/>
            </c:ext>
          </c:extLst>
        </c:ser>
        <c:dLbls>
          <c:dLblPos val="outEnd"/>
          <c:showLegendKey val="0"/>
          <c:showVal val="1"/>
          <c:showCatName val="0"/>
          <c:showSerName val="0"/>
          <c:showPercent val="0"/>
          <c:showBubbleSize val="0"/>
        </c:dLbls>
        <c:gapWidth val="50"/>
        <c:axId val="2067699168"/>
        <c:axId val="2067699584"/>
      </c:barChart>
      <c:catAx>
        <c:axId val="206769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99584"/>
        <c:crosses val="autoZero"/>
        <c:auto val="1"/>
        <c:lblAlgn val="ctr"/>
        <c:lblOffset val="100"/>
        <c:noMultiLvlLbl val="0"/>
      </c:catAx>
      <c:valAx>
        <c:axId val="2067699584"/>
        <c:scaling>
          <c:orientation val="minMax"/>
        </c:scaling>
        <c:delete val="1"/>
        <c:axPos val="b"/>
        <c:numFmt formatCode="0" sourceLinked="1"/>
        <c:majorTickMark val="none"/>
        <c:minorTickMark val="none"/>
        <c:tickLblPos val="nextTo"/>
        <c:crossAx val="2067699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50800" dir="2160000" algn="ctr" rotWithShape="0">
        <a:srgbClr val="00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Loan Terms'!A1"/><Relationship Id="rId1" Type="http://schemas.openxmlformats.org/officeDocument/2006/relationships/hyperlink" Target="#Application!A1"/><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Loan Terms'!A1"/><Relationship Id="rId7" Type="http://schemas.openxmlformats.org/officeDocument/2006/relationships/hyperlink" Target="#Insight!A1"/><Relationship Id="rId2" Type="http://schemas.openxmlformats.org/officeDocument/2006/relationships/hyperlink" Target="#Disbursement!A1"/><Relationship Id="rId1" Type="http://schemas.openxmlformats.org/officeDocument/2006/relationships/hyperlink" Target="#Overview!A1"/><Relationship Id="rId6" Type="http://schemas.openxmlformats.org/officeDocument/2006/relationships/hyperlink" Target="#Application!A1"/><Relationship Id="rId11" Type="http://schemas.openxmlformats.org/officeDocument/2006/relationships/chart" Target="../charts/chart7.xml"/><Relationship Id="rId5" Type="http://schemas.openxmlformats.org/officeDocument/2006/relationships/hyperlink" Target="#Deliquency!A1"/><Relationship Id="rId10" Type="http://schemas.openxmlformats.org/officeDocument/2006/relationships/chart" Target="../charts/chart6.xml"/><Relationship Id="rId4" Type="http://schemas.openxmlformats.org/officeDocument/2006/relationships/hyperlink" Target="#'Loan Status'!A1"/><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hyperlink" Target="#'Loan Terms'!A1"/><Relationship Id="rId7" Type="http://schemas.openxmlformats.org/officeDocument/2006/relationships/hyperlink" Target="#Insight!A1"/><Relationship Id="rId2" Type="http://schemas.openxmlformats.org/officeDocument/2006/relationships/hyperlink" Target="#Disbursement!A1"/><Relationship Id="rId1" Type="http://schemas.openxmlformats.org/officeDocument/2006/relationships/hyperlink" Target="#Overview!A1"/><Relationship Id="rId6" Type="http://schemas.openxmlformats.org/officeDocument/2006/relationships/hyperlink" Target="#Application!A1"/><Relationship Id="rId5" Type="http://schemas.openxmlformats.org/officeDocument/2006/relationships/hyperlink" Target="#Deliquency!A1"/><Relationship Id="rId4" Type="http://schemas.openxmlformats.org/officeDocument/2006/relationships/hyperlink" Target="#'Loan Status'!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666749</xdr:colOff>
      <xdr:row>29</xdr:row>
      <xdr:rowOff>9525</xdr:rowOff>
    </xdr:to>
    <xdr:sp macro="" textlink="">
      <xdr:nvSpPr>
        <xdr:cNvPr id="12" name="Rectangle 11"/>
        <xdr:cNvSpPr/>
      </xdr:nvSpPr>
      <xdr:spPr>
        <a:xfrm>
          <a:off x="0" y="0"/>
          <a:ext cx="1371599" cy="6010275"/>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200"/>
        </a:p>
      </xdr:txBody>
    </xdr:sp>
    <xdr:clientData/>
  </xdr:twoCellAnchor>
  <xdr:twoCellAnchor>
    <xdr:from>
      <xdr:col>0</xdr:col>
      <xdr:colOff>0</xdr:colOff>
      <xdr:row>0</xdr:row>
      <xdr:rowOff>95250</xdr:rowOff>
    </xdr:from>
    <xdr:to>
      <xdr:col>1</xdr:col>
      <xdr:colOff>666749</xdr:colOff>
      <xdr:row>3</xdr:row>
      <xdr:rowOff>56550</xdr:rowOff>
    </xdr:to>
    <xdr:sp macro="" textlink="">
      <xdr:nvSpPr>
        <xdr:cNvPr id="3" name="Rounded Rectangle 2"/>
        <xdr:cNvSpPr/>
      </xdr:nvSpPr>
      <xdr:spPr>
        <a:xfrm>
          <a:off x="0" y="95250"/>
          <a:ext cx="1371599" cy="53280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1500" b="1">
              <a:solidFill>
                <a:schemeClr val="bg1"/>
              </a:solidFill>
            </a:rPr>
            <a:t>Over View</a:t>
          </a:r>
        </a:p>
      </xdr:txBody>
    </xdr:sp>
    <xdr:clientData/>
  </xdr:twoCellAnchor>
  <xdr:twoCellAnchor>
    <xdr:from>
      <xdr:col>1</xdr:col>
      <xdr:colOff>523874</xdr:colOff>
      <xdr:row>0</xdr:row>
      <xdr:rowOff>0</xdr:rowOff>
    </xdr:from>
    <xdr:to>
      <xdr:col>2</xdr:col>
      <xdr:colOff>0</xdr:colOff>
      <xdr:row>29</xdr:row>
      <xdr:rowOff>0</xdr:rowOff>
    </xdr:to>
    <xdr:sp macro="" textlink="">
      <xdr:nvSpPr>
        <xdr:cNvPr id="11" name="Rectangle 10"/>
        <xdr:cNvSpPr/>
      </xdr:nvSpPr>
      <xdr:spPr>
        <a:xfrm flipH="1">
          <a:off x="1228724" y="0"/>
          <a:ext cx="238126" cy="600075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3</xdr:row>
      <xdr:rowOff>183356</xdr:rowOff>
    </xdr:from>
    <xdr:to>
      <xdr:col>1</xdr:col>
      <xdr:colOff>514352</xdr:colOff>
      <xdr:row>6</xdr:row>
      <xdr:rowOff>1781</xdr:rowOff>
    </xdr:to>
    <xdr:sp macro="" textlink="">
      <xdr:nvSpPr>
        <xdr:cNvPr id="13" name="Rounded Rectangle 12">
          <a:hlinkClick xmlns:r="http://schemas.openxmlformats.org/officeDocument/2006/relationships" r:id="rId1"/>
        </xdr:cNvPr>
        <xdr:cNvSpPr/>
      </xdr:nvSpPr>
      <xdr:spPr>
        <a:xfrm>
          <a:off x="0" y="812006"/>
          <a:ext cx="1219202" cy="53280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1300" b="1">
              <a:solidFill>
                <a:schemeClr val="bg1"/>
              </a:solidFill>
            </a:rPr>
            <a:t>Application</a:t>
          </a:r>
        </a:p>
      </xdr:txBody>
    </xdr:sp>
    <xdr:clientData/>
  </xdr:twoCellAnchor>
  <xdr:twoCellAnchor>
    <xdr:from>
      <xdr:col>0</xdr:col>
      <xdr:colOff>0</xdr:colOff>
      <xdr:row>7</xdr:row>
      <xdr:rowOff>11112</xdr:rowOff>
    </xdr:from>
    <xdr:to>
      <xdr:col>1</xdr:col>
      <xdr:colOff>514587</xdr:colOff>
      <xdr:row>9</xdr:row>
      <xdr:rowOff>162912</xdr:rowOff>
    </xdr:to>
    <xdr:sp macro="" textlink="">
      <xdr:nvSpPr>
        <xdr:cNvPr id="14" name="Rounded Rectangle 13">
          <a:hlinkClick xmlns:r="http://schemas.openxmlformats.org/officeDocument/2006/relationships" r:id="rId2"/>
        </xdr:cNvPr>
        <xdr:cNvSpPr/>
      </xdr:nvSpPr>
      <xdr:spPr>
        <a:xfrm>
          <a:off x="0" y="1544637"/>
          <a:ext cx="1219437" cy="53280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1300" b="1">
              <a:solidFill>
                <a:schemeClr val="bg1"/>
              </a:solidFill>
            </a:rPr>
            <a:t>Insight</a:t>
          </a:r>
        </a:p>
      </xdr:txBody>
    </xdr:sp>
    <xdr:clientData/>
  </xdr:twoCellAnchor>
  <xdr:twoCellAnchor>
    <xdr:from>
      <xdr:col>3</xdr:col>
      <xdr:colOff>66675</xdr:colOff>
      <xdr:row>2</xdr:row>
      <xdr:rowOff>57150</xdr:rowOff>
    </xdr:from>
    <xdr:to>
      <xdr:col>7</xdr:col>
      <xdr:colOff>361950</xdr:colOff>
      <xdr:row>5</xdr:row>
      <xdr:rowOff>142874</xdr:rowOff>
    </xdr:to>
    <mc:AlternateContent xmlns:mc="http://schemas.openxmlformats.org/markup-compatibility/2006" xmlns:a14="http://schemas.microsoft.com/office/drawing/2010/main">
      <mc:Choice Requires="a14">
        <xdr:graphicFrame macro="">
          <xdr:nvGraphicFramePr>
            <xdr:cNvPr id="21"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638300" y="495300"/>
              <a:ext cx="2266950" cy="800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6</xdr:row>
      <xdr:rowOff>69512</xdr:rowOff>
    </xdr:from>
    <xdr:to>
      <xdr:col>5</xdr:col>
      <xdr:colOff>323850</xdr:colOff>
      <xdr:row>19</xdr:row>
      <xdr:rowOff>134612</xdr:rowOff>
    </xdr:to>
    <mc:AlternateContent xmlns:mc="http://schemas.openxmlformats.org/markup-compatibility/2006" xmlns:a14="http://schemas.microsoft.com/office/drawing/2010/main">
      <mc:Choice Requires="a14">
        <xdr:graphicFrame macro="">
          <xdr:nvGraphicFramePr>
            <xdr:cNvPr id="22" name="Month 1"/>
            <xdr:cNvGraphicFramePr>
              <a:graphicFrameLocks/>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71625" y="1412537"/>
              <a:ext cx="1219200" cy="2541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400050</xdr:colOff>
      <xdr:row>6</xdr:row>
      <xdr:rowOff>69512</xdr:rowOff>
    </xdr:from>
    <xdr:to>
      <xdr:col>15</xdr:col>
      <xdr:colOff>571500</xdr:colOff>
      <xdr:row>19</xdr:row>
      <xdr:rowOff>134612</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95249</xdr:colOff>
      <xdr:row>20</xdr:row>
      <xdr:rowOff>0</xdr:rowOff>
    </xdr:from>
    <xdr:to>
      <xdr:col>15</xdr:col>
      <xdr:colOff>561975</xdr:colOff>
      <xdr:row>28</xdr:row>
      <xdr:rowOff>123826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104775</xdr:colOff>
      <xdr:row>20</xdr:row>
      <xdr:rowOff>9525</xdr:rowOff>
    </xdr:from>
    <xdr:to>
      <xdr:col>14</xdr:col>
      <xdr:colOff>419100</xdr:colOff>
      <xdr:row>21</xdr:row>
      <xdr:rowOff>47625</xdr:rowOff>
    </xdr:to>
    <xdr:sp macro="" textlink="">
      <xdr:nvSpPr>
        <xdr:cNvPr id="30" name="TextBox 29"/>
        <xdr:cNvSpPr txBox="1"/>
      </xdr:nvSpPr>
      <xdr:spPr>
        <a:xfrm>
          <a:off x="5095875" y="3962400"/>
          <a:ext cx="4133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300" b="0" i="0" u="none" strike="noStrike">
              <a:ln>
                <a:noFill/>
              </a:ln>
              <a:solidFill>
                <a:schemeClr val="dk1"/>
              </a:solidFill>
              <a:effectLst/>
              <a:latin typeface="+mn-lt"/>
              <a:ea typeface="+mn-ea"/>
              <a:cs typeface="+mn-cs"/>
            </a:rPr>
            <a:t>Which </a:t>
          </a:r>
          <a:r>
            <a:rPr lang="en-GB" sz="1300" b="1" i="0" u="none" strike="noStrike">
              <a:ln>
                <a:noFill/>
              </a:ln>
              <a:solidFill>
                <a:schemeClr val="dk1"/>
              </a:solidFill>
              <a:effectLst/>
              <a:latin typeface="+mn-lt"/>
              <a:ea typeface="+mn-ea"/>
              <a:cs typeface="+mn-cs"/>
            </a:rPr>
            <a:t>vehicle type</a:t>
          </a:r>
          <a:r>
            <a:rPr lang="en-GB" sz="1300" b="0" i="0" u="none" strike="noStrike">
              <a:ln>
                <a:noFill/>
              </a:ln>
              <a:solidFill>
                <a:schemeClr val="dk1"/>
              </a:solidFill>
              <a:effectLst/>
              <a:latin typeface="+mn-lt"/>
              <a:ea typeface="+mn-ea"/>
              <a:cs typeface="+mn-cs"/>
            </a:rPr>
            <a:t> has the highest financing?</a:t>
          </a:r>
          <a:r>
            <a:rPr lang="en-GB" sz="1300">
              <a:ln>
                <a:noFill/>
              </a:ln>
            </a:rPr>
            <a:t> </a:t>
          </a:r>
        </a:p>
      </xdr:txBody>
    </xdr:sp>
    <xdr:clientData/>
  </xdr:twoCellAnchor>
  <xdr:twoCellAnchor>
    <xdr:from>
      <xdr:col>1</xdr:col>
      <xdr:colOff>1343024</xdr:colOff>
      <xdr:row>0</xdr:row>
      <xdr:rowOff>0</xdr:rowOff>
    </xdr:from>
    <xdr:to>
      <xdr:col>12</xdr:col>
      <xdr:colOff>447675</xdr:colOff>
      <xdr:row>1</xdr:row>
      <xdr:rowOff>180975</xdr:rowOff>
    </xdr:to>
    <xdr:sp macro="" textlink="">
      <xdr:nvSpPr>
        <xdr:cNvPr id="31" name="Rounded Rectangle 30"/>
        <xdr:cNvSpPr/>
      </xdr:nvSpPr>
      <xdr:spPr>
        <a:xfrm>
          <a:off x="1714499" y="0"/>
          <a:ext cx="6448426" cy="371475"/>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l"/>
          <a:r>
            <a:rPr lang="en-GB" sz="1800" b="1">
              <a:solidFill>
                <a:schemeClr val="bg1"/>
              </a:solidFill>
              <a:effectLst>
                <a:outerShdw blurRad="50800" dist="38100" dir="5400000" algn="t" rotWithShape="0">
                  <a:prstClr val="black">
                    <a:alpha val="40000"/>
                  </a:prstClr>
                </a:outerShdw>
              </a:effectLst>
              <a:latin typeface="Gill Sans Ultra Bold" panose="020B0A02020104020203" pitchFamily="34" charset="0"/>
            </a:rPr>
            <a:t>DRIVE FORWARD FINANCIAL DASHBOARD</a:t>
          </a:r>
        </a:p>
      </xdr:txBody>
    </xdr:sp>
    <xdr:clientData/>
  </xdr:twoCellAnchor>
  <xdr:twoCellAnchor>
    <xdr:from>
      <xdr:col>5</xdr:col>
      <xdr:colOff>400050</xdr:colOff>
      <xdr:row>6</xdr:row>
      <xdr:rowOff>47625</xdr:rowOff>
    </xdr:from>
    <xdr:to>
      <xdr:col>10</xdr:col>
      <xdr:colOff>523875</xdr:colOff>
      <xdr:row>7</xdr:row>
      <xdr:rowOff>85725</xdr:rowOff>
    </xdr:to>
    <xdr:sp macro="" textlink="">
      <xdr:nvSpPr>
        <xdr:cNvPr id="32" name="TextBox 31"/>
        <xdr:cNvSpPr txBox="1"/>
      </xdr:nvSpPr>
      <xdr:spPr>
        <a:xfrm>
          <a:off x="2867025" y="1333500"/>
          <a:ext cx="38766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300" b="0">
              <a:solidFill>
                <a:schemeClr val="dk1"/>
              </a:solidFill>
              <a:effectLst/>
              <a:latin typeface="+mn-lt"/>
              <a:ea typeface="+mn-ea"/>
              <a:cs typeface="+mn-cs"/>
            </a:rPr>
            <a:t>Is </a:t>
          </a:r>
          <a:r>
            <a:rPr lang="en-GB" sz="1300" b="1">
              <a:solidFill>
                <a:schemeClr val="dk1"/>
              </a:solidFill>
              <a:effectLst/>
              <a:latin typeface="+mn-lt"/>
              <a:ea typeface="+mn-ea"/>
              <a:cs typeface="+mn-cs"/>
            </a:rPr>
            <a:t>monthly financing</a:t>
          </a:r>
          <a:r>
            <a:rPr lang="en-GB" sz="1300" b="0">
              <a:solidFill>
                <a:schemeClr val="dk1"/>
              </a:solidFill>
              <a:effectLst/>
              <a:latin typeface="+mn-lt"/>
              <a:ea typeface="+mn-ea"/>
              <a:cs typeface="+mn-cs"/>
            </a:rPr>
            <a:t> growing over</a:t>
          </a:r>
          <a:r>
            <a:rPr lang="en-GB" sz="1300" b="0" baseline="0">
              <a:solidFill>
                <a:schemeClr val="dk1"/>
              </a:solidFill>
              <a:effectLst/>
              <a:latin typeface="+mn-lt"/>
              <a:ea typeface="+mn-ea"/>
              <a:cs typeface="+mn-cs"/>
            </a:rPr>
            <a:t> time?</a:t>
          </a:r>
          <a:endParaRPr lang="en-GB" sz="1300">
            <a:effectLst/>
          </a:endParaRPr>
        </a:p>
      </xdr:txBody>
    </xdr:sp>
    <xdr:clientData/>
  </xdr:twoCellAnchor>
  <xdr:twoCellAnchor>
    <xdr:from>
      <xdr:col>8</xdr:col>
      <xdr:colOff>57150</xdr:colOff>
      <xdr:row>3</xdr:row>
      <xdr:rowOff>295275</xdr:rowOff>
    </xdr:from>
    <xdr:to>
      <xdr:col>8</xdr:col>
      <xdr:colOff>504826</xdr:colOff>
      <xdr:row>5</xdr:row>
      <xdr:rowOff>28575</xdr:rowOff>
    </xdr:to>
    <xdr:sp macro="" textlink="">
      <xdr:nvSpPr>
        <xdr:cNvPr id="18" name="TextBox 17"/>
        <xdr:cNvSpPr txBox="1"/>
      </xdr:nvSpPr>
      <xdr:spPr>
        <a:xfrm>
          <a:off x="4019550" y="866775"/>
          <a:ext cx="4476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YTD</a:t>
          </a:r>
        </a:p>
      </xdr:txBody>
    </xdr:sp>
    <xdr:clientData/>
  </xdr:twoCellAnchor>
  <xdr:twoCellAnchor>
    <xdr:from>
      <xdr:col>9</xdr:col>
      <xdr:colOff>219075</xdr:colOff>
      <xdr:row>3</xdr:row>
      <xdr:rowOff>295275</xdr:rowOff>
    </xdr:from>
    <xdr:to>
      <xdr:col>9</xdr:col>
      <xdr:colOff>695326</xdr:colOff>
      <xdr:row>5</xdr:row>
      <xdr:rowOff>28575</xdr:rowOff>
    </xdr:to>
    <xdr:sp macro="" textlink="">
      <xdr:nvSpPr>
        <xdr:cNvPr id="34" name="TextBox 33"/>
        <xdr:cNvSpPr txBox="1"/>
      </xdr:nvSpPr>
      <xdr:spPr>
        <a:xfrm>
          <a:off x="5143500" y="866775"/>
          <a:ext cx="4762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MTD</a:t>
          </a:r>
        </a:p>
      </xdr:txBody>
    </xdr:sp>
    <xdr:clientData/>
  </xdr:twoCellAnchor>
  <xdr:twoCellAnchor>
    <xdr:from>
      <xdr:col>8</xdr:col>
      <xdr:colOff>466725</xdr:colOff>
      <xdr:row>4</xdr:row>
      <xdr:rowOff>142875</xdr:rowOff>
    </xdr:from>
    <xdr:to>
      <xdr:col>8</xdr:col>
      <xdr:colOff>971551</xdr:colOff>
      <xdr:row>6</xdr:row>
      <xdr:rowOff>19050</xdr:rowOff>
    </xdr:to>
    <xdr:sp macro="" textlink="">
      <xdr:nvSpPr>
        <xdr:cNvPr id="35" name="TextBox 34"/>
        <xdr:cNvSpPr txBox="1"/>
      </xdr:nvSpPr>
      <xdr:spPr>
        <a:xfrm>
          <a:off x="4362450" y="1047750"/>
          <a:ext cx="5048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MoM%</a:t>
          </a:r>
        </a:p>
      </xdr:txBody>
    </xdr:sp>
    <xdr:clientData/>
  </xdr:twoCellAnchor>
  <xdr:twoCellAnchor>
    <xdr:from>
      <xdr:col>10</xdr:col>
      <xdr:colOff>85726</xdr:colOff>
      <xdr:row>3</xdr:row>
      <xdr:rowOff>9526</xdr:rowOff>
    </xdr:from>
    <xdr:to>
      <xdr:col>11</xdr:col>
      <xdr:colOff>492676</xdr:colOff>
      <xdr:row>5</xdr:row>
      <xdr:rowOff>18451</xdr:rowOff>
    </xdr:to>
    <xdr:sp macro="" textlink="'Analysis - financing'!J10">
      <xdr:nvSpPr>
        <xdr:cNvPr id="41" name="TextBox 40"/>
        <xdr:cNvSpPr txBox="1"/>
      </xdr:nvSpPr>
      <xdr:spPr>
        <a:xfrm>
          <a:off x="6305551" y="581026"/>
          <a:ext cx="1054650" cy="53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DF2BF4-F2A9-4677-9712-4F743A5FC597}" type="TxLink">
            <a:rPr lang="en-US" sz="1600" b="1" i="0" u="none" strike="noStrike">
              <a:solidFill>
                <a:srgbClr val="000000"/>
              </a:solidFill>
              <a:latin typeface="Calibri"/>
              <a:ea typeface="Calibri"/>
              <a:cs typeface="Calibri"/>
            </a:rPr>
            <a:pPr algn="ctr"/>
            <a:t>₱966.46K</a:t>
          </a:fld>
          <a:endParaRPr lang="en-GB" sz="1600" b="1"/>
        </a:p>
      </xdr:txBody>
    </xdr:sp>
    <xdr:clientData/>
  </xdr:twoCellAnchor>
  <xdr:twoCellAnchor>
    <xdr:from>
      <xdr:col>12</xdr:col>
      <xdr:colOff>85726</xdr:colOff>
      <xdr:row>3</xdr:row>
      <xdr:rowOff>9526</xdr:rowOff>
    </xdr:from>
    <xdr:to>
      <xdr:col>13</xdr:col>
      <xdr:colOff>492676</xdr:colOff>
      <xdr:row>5</xdr:row>
      <xdr:rowOff>18451</xdr:rowOff>
    </xdr:to>
    <xdr:sp macro="" textlink="'Analysis - financing'!K10">
      <xdr:nvSpPr>
        <xdr:cNvPr id="42" name="TextBox 41"/>
        <xdr:cNvSpPr txBox="1"/>
      </xdr:nvSpPr>
      <xdr:spPr>
        <a:xfrm>
          <a:off x="7600951" y="581026"/>
          <a:ext cx="1054650" cy="53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CB5C82-E97F-45C5-9394-C80C0A711D9C}" type="TxLink">
            <a:rPr lang="en-US" sz="1600" b="1" i="0" u="none" strike="noStrike">
              <a:solidFill>
                <a:srgbClr val="000000"/>
              </a:solidFill>
              <a:latin typeface="Calibri"/>
              <a:ea typeface="Calibri"/>
              <a:cs typeface="Calibri"/>
            </a:rPr>
            <a:pPr algn="ctr"/>
            <a:t>₱153.47M</a:t>
          </a:fld>
          <a:endParaRPr lang="en-GB" sz="1600" b="1"/>
        </a:p>
      </xdr:txBody>
    </xdr:sp>
    <xdr:clientData/>
  </xdr:twoCellAnchor>
  <xdr:twoCellAnchor>
    <xdr:from>
      <xdr:col>14</xdr:col>
      <xdr:colOff>85725</xdr:colOff>
      <xdr:row>3</xdr:row>
      <xdr:rowOff>9526</xdr:rowOff>
    </xdr:from>
    <xdr:to>
      <xdr:col>15</xdr:col>
      <xdr:colOff>504824</xdr:colOff>
      <xdr:row>5</xdr:row>
      <xdr:rowOff>18451</xdr:rowOff>
    </xdr:to>
    <xdr:sp macro="" textlink="'Analysis - financing'!L10">
      <xdr:nvSpPr>
        <xdr:cNvPr id="43" name="TextBox 42"/>
        <xdr:cNvSpPr txBox="1"/>
      </xdr:nvSpPr>
      <xdr:spPr>
        <a:xfrm>
          <a:off x="8896350" y="581026"/>
          <a:ext cx="1066799" cy="53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20699F-2D77-4C02-928E-D7DEFA8F0A19}" type="TxLink">
            <a:rPr lang="en-US" sz="1600" b="1" i="0" u="none" strike="noStrike">
              <a:solidFill>
                <a:srgbClr val="000000"/>
              </a:solidFill>
              <a:latin typeface="Calibri"/>
              <a:ea typeface="Calibri"/>
              <a:cs typeface="Calibri"/>
            </a:rPr>
            <a:pPr algn="ctr"/>
            <a:t>₱36.82M</a:t>
          </a:fld>
          <a:endParaRPr lang="en-GB" sz="1600" b="1"/>
        </a:p>
      </xdr:txBody>
    </xdr:sp>
    <xdr:clientData/>
  </xdr:twoCellAnchor>
  <xdr:twoCellAnchor>
    <xdr:from>
      <xdr:col>2</xdr:col>
      <xdr:colOff>142875</xdr:colOff>
      <xdr:row>20</xdr:row>
      <xdr:rowOff>19050</xdr:rowOff>
    </xdr:from>
    <xdr:to>
      <xdr:col>8</xdr:col>
      <xdr:colOff>1000125</xdr:colOff>
      <xdr:row>28</xdr:row>
      <xdr:rowOff>104775</xdr:rowOff>
    </xdr:to>
    <xdr:sp macro="" textlink="">
      <xdr:nvSpPr>
        <xdr:cNvPr id="87" name="TextBox 86"/>
        <xdr:cNvSpPr txBox="1"/>
      </xdr:nvSpPr>
      <xdr:spPr>
        <a:xfrm>
          <a:off x="1552575" y="3971925"/>
          <a:ext cx="3409950" cy="1609725"/>
        </a:xfrm>
        <a:prstGeom prst="rect">
          <a:avLst/>
        </a:prstGeom>
        <a:noFill/>
        <a:ln w="9525" cmpd="sng">
          <a:solidFill>
            <a:schemeClr val="tx1"/>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2000" b="1" i="0" u="none" strike="noStrike">
            <a:ln>
              <a:noFill/>
            </a:ln>
            <a:solidFill>
              <a:schemeClr val="tx1"/>
            </a:solidFill>
            <a:effectLst/>
            <a:latin typeface="Calibri"/>
            <a:ea typeface="Calibri"/>
            <a:cs typeface="Calibri"/>
          </a:endParaRPr>
        </a:p>
      </xdr:txBody>
    </xdr:sp>
    <xdr:clientData/>
  </xdr:twoCellAnchor>
  <xdr:twoCellAnchor>
    <xdr:from>
      <xdr:col>13</xdr:col>
      <xdr:colOff>152401</xdr:colOff>
      <xdr:row>0</xdr:row>
      <xdr:rowOff>47625</xdr:rowOff>
    </xdr:from>
    <xdr:to>
      <xdr:col>15</xdr:col>
      <xdr:colOff>616501</xdr:colOff>
      <xdr:row>1</xdr:row>
      <xdr:rowOff>57150</xdr:rowOff>
    </xdr:to>
    <xdr:sp macro="" textlink="'Analysis - financing'!$C$4">
      <xdr:nvSpPr>
        <xdr:cNvPr id="88" name="TextBox 87"/>
        <xdr:cNvSpPr txBox="1"/>
      </xdr:nvSpPr>
      <xdr:spPr>
        <a:xfrm>
          <a:off x="8315326" y="47625"/>
          <a:ext cx="1759500" cy="2571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8C93FA-4A4A-44D4-9CAE-75788D0C11C0}" type="TxLink">
            <a:rPr lang="en-US" sz="1100" b="0" i="0" u="none" strike="noStrike">
              <a:solidFill>
                <a:srgbClr val="000000"/>
              </a:solidFill>
              <a:latin typeface="Calibri"/>
              <a:ea typeface="Calibri"/>
              <a:cs typeface="Calibri"/>
            </a:rPr>
            <a:pPr algn="ctr"/>
            <a:t>DATA AS OF Aug 25, 2026</a:t>
          </a:fld>
          <a:endParaRPr lang="en-GB" sz="2000" b="1"/>
        </a:p>
      </xdr:txBody>
    </xdr:sp>
    <xdr:clientData/>
  </xdr:twoCellAnchor>
  <xdr:twoCellAnchor>
    <xdr:from>
      <xdr:col>3</xdr:col>
      <xdr:colOff>104775</xdr:colOff>
      <xdr:row>20</xdr:row>
      <xdr:rowOff>38100</xdr:rowOff>
    </xdr:from>
    <xdr:to>
      <xdr:col>8</xdr:col>
      <xdr:colOff>971550</xdr:colOff>
      <xdr:row>28</xdr:row>
      <xdr:rowOff>47625</xdr:rowOff>
    </xdr:to>
    <xdr:graphicFrame macro="">
      <xdr:nvGraphicFramePr>
        <xdr:cNvPr id="89" name="Chart 8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85726</xdr:colOff>
      <xdr:row>3</xdr:row>
      <xdr:rowOff>38101</xdr:rowOff>
    </xdr:from>
    <xdr:to>
      <xdr:col>11</xdr:col>
      <xdr:colOff>492676</xdr:colOff>
      <xdr:row>5</xdr:row>
      <xdr:rowOff>47026</xdr:rowOff>
    </xdr:to>
    <xdr:sp macro="" textlink="'Analysis - financing'!BZ7">
      <xdr:nvSpPr>
        <xdr:cNvPr id="51" name="TextBox 50"/>
        <xdr:cNvSpPr txBox="1"/>
      </xdr:nvSpPr>
      <xdr:spPr>
        <a:xfrm>
          <a:off x="6305551" y="666751"/>
          <a:ext cx="1054650" cy="53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7606A6-131D-4AE3-A1C0-FC7981BB06CF}" type="TxLink">
            <a:rPr lang="en-US" sz="1500" b="1" i="0" u="none" strike="noStrike">
              <a:solidFill>
                <a:schemeClr val="accent4">
                  <a:lumMod val="75000"/>
                </a:schemeClr>
              </a:solidFill>
              <a:latin typeface="Calibri"/>
              <a:ea typeface="Calibri"/>
              <a:cs typeface="Calibri"/>
            </a:rPr>
            <a:pPr marL="0" indent="0" algn="ctr"/>
            <a:t> 127 </a:t>
          </a:fld>
          <a:endParaRPr lang="en-GB" sz="1500" b="1" i="0" u="none" strike="noStrike">
            <a:solidFill>
              <a:schemeClr val="accent4">
                <a:lumMod val="75000"/>
              </a:schemeClr>
            </a:solidFill>
            <a:latin typeface="Calibri"/>
            <a:ea typeface="Calibri"/>
            <a:cs typeface="Calibri"/>
          </a:endParaRPr>
        </a:p>
      </xdr:txBody>
    </xdr:sp>
    <xdr:clientData/>
  </xdr:twoCellAnchor>
  <xdr:twoCellAnchor>
    <xdr:from>
      <xdr:col>0</xdr:col>
      <xdr:colOff>1</xdr:colOff>
      <xdr:row>0</xdr:row>
      <xdr:rowOff>0</xdr:rowOff>
    </xdr:from>
    <xdr:to>
      <xdr:col>2</xdr:col>
      <xdr:colOff>1</xdr:colOff>
      <xdr:row>28</xdr:row>
      <xdr:rowOff>171450</xdr:rowOff>
    </xdr:to>
    <xdr:sp macro="" textlink="">
      <xdr:nvSpPr>
        <xdr:cNvPr id="2" name="Rectangle 1"/>
        <xdr:cNvSpPr/>
      </xdr:nvSpPr>
      <xdr:spPr>
        <a:xfrm>
          <a:off x="1" y="0"/>
          <a:ext cx="1409700" cy="5705475"/>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200"/>
        </a:p>
      </xdr:txBody>
    </xdr:sp>
    <xdr:clientData/>
  </xdr:twoCellAnchor>
  <xdr:twoCellAnchor>
    <xdr:from>
      <xdr:col>2</xdr:col>
      <xdr:colOff>0</xdr:colOff>
      <xdr:row>0</xdr:row>
      <xdr:rowOff>0</xdr:rowOff>
    </xdr:from>
    <xdr:to>
      <xdr:col>2</xdr:col>
      <xdr:colOff>1</xdr:colOff>
      <xdr:row>30</xdr:row>
      <xdr:rowOff>0</xdr:rowOff>
    </xdr:to>
    <xdr:sp macro="" textlink="">
      <xdr:nvSpPr>
        <xdr:cNvPr id="4" name="Rectangle 3"/>
        <xdr:cNvSpPr/>
      </xdr:nvSpPr>
      <xdr:spPr>
        <a:xfrm>
          <a:off x="1409700" y="0"/>
          <a:ext cx="1" cy="5915025"/>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1</xdr:col>
      <xdr:colOff>703701</xdr:colOff>
      <xdr:row>3</xdr:row>
      <xdr:rowOff>148500</xdr:rowOff>
    </xdr:to>
    <xdr:sp macro="" textlink="">
      <xdr:nvSpPr>
        <xdr:cNvPr id="16" name="Rounded Rectangle 15">
          <a:hlinkClick xmlns:r="http://schemas.openxmlformats.org/officeDocument/2006/relationships" r:id="rId1"/>
        </xdr:cNvPr>
        <xdr:cNvSpPr/>
      </xdr:nvSpPr>
      <xdr:spPr>
        <a:xfrm>
          <a:off x="0" y="0"/>
          <a:ext cx="1408551" cy="77715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r"/>
          <a:r>
            <a:rPr lang="en-GB" sz="1200" b="1">
              <a:solidFill>
                <a:schemeClr val="bg1"/>
              </a:solidFill>
            </a:rPr>
            <a:t>Over View</a:t>
          </a:r>
        </a:p>
      </xdr:txBody>
    </xdr:sp>
    <xdr:clientData/>
  </xdr:twoCellAnchor>
  <xdr:twoCellAnchor>
    <xdr:from>
      <xdr:col>0</xdr:col>
      <xdr:colOff>0</xdr:colOff>
      <xdr:row>3</xdr:row>
      <xdr:rowOff>116681</xdr:rowOff>
    </xdr:from>
    <xdr:to>
      <xdr:col>1</xdr:col>
      <xdr:colOff>701846</xdr:colOff>
      <xdr:row>7</xdr:row>
      <xdr:rowOff>74681</xdr:rowOff>
    </xdr:to>
    <xdr:sp macro="" textlink="">
      <xdr:nvSpPr>
        <xdr:cNvPr id="17" name="Rounded Rectangle 16">
          <a:hlinkClick xmlns:r="http://schemas.openxmlformats.org/officeDocument/2006/relationships" r:id="rId2"/>
        </xdr:cNvPr>
        <xdr:cNvSpPr/>
      </xdr:nvSpPr>
      <xdr:spPr>
        <a:xfrm>
          <a:off x="0" y="745331"/>
          <a:ext cx="1406696" cy="862875"/>
        </a:xfrm>
        <a:prstGeom prst="roundRect">
          <a:avLst/>
        </a:prstGeom>
        <a:solidFill>
          <a:srgbClr val="1B5E2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r"/>
          <a:r>
            <a:rPr lang="en-GB" sz="1800" b="1">
              <a:solidFill>
                <a:schemeClr val="bg1"/>
              </a:solidFill>
            </a:rPr>
            <a:t>Disbursement</a:t>
          </a:r>
        </a:p>
      </xdr:txBody>
    </xdr:sp>
    <xdr:clientData/>
  </xdr:twoCellAnchor>
  <xdr:twoCellAnchor>
    <xdr:from>
      <xdr:col>0</xdr:col>
      <xdr:colOff>0</xdr:colOff>
      <xdr:row>7</xdr:row>
      <xdr:rowOff>42862</xdr:rowOff>
    </xdr:from>
    <xdr:to>
      <xdr:col>1</xdr:col>
      <xdr:colOff>704487</xdr:colOff>
      <xdr:row>11</xdr:row>
      <xdr:rowOff>862</xdr:rowOff>
    </xdr:to>
    <xdr:sp macro="" textlink="">
      <xdr:nvSpPr>
        <xdr:cNvPr id="18" name="Rounded Rectangle 17">
          <a:hlinkClick xmlns:r="http://schemas.openxmlformats.org/officeDocument/2006/relationships" r:id="rId3"/>
        </xdr:cNvPr>
        <xdr:cNvSpPr/>
      </xdr:nvSpPr>
      <xdr:spPr>
        <a:xfrm>
          <a:off x="0" y="1576387"/>
          <a:ext cx="1409337" cy="72000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r"/>
          <a:r>
            <a:rPr lang="en-GB" sz="1200" b="1">
              <a:solidFill>
                <a:schemeClr val="bg1"/>
              </a:solidFill>
            </a:rPr>
            <a:t>Loan Terms</a:t>
          </a:r>
        </a:p>
      </xdr:txBody>
    </xdr:sp>
    <xdr:clientData/>
  </xdr:twoCellAnchor>
  <xdr:twoCellAnchor>
    <xdr:from>
      <xdr:col>0</xdr:col>
      <xdr:colOff>0</xdr:colOff>
      <xdr:row>10</xdr:row>
      <xdr:rowOff>159543</xdr:rowOff>
    </xdr:from>
    <xdr:to>
      <xdr:col>1</xdr:col>
      <xdr:colOff>703167</xdr:colOff>
      <xdr:row>14</xdr:row>
      <xdr:rowOff>117543</xdr:rowOff>
    </xdr:to>
    <xdr:sp macro="" textlink="">
      <xdr:nvSpPr>
        <xdr:cNvPr id="19" name="Rounded Rectangle 18">
          <a:hlinkClick xmlns:r="http://schemas.openxmlformats.org/officeDocument/2006/relationships" r:id="rId4"/>
        </xdr:cNvPr>
        <xdr:cNvSpPr/>
      </xdr:nvSpPr>
      <xdr:spPr>
        <a:xfrm>
          <a:off x="0" y="2264568"/>
          <a:ext cx="1408017" cy="72000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r"/>
          <a:r>
            <a:rPr lang="en-GB" sz="1200" b="1">
              <a:solidFill>
                <a:schemeClr val="bg1"/>
              </a:solidFill>
            </a:rPr>
            <a:t>Loan Status</a:t>
          </a:r>
        </a:p>
      </xdr:txBody>
    </xdr:sp>
    <xdr:clientData/>
  </xdr:twoCellAnchor>
  <xdr:twoCellAnchor>
    <xdr:from>
      <xdr:col>0</xdr:col>
      <xdr:colOff>0</xdr:colOff>
      <xdr:row>14</xdr:row>
      <xdr:rowOff>85725</xdr:rowOff>
    </xdr:from>
    <xdr:to>
      <xdr:col>2</xdr:col>
      <xdr:colOff>957</xdr:colOff>
      <xdr:row>18</xdr:row>
      <xdr:rowOff>43725</xdr:rowOff>
    </xdr:to>
    <xdr:sp macro="" textlink="">
      <xdr:nvSpPr>
        <xdr:cNvPr id="20" name="Rounded Rectangle 19">
          <a:hlinkClick xmlns:r="http://schemas.openxmlformats.org/officeDocument/2006/relationships" r:id="rId5"/>
        </xdr:cNvPr>
        <xdr:cNvSpPr/>
      </xdr:nvSpPr>
      <xdr:spPr>
        <a:xfrm>
          <a:off x="0" y="2952750"/>
          <a:ext cx="1410657" cy="72000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r"/>
          <a:r>
            <a:rPr lang="en-GB" sz="1200" b="1">
              <a:solidFill>
                <a:schemeClr val="bg1"/>
              </a:solidFill>
            </a:rPr>
            <a:t>Deliquency</a:t>
          </a:r>
        </a:p>
      </xdr:txBody>
    </xdr:sp>
    <xdr:clientData/>
  </xdr:twoCellAnchor>
  <xdr:twoCellAnchor>
    <xdr:from>
      <xdr:col>0</xdr:col>
      <xdr:colOff>0</xdr:colOff>
      <xdr:row>0</xdr:row>
      <xdr:rowOff>0</xdr:rowOff>
    </xdr:from>
    <xdr:to>
      <xdr:col>1</xdr:col>
      <xdr:colOff>666749</xdr:colOff>
      <xdr:row>29</xdr:row>
      <xdr:rowOff>9525</xdr:rowOff>
    </xdr:to>
    <xdr:sp macro="" textlink="">
      <xdr:nvSpPr>
        <xdr:cNvPr id="34" name="Rectangle 33"/>
        <xdr:cNvSpPr/>
      </xdr:nvSpPr>
      <xdr:spPr>
        <a:xfrm>
          <a:off x="0" y="0"/>
          <a:ext cx="1371599" cy="573405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300"/>
        </a:p>
      </xdr:txBody>
    </xdr:sp>
    <xdr:clientData/>
  </xdr:twoCellAnchor>
  <xdr:twoCellAnchor>
    <xdr:from>
      <xdr:col>0</xdr:col>
      <xdr:colOff>0</xdr:colOff>
      <xdr:row>0</xdr:row>
      <xdr:rowOff>95250</xdr:rowOff>
    </xdr:from>
    <xdr:to>
      <xdr:col>1</xdr:col>
      <xdr:colOff>666749</xdr:colOff>
      <xdr:row>3</xdr:row>
      <xdr:rowOff>56550</xdr:rowOff>
    </xdr:to>
    <xdr:sp macro="" textlink="">
      <xdr:nvSpPr>
        <xdr:cNvPr id="35" name="Rounded Rectangle 34">
          <a:hlinkClick xmlns:r="http://schemas.openxmlformats.org/officeDocument/2006/relationships" r:id="rId1"/>
        </xdr:cNvPr>
        <xdr:cNvSpPr/>
      </xdr:nvSpPr>
      <xdr:spPr>
        <a:xfrm>
          <a:off x="0" y="95250"/>
          <a:ext cx="1371599" cy="58995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1300" b="1">
              <a:solidFill>
                <a:schemeClr val="bg1"/>
              </a:solidFill>
            </a:rPr>
            <a:t>Over View</a:t>
          </a:r>
        </a:p>
      </xdr:txBody>
    </xdr:sp>
    <xdr:clientData/>
  </xdr:twoCellAnchor>
  <xdr:twoCellAnchor>
    <xdr:from>
      <xdr:col>1</xdr:col>
      <xdr:colOff>523874</xdr:colOff>
      <xdr:row>0</xdr:row>
      <xdr:rowOff>0</xdr:rowOff>
    </xdr:from>
    <xdr:to>
      <xdr:col>2</xdr:col>
      <xdr:colOff>0</xdr:colOff>
      <xdr:row>29</xdr:row>
      <xdr:rowOff>0</xdr:rowOff>
    </xdr:to>
    <xdr:sp macro="" textlink="">
      <xdr:nvSpPr>
        <xdr:cNvPr id="36" name="Rectangle 35"/>
        <xdr:cNvSpPr/>
      </xdr:nvSpPr>
      <xdr:spPr>
        <a:xfrm flipH="1">
          <a:off x="1228724" y="0"/>
          <a:ext cx="180976" cy="5724525"/>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3</xdr:row>
      <xdr:rowOff>183356</xdr:rowOff>
    </xdr:from>
    <xdr:to>
      <xdr:col>1</xdr:col>
      <xdr:colOff>628650</xdr:colOff>
      <xdr:row>6</xdr:row>
      <xdr:rowOff>1781</xdr:rowOff>
    </xdr:to>
    <xdr:sp macro="" textlink="">
      <xdr:nvSpPr>
        <xdr:cNvPr id="37" name="Rounded Rectangle 36">
          <a:hlinkClick xmlns:r="http://schemas.openxmlformats.org/officeDocument/2006/relationships" r:id="rId6"/>
        </xdr:cNvPr>
        <xdr:cNvSpPr/>
      </xdr:nvSpPr>
      <xdr:spPr>
        <a:xfrm>
          <a:off x="0" y="812006"/>
          <a:ext cx="1333500" cy="532800"/>
        </a:xfrm>
        <a:prstGeom prst="roundRect">
          <a:avLst/>
        </a:prstGeom>
        <a:solidFill>
          <a:srgbClr val="1B5E2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1300" b="1">
              <a:solidFill>
                <a:schemeClr val="bg1"/>
              </a:solidFill>
            </a:rPr>
            <a:t>Application</a:t>
          </a:r>
        </a:p>
      </xdr:txBody>
    </xdr:sp>
    <xdr:clientData/>
  </xdr:twoCellAnchor>
  <xdr:twoCellAnchor>
    <xdr:from>
      <xdr:col>0</xdr:col>
      <xdr:colOff>0</xdr:colOff>
      <xdr:row>7</xdr:row>
      <xdr:rowOff>11112</xdr:rowOff>
    </xdr:from>
    <xdr:to>
      <xdr:col>1</xdr:col>
      <xdr:colOff>514588</xdr:colOff>
      <xdr:row>9</xdr:row>
      <xdr:rowOff>162912</xdr:rowOff>
    </xdr:to>
    <xdr:sp macro="" textlink="">
      <xdr:nvSpPr>
        <xdr:cNvPr id="38" name="Rounded Rectangle 37">
          <a:hlinkClick xmlns:r="http://schemas.openxmlformats.org/officeDocument/2006/relationships" r:id="rId7"/>
        </xdr:cNvPr>
        <xdr:cNvSpPr/>
      </xdr:nvSpPr>
      <xdr:spPr>
        <a:xfrm>
          <a:off x="0" y="1544637"/>
          <a:ext cx="1219438" cy="53280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1300" b="1">
              <a:solidFill>
                <a:schemeClr val="bg1"/>
              </a:solidFill>
            </a:rPr>
            <a:t>Insight</a:t>
          </a:r>
        </a:p>
      </xdr:txBody>
    </xdr:sp>
    <xdr:clientData/>
  </xdr:twoCellAnchor>
  <xdr:twoCellAnchor>
    <xdr:from>
      <xdr:col>3</xdr:col>
      <xdr:colOff>66675</xdr:colOff>
      <xdr:row>2</xdr:row>
      <xdr:rowOff>57150</xdr:rowOff>
    </xdr:from>
    <xdr:to>
      <xdr:col>7</xdr:col>
      <xdr:colOff>361950</xdr:colOff>
      <xdr:row>5</xdr:row>
      <xdr:rowOff>142874</xdr:rowOff>
    </xdr:to>
    <mc:AlternateContent xmlns:mc="http://schemas.openxmlformats.org/markup-compatibility/2006" xmlns:a14="http://schemas.microsoft.com/office/drawing/2010/main">
      <mc:Choice Requires="a14">
        <xdr:graphicFrame macro="">
          <xdr:nvGraphicFramePr>
            <xdr:cNvPr id="41" name="Year 3"/>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638300" y="495300"/>
              <a:ext cx="2266950" cy="800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6</xdr:row>
      <xdr:rowOff>69513</xdr:rowOff>
    </xdr:from>
    <xdr:to>
      <xdr:col>5</xdr:col>
      <xdr:colOff>323850</xdr:colOff>
      <xdr:row>19</xdr:row>
      <xdr:rowOff>171450</xdr:rowOff>
    </xdr:to>
    <mc:AlternateContent xmlns:mc="http://schemas.openxmlformats.org/markup-compatibility/2006" xmlns:a14="http://schemas.microsoft.com/office/drawing/2010/main">
      <mc:Choice Requires="a14">
        <xdr:graphicFrame macro="">
          <xdr:nvGraphicFramePr>
            <xdr:cNvPr id="42" name="Month 2"/>
            <xdr:cNvGraphicFramePr>
              <a:graphicFrameLocks/>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571625" y="1412538"/>
              <a:ext cx="1219200" cy="25784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704849</xdr:colOff>
      <xdr:row>0</xdr:row>
      <xdr:rowOff>0</xdr:rowOff>
    </xdr:from>
    <xdr:to>
      <xdr:col>12</xdr:col>
      <xdr:colOff>447675</xdr:colOff>
      <xdr:row>1</xdr:row>
      <xdr:rowOff>180975</xdr:rowOff>
    </xdr:to>
    <xdr:sp macro="" textlink="">
      <xdr:nvSpPr>
        <xdr:cNvPr id="46" name="Rounded Rectangle 45"/>
        <xdr:cNvSpPr/>
      </xdr:nvSpPr>
      <xdr:spPr>
        <a:xfrm>
          <a:off x="1409699" y="0"/>
          <a:ext cx="6553201" cy="428625"/>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l"/>
          <a:r>
            <a:rPr lang="en-GB" sz="1800" b="1">
              <a:solidFill>
                <a:schemeClr val="bg1"/>
              </a:solidFill>
              <a:effectLst>
                <a:outerShdw blurRad="50800" dist="38100" dir="5400000" algn="t" rotWithShape="0">
                  <a:prstClr val="black">
                    <a:alpha val="40000"/>
                  </a:prstClr>
                </a:outerShdw>
              </a:effectLst>
              <a:latin typeface="Gill Sans Ultra Bold" panose="020B0A02020104020203" pitchFamily="34" charset="0"/>
            </a:rPr>
            <a:t>DRIVE FORWARD FINANCIAL DASHBOARD</a:t>
          </a:r>
        </a:p>
      </xdr:txBody>
    </xdr:sp>
    <xdr:clientData/>
  </xdr:twoCellAnchor>
  <xdr:twoCellAnchor>
    <xdr:from>
      <xdr:col>12</xdr:col>
      <xdr:colOff>171451</xdr:colOff>
      <xdr:row>3</xdr:row>
      <xdr:rowOff>57151</xdr:rowOff>
    </xdr:from>
    <xdr:to>
      <xdr:col>13</xdr:col>
      <xdr:colOff>578401</xdr:colOff>
      <xdr:row>5</xdr:row>
      <xdr:rowOff>66076</xdr:rowOff>
    </xdr:to>
    <xdr:sp macro="" textlink="'Analysis - financing'!CD15">
      <xdr:nvSpPr>
        <xdr:cNvPr id="52" name="TextBox 51"/>
        <xdr:cNvSpPr txBox="1"/>
      </xdr:nvSpPr>
      <xdr:spPr>
        <a:xfrm>
          <a:off x="7686676" y="685801"/>
          <a:ext cx="1054650" cy="53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71D2CD-2134-4082-938D-0BBDA7AEADFC}" type="TxLink">
            <a:rPr lang="en-US" sz="1500" b="1" i="0" u="none" strike="noStrike">
              <a:solidFill>
                <a:schemeClr val="accent4">
                  <a:lumMod val="75000"/>
                </a:schemeClr>
              </a:solidFill>
              <a:latin typeface="Calibri"/>
              <a:ea typeface="Calibri"/>
              <a:cs typeface="Calibri"/>
            </a:rPr>
            <a:pPr marL="0" indent="0" algn="ctr"/>
            <a:t>76%</a:t>
          </a:fld>
          <a:endParaRPr lang="en-GB" sz="1500" b="1" i="0" u="none" strike="noStrike">
            <a:solidFill>
              <a:schemeClr val="accent4">
                <a:lumMod val="75000"/>
              </a:schemeClr>
            </a:solidFill>
            <a:latin typeface="Calibri"/>
            <a:ea typeface="Calibri"/>
            <a:cs typeface="Calibri"/>
          </a:endParaRPr>
        </a:p>
      </xdr:txBody>
    </xdr:sp>
    <xdr:clientData/>
  </xdr:twoCellAnchor>
  <xdr:twoCellAnchor>
    <xdr:from>
      <xdr:col>14</xdr:col>
      <xdr:colOff>66675</xdr:colOff>
      <xdr:row>3</xdr:row>
      <xdr:rowOff>76201</xdr:rowOff>
    </xdr:from>
    <xdr:to>
      <xdr:col>15</xdr:col>
      <xdr:colOff>485774</xdr:colOff>
      <xdr:row>5</xdr:row>
      <xdr:rowOff>85126</xdr:rowOff>
    </xdr:to>
    <xdr:sp macro="" textlink="'Analysis - financing'!CD17">
      <xdr:nvSpPr>
        <xdr:cNvPr id="53" name="TextBox 52"/>
        <xdr:cNvSpPr txBox="1"/>
      </xdr:nvSpPr>
      <xdr:spPr>
        <a:xfrm>
          <a:off x="8877300" y="704851"/>
          <a:ext cx="1066799" cy="53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341E7D-0472-46C6-B18F-91F17C157B59}" type="TxLink">
            <a:rPr lang="en-US" sz="1500" b="1" i="0" u="none" strike="noStrike">
              <a:solidFill>
                <a:srgbClr val="FF0000"/>
              </a:solidFill>
              <a:latin typeface="Calibri"/>
              <a:ea typeface="Calibri"/>
              <a:cs typeface="Calibri"/>
            </a:rPr>
            <a:pPr marL="0" indent="0" algn="ctr"/>
            <a:t>13%</a:t>
          </a:fld>
          <a:endParaRPr lang="en-GB" sz="1500" b="1" i="0" u="none" strike="noStrike">
            <a:solidFill>
              <a:srgbClr val="FF0000"/>
            </a:solidFill>
            <a:latin typeface="Calibri"/>
            <a:ea typeface="Calibri"/>
            <a:cs typeface="Calibri"/>
          </a:endParaRPr>
        </a:p>
      </xdr:txBody>
    </xdr:sp>
    <xdr:clientData/>
  </xdr:twoCellAnchor>
  <xdr:twoCellAnchor>
    <xdr:from>
      <xdr:col>5</xdr:col>
      <xdr:colOff>381000</xdr:colOff>
      <xdr:row>18</xdr:row>
      <xdr:rowOff>161926</xdr:rowOff>
    </xdr:from>
    <xdr:to>
      <xdr:col>10</xdr:col>
      <xdr:colOff>400050</xdr:colOff>
      <xdr:row>28</xdr:row>
      <xdr:rowOff>104776</xdr:rowOff>
    </xdr:to>
    <xdr:sp macro="" textlink="">
      <xdr:nvSpPr>
        <xdr:cNvPr id="54" name="TextBox 53"/>
        <xdr:cNvSpPr txBox="1"/>
      </xdr:nvSpPr>
      <xdr:spPr>
        <a:xfrm>
          <a:off x="2847975" y="3790951"/>
          <a:ext cx="3771900" cy="184785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2000" b="1" i="0" u="none" strike="noStrike">
            <a:ln>
              <a:noFill/>
            </a:ln>
            <a:solidFill>
              <a:schemeClr val="tx1"/>
            </a:solidFill>
            <a:effectLst/>
            <a:latin typeface="Calibri"/>
            <a:ea typeface="Calibri"/>
            <a:cs typeface="Calibri"/>
          </a:endParaRPr>
        </a:p>
      </xdr:txBody>
    </xdr:sp>
    <xdr:clientData/>
  </xdr:twoCellAnchor>
  <xdr:twoCellAnchor>
    <xdr:from>
      <xdr:col>13</xdr:col>
      <xdr:colOff>152401</xdr:colOff>
      <xdr:row>0</xdr:row>
      <xdr:rowOff>47625</xdr:rowOff>
    </xdr:from>
    <xdr:to>
      <xdr:col>15</xdr:col>
      <xdr:colOff>616501</xdr:colOff>
      <xdr:row>1</xdr:row>
      <xdr:rowOff>57150</xdr:rowOff>
    </xdr:to>
    <xdr:sp macro="" textlink="'Analysis - financing'!$C$4">
      <xdr:nvSpPr>
        <xdr:cNvPr id="55" name="TextBox 54"/>
        <xdr:cNvSpPr txBox="1"/>
      </xdr:nvSpPr>
      <xdr:spPr>
        <a:xfrm>
          <a:off x="8315326" y="47625"/>
          <a:ext cx="1759500" cy="2571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8C93FA-4A4A-44D4-9CAE-75788D0C11C0}" type="TxLink">
            <a:rPr lang="en-US" sz="1100" b="0" i="0" u="none" strike="noStrike">
              <a:solidFill>
                <a:srgbClr val="000000"/>
              </a:solidFill>
              <a:latin typeface="Calibri"/>
              <a:ea typeface="Calibri"/>
              <a:cs typeface="Calibri"/>
            </a:rPr>
            <a:pPr algn="ctr"/>
            <a:t>DATA AS OF Aug 25, 2026</a:t>
          </a:fld>
          <a:endParaRPr lang="en-GB" sz="2000" b="1"/>
        </a:p>
      </xdr:txBody>
    </xdr:sp>
    <xdr:clientData/>
  </xdr:twoCellAnchor>
  <xdr:twoCellAnchor>
    <xdr:from>
      <xdr:col>5</xdr:col>
      <xdr:colOff>390525</xdr:colOff>
      <xdr:row>6</xdr:row>
      <xdr:rowOff>66675</xdr:rowOff>
    </xdr:from>
    <xdr:to>
      <xdr:col>10</xdr:col>
      <xdr:colOff>400050</xdr:colOff>
      <xdr:row>18</xdr:row>
      <xdr:rowOff>114300</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428625</xdr:colOff>
      <xdr:row>6</xdr:row>
      <xdr:rowOff>95250</xdr:rowOff>
    </xdr:from>
    <xdr:to>
      <xdr:col>10</xdr:col>
      <xdr:colOff>552450</xdr:colOff>
      <xdr:row>7</xdr:row>
      <xdr:rowOff>133350</xdr:rowOff>
    </xdr:to>
    <xdr:sp macro="" textlink="">
      <xdr:nvSpPr>
        <xdr:cNvPr id="47" name="TextBox 46"/>
        <xdr:cNvSpPr txBox="1"/>
      </xdr:nvSpPr>
      <xdr:spPr>
        <a:xfrm>
          <a:off x="2895600" y="1438275"/>
          <a:ext cx="38766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300" b="0">
              <a:solidFill>
                <a:schemeClr val="dk1"/>
              </a:solidFill>
              <a:effectLst/>
              <a:latin typeface="+mn-lt"/>
              <a:ea typeface="+mn-ea"/>
              <a:cs typeface="+mn-cs"/>
            </a:rPr>
            <a:t>Application </a:t>
          </a:r>
          <a:r>
            <a:rPr lang="en-GB" sz="1300" b="1">
              <a:solidFill>
                <a:schemeClr val="dk1"/>
              </a:solidFill>
              <a:effectLst/>
              <a:latin typeface="+mn-lt"/>
              <a:ea typeface="+mn-ea"/>
              <a:cs typeface="+mn-cs"/>
            </a:rPr>
            <a:t>volume</a:t>
          </a:r>
          <a:r>
            <a:rPr lang="en-GB" sz="1300" b="1" baseline="0">
              <a:solidFill>
                <a:schemeClr val="dk1"/>
              </a:solidFill>
              <a:effectLst/>
              <a:latin typeface="+mn-lt"/>
              <a:ea typeface="+mn-ea"/>
              <a:cs typeface="+mn-cs"/>
            </a:rPr>
            <a:t> trend</a:t>
          </a:r>
          <a:endParaRPr lang="en-GB" sz="1300" b="1">
            <a:effectLst/>
          </a:endParaRPr>
        </a:p>
      </xdr:txBody>
    </xdr:sp>
    <xdr:clientData/>
  </xdr:twoCellAnchor>
  <xdr:twoCellAnchor>
    <xdr:from>
      <xdr:col>10</xdr:col>
      <xdr:colOff>504824</xdr:colOff>
      <xdr:row>6</xdr:row>
      <xdr:rowOff>76200</xdr:rowOff>
    </xdr:from>
    <xdr:to>
      <xdr:col>15</xdr:col>
      <xdr:colOff>542925</xdr:colOff>
      <xdr:row>18</xdr:row>
      <xdr:rowOff>115152</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219075</xdr:colOff>
      <xdr:row>12</xdr:row>
      <xdr:rowOff>85724</xdr:rowOff>
    </xdr:from>
    <xdr:to>
      <xdr:col>14</xdr:col>
      <xdr:colOff>304800</xdr:colOff>
      <xdr:row>14</xdr:row>
      <xdr:rowOff>38099</xdr:rowOff>
    </xdr:to>
    <xdr:sp macro="" textlink="'Analysis - financing'!CD15">
      <xdr:nvSpPr>
        <xdr:cNvPr id="58" name="TextBox 57"/>
        <xdr:cNvSpPr txBox="1"/>
      </xdr:nvSpPr>
      <xdr:spPr>
        <a:xfrm>
          <a:off x="7734300" y="2571749"/>
          <a:ext cx="13811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C051E-363D-46B5-A3AF-BA22D8355BA0}" type="TxLink">
            <a:rPr lang="en-US" sz="1800" b="1" i="0" u="none" strike="noStrike">
              <a:solidFill>
                <a:schemeClr val="accent4">
                  <a:lumMod val="75000"/>
                </a:schemeClr>
              </a:solidFill>
              <a:latin typeface="Calibri"/>
              <a:ea typeface="Calibri"/>
              <a:cs typeface="Calibri"/>
            </a:rPr>
            <a:pPr algn="ctr"/>
            <a:t>76%</a:t>
          </a:fld>
          <a:endParaRPr lang="en-GB" sz="1800" b="1">
            <a:solidFill>
              <a:schemeClr val="accent4">
                <a:lumMod val="75000"/>
              </a:schemeClr>
            </a:solidFill>
          </a:endParaRPr>
        </a:p>
      </xdr:txBody>
    </xdr:sp>
    <xdr:clientData/>
  </xdr:twoCellAnchor>
  <xdr:twoCellAnchor>
    <xdr:from>
      <xdr:col>12</xdr:col>
      <xdr:colOff>190500</xdr:colOff>
      <xdr:row>11</xdr:row>
      <xdr:rowOff>1</xdr:rowOff>
    </xdr:from>
    <xdr:to>
      <xdr:col>14</xdr:col>
      <xdr:colOff>190499</xdr:colOff>
      <xdr:row>12</xdr:row>
      <xdr:rowOff>171450</xdr:rowOff>
    </xdr:to>
    <xdr:sp macro="" textlink="">
      <xdr:nvSpPr>
        <xdr:cNvPr id="59" name="TextBox 58"/>
        <xdr:cNvSpPr txBox="1"/>
      </xdr:nvSpPr>
      <xdr:spPr>
        <a:xfrm>
          <a:off x="7705725" y="2295526"/>
          <a:ext cx="1295399"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accent4">
                  <a:lumMod val="40000"/>
                  <a:lumOff val="60000"/>
                </a:schemeClr>
              </a:solidFill>
              <a:latin typeface="Calibri"/>
              <a:ea typeface="Calibri"/>
              <a:cs typeface="Calibri"/>
            </a:rPr>
            <a:t>Approved</a:t>
          </a:r>
        </a:p>
      </xdr:txBody>
    </xdr:sp>
    <xdr:clientData/>
  </xdr:twoCellAnchor>
  <xdr:twoCellAnchor>
    <xdr:from>
      <xdr:col>8</xdr:col>
      <xdr:colOff>504825</xdr:colOff>
      <xdr:row>3</xdr:row>
      <xdr:rowOff>114001</xdr:rowOff>
    </xdr:from>
    <xdr:to>
      <xdr:col>9</xdr:col>
      <xdr:colOff>476250</xdr:colOff>
      <xdr:row>4</xdr:row>
      <xdr:rowOff>161626</xdr:rowOff>
    </xdr:to>
    <xdr:sp macro="" textlink="'Analysis - financing'!BV7">
      <xdr:nvSpPr>
        <xdr:cNvPr id="60" name="TextBox 59"/>
        <xdr:cNvSpPr txBox="1"/>
      </xdr:nvSpPr>
      <xdr:spPr>
        <a:xfrm>
          <a:off x="4467225" y="742651"/>
          <a:ext cx="1000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5A314A-4C6C-4B60-85A6-F4A1058C3E50}" type="TxLink">
            <a:rPr lang="en-US" sz="1500" b="1" i="0" u="none" strike="noStrike">
              <a:solidFill>
                <a:srgbClr val="000000"/>
              </a:solidFill>
              <a:latin typeface="Calibri"/>
              <a:ea typeface="Calibri"/>
              <a:cs typeface="Calibri"/>
            </a:rPr>
            <a:pPr algn="ctr"/>
            <a:t> 1,364 </a:t>
          </a:fld>
          <a:endParaRPr lang="en-GB" sz="1500" b="1"/>
        </a:p>
      </xdr:txBody>
    </xdr:sp>
    <xdr:clientData/>
  </xdr:twoCellAnchor>
  <xdr:twoCellAnchor editAs="oneCell">
    <xdr:from>
      <xdr:col>3</xdr:col>
      <xdr:colOff>0</xdr:colOff>
      <xdr:row>20</xdr:row>
      <xdr:rowOff>47625</xdr:rowOff>
    </xdr:from>
    <xdr:to>
      <xdr:col>5</xdr:col>
      <xdr:colOff>314325</xdr:colOff>
      <xdr:row>28</xdr:row>
      <xdr:rowOff>123824</xdr:rowOff>
    </xdr:to>
    <mc:AlternateContent xmlns:mc="http://schemas.openxmlformats.org/markup-compatibility/2006" xmlns:a14="http://schemas.microsoft.com/office/drawing/2010/main">
      <mc:Choice Requires="a14">
        <xdr:graphicFrame macro="">
          <xdr:nvGraphicFramePr>
            <xdr:cNvPr id="61" name="Application Status"/>
            <xdr:cNvGraphicFramePr/>
          </xdr:nvGraphicFramePr>
          <xdr:xfrm>
            <a:off x="0" y="0"/>
            <a:ext cx="0" cy="0"/>
          </xdr:xfrm>
          <a:graphic>
            <a:graphicData uri="http://schemas.microsoft.com/office/drawing/2010/slicer">
              <sle:slicer xmlns:sle="http://schemas.microsoft.com/office/drawing/2010/slicer" name="Application Status"/>
            </a:graphicData>
          </a:graphic>
        </xdr:graphicFrame>
      </mc:Choice>
      <mc:Fallback xmlns="">
        <xdr:sp macro="" textlink="">
          <xdr:nvSpPr>
            <xdr:cNvPr id="0" name=""/>
            <xdr:cNvSpPr>
              <a:spLocks noTextEdit="1"/>
            </xdr:cNvSpPr>
          </xdr:nvSpPr>
          <xdr:spPr>
            <a:xfrm>
              <a:off x="1571625" y="4057650"/>
              <a:ext cx="1209675" cy="1600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390525</xdr:colOff>
      <xdr:row>19</xdr:row>
      <xdr:rowOff>0</xdr:rowOff>
    </xdr:from>
    <xdr:to>
      <xdr:col>10</xdr:col>
      <xdr:colOff>400050</xdr:colOff>
      <xdr:row>28</xdr:row>
      <xdr:rowOff>66675</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514350</xdr:colOff>
      <xdr:row>19</xdr:row>
      <xdr:rowOff>0</xdr:rowOff>
    </xdr:from>
    <xdr:to>
      <xdr:col>15</xdr:col>
      <xdr:colOff>552450</xdr:colOff>
      <xdr:row>28</xdr:row>
      <xdr:rowOff>104775</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504825</xdr:colOff>
      <xdr:row>6</xdr:row>
      <xdr:rowOff>95250</xdr:rowOff>
    </xdr:from>
    <xdr:to>
      <xdr:col>16</xdr:col>
      <xdr:colOff>495300</xdr:colOff>
      <xdr:row>7</xdr:row>
      <xdr:rowOff>133350</xdr:rowOff>
    </xdr:to>
    <xdr:sp macro="" textlink="">
      <xdr:nvSpPr>
        <xdr:cNvPr id="64" name="TextBox 63"/>
        <xdr:cNvSpPr txBox="1"/>
      </xdr:nvSpPr>
      <xdr:spPr>
        <a:xfrm>
          <a:off x="6724650" y="1438275"/>
          <a:ext cx="38766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300" b="0">
              <a:solidFill>
                <a:schemeClr val="dk1"/>
              </a:solidFill>
              <a:effectLst/>
              <a:latin typeface="+mn-lt"/>
              <a:ea typeface="+mn-ea"/>
              <a:cs typeface="+mn-cs"/>
            </a:rPr>
            <a:t>Application </a:t>
          </a:r>
          <a:r>
            <a:rPr lang="en-GB" sz="1300" b="1">
              <a:solidFill>
                <a:schemeClr val="dk1"/>
              </a:solidFill>
              <a:effectLst/>
              <a:latin typeface="+mn-lt"/>
              <a:ea typeface="+mn-ea"/>
              <a:cs typeface="+mn-cs"/>
            </a:rPr>
            <a:t>approval rate</a:t>
          </a:r>
          <a:endParaRPr lang="en-GB" sz="1300" b="1">
            <a:effectLst/>
          </a:endParaRPr>
        </a:p>
      </xdr:txBody>
    </xdr:sp>
    <xdr:clientData/>
  </xdr:twoCellAnchor>
  <xdr:twoCellAnchor>
    <xdr:from>
      <xdr:col>5</xdr:col>
      <xdr:colOff>333375</xdr:colOff>
      <xdr:row>18</xdr:row>
      <xdr:rowOff>180975</xdr:rowOff>
    </xdr:from>
    <xdr:to>
      <xdr:col>10</xdr:col>
      <xdr:colOff>457200</xdr:colOff>
      <xdr:row>20</xdr:row>
      <xdr:rowOff>28575</xdr:rowOff>
    </xdr:to>
    <xdr:sp macro="" textlink="">
      <xdr:nvSpPr>
        <xdr:cNvPr id="65" name="TextBox 64"/>
        <xdr:cNvSpPr txBox="1"/>
      </xdr:nvSpPr>
      <xdr:spPr>
        <a:xfrm>
          <a:off x="2800350" y="3810000"/>
          <a:ext cx="38766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300" b="0">
              <a:solidFill>
                <a:schemeClr val="dk1"/>
              </a:solidFill>
              <a:effectLst/>
              <a:latin typeface="+mn-lt"/>
              <a:ea typeface="+mn-ea"/>
              <a:cs typeface="+mn-cs"/>
            </a:rPr>
            <a:t>Application</a:t>
          </a:r>
          <a:r>
            <a:rPr lang="en-GB" sz="1300" b="0" baseline="0">
              <a:solidFill>
                <a:schemeClr val="dk1"/>
              </a:solidFill>
              <a:effectLst/>
              <a:latin typeface="+mn-lt"/>
              <a:ea typeface="+mn-ea"/>
              <a:cs typeface="+mn-cs"/>
            </a:rPr>
            <a:t> by </a:t>
          </a:r>
          <a:r>
            <a:rPr lang="en-GB" sz="1300" b="1" baseline="0">
              <a:solidFill>
                <a:schemeClr val="dk1"/>
              </a:solidFill>
              <a:effectLst/>
              <a:latin typeface="+mn-lt"/>
              <a:ea typeface="+mn-ea"/>
              <a:cs typeface="+mn-cs"/>
            </a:rPr>
            <a:t>age bracket</a:t>
          </a:r>
          <a:endParaRPr lang="en-GB" sz="1300" b="1">
            <a:effectLst/>
          </a:endParaRPr>
        </a:p>
      </xdr:txBody>
    </xdr:sp>
    <xdr:clientData/>
  </xdr:twoCellAnchor>
  <xdr:twoCellAnchor>
    <xdr:from>
      <xdr:col>10</xdr:col>
      <xdr:colOff>514350</xdr:colOff>
      <xdr:row>19</xdr:row>
      <xdr:rowOff>9525</xdr:rowOff>
    </xdr:from>
    <xdr:to>
      <xdr:col>16</xdr:col>
      <xdr:colOff>504825</xdr:colOff>
      <xdr:row>20</xdr:row>
      <xdr:rowOff>47625</xdr:rowOff>
    </xdr:to>
    <xdr:sp macro="" textlink="">
      <xdr:nvSpPr>
        <xdr:cNvPr id="66" name="TextBox 65"/>
        <xdr:cNvSpPr txBox="1"/>
      </xdr:nvSpPr>
      <xdr:spPr>
        <a:xfrm>
          <a:off x="6734175" y="3829050"/>
          <a:ext cx="38766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300" b="0">
              <a:solidFill>
                <a:schemeClr val="dk1"/>
              </a:solidFill>
              <a:effectLst/>
              <a:latin typeface="+mn-lt"/>
              <a:ea typeface="+mn-ea"/>
              <a:cs typeface="+mn-cs"/>
            </a:rPr>
            <a:t>Application by</a:t>
          </a:r>
          <a:r>
            <a:rPr lang="en-GB" sz="1300" b="1">
              <a:solidFill>
                <a:schemeClr val="dk1"/>
              </a:solidFill>
              <a:effectLst/>
              <a:latin typeface="+mn-lt"/>
              <a:ea typeface="+mn-ea"/>
              <a:cs typeface="+mn-cs"/>
            </a:rPr>
            <a:t> Risk Status</a:t>
          </a:r>
          <a:endParaRPr lang="en-GB" sz="1300" b="1">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2</xdr:col>
      <xdr:colOff>1</xdr:colOff>
      <xdr:row>28</xdr:row>
      <xdr:rowOff>171450</xdr:rowOff>
    </xdr:to>
    <xdr:sp macro="" textlink="">
      <xdr:nvSpPr>
        <xdr:cNvPr id="67" name="Rectangle 66"/>
        <xdr:cNvSpPr/>
      </xdr:nvSpPr>
      <xdr:spPr>
        <a:xfrm>
          <a:off x="1" y="0"/>
          <a:ext cx="1409700" cy="5705475"/>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200"/>
        </a:p>
      </xdr:txBody>
    </xdr:sp>
    <xdr:clientData/>
  </xdr:twoCellAnchor>
  <xdr:twoCellAnchor>
    <xdr:from>
      <xdr:col>1</xdr:col>
      <xdr:colOff>885825</xdr:colOff>
      <xdr:row>0</xdr:row>
      <xdr:rowOff>0</xdr:rowOff>
    </xdr:from>
    <xdr:to>
      <xdr:col>1</xdr:col>
      <xdr:colOff>1057276</xdr:colOff>
      <xdr:row>30</xdr:row>
      <xdr:rowOff>0</xdr:rowOff>
    </xdr:to>
    <xdr:sp macro="" textlink="">
      <xdr:nvSpPr>
        <xdr:cNvPr id="68" name="Rectangle 67"/>
        <xdr:cNvSpPr/>
      </xdr:nvSpPr>
      <xdr:spPr>
        <a:xfrm>
          <a:off x="1409700" y="0"/>
          <a:ext cx="1" cy="5915025"/>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1</xdr:col>
      <xdr:colOff>960876</xdr:colOff>
      <xdr:row>3</xdr:row>
      <xdr:rowOff>148500</xdr:rowOff>
    </xdr:to>
    <xdr:sp macro="" textlink="">
      <xdr:nvSpPr>
        <xdr:cNvPr id="69" name="Rounded Rectangle 68">
          <a:hlinkClick xmlns:r="http://schemas.openxmlformats.org/officeDocument/2006/relationships" r:id="rId1"/>
        </xdr:cNvPr>
        <xdr:cNvSpPr/>
      </xdr:nvSpPr>
      <xdr:spPr>
        <a:xfrm>
          <a:off x="0" y="0"/>
          <a:ext cx="1408551" cy="77715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r"/>
          <a:r>
            <a:rPr lang="en-GB" sz="1200" b="1">
              <a:solidFill>
                <a:schemeClr val="bg1"/>
              </a:solidFill>
            </a:rPr>
            <a:t>Over View</a:t>
          </a:r>
        </a:p>
      </xdr:txBody>
    </xdr:sp>
    <xdr:clientData/>
  </xdr:twoCellAnchor>
  <xdr:twoCellAnchor>
    <xdr:from>
      <xdr:col>0</xdr:col>
      <xdr:colOff>0</xdr:colOff>
      <xdr:row>3</xdr:row>
      <xdr:rowOff>116681</xdr:rowOff>
    </xdr:from>
    <xdr:to>
      <xdr:col>1</xdr:col>
      <xdr:colOff>939971</xdr:colOff>
      <xdr:row>7</xdr:row>
      <xdr:rowOff>74681</xdr:rowOff>
    </xdr:to>
    <xdr:sp macro="" textlink="">
      <xdr:nvSpPr>
        <xdr:cNvPr id="70" name="Rounded Rectangle 69">
          <a:hlinkClick xmlns:r="http://schemas.openxmlformats.org/officeDocument/2006/relationships" r:id="rId2"/>
        </xdr:cNvPr>
        <xdr:cNvSpPr/>
      </xdr:nvSpPr>
      <xdr:spPr>
        <a:xfrm>
          <a:off x="0" y="745331"/>
          <a:ext cx="1406696" cy="862875"/>
        </a:xfrm>
        <a:prstGeom prst="roundRect">
          <a:avLst/>
        </a:prstGeom>
        <a:solidFill>
          <a:srgbClr val="1B5E2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r"/>
          <a:r>
            <a:rPr lang="en-GB" sz="1800" b="1">
              <a:solidFill>
                <a:schemeClr val="bg1"/>
              </a:solidFill>
            </a:rPr>
            <a:t>Disbursement</a:t>
          </a:r>
        </a:p>
      </xdr:txBody>
    </xdr:sp>
    <xdr:clientData/>
  </xdr:twoCellAnchor>
  <xdr:twoCellAnchor>
    <xdr:from>
      <xdr:col>0</xdr:col>
      <xdr:colOff>0</xdr:colOff>
      <xdr:row>7</xdr:row>
      <xdr:rowOff>42862</xdr:rowOff>
    </xdr:from>
    <xdr:to>
      <xdr:col>1</xdr:col>
      <xdr:colOff>904512</xdr:colOff>
      <xdr:row>11</xdr:row>
      <xdr:rowOff>862</xdr:rowOff>
    </xdr:to>
    <xdr:sp macro="" textlink="">
      <xdr:nvSpPr>
        <xdr:cNvPr id="71" name="Rounded Rectangle 70">
          <a:hlinkClick xmlns:r="http://schemas.openxmlformats.org/officeDocument/2006/relationships" r:id="rId3"/>
        </xdr:cNvPr>
        <xdr:cNvSpPr/>
      </xdr:nvSpPr>
      <xdr:spPr>
        <a:xfrm>
          <a:off x="0" y="1576387"/>
          <a:ext cx="1409337" cy="72000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r"/>
          <a:r>
            <a:rPr lang="en-GB" sz="1200" b="1">
              <a:solidFill>
                <a:schemeClr val="bg1"/>
              </a:solidFill>
            </a:rPr>
            <a:t>Loan Terms</a:t>
          </a:r>
        </a:p>
      </xdr:txBody>
    </xdr:sp>
    <xdr:clientData/>
  </xdr:twoCellAnchor>
  <xdr:twoCellAnchor>
    <xdr:from>
      <xdr:col>0</xdr:col>
      <xdr:colOff>0</xdr:colOff>
      <xdr:row>10</xdr:row>
      <xdr:rowOff>159543</xdr:rowOff>
    </xdr:from>
    <xdr:to>
      <xdr:col>1</xdr:col>
      <xdr:colOff>922242</xdr:colOff>
      <xdr:row>14</xdr:row>
      <xdr:rowOff>117543</xdr:rowOff>
    </xdr:to>
    <xdr:sp macro="" textlink="">
      <xdr:nvSpPr>
        <xdr:cNvPr id="72" name="Rounded Rectangle 71">
          <a:hlinkClick xmlns:r="http://schemas.openxmlformats.org/officeDocument/2006/relationships" r:id="rId4"/>
        </xdr:cNvPr>
        <xdr:cNvSpPr/>
      </xdr:nvSpPr>
      <xdr:spPr>
        <a:xfrm>
          <a:off x="0" y="2264568"/>
          <a:ext cx="1408017" cy="72000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r"/>
          <a:r>
            <a:rPr lang="en-GB" sz="1200" b="1">
              <a:solidFill>
                <a:schemeClr val="bg1"/>
              </a:solidFill>
            </a:rPr>
            <a:t>Loan Status</a:t>
          </a:r>
        </a:p>
      </xdr:txBody>
    </xdr:sp>
    <xdr:clientData/>
  </xdr:twoCellAnchor>
  <xdr:twoCellAnchor>
    <xdr:from>
      <xdr:col>0</xdr:col>
      <xdr:colOff>0</xdr:colOff>
      <xdr:row>14</xdr:row>
      <xdr:rowOff>85725</xdr:rowOff>
    </xdr:from>
    <xdr:to>
      <xdr:col>1</xdr:col>
      <xdr:colOff>886782</xdr:colOff>
      <xdr:row>18</xdr:row>
      <xdr:rowOff>43725</xdr:rowOff>
    </xdr:to>
    <xdr:sp macro="" textlink="">
      <xdr:nvSpPr>
        <xdr:cNvPr id="73" name="Rounded Rectangle 72">
          <a:hlinkClick xmlns:r="http://schemas.openxmlformats.org/officeDocument/2006/relationships" r:id="rId5"/>
        </xdr:cNvPr>
        <xdr:cNvSpPr/>
      </xdr:nvSpPr>
      <xdr:spPr>
        <a:xfrm>
          <a:off x="0" y="2952750"/>
          <a:ext cx="1410657" cy="72000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r"/>
          <a:r>
            <a:rPr lang="en-GB" sz="1200" b="1">
              <a:solidFill>
                <a:schemeClr val="bg1"/>
              </a:solidFill>
            </a:rPr>
            <a:t>Deliquency</a:t>
          </a:r>
        </a:p>
      </xdr:txBody>
    </xdr:sp>
    <xdr:clientData/>
  </xdr:twoCellAnchor>
  <xdr:twoCellAnchor>
    <xdr:from>
      <xdr:col>0</xdr:col>
      <xdr:colOff>0</xdr:colOff>
      <xdr:row>0</xdr:row>
      <xdr:rowOff>0</xdr:rowOff>
    </xdr:from>
    <xdr:to>
      <xdr:col>1</xdr:col>
      <xdr:colOff>666749</xdr:colOff>
      <xdr:row>29</xdr:row>
      <xdr:rowOff>9525</xdr:rowOff>
    </xdr:to>
    <xdr:sp macro="" textlink="">
      <xdr:nvSpPr>
        <xdr:cNvPr id="74" name="Rectangle 73"/>
        <xdr:cNvSpPr/>
      </xdr:nvSpPr>
      <xdr:spPr>
        <a:xfrm>
          <a:off x="0" y="0"/>
          <a:ext cx="1371599" cy="573405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300"/>
        </a:p>
      </xdr:txBody>
    </xdr:sp>
    <xdr:clientData/>
  </xdr:twoCellAnchor>
  <xdr:twoCellAnchor>
    <xdr:from>
      <xdr:col>0</xdr:col>
      <xdr:colOff>0</xdr:colOff>
      <xdr:row>0</xdr:row>
      <xdr:rowOff>95250</xdr:rowOff>
    </xdr:from>
    <xdr:to>
      <xdr:col>1</xdr:col>
      <xdr:colOff>666749</xdr:colOff>
      <xdr:row>3</xdr:row>
      <xdr:rowOff>56550</xdr:rowOff>
    </xdr:to>
    <xdr:sp macro="" textlink="">
      <xdr:nvSpPr>
        <xdr:cNvPr id="75" name="Rounded Rectangle 74">
          <a:hlinkClick xmlns:r="http://schemas.openxmlformats.org/officeDocument/2006/relationships" r:id="rId1"/>
        </xdr:cNvPr>
        <xdr:cNvSpPr/>
      </xdr:nvSpPr>
      <xdr:spPr>
        <a:xfrm>
          <a:off x="0" y="95250"/>
          <a:ext cx="1371599" cy="58995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1300" b="1">
              <a:solidFill>
                <a:schemeClr val="bg1"/>
              </a:solidFill>
            </a:rPr>
            <a:t>Over View</a:t>
          </a:r>
        </a:p>
      </xdr:txBody>
    </xdr:sp>
    <xdr:clientData/>
  </xdr:twoCellAnchor>
  <xdr:twoCellAnchor>
    <xdr:from>
      <xdr:col>1</xdr:col>
      <xdr:colOff>523874</xdr:colOff>
      <xdr:row>0</xdr:row>
      <xdr:rowOff>0</xdr:rowOff>
    </xdr:from>
    <xdr:to>
      <xdr:col>2</xdr:col>
      <xdr:colOff>0</xdr:colOff>
      <xdr:row>29</xdr:row>
      <xdr:rowOff>0</xdr:rowOff>
    </xdr:to>
    <xdr:sp macro="" textlink="">
      <xdr:nvSpPr>
        <xdr:cNvPr id="76" name="Rectangle 75"/>
        <xdr:cNvSpPr/>
      </xdr:nvSpPr>
      <xdr:spPr>
        <a:xfrm flipH="1">
          <a:off x="1228724" y="0"/>
          <a:ext cx="180976" cy="5724525"/>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3</xdr:row>
      <xdr:rowOff>183356</xdr:rowOff>
    </xdr:from>
    <xdr:to>
      <xdr:col>1</xdr:col>
      <xdr:colOff>628650</xdr:colOff>
      <xdr:row>6</xdr:row>
      <xdr:rowOff>1781</xdr:rowOff>
    </xdr:to>
    <xdr:sp macro="" textlink="">
      <xdr:nvSpPr>
        <xdr:cNvPr id="77" name="Rounded Rectangle 76">
          <a:hlinkClick xmlns:r="http://schemas.openxmlformats.org/officeDocument/2006/relationships" r:id="rId6"/>
        </xdr:cNvPr>
        <xdr:cNvSpPr/>
      </xdr:nvSpPr>
      <xdr:spPr>
        <a:xfrm>
          <a:off x="0" y="812006"/>
          <a:ext cx="1333500" cy="532800"/>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1300" b="1">
              <a:solidFill>
                <a:schemeClr val="bg1"/>
              </a:solidFill>
            </a:rPr>
            <a:t>Application</a:t>
          </a:r>
        </a:p>
      </xdr:txBody>
    </xdr:sp>
    <xdr:clientData/>
  </xdr:twoCellAnchor>
  <xdr:twoCellAnchor>
    <xdr:from>
      <xdr:col>0</xdr:col>
      <xdr:colOff>0</xdr:colOff>
      <xdr:row>7</xdr:row>
      <xdr:rowOff>11112</xdr:rowOff>
    </xdr:from>
    <xdr:to>
      <xdr:col>1</xdr:col>
      <xdr:colOff>561974</xdr:colOff>
      <xdr:row>9</xdr:row>
      <xdr:rowOff>162912</xdr:rowOff>
    </xdr:to>
    <xdr:sp macro="" textlink="">
      <xdr:nvSpPr>
        <xdr:cNvPr id="78" name="Rounded Rectangle 77">
          <a:hlinkClick xmlns:r="http://schemas.openxmlformats.org/officeDocument/2006/relationships" r:id="rId7"/>
        </xdr:cNvPr>
        <xdr:cNvSpPr/>
      </xdr:nvSpPr>
      <xdr:spPr>
        <a:xfrm>
          <a:off x="0" y="1401762"/>
          <a:ext cx="1266824" cy="532800"/>
        </a:xfrm>
        <a:prstGeom prst="roundRect">
          <a:avLst/>
        </a:prstGeom>
        <a:solidFill>
          <a:srgbClr val="1B5E2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1300" b="1">
              <a:solidFill>
                <a:schemeClr val="bg1"/>
              </a:solidFill>
            </a:rPr>
            <a:t>Insight</a:t>
          </a:r>
        </a:p>
      </xdr:txBody>
    </xdr:sp>
    <xdr:clientData/>
  </xdr:twoCellAnchor>
  <xdr:twoCellAnchor>
    <xdr:from>
      <xdr:col>1</xdr:col>
      <xdr:colOff>1343024</xdr:colOff>
      <xdr:row>0</xdr:row>
      <xdr:rowOff>0</xdr:rowOff>
    </xdr:from>
    <xdr:to>
      <xdr:col>12</xdr:col>
      <xdr:colOff>447675</xdr:colOff>
      <xdr:row>1</xdr:row>
      <xdr:rowOff>180975</xdr:rowOff>
    </xdr:to>
    <xdr:sp macro="" textlink="">
      <xdr:nvSpPr>
        <xdr:cNvPr id="81" name="Rounded Rectangle 80"/>
        <xdr:cNvSpPr/>
      </xdr:nvSpPr>
      <xdr:spPr>
        <a:xfrm>
          <a:off x="1409699" y="0"/>
          <a:ext cx="6553201" cy="428625"/>
        </a:xfrm>
        <a:prstGeom prst="roundRect">
          <a:avLst/>
        </a:prstGeom>
        <a:no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l"/>
          <a:r>
            <a:rPr lang="en-GB" sz="1800" b="1">
              <a:solidFill>
                <a:schemeClr val="bg1"/>
              </a:solidFill>
              <a:effectLst>
                <a:outerShdw blurRad="50800" dist="38100" dir="5400000" algn="t" rotWithShape="0">
                  <a:prstClr val="black">
                    <a:alpha val="40000"/>
                  </a:prstClr>
                </a:outerShdw>
              </a:effectLst>
              <a:latin typeface="Gill Sans Ultra Bold" panose="020B0A02020104020203" pitchFamily="34" charset="0"/>
            </a:rPr>
            <a:t>DRIVE FORWARD FINANCIAL DASHBOARD</a:t>
          </a:r>
        </a:p>
      </xdr:txBody>
    </xdr:sp>
    <xdr:clientData/>
  </xdr:twoCellAnchor>
  <xdr:twoCellAnchor>
    <xdr:from>
      <xdr:col>2</xdr:col>
      <xdr:colOff>85725</xdr:colOff>
      <xdr:row>2</xdr:row>
      <xdr:rowOff>142874</xdr:rowOff>
    </xdr:from>
    <xdr:to>
      <xdr:col>8</xdr:col>
      <xdr:colOff>866775</xdr:colOff>
      <xdr:row>21</xdr:row>
      <xdr:rowOff>190499</xdr:rowOff>
    </xdr:to>
    <xdr:sp macro="" textlink="">
      <xdr:nvSpPr>
        <xdr:cNvPr id="84" name="TextBox 83"/>
        <xdr:cNvSpPr txBox="1"/>
      </xdr:nvSpPr>
      <xdr:spPr>
        <a:xfrm>
          <a:off x="1495425" y="581024"/>
          <a:ext cx="3333750" cy="3667125"/>
        </a:xfrm>
        <a:prstGeom prst="rect">
          <a:avLst/>
        </a:prstGeom>
        <a:solidFill>
          <a:srgbClr val="FFFF66"/>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rtl="0"/>
          <a:r>
            <a:rPr lang="en-GB" sz="1100" b="1"/>
            <a:t>Portfolio Financing (as of Aug 25, 2026)</a:t>
          </a:r>
          <a:endParaRPr lang="en-GB" sz="1100"/>
        </a:p>
        <a:p>
          <a:pPr rtl="0"/>
          <a:r>
            <a:rPr lang="en-GB" sz="1100"/>
            <a:t>Total Financing extended: </a:t>
          </a:r>
          <a:r>
            <a:rPr lang="en-GB" sz="1100" b="1"/>
            <a:t>₱5.92B</a:t>
          </a:r>
          <a:r>
            <a:rPr lang="en-GB" sz="1100"/>
            <a:t> across 5,998 approved loans</a:t>
          </a:r>
        </a:p>
        <a:p>
          <a:pPr rtl="0"/>
          <a:r>
            <a:rPr lang="en-GB" sz="1100"/>
            <a:t>Total Amount Collected: </a:t>
          </a:r>
          <a:r>
            <a:rPr lang="en-GB" sz="1100" b="1"/>
            <a:t>₱4.17B</a:t>
          </a:r>
          <a:r>
            <a:rPr lang="en-GB" sz="1100"/>
            <a:t> — a 70.5% collection rate against total financing</a:t>
          </a:r>
        </a:p>
        <a:p>
          <a:pPr rtl="0"/>
          <a:r>
            <a:rPr lang="en-GB" sz="1100"/>
            <a:t>Outstanding Balance: </a:t>
          </a:r>
          <a:r>
            <a:rPr lang="en-GB" sz="1100" b="1"/>
            <a:t>₱3.49B</a:t>
          </a:r>
          <a:r>
            <a:rPr lang="en-GB" sz="1100"/>
            <a:t> still on the books</a:t>
          </a:r>
        </a:p>
        <a:p>
          <a:pPr rtl="0"/>
          <a:r>
            <a:rPr lang="en-GB" sz="1100"/>
            <a:t>Interest Income earned: </a:t>
          </a:r>
          <a:r>
            <a:rPr lang="en-GB" sz="1100" b="1"/>
            <a:t>₱1.74B</a:t>
          </a:r>
          <a:r>
            <a:rPr lang="en-GB" sz="1100"/>
            <a:t>, roughly 30% of the total financing figure — a healthy yield, though it's worth confirming whether this is realized income or scheduled/accrued income, since that changes how it should be read</a:t>
          </a:r>
        </a:p>
        <a:p>
          <a:pPr rtl="0"/>
          <a:r>
            <a:rPr lang="en-GB" sz="1100"/>
            <a:t>The card showing "▼28.9%" is comparing August's 25-day partial month (₱83.7M) against July's full 31 days (₱117.6M) — not a like-for-like comparison. On a daily run-rate basis (₱3.35M/day in Aug vs ₱3.79M/day in Jul), the actual decline is closer to </a:t>
          </a:r>
          <a:r>
            <a:rPr lang="en-GB" sz="1100" b="1"/>
            <a:t>-12%</a:t>
          </a:r>
          <a:r>
            <a:rPr lang="en-GB" sz="1100"/>
            <a:t>, which is a meaningfully different story for a board deck than "down 29%."</a:t>
          </a:r>
        </a:p>
        <a:p>
          <a:pPr algn="ctr"/>
          <a:endParaRPr lang="en-US" sz="1100" b="1" i="0" u="none" strike="noStrike">
            <a:ln>
              <a:noFill/>
            </a:ln>
            <a:solidFill>
              <a:schemeClr val="tx1"/>
            </a:solidFill>
            <a:effectLst/>
            <a:latin typeface="Calibri"/>
            <a:ea typeface="Calibri"/>
            <a:cs typeface="Calibri"/>
          </a:endParaRPr>
        </a:p>
      </xdr:txBody>
    </xdr:sp>
    <xdr:clientData/>
  </xdr:twoCellAnchor>
  <xdr:twoCellAnchor>
    <xdr:from>
      <xdr:col>13</xdr:col>
      <xdr:colOff>152401</xdr:colOff>
      <xdr:row>0</xdr:row>
      <xdr:rowOff>47625</xdr:rowOff>
    </xdr:from>
    <xdr:to>
      <xdr:col>15</xdr:col>
      <xdr:colOff>616501</xdr:colOff>
      <xdr:row>1</xdr:row>
      <xdr:rowOff>57150</xdr:rowOff>
    </xdr:to>
    <xdr:sp macro="" textlink="'Analysis - financing'!$C$4">
      <xdr:nvSpPr>
        <xdr:cNvPr id="85" name="TextBox 84"/>
        <xdr:cNvSpPr txBox="1"/>
      </xdr:nvSpPr>
      <xdr:spPr>
        <a:xfrm>
          <a:off x="8315326" y="47625"/>
          <a:ext cx="1759500" cy="2571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8C93FA-4A4A-44D4-9CAE-75788D0C11C0}" type="TxLink">
            <a:rPr lang="en-US" sz="1100" b="0" i="0" u="none" strike="noStrike">
              <a:solidFill>
                <a:srgbClr val="000000"/>
              </a:solidFill>
              <a:latin typeface="Calibri"/>
              <a:ea typeface="Calibri"/>
              <a:cs typeface="Calibri"/>
            </a:rPr>
            <a:pPr algn="ctr"/>
            <a:t>DATA AS OF Aug 25, 2026</a:t>
          </a:fld>
          <a:endParaRPr lang="en-GB" sz="2000" b="1"/>
        </a:p>
      </xdr:txBody>
    </xdr:sp>
    <xdr:clientData/>
  </xdr:twoCellAnchor>
  <xdr:twoCellAnchor>
    <xdr:from>
      <xdr:col>9</xdr:col>
      <xdr:colOff>28575</xdr:colOff>
      <xdr:row>2</xdr:row>
      <xdr:rowOff>161924</xdr:rowOff>
    </xdr:from>
    <xdr:to>
      <xdr:col>13</xdr:col>
      <xdr:colOff>190500</xdr:colOff>
      <xdr:row>22</xdr:row>
      <xdr:rowOff>19049</xdr:rowOff>
    </xdr:to>
    <xdr:sp macro="" textlink="">
      <xdr:nvSpPr>
        <xdr:cNvPr id="98" name="TextBox 97"/>
        <xdr:cNvSpPr txBox="1"/>
      </xdr:nvSpPr>
      <xdr:spPr>
        <a:xfrm>
          <a:off x="5019675" y="600074"/>
          <a:ext cx="3333750" cy="3667125"/>
        </a:xfrm>
        <a:prstGeom prst="rect">
          <a:avLst/>
        </a:prstGeom>
        <a:solidFill>
          <a:srgbClr val="FFFF66"/>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rtl="0"/>
          <a:r>
            <a:rPr lang="en-GB" b="1"/>
            <a:t>Application Funnel (7,665 total applications, full history through Aug 25, 2026)</a:t>
          </a:r>
          <a:endParaRPr lang="en-GB"/>
        </a:p>
        <a:p>
          <a:pPr rtl="0"/>
          <a:r>
            <a:rPr lang="en-GB"/>
            <a:t>Approved: 5,998 (</a:t>
          </a:r>
          <a:r>
            <a:rPr lang="en-GB" b="1"/>
            <a:t>78.3%</a:t>
          </a:r>
          <a:r>
            <a:rPr lang="en-GB"/>
            <a:t> approval rate)</a:t>
          </a:r>
        </a:p>
        <a:p>
          <a:pPr rtl="0"/>
          <a:r>
            <a:rPr lang="en-GB"/>
            <a:t>Rejected: 1,032 (</a:t>
          </a:r>
          <a:r>
            <a:rPr lang="en-GB" b="1"/>
            <a:t>13.5%</a:t>
          </a:r>
          <a:r>
            <a:rPr lang="en-GB"/>
            <a:t>)</a:t>
          </a:r>
        </a:p>
        <a:p>
          <a:pPr rtl="0"/>
          <a:r>
            <a:rPr lang="en-GB"/>
            <a:t>Pending: 635 (</a:t>
          </a:r>
          <a:r>
            <a:rPr lang="en-GB" b="1"/>
            <a:t>8.3%</a:t>
          </a:r>
          <a:r>
            <a:rPr lang="en-GB"/>
            <a:t>) — worth a look if this bucket is growing, since a large pending pool can mask a slower true approval rate</a:t>
          </a:r>
        </a:p>
        <a:p>
          <a:pPr rtl="0"/>
          <a:r>
            <a:rPr lang="en-GB"/>
            <a:t>Monthly volume has been essentially flat for over a year, running 147–194 applications/month with no clear upward or downward trend — this is a steady-state origination business, not currently in growth or contraction mode</a:t>
          </a:r>
        </a:p>
        <a:p>
          <a:pPr rtl="0"/>
          <a:r>
            <a:rPr lang="en-GB"/>
            <a:t>August is pacing </a:t>
          </a:r>
          <a:r>
            <a:rPr lang="en-GB" i="1"/>
            <a:t>ahead</a:t>
          </a:r>
          <a:r>
            <a:rPr lang="en-GB"/>
            <a:t> of July on a daily basis (165 applications in 25 days vs 167 in all of July) — if that pace holds through month-end, August should land as one of the stronger months in the trailing 12</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Leanne and Joms" refreshedDate="46270.495891087965" createdVersion="6" refreshedVersion="6" minRefreshableVersion="3" recordCount="7665">
  <cacheSource type="worksheet">
    <worksheetSource name="tbl_LoanData"/>
  </cacheSource>
  <cacheFields count="43">
    <cacheField name="Loan ID" numFmtId="0">
      <sharedItems/>
    </cacheField>
    <cacheField name="Customer ID" numFmtId="0">
      <sharedItems/>
    </cacheField>
    <cacheField name="First Name" numFmtId="0">
      <sharedItems/>
    </cacheField>
    <cacheField name="Middle Name" numFmtId="0">
      <sharedItems/>
    </cacheField>
    <cacheField name="Last Name" numFmtId="0">
      <sharedItems/>
    </cacheField>
    <cacheField name="Age" numFmtId="0">
      <sharedItems containsSemiMixedTypes="0" containsString="0" containsNumber="1" containsInteger="1" minValue="21" maxValue="65"/>
    </cacheField>
    <cacheField name="Gender" numFmtId="0">
      <sharedItems count="2">
        <s v="Female"/>
        <s v="Male"/>
      </sharedItems>
    </cacheField>
    <cacheField name="City" numFmtId="0">
      <sharedItems/>
    </cacheField>
    <cacheField name="Region" numFmtId="0">
      <sharedItems/>
    </cacheField>
    <cacheField name="Application Date" numFmtId="165">
      <sharedItems containsSemiMixedTypes="0" containsNonDate="0" containsDate="1" containsString="0" minDate="2023-01-01T00:00:00" maxDate="2026-08-26T00:00:00"/>
    </cacheField>
    <cacheField name="Approval Date" numFmtId="165">
      <sharedItems containsNonDate="0" containsDate="1" containsString="0" containsBlank="1" minDate="2023-01-04T00:00:00" maxDate="2026-08-26T00:00:00"/>
    </cacheField>
    <cacheField name="Vehicle Type" numFmtId="0">
      <sharedItems count="7">
        <s v="Pickup"/>
        <s v="SUV"/>
        <s v="Sedan"/>
        <s v="Truck"/>
        <s v="MPV/Van"/>
        <s v="Motorcycle"/>
        <s v="Van"/>
      </sharedItems>
    </cacheField>
    <cacheField name="Vehicle Brand" numFmtId="0">
      <sharedItems count="13">
        <s v="Ford"/>
        <s v="Mitsubishi"/>
        <s v="Honda"/>
        <s v="Kia"/>
        <s v="Nissan"/>
        <s v="Hyundai"/>
        <s v="Fuso"/>
        <s v="Toyota"/>
        <s v="Hino"/>
        <s v="Yamaha"/>
        <s v="Suzuki"/>
        <s v="Kawasaki"/>
        <s v="Isuzu"/>
      </sharedItems>
    </cacheField>
    <cacheField name="Vehicle Model" numFmtId="0">
      <sharedItems/>
    </cacheField>
    <cacheField name="Vehicle Price" numFmtId="4">
      <sharedItems containsSemiMixedTypes="0" containsString="0" containsNumber="1" containsInteger="1" minValue="70000" maxValue="4497000"/>
    </cacheField>
    <cacheField name="Down Payment" numFmtId="4">
      <sharedItems containsSemiMixedTypes="0" containsString="0" containsNumber="1" containsInteger="1" minValue="7200" maxValue="1643000"/>
    </cacheField>
    <cacheField name="Loan Amount" numFmtId="4">
      <sharedItems containsSemiMixedTypes="0" containsString="0" containsNumber="1" containsInteger="1" minValue="43900" maxValue="3986800"/>
    </cacheField>
    <cacheField name="Loan Term (Months)" numFmtId="0">
      <sharedItems containsSemiMixedTypes="0" containsString="0" containsNumber="1" containsInteger="1" minValue="12" maxValue="60"/>
    </cacheField>
    <cacheField name="Interest Rate (%)" numFmtId="164">
      <sharedItems containsSemiMixedTypes="0" containsString="0" containsNumber="1" minValue="5" maxValue="17.43"/>
    </cacheField>
    <cacheField name="Monthly Amortization" numFmtId="4">
      <sharedItems containsSemiMixedTypes="0" containsString="0" containsNumber="1" minValue="0" maxValue="340200.17"/>
    </cacheField>
    <cacheField name="Application Status" numFmtId="0">
      <sharedItems count="3">
        <s v="Approved"/>
        <s v="Rejected"/>
        <s v="Pending"/>
      </sharedItems>
    </cacheField>
    <cacheField name="Loan Status" numFmtId="0">
      <sharedItems count="5">
        <s v="Active"/>
        <s v="Defaulted"/>
        <s v="Closed - Fully Paid"/>
        <s v="Not Applicable"/>
        <s v="Repossessed"/>
      </sharedItems>
    </cacheField>
    <cacheField name="Amount Paid" numFmtId="4">
      <sharedItems containsSemiMixedTypes="0" containsString="0" containsNumber="1" minValue="0" maxValue="4580417.59"/>
    </cacheField>
    <cacheField name="Outstanding Balance" numFmtId="4">
      <sharedItems containsSemiMixedTypes="0" containsString="0" containsNumber="1" minValue="0" maxValue="4636415.7"/>
    </cacheField>
    <cacheField name="Target Amount" numFmtId="4">
      <sharedItems containsSemiMixedTypes="0" containsString="0" containsNumber="1" minValue="0" maxValue="6309783.4000000004"/>
    </cacheField>
    <cacheField name="Days Past Due" numFmtId="0">
      <sharedItems containsSemiMixedTypes="0" containsString="0" containsNumber="1" containsInteger="1" minValue="0" maxValue="384"/>
    </cacheField>
    <cacheField name="Delinquency Status" numFmtId="0">
      <sharedItems/>
    </cacheField>
    <cacheField name="Branch" numFmtId="0">
      <sharedItems count="30">
        <s v="Makati "/>
        <s v="Manila "/>
        <s v="CDO "/>
        <s v="Pampanga "/>
        <s v="Quezon City "/>
        <s v="Baguio "/>
        <s v="Cebu "/>
        <s v="Iloilo "/>
        <s v="Cavite "/>
        <s v="Davao "/>
        <s v="Bacolod "/>
        <s v="North Ave "/>
        <s v="Ortigas "/>
        <s v="Cebu Main "/>
        <s v="Alabang "/>
        <s v="Davao Branch" u="1"/>
        <s v="Pampanga Branch" u="1"/>
        <s v="North Ave Branch" u="1"/>
        <s v="Cavite Branch" u="1"/>
        <s v="Cebu Branch" u="1"/>
        <s v="Manila Branch" u="1"/>
        <s v="Alabang Branch" u="1"/>
        <s v="Baguio Branch" u="1"/>
        <s v="Ortigas Branch" u="1"/>
        <s v="Quezon City Branch" u="1"/>
        <s v="Cebu Main Branch" u="1"/>
        <s v="CDO Branch" u="1"/>
        <s v="Bacolod Branch" u="1"/>
        <s v="Iloilo Branch" u="1"/>
        <s v="Makati Branch" u="1"/>
      </sharedItems>
    </cacheField>
    <cacheField name="Loan Officer / Collector" numFmtId="0">
      <sharedItems/>
    </cacheField>
    <cacheField name="Payment Frequency" numFmtId="0">
      <sharedItems/>
    </cacheField>
    <cacheField name="Loan-to-Value (%)" numFmtId="164">
      <sharedItems containsSemiMixedTypes="0" containsString="0" containsNumber="1" minValue="60" maxValue="90"/>
    </cacheField>
    <cacheField name="Missed Payments (Count)" numFmtId="0">
      <sharedItems containsSemiMixedTypes="0" containsString="0" containsNumber="1" containsInteger="1" minValue="0" maxValue="13"/>
    </cacheField>
    <cacheField name="Risk Category" numFmtId="0">
      <sharedItems count="4">
        <s v="High Risk"/>
        <s v="Low Risk"/>
        <s v="Not Applicable"/>
        <s v="Medium RIsk"/>
      </sharedItems>
    </cacheField>
    <cacheField name="Approval Turnaround (Days)" numFmtId="0">
      <sharedItems containsString="0" containsBlank="1" containsNumber="1" containsInteger="1" minValue="0" maxValue="21"/>
    </cacheField>
    <cacheField name="Age Bracket" numFmtId="0">
      <sharedItems count="6">
        <s v="25-34"/>
        <s v="55-64"/>
        <s v="18-24"/>
        <s v="35-44"/>
        <s v="45-54"/>
        <s v="65+"/>
      </sharedItems>
    </cacheField>
    <cacheField name="Year" numFmtId="0">
      <sharedItems containsSemiMixedTypes="0" containsString="0" containsNumber="1" containsInteger="1" minValue="2023" maxValue="2026" count="4">
        <n v="2023"/>
        <n v="2024"/>
        <n v="2025"/>
        <n v="2026"/>
      </sharedItems>
    </cacheField>
    <cacheField name="Month" numFmtId="0">
      <sharedItems count="12">
        <s v="January"/>
        <s v="February"/>
        <s v="March"/>
        <s v="April"/>
        <s v="May"/>
        <s v="June"/>
        <s v="July"/>
        <s v="August"/>
        <s v="September"/>
        <s v="October"/>
        <s v="November"/>
        <s v="December"/>
      </sharedItems>
    </cacheField>
    <cacheField name="First Day of the Month" numFmtId="167">
      <sharedItems containsSemiMixedTypes="0" containsNonDate="0" containsDate="1" containsString="0" minDate="2023-01-01T00:00:00" maxDate="2026-08-02T00:00:00" count="44">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MTD Amount" numFmtId="43">
      <sharedItems containsSemiMixedTypes="0" containsString="0" containsNumber="1" containsInteger="1" minValue="0" maxValue="0"/>
    </cacheField>
    <cacheField name="Interest Income" numFmtId="43">
      <sharedItems containsSemiMixedTypes="0" containsString="0" containsNumber="1" minValue="-3986800" maxValue="2549483.4"/>
    </cacheField>
    <cacheField name="Approved Helper" numFmtId="43">
      <sharedItems containsSemiMixedTypes="0" containsString="0" containsNumber="1" containsInteger="1" minValue="0" maxValue="1"/>
    </cacheField>
    <cacheField name="MTD Period" numFmtId="43">
      <sharedItems/>
    </cacheField>
    <cacheField name="MTD Date Range" numFmtId="43">
      <sharedItems/>
    </cacheField>
  </cacheFields>
  <extLst>
    <ext xmlns:x14="http://schemas.microsoft.com/office/spreadsheetml/2009/9/main" uri="{725AE2AE-9491-48be-B2B4-4EB974FC3084}">
      <x14:pivotCacheDefinition pivotCacheId="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KPI"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H16:L17" firstHeaderRow="0" firstDataRow="1" firstDataCol="1" rowPageCount="1" colPageCount="1"/>
  <pivotFields count="43">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numFmtId="4" showAll="0"/>
    <pivotField numFmtId="4" showAll="0"/>
    <pivotField dataField="1" numFmtId="4" showAll="0"/>
    <pivotField showAll="0"/>
    <pivotField numFmtId="164" showAll="0"/>
    <pivotField numFmtId="4" showAll="0"/>
    <pivotField axis="axisPage" showAll="0">
      <items count="4">
        <item x="0"/>
        <item x="2"/>
        <item x="1"/>
        <item t="default"/>
      </items>
    </pivotField>
    <pivotField showAll="0"/>
    <pivotField dataField="1" numFmtId="4" showAll="0"/>
    <pivotField dataField="1" numFmtId="4" showAll="0"/>
    <pivotField numFmtId="4" showAll="0"/>
    <pivotField showAll="0"/>
    <pivotField showAll="0"/>
    <pivotField showAll="0"/>
    <pivotField showAll="0"/>
    <pivotField showAll="0"/>
    <pivotField numFmtId="164" showAll="0"/>
    <pivotField showAll="0"/>
    <pivotField showAll="0"/>
    <pivotField showAll="0"/>
    <pivotField showAll="0"/>
    <pivotField axis="axisRow" showAll="0">
      <items count="5">
        <item h="1" x="0"/>
        <item h="1" x="1"/>
        <item h="1" x="2"/>
        <item x="3"/>
        <item t="default"/>
      </items>
    </pivotField>
    <pivotField showAll="0">
      <items count="13">
        <item h="1" x="0"/>
        <item h="1" x="1"/>
        <item h="1" x="2"/>
        <item h="1" x="3"/>
        <item h="1" x="4"/>
        <item h="1" x="5"/>
        <item x="6"/>
        <item h="1" x="7"/>
        <item h="1" x="8"/>
        <item h="1" x="9"/>
        <item h="1" x="10"/>
        <item h="1" x="11"/>
        <item t="default"/>
      </items>
    </pivotField>
    <pivotField numFmtId="167" showAll="0"/>
    <pivotField numFmtId="43" showAll="0"/>
    <pivotField dataField="1" numFmtId="43" showAll="0" defaultSubtotal="0"/>
    <pivotField showAll="0" defaultSubtotal="0"/>
    <pivotField showAll="0" defaultSubtotal="0"/>
    <pivotField showAll="0" defaultSubtotal="0"/>
  </pivotFields>
  <rowFields count="1">
    <field x="35"/>
  </rowFields>
  <rowItems count="1">
    <i>
      <x v="3"/>
    </i>
  </rowItems>
  <colFields count="1">
    <field x="-2"/>
  </colFields>
  <colItems count="4">
    <i>
      <x/>
    </i>
    <i i="1">
      <x v="1"/>
    </i>
    <i i="2">
      <x v="2"/>
    </i>
    <i i="3">
      <x v="3"/>
    </i>
  </colItems>
  <pageFields count="1">
    <pageField fld="20" item="0" hier="-1"/>
  </pageFields>
  <dataFields count="4">
    <dataField name="Sum of Loan Amount" fld="16" baseField="0" baseItem="0"/>
    <dataField name="Sum of Amount Paid" fld="22" baseField="0" baseItem="0"/>
    <dataField name="Sum of Outstanding Balance" fld="23" baseField="0" baseItem="0"/>
    <dataField name="Sum of Interest Income" fld="39" baseField="0" baseItem="0"/>
  </dataFields>
  <formats count="1">
    <format dxfId="45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t_branch"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rowHeaderCaption="Branch">
  <location ref="AW16:AX21" firstHeaderRow="1" firstDataRow="1" firstDataCol="1" rowPageCount="1" colPageCount="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showAll="0" sortType="descending" defaultSubtotal="0">
      <autoSortScope>
        <pivotArea dataOnly="0" outline="0" fieldPosition="0">
          <references count="1">
            <reference field="4294967294" count="1" selected="0">
              <x v="0"/>
            </reference>
          </references>
        </pivotArea>
      </autoSortScope>
    </pivotField>
    <pivotField showAll="0" sortType="descending" defaultSubtotal="0">
      <autoSortScope>
        <pivotArea dataOnly="0" outline="0" fieldPosition="0">
          <references count="1">
            <reference field="4294967294" count="1" selected="0">
              <x v="0"/>
            </reference>
          </references>
        </pivotArea>
      </autoSortScope>
    </pivotField>
    <pivotField showAll="0" defaultSubtotal="0"/>
    <pivotField numFmtId="4" showAll="0" defaultSubtotal="0"/>
    <pivotField numFmtId="4" showAll="0" defaultSubtotal="0"/>
    <pivotField dataField="1" numFmtId="4" showAll="0" defaultSubtotal="0"/>
    <pivotField showAll="0" defaultSubtotal="0"/>
    <pivotField numFmtId="164" showAll="0" defaultSubtotal="0"/>
    <pivotField numFmtId="4" showAll="0" defaultSubtotal="0"/>
    <pivotField axis="axisPage"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axis="axisRow" showAll="0" measureFilter="1" sortType="ascending" defaultSubtotal="0">
      <items count="30">
        <item m="1" x="21"/>
        <item m="1" x="27"/>
        <item m="1" x="22"/>
        <item m="1" x="18"/>
        <item m="1" x="26"/>
        <item m="1" x="19"/>
        <item m="1" x="25"/>
        <item m="1" x="15"/>
        <item m="1" x="28"/>
        <item m="1" x="29"/>
        <item m="1" x="20"/>
        <item m="1" x="17"/>
        <item m="1" x="23"/>
        <item m="1" x="16"/>
        <item m="1" x="24"/>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items count="4">
        <item h="1" x="0"/>
        <item h="1" x="1"/>
        <item h="1" x="2"/>
        <item x="3"/>
      </items>
    </pivotField>
    <pivotField showAll="0" defaultSubtotal="0">
      <items count="12">
        <item h="1" x="0"/>
        <item h="1" x="1"/>
        <item h="1" x="2"/>
        <item h="1" x="3"/>
        <item h="1" x="4"/>
        <item h="1" x="5"/>
        <item x="6"/>
        <item h="1" x="7"/>
        <item h="1" x="8"/>
        <item h="1" x="9"/>
        <item h="1" x="10"/>
        <item h="1" x="11"/>
      </items>
    </pivotField>
    <pivotField numFmtId="167" showAll="0" defaultSubtotal="0"/>
    <pivotField numFmtId="43" showAll="0" defaultSubtotal="0"/>
    <pivotField numFmtId="43" showAll="0" defaultSubtotal="0"/>
    <pivotField showAll="0" defaultSubtotal="0"/>
    <pivotField showAll="0" defaultSubtotal="0"/>
    <pivotField showAll="0" defaultSubtotal="0"/>
  </pivotFields>
  <rowFields count="1">
    <field x="27"/>
  </rowFields>
  <rowItems count="5">
    <i>
      <x v="24"/>
    </i>
    <i>
      <x v="15"/>
    </i>
    <i>
      <x v="23"/>
    </i>
    <i>
      <x v="19"/>
    </i>
    <i>
      <x v="17"/>
    </i>
  </rowItems>
  <colItems count="1">
    <i/>
  </colItems>
  <pageFields count="1">
    <pageField fld="20" item="0" hier="-1"/>
  </pageFields>
  <dataFields count="1">
    <dataField name="Total Approved Amount" fld="16" baseField="12" baseItem="1" numFmtId="168"/>
  </dataFields>
  <formats count="5">
    <format dxfId="4512">
      <pivotArea outline="0" collapsedLevelsAreSubtotals="1" fieldPosition="0"/>
    </format>
    <format dxfId="4511">
      <pivotArea outline="0" collapsedLevelsAreSubtotals="1" fieldPosition="0"/>
    </format>
    <format dxfId="4510">
      <pivotArea outline="0" collapsedLevelsAreSubtotals="1" fieldPosition="0"/>
    </format>
    <format dxfId="4509">
      <pivotArea outline="0" collapsedLevelsAreSubtotals="1" fieldPosition="0"/>
    </format>
    <format dxfId="450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filters count="1">
    <filter fld="2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t_RiskStatus"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2" rowHeaderCaption="Status">
  <location ref="AI16:AJ19" firstHeaderRow="1" firstDataRow="1" firstDataCol="1"/>
  <pivotFields count="43">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showAll="0" defaultSubtotal="0"/>
    <pivotField showAll="0" defaultSubtotal="0"/>
    <pivotField showAll="0" defaultSubtotal="0"/>
    <pivotField numFmtId="4" showAll="0" defaultSubtotal="0"/>
    <pivotField numFmtId="4" showAll="0" defaultSubtotal="0"/>
    <pivotField numFmtId="4" showAll="0" defaultSubtotal="0"/>
    <pivotField showAll="0" defaultSubtotal="0"/>
    <pivotField numFmtId="164" showAll="0" defaultSubtotal="0"/>
    <pivotField numFmtId="4" showAll="0" defaultSubtotal="0"/>
    <pivotField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axis="axisRow" showAll="0" sortType="descending" defaultSubtotal="0">
      <items count="4">
        <item x="0"/>
        <item x="1"/>
        <item x="3"/>
        <item x="2"/>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4">
        <item h="1" x="0"/>
        <item h="1" x="1"/>
        <item h="1" x="2"/>
        <item x="3"/>
      </items>
    </pivotField>
    <pivotField showAll="0" defaultSubtotal="0">
      <items count="12">
        <item h="1" x="0"/>
        <item h="1" x="1"/>
        <item h="1" x="2"/>
        <item h="1" x="3"/>
        <item h="1" x="4"/>
        <item h="1" x="5"/>
        <item x="6"/>
        <item h="1" x="7"/>
        <item h="1" x="8"/>
        <item h="1" x="9"/>
        <item h="1" x="10"/>
        <item h="1" x="11"/>
      </items>
    </pivotField>
    <pivotField numFmtId="167" showAll="0" defaultSubtotal="0"/>
    <pivotField numFmtId="43" showAll="0" defaultSubtotal="0"/>
    <pivotField numFmtId="43" showAll="0" defaultSubtotal="0"/>
    <pivotField showAll="0" defaultSubtotal="0"/>
    <pivotField showAll="0" defaultSubtotal="0"/>
    <pivotField showAll="0" defaultSubtotal="0"/>
  </pivotFields>
  <rowFields count="1">
    <field x="32"/>
  </rowFields>
  <rowItems count="3">
    <i>
      <x v="1"/>
    </i>
    <i>
      <x v="3"/>
    </i>
    <i>
      <x v="2"/>
    </i>
  </rowItems>
  <colItems count="1">
    <i/>
  </colItems>
  <dataFields count="1">
    <dataField name="Customers" fld="1" subtotal="count" baseField="32" baseItem="0" numFmtId="1"/>
  </dataFields>
  <formats count="5">
    <format dxfId="4517">
      <pivotArea outline="0" collapsedLevelsAreSubtotals="1" fieldPosition="0"/>
    </format>
    <format dxfId="4516">
      <pivotArea collapsedLevelsAreSubtotals="1" fieldPosition="0">
        <references count="1">
          <reference field="32" count="1">
            <x v="0"/>
          </reference>
        </references>
      </pivotArea>
    </format>
    <format dxfId="4515">
      <pivotArea outline="0" collapsedLevelsAreSubtotals="1" fieldPosition="0"/>
    </format>
    <format dxfId="4514">
      <pivotArea outline="0" collapsedLevelsAreSubtotals="1" fieldPosition="0"/>
    </format>
    <format dxfId="4513">
      <pivotArea outline="0" collapsedLevelsAreSubtotals="1" fieldPosition="0"/>
    </format>
  </formats>
  <chartFormats count="15">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32" count="1" selected="0">
            <x v="0"/>
          </reference>
        </references>
      </pivotArea>
    </chartFormat>
    <chartFormat chart="11" format="5">
      <pivotArea type="data" outline="0" fieldPosition="0">
        <references count="2">
          <reference field="4294967294" count="1" selected="0">
            <x v="0"/>
          </reference>
          <reference field="32" count="1" selected="0">
            <x v="1"/>
          </reference>
        </references>
      </pivotArea>
    </chartFormat>
    <chartFormat chart="11" format="6">
      <pivotArea type="data" outline="0" fieldPosition="0">
        <references count="2">
          <reference field="4294967294" count="1" selected="0">
            <x v="0"/>
          </reference>
          <reference field="32" count="1" selected="0">
            <x v="2"/>
          </reference>
        </references>
      </pivotArea>
    </chartFormat>
    <chartFormat chart="11" format="7">
      <pivotArea type="data" outline="0" fieldPosition="0">
        <references count="2">
          <reference field="4294967294" count="1" selected="0">
            <x v="0"/>
          </reference>
          <reference field="32" count="1" selected="0">
            <x v="3"/>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32" count="1" selected="0">
            <x v="1"/>
          </reference>
        </references>
      </pivotArea>
    </chartFormat>
    <chartFormat chart="17" format="15">
      <pivotArea type="data" outline="0" fieldPosition="0">
        <references count="2">
          <reference field="4294967294" count="1" selected="0">
            <x v="0"/>
          </reference>
          <reference field="32" count="1" selected="0">
            <x v="3"/>
          </reference>
        </references>
      </pivotArea>
    </chartFormat>
    <chartFormat chart="17" format="16">
      <pivotArea type="data" outline="0" fieldPosition="0">
        <references count="2">
          <reference field="4294967294" count="1" selected="0">
            <x v="0"/>
          </reference>
          <reference field="32" count="1" selected="0">
            <x v="0"/>
          </reference>
        </references>
      </pivotArea>
    </chartFormat>
    <chartFormat chart="17" format="17">
      <pivotArea type="data" outline="0" fieldPosition="0">
        <references count="2">
          <reference field="4294967294" count="1" selected="0">
            <x v="0"/>
          </reference>
          <reference field="32" count="1" selected="0">
            <x v="2"/>
          </reference>
        </references>
      </pivotArea>
    </chartFormat>
    <chartFormat chart="21" format="13" series="1">
      <pivotArea type="data" outline="0" fieldPosition="0">
        <references count="1">
          <reference field="4294967294" count="1" selected="0">
            <x v="0"/>
          </reference>
        </references>
      </pivotArea>
    </chartFormat>
    <chartFormat chart="21" format="14">
      <pivotArea type="data" outline="0" fieldPosition="0">
        <references count="2">
          <reference field="4294967294" count="1" selected="0">
            <x v="0"/>
          </reference>
          <reference field="32" count="1" selected="0">
            <x v="1"/>
          </reference>
        </references>
      </pivotArea>
    </chartFormat>
    <chartFormat chart="21" format="15">
      <pivotArea type="data" outline="0" fieldPosition="0">
        <references count="2">
          <reference field="4294967294" count="1" selected="0">
            <x v="0"/>
          </reference>
          <reference field="32" count="1" selected="0">
            <x v="3"/>
          </reference>
        </references>
      </pivotArea>
    </chartFormat>
    <chartFormat chart="21" format="16">
      <pivotArea type="data" outline="0" fieldPosition="0">
        <references count="2">
          <reference field="4294967294" count="1" selected="0">
            <x v="0"/>
          </reference>
          <reference field="32" count="1" selected="0">
            <x v="0"/>
          </reference>
        </references>
      </pivotArea>
    </chartFormat>
    <chartFormat chart="21" format="17">
      <pivotArea type="data" outline="0" fieldPosition="0">
        <references count="2">
          <reference field="4294967294" count="1" selected="0">
            <x v="0"/>
          </reference>
          <reference field="3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t_loanApprovedTrend"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8" rowHeaderCaption="Date">
  <location ref="T16:U24" firstHeaderRow="1" firstDataRow="1" firstDataCol="1" rowPageCount="1" colPageCount="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showAll="0" defaultSubtotal="0"/>
    <pivotField showAll="0" defaultSubtotal="0"/>
    <pivotField showAll="0" defaultSubtotal="0"/>
    <pivotField numFmtId="4" showAll="0" defaultSubtotal="0"/>
    <pivotField numFmtId="4" showAll="0" defaultSubtotal="0"/>
    <pivotField dataField="1" numFmtId="4" showAll="0" defaultSubtotal="0"/>
    <pivotField showAll="0" defaultSubtotal="0"/>
    <pivotField numFmtId="164" showAll="0" defaultSubtotal="0"/>
    <pivotField numFmtId="4" showAll="0" defaultSubtotal="0"/>
    <pivotField axis="axisPage"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items count="4">
        <item h="1" x="0"/>
        <item h="1" x="1"/>
        <item h="1" x="2"/>
        <item x="3"/>
      </items>
    </pivotField>
    <pivotField showAll="0" defaultSubtotal="0"/>
    <pivotField axis="axisRow" numFmtId="167"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numFmtId="43" showAll="0" defaultSubtotal="0"/>
    <pivotField numFmtId="43" showAll="0" defaultSubtotal="0"/>
    <pivotField showAll="0" defaultSubtotal="0"/>
    <pivotField showAll="0" defaultSubtotal="0"/>
    <pivotField showAll="0" defaultSubtotal="0"/>
  </pivotFields>
  <rowFields count="1">
    <field x="37"/>
  </rowFields>
  <rowItems count="8">
    <i>
      <x v="36"/>
    </i>
    <i>
      <x v="37"/>
    </i>
    <i>
      <x v="38"/>
    </i>
    <i>
      <x v="39"/>
    </i>
    <i>
      <x v="40"/>
    </i>
    <i>
      <x v="41"/>
    </i>
    <i>
      <x v="42"/>
    </i>
    <i>
      <x v="43"/>
    </i>
  </rowItems>
  <colItems count="1">
    <i/>
  </colItems>
  <pageFields count="1">
    <pageField fld="20" item="0" hier="-1"/>
  </pageFields>
  <dataFields count="1">
    <dataField name="Total Loans" fld="16" baseField="0" baseItem="0" numFmtId="168"/>
  </dataFields>
  <formats count="1">
    <format dxfId="4518">
      <pivotArea outline="0" collapsedLevelsAreSubtotals="1" fieldPosition="0"/>
    </format>
  </formats>
  <chartFormats count="7">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12" format="40" series="1">
      <pivotArea type="data" outline="0" fieldPosition="0">
        <references count="1">
          <reference field="4294967294" count="1" selected="0">
            <x v="0"/>
          </reference>
        </references>
      </pivotArea>
    </chartFormat>
    <chartFormat chart="15" format="7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t_vehicleCount"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0" rowHeaderCaption="Vehicle Type">
  <location ref="BG16:BH22" firstHeaderRow="1" firstDataRow="1" firstDataCol="1" rowPageCount="1" colPageCount="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axis="axisRow" dataField="1" showAll="0" sortType="ascending" defaultSubtotal="0">
      <items count="7">
        <item x="5"/>
        <item x="4"/>
        <item x="0"/>
        <item x="2"/>
        <item x="1"/>
        <item x="3"/>
        <item x="6"/>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4" showAll="0" defaultSubtotal="0"/>
    <pivotField numFmtId="4" showAll="0" defaultSubtotal="0"/>
    <pivotField numFmtId="4" showAll="0" defaultSubtotal="0"/>
    <pivotField showAll="0" defaultSubtotal="0"/>
    <pivotField numFmtId="164" showAll="0" defaultSubtotal="0"/>
    <pivotField numFmtId="4" showAll="0" defaultSubtotal="0"/>
    <pivotField axis="axisPage"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items count="4">
        <item h="1" x="0"/>
        <item h="1" x="1"/>
        <item h="1" x="2"/>
        <item x="3"/>
      </items>
    </pivotField>
    <pivotField showAll="0" defaultSubtotal="0">
      <items count="12">
        <item h="1" x="0"/>
        <item h="1" x="1"/>
        <item h="1" x="2"/>
        <item h="1" x="3"/>
        <item h="1" x="4"/>
        <item h="1" x="5"/>
        <item x="6"/>
        <item h="1" x="7"/>
        <item h="1" x="8"/>
        <item h="1" x="9"/>
        <item h="1" x="10"/>
        <item h="1" x="11"/>
      </items>
    </pivotField>
    <pivotField numFmtId="167" showAll="0" defaultSubtotal="0"/>
    <pivotField numFmtId="43" showAll="0" defaultSubtotal="0"/>
    <pivotField numFmtId="43" showAll="0" defaultSubtotal="0"/>
    <pivotField showAll="0" defaultSubtotal="0"/>
    <pivotField showAll="0" defaultSubtotal="0"/>
    <pivotField showAll="0" defaultSubtotal="0"/>
  </pivotFields>
  <rowFields count="1">
    <field x="11"/>
  </rowFields>
  <rowItems count="6">
    <i>
      <x v="5"/>
    </i>
    <i>
      <x v="2"/>
    </i>
    <i>
      <x/>
    </i>
    <i>
      <x v="4"/>
    </i>
    <i>
      <x v="1"/>
    </i>
    <i>
      <x v="3"/>
    </i>
  </rowItems>
  <colItems count="1">
    <i/>
  </colItems>
  <pageFields count="1">
    <pageField fld="20" item="0" hier="-1"/>
  </pageFields>
  <dataFields count="1">
    <dataField name="Count of Vehicle Type" fld="11" subtotal="count" baseField="0" baseItem="0"/>
  </dataFields>
  <formats count="4">
    <format dxfId="4522">
      <pivotArea outline="0" collapsedLevelsAreSubtotals="1" fieldPosition="0"/>
    </format>
    <format dxfId="4521">
      <pivotArea outline="0" collapsedLevelsAreSubtotals="1" fieldPosition="0"/>
    </format>
    <format dxfId="4520">
      <pivotArea outline="0" collapsedLevelsAreSubtotals="1" fieldPosition="0"/>
    </format>
    <format dxfId="45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t_applicationTrend"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3" rowHeaderCaption="Date">
  <location ref="BU14:BW22" firstHeaderRow="0" firstDataRow="1" firstDataCol="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showAll="0" defaultSubtotal="0"/>
    <pivotField showAll="0" defaultSubtotal="0"/>
    <pivotField showAll="0" defaultSubtotal="0"/>
    <pivotField numFmtId="4" showAll="0" defaultSubtotal="0"/>
    <pivotField numFmtId="4" showAll="0" defaultSubtotal="0"/>
    <pivotField numFmtId="4" showAll="0" defaultSubtotal="0"/>
    <pivotField showAll="0" defaultSubtotal="0"/>
    <pivotField numFmtId="164" showAll="0" defaultSubtotal="0"/>
    <pivotField numFmtId="4" showAll="0" defaultSubtotal="0"/>
    <pivotField dataField="1" showAll="0" defaultSubtotal="0"/>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items count="4">
        <item h="1" x="0"/>
        <item h="1" x="1"/>
        <item h="1" x="2"/>
        <item x="3"/>
      </items>
    </pivotField>
    <pivotField showAll="0" defaultSubtotal="0"/>
    <pivotField axis="axisRow" numFmtId="167"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numFmtId="43" showAll="0" defaultSubtotal="0"/>
    <pivotField numFmtId="43" showAll="0" defaultSubtotal="0"/>
    <pivotField dataField="1" showAll="0" defaultSubtotal="0"/>
    <pivotField showAll="0" defaultSubtotal="0"/>
    <pivotField showAll="0" defaultSubtotal="0"/>
  </pivotFields>
  <rowFields count="1">
    <field x="37"/>
  </rowFields>
  <rowItems count="8">
    <i>
      <x v="36"/>
    </i>
    <i>
      <x v="37"/>
    </i>
    <i>
      <x v="38"/>
    </i>
    <i>
      <x v="39"/>
    </i>
    <i>
      <x v="40"/>
    </i>
    <i>
      <x v="41"/>
    </i>
    <i>
      <x v="42"/>
    </i>
    <i>
      <x v="43"/>
    </i>
  </rowItems>
  <colFields count="1">
    <field x="-2"/>
  </colFields>
  <colItems count="2">
    <i>
      <x/>
    </i>
    <i i="1">
      <x v="1"/>
    </i>
  </colItems>
  <dataFields count="2">
    <dataField name="Count of Application Status" fld="20" subtotal="count" baseField="0" baseItem="0" numFmtId="1"/>
    <dataField name="Sum of Approved Helper" fld="40" baseField="0" baseItem="0"/>
  </dataFields>
  <formats count="8">
    <format dxfId="4530">
      <pivotArea outline="0" collapsedLevelsAreSubtotals="1" fieldPosition="0"/>
    </format>
    <format dxfId="4529">
      <pivotArea type="all" dataOnly="0" outline="0" fieldPosition="0"/>
    </format>
    <format dxfId="4528">
      <pivotArea outline="0" collapsedLevelsAreSubtotals="1" fieldPosition="0"/>
    </format>
    <format dxfId="4527">
      <pivotArea field="37" type="button" dataOnly="0" labelOnly="1" outline="0" axis="axisRow" fieldPosition="0"/>
    </format>
    <format dxfId="4526">
      <pivotArea dataOnly="0" labelOnly="1" outline="0" axis="axisValues" fieldPosition="0"/>
    </format>
    <format dxfId="4525">
      <pivotArea dataOnly="0" labelOnly="1" fieldPosition="0">
        <references count="1">
          <reference field="37" count="0"/>
        </references>
      </pivotArea>
    </format>
    <format dxfId="4524">
      <pivotArea dataOnly="0" labelOnly="1" outline="0" axis="axisValues" fieldPosition="0"/>
    </format>
    <format dxfId="4523">
      <pivotArea outline="0" collapsedLevelsAreSubtotals="1" fieldPosition="0"/>
    </format>
  </formats>
  <chartFormats count="6">
    <chartFormat chart="26" format="5"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20" format="9"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t_vehicleApprovedAmount"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2" rowHeaderCaption="Vehicle Type">
  <location ref="BB16:BC22" firstHeaderRow="1" firstDataRow="1" firstDataCol="1" rowPageCount="1" colPageCount="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axis="axisRow" showAll="0" sortType="ascending" defaultSubtotal="0">
      <items count="7">
        <item x="5"/>
        <item x="4"/>
        <item x="0"/>
        <item x="2"/>
        <item x="1"/>
        <item x="3"/>
        <item x="6"/>
      </items>
      <autoSortScope>
        <pivotArea dataOnly="0" outline="0" fieldPosition="0">
          <references count="1">
            <reference field="4294967294" count="1" selected="0">
              <x v="0"/>
            </reference>
          </references>
        </pivotArea>
      </autoSortScope>
    </pivotField>
    <pivotField showAll="0" sortType="descending" defaultSubtotal="0">
      <autoSortScope>
        <pivotArea dataOnly="0" outline="0" fieldPosition="0">
          <references count="1">
            <reference field="4294967294" count="1" selected="0">
              <x v="0"/>
            </reference>
          </references>
        </pivotArea>
      </autoSortScope>
    </pivotField>
    <pivotField showAll="0" defaultSubtotal="0"/>
    <pivotField numFmtId="4" showAll="0" defaultSubtotal="0"/>
    <pivotField numFmtId="4" showAll="0" defaultSubtotal="0"/>
    <pivotField dataField="1" numFmtId="4" showAll="0" defaultSubtotal="0"/>
    <pivotField showAll="0" defaultSubtotal="0"/>
    <pivotField numFmtId="164" showAll="0" defaultSubtotal="0"/>
    <pivotField numFmtId="4" showAll="0" defaultSubtotal="0"/>
    <pivotField axis="axisPage"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items count="4">
        <item h="1" x="0"/>
        <item h="1" x="1"/>
        <item h="1" x="2"/>
        <item x="3"/>
      </items>
    </pivotField>
    <pivotField showAll="0" defaultSubtotal="0">
      <items count="12">
        <item h="1" x="0"/>
        <item h="1" x="1"/>
        <item h="1" x="2"/>
        <item h="1" x="3"/>
        <item h="1" x="4"/>
        <item h="1" x="5"/>
        <item x="6"/>
        <item h="1" x="7"/>
        <item h="1" x="8"/>
        <item h="1" x="9"/>
        <item h="1" x="10"/>
        <item h="1" x="11"/>
      </items>
    </pivotField>
    <pivotField numFmtId="167" showAll="0" defaultSubtotal="0"/>
    <pivotField numFmtId="43" showAll="0" defaultSubtotal="0"/>
    <pivotField numFmtId="43" showAll="0" defaultSubtotal="0"/>
    <pivotField showAll="0" defaultSubtotal="0"/>
    <pivotField showAll="0" defaultSubtotal="0"/>
    <pivotField showAll="0" defaultSubtotal="0"/>
  </pivotFields>
  <rowFields count="1">
    <field x="11"/>
  </rowFields>
  <rowItems count="6">
    <i>
      <x/>
    </i>
    <i>
      <x v="5"/>
    </i>
    <i>
      <x v="2"/>
    </i>
    <i>
      <x v="3"/>
    </i>
    <i>
      <x v="1"/>
    </i>
    <i>
      <x v="4"/>
    </i>
  </rowItems>
  <colItems count="1">
    <i/>
  </colItems>
  <pageFields count="1">
    <pageField fld="20" item="0" hier="-1"/>
  </pageFields>
  <dataFields count="1">
    <dataField name="Total Approved Amount" fld="16" baseField="12" baseItem="1" numFmtId="168"/>
  </dataFields>
  <formats count="5">
    <format dxfId="4535">
      <pivotArea outline="0" collapsedLevelsAreSubtotals="1" fieldPosition="0"/>
    </format>
    <format dxfId="4534">
      <pivotArea outline="0" collapsedLevelsAreSubtotals="1" fieldPosition="0"/>
    </format>
    <format dxfId="4533">
      <pivotArea outline="0" collapsedLevelsAreSubtotals="1" fieldPosition="0"/>
    </format>
    <format dxfId="4532">
      <pivotArea outline="0" collapsedLevelsAreSubtotals="1" fieldPosition="0"/>
    </format>
    <format dxfId="4531">
      <pivotArea outline="0" collapsedLevelsAreSubtotals="1" fieldPosition="0">
        <references count="1">
          <reference field="4294967294" count="1" selected="0">
            <x v="0"/>
          </reference>
        </references>
      </pivotArea>
    </format>
  </formats>
  <chartFormats count="6">
    <chartFormat chart="11"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t_brand"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rowHeaderCaption="Brand">
  <location ref="AR16:AS28" firstHeaderRow="1" firstDataRow="1" firstDataCol="1" rowPageCount="1" colPageCount="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showAll="0" sortType="descending" defaultSubtotal="0">
      <autoSortScope>
        <pivotArea dataOnly="0" outline="0" fieldPosition="0">
          <references count="1">
            <reference field="4294967294" count="1" selected="0">
              <x v="0"/>
            </reference>
          </references>
        </pivotArea>
      </autoSortScope>
    </pivotField>
    <pivotField axis="axisRow" showAll="0" sortType="descending" defaultSubtotal="0">
      <items count="13">
        <item x="9"/>
        <item x="7"/>
        <item x="10"/>
        <item x="4"/>
        <item x="1"/>
        <item x="3"/>
        <item x="11"/>
        <item x="12"/>
        <item x="5"/>
        <item x="2"/>
        <item x="8"/>
        <item x="6"/>
        <item x="0"/>
      </items>
      <autoSortScope>
        <pivotArea dataOnly="0" outline="0" fieldPosition="0">
          <references count="1">
            <reference field="4294967294" count="1" selected="0">
              <x v="0"/>
            </reference>
          </references>
        </pivotArea>
      </autoSortScope>
    </pivotField>
    <pivotField showAll="0" defaultSubtotal="0"/>
    <pivotField numFmtId="4" showAll="0" defaultSubtotal="0"/>
    <pivotField numFmtId="4" showAll="0" defaultSubtotal="0"/>
    <pivotField dataField="1" numFmtId="4" showAll="0" defaultSubtotal="0"/>
    <pivotField showAll="0" defaultSubtotal="0"/>
    <pivotField numFmtId="164" showAll="0" defaultSubtotal="0"/>
    <pivotField numFmtId="4" showAll="0" defaultSubtotal="0"/>
    <pivotField axis="axisPage"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items count="4">
        <item h="1" x="0"/>
        <item h="1" x="1"/>
        <item h="1" x="2"/>
        <item x="3"/>
      </items>
    </pivotField>
    <pivotField showAll="0" defaultSubtotal="0">
      <items count="12">
        <item h="1" x="0"/>
        <item h="1" x="1"/>
        <item h="1" x="2"/>
        <item h="1" x="3"/>
        <item h="1" x="4"/>
        <item h="1" x="5"/>
        <item x="6"/>
        <item h="1" x="7"/>
        <item h="1" x="8"/>
        <item h="1" x="9"/>
        <item h="1" x="10"/>
        <item h="1" x="11"/>
      </items>
    </pivotField>
    <pivotField numFmtId="167" showAll="0" defaultSubtotal="0"/>
    <pivotField numFmtId="43" showAll="0" defaultSubtotal="0"/>
    <pivotField numFmtId="43" showAll="0" defaultSubtotal="0"/>
    <pivotField showAll="0" defaultSubtotal="0"/>
    <pivotField showAll="0" defaultSubtotal="0"/>
    <pivotField showAll="0" defaultSubtotal="0"/>
  </pivotFields>
  <rowFields count="1">
    <field x="12"/>
  </rowFields>
  <rowItems count="12">
    <i>
      <x v="1"/>
    </i>
    <i>
      <x v="9"/>
    </i>
    <i>
      <x v="12"/>
    </i>
    <i>
      <x v="4"/>
    </i>
    <i>
      <x v="8"/>
    </i>
    <i>
      <x v="3"/>
    </i>
    <i>
      <x v="7"/>
    </i>
    <i>
      <x v="2"/>
    </i>
    <i>
      <x v="5"/>
    </i>
    <i>
      <x v="10"/>
    </i>
    <i>
      <x/>
    </i>
    <i>
      <x v="6"/>
    </i>
  </rowItems>
  <colItems count="1">
    <i/>
  </colItems>
  <pageFields count="1">
    <pageField fld="20" item="0" hier="-1"/>
  </pageFields>
  <dataFields count="1">
    <dataField name="Total Approved Amount" fld="16" baseField="12" baseItem="1" numFmtId="168"/>
  </dataFields>
  <formats count="5">
    <format dxfId="4540">
      <pivotArea outline="0" collapsedLevelsAreSubtotals="1" fieldPosition="0"/>
    </format>
    <format dxfId="4539">
      <pivotArea outline="0" collapsedLevelsAreSubtotals="1" fieldPosition="0"/>
    </format>
    <format dxfId="4538">
      <pivotArea outline="0" collapsedLevelsAreSubtotals="1" fieldPosition="0"/>
    </format>
    <format dxfId="4537">
      <pivotArea outline="0" collapsedLevelsAreSubtotals="1" fieldPosition="0"/>
    </format>
    <format dxfId="453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t_MTDmove"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rowHeaderCaption="Date">
  <location ref="AD16:AE17" firstHeaderRow="1" firstDataRow="1" firstDataCol="1" rowPageCount="1" colPageCount="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showAll="0" defaultSubtotal="0"/>
    <pivotField showAll="0" defaultSubtotal="0"/>
    <pivotField showAll="0" defaultSubtotal="0"/>
    <pivotField numFmtId="4" showAll="0" defaultSubtotal="0"/>
    <pivotField numFmtId="4" showAll="0" defaultSubtotal="0"/>
    <pivotField dataField="1" numFmtId="4" showAll="0" defaultSubtotal="0"/>
    <pivotField showAll="0" defaultSubtotal="0"/>
    <pivotField numFmtId="164" showAll="0" defaultSubtotal="0"/>
    <pivotField numFmtId="4" showAll="0" defaultSubtotal="0"/>
    <pivotField axis="axisPage"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items count="4">
        <item h="1" x="0"/>
        <item h="1" x="1"/>
        <item h="1" x="2"/>
        <item x="3"/>
      </items>
    </pivotField>
    <pivotField showAll="0" defaultSubtotal="0">
      <items count="12">
        <item h="1" x="0"/>
        <item h="1" x="1"/>
        <item h="1" x="2"/>
        <item h="1" x="3"/>
        <item h="1" x="4"/>
        <item h="1" x="5"/>
        <item x="6"/>
        <item h="1" x="7"/>
        <item h="1" x="8"/>
        <item h="1" x="9"/>
        <item h="1" x="10"/>
        <item h="1" x="11"/>
      </items>
    </pivotField>
    <pivotField axis="axisRow" numFmtId="167"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numFmtId="43" showAll="0" defaultSubtotal="0"/>
    <pivotField numFmtId="43" showAll="0" defaultSubtotal="0"/>
    <pivotField showAll="0" defaultSubtotal="0"/>
    <pivotField showAll="0" defaultSubtotal="0"/>
    <pivotField showAll="0" defaultSubtotal="0"/>
  </pivotFields>
  <rowFields count="1">
    <field x="37"/>
  </rowFields>
  <rowItems count="1">
    <i>
      <x v="42"/>
    </i>
  </rowItems>
  <colItems count="1">
    <i/>
  </colItems>
  <pageFields count="1">
    <pageField fld="20" item="0" hier="-1"/>
  </pageFields>
  <dataFields count="1">
    <dataField name="Total Loans" fld="16" baseField="0" baseItem="0" numFmtId="168"/>
  </dataFields>
  <formats count="2">
    <format dxfId="4542">
      <pivotArea outline="0" collapsedLevelsAreSubtotals="1" fieldPosition="0"/>
    </format>
    <format dxfId="4541">
      <pivotArea dataOnly="0" labelOnly="1" fieldPosition="0">
        <references count="1">
          <reference field="37" count="1">
            <x v="0"/>
          </reference>
        </references>
      </pivotArea>
    </format>
  </formats>
  <chartFormats count="8">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12" format="40" series="1">
      <pivotArea type="data" outline="0" fieldPosition="0">
        <references count="1">
          <reference field="4294967294" count="1" selected="0">
            <x v="0"/>
          </reference>
        </references>
      </pivotArea>
    </chartFormat>
    <chartFormat chart="15" format="7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t_riskStatusApproved"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rowHeaderCaption="Status">
  <location ref="AM16:AN18" firstHeaderRow="1" firstDataRow="1" firstDataCol="1" rowPageCount="1" colPageCount="1"/>
  <pivotFields count="43">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showAll="0" defaultSubtotal="0"/>
    <pivotField showAll="0" defaultSubtotal="0"/>
    <pivotField showAll="0" defaultSubtotal="0"/>
    <pivotField numFmtId="4" showAll="0" defaultSubtotal="0"/>
    <pivotField numFmtId="4" showAll="0" defaultSubtotal="0"/>
    <pivotField numFmtId="4" showAll="0" defaultSubtotal="0"/>
    <pivotField showAll="0" defaultSubtotal="0"/>
    <pivotField numFmtId="164" showAll="0" defaultSubtotal="0"/>
    <pivotField numFmtId="4" showAll="0" defaultSubtotal="0"/>
    <pivotField axis="axisPage"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axis="axisRow" showAll="0" sortType="ascending" defaultSubtotal="0">
      <items count="4">
        <item x="2"/>
        <item x="3"/>
        <item x="1"/>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4">
        <item h="1" x="0"/>
        <item h="1" x="1"/>
        <item h="1" x="2"/>
        <item x="3"/>
      </items>
    </pivotField>
    <pivotField showAll="0" defaultSubtotal="0">
      <items count="12">
        <item h="1" x="0"/>
        <item h="1" x="1"/>
        <item h="1" x="2"/>
        <item h="1" x="3"/>
        <item h="1" x="4"/>
        <item h="1" x="5"/>
        <item x="6"/>
        <item h="1" x="7"/>
        <item h="1" x="8"/>
        <item h="1" x="9"/>
        <item h="1" x="10"/>
        <item h="1" x="11"/>
      </items>
    </pivotField>
    <pivotField numFmtId="167" showAll="0" defaultSubtotal="0"/>
    <pivotField numFmtId="43" showAll="0" defaultSubtotal="0"/>
    <pivotField numFmtId="43" showAll="0" defaultSubtotal="0"/>
    <pivotField showAll="0" defaultSubtotal="0"/>
    <pivotField showAll="0" defaultSubtotal="0"/>
    <pivotField showAll="0" defaultSubtotal="0"/>
  </pivotFields>
  <rowFields count="1">
    <field x="32"/>
  </rowFields>
  <rowItems count="2">
    <i>
      <x v="1"/>
    </i>
    <i>
      <x v="2"/>
    </i>
  </rowItems>
  <colItems count="1">
    <i/>
  </colItems>
  <pageFields count="1">
    <pageField fld="20" item="0" hier="-1"/>
  </pageFields>
  <dataFields count="1">
    <dataField name="Customers" fld="1" subtotal="count" showDataAs="percentOfTotal" baseField="32" baseItem="3" numFmtId="10"/>
  </dataFields>
  <formats count="6">
    <format dxfId="4548">
      <pivotArea outline="0" collapsedLevelsAreSubtotals="1" fieldPosition="0"/>
    </format>
    <format dxfId="4547">
      <pivotArea collapsedLevelsAreSubtotals="1" fieldPosition="0">
        <references count="1">
          <reference field="32" count="1">
            <x v="3"/>
          </reference>
        </references>
      </pivotArea>
    </format>
    <format dxfId="4546">
      <pivotArea outline="0" collapsedLevelsAreSubtotals="1" fieldPosition="0"/>
    </format>
    <format dxfId="4545">
      <pivotArea outline="0" collapsedLevelsAreSubtotals="1" fieldPosition="0"/>
    </format>
    <format dxfId="4544">
      <pivotArea outline="0" collapsedLevelsAreSubtotals="1" fieldPosition="0"/>
    </format>
    <format dxfId="4543">
      <pivotArea outline="0" fieldPosition="0">
        <references count="1">
          <reference field="4294967294" count="1">
            <x v="0"/>
          </reference>
        </references>
      </pivotArea>
    </format>
  </formats>
  <chartFormats count="4">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32" count="1" selected="0">
            <x v="2"/>
          </reference>
        </references>
      </pivotArea>
    </chartFormat>
    <chartFormat chart="10" format="3">
      <pivotArea type="data" outline="0" fieldPosition="0">
        <references count="2">
          <reference field="4294967294" count="1" selected="0">
            <x v="0"/>
          </reference>
          <reference field="32" count="1" selected="0">
            <x v="3"/>
          </reference>
        </references>
      </pivotArea>
    </chartFormat>
    <chartFormat chart="10" format="4">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t_MTD"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rowHeaderCaption="Date">
  <location ref="Y16:AA60" firstHeaderRow="0" firstDataRow="1" firstDataCol="1" rowPageCount="1" colPageCount="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showAll="0" defaultSubtotal="0"/>
    <pivotField showAll="0" defaultSubtotal="0"/>
    <pivotField showAll="0" defaultSubtotal="0"/>
    <pivotField numFmtId="4" showAll="0" defaultSubtotal="0"/>
    <pivotField numFmtId="4" showAll="0" defaultSubtotal="0"/>
    <pivotField dataField="1" numFmtId="4" showAll="0" defaultSubtotal="0"/>
    <pivotField showAll="0" defaultSubtotal="0"/>
    <pivotField numFmtId="164" showAll="0" defaultSubtotal="0"/>
    <pivotField numFmtId="4" showAll="0" defaultSubtotal="0"/>
    <pivotField axis="axisPage"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pivotField showAll="0" defaultSubtotal="0"/>
    <pivotField axis="axisRow" numFmtId="167"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numFmtId="43" showAll="0" defaultSubtotal="0"/>
    <pivotField numFmtId="43" showAll="0" defaultSubtotal="0"/>
    <pivotField showAll="0" defaultSubtotal="0"/>
    <pivotField showAll="0" defaultSubtotal="0"/>
    <pivotField showAll="0" defaultSubtotal="0"/>
  </pivotFields>
  <rowFields count="1">
    <field x="37"/>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rowItems>
  <colFields count="1">
    <field x="-2"/>
  </colFields>
  <colItems count="2">
    <i>
      <x/>
    </i>
    <i i="1">
      <x v="1"/>
    </i>
  </colItems>
  <pageFields count="1">
    <pageField fld="20" item="0" hier="-1"/>
  </pageFields>
  <dataFields count="2">
    <dataField name="Total Loans" fld="16" baseField="0" baseItem="0" numFmtId="168"/>
    <dataField name="MoM%" fld="16" showDataAs="percentDiff" baseField="37" baseItem="1048828" numFmtId="10"/>
  </dataFields>
  <formats count="6">
    <format dxfId="4554">
      <pivotArea outline="0" collapsedLevelsAreSubtotals="1" fieldPosition="0"/>
    </format>
    <format dxfId="4553">
      <pivotArea outline="0" fieldPosition="0">
        <references count="1">
          <reference field="4294967294" count="1">
            <x v="1"/>
          </reference>
        </references>
      </pivotArea>
    </format>
    <format dxfId="4552">
      <pivotArea outline="0" collapsedLevelsAreSubtotals="1" fieldPosition="0">
        <references count="1">
          <reference field="4294967294" count="1" selected="0">
            <x v="1"/>
          </reference>
        </references>
      </pivotArea>
    </format>
    <format dxfId="4551">
      <pivotArea dataOnly="0" labelOnly="1" outline="0" fieldPosition="0">
        <references count="1">
          <reference field="4294967294" count="1">
            <x v="1"/>
          </reference>
        </references>
      </pivotArea>
    </format>
    <format dxfId="4550">
      <pivotArea outline="0" fieldPosition="0">
        <references count="1">
          <reference field="4294967294" count="1">
            <x v="1"/>
          </reference>
        </references>
      </pivotArea>
    </format>
    <format dxfId="4549">
      <pivotArea dataOnly="0" labelOnly="1" fieldPosition="0">
        <references count="1">
          <reference field="37" count="1">
            <x v="0"/>
          </reference>
        </references>
      </pivotArea>
    </format>
  </formats>
  <chartFormats count="10">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12" format="40" series="1">
      <pivotArea type="data" outline="0" fieldPosition="0">
        <references count="1">
          <reference field="4294967294" count="1" selected="0">
            <x v="0"/>
          </reference>
        </references>
      </pivotArea>
    </chartFormat>
    <chartFormat chart="6" format="37" series="1">
      <pivotArea type="data" outline="0" fieldPosition="0">
        <references count="1">
          <reference field="4294967294" count="1" selected="0">
            <x v="1"/>
          </reference>
        </references>
      </pivotArea>
    </chartFormat>
    <chartFormat chart="15" format="72" series="1">
      <pivotArea type="data" outline="0" fieldPosition="0">
        <references count="1">
          <reference field="4294967294" count="1" selected="0">
            <x v="0"/>
          </reference>
        </references>
      </pivotArea>
    </chartFormat>
    <chartFormat chart="15" format="10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t_ageBracket"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7" rowHeaderCaption="Status">
  <location ref="CG14:CH20" firstHeaderRow="1" firstDataRow="1" firstDataCol="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showAll="0" defaultSubtotal="0"/>
    <pivotField showAll="0" defaultSubtotal="0"/>
    <pivotField showAll="0" defaultSubtotal="0"/>
    <pivotField numFmtId="4" showAll="0" defaultSubtotal="0"/>
    <pivotField numFmtId="4" showAll="0" defaultSubtotal="0"/>
    <pivotField numFmtId="4" showAll="0" defaultSubtotal="0"/>
    <pivotField showAll="0" defaultSubtotal="0"/>
    <pivotField numFmtId="164" showAll="0" defaultSubtotal="0"/>
    <pivotField numFmtId="4" showAll="0" defaultSubtotal="0"/>
    <pivotField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axis="axisRow" dataField="1" showAll="0" defaultSubtotal="0">
      <items count="6">
        <item x="2"/>
        <item x="0"/>
        <item x="3"/>
        <item x="4"/>
        <item x="1"/>
        <item x="5"/>
      </items>
    </pivotField>
    <pivotField showAll="0" defaultSubtotal="0">
      <items count="4">
        <item h="1" x="0"/>
        <item h="1" x="1"/>
        <item h="1" x="2"/>
        <item x="3"/>
      </items>
    </pivotField>
    <pivotField showAll="0" defaultSubtotal="0">
      <items count="12">
        <item h="1" x="0"/>
        <item h="1" x="1"/>
        <item h="1" x="2"/>
        <item h="1" x="3"/>
        <item h="1" x="4"/>
        <item h="1" x="5"/>
        <item x="6"/>
        <item h="1" x="7"/>
        <item h="1" x="8"/>
        <item h="1" x="9"/>
        <item h="1" x="10"/>
        <item h="1" x="11"/>
      </items>
    </pivotField>
    <pivotField numFmtId="167"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numFmtId="43" showAll="0" defaultSubtotal="0"/>
    <pivotField numFmtId="43" showAll="0" defaultSubtotal="0"/>
    <pivotField showAll="0" defaultSubtotal="0"/>
    <pivotField showAll="0" defaultSubtotal="0"/>
    <pivotField showAll="0" defaultSubtotal="0"/>
  </pivotFields>
  <rowFields count="1">
    <field x="34"/>
  </rowFields>
  <rowItems count="6">
    <i>
      <x/>
    </i>
    <i>
      <x v="1"/>
    </i>
    <i>
      <x v="2"/>
    </i>
    <i>
      <x v="3"/>
    </i>
    <i>
      <x v="4"/>
    </i>
    <i>
      <x v="5"/>
    </i>
  </rowItems>
  <colItems count="1">
    <i/>
  </colItems>
  <dataFields count="1">
    <dataField name="Count of Age Bracket" fld="34" subtotal="count" baseField="0" baseItem="0" numFmtId="1"/>
  </dataFields>
  <formats count="9">
    <format dxfId="4563">
      <pivotArea outline="0" collapsedLevelsAreSubtotals="1" fieldPosition="0"/>
    </format>
    <format dxfId="4562">
      <pivotArea type="all" dataOnly="0" outline="0" fieldPosition="0"/>
    </format>
    <format dxfId="4561">
      <pivotArea outline="0" collapsedLevelsAreSubtotals="1" fieldPosition="0"/>
    </format>
    <format dxfId="4560">
      <pivotArea field="37" type="button" dataOnly="0" labelOnly="1" outline="0"/>
    </format>
    <format dxfId="4559">
      <pivotArea dataOnly="0" labelOnly="1" outline="0" axis="axisValues" fieldPosition="0"/>
    </format>
    <format dxfId="4558">
      <pivotArea dataOnly="0" labelOnly="1" outline="0" axis="axisValues" fieldPosition="0"/>
    </format>
    <format dxfId="4557">
      <pivotArea outline="0" collapsedLevelsAreSubtotals="1" fieldPosition="0"/>
    </format>
    <format dxfId="4556">
      <pivotArea outline="0" collapsedLevelsAreSubtotals="1" fieldPosition="0"/>
    </format>
    <format dxfId="4555">
      <pivotArea outline="0" collapsedLevelsAreSubtotals="1" fieldPosition="0"/>
    </format>
  </formats>
  <chartFormats count="6">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34" count="1" selected="0">
            <x v="4"/>
          </reference>
        </references>
      </pivotArea>
    </chartFormat>
    <chartFormat chart="32" format="8" series="1">
      <pivotArea type="data" outline="0" fieldPosition="0">
        <references count="1">
          <reference field="4294967294" count="1" selected="0">
            <x v="0"/>
          </reference>
        </references>
      </pivotArea>
    </chartFormat>
    <chartFormat chart="32" format="9">
      <pivotArea type="data" outline="0" fieldPosition="0">
        <references count="2">
          <reference field="4294967294" count="1" selected="0">
            <x v="0"/>
          </reference>
          <reference field="34" count="1" selected="0">
            <x v="4"/>
          </reference>
        </references>
      </pivotArea>
    </chartFormat>
    <chartFormat chart="36" format="8" series="1">
      <pivotArea type="data" outline="0" fieldPosition="0">
        <references count="1">
          <reference field="4294967294" count="1" selected="0">
            <x v="0"/>
          </reference>
        </references>
      </pivotArea>
    </chartFormat>
    <chartFormat chart="36" format="9">
      <pivotArea type="data" outline="0" fieldPosition="0">
        <references count="2">
          <reference field="4294967294" count="1" selected="0">
            <x v="0"/>
          </reference>
          <reference field="3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t_totalApprovedLoan"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6:E17" firstHeaderRow="0" firstDataRow="1" firstDataCol="0" rowPageCount="1" colPageCount="1"/>
  <pivotFields count="43">
    <pivotField showAll="0"/>
    <pivotField dataField="1" showAll="0"/>
    <pivotField showAll="0"/>
    <pivotField showAll="0"/>
    <pivotField showAll="0"/>
    <pivotField showAll="0"/>
    <pivotField showAll="0"/>
    <pivotField showAll="0"/>
    <pivotField showAll="0"/>
    <pivotField numFmtId="165" showAll="0"/>
    <pivotField showAll="0"/>
    <pivotField showAll="0"/>
    <pivotField showAll="0"/>
    <pivotField showAll="0"/>
    <pivotField numFmtId="4" showAll="0"/>
    <pivotField numFmtId="4" showAll="0"/>
    <pivotField dataField="1" numFmtId="4" showAll="0"/>
    <pivotField showAll="0"/>
    <pivotField numFmtId="164" showAll="0"/>
    <pivotField numFmtId="4" showAll="0"/>
    <pivotField axis="axisPage" showAll="0">
      <items count="4">
        <item x="0"/>
        <item x="2"/>
        <item x="1"/>
        <item t="default"/>
      </items>
    </pivotField>
    <pivotField showAll="0"/>
    <pivotField numFmtId="4" showAll="0"/>
    <pivotField numFmtId="4" showAll="0"/>
    <pivotField numFmtId="4" showAll="0"/>
    <pivotField showAll="0"/>
    <pivotField showAll="0"/>
    <pivotField showAll="0"/>
    <pivotField showAll="0"/>
    <pivotField showAll="0"/>
    <pivotField numFmtId="164" showAll="0"/>
    <pivotField showAll="0"/>
    <pivotField showAll="0"/>
    <pivotField showAll="0"/>
    <pivotField showAll="0"/>
    <pivotField showAll="0">
      <items count="5">
        <item h="1" x="0"/>
        <item h="1" x="1"/>
        <item h="1" x="2"/>
        <item x="3"/>
        <item t="default"/>
      </items>
    </pivotField>
    <pivotField showAll="0">
      <items count="13">
        <item h="1" x="0"/>
        <item h="1" x="1"/>
        <item h="1" x="2"/>
        <item h="1" x="3"/>
        <item h="1" x="4"/>
        <item h="1" x="5"/>
        <item x="6"/>
        <item h="1" x="7"/>
        <item h="1" x="8"/>
        <item h="1" x="9"/>
        <item h="1" x="10"/>
        <item h="1" x="11"/>
        <item t="default"/>
      </items>
    </pivotField>
    <pivotField numFmtId="167" showAll="0"/>
    <pivotField numFmtId="43" showAll="0"/>
    <pivotField numFmtId="43" showAll="0" defaultSubtotal="0"/>
    <pivotField showAll="0" defaultSubtotal="0"/>
    <pivotField showAll="0" defaultSubtotal="0"/>
    <pivotField showAll="0" defaultSubtotal="0"/>
  </pivotFields>
  <rowItems count="1">
    <i/>
  </rowItems>
  <colFields count="1">
    <field x="-2"/>
  </colFields>
  <colItems count="3">
    <i>
      <x/>
    </i>
    <i i="1">
      <x v="1"/>
    </i>
    <i i="2">
      <x v="2"/>
    </i>
  </colItems>
  <pageFields count="1">
    <pageField fld="20" item="0" hier="-1"/>
  </pageFields>
  <dataFields count="3">
    <dataField name="Sum of Loan Amount" fld="16" baseField="0" baseItem="0"/>
    <dataField name="Approved Customers" fld="1" subtotal="count" baseField="0" baseItem="1" numFmtId="166"/>
    <dataField name="Average of Loan amount" fld="16" subtotal="average" baseField="0" baseItem="1"/>
  </dataFields>
  <formats count="5">
    <format dxfId="4568">
      <pivotArea outline="0" collapsedLevelsAreSubtotals="1" fieldPosition="0"/>
    </format>
    <format dxfId="4567">
      <pivotArea outline="0" collapsedLevelsAreSubtotals="1" fieldPosition="0">
        <references count="1">
          <reference field="4294967294" count="1" selected="0">
            <x v="1"/>
          </reference>
        </references>
      </pivotArea>
    </format>
    <format dxfId="4566">
      <pivotArea outline="0" collapsedLevelsAreSubtotals="1" fieldPosition="0">
        <references count="1">
          <reference field="4294967294" count="1" selected="0">
            <x v="1"/>
          </reference>
        </references>
      </pivotArea>
    </format>
    <format dxfId="4565">
      <pivotArea outline="0" collapsedLevelsAreSubtotals="1" fieldPosition="0">
        <references count="1">
          <reference field="4294967294" count="1" selected="0">
            <x v="1"/>
          </reference>
        </references>
      </pivotArea>
    </format>
    <format dxfId="456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t_ApprovedCount"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1" rowHeaderCaption="Date">
  <location ref="BY14:BZ15" firstHeaderRow="1" firstDataRow="1" firstDataCol="1" rowPageCount="1" colPageCount="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showAll="0" defaultSubtotal="0"/>
    <pivotField showAll="0" defaultSubtotal="0"/>
    <pivotField showAll="0" defaultSubtotal="0"/>
    <pivotField numFmtId="4" showAll="0" defaultSubtotal="0"/>
    <pivotField numFmtId="4" showAll="0" defaultSubtotal="0"/>
    <pivotField numFmtId="4" showAll="0" defaultSubtotal="0"/>
    <pivotField showAll="0" defaultSubtotal="0"/>
    <pivotField numFmtId="164" showAll="0" defaultSubtotal="0"/>
    <pivotField numFmtId="4" showAll="0" defaultSubtotal="0"/>
    <pivotField axis="axisPage" dataField="1"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items count="4">
        <item h="1" x="0"/>
        <item h="1" x="1"/>
        <item h="1" x="2"/>
        <item x="3"/>
      </items>
    </pivotField>
    <pivotField showAll="0" defaultSubtotal="0">
      <items count="12">
        <item h="1" x="0"/>
        <item h="1" x="1"/>
        <item h="1" x="2"/>
        <item h="1" x="3"/>
        <item h="1" x="4"/>
        <item h="1" x="5"/>
        <item x="6"/>
        <item h="1" x="7"/>
        <item h="1" x="8"/>
        <item h="1" x="9"/>
        <item h="1" x="10"/>
        <item h="1" x="11"/>
      </items>
    </pivotField>
    <pivotField axis="axisRow" numFmtId="167"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numFmtId="43" showAll="0" defaultSubtotal="0"/>
    <pivotField numFmtId="43" showAll="0" defaultSubtotal="0"/>
    <pivotField showAll="0" defaultSubtotal="0"/>
    <pivotField showAll="0" defaultSubtotal="0"/>
    <pivotField showAll="0" defaultSubtotal="0"/>
  </pivotFields>
  <rowFields count="1">
    <field x="37"/>
  </rowFields>
  <rowItems count="1">
    <i>
      <x v="42"/>
    </i>
  </rowItems>
  <colItems count="1">
    <i/>
  </colItems>
  <pageFields count="1">
    <pageField fld="20" item="0" hier="-1"/>
  </pageFields>
  <dataFields count="1">
    <dataField name="Approved Application" fld="20" subtotal="count" baseField="0" baseItem="0"/>
  </dataFields>
  <formats count="8">
    <format dxfId="4576">
      <pivotArea outline="0" collapsedLevelsAreSubtotals="1" fieldPosition="0"/>
    </format>
    <format dxfId="4575">
      <pivotArea type="all" dataOnly="0" outline="0" fieldPosition="0"/>
    </format>
    <format dxfId="4574">
      <pivotArea outline="0" collapsedLevelsAreSubtotals="1" fieldPosition="0"/>
    </format>
    <format dxfId="4573">
      <pivotArea field="37" type="button" dataOnly="0" labelOnly="1" outline="0" axis="axisRow" fieldPosition="0"/>
    </format>
    <format dxfId="4572">
      <pivotArea dataOnly="0" labelOnly="1" outline="0" axis="axisValues" fieldPosition="0"/>
    </format>
    <format dxfId="4571">
      <pivotArea dataOnly="0" labelOnly="1" fieldPosition="0">
        <references count="1">
          <reference field="37" count="0"/>
        </references>
      </pivotArea>
    </format>
    <format dxfId="4570">
      <pivotArea dataOnly="0" labelOnly="1" outline="0" axis="axisValues" fieldPosition="0"/>
    </format>
    <format dxfId="45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t_Gender"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7" rowHeaderCaption="Gender">
  <location ref="BL16:BM18" firstHeaderRow="1" firstDataRow="1" firstDataCol="1" rowPageCount="1" colPageCount="1"/>
  <pivotFields count="43">
    <pivotField showAll="0" defaultSubtotal="0"/>
    <pivotField showAll="0" defaultSubtotal="0"/>
    <pivotField showAll="0" defaultSubtotal="0"/>
    <pivotField showAll="0" defaultSubtotal="0"/>
    <pivotField showAll="0" defaultSubtotal="0"/>
    <pivotField showAll="0" defaultSubtotal="0"/>
    <pivotField axis="axisRow" dataField="1" showAll="0" sortType="ascending" defaultSubtotal="0">
      <items count="2">
        <item x="0"/>
        <item x="1"/>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165" showAll="0" defaultSubtotal="0"/>
    <pivotField showAll="0" defaultSubtotal="0"/>
    <pivotField showAll="0" defaultSubtotal="0"/>
    <pivotField showAll="0" defaultSubtotal="0"/>
    <pivotField showAll="0" defaultSubtotal="0"/>
    <pivotField numFmtId="4" showAll="0" defaultSubtotal="0"/>
    <pivotField numFmtId="4" showAll="0" defaultSubtotal="0"/>
    <pivotField numFmtId="4" showAll="0" defaultSubtotal="0"/>
    <pivotField showAll="0" defaultSubtotal="0"/>
    <pivotField numFmtId="164" showAll="0" defaultSubtotal="0"/>
    <pivotField numFmtId="4" showAll="0" defaultSubtotal="0"/>
    <pivotField axis="axisPage"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items count="4">
        <item h="1" x="0"/>
        <item h="1" x="1"/>
        <item h="1" x="2"/>
        <item x="3"/>
      </items>
    </pivotField>
    <pivotField showAll="0" defaultSubtotal="0">
      <items count="12">
        <item h="1" x="0"/>
        <item h="1" x="1"/>
        <item h="1" x="2"/>
        <item h="1" x="3"/>
        <item h="1" x="4"/>
        <item h="1" x="5"/>
        <item x="6"/>
        <item h="1" x="7"/>
        <item h="1" x="8"/>
        <item h="1" x="9"/>
        <item h="1" x="10"/>
        <item h="1" x="11"/>
      </items>
    </pivotField>
    <pivotField numFmtId="167" showAll="0" defaultSubtotal="0"/>
    <pivotField numFmtId="43" showAll="0" defaultSubtotal="0"/>
    <pivotField numFmtId="43" showAll="0" defaultSubtotal="0"/>
    <pivotField showAll="0" defaultSubtotal="0"/>
    <pivotField showAll="0" defaultSubtotal="0"/>
    <pivotField showAll="0" defaultSubtotal="0"/>
  </pivotFields>
  <rowFields count="1">
    <field x="6"/>
  </rowFields>
  <rowItems count="2">
    <i>
      <x/>
    </i>
    <i>
      <x v="1"/>
    </i>
  </rowItems>
  <colItems count="1">
    <i/>
  </colItems>
  <pageFields count="1">
    <pageField fld="20" item="0" hier="-1"/>
  </pageFields>
  <dataFields count="1">
    <dataField name="Count of Gender" fld="6" subtotal="count" showDataAs="percentOfTotal" baseField="6" baseItem="0" numFmtId="10"/>
  </dataFields>
  <formats count="5">
    <format dxfId="4581">
      <pivotArea outline="0" collapsedLevelsAreSubtotals="1" fieldPosition="0"/>
    </format>
    <format dxfId="4580">
      <pivotArea outline="0" collapsedLevelsAreSubtotals="1" fieldPosition="0"/>
    </format>
    <format dxfId="4579">
      <pivotArea outline="0" collapsedLevelsAreSubtotals="1" fieldPosition="0"/>
    </format>
    <format dxfId="4578">
      <pivotArea outline="0" collapsedLevelsAreSubtotals="1" fieldPosition="0"/>
    </format>
    <format dxfId="457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t_loanStatus"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7" rowHeaderCaption="Loan Status">
  <location ref="BP16:BQ17" firstHeaderRow="1" firstDataRow="1" firstDataCol="1" rowPageCount="1" colPageCount="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dataField="1" showAll="0" defaultSubtotal="0"/>
    <pivotField showAll="0" defaultSubtotal="0"/>
    <pivotField showAll="0" defaultSubtotal="0"/>
    <pivotField numFmtId="4" showAll="0" defaultSubtotal="0"/>
    <pivotField numFmtId="4" showAll="0" defaultSubtotal="0"/>
    <pivotField numFmtId="4" showAll="0" defaultSubtotal="0"/>
    <pivotField showAll="0" defaultSubtotal="0"/>
    <pivotField numFmtId="164" showAll="0" defaultSubtotal="0"/>
    <pivotField numFmtId="4" showAll="0" defaultSubtotal="0"/>
    <pivotField axis="axisPage" showAll="0" defaultSubtotal="0">
      <items count="3">
        <item x="0"/>
        <item x="2"/>
        <item x="1"/>
      </items>
    </pivotField>
    <pivotField axis="axisRow" showAll="0" defaultSubtotal="0">
      <items count="5">
        <item x="0"/>
        <item x="2"/>
        <item x="1"/>
        <item x="3"/>
        <item x="4"/>
      </items>
    </pivotField>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items count="4">
        <item h="1" x="0"/>
        <item h="1" x="1"/>
        <item h="1" x="2"/>
        <item x="3"/>
      </items>
    </pivotField>
    <pivotField showAll="0" defaultSubtotal="0">
      <items count="12">
        <item h="1" x="0"/>
        <item h="1" x="1"/>
        <item h="1" x="2"/>
        <item h="1" x="3"/>
        <item h="1" x="4"/>
        <item h="1" x="5"/>
        <item x="6"/>
        <item h="1" x="7"/>
        <item h="1" x="8"/>
        <item h="1" x="9"/>
        <item h="1" x="10"/>
        <item h="1" x="11"/>
      </items>
    </pivotField>
    <pivotField numFmtId="167" showAll="0" defaultSubtotal="0"/>
    <pivotField numFmtId="43" showAll="0" defaultSubtotal="0"/>
    <pivotField numFmtId="43" showAll="0" defaultSubtotal="0"/>
    <pivotField showAll="0" defaultSubtotal="0"/>
    <pivotField showAll="0" defaultSubtotal="0"/>
    <pivotField showAll="0" defaultSubtotal="0"/>
  </pivotFields>
  <rowFields count="1">
    <field x="21"/>
  </rowFields>
  <rowItems count="1">
    <i>
      <x/>
    </i>
  </rowItems>
  <colItems count="1">
    <i/>
  </colItems>
  <pageFields count="1">
    <pageField fld="20" item="0" hier="-1"/>
  </pageFields>
  <dataFields count="1">
    <dataField name="Count of Loan Status" fld="11" subtotal="count" showDataAs="percentOfTotal" baseField="21" baseItem="0" numFmtId="10"/>
  </dataFields>
  <formats count="5">
    <format dxfId="4586">
      <pivotArea outline="0" collapsedLevelsAreSubtotals="1" fieldPosition="0"/>
    </format>
    <format dxfId="4585">
      <pivotArea outline="0" collapsedLevelsAreSubtotals="1" fieldPosition="0"/>
    </format>
    <format dxfId="4584">
      <pivotArea outline="0" collapsedLevelsAreSubtotals="1" fieldPosition="0"/>
    </format>
    <format dxfId="4583">
      <pivotArea outline="0" collapsedLevelsAreSubtotals="1" fieldPosition="0"/>
    </format>
    <format dxfId="4582">
      <pivotArea outline="0" fieldPosition="0">
        <references count="1">
          <reference field="4294967294" count="1">
            <x v="0"/>
          </reference>
        </references>
      </pivotArea>
    </format>
  </formats>
  <chartFormats count="5">
    <chartFormat chart="26" format="44" series="1">
      <pivotArea type="data" outline="0" fieldPosition="0">
        <references count="1">
          <reference field="4294967294" count="1" selected="0">
            <x v="0"/>
          </reference>
        </references>
      </pivotArea>
    </chartFormat>
    <chartFormat chart="26" format="45">
      <pivotArea type="data" outline="0" fieldPosition="0">
        <references count="2">
          <reference field="4294967294" count="1" selected="0">
            <x v="0"/>
          </reference>
          <reference field="21" count="1" selected="0">
            <x v="1"/>
          </reference>
        </references>
      </pivotArea>
    </chartFormat>
    <chartFormat chart="26" format="46">
      <pivotArea type="data" outline="0" fieldPosition="0">
        <references count="2">
          <reference field="4294967294" count="1" selected="0">
            <x v="0"/>
          </reference>
          <reference field="21" count="1" selected="0">
            <x v="0"/>
          </reference>
        </references>
      </pivotArea>
    </chartFormat>
    <chartFormat chart="26" format="47">
      <pivotArea type="data" outline="0" fieldPosition="0">
        <references count="2">
          <reference field="4294967294" count="1" selected="0">
            <x v="0"/>
          </reference>
          <reference field="21" count="1" selected="0">
            <x v="2"/>
          </reference>
        </references>
      </pivotArea>
    </chartFormat>
    <chartFormat chart="26" format="48">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t_YTD"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rowHeaderCaption="Date">
  <location ref="O16:Q24" firstHeaderRow="0" firstDataRow="1" firstDataCol="1" rowPageCount="2" colPageCount="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showAll="0" defaultSubtotal="0"/>
    <pivotField showAll="0" defaultSubtotal="0"/>
    <pivotField showAll="0" defaultSubtotal="0"/>
    <pivotField numFmtId="4" showAll="0" defaultSubtotal="0"/>
    <pivotField numFmtId="4" showAll="0" defaultSubtotal="0"/>
    <pivotField dataField="1" numFmtId="4" showAll="0" defaultSubtotal="0"/>
    <pivotField showAll="0" defaultSubtotal="0"/>
    <pivotField numFmtId="164" showAll="0" defaultSubtotal="0"/>
    <pivotField numFmtId="4" showAll="0" defaultSubtotal="0"/>
    <pivotField axis="axisPage"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axis="axisPage" showAll="0" defaultSubtotal="0">
      <items count="4">
        <item x="0"/>
        <item x="1"/>
        <item x="2"/>
        <item x="3"/>
      </items>
    </pivotField>
    <pivotField axis="axisRow" showAll="0" defaultSubtotal="0">
      <items count="12">
        <item x="0"/>
        <item x="1"/>
        <item x="2"/>
        <item x="3"/>
        <item x="4"/>
        <item x="5"/>
        <item x="6"/>
        <item x="7"/>
        <item x="8"/>
        <item x="9"/>
        <item x="10"/>
        <item x="11"/>
      </items>
    </pivotField>
    <pivotField numFmtId="167" showAll="0" defaultSubtotal="0"/>
    <pivotField numFmtId="43" showAll="0" defaultSubtotal="0"/>
    <pivotField numFmtId="43" showAll="0" defaultSubtotal="0"/>
    <pivotField showAll="0" defaultSubtotal="0"/>
    <pivotField showAll="0" defaultSubtotal="0"/>
    <pivotField showAll="0" defaultSubtotal="0"/>
  </pivotFields>
  <rowFields count="1">
    <field x="36"/>
  </rowFields>
  <rowItems count="8">
    <i>
      <x/>
    </i>
    <i>
      <x v="1"/>
    </i>
    <i>
      <x v="2"/>
    </i>
    <i>
      <x v="3"/>
    </i>
    <i>
      <x v="4"/>
    </i>
    <i>
      <x v="5"/>
    </i>
    <i>
      <x v="6"/>
    </i>
    <i>
      <x v="7"/>
    </i>
  </rowItems>
  <colFields count="1">
    <field x="-2"/>
  </colFields>
  <colItems count="2">
    <i>
      <x/>
    </i>
    <i i="1">
      <x v="1"/>
    </i>
  </colItems>
  <pageFields count="2">
    <pageField fld="20" item="0" hier="-1"/>
    <pageField fld="35" item="3" hier="-1"/>
  </pageFields>
  <dataFields count="2">
    <dataField name="Sum of Loan Amount" fld="16" baseField="0" baseItem="0"/>
    <dataField name="Running Total In" fld="16" showDataAs="runTotal" baseField="36" baseItem="0"/>
  </dataFields>
  <formats count="1">
    <format dxfId="45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t_DoughnutApplication"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4" rowHeaderCaption="Status">
  <location ref="CC14:CD17" firstHeaderRow="1" firstDataRow="1" firstDataCol="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pivotField showAll="0" defaultSubtotal="0"/>
    <pivotField showAll="0" defaultSubtotal="0"/>
    <pivotField showAll="0" defaultSubtotal="0"/>
    <pivotField showAll="0" defaultSubtotal="0"/>
    <pivotField numFmtId="4" showAll="0" defaultSubtotal="0"/>
    <pivotField numFmtId="4" showAll="0" defaultSubtotal="0"/>
    <pivotField numFmtId="4" showAll="0" defaultSubtotal="0"/>
    <pivotField showAll="0" defaultSubtotal="0"/>
    <pivotField numFmtId="164" showAll="0" defaultSubtotal="0"/>
    <pivotField numFmtId="4" showAll="0" defaultSubtotal="0"/>
    <pivotField axis="axisRow" dataField="1" showAll="0" defaultSubtotal="0">
      <items count="3">
        <item x="0"/>
        <item x="2"/>
        <item x="1"/>
      </items>
    </pivotField>
    <pivotField showAll="0" defaultSubtotal="0"/>
    <pivotField numFmtId="4" showAll="0" defaultSubtotal="0"/>
    <pivotField numFmtId="4" showAll="0" defaultSubtotal="0"/>
    <pivotField numFmtId="4"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items count="4">
        <item h="1" x="0"/>
        <item h="1" x="1"/>
        <item h="1" x="2"/>
        <item x="3"/>
      </items>
    </pivotField>
    <pivotField showAll="0" defaultSubtotal="0">
      <items count="12">
        <item h="1" x="0"/>
        <item h="1" x="1"/>
        <item h="1" x="2"/>
        <item h="1" x="3"/>
        <item h="1" x="4"/>
        <item h="1" x="5"/>
        <item x="6"/>
        <item h="1" x="7"/>
        <item h="1" x="8"/>
        <item h="1" x="9"/>
        <item h="1" x="10"/>
        <item h="1" x="11"/>
      </items>
    </pivotField>
    <pivotField numFmtId="167"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numFmtId="43" showAll="0" defaultSubtotal="0"/>
    <pivotField numFmtId="43" showAll="0" defaultSubtotal="0"/>
    <pivotField showAll="0" defaultSubtotal="0"/>
    <pivotField showAll="0" defaultSubtotal="0"/>
    <pivotField showAll="0" defaultSubtotal="0"/>
  </pivotFields>
  <rowFields count="1">
    <field x="20"/>
  </rowFields>
  <rowItems count="3">
    <i>
      <x/>
    </i>
    <i>
      <x v="1"/>
    </i>
    <i>
      <x v="2"/>
    </i>
  </rowItems>
  <colItems count="1">
    <i/>
  </colItems>
  <dataFields count="1">
    <dataField name="Status Percentage" fld="20" subtotal="count" showDataAs="percentOfTotal" baseField="0" baseItem="0" numFmtId="9"/>
  </dataFields>
  <formats count="13">
    <format dxfId="4600">
      <pivotArea outline="0" collapsedLevelsAreSubtotals="1" fieldPosition="0"/>
    </format>
    <format dxfId="4599">
      <pivotArea type="all" dataOnly="0" outline="0" fieldPosition="0"/>
    </format>
    <format dxfId="4598">
      <pivotArea outline="0" collapsedLevelsAreSubtotals="1" fieldPosition="0"/>
    </format>
    <format dxfId="4597">
      <pivotArea field="37" type="button" dataOnly="0" labelOnly="1" outline="0"/>
    </format>
    <format dxfId="4596">
      <pivotArea dataOnly="0" labelOnly="1" outline="0" axis="axisValues" fieldPosition="0"/>
    </format>
    <format dxfId="4595">
      <pivotArea dataOnly="0" labelOnly="1" outline="0" axis="axisValues" fieldPosition="0"/>
    </format>
    <format dxfId="4594">
      <pivotArea outline="0" collapsedLevelsAreSubtotals="1" fieldPosition="0"/>
    </format>
    <format dxfId="4593">
      <pivotArea outline="0" fieldPosition="0">
        <references count="1">
          <reference field="4294967294" count="1">
            <x v="0"/>
          </reference>
        </references>
      </pivotArea>
    </format>
    <format dxfId="4592">
      <pivotArea collapsedLevelsAreSubtotals="1" fieldPosition="0">
        <references count="1">
          <reference field="20" count="1">
            <x v="0"/>
          </reference>
        </references>
      </pivotArea>
    </format>
    <format dxfId="4591">
      <pivotArea collapsedLevelsAreSubtotals="1" fieldPosition="0">
        <references count="1">
          <reference field="20" count="1">
            <x v="0"/>
          </reference>
        </references>
      </pivotArea>
    </format>
    <format dxfId="4590">
      <pivotArea collapsedLevelsAreSubtotals="1" fieldPosition="0">
        <references count="1">
          <reference field="20" count="1">
            <x v="0"/>
          </reference>
        </references>
      </pivotArea>
    </format>
    <format dxfId="4589">
      <pivotArea collapsedLevelsAreSubtotals="1" fieldPosition="0">
        <references count="1">
          <reference field="20" count="1">
            <x v="0"/>
          </reference>
        </references>
      </pivotArea>
    </format>
    <format dxfId="4588">
      <pivotArea outline="0" collapsedLevelsAreSubtotals="1" fieldPosition="0"/>
    </format>
  </formats>
  <chartFormats count="12">
    <chartFormat chart="23" format="11" series="1">
      <pivotArea type="data" outline="0" fieldPosition="0">
        <references count="1">
          <reference field="4294967294" count="1" selected="0">
            <x v="0"/>
          </reference>
        </references>
      </pivotArea>
    </chartFormat>
    <chartFormat chart="23" format="12">
      <pivotArea type="data" outline="0" fieldPosition="0">
        <references count="2">
          <reference field="4294967294" count="1" selected="0">
            <x v="0"/>
          </reference>
          <reference field="20" count="1" selected="0">
            <x v="0"/>
          </reference>
        </references>
      </pivotArea>
    </chartFormat>
    <chartFormat chart="23" format="13">
      <pivotArea type="data" outline="0" fieldPosition="0">
        <references count="2">
          <reference field="4294967294" count="1" selected="0">
            <x v="0"/>
          </reference>
          <reference field="20" count="1" selected="0">
            <x v="1"/>
          </reference>
        </references>
      </pivotArea>
    </chartFormat>
    <chartFormat chart="23" format="14">
      <pivotArea type="data" outline="0" fieldPosition="0">
        <references count="2">
          <reference field="4294967294" count="1" selected="0">
            <x v="0"/>
          </reference>
          <reference field="20" count="1" selected="0">
            <x v="2"/>
          </reference>
        </references>
      </pivotArea>
    </chartFormat>
    <chartFormat chart="29" format="23" series="1">
      <pivotArea type="data" outline="0" fieldPosition="0">
        <references count="1">
          <reference field="4294967294" count="1" selected="0">
            <x v="0"/>
          </reference>
        </references>
      </pivotArea>
    </chartFormat>
    <chartFormat chart="29" format="24">
      <pivotArea type="data" outline="0" fieldPosition="0">
        <references count="2">
          <reference field="4294967294" count="1" selected="0">
            <x v="0"/>
          </reference>
          <reference field="20" count="1" selected="0">
            <x v="0"/>
          </reference>
        </references>
      </pivotArea>
    </chartFormat>
    <chartFormat chart="29" format="25">
      <pivotArea type="data" outline="0" fieldPosition="0">
        <references count="2">
          <reference field="4294967294" count="1" selected="0">
            <x v="0"/>
          </reference>
          <reference field="20" count="1" selected="0">
            <x v="1"/>
          </reference>
        </references>
      </pivotArea>
    </chartFormat>
    <chartFormat chart="29" format="26">
      <pivotArea type="data" outline="0" fieldPosition="0">
        <references count="2">
          <reference field="4294967294" count="1" selected="0">
            <x v="0"/>
          </reference>
          <reference field="20" count="1" selected="0">
            <x v="2"/>
          </reference>
        </references>
      </pivotArea>
    </chartFormat>
    <chartFormat chart="33" format="23" series="1">
      <pivotArea type="data" outline="0" fieldPosition="0">
        <references count="1">
          <reference field="4294967294" count="1" selected="0">
            <x v="0"/>
          </reference>
        </references>
      </pivotArea>
    </chartFormat>
    <chartFormat chart="33" format="24">
      <pivotArea type="data" outline="0" fieldPosition="0">
        <references count="2">
          <reference field="4294967294" count="1" selected="0">
            <x v="0"/>
          </reference>
          <reference field="20" count="1" selected="0">
            <x v="0"/>
          </reference>
        </references>
      </pivotArea>
    </chartFormat>
    <chartFormat chart="33" format="25">
      <pivotArea type="data" outline="0" fieldPosition="0">
        <references count="2">
          <reference field="4294967294" count="1" selected="0">
            <x v="0"/>
          </reference>
          <reference field="20" count="1" selected="0">
            <x v="1"/>
          </reference>
        </references>
      </pivotArea>
    </chartFormat>
    <chartFormat chart="33" format="26">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14" name="pt_loanApprovedTrend"/>
    <pivotTable tabId="14" name="pt_totalApprovedLoan"/>
    <pivotTable tabId="14" name="pt_RiskStatus"/>
    <pivotTable tabId="14" name="pt_brand"/>
    <pivotTable tabId="14" name="pt_branch"/>
    <pivotTable tabId="14" name="pt_vehicleApprovedAmount"/>
    <pivotTable tabId="14" name="pt_Gender"/>
    <pivotTable tabId="14" name="pt_vehicleCount"/>
    <pivotTable tabId="14" name="pt_loanStatus"/>
    <pivotTable tabId="14" name="pt_riskStatusApproved"/>
    <pivotTable tabId="14" name="pt_KPI"/>
    <pivotTable tabId="14" name="pt_YTD"/>
    <pivotTable tabId="14" name="pt_MTDmove"/>
    <pivotTable tabId="14" name="pt_applicationTrend"/>
    <pivotTable tabId="14" name="pt_DoughnutApplication"/>
    <pivotTable tabId="14" name="pt_ApprovedCount"/>
    <pivotTable tabId="14" name="pt_ageBracket"/>
  </pivotTables>
  <data>
    <tabular pivotCacheId="1">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4" name="pt_branch"/>
    <pivotTable tabId="14" name="pt_brand"/>
    <pivotTable tabId="14" name="pt_Gender"/>
    <pivotTable tabId="14" name="pt_RiskStatus"/>
    <pivotTable tabId="14" name="pt_totalApprovedLoan"/>
    <pivotTable tabId="14" name="pt_vehicleApprovedAmount"/>
    <pivotTable tabId="14" name="pt_vehicleCount"/>
    <pivotTable tabId="14" name="pt_loanStatus"/>
    <pivotTable tabId="14" name="pt_riskStatusApproved"/>
    <pivotTable tabId="14" name="pt_KPI"/>
    <pivotTable tabId="14" name="pt_MTDmove"/>
    <pivotTable tabId="14" name="pt_DoughnutApplication"/>
    <pivotTable tabId="14" name="pt_ApprovedCount"/>
    <pivotTable tabId="14" name="pt_ageBracket"/>
  </pivotTables>
  <data>
    <tabular pivotCacheId="1">
      <items count="12">
        <i x="0"/>
        <i x="1"/>
        <i x="2"/>
        <i x="3"/>
        <i x="4"/>
        <i x="5"/>
        <i x="6" s="1"/>
        <i x="7"/>
        <i x="8" nd="1"/>
        <i x="9" nd="1"/>
        <i x="10" nd="1"/>
        <i x="1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pplication_Status" sourceName="Application Status">
  <pivotTables>
    <pivotTable tabId="14" name="pt_ageBracket"/>
    <pivotTable tabId="14" name="pt_RiskStatus"/>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2" cache="Slicer_Year1" caption="Year" columnCount="4" style="SlicerStyleDark3" rowHeight="360000"/>
  <slicer name="Month 1" cache="Slicer_Month" caption="Month" style="SlicerStyleLight4" rowHeight="1548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3" cache="Slicer_Year1" caption="Year" columnCount="4" style="SlicerStyleDark3" rowHeight="360000"/>
  <slicer name="Month 2" cache="Slicer_Month" caption="Month" style="SlicerStyleLight4" rowHeight="154800"/>
  <slicer name="Application Status" cache="Slicer_Application_Status" caption="Status" style="SlicerStyleLight4" rowHeight="241300"/>
</slicers>
</file>

<file path=xl/tables/table1.xml><?xml version="1.0" encoding="utf-8"?>
<table xmlns="http://schemas.openxmlformats.org/spreadsheetml/2006/main" id="1" name="tbl_LoanData" displayName="tbl_LoanData" ref="A1:AQ7666" totalsRowShown="0" headerRowDxfId="4506" dataDxfId="4505">
  <autoFilter ref="A1:AQ7666"/>
  <tableColumns count="43">
    <tableColumn id="1" name="Loan ID" dataDxfId="4504"/>
    <tableColumn id="2" name="Customer ID" dataDxfId="4503"/>
    <tableColumn id="3" name="First Name" dataDxfId="4502"/>
    <tableColumn id="4" name="Middle Name" dataDxfId="4501"/>
    <tableColumn id="5" name="Last Name" dataDxfId="4500"/>
    <tableColumn id="6" name="Age" dataDxfId="4499"/>
    <tableColumn id="7" name="Gender" dataDxfId="4498"/>
    <tableColumn id="8" name="City" dataDxfId="4497"/>
    <tableColumn id="9" name="Region" dataDxfId="4496"/>
    <tableColumn id="10" name="Application Date" dataDxfId="4495"/>
    <tableColumn id="11" name="Approval Date" dataDxfId="4494"/>
    <tableColumn id="12" name="Vehicle Type" dataDxfId="4493"/>
    <tableColumn id="13" name="Vehicle Brand" dataDxfId="4492"/>
    <tableColumn id="14" name="Vehicle Model" dataDxfId="4491"/>
    <tableColumn id="15" name="Vehicle Price" dataDxfId="4490"/>
    <tableColumn id="16" name="Down Payment" dataDxfId="4489"/>
    <tableColumn id="17" name="Loan Amount" dataDxfId="4488"/>
    <tableColumn id="18" name="Loan Term (Months)" dataDxfId="4487"/>
    <tableColumn id="19" name="Interest Rate (%)" dataDxfId="4486"/>
    <tableColumn id="20" name="Monthly Amortization" dataDxfId="4485"/>
    <tableColumn id="21" name="Application Status" dataDxfId="4484"/>
    <tableColumn id="22" name="Loan Status" dataDxfId="4483"/>
    <tableColumn id="23" name="Amount Paid" dataDxfId="4482"/>
    <tableColumn id="24" name="Outstanding Balance" dataDxfId="4481"/>
    <tableColumn id="25" name="Target Amount" dataDxfId="4480"/>
    <tableColumn id="26" name="Days Past Due" dataDxfId="4479"/>
    <tableColumn id="27" name="Delinquency Status" dataDxfId="4478"/>
    <tableColumn id="28" name="Branch" dataDxfId="4477"/>
    <tableColumn id="29" name="Loan Officer / Collector" dataDxfId="4476"/>
    <tableColumn id="30" name="Payment Frequency" dataDxfId="4475"/>
    <tableColumn id="31" name="Loan-to-Value (%)" dataDxfId="4474"/>
    <tableColumn id="32" name="Missed Payments (Count)" dataDxfId="4473"/>
    <tableColumn id="33" name="Risk Category" dataDxfId="4472"/>
    <tableColumn id="34" name="Approval Turnaround (Days)" dataDxfId="4471"/>
    <tableColumn id="36" name="Age Bracket" dataDxfId="4470" totalsRowDxfId="4469">
      <calculatedColumnFormula>IF(F2&lt;25,"18-24",IF(F2&lt;35,"25-34",IF(F2&lt;45,"35-44",IF(F2&lt;55,"45-54",IF(F2&lt;65,"55-64","65+")))))</calculatedColumnFormula>
    </tableColumn>
    <tableColumn id="35" name="Year" dataDxfId="4468">
      <calculatedColumnFormula>YEAR(tbl_LoanData[[#This Row],[Application Date]])</calculatedColumnFormula>
    </tableColumn>
    <tableColumn id="38" name="Month" dataDxfId="4467">
      <calculatedColumnFormula>TEXT(tbl_LoanData[[#This Row],[Application Date]],"MMMM")</calculatedColumnFormula>
    </tableColumn>
    <tableColumn id="37" name="First Day of the Month" dataDxfId="4466">
      <calculatedColumnFormula>DATE(YEAR(tbl_LoanData[[#This Row],[Application Date]]),MONTH(tbl_LoanData[[#This Row],[Application Date]]),1)</calculatedColumnFormula>
    </tableColumn>
    <tableColumn id="40" name="MTD Amount" dataDxfId="4465" dataCellStyle="Comma">
      <calculatedColumnFormula>IF(AND(tbl_LoanData[[#This Row],[Application Date]]&gt;=EOMONTH(TODAY(),-1)+1,tbl_LoanData[[#This Row],[Application Date]]&lt;=TODAY()),tbl_LoanData[[#This Row],[Loan Amount]],0)</calculatedColumnFormula>
    </tableColumn>
    <tableColumn id="39" name="Interest Income" dataDxfId="4464" dataCellStyle="Comma">
      <calculatedColumnFormula>tbl_LoanData[[#This Row],[Amount Paid]]-(Q2-X2)</calculatedColumnFormula>
    </tableColumn>
    <tableColumn id="43" name="Approved Helper" dataDxfId="3880" dataCellStyle="Comma">
      <calculatedColumnFormula>IF(tbl_LoanData[[#This Row],[Application Status]]="Approved",1,0)</calculatedColumnFormula>
    </tableColumn>
    <tableColumn id="41" name="MTD Period" dataDxfId="4463" dataCellStyle="Comma">
      <calculatedColumnFormula>IF(AND(J2&gt;=DATE(YEAR(TODAY()),MONTH(TODAY()),1),J2&lt;=TODAY()),"Current MTD",IF(AND(J2&gt;=EOMONTH(TODAY(),-2)+1,J2&lt;=EOMONTH(TODAY(),-1)),"Previous MTD",""))</calculatedColumnFormula>
    </tableColumn>
    <tableColumn id="42" name="MTD Date Range" dataDxfId="4462" dataCellStyle="Comma">
      <calculatedColumnFormula>IF(AND(J2&gt;=DATE(YEAR(TODAY()),MONTH(TODAY()),1),J2&lt;=TODAY()),TEXT(DATE(YEAR(TODAY()),MONTH(TODAY()),1),"mmm d")&amp;"–"&amp;DAY(TODAY()),IF(AND(J2&gt;=EOMONTH(TODAY(),-2)+1,J2&lt;=EOMONTH(TODAY(),-1)),""&amp;TEXT(EOMONTH(TODAY(),-2)+1,"mmm d")&amp;"–"&amp;DAY(TODAY()),""))</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8F5E9"/>
      </a:lt2>
      <a:accent1>
        <a:srgbClr val="E8F5E9"/>
      </a:accent1>
      <a:accent2>
        <a:srgbClr val="A5D6A7"/>
      </a:accent2>
      <a:accent3>
        <a:srgbClr val="66BB6A"/>
      </a:accent3>
      <a:accent4>
        <a:srgbClr val="1B5E20"/>
      </a:accent4>
      <a:accent5>
        <a:srgbClr val="D3ECB9"/>
      </a:accent5>
      <a:accent6>
        <a:srgbClr val="66BB6A"/>
      </a:accent6>
      <a:hlink>
        <a:srgbClr val="92D050"/>
      </a:hlink>
      <a:folHlink>
        <a:srgbClr val="92D05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A38"/>
  <sheetViews>
    <sheetView showGridLines="0" tabSelected="1" zoomScale="90" zoomScaleNormal="90" workbookViewId="0"/>
  </sheetViews>
  <sheetFormatPr defaultRowHeight="14.4" x14ac:dyDescent="0.3"/>
  <cols>
    <col min="1" max="2" width="10.5546875" customWidth="1"/>
    <col min="3" max="3" width="2.44140625" customWidth="1"/>
    <col min="5" max="5" width="4.33203125" customWidth="1"/>
    <col min="6" max="6" width="7.6640625" customWidth="1"/>
    <col min="7" max="7" width="8.44140625" bestFit="1" customWidth="1"/>
    <col min="8" max="8" width="6.33203125" customWidth="1"/>
    <col min="9" max="9" width="15.44140625" customWidth="1"/>
    <col min="10" max="10" width="18.44140625" customWidth="1"/>
    <col min="11" max="16" width="9.6640625" customWidth="1"/>
  </cols>
  <sheetData>
    <row r="1" spans="1:24" ht="19.8" x14ac:dyDescent="0.4">
      <c r="A1" s="65"/>
      <c r="B1" s="37"/>
      <c r="C1" s="37"/>
      <c r="D1" s="37"/>
      <c r="E1" s="37"/>
      <c r="F1" s="37"/>
      <c r="G1" s="42"/>
      <c r="H1" s="42"/>
      <c r="I1" s="42"/>
      <c r="J1" s="42"/>
      <c r="K1" s="42"/>
      <c r="L1" s="42"/>
      <c r="M1" s="42"/>
      <c r="N1" s="42"/>
      <c r="O1" s="42"/>
      <c r="P1" s="42"/>
      <c r="Q1" s="26"/>
      <c r="R1" s="26"/>
      <c r="S1" s="26"/>
      <c r="T1" s="26"/>
      <c r="U1" s="26"/>
      <c r="V1" s="26"/>
      <c r="W1" s="26"/>
      <c r="X1" s="26"/>
    </row>
    <row r="2" spans="1:24" x14ac:dyDescent="0.3">
      <c r="A2" s="36"/>
      <c r="B2" s="37"/>
      <c r="C2" s="37"/>
      <c r="D2" s="37"/>
      <c r="E2" s="37"/>
      <c r="F2" s="37"/>
      <c r="G2" s="42"/>
      <c r="H2" s="42"/>
      <c r="I2" s="42"/>
      <c r="J2" s="42"/>
      <c r="K2" s="42"/>
      <c r="L2" s="42"/>
      <c r="M2" s="42"/>
      <c r="N2" s="42"/>
      <c r="O2" s="42"/>
      <c r="P2" s="42"/>
      <c r="Q2" s="26"/>
      <c r="R2" s="26"/>
      <c r="S2" s="26"/>
      <c r="T2" s="26"/>
      <c r="U2" s="26"/>
      <c r="V2" s="26"/>
      <c r="W2" s="26"/>
      <c r="X2" s="26"/>
    </row>
    <row r="3" spans="1:24" x14ac:dyDescent="0.3">
      <c r="A3" s="36"/>
      <c r="B3" s="43"/>
      <c r="C3" s="43"/>
      <c r="D3" s="27"/>
      <c r="E3" s="28"/>
      <c r="F3" s="28"/>
      <c r="G3" s="28"/>
      <c r="H3" s="29"/>
      <c r="I3" s="44" t="s">
        <v>15755</v>
      </c>
      <c r="J3" s="45"/>
      <c r="K3" s="44" t="s">
        <v>15756</v>
      </c>
      <c r="L3" s="45"/>
      <c r="M3" s="44" t="s">
        <v>21</v>
      </c>
      <c r="N3" s="45"/>
      <c r="O3" s="44" t="s">
        <v>15749</v>
      </c>
      <c r="P3" s="45"/>
      <c r="Q3" s="26"/>
      <c r="R3" s="26"/>
      <c r="S3" s="26"/>
      <c r="T3" s="26"/>
      <c r="U3" s="26"/>
      <c r="V3" s="26"/>
      <c r="W3" s="26"/>
      <c r="X3" s="26"/>
    </row>
    <row r="4" spans="1:24" ht="25.8" x14ac:dyDescent="0.5">
      <c r="A4" s="36"/>
      <c r="B4" s="43"/>
      <c r="C4" s="43"/>
      <c r="D4" s="30"/>
      <c r="E4" s="31"/>
      <c r="F4" s="31"/>
      <c r="G4" s="31"/>
      <c r="H4" s="32"/>
      <c r="I4" s="46">
        <f>'Analysis - financing'!I10</f>
        <v>117619700</v>
      </c>
      <c r="J4" s="47"/>
      <c r="K4" s="49"/>
      <c r="L4" s="47"/>
      <c r="M4" s="46"/>
      <c r="N4" s="47"/>
      <c r="O4" s="46"/>
      <c r="P4" s="47"/>
      <c r="Q4" s="26"/>
      <c r="R4" s="26"/>
      <c r="S4" s="26"/>
      <c r="T4" s="26"/>
      <c r="U4" s="26"/>
      <c r="V4" s="26"/>
      <c r="W4" s="26"/>
      <c r="X4" s="26"/>
    </row>
    <row r="5" spans="1:24" x14ac:dyDescent="0.3">
      <c r="A5" s="36"/>
      <c r="B5" s="43"/>
      <c r="C5" s="43"/>
      <c r="D5" s="61"/>
      <c r="E5" s="19"/>
      <c r="F5" s="31"/>
      <c r="G5" s="31"/>
      <c r="H5" s="32"/>
      <c r="I5" s="59">
        <f>'Analysis - financing'!$O$7</f>
        <v>979710200</v>
      </c>
      <c r="J5" s="57">
        <f>'Analysis - financing'!$AE$7</f>
        <v>117619700</v>
      </c>
      <c r="K5" s="49"/>
      <c r="L5" s="50"/>
      <c r="M5" s="30"/>
      <c r="N5" s="32"/>
      <c r="O5" s="30"/>
      <c r="P5" s="32"/>
      <c r="Q5" s="26"/>
      <c r="R5" s="26"/>
      <c r="S5" s="26"/>
      <c r="T5" s="26"/>
      <c r="U5" s="26"/>
      <c r="V5" s="26"/>
      <c r="W5" s="26"/>
      <c r="X5" s="26"/>
    </row>
    <row r="6" spans="1:24" x14ac:dyDescent="0.3">
      <c r="A6" s="36"/>
      <c r="B6" s="43"/>
      <c r="C6" s="43"/>
      <c r="D6" s="62"/>
      <c r="E6" s="63"/>
      <c r="F6" s="34"/>
      <c r="G6" s="64"/>
      <c r="H6" s="35"/>
      <c r="I6" s="58" t="str">
        <f>IF('Analysis - financing'!$Z$8&gt;0,"▲ "&amp;TEXT('Analysis - financing'!$Z$8,"0.0%"),IF('Analysis - financing'!Z8&lt;0,"▼ "&amp;TEXT(ABS('Analysis - financing'!$Z$8),"0.0%"),"— 0.0%"))</f>
        <v>▼ 16.9%</v>
      </c>
      <c r="J6" s="60"/>
      <c r="K6" s="33"/>
      <c r="L6" s="35"/>
      <c r="M6" s="33"/>
      <c r="N6" s="35"/>
      <c r="O6" s="33"/>
      <c r="P6" s="35"/>
      <c r="Q6" s="26"/>
      <c r="R6" s="26"/>
      <c r="S6" s="26"/>
      <c r="T6" s="26"/>
      <c r="U6" s="26"/>
      <c r="V6" s="26"/>
      <c r="W6" s="26"/>
      <c r="X6" s="26"/>
    </row>
    <row r="7" spans="1:24" x14ac:dyDescent="0.3">
      <c r="A7" s="36"/>
      <c r="B7" s="43"/>
      <c r="C7" s="43"/>
      <c r="D7" s="31"/>
      <c r="E7" s="31"/>
      <c r="F7" s="31"/>
      <c r="G7" s="31"/>
      <c r="H7" s="31"/>
      <c r="I7" s="31"/>
      <c r="J7" s="31"/>
      <c r="K7" s="31"/>
      <c r="L7" s="31"/>
      <c r="M7" s="31"/>
      <c r="N7" s="31"/>
      <c r="O7" s="31"/>
      <c r="P7" s="31"/>
      <c r="Q7" s="26"/>
      <c r="R7" s="26"/>
      <c r="S7" s="26"/>
      <c r="T7" s="26"/>
      <c r="U7" s="26"/>
      <c r="V7" s="26"/>
      <c r="W7" s="26"/>
      <c r="X7" s="26"/>
    </row>
    <row r="8" spans="1:24" x14ac:dyDescent="0.3">
      <c r="A8" s="36"/>
      <c r="B8" s="43"/>
      <c r="C8" s="43"/>
      <c r="D8" s="31"/>
      <c r="E8" s="31"/>
      <c r="F8" s="31"/>
      <c r="G8" s="31"/>
      <c r="H8" s="31"/>
      <c r="I8" s="31"/>
      <c r="J8" s="31"/>
      <c r="K8" s="31"/>
      <c r="L8" s="31"/>
      <c r="M8" s="31"/>
      <c r="N8" s="31"/>
      <c r="O8" s="31"/>
      <c r="P8" s="31"/>
      <c r="Q8" s="26"/>
      <c r="R8" s="26"/>
      <c r="S8" s="26"/>
      <c r="T8" s="26"/>
      <c r="U8" s="26"/>
      <c r="V8" s="26"/>
      <c r="W8" s="26"/>
      <c r="X8" s="26"/>
    </row>
    <row r="9" spans="1:24" x14ac:dyDescent="0.3">
      <c r="A9" s="36"/>
      <c r="B9" s="43"/>
      <c r="C9" s="43"/>
      <c r="D9" s="31"/>
      <c r="E9" s="31"/>
      <c r="F9" s="31"/>
      <c r="G9" s="31"/>
      <c r="H9" s="31"/>
      <c r="I9" s="31"/>
      <c r="J9" s="31"/>
      <c r="K9" s="31"/>
      <c r="L9" s="31"/>
      <c r="M9" s="31"/>
      <c r="N9" s="31"/>
      <c r="O9" s="31"/>
      <c r="P9" s="31"/>
      <c r="Q9" s="26"/>
      <c r="R9" s="26"/>
      <c r="S9" s="26"/>
      <c r="T9" s="26"/>
      <c r="U9" s="26"/>
      <c r="V9" s="26"/>
      <c r="W9" s="26"/>
      <c r="X9" s="26"/>
    </row>
    <row r="10" spans="1:24" x14ac:dyDescent="0.3">
      <c r="A10" s="36"/>
      <c r="B10" s="43"/>
      <c r="C10" s="43"/>
      <c r="D10" s="31"/>
      <c r="E10" s="31"/>
      <c r="F10" s="31"/>
      <c r="G10" s="31"/>
      <c r="H10" s="31"/>
      <c r="I10" s="31"/>
      <c r="J10" s="31"/>
      <c r="K10" s="31"/>
      <c r="L10" s="31"/>
      <c r="M10" s="31"/>
      <c r="N10" s="31"/>
      <c r="O10" s="31"/>
      <c r="P10" s="31"/>
      <c r="Q10" s="26"/>
      <c r="R10" s="26"/>
      <c r="S10" s="26"/>
      <c r="T10" s="26"/>
      <c r="U10" s="26"/>
      <c r="V10" s="26"/>
      <c r="W10" s="26"/>
      <c r="X10" s="26"/>
    </row>
    <row r="11" spans="1:24" x14ac:dyDescent="0.3">
      <c r="A11" s="36"/>
      <c r="B11" s="43"/>
      <c r="C11" s="43"/>
      <c r="D11" s="31"/>
      <c r="E11" s="31"/>
      <c r="F11" s="31"/>
      <c r="G11" s="31"/>
      <c r="H11" s="31"/>
      <c r="I11" s="31"/>
      <c r="J11" s="31"/>
      <c r="K11" s="31"/>
      <c r="L11" s="31"/>
      <c r="M11" s="31"/>
      <c r="N11" s="31"/>
      <c r="O11" s="31"/>
      <c r="P11" s="31"/>
      <c r="Q11" s="26"/>
      <c r="R11" s="26"/>
      <c r="S11" s="26"/>
      <c r="T11" s="26"/>
      <c r="U11" s="26"/>
      <c r="V11" s="26"/>
      <c r="W11" s="26"/>
      <c r="X11" s="26"/>
    </row>
    <row r="12" spans="1:24" x14ac:dyDescent="0.3">
      <c r="A12" s="36"/>
      <c r="B12" s="43"/>
      <c r="C12" s="43"/>
      <c r="D12" s="31"/>
      <c r="E12" s="31"/>
      <c r="F12" s="31"/>
      <c r="G12" s="31"/>
      <c r="H12" s="31"/>
      <c r="I12" s="31"/>
      <c r="J12" s="31"/>
      <c r="K12" s="31"/>
      <c r="L12" s="31"/>
      <c r="M12" s="31"/>
      <c r="N12" s="31"/>
      <c r="O12" s="31"/>
      <c r="P12" s="31"/>
      <c r="Q12" s="26"/>
      <c r="R12" s="26"/>
      <c r="S12" s="26"/>
      <c r="T12" s="26"/>
      <c r="U12" s="26"/>
      <c r="V12" s="26"/>
      <c r="W12" s="26"/>
      <c r="X12" s="26"/>
    </row>
    <row r="13" spans="1:24" x14ac:dyDescent="0.3">
      <c r="A13" s="36"/>
      <c r="B13" s="43"/>
      <c r="C13" s="43"/>
      <c r="D13" s="31"/>
      <c r="E13" s="31"/>
      <c r="F13" s="31"/>
      <c r="G13" s="31"/>
      <c r="H13" s="31"/>
      <c r="I13" s="31"/>
      <c r="J13" s="31"/>
      <c r="K13" s="31"/>
      <c r="L13" s="31"/>
      <c r="M13" s="31"/>
      <c r="N13" s="31"/>
      <c r="O13" s="31"/>
      <c r="P13" s="31"/>
      <c r="Q13" s="26"/>
      <c r="R13" s="26"/>
      <c r="S13" s="26"/>
      <c r="T13" s="26"/>
      <c r="U13" s="26"/>
      <c r="V13" s="26"/>
      <c r="W13" s="26"/>
      <c r="X13" s="26"/>
    </row>
    <row r="14" spans="1:24" x14ac:dyDescent="0.3">
      <c r="A14" s="36"/>
      <c r="B14" s="43"/>
      <c r="C14" s="43"/>
      <c r="D14" s="31" t="s">
        <v>15752</v>
      </c>
      <c r="E14" s="31"/>
      <c r="F14" s="31"/>
      <c r="G14" s="31"/>
      <c r="H14" s="31"/>
      <c r="I14" s="31"/>
      <c r="J14" s="31"/>
      <c r="K14" s="31"/>
      <c r="M14" s="31"/>
      <c r="N14" s="31"/>
      <c r="O14" s="31"/>
      <c r="P14" s="31"/>
      <c r="Q14" s="26"/>
      <c r="R14" s="26"/>
      <c r="S14" s="26"/>
      <c r="T14" s="26"/>
      <c r="U14" s="26"/>
      <c r="V14" s="26"/>
      <c r="W14" s="26"/>
      <c r="X14" s="26"/>
    </row>
    <row r="15" spans="1:24" x14ac:dyDescent="0.3">
      <c r="A15" s="36"/>
      <c r="B15" s="43"/>
      <c r="C15" s="43"/>
      <c r="D15" s="31"/>
      <c r="E15" s="31"/>
      <c r="F15" s="31"/>
      <c r="G15" s="31"/>
      <c r="H15" s="31"/>
      <c r="I15" s="31"/>
      <c r="J15" s="31"/>
      <c r="K15" s="31"/>
      <c r="L15" s="31"/>
      <c r="M15" s="31"/>
      <c r="N15" s="31"/>
      <c r="O15" s="31"/>
      <c r="P15" s="31"/>
      <c r="Q15" s="26"/>
      <c r="R15" s="26"/>
      <c r="S15" s="26"/>
      <c r="T15" s="26"/>
      <c r="U15" s="26"/>
      <c r="V15" s="26"/>
      <c r="W15" s="26"/>
      <c r="X15" s="26"/>
    </row>
    <row r="16" spans="1:24" x14ac:dyDescent="0.3">
      <c r="A16" s="36"/>
      <c r="B16" s="43"/>
      <c r="C16" s="43"/>
      <c r="D16" s="31"/>
      <c r="E16" s="31"/>
      <c r="F16" s="31"/>
      <c r="G16" s="31"/>
      <c r="H16" s="31"/>
      <c r="I16" s="31"/>
      <c r="J16" s="31"/>
      <c r="K16" s="31"/>
      <c r="L16" s="31"/>
      <c r="M16" s="31"/>
      <c r="N16" s="31"/>
      <c r="O16" s="31"/>
      <c r="P16" s="31"/>
      <c r="Q16" s="26"/>
      <c r="R16" s="26"/>
      <c r="S16" s="26"/>
      <c r="T16" s="26"/>
      <c r="U16" s="26"/>
      <c r="V16" s="26"/>
      <c r="W16" s="26"/>
      <c r="X16" s="26"/>
    </row>
    <row r="17" spans="1:24" x14ac:dyDescent="0.3">
      <c r="A17" s="36"/>
      <c r="B17" s="43"/>
      <c r="C17" s="43"/>
      <c r="D17" s="31"/>
      <c r="E17" s="31"/>
      <c r="F17" s="31"/>
      <c r="G17" s="31"/>
      <c r="H17" s="31"/>
      <c r="I17" s="31"/>
      <c r="J17" s="31"/>
      <c r="K17" s="31"/>
      <c r="L17" s="31"/>
      <c r="M17" s="31"/>
      <c r="N17" s="31"/>
      <c r="O17" s="31"/>
      <c r="P17" s="31"/>
      <c r="Q17" s="26"/>
      <c r="R17" s="26"/>
      <c r="S17" s="26"/>
      <c r="T17" s="26"/>
      <c r="U17" s="26"/>
      <c r="V17" s="26"/>
      <c r="W17" s="26"/>
      <c r="X17" s="26"/>
    </row>
    <row r="18" spans="1:24" x14ac:dyDescent="0.3">
      <c r="A18" s="36"/>
      <c r="B18" s="43"/>
      <c r="C18" s="43"/>
      <c r="D18" s="31"/>
      <c r="E18" s="31"/>
      <c r="F18" s="31"/>
      <c r="G18" s="31"/>
      <c r="H18" s="31"/>
      <c r="I18" s="31"/>
      <c r="J18" s="31"/>
      <c r="K18" s="31"/>
      <c r="L18" s="31"/>
      <c r="M18" s="31"/>
      <c r="N18" s="31"/>
      <c r="O18" s="31"/>
      <c r="P18" s="31"/>
      <c r="Q18" s="26"/>
      <c r="R18" s="26"/>
      <c r="S18" s="26"/>
      <c r="T18" s="26"/>
      <c r="U18" s="26"/>
      <c r="V18" s="26"/>
      <c r="W18" s="26"/>
      <c r="X18" s="26"/>
    </row>
    <row r="19" spans="1:24" x14ac:dyDescent="0.3">
      <c r="A19" s="36"/>
      <c r="B19" s="43"/>
      <c r="C19" s="43"/>
      <c r="D19" s="31"/>
      <c r="E19" s="31"/>
      <c r="F19" s="31"/>
      <c r="G19" s="31"/>
      <c r="H19" s="31"/>
      <c r="I19" s="31"/>
      <c r="J19" s="31"/>
      <c r="K19" s="31"/>
      <c r="L19" s="31"/>
      <c r="M19" s="31"/>
      <c r="N19" s="31"/>
      <c r="O19" s="31"/>
      <c r="P19" s="31"/>
      <c r="Q19" s="26"/>
      <c r="R19" s="26"/>
      <c r="S19" s="26"/>
      <c r="T19" s="26"/>
      <c r="U19" s="26"/>
      <c r="V19" s="26"/>
      <c r="W19" s="26"/>
      <c r="X19" s="26"/>
    </row>
    <row r="20" spans="1:24" x14ac:dyDescent="0.3">
      <c r="A20" s="36"/>
      <c r="B20" s="43"/>
      <c r="C20" s="43"/>
      <c r="D20" s="31"/>
      <c r="E20" s="31"/>
      <c r="F20" s="31"/>
      <c r="G20" s="31"/>
      <c r="H20" s="31"/>
      <c r="I20" s="31"/>
      <c r="J20" s="31"/>
      <c r="K20" s="31"/>
      <c r="L20" s="31"/>
      <c r="M20" s="31"/>
      <c r="N20" s="31"/>
      <c r="O20" s="31"/>
      <c r="P20" s="31"/>
      <c r="Q20" s="26"/>
      <c r="R20" s="26"/>
      <c r="S20" s="26"/>
      <c r="T20" s="26"/>
      <c r="U20" s="26"/>
      <c r="V20" s="26"/>
      <c r="W20" s="26"/>
      <c r="X20" s="26"/>
    </row>
    <row r="21" spans="1:24" x14ac:dyDescent="0.3">
      <c r="A21" s="36"/>
      <c r="B21" s="43"/>
      <c r="C21" s="43"/>
      <c r="D21" s="48"/>
      <c r="E21" s="48"/>
      <c r="F21" s="31"/>
      <c r="G21" s="31"/>
      <c r="H21" s="31"/>
      <c r="I21" s="31"/>
      <c r="J21" s="31"/>
      <c r="K21" s="31"/>
      <c r="L21" s="31"/>
      <c r="M21" s="31"/>
      <c r="N21" s="31"/>
      <c r="O21" s="31"/>
      <c r="P21" s="31"/>
      <c r="Q21" s="26"/>
      <c r="R21" s="26"/>
      <c r="S21" s="26"/>
      <c r="T21" s="26"/>
      <c r="U21" s="26"/>
      <c r="V21" s="26"/>
      <c r="W21" s="26"/>
      <c r="X21" s="26"/>
    </row>
    <row r="22" spans="1:24" x14ac:dyDescent="0.3">
      <c r="A22" s="36"/>
      <c r="B22" s="43"/>
      <c r="C22" s="43"/>
      <c r="D22" s="31"/>
      <c r="E22" s="31"/>
      <c r="F22" s="31"/>
      <c r="G22" s="31"/>
      <c r="H22" s="31"/>
      <c r="I22" s="31"/>
      <c r="J22" s="31"/>
      <c r="K22" s="31"/>
      <c r="L22" s="31"/>
      <c r="M22" s="31"/>
      <c r="N22" s="31"/>
      <c r="O22" s="31"/>
      <c r="P22" s="31"/>
      <c r="Q22" s="26"/>
      <c r="R22" s="26"/>
      <c r="S22" s="26"/>
      <c r="T22" s="26"/>
      <c r="U22" s="26"/>
      <c r="V22" s="26"/>
      <c r="W22" s="26"/>
      <c r="X22" s="26"/>
    </row>
    <row r="23" spans="1:24" x14ac:dyDescent="0.3">
      <c r="A23" s="36"/>
      <c r="B23" s="43"/>
      <c r="C23" s="43"/>
      <c r="D23" s="31"/>
      <c r="E23" s="31"/>
      <c r="F23" s="31"/>
      <c r="G23" s="31"/>
      <c r="H23" s="31"/>
      <c r="I23" s="31"/>
      <c r="J23" s="31"/>
      <c r="K23" s="31"/>
      <c r="L23" s="31"/>
      <c r="M23" s="31"/>
      <c r="N23" s="31"/>
      <c r="O23" s="31"/>
      <c r="P23" s="31"/>
      <c r="Q23" s="26"/>
      <c r="R23" s="26"/>
      <c r="S23" s="26"/>
      <c r="T23" s="26"/>
      <c r="U23" s="26"/>
      <c r="V23" s="26"/>
      <c r="W23" s="26"/>
      <c r="X23" s="26"/>
    </row>
    <row r="24" spans="1:24" x14ac:dyDescent="0.3">
      <c r="A24" s="36"/>
      <c r="B24" s="43"/>
      <c r="C24" s="43"/>
      <c r="D24" s="31"/>
      <c r="E24" s="31"/>
      <c r="F24" s="31"/>
      <c r="G24" s="31"/>
      <c r="H24" s="31"/>
      <c r="I24" s="31"/>
      <c r="J24" s="31"/>
      <c r="K24" s="31"/>
      <c r="L24" s="31"/>
      <c r="M24" s="31"/>
      <c r="N24" s="31"/>
      <c r="O24" s="31"/>
      <c r="P24" s="31"/>
      <c r="Q24" s="26"/>
      <c r="R24" s="26"/>
      <c r="S24" s="26"/>
      <c r="T24" s="26"/>
      <c r="U24" s="26"/>
      <c r="V24" s="26"/>
      <c r="W24" s="26"/>
      <c r="X24" s="26"/>
    </row>
    <row r="25" spans="1:24" x14ac:dyDescent="0.3">
      <c r="A25" s="36"/>
      <c r="B25" s="43"/>
      <c r="C25" s="43"/>
      <c r="D25" s="31"/>
      <c r="E25" s="31"/>
      <c r="F25" s="31"/>
      <c r="G25" s="31"/>
      <c r="H25" s="31"/>
      <c r="I25" s="31"/>
      <c r="J25" s="31"/>
      <c r="K25" s="31"/>
      <c r="L25" s="31"/>
      <c r="M25" s="31"/>
      <c r="N25" s="31"/>
      <c r="O25" s="31"/>
      <c r="P25" s="31"/>
      <c r="Q25" s="26"/>
      <c r="R25" s="26"/>
      <c r="S25" s="26"/>
      <c r="T25" s="26"/>
      <c r="U25" s="26"/>
      <c r="V25" s="26"/>
      <c r="W25" s="26"/>
      <c r="X25" s="26"/>
    </row>
    <row r="26" spans="1:24" x14ac:dyDescent="0.3">
      <c r="A26" s="36"/>
      <c r="B26" s="43"/>
      <c r="C26" s="43"/>
      <c r="D26" s="31"/>
      <c r="E26" s="31"/>
      <c r="F26" s="31"/>
      <c r="G26" s="31"/>
      <c r="H26" s="31"/>
      <c r="I26" s="31"/>
      <c r="J26" s="31"/>
      <c r="K26" s="31"/>
      <c r="L26" s="31"/>
      <c r="M26" s="31"/>
      <c r="N26" s="31"/>
      <c r="O26" s="31"/>
      <c r="P26" s="31"/>
      <c r="Q26" s="26"/>
      <c r="R26" s="26"/>
      <c r="S26" s="26"/>
      <c r="T26" s="26"/>
      <c r="U26" s="26"/>
      <c r="V26" s="26"/>
      <c r="W26" s="26"/>
      <c r="X26" s="26"/>
    </row>
    <row r="27" spans="1:24" x14ac:dyDescent="0.3">
      <c r="A27" s="36"/>
      <c r="B27" s="43"/>
      <c r="C27" s="43"/>
      <c r="D27" s="31"/>
      <c r="E27" s="31"/>
      <c r="F27" s="31"/>
      <c r="G27" s="31"/>
      <c r="H27" s="31"/>
      <c r="I27" s="31"/>
      <c r="J27" s="31"/>
      <c r="K27" s="31"/>
      <c r="L27" s="31"/>
      <c r="M27" s="31"/>
      <c r="N27" s="31"/>
      <c r="O27" s="31"/>
      <c r="P27" s="31"/>
      <c r="Q27" s="26"/>
      <c r="R27" s="26"/>
      <c r="S27" s="26"/>
      <c r="T27" s="26"/>
      <c r="U27" s="26"/>
      <c r="V27" s="26"/>
      <c r="W27" s="26"/>
      <c r="X27" s="26"/>
    </row>
    <row r="28" spans="1:24" x14ac:dyDescent="0.3">
      <c r="A28" s="36"/>
      <c r="B28" s="43"/>
      <c r="C28" s="43"/>
      <c r="D28" s="31"/>
      <c r="E28" s="31"/>
      <c r="F28" s="31"/>
      <c r="G28" s="31"/>
      <c r="H28" s="31"/>
      <c r="I28" s="31"/>
      <c r="J28" s="31"/>
      <c r="K28" s="31"/>
      <c r="L28" s="31"/>
      <c r="M28" s="31"/>
      <c r="N28" s="31"/>
      <c r="O28" s="31"/>
      <c r="P28" s="31"/>
      <c r="Q28" s="26"/>
      <c r="R28" s="26"/>
      <c r="S28" s="26"/>
      <c r="T28" s="26"/>
      <c r="U28" s="26"/>
      <c r="V28" s="26"/>
      <c r="W28" s="26"/>
      <c r="X28" s="26"/>
    </row>
    <row r="29" spans="1:24" x14ac:dyDescent="0.3">
      <c r="A29" s="36"/>
      <c r="B29" s="43"/>
      <c r="C29" s="43"/>
      <c r="D29" s="31"/>
      <c r="E29" s="31"/>
      <c r="F29" s="31"/>
      <c r="G29" s="31"/>
      <c r="H29" s="31"/>
      <c r="I29" s="31"/>
      <c r="J29" s="31"/>
      <c r="K29" s="31"/>
      <c r="L29" s="31"/>
      <c r="M29" s="31"/>
      <c r="N29" s="31"/>
      <c r="O29" s="31"/>
      <c r="P29" s="31"/>
      <c r="Q29" s="26"/>
      <c r="R29" s="26"/>
      <c r="S29" s="26"/>
      <c r="T29" s="26"/>
      <c r="U29" s="26"/>
      <c r="V29" s="26"/>
      <c r="W29" s="26"/>
      <c r="X29" s="26"/>
    </row>
    <row r="30" spans="1:24"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row>
    <row r="31" spans="1:24"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row>
    <row r="32" spans="1:24"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row>
    <row r="33" spans="1:27"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row>
    <row r="34" spans="1:27"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row>
    <row r="35" spans="1:27" x14ac:dyDescent="0.3">
      <c r="A35" s="26"/>
      <c r="B35" s="26"/>
      <c r="C35" s="26"/>
      <c r="D35" s="26"/>
      <c r="E35" s="26"/>
      <c r="F35" s="26"/>
      <c r="G35" s="26"/>
      <c r="H35" s="26"/>
      <c r="I35" s="26"/>
      <c r="J35" s="26"/>
      <c r="K35" s="26"/>
      <c r="L35" s="26"/>
      <c r="M35" s="26"/>
      <c r="N35" s="26"/>
      <c r="O35" s="26"/>
      <c r="P35" s="26"/>
      <c r="Q35" s="26"/>
      <c r="R35" s="26"/>
      <c r="S35" s="26"/>
      <c r="T35" s="26"/>
      <c r="U35" s="26"/>
      <c r="V35" s="26"/>
      <c r="W35" s="26"/>
      <c r="X35" s="26"/>
    </row>
    <row r="36" spans="1:27"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row>
    <row r="37" spans="1:27"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row>
    <row r="38" spans="1:27" x14ac:dyDescent="0.3">
      <c r="AA38" s="38"/>
    </row>
  </sheetData>
  <conditionalFormatting sqref="I6">
    <cfRule type="containsText" dxfId="4097" priority="1" operator="containsText" text="▼">
      <formula>NOT(ISERROR(SEARCH("▼",I6)))</formula>
    </cfRule>
    <cfRule type="containsText" dxfId="4096" priority="2" operator="containsText" text="▲">
      <formula>NOT(ISERROR(SEARCH("▲",I6)))</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A38"/>
  <sheetViews>
    <sheetView showGridLines="0" zoomScale="90" zoomScaleNormal="90" workbookViewId="0">
      <selection activeCell="T31" sqref="T31"/>
    </sheetView>
  </sheetViews>
  <sheetFormatPr defaultRowHeight="14.4" x14ac:dyDescent="0.3"/>
  <cols>
    <col min="1" max="2" width="10.5546875" customWidth="1"/>
    <col min="3" max="3" width="2.44140625" customWidth="1"/>
    <col min="5" max="5" width="4.33203125" customWidth="1"/>
    <col min="6" max="6" width="7.6640625" customWidth="1"/>
    <col min="7" max="7" width="8.44140625" bestFit="1" customWidth="1"/>
    <col min="8" max="8" width="6.33203125" customWidth="1"/>
    <col min="9" max="9" width="15.44140625" customWidth="1"/>
    <col min="10" max="10" width="18.44140625" customWidth="1"/>
    <col min="11" max="16" width="9.6640625" customWidth="1"/>
  </cols>
  <sheetData>
    <row r="1" spans="1:24" ht="19.8" x14ac:dyDescent="0.4">
      <c r="A1" s="65"/>
      <c r="B1" s="37"/>
      <c r="C1" s="37"/>
      <c r="D1" s="37"/>
      <c r="E1" s="37"/>
      <c r="F1" s="37"/>
      <c r="G1" s="42"/>
      <c r="H1" s="42"/>
      <c r="I1" s="42"/>
      <c r="J1" s="42"/>
      <c r="K1" s="42"/>
      <c r="L1" s="42"/>
      <c r="M1" s="42"/>
      <c r="N1" s="42"/>
      <c r="O1" s="42"/>
      <c r="P1" s="42"/>
      <c r="Q1" s="26"/>
      <c r="R1" s="26"/>
      <c r="S1" s="26"/>
      <c r="T1" s="26"/>
      <c r="U1" s="26"/>
      <c r="V1" s="26"/>
      <c r="W1" s="26"/>
      <c r="X1" s="26"/>
    </row>
    <row r="2" spans="1:24" x14ac:dyDescent="0.3">
      <c r="A2" s="36"/>
      <c r="B2" s="37"/>
      <c r="C2" s="37"/>
      <c r="D2" s="37"/>
      <c r="E2" s="37"/>
      <c r="F2" s="37"/>
      <c r="G2" s="42"/>
      <c r="H2" s="42"/>
      <c r="I2" s="42"/>
      <c r="J2" s="42"/>
      <c r="K2" s="42"/>
      <c r="L2" s="42"/>
      <c r="M2" s="42"/>
      <c r="N2" s="42"/>
      <c r="O2" s="42"/>
      <c r="P2" s="42"/>
      <c r="Q2" s="26"/>
      <c r="R2" s="26"/>
      <c r="S2" s="26"/>
      <c r="T2" s="26"/>
      <c r="U2" s="26"/>
      <c r="V2" s="26"/>
      <c r="W2" s="26"/>
      <c r="X2" s="26"/>
    </row>
    <row r="3" spans="1:24" x14ac:dyDescent="0.3">
      <c r="A3" s="36"/>
      <c r="B3" s="43"/>
      <c r="C3" s="43"/>
      <c r="D3" s="27"/>
      <c r="E3" s="28"/>
      <c r="F3" s="28"/>
      <c r="G3" s="28"/>
      <c r="H3" s="29"/>
      <c r="I3" s="44" t="s">
        <v>32</v>
      </c>
      <c r="J3" s="45"/>
      <c r="K3" s="71" t="s">
        <v>15779</v>
      </c>
      <c r="L3" s="45"/>
      <c r="M3" s="44" t="s">
        <v>15780</v>
      </c>
      <c r="N3" s="45"/>
      <c r="O3" s="44" t="s">
        <v>15781</v>
      </c>
      <c r="P3" s="45"/>
      <c r="Q3" s="26"/>
      <c r="R3" s="26"/>
      <c r="S3" s="26"/>
      <c r="T3" s="26"/>
      <c r="U3" s="26"/>
      <c r="V3" s="26"/>
      <c r="W3" s="26"/>
      <c r="X3" s="26"/>
    </row>
    <row r="4" spans="1:24" ht="25.8" x14ac:dyDescent="0.5">
      <c r="A4" s="36"/>
      <c r="B4" s="43"/>
      <c r="C4" s="43"/>
      <c r="D4" s="30"/>
      <c r="E4" s="31"/>
      <c r="F4" s="31"/>
      <c r="G4" s="31"/>
      <c r="H4" s="32"/>
      <c r="I4" s="46"/>
      <c r="J4" s="47"/>
      <c r="K4" s="49"/>
      <c r="L4" s="47"/>
      <c r="M4" s="46"/>
      <c r="N4" s="47"/>
      <c r="O4" s="46"/>
      <c r="P4" s="47"/>
      <c r="Q4" s="26"/>
      <c r="R4" s="26"/>
      <c r="S4" s="26"/>
      <c r="T4" s="26"/>
      <c r="U4" s="26"/>
      <c r="V4" s="26"/>
      <c r="W4" s="26"/>
      <c r="X4" s="26"/>
    </row>
    <row r="5" spans="1:24" x14ac:dyDescent="0.3">
      <c r="A5" s="36"/>
      <c r="B5" s="43"/>
      <c r="C5" s="43"/>
      <c r="D5" s="61"/>
      <c r="E5" s="19"/>
      <c r="F5" s="31"/>
      <c r="G5" s="31"/>
      <c r="H5" s="32"/>
      <c r="I5" s="59"/>
      <c r="J5" s="57"/>
      <c r="K5" s="49"/>
      <c r="L5" s="50"/>
      <c r="M5" s="30"/>
      <c r="N5" s="32"/>
      <c r="O5" s="30"/>
      <c r="P5" s="32"/>
      <c r="Q5" s="26"/>
      <c r="R5" s="26"/>
      <c r="S5" s="26"/>
      <c r="T5" s="26"/>
      <c r="U5" s="26"/>
      <c r="V5" s="26"/>
      <c r="W5" s="26"/>
      <c r="X5" s="26"/>
    </row>
    <row r="6" spans="1:24" x14ac:dyDescent="0.3">
      <c r="A6" s="36"/>
      <c r="B6" s="43"/>
      <c r="C6" s="43"/>
      <c r="D6" s="62"/>
      <c r="E6" s="63"/>
      <c r="F6" s="34"/>
      <c r="G6" s="64"/>
      <c r="H6" s="35"/>
      <c r="I6" s="58"/>
      <c r="J6" s="60"/>
      <c r="K6" s="33"/>
      <c r="L6" s="35"/>
      <c r="M6" s="33"/>
      <c r="N6" s="35"/>
      <c r="O6" s="33"/>
      <c r="P6" s="35"/>
      <c r="Q6" s="26"/>
      <c r="R6" s="26"/>
      <c r="S6" s="26"/>
      <c r="T6" s="26"/>
      <c r="U6" s="26"/>
      <c r="V6" s="26"/>
      <c r="W6" s="26"/>
      <c r="X6" s="26"/>
    </row>
    <row r="7" spans="1:24" x14ac:dyDescent="0.3">
      <c r="A7" s="36"/>
      <c r="B7" s="43"/>
      <c r="C7" s="43"/>
      <c r="D7" s="31"/>
      <c r="E7" s="31"/>
      <c r="F7" s="31"/>
      <c r="G7" s="31"/>
      <c r="H7" s="31"/>
      <c r="I7" s="31"/>
      <c r="J7" s="31"/>
      <c r="K7" s="31"/>
      <c r="L7" s="31"/>
      <c r="M7" s="31"/>
      <c r="N7" s="31"/>
      <c r="O7" s="31"/>
      <c r="P7" s="31"/>
      <c r="Q7" s="26"/>
      <c r="R7" s="26"/>
      <c r="S7" s="26"/>
      <c r="T7" s="26"/>
      <c r="U7" s="26"/>
      <c r="V7" s="26"/>
      <c r="W7" s="26"/>
      <c r="X7" s="26"/>
    </row>
    <row r="8" spans="1:24" x14ac:dyDescent="0.3">
      <c r="A8" s="36"/>
      <c r="B8" s="43"/>
      <c r="C8" s="43"/>
      <c r="D8" s="31"/>
      <c r="E8" s="31"/>
      <c r="F8" s="31"/>
      <c r="G8" s="31"/>
      <c r="H8" s="31"/>
      <c r="I8" s="31"/>
      <c r="J8" s="31"/>
      <c r="K8" s="31"/>
      <c r="L8" s="31"/>
      <c r="M8" s="31"/>
      <c r="N8" s="31"/>
      <c r="O8" s="31"/>
      <c r="P8" s="31"/>
      <c r="Q8" s="26"/>
      <c r="R8" s="26"/>
      <c r="S8" s="26"/>
      <c r="T8" s="26"/>
      <c r="U8" s="26"/>
      <c r="V8" s="26"/>
      <c r="W8" s="26"/>
      <c r="X8" s="26"/>
    </row>
    <row r="9" spans="1:24" x14ac:dyDescent="0.3">
      <c r="A9" s="36"/>
      <c r="B9" s="43"/>
      <c r="C9" s="43"/>
      <c r="D9" s="31"/>
      <c r="E9" s="31"/>
      <c r="F9" s="31"/>
      <c r="G9" s="31"/>
      <c r="H9" s="31"/>
      <c r="I9" s="31"/>
      <c r="J9" s="31"/>
      <c r="K9" s="31"/>
      <c r="L9" s="31"/>
      <c r="M9" s="31"/>
      <c r="N9" s="31"/>
      <c r="O9" s="31"/>
      <c r="P9" s="31"/>
      <c r="Q9" s="26"/>
      <c r="R9" s="26"/>
      <c r="S9" s="26"/>
      <c r="T9" s="26"/>
      <c r="U9" s="26"/>
      <c r="V9" s="26"/>
      <c r="W9" s="26"/>
      <c r="X9" s="26"/>
    </row>
    <row r="10" spans="1:24" x14ac:dyDescent="0.3">
      <c r="A10" s="36"/>
      <c r="B10" s="43"/>
      <c r="C10" s="43"/>
      <c r="D10" s="31"/>
      <c r="E10" s="31"/>
      <c r="F10" s="31"/>
      <c r="G10" s="31"/>
      <c r="H10" s="31"/>
      <c r="I10" s="31"/>
      <c r="J10" s="31"/>
      <c r="K10" s="31"/>
      <c r="L10" s="31"/>
      <c r="M10" s="31"/>
      <c r="N10" s="31"/>
      <c r="O10" s="31"/>
      <c r="P10" s="31"/>
      <c r="Q10" s="26"/>
      <c r="R10" s="26"/>
      <c r="S10" s="26"/>
      <c r="T10" s="26"/>
      <c r="U10" s="26"/>
      <c r="V10" s="26"/>
      <c r="W10" s="26"/>
      <c r="X10" s="26"/>
    </row>
    <row r="11" spans="1:24" x14ac:dyDescent="0.3">
      <c r="A11" s="36"/>
      <c r="B11" s="43"/>
      <c r="C11" s="43"/>
      <c r="D11" s="31"/>
      <c r="E11" s="31"/>
      <c r="F11" s="31"/>
      <c r="G11" s="31"/>
      <c r="H11" s="31"/>
      <c r="I11" s="31"/>
      <c r="J11" s="31"/>
      <c r="K11" s="31"/>
      <c r="L11" s="31"/>
      <c r="M11" s="31"/>
      <c r="N11" s="31"/>
      <c r="O11" s="31"/>
      <c r="P11" s="31"/>
      <c r="Q11" s="26"/>
      <c r="R11" s="26"/>
      <c r="S11" s="26"/>
      <c r="T11" s="26"/>
      <c r="U11" s="26"/>
      <c r="V11" s="26"/>
      <c r="W11" s="26"/>
      <c r="X11" s="26"/>
    </row>
    <row r="12" spans="1:24" x14ac:dyDescent="0.3">
      <c r="A12" s="36"/>
      <c r="B12" s="43"/>
      <c r="C12" s="43"/>
      <c r="D12" s="31"/>
      <c r="E12" s="31"/>
      <c r="F12" s="31"/>
      <c r="G12" s="31"/>
      <c r="H12" s="31"/>
      <c r="I12" s="31"/>
      <c r="J12" s="31"/>
      <c r="K12" s="31"/>
      <c r="L12" s="31"/>
      <c r="M12" s="31"/>
      <c r="N12" s="31"/>
      <c r="O12" s="31"/>
      <c r="P12" s="31"/>
      <c r="Q12" s="26"/>
      <c r="R12" s="26"/>
      <c r="S12" s="26"/>
      <c r="T12" s="26"/>
      <c r="U12" s="26"/>
      <c r="V12" s="26"/>
      <c r="W12" s="26"/>
      <c r="X12" s="26"/>
    </row>
    <row r="13" spans="1:24" x14ac:dyDescent="0.3">
      <c r="A13" s="36"/>
      <c r="B13" s="43"/>
      <c r="C13" s="43"/>
      <c r="D13" s="31"/>
      <c r="E13" s="31"/>
      <c r="F13" s="31"/>
      <c r="G13" s="31"/>
      <c r="H13" s="31"/>
      <c r="I13" s="31"/>
      <c r="J13" s="31"/>
      <c r="K13" s="31"/>
      <c r="L13" s="31"/>
      <c r="M13" s="31"/>
      <c r="N13" s="31"/>
      <c r="O13" s="31"/>
      <c r="P13" s="31"/>
      <c r="Q13" s="26"/>
      <c r="R13" s="26"/>
      <c r="S13" s="26"/>
      <c r="T13" s="26"/>
      <c r="U13" s="26"/>
      <c r="V13" s="26"/>
      <c r="W13" s="26"/>
      <c r="X13" s="26"/>
    </row>
    <row r="14" spans="1:24" x14ac:dyDescent="0.3">
      <c r="A14" s="36"/>
      <c r="B14" s="43"/>
      <c r="C14" s="43"/>
      <c r="D14" s="31" t="s">
        <v>15752</v>
      </c>
      <c r="E14" s="31"/>
      <c r="F14" s="31"/>
      <c r="G14" s="31"/>
      <c r="H14" s="31"/>
      <c r="I14" s="31"/>
      <c r="J14" s="31"/>
      <c r="K14" s="31"/>
      <c r="M14" s="31"/>
      <c r="N14" s="31"/>
      <c r="O14" s="31"/>
      <c r="P14" s="31"/>
      <c r="Q14" s="26"/>
      <c r="R14" s="26"/>
      <c r="S14" s="26"/>
      <c r="T14" s="26"/>
      <c r="U14" s="26"/>
      <c r="V14" s="26"/>
      <c r="W14" s="26"/>
      <c r="X14" s="26"/>
    </row>
    <row r="15" spans="1:24" x14ac:dyDescent="0.3">
      <c r="A15" s="36"/>
      <c r="B15" s="43"/>
      <c r="C15" s="43"/>
      <c r="D15" s="31"/>
      <c r="E15" s="31"/>
      <c r="F15" s="31"/>
      <c r="G15" s="31"/>
      <c r="H15" s="31"/>
      <c r="I15" s="31"/>
      <c r="J15" s="31"/>
      <c r="K15" s="31"/>
      <c r="L15" s="31"/>
      <c r="M15" s="31"/>
      <c r="N15" s="31"/>
      <c r="O15" s="31"/>
      <c r="P15" s="31"/>
      <c r="Q15" s="26"/>
      <c r="R15" s="26"/>
      <c r="S15" s="26"/>
      <c r="T15" s="26"/>
      <c r="U15" s="26"/>
      <c r="V15" s="26"/>
      <c r="W15" s="26"/>
      <c r="X15" s="26"/>
    </row>
    <row r="16" spans="1:24" x14ac:dyDescent="0.3">
      <c r="A16" s="36"/>
      <c r="B16" s="43"/>
      <c r="C16" s="43"/>
      <c r="D16" s="31"/>
      <c r="E16" s="31"/>
      <c r="F16" s="31"/>
      <c r="G16" s="31"/>
      <c r="H16" s="31"/>
      <c r="I16" s="31"/>
      <c r="J16" s="31"/>
      <c r="K16" s="31"/>
      <c r="L16" s="31"/>
      <c r="M16" s="31"/>
      <c r="N16" s="31"/>
      <c r="O16" s="31"/>
      <c r="P16" s="31"/>
      <c r="Q16" s="26"/>
      <c r="R16" s="26"/>
      <c r="S16" s="26"/>
      <c r="T16" s="26"/>
      <c r="U16" s="26"/>
      <c r="V16" s="26"/>
      <c r="W16" s="26"/>
      <c r="X16" s="26"/>
    </row>
    <row r="17" spans="1:24" x14ac:dyDescent="0.3">
      <c r="A17" s="36"/>
      <c r="B17" s="43"/>
      <c r="C17" s="43"/>
      <c r="D17" s="31"/>
      <c r="E17" s="31"/>
      <c r="F17" s="31"/>
      <c r="G17" s="31"/>
      <c r="H17" s="31"/>
      <c r="I17" s="31"/>
      <c r="J17" s="31"/>
      <c r="K17" s="31"/>
      <c r="L17" s="31"/>
      <c r="M17" s="31"/>
      <c r="N17" s="31"/>
      <c r="O17" s="31"/>
      <c r="P17" s="31"/>
      <c r="Q17" s="26"/>
      <c r="R17" s="26"/>
      <c r="S17" s="26"/>
      <c r="T17" s="26"/>
      <c r="U17" s="26"/>
      <c r="V17" s="26"/>
      <c r="W17" s="26"/>
      <c r="X17" s="26"/>
    </row>
    <row r="18" spans="1:24" x14ac:dyDescent="0.3">
      <c r="A18" s="36"/>
      <c r="B18" s="43"/>
      <c r="C18" s="43"/>
      <c r="D18" s="31"/>
      <c r="E18" s="31"/>
      <c r="F18" s="31"/>
      <c r="G18" s="31"/>
      <c r="H18" s="31"/>
      <c r="I18" s="31"/>
      <c r="J18" s="31"/>
      <c r="K18" s="31"/>
      <c r="L18" s="31"/>
      <c r="M18" s="31"/>
      <c r="N18" s="31"/>
      <c r="O18" s="31"/>
      <c r="P18" s="31"/>
      <c r="Q18" s="26"/>
      <c r="R18" s="26"/>
      <c r="S18" s="26"/>
      <c r="T18" s="26"/>
      <c r="U18" s="26"/>
      <c r="V18" s="26"/>
      <c r="W18" s="26"/>
      <c r="X18" s="26"/>
    </row>
    <row r="19" spans="1:24" x14ac:dyDescent="0.3">
      <c r="A19" s="36"/>
      <c r="B19" s="43"/>
      <c r="C19" s="43"/>
      <c r="D19" s="31"/>
      <c r="E19" s="31"/>
      <c r="F19" s="31"/>
      <c r="G19" s="31"/>
      <c r="H19" s="31"/>
      <c r="I19" s="31"/>
      <c r="J19" s="31"/>
      <c r="K19" s="31"/>
      <c r="L19" s="31"/>
      <c r="M19" s="31"/>
      <c r="N19" s="31"/>
      <c r="O19" s="31"/>
      <c r="P19" s="31"/>
      <c r="Q19" s="26"/>
      <c r="R19" s="26"/>
      <c r="S19" s="26"/>
      <c r="T19" s="26"/>
      <c r="U19" s="26"/>
      <c r="V19" s="26"/>
      <c r="W19" s="26"/>
      <c r="X19" s="26"/>
    </row>
    <row r="20" spans="1:24" x14ac:dyDescent="0.3">
      <c r="A20" s="36"/>
      <c r="B20" s="43"/>
      <c r="C20" s="43"/>
      <c r="D20" s="31"/>
      <c r="E20" s="31"/>
      <c r="F20" s="31"/>
      <c r="G20" s="31"/>
      <c r="H20" s="31"/>
      <c r="I20" s="31"/>
      <c r="J20" s="31"/>
      <c r="K20" s="31"/>
      <c r="L20" s="31"/>
      <c r="M20" s="31"/>
      <c r="N20" s="31"/>
      <c r="O20" s="31"/>
      <c r="P20" s="31"/>
      <c r="Q20" s="26"/>
      <c r="R20" s="26"/>
      <c r="S20" s="26"/>
      <c r="T20" s="26"/>
      <c r="U20" s="26"/>
      <c r="V20" s="26"/>
      <c r="W20" s="26"/>
      <c r="X20" s="26"/>
    </row>
    <row r="21" spans="1:24" x14ac:dyDescent="0.3">
      <c r="A21" s="36"/>
      <c r="B21" s="43"/>
      <c r="C21" s="43"/>
      <c r="D21" s="48"/>
      <c r="E21" s="48"/>
      <c r="F21" s="31"/>
      <c r="G21" s="31"/>
      <c r="H21" s="31"/>
      <c r="I21" s="31"/>
      <c r="J21" s="31"/>
      <c r="K21" s="31"/>
      <c r="L21" s="31"/>
      <c r="M21" s="31"/>
      <c r="N21" s="31"/>
      <c r="O21" s="31"/>
      <c r="P21" s="31"/>
      <c r="Q21" s="26"/>
      <c r="R21" s="26"/>
      <c r="S21" s="26"/>
      <c r="T21" s="26"/>
      <c r="U21" s="26"/>
      <c r="V21" s="26"/>
      <c r="W21" s="26"/>
      <c r="X21" s="26"/>
    </row>
    <row r="22" spans="1:24" x14ac:dyDescent="0.3">
      <c r="A22" s="36"/>
      <c r="B22" s="43"/>
      <c r="C22" s="43"/>
      <c r="D22" s="31"/>
      <c r="E22" s="31"/>
      <c r="F22" s="31"/>
      <c r="G22" s="31"/>
      <c r="H22" s="31"/>
      <c r="I22" s="31"/>
      <c r="J22" s="31"/>
      <c r="K22" s="31"/>
      <c r="L22" s="31"/>
      <c r="M22" s="31"/>
      <c r="N22" s="31"/>
      <c r="O22" s="31"/>
      <c r="P22" s="31"/>
      <c r="Q22" s="26"/>
      <c r="R22" s="26"/>
      <c r="S22" s="26"/>
      <c r="T22" s="26"/>
      <c r="U22" s="26"/>
      <c r="V22" s="26"/>
      <c r="W22" s="26"/>
      <c r="X22" s="26"/>
    </row>
    <row r="23" spans="1:24" x14ac:dyDescent="0.3">
      <c r="A23" s="36"/>
      <c r="B23" s="43"/>
      <c r="C23" s="43"/>
      <c r="D23" s="31"/>
      <c r="E23" s="31"/>
      <c r="F23" s="31"/>
      <c r="G23" s="31"/>
      <c r="H23" s="31"/>
      <c r="I23" s="31"/>
      <c r="J23" s="31"/>
      <c r="K23" s="31"/>
      <c r="L23" s="31"/>
      <c r="M23" s="31"/>
      <c r="N23" s="31"/>
      <c r="O23" s="31"/>
      <c r="P23" s="31"/>
      <c r="Q23" s="26"/>
      <c r="R23" s="26"/>
      <c r="S23" s="26"/>
      <c r="T23" s="26"/>
      <c r="U23" s="26"/>
      <c r="V23" s="26"/>
      <c r="W23" s="26"/>
      <c r="X23" s="26"/>
    </row>
    <row r="24" spans="1:24" x14ac:dyDescent="0.3">
      <c r="A24" s="36"/>
      <c r="B24" s="43"/>
      <c r="C24" s="43"/>
      <c r="D24" s="31"/>
      <c r="E24" s="31"/>
      <c r="F24" s="31"/>
      <c r="G24" s="31"/>
      <c r="H24" s="31"/>
      <c r="I24" s="31"/>
      <c r="J24" s="31"/>
      <c r="K24" s="31"/>
      <c r="L24" s="31"/>
      <c r="M24" s="31"/>
      <c r="N24" s="31"/>
      <c r="O24" s="31"/>
      <c r="P24" s="31"/>
      <c r="Q24" s="26"/>
      <c r="R24" s="26"/>
      <c r="S24" s="26"/>
      <c r="T24" s="26"/>
      <c r="U24" s="26"/>
      <c r="V24" s="26"/>
      <c r="W24" s="26"/>
      <c r="X24" s="26"/>
    </row>
    <row r="25" spans="1:24" x14ac:dyDescent="0.3">
      <c r="A25" s="36"/>
      <c r="B25" s="43"/>
      <c r="C25" s="43"/>
      <c r="D25" s="31"/>
      <c r="E25" s="31"/>
      <c r="F25" s="31"/>
      <c r="G25" s="31"/>
      <c r="H25" s="31"/>
      <c r="I25" s="31"/>
      <c r="J25" s="31"/>
      <c r="K25" s="31"/>
      <c r="L25" s="31"/>
      <c r="M25" s="31"/>
      <c r="N25" s="31"/>
      <c r="O25" s="31"/>
      <c r="P25" s="31"/>
      <c r="Q25" s="26"/>
      <c r="R25" s="26"/>
      <c r="S25" s="26"/>
      <c r="T25" s="26"/>
      <c r="U25" s="26"/>
      <c r="V25" s="26"/>
      <c r="W25" s="26"/>
      <c r="X25" s="26"/>
    </row>
    <row r="26" spans="1:24" x14ac:dyDescent="0.3">
      <c r="A26" s="36"/>
      <c r="B26" s="43"/>
      <c r="C26" s="43"/>
      <c r="D26" s="31"/>
      <c r="E26" s="31"/>
      <c r="F26" s="31"/>
      <c r="G26" s="31"/>
      <c r="H26" s="31"/>
      <c r="I26" s="31"/>
      <c r="J26" s="31"/>
      <c r="K26" s="31"/>
      <c r="L26" s="31"/>
      <c r="M26" s="31"/>
      <c r="N26" s="31"/>
      <c r="O26" s="31"/>
      <c r="P26" s="31"/>
      <c r="Q26" s="26"/>
      <c r="R26" s="26"/>
      <c r="S26" s="26"/>
      <c r="T26" s="26"/>
      <c r="U26" s="26"/>
      <c r="V26" s="26"/>
      <c r="W26" s="26"/>
      <c r="X26" s="26"/>
    </row>
    <row r="27" spans="1:24" x14ac:dyDescent="0.3">
      <c r="A27" s="36"/>
      <c r="B27" s="43"/>
      <c r="C27" s="43"/>
      <c r="D27" s="31"/>
      <c r="E27" s="31"/>
      <c r="F27" s="31"/>
      <c r="G27" s="31"/>
      <c r="H27" s="31"/>
      <c r="I27" s="31"/>
      <c r="J27" s="31"/>
      <c r="K27" s="31"/>
      <c r="L27" s="31"/>
      <c r="M27" s="31"/>
      <c r="N27" s="31"/>
      <c r="O27" s="31"/>
      <c r="P27" s="31"/>
      <c r="Q27" s="26"/>
      <c r="R27" s="26"/>
      <c r="S27" s="26"/>
      <c r="T27" s="26"/>
      <c r="U27" s="26"/>
      <c r="V27" s="26"/>
      <c r="W27" s="26"/>
      <c r="X27" s="26"/>
    </row>
    <row r="28" spans="1:24" x14ac:dyDescent="0.3">
      <c r="A28" s="36"/>
      <c r="B28" s="43"/>
      <c r="C28" s="43"/>
      <c r="D28" s="31"/>
      <c r="E28" s="31"/>
      <c r="F28" s="31"/>
      <c r="G28" s="31"/>
      <c r="H28" s="31"/>
      <c r="I28" s="31"/>
      <c r="J28" s="31"/>
      <c r="K28" s="31"/>
      <c r="L28" s="31"/>
      <c r="M28" s="31"/>
      <c r="N28" s="31"/>
      <c r="O28" s="31"/>
      <c r="P28" s="31"/>
      <c r="Q28" s="26"/>
      <c r="R28" s="26"/>
      <c r="S28" s="26"/>
      <c r="T28" s="26"/>
      <c r="U28" s="26"/>
      <c r="V28" s="26"/>
      <c r="W28" s="26"/>
      <c r="X28" s="26"/>
    </row>
    <row r="29" spans="1:24" x14ac:dyDescent="0.3">
      <c r="A29" s="36"/>
      <c r="B29" s="43"/>
      <c r="C29" s="43"/>
      <c r="D29" s="31"/>
      <c r="E29" s="31"/>
      <c r="F29" s="31"/>
      <c r="G29" s="31"/>
      <c r="H29" s="31"/>
      <c r="I29" s="31"/>
      <c r="J29" s="31"/>
      <c r="K29" s="31"/>
      <c r="L29" s="31"/>
      <c r="M29" s="31"/>
      <c r="N29" s="31"/>
      <c r="O29" s="31"/>
      <c r="P29" s="31"/>
      <c r="Q29" s="26"/>
      <c r="R29" s="26"/>
      <c r="S29" s="26"/>
      <c r="T29" s="26"/>
      <c r="U29" s="26"/>
      <c r="V29" s="26"/>
      <c r="W29" s="26"/>
      <c r="X29" s="26"/>
    </row>
    <row r="30" spans="1:24"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row>
    <row r="31" spans="1:24"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row>
    <row r="32" spans="1:24"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row>
    <row r="33" spans="1:27"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row>
    <row r="34" spans="1:27"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row>
    <row r="35" spans="1:27" x14ac:dyDescent="0.3">
      <c r="A35" s="26"/>
      <c r="B35" s="26"/>
      <c r="C35" s="26"/>
      <c r="D35" s="26"/>
      <c r="E35" s="26"/>
      <c r="F35" s="26"/>
      <c r="G35" s="26"/>
      <c r="H35" s="26"/>
      <c r="I35" s="26"/>
      <c r="J35" s="26"/>
      <c r="K35" s="26"/>
      <c r="L35" s="26"/>
      <c r="M35" s="26"/>
      <c r="N35" s="26"/>
      <c r="O35" s="26"/>
      <c r="P35" s="26"/>
      <c r="Q35" s="26"/>
      <c r="R35" s="26"/>
      <c r="S35" s="26"/>
      <c r="T35" s="26"/>
      <c r="U35" s="26"/>
      <c r="V35" s="26"/>
      <c r="W35" s="26"/>
      <c r="X35" s="26"/>
    </row>
    <row r="36" spans="1:27"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row>
    <row r="37" spans="1:27"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row>
    <row r="38" spans="1:27" x14ac:dyDescent="0.3">
      <c r="AA38" s="38"/>
    </row>
  </sheetData>
  <conditionalFormatting sqref="I6">
    <cfRule type="containsText" dxfId="4095" priority="1" operator="containsText" text="▼">
      <formula>NOT(ISERROR(SEARCH("▼",I6)))</formula>
    </cfRule>
    <cfRule type="containsText" dxfId="4094" priority="2" operator="containsText" text="▲">
      <formula>NOT(ISERROR(SEARCH("▲",I6)))</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A38"/>
  <sheetViews>
    <sheetView showGridLines="0" zoomScaleNormal="100" workbookViewId="0"/>
  </sheetViews>
  <sheetFormatPr defaultRowHeight="14.4" x14ac:dyDescent="0.3"/>
  <cols>
    <col min="1" max="2" width="10.5546875" customWidth="1"/>
    <col min="3" max="3" width="2.44140625" customWidth="1"/>
    <col min="5" max="5" width="4.33203125" customWidth="1"/>
    <col min="6" max="6" width="7.6640625" customWidth="1"/>
    <col min="7" max="7" width="8.44140625" bestFit="1" customWidth="1"/>
    <col min="8" max="8" width="6.33203125" customWidth="1"/>
    <col min="9" max="9" width="15.44140625" customWidth="1"/>
    <col min="10" max="10" width="18.44140625" customWidth="1"/>
    <col min="11" max="16" width="9.6640625" customWidth="1"/>
  </cols>
  <sheetData>
    <row r="1" spans="1:24" ht="19.8" x14ac:dyDescent="0.4">
      <c r="A1" s="65"/>
      <c r="B1" s="37"/>
      <c r="C1" s="37"/>
      <c r="D1" s="37"/>
      <c r="E1" s="37"/>
      <c r="F1" s="37"/>
      <c r="G1" s="42"/>
      <c r="H1" s="42"/>
      <c r="I1" s="42"/>
      <c r="J1" s="42"/>
      <c r="K1" s="42"/>
      <c r="L1" s="42"/>
      <c r="M1" s="42"/>
      <c r="N1" s="42"/>
      <c r="O1" s="42"/>
      <c r="P1" s="42"/>
      <c r="Q1" s="26"/>
      <c r="R1" s="26"/>
      <c r="S1" s="26"/>
      <c r="T1" s="26"/>
      <c r="U1" s="26"/>
      <c r="V1" s="26"/>
      <c r="W1" s="26"/>
      <c r="X1" s="26"/>
    </row>
    <row r="2" spans="1:24" x14ac:dyDescent="0.3">
      <c r="A2" s="36"/>
      <c r="B2" s="37"/>
      <c r="C2" s="37"/>
      <c r="D2" s="37"/>
      <c r="E2" s="37"/>
      <c r="F2" s="37"/>
      <c r="G2" s="42"/>
      <c r="H2" s="42"/>
      <c r="I2" s="42"/>
      <c r="J2" s="42"/>
      <c r="K2" s="42"/>
      <c r="L2" s="42"/>
      <c r="M2" s="42"/>
      <c r="N2" s="42"/>
      <c r="O2" s="42"/>
      <c r="P2" s="42"/>
      <c r="Q2" s="26"/>
      <c r="R2" s="26"/>
      <c r="S2" s="26"/>
      <c r="T2" s="26"/>
      <c r="U2" s="26"/>
      <c r="V2" s="26"/>
      <c r="W2" s="26"/>
      <c r="X2" s="26"/>
    </row>
    <row r="3" spans="1:24" x14ac:dyDescent="0.3">
      <c r="A3" s="36"/>
      <c r="B3" s="43"/>
      <c r="C3" s="43"/>
      <c r="D3" s="31"/>
      <c r="E3" s="31"/>
      <c r="F3" s="31"/>
      <c r="G3" s="31"/>
      <c r="H3" s="31"/>
      <c r="I3" s="31"/>
      <c r="J3" s="31"/>
      <c r="K3" s="31"/>
      <c r="L3" s="31"/>
      <c r="M3" s="31"/>
      <c r="N3" s="31"/>
      <c r="O3" s="31"/>
      <c r="P3" s="31"/>
      <c r="Q3" s="26"/>
      <c r="R3" s="26"/>
      <c r="S3" s="26"/>
      <c r="T3" s="26"/>
      <c r="U3" s="26"/>
      <c r="V3" s="26"/>
      <c r="W3" s="26"/>
      <c r="X3" s="26"/>
    </row>
    <row r="4" spans="1:24" x14ac:dyDescent="0.3">
      <c r="A4" s="36"/>
      <c r="B4" s="43"/>
      <c r="C4" s="43"/>
      <c r="D4" s="31"/>
      <c r="E4" s="31"/>
      <c r="F4" s="31"/>
      <c r="G4" s="31"/>
      <c r="H4" s="31"/>
      <c r="I4" s="31"/>
      <c r="J4" s="31"/>
      <c r="K4" s="31"/>
      <c r="L4" s="31"/>
      <c r="M4" s="31"/>
      <c r="N4" s="31"/>
      <c r="O4" s="31"/>
      <c r="P4" s="31"/>
      <c r="Q4" s="26"/>
      <c r="R4" s="26"/>
      <c r="S4" s="26"/>
      <c r="T4" s="26"/>
      <c r="U4" s="26"/>
      <c r="V4" s="26"/>
      <c r="W4" s="26"/>
      <c r="X4" s="26"/>
    </row>
    <row r="5" spans="1:24" x14ac:dyDescent="0.3">
      <c r="A5" s="36"/>
      <c r="B5" s="43"/>
      <c r="C5" s="43"/>
      <c r="D5" s="31"/>
      <c r="E5" s="31"/>
      <c r="F5" s="31"/>
      <c r="G5" s="31"/>
      <c r="H5" s="31"/>
      <c r="I5" s="31"/>
      <c r="J5" s="31"/>
      <c r="K5" s="31"/>
      <c r="L5" s="31"/>
      <c r="M5" s="31"/>
      <c r="N5" s="31"/>
      <c r="O5" s="31"/>
      <c r="P5" s="31"/>
      <c r="Q5" s="26"/>
      <c r="R5" s="26"/>
      <c r="S5" s="26"/>
      <c r="T5" s="26"/>
      <c r="U5" s="26"/>
      <c r="V5" s="26"/>
      <c r="W5" s="26"/>
      <c r="X5" s="26"/>
    </row>
    <row r="6" spans="1:24" x14ac:dyDescent="0.3">
      <c r="A6" s="36"/>
      <c r="B6" s="43"/>
      <c r="C6" s="43"/>
      <c r="D6" s="31"/>
      <c r="E6" s="31"/>
      <c r="F6" s="31"/>
      <c r="G6" s="31"/>
      <c r="H6" s="31"/>
      <c r="I6" s="31"/>
      <c r="J6" s="31"/>
      <c r="K6" s="31"/>
      <c r="L6" s="31"/>
      <c r="M6" s="31"/>
      <c r="N6" s="31"/>
      <c r="O6" s="31"/>
      <c r="P6" s="31"/>
      <c r="Q6" s="26"/>
      <c r="R6" s="26"/>
      <c r="S6" s="26"/>
      <c r="T6" s="26"/>
      <c r="U6" s="26"/>
      <c r="V6" s="26"/>
      <c r="W6" s="26"/>
      <c r="X6" s="26"/>
    </row>
    <row r="7" spans="1:24" x14ac:dyDescent="0.3">
      <c r="A7" s="36"/>
      <c r="B7" s="43"/>
      <c r="C7" s="43"/>
      <c r="D7" s="31"/>
      <c r="E7" s="31"/>
      <c r="F7" s="31"/>
      <c r="G7" s="31"/>
      <c r="H7" s="31"/>
      <c r="I7" s="31"/>
      <c r="J7" s="31"/>
      <c r="K7" s="31"/>
      <c r="L7" s="31"/>
      <c r="M7" s="31"/>
      <c r="N7" s="31"/>
      <c r="O7" s="31"/>
      <c r="P7" s="31"/>
      <c r="Q7" s="26"/>
      <c r="R7" s="26"/>
      <c r="S7" s="26"/>
      <c r="T7" s="26"/>
      <c r="U7" s="26"/>
      <c r="V7" s="26"/>
      <c r="W7" s="26"/>
      <c r="X7" s="26"/>
    </row>
    <row r="8" spans="1:24" x14ac:dyDescent="0.3">
      <c r="A8" s="36"/>
      <c r="B8" s="43"/>
      <c r="C8" s="43"/>
      <c r="D8" s="31"/>
      <c r="E8" s="31"/>
      <c r="F8" s="31"/>
      <c r="G8" s="31"/>
      <c r="H8" s="31"/>
      <c r="I8" s="31"/>
      <c r="J8" s="31"/>
      <c r="K8" s="31"/>
      <c r="L8" s="31"/>
      <c r="M8" s="31"/>
      <c r="N8" s="31"/>
      <c r="O8" s="31"/>
      <c r="P8" s="31"/>
      <c r="Q8" s="26"/>
      <c r="R8" s="26"/>
      <c r="S8" s="26"/>
      <c r="T8" s="26"/>
      <c r="U8" s="26"/>
      <c r="V8" s="26"/>
      <c r="W8" s="26"/>
      <c r="X8" s="26"/>
    </row>
    <row r="9" spans="1:24" x14ac:dyDescent="0.3">
      <c r="A9" s="36"/>
      <c r="B9" s="43"/>
      <c r="C9" s="43"/>
      <c r="D9" s="31"/>
      <c r="E9" s="31"/>
      <c r="F9" s="31"/>
      <c r="G9" s="31"/>
      <c r="H9" s="31"/>
      <c r="I9" s="31"/>
      <c r="J9" s="31"/>
      <c r="K9" s="31"/>
      <c r="L9" s="31"/>
      <c r="M9" s="31"/>
      <c r="N9" s="31"/>
      <c r="O9" s="31"/>
      <c r="P9" s="31"/>
      <c r="Q9" s="26"/>
      <c r="R9" s="26"/>
      <c r="S9" s="26"/>
      <c r="T9" s="26"/>
      <c r="U9" s="26"/>
      <c r="V9" s="26"/>
      <c r="W9" s="26"/>
      <c r="X9" s="26"/>
    </row>
    <row r="10" spans="1:24" x14ac:dyDescent="0.3">
      <c r="A10" s="36"/>
      <c r="B10" s="43"/>
      <c r="C10" s="43"/>
      <c r="D10" s="31"/>
      <c r="E10" s="31"/>
      <c r="F10" s="31"/>
      <c r="G10" s="31"/>
      <c r="H10" s="31"/>
      <c r="I10" s="31"/>
      <c r="J10" s="31"/>
      <c r="K10" s="31"/>
      <c r="L10" s="31"/>
      <c r="M10" s="31"/>
      <c r="N10" s="31"/>
      <c r="O10" s="31"/>
      <c r="P10" s="31"/>
      <c r="Q10" s="26"/>
      <c r="R10" s="26"/>
      <c r="S10" s="26"/>
      <c r="T10" s="26"/>
      <c r="U10" s="26"/>
      <c r="V10" s="26"/>
      <c r="W10" s="26"/>
      <c r="X10" s="26"/>
    </row>
    <row r="11" spans="1:24" x14ac:dyDescent="0.3">
      <c r="A11" s="36"/>
      <c r="B11" s="43"/>
      <c r="C11" s="43"/>
      <c r="D11" s="31"/>
      <c r="E11" s="31"/>
      <c r="F11" s="31"/>
      <c r="G11" s="31"/>
      <c r="H11" s="31"/>
      <c r="I11" s="31"/>
      <c r="J11" s="31"/>
      <c r="K11" s="31"/>
      <c r="L11" s="31"/>
      <c r="M11" s="31"/>
      <c r="N11" s="31"/>
      <c r="O11" s="31"/>
      <c r="P11" s="31"/>
      <c r="Q11" s="26"/>
      <c r="R11" s="26"/>
      <c r="S11" s="26"/>
      <c r="T11" s="26"/>
      <c r="U11" s="26"/>
      <c r="V11" s="26"/>
      <c r="W11" s="26"/>
      <c r="X11" s="26"/>
    </row>
    <row r="12" spans="1:24" x14ac:dyDescent="0.3">
      <c r="A12" s="36"/>
      <c r="B12" s="43"/>
      <c r="C12" s="43"/>
      <c r="D12" s="31"/>
      <c r="E12" s="31"/>
      <c r="F12" s="31"/>
      <c r="G12" s="31"/>
      <c r="H12" s="31"/>
      <c r="I12" s="31"/>
      <c r="J12" s="31"/>
      <c r="K12" s="31"/>
      <c r="L12" s="31"/>
      <c r="M12" s="31"/>
      <c r="N12" s="31"/>
      <c r="O12" s="31"/>
      <c r="P12" s="31"/>
      <c r="Q12" s="26"/>
      <c r="R12" s="26"/>
      <c r="S12" s="26"/>
      <c r="T12" s="26"/>
      <c r="U12" s="26"/>
      <c r="V12" s="26"/>
      <c r="W12" s="26"/>
      <c r="X12" s="26"/>
    </row>
    <row r="13" spans="1:24" x14ac:dyDescent="0.3">
      <c r="A13" s="36"/>
      <c r="B13" s="43"/>
      <c r="C13" s="43"/>
      <c r="D13" s="31"/>
      <c r="E13" s="31"/>
      <c r="F13" s="31"/>
      <c r="G13" s="31"/>
      <c r="H13" s="31"/>
      <c r="I13" s="31"/>
      <c r="J13" s="31"/>
      <c r="K13" s="31"/>
      <c r="L13" s="31"/>
      <c r="M13" s="31"/>
      <c r="N13" s="31"/>
      <c r="O13" s="31"/>
      <c r="P13" s="31"/>
      <c r="Q13" s="26"/>
      <c r="R13" s="26"/>
      <c r="S13" s="26"/>
      <c r="T13" s="26"/>
      <c r="U13" s="26"/>
      <c r="V13" s="26"/>
      <c r="W13" s="26"/>
      <c r="X13" s="26"/>
    </row>
    <row r="14" spans="1:24" x14ac:dyDescent="0.3">
      <c r="A14" s="36"/>
      <c r="B14" s="43"/>
      <c r="C14" s="43"/>
      <c r="D14" s="31"/>
      <c r="E14" s="31"/>
      <c r="F14" s="31"/>
      <c r="G14" s="31"/>
      <c r="H14" s="31"/>
      <c r="I14" s="31"/>
      <c r="J14" s="31"/>
      <c r="K14" s="31"/>
      <c r="M14" s="31"/>
      <c r="N14" s="31"/>
      <c r="O14" s="31"/>
      <c r="P14" s="31"/>
      <c r="Q14" s="26"/>
      <c r="R14" s="26"/>
      <c r="S14" s="26"/>
      <c r="T14" s="26"/>
      <c r="U14" s="26"/>
      <c r="V14" s="26"/>
      <c r="W14" s="26"/>
      <c r="X14" s="26"/>
    </row>
    <row r="15" spans="1:24" x14ac:dyDescent="0.3">
      <c r="A15" s="36"/>
      <c r="B15" s="43"/>
      <c r="C15" s="43"/>
      <c r="D15" s="31"/>
      <c r="E15" s="31"/>
      <c r="F15" s="31"/>
      <c r="G15" s="31"/>
      <c r="H15" s="31"/>
      <c r="I15" s="31"/>
      <c r="J15" s="31"/>
      <c r="K15" s="31"/>
      <c r="L15" s="31"/>
      <c r="M15" s="31"/>
      <c r="N15" s="31"/>
      <c r="O15" s="31"/>
      <c r="P15" s="31"/>
      <c r="Q15" s="26"/>
      <c r="R15" s="26"/>
      <c r="S15" s="26"/>
      <c r="T15" s="26"/>
      <c r="U15" s="26"/>
      <c r="V15" s="26"/>
      <c r="W15" s="26"/>
      <c r="X15" s="26"/>
    </row>
    <row r="16" spans="1:24" x14ac:dyDescent="0.3">
      <c r="A16" s="36"/>
      <c r="B16" s="43"/>
      <c r="C16" s="43"/>
      <c r="D16" s="31"/>
      <c r="E16" s="31"/>
      <c r="F16" s="31"/>
      <c r="G16" s="31"/>
      <c r="H16" s="31"/>
      <c r="I16" s="31"/>
      <c r="J16" s="31"/>
      <c r="K16" s="31"/>
      <c r="L16" s="31"/>
      <c r="M16" s="31"/>
      <c r="N16" s="31"/>
      <c r="O16" s="31"/>
      <c r="P16" s="31"/>
      <c r="Q16" s="26"/>
      <c r="R16" s="26"/>
      <c r="S16" s="26"/>
      <c r="T16" s="26"/>
      <c r="U16" s="26"/>
      <c r="V16" s="26"/>
      <c r="W16" s="26"/>
      <c r="X16" s="26"/>
    </row>
    <row r="17" spans="1:24" x14ac:dyDescent="0.3">
      <c r="A17" s="36"/>
      <c r="B17" s="43"/>
      <c r="C17" s="43"/>
      <c r="D17" s="31"/>
      <c r="E17" s="31"/>
      <c r="F17" s="31"/>
      <c r="G17" s="31"/>
      <c r="H17" s="31"/>
      <c r="I17" s="31"/>
      <c r="J17" s="31"/>
      <c r="K17" s="31"/>
      <c r="L17" s="31"/>
      <c r="M17" s="31"/>
      <c r="N17" s="31"/>
      <c r="O17" s="31"/>
      <c r="P17" s="31"/>
      <c r="Q17" s="26"/>
      <c r="R17" s="26"/>
      <c r="S17" s="26"/>
      <c r="T17" s="26"/>
      <c r="U17" s="26"/>
      <c r="V17" s="26"/>
      <c r="W17" s="26"/>
      <c r="X17" s="26"/>
    </row>
    <row r="18" spans="1:24" x14ac:dyDescent="0.3">
      <c r="A18" s="36"/>
      <c r="B18" s="43"/>
      <c r="C18" s="43"/>
      <c r="D18" s="31"/>
      <c r="E18" s="31"/>
      <c r="F18" s="31"/>
      <c r="G18" s="31"/>
      <c r="H18" s="31"/>
      <c r="I18" s="31"/>
      <c r="J18" s="31"/>
      <c r="K18" s="31"/>
      <c r="L18" s="31"/>
      <c r="M18" s="31"/>
      <c r="N18" s="31"/>
      <c r="O18" s="31"/>
      <c r="P18" s="31"/>
      <c r="Q18" s="26"/>
      <c r="R18" s="26"/>
      <c r="S18" s="26"/>
      <c r="T18" s="26"/>
      <c r="U18" s="26"/>
      <c r="V18" s="26"/>
      <c r="W18" s="26"/>
      <c r="X18" s="26"/>
    </row>
    <row r="19" spans="1:24" x14ac:dyDescent="0.3">
      <c r="A19" s="36"/>
      <c r="B19" s="43"/>
      <c r="C19" s="43"/>
      <c r="D19" s="31"/>
      <c r="E19" s="31"/>
      <c r="F19" s="31"/>
      <c r="G19" s="31"/>
      <c r="H19" s="31"/>
      <c r="I19" s="31"/>
      <c r="J19" s="31"/>
      <c r="K19" s="31"/>
      <c r="L19" s="31"/>
      <c r="M19" s="31"/>
      <c r="N19" s="31"/>
      <c r="O19" s="31"/>
      <c r="P19" s="31"/>
      <c r="Q19" s="26"/>
      <c r="R19" s="26"/>
      <c r="S19" s="26"/>
      <c r="T19" s="26"/>
      <c r="U19" s="26"/>
      <c r="V19" s="26"/>
      <c r="W19" s="26"/>
      <c r="X19" s="26"/>
    </row>
    <row r="20" spans="1:24" x14ac:dyDescent="0.3">
      <c r="A20" s="36"/>
      <c r="B20" s="43"/>
      <c r="C20" s="43"/>
      <c r="D20" s="31"/>
      <c r="E20" s="31"/>
      <c r="F20" s="31"/>
      <c r="G20" s="31"/>
      <c r="H20" s="31"/>
      <c r="I20" s="31"/>
      <c r="J20" s="31"/>
      <c r="K20" s="31"/>
      <c r="L20" s="31"/>
      <c r="M20" s="31"/>
      <c r="N20" s="31"/>
      <c r="O20" s="31"/>
      <c r="P20" s="31"/>
      <c r="Q20" s="26"/>
      <c r="R20" s="26"/>
      <c r="S20" s="26"/>
      <c r="T20" s="26"/>
      <c r="U20" s="26"/>
      <c r="V20" s="26"/>
      <c r="W20" s="26"/>
      <c r="X20" s="26"/>
    </row>
    <row r="21" spans="1:24" x14ac:dyDescent="0.3">
      <c r="A21" s="36"/>
      <c r="B21" s="43"/>
      <c r="C21" s="43"/>
      <c r="D21" s="48"/>
      <c r="E21" s="48"/>
      <c r="F21" s="31"/>
      <c r="G21" s="31"/>
      <c r="H21" s="31"/>
      <c r="I21" s="31"/>
      <c r="J21" s="31"/>
      <c r="K21" s="31"/>
      <c r="L21" s="31"/>
      <c r="M21" s="31"/>
      <c r="N21" s="31"/>
      <c r="O21" s="31"/>
      <c r="P21" s="31"/>
      <c r="Q21" s="26"/>
      <c r="R21" s="26"/>
      <c r="S21" s="26"/>
      <c r="T21" s="26"/>
      <c r="U21" s="26"/>
      <c r="V21" s="26"/>
      <c r="W21" s="26"/>
      <c r="X21" s="26"/>
    </row>
    <row r="22" spans="1:24" x14ac:dyDescent="0.3">
      <c r="A22" s="36"/>
      <c r="B22" s="43"/>
      <c r="C22" s="43"/>
      <c r="D22" s="31"/>
      <c r="E22" s="31"/>
      <c r="F22" s="31"/>
      <c r="G22" s="31"/>
      <c r="H22" s="31"/>
      <c r="I22" s="31"/>
      <c r="J22" s="31"/>
      <c r="K22" s="31"/>
      <c r="L22" s="31"/>
      <c r="M22" s="31"/>
      <c r="N22" s="31"/>
      <c r="O22" s="31"/>
      <c r="P22" s="31"/>
      <c r="Q22" s="26"/>
      <c r="R22" s="26"/>
      <c r="S22" s="26"/>
      <c r="T22" s="26"/>
      <c r="U22" s="26"/>
      <c r="V22" s="26"/>
      <c r="W22" s="26"/>
      <c r="X22" s="26"/>
    </row>
    <row r="23" spans="1:24" x14ac:dyDescent="0.3">
      <c r="A23" s="36"/>
      <c r="B23" s="43"/>
      <c r="C23" s="43"/>
      <c r="D23" s="31"/>
      <c r="E23" s="31"/>
      <c r="F23" s="31"/>
      <c r="G23" s="31"/>
      <c r="H23" s="31"/>
      <c r="I23" s="31"/>
      <c r="J23" s="31"/>
      <c r="K23" s="31"/>
      <c r="L23" s="31"/>
      <c r="M23" s="31"/>
      <c r="N23" s="31"/>
      <c r="O23" s="31"/>
      <c r="P23" s="31"/>
      <c r="Q23" s="26"/>
      <c r="R23" s="26"/>
      <c r="S23" s="26"/>
      <c r="T23" s="26"/>
      <c r="U23" s="26"/>
      <c r="V23" s="26"/>
      <c r="W23" s="26"/>
      <c r="X23" s="26"/>
    </row>
    <row r="24" spans="1:24" x14ac:dyDescent="0.3">
      <c r="A24" s="36"/>
      <c r="B24" s="43"/>
      <c r="C24" s="43"/>
      <c r="D24" s="31"/>
      <c r="E24" s="31"/>
      <c r="F24" s="31"/>
      <c r="G24" s="31"/>
      <c r="H24" s="31"/>
      <c r="I24" s="31"/>
      <c r="J24" s="31"/>
      <c r="K24" s="31"/>
      <c r="L24" s="31"/>
      <c r="M24" s="31"/>
      <c r="N24" s="31"/>
      <c r="O24" s="31"/>
      <c r="P24" s="31"/>
      <c r="Q24" s="26"/>
      <c r="R24" s="26"/>
      <c r="S24" s="26"/>
      <c r="T24" s="26"/>
      <c r="U24" s="26"/>
      <c r="V24" s="26"/>
      <c r="W24" s="26"/>
      <c r="X24" s="26"/>
    </row>
    <row r="25" spans="1:24" x14ac:dyDescent="0.3">
      <c r="A25" s="36"/>
      <c r="B25" s="43"/>
      <c r="C25" s="43"/>
      <c r="D25" s="31"/>
      <c r="E25" s="31"/>
      <c r="F25" s="31"/>
      <c r="G25" s="31"/>
      <c r="H25" s="31"/>
      <c r="I25" s="31"/>
      <c r="J25" s="31"/>
      <c r="K25" s="31"/>
      <c r="L25" s="31"/>
      <c r="M25" s="31"/>
      <c r="N25" s="31"/>
      <c r="O25" s="31"/>
      <c r="P25" s="31"/>
      <c r="Q25" s="26"/>
      <c r="R25" s="26"/>
      <c r="S25" s="26"/>
      <c r="T25" s="26"/>
      <c r="U25" s="26"/>
      <c r="V25" s="26"/>
      <c r="W25" s="26"/>
      <c r="X25" s="26"/>
    </row>
    <row r="26" spans="1:24" x14ac:dyDescent="0.3">
      <c r="A26" s="36"/>
      <c r="B26" s="43"/>
      <c r="C26" s="43"/>
      <c r="D26" s="31"/>
      <c r="E26" s="31"/>
      <c r="F26" s="31"/>
      <c r="G26" s="31"/>
      <c r="H26" s="31"/>
      <c r="I26" s="31"/>
      <c r="J26" s="31"/>
      <c r="K26" s="31"/>
      <c r="L26" s="31"/>
      <c r="M26" s="31"/>
      <c r="N26" s="31"/>
      <c r="O26" s="31"/>
      <c r="P26" s="31"/>
      <c r="Q26" s="26"/>
      <c r="R26" s="26"/>
      <c r="S26" s="26"/>
      <c r="T26" s="26"/>
      <c r="U26" s="26"/>
      <c r="V26" s="26"/>
      <c r="W26" s="26"/>
      <c r="X26" s="26"/>
    </row>
    <row r="27" spans="1:24" x14ac:dyDescent="0.3">
      <c r="A27" s="36"/>
      <c r="B27" s="43"/>
      <c r="C27" s="43"/>
      <c r="D27" s="31"/>
      <c r="E27" s="31"/>
      <c r="F27" s="31"/>
      <c r="G27" s="31"/>
      <c r="H27" s="31"/>
      <c r="I27" s="31"/>
      <c r="J27" s="31"/>
      <c r="K27" s="31"/>
      <c r="L27" s="31"/>
      <c r="M27" s="31"/>
      <c r="N27" s="31"/>
      <c r="O27" s="31"/>
      <c r="P27" s="31"/>
      <c r="Q27" s="26"/>
      <c r="R27" s="26"/>
      <c r="S27" s="26"/>
      <c r="T27" s="26"/>
      <c r="U27" s="26"/>
      <c r="V27" s="26"/>
      <c r="W27" s="26"/>
      <c r="X27" s="26"/>
    </row>
    <row r="28" spans="1:24" x14ac:dyDescent="0.3">
      <c r="A28" s="36"/>
      <c r="B28" s="43"/>
      <c r="C28" s="43"/>
      <c r="D28" s="31"/>
      <c r="E28" s="31"/>
      <c r="F28" s="31"/>
      <c r="G28" s="31"/>
      <c r="H28" s="31"/>
      <c r="I28" s="31"/>
      <c r="J28" s="31"/>
      <c r="K28" s="31"/>
      <c r="L28" s="31"/>
      <c r="M28" s="31"/>
      <c r="N28" s="31"/>
      <c r="O28" s="31"/>
      <c r="P28" s="31"/>
      <c r="Q28" s="26"/>
      <c r="R28" s="26"/>
      <c r="S28" s="26"/>
      <c r="T28" s="26"/>
      <c r="U28" s="26"/>
      <c r="V28" s="26"/>
      <c r="W28" s="26"/>
      <c r="X28" s="26"/>
    </row>
    <row r="29" spans="1:24" x14ac:dyDescent="0.3">
      <c r="A29" s="36"/>
      <c r="B29" s="43"/>
      <c r="C29" s="43"/>
      <c r="D29" s="31"/>
      <c r="E29" s="31"/>
      <c r="F29" s="31"/>
      <c r="G29" s="31"/>
      <c r="H29" s="31"/>
      <c r="I29" s="31"/>
      <c r="J29" s="31"/>
      <c r="K29" s="31"/>
      <c r="L29" s="31"/>
      <c r="M29" s="31"/>
      <c r="N29" s="31"/>
      <c r="O29" s="31"/>
      <c r="P29" s="31"/>
      <c r="Q29" s="26"/>
      <c r="R29" s="26"/>
      <c r="S29" s="26"/>
      <c r="T29" s="26"/>
      <c r="U29" s="26"/>
      <c r="V29" s="26"/>
      <c r="W29" s="26"/>
      <c r="X29" s="26"/>
    </row>
    <row r="30" spans="1:24"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row>
    <row r="31" spans="1:24"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row>
    <row r="32" spans="1:24"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row>
    <row r="33" spans="1:27"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row>
    <row r="34" spans="1:27"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row>
    <row r="35" spans="1:27" x14ac:dyDescent="0.3">
      <c r="A35" s="26"/>
      <c r="B35" s="26"/>
      <c r="C35" s="26"/>
      <c r="D35" s="26"/>
      <c r="E35" s="26"/>
      <c r="F35" s="26"/>
      <c r="G35" s="26"/>
      <c r="H35" s="26"/>
      <c r="I35" s="26"/>
      <c r="J35" s="26"/>
      <c r="K35" s="26"/>
      <c r="L35" s="26"/>
      <c r="M35" s="26"/>
      <c r="N35" s="26"/>
      <c r="O35" s="26"/>
      <c r="P35" s="26"/>
      <c r="Q35" s="26"/>
      <c r="R35" s="26"/>
      <c r="S35" s="26"/>
      <c r="T35" s="26"/>
      <c r="U35" s="26"/>
      <c r="V35" s="26"/>
      <c r="W35" s="26"/>
      <c r="X35" s="26"/>
    </row>
    <row r="36" spans="1:27"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row>
    <row r="37" spans="1:27"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row>
    <row r="38" spans="1:27" x14ac:dyDescent="0.3">
      <c r="AA38" s="3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D962F"/>
  </sheetPr>
  <dimension ref="C2:CH79"/>
  <sheetViews>
    <sheetView topLeftCell="BM11" workbookViewId="0">
      <selection activeCell="BV22" sqref="BU14:BW58"/>
    </sheetView>
  </sheetViews>
  <sheetFormatPr defaultRowHeight="14.4" x14ac:dyDescent="0.3"/>
  <cols>
    <col min="1" max="1" width="9.109375" customWidth="1"/>
    <col min="3" max="3" width="19.109375" customWidth="1"/>
    <col min="4" max="4" width="18.88671875" customWidth="1"/>
    <col min="5" max="5" width="22.109375" customWidth="1"/>
    <col min="6" max="6" width="8.88671875" style="8"/>
    <col min="7" max="7" width="9.109375" style="19"/>
    <col min="8" max="8" width="15.6640625" style="19" customWidth="1"/>
    <col min="9" max="9" width="19.109375" style="19" customWidth="1"/>
    <col min="10" max="10" width="18.6640625" style="19" customWidth="1"/>
    <col min="11" max="11" width="25.109375" style="19" customWidth="1"/>
    <col min="12" max="12" width="20.88671875" style="19" customWidth="1"/>
    <col min="13" max="13" width="9.109375" style="8"/>
    <col min="15" max="15" width="15.6640625" customWidth="1"/>
    <col min="16" max="16" width="19.109375" customWidth="1"/>
    <col min="17" max="17" width="14.88671875" customWidth="1"/>
    <col min="18" max="18" width="9.109375" style="8"/>
    <col min="19" max="19" width="9.109375" style="19"/>
    <col min="20" max="20" width="15.6640625" customWidth="1"/>
    <col min="21" max="21" width="11" customWidth="1"/>
    <col min="22" max="22" width="7.88671875" style="19" customWidth="1"/>
    <col min="23" max="23" width="19.5546875" style="8" customWidth="1"/>
    <col min="24" max="24" width="5.5546875" style="19" customWidth="1"/>
    <col min="25" max="25" width="15.6640625" style="19" customWidth="1"/>
    <col min="26" max="26" width="11" style="19" customWidth="1"/>
    <col min="27" max="27" width="7.6640625" style="19" customWidth="1"/>
    <col min="28" max="28" width="19.5546875" style="8" customWidth="1"/>
    <col min="29" max="29" width="19.5546875" style="19" customWidth="1"/>
    <col min="30" max="30" width="15.6640625" style="19" customWidth="1"/>
    <col min="31" max="31" width="11" style="19" customWidth="1"/>
    <col min="32" max="32" width="7.44140625" style="19" customWidth="1"/>
    <col min="33" max="33" width="7.44140625" style="8" customWidth="1"/>
    <col min="35" max="35" width="12.88671875" customWidth="1"/>
    <col min="36" max="36" width="9.88671875" customWidth="1"/>
    <col min="37" max="37" width="10.44140625" style="8" customWidth="1"/>
    <col min="38" max="38" width="10.44140625" customWidth="1"/>
    <col min="39" max="39" width="15.6640625" customWidth="1"/>
    <col min="40" max="40" width="11" customWidth="1"/>
    <col min="42" max="42" width="9.109375" style="8"/>
    <col min="44" max="44" width="15.6640625" customWidth="1"/>
    <col min="45" max="45" width="21.6640625" customWidth="1"/>
    <col min="46" max="46" width="22.5546875" style="8" bestFit="1" customWidth="1"/>
    <col min="49" max="49" width="15.6640625" customWidth="1"/>
    <col min="50" max="50" width="21.6640625" customWidth="1"/>
    <col min="52" max="52" width="9.109375" style="8"/>
    <col min="54" max="54" width="15.6640625" customWidth="1"/>
    <col min="55" max="55" width="21.6640625" customWidth="1"/>
    <col min="57" max="57" width="9.109375" style="8"/>
    <col min="58" max="58" width="9.109375" style="19"/>
    <col min="59" max="59" width="15.6640625" style="19" customWidth="1"/>
    <col min="60" max="60" width="19.6640625" style="19" customWidth="1"/>
    <col min="61" max="61" width="9.109375" style="19"/>
    <col min="62" max="62" width="9.109375" style="8"/>
    <col min="64" max="64" width="15.6640625" customWidth="1"/>
    <col min="65" max="65" width="15" customWidth="1"/>
    <col min="66" max="66" width="11" style="8" bestFit="1" customWidth="1"/>
    <col min="68" max="68" width="15.6640625" customWidth="1"/>
    <col min="69" max="69" width="18.77734375" customWidth="1"/>
    <col min="71" max="71" width="9.109375" style="8"/>
    <col min="73" max="73" width="8.109375" style="19" customWidth="1"/>
    <col min="74" max="74" width="24.33203125" style="19" customWidth="1"/>
    <col min="75" max="75" width="22" style="8" customWidth="1"/>
    <col min="76" max="76" width="17.44140625" bestFit="1" customWidth="1"/>
    <col min="77" max="77" width="15.6640625" customWidth="1"/>
    <col min="78" max="78" width="19.5546875" customWidth="1"/>
    <col min="79" max="79" width="17.44140625" style="8" customWidth="1"/>
    <col min="80" max="80" width="17.44140625" customWidth="1"/>
    <col min="81" max="81" width="8.77734375" customWidth="1"/>
    <col min="82" max="82" width="16.21875" customWidth="1"/>
    <col min="83" max="83" width="8" style="8" customWidth="1"/>
    <col min="84" max="84" width="8" customWidth="1"/>
    <col min="85" max="85" width="8.44140625" customWidth="1"/>
    <col min="86" max="86" width="19" customWidth="1"/>
    <col min="87" max="87" width="19.6640625" bestFit="1" customWidth="1"/>
  </cols>
  <sheetData>
    <row r="2" spans="3:86" x14ac:dyDescent="0.3">
      <c r="C2" s="25">
        <f ca="1">TODAY()</f>
        <v>46270</v>
      </c>
    </row>
    <row r="4" spans="3:86" x14ac:dyDescent="0.3">
      <c r="C4" t="str">
        <f>"DATA AS OF "&amp;TEXT(MAX(tbl_LoanData[Application Date]),"mmm d, yyyy")</f>
        <v>DATA AS OF Aug 25, 2026</v>
      </c>
      <c r="J4" s="41">
        <f>'Analysis - financing'!CD15</f>
        <v>0.76047904191616766</v>
      </c>
      <c r="AR4" s="24"/>
    </row>
    <row r="5" spans="3:86" x14ac:dyDescent="0.3">
      <c r="AD5" s="19" t="s">
        <v>15755</v>
      </c>
    </row>
    <row r="6" spans="3:86" x14ac:dyDescent="0.3">
      <c r="O6" t="s">
        <v>15765</v>
      </c>
      <c r="T6" t="s">
        <v>15773</v>
      </c>
      <c r="Y6" t="s">
        <v>15755</v>
      </c>
      <c r="Z6" t="s">
        <v>15774</v>
      </c>
      <c r="AD6" s="55" t="s">
        <v>15771</v>
      </c>
      <c r="AE6" s="56"/>
    </row>
    <row r="7" spans="3:86" x14ac:dyDescent="0.3">
      <c r="O7" s="15">
        <f>LOOKUP(9.99999999999999E+307,Q17:Q1000)</f>
        <v>979710200</v>
      </c>
      <c r="T7" s="15">
        <f>LOOKUP(9.99999999999999E+307,U17:U1000)</f>
        <v>83659000</v>
      </c>
      <c r="U7" s="53"/>
      <c r="Y7" s="55" t="s">
        <v>15772</v>
      </c>
      <c r="Z7" s="56"/>
      <c r="AD7" s="53">
        <f>LOOKUP(9.99999999999999E+307,AD17:AD1000)</f>
        <v>46204</v>
      </c>
      <c r="AE7" s="15">
        <f>LOOKUP(9.99999999999999E+307,AE17:AE1000)</f>
        <v>117619700</v>
      </c>
      <c r="BU7" s="19" t="s">
        <v>32</v>
      </c>
      <c r="BV7" s="72">
        <f>SUM(BV14:BV500)</f>
        <v>1364</v>
      </c>
      <c r="BY7" s="19" t="s">
        <v>15778</v>
      </c>
      <c r="BZ7" s="72">
        <f>SUM(BZ14:BZ500)</f>
        <v>127</v>
      </c>
    </row>
    <row r="8" spans="3:86" x14ac:dyDescent="0.3">
      <c r="Y8" s="54">
        <f>AD7</f>
        <v>46204</v>
      </c>
      <c r="Z8" s="41">
        <f>INDEX(AA16:AA72,MATCH($AD$7,Y16:Y72,0))</f>
        <v>-0.16852150984210917</v>
      </c>
      <c r="BY8" t="s">
        <v>15780</v>
      </c>
      <c r="BZ8" s="39">
        <f>BZ7/BV7</f>
        <v>9.310850439882698E-2</v>
      </c>
    </row>
    <row r="9" spans="3:86" x14ac:dyDescent="0.3">
      <c r="I9" s="51" t="s">
        <v>15755</v>
      </c>
      <c r="J9" s="51" t="s">
        <v>15756</v>
      </c>
      <c r="K9" s="51" t="s">
        <v>21</v>
      </c>
      <c r="L9" s="51" t="s">
        <v>15757</v>
      </c>
      <c r="BY9" t="s">
        <v>15781</v>
      </c>
    </row>
    <row r="10" spans="3:86" x14ac:dyDescent="0.3">
      <c r="I10" s="52">
        <f>SUM(I17:I25)</f>
        <v>117619700</v>
      </c>
      <c r="J10" s="52">
        <f t="shared" ref="J10:L10" si="0">SUM(J17:J25)</f>
        <v>966456.05</v>
      </c>
      <c r="K10" s="52">
        <f t="shared" si="0"/>
        <v>153469280.55000001</v>
      </c>
      <c r="L10" s="52">
        <f t="shared" si="0"/>
        <v>36816036.599999994</v>
      </c>
    </row>
    <row r="12" spans="3:86" x14ac:dyDescent="0.3">
      <c r="BU12" s="19" t="s">
        <v>15777</v>
      </c>
      <c r="BY12" s="66" t="s">
        <v>18</v>
      </c>
      <c r="BZ12" s="19" t="s">
        <v>73</v>
      </c>
    </row>
    <row r="13" spans="3:86" x14ac:dyDescent="0.3">
      <c r="O13" s="7" t="s">
        <v>18</v>
      </c>
      <c r="P13" t="s">
        <v>73</v>
      </c>
    </row>
    <row r="14" spans="3:86" x14ac:dyDescent="0.3">
      <c r="C14" s="7" t="s">
        <v>18</v>
      </c>
      <c r="D14" t="s">
        <v>73</v>
      </c>
      <c r="H14" s="7" t="s">
        <v>18</v>
      </c>
      <c r="I14" t="s">
        <v>73</v>
      </c>
      <c r="J14"/>
      <c r="O14" s="7" t="s">
        <v>15332</v>
      </c>
      <c r="P14" s="9">
        <v>2026</v>
      </c>
      <c r="Q14" s="19"/>
      <c r="T14" s="7" t="s">
        <v>18</v>
      </c>
      <c r="U14" t="s">
        <v>73</v>
      </c>
      <c r="Y14" s="7" t="s">
        <v>18</v>
      </c>
      <c r="Z14" t="s">
        <v>73</v>
      </c>
      <c r="AD14" s="7" t="s">
        <v>18</v>
      </c>
      <c r="AE14" t="s">
        <v>73</v>
      </c>
      <c r="AM14" s="7" t="s">
        <v>18</v>
      </c>
      <c r="AN14" t="s">
        <v>73</v>
      </c>
      <c r="AR14" s="7" t="s">
        <v>18</v>
      </c>
      <c r="AS14" t="s">
        <v>73</v>
      </c>
      <c r="AW14" s="7" t="s">
        <v>18</v>
      </c>
      <c r="AX14" t="s">
        <v>73</v>
      </c>
      <c r="BB14" s="7" t="s">
        <v>18</v>
      </c>
      <c r="BC14" t="s">
        <v>73</v>
      </c>
      <c r="BG14" s="7" t="s">
        <v>18</v>
      </c>
      <c r="BH14" t="s">
        <v>73</v>
      </c>
      <c r="BL14" s="7" t="s">
        <v>18</v>
      </c>
      <c r="BM14" t="s">
        <v>73</v>
      </c>
      <c r="BP14" s="7" t="s">
        <v>18</v>
      </c>
      <c r="BQ14" t="s">
        <v>73</v>
      </c>
      <c r="BU14" s="66" t="s">
        <v>7</v>
      </c>
      <c r="BV14" s="19" t="s">
        <v>15775</v>
      </c>
      <c r="BW14" s="19" t="s">
        <v>15786</v>
      </c>
      <c r="BY14" s="66" t="s">
        <v>7</v>
      </c>
      <c r="BZ14" s="19" t="s">
        <v>15779</v>
      </c>
      <c r="CB14" s="19"/>
      <c r="CC14" s="66" t="s">
        <v>15331</v>
      </c>
      <c r="CD14" s="19" t="s">
        <v>15782</v>
      </c>
      <c r="CG14" s="66" t="s">
        <v>15331</v>
      </c>
      <c r="CH14" s="19" t="s">
        <v>15783</v>
      </c>
    </row>
    <row r="15" spans="3:86" x14ac:dyDescent="0.3">
      <c r="H15"/>
      <c r="I15"/>
      <c r="J15"/>
      <c r="Q15" s="19"/>
      <c r="Y15"/>
      <c r="Z15"/>
      <c r="AD15"/>
      <c r="AE15"/>
      <c r="BG15"/>
      <c r="BH15"/>
      <c r="BU15" s="67">
        <v>46023</v>
      </c>
      <c r="BV15" s="68">
        <v>194</v>
      </c>
      <c r="BW15" s="68">
        <v>149</v>
      </c>
      <c r="BY15" s="67">
        <v>46204</v>
      </c>
      <c r="BZ15" s="68">
        <v>127</v>
      </c>
      <c r="CA15" s="20"/>
      <c r="CB15" s="68"/>
      <c r="CC15" s="69" t="s">
        <v>73</v>
      </c>
      <c r="CD15" s="70">
        <v>0.76047904191616766</v>
      </c>
      <c r="CG15" s="69" t="s">
        <v>15769</v>
      </c>
      <c r="CH15" s="68">
        <v>11</v>
      </c>
    </row>
    <row r="16" spans="3:86" x14ac:dyDescent="0.3">
      <c r="C16" t="s">
        <v>15330</v>
      </c>
      <c r="D16" t="s">
        <v>15724</v>
      </c>
      <c r="E16" t="s">
        <v>15723</v>
      </c>
      <c r="H16" s="7" t="s">
        <v>15748</v>
      </c>
      <c r="I16" t="s">
        <v>15330</v>
      </c>
      <c r="J16" t="s">
        <v>15750</v>
      </c>
      <c r="K16" t="s">
        <v>15751</v>
      </c>
      <c r="L16" t="s">
        <v>15754</v>
      </c>
      <c r="O16" s="7" t="s">
        <v>7</v>
      </c>
      <c r="P16" t="s">
        <v>15330</v>
      </c>
      <c r="Q16" t="s">
        <v>15776</v>
      </c>
      <c r="T16" s="7" t="s">
        <v>7</v>
      </c>
      <c r="U16" t="s">
        <v>15720</v>
      </c>
      <c r="V16"/>
      <c r="Y16" s="7" t="s">
        <v>7</v>
      </c>
      <c r="Z16" t="s">
        <v>15720</v>
      </c>
      <c r="AA16" s="19" t="s">
        <v>15747</v>
      </c>
      <c r="AD16" s="7" t="s">
        <v>7</v>
      </c>
      <c r="AE16" t="s">
        <v>15720</v>
      </c>
      <c r="AF16"/>
      <c r="AI16" s="7" t="s">
        <v>15331</v>
      </c>
      <c r="AJ16" t="s">
        <v>15721</v>
      </c>
      <c r="AM16" s="7" t="s">
        <v>15331</v>
      </c>
      <c r="AN16" t="s">
        <v>15721</v>
      </c>
      <c r="AR16" s="7" t="s">
        <v>15725</v>
      </c>
      <c r="AS16" t="s">
        <v>15726</v>
      </c>
      <c r="AW16" s="7" t="s">
        <v>25</v>
      </c>
      <c r="AX16" t="s">
        <v>15726</v>
      </c>
      <c r="BB16" s="7" t="s">
        <v>9</v>
      </c>
      <c r="BC16" t="s">
        <v>15726</v>
      </c>
      <c r="BG16" s="7" t="s">
        <v>9</v>
      </c>
      <c r="BH16" t="s">
        <v>15743</v>
      </c>
      <c r="BL16" s="7" t="s">
        <v>3</v>
      </c>
      <c r="BM16" t="s">
        <v>15742</v>
      </c>
      <c r="BP16" s="7" t="s">
        <v>19</v>
      </c>
      <c r="BQ16" t="s">
        <v>15744</v>
      </c>
      <c r="BU16" s="67">
        <v>46054</v>
      </c>
      <c r="BV16" s="68">
        <v>147</v>
      </c>
      <c r="BW16" s="68">
        <v>115</v>
      </c>
      <c r="CA16" s="20"/>
      <c r="CB16" s="68"/>
      <c r="CC16" s="69" t="s">
        <v>96</v>
      </c>
      <c r="CD16" s="70">
        <v>0.10778443113772455</v>
      </c>
      <c r="CG16" s="69" t="s">
        <v>15767</v>
      </c>
      <c r="CH16" s="68">
        <v>34</v>
      </c>
    </row>
    <row r="17" spans="3:86" x14ac:dyDescent="0.3">
      <c r="C17" s="15">
        <v>117619700</v>
      </c>
      <c r="D17" s="10">
        <v>127</v>
      </c>
      <c r="E17" s="15">
        <v>926139.37007874018</v>
      </c>
      <c r="H17" s="9">
        <v>2026</v>
      </c>
      <c r="I17" s="15">
        <v>117619700</v>
      </c>
      <c r="J17" s="15">
        <v>966456.05</v>
      </c>
      <c r="K17" s="15">
        <v>153469280.55000001</v>
      </c>
      <c r="L17" s="15">
        <v>36816036.599999994</v>
      </c>
      <c r="O17" s="9" t="s">
        <v>15758</v>
      </c>
      <c r="P17" s="15">
        <v>151982000</v>
      </c>
      <c r="Q17" s="15">
        <v>151982000</v>
      </c>
      <c r="T17" s="13">
        <v>46023</v>
      </c>
      <c r="U17" s="15">
        <v>151982000</v>
      </c>
      <c r="V17"/>
      <c r="W17" s="40"/>
      <c r="X17" s="41"/>
      <c r="Y17" s="53">
        <v>44927</v>
      </c>
      <c r="Z17" s="15">
        <v>135232300</v>
      </c>
      <c r="AA17" s="41"/>
      <c r="AB17" s="40"/>
      <c r="AC17" s="41"/>
      <c r="AD17" s="13">
        <v>46204</v>
      </c>
      <c r="AE17" s="15">
        <v>117619700</v>
      </c>
      <c r="AF17"/>
      <c r="AG17" s="40"/>
      <c r="AI17" s="9" t="s">
        <v>77</v>
      </c>
      <c r="AJ17" s="16">
        <v>125</v>
      </c>
      <c r="AK17" s="20"/>
      <c r="AL17" s="16"/>
      <c r="AM17" s="9" t="s">
        <v>15718</v>
      </c>
      <c r="AN17" s="18">
        <v>1.5748031496062992E-2</v>
      </c>
      <c r="AR17" s="9" t="s">
        <v>85</v>
      </c>
      <c r="AS17" s="15">
        <v>23155300</v>
      </c>
      <c r="AW17" s="9" t="s">
        <v>15736</v>
      </c>
      <c r="AX17" s="15">
        <v>12114300</v>
      </c>
      <c r="BB17" s="9" t="s">
        <v>37</v>
      </c>
      <c r="BC17" s="15">
        <v>2316700</v>
      </c>
      <c r="BG17" s="9" t="s">
        <v>41</v>
      </c>
      <c r="BH17" s="16">
        <v>2</v>
      </c>
      <c r="BL17" s="9" t="s">
        <v>69</v>
      </c>
      <c r="BM17" s="18">
        <v>0.43307086614173229</v>
      </c>
      <c r="BP17" s="9" t="s">
        <v>74</v>
      </c>
      <c r="BQ17" s="18">
        <v>1</v>
      </c>
      <c r="BU17" s="67">
        <v>46082</v>
      </c>
      <c r="BV17" s="68">
        <v>174</v>
      </c>
      <c r="BW17" s="68">
        <v>129</v>
      </c>
      <c r="BX17" s="9"/>
      <c r="CA17" s="20"/>
      <c r="CB17" s="68"/>
      <c r="CC17" s="69" t="s">
        <v>113</v>
      </c>
      <c r="CD17" s="70">
        <v>0.1317365269461078</v>
      </c>
      <c r="CG17" s="69" t="s">
        <v>15770</v>
      </c>
      <c r="CH17" s="68">
        <v>31</v>
      </c>
    </row>
    <row r="18" spans="3:86" x14ac:dyDescent="0.3">
      <c r="H18"/>
      <c r="I18"/>
      <c r="J18"/>
      <c r="K18"/>
      <c r="L18"/>
      <c r="O18" s="9" t="s">
        <v>15759</v>
      </c>
      <c r="P18" s="15">
        <v>108741100</v>
      </c>
      <c r="Q18" s="15">
        <v>260723100</v>
      </c>
      <c r="T18" s="13">
        <v>46054</v>
      </c>
      <c r="U18" s="15">
        <v>108741100</v>
      </c>
      <c r="V18"/>
      <c r="W18" s="40"/>
      <c r="X18" s="41"/>
      <c r="Y18" s="13">
        <v>44958</v>
      </c>
      <c r="Z18" s="15">
        <v>133372100</v>
      </c>
      <c r="AA18" s="41">
        <v>-1.3755589456069297E-2</v>
      </c>
      <c r="AB18" s="40"/>
      <c r="AC18" s="41"/>
      <c r="AD18"/>
      <c r="AE18"/>
      <c r="AF18"/>
      <c r="AI18" s="9" t="s">
        <v>97</v>
      </c>
      <c r="AJ18" s="16">
        <v>40</v>
      </c>
      <c r="AK18" s="20"/>
      <c r="AL18" s="16"/>
      <c r="AM18" s="9" t="s">
        <v>77</v>
      </c>
      <c r="AN18" s="18">
        <v>0.98425196850393704</v>
      </c>
      <c r="AR18" s="9" t="s">
        <v>94</v>
      </c>
      <c r="AS18" s="15">
        <v>22997400</v>
      </c>
      <c r="AW18" s="9" t="s">
        <v>15727</v>
      </c>
      <c r="AX18" s="15">
        <v>12371500</v>
      </c>
      <c r="BB18" s="9" t="s">
        <v>41</v>
      </c>
      <c r="BC18" s="15">
        <v>5306700</v>
      </c>
      <c r="BG18" s="9" t="s">
        <v>38</v>
      </c>
      <c r="BH18" s="16">
        <v>14</v>
      </c>
      <c r="BL18" s="9" t="s">
        <v>83</v>
      </c>
      <c r="BM18" s="18">
        <v>0.56692913385826771</v>
      </c>
      <c r="BU18" s="67">
        <v>46113</v>
      </c>
      <c r="BV18" s="68">
        <v>167</v>
      </c>
      <c r="BW18" s="68">
        <v>132</v>
      </c>
      <c r="BX18" s="9"/>
      <c r="CA18" s="20"/>
      <c r="CB18" s="68"/>
      <c r="CG18" s="69" t="s">
        <v>15768</v>
      </c>
      <c r="CH18" s="68">
        <v>43</v>
      </c>
    </row>
    <row r="19" spans="3:86" x14ac:dyDescent="0.3">
      <c r="H19"/>
      <c r="I19"/>
      <c r="J19"/>
      <c r="K19"/>
      <c r="L19"/>
      <c r="O19" s="9" t="s">
        <v>15760</v>
      </c>
      <c r="P19" s="15">
        <v>113040900</v>
      </c>
      <c r="Q19" s="15">
        <v>373764000</v>
      </c>
      <c r="T19" s="13">
        <v>46082</v>
      </c>
      <c r="U19" s="15">
        <v>113040900</v>
      </c>
      <c r="V19"/>
      <c r="W19" s="40"/>
      <c r="X19" s="41"/>
      <c r="Y19" s="13">
        <v>44986</v>
      </c>
      <c r="Z19" s="15">
        <v>145709500</v>
      </c>
      <c r="AA19" s="41">
        <v>9.2503604576969239E-2</v>
      </c>
      <c r="AB19" s="40"/>
      <c r="AC19" s="41"/>
      <c r="AD19"/>
      <c r="AE19"/>
      <c r="AF19"/>
      <c r="AI19" s="9" t="s">
        <v>15718</v>
      </c>
      <c r="AJ19" s="16">
        <v>2</v>
      </c>
      <c r="AK19" s="20"/>
      <c r="AL19" s="16"/>
      <c r="AR19" s="9" t="s">
        <v>127</v>
      </c>
      <c r="AS19" s="15">
        <v>14031400</v>
      </c>
      <c r="AW19" s="9" t="s">
        <v>15735</v>
      </c>
      <c r="AX19" s="15">
        <v>12663300</v>
      </c>
      <c r="BB19" s="9" t="s">
        <v>38</v>
      </c>
      <c r="BC19" s="15">
        <v>16518800</v>
      </c>
      <c r="BG19" s="9" t="s">
        <v>37</v>
      </c>
      <c r="BH19" s="16">
        <v>22</v>
      </c>
      <c r="BU19" s="67">
        <v>46143</v>
      </c>
      <c r="BV19" s="68">
        <v>163</v>
      </c>
      <c r="BW19" s="68">
        <v>124</v>
      </c>
      <c r="BX19" s="9"/>
      <c r="CA19" s="20"/>
      <c r="CB19" s="68"/>
      <c r="CG19" s="69" t="s">
        <v>15766</v>
      </c>
      <c r="CH19" s="68">
        <v>43</v>
      </c>
    </row>
    <row r="20" spans="3:86" x14ac:dyDescent="0.3">
      <c r="H20"/>
      <c r="I20"/>
      <c r="J20"/>
      <c r="K20"/>
      <c r="L20"/>
      <c r="O20" s="9" t="s">
        <v>15761</v>
      </c>
      <c r="P20" s="15">
        <v>135152900</v>
      </c>
      <c r="Q20" s="15">
        <v>508916900</v>
      </c>
      <c r="T20" s="13">
        <v>46113</v>
      </c>
      <c r="U20" s="15">
        <v>135152900</v>
      </c>
      <c r="V20"/>
      <c r="W20" s="40"/>
      <c r="X20" s="41"/>
      <c r="Y20" s="13">
        <v>45017</v>
      </c>
      <c r="Z20" s="15">
        <v>133028600</v>
      </c>
      <c r="AA20" s="41">
        <v>-8.7028642607379747E-2</v>
      </c>
      <c r="AB20" s="40"/>
      <c r="AC20" s="41"/>
      <c r="AD20"/>
      <c r="AE20"/>
      <c r="AF20"/>
      <c r="AK20" s="20"/>
      <c r="AL20" s="16"/>
      <c r="AR20" s="9" t="s">
        <v>71</v>
      </c>
      <c r="AS20" s="15">
        <v>13951500</v>
      </c>
      <c r="AW20" s="9" t="s">
        <v>15731</v>
      </c>
      <c r="AX20" s="15">
        <v>15846700</v>
      </c>
      <c r="BB20" s="9" t="s">
        <v>40</v>
      </c>
      <c r="BC20" s="15">
        <v>26779300</v>
      </c>
      <c r="BG20" s="9" t="s">
        <v>39</v>
      </c>
      <c r="BH20" s="16">
        <v>28</v>
      </c>
      <c r="BU20" s="67">
        <v>46174</v>
      </c>
      <c r="BV20" s="68">
        <v>187</v>
      </c>
      <c r="BW20" s="68">
        <v>145</v>
      </c>
      <c r="BX20" s="9"/>
      <c r="CA20" s="20"/>
      <c r="CB20" s="68"/>
      <c r="CG20" s="69" t="s">
        <v>15784</v>
      </c>
      <c r="CH20" s="68">
        <v>5</v>
      </c>
    </row>
    <row r="21" spans="3:86" x14ac:dyDescent="0.3">
      <c r="O21" s="9" t="s">
        <v>15753</v>
      </c>
      <c r="P21" s="15">
        <v>128056100</v>
      </c>
      <c r="Q21" s="15">
        <v>636973000</v>
      </c>
      <c r="T21" s="13">
        <v>46143</v>
      </c>
      <c r="U21" s="15">
        <v>128056100</v>
      </c>
      <c r="V21"/>
      <c r="W21" s="40"/>
      <c r="X21" s="41"/>
      <c r="Y21" s="13">
        <v>45047</v>
      </c>
      <c r="Z21" s="15">
        <v>132813100</v>
      </c>
      <c r="AA21" s="41">
        <v>-1.6199524012129722E-3</v>
      </c>
      <c r="AB21" s="40"/>
      <c r="AC21" s="41"/>
      <c r="AD21"/>
      <c r="AE21"/>
      <c r="AF21"/>
      <c r="AI21" s="9" t="s">
        <v>15722</v>
      </c>
      <c r="AJ21" s="17">
        <f>SUM(AJ17:AJ20)</f>
        <v>167</v>
      </c>
      <c r="AK21" s="21"/>
      <c r="AL21" s="17"/>
      <c r="AM21" s="9"/>
      <c r="AN21" s="17"/>
      <c r="AR21" s="9" t="s">
        <v>157</v>
      </c>
      <c r="AS21" s="15">
        <v>11061700</v>
      </c>
      <c r="AW21" s="9" t="s">
        <v>15729</v>
      </c>
      <c r="AX21" s="15">
        <v>17831100</v>
      </c>
      <c r="BB21" s="9" t="s">
        <v>36</v>
      </c>
      <c r="BC21" s="15">
        <v>29972500</v>
      </c>
      <c r="BG21" s="9" t="s">
        <v>36</v>
      </c>
      <c r="BH21" s="16">
        <v>29</v>
      </c>
      <c r="BU21" s="67">
        <v>46204</v>
      </c>
      <c r="BV21" s="68">
        <v>167</v>
      </c>
      <c r="BW21" s="68">
        <v>127</v>
      </c>
      <c r="CA21" s="20"/>
      <c r="CB21" s="68"/>
    </row>
    <row r="22" spans="3:86" x14ac:dyDescent="0.3">
      <c r="O22" s="9" t="s">
        <v>15762</v>
      </c>
      <c r="P22" s="15">
        <v>141458500</v>
      </c>
      <c r="Q22" s="15">
        <v>778431500</v>
      </c>
      <c r="T22" s="13">
        <v>46174</v>
      </c>
      <c r="U22" s="15">
        <v>141458500</v>
      </c>
      <c r="V22"/>
      <c r="W22" s="40"/>
      <c r="X22" s="41"/>
      <c r="Y22" s="13">
        <v>45078</v>
      </c>
      <c r="Z22" s="15">
        <v>120023500</v>
      </c>
      <c r="AA22" s="41">
        <v>-9.6297729666727158E-2</v>
      </c>
      <c r="AB22" s="40"/>
      <c r="AC22" s="41"/>
      <c r="AD22"/>
      <c r="AE22"/>
      <c r="AF22"/>
      <c r="AR22" s="9" t="s">
        <v>111</v>
      </c>
      <c r="AS22" s="15">
        <v>10178100</v>
      </c>
      <c r="BB22" s="9" t="s">
        <v>39</v>
      </c>
      <c r="BC22" s="15">
        <v>36725700</v>
      </c>
      <c r="BG22" s="9" t="s">
        <v>40</v>
      </c>
      <c r="BH22" s="16">
        <v>32</v>
      </c>
      <c r="BU22" s="67">
        <v>46235</v>
      </c>
      <c r="BV22" s="68">
        <v>165</v>
      </c>
      <c r="BW22" s="68">
        <v>125</v>
      </c>
      <c r="CA22" s="20"/>
      <c r="CB22" s="68"/>
    </row>
    <row r="23" spans="3:86" x14ac:dyDescent="0.3">
      <c r="O23" s="9" t="s">
        <v>15763</v>
      </c>
      <c r="P23" s="15">
        <v>117619700</v>
      </c>
      <c r="Q23" s="15">
        <v>896051200</v>
      </c>
      <c r="T23" s="13">
        <v>46204</v>
      </c>
      <c r="U23" s="15">
        <v>117619700</v>
      </c>
      <c r="V23"/>
      <c r="W23" s="40"/>
      <c r="X23" s="41"/>
      <c r="Y23" s="13">
        <v>45108</v>
      </c>
      <c r="Z23" s="15">
        <v>136643400</v>
      </c>
      <c r="AA23" s="41">
        <v>0.13847204922369369</v>
      </c>
      <c r="AB23" s="40"/>
      <c r="AC23" s="41"/>
      <c r="AD23"/>
      <c r="AE23"/>
      <c r="AF23"/>
      <c r="AR23" s="9" t="s">
        <v>144</v>
      </c>
      <c r="AS23" s="15">
        <v>8442900</v>
      </c>
      <c r="BG23"/>
      <c r="BH23"/>
      <c r="BU23"/>
      <c r="BV23"/>
      <c r="BW23"/>
      <c r="CA23" s="20"/>
      <c r="CB23" s="68"/>
    </row>
    <row r="24" spans="3:86" x14ac:dyDescent="0.3">
      <c r="O24" s="9" t="s">
        <v>15764</v>
      </c>
      <c r="P24" s="15">
        <v>83659000</v>
      </c>
      <c r="Q24" s="15">
        <v>979710200</v>
      </c>
      <c r="T24" s="13">
        <v>46235</v>
      </c>
      <c r="U24" s="15">
        <v>83659000</v>
      </c>
      <c r="V24"/>
      <c r="W24" s="40"/>
      <c r="X24" s="41"/>
      <c r="Y24" s="13">
        <v>45139</v>
      </c>
      <c r="Z24" s="15">
        <v>147659900</v>
      </c>
      <c r="AA24" s="41">
        <v>8.0622262033877956E-2</v>
      </c>
      <c r="AB24" s="40"/>
      <c r="AC24" s="41"/>
      <c r="AD24"/>
      <c r="AE24"/>
      <c r="AF24"/>
      <c r="AR24" s="9" t="s">
        <v>104</v>
      </c>
      <c r="AS24" s="15">
        <v>6877900</v>
      </c>
      <c r="BU24"/>
      <c r="BV24"/>
      <c r="BW24"/>
      <c r="CA24" s="20"/>
      <c r="CB24" s="68"/>
    </row>
    <row r="25" spans="3:86" x14ac:dyDescent="0.3">
      <c r="V25"/>
      <c r="W25" s="40"/>
      <c r="X25" s="41"/>
      <c r="Y25" s="13">
        <v>45170</v>
      </c>
      <c r="Z25" s="15">
        <v>141300400</v>
      </c>
      <c r="AA25" s="41">
        <v>-4.3068564992933087E-2</v>
      </c>
      <c r="AB25" s="40"/>
      <c r="AC25" s="41"/>
      <c r="AD25"/>
      <c r="AE25"/>
      <c r="AF25"/>
      <c r="AR25" s="9" t="s">
        <v>167</v>
      </c>
      <c r="AS25" s="15">
        <v>3822100</v>
      </c>
      <c r="BU25"/>
      <c r="BV25"/>
      <c r="BW25"/>
      <c r="CA25" s="20"/>
      <c r="CB25" s="68"/>
    </row>
    <row r="26" spans="3:86" x14ac:dyDescent="0.3">
      <c r="V26"/>
      <c r="W26" s="40"/>
      <c r="X26" s="41"/>
      <c r="Y26" s="13">
        <v>45200</v>
      </c>
      <c r="Z26" s="15">
        <v>160190700</v>
      </c>
      <c r="AA26" s="41">
        <v>0.13368893506317037</v>
      </c>
      <c r="AB26" s="40"/>
      <c r="AC26" s="41"/>
      <c r="AD26"/>
      <c r="AE26"/>
      <c r="AF26"/>
      <c r="AR26" s="9" t="s">
        <v>184</v>
      </c>
      <c r="AS26" s="15">
        <v>1788200</v>
      </c>
      <c r="BU26"/>
      <c r="BV26"/>
      <c r="BW26"/>
      <c r="CA26" s="20"/>
      <c r="CB26" s="68"/>
    </row>
    <row r="27" spans="3:86" x14ac:dyDescent="0.3">
      <c r="V27"/>
      <c r="W27" s="40"/>
      <c r="X27" s="41"/>
      <c r="Y27" s="13">
        <v>45231</v>
      </c>
      <c r="Z27" s="15">
        <v>120250500</v>
      </c>
      <c r="AA27" s="41">
        <v>-0.24932908090170028</v>
      </c>
      <c r="AB27" s="40"/>
      <c r="AC27" s="41"/>
      <c r="AD27"/>
      <c r="AE27"/>
      <c r="AF27"/>
      <c r="AR27" s="9" t="s">
        <v>260</v>
      </c>
      <c r="AS27" s="15">
        <v>936600</v>
      </c>
      <c r="BU27"/>
      <c r="BV27"/>
      <c r="BW27"/>
      <c r="CA27" s="20"/>
      <c r="CB27" s="68"/>
    </row>
    <row r="28" spans="3:86" x14ac:dyDescent="0.3">
      <c r="V28"/>
      <c r="W28" s="40"/>
      <c r="X28" s="41"/>
      <c r="Y28" s="13">
        <v>45261</v>
      </c>
      <c r="Z28" s="15">
        <v>171109600</v>
      </c>
      <c r="AA28" s="41">
        <v>0.42294293994619564</v>
      </c>
      <c r="AB28" s="40"/>
      <c r="AC28" s="41"/>
      <c r="AD28"/>
      <c r="AE28"/>
      <c r="AF28"/>
      <c r="AR28" s="9" t="s">
        <v>199</v>
      </c>
      <c r="AS28" s="15">
        <v>376600</v>
      </c>
      <c r="BU28"/>
      <c r="BV28"/>
      <c r="BW28"/>
      <c r="CA28" s="20"/>
      <c r="CB28" s="68"/>
    </row>
    <row r="29" spans="3:86" x14ac:dyDescent="0.3">
      <c r="V29"/>
      <c r="W29" s="40"/>
      <c r="X29" s="41"/>
      <c r="Y29" s="13">
        <v>45292</v>
      </c>
      <c r="Z29" s="15">
        <v>113893500</v>
      </c>
      <c r="AA29" s="41">
        <v>-0.33438275818539698</v>
      </c>
      <c r="AB29" s="40"/>
      <c r="AC29" s="41"/>
      <c r="AD29"/>
      <c r="AE29"/>
      <c r="AF29"/>
      <c r="BU29"/>
      <c r="BV29"/>
      <c r="BW29"/>
      <c r="CA29" s="20"/>
      <c r="CB29" s="68"/>
    </row>
    <row r="30" spans="3:86" x14ac:dyDescent="0.3">
      <c r="V30"/>
      <c r="W30" s="40"/>
      <c r="X30" s="41"/>
      <c r="Y30" s="13">
        <v>45323</v>
      </c>
      <c r="Z30" s="15">
        <v>119264800</v>
      </c>
      <c r="AA30" s="41">
        <v>4.7160724712121412E-2</v>
      </c>
      <c r="AB30" s="40"/>
      <c r="AC30" s="41"/>
      <c r="AD30"/>
      <c r="AE30"/>
      <c r="AF30"/>
      <c r="BU30"/>
      <c r="BV30"/>
      <c r="BW30"/>
      <c r="CA30" s="20"/>
      <c r="CB30" s="68"/>
    </row>
    <row r="31" spans="3:86" x14ac:dyDescent="0.3">
      <c r="V31"/>
      <c r="W31" s="40"/>
      <c r="X31" s="41"/>
      <c r="Y31" s="13">
        <v>45352</v>
      </c>
      <c r="Z31" s="15">
        <v>139185400</v>
      </c>
      <c r="AA31" s="41">
        <v>0.16702832688270136</v>
      </c>
      <c r="AB31" s="40"/>
      <c r="AC31" s="41"/>
      <c r="AD31"/>
      <c r="AE31"/>
      <c r="AF31"/>
      <c r="BU31"/>
      <c r="BV31"/>
      <c r="BW31"/>
      <c r="CA31" s="20"/>
      <c r="CB31" s="68"/>
    </row>
    <row r="32" spans="3:86" x14ac:dyDescent="0.3">
      <c r="V32"/>
      <c r="W32" s="40"/>
      <c r="X32" s="41"/>
      <c r="Y32" s="13">
        <v>45383</v>
      </c>
      <c r="Z32" s="15">
        <v>138592100</v>
      </c>
      <c r="AA32" s="41">
        <v>-4.2626597329892355E-3</v>
      </c>
      <c r="AB32" s="40"/>
      <c r="AC32" s="41"/>
      <c r="AD32"/>
      <c r="AE32"/>
      <c r="AF32"/>
      <c r="BU32"/>
      <c r="BV32"/>
      <c r="BW32"/>
      <c r="CA32" s="20"/>
      <c r="CB32" s="68"/>
    </row>
    <row r="33" spans="22:80" x14ac:dyDescent="0.3">
      <c r="V33"/>
      <c r="W33" s="40"/>
      <c r="X33" s="41"/>
      <c r="Y33" s="13">
        <v>45413</v>
      </c>
      <c r="Z33" s="15">
        <v>134241000</v>
      </c>
      <c r="AA33" s="41">
        <v>-3.1395007363334559E-2</v>
      </c>
      <c r="AB33" s="40"/>
      <c r="AC33" s="41"/>
      <c r="AD33"/>
      <c r="AE33"/>
      <c r="AF33"/>
      <c r="BU33"/>
      <c r="BV33"/>
      <c r="BW33"/>
      <c r="CA33" s="20"/>
      <c r="CB33" s="68"/>
    </row>
    <row r="34" spans="22:80" x14ac:dyDescent="0.3">
      <c r="V34"/>
      <c r="W34" s="40"/>
      <c r="X34" s="41"/>
      <c r="Y34" s="13">
        <v>45444</v>
      </c>
      <c r="Z34" s="15">
        <v>157307100</v>
      </c>
      <c r="AA34" s="41">
        <v>0.17182604420408071</v>
      </c>
      <c r="AB34" s="40"/>
      <c r="AC34" s="41"/>
      <c r="AD34"/>
      <c r="AE34"/>
      <c r="AF34"/>
      <c r="BU34"/>
      <c r="BV34"/>
      <c r="BW34"/>
      <c r="CA34" s="20"/>
      <c r="CB34" s="68"/>
    </row>
    <row r="35" spans="22:80" x14ac:dyDescent="0.3">
      <c r="V35"/>
      <c r="W35" s="40"/>
      <c r="X35" s="41"/>
      <c r="Y35" s="13">
        <v>45474</v>
      </c>
      <c r="Z35" s="15">
        <v>141233900</v>
      </c>
      <c r="AA35" s="41">
        <v>-0.10217720624180346</v>
      </c>
      <c r="AB35" s="40"/>
      <c r="AC35" s="41"/>
      <c r="AD35"/>
      <c r="AE35"/>
      <c r="AF35"/>
      <c r="BU35"/>
      <c r="BV35"/>
      <c r="BW35"/>
      <c r="CA35" s="20"/>
      <c r="CB35" s="68"/>
    </row>
    <row r="36" spans="22:80" x14ac:dyDescent="0.3">
      <c r="V36"/>
      <c r="W36" s="40"/>
      <c r="X36" s="41"/>
      <c r="Y36" s="13">
        <v>45505</v>
      </c>
      <c r="Z36" s="15">
        <v>129620300</v>
      </c>
      <c r="AA36" s="41">
        <v>-8.2229549704426488E-2</v>
      </c>
      <c r="AB36" s="40"/>
      <c r="AC36" s="41"/>
      <c r="AD36"/>
      <c r="AE36"/>
      <c r="AF36"/>
      <c r="BU36"/>
      <c r="BV36"/>
      <c r="BW36"/>
      <c r="CA36" s="20"/>
      <c r="CB36" s="68"/>
    </row>
    <row r="37" spans="22:80" x14ac:dyDescent="0.3">
      <c r="V37"/>
      <c r="W37" s="40"/>
      <c r="X37" s="41"/>
      <c r="Y37" s="13">
        <v>45536</v>
      </c>
      <c r="Z37" s="15">
        <v>117633200</v>
      </c>
      <c r="AA37" s="41">
        <v>-9.247857010051666E-2</v>
      </c>
      <c r="AB37" s="40"/>
      <c r="AC37" s="41"/>
      <c r="AD37"/>
      <c r="AE37"/>
      <c r="AF37"/>
      <c r="BU37"/>
      <c r="BV37"/>
      <c r="BW37"/>
      <c r="CA37" s="20"/>
      <c r="CB37" s="68"/>
    </row>
    <row r="38" spans="22:80" x14ac:dyDescent="0.3">
      <c r="V38"/>
      <c r="W38" s="40"/>
      <c r="X38" s="41"/>
      <c r="Y38" s="13">
        <v>45566</v>
      </c>
      <c r="Z38" s="15">
        <v>128555300</v>
      </c>
      <c r="AA38" s="41">
        <v>9.2848787587177767E-2</v>
      </c>
      <c r="AB38" s="40"/>
      <c r="AC38" s="41"/>
      <c r="AD38"/>
      <c r="AE38"/>
      <c r="AF38"/>
      <c r="BU38"/>
      <c r="BV38"/>
      <c r="BW38"/>
      <c r="CA38" s="20"/>
      <c r="CB38" s="68"/>
    </row>
    <row r="39" spans="22:80" x14ac:dyDescent="0.3">
      <c r="V39"/>
      <c r="W39" s="40"/>
      <c r="X39" s="41"/>
      <c r="Y39" s="13">
        <v>45597</v>
      </c>
      <c r="Z39" s="15">
        <v>140079300</v>
      </c>
      <c r="AA39" s="41">
        <v>8.9642356246689162E-2</v>
      </c>
      <c r="AB39" s="40"/>
      <c r="AC39" s="41"/>
      <c r="AD39"/>
      <c r="AE39"/>
      <c r="AF39"/>
      <c r="BU39"/>
      <c r="BV39"/>
      <c r="BW39"/>
      <c r="CA39" s="20"/>
      <c r="CB39" s="68"/>
    </row>
    <row r="40" spans="22:80" x14ac:dyDescent="0.3">
      <c r="V40"/>
      <c r="W40" s="40"/>
      <c r="X40" s="41"/>
      <c r="Y40" s="13">
        <v>45627</v>
      </c>
      <c r="Z40" s="15">
        <v>119047700</v>
      </c>
      <c r="AA40" s="41">
        <v>-0.15014067032031142</v>
      </c>
      <c r="AB40" s="40"/>
      <c r="AC40" s="41"/>
      <c r="AD40"/>
      <c r="AE40"/>
      <c r="AF40"/>
      <c r="BU40"/>
      <c r="BV40"/>
      <c r="BW40"/>
      <c r="CA40" s="20"/>
      <c r="CB40" s="68"/>
    </row>
    <row r="41" spans="22:80" x14ac:dyDescent="0.3">
      <c r="V41"/>
      <c r="W41" s="40"/>
      <c r="X41" s="41"/>
      <c r="Y41" s="13">
        <v>45658</v>
      </c>
      <c r="Z41" s="15">
        <v>143877800</v>
      </c>
      <c r="AA41" s="41">
        <v>0.20857269817056526</v>
      </c>
      <c r="AB41" s="40"/>
      <c r="AC41" s="41"/>
      <c r="AD41"/>
      <c r="AE41"/>
      <c r="AF41"/>
      <c r="BU41"/>
      <c r="BV41"/>
      <c r="BW41"/>
      <c r="CA41" s="20"/>
      <c r="CB41" s="68"/>
    </row>
    <row r="42" spans="22:80" x14ac:dyDescent="0.3">
      <c r="V42"/>
      <c r="W42" s="40"/>
      <c r="X42" s="41"/>
      <c r="Y42" s="13">
        <v>45689</v>
      </c>
      <c r="Z42" s="15">
        <v>134039100</v>
      </c>
      <c r="AA42" s="41">
        <v>-6.8382335565320015E-2</v>
      </c>
      <c r="AB42" s="40"/>
      <c r="AC42" s="41"/>
      <c r="AD42"/>
      <c r="AE42"/>
      <c r="AF42"/>
      <c r="BU42"/>
      <c r="BV42"/>
      <c r="BW42"/>
      <c r="CA42" s="20"/>
      <c r="CB42" s="68"/>
    </row>
    <row r="43" spans="22:80" x14ac:dyDescent="0.3">
      <c r="V43"/>
      <c r="W43" s="40"/>
      <c r="X43" s="41"/>
      <c r="Y43" s="13">
        <v>45717</v>
      </c>
      <c r="Z43" s="15">
        <v>124882000</v>
      </c>
      <c r="AA43" s="41">
        <v>-6.8316632982465569E-2</v>
      </c>
      <c r="AB43" s="40"/>
      <c r="AC43" s="41"/>
      <c r="AD43"/>
      <c r="AE43"/>
      <c r="AF43"/>
      <c r="BU43"/>
      <c r="BV43"/>
      <c r="BW43"/>
      <c r="CA43" s="20"/>
      <c r="CB43" s="68"/>
    </row>
    <row r="44" spans="22:80" x14ac:dyDescent="0.3">
      <c r="V44"/>
      <c r="W44" s="40"/>
      <c r="X44" s="41"/>
      <c r="Y44" s="13">
        <v>45748</v>
      </c>
      <c r="Z44" s="15">
        <v>127183000</v>
      </c>
      <c r="AA44" s="41">
        <v>1.8425393571531525E-2</v>
      </c>
      <c r="AB44" s="40"/>
      <c r="AC44" s="41"/>
      <c r="AD44"/>
      <c r="AE44"/>
      <c r="AF44"/>
      <c r="BU44"/>
      <c r="BV44"/>
      <c r="BW44"/>
      <c r="CA44" s="20"/>
      <c r="CB44" s="68"/>
    </row>
    <row r="45" spans="22:80" x14ac:dyDescent="0.3">
      <c r="V45"/>
      <c r="W45" s="40"/>
      <c r="X45" s="41"/>
      <c r="Y45" s="13">
        <v>45778</v>
      </c>
      <c r="Z45" s="15">
        <v>149702600</v>
      </c>
      <c r="AA45" s="41">
        <v>0.17706454478979108</v>
      </c>
      <c r="AB45" s="40"/>
      <c r="AC45" s="41"/>
      <c r="AD45"/>
      <c r="AE45"/>
      <c r="AF45"/>
      <c r="BU45"/>
      <c r="BV45"/>
      <c r="BW45"/>
      <c r="CA45" s="20"/>
      <c r="CB45" s="68"/>
    </row>
    <row r="46" spans="22:80" x14ac:dyDescent="0.3">
      <c r="V46"/>
      <c r="W46" s="40"/>
      <c r="X46" s="41"/>
      <c r="Y46" s="13">
        <v>45809</v>
      </c>
      <c r="Z46" s="15">
        <v>148799600</v>
      </c>
      <c r="AA46" s="41">
        <v>-6.031959364767212E-3</v>
      </c>
      <c r="AB46" s="40"/>
      <c r="AC46" s="41"/>
      <c r="AD46"/>
      <c r="AE46"/>
      <c r="AF46"/>
      <c r="BU46"/>
      <c r="BV46"/>
      <c r="BW46"/>
      <c r="CA46" s="20"/>
      <c r="CB46" s="68"/>
    </row>
    <row r="47" spans="22:80" x14ac:dyDescent="0.3">
      <c r="V47"/>
      <c r="W47" s="40"/>
      <c r="X47" s="41"/>
      <c r="Y47" s="13">
        <v>45839</v>
      </c>
      <c r="Z47" s="15">
        <v>144094900</v>
      </c>
      <c r="AA47" s="41">
        <v>-3.1617692520678822E-2</v>
      </c>
      <c r="AB47" s="40"/>
      <c r="AC47" s="41"/>
      <c r="AD47"/>
      <c r="AE47"/>
      <c r="AF47"/>
      <c r="BU47"/>
      <c r="BV47"/>
      <c r="BW47"/>
      <c r="CA47" s="20"/>
      <c r="CB47" s="68"/>
    </row>
    <row r="48" spans="22:80" x14ac:dyDescent="0.3">
      <c r="V48"/>
      <c r="W48" s="40"/>
      <c r="X48" s="41"/>
      <c r="Y48" s="13">
        <v>45870</v>
      </c>
      <c r="Z48" s="15">
        <v>148473100</v>
      </c>
      <c r="AA48" s="41">
        <v>3.0384142672641432E-2</v>
      </c>
      <c r="AB48" s="40"/>
      <c r="AC48" s="41"/>
      <c r="AD48"/>
      <c r="AE48"/>
      <c r="AF48"/>
      <c r="BU48"/>
      <c r="BV48"/>
      <c r="BW48"/>
      <c r="CA48" s="20"/>
      <c r="CB48" s="68"/>
    </row>
    <row r="49" spans="22:80" x14ac:dyDescent="0.3">
      <c r="V49"/>
      <c r="W49" s="40"/>
      <c r="X49" s="41"/>
      <c r="Y49" s="13">
        <v>45901</v>
      </c>
      <c r="Z49" s="15">
        <v>145714100</v>
      </c>
      <c r="AA49" s="41">
        <v>-1.8582490700335616E-2</v>
      </c>
      <c r="AB49" s="40"/>
      <c r="AC49" s="41"/>
      <c r="AD49"/>
      <c r="AE49"/>
      <c r="AF49"/>
      <c r="BU49"/>
      <c r="BV49"/>
      <c r="BW49"/>
      <c r="CA49" s="20"/>
      <c r="CB49" s="68"/>
    </row>
    <row r="50" spans="22:80" x14ac:dyDescent="0.3">
      <c r="V50"/>
      <c r="W50" s="40"/>
      <c r="X50" s="41"/>
      <c r="Y50" s="13">
        <v>45931</v>
      </c>
      <c r="Z50" s="15">
        <v>142932900</v>
      </c>
      <c r="AA50" s="41">
        <v>-1.9086690992841462E-2</v>
      </c>
      <c r="AB50" s="40"/>
      <c r="AC50" s="41"/>
      <c r="AD50"/>
      <c r="AE50"/>
      <c r="AF50"/>
      <c r="BU50"/>
      <c r="BV50"/>
      <c r="BW50"/>
      <c r="CA50" s="20"/>
      <c r="CB50" s="68"/>
    </row>
    <row r="51" spans="22:80" x14ac:dyDescent="0.3">
      <c r="V51"/>
      <c r="W51" s="40"/>
      <c r="X51" s="41"/>
      <c r="Y51" s="13">
        <v>45962</v>
      </c>
      <c r="Z51" s="15">
        <v>144901300</v>
      </c>
      <c r="AA51" s="41">
        <v>1.3771496975154075E-2</v>
      </c>
      <c r="AB51" s="40"/>
      <c r="AC51" s="41"/>
      <c r="AD51"/>
      <c r="AE51"/>
      <c r="AF51"/>
      <c r="BU51"/>
      <c r="BV51"/>
      <c r="BW51"/>
      <c r="CA51" s="20"/>
      <c r="CB51" s="68"/>
    </row>
    <row r="52" spans="22:80" x14ac:dyDescent="0.3">
      <c r="V52"/>
      <c r="W52" s="40"/>
      <c r="X52" s="41"/>
      <c r="Y52" s="13">
        <v>45992</v>
      </c>
      <c r="Z52" s="15">
        <v>125016900</v>
      </c>
      <c r="AA52" s="41">
        <v>-0.13722720224042159</v>
      </c>
      <c r="AB52" s="40"/>
      <c r="AC52" s="41"/>
      <c r="AD52"/>
      <c r="AE52"/>
      <c r="AF52"/>
      <c r="BU52"/>
      <c r="BV52"/>
      <c r="BW52"/>
      <c r="CA52" s="20"/>
      <c r="CB52" s="68"/>
    </row>
    <row r="53" spans="22:80" x14ac:dyDescent="0.3">
      <c r="V53"/>
      <c r="W53" s="40"/>
      <c r="X53" s="41"/>
      <c r="Y53" s="13">
        <v>46023</v>
      </c>
      <c r="Z53" s="15">
        <v>151982000</v>
      </c>
      <c r="AA53" s="41">
        <v>0.2156916384904761</v>
      </c>
      <c r="AB53" s="40"/>
      <c r="AC53" s="41"/>
      <c r="AD53"/>
      <c r="AE53"/>
      <c r="AF53"/>
      <c r="BU53"/>
      <c r="BV53"/>
      <c r="BW53"/>
      <c r="CA53" s="20"/>
      <c r="CB53" s="68"/>
    </row>
    <row r="54" spans="22:80" x14ac:dyDescent="0.3">
      <c r="V54"/>
      <c r="W54" s="40"/>
      <c r="X54" s="41"/>
      <c r="Y54" s="13">
        <v>46054</v>
      </c>
      <c r="Z54" s="15">
        <v>108741100</v>
      </c>
      <c r="AA54" s="41">
        <v>-0.28451329762735061</v>
      </c>
      <c r="AB54" s="40"/>
      <c r="AC54" s="41"/>
      <c r="AD54"/>
      <c r="AE54"/>
      <c r="AF54"/>
      <c r="BU54"/>
      <c r="BV54"/>
      <c r="BW54"/>
      <c r="CA54" s="20"/>
      <c r="CB54" s="68"/>
    </row>
    <row r="55" spans="22:80" x14ac:dyDescent="0.3">
      <c r="V55"/>
      <c r="W55" s="40"/>
      <c r="X55" s="41"/>
      <c r="Y55" s="13">
        <v>46082</v>
      </c>
      <c r="Z55" s="15">
        <v>113040900</v>
      </c>
      <c r="AA55" s="41">
        <v>3.9541626854979396E-2</v>
      </c>
      <c r="AB55" s="40"/>
      <c r="AC55" s="41"/>
      <c r="AD55"/>
      <c r="AE55"/>
      <c r="AF55"/>
      <c r="BU55"/>
      <c r="BV55"/>
      <c r="BW55"/>
      <c r="CA55" s="20"/>
      <c r="CB55" s="68"/>
    </row>
    <row r="56" spans="22:80" x14ac:dyDescent="0.3">
      <c r="V56"/>
      <c r="W56" s="40"/>
      <c r="X56" s="41"/>
      <c r="Y56" s="13">
        <v>46113</v>
      </c>
      <c r="Z56" s="15">
        <v>135152900</v>
      </c>
      <c r="AA56" s="41">
        <v>0.1956106152728791</v>
      </c>
      <c r="AB56" s="40"/>
      <c r="AC56" s="41"/>
      <c r="AD56"/>
      <c r="AE56"/>
      <c r="AF56"/>
      <c r="BU56"/>
      <c r="BV56"/>
      <c r="BW56"/>
      <c r="CA56" s="20"/>
      <c r="CB56" s="68"/>
    </row>
    <row r="57" spans="22:80" x14ac:dyDescent="0.3">
      <c r="V57"/>
      <c r="W57" s="40"/>
      <c r="X57" s="41"/>
      <c r="Y57" s="13">
        <v>46143</v>
      </c>
      <c r="Z57" s="15">
        <v>128056100</v>
      </c>
      <c r="AA57" s="41">
        <v>-5.2509417112026453E-2</v>
      </c>
      <c r="AB57" s="40"/>
      <c r="AC57" s="41"/>
      <c r="AD57"/>
      <c r="AE57"/>
      <c r="AF57"/>
      <c r="BU57"/>
      <c r="BV57"/>
      <c r="BW57"/>
      <c r="CA57" s="20"/>
      <c r="CB57" s="68"/>
    </row>
    <row r="58" spans="22:80" x14ac:dyDescent="0.3">
      <c r="V58"/>
      <c r="W58" s="40"/>
      <c r="X58" s="41"/>
      <c r="Y58" s="13">
        <v>46174</v>
      </c>
      <c r="Z58" s="15">
        <v>141458500</v>
      </c>
      <c r="AA58" s="41">
        <v>0.10466037931812698</v>
      </c>
      <c r="AB58" s="40"/>
      <c r="AC58" s="41"/>
      <c r="AD58"/>
      <c r="AE58"/>
      <c r="AF58"/>
      <c r="BU58"/>
      <c r="BV58"/>
      <c r="BW58"/>
      <c r="CA58" s="20"/>
      <c r="CB58" s="68"/>
    </row>
    <row r="59" spans="22:80" x14ac:dyDescent="0.3">
      <c r="V59"/>
      <c r="W59" s="40"/>
      <c r="X59" s="41"/>
      <c r="Y59" s="13">
        <v>46204</v>
      </c>
      <c r="Z59" s="15">
        <v>117619700</v>
      </c>
      <c r="AA59" s="41">
        <v>-0.16852150984210917</v>
      </c>
      <c r="AB59" s="40"/>
      <c r="AC59" s="41"/>
      <c r="AD59"/>
      <c r="AE59"/>
      <c r="AF59"/>
      <c r="BU59"/>
      <c r="BV59"/>
    </row>
    <row r="60" spans="22:80" x14ac:dyDescent="0.3">
      <c r="V60"/>
      <c r="W60" s="40"/>
      <c r="X60" s="41"/>
      <c r="Y60" s="13">
        <v>46235</v>
      </c>
      <c r="Z60" s="15">
        <v>83659000</v>
      </c>
      <c r="AA60" s="41">
        <v>-0.28873309488121462</v>
      </c>
      <c r="AB60" s="40"/>
      <c r="AC60" s="41"/>
      <c r="AD60"/>
      <c r="AE60"/>
      <c r="AF60"/>
      <c r="BU60"/>
      <c r="BV60"/>
    </row>
    <row r="61" spans="22:80" x14ac:dyDescent="0.3">
      <c r="V61"/>
      <c r="BV61" s="68"/>
    </row>
    <row r="62" spans="22:80" x14ac:dyDescent="0.3">
      <c r="V62"/>
    </row>
    <row r="63" spans="22:80" x14ac:dyDescent="0.3">
      <c r="V63"/>
    </row>
    <row r="64" spans="22:80" x14ac:dyDescent="0.3">
      <c r="V64"/>
    </row>
    <row r="65" spans="22:22" x14ac:dyDescent="0.3">
      <c r="V65"/>
    </row>
    <row r="66" spans="22:22" x14ac:dyDescent="0.3">
      <c r="V66"/>
    </row>
    <row r="67" spans="22:22" x14ac:dyDescent="0.3">
      <c r="V67"/>
    </row>
    <row r="68" spans="22:22" x14ac:dyDescent="0.3">
      <c r="V68"/>
    </row>
    <row r="69" spans="22:22" x14ac:dyDescent="0.3">
      <c r="V69"/>
    </row>
    <row r="70" spans="22:22" x14ac:dyDescent="0.3">
      <c r="V70"/>
    </row>
    <row r="71" spans="22:22" x14ac:dyDescent="0.3">
      <c r="V71"/>
    </row>
    <row r="72" spans="22:22" x14ac:dyDescent="0.3">
      <c r="V72"/>
    </row>
    <row r="73" spans="22:22" x14ac:dyDescent="0.3">
      <c r="V73"/>
    </row>
    <row r="74" spans="22:22" x14ac:dyDescent="0.3">
      <c r="V74"/>
    </row>
    <row r="75" spans="22:22" x14ac:dyDescent="0.3">
      <c r="V75"/>
    </row>
    <row r="76" spans="22:22" x14ac:dyDescent="0.3">
      <c r="V76"/>
    </row>
    <row r="77" spans="22:22" x14ac:dyDescent="0.3">
      <c r="V77"/>
    </row>
    <row r="78" spans="22:22" x14ac:dyDescent="0.3">
      <c r="V78"/>
    </row>
    <row r="79" spans="22:22" x14ac:dyDescent="0.3">
      <c r="V79"/>
    </row>
  </sheetData>
  <pageMargins left="0.7" right="0.7" top="0.75" bottom="0.75" header="0.3" footer="0.3"/>
  <pageSetup orientation="portrait" r:id="rId1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7666"/>
  <sheetViews>
    <sheetView topLeftCell="AG1" zoomScaleNormal="100" workbookViewId="0">
      <pane ySplit="1" topLeftCell="A2" activePane="bottomLeft" state="frozen"/>
      <selection pane="bottomLeft" activeCell="AO2" sqref="AO2"/>
    </sheetView>
  </sheetViews>
  <sheetFormatPr defaultColWidth="8.6640625" defaultRowHeight="14.4" x14ac:dyDescent="0.3"/>
  <cols>
    <col min="1" max="1" width="12.5546875" bestFit="1" customWidth="1"/>
    <col min="2" max="2" width="16.5546875" bestFit="1" customWidth="1"/>
    <col min="3" max="3" width="15.33203125" bestFit="1" customWidth="1"/>
    <col min="4" max="4" width="17.6640625" bestFit="1" customWidth="1"/>
    <col min="5" max="5" width="15.109375" bestFit="1" customWidth="1"/>
    <col min="6" max="6" width="9.109375" bestFit="1" customWidth="1"/>
    <col min="7" max="7" width="12.33203125" bestFit="1" customWidth="1"/>
    <col min="8" max="8" width="23.5546875" customWidth="1"/>
    <col min="9" max="9" width="29.33203125" customWidth="1"/>
    <col min="10" max="10" width="20.6640625" bestFit="1" customWidth="1"/>
    <col min="11" max="11" width="18.5546875" bestFit="1" customWidth="1"/>
    <col min="12" max="12" width="17.44140625" bestFit="1" customWidth="1"/>
    <col min="13" max="13" width="18.5546875" bestFit="1" customWidth="1"/>
    <col min="14" max="14" width="18.6640625" bestFit="1" customWidth="1"/>
    <col min="15" max="15" width="17.88671875" bestFit="1" customWidth="1"/>
    <col min="16" max="16" width="19.44140625" bestFit="1" customWidth="1"/>
    <col min="17" max="17" width="17.88671875" bestFit="1" customWidth="1"/>
    <col min="18" max="18" width="23.88671875" bestFit="1" customWidth="1"/>
    <col min="19" max="19" width="20.33203125" bestFit="1" customWidth="1"/>
    <col min="20" max="20" width="25.109375" bestFit="1" customWidth="1"/>
    <col min="21" max="21" width="22.33203125" bestFit="1" customWidth="1"/>
    <col min="22" max="22" width="16.88671875" customWidth="1"/>
    <col min="23" max="23" width="17.33203125" bestFit="1" customWidth="1"/>
    <col min="24" max="24" width="24.6640625" bestFit="1" customWidth="1"/>
    <col min="25" max="25" width="19.109375" bestFit="1" customWidth="1"/>
    <col min="26" max="26" width="18.5546875" bestFit="1" customWidth="1"/>
    <col min="27" max="27" width="23.33203125" bestFit="1" customWidth="1"/>
    <col min="28" max="28" width="12" bestFit="1" customWidth="1"/>
    <col min="29" max="29" width="27" bestFit="1" customWidth="1"/>
    <col min="30" max="30" width="24" bestFit="1" customWidth="1"/>
    <col min="31" max="31" width="21.5546875" bestFit="1" customWidth="1"/>
    <col min="32" max="32" width="28.5546875" bestFit="1" customWidth="1"/>
    <col min="33" max="33" width="18.109375" bestFit="1" customWidth="1"/>
    <col min="34" max="34" width="31.44140625" bestFit="1" customWidth="1"/>
    <col min="35" max="35" width="16.5546875" bestFit="1" customWidth="1"/>
    <col min="36" max="36" width="9.6640625" bestFit="1" customWidth="1"/>
    <col min="37" max="37" width="11.109375" bestFit="1" customWidth="1"/>
    <col min="38" max="38" width="25.5546875" bestFit="1" customWidth="1"/>
    <col min="39" max="39" width="17.109375" bestFit="1" customWidth="1"/>
    <col min="40" max="40" width="19.6640625" bestFit="1" customWidth="1"/>
    <col min="41" max="41" width="19.6640625" customWidth="1"/>
    <col min="42" max="42" width="16.109375" bestFit="1" customWidth="1"/>
    <col min="43" max="43" width="20.88671875" bestFit="1" customWidth="1"/>
  </cols>
  <sheetData>
    <row r="1" spans="1:43" x14ac:dyDescent="0.3">
      <c r="A1" s="1" t="s">
        <v>0</v>
      </c>
      <c r="B1" s="1" t="s">
        <v>1</v>
      </c>
      <c r="C1" s="1" t="s">
        <v>61</v>
      </c>
      <c r="D1" s="1" t="s">
        <v>62</v>
      </c>
      <c r="E1" s="1" t="s">
        <v>63</v>
      </c>
      <c r="F1" s="1" t="s">
        <v>2</v>
      </c>
      <c r="G1" s="1" t="s">
        <v>3</v>
      </c>
      <c r="H1" s="1" t="s">
        <v>4</v>
      </c>
      <c r="I1" s="1" t="s">
        <v>5</v>
      </c>
      <c r="J1" s="1" t="s">
        <v>6</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23" t="s">
        <v>15329</v>
      </c>
      <c r="AJ1" s="23" t="s">
        <v>15332</v>
      </c>
      <c r="AK1" s="23" t="s">
        <v>15333</v>
      </c>
      <c r="AL1" s="23" t="s">
        <v>15334</v>
      </c>
      <c r="AM1" s="23" t="s">
        <v>15719</v>
      </c>
      <c r="AN1" s="23" t="s">
        <v>15749</v>
      </c>
      <c r="AO1" s="23" t="s">
        <v>15785</v>
      </c>
      <c r="AP1" s="23" t="s">
        <v>15745</v>
      </c>
      <c r="AQ1" s="23" t="s">
        <v>15746</v>
      </c>
    </row>
    <row r="2" spans="1:43" ht="14.4" customHeight="1" x14ac:dyDescent="0.3">
      <c r="A2" s="2" t="s">
        <v>122</v>
      </c>
      <c r="B2" s="2" t="s">
        <v>123</v>
      </c>
      <c r="C2" s="2" t="s">
        <v>124</v>
      </c>
      <c r="D2" s="2" t="s">
        <v>101</v>
      </c>
      <c r="E2" s="2" t="s">
        <v>125</v>
      </c>
      <c r="F2" s="2">
        <v>25</v>
      </c>
      <c r="G2" s="2" t="s">
        <v>69</v>
      </c>
      <c r="H2" s="2" t="s">
        <v>126</v>
      </c>
      <c r="I2" s="2" t="s">
        <v>44</v>
      </c>
      <c r="J2" s="3">
        <v>44928</v>
      </c>
      <c r="K2" s="3">
        <v>44935</v>
      </c>
      <c r="L2" s="2" t="s">
        <v>38</v>
      </c>
      <c r="M2" s="2" t="s">
        <v>127</v>
      </c>
      <c r="N2" s="2" t="s">
        <v>128</v>
      </c>
      <c r="O2" s="4">
        <v>1477000</v>
      </c>
      <c r="P2" s="4">
        <v>172700</v>
      </c>
      <c r="Q2" s="4">
        <v>1304300</v>
      </c>
      <c r="R2" s="2">
        <v>48</v>
      </c>
      <c r="S2" s="5">
        <v>5.75</v>
      </c>
      <c r="T2" s="4">
        <v>33422.69</v>
      </c>
      <c r="U2" s="2" t="s">
        <v>73</v>
      </c>
      <c r="V2" s="2" t="s">
        <v>74</v>
      </c>
      <c r="W2" s="4">
        <v>1270062.22</v>
      </c>
      <c r="X2" s="4">
        <v>334226.78000000003</v>
      </c>
      <c r="Y2" s="4">
        <v>1604289</v>
      </c>
      <c r="Z2" s="2">
        <v>145</v>
      </c>
      <c r="AA2" s="2" t="s">
        <v>60</v>
      </c>
      <c r="AB2" s="2" t="s">
        <v>15727</v>
      </c>
      <c r="AC2" s="2" t="s">
        <v>129</v>
      </c>
      <c r="AD2" s="2" t="s">
        <v>76</v>
      </c>
      <c r="AE2" s="5">
        <v>88.31</v>
      </c>
      <c r="AF2" s="2">
        <v>5</v>
      </c>
      <c r="AG2" s="2" t="s">
        <v>130</v>
      </c>
      <c r="AH2" s="2">
        <v>7</v>
      </c>
      <c r="AI2" s="6" t="str">
        <f t="shared" ref="AI2:AI65" si="0">IF(F2&lt;25,"18-24",IF(F2&lt;35,"25-34",IF(F2&lt;45,"35-44",IF(F2&lt;55,"45-54",IF(F2&lt;65,"55-64","65+")))))</f>
        <v>25-34</v>
      </c>
      <c r="AJ2" s="11">
        <f>YEAR(tbl_LoanData[[#This Row],[Application Date]])</f>
        <v>2023</v>
      </c>
      <c r="AK2" s="11" t="str">
        <f>TEXT(tbl_LoanData[[#This Row],[Application Date]],"MMMM")</f>
        <v>January</v>
      </c>
      <c r="AL2" s="12">
        <f>DATE(YEAR(tbl_LoanData[[#This Row],[Application Date]]),MONTH(tbl_LoanData[[#This Row],[Application Date]]),1)</f>
        <v>44927</v>
      </c>
      <c r="AM2" s="14">
        <f ca="1">IF(AND(tbl_LoanData[[#This Row],[Application Date]]&gt;=EOMONTH(TODAY(),-1)+1,tbl_LoanData[[#This Row],[Application Date]]&lt;=TODAY()),tbl_LoanData[[#This Row],[Loan Amount]],0)</f>
        <v>0</v>
      </c>
      <c r="AN2" s="14">
        <f>tbl_LoanData[[#This Row],[Amount Paid]]-(Q2-X2)</f>
        <v>299989</v>
      </c>
      <c r="AO2" s="14">
        <f>IF(tbl_LoanData[[#This Row],[Application Status]]="Approved",1,0)</f>
        <v>1</v>
      </c>
      <c r="AP2" s="22" t="str">
        <f t="shared" ref="AP2:AP65" ca="1" si="1">IF(AND(J2&gt;=DATE(YEAR(TODAY()),MONTH(TODAY()),1),J2&lt;=TODAY()),"Current MTD",IF(AND(J2&gt;=EOMONTH(TODAY(),-2)+1,J2&lt;=EOMONTH(TODAY(),-1)),"Previous MTD",""))</f>
        <v/>
      </c>
      <c r="AQ2" s="22" t="str">
        <f t="shared" ref="AQ2:AQ65" ca="1" si="2">IF(AND(J2&gt;=DATE(YEAR(TODAY()),MONTH(TODAY()),1),J2&lt;=TODAY()),TEXT(DATE(YEAR(TODAY()),MONTH(TODAY()),1),"mmm d")&amp;"–"&amp;DAY(TODAY()),IF(AND(J2&gt;=EOMONTH(TODAY(),-2)+1,J2&lt;=EOMONTH(TODAY(),-1)),""&amp;TEXT(EOMONTH(TODAY(),-2)+1,"mmm d")&amp;"–"&amp;DAY(TODAY()),""))</f>
        <v/>
      </c>
    </row>
    <row r="3" spans="1:43" ht="14.4" customHeight="1" x14ac:dyDescent="0.3">
      <c r="A3" s="2" t="s">
        <v>519</v>
      </c>
      <c r="B3" s="2" t="s">
        <v>520</v>
      </c>
      <c r="C3" s="2" t="s">
        <v>521</v>
      </c>
      <c r="D3" s="2" t="s">
        <v>189</v>
      </c>
      <c r="E3" s="2" t="s">
        <v>255</v>
      </c>
      <c r="F3" s="2">
        <v>58</v>
      </c>
      <c r="G3" s="2" t="s">
        <v>69</v>
      </c>
      <c r="H3" s="2" t="s">
        <v>233</v>
      </c>
      <c r="I3" s="2" t="s">
        <v>46</v>
      </c>
      <c r="J3" s="3">
        <v>44928</v>
      </c>
      <c r="K3" s="3">
        <v>44937</v>
      </c>
      <c r="L3" s="2" t="s">
        <v>39</v>
      </c>
      <c r="M3" s="2" t="s">
        <v>71</v>
      </c>
      <c r="N3" s="2" t="s">
        <v>72</v>
      </c>
      <c r="O3" s="4">
        <v>2055000</v>
      </c>
      <c r="P3" s="4">
        <v>637500</v>
      </c>
      <c r="Q3" s="4">
        <v>1417500</v>
      </c>
      <c r="R3" s="2">
        <v>60</v>
      </c>
      <c r="S3" s="5">
        <v>6</v>
      </c>
      <c r="T3" s="4">
        <v>30712.5</v>
      </c>
      <c r="U3" s="2" t="s">
        <v>73</v>
      </c>
      <c r="V3" s="2" t="s">
        <v>74</v>
      </c>
      <c r="W3" s="4">
        <v>1320637.5</v>
      </c>
      <c r="X3" s="4">
        <v>522112.5</v>
      </c>
      <c r="Y3" s="4">
        <v>1842750</v>
      </c>
      <c r="Z3" s="2">
        <v>0</v>
      </c>
      <c r="AA3" s="2" t="s">
        <v>56</v>
      </c>
      <c r="AB3" s="2" t="s">
        <v>15728</v>
      </c>
      <c r="AC3" s="2" t="s">
        <v>106</v>
      </c>
      <c r="AD3" s="2" t="s">
        <v>76</v>
      </c>
      <c r="AE3" s="5">
        <v>68.98</v>
      </c>
      <c r="AF3" s="2">
        <v>0</v>
      </c>
      <c r="AG3" s="2" t="s">
        <v>77</v>
      </c>
      <c r="AH3" s="2">
        <v>9</v>
      </c>
      <c r="AI3" s="6" t="str">
        <f t="shared" si="0"/>
        <v>55-64</v>
      </c>
      <c r="AJ3" s="11">
        <f>YEAR(tbl_LoanData[[#This Row],[Application Date]])</f>
        <v>2023</v>
      </c>
      <c r="AK3" s="11" t="str">
        <f>TEXT(tbl_LoanData[[#This Row],[Application Date]],"MMMM")</f>
        <v>January</v>
      </c>
      <c r="AL3" s="12">
        <f>DATE(YEAR(tbl_LoanData[[#This Row],[Application Date]]),MONTH(tbl_LoanData[[#This Row],[Application Date]]),1)</f>
        <v>44927</v>
      </c>
      <c r="AM3" s="14">
        <f ca="1">IF(AND(tbl_LoanData[[#This Row],[Application Date]]&gt;=EOMONTH(TODAY(),-1)+1,tbl_LoanData[[#This Row],[Application Date]]&lt;=TODAY()),tbl_LoanData[[#This Row],[Loan Amount]],0)</f>
        <v>0</v>
      </c>
      <c r="AN3" s="14">
        <f>tbl_LoanData[[#This Row],[Amount Paid]]-(Q3-X3)</f>
        <v>425250</v>
      </c>
      <c r="AO3" s="14">
        <f>IF(tbl_LoanData[[#This Row],[Application Status]]="Approved",1,0)</f>
        <v>1</v>
      </c>
      <c r="AP3" s="22" t="str">
        <f t="shared" ca="1" si="1"/>
        <v/>
      </c>
      <c r="AQ3" s="22" t="str">
        <f t="shared" ca="1" si="2"/>
        <v/>
      </c>
    </row>
    <row r="4" spans="1:43" x14ac:dyDescent="0.3">
      <c r="A4" s="2" t="s">
        <v>625</v>
      </c>
      <c r="B4" s="2" t="s">
        <v>626</v>
      </c>
      <c r="C4" s="2" t="s">
        <v>627</v>
      </c>
      <c r="D4" s="2" t="s">
        <v>82</v>
      </c>
      <c r="E4" s="2" t="s">
        <v>210</v>
      </c>
      <c r="F4" s="2">
        <v>57</v>
      </c>
      <c r="G4" s="2" t="s">
        <v>83</v>
      </c>
      <c r="H4" s="2" t="s">
        <v>166</v>
      </c>
      <c r="I4" s="2" t="s">
        <v>46</v>
      </c>
      <c r="J4" s="3">
        <v>44940</v>
      </c>
      <c r="K4" s="3">
        <v>44951</v>
      </c>
      <c r="L4" s="2" t="s">
        <v>39</v>
      </c>
      <c r="M4" s="2" t="s">
        <v>94</v>
      </c>
      <c r="N4" s="2" t="s">
        <v>365</v>
      </c>
      <c r="O4" s="4">
        <v>1996000</v>
      </c>
      <c r="P4" s="4">
        <v>266400</v>
      </c>
      <c r="Q4" s="4">
        <v>1729600</v>
      </c>
      <c r="R4" s="2">
        <v>12</v>
      </c>
      <c r="S4" s="5">
        <v>6.05</v>
      </c>
      <c r="T4" s="4">
        <v>152853.4</v>
      </c>
      <c r="U4" s="2" t="s">
        <v>73</v>
      </c>
      <c r="V4" s="2" t="s">
        <v>34</v>
      </c>
      <c r="W4" s="4">
        <v>1681387.4</v>
      </c>
      <c r="X4" s="4">
        <v>152853.4</v>
      </c>
      <c r="Y4" s="4">
        <v>1834240.8</v>
      </c>
      <c r="Z4" s="2">
        <v>30</v>
      </c>
      <c r="AA4" s="2" t="s">
        <v>57</v>
      </c>
      <c r="AB4" s="2" t="s">
        <v>15729</v>
      </c>
      <c r="AC4" s="2" t="s">
        <v>138</v>
      </c>
      <c r="AD4" s="2" t="s">
        <v>76</v>
      </c>
      <c r="AE4" s="5">
        <v>86.65</v>
      </c>
      <c r="AF4" s="2">
        <v>1</v>
      </c>
      <c r="AG4" s="2" t="s">
        <v>77</v>
      </c>
      <c r="AH4" s="2">
        <v>11</v>
      </c>
      <c r="AI4" s="6" t="str">
        <f t="shared" si="0"/>
        <v>55-64</v>
      </c>
      <c r="AJ4" s="11">
        <f>YEAR(tbl_LoanData[[#This Row],[Application Date]])</f>
        <v>2023</v>
      </c>
      <c r="AK4" s="11" t="str">
        <f>TEXT(tbl_LoanData[[#This Row],[Application Date]],"MMMM")</f>
        <v>January</v>
      </c>
      <c r="AL4" s="12">
        <f>DATE(YEAR(tbl_LoanData[[#This Row],[Application Date]]),MONTH(tbl_LoanData[[#This Row],[Application Date]]),1)</f>
        <v>44927</v>
      </c>
      <c r="AM4" s="14">
        <f ca="1">IF(AND(tbl_LoanData[[#This Row],[Application Date]]&gt;=EOMONTH(TODAY(),-1)+1,tbl_LoanData[[#This Row],[Application Date]]&lt;=TODAY()),tbl_LoanData[[#This Row],[Loan Amount]],0)</f>
        <v>0</v>
      </c>
      <c r="AN4" s="14">
        <f>tbl_LoanData[[#This Row],[Amount Paid]]-(Q4-X4)</f>
        <v>104640.79999999981</v>
      </c>
      <c r="AO4" s="14">
        <f>IF(tbl_LoanData[[#This Row],[Application Status]]="Approved",1,0)</f>
        <v>1</v>
      </c>
      <c r="AP4" s="22" t="str">
        <f t="shared" ca="1" si="1"/>
        <v/>
      </c>
      <c r="AQ4" s="22" t="str">
        <f t="shared" ca="1" si="2"/>
        <v/>
      </c>
    </row>
    <row r="5" spans="1:43" ht="14.4" customHeight="1" x14ac:dyDescent="0.3">
      <c r="A5" s="2" t="s">
        <v>748</v>
      </c>
      <c r="B5" s="2" t="s">
        <v>749</v>
      </c>
      <c r="C5" s="2" t="s">
        <v>393</v>
      </c>
      <c r="D5" s="2" t="s">
        <v>117</v>
      </c>
      <c r="E5" s="2" t="s">
        <v>209</v>
      </c>
      <c r="F5" s="2">
        <v>31</v>
      </c>
      <c r="G5" s="2" t="s">
        <v>83</v>
      </c>
      <c r="H5" s="2" t="s">
        <v>172</v>
      </c>
      <c r="I5" s="2" t="s">
        <v>45</v>
      </c>
      <c r="J5" s="3">
        <v>44952</v>
      </c>
      <c r="K5" s="3">
        <v>44959</v>
      </c>
      <c r="L5" s="2" t="s">
        <v>39</v>
      </c>
      <c r="M5" s="2" t="s">
        <v>167</v>
      </c>
      <c r="N5" s="2" t="s">
        <v>168</v>
      </c>
      <c r="O5" s="4">
        <v>1936000</v>
      </c>
      <c r="P5" s="4">
        <v>746800</v>
      </c>
      <c r="Q5" s="4">
        <v>1189200</v>
      </c>
      <c r="R5" s="2">
        <v>36</v>
      </c>
      <c r="S5" s="5">
        <v>14.47</v>
      </c>
      <c r="T5" s="4">
        <v>47373.1</v>
      </c>
      <c r="U5" s="2" t="s">
        <v>73</v>
      </c>
      <c r="V5" s="2" t="s">
        <v>33</v>
      </c>
      <c r="W5" s="4">
        <v>1705431.72</v>
      </c>
      <c r="X5" s="4">
        <v>0</v>
      </c>
      <c r="Y5" s="4">
        <v>1705431.72</v>
      </c>
      <c r="Z5" s="2">
        <v>0</v>
      </c>
      <c r="AA5" s="2" t="s">
        <v>56</v>
      </c>
      <c r="AB5" s="2" t="s">
        <v>15727</v>
      </c>
      <c r="AC5" s="2" t="s">
        <v>106</v>
      </c>
      <c r="AD5" s="2" t="s">
        <v>76</v>
      </c>
      <c r="AE5" s="5">
        <v>61.43</v>
      </c>
      <c r="AF5" s="2">
        <v>0</v>
      </c>
      <c r="AG5" s="2" t="s">
        <v>77</v>
      </c>
      <c r="AH5" s="2">
        <v>7</v>
      </c>
      <c r="AI5" s="6" t="str">
        <f t="shared" si="0"/>
        <v>25-34</v>
      </c>
      <c r="AJ5" s="11">
        <f>YEAR(tbl_LoanData[[#This Row],[Application Date]])</f>
        <v>2023</v>
      </c>
      <c r="AK5" s="11" t="str">
        <f>TEXT(tbl_LoanData[[#This Row],[Application Date]],"MMMM")</f>
        <v>January</v>
      </c>
      <c r="AL5" s="12">
        <f>DATE(YEAR(tbl_LoanData[[#This Row],[Application Date]]),MONTH(tbl_LoanData[[#This Row],[Application Date]]),1)</f>
        <v>44927</v>
      </c>
      <c r="AM5" s="14">
        <f ca="1">IF(AND(tbl_LoanData[[#This Row],[Application Date]]&gt;=EOMONTH(TODAY(),-1)+1,tbl_LoanData[[#This Row],[Application Date]]&lt;=TODAY()),tbl_LoanData[[#This Row],[Loan Amount]],0)</f>
        <v>0</v>
      </c>
      <c r="AN5" s="14">
        <f>tbl_LoanData[[#This Row],[Amount Paid]]-(Q5-X5)</f>
        <v>516231.72</v>
      </c>
      <c r="AO5" s="14">
        <f>IF(tbl_LoanData[[#This Row],[Application Status]]="Approved",1,0)</f>
        <v>1</v>
      </c>
      <c r="AP5" s="22" t="str">
        <f t="shared" ca="1" si="1"/>
        <v/>
      </c>
      <c r="AQ5" s="22" t="str">
        <f t="shared" ca="1" si="2"/>
        <v/>
      </c>
    </row>
    <row r="6" spans="1:43" x14ac:dyDescent="0.3">
      <c r="A6" s="2" t="s">
        <v>771</v>
      </c>
      <c r="B6" s="2" t="s">
        <v>772</v>
      </c>
      <c r="C6" s="2" t="s">
        <v>423</v>
      </c>
      <c r="D6" s="2" t="s">
        <v>81</v>
      </c>
      <c r="E6" s="2" t="s">
        <v>540</v>
      </c>
      <c r="F6" s="2">
        <v>33</v>
      </c>
      <c r="G6" s="2" t="s">
        <v>69</v>
      </c>
      <c r="H6" s="2" t="s">
        <v>259</v>
      </c>
      <c r="I6" s="2" t="s">
        <v>43</v>
      </c>
      <c r="J6" s="3">
        <v>44953</v>
      </c>
      <c r="K6" s="3">
        <v>44974</v>
      </c>
      <c r="L6" s="2" t="s">
        <v>38</v>
      </c>
      <c r="M6" s="2" t="s">
        <v>111</v>
      </c>
      <c r="N6" s="2" t="s">
        <v>112</v>
      </c>
      <c r="O6" s="4">
        <v>1382000</v>
      </c>
      <c r="P6" s="4">
        <v>182700</v>
      </c>
      <c r="Q6" s="4">
        <v>1199300</v>
      </c>
      <c r="R6" s="2">
        <v>36</v>
      </c>
      <c r="S6" s="5">
        <v>14.03</v>
      </c>
      <c r="T6" s="4">
        <v>47335.7</v>
      </c>
      <c r="U6" s="2" t="s">
        <v>73</v>
      </c>
      <c r="V6" s="2" t="s">
        <v>33</v>
      </c>
      <c r="W6" s="4">
        <v>1704085.37</v>
      </c>
      <c r="X6" s="4">
        <v>0</v>
      </c>
      <c r="Y6" s="4">
        <v>1704085.37</v>
      </c>
      <c r="Z6" s="2">
        <v>0</v>
      </c>
      <c r="AA6" s="2" t="s">
        <v>56</v>
      </c>
      <c r="AB6" s="2" t="s">
        <v>15730</v>
      </c>
      <c r="AC6" s="2" t="s">
        <v>121</v>
      </c>
      <c r="AD6" s="2" t="s">
        <v>76</v>
      </c>
      <c r="AE6" s="5">
        <v>86.78</v>
      </c>
      <c r="AF6" s="2">
        <v>0</v>
      </c>
      <c r="AG6" s="2" t="s">
        <v>77</v>
      </c>
      <c r="AH6" s="2">
        <v>21</v>
      </c>
      <c r="AI6" s="6" t="str">
        <f t="shared" si="0"/>
        <v>25-34</v>
      </c>
      <c r="AJ6" s="11">
        <f>YEAR(tbl_LoanData[[#This Row],[Application Date]])</f>
        <v>2023</v>
      </c>
      <c r="AK6" s="11" t="str">
        <f>TEXT(tbl_LoanData[[#This Row],[Application Date]],"MMMM")</f>
        <v>January</v>
      </c>
      <c r="AL6" s="12">
        <f>DATE(YEAR(tbl_LoanData[[#This Row],[Application Date]]),MONTH(tbl_LoanData[[#This Row],[Application Date]]),1)</f>
        <v>44927</v>
      </c>
      <c r="AM6" s="14">
        <f ca="1">IF(AND(tbl_LoanData[[#This Row],[Application Date]]&gt;=EOMONTH(TODAY(),-1)+1,tbl_LoanData[[#This Row],[Application Date]]&lt;=TODAY()),tbl_LoanData[[#This Row],[Loan Amount]],0)</f>
        <v>0</v>
      </c>
      <c r="AN6" s="14">
        <f>tbl_LoanData[[#This Row],[Amount Paid]]-(Q6-X6)</f>
        <v>504785.37000000011</v>
      </c>
      <c r="AO6" s="14">
        <f>IF(tbl_LoanData[[#This Row],[Application Status]]="Approved",1,0)</f>
        <v>1</v>
      </c>
      <c r="AP6" s="22" t="str">
        <f t="shared" ca="1" si="1"/>
        <v/>
      </c>
      <c r="AQ6" s="22" t="str">
        <f t="shared" ca="1" si="2"/>
        <v/>
      </c>
    </row>
    <row r="7" spans="1:43" x14ac:dyDescent="0.3">
      <c r="A7" s="2" t="s">
        <v>824</v>
      </c>
      <c r="B7" s="2" t="s">
        <v>825</v>
      </c>
      <c r="C7" s="2" t="s">
        <v>429</v>
      </c>
      <c r="D7" s="2" t="s">
        <v>118</v>
      </c>
      <c r="E7" s="2" t="s">
        <v>394</v>
      </c>
      <c r="F7" s="2">
        <v>23</v>
      </c>
      <c r="G7" s="2" t="s">
        <v>83</v>
      </c>
      <c r="H7" s="2" t="s">
        <v>217</v>
      </c>
      <c r="I7" s="2" t="s">
        <v>46</v>
      </c>
      <c r="J7" s="3">
        <v>44957</v>
      </c>
      <c r="K7" s="3">
        <v>44972</v>
      </c>
      <c r="L7" s="2" t="s">
        <v>40</v>
      </c>
      <c r="M7" s="2" t="s">
        <v>157</v>
      </c>
      <c r="N7" s="2" t="s">
        <v>328</v>
      </c>
      <c r="O7" s="4">
        <v>1208000</v>
      </c>
      <c r="P7" s="4">
        <v>361400</v>
      </c>
      <c r="Q7" s="4">
        <v>846600</v>
      </c>
      <c r="R7" s="2">
        <v>36</v>
      </c>
      <c r="S7" s="5">
        <v>14.33</v>
      </c>
      <c r="T7" s="4">
        <v>33626.480000000003</v>
      </c>
      <c r="U7" s="2" t="s">
        <v>73</v>
      </c>
      <c r="V7" s="2" t="s">
        <v>33</v>
      </c>
      <c r="W7" s="4">
        <v>1210553.3400000001</v>
      </c>
      <c r="X7" s="4">
        <v>0</v>
      </c>
      <c r="Y7" s="4">
        <v>1210553.3400000001</v>
      </c>
      <c r="Z7" s="2">
        <v>0</v>
      </c>
      <c r="AA7" s="2" t="s">
        <v>56</v>
      </c>
      <c r="AB7" s="2" t="s">
        <v>15727</v>
      </c>
      <c r="AC7" s="2" t="s">
        <v>129</v>
      </c>
      <c r="AD7" s="2" t="s">
        <v>76</v>
      </c>
      <c r="AE7" s="5">
        <v>70.08</v>
      </c>
      <c r="AF7" s="2">
        <v>0</v>
      </c>
      <c r="AG7" s="2" t="s">
        <v>77</v>
      </c>
      <c r="AH7" s="2">
        <v>15</v>
      </c>
      <c r="AI7" s="6" t="str">
        <f t="shared" si="0"/>
        <v>18-24</v>
      </c>
      <c r="AJ7" s="11">
        <f>YEAR(tbl_LoanData[[#This Row],[Application Date]])</f>
        <v>2023</v>
      </c>
      <c r="AK7" s="11" t="str">
        <f>TEXT(tbl_LoanData[[#This Row],[Application Date]],"MMMM")</f>
        <v>January</v>
      </c>
      <c r="AL7" s="12">
        <f>DATE(YEAR(tbl_LoanData[[#This Row],[Application Date]]),MONTH(tbl_LoanData[[#This Row],[Application Date]]),1)</f>
        <v>44927</v>
      </c>
      <c r="AM7" s="14">
        <f ca="1">IF(AND(tbl_LoanData[[#This Row],[Application Date]]&gt;=EOMONTH(TODAY(),-1)+1,tbl_LoanData[[#This Row],[Application Date]]&lt;=TODAY()),tbl_LoanData[[#This Row],[Loan Amount]],0)</f>
        <v>0</v>
      </c>
      <c r="AN7" s="14">
        <f>tbl_LoanData[[#This Row],[Amount Paid]]-(Q7-X7)</f>
        <v>363953.34000000008</v>
      </c>
      <c r="AO7" s="14">
        <f>IF(tbl_LoanData[[#This Row],[Application Status]]="Approved",1,0)</f>
        <v>1</v>
      </c>
      <c r="AP7" s="22" t="str">
        <f t="shared" ca="1" si="1"/>
        <v/>
      </c>
      <c r="AQ7" s="22" t="str">
        <f t="shared" ca="1" si="2"/>
        <v/>
      </c>
    </row>
    <row r="8" spans="1:43" ht="14.4" customHeight="1" x14ac:dyDescent="0.3">
      <c r="A8" s="2" t="s">
        <v>941</v>
      </c>
      <c r="B8" s="2" t="s">
        <v>942</v>
      </c>
      <c r="C8" s="2" t="s">
        <v>439</v>
      </c>
      <c r="D8" s="2" t="s">
        <v>82</v>
      </c>
      <c r="E8" s="2" t="s">
        <v>210</v>
      </c>
      <c r="F8" s="2">
        <v>38</v>
      </c>
      <c r="G8" s="2" t="s">
        <v>83</v>
      </c>
      <c r="H8" s="2" t="s">
        <v>136</v>
      </c>
      <c r="I8" s="2" t="s">
        <v>49</v>
      </c>
      <c r="J8" s="3">
        <v>44951</v>
      </c>
      <c r="K8" s="3"/>
      <c r="L8" s="2" t="s">
        <v>41</v>
      </c>
      <c r="M8" s="2" t="s">
        <v>552</v>
      </c>
      <c r="N8" s="2" t="s">
        <v>553</v>
      </c>
      <c r="O8" s="4">
        <v>3233000</v>
      </c>
      <c r="P8" s="4">
        <v>387000</v>
      </c>
      <c r="Q8" s="4">
        <v>2846000</v>
      </c>
      <c r="R8" s="2">
        <v>24</v>
      </c>
      <c r="S8" s="5">
        <v>14.5</v>
      </c>
      <c r="T8" s="4">
        <v>152972.5</v>
      </c>
      <c r="U8" s="2" t="s">
        <v>113</v>
      </c>
      <c r="V8" s="2" t="s">
        <v>97</v>
      </c>
      <c r="W8" s="4">
        <v>0</v>
      </c>
      <c r="X8" s="4">
        <v>0</v>
      </c>
      <c r="Y8" s="4">
        <v>3671340</v>
      </c>
      <c r="Z8" s="2">
        <v>0</v>
      </c>
      <c r="AA8" s="2" t="s">
        <v>97</v>
      </c>
      <c r="AB8" s="2" t="s">
        <v>15730</v>
      </c>
      <c r="AC8" s="2" t="s">
        <v>106</v>
      </c>
      <c r="AD8" s="2" t="s">
        <v>76</v>
      </c>
      <c r="AE8" s="5">
        <v>88.03</v>
      </c>
      <c r="AF8" s="2">
        <v>0</v>
      </c>
      <c r="AG8" s="2" t="s">
        <v>97</v>
      </c>
      <c r="AH8" s="2"/>
      <c r="AI8" s="6" t="str">
        <f t="shared" si="0"/>
        <v>35-44</v>
      </c>
      <c r="AJ8" s="11">
        <f>YEAR(tbl_LoanData[[#This Row],[Application Date]])</f>
        <v>2023</v>
      </c>
      <c r="AK8" s="11" t="str">
        <f>TEXT(tbl_LoanData[[#This Row],[Application Date]],"MMMM")</f>
        <v>January</v>
      </c>
      <c r="AL8" s="12">
        <f>DATE(YEAR(tbl_LoanData[[#This Row],[Application Date]]),MONTH(tbl_LoanData[[#This Row],[Application Date]]),1)</f>
        <v>44927</v>
      </c>
      <c r="AM8" s="14">
        <f ca="1">IF(AND(tbl_LoanData[[#This Row],[Application Date]]&gt;=EOMONTH(TODAY(),-1)+1,tbl_LoanData[[#This Row],[Application Date]]&lt;=TODAY()),tbl_LoanData[[#This Row],[Loan Amount]],0)</f>
        <v>0</v>
      </c>
      <c r="AN8" s="14">
        <f>tbl_LoanData[[#This Row],[Amount Paid]]-(Q8-X8)</f>
        <v>-2846000</v>
      </c>
      <c r="AO8" s="14">
        <f>IF(tbl_LoanData[[#This Row],[Application Status]]="Approved",1,0)</f>
        <v>0</v>
      </c>
      <c r="AP8" s="22" t="str">
        <f t="shared" ca="1" si="1"/>
        <v/>
      </c>
      <c r="AQ8" s="22" t="str">
        <f t="shared" ca="1" si="2"/>
        <v/>
      </c>
    </row>
    <row r="9" spans="1:43" ht="14.4" customHeight="1" x14ac:dyDescent="0.3">
      <c r="A9" s="2" t="s">
        <v>1010</v>
      </c>
      <c r="B9" s="2" t="s">
        <v>1011</v>
      </c>
      <c r="C9" s="2" t="s">
        <v>1012</v>
      </c>
      <c r="D9" s="2" t="s">
        <v>254</v>
      </c>
      <c r="E9" s="2" t="s">
        <v>323</v>
      </c>
      <c r="F9" s="2">
        <v>24</v>
      </c>
      <c r="G9" s="2" t="s">
        <v>69</v>
      </c>
      <c r="H9" s="2" t="s">
        <v>233</v>
      </c>
      <c r="I9" s="2" t="s">
        <v>46</v>
      </c>
      <c r="J9" s="3">
        <v>44951</v>
      </c>
      <c r="K9" s="3"/>
      <c r="L9" s="2" t="s">
        <v>38</v>
      </c>
      <c r="M9" s="2" t="s">
        <v>111</v>
      </c>
      <c r="N9" s="2" t="s">
        <v>112</v>
      </c>
      <c r="O9" s="4">
        <v>1652000</v>
      </c>
      <c r="P9" s="4">
        <v>561500</v>
      </c>
      <c r="Q9" s="4">
        <v>1090500</v>
      </c>
      <c r="R9" s="2">
        <v>36</v>
      </c>
      <c r="S9" s="5">
        <v>13.59</v>
      </c>
      <c r="T9" s="4">
        <v>42641.58</v>
      </c>
      <c r="U9" s="2" t="s">
        <v>113</v>
      </c>
      <c r="V9" s="2" t="s">
        <v>97</v>
      </c>
      <c r="W9" s="4">
        <v>0</v>
      </c>
      <c r="X9" s="4">
        <v>0</v>
      </c>
      <c r="Y9" s="4">
        <v>1535096.85</v>
      </c>
      <c r="Z9" s="2">
        <v>0</v>
      </c>
      <c r="AA9" s="2" t="s">
        <v>97</v>
      </c>
      <c r="AB9" s="2" t="s">
        <v>15731</v>
      </c>
      <c r="AC9" s="2" t="s">
        <v>146</v>
      </c>
      <c r="AD9" s="2" t="s">
        <v>76</v>
      </c>
      <c r="AE9" s="5">
        <v>66.010000000000005</v>
      </c>
      <c r="AF9" s="2">
        <v>0</v>
      </c>
      <c r="AG9" s="2" t="s">
        <v>97</v>
      </c>
      <c r="AH9" s="2"/>
      <c r="AI9" s="6" t="str">
        <f t="shared" si="0"/>
        <v>18-24</v>
      </c>
      <c r="AJ9" s="11">
        <f>YEAR(tbl_LoanData[[#This Row],[Application Date]])</f>
        <v>2023</v>
      </c>
      <c r="AK9" s="11" t="str">
        <f>TEXT(tbl_LoanData[[#This Row],[Application Date]],"MMMM")</f>
        <v>January</v>
      </c>
      <c r="AL9" s="12">
        <f>DATE(YEAR(tbl_LoanData[[#This Row],[Application Date]]),MONTH(tbl_LoanData[[#This Row],[Application Date]]),1)</f>
        <v>44927</v>
      </c>
      <c r="AM9" s="14">
        <f ca="1">IF(AND(tbl_LoanData[[#This Row],[Application Date]]&gt;=EOMONTH(TODAY(),-1)+1,tbl_LoanData[[#This Row],[Application Date]]&lt;=TODAY()),tbl_LoanData[[#This Row],[Loan Amount]],0)</f>
        <v>0</v>
      </c>
      <c r="AN9" s="14">
        <f>tbl_LoanData[[#This Row],[Amount Paid]]-(Q9-X9)</f>
        <v>-1090500</v>
      </c>
      <c r="AO9" s="14">
        <f>IF(tbl_LoanData[[#This Row],[Application Status]]="Approved",1,0)</f>
        <v>0</v>
      </c>
      <c r="AP9" s="22" t="str">
        <f t="shared" ca="1" si="1"/>
        <v/>
      </c>
      <c r="AQ9" s="22" t="str">
        <f t="shared" ca="1" si="2"/>
        <v/>
      </c>
    </row>
    <row r="10" spans="1:43" ht="14.4" customHeight="1" x14ac:dyDescent="0.3">
      <c r="A10" s="2" t="s">
        <v>1021</v>
      </c>
      <c r="B10" s="2" t="s">
        <v>1022</v>
      </c>
      <c r="C10" s="2" t="s">
        <v>781</v>
      </c>
      <c r="D10" s="2" t="s">
        <v>176</v>
      </c>
      <c r="E10" s="2" t="s">
        <v>92</v>
      </c>
      <c r="F10" s="2">
        <v>52</v>
      </c>
      <c r="G10" s="2" t="s">
        <v>69</v>
      </c>
      <c r="H10" s="2" t="s">
        <v>211</v>
      </c>
      <c r="I10" s="2" t="s">
        <v>50</v>
      </c>
      <c r="J10" s="3">
        <v>44944</v>
      </c>
      <c r="K10" s="3">
        <v>44963</v>
      </c>
      <c r="L10" s="2" t="s">
        <v>41</v>
      </c>
      <c r="M10" s="2" t="s">
        <v>552</v>
      </c>
      <c r="N10" s="2" t="s">
        <v>553</v>
      </c>
      <c r="O10" s="4">
        <v>2606000</v>
      </c>
      <c r="P10" s="4">
        <v>285400</v>
      </c>
      <c r="Q10" s="4">
        <v>2320600</v>
      </c>
      <c r="R10" s="2">
        <v>48</v>
      </c>
      <c r="S10" s="5">
        <v>11.85</v>
      </c>
      <c r="T10" s="4">
        <v>71261.759999999995</v>
      </c>
      <c r="U10" s="2" t="s">
        <v>73</v>
      </c>
      <c r="V10" s="2" t="s">
        <v>74</v>
      </c>
      <c r="W10" s="4">
        <v>2921732.16</v>
      </c>
      <c r="X10" s="4">
        <v>498832.24</v>
      </c>
      <c r="Y10" s="4">
        <v>3420564.4</v>
      </c>
      <c r="Z10" s="2">
        <v>30</v>
      </c>
      <c r="AA10" s="2" t="s">
        <v>57</v>
      </c>
      <c r="AB10" s="2" t="s">
        <v>15728</v>
      </c>
      <c r="AC10" s="2" t="s">
        <v>213</v>
      </c>
      <c r="AD10" s="2" t="s">
        <v>76</v>
      </c>
      <c r="AE10" s="5">
        <v>89.05</v>
      </c>
      <c r="AF10" s="2">
        <v>1</v>
      </c>
      <c r="AG10" s="2" t="s">
        <v>77</v>
      </c>
      <c r="AH10" s="2">
        <v>19</v>
      </c>
      <c r="AI10" s="6" t="str">
        <f t="shared" si="0"/>
        <v>45-54</v>
      </c>
      <c r="AJ10" s="11">
        <f>YEAR(tbl_LoanData[[#This Row],[Application Date]])</f>
        <v>2023</v>
      </c>
      <c r="AK10" s="11" t="str">
        <f>TEXT(tbl_LoanData[[#This Row],[Application Date]],"MMMM")</f>
        <v>January</v>
      </c>
      <c r="AL10" s="12">
        <f>DATE(YEAR(tbl_LoanData[[#This Row],[Application Date]]),MONTH(tbl_LoanData[[#This Row],[Application Date]]),1)</f>
        <v>44927</v>
      </c>
      <c r="AM10" s="14">
        <f ca="1">IF(AND(tbl_LoanData[[#This Row],[Application Date]]&gt;=EOMONTH(TODAY(),-1)+1,tbl_LoanData[[#This Row],[Application Date]]&lt;=TODAY()),tbl_LoanData[[#This Row],[Loan Amount]],0)</f>
        <v>0</v>
      </c>
      <c r="AN10" s="14">
        <f>tbl_LoanData[[#This Row],[Amount Paid]]-(Q10-X10)</f>
        <v>1099964.4000000001</v>
      </c>
      <c r="AO10" s="14">
        <f>IF(tbl_LoanData[[#This Row],[Application Status]]="Approved",1,0)</f>
        <v>1</v>
      </c>
      <c r="AP10" s="22" t="str">
        <f t="shared" ca="1" si="1"/>
        <v/>
      </c>
      <c r="AQ10" s="22" t="str">
        <f t="shared" ca="1" si="2"/>
        <v/>
      </c>
    </row>
    <row r="11" spans="1:43" ht="14.4" customHeight="1" x14ac:dyDescent="0.3">
      <c r="A11" s="2" t="s">
        <v>1094</v>
      </c>
      <c r="B11" s="2" t="s">
        <v>1095</v>
      </c>
      <c r="C11" s="2" t="s">
        <v>80</v>
      </c>
      <c r="D11" s="2" t="s">
        <v>67</v>
      </c>
      <c r="E11" s="2" t="s">
        <v>210</v>
      </c>
      <c r="F11" s="2">
        <v>35</v>
      </c>
      <c r="G11" s="2" t="s">
        <v>83</v>
      </c>
      <c r="H11" s="2" t="s">
        <v>298</v>
      </c>
      <c r="I11" s="2" t="s">
        <v>43</v>
      </c>
      <c r="J11" s="3">
        <v>44938</v>
      </c>
      <c r="K11" s="3">
        <v>44958</v>
      </c>
      <c r="L11" s="2" t="s">
        <v>40</v>
      </c>
      <c r="M11" s="2" t="s">
        <v>111</v>
      </c>
      <c r="N11" s="2" t="s">
        <v>120</v>
      </c>
      <c r="O11" s="4">
        <v>1591000</v>
      </c>
      <c r="P11" s="4">
        <v>582300</v>
      </c>
      <c r="Q11" s="4">
        <v>1008700</v>
      </c>
      <c r="R11" s="2">
        <v>36</v>
      </c>
      <c r="S11" s="5">
        <v>14.16</v>
      </c>
      <c r="T11" s="4">
        <v>39922.1</v>
      </c>
      <c r="U11" s="2" t="s">
        <v>73</v>
      </c>
      <c r="V11" s="2" t="s">
        <v>34</v>
      </c>
      <c r="W11" s="4">
        <v>1237585.1000000001</v>
      </c>
      <c r="X11" s="4">
        <v>199610.66</v>
      </c>
      <c r="Y11" s="4">
        <v>1437195.76</v>
      </c>
      <c r="Z11" s="2">
        <v>155</v>
      </c>
      <c r="AA11" s="2" t="s">
        <v>60</v>
      </c>
      <c r="AB11" s="2" t="s">
        <v>15728</v>
      </c>
      <c r="AC11" s="2" t="s">
        <v>332</v>
      </c>
      <c r="AD11" s="2" t="s">
        <v>76</v>
      </c>
      <c r="AE11" s="5">
        <v>63.4</v>
      </c>
      <c r="AF11" s="2">
        <v>5</v>
      </c>
      <c r="AG11" s="2" t="s">
        <v>130</v>
      </c>
      <c r="AH11" s="2">
        <v>20</v>
      </c>
      <c r="AI11" s="6" t="str">
        <f t="shared" si="0"/>
        <v>35-44</v>
      </c>
      <c r="AJ11" s="11">
        <f>YEAR(tbl_LoanData[[#This Row],[Application Date]])</f>
        <v>2023</v>
      </c>
      <c r="AK11" s="11" t="str">
        <f>TEXT(tbl_LoanData[[#This Row],[Application Date]],"MMMM")</f>
        <v>January</v>
      </c>
      <c r="AL11" s="12">
        <f>DATE(YEAR(tbl_LoanData[[#This Row],[Application Date]]),MONTH(tbl_LoanData[[#This Row],[Application Date]]),1)</f>
        <v>44927</v>
      </c>
      <c r="AM11" s="14">
        <f ca="1">IF(AND(tbl_LoanData[[#This Row],[Application Date]]&gt;=EOMONTH(TODAY(),-1)+1,tbl_LoanData[[#This Row],[Application Date]]&lt;=TODAY()),tbl_LoanData[[#This Row],[Loan Amount]],0)</f>
        <v>0</v>
      </c>
      <c r="AN11" s="14">
        <f>tbl_LoanData[[#This Row],[Amount Paid]]-(Q11-X11)</f>
        <v>428495.76000000013</v>
      </c>
      <c r="AO11" s="14">
        <f>IF(tbl_LoanData[[#This Row],[Application Status]]="Approved",1,0)</f>
        <v>1</v>
      </c>
      <c r="AP11" s="22" t="str">
        <f t="shared" ca="1" si="1"/>
        <v/>
      </c>
      <c r="AQ11" s="22" t="str">
        <f t="shared" ca="1" si="2"/>
        <v/>
      </c>
    </row>
    <row r="12" spans="1:43" ht="14.4" customHeight="1" x14ac:dyDescent="0.3">
      <c r="A12" s="2" t="s">
        <v>1167</v>
      </c>
      <c r="B12" s="2" t="s">
        <v>1168</v>
      </c>
      <c r="C12" s="2" t="s">
        <v>289</v>
      </c>
      <c r="D12" s="2" t="s">
        <v>254</v>
      </c>
      <c r="E12" s="2" t="s">
        <v>311</v>
      </c>
      <c r="F12" s="2">
        <v>44</v>
      </c>
      <c r="G12" s="2" t="s">
        <v>69</v>
      </c>
      <c r="H12" s="2" t="s">
        <v>177</v>
      </c>
      <c r="I12" s="2" t="s">
        <v>43</v>
      </c>
      <c r="J12" s="3">
        <v>44929</v>
      </c>
      <c r="K12" s="3">
        <v>44947</v>
      </c>
      <c r="L12" s="2" t="s">
        <v>36</v>
      </c>
      <c r="M12" s="2" t="s">
        <v>71</v>
      </c>
      <c r="N12" s="2" t="s">
        <v>162</v>
      </c>
      <c r="O12" s="4">
        <v>2123000</v>
      </c>
      <c r="P12" s="4">
        <v>618400</v>
      </c>
      <c r="Q12" s="4">
        <v>1504600</v>
      </c>
      <c r="R12" s="2">
        <v>36</v>
      </c>
      <c r="S12" s="5">
        <v>9.08</v>
      </c>
      <c r="T12" s="4">
        <v>53179.25</v>
      </c>
      <c r="U12" s="2" t="s">
        <v>73</v>
      </c>
      <c r="V12" s="2" t="s">
        <v>33</v>
      </c>
      <c r="W12" s="4">
        <v>1914453.04</v>
      </c>
      <c r="X12" s="4">
        <v>0</v>
      </c>
      <c r="Y12" s="4">
        <v>1914453.04</v>
      </c>
      <c r="Z12" s="2">
        <v>0</v>
      </c>
      <c r="AA12" s="2" t="s">
        <v>56</v>
      </c>
      <c r="AB12" s="2" t="s">
        <v>15728</v>
      </c>
      <c r="AC12" s="2" t="s">
        <v>360</v>
      </c>
      <c r="AD12" s="2" t="s">
        <v>76</v>
      </c>
      <c r="AE12" s="5">
        <v>70.87</v>
      </c>
      <c r="AF12" s="2">
        <v>0</v>
      </c>
      <c r="AG12" s="2" t="s">
        <v>77</v>
      </c>
      <c r="AH12" s="2">
        <v>18</v>
      </c>
      <c r="AI12" s="6" t="str">
        <f t="shared" si="0"/>
        <v>35-44</v>
      </c>
      <c r="AJ12" s="11">
        <f>YEAR(tbl_LoanData[[#This Row],[Application Date]])</f>
        <v>2023</v>
      </c>
      <c r="AK12" s="11" t="str">
        <f>TEXT(tbl_LoanData[[#This Row],[Application Date]],"MMMM")</f>
        <v>January</v>
      </c>
      <c r="AL12" s="12">
        <f>DATE(YEAR(tbl_LoanData[[#This Row],[Application Date]]),MONTH(tbl_LoanData[[#This Row],[Application Date]]),1)</f>
        <v>44927</v>
      </c>
      <c r="AM12" s="14">
        <f ca="1">IF(AND(tbl_LoanData[[#This Row],[Application Date]]&gt;=EOMONTH(TODAY(),-1)+1,tbl_LoanData[[#This Row],[Application Date]]&lt;=TODAY()),tbl_LoanData[[#This Row],[Loan Amount]],0)</f>
        <v>0</v>
      </c>
      <c r="AN12" s="14">
        <f>tbl_LoanData[[#This Row],[Amount Paid]]-(Q12-X12)</f>
        <v>409853.04000000004</v>
      </c>
      <c r="AO12" s="14">
        <f>IF(tbl_LoanData[[#This Row],[Application Status]]="Approved",1,0)</f>
        <v>1</v>
      </c>
      <c r="AP12" s="22" t="str">
        <f t="shared" ca="1" si="1"/>
        <v/>
      </c>
      <c r="AQ12" s="22" t="str">
        <f t="shared" ca="1" si="2"/>
        <v/>
      </c>
    </row>
    <row r="13" spans="1:43" x14ac:dyDescent="0.3">
      <c r="A13" s="2" t="s">
        <v>1642</v>
      </c>
      <c r="B13" s="2" t="s">
        <v>1643</v>
      </c>
      <c r="C13" s="2" t="s">
        <v>687</v>
      </c>
      <c r="D13" s="2" t="s">
        <v>142</v>
      </c>
      <c r="E13" s="2" t="s">
        <v>67</v>
      </c>
      <c r="F13" s="2">
        <v>24</v>
      </c>
      <c r="G13" s="2" t="s">
        <v>83</v>
      </c>
      <c r="H13" s="2" t="s">
        <v>273</v>
      </c>
      <c r="I13" s="2" t="s">
        <v>45</v>
      </c>
      <c r="J13" s="3">
        <v>44944</v>
      </c>
      <c r="K13" s="3">
        <v>44949</v>
      </c>
      <c r="L13" s="2" t="s">
        <v>40</v>
      </c>
      <c r="M13" s="2" t="s">
        <v>71</v>
      </c>
      <c r="N13" s="2" t="s">
        <v>137</v>
      </c>
      <c r="O13" s="4">
        <v>1411000</v>
      </c>
      <c r="P13" s="4">
        <v>410300</v>
      </c>
      <c r="Q13" s="4">
        <v>1000700</v>
      </c>
      <c r="R13" s="2">
        <v>48</v>
      </c>
      <c r="S13" s="5">
        <v>6.89</v>
      </c>
      <c r="T13" s="4">
        <v>26593.599999999999</v>
      </c>
      <c r="U13" s="2" t="s">
        <v>73</v>
      </c>
      <c r="V13" s="2" t="s">
        <v>74</v>
      </c>
      <c r="W13" s="4">
        <v>1116931.2</v>
      </c>
      <c r="X13" s="4">
        <v>159561.72</v>
      </c>
      <c r="Y13" s="4">
        <v>1276492.92</v>
      </c>
      <c r="Z13" s="2">
        <v>29</v>
      </c>
      <c r="AA13" s="2" t="s">
        <v>57</v>
      </c>
      <c r="AB13" s="2" t="s">
        <v>15731</v>
      </c>
      <c r="AC13" s="2" t="s">
        <v>138</v>
      </c>
      <c r="AD13" s="2" t="s">
        <v>76</v>
      </c>
      <c r="AE13" s="5">
        <v>70.92</v>
      </c>
      <c r="AF13" s="2">
        <v>1</v>
      </c>
      <c r="AG13" s="2" t="s">
        <v>77</v>
      </c>
      <c r="AH13" s="2">
        <v>5</v>
      </c>
      <c r="AI13" s="6" t="str">
        <f t="shared" si="0"/>
        <v>18-24</v>
      </c>
      <c r="AJ13" s="11">
        <f>YEAR(tbl_LoanData[[#This Row],[Application Date]])</f>
        <v>2023</v>
      </c>
      <c r="AK13" s="11" t="str">
        <f>TEXT(tbl_LoanData[[#This Row],[Application Date]],"MMMM")</f>
        <v>January</v>
      </c>
      <c r="AL13" s="12">
        <f>DATE(YEAR(tbl_LoanData[[#This Row],[Application Date]]),MONTH(tbl_LoanData[[#This Row],[Application Date]]),1)</f>
        <v>44927</v>
      </c>
      <c r="AM13" s="14">
        <f ca="1">IF(AND(tbl_LoanData[[#This Row],[Application Date]]&gt;=EOMONTH(TODAY(),-1)+1,tbl_LoanData[[#This Row],[Application Date]]&lt;=TODAY()),tbl_LoanData[[#This Row],[Loan Amount]],0)</f>
        <v>0</v>
      </c>
      <c r="AN13" s="14">
        <f>tbl_LoanData[[#This Row],[Amount Paid]]-(Q13-X13)</f>
        <v>275792.91999999993</v>
      </c>
      <c r="AO13" s="14">
        <f>IF(tbl_LoanData[[#This Row],[Application Status]]="Approved",1,0)</f>
        <v>1</v>
      </c>
      <c r="AP13" s="22" t="str">
        <f t="shared" ca="1" si="1"/>
        <v/>
      </c>
      <c r="AQ13" s="22" t="str">
        <f t="shared" ca="1" si="2"/>
        <v/>
      </c>
    </row>
    <row r="14" spans="1:43" ht="14.4" customHeight="1" x14ac:dyDescent="0.3">
      <c r="A14" s="2" t="s">
        <v>1757</v>
      </c>
      <c r="B14" s="2" t="s">
        <v>1758</v>
      </c>
      <c r="C14" s="2" t="s">
        <v>327</v>
      </c>
      <c r="D14" s="2" t="s">
        <v>91</v>
      </c>
      <c r="E14" s="2" t="s">
        <v>447</v>
      </c>
      <c r="F14" s="2">
        <v>60</v>
      </c>
      <c r="G14" s="2" t="s">
        <v>69</v>
      </c>
      <c r="H14" s="2" t="s">
        <v>126</v>
      </c>
      <c r="I14" s="2" t="s">
        <v>44</v>
      </c>
      <c r="J14" s="3">
        <v>44928</v>
      </c>
      <c r="K14" s="3"/>
      <c r="L14" s="2" t="s">
        <v>36</v>
      </c>
      <c r="M14" s="2" t="s">
        <v>94</v>
      </c>
      <c r="N14" s="2" t="s">
        <v>212</v>
      </c>
      <c r="O14" s="4">
        <v>1717000</v>
      </c>
      <c r="P14" s="4">
        <v>648000</v>
      </c>
      <c r="Q14" s="4">
        <v>1069000</v>
      </c>
      <c r="R14" s="2">
        <v>48</v>
      </c>
      <c r="S14" s="5">
        <v>12.92</v>
      </c>
      <c r="T14" s="4">
        <v>33780.400000000001</v>
      </c>
      <c r="U14" s="2" t="s">
        <v>113</v>
      </c>
      <c r="V14" s="2" t="s">
        <v>97</v>
      </c>
      <c r="W14" s="4">
        <v>0</v>
      </c>
      <c r="X14" s="4">
        <v>0</v>
      </c>
      <c r="Y14" s="4">
        <v>1621459.2</v>
      </c>
      <c r="Z14" s="2">
        <v>0</v>
      </c>
      <c r="AA14" s="2" t="s">
        <v>97</v>
      </c>
      <c r="AB14" s="2" t="s">
        <v>15732</v>
      </c>
      <c r="AC14" s="2" t="s">
        <v>121</v>
      </c>
      <c r="AD14" s="2" t="s">
        <v>76</v>
      </c>
      <c r="AE14" s="5">
        <v>62.26</v>
      </c>
      <c r="AF14" s="2">
        <v>0</v>
      </c>
      <c r="AG14" s="2" t="s">
        <v>97</v>
      </c>
      <c r="AH14" s="2"/>
      <c r="AI14" s="6" t="str">
        <f t="shared" si="0"/>
        <v>55-64</v>
      </c>
      <c r="AJ14" s="11">
        <f>YEAR(tbl_LoanData[[#This Row],[Application Date]])</f>
        <v>2023</v>
      </c>
      <c r="AK14" s="11" t="str">
        <f>TEXT(tbl_LoanData[[#This Row],[Application Date]],"MMMM")</f>
        <v>January</v>
      </c>
      <c r="AL14" s="12">
        <f>DATE(YEAR(tbl_LoanData[[#This Row],[Application Date]]),MONTH(tbl_LoanData[[#This Row],[Application Date]]),1)</f>
        <v>44927</v>
      </c>
      <c r="AM14" s="14">
        <f ca="1">IF(AND(tbl_LoanData[[#This Row],[Application Date]]&gt;=EOMONTH(TODAY(),-1)+1,tbl_LoanData[[#This Row],[Application Date]]&lt;=TODAY()),tbl_LoanData[[#This Row],[Loan Amount]],0)</f>
        <v>0</v>
      </c>
      <c r="AN14" s="14">
        <f>tbl_LoanData[[#This Row],[Amount Paid]]-(Q14-X14)</f>
        <v>-1069000</v>
      </c>
      <c r="AO14" s="14">
        <f>IF(tbl_LoanData[[#This Row],[Application Status]]="Approved",1,0)</f>
        <v>0</v>
      </c>
      <c r="AP14" s="22" t="str">
        <f t="shared" ca="1" si="1"/>
        <v/>
      </c>
      <c r="AQ14" s="22" t="str">
        <f t="shared" ca="1" si="2"/>
        <v/>
      </c>
    </row>
    <row r="15" spans="1:43" ht="14.4" customHeight="1" x14ac:dyDescent="0.3">
      <c r="A15" s="2" t="s">
        <v>1771</v>
      </c>
      <c r="B15" s="2" t="s">
        <v>1772</v>
      </c>
      <c r="C15" s="2" t="s">
        <v>216</v>
      </c>
      <c r="D15" s="2" t="s">
        <v>91</v>
      </c>
      <c r="E15" s="2" t="s">
        <v>394</v>
      </c>
      <c r="F15" s="2">
        <v>26</v>
      </c>
      <c r="G15" s="2" t="s">
        <v>83</v>
      </c>
      <c r="H15" s="2" t="s">
        <v>516</v>
      </c>
      <c r="I15" s="2" t="s">
        <v>53</v>
      </c>
      <c r="J15" s="3">
        <v>44928</v>
      </c>
      <c r="K15" s="3">
        <v>44938</v>
      </c>
      <c r="L15" s="2" t="s">
        <v>38</v>
      </c>
      <c r="M15" s="2" t="s">
        <v>71</v>
      </c>
      <c r="N15" s="2" t="s">
        <v>589</v>
      </c>
      <c r="O15" s="4">
        <v>1761000</v>
      </c>
      <c r="P15" s="4">
        <v>429500</v>
      </c>
      <c r="Q15" s="4">
        <v>1331500</v>
      </c>
      <c r="R15" s="2">
        <v>24</v>
      </c>
      <c r="S15" s="5">
        <v>6.98</v>
      </c>
      <c r="T15" s="4">
        <v>63224.06</v>
      </c>
      <c r="U15" s="2" t="s">
        <v>73</v>
      </c>
      <c r="V15" s="2" t="s">
        <v>33</v>
      </c>
      <c r="W15" s="4">
        <v>1517377.4</v>
      </c>
      <c r="X15" s="4">
        <v>0</v>
      </c>
      <c r="Y15" s="4">
        <v>1517377.4</v>
      </c>
      <c r="Z15" s="2">
        <v>0</v>
      </c>
      <c r="AA15" s="2" t="s">
        <v>56</v>
      </c>
      <c r="AB15" s="2" t="s">
        <v>15730</v>
      </c>
      <c r="AC15" s="2" t="s">
        <v>213</v>
      </c>
      <c r="AD15" s="2" t="s">
        <v>76</v>
      </c>
      <c r="AE15" s="5">
        <v>75.61</v>
      </c>
      <c r="AF15" s="2">
        <v>0</v>
      </c>
      <c r="AG15" s="2" t="s">
        <v>77</v>
      </c>
      <c r="AH15" s="2">
        <v>10</v>
      </c>
      <c r="AI15" s="6" t="str">
        <f t="shared" si="0"/>
        <v>25-34</v>
      </c>
      <c r="AJ15" s="11">
        <f>YEAR(tbl_LoanData[[#This Row],[Application Date]])</f>
        <v>2023</v>
      </c>
      <c r="AK15" s="11" t="str">
        <f>TEXT(tbl_LoanData[[#This Row],[Application Date]],"MMMM")</f>
        <v>January</v>
      </c>
      <c r="AL15" s="12">
        <f>DATE(YEAR(tbl_LoanData[[#This Row],[Application Date]]),MONTH(tbl_LoanData[[#This Row],[Application Date]]),1)</f>
        <v>44927</v>
      </c>
      <c r="AM15" s="14">
        <f ca="1">IF(AND(tbl_LoanData[[#This Row],[Application Date]]&gt;=EOMONTH(TODAY(),-1)+1,tbl_LoanData[[#This Row],[Application Date]]&lt;=TODAY()),tbl_LoanData[[#This Row],[Loan Amount]],0)</f>
        <v>0</v>
      </c>
      <c r="AN15" s="14">
        <f>tbl_LoanData[[#This Row],[Amount Paid]]-(Q15-X15)</f>
        <v>185877.39999999991</v>
      </c>
      <c r="AO15" s="14">
        <f>IF(tbl_LoanData[[#This Row],[Application Status]]="Approved",1,0)</f>
        <v>1</v>
      </c>
      <c r="AP15" s="22" t="str">
        <f t="shared" ca="1" si="1"/>
        <v/>
      </c>
      <c r="AQ15" s="22" t="str">
        <f t="shared" ca="1" si="2"/>
        <v/>
      </c>
    </row>
    <row r="16" spans="1:43" ht="14.4" customHeight="1" x14ac:dyDescent="0.3">
      <c r="A16" s="2" t="s">
        <v>1807</v>
      </c>
      <c r="B16" s="2" t="s">
        <v>1808</v>
      </c>
      <c r="C16" s="2" t="s">
        <v>240</v>
      </c>
      <c r="D16" s="2" t="s">
        <v>117</v>
      </c>
      <c r="E16" s="2" t="s">
        <v>176</v>
      </c>
      <c r="F16" s="2">
        <v>34</v>
      </c>
      <c r="G16" s="2" t="s">
        <v>83</v>
      </c>
      <c r="H16" s="2" t="s">
        <v>205</v>
      </c>
      <c r="I16" s="2" t="s">
        <v>49</v>
      </c>
      <c r="J16" s="3">
        <v>44933</v>
      </c>
      <c r="K16" s="3">
        <v>44938</v>
      </c>
      <c r="L16" s="2" t="s">
        <v>36</v>
      </c>
      <c r="M16" s="2" t="s">
        <v>94</v>
      </c>
      <c r="N16" s="2" t="s">
        <v>212</v>
      </c>
      <c r="O16" s="4">
        <v>1654000</v>
      </c>
      <c r="P16" s="4">
        <v>175600</v>
      </c>
      <c r="Q16" s="4">
        <v>1478400</v>
      </c>
      <c r="R16" s="2">
        <v>36</v>
      </c>
      <c r="S16" s="5">
        <v>14.61</v>
      </c>
      <c r="T16" s="4">
        <v>59066.19</v>
      </c>
      <c r="U16" s="2" t="s">
        <v>73</v>
      </c>
      <c r="V16" s="2" t="s">
        <v>33</v>
      </c>
      <c r="W16" s="4">
        <v>2126382.7200000002</v>
      </c>
      <c r="X16" s="4">
        <v>0</v>
      </c>
      <c r="Y16" s="4">
        <v>2126382.7200000002</v>
      </c>
      <c r="Z16" s="2">
        <v>0</v>
      </c>
      <c r="AA16" s="2" t="s">
        <v>56</v>
      </c>
      <c r="AB16" s="2" t="s">
        <v>15729</v>
      </c>
      <c r="AC16" s="2" t="s">
        <v>138</v>
      </c>
      <c r="AD16" s="2" t="s">
        <v>76</v>
      </c>
      <c r="AE16" s="5">
        <v>89.38</v>
      </c>
      <c r="AF16" s="2">
        <v>0</v>
      </c>
      <c r="AG16" s="2" t="s">
        <v>77</v>
      </c>
      <c r="AH16" s="2">
        <v>5</v>
      </c>
      <c r="AI16" s="6" t="str">
        <f t="shared" si="0"/>
        <v>25-34</v>
      </c>
      <c r="AJ16" s="11">
        <f>YEAR(tbl_LoanData[[#This Row],[Application Date]])</f>
        <v>2023</v>
      </c>
      <c r="AK16" s="11" t="str">
        <f>TEXT(tbl_LoanData[[#This Row],[Application Date]],"MMMM")</f>
        <v>January</v>
      </c>
      <c r="AL16" s="12">
        <f>DATE(YEAR(tbl_LoanData[[#This Row],[Application Date]]),MONTH(tbl_LoanData[[#This Row],[Application Date]]),1)</f>
        <v>44927</v>
      </c>
      <c r="AM16" s="14">
        <f ca="1">IF(AND(tbl_LoanData[[#This Row],[Application Date]]&gt;=EOMONTH(TODAY(),-1)+1,tbl_LoanData[[#This Row],[Application Date]]&lt;=TODAY()),tbl_LoanData[[#This Row],[Loan Amount]],0)</f>
        <v>0</v>
      </c>
      <c r="AN16" s="14">
        <f>tbl_LoanData[[#This Row],[Amount Paid]]-(Q16-X16)</f>
        <v>647982.7200000002</v>
      </c>
      <c r="AO16" s="14">
        <f>IF(tbl_LoanData[[#This Row],[Application Status]]="Approved",1,0)</f>
        <v>1</v>
      </c>
      <c r="AP16" s="22" t="str">
        <f t="shared" ca="1" si="1"/>
        <v/>
      </c>
      <c r="AQ16" s="22" t="str">
        <f t="shared" ca="1" si="2"/>
        <v/>
      </c>
    </row>
    <row r="17" spans="1:43" ht="14.4" customHeight="1" x14ac:dyDescent="0.3">
      <c r="A17" s="2" t="s">
        <v>1891</v>
      </c>
      <c r="B17" s="2" t="s">
        <v>1892</v>
      </c>
      <c r="C17" s="2" t="s">
        <v>1059</v>
      </c>
      <c r="D17" s="2" t="s">
        <v>209</v>
      </c>
      <c r="E17" s="2" t="s">
        <v>209</v>
      </c>
      <c r="F17" s="2">
        <v>52</v>
      </c>
      <c r="G17" s="2" t="s">
        <v>69</v>
      </c>
      <c r="H17" s="2" t="s">
        <v>156</v>
      </c>
      <c r="I17" s="2" t="s">
        <v>45</v>
      </c>
      <c r="J17" s="3">
        <v>44952</v>
      </c>
      <c r="K17" s="3"/>
      <c r="L17" s="2" t="s">
        <v>39</v>
      </c>
      <c r="M17" s="2" t="s">
        <v>85</v>
      </c>
      <c r="N17" s="2" t="s">
        <v>178</v>
      </c>
      <c r="O17" s="4">
        <v>2195000</v>
      </c>
      <c r="P17" s="4">
        <v>748600</v>
      </c>
      <c r="Q17" s="4">
        <v>1446400</v>
      </c>
      <c r="R17" s="2">
        <v>60</v>
      </c>
      <c r="S17" s="5">
        <v>6.79</v>
      </c>
      <c r="T17" s="4">
        <v>32290.880000000001</v>
      </c>
      <c r="U17" s="2" t="s">
        <v>113</v>
      </c>
      <c r="V17" s="2" t="s">
        <v>97</v>
      </c>
      <c r="W17" s="4">
        <v>0</v>
      </c>
      <c r="X17" s="4">
        <v>0</v>
      </c>
      <c r="Y17" s="4">
        <v>1937452.8</v>
      </c>
      <c r="Z17" s="2">
        <v>0</v>
      </c>
      <c r="AA17" s="2" t="s">
        <v>97</v>
      </c>
      <c r="AB17" s="2" t="s">
        <v>15733</v>
      </c>
      <c r="AC17" s="2" t="s">
        <v>138</v>
      </c>
      <c r="AD17" s="2" t="s">
        <v>76</v>
      </c>
      <c r="AE17" s="5">
        <v>65.900000000000006</v>
      </c>
      <c r="AF17" s="2">
        <v>0</v>
      </c>
      <c r="AG17" s="2" t="s">
        <v>97</v>
      </c>
      <c r="AH17" s="2"/>
      <c r="AI17" s="6" t="str">
        <f t="shared" si="0"/>
        <v>45-54</v>
      </c>
      <c r="AJ17" s="11">
        <f>YEAR(tbl_LoanData[[#This Row],[Application Date]])</f>
        <v>2023</v>
      </c>
      <c r="AK17" s="11" t="str">
        <f>TEXT(tbl_LoanData[[#This Row],[Application Date]],"MMMM")</f>
        <v>January</v>
      </c>
      <c r="AL17" s="12">
        <f>DATE(YEAR(tbl_LoanData[[#This Row],[Application Date]]),MONTH(tbl_LoanData[[#This Row],[Application Date]]),1)</f>
        <v>44927</v>
      </c>
      <c r="AM17" s="14">
        <f ca="1">IF(AND(tbl_LoanData[[#This Row],[Application Date]]&gt;=EOMONTH(TODAY(),-1)+1,tbl_LoanData[[#This Row],[Application Date]]&lt;=TODAY()),tbl_LoanData[[#This Row],[Loan Amount]],0)</f>
        <v>0</v>
      </c>
      <c r="AN17" s="14">
        <f>tbl_LoanData[[#This Row],[Amount Paid]]-(Q17-X17)</f>
        <v>-1446400</v>
      </c>
      <c r="AO17" s="14">
        <f>IF(tbl_LoanData[[#This Row],[Application Status]]="Approved",1,0)</f>
        <v>0</v>
      </c>
      <c r="AP17" s="22" t="str">
        <f t="shared" ca="1" si="1"/>
        <v/>
      </c>
      <c r="AQ17" s="22" t="str">
        <f t="shared" ca="1" si="2"/>
        <v/>
      </c>
    </row>
    <row r="18" spans="1:43" ht="14.4" customHeight="1" x14ac:dyDescent="0.3">
      <c r="A18" s="2" t="s">
        <v>2013</v>
      </c>
      <c r="B18" s="2" t="s">
        <v>2014</v>
      </c>
      <c r="C18" s="2" t="s">
        <v>175</v>
      </c>
      <c r="D18" s="2" t="s">
        <v>134</v>
      </c>
      <c r="E18" s="2" t="s">
        <v>209</v>
      </c>
      <c r="F18" s="2">
        <v>30</v>
      </c>
      <c r="G18" s="2" t="s">
        <v>83</v>
      </c>
      <c r="H18" s="2" t="s">
        <v>256</v>
      </c>
      <c r="I18" s="2" t="s">
        <v>43</v>
      </c>
      <c r="J18" s="3">
        <v>44934</v>
      </c>
      <c r="K18" s="3"/>
      <c r="L18" s="2" t="s">
        <v>41</v>
      </c>
      <c r="M18" s="2" t="s">
        <v>184</v>
      </c>
      <c r="N18" s="2" t="s">
        <v>185</v>
      </c>
      <c r="O18" s="4">
        <v>3675000</v>
      </c>
      <c r="P18" s="4">
        <v>815700</v>
      </c>
      <c r="Q18" s="4">
        <v>2859300</v>
      </c>
      <c r="R18" s="2">
        <v>60</v>
      </c>
      <c r="S18" s="5">
        <v>8.7200000000000006</v>
      </c>
      <c r="T18" s="4">
        <v>68432.58</v>
      </c>
      <c r="U18" s="2" t="s">
        <v>113</v>
      </c>
      <c r="V18" s="2" t="s">
        <v>97</v>
      </c>
      <c r="W18" s="4">
        <v>0</v>
      </c>
      <c r="X18" s="4">
        <v>0</v>
      </c>
      <c r="Y18" s="4">
        <v>4105954.8</v>
      </c>
      <c r="Z18" s="2">
        <v>0</v>
      </c>
      <c r="AA18" s="2" t="s">
        <v>97</v>
      </c>
      <c r="AB18" s="2" t="s">
        <v>15733</v>
      </c>
      <c r="AC18" s="2" t="s">
        <v>106</v>
      </c>
      <c r="AD18" s="2" t="s">
        <v>76</v>
      </c>
      <c r="AE18" s="5">
        <v>77.8</v>
      </c>
      <c r="AF18" s="2">
        <v>0</v>
      </c>
      <c r="AG18" s="2" t="s">
        <v>97</v>
      </c>
      <c r="AH18" s="2"/>
      <c r="AI18" s="6" t="str">
        <f t="shared" si="0"/>
        <v>25-34</v>
      </c>
      <c r="AJ18" s="11">
        <f>YEAR(tbl_LoanData[[#This Row],[Application Date]])</f>
        <v>2023</v>
      </c>
      <c r="AK18" s="11" t="str">
        <f>TEXT(tbl_LoanData[[#This Row],[Application Date]],"MMMM")</f>
        <v>January</v>
      </c>
      <c r="AL18" s="12">
        <f>DATE(YEAR(tbl_LoanData[[#This Row],[Application Date]]),MONTH(tbl_LoanData[[#This Row],[Application Date]]),1)</f>
        <v>44927</v>
      </c>
      <c r="AM18" s="14">
        <f ca="1">IF(AND(tbl_LoanData[[#This Row],[Application Date]]&gt;=EOMONTH(TODAY(),-1)+1,tbl_LoanData[[#This Row],[Application Date]]&lt;=TODAY()),tbl_LoanData[[#This Row],[Loan Amount]],0)</f>
        <v>0</v>
      </c>
      <c r="AN18" s="14">
        <f>tbl_LoanData[[#This Row],[Amount Paid]]-(Q18-X18)</f>
        <v>-2859300</v>
      </c>
      <c r="AO18" s="14">
        <f>IF(tbl_LoanData[[#This Row],[Application Status]]="Approved",1,0)</f>
        <v>0</v>
      </c>
      <c r="AP18" s="22" t="str">
        <f t="shared" ca="1" si="1"/>
        <v/>
      </c>
      <c r="AQ18" s="22" t="str">
        <f t="shared" ca="1" si="2"/>
        <v/>
      </c>
    </row>
    <row r="19" spans="1:43" ht="14.4" customHeight="1" x14ac:dyDescent="0.3">
      <c r="A19" s="2" t="s">
        <v>2071</v>
      </c>
      <c r="B19" s="2" t="s">
        <v>2072</v>
      </c>
      <c r="C19" s="2" t="s">
        <v>1686</v>
      </c>
      <c r="D19" s="2" t="s">
        <v>176</v>
      </c>
      <c r="E19" s="2" t="s">
        <v>232</v>
      </c>
      <c r="F19" s="2">
        <v>51</v>
      </c>
      <c r="G19" s="2" t="s">
        <v>83</v>
      </c>
      <c r="H19" s="2" t="s">
        <v>269</v>
      </c>
      <c r="I19" s="2" t="s">
        <v>46</v>
      </c>
      <c r="J19" s="3">
        <v>44927</v>
      </c>
      <c r="K19" s="3">
        <v>44941</v>
      </c>
      <c r="L19" s="2" t="s">
        <v>38</v>
      </c>
      <c r="M19" s="2" t="s">
        <v>127</v>
      </c>
      <c r="N19" s="2" t="s">
        <v>128</v>
      </c>
      <c r="O19" s="4">
        <v>1808000</v>
      </c>
      <c r="P19" s="4">
        <v>303200</v>
      </c>
      <c r="Q19" s="4">
        <v>1504800</v>
      </c>
      <c r="R19" s="2">
        <v>36</v>
      </c>
      <c r="S19" s="5">
        <v>8.1999999999999993</v>
      </c>
      <c r="T19" s="4">
        <v>52082.8</v>
      </c>
      <c r="U19" s="2" t="s">
        <v>73</v>
      </c>
      <c r="V19" s="2" t="s">
        <v>34</v>
      </c>
      <c r="W19" s="4">
        <v>1770815.2</v>
      </c>
      <c r="X19" s="4">
        <v>104165.6</v>
      </c>
      <c r="Y19" s="4">
        <v>1874980.8</v>
      </c>
      <c r="Z19" s="2">
        <v>60</v>
      </c>
      <c r="AA19" s="2" t="s">
        <v>58</v>
      </c>
      <c r="AB19" s="2" t="s">
        <v>15734</v>
      </c>
      <c r="AC19" s="2" t="s">
        <v>129</v>
      </c>
      <c r="AD19" s="2" t="s">
        <v>76</v>
      </c>
      <c r="AE19" s="5">
        <v>83.23</v>
      </c>
      <c r="AF19" s="2">
        <v>2</v>
      </c>
      <c r="AG19" s="2" t="s">
        <v>15718</v>
      </c>
      <c r="AH19" s="2">
        <v>14</v>
      </c>
      <c r="AI19" s="6" t="str">
        <f t="shared" si="0"/>
        <v>45-54</v>
      </c>
      <c r="AJ19" s="11">
        <f>YEAR(tbl_LoanData[[#This Row],[Application Date]])</f>
        <v>2023</v>
      </c>
      <c r="AK19" s="11" t="str">
        <f>TEXT(tbl_LoanData[[#This Row],[Application Date]],"MMMM")</f>
        <v>January</v>
      </c>
      <c r="AL19" s="12">
        <f>DATE(YEAR(tbl_LoanData[[#This Row],[Application Date]]),MONTH(tbl_LoanData[[#This Row],[Application Date]]),1)</f>
        <v>44927</v>
      </c>
      <c r="AM19" s="14">
        <f ca="1">IF(AND(tbl_LoanData[[#This Row],[Application Date]]&gt;=EOMONTH(TODAY(),-1)+1,tbl_LoanData[[#This Row],[Application Date]]&lt;=TODAY()),tbl_LoanData[[#This Row],[Loan Amount]],0)</f>
        <v>0</v>
      </c>
      <c r="AN19" s="14">
        <f>tbl_LoanData[[#This Row],[Amount Paid]]-(Q19-X19)</f>
        <v>370180.80000000005</v>
      </c>
      <c r="AO19" s="14">
        <f>IF(tbl_LoanData[[#This Row],[Application Status]]="Approved",1,0)</f>
        <v>1</v>
      </c>
      <c r="AP19" s="22" t="str">
        <f t="shared" ca="1" si="1"/>
        <v/>
      </c>
      <c r="AQ19" s="22" t="str">
        <f t="shared" ca="1" si="2"/>
        <v/>
      </c>
    </row>
    <row r="20" spans="1:43" ht="14.4" customHeight="1" x14ac:dyDescent="0.3">
      <c r="A20" s="2" t="s">
        <v>2167</v>
      </c>
      <c r="B20" s="2" t="s">
        <v>2168</v>
      </c>
      <c r="C20" s="2" t="s">
        <v>586</v>
      </c>
      <c r="D20" s="2" t="s">
        <v>142</v>
      </c>
      <c r="E20" s="2" t="s">
        <v>209</v>
      </c>
      <c r="F20" s="2">
        <v>64</v>
      </c>
      <c r="G20" s="2" t="s">
        <v>69</v>
      </c>
      <c r="H20" s="2" t="s">
        <v>250</v>
      </c>
      <c r="I20" s="2" t="s">
        <v>52</v>
      </c>
      <c r="J20" s="3">
        <v>44956</v>
      </c>
      <c r="K20" s="3"/>
      <c r="L20" s="2" t="s">
        <v>39</v>
      </c>
      <c r="M20" s="2" t="s">
        <v>71</v>
      </c>
      <c r="N20" s="2" t="s">
        <v>72</v>
      </c>
      <c r="O20" s="4">
        <v>1292000</v>
      </c>
      <c r="P20" s="4">
        <v>486500</v>
      </c>
      <c r="Q20" s="4">
        <v>805500</v>
      </c>
      <c r="R20" s="2">
        <v>24</v>
      </c>
      <c r="S20" s="5">
        <v>10.17</v>
      </c>
      <c r="T20" s="4">
        <v>40389.11</v>
      </c>
      <c r="U20" s="2" t="s">
        <v>96</v>
      </c>
      <c r="V20" s="2" t="s">
        <v>97</v>
      </c>
      <c r="W20" s="4">
        <v>0</v>
      </c>
      <c r="X20" s="4">
        <v>0</v>
      </c>
      <c r="Y20" s="4">
        <v>969338.7</v>
      </c>
      <c r="Z20" s="2">
        <v>0</v>
      </c>
      <c r="AA20" s="2" t="s">
        <v>97</v>
      </c>
      <c r="AB20" s="2" t="s">
        <v>15732</v>
      </c>
      <c r="AC20" s="2" t="s">
        <v>75</v>
      </c>
      <c r="AD20" s="2" t="s">
        <v>76</v>
      </c>
      <c r="AE20" s="5">
        <v>62.35</v>
      </c>
      <c r="AF20" s="2">
        <v>0</v>
      </c>
      <c r="AG20" s="2" t="s">
        <v>97</v>
      </c>
      <c r="AH20" s="2"/>
      <c r="AI20" s="6" t="str">
        <f t="shared" si="0"/>
        <v>55-64</v>
      </c>
      <c r="AJ20" s="11">
        <f>YEAR(tbl_LoanData[[#This Row],[Application Date]])</f>
        <v>2023</v>
      </c>
      <c r="AK20" s="11" t="str">
        <f>TEXT(tbl_LoanData[[#This Row],[Application Date]],"MMMM")</f>
        <v>January</v>
      </c>
      <c r="AL20" s="12">
        <f>DATE(YEAR(tbl_LoanData[[#This Row],[Application Date]]),MONTH(tbl_LoanData[[#This Row],[Application Date]]),1)</f>
        <v>44927</v>
      </c>
      <c r="AM20" s="14">
        <f ca="1">IF(AND(tbl_LoanData[[#This Row],[Application Date]]&gt;=EOMONTH(TODAY(),-1)+1,tbl_LoanData[[#This Row],[Application Date]]&lt;=TODAY()),tbl_LoanData[[#This Row],[Loan Amount]],0)</f>
        <v>0</v>
      </c>
      <c r="AN20" s="14">
        <f>tbl_LoanData[[#This Row],[Amount Paid]]-(Q20-X20)</f>
        <v>-805500</v>
      </c>
      <c r="AO20" s="14">
        <f>IF(tbl_LoanData[[#This Row],[Application Status]]="Approved",1,0)</f>
        <v>0</v>
      </c>
      <c r="AP20" s="22" t="str">
        <f t="shared" ca="1" si="1"/>
        <v/>
      </c>
      <c r="AQ20" s="22" t="str">
        <f t="shared" ca="1" si="2"/>
        <v/>
      </c>
    </row>
    <row r="21" spans="1:43" ht="14.4" customHeight="1" x14ac:dyDescent="0.3">
      <c r="A21" s="2" t="s">
        <v>2245</v>
      </c>
      <c r="B21" s="2" t="s">
        <v>2246</v>
      </c>
      <c r="C21" s="2" t="s">
        <v>435</v>
      </c>
      <c r="D21" s="2" t="s">
        <v>254</v>
      </c>
      <c r="E21" s="2" t="s">
        <v>190</v>
      </c>
      <c r="F21" s="2">
        <v>48</v>
      </c>
      <c r="G21" s="2" t="s">
        <v>83</v>
      </c>
      <c r="H21" s="2" t="s">
        <v>224</v>
      </c>
      <c r="I21" s="2" t="s">
        <v>54</v>
      </c>
      <c r="J21" s="3">
        <v>44957</v>
      </c>
      <c r="K21" s="3">
        <v>44967</v>
      </c>
      <c r="L21" s="2" t="s">
        <v>38</v>
      </c>
      <c r="M21" s="2" t="s">
        <v>111</v>
      </c>
      <c r="N21" s="2" t="s">
        <v>112</v>
      </c>
      <c r="O21" s="4">
        <v>1807000</v>
      </c>
      <c r="P21" s="4">
        <v>414800</v>
      </c>
      <c r="Q21" s="4">
        <v>1392200</v>
      </c>
      <c r="R21" s="2">
        <v>36</v>
      </c>
      <c r="S21" s="5">
        <v>13.87</v>
      </c>
      <c r="T21" s="4">
        <v>54763.73</v>
      </c>
      <c r="U21" s="2" t="s">
        <v>73</v>
      </c>
      <c r="V21" s="2" t="s">
        <v>34</v>
      </c>
      <c r="W21" s="4">
        <v>1861966.82</v>
      </c>
      <c r="X21" s="4">
        <v>109527.6</v>
      </c>
      <c r="Y21" s="4">
        <v>1971494.42</v>
      </c>
      <c r="Z21" s="2">
        <v>62</v>
      </c>
      <c r="AA21" s="2" t="s">
        <v>59</v>
      </c>
      <c r="AB21" s="2" t="s">
        <v>15734</v>
      </c>
      <c r="AC21" s="2" t="s">
        <v>129</v>
      </c>
      <c r="AD21" s="2" t="s">
        <v>76</v>
      </c>
      <c r="AE21" s="5">
        <v>77.040000000000006</v>
      </c>
      <c r="AF21" s="2">
        <v>2</v>
      </c>
      <c r="AG21" s="2" t="s">
        <v>130</v>
      </c>
      <c r="AH21" s="2">
        <v>10</v>
      </c>
      <c r="AI21" s="6" t="str">
        <f t="shared" si="0"/>
        <v>45-54</v>
      </c>
      <c r="AJ21" s="11">
        <f>YEAR(tbl_LoanData[[#This Row],[Application Date]])</f>
        <v>2023</v>
      </c>
      <c r="AK21" s="11" t="str">
        <f>TEXT(tbl_LoanData[[#This Row],[Application Date]],"MMMM")</f>
        <v>January</v>
      </c>
      <c r="AL21" s="12">
        <f>DATE(YEAR(tbl_LoanData[[#This Row],[Application Date]]),MONTH(tbl_LoanData[[#This Row],[Application Date]]),1)</f>
        <v>44927</v>
      </c>
      <c r="AM21" s="14">
        <f ca="1">IF(AND(tbl_LoanData[[#This Row],[Application Date]]&gt;=EOMONTH(TODAY(),-1)+1,tbl_LoanData[[#This Row],[Application Date]]&lt;=TODAY()),tbl_LoanData[[#This Row],[Loan Amount]],0)</f>
        <v>0</v>
      </c>
      <c r="AN21" s="14">
        <f>tbl_LoanData[[#This Row],[Amount Paid]]-(Q21-X21)</f>
        <v>579294.42000000016</v>
      </c>
      <c r="AO21" s="14">
        <f>IF(tbl_LoanData[[#This Row],[Application Status]]="Approved",1,0)</f>
        <v>1</v>
      </c>
      <c r="AP21" s="22" t="str">
        <f t="shared" ca="1" si="1"/>
        <v/>
      </c>
      <c r="AQ21" s="22" t="str">
        <f t="shared" ca="1" si="2"/>
        <v/>
      </c>
    </row>
    <row r="22" spans="1:43" ht="14.4" customHeight="1" x14ac:dyDescent="0.3">
      <c r="A22" s="2" t="s">
        <v>2283</v>
      </c>
      <c r="B22" s="2" t="s">
        <v>2284</v>
      </c>
      <c r="C22" s="2" t="s">
        <v>175</v>
      </c>
      <c r="D22" s="2" t="s">
        <v>182</v>
      </c>
      <c r="E22" s="2" t="s">
        <v>311</v>
      </c>
      <c r="F22" s="2">
        <v>39</v>
      </c>
      <c r="G22" s="2" t="s">
        <v>83</v>
      </c>
      <c r="H22" s="2" t="s">
        <v>233</v>
      </c>
      <c r="I22" s="2" t="s">
        <v>46</v>
      </c>
      <c r="J22" s="3">
        <v>44934</v>
      </c>
      <c r="K22" s="3">
        <v>44953</v>
      </c>
      <c r="L22" s="2" t="s">
        <v>40</v>
      </c>
      <c r="M22" s="2" t="s">
        <v>71</v>
      </c>
      <c r="N22" s="2" t="s">
        <v>137</v>
      </c>
      <c r="O22" s="4">
        <v>968000</v>
      </c>
      <c r="P22" s="4">
        <v>126100</v>
      </c>
      <c r="Q22" s="4">
        <v>841900</v>
      </c>
      <c r="R22" s="2">
        <v>48</v>
      </c>
      <c r="S22" s="5">
        <v>8.3000000000000007</v>
      </c>
      <c r="T22" s="4">
        <v>23362.720000000001</v>
      </c>
      <c r="U22" s="2" t="s">
        <v>73</v>
      </c>
      <c r="V22" s="2" t="s">
        <v>74</v>
      </c>
      <c r="W22" s="4">
        <v>911146.08</v>
      </c>
      <c r="X22" s="4">
        <v>210264.72</v>
      </c>
      <c r="Y22" s="4">
        <v>1121410.8</v>
      </c>
      <c r="Z22" s="2">
        <v>128</v>
      </c>
      <c r="AA22" s="2" t="s">
        <v>60</v>
      </c>
      <c r="AB22" s="2" t="s">
        <v>15734</v>
      </c>
      <c r="AC22" s="2" t="s">
        <v>129</v>
      </c>
      <c r="AD22" s="2" t="s">
        <v>76</v>
      </c>
      <c r="AE22" s="5">
        <v>86.97</v>
      </c>
      <c r="AF22" s="2">
        <v>4</v>
      </c>
      <c r="AG22" s="2" t="s">
        <v>130</v>
      </c>
      <c r="AH22" s="2">
        <v>19</v>
      </c>
      <c r="AI22" s="6" t="str">
        <f t="shared" si="0"/>
        <v>35-44</v>
      </c>
      <c r="AJ22" s="11">
        <f>YEAR(tbl_LoanData[[#This Row],[Application Date]])</f>
        <v>2023</v>
      </c>
      <c r="AK22" s="11" t="str">
        <f>TEXT(tbl_LoanData[[#This Row],[Application Date]],"MMMM")</f>
        <v>January</v>
      </c>
      <c r="AL22" s="12">
        <f>DATE(YEAR(tbl_LoanData[[#This Row],[Application Date]]),MONTH(tbl_LoanData[[#This Row],[Application Date]]),1)</f>
        <v>44927</v>
      </c>
      <c r="AM22" s="14">
        <f ca="1">IF(AND(tbl_LoanData[[#This Row],[Application Date]]&gt;=EOMONTH(TODAY(),-1)+1,tbl_LoanData[[#This Row],[Application Date]]&lt;=TODAY()),tbl_LoanData[[#This Row],[Loan Amount]],0)</f>
        <v>0</v>
      </c>
      <c r="AN22" s="14">
        <f>tbl_LoanData[[#This Row],[Amount Paid]]-(Q22-X22)</f>
        <v>279510.79999999993</v>
      </c>
      <c r="AO22" s="14">
        <f>IF(tbl_LoanData[[#This Row],[Application Status]]="Approved",1,0)</f>
        <v>1</v>
      </c>
      <c r="AP22" s="22" t="str">
        <f t="shared" ca="1" si="1"/>
        <v/>
      </c>
      <c r="AQ22" s="22" t="str">
        <f t="shared" ca="1" si="2"/>
        <v/>
      </c>
    </row>
    <row r="23" spans="1:43" ht="14.4" customHeight="1" x14ac:dyDescent="0.3">
      <c r="A23" s="2" t="s">
        <v>2363</v>
      </c>
      <c r="B23" s="2" t="s">
        <v>2364</v>
      </c>
      <c r="C23" s="2" t="s">
        <v>521</v>
      </c>
      <c r="D23" s="2" t="s">
        <v>204</v>
      </c>
      <c r="E23" s="2" t="s">
        <v>102</v>
      </c>
      <c r="F23" s="2">
        <v>62</v>
      </c>
      <c r="G23" s="2" t="s">
        <v>69</v>
      </c>
      <c r="H23" s="2" t="s">
        <v>244</v>
      </c>
      <c r="I23" s="2" t="s">
        <v>48</v>
      </c>
      <c r="J23" s="3">
        <v>44931</v>
      </c>
      <c r="K23" s="3">
        <v>44941</v>
      </c>
      <c r="L23" s="2" t="s">
        <v>40</v>
      </c>
      <c r="M23" s="2" t="s">
        <v>94</v>
      </c>
      <c r="N23" s="2" t="s">
        <v>95</v>
      </c>
      <c r="O23" s="4">
        <v>999000</v>
      </c>
      <c r="P23" s="4">
        <v>341700</v>
      </c>
      <c r="Q23" s="4">
        <v>657300</v>
      </c>
      <c r="R23" s="2">
        <v>36</v>
      </c>
      <c r="S23" s="5">
        <v>5.26</v>
      </c>
      <c r="T23" s="4">
        <v>21139.5</v>
      </c>
      <c r="U23" s="2" t="s">
        <v>73</v>
      </c>
      <c r="V23" s="2" t="s">
        <v>34</v>
      </c>
      <c r="W23" s="4">
        <v>739882.5</v>
      </c>
      <c r="X23" s="4">
        <v>21139.439999999999</v>
      </c>
      <c r="Y23" s="4">
        <v>761021.94</v>
      </c>
      <c r="Z23" s="2">
        <v>32</v>
      </c>
      <c r="AA23" s="2" t="s">
        <v>58</v>
      </c>
      <c r="AB23" s="2" t="s">
        <v>15727</v>
      </c>
      <c r="AC23" s="2" t="s">
        <v>106</v>
      </c>
      <c r="AD23" s="2" t="s">
        <v>76</v>
      </c>
      <c r="AE23" s="5">
        <v>65.8</v>
      </c>
      <c r="AF23" s="2">
        <v>1</v>
      </c>
      <c r="AG23" s="2" t="s">
        <v>15718</v>
      </c>
      <c r="AH23" s="2">
        <v>10</v>
      </c>
      <c r="AI23" s="6" t="str">
        <f t="shared" si="0"/>
        <v>55-64</v>
      </c>
      <c r="AJ23" s="11">
        <f>YEAR(tbl_LoanData[[#This Row],[Application Date]])</f>
        <v>2023</v>
      </c>
      <c r="AK23" s="11" t="str">
        <f>TEXT(tbl_LoanData[[#This Row],[Application Date]],"MMMM")</f>
        <v>January</v>
      </c>
      <c r="AL23" s="12">
        <f>DATE(YEAR(tbl_LoanData[[#This Row],[Application Date]]),MONTH(tbl_LoanData[[#This Row],[Application Date]]),1)</f>
        <v>44927</v>
      </c>
      <c r="AM23" s="14">
        <f ca="1">IF(AND(tbl_LoanData[[#This Row],[Application Date]]&gt;=EOMONTH(TODAY(),-1)+1,tbl_LoanData[[#This Row],[Application Date]]&lt;=TODAY()),tbl_LoanData[[#This Row],[Loan Amount]],0)</f>
        <v>0</v>
      </c>
      <c r="AN23" s="14">
        <f>tbl_LoanData[[#This Row],[Amount Paid]]-(Q23-X23)</f>
        <v>103721.93999999994</v>
      </c>
      <c r="AO23" s="14">
        <f>IF(tbl_LoanData[[#This Row],[Application Status]]="Approved",1,0)</f>
        <v>1</v>
      </c>
      <c r="AP23" s="22" t="str">
        <f t="shared" ca="1" si="1"/>
        <v/>
      </c>
      <c r="AQ23" s="22" t="str">
        <f t="shared" ca="1" si="2"/>
        <v/>
      </c>
    </row>
    <row r="24" spans="1:43" ht="14.4" customHeight="1" x14ac:dyDescent="0.3">
      <c r="A24" s="2" t="s">
        <v>2437</v>
      </c>
      <c r="B24" s="2" t="s">
        <v>2438</v>
      </c>
      <c r="C24" s="2" t="s">
        <v>292</v>
      </c>
      <c r="D24" s="2" t="s">
        <v>142</v>
      </c>
      <c r="E24" s="2" t="s">
        <v>189</v>
      </c>
      <c r="F24" s="2">
        <v>48</v>
      </c>
      <c r="G24" s="2" t="s">
        <v>83</v>
      </c>
      <c r="H24" s="2" t="s">
        <v>250</v>
      </c>
      <c r="I24" s="2" t="s">
        <v>52</v>
      </c>
      <c r="J24" s="3">
        <v>44932</v>
      </c>
      <c r="K24" s="3">
        <v>44946</v>
      </c>
      <c r="L24" s="2" t="s">
        <v>40</v>
      </c>
      <c r="M24" s="2" t="s">
        <v>157</v>
      </c>
      <c r="N24" s="2" t="s">
        <v>299</v>
      </c>
      <c r="O24" s="4">
        <v>1538000</v>
      </c>
      <c r="P24" s="4">
        <v>300900</v>
      </c>
      <c r="Q24" s="4">
        <v>1237100</v>
      </c>
      <c r="R24" s="2">
        <v>36</v>
      </c>
      <c r="S24" s="5">
        <v>8.26</v>
      </c>
      <c r="T24" s="4">
        <v>42879.26</v>
      </c>
      <c r="U24" s="2" t="s">
        <v>73</v>
      </c>
      <c r="V24" s="2" t="s">
        <v>33</v>
      </c>
      <c r="W24" s="4">
        <v>1543653.38</v>
      </c>
      <c r="X24" s="4">
        <v>0</v>
      </c>
      <c r="Y24" s="4">
        <v>1543653.38</v>
      </c>
      <c r="Z24" s="2">
        <v>0</v>
      </c>
      <c r="AA24" s="2" t="s">
        <v>56</v>
      </c>
      <c r="AB24" s="2" t="s">
        <v>15732</v>
      </c>
      <c r="AC24" s="2" t="s">
        <v>213</v>
      </c>
      <c r="AD24" s="2" t="s">
        <v>76</v>
      </c>
      <c r="AE24" s="5">
        <v>80.44</v>
      </c>
      <c r="AF24" s="2">
        <v>0</v>
      </c>
      <c r="AG24" s="2" t="s">
        <v>77</v>
      </c>
      <c r="AH24" s="2">
        <v>14</v>
      </c>
      <c r="AI24" s="6" t="str">
        <f t="shared" si="0"/>
        <v>45-54</v>
      </c>
      <c r="AJ24" s="11">
        <f>YEAR(tbl_LoanData[[#This Row],[Application Date]])</f>
        <v>2023</v>
      </c>
      <c r="AK24" s="11" t="str">
        <f>TEXT(tbl_LoanData[[#This Row],[Application Date]],"MMMM")</f>
        <v>January</v>
      </c>
      <c r="AL24" s="12">
        <f>DATE(YEAR(tbl_LoanData[[#This Row],[Application Date]]),MONTH(tbl_LoanData[[#This Row],[Application Date]]),1)</f>
        <v>44927</v>
      </c>
      <c r="AM24" s="14">
        <f ca="1">IF(AND(tbl_LoanData[[#This Row],[Application Date]]&gt;=EOMONTH(TODAY(),-1)+1,tbl_LoanData[[#This Row],[Application Date]]&lt;=TODAY()),tbl_LoanData[[#This Row],[Loan Amount]],0)</f>
        <v>0</v>
      </c>
      <c r="AN24" s="14">
        <f>tbl_LoanData[[#This Row],[Amount Paid]]-(Q24-X24)</f>
        <v>306553.37999999989</v>
      </c>
      <c r="AO24" s="14">
        <f>IF(tbl_LoanData[[#This Row],[Application Status]]="Approved",1,0)</f>
        <v>1</v>
      </c>
      <c r="AP24" s="22" t="str">
        <f t="shared" ca="1" si="1"/>
        <v/>
      </c>
      <c r="AQ24" s="22" t="str">
        <f t="shared" ca="1" si="2"/>
        <v/>
      </c>
    </row>
    <row r="25" spans="1:43" x14ac:dyDescent="0.3">
      <c r="A25" s="2" t="s">
        <v>2599</v>
      </c>
      <c r="B25" s="2" t="s">
        <v>2600</v>
      </c>
      <c r="C25" s="2" t="s">
        <v>644</v>
      </c>
      <c r="D25" s="2" t="s">
        <v>117</v>
      </c>
      <c r="E25" s="2" t="s">
        <v>540</v>
      </c>
      <c r="F25" s="2">
        <v>28</v>
      </c>
      <c r="G25" s="2" t="s">
        <v>83</v>
      </c>
      <c r="H25" s="2" t="s">
        <v>110</v>
      </c>
      <c r="I25" s="2" t="s">
        <v>46</v>
      </c>
      <c r="J25" s="3">
        <v>44952</v>
      </c>
      <c r="K25" s="3"/>
      <c r="L25" s="2" t="s">
        <v>40</v>
      </c>
      <c r="M25" s="2" t="s">
        <v>85</v>
      </c>
      <c r="N25" s="2" t="s">
        <v>270</v>
      </c>
      <c r="O25" s="4">
        <v>1271000</v>
      </c>
      <c r="P25" s="4">
        <v>487200</v>
      </c>
      <c r="Q25" s="4">
        <v>783800</v>
      </c>
      <c r="R25" s="2">
        <v>48</v>
      </c>
      <c r="S25" s="5">
        <v>12.05</v>
      </c>
      <c r="T25" s="4">
        <v>24199.82</v>
      </c>
      <c r="U25" s="2" t="s">
        <v>113</v>
      </c>
      <c r="V25" s="2" t="s">
        <v>97</v>
      </c>
      <c r="W25" s="4">
        <v>0</v>
      </c>
      <c r="X25" s="4">
        <v>0</v>
      </c>
      <c r="Y25" s="4">
        <v>1161591.6000000001</v>
      </c>
      <c r="Z25" s="2">
        <v>0</v>
      </c>
      <c r="AA25" s="2" t="s">
        <v>97</v>
      </c>
      <c r="AB25" s="2" t="s">
        <v>15732</v>
      </c>
      <c r="AC25" s="2" t="s">
        <v>213</v>
      </c>
      <c r="AD25" s="2" t="s">
        <v>76</v>
      </c>
      <c r="AE25" s="5">
        <v>61.67</v>
      </c>
      <c r="AF25" s="2">
        <v>0</v>
      </c>
      <c r="AG25" s="2" t="s">
        <v>97</v>
      </c>
      <c r="AH25" s="2"/>
      <c r="AI25" s="6" t="str">
        <f t="shared" si="0"/>
        <v>25-34</v>
      </c>
      <c r="AJ25" s="11">
        <f>YEAR(tbl_LoanData[[#This Row],[Application Date]])</f>
        <v>2023</v>
      </c>
      <c r="AK25" s="11" t="str">
        <f>TEXT(tbl_LoanData[[#This Row],[Application Date]],"MMMM")</f>
        <v>January</v>
      </c>
      <c r="AL25" s="12">
        <f>DATE(YEAR(tbl_LoanData[[#This Row],[Application Date]]),MONTH(tbl_LoanData[[#This Row],[Application Date]]),1)</f>
        <v>44927</v>
      </c>
      <c r="AM25" s="14">
        <f ca="1">IF(AND(tbl_LoanData[[#This Row],[Application Date]]&gt;=EOMONTH(TODAY(),-1)+1,tbl_LoanData[[#This Row],[Application Date]]&lt;=TODAY()),tbl_LoanData[[#This Row],[Loan Amount]],0)</f>
        <v>0</v>
      </c>
      <c r="AN25" s="14">
        <f>tbl_LoanData[[#This Row],[Amount Paid]]-(Q25-X25)</f>
        <v>-783800</v>
      </c>
      <c r="AO25" s="14">
        <f>IF(tbl_LoanData[[#This Row],[Application Status]]="Approved",1,0)</f>
        <v>0</v>
      </c>
      <c r="AP25" s="22" t="str">
        <f t="shared" ca="1" si="1"/>
        <v/>
      </c>
      <c r="AQ25" s="22" t="str">
        <f t="shared" ca="1" si="2"/>
        <v/>
      </c>
    </row>
    <row r="26" spans="1:43" ht="14.4" customHeight="1" x14ac:dyDescent="0.3">
      <c r="A26" s="2" t="s">
        <v>2815</v>
      </c>
      <c r="B26" s="2" t="s">
        <v>2816</v>
      </c>
      <c r="C26" s="2" t="s">
        <v>109</v>
      </c>
      <c r="D26" s="2" t="s">
        <v>268</v>
      </c>
      <c r="E26" s="2" t="s">
        <v>268</v>
      </c>
      <c r="F26" s="2">
        <v>63</v>
      </c>
      <c r="G26" s="2" t="s">
        <v>83</v>
      </c>
      <c r="H26" s="2" t="s">
        <v>398</v>
      </c>
      <c r="I26" s="2" t="s">
        <v>46</v>
      </c>
      <c r="J26" s="3">
        <v>44953</v>
      </c>
      <c r="K26" s="3">
        <v>44963</v>
      </c>
      <c r="L26" s="2" t="s">
        <v>39</v>
      </c>
      <c r="M26" s="2" t="s">
        <v>167</v>
      </c>
      <c r="N26" s="2" t="s">
        <v>491</v>
      </c>
      <c r="O26" s="4">
        <v>1524000</v>
      </c>
      <c r="P26" s="4">
        <v>601700</v>
      </c>
      <c r="Q26" s="4">
        <v>922300</v>
      </c>
      <c r="R26" s="2">
        <v>36</v>
      </c>
      <c r="S26" s="5">
        <v>5.31</v>
      </c>
      <c r="T26" s="4">
        <v>29700.62</v>
      </c>
      <c r="U26" s="2" t="s">
        <v>73</v>
      </c>
      <c r="V26" s="2" t="s">
        <v>33</v>
      </c>
      <c r="W26" s="4">
        <v>1069222.3899999999</v>
      </c>
      <c r="X26" s="4">
        <v>0</v>
      </c>
      <c r="Y26" s="4">
        <v>1069222.3899999999</v>
      </c>
      <c r="Z26" s="2">
        <v>0</v>
      </c>
      <c r="AA26" s="2" t="s">
        <v>56</v>
      </c>
      <c r="AB26" s="2" t="s">
        <v>15731</v>
      </c>
      <c r="AC26" s="2" t="s">
        <v>332</v>
      </c>
      <c r="AD26" s="2" t="s">
        <v>76</v>
      </c>
      <c r="AE26" s="5">
        <v>60.52</v>
      </c>
      <c r="AF26" s="2">
        <v>0</v>
      </c>
      <c r="AG26" s="2" t="s">
        <v>77</v>
      </c>
      <c r="AH26" s="2">
        <v>10</v>
      </c>
      <c r="AI26" s="6" t="str">
        <f t="shared" si="0"/>
        <v>55-64</v>
      </c>
      <c r="AJ26" s="11">
        <f>YEAR(tbl_LoanData[[#This Row],[Application Date]])</f>
        <v>2023</v>
      </c>
      <c r="AK26" s="11" t="str">
        <f>TEXT(tbl_LoanData[[#This Row],[Application Date]],"MMMM")</f>
        <v>January</v>
      </c>
      <c r="AL26" s="12">
        <f>DATE(YEAR(tbl_LoanData[[#This Row],[Application Date]]),MONTH(tbl_LoanData[[#This Row],[Application Date]]),1)</f>
        <v>44927</v>
      </c>
      <c r="AM26" s="14">
        <f ca="1">IF(AND(tbl_LoanData[[#This Row],[Application Date]]&gt;=EOMONTH(TODAY(),-1)+1,tbl_LoanData[[#This Row],[Application Date]]&lt;=TODAY()),tbl_LoanData[[#This Row],[Loan Amount]],0)</f>
        <v>0</v>
      </c>
      <c r="AN26" s="14">
        <f>tbl_LoanData[[#This Row],[Amount Paid]]-(Q26-X26)</f>
        <v>146922.3899999999</v>
      </c>
      <c r="AO26" s="14">
        <f>IF(tbl_LoanData[[#This Row],[Application Status]]="Approved",1,0)</f>
        <v>1</v>
      </c>
      <c r="AP26" s="22" t="str">
        <f t="shared" ca="1" si="1"/>
        <v/>
      </c>
      <c r="AQ26" s="22" t="str">
        <f t="shared" ca="1" si="2"/>
        <v/>
      </c>
    </row>
    <row r="27" spans="1:43" ht="14.4" customHeight="1" x14ac:dyDescent="0.3">
      <c r="A27" s="2" t="s">
        <v>2817</v>
      </c>
      <c r="B27" s="2" t="s">
        <v>2818</v>
      </c>
      <c r="C27" s="2" t="s">
        <v>317</v>
      </c>
      <c r="D27" s="2" t="s">
        <v>232</v>
      </c>
      <c r="E27" s="2" t="s">
        <v>176</v>
      </c>
      <c r="F27" s="2">
        <v>41</v>
      </c>
      <c r="G27" s="2" t="s">
        <v>83</v>
      </c>
      <c r="H27" s="2" t="s">
        <v>205</v>
      </c>
      <c r="I27" s="2" t="s">
        <v>49</v>
      </c>
      <c r="J27" s="3">
        <v>44956</v>
      </c>
      <c r="K27" s="3"/>
      <c r="L27" s="2" t="s">
        <v>36</v>
      </c>
      <c r="M27" s="2" t="s">
        <v>111</v>
      </c>
      <c r="N27" s="2" t="s">
        <v>350</v>
      </c>
      <c r="O27" s="4">
        <v>1336000</v>
      </c>
      <c r="P27" s="4">
        <v>226000</v>
      </c>
      <c r="Q27" s="4">
        <v>1110000</v>
      </c>
      <c r="R27" s="2">
        <v>12</v>
      </c>
      <c r="S27" s="5">
        <v>11.49</v>
      </c>
      <c r="T27" s="4">
        <v>103128.25</v>
      </c>
      <c r="U27" s="2" t="s">
        <v>113</v>
      </c>
      <c r="V27" s="2" t="s">
        <v>97</v>
      </c>
      <c r="W27" s="4">
        <v>0</v>
      </c>
      <c r="X27" s="4">
        <v>0</v>
      </c>
      <c r="Y27" s="4">
        <v>1237539</v>
      </c>
      <c r="Z27" s="2">
        <v>0</v>
      </c>
      <c r="AA27" s="2" t="s">
        <v>97</v>
      </c>
      <c r="AB27" s="2" t="s">
        <v>15728</v>
      </c>
      <c r="AC27" s="2" t="s">
        <v>138</v>
      </c>
      <c r="AD27" s="2" t="s">
        <v>76</v>
      </c>
      <c r="AE27" s="5">
        <v>83.08</v>
      </c>
      <c r="AF27" s="2">
        <v>0</v>
      </c>
      <c r="AG27" s="2" t="s">
        <v>97</v>
      </c>
      <c r="AH27" s="2"/>
      <c r="AI27" s="6" t="str">
        <f t="shared" si="0"/>
        <v>35-44</v>
      </c>
      <c r="AJ27" s="11">
        <f>YEAR(tbl_LoanData[[#This Row],[Application Date]])</f>
        <v>2023</v>
      </c>
      <c r="AK27" s="11" t="str">
        <f>TEXT(tbl_LoanData[[#This Row],[Application Date]],"MMMM")</f>
        <v>January</v>
      </c>
      <c r="AL27" s="12">
        <f>DATE(YEAR(tbl_LoanData[[#This Row],[Application Date]]),MONTH(tbl_LoanData[[#This Row],[Application Date]]),1)</f>
        <v>44927</v>
      </c>
      <c r="AM27" s="14">
        <f ca="1">IF(AND(tbl_LoanData[[#This Row],[Application Date]]&gt;=EOMONTH(TODAY(),-1)+1,tbl_LoanData[[#This Row],[Application Date]]&lt;=TODAY()),tbl_LoanData[[#This Row],[Loan Amount]],0)</f>
        <v>0</v>
      </c>
      <c r="AN27" s="14">
        <f>tbl_LoanData[[#This Row],[Amount Paid]]-(Q27-X27)</f>
        <v>-1110000</v>
      </c>
      <c r="AO27" s="14">
        <f>IF(tbl_LoanData[[#This Row],[Application Status]]="Approved",1,0)</f>
        <v>0</v>
      </c>
      <c r="AP27" s="22" t="str">
        <f t="shared" ca="1" si="1"/>
        <v/>
      </c>
      <c r="AQ27" s="22" t="str">
        <f t="shared" ca="1" si="2"/>
        <v/>
      </c>
    </row>
    <row r="28" spans="1:43" x14ac:dyDescent="0.3">
      <c r="A28" s="2" t="s">
        <v>2863</v>
      </c>
      <c r="B28" s="2" t="s">
        <v>2864</v>
      </c>
      <c r="C28" s="2" t="s">
        <v>682</v>
      </c>
      <c r="D28" s="2" t="s">
        <v>82</v>
      </c>
      <c r="E28" s="2" t="s">
        <v>255</v>
      </c>
      <c r="F28" s="2">
        <v>54</v>
      </c>
      <c r="G28" s="2" t="s">
        <v>69</v>
      </c>
      <c r="H28" s="2" t="s">
        <v>244</v>
      </c>
      <c r="I28" s="2" t="s">
        <v>48</v>
      </c>
      <c r="J28" s="3">
        <v>44957</v>
      </c>
      <c r="K28" s="3"/>
      <c r="L28" s="2" t="s">
        <v>36</v>
      </c>
      <c r="M28" s="2" t="s">
        <v>85</v>
      </c>
      <c r="N28" s="2" t="s">
        <v>344</v>
      </c>
      <c r="O28" s="4">
        <v>973000</v>
      </c>
      <c r="P28" s="4">
        <v>195700</v>
      </c>
      <c r="Q28" s="4">
        <v>777300</v>
      </c>
      <c r="R28" s="2">
        <v>24</v>
      </c>
      <c r="S28" s="5">
        <v>7.21</v>
      </c>
      <c r="T28" s="4">
        <v>37057.78</v>
      </c>
      <c r="U28" s="2" t="s">
        <v>113</v>
      </c>
      <c r="V28" s="2" t="s">
        <v>97</v>
      </c>
      <c r="W28" s="4">
        <v>0</v>
      </c>
      <c r="X28" s="4">
        <v>0</v>
      </c>
      <c r="Y28" s="4">
        <v>889386.66</v>
      </c>
      <c r="Z28" s="2">
        <v>0</v>
      </c>
      <c r="AA28" s="2" t="s">
        <v>97</v>
      </c>
      <c r="AB28" s="2" t="s">
        <v>15728</v>
      </c>
      <c r="AC28" s="2" t="s">
        <v>332</v>
      </c>
      <c r="AD28" s="2" t="s">
        <v>76</v>
      </c>
      <c r="AE28" s="5">
        <v>79.89</v>
      </c>
      <c r="AF28" s="2">
        <v>0</v>
      </c>
      <c r="AG28" s="2" t="s">
        <v>97</v>
      </c>
      <c r="AH28" s="2"/>
      <c r="AI28" s="6" t="str">
        <f t="shared" si="0"/>
        <v>45-54</v>
      </c>
      <c r="AJ28" s="11">
        <f>YEAR(tbl_LoanData[[#This Row],[Application Date]])</f>
        <v>2023</v>
      </c>
      <c r="AK28" s="11" t="str">
        <f>TEXT(tbl_LoanData[[#This Row],[Application Date]],"MMMM")</f>
        <v>January</v>
      </c>
      <c r="AL28" s="12">
        <f>DATE(YEAR(tbl_LoanData[[#This Row],[Application Date]]),MONTH(tbl_LoanData[[#This Row],[Application Date]]),1)</f>
        <v>44927</v>
      </c>
      <c r="AM28" s="14">
        <f ca="1">IF(AND(tbl_LoanData[[#This Row],[Application Date]]&gt;=EOMONTH(TODAY(),-1)+1,tbl_LoanData[[#This Row],[Application Date]]&lt;=TODAY()),tbl_LoanData[[#This Row],[Loan Amount]],0)</f>
        <v>0</v>
      </c>
      <c r="AN28" s="14">
        <f>tbl_LoanData[[#This Row],[Amount Paid]]-(Q28-X28)</f>
        <v>-777300</v>
      </c>
      <c r="AO28" s="14">
        <f>IF(tbl_LoanData[[#This Row],[Application Status]]="Approved",1,0)</f>
        <v>0</v>
      </c>
      <c r="AP28" s="22" t="str">
        <f t="shared" ca="1" si="1"/>
        <v/>
      </c>
      <c r="AQ28" s="22" t="str">
        <f t="shared" ca="1" si="2"/>
        <v/>
      </c>
    </row>
    <row r="29" spans="1:43" ht="14.4" customHeight="1" x14ac:dyDescent="0.3">
      <c r="A29" s="2" t="s">
        <v>2899</v>
      </c>
      <c r="B29" s="2" t="s">
        <v>2900</v>
      </c>
      <c r="C29" s="2" t="s">
        <v>327</v>
      </c>
      <c r="D29" s="2" t="s">
        <v>67</v>
      </c>
      <c r="E29" s="2" t="s">
        <v>82</v>
      </c>
      <c r="F29" s="2">
        <v>41</v>
      </c>
      <c r="G29" s="2" t="s">
        <v>69</v>
      </c>
      <c r="H29" s="2" t="s">
        <v>278</v>
      </c>
      <c r="I29" s="2" t="s">
        <v>45</v>
      </c>
      <c r="J29" s="3">
        <v>44942</v>
      </c>
      <c r="K29" s="3">
        <v>44955</v>
      </c>
      <c r="L29" s="2" t="s">
        <v>39</v>
      </c>
      <c r="M29" s="2" t="s">
        <v>157</v>
      </c>
      <c r="N29" s="2" t="s">
        <v>359</v>
      </c>
      <c r="O29" s="4">
        <v>1893000</v>
      </c>
      <c r="P29" s="4">
        <v>421700</v>
      </c>
      <c r="Q29" s="4">
        <v>1471300</v>
      </c>
      <c r="R29" s="2">
        <v>24</v>
      </c>
      <c r="S29" s="5">
        <v>5.79</v>
      </c>
      <c r="T29" s="4">
        <v>68403.19</v>
      </c>
      <c r="U29" s="2" t="s">
        <v>73</v>
      </c>
      <c r="V29" s="2" t="s">
        <v>33</v>
      </c>
      <c r="W29" s="4">
        <v>1641676.54</v>
      </c>
      <c r="X29" s="4">
        <v>0</v>
      </c>
      <c r="Y29" s="4">
        <v>1641676.54</v>
      </c>
      <c r="Z29" s="2">
        <v>0</v>
      </c>
      <c r="AA29" s="2" t="s">
        <v>56</v>
      </c>
      <c r="AB29" s="2" t="s">
        <v>15732</v>
      </c>
      <c r="AC29" s="2" t="s">
        <v>106</v>
      </c>
      <c r="AD29" s="2" t="s">
        <v>76</v>
      </c>
      <c r="AE29" s="5">
        <v>77.72</v>
      </c>
      <c r="AF29" s="2">
        <v>0</v>
      </c>
      <c r="AG29" s="2" t="s">
        <v>77</v>
      </c>
      <c r="AH29" s="2">
        <v>13</v>
      </c>
      <c r="AI29" s="6" t="str">
        <f t="shared" si="0"/>
        <v>35-44</v>
      </c>
      <c r="AJ29" s="11">
        <f>YEAR(tbl_LoanData[[#This Row],[Application Date]])</f>
        <v>2023</v>
      </c>
      <c r="AK29" s="11" t="str">
        <f>TEXT(tbl_LoanData[[#This Row],[Application Date]],"MMMM")</f>
        <v>January</v>
      </c>
      <c r="AL29" s="12">
        <f>DATE(YEAR(tbl_LoanData[[#This Row],[Application Date]]),MONTH(tbl_LoanData[[#This Row],[Application Date]]),1)</f>
        <v>44927</v>
      </c>
      <c r="AM29" s="14">
        <f ca="1">IF(AND(tbl_LoanData[[#This Row],[Application Date]]&gt;=EOMONTH(TODAY(),-1)+1,tbl_LoanData[[#This Row],[Application Date]]&lt;=TODAY()),tbl_LoanData[[#This Row],[Loan Amount]],0)</f>
        <v>0</v>
      </c>
      <c r="AN29" s="14">
        <f>tbl_LoanData[[#This Row],[Amount Paid]]-(Q29-X29)</f>
        <v>170376.54000000004</v>
      </c>
      <c r="AO29" s="14">
        <f>IF(tbl_LoanData[[#This Row],[Application Status]]="Approved",1,0)</f>
        <v>1</v>
      </c>
      <c r="AP29" s="22" t="str">
        <f t="shared" ca="1" si="1"/>
        <v/>
      </c>
      <c r="AQ29" s="22" t="str">
        <f t="shared" ca="1" si="2"/>
        <v/>
      </c>
    </row>
    <row r="30" spans="1:43" ht="14.4" customHeight="1" x14ac:dyDescent="0.3">
      <c r="A30" s="2" t="s">
        <v>3045</v>
      </c>
      <c r="B30" s="2" t="s">
        <v>3046</v>
      </c>
      <c r="C30" s="2" t="s">
        <v>327</v>
      </c>
      <c r="D30" s="2" t="s">
        <v>91</v>
      </c>
      <c r="E30" s="2" t="s">
        <v>394</v>
      </c>
      <c r="F30" s="2">
        <v>51</v>
      </c>
      <c r="G30" s="2" t="s">
        <v>69</v>
      </c>
      <c r="H30" s="2" t="s">
        <v>143</v>
      </c>
      <c r="I30" s="2" t="s">
        <v>46</v>
      </c>
      <c r="J30" s="3">
        <v>44934</v>
      </c>
      <c r="K30" s="3">
        <v>44943</v>
      </c>
      <c r="L30" s="2" t="s">
        <v>40</v>
      </c>
      <c r="M30" s="2" t="s">
        <v>111</v>
      </c>
      <c r="N30" s="2" t="s">
        <v>120</v>
      </c>
      <c r="O30" s="4">
        <v>887000</v>
      </c>
      <c r="P30" s="4">
        <v>238300</v>
      </c>
      <c r="Q30" s="4">
        <v>648700</v>
      </c>
      <c r="R30" s="2">
        <v>36</v>
      </c>
      <c r="S30" s="5">
        <v>6.03</v>
      </c>
      <c r="T30" s="4">
        <v>21279.16</v>
      </c>
      <c r="U30" s="2" t="s">
        <v>73</v>
      </c>
      <c r="V30" s="2" t="s">
        <v>33</v>
      </c>
      <c r="W30" s="4">
        <v>766049.83</v>
      </c>
      <c r="X30" s="4">
        <v>0</v>
      </c>
      <c r="Y30" s="4">
        <v>766049.83</v>
      </c>
      <c r="Z30" s="2">
        <v>0</v>
      </c>
      <c r="AA30" s="2" t="s">
        <v>56</v>
      </c>
      <c r="AB30" s="2" t="s">
        <v>15730</v>
      </c>
      <c r="AC30" s="2" t="s">
        <v>87</v>
      </c>
      <c r="AD30" s="2" t="s">
        <v>76</v>
      </c>
      <c r="AE30" s="5">
        <v>73.13</v>
      </c>
      <c r="AF30" s="2">
        <v>0</v>
      </c>
      <c r="AG30" s="2" t="s">
        <v>77</v>
      </c>
      <c r="AH30" s="2">
        <v>9</v>
      </c>
      <c r="AI30" s="6" t="str">
        <f t="shared" si="0"/>
        <v>45-54</v>
      </c>
      <c r="AJ30" s="11">
        <f>YEAR(tbl_LoanData[[#This Row],[Application Date]])</f>
        <v>2023</v>
      </c>
      <c r="AK30" s="11" t="str">
        <f>TEXT(tbl_LoanData[[#This Row],[Application Date]],"MMMM")</f>
        <v>January</v>
      </c>
      <c r="AL30" s="12">
        <f>DATE(YEAR(tbl_LoanData[[#This Row],[Application Date]]),MONTH(tbl_LoanData[[#This Row],[Application Date]]),1)</f>
        <v>44927</v>
      </c>
      <c r="AM30" s="14">
        <f ca="1">IF(AND(tbl_LoanData[[#This Row],[Application Date]]&gt;=EOMONTH(TODAY(),-1)+1,tbl_LoanData[[#This Row],[Application Date]]&lt;=TODAY()),tbl_LoanData[[#This Row],[Loan Amount]],0)</f>
        <v>0</v>
      </c>
      <c r="AN30" s="14">
        <f>tbl_LoanData[[#This Row],[Amount Paid]]-(Q30-X30)</f>
        <v>117349.82999999996</v>
      </c>
      <c r="AO30" s="14">
        <f>IF(tbl_LoanData[[#This Row],[Application Status]]="Approved",1,0)</f>
        <v>1</v>
      </c>
      <c r="AP30" s="22" t="str">
        <f t="shared" ca="1" si="1"/>
        <v/>
      </c>
      <c r="AQ30" s="22" t="str">
        <f t="shared" ca="1" si="2"/>
        <v/>
      </c>
    </row>
    <row r="31" spans="1:43" ht="14.4" customHeight="1" x14ac:dyDescent="0.3">
      <c r="A31" s="2" t="s">
        <v>3081</v>
      </c>
      <c r="B31" s="2" t="s">
        <v>3082</v>
      </c>
      <c r="C31" s="2" t="s">
        <v>868</v>
      </c>
      <c r="D31" s="2" t="s">
        <v>81</v>
      </c>
      <c r="E31" s="2" t="s">
        <v>255</v>
      </c>
      <c r="F31" s="2">
        <v>28</v>
      </c>
      <c r="G31" s="2" t="s">
        <v>69</v>
      </c>
      <c r="H31" s="2" t="s">
        <v>543</v>
      </c>
      <c r="I31" s="2" t="s">
        <v>45</v>
      </c>
      <c r="J31" s="3">
        <v>44946</v>
      </c>
      <c r="K31" s="3"/>
      <c r="L31" s="2" t="s">
        <v>40</v>
      </c>
      <c r="M31" s="2" t="s">
        <v>111</v>
      </c>
      <c r="N31" s="2" t="s">
        <v>369</v>
      </c>
      <c r="O31" s="4">
        <v>1500000</v>
      </c>
      <c r="P31" s="4">
        <v>476500</v>
      </c>
      <c r="Q31" s="4">
        <v>1023500</v>
      </c>
      <c r="R31" s="2">
        <v>48</v>
      </c>
      <c r="S31" s="5">
        <v>10.45</v>
      </c>
      <c r="T31" s="4">
        <v>30235.9</v>
      </c>
      <c r="U31" s="2" t="s">
        <v>113</v>
      </c>
      <c r="V31" s="2" t="s">
        <v>97</v>
      </c>
      <c r="W31" s="4">
        <v>0</v>
      </c>
      <c r="X31" s="4">
        <v>0</v>
      </c>
      <c r="Y31" s="4">
        <v>1451323</v>
      </c>
      <c r="Z31" s="2">
        <v>0</v>
      </c>
      <c r="AA31" s="2" t="s">
        <v>97</v>
      </c>
      <c r="AB31" s="2" t="s">
        <v>15733</v>
      </c>
      <c r="AC31" s="2" t="s">
        <v>129</v>
      </c>
      <c r="AD31" s="2" t="s">
        <v>76</v>
      </c>
      <c r="AE31" s="5">
        <v>68.23</v>
      </c>
      <c r="AF31" s="2">
        <v>0</v>
      </c>
      <c r="AG31" s="2" t="s">
        <v>97</v>
      </c>
      <c r="AH31" s="2"/>
      <c r="AI31" s="6" t="str">
        <f t="shared" si="0"/>
        <v>25-34</v>
      </c>
      <c r="AJ31" s="11">
        <f>YEAR(tbl_LoanData[[#This Row],[Application Date]])</f>
        <v>2023</v>
      </c>
      <c r="AK31" s="11" t="str">
        <f>TEXT(tbl_LoanData[[#This Row],[Application Date]],"MMMM")</f>
        <v>January</v>
      </c>
      <c r="AL31" s="12">
        <f>DATE(YEAR(tbl_LoanData[[#This Row],[Application Date]]),MONTH(tbl_LoanData[[#This Row],[Application Date]]),1)</f>
        <v>44927</v>
      </c>
      <c r="AM31" s="14">
        <f ca="1">IF(AND(tbl_LoanData[[#This Row],[Application Date]]&gt;=EOMONTH(TODAY(),-1)+1,tbl_LoanData[[#This Row],[Application Date]]&lt;=TODAY()),tbl_LoanData[[#This Row],[Loan Amount]],0)</f>
        <v>0</v>
      </c>
      <c r="AN31" s="14">
        <f>tbl_LoanData[[#This Row],[Amount Paid]]-(Q31-X31)</f>
        <v>-1023500</v>
      </c>
      <c r="AO31" s="14">
        <f>IF(tbl_LoanData[[#This Row],[Application Status]]="Approved",1,0)</f>
        <v>0</v>
      </c>
      <c r="AP31" s="22" t="str">
        <f t="shared" ca="1" si="1"/>
        <v/>
      </c>
      <c r="AQ31" s="22" t="str">
        <f t="shared" ca="1" si="2"/>
        <v/>
      </c>
    </row>
    <row r="32" spans="1:43" ht="14.4" customHeight="1" x14ac:dyDescent="0.3">
      <c r="A32" s="2" t="s">
        <v>3681</v>
      </c>
      <c r="B32" s="2" t="s">
        <v>3682</v>
      </c>
      <c r="C32" s="2" t="s">
        <v>376</v>
      </c>
      <c r="D32" s="2" t="s">
        <v>254</v>
      </c>
      <c r="E32" s="2" t="s">
        <v>312</v>
      </c>
      <c r="F32" s="2">
        <v>61</v>
      </c>
      <c r="G32" s="2" t="s">
        <v>69</v>
      </c>
      <c r="H32" s="2" t="s">
        <v>273</v>
      </c>
      <c r="I32" s="2" t="s">
        <v>45</v>
      </c>
      <c r="J32" s="3">
        <v>44951</v>
      </c>
      <c r="K32" s="3">
        <v>44963</v>
      </c>
      <c r="L32" s="2" t="s">
        <v>40</v>
      </c>
      <c r="M32" s="2" t="s">
        <v>94</v>
      </c>
      <c r="N32" s="2" t="s">
        <v>4</v>
      </c>
      <c r="O32" s="4">
        <v>1259000</v>
      </c>
      <c r="P32" s="4">
        <v>158400</v>
      </c>
      <c r="Q32" s="4">
        <v>1100600</v>
      </c>
      <c r="R32" s="2">
        <v>24</v>
      </c>
      <c r="S32" s="5">
        <v>12.09</v>
      </c>
      <c r="T32" s="4">
        <v>56946.879999999997</v>
      </c>
      <c r="U32" s="2" t="s">
        <v>73</v>
      </c>
      <c r="V32" s="2" t="s">
        <v>33</v>
      </c>
      <c r="W32" s="4">
        <v>1366725.08</v>
      </c>
      <c r="X32" s="4">
        <v>0</v>
      </c>
      <c r="Y32" s="4">
        <v>1366725.08</v>
      </c>
      <c r="Z32" s="2">
        <v>0</v>
      </c>
      <c r="AA32" s="2" t="s">
        <v>56</v>
      </c>
      <c r="AB32" s="2" t="s">
        <v>15728</v>
      </c>
      <c r="AC32" s="2" t="s">
        <v>360</v>
      </c>
      <c r="AD32" s="2" t="s">
        <v>76</v>
      </c>
      <c r="AE32" s="5">
        <v>87.42</v>
      </c>
      <c r="AF32" s="2">
        <v>0</v>
      </c>
      <c r="AG32" s="2" t="s">
        <v>77</v>
      </c>
      <c r="AH32" s="2">
        <v>12</v>
      </c>
      <c r="AI32" s="6" t="str">
        <f t="shared" si="0"/>
        <v>55-64</v>
      </c>
      <c r="AJ32" s="11">
        <f>YEAR(tbl_LoanData[[#This Row],[Application Date]])</f>
        <v>2023</v>
      </c>
      <c r="AK32" s="11" t="str">
        <f>TEXT(tbl_LoanData[[#This Row],[Application Date]],"MMMM")</f>
        <v>January</v>
      </c>
      <c r="AL32" s="12">
        <f>DATE(YEAR(tbl_LoanData[[#This Row],[Application Date]]),MONTH(tbl_LoanData[[#This Row],[Application Date]]),1)</f>
        <v>44927</v>
      </c>
      <c r="AM32" s="14">
        <f ca="1">IF(AND(tbl_LoanData[[#This Row],[Application Date]]&gt;=EOMONTH(TODAY(),-1)+1,tbl_LoanData[[#This Row],[Application Date]]&lt;=TODAY()),tbl_LoanData[[#This Row],[Loan Amount]],0)</f>
        <v>0</v>
      </c>
      <c r="AN32" s="14">
        <f>tbl_LoanData[[#This Row],[Amount Paid]]-(Q32-X32)</f>
        <v>266125.08000000007</v>
      </c>
      <c r="AO32" s="14">
        <f>IF(tbl_LoanData[[#This Row],[Application Status]]="Approved",1,0)</f>
        <v>1</v>
      </c>
      <c r="AP32" s="22" t="str">
        <f t="shared" ca="1" si="1"/>
        <v/>
      </c>
      <c r="AQ32" s="22" t="str">
        <f t="shared" ca="1" si="2"/>
        <v/>
      </c>
    </row>
    <row r="33" spans="1:43" ht="14.4" customHeight="1" x14ac:dyDescent="0.3">
      <c r="A33" s="2" t="s">
        <v>4157</v>
      </c>
      <c r="B33" s="2" t="s">
        <v>4158</v>
      </c>
      <c r="C33" s="2" t="s">
        <v>471</v>
      </c>
      <c r="D33" s="2" t="s">
        <v>189</v>
      </c>
      <c r="E33" s="2" t="s">
        <v>161</v>
      </c>
      <c r="F33" s="2">
        <v>32</v>
      </c>
      <c r="G33" s="2" t="s">
        <v>83</v>
      </c>
      <c r="H33" s="2" t="s">
        <v>224</v>
      </c>
      <c r="I33" s="2" t="s">
        <v>54</v>
      </c>
      <c r="J33" s="3">
        <v>44934</v>
      </c>
      <c r="K33" s="3">
        <v>44940</v>
      </c>
      <c r="L33" s="2" t="s">
        <v>36</v>
      </c>
      <c r="M33" s="2" t="s">
        <v>71</v>
      </c>
      <c r="N33" s="2" t="s">
        <v>162</v>
      </c>
      <c r="O33" s="4">
        <v>1155000</v>
      </c>
      <c r="P33" s="4">
        <v>303800</v>
      </c>
      <c r="Q33" s="4">
        <v>851200</v>
      </c>
      <c r="R33" s="2">
        <v>60</v>
      </c>
      <c r="S33" s="5">
        <v>12.54</v>
      </c>
      <c r="T33" s="4">
        <v>23081.71</v>
      </c>
      <c r="U33" s="2" t="s">
        <v>73</v>
      </c>
      <c r="V33" s="2" t="s">
        <v>74</v>
      </c>
      <c r="W33" s="4">
        <v>992513.53</v>
      </c>
      <c r="X33" s="4">
        <v>392388.87</v>
      </c>
      <c r="Y33" s="4">
        <v>1384902.4</v>
      </c>
      <c r="Z33" s="2">
        <v>0</v>
      </c>
      <c r="AA33" s="2" t="s">
        <v>56</v>
      </c>
      <c r="AB33" s="2" t="s">
        <v>15731</v>
      </c>
      <c r="AC33" s="2" t="s">
        <v>129</v>
      </c>
      <c r="AD33" s="2" t="s">
        <v>76</v>
      </c>
      <c r="AE33" s="5">
        <v>73.7</v>
      </c>
      <c r="AF33" s="2">
        <v>0</v>
      </c>
      <c r="AG33" s="2" t="s">
        <v>77</v>
      </c>
      <c r="AH33" s="2">
        <v>6</v>
      </c>
      <c r="AI33" s="6" t="str">
        <f t="shared" si="0"/>
        <v>25-34</v>
      </c>
      <c r="AJ33" s="11">
        <f>YEAR(tbl_LoanData[[#This Row],[Application Date]])</f>
        <v>2023</v>
      </c>
      <c r="AK33" s="11" t="str">
        <f>TEXT(tbl_LoanData[[#This Row],[Application Date]],"MMMM")</f>
        <v>January</v>
      </c>
      <c r="AL33" s="12">
        <f>DATE(YEAR(tbl_LoanData[[#This Row],[Application Date]]),MONTH(tbl_LoanData[[#This Row],[Application Date]]),1)</f>
        <v>44927</v>
      </c>
      <c r="AM33" s="14">
        <f ca="1">IF(AND(tbl_LoanData[[#This Row],[Application Date]]&gt;=EOMONTH(TODAY(),-1)+1,tbl_LoanData[[#This Row],[Application Date]]&lt;=TODAY()),tbl_LoanData[[#This Row],[Loan Amount]],0)</f>
        <v>0</v>
      </c>
      <c r="AN33" s="14">
        <f>tbl_LoanData[[#This Row],[Amount Paid]]-(Q33-X33)</f>
        <v>533702.40000000002</v>
      </c>
      <c r="AO33" s="14">
        <f>IF(tbl_LoanData[[#This Row],[Application Status]]="Approved",1,0)</f>
        <v>1</v>
      </c>
      <c r="AP33" s="22" t="str">
        <f t="shared" ca="1" si="1"/>
        <v/>
      </c>
      <c r="AQ33" s="22" t="str">
        <f t="shared" ca="1" si="2"/>
        <v/>
      </c>
    </row>
    <row r="34" spans="1:43" x14ac:dyDescent="0.3">
      <c r="A34" s="2" t="s">
        <v>4161</v>
      </c>
      <c r="B34" s="2" t="s">
        <v>4162</v>
      </c>
      <c r="C34" s="2" t="s">
        <v>223</v>
      </c>
      <c r="D34" s="2" t="s">
        <v>81</v>
      </c>
      <c r="E34" s="2" t="s">
        <v>134</v>
      </c>
      <c r="F34" s="2">
        <v>59</v>
      </c>
      <c r="G34" s="2" t="s">
        <v>69</v>
      </c>
      <c r="H34" s="2" t="s">
        <v>110</v>
      </c>
      <c r="I34" s="2" t="s">
        <v>46</v>
      </c>
      <c r="J34" s="3">
        <v>44952</v>
      </c>
      <c r="K34" s="3">
        <v>44971</v>
      </c>
      <c r="L34" s="2" t="s">
        <v>39</v>
      </c>
      <c r="M34" s="2" t="s">
        <v>127</v>
      </c>
      <c r="N34" s="2" t="s">
        <v>152</v>
      </c>
      <c r="O34" s="4">
        <v>1863000</v>
      </c>
      <c r="P34" s="4">
        <v>500000</v>
      </c>
      <c r="Q34" s="4">
        <v>1363000</v>
      </c>
      <c r="R34" s="2">
        <v>36</v>
      </c>
      <c r="S34" s="5">
        <v>8.19</v>
      </c>
      <c r="T34" s="4">
        <v>47163.59</v>
      </c>
      <c r="U34" s="2" t="s">
        <v>73</v>
      </c>
      <c r="V34" s="2" t="s">
        <v>33</v>
      </c>
      <c r="W34" s="4">
        <v>1697889.1</v>
      </c>
      <c r="X34" s="4">
        <v>0</v>
      </c>
      <c r="Y34" s="4">
        <v>1697889.1</v>
      </c>
      <c r="Z34" s="2">
        <v>0</v>
      </c>
      <c r="AA34" s="2" t="s">
        <v>56</v>
      </c>
      <c r="AB34" s="2" t="s">
        <v>15731</v>
      </c>
      <c r="AC34" s="2" t="s">
        <v>106</v>
      </c>
      <c r="AD34" s="2" t="s">
        <v>76</v>
      </c>
      <c r="AE34" s="5">
        <v>73.16</v>
      </c>
      <c r="AF34" s="2">
        <v>0</v>
      </c>
      <c r="AG34" s="2" t="s">
        <v>77</v>
      </c>
      <c r="AH34" s="2">
        <v>19</v>
      </c>
      <c r="AI34" s="6" t="str">
        <f t="shared" si="0"/>
        <v>55-64</v>
      </c>
      <c r="AJ34" s="11">
        <f>YEAR(tbl_LoanData[[#This Row],[Application Date]])</f>
        <v>2023</v>
      </c>
      <c r="AK34" s="11" t="str">
        <f>TEXT(tbl_LoanData[[#This Row],[Application Date]],"MMMM")</f>
        <v>January</v>
      </c>
      <c r="AL34" s="12">
        <f>DATE(YEAR(tbl_LoanData[[#This Row],[Application Date]]),MONTH(tbl_LoanData[[#This Row],[Application Date]]),1)</f>
        <v>44927</v>
      </c>
      <c r="AM34" s="14">
        <f ca="1">IF(AND(tbl_LoanData[[#This Row],[Application Date]]&gt;=EOMONTH(TODAY(),-1)+1,tbl_LoanData[[#This Row],[Application Date]]&lt;=TODAY()),tbl_LoanData[[#This Row],[Loan Amount]],0)</f>
        <v>0</v>
      </c>
      <c r="AN34" s="14">
        <f>tbl_LoanData[[#This Row],[Amount Paid]]-(Q34-X34)</f>
        <v>334889.10000000009</v>
      </c>
      <c r="AO34" s="14">
        <f>IF(tbl_LoanData[[#This Row],[Application Status]]="Approved",1,0)</f>
        <v>1</v>
      </c>
      <c r="AP34" s="22" t="str">
        <f t="shared" ca="1" si="1"/>
        <v/>
      </c>
      <c r="AQ34" s="22" t="str">
        <f t="shared" ca="1" si="2"/>
        <v/>
      </c>
    </row>
    <row r="35" spans="1:43" ht="14.4" customHeight="1" x14ac:dyDescent="0.3">
      <c r="A35" s="2" t="s">
        <v>4287</v>
      </c>
      <c r="B35" s="2" t="s">
        <v>4288</v>
      </c>
      <c r="C35" s="2" t="s">
        <v>353</v>
      </c>
      <c r="D35" s="2" t="s">
        <v>101</v>
      </c>
      <c r="E35" s="2" t="s">
        <v>209</v>
      </c>
      <c r="F35" s="2">
        <v>33</v>
      </c>
      <c r="G35" s="2" t="s">
        <v>83</v>
      </c>
      <c r="H35" s="2" t="s">
        <v>372</v>
      </c>
      <c r="I35" s="2" t="s">
        <v>43</v>
      </c>
      <c r="J35" s="3">
        <v>44956</v>
      </c>
      <c r="K35" s="3">
        <v>44968</v>
      </c>
      <c r="L35" s="2" t="s">
        <v>40</v>
      </c>
      <c r="M35" s="2" t="s">
        <v>157</v>
      </c>
      <c r="N35" s="2" t="s">
        <v>299</v>
      </c>
      <c r="O35" s="4">
        <v>1008000</v>
      </c>
      <c r="P35" s="4">
        <v>225100</v>
      </c>
      <c r="Q35" s="4">
        <v>782900</v>
      </c>
      <c r="R35" s="2">
        <v>12</v>
      </c>
      <c r="S35" s="5">
        <v>14.06</v>
      </c>
      <c r="T35" s="4">
        <v>74414.64</v>
      </c>
      <c r="U35" s="2" t="s">
        <v>73</v>
      </c>
      <c r="V35" s="2" t="s">
        <v>33</v>
      </c>
      <c r="W35" s="4">
        <v>892975.74</v>
      </c>
      <c r="X35" s="4">
        <v>0</v>
      </c>
      <c r="Y35" s="4">
        <v>892975.74</v>
      </c>
      <c r="Z35" s="2">
        <v>0</v>
      </c>
      <c r="AA35" s="2" t="s">
        <v>56</v>
      </c>
      <c r="AB35" s="2" t="s">
        <v>15732</v>
      </c>
      <c r="AC35" s="2" t="s">
        <v>213</v>
      </c>
      <c r="AD35" s="2" t="s">
        <v>76</v>
      </c>
      <c r="AE35" s="5">
        <v>77.67</v>
      </c>
      <c r="AF35" s="2">
        <v>0</v>
      </c>
      <c r="AG35" s="2" t="s">
        <v>77</v>
      </c>
      <c r="AH35" s="2">
        <v>12</v>
      </c>
      <c r="AI35" s="6" t="str">
        <f t="shared" si="0"/>
        <v>25-34</v>
      </c>
      <c r="AJ35" s="11">
        <f>YEAR(tbl_LoanData[[#This Row],[Application Date]])</f>
        <v>2023</v>
      </c>
      <c r="AK35" s="11" t="str">
        <f>TEXT(tbl_LoanData[[#This Row],[Application Date]],"MMMM")</f>
        <v>January</v>
      </c>
      <c r="AL35" s="12">
        <f>DATE(YEAR(tbl_LoanData[[#This Row],[Application Date]]),MONTH(tbl_LoanData[[#This Row],[Application Date]]),1)</f>
        <v>44927</v>
      </c>
      <c r="AM35" s="14">
        <f ca="1">IF(AND(tbl_LoanData[[#This Row],[Application Date]]&gt;=EOMONTH(TODAY(),-1)+1,tbl_LoanData[[#This Row],[Application Date]]&lt;=TODAY()),tbl_LoanData[[#This Row],[Loan Amount]],0)</f>
        <v>0</v>
      </c>
      <c r="AN35" s="14">
        <f>tbl_LoanData[[#This Row],[Amount Paid]]-(Q35-X35)</f>
        <v>110075.73999999999</v>
      </c>
      <c r="AO35" s="14">
        <f>IF(tbl_LoanData[[#This Row],[Application Status]]="Approved",1,0)</f>
        <v>1</v>
      </c>
      <c r="AP35" s="22" t="str">
        <f t="shared" ca="1" si="1"/>
        <v/>
      </c>
      <c r="AQ35" s="22" t="str">
        <f t="shared" ca="1" si="2"/>
        <v/>
      </c>
    </row>
    <row r="36" spans="1:43" ht="14.4" customHeight="1" x14ac:dyDescent="0.3">
      <c r="A36" s="2" t="s">
        <v>4389</v>
      </c>
      <c r="B36" s="2" t="s">
        <v>4390</v>
      </c>
      <c r="C36" s="2" t="s">
        <v>599</v>
      </c>
      <c r="D36" s="2" t="s">
        <v>118</v>
      </c>
      <c r="E36" s="2" t="s">
        <v>323</v>
      </c>
      <c r="F36" s="2">
        <v>38</v>
      </c>
      <c r="G36" s="2" t="s">
        <v>83</v>
      </c>
      <c r="H36" s="2" t="s">
        <v>313</v>
      </c>
      <c r="I36" s="2" t="s">
        <v>44</v>
      </c>
      <c r="J36" s="3">
        <v>44941</v>
      </c>
      <c r="K36" s="3">
        <v>44953</v>
      </c>
      <c r="L36" s="2" t="s">
        <v>39</v>
      </c>
      <c r="M36" s="2" t="s">
        <v>157</v>
      </c>
      <c r="N36" s="2" t="s">
        <v>158</v>
      </c>
      <c r="O36" s="4">
        <v>1715000</v>
      </c>
      <c r="P36" s="4">
        <v>397000</v>
      </c>
      <c r="Q36" s="4">
        <v>1318000</v>
      </c>
      <c r="R36" s="2">
        <v>48</v>
      </c>
      <c r="S36" s="5">
        <v>6.4</v>
      </c>
      <c r="T36" s="4">
        <v>34487.67</v>
      </c>
      <c r="U36" s="2" t="s">
        <v>73</v>
      </c>
      <c r="V36" s="2" t="s">
        <v>74</v>
      </c>
      <c r="W36" s="4">
        <v>1482969.81</v>
      </c>
      <c r="X36" s="4">
        <v>172438.19</v>
      </c>
      <c r="Y36" s="4">
        <v>1655408</v>
      </c>
      <c r="Z36" s="2">
        <v>0</v>
      </c>
      <c r="AA36" s="2" t="s">
        <v>56</v>
      </c>
      <c r="AB36" s="2" t="s">
        <v>15730</v>
      </c>
      <c r="AC36" s="2" t="s">
        <v>129</v>
      </c>
      <c r="AD36" s="2" t="s">
        <v>76</v>
      </c>
      <c r="AE36" s="5">
        <v>76.849999999999994</v>
      </c>
      <c r="AF36" s="2">
        <v>0</v>
      </c>
      <c r="AG36" s="2" t="s">
        <v>77</v>
      </c>
      <c r="AH36" s="2">
        <v>12</v>
      </c>
      <c r="AI36" s="6" t="str">
        <f t="shared" si="0"/>
        <v>35-44</v>
      </c>
      <c r="AJ36" s="11">
        <f>YEAR(tbl_LoanData[[#This Row],[Application Date]])</f>
        <v>2023</v>
      </c>
      <c r="AK36" s="11" t="str">
        <f>TEXT(tbl_LoanData[[#This Row],[Application Date]],"MMMM")</f>
        <v>January</v>
      </c>
      <c r="AL36" s="12">
        <f>DATE(YEAR(tbl_LoanData[[#This Row],[Application Date]]),MONTH(tbl_LoanData[[#This Row],[Application Date]]),1)</f>
        <v>44927</v>
      </c>
      <c r="AM36" s="14">
        <f ca="1">IF(AND(tbl_LoanData[[#This Row],[Application Date]]&gt;=EOMONTH(TODAY(),-1)+1,tbl_LoanData[[#This Row],[Application Date]]&lt;=TODAY()),tbl_LoanData[[#This Row],[Loan Amount]],0)</f>
        <v>0</v>
      </c>
      <c r="AN36" s="14">
        <f>tbl_LoanData[[#This Row],[Amount Paid]]-(Q36-X36)</f>
        <v>337408</v>
      </c>
      <c r="AO36" s="14">
        <f>IF(tbl_LoanData[[#This Row],[Application Status]]="Approved",1,0)</f>
        <v>1</v>
      </c>
      <c r="AP36" s="22" t="str">
        <f t="shared" ca="1" si="1"/>
        <v/>
      </c>
      <c r="AQ36" s="22" t="str">
        <f t="shared" ca="1" si="2"/>
        <v/>
      </c>
    </row>
    <row r="37" spans="1:43" ht="14.4" customHeight="1" x14ac:dyDescent="0.3">
      <c r="A37" s="2" t="s">
        <v>4439</v>
      </c>
      <c r="B37" s="2" t="s">
        <v>4440</v>
      </c>
      <c r="C37" s="2" t="s">
        <v>240</v>
      </c>
      <c r="D37" s="2" t="s">
        <v>142</v>
      </c>
      <c r="E37" s="2" t="s">
        <v>385</v>
      </c>
      <c r="F37" s="2">
        <v>34</v>
      </c>
      <c r="G37" s="2" t="s">
        <v>83</v>
      </c>
      <c r="H37" s="2" t="s">
        <v>151</v>
      </c>
      <c r="I37" s="2" t="s">
        <v>46</v>
      </c>
      <c r="J37" s="3">
        <v>44951</v>
      </c>
      <c r="K37" s="3">
        <v>44972</v>
      </c>
      <c r="L37" s="2" t="s">
        <v>36</v>
      </c>
      <c r="M37" s="2" t="s">
        <v>94</v>
      </c>
      <c r="N37" s="2" t="s">
        <v>212</v>
      </c>
      <c r="O37" s="4">
        <v>1913000</v>
      </c>
      <c r="P37" s="4">
        <v>653800</v>
      </c>
      <c r="Q37" s="4">
        <v>1259200</v>
      </c>
      <c r="R37" s="2">
        <v>48</v>
      </c>
      <c r="S37" s="5">
        <v>6.34</v>
      </c>
      <c r="T37" s="4">
        <v>32886.11</v>
      </c>
      <c r="U37" s="2" t="s">
        <v>73</v>
      </c>
      <c r="V37" s="2" t="s">
        <v>74</v>
      </c>
      <c r="W37" s="4">
        <v>1282558.29</v>
      </c>
      <c r="X37" s="4">
        <v>295974.83</v>
      </c>
      <c r="Y37" s="4">
        <v>1578533.12</v>
      </c>
      <c r="Z37" s="2">
        <v>90</v>
      </c>
      <c r="AA37" s="2" t="s">
        <v>59</v>
      </c>
      <c r="AB37" s="2" t="s">
        <v>15733</v>
      </c>
      <c r="AC37" s="2" t="s">
        <v>360</v>
      </c>
      <c r="AD37" s="2" t="s">
        <v>76</v>
      </c>
      <c r="AE37" s="5">
        <v>65.819999999999993</v>
      </c>
      <c r="AF37" s="2">
        <v>3</v>
      </c>
      <c r="AG37" s="2" t="s">
        <v>130</v>
      </c>
      <c r="AH37" s="2">
        <v>21</v>
      </c>
      <c r="AI37" s="6" t="str">
        <f t="shared" si="0"/>
        <v>25-34</v>
      </c>
      <c r="AJ37" s="11">
        <f>YEAR(tbl_LoanData[[#This Row],[Application Date]])</f>
        <v>2023</v>
      </c>
      <c r="AK37" s="11" t="str">
        <f>TEXT(tbl_LoanData[[#This Row],[Application Date]],"MMMM")</f>
        <v>January</v>
      </c>
      <c r="AL37" s="12">
        <f>DATE(YEAR(tbl_LoanData[[#This Row],[Application Date]]),MONTH(tbl_LoanData[[#This Row],[Application Date]]),1)</f>
        <v>44927</v>
      </c>
      <c r="AM37" s="14">
        <f ca="1">IF(AND(tbl_LoanData[[#This Row],[Application Date]]&gt;=EOMONTH(TODAY(),-1)+1,tbl_LoanData[[#This Row],[Application Date]]&lt;=TODAY()),tbl_LoanData[[#This Row],[Loan Amount]],0)</f>
        <v>0</v>
      </c>
      <c r="AN37" s="14">
        <f>tbl_LoanData[[#This Row],[Amount Paid]]-(Q37-X37)</f>
        <v>319333.12000000011</v>
      </c>
      <c r="AO37" s="14">
        <f>IF(tbl_LoanData[[#This Row],[Application Status]]="Approved",1,0)</f>
        <v>1</v>
      </c>
      <c r="AP37" s="22" t="str">
        <f t="shared" ca="1" si="1"/>
        <v/>
      </c>
      <c r="AQ37" s="22" t="str">
        <f t="shared" ca="1" si="2"/>
        <v/>
      </c>
    </row>
    <row r="38" spans="1:43" ht="14.4" customHeight="1" x14ac:dyDescent="0.3">
      <c r="A38" s="2" t="s">
        <v>4551</v>
      </c>
      <c r="B38" s="2" t="s">
        <v>4552</v>
      </c>
      <c r="C38" s="2" t="s">
        <v>627</v>
      </c>
      <c r="D38" s="2" t="s">
        <v>182</v>
      </c>
      <c r="E38" s="2" t="s">
        <v>183</v>
      </c>
      <c r="F38" s="2">
        <v>52</v>
      </c>
      <c r="G38" s="2" t="s">
        <v>83</v>
      </c>
      <c r="H38" s="2" t="s">
        <v>224</v>
      </c>
      <c r="I38" s="2" t="s">
        <v>54</v>
      </c>
      <c r="J38" s="3">
        <v>44950</v>
      </c>
      <c r="K38" s="3">
        <v>44957</v>
      </c>
      <c r="L38" s="2" t="s">
        <v>39</v>
      </c>
      <c r="M38" s="2" t="s">
        <v>94</v>
      </c>
      <c r="N38" s="2" t="s">
        <v>418</v>
      </c>
      <c r="O38" s="4">
        <v>2541000</v>
      </c>
      <c r="P38" s="4">
        <v>514000</v>
      </c>
      <c r="Q38" s="4">
        <v>2027000</v>
      </c>
      <c r="R38" s="2">
        <v>12</v>
      </c>
      <c r="S38" s="5">
        <v>8.0500000000000007</v>
      </c>
      <c r="T38" s="4">
        <v>182514.46</v>
      </c>
      <c r="U38" s="2" t="s">
        <v>73</v>
      </c>
      <c r="V38" s="2" t="s">
        <v>34</v>
      </c>
      <c r="W38" s="4">
        <v>547543.38</v>
      </c>
      <c r="X38" s="4">
        <v>1642630.12</v>
      </c>
      <c r="Y38" s="4">
        <v>2190173.5</v>
      </c>
      <c r="Z38" s="2">
        <v>279</v>
      </c>
      <c r="AA38" s="2" t="s">
        <v>60</v>
      </c>
      <c r="AB38" s="2" t="s">
        <v>15730</v>
      </c>
      <c r="AC38" s="2" t="s">
        <v>138</v>
      </c>
      <c r="AD38" s="2" t="s">
        <v>76</v>
      </c>
      <c r="AE38" s="5">
        <v>79.77</v>
      </c>
      <c r="AF38" s="2">
        <v>9</v>
      </c>
      <c r="AG38" s="2" t="s">
        <v>130</v>
      </c>
      <c r="AH38" s="2">
        <v>7</v>
      </c>
      <c r="AI38" s="6" t="str">
        <f t="shared" si="0"/>
        <v>45-54</v>
      </c>
      <c r="AJ38" s="11">
        <f>YEAR(tbl_LoanData[[#This Row],[Application Date]])</f>
        <v>2023</v>
      </c>
      <c r="AK38" s="11" t="str">
        <f>TEXT(tbl_LoanData[[#This Row],[Application Date]],"MMMM")</f>
        <v>January</v>
      </c>
      <c r="AL38" s="12">
        <f>DATE(YEAR(tbl_LoanData[[#This Row],[Application Date]]),MONTH(tbl_LoanData[[#This Row],[Application Date]]),1)</f>
        <v>44927</v>
      </c>
      <c r="AM38" s="14">
        <f ca="1">IF(AND(tbl_LoanData[[#This Row],[Application Date]]&gt;=EOMONTH(TODAY(),-1)+1,tbl_LoanData[[#This Row],[Application Date]]&lt;=TODAY()),tbl_LoanData[[#This Row],[Loan Amount]],0)</f>
        <v>0</v>
      </c>
      <c r="AN38" s="14">
        <f>tbl_LoanData[[#This Row],[Amount Paid]]-(Q38-X38)</f>
        <v>163173.50000000012</v>
      </c>
      <c r="AO38" s="14">
        <f>IF(tbl_LoanData[[#This Row],[Application Status]]="Approved",1,0)</f>
        <v>1</v>
      </c>
      <c r="AP38" s="22" t="str">
        <f t="shared" ca="1" si="1"/>
        <v/>
      </c>
      <c r="AQ38" s="22" t="str">
        <f t="shared" ca="1" si="2"/>
        <v/>
      </c>
    </row>
    <row r="39" spans="1:43" ht="14.4" customHeight="1" x14ac:dyDescent="0.3">
      <c r="A39" s="2" t="s">
        <v>4587</v>
      </c>
      <c r="B39" s="2" t="s">
        <v>4588</v>
      </c>
      <c r="C39" s="2" t="s">
        <v>644</v>
      </c>
      <c r="D39" s="2" t="s">
        <v>142</v>
      </c>
      <c r="E39" s="2" t="s">
        <v>82</v>
      </c>
      <c r="F39" s="2">
        <v>52</v>
      </c>
      <c r="G39" s="2" t="s">
        <v>83</v>
      </c>
      <c r="H39" s="2" t="s">
        <v>191</v>
      </c>
      <c r="I39" s="2" t="s">
        <v>51</v>
      </c>
      <c r="J39" s="3">
        <v>44949</v>
      </c>
      <c r="K39" s="3"/>
      <c r="L39" s="2" t="s">
        <v>39</v>
      </c>
      <c r="M39" s="2" t="s">
        <v>94</v>
      </c>
      <c r="N39" s="2" t="s">
        <v>365</v>
      </c>
      <c r="O39" s="4">
        <v>2483000</v>
      </c>
      <c r="P39" s="4">
        <v>286100</v>
      </c>
      <c r="Q39" s="4">
        <v>2196900</v>
      </c>
      <c r="R39" s="2">
        <v>18</v>
      </c>
      <c r="S39" s="5">
        <v>8.84</v>
      </c>
      <c r="T39" s="4">
        <v>138233.82999999999</v>
      </c>
      <c r="U39" s="2" t="s">
        <v>113</v>
      </c>
      <c r="V39" s="2" t="s">
        <v>97</v>
      </c>
      <c r="W39" s="4">
        <v>0</v>
      </c>
      <c r="X39" s="4">
        <v>0</v>
      </c>
      <c r="Y39" s="4">
        <v>2488208.94</v>
      </c>
      <c r="Z39" s="2">
        <v>0</v>
      </c>
      <c r="AA39" s="2" t="s">
        <v>97</v>
      </c>
      <c r="AB39" s="2" t="s">
        <v>15730</v>
      </c>
      <c r="AC39" s="2" t="s">
        <v>146</v>
      </c>
      <c r="AD39" s="2" t="s">
        <v>76</v>
      </c>
      <c r="AE39" s="5">
        <v>88.48</v>
      </c>
      <c r="AF39" s="2">
        <v>0</v>
      </c>
      <c r="AG39" s="2" t="s">
        <v>97</v>
      </c>
      <c r="AH39" s="2"/>
      <c r="AI39" s="6" t="str">
        <f t="shared" si="0"/>
        <v>45-54</v>
      </c>
      <c r="AJ39" s="11">
        <f>YEAR(tbl_LoanData[[#This Row],[Application Date]])</f>
        <v>2023</v>
      </c>
      <c r="AK39" s="11" t="str">
        <f>TEXT(tbl_LoanData[[#This Row],[Application Date]],"MMMM")</f>
        <v>January</v>
      </c>
      <c r="AL39" s="12">
        <f>DATE(YEAR(tbl_LoanData[[#This Row],[Application Date]]),MONTH(tbl_LoanData[[#This Row],[Application Date]]),1)</f>
        <v>44927</v>
      </c>
      <c r="AM39" s="14">
        <f ca="1">IF(AND(tbl_LoanData[[#This Row],[Application Date]]&gt;=EOMONTH(TODAY(),-1)+1,tbl_LoanData[[#This Row],[Application Date]]&lt;=TODAY()),tbl_LoanData[[#This Row],[Loan Amount]],0)</f>
        <v>0</v>
      </c>
      <c r="AN39" s="14">
        <f>tbl_LoanData[[#This Row],[Amount Paid]]-(Q39-X39)</f>
        <v>-2196900</v>
      </c>
      <c r="AO39" s="14">
        <f>IF(tbl_LoanData[[#This Row],[Application Status]]="Approved",1,0)</f>
        <v>0</v>
      </c>
      <c r="AP39" s="22" t="str">
        <f t="shared" ca="1" si="1"/>
        <v/>
      </c>
      <c r="AQ39" s="22" t="str">
        <f t="shared" ca="1" si="2"/>
        <v/>
      </c>
    </row>
    <row r="40" spans="1:43" x14ac:dyDescent="0.3">
      <c r="A40" s="2" t="s">
        <v>4789</v>
      </c>
      <c r="B40" s="2" t="s">
        <v>4790</v>
      </c>
      <c r="C40" s="2" t="s">
        <v>429</v>
      </c>
      <c r="D40" s="2" t="s">
        <v>117</v>
      </c>
      <c r="E40" s="2" t="s">
        <v>210</v>
      </c>
      <c r="F40" s="2">
        <v>57</v>
      </c>
      <c r="G40" s="2" t="s">
        <v>83</v>
      </c>
      <c r="H40" s="2" t="s">
        <v>205</v>
      </c>
      <c r="I40" s="2" t="s">
        <v>49</v>
      </c>
      <c r="J40" s="3">
        <v>44931</v>
      </c>
      <c r="K40" s="3">
        <v>44943</v>
      </c>
      <c r="L40" s="2" t="s">
        <v>39</v>
      </c>
      <c r="M40" s="2" t="s">
        <v>127</v>
      </c>
      <c r="N40" s="2" t="s">
        <v>152</v>
      </c>
      <c r="O40" s="4">
        <v>2544000</v>
      </c>
      <c r="P40" s="4">
        <v>765000</v>
      </c>
      <c r="Q40" s="4">
        <v>1779000</v>
      </c>
      <c r="R40" s="2">
        <v>24</v>
      </c>
      <c r="S40" s="5">
        <v>6.5</v>
      </c>
      <c r="T40" s="4">
        <v>83761.25</v>
      </c>
      <c r="U40" s="2" t="s">
        <v>73</v>
      </c>
      <c r="V40" s="2" t="s">
        <v>33</v>
      </c>
      <c r="W40" s="4">
        <v>2010270</v>
      </c>
      <c r="X40" s="4">
        <v>0</v>
      </c>
      <c r="Y40" s="4">
        <v>2010270</v>
      </c>
      <c r="Z40" s="2">
        <v>0</v>
      </c>
      <c r="AA40" s="2" t="s">
        <v>56</v>
      </c>
      <c r="AB40" s="2" t="s">
        <v>15728</v>
      </c>
      <c r="AC40" s="2" t="s">
        <v>332</v>
      </c>
      <c r="AD40" s="2" t="s">
        <v>76</v>
      </c>
      <c r="AE40" s="5">
        <v>69.930000000000007</v>
      </c>
      <c r="AF40" s="2">
        <v>0</v>
      </c>
      <c r="AG40" s="2" t="s">
        <v>77</v>
      </c>
      <c r="AH40" s="2">
        <v>12</v>
      </c>
      <c r="AI40" s="6" t="str">
        <f t="shared" si="0"/>
        <v>55-64</v>
      </c>
      <c r="AJ40" s="11">
        <f>YEAR(tbl_LoanData[[#This Row],[Application Date]])</f>
        <v>2023</v>
      </c>
      <c r="AK40" s="11" t="str">
        <f>TEXT(tbl_LoanData[[#This Row],[Application Date]],"MMMM")</f>
        <v>January</v>
      </c>
      <c r="AL40" s="12">
        <f>DATE(YEAR(tbl_LoanData[[#This Row],[Application Date]]),MONTH(tbl_LoanData[[#This Row],[Application Date]]),1)</f>
        <v>44927</v>
      </c>
      <c r="AM40" s="14">
        <f ca="1">IF(AND(tbl_LoanData[[#This Row],[Application Date]]&gt;=EOMONTH(TODAY(),-1)+1,tbl_LoanData[[#This Row],[Application Date]]&lt;=TODAY()),tbl_LoanData[[#This Row],[Loan Amount]],0)</f>
        <v>0</v>
      </c>
      <c r="AN40" s="14">
        <f>tbl_LoanData[[#This Row],[Amount Paid]]-(Q40-X40)</f>
        <v>231270</v>
      </c>
      <c r="AO40" s="14">
        <f>IF(tbl_LoanData[[#This Row],[Application Status]]="Approved",1,0)</f>
        <v>1</v>
      </c>
      <c r="AP40" s="22" t="str">
        <f t="shared" ca="1" si="1"/>
        <v/>
      </c>
      <c r="AQ40" s="22" t="str">
        <f t="shared" ca="1" si="2"/>
        <v/>
      </c>
    </row>
    <row r="41" spans="1:43" ht="14.4" customHeight="1" x14ac:dyDescent="0.3">
      <c r="A41" s="2" t="s">
        <v>4945</v>
      </c>
      <c r="B41" s="2" t="s">
        <v>4946</v>
      </c>
      <c r="C41" s="2" t="s">
        <v>379</v>
      </c>
      <c r="D41" s="2" t="s">
        <v>209</v>
      </c>
      <c r="E41" s="2" t="s">
        <v>67</v>
      </c>
      <c r="F41" s="2">
        <v>55</v>
      </c>
      <c r="G41" s="2" t="s">
        <v>69</v>
      </c>
      <c r="H41" s="2" t="s">
        <v>273</v>
      </c>
      <c r="I41" s="2" t="s">
        <v>45</v>
      </c>
      <c r="J41" s="3">
        <v>44932</v>
      </c>
      <c r="K41" s="3">
        <v>44945</v>
      </c>
      <c r="L41" s="2" t="s">
        <v>37</v>
      </c>
      <c r="M41" s="2" t="s">
        <v>260</v>
      </c>
      <c r="N41" s="2" t="s">
        <v>261</v>
      </c>
      <c r="O41" s="4">
        <v>185000</v>
      </c>
      <c r="P41" s="4">
        <v>44000</v>
      </c>
      <c r="Q41" s="4">
        <v>141000</v>
      </c>
      <c r="R41" s="2">
        <v>12</v>
      </c>
      <c r="S41" s="5">
        <v>9.8800000000000008</v>
      </c>
      <c r="T41" s="4">
        <v>12910.9</v>
      </c>
      <c r="U41" s="2" t="s">
        <v>73</v>
      </c>
      <c r="V41" s="2" t="s">
        <v>34</v>
      </c>
      <c r="W41" s="4">
        <v>129109</v>
      </c>
      <c r="X41" s="4">
        <v>25821.8</v>
      </c>
      <c r="Y41" s="4">
        <v>154930.79999999999</v>
      </c>
      <c r="Z41" s="2">
        <v>56</v>
      </c>
      <c r="AA41" s="2" t="s">
        <v>58</v>
      </c>
      <c r="AB41" s="2" t="s">
        <v>15735</v>
      </c>
      <c r="AC41" s="2" t="s">
        <v>75</v>
      </c>
      <c r="AD41" s="2" t="s">
        <v>76</v>
      </c>
      <c r="AE41" s="5">
        <v>76.22</v>
      </c>
      <c r="AF41" s="2">
        <v>2</v>
      </c>
      <c r="AG41" s="2" t="s">
        <v>15718</v>
      </c>
      <c r="AH41" s="2">
        <v>13</v>
      </c>
      <c r="AI41" s="6" t="str">
        <f t="shared" si="0"/>
        <v>55-64</v>
      </c>
      <c r="AJ41" s="11">
        <f>YEAR(tbl_LoanData[[#This Row],[Application Date]])</f>
        <v>2023</v>
      </c>
      <c r="AK41" s="11" t="str">
        <f>TEXT(tbl_LoanData[[#This Row],[Application Date]],"MMMM")</f>
        <v>January</v>
      </c>
      <c r="AL41" s="12">
        <f>DATE(YEAR(tbl_LoanData[[#This Row],[Application Date]]),MONTH(tbl_LoanData[[#This Row],[Application Date]]),1)</f>
        <v>44927</v>
      </c>
      <c r="AM41" s="14">
        <f ca="1">IF(AND(tbl_LoanData[[#This Row],[Application Date]]&gt;=EOMONTH(TODAY(),-1)+1,tbl_LoanData[[#This Row],[Application Date]]&lt;=TODAY()),tbl_LoanData[[#This Row],[Loan Amount]],0)</f>
        <v>0</v>
      </c>
      <c r="AN41" s="14">
        <f>tbl_LoanData[[#This Row],[Amount Paid]]-(Q41-X41)</f>
        <v>13930.800000000003</v>
      </c>
      <c r="AO41" s="14">
        <f>IF(tbl_LoanData[[#This Row],[Application Status]]="Approved",1,0)</f>
        <v>1</v>
      </c>
      <c r="AP41" s="22" t="str">
        <f t="shared" ca="1" si="1"/>
        <v/>
      </c>
      <c r="AQ41" s="22" t="str">
        <f t="shared" ca="1" si="2"/>
        <v/>
      </c>
    </row>
    <row r="42" spans="1:43" ht="14.4" customHeight="1" x14ac:dyDescent="0.3">
      <c r="A42" s="2" t="s">
        <v>5007</v>
      </c>
      <c r="B42" s="2" t="s">
        <v>5008</v>
      </c>
      <c r="C42" s="2" t="s">
        <v>292</v>
      </c>
      <c r="D42" s="2" t="s">
        <v>134</v>
      </c>
      <c r="E42" s="2" t="s">
        <v>293</v>
      </c>
      <c r="F42" s="2">
        <v>63</v>
      </c>
      <c r="G42" s="2" t="s">
        <v>83</v>
      </c>
      <c r="H42" s="2" t="s">
        <v>166</v>
      </c>
      <c r="I42" s="2" t="s">
        <v>46</v>
      </c>
      <c r="J42" s="3">
        <v>44929</v>
      </c>
      <c r="K42" s="3"/>
      <c r="L42" s="2" t="s">
        <v>37</v>
      </c>
      <c r="M42" s="2" t="s">
        <v>104</v>
      </c>
      <c r="N42" s="2" t="s">
        <v>286</v>
      </c>
      <c r="O42" s="4">
        <v>232000</v>
      </c>
      <c r="P42" s="4">
        <v>67900</v>
      </c>
      <c r="Q42" s="4">
        <v>164100</v>
      </c>
      <c r="R42" s="2">
        <v>24</v>
      </c>
      <c r="S42" s="5">
        <v>12.21</v>
      </c>
      <c r="T42" s="4">
        <v>8507.2199999999993</v>
      </c>
      <c r="U42" s="2" t="s">
        <v>113</v>
      </c>
      <c r="V42" s="2" t="s">
        <v>97</v>
      </c>
      <c r="W42" s="4">
        <v>0</v>
      </c>
      <c r="X42" s="4">
        <v>0</v>
      </c>
      <c r="Y42" s="4">
        <v>204173.22</v>
      </c>
      <c r="Z42" s="2">
        <v>0</v>
      </c>
      <c r="AA42" s="2" t="s">
        <v>97</v>
      </c>
      <c r="AB42" s="2" t="s">
        <v>15736</v>
      </c>
      <c r="AC42" s="2" t="s">
        <v>213</v>
      </c>
      <c r="AD42" s="2" t="s">
        <v>76</v>
      </c>
      <c r="AE42" s="5">
        <v>70.73</v>
      </c>
      <c r="AF42" s="2">
        <v>0</v>
      </c>
      <c r="AG42" s="2" t="s">
        <v>97</v>
      </c>
      <c r="AH42" s="2"/>
      <c r="AI42" s="6" t="str">
        <f t="shared" si="0"/>
        <v>55-64</v>
      </c>
      <c r="AJ42" s="11">
        <f>YEAR(tbl_LoanData[[#This Row],[Application Date]])</f>
        <v>2023</v>
      </c>
      <c r="AK42" s="11" t="str">
        <f>TEXT(tbl_LoanData[[#This Row],[Application Date]],"MMMM")</f>
        <v>January</v>
      </c>
      <c r="AL42" s="12">
        <f>DATE(YEAR(tbl_LoanData[[#This Row],[Application Date]]),MONTH(tbl_LoanData[[#This Row],[Application Date]]),1)</f>
        <v>44927</v>
      </c>
      <c r="AM42" s="14">
        <f ca="1">IF(AND(tbl_LoanData[[#This Row],[Application Date]]&gt;=EOMONTH(TODAY(),-1)+1,tbl_LoanData[[#This Row],[Application Date]]&lt;=TODAY()),tbl_LoanData[[#This Row],[Loan Amount]],0)</f>
        <v>0</v>
      </c>
      <c r="AN42" s="14">
        <f>tbl_LoanData[[#This Row],[Amount Paid]]-(Q42-X42)</f>
        <v>-164100</v>
      </c>
      <c r="AO42" s="14">
        <f>IF(tbl_LoanData[[#This Row],[Application Status]]="Approved",1,0)</f>
        <v>0</v>
      </c>
      <c r="AP42" s="22" t="str">
        <f t="shared" ca="1" si="1"/>
        <v/>
      </c>
      <c r="AQ42" s="22" t="str">
        <f t="shared" ca="1" si="2"/>
        <v/>
      </c>
    </row>
    <row r="43" spans="1:43" ht="14.4" customHeight="1" x14ac:dyDescent="0.3">
      <c r="A43" s="2" t="s">
        <v>5009</v>
      </c>
      <c r="B43" s="2" t="s">
        <v>5010</v>
      </c>
      <c r="C43" s="2" t="s">
        <v>549</v>
      </c>
      <c r="D43" s="2" t="s">
        <v>82</v>
      </c>
      <c r="E43" s="2" t="s">
        <v>183</v>
      </c>
      <c r="F43" s="2">
        <v>52</v>
      </c>
      <c r="G43" s="2" t="s">
        <v>83</v>
      </c>
      <c r="H43" s="2" t="s">
        <v>265</v>
      </c>
      <c r="I43" s="2" t="s">
        <v>44</v>
      </c>
      <c r="J43" s="3">
        <v>44935</v>
      </c>
      <c r="K43" s="3"/>
      <c r="L43" s="2" t="s">
        <v>36</v>
      </c>
      <c r="M43" s="2" t="s">
        <v>94</v>
      </c>
      <c r="N43" s="2" t="s">
        <v>212</v>
      </c>
      <c r="O43" s="4">
        <v>1868000</v>
      </c>
      <c r="P43" s="4">
        <v>411300</v>
      </c>
      <c r="Q43" s="4">
        <v>1456700</v>
      </c>
      <c r="R43" s="2">
        <v>36</v>
      </c>
      <c r="S43" s="5">
        <v>14.86</v>
      </c>
      <c r="T43" s="4">
        <v>58502.69</v>
      </c>
      <c r="U43" s="2" t="s">
        <v>96</v>
      </c>
      <c r="V43" s="2" t="s">
        <v>97</v>
      </c>
      <c r="W43" s="4">
        <v>0</v>
      </c>
      <c r="X43" s="4">
        <v>0</v>
      </c>
      <c r="Y43" s="4">
        <v>2106096.86</v>
      </c>
      <c r="Z43" s="2">
        <v>0</v>
      </c>
      <c r="AA43" s="2" t="s">
        <v>97</v>
      </c>
      <c r="AB43" s="2" t="s">
        <v>15733</v>
      </c>
      <c r="AC43" s="2" t="s">
        <v>75</v>
      </c>
      <c r="AD43" s="2" t="s">
        <v>76</v>
      </c>
      <c r="AE43" s="5">
        <v>77.98</v>
      </c>
      <c r="AF43" s="2">
        <v>0</v>
      </c>
      <c r="AG43" s="2" t="s">
        <v>97</v>
      </c>
      <c r="AH43" s="2"/>
      <c r="AI43" s="6" t="str">
        <f t="shared" si="0"/>
        <v>45-54</v>
      </c>
      <c r="AJ43" s="11">
        <f>YEAR(tbl_LoanData[[#This Row],[Application Date]])</f>
        <v>2023</v>
      </c>
      <c r="AK43" s="11" t="str">
        <f>TEXT(tbl_LoanData[[#This Row],[Application Date]],"MMMM")</f>
        <v>January</v>
      </c>
      <c r="AL43" s="12">
        <f>DATE(YEAR(tbl_LoanData[[#This Row],[Application Date]]),MONTH(tbl_LoanData[[#This Row],[Application Date]]),1)</f>
        <v>44927</v>
      </c>
      <c r="AM43" s="14">
        <f ca="1">IF(AND(tbl_LoanData[[#This Row],[Application Date]]&gt;=EOMONTH(TODAY(),-1)+1,tbl_LoanData[[#This Row],[Application Date]]&lt;=TODAY()),tbl_LoanData[[#This Row],[Loan Amount]],0)</f>
        <v>0</v>
      </c>
      <c r="AN43" s="14">
        <f>tbl_LoanData[[#This Row],[Amount Paid]]-(Q43-X43)</f>
        <v>-1456700</v>
      </c>
      <c r="AO43" s="14">
        <f>IF(tbl_LoanData[[#This Row],[Application Status]]="Approved",1,0)</f>
        <v>0</v>
      </c>
      <c r="AP43" s="22" t="str">
        <f t="shared" ca="1" si="1"/>
        <v/>
      </c>
      <c r="AQ43" s="22" t="str">
        <f t="shared" ca="1" si="2"/>
        <v/>
      </c>
    </row>
    <row r="44" spans="1:43" ht="14.4" customHeight="1" x14ac:dyDescent="0.3">
      <c r="A44" s="2" t="s">
        <v>5117</v>
      </c>
      <c r="B44" s="2" t="s">
        <v>5118</v>
      </c>
      <c r="C44" s="2" t="s">
        <v>310</v>
      </c>
      <c r="D44" s="2" t="s">
        <v>81</v>
      </c>
      <c r="E44" s="2" t="s">
        <v>182</v>
      </c>
      <c r="F44" s="2">
        <v>53</v>
      </c>
      <c r="G44" s="2" t="s">
        <v>69</v>
      </c>
      <c r="H44" s="2" t="s">
        <v>398</v>
      </c>
      <c r="I44" s="2" t="s">
        <v>46</v>
      </c>
      <c r="J44" s="3">
        <v>44932</v>
      </c>
      <c r="K44" s="3">
        <v>44942</v>
      </c>
      <c r="L44" s="2" t="s">
        <v>40</v>
      </c>
      <c r="M44" s="2" t="s">
        <v>71</v>
      </c>
      <c r="N44" s="2" t="s">
        <v>137</v>
      </c>
      <c r="O44" s="4">
        <v>1023000</v>
      </c>
      <c r="P44" s="4">
        <v>151400</v>
      </c>
      <c r="Q44" s="4">
        <v>871600</v>
      </c>
      <c r="R44" s="2">
        <v>24</v>
      </c>
      <c r="S44" s="5">
        <v>14.55</v>
      </c>
      <c r="T44" s="4">
        <v>46884.82</v>
      </c>
      <c r="U44" s="2" t="s">
        <v>73</v>
      </c>
      <c r="V44" s="2" t="s">
        <v>33</v>
      </c>
      <c r="W44" s="4">
        <v>1125235.6000000001</v>
      </c>
      <c r="X44" s="4">
        <v>0</v>
      </c>
      <c r="Y44" s="4">
        <v>1125235.6000000001</v>
      </c>
      <c r="Z44" s="2">
        <v>0</v>
      </c>
      <c r="AA44" s="2" t="s">
        <v>56</v>
      </c>
      <c r="AB44" s="2" t="s">
        <v>15732</v>
      </c>
      <c r="AC44" s="2" t="s">
        <v>146</v>
      </c>
      <c r="AD44" s="2" t="s">
        <v>76</v>
      </c>
      <c r="AE44" s="5">
        <v>85.2</v>
      </c>
      <c r="AF44" s="2">
        <v>0</v>
      </c>
      <c r="AG44" s="2" t="s">
        <v>77</v>
      </c>
      <c r="AH44" s="2">
        <v>10</v>
      </c>
      <c r="AI44" s="6" t="str">
        <f t="shared" si="0"/>
        <v>45-54</v>
      </c>
      <c r="AJ44" s="11">
        <f>YEAR(tbl_LoanData[[#This Row],[Application Date]])</f>
        <v>2023</v>
      </c>
      <c r="AK44" s="11" t="str">
        <f>TEXT(tbl_LoanData[[#This Row],[Application Date]],"MMMM")</f>
        <v>January</v>
      </c>
      <c r="AL44" s="12">
        <f>DATE(YEAR(tbl_LoanData[[#This Row],[Application Date]]),MONTH(tbl_LoanData[[#This Row],[Application Date]]),1)</f>
        <v>44927</v>
      </c>
      <c r="AM44" s="14">
        <f ca="1">IF(AND(tbl_LoanData[[#This Row],[Application Date]]&gt;=EOMONTH(TODAY(),-1)+1,tbl_LoanData[[#This Row],[Application Date]]&lt;=TODAY()),tbl_LoanData[[#This Row],[Loan Amount]],0)</f>
        <v>0</v>
      </c>
      <c r="AN44" s="14">
        <f>tbl_LoanData[[#This Row],[Amount Paid]]-(Q44-X44)</f>
        <v>253635.60000000009</v>
      </c>
      <c r="AO44" s="14">
        <f>IF(tbl_LoanData[[#This Row],[Application Status]]="Approved",1,0)</f>
        <v>1</v>
      </c>
      <c r="AP44" s="22" t="str">
        <f t="shared" ca="1" si="1"/>
        <v/>
      </c>
      <c r="AQ44" s="22" t="str">
        <f t="shared" ca="1" si="2"/>
        <v/>
      </c>
    </row>
    <row r="45" spans="1:43" ht="14.4" customHeight="1" x14ac:dyDescent="0.3">
      <c r="A45" s="2" t="s">
        <v>5425</v>
      </c>
      <c r="B45" s="2" t="s">
        <v>5426</v>
      </c>
      <c r="C45" s="2" t="s">
        <v>549</v>
      </c>
      <c r="D45" s="2" t="s">
        <v>204</v>
      </c>
      <c r="E45" s="2" t="s">
        <v>161</v>
      </c>
      <c r="F45" s="2">
        <v>32</v>
      </c>
      <c r="G45" s="2" t="s">
        <v>83</v>
      </c>
      <c r="H45" s="2" t="s">
        <v>543</v>
      </c>
      <c r="I45" s="2" t="s">
        <v>45</v>
      </c>
      <c r="J45" s="3">
        <v>44956</v>
      </c>
      <c r="K45" s="3"/>
      <c r="L45" s="2" t="s">
        <v>39</v>
      </c>
      <c r="M45" s="2" t="s">
        <v>157</v>
      </c>
      <c r="N45" s="2" t="s">
        <v>158</v>
      </c>
      <c r="O45" s="4">
        <v>2272000</v>
      </c>
      <c r="P45" s="4">
        <v>592000</v>
      </c>
      <c r="Q45" s="4">
        <v>1680000</v>
      </c>
      <c r="R45" s="2">
        <v>24</v>
      </c>
      <c r="S45" s="5">
        <v>9.23</v>
      </c>
      <c r="T45" s="4">
        <v>82922</v>
      </c>
      <c r="U45" s="2" t="s">
        <v>113</v>
      </c>
      <c r="V45" s="2" t="s">
        <v>97</v>
      </c>
      <c r="W45" s="4">
        <v>0</v>
      </c>
      <c r="X45" s="4">
        <v>0</v>
      </c>
      <c r="Y45" s="4">
        <v>1990128</v>
      </c>
      <c r="Z45" s="2">
        <v>0</v>
      </c>
      <c r="AA45" s="2" t="s">
        <v>97</v>
      </c>
      <c r="AB45" s="2" t="s">
        <v>15730</v>
      </c>
      <c r="AC45" s="2" t="s">
        <v>121</v>
      </c>
      <c r="AD45" s="2" t="s">
        <v>76</v>
      </c>
      <c r="AE45" s="5">
        <v>73.94</v>
      </c>
      <c r="AF45" s="2">
        <v>0</v>
      </c>
      <c r="AG45" s="2" t="s">
        <v>97</v>
      </c>
      <c r="AH45" s="2"/>
      <c r="AI45" s="6" t="str">
        <f t="shared" si="0"/>
        <v>25-34</v>
      </c>
      <c r="AJ45" s="11">
        <f>YEAR(tbl_LoanData[[#This Row],[Application Date]])</f>
        <v>2023</v>
      </c>
      <c r="AK45" s="11" t="str">
        <f>TEXT(tbl_LoanData[[#This Row],[Application Date]],"MMMM")</f>
        <v>January</v>
      </c>
      <c r="AL45" s="12">
        <f>DATE(YEAR(tbl_LoanData[[#This Row],[Application Date]]),MONTH(tbl_LoanData[[#This Row],[Application Date]]),1)</f>
        <v>44927</v>
      </c>
      <c r="AM45" s="14">
        <f ca="1">IF(AND(tbl_LoanData[[#This Row],[Application Date]]&gt;=EOMONTH(TODAY(),-1)+1,tbl_LoanData[[#This Row],[Application Date]]&lt;=TODAY()),tbl_LoanData[[#This Row],[Loan Amount]],0)</f>
        <v>0</v>
      </c>
      <c r="AN45" s="14">
        <f>tbl_LoanData[[#This Row],[Amount Paid]]-(Q45-X45)</f>
        <v>-1680000</v>
      </c>
      <c r="AO45" s="14">
        <f>IF(tbl_LoanData[[#This Row],[Application Status]]="Approved",1,0)</f>
        <v>0</v>
      </c>
      <c r="AP45" s="22" t="str">
        <f t="shared" ca="1" si="1"/>
        <v/>
      </c>
      <c r="AQ45" s="22" t="str">
        <f t="shared" ca="1" si="2"/>
        <v/>
      </c>
    </row>
    <row r="46" spans="1:43" ht="14.4" customHeight="1" x14ac:dyDescent="0.3">
      <c r="A46" s="2" t="s">
        <v>5529</v>
      </c>
      <c r="B46" s="2" t="s">
        <v>5530</v>
      </c>
      <c r="C46" s="2" t="s">
        <v>322</v>
      </c>
      <c r="D46" s="2" t="s">
        <v>182</v>
      </c>
      <c r="E46" s="2" t="s">
        <v>465</v>
      </c>
      <c r="F46" s="2">
        <v>29</v>
      </c>
      <c r="G46" s="2" t="s">
        <v>83</v>
      </c>
      <c r="H46" s="2" t="s">
        <v>110</v>
      </c>
      <c r="I46" s="2" t="s">
        <v>46</v>
      </c>
      <c r="J46" s="3">
        <v>44940</v>
      </c>
      <c r="K46" s="3">
        <v>44954</v>
      </c>
      <c r="L46" s="2" t="s">
        <v>40</v>
      </c>
      <c r="M46" s="2" t="s">
        <v>111</v>
      </c>
      <c r="N46" s="2" t="s">
        <v>120</v>
      </c>
      <c r="O46" s="4">
        <v>805000</v>
      </c>
      <c r="P46" s="4">
        <v>239400</v>
      </c>
      <c r="Q46" s="4">
        <v>565600</v>
      </c>
      <c r="R46" s="2">
        <v>24</v>
      </c>
      <c r="S46" s="5">
        <v>11.05</v>
      </c>
      <c r="T46" s="4">
        <v>28774.9</v>
      </c>
      <c r="U46" s="2" t="s">
        <v>73</v>
      </c>
      <c r="V46" s="2" t="s">
        <v>33</v>
      </c>
      <c r="W46" s="4">
        <v>690597.6</v>
      </c>
      <c r="X46" s="4">
        <v>0</v>
      </c>
      <c r="Y46" s="4">
        <v>690597.6</v>
      </c>
      <c r="Z46" s="2">
        <v>0</v>
      </c>
      <c r="AA46" s="2" t="s">
        <v>56</v>
      </c>
      <c r="AB46" s="2" t="s">
        <v>15730</v>
      </c>
      <c r="AC46" s="2" t="s">
        <v>213</v>
      </c>
      <c r="AD46" s="2" t="s">
        <v>76</v>
      </c>
      <c r="AE46" s="5">
        <v>70.260000000000005</v>
      </c>
      <c r="AF46" s="2">
        <v>0</v>
      </c>
      <c r="AG46" s="2" t="s">
        <v>77</v>
      </c>
      <c r="AH46" s="2">
        <v>14</v>
      </c>
      <c r="AI46" s="6" t="str">
        <f t="shared" si="0"/>
        <v>25-34</v>
      </c>
      <c r="AJ46" s="11">
        <f>YEAR(tbl_LoanData[[#This Row],[Application Date]])</f>
        <v>2023</v>
      </c>
      <c r="AK46" s="11" t="str">
        <f>TEXT(tbl_LoanData[[#This Row],[Application Date]],"MMMM")</f>
        <v>January</v>
      </c>
      <c r="AL46" s="12">
        <f>DATE(YEAR(tbl_LoanData[[#This Row],[Application Date]]),MONTH(tbl_LoanData[[#This Row],[Application Date]]),1)</f>
        <v>44927</v>
      </c>
      <c r="AM46" s="14">
        <f ca="1">IF(AND(tbl_LoanData[[#This Row],[Application Date]]&gt;=EOMONTH(TODAY(),-1)+1,tbl_LoanData[[#This Row],[Application Date]]&lt;=TODAY()),tbl_LoanData[[#This Row],[Loan Amount]],0)</f>
        <v>0</v>
      </c>
      <c r="AN46" s="14">
        <f>tbl_LoanData[[#This Row],[Amount Paid]]-(Q46-X46)</f>
        <v>124997.59999999998</v>
      </c>
      <c r="AO46" s="14">
        <f>IF(tbl_LoanData[[#This Row],[Application Status]]="Approved",1,0)</f>
        <v>1</v>
      </c>
      <c r="AP46" s="22" t="str">
        <f t="shared" ca="1" si="1"/>
        <v/>
      </c>
      <c r="AQ46" s="22" t="str">
        <f t="shared" ca="1" si="2"/>
        <v/>
      </c>
    </row>
    <row r="47" spans="1:43" ht="14.4" customHeight="1" x14ac:dyDescent="0.3">
      <c r="A47" s="2" t="s">
        <v>5563</v>
      </c>
      <c r="B47" s="2" t="s">
        <v>5564</v>
      </c>
      <c r="C47" s="2" t="s">
        <v>530</v>
      </c>
      <c r="D47" s="2" t="s">
        <v>268</v>
      </c>
      <c r="E47" s="2" t="s">
        <v>183</v>
      </c>
      <c r="F47" s="2">
        <v>51</v>
      </c>
      <c r="G47" s="2" t="s">
        <v>69</v>
      </c>
      <c r="H47" s="2" t="s">
        <v>119</v>
      </c>
      <c r="I47" s="2" t="s">
        <v>43</v>
      </c>
      <c r="J47" s="3">
        <v>44934</v>
      </c>
      <c r="K47" s="3">
        <v>44945</v>
      </c>
      <c r="L47" s="2" t="s">
        <v>39</v>
      </c>
      <c r="M47" s="2" t="s">
        <v>167</v>
      </c>
      <c r="N47" s="2" t="s">
        <v>491</v>
      </c>
      <c r="O47" s="4">
        <v>2277000</v>
      </c>
      <c r="P47" s="4">
        <v>656300</v>
      </c>
      <c r="Q47" s="4">
        <v>1620700</v>
      </c>
      <c r="R47" s="2">
        <v>24</v>
      </c>
      <c r="S47" s="5">
        <v>7.25</v>
      </c>
      <c r="T47" s="4">
        <v>77320.899999999994</v>
      </c>
      <c r="U47" s="2" t="s">
        <v>73</v>
      </c>
      <c r="V47" s="2" t="s">
        <v>33</v>
      </c>
      <c r="W47" s="4">
        <v>1855701.5</v>
      </c>
      <c r="X47" s="4">
        <v>0</v>
      </c>
      <c r="Y47" s="4">
        <v>1855701.5</v>
      </c>
      <c r="Z47" s="2">
        <v>0</v>
      </c>
      <c r="AA47" s="2" t="s">
        <v>56</v>
      </c>
      <c r="AB47" s="2" t="s">
        <v>15727</v>
      </c>
      <c r="AC47" s="2" t="s">
        <v>332</v>
      </c>
      <c r="AD47" s="2" t="s">
        <v>76</v>
      </c>
      <c r="AE47" s="5">
        <v>71.180000000000007</v>
      </c>
      <c r="AF47" s="2">
        <v>0</v>
      </c>
      <c r="AG47" s="2" t="s">
        <v>77</v>
      </c>
      <c r="AH47" s="2">
        <v>11</v>
      </c>
      <c r="AI47" s="6" t="str">
        <f t="shared" si="0"/>
        <v>45-54</v>
      </c>
      <c r="AJ47" s="11">
        <f>YEAR(tbl_LoanData[[#This Row],[Application Date]])</f>
        <v>2023</v>
      </c>
      <c r="AK47" s="11" t="str">
        <f>TEXT(tbl_LoanData[[#This Row],[Application Date]],"MMMM")</f>
        <v>January</v>
      </c>
      <c r="AL47" s="12">
        <f>DATE(YEAR(tbl_LoanData[[#This Row],[Application Date]]),MONTH(tbl_LoanData[[#This Row],[Application Date]]),1)</f>
        <v>44927</v>
      </c>
      <c r="AM47" s="14">
        <f ca="1">IF(AND(tbl_LoanData[[#This Row],[Application Date]]&gt;=EOMONTH(TODAY(),-1)+1,tbl_LoanData[[#This Row],[Application Date]]&lt;=TODAY()),tbl_LoanData[[#This Row],[Loan Amount]],0)</f>
        <v>0</v>
      </c>
      <c r="AN47" s="14">
        <f>tbl_LoanData[[#This Row],[Amount Paid]]-(Q47-X47)</f>
        <v>235001.5</v>
      </c>
      <c r="AO47" s="14">
        <f>IF(tbl_LoanData[[#This Row],[Application Status]]="Approved",1,0)</f>
        <v>1</v>
      </c>
      <c r="AP47" s="22" t="str">
        <f t="shared" ca="1" si="1"/>
        <v/>
      </c>
      <c r="AQ47" s="22" t="str">
        <f t="shared" ca="1" si="2"/>
        <v/>
      </c>
    </row>
    <row r="48" spans="1:43" ht="14.4" customHeight="1" x14ac:dyDescent="0.3">
      <c r="A48" s="2" t="s">
        <v>5627</v>
      </c>
      <c r="B48" s="2" t="s">
        <v>5628</v>
      </c>
      <c r="C48" s="2" t="s">
        <v>1573</v>
      </c>
      <c r="D48" s="2" t="s">
        <v>268</v>
      </c>
      <c r="E48" s="2" t="s">
        <v>182</v>
      </c>
      <c r="F48" s="2">
        <v>27</v>
      </c>
      <c r="G48" s="2" t="s">
        <v>69</v>
      </c>
      <c r="H48" s="2" t="s">
        <v>250</v>
      </c>
      <c r="I48" s="2" t="s">
        <v>52</v>
      </c>
      <c r="J48" s="3">
        <v>44934</v>
      </c>
      <c r="K48" s="3">
        <v>44955</v>
      </c>
      <c r="L48" s="2" t="s">
        <v>36</v>
      </c>
      <c r="M48" s="2" t="s">
        <v>85</v>
      </c>
      <c r="N48" s="2" t="s">
        <v>344</v>
      </c>
      <c r="O48" s="4">
        <v>882000</v>
      </c>
      <c r="P48" s="4">
        <v>161500</v>
      </c>
      <c r="Q48" s="4">
        <v>720500</v>
      </c>
      <c r="R48" s="2">
        <v>36</v>
      </c>
      <c r="S48" s="5">
        <v>11.47</v>
      </c>
      <c r="T48" s="4">
        <v>26900.67</v>
      </c>
      <c r="U48" s="2" t="s">
        <v>73</v>
      </c>
      <c r="V48" s="2" t="s">
        <v>33</v>
      </c>
      <c r="W48" s="4">
        <v>968424.05</v>
      </c>
      <c r="X48" s="4">
        <v>0</v>
      </c>
      <c r="Y48" s="4">
        <v>968424.05</v>
      </c>
      <c r="Z48" s="2">
        <v>0</v>
      </c>
      <c r="AA48" s="2" t="s">
        <v>56</v>
      </c>
      <c r="AB48" s="2" t="s">
        <v>15730</v>
      </c>
      <c r="AC48" s="2" t="s">
        <v>106</v>
      </c>
      <c r="AD48" s="2" t="s">
        <v>76</v>
      </c>
      <c r="AE48" s="5">
        <v>81.69</v>
      </c>
      <c r="AF48" s="2">
        <v>0</v>
      </c>
      <c r="AG48" s="2" t="s">
        <v>77</v>
      </c>
      <c r="AH48" s="2">
        <v>21</v>
      </c>
      <c r="AI48" s="6" t="str">
        <f t="shared" si="0"/>
        <v>25-34</v>
      </c>
      <c r="AJ48" s="11">
        <f>YEAR(tbl_LoanData[[#This Row],[Application Date]])</f>
        <v>2023</v>
      </c>
      <c r="AK48" s="11" t="str">
        <f>TEXT(tbl_LoanData[[#This Row],[Application Date]],"MMMM")</f>
        <v>January</v>
      </c>
      <c r="AL48" s="12">
        <f>DATE(YEAR(tbl_LoanData[[#This Row],[Application Date]]),MONTH(tbl_LoanData[[#This Row],[Application Date]]),1)</f>
        <v>44927</v>
      </c>
      <c r="AM48" s="14">
        <f ca="1">IF(AND(tbl_LoanData[[#This Row],[Application Date]]&gt;=EOMONTH(TODAY(),-1)+1,tbl_LoanData[[#This Row],[Application Date]]&lt;=TODAY()),tbl_LoanData[[#This Row],[Loan Amount]],0)</f>
        <v>0</v>
      </c>
      <c r="AN48" s="14">
        <f>tbl_LoanData[[#This Row],[Amount Paid]]-(Q48-X48)</f>
        <v>247924.05000000005</v>
      </c>
      <c r="AO48" s="14">
        <f>IF(tbl_LoanData[[#This Row],[Application Status]]="Approved",1,0)</f>
        <v>1</v>
      </c>
      <c r="AP48" s="22" t="str">
        <f t="shared" ca="1" si="1"/>
        <v/>
      </c>
      <c r="AQ48" s="22" t="str">
        <f t="shared" ca="1" si="2"/>
        <v/>
      </c>
    </row>
    <row r="49" spans="1:43" ht="14.4" customHeight="1" x14ac:dyDescent="0.3">
      <c r="A49" s="2" t="s">
        <v>5681</v>
      </c>
      <c r="B49" s="2" t="s">
        <v>5682</v>
      </c>
      <c r="C49" s="2" t="s">
        <v>317</v>
      </c>
      <c r="D49" s="2" t="s">
        <v>161</v>
      </c>
      <c r="E49" s="2" t="s">
        <v>182</v>
      </c>
      <c r="F49" s="2">
        <v>38</v>
      </c>
      <c r="G49" s="2" t="s">
        <v>83</v>
      </c>
      <c r="H49" s="2" t="s">
        <v>307</v>
      </c>
      <c r="I49" s="2" t="s">
        <v>43</v>
      </c>
      <c r="J49" s="3">
        <v>44956</v>
      </c>
      <c r="K49" s="3">
        <v>44976</v>
      </c>
      <c r="L49" s="2" t="s">
        <v>39</v>
      </c>
      <c r="M49" s="2" t="s">
        <v>85</v>
      </c>
      <c r="N49" s="2" t="s">
        <v>373</v>
      </c>
      <c r="O49" s="4">
        <v>2214000</v>
      </c>
      <c r="P49" s="4">
        <v>273300</v>
      </c>
      <c r="Q49" s="4">
        <v>1940700</v>
      </c>
      <c r="R49" s="2">
        <v>60</v>
      </c>
      <c r="S49" s="5">
        <v>8.09</v>
      </c>
      <c r="T49" s="4">
        <v>45428.55</v>
      </c>
      <c r="U49" s="2" t="s">
        <v>73</v>
      </c>
      <c r="V49" s="2" t="s">
        <v>74</v>
      </c>
      <c r="W49" s="4">
        <v>1907999.1</v>
      </c>
      <c r="X49" s="4">
        <v>817714.05</v>
      </c>
      <c r="Y49" s="4">
        <v>2725713.15</v>
      </c>
      <c r="Z49" s="2">
        <v>0</v>
      </c>
      <c r="AA49" s="2" t="s">
        <v>56</v>
      </c>
      <c r="AB49" s="2" t="s">
        <v>15730</v>
      </c>
      <c r="AC49" s="2" t="s">
        <v>213</v>
      </c>
      <c r="AD49" s="2" t="s">
        <v>76</v>
      </c>
      <c r="AE49" s="5">
        <v>87.66</v>
      </c>
      <c r="AF49" s="2">
        <v>0</v>
      </c>
      <c r="AG49" s="2" t="s">
        <v>77</v>
      </c>
      <c r="AH49" s="2">
        <v>20</v>
      </c>
      <c r="AI49" s="6" t="str">
        <f t="shared" si="0"/>
        <v>35-44</v>
      </c>
      <c r="AJ49" s="11">
        <f>YEAR(tbl_LoanData[[#This Row],[Application Date]])</f>
        <v>2023</v>
      </c>
      <c r="AK49" s="11" t="str">
        <f>TEXT(tbl_LoanData[[#This Row],[Application Date]],"MMMM")</f>
        <v>January</v>
      </c>
      <c r="AL49" s="12">
        <f>DATE(YEAR(tbl_LoanData[[#This Row],[Application Date]]),MONTH(tbl_LoanData[[#This Row],[Application Date]]),1)</f>
        <v>44927</v>
      </c>
      <c r="AM49" s="14">
        <f ca="1">IF(AND(tbl_LoanData[[#This Row],[Application Date]]&gt;=EOMONTH(TODAY(),-1)+1,tbl_LoanData[[#This Row],[Application Date]]&lt;=TODAY()),tbl_LoanData[[#This Row],[Loan Amount]],0)</f>
        <v>0</v>
      </c>
      <c r="AN49" s="14">
        <f>tbl_LoanData[[#This Row],[Amount Paid]]-(Q49-X49)</f>
        <v>785013.15000000014</v>
      </c>
      <c r="AO49" s="14">
        <f>IF(tbl_LoanData[[#This Row],[Application Status]]="Approved",1,0)</f>
        <v>1</v>
      </c>
      <c r="AP49" s="22" t="str">
        <f t="shared" ca="1" si="1"/>
        <v/>
      </c>
      <c r="AQ49" s="22" t="str">
        <f t="shared" ca="1" si="2"/>
        <v/>
      </c>
    </row>
    <row r="50" spans="1:43" ht="14.4" customHeight="1" x14ac:dyDescent="0.3">
      <c r="A50" s="2" t="s">
        <v>5823</v>
      </c>
      <c r="B50" s="2" t="s">
        <v>5824</v>
      </c>
      <c r="C50" s="2" t="s">
        <v>758</v>
      </c>
      <c r="D50" s="2" t="s">
        <v>67</v>
      </c>
      <c r="E50" s="2" t="s">
        <v>190</v>
      </c>
      <c r="F50" s="2">
        <v>51</v>
      </c>
      <c r="G50" s="2" t="s">
        <v>83</v>
      </c>
      <c r="H50" s="2" t="s">
        <v>103</v>
      </c>
      <c r="I50" s="2" t="s">
        <v>43</v>
      </c>
      <c r="J50" s="3">
        <v>44952</v>
      </c>
      <c r="K50" s="3">
        <v>44967</v>
      </c>
      <c r="L50" s="2" t="s">
        <v>37</v>
      </c>
      <c r="M50" s="2" t="s">
        <v>199</v>
      </c>
      <c r="N50" s="2" t="s">
        <v>200</v>
      </c>
      <c r="O50" s="4">
        <v>206000</v>
      </c>
      <c r="P50" s="4">
        <v>37000</v>
      </c>
      <c r="Q50" s="4">
        <v>169000</v>
      </c>
      <c r="R50" s="2">
        <v>48</v>
      </c>
      <c r="S50" s="5">
        <v>10.31</v>
      </c>
      <c r="T50" s="4">
        <v>4972.82</v>
      </c>
      <c r="U50" s="2" t="s">
        <v>73</v>
      </c>
      <c r="V50" s="2" t="s">
        <v>74</v>
      </c>
      <c r="W50" s="4">
        <v>208858.44</v>
      </c>
      <c r="X50" s="4">
        <v>29837.16</v>
      </c>
      <c r="Y50" s="4">
        <v>238695.6</v>
      </c>
      <c r="Z50" s="2">
        <v>0</v>
      </c>
      <c r="AA50" s="2" t="s">
        <v>56</v>
      </c>
      <c r="AB50" s="2" t="s">
        <v>15735</v>
      </c>
      <c r="AC50" s="2" t="s">
        <v>138</v>
      </c>
      <c r="AD50" s="2" t="s">
        <v>76</v>
      </c>
      <c r="AE50" s="5">
        <v>82.04</v>
      </c>
      <c r="AF50" s="2">
        <v>0</v>
      </c>
      <c r="AG50" s="2" t="s">
        <v>77</v>
      </c>
      <c r="AH50" s="2">
        <v>15</v>
      </c>
      <c r="AI50" s="6" t="str">
        <f t="shared" si="0"/>
        <v>45-54</v>
      </c>
      <c r="AJ50" s="11">
        <f>YEAR(tbl_LoanData[[#This Row],[Application Date]])</f>
        <v>2023</v>
      </c>
      <c r="AK50" s="11" t="str">
        <f>TEXT(tbl_LoanData[[#This Row],[Application Date]],"MMMM")</f>
        <v>January</v>
      </c>
      <c r="AL50" s="12">
        <f>DATE(YEAR(tbl_LoanData[[#This Row],[Application Date]]),MONTH(tbl_LoanData[[#This Row],[Application Date]]),1)</f>
        <v>44927</v>
      </c>
      <c r="AM50" s="14">
        <f ca="1">IF(AND(tbl_LoanData[[#This Row],[Application Date]]&gt;=EOMONTH(TODAY(),-1)+1,tbl_LoanData[[#This Row],[Application Date]]&lt;=TODAY()),tbl_LoanData[[#This Row],[Loan Amount]],0)</f>
        <v>0</v>
      </c>
      <c r="AN50" s="14">
        <f>tbl_LoanData[[#This Row],[Amount Paid]]-(Q50-X50)</f>
        <v>69695.600000000006</v>
      </c>
      <c r="AO50" s="14">
        <f>IF(tbl_LoanData[[#This Row],[Application Status]]="Approved",1,0)</f>
        <v>1</v>
      </c>
      <c r="AP50" s="22" t="str">
        <f t="shared" ca="1" si="1"/>
        <v/>
      </c>
      <c r="AQ50" s="22" t="str">
        <f t="shared" ca="1" si="2"/>
        <v/>
      </c>
    </row>
    <row r="51" spans="1:43" ht="14.4" customHeight="1" x14ac:dyDescent="0.3">
      <c r="A51" s="2" t="s">
        <v>6005</v>
      </c>
      <c r="B51" s="2" t="s">
        <v>6006</v>
      </c>
      <c r="C51" s="2" t="s">
        <v>277</v>
      </c>
      <c r="D51" s="2" t="s">
        <v>102</v>
      </c>
      <c r="E51" s="2" t="s">
        <v>284</v>
      </c>
      <c r="F51" s="2">
        <v>42</v>
      </c>
      <c r="G51" s="2" t="s">
        <v>83</v>
      </c>
      <c r="H51" s="2" t="s">
        <v>84</v>
      </c>
      <c r="I51" s="2" t="s">
        <v>45</v>
      </c>
      <c r="J51" s="3">
        <v>44933</v>
      </c>
      <c r="K51" s="3">
        <v>44944</v>
      </c>
      <c r="L51" s="2" t="s">
        <v>36</v>
      </c>
      <c r="M51" s="2" t="s">
        <v>85</v>
      </c>
      <c r="N51" s="2" t="s">
        <v>671</v>
      </c>
      <c r="O51" s="4">
        <v>2112000</v>
      </c>
      <c r="P51" s="4">
        <v>261500</v>
      </c>
      <c r="Q51" s="4">
        <v>1850500</v>
      </c>
      <c r="R51" s="2">
        <v>48</v>
      </c>
      <c r="S51" s="5">
        <v>13.52</v>
      </c>
      <c r="T51" s="4">
        <v>59401.05</v>
      </c>
      <c r="U51" s="2" t="s">
        <v>73</v>
      </c>
      <c r="V51" s="2" t="s">
        <v>74</v>
      </c>
      <c r="W51" s="4">
        <v>2316640.9500000002</v>
      </c>
      <c r="X51" s="4">
        <v>534609.44999999995</v>
      </c>
      <c r="Y51" s="4">
        <v>2851250.4</v>
      </c>
      <c r="Z51" s="2">
        <v>124</v>
      </c>
      <c r="AA51" s="2" t="s">
        <v>60</v>
      </c>
      <c r="AB51" s="2" t="s">
        <v>15727</v>
      </c>
      <c r="AC51" s="2" t="s">
        <v>332</v>
      </c>
      <c r="AD51" s="2" t="s">
        <v>76</v>
      </c>
      <c r="AE51" s="5">
        <v>87.62</v>
      </c>
      <c r="AF51" s="2">
        <v>4</v>
      </c>
      <c r="AG51" s="2" t="s">
        <v>130</v>
      </c>
      <c r="AH51" s="2">
        <v>11</v>
      </c>
      <c r="AI51" s="6" t="str">
        <f t="shared" si="0"/>
        <v>35-44</v>
      </c>
      <c r="AJ51" s="11">
        <f>YEAR(tbl_LoanData[[#This Row],[Application Date]])</f>
        <v>2023</v>
      </c>
      <c r="AK51" s="11" t="str">
        <f>TEXT(tbl_LoanData[[#This Row],[Application Date]],"MMMM")</f>
        <v>January</v>
      </c>
      <c r="AL51" s="12">
        <f>DATE(YEAR(tbl_LoanData[[#This Row],[Application Date]]),MONTH(tbl_LoanData[[#This Row],[Application Date]]),1)</f>
        <v>44927</v>
      </c>
      <c r="AM51" s="14">
        <f ca="1">IF(AND(tbl_LoanData[[#This Row],[Application Date]]&gt;=EOMONTH(TODAY(),-1)+1,tbl_LoanData[[#This Row],[Application Date]]&lt;=TODAY()),tbl_LoanData[[#This Row],[Loan Amount]],0)</f>
        <v>0</v>
      </c>
      <c r="AN51" s="14">
        <f>tbl_LoanData[[#This Row],[Amount Paid]]-(Q51-X51)</f>
        <v>1000750.4000000001</v>
      </c>
      <c r="AO51" s="14">
        <f>IF(tbl_LoanData[[#This Row],[Application Status]]="Approved",1,0)</f>
        <v>1</v>
      </c>
      <c r="AP51" s="22" t="str">
        <f t="shared" ca="1" si="1"/>
        <v/>
      </c>
      <c r="AQ51" s="22" t="str">
        <f t="shared" ca="1" si="2"/>
        <v/>
      </c>
    </row>
    <row r="52" spans="1:43" ht="14.4" customHeight="1" x14ac:dyDescent="0.3">
      <c r="A52" s="2" t="s">
        <v>6109</v>
      </c>
      <c r="B52" s="2" t="s">
        <v>6110</v>
      </c>
      <c r="C52" s="2" t="s">
        <v>840</v>
      </c>
      <c r="D52" s="2" t="s">
        <v>91</v>
      </c>
      <c r="E52" s="2" t="s">
        <v>311</v>
      </c>
      <c r="F52" s="2">
        <v>30</v>
      </c>
      <c r="G52" s="2" t="s">
        <v>83</v>
      </c>
      <c r="H52" s="2" t="s">
        <v>278</v>
      </c>
      <c r="I52" s="2" t="s">
        <v>45</v>
      </c>
      <c r="J52" s="3">
        <v>44950</v>
      </c>
      <c r="K52" s="3">
        <v>44971</v>
      </c>
      <c r="L52" s="2" t="s">
        <v>41</v>
      </c>
      <c r="M52" s="2" t="s">
        <v>184</v>
      </c>
      <c r="N52" s="2" t="s">
        <v>426</v>
      </c>
      <c r="O52" s="4">
        <v>3819000</v>
      </c>
      <c r="P52" s="4">
        <v>928100</v>
      </c>
      <c r="Q52" s="4">
        <v>2890900</v>
      </c>
      <c r="R52" s="2">
        <v>48</v>
      </c>
      <c r="S52" s="5">
        <v>7.91</v>
      </c>
      <c r="T52" s="4">
        <v>79282.929999999993</v>
      </c>
      <c r="U52" s="2" t="s">
        <v>73</v>
      </c>
      <c r="V52" s="2" t="s">
        <v>74</v>
      </c>
      <c r="W52" s="4">
        <v>2854185.48</v>
      </c>
      <c r="X52" s="4">
        <v>951395.28</v>
      </c>
      <c r="Y52" s="4">
        <v>3805580.76</v>
      </c>
      <c r="Z52" s="2">
        <v>174</v>
      </c>
      <c r="AA52" s="2" t="s">
        <v>60</v>
      </c>
      <c r="AB52" s="2" t="s">
        <v>15728</v>
      </c>
      <c r="AC52" s="2" t="s">
        <v>121</v>
      </c>
      <c r="AD52" s="2" t="s">
        <v>76</v>
      </c>
      <c r="AE52" s="5">
        <v>75.7</v>
      </c>
      <c r="AF52" s="2">
        <v>6</v>
      </c>
      <c r="AG52" s="2" t="s">
        <v>130</v>
      </c>
      <c r="AH52" s="2">
        <v>21</v>
      </c>
      <c r="AI52" s="6" t="str">
        <f t="shared" si="0"/>
        <v>25-34</v>
      </c>
      <c r="AJ52" s="11">
        <f>YEAR(tbl_LoanData[[#This Row],[Application Date]])</f>
        <v>2023</v>
      </c>
      <c r="AK52" s="11" t="str">
        <f>TEXT(tbl_LoanData[[#This Row],[Application Date]],"MMMM")</f>
        <v>January</v>
      </c>
      <c r="AL52" s="12">
        <f>DATE(YEAR(tbl_LoanData[[#This Row],[Application Date]]),MONTH(tbl_LoanData[[#This Row],[Application Date]]),1)</f>
        <v>44927</v>
      </c>
      <c r="AM52" s="14">
        <f ca="1">IF(AND(tbl_LoanData[[#This Row],[Application Date]]&gt;=EOMONTH(TODAY(),-1)+1,tbl_LoanData[[#This Row],[Application Date]]&lt;=TODAY()),tbl_LoanData[[#This Row],[Loan Amount]],0)</f>
        <v>0</v>
      </c>
      <c r="AN52" s="14">
        <f>tbl_LoanData[[#This Row],[Amount Paid]]-(Q52-X52)</f>
        <v>914680.76</v>
      </c>
      <c r="AO52" s="14">
        <f>IF(tbl_LoanData[[#This Row],[Application Status]]="Approved",1,0)</f>
        <v>1</v>
      </c>
      <c r="AP52" s="22" t="str">
        <f t="shared" ca="1" si="1"/>
        <v/>
      </c>
      <c r="AQ52" s="22" t="str">
        <f t="shared" ca="1" si="2"/>
        <v/>
      </c>
    </row>
    <row r="53" spans="1:43" ht="14.4" customHeight="1" x14ac:dyDescent="0.3">
      <c r="A53" s="2" t="s">
        <v>6121</v>
      </c>
      <c r="B53" s="2" t="s">
        <v>6122</v>
      </c>
      <c r="C53" s="2" t="s">
        <v>356</v>
      </c>
      <c r="D53" s="2" t="s">
        <v>118</v>
      </c>
      <c r="E53" s="2" t="s">
        <v>189</v>
      </c>
      <c r="F53" s="2">
        <v>37</v>
      </c>
      <c r="G53" s="2" t="s">
        <v>69</v>
      </c>
      <c r="H53" s="2" t="s">
        <v>126</v>
      </c>
      <c r="I53" s="2" t="s">
        <v>44</v>
      </c>
      <c r="J53" s="3">
        <v>44931</v>
      </c>
      <c r="K53" s="3">
        <v>44939</v>
      </c>
      <c r="L53" s="2" t="s">
        <v>39</v>
      </c>
      <c r="M53" s="2" t="s">
        <v>167</v>
      </c>
      <c r="N53" s="2" t="s">
        <v>491</v>
      </c>
      <c r="O53" s="4">
        <v>2298000</v>
      </c>
      <c r="P53" s="4">
        <v>341700</v>
      </c>
      <c r="Q53" s="4">
        <v>1956300</v>
      </c>
      <c r="R53" s="2">
        <v>12</v>
      </c>
      <c r="S53" s="5">
        <v>7.44</v>
      </c>
      <c r="T53" s="4">
        <v>175154.06</v>
      </c>
      <c r="U53" s="2" t="s">
        <v>73</v>
      </c>
      <c r="V53" s="2" t="s">
        <v>33</v>
      </c>
      <c r="W53" s="4">
        <v>2101848.7200000002</v>
      </c>
      <c r="X53" s="4">
        <v>0</v>
      </c>
      <c r="Y53" s="4">
        <v>2101848.7200000002</v>
      </c>
      <c r="Z53" s="2">
        <v>0</v>
      </c>
      <c r="AA53" s="2" t="s">
        <v>56</v>
      </c>
      <c r="AB53" s="2" t="s">
        <v>15728</v>
      </c>
      <c r="AC53" s="2" t="s">
        <v>332</v>
      </c>
      <c r="AD53" s="2" t="s">
        <v>76</v>
      </c>
      <c r="AE53" s="5">
        <v>85.13</v>
      </c>
      <c r="AF53" s="2">
        <v>0</v>
      </c>
      <c r="AG53" s="2" t="s">
        <v>77</v>
      </c>
      <c r="AH53" s="2">
        <v>8</v>
      </c>
      <c r="AI53" s="6" t="str">
        <f t="shared" si="0"/>
        <v>35-44</v>
      </c>
      <c r="AJ53" s="11">
        <f>YEAR(tbl_LoanData[[#This Row],[Application Date]])</f>
        <v>2023</v>
      </c>
      <c r="AK53" s="11" t="str">
        <f>TEXT(tbl_LoanData[[#This Row],[Application Date]],"MMMM")</f>
        <v>January</v>
      </c>
      <c r="AL53" s="12">
        <f>DATE(YEAR(tbl_LoanData[[#This Row],[Application Date]]),MONTH(tbl_LoanData[[#This Row],[Application Date]]),1)</f>
        <v>44927</v>
      </c>
      <c r="AM53" s="14">
        <f ca="1">IF(AND(tbl_LoanData[[#This Row],[Application Date]]&gt;=EOMONTH(TODAY(),-1)+1,tbl_LoanData[[#This Row],[Application Date]]&lt;=TODAY()),tbl_LoanData[[#This Row],[Loan Amount]],0)</f>
        <v>0</v>
      </c>
      <c r="AN53" s="14">
        <f>tbl_LoanData[[#This Row],[Amount Paid]]-(Q53-X53)</f>
        <v>145548.7200000002</v>
      </c>
      <c r="AO53" s="14">
        <f>IF(tbl_LoanData[[#This Row],[Application Status]]="Approved",1,0)</f>
        <v>1</v>
      </c>
      <c r="AP53" s="22" t="str">
        <f t="shared" ca="1" si="1"/>
        <v/>
      </c>
      <c r="AQ53" s="22" t="str">
        <f t="shared" ca="1" si="2"/>
        <v/>
      </c>
    </row>
    <row r="54" spans="1:43" ht="14.4" customHeight="1" x14ac:dyDescent="0.3">
      <c r="A54" s="2" t="s">
        <v>6275</v>
      </c>
      <c r="B54" s="2" t="s">
        <v>6276</v>
      </c>
      <c r="C54" s="2" t="s">
        <v>327</v>
      </c>
      <c r="D54" s="2" t="s">
        <v>102</v>
      </c>
      <c r="E54" s="2" t="s">
        <v>125</v>
      </c>
      <c r="F54" s="2">
        <v>41</v>
      </c>
      <c r="G54" s="2" t="s">
        <v>69</v>
      </c>
      <c r="H54" s="2" t="s">
        <v>70</v>
      </c>
      <c r="I54" s="2" t="s">
        <v>50</v>
      </c>
      <c r="J54" s="3">
        <v>44948</v>
      </c>
      <c r="K54" s="3">
        <v>44953</v>
      </c>
      <c r="L54" s="2" t="s">
        <v>37</v>
      </c>
      <c r="M54" s="2" t="s">
        <v>94</v>
      </c>
      <c r="N54" s="2" t="s">
        <v>488</v>
      </c>
      <c r="O54" s="4">
        <v>150000</v>
      </c>
      <c r="P54" s="4">
        <v>17300</v>
      </c>
      <c r="Q54" s="4">
        <v>132700</v>
      </c>
      <c r="R54" s="2">
        <v>24</v>
      </c>
      <c r="S54" s="5">
        <v>14.53</v>
      </c>
      <c r="T54" s="4">
        <v>7135.94</v>
      </c>
      <c r="U54" s="2" t="s">
        <v>73</v>
      </c>
      <c r="V54" s="2" t="s">
        <v>34</v>
      </c>
      <c r="W54" s="4">
        <v>164126.62</v>
      </c>
      <c r="X54" s="4">
        <v>7136</v>
      </c>
      <c r="Y54" s="4">
        <v>171262.62</v>
      </c>
      <c r="Z54" s="2">
        <v>29</v>
      </c>
      <c r="AA54" s="2" t="s">
        <v>57</v>
      </c>
      <c r="AB54" s="2" t="s">
        <v>15728</v>
      </c>
      <c r="AC54" s="2" t="s">
        <v>332</v>
      </c>
      <c r="AD54" s="2" t="s">
        <v>76</v>
      </c>
      <c r="AE54" s="5">
        <v>88.47</v>
      </c>
      <c r="AF54" s="2">
        <v>1</v>
      </c>
      <c r="AG54" s="2" t="s">
        <v>77</v>
      </c>
      <c r="AH54" s="2">
        <v>5</v>
      </c>
      <c r="AI54" s="6" t="str">
        <f t="shared" si="0"/>
        <v>35-44</v>
      </c>
      <c r="AJ54" s="11">
        <f>YEAR(tbl_LoanData[[#This Row],[Application Date]])</f>
        <v>2023</v>
      </c>
      <c r="AK54" s="11" t="str">
        <f>TEXT(tbl_LoanData[[#This Row],[Application Date]],"MMMM")</f>
        <v>January</v>
      </c>
      <c r="AL54" s="12">
        <f>DATE(YEAR(tbl_LoanData[[#This Row],[Application Date]]),MONTH(tbl_LoanData[[#This Row],[Application Date]]),1)</f>
        <v>44927</v>
      </c>
      <c r="AM54" s="14">
        <f ca="1">IF(AND(tbl_LoanData[[#This Row],[Application Date]]&gt;=EOMONTH(TODAY(),-1)+1,tbl_LoanData[[#This Row],[Application Date]]&lt;=TODAY()),tbl_LoanData[[#This Row],[Loan Amount]],0)</f>
        <v>0</v>
      </c>
      <c r="AN54" s="14">
        <f>tbl_LoanData[[#This Row],[Amount Paid]]-(Q54-X54)</f>
        <v>38562.619999999995</v>
      </c>
      <c r="AO54" s="14">
        <f>IF(tbl_LoanData[[#This Row],[Application Status]]="Approved",1,0)</f>
        <v>1</v>
      </c>
      <c r="AP54" s="22" t="str">
        <f t="shared" ca="1" si="1"/>
        <v/>
      </c>
      <c r="AQ54" s="22" t="str">
        <f t="shared" ca="1" si="2"/>
        <v/>
      </c>
    </row>
    <row r="55" spans="1:43" ht="14.4" customHeight="1" x14ac:dyDescent="0.3">
      <c r="A55" s="2" t="s">
        <v>6345</v>
      </c>
      <c r="B55" s="2" t="s">
        <v>6346</v>
      </c>
      <c r="C55" s="2" t="s">
        <v>175</v>
      </c>
      <c r="D55" s="2" t="s">
        <v>81</v>
      </c>
      <c r="E55" s="2" t="s">
        <v>540</v>
      </c>
      <c r="F55" s="2">
        <v>50</v>
      </c>
      <c r="G55" s="2" t="s">
        <v>83</v>
      </c>
      <c r="H55" s="2" t="s">
        <v>217</v>
      </c>
      <c r="I55" s="2" t="s">
        <v>46</v>
      </c>
      <c r="J55" s="3">
        <v>44927</v>
      </c>
      <c r="K55" s="3">
        <v>44944</v>
      </c>
      <c r="L55" s="2" t="s">
        <v>37</v>
      </c>
      <c r="M55" s="2" t="s">
        <v>94</v>
      </c>
      <c r="N55" s="2" t="s">
        <v>234</v>
      </c>
      <c r="O55" s="4">
        <v>166000</v>
      </c>
      <c r="P55" s="4">
        <v>47900</v>
      </c>
      <c r="Q55" s="4">
        <v>118100</v>
      </c>
      <c r="R55" s="2">
        <v>24</v>
      </c>
      <c r="S55" s="5">
        <v>9.5500000000000007</v>
      </c>
      <c r="T55" s="4">
        <v>5860.71</v>
      </c>
      <c r="U55" s="2" t="s">
        <v>73</v>
      </c>
      <c r="V55" s="2" t="s">
        <v>33</v>
      </c>
      <c r="W55" s="4">
        <v>140657.1</v>
      </c>
      <c r="X55" s="4">
        <v>0</v>
      </c>
      <c r="Y55" s="4">
        <v>140657.1</v>
      </c>
      <c r="Z55" s="2">
        <v>0</v>
      </c>
      <c r="AA55" s="2" t="s">
        <v>56</v>
      </c>
      <c r="AB55" s="2" t="s">
        <v>15731</v>
      </c>
      <c r="AC55" s="2" t="s">
        <v>146</v>
      </c>
      <c r="AD55" s="2" t="s">
        <v>76</v>
      </c>
      <c r="AE55" s="5">
        <v>71.14</v>
      </c>
      <c r="AF55" s="2">
        <v>0</v>
      </c>
      <c r="AG55" s="2" t="s">
        <v>77</v>
      </c>
      <c r="AH55" s="2">
        <v>17</v>
      </c>
      <c r="AI55" s="6" t="str">
        <f t="shared" si="0"/>
        <v>45-54</v>
      </c>
      <c r="AJ55" s="11">
        <f>YEAR(tbl_LoanData[[#This Row],[Application Date]])</f>
        <v>2023</v>
      </c>
      <c r="AK55" s="11" t="str">
        <f>TEXT(tbl_LoanData[[#This Row],[Application Date]],"MMMM")</f>
        <v>January</v>
      </c>
      <c r="AL55" s="12">
        <f>DATE(YEAR(tbl_LoanData[[#This Row],[Application Date]]),MONTH(tbl_LoanData[[#This Row],[Application Date]]),1)</f>
        <v>44927</v>
      </c>
      <c r="AM55" s="14">
        <f ca="1">IF(AND(tbl_LoanData[[#This Row],[Application Date]]&gt;=EOMONTH(TODAY(),-1)+1,tbl_LoanData[[#This Row],[Application Date]]&lt;=TODAY()),tbl_LoanData[[#This Row],[Loan Amount]],0)</f>
        <v>0</v>
      </c>
      <c r="AN55" s="14">
        <f>tbl_LoanData[[#This Row],[Amount Paid]]-(Q55-X55)</f>
        <v>22557.100000000006</v>
      </c>
      <c r="AO55" s="14">
        <f>IF(tbl_LoanData[[#This Row],[Application Status]]="Approved",1,0)</f>
        <v>1</v>
      </c>
      <c r="AP55" s="22" t="str">
        <f t="shared" ca="1" si="1"/>
        <v/>
      </c>
      <c r="AQ55" s="22" t="str">
        <f t="shared" ca="1" si="2"/>
        <v/>
      </c>
    </row>
    <row r="56" spans="1:43" x14ac:dyDescent="0.3">
      <c r="A56" s="2" t="s">
        <v>6361</v>
      </c>
      <c r="B56" s="2" t="s">
        <v>6362</v>
      </c>
      <c r="C56" s="2" t="s">
        <v>1573</v>
      </c>
      <c r="D56" s="2" t="s">
        <v>232</v>
      </c>
      <c r="E56" s="2" t="s">
        <v>135</v>
      </c>
      <c r="F56" s="2">
        <v>41</v>
      </c>
      <c r="G56" s="2" t="s">
        <v>69</v>
      </c>
      <c r="H56" s="2" t="s">
        <v>126</v>
      </c>
      <c r="I56" s="2" t="s">
        <v>44</v>
      </c>
      <c r="J56" s="3">
        <v>44949</v>
      </c>
      <c r="K56" s="3">
        <v>44959</v>
      </c>
      <c r="L56" s="2" t="s">
        <v>40</v>
      </c>
      <c r="M56" s="2" t="s">
        <v>157</v>
      </c>
      <c r="N56" s="2" t="s">
        <v>328</v>
      </c>
      <c r="O56" s="4">
        <v>1491000</v>
      </c>
      <c r="P56" s="4">
        <v>183900</v>
      </c>
      <c r="Q56" s="4">
        <v>1307100</v>
      </c>
      <c r="R56" s="2">
        <v>24</v>
      </c>
      <c r="S56" s="5">
        <v>12.7</v>
      </c>
      <c r="T56" s="4">
        <v>68295.97</v>
      </c>
      <c r="U56" s="2" t="s">
        <v>73</v>
      </c>
      <c r="V56" s="2" t="s">
        <v>33</v>
      </c>
      <c r="W56" s="4">
        <v>1639103.4</v>
      </c>
      <c r="X56" s="4">
        <v>0</v>
      </c>
      <c r="Y56" s="4">
        <v>1639103.4</v>
      </c>
      <c r="Z56" s="2">
        <v>0</v>
      </c>
      <c r="AA56" s="2" t="s">
        <v>56</v>
      </c>
      <c r="AB56" s="2" t="s">
        <v>15729</v>
      </c>
      <c r="AC56" s="2" t="s">
        <v>121</v>
      </c>
      <c r="AD56" s="2" t="s">
        <v>76</v>
      </c>
      <c r="AE56" s="5">
        <v>87.67</v>
      </c>
      <c r="AF56" s="2">
        <v>0</v>
      </c>
      <c r="AG56" s="2" t="s">
        <v>77</v>
      </c>
      <c r="AH56" s="2">
        <v>10</v>
      </c>
      <c r="AI56" s="6" t="str">
        <f t="shared" si="0"/>
        <v>35-44</v>
      </c>
      <c r="AJ56" s="11">
        <f>YEAR(tbl_LoanData[[#This Row],[Application Date]])</f>
        <v>2023</v>
      </c>
      <c r="AK56" s="11" t="str">
        <f>TEXT(tbl_LoanData[[#This Row],[Application Date]],"MMMM")</f>
        <v>January</v>
      </c>
      <c r="AL56" s="12">
        <f>DATE(YEAR(tbl_LoanData[[#This Row],[Application Date]]),MONTH(tbl_LoanData[[#This Row],[Application Date]]),1)</f>
        <v>44927</v>
      </c>
      <c r="AM56" s="14">
        <f ca="1">IF(AND(tbl_LoanData[[#This Row],[Application Date]]&gt;=EOMONTH(TODAY(),-1)+1,tbl_LoanData[[#This Row],[Application Date]]&lt;=TODAY()),tbl_LoanData[[#This Row],[Loan Amount]],0)</f>
        <v>0</v>
      </c>
      <c r="AN56" s="14">
        <f>tbl_LoanData[[#This Row],[Amount Paid]]-(Q56-X56)</f>
        <v>332003.39999999991</v>
      </c>
      <c r="AO56" s="14">
        <f>IF(tbl_LoanData[[#This Row],[Application Status]]="Approved",1,0)</f>
        <v>1</v>
      </c>
      <c r="AP56" s="22" t="str">
        <f t="shared" ca="1" si="1"/>
        <v/>
      </c>
      <c r="AQ56" s="22" t="str">
        <f t="shared" ca="1" si="2"/>
        <v/>
      </c>
    </row>
    <row r="57" spans="1:43" ht="14.4" customHeight="1" x14ac:dyDescent="0.3">
      <c r="A57" s="2" t="s">
        <v>6367</v>
      </c>
      <c r="B57" s="2" t="s">
        <v>6368</v>
      </c>
      <c r="C57" s="2" t="s">
        <v>508</v>
      </c>
      <c r="D57" s="2" t="s">
        <v>161</v>
      </c>
      <c r="E57" s="2" t="s">
        <v>102</v>
      </c>
      <c r="F57" s="2">
        <v>62</v>
      </c>
      <c r="G57" s="2" t="s">
        <v>83</v>
      </c>
      <c r="H57" s="2" t="s">
        <v>93</v>
      </c>
      <c r="I57" s="2" t="s">
        <v>50</v>
      </c>
      <c r="J57" s="3">
        <v>44944</v>
      </c>
      <c r="K57" s="3">
        <v>44963</v>
      </c>
      <c r="L57" s="2" t="s">
        <v>37</v>
      </c>
      <c r="M57" s="2" t="s">
        <v>260</v>
      </c>
      <c r="N57" s="2" t="s">
        <v>261</v>
      </c>
      <c r="O57" s="4">
        <v>116000</v>
      </c>
      <c r="P57" s="4">
        <v>35400</v>
      </c>
      <c r="Q57" s="4">
        <v>80600</v>
      </c>
      <c r="R57" s="2">
        <v>36</v>
      </c>
      <c r="S57" s="5">
        <v>10.69</v>
      </c>
      <c r="T57" s="4">
        <v>2956.9</v>
      </c>
      <c r="U57" s="2" t="s">
        <v>73</v>
      </c>
      <c r="V57" s="2" t="s">
        <v>33</v>
      </c>
      <c r="W57" s="4">
        <v>106448.42</v>
      </c>
      <c r="X57" s="4">
        <v>0</v>
      </c>
      <c r="Y57" s="4">
        <v>106448.42</v>
      </c>
      <c r="Z57" s="2">
        <v>0</v>
      </c>
      <c r="AA57" s="2" t="s">
        <v>56</v>
      </c>
      <c r="AB57" s="2" t="s">
        <v>15728</v>
      </c>
      <c r="AC57" s="2" t="s">
        <v>146</v>
      </c>
      <c r="AD57" s="2" t="s">
        <v>76</v>
      </c>
      <c r="AE57" s="5">
        <v>69.48</v>
      </c>
      <c r="AF57" s="2">
        <v>0</v>
      </c>
      <c r="AG57" s="2" t="s">
        <v>77</v>
      </c>
      <c r="AH57" s="2">
        <v>19</v>
      </c>
      <c r="AI57" s="6" t="str">
        <f t="shared" si="0"/>
        <v>55-64</v>
      </c>
      <c r="AJ57" s="11">
        <f>YEAR(tbl_LoanData[[#This Row],[Application Date]])</f>
        <v>2023</v>
      </c>
      <c r="AK57" s="11" t="str">
        <f>TEXT(tbl_LoanData[[#This Row],[Application Date]],"MMMM")</f>
        <v>January</v>
      </c>
      <c r="AL57" s="12">
        <f>DATE(YEAR(tbl_LoanData[[#This Row],[Application Date]]),MONTH(tbl_LoanData[[#This Row],[Application Date]]),1)</f>
        <v>44927</v>
      </c>
      <c r="AM57" s="14">
        <f ca="1">IF(AND(tbl_LoanData[[#This Row],[Application Date]]&gt;=EOMONTH(TODAY(),-1)+1,tbl_LoanData[[#This Row],[Application Date]]&lt;=TODAY()),tbl_LoanData[[#This Row],[Loan Amount]],0)</f>
        <v>0</v>
      </c>
      <c r="AN57" s="14">
        <f>tbl_LoanData[[#This Row],[Amount Paid]]-(Q57-X57)</f>
        <v>25848.42</v>
      </c>
      <c r="AO57" s="14">
        <f>IF(tbl_LoanData[[#This Row],[Application Status]]="Approved",1,0)</f>
        <v>1</v>
      </c>
      <c r="AP57" s="22" t="str">
        <f t="shared" ca="1" si="1"/>
        <v/>
      </c>
      <c r="AQ57" s="22" t="str">
        <f t="shared" ca="1" si="2"/>
        <v/>
      </c>
    </row>
    <row r="58" spans="1:43" x14ac:dyDescent="0.3">
      <c r="A58" s="2" t="s">
        <v>6397</v>
      </c>
      <c r="B58" s="2" t="s">
        <v>6398</v>
      </c>
      <c r="C58" s="2" t="s">
        <v>376</v>
      </c>
      <c r="D58" s="2" t="s">
        <v>268</v>
      </c>
      <c r="E58" s="2" t="s">
        <v>68</v>
      </c>
      <c r="F58" s="2">
        <v>38</v>
      </c>
      <c r="G58" s="2" t="s">
        <v>69</v>
      </c>
      <c r="H58" s="2" t="s">
        <v>224</v>
      </c>
      <c r="I58" s="2" t="s">
        <v>54</v>
      </c>
      <c r="J58" s="3">
        <v>44956</v>
      </c>
      <c r="K58" s="3">
        <v>44970</v>
      </c>
      <c r="L58" s="2" t="s">
        <v>36</v>
      </c>
      <c r="M58" s="2" t="s">
        <v>85</v>
      </c>
      <c r="N58" s="2" t="s">
        <v>344</v>
      </c>
      <c r="O58" s="4">
        <v>2152000</v>
      </c>
      <c r="P58" s="4">
        <v>512300</v>
      </c>
      <c r="Q58" s="4">
        <v>1639700</v>
      </c>
      <c r="R58" s="2">
        <v>36</v>
      </c>
      <c r="S58" s="5">
        <v>6.04</v>
      </c>
      <c r="T58" s="4">
        <v>53800.38</v>
      </c>
      <c r="U58" s="2" t="s">
        <v>73</v>
      </c>
      <c r="V58" s="2" t="s">
        <v>34</v>
      </c>
      <c r="W58" s="4">
        <v>1883013.3</v>
      </c>
      <c r="X58" s="4">
        <v>53800.34</v>
      </c>
      <c r="Y58" s="4">
        <v>1936813.64</v>
      </c>
      <c r="Z58" s="2">
        <v>31</v>
      </c>
      <c r="AA58" s="2" t="s">
        <v>58</v>
      </c>
      <c r="AB58" s="2" t="s">
        <v>15731</v>
      </c>
      <c r="AC58" s="2" t="s">
        <v>360</v>
      </c>
      <c r="AD58" s="2" t="s">
        <v>76</v>
      </c>
      <c r="AE58" s="5">
        <v>76.19</v>
      </c>
      <c r="AF58" s="2">
        <v>1</v>
      </c>
      <c r="AG58" s="2" t="s">
        <v>15718</v>
      </c>
      <c r="AH58" s="2">
        <v>14</v>
      </c>
      <c r="AI58" s="6" t="str">
        <f t="shared" si="0"/>
        <v>35-44</v>
      </c>
      <c r="AJ58" s="11">
        <f>YEAR(tbl_LoanData[[#This Row],[Application Date]])</f>
        <v>2023</v>
      </c>
      <c r="AK58" s="11" t="str">
        <f>TEXT(tbl_LoanData[[#This Row],[Application Date]],"MMMM")</f>
        <v>January</v>
      </c>
      <c r="AL58" s="12">
        <f>DATE(YEAR(tbl_LoanData[[#This Row],[Application Date]]),MONTH(tbl_LoanData[[#This Row],[Application Date]]),1)</f>
        <v>44927</v>
      </c>
      <c r="AM58" s="14">
        <f ca="1">IF(AND(tbl_LoanData[[#This Row],[Application Date]]&gt;=EOMONTH(TODAY(),-1)+1,tbl_LoanData[[#This Row],[Application Date]]&lt;=TODAY()),tbl_LoanData[[#This Row],[Loan Amount]],0)</f>
        <v>0</v>
      </c>
      <c r="AN58" s="14">
        <f>tbl_LoanData[[#This Row],[Amount Paid]]-(Q58-X58)</f>
        <v>297113.64000000013</v>
      </c>
      <c r="AO58" s="14">
        <f>IF(tbl_LoanData[[#This Row],[Application Status]]="Approved",1,0)</f>
        <v>1</v>
      </c>
      <c r="AP58" s="22" t="str">
        <f t="shared" ca="1" si="1"/>
        <v/>
      </c>
      <c r="AQ58" s="22" t="str">
        <f t="shared" ca="1" si="2"/>
        <v/>
      </c>
    </row>
    <row r="59" spans="1:43" x14ac:dyDescent="0.3">
      <c r="A59" s="2" t="s">
        <v>6627</v>
      </c>
      <c r="B59" s="2" t="s">
        <v>6628</v>
      </c>
      <c r="C59" s="2" t="s">
        <v>804</v>
      </c>
      <c r="D59" s="2" t="s">
        <v>142</v>
      </c>
      <c r="E59" s="2" t="s">
        <v>165</v>
      </c>
      <c r="F59" s="2">
        <v>61</v>
      </c>
      <c r="G59" s="2" t="s">
        <v>83</v>
      </c>
      <c r="H59" s="2" t="s">
        <v>307</v>
      </c>
      <c r="I59" s="2" t="s">
        <v>43</v>
      </c>
      <c r="J59" s="3">
        <v>44944</v>
      </c>
      <c r="K59" s="3">
        <v>44962</v>
      </c>
      <c r="L59" s="2" t="s">
        <v>40</v>
      </c>
      <c r="M59" s="2" t="s">
        <v>157</v>
      </c>
      <c r="N59" s="2" t="s">
        <v>299</v>
      </c>
      <c r="O59" s="4">
        <v>844000</v>
      </c>
      <c r="P59" s="4">
        <v>237800</v>
      </c>
      <c r="Q59" s="4">
        <v>606200</v>
      </c>
      <c r="R59" s="2">
        <v>24</v>
      </c>
      <c r="S59" s="5">
        <v>14.49</v>
      </c>
      <c r="T59" s="4">
        <v>32578.2</v>
      </c>
      <c r="U59" s="2" t="s">
        <v>73</v>
      </c>
      <c r="V59" s="2" t="s">
        <v>34</v>
      </c>
      <c r="W59" s="4">
        <v>749298.6</v>
      </c>
      <c r="X59" s="4">
        <v>32578.16</v>
      </c>
      <c r="Y59" s="4">
        <v>781876.76</v>
      </c>
      <c r="Z59" s="2">
        <v>31</v>
      </c>
      <c r="AA59" s="2" t="s">
        <v>58</v>
      </c>
      <c r="AB59" s="2" t="s">
        <v>15736</v>
      </c>
      <c r="AC59" s="2" t="s">
        <v>87</v>
      </c>
      <c r="AD59" s="2" t="s">
        <v>76</v>
      </c>
      <c r="AE59" s="5">
        <v>71.819999999999993</v>
      </c>
      <c r="AF59" s="2">
        <v>1</v>
      </c>
      <c r="AG59" s="2" t="s">
        <v>15718</v>
      </c>
      <c r="AH59" s="2">
        <v>18</v>
      </c>
      <c r="AI59" s="6" t="str">
        <f t="shared" si="0"/>
        <v>55-64</v>
      </c>
      <c r="AJ59" s="11">
        <f>YEAR(tbl_LoanData[[#This Row],[Application Date]])</f>
        <v>2023</v>
      </c>
      <c r="AK59" s="11" t="str">
        <f>TEXT(tbl_LoanData[[#This Row],[Application Date]],"MMMM")</f>
        <v>January</v>
      </c>
      <c r="AL59" s="12">
        <f>DATE(YEAR(tbl_LoanData[[#This Row],[Application Date]]),MONTH(tbl_LoanData[[#This Row],[Application Date]]),1)</f>
        <v>44927</v>
      </c>
      <c r="AM59" s="14">
        <f ca="1">IF(AND(tbl_LoanData[[#This Row],[Application Date]]&gt;=EOMONTH(TODAY(),-1)+1,tbl_LoanData[[#This Row],[Application Date]]&lt;=TODAY()),tbl_LoanData[[#This Row],[Loan Amount]],0)</f>
        <v>0</v>
      </c>
      <c r="AN59" s="14">
        <f>tbl_LoanData[[#This Row],[Amount Paid]]-(Q59-X59)</f>
        <v>175676.76</v>
      </c>
      <c r="AO59" s="14">
        <f>IF(tbl_LoanData[[#This Row],[Application Status]]="Approved",1,0)</f>
        <v>1</v>
      </c>
      <c r="AP59" s="22" t="str">
        <f t="shared" ca="1" si="1"/>
        <v/>
      </c>
      <c r="AQ59" s="22" t="str">
        <f t="shared" ca="1" si="2"/>
        <v/>
      </c>
    </row>
    <row r="60" spans="1:43" ht="14.4" customHeight="1" x14ac:dyDescent="0.3">
      <c r="A60" s="2" t="s">
        <v>6655</v>
      </c>
      <c r="B60" s="2" t="s">
        <v>6656</v>
      </c>
      <c r="C60" s="2" t="s">
        <v>124</v>
      </c>
      <c r="D60" s="2" t="s">
        <v>232</v>
      </c>
      <c r="E60" s="2" t="s">
        <v>92</v>
      </c>
      <c r="F60" s="2">
        <v>31</v>
      </c>
      <c r="G60" s="2" t="s">
        <v>69</v>
      </c>
      <c r="H60" s="2" t="s">
        <v>565</v>
      </c>
      <c r="I60" s="2" t="s">
        <v>47</v>
      </c>
      <c r="J60" s="3">
        <v>44940</v>
      </c>
      <c r="K60" s="3">
        <v>44944</v>
      </c>
      <c r="L60" s="2" t="s">
        <v>40</v>
      </c>
      <c r="M60" s="2" t="s">
        <v>157</v>
      </c>
      <c r="N60" s="2" t="s">
        <v>328</v>
      </c>
      <c r="O60" s="4">
        <v>1139000</v>
      </c>
      <c r="P60" s="4">
        <v>410900</v>
      </c>
      <c r="Q60" s="4">
        <v>728100</v>
      </c>
      <c r="R60" s="2">
        <v>24</v>
      </c>
      <c r="S60" s="5">
        <v>10.69</v>
      </c>
      <c r="T60" s="4">
        <v>36823.660000000003</v>
      </c>
      <c r="U60" s="2" t="s">
        <v>73</v>
      </c>
      <c r="V60" s="2" t="s">
        <v>33</v>
      </c>
      <c r="W60" s="4">
        <v>883767.78</v>
      </c>
      <c r="X60" s="4">
        <v>0</v>
      </c>
      <c r="Y60" s="4">
        <v>883767.78</v>
      </c>
      <c r="Z60" s="2">
        <v>0</v>
      </c>
      <c r="AA60" s="2" t="s">
        <v>56</v>
      </c>
      <c r="AB60" s="2" t="s">
        <v>15736</v>
      </c>
      <c r="AC60" s="2" t="s">
        <v>87</v>
      </c>
      <c r="AD60" s="2" t="s">
        <v>76</v>
      </c>
      <c r="AE60" s="5">
        <v>63.92</v>
      </c>
      <c r="AF60" s="2">
        <v>0</v>
      </c>
      <c r="AG60" s="2" t="s">
        <v>77</v>
      </c>
      <c r="AH60" s="2">
        <v>4</v>
      </c>
      <c r="AI60" s="6" t="str">
        <f t="shared" si="0"/>
        <v>25-34</v>
      </c>
      <c r="AJ60" s="11">
        <f>YEAR(tbl_LoanData[[#This Row],[Application Date]])</f>
        <v>2023</v>
      </c>
      <c r="AK60" s="11" t="str">
        <f>TEXT(tbl_LoanData[[#This Row],[Application Date]],"MMMM")</f>
        <v>January</v>
      </c>
      <c r="AL60" s="12">
        <f>DATE(YEAR(tbl_LoanData[[#This Row],[Application Date]]),MONTH(tbl_LoanData[[#This Row],[Application Date]]),1)</f>
        <v>44927</v>
      </c>
      <c r="AM60" s="14">
        <f ca="1">IF(AND(tbl_LoanData[[#This Row],[Application Date]]&gt;=EOMONTH(TODAY(),-1)+1,tbl_LoanData[[#This Row],[Application Date]]&lt;=TODAY()),tbl_LoanData[[#This Row],[Loan Amount]],0)</f>
        <v>0</v>
      </c>
      <c r="AN60" s="14">
        <f>tbl_LoanData[[#This Row],[Amount Paid]]-(Q60-X60)</f>
        <v>155667.78000000003</v>
      </c>
      <c r="AO60" s="14">
        <f>IF(tbl_LoanData[[#This Row],[Application Status]]="Approved",1,0)</f>
        <v>1</v>
      </c>
      <c r="AP60" s="22" t="str">
        <f t="shared" ca="1" si="1"/>
        <v/>
      </c>
      <c r="AQ60" s="22" t="str">
        <f t="shared" ca="1" si="2"/>
        <v/>
      </c>
    </row>
    <row r="61" spans="1:43" ht="14.4" customHeight="1" x14ac:dyDescent="0.3">
      <c r="A61" s="2" t="s">
        <v>6667</v>
      </c>
      <c r="B61" s="2" t="s">
        <v>6668</v>
      </c>
      <c r="C61" s="2" t="s">
        <v>198</v>
      </c>
      <c r="D61" s="2" t="s">
        <v>204</v>
      </c>
      <c r="E61" s="2" t="s">
        <v>385</v>
      </c>
      <c r="F61" s="2">
        <v>25</v>
      </c>
      <c r="G61" s="2" t="s">
        <v>69</v>
      </c>
      <c r="H61" s="2" t="s">
        <v>398</v>
      </c>
      <c r="I61" s="2" t="s">
        <v>46</v>
      </c>
      <c r="J61" s="3">
        <v>44937</v>
      </c>
      <c r="K61" s="3"/>
      <c r="L61" s="2" t="s">
        <v>37</v>
      </c>
      <c r="M61" s="2" t="s">
        <v>260</v>
      </c>
      <c r="N61" s="2" t="s">
        <v>457</v>
      </c>
      <c r="O61" s="4">
        <v>247000</v>
      </c>
      <c r="P61" s="4">
        <v>62000</v>
      </c>
      <c r="Q61" s="4">
        <v>185000</v>
      </c>
      <c r="R61" s="2">
        <v>48</v>
      </c>
      <c r="S61" s="5">
        <v>5.99</v>
      </c>
      <c r="T61" s="4">
        <v>4777.62</v>
      </c>
      <c r="U61" s="2" t="s">
        <v>113</v>
      </c>
      <c r="V61" s="2" t="s">
        <v>97</v>
      </c>
      <c r="W61" s="4">
        <v>0</v>
      </c>
      <c r="X61" s="4">
        <v>0</v>
      </c>
      <c r="Y61" s="4">
        <v>229326</v>
      </c>
      <c r="Z61" s="2">
        <v>0</v>
      </c>
      <c r="AA61" s="2" t="s">
        <v>97</v>
      </c>
      <c r="AB61" s="2" t="s">
        <v>15735</v>
      </c>
      <c r="AC61" s="2" t="s">
        <v>87</v>
      </c>
      <c r="AD61" s="2" t="s">
        <v>76</v>
      </c>
      <c r="AE61" s="5">
        <v>74.900000000000006</v>
      </c>
      <c r="AF61" s="2">
        <v>0</v>
      </c>
      <c r="AG61" s="2" t="s">
        <v>97</v>
      </c>
      <c r="AH61" s="2"/>
      <c r="AI61" s="6" t="str">
        <f t="shared" si="0"/>
        <v>25-34</v>
      </c>
      <c r="AJ61" s="11">
        <f>YEAR(tbl_LoanData[[#This Row],[Application Date]])</f>
        <v>2023</v>
      </c>
      <c r="AK61" s="11" t="str">
        <f>TEXT(tbl_LoanData[[#This Row],[Application Date]],"MMMM")</f>
        <v>January</v>
      </c>
      <c r="AL61" s="12">
        <f>DATE(YEAR(tbl_LoanData[[#This Row],[Application Date]]),MONTH(tbl_LoanData[[#This Row],[Application Date]]),1)</f>
        <v>44927</v>
      </c>
      <c r="AM61" s="14">
        <f ca="1">IF(AND(tbl_LoanData[[#This Row],[Application Date]]&gt;=EOMONTH(TODAY(),-1)+1,tbl_LoanData[[#This Row],[Application Date]]&lt;=TODAY()),tbl_LoanData[[#This Row],[Loan Amount]],0)</f>
        <v>0</v>
      </c>
      <c r="AN61" s="14">
        <f>tbl_LoanData[[#This Row],[Amount Paid]]-(Q61-X61)</f>
        <v>-185000</v>
      </c>
      <c r="AO61" s="14">
        <f>IF(tbl_LoanData[[#This Row],[Application Status]]="Approved",1,0)</f>
        <v>0</v>
      </c>
      <c r="AP61" s="22" t="str">
        <f t="shared" ca="1" si="1"/>
        <v/>
      </c>
      <c r="AQ61" s="22" t="str">
        <f t="shared" ca="1" si="2"/>
        <v/>
      </c>
    </row>
    <row r="62" spans="1:43" ht="14.4" customHeight="1" x14ac:dyDescent="0.3">
      <c r="A62" s="2" t="s">
        <v>6731</v>
      </c>
      <c r="B62" s="2" t="s">
        <v>6732</v>
      </c>
      <c r="C62" s="2" t="s">
        <v>227</v>
      </c>
      <c r="D62" s="2" t="s">
        <v>209</v>
      </c>
      <c r="E62" s="2" t="s">
        <v>82</v>
      </c>
      <c r="F62" s="2">
        <v>58</v>
      </c>
      <c r="G62" s="2" t="s">
        <v>69</v>
      </c>
      <c r="H62" s="2" t="s">
        <v>166</v>
      </c>
      <c r="I62" s="2" t="s">
        <v>46</v>
      </c>
      <c r="J62" s="3">
        <v>44949</v>
      </c>
      <c r="K62" s="3"/>
      <c r="L62" s="2" t="s">
        <v>38</v>
      </c>
      <c r="M62" s="2" t="s">
        <v>144</v>
      </c>
      <c r="N62" s="2" t="s">
        <v>382</v>
      </c>
      <c r="O62" s="4">
        <v>1135000</v>
      </c>
      <c r="P62" s="4">
        <v>278800</v>
      </c>
      <c r="Q62" s="4">
        <v>856200</v>
      </c>
      <c r="R62" s="2">
        <v>36</v>
      </c>
      <c r="S62" s="5">
        <v>14.42</v>
      </c>
      <c r="T62" s="4">
        <v>34072</v>
      </c>
      <c r="U62" s="2" t="s">
        <v>113</v>
      </c>
      <c r="V62" s="2" t="s">
        <v>97</v>
      </c>
      <c r="W62" s="4">
        <v>0</v>
      </c>
      <c r="X62" s="4">
        <v>0</v>
      </c>
      <c r="Y62" s="4">
        <v>1226592.1200000001</v>
      </c>
      <c r="Z62" s="2">
        <v>0</v>
      </c>
      <c r="AA62" s="2" t="s">
        <v>97</v>
      </c>
      <c r="AB62" s="2" t="s">
        <v>15731</v>
      </c>
      <c r="AC62" s="2" t="s">
        <v>138</v>
      </c>
      <c r="AD62" s="2" t="s">
        <v>76</v>
      </c>
      <c r="AE62" s="5">
        <v>75.44</v>
      </c>
      <c r="AF62" s="2">
        <v>0</v>
      </c>
      <c r="AG62" s="2" t="s">
        <v>97</v>
      </c>
      <c r="AH62" s="2"/>
      <c r="AI62" s="6" t="str">
        <f t="shared" si="0"/>
        <v>55-64</v>
      </c>
      <c r="AJ62" s="11">
        <f>YEAR(tbl_LoanData[[#This Row],[Application Date]])</f>
        <v>2023</v>
      </c>
      <c r="AK62" s="11" t="str">
        <f>TEXT(tbl_LoanData[[#This Row],[Application Date]],"MMMM")</f>
        <v>January</v>
      </c>
      <c r="AL62" s="12">
        <f>DATE(YEAR(tbl_LoanData[[#This Row],[Application Date]]),MONTH(tbl_LoanData[[#This Row],[Application Date]]),1)</f>
        <v>44927</v>
      </c>
      <c r="AM62" s="14">
        <f ca="1">IF(AND(tbl_LoanData[[#This Row],[Application Date]]&gt;=EOMONTH(TODAY(),-1)+1,tbl_LoanData[[#This Row],[Application Date]]&lt;=TODAY()),tbl_LoanData[[#This Row],[Loan Amount]],0)</f>
        <v>0</v>
      </c>
      <c r="AN62" s="14">
        <f>tbl_LoanData[[#This Row],[Amount Paid]]-(Q62-X62)</f>
        <v>-856200</v>
      </c>
      <c r="AO62" s="14">
        <f>IF(tbl_LoanData[[#This Row],[Application Status]]="Approved",1,0)</f>
        <v>0</v>
      </c>
      <c r="AP62" s="22" t="str">
        <f t="shared" ca="1" si="1"/>
        <v/>
      </c>
      <c r="AQ62" s="22" t="str">
        <f t="shared" ca="1" si="2"/>
        <v/>
      </c>
    </row>
    <row r="63" spans="1:43" ht="14.4" customHeight="1" x14ac:dyDescent="0.3">
      <c r="A63" s="2" t="s">
        <v>6847</v>
      </c>
      <c r="B63" s="2" t="s">
        <v>6848</v>
      </c>
      <c r="C63" s="2" t="s">
        <v>142</v>
      </c>
      <c r="D63" s="2" t="s">
        <v>102</v>
      </c>
      <c r="E63" s="2" t="s">
        <v>402</v>
      </c>
      <c r="F63" s="2">
        <v>41</v>
      </c>
      <c r="G63" s="2" t="s">
        <v>83</v>
      </c>
      <c r="H63" s="2" t="s">
        <v>103</v>
      </c>
      <c r="I63" s="2" t="s">
        <v>43</v>
      </c>
      <c r="J63" s="3">
        <v>44954</v>
      </c>
      <c r="K63" s="3">
        <v>44956</v>
      </c>
      <c r="L63" s="2" t="s">
        <v>39</v>
      </c>
      <c r="M63" s="2" t="s">
        <v>71</v>
      </c>
      <c r="N63" s="2" t="s">
        <v>294</v>
      </c>
      <c r="O63" s="4">
        <v>2434000</v>
      </c>
      <c r="P63" s="4">
        <v>246100</v>
      </c>
      <c r="Q63" s="4">
        <v>2187900</v>
      </c>
      <c r="R63" s="2">
        <v>24</v>
      </c>
      <c r="S63" s="5">
        <v>12.23</v>
      </c>
      <c r="T63" s="4">
        <v>113460.85</v>
      </c>
      <c r="U63" s="2" t="s">
        <v>73</v>
      </c>
      <c r="V63" s="2" t="s">
        <v>34</v>
      </c>
      <c r="W63" s="4">
        <v>2496138.7000000002</v>
      </c>
      <c r="X63" s="4">
        <v>226921.64</v>
      </c>
      <c r="Y63" s="4">
        <v>2723060.34</v>
      </c>
      <c r="Z63" s="2">
        <v>58</v>
      </c>
      <c r="AA63" s="2" t="s">
        <v>58</v>
      </c>
      <c r="AB63" s="2" t="s">
        <v>15727</v>
      </c>
      <c r="AC63" s="2" t="s">
        <v>129</v>
      </c>
      <c r="AD63" s="2" t="s">
        <v>76</v>
      </c>
      <c r="AE63" s="5">
        <v>89.89</v>
      </c>
      <c r="AF63" s="2">
        <v>2</v>
      </c>
      <c r="AG63" s="2" t="s">
        <v>15718</v>
      </c>
      <c r="AH63" s="2">
        <v>2</v>
      </c>
      <c r="AI63" s="6" t="str">
        <f t="shared" si="0"/>
        <v>35-44</v>
      </c>
      <c r="AJ63" s="11">
        <f>YEAR(tbl_LoanData[[#This Row],[Application Date]])</f>
        <v>2023</v>
      </c>
      <c r="AK63" s="11" t="str">
        <f>TEXT(tbl_LoanData[[#This Row],[Application Date]],"MMMM")</f>
        <v>January</v>
      </c>
      <c r="AL63" s="12">
        <f>DATE(YEAR(tbl_LoanData[[#This Row],[Application Date]]),MONTH(tbl_LoanData[[#This Row],[Application Date]]),1)</f>
        <v>44927</v>
      </c>
      <c r="AM63" s="14">
        <f ca="1">IF(AND(tbl_LoanData[[#This Row],[Application Date]]&gt;=EOMONTH(TODAY(),-1)+1,tbl_LoanData[[#This Row],[Application Date]]&lt;=TODAY()),tbl_LoanData[[#This Row],[Loan Amount]],0)</f>
        <v>0</v>
      </c>
      <c r="AN63" s="14">
        <f>tbl_LoanData[[#This Row],[Amount Paid]]-(Q63-X63)</f>
        <v>535160.34000000032</v>
      </c>
      <c r="AO63" s="14">
        <f>IF(tbl_LoanData[[#This Row],[Application Status]]="Approved",1,0)</f>
        <v>1</v>
      </c>
      <c r="AP63" s="22" t="str">
        <f t="shared" ca="1" si="1"/>
        <v/>
      </c>
      <c r="AQ63" s="22" t="str">
        <f t="shared" ca="1" si="2"/>
        <v/>
      </c>
    </row>
    <row r="64" spans="1:43" x14ac:dyDescent="0.3">
      <c r="A64" s="2" t="s">
        <v>6869</v>
      </c>
      <c r="B64" s="2" t="s">
        <v>6870</v>
      </c>
      <c r="C64" s="2" t="s">
        <v>575</v>
      </c>
      <c r="D64" s="2" t="s">
        <v>91</v>
      </c>
      <c r="E64" s="2" t="s">
        <v>204</v>
      </c>
      <c r="F64" s="2">
        <v>54</v>
      </c>
      <c r="G64" s="2" t="s">
        <v>69</v>
      </c>
      <c r="H64" s="2" t="s">
        <v>565</v>
      </c>
      <c r="I64" s="2" t="s">
        <v>47</v>
      </c>
      <c r="J64" s="3">
        <v>44937</v>
      </c>
      <c r="K64" s="3">
        <v>44958</v>
      </c>
      <c r="L64" s="2" t="s">
        <v>36</v>
      </c>
      <c r="M64" s="2" t="s">
        <v>85</v>
      </c>
      <c r="N64" s="2" t="s">
        <v>624</v>
      </c>
      <c r="O64" s="4">
        <v>2010000</v>
      </c>
      <c r="P64" s="4">
        <v>628600</v>
      </c>
      <c r="Q64" s="4">
        <v>1381400</v>
      </c>
      <c r="R64" s="2">
        <v>12</v>
      </c>
      <c r="S64" s="5">
        <v>8.2100000000000009</v>
      </c>
      <c r="T64" s="4">
        <v>124567.74</v>
      </c>
      <c r="U64" s="2" t="s">
        <v>73</v>
      </c>
      <c r="V64" s="2" t="s">
        <v>33</v>
      </c>
      <c r="W64" s="4">
        <v>1494812.94</v>
      </c>
      <c r="X64" s="4">
        <v>0</v>
      </c>
      <c r="Y64" s="4">
        <v>1494812.94</v>
      </c>
      <c r="Z64" s="2">
        <v>0</v>
      </c>
      <c r="AA64" s="2" t="s">
        <v>56</v>
      </c>
      <c r="AB64" s="2" t="s">
        <v>15733</v>
      </c>
      <c r="AC64" s="2" t="s">
        <v>129</v>
      </c>
      <c r="AD64" s="2" t="s">
        <v>76</v>
      </c>
      <c r="AE64" s="5">
        <v>68.73</v>
      </c>
      <c r="AF64" s="2">
        <v>0</v>
      </c>
      <c r="AG64" s="2" t="s">
        <v>77</v>
      </c>
      <c r="AH64" s="2">
        <v>21</v>
      </c>
      <c r="AI64" s="6" t="str">
        <f t="shared" si="0"/>
        <v>45-54</v>
      </c>
      <c r="AJ64" s="11">
        <f>YEAR(tbl_LoanData[[#This Row],[Application Date]])</f>
        <v>2023</v>
      </c>
      <c r="AK64" s="11" t="str">
        <f>TEXT(tbl_LoanData[[#This Row],[Application Date]],"MMMM")</f>
        <v>January</v>
      </c>
      <c r="AL64" s="12">
        <f>DATE(YEAR(tbl_LoanData[[#This Row],[Application Date]]),MONTH(tbl_LoanData[[#This Row],[Application Date]]),1)</f>
        <v>44927</v>
      </c>
      <c r="AM64" s="14">
        <f ca="1">IF(AND(tbl_LoanData[[#This Row],[Application Date]]&gt;=EOMONTH(TODAY(),-1)+1,tbl_LoanData[[#This Row],[Application Date]]&lt;=TODAY()),tbl_LoanData[[#This Row],[Loan Amount]],0)</f>
        <v>0</v>
      </c>
      <c r="AN64" s="14">
        <f>tbl_LoanData[[#This Row],[Amount Paid]]-(Q64-X64)</f>
        <v>113412.93999999994</v>
      </c>
      <c r="AO64" s="14">
        <f>IF(tbl_LoanData[[#This Row],[Application Status]]="Approved",1,0)</f>
        <v>1</v>
      </c>
      <c r="AP64" s="22" t="str">
        <f t="shared" ca="1" si="1"/>
        <v/>
      </c>
      <c r="AQ64" s="22" t="str">
        <f t="shared" ca="1" si="2"/>
        <v/>
      </c>
    </row>
    <row r="65" spans="1:43" ht="14.4" customHeight="1" x14ac:dyDescent="0.3">
      <c r="A65" s="2" t="s">
        <v>6873</v>
      </c>
      <c r="B65" s="2" t="s">
        <v>6874</v>
      </c>
      <c r="C65" s="2" t="s">
        <v>809</v>
      </c>
      <c r="D65" s="2" t="s">
        <v>189</v>
      </c>
      <c r="E65" s="2" t="s">
        <v>182</v>
      </c>
      <c r="F65" s="2">
        <v>32</v>
      </c>
      <c r="G65" s="2" t="s">
        <v>69</v>
      </c>
      <c r="H65" s="2" t="s">
        <v>298</v>
      </c>
      <c r="I65" s="2" t="s">
        <v>43</v>
      </c>
      <c r="J65" s="3">
        <v>44939</v>
      </c>
      <c r="K65" s="3">
        <v>44943</v>
      </c>
      <c r="L65" s="2" t="s">
        <v>37</v>
      </c>
      <c r="M65" s="2" t="s">
        <v>199</v>
      </c>
      <c r="N65" s="2" t="s">
        <v>200</v>
      </c>
      <c r="O65" s="4">
        <v>130000</v>
      </c>
      <c r="P65" s="4">
        <v>33500</v>
      </c>
      <c r="Q65" s="4">
        <v>96500</v>
      </c>
      <c r="R65" s="2">
        <v>36</v>
      </c>
      <c r="S65" s="5">
        <v>11.96</v>
      </c>
      <c r="T65" s="4">
        <v>3642.34</v>
      </c>
      <c r="U65" s="2" t="s">
        <v>73</v>
      </c>
      <c r="V65" s="2" t="s">
        <v>33</v>
      </c>
      <c r="W65" s="4">
        <v>131124.20000000001</v>
      </c>
      <c r="X65" s="4">
        <v>0</v>
      </c>
      <c r="Y65" s="4">
        <v>131124.20000000001</v>
      </c>
      <c r="Z65" s="2">
        <v>0</v>
      </c>
      <c r="AA65" s="2" t="s">
        <v>56</v>
      </c>
      <c r="AB65" s="2" t="s">
        <v>15736</v>
      </c>
      <c r="AC65" s="2" t="s">
        <v>146</v>
      </c>
      <c r="AD65" s="2" t="s">
        <v>76</v>
      </c>
      <c r="AE65" s="5">
        <v>74.23</v>
      </c>
      <c r="AF65" s="2">
        <v>0</v>
      </c>
      <c r="AG65" s="2" t="s">
        <v>77</v>
      </c>
      <c r="AH65" s="2">
        <v>4</v>
      </c>
      <c r="AI65" s="6" t="str">
        <f t="shared" si="0"/>
        <v>25-34</v>
      </c>
      <c r="AJ65" s="11">
        <f>YEAR(tbl_LoanData[[#This Row],[Application Date]])</f>
        <v>2023</v>
      </c>
      <c r="AK65" s="11" t="str">
        <f>TEXT(tbl_LoanData[[#This Row],[Application Date]],"MMMM")</f>
        <v>January</v>
      </c>
      <c r="AL65" s="12">
        <f>DATE(YEAR(tbl_LoanData[[#This Row],[Application Date]]),MONTH(tbl_LoanData[[#This Row],[Application Date]]),1)</f>
        <v>44927</v>
      </c>
      <c r="AM65" s="14">
        <f ca="1">IF(AND(tbl_LoanData[[#This Row],[Application Date]]&gt;=EOMONTH(TODAY(),-1)+1,tbl_LoanData[[#This Row],[Application Date]]&lt;=TODAY()),tbl_LoanData[[#This Row],[Loan Amount]],0)</f>
        <v>0</v>
      </c>
      <c r="AN65" s="14">
        <f>tbl_LoanData[[#This Row],[Amount Paid]]-(Q65-X65)</f>
        <v>34624.200000000012</v>
      </c>
      <c r="AO65" s="14">
        <f>IF(tbl_LoanData[[#This Row],[Application Status]]="Approved",1,0)</f>
        <v>1</v>
      </c>
      <c r="AP65" s="22" t="str">
        <f t="shared" ca="1" si="1"/>
        <v/>
      </c>
      <c r="AQ65" s="22" t="str">
        <f t="shared" ca="1" si="2"/>
        <v/>
      </c>
    </row>
    <row r="66" spans="1:43" ht="14.4" customHeight="1" x14ac:dyDescent="0.3">
      <c r="A66" s="2" t="s">
        <v>6965</v>
      </c>
      <c r="B66" s="2" t="s">
        <v>6966</v>
      </c>
      <c r="C66" s="2" t="s">
        <v>439</v>
      </c>
      <c r="D66" s="2" t="s">
        <v>67</v>
      </c>
      <c r="E66" s="2" t="s">
        <v>176</v>
      </c>
      <c r="F66" s="2">
        <v>34</v>
      </c>
      <c r="G66" s="2" t="s">
        <v>83</v>
      </c>
      <c r="H66" s="2" t="s">
        <v>256</v>
      </c>
      <c r="I66" s="2" t="s">
        <v>43</v>
      </c>
      <c r="J66" s="3">
        <v>44949</v>
      </c>
      <c r="K66" s="3">
        <v>44958</v>
      </c>
      <c r="L66" s="2" t="s">
        <v>37</v>
      </c>
      <c r="M66" s="2" t="s">
        <v>199</v>
      </c>
      <c r="N66" s="2" t="s">
        <v>319</v>
      </c>
      <c r="O66" s="4">
        <v>101000</v>
      </c>
      <c r="P66" s="4">
        <v>37200</v>
      </c>
      <c r="Q66" s="4">
        <v>63800</v>
      </c>
      <c r="R66" s="2">
        <v>36</v>
      </c>
      <c r="S66" s="5">
        <v>10.87</v>
      </c>
      <c r="T66" s="4">
        <v>2350.14</v>
      </c>
      <c r="U66" s="2" t="s">
        <v>73</v>
      </c>
      <c r="V66" s="2" t="s">
        <v>33</v>
      </c>
      <c r="W66" s="4">
        <v>84605.18</v>
      </c>
      <c r="X66" s="4">
        <v>0</v>
      </c>
      <c r="Y66" s="4">
        <v>84605.18</v>
      </c>
      <c r="Z66" s="2">
        <v>0</v>
      </c>
      <c r="AA66" s="2" t="s">
        <v>56</v>
      </c>
      <c r="AB66" s="2" t="s">
        <v>15727</v>
      </c>
      <c r="AC66" s="2" t="s">
        <v>75</v>
      </c>
      <c r="AD66" s="2" t="s">
        <v>76</v>
      </c>
      <c r="AE66" s="5">
        <v>63.17</v>
      </c>
      <c r="AF66" s="2">
        <v>0</v>
      </c>
      <c r="AG66" s="2" t="s">
        <v>77</v>
      </c>
      <c r="AH66" s="2">
        <v>9</v>
      </c>
      <c r="AI66" s="6" t="str">
        <f t="shared" ref="AI66:AI129" si="3">IF(F66&lt;25,"18-24",IF(F66&lt;35,"25-34",IF(F66&lt;45,"35-44",IF(F66&lt;55,"45-54",IF(F66&lt;65,"55-64","65+")))))</f>
        <v>25-34</v>
      </c>
      <c r="AJ66" s="11">
        <f>YEAR(tbl_LoanData[[#This Row],[Application Date]])</f>
        <v>2023</v>
      </c>
      <c r="AK66" s="11" t="str">
        <f>TEXT(tbl_LoanData[[#This Row],[Application Date]],"MMMM")</f>
        <v>January</v>
      </c>
      <c r="AL66" s="12">
        <f>DATE(YEAR(tbl_LoanData[[#This Row],[Application Date]]),MONTH(tbl_LoanData[[#This Row],[Application Date]]),1)</f>
        <v>44927</v>
      </c>
      <c r="AM66" s="14">
        <f ca="1">IF(AND(tbl_LoanData[[#This Row],[Application Date]]&gt;=EOMONTH(TODAY(),-1)+1,tbl_LoanData[[#This Row],[Application Date]]&lt;=TODAY()),tbl_LoanData[[#This Row],[Loan Amount]],0)</f>
        <v>0</v>
      </c>
      <c r="AN66" s="14">
        <f>tbl_LoanData[[#This Row],[Amount Paid]]-(Q66-X66)</f>
        <v>20805.179999999993</v>
      </c>
      <c r="AO66" s="14">
        <f>IF(tbl_LoanData[[#This Row],[Application Status]]="Approved",1,0)</f>
        <v>1</v>
      </c>
      <c r="AP66" s="22" t="str">
        <f t="shared" ref="AP66:AP129" ca="1" si="4">IF(AND(J66&gt;=DATE(YEAR(TODAY()),MONTH(TODAY()),1),J66&lt;=TODAY()),"Current MTD",IF(AND(J66&gt;=EOMONTH(TODAY(),-2)+1,J66&lt;=EOMONTH(TODAY(),-1)),"Previous MTD",""))</f>
        <v/>
      </c>
      <c r="AQ66" s="22" t="str">
        <f t="shared" ref="AQ66:AQ129" ca="1" si="5">IF(AND(J66&gt;=DATE(YEAR(TODAY()),MONTH(TODAY()),1),J66&lt;=TODAY()),TEXT(DATE(YEAR(TODAY()),MONTH(TODAY()),1),"mmm d")&amp;"–"&amp;DAY(TODAY()),IF(AND(J66&gt;=EOMONTH(TODAY(),-2)+1,J66&lt;=EOMONTH(TODAY(),-1)),""&amp;TEXT(EOMONTH(TODAY(),-2)+1,"mmm d")&amp;"–"&amp;DAY(TODAY()),""))</f>
        <v/>
      </c>
    </row>
    <row r="67" spans="1:43" ht="14.4" customHeight="1" x14ac:dyDescent="0.3">
      <c r="A67" s="2" t="s">
        <v>7015</v>
      </c>
      <c r="B67" s="2" t="s">
        <v>7016</v>
      </c>
      <c r="C67" s="2" t="s">
        <v>175</v>
      </c>
      <c r="D67" s="2" t="s">
        <v>82</v>
      </c>
      <c r="E67" s="2" t="s">
        <v>165</v>
      </c>
      <c r="F67" s="2">
        <v>43</v>
      </c>
      <c r="G67" s="2" t="s">
        <v>83</v>
      </c>
      <c r="H67" s="2" t="s">
        <v>151</v>
      </c>
      <c r="I67" s="2" t="s">
        <v>46</v>
      </c>
      <c r="J67" s="3">
        <v>44937</v>
      </c>
      <c r="K67" s="3">
        <v>44944</v>
      </c>
      <c r="L67" s="2" t="s">
        <v>37</v>
      </c>
      <c r="M67" s="2" t="s">
        <v>104</v>
      </c>
      <c r="N67" s="2" t="s">
        <v>286</v>
      </c>
      <c r="O67" s="4">
        <v>228000</v>
      </c>
      <c r="P67" s="4">
        <v>69800</v>
      </c>
      <c r="Q67" s="4">
        <v>158200</v>
      </c>
      <c r="R67" s="2">
        <v>12</v>
      </c>
      <c r="S67" s="5">
        <v>6.15</v>
      </c>
      <c r="T67" s="4">
        <v>13994.11</v>
      </c>
      <c r="U67" s="2" t="s">
        <v>73</v>
      </c>
      <c r="V67" s="2" t="s">
        <v>34</v>
      </c>
      <c r="W67" s="4">
        <v>153935.21</v>
      </c>
      <c r="X67" s="4">
        <v>13994.09</v>
      </c>
      <c r="Y67" s="4">
        <v>167929.3</v>
      </c>
      <c r="Z67" s="2">
        <v>30</v>
      </c>
      <c r="AA67" s="2" t="s">
        <v>57</v>
      </c>
      <c r="AB67" s="2" t="s">
        <v>15727</v>
      </c>
      <c r="AC67" s="2" t="s">
        <v>360</v>
      </c>
      <c r="AD67" s="2" t="s">
        <v>76</v>
      </c>
      <c r="AE67" s="5">
        <v>69.39</v>
      </c>
      <c r="AF67" s="2">
        <v>1</v>
      </c>
      <c r="AG67" s="2" t="s">
        <v>77</v>
      </c>
      <c r="AH67" s="2">
        <v>7</v>
      </c>
      <c r="AI67" s="6" t="str">
        <f t="shared" si="3"/>
        <v>35-44</v>
      </c>
      <c r="AJ67" s="11">
        <f>YEAR(tbl_LoanData[[#This Row],[Application Date]])</f>
        <v>2023</v>
      </c>
      <c r="AK67" s="11" t="str">
        <f>TEXT(tbl_LoanData[[#This Row],[Application Date]],"MMMM")</f>
        <v>January</v>
      </c>
      <c r="AL67" s="12">
        <f>DATE(YEAR(tbl_LoanData[[#This Row],[Application Date]]),MONTH(tbl_LoanData[[#This Row],[Application Date]]),1)</f>
        <v>44927</v>
      </c>
      <c r="AM67" s="14">
        <f ca="1">IF(AND(tbl_LoanData[[#This Row],[Application Date]]&gt;=EOMONTH(TODAY(),-1)+1,tbl_LoanData[[#This Row],[Application Date]]&lt;=TODAY()),tbl_LoanData[[#This Row],[Loan Amount]],0)</f>
        <v>0</v>
      </c>
      <c r="AN67" s="14">
        <f>tbl_LoanData[[#This Row],[Amount Paid]]-(Q67-X67)</f>
        <v>9729.2999999999884</v>
      </c>
      <c r="AO67" s="14">
        <f>IF(tbl_LoanData[[#This Row],[Application Status]]="Approved",1,0)</f>
        <v>1</v>
      </c>
      <c r="AP67" s="22" t="str">
        <f t="shared" ca="1" si="4"/>
        <v/>
      </c>
      <c r="AQ67" s="22" t="str">
        <f t="shared" ca="1" si="5"/>
        <v/>
      </c>
    </row>
    <row r="68" spans="1:43" ht="14.4" customHeight="1" x14ac:dyDescent="0.3">
      <c r="A68" s="2" t="s">
        <v>7043</v>
      </c>
      <c r="B68" s="2" t="s">
        <v>7044</v>
      </c>
      <c r="C68" s="2" t="s">
        <v>758</v>
      </c>
      <c r="D68" s="2" t="s">
        <v>91</v>
      </c>
      <c r="E68" s="2" t="s">
        <v>255</v>
      </c>
      <c r="F68" s="2">
        <v>48</v>
      </c>
      <c r="G68" s="2" t="s">
        <v>83</v>
      </c>
      <c r="H68" s="2" t="s">
        <v>285</v>
      </c>
      <c r="I68" s="2" t="s">
        <v>55</v>
      </c>
      <c r="J68" s="3">
        <v>44937</v>
      </c>
      <c r="K68" s="3">
        <v>44950</v>
      </c>
      <c r="L68" s="2" t="s">
        <v>40</v>
      </c>
      <c r="M68" s="2" t="s">
        <v>157</v>
      </c>
      <c r="N68" s="2" t="s">
        <v>328</v>
      </c>
      <c r="O68" s="4">
        <v>811000</v>
      </c>
      <c r="P68" s="4">
        <v>258800</v>
      </c>
      <c r="Q68" s="4">
        <v>552200</v>
      </c>
      <c r="R68" s="2">
        <v>24</v>
      </c>
      <c r="S68" s="5">
        <v>14.54</v>
      </c>
      <c r="T68" s="4">
        <v>29699.16</v>
      </c>
      <c r="U68" s="2" t="s">
        <v>73</v>
      </c>
      <c r="V68" s="2" t="s">
        <v>33</v>
      </c>
      <c r="W68" s="4">
        <v>712779.76</v>
      </c>
      <c r="X68" s="4">
        <v>0</v>
      </c>
      <c r="Y68" s="4">
        <v>712779.76</v>
      </c>
      <c r="Z68" s="2">
        <v>0</v>
      </c>
      <c r="AA68" s="2" t="s">
        <v>56</v>
      </c>
      <c r="AB68" s="2" t="s">
        <v>15733</v>
      </c>
      <c r="AC68" s="2" t="s">
        <v>75</v>
      </c>
      <c r="AD68" s="2" t="s">
        <v>76</v>
      </c>
      <c r="AE68" s="5">
        <v>68.09</v>
      </c>
      <c r="AF68" s="2">
        <v>0</v>
      </c>
      <c r="AG68" s="2" t="s">
        <v>77</v>
      </c>
      <c r="AH68" s="2">
        <v>13</v>
      </c>
      <c r="AI68" s="6" t="str">
        <f t="shared" si="3"/>
        <v>45-54</v>
      </c>
      <c r="AJ68" s="11">
        <f>YEAR(tbl_LoanData[[#This Row],[Application Date]])</f>
        <v>2023</v>
      </c>
      <c r="AK68" s="11" t="str">
        <f>TEXT(tbl_LoanData[[#This Row],[Application Date]],"MMMM")</f>
        <v>January</v>
      </c>
      <c r="AL68" s="12">
        <f>DATE(YEAR(tbl_LoanData[[#This Row],[Application Date]]),MONTH(tbl_LoanData[[#This Row],[Application Date]]),1)</f>
        <v>44927</v>
      </c>
      <c r="AM68" s="14">
        <f ca="1">IF(AND(tbl_LoanData[[#This Row],[Application Date]]&gt;=EOMONTH(TODAY(),-1)+1,tbl_LoanData[[#This Row],[Application Date]]&lt;=TODAY()),tbl_LoanData[[#This Row],[Loan Amount]],0)</f>
        <v>0</v>
      </c>
      <c r="AN68" s="14">
        <f>tbl_LoanData[[#This Row],[Amount Paid]]-(Q68-X68)</f>
        <v>160579.76</v>
      </c>
      <c r="AO68" s="14">
        <f>IF(tbl_LoanData[[#This Row],[Application Status]]="Approved",1,0)</f>
        <v>1</v>
      </c>
      <c r="AP68" s="22" t="str">
        <f t="shared" ca="1" si="4"/>
        <v/>
      </c>
      <c r="AQ68" s="22" t="str">
        <f t="shared" ca="1" si="5"/>
        <v/>
      </c>
    </row>
    <row r="69" spans="1:43" ht="14.4" customHeight="1" x14ac:dyDescent="0.3">
      <c r="A69" s="2" t="s">
        <v>7191</v>
      </c>
      <c r="B69" s="2" t="s">
        <v>7192</v>
      </c>
      <c r="C69" s="2" t="s">
        <v>188</v>
      </c>
      <c r="D69" s="2" t="s">
        <v>209</v>
      </c>
      <c r="E69" s="2" t="s">
        <v>161</v>
      </c>
      <c r="F69" s="2">
        <v>52</v>
      </c>
      <c r="G69" s="2" t="s">
        <v>69</v>
      </c>
      <c r="H69" s="2" t="s">
        <v>466</v>
      </c>
      <c r="I69" s="2" t="s">
        <v>43</v>
      </c>
      <c r="J69" s="3">
        <v>44954</v>
      </c>
      <c r="K69" s="3">
        <v>44965</v>
      </c>
      <c r="L69" s="2" t="s">
        <v>40</v>
      </c>
      <c r="M69" s="2" t="s">
        <v>71</v>
      </c>
      <c r="N69" s="2" t="s">
        <v>137</v>
      </c>
      <c r="O69" s="4">
        <v>1450000</v>
      </c>
      <c r="P69" s="4">
        <v>420400</v>
      </c>
      <c r="Q69" s="4">
        <v>1029600</v>
      </c>
      <c r="R69" s="2">
        <v>60</v>
      </c>
      <c r="S69" s="5">
        <v>9.31</v>
      </c>
      <c r="T69" s="4">
        <v>25147.98</v>
      </c>
      <c r="U69" s="2" t="s">
        <v>73</v>
      </c>
      <c r="V69" s="2" t="s">
        <v>74</v>
      </c>
      <c r="W69" s="4">
        <v>1056215.1599999999</v>
      </c>
      <c r="X69" s="4">
        <v>452663.64</v>
      </c>
      <c r="Y69" s="4">
        <v>1508878.8</v>
      </c>
      <c r="Z69" s="2">
        <v>0</v>
      </c>
      <c r="AA69" s="2" t="s">
        <v>56</v>
      </c>
      <c r="AB69" s="2" t="s">
        <v>15732</v>
      </c>
      <c r="AC69" s="2" t="s">
        <v>360</v>
      </c>
      <c r="AD69" s="2" t="s">
        <v>76</v>
      </c>
      <c r="AE69" s="5">
        <v>71.010000000000005</v>
      </c>
      <c r="AF69" s="2">
        <v>0</v>
      </c>
      <c r="AG69" s="2" t="s">
        <v>77</v>
      </c>
      <c r="AH69" s="2">
        <v>11</v>
      </c>
      <c r="AI69" s="6" t="str">
        <f t="shared" si="3"/>
        <v>45-54</v>
      </c>
      <c r="AJ69" s="11">
        <f>YEAR(tbl_LoanData[[#This Row],[Application Date]])</f>
        <v>2023</v>
      </c>
      <c r="AK69" s="11" t="str">
        <f>TEXT(tbl_LoanData[[#This Row],[Application Date]],"MMMM")</f>
        <v>January</v>
      </c>
      <c r="AL69" s="12">
        <f>DATE(YEAR(tbl_LoanData[[#This Row],[Application Date]]),MONTH(tbl_LoanData[[#This Row],[Application Date]]),1)</f>
        <v>44927</v>
      </c>
      <c r="AM69" s="14">
        <f ca="1">IF(AND(tbl_LoanData[[#This Row],[Application Date]]&gt;=EOMONTH(TODAY(),-1)+1,tbl_LoanData[[#This Row],[Application Date]]&lt;=TODAY()),tbl_LoanData[[#This Row],[Loan Amount]],0)</f>
        <v>0</v>
      </c>
      <c r="AN69" s="14">
        <f>tbl_LoanData[[#This Row],[Amount Paid]]-(Q69-X69)</f>
        <v>479278.79999999993</v>
      </c>
      <c r="AO69" s="14">
        <f>IF(tbl_LoanData[[#This Row],[Application Status]]="Approved",1,0)</f>
        <v>1</v>
      </c>
      <c r="AP69" s="22" t="str">
        <f t="shared" ca="1" si="4"/>
        <v/>
      </c>
      <c r="AQ69" s="22" t="str">
        <f t="shared" ca="1" si="5"/>
        <v/>
      </c>
    </row>
    <row r="70" spans="1:43" ht="14.4" customHeight="1" x14ac:dyDescent="0.3">
      <c r="A70" s="2" t="s">
        <v>7289</v>
      </c>
      <c r="B70" s="2" t="s">
        <v>7290</v>
      </c>
      <c r="C70" s="2" t="s">
        <v>599</v>
      </c>
      <c r="D70" s="2" t="s">
        <v>209</v>
      </c>
      <c r="E70" s="2" t="s">
        <v>312</v>
      </c>
      <c r="F70" s="2">
        <v>39</v>
      </c>
      <c r="G70" s="2" t="s">
        <v>83</v>
      </c>
      <c r="H70" s="2" t="s">
        <v>156</v>
      </c>
      <c r="I70" s="2" t="s">
        <v>45</v>
      </c>
      <c r="J70" s="3">
        <v>44949</v>
      </c>
      <c r="K70" s="3">
        <v>44955</v>
      </c>
      <c r="L70" s="2" t="s">
        <v>36</v>
      </c>
      <c r="M70" s="2" t="s">
        <v>104</v>
      </c>
      <c r="N70" s="2" t="s">
        <v>105</v>
      </c>
      <c r="O70" s="4">
        <v>1294000</v>
      </c>
      <c r="P70" s="4">
        <v>174900</v>
      </c>
      <c r="Q70" s="4">
        <v>1119100</v>
      </c>
      <c r="R70" s="2">
        <v>36</v>
      </c>
      <c r="S70" s="5">
        <v>14.98</v>
      </c>
      <c r="T70" s="4">
        <v>45056.21</v>
      </c>
      <c r="U70" s="2" t="s">
        <v>73</v>
      </c>
      <c r="V70" s="2" t="s">
        <v>34</v>
      </c>
      <c r="W70" s="4">
        <v>1576967.35</v>
      </c>
      <c r="X70" s="4">
        <v>45056.19</v>
      </c>
      <c r="Y70" s="4">
        <v>1622023.54</v>
      </c>
      <c r="Z70" s="2">
        <v>32</v>
      </c>
      <c r="AA70" s="2" t="s">
        <v>58</v>
      </c>
      <c r="AB70" s="2" t="s">
        <v>15728</v>
      </c>
      <c r="AC70" s="2" t="s">
        <v>360</v>
      </c>
      <c r="AD70" s="2" t="s">
        <v>76</v>
      </c>
      <c r="AE70" s="5">
        <v>86.48</v>
      </c>
      <c r="AF70" s="2">
        <v>1</v>
      </c>
      <c r="AG70" s="2" t="s">
        <v>15718</v>
      </c>
      <c r="AH70" s="2">
        <v>6</v>
      </c>
      <c r="AI70" s="6" t="str">
        <f t="shared" si="3"/>
        <v>35-44</v>
      </c>
      <c r="AJ70" s="11">
        <f>YEAR(tbl_LoanData[[#This Row],[Application Date]])</f>
        <v>2023</v>
      </c>
      <c r="AK70" s="11" t="str">
        <f>TEXT(tbl_LoanData[[#This Row],[Application Date]],"MMMM")</f>
        <v>January</v>
      </c>
      <c r="AL70" s="12">
        <f>DATE(YEAR(tbl_LoanData[[#This Row],[Application Date]]),MONTH(tbl_LoanData[[#This Row],[Application Date]]),1)</f>
        <v>44927</v>
      </c>
      <c r="AM70" s="14">
        <f ca="1">IF(AND(tbl_LoanData[[#This Row],[Application Date]]&gt;=EOMONTH(TODAY(),-1)+1,tbl_LoanData[[#This Row],[Application Date]]&lt;=TODAY()),tbl_LoanData[[#This Row],[Loan Amount]],0)</f>
        <v>0</v>
      </c>
      <c r="AN70" s="14">
        <f>tbl_LoanData[[#This Row],[Amount Paid]]-(Q70-X70)</f>
        <v>502923.54000000004</v>
      </c>
      <c r="AO70" s="14">
        <f>IF(tbl_LoanData[[#This Row],[Application Status]]="Approved",1,0)</f>
        <v>1</v>
      </c>
      <c r="AP70" s="22" t="str">
        <f t="shared" ca="1" si="4"/>
        <v/>
      </c>
      <c r="AQ70" s="22" t="str">
        <f t="shared" ca="1" si="5"/>
        <v/>
      </c>
    </row>
    <row r="71" spans="1:43" ht="14.4" customHeight="1" x14ac:dyDescent="0.3">
      <c r="A71" s="2" t="s">
        <v>7439</v>
      </c>
      <c r="B71" s="2" t="s">
        <v>7440</v>
      </c>
      <c r="C71" s="2" t="s">
        <v>297</v>
      </c>
      <c r="D71" s="2" t="s">
        <v>81</v>
      </c>
      <c r="E71" s="2" t="s">
        <v>142</v>
      </c>
      <c r="F71" s="2">
        <v>21</v>
      </c>
      <c r="G71" s="2" t="s">
        <v>69</v>
      </c>
      <c r="H71" s="2" t="s">
        <v>244</v>
      </c>
      <c r="I71" s="2" t="s">
        <v>48</v>
      </c>
      <c r="J71" s="3">
        <v>44953</v>
      </c>
      <c r="K71" s="3">
        <v>44964</v>
      </c>
      <c r="L71" s="2" t="s">
        <v>40</v>
      </c>
      <c r="M71" s="2" t="s">
        <v>157</v>
      </c>
      <c r="N71" s="2" t="s">
        <v>328</v>
      </c>
      <c r="O71" s="4">
        <v>1509000</v>
      </c>
      <c r="P71" s="4">
        <v>242000</v>
      </c>
      <c r="Q71" s="4">
        <v>1267000</v>
      </c>
      <c r="R71" s="2">
        <v>36</v>
      </c>
      <c r="S71" s="5">
        <v>14.97</v>
      </c>
      <c r="T71" s="4">
        <v>51000.27</v>
      </c>
      <c r="U71" s="2" t="s">
        <v>73</v>
      </c>
      <c r="V71" s="2" t="s">
        <v>33</v>
      </c>
      <c r="W71" s="4">
        <v>1836009.7</v>
      </c>
      <c r="X71" s="4">
        <v>0</v>
      </c>
      <c r="Y71" s="4">
        <v>1836009.7</v>
      </c>
      <c r="Z71" s="2">
        <v>0</v>
      </c>
      <c r="AA71" s="2" t="s">
        <v>56</v>
      </c>
      <c r="AB71" s="2" t="s">
        <v>15728</v>
      </c>
      <c r="AC71" s="2" t="s">
        <v>146</v>
      </c>
      <c r="AD71" s="2" t="s">
        <v>76</v>
      </c>
      <c r="AE71" s="5">
        <v>83.96</v>
      </c>
      <c r="AF71" s="2">
        <v>0</v>
      </c>
      <c r="AG71" s="2" t="s">
        <v>77</v>
      </c>
      <c r="AH71" s="2">
        <v>11</v>
      </c>
      <c r="AI71" s="6" t="str">
        <f t="shared" si="3"/>
        <v>18-24</v>
      </c>
      <c r="AJ71" s="11">
        <f>YEAR(tbl_LoanData[[#This Row],[Application Date]])</f>
        <v>2023</v>
      </c>
      <c r="AK71" s="11" t="str">
        <f>TEXT(tbl_LoanData[[#This Row],[Application Date]],"MMMM")</f>
        <v>January</v>
      </c>
      <c r="AL71" s="12">
        <f>DATE(YEAR(tbl_LoanData[[#This Row],[Application Date]]),MONTH(tbl_LoanData[[#This Row],[Application Date]]),1)</f>
        <v>44927</v>
      </c>
      <c r="AM71" s="14">
        <f ca="1">IF(AND(tbl_LoanData[[#This Row],[Application Date]]&gt;=EOMONTH(TODAY(),-1)+1,tbl_LoanData[[#This Row],[Application Date]]&lt;=TODAY()),tbl_LoanData[[#This Row],[Loan Amount]],0)</f>
        <v>0</v>
      </c>
      <c r="AN71" s="14">
        <f>tbl_LoanData[[#This Row],[Amount Paid]]-(Q71-X71)</f>
        <v>569009.69999999995</v>
      </c>
      <c r="AO71" s="14">
        <f>IF(tbl_LoanData[[#This Row],[Application Status]]="Approved",1,0)</f>
        <v>1</v>
      </c>
      <c r="AP71" s="22" t="str">
        <f t="shared" ca="1" si="4"/>
        <v/>
      </c>
      <c r="AQ71" s="22" t="str">
        <f t="shared" ca="1" si="5"/>
        <v/>
      </c>
    </row>
    <row r="72" spans="1:43" ht="14.4" customHeight="1" x14ac:dyDescent="0.3">
      <c r="A72" s="2" t="s">
        <v>7569</v>
      </c>
      <c r="B72" s="2" t="s">
        <v>7570</v>
      </c>
      <c r="C72" s="2" t="s">
        <v>249</v>
      </c>
      <c r="D72" s="2" t="s">
        <v>204</v>
      </c>
      <c r="E72" s="2" t="s">
        <v>67</v>
      </c>
      <c r="F72" s="2">
        <v>21</v>
      </c>
      <c r="G72" s="2" t="s">
        <v>69</v>
      </c>
      <c r="H72" s="2" t="s">
        <v>126</v>
      </c>
      <c r="I72" s="2" t="s">
        <v>44</v>
      </c>
      <c r="J72" s="3">
        <v>44934</v>
      </c>
      <c r="K72" s="3">
        <v>44937</v>
      </c>
      <c r="L72" s="2" t="s">
        <v>36</v>
      </c>
      <c r="M72" s="2" t="s">
        <v>104</v>
      </c>
      <c r="N72" s="2" t="s">
        <v>105</v>
      </c>
      <c r="O72" s="4">
        <v>1004000</v>
      </c>
      <c r="P72" s="4">
        <v>383400</v>
      </c>
      <c r="Q72" s="4">
        <v>620600</v>
      </c>
      <c r="R72" s="2">
        <v>24</v>
      </c>
      <c r="S72" s="5">
        <v>13.51</v>
      </c>
      <c r="T72" s="4">
        <v>32845.25</v>
      </c>
      <c r="U72" s="2" t="s">
        <v>73</v>
      </c>
      <c r="V72" s="2" t="s">
        <v>33</v>
      </c>
      <c r="W72" s="4">
        <v>788286.12</v>
      </c>
      <c r="X72" s="4">
        <v>0</v>
      </c>
      <c r="Y72" s="4">
        <v>788286.12</v>
      </c>
      <c r="Z72" s="2">
        <v>0</v>
      </c>
      <c r="AA72" s="2" t="s">
        <v>56</v>
      </c>
      <c r="AB72" s="2" t="s">
        <v>15732</v>
      </c>
      <c r="AC72" s="2" t="s">
        <v>106</v>
      </c>
      <c r="AD72" s="2" t="s">
        <v>76</v>
      </c>
      <c r="AE72" s="5">
        <v>61.81</v>
      </c>
      <c r="AF72" s="2">
        <v>0</v>
      </c>
      <c r="AG72" s="2" t="s">
        <v>77</v>
      </c>
      <c r="AH72" s="2">
        <v>3</v>
      </c>
      <c r="AI72" s="6" t="str">
        <f t="shared" si="3"/>
        <v>18-24</v>
      </c>
      <c r="AJ72" s="11">
        <f>YEAR(tbl_LoanData[[#This Row],[Application Date]])</f>
        <v>2023</v>
      </c>
      <c r="AK72" s="11" t="str">
        <f>TEXT(tbl_LoanData[[#This Row],[Application Date]],"MMMM")</f>
        <v>January</v>
      </c>
      <c r="AL72" s="12">
        <f>DATE(YEAR(tbl_LoanData[[#This Row],[Application Date]]),MONTH(tbl_LoanData[[#This Row],[Application Date]]),1)</f>
        <v>44927</v>
      </c>
      <c r="AM72" s="14">
        <f ca="1">IF(AND(tbl_LoanData[[#This Row],[Application Date]]&gt;=EOMONTH(TODAY(),-1)+1,tbl_LoanData[[#This Row],[Application Date]]&lt;=TODAY()),tbl_LoanData[[#This Row],[Loan Amount]],0)</f>
        <v>0</v>
      </c>
      <c r="AN72" s="14">
        <f>tbl_LoanData[[#This Row],[Amount Paid]]-(Q72-X72)</f>
        <v>167686.12</v>
      </c>
      <c r="AO72" s="14">
        <f>IF(tbl_LoanData[[#This Row],[Application Status]]="Approved",1,0)</f>
        <v>1</v>
      </c>
      <c r="AP72" s="22" t="str">
        <f t="shared" ca="1" si="4"/>
        <v/>
      </c>
      <c r="AQ72" s="22" t="str">
        <f t="shared" ca="1" si="5"/>
        <v/>
      </c>
    </row>
    <row r="73" spans="1:43" ht="14.4" customHeight="1" x14ac:dyDescent="0.3">
      <c r="A73" s="2" t="s">
        <v>7645</v>
      </c>
      <c r="B73" s="2" t="s">
        <v>7646</v>
      </c>
      <c r="C73" s="2" t="s">
        <v>1573</v>
      </c>
      <c r="D73" s="2" t="s">
        <v>82</v>
      </c>
      <c r="E73" s="2" t="s">
        <v>465</v>
      </c>
      <c r="F73" s="2">
        <v>55</v>
      </c>
      <c r="G73" s="2" t="s">
        <v>69</v>
      </c>
      <c r="H73" s="2" t="s">
        <v>217</v>
      </c>
      <c r="I73" s="2" t="s">
        <v>46</v>
      </c>
      <c r="J73" s="3">
        <v>44930</v>
      </c>
      <c r="K73" s="3">
        <v>44942</v>
      </c>
      <c r="L73" s="2" t="s">
        <v>40</v>
      </c>
      <c r="M73" s="2" t="s">
        <v>71</v>
      </c>
      <c r="N73" s="2" t="s">
        <v>137</v>
      </c>
      <c r="O73" s="4">
        <v>1365000</v>
      </c>
      <c r="P73" s="4">
        <v>462600</v>
      </c>
      <c r="Q73" s="4">
        <v>902400</v>
      </c>
      <c r="R73" s="2">
        <v>24</v>
      </c>
      <c r="S73" s="5">
        <v>14.16</v>
      </c>
      <c r="T73" s="4">
        <v>48248.32</v>
      </c>
      <c r="U73" s="2" t="s">
        <v>73</v>
      </c>
      <c r="V73" s="2" t="s">
        <v>33</v>
      </c>
      <c r="W73" s="4">
        <v>1157959.6799999999</v>
      </c>
      <c r="X73" s="4">
        <v>0</v>
      </c>
      <c r="Y73" s="4">
        <v>1157959.6799999999</v>
      </c>
      <c r="Z73" s="2">
        <v>0</v>
      </c>
      <c r="AA73" s="2" t="s">
        <v>56</v>
      </c>
      <c r="AB73" s="2" t="s">
        <v>15727</v>
      </c>
      <c r="AC73" s="2" t="s">
        <v>138</v>
      </c>
      <c r="AD73" s="2" t="s">
        <v>76</v>
      </c>
      <c r="AE73" s="5">
        <v>66.11</v>
      </c>
      <c r="AF73" s="2">
        <v>0</v>
      </c>
      <c r="AG73" s="2" t="s">
        <v>77</v>
      </c>
      <c r="AH73" s="2">
        <v>12</v>
      </c>
      <c r="AI73" s="6" t="str">
        <f t="shared" si="3"/>
        <v>55-64</v>
      </c>
      <c r="AJ73" s="11">
        <f>YEAR(tbl_LoanData[[#This Row],[Application Date]])</f>
        <v>2023</v>
      </c>
      <c r="AK73" s="11" t="str">
        <f>TEXT(tbl_LoanData[[#This Row],[Application Date]],"MMMM")</f>
        <v>January</v>
      </c>
      <c r="AL73" s="12">
        <f>DATE(YEAR(tbl_LoanData[[#This Row],[Application Date]]),MONTH(tbl_LoanData[[#This Row],[Application Date]]),1)</f>
        <v>44927</v>
      </c>
      <c r="AM73" s="14">
        <f ca="1">IF(AND(tbl_LoanData[[#This Row],[Application Date]]&gt;=EOMONTH(TODAY(),-1)+1,tbl_LoanData[[#This Row],[Application Date]]&lt;=TODAY()),tbl_LoanData[[#This Row],[Loan Amount]],0)</f>
        <v>0</v>
      </c>
      <c r="AN73" s="14">
        <f>tbl_LoanData[[#This Row],[Amount Paid]]-(Q73-X73)</f>
        <v>255559.67999999993</v>
      </c>
      <c r="AO73" s="14">
        <f>IF(tbl_LoanData[[#This Row],[Application Status]]="Approved",1,0)</f>
        <v>1</v>
      </c>
      <c r="AP73" s="22" t="str">
        <f t="shared" ca="1" si="4"/>
        <v/>
      </c>
      <c r="AQ73" s="22" t="str">
        <f t="shared" ca="1" si="5"/>
        <v/>
      </c>
    </row>
    <row r="74" spans="1:43" ht="14.4" customHeight="1" x14ac:dyDescent="0.3">
      <c r="A74" s="2" t="s">
        <v>7693</v>
      </c>
      <c r="B74" s="2" t="s">
        <v>7694</v>
      </c>
      <c r="C74" s="2" t="s">
        <v>181</v>
      </c>
      <c r="D74" s="2" t="s">
        <v>81</v>
      </c>
      <c r="E74" s="2" t="s">
        <v>102</v>
      </c>
      <c r="F74" s="2">
        <v>37</v>
      </c>
      <c r="G74" s="2" t="s">
        <v>83</v>
      </c>
      <c r="H74" s="2" t="s">
        <v>224</v>
      </c>
      <c r="I74" s="2" t="s">
        <v>54</v>
      </c>
      <c r="J74" s="3">
        <v>44941</v>
      </c>
      <c r="K74" s="3">
        <v>44950</v>
      </c>
      <c r="L74" s="2" t="s">
        <v>37</v>
      </c>
      <c r="M74" s="2" t="s">
        <v>199</v>
      </c>
      <c r="N74" s="2" t="s">
        <v>200</v>
      </c>
      <c r="O74" s="4">
        <v>125000</v>
      </c>
      <c r="P74" s="4">
        <v>19900</v>
      </c>
      <c r="Q74" s="4">
        <v>105100</v>
      </c>
      <c r="R74" s="2">
        <v>36</v>
      </c>
      <c r="S74" s="5">
        <v>13.77</v>
      </c>
      <c r="T74" s="4">
        <v>4125.47</v>
      </c>
      <c r="U74" s="2" t="s">
        <v>73</v>
      </c>
      <c r="V74" s="2" t="s">
        <v>34</v>
      </c>
      <c r="W74" s="4">
        <v>144391.45000000001</v>
      </c>
      <c r="X74" s="4">
        <v>4125.3599999999997</v>
      </c>
      <c r="Y74" s="4">
        <v>148516.81</v>
      </c>
      <c r="Z74" s="2">
        <v>29</v>
      </c>
      <c r="AA74" s="2" t="s">
        <v>57</v>
      </c>
      <c r="AB74" s="2" t="s">
        <v>15727</v>
      </c>
      <c r="AC74" s="2" t="s">
        <v>138</v>
      </c>
      <c r="AD74" s="2" t="s">
        <v>76</v>
      </c>
      <c r="AE74" s="5">
        <v>84.08</v>
      </c>
      <c r="AF74" s="2">
        <v>1</v>
      </c>
      <c r="AG74" s="2" t="s">
        <v>77</v>
      </c>
      <c r="AH74" s="2">
        <v>9</v>
      </c>
      <c r="AI74" s="6" t="str">
        <f t="shared" si="3"/>
        <v>35-44</v>
      </c>
      <c r="AJ74" s="11">
        <f>YEAR(tbl_LoanData[[#This Row],[Application Date]])</f>
        <v>2023</v>
      </c>
      <c r="AK74" s="11" t="str">
        <f>TEXT(tbl_LoanData[[#This Row],[Application Date]],"MMMM")</f>
        <v>January</v>
      </c>
      <c r="AL74" s="12">
        <f>DATE(YEAR(tbl_LoanData[[#This Row],[Application Date]]),MONTH(tbl_LoanData[[#This Row],[Application Date]]),1)</f>
        <v>44927</v>
      </c>
      <c r="AM74" s="14">
        <f ca="1">IF(AND(tbl_LoanData[[#This Row],[Application Date]]&gt;=EOMONTH(TODAY(),-1)+1,tbl_LoanData[[#This Row],[Application Date]]&lt;=TODAY()),tbl_LoanData[[#This Row],[Loan Amount]],0)</f>
        <v>0</v>
      </c>
      <c r="AN74" s="14">
        <f>tbl_LoanData[[#This Row],[Amount Paid]]-(Q74-X74)</f>
        <v>43416.810000000012</v>
      </c>
      <c r="AO74" s="14">
        <f>IF(tbl_LoanData[[#This Row],[Application Status]]="Approved",1,0)</f>
        <v>1</v>
      </c>
      <c r="AP74" s="22" t="str">
        <f t="shared" ca="1" si="4"/>
        <v/>
      </c>
      <c r="AQ74" s="22" t="str">
        <f t="shared" ca="1" si="5"/>
        <v/>
      </c>
    </row>
    <row r="75" spans="1:43" ht="14.4" customHeight="1" x14ac:dyDescent="0.3">
      <c r="A75" s="2" t="s">
        <v>7759</v>
      </c>
      <c r="B75" s="2" t="s">
        <v>7760</v>
      </c>
      <c r="C75" s="2" t="s">
        <v>432</v>
      </c>
      <c r="D75" s="2" t="s">
        <v>102</v>
      </c>
      <c r="E75" s="2" t="s">
        <v>312</v>
      </c>
      <c r="F75" s="2">
        <v>32</v>
      </c>
      <c r="G75" s="2" t="s">
        <v>69</v>
      </c>
      <c r="H75" s="2" t="s">
        <v>156</v>
      </c>
      <c r="I75" s="2" t="s">
        <v>45</v>
      </c>
      <c r="J75" s="3">
        <v>44944</v>
      </c>
      <c r="K75" s="3">
        <v>44961</v>
      </c>
      <c r="L75" s="2" t="s">
        <v>38</v>
      </c>
      <c r="M75" s="2" t="s">
        <v>111</v>
      </c>
      <c r="N75" s="2" t="s">
        <v>112</v>
      </c>
      <c r="O75" s="4">
        <v>1559000</v>
      </c>
      <c r="P75" s="4">
        <v>239300</v>
      </c>
      <c r="Q75" s="4">
        <v>1319700</v>
      </c>
      <c r="R75" s="2">
        <v>36</v>
      </c>
      <c r="S75" s="5">
        <v>13.4</v>
      </c>
      <c r="T75" s="4">
        <v>51394.98</v>
      </c>
      <c r="U75" s="2" t="s">
        <v>73</v>
      </c>
      <c r="V75" s="2" t="s">
        <v>33</v>
      </c>
      <c r="W75" s="4">
        <v>1850219.4</v>
      </c>
      <c r="X75" s="4">
        <v>0</v>
      </c>
      <c r="Y75" s="4">
        <v>1850219.4</v>
      </c>
      <c r="Z75" s="2">
        <v>0</v>
      </c>
      <c r="AA75" s="2" t="s">
        <v>56</v>
      </c>
      <c r="AB75" s="2" t="s">
        <v>15730</v>
      </c>
      <c r="AC75" s="2" t="s">
        <v>75</v>
      </c>
      <c r="AD75" s="2" t="s">
        <v>76</v>
      </c>
      <c r="AE75" s="5">
        <v>84.65</v>
      </c>
      <c r="AF75" s="2">
        <v>0</v>
      </c>
      <c r="AG75" s="2" t="s">
        <v>77</v>
      </c>
      <c r="AH75" s="2">
        <v>17</v>
      </c>
      <c r="AI75" s="6" t="str">
        <f t="shared" si="3"/>
        <v>25-34</v>
      </c>
      <c r="AJ75" s="11">
        <f>YEAR(tbl_LoanData[[#This Row],[Application Date]])</f>
        <v>2023</v>
      </c>
      <c r="AK75" s="11" t="str">
        <f>TEXT(tbl_LoanData[[#This Row],[Application Date]],"MMMM")</f>
        <v>January</v>
      </c>
      <c r="AL75" s="12">
        <f>DATE(YEAR(tbl_LoanData[[#This Row],[Application Date]]),MONTH(tbl_LoanData[[#This Row],[Application Date]]),1)</f>
        <v>44927</v>
      </c>
      <c r="AM75" s="14">
        <f ca="1">IF(AND(tbl_LoanData[[#This Row],[Application Date]]&gt;=EOMONTH(TODAY(),-1)+1,tbl_LoanData[[#This Row],[Application Date]]&lt;=TODAY()),tbl_LoanData[[#This Row],[Loan Amount]],0)</f>
        <v>0</v>
      </c>
      <c r="AN75" s="14">
        <f>tbl_LoanData[[#This Row],[Amount Paid]]-(Q75-X75)</f>
        <v>530519.39999999991</v>
      </c>
      <c r="AO75" s="14">
        <f>IF(tbl_LoanData[[#This Row],[Application Status]]="Approved",1,0)</f>
        <v>1</v>
      </c>
      <c r="AP75" s="22" t="str">
        <f t="shared" ca="1" si="4"/>
        <v/>
      </c>
      <c r="AQ75" s="22" t="str">
        <f t="shared" ca="1" si="5"/>
        <v/>
      </c>
    </row>
    <row r="76" spans="1:43" ht="14.4" customHeight="1" x14ac:dyDescent="0.3">
      <c r="A76" s="2" t="s">
        <v>8011</v>
      </c>
      <c r="B76" s="2" t="s">
        <v>8012</v>
      </c>
      <c r="C76" s="2" t="s">
        <v>297</v>
      </c>
      <c r="D76" s="2" t="s">
        <v>311</v>
      </c>
      <c r="E76" s="2" t="s">
        <v>161</v>
      </c>
      <c r="F76" s="2">
        <v>52</v>
      </c>
      <c r="G76" s="2" t="s">
        <v>69</v>
      </c>
      <c r="H76" s="2" t="s">
        <v>565</v>
      </c>
      <c r="I76" s="2" t="s">
        <v>47</v>
      </c>
      <c r="J76" s="3">
        <v>44957</v>
      </c>
      <c r="K76" s="3"/>
      <c r="L76" s="2" t="s">
        <v>36</v>
      </c>
      <c r="M76" s="2" t="s">
        <v>85</v>
      </c>
      <c r="N76" s="2" t="s">
        <v>344</v>
      </c>
      <c r="O76" s="4">
        <v>1786000</v>
      </c>
      <c r="P76" s="4">
        <v>584300</v>
      </c>
      <c r="Q76" s="4">
        <v>1201700</v>
      </c>
      <c r="R76" s="2">
        <v>36</v>
      </c>
      <c r="S76" s="5">
        <v>11.45</v>
      </c>
      <c r="T76" s="4">
        <v>44846.78</v>
      </c>
      <c r="U76" s="2" t="s">
        <v>113</v>
      </c>
      <c r="V76" s="2" t="s">
        <v>97</v>
      </c>
      <c r="W76" s="4">
        <v>0</v>
      </c>
      <c r="X76" s="4">
        <v>0</v>
      </c>
      <c r="Y76" s="4">
        <v>1614483.95</v>
      </c>
      <c r="Z76" s="2">
        <v>0</v>
      </c>
      <c r="AA76" s="2" t="s">
        <v>97</v>
      </c>
      <c r="AB76" s="2" t="s">
        <v>15736</v>
      </c>
      <c r="AC76" s="2" t="s">
        <v>146</v>
      </c>
      <c r="AD76" s="2" t="s">
        <v>76</v>
      </c>
      <c r="AE76" s="5">
        <v>67.28</v>
      </c>
      <c r="AF76" s="2">
        <v>0</v>
      </c>
      <c r="AG76" s="2" t="s">
        <v>97</v>
      </c>
      <c r="AH76" s="2"/>
      <c r="AI76" s="6" t="str">
        <f t="shared" si="3"/>
        <v>45-54</v>
      </c>
      <c r="AJ76" s="11">
        <f>YEAR(tbl_LoanData[[#This Row],[Application Date]])</f>
        <v>2023</v>
      </c>
      <c r="AK76" s="11" t="str">
        <f>TEXT(tbl_LoanData[[#This Row],[Application Date]],"MMMM")</f>
        <v>January</v>
      </c>
      <c r="AL76" s="12">
        <f>DATE(YEAR(tbl_LoanData[[#This Row],[Application Date]]),MONTH(tbl_LoanData[[#This Row],[Application Date]]),1)</f>
        <v>44927</v>
      </c>
      <c r="AM76" s="14">
        <f ca="1">IF(AND(tbl_LoanData[[#This Row],[Application Date]]&gt;=EOMONTH(TODAY(),-1)+1,tbl_LoanData[[#This Row],[Application Date]]&lt;=TODAY()),tbl_LoanData[[#This Row],[Loan Amount]],0)</f>
        <v>0</v>
      </c>
      <c r="AN76" s="14">
        <f>tbl_LoanData[[#This Row],[Amount Paid]]-(Q76-X76)</f>
        <v>-1201700</v>
      </c>
      <c r="AO76" s="14">
        <f>IF(tbl_LoanData[[#This Row],[Application Status]]="Approved",1,0)</f>
        <v>0</v>
      </c>
      <c r="AP76" s="22" t="str">
        <f t="shared" ca="1" si="4"/>
        <v/>
      </c>
      <c r="AQ76" s="22" t="str">
        <f t="shared" ca="1" si="5"/>
        <v/>
      </c>
    </row>
    <row r="77" spans="1:43" ht="14.4" customHeight="1" x14ac:dyDescent="0.3">
      <c r="A77" s="2" t="s">
        <v>8119</v>
      </c>
      <c r="B77" s="2" t="s">
        <v>8120</v>
      </c>
      <c r="C77" s="2" t="s">
        <v>1059</v>
      </c>
      <c r="D77" s="2" t="s">
        <v>176</v>
      </c>
      <c r="E77" s="2" t="s">
        <v>232</v>
      </c>
      <c r="F77" s="2">
        <v>39</v>
      </c>
      <c r="G77" s="2" t="s">
        <v>69</v>
      </c>
      <c r="H77" s="2" t="s">
        <v>250</v>
      </c>
      <c r="I77" s="2" t="s">
        <v>52</v>
      </c>
      <c r="J77" s="3">
        <v>44931</v>
      </c>
      <c r="K77" s="3">
        <v>44936</v>
      </c>
      <c r="L77" s="2" t="s">
        <v>37</v>
      </c>
      <c r="M77" s="2" t="s">
        <v>104</v>
      </c>
      <c r="N77" s="2" t="s">
        <v>192</v>
      </c>
      <c r="O77" s="4">
        <v>163000</v>
      </c>
      <c r="P77" s="4">
        <v>24300</v>
      </c>
      <c r="Q77" s="4">
        <v>138700</v>
      </c>
      <c r="R77" s="2">
        <v>36</v>
      </c>
      <c r="S77" s="5">
        <v>5.73</v>
      </c>
      <c r="T77" s="4">
        <v>4515.07</v>
      </c>
      <c r="U77" s="2" t="s">
        <v>73</v>
      </c>
      <c r="V77" s="2" t="s">
        <v>33</v>
      </c>
      <c r="W77" s="4">
        <v>162542.53</v>
      </c>
      <c r="X77" s="4">
        <v>0</v>
      </c>
      <c r="Y77" s="4">
        <v>162542.53</v>
      </c>
      <c r="Z77" s="2">
        <v>0</v>
      </c>
      <c r="AA77" s="2" t="s">
        <v>56</v>
      </c>
      <c r="AB77" s="2" t="s">
        <v>15727</v>
      </c>
      <c r="AC77" s="2" t="s">
        <v>129</v>
      </c>
      <c r="AD77" s="2" t="s">
        <v>76</v>
      </c>
      <c r="AE77" s="5">
        <v>85.09</v>
      </c>
      <c r="AF77" s="2">
        <v>0</v>
      </c>
      <c r="AG77" s="2" t="s">
        <v>77</v>
      </c>
      <c r="AH77" s="2">
        <v>5</v>
      </c>
      <c r="AI77" s="6" t="str">
        <f t="shared" si="3"/>
        <v>35-44</v>
      </c>
      <c r="AJ77" s="11">
        <f>YEAR(tbl_LoanData[[#This Row],[Application Date]])</f>
        <v>2023</v>
      </c>
      <c r="AK77" s="11" t="str">
        <f>TEXT(tbl_LoanData[[#This Row],[Application Date]],"MMMM")</f>
        <v>January</v>
      </c>
      <c r="AL77" s="12">
        <f>DATE(YEAR(tbl_LoanData[[#This Row],[Application Date]]),MONTH(tbl_LoanData[[#This Row],[Application Date]]),1)</f>
        <v>44927</v>
      </c>
      <c r="AM77" s="14">
        <f ca="1">IF(AND(tbl_LoanData[[#This Row],[Application Date]]&gt;=EOMONTH(TODAY(),-1)+1,tbl_LoanData[[#This Row],[Application Date]]&lt;=TODAY()),tbl_LoanData[[#This Row],[Loan Amount]],0)</f>
        <v>0</v>
      </c>
      <c r="AN77" s="14">
        <f>tbl_LoanData[[#This Row],[Amount Paid]]-(Q77-X77)</f>
        <v>23842.53</v>
      </c>
      <c r="AO77" s="14">
        <f>IF(tbl_LoanData[[#This Row],[Application Status]]="Approved",1,0)</f>
        <v>1</v>
      </c>
      <c r="AP77" s="22" t="str">
        <f t="shared" ca="1" si="4"/>
        <v/>
      </c>
      <c r="AQ77" s="22" t="str">
        <f t="shared" ca="1" si="5"/>
        <v/>
      </c>
    </row>
    <row r="78" spans="1:43" ht="14.4" customHeight="1" x14ac:dyDescent="0.3">
      <c r="A78" s="2" t="s">
        <v>8359</v>
      </c>
      <c r="B78" s="2" t="s">
        <v>8360</v>
      </c>
      <c r="C78" s="2" t="s">
        <v>116</v>
      </c>
      <c r="D78" s="2" t="s">
        <v>142</v>
      </c>
      <c r="E78" s="2" t="s">
        <v>209</v>
      </c>
      <c r="F78" s="2">
        <v>45</v>
      </c>
      <c r="G78" s="2" t="s">
        <v>69</v>
      </c>
      <c r="H78" s="2" t="s">
        <v>298</v>
      </c>
      <c r="I78" s="2" t="s">
        <v>43</v>
      </c>
      <c r="J78" s="3">
        <v>44948</v>
      </c>
      <c r="K78" s="3"/>
      <c r="L78" s="2" t="s">
        <v>40</v>
      </c>
      <c r="M78" s="2" t="s">
        <v>85</v>
      </c>
      <c r="N78" s="2" t="s">
        <v>270</v>
      </c>
      <c r="O78" s="4">
        <v>707000</v>
      </c>
      <c r="P78" s="4">
        <v>91100</v>
      </c>
      <c r="Q78" s="4">
        <v>615900</v>
      </c>
      <c r="R78" s="2">
        <v>36</v>
      </c>
      <c r="S78" s="5">
        <v>10.62</v>
      </c>
      <c r="T78" s="4">
        <v>22559.05</v>
      </c>
      <c r="U78" s="2" t="s">
        <v>113</v>
      </c>
      <c r="V78" s="2" t="s">
        <v>97</v>
      </c>
      <c r="W78" s="4">
        <v>0</v>
      </c>
      <c r="X78" s="4">
        <v>0</v>
      </c>
      <c r="Y78" s="4">
        <v>812125.74</v>
      </c>
      <c r="Z78" s="2">
        <v>0</v>
      </c>
      <c r="AA78" s="2" t="s">
        <v>97</v>
      </c>
      <c r="AB78" s="2" t="s">
        <v>15736</v>
      </c>
      <c r="AC78" s="2" t="s">
        <v>332</v>
      </c>
      <c r="AD78" s="2" t="s">
        <v>76</v>
      </c>
      <c r="AE78" s="5">
        <v>87.11</v>
      </c>
      <c r="AF78" s="2">
        <v>0</v>
      </c>
      <c r="AG78" s="2" t="s">
        <v>97</v>
      </c>
      <c r="AH78" s="2"/>
      <c r="AI78" s="6" t="str">
        <f t="shared" si="3"/>
        <v>45-54</v>
      </c>
      <c r="AJ78" s="11">
        <f>YEAR(tbl_LoanData[[#This Row],[Application Date]])</f>
        <v>2023</v>
      </c>
      <c r="AK78" s="11" t="str">
        <f>TEXT(tbl_LoanData[[#This Row],[Application Date]],"MMMM")</f>
        <v>January</v>
      </c>
      <c r="AL78" s="12">
        <f>DATE(YEAR(tbl_LoanData[[#This Row],[Application Date]]),MONTH(tbl_LoanData[[#This Row],[Application Date]]),1)</f>
        <v>44927</v>
      </c>
      <c r="AM78" s="14">
        <f ca="1">IF(AND(tbl_LoanData[[#This Row],[Application Date]]&gt;=EOMONTH(TODAY(),-1)+1,tbl_LoanData[[#This Row],[Application Date]]&lt;=TODAY()),tbl_LoanData[[#This Row],[Loan Amount]],0)</f>
        <v>0</v>
      </c>
      <c r="AN78" s="14">
        <f>tbl_LoanData[[#This Row],[Amount Paid]]-(Q78-X78)</f>
        <v>-615900</v>
      </c>
      <c r="AO78" s="14">
        <f>IF(tbl_LoanData[[#This Row],[Application Status]]="Approved",1,0)</f>
        <v>0</v>
      </c>
      <c r="AP78" s="22" t="str">
        <f t="shared" ca="1" si="4"/>
        <v/>
      </c>
      <c r="AQ78" s="22" t="str">
        <f t="shared" ca="1" si="5"/>
        <v/>
      </c>
    </row>
    <row r="79" spans="1:43" ht="14.4" customHeight="1" x14ac:dyDescent="0.3">
      <c r="A79" s="2" t="s">
        <v>8733</v>
      </c>
      <c r="B79" s="2" t="s">
        <v>8734</v>
      </c>
      <c r="C79" s="2" t="s">
        <v>804</v>
      </c>
      <c r="D79" s="2" t="s">
        <v>118</v>
      </c>
      <c r="E79" s="2" t="s">
        <v>68</v>
      </c>
      <c r="F79" s="2">
        <v>65</v>
      </c>
      <c r="G79" s="2" t="s">
        <v>83</v>
      </c>
      <c r="H79" s="2" t="s">
        <v>565</v>
      </c>
      <c r="I79" s="2" t="s">
        <v>47</v>
      </c>
      <c r="J79" s="3">
        <v>44943</v>
      </c>
      <c r="K79" s="3"/>
      <c r="L79" s="2" t="s">
        <v>36</v>
      </c>
      <c r="M79" s="2" t="s">
        <v>85</v>
      </c>
      <c r="N79" s="2" t="s">
        <v>344</v>
      </c>
      <c r="O79" s="4">
        <v>1522000</v>
      </c>
      <c r="P79" s="4">
        <v>425700</v>
      </c>
      <c r="Q79" s="4">
        <v>1096300</v>
      </c>
      <c r="R79" s="2">
        <v>36</v>
      </c>
      <c r="S79" s="5">
        <v>14.15</v>
      </c>
      <c r="T79" s="4">
        <v>43379.98</v>
      </c>
      <c r="U79" s="2" t="s">
        <v>96</v>
      </c>
      <c r="V79" s="2" t="s">
        <v>97</v>
      </c>
      <c r="W79" s="4">
        <v>0</v>
      </c>
      <c r="X79" s="4">
        <v>0</v>
      </c>
      <c r="Y79" s="4">
        <v>1561679.35</v>
      </c>
      <c r="Z79" s="2">
        <v>0</v>
      </c>
      <c r="AA79" s="2" t="s">
        <v>97</v>
      </c>
      <c r="AB79" s="2" t="s">
        <v>15729</v>
      </c>
      <c r="AC79" s="2" t="s">
        <v>360</v>
      </c>
      <c r="AD79" s="2" t="s">
        <v>76</v>
      </c>
      <c r="AE79" s="5">
        <v>72.03</v>
      </c>
      <c r="AF79" s="2">
        <v>0</v>
      </c>
      <c r="AG79" s="2" t="s">
        <v>97</v>
      </c>
      <c r="AH79" s="2"/>
      <c r="AI79" s="6" t="str">
        <f t="shared" si="3"/>
        <v>65+</v>
      </c>
      <c r="AJ79" s="11">
        <f>YEAR(tbl_LoanData[[#This Row],[Application Date]])</f>
        <v>2023</v>
      </c>
      <c r="AK79" s="11" t="str">
        <f>TEXT(tbl_LoanData[[#This Row],[Application Date]],"MMMM")</f>
        <v>January</v>
      </c>
      <c r="AL79" s="12">
        <f>DATE(YEAR(tbl_LoanData[[#This Row],[Application Date]]),MONTH(tbl_LoanData[[#This Row],[Application Date]]),1)</f>
        <v>44927</v>
      </c>
      <c r="AM79" s="14">
        <f ca="1">IF(AND(tbl_LoanData[[#This Row],[Application Date]]&gt;=EOMONTH(TODAY(),-1)+1,tbl_LoanData[[#This Row],[Application Date]]&lt;=TODAY()),tbl_LoanData[[#This Row],[Loan Amount]],0)</f>
        <v>0</v>
      </c>
      <c r="AN79" s="14">
        <f>tbl_LoanData[[#This Row],[Amount Paid]]-(Q79-X79)</f>
        <v>-1096300</v>
      </c>
      <c r="AO79" s="14">
        <f>IF(tbl_LoanData[[#This Row],[Application Status]]="Approved",1,0)</f>
        <v>0</v>
      </c>
      <c r="AP79" s="22" t="str">
        <f t="shared" ca="1" si="4"/>
        <v/>
      </c>
      <c r="AQ79" s="22" t="str">
        <f t="shared" ca="1" si="5"/>
        <v/>
      </c>
    </row>
    <row r="80" spans="1:43" ht="14.4" customHeight="1" x14ac:dyDescent="0.3">
      <c r="A80" s="2" t="s">
        <v>8827</v>
      </c>
      <c r="B80" s="2" t="s">
        <v>8828</v>
      </c>
      <c r="C80" s="2" t="s">
        <v>343</v>
      </c>
      <c r="D80" s="2" t="s">
        <v>82</v>
      </c>
      <c r="E80" s="2" t="s">
        <v>176</v>
      </c>
      <c r="F80" s="2">
        <v>46</v>
      </c>
      <c r="G80" s="2" t="s">
        <v>69</v>
      </c>
      <c r="H80" s="2" t="s">
        <v>372</v>
      </c>
      <c r="I80" s="2" t="s">
        <v>43</v>
      </c>
      <c r="J80" s="3">
        <v>44927</v>
      </c>
      <c r="K80" s="3"/>
      <c r="L80" s="2" t="s">
        <v>39</v>
      </c>
      <c r="M80" s="2" t="s">
        <v>94</v>
      </c>
      <c r="N80" s="2" t="s">
        <v>365</v>
      </c>
      <c r="O80" s="4">
        <v>2299000</v>
      </c>
      <c r="P80" s="4">
        <v>814600</v>
      </c>
      <c r="Q80" s="4">
        <v>1484400</v>
      </c>
      <c r="R80" s="2">
        <v>36</v>
      </c>
      <c r="S80" s="5">
        <v>14.08</v>
      </c>
      <c r="T80" s="4">
        <v>58650.29</v>
      </c>
      <c r="U80" s="2" t="s">
        <v>113</v>
      </c>
      <c r="V80" s="2" t="s">
        <v>97</v>
      </c>
      <c r="W80" s="4">
        <v>0</v>
      </c>
      <c r="X80" s="4">
        <v>0</v>
      </c>
      <c r="Y80" s="4">
        <v>2111410.56</v>
      </c>
      <c r="Z80" s="2">
        <v>0</v>
      </c>
      <c r="AA80" s="2" t="s">
        <v>97</v>
      </c>
      <c r="AB80" s="2" t="s">
        <v>15731</v>
      </c>
      <c r="AC80" s="2" t="s">
        <v>332</v>
      </c>
      <c r="AD80" s="2" t="s">
        <v>76</v>
      </c>
      <c r="AE80" s="5">
        <v>64.569999999999993</v>
      </c>
      <c r="AF80" s="2">
        <v>0</v>
      </c>
      <c r="AG80" s="2" t="s">
        <v>97</v>
      </c>
      <c r="AH80" s="2"/>
      <c r="AI80" s="6" t="str">
        <f t="shared" si="3"/>
        <v>45-54</v>
      </c>
      <c r="AJ80" s="11">
        <f>YEAR(tbl_LoanData[[#This Row],[Application Date]])</f>
        <v>2023</v>
      </c>
      <c r="AK80" s="11" t="str">
        <f>TEXT(tbl_LoanData[[#This Row],[Application Date]],"MMMM")</f>
        <v>January</v>
      </c>
      <c r="AL80" s="12">
        <f>DATE(YEAR(tbl_LoanData[[#This Row],[Application Date]]),MONTH(tbl_LoanData[[#This Row],[Application Date]]),1)</f>
        <v>44927</v>
      </c>
      <c r="AM80" s="14">
        <f ca="1">IF(AND(tbl_LoanData[[#This Row],[Application Date]]&gt;=EOMONTH(TODAY(),-1)+1,tbl_LoanData[[#This Row],[Application Date]]&lt;=TODAY()),tbl_LoanData[[#This Row],[Loan Amount]],0)</f>
        <v>0</v>
      </c>
      <c r="AN80" s="14">
        <f>tbl_LoanData[[#This Row],[Amount Paid]]-(Q80-X80)</f>
        <v>-1484400</v>
      </c>
      <c r="AO80" s="14">
        <f>IF(tbl_LoanData[[#This Row],[Application Status]]="Approved",1,0)</f>
        <v>0</v>
      </c>
      <c r="AP80" s="22" t="str">
        <f t="shared" ca="1" si="4"/>
        <v/>
      </c>
      <c r="AQ80" s="22" t="str">
        <f t="shared" ca="1" si="5"/>
        <v/>
      </c>
    </row>
    <row r="81" spans="1:43" ht="14.4" customHeight="1" x14ac:dyDescent="0.3">
      <c r="A81" s="2" t="s">
        <v>8841</v>
      </c>
      <c r="B81" s="2" t="s">
        <v>8842</v>
      </c>
      <c r="C81" s="2" t="s">
        <v>464</v>
      </c>
      <c r="D81" s="2" t="s">
        <v>134</v>
      </c>
      <c r="E81" s="2" t="s">
        <v>150</v>
      </c>
      <c r="F81" s="2">
        <v>33</v>
      </c>
      <c r="G81" s="2" t="s">
        <v>83</v>
      </c>
      <c r="H81" s="2" t="s">
        <v>307</v>
      </c>
      <c r="I81" s="2" t="s">
        <v>43</v>
      </c>
      <c r="J81" s="3">
        <v>44930</v>
      </c>
      <c r="K81" s="3">
        <v>44944</v>
      </c>
      <c r="L81" s="2" t="s">
        <v>40</v>
      </c>
      <c r="M81" s="2" t="s">
        <v>157</v>
      </c>
      <c r="N81" s="2" t="s">
        <v>328</v>
      </c>
      <c r="O81" s="4">
        <v>1426000</v>
      </c>
      <c r="P81" s="4">
        <v>346800</v>
      </c>
      <c r="Q81" s="4">
        <v>1079200</v>
      </c>
      <c r="R81" s="2">
        <v>24</v>
      </c>
      <c r="S81" s="5">
        <v>10.06</v>
      </c>
      <c r="T81" s="4">
        <v>54013.96</v>
      </c>
      <c r="U81" s="2" t="s">
        <v>73</v>
      </c>
      <c r="V81" s="2" t="s">
        <v>34</v>
      </c>
      <c r="W81" s="4">
        <v>1242321.08</v>
      </c>
      <c r="X81" s="4">
        <v>54013.96</v>
      </c>
      <c r="Y81" s="4">
        <v>1296335.04</v>
      </c>
      <c r="Z81" s="2">
        <v>28</v>
      </c>
      <c r="AA81" s="2" t="s">
        <v>57</v>
      </c>
      <c r="AB81" s="2" t="s">
        <v>15732</v>
      </c>
      <c r="AC81" s="2" t="s">
        <v>87</v>
      </c>
      <c r="AD81" s="2" t="s">
        <v>76</v>
      </c>
      <c r="AE81" s="5">
        <v>75.680000000000007</v>
      </c>
      <c r="AF81" s="2">
        <v>1</v>
      </c>
      <c r="AG81" s="2" t="s">
        <v>77</v>
      </c>
      <c r="AH81" s="2">
        <v>14</v>
      </c>
      <c r="AI81" s="6" t="str">
        <f t="shared" si="3"/>
        <v>25-34</v>
      </c>
      <c r="AJ81" s="11">
        <f>YEAR(tbl_LoanData[[#This Row],[Application Date]])</f>
        <v>2023</v>
      </c>
      <c r="AK81" s="11" t="str">
        <f>TEXT(tbl_LoanData[[#This Row],[Application Date]],"MMMM")</f>
        <v>January</v>
      </c>
      <c r="AL81" s="12">
        <f>DATE(YEAR(tbl_LoanData[[#This Row],[Application Date]]),MONTH(tbl_LoanData[[#This Row],[Application Date]]),1)</f>
        <v>44927</v>
      </c>
      <c r="AM81" s="14">
        <f ca="1">IF(AND(tbl_LoanData[[#This Row],[Application Date]]&gt;=EOMONTH(TODAY(),-1)+1,tbl_LoanData[[#This Row],[Application Date]]&lt;=TODAY()),tbl_LoanData[[#This Row],[Loan Amount]],0)</f>
        <v>0</v>
      </c>
      <c r="AN81" s="14">
        <f>tbl_LoanData[[#This Row],[Amount Paid]]-(Q81-X81)</f>
        <v>217135.04000000004</v>
      </c>
      <c r="AO81" s="14">
        <f>IF(tbl_LoanData[[#This Row],[Application Status]]="Approved",1,0)</f>
        <v>1</v>
      </c>
      <c r="AP81" s="22" t="str">
        <f t="shared" ca="1" si="4"/>
        <v/>
      </c>
      <c r="AQ81" s="22" t="str">
        <f t="shared" ca="1" si="5"/>
        <v/>
      </c>
    </row>
    <row r="82" spans="1:43" ht="14.4" customHeight="1" x14ac:dyDescent="0.3">
      <c r="A82" s="2" t="s">
        <v>8869</v>
      </c>
      <c r="B82" s="2" t="s">
        <v>8870</v>
      </c>
      <c r="C82" s="2" t="s">
        <v>227</v>
      </c>
      <c r="D82" s="2" t="s">
        <v>204</v>
      </c>
      <c r="E82" s="2" t="s">
        <v>402</v>
      </c>
      <c r="F82" s="2">
        <v>42</v>
      </c>
      <c r="G82" s="2" t="s">
        <v>69</v>
      </c>
      <c r="H82" s="2" t="s">
        <v>273</v>
      </c>
      <c r="I82" s="2" t="s">
        <v>45</v>
      </c>
      <c r="J82" s="3">
        <v>44949</v>
      </c>
      <c r="K82" s="3">
        <v>44951</v>
      </c>
      <c r="L82" s="2" t="s">
        <v>40</v>
      </c>
      <c r="M82" s="2" t="s">
        <v>111</v>
      </c>
      <c r="N82" s="2" t="s">
        <v>369</v>
      </c>
      <c r="O82" s="4">
        <v>1104000</v>
      </c>
      <c r="P82" s="4">
        <v>130700</v>
      </c>
      <c r="Q82" s="4">
        <v>973300</v>
      </c>
      <c r="R82" s="2">
        <v>24</v>
      </c>
      <c r="S82" s="5">
        <v>9.86</v>
      </c>
      <c r="T82" s="4">
        <v>48551.45</v>
      </c>
      <c r="U82" s="2" t="s">
        <v>73</v>
      </c>
      <c r="V82" s="2" t="s">
        <v>33</v>
      </c>
      <c r="W82" s="4">
        <v>1165234.76</v>
      </c>
      <c r="X82" s="4">
        <v>0</v>
      </c>
      <c r="Y82" s="4">
        <v>1165234.76</v>
      </c>
      <c r="Z82" s="2">
        <v>0</v>
      </c>
      <c r="AA82" s="2" t="s">
        <v>56</v>
      </c>
      <c r="AB82" s="2" t="s">
        <v>15732</v>
      </c>
      <c r="AC82" s="2" t="s">
        <v>146</v>
      </c>
      <c r="AD82" s="2" t="s">
        <v>76</v>
      </c>
      <c r="AE82" s="5">
        <v>88.16</v>
      </c>
      <c r="AF82" s="2">
        <v>0</v>
      </c>
      <c r="AG82" s="2" t="s">
        <v>77</v>
      </c>
      <c r="AH82" s="2">
        <v>2</v>
      </c>
      <c r="AI82" s="6" t="str">
        <f t="shared" si="3"/>
        <v>35-44</v>
      </c>
      <c r="AJ82" s="11">
        <f>YEAR(tbl_LoanData[[#This Row],[Application Date]])</f>
        <v>2023</v>
      </c>
      <c r="AK82" s="11" t="str">
        <f>TEXT(tbl_LoanData[[#This Row],[Application Date]],"MMMM")</f>
        <v>January</v>
      </c>
      <c r="AL82" s="12">
        <f>DATE(YEAR(tbl_LoanData[[#This Row],[Application Date]]),MONTH(tbl_LoanData[[#This Row],[Application Date]]),1)</f>
        <v>44927</v>
      </c>
      <c r="AM82" s="14">
        <f ca="1">IF(AND(tbl_LoanData[[#This Row],[Application Date]]&gt;=EOMONTH(TODAY(),-1)+1,tbl_LoanData[[#This Row],[Application Date]]&lt;=TODAY()),tbl_LoanData[[#This Row],[Loan Amount]],0)</f>
        <v>0</v>
      </c>
      <c r="AN82" s="14">
        <f>tbl_LoanData[[#This Row],[Amount Paid]]-(Q82-X82)</f>
        <v>191934.76</v>
      </c>
      <c r="AO82" s="14">
        <f>IF(tbl_LoanData[[#This Row],[Application Status]]="Approved",1,0)</f>
        <v>1</v>
      </c>
      <c r="AP82" s="22" t="str">
        <f t="shared" ca="1" si="4"/>
        <v/>
      </c>
      <c r="AQ82" s="22" t="str">
        <f t="shared" ca="1" si="5"/>
        <v/>
      </c>
    </row>
    <row r="83" spans="1:43" ht="14.4" customHeight="1" x14ac:dyDescent="0.3">
      <c r="A83" s="2" t="s">
        <v>8913</v>
      </c>
      <c r="B83" s="2" t="s">
        <v>8914</v>
      </c>
      <c r="C83" s="2" t="s">
        <v>80</v>
      </c>
      <c r="D83" s="2" t="s">
        <v>189</v>
      </c>
      <c r="E83" s="2" t="s">
        <v>182</v>
      </c>
      <c r="F83" s="2">
        <v>36</v>
      </c>
      <c r="G83" s="2" t="s">
        <v>83</v>
      </c>
      <c r="H83" s="2" t="s">
        <v>298</v>
      </c>
      <c r="I83" s="2" t="s">
        <v>43</v>
      </c>
      <c r="J83" s="3">
        <v>44955</v>
      </c>
      <c r="K83" s="3">
        <v>44959</v>
      </c>
      <c r="L83" s="2" t="s">
        <v>38</v>
      </c>
      <c r="M83" s="2" t="s">
        <v>111</v>
      </c>
      <c r="N83" s="2" t="s">
        <v>112</v>
      </c>
      <c r="O83" s="4">
        <v>1424000</v>
      </c>
      <c r="P83" s="4">
        <v>558300</v>
      </c>
      <c r="Q83" s="4">
        <v>865700</v>
      </c>
      <c r="R83" s="2">
        <v>36</v>
      </c>
      <c r="S83" s="5">
        <v>14.31</v>
      </c>
      <c r="T83" s="4">
        <v>34370.69</v>
      </c>
      <c r="U83" s="2" t="s">
        <v>73</v>
      </c>
      <c r="V83" s="2" t="s">
        <v>33</v>
      </c>
      <c r="W83" s="4">
        <v>1237345.01</v>
      </c>
      <c r="X83" s="4">
        <v>0</v>
      </c>
      <c r="Y83" s="4">
        <v>1237345.01</v>
      </c>
      <c r="Z83" s="2">
        <v>0</v>
      </c>
      <c r="AA83" s="2" t="s">
        <v>56</v>
      </c>
      <c r="AB83" s="2" t="s">
        <v>15731</v>
      </c>
      <c r="AC83" s="2" t="s">
        <v>106</v>
      </c>
      <c r="AD83" s="2" t="s">
        <v>76</v>
      </c>
      <c r="AE83" s="5">
        <v>60.79</v>
      </c>
      <c r="AF83" s="2">
        <v>0</v>
      </c>
      <c r="AG83" s="2" t="s">
        <v>77</v>
      </c>
      <c r="AH83" s="2">
        <v>4</v>
      </c>
      <c r="AI83" s="6" t="str">
        <f t="shared" si="3"/>
        <v>35-44</v>
      </c>
      <c r="AJ83" s="11">
        <f>YEAR(tbl_LoanData[[#This Row],[Application Date]])</f>
        <v>2023</v>
      </c>
      <c r="AK83" s="11" t="str">
        <f>TEXT(tbl_LoanData[[#This Row],[Application Date]],"MMMM")</f>
        <v>January</v>
      </c>
      <c r="AL83" s="12">
        <f>DATE(YEAR(tbl_LoanData[[#This Row],[Application Date]]),MONTH(tbl_LoanData[[#This Row],[Application Date]]),1)</f>
        <v>44927</v>
      </c>
      <c r="AM83" s="14">
        <f ca="1">IF(AND(tbl_LoanData[[#This Row],[Application Date]]&gt;=EOMONTH(TODAY(),-1)+1,tbl_LoanData[[#This Row],[Application Date]]&lt;=TODAY()),tbl_LoanData[[#This Row],[Loan Amount]],0)</f>
        <v>0</v>
      </c>
      <c r="AN83" s="14">
        <f>tbl_LoanData[[#This Row],[Amount Paid]]-(Q83-X83)</f>
        <v>371645.01</v>
      </c>
      <c r="AO83" s="14">
        <f>IF(tbl_LoanData[[#This Row],[Application Status]]="Approved",1,0)</f>
        <v>1</v>
      </c>
      <c r="AP83" s="22" t="str">
        <f t="shared" ca="1" si="4"/>
        <v/>
      </c>
      <c r="AQ83" s="22" t="str">
        <f t="shared" ca="1" si="5"/>
        <v/>
      </c>
    </row>
    <row r="84" spans="1:43" ht="14.4" customHeight="1" x14ac:dyDescent="0.3">
      <c r="A84" s="2" t="s">
        <v>8965</v>
      </c>
      <c r="B84" s="2" t="s">
        <v>8966</v>
      </c>
      <c r="C84" s="2" t="s">
        <v>223</v>
      </c>
      <c r="D84" s="2" t="s">
        <v>182</v>
      </c>
      <c r="E84" s="2" t="s">
        <v>161</v>
      </c>
      <c r="F84" s="2">
        <v>57</v>
      </c>
      <c r="G84" s="2" t="s">
        <v>69</v>
      </c>
      <c r="H84" s="2" t="s">
        <v>285</v>
      </c>
      <c r="I84" s="2" t="s">
        <v>55</v>
      </c>
      <c r="J84" s="3">
        <v>44939</v>
      </c>
      <c r="K84" s="3">
        <v>44956</v>
      </c>
      <c r="L84" s="2" t="s">
        <v>38</v>
      </c>
      <c r="M84" s="2" t="s">
        <v>71</v>
      </c>
      <c r="N84" s="2" t="s">
        <v>589</v>
      </c>
      <c r="O84" s="4">
        <v>1004000</v>
      </c>
      <c r="P84" s="4">
        <v>395200</v>
      </c>
      <c r="Q84" s="4">
        <v>608800</v>
      </c>
      <c r="R84" s="2">
        <v>24</v>
      </c>
      <c r="S84" s="5">
        <v>10.33</v>
      </c>
      <c r="T84" s="4">
        <v>30607.42</v>
      </c>
      <c r="U84" s="2" t="s">
        <v>73</v>
      </c>
      <c r="V84" s="2" t="s">
        <v>33</v>
      </c>
      <c r="W84" s="4">
        <v>734578.08</v>
      </c>
      <c r="X84" s="4">
        <v>0</v>
      </c>
      <c r="Y84" s="4">
        <v>734578.08</v>
      </c>
      <c r="Z84" s="2">
        <v>0</v>
      </c>
      <c r="AA84" s="2" t="s">
        <v>56</v>
      </c>
      <c r="AB84" s="2" t="s">
        <v>15727</v>
      </c>
      <c r="AC84" s="2" t="s">
        <v>138</v>
      </c>
      <c r="AD84" s="2" t="s">
        <v>76</v>
      </c>
      <c r="AE84" s="5">
        <v>60.64</v>
      </c>
      <c r="AF84" s="2">
        <v>0</v>
      </c>
      <c r="AG84" s="2" t="s">
        <v>77</v>
      </c>
      <c r="AH84" s="2">
        <v>17</v>
      </c>
      <c r="AI84" s="6" t="str">
        <f t="shared" si="3"/>
        <v>55-64</v>
      </c>
      <c r="AJ84" s="11">
        <f>YEAR(tbl_LoanData[[#This Row],[Application Date]])</f>
        <v>2023</v>
      </c>
      <c r="AK84" s="11" t="str">
        <f>TEXT(tbl_LoanData[[#This Row],[Application Date]],"MMMM")</f>
        <v>January</v>
      </c>
      <c r="AL84" s="12">
        <f>DATE(YEAR(tbl_LoanData[[#This Row],[Application Date]]),MONTH(tbl_LoanData[[#This Row],[Application Date]]),1)</f>
        <v>44927</v>
      </c>
      <c r="AM84" s="14">
        <f ca="1">IF(AND(tbl_LoanData[[#This Row],[Application Date]]&gt;=EOMONTH(TODAY(),-1)+1,tbl_LoanData[[#This Row],[Application Date]]&lt;=TODAY()),tbl_LoanData[[#This Row],[Loan Amount]],0)</f>
        <v>0</v>
      </c>
      <c r="AN84" s="14">
        <f>tbl_LoanData[[#This Row],[Amount Paid]]-(Q84-X84)</f>
        <v>125778.07999999996</v>
      </c>
      <c r="AO84" s="14">
        <f>IF(tbl_LoanData[[#This Row],[Application Status]]="Approved",1,0)</f>
        <v>1</v>
      </c>
      <c r="AP84" s="22" t="str">
        <f t="shared" ca="1" si="4"/>
        <v/>
      </c>
      <c r="AQ84" s="22" t="str">
        <f t="shared" ca="1" si="5"/>
        <v/>
      </c>
    </row>
    <row r="85" spans="1:43" ht="14.4" customHeight="1" x14ac:dyDescent="0.3">
      <c r="A85" s="2" t="s">
        <v>8975</v>
      </c>
      <c r="B85" s="2" t="s">
        <v>8976</v>
      </c>
      <c r="C85" s="2" t="s">
        <v>804</v>
      </c>
      <c r="D85" s="2" t="s">
        <v>117</v>
      </c>
      <c r="E85" s="2" t="s">
        <v>190</v>
      </c>
      <c r="F85" s="2">
        <v>53</v>
      </c>
      <c r="G85" s="2" t="s">
        <v>83</v>
      </c>
      <c r="H85" s="2" t="s">
        <v>244</v>
      </c>
      <c r="I85" s="2" t="s">
        <v>48</v>
      </c>
      <c r="J85" s="3">
        <v>44957</v>
      </c>
      <c r="K85" s="3"/>
      <c r="L85" s="2" t="s">
        <v>39</v>
      </c>
      <c r="M85" s="2" t="s">
        <v>127</v>
      </c>
      <c r="N85" s="2" t="s">
        <v>195</v>
      </c>
      <c r="O85" s="4">
        <v>2194000</v>
      </c>
      <c r="P85" s="4">
        <v>319800</v>
      </c>
      <c r="Q85" s="4">
        <v>1874200</v>
      </c>
      <c r="R85" s="2">
        <v>36</v>
      </c>
      <c r="S85" s="5">
        <v>12.14</v>
      </c>
      <c r="T85" s="4">
        <v>71021.77</v>
      </c>
      <c r="U85" s="2" t="s">
        <v>113</v>
      </c>
      <c r="V85" s="2" t="s">
        <v>97</v>
      </c>
      <c r="W85" s="4">
        <v>0</v>
      </c>
      <c r="X85" s="4">
        <v>0</v>
      </c>
      <c r="Y85" s="4">
        <v>2556783.64</v>
      </c>
      <c r="Z85" s="2">
        <v>0</v>
      </c>
      <c r="AA85" s="2" t="s">
        <v>97</v>
      </c>
      <c r="AB85" s="2" t="s">
        <v>15732</v>
      </c>
      <c r="AC85" s="2" t="s">
        <v>87</v>
      </c>
      <c r="AD85" s="2" t="s">
        <v>76</v>
      </c>
      <c r="AE85" s="5">
        <v>85.42</v>
      </c>
      <c r="AF85" s="2">
        <v>0</v>
      </c>
      <c r="AG85" s="2" t="s">
        <v>97</v>
      </c>
      <c r="AH85" s="2"/>
      <c r="AI85" s="6" t="str">
        <f t="shared" si="3"/>
        <v>45-54</v>
      </c>
      <c r="AJ85" s="11">
        <f>YEAR(tbl_LoanData[[#This Row],[Application Date]])</f>
        <v>2023</v>
      </c>
      <c r="AK85" s="11" t="str">
        <f>TEXT(tbl_LoanData[[#This Row],[Application Date]],"MMMM")</f>
        <v>January</v>
      </c>
      <c r="AL85" s="12">
        <f>DATE(YEAR(tbl_LoanData[[#This Row],[Application Date]]),MONTH(tbl_LoanData[[#This Row],[Application Date]]),1)</f>
        <v>44927</v>
      </c>
      <c r="AM85" s="14">
        <f ca="1">IF(AND(tbl_LoanData[[#This Row],[Application Date]]&gt;=EOMONTH(TODAY(),-1)+1,tbl_LoanData[[#This Row],[Application Date]]&lt;=TODAY()),tbl_LoanData[[#This Row],[Loan Amount]],0)</f>
        <v>0</v>
      </c>
      <c r="AN85" s="14">
        <f>tbl_LoanData[[#This Row],[Amount Paid]]-(Q85-X85)</f>
        <v>-1874200</v>
      </c>
      <c r="AO85" s="14">
        <f>IF(tbl_LoanData[[#This Row],[Application Status]]="Approved",1,0)</f>
        <v>0</v>
      </c>
      <c r="AP85" s="22" t="str">
        <f t="shared" ca="1" si="4"/>
        <v/>
      </c>
      <c r="AQ85" s="22" t="str">
        <f t="shared" ca="1" si="5"/>
        <v/>
      </c>
    </row>
    <row r="86" spans="1:43" ht="14.4" customHeight="1" x14ac:dyDescent="0.3">
      <c r="A86" s="2" t="s">
        <v>9003</v>
      </c>
      <c r="B86" s="2" t="s">
        <v>9004</v>
      </c>
      <c r="C86" s="2" t="s">
        <v>317</v>
      </c>
      <c r="D86" s="2" t="s">
        <v>117</v>
      </c>
      <c r="E86" s="2" t="s">
        <v>406</v>
      </c>
      <c r="F86" s="2">
        <v>29</v>
      </c>
      <c r="G86" s="2" t="s">
        <v>83</v>
      </c>
      <c r="H86" s="2" t="s">
        <v>172</v>
      </c>
      <c r="I86" s="2" t="s">
        <v>45</v>
      </c>
      <c r="J86" s="3">
        <v>44935</v>
      </c>
      <c r="K86" s="3"/>
      <c r="L86" s="2" t="s">
        <v>39</v>
      </c>
      <c r="M86" s="2" t="s">
        <v>127</v>
      </c>
      <c r="N86" s="2" t="s">
        <v>195</v>
      </c>
      <c r="O86" s="4">
        <v>1591000</v>
      </c>
      <c r="P86" s="4">
        <v>273400</v>
      </c>
      <c r="Q86" s="4">
        <v>1317600</v>
      </c>
      <c r="R86" s="2">
        <v>24</v>
      </c>
      <c r="S86" s="5">
        <v>12.34</v>
      </c>
      <c r="T86" s="4">
        <v>68449.320000000007</v>
      </c>
      <c r="U86" s="2" t="s">
        <v>113</v>
      </c>
      <c r="V86" s="2" t="s">
        <v>97</v>
      </c>
      <c r="W86" s="4">
        <v>0</v>
      </c>
      <c r="X86" s="4">
        <v>0</v>
      </c>
      <c r="Y86" s="4">
        <v>1642783.68</v>
      </c>
      <c r="Z86" s="2">
        <v>0</v>
      </c>
      <c r="AA86" s="2" t="s">
        <v>97</v>
      </c>
      <c r="AB86" s="2" t="s">
        <v>15730</v>
      </c>
      <c r="AC86" s="2" t="s">
        <v>360</v>
      </c>
      <c r="AD86" s="2" t="s">
        <v>76</v>
      </c>
      <c r="AE86" s="5">
        <v>82.82</v>
      </c>
      <c r="AF86" s="2">
        <v>0</v>
      </c>
      <c r="AG86" s="2" t="s">
        <v>97</v>
      </c>
      <c r="AH86" s="2"/>
      <c r="AI86" s="6" t="str">
        <f t="shared" si="3"/>
        <v>25-34</v>
      </c>
      <c r="AJ86" s="11">
        <f>YEAR(tbl_LoanData[[#This Row],[Application Date]])</f>
        <v>2023</v>
      </c>
      <c r="AK86" s="11" t="str">
        <f>TEXT(tbl_LoanData[[#This Row],[Application Date]],"MMMM")</f>
        <v>January</v>
      </c>
      <c r="AL86" s="12">
        <f>DATE(YEAR(tbl_LoanData[[#This Row],[Application Date]]),MONTH(tbl_LoanData[[#This Row],[Application Date]]),1)</f>
        <v>44927</v>
      </c>
      <c r="AM86" s="14">
        <f ca="1">IF(AND(tbl_LoanData[[#This Row],[Application Date]]&gt;=EOMONTH(TODAY(),-1)+1,tbl_LoanData[[#This Row],[Application Date]]&lt;=TODAY()),tbl_LoanData[[#This Row],[Loan Amount]],0)</f>
        <v>0</v>
      </c>
      <c r="AN86" s="14">
        <f>tbl_LoanData[[#This Row],[Amount Paid]]-(Q86-X86)</f>
        <v>-1317600</v>
      </c>
      <c r="AO86" s="14">
        <f>IF(tbl_LoanData[[#This Row],[Application Status]]="Approved",1,0)</f>
        <v>0</v>
      </c>
      <c r="AP86" s="22" t="str">
        <f t="shared" ca="1" si="4"/>
        <v/>
      </c>
      <c r="AQ86" s="22" t="str">
        <f t="shared" ca="1" si="5"/>
        <v/>
      </c>
    </row>
    <row r="87" spans="1:43" x14ac:dyDescent="0.3">
      <c r="A87" s="2" t="s">
        <v>9017</v>
      </c>
      <c r="B87" s="2" t="s">
        <v>9018</v>
      </c>
      <c r="C87" s="2" t="s">
        <v>253</v>
      </c>
      <c r="D87" s="2" t="s">
        <v>254</v>
      </c>
      <c r="E87" s="2" t="s">
        <v>447</v>
      </c>
      <c r="F87" s="2">
        <v>64</v>
      </c>
      <c r="G87" s="2" t="s">
        <v>69</v>
      </c>
      <c r="H87" s="2" t="s">
        <v>93</v>
      </c>
      <c r="I87" s="2" t="s">
        <v>50</v>
      </c>
      <c r="J87" s="3">
        <v>44940</v>
      </c>
      <c r="K87" s="3">
        <v>44959</v>
      </c>
      <c r="L87" s="2" t="s">
        <v>36</v>
      </c>
      <c r="M87" s="2" t="s">
        <v>85</v>
      </c>
      <c r="N87" s="2" t="s">
        <v>624</v>
      </c>
      <c r="O87" s="4">
        <v>2190000</v>
      </c>
      <c r="P87" s="4">
        <v>654700</v>
      </c>
      <c r="Q87" s="4">
        <v>1535300</v>
      </c>
      <c r="R87" s="2">
        <v>36</v>
      </c>
      <c r="S87" s="5">
        <v>6.44</v>
      </c>
      <c r="T87" s="4">
        <v>50886.67</v>
      </c>
      <c r="U87" s="2" t="s">
        <v>73</v>
      </c>
      <c r="V87" s="2" t="s">
        <v>34</v>
      </c>
      <c r="W87" s="4">
        <v>1628373.44</v>
      </c>
      <c r="X87" s="4">
        <v>203546.52</v>
      </c>
      <c r="Y87" s="4">
        <v>1831919.96</v>
      </c>
      <c r="Z87" s="2">
        <v>116</v>
      </c>
      <c r="AA87" s="2" t="s">
        <v>60</v>
      </c>
      <c r="AB87" s="2" t="s">
        <v>15735</v>
      </c>
      <c r="AC87" s="2" t="s">
        <v>213</v>
      </c>
      <c r="AD87" s="2" t="s">
        <v>76</v>
      </c>
      <c r="AE87" s="5">
        <v>70.11</v>
      </c>
      <c r="AF87" s="2">
        <v>4</v>
      </c>
      <c r="AG87" s="2" t="s">
        <v>130</v>
      </c>
      <c r="AH87" s="2">
        <v>19</v>
      </c>
      <c r="AI87" s="6" t="str">
        <f t="shared" si="3"/>
        <v>55-64</v>
      </c>
      <c r="AJ87" s="11">
        <f>YEAR(tbl_LoanData[[#This Row],[Application Date]])</f>
        <v>2023</v>
      </c>
      <c r="AK87" s="11" t="str">
        <f>TEXT(tbl_LoanData[[#This Row],[Application Date]],"MMMM")</f>
        <v>January</v>
      </c>
      <c r="AL87" s="12">
        <f>DATE(YEAR(tbl_LoanData[[#This Row],[Application Date]]),MONTH(tbl_LoanData[[#This Row],[Application Date]]),1)</f>
        <v>44927</v>
      </c>
      <c r="AM87" s="14">
        <f ca="1">IF(AND(tbl_LoanData[[#This Row],[Application Date]]&gt;=EOMONTH(TODAY(),-1)+1,tbl_LoanData[[#This Row],[Application Date]]&lt;=TODAY()),tbl_LoanData[[#This Row],[Loan Amount]],0)</f>
        <v>0</v>
      </c>
      <c r="AN87" s="14">
        <f>tbl_LoanData[[#This Row],[Amount Paid]]-(Q87-X87)</f>
        <v>296619.95999999996</v>
      </c>
      <c r="AO87" s="14">
        <f>IF(tbl_LoanData[[#This Row],[Application Status]]="Approved",1,0)</f>
        <v>1</v>
      </c>
      <c r="AP87" s="22" t="str">
        <f t="shared" ca="1" si="4"/>
        <v/>
      </c>
      <c r="AQ87" s="22" t="str">
        <f t="shared" ca="1" si="5"/>
        <v/>
      </c>
    </row>
    <row r="88" spans="1:43" x14ac:dyDescent="0.3">
      <c r="A88" s="2" t="s">
        <v>9029</v>
      </c>
      <c r="B88" s="2" t="s">
        <v>9030</v>
      </c>
      <c r="C88" s="2" t="s">
        <v>452</v>
      </c>
      <c r="D88" s="2" t="s">
        <v>254</v>
      </c>
      <c r="E88" s="2" t="s">
        <v>284</v>
      </c>
      <c r="F88" s="2">
        <v>37</v>
      </c>
      <c r="G88" s="2" t="s">
        <v>83</v>
      </c>
      <c r="H88" s="2" t="s">
        <v>237</v>
      </c>
      <c r="I88" s="2" t="s">
        <v>48</v>
      </c>
      <c r="J88" s="3">
        <v>44953</v>
      </c>
      <c r="K88" s="3"/>
      <c r="L88" s="2" t="s">
        <v>40</v>
      </c>
      <c r="M88" s="2" t="s">
        <v>71</v>
      </c>
      <c r="N88" s="2" t="s">
        <v>137</v>
      </c>
      <c r="O88" s="4">
        <v>1001000</v>
      </c>
      <c r="P88" s="4">
        <v>141500</v>
      </c>
      <c r="Q88" s="4">
        <v>859500</v>
      </c>
      <c r="R88" s="2">
        <v>36</v>
      </c>
      <c r="S88" s="5">
        <v>14.93</v>
      </c>
      <c r="T88" s="4">
        <v>34568.61</v>
      </c>
      <c r="U88" s="2" t="s">
        <v>96</v>
      </c>
      <c r="V88" s="2" t="s">
        <v>97</v>
      </c>
      <c r="W88" s="4">
        <v>0</v>
      </c>
      <c r="X88" s="4">
        <v>0</v>
      </c>
      <c r="Y88" s="4">
        <v>1244470.05</v>
      </c>
      <c r="Z88" s="2">
        <v>0</v>
      </c>
      <c r="AA88" s="2" t="s">
        <v>97</v>
      </c>
      <c r="AB88" s="2" t="s">
        <v>15734</v>
      </c>
      <c r="AC88" s="2" t="s">
        <v>360</v>
      </c>
      <c r="AD88" s="2" t="s">
        <v>76</v>
      </c>
      <c r="AE88" s="5">
        <v>85.86</v>
      </c>
      <c r="AF88" s="2">
        <v>0</v>
      </c>
      <c r="AG88" s="2" t="s">
        <v>97</v>
      </c>
      <c r="AH88" s="2"/>
      <c r="AI88" s="6" t="str">
        <f t="shared" si="3"/>
        <v>35-44</v>
      </c>
      <c r="AJ88" s="11">
        <f>YEAR(tbl_LoanData[[#This Row],[Application Date]])</f>
        <v>2023</v>
      </c>
      <c r="AK88" s="11" t="str">
        <f>TEXT(tbl_LoanData[[#This Row],[Application Date]],"MMMM")</f>
        <v>January</v>
      </c>
      <c r="AL88" s="12">
        <f>DATE(YEAR(tbl_LoanData[[#This Row],[Application Date]]),MONTH(tbl_LoanData[[#This Row],[Application Date]]),1)</f>
        <v>44927</v>
      </c>
      <c r="AM88" s="14">
        <f ca="1">IF(AND(tbl_LoanData[[#This Row],[Application Date]]&gt;=EOMONTH(TODAY(),-1)+1,tbl_LoanData[[#This Row],[Application Date]]&lt;=TODAY()),tbl_LoanData[[#This Row],[Loan Amount]],0)</f>
        <v>0</v>
      </c>
      <c r="AN88" s="14">
        <f>tbl_LoanData[[#This Row],[Amount Paid]]-(Q88-X88)</f>
        <v>-859500</v>
      </c>
      <c r="AO88" s="14">
        <f>IF(tbl_LoanData[[#This Row],[Application Status]]="Approved",1,0)</f>
        <v>0</v>
      </c>
      <c r="AP88" s="22" t="str">
        <f t="shared" ca="1" si="4"/>
        <v/>
      </c>
      <c r="AQ88" s="22" t="str">
        <f t="shared" ca="1" si="5"/>
        <v/>
      </c>
    </row>
    <row r="89" spans="1:43" x14ac:dyDescent="0.3">
      <c r="A89" s="2" t="s">
        <v>9043</v>
      </c>
      <c r="B89" s="2" t="s">
        <v>9044</v>
      </c>
      <c r="C89" s="2" t="s">
        <v>644</v>
      </c>
      <c r="D89" s="2" t="s">
        <v>134</v>
      </c>
      <c r="E89" s="2" t="s">
        <v>92</v>
      </c>
      <c r="F89" s="2">
        <v>41</v>
      </c>
      <c r="G89" s="2" t="s">
        <v>83</v>
      </c>
      <c r="H89" s="2" t="s">
        <v>298</v>
      </c>
      <c r="I89" s="2" t="s">
        <v>43</v>
      </c>
      <c r="J89" s="3">
        <v>44954</v>
      </c>
      <c r="K89" s="3">
        <v>44969</v>
      </c>
      <c r="L89" s="2" t="s">
        <v>36</v>
      </c>
      <c r="M89" s="2" t="s">
        <v>111</v>
      </c>
      <c r="N89" s="2" t="s">
        <v>350</v>
      </c>
      <c r="O89" s="4">
        <v>1159000</v>
      </c>
      <c r="P89" s="4">
        <v>340500</v>
      </c>
      <c r="Q89" s="4">
        <v>818500</v>
      </c>
      <c r="R89" s="2">
        <v>36</v>
      </c>
      <c r="S89" s="5">
        <v>10.210000000000001</v>
      </c>
      <c r="T89" s="4">
        <v>29700.18</v>
      </c>
      <c r="U89" s="2" t="s">
        <v>73</v>
      </c>
      <c r="V89" s="2" t="s">
        <v>33</v>
      </c>
      <c r="W89" s="4">
        <v>1069206.55</v>
      </c>
      <c r="X89" s="4">
        <v>0</v>
      </c>
      <c r="Y89" s="4">
        <v>1069206.55</v>
      </c>
      <c r="Z89" s="2">
        <v>0</v>
      </c>
      <c r="AA89" s="2" t="s">
        <v>56</v>
      </c>
      <c r="AB89" s="2" t="s">
        <v>15730</v>
      </c>
      <c r="AC89" s="2" t="s">
        <v>213</v>
      </c>
      <c r="AD89" s="2" t="s">
        <v>76</v>
      </c>
      <c r="AE89" s="5">
        <v>70.62</v>
      </c>
      <c r="AF89" s="2">
        <v>0</v>
      </c>
      <c r="AG89" s="2" t="s">
        <v>77</v>
      </c>
      <c r="AH89" s="2">
        <v>15</v>
      </c>
      <c r="AI89" s="6" t="str">
        <f t="shared" si="3"/>
        <v>35-44</v>
      </c>
      <c r="AJ89" s="11">
        <f>YEAR(tbl_LoanData[[#This Row],[Application Date]])</f>
        <v>2023</v>
      </c>
      <c r="AK89" s="11" t="str">
        <f>TEXT(tbl_LoanData[[#This Row],[Application Date]],"MMMM")</f>
        <v>January</v>
      </c>
      <c r="AL89" s="12">
        <f>DATE(YEAR(tbl_LoanData[[#This Row],[Application Date]]),MONTH(tbl_LoanData[[#This Row],[Application Date]]),1)</f>
        <v>44927</v>
      </c>
      <c r="AM89" s="14">
        <f ca="1">IF(AND(tbl_LoanData[[#This Row],[Application Date]]&gt;=EOMONTH(TODAY(),-1)+1,tbl_LoanData[[#This Row],[Application Date]]&lt;=TODAY()),tbl_LoanData[[#This Row],[Loan Amount]],0)</f>
        <v>0</v>
      </c>
      <c r="AN89" s="14">
        <f>tbl_LoanData[[#This Row],[Amount Paid]]-(Q89-X89)</f>
        <v>250706.55000000005</v>
      </c>
      <c r="AO89" s="14">
        <f>IF(tbl_LoanData[[#This Row],[Application Status]]="Approved",1,0)</f>
        <v>1</v>
      </c>
      <c r="AP89" s="22" t="str">
        <f t="shared" ca="1" si="4"/>
        <v/>
      </c>
      <c r="AQ89" s="22" t="str">
        <f t="shared" ca="1" si="5"/>
        <v/>
      </c>
    </row>
    <row r="90" spans="1:43" ht="14.4" customHeight="1" x14ac:dyDescent="0.3">
      <c r="A90" s="2" t="s">
        <v>9091</v>
      </c>
      <c r="B90" s="2" t="s">
        <v>9092</v>
      </c>
      <c r="C90" s="2" t="s">
        <v>986</v>
      </c>
      <c r="D90" s="2" t="s">
        <v>101</v>
      </c>
      <c r="E90" s="2" t="s">
        <v>190</v>
      </c>
      <c r="F90" s="2">
        <v>57</v>
      </c>
      <c r="G90" s="2" t="s">
        <v>83</v>
      </c>
      <c r="H90" s="2" t="s">
        <v>136</v>
      </c>
      <c r="I90" s="2" t="s">
        <v>49</v>
      </c>
      <c r="J90" s="3">
        <v>44950</v>
      </c>
      <c r="K90" s="3">
        <v>44961</v>
      </c>
      <c r="L90" s="2" t="s">
        <v>41</v>
      </c>
      <c r="M90" s="2" t="s">
        <v>144</v>
      </c>
      <c r="N90" s="2" t="s">
        <v>857</v>
      </c>
      <c r="O90" s="4">
        <v>3147000</v>
      </c>
      <c r="P90" s="4">
        <v>361900</v>
      </c>
      <c r="Q90" s="4">
        <v>2785100</v>
      </c>
      <c r="R90" s="2">
        <v>36</v>
      </c>
      <c r="S90" s="5">
        <v>10.14</v>
      </c>
      <c r="T90" s="4">
        <v>100897.98</v>
      </c>
      <c r="U90" s="2" t="s">
        <v>73</v>
      </c>
      <c r="V90" s="2" t="s">
        <v>34</v>
      </c>
      <c r="W90" s="4">
        <v>3531429.3</v>
      </c>
      <c r="X90" s="4">
        <v>100898.12</v>
      </c>
      <c r="Y90" s="4">
        <v>3632327.42</v>
      </c>
      <c r="Z90" s="2">
        <v>28</v>
      </c>
      <c r="AA90" s="2" t="s">
        <v>57</v>
      </c>
      <c r="AB90" s="2" t="s">
        <v>15733</v>
      </c>
      <c r="AC90" s="2" t="s">
        <v>213</v>
      </c>
      <c r="AD90" s="2" t="s">
        <v>76</v>
      </c>
      <c r="AE90" s="5">
        <v>88.5</v>
      </c>
      <c r="AF90" s="2">
        <v>1</v>
      </c>
      <c r="AG90" s="2" t="s">
        <v>77</v>
      </c>
      <c r="AH90" s="2">
        <v>11</v>
      </c>
      <c r="AI90" s="6" t="str">
        <f t="shared" si="3"/>
        <v>55-64</v>
      </c>
      <c r="AJ90" s="11">
        <f>YEAR(tbl_LoanData[[#This Row],[Application Date]])</f>
        <v>2023</v>
      </c>
      <c r="AK90" s="11" t="str">
        <f>TEXT(tbl_LoanData[[#This Row],[Application Date]],"MMMM")</f>
        <v>January</v>
      </c>
      <c r="AL90" s="12">
        <f>DATE(YEAR(tbl_LoanData[[#This Row],[Application Date]]),MONTH(tbl_LoanData[[#This Row],[Application Date]]),1)</f>
        <v>44927</v>
      </c>
      <c r="AM90" s="14">
        <f ca="1">IF(AND(tbl_LoanData[[#This Row],[Application Date]]&gt;=EOMONTH(TODAY(),-1)+1,tbl_LoanData[[#This Row],[Application Date]]&lt;=TODAY()),tbl_LoanData[[#This Row],[Loan Amount]],0)</f>
        <v>0</v>
      </c>
      <c r="AN90" s="14">
        <f>tbl_LoanData[[#This Row],[Amount Paid]]-(Q90-X90)</f>
        <v>847227.41999999993</v>
      </c>
      <c r="AO90" s="14">
        <f>IF(tbl_LoanData[[#This Row],[Application Status]]="Approved",1,0)</f>
        <v>1</v>
      </c>
      <c r="AP90" s="22" t="str">
        <f t="shared" ca="1" si="4"/>
        <v/>
      </c>
      <c r="AQ90" s="22" t="str">
        <f t="shared" ca="1" si="5"/>
        <v/>
      </c>
    </row>
    <row r="91" spans="1:43" ht="14.4" customHeight="1" x14ac:dyDescent="0.3">
      <c r="A91" s="2" t="s">
        <v>9145</v>
      </c>
      <c r="B91" s="2" t="s">
        <v>9146</v>
      </c>
      <c r="C91" s="2" t="s">
        <v>253</v>
      </c>
      <c r="D91" s="2" t="s">
        <v>102</v>
      </c>
      <c r="E91" s="2" t="s">
        <v>118</v>
      </c>
      <c r="F91" s="2">
        <v>62</v>
      </c>
      <c r="G91" s="2" t="s">
        <v>69</v>
      </c>
      <c r="H91" s="2" t="s">
        <v>211</v>
      </c>
      <c r="I91" s="2" t="s">
        <v>50</v>
      </c>
      <c r="J91" s="3">
        <v>44953</v>
      </c>
      <c r="K91" s="3">
        <v>44964</v>
      </c>
      <c r="L91" s="2" t="s">
        <v>39</v>
      </c>
      <c r="M91" s="2" t="s">
        <v>167</v>
      </c>
      <c r="N91" s="2" t="s">
        <v>168</v>
      </c>
      <c r="O91" s="4">
        <v>2431000</v>
      </c>
      <c r="P91" s="4">
        <v>921600</v>
      </c>
      <c r="Q91" s="4">
        <v>1509400</v>
      </c>
      <c r="R91" s="2">
        <v>60</v>
      </c>
      <c r="S91" s="5">
        <v>10.99</v>
      </c>
      <c r="T91" s="4">
        <v>38980.25</v>
      </c>
      <c r="U91" s="2" t="s">
        <v>73</v>
      </c>
      <c r="V91" s="2" t="s">
        <v>74</v>
      </c>
      <c r="W91" s="4">
        <v>1637170.5</v>
      </c>
      <c r="X91" s="4">
        <v>701644.80000000005</v>
      </c>
      <c r="Y91" s="4">
        <v>2338815.2999999998</v>
      </c>
      <c r="Z91" s="2">
        <v>0</v>
      </c>
      <c r="AA91" s="2" t="s">
        <v>56</v>
      </c>
      <c r="AB91" s="2" t="s">
        <v>15735</v>
      </c>
      <c r="AC91" s="2" t="s">
        <v>146</v>
      </c>
      <c r="AD91" s="2" t="s">
        <v>76</v>
      </c>
      <c r="AE91" s="5">
        <v>62.09</v>
      </c>
      <c r="AF91" s="2">
        <v>0</v>
      </c>
      <c r="AG91" s="2" t="s">
        <v>77</v>
      </c>
      <c r="AH91" s="2">
        <v>11</v>
      </c>
      <c r="AI91" s="6" t="str">
        <f t="shared" si="3"/>
        <v>55-64</v>
      </c>
      <c r="AJ91" s="11">
        <f>YEAR(tbl_LoanData[[#This Row],[Application Date]])</f>
        <v>2023</v>
      </c>
      <c r="AK91" s="11" t="str">
        <f>TEXT(tbl_LoanData[[#This Row],[Application Date]],"MMMM")</f>
        <v>January</v>
      </c>
      <c r="AL91" s="12">
        <f>DATE(YEAR(tbl_LoanData[[#This Row],[Application Date]]),MONTH(tbl_LoanData[[#This Row],[Application Date]]),1)</f>
        <v>44927</v>
      </c>
      <c r="AM91" s="14">
        <f ca="1">IF(AND(tbl_LoanData[[#This Row],[Application Date]]&gt;=EOMONTH(TODAY(),-1)+1,tbl_LoanData[[#This Row],[Application Date]]&lt;=TODAY()),tbl_LoanData[[#This Row],[Loan Amount]],0)</f>
        <v>0</v>
      </c>
      <c r="AN91" s="14">
        <f>tbl_LoanData[[#This Row],[Amount Paid]]-(Q91-X91)</f>
        <v>829415.3</v>
      </c>
      <c r="AO91" s="14">
        <f>IF(tbl_LoanData[[#This Row],[Application Status]]="Approved",1,0)</f>
        <v>1</v>
      </c>
      <c r="AP91" s="22" t="str">
        <f t="shared" ca="1" si="4"/>
        <v/>
      </c>
      <c r="AQ91" s="22" t="str">
        <f t="shared" ca="1" si="5"/>
        <v/>
      </c>
    </row>
    <row r="92" spans="1:43" x14ac:dyDescent="0.3">
      <c r="A92" s="2" t="s">
        <v>9163</v>
      </c>
      <c r="B92" s="2" t="s">
        <v>9164</v>
      </c>
      <c r="C92" s="2" t="s">
        <v>949</v>
      </c>
      <c r="D92" s="2" t="s">
        <v>67</v>
      </c>
      <c r="E92" s="2" t="s">
        <v>92</v>
      </c>
      <c r="F92" s="2">
        <v>36</v>
      </c>
      <c r="G92" s="2" t="s">
        <v>83</v>
      </c>
      <c r="H92" s="2" t="s">
        <v>84</v>
      </c>
      <c r="I92" s="2" t="s">
        <v>45</v>
      </c>
      <c r="J92" s="3">
        <v>44952</v>
      </c>
      <c r="K92" s="3">
        <v>44963</v>
      </c>
      <c r="L92" s="2" t="s">
        <v>40</v>
      </c>
      <c r="M92" s="2" t="s">
        <v>94</v>
      </c>
      <c r="N92" s="2" t="s">
        <v>95</v>
      </c>
      <c r="O92" s="4">
        <v>1055000</v>
      </c>
      <c r="P92" s="4">
        <v>357300</v>
      </c>
      <c r="Q92" s="4">
        <v>697700</v>
      </c>
      <c r="R92" s="2">
        <v>24</v>
      </c>
      <c r="S92" s="5">
        <v>10.29</v>
      </c>
      <c r="T92" s="4">
        <v>35053.61</v>
      </c>
      <c r="U92" s="2" t="s">
        <v>73</v>
      </c>
      <c r="V92" s="2" t="s">
        <v>33</v>
      </c>
      <c r="W92" s="4">
        <v>841286.66</v>
      </c>
      <c r="X92" s="4">
        <v>0</v>
      </c>
      <c r="Y92" s="4">
        <v>841286.66</v>
      </c>
      <c r="Z92" s="2">
        <v>0</v>
      </c>
      <c r="AA92" s="2" t="s">
        <v>56</v>
      </c>
      <c r="AB92" s="2" t="s">
        <v>15736</v>
      </c>
      <c r="AC92" s="2" t="s">
        <v>332</v>
      </c>
      <c r="AD92" s="2" t="s">
        <v>76</v>
      </c>
      <c r="AE92" s="5">
        <v>66.13</v>
      </c>
      <c r="AF92" s="2">
        <v>0</v>
      </c>
      <c r="AG92" s="2" t="s">
        <v>77</v>
      </c>
      <c r="AH92" s="2">
        <v>11</v>
      </c>
      <c r="AI92" s="6" t="str">
        <f t="shared" si="3"/>
        <v>35-44</v>
      </c>
      <c r="AJ92" s="11">
        <f>YEAR(tbl_LoanData[[#This Row],[Application Date]])</f>
        <v>2023</v>
      </c>
      <c r="AK92" s="11" t="str">
        <f>TEXT(tbl_LoanData[[#This Row],[Application Date]],"MMMM")</f>
        <v>January</v>
      </c>
      <c r="AL92" s="12">
        <f>DATE(YEAR(tbl_LoanData[[#This Row],[Application Date]]),MONTH(tbl_LoanData[[#This Row],[Application Date]]),1)</f>
        <v>44927</v>
      </c>
      <c r="AM92" s="14">
        <f ca="1">IF(AND(tbl_LoanData[[#This Row],[Application Date]]&gt;=EOMONTH(TODAY(),-1)+1,tbl_LoanData[[#This Row],[Application Date]]&lt;=TODAY()),tbl_LoanData[[#This Row],[Loan Amount]],0)</f>
        <v>0</v>
      </c>
      <c r="AN92" s="14">
        <f>tbl_LoanData[[#This Row],[Amount Paid]]-(Q92-X92)</f>
        <v>143586.66000000003</v>
      </c>
      <c r="AO92" s="14">
        <f>IF(tbl_LoanData[[#This Row],[Application Status]]="Approved",1,0)</f>
        <v>1</v>
      </c>
      <c r="AP92" s="22" t="str">
        <f t="shared" ca="1" si="4"/>
        <v/>
      </c>
      <c r="AQ92" s="22" t="str">
        <f t="shared" ca="1" si="5"/>
        <v/>
      </c>
    </row>
    <row r="93" spans="1:43" ht="14.4" customHeight="1" x14ac:dyDescent="0.3">
      <c r="A93" s="2" t="s">
        <v>9167</v>
      </c>
      <c r="B93" s="2" t="s">
        <v>9168</v>
      </c>
      <c r="C93" s="2" t="s">
        <v>216</v>
      </c>
      <c r="D93" s="2" t="s">
        <v>81</v>
      </c>
      <c r="E93" s="2" t="s">
        <v>406</v>
      </c>
      <c r="F93" s="2">
        <v>60</v>
      </c>
      <c r="G93" s="2" t="s">
        <v>83</v>
      </c>
      <c r="H93" s="2" t="s">
        <v>119</v>
      </c>
      <c r="I93" s="2" t="s">
        <v>43</v>
      </c>
      <c r="J93" s="3">
        <v>44950</v>
      </c>
      <c r="K93" s="3">
        <v>44966</v>
      </c>
      <c r="L93" s="2" t="s">
        <v>36</v>
      </c>
      <c r="M93" s="2" t="s">
        <v>94</v>
      </c>
      <c r="N93" s="2" t="s">
        <v>212</v>
      </c>
      <c r="O93" s="4">
        <v>927000</v>
      </c>
      <c r="P93" s="4">
        <v>111000</v>
      </c>
      <c r="Q93" s="4">
        <v>816000</v>
      </c>
      <c r="R93" s="2">
        <v>48</v>
      </c>
      <c r="S93" s="5">
        <v>10.18</v>
      </c>
      <c r="T93" s="4">
        <v>23922.400000000001</v>
      </c>
      <c r="U93" s="2" t="s">
        <v>73</v>
      </c>
      <c r="V93" s="2" t="s">
        <v>74</v>
      </c>
      <c r="W93" s="4">
        <v>1004740.8</v>
      </c>
      <c r="X93" s="4">
        <v>143534.39999999999</v>
      </c>
      <c r="Y93" s="4">
        <v>1148275.2</v>
      </c>
      <c r="Z93" s="2">
        <v>0</v>
      </c>
      <c r="AA93" s="2" t="s">
        <v>56</v>
      </c>
      <c r="AB93" s="2" t="s">
        <v>15733</v>
      </c>
      <c r="AC93" s="2" t="s">
        <v>146</v>
      </c>
      <c r="AD93" s="2" t="s">
        <v>76</v>
      </c>
      <c r="AE93" s="5">
        <v>88.03</v>
      </c>
      <c r="AF93" s="2">
        <v>0</v>
      </c>
      <c r="AG93" s="2" t="s">
        <v>77</v>
      </c>
      <c r="AH93" s="2">
        <v>16</v>
      </c>
      <c r="AI93" s="6" t="str">
        <f t="shared" si="3"/>
        <v>55-64</v>
      </c>
      <c r="AJ93" s="11">
        <f>YEAR(tbl_LoanData[[#This Row],[Application Date]])</f>
        <v>2023</v>
      </c>
      <c r="AK93" s="11" t="str">
        <f>TEXT(tbl_LoanData[[#This Row],[Application Date]],"MMMM")</f>
        <v>January</v>
      </c>
      <c r="AL93" s="12">
        <f>DATE(YEAR(tbl_LoanData[[#This Row],[Application Date]]),MONTH(tbl_LoanData[[#This Row],[Application Date]]),1)</f>
        <v>44927</v>
      </c>
      <c r="AM93" s="14">
        <f ca="1">IF(AND(tbl_LoanData[[#This Row],[Application Date]]&gt;=EOMONTH(TODAY(),-1)+1,tbl_LoanData[[#This Row],[Application Date]]&lt;=TODAY()),tbl_LoanData[[#This Row],[Loan Amount]],0)</f>
        <v>0</v>
      </c>
      <c r="AN93" s="14">
        <f>tbl_LoanData[[#This Row],[Amount Paid]]-(Q93-X93)</f>
        <v>332275.20000000007</v>
      </c>
      <c r="AO93" s="14">
        <f>IF(tbl_LoanData[[#This Row],[Application Status]]="Approved",1,0)</f>
        <v>1</v>
      </c>
      <c r="AP93" s="22" t="str">
        <f t="shared" ca="1" si="4"/>
        <v/>
      </c>
      <c r="AQ93" s="22" t="str">
        <f t="shared" ca="1" si="5"/>
        <v/>
      </c>
    </row>
    <row r="94" spans="1:43" x14ac:dyDescent="0.3">
      <c r="A94" s="2" t="s">
        <v>9435</v>
      </c>
      <c r="B94" s="2" t="s">
        <v>9436</v>
      </c>
      <c r="C94" s="2" t="s">
        <v>809</v>
      </c>
      <c r="D94" s="2" t="s">
        <v>209</v>
      </c>
      <c r="E94" s="2" t="s">
        <v>293</v>
      </c>
      <c r="F94" s="2">
        <v>54</v>
      </c>
      <c r="G94" s="2" t="s">
        <v>69</v>
      </c>
      <c r="H94" s="2" t="s">
        <v>177</v>
      </c>
      <c r="I94" s="2" t="s">
        <v>43</v>
      </c>
      <c r="J94" s="3">
        <v>44937</v>
      </c>
      <c r="K94" s="3">
        <v>44942</v>
      </c>
      <c r="L94" s="2" t="s">
        <v>39</v>
      </c>
      <c r="M94" s="2" t="s">
        <v>71</v>
      </c>
      <c r="N94" s="2" t="s">
        <v>294</v>
      </c>
      <c r="O94" s="4">
        <v>1133000</v>
      </c>
      <c r="P94" s="4">
        <v>246200</v>
      </c>
      <c r="Q94" s="4">
        <v>886800</v>
      </c>
      <c r="R94" s="2">
        <v>24</v>
      </c>
      <c r="S94" s="5">
        <v>12.9</v>
      </c>
      <c r="T94" s="4">
        <v>46483.1</v>
      </c>
      <c r="U94" s="2" t="s">
        <v>73</v>
      </c>
      <c r="V94" s="2" t="s">
        <v>33</v>
      </c>
      <c r="W94" s="4">
        <v>1115594.3999999999</v>
      </c>
      <c r="X94" s="4">
        <v>0</v>
      </c>
      <c r="Y94" s="4">
        <v>1115594.3999999999</v>
      </c>
      <c r="Z94" s="2">
        <v>0</v>
      </c>
      <c r="AA94" s="2" t="s">
        <v>56</v>
      </c>
      <c r="AB94" s="2" t="s">
        <v>15727</v>
      </c>
      <c r="AC94" s="2" t="s">
        <v>75</v>
      </c>
      <c r="AD94" s="2" t="s">
        <v>76</v>
      </c>
      <c r="AE94" s="5">
        <v>78.27</v>
      </c>
      <c r="AF94" s="2">
        <v>0</v>
      </c>
      <c r="AG94" s="2" t="s">
        <v>77</v>
      </c>
      <c r="AH94" s="2">
        <v>5</v>
      </c>
      <c r="AI94" s="6" t="str">
        <f t="shared" si="3"/>
        <v>45-54</v>
      </c>
      <c r="AJ94" s="11">
        <f>YEAR(tbl_LoanData[[#This Row],[Application Date]])</f>
        <v>2023</v>
      </c>
      <c r="AK94" s="11" t="str">
        <f>TEXT(tbl_LoanData[[#This Row],[Application Date]],"MMMM")</f>
        <v>January</v>
      </c>
      <c r="AL94" s="12">
        <f>DATE(YEAR(tbl_LoanData[[#This Row],[Application Date]]),MONTH(tbl_LoanData[[#This Row],[Application Date]]),1)</f>
        <v>44927</v>
      </c>
      <c r="AM94" s="14">
        <f ca="1">IF(AND(tbl_LoanData[[#This Row],[Application Date]]&gt;=EOMONTH(TODAY(),-1)+1,tbl_LoanData[[#This Row],[Application Date]]&lt;=TODAY()),tbl_LoanData[[#This Row],[Loan Amount]],0)</f>
        <v>0</v>
      </c>
      <c r="AN94" s="14">
        <f>tbl_LoanData[[#This Row],[Amount Paid]]-(Q94-X94)</f>
        <v>228794.39999999991</v>
      </c>
      <c r="AO94" s="14">
        <f>IF(tbl_LoanData[[#This Row],[Application Status]]="Approved",1,0)</f>
        <v>1</v>
      </c>
      <c r="AP94" s="22" t="str">
        <f t="shared" ca="1" si="4"/>
        <v/>
      </c>
      <c r="AQ94" s="22" t="str">
        <f t="shared" ca="1" si="5"/>
        <v/>
      </c>
    </row>
    <row r="95" spans="1:43" ht="14.4" customHeight="1" x14ac:dyDescent="0.3">
      <c r="A95" s="2" t="s">
        <v>9465</v>
      </c>
      <c r="B95" s="2" t="s">
        <v>9466</v>
      </c>
      <c r="C95" s="2" t="s">
        <v>809</v>
      </c>
      <c r="D95" s="2" t="s">
        <v>254</v>
      </c>
      <c r="E95" s="2" t="s">
        <v>402</v>
      </c>
      <c r="F95" s="2">
        <v>61</v>
      </c>
      <c r="G95" s="2" t="s">
        <v>69</v>
      </c>
      <c r="H95" s="2" t="s">
        <v>217</v>
      </c>
      <c r="I95" s="2" t="s">
        <v>46</v>
      </c>
      <c r="J95" s="3">
        <v>44934</v>
      </c>
      <c r="K95" s="3"/>
      <c r="L95" s="2" t="s">
        <v>39</v>
      </c>
      <c r="M95" s="2" t="s">
        <v>85</v>
      </c>
      <c r="N95" s="2" t="s">
        <v>324</v>
      </c>
      <c r="O95" s="4">
        <v>2297000</v>
      </c>
      <c r="P95" s="4">
        <v>856900</v>
      </c>
      <c r="Q95" s="4">
        <v>1440100</v>
      </c>
      <c r="R95" s="2">
        <v>24</v>
      </c>
      <c r="S95" s="5">
        <v>6.92</v>
      </c>
      <c r="T95" s="4">
        <v>68308.740000000005</v>
      </c>
      <c r="U95" s="2" t="s">
        <v>96</v>
      </c>
      <c r="V95" s="2" t="s">
        <v>97</v>
      </c>
      <c r="W95" s="4">
        <v>0</v>
      </c>
      <c r="X95" s="4">
        <v>0</v>
      </c>
      <c r="Y95" s="4">
        <v>1639409.84</v>
      </c>
      <c r="Z95" s="2">
        <v>0</v>
      </c>
      <c r="AA95" s="2" t="s">
        <v>97</v>
      </c>
      <c r="AB95" s="2" t="s">
        <v>15730</v>
      </c>
      <c r="AC95" s="2" t="s">
        <v>146</v>
      </c>
      <c r="AD95" s="2" t="s">
        <v>76</v>
      </c>
      <c r="AE95" s="5">
        <v>62.69</v>
      </c>
      <c r="AF95" s="2">
        <v>0</v>
      </c>
      <c r="AG95" s="2" t="s">
        <v>97</v>
      </c>
      <c r="AH95" s="2"/>
      <c r="AI95" s="6" t="str">
        <f t="shared" si="3"/>
        <v>55-64</v>
      </c>
      <c r="AJ95" s="11">
        <f>YEAR(tbl_LoanData[[#This Row],[Application Date]])</f>
        <v>2023</v>
      </c>
      <c r="AK95" s="11" t="str">
        <f>TEXT(tbl_LoanData[[#This Row],[Application Date]],"MMMM")</f>
        <v>January</v>
      </c>
      <c r="AL95" s="12">
        <f>DATE(YEAR(tbl_LoanData[[#This Row],[Application Date]]),MONTH(tbl_LoanData[[#This Row],[Application Date]]),1)</f>
        <v>44927</v>
      </c>
      <c r="AM95" s="14">
        <f ca="1">IF(AND(tbl_LoanData[[#This Row],[Application Date]]&gt;=EOMONTH(TODAY(),-1)+1,tbl_LoanData[[#This Row],[Application Date]]&lt;=TODAY()),tbl_LoanData[[#This Row],[Loan Amount]],0)</f>
        <v>0</v>
      </c>
      <c r="AN95" s="14">
        <f>tbl_LoanData[[#This Row],[Amount Paid]]-(Q95-X95)</f>
        <v>-1440100</v>
      </c>
      <c r="AO95" s="14">
        <f>IF(tbl_LoanData[[#This Row],[Application Status]]="Approved",1,0)</f>
        <v>0</v>
      </c>
      <c r="AP95" s="22" t="str">
        <f t="shared" ca="1" si="4"/>
        <v/>
      </c>
      <c r="AQ95" s="22" t="str">
        <f t="shared" ca="1" si="5"/>
        <v/>
      </c>
    </row>
    <row r="96" spans="1:43" ht="14.4" customHeight="1" x14ac:dyDescent="0.3">
      <c r="A96" s="2" t="s">
        <v>9559</v>
      </c>
      <c r="B96" s="2" t="s">
        <v>9560</v>
      </c>
      <c r="C96" s="2" t="s">
        <v>231</v>
      </c>
      <c r="D96" s="2" t="s">
        <v>311</v>
      </c>
      <c r="E96" s="2" t="s">
        <v>183</v>
      </c>
      <c r="F96" s="2">
        <v>33</v>
      </c>
      <c r="G96" s="2" t="s">
        <v>83</v>
      </c>
      <c r="H96" s="2" t="s">
        <v>103</v>
      </c>
      <c r="I96" s="2" t="s">
        <v>43</v>
      </c>
      <c r="J96" s="3">
        <v>44931</v>
      </c>
      <c r="K96" s="3">
        <v>44940</v>
      </c>
      <c r="L96" s="2" t="s">
        <v>40</v>
      </c>
      <c r="M96" s="2" t="s">
        <v>111</v>
      </c>
      <c r="N96" s="2" t="s">
        <v>120</v>
      </c>
      <c r="O96" s="4">
        <v>1276000</v>
      </c>
      <c r="P96" s="4">
        <v>459900</v>
      </c>
      <c r="Q96" s="4">
        <v>816100</v>
      </c>
      <c r="R96" s="2">
        <v>48</v>
      </c>
      <c r="S96" s="5">
        <v>5.93</v>
      </c>
      <c r="T96" s="4">
        <v>21034.98</v>
      </c>
      <c r="U96" s="2" t="s">
        <v>73</v>
      </c>
      <c r="V96" s="2" t="s">
        <v>74</v>
      </c>
      <c r="W96" s="4">
        <v>778294.26</v>
      </c>
      <c r="X96" s="4">
        <v>231384.66</v>
      </c>
      <c r="Y96" s="4">
        <v>1009678.92</v>
      </c>
      <c r="Z96" s="2">
        <v>174</v>
      </c>
      <c r="AA96" s="2" t="s">
        <v>60</v>
      </c>
      <c r="AB96" s="2" t="s">
        <v>15735</v>
      </c>
      <c r="AC96" s="2" t="s">
        <v>87</v>
      </c>
      <c r="AD96" s="2" t="s">
        <v>76</v>
      </c>
      <c r="AE96" s="5">
        <v>63.96</v>
      </c>
      <c r="AF96" s="2">
        <v>6</v>
      </c>
      <c r="AG96" s="2" t="s">
        <v>130</v>
      </c>
      <c r="AH96" s="2">
        <v>9</v>
      </c>
      <c r="AI96" s="6" t="str">
        <f t="shared" si="3"/>
        <v>25-34</v>
      </c>
      <c r="AJ96" s="11">
        <f>YEAR(tbl_LoanData[[#This Row],[Application Date]])</f>
        <v>2023</v>
      </c>
      <c r="AK96" s="11" t="str">
        <f>TEXT(tbl_LoanData[[#This Row],[Application Date]],"MMMM")</f>
        <v>January</v>
      </c>
      <c r="AL96" s="12">
        <f>DATE(YEAR(tbl_LoanData[[#This Row],[Application Date]]),MONTH(tbl_LoanData[[#This Row],[Application Date]]),1)</f>
        <v>44927</v>
      </c>
      <c r="AM96" s="14">
        <f ca="1">IF(AND(tbl_LoanData[[#This Row],[Application Date]]&gt;=EOMONTH(TODAY(),-1)+1,tbl_LoanData[[#This Row],[Application Date]]&lt;=TODAY()),tbl_LoanData[[#This Row],[Loan Amount]],0)</f>
        <v>0</v>
      </c>
      <c r="AN96" s="14">
        <f>tbl_LoanData[[#This Row],[Amount Paid]]-(Q96-X96)</f>
        <v>193578.92000000004</v>
      </c>
      <c r="AO96" s="14">
        <f>IF(tbl_LoanData[[#This Row],[Application Status]]="Approved",1,0)</f>
        <v>1</v>
      </c>
      <c r="AP96" s="22" t="str">
        <f t="shared" ca="1" si="4"/>
        <v/>
      </c>
      <c r="AQ96" s="22" t="str">
        <f t="shared" ca="1" si="5"/>
        <v/>
      </c>
    </row>
    <row r="97" spans="1:43" ht="14.4" customHeight="1" x14ac:dyDescent="0.3">
      <c r="A97" s="2" t="s">
        <v>9725</v>
      </c>
      <c r="B97" s="2" t="s">
        <v>9726</v>
      </c>
      <c r="C97" s="2" t="s">
        <v>599</v>
      </c>
      <c r="D97" s="2" t="s">
        <v>67</v>
      </c>
      <c r="E97" s="2" t="s">
        <v>92</v>
      </c>
      <c r="F97" s="2">
        <v>61</v>
      </c>
      <c r="G97" s="2" t="s">
        <v>83</v>
      </c>
      <c r="H97" s="2" t="s">
        <v>151</v>
      </c>
      <c r="I97" s="2" t="s">
        <v>46</v>
      </c>
      <c r="J97" s="3">
        <v>44937</v>
      </c>
      <c r="K97" s="3">
        <v>44953</v>
      </c>
      <c r="L97" s="2" t="s">
        <v>37</v>
      </c>
      <c r="M97" s="2" t="s">
        <v>104</v>
      </c>
      <c r="N97" s="2" t="s">
        <v>286</v>
      </c>
      <c r="O97" s="4">
        <v>76000</v>
      </c>
      <c r="P97" s="4">
        <v>12700</v>
      </c>
      <c r="Q97" s="4">
        <v>63300</v>
      </c>
      <c r="R97" s="2">
        <v>24</v>
      </c>
      <c r="S97" s="5">
        <v>12.52</v>
      </c>
      <c r="T97" s="4">
        <v>3297.93</v>
      </c>
      <c r="U97" s="2" t="s">
        <v>73</v>
      </c>
      <c r="V97" s="2" t="s">
        <v>33</v>
      </c>
      <c r="W97" s="4">
        <v>79150.320000000007</v>
      </c>
      <c r="X97" s="4">
        <v>0</v>
      </c>
      <c r="Y97" s="4">
        <v>79150.320000000007</v>
      </c>
      <c r="Z97" s="2">
        <v>0</v>
      </c>
      <c r="AA97" s="2" t="s">
        <v>56</v>
      </c>
      <c r="AB97" s="2" t="s">
        <v>15732</v>
      </c>
      <c r="AC97" s="2" t="s">
        <v>87</v>
      </c>
      <c r="AD97" s="2" t="s">
        <v>76</v>
      </c>
      <c r="AE97" s="5">
        <v>83.29</v>
      </c>
      <c r="AF97" s="2">
        <v>0</v>
      </c>
      <c r="AG97" s="2" t="s">
        <v>77</v>
      </c>
      <c r="AH97" s="2">
        <v>16</v>
      </c>
      <c r="AI97" s="6" t="str">
        <f t="shared" si="3"/>
        <v>55-64</v>
      </c>
      <c r="AJ97" s="11">
        <f>YEAR(tbl_LoanData[[#This Row],[Application Date]])</f>
        <v>2023</v>
      </c>
      <c r="AK97" s="11" t="str">
        <f>TEXT(tbl_LoanData[[#This Row],[Application Date]],"MMMM")</f>
        <v>January</v>
      </c>
      <c r="AL97" s="12">
        <f>DATE(YEAR(tbl_LoanData[[#This Row],[Application Date]]),MONTH(tbl_LoanData[[#This Row],[Application Date]]),1)</f>
        <v>44927</v>
      </c>
      <c r="AM97" s="14">
        <f ca="1">IF(AND(tbl_LoanData[[#This Row],[Application Date]]&gt;=EOMONTH(TODAY(),-1)+1,tbl_LoanData[[#This Row],[Application Date]]&lt;=TODAY()),tbl_LoanData[[#This Row],[Loan Amount]],0)</f>
        <v>0</v>
      </c>
      <c r="AN97" s="14">
        <f>tbl_LoanData[[#This Row],[Amount Paid]]-(Q97-X97)</f>
        <v>15850.320000000007</v>
      </c>
      <c r="AO97" s="14">
        <f>IF(tbl_LoanData[[#This Row],[Application Status]]="Approved",1,0)</f>
        <v>1</v>
      </c>
      <c r="AP97" s="22" t="str">
        <f t="shared" ca="1" si="4"/>
        <v/>
      </c>
      <c r="AQ97" s="22" t="str">
        <f t="shared" ca="1" si="5"/>
        <v/>
      </c>
    </row>
    <row r="98" spans="1:43" ht="14.4" customHeight="1" x14ac:dyDescent="0.3">
      <c r="A98" s="2" t="s">
        <v>9923</v>
      </c>
      <c r="B98" s="2" t="s">
        <v>9924</v>
      </c>
      <c r="C98" s="2" t="s">
        <v>240</v>
      </c>
      <c r="D98" s="2" t="s">
        <v>91</v>
      </c>
      <c r="E98" s="2" t="s">
        <v>135</v>
      </c>
      <c r="F98" s="2">
        <v>48</v>
      </c>
      <c r="G98" s="2" t="s">
        <v>83</v>
      </c>
      <c r="H98" s="2" t="s">
        <v>543</v>
      </c>
      <c r="I98" s="2" t="s">
        <v>45</v>
      </c>
      <c r="J98" s="3">
        <v>44930</v>
      </c>
      <c r="K98" s="3">
        <v>44934</v>
      </c>
      <c r="L98" s="2" t="s">
        <v>39</v>
      </c>
      <c r="M98" s="2" t="s">
        <v>157</v>
      </c>
      <c r="N98" s="2" t="s">
        <v>158</v>
      </c>
      <c r="O98" s="4">
        <v>2271000</v>
      </c>
      <c r="P98" s="4">
        <v>459000</v>
      </c>
      <c r="Q98" s="4">
        <v>1812000</v>
      </c>
      <c r="R98" s="2">
        <v>24</v>
      </c>
      <c r="S98" s="5">
        <v>7.37</v>
      </c>
      <c r="T98" s="4">
        <v>86628.7</v>
      </c>
      <c r="U98" s="2" t="s">
        <v>73</v>
      </c>
      <c r="V98" s="2" t="s">
        <v>34</v>
      </c>
      <c r="W98" s="4">
        <v>1992460.1</v>
      </c>
      <c r="X98" s="4">
        <v>86628.7</v>
      </c>
      <c r="Y98" s="4">
        <v>2079088.8</v>
      </c>
      <c r="Z98" s="2">
        <v>30</v>
      </c>
      <c r="AA98" s="2" t="s">
        <v>57</v>
      </c>
      <c r="AB98" s="2" t="s">
        <v>15733</v>
      </c>
      <c r="AC98" s="2" t="s">
        <v>87</v>
      </c>
      <c r="AD98" s="2" t="s">
        <v>76</v>
      </c>
      <c r="AE98" s="5">
        <v>79.790000000000006</v>
      </c>
      <c r="AF98" s="2">
        <v>1</v>
      </c>
      <c r="AG98" s="2" t="s">
        <v>77</v>
      </c>
      <c r="AH98" s="2">
        <v>4</v>
      </c>
      <c r="AI98" s="6" t="str">
        <f t="shared" si="3"/>
        <v>45-54</v>
      </c>
      <c r="AJ98" s="11">
        <f>YEAR(tbl_LoanData[[#This Row],[Application Date]])</f>
        <v>2023</v>
      </c>
      <c r="AK98" s="11" t="str">
        <f>TEXT(tbl_LoanData[[#This Row],[Application Date]],"MMMM")</f>
        <v>January</v>
      </c>
      <c r="AL98" s="12">
        <f>DATE(YEAR(tbl_LoanData[[#This Row],[Application Date]]),MONTH(tbl_LoanData[[#This Row],[Application Date]]),1)</f>
        <v>44927</v>
      </c>
      <c r="AM98" s="14">
        <f ca="1">IF(AND(tbl_LoanData[[#This Row],[Application Date]]&gt;=EOMONTH(TODAY(),-1)+1,tbl_LoanData[[#This Row],[Application Date]]&lt;=TODAY()),tbl_LoanData[[#This Row],[Loan Amount]],0)</f>
        <v>0</v>
      </c>
      <c r="AN98" s="14">
        <f>tbl_LoanData[[#This Row],[Amount Paid]]-(Q98-X98)</f>
        <v>267088.80000000005</v>
      </c>
      <c r="AO98" s="14">
        <f>IF(tbl_LoanData[[#This Row],[Application Status]]="Approved",1,0)</f>
        <v>1</v>
      </c>
      <c r="AP98" s="22" t="str">
        <f t="shared" ca="1" si="4"/>
        <v/>
      </c>
      <c r="AQ98" s="22" t="str">
        <f t="shared" ca="1" si="5"/>
        <v/>
      </c>
    </row>
    <row r="99" spans="1:43" ht="14.4" customHeight="1" x14ac:dyDescent="0.3">
      <c r="A99" s="2" t="s">
        <v>9947</v>
      </c>
      <c r="B99" s="2" t="s">
        <v>9948</v>
      </c>
      <c r="C99" s="2" t="s">
        <v>203</v>
      </c>
      <c r="D99" s="2" t="s">
        <v>102</v>
      </c>
      <c r="E99" s="2" t="s">
        <v>176</v>
      </c>
      <c r="F99" s="2">
        <v>44</v>
      </c>
      <c r="G99" s="2" t="s">
        <v>69</v>
      </c>
      <c r="H99" s="2" t="s">
        <v>298</v>
      </c>
      <c r="I99" s="2" t="s">
        <v>43</v>
      </c>
      <c r="J99" s="3">
        <v>44945</v>
      </c>
      <c r="K99" s="3">
        <v>44954</v>
      </c>
      <c r="L99" s="2" t="s">
        <v>37</v>
      </c>
      <c r="M99" s="2" t="s">
        <v>104</v>
      </c>
      <c r="N99" s="2" t="s">
        <v>192</v>
      </c>
      <c r="O99" s="4">
        <v>79000</v>
      </c>
      <c r="P99" s="4">
        <v>22700</v>
      </c>
      <c r="Q99" s="4">
        <v>56300</v>
      </c>
      <c r="R99" s="2">
        <v>24</v>
      </c>
      <c r="S99" s="5">
        <v>8.08</v>
      </c>
      <c r="T99" s="4">
        <v>2724.92</v>
      </c>
      <c r="U99" s="2" t="s">
        <v>73</v>
      </c>
      <c r="V99" s="2" t="s">
        <v>33</v>
      </c>
      <c r="W99" s="4">
        <v>65398.080000000002</v>
      </c>
      <c r="X99" s="4">
        <v>0</v>
      </c>
      <c r="Y99" s="4">
        <v>65398.080000000002</v>
      </c>
      <c r="Z99" s="2">
        <v>0</v>
      </c>
      <c r="AA99" s="2" t="s">
        <v>56</v>
      </c>
      <c r="AB99" s="2" t="s">
        <v>15735</v>
      </c>
      <c r="AC99" s="2" t="s">
        <v>87</v>
      </c>
      <c r="AD99" s="2" t="s">
        <v>76</v>
      </c>
      <c r="AE99" s="5">
        <v>71.27</v>
      </c>
      <c r="AF99" s="2">
        <v>0</v>
      </c>
      <c r="AG99" s="2" t="s">
        <v>77</v>
      </c>
      <c r="AH99" s="2">
        <v>9</v>
      </c>
      <c r="AI99" s="6" t="str">
        <f t="shared" si="3"/>
        <v>35-44</v>
      </c>
      <c r="AJ99" s="11">
        <f>YEAR(tbl_LoanData[[#This Row],[Application Date]])</f>
        <v>2023</v>
      </c>
      <c r="AK99" s="11" t="str">
        <f>TEXT(tbl_LoanData[[#This Row],[Application Date]],"MMMM")</f>
        <v>January</v>
      </c>
      <c r="AL99" s="12">
        <f>DATE(YEAR(tbl_LoanData[[#This Row],[Application Date]]),MONTH(tbl_LoanData[[#This Row],[Application Date]]),1)</f>
        <v>44927</v>
      </c>
      <c r="AM99" s="14">
        <f ca="1">IF(AND(tbl_LoanData[[#This Row],[Application Date]]&gt;=EOMONTH(TODAY(),-1)+1,tbl_LoanData[[#This Row],[Application Date]]&lt;=TODAY()),tbl_LoanData[[#This Row],[Loan Amount]],0)</f>
        <v>0</v>
      </c>
      <c r="AN99" s="14">
        <f>tbl_LoanData[[#This Row],[Amount Paid]]-(Q99-X99)</f>
        <v>9098.0800000000017</v>
      </c>
      <c r="AO99" s="14">
        <f>IF(tbl_LoanData[[#This Row],[Application Status]]="Approved",1,0)</f>
        <v>1</v>
      </c>
      <c r="AP99" s="22" t="str">
        <f t="shared" ca="1" si="4"/>
        <v/>
      </c>
      <c r="AQ99" s="22" t="str">
        <f t="shared" ca="1" si="5"/>
        <v/>
      </c>
    </row>
    <row r="100" spans="1:43" x14ac:dyDescent="0.3">
      <c r="A100" s="2" t="s">
        <v>10021</v>
      </c>
      <c r="B100" s="2" t="s">
        <v>10022</v>
      </c>
      <c r="C100" s="2" t="s">
        <v>353</v>
      </c>
      <c r="D100" s="2" t="s">
        <v>134</v>
      </c>
      <c r="E100" s="2" t="s">
        <v>406</v>
      </c>
      <c r="F100" s="2">
        <v>52</v>
      </c>
      <c r="G100" s="2" t="s">
        <v>83</v>
      </c>
      <c r="H100" s="2" t="s">
        <v>224</v>
      </c>
      <c r="I100" s="2" t="s">
        <v>54</v>
      </c>
      <c r="J100" s="3">
        <v>44943</v>
      </c>
      <c r="K100" s="3">
        <v>44959</v>
      </c>
      <c r="L100" s="2" t="s">
        <v>40</v>
      </c>
      <c r="M100" s="2" t="s">
        <v>157</v>
      </c>
      <c r="N100" s="2" t="s">
        <v>328</v>
      </c>
      <c r="O100" s="4">
        <v>849000</v>
      </c>
      <c r="P100" s="4">
        <v>255600</v>
      </c>
      <c r="Q100" s="4">
        <v>593400</v>
      </c>
      <c r="R100" s="2">
        <v>36</v>
      </c>
      <c r="S100" s="5">
        <v>6.9</v>
      </c>
      <c r="T100" s="4">
        <v>19895.38</v>
      </c>
      <c r="U100" s="2" t="s">
        <v>73</v>
      </c>
      <c r="V100" s="2" t="s">
        <v>33</v>
      </c>
      <c r="W100" s="4">
        <v>716233.8</v>
      </c>
      <c r="X100" s="4">
        <v>0</v>
      </c>
      <c r="Y100" s="4">
        <v>716233.8</v>
      </c>
      <c r="Z100" s="2">
        <v>0</v>
      </c>
      <c r="AA100" s="2" t="s">
        <v>56</v>
      </c>
      <c r="AB100" s="2" t="s">
        <v>15733</v>
      </c>
      <c r="AC100" s="2" t="s">
        <v>138</v>
      </c>
      <c r="AD100" s="2" t="s">
        <v>76</v>
      </c>
      <c r="AE100" s="5">
        <v>69.89</v>
      </c>
      <c r="AF100" s="2">
        <v>0</v>
      </c>
      <c r="AG100" s="2" t="s">
        <v>77</v>
      </c>
      <c r="AH100" s="2">
        <v>16</v>
      </c>
      <c r="AI100" s="6" t="str">
        <f t="shared" si="3"/>
        <v>45-54</v>
      </c>
      <c r="AJ100" s="11">
        <f>YEAR(tbl_LoanData[[#This Row],[Application Date]])</f>
        <v>2023</v>
      </c>
      <c r="AK100" s="11" t="str">
        <f>TEXT(tbl_LoanData[[#This Row],[Application Date]],"MMMM")</f>
        <v>January</v>
      </c>
      <c r="AL100" s="12">
        <f>DATE(YEAR(tbl_LoanData[[#This Row],[Application Date]]),MONTH(tbl_LoanData[[#This Row],[Application Date]]),1)</f>
        <v>44927</v>
      </c>
      <c r="AM100" s="14">
        <f ca="1">IF(AND(tbl_LoanData[[#This Row],[Application Date]]&gt;=EOMONTH(TODAY(),-1)+1,tbl_LoanData[[#This Row],[Application Date]]&lt;=TODAY()),tbl_LoanData[[#This Row],[Loan Amount]],0)</f>
        <v>0</v>
      </c>
      <c r="AN100" s="14">
        <f>tbl_LoanData[[#This Row],[Amount Paid]]-(Q100-X100)</f>
        <v>122833.80000000005</v>
      </c>
      <c r="AO100" s="14">
        <f>IF(tbl_LoanData[[#This Row],[Application Status]]="Approved",1,0)</f>
        <v>1</v>
      </c>
      <c r="AP100" s="22" t="str">
        <f t="shared" ca="1" si="4"/>
        <v/>
      </c>
      <c r="AQ100" s="22" t="str">
        <f t="shared" ca="1" si="5"/>
        <v/>
      </c>
    </row>
    <row r="101" spans="1:43" ht="14.4" customHeight="1" x14ac:dyDescent="0.3">
      <c r="A101" s="2" t="s">
        <v>10069</v>
      </c>
      <c r="B101" s="2" t="s">
        <v>10070</v>
      </c>
      <c r="C101" s="2" t="s">
        <v>368</v>
      </c>
      <c r="D101" s="2" t="s">
        <v>311</v>
      </c>
      <c r="E101" s="2" t="s">
        <v>293</v>
      </c>
      <c r="F101" s="2">
        <v>35</v>
      </c>
      <c r="G101" s="2" t="s">
        <v>83</v>
      </c>
      <c r="H101" s="2" t="s">
        <v>313</v>
      </c>
      <c r="I101" s="2" t="s">
        <v>44</v>
      </c>
      <c r="J101" s="3">
        <v>44931</v>
      </c>
      <c r="K101" s="3">
        <v>44949</v>
      </c>
      <c r="L101" s="2" t="s">
        <v>40</v>
      </c>
      <c r="M101" s="2" t="s">
        <v>157</v>
      </c>
      <c r="N101" s="2" t="s">
        <v>299</v>
      </c>
      <c r="O101" s="4">
        <v>1514000</v>
      </c>
      <c r="P101" s="4">
        <v>340600</v>
      </c>
      <c r="Q101" s="4">
        <v>1173400</v>
      </c>
      <c r="R101" s="2">
        <v>36</v>
      </c>
      <c r="S101" s="5">
        <v>12.16</v>
      </c>
      <c r="T101" s="4">
        <v>44484.9</v>
      </c>
      <c r="U101" s="2" t="s">
        <v>73</v>
      </c>
      <c r="V101" s="2" t="s">
        <v>34</v>
      </c>
      <c r="W101" s="4">
        <v>1556971.5</v>
      </c>
      <c r="X101" s="4">
        <v>44484.82</v>
      </c>
      <c r="Y101" s="4">
        <v>1601456.32</v>
      </c>
      <c r="Z101" s="2">
        <v>31</v>
      </c>
      <c r="AA101" s="2" t="s">
        <v>58</v>
      </c>
      <c r="AB101" s="2" t="s">
        <v>15727</v>
      </c>
      <c r="AC101" s="2" t="s">
        <v>129</v>
      </c>
      <c r="AD101" s="2" t="s">
        <v>76</v>
      </c>
      <c r="AE101" s="5">
        <v>77.5</v>
      </c>
      <c r="AF101" s="2">
        <v>1</v>
      </c>
      <c r="AG101" s="2" t="s">
        <v>15718</v>
      </c>
      <c r="AH101" s="2">
        <v>18</v>
      </c>
      <c r="AI101" s="6" t="str">
        <f t="shared" si="3"/>
        <v>35-44</v>
      </c>
      <c r="AJ101" s="11">
        <f>YEAR(tbl_LoanData[[#This Row],[Application Date]])</f>
        <v>2023</v>
      </c>
      <c r="AK101" s="11" t="str">
        <f>TEXT(tbl_LoanData[[#This Row],[Application Date]],"MMMM")</f>
        <v>January</v>
      </c>
      <c r="AL101" s="12">
        <f>DATE(YEAR(tbl_LoanData[[#This Row],[Application Date]]),MONTH(tbl_LoanData[[#This Row],[Application Date]]),1)</f>
        <v>44927</v>
      </c>
      <c r="AM101" s="14">
        <f ca="1">IF(AND(tbl_LoanData[[#This Row],[Application Date]]&gt;=EOMONTH(TODAY(),-1)+1,tbl_LoanData[[#This Row],[Application Date]]&lt;=TODAY()),tbl_LoanData[[#This Row],[Loan Amount]],0)</f>
        <v>0</v>
      </c>
      <c r="AN101" s="14">
        <f>tbl_LoanData[[#This Row],[Amount Paid]]-(Q101-X101)</f>
        <v>428056.32000000007</v>
      </c>
      <c r="AO101" s="14">
        <f>IF(tbl_LoanData[[#This Row],[Application Status]]="Approved",1,0)</f>
        <v>1</v>
      </c>
      <c r="AP101" s="22" t="str">
        <f t="shared" ca="1" si="4"/>
        <v/>
      </c>
      <c r="AQ101" s="22" t="str">
        <f t="shared" ca="1" si="5"/>
        <v/>
      </c>
    </row>
    <row r="102" spans="1:43" ht="14.4" customHeight="1" x14ac:dyDescent="0.3">
      <c r="A102" s="2" t="s">
        <v>10071</v>
      </c>
      <c r="B102" s="2" t="s">
        <v>10072</v>
      </c>
      <c r="C102" s="2" t="s">
        <v>471</v>
      </c>
      <c r="D102" s="2" t="s">
        <v>134</v>
      </c>
      <c r="E102" s="2" t="s">
        <v>394</v>
      </c>
      <c r="F102" s="2">
        <v>35</v>
      </c>
      <c r="G102" s="2" t="s">
        <v>83</v>
      </c>
      <c r="H102" s="2" t="s">
        <v>543</v>
      </c>
      <c r="I102" s="2" t="s">
        <v>45</v>
      </c>
      <c r="J102" s="3">
        <v>44937</v>
      </c>
      <c r="K102" s="3">
        <v>44941</v>
      </c>
      <c r="L102" s="2" t="s">
        <v>41</v>
      </c>
      <c r="M102" s="2" t="s">
        <v>144</v>
      </c>
      <c r="N102" s="2" t="s">
        <v>857</v>
      </c>
      <c r="O102" s="4">
        <v>3317000</v>
      </c>
      <c r="P102" s="4">
        <v>1250200</v>
      </c>
      <c r="Q102" s="4">
        <v>2066800</v>
      </c>
      <c r="R102" s="2">
        <v>12</v>
      </c>
      <c r="S102" s="5">
        <v>12.57</v>
      </c>
      <c r="T102" s="4">
        <v>193883.06</v>
      </c>
      <c r="U102" s="2" t="s">
        <v>73</v>
      </c>
      <c r="V102" s="2" t="s">
        <v>33</v>
      </c>
      <c r="W102" s="4">
        <v>2326596.7599999998</v>
      </c>
      <c r="X102" s="4">
        <v>0</v>
      </c>
      <c r="Y102" s="4">
        <v>2326596.7599999998</v>
      </c>
      <c r="Z102" s="2">
        <v>0</v>
      </c>
      <c r="AA102" s="2" t="s">
        <v>56</v>
      </c>
      <c r="AB102" s="2" t="s">
        <v>15731</v>
      </c>
      <c r="AC102" s="2" t="s">
        <v>360</v>
      </c>
      <c r="AD102" s="2" t="s">
        <v>76</v>
      </c>
      <c r="AE102" s="5">
        <v>62.31</v>
      </c>
      <c r="AF102" s="2">
        <v>0</v>
      </c>
      <c r="AG102" s="2" t="s">
        <v>77</v>
      </c>
      <c r="AH102" s="2">
        <v>4</v>
      </c>
      <c r="AI102" s="6" t="str">
        <f t="shared" si="3"/>
        <v>35-44</v>
      </c>
      <c r="AJ102" s="11">
        <f>YEAR(tbl_LoanData[[#This Row],[Application Date]])</f>
        <v>2023</v>
      </c>
      <c r="AK102" s="11" t="str">
        <f>TEXT(tbl_LoanData[[#This Row],[Application Date]],"MMMM")</f>
        <v>January</v>
      </c>
      <c r="AL102" s="12">
        <f>DATE(YEAR(tbl_LoanData[[#This Row],[Application Date]]),MONTH(tbl_LoanData[[#This Row],[Application Date]]),1)</f>
        <v>44927</v>
      </c>
      <c r="AM102" s="14">
        <f ca="1">IF(AND(tbl_LoanData[[#This Row],[Application Date]]&gt;=EOMONTH(TODAY(),-1)+1,tbl_LoanData[[#This Row],[Application Date]]&lt;=TODAY()),tbl_LoanData[[#This Row],[Loan Amount]],0)</f>
        <v>0</v>
      </c>
      <c r="AN102" s="14">
        <f>tbl_LoanData[[#This Row],[Amount Paid]]-(Q102-X102)</f>
        <v>259796.75999999978</v>
      </c>
      <c r="AO102" s="14">
        <f>IF(tbl_LoanData[[#This Row],[Application Status]]="Approved",1,0)</f>
        <v>1</v>
      </c>
      <c r="AP102" s="22" t="str">
        <f t="shared" ca="1" si="4"/>
        <v/>
      </c>
      <c r="AQ102" s="22" t="str">
        <f t="shared" ca="1" si="5"/>
        <v/>
      </c>
    </row>
    <row r="103" spans="1:43" ht="14.4" customHeight="1" x14ac:dyDescent="0.3">
      <c r="A103" s="2" t="s">
        <v>10073</v>
      </c>
      <c r="B103" s="2" t="s">
        <v>10074</v>
      </c>
      <c r="C103" s="2" t="s">
        <v>208</v>
      </c>
      <c r="D103" s="2" t="s">
        <v>311</v>
      </c>
      <c r="E103" s="2" t="s">
        <v>209</v>
      </c>
      <c r="F103" s="2">
        <v>40</v>
      </c>
      <c r="G103" s="2" t="s">
        <v>69</v>
      </c>
      <c r="H103" s="2" t="s">
        <v>516</v>
      </c>
      <c r="I103" s="2" t="s">
        <v>53</v>
      </c>
      <c r="J103" s="3">
        <v>44932</v>
      </c>
      <c r="K103" s="3">
        <v>44934</v>
      </c>
      <c r="L103" s="2" t="s">
        <v>40</v>
      </c>
      <c r="M103" s="2" t="s">
        <v>85</v>
      </c>
      <c r="N103" s="2" t="s">
        <v>274</v>
      </c>
      <c r="O103" s="4">
        <v>766000</v>
      </c>
      <c r="P103" s="4">
        <v>284300</v>
      </c>
      <c r="Q103" s="4">
        <v>481700</v>
      </c>
      <c r="R103" s="2">
        <v>48</v>
      </c>
      <c r="S103" s="5">
        <v>13.32</v>
      </c>
      <c r="T103" s="4">
        <v>15382.29</v>
      </c>
      <c r="U103" s="2" t="s">
        <v>73</v>
      </c>
      <c r="V103" s="2" t="s">
        <v>74</v>
      </c>
      <c r="W103" s="4">
        <v>615291.6</v>
      </c>
      <c r="X103" s="4">
        <v>123058.16</v>
      </c>
      <c r="Y103" s="4">
        <v>738349.76</v>
      </c>
      <c r="Z103" s="2">
        <v>90</v>
      </c>
      <c r="AA103" s="2" t="s">
        <v>59</v>
      </c>
      <c r="AB103" s="2" t="s">
        <v>15729</v>
      </c>
      <c r="AC103" s="2" t="s">
        <v>75</v>
      </c>
      <c r="AD103" s="2" t="s">
        <v>76</v>
      </c>
      <c r="AE103" s="5">
        <v>62.89</v>
      </c>
      <c r="AF103" s="2">
        <v>3</v>
      </c>
      <c r="AG103" s="2" t="s">
        <v>130</v>
      </c>
      <c r="AH103" s="2">
        <v>2</v>
      </c>
      <c r="AI103" s="6" t="str">
        <f t="shared" si="3"/>
        <v>35-44</v>
      </c>
      <c r="AJ103" s="11">
        <f>YEAR(tbl_LoanData[[#This Row],[Application Date]])</f>
        <v>2023</v>
      </c>
      <c r="AK103" s="11" t="str">
        <f>TEXT(tbl_LoanData[[#This Row],[Application Date]],"MMMM")</f>
        <v>January</v>
      </c>
      <c r="AL103" s="12">
        <f>DATE(YEAR(tbl_LoanData[[#This Row],[Application Date]]),MONTH(tbl_LoanData[[#This Row],[Application Date]]),1)</f>
        <v>44927</v>
      </c>
      <c r="AM103" s="14">
        <f ca="1">IF(AND(tbl_LoanData[[#This Row],[Application Date]]&gt;=EOMONTH(TODAY(),-1)+1,tbl_LoanData[[#This Row],[Application Date]]&lt;=TODAY()),tbl_LoanData[[#This Row],[Loan Amount]],0)</f>
        <v>0</v>
      </c>
      <c r="AN103" s="14">
        <f>tbl_LoanData[[#This Row],[Amount Paid]]-(Q103-X103)</f>
        <v>256649.76</v>
      </c>
      <c r="AO103" s="14">
        <f>IF(tbl_LoanData[[#This Row],[Application Status]]="Approved",1,0)</f>
        <v>1</v>
      </c>
      <c r="AP103" s="22" t="str">
        <f t="shared" ca="1" si="4"/>
        <v/>
      </c>
      <c r="AQ103" s="22" t="str">
        <f t="shared" ca="1" si="5"/>
        <v/>
      </c>
    </row>
    <row r="104" spans="1:43" ht="14.4" customHeight="1" x14ac:dyDescent="0.3">
      <c r="A104" s="2" t="s">
        <v>10201</v>
      </c>
      <c r="B104" s="2" t="s">
        <v>10202</v>
      </c>
      <c r="C104" s="2" t="s">
        <v>949</v>
      </c>
      <c r="D104" s="2" t="s">
        <v>117</v>
      </c>
      <c r="E104" s="2" t="s">
        <v>134</v>
      </c>
      <c r="F104" s="2">
        <v>43</v>
      </c>
      <c r="G104" s="2" t="s">
        <v>83</v>
      </c>
      <c r="H104" s="2" t="s">
        <v>269</v>
      </c>
      <c r="I104" s="2" t="s">
        <v>46</v>
      </c>
      <c r="J104" s="3">
        <v>44947</v>
      </c>
      <c r="K104" s="3">
        <v>44953</v>
      </c>
      <c r="L104" s="2" t="s">
        <v>40</v>
      </c>
      <c r="M104" s="2" t="s">
        <v>157</v>
      </c>
      <c r="N104" s="2" t="s">
        <v>328</v>
      </c>
      <c r="O104" s="4">
        <v>928000</v>
      </c>
      <c r="P104" s="4">
        <v>214700</v>
      </c>
      <c r="Q104" s="4">
        <v>713300</v>
      </c>
      <c r="R104" s="2">
        <v>24</v>
      </c>
      <c r="S104" s="5">
        <v>11.91</v>
      </c>
      <c r="T104" s="4">
        <v>36800.339999999997</v>
      </c>
      <c r="U104" s="2" t="s">
        <v>73</v>
      </c>
      <c r="V104" s="2" t="s">
        <v>34</v>
      </c>
      <c r="W104" s="4">
        <v>846407.82</v>
      </c>
      <c r="X104" s="4">
        <v>36800.239999999998</v>
      </c>
      <c r="Y104" s="4">
        <v>883208.06</v>
      </c>
      <c r="Z104" s="2">
        <v>30</v>
      </c>
      <c r="AA104" s="2" t="s">
        <v>57</v>
      </c>
      <c r="AB104" s="2" t="s">
        <v>15731</v>
      </c>
      <c r="AC104" s="2" t="s">
        <v>129</v>
      </c>
      <c r="AD104" s="2" t="s">
        <v>76</v>
      </c>
      <c r="AE104" s="5">
        <v>76.86</v>
      </c>
      <c r="AF104" s="2">
        <v>1</v>
      </c>
      <c r="AG104" s="2" t="s">
        <v>77</v>
      </c>
      <c r="AH104" s="2">
        <v>6</v>
      </c>
      <c r="AI104" s="6" t="str">
        <f t="shared" si="3"/>
        <v>35-44</v>
      </c>
      <c r="AJ104" s="11">
        <f>YEAR(tbl_LoanData[[#This Row],[Application Date]])</f>
        <v>2023</v>
      </c>
      <c r="AK104" s="11" t="str">
        <f>TEXT(tbl_LoanData[[#This Row],[Application Date]],"MMMM")</f>
        <v>January</v>
      </c>
      <c r="AL104" s="12">
        <f>DATE(YEAR(tbl_LoanData[[#This Row],[Application Date]]),MONTH(tbl_LoanData[[#This Row],[Application Date]]),1)</f>
        <v>44927</v>
      </c>
      <c r="AM104" s="14">
        <f ca="1">IF(AND(tbl_LoanData[[#This Row],[Application Date]]&gt;=EOMONTH(TODAY(),-1)+1,tbl_LoanData[[#This Row],[Application Date]]&lt;=TODAY()),tbl_LoanData[[#This Row],[Loan Amount]],0)</f>
        <v>0</v>
      </c>
      <c r="AN104" s="14">
        <f>tbl_LoanData[[#This Row],[Amount Paid]]-(Q104-X104)</f>
        <v>169908.05999999994</v>
      </c>
      <c r="AO104" s="14">
        <f>IF(tbl_LoanData[[#This Row],[Application Status]]="Approved",1,0)</f>
        <v>1</v>
      </c>
      <c r="AP104" s="22" t="str">
        <f t="shared" ca="1" si="4"/>
        <v/>
      </c>
      <c r="AQ104" s="22" t="str">
        <f t="shared" ca="1" si="5"/>
        <v/>
      </c>
    </row>
    <row r="105" spans="1:43" x14ac:dyDescent="0.3">
      <c r="A105" s="2" t="s">
        <v>10301</v>
      </c>
      <c r="B105" s="2" t="s">
        <v>10302</v>
      </c>
      <c r="C105" s="2" t="s">
        <v>868</v>
      </c>
      <c r="D105" s="2" t="s">
        <v>82</v>
      </c>
      <c r="E105" s="2" t="s">
        <v>68</v>
      </c>
      <c r="F105" s="2">
        <v>39</v>
      </c>
      <c r="G105" s="2" t="s">
        <v>69</v>
      </c>
      <c r="H105" s="2" t="s">
        <v>565</v>
      </c>
      <c r="I105" s="2" t="s">
        <v>47</v>
      </c>
      <c r="J105" s="3">
        <v>44948</v>
      </c>
      <c r="K105" s="3">
        <v>44964</v>
      </c>
      <c r="L105" s="2" t="s">
        <v>39</v>
      </c>
      <c r="M105" s="2" t="s">
        <v>71</v>
      </c>
      <c r="N105" s="2" t="s">
        <v>294</v>
      </c>
      <c r="O105" s="4">
        <v>2161000</v>
      </c>
      <c r="P105" s="4">
        <v>524000</v>
      </c>
      <c r="Q105" s="4">
        <v>1637000</v>
      </c>
      <c r="R105" s="2">
        <v>36</v>
      </c>
      <c r="S105" s="5">
        <v>5.17</v>
      </c>
      <c r="T105" s="4">
        <v>52524.959999999999</v>
      </c>
      <c r="U105" s="2" t="s">
        <v>73</v>
      </c>
      <c r="V105" s="2" t="s">
        <v>34</v>
      </c>
      <c r="W105" s="4">
        <v>1733323.68</v>
      </c>
      <c r="X105" s="4">
        <v>157575.01999999999</v>
      </c>
      <c r="Y105" s="4">
        <v>1890898.7</v>
      </c>
      <c r="Z105" s="2">
        <v>90</v>
      </c>
      <c r="AA105" s="2" t="s">
        <v>59</v>
      </c>
      <c r="AB105" s="2" t="s">
        <v>15736</v>
      </c>
      <c r="AC105" s="2" t="s">
        <v>138</v>
      </c>
      <c r="AD105" s="2" t="s">
        <v>76</v>
      </c>
      <c r="AE105" s="5">
        <v>75.75</v>
      </c>
      <c r="AF105" s="2">
        <v>3</v>
      </c>
      <c r="AG105" s="2" t="s">
        <v>130</v>
      </c>
      <c r="AH105" s="2">
        <v>16</v>
      </c>
      <c r="AI105" s="6" t="str">
        <f t="shared" si="3"/>
        <v>35-44</v>
      </c>
      <c r="AJ105" s="11">
        <f>YEAR(tbl_LoanData[[#This Row],[Application Date]])</f>
        <v>2023</v>
      </c>
      <c r="AK105" s="11" t="str">
        <f>TEXT(tbl_LoanData[[#This Row],[Application Date]],"MMMM")</f>
        <v>January</v>
      </c>
      <c r="AL105" s="12">
        <f>DATE(YEAR(tbl_LoanData[[#This Row],[Application Date]]),MONTH(tbl_LoanData[[#This Row],[Application Date]]),1)</f>
        <v>44927</v>
      </c>
      <c r="AM105" s="14">
        <f ca="1">IF(AND(tbl_LoanData[[#This Row],[Application Date]]&gt;=EOMONTH(TODAY(),-1)+1,tbl_LoanData[[#This Row],[Application Date]]&lt;=TODAY()),tbl_LoanData[[#This Row],[Loan Amount]],0)</f>
        <v>0</v>
      </c>
      <c r="AN105" s="14">
        <f>tbl_LoanData[[#This Row],[Amount Paid]]-(Q105-X105)</f>
        <v>253898.69999999995</v>
      </c>
      <c r="AO105" s="14">
        <f>IF(tbl_LoanData[[#This Row],[Application Status]]="Approved",1,0)</f>
        <v>1</v>
      </c>
      <c r="AP105" s="22" t="str">
        <f t="shared" ca="1" si="4"/>
        <v/>
      </c>
      <c r="AQ105" s="22" t="str">
        <f t="shared" ca="1" si="5"/>
        <v/>
      </c>
    </row>
    <row r="106" spans="1:43" ht="14.4" customHeight="1" x14ac:dyDescent="0.3">
      <c r="A106" s="2" t="s">
        <v>10695</v>
      </c>
      <c r="B106" s="2" t="s">
        <v>10696</v>
      </c>
      <c r="C106" s="2" t="s">
        <v>809</v>
      </c>
      <c r="D106" s="2" t="s">
        <v>67</v>
      </c>
      <c r="E106" s="2" t="s">
        <v>150</v>
      </c>
      <c r="F106" s="2">
        <v>30</v>
      </c>
      <c r="G106" s="2" t="s">
        <v>69</v>
      </c>
      <c r="H106" s="2" t="s">
        <v>228</v>
      </c>
      <c r="I106" s="2" t="s">
        <v>43</v>
      </c>
      <c r="J106" s="3">
        <v>44936</v>
      </c>
      <c r="K106" s="3">
        <v>44956</v>
      </c>
      <c r="L106" s="2" t="s">
        <v>40</v>
      </c>
      <c r="M106" s="2" t="s">
        <v>94</v>
      </c>
      <c r="N106" s="2" t="s">
        <v>4</v>
      </c>
      <c r="O106" s="4">
        <v>843000</v>
      </c>
      <c r="P106" s="4">
        <v>204800</v>
      </c>
      <c r="Q106" s="4">
        <v>638200</v>
      </c>
      <c r="R106" s="2">
        <v>60</v>
      </c>
      <c r="S106" s="5">
        <v>5.35</v>
      </c>
      <c r="T106" s="4">
        <v>13481.98</v>
      </c>
      <c r="U106" s="2" t="s">
        <v>73</v>
      </c>
      <c r="V106" s="2" t="s">
        <v>74</v>
      </c>
      <c r="W106" s="4">
        <v>579725.14</v>
      </c>
      <c r="X106" s="4">
        <v>229193.36</v>
      </c>
      <c r="Y106" s="4">
        <v>808918.5</v>
      </c>
      <c r="Z106" s="2">
        <v>0</v>
      </c>
      <c r="AA106" s="2" t="s">
        <v>56</v>
      </c>
      <c r="AB106" s="2" t="s">
        <v>15728</v>
      </c>
      <c r="AC106" s="2" t="s">
        <v>138</v>
      </c>
      <c r="AD106" s="2" t="s">
        <v>76</v>
      </c>
      <c r="AE106" s="5">
        <v>75.709999999999994</v>
      </c>
      <c r="AF106" s="2">
        <v>0</v>
      </c>
      <c r="AG106" s="2" t="s">
        <v>77</v>
      </c>
      <c r="AH106" s="2">
        <v>20</v>
      </c>
      <c r="AI106" s="6" t="str">
        <f t="shared" si="3"/>
        <v>25-34</v>
      </c>
      <c r="AJ106" s="11">
        <f>YEAR(tbl_LoanData[[#This Row],[Application Date]])</f>
        <v>2023</v>
      </c>
      <c r="AK106" s="11" t="str">
        <f>TEXT(tbl_LoanData[[#This Row],[Application Date]],"MMMM")</f>
        <v>January</v>
      </c>
      <c r="AL106" s="12">
        <f>DATE(YEAR(tbl_LoanData[[#This Row],[Application Date]]),MONTH(tbl_LoanData[[#This Row],[Application Date]]),1)</f>
        <v>44927</v>
      </c>
      <c r="AM106" s="14">
        <f ca="1">IF(AND(tbl_LoanData[[#This Row],[Application Date]]&gt;=EOMONTH(TODAY(),-1)+1,tbl_LoanData[[#This Row],[Application Date]]&lt;=TODAY()),tbl_LoanData[[#This Row],[Loan Amount]],0)</f>
        <v>0</v>
      </c>
      <c r="AN106" s="14">
        <f>tbl_LoanData[[#This Row],[Amount Paid]]-(Q106-X106)</f>
        <v>170718.5</v>
      </c>
      <c r="AO106" s="14">
        <f>IF(tbl_LoanData[[#This Row],[Application Status]]="Approved",1,0)</f>
        <v>1</v>
      </c>
      <c r="AP106" s="22" t="str">
        <f t="shared" ca="1" si="4"/>
        <v/>
      </c>
      <c r="AQ106" s="22" t="str">
        <f t="shared" ca="1" si="5"/>
        <v/>
      </c>
    </row>
    <row r="107" spans="1:43" ht="14.4" customHeight="1" x14ac:dyDescent="0.3">
      <c r="A107" s="2" t="s">
        <v>10897</v>
      </c>
      <c r="B107" s="2" t="s">
        <v>10898</v>
      </c>
      <c r="C107" s="2" t="s">
        <v>240</v>
      </c>
      <c r="D107" s="2" t="s">
        <v>161</v>
      </c>
      <c r="E107" s="2" t="s">
        <v>101</v>
      </c>
      <c r="F107" s="2">
        <v>40</v>
      </c>
      <c r="G107" s="2" t="s">
        <v>83</v>
      </c>
      <c r="H107" s="2" t="s">
        <v>318</v>
      </c>
      <c r="I107" s="2" t="s">
        <v>42</v>
      </c>
      <c r="J107" s="3">
        <v>44957</v>
      </c>
      <c r="K107" s="3">
        <v>44971</v>
      </c>
      <c r="L107" s="2" t="s">
        <v>40</v>
      </c>
      <c r="M107" s="2" t="s">
        <v>85</v>
      </c>
      <c r="N107" s="2" t="s">
        <v>274</v>
      </c>
      <c r="O107" s="4">
        <v>1085000</v>
      </c>
      <c r="P107" s="4">
        <v>174600</v>
      </c>
      <c r="Q107" s="4">
        <v>910400</v>
      </c>
      <c r="R107" s="2">
        <v>48</v>
      </c>
      <c r="S107" s="5">
        <v>7.57</v>
      </c>
      <c r="T107" s="4">
        <v>24709.77</v>
      </c>
      <c r="U107" s="2" t="s">
        <v>73</v>
      </c>
      <c r="V107" s="2" t="s">
        <v>74</v>
      </c>
      <c r="W107" s="4">
        <v>1037810.34</v>
      </c>
      <c r="X107" s="4">
        <v>148258.78</v>
      </c>
      <c r="Y107" s="4">
        <v>1186069.1200000001</v>
      </c>
      <c r="Z107" s="2">
        <v>0</v>
      </c>
      <c r="AA107" s="2" t="s">
        <v>56</v>
      </c>
      <c r="AB107" s="2" t="s">
        <v>15731</v>
      </c>
      <c r="AC107" s="2" t="s">
        <v>146</v>
      </c>
      <c r="AD107" s="2" t="s">
        <v>76</v>
      </c>
      <c r="AE107" s="5">
        <v>83.91</v>
      </c>
      <c r="AF107" s="2">
        <v>0</v>
      </c>
      <c r="AG107" s="2" t="s">
        <v>77</v>
      </c>
      <c r="AH107" s="2">
        <v>14</v>
      </c>
      <c r="AI107" s="6" t="str">
        <f t="shared" si="3"/>
        <v>35-44</v>
      </c>
      <c r="AJ107" s="11">
        <f>YEAR(tbl_LoanData[[#This Row],[Application Date]])</f>
        <v>2023</v>
      </c>
      <c r="AK107" s="11" t="str">
        <f>TEXT(tbl_LoanData[[#This Row],[Application Date]],"MMMM")</f>
        <v>January</v>
      </c>
      <c r="AL107" s="12">
        <f>DATE(YEAR(tbl_LoanData[[#This Row],[Application Date]]),MONTH(tbl_LoanData[[#This Row],[Application Date]]),1)</f>
        <v>44927</v>
      </c>
      <c r="AM107" s="14">
        <f ca="1">IF(AND(tbl_LoanData[[#This Row],[Application Date]]&gt;=EOMONTH(TODAY(),-1)+1,tbl_LoanData[[#This Row],[Application Date]]&lt;=TODAY()),tbl_LoanData[[#This Row],[Loan Amount]],0)</f>
        <v>0</v>
      </c>
      <c r="AN107" s="14">
        <f>tbl_LoanData[[#This Row],[Amount Paid]]-(Q107-X107)</f>
        <v>275669.12</v>
      </c>
      <c r="AO107" s="14">
        <f>IF(tbl_LoanData[[#This Row],[Application Status]]="Approved",1,0)</f>
        <v>1</v>
      </c>
      <c r="AP107" s="22" t="str">
        <f t="shared" ca="1" si="4"/>
        <v/>
      </c>
      <c r="AQ107" s="22" t="str">
        <f t="shared" ca="1" si="5"/>
        <v/>
      </c>
    </row>
    <row r="108" spans="1:43" ht="14.4" customHeight="1" x14ac:dyDescent="0.3">
      <c r="A108" s="2" t="s">
        <v>10985</v>
      </c>
      <c r="B108" s="2" t="s">
        <v>10986</v>
      </c>
      <c r="C108" s="2" t="s">
        <v>599</v>
      </c>
      <c r="D108" s="2" t="s">
        <v>82</v>
      </c>
      <c r="E108" s="2" t="s">
        <v>118</v>
      </c>
      <c r="F108" s="2">
        <v>27</v>
      </c>
      <c r="G108" s="2" t="s">
        <v>83</v>
      </c>
      <c r="H108" s="2" t="s">
        <v>119</v>
      </c>
      <c r="I108" s="2" t="s">
        <v>43</v>
      </c>
      <c r="J108" s="3">
        <v>44938</v>
      </c>
      <c r="K108" s="3">
        <v>44948</v>
      </c>
      <c r="L108" s="2" t="s">
        <v>37</v>
      </c>
      <c r="M108" s="2" t="s">
        <v>199</v>
      </c>
      <c r="N108" s="2" t="s">
        <v>200</v>
      </c>
      <c r="O108" s="4">
        <v>196000</v>
      </c>
      <c r="P108" s="4">
        <v>57000</v>
      </c>
      <c r="Q108" s="4">
        <v>139000</v>
      </c>
      <c r="R108" s="2">
        <v>48</v>
      </c>
      <c r="S108" s="5">
        <v>10.1</v>
      </c>
      <c r="T108" s="4">
        <v>4065.75</v>
      </c>
      <c r="U108" s="2" t="s">
        <v>73</v>
      </c>
      <c r="V108" s="2" t="s">
        <v>74</v>
      </c>
      <c r="W108" s="4">
        <v>174827.25</v>
      </c>
      <c r="X108" s="4">
        <v>20328.75</v>
      </c>
      <c r="Y108" s="4">
        <v>195156</v>
      </c>
      <c r="Z108" s="2">
        <v>0</v>
      </c>
      <c r="AA108" s="2" t="s">
        <v>56</v>
      </c>
      <c r="AB108" s="2" t="s">
        <v>15734</v>
      </c>
      <c r="AC108" s="2" t="s">
        <v>360</v>
      </c>
      <c r="AD108" s="2" t="s">
        <v>76</v>
      </c>
      <c r="AE108" s="5">
        <v>70.92</v>
      </c>
      <c r="AF108" s="2">
        <v>0</v>
      </c>
      <c r="AG108" s="2" t="s">
        <v>77</v>
      </c>
      <c r="AH108" s="2">
        <v>10</v>
      </c>
      <c r="AI108" s="6" t="str">
        <f t="shared" si="3"/>
        <v>25-34</v>
      </c>
      <c r="AJ108" s="11">
        <f>YEAR(tbl_LoanData[[#This Row],[Application Date]])</f>
        <v>2023</v>
      </c>
      <c r="AK108" s="11" t="str">
        <f>TEXT(tbl_LoanData[[#This Row],[Application Date]],"MMMM")</f>
        <v>January</v>
      </c>
      <c r="AL108" s="12">
        <f>DATE(YEAR(tbl_LoanData[[#This Row],[Application Date]]),MONTH(tbl_LoanData[[#This Row],[Application Date]]),1)</f>
        <v>44927</v>
      </c>
      <c r="AM108" s="14">
        <f ca="1">IF(AND(tbl_LoanData[[#This Row],[Application Date]]&gt;=EOMONTH(TODAY(),-1)+1,tbl_LoanData[[#This Row],[Application Date]]&lt;=TODAY()),tbl_LoanData[[#This Row],[Loan Amount]],0)</f>
        <v>0</v>
      </c>
      <c r="AN108" s="14">
        <f>tbl_LoanData[[#This Row],[Amount Paid]]-(Q108-X108)</f>
        <v>56156</v>
      </c>
      <c r="AO108" s="14">
        <f>IF(tbl_LoanData[[#This Row],[Application Status]]="Approved",1,0)</f>
        <v>1</v>
      </c>
      <c r="AP108" s="22" t="str">
        <f t="shared" ca="1" si="4"/>
        <v/>
      </c>
      <c r="AQ108" s="22" t="str">
        <f t="shared" ca="1" si="5"/>
        <v/>
      </c>
    </row>
    <row r="109" spans="1:43" ht="14.4" customHeight="1" x14ac:dyDescent="0.3">
      <c r="A109" s="2" t="s">
        <v>11013</v>
      </c>
      <c r="B109" s="2" t="s">
        <v>11014</v>
      </c>
      <c r="C109" s="2" t="s">
        <v>586</v>
      </c>
      <c r="D109" s="2" t="s">
        <v>161</v>
      </c>
      <c r="E109" s="2" t="s">
        <v>142</v>
      </c>
      <c r="F109" s="2">
        <v>62</v>
      </c>
      <c r="G109" s="2" t="s">
        <v>69</v>
      </c>
      <c r="H109" s="2" t="s">
        <v>84</v>
      </c>
      <c r="I109" s="2" t="s">
        <v>45</v>
      </c>
      <c r="J109" s="3">
        <v>44937</v>
      </c>
      <c r="K109" s="3">
        <v>44958</v>
      </c>
      <c r="L109" s="2" t="s">
        <v>40</v>
      </c>
      <c r="M109" s="2" t="s">
        <v>111</v>
      </c>
      <c r="N109" s="2" t="s">
        <v>369</v>
      </c>
      <c r="O109" s="4">
        <v>712000</v>
      </c>
      <c r="P109" s="4">
        <v>130900</v>
      </c>
      <c r="Q109" s="4">
        <v>581100</v>
      </c>
      <c r="R109" s="2">
        <v>48</v>
      </c>
      <c r="S109" s="5">
        <v>8.9600000000000009</v>
      </c>
      <c r="T109" s="4">
        <v>16445.13</v>
      </c>
      <c r="U109" s="2" t="s">
        <v>73</v>
      </c>
      <c r="V109" s="2" t="s">
        <v>74</v>
      </c>
      <c r="W109" s="4">
        <v>707140.59</v>
      </c>
      <c r="X109" s="4">
        <v>82225.649999999994</v>
      </c>
      <c r="Y109" s="4">
        <v>789366.24</v>
      </c>
      <c r="Z109" s="2">
        <v>0</v>
      </c>
      <c r="AA109" s="2" t="s">
        <v>56</v>
      </c>
      <c r="AB109" s="2" t="s">
        <v>15736</v>
      </c>
      <c r="AC109" s="2" t="s">
        <v>360</v>
      </c>
      <c r="AD109" s="2" t="s">
        <v>76</v>
      </c>
      <c r="AE109" s="5">
        <v>81.62</v>
      </c>
      <c r="AF109" s="2">
        <v>0</v>
      </c>
      <c r="AG109" s="2" t="s">
        <v>77</v>
      </c>
      <c r="AH109" s="2">
        <v>21</v>
      </c>
      <c r="AI109" s="6" t="str">
        <f t="shared" si="3"/>
        <v>55-64</v>
      </c>
      <c r="AJ109" s="11">
        <f>YEAR(tbl_LoanData[[#This Row],[Application Date]])</f>
        <v>2023</v>
      </c>
      <c r="AK109" s="11" t="str">
        <f>TEXT(tbl_LoanData[[#This Row],[Application Date]],"MMMM")</f>
        <v>January</v>
      </c>
      <c r="AL109" s="12">
        <f>DATE(YEAR(tbl_LoanData[[#This Row],[Application Date]]),MONTH(tbl_LoanData[[#This Row],[Application Date]]),1)</f>
        <v>44927</v>
      </c>
      <c r="AM109" s="14">
        <f ca="1">IF(AND(tbl_LoanData[[#This Row],[Application Date]]&gt;=EOMONTH(TODAY(),-1)+1,tbl_LoanData[[#This Row],[Application Date]]&lt;=TODAY()),tbl_LoanData[[#This Row],[Loan Amount]],0)</f>
        <v>0</v>
      </c>
      <c r="AN109" s="14">
        <f>tbl_LoanData[[#This Row],[Amount Paid]]-(Q109-X109)</f>
        <v>208266.23999999999</v>
      </c>
      <c r="AO109" s="14">
        <f>IF(tbl_LoanData[[#This Row],[Application Status]]="Approved",1,0)</f>
        <v>1</v>
      </c>
      <c r="AP109" s="22" t="str">
        <f t="shared" ca="1" si="4"/>
        <v/>
      </c>
      <c r="AQ109" s="22" t="str">
        <f t="shared" ca="1" si="5"/>
        <v/>
      </c>
    </row>
    <row r="110" spans="1:43" ht="14.4" customHeight="1" x14ac:dyDescent="0.3">
      <c r="A110" s="2" t="s">
        <v>11045</v>
      </c>
      <c r="B110" s="2" t="s">
        <v>11046</v>
      </c>
      <c r="C110" s="2" t="s">
        <v>712</v>
      </c>
      <c r="D110" s="2" t="s">
        <v>102</v>
      </c>
      <c r="E110" s="2" t="s">
        <v>182</v>
      </c>
      <c r="F110" s="2">
        <v>60</v>
      </c>
      <c r="G110" s="2" t="s">
        <v>83</v>
      </c>
      <c r="H110" s="2" t="s">
        <v>151</v>
      </c>
      <c r="I110" s="2" t="s">
        <v>46</v>
      </c>
      <c r="J110" s="3">
        <v>44957</v>
      </c>
      <c r="K110" s="3"/>
      <c r="L110" s="2" t="s">
        <v>39</v>
      </c>
      <c r="M110" s="2" t="s">
        <v>94</v>
      </c>
      <c r="N110" s="2" t="s">
        <v>365</v>
      </c>
      <c r="O110" s="4">
        <v>2392000</v>
      </c>
      <c r="P110" s="4">
        <v>715500</v>
      </c>
      <c r="Q110" s="4">
        <v>1676500</v>
      </c>
      <c r="R110" s="2">
        <v>36</v>
      </c>
      <c r="S110" s="5">
        <v>9.27</v>
      </c>
      <c r="T110" s="4">
        <v>59520.41</v>
      </c>
      <c r="U110" s="2" t="s">
        <v>96</v>
      </c>
      <c r="V110" s="2" t="s">
        <v>97</v>
      </c>
      <c r="W110" s="4">
        <v>0</v>
      </c>
      <c r="X110" s="4">
        <v>0</v>
      </c>
      <c r="Y110" s="4">
        <v>2142734.65</v>
      </c>
      <c r="Z110" s="2">
        <v>0</v>
      </c>
      <c r="AA110" s="2" t="s">
        <v>97</v>
      </c>
      <c r="AB110" s="2" t="s">
        <v>15734</v>
      </c>
      <c r="AC110" s="2" t="s">
        <v>360</v>
      </c>
      <c r="AD110" s="2" t="s">
        <v>76</v>
      </c>
      <c r="AE110" s="5">
        <v>70.09</v>
      </c>
      <c r="AF110" s="2">
        <v>0</v>
      </c>
      <c r="AG110" s="2" t="s">
        <v>97</v>
      </c>
      <c r="AH110" s="2"/>
      <c r="AI110" s="6" t="str">
        <f t="shared" si="3"/>
        <v>55-64</v>
      </c>
      <c r="AJ110" s="11">
        <f>YEAR(tbl_LoanData[[#This Row],[Application Date]])</f>
        <v>2023</v>
      </c>
      <c r="AK110" s="11" t="str">
        <f>TEXT(tbl_LoanData[[#This Row],[Application Date]],"MMMM")</f>
        <v>January</v>
      </c>
      <c r="AL110" s="12">
        <f>DATE(YEAR(tbl_LoanData[[#This Row],[Application Date]]),MONTH(tbl_LoanData[[#This Row],[Application Date]]),1)</f>
        <v>44927</v>
      </c>
      <c r="AM110" s="14">
        <f ca="1">IF(AND(tbl_LoanData[[#This Row],[Application Date]]&gt;=EOMONTH(TODAY(),-1)+1,tbl_LoanData[[#This Row],[Application Date]]&lt;=TODAY()),tbl_LoanData[[#This Row],[Loan Amount]],0)</f>
        <v>0</v>
      </c>
      <c r="AN110" s="14">
        <f>tbl_LoanData[[#This Row],[Amount Paid]]-(Q110-X110)</f>
        <v>-1676500</v>
      </c>
      <c r="AO110" s="14">
        <f>IF(tbl_LoanData[[#This Row],[Application Status]]="Approved",1,0)</f>
        <v>0</v>
      </c>
      <c r="AP110" s="22" t="str">
        <f t="shared" ca="1" si="4"/>
        <v/>
      </c>
      <c r="AQ110" s="22" t="str">
        <f t="shared" ca="1" si="5"/>
        <v/>
      </c>
    </row>
    <row r="111" spans="1:43" ht="14.4" customHeight="1" x14ac:dyDescent="0.3">
      <c r="A111" s="2" t="s">
        <v>11065</v>
      </c>
      <c r="B111" s="2" t="s">
        <v>11066</v>
      </c>
      <c r="C111" s="2" t="s">
        <v>124</v>
      </c>
      <c r="D111" s="2" t="s">
        <v>67</v>
      </c>
      <c r="E111" s="2" t="s">
        <v>190</v>
      </c>
      <c r="F111" s="2">
        <v>49</v>
      </c>
      <c r="G111" s="2" t="s">
        <v>69</v>
      </c>
      <c r="H111" s="2" t="s">
        <v>191</v>
      </c>
      <c r="I111" s="2" t="s">
        <v>51</v>
      </c>
      <c r="J111" s="3">
        <v>44944</v>
      </c>
      <c r="K111" s="3">
        <v>44952</v>
      </c>
      <c r="L111" s="2" t="s">
        <v>40</v>
      </c>
      <c r="M111" s="2" t="s">
        <v>71</v>
      </c>
      <c r="N111" s="2" t="s">
        <v>137</v>
      </c>
      <c r="O111" s="4">
        <v>808000</v>
      </c>
      <c r="P111" s="4">
        <v>189900</v>
      </c>
      <c r="Q111" s="4">
        <v>618100</v>
      </c>
      <c r="R111" s="2">
        <v>36</v>
      </c>
      <c r="S111" s="5">
        <v>10.64</v>
      </c>
      <c r="T111" s="4">
        <v>22649.93</v>
      </c>
      <c r="U111" s="2" t="s">
        <v>73</v>
      </c>
      <c r="V111" s="2" t="s">
        <v>34</v>
      </c>
      <c r="W111" s="4">
        <v>770097.62</v>
      </c>
      <c r="X111" s="4">
        <v>45299.9</v>
      </c>
      <c r="Y111" s="4">
        <v>815397.52</v>
      </c>
      <c r="Z111" s="2">
        <v>62</v>
      </c>
      <c r="AA111" s="2" t="s">
        <v>59</v>
      </c>
      <c r="AB111" s="2" t="s">
        <v>15727</v>
      </c>
      <c r="AC111" s="2" t="s">
        <v>213</v>
      </c>
      <c r="AD111" s="2" t="s">
        <v>76</v>
      </c>
      <c r="AE111" s="5">
        <v>76.5</v>
      </c>
      <c r="AF111" s="2">
        <v>2</v>
      </c>
      <c r="AG111" s="2" t="s">
        <v>130</v>
      </c>
      <c r="AH111" s="2">
        <v>8</v>
      </c>
      <c r="AI111" s="6" t="str">
        <f t="shared" si="3"/>
        <v>45-54</v>
      </c>
      <c r="AJ111" s="11">
        <f>YEAR(tbl_LoanData[[#This Row],[Application Date]])</f>
        <v>2023</v>
      </c>
      <c r="AK111" s="11" t="str">
        <f>TEXT(tbl_LoanData[[#This Row],[Application Date]],"MMMM")</f>
        <v>January</v>
      </c>
      <c r="AL111" s="12">
        <f>DATE(YEAR(tbl_LoanData[[#This Row],[Application Date]]),MONTH(tbl_LoanData[[#This Row],[Application Date]]),1)</f>
        <v>44927</v>
      </c>
      <c r="AM111" s="14">
        <f ca="1">IF(AND(tbl_LoanData[[#This Row],[Application Date]]&gt;=EOMONTH(TODAY(),-1)+1,tbl_LoanData[[#This Row],[Application Date]]&lt;=TODAY()),tbl_LoanData[[#This Row],[Loan Amount]],0)</f>
        <v>0</v>
      </c>
      <c r="AN111" s="14">
        <f>tbl_LoanData[[#This Row],[Amount Paid]]-(Q111-X111)</f>
        <v>197297.52000000002</v>
      </c>
      <c r="AO111" s="14">
        <f>IF(tbl_LoanData[[#This Row],[Application Status]]="Approved",1,0)</f>
        <v>1</v>
      </c>
      <c r="AP111" s="22" t="str">
        <f t="shared" ca="1" si="4"/>
        <v/>
      </c>
      <c r="AQ111" s="22" t="str">
        <f t="shared" ca="1" si="5"/>
        <v/>
      </c>
    </row>
    <row r="112" spans="1:43" x14ac:dyDescent="0.3">
      <c r="A112" s="2" t="s">
        <v>11197</v>
      </c>
      <c r="B112" s="2" t="s">
        <v>11198</v>
      </c>
      <c r="C112" s="2" t="s">
        <v>253</v>
      </c>
      <c r="D112" s="2" t="s">
        <v>81</v>
      </c>
      <c r="E112" s="2" t="s">
        <v>189</v>
      </c>
      <c r="F112" s="2">
        <v>39</v>
      </c>
      <c r="G112" s="2" t="s">
        <v>69</v>
      </c>
      <c r="H112" s="2" t="s">
        <v>119</v>
      </c>
      <c r="I112" s="2" t="s">
        <v>43</v>
      </c>
      <c r="J112" s="3">
        <v>44946</v>
      </c>
      <c r="K112" s="3">
        <v>44952</v>
      </c>
      <c r="L112" s="2" t="s">
        <v>39</v>
      </c>
      <c r="M112" s="2" t="s">
        <v>167</v>
      </c>
      <c r="N112" s="2" t="s">
        <v>168</v>
      </c>
      <c r="O112" s="4">
        <v>2276000</v>
      </c>
      <c r="P112" s="4">
        <v>532200</v>
      </c>
      <c r="Q112" s="4">
        <v>1743800</v>
      </c>
      <c r="R112" s="2">
        <v>18</v>
      </c>
      <c r="S112" s="5">
        <v>7.03</v>
      </c>
      <c r="T112" s="4">
        <v>107093.54</v>
      </c>
      <c r="U112" s="2" t="s">
        <v>73</v>
      </c>
      <c r="V112" s="2" t="s">
        <v>34</v>
      </c>
      <c r="W112" s="4">
        <v>1606403.1</v>
      </c>
      <c r="X112" s="4">
        <v>321280.61</v>
      </c>
      <c r="Y112" s="4">
        <v>1927683.71</v>
      </c>
      <c r="Z112" s="2">
        <v>93</v>
      </c>
      <c r="AA112" s="2" t="s">
        <v>60</v>
      </c>
      <c r="AB112" s="2" t="s">
        <v>15727</v>
      </c>
      <c r="AC112" s="2" t="s">
        <v>332</v>
      </c>
      <c r="AD112" s="2" t="s">
        <v>76</v>
      </c>
      <c r="AE112" s="5">
        <v>76.62</v>
      </c>
      <c r="AF112" s="2">
        <v>3</v>
      </c>
      <c r="AG112" s="2" t="s">
        <v>130</v>
      </c>
      <c r="AH112" s="2">
        <v>6</v>
      </c>
      <c r="AI112" s="6" t="str">
        <f t="shared" si="3"/>
        <v>35-44</v>
      </c>
      <c r="AJ112" s="11">
        <f>YEAR(tbl_LoanData[[#This Row],[Application Date]])</f>
        <v>2023</v>
      </c>
      <c r="AK112" s="11" t="str">
        <f>TEXT(tbl_LoanData[[#This Row],[Application Date]],"MMMM")</f>
        <v>January</v>
      </c>
      <c r="AL112" s="12">
        <f>DATE(YEAR(tbl_LoanData[[#This Row],[Application Date]]),MONTH(tbl_LoanData[[#This Row],[Application Date]]),1)</f>
        <v>44927</v>
      </c>
      <c r="AM112" s="14">
        <f ca="1">IF(AND(tbl_LoanData[[#This Row],[Application Date]]&gt;=EOMONTH(TODAY(),-1)+1,tbl_LoanData[[#This Row],[Application Date]]&lt;=TODAY()),tbl_LoanData[[#This Row],[Loan Amount]],0)</f>
        <v>0</v>
      </c>
      <c r="AN112" s="14">
        <f>tbl_LoanData[[#This Row],[Amount Paid]]-(Q112-X112)</f>
        <v>183883.70999999996</v>
      </c>
      <c r="AO112" s="14">
        <f>IF(tbl_LoanData[[#This Row],[Application Status]]="Approved",1,0)</f>
        <v>1</v>
      </c>
      <c r="AP112" s="22" t="str">
        <f t="shared" ca="1" si="4"/>
        <v/>
      </c>
      <c r="AQ112" s="22" t="str">
        <f t="shared" ca="1" si="5"/>
        <v/>
      </c>
    </row>
    <row r="113" spans="1:43" ht="14.4" customHeight="1" x14ac:dyDescent="0.3">
      <c r="A113" s="2" t="s">
        <v>11253</v>
      </c>
      <c r="B113" s="2" t="s">
        <v>11254</v>
      </c>
      <c r="C113" s="2" t="s">
        <v>277</v>
      </c>
      <c r="D113" s="2" t="s">
        <v>134</v>
      </c>
      <c r="E113" s="2" t="s">
        <v>232</v>
      </c>
      <c r="F113" s="2">
        <v>41</v>
      </c>
      <c r="G113" s="2" t="s">
        <v>83</v>
      </c>
      <c r="H113" s="2" t="s">
        <v>103</v>
      </c>
      <c r="I113" s="2" t="s">
        <v>43</v>
      </c>
      <c r="J113" s="3">
        <v>44942</v>
      </c>
      <c r="K113" s="3"/>
      <c r="L113" s="2" t="s">
        <v>37</v>
      </c>
      <c r="M113" s="2" t="s">
        <v>94</v>
      </c>
      <c r="N113" s="2" t="s">
        <v>436</v>
      </c>
      <c r="O113" s="4">
        <v>136000</v>
      </c>
      <c r="P113" s="4">
        <v>19400</v>
      </c>
      <c r="Q113" s="4">
        <v>116600</v>
      </c>
      <c r="R113" s="2">
        <v>48</v>
      </c>
      <c r="S113" s="5">
        <v>10.7</v>
      </c>
      <c r="T113" s="4">
        <v>3468.85</v>
      </c>
      <c r="U113" s="2" t="s">
        <v>96</v>
      </c>
      <c r="V113" s="2" t="s">
        <v>97</v>
      </c>
      <c r="W113" s="4">
        <v>0</v>
      </c>
      <c r="X113" s="4">
        <v>0</v>
      </c>
      <c r="Y113" s="4">
        <v>166504.79999999999</v>
      </c>
      <c r="Z113" s="2">
        <v>0</v>
      </c>
      <c r="AA113" s="2" t="s">
        <v>97</v>
      </c>
      <c r="AB113" s="2" t="s">
        <v>15728</v>
      </c>
      <c r="AC113" s="2" t="s">
        <v>87</v>
      </c>
      <c r="AD113" s="2" t="s">
        <v>76</v>
      </c>
      <c r="AE113" s="5">
        <v>85.74</v>
      </c>
      <c r="AF113" s="2">
        <v>0</v>
      </c>
      <c r="AG113" s="2" t="s">
        <v>97</v>
      </c>
      <c r="AH113" s="2"/>
      <c r="AI113" s="6" t="str">
        <f t="shared" si="3"/>
        <v>35-44</v>
      </c>
      <c r="AJ113" s="11">
        <f>YEAR(tbl_LoanData[[#This Row],[Application Date]])</f>
        <v>2023</v>
      </c>
      <c r="AK113" s="11" t="str">
        <f>TEXT(tbl_LoanData[[#This Row],[Application Date]],"MMMM")</f>
        <v>January</v>
      </c>
      <c r="AL113" s="12">
        <f>DATE(YEAR(tbl_LoanData[[#This Row],[Application Date]]),MONTH(tbl_LoanData[[#This Row],[Application Date]]),1)</f>
        <v>44927</v>
      </c>
      <c r="AM113" s="14">
        <f ca="1">IF(AND(tbl_LoanData[[#This Row],[Application Date]]&gt;=EOMONTH(TODAY(),-1)+1,tbl_LoanData[[#This Row],[Application Date]]&lt;=TODAY()),tbl_LoanData[[#This Row],[Loan Amount]],0)</f>
        <v>0</v>
      </c>
      <c r="AN113" s="14">
        <f>tbl_LoanData[[#This Row],[Amount Paid]]-(Q113-X113)</f>
        <v>-116600</v>
      </c>
      <c r="AO113" s="14">
        <f>IF(tbl_LoanData[[#This Row],[Application Status]]="Approved",1,0)</f>
        <v>0</v>
      </c>
      <c r="AP113" s="22" t="str">
        <f t="shared" ca="1" si="4"/>
        <v/>
      </c>
      <c r="AQ113" s="22" t="str">
        <f t="shared" ca="1" si="5"/>
        <v/>
      </c>
    </row>
    <row r="114" spans="1:43" ht="14.4" customHeight="1" x14ac:dyDescent="0.3">
      <c r="A114" s="2" t="s">
        <v>11323</v>
      </c>
      <c r="B114" s="2" t="s">
        <v>11324</v>
      </c>
      <c r="C114" s="2" t="s">
        <v>508</v>
      </c>
      <c r="D114" s="2" t="s">
        <v>117</v>
      </c>
      <c r="E114" s="2" t="s">
        <v>540</v>
      </c>
      <c r="F114" s="2">
        <v>53</v>
      </c>
      <c r="G114" s="2" t="s">
        <v>83</v>
      </c>
      <c r="H114" s="2" t="s">
        <v>307</v>
      </c>
      <c r="I114" s="2" t="s">
        <v>43</v>
      </c>
      <c r="J114" s="3">
        <v>44946</v>
      </c>
      <c r="K114" s="3">
        <v>44964</v>
      </c>
      <c r="L114" s="2" t="s">
        <v>36</v>
      </c>
      <c r="M114" s="2" t="s">
        <v>104</v>
      </c>
      <c r="N114" s="2" t="s">
        <v>105</v>
      </c>
      <c r="O114" s="4">
        <v>1545000</v>
      </c>
      <c r="P114" s="4">
        <v>298900</v>
      </c>
      <c r="Q114" s="4">
        <v>1246100</v>
      </c>
      <c r="R114" s="2">
        <v>48</v>
      </c>
      <c r="S114" s="5">
        <v>10.31</v>
      </c>
      <c r="T114" s="4">
        <v>36666.49</v>
      </c>
      <c r="U114" s="2" t="s">
        <v>73</v>
      </c>
      <c r="V114" s="2" t="s">
        <v>74</v>
      </c>
      <c r="W114" s="4">
        <v>1503326.09</v>
      </c>
      <c r="X114" s="4">
        <v>256665.55</v>
      </c>
      <c r="Y114" s="4">
        <v>1759991.64</v>
      </c>
      <c r="Z114" s="2">
        <v>32</v>
      </c>
      <c r="AA114" s="2" t="s">
        <v>58</v>
      </c>
      <c r="AB114" s="2" t="s">
        <v>15730</v>
      </c>
      <c r="AC114" s="2" t="s">
        <v>360</v>
      </c>
      <c r="AD114" s="2" t="s">
        <v>76</v>
      </c>
      <c r="AE114" s="5">
        <v>80.650000000000006</v>
      </c>
      <c r="AF114" s="2">
        <v>1</v>
      </c>
      <c r="AG114" s="2" t="s">
        <v>15718</v>
      </c>
      <c r="AH114" s="2">
        <v>18</v>
      </c>
      <c r="AI114" s="6" t="str">
        <f t="shared" si="3"/>
        <v>45-54</v>
      </c>
      <c r="AJ114" s="11">
        <f>YEAR(tbl_LoanData[[#This Row],[Application Date]])</f>
        <v>2023</v>
      </c>
      <c r="AK114" s="11" t="str">
        <f>TEXT(tbl_LoanData[[#This Row],[Application Date]],"MMMM")</f>
        <v>January</v>
      </c>
      <c r="AL114" s="12">
        <f>DATE(YEAR(tbl_LoanData[[#This Row],[Application Date]]),MONTH(tbl_LoanData[[#This Row],[Application Date]]),1)</f>
        <v>44927</v>
      </c>
      <c r="AM114" s="14">
        <f ca="1">IF(AND(tbl_LoanData[[#This Row],[Application Date]]&gt;=EOMONTH(TODAY(),-1)+1,tbl_LoanData[[#This Row],[Application Date]]&lt;=TODAY()),tbl_LoanData[[#This Row],[Loan Amount]],0)</f>
        <v>0</v>
      </c>
      <c r="AN114" s="14">
        <f>tbl_LoanData[[#This Row],[Amount Paid]]-(Q114-X114)</f>
        <v>513891.64000000013</v>
      </c>
      <c r="AO114" s="14">
        <f>IF(tbl_LoanData[[#This Row],[Application Status]]="Approved",1,0)</f>
        <v>1</v>
      </c>
      <c r="AP114" s="22" t="str">
        <f t="shared" ca="1" si="4"/>
        <v/>
      </c>
      <c r="AQ114" s="22" t="str">
        <f t="shared" ca="1" si="5"/>
        <v/>
      </c>
    </row>
    <row r="115" spans="1:43" ht="14.4" customHeight="1" x14ac:dyDescent="0.3">
      <c r="A115" s="2" t="s">
        <v>11563</v>
      </c>
      <c r="B115" s="2" t="s">
        <v>11564</v>
      </c>
      <c r="C115" s="2" t="s">
        <v>220</v>
      </c>
      <c r="D115" s="2" t="s">
        <v>254</v>
      </c>
      <c r="E115" s="2" t="s">
        <v>134</v>
      </c>
      <c r="F115" s="2">
        <v>51</v>
      </c>
      <c r="G115" s="2" t="s">
        <v>69</v>
      </c>
      <c r="H115" s="2" t="s">
        <v>136</v>
      </c>
      <c r="I115" s="2" t="s">
        <v>49</v>
      </c>
      <c r="J115" s="3">
        <v>44929</v>
      </c>
      <c r="K115" s="3">
        <v>44931</v>
      </c>
      <c r="L115" s="2" t="s">
        <v>38</v>
      </c>
      <c r="M115" s="2" t="s">
        <v>85</v>
      </c>
      <c r="N115" s="2" t="s">
        <v>314</v>
      </c>
      <c r="O115" s="4">
        <v>1063000</v>
      </c>
      <c r="P115" s="4">
        <v>129100</v>
      </c>
      <c r="Q115" s="4">
        <v>933900</v>
      </c>
      <c r="R115" s="2">
        <v>36</v>
      </c>
      <c r="S115" s="5">
        <v>10.94</v>
      </c>
      <c r="T115" s="4">
        <v>34455.72</v>
      </c>
      <c r="U115" s="2" t="s">
        <v>73</v>
      </c>
      <c r="V115" s="2" t="s">
        <v>34</v>
      </c>
      <c r="W115" s="4">
        <v>1137038.76</v>
      </c>
      <c r="X115" s="4">
        <v>103367.22</v>
      </c>
      <c r="Y115" s="4">
        <v>1240405.98</v>
      </c>
      <c r="Z115" s="2">
        <v>84</v>
      </c>
      <c r="AA115" s="2" t="s">
        <v>59</v>
      </c>
      <c r="AB115" s="2" t="s">
        <v>15730</v>
      </c>
      <c r="AC115" s="2" t="s">
        <v>138</v>
      </c>
      <c r="AD115" s="2" t="s">
        <v>76</v>
      </c>
      <c r="AE115" s="5">
        <v>87.86</v>
      </c>
      <c r="AF115" s="2">
        <v>3</v>
      </c>
      <c r="AG115" s="2" t="s">
        <v>130</v>
      </c>
      <c r="AH115" s="2">
        <v>2</v>
      </c>
      <c r="AI115" s="6" t="str">
        <f t="shared" si="3"/>
        <v>45-54</v>
      </c>
      <c r="AJ115" s="11">
        <f>YEAR(tbl_LoanData[[#This Row],[Application Date]])</f>
        <v>2023</v>
      </c>
      <c r="AK115" s="11" t="str">
        <f>TEXT(tbl_LoanData[[#This Row],[Application Date]],"MMMM")</f>
        <v>January</v>
      </c>
      <c r="AL115" s="12">
        <f>DATE(YEAR(tbl_LoanData[[#This Row],[Application Date]]),MONTH(tbl_LoanData[[#This Row],[Application Date]]),1)</f>
        <v>44927</v>
      </c>
      <c r="AM115" s="14">
        <f ca="1">IF(AND(tbl_LoanData[[#This Row],[Application Date]]&gt;=EOMONTH(TODAY(),-1)+1,tbl_LoanData[[#This Row],[Application Date]]&lt;=TODAY()),tbl_LoanData[[#This Row],[Loan Amount]],0)</f>
        <v>0</v>
      </c>
      <c r="AN115" s="14">
        <f>tbl_LoanData[[#This Row],[Amount Paid]]-(Q115-X115)</f>
        <v>306505.98</v>
      </c>
      <c r="AO115" s="14">
        <f>IF(tbl_LoanData[[#This Row],[Application Status]]="Approved",1,0)</f>
        <v>1</v>
      </c>
      <c r="AP115" s="22" t="str">
        <f t="shared" ca="1" si="4"/>
        <v/>
      </c>
      <c r="AQ115" s="22" t="str">
        <f t="shared" ca="1" si="5"/>
        <v/>
      </c>
    </row>
    <row r="116" spans="1:43" ht="14.4" customHeight="1" x14ac:dyDescent="0.3">
      <c r="A116" s="2" t="s">
        <v>11649</v>
      </c>
      <c r="B116" s="2" t="s">
        <v>11650</v>
      </c>
      <c r="C116" s="2" t="s">
        <v>804</v>
      </c>
      <c r="D116" s="2" t="s">
        <v>67</v>
      </c>
      <c r="E116" s="2" t="s">
        <v>125</v>
      </c>
      <c r="F116" s="2">
        <v>63</v>
      </c>
      <c r="G116" s="2" t="s">
        <v>83</v>
      </c>
      <c r="H116" s="2" t="s">
        <v>217</v>
      </c>
      <c r="I116" s="2" t="s">
        <v>46</v>
      </c>
      <c r="J116" s="3">
        <v>44948</v>
      </c>
      <c r="K116" s="3">
        <v>44958</v>
      </c>
      <c r="L116" s="2" t="s">
        <v>40</v>
      </c>
      <c r="M116" s="2" t="s">
        <v>71</v>
      </c>
      <c r="N116" s="2" t="s">
        <v>137</v>
      </c>
      <c r="O116" s="4">
        <v>1514000</v>
      </c>
      <c r="P116" s="4">
        <v>270500</v>
      </c>
      <c r="Q116" s="4">
        <v>1243500</v>
      </c>
      <c r="R116" s="2">
        <v>36</v>
      </c>
      <c r="S116" s="5">
        <v>12.24</v>
      </c>
      <c r="T116" s="4">
        <v>47225.37</v>
      </c>
      <c r="U116" s="2" t="s">
        <v>73</v>
      </c>
      <c r="V116" s="2" t="s">
        <v>34</v>
      </c>
      <c r="W116" s="4">
        <v>1605662.58</v>
      </c>
      <c r="X116" s="4">
        <v>94450.62</v>
      </c>
      <c r="Y116" s="4">
        <v>1700113.2</v>
      </c>
      <c r="Z116" s="2">
        <v>64</v>
      </c>
      <c r="AA116" s="2" t="s">
        <v>59</v>
      </c>
      <c r="AB116" s="2" t="s">
        <v>15733</v>
      </c>
      <c r="AC116" s="2" t="s">
        <v>129</v>
      </c>
      <c r="AD116" s="2" t="s">
        <v>76</v>
      </c>
      <c r="AE116" s="5">
        <v>82.13</v>
      </c>
      <c r="AF116" s="2">
        <v>2</v>
      </c>
      <c r="AG116" s="2" t="s">
        <v>130</v>
      </c>
      <c r="AH116" s="2">
        <v>10</v>
      </c>
      <c r="AI116" s="6" t="str">
        <f t="shared" si="3"/>
        <v>55-64</v>
      </c>
      <c r="AJ116" s="11">
        <f>YEAR(tbl_LoanData[[#This Row],[Application Date]])</f>
        <v>2023</v>
      </c>
      <c r="AK116" s="11" t="str">
        <f>TEXT(tbl_LoanData[[#This Row],[Application Date]],"MMMM")</f>
        <v>January</v>
      </c>
      <c r="AL116" s="12">
        <f>DATE(YEAR(tbl_LoanData[[#This Row],[Application Date]]),MONTH(tbl_LoanData[[#This Row],[Application Date]]),1)</f>
        <v>44927</v>
      </c>
      <c r="AM116" s="14">
        <f ca="1">IF(AND(tbl_LoanData[[#This Row],[Application Date]]&gt;=EOMONTH(TODAY(),-1)+1,tbl_LoanData[[#This Row],[Application Date]]&lt;=TODAY()),tbl_LoanData[[#This Row],[Loan Amount]],0)</f>
        <v>0</v>
      </c>
      <c r="AN116" s="14">
        <f>tbl_LoanData[[#This Row],[Amount Paid]]-(Q116-X116)</f>
        <v>456613.20000000019</v>
      </c>
      <c r="AO116" s="14">
        <f>IF(tbl_LoanData[[#This Row],[Application Status]]="Approved",1,0)</f>
        <v>1</v>
      </c>
      <c r="AP116" s="22" t="str">
        <f t="shared" ca="1" si="4"/>
        <v/>
      </c>
      <c r="AQ116" s="22" t="str">
        <f t="shared" ca="1" si="5"/>
        <v/>
      </c>
    </row>
    <row r="117" spans="1:43" ht="14.4" customHeight="1" x14ac:dyDescent="0.3">
      <c r="A117" s="2" t="s">
        <v>11799</v>
      </c>
      <c r="B117" s="2" t="s">
        <v>11800</v>
      </c>
      <c r="C117" s="2" t="s">
        <v>668</v>
      </c>
      <c r="D117" s="2" t="s">
        <v>189</v>
      </c>
      <c r="E117" s="2" t="s">
        <v>81</v>
      </c>
      <c r="F117" s="2">
        <v>42</v>
      </c>
      <c r="G117" s="2" t="s">
        <v>69</v>
      </c>
      <c r="H117" s="2" t="s">
        <v>205</v>
      </c>
      <c r="I117" s="2" t="s">
        <v>49</v>
      </c>
      <c r="J117" s="3">
        <v>44928</v>
      </c>
      <c r="K117" s="3">
        <v>44939</v>
      </c>
      <c r="L117" s="2" t="s">
        <v>40</v>
      </c>
      <c r="M117" s="2" t="s">
        <v>157</v>
      </c>
      <c r="N117" s="2" t="s">
        <v>299</v>
      </c>
      <c r="O117" s="4">
        <v>1306000</v>
      </c>
      <c r="P117" s="4">
        <v>207900</v>
      </c>
      <c r="Q117" s="4">
        <v>1098100</v>
      </c>
      <c r="R117" s="2">
        <v>48</v>
      </c>
      <c r="S117" s="5">
        <v>9.64</v>
      </c>
      <c r="T117" s="4">
        <v>31698.49</v>
      </c>
      <c r="U117" s="2" t="s">
        <v>73</v>
      </c>
      <c r="V117" s="2" t="s">
        <v>74</v>
      </c>
      <c r="W117" s="4">
        <v>1331336.58</v>
      </c>
      <c r="X117" s="4">
        <v>190190.78</v>
      </c>
      <c r="Y117" s="4">
        <v>1521527.36</v>
      </c>
      <c r="Z117" s="2">
        <v>30</v>
      </c>
      <c r="AA117" s="2" t="s">
        <v>57</v>
      </c>
      <c r="AB117" s="2" t="s">
        <v>15729</v>
      </c>
      <c r="AC117" s="2" t="s">
        <v>121</v>
      </c>
      <c r="AD117" s="2" t="s">
        <v>76</v>
      </c>
      <c r="AE117" s="5">
        <v>84.08</v>
      </c>
      <c r="AF117" s="2">
        <v>1</v>
      </c>
      <c r="AG117" s="2" t="s">
        <v>77</v>
      </c>
      <c r="AH117" s="2">
        <v>11</v>
      </c>
      <c r="AI117" s="6" t="str">
        <f t="shared" si="3"/>
        <v>35-44</v>
      </c>
      <c r="AJ117" s="11">
        <f>YEAR(tbl_LoanData[[#This Row],[Application Date]])</f>
        <v>2023</v>
      </c>
      <c r="AK117" s="11" t="str">
        <f>TEXT(tbl_LoanData[[#This Row],[Application Date]],"MMMM")</f>
        <v>January</v>
      </c>
      <c r="AL117" s="12">
        <f>DATE(YEAR(tbl_LoanData[[#This Row],[Application Date]]),MONTH(tbl_LoanData[[#This Row],[Application Date]]),1)</f>
        <v>44927</v>
      </c>
      <c r="AM117" s="14">
        <f ca="1">IF(AND(tbl_LoanData[[#This Row],[Application Date]]&gt;=EOMONTH(TODAY(),-1)+1,tbl_LoanData[[#This Row],[Application Date]]&lt;=TODAY()),tbl_LoanData[[#This Row],[Loan Amount]],0)</f>
        <v>0</v>
      </c>
      <c r="AN117" s="14">
        <f>tbl_LoanData[[#This Row],[Amount Paid]]-(Q117-X117)</f>
        <v>423427.3600000001</v>
      </c>
      <c r="AO117" s="14">
        <f>IF(tbl_LoanData[[#This Row],[Application Status]]="Approved",1,0)</f>
        <v>1</v>
      </c>
      <c r="AP117" s="22" t="str">
        <f t="shared" ca="1" si="4"/>
        <v/>
      </c>
      <c r="AQ117" s="22" t="str">
        <f t="shared" ca="1" si="5"/>
        <v/>
      </c>
    </row>
    <row r="118" spans="1:43" ht="14.4" customHeight="1" x14ac:dyDescent="0.3">
      <c r="A118" s="2" t="s">
        <v>11839</v>
      </c>
      <c r="B118" s="2" t="s">
        <v>11840</v>
      </c>
      <c r="C118" s="2" t="s">
        <v>444</v>
      </c>
      <c r="D118" s="2" t="s">
        <v>67</v>
      </c>
      <c r="E118" s="2" t="s">
        <v>293</v>
      </c>
      <c r="F118" s="2">
        <v>59</v>
      </c>
      <c r="G118" s="2" t="s">
        <v>69</v>
      </c>
      <c r="H118" s="2" t="s">
        <v>224</v>
      </c>
      <c r="I118" s="2" t="s">
        <v>54</v>
      </c>
      <c r="J118" s="3">
        <v>44928</v>
      </c>
      <c r="K118" s="3">
        <v>44945</v>
      </c>
      <c r="L118" s="2" t="s">
        <v>40</v>
      </c>
      <c r="M118" s="2" t="s">
        <v>85</v>
      </c>
      <c r="N118" s="2" t="s">
        <v>274</v>
      </c>
      <c r="O118" s="4">
        <v>915000</v>
      </c>
      <c r="P118" s="4">
        <v>306800</v>
      </c>
      <c r="Q118" s="4">
        <v>608200</v>
      </c>
      <c r="R118" s="2">
        <v>48</v>
      </c>
      <c r="S118" s="5">
        <v>14.89</v>
      </c>
      <c r="T118" s="4">
        <v>20217.580000000002</v>
      </c>
      <c r="U118" s="2" t="s">
        <v>73</v>
      </c>
      <c r="V118" s="2" t="s">
        <v>74</v>
      </c>
      <c r="W118" s="4">
        <v>869355.94</v>
      </c>
      <c r="X118" s="4">
        <v>101087.98</v>
      </c>
      <c r="Y118" s="4">
        <v>970443.92</v>
      </c>
      <c r="Z118" s="2">
        <v>0</v>
      </c>
      <c r="AA118" s="2" t="s">
        <v>56</v>
      </c>
      <c r="AB118" s="2" t="s">
        <v>15734</v>
      </c>
      <c r="AC118" s="2" t="s">
        <v>121</v>
      </c>
      <c r="AD118" s="2" t="s">
        <v>76</v>
      </c>
      <c r="AE118" s="5">
        <v>66.47</v>
      </c>
      <c r="AF118" s="2">
        <v>0</v>
      </c>
      <c r="AG118" s="2" t="s">
        <v>77</v>
      </c>
      <c r="AH118" s="2">
        <v>17</v>
      </c>
      <c r="AI118" s="6" t="str">
        <f t="shared" si="3"/>
        <v>55-64</v>
      </c>
      <c r="AJ118" s="11">
        <f>YEAR(tbl_LoanData[[#This Row],[Application Date]])</f>
        <v>2023</v>
      </c>
      <c r="AK118" s="11" t="str">
        <f>TEXT(tbl_LoanData[[#This Row],[Application Date]],"MMMM")</f>
        <v>January</v>
      </c>
      <c r="AL118" s="12">
        <f>DATE(YEAR(tbl_LoanData[[#This Row],[Application Date]]),MONTH(tbl_LoanData[[#This Row],[Application Date]]),1)</f>
        <v>44927</v>
      </c>
      <c r="AM118" s="14">
        <f ca="1">IF(AND(tbl_LoanData[[#This Row],[Application Date]]&gt;=EOMONTH(TODAY(),-1)+1,tbl_LoanData[[#This Row],[Application Date]]&lt;=TODAY()),tbl_LoanData[[#This Row],[Loan Amount]],0)</f>
        <v>0</v>
      </c>
      <c r="AN118" s="14">
        <f>tbl_LoanData[[#This Row],[Amount Paid]]-(Q118-X118)</f>
        <v>362243.91999999993</v>
      </c>
      <c r="AO118" s="14">
        <f>IF(tbl_LoanData[[#This Row],[Application Status]]="Approved",1,0)</f>
        <v>1</v>
      </c>
      <c r="AP118" s="22" t="str">
        <f t="shared" ca="1" si="4"/>
        <v/>
      </c>
      <c r="AQ118" s="22" t="str">
        <f t="shared" ca="1" si="5"/>
        <v/>
      </c>
    </row>
    <row r="119" spans="1:43" ht="14.4" customHeight="1" x14ac:dyDescent="0.3">
      <c r="A119" s="2" t="s">
        <v>11851</v>
      </c>
      <c r="B119" s="2" t="s">
        <v>11852</v>
      </c>
      <c r="C119" s="2" t="s">
        <v>347</v>
      </c>
      <c r="D119" s="2" t="s">
        <v>118</v>
      </c>
      <c r="E119" s="2" t="s">
        <v>142</v>
      </c>
      <c r="F119" s="2">
        <v>26</v>
      </c>
      <c r="G119" s="2" t="s">
        <v>69</v>
      </c>
      <c r="H119" s="2" t="s">
        <v>224</v>
      </c>
      <c r="I119" s="2" t="s">
        <v>54</v>
      </c>
      <c r="J119" s="3">
        <v>44937</v>
      </c>
      <c r="K119" s="3">
        <v>44939</v>
      </c>
      <c r="L119" s="2" t="s">
        <v>39</v>
      </c>
      <c r="M119" s="2" t="s">
        <v>71</v>
      </c>
      <c r="N119" s="2" t="s">
        <v>294</v>
      </c>
      <c r="O119" s="4">
        <v>1570000</v>
      </c>
      <c r="P119" s="4">
        <v>182000</v>
      </c>
      <c r="Q119" s="4">
        <v>1388000</v>
      </c>
      <c r="R119" s="2">
        <v>36</v>
      </c>
      <c r="S119" s="5">
        <v>12.62</v>
      </c>
      <c r="T119" s="4">
        <v>53152.69</v>
      </c>
      <c r="U119" s="2" t="s">
        <v>73</v>
      </c>
      <c r="V119" s="2" t="s">
        <v>33</v>
      </c>
      <c r="W119" s="4">
        <v>1913496.8</v>
      </c>
      <c r="X119" s="4">
        <v>0</v>
      </c>
      <c r="Y119" s="4">
        <v>1913496.8</v>
      </c>
      <c r="Z119" s="2">
        <v>0</v>
      </c>
      <c r="AA119" s="2" t="s">
        <v>56</v>
      </c>
      <c r="AB119" s="2" t="s">
        <v>15728</v>
      </c>
      <c r="AC119" s="2" t="s">
        <v>360</v>
      </c>
      <c r="AD119" s="2" t="s">
        <v>76</v>
      </c>
      <c r="AE119" s="5">
        <v>88.41</v>
      </c>
      <c r="AF119" s="2">
        <v>0</v>
      </c>
      <c r="AG119" s="2" t="s">
        <v>77</v>
      </c>
      <c r="AH119" s="2">
        <v>2</v>
      </c>
      <c r="AI119" s="6" t="str">
        <f t="shared" si="3"/>
        <v>25-34</v>
      </c>
      <c r="AJ119" s="11">
        <f>YEAR(tbl_LoanData[[#This Row],[Application Date]])</f>
        <v>2023</v>
      </c>
      <c r="AK119" s="11" t="str">
        <f>TEXT(tbl_LoanData[[#This Row],[Application Date]],"MMMM")</f>
        <v>January</v>
      </c>
      <c r="AL119" s="12">
        <f>DATE(YEAR(tbl_LoanData[[#This Row],[Application Date]]),MONTH(tbl_LoanData[[#This Row],[Application Date]]),1)</f>
        <v>44927</v>
      </c>
      <c r="AM119" s="14">
        <f ca="1">IF(AND(tbl_LoanData[[#This Row],[Application Date]]&gt;=EOMONTH(TODAY(),-1)+1,tbl_LoanData[[#This Row],[Application Date]]&lt;=TODAY()),tbl_LoanData[[#This Row],[Loan Amount]],0)</f>
        <v>0</v>
      </c>
      <c r="AN119" s="14">
        <f>tbl_LoanData[[#This Row],[Amount Paid]]-(Q119-X119)</f>
        <v>525496.80000000005</v>
      </c>
      <c r="AO119" s="14">
        <f>IF(tbl_LoanData[[#This Row],[Application Status]]="Approved",1,0)</f>
        <v>1</v>
      </c>
      <c r="AP119" s="22" t="str">
        <f t="shared" ca="1" si="4"/>
        <v/>
      </c>
      <c r="AQ119" s="22" t="str">
        <f t="shared" ca="1" si="5"/>
        <v/>
      </c>
    </row>
    <row r="120" spans="1:43" ht="14.4" customHeight="1" x14ac:dyDescent="0.3">
      <c r="A120" s="2" t="s">
        <v>11929</v>
      </c>
      <c r="B120" s="2" t="s">
        <v>11930</v>
      </c>
      <c r="C120" s="2" t="s">
        <v>109</v>
      </c>
      <c r="D120" s="2" t="s">
        <v>67</v>
      </c>
      <c r="E120" s="2" t="s">
        <v>135</v>
      </c>
      <c r="F120" s="2">
        <v>47</v>
      </c>
      <c r="G120" s="2" t="s">
        <v>83</v>
      </c>
      <c r="H120" s="2" t="s">
        <v>516</v>
      </c>
      <c r="I120" s="2" t="s">
        <v>53</v>
      </c>
      <c r="J120" s="3">
        <v>44929</v>
      </c>
      <c r="K120" s="3">
        <v>44935</v>
      </c>
      <c r="L120" s="2" t="s">
        <v>37</v>
      </c>
      <c r="M120" s="2" t="s">
        <v>104</v>
      </c>
      <c r="N120" s="2" t="s">
        <v>286</v>
      </c>
      <c r="O120" s="4">
        <v>195000</v>
      </c>
      <c r="P120" s="4">
        <v>30600</v>
      </c>
      <c r="Q120" s="4">
        <v>164400</v>
      </c>
      <c r="R120" s="2">
        <v>48</v>
      </c>
      <c r="S120" s="5">
        <v>13.67</v>
      </c>
      <c r="T120" s="4">
        <v>5297.79</v>
      </c>
      <c r="U120" s="2" t="s">
        <v>73</v>
      </c>
      <c r="V120" s="2" t="s">
        <v>74</v>
      </c>
      <c r="W120" s="4">
        <v>227804.97</v>
      </c>
      <c r="X120" s="4">
        <v>26488.95</v>
      </c>
      <c r="Y120" s="4">
        <v>254293.92</v>
      </c>
      <c r="Z120" s="2">
        <v>0</v>
      </c>
      <c r="AA120" s="2" t="s">
        <v>56</v>
      </c>
      <c r="AB120" s="2" t="s">
        <v>15736</v>
      </c>
      <c r="AC120" s="2" t="s">
        <v>106</v>
      </c>
      <c r="AD120" s="2" t="s">
        <v>76</v>
      </c>
      <c r="AE120" s="5">
        <v>84.31</v>
      </c>
      <c r="AF120" s="2">
        <v>0</v>
      </c>
      <c r="AG120" s="2" t="s">
        <v>77</v>
      </c>
      <c r="AH120" s="2">
        <v>6</v>
      </c>
      <c r="AI120" s="6" t="str">
        <f t="shared" si="3"/>
        <v>45-54</v>
      </c>
      <c r="AJ120" s="11">
        <f>YEAR(tbl_LoanData[[#This Row],[Application Date]])</f>
        <v>2023</v>
      </c>
      <c r="AK120" s="11" t="str">
        <f>TEXT(tbl_LoanData[[#This Row],[Application Date]],"MMMM")</f>
        <v>January</v>
      </c>
      <c r="AL120" s="12">
        <f>DATE(YEAR(tbl_LoanData[[#This Row],[Application Date]]),MONTH(tbl_LoanData[[#This Row],[Application Date]]),1)</f>
        <v>44927</v>
      </c>
      <c r="AM120" s="14">
        <f ca="1">IF(AND(tbl_LoanData[[#This Row],[Application Date]]&gt;=EOMONTH(TODAY(),-1)+1,tbl_LoanData[[#This Row],[Application Date]]&lt;=TODAY()),tbl_LoanData[[#This Row],[Loan Amount]],0)</f>
        <v>0</v>
      </c>
      <c r="AN120" s="14">
        <f>tbl_LoanData[[#This Row],[Amount Paid]]-(Q120-X120)</f>
        <v>89893.920000000013</v>
      </c>
      <c r="AO120" s="14">
        <f>IF(tbl_LoanData[[#This Row],[Application Status]]="Approved",1,0)</f>
        <v>1</v>
      </c>
      <c r="AP120" s="22" t="str">
        <f t="shared" ca="1" si="4"/>
        <v/>
      </c>
      <c r="AQ120" s="22" t="str">
        <f t="shared" ca="1" si="5"/>
        <v/>
      </c>
    </row>
    <row r="121" spans="1:43" ht="14.4" customHeight="1" x14ac:dyDescent="0.3">
      <c r="A121" s="2" t="s">
        <v>11967</v>
      </c>
      <c r="B121" s="2" t="s">
        <v>11968</v>
      </c>
      <c r="C121" s="2" t="s">
        <v>464</v>
      </c>
      <c r="D121" s="2" t="s">
        <v>82</v>
      </c>
      <c r="E121" s="2" t="s">
        <v>293</v>
      </c>
      <c r="F121" s="2">
        <v>58</v>
      </c>
      <c r="G121" s="2" t="s">
        <v>83</v>
      </c>
      <c r="H121" s="2" t="s">
        <v>516</v>
      </c>
      <c r="I121" s="2" t="s">
        <v>53</v>
      </c>
      <c r="J121" s="3">
        <v>44928</v>
      </c>
      <c r="K121" s="3">
        <v>44939</v>
      </c>
      <c r="L121" s="2" t="s">
        <v>36</v>
      </c>
      <c r="M121" s="2" t="s">
        <v>104</v>
      </c>
      <c r="N121" s="2" t="s">
        <v>592</v>
      </c>
      <c r="O121" s="4">
        <v>1936000</v>
      </c>
      <c r="P121" s="4">
        <v>201100</v>
      </c>
      <c r="Q121" s="4">
        <v>1734900</v>
      </c>
      <c r="R121" s="2">
        <v>24</v>
      </c>
      <c r="S121" s="5">
        <v>8.23</v>
      </c>
      <c r="T121" s="4">
        <v>84186.02</v>
      </c>
      <c r="U121" s="2" t="s">
        <v>73</v>
      </c>
      <c r="V121" s="2" t="s">
        <v>33</v>
      </c>
      <c r="W121" s="4">
        <v>2020464.54</v>
      </c>
      <c r="X121" s="4">
        <v>0</v>
      </c>
      <c r="Y121" s="4">
        <v>2020464.54</v>
      </c>
      <c r="Z121" s="2">
        <v>0</v>
      </c>
      <c r="AA121" s="2" t="s">
        <v>56</v>
      </c>
      <c r="AB121" s="2" t="s">
        <v>15735</v>
      </c>
      <c r="AC121" s="2" t="s">
        <v>213</v>
      </c>
      <c r="AD121" s="2" t="s">
        <v>76</v>
      </c>
      <c r="AE121" s="5">
        <v>89.61</v>
      </c>
      <c r="AF121" s="2">
        <v>0</v>
      </c>
      <c r="AG121" s="2" t="s">
        <v>77</v>
      </c>
      <c r="AH121" s="2">
        <v>11</v>
      </c>
      <c r="AI121" s="6" t="str">
        <f t="shared" si="3"/>
        <v>55-64</v>
      </c>
      <c r="AJ121" s="11">
        <f>YEAR(tbl_LoanData[[#This Row],[Application Date]])</f>
        <v>2023</v>
      </c>
      <c r="AK121" s="11" t="str">
        <f>TEXT(tbl_LoanData[[#This Row],[Application Date]],"MMMM")</f>
        <v>January</v>
      </c>
      <c r="AL121" s="12">
        <f>DATE(YEAR(tbl_LoanData[[#This Row],[Application Date]]),MONTH(tbl_LoanData[[#This Row],[Application Date]]),1)</f>
        <v>44927</v>
      </c>
      <c r="AM121" s="14">
        <f ca="1">IF(AND(tbl_LoanData[[#This Row],[Application Date]]&gt;=EOMONTH(TODAY(),-1)+1,tbl_LoanData[[#This Row],[Application Date]]&lt;=TODAY()),tbl_LoanData[[#This Row],[Loan Amount]],0)</f>
        <v>0</v>
      </c>
      <c r="AN121" s="14">
        <f>tbl_LoanData[[#This Row],[Amount Paid]]-(Q121-X121)</f>
        <v>285564.54000000004</v>
      </c>
      <c r="AO121" s="14">
        <f>IF(tbl_LoanData[[#This Row],[Application Status]]="Approved",1,0)</f>
        <v>1</v>
      </c>
      <c r="AP121" s="22" t="str">
        <f t="shared" ca="1" si="4"/>
        <v/>
      </c>
      <c r="AQ121" s="22" t="str">
        <f t="shared" ca="1" si="5"/>
        <v/>
      </c>
    </row>
    <row r="122" spans="1:43" ht="14.4" customHeight="1" x14ac:dyDescent="0.3">
      <c r="A122" s="2" t="s">
        <v>11969</v>
      </c>
      <c r="B122" s="2" t="s">
        <v>11970</v>
      </c>
      <c r="C122" s="2" t="s">
        <v>188</v>
      </c>
      <c r="D122" s="2" t="s">
        <v>254</v>
      </c>
      <c r="E122" s="2" t="s">
        <v>311</v>
      </c>
      <c r="F122" s="2">
        <v>39</v>
      </c>
      <c r="G122" s="2" t="s">
        <v>69</v>
      </c>
      <c r="H122" s="2" t="s">
        <v>156</v>
      </c>
      <c r="I122" s="2" t="s">
        <v>45</v>
      </c>
      <c r="J122" s="3">
        <v>44950</v>
      </c>
      <c r="K122" s="3">
        <v>44967</v>
      </c>
      <c r="L122" s="2" t="s">
        <v>39</v>
      </c>
      <c r="M122" s="2" t="s">
        <v>157</v>
      </c>
      <c r="N122" s="2" t="s">
        <v>359</v>
      </c>
      <c r="O122" s="4">
        <v>2191000</v>
      </c>
      <c r="P122" s="4">
        <v>302400</v>
      </c>
      <c r="Q122" s="4">
        <v>1888600</v>
      </c>
      <c r="R122" s="2">
        <v>18</v>
      </c>
      <c r="S122" s="5">
        <v>13.03</v>
      </c>
      <c r="T122" s="4">
        <v>125429.27</v>
      </c>
      <c r="U122" s="2" t="s">
        <v>73</v>
      </c>
      <c r="V122" s="2" t="s">
        <v>33</v>
      </c>
      <c r="W122" s="4">
        <v>2257726.87</v>
      </c>
      <c r="X122" s="4">
        <v>0</v>
      </c>
      <c r="Y122" s="4">
        <v>2257726.87</v>
      </c>
      <c r="Z122" s="2">
        <v>0</v>
      </c>
      <c r="AA122" s="2" t="s">
        <v>56</v>
      </c>
      <c r="AB122" s="2" t="s">
        <v>15732</v>
      </c>
      <c r="AC122" s="2" t="s">
        <v>138</v>
      </c>
      <c r="AD122" s="2" t="s">
        <v>76</v>
      </c>
      <c r="AE122" s="5">
        <v>86.2</v>
      </c>
      <c r="AF122" s="2">
        <v>0</v>
      </c>
      <c r="AG122" s="2" t="s">
        <v>77</v>
      </c>
      <c r="AH122" s="2">
        <v>17</v>
      </c>
      <c r="AI122" s="6" t="str">
        <f t="shared" si="3"/>
        <v>35-44</v>
      </c>
      <c r="AJ122" s="11">
        <f>YEAR(tbl_LoanData[[#This Row],[Application Date]])</f>
        <v>2023</v>
      </c>
      <c r="AK122" s="11" t="str">
        <f>TEXT(tbl_LoanData[[#This Row],[Application Date]],"MMMM")</f>
        <v>January</v>
      </c>
      <c r="AL122" s="12">
        <f>DATE(YEAR(tbl_LoanData[[#This Row],[Application Date]]),MONTH(tbl_LoanData[[#This Row],[Application Date]]),1)</f>
        <v>44927</v>
      </c>
      <c r="AM122" s="14">
        <f ca="1">IF(AND(tbl_LoanData[[#This Row],[Application Date]]&gt;=EOMONTH(TODAY(),-1)+1,tbl_LoanData[[#This Row],[Application Date]]&lt;=TODAY()),tbl_LoanData[[#This Row],[Loan Amount]],0)</f>
        <v>0</v>
      </c>
      <c r="AN122" s="14">
        <f>tbl_LoanData[[#This Row],[Amount Paid]]-(Q122-X122)</f>
        <v>369126.87000000011</v>
      </c>
      <c r="AO122" s="14">
        <f>IF(tbl_LoanData[[#This Row],[Application Status]]="Approved",1,0)</f>
        <v>1</v>
      </c>
      <c r="AP122" s="22" t="str">
        <f t="shared" ca="1" si="4"/>
        <v/>
      </c>
      <c r="AQ122" s="22" t="str">
        <f t="shared" ca="1" si="5"/>
        <v/>
      </c>
    </row>
    <row r="123" spans="1:43" ht="14.4" customHeight="1" x14ac:dyDescent="0.3">
      <c r="A123" s="2" t="s">
        <v>12055</v>
      </c>
      <c r="B123" s="2" t="s">
        <v>12056</v>
      </c>
      <c r="C123" s="2" t="s">
        <v>999</v>
      </c>
      <c r="D123" s="2" t="s">
        <v>176</v>
      </c>
      <c r="E123" s="2" t="s">
        <v>268</v>
      </c>
      <c r="F123" s="2">
        <v>58</v>
      </c>
      <c r="G123" s="2" t="s">
        <v>69</v>
      </c>
      <c r="H123" s="2" t="s">
        <v>256</v>
      </c>
      <c r="I123" s="2" t="s">
        <v>43</v>
      </c>
      <c r="J123" s="3">
        <v>44943</v>
      </c>
      <c r="K123" s="3">
        <v>44961</v>
      </c>
      <c r="L123" s="2" t="s">
        <v>40</v>
      </c>
      <c r="M123" s="2" t="s">
        <v>111</v>
      </c>
      <c r="N123" s="2" t="s">
        <v>120</v>
      </c>
      <c r="O123" s="4">
        <v>953000</v>
      </c>
      <c r="P123" s="4">
        <v>132700</v>
      </c>
      <c r="Q123" s="4">
        <v>820300</v>
      </c>
      <c r="R123" s="2">
        <v>24</v>
      </c>
      <c r="S123" s="5">
        <v>5.57</v>
      </c>
      <c r="T123" s="4">
        <v>37986.730000000003</v>
      </c>
      <c r="U123" s="2" t="s">
        <v>73</v>
      </c>
      <c r="V123" s="2" t="s">
        <v>33</v>
      </c>
      <c r="W123" s="4">
        <v>911681.42</v>
      </c>
      <c r="X123" s="4">
        <v>0</v>
      </c>
      <c r="Y123" s="4">
        <v>911681.42</v>
      </c>
      <c r="Z123" s="2">
        <v>0</v>
      </c>
      <c r="AA123" s="2" t="s">
        <v>56</v>
      </c>
      <c r="AB123" s="2" t="s">
        <v>15729</v>
      </c>
      <c r="AC123" s="2" t="s">
        <v>332</v>
      </c>
      <c r="AD123" s="2" t="s">
        <v>76</v>
      </c>
      <c r="AE123" s="5">
        <v>86.08</v>
      </c>
      <c r="AF123" s="2">
        <v>0</v>
      </c>
      <c r="AG123" s="2" t="s">
        <v>77</v>
      </c>
      <c r="AH123" s="2">
        <v>18</v>
      </c>
      <c r="AI123" s="6" t="str">
        <f t="shared" si="3"/>
        <v>55-64</v>
      </c>
      <c r="AJ123" s="11">
        <f>YEAR(tbl_LoanData[[#This Row],[Application Date]])</f>
        <v>2023</v>
      </c>
      <c r="AK123" s="11" t="str">
        <f>TEXT(tbl_LoanData[[#This Row],[Application Date]],"MMMM")</f>
        <v>January</v>
      </c>
      <c r="AL123" s="12">
        <f>DATE(YEAR(tbl_LoanData[[#This Row],[Application Date]]),MONTH(tbl_LoanData[[#This Row],[Application Date]]),1)</f>
        <v>44927</v>
      </c>
      <c r="AM123" s="14">
        <f ca="1">IF(AND(tbl_LoanData[[#This Row],[Application Date]]&gt;=EOMONTH(TODAY(),-1)+1,tbl_LoanData[[#This Row],[Application Date]]&lt;=TODAY()),tbl_LoanData[[#This Row],[Loan Amount]],0)</f>
        <v>0</v>
      </c>
      <c r="AN123" s="14">
        <f>tbl_LoanData[[#This Row],[Amount Paid]]-(Q123-X123)</f>
        <v>91381.420000000042</v>
      </c>
      <c r="AO123" s="14">
        <f>IF(tbl_LoanData[[#This Row],[Application Status]]="Approved",1,0)</f>
        <v>1</v>
      </c>
      <c r="AP123" s="22" t="str">
        <f t="shared" ca="1" si="4"/>
        <v/>
      </c>
      <c r="AQ123" s="22" t="str">
        <f t="shared" ca="1" si="5"/>
        <v/>
      </c>
    </row>
    <row r="124" spans="1:43" ht="14.4" customHeight="1" x14ac:dyDescent="0.3">
      <c r="A124" s="2" t="s">
        <v>12063</v>
      </c>
      <c r="B124" s="2" t="s">
        <v>12064</v>
      </c>
      <c r="C124" s="2" t="s">
        <v>868</v>
      </c>
      <c r="D124" s="2" t="s">
        <v>102</v>
      </c>
      <c r="E124" s="2" t="s">
        <v>183</v>
      </c>
      <c r="F124" s="2">
        <v>59</v>
      </c>
      <c r="G124" s="2" t="s">
        <v>69</v>
      </c>
      <c r="H124" s="2" t="s">
        <v>244</v>
      </c>
      <c r="I124" s="2" t="s">
        <v>48</v>
      </c>
      <c r="J124" s="3">
        <v>44937</v>
      </c>
      <c r="K124" s="3">
        <v>44950</v>
      </c>
      <c r="L124" s="2" t="s">
        <v>37</v>
      </c>
      <c r="M124" s="2" t="s">
        <v>94</v>
      </c>
      <c r="N124" s="2" t="s">
        <v>234</v>
      </c>
      <c r="O124" s="4">
        <v>97000</v>
      </c>
      <c r="P124" s="4">
        <v>36400</v>
      </c>
      <c r="Q124" s="4">
        <v>60600</v>
      </c>
      <c r="R124" s="2">
        <v>36</v>
      </c>
      <c r="S124" s="5">
        <v>5.39</v>
      </c>
      <c r="T124" s="4">
        <v>1955.53</v>
      </c>
      <c r="U124" s="2" t="s">
        <v>73</v>
      </c>
      <c r="V124" s="2" t="s">
        <v>33</v>
      </c>
      <c r="W124" s="4">
        <v>70399.02</v>
      </c>
      <c r="X124" s="4">
        <v>0</v>
      </c>
      <c r="Y124" s="4">
        <v>70399.02</v>
      </c>
      <c r="Z124" s="2">
        <v>0</v>
      </c>
      <c r="AA124" s="2" t="s">
        <v>56</v>
      </c>
      <c r="AB124" s="2" t="s">
        <v>15732</v>
      </c>
      <c r="AC124" s="2" t="s">
        <v>129</v>
      </c>
      <c r="AD124" s="2" t="s">
        <v>76</v>
      </c>
      <c r="AE124" s="5">
        <v>62.47</v>
      </c>
      <c r="AF124" s="2">
        <v>0</v>
      </c>
      <c r="AG124" s="2" t="s">
        <v>77</v>
      </c>
      <c r="AH124" s="2">
        <v>13</v>
      </c>
      <c r="AI124" s="6" t="str">
        <f t="shared" si="3"/>
        <v>55-64</v>
      </c>
      <c r="AJ124" s="11">
        <f>YEAR(tbl_LoanData[[#This Row],[Application Date]])</f>
        <v>2023</v>
      </c>
      <c r="AK124" s="11" t="str">
        <f>TEXT(tbl_LoanData[[#This Row],[Application Date]],"MMMM")</f>
        <v>January</v>
      </c>
      <c r="AL124" s="12">
        <f>DATE(YEAR(tbl_LoanData[[#This Row],[Application Date]]),MONTH(tbl_LoanData[[#This Row],[Application Date]]),1)</f>
        <v>44927</v>
      </c>
      <c r="AM124" s="14">
        <f ca="1">IF(AND(tbl_LoanData[[#This Row],[Application Date]]&gt;=EOMONTH(TODAY(),-1)+1,tbl_LoanData[[#This Row],[Application Date]]&lt;=TODAY()),tbl_LoanData[[#This Row],[Loan Amount]],0)</f>
        <v>0</v>
      </c>
      <c r="AN124" s="14">
        <f>tbl_LoanData[[#This Row],[Amount Paid]]-(Q124-X124)</f>
        <v>9799.0200000000041</v>
      </c>
      <c r="AO124" s="14">
        <f>IF(tbl_LoanData[[#This Row],[Application Status]]="Approved",1,0)</f>
        <v>1</v>
      </c>
      <c r="AP124" s="22" t="str">
        <f t="shared" ca="1" si="4"/>
        <v/>
      </c>
      <c r="AQ124" s="22" t="str">
        <f t="shared" ca="1" si="5"/>
        <v/>
      </c>
    </row>
    <row r="125" spans="1:43" ht="14.4" customHeight="1" x14ac:dyDescent="0.3">
      <c r="A125" s="2" t="s">
        <v>12141</v>
      </c>
      <c r="B125" s="2" t="s">
        <v>12142</v>
      </c>
      <c r="C125" s="2" t="s">
        <v>327</v>
      </c>
      <c r="D125" s="2" t="s">
        <v>81</v>
      </c>
      <c r="E125" s="2" t="s">
        <v>68</v>
      </c>
      <c r="F125" s="2">
        <v>40</v>
      </c>
      <c r="G125" s="2" t="s">
        <v>69</v>
      </c>
      <c r="H125" s="2" t="s">
        <v>398</v>
      </c>
      <c r="I125" s="2" t="s">
        <v>46</v>
      </c>
      <c r="J125" s="3">
        <v>44954</v>
      </c>
      <c r="K125" s="3">
        <v>44957</v>
      </c>
      <c r="L125" s="2" t="s">
        <v>40</v>
      </c>
      <c r="M125" s="2" t="s">
        <v>94</v>
      </c>
      <c r="N125" s="2" t="s">
        <v>4</v>
      </c>
      <c r="O125" s="4">
        <v>1353000</v>
      </c>
      <c r="P125" s="4">
        <v>314300</v>
      </c>
      <c r="Q125" s="4">
        <v>1038700</v>
      </c>
      <c r="R125" s="2">
        <v>48</v>
      </c>
      <c r="S125" s="5">
        <v>14.02</v>
      </c>
      <c r="T125" s="4">
        <v>33775.06</v>
      </c>
      <c r="U125" s="2" t="s">
        <v>73</v>
      </c>
      <c r="V125" s="2" t="s">
        <v>74</v>
      </c>
      <c r="W125" s="4">
        <v>1452327.58</v>
      </c>
      <c r="X125" s="4">
        <v>168875.38</v>
      </c>
      <c r="Y125" s="4">
        <v>1621202.96</v>
      </c>
      <c r="Z125" s="2">
        <v>0</v>
      </c>
      <c r="AA125" s="2" t="s">
        <v>56</v>
      </c>
      <c r="AB125" s="2" t="s">
        <v>15735</v>
      </c>
      <c r="AC125" s="2" t="s">
        <v>87</v>
      </c>
      <c r="AD125" s="2" t="s">
        <v>76</v>
      </c>
      <c r="AE125" s="5">
        <v>76.77</v>
      </c>
      <c r="AF125" s="2">
        <v>0</v>
      </c>
      <c r="AG125" s="2" t="s">
        <v>77</v>
      </c>
      <c r="AH125" s="2">
        <v>3</v>
      </c>
      <c r="AI125" s="6" t="str">
        <f t="shared" si="3"/>
        <v>35-44</v>
      </c>
      <c r="AJ125" s="11">
        <f>YEAR(tbl_LoanData[[#This Row],[Application Date]])</f>
        <v>2023</v>
      </c>
      <c r="AK125" s="11" t="str">
        <f>TEXT(tbl_LoanData[[#This Row],[Application Date]],"MMMM")</f>
        <v>January</v>
      </c>
      <c r="AL125" s="12">
        <f>DATE(YEAR(tbl_LoanData[[#This Row],[Application Date]]),MONTH(tbl_LoanData[[#This Row],[Application Date]]),1)</f>
        <v>44927</v>
      </c>
      <c r="AM125" s="14">
        <f ca="1">IF(AND(tbl_LoanData[[#This Row],[Application Date]]&gt;=EOMONTH(TODAY(),-1)+1,tbl_LoanData[[#This Row],[Application Date]]&lt;=TODAY()),tbl_LoanData[[#This Row],[Loan Amount]],0)</f>
        <v>0</v>
      </c>
      <c r="AN125" s="14">
        <f>tbl_LoanData[[#This Row],[Amount Paid]]-(Q125-X125)</f>
        <v>582502.96000000008</v>
      </c>
      <c r="AO125" s="14">
        <f>IF(tbl_LoanData[[#This Row],[Application Status]]="Approved",1,0)</f>
        <v>1</v>
      </c>
      <c r="AP125" s="22" t="str">
        <f t="shared" ca="1" si="4"/>
        <v/>
      </c>
      <c r="AQ125" s="22" t="str">
        <f t="shared" ca="1" si="5"/>
        <v/>
      </c>
    </row>
    <row r="126" spans="1:43" x14ac:dyDescent="0.3">
      <c r="A126" s="2" t="s">
        <v>12331</v>
      </c>
      <c r="B126" s="2" t="s">
        <v>12332</v>
      </c>
      <c r="C126" s="2" t="s">
        <v>281</v>
      </c>
      <c r="D126" s="2" t="s">
        <v>209</v>
      </c>
      <c r="E126" s="2" t="s">
        <v>182</v>
      </c>
      <c r="F126" s="2">
        <v>63</v>
      </c>
      <c r="G126" s="2" t="s">
        <v>83</v>
      </c>
      <c r="H126" s="2" t="s">
        <v>285</v>
      </c>
      <c r="I126" s="2" t="s">
        <v>55</v>
      </c>
      <c r="J126" s="3">
        <v>44930</v>
      </c>
      <c r="K126" s="3">
        <v>44946</v>
      </c>
      <c r="L126" s="2" t="s">
        <v>36</v>
      </c>
      <c r="M126" s="2" t="s">
        <v>94</v>
      </c>
      <c r="N126" s="2" t="s">
        <v>212</v>
      </c>
      <c r="O126" s="4">
        <v>1313000</v>
      </c>
      <c r="P126" s="4">
        <v>508300</v>
      </c>
      <c r="Q126" s="4">
        <v>804700</v>
      </c>
      <c r="R126" s="2">
        <v>18</v>
      </c>
      <c r="S126" s="5">
        <v>14.14</v>
      </c>
      <c r="T126" s="4">
        <v>54187.6</v>
      </c>
      <c r="U126" s="2" t="s">
        <v>73</v>
      </c>
      <c r="V126" s="2" t="s">
        <v>33</v>
      </c>
      <c r="W126" s="4">
        <v>975376.87</v>
      </c>
      <c r="X126" s="4">
        <v>0</v>
      </c>
      <c r="Y126" s="4">
        <v>975376.87</v>
      </c>
      <c r="Z126" s="2">
        <v>0</v>
      </c>
      <c r="AA126" s="2" t="s">
        <v>56</v>
      </c>
      <c r="AB126" s="2" t="s">
        <v>15728</v>
      </c>
      <c r="AC126" s="2" t="s">
        <v>121</v>
      </c>
      <c r="AD126" s="2" t="s">
        <v>76</v>
      </c>
      <c r="AE126" s="5">
        <v>61.29</v>
      </c>
      <c r="AF126" s="2">
        <v>0</v>
      </c>
      <c r="AG126" s="2" t="s">
        <v>77</v>
      </c>
      <c r="AH126" s="2">
        <v>16</v>
      </c>
      <c r="AI126" s="6" t="str">
        <f t="shared" si="3"/>
        <v>55-64</v>
      </c>
      <c r="AJ126" s="11">
        <f>YEAR(tbl_LoanData[[#This Row],[Application Date]])</f>
        <v>2023</v>
      </c>
      <c r="AK126" s="11" t="str">
        <f>TEXT(tbl_LoanData[[#This Row],[Application Date]],"MMMM")</f>
        <v>January</v>
      </c>
      <c r="AL126" s="12">
        <f>DATE(YEAR(tbl_LoanData[[#This Row],[Application Date]]),MONTH(tbl_LoanData[[#This Row],[Application Date]]),1)</f>
        <v>44927</v>
      </c>
      <c r="AM126" s="14">
        <f ca="1">IF(AND(tbl_LoanData[[#This Row],[Application Date]]&gt;=EOMONTH(TODAY(),-1)+1,tbl_LoanData[[#This Row],[Application Date]]&lt;=TODAY()),tbl_LoanData[[#This Row],[Loan Amount]],0)</f>
        <v>0</v>
      </c>
      <c r="AN126" s="14">
        <f>tbl_LoanData[[#This Row],[Amount Paid]]-(Q126-X126)</f>
        <v>170676.87</v>
      </c>
      <c r="AO126" s="14">
        <f>IF(tbl_LoanData[[#This Row],[Application Status]]="Approved",1,0)</f>
        <v>1</v>
      </c>
      <c r="AP126" s="22" t="str">
        <f t="shared" ca="1" si="4"/>
        <v/>
      </c>
      <c r="AQ126" s="22" t="str">
        <f t="shared" ca="1" si="5"/>
        <v/>
      </c>
    </row>
    <row r="127" spans="1:43" ht="14.4" customHeight="1" x14ac:dyDescent="0.3">
      <c r="A127" s="2" t="s">
        <v>12397</v>
      </c>
      <c r="B127" s="2" t="s">
        <v>12398</v>
      </c>
      <c r="C127" s="2" t="s">
        <v>781</v>
      </c>
      <c r="D127" s="2" t="s">
        <v>117</v>
      </c>
      <c r="E127" s="2" t="s">
        <v>232</v>
      </c>
      <c r="F127" s="2">
        <v>54</v>
      </c>
      <c r="G127" s="2" t="s">
        <v>69</v>
      </c>
      <c r="H127" s="2" t="s">
        <v>177</v>
      </c>
      <c r="I127" s="2" t="s">
        <v>43</v>
      </c>
      <c r="J127" s="3">
        <v>44941</v>
      </c>
      <c r="K127" s="3">
        <v>44957</v>
      </c>
      <c r="L127" s="2" t="s">
        <v>40</v>
      </c>
      <c r="M127" s="2" t="s">
        <v>71</v>
      </c>
      <c r="N127" s="2" t="s">
        <v>137</v>
      </c>
      <c r="O127" s="4">
        <v>1278000</v>
      </c>
      <c r="P127" s="4">
        <v>470900</v>
      </c>
      <c r="Q127" s="4">
        <v>807100</v>
      </c>
      <c r="R127" s="2">
        <v>48</v>
      </c>
      <c r="S127" s="5">
        <v>12.66</v>
      </c>
      <c r="T127" s="4">
        <v>25329.49</v>
      </c>
      <c r="U127" s="2" t="s">
        <v>73</v>
      </c>
      <c r="V127" s="2" t="s">
        <v>74</v>
      </c>
      <c r="W127" s="4">
        <v>1013179.6</v>
      </c>
      <c r="X127" s="4">
        <v>202635.84</v>
      </c>
      <c r="Y127" s="4">
        <v>1215815.44</v>
      </c>
      <c r="Z127" s="2">
        <v>96</v>
      </c>
      <c r="AA127" s="2" t="s">
        <v>60</v>
      </c>
      <c r="AB127" s="2" t="s">
        <v>15731</v>
      </c>
      <c r="AC127" s="2" t="s">
        <v>121</v>
      </c>
      <c r="AD127" s="2" t="s">
        <v>76</v>
      </c>
      <c r="AE127" s="5">
        <v>63.15</v>
      </c>
      <c r="AF127" s="2">
        <v>3</v>
      </c>
      <c r="AG127" s="2" t="s">
        <v>130</v>
      </c>
      <c r="AH127" s="2">
        <v>16</v>
      </c>
      <c r="AI127" s="6" t="str">
        <f t="shared" si="3"/>
        <v>45-54</v>
      </c>
      <c r="AJ127" s="11">
        <f>YEAR(tbl_LoanData[[#This Row],[Application Date]])</f>
        <v>2023</v>
      </c>
      <c r="AK127" s="11" t="str">
        <f>TEXT(tbl_LoanData[[#This Row],[Application Date]],"MMMM")</f>
        <v>January</v>
      </c>
      <c r="AL127" s="12">
        <f>DATE(YEAR(tbl_LoanData[[#This Row],[Application Date]]),MONTH(tbl_LoanData[[#This Row],[Application Date]]),1)</f>
        <v>44927</v>
      </c>
      <c r="AM127" s="14">
        <f ca="1">IF(AND(tbl_LoanData[[#This Row],[Application Date]]&gt;=EOMONTH(TODAY(),-1)+1,tbl_LoanData[[#This Row],[Application Date]]&lt;=TODAY()),tbl_LoanData[[#This Row],[Loan Amount]],0)</f>
        <v>0</v>
      </c>
      <c r="AN127" s="14">
        <f>tbl_LoanData[[#This Row],[Amount Paid]]-(Q127-X127)</f>
        <v>408715.43999999994</v>
      </c>
      <c r="AO127" s="14">
        <f>IF(tbl_LoanData[[#This Row],[Application Status]]="Approved",1,0)</f>
        <v>1</v>
      </c>
      <c r="AP127" s="22" t="str">
        <f t="shared" ca="1" si="4"/>
        <v/>
      </c>
      <c r="AQ127" s="22" t="str">
        <f t="shared" ca="1" si="5"/>
        <v/>
      </c>
    </row>
    <row r="128" spans="1:43" ht="14.4" customHeight="1" x14ac:dyDescent="0.3">
      <c r="A128" s="2" t="s">
        <v>12443</v>
      </c>
      <c r="B128" s="2" t="s">
        <v>12444</v>
      </c>
      <c r="C128" s="2" t="s">
        <v>809</v>
      </c>
      <c r="D128" s="2" t="s">
        <v>268</v>
      </c>
      <c r="E128" s="2" t="s">
        <v>117</v>
      </c>
      <c r="F128" s="2">
        <v>54</v>
      </c>
      <c r="G128" s="2" t="s">
        <v>69</v>
      </c>
      <c r="H128" s="2" t="s">
        <v>103</v>
      </c>
      <c r="I128" s="2" t="s">
        <v>43</v>
      </c>
      <c r="J128" s="3">
        <v>44948</v>
      </c>
      <c r="K128" s="3">
        <v>44961</v>
      </c>
      <c r="L128" s="2" t="s">
        <v>40</v>
      </c>
      <c r="M128" s="2" t="s">
        <v>71</v>
      </c>
      <c r="N128" s="2" t="s">
        <v>137</v>
      </c>
      <c r="O128" s="4">
        <v>1209000</v>
      </c>
      <c r="P128" s="4">
        <v>270400</v>
      </c>
      <c r="Q128" s="4">
        <v>938600</v>
      </c>
      <c r="R128" s="2">
        <v>48</v>
      </c>
      <c r="S128" s="5">
        <v>14.67</v>
      </c>
      <c r="T128" s="4">
        <v>31028.55</v>
      </c>
      <c r="U128" s="2" t="s">
        <v>73</v>
      </c>
      <c r="V128" s="2" t="s">
        <v>74</v>
      </c>
      <c r="W128" s="4">
        <v>1303199.1000000001</v>
      </c>
      <c r="X128" s="4">
        <v>186171.38</v>
      </c>
      <c r="Y128" s="4">
        <v>1489370.48</v>
      </c>
      <c r="Z128" s="2">
        <v>29</v>
      </c>
      <c r="AA128" s="2" t="s">
        <v>57</v>
      </c>
      <c r="AB128" s="2" t="s">
        <v>15735</v>
      </c>
      <c r="AC128" s="2" t="s">
        <v>121</v>
      </c>
      <c r="AD128" s="2" t="s">
        <v>76</v>
      </c>
      <c r="AE128" s="5">
        <v>77.63</v>
      </c>
      <c r="AF128" s="2">
        <v>1</v>
      </c>
      <c r="AG128" s="2" t="s">
        <v>77</v>
      </c>
      <c r="AH128" s="2">
        <v>13</v>
      </c>
      <c r="AI128" s="6" t="str">
        <f t="shared" si="3"/>
        <v>45-54</v>
      </c>
      <c r="AJ128" s="11">
        <f>YEAR(tbl_LoanData[[#This Row],[Application Date]])</f>
        <v>2023</v>
      </c>
      <c r="AK128" s="11" t="str">
        <f>TEXT(tbl_LoanData[[#This Row],[Application Date]],"MMMM")</f>
        <v>January</v>
      </c>
      <c r="AL128" s="12">
        <f>DATE(YEAR(tbl_LoanData[[#This Row],[Application Date]]),MONTH(tbl_LoanData[[#This Row],[Application Date]]),1)</f>
        <v>44927</v>
      </c>
      <c r="AM128" s="14">
        <f ca="1">IF(AND(tbl_LoanData[[#This Row],[Application Date]]&gt;=EOMONTH(TODAY(),-1)+1,tbl_LoanData[[#This Row],[Application Date]]&lt;=TODAY()),tbl_LoanData[[#This Row],[Loan Amount]],0)</f>
        <v>0</v>
      </c>
      <c r="AN128" s="14">
        <f>tbl_LoanData[[#This Row],[Amount Paid]]-(Q128-X128)</f>
        <v>550770.4800000001</v>
      </c>
      <c r="AO128" s="14">
        <f>IF(tbl_LoanData[[#This Row],[Application Status]]="Approved",1,0)</f>
        <v>1</v>
      </c>
      <c r="AP128" s="22" t="str">
        <f t="shared" ca="1" si="4"/>
        <v/>
      </c>
      <c r="AQ128" s="22" t="str">
        <f t="shared" ca="1" si="5"/>
        <v/>
      </c>
    </row>
    <row r="129" spans="1:43" ht="14.4" customHeight="1" x14ac:dyDescent="0.3">
      <c r="A129" s="2" t="s">
        <v>12475</v>
      </c>
      <c r="B129" s="2" t="s">
        <v>12476</v>
      </c>
      <c r="C129" s="2" t="s">
        <v>240</v>
      </c>
      <c r="D129" s="2" t="s">
        <v>67</v>
      </c>
      <c r="E129" s="2" t="s">
        <v>540</v>
      </c>
      <c r="F129" s="2">
        <v>30</v>
      </c>
      <c r="G129" s="2" t="s">
        <v>83</v>
      </c>
      <c r="H129" s="2" t="s">
        <v>543</v>
      </c>
      <c r="I129" s="2" t="s">
        <v>45</v>
      </c>
      <c r="J129" s="3">
        <v>44933</v>
      </c>
      <c r="K129" s="3">
        <v>44943</v>
      </c>
      <c r="L129" s="2" t="s">
        <v>40</v>
      </c>
      <c r="M129" s="2" t="s">
        <v>111</v>
      </c>
      <c r="N129" s="2" t="s">
        <v>120</v>
      </c>
      <c r="O129" s="4">
        <v>1383000</v>
      </c>
      <c r="P129" s="4">
        <v>166600</v>
      </c>
      <c r="Q129" s="4">
        <v>1216400</v>
      </c>
      <c r="R129" s="2">
        <v>36</v>
      </c>
      <c r="S129" s="5">
        <v>7.73</v>
      </c>
      <c r="T129" s="4">
        <v>41624.53</v>
      </c>
      <c r="U129" s="2" t="s">
        <v>73</v>
      </c>
      <c r="V129" s="2" t="s">
        <v>33</v>
      </c>
      <c r="W129" s="4">
        <v>1498483.16</v>
      </c>
      <c r="X129" s="4">
        <v>0</v>
      </c>
      <c r="Y129" s="4">
        <v>1498483.16</v>
      </c>
      <c r="Z129" s="2">
        <v>0</v>
      </c>
      <c r="AA129" s="2" t="s">
        <v>56</v>
      </c>
      <c r="AB129" s="2" t="s">
        <v>15730</v>
      </c>
      <c r="AC129" s="2" t="s">
        <v>213</v>
      </c>
      <c r="AD129" s="2" t="s">
        <v>76</v>
      </c>
      <c r="AE129" s="5">
        <v>87.95</v>
      </c>
      <c r="AF129" s="2">
        <v>0</v>
      </c>
      <c r="AG129" s="2" t="s">
        <v>77</v>
      </c>
      <c r="AH129" s="2">
        <v>10</v>
      </c>
      <c r="AI129" s="6" t="str">
        <f t="shared" si="3"/>
        <v>25-34</v>
      </c>
      <c r="AJ129" s="11">
        <f>YEAR(tbl_LoanData[[#This Row],[Application Date]])</f>
        <v>2023</v>
      </c>
      <c r="AK129" s="11" t="str">
        <f>TEXT(tbl_LoanData[[#This Row],[Application Date]],"MMMM")</f>
        <v>January</v>
      </c>
      <c r="AL129" s="12">
        <f>DATE(YEAR(tbl_LoanData[[#This Row],[Application Date]]),MONTH(tbl_LoanData[[#This Row],[Application Date]]),1)</f>
        <v>44927</v>
      </c>
      <c r="AM129" s="14">
        <f ca="1">IF(AND(tbl_LoanData[[#This Row],[Application Date]]&gt;=EOMONTH(TODAY(),-1)+1,tbl_LoanData[[#This Row],[Application Date]]&lt;=TODAY()),tbl_LoanData[[#This Row],[Loan Amount]],0)</f>
        <v>0</v>
      </c>
      <c r="AN129" s="14">
        <f>tbl_LoanData[[#This Row],[Amount Paid]]-(Q129-X129)</f>
        <v>282083.15999999992</v>
      </c>
      <c r="AO129" s="14">
        <f>IF(tbl_LoanData[[#This Row],[Application Status]]="Approved",1,0)</f>
        <v>1</v>
      </c>
      <c r="AP129" s="22" t="str">
        <f t="shared" ca="1" si="4"/>
        <v/>
      </c>
      <c r="AQ129" s="22" t="str">
        <f t="shared" ca="1" si="5"/>
        <v/>
      </c>
    </row>
    <row r="130" spans="1:43" ht="14.4" customHeight="1" x14ac:dyDescent="0.3">
      <c r="A130" s="2" t="s">
        <v>12573</v>
      </c>
      <c r="B130" s="2" t="s">
        <v>12574</v>
      </c>
      <c r="C130" s="2" t="s">
        <v>586</v>
      </c>
      <c r="D130" s="2" t="s">
        <v>142</v>
      </c>
      <c r="E130" s="2" t="s">
        <v>385</v>
      </c>
      <c r="F130" s="2">
        <v>58</v>
      </c>
      <c r="G130" s="2" t="s">
        <v>69</v>
      </c>
      <c r="H130" s="2" t="s">
        <v>126</v>
      </c>
      <c r="I130" s="2" t="s">
        <v>44</v>
      </c>
      <c r="J130" s="3">
        <v>44929</v>
      </c>
      <c r="K130" s="3">
        <v>44938</v>
      </c>
      <c r="L130" s="2" t="s">
        <v>39</v>
      </c>
      <c r="M130" s="2" t="s">
        <v>167</v>
      </c>
      <c r="N130" s="2" t="s">
        <v>168</v>
      </c>
      <c r="O130" s="4">
        <v>1783000</v>
      </c>
      <c r="P130" s="4">
        <v>228100</v>
      </c>
      <c r="Q130" s="4">
        <v>1554900</v>
      </c>
      <c r="R130" s="2">
        <v>48</v>
      </c>
      <c r="S130" s="5">
        <v>9.7100000000000009</v>
      </c>
      <c r="T130" s="4">
        <v>44975.48</v>
      </c>
      <c r="U130" s="2" t="s">
        <v>73</v>
      </c>
      <c r="V130" s="2" t="s">
        <v>74</v>
      </c>
      <c r="W130" s="4">
        <v>1933945.64</v>
      </c>
      <c r="X130" s="4">
        <v>224877.52</v>
      </c>
      <c r="Y130" s="4">
        <v>2158823.16</v>
      </c>
      <c r="Z130" s="2">
        <v>0</v>
      </c>
      <c r="AA130" s="2" t="s">
        <v>56</v>
      </c>
      <c r="AB130" s="2" t="s">
        <v>15728</v>
      </c>
      <c r="AC130" s="2" t="s">
        <v>138</v>
      </c>
      <c r="AD130" s="2" t="s">
        <v>76</v>
      </c>
      <c r="AE130" s="5">
        <v>87.21</v>
      </c>
      <c r="AF130" s="2">
        <v>0</v>
      </c>
      <c r="AG130" s="2" t="s">
        <v>77</v>
      </c>
      <c r="AH130" s="2">
        <v>9</v>
      </c>
      <c r="AI130" s="6" t="str">
        <f t="shared" ref="AI130:AI193" si="6">IF(F130&lt;25,"18-24",IF(F130&lt;35,"25-34",IF(F130&lt;45,"35-44",IF(F130&lt;55,"45-54",IF(F130&lt;65,"55-64","65+")))))</f>
        <v>55-64</v>
      </c>
      <c r="AJ130" s="11">
        <f>YEAR(tbl_LoanData[[#This Row],[Application Date]])</f>
        <v>2023</v>
      </c>
      <c r="AK130" s="11" t="str">
        <f>TEXT(tbl_LoanData[[#This Row],[Application Date]],"MMMM")</f>
        <v>January</v>
      </c>
      <c r="AL130" s="12">
        <f>DATE(YEAR(tbl_LoanData[[#This Row],[Application Date]]),MONTH(tbl_LoanData[[#This Row],[Application Date]]),1)</f>
        <v>44927</v>
      </c>
      <c r="AM130" s="14">
        <f ca="1">IF(AND(tbl_LoanData[[#This Row],[Application Date]]&gt;=EOMONTH(TODAY(),-1)+1,tbl_LoanData[[#This Row],[Application Date]]&lt;=TODAY()),tbl_LoanData[[#This Row],[Loan Amount]],0)</f>
        <v>0</v>
      </c>
      <c r="AN130" s="14">
        <f>tbl_LoanData[[#This Row],[Amount Paid]]-(Q130-X130)</f>
        <v>603923.15999999992</v>
      </c>
      <c r="AO130" s="14">
        <f>IF(tbl_LoanData[[#This Row],[Application Status]]="Approved",1,0)</f>
        <v>1</v>
      </c>
      <c r="AP130" s="22" t="str">
        <f t="shared" ref="AP130:AP193" ca="1" si="7">IF(AND(J130&gt;=DATE(YEAR(TODAY()),MONTH(TODAY()),1),J130&lt;=TODAY()),"Current MTD",IF(AND(J130&gt;=EOMONTH(TODAY(),-2)+1,J130&lt;=EOMONTH(TODAY(),-1)),"Previous MTD",""))</f>
        <v/>
      </c>
      <c r="AQ130" s="22" t="str">
        <f t="shared" ref="AQ130:AQ193" ca="1" si="8">IF(AND(J130&gt;=DATE(YEAR(TODAY()),MONTH(TODAY()),1),J130&lt;=TODAY()),TEXT(DATE(YEAR(TODAY()),MONTH(TODAY()),1),"mmm d")&amp;"–"&amp;DAY(TODAY()),IF(AND(J130&gt;=EOMONTH(TODAY(),-2)+1,J130&lt;=EOMONTH(TODAY(),-1)),""&amp;TEXT(EOMONTH(TODAY(),-2)+1,"mmm d")&amp;"–"&amp;DAY(TODAY()),""))</f>
        <v/>
      </c>
    </row>
    <row r="131" spans="1:43" ht="14.4" customHeight="1" x14ac:dyDescent="0.3">
      <c r="A131" s="2" t="s">
        <v>12853</v>
      </c>
      <c r="B131" s="2" t="s">
        <v>12854</v>
      </c>
      <c r="C131" s="2" t="s">
        <v>401</v>
      </c>
      <c r="D131" s="2" t="s">
        <v>176</v>
      </c>
      <c r="E131" s="2" t="s">
        <v>68</v>
      </c>
      <c r="F131" s="2">
        <v>64</v>
      </c>
      <c r="G131" s="2" t="s">
        <v>83</v>
      </c>
      <c r="H131" s="2" t="s">
        <v>126</v>
      </c>
      <c r="I131" s="2" t="s">
        <v>44</v>
      </c>
      <c r="J131" s="3">
        <v>44936</v>
      </c>
      <c r="K131" s="3">
        <v>44954</v>
      </c>
      <c r="L131" s="2" t="s">
        <v>40</v>
      </c>
      <c r="M131" s="2" t="s">
        <v>85</v>
      </c>
      <c r="N131" s="2" t="s">
        <v>274</v>
      </c>
      <c r="O131" s="4">
        <v>1071000</v>
      </c>
      <c r="P131" s="4">
        <v>380900</v>
      </c>
      <c r="Q131" s="4">
        <v>690100</v>
      </c>
      <c r="R131" s="2">
        <v>36</v>
      </c>
      <c r="S131" s="5">
        <v>12.95</v>
      </c>
      <c r="T131" s="4">
        <v>26616.77</v>
      </c>
      <c r="U131" s="2" t="s">
        <v>73</v>
      </c>
      <c r="V131" s="2" t="s">
        <v>33</v>
      </c>
      <c r="W131" s="4">
        <v>958203.85</v>
      </c>
      <c r="X131" s="4">
        <v>0</v>
      </c>
      <c r="Y131" s="4">
        <v>958203.85</v>
      </c>
      <c r="Z131" s="2">
        <v>0</v>
      </c>
      <c r="AA131" s="2" t="s">
        <v>56</v>
      </c>
      <c r="AB131" s="2" t="s">
        <v>15733</v>
      </c>
      <c r="AC131" s="2" t="s">
        <v>129</v>
      </c>
      <c r="AD131" s="2" t="s">
        <v>76</v>
      </c>
      <c r="AE131" s="5">
        <v>64.44</v>
      </c>
      <c r="AF131" s="2">
        <v>0</v>
      </c>
      <c r="AG131" s="2" t="s">
        <v>77</v>
      </c>
      <c r="AH131" s="2">
        <v>18</v>
      </c>
      <c r="AI131" s="6" t="str">
        <f t="shared" si="6"/>
        <v>55-64</v>
      </c>
      <c r="AJ131" s="11">
        <f>YEAR(tbl_LoanData[[#This Row],[Application Date]])</f>
        <v>2023</v>
      </c>
      <c r="AK131" s="11" t="str">
        <f>TEXT(tbl_LoanData[[#This Row],[Application Date]],"MMMM")</f>
        <v>January</v>
      </c>
      <c r="AL131" s="12">
        <f>DATE(YEAR(tbl_LoanData[[#This Row],[Application Date]]),MONTH(tbl_LoanData[[#This Row],[Application Date]]),1)</f>
        <v>44927</v>
      </c>
      <c r="AM131" s="14">
        <f ca="1">IF(AND(tbl_LoanData[[#This Row],[Application Date]]&gt;=EOMONTH(TODAY(),-1)+1,tbl_LoanData[[#This Row],[Application Date]]&lt;=TODAY()),tbl_LoanData[[#This Row],[Loan Amount]],0)</f>
        <v>0</v>
      </c>
      <c r="AN131" s="14">
        <f>tbl_LoanData[[#This Row],[Amount Paid]]-(Q131-X131)</f>
        <v>268103.84999999998</v>
      </c>
      <c r="AO131" s="14">
        <f>IF(tbl_LoanData[[#This Row],[Application Status]]="Approved",1,0)</f>
        <v>1</v>
      </c>
      <c r="AP131" s="22" t="str">
        <f t="shared" ca="1" si="7"/>
        <v/>
      </c>
      <c r="AQ131" s="22" t="str">
        <f t="shared" ca="1" si="8"/>
        <v/>
      </c>
    </row>
    <row r="132" spans="1:43" x14ac:dyDescent="0.3">
      <c r="A132" s="2" t="s">
        <v>12863</v>
      </c>
      <c r="B132" s="2" t="s">
        <v>12864</v>
      </c>
      <c r="C132" s="2" t="s">
        <v>999</v>
      </c>
      <c r="D132" s="2" t="s">
        <v>254</v>
      </c>
      <c r="E132" s="2" t="s">
        <v>311</v>
      </c>
      <c r="F132" s="2">
        <v>58</v>
      </c>
      <c r="G132" s="2" t="s">
        <v>69</v>
      </c>
      <c r="H132" s="2" t="s">
        <v>70</v>
      </c>
      <c r="I132" s="2" t="s">
        <v>50</v>
      </c>
      <c r="J132" s="3">
        <v>44936</v>
      </c>
      <c r="K132" s="3">
        <v>44956</v>
      </c>
      <c r="L132" s="2" t="s">
        <v>41</v>
      </c>
      <c r="M132" s="2" t="s">
        <v>552</v>
      </c>
      <c r="N132" s="2" t="s">
        <v>553</v>
      </c>
      <c r="O132" s="4">
        <v>3464000</v>
      </c>
      <c r="P132" s="4">
        <v>382800</v>
      </c>
      <c r="Q132" s="4">
        <v>3081200</v>
      </c>
      <c r="R132" s="2">
        <v>48</v>
      </c>
      <c r="S132" s="5">
        <v>9.39</v>
      </c>
      <c r="T132" s="4">
        <v>88302.06</v>
      </c>
      <c r="U132" s="2" t="s">
        <v>73</v>
      </c>
      <c r="V132" s="2" t="s">
        <v>74</v>
      </c>
      <c r="W132" s="4">
        <v>3532082.4</v>
      </c>
      <c r="X132" s="4">
        <v>706416.32</v>
      </c>
      <c r="Y132" s="4">
        <v>4238498.72</v>
      </c>
      <c r="Z132" s="2">
        <v>96</v>
      </c>
      <c r="AA132" s="2" t="s">
        <v>60</v>
      </c>
      <c r="AB132" s="2" t="s">
        <v>15735</v>
      </c>
      <c r="AC132" s="2" t="s">
        <v>106</v>
      </c>
      <c r="AD132" s="2" t="s">
        <v>76</v>
      </c>
      <c r="AE132" s="5">
        <v>88.95</v>
      </c>
      <c r="AF132" s="2">
        <v>3</v>
      </c>
      <c r="AG132" s="2" t="s">
        <v>130</v>
      </c>
      <c r="AH132" s="2">
        <v>20</v>
      </c>
      <c r="AI132" s="6" t="str">
        <f t="shared" si="6"/>
        <v>55-64</v>
      </c>
      <c r="AJ132" s="11">
        <f>YEAR(tbl_LoanData[[#This Row],[Application Date]])</f>
        <v>2023</v>
      </c>
      <c r="AK132" s="11" t="str">
        <f>TEXT(tbl_LoanData[[#This Row],[Application Date]],"MMMM")</f>
        <v>January</v>
      </c>
      <c r="AL132" s="12">
        <f>DATE(YEAR(tbl_LoanData[[#This Row],[Application Date]]),MONTH(tbl_LoanData[[#This Row],[Application Date]]),1)</f>
        <v>44927</v>
      </c>
      <c r="AM132" s="14">
        <f ca="1">IF(AND(tbl_LoanData[[#This Row],[Application Date]]&gt;=EOMONTH(TODAY(),-1)+1,tbl_LoanData[[#This Row],[Application Date]]&lt;=TODAY()),tbl_LoanData[[#This Row],[Loan Amount]],0)</f>
        <v>0</v>
      </c>
      <c r="AN132" s="14">
        <f>tbl_LoanData[[#This Row],[Amount Paid]]-(Q132-X132)</f>
        <v>1157298.7199999997</v>
      </c>
      <c r="AO132" s="14">
        <f>IF(tbl_LoanData[[#This Row],[Application Status]]="Approved",1,0)</f>
        <v>1</v>
      </c>
      <c r="AP132" s="22" t="str">
        <f t="shared" ca="1" si="7"/>
        <v/>
      </c>
      <c r="AQ132" s="22" t="str">
        <f t="shared" ca="1" si="8"/>
        <v/>
      </c>
    </row>
    <row r="133" spans="1:43" ht="14.4" customHeight="1" x14ac:dyDescent="0.3">
      <c r="A133" s="2" t="s">
        <v>12929</v>
      </c>
      <c r="B133" s="2" t="s">
        <v>12930</v>
      </c>
      <c r="C133" s="2" t="s">
        <v>80</v>
      </c>
      <c r="D133" s="2" t="s">
        <v>204</v>
      </c>
      <c r="E133" s="2" t="s">
        <v>385</v>
      </c>
      <c r="F133" s="2">
        <v>37</v>
      </c>
      <c r="G133" s="2" t="s">
        <v>83</v>
      </c>
      <c r="H133" s="2" t="s">
        <v>318</v>
      </c>
      <c r="I133" s="2" t="s">
        <v>42</v>
      </c>
      <c r="J133" s="3">
        <v>44937</v>
      </c>
      <c r="K133" s="3">
        <v>44944</v>
      </c>
      <c r="L133" s="2" t="s">
        <v>36</v>
      </c>
      <c r="M133" s="2" t="s">
        <v>85</v>
      </c>
      <c r="N133" s="2" t="s">
        <v>344</v>
      </c>
      <c r="O133" s="4">
        <v>2042000</v>
      </c>
      <c r="P133" s="4">
        <v>430300</v>
      </c>
      <c r="Q133" s="4">
        <v>1611700</v>
      </c>
      <c r="R133" s="2">
        <v>24</v>
      </c>
      <c r="S133" s="5">
        <v>11.04</v>
      </c>
      <c r="T133" s="4">
        <v>81981.81</v>
      </c>
      <c r="U133" s="2" t="s">
        <v>73</v>
      </c>
      <c r="V133" s="2" t="s">
        <v>34</v>
      </c>
      <c r="W133" s="4">
        <v>1065763.53</v>
      </c>
      <c r="X133" s="4">
        <v>901799.83</v>
      </c>
      <c r="Y133" s="4">
        <v>1967563.36</v>
      </c>
      <c r="Z133" s="2">
        <v>330</v>
      </c>
      <c r="AA133" s="2" t="s">
        <v>60</v>
      </c>
      <c r="AB133" s="2" t="s">
        <v>15731</v>
      </c>
      <c r="AC133" s="2" t="s">
        <v>213</v>
      </c>
      <c r="AD133" s="2" t="s">
        <v>76</v>
      </c>
      <c r="AE133" s="5">
        <v>78.930000000000007</v>
      </c>
      <c r="AF133" s="2">
        <v>11</v>
      </c>
      <c r="AG133" s="2" t="s">
        <v>130</v>
      </c>
      <c r="AH133" s="2">
        <v>7</v>
      </c>
      <c r="AI133" s="6" t="str">
        <f t="shared" si="6"/>
        <v>35-44</v>
      </c>
      <c r="AJ133" s="11">
        <f>YEAR(tbl_LoanData[[#This Row],[Application Date]])</f>
        <v>2023</v>
      </c>
      <c r="AK133" s="11" t="str">
        <f>TEXT(tbl_LoanData[[#This Row],[Application Date]],"MMMM")</f>
        <v>January</v>
      </c>
      <c r="AL133" s="12">
        <f>DATE(YEAR(tbl_LoanData[[#This Row],[Application Date]]),MONTH(tbl_LoanData[[#This Row],[Application Date]]),1)</f>
        <v>44927</v>
      </c>
      <c r="AM133" s="14">
        <f ca="1">IF(AND(tbl_LoanData[[#This Row],[Application Date]]&gt;=EOMONTH(TODAY(),-1)+1,tbl_LoanData[[#This Row],[Application Date]]&lt;=TODAY()),tbl_LoanData[[#This Row],[Loan Amount]],0)</f>
        <v>0</v>
      </c>
      <c r="AN133" s="14">
        <f>tbl_LoanData[[#This Row],[Amount Paid]]-(Q133-X133)</f>
        <v>355863.36</v>
      </c>
      <c r="AO133" s="14">
        <f>IF(tbl_LoanData[[#This Row],[Application Status]]="Approved",1,0)</f>
        <v>1</v>
      </c>
      <c r="AP133" s="22" t="str">
        <f t="shared" ca="1" si="7"/>
        <v/>
      </c>
      <c r="AQ133" s="22" t="str">
        <f t="shared" ca="1" si="8"/>
        <v/>
      </c>
    </row>
    <row r="134" spans="1:43" ht="14.4" customHeight="1" x14ac:dyDescent="0.3">
      <c r="A134" s="2" t="s">
        <v>12977</v>
      </c>
      <c r="B134" s="2" t="s">
        <v>12978</v>
      </c>
      <c r="C134" s="2" t="s">
        <v>223</v>
      </c>
      <c r="D134" s="2" t="s">
        <v>189</v>
      </c>
      <c r="E134" s="2" t="s">
        <v>150</v>
      </c>
      <c r="F134" s="2">
        <v>43</v>
      </c>
      <c r="G134" s="2" t="s">
        <v>69</v>
      </c>
      <c r="H134" s="2" t="s">
        <v>298</v>
      </c>
      <c r="I134" s="2" t="s">
        <v>43</v>
      </c>
      <c r="J134" s="3">
        <v>44934</v>
      </c>
      <c r="K134" s="3">
        <v>44951</v>
      </c>
      <c r="L134" s="2" t="s">
        <v>40</v>
      </c>
      <c r="M134" s="2" t="s">
        <v>157</v>
      </c>
      <c r="N134" s="2" t="s">
        <v>299</v>
      </c>
      <c r="O134" s="4">
        <v>1520000</v>
      </c>
      <c r="P134" s="4">
        <v>305400</v>
      </c>
      <c r="Q134" s="4">
        <v>1214600</v>
      </c>
      <c r="R134" s="2">
        <v>60</v>
      </c>
      <c r="S134" s="5">
        <v>13.53</v>
      </c>
      <c r="T134" s="4">
        <v>33937.949999999997</v>
      </c>
      <c r="U134" s="2" t="s">
        <v>73</v>
      </c>
      <c r="V134" s="2" t="s">
        <v>74</v>
      </c>
      <c r="W134" s="4">
        <v>1459331.85</v>
      </c>
      <c r="X134" s="4">
        <v>576945.05000000005</v>
      </c>
      <c r="Y134" s="4">
        <v>2036276.9</v>
      </c>
      <c r="Z134" s="2">
        <v>0</v>
      </c>
      <c r="AA134" s="2" t="s">
        <v>56</v>
      </c>
      <c r="AB134" s="2" t="s">
        <v>15733</v>
      </c>
      <c r="AC134" s="2" t="s">
        <v>121</v>
      </c>
      <c r="AD134" s="2" t="s">
        <v>76</v>
      </c>
      <c r="AE134" s="5">
        <v>79.91</v>
      </c>
      <c r="AF134" s="2">
        <v>0</v>
      </c>
      <c r="AG134" s="2" t="s">
        <v>77</v>
      </c>
      <c r="AH134" s="2">
        <v>17</v>
      </c>
      <c r="AI134" s="6" t="str">
        <f t="shared" si="6"/>
        <v>35-44</v>
      </c>
      <c r="AJ134" s="11">
        <f>YEAR(tbl_LoanData[[#This Row],[Application Date]])</f>
        <v>2023</v>
      </c>
      <c r="AK134" s="11" t="str">
        <f>TEXT(tbl_LoanData[[#This Row],[Application Date]],"MMMM")</f>
        <v>January</v>
      </c>
      <c r="AL134" s="12">
        <f>DATE(YEAR(tbl_LoanData[[#This Row],[Application Date]]),MONTH(tbl_LoanData[[#This Row],[Application Date]]),1)</f>
        <v>44927</v>
      </c>
      <c r="AM134" s="14">
        <f ca="1">IF(AND(tbl_LoanData[[#This Row],[Application Date]]&gt;=EOMONTH(TODAY(),-1)+1,tbl_LoanData[[#This Row],[Application Date]]&lt;=TODAY()),tbl_LoanData[[#This Row],[Loan Amount]],0)</f>
        <v>0</v>
      </c>
      <c r="AN134" s="14">
        <f>tbl_LoanData[[#This Row],[Amount Paid]]-(Q134-X134)</f>
        <v>821676.90000000014</v>
      </c>
      <c r="AO134" s="14">
        <f>IF(tbl_LoanData[[#This Row],[Application Status]]="Approved",1,0)</f>
        <v>1</v>
      </c>
      <c r="AP134" s="22" t="str">
        <f t="shared" ca="1" si="7"/>
        <v/>
      </c>
      <c r="AQ134" s="22" t="str">
        <f t="shared" ca="1" si="8"/>
        <v/>
      </c>
    </row>
    <row r="135" spans="1:43" x14ac:dyDescent="0.3">
      <c r="A135" s="2" t="s">
        <v>13027</v>
      </c>
      <c r="B135" s="2" t="s">
        <v>13028</v>
      </c>
      <c r="C135" s="2" t="s">
        <v>586</v>
      </c>
      <c r="D135" s="2" t="s">
        <v>117</v>
      </c>
      <c r="E135" s="2" t="s">
        <v>232</v>
      </c>
      <c r="F135" s="2">
        <v>45</v>
      </c>
      <c r="G135" s="2" t="s">
        <v>69</v>
      </c>
      <c r="H135" s="2" t="s">
        <v>110</v>
      </c>
      <c r="I135" s="2" t="s">
        <v>46</v>
      </c>
      <c r="J135" s="3">
        <v>44949</v>
      </c>
      <c r="K135" s="3"/>
      <c r="L135" s="2" t="s">
        <v>41</v>
      </c>
      <c r="M135" s="2" t="s">
        <v>552</v>
      </c>
      <c r="N135" s="2" t="s">
        <v>553</v>
      </c>
      <c r="O135" s="4">
        <v>2711000</v>
      </c>
      <c r="P135" s="4">
        <v>271900</v>
      </c>
      <c r="Q135" s="4">
        <v>2439100</v>
      </c>
      <c r="R135" s="2">
        <v>24</v>
      </c>
      <c r="S135" s="5">
        <v>11.71</v>
      </c>
      <c r="T135" s="4">
        <v>125430.72</v>
      </c>
      <c r="U135" s="2" t="s">
        <v>113</v>
      </c>
      <c r="V135" s="2" t="s">
        <v>97</v>
      </c>
      <c r="W135" s="4">
        <v>0</v>
      </c>
      <c r="X135" s="4">
        <v>0</v>
      </c>
      <c r="Y135" s="4">
        <v>3010337.22</v>
      </c>
      <c r="Z135" s="2">
        <v>0</v>
      </c>
      <c r="AA135" s="2" t="s">
        <v>97</v>
      </c>
      <c r="AB135" s="2" t="s">
        <v>15733</v>
      </c>
      <c r="AC135" s="2" t="s">
        <v>138</v>
      </c>
      <c r="AD135" s="2" t="s">
        <v>76</v>
      </c>
      <c r="AE135" s="5">
        <v>89.97</v>
      </c>
      <c r="AF135" s="2">
        <v>0</v>
      </c>
      <c r="AG135" s="2" t="s">
        <v>97</v>
      </c>
      <c r="AH135" s="2"/>
      <c r="AI135" s="6" t="str">
        <f t="shared" si="6"/>
        <v>45-54</v>
      </c>
      <c r="AJ135" s="11">
        <f>YEAR(tbl_LoanData[[#This Row],[Application Date]])</f>
        <v>2023</v>
      </c>
      <c r="AK135" s="11" t="str">
        <f>TEXT(tbl_LoanData[[#This Row],[Application Date]],"MMMM")</f>
        <v>January</v>
      </c>
      <c r="AL135" s="12">
        <f>DATE(YEAR(tbl_LoanData[[#This Row],[Application Date]]),MONTH(tbl_LoanData[[#This Row],[Application Date]]),1)</f>
        <v>44927</v>
      </c>
      <c r="AM135" s="14">
        <f ca="1">IF(AND(tbl_LoanData[[#This Row],[Application Date]]&gt;=EOMONTH(TODAY(),-1)+1,tbl_LoanData[[#This Row],[Application Date]]&lt;=TODAY()),tbl_LoanData[[#This Row],[Loan Amount]],0)</f>
        <v>0</v>
      </c>
      <c r="AN135" s="14">
        <f>tbl_LoanData[[#This Row],[Amount Paid]]-(Q135-X135)</f>
        <v>-2439100</v>
      </c>
      <c r="AO135" s="14">
        <f>IF(tbl_LoanData[[#This Row],[Application Status]]="Approved",1,0)</f>
        <v>0</v>
      </c>
      <c r="AP135" s="22" t="str">
        <f t="shared" ca="1" si="7"/>
        <v/>
      </c>
      <c r="AQ135" s="22" t="str">
        <f t="shared" ca="1" si="8"/>
        <v/>
      </c>
    </row>
    <row r="136" spans="1:43" ht="14.4" customHeight="1" x14ac:dyDescent="0.3">
      <c r="A136" s="2" t="s">
        <v>13303</v>
      </c>
      <c r="B136" s="2" t="s">
        <v>13304</v>
      </c>
      <c r="C136" s="2" t="s">
        <v>621</v>
      </c>
      <c r="D136" s="2" t="s">
        <v>118</v>
      </c>
      <c r="E136" s="2" t="s">
        <v>209</v>
      </c>
      <c r="F136" s="2">
        <v>21</v>
      </c>
      <c r="G136" s="2" t="s">
        <v>69</v>
      </c>
      <c r="H136" s="2" t="s">
        <v>278</v>
      </c>
      <c r="I136" s="2" t="s">
        <v>45</v>
      </c>
      <c r="J136" s="3">
        <v>44956</v>
      </c>
      <c r="K136" s="3">
        <v>44961</v>
      </c>
      <c r="L136" s="2" t="s">
        <v>39</v>
      </c>
      <c r="M136" s="2" t="s">
        <v>127</v>
      </c>
      <c r="N136" s="2" t="s">
        <v>195</v>
      </c>
      <c r="O136" s="4">
        <v>2510000</v>
      </c>
      <c r="P136" s="4">
        <v>585300</v>
      </c>
      <c r="Q136" s="4">
        <v>1924700</v>
      </c>
      <c r="R136" s="2">
        <v>24</v>
      </c>
      <c r="S136" s="5">
        <v>12.93</v>
      </c>
      <c r="T136" s="4">
        <v>100934.48</v>
      </c>
      <c r="U136" s="2" t="s">
        <v>73</v>
      </c>
      <c r="V136" s="2" t="s">
        <v>34</v>
      </c>
      <c r="W136" s="4">
        <v>2321493.04</v>
      </c>
      <c r="X136" s="4">
        <v>100934.38</v>
      </c>
      <c r="Y136" s="4">
        <v>2422427.42</v>
      </c>
      <c r="Z136" s="2">
        <v>32</v>
      </c>
      <c r="AA136" s="2" t="s">
        <v>58</v>
      </c>
      <c r="AB136" s="2" t="s">
        <v>15730</v>
      </c>
      <c r="AC136" s="2" t="s">
        <v>87</v>
      </c>
      <c r="AD136" s="2" t="s">
        <v>76</v>
      </c>
      <c r="AE136" s="5">
        <v>76.680000000000007</v>
      </c>
      <c r="AF136" s="2">
        <v>1</v>
      </c>
      <c r="AG136" s="2" t="s">
        <v>15718</v>
      </c>
      <c r="AH136" s="2">
        <v>5</v>
      </c>
      <c r="AI136" s="6" t="str">
        <f t="shared" si="6"/>
        <v>18-24</v>
      </c>
      <c r="AJ136" s="11">
        <f>YEAR(tbl_LoanData[[#This Row],[Application Date]])</f>
        <v>2023</v>
      </c>
      <c r="AK136" s="11" t="str">
        <f>TEXT(tbl_LoanData[[#This Row],[Application Date]],"MMMM")</f>
        <v>January</v>
      </c>
      <c r="AL136" s="12">
        <f>DATE(YEAR(tbl_LoanData[[#This Row],[Application Date]]),MONTH(tbl_LoanData[[#This Row],[Application Date]]),1)</f>
        <v>44927</v>
      </c>
      <c r="AM136" s="14">
        <f ca="1">IF(AND(tbl_LoanData[[#This Row],[Application Date]]&gt;=EOMONTH(TODAY(),-1)+1,tbl_LoanData[[#This Row],[Application Date]]&lt;=TODAY()),tbl_LoanData[[#This Row],[Loan Amount]],0)</f>
        <v>0</v>
      </c>
      <c r="AN136" s="14">
        <f>tbl_LoanData[[#This Row],[Amount Paid]]-(Q136-X136)</f>
        <v>497727.41999999993</v>
      </c>
      <c r="AO136" s="14">
        <f>IF(tbl_LoanData[[#This Row],[Application Status]]="Approved",1,0)</f>
        <v>1</v>
      </c>
      <c r="AP136" s="22" t="str">
        <f t="shared" ca="1" si="7"/>
        <v/>
      </c>
      <c r="AQ136" s="22" t="str">
        <f t="shared" ca="1" si="8"/>
        <v/>
      </c>
    </row>
    <row r="137" spans="1:43" x14ac:dyDescent="0.3">
      <c r="A137" s="2" t="s">
        <v>13419</v>
      </c>
      <c r="B137" s="2" t="s">
        <v>13420</v>
      </c>
      <c r="C137" s="2" t="s">
        <v>668</v>
      </c>
      <c r="D137" s="2" t="s">
        <v>134</v>
      </c>
      <c r="E137" s="2" t="s">
        <v>182</v>
      </c>
      <c r="F137" s="2">
        <v>62</v>
      </c>
      <c r="G137" s="2" t="s">
        <v>69</v>
      </c>
      <c r="H137" s="2" t="s">
        <v>103</v>
      </c>
      <c r="I137" s="2" t="s">
        <v>43</v>
      </c>
      <c r="J137" s="3">
        <v>44942</v>
      </c>
      <c r="K137" s="3">
        <v>44961</v>
      </c>
      <c r="L137" s="2" t="s">
        <v>40</v>
      </c>
      <c r="M137" s="2" t="s">
        <v>85</v>
      </c>
      <c r="N137" s="2" t="s">
        <v>270</v>
      </c>
      <c r="O137" s="4">
        <v>1396000</v>
      </c>
      <c r="P137" s="4">
        <v>558000</v>
      </c>
      <c r="Q137" s="4">
        <v>838000</v>
      </c>
      <c r="R137" s="2">
        <v>36</v>
      </c>
      <c r="S137" s="5">
        <v>6.95</v>
      </c>
      <c r="T137" s="4">
        <v>28131.19</v>
      </c>
      <c r="U137" s="2" t="s">
        <v>73</v>
      </c>
      <c r="V137" s="2" t="s">
        <v>34</v>
      </c>
      <c r="W137" s="4">
        <v>984591.65</v>
      </c>
      <c r="X137" s="4">
        <v>28131.35</v>
      </c>
      <c r="Y137" s="4">
        <v>1012723</v>
      </c>
      <c r="Z137" s="2">
        <v>29</v>
      </c>
      <c r="AA137" s="2" t="s">
        <v>57</v>
      </c>
      <c r="AB137" s="2" t="s">
        <v>15728</v>
      </c>
      <c r="AC137" s="2" t="s">
        <v>106</v>
      </c>
      <c r="AD137" s="2" t="s">
        <v>76</v>
      </c>
      <c r="AE137" s="5">
        <v>60.03</v>
      </c>
      <c r="AF137" s="2">
        <v>1</v>
      </c>
      <c r="AG137" s="2" t="s">
        <v>77</v>
      </c>
      <c r="AH137" s="2">
        <v>19</v>
      </c>
      <c r="AI137" s="6" t="str">
        <f t="shared" si="6"/>
        <v>55-64</v>
      </c>
      <c r="AJ137" s="11">
        <f>YEAR(tbl_LoanData[[#This Row],[Application Date]])</f>
        <v>2023</v>
      </c>
      <c r="AK137" s="11" t="str">
        <f>TEXT(tbl_LoanData[[#This Row],[Application Date]],"MMMM")</f>
        <v>January</v>
      </c>
      <c r="AL137" s="12">
        <f>DATE(YEAR(tbl_LoanData[[#This Row],[Application Date]]),MONTH(tbl_LoanData[[#This Row],[Application Date]]),1)</f>
        <v>44927</v>
      </c>
      <c r="AM137" s="14">
        <f ca="1">IF(AND(tbl_LoanData[[#This Row],[Application Date]]&gt;=EOMONTH(TODAY(),-1)+1,tbl_LoanData[[#This Row],[Application Date]]&lt;=TODAY()),tbl_LoanData[[#This Row],[Loan Amount]],0)</f>
        <v>0</v>
      </c>
      <c r="AN137" s="14">
        <f>tbl_LoanData[[#This Row],[Amount Paid]]-(Q137-X137)</f>
        <v>174723</v>
      </c>
      <c r="AO137" s="14">
        <f>IF(tbl_LoanData[[#This Row],[Application Status]]="Approved",1,0)</f>
        <v>1</v>
      </c>
      <c r="AP137" s="22" t="str">
        <f t="shared" ca="1" si="7"/>
        <v/>
      </c>
      <c r="AQ137" s="22" t="str">
        <f t="shared" ca="1" si="8"/>
        <v/>
      </c>
    </row>
    <row r="138" spans="1:43" x14ac:dyDescent="0.3">
      <c r="A138" s="2" t="s">
        <v>13473</v>
      </c>
      <c r="B138" s="2" t="s">
        <v>13474</v>
      </c>
      <c r="C138" s="2" t="s">
        <v>220</v>
      </c>
      <c r="D138" s="2" t="s">
        <v>102</v>
      </c>
      <c r="E138" s="2" t="s">
        <v>268</v>
      </c>
      <c r="F138" s="2">
        <v>54</v>
      </c>
      <c r="G138" s="2" t="s">
        <v>69</v>
      </c>
      <c r="H138" s="2" t="s">
        <v>244</v>
      </c>
      <c r="I138" s="2" t="s">
        <v>48</v>
      </c>
      <c r="J138" s="3">
        <v>44929</v>
      </c>
      <c r="K138" s="3">
        <v>44933</v>
      </c>
      <c r="L138" s="2" t="s">
        <v>36</v>
      </c>
      <c r="M138" s="2" t="s">
        <v>85</v>
      </c>
      <c r="N138" s="2" t="s">
        <v>671</v>
      </c>
      <c r="O138" s="4">
        <v>959000</v>
      </c>
      <c r="P138" s="4">
        <v>263200</v>
      </c>
      <c r="Q138" s="4">
        <v>695800</v>
      </c>
      <c r="R138" s="2">
        <v>48</v>
      </c>
      <c r="S138" s="5">
        <v>9.0399999999999991</v>
      </c>
      <c r="T138" s="4">
        <v>19737.53</v>
      </c>
      <c r="U138" s="2" t="s">
        <v>73</v>
      </c>
      <c r="V138" s="2" t="s">
        <v>74</v>
      </c>
      <c r="W138" s="4">
        <v>848713.79</v>
      </c>
      <c r="X138" s="4">
        <v>98687.49</v>
      </c>
      <c r="Y138" s="4">
        <v>947401.28</v>
      </c>
      <c r="Z138" s="2">
        <v>0</v>
      </c>
      <c r="AA138" s="2" t="s">
        <v>56</v>
      </c>
      <c r="AB138" s="2" t="s">
        <v>15730</v>
      </c>
      <c r="AC138" s="2" t="s">
        <v>129</v>
      </c>
      <c r="AD138" s="2" t="s">
        <v>76</v>
      </c>
      <c r="AE138" s="5">
        <v>72.55</v>
      </c>
      <c r="AF138" s="2">
        <v>0</v>
      </c>
      <c r="AG138" s="2" t="s">
        <v>77</v>
      </c>
      <c r="AH138" s="2">
        <v>4</v>
      </c>
      <c r="AI138" s="6" t="str">
        <f t="shared" si="6"/>
        <v>45-54</v>
      </c>
      <c r="AJ138" s="11">
        <f>YEAR(tbl_LoanData[[#This Row],[Application Date]])</f>
        <v>2023</v>
      </c>
      <c r="AK138" s="11" t="str">
        <f>TEXT(tbl_LoanData[[#This Row],[Application Date]],"MMMM")</f>
        <v>January</v>
      </c>
      <c r="AL138" s="12">
        <f>DATE(YEAR(tbl_LoanData[[#This Row],[Application Date]]),MONTH(tbl_LoanData[[#This Row],[Application Date]]),1)</f>
        <v>44927</v>
      </c>
      <c r="AM138" s="14">
        <f ca="1">IF(AND(tbl_LoanData[[#This Row],[Application Date]]&gt;=EOMONTH(TODAY(),-1)+1,tbl_LoanData[[#This Row],[Application Date]]&lt;=TODAY()),tbl_LoanData[[#This Row],[Loan Amount]],0)</f>
        <v>0</v>
      </c>
      <c r="AN138" s="14">
        <f>tbl_LoanData[[#This Row],[Amount Paid]]-(Q138-X138)</f>
        <v>251601.28000000003</v>
      </c>
      <c r="AO138" s="14">
        <f>IF(tbl_LoanData[[#This Row],[Application Status]]="Approved",1,0)</f>
        <v>1</v>
      </c>
      <c r="AP138" s="22" t="str">
        <f t="shared" ca="1" si="7"/>
        <v/>
      </c>
      <c r="AQ138" s="22" t="str">
        <f t="shared" ca="1" si="8"/>
        <v/>
      </c>
    </row>
    <row r="139" spans="1:43" ht="14.4" customHeight="1" x14ac:dyDescent="0.3">
      <c r="A139" s="2" t="s">
        <v>13545</v>
      </c>
      <c r="B139" s="2" t="s">
        <v>13546</v>
      </c>
      <c r="C139" s="2" t="s">
        <v>644</v>
      </c>
      <c r="D139" s="2" t="s">
        <v>232</v>
      </c>
      <c r="E139" s="2" t="s">
        <v>311</v>
      </c>
      <c r="F139" s="2">
        <v>60</v>
      </c>
      <c r="G139" s="2" t="s">
        <v>83</v>
      </c>
      <c r="H139" s="2" t="s">
        <v>205</v>
      </c>
      <c r="I139" s="2" t="s">
        <v>49</v>
      </c>
      <c r="J139" s="3">
        <v>44949</v>
      </c>
      <c r="K139" s="3">
        <v>44953</v>
      </c>
      <c r="L139" s="2" t="s">
        <v>40</v>
      </c>
      <c r="M139" s="2" t="s">
        <v>157</v>
      </c>
      <c r="N139" s="2" t="s">
        <v>299</v>
      </c>
      <c r="O139" s="4">
        <v>714000</v>
      </c>
      <c r="P139" s="4">
        <v>259600</v>
      </c>
      <c r="Q139" s="4">
        <v>454400</v>
      </c>
      <c r="R139" s="2">
        <v>24</v>
      </c>
      <c r="S139" s="5">
        <v>8.67</v>
      </c>
      <c r="T139" s="4">
        <v>22216.37</v>
      </c>
      <c r="U139" s="2" t="s">
        <v>73</v>
      </c>
      <c r="V139" s="2" t="s">
        <v>33</v>
      </c>
      <c r="W139" s="4">
        <v>533192.95999999996</v>
      </c>
      <c r="X139" s="4">
        <v>0</v>
      </c>
      <c r="Y139" s="4">
        <v>533192.95999999996</v>
      </c>
      <c r="Z139" s="2">
        <v>0</v>
      </c>
      <c r="AA139" s="2" t="s">
        <v>56</v>
      </c>
      <c r="AB139" s="2" t="s">
        <v>15728</v>
      </c>
      <c r="AC139" s="2" t="s">
        <v>332</v>
      </c>
      <c r="AD139" s="2" t="s">
        <v>76</v>
      </c>
      <c r="AE139" s="5">
        <v>63.64</v>
      </c>
      <c r="AF139" s="2">
        <v>0</v>
      </c>
      <c r="AG139" s="2" t="s">
        <v>77</v>
      </c>
      <c r="AH139" s="2">
        <v>4</v>
      </c>
      <c r="AI139" s="6" t="str">
        <f t="shared" si="6"/>
        <v>55-64</v>
      </c>
      <c r="AJ139" s="11">
        <f>YEAR(tbl_LoanData[[#This Row],[Application Date]])</f>
        <v>2023</v>
      </c>
      <c r="AK139" s="11" t="str">
        <f>TEXT(tbl_LoanData[[#This Row],[Application Date]],"MMMM")</f>
        <v>January</v>
      </c>
      <c r="AL139" s="12">
        <f>DATE(YEAR(tbl_LoanData[[#This Row],[Application Date]]),MONTH(tbl_LoanData[[#This Row],[Application Date]]),1)</f>
        <v>44927</v>
      </c>
      <c r="AM139" s="14">
        <f ca="1">IF(AND(tbl_LoanData[[#This Row],[Application Date]]&gt;=EOMONTH(TODAY(),-1)+1,tbl_LoanData[[#This Row],[Application Date]]&lt;=TODAY()),tbl_LoanData[[#This Row],[Loan Amount]],0)</f>
        <v>0</v>
      </c>
      <c r="AN139" s="14">
        <f>tbl_LoanData[[#This Row],[Amount Paid]]-(Q139-X139)</f>
        <v>78792.959999999963</v>
      </c>
      <c r="AO139" s="14">
        <f>IF(tbl_LoanData[[#This Row],[Application Status]]="Approved",1,0)</f>
        <v>1</v>
      </c>
      <c r="AP139" s="22" t="str">
        <f t="shared" ca="1" si="7"/>
        <v/>
      </c>
      <c r="AQ139" s="22" t="str">
        <f t="shared" ca="1" si="8"/>
        <v/>
      </c>
    </row>
    <row r="140" spans="1:43" x14ac:dyDescent="0.3">
      <c r="A140" s="2" t="s">
        <v>13577</v>
      </c>
      <c r="B140" s="2" t="s">
        <v>13578</v>
      </c>
      <c r="C140" s="2" t="s">
        <v>397</v>
      </c>
      <c r="D140" s="2" t="s">
        <v>142</v>
      </c>
      <c r="E140" s="2" t="s">
        <v>161</v>
      </c>
      <c r="F140" s="2">
        <v>49</v>
      </c>
      <c r="G140" s="2" t="s">
        <v>83</v>
      </c>
      <c r="H140" s="2" t="s">
        <v>265</v>
      </c>
      <c r="I140" s="2" t="s">
        <v>44</v>
      </c>
      <c r="J140" s="3">
        <v>44947</v>
      </c>
      <c r="K140" s="3">
        <v>44956</v>
      </c>
      <c r="L140" s="2" t="s">
        <v>40</v>
      </c>
      <c r="M140" s="2" t="s">
        <v>111</v>
      </c>
      <c r="N140" s="2" t="s">
        <v>120</v>
      </c>
      <c r="O140" s="4">
        <v>1531000</v>
      </c>
      <c r="P140" s="4">
        <v>274500</v>
      </c>
      <c r="Q140" s="4">
        <v>1256500</v>
      </c>
      <c r="R140" s="2">
        <v>36</v>
      </c>
      <c r="S140" s="5">
        <v>5.71</v>
      </c>
      <c r="T140" s="4">
        <v>40881.620000000003</v>
      </c>
      <c r="U140" s="2" t="s">
        <v>73</v>
      </c>
      <c r="V140" s="2" t="s">
        <v>33</v>
      </c>
      <c r="W140" s="4">
        <v>1471738.45</v>
      </c>
      <c r="X140" s="4">
        <v>0</v>
      </c>
      <c r="Y140" s="4">
        <v>1471738.45</v>
      </c>
      <c r="Z140" s="2">
        <v>0</v>
      </c>
      <c r="AA140" s="2" t="s">
        <v>56</v>
      </c>
      <c r="AB140" s="2" t="s">
        <v>15733</v>
      </c>
      <c r="AC140" s="2" t="s">
        <v>106</v>
      </c>
      <c r="AD140" s="2" t="s">
        <v>76</v>
      </c>
      <c r="AE140" s="5">
        <v>82.07</v>
      </c>
      <c r="AF140" s="2">
        <v>0</v>
      </c>
      <c r="AG140" s="2" t="s">
        <v>77</v>
      </c>
      <c r="AH140" s="2">
        <v>9</v>
      </c>
      <c r="AI140" s="6" t="str">
        <f t="shared" si="6"/>
        <v>45-54</v>
      </c>
      <c r="AJ140" s="11">
        <f>YEAR(tbl_LoanData[[#This Row],[Application Date]])</f>
        <v>2023</v>
      </c>
      <c r="AK140" s="11" t="str">
        <f>TEXT(tbl_LoanData[[#This Row],[Application Date]],"MMMM")</f>
        <v>January</v>
      </c>
      <c r="AL140" s="12">
        <f>DATE(YEAR(tbl_LoanData[[#This Row],[Application Date]]),MONTH(tbl_LoanData[[#This Row],[Application Date]]),1)</f>
        <v>44927</v>
      </c>
      <c r="AM140" s="14">
        <f ca="1">IF(AND(tbl_LoanData[[#This Row],[Application Date]]&gt;=EOMONTH(TODAY(),-1)+1,tbl_LoanData[[#This Row],[Application Date]]&lt;=TODAY()),tbl_LoanData[[#This Row],[Loan Amount]],0)</f>
        <v>0</v>
      </c>
      <c r="AN140" s="14">
        <f>tbl_LoanData[[#This Row],[Amount Paid]]-(Q140-X140)</f>
        <v>215238.44999999995</v>
      </c>
      <c r="AO140" s="14">
        <f>IF(tbl_LoanData[[#This Row],[Application Status]]="Approved",1,0)</f>
        <v>1</v>
      </c>
      <c r="AP140" s="22" t="str">
        <f t="shared" ca="1" si="7"/>
        <v/>
      </c>
      <c r="AQ140" s="22" t="str">
        <f t="shared" ca="1" si="8"/>
        <v/>
      </c>
    </row>
    <row r="141" spans="1:43" x14ac:dyDescent="0.3">
      <c r="A141" s="2" t="s">
        <v>13689</v>
      </c>
      <c r="B141" s="2" t="s">
        <v>13690</v>
      </c>
      <c r="C141" s="2" t="s">
        <v>444</v>
      </c>
      <c r="D141" s="2" t="s">
        <v>142</v>
      </c>
      <c r="E141" s="2" t="s">
        <v>91</v>
      </c>
      <c r="F141" s="2">
        <v>25</v>
      </c>
      <c r="G141" s="2" t="s">
        <v>69</v>
      </c>
      <c r="H141" s="2" t="s">
        <v>237</v>
      </c>
      <c r="I141" s="2" t="s">
        <v>48</v>
      </c>
      <c r="J141" s="3">
        <v>44953</v>
      </c>
      <c r="K141" s="3">
        <v>44964</v>
      </c>
      <c r="L141" s="2" t="s">
        <v>36</v>
      </c>
      <c r="M141" s="2" t="s">
        <v>104</v>
      </c>
      <c r="N141" s="2" t="s">
        <v>592</v>
      </c>
      <c r="O141" s="4">
        <v>2079000</v>
      </c>
      <c r="P141" s="4">
        <v>336600</v>
      </c>
      <c r="Q141" s="4">
        <v>1742400</v>
      </c>
      <c r="R141" s="2">
        <v>12</v>
      </c>
      <c r="S141" s="5">
        <v>8.89</v>
      </c>
      <c r="T141" s="4">
        <v>158108.28</v>
      </c>
      <c r="U141" s="2" t="s">
        <v>73</v>
      </c>
      <c r="V141" s="2" t="s">
        <v>34</v>
      </c>
      <c r="W141" s="4">
        <v>948649.68</v>
      </c>
      <c r="X141" s="4">
        <v>948649.68</v>
      </c>
      <c r="Y141" s="4">
        <v>1897299.36</v>
      </c>
      <c r="Z141" s="2">
        <v>168</v>
      </c>
      <c r="AA141" s="2" t="s">
        <v>60</v>
      </c>
      <c r="AB141" s="2" t="s">
        <v>15730</v>
      </c>
      <c r="AC141" s="2" t="s">
        <v>146</v>
      </c>
      <c r="AD141" s="2" t="s">
        <v>76</v>
      </c>
      <c r="AE141" s="5">
        <v>83.81</v>
      </c>
      <c r="AF141" s="2">
        <v>6</v>
      </c>
      <c r="AG141" s="2" t="s">
        <v>130</v>
      </c>
      <c r="AH141" s="2">
        <v>11</v>
      </c>
      <c r="AI141" s="6" t="str">
        <f t="shared" si="6"/>
        <v>25-34</v>
      </c>
      <c r="AJ141" s="11">
        <f>YEAR(tbl_LoanData[[#This Row],[Application Date]])</f>
        <v>2023</v>
      </c>
      <c r="AK141" s="11" t="str">
        <f>TEXT(tbl_LoanData[[#This Row],[Application Date]],"MMMM")</f>
        <v>January</v>
      </c>
      <c r="AL141" s="12">
        <f>DATE(YEAR(tbl_LoanData[[#This Row],[Application Date]]),MONTH(tbl_LoanData[[#This Row],[Application Date]]),1)</f>
        <v>44927</v>
      </c>
      <c r="AM141" s="14">
        <f ca="1">IF(AND(tbl_LoanData[[#This Row],[Application Date]]&gt;=EOMONTH(TODAY(),-1)+1,tbl_LoanData[[#This Row],[Application Date]]&lt;=TODAY()),tbl_LoanData[[#This Row],[Loan Amount]],0)</f>
        <v>0</v>
      </c>
      <c r="AN141" s="14">
        <f>tbl_LoanData[[#This Row],[Amount Paid]]-(Q141-X141)</f>
        <v>154899.3600000001</v>
      </c>
      <c r="AO141" s="14">
        <f>IF(tbl_LoanData[[#This Row],[Application Status]]="Approved",1,0)</f>
        <v>1</v>
      </c>
      <c r="AP141" s="22" t="str">
        <f t="shared" ca="1" si="7"/>
        <v/>
      </c>
      <c r="AQ141" s="22" t="str">
        <f t="shared" ca="1" si="8"/>
        <v/>
      </c>
    </row>
    <row r="142" spans="1:43" ht="14.4" customHeight="1" x14ac:dyDescent="0.3">
      <c r="A142" s="2" t="s">
        <v>13753</v>
      </c>
      <c r="B142" s="2" t="s">
        <v>13754</v>
      </c>
      <c r="C142" s="2" t="s">
        <v>390</v>
      </c>
      <c r="D142" s="2" t="s">
        <v>101</v>
      </c>
      <c r="E142" s="2" t="s">
        <v>268</v>
      </c>
      <c r="F142" s="2">
        <v>63</v>
      </c>
      <c r="G142" s="2" t="s">
        <v>83</v>
      </c>
      <c r="H142" s="2" t="s">
        <v>285</v>
      </c>
      <c r="I142" s="2" t="s">
        <v>55</v>
      </c>
      <c r="J142" s="3">
        <v>44951</v>
      </c>
      <c r="K142" s="3">
        <v>44963</v>
      </c>
      <c r="L142" s="2" t="s">
        <v>39</v>
      </c>
      <c r="M142" s="2" t="s">
        <v>157</v>
      </c>
      <c r="N142" s="2" t="s">
        <v>158</v>
      </c>
      <c r="O142" s="4">
        <v>1219000</v>
      </c>
      <c r="P142" s="4">
        <v>203400</v>
      </c>
      <c r="Q142" s="4">
        <v>1015600</v>
      </c>
      <c r="R142" s="2">
        <v>48</v>
      </c>
      <c r="S142" s="5">
        <v>10.31</v>
      </c>
      <c r="T142" s="4">
        <v>29884.03</v>
      </c>
      <c r="U142" s="2" t="s">
        <v>73</v>
      </c>
      <c r="V142" s="2" t="s">
        <v>74</v>
      </c>
      <c r="W142" s="4">
        <v>1255129.26</v>
      </c>
      <c r="X142" s="4">
        <v>179304.18</v>
      </c>
      <c r="Y142" s="4">
        <v>1434433.44</v>
      </c>
      <c r="Z142" s="2">
        <v>0</v>
      </c>
      <c r="AA142" s="2" t="s">
        <v>56</v>
      </c>
      <c r="AB142" s="2" t="s">
        <v>15736</v>
      </c>
      <c r="AC142" s="2" t="s">
        <v>213</v>
      </c>
      <c r="AD142" s="2" t="s">
        <v>76</v>
      </c>
      <c r="AE142" s="5">
        <v>83.31</v>
      </c>
      <c r="AF142" s="2">
        <v>0</v>
      </c>
      <c r="AG142" s="2" t="s">
        <v>77</v>
      </c>
      <c r="AH142" s="2">
        <v>12</v>
      </c>
      <c r="AI142" s="6" t="str">
        <f t="shared" si="6"/>
        <v>55-64</v>
      </c>
      <c r="AJ142" s="11">
        <f>YEAR(tbl_LoanData[[#This Row],[Application Date]])</f>
        <v>2023</v>
      </c>
      <c r="AK142" s="11" t="str">
        <f>TEXT(tbl_LoanData[[#This Row],[Application Date]],"MMMM")</f>
        <v>January</v>
      </c>
      <c r="AL142" s="12">
        <f>DATE(YEAR(tbl_LoanData[[#This Row],[Application Date]]),MONTH(tbl_LoanData[[#This Row],[Application Date]]),1)</f>
        <v>44927</v>
      </c>
      <c r="AM142" s="14">
        <f ca="1">IF(AND(tbl_LoanData[[#This Row],[Application Date]]&gt;=EOMONTH(TODAY(),-1)+1,tbl_LoanData[[#This Row],[Application Date]]&lt;=TODAY()),tbl_LoanData[[#This Row],[Loan Amount]],0)</f>
        <v>0</v>
      </c>
      <c r="AN142" s="14">
        <f>tbl_LoanData[[#This Row],[Amount Paid]]-(Q142-X142)</f>
        <v>418833.43999999994</v>
      </c>
      <c r="AO142" s="14">
        <f>IF(tbl_LoanData[[#This Row],[Application Status]]="Approved",1,0)</f>
        <v>1</v>
      </c>
      <c r="AP142" s="22" t="str">
        <f t="shared" ca="1" si="7"/>
        <v/>
      </c>
      <c r="AQ142" s="22" t="str">
        <f t="shared" ca="1" si="8"/>
        <v/>
      </c>
    </row>
    <row r="143" spans="1:43" ht="14.4" customHeight="1" x14ac:dyDescent="0.3">
      <c r="A143" s="2" t="s">
        <v>13817</v>
      </c>
      <c r="B143" s="2" t="s">
        <v>13818</v>
      </c>
      <c r="C143" s="2" t="s">
        <v>155</v>
      </c>
      <c r="D143" s="2" t="s">
        <v>91</v>
      </c>
      <c r="E143" s="2" t="s">
        <v>232</v>
      </c>
      <c r="F143" s="2">
        <v>23</v>
      </c>
      <c r="G143" s="2" t="s">
        <v>83</v>
      </c>
      <c r="H143" s="2" t="s">
        <v>110</v>
      </c>
      <c r="I143" s="2" t="s">
        <v>46</v>
      </c>
      <c r="J143" s="3">
        <v>44943</v>
      </c>
      <c r="K143" s="3">
        <v>44960</v>
      </c>
      <c r="L143" s="2" t="s">
        <v>39</v>
      </c>
      <c r="M143" s="2" t="s">
        <v>157</v>
      </c>
      <c r="N143" s="2" t="s">
        <v>359</v>
      </c>
      <c r="O143" s="4">
        <v>2202000</v>
      </c>
      <c r="P143" s="4">
        <v>857300</v>
      </c>
      <c r="Q143" s="4">
        <v>1344700</v>
      </c>
      <c r="R143" s="2">
        <v>18</v>
      </c>
      <c r="S143" s="5">
        <v>13.96</v>
      </c>
      <c r="T143" s="4">
        <v>90348.9</v>
      </c>
      <c r="U143" s="2" t="s">
        <v>73</v>
      </c>
      <c r="V143" s="2" t="s">
        <v>33</v>
      </c>
      <c r="W143" s="4">
        <v>1626280.18</v>
      </c>
      <c r="X143" s="4">
        <v>0</v>
      </c>
      <c r="Y143" s="4">
        <v>1626280.18</v>
      </c>
      <c r="Z143" s="2">
        <v>0</v>
      </c>
      <c r="AA143" s="2" t="s">
        <v>56</v>
      </c>
      <c r="AB143" s="2" t="s">
        <v>15729</v>
      </c>
      <c r="AC143" s="2" t="s">
        <v>360</v>
      </c>
      <c r="AD143" s="2" t="s">
        <v>76</v>
      </c>
      <c r="AE143" s="5">
        <v>61.07</v>
      </c>
      <c r="AF143" s="2">
        <v>0</v>
      </c>
      <c r="AG143" s="2" t="s">
        <v>77</v>
      </c>
      <c r="AH143" s="2">
        <v>17</v>
      </c>
      <c r="AI143" s="6" t="str">
        <f t="shared" si="6"/>
        <v>18-24</v>
      </c>
      <c r="AJ143" s="11">
        <f>YEAR(tbl_LoanData[[#This Row],[Application Date]])</f>
        <v>2023</v>
      </c>
      <c r="AK143" s="11" t="str">
        <f>TEXT(tbl_LoanData[[#This Row],[Application Date]],"MMMM")</f>
        <v>January</v>
      </c>
      <c r="AL143" s="12">
        <f>DATE(YEAR(tbl_LoanData[[#This Row],[Application Date]]),MONTH(tbl_LoanData[[#This Row],[Application Date]]),1)</f>
        <v>44927</v>
      </c>
      <c r="AM143" s="14">
        <f ca="1">IF(AND(tbl_LoanData[[#This Row],[Application Date]]&gt;=EOMONTH(TODAY(),-1)+1,tbl_LoanData[[#This Row],[Application Date]]&lt;=TODAY()),tbl_LoanData[[#This Row],[Loan Amount]],0)</f>
        <v>0</v>
      </c>
      <c r="AN143" s="14">
        <f>tbl_LoanData[[#This Row],[Amount Paid]]-(Q143-X143)</f>
        <v>281580.17999999993</v>
      </c>
      <c r="AO143" s="14">
        <f>IF(tbl_LoanData[[#This Row],[Application Status]]="Approved",1,0)</f>
        <v>1</v>
      </c>
      <c r="AP143" s="22" t="str">
        <f t="shared" ca="1" si="7"/>
        <v/>
      </c>
      <c r="AQ143" s="22" t="str">
        <f t="shared" ca="1" si="8"/>
        <v/>
      </c>
    </row>
    <row r="144" spans="1:43" ht="14.4" customHeight="1" x14ac:dyDescent="0.3">
      <c r="A144" s="2" t="s">
        <v>13913</v>
      </c>
      <c r="B144" s="2" t="s">
        <v>13914</v>
      </c>
      <c r="C144" s="2" t="s">
        <v>781</v>
      </c>
      <c r="D144" s="2" t="s">
        <v>91</v>
      </c>
      <c r="E144" s="2" t="s">
        <v>101</v>
      </c>
      <c r="F144" s="2">
        <v>30</v>
      </c>
      <c r="G144" s="2" t="s">
        <v>69</v>
      </c>
      <c r="H144" s="2" t="s">
        <v>307</v>
      </c>
      <c r="I144" s="2" t="s">
        <v>43</v>
      </c>
      <c r="J144" s="3">
        <v>44940</v>
      </c>
      <c r="K144" s="3"/>
      <c r="L144" s="2" t="s">
        <v>40</v>
      </c>
      <c r="M144" s="2" t="s">
        <v>85</v>
      </c>
      <c r="N144" s="2" t="s">
        <v>274</v>
      </c>
      <c r="O144" s="4">
        <v>1308000</v>
      </c>
      <c r="P144" s="4">
        <v>384400</v>
      </c>
      <c r="Q144" s="4">
        <v>923600</v>
      </c>
      <c r="R144" s="2">
        <v>48</v>
      </c>
      <c r="S144" s="5">
        <v>7.93</v>
      </c>
      <c r="T144" s="4">
        <v>25345.119999999999</v>
      </c>
      <c r="U144" s="2" t="s">
        <v>113</v>
      </c>
      <c r="V144" s="2" t="s">
        <v>97</v>
      </c>
      <c r="W144" s="4">
        <v>0</v>
      </c>
      <c r="X144" s="4">
        <v>0</v>
      </c>
      <c r="Y144" s="4">
        <v>1216565.92</v>
      </c>
      <c r="Z144" s="2">
        <v>0</v>
      </c>
      <c r="AA144" s="2" t="s">
        <v>97</v>
      </c>
      <c r="AB144" s="2" t="s">
        <v>15732</v>
      </c>
      <c r="AC144" s="2" t="s">
        <v>213</v>
      </c>
      <c r="AD144" s="2" t="s">
        <v>76</v>
      </c>
      <c r="AE144" s="5">
        <v>70.61</v>
      </c>
      <c r="AF144" s="2">
        <v>0</v>
      </c>
      <c r="AG144" s="2" t="s">
        <v>97</v>
      </c>
      <c r="AH144" s="2"/>
      <c r="AI144" s="6" t="str">
        <f t="shared" si="6"/>
        <v>25-34</v>
      </c>
      <c r="AJ144" s="11">
        <f>YEAR(tbl_LoanData[[#This Row],[Application Date]])</f>
        <v>2023</v>
      </c>
      <c r="AK144" s="11" t="str">
        <f>TEXT(tbl_LoanData[[#This Row],[Application Date]],"MMMM")</f>
        <v>January</v>
      </c>
      <c r="AL144" s="12">
        <f>DATE(YEAR(tbl_LoanData[[#This Row],[Application Date]]),MONTH(tbl_LoanData[[#This Row],[Application Date]]),1)</f>
        <v>44927</v>
      </c>
      <c r="AM144" s="14">
        <f ca="1">IF(AND(tbl_LoanData[[#This Row],[Application Date]]&gt;=EOMONTH(TODAY(),-1)+1,tbl_LoanData[[#This Row],[Application Date]]&lt;=TODAY()),tbl_LoanData[[#This Row],[Loan Amount]],0)</f>
        <v>0</v>
      </c>
      <c r="AN144" s="14">
        <f>tbl_LoanData[[#This Row],[Amount Paid]]-(Q144-X144)</f>
        <v>-923600</v>
      </c>
      <c r="AO144" s="14">
        <f>IF(tbl_LoanData[[#This Row],[Application Status]]="Approved",1,0)</f>
        <v>0</v>
      </c>
      <c r="AP144" s="22" t="str">
        <f t="shared" ca="1" si="7"/>
        <v/>
      </c>
      <c r="AQ144" s="22" t="str">
        <f t="shared" ca="1" si="8"/>
        <v/>
      </c>
    </row>
    <row r="145" spans="1:43" ht="14.4" customHeight="1" x14ac:dyDescent="0.3">
      <c r="A145" s="2" t="s">
        <v>13987</v>
      </c>
      <c r="B145" s="2" t="s">
        <v>13988</v>
      </c>
      <c r="C145" s="2" t="s">
        <v>560</v>
      </c>
      <c r="D145" s="2" t="s">
        <v>189</v>
      </c>
      <c r="E145" s="2" t="s">
        <v>402</v>
      </c>
      <c r="F145" s="2">
        <v>33</v>
      </c>
      <c r="G145" s="2" t="s">
        <v>69</v>
      </c>
      <c r="H145" s="2" t="s">
        <v>110</v>
      </c>
      <c r="I145" s="2" t="s">
        <v>46</v>
      </c>
      <c r="J145" s="3">
        <v>44947</v>
      </c>
      <c r="K145" s="3">
        <v>44958</v>
      </c>
      <c r="L145" s="2" t="s">
        <v>40</v>
      </c>
      <c r="M145" s="2" t="s">
        <v>85</v>
      </c>
      <c r="N145" s="2" t="s">
        <v>274</v>
      </c>
      <c r="O145" s="4">
        <v>1468000</v>
      </c>
      <c r="P145" s="4">
        <v>533100</v>
      </c>
      <c r="Q145" s="4">
        <v>934900</v>
      </c>
      <c r="R145" s="2">
        <v>36</v>
      </c>
      <c r="S145" s="5">
        <v>6.33</v>
      </c>
      <c r="T145" s="4">
        <v>30901.040000000001</v>
      </c>
      <c r="U145" s="2" t="s">
        <v>73</v>
      </c>
      <c r="V145" s="2" t="s">
        <v>33</v>
      </c>
      <c r="W145" s="4">
        <v>1112437.51</v>
      </c>
      <c r="X145" s="4">
        <v>0</v>
      </c>
      <c r="Y145" s="4">
        <v>1112437.51</v>
      </c>
      <c r="Z145" s="2">
        <v>0</v>
      </c>
      <c r="AA145" s="2" t="s">
        <v>56</v>
      </c>
      <c r="AB145" s="2" t="s">
        <v>15735</v>
      </c>
      <c r="AC145" s="2" t="s">
        <v>121</v>
      </c>
      <c r="AD145" s="2" t="s">
        <v>76</v>
      </c>
      <c r="AE145" s="5">
        <v>63.69</v>
      </c>
      <c r="AF145" s="2">
        <v>0</v>
      </c>
      <c r="AG145" s="2" t="s">
        <v>77</v>
      </c>
      <c r="AH145" s="2">
        <v>11</v>
      </c>
      <c r="AI145" s="6" t="str">
        <f t="shared" si="6"/>
        <v>25-34</v>
      </c>
      <c r="AJ145" s="11">
        <f>YEAR(tbl_LoanData[[#This Row],[Application Date]])</f>
        <v>2023</v>
      </c>
      <c r="AK145" s="11" t="str">
        <f>TEXT(tbl_LoanData[[#This Row],[Application Date]],"MMMM")</f>
        <v>January</v>
      </c>
      <c r="AL145" s="12">
        <f>DATE(YEAR(tbl_LoanData[[#This Row],[Application Date]]),MONTH(tbl_LoanData[[#This Row],[Application Date]]),1)</f>
        <v>44927</v>
      </c>
      <c r="AM145" s="14">
        <f ca="1">IF(AND(tbl_LoanData[[#This Row],[Application Date]]&gt;=EOMONTH(TODAY(),-1)+1,tbl_LoanData[[#This Row],[Application Date]]&lt;=TODAY()),tbl_LoanData[[#This Row],[Loan Amount]],0)</f>
        <v>0</v>
      </c>
      <c r="AN145" s="14">
        <f>tbl_LoanData[[#This Row],[Amount Paid]]-(Q145-X145)</f>
        <v>177537.51</v>
      </c>
      <c r="AO145" s="14">
        <f>IF(tbl_LoanData[[#This Row],[Application Status]]="Approved",1,0)</f>
        <v>1</v>
      </c>
      <c r="AP145" s="22" t="str">
        <f t="shared" ca="1" si="7"/>
        <v/>
      </c>
      <c r="AQ145" s="22" t="str">
        <f t="shared" ca="1" si="8"/>
        <v/>
      </c>
    </row>
    <row r="146" spans="1:43" ht="14.4" customHeight="1" x14ac:dyDescent="0.3">
      <c r="A146" s="2" t="s">
        <v>13995</v>
      </c>
      <c r="B146" s="2" t="s">
        <v>13996</v>
      </c>
      <c r="C146" s="2" t="s">
        <v>668</v>
      </c>
      <c r="D146" s="2" t="s">
        <v>91</v>
      </c>
      <c r="E146" s="2" t="s">
        <v>101</v>
      </c>
      <c r="F146" s="2">
        <v>49</v>
      </c>
      <c r="G146" s="2" t="s">
        <v>69</v>
      </c>
      <c r="H146" s="2" t="s">
        <v>543</v>
      </c>
      <c r="I146" s="2" t="s">
        <v>45</v>
      </c>
      <c r="J146" s="3">
        <v>44937</v>
      </c>
      <c r="K146" s="3"/>
      <c r="L146" s="2" t="s">
        <v>39</v>
      </c>
      <c r="M146" s="2" t="s">
        <v>157</v>
      </c>
      <c r="N146" s="2" t="s">
        <v>359</v>
      </c>
      <c r="O146" s="4">
        <v>2182000</v>
      </c>
      <c r="P146" s="4">
        <v>854700</v>
      </c>
      <c r="Q146" s="4">
        <v>1327300</v>
      </c>
      <c r="R146" s="2">
        <v>36</v>
      </c>
      <c r="S146" s="5">
        <v>14.83</v>
      </c>
      <c r="T146" s="4">
        <v>53272.66</v>
      </c>
      <c r="U146" s="2" t="s">
        <v>96</v>
      </c>
      <c r="V146" s="2" t="s">
        <v>97</v>
      </c>
      <c r="W146" s="4">
        <v>0</v>
      </c>
      <c r="X146" s="4">
        <v>0</v>
      </c>
      <c r="Y146" s="4">
        <v>1917815.77</v>
      </c>
      <c r="Z146" s="2">
        <v>0</v>
      </c>
      <c r="AA146" s="2" t="s">
        <v>97</v>
      </c>
      <c r="AB146" s="2" t="s">
        <v>15736</v>
      </c>
      <c r="AC146" s="2" t="s">
        <v>106</v>
      </c>
      <c r="AD146" s="2" t="s">
        <v>76</v>
      </c>
      <c r="AE146" s="5">
        <v>60.83</v>
      </c>
      <c r="AF146" s="2">
        <v>0</v>
      </c>
      <c r="AG146" s="2" t="s">
        <v>97</v>
      </c>
      <c r="AH146" s="2"/>
      <c r="AI146" s="6" t="str">
        <f t="shared" si="6"/>
        <v>45-54</v>
      </c>
      <c r="AJ146" s="11">
        <f>YEAR(tbl_LoanData[[#This Row],[Application Date]])</f>
        <v>2023</v>
      </c>
      <c r="AK146" s="11" t="str">
        <f>TEXT(tbl_LoanData[[#This Row],[Application Date]],"MMMM")</f>
        <v>January</v>
      </c>
      <c r="AL146" s="12">
        <f>DATE(YEAR(tbl_LoanData[[#This Row],[Application Date]]),MONTH(tbl_LoanData[[#This Row],[Application Date]]),1)</f>
        <v>44927</v>
      </c>
      <c r="AM146" s="14">
        <f ca="1">IF(AND(tbl_LoanData[[#This Row],[Application Date]]&gt;=EOMONTH(TODAY(),-1)+1,tbl_LoanData[[#This Row],[Application Date]]&lt;=TODAY()),tbl_LoanData[[#This Row],[Loan Amount]],0)</f>
        <v>0</v>
      </c>
      <c r="AN146" s="14">
        <f>tbl_LoanData[[#This Row],[Amount Paid]]-(Q146-X146)</f>
        <v>-1327300</v>
      </c>
      <c r="AO146" s="14">
        <f>IF(tbl_LoanData[[#This Row],[Application Status]]="Approved",1,0)</f>
        <v>0</v>
      </c>
      <c r="AP146" s="22" t="str">
        <f t="shared" ca="1" si="7"/>
        <v/>
      </c>
      <c r="AQ146" s="22" t="str">
        <f t="shared" ca="1" si="8"/>
        <v/>
      </c>
    </row>
    <row r="147" spans="1:43" ht="14.4" customHeight="1" x14ac:dyDescent="0.3">
      <c r="A147" s="2" t="s">
        <v>14079</v>
      </c>
      <c r="B147" s="2" t="s">
        <v>14080</v>
      </c>
      <c r="C147" s="2" t="s">
        <v>216</v>
      </c>
      <c r="D147" s="2" t="s">
        <v>67</v>
      </c>
      <c r="E147" s="2" t="s">
        <v>165</v>
      </c>
      <c r="F147" s="2">
        <v>41</v>
      </c>
      <c r="G147" s="2" t="s">
        <v>83</v>
      </c>
      <c r="H147" s="2" t="s">
        <v>237</v>
      </c>
      <c r="I147" s="2" t="s">
        <v>48</v>
      </c>
      <c r="J147" s="3">
        <v>44956</v>
      </c>
      <c r="K147" s="3">
        <v>44971</v>
      </c>
      <c r="L147" s="2" t="s">
        <v>39</v>
      </c>
      <c r="M147" s="2" t="s">
        <v>157</v>
      </c>
      <c r="N147" s="2" t="s">
        <v>158</v>
      </c>
      <c r="O147" s="4">
        <v>1600000</v>
      </c>
      <c r="P147" s="4">
        <v>547100</v>
      </c>
      <c r="Q147" s="4">
        <v>1052900</v>
      </c>
      <c r="R147" s="2">
        <v>36</v>
      </c>
      <c r="S147" s="5">
        <v>8.8800000000000008</v>
      </c>
      <c r="T147" s="4">
        <v>37038.68</v>
      </c>
      <c r="U147" s="2" t="s">
        <v>73</v>
      </c>
      <c r="V147" s="2" t="s">
        <v>33</v>
      </c>
      <c r="W147" s="4">
        <v>1333392.56</v>
      </c>
      <c r="X147" s="4">
        <v>0</v>
      </c>
      <c r="Y147" s="4">
        <v>1333392.56</v>
      </c>
      <c r="Z147" s="2">
        <v>0</v>
      </c>
      <c r="AA147" s="2" t="s">
        <v>56</v>
      </c>
      <c r="AB147" s="2" t="s">
        <v>15734</v>
      </c>
      <c r="AC147" s="2" t="s">
        <v>138</v>
      </c>
      <c r="AD147" s="2" t="s">
        <v>76</v>
      </c>
      <c r="AE147" s="5">
        <v>65.81</v>
      </c>
      <c r="AF147" s="2">
        <v>0</v>
      </c>
      <c r="AG147" s="2" t="s">
        <v>77</v>
      </c>
      <c r="AH147" s="2">
        <v>15</v>
      </c>
      <c r="AI147" s="6" t="str">
        <f t="shared" si="6"/>
        <v>35-44</v>
      </c>
      <c r="AJ147" s="11">
        <f>YEAR(tbl_LoanData[[#This Row],[Application Date]])</f>
        <v>2023</v>
      </c>
      <c r="AK147" s="11" t="str">
        <f>TEXT(tbl_LoanData[[#This Row],[Application Date]],"MMMM")</f>
        <v>January</v>
      </c>
      <c r="AL147" s="12">
        <f>DATE(YEAR(tbl_LoanData[[#This Row],[Application Date]]),MONTH(tbl_LoanData[[#This Row],[Application Date]]),1)</f>
        <v>44927</v>
      </c>
      <c r="AM147" s="14">
        <f ca="1">IF(AND(tbl_LoanData[[#This Row],[Application Date]]&gt;=EOMONTH(TODAY(),-1)+1,tbl_LoanData[[#This Row],[Application Date]]&lt;=TODAY()),tbl_LoanData[[#This Row],[Loan Amount]],0)</f>
        <v>0</v>
      </c>
      <c r="AN147" s="14">
        <f>tbl_LoanData[[#This Row],[Amount Paid]]-(Q147-X147)</f>
        <v>280492.56000000006</v>
      </c>
      <c r="AO147" s="14">
        <f>IF(tbl_LoanData[[#This Row],[Application Status]]="Approved",1,0)</f>
        <v>1</v>
      </c>
      <c r="AP147" s="22" t="str">
        <f t="shared" ca="1" si="7"/>
        <v/>
      </c>
      <c r="AQ147" s="22" t="str">
        <f t="shared" ca="1" si="8"/>
        <v/>
      </c>
    </row>
    <row r="148" spans="1:43" ht="14.4" customHeight="1" x14ac:dyDescent="0.3">
      <c r="A148" s="2" t="s">
        <v>14099</v>
      </c>
      <c r="B148" s="2" t="s">
        <v>14100</v>
      </c>
      <c r="C148" s="2" t="s">
        <v>310</v>
      </c>
      <c r="D148" s="2" t="s">
        <v>209</v>
      </c>
      <c r="E148" s="2" t="s">
        <v>102</v>
      </c>
      <c r="F148" s="2">
        <v>21</v>
      </c>
      <c r="G148" s="2" t="s">
        <v>69</v>
      </c>
      <c r="H148" s="2" t="s">
        <v>166</v>
      </c>
      <c r="I148" s="2" t="s">
        <v>46</v>
      </c>
      <c r="J148" s="3">
        <v>44952</v>
      </c>
      <c r="K148" s="3">
        <v>44956</v>
      </c>
      <c r="L148" s="2" t="s">
        <v>40</v>
      </c>
      <c r="M148" s="2" t="s">
        <v>71</v>
      </c>
      <c r="N148" s="2" t="s">
        <v>137</v>
      </c>
      <c r="O148" s="4">
        <v>1280000</v>
      </c>
      <c r="P148" s="4">
        <v>293900</v>
      </c>
      <c r="Q148" s="4">
        <v>986100</v>
      </c>
      <c r="R148" s="2">
        <v>48</v>
      </c>
      <c r="S148" s="5">
        <v>15</v>
      </c>
      <c r="T148" s="4">
        <v>32870</v>
      </c>
      <c r="U148" s="2" t="s">
        <v>73</v>
      </c>
      <c r="V148" s="2" t="s">
        <v>74</v>
      </c>
      <c r="W148" s="4">
        <v>1413410</v>
      </c>
      <c r="X148" s="4">
        <v>164350</v>
      </c>
      <c r="Y148" s="4">
        <v>1577760</v>
      </c>
      <c r="Z148" s="2">
        <v>0</v>
      </c>
      <c r="AA148" s="2" t="s">
        <v>56</v>
      </c>
      <c r="AB148" s="2" t="s">
        <v>15736</v>
      </c>
      <c r="AC148" s="2" t="s">
        <v>129</v>
      </c>
      <c r="AD148" s="2" t="s">
        <v>76</v>
      </c>
      <c r="AE148" s="5">
        <v>77.040000000000006</v>
      </c>
      <c r="AF148" s="2">
        <v>0</v>
      </c>
      <c r="AG148" s="2" t="s">
        <v>77</v>
      </c>
      <c r="AH148" s="2">
        <v>4</v>
      </c>
      <c r="AI148" s="6" t="str">
        <f t="shared" si="6"/>
        <v>18-24</v>
      </c>
      <c r="AJ148" s="11">
        <f>YEAR(tbl_LoanData[[#This Row],[Application Date]])</f>
        <v>2023</v>
      </c>
      <c r="AK148" s="11" t="str">
        <f>TEXT(tbl_LoanData[[#This Row],[Application Date]],"MMMM")</f>
        <v>January</v>
      </c>
      <c r="AL148" s="12">
        <f>DATE(YEAR(tbl_LoanData[[#This Row],[Application Date]]),MONTH(tbl_LoanData[[#This Row],[Application Date]]),1)</f>
        <v>44927</v>
      </c>
      <c r="AM148" s="14">
        <f ca="1">IF(AND(tbl_LoanData[[#This Row],[Application Date]]&gt;=EOMONTH(TODAY(),-1)+1,tbl_LoanData[[#This Row],[Application Date]]&lt;=TODAY()),tbl_LoanData[[#This Row],[Loan Amount]],0)</f>
        <v>0</v>
      </c>
      <c r="AN148" s="14">
        <f>tbl_LoanData[[#This Row],[Amount Paid]]-(Q148-X148)</f>
        <v>591660</v>
      </c>
      <c r="AO148" s="14">
        <f>IF(tbl_LoanData[[#This Row],[Application Status]]="Approved",1,0)</f>
        <v>1</v>
      </c>
      <c r="AP148" s="22" t="str">
        <f t="shared" ca="1" si="7"/>
        <v/>
      </c>
      <c r="AQ148" s="22" t="str">
        <f t="shared" ca="1" si="8"/>
        <v/>
      </c>
    </row>
    <row r="149" spans="1:43" ht="14.4" customHeight="1" x14ac:dyDescent="0.3">
      <c r="A149" s="2" t="s">
        <v>14357</v>
      </c>
      <c r="B149" s="2" t="s">
        <v>14358</v>
      </c>
      <c r="C149" s="2" t="s">
        <v>712</v>
      </c>
      <c r="D149" s="2" t="s">
        <v>82</v>
      </c>
      <c r="E149" s="2" t="s">
        <v>176</v>
      </c>
      <c r="F149" s="2">
        <v>40</v>
      </c>
      <c r="G149" s="2" t="s">
        <v>83</v>
      </c>
      <c r="H149" s="2" t="s">
        <v>318</v>
      </c>
      <c r="I149" s="2" t="s">
        <v>42</v>
      </c>
      <c r="J149" s="3">
        <v>44927</v>
      </c>
      <c r="K149" s="3">
        <v>44930</v>
      </c>
      <c r="L149" s="2" t="s">
        <v>40</v>
      </c>
      <c r="M149" s="2" t="s">
        <v>157</v>
      </c>
      <c r="N149" s="2" t="s">
        <v>299</v>
      </c>
      <c r="O149" s="4">
        <v>1150000</v>
      </c>
      <c r="P149" s="4">
        <v>212200</v>
      </c>
      <c r="Q149" s="4">
        <v>937800</v>
      </c>
      <c r="R149" s="2">
        <v>48</v>
      </c>
      <c r="S149" s="5">
        <v>7.31</v>
      </c>
      <c r="T149" s="4">
        <v>25250.26</v>
      </c>
      <c r="U149" s="2" t="s">
        <v>73</v>
      </c>
      <c r="V149" s="2" t="s">
        <v>74</v>
      </c>
      <c r="W149" s="4">
        <v>1111011.44</v>
      </c>
      <c r="X149" s="4">
        <v>101001.28</v>
      </c>
      <c r="Y149" s="4">
        <v>1212012.72</v>
      </c>
      <c r="Z149" s="2">
        <v>0</v>
      </c>
      <c r="AA149" s="2" t="s">
        <v>56</v>
      </c>
      <c r="AB149" s="2" t="s">
        <v>15728</v>
      </c>
      <c r="AC149" s="2" t="s">
        <v>129</v>
      </c>
      <c r="AD149" s="2" t="s">
        <v>76</v>
      </c>
      <c r="AE149" s="5">
        <v>81.55</v>
      </c>
      <c r="AF149" s="2">
        <v>0</v>
      </c>
      <c r="AG149" s="2" t="s">
        <v>77</v>
      </c>
      <c r="AH149" s="2">
        <v>3</v>
      </c>
      <c r="AI149" s="6" t="str">
        <f t="shared" si="6"/>
        <v>35-44</v>
      </c>
      <c r="AJ149" s="11">
        <f>YEAR(tbl_LoanData[[#This Row],[Application Date]])</f>
        <v>2023</v>
      </c>
      <c r="AK149" s="11" t="str">
        <f>TEXT(tbl_LoanData[[#This Row],[Application Date]],"MMMM")</f>
        <v>January</v>
      </c>
      <c r="AL149" s="12">
        <f>DATE(YEAR(tbl_LoanData[[#This Row],[Application Date]]),MONTH(tbl_LoanData[[#This Row],[Application Date]]),1)</f>
        <v>44927</v>
      </c>
      <c r="AM149" s="14">
        <f ca="1">IF(AND(tbl_LoanData[[#This Row],[Application Date]]&gt;=EOMONTH(TODAY(),-1)+1,tbl_LoanData[[#This Row],[Application Date]]&lt;=TODAY()),tbl_LoanData[[#This Row],[Loan Amount]],0)</f>
        <v>0</v>
      </c>
      <c r="AN149" s="14">
        <f>tbl_LoanData[[#This Row],[Amount Paid]]-(Q149-X149)</f>
        <v>274212.71999999997</v>
      </c>
      <c r="AO149" s="14">
        <f>IF(tbl_LoanData[[#This Row],[Application Status]]="Approved",1,0)</f>
        <v>1</v>
      </c>
      <c r="AP149" s="22" t="str">
        <f t="shared" ca="1" si="7"/>
        <v/>
      </c>
      <c r="AQ149" s="22" t="str">
        <f t="shared" ca="1" si="8"/>
        <v/>
      </c>
    </row>
    <row r="150" spans="1:43" ht="14.4" customHeight="1" x14ac:dyDescent="0.3">
      <c r="A150" s="2" t="s">
        <v>14379</v>
      </c>
      <c r="B150" s="2" t="s">
        <v>14380</v>
      </c>
      <c r="C150" s="2" t="s">
        <v>175</v>
      </c>
      <c r="D150" s="2" t="s">
        <v>67</v>
      </c>
      <c r="E150" s="2" t="s">
        <v>385</v>
      </c>
      <c r="F150" s="2">
        <v>55</v>
      </c>
      <c r="G150" s="2" t="s">
        <v>83</v>
      </c>
      <c r="H150" s="2" t="s">
        <v>211</v>
      </c>
      <c r="I150" s="2" t="s">
        <v>50</v>
      </c>
      <c r="J150" s="3">
        <v>44946</v>
      </c>
      <c r="K150" s="3"/>
      <c r="L150" s="2" t="s">
        <v>38</v>
      </c>
      <c r="M150" s="2" t="s">
        <v>71</v>
      </c>
      <c r="N150" s="2" t="s">
        <v>589</v>
      </c>
      <c r="O150" s="4">
        <v>1130000</v>
      </c>
      <c r="P150" s="4">
        <v>362100</v>
      </c>
      <c r="Q150" s="4">
        <v>767900</v>
      </c>
      <c r="R150" s="2">
        <v>24</v>
      </c>
      <c r="S150" s="5">
        <v>12.56</v>
      </c>
      <c r="T150" s="4">
        <v>40033.19</v>
      </c>
      <c r="U150" s="2" t="s">
        <v>113</v>
      </c>
      <c r="V150" s="2" t="s">
        <v>97</v>
      </c>
      <c r="W150" s="4">
        <v>0</v>
      </c>
      <c r="X150" s="4">
        <v>0</v>
      </c>
      <c r="Y150" s="4">
        <v>960796.48</v>
      </c>
      <c r="Z150" s="2">
        <v>0</v>
      </c>
      <c r="AA150" s="2" t="s">
        <v>97</v>
      </c>
      <c r="AB150" s="2" t="s">
        <v>15729</v>
      </c>
      <c r="AC150" s="2" t="s">
        <v>87</v>
      </c>
      <c r="AD150" s="2" t="s">
        <v>76</v>
      </c>
      <c r="AE150" s="5">
        <v>67.959999999999994</v>
      </c>
      <c r="AF150" s="2">
        <v>0</v>
      </c>
      <c r="AG150" s="2" t="s">
        <v>97</v>
      </c>
      <c r="AH150" s="2"/>
      <c r="AI150" s="6" t="str">
        <f t="shared" si="6"/>
        <v>55-64</v>
      </c>
      <c r="AJ150" s="11">
        <f>YEAR(tbl_LoanData[[#This Row],[Application Date]])</f>
        <v>2023</v>
      </c>
      <c r="AK150" s="11" t="str">
        <f>TEXT(tbl_LoanData[[#This Row],[Application Date]],"MMMM")</f>
        <v>January</v>
      </c>
      <c r="AL150" s="12">
        <f>DATE(YEAR(tbl_LoanData[[#This Row],[Application Date]]),MONTH(tbl_LoanData[[#This Row],[Application Date]]),1)</f>
        <v>44927</v>
      </c>
      <c r="AM150" s="14">
        <f ca="1">IF(AND(tbl_LoanData[[#This Row],[Application Date]]&gt;=EOMONTH(TODAY(),-1)+1,tbl_LoanData[[#This Row],[Application Date]]&lt;=TODAY()),tbl_LoanData[[#This Row],[Loan Amount]],0)</f>
        <v>0</v>
      </c>
      <c r="AN150" s="14">
        <f>tbl_LoanData[[#This Row],[Amount Paid]]-(Q150-X150)</f>
        <v>-767900</v>
      </c>
      <c r="AO150" s="14">
        <f>IF(tbl_LoanData[[#This Row],[Application Status]]="Approved",1,0)</f>
        <v>0</v>
      </c>
      <c r="AP150" s="22" t="str">
        <f t="shared" ca="1" si="7"/>
        <v/>
      </c>
      <c r="AQ150" s="22" t="str">
        <f t="shared" ca="1" si="8"/>
        <v/>
      </c>
    </row>
    <row r="151" spans="1:43" ht="14.4" customHeight="1" x14ac:dyDescent="0.3">
      <c r="A151" s="2" t="s">
        <v>14397</v>
      </c>
      <c r="B151" s="2" t="s">
        <v>14398</v>
      </c>
      <c r="C151" s="2" t="s">
        <v>401</v>
      </c>
      <c r="D151" s="2" t="s">
        <v>311</v>
      </c>
      <c r="E151" s="2" t="s">
        <v>189</v>
      </c>
      <c r="F151" s="2">
        <v>28</v>
      </c>
      <c r="G151" s="2" t="s">
        <v>83</v>
      </c>
      <c r="H151" s="2" t="s">
        <v>151</v>
      </c>
      <c r="I151" s="2" t="s">
        <v>46</v>
      </c>
      <c r="J151" s="3">
        <v>44949</v>
      </c>
      <c r="K151" s="3"/>
      <c r="L151" s="2" t="s">
        <v>37</v>
      </c>
      <c r="M151" s="2" t="s">
        <v>199</v>
      </c>
      <c r="N151" s="2" t="s">
        <v>319</v>
      </c>
      <c r="O151" s="4">
        <v>103000</v>
      </c>
      <c r="P151" s="4">
        <v>24000</v>
      </c>
      <c r="Q151" s="4">
        <v>79000</v>
      </c>
      <c r="R151" s="2">
        <v>36</v>
      </c>
      <c r="S151" s="5">
        <v>11.77</v>
      </c>
      <c r="T151" s="4">
        <v>2969.3</v>
      </c>
      <c r="U151" s="2" t="s">
        <v>96</v>
      </c>
      <c r="V151" s="2" t="s">
        <v>97</v>
      </c>
      <c r="W151" s="4">
        <v>0</v>
      </c>
      <c r="X151" s="4">
        <v>0</v>
      </c>
      <c r="Y151" s="4">
        <v>106894.9</v>
      </c>
      <c r="Z151" s="2">
        <v>0</v>
      </c>
      <c r="AA151" s="2" t="s">
        <v>97</v>
      </c>
      <c r="AB151" s="2" t="s">
        <v>15734</v>
      </c>
      <c r="AC151" s="2" t="s">
        <v>121</v>
      </c>
      <c r="AD151" s="2" t="s">
        <v>76</v>
      </c>
      <c r="AE151" s="5">
        <v>76.7</v>
      </c>
      <c r="AF151" s="2">
        <v>0</v>
      </c>
      <c r="AG151" s="2" t="s">
        <v>97</v>
      </c>
      <c r="AH151" s="2"/>
      <c r="AI151" s="6" t="str">
        <f t="shared" si="6"/>
        <v>25-34</v>
      </c>
      <c r="AJ151" s="11">
        <f>YEAR(tbl_LoanData[[#This Row],[Application Date]])</f>
        <v>2023</v>
      </c>
      <c r="AK151" s="11" t="str">
        <f>TEXT(tbl_LoanData[[#This Row],[Application Date]],"MMMM")</f>
        <v>January</v>
      </c>
      <c r="AL151" s="12">
        <f>DATE(YEAR(tbl_LoanData[[#This Row],[Application Date]]),MONTH(tbl_LoanData[[#This Row],[Application Date]]),1)</f>
        <v>44927</v>
      </c>
      <c r="AM151" s="14">
        <f ca="1">IF(AND(tbl_LoanData[[#This Row],[Application Date]]&gt;=EOMONTH(TODAY(),-1)+1,tbl_LoanData[[#This Row],[Application Date]]&lt;=TODAY()),tbl_LoanData[[#This Row],[Loan Amount]],0)</f>
        <v>0</v>
      </c>
      <c r="AN151" s="14">
        <f>tbl_LoanData[[#This Row],[Amount Paid]]-(Q151-X151)</f>
        <v>-79000</v>
      </c>
      <c r="AO151" s="14">
        <f>IF(tbl_LoanData[[#This Row],[Application Status]]="Approved",1,0)</f>
        <v>0</v>
      </c>
      <c r="AP151" s="22" t="str">
        <f t="shared" ca="1" si="7"/>
        <v/>
      </c>
      <c r="AQ151" s="22" t="str">
        <f t="shared" ca="1" si="8"/>
        <v/>
      </c>
    </row>
    <row r="152" spans="1:43" ht="14.4" customHeight="1" x14ac:dyDescent="0.3">
      <c r="A152" s="2" t="s">
        <v>14469</v>
      </c>
      <c r="B152" s="2" t="s">
        <v>14470</v>
      </c>
      <c r="C152" s="2" t="s">
        <v>444</v>
      </c>
      <c r="D152" s="2" t="s">
        <v>91</v>
      </c>
      <c r="E152" s="2" t="s">
        <v>312</v>
      </c>
      <c r="F152" s="2">
        <v>63</v>
      </c>
      <c r="G152" s="2" t="s">
        <v>69</v>
      </c>
      <c r="H152" s="2" t="s">
        <v>177</v>
      </c>
      <c r="I152" s="2" t="s">
        <v>43</v>
      </c>
      <c r="J152" s="3">
        <v>44930</v>
      </c>
      <c r="K152" s="3">
        <v>44943</v>
      </c>
      <c r="L152" s="2" t="s">
        <v>37</v>
      </c>
      <c r="M152" s="2" t="s">
        <v>199</v>
      </c>
      <c r="N152" s="2" t="s">
        <v>200</v>
      </c>
      <c r="O152" s="4">
        <v>132000</v>
      </c>
      <c r="P152" s="4">
        <v>28100</v>
      </c>
      <c r="Q152" s="4">
        <v>103900</v>
      </c>
      <c r="R152" s="2">
        <v>48</v>
      </c>
      <c r="S152" s="5">
        <v>10.19</v>
      </c>
      <c r="T152" s="4">
        <v>3046.87</v>
      </c>
      <c r="U152" s="2" t="s">
        <v>73</v>
      </c>
      <c r="V152" s="2" t="s">
        <v>74</v>
      </c>
      <c r="W152" s="4">
        <v>131015.41</v>
      </c>
      <c r="X152" s="4">
        <v>15234.23</v>
      </c>
      <c r="Y152" s="4">
        <v>146249.64000000001</v>
      </c>
      <c r="Z152" s="2">
        <v>0</v>
      </c>
      <c r="AA152" s="2" t="s">
        <v>56</v>
      </c>
      <c r="AB152" s="2" t="s">
        <v>15729</v>
      </c>
      <c r="AC152" s="2" t="s">
        <v>87</v>
      </c>
      <c r="AD152" s="2" t="s">
        <v>76</v>
      </c>
      <c r="AE152" s="5">
        <v>78.709999999999994</v>
      </c>
      <c r="AF152" s="2">
        <v>0</v>
      </c>
      <c r="AG152" s="2" t="s">
        <v>77</v>
      </c>
      <c r="AH152" s="2">
        <v>13</v>
      </c>
      <c r="AI152" s="6" t="str">
        <f t="shared" si="6"/>
        <v>55-64</v>
      </c>
      <c r="AJ152" s="11">
        <f>YEAR(tbl_LoanData[[#This Row],[Application Date]])</f>
        <v>2023</v>
      </c>
      <c r="AK152" s="11" t="str">
        <f>TEXT(tbl_LoanData[[#This Row],[Application Date]],"MMMM")</f>
        <v>January</v>
      </c>
      <c r="AL152" s="12">
        <f>DATE(YEAR(tbl_LoanData[[#This Row],[Application Date]]),MONTH(tbl_LoanData[[#This Row],[Application Date]]),1)</f>
        <v>44927</v>
      </c>
      <c r="AM152" s="14">
        <f ca="1">IF(AND(tbl_LoanData[[#This Row],[Application Date]]&gt;=EOMONTH(TODAY(),-1)+1,tbl_LoanData[[#This Row],[Application Date]]&lt;=TODAY()),tbl_LoanData[[#This Row],[Loan Amount]],0)</f>
        <v>0</v>
      </c>
      <c r="AN152" s="14">
        <f>tbl_LoanData[[#This Row],[Amount Paid]]-(Q152-X152)</f>
        <v>42349.64</v>
      </c>
      <c r="AO152" s="14">
        <f>IF(tbl_LoanData[[#This Row],[Application Status]]="Approved",1,0)</f>
        <v>1</v>
      </c>
      <c r="AP152" s="22" t="str">
        <f t="shared" ca="1" si="7"/>
        <v/>
      </c>
      <c r="AQ152" s="22" t="str">
        <f t="shared" ca="1" si="8"/>
        <v/>
      </c>
    </row>
    <row r="153" spans="1:43" x14ac:dyDescent="0.3">
      <c r="A153" s="2" t="s">
        <v>14497</v>
      </c>
      <c r="B153" s="2" t="s">
        <v>14498</v>
      </c>
      <c r="C153" s="2" t="s">
        <v>198</v>
      </c>
      <c r="D153" s="2" t="s">
        <v>67</v>
      </c>
      <c r="E153" s="2" t="s">
        <v>284</v>
      </c>
      <c r="F153" s="2">
        <v>45</v>
      </c>
      <c r="G153" s="2" t="s">
        <v>69</v>
      </c>
      <c r="H153" s="2" t="s">
        <v>103</v>
      </c>
      <c r="I153" s="2" t="s">
        <v>43</v>
      </c>
      <c r="J153" s="3">
        <v>44946</v>
      </c>
      <c r="K153" s="3">
        <v>44951</v>
      </c>
      <c r="L153" s="2" t="s">
        <v>37</v>
      </c>
      <c r="M153" s="2" t="s">
        <v>199</v>
      </c>
      <c r="N153" s="2" t="s">
        <v>200</v>
      </c>
      <c r="O153" s="4">
        <v>105000</v>
      </c>
      <c r="P153" s="4">
        <v>27900</v>
      </c>
      <c r="Q153" s="4">
        <v>77100</v>
      </c>
      <c r="R153" s="2">
        <v>18</v>
      </c>
      <c r="S153" s="5">
        <v>9.9700000000000006</v>
      </c>
      <c r="T153" s="4">
        <v>4923.91</v>
      </c>
      <c r="U153" s="2" t="s">
        <v>73</v>
      </c>
      <c r="V153" s="2" t="s">
        <v>34</v>
      </c>
      <c r="W153" s="4">
        <v>83706.47</v>
      </c>
      <c r="X153" s="4">
        <v>4923.83</v>
      </c>
      <c r="Y153" s="4">
        <v>88630.3</v>
      </c>
      <c r="Z153" s="2">
        <v>29</v>
      </c>
      <c r="AA153" s="2" t="s">
        <v>57</v>
      </c>
      <c r="AB153" s="2" t="s">
        <v>15731</v>
      </c>
      <c r="AC153" s="2" t="s">
        <v>106</v>
      </c>
      <c r="AD153" s="2" t="s">
        <v>76</v>
      </c>
      <c r="AE153" s="5">
        <v>73.430000000000007</v>
      </c>
      <c r="AF153" s="2">
        <v>1</v>
      </c>
      <c r="AG153" s="2" t="s">
        <v>77</v>
      </c>
      <c r="AH153" s="2">
        <v>5</v>
      </c>
      <c r="AI153" s="6" t="str">
        <f t="shared" si="6"/>
        <v>45-54</v>
      </c>
      <c r="AJ153" s="11">
        <f>YEAR(tbl_LoanData[[#This Row],[Application Date]])</f>
        <v>2023</v>
      </c>
      <c r="AK153" s="11" t="str">
        <f>TEXT(tbl_LoanData[[#This Row],[Application Date]],"MMMM")</f>
        <v>January</v>
      </c>
      <c r="AL153" s="12">
        <f>DATE(YEAR(tbl_LoanData[[#This Row],[Application Date]]),MONTH(tbl_LoanData[[#This Row],[Application Date]]),1)</f>
        <v>44927</v>
      </c>
      <c r="AM153" s="14">
        <f ca="1">IF(AND(tbl_LoanData[[#This Row],[Application Date]]&gt;=EOMONTH(TODAY(),-1)+1,tbl_LoanData[[#This Row],[Application Date]]&lt;=TODAY()),tbl_LoanData[[#This Row],[Loan Amount]],0)</f>
        <v>0</v>
      </c>
      <c r="AN153" s="14">
        <f>tbl_LoanData[[#This Row],[Amount Paid]]-(Q153-X153)</f>
        <v>11530.300000000003</v>
      </c>
      <c r="AO153" s="14">
        <f>IF(tbl_LoanData[[#This Row],[Application Status]]="Approved",1,0)</f>
        <v>1</v>
      </c>
      <c r="AP153" s="22" t="str">
        <f t="shared" ca="1" si="7"/>
        <v/>
      </c>
      <c r="AQ153" s="22" t="str">
        <f t="shared" ca="1" si="8"/>
        <v/>
      </c>
    </row>
    <row r="154" spans="1:43" ht="14.4" customHeight="1" x14ac:dyDescent="0.3">
      <c r="A154" s="2" t="s">
        <v>14583</v>
      </c>
      <c r="B154" s="2" t="s">
        <v>14584</v>
      </c>
      <c r="C154" s="2" t="s">
        <v>471</v>
      </c>
      <c r="D154" s="2" t="s">
        <v>189</v>
      </c>
      <c r="E154" s="2" t="s">
        <v>402</v>
      </c>
      <c r="F154" s="2">
        <v>56</v>
      </c>
      <c r="G154" s="2" t="s">
        <v>83</v>
      </c>
      <c r="H154" s="2" t="s">
        <v>269</v>
      </c>
      <c r="I154" s="2" t="s">
        <v>46</v>
      </c>
      <c r="J154" s="3">
        <v>44927</v>
      </c>
      <c r="K154" s="3">
        <v>44944</v>
      </c>
      <c r="L154" s="2" t="s">
        <v>36</v>
      </c>
      <c r="M154" s="2" t="s">
        <v>94</v>
      </c>
      <c r="N154" s="2" t="s">
        <v>212</v>
      </c>
      <c r="O154" s="4">
        <v>1115000</v>
      </c>
      <c r="P154" s="4">
        <v>149000</v>
      </c>
      <c r="Q154" s="4">
        <v>966000</v>
      </c>
      <c r="R154" s="2">
        <v>36</v>
      </c>
      <c r="S154" s="5">
        <v>5.49</v>
      </c>
      <c r="T154" s="4">
        <v>31252.78</v>
      </c>
      <c r="U154" s="2" t="s">
        <v>73</v>
      </c>
      <c r="V154" s="2" t="s">
        <v>35</v>
      </c>
      <c r="W154" s="4">
        <v>781319.5</v>
      </c>
      <c r="X154" s="4">
        <v>343780.7</v>
      </c>
      <c r="Y154" s="4">
        <v>1125100.2</v>
      </c>
      <c r="Z154" s="2">
        <v>308</v>
      </c>
      <c r="AA154" s="2" t="s">
        <v>60</v>
      </c>
      <c r="AB154" s="2" t="s">
        <v>15728</v>
      </c>
      <c r="AC154" s="2" t="s">
        <v>75</v>
      </c>
      <c r="AD154" s="2" t="s">
        <v>76</v>
      </c>
      <c r="AE154" s="5">
        <v>86.64</v>
      </c>
      <c r="AF154" s="2">
        <v>10</v>
      </c>
      <c r="AG154" s="2" t="s">
        <v>130</v>
      </c>
      <c r="AH154" s="2">
        <v>17</v>
      </c>
      <c r="AI154" s="6" t="str">
        <f t="shared" si="6"/>
        <v>55-64</v>
      </c>
      <c r="AJ154" s="11">
        <f>YEAR(tbl_LoanData[[#This Row],[Application Date]])</f>
        <v>2023</v>
      </c>
      <c r="AK154" s="11" t="str">
        <f>TEXT(tbl_LoanData[[#This Row],[Application Date]],"MMMM")</f>
        <v>January</v>
      </c>
      <c r="AL154" s="12">
        <f>DATE(YEAR(tbl_LoanData[[#This Row],[Application Date]]),MONTH(tbl_LoanData[[#This Row],[Application Date]]),1)</f>
        <v>44927</v>
      </c>
      <c r="AM154" s="14">
        <f ca="1">IF(AND(tbl_LoanData[[#This Row],[Application Date]]&gt;=EOMONTH(TODAY(),-1)+1,tbl_LoanData[[#This Row],[Application Date]]&lt;=TODAY()),tbl_LoanData[[#This Row],[Loan Amount]],0)</f>
        <v>0</v>
      </c>
      <c r="AN154" s="14">
        <f>tbl_LoanData[[#This Row],[Amount Paid]]-(Q154-X154)</f>
        <v>159100.19999999995</v>
      </c>
      <c r="AO154" s="14">
        <f>IF(tbl_LoanData[[#This Row],[Application Status]]="Approved",1,0)</f>
        <v>1</v>
      </c>
      <c r="AP154" s="22" t="str">
        <f t="shared" ca="1" si="7"/>
        <v/>
      </c>
      <c r="AQ154" s="22" t="str">
        <f t="shared" ca="1" si="8"/>
        <v/>
      </c>
    </row>
    <row r="155" spans="1:43" x14ac:dyDescent="0.3">
      <c r="A155" s="2" t="s">
        <v>14651</v>
      </c>
      <c r="B155" s="2" t="s">
        <v>14652</v>
      </c>
      <c r="C155" s="2" t="s">
        <v>142</v>
      </c>
      <c r="D155" s="2" t="s">
        <v>161</v>
      </c>
      <c r="E155" s="2" t="s">
        <v>134</v>
      </c>
      <c r="F155" s="2">
        <v>51</v>
      </c>
      <c r="G155" s="2" t="s">
        <v>83</v>
      </c>
      <c r="H155" s="2" t="s">
        <v>256</v>
      </c>
      <c r="I155" s="2" t="s">
        <v>43</v>
      </c>
      <c r="J155" s="3">
        <v>44955</v>
      </c>
      <c r="K155" s="3">
        <v>44975</v>
      </c>
      <c r="L155" s="2" t="s">
        <v>40</v>
      </c>
      <c r="M155" s="2" t="s">
        <v>94</v>
      </c>
      <c r="N155" s="2" t="s">
        <v>95</v>
      </c>
      <c r="O155" s="4">
        <v>1259000</v>
      </c>
      <c r="P155" s="4">
        <v>492300</v>
      </c>
      <c r="Q155" s="4">
        <v>766700</v>
      </c>
      <c r="R155" s="2">
        <v>18</v>
      </c>
      <c r="S155" s="5">
        <v>13.93</v>
      </c>
      <c r="T155" s="4">
        <v>51494.55</v>
      </c>
      <c r="U155" s="2" t="s">
        <v>73</v>
      </c>
      <c r="V155" s="2" t="s">
        <v>33</v>
      </c>
      <c r="W155" s="4">
        <v>926901.97</v>
      </c>
      <c r="X155" s="4">
        <v>0</v>
      </c>
      <c r="Y155" s="4">
        <v>926901.97</v>
      </c>
      <c r="Z155" s="2">
        <v>0</v>
      </c>
      <c r="AA155" s="2" t="s">
        <v>56</v>
      </c>
      <c r="AB155" s="2" t="s">
        <v>15728</v>
      </c>
      <c r="AC155" s="2" t="s">
        <v>129</v>
      </c>
      <c r="AD155" s="2" t="s">
        <v>76</v>
      </c>
      <c r="AE155" s="5">
        <v>60.9</v>
      </c>
      <c r="AF155" s="2">
        <v>0</v>
      </c>
      <c r="AG155" s="2" t="s">
        <v>77</v>
      </c>
      <c r="AH155" s="2">
        <v>20</v>
      </c>
      <c r="AI155" s="6" t="str">
        <f t="shared" si="6"/>
        <v>45-54</v>
      </c>
      <c r="AJ155" s="11">
        <f>YEAR(tbl_LoanData[[#This Row],[Application Date]])</f>
        <v>2023</v>
      </c>
      <c r="AK155" s="11" t="str">
        <f>TEXT(tbl_LoanData[[#This Row],[Application Date]],"MMMM")</f>
        <v>January</v>
      </c>
      <c r="AL155" s="12">
        <f>DATE(YEAR(tbl_LoanData[[#This Row],[Application Date]]),MONTH(tbl_LoanData[[#This Row],[Application Date]]),1)</f>
        <v>44927</v>
      </c>
      <c r="AM155" s="14">
        <f ca="1">IF(AND(tbl_LoanData[[#This Row],[Application Date]]&gt;=EOMONTH(TODAY(),-1)+1,tbl_LoanData[[#This Row],[Application Date]]&lt;=TODAY()),tbl_LoanData[[#This Row],[Loan Amount]],0)</f>
        <v>0</v>
      </c>
      <c r="AN155" s="14">
        <f>tbl_LoanData[[#This Row],[Amount Paid]]-(Q155-X155)</f>
        <v>160201.96999999997</v>
      </c>
      <c r="AO155" s="14">
        <f>IF(tbl_LoanData[[#This Row],[Application Status]]="Approved",1,0)</f>
        <v>1</v>
      </c>
      <c r="AP155" s="22" t="str">
        <f t="shared" ca="1" si="7"/>
        <v/>
      </c>
      <c r="AQ155" s="22" t="str">
        <f t="shared" ca="1" si="8"/>
        <v/>
      </c>
    </row>
    <row r="156" spans="1:43" ht="14.4" customHeight="1" x14ac:dyDescent="0.3">
      <c r="A156" s="2" t="s">
        <v>14779</v>
      </c>
      <c r="B156" s="2" t="s">
        <v>14780</v>
      </c>
      <c r="C156" s="2" t="s">
        <v>368</v>
      </c>
      <c r="D156" s="2" t="s">
        <v>102</v>
      </c>
      <c r="E156" s="2" t="s">
        <v>268</v>
      </c>
      <c r="F156" s="2">
        <v>32</v>
      </c>
      <c r="G156" s="2" t="s">
        <v>83</v>
      </c>
      <c r="H156" s="2" t="s">
        <v>224</v>
      </c>
      <c r="I156" s="2" t="s">
        <v>54</v>
      </c>
      <c r="J156" s="3">
        <v>44930</v>
      </c>
      <c r="K156" s="3">
        <v>44950</v>
      </c>
      <c r="L156" s="2" t="s">
        <v>39</v>
      </c>
      <c r="M156" s="2" t="s">
        <v>157</v>
      </c>
      <c r="N156" s="2" t="s">
        <v>158</v>
      </c>
      <c r="O156" s="4">
        <v>1582000</v>
      </c>
      <c r="P156" s="4">
        <v>349700</v>
      </c>
      <c r="Q156" s="4">
        <v>1232300</v>
      </c>
      <c r="R156" s="2">
        <v>24</v>
      </c>
      <c r="S156" s="5">
        <v>5.34</v>
      </c>
      <c r="T156" s="4">
        <v>56829.57</v>
      </c>
      <c r="U156" s="2" t="s">
        <v>73</v>
      </c>
      <c r="V156" s="2" t="s">
        <v>33</v>
      </c>
      <c r="W156" s="4">
        <v>1363909.64</v>
      </c>
      <c r="X156" s="4">
        <v>0</v>
      </c>
      <c r="Y156" s="4">
        <v>1363909.64</v>
      </c>
      <c r="Z156" s="2">
        <v>0</v>
      </c>
      <c r="AA156" s="2" t="s">
        <v>56</v>
      </c>
      <c r="AB156" s="2" t="s">
        <v>15736</v>
      </c>
      <c r="AC156" s="2" t="s">
        <v>138</v>
      </c>
      <c r="AD156" s="2" t="s">
        <v>76</v>
      </c>
      <c r="AE156" s="5">
        <v>77.900000000000006</v>
      </c>
      <c r="AF156" s="2">
        <v>0</v>
      </c>
      <c r="AG156" s="2" t="s">
        <v>77</v>
      </c>
      <c r="AH156" s="2">
        <v>20</v>
      </c>
      <c r="AI156" s="6" t="str">
        <f t="shared" si="6"/>
        <v>25-34</v>
      </c>
      <c r="AJ156" s="11">
        <f>YEAR(tbl_LoanData[[#This Row],[Application Date]])</f>
        <v>2023</v>
      </c>
      <c r="AK156" s="11" t="str">
        <f>TEXT(tbl_LoanData[[#This Row],[Application Date]],"MMMM")</f>
        <v>January</v>
      </c>
      <c r="AL156" s="12">
        <f>DATE(YEAR(tbl_LoanData[[#This Row],[Application Date]]),MONTH(tbl_LoanData[[#This Row],[Application Date]]),1)</f>
        <v>44927</v>
      </c>
      <c r="AM156" s="14">
        <f ca="1">IF(AND(tbl_LoanData[[#This Row],[Application Date]]&gt;=EOMONTH(TODAY(),-1)+1,tbl_LoanData[[#This Row],[Application Date]]&lt;=TODAY()),tbl_LoanData[[#This Row],[Loan Amount]],0)</f>
        <v>0</v>
      </c>
      <c r="AN156" s="14">
        <f>tbl_LoanData[[#This Row],[Amount Paid]]-(Q156-X156)</f>
        <v>131609.6399999999</v>
      </c>
      <c r="AO156" s="14">
        <f>IF(tbl_LoanData[[#This Row],[Application Status]]="Approved",1,0)</f>
        <v>1</v>
      </c>
      <c r="AP156" s="22" t="str">
        <f t="shared" ca="1" si="7"/>
        <v/>
      </c>
      <c r="AQ156" s="22" t="str">
        <f t="shared" ca="1" si="8"/>
        <v/>
      </c>
    </row>
    <row r="157" spans="1:43" ht="14.4" customHeight="1" x14ac:dyDescent="0.3">
      <c r="A157" s="2" t="s">
        <v>14961</v>
      </c>
      <c r="B157" s="2" t="s">
        <v>14962</v>
      </c>
      <c r="C157" s="2" t="s">
        <v>1059</v>
      </c>
      <c r="D157" s="2" t="s">
        <v>189</v>
      </c>
      <c r="E157" s="2" t="s">
        <v>81</v>
      </c>
      <c r="F157" s="2">
        <v>21</v>
      </c>
      <c r="G157" s="2" t="s">
        <v>69</v>
      </c>
      <c r="H157" s="2" t="s">
        <v>177</v>
      </c>
      <c r="I157" s="2" t="s">
        <v>43</v>
      </c>
      <c r="J157" s="3">
        <v>44956</v>
      </c>
      <c r="K157" s="3">
        <v>44970</v>
      </c>
      <c r="L157" s="2" t="s">
        <v>40</v>
      </c>
      <c r="M157" s="2" t="s">
        <v>85</v>
      </c>
      <c r="N157" s="2" t="s">
        <v>86</v>
      </c>
      <c r="O157" s="4">
        <v>1011000</v>
      </c>
      <c r="P157" s="4">
        <v>321200</v>
      </c>
      <c r="Q157" s="4">
        <v>689800</v>
      </c>
      <c r="R157" s="2">
        <v>18</v>
      </c>
      <c r="S157" s="5">
        <v>5.52</v>
      </c>
      <c r="T157" s="4">
        <v>41495.300000000003</v>
      </c>
      <c r="U157" s="2" t="s">
        <v>73</v>
      </c>
      <c r="V157" s="2" t="s">
        <v>33</v>
      </c>
      <c r="W157" s="4">
        <v>746915.44</v>
      </c>
      <c r="X157" s="4">
        <v>0</v>
      </c>
      <c r="Y157" s="4">
        <v>746915.44</v>
      </c>
      <c r="Z157" s="2">
        <v>0</v>
      </c>
      <c r="AA157" s="2" t="s">
        <v>56</v>
      </c>
      <c r="AB157" s="2" t="s">
        <v>15732</v>
      </c>
      <c r="AC157" s="2" t="s">
        <v>75</v>
      </c>
      <c r="AD157" s="2" t="s">
        <v>76</v>
      </c>
      <c r="AE157" s="5">
        <v>68.23</v>
      </c>
      <c r="AF157" s="2">
        <v>0</v>
      </c>
      <c r="AG157" s="2" t="s">
        <v>77</v>
      </c>
      <c r="AH157" s="2">
        <v>14</v>
      </c>
      <c r="AI157" s="6" t="str">
        <f t="shared" si="6"/>
        <v>18-24</v>
      </c>
      <c r="AJ157" s="11">
        <f>YEAR(tbl_LoanData[[#This Row],[Application Date]])</f>
        <v>2023</v>
      </c>
      <c r="AK157" s="11" t="str">
        <f>TEXT(tbl_LoanData[[#This Row],[Application Date]],"MMMM")</f>
        <v>January</v>
      </c>
      <c r="AL157" s="12">
        <f>DATE(YEAR(tbl_LoanData[[#This Row],[Application Date]]),MONTH(tbl_LoanData[[#This Row],[Application Date]]),1)</f>
        <v>44927</v>
      </c>
      <c r="AM157" s="14">
        <f ca="1">IF(AND(tbl_LoanData[[#This Row],[Application Date]]&gt;=EOMONTH(TODAY(),-1)+1,tbl_LoanData[[#This Row],[Application Date]]&lt;=TODAY()),tbl_LoanData[[#This Row],[Loan Amount]],0)</f>
        <v>0</v>
      </c>
      <c r="AN157" s="14">
        <f>tbl_LoanData[[#This Row],[Amount Paid]]-(Q157-X157)</f>
        <v>57115.439999999944</v>
      </c>
      <c r="AO157" s="14">
        <f>IF(tbl_LoanData[[#This Row],[Application Status]]="Approved",1,0)</f>
        <v>1</v>
      </c>
      <c r="AP157" s="22" t="str">
        <f t="shared" ca="1" si="7"/>
        <v/>
      </c>
      <c r="AQ157" s="22" t="str">
        <f t="shared" ca="1" si="8"/>
        <v/>
      </c>
    </row>
    <row r="158" spans="1:43" ht="14.4" customHeight="1" x14ac:dyDescent="0.3">
      <c r="A158" s="2" t="s">
        <v>14965</v>
      </c>
      <c r="B158" s="2" t="s">
        <v>14966</v>
      </c>
      <c r="C158" s="2" t="s">
        <v>1686</v>
      </c>
      <c r="D158" s="2" t="s">
        <v>118</v>
      </c>
      <c r="E158" s="2" t="s">
        <v>68</v>
      </c>
      <c r="F158" s="2">
        <v>34</v>
      </c>
      <c r="G158" s="2" t="s">
        <v>83</v>
      </c>
      <c r="H158" s="2" t="s">
        <v>224</v>
      </c>
      <c r="I158" s="2" t="s">
        <v>54</v>
      </c>
      <c r="J158" s="3">
        <v>44931</v>
      </c>
      <c r="K158" s="3"/>
      <c r="L158" s="2" t="s">
        <v>40</v>
      </c>
      <c r="M158" s="2" t="s">
        <v>71</v>
      </c>
      <c r="N158" s="2" t="s">
        <v>137</v>
      </c>
      <c r="O158" s="4">
        <v>1558000</v>
      </c>
      <c r="P158" s="4">
        <v>272600</v>
      </c>
      <c r="Q158" s="4">
        <v>1285400</v>
      </c>
      <c r="R158" s="2">
        <v>48</v>
      </c>
      <c r="S158" s="5">
        <v>12.51</v>
      </c>
      <c r="T158" s="4">
        <v>40179.46</v>
      </c>
      <c r="U158" s="2" t="s">
        <v>113</v>
      </c>
      <c r="V158" s="2" t="s">
        <v>97</v>
      </c>
      <c r="W158" s="4">
        <v>0</v>
      </c>
      <c r="X158" s="4">
        <v>0</v>
      </c>
      <c r="Y158" s="4">
        <v>1928614.16</v>
      </c>
      <c r="Z158" s="2">
        <v>0</v>
      </c>
      <c r="AA158" s="2" t="s">
        <v>97</v>
      </c>
      <c r="AB158" s="2" t="s">
        <v>15728</v>
      </c>
      <c r="AC158" s="2" t="s">
        <v>129</v>
      </c>
      <c r="AD158" s="2" t="s">
        <v>76</v>
      </c>
      <c r="AE158" s="5">
        <v>82.5</v>
      </c>
      <c r="AF158" s="2">
        <v>0</v>
      </c>
      <c r="AG158" s="2" t="s">
        <v>97</v>
      </c>
      <c r="AH158" s="2"/>
      <c r="AI158" s="6" t="str">
        <f t="shared" si="6"/>
        <v>25-34</v>
      </c>
      <c r="AJ158" s="11">
        <f>YEAR(tbl_LoanData[[#This Row],[Application Date]])</f>
        <v>2023</v>
      </c>
      <c r="AK158" s="11" t="str">
        <f>TEXT(tbl_LoanData[[#This Row],[Application Date]],"MMMM")</f>
        <v>January</v>
      </c>
      <c r="AL158" s="12">
        <f>DATE(YEAR(tbl_LoanData[[#This Row],[Application Date]]),MONTH(tbl_LoanData[[#This Row],[Application Date]]),1)</f>
        <v>44927</v>
      </c>
      <c r="AM158" s="14">
        <f ca="1">IF(AND(tbl_LoanData[[#This Row],[Application Date]]&gt;=EOMONTH(TODAY(),-1)+1,tbl_LoanData[[#This Row],[Application Date]]&lt;=TODAY()),tbl_LoanData[[#This Row],[Loan Amount]],0)</f>
        <v>0</v>
      </c>
      <c r="AN158" s="14">
        <f>tbl_LoanData[[#This Row],[Amount Paid]]-(Q158-X158)</f>
        <v>-1285400</v>
      </c>
      <c r="AO158" s="14">
        <f>IF(tbl_LoanData[[#This Row],[Application Status]]="Approved",1,0)</f>
        <v>0</v>
      </c>
      <c r="AP158" s="22" t="str">
        <f t="shared" ca="1" si="7"/>
        <v/>
      </c>
      <c r="AQ158" s="22" t="str">
        <f t="shared" ca="1" si="8"/>
        <v/>
      </c>
    </row>
    <row r="159" spans="1:43" x14ac:dyDescent="0.3">
      <c r="A159" s="2" t="s">
        <v>15015</v>
      </c>
      <c r="B159" s="2" t="s">
        <v>15016</v>
      </c>
      <c r="C159" s="2" t="s">
        <v>353</v>
      </c>
      <c r="D159" s="2" t="s">
        <v>101</v>
      </c>
      <c r="E159" s="2" t="s">
        <v>323</v>
      </c>
      <c r="F159" s="2">
        <v>39</v>
      </c>
      <c r="G159" s="2" t="s">
        <v>83</v>
      </c>
      <c r="H159" s="2" t="s">
        <v>313</v>
      </c>
      <c r="I159" s="2" t="s">
        <v>44</v>
      </c>
      <c r="J159" s="3">
        <v>44935</v>
      </c>
      <c r="K159" s="3">
        <v>44940</v>
      </c>
      <c r="L159" s="2" t="s">
        <v>39</v>
      </c>
      <c r="M159" s="2" t="s">
        <v>71</v>
      </c>
      <c r="N159" s="2" t="s">
        <v>72</v>
      </c>
      <c r="O159" s="4">
        <v>1175000</v>
      </c>
      <c r="P159" s="4">
        <v>196600</v>
      </c>
      <c r="Q159" s="4">
        <v>978400</v>
      </c>
      <c r="R159" s="2">
        <v>48</v>
      </c>
      <c r="S159" s="5">
        <v>8.18</v>
      </c>
      <c r="T159" s="4">
        <v>27052.76</v>
      </c>
      <c r="U159" s="2" t="s">
        <v>73</v>
      </c>
      <c r="V159" s="2" t="s">
        <v>74</v>
      </c>
      <c r="W159" s="4">
        <v>1055057.6399999999</v>
      </c>
      <c r="X159" s="4">
        <v>243474.84</v>
      </c>
      <c r="Y159" s="4">
        <v>1298532.48</v>
      </c>
      <c r="Z159" s="2">
        <v>112</v>
      </c>
      <c r="AA159" s="2" t="s">
        <v>60</v>
      </c>
      <c r="AB159" s="2" t="s">
        <v>15731</v>
      </c>
      <c r="AC159" s="2" t="s">
        <v>138</v>
      </c>
      <c r="AD159" s="2" t="s">
        <v>76</v>
      </c>
      <c r="AE159" s="5">
        <v>83.27</v>
      </c>
      <c r="AF159" s="2">
        <v>4</v>
      </c>
      <c r="AG159" s="2" t="s">
        <v>130</v>
      </c>
      <c r="AH159" s="2">
        <v>5</v>
      </c>
      <c r="AI159" s="6" t="str">
        <f t="shared" si="6"/>
        <v>35-44</v>
      </c>
      <c r="AJ159" s="11">
        <f>YEAR(tbl_LoanData[[#This Row],[Application Date]])</f>
        <v>2023</v>
      </c>
      <c r="AK159" s="11" t="str">
        <f>TEXT(tbl_LoanData[[#This Row],[Application Date]],"MMMM")</f>
        <v>January</v>
      </c>
      <c r="AL159" s="12">
        <f>DATE(YEAR(tbl_LoanData[[#This Row],[Application Date]]),MONTH(tbl_LoanData[[#This Row],[Application Date]]),1)</f>
        <v>44927</v>
      </c>
      <c r="AM159" s="14">
        <f ca="1">IF(AND(tbl_LoanData[[#This Row],[Application Date]]&gt;=EOMONTH(TODAY(),-1)+1,tbl_LoanData[[#This Row],[Application Date]]&lt;=TODAY()),tbl_LoanData[[#This Row],[Loan Amount]],0)</f>
        <v>0</v>
      </c>
      <c r="AN159" s="14">
        <f>tbl_LoanData[[#This Row],[Amount Paid]]-(Q159-X159)</f>
        <v>320132.47999999986</v>
      </c>
      <c r="AO159" s="14">
        <f>IF(tbl_LoanData[[#This Row],[Application Status]]="Approved",1,0)</f>
        <v>1</v>
      </c>
      <c r="AP159" s="22" t="str">
        <f t="shared" ca="1" si="7"/>
        <v/>
      </c>
      <c r="AQ159" s="22" t="str">
        <f t="shared" ca="1" si="8"/>
        <v/>
      </c>
    </row>
    <row r="160" spans="1:43" ht="14.4" customHeight="1" x14ac:dyDescent="0.3">
      <c r="A160" s="2" t="s">
        <v>15055</v>
      </c>
      <c r="B160" s="2" t="s">
        <v>15056</v>
      </c>
      <c r="C160" s="2" t="s">
        <v>289</v>
      </c>
      <c r="D160" s="2" t="s">
        <v>134</v>
      </c>
      <c r="E160" s="2" t="s">
        <v>323</v>
      </c>
      <c r="F160" s="2">
        <v>59</v>
      </c>
      <c r="G160" s="2" t="s">
        <v>69</v>
      </c>
      <c r="H160" s="2" t="s">
        <v>298</v>
      </c>
      <c r="I160" s="2" t="s">
        <v>43</v>
      </c>
      <c r="J160" s="3">
        <v>44945</v>
      </c>
      <c r="K160" s="3"/>
      <c r="L160" s="2" t="s">
        <v>37</v>
      </c>
      <c r="M160" s="2" t="s">
        <v>199</v>
      </c>
      <c r="N160" s="2" t="s">
        <v>319</v>
      </c>
      <c r="O160" s="4">
        <v>127000</v>
      </c>
      <c r="P160" s="4">
        <v>30000</v>
      </c>
      <c r="Q160" s="4">
        <v>97000</v>
      </c>
      <c r="R160" s="2">
        <v>24</v>
      </c>
      <c r="S160" s="5">
        <v>12.89</v>
      </c>
      <c r="T160" s="4">
        <v>5083.6099999999997</v>
      </c>
      <c r="U160" s="2" t="s">
        <v>113</v>
      </c>
      <c r="V160" s="2" t="s">
        <v>97</v>
      </c>
      <c r="W160" s="4">
        <v>0</v>
      </c>
      <c r="X160" s="4">
        <v>0</v>
      </c>
      <c r="Y160" s="4">
        <v>122006.6</v>
      </c>
      <c r="Z160" s="2">
        <v>0</v>
      </c>
      <c r="AA160" s="2" t="s">
        <v>97</v>
      </c>
      <c r="AB160" s="2" t="s">
        <v>15733</v>
      </c>
      <c r="AC160" s="2" t="s">
        <v>332</v>
      </c>
      <c r="AD160" s="2" t="s">
        <v>76</v>
      </c>
      <c r="AE160" s="5">
        <v>76.38</v>
      </c>
      <c r="AF160" s="2">
        <v>0</v>
      </c>
      <c r="AG160" s="2" t="s">
        <v>97</v>
      </c>
      <c r="AH160" s="2"/>
      <c r="AI160" s="6" t="str">
        <f t="shared" si="6"/>
        <v>55-64</v>
      </c>
      <c r="AJ160" s="11">
        <f>YEAR(tbl_LoanData[[#This Row],[Application Date]])</f>
        <v>2023</v>
      </c>
      <c r="AK160" s="11" t="str">
        <f>TEXT(tbl_LoanData[[#This Row],[Application Date]],"MMMM")</f>
        <v>January</v>
      </c>
      <c r="AL160" s="12">
        <f>DATE(YEAR(tbl_LoanData[[#This Row],[Application Date]]),MONTH(tbl_LoanData[[#This Row],[Application Date]]),1)</f>
        <v>44927</v>
      </c>
      <c r="AM160" s="14">
        <f ca="1">IF(AND(tbl_LoanData[[#This Row],[Application Date]]&gt;=EOMONTH(TODAY(),-1)+1,tbl_LoanData[[#This Row],[Application Date]]&lt;=TODAY()),tbl_LoanData[[#This Row],[Loan Amount]],0)</f>
        <v>0</v>
      </c>
      <c r="AN160" s="14">
        <f>tbl_LoanData[[#This Row],[Amount Paid]]-(Q160-X160)</f>
        <v>-97000</v>
      </c>
      <c r="AO160" s="14">
        <f>IF(tbl_LoanData[[#This Row],[Application Status]]="Approved",1,0)</f>
        <v>0</v>
      </c>
      <c r="AP160" s="22" t="str">
        <f t="shared" ca="1" si="7"/>
        <v/>
      </c>
      <c r="AQ160" s="22" t="str">
        <f t="shared" ca="1" si="8"/>
        <v/>
      </c>
    </row>
    <row r="161" spans="1:43" x14ac:dyDescent="0.3">
      <c r="A161" s="2" t="s">
        <v>15087</v>
      </c>
      <c r="B161" s="2" t="s">
        <v>15088</v>
      </c>
      <c r="C161" s="2" t="s">
        <v>304</v>
      </c>
      <c r="D161" s="2" t="s">
        <v>117</v>
      </c>
      <c r="E161" s="2" t="s">
        <v>189</v>
      </c>
      <c r="F161" s="2">
        <v>39</v>
      </c>
      <c r="G161" s="2" t="s">
        <v>83</v>
      </c>
      <c r="H161" s="2" t="s">
        <v>565</v>
      </c>
      <c r="I161" s="2" t="s">
        <v>47</v>
      </c>
      <c r="J161" s="3">
        <v>44944</v>
      </c>
      <c r="K161" s="3"/>
      <c r="L161" s="2" t="s">
        <v>40</v>
      </c>
      <c r="M161" s="2" t="s">
        <v>111</v>
      </c>
      <c r="N161" s="2" t="s">
        <v>120</v>
      </c>
      <c r="O161" s="4">
        <v>1052000</v>
      </c>
      <c r="P161" s="4">
        <v>185100</v>
      </c>
      <c r="Q161" s="4">
        <v>866900</v>
      </c>
      <c r="R161" s="2">
        <v>36</v>
      </c>
      <c r="S161" s="5">
        <v>6.41</v>
      </c>
      <c r="T161" s="4">
        <v>28711.25</v>
      </c>
      <c r="U161" s="2" t="s">
        <v>113</v>
      </c>
      <c r="V161" s="2" t="s">
        <v>97</v>
      </c>
      <c r="W161" s="4">
        <v>0</v>
      </c>
      <c r="X161" s="4">
        <v>0</v>
      </c>
      <c r="Y161" s="4">
        <v>1033604.87</v>
      </c>
      <c r="Z161" s="2">
        <v>0</v>
      </c>
      <c r="AA161" s="2" t="s">
        <v>97</v>
      </c>
      <c r="AB161" s="2" t="s">
        <v>15729</v>
      </c>
      <c r="AC161" s="2" t="s">
        <v>121</v>
      </c>
      <c r="AD161" s="2" t="s">
        <v>76</v>
      </c>
      <c r="AE161" s="5">
        <v>82.4</v>
      </c>
      <c r="AF161" s="2">
        <v>0</v>
      </c>
      <c r="AG161" s="2" t="s">
        <v>97</v>
      </c>
      <c r="AH161" s="2"/>
      <c r="AI161" s="6" t="str">
        <f t="shared" si="6"/>
        <v>35-44</v>
      </c>
      <c r="AJ161" s="11">
        <f>YEAR(tbl_LoanData[[#This Row],[Application Date]])</f>
        <v>2023</v>
      </c>
      <c r="AK161" s="11" t="str">
        <f>TEXT(tbl_LoanData[[#This Row],[Application Date]],"MMMM")</f>
        <v>January</v>
      </c>
      <c r="AL161" s="12">
        <f>DATE(YEAR(tbl_LoanData[[#This Row],[Application Date]]),MONTH(tbl_LoanData[[#This Row],[Application Date]]),1)</f>
        <v>44927</v>
      </c>
      <c r="AM161" s="14">
        <f ca="1">IF(AND(tbl_LoanData[[#This Row],[Application Date]]&gt;=EOMONTH(TODAY(),-1)+1,tbl_LoanData[[#This Row],[Application Date]]&lt;=TODAY()),tbl_LoanData[[#This Row],[Loan Amount]],0)</f>
        <v>0</v>
      </c>
      <c r="AN161" s="14">
        <f>tbl_LoanData[[#This Row],[Amount Paid]]-(Q161-X161)</f>
        <v>-866900</v>
      </c>
      <c r="AO161" s="14">
        <f>IF(tbl_LoanData[[#This Row],[Application Status]]="Approved",1,0)</f>
        <v>0</v>
      </c>
      <c r="AP161" s="22" t="str">
        <f t="shared" ca="1" si="7"/>
        <v/>
      </c>
      <c r="AQ161" s="22" t="str">
        <f t="shared" ca="1" si="8"/>
        <v/>
      </c>
    </row>
    <row r="162" spans="1:43" ht="14.4" customHeight="1" x14ac:dyDescent="0.3">
      <c r="A162" s="2" t="s">
        <v>15179</v>
      </c>
      <c r="B162" s="2" t="s">
        <v>15180</v>
      </c>
      <c r="C162" s="2" t="s">
        <v>1686</v>
      </c>
      <c r="D162" s="2" t="s">
        <v>91</v>
      </c>
      <c r="E162" s="2" t="s">
        <v>189</v>
      </c>
      <c r="F162" s="2">
        <v>44</v>
      </c>
      <c r="G162" s="2" t="s">
        <v>83</v>
      </c>
      <c r="H162" s="2" t="s">
        <v>205</v>
      </c>
      <c r="I162" s="2" t="s">
        <v>49</v>
      </c>
      <c r="J162" s="3">
        <v>44954</v>
      </c>
      <c r="K162" s="3">
        <v>44974</v>
      </c>
      <c r="L162" s="2" t="s">
        <v>39</v>
      </c>
      <c r="M162" s="2" t="s">
        <v>167</v>
      </c>
      <c r="N162" s="2" t="s">
        <v>168</v>
      </c>
      <c r="O162" s="4">
        <v>1894000</v>
      </c>
      <c r="P162" s="4">
        <v>279900</v>
      </c>
      <c r="Q162" s="4">
        <v>1614100</v>
      </c>
      <c r="R162" s="2">
        <v>48</v>
      </c>
      <c r="S162" s="5">
        <v>8.86</v>
      </c>
      <c r="T162" s="4">
        <v>45544.52</v>
      </c>
      <c r="U162" s="2" t="s">
        <v>73</v>
      </c>
      <c r="V162" s="2" t="s">
        <v>74</v>
      </c>
      <c r="W162" s="4">
        <v>1912869.84</v>
      </c>
      <c r="X162" s="4">
        <v>273267.20000000001</v>
      </c>
      <c r="Y162" s="4">
        <v>2186137.04</v>
      </c>
      <c r="Z162" s="2">
        <v>0</v>
      </c>
      <c r="AA162" s="2" t="s">
        <v>56</v>
      </c>
      <c r="AB162" s="2" t="s">
        <v>15731</v>
      </c>
      <c r="AC162" s="2" t="s">
        <v>129</v>
      </c>
      <c r="AD162" s="2" t="s">
        <v>76</v>
      </c>
      <c r="AE162" s="5">
        <v>85.22</v>
      </c>
      <c r="AF162" s="2">
        <v>0</v>
      </c>
      <c r="AG162" s="2" t="s">
        <v>77</v>
      </c>
      <c r="AH162" s="2">
        <v>20</v>
      </c>
      <c r="AI162" s="6" t="str">
        <f t="shared" si="6"/>
        <v>35-44</v>
      </c>
      <c r="AJ162" s="11">
        <f>YEAR(tbl_LoanData[[#This Row],[Application Date]])</f>
        <v>2023</v>
      </c>
      <c r="AK162" s="11" t="str">
        <f>TEXT(tbl_LoanData[[#This Row],[Application Date]],"MMMM")</f>
        <v>January</v>
      </c>
      <c r="AL162" s="12">
        <f>DATE(YEAR(tbl_LoanData[[#This Row],[Application Date]]),MONTH(tbl_LoanData[[#This Row],[Application Date]]),1)</f>
        <v>44927</v>
      </c>
      <c r="AM162" s="14">
        <f ca="1">IF(AND(tbl_LoanData[[#This Row],[Application Date]]&gt;=EOMONTH(TODAY(),-1)+1,tbl_LoanData[[#This Row],[Application Date]]&lt;=TODAY()),tbl_LoanData[[#This Row],[Loan Amount]],0)</f>
        <v>0</v>
      </c>
      <c r="AN162" s="14">
        <f>tbl_LoanData[[#This Row],[Amount Paid]]-(Q162-X162)</f>
        <v>572037.04</v>
      </c>
      <c r="AO162" s="14">
        <f>IF(tbl_LoanData[[#This Row],[Application Status]]="Approved",1,0)</f>
        <v>1</v>
      </c>
      <c r="AP162" s="22" t="str">
        <f t="shared" ca="1" si="7"/>
        <v/>
      </c>
      <c r="AQ162" s="22" t="str">
        <f t="shared" ca="1" si="8"/>
        <v/>
      </c>
    </row>
    <row r="163" spans="1:43" ht="14.4" customHeight="1" x14ac:dyDescent="0.3">
      <c r="A163" s="2" t="s">
        <v>15307</v>
      </c>
      <c r="B163" s="2" t="s">
        <v>15308</v>
      </c>
      <c r="C163" s="2" t="s">
        <v>413</v>
      </c>
      <c r="D163" s="2" t="s">
        <v>101</v>
      </c>
      <c r="E163" s="2" t="s">
        <v>142</v>
      </c>
      <c r="F163" s="2">
        <v>65</v>
      </c>
      <c r="G163" s="2" t="s">
        <v>83</v>
      </c>
      <c r="H163" s="2" t="s">
        <v>273</v>
      </c>
      <c r="I163" s="2" t="s">
        <v>45</v>
      </c>
      <c r="J163" s="3">
        <v>44951</v>
      </c>
      <c r="K163" s="3">
        <v>44970</v>
      </c>
      <c r="L163" s="2" t="s">
        <v>39</v>
      </c>
      <c r="M163" s="2" t="s">
        <v>127</v>
      </c>
      <c r="N163" s="2" t="s">
        <v>152</v>
      </c>
      <c r="O163" s="4">
        <v>1697000</v>
      </c>
      <c r="P163" s="4">
        <v>610100</v>
      </c>
      <c r="Q163" s="4">
        <v>1086900</v>
      </c>
      <c r="R163" s="2">
        <v>36</v>
      </c>
      <c r="S163" s="5">
        <v>7.28</v>
      </c>
      <c r="T163" s="4">
        <v>36785.53</v>
      </c>
      <c r="U163" s="2" t="s">
        <v>73</v>
      </c>
      <c r="V163" s="2" t="s">
        <v>33</v>
      </c>
      <c r="W163" s="4">
        <v>1324278.96</v>
      </c>
      <c r="X163" s="4">
        <v>0</v>
      </c>
      <c r="Y163" s="4">
        <v>1324278.96</v>
      </c>
      <c r="Z163" s="2">
        <v>0</v>
      </c>
      <c r="AA163" s="2" t="s">
        <v>56</v>
      </c>
      <c r="AB163" s="2" t="s">
        <v>15730</v>
      </c>
      <c r="AC163" s="2" t="s">
        <v>75</v>
      </c>
      <c r="AD163" s="2" t="s">
        <v>76</v>
      </c>
      <c r="AE163" s="5">
        <v>64.05</v>
      </c>
      <c r="AF163" s="2">
        <v>0</v>
      </c>
      <c r="AG163" s="2" t="s">
        <v>77</v>
      </c>
      <c r="AH163" s="2">
        <v>19</v>
      </c>
      <c r="AI163" s="6" t="str">
        <f t="shared" si="6"/>
        <v>65+</v>
      </c>
      <c r="AJ163" s="11">
        <f>YEAR(tbl_LoanData[[#This Row],[Application Date]])</f>
        <v>2023</v>
      </c>
      <c r="AK163" s="11" t="str">
        <f>TEXT(tbl_LoanData[[#This Row],[Application Date]],"MMMM")</f>
        <v>January</v>
      </c>
      <c r="AL163" s="12">
        <f>DATE(YEAR(tbl_LoanData[[#This Row],[Application Date]]),MONTH(tbl_LoanData[[#This Row],[Application Date]]),1)</f>
        <v>44927</v>
      </c>
      <c r="AM163" s="14">
        <f ca="1">IF(AND(tbl_LoanData[[#This Row],[Application Date]]&gt;=EOMONTH(TODAY(),-1)+1,tbl_LoanData[[#This Row],[Application Date]]&lt;=TODAY()),tbl_LoanData[[#This Row],[Loan Amount]],0)</f>
        <v>0</v>
      </c>
      <c r="AN163" s="14">
        <f>tbl_LoanData[[#This Row],[Amount Paid]]-(Q163-X163)</f>
        <v>237378.95999999996</v>
      </c>
      <c r="AO163" s="14">
        <f>IF(tbl_LoanData[[#This Row],[Application Status]]="Approved",1,0)</f>
        <v>1</v>
      </c>
      <c r="AP163" s="22" t="str">
        <f t="shared" ca="1" si="7"/>
        <v/>
      </c>
      <c r="AQ163" s="22" t="str">
        <f t="shared" ca="1" si="8"/>
        <v/>
      </c>
    </row>
    <row r="164" spans="1:43" x14ac:dyDescent="0.3">
      <c r="A164" s="2" t="s">
        <v>235</v>
      </c>
      <c r="B164" s="2" t="s">
        <v>236</v>
      </c>
      <c r="C164" s="2" t="s">
        <v>175</v>
      </c>
      <c r="D164" s="2" t="s">
        <v>91</v>
      </c>
      <c r="E164" s="2" t="s">
        <v>134</v>
      </c>
      <c r="F164" s="2">
        <v>21</v>
      </c>
      <c r="G164" s="2" t="s">
        <v>83</v>
      </c>
      <c r="H164" s="2" t="s">
        <v>237</v>
      </c>
      <c r="I164" s="2" t="s">
        <v>48</v>
      </c>
      <c r="J164" s="3">
        <v>44960</v>
      </c>
      <c r="K164" s="3"/>
      <c r="L164" s="2" t="s">
        <v>36</v>
      </c>
      <c r="M164" s="2" t="s">
        <v>94</v>
      </c>
      <c r="N164" s="2" t="s">
        <v>212</v>
      </c>
      <c r="O164" s="4">
        <v>1990000</v>
      </c>
      <c r="P164" s="4">
        <v>766200</v>
      </c>
      <c r="Q164" s="4">
        <v>1223800</v>
      </c>
      <c r="R164" s="2">
        <v>48</v>
      </c>
      <c r="S164" s="5">
        <v>5.21</v>
      </c>
      <c r="T164" s="4">
        <v>30809.16</v>
      </c>
      <c r="U164" s="2" t="s">
        <v>96</v>
      </c>
      <c r="V164" s="2" t="s">
        <v>97</v>
      </c>
      <c r="W164" s="4">
        <v>0</v>
      </c>
      <c r="X164" s="4">
        <v>0</v>
      </c>
      <c r="Y164" s="4">
        <v>1478839.92</v>
      </c>
      <c r="Z164" s="2">
        <v>0</v>
      </c>
      <c r="AA164" s="2" t="s">
        <v>97</v>
      </c>
      <c r="AB164" s="2" t="s">
        <v>15727</v>
      </c>
      <c r="AC164" s="2" t="s">
        <v>146</v>
      </c>
      <c r="AD164" s="2" t="s">
        <v>76</v>
      </c>
      <c r="AE164" s="5">
        <v>61.5</v>
      </c>
      <c r="AF164" s="2">
        <v>0</v>
      </c>
      <c r="AG164" s="2" t="s">
        <v>97</v>
      </c>
      <c r="AH164" s="2"/>
      <c r="AI164" s="6" t="str">
        <f t="shared" si="6"/>
        <v>18-24</v>
      </c>
      <c r="AJ164" s="11">
        <f>YEAR(tbl_LoanData[[#This Row],[Application Date]])</f>
        <v>2023</v>
      </c>
      <c r="AK164" s="11" t="str">
        <f>TEXT(tbl_LoanData[[#This Row],[Application Date]],"MMMM")</f>
        <v>February</v>
      </c>
      <c r="AL164" s="12">
        <f>DATE(YEAR(tbl_LoanData[[#This Row],[Application Date]]),MONTH(tbl_LoanData[[#This Row],[Application Date]]),1)</f>
        <v>44958</v>
      </c>
      <c r="AM164" s="14">
        <f ca="1">IF(AND(tbl_LoanData[[#This Row],[Application Date]]&gt;=EOMONTH(TODAY(),-1)+1,tbl_LoanData[[#This Row],[Application Date]]&lt;=TODAY()),tbl_LoanData[[#This Row],[Loan Amount]],0)</f>
        <v>0</v>
      </c>
      <c r="AN164" s="14">
        <f>tbl_LoanData[[#This Row],[Amount Paid]]-(Q164-X164)</f>
        <v>-1223800</v>
      </c>
      <c r="AO164" s="14">
        <f>IF(tbl_LoanData[[#This Row],[Application Status]]="Approved",1,0)</f>
        <v>0</v>
      </c>
      <c r="AP164" s="22" t="str">
        <f t="shared" ca="1" si="7"/>
        <v/>
      </c>
      <c r="AQ164" s="22" t="str">
        <f t="shared" ca="1" si="8"/>
        <v/>
      </c>
    </row>
    <row r="165" spans="1:43" ht="14.4" customHeight="1" x14ac:dyDescent="0.3">
      <c r="A165" s="2" t="s">
        <v>483</v>
      </c>
      <c r="B165" s="2" t="s">
        <v>484</v>
      </c>
      <c r="C165" s="2" t="s">
        <v>109</v>
      </c>
      <c r="D165" s="2" t="s">
        <v>161</v>
      </c>
      <c r="E165" s="2" t="s">
        <v>134</v>
      </c>
      <c r="F165" s="2">
        <v>45</v>
      </c>
      <c r="G165" s="2" t="s">
        <v>83</v>
      </c>
      <c r="H165" s="2" t="s">
        <v>84</v>
      </c>
      <c r="I165" s="2" t="s">
        <v>45</v>
      </c>
      <c r="J165" s="3">
        <v>44977</v>
      </c>
      <c r="K165" s="3">
        <v>44998</v>
      </c>
      <c r="L165" s="2" t="s">
        <v>40</v>
      </c>
      <c r="M165" s="2" t="s">
        <v>85</v>
      </c>
      <c r="N165" s="2" t="s">
        <v>270</v>
      </c>
      <c r="O165" s="4">
        <v>986000</v>
      </c>
      <c r="P165" s="4">
        <v>289900</v>
      </c>
      <c r="Q165" s="4">
        <v>696100</v>
      </c>
      <c r="R165" s="2">
        <v>48</v>
      </c>
      <c r="S165" s="5">
        <v>11.85</v>
      </c>
      <c r="T165" s="4">
        <v>21376.07</v>
      </c>
      <c r="U165" s="2" t="s">
        <v>73</v>
      </c>
      <c r="V165" s="2" t="s">
        <v>74</v>
      </c>
      <c r="W165" s="4">
        <v>876418.87</v>
      </c>
      <c r="X165" s="4">
        <v>149632.53</v>
      </c>
      <c r="Y165" s="4">
        <v>1026051.4</v>
      </c>
      <c r="Z165" s="2">
        <v>0</v>
      </c>
      <c r="AA165" s="2" t="s">
        <v>56</v>
      </c>
      <c r="AB165" s="2" t="s">
        <v>15729</v>
      </c>
      <c r="AC165" s="2" t="s">
        <v>87</v>
      </c>
      <c r="AD165" s="2" t="s">
        <v>76</v>
      </c>
      <c r="AE165" s="5">
        <v>70.599999999999994</v>
      </c>
      <c r="AF165" s="2">
        <v>0</v>
      </c>
      <c r="AG165" s="2" t="s">
        <v>77</v>
      </c>
      <c r="AH165" s="2">
        <v>21</v>
      </c>
      <c r="AI165" s="6" t="str">
        <f t="shared" si="6"/>
        <v>45-54</v>
      </c>
      <c r="AJ165" s="11">
        <f>YEAR(tbl_LoanData[[#This Row],[Application Date]])</f>
        <v>2023</v>
      </c>
      <c r="AK165" s="11" t="str">
        <f>TEXT(tbl_LoanData[[#This Row],[Application Date]],"MMMM")</f>
        <v>February</v>
      </c>
      <c r="AL165" s="12">
        <f>DATE(YEAR(tbl_LoanData[[#This Row],[Application Date]]),MONTH(tbl_LoanData[[#This Row],[Application Date]]),1)</f>
        <v>44958</v>
      </c>
      <c r="AM165" s="14">
        <f ca="1">IF(AND(tbl_LoanData[[#This Row],[Application Date]]&gt;=EOMONTH(TODAY(),-1)+1,tbl_LoanData[[#This Row],[Application Date]]&lt;=TODAY()),tbl_LoanData[[#This Row],[Loan Amount]],0)</f>
        <v>0</v>
      </c>
      <c r="AN165" s="14">
        <f>tbl_LoanData[[#This Row],[Amount Paid]]-(Q165-X165)</f>
        <v>329951.40000000002</v>
      </c>
      <c r="AO165" s="14">
        <f>IF(tbl_LoanData[[#This Row],[Application Status]]="Approved",1,0)</f>
        <v>1</v>
      </c>
      <c r="AP165" s="22" t="str">
        <f t="shared" ca="1" si="7"/>
        <v/>
      </c>
      <c r="AQ165" s="22" t="str">
        <f t="shared" ca="1" si="8"/>
        <v/>
      </c>
    </row>
    <row r="166" spans="1:43" ht="14.4" customHeight="1" x14ac:dyDescent="0.3">
      <c r="A166" s="2" t="s">
        <v>607</v>
      </c>
      <c r="B166" s="2" t="s">
        <v>608</v>
      </c>
      <c r="C166" s="2" t="s">
        <v>149</v>
      </c>
      <c r="D166" s="2" t="s">
        <v>91</v>
      </c>
      <c r="E166" s="2" t="s">
        <v>204</v>
      </c>
      <c r="F166" s="2">
        <v>57</v>
      </c>
      <c r="G166" s="2" t="s">
        <v>83</v>
      </c>
      <c r="H166" s="2" t="s">
        <v>398</v>
      </c>
      <c r="I166" s="2" t="s">
        <v>46</v>
      </c>
      <c r="J166" s="3">
        <v>44960</v>
      </c>
      <c r="K166" s="3">
        <v>44968</v>
      </c>
      <c r="L166" s="2" t="s">
        <v>36</v>
      </c>
      <c r="M166" s="2" t="s">
        <v>111</v>
      </c>
      <c r="N166" s="2" t="s">
        <v>350</v>
      </c>
      <c r="O166" s="4">
        <v>950000</v>
      </c>
      <c r="P166" s="4">
        <v>306800</v>
      </c>
      <c r="Q166" s="4">
        <v>643200</v>
      </c>
      <c r="R166" s="2">
        <v>60</v>
      </c>
      <c r="S166" s="5">
        <v>13.87</v>
      </c>
      <c r="T166" s="4">
        <v>18154.32</v>
      </c>
      <c r="U166" s="2" t="s">
        <v>73</v>
      </c>
      <c r="V166" s="2" t="s">
        <v>74</v>
      </c>
      <c r="W166" s="4">
        <v>744327.12</v>
      </c>
      <c r="X166" s="4">
        <v>344932.08</v>
      </c>
      <c r="Y166" s="4">
        <v>1089259.2</v>
      </c>
      <c r="Z166" s="2">
        <v>32</v>
      </c>
      <c r="AA166" s="2" t="s">
        <v>58</v>
      </c>
      <c r="AB166" s="2" t="s">
        <v>15736</v>
      </c>
      <c r="AC166" s="2" t="s">
        <v>75</v>
      </c>
      <c r="AD166" s="2" t="s">
        <v>76</v>
      </c>
      <c r="AE166" s="5">
        <v>67.709999999999994</v>
      </c>
      <c r="AF166" s="2">
        <v>1</v>
      </c>
      <c r="AG166" s="2" t="s">
        <v>15718</v>
      </c>
      <c r="AH166" s="2">
        <v>8</v>
      </c>
      <c r="AI166" s="6" t="str">
        <f t="shared" si="6"/>
        <v>55-64</v>
      </c>
      <c r="AJ166" s="11">
        <f>YEAR(tbl_LoanData[[#This Row],[Application Date]])</f>
        <v>2023</v>
      </c>
      <c r="AK166" s="11" t="str">
        <f>TEXT(tbl_LoanData[[#This Row],[Application Date]],"MMMM")</f>
        <v>February</v>
      </c>
      <c r="AL166" s="12">
        <f>DATE(YEAR(tbl_LoanData[[#This Row],[Application Date]]),MONTH(tbl_LoanData[[#This Row],[Application Date]]),1)</f>
        <v>44958</v>
      </c>
      <c r="AM166" s="14">
        <f ca="1">IF(AND(tbl_LoanData[[#This Row],[Application Date]]&gt;=EOMONTH(TODAY(),-1)+1,tbl_LoanData[[#This Row],[Application Date]]&lt;=TODAY()),tbl_LoanData[[#This Row],[Loan Amount]],0)</f>
        <v>0</v>
      </c>
      <c r="AN166" s="14">
        <f>tbl_LoanData[[#This Row],[Amount Paid]]-(Q166-X166)</f>
        <v>446059.2</v>
      </c>
      <c r="AO166" s="14">
        <f>IF(tbl_LoanData[[#This Row],[Application Status]]="Approved",1,0)</f>
        <v>1</v>
      </c>
      <c r="AP166" s="22" t="str">
        <f t="shared" ca="1" si="7"/>
        <v/>
      </c>
      <c r="AQ166" s="22" t="str">
        <f t="shared" ca="1" si="8"/>
        <v/>
      </c>
    </row>
    <row r="167" spans="1:43" ht="14.4" customHeight="1" x14ac:dyDescent="0.3">
      <c r="A167" s="2" t="s">
        <v>636</v>
      </c>
      <c r="B167" s="2" t="s">
        <v>637</v>
      </c>
      <c r="C167" s="2" t="s">
        <v>322</v>
      </c>
      <c r="D167" s="2" t="s">
        <v>161</v>
      </c>
      <c r="E167" s="2" t="s">
        <v>82</v>
      </c>
      <c r="F167" s="2">
        <v>57</v>
      </c>
      <c r="G167" s="2" t="s">
        <v>83</v>
      </c>
      <c r="H167" s="2" t="s">
        <v>516</v>
      </c>
      <c r="I167" s="2" t="s">
        <v>53</v>
      </c>
      <c r="J167" s="3">
        <v>44982</v>
      </c>
      <c r="K167" s="3">
        <v>44992</v>
      </c>
      <c r="L167" s="2" t="s">
        <v>37</v>
      </c>
      <c r="M167" s="2" t="s">
        <v>104</v>
      </c>
      <c r="N167" s="2" t="s">
        <v>192</v>
      </c>
      <c r="O167" s="4">
        <v>154000</v>
      </c>
      <c r="P167" s="4">
        <v>26700</v>
      </c>
      <c r="Q167" s="4">
        <v>127300</v>
      </c>
      <c r="R167" s="2">
        <v>18</v>
      </c>
      <c r="S167" s="5">
        <v>12.95</v>
      </c>
      <c r="T167" s="4">
        <v>8446</v>
      </c>
      <c r="U167" s="2" t="s">
        <v>73</v>
      </c>
      <c r="V167" s="2" t="s">
        <v>33</v>
      </c>
      <c r="W167" s="4">
        <v>152028.01999999999</v>
      </c>
      <c r="X167" s="4">
        <v>0</v>
      </c>
      <c r="Y167" s="4">
        <v>152028.01999999999</v>
      </c>
      <c r="Z167" s="2">
        <v>0</v>
      </c>
      <c r="AA167" s="2" t="s">
        <v>56</v>
      </c>
      <c r="AB167" s="2" t="s">
        <v>15728</v>
      </c>
      <c r="AC167" s="2" t="s">
        <v>129</v>
      </c>
      <c r="AD167" s="2" t="s">
        <v>76</v>
      </c>
      <c r="AE167" s="5">
        <v>82.66</v>
      </c>
      <c r="AF167" s="2">
        <v>0</v>
      </c>
      <c r="AG167" s="2" t="s">
        <v>77</v>
      </c>
      <c r="AH167" s="2">
        <v>10</v>
      </c>
      <c r="AI167" s="6" t="str">
        <f t="shared" si="6"/>
        <v>55-64</v>
      </c>
      <c r="AJ167" s="11">
        <f>YEAR(tbl_LoanData[[#This Row],[Application Date]])</f>
        <v>2023</v>
      </c>
      <c r="AK167" s="11" t="str">
        <f>TEXT(tbl_LoanData[[#This Row],[Application Date]],"MMMM")</f>
        <v>February</v>
      </c>
      <c r="AL167" s="12">
        <f>DATE(YEAR(tbl_LoanData[[#This Row],[Application Date]]),MONTH(tbl_LoanData[[#This Row],[Application Date]]),1)</f>
        <v>44958</v>
      </c>
      <c r="AM167" s="14">
        <f ca="1">IF(AND(tbl_LoanData[[#This Row],[Application Date]]&gt;=EOMONTH(TODAY(),-1)+1,tbl_LoanData[[#This Row],[Application Date]]&lt;=TODAY()),tbl_LoanData[[#This Row],[Loan Amount]],0)</f>
        <v>0</v>
      </c>
      <c r="AN167" s="14">
        <f>tbl_LoanData[[#This Row],[Amount Paid]]-(Q167-X167)</f>
        <v>24728.01999999999</v>
      </c>
      <c r="AO167" s="14">
        <f>IF(tbl_LoanData[[#This Row],[Application Status]]="Approved",1,0)</f>
        <v>1</v>
      </c>
      <c r="AP167" s="22" t="str">
        <f t="shared" ca="1" si="7"/>
        <v/>
      </c>
      <c r="AQ167" s="22" t="str">
        <f t="shared" ca="1" si="8"/>
        <v/>
      </c>
    </row>
    <row r="168" spans="1:43" ht="14.4" customHeight="1" x14ac:dyDescent="0.3">
      <c r="A168" s="2" t="s">
        <v>775</v>
      </c>
      <c r="B168" s="2" t="s">
        <v>776</v>
      </c>
      <c r="C168" s="2" t="s">
        <v>264</v>
      </c>
      <c r="D168" s="2" t="s">
        <v>142</v>
      </c>
      <c r="E168" s="2" t="s">
        <v>92</v>
      </c>
      <c r="F168" s="2">
        <v>30</v>
      </c>
      <c r="G168" s="2" t="s">
        <v>83</v>
      </c>
      <c r="H168" s="2" t="s">
        <v>269</v>
      </c>
      <c r="I168" s="2" t="s">
        <v>46</v>
      </c>
      <c r="J168" s="3">
        <v>44962</v>
      </c>
      <c r="K168" s="3">
        <v>44967</v>
      </c>
      <c r="L168" s="2" t="s">
        <v>39</v>
      </c>
      <c r="M168" s="2" t="s">
        <v>85</v>
      </c>
      <c r="N168" s="2" t="s">
        <v>178</v>
      </c>
      <c r="O168" s="4">
        <v>1208000</v>
      </c>
      <c r="P168" s="4">
        <v>420500</v>
      </c>
      <c r="Q168" s="4">
        <v>787500</v>
      </c>
      <c r="R168" s="2">
        <v>48</v>
      </c>
      <c r="S168" s="5">
        <v>6.13</v>
      </c>
      <c r="T168" s="4">
        <v>20429.060000000001</v>
      </c>
      <c r="U168" s="2" t="s">
        <v>73</v>
      </c>
      <c r="V168" s="2" t="s">
        <v>74</v>
      </c>
      <c r="W168" s="4">
        <v>858020.52</v>
      </c>
      <c r="X168" s="4">
        <v>122574.48</v>
      </c>
      <c r="Y168" s="4">
        <v>980595</v>
      </c>
      <c r="Z168" s="2">
        <v>0</v>
      </c>
      <c r="AA168" s="2" t="s">
        <v>56</v>
      </c>
      <c r="AB168" s="2" t="s">
        <v>15731</v>
      </c>
      <c r="AC168" s="2" t="s">
        <v>360</v>
      </c>
      <c r="AD168" s="2" t="s">
        <v>76</v>
      </c>
      <c r="AE168" s="5">
        <v>65.19</v>
      </c>
      <c r="AF168" s="2">
        <v>0</v>
      </c>
      <c r="AG168" s="2" t="s">
        <v>77</v>
      </c>
      <c r="AH168" s="2">
        <v>5</v>
      </c>
      <c r="AI168" s="6" t="str">
        <f t="shared" si="6"/>
        <v>25-34</v>
      </c>
      <c r="AJ168" s="11">
        <f>YEAR(tbl_LoanData[[#This Row],[Application Date]])</f>
        <v>2023</v>
      </c>
      <c r="AK168" s="11" t="str">
        <f>TEXT(tbl_LoanData[[#This Row],[Application Date]],"MMMM")</f>
        <v>February</v>
      </c>
      <c r="AL168" s="12">
        <f>DATE(YEAR(tbl_LoanData[[#This Row],[Application Date]]),MONTH(tbl_LoanData[[#This Row],[Application Date]]),1)</f>
        <v>44958</v>
      </c>
      <c r="AM168" s="14">
        <f ca="1">IF(AND(tbl_LoanData[[#This Row],[Application Date]]&gt;=EOMONTH(TODAY(),-1)+1,tbl_LoanData[[#This Row],[Application Date]]&lt;=TODAY()),tbl_LoanData[[#This Row],[Loan Amount]],0)</f>
        <v>0</v>
      </c>
      <c r="AN168" s="14">
        <f>tbl_LoanData[[#This Row],[Amount Paid]]-(Q168-X168)</f>
        <v>193095</v>
      </c>
      <c r="AO168" s="14">
        <f>IF(tbl_LoanData[[#This Row],[Application Status]]="Approved",1,0)</f>
        <v>1</v>
      </c>
      <c r="AP168" s="22" t="str">
        <f t="shared" ca="1" si="7"/>
        <v/>
      </c>
      <c r="AQ168" s="22" t="str">
        <f t="shared" ca="1" si="8"/>
        <v/>
      </c>
    </row>
    <row r="169" spans="1:43" ht="14.4" customHeight="1" x14ac:dyDescent="0.3">
      <c r="A169" s="2" t="s">
        <v>1193</v>
      </c>
      <c r="B169" s="2" t="s">
        <v>1194</v>
      </c>
      <c r="C169" s="2" t="s">
        <v>1059</v>
      </c>
      <c r="D169" s="2" t="s">
        <v>161</v>
      </c>
      <c r="E169" s="2" t="s">
        <v>142</v>
      </c>
      <c r="F169" s="2">
        <v>55</v>
      </c>
      <c r="G169" s="2" t="s">
        <v>69</v>
      </c>
      <c r="H169" s="2" t="s">
        <v>313</v>
      </c>
      <c r="I169" s="2" t="s">
        <v>44</v>
      </c>
      <c r="J169" s="3">
        <v>44959</v>
      </c>
      <c r="K169" s="3">
        <v>44969</v>
      </c>
      <c r="L169" s="2" t="s">
        <v>39</v>
      </c>
      <c r="M169" s="2" t="s">
        <v>167</v>
      </c>
      <c r="N169" s="2" t="s">
        <v>168</v>
      </c>
      <c r="O169" s="4">
        <v>2593000</v>
      </c>
      <c r="P169" s="4">
        <v>334300</v>
      </c>
      <c r="Q169" s="4">
        <v>2258700</v>
      </c>
      <c r="R169" s="2">
        <v>18</v>
      </c>
      <c r="S169" s="5">
        <v>9.16</v>
      </c>
      <c r="T169" s="4">
        <v>142724.74</v>
      </c>
      <c r="U169" s="2" t="s">
        <v>73</v>
      </c>
      <c r="V169" s="2" t="s">
        <v>33</v>
      </c>
      <c r="W169" s="4">
        <v>2569045.38</v>
      </c>
      <c r="X169" s="4">
        <v>0</v>
      </c>
      <c r="Y169" s="4">
        <v>2569045.38</v>
      </c>
      <c r="Z169" s="2">
        <v>0</v>
      </c>
      <c r="AA169" s="2" t="s">
        <v>56</v>
      </c>
      <c r="AB169" s="2" t="s">
        <v>15730</v>
      </c>
      <c r="AC169" s="2" t="s">
        <v>75</v>
      </c>
      <c r="AD169" s="2" t="s">
        <v>76</v>
      </c>
      <c r="AE169" s="5">
        <v>87.11</v>
      </c>
      <c r="AF169" s="2">
        <v>0</v>
      </c>
      <c r="AG169" s="2" t="s">
        <v>77</v>
      </c>
      <c r="AH169" s="2">
        <v>10</v>
      </c>
      <c r="AI169" s="6" t="str">
        <f t="shared" si="6"/>
        <v>55-64</v>
      </c>
      <c r="AJ169" s="11">
        <f>YEAR(tbl_LoanData[[#This Row],[Application Date]])</f>
        <v>2023</v>
      </c>
      <c r="AK169" s="11" t="str">
        <f>TEXT(tbl_LoanData[[#This Row],[Application Date]],"MMMM")</f>
        <v>February</v>
      </c>
      <c r="AL169" s="12">
        <f>DATE(YEAR(tbl_LoanData[[#This Row],[Application Date]]),MONTH(tbl_LoanData[[#This Row],[Application Date]]),1)</f>
        <v>44958</v>
      </c>
      <c r="AM169" s="14">
        <f ca="1">IF(AND(tbl_LoanData[[#This Row],[Application Date]]&gt;=EOMONTH(TODAY(),-1)+1,tbl_LoanData[[#This Row],[Application Date]]&lt;=TODAY()),tbl_LoanData[[#This Row],[Loan Amount]],0)</f>
        <v>0</v>
      </c>
      <c r="AN169" s="14">
        <f>tbl_LoanData[[#This Row],[Amount Paid]]-(Q169-X169)</f>
        <v>310345.37999999989</v>
      </c>
      <c r="AO169" s="14">
        <f>IF(tbl_LoanData[[#This Row],[Application Status]]="Approved",1,0)</f>
        <v>1</v>
      </c>
      <c r="AP169" s="22" t="str">
        <f t="shared" ca="1" si="7"/>
        <v/>
      </c>
      <c r="AQ169" s="22" t="str">
        <f t="shared" ca="1" si="8"/>
        <v/>
      </c>
    </row>
    <row r="170" spans="1:43" ht="14.4" customHeight="1" x14ac:dyDescent="0.3">
      <c r="A170" s="2" t="s">
        <v>1205</v>
      </c>
      <c r="B170" s="2" t="s">
        <v>1206</v>
      </c>
      <c r="C170" s="2" t="s">
        <v>668</v>
      </c>
      <c r="D170" s="2" t="s">
        <v>101</v>
      </c>
      <c r="E170" s="2" t="s">
        <v>447</v>
      </c>
      <c r="F170" s="2">
        <v>28</v>
      </c>
      <c r="G170" s="2" t="s">
        <v>69</v>
      </c>
      <c r="H170" s="2" t="s">
        <v>273</v>
      </c>
      <c r="I170" s="2" t="s">
        <v>45</v>
      </c>
      <c r="J170" s="3">
        <v>44961</v>
      </c>
      <c r="K170" s="3">
        <v>44964</v>
      </c>
      <c r="L170" s="2" t="s">
        <v>38</v>
      </c>
      <c r="M170" s="2" t="s">
        <v>71</v>
      </c>
      <c r="N170" s="2" t="s">
        <v>589</v>
      </c>
      <c r="O170" s="4">
        <v>1392000</v>
      </c>
      <c r="P170" s="4">
        <v>228100</v>
      </c>
      <c r="Q170" s="4">
        <v>1163900</v>
      </c>
      <c r="R170" s="2">
        <v>24</v>
      </c>
      <c r="S170" s="5">
        <v>5.5</v>
      </c>
      <c r="T170" s="4">
        <v>53830.38</v>
      </c>
      <c r="U170" s="2" t="s">
        <v>73</v>
      </c>
      <c r="V170" s="2" t="s">
        <v>33</v>
      </c>
      <c r="W170" s="4">
        <v>1291929</v>
      </c>
      <c r="X170" s="4">
        <v>0</v>
      </c>
      <c r="Y170" s="4">
        <v>1291929</v>
      </c>
      <c r="Z170" s="2">
        <v>0</v>
      </c>
      <c r="AA170" s="2" t="s">
        <v>56</v>
      </c>
      <c r="AB170" s="2" t="s">
        <v>15727</v>
      </c>
      <c r="AC170" s="2" t="s">
        <v>129</v>
      </c>
      <c r="AD170" s="2" t="s">
        <v>76</v>
      </c>
      <c r="AE170" s="5">
        <v>83.61</v>
      </c>
      <c r="AF170" s="2">
        <v>0</v>
      </c>
      <c r="AG170" s="2" t="s">
        <v>77</v>
      </c>
      <c r="AH170" s="2">
        <v>3</v>
      </c>
      <c r="AI170" s="6" t="str">
        <f t="shared" si="6"/>
        <v>25-34</v>
      </c>
      <c r="AJ170" s="11">
        <f>YEAR(tbl_LoanData[[#This Row],[Application Date]])</f>
        <v>2023</v>
      </c>
      <c r="AK170" s="11" t="str">
        <f>TEXT(tbl_LoanData[[#This Row],[Application Date]],"MMMM")</f>
        <v>February</v>
      </c>
      <c r="AL170" s="12">
        <f>DATE(YEAR(tbl_LoanData[[#This Row],[Application Date]]),MONTH(tbl_LoanData[[#This Row],[Application Date]]),1)</f>
        <v>44958</v>
      </c>
      <c r="AM170" s="14">
        <f ca="1">IF(AND(tbl_LoanData[[#This Row],[Application Date]]&gt;=EOMONTH(TODAY(),-1)+1,tbl_LoanData[[#This Row],[Application Date]]&lt;=TODAY()),tbl_LoanData[[#This Row],[Loan Amount]],0)</f>
        <v>0</v>
      </c>
      <c r="AN170" s="14">
        <f>tbl_LoanData[[#This Row],[Amount Paid]]-(Q170-X170)</f>
        <v>128029</v>
      </c>
      <c r="AO170" s="14">
        <f>IF(tbl_LoanData[[#This Row],[Application Status]]="Approved",1,0)</f>
        <v>1</v>
      </c>
      <c r="AP170" s="22" t="str">
        <f t="shared" ca="1" si="7"/>
        <v/>
      </c>
      <c r="AQ170" s="22" t="str">
        <f t="shared" ca="1" si="8"/>
        <v/>
      </c>
    </row>
    <row r="171" spans="1:43" ht="14.4" customHeight="1" x14ac:dyDescent="0.3">
      <c r="A171" s="2" t="s">
        <v>1235</v>
      </c>
      <c r="B171" s="2" t="s">
        <v>1236</v>
      </c>
      <c r="C171" s="2" t="s">
        <v>281</v>
      </c>
      <c r="D171" s="2" t="s">
        <v>311</v>
      </c>
      <c r="E171" s="2" t="s">
        <v>406</v>
      </c>
      <c r="F171" s="2">
        <v>46</v>
      </c>
      <c r="G171" s="2" t="s">
        <v>83</v>
      </c>
      <c r="H171" s="2" t="s">
        <v>217</v>
      </c>
      <c r="I171" s="2" t="s">
        <v>46</v>
      </c>
      <c r="J171" s="3">
        <v>44978</v>
      </c>
      <c r="K171" s="3">
        <v>44981</v>
      </c>
      <c r="L171" s="2" t="s">
        <v>36</v>
      </c>
      <c r="M171" s="2" t="s">
        <v>111</v>
      </c>
      <c r="N171" s="2" t="s">
        <v>350</v>
      </c>
      <c r="O171" s="4">
        <v>2099000</v>
      </c>
      <c r="P171" s="4">
        <v>574300</v>
      </c>
      <c r="Q171" s="4">
        <v>1524700</v>
      </c>
      <c r="R171" s="2">
        <v>48</v>
      </c>
      <c r="S171" s="5">
        <v>13.47</v>
      </c>
      <c r="T171" s="4">
        <v>48879.34</v>
      </c>
      <c r="U171" s="2" t="s">
        <v>73</v>
      </c>
      <c r="V171" s="2" t="s">
        <v>74</v>
      </c>
      <c r="W171" s="4">
        <v>2052932.28</v>
      </c>
      <c r="X171" s="4">
        <v>293276.08</v>
      </c>
      <c r="Y171" s="4">
        <v>2346208.36</v>
      </c>
      <c r="Z171" s="2">
        <v>0</v>
      </c>
      <c r="AA171" s="2" t="s">
        <v>56</v>
      </c>
      <c r="AB171" s="2" t="s">
        <v>15728</v>
      </c>
      <c r="AC171" s="2" t="s">
        <v>75</v>
      </c>
      <c r="AD171" s="2" t="s">
        <v>76</v>
      </c>
      <c r="AE171" s="5">
        <v>72.64</v>
      </c>
      <c r="AF171" s="2">
        <v>0</v>
      </c>
      <c r="AG171" s="2" t="s">
        <v>77</v>
      </c>
      <c r="AH171" s="2">
        <v>3</v>
      </c>
      <c r="AI171" s="6" t="str">
        <f t="shared" si="6"/>
        <v>45-54</v>
      </c>
      <c r="AJ171" s="11">
        <f>YEAR(tbl_LoanData[[#This Row],[Application Date]])</f>
        <v>2023</v>
      </c>
      <c r="AK171" s="11" t="str">
        <f>TEXT(tbl_LoanData[[#This Row],[Application Date]],"MMMM")</f>
        <v>February</v>
      </c>
      <c r="AL171" s="12">
        <f>DATE(YEAR(tbl_LoanData[[#This Row],[Application Date]]),MONTH(tbl_LoanData[[#This Row],[Application Date]]),1)</f>
        <v>44958</v>
      </c>
      <c r="AM171" s="14">
        <f ca="1">IF(AND(tbl_LoanData[[#This Row],[Application Date]]&gt;=EOMONTH(TODAY(),-1)+1,tbl_LoanData[[#This Row],[Application Date]]&lt;=TODAY()),tbl_LoanData[[#This Row],[Loan Amount]],0)</f>
        <v>0</v>
      </c>
      <c r="AN171" s="14">
        <f>tbl_LoanData[[#This Row],[Amount Paid]]-(Q171-X171)</f>
        <v>821508.3600000001</v>
      </c>
      <c r="AO171" s="14">
        <f>IF(tbl_LoanData[[#This Row],[Application Status]]="Approved",1,0)</f>
        <v>1</v>
      </c>
      <c r="AP171" s="22" t="str">
        <f t="shared" ca="1" si="7"/>
        <v/>
      </c>
      <c r="AQ171" s="22" t="str">
        <f t="shared" ca="1" si="8"/>
        <v/>
      </c>
    </row>
    <row r="172" spans="1:43" ht="14.4" customHeight="1" x14ac:dyDescent="0.3">
      <c r="A172" s="2" t="s">
        <v>1253</v>
      </c>
      <c r="B172" s="2" t="s">
        <v>1254</v>
      </c>
      <c r="C172" s="2" t="s">
        <v>546</v>
      </c>
      <c r="D172" s="2" t="s">
        <v>268</v>
      </c>
      <c r="E172" s="2" t="s">
        <v>255</v>
      </c>
      <c r="F172" s="2">
        <v>47</v>
      </c>
      <c r="G172" s="2" t="s">
        <v>83</v>
      </c>
      <c r="H172" s="2" t="s">
        <v>211</v>
      </c>
      <c r="I172" s="2" t="s">
        <v>50</v>
      </c>
      <c r="J172" s="3">
        <v>44969</v>
      </c>
      <c r="K172" s="3">
        <v>44978</v>
      </c>
      <c r="L172" s="2" t="s">
        <v>38</v>
      </c>
      <c r="M172" s="2" t="s">
        <v>144</v>
      </c>
      <c r="N172" s="2" t="s">
        <v>382</v>
      </c>
      <c r="O172" s="4">
        <v>1941000</v>
      </c>
      <c r="P172" s="4">
        <v>431000</v>
      </c>
      <c r="Q172" s="4">
        <v>1510000</v>
      </c>
      <c r="R172" s="2">
        <v>18</v>
      </c>
      <c r="S172" s="5">
        <v>10.63</v>
      </c>
      <c r="T172" s="4">
        <v>97264.97</v>
      </c>
      <c r="U172" s="2" t="s">
        <v>73</v>
      </c>
      <c r="V172" s="2" t="s">
        <v>34</v>
      </c>
      <c r="W172" s="4">
        <v>1653504.49</v>
      </c>
      <c r="X172" s="4">
        <v>97265.01</v>
      </c>
      <c r="Y172" s="4">
        <v>1750769.5</v>
      </c>
      <c r="Z172" s="2">
        <v>32</v>
      </c>
      <c r="AA172" s="2" t="s">
        <v>58</v>
      </c>
      <c r="AB172" s="2" t="s">
        <v>15734</v>
      </c>
      <c r="AC172" s="2" t="s">
        <v>129</v>
      </c>
      <c r="AD172" s="2" t="s">
        <v>76</v>
      </c>
      <c r="AE172" s="5">
        <v>77.790000000000006</v>
      </c>
      <c r="AF172" s="2">
        <v>1</v>
      </c>
      <c r="AG172" s="2" t="s">
        <v>15718</v>
      </c>
      <c r="AH172" s="2">
        <v>9</v>
      </c>
      <c r="AI172" s="6" t="str">
        <f t="shared" si="6"/>
        <v>45-54</v>
      </c>
      <c r="AJ172" s="11">
        <f>YEAR(tbl_LoanData[[#This Row],[Application Date]])</f>
        <v>2023</v>
      </c>
      <c r="AK172" s="11" t="str">
        <f>TEXT(tbl_LoanData[[#This Row],[Application Date]],"MMMM")</f>
        <v>February</v>
      </c>
      <c r="AL172" s="12">
        <f>DATE(YEAR(tbl_LoanData[[#This Row],[Application Date]]),MONTH(tbl_LoanData[[#This Row],[Application Date]]),1)</f>
        <v>44958</v>
      </c>
      <c r="AM172" s="14">
        <f ca="1">IF(AND(tbl_LoanData[[#This Row],[Application Date]]&gt;=EOMONTH(TODAY(),-1)+1,tbl_LoanData[[#This Row],[Application Date]]&lt;=TODAY()),tbl_LoanData[[#This Row],[Loan Amount]],0)</f>
        <v>0</v>
      </c>
      <c r="AN172" s="14">
        <f>tbl_LoanData[[#This Row],[Amount Paid]]-(Q172-X172)</f>
        <v>240769.5</v>
      </c>
      <c r="AO172" s="14">
        <f>IF(tbl_LoanData[[#This Row],[Application Status]]="Approved",1,0)</f>
        <v>1</v>
      </c>
      <c r="AP172" s="22" t="str">
        <f t="shared" ca="1" si="7"/>
        <v/>
      </c>
      <c r="AQ172" s="22" t="str">
        <f t="shared" ca="1" si="8"/>
        <v/>
      </c>
    </row>
    <row r="173" spans="1:43" ht="14.4" customHeight="1" x14ac:dyDescent="0.3">
      <c r="A173" s="2" t="s">
        <v>1333</v>
      </c>
      <c r="B173" s="2" t="s">
        <v>1334</v>
      </c>
      <c r="C173" s="2" t="s">
        <v>464</v>
      </c>
      <c r="D173" s="2" t="s">
        <v>232</v>
      </c>
      <c r="E173" s="2" t="s">
        <v>161</v>
      </c>
      <c r="F173" s="2">
        <v>65</v>
      </c>
      <c r="G173" s="2" t="s">
        <v>83</v>
      </c>
      <c r="H173" s="2" t="s">
        <v>126</v>
      </c>
      <c r="I173" s="2" t="s">
        <v>44</v>
      </c>
      <c r="J173" s="3">
        <v>44961</v>
      </c>
      <c r="K173" s="3">
        <v>44965</v>
      </c>
      <c r="L173" s="2" t="s">
        <v>39</v>
      </c>
      <c r="M173" s="2" t="s">
        <v>157</v>
      </c>
      <c r="N173" s="2" t="s">
        <v>359</v>
      </c>
      <c r="O173" s="4">
        <v>1410000</v>
      </c>
      <c r="P173" s="4">
        <v>319800</v>
      </c>
      <c r="Q173" s="4">
        <v>1090200</v>
      </c>
      <c r="R173" s="2">
        <v>48</v>
      </c>
      <c r="S173" s="5">
        <v>5.36</v>
      </c>
      <c r="T173" s="4">
        <v>27582.06</v>
      </c>
      <c r="U173" s="2" t="s">
        <v>73</v>
      </c>
      <c r="V173" s="2" t="s">
        <v>74</v>
      </c>
      <c r="W173" s="4">
        <v>1158446.52</v>
      </c>
      <c r="X173" s="4">
        <v>165492.35999999999</v>
      </c>
      <c r="Y173" s="4">
        <v>1323938.8799999999</v>
      </c>
      <c r="Z173" s="2">
        <v>0</v>
      </c>
      <c r="AA173" s="2" t="s">
        <v>56</v>
      </c>
      <c r="AB173" s="2" t="s">
        <v>15734</v>
      </c>
      <c r="AC173" s="2" t="s">
        <v>332</v>
      </c>
      <c r="AD173" s="2" t="s">
        <v>76</v>
      </c>
      <c r="AE173" s="5">
        <v>77.319999999999993</v>
      </c>
      <c r="AF173" s="2">
        <v>0</v>
      </c>
      <c r="AG173" s="2" t="s">
        <v>77</v>
      </c>
      <c r="AH173" s="2">
        <v>4</v>
      </c>
      <c r="AI173" s="6" t="str">
        <f t="shared" si="6"/>
        <v>65+</v>
      </c>
      <c r="AJ173" s="11">
        <f>YEAR(tbl_LoanData[[#This Row],[Application Date]])</f>
        <v>2023</v>
      </c>
      <c r="AK173" s="11" t="str">
        <f>TEXT(tbl_LoanData[[#This Row],[Application Date]],"MMMM")</f>
        <v>February</v>
      </c>
      <c r="AL173" s="12">
        <f>DATE(YEAR(tbl_LoanData[[#This Row],[Application Date]]),MONTH(tbl_LoanData[[#This Row],[Application Date]]),1)</f>
        <v>44958</v>
      </c>
      <c r="AM173" s="14">
        <f ca="1">IF(AND(tbl_LoanData[[#This Row],[Application Date]]&gt;=EOMONTH(TODAY(),-1)+1,tbl_LoanData[[#This Row],[Application Date]]&lt;=TODAY()),tbl_LoanData[[#This Row],[Loan Amount]],0)</f>
        <v>0</v>
      </c>
      <c r="AN173" s="14">
        <f>tbl_LoanData[[#This Row],[Amount Paid]]-(Q173-X173)</f>
        <v>233738.88</v>
      </c>
      <c r="AO173" s="14">
        <f>IF(tbl_LoanData[[#This Row],[Application Status]]="Approved",1,0)</f>
        <v>1</v>
      </c>
      <c r="AP173" s="22" t="str">
        <f t="shared" ca="1" si="7"/>
        <v/>
      </c>
      <c r="AQ173" s="22" t="str">
        <f t="shared" ca="1" si="8"/>
        <v/>
      </c>
    </row>
    <row r="174" spans="1:43" ht="14.4" customHeight="1" x14ac:dyDescent="0.3">
      <c r="A174" s="2" t="s">
        <v>1371</v>
      </c>
      <c r="B174" s="2" t="s">
        <v>1372</v>
      </c>
      <c r="C174" s="2" t="s">
        <v>397</v>
      </c>
      <c r="D174" s="2" t="s">
        <v>102</v>
      </c>
      <c r="E174" s="2" t="s">
        <v>134</v>
      </c>
      <c r="F174" s="2">
        <v>27</v>
      </c>
      <c r="G174" s="2" t="s">
        <v>83</v>
      </c>
      <c r="H174" s="2" t="s">
        <v>259</v>
      </c>
      <c r="I174" s="2" t="s">
        <v>43</v>
      </c>
      <c r="J174" s="3">
        <v>44963</v>
      </c>
      <c r="K174" s="3">
        <v>44975</v>
      </c>
      <c r="L174" s="2" t="s">
        <v>40</v>
      </c>
      <c r="M174" s="2" t="s">
        <v>94</v>
      </c>
      <c r="N174" s="2" t="s">
        <v>4</v>
      </c>
      <c r="O174" s="4">
        <v>711000</v>
      </c>
      <c r="P174" s="4">
        <v>179700</v>
      </c>
      <c r="Q174" s="4">
        <v>531300</v>
      </c>
      <c r="R174" s="2">
        <v>36</v>
      </c>
      <c r="S174" s="5">
        <v>12.07</v>
      </c>
      <c r="T174" s="4">
        <v>20102.330000000002</v>
      </c>
      <c r="U174" s="2" t="s">
        <v>73</v>
      </c>
      <c r="V174" s="2" t="s">
        <v>34</v>
      </c>
      <c r="W174" s="4">
        <v>703581.55</v>
      </c>
      <c r="X174" s="4">
        <v>20102.18</v>
      </c>
      <c r="Y174" s="4">
        <v>723683.73</v>
      </c>
      <c r="Z174" s="2">
        <v>31</v>
      </c>
      <c r="AA174" s="2" t="s">
        <v>58</v>
      </c>
      <c r="AB174" s="2" t="s">
        <v>15734</v>
      </c>
      <c r="AC174" s="2" t="s">
        <v>146</v>
      </c>
      <c r="AD174" s="2" t="s">
        <v>76</v>
      </c>
      <c r="AE174" s="5">
        <v>74.73</v>
      </c>
      <c r="AF174" s="2">
        <v>1</v>
      </c>
      <c r="AG174" s="2" t="s">
        <v>15718</v>
      </c>
      <c r="AH174" s="2">
        <v>12</v>
      </c>
      <c r="AI174" s="6" t="str">
        <f t="shared" si="6"/>
        <v>25-34</v>
      </c>
      <c r="AJ174" s="11">
        <f>YEAR(tbl_LoanData[[#This Row],[Application Date]])</f>
        <v>2023</v>
      </c>
      <c r="AK174" s="11" t="str">
        <f>TEXT(tbl_LoanData[[#This Row],[Application Date]],"MMMM")</f>
        <v>February</v>
      </c>
      <c r="AL174" s="12">
        <f>DATE(YEAR(tbl_LoanData[[#This Row],[Application Date]]),MONTH(tbl_LoanData[[#This Row],[Application Date]]),1)</f>
        <v>44958</v>
      </c>
      <c r="AM174" s="14">
        <f ca="1">IF(AND(tbl_LoanData[[#This Row],[Application Date]]&gt;=EOMONTH(TODAY(),-1)+1,tbl_LoanData[[#This Row],[Application Date]]&lt;=TODAY()),tbl_LoanData[[#This Row],[Loan Amount]],0)</f>
        <v>0</v>
      </c>
      <c r="AN174" s="14">
        <f>tbl_LoanData[[#This Row],[Amount Paid]]-(Q174-X174)</f>
        <v>192383.73000000004</v>
      </c>
      <c r="AO174" s="14">
        <f>IF(tbl_LoanData[[#This Row],[Application Status]]="Approved",1,0)</f>
        <v>1</v>
      </c>
      <c r="AP174" s="22" t="str">
        <f t="shared" ca="1" si="7"/>
        <v/>
      </c>
      <c r="AQ174" s="22" t="str">
        <f t="shared" ca="1" si="8"/>
        <v/>
      </c>
    </row>
    <row r="175" spans="1:43" ht="14.4" customHeight="1" x14ac:dyDescent="0.3">
      <c r="A175" s="2" t="s">
        <v>1521</v>
      </c>
      <c r="B175" s="2" t="s">
        <v>1522</v>
      </c>
      <c r="C175" s="2" t="s">
        <v>124</v>
      </c>
      <c r="D175" s="2" t="s">
        <v>204</v>
      </c>
      <c r="E175" s="2" t="s">
        <v>204</v>
      </c>
      <c r="F175" s="2">
        <v>35</v>
      </c>
      <c r="G175" s="2" t="s">
        <v>69</v>
      </c>
      <c r="H175" s="2" t="s">
        <v>103</v>
      </c>
      <c r="I175" s="2" t="s">
        <v>43</v>
      </c>
      <c r="J175" s="3">
        <v>44985</v>
      </c>
      <c r="K175" s="3">
        <v>44993</v>
      </c>
      <c r="L175" s="2" t="s">
        <v>41</v>
      </c>
      <c r="M175" s="2" t="s">
        <v>552</v>
      </c>
      <c r="N175" s="2" t="s">
        <v>553</v>
      </c>
      <c r="O175" s="4">
        <v>1828000</v>
      </c>
      <c r="P175" s="4">
        <v>319300</v>
      </c>
      <c r="Q175" s="4">
        <v>1508700</v>
      </c>
      <c r="R175" s="2">
        <v>36</v>
      </c>
      <c r="S175" s="5">
        <v>13.45</v>
      </c>
      <c r="T175" s="4">
        <v>58818.35</v>
      </c>
      <c r="U175" s="2" t="s">
        <v>73</v>
      </c>
      <c r="V175" s="2" t="s">
        <v>33</v>
      </c>
      <c r="W175" s="4">
        <v>2117460.4500000002</v>
      </c>
      <c r="X175" s="4">
        <v>0</v>
      </c>
      <c r="Y175" s="4">
        <v>2117460.4500000002</v>
      </c>
      <c r="Z175" s="2">
        <v>0</v>
      </c>
      <c r="AA175" s="2" t="s">
        <v>56</v>
      </c>
      <c r="AB175" s="2" t="s">
        <v>15735</v>
      </c>
      <c r="AC175" s="2" t="s">
        <v>106</v>
      </c>
      <c r="AD175" s="2" t="s">
        <v>76</v>
      </c>
      <c r="AE175" s="5">
        <v>82.53</v>
      </c>
      <c r="AF175" s="2">
        <v>0</v>
      </c>
      <c r="AG175" s="2" t="s">
        <v>77</v>
      </c>
      <c r="AH175" s="2">
        <v>8</v>
      </c>
      <c r="AI175" s="6" t="str">
        <f t="shared" si="6"/>
        <v>35-44</v>
      </c>
      <c r="AJ175" s="11">
        <f>YEAR(tbl_LoanData[[#This Row],[Application Date]])</f>
        <v>2023</v>
      </c>
      <c r="AK175" s="11" t="str">
        <f>TEXT(tbl_LoanData[[#This Row],[Application Date]],"MMMM")</f>
        <v>February</v>
      </c>
      <c r="AL175" s="12">
        <f>DATE(YEAR(tbl_LoanData[[#This Row],[Application Date]]),MONTH(tbl_LoanData[[#This Row],[Application Date]]),1)</f>
        <v>44958</v>
      </c>
      <c r="AM175" s="14">
        <f ca="1">IF(AND(tbl_LoanData[[#This Row],[Application Date]]&gt;=EOMONTH(TODAY(),-1)+1,tbl_LoanData[[#This Row],[Application Date]]&lt;=TODAY()),tbl_LoanData[[#This Row],[Loan Amount]],0)</f>
        <v>0</v>
      </c>
      <c r="AN175" s="14">
        <f>tbl_LoanData[[#This Row],[Amount Paid]]-(Q175-X175)</f>
        <v>608760.45000000019</v>
      </c>
      <c r="AO175" s="14">
        <f>IF(tbl_LoanData[[#This Row],[Application Status]]="Approved",1,0)</f>
        <v>1</v>
      </c>
      <c r="AP175" s="22" t="str">
        <f t="shared" ca="1" si="7"/>
        <v/>
      </c>
      <c r="AQ175" s="22" t="str">
        <f t="shared" ca="1" si="8"/>
        <v/>
      </c>
    </row>
    <row r="176" spans="1:43" ht="14.4" customHeight="1" x14ac:dyDescent="0.3">
      <c r="A176" s="2" t="s">
        <v>1535</v>
      </c>
      <c r="B176" s="2" t="s">
        <v>1536</v>
      </c>
      <c r="C176" s="2" t="s">
        <v>482</v>
      </c>
      <c r="D176" s="2" t="s">
        <v>161</v>
      </c>
      <c r="E176" s="2" t="s">
        <v>67</v>
      </c>
      <c r="F176" s="2">
        <v>57</v>
      </c>
      <c r="G176" s="2" t="s">
        <v>69</v>
      </c>
      <c r="H176" s="2" t="s">
        <v>70</v>
      </c>
      <c r="I176" s="2" t="s">
        <v>50</v>
      </c>
      <c r="J176" s="3">
        <v>44963</v>
      </c>
      <c r="K176" s="3"/>
      <c r="L176" s="2" t="s">
        <v>40</v>
      </c>
      <c r="M176" s="2" t="s">
        <v>157</v>
      </c>
      <c r="N176" s="2" t="s">
        <v>299</v>
      </c>
      <c r="O176" s="4">
        <v>1437000</v>
      </c>
      <c r="P176" s="4">
        <v>189900</v>
      </c>
      <c r="Q176" s="4">
        <v>1247100</v>
      </c>
      <c r="R176" s="2">
        <v>18</v>
      </c>
      <c r="S176" s="5">
        <v>9.36</v>
      </c>
      <c r="T176" s="4">
        <v>79010.710000000006</v>
      </c>
      <c r="U176" s="2" t="s">
        <v>96</v>
      </c>
      <c r="V176" s="2" t="s">
        <v>97</v>
      </c>
      <c r="W176" s="4">
        <v>0</v>
      </c>
      <c r="X176" s="4">
        <v>0</v>
      </c>
      <c r="Y176" s="4">
        <v>1422192.84</v>
      </c>
      <c r="Z176" s="2">
        <v>0</v>
      </c>
      <c r="AA176" s="2" t="s">
        <v>97</v>
      </c>
      <c r="AB176" s="2" t="s">
        <v>15733</v>
      </c>
      <c r="AC176" s="2" t="s">
        <v>146</v>
      </c>
      <c r="AD176" s="2" t="s">
        <v>76</v>
      </c>
      <c r="AE176" s="5">
        <v>86.78</v>
      </c>
      <c r="AF176" s="2">
        <v>0</v>
      </c>
      <c r="AG176" s="2" t="s">
        <v>97</v>
      </c>
      <c r="AH176" s="2"/>
      <c r="AI176" s="6" t="str">
        <f t="shared" si="6"/>
        <v>55-64</v>
      </c>
      <c r="AJ176" s="11">
        <f>YEAR(tbl_LoanData[[#This Row],[Application Date]])</f>
        <v>2023</v>
      </c>
      <c r="AK176" s="11" t="str">
        <f>TEXT(tbl_LoanData[[#This Row],[Application Date]],"MMMM")</f>
        <v>February</v>
      </c>
      <c r="AL176" s="12">
        <f>DATE(YEAR(tbl_LoanData[[#This Row],[Application Date]]),MONTH(tbl_LoanData[[#This Row],[Application Date]]),1)</f>
        <v>44958</v>
      </c>
      <c r="AM176" s="14">
        <f ca="1">IF(AND(tbl_LoanData[[#This Row],[Application Date]]&gt;=EOMONTH(TODAY(),-1)+1,tbl_LoanData[[#This Row],[Application Date]]&lt;=TODAY()),tbl_LoanData[[#This Row],[Loan Amount]],0)</f>
        <v>0</v>
      </c>
      <c r="AN176" s="14">
        <f>tbl_LoanData[[#This Row],[Amount Paid]]-(Q176-X176)</f>
        <v>-1247100</v>
      </c>
      <c r="AO176" s="14">
        <f>IF(tbl_LoanData[[#This Row],[Application Status]]="Approved",1,0)</f>
        <v>0</v>
      </c>
      <c r="AP176" s="22" t="str">
        <f t="shared" ca="1" si="7"/>
        <v/>
      </c>
      <c r="AQ176" s="22" t="str">
        <f t="shared" ca="1" si="8"/>
        <v/>
      </c>
    </row>
    <row r="177" spans="1:43" ht="14.4" customHeight="1" x14ac:dyDescent="0.3">
      <c r="A177" s="2" t="s">
        <v>1628</v>
      </c>
      <c r="B177" s="2" t="s">
        <v>1629</v>
      </c>
      <c r="C177" s="2" t="s">
        <v>216</v>
      </c>
      <c r="D177" s="2" t="s">
        <v>176</v>
      </c>
      <c r="E177" s="2" t="s">
        <v>92</v>
      </c>
      <c r="F177" s="2">
        <v>34</v>
      </c>
      <c r="G177" s="2" t="s">
        <v>83</v>
      </c>
      <c r="H177" s="2" t="s">
        <v>166</v>
      </c>
      <c r="I177" s="2" t="s">
        <v>46</v>
      </c>
      <c r="J177" s="3">
        <v>44959</v>
      </c>
      <c r="K177" s="3">
        <v>44980</v>
      </c>
      <c r="L177" s="2" t="s">
        <v>39</v>
      </c>
      <c r="M177" s="2" t="s">
        <v>167</v>
      </c>
      <c r="N177" s="2" t="s">
        <v>491</v>
      </c>
      <c r="O177" s="4">
        <v>2170000</v>
      </c>
      <c r="P177" s="4">
        <v>358600</v>
      </c>
      <c r="Q177" s="4">
        <v>1811400</v>
      </c>
      <c r="R177" s="2">
        <v>24</v>
      </c>
      <c r="S177" s="5">
        <v>8.08</v>
      </c>
      <c r="T177" s="4">
        <v>87671.76</v>
      </c>
      <c r="U177" s="2" t="s">
        <v>73</v>
      </c>
      <c r="V177" s="2" t="s">
        <v>33</v>
      </c>
      <c r="W177" s="4">
        <v>2104122.2400000002</v>
      </c>
      <c r="X177" s="4">
        <v>0</v>
      </c>
      <c r="Y177" s="4">
        <v>2104122.2400000002</v>
      </c>
      <c r="Z177" s="2">
        <v>0</v>
      </c>
      <c r="AA177" s="2" t="s">
        <v>56</v>
      </c>
      <c r="AB177" s="2" t="s">
        <v>15727</v>
      </c>
      <c r="AC177" s="2" t="s">
        <v>146</v>
      </c>
      <c r="AD177" s="2" t="s">
        <v>76</v>
      </c>
      <c r="AE177" s="5">
        <v>83.47</v>
      </c>
      <c r="AF177" s="2">
        <v>0</v>
      </c>
      <c r="AG177" s="2" t="s">
        <v>77</v>
      </c>
      <c r="AH177" s="2">
        <v>21</v>
      </c>
      <c r="AI177" s="6" t="str">
        <f t="shared" si="6"/>
        <v>25-34</v>
      </c>
      <c r="AJ177" s="11">
        <f>YEAR(tbl_LoanData[[#This Row],[Application Date]])</f>
        <v>2023</v>
      </c>
      <c r="AK177" s="11" t="str">
        <f>TEXT(tbl_LoanData[[#This Row],[Application Date]],"MMMM")</f>
        <v>February</v>
      </c>
      <c r="AL177" s="12">
        <f>DATE(YEAR(tbl_LoanData[[#This Row],[Application Date]]),MONTH(tbl_LoanData[[#This Row],[Application Date]]),1)</f>
        <v>44958</v>
      </c>
      <c r="AM177" s="14">
        <f ca="1">IF(AND(tbl_LoanData[[#This Row],[Application Date]]&gt;=EOMONTH(TODAY(),-1)+1,tbl_LoanData[[#This Row],[Application Date]]&lt;=TODAY()),tbl_LoanData[[#This Row],[Loan Amount]],0)</f>
        <v>0</v>
      </c>
      <c r="AN177" s="14">
        <f>tbl_LoanData[[#This Row],[Amount Paid]]-(Q177-X177)</f>
        <v>292722.24000000022</v>
      </c>
      <c r="AO177" s="14">
        <f>IF(tbl_LoanData[[#This Row],[Application Status]]="Approved",1,0)</f>
        <v>1</v>
      </c>
      <c r="AP177" s="22" t="str">
        <f t="shared" ca="1" si="7"/>
        <v/>
      </c>
      <c r="AQ177" s="22" t="str">
        <f t="shared" ca="1" si="8"/>
        <v/>
      </c>
    </row>
    <row r="178" spans="1:43" ht="14.4" customHeight="1" x14ac:dyDescent="0.3">
      <c r="A178" s="2" t="s">
        <v>1640</v>
      </c>
      <c r="B178" s="2" t="s">
        <v>1641</v>
      </c>
      <c r="C178" s="2" t="s">
        <v>575</v>
      </c>
      <c r="D178" s="2" t="s">
        <v>189</v>
      </c>
      <c r="E178" s="2" t="s">
        <v>118</v>
      </c>
      <c r="F178" s="2">
        <v>57</v>
      </c>
      <c r="G178" s="2" t="s">
        <v>69</v>
      </c>
      <c r="H178" s="2" t="s">
        <v>313</v>
      </c>
      <c r="I178" s="2" t="s">
        <v>44</v>
      </c>
      <c r="J178" s="3">
        <v>44978</v>
      </c>
      <c r="K178" s="3">
        <v>44997</v>
      </c>
      <c r="L178" s="2" t="s">
        <v>38</v>
      </c>
      <c r="M178" s="2" t="s">
        <v>127</v>
      </c>
      <c r="N178" s="2" t="s">
        <v>128</v>
      </c>
      <c r="O178" s="4">
        <v>1073000</v>
      </c>
      <c r="P178" s="4">
        <v>175700</v>
      </c>
      <c r="Q178" s="4">
        <v>897300</v>
      </c>
      <c r="R178" s="2">
        <v>48</v>
      </c>
      <c r="S178" s="5">
        <v>5.57</v>
      </c>
      <c r="T178" s="4">
        <v>22858.720000000001</v>
      </c>
      <c r="U178" s="2" t="s">
        <v>73</v>
      </c>
      <c r="V178" s="2" t="s">
        <v>74</v>
      </c>
      <c r="W178" s="4">
        <v>868631.36</v>
      </c>
      <c r="X178" s="4">
        <v>228587.08</v>
      </c>
      <c r="Y178" s="4">
        <v>1097218.44</v>
      </c>
      <c r="Z178" s="2">
        <v>84</v>
      </c>
      <c r="AA178" s="2" t="s">
        <v>59</v>
      </c>
      <c r="AB178" s="2" t="s">
        <v>15728</v>
      </c>
      <c r="AC178" s="2" t="s">
        <v>146</v>
      </c>
      <c r="AD178" s="2" t="s">
        <v>76</v>
      </c>
      <c r="AE178" s="5">
        <v>83.63</v>
      </c>
      <c r="AF178" s="2">
        <v>3</v>
      </c>
      <c r="AG178" s="2" t="s">
        <v>130</v>
      </c>
      <c r="AH178" s="2">
        <v>19</v>
      </c>
      <c r="AI178" s="6" t="str">
        <f t="shared" si="6"/>
        <v>55-64</v>
      </c>
      <c r="AJ178" s="11">
        <f>YEAR(tbl_LoanData[[#This Row],[Application Date]])</f>
        <v>2023</v>
      </c>
      <c r="AK178" s="11" t="str">
        <f>TEXT(tbl_LoanData[[#This Row],[Application Date]],"MMMM")</f>
        <v>February</v>
      </c>
      <c r="AL178" s="12">
        <f>DATE(YEAR(tbl_LoanData[[#This Row],[Application Date]]),MONTH(tbl_LoanData[[#This Row],[Application Date]]),1)</f>
        <v>44958</v>
      </c>
      <c r="AM178" s="14">
        <f ca="1">IF(AND(tbl_LoanData[[#This Row],[Application Date]]&gt;=EOMONTH(TODAY(),-1)+1,tbl_LoanData[[#This Row],[Application Date]]&lt;=TODAY()),tbl_LoanData[[#This Row],[Loan Amount]],0)</f>
        <v>0</v>
      </c>
      <c r="AN178" s="14">
        <f>tbl_LoanData[[#This Row],[Amount Paid]]-(Q178-X178)</f>
        <v>199918.43999999994</v>
      </c>
      <c r="AO178" s="14">
        <f>IF(tbl_LoanData[[#This Row],[Application Status]]="Approved",1,0)</f>
        <v>1</v>
      </c>
      <c r="AP178" s="22" t="str">
        <f t="shared" ca="1" si="7"/>
        <v/>
      </c>
      <c r="AQ178" s="22" t="str">
        <f t="shared" ca="1" si="8"/>
        <v/>
      </c>
    </row>
    <row r="179" spans="1:43" ht="14.4" customHeight="1" x14ac:dyDescent="0.3">
      <c r="A179" s="2" t="s">
        <v>1666</v>
      </c>
      <c r="B179" s="2" t="s">
        <v>1667</v>
      </c>
      <c r="C179" s="2" t="s">
        <v>216</v>
      </c>
      <c r="D179" s="2" t="s">
        <v>118</v>
      </c>
      <c r="E179" s="2" t="s">
        <v>68</v>
      </c>
      <c r="F179" s="2">
        <v>58</v>
      </c>
      <c r="G179" s="2" t="s">
        <v>83</v>
      </c>
      <c r="H179" s="2" t="s">
        <v>224</v>
      </c>
      <c r="I179" s="2" t="s">
        <v>54</v>
      </c>
      <c r="J179" s="3">
        <v>44976</v>
      </c>
      <c r="K179" s="3">
        <v>44979</v>
      </c>
      <c r="L179" s="2" t="s">
        <v>41</v>
      </c>
      <c r="M179" s="2" t="s">
        <v>144</v>
      </c>
      <c r="N179" s="2" t="s">
        <v>145</v>
      </c>
      <c r="O179" s="4">
        <v>2436000</v>
      </c>
      <c r="P179" s="4">
        <v>954500</v>
      </c>
      <c r="Q179" s="4">
        <v>1481500</v>
      </c>
      <c r="R179" s="2">
        <v>60</v>
      </c>
      <c r="S179" s="5">
        <v>14.17</v>
      </c>
      <c r="T179" s="4">
        <v>42185.71</v>
      </c>
      <c r="U179" s="2" t="s">
        <v>73</v>
      </c>
      <c r="V179" s="2" t="s">
        <v>74</v>
      </c>
      <c r="W179" s="4">
        <v>1771799.82</v>
      </c>
      <c r="X179" s="4">
        <v>759342.93</v>
      </c>
      <c r="Y179" s="4">
        <v>2531142.75</v>
      </c>
      <c r="Z179" s="2">
        <v>0</v>
      </c>
      <c r="AA179" s="2" t="s">
        <v>56</v>
      </c>
      <c r="AB179" s="2" t="s">
        <v>15733</v>
      </c>
      <c r="AC179" s="2" t="s">
        <v>129</v>
      </c>
      <c r="AD179" s="2" t="s">
        <v>76</v>
      </c>
      <c r="AE179" s="5">
        <v>60.82</v>
      </c>
      <c r="AF179" s="2">
        <v>0</v>
      </c>
      <c r="AG179" s="2" t="s">
        <v>77</v>
      </c>
      <c r="AH179" s="2">
        <v>3</v>
      </c>
      <c r="AI179" s="6" t="str">
        <f t="shared" si="6"/>
        <v>55-64</v>
      </c>
      <c r="AJ179" s="11">
        <f>YEAR(tbl_LoanData[[#This Row],[Application Date]])</f>
        <v>2023</v>
      </c>
      <c r="AK179" s="11" t="str">
        <f>TEXT(tbl_LoanData[[#This Row],[Application Date]],"MMMM")</f>
        <v>February</v>
      </c>
      <c r="AL179" s="12">
        <f>DATE(YEAR(tbl_LoanData[[#This Row],[Application Date]]),MONTH(tbl_LoanData[[#This Row],[Application Date]]),1)</f>
        <v>44958</v>
      </c>
      <c r="AM179" s="14">
        <f ca="1">IF(AND(tbl_LoanData[[#This Row],[Application Date]]&gt;=EOMONTH(TODAY(),-1)+1,tbl_LoanData[[#This Row],[Application Date]]&lt;=TODAY()),tbl_LoanData[[#This Row],[Loan Amount]],0)</f>
        <v>0</v>
      </c>
      <c r="AN179" s="14">
        <f>tbl_LoanData[[#This Row],[Amount Paid]]-(Q179-X179)</f>
        <v>1049642.75</v>
      </c>
      <c r="AO179" s="14">
        <f>IF(tbl_LoanData[[#This Row],[Application Status]]="Approved",1,0)</f>
        <v>1</v>
      </c>
      <c r="AP179" s="22" t="str">
        <f t="shared" ca="1" si="7"/>
        <v/>
      </c>
      <c r="AQ179" s="22" t="str">
        <f t="shared" ca="1" si="8"/>
        <v/>
      </c>
    </row>
    <row r="180" spans="1:43" ht="14.4" customHeight="1" x14ac:dyDescent="0.3">
      <c r="A180" s="2" t="s">
        <v>1719</v>
      </c>
      <c r="B180" s="2" t="s">
        <v>1720</v>
      </c>
      <c r="C180" s="2" t="s">
        <v>471</v>
      </c>
      <c r="D180" s="2" t="s">
        <v>81</v>
      </c>
      <c r="E180" s="2" t="s">
        <v>142</v>
      </c>
      <c r="F180" s="2">
        <v>42</v>
      </c>
      <c r="G180" s="2" t="s">
        <v>83</v>
      </c>
      <c r="H180" s="2" t="s">
        <v>126</v>
      </c>
      <c r="I180" s="2" t="s">
        <v>44</v>
      </c>
      <c r="J180" s="3">
        <v>44983</v>
      </c>
      <c r="K180" s="3">
        <v>44999</v>
      </c>
      <c r="L180" s="2" t="s">
        <v>37</v>
      </c>
      <c r="M180" s="2" t="s">
        <v>199</v>
      </c>
      <c r="N180" s="2" t="s">
        <v>200</v>
      </c>
      <c r="O180" s="4">
        <v>103000</v>
      </c>
      <c r="P180" s="4">
        <v>34100</v>
      </c>
      <c r="Q180" s="4">
        <v>68900</v>
      </c>
      <c r="R180" s="2">
        <v>48</v>
      </c>
      <c r="S180" s="5">
        <v>10.54</v>
      </c>
      <c r="T180" s="4">
        <v>2040.59</v>
      </c>
      <c r="U180" s="2" t="s">
        <v>73</v>
      </c>
      <c r="V180" s="2" t="s">
        <v>74</v>
      </c>
      <c r="W180" s="4">
        <v>83664.19</v>
      </c>
      <c r="X180" s="4">
        <v>14284.05</v>
      </c>
      <c r="Y180" s="4">
        <v>97948.24</v>
      </c>
      <c r="Z180" s="2">
        <v>0</v>
      </c>
      <c r="AA180" s="2" t="s">
        <v>56</v>
      </c>
      <c r="AB180" s="2" t="s">
        <v>15728</v>
      </c>
      <c r="AC180" s="2" t="s">
        <v>332</v>
      </c>
      <c r="AD180" s="2" t="s">
        <v>76</v>
      </c>
      <c r="AE180" s="5">
        <v>66.89</v>
      </c>
      <c r="AF180" s="2">
        <v>0</v>
      </c>
      <c r="AG180" s="2" t="s">
        <v>77</v>
      </c>
      <c r="AH180" s="2">
        <v>16</v>
      </c>
      <c r="AI180" s="6" t="str">
        <f t="shared" si="6"/>
        <v>35-44</v>
      </c>
      <c r="AJ180" s="11">
        <f>YEAR(tbl_LoanData[[#This Row],[Application Date]])</f>
        <v>2023</v>
      </c>
      <c r="AK180" s="11" t="str">
        <f>TEXT(tbl_LoanData[[#This Row],[Application Date]],"MMMM")</f>
        <v>February</v>
      </c>
      <c r="AL180" s="12">
        <f>DATE(YEAR(tbl_LoanData[[#This Row],[Application Date]]),MONTH(tbl_LoanData[[#This Row],[Application Date]]),1)</f>
        <v>44958</v>
      </c>
      <c r="AM180" s="14">
        <f ca="1">IF(AND(tbl_LoanData[[#This Row],[Application Date]]&gt;=EOMONTH(TODAY(),-1)+1,tbl_LoanData[[#This Row],[Application Date]]&lt;=TODAY()),tbl_LoanData[[#This Row],[Loan Amount]],0)</f>
        <v>0</v>
      </c>
      <c r="AN180" s="14">
        <f>tbl_LoanData[[#This Row],[Amount Paid]]-(Q180-X180)</f>
        <v>29048.240000000005</v>
      </c>
      <c r="AO180" s="14">
        <f>IF(tbl_LoanData[[#This Row],[Application Status]]="Approved",1,0)</f>
        <v>1</v>
      </c>
      <c r="AP180" s="22" t="str">
        <f t="shared" ca="1" si="7"/>
        <v/>
      </c>
      <c r="AQ180" s="22" t="str">
        <f t="shared" ca="1" si="8"/>
        <v/>
      </c>
    </row>
    <row r="181" spans="1:43" ht="14.4" customHeight="1" x14ac:dyDescent="0.3">
      <c r="A181" s="2" t="s">
        <v>1799</v>
      </c>
      <c r="B181" s="2" t="s">
        <v>1800</v>
      </c>
      <c r="C181" s="2" t="s">
        <v>116</v>
      </c>
      <c r="D181" s="2" t="s">
        <v>254</v>
      </c>
      <c r="E181" s="2" t="s">
        <v>117</v>
      </c>
      <c r="F181" s="2">
        <v>34</v>
      </c>
      <c r="G181" s="2" t="s">
        <v>69</v>
      </c>
      <c r="H181" s="2" t="s">
        <v>313</v>
      </c>
      <c r="I181" s="2" t="s">
        <v>44</v>
      </c>
      <c r="J181" s="3">
        <v>44974</v>
      </c>
      <c r="K181" s="3"/>
      <c r="L181" s="2" t="s">
        <v>40</v>
      </c>
      <c r="M181" s="2" t="s">
        <v>157</v>
      </c>
      <c r="N181" s="2" t="s">
        <v>328</v>
      </c>
      <c r="O181" s="4">
        <v>891000</v>
      </c>
      <c r="P181" s="4">
        <v>159900</v>
      </c>
      <c r="Q181" s="4">
        <v>731100</v>
      </c>
      <c r="R181" s="2">
        <v>36</v>
      </c>
      <c r="S181" s="5">
        <v>9.9700000000000006</v>
      </c>
      <c r="T181" s="4">
        <v>26382.560000000001</v>
      </c>
      <c r="U181" s="2" t="s">
        <v>96</v>
      </c>
      <c r="V181" s="2" t="s">
        <v>97</v>
      </c>
      <c r="W181" s="4">
        <v>0</v>
      </c>
      <c r="X181" s="4">
        <v>0</v>
      </c>
      <c r="Y181" s="4">
        <v>949772.01</v>
      </c>
      <c r="Z181" s="2">
        <v>0</v>
      </c>
      <c r="AA181" s="2" t="s">
        <v>97</v>
      </c>
      <c r="AB181" s="2" t="s">
        <v>15729</v>
      </c>
      <c r="AC181" s="2" t="s">
        <v>75</v>
      </c>
      <c r="AD181" s="2" t="s">
        <v>76</v>
      </c>
      <c r="AE181" s="5">
        <v>82.05</v>
      </c>
      <c r="AF181" s="2">
        <v>0</v>
      </c>
      <c r="AG181" s="2" t="s">
        <v>97</v>
      </c>
      <c r="AH181" s="2"/>
      <c r="AI181" s="6" t="str">
        <f t="shared" si="6"/>
        <v>25-34</v>
      </c>
      <c r="AJ181" s="11">
        <f>YEAR(tbl_LoanData[[#This Row],[Application Date]])</f>
        <v>2023</v>
      </c>
      <c r="AK181" s="11" t="str">
        <f>TEXT(tbl_LoanData[[#This Row],[Application Date]],"MMMM")</f>
        <v>February</v>
      </c>
      <c r="AL181" s="12">
        <f>DATE(YEAR(tbl_LoanData[[#This Row],[Application Date]]),MONTH(tbl_LoanData[[#This Row],[Application Date]]),1)</f>
        <v>44958</v>
      </c>
      <c r="AM181" s="14">
        <f ca="1">IF(AND(tbl_LoanData[[#This Row],[Application Date]]&gt;=EOMONTH(TODAY(),-1)+1,tbl_LoanData[[#This Row],[Application Date]]&lt;=TODAY()),tbl_LoanData[[#This Row],[Loan Amount]],0)</f>
        <v>0</v>
      </c>
      <c r="AN181" s="14">
        <f>tbl_LoanData[[#This Row],[Amount Paid]]-(Q181-X181)</f>
        <v>-731100</v>
      </c>
      <c r="AO181" s="14">
        <f>IF(tbl_LoanData[[#This Row],[Application Status]]="Approved",1,0)</f>
        <v>0</v>
      </c>
      <c r="AP181" s="22" t="str">
        <f t="shared" ca="1" si="7"/>
        <v/>
      </c>
      <c r="AQ181" s="22" t="str">
        <f t="shared" ca="1" si="8"/>
        <v/>
      </c>
    </row>
    <row r="182" spans="1:43" ht="14.4" customHeight="1" x14ac:dyDescent="0.3">
      <c r="A182" s="2" t="s">
        <v>1833</v>
      </c>
      <c r="B182" s="2" t="s">
        <v>1834</v>
      </c>
      <c r="C182" s="2" t="s">
        <v>508</v>
      </c>
      <c r="D182" s="2" t="s">
        <v>161</v>
      </c>
      <c r="E182" s="2" t="s">
        <v>385</v>
      </c>
      <c r="F182" s="2">
        <v>36</v>
      </c>
      <c r="G182" s="2" t="s">
        <v>83</v>
      </c>
      <c r="H182" s="2" t="s">
        <v>273</v>
      </c>
      <c r="I182" s="2" t="s">
        <v>45</v>
      </c>
      <c r="J182" s="3">
        <v>44970</v>
      </c>
      <c r="K182" s="3">
        <v>44986</v>
      </c>
      <c r="L182" s="2" t="s">
        <v>39</v>
      </c>
      <c r="M182" s="2" t="s">
        <v>85</v>
      </c>
      <c r="N182" s="2" t="s">
        <v>373</v>
      </c>
      <c r="O182" s="4">
        <v>1369000</v>
      </c>
      <c r="P182" s="4">
        <v>379400</v>
      </c>
      <c r="Q182" s="4">
        <v>989600</v>
      </c>
      <c r="R182" s="2">
        <v>18</v>
      </c>
      <c r="S182" s="5">
        <v>14.65</v>
      </c>
      <c r="T182" s="4">
        <v>67059.14</v>
      </c>
      <c r="U182" s="2" t="s">
        <v>73</v>
      </c>
      <c r="V182" s="2" t="s">
        <v>34</v>
      </c>
      <c r="W182" s="4">
        <v>938827.96</v>
      </c>
      <c r="X182" s="4">
        <v>268236.64</v>
      </c>
      <c r="Y182" s="4">
        <v>1207064.6000000001</v>
      </c>
      <c r="Z182" s="2">
        <v>120</v>
      </c>
      <c r="AA182" s="2" t="s">
        <v>60</v>
      </c>
      <c r="AB182" s="2" t="s">
        <v>15727</v>
      </c>
      <c r="AC182" s="2" t="s">
        <v>75</v>
      </c>
      <c r="AD182" s="2" t="s">
        <v>76</v>
      </c>
      <c r="AE182" s="5">
        <v>72.290000000000006</v>
      </c>
      <c r="AF182" s="2">
        <v>4</v>
      </c>
      <c r="AG182" s="2" t="s">
        <v>130</v>
      </c>
      <c r="AH182" s="2">
        <v>16</v>
      </c>
      <c r="AI182" s="6" t="str">
        <f t="shared" si="6"/>
        <v>35-44</v>
      </c>
      <c r="AJ182" s="11">
        <f>YEAR(tbl_LoanData[[#This Row],[Application Date]])</f>
        <v>2023</v>
      </c>
      <c r="AK182" s="11" t="str">
        <f>TEXT(tbl_LoanData[[#This Row],[Application Date]],"MMMM")</f>
        <v>February</v>
      </c>
      <c r="AL182" s="12">
        <f>DATE(YEAR(tbl_LoanData[[#This Row],[Application Date]]),MONTH(tbl_LoanData[[#This Row],[Application Date]]),1)</f>
        <v>44958</v>
      </c>
      <c r="AM182" s="14">
        <f ca="1">IF(AND(tbl_LoanData[[#This Row],[Application Date]]&gt;=EOMONTH(TODAY(),-1)+1,tbl_LoanData[[#This Row],[Application Date]]&lt;=TODAY()),tbl_LoanData[[#This Row],[Loan Amount]],0)</f>
        <v>0</v>
      </c>
      <c r="AN182" s="14">
        <f>tbl_LoanData[[#This Row],[Amount Paid]]-(Q182-X182)</f>
        <v>217464.59999999998</v>
      </c>
      <c r="AO182" s="14">
        <f>IF(tbl_LoanData[[#This Row],[Application Status]]="Approved",1,0)</f>
        <v>1</v>
      </c>
      <c r="AP182" s="22" t="str">
        <f t="shared" ca="1" si="7"/>
        <v/>
      </c>
      <c r="AQ182" s="22" t="str">
        <f t="shared" ca="1" si="8"/>
        <v/>
      </c>
    </row>
    <row r="183" spans="1:43" ht="14.4" customHeight="1" x14ac:dyDescent="0.3">
      <c r="A183" s="2" t="s">
        <v>2067</v>
      </c>
      <c r="B183" s="2" t="s">
        <v>2068</v>
      </c>
      <c r="C183" s="2" t="s">
        <v>155</v>
      </c>
      <c r="D183" s="2" t="s">
        <v>176</v>
      </c>
      <c r="E183" s="2" t="s">
        <v>134</v>
      </c>
      <c r="F183" s="2">
        <v>60</v>
      </c>
      <c r="G183" s="2" t="s">
        <v>83</v>
      </c>
      <c r="H183" s="2" t="s">
        <v>172</v>
      </c>
      <c r="I183" s="2" t="s">
        <v>45</v>
      </c>
      <c r="J183" s="3">
        <v>44971</v>
      </c>
      <c r="K183" s="3">
        <v>44975</v>
      </c>
      <c r="L183" s="2" t="s">
        <v>38</v>
      </c>
      <c r="M183" s="2" t="s">
        <v>144</v>
      </c>
      <c r="N183" s="2" t="s">
        <v>382</v>
      </c>
      <c r="O183" s="4">
        <v>1730000</v>
      </c>
      <c r="P183" s="4">
        <v>303300</v>
      </c>
      <c r="Q183" s="4">
        <v>1426700</v>
      </c>
      <c r="R183" s="2">
        <v>36</v>
      </c>
      <c r="S183" s="5">
        <v>6.97</v>
      </c>
      <c r="T183" s="4">
        <v>47917.3</v>
      </c>
      <c r="U183" s="2" t="s">
        <v>73</v>
      </c>
      <c r="V183" s="2" t="s">
        <v>33</v>
      </c>
      <c r="W183" s="4">
        <v>1725022.97</v>
      </c>
      <c r="X183" s="4">
        <v>0</v>
      </c>
      <c r="Y183" s="4">
        <v>1725022.97</v>
      </c>
      <c r="Z183" s="2">
        <v>0</v>
      </c>
      <c r="AA183" s="2" t="s">
        <v>56</v>
      </c>
      <c r="AB183" s="2" t="s">
        <v>15731</v>
      </c>
      <c r="AC183" s="2" t="s">
        <v>360</v>
      </c>
      <c r="AD183" s="2" t="s">
        <v>76</v>
      </c>
      <c r="AE183" s="5">
        <v>82.47</v>
      </c>
      <c r="AF183" s="2">
        <v>0</v>
      </c>
      <c r="AG183" s="2" t="s">
        <v>77</v>
      </c>
      <c r="AH183" s="2">
        <v>4</v>
      </c>
      <c r="AI183" s="6" t="str">
        <f t="shared" si="6"/>
        <v>55-64</v>
      </c>
      <c r="AJ183" s="11">
        <f>YEAR(tbl_LoanData[[#This Row],[Application Date]])</f>
        <v>2023</v>
      </c>
      <c r="AK183" s="11" t="str">
        <f>TEXT(tbl_LoanData[[#This Row],[Application Date]],"MMMM")</f>
        <v>February</v>
      </c>
      <c r="AL183" s="12">
        <f>DATE(YEAR(tbl_LoanData[[#This Row],[Application Date]]),MONTH(tbl_LoanData[[#This Row],[Application Date]]),1)</f>
        <v>44958</v>
      </c>
      <c r="AM183" s="14">
        <f ca="1">IF(AND(tbl_LoanData[[#This Row],[Application Date]]&gt;=EOMONTH(TODAY(),-1)+1,tbl_LoanData[[#This Row],[Application Date]]&lt;=TODAY()),tbl_LoanData[[#This Row],[Loan Amount]],0)</f>
        <v>0</v>
      </c>
      <c r="AN183" s="14">
        <f>tbl_LoanData[[#This Row],[Amount Paid]]-(Q183-X183)</f>
        <v>298322.96999999997</v>
      </c>
      <c r="AO183" s="14">
        <f>IF(tbl_LoanData[[#This Row],[Application Status]]="Approved",1,0)</f>
        <v>1</v>
      </c>
      <c r="AP183" s="22" t="str">
        <f t="shared" ca="1" si="7"/>
        <v/>
      </c>
      <c r="AQ183" s="22" t="str">
        <f t="shared" ca="1" si="8"/>
        <v/>
      </c>
    </row>
    <row r="184" spans="1:43" ht="14.4" customHeight="1" x14ac:dyDescent="0.3">
      <c r="A184" s="2" t="s">
        <v>2205</v>
      </c>
      <c r="B184" s="2" t="s">
        <v>2206</v>
      </c>
      <c r="C184" s="2" t="s">
        <v>356</v>
      </c>
      <c r="D184" s="2" t="s">
        <v>232</v>
      </c>
      <c r="E184" s="2" t="s">
        <v>134</v>
      </c>
      <c r="F184" s="2">
        <v>34</v>
      </c>
      <c r="G184" s="2" t="s">
        <v>69</v>
      </c>
      <c r="H184" s="2" t="s">
        <v>237</v>
      </c>
      <c r="I184" s="2" t="s">
        <v>48</v>
      </c>
      <c r="J184" s="3">
        <v>44980</v>
      </c>
      <c r="K184" s="3">
        <v>44990</v>
      </c>
      <c r="L184" s="2" t="s">
        <v>40</v>
      </c>
      <c r="M184" s="2" t="s">
        <v>71</v>
      </c>
      <c r="N184" s="2" t="s">
        <v>137</v>
      </c>
      <c r="O184" s="4">
        <v>1275000</v>
      </c>
      <c r="P184" s="4">
        <v>267000</v>
      </c>
      <c r="Q184" s="4">
        <v>1008000</v>
      </c>
      <c r="R184" s="2">
        <v>18</v>
      </c>
      <c r="S184" s="5">
        <v>5.29</v>
      </c>
      <c r="T184" s="4">
        <v>60443.6</v>
      </c>
      <c r="U184" s="2" t="s">
        <v>73</v>
      </c>
      <c r="V184" s="2" t="s">
        <v>34</v>
      </c>
      <c r="W184" s="4">
        <v>1027541.2</v>
      </c>
      <c r="X184" s="4">
        <v>60443.6</v>
      </c>
      <c r="Y184" s="4">
        <v>1087984.8</v>
      </c>
      <c r="Z184" s="2">
        <v>30</v>
      </c>
      <c r="AA184" s="2" t="s">
        <v>57</v>
      </c>
      <c r="AB184" s="2" t="s">
        <v>15730</v>
      </c>
      <c r="AC184" s="2" t="s">
        <v>213</v>
      </c>
      <c r="AD184" s="2" t="s">
        <v>76</v>
      </c>
      <c r="AE184" s="5">
        <v>79.06</v>
      </c>
      <c r="AF184" s="2">
        <v>1</v>
      </c>
      <c r="AG184" s="2" t="s">
        <v>77</v>
      </c>
      <c r="AH184" s="2">
        <v>10</v>
      </c>
      <c r="AI184" s="6" t="str">
        <f t="shared" si="6"/>
        <v>25-34</v>
      </c>
      <c r="AJ184" s="11">
        <f>YEAR(tbl_LoanData[[#This Row],[Application Date]])</f>
        <v>2023</v>
      </c>
      <c r="AK184" s="11" t="str">
        <f>TEXT(tbl_LoanData[[#This Row],[Application Date]],"MMMM")</f>
        <v>February</v>
      </c>
      <c r="AL184" s="12">
        <f>DATE(YEAR(tbl_LoanData[[#This Row],[Application Date]]),MONTH(tbl_LoanData[[#This Row],[Application Date]]),1)</f>
        <v>44958</v>
      </c>
      <c r="AM184" s="14">
        <f ca="1">IF(AND(tbl_LoanData[[#This Row],[Application Date]]&gt;=EOMONTH(TODAY(),-1)+1,tbl_LoanData[[#This Row],[Application Date]]&lt;=TODAY()),tbl_LoanData[[#This Row],[Loan Amount]],0)</f>
        <v>0</v>
      </c>
      <c r="AN184" s="14">
        <f>tbl_LoanData[[#This Row],[Amount Paid]]-(Q184-X184)</f>
        <v>79984.79999999993</v>
      </c>
      <c r="AO184" s="14">
        <f>IF(tbl_LoanData[[#This Row],[Application Status]]="Approved",1,0)</f>
        <v>1</v>
      </c>
      <c r="AP184" s="22" t="str">
        <f t="shared" ca="1" si="7"/>
        <v/>
      </c>
      <c r="AQ184" s="22" t="str">
        <f t="shared" ca="1" si="8"/>
        <v/>
      </c>
    </row>
    <row r="185" spans="1:43" ht="14.4" customHeight="1" x14ac:dyDescent="0.3">
      <c r="A185" s="2" t="s">
        <v>2321</v>
      </c>
      <c r="B185" s="2" t="s">
        <v>2322</v>
      </c>
      <c r="C185" s="2" t="s">
        <v>116</v>
      </c>
      <c r="D185" s="2" t="s">
        <v>67</v>
      </c>
      <c r="E185" s="2" t="s">
        <v>150</v>
      </c>
      <c r="F185" s="2">
        <v>61</v>
      </c>
      <c r="G185" s="2" t="s">
        <v>69</v>
      </c>
      <c r="H185" s="2" t="s">
        <v>84</v>
      </c>
      <c r="I185" s="2" t="s">
        <v>45</v>
      </c>
      <c r="J185" s="3">
        <v>44972</v>
      </c>
      <c r="K185" s="3">
        <v>44977</v>
      </c>
      <c r="L185" s="2" t="s">
        <v>40</v>
      </c>
      <c r="M185" s="2" t="s">
        <v>157</v>
      </c>
      <c r="N185" s="2" t="s">
        <v>328</v>
      </c>
      <c r="O185" s="4">
        <v>1018000</v>
      </c>
      <c r="P185" s="4">
        <v>148400</v>
      </c>
      <c r="Q185" s="4">
        <v>869600</v>
      </c>
      <c r="R185" s="2">
        <v>36</v>
      </c>
      <c r="S185" s="5">
        <v>10.38</v>
      </c>
      <c r="T185" s="4">
        <v>31677.599999999999</v>
      </c>
      <c r="U185" s="2" t="s">
        <v>73</v>
      </c>
      <c r="V185" s="2" t="s">
        <v>33</v>
      </c>
      <c r="W185" s="4">
        <v>1140393.44</v>
      </c>
      <c r="X185" s="4">
        <v>0</v>
      </c>
      <c r="Y185" s="4">
        <v>1140393.44</v>
      </c>
      <c r="Z185" s="2">
        <v>0</v>
      </c>
      <c r="AA185" s="2" t="s">
        <v>56</v>
      </c>
      <c r="AB185" s="2" t="s">
        <v>15734</v>
      </c>
      <c r="AC185" s="2" t="s">
        <v>129</v>
      </c>
      <c r="AD185" s="2" t="s">
        <v>76</v>
      </c>
      <c r="AE185" s="5">
        <v>85.42</v>
      </c>
      <c r="AF185" s="2">
        <v>0</v>
      </c>
      <c r="AG185" s="2" t="s">
        <v>77</v>
      </c>
      <c r="AH185" s="2">
        <v>5</v>
      </c>
      <c r="AI185" s="6" t="str">
        <f t="shared" si="6"/>
        <v>55-64</v>
      </c>
      <c r="AJ185" s="11">
        <f>YEAR(tbl_LoanData[[#This Row],[Application Date]])</f>
        <v>2023</v>
      </c>
      <c r="AK185" s="11" t="str">
        <f>TEXT(tbl_LoanData[[#This Row],[Application Date]],"MMMM")</f>
        <v>February</v>
      </c>
      <c r="AL185" s="12">
        <f>DATE(YEAR(tbl_LoanData[[#This Row],[Application Date]]),MONTH(tbl_LoanData[[#This Row],[Application Date]]),1)</f>
        <v>44958</v>
      </c>
      <c r="AM185" s="14">
        <f ca="1">IF(AND(tbl_LoanData[[#This Row],[Application Date]]&gt;=EOMONTH(TODAY(),-1)+1,tbl_LoanData[[#This Row],[Application Date]]&lt;=TODAY()),tbl_LoanData[[#This Row],[Loan Amount]],0)</f>
        <v>0</v>
      </c>
      <c r="AN185" s="14">
        <f>tbl_LoanData[[#This Row],[Amount Paid]]-(Q185-X185)</f>
        <v>270793.43999999994</v>
      </c>
      <c r="AO185" s="14">
        <f>IF(tbl_LoanData[[#This Row],[Application Status]]="Approved",1,0)</f>
        <v>1</v>
      </c>
      <c r="AP185" s="22" t="str">
        <f t="shared" ca="1" si="7"/>
        <v/>
      </c>
      <c r="AQ185" s="22" t="str">
        <f t="shared" ca="1" si="8"/>
        <v/>
      </c>
    </row>
    <row r="186" spans="1:43" ht="14.4" customHeight="1" x14ac:dyDescent="0.3">
      <c r="A186" s="2" t="s">
        <v>2327</v>
      </c>
      <c r="B186" s="2" t="s">
        <v>2328</v>
      </c>
      <c r="C186" s="2" t="s">
        <v>429</v>
      </c>
      <c r="D186" s="2" t="s">
        <v>101</v>
      </c>
      <c r="E186" s="2" t="s">
        <v>161</v>
      </c>
      <c r="F186" s="2">
        <v>25</v>
      </c>
      <c r="G186" s="2" t="s">
        <v>83</v>
      </c>
      <c r="H186" s="2" t="s">
        <v>237</v>
      </c>
      <c r="I186" s="2" t="s">
        <v>48</v>
      </c>
      <c r="J186" s="3">
        <v>44969</v>
      </c>
      <c r="K186" s="3"/>
      <c r="L186" s="2" t="s">
        <v>36</v>
      </c>
      <c r="M186" s="2" t="s">
        <v>104</v>
      </c>
      <c r="N186" s="2" t="s">
        <v>105</v>
      </c>
      <c r="O186" s="4">
        <v>1167000</v>
      </c>
      <c r="P186" s="4">
        <v>242600</v>
      </c>
      <c r="Q186" s="4">
        <v>924400</v>
      </c>
      <c r="R186" s="2">
        <v>60</v>
      </c>
      <c r="S186" s="5">
        <v>13.64</v>
      </c>
      <c r="T186" s="4">
        <v>25914.01</v>
      </c>
      <c r="U186" s="2" t="s">
        <v>96</v>
      </c>
      <c r="V186" s="2" t="s">
        <v>97</v>
      </c>
      <c r="W186" s="4">
        <v>0</v>
      </c>
      <c r="X186" s="4">
        <v>0</v>
      </c>
      <c r="Y186" s="4">
        <v>1554840.8</v>
      </c>
      <c r="Z186" s="2">
        <v>0</v>
      </c>
      <c r="AA186" s="2" t="s">
        <v>97</v>
      </c>
      <c r="AB186" s="2" t="s">
        <v>15731</v>
      </c>
      <c r="AC186" s="2" t="s">
        <v>87</v>
      </c>
      <c r="AD186" s="2" t="s">
        <v>76</v>
      </c>
      <c r="AE186" s="5">
        <v>79.209999999999994</v>
      </c>
      <c r="AF186" s="2">
        <v>0</v>
      </c>
      <c r="AG186" s="2" t="s">
        <v>97</v>
      </c>
      <c r="AH186" s="2"/>
      <c r="AI186" s="6" t="str">
        <f t="shared" si="6"/>
        <v>25-34</v>
      </c>
      <c r="AJ186" s="11">
        <f>YEAR(tbl_LoanData[[#This Row],[Application Date]])</f>
        <v>2023</v>
      </c>
      <c r="AK186" s="11" t="str">
        <f>TEXT(tbl_LoanData[[#This Row],[Application Date]],"MMMM")</f>
        <v>February</v>
      </c>
      <c r="AL186" s="12">
        <f>DATE(YEAR(tbl_LoanData[[#This Row],[Application Date]]),MONTH(tbl_LoanData[[#This Row],[Application Date]]),1)</f>
        <v>44958</v>
      </c>
      <c r="AM186" s="14">
        <f ca="1">IF(AND(tbl_LoanData[[#This Row],[Application Date]]&gt;=EOMONTH(TODAY(),-1)+1,tbl_LoanData[[#This Row],[Application Date]]&lt;=TODAY()),tbl_LoanData[[#This Row],[Loan Amount]],0)</f>
        <v>0</v>
      </c>
      <c r="AN186" s="14">
        <f>tbl_LoanData[[#This Row],[Amount Paid]]-(Q186-X186)</f>
        <v>-924400</v>
      </c>
      <c r="AO186" s="14">
        <f>IF(tbl_LoanData[[#This Row],[Application Status]]="Approved",1,0)</f>
        <v>0</v>
      </c>
      <c r="AP186" s="22" t="str">
        <f t="shared" ca="1" si="7"/>
        <v/>
      </c>
      <c r="AQ186" s="22" t="str">
        <f t="shared" ca="1" si="8"/>
        <v/>
      </c>
    </row>
    <row r="187" spans="1:43" ht="14.4" customHeight="1" x14ac:dyDescent="0.3">
      <c r="A187" s="2" t="s">
        <v>2357</v>
      </c>
      <c r="B187" s="2" t="s">
        <v>2358</v>
      </c>
      <c r="C187" s="2" t="s">
        <v>439</v>
      </c>
      <c r="D187" s="2" t="s">
        <v>102</v>
      </c>
      <c r="E187" s="2" t="s">
        <v>117</v>
      </c>
      <c r="F187" s="2">
        <v>41</v>
      </c>
      <c r="G187" s="2" t="s">
        <v>83</v>
      </c>
      <c r="H187" s="2" t="s">
        <v>110</v>
      </c>
      <c r="I187" s="2" t="s">
        <v>46</v>
      </c>
      <c r="J187" s="3">
        <v>44971</v>
      </c>
      <c r="K187" s="3">
        <v>44992</v>
      </c>
      <c r="L187" s="2" t="s">
        <v>36</v>
      </c>
      <c r="M187" s="2" t="s">
        <v>111</v>
      </c>
      <c r="N187" s="2" t="s">
        <v>350</v>
      </c>
      <c r="O187" s="4">
        <v>1902000</v>
      </c>
      <c r="P187" s="4">
        <v>437100</v>
      </c>
      <c r="Q187" s="4">
        <v>1464900</v>
      </c>
      <c r="R187" s="2">
        <v>36</v>
      </c>
      <c r="S187" s="5">
        <v>5.47</v>
      </c>
      <c r="T187" s="4">
        <v>47369.17</v>
      </c>
      <c r="U187" s="2" t="s">
        <v>73</v>
      </c>
      <c r="V187" s="2" t="s">
        <v>34</v>
      </c>
      <c r="W187" s="4">
        <v>1657920.95</v>
      </c>
      <c r="X187" s="4">
        <v>47369.14</v>
      </c>
      <c r="Y187" s="4">
        <v>1705290.09</v>
      </c>
      <c r="Z187" s="2">
        <v>30</v>
      </c>
      <c r="AA187" s="2" t="s">
        <v>57</v>
      </c>
      <c r="AB187" s="2" t="s">
        <v>15729</v>
      </c>
      <c r="AC187" s="2" t="s">
        <v>129</v>
      </c>
      <c r="AD187" s="2" t="s">
        <v>76</v>
      </c>
      <c r="AE187" s="5">
        <v>77.02</v>
      </c>
      <c r="AF187" s="2">
        <v>1</v>
      </c>
      <c r="AG187" s="2" t="s">
        <v>77</v>
      </c>
      <c r="AH187" s="2">
        <v>21</v>
      </c>
      <c r="AI187" s="6" t="str">
        <f t="shared" si="6"/>
        <v>35-44</v>
      </c>
      <c r="AJ187" s="11">
        <f>YEAR(tbl_LoanData[[#This Row],[Application Date]])</f>
        <v>2023</v>
      </c>
      <c r="AK187" s="11" t="str">
        <f>TEXT(tbl_LoanData[[#This Row],[Application Date]],"MMMM")</f>
        <v>February</v>
      </c>
      <c r="AL187" s="12">
        <f>DATE(YEAR(tbl_LoanData[[#This Row],[Application Date]]),MONTH(tbl_LoanData[[#This Row],[Application Date]]),1)</f>
        <v>44958</v>
      </c>
      <c r="AM187" s="14">
        <f ca="1">IF(AND(tbl_LoanData[[#This Row],[Application Date]]&gt;=EOMONTH(TODAY(),-1)+1,tbl_LoanData[[#This Row],[Application Date]]&lt;=TODAY()),tbl_LoanData[[#This Row],[Loan Amount]],0)</f>
        <v>0</v>
      </c>
      <c r="AN187" s="14">
        <f>tbl_LoanData[[#This Row],[Amount Paid]]-(Q187-X187)</f>
        <v>240390.08999999985</v>
      </c>
      <c r="AO187" s="14">
        <f>IF(tbl_LoanData[[#This Row],[Application Status]]="Approved",1,0)</f>
        <v>1</v>
      </c>
      <c r="AP187" s="22" t="str">
        <f t="shared" ca="1" si="7"/>
        <v/>
      </c>
      <c r="AQ187" s="22" t="str">
        <f t="shared" ca="1" si="8"/>
        <v/>
      </c>
    </row>
    <row r="188" spans="1:43" ht="14.4" customHeight="1" x14ac:dyDescent="0.3">
      <c r="A188" s="2" t="s">
        <v>2375</v>
      </c>
      <c r="B188" s="2" t="s">
        <v>2376</v>
      </c>
      <c r="C188" s="2" t="s">
        <v>353</v>
      </c>
      <c r="D188" s="2" t="s">
        <v>81</v>
      </c>
      <c r="E188" s="2" t="s">
        <v>125</v>
      </c>
      <c r="F188" s="2">
        <v>46</v>
      </c>
      <c r="G188" s="2" t="s">
        <v>83</v>
      </c>
      <c r="H188" s="2" t="s">
        <v>228</v>
      </c>
      <c r="I188" s="2" t="s">
        <v>43</v>
      </c>
      <c r="J188" s="3">
        <v>44978</v>
      </c>
      <c r="K188" s="3"/>
      <c r="L188" s="2" t="s">
        <v>40</v>
      </c>
      <c r="M188" s="2" t="s">
        <v>71</v>
      </c>
      <c r="N188" s="2" t="s">
        <v>137</v>
      </c>
      <c r="O188" s="4">
        <v>1419000</v>
      </c>
      <c r="P188" s="4">
        <v>404900</v>
      </c>
      <c r="Q188" s="4">
        <v>1014100</v>
      </c>
      <c r="R188" s="2">
        <v>36</v>
      </c>
      <c r="S188" s="5">
        <v>5.43</v>
      </c>
      <c r="T188" s="4">
        <v>32758.25</v>
      </c>
      <c r="U188" s="2" t="s">
        <v>113</v>
      </c>
      <c r="V188" s="2" t="s">
        <v>97</v>
      </c>
      <c r="W188" s="4">
        <v>0</v>
      </c>
      <c r="X188" s="4">
        <v>0</v>
      </c>
      <c r="Y188" s="4">
        <v>1179296.8899999999</v>
      </c>
      <c r="Z188" s="2">
        <v>0</v>
      </c>
      <c r="AA188" s="2" t="s">
        <v>97</v>
      </c>
      <c r="AB188" s="2" t="s">
        <v>15732</v>
      </c>
      <c r="AC188" s="2" t="s">
        <v>129</v>
      </c>
      <c r="AD188" s="2" t="s">
        <v>76</v>
      </c>
      <c r="AE188" s="5">
        <v>71.47</v>
      </c>
      <c r="AF188" s="2">
        <v>0</v>
      </c>
      <c r="AG188" s="2" t="s">
        <v>97</v>
      </c>
      <c r="AH188" s="2"/>
      <c r="AI188" s="6" t="str">
        <f t="shared" si="6"/>
        <v>45-54</v>
      </c>
      <c r="AJ188" s="11">
        <f>YEAR(tbl_LoanData[[#This Row],[Application Date]])</f>
        <v>2023</v>
      </c>
      <c r="AK188" s="11" t="str">
        <f>TEXT(tbl_LoanData[[#This Row],[Application Date]],"MMMM")</f>
        <v>February</v>
      </c>
      <c r="AL188" s="12">
        <f>DATE(YEAR(tbl_LoanData[[#This Row],[Application Date]]),MONTH(tbl_LoanData[[#This Row],[Application Date]]),1)</f>
        <v>44958</v>
      </c>
      <c r="AM188" s="14">
        <f ca="1">IF(AND(tbl_LoanData[[#This Row],[Application Date]]&gt;=EOMONTH(TODAY(),-1)+1,tbl_LoanData[[#This Row],[Application Date]]&lt;=TODAY()),tbl_LoanData[[#This Row],[Loan Amount]],0)</f>
        <v>0</v>
      </c>
      <c r="AN188" s="14">
        <f>tbl_LoanData[[#This Row],[Amount Paid]]-(Q188-X188)</f>
        <v>-1014100</v>
      </c>
      <c r="AO188" s="14">
        <f>IF(tbl_LoanData[[#This Row],[Application Status]]="Approved",1,0)</f>
        <v>0</v>
      </c>
      <c r="AP188" s="22" t="str">
        <f t="shared" ca="1" si="7"/>
        <v/>
      </c>
      <c r="AQ188" s="22" t="str">
        <f t="shared" ca="1" si="8"/>
        <v/>
      </c>
    </row>
    <row r="189" spans="1:43" ht="14.4" customHeight="1" x14ac:dyDescent="0.3">
      <c r="A189" s="2" t="s">
        <v>2475</v>
      </c>
      <c r="B189" s="2" t="s">
        <v>2476</v>
      </c>
      <c r="C189" s="2" t="s">
        <v>668</v>
      </c>
      <c r="D189" s="2" t="s">
        <v>268</v>
      </c>
      <c r="E189" s="2" t="s">
        <v>447</v>
      </c>
      <c r="F189" s="2">
        <v>52</v>
      </c>
      <c r="G189" s="2" t="s">
        <v>69</v>
      </c>
      <c r="H189" s="2" t="s">
        <v>224</v>
      </c>
      <c r="I189" s="2" t="s">
        <v>54</v>
      </c>
      <c r="J189" s="3">
        <v>44965</v>
      </c>
      <c r="K189" s="3">
        <v>44967</v>
      </c>
      <c r="L189" s="2" t="s">
        <v>41</v>
      </c>
      <c r="M189" s="2" t="s">
        <v>552</v>
      </c>
      <c r="N189" s="2" t="s">
        <v>553</v>
      </c>
      <c r="O189" s="4">
        <v>2654000</v>
      </c>
      <c r="P189" s="4">
        <v>647500</v>
      </c>
      <c r="Q189" s="4">
        <v>2006500</v>
      </c>
      <c r="R189" s="2">
        <v>18</v>
      </c>
      <c r="S189" s="5">
        <v>11.77</v>
      </c>
      <c r="T189" s="4">
        <v>131152.64000000001</v>
      </c>
      <c r="U189" s="2" t="s">
        <v>73</v>
      </c>
      <c r="V189" s="2" t="s">
        <v>34</v>
      </c>
      <c r="W189" s="4">
        <v>2229594.88</v>
      </c>
      <c r="X189" s="4">
        <v>131152.70000000001</v>
      </c>
      <c r="Y189" s="4">
        <v>2360747.58</v>
      </c>
      <c r="Z189" s="2">
        <v>28</v>
      </c>
      <c r="AA189" s="2" t="s">
        <v>57</v>
      </c>
      <c r="AB189" s="2" t="s">
        <v>15728</v>
      </c>
      <c r="AC189" s="2" t="s">
        <v>75</v>
      </c>
      <c r="AD189" s="2" t="s">
        <v>76</v>
      </c>
      <c r="AE189" s="5">
        <v>75.599999999999994</v>
      </c>
      <c r="AF189" s="2">
        <v>1</v>
      </c>
      <c r="AG189" s="2" t="s">
        <v>77</v>
      </c>
      <c r="AH189" s="2">
        <v>2</v>
      </c>
      <c r="AI189" s="6" t="str">
        <f t="shared" si="6"/>
        <v>45-54</v>
      </c>
      <c r="AJ189" s="11">
        <f>YEAR(tbl_LoanData[[#This Row],[Application Date]])</f>
        <v>2023</v>
      </c>
      <c r="AK189" s="11" t="str">
        <f>TEXT(tbl_LoanData[[#This Row],[Application Date]],"MMMM")</f>
        <v>February</v>
      </c>
      <c r="AL189" s="12">
        <f>DATE(YEAR(tbl_LoanData[[#This Row],[Application Date]]),MONTH(tbl_LoanData[[#This Row],[Application Date]]),1)</f>
        <v>44958</v>
      </c>
      <c r="AM189" s="14">
        <f ca="1">IF(AND(tbl_LoanData[[#This Row],[Application Date]]&gt;=EOMONTH(TODAY(),-1)+1,tbl_LoanData[[#This Row],[Application Date]]&lt;=TODAY()),tbl_LoanData[[#This Row],[Loan Amount]],0)</f>
        <v>0</v>
      </c>
      <c r="AN189" s="14">
        <f>tbl_LoanData[[#This Row],[Amount Paid]]-(Q189-X189)</f>
        <v>354247.57999999984</v>
      </c>
      <c r="AO189" s="14">
        <f>IF(tbl_LoanData[[#This Row],[Application Status]]="Approved",1,0)</f>
        <v>1</v>
      </c>
      <c r="AP189" s="22" t="str">
        <f t="shared" ca="1" si="7"/>
        <v/>
      </c>
      <c r="AQ189" s="22" t="str">
        <f t="shared" ca="1" si="8"/>
        <v/>
      </c>
    </row>
    <row r="190" spans="1:43" ht="14.4" customHeight="1" x14ac:dyDescent="0.3">
      <c r="A190" s="2" t="s">
        <v>2543</v>
      </c>
      <c r="B190" s="2" t="s">
        <v>2544</v>
      </c>
      <c r="C190" s="2" t="s">
        <v>353</v>
      </c>
      <c r="D190" s="2" t="s">
        <v>209</v>
      </c>
      <c r="E190" s="2" t="s">
        <v>323</v>
      </c>
      <c r="F190" s="2">
        <v>62</v>
      </c>
      <c r="G190" s="2" t="s">
        <v>83</v>
      </c>
      <c r="H190" s="2" t="s">
        <v>191</v>
      </c>
      <c r="I190" s="2" t="s">
        <v>51</v>
      </c>
      <c r="J190" s="3">
        <v>44959</v>
      </c>
      <c r="K190" s="3">
        <v>44969</v>
      </c>
      <c r="L190" s="2" t="s">
        <v>38</v>
      </c>
      <c r="M190" s="2" t="s">
        <v>111</v>
      </c>
      <c r="N190" s="2" t="s">
        <v>112</v>
      </c>
      <c r="O190" s="4">
        <v>1154000</v>
      </c>
      <c r="P190" s="4">
        <v>386300</v>
      </c>
      <c r="Q190" s="4">
        <v>767700</v>
      </c>
      <c r="R190" s="2">
        <v>36</v>
      </c>
      <c r="S190" s="5">
        <v>9.52</v>
      </c>
      <c r="T190" s="4">
        <v>27415.42</v>
      </c>
      <c r="U190" s="2" t="s">
        <v>73</v>
      </c>
      <c r="V190" s="2" t="s">
        <v>34</v>
      </c>
      <c r="W190" s="4">
        <v>822462.6</v>
      </c>
      <c r="X190" s="4">
        <v>164492.51999999999</v>
      </c>
      <c r="Y190" s="4">
        <v>986955.12</v>
      </c>
      <c r="Z190" s="2">
        <v>186</v>
      </c>
      <c r="AA190" s="2" t="s">
        <v>60</v>
      </c>
      <c r="AB190" s="2" t="s">
        <v>15732</v>
      </c>
      <c r="AC190" s="2" t="s">
        <v>106</v>
      </c>
      <c r="AD190" s="2" t="s">
        <v>76</v>
      </c>
      <c r="AE190" s="5">
        <v>66.53</v>
      </c>
      <c r="AF190" s="2">
        <v>6</v>
      </c>
      <c r="AG190" s="2" t="s">
        <v>130</v>
      </c>
      <c r="AH190" s="2">
        <v>10</v>
      </c>
      <c r="AI190" s="6" t="str">
        <f t="shared" si="6"/>
        <v>55-64</v>
      </c>
      <c r="AJ190" s="11">
        <f>YEAR(tbl_LoanData[[#This Row],[Application Date]])</f>
        <v>2023</v>
      </c>
      <c r="AK190" s="11" t="str">
        <f>TEXT(tbl_LoanData[[#This Row],[Application Date]],"MMMM")</f>
        <v>February</v>
      </c>
      <c r="AL190" s="12">
        <f>DATE(YEAR(tbl_LoanData[[#This Row],[Application Date]]),MONTH(tbl_LoanData[[#This Row],[Application Date]]),1)</f>
        <v>44958</v>
      </c>
      <c r="AM190" s="14">
        <f ca="1">IF(AND(tbl_LoanData[[#This Row],[Application Date]]&gt;=EOMONTH(TODAY(),-1)+1,tbl_LoanData[[#This Row],[Application Date]]&lt;=TODAY()),tbl_LoanData[[#This Row],[Loan Amount]],0)</f>
        <v>0</v>
      </c>
      <c r="AN190" s="14">
        <f>tbl_LoanData[[#This Row],[Amount Paid]]-(Q190-X190)</f>
        <v>219255.12</v>
      </c>
      <c r="AO190" s="14">
        <f>IF(tbl_LoanData[[#This Row],[Application Status]]="Approved",1,0)</f>
        <v>1</v>
      </c>
      <c r="AP190" s="22" t="str">
        <f t="shared" ca="1" si="7"/>
        <v/>
      </c>
      <c r="AQ190" s="22" t="str">
        <f t="shared" ca="1" si="8"/>
        <v/>
      </c>
    </row>
    <row r="191" spans="1:43" ht="14.4" customHeight="1" x14ac:dyDescent="0.3">
      <c r="A191" s="2" t="s">
        <v>2577</v>
      </c>
      <c r="B191" s="2" t="s">
        <v>2578</v>
      </c>
      <c r="C191" s="2" t="s">
        <v>331</v>
      </c>
      <c r="D191" s="2" t="s">
        <v>118</v>
      </c>
      <c r="E191" s="2" t="s">
        <v>91</v>
      </c>
      <c r="F191" s="2">
        <v>27</v>
      </c>
      <c r="G191" s="2" t="s">
        <v>83</v>
      </c>
      <c r="H191" s="2" t="s">
        <v>217</v>
      </c>
      <c r="I191" s="2" t="s">
        <v>46</v>
      </c>
      <c r="J191" s="3">
        <v>44959</v>
      </c>
      <c r="K191" s="3">
        <v>44974</v>
      </c>
      <c r="L191" s="2" t="s">
        <v>41</v>
      </c>
      <c r="M191" s="2" t="s">
        <v>144</v>
      </c>
      <c r="N191" s="2" t="s">
        <v>857</v>
      </c>
      <c r="O191" s="4">
        <v>3375000</v>
      </c>
      <c r="P191" s="4">
        <v>1110300</v>
      </c>
      <c r="Q191" s="4">
        <v>2264700</v>
      </c>
      <c r="R191" s="2">
        <v>24</v>
      </c>
      <c r="S191" s="5">
        <v>10.92</v>
      </c>
      <c r="T191" s="4">
        <v>114971.27</v>
      </c>
      <c r="U191" s="2" t="s">
        <v>73</v>
      </c>
      <c r="V191" s="2" t="s">
        <v>33</v>
      </c>
      <c r="W191" s="4">
        <v>2759310.48</v>
      </c>
      <c r="X191" s="4">
        <v>0</v>
      </c>
      <c r="Y191" s="4">
        <v>2759310.48</v>
      </c>
      <c r="Z191" s="2">
        <v>0</v>
      </c>
      <c r="AA191" s="2" t="s">
        <v>56</v>
      </c>
      <c r="AB191" s="2" t="s">
        <v>15729</v>
      </c>
      <c r="AC191" s="2" t="s">
        <v>332</v>
      </c>
      <c r="AD191" s="2" t="s">
        <v>76</v>
      </c>
      <c r="AE191" s="5">
        <v>67.099999999999994</v>
      </c>
      <c r="AF191" s="2">
        <v>0</v>
      </c>
      <c r="AG191" s="2" t="s">
        <v>77</v>
      </c>
      <c r="AH191" s="2">
        <v>15</v>
      </c>
      <c r="AI191" s="6" t="str">
        <f t="shared" si="6"/>
        <v>25-34</v>
      </c>
      <c r="AJ191" s="11">
        <f>YEAR(tbl_LoanData[[#This Row],[Application Date]])</f>
        <v>2023</v>
      </c>
      <c r="AK191" s="11" t="str">
        <f>TEXT(tbl_LoanData[[#This Row],[Application Date]],"MMMM")</f>
        <v>February</v>
      </c>
      <c r="AL191" s="12">
        <f>DATE(YEAR(tbl_LoanData[[#This Row],[Application Date]]),MONTH(tbl_LoanData[[#This Row],[Application Date]]),1)</f>
        <v>44958</v>
      </c>
      <c r="AM191" s="14">
        <f ca="1">IF(AND(tbl_LoanData[[#This Row],[Application Date]]&gt;=EOMONTH(TODAY(),-1)+1,tbl_LoanData[[#This Row],[Application Date]]&lt;=TODAY()),tbl_LoanData[[#This Row],[Loan Amount]],0)</f>
        <v>0</v>
      </c>
      <c r="AN191" s="14">
        <f>tbl_LoanData[[#This Row],[Amount Paid]]-(Q191-X191)</f>
        <v>494610.48</v>
      </c>
      <c r="AO191" s="14">
        <f>IF(tbl_LoanData[[#This Row],[Application Status]]="Approved",1,0)</f>
        <v>1</v>
      </c>
      <c r="AP191" s="22" t="str">
        <f t="shared" ca="1" si="7"/>
        <v/>
      </c>
      <c r="AQ191" s="22" t="str">
        <f t="shared" ca="1" si="8"/>
        <v/>
      </c>
    </row>
    <row r="192" spans="1:43" ht="14.4" customHeight="1" x14ac:dyDescent="0.3">
      <c r="A192" s="2" t="s">
        <v>2643</v>
      </c>
      <c r="B192" s="2" t="s">
        <v>2644</v>
      </c>
      <c r="C192" s="2" t="s">
        <v>401</v>
      </c>
      <c r="D192" s="2" t="s">
        <v>117</v>
      </c>
      <c r="E192" s="2" t="s">
        <v>67</v>
      </c>
      <c r="F192" s="2">
        <v>30</v>
      </c>
      <c r="G192" s="2" t="s">
        <v>83</v>
      </c>
      <c r="H192" s="2" t="s">
        <v>172</v>
      </c>
      <c r="I192" s="2" t="s">
        <v>45</v>
      </c>
      <c r="J192" s="3">
        <v>44982</v>
      </c>
      <c r="K192" s="3">
        <v>44988</v>
      </c>
      <c r="L192" s="2" t="s">
        <v>40</v>
      </c>
      <c r="M192" s="2" t="s">
        <v>85</v>
      </c>
      <c r="N192" s="2" t="s">
        <v>274</v>
      </c>
      <c r="O192" s="4">
        <v>1568000</v>
      </c>
      <c r="P192" s="4">
        <v>365500</v>
      </c>
      <c r="Q192" s="4">
        <v>1202500</v>
      </c>
      <c r="R192" s="2">
        <v>24</v>
      </c>
      <c r="S192" s="5">
        <v>8.14</v>
      </c>
      <c r="T192" s="4">
        <v>58261.120000000003</v>
      </c>
      <c r="U192" s="2" t="s">
        <v>73</v>
      </c>
      <c r="V192" s="2" t="s">
        <v>33</v>
      </c>
      <c r="W192" s="4">
        <v>1398267</v>
      </c>
      <c r="X192" s="4">
        <v>0</v>
      </c>
      <c r="Y192" s="4">
        <v>1398267</v>
      </c>
      <c r="Z192" s="2">
        <v>0</v>
      </c>
      <c r="AA192" s="2" t="s">
        <v>56</v>
      </c>
      <c r="AB192" s="2" t="s">
        <v>15734</v>
      </c>
      <c r="AC192" s="2" t="s">
        <v>121</v>
      </c>
      <c r="AD192" s="2" t="s">
        <v>76</v>
      </c>
      <c r="AE192" s="5">
        <v>76.69</v>
      </c>
      <c r="AF192" s="2">
        <v>0</v>
      </c>
      <c r="AG192" s="2" t="s">
        <v>77</v>
      </c>
      <c r="AH192" s="2">
        <v>6</v>
      </c>
      <c r="AI192" s="6" t="str">
        <f t="shared" si="6"/>
        <v>25-34</v>
      </c>
      <c r="AJ192" s="11">
        <f>YEAR(tbl_LoanData[[#This Row],[Application Date]])</f>
        <v>2023</v>
      </c>
      <c r="AK192" s="11" t="str">
        <f>TEXT(tbl_LoanData[[#This Row],[Application Date]],"MMMM")</f>
        <v>February</v>
      </c>
      <c r="AL192" s="12">
        <f>DATE(YEAR(tbl_LoanData[[#This Row],[Application Date]]),MONTH(tbl_LoanData[[#This Row],[Application Date]]),1)</f>
        <v>44958</v>
      </c>
      <c r="AM192" s="14">
        <f ca="1">IF(AND(tbl_LoanData[[#This Row],[Application Date]]&gt;=EOMONTH(TODAY(),-1)+1,tbl_LoanData[[#This Row],[Application Date]]&lt;=TODAY()),tbl_LoanData[[#This Row],[Loan Amount]],0)</f>
        <v>0</v>
      </c>
      <c r="AN192" s="14">
        <f>tbl_LoanData[[#This Row],[Amount Paid]]-(Q192-X192)</f>
        <v>195767</v>
      </c>
      <c r="AO192" s="14">
        <f>IF(tbl_LoanData[[#This Row],[Application Status]]="Approved",1,0)</f>
        <v>1</v>
      </c>
      <c r="AP192" s="22" t="str">
        <f t="shared" ca="1" si="7"/>
        <v/>
      </c>
      <c r="AQ192" s="22" t="str">
        <f t="shared" ca="1" si="8"/>
        <v/>
      </c>
    </row>
    <row r="193" spans="1:43" ht="14.4" customHeight="1" x14ac:dyDescent="0.3">
      <c r="A193" s="2" t="s">
        <v>2743</v>
      </c>
      <c r="B193" s="2" t="s">
        <v>2744</v>
      </c>
      <c r="C193" s="2" t="s">
        <v>397</v>
      </c>
      <c r="D193" s="2" t="s">
        <v>118</v>
      </c>
      <c r="E193" s="2" t="s">
        <v>189</v>
      </c>
      <c r="F193" s="2">
        <v>29</v>
      </c>
      <c r="G193" s="2" t="s">
        <v>83</v>
      </c>
      <c r="H193" s="2" t="s">
        <v>205</v>
      </c>
      <c r="I193" s="2" t="s">
        <v>49</v>
      </c>
      <c r="J193" s="3">
        <v>44961</v>
      </c>
      <c r="K193" s="3">
        <v>44981</v>
      </c>
      <c r="L193" s="2" t="s">
        <v>37</v>
      </c>
      <c r="M193" s="2" t="s">
        <v>260</v>
      </c>
      <c r="N193" s="2" t="s">
        <v>261</v>
      </c>
      <c r="O193" s="4">
        <v>103000</v>
      </c>
      <c r="P193" s="4">
        <v>16500</v>
      </c>
      <c r="Q193" s="4">
        <v>86500</v>
      </c>
      <c r="R193" s="2">
        <v>48</v>
      </c>
      <c r="S193" s="5">
        <v>8.83</v>
      </c>
      <c r="T193" s="4">
        <v>2438.58</v>
      </c>
      <c r="U193" s="2" t="s">
        <v>73</v>
      </c>
      <c r="V193" s="2" t="s">
        <v>74</v>
      </c>
      <c r="W193" s="4">
        <v>102420.36</v>
      </c>
      <c r="X193" s="4">
        <v>14631.44</v>
      </c>
      <c r="Y193" s="4">
        <v>117051.8</v>
      </c>
      <c r="Z193" s="2">
        <v>0</v>
      </c>
      <c r="AA193" s="2" t="s">
        <v>56</v>
      </c>
      <c r="AB193" s="2" t="s">
        <v>15727</v>
      </c>
      <c r="AC193" s="2" t="s">
        <v>213</v>
      </c>
      <c r="AD193" s="2" t="s">
        <v>76</v>
      </c>
      <c r="AE193" s="5">
        <v>83.98</v>
      </c>
      <c r="AF193" s="2">
        <v>0</v>
      </c>
      <c r="AG193" s="2" t="s">
        <v>77</v>
      </c>
      <c r="AH193" s="2">
        <v>20</v>
      </c>
      <c r="AI193" s="6" t="str">
        <f t="shared" si="6"/>
        <v>25-34</v>
      </c>
      <c r="AJ193" s="11">
        <f>YEAR(tbl_LoanData[[#This Row],[Application Date]])</f>
        <v>2023</v>
      </c>
      <c r="AK193" s="11" t="str">
        <f>TEXT(tbl_LoanData[[#This Row],[Application Date]],"MMMM")</f>
        <v>February</v>
      </c>
      <c r="AL193" s="12">
        <f>DATE(YEAR(tbl_LoanData[[#This Row],[Application Date]]),MONTH(tbl_LoanData[[#This Row],[Application Date]]),1)</f>
        <v>44958</v>
      </c>
      <c r="AM193" s="14">
        <f ca="1">IF(AND(tbl_LoanData[[#This Row],[Application Date]]&gt;=EOMONTH(TODAY(),-1)+1,tbl_LoanData[[#This Row],[Application Date]]&lt;=TODAY()),tbl_LoanData[[#This Row],[Loan Amount]],0)</f>
        <v>0</v>
      </c>
      <c r="AN193" s="14">
        <f>tbl_LoanData[[#This Row],[Amount Paid]]-(Q193-X193)</f>
        <v>30551.800000000003</v>
      </c>
      <c r="AO193" s="14">
        <f>IF(tbl_LoanData[[#This Row],[Application Status]]="Approved",1,0)</f>
        <v>1</v>
      </c>
      <c r="AP193" s="22" t="str">
        <f t="shared" ca="1" si="7"/>
        <v/>
      </c>
      <c r="AQ193" s="22" t="str">
        <f t="shared" ca="1" si="8"/>
        <v/>
      </c>
    </row>
    <row r="194" spans="1:43" ht="14.4" customHeight="1" x14ac:dyDescent="0.3">
      <c r="A194" s="2" t="s">
        <v>2903</v>
      </c>
      <c r="B194" s="2" t="s">
        <v>2904</v>
      </c>
      <c r="C194" s="2" t="s">
        <v>393</v>
      </c>
      <c r="D194" s="2" t="s">
        <v>101</v>
      </c>
      <c r="E194" s="2" t="s">
        <v>402</v>
      </c>
      <c r="F194" s="2">
        <v>41</v>
      </c>
      <c r="G194" s="2" t="s">
        <v>83</v>
      </c>
      <c r="H194" s="2" t="s">
        <v>273</v>
      </c>
      <c r="I194" s="2" t="s">
        <v>45</v>
      </c>
      <c r="J194" s="3">
        <v>44972</v>
      </c>
      <c r="K194" s="3">
        <v>44976</v>
      </c>
      <c r="L194" s="2" t="s">
        <v>36</v>
      </c>
      <c r="M194" s="2" t="s">
        <v>85</v>
      </c>
      <c r="N194" s="2" t="s">
        <v>671</v>
      </c>
      <c r="O194" s="4">
        <v>1605000</v>
      </c>
      <c r="P194" s="4">
        <v>541300</v>
      </c>
      <c r="Q194" s="4">
        <v>1063700</v>
      </c>
      <c r="R194" s="2">
        <v>36</v>
      </c>
      <c r="S194" s="5">
        <v>6.7</v>
      </c>
      <c r="T194" s="4">
        <v>35486.21</v>
      </c>
      <c r="U194" s="2" t="s">
        <v>73</v>
      </c>
      <c r="V194" s="2" t="s">
        <v>33</v>
      </c>
      <c r="W194" s="4">
        <v>1277503.7</v>
      </c>
      <c r="X194" s="4">
        <v>0</v>
      </c>
      <c r="Y194" s="4">
        <v>1277503.7</v>
      </c>
      <c r="Z194" s="2">
        <v>0</v>
      </c>
      <c r="AA194" s="2" t="s">
        <v>56</v>
      </c>
      <c r="AB194" s="2" t="s">
        <v>15730</v>
      </c>
      <c r="AC194" s="2" t="s">
        <v>138</v>
      </c>
      <c r="AD194" s="2" t="s">
        <v>76</v>
      </c>
      <c r="AE194" s="5">
        <v>66.27</v>
      </c>
      <c r="AF194" s="2">
        <v>0</v>
      </c>
      <c r="AG194" s="2" t="s">
        <v>77</v>
      </c>
      <c r="AH194" s="2">
        <v>4</v>
      </c>
      <c r="AI194" s="6" t="str">
        <f t="shared" ref="AI194:AI257" si="9">IF(F194&lt;25,"18-24",IF(F194&lt;35,"25-34",IF(F194&lt;45,"35-44",IF(F194&lt;55,"45-54",IF(F194&lt;65,"55-64","65+")))))</f>
        <v>35-44</v>
      </c>
      <c r="AJ194" s="11">
        <f>YEAR(tbl_LoanData[[#This Row],[Application Date]])</f>
        <v>2023</v>
      </c>
      <c r="AK194" s="11" t="str">
        <f>TEXT(tbl_LoanData[[#This Row],[Application Date]],"MMMM")</f>
        <v>February</v>
      </c>
      <c r="AL194" s="12">
        <f>DATE(YEAR(tbl_LoanData[[#This Row],[Application Date]]),MONTH(tbl_LoanData[[#This Row],[Application Date]]),1)</f>
        <v>44958</v>
      </c>
      <c r="AM194" s="14">
        <f ca="1">IF(AND(tbl_LoanData[[#This Row],[Application Date]]&gt;=EOMONTH(TODAY(),-1)+1,tbl_LoanData[[#This Row],[Application Date]]&lt;=TODAY()),tbl_LoanData[[#This Row],[Loan Amount]],0)</f>
        <v>0</v>
      </c>
      <c r="AN194" s="14">
        <f>tbl_LoanData[[#This Row],[Amount Paid]]-(Q194-X194)</f>
        <v>213803.69999999995</v>
      </c>
      <c r="AO194" s="14">
        <f>IF(tbl_LoanData[[#This Row],[Application Status]]="Approved",1,0)</f>
        <v>1</v>
      </c>
      <c r="AP194" s="22" t="str">
        <f t="shared" ref="AP194:AP257" ca="1" si="10">IF(AND(J194&gt;=DATE(YEAR(TODAY()),MONTH(TODAY()),1),J194&lt;=TODAY()),"Current MTD",IF(AND(J194&gt;=EOMONTH(TODAY(),-2)+1,J194&lt;=EOMONTH(TODAY(),-1)),"Previous MTD",""))</f>
        <v/>
      </c>
      <c r="AQ194" s="22" t="str">
        <f t="shared" ref="AQ194:AQ257" ca="1" si="11">IF(AND(J194&gt;=DATE(YEAR(TODAY()),MONTH(TODAY()),1),J194&lt;=TODAY()),TEXT(DATE(YEAR(TODAY()),MONTH(TODAY()),1),"mmm d")&amp;"–"&amp;DAY(TODAY()),IF(AND(J194&gt;=EOMONTH(TODAY(),-2)+1,J194&lt;=EOMONTH(TODAY(),-1)),""&amp;TEXT(EOMONTH(TODAY(),-2)+1,"mmm d")&amp;"–"&amp;DAY(TODAY()),""))</f>
        <v/>
      </c>
    </row>
    <row r="195" spans="1:43" ht="14.4" customHeight="1" x14ac:dyDescent="0.3">
      <c r="A195" s="2" t="s">
        <v>3003</v>
      </c>
      <c r="B195" s="2" t="s">
        <v>3004</v>
      </c>
      <c r="C195" s="2" t="s">
        <v>379</v>
      </c>
      <c r="D195" s="2" t="s">
        <v>311</v>
      </c>
      <c r="E195" s="2" t="s">
        <v>68</v>
      </c>
      <c r="F195" s="2">
        <v>36</v>
      </c>
      <c r="G195" s="2" t="s">
        <v>69</v>
      </c>
      <c r="H195" s="2" t="s">
        <v>228</v>
      </c>
      <c r="I195" s="2" t="s">
        <v>43</v>
      </c>
      <c r="J195" s="3">
        <v>44960</v>
      </c>
      <c r="K195" s="3"/>
      <c r="L195" s="2" t="s">
        <v>39</v>
      </c>
      <c r="M195" s="2" t="s">
        <v>167</v>
      </c>
      <c r="N195" s="2" t="s">
        <v>491</v>
      </c>
      <c r="O195" s="4">
        <v>1923000</v>
      </c>
      <c r="P195" s="4">
        <v>463600</v>
      </c>
      <c r="Q195" s="4">
        <v>1459400</v>
      </c>
      <c r="R195" s="2">
        <v>48</v>
      </c>
      <c r="S195" s="5">
        <v>10.01</v>
      </c>
      <c r="T195" s="4">
        <v>42578</v>
      </c>
      <c r="U195" s="2" t="s">
        <v>113</v>
      </c>
      <c r="V195" s="2" t="s">
        <v>97</v>
      </c>
      <c r="W195" s="4">
        <v>0</v>
      </c>
      <c r="X195" s="4">
        <v>0</v>
      </c>
      <c r="Y195" s="4">
        <v>2043743.76</v>
      </c>
      <c r="Z195" s="2">
        <v>0</v>
      </c>
      <c r="AA195" s="2" t="s">
        <v>97</v>
      </c>
      <c r="AB195" s="2" t="s">
        <v>15729</v>
      </c>
      <c r="AC195" s="2" t="s">
        <v>146</v>
      </c>
      <c r="AD195" s="2" t="s">
        <v>76</v>
      </c>
      <c r="AE195" s="5">
        <v>75.89</v>
      </c>
      <c r="AF195" s="2">
        <v>0</v>
      </c>
      <c r="AG195" s="2" t="s">
        <v>97</v>
      </c>
      <c r="AH195" s="2"/>
      <c r="AI195" s="6" t="str">
        <f t="shared" si="9"/>
        <v>35-44</v>
      </c>
      <c r="AJ195" s="11">
        <f>YEAR(tbl_LoanData[[#This Row],[Application Date]])</f>
        <v>2023</v>
      </c>
      <c r="AK195" s="11" t="str">
        <f>TEXT(tbl_LoanData[[#This Row],[Application Date]],"MMMM")</f>
        <v>February</v>
      </c>
      <c r="AL195" s="12">
        <f>DATE(YEAR(tbl_LoanData[[#This Row],[Application Date]]),MONTH(tbl_LoanData[[#This Row],[Application Date]]),1)</f>
        <v>44958</v>
      </c>
      <c r="AM195" s="14">
        <f ca="1">IF(AND(tbl_LoanData[[#This Row],[Application Date]]&gt;=EOMONTH(TODAY(),-1)+1,tbl_LoanData[[#This Row],[Application Date]]&lt;=TODAY()),tbl_LoanData[[#This Row],[Loan Amount]],0)</f>
        <v>0</v>
      </c>
      <c r="AN195" s="14">
        <f>tbl_LoanData[[#This Row],[Amount Paid]]-(Q195-X195)</f>
        <v>-1459400</v>
      </c>
      <c r="AO195" s="14">
        <f>IF(tbl_LoanData[[#This Row],[Application Status]]="Approved",1,0)</f>
        <v>0</v>
      </c>
      <c r="AP195" s="22" t="str">
        <f t="shared" ca="1" si="10"/>
        <v/>
      </c>
      <c r="AQ195" s="22" t="str">
        <f t="shared" ca="1" si="11"/>
        <v/>
      </c>
    </row>
    <row r="196" spans="1:43" x14ac:dyDescent="0.3">
      <c r="A196" s="2" t="s">
        <v>3101</v>
      </c>
      <c r="B196" s="2" t="s">
        <v>3102</v>
      </c>
      <c r="C196" s="2" t="s">
        <v>999</v>
      </c>
      <c r="D196" s="2" t="s">
        <v>161</v>
      </c>
      <c r="E196" s="2" t="s">
        <v>402</v>
      </c>
      <c r="F196" s="2">
        <v>62</v>
      </c>
      <c r="G196" s="2" t="s">
        <v>69</v>
      </c>
      <c r="H196" s="2" t="s">
        <v>211</v>
      </c>
      <c r="I196" s="2" t="s">
        <v>50</v>
      </c>
      <c r="J196" s="3">
        <v>44960</v>
      </c>
      <c r="K196" s="3">
        <v>44965</v>
      </c>
      <c r="L196" s="2" t="s">
        <v>40</v>
      </c>
      <c r="M196" s="2" t="s">
        <v>111</v>
      </c>
      <c r="N196" s="2" t="s">
        <v>120</v>
      </c>
      <c r="O196" s="4">
        <v>789000</v>
      </c>
      <c r="P196" s="4">
        <v>155100</v>
      </c>
      <c r="Q196" s="4">
        <v>633900</v>
      </c>
      <c r="R196" s="2">
        <v>36</v>
      </c>
      <c r="S196" s="5">
        <v>14.04</v>
      </c>
      <c r="T196" s="4">
        <v>25024.959999999999</v>
      </c>
      <c r="U196" s="2" t="s">
        <v>73</v>
      </c>
      <c r="V196" s="2" t="s">
        <v>34</v>
      </c>
      <c r="W196" s="4">
        <v>875873.6</v>
      </c>
      <c r="X196" s="4">
        <v>25025.08</v>
      </c>
      <c r="Y196" s="4">
        <v>900898.68</v>
      </c>
      <c r="Z196" s="2">
        <v>31</v>
      </c>
      <c r="AA196" s="2" t="s">
        <v>58</v>
      </c>
      <c r="AB196" s="2" t="s">
        <v>15732</v>
      </c>
      <c r="AC196" s="2" t="s">
        <v>121</v>
      </c>
      <c r="AD196" s="2" t="s">
        <v>76</v>
      </c>
      <c r="AE196" s="5">
        <v>80.34</v>
      </c>
      <c r="AF196" s="2">
        <v>1</v>
      </c>
      <c r="AG196" s="2" t="s">
        <v>15718</v>
      </c>
      <c r="AH196" s="2">
        <v>5</v>
      </c>
      <c r="AI196" s="6" t="str">
        <f t="shared" si="9"/>
        <v>55-64</v>
      </c>
      <c r="AJ196" s="11">
        <f>YEAR(tbl_LoanData[[#This Row],[Application Date]])</f>
        <v>2023</v>
      </c>
      <c r="AK196" s="11" t="str">
        <f>TEXT(tbl_LoanData[[#This Row],[Application Date]],"MMMM")</f>
        <v>February</v>
      </c>
      <c r="AL196" s="12">
        <f>DATE(YEAR(tbl_LoanData[[#This Row],[Application Date]]),MONTH(tbl_LoanData[[#This Row],[Application Date]]),1)</f>
        <v>44958</v>
      </c>
      <c r="AM196" s="14">
        <f ca="1">IF(AND(tbl_LoanData[[#This Row],[Application Date]]&gt;=EOMONTH(TODAY(),-1)+1,tbl_LoanData[[#This Row],[Application Date]]&lt;=TODAY()),tbl_LoanData[[#This Row],[Loan Amount]],0)</f>
        <v>0</v>
      </c>
      <c r="AN196" s="14">
        <f>tbl_LoanData[[#This Row],[Amount Paid]]-(Q196-X196)</f>
        <v>266998.67999999993</v>
      </c>
      <c r="AO196" s="14">
        <f>IF(tbl_LoanData[[#This Row],[Application Status]]="Approved",1,0)</f>
        <v>1</v>
      </c>
      <c r="AP196" s="22" t="str">
        <f t="shared" ca="1" si="10"/>
        <v/>
      </c>
      <c r="AQ196" s="22" t="str">
        <f t="shared" ca="1" si="11"/>
        <v/>
      </c>
    </row>
    <row r="197" spans="1:43" ht="14.4" customHeight="1" x14ac:dyDescent="0.3">
      <c r="A197" s="2" t="s">
        <v>3103</v>
      </c>
      <c r="B197" s="2" t="s">
        <v>3104</v>
      </c>
      <c r="C197" s="2" t="s">
        <v>317</v>
      </c>
      <c r="D197" s="2" t="s">
        <v>117</v>
      </c>
      <c r="E197" s="2" t="s">
        <v>210</v>
      </c>
      <c r="F197" s="2">
        <v>45</v>
      </c>
      <c r="G197" s="2" t="s">
        <v>83</v>
      </c>
      <c r="H197" s="2" t="s">
        <v>273</v>
      </c>
      <c r="I197" s="2" t="s">
        <v>45</v>
      </c>
      <c r="J197" s="3">
        <v>44965</v>
      </c>
      <c r="K197" s="3">
        <v>44980</v>
      </c>
      <c r="L197" s="2" t="s">
        <v>40</v>
      </c>
      <c r="M197" s="2" t="s">
        <v>85</v>
      </c>
      <c r="N197" s="2" t="s">
        <v>270</v>
      </c>
      <c r="O197" s="4">
        <v>959000</v>
      </c>
      <c r="P197" s="4">
        <v>212400</v>
      </c>
      <c r="Q197" s="4">
        <v>746600</v>
      </c>
      <c r="R197" s="2">
        <v>36</v>
      </c>
      <c r="S197" s="5">
        <v>7.43</v>
      </c>
      <c r="T197" s="4">
        <v>25361.59</v>
      </c>
      <c r="U197" s="2" t="s">
        <v>73</v>
      </c>
      <c r="V197" s="2" t="s">
        <v>33</v>
      </c>
      <c r="W197" s="4">
        <v>913017.14</v>
      </c>
      <c r="X197" s="4">
        <v>0</v>
      </c>
      <c r="Y197" s="4">
        <v>913017.14</v>
      </c>
      <c r="Z197" s="2">
        <v>0</v>
      </c>
      <c r="AA197" s="2" t="s">
        <v>56</v>
      </c>
      <c r="AB197" s="2" t="s">
        <v>15731</v>
      </c>
      <c r="AC197" s="2" t="s">
        <v>332</v>
      </c>
      <c r="AD197" s="2" t="s">
        <v>76</v>
      </c>
      <c r="AE197" s="5">
        <v>77.849999999999994</v>
      </c>
      <c r="AF197" s="2">
        <v>0</v>
      </c>
      <c r="AG197" s="2" t="s">
        <v>77</v>
      </c>
      <c r="AH197" s="2">
        <v>15</v>
      </c>
      <c r="AI197" s="6" t="str">
        <f t="shared" si="9"/>
        <v>45-54</v>
      </c>
      <c r="AJ197" s="11">
        <f>YEAR(tbl_LoanData[[#This Row],[Application Date]])</f>
        <v>2023</v>
      </c>
      <c r="AK197" s="11" t="str">
        <f>TEXT(tbl_LoanData[[#This Row],[Application Date]],"MMMM")</f>
        <v>February</v>
      </c>
      <c r="AL197" s="12">
        <f>DATE(YEAR(tbl_LoanData[[#This Row],[Application Date]]),MONTH(tbl_LoanData[[#This Row],[Application Date]]),1)</f>
        <v>44958</v>
      </c>
      <c r="AM197" s="14">
        <f ca="1">IF(AND(tbl_LoanData[[#This Row],[Application Date]]&gt;=EOMONTH(TODAY(),-1)+1,tbl_LoanData[[#This Row],[Application Date]]&lt;=TODAY()),tbl_LoanData[[#This Row],[Loan Amount]],0)</f>
        <v>0</v>
      </c>
      <c r="AN197" s="14">
        <f>tbl_LoanData[[#This Row],[Amount Paid]]-(Q197-X197)</f>
        <v>166417.14000000001</v>
      </c>
      <c r="AO197" s="14">
        <f>IF(tbl_LoanData[[#This Row],[Application Status]]="Approved",1,0)</f>
        <v>1</v>
      </c>
      <c r="AP197" s="22" t="str">
        <f t="shared" ca="1" si="10"/>
        <v/>
      </c>
      <c r="AQ197" s="22" t="str">
        <f t="shared" ca="1" si="11"/>
        <v/>
      </c>
    </row>
    <row r="198" spans="1:43" x14ac:dyDescent="0.3">
      <c r="A198" s="2" t="s">
        <v>3111</v>
      </c>
      <c r="B198" s="2" t="s">
        <v>3112</v>
      </c>
      <c r="C198" s="2" t="s">
        <v>253</v>
      </c>
      <c r="D198" s="2" t="s">
        <v>268</v>
      </c>
      <c r="E198" s="2" t="s">
        <v>312</v>
      </c>
      <c r="F198" s="2">
        <v>46</v>
      </c>
      <c r="G198" s="2" t="s">
        <v>69</v>
      </c>
      <c r="H198" s="2" t="s">
        <v>119</v>
      </c>
      <c r="I198" s="2" t="s">
        <v>43</v>
      </c>
      <c r="J198" s="3">
        <v>44975</v>
      </c>
      <c r="K198" s="3">
        <v>44980</v>
      </c>
      <c r="L198" s="2" t="s">
        <v>38</v>
      </c>
      <c r="M198" s="2" t="s">
        <v>127</v>
      </c>
      <c r="N198" s="2" t="s">
        <v>128</v>
      </c>
      <c r="O198" s="4">
        <v>1882000</v>
      </c>
      <c r="P198" s="4">
        <v>396100</v>
      </c>
      <c r="Q198" s="4">
        <v>1485900</v>
      </c>
      <c r="R198" s="2">
        <v>24</v>
      </c>
      <c r="S198" s="5">
        <v>13.4</v>
      </c>
      <c r="T198" s="4">
        <v>78505.05</v>
      </c>
      <c r="U198" s="2" t="s">
        <v>73</v>
      </c>
      <c r="V198" s="2" t="s">
        <v>33</v>
      </c>
      <c r="W198" s="4">
        <v>1884121.2</v>
      </c>
      <c r="X198" s="4">
        <v>0</v>
      </c>
      <c r="Y198" s="4">
        <v>1884121.2</v>
      </c>
      <c r="Z198" s="2">
        <v>0</v>
      </c>
      <c r="AA198" s="2" t="s">
        <v>56</v>
      </c>
      <c r="AB198" s="2" t="s">
        <v>15735</v>
      </c>
      <c r="AC198" s="2" t="s">
        <v>332</v>
      </c>
      <c r="AD198" s="2" t="s">
        <v>76</v>
      </c>
      <c r="AE198" s="5">
        <v>78.95</v>
      </c>
      <c r="AF198" s="2">
        <v>0</v>
      </c>
      <c r="AG198" s="2" t="s">
        <v>77</v>
      </c>
      <c r="AH198" s="2">
        <v>5</v>
      </c>
      <c r="AI198" s="6" t="str">
        <f t="shared" si="9"/>
        <v>45-54</v>
      </c>
      <c r="AJ198" s="11">
        <f>YEAR(tbl_LoanData[[#This Row],[Application Date]])</f>
        <v>2023</v>
      </c>
      <c r="AK198" s="11" t="str">
        <f>TEXT(tbl_LoanData[[#This Row],[Application Date]],"MMMM")</f>
        <v>February</v>
      </c>
      <c r="AL198" s="12">
        <f>DATE(YEAR(tbl_LoanData[[#This Row],[Application Date]]),MONTH(tbl_LoanData[[#This Row],[Application Date]]),1)</f>
        <v>44958</v>
      </c>
      <c r="AM198" s="14">
        <f ca="1">IF(AND(tbl_LoanData[[#This Row],[Application Date]]&gt;=EOMONTH(TODAY(),-1)+1,tbl_LoanData[[#This Row],[Application Date]]&lt;=TODAY()),tbl_LoanData[[#This Row],[Loan Amount]],0)</f>
        <v>0</v>
      </c>
      <c r="AN198" s="14">
        <f>tbl_LoanData[[#This Row],[Amount Paid]]-(Q198-X198)</f>
        <v>398221.19999999995</v>
      </c>
      <c r="AO198" s="14">
        <f>IF(tbl_LoanData[[#This Row],[Application Status]]="Approved",1,0)</f>
        <v>1</v>
      </c>
      <c r="AP198" s="22" t="str">
        <f t="shared" ca="1" si="10"/>
        <v/>
      </c>
      <c r="AQ198" s="22" t="str">
        <f t="shared" ca="1" si="11"/>
        <v/>
      </c>
    </row>
    <row r="199" spans="1:43" ht="14.4" customHeight="1" x14ac:dyDescent="0.3">
      <c r="A199" s="2" t="s">
        <v>3229</v>
      </c>
      <c r="B199" s="2" t="s">
        <v>3230</v>
      </c>
      <c r="C199" s="2" t="s">
        <v>575</v>
      </c>
      <c r="D199" s="2" t="s">
        <v>311</v>
      </c>
      <c r="E199" s="2" t="s">
        <v>176</v>
      </c>
      <c r="F199" s="2">
        <v>34</v>
      </c>
      <c r="G199" s="2" t="s">
        <v>69</v>
      </c>
      <c r="H199" s="2" t="s">
        <v>228</v>
      </c>
      <c r="I199" s="2" t="s">
        <v>43</v>
      </c>
      <c r="J199" s="3">
        <v>44962</v>
      </c>
      <c r="K199" s="3">
        <v>44983</v>
      </c>
      <c r="L199" s="2" t="s">
        <v>37</v>
      </c>
      <c r="M199" s="2" t="s">
        <v>94</v>
      </c>
      <c r="N199" s="2" t="s">
        <v>488</v>
      </c>
      <c r="O199" s="4">
        <v>233000</v>
      </c>
      <c r="P199" s="4">
        <v>76100</v>
      </c>
      <c r="Q199" s="4">
        <v>156900</v>
      </c>
      <c r="R199" s="2">
        <v>48</v>
      </c>
      <c r="S199" s="5">
        <v>12.11</v>
      </c>
      <c r="T199" s="4">
        <v>4852.13</v>
      </c>
      <c r="U199" s="2" t="s">
        <v>73</v>
      </c>
      <c r="V199" s="2" t="s">
        <v>74</v>
      </c>
      <c r="W199" s="4">
        <v>203789.46</v>
      </c>
      <c r="X199" s="4">
        <v>29112.9</v>
      </c>
      <c r="Y199" s="4">
        <v>232902.36</v>
      </c>
      <c r="Z199" s="2">
        <v>0</v>
      </c>
      <c r="AA199" s="2" t="s">
        <v>56</v>
      </c>
      <c r="AB199" s="2" t="s">
        <v>15734</v>
      </c>
      <c r="AC199" s="2" t="s">
        <v>87</v>
      </c>
      <c r="AD199" s="2" t="s">
        <v>76</v>
      </c>
      <c r="AE199" s="5">
        <v>67.34</v>
      </c>
      <c r="AF199" s="2">
        <v>0</v>
      </c>
      <c r="AG199" s="2" t="s">
        <v>77</v>
      </c>
      <c r="AH199" s="2">
        <v>21</v>
      </c>
      <c r="AI199" s="6" t="str">
        <f t="shared" si="9"/>
        <v>25-34</v>
      </c>
      <c r="AJ199" s="11">
        <f>YEAR(tbl_LoanData[[#This Row],[Application Date]])</f>
        <v>2023</v>
      </c>
      <c r="AK199" s="11" t="str">
        <f>TEXT(tbl_LoanData[[#This Row],[Application Date]],"MMMM")</f>
        <v>February</v>
      </c>
      <c r="AL199" s="12">
        <f>DATE(YEAR(tbl_LoanData[[#This Row],[Application Date]]),MONTH(tbl_LoanData[[#This Row],[Application Date]]),1)</f>
        <v>44958</v>
      </c>
      <c r="AM199" s="14">
        <f ca="1">IF(AND(tbl_LoanData[[#This Row],[Application Date]]&gt;=EOMONTH(TODAY(),-1)+1,tbl_LoanData[[#This Row],[Application Date]]&lt;=TODAY()),tbl_LoanData[[#This Row],[Loan Amount]],0)</f>
        <v>0</v>
      </c>
      <c r="AN199" s="14">
        <f>tbl_LoanData[[#This Row],[Amount Paid]]-(Q199-X199)</f>
        <v>76002.359999999986</v>
      </c>
      <c r="AO199" s="14">
        <f>IF(tbl_LoanData[[#This Row],[Application Status]]="Approved",1,0)</f>
        <v>1</v>
      </c>
      <c r="AP199" s="22" t="str">
        <f t="shared" ca="1" si="10"/>
        <v/>
      </c>
      <c r="AQ199" s="22" t="str">
        <f t="shared" ca="1" si="11"/>
        <v/>
      </c>
    </row>
    <row r="200" spans="1:43" ht="14.4" customHeight="1" x14ac:dyDescent="0.3">
      <c r="A200" s="2" t="s">
        <v>3331</v>
      </c>
      <c r="B200" s="2" t="s">
        <v>3332</v>
      </c>
      <c r="C200" s="2" t="s">
        <v>356</v>
      </c>
      <c r="D200" s="2" t="s">
        <v>232</v>
      </c>
      <c r="E200" s="2" t="s">
        <v>91</v>
      </c>
      <c r="F200" s="2">
        <v>62</v>
      </c>
      <c r="G200" s="2" t="s">
        <v>69</v>
      </c>
      <c r="H200" s="2" t="s">
        <v>166</v>
      </c>
      <c r="I200" s="2" t="s">
        <v>46</v>
      </c>
      <c r="J200" s="3">
        <v>44968</v>
      </c>
      <c r="K200" s="3"/>
      <c r="L200" s="2" t="s">
        <v>39</v>
      </c>
      <c r="M200" s="2" t="s">
        <v>167</v>
      </c>
      <c r="N200" s="2" t="s">
        <v>491</v>
      </c>
      <c r="O200" s="4">
        <v>2206000</v>
      </c>
      <c r="P200" s="4">
        <v>705400</v>
      </c>
      <c r="Q200" s="4">
        <v>1500600</v>
      </c>
      <c r="R200" s="2">
        <v>36</v>
      </c>
      <c r="S200" s="5">
        <v>11.9</v>
      </c>
      <c r="T200" s="4">
        <v>56564.28</v>
      </c>
      <c r="U200" s="2" t="s">
        <v>113</v>
      </c>
      <c r="V200" s="2" t="s">
        <v>97</v>
      </c>
      <c r="W200" s="4">
        <v>0</v>
      </c>
      <c r="X200" s="4">
        <v>0</v>
      </c>
      <c r="Y200" s="4">
        <v>2036314.2</v>
      </c>
      <c r="Z200" s="2">
        <v>0</v>
      </c>
      <c r="AA200" s="2" t="s">
        <v>97</v>
      </c>
      <c r="AB200" s="2" t="s">
        <v>15733</v>
      </c>
      <c r="AC200" s="2" t="s">
        <v>129</v>
      </c>
      <c r="AD200" s="2" t="s">
        <v>76</v>
      </c>
      <c r="AE200" s="5">
        <v>68.02</v>
      </c>
      <c r="AF200" s="2">
        <v>0</v>
      </c>
      <c r="AG200" s="2" t="s">
        <v>97</v>
      </c>
      <c r="AH200" s="2"/>
      <c r="AI200" s="6" t="str">
        <f t="shared" si="9"/>
        <v>55-64</v>
      </c>
      <c r="AJ200" s="11">
        <f>YEAR(tbl_LoanData[[#This Row],[Application Date]])</f>
        <v>2023</v>
      </c>
      <c r="AK200" s="11" t="str">
        <f>TEXT(tbl_LoanData[[#This Row],[Application Date]],"MMMM")</f>
        <v>February</v>
      </c>
      <c r="AL200" s="12">
        <f>DATE(YEAR(tbl_LoanData[[#This Row],[Application Date]]),MONTH(tbl_LoanData[[#This Row],[Application Date]]),1)</f>
        <v>44958</v>
      </c>
      <c r="AM200" s="14">
        <f ca="1">IF(AND(tbl_LoanData[[#This Row],[Application Date]]&gt;=EOMONTH(TODAY(),-1)+1,tbl_LoanData[[#This Row],[Application Date]]&lt;=TODAY()),tbl_LoanData[[#This Row],[Loan Amount]],0)</f>
        <v>0</v>
      </c>
      <c r="AN200" s="14">
        <f>tbl_LoanData[[#This Row],[Amount Paid]]-(Q200-X200)</f>
        <v>-1500600</v>
      </c>
      <c r="AO200" s="14">
        <f>IF(tbl_LoanData[[#This Row],[Application Status]]="Approved",1,0)</f>
        <v>0</v>
      </c>
      <c r="AP200" s="22" t="str">
        <f t="shared" ca="1" si="10"/>
        <v/>
      </c>
      <c r="AQ200" s="22" t="str">
        <f t="shared" ca="1" si="11"/>
        <v/>
      </c>
    </row>
    <row r="201" spans="1:43" ht="14.4" customHeight="1" x14ac:dyDescent="0.3">
      <c r="A201" s="2" t="s">
        <v>3423</v>
      </c>
      <c r="B201" s="2" t="s">
        <v>3424</v>
      </c>
      <c r="C201" s="2" t="s">
        <v>100</v>
      </c>
      <c r="D201" s="2" t="s">
        <v>189</v>
      </c>
      <c r="E201" s="2" t="s">
        <v>102</v>
      </c>
      <c r="F201" s="2">
        <v>42</v>
      </c>
      <c r="G201" s="2" t="s">
        <v>69</v>
      </c>
      <c r="H201" s="2" t="s">
        <v>205</v>
      </c>
      <c r="I201" s="2" t="s">
        <v>49</v>
      </c>
      <c r="J201" s="3">
        <v>44971</v>
      </c>
      <c r="K201" s="3">
        <v>44977</v>
      </c>
      <c r="L201" s="2" t="s">
        <v>40</v>
      </c>
      <c r="M201" s="2" t="s">
        <v>71</v>
      </c>
      <c r="N201" s="2" t="s">
        <v>137</v>
      </c>
      <c r="O201" s="4">
        <v>1528000</v>
      </c>
      <c r="P201" s="4">
        <v>167100</v>
      </c>
      <c r="Q201" s="4">
        <v>1360900</v>
      </c>
      <c r="R201" s="2">
        <v>24</v>
      </c>
      <c r="S201" s="5">
        <v>8.24</v>
      </c>
      <c r="T201" s="4">
        <v>66049.009999999995</v>
      </c>
      <c r="U201" s="2" t="s">
        <v>73</v>
      </c>
      <c r="V201" s="2" t="s">
        <v>33</v>
      </c>
      <c r="W201" s="4">
        <v>1585176.32</v>
      </c>
      <c r="X201" s="4">
        <v>0</v>
      </c>
      <c r="Y201" s="4">
        <v>1585176.32</v>
      </c>
      <c r="Z201" s="2">
        <v>0</v>
      </c>
      <c r="AA201" s="2" t="s">
        <v>56</v>
      </c>
      <c r="AB201" s="2" t="s">
        <v>15727</v>
      </c>
      <c r="AC201" s="2" t="s">
        <v>75</v>
      </c>
      <c r="AD201" s="2" t="s">
        <v>76</v>
      </c>
      <c r="AE201" s="5">
        <v>89.06</v>
      </c>
      <c r="AF201" s="2">
        <v>0</v>
      </c>
      <c r="AG201" s="2" t="s">
        <v>77</v>
      </c>
      <c r="AH201" s="2">
        <v>6</v>
      </c>
      <c r="AI201" s="6" t="str">
        <f t="shared" si="9"/>
        <v>35-44</v>
      </c>
      <c r="AJ201" s="11">
        <f>YEAR(tbl_LoanData[[#This Row],[Application Date]])</f>
        <v>2023</v>
      </c>
      <c r="AK201" s="11" t="str">
        <f>TEXT(tbl_LoanData[[#This Row],[Application Date]],"MMMM")</f>
        <v>February</v>
      </c>
      <c r="AL201" s="12">
        <f>DATE(YEAR(tbl_LoanData[[#This Row],[Application Date]]),MONTH(tbl_LoanData[[#This Row],[Application Date]]),1)</f>
        <v>44958</v>
      </c>
      <c r="AM201" s="14">
        <f ca="1">IF(AND(tbl_LoanData[[#This Row],[Application Date]]&gt;=EOMONTH(TODAY(),-1)+1,tbl_LoanData[[#This Row],[Application Date]]&lt;=TODAY()),tbl_LoanData[[#This Row],[Loan Amount]],0)</f>
        <v>0</v>
      </c>
      <c r="AN201" s="14">
        <f>tbl_LoanData[[#This Row],[Amount Paid]]-(Q201-X201)</f>
        <v>224276.32000000007</v>
      </c>
      <c r="AO201" s="14">
        <f>IF(tbl_LoanData[[#This Row],[Application Status]]="Approved",1,0)</f>
        <v>1</v>
      </c>
      <c r="AP201" s="22" t="str">
        <f t="shared" ca="1" si="10"/>
        <v/>
      </c>
      <c r="AQ201" s="22" t="str">
        <f t="shared" ca="1" si="11"/>
        <v/>
      </c>
    </row>
    <row r="202" spans="1:43" ht="14.4" customHeight="1" x14ac:dyDescent="0.3">
      <c r="A202" s="2" t="s">
        <v>3467</v>
      </c>
      <c r="B202" s="2" t="s">
        <v>3468</v>
      </c>
      <c r="C202" s="2" t="s">
        <v>368</v>
      </c>
      <c r="D202" s="2" t="s">
        <v>102</v>
      </c>
      <c r="E202" s="2" t="s">
        <v>150</v>
      </c>
      <c r="F202" s="2">
        <v>63</v>
      </c>
      <c r="G202" s="2" t="s">
        <v>83</v>
      </c>
      <c r="H202" s="2" t="s">
        <v>177</v>
      </c>
      <c r="I202" s="2" t="s">
        <v>43</v>
      </c>
      <c r="J202" s="3">
        <v>44959</v>
      </c>
      <c r="K202" s="3">
        <v>44976</v>
      </c>
      <c r="L202" s="2" t="s">
        <v>39</v>
      </c>
      <c r="M202" s="2" t="s">
        <v>71</v>
      </c>
      <c r="N202" s="2" t="s">
        <v>294</v>
      </c>
      <c r="O202" s="4">
        <v>2509000</v>
      </c>
      <c r="P202" s="4">
        <v>577800</v>
      </c>
      <c r="Q202" s="4">
        <v>1931200</v>
      </c>
      <c r="R202" s="2">
        <v>48</v>
      </c>
      <c r="S202" s="5">
        <v>8.3000000000000007</v>
      </c>
      <c r="T202" s="4">
        <v>53590.8</v>
      </c>
      <c r="U202" s="2" t="s">
        <v>73</v>
      </c>
      <c r="V202" s="2" t="s">
        <v>74</v>
      </c>
      <c r="W202" s="4">
        <v>2250813.6</v>
      </c>
      <c r="X202" s="4">
        <v>321544.8</v>
      </c>
      <c r="Y202" s="4">
        <v>2572358.4</v>
      </c>
      <c r="Z202" s="2">
        <v>0</v>
      </c>
      <c r="AA202" s="2" t="s">
        <v>56</v>
      </c>
      <c r="AB202" s="2" t="s">
        <v>15730</v>
      </c>
      <c r="AC202" s="2" t="s">
        <v>129</v>
      </c>
      <c r="AD202" s="2" t="s">
        <v>76</v>
      </c>
      <c r="AE202" s="5">
        <v>76.97</v>
      </c>
      <c r="AF202" s="2">
        <v>0</v>
      </c>
      <c r="AG202" s="2" t="s">
        <v>77</v>
      </c>
      <c r="AH202" s="2">
        <v>17</v>
      </c>
      <c r="AI202" s="6" t="str">
        <f t="shared" si="9"/>
        <v>55-64</v>
      </c>
      <c r="AJ202" s="11">
        <f>YEAR(tbl_LoanData[[#This Row],[Application Date]])</f>
        <v>2023</v>
      </c>
      <c r="AK202" s="11" t="str">
        <f>TEXT(tbl_LoanData[[#This Row],[Application Date]],"MMMM")</f>
        <v>February</v>
      </c>
      <c r="AL202" s="12">
        <f>DATE(YEAR(tbl_LoanData[[#This Row],[Application Date]]),MONTH(tbl_LoanData[[#This Row],[Application Date]]),1)</f>
        <v>44958</v>
      </c>
      <c r="AM202" s="14">
        <f ca="1">IF(AND(tbl_LoanData[[#This Row],[Application Date]]&gt;=EOMONTH(TODAY(),-1)+1,tbl_LoanData[[#This Row],[Application Date]]&lt;=TODAY()),tbl_LoanData[[#This Row],[Loan Amount]],0)</f>
        <v>0</v>
      </c>
      <c r="AN202" s="14">
        <f>tbl_LoanData[[#This Row],[Amount Paid]]-(Q202-X202)</f>
        <v>641158.40000000014</v>
      </c>
      <c r="AO202" s="14">
        <f>IF(tbl_LoanData[[#This Row],[Application Status]]="Approved",1,0)</f>
        <v>1</v>
      </c>
      <c r="AP202" s="22" t="str">
        <f t="shared" ca="1" si="10"/>
        <v/>
      </c>
      <c r="AQ202" s="22" t="str">
        <f t="shared" ca="1" si="11"/>
        <v/>
      </c>
    </row>
    <row r="203" spans="1:43" ht="14.4" customHeight="1" x14ac:dyDescent="0.3">
      <c r="A203" s="2" t="s">
        <v>3539</v>
      </c>
      <c r="B203" s="2" t="s">
        <v>3540</v>
      </c>
      <c r="C203" s="2" t="s">
        <v>439</v>
      </c>
      <c r="D203" s="2" t="s">
        <v>91</v>
      </c>
      <c r="E203" s="2" t="s">
        <v>142</v>
      </c>
      <c r="F203" s="2">
        <v>47</v>
      </c>
      <c r="G203" s="2" t="s">
        <v>83</v>
      </c>
      <c r="H203" s="2" t="s">
        <v>110</v>
      </c>
      <c r="I203" s="2" t="s">
        <v>46</v>
      </c>
      <c r="J203" s="3">
        <v>44974</v>
      </c>
      <c r="K203" s="3">
        <v>44990</v>
      </c>
      <c r="L203" s="2" t="s">
        <v>39</v>
      </c>
      <c r="M203" s="2" t="s">
        <v>85</v>
      </c>
      <c r="N203" s="2" t="s">
        <v>178</v>
      </c>
      <c r="O203" s="4">
        <v>2123000</v>
      </c>
      <c r="P203" s="4">
        <v>667200</v>
      </c>
      <c r="Q203" s="4">
        <v>1455800</v>
      </c>
      <c r="R203" s="2">
        <v>48</v>
      </c>
      <c r="S203" s="5">
        <v>12.01</v>
      </c>
      <c r="T203" s="4">
        <v>44899.3</v>
      </c>
      <c r="U203" s="2" t="s">
        <v>73</v>
      </c>
      <c r="V203" s="2" t="s">
        <v>74</v>
      </c>
      <c r="W203" s="4">
        <v>1885770.6</v>
      </c>
      <c r="X203" s="4">
        <v>269395.71999999997</v>
      </c>
      <c r="Y203" s="4">
        <v>2155166.3199999998</v>
      </c>
      <c r="Z203" s="2">
        <v>0</v>
      </c>
      <c r="AA203" s="2" t="s">
        <v>56</v>
      </c>
      <c r="AB203" s="2" t="s">
        <v>15728</v>
      </c>
      <c r="AC203" s="2" t="s">
        <v>106</v>
      </c>
      <c r="AD203" s="2" t="s">
        <v>76</v>
      </c>
      <c r="AE203" s="5">
        <v>68.569999999999993</v>
      </c>
      <c r="AF203" s="2">
        <v>0</v>
      </c>
      <c r="AG203" s="2" t="s">
        <v>77</v>
      </c>
      <c r="AH203" s="2">
        <v>16</v>
      </c>
      <c r="AI203" s="6" t="str">
        <f t="shared" si="9"/>
        <v>45-54</v>
      </c>
      <c r="AJ203" s="11">
        <f>YEAR(tbl_LoanData[[#This Row],[Application Date]])</f>
        <v>2023</v>
      </c>
      <c r="AK203" s="11" t="str">
        <f>TEXT(tbl_LoanData[[#This Row],[Application Date]],"MMMM")</f>
        <v>February</v>
      </c>
      <c r="AL203" s="12">
        <f>DATE(YEAR(tbl_LoanData[[#This Row],[Application Date]]),MONTH(tbl_LoanData[[#This Row],[Application Date]]),1)</f>
        <v>44958</v>
      </c>
      <c r="AM203" s="14">
        <f ca="1">IF(AND(tbl_LoanData[[#This Row],[Application Date]]&gt;=EOMONTH(TODAY(),-1)+1,tbl_LoanData[[#This Row],[Application Date]]&lt;=TODAY()),tbl_LoanData[[#This Row],[Loan Amount]],0)</f>
        <v>0</v>
      </c>
      <c r="AN203" s="14">
        <f>tbl_LoanData[[#This Row],[Amount Paid]]-(Q203-X203)</f>
        <v>699366.32000000007</v>
      </c>
      <c r="AO203" s="14">
        <f>IF(tbl_LoanData[[#This Row],[Application Status]]="Approved",1,0)</f>
        <v>1</v>
      </c>
      <c r="AP203" s="22" t="str">
        <f t="shared" ca="1" si="10"/>
        <v/>
      </c>
      <c r="AQ203" s="22" t="str">
        <f t="shared" ca="1" si="11"/>
        <v/>
      </c>
    </row>
    <row r="204" spans="1:43" x14ac:dyDescent="0.3">
      <c r="A204" s="2" t="s">
        <v>3657</v>
      </c>
      <c r="B204" s="2" t="s">
        <v>3658</v>
      </c>
      <c r="C204" s="2" t="s">
        <v>586</v>
      </c>
      <c r="D204" s="2" t="s">
        <v>117</v>
      </c>
      <c r="E204" s="2" t="s">
        <v>210</v>
      </c>
      <c r="F204" s="2">
        <v>61</v>
      </c>
      <c r="G204" s="2" t="s">
        <v>69</v>
      </c>
      <c r="H204" s="2" t="s">
        <v>233</v>
      </c>
      <c r="I204" s="2" t="s">
        <v>46</v>
      </c>
      <c r="J204" s="3">
        <v>44961</v>
      </c>
      <c r="K204" s="3">
        <v>44973</v>
      </c>
      <c r="L204" s="2" t="s">
        <v>39</v>
      </c>
      <c r="M204" s="2" t="s">
        <v>71</v>
      </c>
      <c r="N204" s="2" t="s">
        <v>294</v>
      </c>
      <c r="O204" s="4">
        <v>2339000</v>
      </c>
      <c r="P204" s="4">
        <v>312400</v>
      </c>
      <c r="Q204" s="4">
        <v>2026600</v>
      </c>
      <c r="R204" s="2">
        <v>60</v>
      </c>
      <c r="S204" s="5">
        <v>7.98</v>
      </c>
      <c r="T204" s="4">
        <v>47253.56</v>
      </c>
      <c r="U204" s="2" t="s">
        <v>73</v>
      </c>
      <c r="V204" s="2" t="s">
        <v>74</v>
      </c>
      <c r="W204" s="4">
        <v>1984649.52</v>
      </c>
      <c r="X204" s="4">
        <v>850563.88</v>
      </c>
      <c r="Y204" s="4">
        <v>2835213.4</v>
      </c>
      <c r="Z204" s="2">
        <v>0</v>
      </c>
      <c r="AA204" s="2" t="s">
        <v>56</v>
      </c>
      <c r="AB204" s="2" t="s">
        <v>15729</v>
      </c>
      <c r="AC204" s="2" t="s">
        <v>146</v>
      </c>
      <c r="AD204" s="2" t="s">
        <v>76</v>
      </c>
      <c r="AE204" s="5">
        <v>86.64</v>
      </c>
      <c r="AF204" s="2">
        <v>0</v>
      </c>
      <c r="AG204" s="2" t="s">
        <v>77</v>
      </c>
      <c r="AH204" s="2">
        <v>12</v>
      </c>
      <c r="AI204" s="6" t="str">
        <f t="shared" si="9"/>
        <v>55-64</v>
      </c>
      <c r="AJ204" s="11">
        <f>YEAR(tbl_LoanData[[#This Row],[Application Date]])</f>
        <v>2023</v>
      </c>
      <c r="AK204" s="11" t="str">
        <f>TEXT(tbl_LoanData[[#This Row],[Application Date]],"MMMM")</f>
        <v>February</v>
      </c>
      <c r="AL204" s="12">
        <f>DATE(YEAR(tbl_LoanData[[#This Row],[Application Date]]),MONTH(tbl_LoanData[[#This Row],[Application Date]]),1)</f>
        <v>44958</v>
      </c>
      <c r="AM204" s="14">
        <f ca="1">IF(AND(tbl_LoanData[[#This Row],[Application Date]]&gt;=EOMONTH(TODAY(),-1)+1,tbl_LoanData[[#This Row],[Application Date]]&lt;=TODAY()),tbl_LoanData[[#This Row],[Loan Amount]],0)</f>
        <v>0</v>
      </c>
      <c r="AN204" s="14">
        <f>tbl_LoanData[[#This Row],[Amount Paid]]-(Q204-X204)</f>
        <v>808613.39999999991</v>
      </c>
      <c r="AO204" s="14">
        <f>IF(tbl_LoanData[[#This Row],[Application Status]]="Approved",1,0)</f>
        <v>1</v>
      </c>
      <c r="AP204" s="22" t="str">
        <f t="shared" ca="1" si="10"/>
        <v/>
      </c>
      <c r="AQ204" s="22" t="str">
        <f t="shared" ca="1" si="11"/>
        <v/>
      </c>
    </row>
    <row r="205" spans="1:43" ht="14.4" customHeight="1" x14ac:dyDescent="0.3">
      <c r="A205" s="2" t="s">
        <v>3665</v>
      </c>
      <c r="B205" s="2" t="s">
        <v>3666</v>
      </c>
      <c r="C205" s="2" t="s">
        <v>322</v>
      </c>
      <c r="D205" s="2" t="s">
        <v>118</v>
      </c>
      <c r="E205" s="2" t="s">
        <v>189</v>
      </c>
      <c r="F205" s="2">
        <v>43</v>
      </c>
      <c r="G205" s="2" t="s">
        <v>83</v>
      </c>
      <c r="H205" s="2" t="s">
        <v>398</v>
      </c>
      <c r="I205" s="2" t="s">
        <v>46</v>
      </c>
      <c r="J205" s="3">
        <v>44968</v>
      </c>
      <c r="K205" s="3">
        <v>44975</v>
      </c>
      <c r="L205" s="2" t="s">
        <v>36</v>
      </c>
      <c r="M205" s="2" t="s">
        <v>71</v>
      </c>
      <c r="N205" s="2" t="s">
        <v>162</v>
      </c>
      <c r="O205" s="4">
        <v>1694000</v>
      </c>
      <c r="P205" s="4">
        <v>304000</v>
      </c>
      <c r="Q205" s="4">
        <v>1390000</v>
      </c>
      <c r="R205" s="2">
        <v>36</v>
      </c>
      <c r="S205" s="5">
        <v>14.51</v>
      </c>
      <c r="T205" s="4">
        <v>55418.53</v>
      </c>
      <c r="U205" s="2" t="s">
        <v>73</v>
      </c>
      <c r="V205" s="2" t="s">
        <v>33</v>
      </c>
      <c r="W205" s="4">
        <v>1995067</v>
      </c>
      <c r="X205" s="4">
        <v>0</v>
      </c>
      <c r="Y205" s="4">
        <v>1995067</v>
      </c>
      <c r="Z205" s="2">
        <v>0</v>
      </c>
      <c r="AA205" s="2" t="s">
        <v>56</v>
      </c>
      <c r="AB205" s="2" t="s">
        <v>15734</v>
      </c>
      <c r="AC205" s="2" t="s">
        <v>332</v>
      </c>
      <c r="AD205" s="2" t="s">
        <v>76</v>
      </c>
      <c r="AE205" s="5">
        <v>82.05</v>
      </c>
      <c r="AF205" s="2">
        <v>0</v>
      </c>
      <c r="AG205" s="2" t="s">
        <v>77</v>
      </c>
      <c r="AH205" s="2">
        <v>7</v>
      </c>
      <c r="AI205" s="6" t="str">
        <f t="shared" si="9"/>
        <v>35-44</v>
      </c>
      <c r="AJ205" s="11">
        <f>YEAR(tbl_LoanData[[#This Row],[Application Date]])</f>
        <v>2023</v>
      </c>
      <c r="AK205" s="11" t="str">
        <f>TEXT(tbl_LoanData[[#This Row],[Application Date]],"MMMM")</f>
        <v>February</v>
      </c>
      <c r="AL205" s="12">
        <f>DATE(YEAR(tbl_LoanData[[#This Row],[Application Date]]),MONTH(tbl_LoanData[[#This Row],[Application Date]]),1)</f>
        <v>44958</v>
      </c>
      <c r="AM205" s="14">
        <f ca="1">IF(AND(tbl_LoanData[[#This Row],[Application Date]]&gt;=EOMONTH(TODAY(),-1)+1,tbl_LoanData[[#This Row],[Application Date]]&lt;=TODAY()),tbl_LoanData[[#This Row],[Loan Amount]],0)</f>
        <v>0</v>
      </c>
      <c r="AN205" s="14">
        <f>tbl_LoanData[[#This Row],[Amount Paid]]-(Q205-X205)</f>
        <v>605067</v>
      </c>
      <c r="AO205" s="14">
        <f>IF(tbl_LoanData[[#This Row],[Application Status]]="Approved",1,0)</f>
        <v>1</v>
      </c>
      <c r="AP205" s="22" t="str">
        <f t="shared" ca="1" si="10"/>
        <v/>
      </c>
      <c r="AQ205" s="22" t="str">
        <f t="shared" ca="1" si="11"/>
        <v/>
      </c>
    </row>
    <row r="206" spans="1:43" ht="14.4" customHeight="1" x14ac:dyDescent="0.3">
      <c r="A206" s="2" t="s">
        <v>3739</v>
      </c>
      <c r="B206" s="2" t="s">
        <v>3740</v>
      </c>
      <c r="C206" s="2" t="s">
        <v>621</v>
      </c>
      <c r="D206" s="2" t="s">
        <v>161</v>
      </c>
      <c r="E206" s="2" t="s">
        <v>135</v>
      </c>
      <c r="F206" s="2">
        <v>65</v>
      </c>
      <c r="G206" s="2" t="s">
        <v>69</v>
      </c>
      <c r="H206" s="2" t="s">
        <v>177</v>
      </c>
      <c r="I206" s="2" t="s">
        <v>43</v>
      </c>
      <c r="J206" s="3">
        <v>44970</v>
      </c>
      <c r="K206" s="3">
        <v>44978</v>
      </c>
      <c r="L206" s="2" t="s">
        <v>38</v>
      </c>
      <c r="M206" s="2" t="s">
        <v>144</v>
      </c>
      <c r="N206" s="2" t="s">
        <v>382</v>
      </c>
      <c r="O206" s="4">
        <v>1626000</v>
      </c>
      <c r="P206" s="4">
        <v>272800</v>
      </c>
      <c r="Q206" s="4">
        <v>1353200</v>
      </c>
      <c r="R206" s="2">
        <v>36</v>
      </c>
      <c r="S206" s="5">
        <v>5.79</v>
      </c>
      <c r="T206" s="4">
        <v>44118.080000000002</v>
      </c>
      <c r="U206" s="2" t="s">
        <v>73</v>
      </c>
      <c r="V206" s="2" t="s">
        <v>34</v>
      </c>
      <c r="W206" s="4">
        <v>1323542.3999999999</v>
      </c>
      <c r="X206" s="4">
        <v>264708.44</v>
      </c>
      <c r="Y206" s="4">
        <v>1588250.84</v>
      </c>
      <c r="Z206" s="2">
        <v>192</v>
      </c>
      <c r="AA206" s="2" t="s">
        <v>60</v>
      </c>
      <c r="AB206" s="2" t="s">
        <v>15734</v>
      </c>
      <c r="AC206" s="2" t="s">
        <v>75</v>
      </c>
      <c r="AD206" s="2" t="s">
        <v>76</v>
      </c>
      <c r="AE206" s="5">
        <v>83.22</v>
      </c>
      <c r="AF206" s="2">
        <v>6</v>
      </c>
      <c r="AG206" s="2" t="s">
        <v>130</v>
      </c>
      <c r="AH206" s="2">
        <v>8</v>
      </c>
      <c r="AI206" s="6" t="str">
        <f t="shared" si="9"/>
        <v>65+</v>
      </c>
      <c r="AJ206" s="11">
        <f>YEAR(tbl_LoanData[[#This Row],[Application Date]])</f>
        <v>2023</v>
      </c>
      <c r="AK206" s="11" t="str">
        <f>TEXT(tbl_LoanData[[#This Row],[Application Date]],"MMMM")</f>
        <v>February</v>
      </c>
      <c r="AL206" s="12">
        <f>DATE(YEAR(tbl_LoanData[[#This Row],[Application Date]]),MONTH(tbl_LoanData[[#This Row],[Application Date]]),1)</f>
        <v>44958</v>
      </c>
      <c r="AM206" s="14">
        <f ca="1">IF(AND(tbl_LoanData[[#This Row],[Application Date]]&gt;=EOMONTH(TODAY(),-1)+1,tbl_LoanData[[#This Row],[Application Date]]&lt;=TODAY()),tbl_LoanData[[#This Row],[Loan Amount]],0)</f>
        <v>0</v>
      </c>
      <c r="AN206" s="14">
        <f>tbl_LoanData[[#This Row],[Amount Paid]]-(Q206-X206)</f>
        <v>235050.83999999985</v>
      </c>
      <c r="AO206" s="14">
        <f>IF(tbl_LoanData[[#This Row],[Application Status]]="Approved",1,0)</f>
        <v>1</v>
      </c>
      <c r="AP206" s="22" t="str">
        <f t="shared" ca="1" si="10"/>
        <v/>
      </c>
      <c r="AQ206" s="22" t="str">
        <f t="shared" ca="1" si="11"/>
        <v/>
      </c>
    </row>
    <row r="207" spans="1:43" ht="14.4" customHeight="1" x14ac:dyDescent="0.3">
      <c r="A207" s="2" t="s">
        <v>3819</v>
      </c>
      <c r="B207" s="2" t="s">
        <v>3820</v>
      </c>
      <c r="C207" s="2" t="s">
        <v>379</v>
      </c>
      <c r="D207" s="2" t="s">
        <v>134</v>
      </c>
      <c r="E207" s="2" t="s">
        <v>204</v>
      </c>
      <c r="F207" s="2">
        <v>57</v>
      </c>
      <c r="G207" s="2" t="s">
        <v>69</v>
      </c>
      <c r="H207" s="2" t="s">
        <v>278</v>
      </c>
      <c r="I207" s="2" t="s">
        <v>45</v>
      </c>
      <c r="J207" s="3">
        <v>44976</v>
      </c>
      <c r="K207" s="3">
        <v>44995</v>
      </c>
      <c r="L207" s="2" t="s">
        <v>36</v>
      </c>
      <c r="M207" s="2" t="s">
        <v>94</v>
      </c>
      <c r="N207" s="2" t="s">
        <v>212</v>
      </c>
      <c r="O207" s="4">
        <v>1817000</v>
      </c>
      <c r="P207" s="4">
        <v>492200</v>
      </c>
      <c r="Q207" s="4">
        <v>1324800</v>
      </c>
      <c r="R207" s="2">
        <v>12</v>
      </c>
      <c r="S207" s="5">
        <v>8.6</v>
      </c>
      <c r="T207" s="4">
        <v>119894.39999999999</v>
      </c>
      <c r="U207" s="2" t="s">
        <v>73</v>
      </c>
      <c r="V207" s="2" t="s">
        <v>33</v>
      </c>
      <c r="W207" s="4">
        <v>1438732.8</v>
      </c>
      <c r="X207" s="4">
        <v>0</v>
      </c>
      <c r="Y207" s="4">
        <v>1438732.8</v>
      </c>
      <c r="Z207" s="2">
        <v>0</v>
      </c>
      <c r="AA207" s="2" t="s">
        <v>56</v>
      </c>
      <c r="AB207" s="2" t="s">
        <v>15732</v>
      </c>
      <c r="AC207" s="2" t="s">
        <v>360</v>
      </c>
      <c r="AD207" s="2" t="s">
        <v>76</v>
      </c>
      <c r="AE207" s="5">
        <v>72.91</v>
      </c>
      <c r="AF207" s="2">
        <v>0</v>
      </c>
      <c r="AG207" s="2" t="s">
        <v>77</v>
      </c>
      <c r="AH207" s="2">
        <v>19</v>
      </c>
      <c r="AI207" s="6" t="str">
        <f t="shared" si="9"/>
        <v>55-64</v>
      </c>
      <c r="AJ207" s="11">
        <f>YEAR(tbl_LoanData[[#This Row],[Application Date]])</f>
        <v>2023</v>
      </c>
      <c r="AK207" s="11" t="str">
        <f>TEXT(tbl_LoanData[[#This Row],[Application Date]],"MMMM")</f>
        <v>February</v>
      </c>
      <c r="AL207" s="12">
        <f>DATE(YEAR(tbl_LoanData[[#This Row],[Application Date]]),MONTH(tbl_LoanData[[#This Row],[Application Date]]),1)</f>
        <v>44958</v>
      </c>
      <c r="AM207" s="14">
        <f ca="1">IF(AND(tbl_LoanData[[#This Row],[Application Date]]&gt;=EOMONTH(TODAY(),-1)+1,tbl_LoanData[[#This Row],[Application Date]]&lt;=TODAY()),tbl_LoanData[[#This Row],[Loan Amount]],0)</f>
        <v>0</v>
      </c>
      <c r="AN207" s="14">
        <f>tbl_LoanData[[#This Row],[Amount Paid]]-(Q207-X207)</f>
        <v>113932.80000000005</v>
      </c>
      <c r="AO207" s="14">
        <f>IF(tbl_LoanData[[#This Row],[Application Status]]="Approved",1,0)</f>
        <v>1</v>
      </c>
      <c r="AP207" s="22" t="str">
        <f t="shared" ca="1" si="10"/>
        <v/>
      </c>
      <c r="AQ207" s="22" t="str">
        <f t="shared" ca="1" si="11"/>
        <v/>
      </c>
    </row>
    <row r="208" spans="1:43" ht="14.4" customHeight="1" x14ac:dyDescent="0.3">
      <c r="A208" s="2" t="s">
        <v>3993</v>
      </c>
      <c r="B208" s="2" t="s">
        <v>3994</v>
      </c>
      <c r="C208" s="2" t="s">
        <v>142</v>
      </c>
      <c r="D208" s="2" t="s">
        <v>254</v>
      </c>
      <c r="E208" s="2" t="s">
        <v>118</v>
      </c>
      <c r="F208" s="2">
        <v>42</v>
      </c>
      <c r="G208" s="2" t="s">
        <v>83</v>
      </c>
      <c r="H208" s="2" t="s">
        <v>250</v>
      </c>
      <c r="I208" s="2" t="s">
        <v>52</v>
      </c>
      <c r="J208" s="3">
        <v>44958</v>
      </c>
      <c r="K208" s="3">
        <v>44964</v>
      </c>
      <c r="L208" s="2" t="s">
        <v>37</v>
      </c>
      <c r="M208" s="2" t="s">
        <v>199</v>
      </c>
      <c r="N208" s="2" t="s">
        <v>319</v>
      </c>
      <c r="O208" s="4">
        <v>83000</v>
      </c>
      <c r="P208" s="4">
        <v>21500</v>
      </c>
      <c r="Q208" s="4">
        <v>61500</v>
      </c>
      <c r="R208" s="2">
        <v>18</v>
      </c>
      <c r="S208" s="5">
        <v>5.09</v>
      </c>
      <c r="T208" s="4">
        <v>3677.53</v>
      </c>
      <c r="U208" s="2" t="s">
        <v>73</v>
      </c>
      <c r="V208" s="2" t="s">
        <v>33</v>
      </c>
      <c r="W208" s="4">
        <v>66195.520000000004</v>
      </c>
      <c r="X208" s="4">
        <v>0</v>
      </c>
      <c r="Y208" s="4">
        <v>66195.520000000004</v>
      </c>
      <c r="Z208" s="2">
        <v>0</v>
      </c>
      <c r="AA208" s="2" t="s">
        <v>56</v>
      </c>
      <c r="AB208" s="2" t="s">
        <v>15727</v>
      </c>
      <c r="AC208" s="2" t="s">
        <v>138</v>
      </c>
      <c r="AD208" s="2" t="s">
        <v>76</v>
      </c>
      <c r="AE208" s="5">
        <v>74.099999999999994</v>
      </c>
      <c r="AF208" s="2">
        <v>0</v>
      </c>
      <c r="AG208" s="2" t="s">
        <v>77</v>
      </c>
      <c r="AH208" s="2">
        <v>6</v>
      </c>
      <c r="AI208" s="6" t="str">
        <f t="shared" si="9"/>
        <v>35-44</v>
      </c>
      <c r="AJ208" s="11">
        <f>YEAR(tbl_LoanData[[#This Row],[Application Date]])</f>
        <v>2023</v>
      </c>
      <c r="AK208" s="11" t="str">
        <f>TEXT(tbl_LoanData[[#This Row],[Application Date]],"MMMM")</f>
        <v>February</v>
      </c>
      <c r="AL208" s="12">
        <f>DATE(YEAR(tbl_LoanData[[#This Row],[Application Date]]),MONTH(tbl_LoanData[[#This Row],[Application Date]]),1)</f>
        <v>44958</v>
      </c>
      <c r="AM208" s="14">
        <f ca="1">IF(AND(tbl_LoanData[[#This Row],[Application Date]]&gt;=EOMONTH(TODAY(),-1)+1,tbl_LoanData[[#This Row],[Application Date]]&lt;=TODAY()),tbl_LoanData[[#This Row],[Loan Amount]],0)</f>
        <v>0</v>
      </c>
      <c r="AN208" s="14">
        <f>tbl_LoanData[[#This Row],[Amount Paid]]-(Q208-X208)</f>
        <v>4695.5200000000041</v>
      </c>
      <c r="AO208" s="14">
        <f>IF(tbl_LoanData[[#This Row],[Application Status]]="Approved",1,0)</f>
        <v>1</v>
      </c>
      <c r="AP208" s="22" t="str">
        <f t="shared" ca="1" si="10"/>
        <v/>
      </c>
      <c r="AQ208" s="22" t="str">
        <f t="shared" ca="1" si="11"/>
        <v/>
      </c>
    </row>
    <row r="209" spans="1:43" x14ac:dyDescent="0.3">
      <c r="A209" s="2" t="s">
        <v>4187</v>
      </c>
      <c r="B209" s="2" t="s">
        <v>4188</v>
      </c>
      <c r="C209" s="2" t="s">
        <v>142</v>
      </c>
      <c r="D209" s="2" t="s">
        <v>81</v>
      </c>
      <c r="E209" s="2" t="s">
        <v>82</v>
      </c>
      <c r="F209" s="2">
        <v>26</v>
      </c>
      <c r="G209" s="2" t="s">
        <v>83</v>
      </c>
      <c r="H209" s="2" t="s">
        <v>151</v>
      </c>
      <c r="I209" s="2" t="s">
        <v>46</v>
      </c>
      <c r="J209" s="3">
        <v>44975</v>
      </c>
      <c r="K209" s="3">
        <v>44987</v>
      </c>
      <c r="L209" s="2" t="s">
        <v>37</v>
      </c>
      <c r="M209" s="2" t="s">
        <v>94</v>
      </c>
      <c r="N209" s="2" t="s">
        <v>568</v>
      </c>
      <c r="O209" s="4">
        <v>235000</v>
      </c>
      <c r="P209" s="4">
        <v>57100</v>
      </c>
      <c r="Q209" s="4">
        <v>177900</v>
      </c>
      <c r="R209" s="2">
        <v>36</v>
      </c>
      <c r="S209" s="5">
        <v>9.5</v>
      </c>
      <c r="T209" s="4">
        <v>6350.04</v>
      </c>
      <c r="U209" s="2" t="s">
        <v>73</v>
      </c>
      <c r="V209" s="2" t="s">
        <v>33</v>
      </c>
      <c r="W209" s="4">
        <v>228601.5</v>
      </c>
      <c r="X209" s="4">
        <v>0</v>
      </c>
      <c r="Y209" s="4">
        <v>228601.5</v>
      </c>
      <c r="Z209" s="2">
        <v>0</v>
      </c>
      <c r="AA209" s="2" t="s">
        <v>56</v>
      </c>
      <c r="AB209" s="2" t="s">
        <v>15729</v>
      </c>
      <c r="AC209" s="2" t="s">
        <v>106</v>
      </c>
      <c r="AD209" s="2" t="s">
        <v>76</v>
      </c>
      <c r="AE209" s="5">
        <v>75.7</v>
      </c>
      <c r="AF209" s="2">
        <v>0</v>
      </c>
      <c r="AG209" s="2" t="s">
        <v>77</v>
      </c>
      <c r="AH209" s="2">
        <v>12</v>
      </c>
      <c r="AI209" s="6" t="str">
        <f t="shared" si="9"/>
        <v>25-34</v>
      </c>
      <c r="AJ209" s="11">
        <f>YEAR(tbl_LoanData[[#This Row],[Application Date]])</f>
        <v>2023</v>
      </c>
      <c r="AK209" s="11" t="str">
        <f>TEXT(tbl_LoanData[[#This Row],[Application Date]],"MMMM")</f>
        <v>February</v>
      </c>
      <c r="AL209" s="12">
        <f>DATE(YEAR(tbl_LoanData[[#This Row],[Application Date]]),MONTH(tbl_LoanData[[#This Row],[Application Date]]),1)</f>
        <v>44958</v>
      </c>
      <c r="AM209" s="14">
        <f ca="1">IF(AND(tbl_LoanData[[#This Row],[Application Date]]&gt;=EOMONTH(TODAY(),-1)+1,tbl_LoanData[[#This Row],[Application Date]]&lt;=TODAY()),tbl_LoanData[[#This Row],[Loan Amount]],0)</f>
        <v>0</v>
      </c>
      <c r="AN209" s="14">
        <f>tbl_LoanData[[#This Row],[Amount Paid]]-(Q209-X209)</f>
        <v>50701.5</v>
      </c>
      <c r="AO209" s="14">
        <f>IF(tbl_LoanData[[#This Row],[Application Status]]="Approved",1,0)</f>
        <v>1</v>
      </c>
      <c r="AP209" s="22" t="str">
        <f t="shared" ca="1" si="10"/>
        <v/>
      </c>
      <c r="AQ209" s="22" t="str">
        <f t="shared" ca="1" si="11"/>
        <v/>
      </c>
    </row>
    <row r="210" spans="1:43" ht="14.4" customHeight="1" x14ac:dyDescent="0.3">
      <c r="A210" s="2" t="s">
        <v>4529</v>
      </c>
      <c r="B210" s="2" t="s">
        <v>4530</v>
      </c>
      <c r="C210" s="2" t="s">
        <v>515</v>
      </c>
      <c r="D210" s="2" t="s">
        <v>232</v>
      </c>
      <c r="E210" s="2" t="s">
        <v>176</v>
      </c>
      <c r="F210" s="2">
        <v>32</v>
      </c>
      <c r="G210" s="2" t="s">
        <v>69</v>
      </c>
      <c r="H210" s="2" t="s">
        <v>172</v>
      </c>
      <c r="I210" s="2" t="s">
        <v>45</v>
      </c>
      <c r="J210" s="3">
        <v>44959</v>
      </c>
      <c r="K210" s="3">
        <v>44967</v>
      </c>
      <c r="L210" s="2" t="s">
        <v>39</v>
      </c>
      <c r="M210" s="2" t="s">
        <v>94</v>
      </c>
      <c r="N210" s="2" t="s">
        <v>365</v>
      </c>
      <c r="O210" s="4">
        <v>1943000</v>
      </c>
      <c r="P210" s="4">
        <v>406900</v>
      </c>
      <c r="Q210" s="4">
        <v>1536100</v>
      </c>
      <c r="R210" s="2">
        <v>48</v>
      </c>
      <c r="S210" s="5">
        <v>10.73</v>
      </c>
      <c r="T210" s="4">
        <v>45737.38</v>
      </c>
      <c r="U210" s="2" t="s">
        <v>73</v>
      </c>
      <c r="V210" s="2" t="s">
        <v>74</v>
      </c>
      <c r="W210" s="4">
        <v>1920969.96</v>
      </c>
      <c r="X210" s="4">
        <v>274424.15999999997</v>
      </c>
      <c r="Y210" s="4">
        <v>2195394.12</v>
      </c>
      <c r="Z210" s="2">
        <v>0</v>
      </c>
      <c r="AA210" s="2" t="s">
        <v>56</v>
      </c>
      <c r="AB210" s="2" t="s">
        <v>15728</v>
      </c>
      <c r="AC210" s="2" t="s">
        <v>146</v>
      </c>
      <c r="AD210" s="2" t="s">
        <v>76</v>
      </c>
      <c r="AE210" s="5">
        <v>79.06</v>
      </c>
      <c r="AF210" s="2">
        <v>0</v>
      </c>
      <c r="AG210" s="2" t="s">
        <v>77</v>
      </c>
      <c r="AH210" s="2">
        <v>8</v>
      </c>
      <c r="AI210" s="6" t="str">
        <f t="shared" si="9"/>
        <v>25-34</v>
      </c>
      <c r="AJ210" s="11">
        <f>YEAR(tbl_LoanData[[#This Row],[Application Date]])</f>
        <v>2023</v>
      </c>
      <c r="AK210" s="11" t="str">
        <f>TEXT(tbl_LoanData[[#This Row],[Application Date]],"MMMM")</f>
        <v>February</v>
      </c>
      <c r="AL210" s="12">
        <f>DATE(YEAR(tbl_LoanData[[#This Row],[Application Date]]),MONTH(tbl_LoanData[[#This Row],[Application Date]]),1)</f>
        <v>44958</v>
      </c>
      <c r="AM210" s="14">
        <f ca="1">IF(AND(tbl_LoanData[[#This Row],[Application Date]]&gt;=EOMONTH(TODAY(),-1)+1,tbl_LoanData[[#This Row],[Application Date]]&lt;=TODAY()),tbl_LoanData[[#This Row],[Loan Amount]],0)</f>
        <v>0</v>
      </c>
      <c r="AN210" s="14">
        <f>tbl_LoanData[[#This Row],[Amount Paid]]-(Q210-X210)</f>
        <v>659294.11999999988</v>
      </c>
      <c r="AO210" s="14">
        <f>IF(tbl_LoanData[[#This Row],[Application Status]]="Approved",1,0)</f>
        <v>1</v>
      </c>
      <c r="AP210" s="22" t="str">
        <f t="shared" ca="1" si="10"/>
        <v/>
      </c>
      <c r="AQ210" s="22" t="str">
        <f t="shared" ca="1" si="11"/>
        <v/>
      </c>
    </row>
    <row r="211" spans="1:43" x14ac:dyDescent="0.3">
      <c r="A211" s="2" t="s">
        <v>4655</v>
      </c>
      <c r="B211" s="2" t="s">
        <v>4656</v>
      </c>
      <c r="C211" s="2" t="s">
        <v>281</v>
      </c>
      <c r="D211" s="2" t="s">
        <v>268</v>
      </c>
      <c r="E211" s="2" t="s">
        <v>284</v>
      </c>
      <c r="F211" s="2">
        <v>63</v>
      </c>
      <c r="G211" s="2" t="s">
        <v>83</v>
      </c>
      <c r="H211" s="2" t="s">
        <v>110</v>
      </c>
      <c r="I211" s="2" t="s">
        <v>46</v>
      </c>
      <c r="J211" s="3">
        <v>44961</v>
      </c>
      <c r="K211" s="3">
        <v>44971</v>
      </c>
      <c r="L211" s="2" t="s">
        <v>36</v>
      </c>
      <c r="M211" s="2" t="s">
        <v>85</v>
      </c>
      <c r="N211" s="2" t="s">
        <v>344</v>
      </c>
      <c r="O211" s="4">
        <v>1852000</v>
      </c>
      <c r="P211" s="4">
        <v>476000</v>
      </c>
      <c r="Q211" s="4">
        <v>1376000</v>
      </c>
      <c r="R211" s="2">
        <v>36</v>
      </c>
      <c r="S211" s="5">
        <v>12.55</v>
      </c>
      <c r="T211" s="4">
        <v>52612.89</v>
      </c>
      <c r="U211" s="2" t="s">
        <v>73</v>
      </c>
      <c r="V211" s="2" t="s">
        <v>33</v>
      </c>
      <c r="W211" s="4">
        <v>1894064</v>
      </c>
      <c r="X211" s="4">
        <v>0</v>
      </c>
      <c r="Y211" s="4">
        <v>1894064</v>
      </c>
      <c r="Z211" s="2">
        <v>0</v>
      </c>
      <c r="AA211" s="2" t="s">
        <v>56</v>
      </c>
      <c r="AB211" s="2" t="s">
        <v>15731</v>
      </c>
      <c r="AC211" s="2" t="s">
        <v>75</v>
      </c>
      <c r="AD211" s="2" t="s">
        <v>76</v>
      </c>
      <c r="AE211" s="5">
        <v>74.3</v>
      </c>
      <c r="AF211" s="2">
        <v>0</v>
      </c>
      <c r="AG211" s="2" t="s">
        <v>77</v>
      </c>
      <c r="AH211" s="2">
        <v>10</v>
      </c>
      <c r="AI211" s="6" t="str">
        <f t="shared" si="9"/>
        <v>55-64</v>
      </c>
      <c r="AJ211" s="11">
        <f>YEAR(tbl_LoanData[[#This Row],[Application Date]])</f>
        <v>2023</v>
      </c>
      <c r="AK211" s="11" t="str">
        <f>TEXT(tbl_LoanData[[#This Row],[Application Date]],"MMMM")</f>
        <v>February</v>
      </c>
      <c r="AL211" s="12">
        <f>DATE(YEAR(tbl_LoanData[[#This Row],[Application Date]]),MONTH(tbl_LoanData[[#This Row],[Application Date]]),1)</f>
        <v>44958</v>
      </c>
      <c r="AM211" s="14">
        <f ca="1">IF(AND(tbl_LoanData[[#This Row],[Application Date]]&gt;=EOMONTH(TODAY(),-1)+1,tbl_LoanData[[#This Row],[Application Date]]&lt;=TODAY()),tbl_LoanData[[#This Row],[Loan Amount]],0)</f>
        <v>0</v>
      </c>
      <c r="AN211" s="14">
        <f>tbl_LoanData[[#This Row],[Amount Paid]]-(Q211-X211)</f>
        <v>518064</v>
      </c>
      <c r="AO211" s="14">
        <f>IF(tbl_LoanData[[#This Row],[Application Status]]="Approved",1,0)</f>
        <v>1</v>
      </c>
      <c r="AP211" s="22" t="str">
        <f t="shared" ca="1" si="10"/>
        <v/>
      </c>
      <c r="AQ211" s="22" t="str">
        <f t="shared" ca="1" si="11"/>
        <v/>
      </c>
    </row>
    <row r="212" spans="1:43" ht="14.4" customHeight="1" x14ac:dyDescent="0.3">
      <c r="A212" s="2" t="s">
        <v>4779</v>
      </c>
      <c r="B212" s="2" t="s">
        <v>4780</v>
      </c>
      <c r="C212" s="2" t="s">
        <v>142</v>
      </c>
      <c r="D212" s="2" t="s">
        <v>134</v>
      </c>
      <c r="E212" s="2" t="s">
        <v>210</v>
      </c>
      <c r="F212" s="2">
        <v>60</v>
      </c>
      <c r="G212" s="2" t="s">
        <v>83</v>
      </c>
      <c r="H212" s="2" t="s">
        <v>565</v>
      </c>
      <c r="I212" s="2" t="s">
        <v>47</v>
      </c>
      <c r="J212" s="3">
        <v>44979</v>
      </c>
      <c r="K212" s="3">
        <v>44992</v>
      </c>
      <c r="L212" s="2" t="s">
        <v>39</v>
      </c>
      <c r="M212" s="2" t="s">
        <v>71</v>
      </c>
      <c r="N212" s="2" t="s">
        <v>294</v>
      </c>
      <c r="O212" s="4">
        <v>1745000</v>
      </c>
      <c r="P212" s="4">
        <v>350200</v>
      </c>
      <c r="Q212" s="4">
        <v>1394800</v>
      </c>
      <c r="R212" s="2">
        <v>36</v>
      </c>
      <c r="S212" s="5">
        <v>8.14</v>
      </c>
      <c r="T212" s="4">
        <v>48205.84</v>
      </c>
      <c r="U212" s="2" t="s">
        <v>73</v>
      </c>
      <c r="V212" s="2" t="s">
        <v>33</v>
      </c>
      <c r="W212" s="4">
        <v>1735410.16</v>
      </c>
      <c r="X212" s="4">
        <v>0</v>
      </c>
      <c r="Y212" s="4">
        <v>1735410.16</v>
      </c>
      <c r="Z212" s="2">
        <v>0</v>
      </c>
      <c r="AA212" s="2" t="s">
        <v>56</v>
      </c>
      <c r="AB212" s="2" t="s">
        <v>15730</v>
      </c>
      <c r="AC212" s="2" t="s">
        <v>332</v>
      </c>
      <c r="AD212" s="2" t="s">
        <v>76</v>
      </c>
      <c r="AE212" s="5">
        <v>79.930000000000007</v>
      </c>
      <c r="AF212" s="2">
        <v>0</v>
      </c>
      <c r="AG212" s="2" t="s">
        <v>77</v>
      </c>
      <c r="AH212" s="2">
        <v>13</v>
      </c>
      <c r="AI212" s="6" t="str">
        <f t="shared" si="9"/>
        <v>55-64</v>
      </c>
      <c r="AJ212" s="11">
        <f>YEAR(tbl_LoanData[[#This Row],[Application Date]])</f>
        <v>2023</v>
      </c>
      <c r="AK212" s="11" t="str">
        <f>TEXT(tbl_LoanData[[#This Row],[Application Date]],"MMMM")</f>
        <v>February</v>
      </c>
      <c r="AL212" s="12">
        <f>DATE(YEAR(tbl_LoanData[[#This Row],[Application Date]]),MONTH(tbl_LoanData[[#This Row],[Application Date]]),1)</f>
        <v>44958</v>
      </c>
      <c r="AM212" s="14">
        <f ca="1">IF(AND(tbl_LoanData[[#This Row],[Application Date]]&gt;=EOMONTH(TODAY(),-1)+1,tbl_LoanData[[#This Row],[Application Date]]&lt;=TODAY()),tbl_LoanData[[#This Row],[Loan Amount]],0)</f>
        <v>0</v>
      </c>
      <c r="AN212" s="14">
        <f>tbl_LoanData[[#This Row],[Amount Paid]]-(Q212-X212)</f>
        <v>340610.15999999992</v>
      </c>
      <c r="AO212" s="14">
        <f>IF(tbl_LoanData[[#This Row],[Application Status]]="Approved",1,0)</f>
        <v>1</v>
      </c>
      <c r="AP212" s="22" t="str">
        <f t="shared" ca="1" si="10"/>
        <v/>
      </c>
      <c r="AQ212" s="22" t="str">
        <f t="shared" ca="1" si="11"/>
        <v/>
      </c>
    </row>
    <row r="213" spans="1:43" ht="14.4" customHeight="1" x14ac:dyDescent="0.3">
      <c r="A213" s="2" t="s">
        <v>4913</v>
      </c>
      <c r="B213" s="2" t="s">
        <v>4914</v>
      </c>
      <c r="C213" s="2" t="s">
        <v>999</v>
      </c>
      <c r="D213" s="2" t="s">
        <v>189</v>
      </c>
      <c r="E213" s="2" t="s">
        <v>385</v>
      </c>
      <c r="F213" s="2">
        <v>27</v>
      </c>
      <c r="G213" s="2" t="s">
        <v>69</v>
      </c>
      <c r="H213" s="2" t="s">
        <v>110</v>
      </c>
      <c r="I213" s="2" t="s">
        <v>46</v>
      </c>
      <c r="J213" s="3">
        <v>44983</v>
      </c>
      <c r="K213" s="3">
        <v>45004</v>
      </c>
      <c r="L213" s="2" t="s">
        <v>37</v>
      </c>
      <c r="M213" s="2" t="s">
        <v>199</v>
      </c>
      <c r="N213" s="2" t="s">
        <v>319</v>
      </c>
      <c r="O213" s="4">
        <v>108000</v>
      </c>
      <c r="P213" s="4">
        <v>26500</v>
      </c>
      <c r="Q213" s="4">
        <v>81500</v>
      </c>
      <c r="R213" s="2">
        <v>12</v>
      </c>
      <c r="S213" s="5">
        <v>12.76</v>
      </c>
      <c r="T213" s="4">
        <v>7658.28</v>
      </c>
      <c r="U213" s="2" t="s">
        <v>73</v>
      </c>
      <c r="V213" s="2" t="s">
        <v>33</v>
      </c>
      <c r="W213" s="4">
        <v>91899.4</v>
      </c>
      <c r="X213" s="4">
        <v>0</v>
      </c>
      <c r="Y213" s="4">
        <v>91899.4</v>
      </c>
      <c r="Z213" s="2">
        <v>0</v>
      </c>
      <c r="AA213" s="2" t="s">
        <v>56</v>
      </c>
      <c r="AB213" s="2" t="s">
        <v>15735</v>
      </c>
      <c r="AC213" s="2" t="s">
        <v>87</v>
      </c>
      <c r="AD213" s="2" t="s">
        <v>76</v>
      </c>
      <c r="AE213" s="5">
        <v>75.459999999999994</v>
      </c>
      <c r="AF213" s="2">
        <v>0</v>
      </c>
      <c r="AG213" s="2" t="s">
        <v>77</v>
      </c>
      <c r="AH213" s="2">
        <v>21</v>
      </c>
      <c r="AI213" s="6" t="str">
        <f t="shared" si="9"/>
        <v>25-34</v>
      </c>
      <c r="AJ213" s="11">
        <f>YEAR(tbl_LoanData[[#This Row],[Application Date]])</f>
        <v>2023</v>
      </c>
      <c r="AK213" s="11" t="str">
        <f>TEXT(tbl_LoanData[[#This Row],[Application Date]],"MMMM")</f>
        <v>February</v>
      </c>
      <c r="AL213" s="12">
        <f>DATE(YEAR(tbl_LoanData[[#This Row],[Application Date]]),MONTH(tbl_LoanData[[#This Row],[Application Date]]),1)</f>
        <v>44958</v>
      </c>
      <c r="AM213" s="14">
        <f ca="1">IF(AND(tbl_LoanData[[#This Row],[Application Date]]&gt;=EOMONTH(TODAY(),-1)+1,tbl_LoanData[[#This Row],[Application Date]]&lt;=TODAY()),tbl_LoanData[[#This Row],[Loan Amount]],0)</f>
        <v>0</v>
      </c>
      <c r="AN213" s="14">
        <f>tbl_LoanData[[#This Row],[Amount Paid]]-(Q213-X213)</f>
        <v>10399.399999999994</v>
      </c>
      <c r="AO213" s="14">
        <f>IF(tbl_LoanData[[#This Row],[Application Status]]="Approved",1,0)</f>
        <v>1</v>
      </c>
      <c r="AP213" s="22" t="str">
        <f t="shared" ca="1" si="10"/>
        <v/>
      </c>
      <c r="AQ213" s="22" t="str">
        <f t="shared" ca="1" si="11"/>
        <v/>
      </c>
    </row>
    <row r="214" spans="1:43" ht="14.4" customHeight="1" x14ac:dyDescent="0.3">
      <c r="A214" s="2" t="s">
        <v>5055</v>
      </c>
      <c r="B214" s="2" t="s">
        <v>5056</v>
      </c>
      <c r="C214" s="2" t="s">
        <v>405</v>
      </c>
      <c r="D214" s="2" t="s">
        <v>118</v>
      </c>
      <c r="E214" s="2" t="s">
        <v>406</v>
      </c>
      <c r="F214" s="2">
        <v>44</v>
      </c>
      <c r="G214" s="2" t="s">
        <v>69</v>
      </c>
      <c r="H214" s="2" t="s">
        <v>228</v>
      </c>
      <c r="I214" s="2" t="s">
        <v>43</v>
      </c>
      <c r="J214" s="3">
        <v>44981</v>
      </c>
      <c r="K214" s="3"/>
      <c r="L214" s="2" t="s">
        <v>39</v>
      </c>
      <c r="M214" s="2" t="s">
        <v>85</v>
      </c>
      <c r="N214" s="2" t="s">
        <v>373</v>
      </c>
      <c r="O214" s="4">
        <v>1223000</v>
      </c>
      <c r="P214" s="4">
        <v>482000</v>
      </c>
      <c r="Q214" s="4">
        <v>741000</v>
      </c>
      <c r="R214" s="2">
        <v>36</v>
      </c>
      <c r="S214" s="5">
        <v>6.42</v>
      </c>
      <c r="T214" s="4">
        <v>24547.68</v>
      </c>
      <c r="U214" s="2" t="s">
        <v>96</v>
      </c>
      <c r="V214" s="2" t="s">
        <v>97</v>
      </c>
      <c r="W214" s="4">
        <v>0</v>
      </c>
      <c r="X214" s="4">
        <v>0</v>
      </c>
      <c r="Y214" s="4">
        <v>883716.6</v>
      </c>
      <c r="Z214" s="2">
        <v>0</v>
      </c>
      <c r="AA214" s="2" t="s">
        <v>97</v>
      </c>
      <c r="AB214" s="2" t="s">
        <v>15727</v>
      </c>
      <c r="AC214" s="2" t="s">
        <v>106</v>
      </c>
      <c r="AD214" s="2" t="s">
        <v>76</v>
      </c>
      <c r="AE214" s="5">
        <v>60.59</v>
      </c>
      <c r="AF214" s="2">
        <v>0</v>
      </c>
      <c r="AG214" s="2" t="s">
        <v>97</v>
      </c>
      <c r="AH214" s="2"/>
      <c r="AI214" s="6" t="str">
        <f t="shared" si="9"/>
        <v>35-44</v>
      </c>
      <c r="AJ214" s="11">
        <f>YEAR(tbl_LoanData[[#This Row],[Application Date]])</f>
        <v>2023</v>
      </c>
      <c r="AK214" s="11" t="str">
        <f>TEXT(tbl_LoanData[[#This Row],[Application Date]],"MMMM")</f>
        <v>February</v>
      </c>
      <c r="AL214" s="12">
        <f>DATE(YEAR(tbl_LoanData[[#This Row],[Application Date]]),MONTH(tbl_LoanData[[#This Row],[Application Date]]),1)</f>
        <v>44958</v>
      </c>
      <c r="AM214" s="14">
        <f ca="1">IF(AND(tbl_LoanData[[#This Row],[Application Date]]&gt;=EOMONTH(TODAY(),-1)+1,tbl_LoanData[[#This Row],[Application Date]]&lt;=TODAY()),tbl_LoanData[[#This Row],[Loan Amount]],0)</f>
        <v>0</v>
      </c>
      <c r="AN214" s="14">
        <f>tbl_LoanData[[#This Row],[Amount Paid]]-(Q214-X214)</f>
        <v>-741000</v>
      </c>
      <c r="AO214" s="14">
        <f>IF(tbl_LoanData[[#This Row],[Application Status]]="Approved",1,0)</f>
        <v>0</v>
      </c>
      <c r="AP214" s="22" t="str">
        <f t="shared" ca="1" si="10"/>
        <v/>
      </c>
      <c r="AQ214" s="22" t="str">
        <f t="shared" ca="1" si="11"/>
        <v/>
      </c>
    </row>
    <row r="215" spans="1:43" ht="14.4" customHeight="1" x14ac:dyDescent="0.3">
      <c r="A215" s="2" t="s">
        <v>5475</v>
      </c>
      <c r="B215" s="2" t="s">
        <v>5476</v>
      </c>
      <c r="C215" s="2" t="s">
        <v>405</v>
      </c>
      <c r="D215" s="2" t="s">
        <v>204</v>
      </c>
      <c r="E215" s="2" t="s">
        <v>209</v>
      </c>
      <c r="F215" s="2">
        <v>39</v>
      </c>
      <c r="G215" s="2" t="s">
        <v>69</v>
      </c>
      <c r="H215" s="2" t="s">
        <v>84</v>
      </c>
      <c r="I215" s="2" t="s">
        <v>45</v>
      </c>
      <c r="J215" s="3">
        <v>44983</v>
      </c>
      <c r="K215" s="3">
        <v>45001</v>
      </c>
      <c r="L215" s="2" t="s">
        <v>37</v>
      </c>
      <c r="M215" s="2" t="s">
        <v>104</v>
      </c>
      <c r="N215" s="2" t="s">
        <v>192</v>
      </c>
      <c r="O215" s="4">
        <v>217000</v>
      </c>
      <c r="P215" s="4">
        <v>73800</v>
      </c>
      <c r="Q215" s="4">
        <v>143200</v>
      </c>
      <c r="R215" s="2">
        <v>48</v>
      </c>
      <c r="S215" s="5">
        <v>13.75</v>
      </c>
      <c r="T215" s="4">
        <v>4624.17</v>
      </c>
      <c r="U215" s="2" t="s">
        <v>73</v>
      </c>
      <c r="V215" s="2" t="s">
        <v>74</v>
      </c>
      <c r="W215" s="4">
        <v>189590.97</v>
      </c>
      <c r="X215" s="4">
        <v>32369.03</v>
      </c>
      <c r="Y215" s="4">
        <v>221960</v>
      </c>
      <c r="Z215" s="2">
        <v>0</v>
      </c>
      <c r="AA215" s="2" t="s">
        <v>56</v>
      </c>
      <c r="AB215" s="2" t="s">
        <v>15730</v>
      </c>
      <c r="AC215" s="2" t="s">
        <v>146</v>
      </c>
      <c r="AD215" s="2" t="s">
        <v>76</v>
      </c>
      <c r="AE215" s="5">
        <v>65.989999999999995</v>
      </c>
      <c r="AF215" s="2">
        <v>0</v>
      </c>
      <c r="AG215" s="2" t="s">
        <v>77</v>
      </c>
      <c r="AH215" s="2">
        <v>18</v>
      </c>
      <c r="AI215" s="6" t="str">
        <f t="shared" si="9"/>
        <v>35-44</v>
      </c>
      <c r="AJ215" s="11">
        <f>YEAR(tbl_LoanData[[#This Row],[Application Date]])</f>
        <v>2023</v>
      </c>
      <c r="AK215" s="11" t="str">
        <f>TEXT(tbl_LoanData[[#This Row],[Application Date]],"MMMM")</f>
        <v>February</v>
      </c>
      <c r="AL215" s="12">
        <f>DATE(YEAR(tbl_LoanData[[#This Row],[Application Date]]),MONTH(tbl_LoanData[[#This Row],[Application Date]]),1)</f>
        <v>44958</v>
      </c>
      <c r="AM215" s="14">
        <f ca="1">IF(AND(tbl_LoanData[[#This Row],[Application Date]]&gt;=EOMONTH(TODAY(),-1)+1,tbl_LoanData[[#This Row],[Application Date]]&lt;=TODAY()),tbl_LoanData[[#This Row],[Loan Amount]],0)</f>
        <v>0</v>
      </c>
      <c r="AN215" s="14">
        <f>tbl_LoanData[[#This Row],[Amount Paid]]-(Q215-X215)</f>
        <v>78760</v>
      </c>
      <c r="AO215" s="14">
        <f>IF(tbl_LoanData[[#This Row],[Application Status]]="Approved",1,0)</f>
        <v>1</v>
      </c>
      <c r="AP215" s="22" t="str">
        <f t="shared" ca="1" si="10"/>
        <v/>
      </c>
      <c r="AQ215" s="22" t="str">
        <f t="shared" ca="1" si="11"/>
        <v/>
      </c>
    </row>
    <row r="216" spans="1:43" x14ac:dyDescent="0.3">
      <c r="A216" s="2" t="s">
        <v>5555</v>
      </c>
      <c r="B216" s="2" t="s">
        <v>5556</v>
      </c>
      <c r="C216" s="2" t="s">
        <v>198</v>
      </c>
      <c r="D216" s="2" t="s">
        <v>91</v>
      </c>
      <c r="E216" s="2" t="s">
        <v>447</v>
      </c>
      <c r="F216" s="2">
        <v>61</v>
      </c>
      <c r="G216" s="2" t="s">
        <v>69</v>
      </c>
      <c r="H216" s="2" t="s">
        <v>93</v>
      </c>
      <c r="I216" s="2" t="s">
        <v>50</v>
      </c>
      <c r="J216" s="3">
        <v>44958</v>
      </c>
      <c r="K216" s="3">
        <v>44971</v>
      </c>
      <c r="L216" s="2" t="s">
        <v>37</v>
      </c>
      <c r="M216" s="2" t="s">
        <v>199</v>
      </c>
      <c r="N216" s="2" t="s">
        <v>319</v>
      </c>
      <c r="O216" s="4">
        <v>99000</v>
      </c>
      <c r="P216" s="4">
        <v>17900</v>
      </c>
      <c r="Q216" s="4">
        <v>81100</v>
      </c>
      <c r="R216" s="2">
        <v>24</v>
      </c>
      <c r="S216" s="5">
        <v>7.29</v>
      </c>
      <c r="T216" s="4">
        <v>3871.85</v>
      </c>
      <c r="U216" s="2" t="s">
        <v>73</v>
      </c>
      <c r="V216" s="2" t="s">
        <v>33</v>
      </c>
      <c r="W216" s="4">
        <v>92924.38</v>
      </c>
      <c r="X216" s="4">
        <v>0</v>
      </c>
      <c r="Y216" s="4">
        <v>92924.38</v>
      </c>
      <c r="Z216" s="2">
        <v>0</v>
      </c>
      <c r="AA216" s="2" t="s">
        <v>56</v>
      </c>
      <c r="AB216" s="2" t="s">
        <v>15735</v>
      </c>
      <c r="AC216" s="2" t="s">
        <v>332</v>
      </c>
      <c r="AD216" s="2" t="s">
        <v>76</v>
      </c>
      <c r="AE216" s="5">
        <v>81.92</v>
      </c>
      <c r="AF216" s="2">
        <v>0</v>
      </c>
      <c r="AG216" s="2" t="s">
        <v>77</v>
      </c>
      <c r="AH216" s="2">
        <v>13</v>
      </c>
      <c r="AI216" s="6" t="str">
        <f t="shared" si="9"/>
        <v>55-64</v>
      </c>
      <c r="AJ216" s="11">
        <f>YEAR(tbl_LoanData[[#This Row],[Application Date]])</f>
        <v>2023</v>
      </c>
      <c r="AK216" s="11" t="str">
        <f>TEXT(tbl_LoanData[[#This Row],[Application Date]],"MMMM")</f>
        <v>February</v>
      </c>
      <c r="AL216" s="12">
        <f>DATE(YEAR(tbl_LoanData[[#This Row],[Application Date]]),MONTH(tbl_LoanData[[#This Row],[Application Date]]),1)</f>
        <v>44958</v>
      </c>
      <c r="AM216" s="14">
        <f ca="1">IF(AND(tbl_LoanData[[#This Row],[Application Date]]&gt;=EOMONTH(TODAY(),-1)+1,tbl_LoanData[[#This Row],[Application Date]]&lt;=TODAY()),tbl_LoanData[[#This Row],[Loan Amount]],0)</f>
        <v>0</v>
      </c>
      <c r="AN216" s="14">
        <f>tbl_LoanData[[#This Row],[Amount Paid]]-(Q216-X216)</f>
        <v>11824.380000000005</v>
      </c>
      <c r="AO216" s="14">
        <f>IF(tbl_LoanData[[#This Row],[Application Status]]="Approved",1,0)</f>
        <v>1</v>
      </c>
      <c r="AP216" s="22" t="str">
        <f t="shared" ca="1" si="10"/>
        <v/>
      </c>
      <c r="AQ216" s="22" t="str">
        <f t="shared" ca="1" si="11"/>
        <v/>
      </c>
    </row>
    <row r="217" spans="1:43" ht="14.4" customHeight="1" x14ac:dyDescent="0.3">
      <c r="A217" s="2" t="s">
        <v>5559</v>
      </c>
      <c r="B217" s="2" t="s">
        <v>5560</v>
      </c>
      <c r="C217" s="2" t="s">
        <v>949</v>
      </c>
      <c r="D217" s="2" t="s">
        <v>102</v>
      </c>
      <c r="E217" s="2" t="s">
        <v>209</v>
      </c>
      <c r="F217" s="2">
        <v>64</v>
      </c>
      <c r="G217" s="2" t="s">
        <v>83</v>
      </c>
      <c r="H217" s="2" t="s">
        <v>151</v>
      </c>
      <c r="I217" s="2" t="s">
        <v>46</v>
      </c>
      <c r="J217" s="3">
        <v>44966</v>
      </c>
      <c r="K217" s="3">
        <v>44975</v>
      </c>
      <c r="L217" s="2" t="s">
        <v>36</v>
      </c>
      <c r="M217" s="2" t="s">
        <v>111</v>
      </c>
      <c r="N217" s="2" t="s">
        <v>350</v>
      </c>
      <c r="O217" s="4">
        <v>1069000</v>
      </c>
      <c r="P217" s="4">
        <v>329500</v>
      </c>
      <c r="Q217" s="4">
        <v>739500</v>
      </c>
      <c r="R217" s="2">
        <v>60</v>
      </c>
      <c r="S217" s="5">
        <v>10.66</v>
      </c>
      <c r="T217" s="4">
        <v>18894.22</v>
      </c>
      <c r="U217" s="2" t="s">
        <v>73</v>
      </c>
      <c r="V217" s="2" t="s">
        <v>74</v>
      </c>
      <c r="W217" s="4">
        <v>793557.24</v>
      </c>
      <c r="X217" s="4">
        <v>340096.26</v>
      </c>
      <c r="Y217" s="4">
        <v>1133653.5</v>
      </c>
      <c r="Z217" s="2">
        <v>0</v>
      </c>
      <c r="AA217" s="2" t="s">
        <v>56</v>
      </c>
      <c r="AB217" s="2" t="s">
        <v>15732</v>
      </c>
      <c r="AC217" s="2" t="s">
        <v>213</v>
      </c>
      <c r="AD217" s="2" t="s">
        <v>76</v>
      </c>
      <c r="AE217" s="5">
        <v>69.180000000000007</v>
      </c>
      <c r="AF217" s="2">
        <v>0</v>
      </c>
      <c r="AG217" s="2" t="s">
        <v>77</v>
      </c>
      <c r="AH217" s="2">
        <v>9</v>
      </c>
      <c r="AI217" s="6" t="str">
        <f t="shared" si="9"/>
        <v>55-64</v>
      </c>
      <c r="AJ217" s="11">
        <f>YEAR(tbl_LoanData[[#This Row],[Application Date]])</f>
        <v>2023</v>
      </c>
      <c r="AK217" s="11" t="str">
        <f>TEXT(tbl_LoanData[[#This Row],[Application Date]],"MMMM")</f>
        <v>February</v>
      </c>
      <c r="AL217" s="12">
        <f>DATE(YEAR(tbl_LoanData[[#This Row],[Application Date]]),MONTH(tbl_LoanData[[#This Row],[Application Date]]),1)</f>
        <v>44958</v>
      </c>
      <c r="AM217" s="14">
        <f ca="1">IF(AND(tbl_LoanData[[#This Row],[Application Date]]&gt;=EOMONTH(TODAY(),-1)+1,tbl_LoanData[[#This Row],[Application Date]]&lt;=TODAY()),tbl_LoanData[[#This Row],[Loan Amount]],0)</f>
        <v>0</v>
      </c>
      <c r="AN217" s="14">
        <f>tbl_LoanData[[#This Row],[Amount Paid]]-(Q217-X217)</f>
        <v>394153.5</v>
      </c>
      <c r="AO217" s="14">
        <f>IF(tbl_LoanData[[#This Row],[Application Status]]="Approved",1,0)</f>
        <v>1</v>
      </c>
      <c r="AP217" s="22" t="str">
        <f t="shared" ca="1" si="10"/>
        <v/>
      </c>
      <c r="AQ217" s="22" t="str">
        <f t="shared" ca="1" si="11"/>
        <v/>
      </c>
    </row>
    <row r="218" spans="1:43" ht="14.4" customHeight="1" x14ac:dyDescent="0.3">
      <c r="A218" s="2" t="s">
        <v>6045</v>
      </c>
      <c r="B218" s="2" t="s">
        <v>6046</v>
      </c>
      <c r="C218" s="2" t="s">
        <v>220</v>
      </c>
      <c r="D218" s="2" t="s">
        <v>232</v>
      </c>
      <c r="E218" s="2" t="s">
        <v>204</v>
      </c>
      <c r="F218" s="2">
        <v>36</v>
      </c>
      <c r="G218" s="2" t="s">
        <v>69</v>
      </c>
      <c r="H218" s="2" t="s">
        <v>233</v>
      </c>
      <c r="I218" s="2" t="s">
        <v>46</v>
      </c>
      <c r="J218" s="3">
        <v>44965</v>
      </c>
      <c r="K218" s="3">
        <v>44980</v>
      </c>
      <c r="L218" s="2" t="s">
        <v>40</v>
      </c>
      <c r="M218" s="2" t="s">
        <v>111</v>
      </c>
      <c r="N218" s="2" t="s">
        <v>369</v>
      </c>
      <c r="O218" s="4">
        <v>1246000</v>
      </c>
      <c r="P218" s="4">
        <v>421200</v>
      </c>
      <c r="Q218" s="4">
        <v>824800</v>
      </c>
      <c r="R218" s="2">
        <v>24</v>
      </c>
      <c r="S218" s="5">
        <v>9.4</v>
      </c>
      <c r="T218" s="4">
        <v>40827.599999999999</v>
      </c>
      <c r="U218" s="2" t="s">
        <v>73</v>
      </c>
      <c r="V218" s="2" t="s">
        <v>34</v>
      </c>
      <c r="W218" s="4">
        <v>857379.6</v>
      </c>
      <c r="X218" s="4">
        <v>122482.8</v>
      </c>
      <c r="Y218" s="4">
        <v>979862.4</v>
      </c>
      <c r="Z218" s="2">
        <v>90</v>
      </c>
      <c r="AA218" s="2" t="s">
        <v>59</v>
      </c>
      <c r="AB218" s="2" t="s">
        <v>15727</v>
      </c>
      <c r="AC218" s="2" t="s">
        <v>213</v>
      </c>
      <c r="AD218" s="2" t="s">
        <v>76</v>
      </c>
      <c r="AE218" s="5">
        <v>66.2</v>
      </c>
      <c r="AF218" s="2">
        <v>3</v>
      </c>
      <c r="AG218" s="2" t="s">
        <v>130</v>
      </c>
      <c r="AH218" s="2">
        <v>15</v>
      </c>
      <c r="AI218" s="6" t="str">
        <f t="shared" si="9"/>
        <v>35-44</v>
      </c>
      <c r="AJ218" s="11">
        <f>YEAR(tbl_LoanData[[#This Row],[Application Date]])</f>
        <v>2023</v>
      </c>
      <c r="AK218" s="11" t="str">
        <f>TEXT(tbl_LoanData[[#This Row],[Application Date]],"MMMM")</f>
        <v>February</v>
      </c>
      <c r="AL218" s="12">
        <f>DATE(YEAR(tbl_LoanData[[#This Row],[Application Date]]),MONTH(tbl_LoanData[[#This Row],[Application Date]]),1)</f>
        <v>44958</v>
      </c>
      <c r="AM218" s="14">
        <f ca="1">IF(AND(tbl_LoanData[[#This Row],[Application Date]]&gt;=EOMONTH(TODAY(),-1)+1,tbl_LoanData[[#This Row],[Application Date]]&lt;=TODAY()),tbl_LoanData[[#This Row],[Loan Amount]],0)</f>
        <v>0</v>
      </c>
      <c r="AN218" s="14">
        <f>tbl_LoanData[[#This Row],[Amount Paid]]-(Q218-X218)</f>
        <v>155062.40000000002</v>
      </c>
      <c r="AO218" s="14">
        <f>IF(tbl_LoanData[[#This Row],[Application Status]]="Approved",1,0)</f>
        <v>1</v>
      </c>
      <c r="AP218" s="22" t="str">
        <f t="shared" ca="1" si="10"/>
        <v/>
      </c>
      <c r="AQ218" s="22" t="str">
        <f t="shared" ca="1" si="11"/>
        <v/>
      </c>
    </row>
    <row r="219" spans="1:43" ht="14.4" customHeight="1" x14ac:dyDescent="0.3">
      <c r="A219" s="2" t="s">
        <v>6091</v>
      </c>
      <c r="B219" s="2" t="s">
        <v>6092</v>
      </c>
      <c r="C219" s="2" t="s">
        <v>335</v>
      </c>
      <c r="D219" s="2" t="s">
        <v>102</v>
      </c>
      <c r="E219" s="2" t="s">
        <v>176</v>
      </c>
      <c r="F219" s="2">
        <v>36</v>
      </c>
      <c r="G219" s="2" t="s">
        <v>83</v>
      </c>
      <c r="H219" s="2" t="s">
        <v>318</v>
      </c>
      <c r="I219" s="2" t="s">
        <v>42</v>
      </c>
      <c r="J219" s="3">
        <v>44976</v>
      </c>
      <c r="K219" s="3">
        <v>44988</v>
      </c>
      <c r="L219" s="2" t="s">
        <v>36</v>
      </c>
      <c r="M219" s="2" t="s">
        <v>71</v>
      </c>
      <c r="N219" s="2" t="s">
        <v>162</v>
      </c>
      <c r="O219" s="4">
        <v>2095000</v>
      </c>
      <c r="P219" s="4">
        <v>360200</v>
      </c>
      <c r="Q219" s="4">
        <v>1734800</v>
      </c>
      <c r="R219" s="2">
        <v>48</v>
      </c>
      <c r="S219" s="5">
        <v>7.59</v>
      </c>
      <c r="T219" s="4">
        <v>47114.28</v>
      </c>
      <c r="U219" s="2" t="s">
        <v>73</v>
      </c>
      <c r="V219" s="2" t="s">
        <v>74</v>
      </c>
      <c r="W219" s="4">
        <v>1790342.64</v>
      </c>
      <c r="X219" s="4">
        <v>471142.64</v>
      </c>
      <c r="Y219" s="4">
        <v>2261485.2799999998</v>
      </c>
      <c r="Z219" s="2">
        <v>128</v>
      </c>
      <c r="AA219" s="2" t="s">
        <v>60</v>
      </c>
      <c r="AB219" s="2" t="s">
        <v>15730</v>
      </c>
      <c r="AC219" s="2" t="s">
        <v>87</v>
      </c>
      <c r="AD219" s="2" t="s">
        <v>76</v>
      </c>
      <c r="AE219" s="5">
        <v>82.81</v>
      </c>
      <c r="AF219" s="2">
        <v>4</v>
      </c>
      <c r="AG219" s="2" t="s">
        <v>130</v>
      </c>
      <c r="AH219" s="2">
        <v>12</v>
      </c>
      <c r="AI219" s="6" t="str">
        <f t="shared" si="9"/>
        <v>35-44</v>
      </c>
      <c r="AJ219" s="11">
        <f>YEAR(tbl_LoanData[[#This Row],[Application Date]])</f>
        <v>2023</v>
      </c>
      <c r="AK219" s="11" t="str">
        <f>TEXT(tbl_LoanData[[#This Row],[Application Date]],"MMMM")</f>
        <v>February</v>
      </c>
      <c r="AL219" s="12">
        <f>DATE(YEAR(tbl_LoanData[[#This Row],[Application Date]]),MONTH(tbl_LoanData[[#This Row],[Application Date]]),1)</f>
        <v>44958</v>
      </c>
      <c r="AM219" s="14">
        <f ca="1">IF(AND(tbl_LoanData[[#This Row],[Application Date]]&gt;=EOMONTH(TODAY(),-1)+1,tbl_LoanData[[#This Row],[Application Date]]&lt;=TODAY()),tbl_LoanData[[#This Row],[Loan Amount]],0)</f>
        <v>0</v>
      </c>
      <c r="AN219" s="14">
        <f>tbl_LoanData[[#This Row],[Amount Paid]]-(Q219-X219)</f>
        <v>526685.28</v>
      </c>
      <c r="AO219" s="14">
        <f>IF(tbl_LoanData[[#This Row],[Application Status]]="Approved",1,0)</f>
        <v>1</v>
      </c>
      <c r="AP219" s="22" t="str">
        <f t="shared" ca="1" si="10"/>
        <v/>
      </c>
      <c r="AQ219" s="22" t="str">
        <f t="shared" ca="1" si="11"/>
        <v/>
      </c>
    </row>
    <row r="220" spans="1:43" ht="14.4" customHeight="1" x14ac:dyDescent="0.3">
      <c r="A220" s="2" t="s">
        <v>6167</v>
      </c>
      <c r="B220" s="2" t="s">
        <v>6168</v>
      </c>
      <c r="C220" s="2" t="s">
        <v>405</v>
      </c>
      <c r="D220" s="2" t="s">
        <v>204</v>
      </c>
      <c r="E220" s="2" t="s">
        <v>82</v>
      </c>
      <c r="F220" s="2">
        <v>49</v>
      </c>
      <c r="G220" s="2" t="s">
        <v>69</v>
      </c>
      <c r="H220" s="2" t="s">
        <v>110</v>
      </c>
      <c r="I220" s="2" t="s">
        <v>46</v>
      </c>
      <c r="J220" s="3">
        <v>44976</v>
      </c>
      <c r="K220" s="3">
        <v>44991</v>
      </c>
      <c r="L220" s="2" t="s">
        <v>41</v>
      </c>
      <c r="M220" s="2" t="s">
        <v>552</v>
      </c>
      <c r="N220" s="2" t="s">
        <v>553</v>
      </c>
      <c r="O220" s="4">
        <v>1816000</v>
      </c>
      <c r="P220" s="4">
        <v>676800</v>
      </c>
      <c r="Q220" s="4">
        <v>1139200</v>
      </c>
      <c r="R220" s="2">
        <v>36</v>
      </c>
      <c r="S220" s="5">
        <v>7.24</v>
      </c>
      <c r="T220" s="4">
        <v>38517.620000000003</v>
      </c>
      <c r="U220" s="2" t="s">
        <v>73</v>
      </c>
      <c r="V220" s="2" t="s">
        <v>33</v>
      </c>
      <c r="W220" s="4">
        <v>1386634.24</v>
      </c>
      <c r="X220" s="4">
        <v>0</v>
      </c>
      <c r="Y220" s="4">
        <v>1386634.24</v>
      </c>
      <c r="Z220" s="2">
        <v>0</v>
      </c>
      <c r="AA220" s="2" t="s">
        <v>56</v>
      </c>
      <c r="AB220" s="2" t="s">
        <v>15735</v>
      </c>
      <c r="AC220" s="2" t="s">
        <v>106</v>
      </c>
      <c r="AD220" s="2" t="s">
        <v>76</v>
      </c>
      <c r="AE220" s="5">
        <v>62.73</v>
      </c>
      <c r="AF220" s="2">
        <v>0</v>
      </c>
      <c r="AG220" s="2" t="s">
        <v>77</v>
      </c>
      <c r="AH220" s="2">
        <v>15</v>
      </c>
      <c r="AI220" s="6" t="str">
        <f t="shared" si="9"/>
        <v>45-54</v>
      </c>
      <c r="AJ220" s="11">
        <f>YEAR(tbl_LoanData[[#This Row],[Application Date]])</f>
        <v>2023</v>
      </c>
      <c r="AK220" s="11" t="str">
        <f>TEXT(tbl_LoanData[[#This Row],[Application Date]],"MMMM")</f>
        <v>February</v>
      </c>
      <c r="AL220" s="12">
        <f>DATE(YEAR(tbl_LoanData[[#This Row],[Application Date]]),MONTH(tbl_LoanData[[#This Row],[Application Date]]),1)</f>
        <v>44958</v>
      </c>
      <c r="AM220" s="14">
        <f ca="1">IF(AND(tbl_LoanData[[#This Row],[Application Date]]&gt;=EOMONTH(TODAY(),-1)+1,tbl_LoanData[[#This Row],[Application Date]]&lt;=TODAY()),tbl_LoanData[[#This Row],[Loan Amount]],0)</f>
        <v>0</v>
      </c>
      <c r="AN220" s="14">
        <f>tbl_LoanData[[#This Row],[Amount Paid]]-(Q220-X220)</f>
        <v>247434.23999999999</v>
      </c>
      <c r="AO220" s="14">
        <f>IF(tbl_LoanData[[#This Row],[Application Status]]="Approved",1,0)</f>
        <v>1</v>
      </c>
      <c r="AP220" s="22" t="str">
        <f t="shared" ca="1" si="10"/>
        <v/>
      </c>
      <c r="AQ220" s="22" t="str">
        <f t="shared" ca="1" si="11"/>
        <v/>
      </c>
    </row>
    <row r="221" spans="1:43" ht="14.4" customHeight="1" x14ac:dyDescent="0.3">
      <c r="A221" s="2" t="s">
        <v>6175</v>
      </c>
      <c r="B221" s="2" t="s">
        <v>6176</v>
      </c>
      <c r="C221" s="2" t="s">
        <v>124</v>
      </c>
      <c r="D221" s="2" t="s">
        <v>117</v>
      </c>
      <c r="E221" s="2" t="s">
        <v>255</v>
      </c>
      <c r="F221" s="2">
        <v>52</v>
      </c>
      <c r="G221" s="2" t="s">
        <v>69</v>
      </c>
      <c r="H221" s="2" t="s">
        <v>172</v>
      </c>
      <c r="I221" s="2" t="s">
        <v>45</v>
      </c>
      <c r="J221" s="3">
        <v>44971</v>
      </c>
      <c r="K221" s="3">
        <v>44978</v>
      </c>
      <c r="L221" s="2" t="s">
        <v>40</v>
      </c>
      <c r="M221" s="2" t="s">
        <v>94</v>
      </c>
      <c r="N221" s="2" t="s">
        <v>95</v>
      </c>
      <c r="O221" s="4">
        <v>1513000</v>
      </c>
      <c r="P221" s="4">
        <v>289700</v>
      </c>
      <c r="Q221" s="4">
        <v>1223300</v>
      </c>
      <c r="R221" s="2">
        <v>48</v>
      </c>
      <c r="S221" s="5">
        <v>8.11</v>
      </c>
      <c r="T221" s="4">
        <v>33752.89</v>
      </c>
      <c r="U221" s="2" t="s">
        <v>73</v>
      </c>
      <c r="V221" s="2" t="s">
        <v>74</v>
      </c>
      <c r="W221" s="4">
        <v>1417621.38</v>
      </c>
      <c r="X221" s="4">
        <v>202517.14</v>
      </c>
      <c r="Y221" s="4">
        <v>1620138.52</v>
      </c>
      <c r="Z221" s="2">
        <v>0</v>
      </c>
      <c r="AA221" s="2" t="s">
        <v>56</v>
      </c>
      <c r="AB221" s="2" t="s">
        <v>15730</v>
      </c>
      <c r="AC221" s="2" t="s">
        <v>75</v>
      </c>
      <c r="AD221" s="2" t="s">
        <v>76</v>
      </c>
      <c r="AE221" s="5">
        <v>80.849999999999994</v>
      </c>
      <c r="AF221" s="2">
        <v>0</v>
      </c>
      <c r="AG221" s="2" t="s">
        <v>77</v>
      </c>
      <c r="AH221" s="2">
        <v>7</v>
      </c>
      <c r="AI221" s="6" t="str">
        <f t="shared" si="9"/>
        <v>45-54</v>
      </c>
      <c r="AJ221" s="11">
        <f>YEAR(tbl_LoanData[[#This Row],[Application Date]])</f>
        <v>2023</v>
      </c>
      <c r="AK221" s="11" t="str">
        <f>TEXT(tbl_LoanData[[#This Row],[Application Date]],"MMMM")</f>
        <v>February</v>
      </c>
      <c r="AL221" s="12">
        <f>DATE(YEAR(tbl_LoanData[[#This Row],[Application Date]]),MONTH(tbl_LoanData[[#This Row],[Application Date]]),1)</f>
        <v>44958</v>
      </c>
      <c r="AM221" s="14">
        <f ca="1">IF(AND(tbl_LoanData[[#This Row],[Application Date]]&gt;=EOMONTH(TODAY(),-1)+1,tbl_LoanData[[#This Row],[Application Date]]&lt;=TODAY()),tbl_LoanData[[#This Row],[Loan Amount]],0)</f>
        <v>0</v>
      </c>
      <c r="AN221" s="14">
        <f>tbl_LoanData[[#This Row],[Amount Paid]]-(Q221-X221)</f>
        <v>396838.5199999999</v>
      </c>
      <c r="AO221" s="14">
        <f>IF(tbl_LoanData[[#This Row],[Application Status]]="Approved",1,0)</f>
        <v>1</v>
      </c>
      <c r="AP221" s="22" t="str">
        <f t="shared" ca="1" si="10"/>
        <v/>
      </c>
      <c r="AQ221" s="22" t="str">
        <f t="shared" ca="1" si="11"/>
        <v/>
      </c>
    </row>
    <row r="222" spans="1:43" ht="14.4" customHeight="1" x14ac:dyDescent="0.3">
      <c r="A222" s="2" t="s">
        <v>6197</v>
      </c>
      <c r="B222" s="2" t="s">
        <v>6198</v>
      </c>
      <c r="C222" s="2" t="s">
        <v>575</v>
      </c>
      <c r="D222" s="2" t="s">
        <v>118</v>
      </c>
      <c r="E222" s="2" t="s">
        <v>312</v>
      </c>
      <c r="F222" s="2">
        <v>53</v>
      </c>
      <c r="G222" s="2" t="s">
        <v>69</v>
      </c>
      <c r="H222" s="2" t="s">
        <v>256</v>
      </c>
      <c r="I222" s="2" t="s">
        <v>43</v>
      </c>
      <c r="J222" s="3">
        <v>44965</v>
      </c>
      <c r="K222" s="3">
        <v>44984</v>
      </c>
      <c r="L222" s="2" t="s">
        <v>36</v>
      </c>
      <c r="M222" s="2" t="s">
        <v>94</v>
      </c>
      <c r="N222" s="2" t="s">
        <v>212</v>
      </c>
      <c r="O222" s="4">
        <v>2140000</v>
      </c>
      <c r="P222" s="4">
        <v>538500</v>
      </c>
      <c r="Q222" s="4">
        <v>1601500</v>
      </c>
      <c r="R222" s="2">
        <v>24</v>
      </c>
      <c r="S222" s="5">
        <v>6.63</v>
      </c>
      <c r="T222" s="4">
        <v>75577.45</v>
      </c>
      <c r="U222" s="2" t="s">
        <v>73</v>
      </c>
      <c r="V222" s="2" t="s">
        <v>33</v>
      </c>
      <c r="W222" s="4">
        <v>1813858.9</v>
      </c>
      <c r="X222" s="4">
        <v>0</v>
      </c>
      <c r="Y222" s="4">
        <v>1813858.9</v>
      </c>
      <c r="Z222" s="2">
        <v>0</v>
      </c>
      <c r="AA222" s="2" t="s">
        <v>56</v>
      </c>
      <c r="AB222" s="2" t="s">
        <v>15733</v>
      </c>
      <c r="AC222" s="2" t="s">
        <v>87</v>
      </c>
      <c r="AD222" s="2" t="s">
        <v>76</v>
      </c>
      <c r="AE222" s="5">
        <v>74.84</v>
      </c>
      <c r="AF222" s="2">
        <v>0</v>
      </c>
      <c r="AG222" s="2" t="s">
        <v>77</v>
      </c>
      <c r="AH222" s="2">
        <v>19</v>
      </c>
      <c r="AI222" s="6" t="str">
        <f t="shared" si="9"/>
        <v>45-54</v>
      </c>
      <c r="AJ222" s="11">
        <f>YEAR(tbl_LoanData[[#This Row],[Application Date]])</f>
        <v>2023</v>
      </c>
      <c r="AK222" s="11" t="str">
        <f>TEXT(tbl_LoanData[[#This Row],[Application Date]],"MMMM")</f>
        <v>February</v>
      </c>
      <c r="AL222" s="12">
        <f>DATE(YEAR(tbl_LoanData[[#This Row],[Application Date]]),MONTH(tbl_LoanData[[#This Row],[Application Date]]),1)</f>
        <v>44958</v>
      </c>
      <c r="AM222" s="14">
        <f ca="1">IF(AND(tbl_LoanData[[#This Row],[Application Date]]&gt;=EOMONTH(TODAY(),-1)+1,tbl_LoanData[[#This Row],[Application Date]]&lt;=TODAY()),tbl_LoanData[[#This Row],[Loan Amount]],0)</f>
        <v>0</v>
      </c>
      <c r="AN222" s="14">
        <f>tbl_LoanData[[#This Row],[Amount Paid]]-(Q222-X222)</f>
        <v>212358.89999999991</v>
      </c>
      <c r="AO222" s="14">
        <f>IF(tbl_LoanData[[#This Row],[Application Status]]="Approved",1,0)</f>
        <v>1</v>
      </c>
      <c r="AP222" s="22" t="str">
        <f t="shared" ca="1" si="10"/>
        <v/>
      </c>
      <c r="AQ222" s="22" t="str">
        <f t="shared" ca="1" si="11"/>
        <v/>
      </c>
    </row>
    <row r="223" spans="1:43" ht="14.4" customHeight="1" x14ac:dyDescent="0.3">
      <c r="A223" s="2" t="s">
        <v>6289</v>
      </c>
      <c r="B223" s="2" t="s">
        <v>6290</v>
      </c>
      <c r="C223" s="2" t="s">
        <v>655</v>
      </c>
      <c r="D223" s="2" t="s">
        <v>176</v>
      </c>
      <c r="E223" s="2" t="s">
        <v>142</v>
      </c>
      <c r="F223" s="2">
        <v>57</v>
      </c>
      <c r="G223" s="2" t="s">
        <v>69</v>
      </c>
      <c r="H223" s="2" t="s">
        <v>151</v>
      </c>
      <c r="I223" s="2" t="s">
        <v>46</v>
      </c>
      <c r="J223" s="3">
        <v>44982</v>
      </c>
      <c r="K223" s="3">
        <v>44995</v>
      </c>
      <c r="L223" s="2" t="s">
        <v>36</v>
      </c>
      <c r="M223" s="2" t="s">
        <v>94</v>
      </c>
      <c r="N223" s="2" t="s">
        <v>212</v>
      </c>
      <c r="O223" s="4">
        <v>1367000</v>
      </c>
      <c r="P223" s="4">
        <v>236700</v>
      </c>
      <c r="Q223" s="4">
        <v>1130300</v>
      </c>
      <c r="R223" s="2">
        <v>48</v>
      </c>
      <c r="S223" s="5">
        <v>8.9600000000000009</v>
      </c>
      <c r="T223" s="4">
        <v>31987.49</v>
      </c>
      <c r="U223" s="2" t="s">
        <v>73</v>
      </c>
      <c r="V223" s="2" t="s">
        <v>74</v>
      </c>
      <c r="W223" s="4">
        <v>1311487.0900000001</v>
      </c>
      <c r="X223" s="4">
        <v>223912.43</v>
      </c>
      <c r="Y223" s="4">
        <v>1535399.52</v>
      </c>
      <c r="Z223" s="2">
        <v>0</v>
      </c>
      <c r="AA223" s="2" t="s">
        <v>56</v>
      </c>
      <c r="AB223" s="2" t="s">
        <v>15730</v>
      </c>
      <c r="AC223" s="2" t="s">
        <v>129</v>
      </c>
      <c r="AD223" s="2" t="s">
        <v>76</v>
      </c>
      <c r="AE223" s="5">
        <v>82.68</v>
      </c>
      <c r="AF223" s="2">
        <v>0</v>
      </c>
      <c r="AG223" s="2" t="s">
        <v>77</v>
      </c>
      <c r="AH223" s="2">
        <v>13</v>
      </c>
      <c r="AI223" s="6" t="str">
        <f t="shared" si="9"/>
        <v>55-64</v>
      </c>
      <c r="AJ223" s="11">
        <f>YEAR(tbl_LoanData[[#This Row],[Application Date]])</f>
        <v>2023</v>
      </c>
      <c r="AK223" s="11" t="str">
        <f>TEXT(tbl_LoanData[[#This Row],[Application Date]],"MMMM")</f>
        <v>February</v>
      </c>
      <c r="AL223" s="12">
        <f>DATE(YEAR(tbl_LoanData[[#This Row],[Application Date]]),MONTH(tbl_LoanData[[#This Row],[Application Date]]),1)</f>
        <v>44958</v>
      </c>
      <c r="AM223" s="14">
        <f ca="1">IF(AND(tbl_LoanData[[#This Row],[Application Date]]&gt;=EOMONTH(TODAY(),-1)+1,tbl_LoanData[[#This Row],[Application Date]]&lt;=TODAY()),tbl_LoanData[[#This Row],[Loan Amount]],0)</f>
        <v>0</v>
      </c>
      <c r="AN223" s="14">
        <f>tbl_LoanData[[#This Row],[Amount Paid]]-(Q223-X223)</f>
        <v>405099.52000000002</v>
      </c>
      <c r="AO223" s="14">
        <f>IF(tbl_LoanData[[#This Row],[Application Status]]="Approved",1,0)</f>
        <v>1</v>
      </c>
      <c r="AP223" s="22" t="str">
        <f t="shared" ca="1" si="10"/>
        <v/>
      </c>
      <c r="AQ223" s="22" t="str">
        <f t="shared" ca="1" si="11"/>
        <v/>
      </c>
    </row>
    <row r="224" spans="1:43" ht="14.4" customHeight="1" x14ac:dyDescent="0.3">
      <c r="A224" s="2" t="s">
        <v>6319</v>
      </c>
      <c r="B224" s="2" t="s">
        <v>6320</v>
      </c>
      <c r="C224" s="2" t="s">
        <v>243</v>
      </c>
      <c r="D224" s="2" t="s">
        <v>102</v>
      </c>
      <c r="E224" s="2" t="s">
        <v>210</v>
      </c>
      <c r="F224" s="2">
        <v>45</v>
      </c>
      <c r="G224" s="2" t="s">
        <v>83</v>
      </c>
      <c r="H224" s="2" t="s">
        <v>93</v>
      </c>
      <c r="I224" s="2" t="s">
        <v>50</v>
      </c>
      <c r="J224" s="3">
        <v>44974</v>
      </c>
      <c r="K224" s="3"/>
      <c r="L224" s="2" t="s">
        <v>40</v>
      </c>
      <c r="M224" s="2" t="s">
        <v>111</v>
      </c>
      <c r="N224" s="2" t="s">
        <v>120</v>
      </c>
      <c r="O224" s="4">
        <v>879000</v>
      </c>
      <c r="P224" s="4">
        <v>306500</v>
      </c>
      <c r="Q224" s="4">
        <v>572500</v>
      </c>
      <c r="R224" s="2">
        <v>60</v>
      </c>
      <c r="S224" s="5">
        <v>14.87</v>
      </c>
      <c r="T224" s="4">
        <v>16635.900000000001</v>
      </c>
      <c r="U224" s="2" t="s">
        <v>96</v>
      </c>
      <c r="V224" s="2" t="s">
        <v>97</v>
      </c>
      <c r="W224" s="4">
        <v>0</v>
      </c>
      <c r="X224" s="4">
        <v>0</v>
      </c>
      <c r="Y224" s="4">
        <v>998153.75</v>
      </c>
      <c r="Z224" s="2">
        <v>0</v>
      </c>
      <c r="AA224" s="2" t="s">
        <v>97</v>
      </c>
      <c r="AB224" s="2" t="s">
        <v>15734</v>
      </c>
      <c r="AC224" s="2" t="s">
        <v>106</v>
      </c>
      <c r="AD224" s="2" t="s">
        <v>76</v>
      </c>
      <c r="AE224" s="5">
        <v>65.13</v>
      </c>
      <c r="AF224" s="2">
        <v>0</v>
      </c>
      <c r="AG224" s="2" t="s">
        <v>97</v>
      </c>
      <c r="AH224" s="2"/>
      <c r="AI224" s="6" t="str">
        <f t="shared" si="9"/>
        <v>45-54</v>
      </c>
      <c r="AJ224" s="11">
        <f>YEAR(tbl_LoanData[[#This Row],[Application Date]])</f>
        <v>2023</v>
      </c>
      <c r="AK224" s="11" t="str">
        <f>TEXT(tbl_LoanData[[#This Row],[Application Date]],"MMMM")</f>
        <v>February</v>
      </c>
      <c r="AL224" s="12">
        <f>DATE(YEAR(tbl_LoanData[[#This Row],[Application Date]]),MONTH(tbl_LoanData[[#This Row],[Application Date]]),1)</f>
        <v>44958</v>
      </c>
      <c r="AM224" s="14">
        <f ca="1">IF(AND(tbl_LoanData[[#This Row],[Application Date]]&gt;=EOMONTH(TODAY(),-1)+1,tbl_LoanData[[#This Row],[Application Date]]&lt;=TODAY()),tbl_LoanData[[#This Row],[Loan Amount]],0)</f>
        <v>0</v>
      </c>
      <c r="AN224" s="14">
        <f>tbl_LoanData[[#This Row],[Amount Paid]]-(Q224-X224)</f>
        <v>-572500</v>
      </c>
      <c r="AO224" s="14">
        <f>IF(tbl_LoanData[[#This Row],[Application Status]]="Approved",1,0)</f>
        <v>0</v>
      </c>
      <c r="AP224" s="22" t="str">
        <f t="shared" ca="1" si="10"/>
        <v/>
      </c>
      <c r="AQ224" s="22" t="str">
        <f t="shared" ca="1" si="11"/>
        <v/>
      </c>
    </row>
    <row r="225" spans="1:43" x14ac:dyDescent="0.3">
      <c r="A225" s="2" t="s">
        <v>6359</v>
      </c>
      <c r="B225" s="2" t="s">
        <v>6360</v>
      </c>
      <c r="C225" s="2" t="s">
        <v>223</v>
      </c>
      <c r="D225" s="2" t="s">
        <v>204</v>
      </c>
      <c r="E225" s="2" t="s">
        <v>134</v>
      </c>
      <c r="F225" s="2">
        <v>41</v>
      </c>
      <c r="G225" s="2" t="s">
        <v>69</v>
      </c>
      <c r="H225" s="2" t="s">
        <v>211</v>
      </c>
      <c r="I225" s="2" t="s">
        <v>50</v>
      </c>
      <c r="J225" s="3">
        <v>44961</v>
      </c>
      <c r="K225" s="3">
        <v>44967</v>
      </c>
      <c r="L225" s="2" t="s">
        <v>38</v>
      </c>
      <c r="M225" s="2" t="s">
        <v>144</v>
      </c>
      <c r="N225" s="2" t="s">
        <v>382</v>
      </c>
      <c r="O225" s="4">
        <v>1253000</v>
      </c>
      <c r="P225" s="4">
        <v>356300</v>
      </c>
      <c r="Q225" s="4">
        <v>896700</v>
      </c>
      <c r="R225" s="2">
        <v>36</v>
      </c>
      <c r="S225" s="5">
        <v>6.66</v>
      </c>
      <c r="T225" s="4">
        <v>29885.02</v>
      </c>
      <c r="U225" s="2" t="s">
        <v>73</v>
      </c>
      <c r="V225" s="2" t="s">
        <v>33</v>
      </c>
      <c r="W225" s="4">
        <v>1075860.6599999999</v>
      </c>
      <c r="X225" s="4">
        <v>0</v>
      </c>
      <c r="Y225" s="4">
        <v>1075860.6599999999</v>
      </c>
      <c r="Z225" s="2">
        <v>0</v>
      </c>
      <c r="AA225" s="2" t="s">
        <v>56</v>
      </c>
      <c r="AB225" s="2" t="s">
        <v>15730</v>
      </c>
      <c r="AC225" s="2" t="s">
        <v>75</v>
      </c>
      <c r="AD225" s="2" t="s">
        <v>76</v>
      </c>
      <c r="AE225" s="5">
        <v>71.56</v>
      </c>
      <c r="AF225" s="2">
        <v>0</v>
      </c>
      <c r="AG225" s="2" t="s">
        <v>77</v>
      </c>
      <c r="AH225" s="2">
        <v>6</v>
      </c>
      <c r="AI225" s="6" t="str">
        <f t="shared" si="9"/>
        <v>35-44</v>
      </c>
      <c r="AJ225" s="11">
        <f>YEAR(tbl_LoanData[[#This Row],[Application Date]])</f>
        <v>2023</v>
      </c>
      <c r="AK225" s="11" t="str">
        <f>TEXT(tbl_LoanData[[#This Row],[Application Date]],"MMMM")</f>
        <v>February</v>
      </c>
      <c r="AL225" s="12">
        <f>DATE(YEAR(tbl_LoanData[[#This Row],[Application Date]]),MONTH(tbl_LoanData[[#This Row],[Application Date]]),1)</f>
        <v>44958</v>
      </c>
      <c r="AM225" s="14">
        <f ca="1">IF(AND(tbl_LoanData[[#This Row],[Application Date]]&gt;=EOMONTH(TODAY(),-1)+1,tbl_LoanData[[#This Row],[Application Date]]&lt;=TODAY()),tbl_LoanData[[#This Row],[Loan Amount]],0)</f>
        <v>0</v>
      </c>
      <c r="AN225" s="14">
        <f>tbl_LoanData[[#This Row],[Amount Paid]]-(Q225-X225)</f>
        <v>179160.65999999992</v>
      </c>
      <c r="AO225" s="14">
        <f>IF(tbl_LoanData[[#This Row],[Application Status]]="Approved",1,0)</f>
        <v>1</v>
      </c>
      <c r="AP225" s="22" t="str">
        <f t="shared" ca="1" si="10"/>
        <v/>
      </c>
      <c r="AQ225" s="22" t="str">
        <f t="shared" ca="1" si="11"/>
        <v/>
      </c>
    </row>
    <row r="226" spans="1:43" ht="14.4" customHeight="1" x14ac:dyDescent="0.3">
      <c r="A226" s="2" t="s">
        <v>6383</v>
      </c>
      <c r="B226" s="2" t="s">
        <v>6384</v>
      </c>
      <c r="C226" s="2" t="s">
        <v>327</v>
      </c>
      <c r="D226" s="2" t="s">
        <v>209</v>
      </c>
      <c r="E226" s="2" t="s">
        <v>312</v>
      </c>
      <c r="F226" s="2">
        <v>59</v>
      </c>
      <c r="G226" s="2" t="s">
        <v>69</v>
      </c>
      <c r="H226" s="2" t="s">
        <v>177</v>
      </c>
      <c r="I226" s="2" t="s">
        <v>43</v>
      </c>
      <c r="J226" s="3">
        <v>44975</v>
      </c>
      <c r="K226" s="3">
        <v>44988</v>
      </c>
      <c r="L226" s="2" t="s">
        <v>40</v>
      </c>
      <c r="M226" s="2" t="s">
        <v>71</v>
      </c>
      <c r="N226" s="2" t="s">
        <v>137</v>
      </c>
      <c r="O226" s="4">
        <v>1174000</v>
      </c>
      <c r="P226" s="4">
        <v>234000</v>
      </c>
      <c r="Q226" s="4">
        <v>940000</v>
      </c>
      <c r="R226" s="2">
        <v>36</v>
      </c>
      <c r="S226" s="5">
        <v>6.01</v>
      </c>
      <c r="T226" s="4">
        <v>30818.94</v>
      </c>
      <c r="U226" s="2" t="s">
        <v>73</v>
      </c>
      <c r="V226" s="2" t="s">
        <v>34</v>
      </c>
      <c r="W226" s="4">
        <v>1078662.8999999999</v>
      </c>
      <c r="X226" s="4">
        <v>30819.1</v>
      </c>
      <c r="Y226" s="4">
        <v>1109482</v>
      </c>
      <c r="Z226" s="2">
        <v>31</v>
      </c>
      <c r="AA226" s="2" t="s">
        <v>58</v>
      </c>
      <c r="AB226" s="2" t="s">
        <v>15730</v>
      </c>
      <c r="AC226" s="2" t="s">
        <v>129</v>
      </c>
      <c r="AD226" s="2" t="s">
        <v>76</v>
      </c>
      <c r="AE226" s="5">
        <v>80.069999999999993</v>
      </c>
      <c r="AF226" s="2">
        <v>1</v>
      </c>
      <c r="AG226" s="2" t="s">
        <v>15718</v>
      </c>
      <c r="AH226" s="2">
        <v>13</v>
      </c>
      <c r="AI226" s="6" t="str">
        <f t="shared" si="9"/>
        <v>55-64</v>
      </c>
      <c r="AJ226" s="11">
        <f>YEAR(tbl_LoanData[[#This Row],[Application Date]])</f>
        <v>2023</v>
      </c>
      <c r="AK226" s="11" t="str">
        <f>TEXT(tbl_LoanData[[#This Row],[Application Date]],"MMMM")</f>
        <v>February</v>
      </c>
      <c r="AL226" s="12">
        <f>DATE(YEAR(tbl_LoanData[[#This Row],[Application Date]]),MONTH(tbl_LoanData[[#This Row],[Application Date]]),1)</f>
        <v>44958</v>
      </c>
      <c r="AM226" s="14">
        <f ca="1">IF(AND(tbl_LoanData[[#This Row],[Application Date]]&gt;=EOMONTH(TODAY(),-1)+1,tbl_LoanData[[#This Row],[Application Date]]&lt;=TODAY()),tbl_LoanData[[#This Row],[Loan Amount]],0)</f>
        <v>0</v>
      </c>
      <c r="AN226" s="14">
        <f>tbl_LoanData[[#This Row],[Amount Paid]]-(Q226-X226)</f>
        <v>169481.99999999988</v>
      </c>
      <c r="AO226" s="14">
        <f>IF(tbl_LoanData[[#This Row],[Application Status]]="Approved",1,0)</f>
        <v>1</v>
      </c>
      <c r="AP226" s="22" t="str">
        <f t="shared" ca="1" si="10"/>
        <v/>
      </c>
      <c r="AQ226" s="22" t="str">
        <f t="shared" ca="1" si="11"/>
        <v/>
      </c>
    </row>
    <row r="227" spans="1:43" ht="14.4" customHeight="1" x14ac:dyDescent="0.3">
      <c r="A227" s="2" t="s">
        <v>6407</v>
      </c>
      <c r="B227" s="2" t="s">
        <v>6408</v>
      </c>
      <c r="C227" s="2" t="s">
        <v>621</v>
      </c>
      <c r="D227" s="2" t="s">
        <v>254</v>
      </c>
      <c r="E227" s="2" t="s">
        <v>323</v>
      </c>
      <c r="F227" s="2">
        <v>36</v>
      </c>
      <c r="G227" s="2" t="s">
        <v>69</v>
      </c>
      <c r="H227" s="2" t="s">
        <v>110</v>
      </c>
      <c r="I227" s="2" t="s">
        <v>46</v>
      </c>
      <c r="J227" s="3">
        <v>44976</v>
      </c>
      <c r="K227" s="3"/>
      <c r="L227" s="2" t="s">
        <v>39</v>
      </c>
      <c r="M227" s="2" t="s">
        <v>127</v>
      </c>
      <c r="N227" s="2" t="s">
        <v>152</v>
      </c>
      <c r="O227" s="4">
        <v>1599000</v>
      </c>
      <c r="P227" s="4">
        <v>235600</v>
      </c>
      <c r="Q227" s="4">
        <v>1363400</v>
      </c>
      <c r="R227" s="2">
        <v>60</v>
      </c>
      <c r="S227" s="5">
        <v>8.0500000000000007</v>
      </c>
      <c r="T227" s="4">
        <v>31869.48</v>
      </c>
      <c r="U227" s="2" t="s">
        <v>96</v>
      </c>
      <c r="V227" s="2" t="s">
        <v>97</v>
      </c>
      <c r="W227" s="4">
        <v>0</v>
      </c>
      <c r="X227" s="4">
        <v>0</v>
      </c>
      <c r="Y227" s="4">
        <v>1912168.5</v>
      </c>
      <c r="Z227" s="2">
        <v>0</v>
      </c>
      <c r="AA227" s="2" t="s">
        <v>97</v>
      </c>
      <c r="AB227" s="2" t="s">
        <v>15729</v>
      </c>
      <c r="AC227" s="2" t="s">
        <v>360</v>
      </c>
      <c r="AD227" s="2" t="s">
        <v>76</v>
      </c>
      <c r="AE227" s="5">
        <v>85.27</v>
      </c>
      <c r="AF227" s="2">
        <v>0</v>
      </c>
      <c r="AG227" s="2" t="s">
        <v>97</v>
      </c>
      <c r="AH227" s="2"/>
      <c r="AI227" s="6" t="str">
        <f t="shared" si="9"/>
        <v>35-44</v>
      </c>
      <c r="AJ227" s="11">
        <f>YEAR(tbl_LoanData[[#This Row],[Application Date]])</f>
        <v>2023</v>
      </c>
      <c r="AK227" s="11" t="str">
        <f>TEXT(tbl_LoanData[[#This Row],[Application Date]],"MMMM")</f>
        <v>February</v>
      </c>
      <c r="AL227" s="12">
        <f>DATE(YEAR(tbl_LoanData[[#This Row],[Application Date]]),MONTH(tbl_LoanData[[#This Row],[Application Date]]),1)</f>
        <v>44958</v>
      </c>
      <c r="AM227" s="14">
        <f ca="1">IF(AND(tbl_LoanData[[#This Row],[Application Date]]&gt;=EOMONTH(TODAY(),-1)+1,tbl_LoanData[[#This Row],[Application Date]]&lt;=TODAY()),tbl_LoanData[[#This Row],[Loan Amount]],0)</f>
        <v>0</v>
      </c>
      <c r="AN227" s="14">
        <f>tbl_LoanData[[#This Row],[Amount Paid]]-(Q227-X227)</f>
        <v>-1363400</v>
      </c>
      <c r="AO227" s="14">
        <f>IF(tbl_LoanData[[#This Row],[Application Status]]="Approved",1,0)</f>
        <v>0</v>
      </c>
      <c r="AP227" s="22" t="str">
        <f t="shared" ca="1" si="10"/>
        <v/>
      </c>
      <c r="AQ227" s="22" t="str">
        <f t="shared" ca="1" si="11"/>
        <v/>
      </c>
    </row>
    <row r="228" spans="1:43" ht="14.4" customHeight="1" x14ac:dyDescent="0.3">
      <c r="A228" s="2" t="s">
        <v>6677</v>
      </c>
      <c r="B228" s="2" t="s">
        <v>6678</v>
      </c>
      <c r="C228" s="2" t="s">
        <v>203</v>
      </c>
      <c r="D228" s="2" t="s">
        <v>268</v>
      </c>
      <c r="E228" s="2" t="s">
        <v>91</v>
      </c>
      <c r="F228" s="2">
        <v>62</v>
      </c>
      <c r="G228" s="2" t="s">
        <v>69</v>
      </c>
      <c r="H228" s="2" t="s">
        <v>466</v>
      </c>
      <c r="I228" s="2" t="s">
        <v>43</v>
      </c>
      <c r="J228" s="3">
        <v>44977</v>
      </c>
      <c r="K228" s="3">
        <v>44996</v>
      </c>
      <c r="L228" s="2" t="s">
        <v>37</v>
      </c>
      <c r="M228" s="2" t="s">
        <v>104</v>
      </c>
      <c r="N228" s="2" t="s">
        <v>286</v>
      </c>
      <c r="O228" s="4">
        <v>150000</v>
      </c>
      <c r="P228" s="4">
        <v>31300</v>
      </c>
      <c r="Q228" s="4">
        <v>118700</v>
      </c>
      <c r="R228" s="2">
        <v>18</v>
      </c>
      <c r="S228" s="5">
        <v>13.97</v>
      </c>
      <c r="T228" s="4">
        <v>7976.31</v>
      </c>
      <c r="U228" s="2" t="s">
        <v>73</v>
      </c>
      <c r="V228" s="2" t="s">
        <v>33</v>
      </c>
      <c r="W228" s="4">
        <v>143573.59</v>
      </c>
      <c r="X228" s="4">
        <v>0</v>
      </c>
      <c r="Y228" s="4">
        <v>143573.59</v>
      </c>
      <c r="Z228" s="2">
        <v>0</v>
      </c>
      <c r="AA228" s="2" t="s">
        <v>56</v>
      </c>
      <c r="AB228" s="2" t="s">
        <v>15736</v>
      </c>
      <c r="AC228" s="2" t="s">
        <v>213</v>
      </c>
      <c r="AD228" s="2" t="s">
        <v>76</v>
      </c>
      <c r="AE228" s="5">
        <v>79.13</v>
      </c>
      <c r="AF228" s="2">
        <v>0</v>
      </c>
      <c r="AG228" s="2" t="s">
        <v>77</v>
      </c>
      <c r="AH228" s="2">
        <v>19</v>
      </c>
      <c r="AI228" s="6" t="str">
        <f t="shared" si="9"/>
        <v>55-64</v>
      </c>
      <c r="AJ228" s="11">
        <f>YEAR(tbl_LoanData[[#This Row],[Application Date]])</f>
        <v>2023</v>
      </c>
      <c r="AK228" s="11" t="str">
        <f>TEXT(tbl_LoanData[[#This Row],[Application Date]],"MMMM")</f>
        <v>February</v>
      </c>
      <c r="AL228" s="12">
        <f>DATE(YEAR(tbl_LoanData[[#This Row],[Application Date]]),MONTH(tbl_LoanData[[#This Row],[Application Date]]),1)</f>
        <v>44958</v>
      </c>
      <c r="AM228" s="14">
        <f ca="1">IF(AND(tbl_LoanData[[#This Row],[Application Date]]&gt;=EOMONTH(TODAY(),-1)+1,tbl_LoanData[[#This Row],[Application Date]]&lt;=TODAY()),tbl_LoanData[[#This Row],[Loan Amount]],0)</f>
        <v>0</v>
      </c>
      <c r="AN228" s="14">
        <f>tbl_LoanData[[#This Row],[Amount Paid]]-(Q228-X228)</f>
        <v>24873.589999999997</v>
      </c>
      <c r="AO228" s="14">
        <f>IF(tbl_LoanData[[#This Row],[Application Status]]="Approved",1,0)</f>
        <v>1</v>
      </c>
      <c r="AP228" s="22" t="str">
        <f t="shared" ca="1" si="10"/>
        <v/>
      </c>
      <c r="AQ228" s="22" t="str">
        <f t="shared" ca="1" si="11"/>
        <v/>
      </c>
    </row>
    <row r="229" spans="1:43" ht="14.4" customHeight="1" x14ac:dyDescent="0.3">
      <c r="A229" s="2" t="s">
        <v>6693</v>
      </c>
      <c r="B229" s="2" t="s">
        <v>6694</v>
      </c>
      <c r="C229" s="2" t="s">
        <v>508</v>
      </c>
      <c r="D229" s="2" t="s">
        <v>189</v>
      </c>
      <c r="E229" s="2" t="s">
        <v>406</v>
      </c>
      <c r="F229" s="2">
        <v>61</v>
      </c>
      <c r="G229" s="2" t="s">
        <v>83</v>
      </c>
      <c r="H229" s="2" t="s">
        <v>143</v>
      </c>
      <c r="I229" s="2" t="s">
        <v>46</v>
      </c>
      <c r="J229" s="3">
        <v>44975</v>
      </c>
      <c r="K229" s="3">
        <v>44996</v>
      </c>
      <c r="L229" s="2" t="s">
        <v>37</v>
      </c>
      <c r="M229" s="2" t="s">
        <v>199</v>
      </c>
      <c r="N229" s="2" t="s">
        <v>319</v>
      </c>
      <c r="O229" s="4">
        <v>173000</v>
      </c>
      <c r="P229" s="4">
        <v>49400</v>
      </c>
      <c r="Q229" s="4">
        <v>123600</v>
      </c>
      <c r="R229" s="2">
        <v>18</v>
      </c>
      <c r="S229" s="5">
        <v>7.52</v>
      </c>
      <c r="T229" s="4">
        <v>7641.23</v>
      </c>
      <c r="U229" s="2" t="s">
        <v>73</v>
      </c>
      <c r="V229" s="2" t="s">
        <v>34</v>
      </c>
      <c r="W229" s="4">
        <v>114618.45</v>
      </c>
      <c r="X229" s="4">
        <v>22923.63</v>
      </c>
      <c r="Y229" s="4">
        <v>137542.07999999999</v>
      </c>
      <c r="Z229" s="2">
        <v>87</v>
      </c>
      <c r="AA229" s="2" t="s">
        <v>59</v>
      </c>
      <c r="AB229" s="2" t="s">
        <v>15731</v>
      </c>
      <c r="AC229" s="2" t="s">
        <v>360</v>
      </c>
      <c r="AD229" s="2" t="s">
        <v>76</v>
      </c>
      <c r="AE229" s="5">
        <v>71.45</v>
      </c>
      <c r="AF229" s="2">
        <v>3</v>
      </c>
      <c r="AG229" s="2" t="s">
        <v>130</v>
      </c>
      <c r="AH229" s="2">
        <v>21</v>
      </c>
      <c r="AI229" s="6" t="str">
        <f t="shared" si="9"/>
        <v>55-64</v>
      </c>
      <c r="AJ229" s="11">
        <f>YEAR(tbl_LoanData[[#This Row],[Application Date]])</f>
        <v>2023</v>
      </c>
      <c r="AK229" s="11" t="str">
        <f>TEXT(tbl_LoanData[[#This Row],[Application Date]],"MMMM")</f>
        <v>February</v>
      </c>
      <c r="AL229" s="12">
        <f>DATE(YEAR(tbl_LoanData[[#This Row],[Application Date]]),MONTH(tbl_LoanData[[#This Row],[Application Date]]),1)</f>
        <v>44958</v>
      </c>
      <c r="AM229" s="14">
        <f ca="1">IF(AND(tbl_LoanData[[#This Row],[Application Date]]&gt;=EOMONTH(TODAY(),-1)+1,tbl_LoanData[[#This Row],[Application Date]]&lt;=TODAY()),tbl_LoanData[[#This Row],[Loan Amount]],0)</f>
        <v>0</v>
      </c>
      <c r="AN229" s="14">
        <f>tbl_LoanData[[#This Row],[Amount Paid]]-(Q229-X229)</f>
        <v>13942.080000000002</v>
      </c>
      <c r="AO229" s="14">
        <f>IF(tbl_LoanData[[#This Row],[Application Status]]="Approved",1,0)</f>
        <v>1</v>
      </c>
      <c r="AP229" s="22" t="str">
        <f t="shared" ca="1" si="10"/>
        <v/>
      </c>
      <c r="AQ229" s="22" t="str">
        <f t="shared" ca="1" si="11"/>
        <v/>
      </c>
    </row>
    <row r="230" spans="1:43" ht="14.4" customHeight="1" x14ac:dyDescent="0.3">
      <c r="A230" s="2" t="s">
        <v>6735</v>
      </c>
      <c r="B230" s="2" t="s">
        <v>6736</v>
      </c>
      <c r="C230" s="2" t="s">
        <v>1059</v>
      </c>
      <c r="D230" s="2" t="s">
        <v>311</v>
      </c>
      <c r="E230" s="2" t="s">
        <v>68</v>
      </c>
      <c r="F230" s="2">
        <v>43</v>
      </c>
      <c r="G230" s="2" t="s">
        <v>69</v>
      </c>
      <c r="H230" s="2" t="s">
        <v>269</v>
      </c>
      <c r="I230" s="2" t="s">
        <v>46</v>
      </c>
      <c r="J230" s="3">
        <v>44979</v>
      </c>
      <c r="K230" s="3">
        <v>44987</v>
      </c>
      <c r="L230" s="2" t="s">
        <v>40</v>
      </c>
      <c r="M230" s="2" t="s">
        <v>157</v>
      </c>
      <c r="N230" s="2" t="s">
        <v>328</v>
      </c>
      <c r="O230" s="4">
        <v>799000</v>
      </c>
      <c r="P230" s="4">
        <v>271000</v>
      </c>
      <c r="Q230" s="4">
        <v>528000</v>
      </c>
      <c r="R230" s="2">
        <v>60</v>
      </c>
      <c r="S230" s="5">
        <v>9.1300000000000008</v>
      </c>
      <c r="T230" s="4">
        <v>12817.2</v>
      </c>
      <c r="U230" s="2" t="s">
        <v>73</v>
      </c>
      <c r="V230" s="2" t="s">
        <v>35</v>
      </c>
      <c r="W230" s="4">
        <v>397333.2</v>
      </c>
      <c r="X230" s="4">
        <v>371698.8</v>
      </c>
      <c r="Y230" s="4">
        <v>769032</v>
      </c>
      <c r="Z230" s="2">
        <v>308</v>
      </c>
      <c r="AA230" s="2" t="s">
        <v>60</v>
      </c>
      <c r="AB230" s="2" t="s">
        <v>15733</v>
      </c>
      <c r="AC230" s="2" t="s">
        <v>138</v>
      </c>
      <c r="AD230" s="2" t="s">
        <v>76</v>
      </c>
      <c r="AE230" s="5">
        <v>66.08</v>
      </c>
      <c r="AF230" s="2">
        <v>10</v>
      </c>
      <c r="AG230" s="2" t="s">
        <v>130</v>
      </c>
      <c r="AH230" s="2">
        <v>8</v>
      </c>
      <c r="AI230" s="6" t="str">
        <f t="shared" si="9"/>
        <v>35-44</v>
      </c>
      <c r="AJ230" s="11">
        <f>YEAR(tbl_LoanData[[#This Row],[Application Date]])</f>
        <v>2023</v>
      </c>
      <c r="AK230" s="11" t="str">
        <f>TEXT(tbl_LoanData[[#This Row],[Application Date]],"MMMM")</f>
        <v>February</v>
      </c>
      <c r="AL230" s="12">
        <f>DATE(YEAR(tbl_LoanData[[#This Row],[Application Date]]),MONTH(tbl_LoanData[[#This Row],[Application Date]]),1)</f>
        <v>44958</v>
      </c>
      <c r="AM230" s="14">
        <f ca="1">IF(AND(tbl_LoanData[[#This Row],[Application Date]]&gt;=EOMONTH(TODAY(),-1)+1,tbl_LoanData[[#This Row],[Application Date]]&lt;=TODAY()),tbl_LoanData[[#This Row],[Loan Amount]],0)</f>
        <v>0</v>
      </c>
      <c r="AN230" s="14">
        <f>tbl_LoanData[[#This Row],[Amount Paid]]-(Q230-X230)</f>
        <v>241032</v>
      </c>
      <c r="AO230" s="14">
        <f>IF(tbl_LoanData[[#This Row],[Application Status]]="Approved",1,0)</f>
        <v>1</v>
      </c>
      <c r="AP230" s="22" t="str">
        <f t="shared" ca="1" si="10"/>
        <v/>
      </c>
      <c r="AQ230" s="22" t="str">
        <f t="shared" ca="1" si="11"/>
        <v/>
      </c>
    </row>
    <row r="231" spans="1:43" ht="14.4" customHeight="1" x14ac:dyDescent="0.3">
      <c r="A231" s="2" t="s">
        <v>6745</v>
      </c>
      <c r="B231" s="2" t="s">
        <v>6746</v>
      </c>
      <c r="C231" s="2" t="s">
        <v>109</v>
      </c>
      <c r="D231" s="2" t="s">
        <v>311</v>
      </c>
      <c r="E231" s="2" t="s">
        <v>92</v>
      </c>
      <c r="F231" s="2">
        <v>23</v>
      </c>
      <c r="G231" s="2" t="s">
        <v>83</v>
      </c>
      <c r="H231" s="2" t="s">
        <v>103</v>
      </c>
      <c r="I231" s="2" t="s">
        <v>43</v>
      </c>
      <c r="J231" s="3">
        <v>44976</v>
      </c>
      <c r="K231" s="3">
        <v>44984</v>
      </c>
      <c r="L231" s="2" t="s">
        <v>39</v>
      </c>
      <c r="M231" s="2" t="s">
        <v>94</v>
      </c>
      <c r="N231" s="2" t="s">
        <v>365</v>
      </c>
      <c r="O231" s="4">
        <v>2137000</v>
      </c>
      <c r="P231" s="4">
        <v>250900</v>
      </c>
      <c r="Q231" s="4">
        <v>1886100</v>
      </c>
      <c r="R231" s="2">
        <v>36</v>
      </c>
      <c r="S231" s="5">
        <v>5.87</v>
      </c>
      <c r="T231" s="4">
        <v>61617.84</v>
      </c>
      <c r="U231" s="2" t="s">
        <v>73</v>
      </c>
      <c r="V231" s="2" t="s">
        <v>34</v>
      </c>
      <c r="W231" s="4">
        <v>2156624.4</v>
      </c>
      <c r="X231" s="4">
        <v>61617.81</v>
      </c>
      <c r="Y231" s="4">
        <v>2218242.21</v>
      </c>
      <c r="Z231" s="2">
        <v>29</v>
      </c>
      <c r="AA231" s="2" t="s">
        <v>57</v>
      </c>
      <c r="AB231" s="2" t="s">
        <v>15732</v>
      </c>
      <c r="AC231" s="2" t="s">
        <v>106</v>
      </c>
      <c r="AD231" s="2" t="s">
        <v>76</v>
      </c>
      <c r="AE231" s="5">
        <v>88.26</v>
      </c>
      <c r="AF231" s="2">
        <v>1</v>
      </c>
      <c r="AG231" s="2" t="s">
        <v>77</v>
      </c>
      <c r="AH231" s="2">
        <v>8</v>
      </c>
      <c r="AI231" s="6" t="str">
        <f t="shared" si="9"/>
        <v>18-24</v>
      </c>
      <c r="AJ231" s="11">
        <f>YEAR(tbl_LoanData[[#This Row],[Application Date]])</f>
        <v>2023</v>
      </c>
      <c r="AK231" s="11" t="str">
        <f>TEXT(tbl_LoanData[[#This Row],[Application Date]],"MMMM")</f>
        <v>February</v>
      </c>
      <c r="AL231" s="12">
        <f>DATE(YEAR(tbl_LoanData[[#This Row],[Application Date]]),MONTH(tbl_LoanData[[#This Row],[Application Date]]),1)</f>
        <v>44958</v>
      </c>
      <c r="AM231" s="14">
        <f ca="1">IF(AND(tbl_LoanData[[#This Row],[Application Date]]&gt;=EOMONTH(TODAY(),-1)+1,tbl_LoanData[[#This Row],[Application Date]]&lt;=TODAY()),tbl_LoanData[[#This Row],[Loan Amount]],0)</f>
        <v>0</v>
      </c>
      <c r="AN231" s="14">
        <f>tbl_LoanData[[#This Row],[Amount Paid]]-(Q231-X231)</f>
        <v>332142.20999999996</v>
      </c>
      <c r="AO231" s="14">
        <f>IF(tbl_LoanData[[#This Row],[Application Status]]="Approved",1,0)</f>
        <v>1</v>
      </c>
      <c r="AP231" s="22" t="str">
        <f t="shared" ca="1" si="10"/>
        <v/>
      </c>
      <c r="AQ231" s="22" t="str">
        <f t="shared" ca="1" si="11"/>
        <v/>
      </c>
    </row>
    <row r="232" spans="1:43" ht="14.4" customHeight="1" x14ac:dyDescent="0.3">
      <c r="A232" s="2" t="s">
        <v>6749</v>
      </c>
      <c r="B232" s="2" t="s">
        <v>6750</v>
      </c>
      <c r="C232" s="2" t="s">
        <v>429</v>
      </c>
      <c r="D232" s="2" t="s">
        <v>204</v>
      </c>
      <c r="E232" s="2" t="s">
        <v>189</v>
      </c>
      <c r="F232" s="2">
        <v>60</v>
      </c>
      <c r="G232" s="2" t="s">
        <v>83</v>
      </c>
      <c r="H232" s="2" t="s">
        <v>166</v>
      </c>
      <c r="I232" s="2" t="s">
        <v>46</v>
      </c>
      <c r="J232" s="3">
        <v>44983</v>
      </c>
      <c r="K232" s="3"/>
      <c r="L232" s="2" t="s">
        <v>37</v>
      </c>
      <c r="M232" s="2" t="s">
        <v>94</v>
      </c>
      <c r="N232" s="2" t="s">
        <v>234</v>
      </c>
      <c r="O232" s="4">
        <v>172000</v>
      </c>
      <c r="P232" s="4">
        <v>20300</v>
      </c>
      <c r="Q232" s="4">
        <v>151700</v>
      </c>
      <c r="R232" s="2">
        <v>60</v>
      </c>
      <c r="S232" s="5">
        <v>7.41</v>
      </c>
      <c r="T232" s="4">
        <v>3465.08</v>
      </c>
      <c r="U232" s="2" t="s">
        <v>113</v>
      </c>
      <c r="V232" s="2" t="s">
        <v>97</v>
      </c>
      <c r="W232" s="4">
        <v>0</v>
      </c>
      <c r="X232" s="4">
        <v>0</v>
      </c>
      <c r="Y232" s="4">
        <v>207904.85</v>
      </c>
      <c r="Z232" s="2">
        <v>0</v>
      </c>
      <c r="AA232" s="2" t="s">
        <v>97</v>
      </c>
      <c r="AB232" s="2" t="s">
        <v>15736</v>
      </c>
      <c r="AC232" s="2" t="s">
        <v>138</v>
      </c>
      <c r="AD232" s="2" t="s">
        <v>76</v>
      </c>
      <c r="AE232" s="5">
        <v>88.2</v>
      </c>
      <c r="AF232" s="2">
        <v>0</v>
      </c>
      <c r="AG232" s="2" t="s">
        <v>97</v>
      </c>
      <c r="AH232" s="2"/>
      <c r="AI232" s="6" t="str">
        <f t="shared" si="9"/>
        <v>55-64</v>
      </c>
      <c r="AJ232" s="11">
        <f>YEAR(tbl_LoanData[[#This Row],[Application Date]])</f>
        <v>2023</v>
      </c>
      <c r="AK232" s="11" t="str">
        <f>TEXT(tbl_LoanData[[#This Row],[Application Date]],"MMMM")</f>
        <v>February</v>
      </c>
      <c r="AL232" s="12">
        <f>DATE(YEAR(tbl_LoanData[[#This Row],[Application Date]]),MONTH(tbl_LoanData[[#This Row],[Application Date]]),1)</f>
        <v>44958</v>
      </c>
      <c r="AM232" s="14">
        <f ca="1">IF(AND(tbl_LoanData[[#This Row],[Application Date]]&gt;=EOMONTH(TODAY(),-1)+1,tbl_LoanData[[#This Row],[Application Date]]&lt;=TODAY()),tbl_LoanData[[#This Row],[Loan Amount]],0)</f>
        <v>0</v>
      </c>
      <c r="AN232" s="14">
        <f>tbl_LoanData[[#This Row],[Amount Paid]]-(Q232-X232)</f>
        <v>-151700</v>
      </c>
      <c r="AO232" s="14">
        <f>IF(tbl_LoanData[[#This Row],[Application Status]]="Approved",1,0)</f>
        <v>0</v>
      </c>
      <c r="AP232" s="22" t="str">
        <f t="shared" ca="1" si="10"/>
        <v/>
      </c>
      <c r="AQ232" s="22" t="str">
        <f t="shared" ca="1" si="11"/>
        <v/>
      </c>
    </row>
    <row r="233" spans="1:43" ht="14.4" customHeight="1" x14ac:dyDescent="0.3">
      <c r="A233" s="2" t="s">
        <v>6767</v>
      </c>
      <c r="B233" s="2" t="s">
        <v>6768</v>
      </c>
      <c r="C233" s="2" t="s">
        <v>435</v>
      </c>
      <c r="D233" s="2" t="s">
        <v>67</v>
      </c>
      <c r="E233" s="2" t="s">
        <v>92</v>
      </c>
      <c r="F233" s="2">
        <v>57</v>
      </c>
      <c r="G233" s="2" t="s">
        <v>83</v>
      </c>
      <c r="H233" s="2" t="s">
        <v>307</v>
      </c>
      <c r="I233" s="2" t="s">
        <v>43</v>
      </c>
      <c r="J233" s="3">
        <v>44959</v>
      </c>
      <c r="K233" s="3">
        <v>44974</v>
      </c>
      <c r="L233" s="2" t="s">
        <v>40</v>
      </c>
      <c r="M233" s="2" t="s">
        <v>157</v>
      </c>
      <c r="N233" s="2" t="s">
        <v>328</v>
      </c>
      <c r="O233" s="4">
        <v>1378000</v>
      </c>
      <c r="P233" s="4">
        <v>147500</v>
      </c>
      <c r="Q233" s="4">
        <v>1230500</v>
      </c>
      <c r="R233" s="2">
        <v>36</v>
      </c>
      <c r="S233" s="5">
        <v>10.08</v>
      </c>
      <c r="T233" s="4">
        <v>44516.76</v>
      </c>
      <c r="U233" s="2" t="s">
        <v>73</v>
      </c>
      <c r="V233" s="2" t="s">
        <v>33</v>
      </c>
      <c r="W233" s="4">
        <v>1602603.2</v>
      </c>
      <c r="X233" s="4">
        <v>0</v>
      </c>
      <c r="Y233" s="4">
        <v>1602603.2</v>
      </c>
      <c r="Z233" s="2">
        <v>0</v>
      </c>
      <c r="AA233" s="2" t="s">
        <v>56</v>
      </c>
      <c r="AB233" s="2" t="s">
        <v>15734</v>
      </c>
      <c r="AC233" s="2" t="s">
        <v>360</v>
      </c>
      <c r="AD233" s="2" t="s">
        <v>76</v>
      </c>
      <c r="AE233" s="5">
        <v>89.3</v>
      </c>
      <c r="AF233" s="2">
        <v>0</v>
      </c>
      <c r="AG233" s="2" t="s">
        <v>77</v>
      </c>
      <c r="AH233" s="2">
        <v>15</v>
      </c>
      <c r="AI233" s="6" t="str">
        <f t="shared" si="9"/>
        <v>55-64</v>
      </c>
      <c r="AJ233" s="11">
        <f>YEAR(tbl_LoanData[[#This Row],[Application Date]])</f>
        <v>2023</v>
      </c>
      <c r="AK233" s="11" t="str">
        <f>TEXT(tbl_LoanData[[#This Row],[Application Date]],"MMMM")</f>
        <v>February</v>
      </c>
      <c r="AL233" s="12">
        <f>DATE(YEAR(tbl_LoanData[[#This Row],[Application Date]]),MONTH(tbl_LoanData[[#This Row],[Application Date]]),1)</f>
        <v>44958</v>
      </c>
      <c r="AM233" s="14">
        <f ca="1">IF(AND(tbl_LoanData[[#This Row],[Application Date]]&gt;=EOMONTH(TODAY(),-1)+1,tbl_LoanData[[#This Row],[Application Date]]&lt;=TODAY()),tbl_LoanData[[#This Row],[Loan Amount]],0)</f>
        <v>0</v>
      </c>
      <c r="AN233" s="14">
        <f>tbl_LoanData[[#This Row],[Amount Paid]]-(Q233-X233)</f>
        <v>372103.19999999995</v>
      </c>
      <c r="AO233" s="14">
        <f>IF(tbl_LoanData[[#This Row],[Application Status]]="Approved",1,0)</f>
        <v>1</v>
      </c>
      <c r="AP233" s="22" t="str">
        <f t="shared" ca="1" si="10"/>
        <v/>
      </c>
      <c r="AQ233" s="22" t="str">
        <f t="shared" ca="1" si="11"/>
        <v/>
      </c>
    </row>
    <row r="234" spans="1:43" ht="14.4" customHeight="1" x14ac:dyDescent="0.3">
      <c r="A234" s="2" t="s">
        <v>6817</v>
      </c>
      <c r="B234" s="2" t="s">
        <v>6818</v>
      </c>
      <c r="C234" s="2" t="s">
        <v>949</v>
      </c>
      <c r="D234" s="2" t="s">
        <v>209</v>
      </c>
      <c r="E234" s="2" t="s">
        <v>204</v>
      </c>
      <c r="F234" s="2">
        <v>28</v>
      </c>
      <c r="G234" s="2" t="s">
        <v>83</v>
      </c>
      <c r="H234" s="2" t="s">
        <v>543</v>
      </c>
      <c r="I234" s="2" t="s">
        <v>45</v>
      </c>
      <c r="J234" s="3">
        <v>44978</v>
      </c>
      <c r="K234" s="3">
        <v>44998</v>
      </c>
      <c r="L234" s="2" t="s">
        <v>36</v>
      </c>
      <c r="M234" s="2" t="s">
        <v>111</v>
      </c>
      <c r="N234" s="2" t="s">
        <v>350</v>
      </c>
      <c r="O234" s="4">
        <v>899000</v>
      </c>
      <c r="P234" s="4">
        <v>152400</v>
      </c>
      <c r="Q234" s="4">
        <v>746600</v>
      </c>
      <c r="R234" s="2">
        <v>36</v>
      </c>
      <c r="S234" s="5">
        <v>5.92</v>
      </c>
      <c r="T234" s="4">
        <v>24422.12</v>
      </c>
      <c r="U234" s="2" t="s">
        <v>73</v>
      </c>
      <c r="V234" s="2" t="s">
        <v>33</v>
      </c>
      <c r="W234" s="4">
        <v>879196.16000000003</v>
      </c>
      <c r="X234" s="4">
        <v>0</v>
      </c>
      <c r="Y234" s="4">
        <v>879196.16000000003</v>
      </c>
      <c r="Z234" s="2">
        <v>0</v>
      </c>
      <c r="AA234" s="2" t="s">
        <v>56</v>
      </c>
      <c r="AB234" s="2" t="s">
        <v>15729</v>
      </c>
      <c r="AC234" s="2" t="s">
        <v>360</v>
      </c>
      <c r="AD234" s="2" t="s">
        <v>76</v>
      </c>
      <c r="AE234" s="5">
        <v>83.05</v>
      </c>
      <c r="AF234" s="2">
        <v>0</v>
      </c>
      <c r="AG234" s="2" t="s">
        <v>77</v>
      </c>
      <c r="AH234" s="2">
        <v>20</v>
      </c>
      <c r="AI234" s="6" t="str">
        <f t="shared" si="9"/>
        <v>25-34</v>
      </c>
      <c r="AJ234" s="11">
        <f>YEAR(tbl_LoanData[[#This Row],[Application Date]])</f>
        <v>2023</v>
      </c>
      <c r="AK234" s="11" t="str">
        <f>TEXT(tbl_LoanData[[#This Row],[Application Date]],"MMMM")</f>
        <v>February</v>
      </c>
      <c r="AL234" s="12">
        <f>DATE(YEAR(tbl_LoanData[[#This Row],[Application Date]]),MONTH(tbl_LoanData[[#This Row],[Application Date]]),1)</f>
        <v>44958</v>
      </c>
      <c r="AM234" s="14">
        <f ca="1">IF(AND(tbl_LoanData[[#This Row],[Application Date]]&gt;=EOMONTH(TODAY(),-1)+1,tbl_LoanData[[#This Row],[Application Date]]&lt;=TODAY()),tbl_LoanData[[#This Row],[Loan Amount]],0)</f>
        <v>0</v>
      </c>
      <c r="AN234" s="14">
        <f>tbl_LoanData[[#This Row],[Amount Paid]]-(Q234-X234)</f>
        <v>132596.16000000003</v>
      </c>
      <c r="AO234" s="14">
        <f>IF(tbl_LoanData[[#This Row],[Application Status]]="Approved",1,0)</f>
        <v>1</v>
      </c>
      <c r="AP234" s="22" t="str">
        <f t="shared" ca="1" si="10"/>
        <v/>
      </c>
      <c r="AQ234" s="22" t="str">
        <f t="shared" ca="1" si="11"/>
        <v/>
      </c>
    </row>
    <row r="235" spans="1:43" ht="14.4" customHeight="1" x14ac:dyDescent="0.3">
      <c r="A235" s="2" t="s">
        <v>6943</v>
      </c>
      <c r="B235" s="2" t="s">
        <v>6944</v>
      </c>
      <c r="C235" s="2" t="s">
        <v>401</v>
      </c>
      <c r="D235" s="2" t="s">
        <v>311</v>
      </c>
      <c r="E235" s="2" t="s">
        <v>150</v>
      </c>
      <c r="F235" s="2">
        <v>31</v>
      </c>
      <c r="G235" s="2" t="s">
        <v>83</v>
      </c>
      <c r="H235" s="2" t="s">
        <v>211</v>
      </c>
      <c r="I235" s="2" t="s">
        <v>50</v>
      </c>
      <c r="J235" s="3">
        <v>44984</v>
      </c>
      <c r="K235" s="3"/>
      <c r="L235" s="2" t="s">
        <v>39</v>
      </c>
      <c r="M235" s="2" t="s">
        <v>127</v>
      </c>
      <c r="N235" s="2" t="s">
        <v>152</v>
      </c>
      <c r="O235" s="4">
        <v>1558000</v>
      </c>
      <c r="P235" s="4">
        <v>394400</v>
      </c>
      <c r="Q235" s="4">
        <v>1163600</v>
      </c>
      <c r="R235" s="2">
        <v>36</v>
      </c>
      <c r="S235" s="5">
        <v>10.44</v>
      </c>
      <c r="T235" s="4">
        <v>42445.54</v>
      </c>
      <c r="U235" s="2" t="s">
        <v>96</v>
      </c>
      <c r="V235" s="2" t="s">
        <v>97</v>
      </c>
      <c r="W235" s="4">
        <v>0</v>
      </c>
      <c r="X235" s="4">
        <v>0</v>
      </c>
      <c r="Y235" s="4">
        <v>1528039.52</v>
      </c>
      <c r="Z235" s="2">
        <v>0</v>
      </c>
      <c r="AA235" s="2" t="s">
        <v>97</v>
      </c>
      <c r="AB235" s="2" t="s">
        <v>15734</v>
      </c>
      <c r="AC235" s="2" t="s">
        <v>75</v>
      </c>
      <c r="AD235" s="2" t="s">
        <v>76</v>
      </c>
      <c r="AE235" s="5">
        <v>74.69</v>
      </c>
      <c r="AF235" s="2">
        <v>0</v>
      </c>
      <c r="AG235" s="2" t="s">
        <v>97</v>
      </c>
      <c r="AH235" s="2"/>
      <c r="AI235" s="6" t="str">
        <f t="shared" si="9"/>
        <v>25-34</v>
      </c>
      <c r="AJ235" s="11">
        <f>YEAR(tbl_LoanData[[#This Row],[Application Date]])</f>
        <v>2023</v>
      </c>
      <c r="AK235" s="11" t="str">
        <f>TEXT(tbl_LoanData[[#This Row],[Application Date]],"MMMM")</f>
        <v>February</v>
      </c>
      <c r="AL235" s="12">
        <f>DATE(YEAR(tbl_LoanData[[#This Row],[Application Date]]),MONTH(tbl_LoanData[[#This Row],[Application Date]]),1)</f>
        <v>44958</v>
      </c>
      <c r="AM235" s="14">
        <f ca="1">IF(AND(tbl_LoanData[[#This Row],[Application Date]]&gt;=EOMONTH(TODAY(),-1)+1,tbl_LoanData[[#This Row],[Application Date]]&lt;=TODAY()),tbl_LoanData[[#This Row],[Loan Amount]],0)</f>
        <v>0</v>
      </c>
      <c r="AN235" s="14">
        <f>tbl_LoanData[[#This Row],[Amount Paid]]-(Q235-X235)</f>
        <v>-1163600</v>
      </c>
      <c r="AO235" s="14">
        <f>IF(tbl_LoanData[[#This Row],[Application Status]]="Approved",1,0)</f>
        <v>0</v>
      </c>
      <c r="AP235" s="22" t="str">
        <f t="shared" ca="1" si="10"/>
        <v/>
      </c>
      <c r="AQ235" s="22" t="str">
        <f t="shared" ca="1" si="11"/>
        <v/>
      </c>
    </row>
    <row r="236" spans="1:43" ht="14.4" customHeight="1" x14ac:dyDescent="0.3">
      <c r="A236" s="2" t="s">
        <v>6993</v>
      </c>
      <c r="B236" s="2" t="s">
        <v>6994</v>
      </c>
      <c r="C236" s="2" t="s">
        <v>317</v>
      </c>
      <c r="D236" s="2" t="s">
        <v>189</v>
      </c>
      <c r="E236" s="2" t="s">
        <v>209</v>
      </c>
      <c r="F236" s="2">
        <v>26</v>
      </c>
      <c r="G236" s="2" t="s">
        <v>83</v>
      </c>
      <c r="H236" s="2" t="s">
        <v>565</v>
      </c>
      <c r="I236" s="2" t="s">
        <v>47</v>
      </c>
      <c r="J236" s="3">
        <v>44972</v>
      </c>
      <c r="K236" s="3"/>
      <c r="L236" s="2" t="s">
        <v>37</v>
      </c>
      <c r="M236" s="2" t="s">
        <v>260</v>
      </c>
      <c r="N236" s="2" t="s">
        <v>745</v>
      </c>
      <c r="O236" s="4">
        <v>212000</v>
      </c>
      <c r="P236" s="4">
        <v>73000</v>
      </c>
      <c r="Q236" s="4">
        <v>139000</v>
      </c>
      <c r="R236" s="2">
        <v>12</v>
      </c>
      <c r="S236" s="5">
        <v>13.49</v>
      </c>
      <c r="T236" s="4">
        <v>13145.92</v>
      </c>
      <c r="U236" s="2" t="s">
        <v>113</v>
      </c>
      <c r="V236" s="2" t="s">
        <v>97</v>
      </c>
      <c r="W236" s="4">
        <v>0</v>
      </c>
      <c r="X236" s="4">
        <v>0</v>
      </c>
      <c r="Y236" s="4">
        <v>157751.1</v>
      </c>
      <c r="Z236" s="2">
        <v>0</v>
      </c>
      <c r="AA236" s="2" t="s">
        <v>97</v>
      </c>
      <c r="AB236" s="2" t="s">
        <v>15727</v>
      </c>
      <c r="AC236" s="2" t="s">
        <v>213</v>
      </c>
      <c r="AD236" s="2" t="s">
        <v>76</v>
      </c>
      <c r="AE236" s="5">
        <v>65.569999999999993</v>
      </c>
      <c r="AF236" s="2">
        <v>0</v>
      </c>
      <c r="AG236" s="2" t="s">
        <v>97</v>
      </c>
      <c r="AH236" s="2"/>
      <c r="AI236" s="6" t="str">
        <f t="shared" si="9"/>
        <v>25-34</v>
      </c>
      <c r="AJ236" s="11">
        <f>YEAR(tbl_LoanData[[#This Row],[Application Date]])</f>
        <v>2023</v>
      </c>
      <c r="AK236" s="11" t="str">
        <f>TEXT(tbl_LoanData[[#This Row],[Application Date]],"MMMM")</f>
        <v>February</v>
      </c>
      <c r="AL236" s="12">
        <f>DATE(YEAR(tbl_LoanData[[#This Row],[Application Date]]),MONTH(tbl_LoanData[[#This Row],[Application Date]]),1)</f>
        <v>44958</v>
      </c>
      <c r="AM236" s="14">
        <f ca="1">IF(AND(tbl_LoanData[[#This Row],[Application Date]]&gt;=EOMONTH(TODAY(),-1)+1,tbl_LoanData[[#This Row],[Application Date]]&lt;=TODAY()),tbl_LoanData[[#This Row],[Loan Amount]],0)</f>
        <v>0</v>
      </c>
      <c r="AN236" s="14">
        <f>tbl_LoanData[[#This Row],[Amount Paid]]-(Q236-X236)</f>
        <v>-139000</v>
      </c>
      <c r="AO236" s="14">
        <f>IF(tbl_LoanData[[#This Row],[Application Status]]="Approved",1,0)</f>
        <v>0</v>
      </c>
      <c r="AP236" s="22" t="str">
        <f t="shared" ca="1" si="10"/>
        <v/>
      </c>
      <c r="AQ236" s="22" t="str">
        <f t="shared" ca="1" si="11"/>
        <v/>
      </c>
    </row>
    <row r="237" spans="1:43" ht="14.4" customHeight="1" x14ac:dyDescent="0.3">
      <c r="A237" s="2" t="s">
        <v>7033</v>
      </c>
      <c r="B237" s="2" t="s">
        <v>7034</v>
      </c>
      <c r="C237" s="2" t="s">
        <v>368</v>
      </c>
      <c r="D237" s="2" t="s">
        <v>118</v>
      </c>
      <c r="E237" s="2" t="s">
        <v>102</v>
      </c>
      <c r="F237" s="2">
        <v>62</v>
      </c>
      <c r="G237" s="2" t="s">
        <v>83</v>
      </c>
      <c r="H237" s="2" t="s">
        <v>516</v>
      </c>
      <c r="I237" s="2" t="s">
        <v>53</v>
      </c>
      <c r="J237" s="3">
        <v>44980</v>
      </c>
      <c r="K237" s="3">
        <v>44995</v>
      </c>
      <c r="L237" s="2" t="s">
        <v>40</v>
      </c>
      <c r="M237" s="2" t="s">
        <v>71</v>
      </c>
      <c r="N237" s="2" t="s">
        <v>137</v>
      </c>
      <c r="O237" s="4">
        <v>950000</v>
      </c>
      <c r="P237" s="4">
        <v>294500</v>
      </c>
      <c r="Q237" s="4">
        <v>655500</v>
      </c>
      <c r="R237" s="2">
        <v>12</v>
      </c>
      <c r="S237" s="5">
        <v>11.47</v>
      </c>
      <c r="T237" s="4">
        <v>60890.49</v>
      </c>
      <c r="U237" s="2" t="s">
        <v>73</v>
      </c>
      <c r="V237" s="2" t="s">
        <v>33</v>
      </c>
      <c r="W237" s="4">
        <v>730685.85</v>
      </c>
      <c r="X237" s="4">
        <v>0</v>
      </c>
      <c r="Y237" s="4">
        <v>730685.85</v>
      </c>
      <c r="Z237" s="2">
        <v>0</v>
      </c>
      <c r="AA237" s="2" t="s">
        <v>56</v>
      </c>
      <c r="AB237" s="2" t="s">
        <v>15727</v>
      </c>
      <c r="AC237" s="2" t="s">
        <v>332</v>
      </c>
      <c r="AD237" s="2" t="s">
        <v>76</v>
      </c>
      <c r="AE237" s="5">
        <v>69</v>
      </c>
      <c r="AF237" s="2">
        <v>0</v>
      </c>
      <c r="AG237" s="2" t="s">
        <v>77</v>
      </c>
      <c r="AH237" s="2">
        <v>15</v>
      </c>
      <c r="AI237" s="6" t="str">
        <f t="shared" si="9"/>
        <v>55-64</v>
      </c>
      <c r="AJ237" s="11">
        <f>YEAR(tbl_LoanData[[#This Row],[Application Date]])</f>
        <v>2023</v>
      </c>
      <c r="AK237" s="11" t="str">
        <f>TEXT(tbl_LoanData[[#This Row],[Application Date]],"MMMM")</f>
        <v>February</v>
      </c>
      <c r="AL237" s="12">
        <f>DATE(YEAR(tbl_LoanData[[#This Row],[Application Date]]),MONTH(tbl_LoanData[[#This Row],[Application Date]]),1)</f>
        <v>44958</v>
      </c>
      <c r="AM237" s="14">
        <f ca="1">IF(AND(tbl_LoanData[[#This Row],[Application Date]]&gt;=EOMONTH(TODAY(),-1)+1,tbl_LoanData[[#This Row],[Application Date]]&lt;=TODAY()),tbl_LoanData[[#This Row],[Loan Amount]],0)</f>
        <v>0</v>
      </c>
      <c r="AN237" s="14">
        <f>tbl_LoanData[[#This Row],[Amount Paid]]-(Q237-X237)</f>
        <v>75185.849999999977</v>
      </c>
      <c r="AO237" s="14">
        <f>IF(tbl_LoanData[[#This Row],[Application Status]]="Approved",1,0)</f>
        <v>1</v>
      </c>
      <c r="AP237" s="22" t="str">
        <f t="shared" ca="1" si="10"/>
        <v/>
      </c>
      <c r="AQ237" s="22" t="str">
        <f t="shared" ca="1" si="11"/>
        <v/>
      </c>
    </row>
    <row r="238" spans="1:43" ht="14.4" customHeight="1" x14ac:dyDescent="0.3">
      <c r="A238" s="2" t="s">
        <v>7253</v>
      </c>
      <c r="B238" s="2" t="s">
        <v>7254</v>
      </c>
      <c r="C238" s="2" t="s">
        <v>142</v>
      </c>
      <c r="D238" s="2" t="s">
        <v>254</v>
      </c>
      <c r="E238" s="2" t="s">
        <v>125</v>
      </c>
      <c r="F238" s="2">
        <v>52</v>
      </c>
      <c r="G238" s="2" t="s">
        <v>83</v>
      </c>
      <c r="H238" s="2" t="s">
        <v>466</v>
      </c>
      <c r="I238" s="2" t="s">
        <v>43</v>
      </c>
      <c r="J238" s="3">
        <v>44966</v>
      </c>
      <c r="K238" s="3">
        <v>44975</v>
      </c>
      <c r="L238" s="2" t="s">
        <v>38</v>
      </c>
      <c r="M238" s="2" t="s">
        <v>111</v>
      </c>
      <c r="N238" s="2" t="s">
        <v>112</v>
      </c>
      <c r="O238" s="4">
        <v>1422000</v>
      </c>
      <c r="P238" s="4">
        <v>307300</v>
      </c>
      <c r="Q238" s="4">
        <v>1114700</v>
      </c>
      <c r="R238" s="2">
        <v>18</v>
      </c>
      <c r="S238" s="5">
        <v>12.1</v>
      </c>
      <c r="T238" s="4">
        <v>73167.67</v>
      </c>
      <c r="U238" s="2" t="s">
        <v>73</v>
      </c>
      <c r="V238" s="2" t="s">
        <v>33</v>
      </c>
      <c r="W238" s="4">
        <v>1317018.05</v>
      </c>
      <c r="X238" s="4">
        <v>0</v>
      </c>
      <c r="Y238" s="4">
        <v>1317018.05</v>
      </c>
      <c r="Z238" s="2">
        <v>0</v>
      </c>
      <c r="AA238" s="2" t="s">
        <v>56</v>
      </c>
      <c r="AB238" s="2" t="s">
        <v>15736</v>
      </c>
      <c r="AC238" s="2" t="s">
        <v>146</v>
      </c>
      <c r="AD238" s="2" t="s">
        <v>76</v>
      </c>
      <c r="AE238" s="5">
        <v>78.39</v>
      </c>
      <c r="AF238" s="2">
        <v>0</v>
      </c>
      <c r="AG238" s="2" t="s">
        <v>77</v>
      </c>
      <c r="AH238" s="2">
        <v>9</v>
      </c>
      <c r="AI238" s="6" t="str">
        <f t="shared" si="9"/>
        <v>45-54</v>
      </c>
      <c r="AJ238" s="11">
        <f>YEAR(tbl_LoanData[[#This Row],[Application Date]])</f>
        <v>2023</v>
      </c>
      <c r="AK238" s="11" t="str">
        <f>TEXT(tbl_LoanData[[#This Row],[Application Date]],"MMMM")</f>
        <v>February</v>
      </c>
      <c r="AL238" s="12">
        <f>DATE(YEAR(tbl_LoanData[[#This Row],[Application Date]]),MONTH(tbl_LoanData[[#This Row],[Application Date]]),1)</f>
        <v>44958</v>
      </c>
      <c r="AM238" s="14">
        <f ca="1">IF(AND(tbl_LoanData[[#This Row],[Application Date]]&gt;=EOMONTH(TODAY(),-1)+1,tbl_LoanData[[#This Row],[Application Date]]&lt;=TODAY()),tbl_LoanData[[#This Row],[Loan Amount]],0)</f>
        <v>0</v>
      </c>
      <c r="AN238" s="14">
        <f>tbl_LoanData[[#This Row],[Amount Paid]]-(Q238-X238)</f>
        <v>202318.05000000005</v>
      </c>
      <c r="AO238" s="14">
        <f>IF(tbl_LoanData[[#This Row],[Application Status]]="Approved",1,0)</f>
        <v>1</v>
      </c>
      <c r="AP238" s="22" t="str">
        <f t="shared" ca="1" si="10"/>
        <v/>
      </c>
      <c r="AQ238" s="22" t="str">
        <f t="shared" ca="1" si="11"/>
        <v/>
      </c>
    </row>
    <row r="239" spans="1:43" ht="14.4" customHeight="1" x14ac:dyDescent="0.3">
      <c r="A239" s="2" t="s">
        <v>7579</v>
      </c>
      <c r="B239" s="2" t="s">
        <v>7580</v>
      </c>
      <c r="C239" s="2" t="s">
        <v>444</v>
      </c>
      <c r="D239" s="2" t="s">
        <v>67</v>
      </c>
      <c r="E239" s="2" t="s">
        <v>394</v>
      </c>
      <c r="F239" s="2">
        <v>45</v>
      </c>
      <c r="G239" s="2" t="s">
        <v>69</v>
      </c>
      <c r="H239" s="2" t="s">
        <v>233</v>
      </c>
      <c r="I239" s="2" t="s">
        <v>46</v>
      </c>
      <c r="J239" s="3">
        <v>44965</v>
      </c>
      <c r="K239" s="3">
        <v>44969</v>
      </c>
      <c r="L239" s="2" t="s">
        <v>36</v>
      </c>
      <c r="M239" s="2" t="s">
        <v>94</v>
      </c>
      <c r="N239" s="2" t="s">
        <v>212</v>
      </c>
      <c r="O239" s="4">
        <v>1110000</v>
      </c>
      <c r="P239" s="4">
        <v>365100</v>
      </c>
      <c r="Q239" s="4">
        <v>744900</v>
      </c>
      <c r="R239" s="2">
        <v>24</v>
      </c>
      <c r="S239" s="5">
        <v>6.22</v>
      </c>
      <c r="T239" s="4">
        <v>34898.559999999998</v>
      </c>
      <c r="U239" s="2" t="s">
        <v>73</v>
      </c>
      <c r="V239" s="2" t="s">
        <v>33</v>
      </c>
      <c r="W239" s="4">
        <v>837565.56</v>
      </c>
      <c r="X239" s="4">
        <v>0</v>
      </c>
      <c r="Y239" s="4">
        <v>837565.56</v>
      </c>
      <c r="Z239" s="2">
        <v>0</v>
      </c>
      <c r="AA239" s="2" t="s">
        <v>56</v>
      </c>
      <c r="AB239" s="2" t="s">
        <v>15735</v>
      </c>
      <c r="AC239" s="2" t="s">
        <v>87</v>
      </c>
      <c r="AD239" s="2" t="s">
        <v>76</v>
      </c>
      <c r="AE239" s="5">
        <v>67.11</v>
      </c>
      <c r="AF239" s="2">
        <v>0</v>
      </c>
      <c r="AG239" s="2" t="s">
        <v>77</v>
      </c>
      <c r="AH239" s="2">
        <v>4</v>
      </c>
      <c r="AI239" s="6" t="str">
        <f t="shared" si="9"/>
        <v>45-54</v>
      </c>
      <c r="AJ239" s="11">
        <f>YEAR(tbl_LoanData[[#This Row],[Application Date]])</f>
        <v>2023</v>
      </c>
      <c r="AK239" s="11" t="str">
        <f>TEXT(tbl_LoanData[[#This Row],[Application Date]],"MMMM")</f>
        <v>February</v>
      </c>
      <c r="AL239" s="12">
        <f>DATE(YEAR(tbl_LoanData[[#This Row],[Application Date]]),MONTH(tbl_LoanData[[#This Row],[Application Date]]),1)</f>
        <v>44958</v>
      </c>
      <c r="AM239" s="14">
        <f ca="1">IF(AND(tbl_LoanData[[#This Row],[Application Date]]&gt;=EOMONTH(TODAY(),-1)+1,tbl_LoanData[[#This Row],[Application Date]]&lt;=TODAY()),tbl_LoanData[[#This Row],[Loan Amount]],0)</f>
        <v>0</v>
      </c>
      <c r="AN239" s="14">
        <f>tbl_LoanData[[#This Row],[Amount Paid]]-(Q239-X239)</f>
        <v>92665.560000000056</v>
      </c>
      <c r="AO239" s="14">
        <f>IF(tbl_LoanData[[#This Row],[Application Status]]="Approved",1,0)</f>
        <v>1</v>
      </c>
      <c r="AP239" s="22" t="str">
        <f t="shared" ca="1" si="10"/>
        <v/>
      </c>
      <c r="AQ239" s="22" t="str">
        <f t="shared" ca="1" si="11"/>
        <v/>
      </c>
    </row>
    <row r="240" spans="1:43" ht="14.4" customHeight="1" x14ac:dyDescent="0.3">
      <c r="A240" s="2" t="s">
        <v>7737</v>
      </c>
      <c r="B240" s="2" t="s">
        <v>7738</v>
      </c>
      <c r="C240" s="2" t="s">
        <v>240</v>
      </c>
      <c r="D240" s="2" t="s">
        <v>82</v>
      </c>
      <c r="E240" s="2" t="s">
        <v>81</v>
      </c>
      <c r="F240" s="2">
        <v>61</v>
      </c>
      <c r="G240" s="2" t="s">
        <v>83</v>
      </c>
      <c r="H240" s="2" t="s">
        <v>119</v>
      </c>
      <c r="I240" s="2" t="s">
        <v>43</v>
      </c>
      <c r="J240" s="3">
        <v>44961</v>
      </c>
      <c r="K240" s="3">
        <v>44982</v>
      </c>
      <c r="L240" s="2" t="s">
        <v>37</v>
      </c>
      <c r="M240" s="2" t="s">
        <v>199</v>
      </c>
      <c r="N240" s="2" t="s">
        <v>200</v>
      </c>
      <c r="O240" s="4">
        <v>239000</v>
      </c>
      <c r="P240" s="4">
        <v>94300</v>
      </c>
      <c r="Q240" s="4">
        <v>144700</v>
      </c>
      <c r="R240" s="2">
        <v>36</v>
      </c>
      <c r="S240" s="5">
        <v>5.43</v>
      </c>
      <c r="T240" s="4">
        <v>4674.21</v>
      </c>
      <c r="U240" s="2" t="s">
        <v>73</v>
      </c>
      <c r="V240" s="2" t="s">
        <v>33</v>
      </c>
      <c r="W240" s="4">
        <v>168271.63</v>
      </c>
      <c r="X240" s="4">
        <v>0</v>
      </c>
      <c r="Y240" s="4">
        <v>168271.63</v>
      </c>
      <c r="Z240" s="2">
        <v>0</v>
      </c>
      <c r="AA240" s="2" t="s">
        <v>56</v>
      </c>
      <c r="AB240" s="2" t="s">
        <v>15730</v>
      </c>
      <c r="AC240" s="2" t="s">
        <v>332</v>
      </c>
      <c r="AD240" s="2" t="s">
        <v>76</v>
      </c>
      <c r="AE240" s="5">
        <v>60.54</v>
      </c>
      <c r="AF240" s="2">
        <v>0</v>
      </c>
      <c r="AG240" s="2" t="s">
        <v>77</v>
      </c>
      <c r="AH240" s="2">
        <v>21</v>
      </c>
      <c r="AI240" s="6" t="str">
        <f t="shared" si="9"/>
        <v>55-64</v>
      </c>
      <c r="AJ240" s="11">
        <f>YEAR(tbl_LoanData[[#This Row],[Application Date]])</f>
        <v>2023</v>
      </c>
      <c r="AK240" s="11" t="str">
        <f>TEXT(tbl_LoanData[[#This Row],[Application Date]],"MMMM")</f>
        <v>February</v>
      </c>
      <c r="AL240" s="12">
        <f>DATE(YEAR(tbl_LoanData[[#This Row],[Application Date]]),MONTH(tbl_LoanData[[#This Row],[Application Date]]),1)</f>
        <v>44958</v>
      </c>
      <c r="AM240" s="14">
        <f ca="1">IF(AND(tbl_LoanData[[#This Row],[Application Date]]&gt;=EOMONTH(TODAY(),-1)+1,tbl_LoanData[[#This Row],[Application Date]]&lt;=TODAY()),tbl_LoanData[[#This Row],[Loan Amount]],0)</f>
        <v>0</v>
      </c>
      <c r="AN240" s="14">
        <f>tbl_LoanData[[#This Row],[Amount Paid]]-(Q240-X240)</f>
        <v>23571.630000000005</v>
      </c>
      <c r="AO240" s="14">
        <f>IF(tbl_LoanData[[#This Row],[Application Status]]="Approved",1,0)</f>
        <v>1</v>
      </c>
      <c r="AP240" s="22" t="str">
        <f t="shared" ca="1" si="10"/>
        <v/>
      </c>
      <c r="AQ240" s="22" t="str">
        <f t="shared" ca="1" si="11"/>
        <v/>
      </c>
    </row>
    <row r="241" spans="1:43" ht="14.4" customHeight="1" x14ac:dyDescent="0.3">
      <c r="A241" s="2" t="s">
        <v>7767</v>
      </c>
      <c r="B241" s="2" t="s">
        <v>7768</v>
      </c>
      <c r="C241" s="2" t="s">
        <v>533</v>
      </c>
      <c r="D241" s="2" t="s">
        <v>254</v>
      </c>
      <c r="E241" s="2" t="s">
        <v>135</v>
      </c>
      <c r="F241" s="2">
        <v>63</v>
      </c>
      <c r="G241" s="2" t="s">
        <v>83</v>
      </c>
      <c r="H241" s="2" t="s">
        <v>372</v>
      </c>
      <c r="I241" s="2" t="s">
        <v>43</v>
      </c>
      <c r="J241" s="3">
        <v>44970</v>
      </c>
      <c r="K241" s="3">
        <v>44980</v>
      </c>
      <c r="L241" s="2" t="s">
        <v>39</v>
      </c>
      <c r="M241" s="2" t="s">
        <v>94</v>
      </c>
      <c r="N241" s="2" t="s">
        <v>418</v>
      </c>
      <c r="O241" s="4">
        <v>1415000</v>
      </c>
      <c r="P241" s="4">
        <v>383000</v>
      </c>
      <c r="Q241" s="4">
        <v>1032000</v>
      </c>
      <c r="R241" s="2">
        <v>48</v>
      </c>
      <c r="S241" s="5">
        <v>6.34</v>
      </c>
      <c r="T241" s="4">
        <v>26952.400000000001</v>
      </c>
      <c r="U241" s="2" t="s">
        <v>73</v>
      </c>
      <c r="V241" s="2" t="s">
        <v>74</v>
      </c>
      <c r="W241" s="4">
        <v>1132000.8</v>
      </c>
      <c r="X241" s="4">
        <v>161714.4</v>
      </c>
      <c r="Y241" s="4">
        <v>1293715.2</v>
      </c>
      <c r="Z241" s="2">
        <v>0</v>
      </c>
      <c r="AA241" s="2" t="s">
        <v>56</v>
      </c>
      <c r="AB241" s="2" t="s">
        <v>15732</v>
      </c>
      <c r="AC241" s="2" t="s">
        <v>138</v>
      </c>
      <c r="AD241" s="2" t="s">
        <v>76</v>
      </c>
      <c r="AE241" s="5">
        <v>72.930000000000007</v>
      </c>
      <c r="AF241" s="2">
        <v>0</v>
      </c>
      <c r="AG241" s="2" t="s">
        <v>77</v>
      </c>
      <c r="AH241" s="2">
        <v>10</v>
      </c>
      <c r="AI241" s="6" t="str">
        <f t="shared" si="9"/>
        <v>55-64</v>
      </c>
      <c r="AJ241" s="11">
        <f>YEAR(tbl_LoanData[[#This Row],[Application Date]])</f>
        <v>2023</v>
      </c>
      <c r="AK241" s="11" t="str">
        <f>TEXT(tbl_LoanData[[#This Row],[Application Date]],"MMMM")</f>
        <v>February</v>
      </c>
      <c r="AL241" s="12">
        <f>DATE(YEAR(tbl_LoanData[[#This Row],[Application Date]]),MONTH(tbl_LoanData[[#This Row],[Application Date]]),1)</f>
        <v>44958</v>
      </c>
      <c r="AM241" s="14">
        <f ca="1">IF(AND(tbl_LoanData[[#This Row],[Application Date]]&gt;=EOMONTH(TODAY(),-1)+1,tbl_LoanData[[#This Row],[Application Date]]&lt;=TODAY()),tbl_LoanData[[#This Row],[Loan Amount]],0)</f>
        <v>0</v>
      </c>
      <c r="AN241" s="14">
        <f>tbl_LoanData[[#This Row],[Amount Paid]]-(Q241-X241)</f>
        <v>261715.20000000007</v>
      </c>
      <c r="AO241" s="14">
        <f>IF(tbl_LoanData[[#This Row],[Application Status]]="Approved",1,0)</f>
        <v>1</v>
      </c>
      <c r="AP241" s="22" t="str">
        <f t="shared" ca="1" si="10"/>
        <v/>
      </c>
      <c r="AQ241" s="22" t="str">
        <f t="shared" ca="1" si="11"/>
        <v/>
      </c>
    </row>
    <row r="242" spans="1:43" ht="14.4" customHeight="1" x14ac:dyDescent="0.3">
      <c r="A242" s="2" t="s">
        <v>7871</v>
      </c>
      <c r="B242" s="2" t="s">
        <v>7872</v>
      </c>
      <c r="C242" s="2" t="s">
        <v>253</v>
      </c>
      <c r="D242" s="2" t="s">
        <v>82</v>
      </c>
      <c r="E242" s="2" t="s">
        <v>101</v>
      </c>
      <c r="F242" s="2">
        <v>52</v>
      </c>
      <c r="G242" s="2" t="s">
        <v>69</v>
      </c>
      <c r="H242" s="2" t="s">
        <v>103</v>
      </c>
      <c r="I242" s="2" t="s">
        <v>43</v>
      </c>
      <c r="J242" s="3">
        <v>44972</v>
      </c>
      <c r="K242" s="3">
        <v>44987</v>
      </c>
      <c r="L242" s="2" t="s">
        <v>40</v>
      </c>
      <c r="M242" s="2" t="s">
        <v>85</v>
      </c>
      <c r="N242" s="2" t="s">
        <v>270</v>
      </c>
      <c r="O242" s="4">
        <v>1531000</v>
      </c>
      <c r="P242" s="4">
        <v>537200</v>
      </c>
      <c r="Q242" s="4">
        <v>993800</v>
      </c>
      <c r="R242" s="2">
        <v>18</v>
      </c>
      <c r="S242" s="5">
        <v>8.49</v>
      </c>
      <c r="T242" s="4">
        <v>62242.25</v>
      </c>
      <c r="U242" s="2" t="s">
        <v>73</v>
      </c>
      <c r="V242" s="2" t="s">
        <v>33</v>
      </c>
      <c r="W242" s="4">
        <v>1120360.43</v>
      </c>
      <c r="X242" s="4">
        <v>0</v>
      </c>
      <c r="Y242" s="4">
        <v>1120360.43</v>
      </c>
      <c r="Z242" s="2">
        <v>0</v>
      </c>
      <c r="AA242" s="2" t="s">
        <v>56</v>
      </c>
      <c r="AB242" s="2" t="s">
        <v>15734</v>
      </c>
      <c r="AC242" s="2" t="s">
        <v>332</v>
      </c>
      <c r="AD242" s="2" t="s">
        <v>76</v>
      </c>
      <c r="AE242" s="5">
        <v>64.91</v>
      </c>
      <c r="AF242" s="2">
        <v>0</v>
      </c>
      <c r="AG242" s="2" t="s">
        <v>77</v>
      </c>
      <c r="AH242" s="2">
        <v>15</v>
      </c>
      <c r="AI242" s="6" t="str">
        <f t="shared" si="9"/>
        <v>45-54</v>
      </c>
      <c r="AJ242" s="11">
        <f>YEAR(tbl_LoanData[[#This Row],[Application Date]])</f>
        <v>2023</v>
      </c>
      <c r="AK242" s="11" t="str">
        <f>TEXT(tbl_LoanData[[#This Row],[Application Date]],"MMMM")</f>
        <v>February</v>
      </c>
      <c r="AL242" s="12">
        <f>DATE(YEAR(tbl_LoanData[[#This Row],[Application Date]]),MONTH(tbl_LoanData[[#This Row],[Application Date]]),1)</f>
        <v>44958</v>
      </c>
      <c r="AM242" s="14">
        <f ca="1">IF(AND(tbl_LoanData[[#This Row],[Application Date]]&gt;=EOMONTH(TODAY(),-1)+1,tbl_LoanData[[#This Row],[Application Date]]&lt;=TODAY()),tbl_LoanData[[#This Row],[Loan Amount]],0)</f>
        <v>0</v>
      </c>
      <c r="AN242" s="14">
        <f>tbl_LoanData[[#This Row],[Amount Paid]]-(Q242-X242)</f>
        <v>126560.42999999993</v>
      </c>
      <c r="AO242" s="14">
        <f>IF(tbl_LoanData[[#This Row],[Application Status]]="Approved",1,0)</f>
        <v>1</v>
      </c>
      <c r="AP242" s="22" t="str">
        <f t="shared" ca="1" si="10"/>
        <v/>
      </c>
      <c r="AQ242" s="22" t="str">
        <f t="shared" ca="1" si="11"/>
        <v/>
      </c>
    </row>
    <row r="243" spans="1:43" ht="14.4" customHeight="1" x14ac:dyDescent="0.3">
      <c r="A243" s="2" t="s">
        <v>7911</v>
      </c>
      <c r="B243" s="2" t="s">
        <v>7912</v>
      </c>
      <c r="C243" s="2" t="s">
        <v>175</v>
      </c>
      <c r="D243" s="2" t="s">
        <v>189</v>
      </c>
      <c r="E243" s="2" t="s">
        <v>312</v>
      </c>
      <c r="F243" s="2">
        <v>23</v>
      </c>
      <c r="G243" s="2" t="s">
        <v>83</v>
      </c>
      <c r="H243" s="2" t="s">
        <v>84</v>
      </c>
      <c r="I243" s="2" t="s">
        <v>45</v>
      </c>
      <c r="J243" s="3">
        <v>44979</v>
      </c>
      <c r="K243" s="3"/>
      <c r="L243" s="2" t="s">
        <v>36</v>
      </c>
      <c r="M243" s="2" t="s">
        <v>111</v>
      </c>
      <c r="N243" s="2" t="s">
        <v>350</v>
      </c>
      <c r="O243" s="4">
        <v>2121000</v>
      </c>
      <c r="P243" s="4">
        <v>616200</v>
      </c>
      <c r="Q243" s="4">
        <v>1504800</v>
      </c>
      <c r="R243" s="2">
        <v>36</v>
      </c>
      <c r="S243" s="5">
        <v>7.2</v>
      </c>
      <c r="T243" s="4">
        <v>50828.800000000003</v>
      </c>
      <c r="U243" s="2" t="s">
        <v>113</v>
      </c>
      <c r="V243" s="2" t="s">
        <v>97</v>
      </c>
      <c r="W243" s="4">
        <v>0</v>
      </c>
      <c r="X243" s="4">
        <v>0</v>
      </c>
      <c r="Y243" s="4">
        <v>1829836.8</v>
      </c>
      <c r="Z243" s="2">
        <v>0</v>
      </c>
      <c r="AA243" s="2" t="s">
        <v>97</v>
      </c>
      <c r="AB243" s="2" t="s">
        <v>15732</v>
      </c>
      <c r="AC243" s="2" t="s">
        <v>106</v>
      </c>
      <c r="AD243" s="2" t="s">
        <v>76</v>
      </c>
      <c r="AE243" s="5">
        <v>70.95</v>
      </c>
      <c r="AF243" s="2">
        <v>0</v>
      </c>
      <c r="AG243" s="2" t="s">
        <v>97</v>
      </c>
      <c r="AH243" s="2"/>
      <c r="AI243" s="6" t="str">
        <f t="shared" si="9"/>
        <v>18-24</v>
      </c>
      <c r="AJ243" s="11">
        <f>YEAR(tbl_LoanData[[#This Row],[Application Date]])</f>
        <v>2023</v>
      </c>
      <c r="AK243" s="11" t="str">
        <f>TEXT(tbl_LoanData[[#This Row],[Application Date]],"MMMM")</f>
        <v>February</v>
      </c>
      <c r="AL243" s="12">
        <f>DATE(YEAR(tbl_LoanData[[#This Row],[Application Date]]),MONTH(tbl_LoanData[[#This Row],[Application Date]]),1)</f>
        <v>44958</v>
      </c>
      <c r="AM243" s="14">
        <f ca="1">IF(AND(tbl_LoanData[[#This Row],[Application Date]]&gt;=EOMONTH(TODAY(),-1)+1,tbl_LoanData[[#This Row],[Application Date]]&lt;=TODAY()),tbl_LoanData[[#This Row],[Loan Amount]],0)</f>
        <v>0</v>
      </c>
      <c r="AN243" s="14">
        <f>tbl_LoanData[[#This Row],[Amount Paid]]-(Q243-X243)</f>
        <v>-1504800</v>
      </c>
      <c r="AO243" s="14">
        <f>IF(tbl_LoanData[[#This Row],[Application Status]]="Approved",1,0)</f>
        <v>0</v>
      </c>
      <c r="AP243" s="22" t="str">
        <f t="shared" ca="1" si="10"/>
        <v/>
      </c>
      <c r="AQ243" s="22" t="str">
        <f t="shared" ca="1" si="11"/>
        <v/>
      </c>
    </row>
    <row r="244" spans="1:43" x14ac:dyDescent="0.3">
      <c r="A244" s="2" t="s">
        <v>8213</v>
      </c>
      <c r="B244" s="2" t="s">
        <v>8214</v>
      </c>
      <c r="C244" s="2" t="s">
        <v>141</v>
      </c>
      <c r="D244" s="2" t="s">
        <v>118</v>
      </c>
      <c r="E244" s="2" t="s">
        <v>268</v>
      </c>
      <c r="F244" s="2">
        <v>60</v>
      </c>
      <c r="G244" s="2" t="s">
        <v>83</v>
      </c>
      <c r="H244" s="2" t="s">
        <v>278</v>
      </c>
      <c r="I244" s="2" t="s">
        <v>45</v>
      </c>
      <c r="J244" s="3">
        <v>44985</v>
      </c>
      <c r="K244" s="3">
        <v>44987</v>
      </c>
      <c r="L244" s="2" t="s">
        <v>37</v>
      </c>
      <c r="M244" s="2" t="s">
        <v>199</v>
      </c>
      <c r="N244" s="2" t="s">
        <v>200</v>
      </c>
      <c r="O244" s="4">
        <v>174000</v>
      </c>
      <c r="P244" s="4">
        <v>57400</v>
      </c>
      <c r="Q244" s="4">
        <v>116600</v>
      </c>
      <c r="R244" s="2">
        <v>12</v>
      </c>
      <c r="S244" s="5">
        <v>11.83</v>
      </c>
      <c r="T244" s="4">
        <v>10866.15</v>
      </c>
      <c r="U244" s="2" t="s">
        <v>73</v>
      </c>
      <c r="V244" s="2" t="s">
        <v>34</v>
      </c>
      <c r="W244" s="4">
        <v>119527.65</v>
      </c>
      <c r="X244" s="4">
        <v>10866.13</v>
      </c>
      <c r="Y244" s="4">
        <v>130393.78</v>
      </c>
      <c r="Z244" s="2">
        <v>28</v>
      </c>
      <c r="AA244" s="2" t="s">
        <v>57</v>
      </c>
      <c r="AB244" s="2" t="s">
        <v>15732</v>
      </c>
      <c r="AC244" s="2" t="s">
        <v>129</v>
      </c>
      <c r="AD244" s="2" t="s">
        <v>76</v>
      </c>
      <c r="AE244" s="5">
        <v>67.010000000000005</v>
      </c>
      <c r="AF244" s="2">
        <v>1</v>
      </c>
      <c r="AG244" s="2" t="s">
        <v>77</v>
      </c>
      <c r="AH244" s="2">
        <v>2</v>
      </c>
      <c r="AI244" s="6" t="str">
        <f t="shared" si="9"/>
        <v>55-64</v>
      </c>
      <c r="AJ244" s="11">
        <f>YEAR(tbl_LoanData[[#This Row],[Application Date]])</f>
        <v>2023</v>
      </c>
      <c r="AK244" s="11" t="str">
        <f>TEXT(tbl_LoanData[[#This Row],[Application Date]],"MMMM")</f>
        <v>February</v>
      </c>
      <c r="AL244" s="12">
        <f>DATE(YEAR(tbl_LoanData[[#This Row],[Application Date]]),MONTH(tbl_LoanData[[#This Row],[Application Date]]),1)</f>
        <v>44958</v>
      </c>
      <c r="AM244" s="14">
        <f ca="1">IF(AND(tbl_LoanData[[#This Row],[Application Date]]&gt;=EOMONTH(TODAY(),-1)+1,tbl_LoanData[[#This Row],[Application Date]]&lt;=TODAY()),tbl_LoanData[[#This Row],[Loan Amount]],0)</f>
        <v>0</v>
      </c>
      <c r="AN244" s="14">
        <f>tbl_LoanData[[#This Row],[Amount Paid]]-(Q244-X244)</f>
        <v>13793.779999999999</v>
      </c>
      <c r="AO244" s="14">
        <f>IF(tbl_LoanData[[#This Row],[Application Status]]="Approved",1,0)</f>
        <v>1</v>
      </c>
      <c r="AP244" s="22" t="str">
        <f t="shared" ca="1" si="10"/>
        <v/>
      </c>
      <c r="AQ244" s="22" t="str">
        <f t="shared" ca="1" si="11"/>
        <v/>
      </c>
    </row>
    <row r="245" spans="1:43" x14ac:dyDescent="0.3">
      <c r="A245" s="2" t="s">
        <v>8251</v>
      </c>
      <c r="B245" s="2" t="s">
        <v>8252</v>
      </c>
      <c r="C245" s="2" t="s">
        <v>401</v>
      </c>
      <c r="D245" s="2" t="s">
        <v>81</v>
      </c>
      <c r="E245" s="2" t="s">
        <v>135</v>
      </c>
      <c r="F245" s="2">
        <v>56</v>
      </c>
      <c r="G245" s="2" t="s">
        <v>83</v>
      </c>
      <c r="H245" s="2" t="s">
        <v>250</v>
      </c>
      <c r="I245" s="2" t="s">
        <v>52</v>
      </c>
      <c r="J245" s="3">
        <v>44980</v>
      </c>
      <c r="K245" s="3">
        <v>44984</v>
      </c>
      <c r="L245" s="2" t="s">
        <v>39</v>
      </c>
      <c r="M245" s="2" t="s">
        <v>167</v>
      </c>
      <c r="N245" s="2" t="s">
        <v>168</v>
      </c>
      <c r="O245" s="4">
        <v>2062000</v>
      </c>
      <c r="P245" s="4">
        <v>714400</v>
      </c>
      <c r="Q245" s="4">
        <v>1347600</v>
      </c>
      <c r="R245" s="2">
        <v>36</v>
      </c>
      <c r="S245" s="5">
        <v>7.8</v>
      </c>
      <c r="T245" s="4">
        <v>46192.73</v>
      </c>
      <c r="U245" s="2" t="s">
        <v>73</v>
      </c>
      <c r="V245" s="2" t="s">
        <v>33</v>
      </c>
      <c r="W245" s="4">
        <v>1662938.4</v>
      </c>
      <c r="X245" s="4">
        <v>0</v>
      </c>
      <c r="Y245" s="4">
        <v>1662938.4</v>
      </c>
      <c r="Z245" s="2">
        <v>0</v>
      </c>
      <c r="AA245" s="2" t="s">
        <v>56</v>
      </c>
      <c r="AB245" s="2" t="s">
        <v>15729</v>
      </c>
      <c r="AC245" s="2" t="s">
        <v>360</v>
      </c>
      <c r="AD245" s="2" t="s">
        <v>76</v>
      </c>
      <c r="AE245" s="5">
        <v>65.349999999999994</v>
      </c>
      <c r="AF245" s="2">
        <v>0</v>
      </c>
      <c r="AG245" s="2" t="s">
        <v>77</v>
      </c>
      <c r="AH245" s="2">
        <v>4</v>
      </c>
      <c r="AI245" s="6" t="str">
        <f t="shared" si="9"/>
        <v>55-64</v>
      </c>
      <c r="AJ245" s="11">
        <f>YEAR(tbl_LoanData[[#This Row],[Application Date]])</f>
        <v>2023</v>
      </c>
      <c r="AK245" s="11" t="str">
        <f>TEXT(tbl_LoanData[[#This Row],[Application Date]],"MMMM")</f>
        <v>February</v>
      </c>
      <c r="AL245" s="12">
        <f>DATE(YEAR(tbl_LoanData[[#This Row],[Application Date]]),MONTH(tbl_LoanData[[#This Row],[Application Date]]),1)</f>
        <v>44958</v>
      </c>
      <c r="AM245" s="14">
        <f ca="1">IF(AND(tbl_LoanData[[#This Row],[Application Date]]&gt;=EOMONTH(TODAY(),-1)+1,tbl_LoanData[[#This Row],[Application Date]]&lt;=TODAY()),tbl_LoanData[[#This Row],[Loan Amount]],0)</f>
        <v>0</v>
      </c>
      <c r="AN245" s="14">
        <f>tbl_LoanData[[#This Row],[Amount Paid]]-(Q245-X245)</f>
        <v>315338.39999999991</v>
      </c>
      <c r="AO245" s="14">
        <f>IF(tbl_LoanData[[#This Row],[Application Status]]="Approved",1,0)</f>
        <v>1</v>
      </c>
      <c r="AP245" s="22" t="str">
        <f t="shared" ca="1" si="10"/>
        <v/>
      </c>
      <c r="AQ245" s="22" t="str">
        <f t="shared" ca="1" si="11"/>
        <v/>
      </c>
    </row>
    <row r="246" spans="1:43" x14ac:dyDescent="0.3">
      <c r="A246" s="2" t="s">
        <v>8443</v>
      </c>
      <c r="B246" s="2" t="s">
        <v>8444</v>
      </c>
      <c r="C246" s="2" t="s">
        <v>621</v>
      </c>
      <c r="D246" s="2" t="s">
        <v>102</v>
      </c>
      <c r="E246" s="2" t="s">
        <v>67</v>
      </c>
      <c r="F246" s="2">
        <v>36</v>
      </c>
      <c r="G246" s="2" t="s">
        <v>69</v>
      </c>
      <c r="H246" s="2" t="s">
        <v>233</v>
      </c>
      <c r="I246" s="2" t="s">
        <v>46</v>
      </c>
      <c r="J246" s="3">
        <v>44982</v>
      </c>
      <c r="K246" s="3">
        <v>44990</v>
      </c>
      <c r="L246" s="2" t="s">
        <v>38</v>
      </c>
      <c r="M246" s="2" t="s">
        <v>127</v>
      </c>
      <c r="N246" s="2" t="s">
        <v>128</v>
      </c>
      <c r="O246" s="4">
        <v>1798000</v>
      </c>
      <c r="P246" s="4">
        <v>490000</v>
      </c>
      <c r="Q246" s="4">
        <v>1308000</v>
      </c>
      <c r="R246" s="2">
        <v>12</v>
      </c>
      <c r="S246" s="5">
        <v>10.48</v>
      </c>
      <c r="T246" s="4">
        <v>120423.2</v>
      </c>
      <c r="U246" s="2" t="s">
        <v>73</v>
      </c>
      <c r="V246" s="2" t="s">
        <v>34</v>
      </c>
      <c r="W246" s="4">
        <v>842962.4</v>
      </c>
      <c r="X246" s="4">
        <v>602116</v>
      </c>
      <c r="Y246" s="4">
        <v>1445078.4</v>
      </c>
      <c r="Z246" s="2">
        <v>150</v>
      </c>
      <c r="AA246" s="2" t="s">
        <v>60</v>
      </c>
      <c r="AB246" s="2" t="s">
        <v>15729</v>
      </c>
      <c r="AC246" s="2" t="s">
        <v>106</v>
      </c>
      <c r="AD246" s="2" t="s">
        <v>76</v>
      </c>
      <c r="AE246" s="5">
        <v>72.75</v>
      </c>
      <c r="AF246" s="2">
        <v>5</v>
      </c>
      <c r="AG246" s="2" t="s">
        <v>130</v>
      </c>
      <c r="AH246" s="2">
        <v>8</v>
      </c>
      <c r="AI246" s="6" t="str">
        <f t="shared" si="9"/>
        <v>35-44</v>
      </c>
      <c r="AJ246" s="11">
        <f>YEAR(tbl_LoanData[[#This Row],[Application Date]])</f>
        <v>2023</v>
      </c>
      <c r="AK246" s="11" t="str">
        <f>TEXT(tbl_LoanData[[#This Row],[Application Date]],"MMMM")</f>
        <v>February</v>
      </c>
      <c r="AL246" s="12">
        <f>DATE(YEAR(tbl_LoanData[[#This Row],[Application Date]]),MONTH(tbl_LoanData[[#This Row],[Application Date]]),1)</f>
        <v>44958</v>
      </c>
      <c r="AM246" s="14">
        <f ca="1">IF(AND(tbl_LoanData[[#This Row],[Application Date]]&gt;=EOMONTH(TODAY(),-1)+1,tbl_LoanData[[#This Row],[Application Date]]&lt;=TODAY()),tbl_LoanData[[#This Row],[Loan Amount]],0)</f>
        <v>0</v>
      </c>
      <c r="AN246" s="14">
        <f>tbl_LoanData[[#This Row],[Amount Paid]]-(Q246-X246)</f>
        <v>137078.40000000002</v>
      </c>
      <c r="AO246" s="14">
        <f>IF(tbl_LoanData[[#This Row],[Application Status]]="Approved",1,0)</f>
        <v>1</v>
      </c>
      <c r="AP246" s="22" t="str">
        <f t="shared" ca="1" si="10"/>
        <v/>
      </c>
      <c r="AQ246" s="22" t="str">
        <f t="shared" ca="1" si="11"/>
        <v/>
      </c>
    </row>
    <row r="247" spans="1:43" ht="14.4" customHeight="1" x14ac:dyDescent="0.3">
      <c r="A247" s="2" t="s">
        <v>8463</v>
      </c>
      <c r="B247" s="2" t="s">
        <v>8464</v>
      </c>
      <c r="C247" s="2" t="s">
        <v>868</v>
      </c>
      <c r="D247" s="2" t="s">
        <v>117</v>
      </c>
      <c r="E247" s="2" t="s">
        <v>540</v>
      </c>
      <c r="F247" s="2">
        <v>42</v>
      </c>
      <c r="G247" s="2" t="s">
        <v>69</v>
      </c>
      <c r="H247" s="2" t="s">
        <v>516</v>
      </c>
      <c r="I247" s="2" t="s">
        <v>53</v>
      </c>
      <c r="J247" s="3">
        <v>44971</v>
      </c>
      <c r="K247" s="3">
        <v>44987</v>
      </c>
      <c r="L247" s="2" t="s">
        <v>39</v>
      </c>
      <c r="M247" s="2" t="s">
        <v>94</v>
      </c>
      <c r="N247" s="2" t="s">
        <v>365</v>
      </c>
      <c r="O247" s="4">
        <v>1506000</v>
      </c>
      <c r="P247" s="4">
        <v>574600</v>
      </c>
      <c r="Q247" s="4">
        <v>931400</v>
      </c>
      <c r="R247" s="2">
        <v>36</v>
      </c>
      <c r="S247" s="5">
        <v>13.01</v>
      </c>
      <c r="T247" s="4">
        <v>35970.15</v>
      </c>
      <c r="U247" s="2" t="s">
        <v>73</v>
      </c>
      <c r="V247" s="2" t="s">
        <v>33</v>
      </c>
      <c r="W247" s="4">
        <v>1294925.42</v>
      </c>
      <c r="X247" s="4">
        <v>0</v>
      </c>
      <c r="Y247" s="4">
        <v>1294925.42</v>
      </c>
      <c r="Z247" s="2">
        <v>0</v>
      </c>
      <c r="AA247" s="2" t="s">
        <v>56</v>
      </c>
      <c r="AB247" s="2" t="s">
        <v>15727</v>
      </c>
      <c r="AC247" s="2" t="s">
        <v>121</v>
      </c>
      <c r="AD247" s="2" t="s">
        <v>76</v>
      </c>
      <c r="AE247" s="5">
        <v>61.85</v>
      </c>
      <c r="AF247" s="2">
        <v>0</v>
      </c>
      <c r="AG247" s="2" t="s">
        <v>77</v>
      </c>
      <c r="AH247" s="2">
        <v>16</v>
      </c>
      <c r="AI247" s="6" t="str">
        <f t="shared" si="9"/>
        <v>35-44</v>
      </c>
      <c r="AJ247" s="11">
        <f>YEAR(tbl_LoanData[[#This Row],[Application Date]])</f>
        <v>2023</v>
      </c>
      <c r="AK247" s="11" t="str">
        <f>TEXT(tbl_LoanData[[#This Row],[Application Date]],"MMMM")</f>
        <v>February</v>
      </c>
      <c r="AL247" s="12">
        <f>DATE(YEAR(tbl_LoanData[[#This Row],[Application Date]]),MONTH(tbl_LoanData[[#This Row],[Application Date]]),1)</f>
        <v>44958</v>
      </c>
      <c r="AM247" s="14">
        <f ca="1">IF(AND(tbl_LoanData[[#This Row],[Application Date]]&gt;=EOMONTH(TODAY(),-1)+1,tbl_LoanData[[#This Row],[Application Date]]&lt;=TODAY()),tbl_LoanData[[#This Row],[Loan Amount]],0)</f>
        <v>0</v>
      </c>
      <c r="AN247" s="14">
        <f>tbl_LoanData[[#This Row],[Amount Paid]]-(Q247-X247)</f>
        <v>363525.41999999993</v>
      </c>
      <c r="AO247" s="14">
        <f>IF(tbl_LoanData[[#This Row],[Application Status]]="Approved",1,0)</f>
        <v>1</v>
      </c>
      <c r="AP247" s="22" t="str">
        <f t="shared" ca="1" si="10"/>
        <v/>
      </c>
      <c r="AQ247" s="22" t="str">
        <f t="shared" ca="1" si="11"/>
        <v/>
      </c>
    </row>
    <row r="248" spans="1:43" x14ac:dyDescent="0.3">
      <c r="A248" s="2" t="s">
        <v>8587</v>
      </c>
      <c r="B248" s="2" t="s">
        <v>8588</v>
      </c>
      <c r="C248" s="2" t="s">
        <v>432</v>
      </c>
      <c r="D248" s="2" t="s">
        <v>134</v>
      </c>
      <c r="E248" s="2" t="s">
        <v>255</v>
      </c>
      <c r="F248" s="2">
        <v>47</v>
      </c>
      <c r="G248" s="2" t="s">
        <v>69</v>
      </c>
      <c r="H248" s="2" t="s">
        <v>313</v>
      </c>
      <c r="I248" s="2" t="s">
        <v>44</v>
      </c>
      <c r="J248" s="3">
        <v>44960</v>
      </c>
      <c r="K248" s="3"/>
      <c r="L248" s="2" t="s">
        <v>37</v>
      </c>
      <c r="M248" s="2" t="s">
        <v>94</v>
      </c>
      <c r="N248" s="2" t="s">
        <v>436</v>
      </c>
      <c r="O248" s="4">
        <v>135000</v>
      </c>
      <c r="P248" s="4">
        <v>52000</v>
      </c>
      <c r="Q248" s="4">
        <v>83000</v>
      </c>
      <c r="R248" s="2">
        <v>36</v>
      </c>
      <c r="S248" s="5">
        <v>13.04</v>
      </c>
      <c r="T248" s="4">
        <v>3207.49</v>
      </c>
      <c r="U248" s="2" t="s">
        <v>113</v>
      </c>
      <c r="V248" s="2" t="s">
        <v>97</v>
      </c>
      <c r="W248" s="4">
        <v>0</v>
      </c>
      <c r="X248" s="4">
        <v>0</v>
      </c>
      <c r="Y248" s="4">
        <v>115469.6</v>
      </c>
      <c r="Z248" s="2">
        <v>0</v>
      </c>
      <c r="AA248" s="2" t="s">
        <v>97</v>
      </c>
      <c r="AB248" s="2" t="s">
        <v>15727</v>
      </c>
      <c r="AC248" s="2" t="s">
        <v>75</v>
      </c>
      <c r="AD248" s="2" t="s">
        <v>76</v>
      </c>
      <c r="AE248" s="5">
        <v>61.48</v>
      </c>
      <c r="AF248" s="2">
        <v>0</v>
      </c>
      <c r="AG248" s="2" t="s">
        <v>97</v>
      </c>
      <c r="AH248" s="2"/>
      <c r="AI248" s="6" t="str">
        <f t="shared" si="9"/>
        <v>45-54</v>
      </c>
      <c r="AJ248" s="11">
        <f>YEAR(tbl_LoanData[[#This Row],[Application Date]])</f>
        <v>2023</v>
      </c>
      <c r="AK248" s="11" t="str">
        <f>TEXT(tbl_LoanData[[#This Row],[Application Date]],"MMMM")</f>
        <v>February</v>
      </c>
      <c r="AL248" s="12">
        <f>DATE(YEAR(tbl_LoanData[[#This Row],[Application Date]]),MONTH(tbl_LoanData[[#This Row],[Application Date]]),1)</f>
        <v>44958</v>
      </c>
      <c r="AM248" s="14">
        <f ca="1">IF(AND(tbl_LoanData[[#This Row],[Application Date]]&gt;=EOMONTH(TODAY(),-1)+1,tbl_LoanData[[#This Row],[Application Date]]&lt;=TODAY()),tbl_LoanData[[#This Row],[Loan Amount]],0)</f>
        <v>0</v>
      </c>
      <c r="AN248" s="14">
        <f>tbl_LoanData[[#This Row],[Amount Paid]]-(Q248-X248)</f>
        <v>-83000</v>
      </c>
      <c r="AO248" s="14">
        <f>IF(tbl_LoanData[[#This Row],[Application Status]]="Approved",1,0)</f>
        <v>0</v>
      </c>
      <c r="AP248" s="22" t="str">
        <f t="shared" ca="1" si="10"/>
        <v/>
      </c>
      <c r="AQ248" s="22" t="str">
        <f t="shared" ca="1" si="11"/>
        <v/>
      </c>
    </row>
    <row r="249" spans="1:43" ht="14.4" customHeight="1" x14ac:dyDescent="0.3">
      <c r="A249" s="2" t="s">
        <v>9023</v>
      </c>
      <c r="B249" s="2" t="s">
        <v>9024</v>
      </c>
      <c r="C249" s="2" t="s">
        <v>1059</v>
      </c>
      <c r="D249" s="2" t="s">
        <v>232</v>
      </c>
      <c r="E249" s="2" t="s">
        <v>101</v>
      </c>
      <c r="F249" s="2">
        <v>38</v>
      </c>
      <c r="G249" s="2" t="s">
        <v>69</v>
      </c>
      <c r="H249" s="2" t="s">
        <v>516</v>
      </c>
      <c r="I249" s="2" t="s">
        <v>53</v>
      </c>
      <c r="J249" s="3">
        <v>44970</v>
      </c>
      <c r="K249" s="3">
        <v>44986</v>
      </c>
      <c r="L249" s="2" t="s">
        <v>40</v>
      </c>
      <c r="M249" s="2" t="s">
        <v>71</v>
      </c>
      <c r="N249" s="2" t="s">
        <v>137</v>
      </c>
      <c r="O249" s="4">
        <v>1567000</v>
      </c>
      <c r="P249" s="4">
        <v>616600</v>
      </c>
      <c r="Q249" s="4">
        <v>950400</v>
      </c>
      <c r="R249" s="2">
        <v>36</v>
      </c>
      <c r="S249" s="5">
        <v>14.59</v>
      </c>
      <c r="T249" s="4">
        <v>37955.279999999999</v>
      </c>
      <c r="U249" s="2" t="s">
        <v>73</v>
      </c>
      <c r="V249" s="2" t="s">
        <v>33</v>
      </c>
      <c r="W249" s="4">
        <v>1366390.08</v>
      </c>
      <c r="X249" s="4">
        <v>0</v>
      </c>
      <c r="Y249" s="4">
        <v>1366390.08</v>
      </c>
      <c r="Z249" s="2">
        <v>0</v>
      </c>
      <c r="AA249" s="2" t="s">
        <v>56</v>
      </c>
      <c r="AB249" s="2" t="s">
        <v>15728</v>
      </c>
      <c r="AC249" s="2" t="s">
        <v>146</v>
      </c>
      <c r="AD249" s="2" t="s">
        <v>76</v>
      </c>
      <c r="AE249" s="5">
        <v>60.65</v>
      </c>
      <c r="AF249" s="2">
        <v>0</v>
      </c>
      <c r="AG249" s="2" t="s">
        <v>77</v>
      </c>
      <c r="AH249" s="2">
        <v>16</v>
      </c>
      <c r="AI249" s="6" t="str">
        <f t="shared" si="9"/>
        <v>35-44</v>
      </c>
      <c r="AJ249" s="11">
        <f>YEAR(tbl_LoanData[[#This Row],[Application Date]])</f>
        <v>2023</v>
      </c>
      <c r="AK249" s="11" t="str">
        <f>TEXT(tbl_LoanData[[#This Row],[Application Date]],"MMMM")</f>
        <v>February</v>
      </c>
      <c r="AL249" s="12">
        <f>DATE(YEAR(tbl_LoanData[[#This Row],[Application Date]]),MONTH(tbl_LoanData[[#This Row],[Application Date]]),1)</f>
        <v>44958</v>
      </c>
      <c r="AM249" s="14">
        <f ca="1">IF(AND(tbl_LoanData[[#This Row],[Application Date]]&gt;=EOMONTH(TODAY(),-1)+1,tbl_LoanData[[#This Row],[Application Date]]&lt;=TODAY()),tbl_LoanData[[#This Row],[Loan Amount]],0)</f>
        <v>0</v>
      </c>
      <c r="AN249" s="14">
        <f>tbl_LoanData[[#This Row],[Amount Paid]]-(Q249-X249)</f>
        <v>415990.08000000007</v>
      </c>
      <c r="AO249" s="14">
        <f>IF(tbl_LoanData[[#This Row],[Application Status]]="Approved",1,0)</f>
        <v>1</v>
      </c>
      <c r="AP249" s="22" t="str">
        <f t="shared" ca="1" si="10"/>
        <v/>
      </c>
      <c r="AQ249" s="22" t="str">
        <f t="shared" ca="1" si="11"/>
        <v/>
      </c>
    </row>
    <row r="250" spans="1:43" x14ac:dyDescent="0.3">
      <c r="A250" s="2" t="s">
        <v>9061</v>
      </c>
      <c r="B250" s="2" t="s">
        <v>9062</v>
      </c>
      <c r="C250" s="2" t="s">
        <v>277</v>
      </c>
      <c r="D250" s="2" t="s">
        <v>232</v>
      </c>
      <c r="E250" s="2" t="s">
        <v>394</v>
      </c>
      <c r="F250" s="2">
        <v>49</v>
      </c>
      <c r="G250" s="2" t="s">
        <v>83</v>
      </c>
      <c r="H250" s="2" t="s">
        <v>516</v>
      </c>
      <c r="I250" s="2" t="s">
        <v>53</v>
      </c>
      <c r="J250" s="3">
        <v>44977</v>
      </c>
      <c r="K250" s="3">
        <v>44994</v>
      </c>
      <c r="L250" s="2" t="s">
        <v>37</v>
      </c>
      <c r="M250" s="2" t="s">
        <v>199</v>
      </c>
      <c r="N250" s="2" t="s">
        <v>319</v>
      </c>
      <c r="O250" s="4">
        <v>215000</v>
      </c>
      <c r="P250" s="4">
        <v>54100</v>
      </c>
      <c r="Q250" s="4">
        <v>160900</v>
      </c>
      <c r="R250" s="2">
        <v>60</v>
      </c>
      <c r="S250" s="5">
        <v>7.18</v>
      </c>
      <c r="T250" s="4">
        <v>3644.38</v>
      </c>
      <c r="U250" s="2" t="s">
        <v>73</v>
      </c>
      <c r="V250" s="2" t="s">
        <v>74</v>
      </c>
      <c r="W250" s="4">
        <v>138486.44</v>
      </c>
      <c r="X250" s="4">
        <v>80176.66</v>
      </c>
      <c r="Y250" s="4">
        <v>218663.1</v>
      </c>
      <c r="Z250" s="2">
        <v>93</v>
      </c>
      <c r="AA250" s="2" t="s">
        <v>60</v>
      </c>
      <c r="AB250" s="2" t="s">
        <v>15733</v>
      </c>
      <c r="AC250" s="2" t="s">
        <v>360</v>
      </c>
      <c r="AD250" s="2" t="s">
        <v>76</v>
      </c>
      <c r="AE250" s="5">
        <v>74.84</v>
      </c>
      <c r="AF250" s="2">
        <v>3</v>
      </c>
      <c r="AG250" s="2" t="s">
        <v>130</v>
      </c>
      <c r="AH250" s="2">
        <v>17</v>
      </c>
      <c r="AI250" s="6" t="str">
        <f t="shared" si="9"/>
        <v>45-54</v>
      </c>
      <c r="AJ250" s="11">
        <f>YEAR(tbl_LoanData[[#This Row],[Application Date]])</f>
        <v>2023</v>
      </c>
      <c r="AK250" s="11" t="str">
        <f>TEXT(tbl_LoanData[[#This Row],[Application Date]],"MMMM")</f>
        <v>February</v>
      </c>
      <c r="AL250" s="12">
        <f>DATE(YEAR(tbl_LoanData[[#This Row],[Application Date]]),MONTH(tbl_LoanData[[#This Row],[Application Date]]),1)</f>
        <v>44958</v>
      </c>
      <c r="AM250" s="14">
        <f ca="1">IF(AND(tbl_LoanData[[#This Row],[Application Date]]&gt;=EOMONTH(TODAY(),-1)+1,tbl_LoanData[[#This Row],[Application Date]]&lt;=TODAY()),tbl_LoanData[[#This Row],[Loan Amount]],0)</f>
        <v>0</v>
      </c>
      <c r="AN250" s="14">
        <f>tbl_LoanData[[#This Row],[Amount Paid]]-(Q250-X250)</f>
        <v>57763.100000000006</v>
      </c>
      <c r="AO250" s="14">
        <f>IF(tbl_LoanData[[#This Row],[Application Status]]="Approved",1,0)</f>
        <v>1</v>
      </c>
      <c r="AP250" s="22" t="str">
        <f t="shared" ca="1" si="10"/>
        <v/>
      </c>
      <c r="AQ250" s="22" t="str">
        <f t="shared" ca="1" si="11"/>
        <v/>
      </c>
    </row>
    <row r="251" spans="1:43" ht="14.4" customHeight="1" x14ac:dyDescent="0.3">
      <c r="A251" s="2" t="s">
        <v>9113</v>
      </c>
      <c r="B251" s="2" t="s">
        <v>9114</v>
      </c>
      <c r="C251" s="2" t="s">
        <v>181</v>
      </c>
      <c r="D251" s="2" t="s">
        <v>189</v>
      </c>
      <c r="E251" s="2" t="s">
        <v>67</v>
      </c>
      <c r="F251" s="2">
        <v>57</v>
      </c>
      <c r="G251" s="2" t="s">
        <v>83</v>
      </c>
      <c r="H251" s="2" t="s">
        <v>565</v>
      </c>
      <c r="I251" s="2" t="s">
        <v>47</v>
      </c>
      <c r="J251" s="3">
        <v>44975</v>
      </c>
      <c r="K251" s="3">
        <v>44987</v>
      </c>
      <c r="L251" s="2" t="s">
        <v>41</v>
      </c>
      <c r="M251" s="2" t="s">
        <v>144</v>
      </c>
      <c r="N251" s="2" t="s">
        <v>857</v>
      </c>
      <c r="O251" s="4">
        <v>1845000</v>
      </c>
      <c r="P251" s="4">
        <v>367300</v>
      </c>
      <c r="Q251" s="4">
        <v>1477700</v>
      </c>
      <c r="R251" s="2">
        <v>36</v>
      </c>
      <c r="S251" s="5">
        <v>7.59</v>
      </c>
      <c r="T251" s="4">
        <v>50393.67</v>
      </c>
      <c r="U251" s="2" t="s">
        <v>73</v>
      </c>
      <c r="V251" s="2" t="s">
        <v>33</v>
      </c>
      <c r="W251" s="4">
        <v>1814172.29</v>
      </c>
      <c r="X251" s="4">
        <v>0</v>
      </c>
      <c r="Y251" s="4">
        <v>1814172.29</v>
      </c>
      <c r="Z251" s="2">
        <v>0</v>
      </c>
      <c r="AA251" s="2" t="s">
        <v>56</v>
      </c>
      <c r="AB251" s="2" t="s">
        <v>15736</v>
      </c>
      <c r="AC251" s="2" t="s">
        <v>87</v>
      </c>
      <c r="AD251" s="2" t="s">
        <v>76</v>
      </c>
      <c r="AE251" s="5">
        <v>80.09</v>
      </c>
      <c r="AF251" s="2">
        <v>0</v>
      </c>
      <c r="AG251" s="2" t="s">
        <v>77</v>
      </c>
      <c r="AH251" s="2">
        <v>12</v>
      </c>
      <c r="AI251" s="6" t="str">
        <f t="shared" si="9"/>
        <v>55-64</v>
      </c>
      <c r="AJ251" s="11">
        <f>YEAR(tbl_LoanData[[#This Row],[Application Date]])</f>
        <v>2023</v>
      </c>
      <c r="AK251" s="11" t="str">
        <f>TEXT(tbl_LoanData[[#This Row],[Application Date]],"MMMM")</f>
        <v>February</v>
      </c>
      <c r="AL251" s="12">
        <f>DATE(YEAR(tbl_LoanData[[#This Row],[Application Date]]),MONTH(tbl_LoanData[[#This Row],[Application Date]]),1)</f>
        <v>44958</v>
      </c>
      <c r="AM251" s="14">
        <f ca="1">IF(AND(tbl_LoanData[[#This Row],[Application Date]]&gt;=EOMONTH(TODAY(),-1)+1,tbl_LoanData[[#This Row],[Application Date]]&lt;=TODAY()),tbl_LoanData[[#This Row],[Loan Amount]],0)</f>
        <v>0</v>
      </c>
      <c r="AN251" s="14">
        <f>tbl_LoanData[[#This Row],[Amount Paid]]-(Q251-X251)</f>
        <v>336472.29000000004</v>
      </c>
      <c r="AO251" s="14">
        <f>IF(tbl_LoanData[[#This Row],[Application Status]]="Approved",1,0)</f>
        <v>1</v>
      </c>
      <c r="AP251" s="22" t="str">
        <f t="shared" ca="1" si="10"/>
        <v/>
      </c>
      <c r="AQ251" s="22" t="str">
        <f t="shared" ca="1" si="11"/>
        <v/>
      </c>
    </row>
    <row r="252" spans="1:43" ht="14.4" customHeight="1" x14ac:dyDescent="0.3">
      <c r="A252" s="2" t="s">
        <v>9139</v>
      </c>
      <c r="B252" s="2" t="s">
        <v>9140</v>
      </c>
      <c r="C252" s="2" t="s">
        <v>171</v>
      </c>
      <c r="D252" s="2" t="s">
        <v>182</v>
      </c>
      <c r="E252" s="2" t="s">
        <v>323</v>
      </c>
      <c r="F252" s="2">
        <v>64</v>
      </c>
      <c r="G252" s="2" t="s">
        <v>69</v>
      </c>
      <c r="H252" s="2" t="s">
        <v>256</v>
      </c>
      <c r="I252" s="2" t="s">
        <v>43</v>
      </c>
      <c r="J252" s="3">
        <v>44964</v>
      </c>
      <c r="K252" s="3">
        <v>44972</v>
      </c>
      <c r="L252" s="2" t="s">
        <v>37</v>
      </c>
      <c r="M252" s="2" t="s">
        <v>199</v>
      </c>
      <c r="N252" s="2" t="s">
        <v>319</v>
      </c>
      <c r="O252" s="4">
        <v>176000</v>
      </c>
      <c r="P252" s="4">
        <v>40800</v>
      </c>
      <c r="Q252" s="4">
        <v>135200</v>
      </c>
      <c r="R252" s="2">
        <v>36</v>
      </c>
      <c r="S252" s="5">
        <v>12.7</v>
      </c>
      <c r="T252" s="4">
        <v>5186.42</v>
      </c>
      <c r="U252" s="2" t="s">
        <v>73</v>
      </c>
      <c r="V252" s="2" t="s">
        <v>33</v>
      </c>
      <c r="W252" s="4">
        <v>186711.2</v>
      </c>
      <c r="X252" s="4">
        <v>0</v>
      </c>
      <c r="Y252" s="4">
        <v>186711.2</v>
      </c>
      <c r="Z252" s="2">
        <v>0</v>
      </c>
      <c r="AA252" s="2" t="s">
        <v>56</v>
      </c>
      <c r="AB252" s="2" t="s">
        <v>15731</v>
      </c>
      <c r="AC252" s="2" t="s">
        <v>360</v>
      </c>
      <c r="AD252" s="2" t="s">
        <v>76</v>
      </c>
      <c r="AE252" s="5">
        <v>76.819999999999993</v>
      </c>
      <c r="AF252" s="2">
        <v>0</v>
      </c>
      <c r="AG252" s="2" t="s">
        <v>77</v>
      </c>
      <c r="AH252" s="2">
        <v>8</v>
      </c>
      <c r="AI252" s="6" t="str">
        <f t="shared" si="9"/>
        <v>55-64</v>
      </c>
      <c r="AJ252" s="11">
        <f>YEAR(tbl_LoanData[[#This Row],[Application Date]])</f>
        <v>2023</v>
      </c>
      <c r="AK252" s="11" t="str">
        <f>TEXT(tbl_LoanData[[#This Row],[Application Date]],"MMMM")</f>
        <v>February</v>
      </c>
      <c r="AL252" s="12">
        <f>DATE(YEAR(tbl_LoanData[[#This Row],[Application Date]]),MONTH(tbl_LoanData[[#This Row],[Application Date]]),1)</f>
        <v>44958</v>
      </c>
      <c r="AM252" s="14">
        <f ca="1">IF(AND(tbl_LoanData[[#This Row],[Application Date]]&gt;=EOMONTH(TODAY(),-1)+1,tbl_LoanData[[#This Row],[Application Date]]&lt;=TODAY()),tbl_LoanData[[#This Row],[Loan Amount]],0)</f>
        <v>0</v>
      </c>
      <c r="AN252" s="14">
        <f>tbl_LoanData[[#This Row],[Amount Paid]]-(Q252-X252)</f>
        <v>51511.200000000012</v>
      </c>
      <c r="AO252" s="14">
        <f>IF(tbl_LoanData[[#This Row],[Application Status]]="Approved",1,0)</f>
        <v>1</v>
      </c>
      <c r="AP252" s="22" t="str">
        <f t="shared" ca="1" si="10"/>
        <v/>
      </c>
      <c r="AQ252" s="22" t="str">
        <f t="shared" ca="1" si="11"/>
        <v/>
      </c>
    </row>
    <row r="253" spans="1:43" ht="14.4" customHeight="1" x14ac:dyDescent="0.3">
      <c r="A253" s="2" t="s">
        <v>9331</v>
      </c>
      <c r="B253" s="2" t="s">
        <v>9332</v>
      </c>
      <c r="C253" s="2" t="s">
        <v>429</v>
      </c>
      <c r="D253" s="2" t="s">
        <v>176</v>
      </c>
      <c r="E253" s="2" t="s">
        <v>190</v>
      </c>
      <c r="F253" s="2">
        <v>37</v>
      </c>
      <c r="G253" s="2" t="s">
        <v>83</v>
      </c>
      <c r="H253" s="2" t="s">
        <v>110</v>
      </c>
      <c r="I253" s="2" t="s">
        <v>46</v>
      </c>
      <c r="J253" s="3">
        <v>44963</v>
      </c>
      <c r="K253" s="3">
        <v>44977</v>
      </c>
      <c r="L253" s="2" t="s">
        <v>39</v>
      </c>
      <c r="M253" s="2" t="s">
        <v>94</v>
      </c>
      <c r="N253" s="2" t="s">
        <v>418</v>
      </c>
      <c r="O253" s="4">
        <v>2019000</v>
      </c>
      <c r="P253" s="4">
        <v>468500</v>
      </c>
      <c r="Q253" s="4">
        <v>1550500</v>
      </c>
      <c r="R253" s="2">
        <v>12</v>
      </c>
      <c r="S253" s="5">
        <v>10.78</v>
      </c>
      <c r="T253" s="4">
        <v>143136.99</v>
      </c>
      <c r="U253" s="2" t="s">
        <v>73</v>
      </c>
      <c r="V253" s="2" t="s">
        <v>33</v>
      </c>
      <c r="W253" s="4">
        <v>1717643.9</v>
      </c>
      <c r="X253" s="4">
        <v>0</v>
      </c>
      <c r="Y253" s="4">
        <v>1717643.9</v>
      </c>
      <c r="Z253" s="2">
        <v>0</v>
      </c>
      <c r="AA253" s="2" t="s">
        <v>56</v>
      </c>
      <c r="AB253" s="2" t="s">
        <v>15728</v>
      </c>
      <c r="AC253" s="2" t="s">
        <v>332</v>
      </c>
      <c r="AD253" s="2" t="s">
        <v>76</v>
      </c>
      <c r="AE253" s="5">
        <v>76.8</v>
      </c>
      <c r="AF253" s="2">
        <v>0</v>
      </c>
      <c r="AG253" s="2" t="s">
        <v>77</v>
      </c>
      <c r="AH253" s="2">
        <v>14</v>
      </c>
      <c r="AI253" s="6" t="str">
        <f t="shared" si="9"/>
        <v>35-44</v>
      </c>
      <c r="AJ253" s="11">
        <f>YEAR(tbl_LoanData[[#This Row],[Application Date]])</f>
        <v>2023</v>
      </c>
      <c r="AK253" s="11" t="str">
        <f>TEXT(tbl_LoanData[[#This Row],[Application Date]],"MMMM")</f>
        <v>February</v>
      </c>
      <c r="AL253" s="12">
        <f>DATE(YEAR(tbl_LoanData[[#This Row],[Application Date]]),MONTH(tbl_LoanData[[#This Row],[Application Date]]),1)</f>
        <v>44958</v>
      </c>
      <c r="AM253" s="14">
        <f ca="1">IF(AND(tbl_LoanData[[#This Row],[Application Date]]&gt;=EOMONTH(TODAY(),-1)+1,tbl_LoanData[[#This Row],[Application Date]]&lt;=TODAY()),tbl_LoanData[[#This Row],[Loan Amount]],0)</f>
        <v>0</v>
      </c>
      <c r="AN253" s="14">
        <f>tbl_LoanData[[#This Row],[Amount Paid]]-(Q253-X253)</f>
        <v>167143.89999999991</v>
      </c>
      <c r="AO253" s="14">
        <f>IF(tbl_LoanData[[#This Row],[Application Status]]="Approved",1,0)</f>
        <v>1</v>
      </c>
      <c r="AP253" s="22" t="str">
        <f t="shared" ca="1" si="10"/>
        <v/>
      </c>
      <c r="AQ253" s="22" t="str">
        <f t="shared" ca="1" si="11"/>
        <v/>
      </c>
    </row>
    <row r="254" spans="1:43" ht="14.4" customHeight="1" x14ac:dyDescent="0.3">
      <c r="A254" s="2" t="s">
        <v>9405</v>
      </c>
      <c r="B254" s="2" t="s">
        <v>9406</v>
      </c>
      <c r="C254" s="2" t="s">
        <v>644</v>
      </c>
      <c r="D254" s="2" t="s">
        <v>311</v>
      </c>
      <c r="E254" s="2" t="s">
        <v>311</v>
      </c>
      <c r="F254" s="2">
        <v>30</v>
      </c>
      <c r="G254" s="2" t="s">
        <v>83</v>
      </c>
      <c r="H254" s="2" t="s">
        <v>543</v>
      </c>
      <c r="I254" s="2" t="s">
        <v>45</v>
      </c>
      <c r="J254" s="3">
        <v>44979</v>
      </c>
      <c r="K254" s="3">
        <v>44987</v>
      </c>
      <c r="L254" s="2" t="s">
        <v>37</v>
      </c>
      <c r="M254" s="2" t="s">
        <v>260</v>
      </c>
      <c r="N254" s="2" t="s">
        <v>745</v>
      </c>
      <c r="O254" s="4">
        <v>235000</v>
      </c>
      <c r="P254" s="4">
        <v>80000</v>
      </c>
      <c r="Q254" s="4">
        <v>155000</v>
      </c>
      <c r="R254" s="2">
        <v>36</v>
      </c>
      <c r="S254" s="5">
        <v>11.61</v>
      </c>
      <c r="T254" s="4">
        <v>5805.18</v>
      </c>
      <c r="U254" s="2" t="s">
        <v>73</v>
      </c>
      <c r="V254" s="2" t="s">
        <v>33</v>
      </c>
      <c r="W254" s="4">
        <v>208986.5</v>
      </c>
      <c r="X254" s="4">
        <v>0</v>
      </c>
      <c r="Y254" s="4">
        <v>208986.5</v>
      </c>
      <c r="Z254" s="2">
        <v>0</v>
      </c>
      <c r="AA254" s="2" t="s">
        <v>56</v>
      </c>
      <c r="AB254" s="2" t="s">
        <v>15730</v>
      </c>
      <c r="AC254" s="2" t="s">
        <v>106</v>
      </c>
      <c r="AD254" s="2" t="s">
        <v>76</v>
      </c>
      <c r="AE254" s="5">
        <v>65.959999999999994</v>
      </c>
      <c r="AF254" s="2">
        <v>0</v>
      </c>
      <c r="AG254" s="2" t="s">
        <v>77</v>
      </c>
      <c r="AH254" s="2">
        <v>8</v>
      </c>
      <c r="AI254" s="6" t="str">
        <f t="shared" si="9"/>
        <v>25-34</v>
      </c>
      <c r="AJ254" s="11">
        <f>YEAR(tbl_LoanData[[#This Row],[Application Date]])</f>
        <v>2023</v>
      </c>
      <c r="AK254" s="11" t="str">
        <f>TEXT(tbl_LoanData[[#This Row],[Application Date]],"MMMM")</f>
        <v>February</v>
      </c>
      <c r="AL254" s="12">
        <f>DATE(YEAR(tbl_LoanData[[#This Row],[Application Date]]),MONTH(tbl_LoanData[[#This Row],[Application Date]]),1)</f>
        <v>44958</v>
      </c>
      <c r="AM254" s="14">
        <f ca="1">IF(AND(tbl_LoanData[[#This Row],[Application Date]]&gt;=EOMONTH(TODAY(),-1)+1,tbl_LoanData[[#This Row],[Application Date]]&lt;=TODAY()),tbl_LoanData[[#This Row],[Loan Amount]],0)</f>
        <v>0</v>
      </c>
      <c r="AN254" s="14">
        <f>tbl_LoanData[[#This Row],[Amount Paid]]-(Q254-X254)</f>
        <v>53986.5</v>
      </c>
      <c r="AO254" s="14">
        <f>IF(tbl_LoanData[[#This Row],[Application Status]]="Approved",1,0)</f>
        <v>1</v>
      </c>
      <c r="AP254" s="22" t="str">
        <f t="shared" ca="1" si="10"/>
        <v/>
      </c>
      <c r="AQ254" s="22" t="str">
        <f t="shared" ca="1" si="11"/>
        <v/>
      </c>
    </row>
    <row r="255" spans="1:43" ht="14.4" customHeight="1" x14ac:dyDescent="0.3">
      <c r="A255" s="2" t="s">
        <v>9415</v>
      </c>
      <c r="B255" s="2" t="s">
        <v>9416</v>
      </c>
      <c r="C255" s="2" t="s">
        <v>804</v>
      </c>
      <c r="D255" s="2" t="s">
        <v>176</v>
      </c>
      <c r="E255" s="2" t="s">
        <v>209</v>
      </c>
      <c r="F255" s="2">
        <v>65</v>
      </c>
      <c r="G255" s="2" t="s">
        <v>83</v>
      </c>
      <c r="H255" s="2" t="s">
        <v>259</v>
      </c>
      <c r="I255" s="2" t="s">
        <v>43</v>
      </c>
      <c r="J255" s="3">
        <v>44975</v>
      </c>
      <c r="K255" s="3">
        <v>44979</v>
      </c>
      <c r="L255" s="2" t="s">
        <v>40</v>
      </c>
      <c r="M255" s="2" t="s">
        <v>111</v>
      </c>
      <c r="N255" s="2" t="s">
        <v>369</v>
      </c>
      <c r="O255" s="4">
        <v>1194000</v>
      </c>
      <c r="P255" s="4">
        <v>236100</v>
      </c>
      <c r="Q255" s="4">
        <v>957900</v>
      </c>
      <c r="R255" s="2">
        <v>36</v>
      </c>
      <c r="S255" s="5">
        <v>12.01</v>
      </c>
      <c r="T255" s="4">
        <v>36195.32</v>
      </c>
      <c r="U255" s="2" t="s">
        <v>73</v>
      </c>
      <c r="V255" s="2" t="s">
        <v>34</v>
      </c>
      <c r="W255" s="4">
        <v>1266836.2</v>
      </c>
      <c r="X255" s="4">
        <v>36195.17</v>
      </c>
      <c r="Y255" s="4">
        <v>1303031.3700000001</v>
      </c>
      <c r="Z255" s="2">
        <v>28</v>
      </c>
      <c r="AA255" s="2" t="s">
        <v>57</v>
      </c>
      <c r="AB255" s="2" t="s">
        <v>15732</v>
      </c>
      <c r="AC255" s="2" t="s">
        <v>138</v>
      </c>
      <c r="AD255" s="2" t="s">
        <v>76</v>
      </c>
      <c r="AE255" s="5">
        <v>80.23</v>
      </c>
      <c r="AF255" s="2">
        <v>1</v>
      </c>
      <c r="AG255" s="2" t="s">
        <v>77</v>
      </c>
      <c r="AH255" s="2">
        <v>4</v>
      </c>
      <c r="AI255" s="6" t="str">
        <f t="shared" si="9"/>
        <v>65+</v>
      </c>
      <c r="AJ255" s="11">
        <f>YEAR(tbl_LoanData[[#This Row],[Application Date]])</f>
        <v>2023</v>
      </c>
      <c r="AK255" s="11" t="str">
        <f>TEXT(tbl_LoanData[[#This Row],[Application Date]],"MMMM")</f>
        <v>February</v>
      </c>
      <c r="AL255" s="12">
        <f>DATE(YEAR(tbl_LoanData[[#This Row],[Application Date]]),MONTH(tbl_LoanData[[#This Row],[Application Date]]),1)</f>
        <v>44958</v>
      </c>
      <c r="AM255" s="14">
        <f ca="1">IF(AND(tbl_LoanData[[#This Row],[Application Date]]&gt;=EOMONTH(TODAY(),-1)+1,tbl_LoanData[[#This Row],[Application Date]]&lt;=TODAY()),tbl_LoanData[[#This Row],[Loan Amount]],0)</f>
        <v>0</v>
      </c>
      <c r="AN255" s="14">
        <f>tbl_LoanData[[#This Row],[Amount Paid]]-(Q255-X255)</f>
        <v>345131.37</v>
      </c>
      <c r="AO255" s="14">
        <f>IF(tbl_LoanData[[#This Row],[Application Status]]="Approved",1,0)</f>
        <v>1</v>
      </c>
      <c r="AP255" s="22" t="str">
        <f t="shared" ca="1" si="10"/>
        <v/>
      </c>
      <c r="AQ255" s="22" t="str">
        <f t="shared" ca="1" si="11"/>
        <v/>
      </c>
    </row>
    <row r="256" spans="1:43" ht="14.4" customHeight="1" x14ac:dyDescent="0.3">
      <c r="A256" s="2" t="s">
        <v>9707</v>
      </c>
      <c r="B256" s="2" t="s">
        <v>9708</v>
      </c>
      <c r="C256" s="2" t="s">
        <v>379</v>
      </c>
      <c r="D256" s="2" t="s">
        <v>101</v>
      </c>
      <c r="E256" s="2" t="s">
        <v>402</v>
      </c>
      <c r="F256" s="2">
        <v>46</v>
      </c>
      <c r="G256" s="2" t="s">
        <v>69</v>
      </c>
      <c r="H256" s="2" t="s">
        <v>205</v>
      </c>
      <c r="I256" s="2" t="s">
        <v>49</v>
      </c>
      <c r="J256" s="3">
        <v>44974</v>
      </c>
      <c r="K256" s="3">
        <v>44993</v>
      </c>
      <c r="L256" s="2" t="s">
        <v>40</v>
      </c>
      <c r="M256" s="2" t="s">
        <v>111</v>
      </c>
      <c r="N256" s="2" t="s">
        <v>369</v>
      </c>
      <c r="O256" s="4">
        <v>1150000</v>
      </c>
      <c r="P256" s="4">
        <v>304900</v>
      </c>
      <c r="Q256" s="4">
        <v>845100</v>
      </c>
      <c r="R256" s="2">
        <v>48</v>
      </c>
      <c r="S256" s="5">
        <v>9.27</v>
      </c>
      <c r="T256" s="4">
        <v>24134.65</v>
      </c>
      <c r="U256" s="2" t="s">
        <v>73</v>
      </c>
      <c r="V256" s="2" t="s">
        <v>74</v>
      </c>
      <c r="W256" s="4">
        <v>844712.75</v>
      </c>
      <c r="X256" s="4">
        <v>313750.33</v>
      </c>
      <c r="Y256" s="4">
        <v>1158463.08</v>
      </c>
      <c r="Z256" s="2">
        <v>186</v>
      </c>
      <c r="AA256" s="2" t="s">
        <v>60</v>
      </c>
      <c r="AB256" s="2" t="s">
        <v>15730</v>
      </c>
      <c r="AC256" s="2" t="s">
        <v>360</v>
      </c>
      <c r="AD256" s="2" t="s">
        <v>76</v>
      </c>
      <c r="AE256" s="5">
        <v>73.489999999999995</v>
      </c>
      <c r="AF256" s="2">
        <v>6</v>
      </c>
      <c r="AG256" s="2" t="s">
        <v>130</v>
      </c>
      <c r="AH256" s="2">
        <v>19</v>
      </c>
      <c r="AI256" s="6" t="str">
        <f t="shared" si="9"/>
        <v>45-54</v>
      </c>
      <c r="AJ256" s="11">
        <f>YEAR(tbl_LoanData[[#This Row],[Application Date]])</f>
        <v>2023</v>
      </c>
      <c r="AK256" s="11" t="str">
        <f>TEXT(tbl_LoanData[[#This Row],[Application Date]],"MMMM")</f>
        <v>February</v>
      </c>
      <c r="AL256" s="12">
        <f>DATE(YEAR(tbl_LoanData[[#This Row],[Application Date]]),MONTH(tbl_LoanData[[#This Row],[Application Date]]),1)</f>
        <v>44958</v>
      </c>
      <c r="AM256" s="14">
        <f ca="1">IF(AND(tbl_LoanData[[#This Row],[Application Date]]&gt;=EOMONTH(TODAY(),-1)+1,tbl_LoanData[[#This Row],[Application Date]]&lt;=TODAY()),tbl_LoanData[[#This Row],[Loan Amount]],0)</f>
        <v>0</v>
      </c>
      <c r="AN256" s="14">
        <f>tbl_LoanData[[#This Row],[Amount Paid]]-(Q256-X256)</f>
        <v>313363.08000000007</v>
      </c>
      <c r="AO256" s="14">
        <f>IF(tbl_LoanData[[#This Row],[Application Status]]="Approved",1,0)</f>
        <v>1</v>
      </c>
      <c r="AP256" s="22" t="str">
        <f t="shared" ca="1" si="10"/>
        <v/>
      </c>
      <c r="AQ256" s="22" t="str">
        <f t="shared" ca="1" si="11"/>
        <v/>
      </c>
    </row>
    <row r="257" spans="1:43" ht="14.4" customHeight="1" x14ac:dyDescent="0.3">
      <c r="A257" s="2" t="s">
        <v>9743</v>
      </c>
      <c r="B257" s="2" t="s">
        <v>9744</v>
      </c>
      <c r="C257" s="2" t="s">
        <v>627</v>
      </c>
      <c r="D257" s="2" t="s">
        <v>117</v>
      </c>
      <c r="E257" s="2" t="s">
        <v>182</v>
      </c>
      <c r="F257" s="2">
        <v>28</v>
      </c>
      <c r="G257" s="2" t="s">
        <v>83</v>
      </c>
      <c r="H257" s="2" t="s">
        <v>398</v>
      </c>
      <c r="I257" s="2" t="s">
        <v>46</v>
      </c>
      <c r="J257" s="3">
        <v>44980</v>
      </c>
      <c r="K257" s="3">
        <v>44991</v>
      </c>
      <c r="L257" s="2" t="s">
        <v>36</v>
      </c>
      <c r="M257" s="2" t="s">
        <v>71</v>
      </c>
      <c r="N257" s="2" t="s">
        <v>162</v>
      </c>
      <c r="O257" s="4">
        <v>1751000</v>
      </c>
      <c r="P257" s="4">
        <v>453800</v>
      </c>
      <c r="Q257" s="4">
        <v>1297200</v>
      </c>
      <c r="R257" s="2">
        <v>36</v>
      </c>
      <c r="S257" s="5">
        <v>12.29</v>
      </c>
      <c r="T257" s="4">
        <v>49318.82</v>
      </c>
      <c r="U257" s="2" t="s">
        <v>73</v>
      </c>
      <c r="V257" s="2" t="s">
        <v>34</v>
      </c>
      <c r="W257" s="4">
        <v>1627521.06</v>
      </c>
      <c r="X257" s="4">
        <v>147956.57999999999</v>
      </c>
      <c r="Y257" s="4">
        <v>1775477.64</v>
      </c>
      <c r="Z257" s="2">
        <v>84</v>
      </c>
      <c r="AA257" s="2" t="s">
        <v>59</v>
      </c>
      <c r="AB257" s="2" t="s">
        <v>15733</v>
      </c>
      <c r="AC257" s="2" t="s">
        <v>75</v>
      </c>
      <c r="AD257" s="2" t="s">
        <v>76</v>
      </c>
      <c r="AE257" s="5">
        <v>74.08</v>
      </c>
      <c r="AF257" s="2">
        <v>3</v>
      </c>
      <c r="AG257" s="2" t="s">
        <v>130</v>
      </c>
      <c r="AH257" s="2">
        <v>11</v>
      </c>
      <c r="AI257" s="6" t="str">
        <f t="shared" si="9"/>
        <v>25-34</v>
      </c>
      <c r="AJ257" s="11">
        <f>YEAR(tbl_LoanData[[#This Row],[Application Date]])</f>
        <v>2023</v>
      </c>
      <c r="AK257" s="11" t="str">
        <f>TEXT(tbl_LoanData[[#This Row],[Application Date]],"MMMM")</f>
        <v>February</v>
      </c>
      <c r="AL257" s="12">
        <f>DATE(YEAR(tbl_LoanData[[#This Row],[Application Date]]),MONTH(tbl_LoanData[[#This Row],[Application Date]]),1)</f>
        <v>44958</v>
      </c>
      <c r="AM257" s="14">
        <f ca="1">IF(AND(tbl_LoanData[[#This Row],[Application Date]]&gt;=EOMONTH(TODAY(),-1)+1,tbl_LoanData[[#This Row],[Application Date]]&lt;=TODAY()),tbl_LoanData[[#This Row],[Loan Amount]],0)</f>
        <v>0</v>
      </c>
      <c r="AN257" s="14">
        <f>tbl_LoanData[[#This Row],[Amount Paid]]-(Q257-X257)</f>
        <v>478277.64000000013</v>
      </c>
      <c r="AO257" s="14">
        <f>IF(tbl_LoanData[[#This Row],[Application Status]]="Approved",1,0)</f>
        <v>1</v>
      </c>
      <c r="AP257" s="22" t="str">
        <f t="shared" ca="1" si="10"/>
        <v/>
      </c>
      <c r="AQ257" s="22" t="str">
        <f t="shared" ca="1" si="11"/>
        <v/>
      </c>
    </row>
    <row r="258" spans="1:43" x14ac:dyDescent="0.3">
      <c r="A258" s="2" t="s">
        <v>9871</v>
      </c>
      <c r="B258" s="2" t="s">
        <v>9872</v>
      </c>
      <c r="C258" s="2" t="s">
        <v>264</v>
      </c>
      <c r="D258" s="2" t="s">
        <v>117</v>
      </c>
      <c r="E258" s="2" t="s">
        <v>189</v>
      </c>
      <c r="F258" s="2">
        <v>44</v>
      </c>
      <c r="G258" s="2" t="s">
        <v>83</v>
      </c>
      <c r="H258" s="2" t="s">
        <v>177</v>
      </c>
      <c r="I258" s="2" t="s">
        <v>43</v>
      </c>
      <c r="J258" s="3">
        <v>44964</v>
      </c>
      <c r="K258" s="3">
        <v>44981</v>
      </c>
      <c r="L258" s="2" t="s">
        <v>36</v>
      </c>
      <c r="M258" s="2" t="s">
        <v>85</v>
      </c>
      <c r="N258" s="2" t="s">
        <v>624</v>
      </c>
      <c r="O258" s="4">
        <v>2155000</v>
      </c>
      <c r="P258" s="4">
        <v>347100</v>
      </c>
      <c r="Q258" s="4">
        <v>1807900</v>
      </c>
      <c r="R258" s="2">
        <v>24</v>
      </c>
      <c r="S258" s="5">
        <v>14.81</v>
      </c>
      <c r="T258" s="4">
        <v>97641.67</v>
      </c>
      <c r="U258" s="2" t="s">
        <v>73</v>
      </c>
      <c r="V258" s="2" t="s">
        <v>33</v>
      </c>
      <c r="W258" s="4">
        <v>2343399.98</v>
      </c>
      <c r="X258" s="4">
        <v>0</v>
      </c>
      <c r="Y258" s="4">
        <v>2343399.98</v>
      </c>
      <c r="Z258" s="2">
        <v>0</v>
      </c>
      <c r="AA258" s="2" t="s">
        <v>56</v>
      </c>
      <c r="AB258" s="2" t="s">
        <v>15736</v>
      </c>
      <c r="AC258" s="2" t="s">
        <v>360</v>
      </c>
      <c r="AD258" s="2" t="s">
        <v>76</v>
      </c>
      <c r="AE258" s="5">
        <v>83.89</v>
      </c>
      <c r="AF258" s="2">
        <v>0</v>
      </c>
      <c r="AG258" s="2" t="s">
        <v>77</v>
      </c>
      <c r="AH258" s="2">
        <v>17</v>
      </c>
      <c r="AI258" s="6" t="str">
        <f t="shared" ref="AI258:AI321" si="12">IF(F258&lt;25,"18-24",IF(F258&lt;35,"25-34",IF(F258&lt;45,"35-44",IF(F258&lt;55,"45-54",IF(F258&lt;65,"55-64","65+")))))</f>
        <v>35-44</v>
      </c>
      <c r="AJ258" s="11">
        <f>YEAR(tbl_LoanData[[#This Row],[Application Date]])</f>
        <v>2023</v>
      </c>
      <c r="AK258" s="11" t="str">
        <f>TEXT(tbl_LoanData[[#This Row],[Application Date]],"MMMM")</f>
        <v>February</v>
      </c>
      <c r="AL258" s="12">
        <f>DATE(YEAR(tbl_LoanData[[#This Row],[Application Date]]),MONTH(tbl_LoanData[[#This Row],[Application Date]]),1)</f>
        <v>44958</v>
      </c>
      <c r="AM258" s="14">
        <f ca="1">IF(AND(tbl_LoanData[[#This Row],[Application Date]]&gt;=EOMONTH(TODAY(),-1)+1,tbl_LoanData[[#This Row],[Application Date]]&lt;=TODAY()),tbl_LoanData[[#This Row],[Loan Amount]],0)</f>
        <v>0</v>
      </c>
      <c r="AN258" s="14">
        <f>tbl_LoanData[[#This Row],[Amount Paid]]-(Q258-X258)</f>
        <v>535499.98</v>
      </c>
      <c r="AO258" s="14">
        <f>IF(tbl_LoanData[[#This Row],[Application Status]]="Approved",1,0)</f>
        <v>1</v>
      </c>
      <c r="AP258" s="22" t="str">
        <f t="shared" ref="AP258:AP321" ca="1" si="13">IF(AND(J258&gt;=DATE(YEAR(TODAY()),MONTH(TODAY()),1),J258&lt;=TODAY()),"Current MTD",IF(AND(J258&gt;=EOMONTH(TODAY(),-2)+1,J258&lt;=EOMONTH(TODAY(),-1)),"Previous MTD",""))</f>
        <v/>
      </c>
      <c r="AQ258" s="22" t="str">
        <f t="shared" ref="AQ258:AQ321" ca="1" si="14">IF(AND(J258&gt;=DATE(YEAR(TODAY()),MONTH(TODAY()),1),J258&lt;=TODAY()),TEXT(DATE(YEAR(TODAY()),MONTH(TODAY()),1),"mmm d")&amp;"–"&amp;DAY(TODAY()),IF(AND(J258&gt;=EOMONTH(TODAY(),-2)+1,J258&lt;=EOMONTH(TODAY(),-1)),""&amp;TEXT(EOMONTH(TODAY(),-2)+1,"mmm d")&amp;"–"&amp;DAY(TODAY()),""))</f>
        <v/>
      </c>
    </row>
    <row r="259" spans="1:43" x14ac:dyDescent="0.3">
      <c r="A259" s="2" t="s">
        <v>9931</v>
      </c>
      <c r="B259" s="2" t="s">
        <v>9932</v>
      </c>
      <c r="C259" s="2" t="s">
        <v>338</v>
      </c>
      <c r="D259" s="2" t="s">
        <v>101</v>
      </c>
      <c r="E259" s="2" t="s">
        <v>394</v>
      </c>
      <c r="F259" s="2">
        <v>44</v>
      </c>
      <c r="G259" s="2" t="s">
        <v>83</v>
      </c>
      <c r="H259" s="2" t="s">
        <v>143</v>
      </c>
      <c r="I259" s="2" t="s">
        <v>46</v>
      </c>
      <c r="J259" s="3">
        <v>44974</v>
      </c>
      <c r="K259" s="3">
        <v>44979</v>
      </c>
      <c r="L259" s="2" t="s">
        <v>36</v>
      </c>
      <c r="M259" s="2" t="s">
        <v>85</v>
      </c>
      <c r="N259" s="2" t="s">
        <v>671</v>
      </c>
      <c r="O259" s="4">
        <v>1880000</v>
      </c>
      <c r="P259" s="4">
        <v>573000</v>
      </c>
      <c r="Q259" s="4">
        <v>1307000</v>
      </c>
      <c r="R259" s="2">
        <v>18</v>
      </c>
      <c r="S259" s="5">
        <v>9.17</v>
      </c>
      <c r="T259" s="4">
        <v>82598.77</v>
      </c>
      <c r="U259" s="2" t="s">
        <v>73</v>
      </c>
      <c r="V259" s="2" t="s">
        <v>34</v>
      </c>
      <c r="W259" s="4">
        <v>1404179.09</v>
      </c>
      <c r="X259" s="4">
        <v>82598.759999999995</v>
      </c>
      <c r="Y259" s="4">
        <v>1486777.85</v>
      </c>
      <c r="Z259" s="2">
        <v>28</v>
      </c>
      <c r="AA259" s="2" t="s">
        <v>57</v>
      </c>
      <c r="AB259" s="2" t="s">
        <v>15734</v>
      </c>
      <c r="AC259" s="2" t="s">
        <v>129</v>
      </c>
      <c r="AD259" s="2" t="s">
        <v>76</v>
      </c>
      <c r="AE259" s="5">
        <v>69.52</v>
      </c>
      <c r="AF259" s="2">
        <v>1</v>
      </c>
      <c r="AG259" s="2" t="s">
        <v>77</v>
      </c>
      <c r="AH259" s="2">
        <v>5</v>
      </c>
      <c r="AI259" s="6" t="str">
        <f t="shared" si="12"/>
        <v>35-44</v>
      </c>
      <c r="AJ259" s="11">
        <f>YEAR(tbl_LoanData[[#This Row],[Application Date]])</f>
        <v>2023</v>
      </c>
      <c r="AK259" s="11" t="str">
        <f>TEXT(tbl_LoanData[[#This Row],[Application Date]],"MMMM")</f>
        <v>February</v>
      </c>
      <c r="AL259" s="12">
        <f>DATE(YEAR(tbl_LoanData[[#This Row],[Application Date]]),MONTH(tbl_LoanData[[#This Row],[Application Date]]),1)</f>
        <v>44958</v>
      </c>
      <c r="AM259" s="14">
        <f ca="1">IF(AND(tbl_LoanData[[#This Row],[Application Date]]&gt;=EOMONTH(TODAY(),-1)+1,tbl_LoanData[[#This Row],[Application Date]]&lt;=TODAY()),tbl_LoanData[[#This Row],[Loan Amount]],0)</f>
        <v>0</v>
      </c>
      <c r="AN259" s="14">
        <f>tbl_LoanData[[#This Row],[Amount Paid]]-(Q259-X259)</f>
        <v>179777.85000000009</v>
      </c>
      <c r="AO259" s="14">
        <f>IF(tbl_LoanData[[#This Row],[Application Status]]="Approved",1,0)</f>
        <v>1</v>
      </c>
      <c r="AP259" s="22" t="str">
        <f t="shared" ca="1" si="13"/>
        <v/>
      </c>
      <c r="AQ259" s="22" t="str">
        <f t="shared" ca="1" si="14"/>
        <v/>
      </c>
    </row>
    <row r="260" spans="1:43" ht="14.4" customHeight="1" x14ac:dyDescent="0.3">
      <c r="A260" s="2" t="s">
        <v>10355</v>
      </c>
      <c r="B260" s="2" t="s">
        <v>10356</v>
      </c>
      <c r="C260" s="2" t="s">
        <v>356</v>
      </c>
      <c r="D260" s="2" t="s">
        <v>82</v>
      </c>
      <c r="E260" s="2" t="s">
        <v>190</v>
      </c>
      <c r="F260" s="2">
        <v>23</v>
      </c>
      <c r="G260" s="2" t="s">
        <v>69</v>
      </c>
      <c r="H260" s="2" t="s">
        <v>298</v>
      </c>
      <c r="I260" s="2" t="s">
        <v>43</v>
      </c>
      <c r="J260" s="3">
        <v>44972</v>
      </c>
      <c r="K260" s="3">
        <v>44987</v>
      </c>
      <c r="L260" s="2" t="s">
        <v>40</v>
      </c>
      <c r="M260" s="2" t="s">
        <v>85</v>
      </c>
      <c r="N260" s="2" t="s">
        <v>270</v>
      </c>
      <c r="O260" s="4">
        <v>717000</v>
      </c>
      <c r="P260" s="4">
        <v>154300</v>
      </c>
      <c r="Q260" s="4">
        <v>562700</v>
      </c>
      <c r="R260" s="2">
        <v>24</v>
      </c>
      <c r="S260" s="5">
        <v>11.14</v>
      </c>
      <c r="T260" s="4">
        <v>28669.56</v>
      </c>
      <c r="U260" s="2" t="s">
        <v>73</v>
      </c>
      <c r="V260" s="2" t="s">
        <v>34</v>
      </c>
      <c r="W260" s="4">
        <v>573391.19999999995</v>
      </c>
      <c r="X260" s="4">
        <v>114678.36</v>
      </c>
      <c r="Y260" s="4">
        <v>688069.56</v>
      </c>
      <c r="Z260" s="2">
        <v>128</v>
      </c>
      <c r="AA260" s="2" t="s">
        <v>60</v>
      </c>
      <c r="AB260" s="2" t="s">
        <v>15730</v>
      </c>
      <c r="AC260" s="2" t="s">
        <v>87</v>
      </c>
      <c r="AD260" s="2" t="s">
        <v>76</v>
      </c>
      <c r="AE260" s="5">
        <v>78.48</v>
      </c>
      <c r="AF260" s="2">
        <v>4</v>
      </c>
      <c r="AG260" s="2" t="s">
        <v>130</v>
      </c>
      <c r="AH260" s="2">
        <v>15</v>
      </c>
      <c r="AI260" s="6" t="str">
        <f t="shared" si="12"/>
        <v>18-24</v>
      </c>
      <c r="AJ260" s="11">
        <f>YEAR(tbl_LoanData[[#This Row],[Application Date]])</f>
        <v>2023</v>
      </c>
      <c r="AK260" s="11" t="str">
        <f>TEXT(tbl_LoanData[[#This Row],[Application Date]],"MMMM")</f>
        <v>February</v>
      </c>
      <c r="AL260" s="12">
        <f>DATE(YEAR(tbl_LoanData[[#This Row],[Application Date]]),MONTH(tbl_LoanData[[#This Row],[Application Date]]),1)</f>
        <v>44958</v>
      </c>
      <c r="AM260" s="14">
        <f ca="1">IF(AND(tbl_LoanData[[#This Row],[Application Date]]&gt;=EOMONTH(TODAY(),-1)+1,tbl_LoanData[[#This Row],[Application Date]]&lt;=TODAY()),tbl_LoanData[[#This Row],[Loan Amount]],0)</f>
        <v>0</v>
      </c>
      <c r="AN260" s="14">
        <f>tbl_LoanData[[#This Row],[Amount Paid]]-(Q260-X260)</f>
        <v>125369.55999999994</v>
      </c>
      <c r="AO260" s="14">
        <f>IF(tbl_LoanData[[#This Row],[Application Status]]="Approved",1,0)</f>
        <v>1</v>
      </c>
      <c r="AP260" s="22" t="str">
        <f t="shared" ca="1" si="13"/>
        <v/>
      </c>
      <c r="AQ260" s="22" t="str">
        <f t="shared" ca="1" si="14"/>
        <v/>
      </c>
    </row>
    <row r="261" spans="1:43" ht="14.4" customHeight="1" x14ac:dyDescent="0.3">
      <c r="A261" s="2" t="s">
        <v>10417</v>
      </c>
      <c r="B261" s="2" t="s">
        <v>10418</v>
      </c>
      <c r="C261" s="2" t="s">
        <v>687</v>
      </c>
      <c r="D261" s="2" t="s">
        <v>102</v>
      </c>
      <c r="E261" s="2" t="s">
        <v>210</v>
      </c>
      <c r="F261" s="2">
        <v>60</v>
      </c>
      <c r="G261" s="2" t="s">
        <v>83</v>
      </c>
      <c r="H261" s="2" t="s">
        <v>126</v>
      </c>
      <c r="I261" s="2" t="s">
        <v>44</v>
      </c>
      <c r="J261" s="3">
        <v>44975</v>
      </c>
      <c r="K261" s="3">
        <v>44996</v>
      </c>
      <c r="L261" s="2" t="s">
        <v>36</v>
      </c>
      <c r="M261" s="2" t="s">
        <v>104</v>
      </c>
      <c r="N261" s="2" t="s">
        <v>105</v>
      </c>
      <c r="O261" s="4">
        <v>831000</v>
      </c>
      <c r="P261" s="4">
        <v>139800</v>
      </c>
      <c r="Q261" s="4">
        <v>691200</v>
      </c>
      <c r="R261" s="2">
        <v>18</v>
      </c>
      <c r="S261" s="5">
        <v>11.3</v>
      </c>
      <c r="T261" s="4">
        <v>44908.800000000003</v>
      </c>
      <c r="U261" s="2" t="s">
        <v>73</v>
      </c>
      <c r="V261" s="2" t="s">
        <v>34</v>
      </c>
      <c r="W261" s="4">
        <v>763449.6</v>
      </c>
      <c r="X261" s="4">
        <v>44908.800000000003</v>
      </c>
      <c r="Y261" s="4">
        <v>808358.40000000002</v>
      </c>
      <c r="Z261" s="2">
        <v>32</v>
      </c>
      <c r="AA261" s="2" t="s">
        <v>58</v>
      </c>
      <c r="AB261" s="2" t="s">
        <v>15728</v>
      </c>
      <c r="AC261" s="2" t="s">
        <v>129</v>
      </c>
      <c r="AD261" s="2" t="s">
        <v>76</v>
      </c>
      <c r="AE261" s="5">
        <v>83.18</v>
      </c>
      <c r="AF261" s="2">
        <v>1</v>
      </c>
      <c r="AG261" s="2" t="s">
        <v>15718</v>
      </c>
      <c r="AH261" s="2">
        <v>21</v>
      </c>
      <c r="AI261" s="6" t="str">
        <f t="shared" si="12"/>
        <v>55-64</v>
      </c>
      <c r="AJ261" s="11">
        <f>YEAR(tbl_LoanData[[#This Row],[Application Date]])</f>
        <v>2023</v>
      </c>
      <c r="AK261" s="11" t="str">
        <f>TEXT(tbl_LoanData[[#This Row],[Application Date]],"MMMM")</f>
        <v>February</v>
      </c>
      <c r="AL261" s="12">
        <f>DATE(YEAR(tbl_LoanData[[#This Row],[Application Date]]),MONTH(tbl_LoanData[[#This Row],[Application Date]]),1)</f>
        <v>44958</v>
      </c>
      <c r="AM261" s="14">
        <f ca="1">IF(AND(tbl_LoanData[[#This Row],[Application Date]]&gt;=EOMONTH(TODAY(),-1)+1,tbl_LoanData[[#This Row],[Application Date]]&lt;=TODAY()),tbl_LoanData[[#This Row],[Loan Amount]],0)</f>
        <v>0</v>
      </c>
      <c r="AN261" s="14">
        <f>tbl_LoanData[[#This Row],[Amount Paid]]-(Q261-X261)</f>
        <v>117158.40000000002</v>
      </c>
      <c r="AO261" s="14">
        <f>IF(tbl_LoanData[[#This Row],[Application Status]]="Approved",1,0)</f>
        <v>1</v>
      </c>
      <c r="AP261" s="22" t="str">
        <f t="shared" ca="1" si="13"/>
        <v/>
      </c>
      <c r="AQ261" s="22" t="str">
        <f t="shared" ca="1" si="14"/>
        <v/>
      </c>
    </row>
    <row r="262" spans="1:43" ht="14.4" customHeight="1" x14ac:dyDescent="0.3">
      <c r="A262" s="2" t="s">
        <v>10485</v>
      </c>
      <c r="B262" s="2" t="s">
        <v>10486</v>
      </c>
      <c r="C262" s="2" t="s">
        <v>1686</v>
      </c>
      <c r="D262" s="2" t="s">
        <v>204</v>
      </c>
      <c r="E262" s="2" t="s">
        <v>204</v>
      </c>
      <c r="F262" s="2">
        <v>39</v>
      </c>
      <c r="G262" s="2" t="s">
        <v>83</v>
      </c>
      <c r="H262" s="2" t="s">
        <v>70</v>
      </c>
      <c r="I262" s="2" t="s">
        <v>50</v>
      </c>
      <c r="J262" s="3">
        <v>44979</v>
      </c>
      <c r="K262" s="3">
        <v>44988</v>
      </c>
      <c r="L262" s="2" t="s">
        <v>38</v>
      </c>
      <c r="M262" s="2" t="s">
        <v>144</v>
      </c>
      <c r="N262" s="2" t="s">
        <v>382</v>
      </c>
      <c r="O262" s="4">
        <v>1469000</v>
      </c>
      <c r="P262" s="4">
        <v>148200</v>
      </c>
      <c r="Q262" s="4">
        <v>1320800</v>
      </c>
      <c r="R262" s="2">
        <v>24</v>
      </c>
      <c r="S262" s="5">
        <v>14.45</v>
      </c>
      <c r="T262" s="4">
        <v>70937.97</v>
      </c>
      <c r="U262" s="2" t="s">
        <v>73</v>
      </c>
      <c r="V262" s="2" t="s">
        <v>33</v>
      </c>
      <c r="W262" s="4">
        <v>1702511.2</v>
      </c>
      <c r="X262" s="4">
        <v>0</v>
      </c>
      <c r="Y262" s="4">
        <v>1702511.2</v>
      </c>
      <c r="Z262" s="2">
        <v>0</v>
      </c>
      <c r="AA262" s="2" t="s">
        <v>56</v>
      </c>
      <c r="AB262" s="2" t="s">
        <v>15730</v>
      </c>
      <c r="AC262" s="2" t="s">
        <v>213</v>
      </c>
      <c r="AD262" s="2" t="s">
        <v>76</v>
      </c>
      <c r="AE262" s="5">
        <v>89.91</v>
      </c>
      <c r="AF262" s="2">
        <v>0</v>
      </c>
      <c r="AG262" s="2" t="s">
        <v>77</v>
      </c>
      <c r="AH262" s="2">
        <v>9</v>
      </c>
      <c r="AI262" s="6" t="str">
        <f t="shared" si="12"/>
        <v>35-44</v>
      </c>
      <c r="AJ262" s="11">
        <f>YEAR(tbl_LoanData[[#This Row],[Application Date]])</f>
        <v>2023</v>
      </c>
      <c r="AK262" s="11" t="str">
        <f>TEXT(tbl_LoanData[[#This Row],[Application Date]],"MMMM")</f>
        <v>February</v>
      </c>
      <c r="AL262" s="12">
        <f>DATE(YEAR(tbl_LoanData[[#This Row],[Application Date]]),MONTH(tbl_LoanData[[#This Row],[Application Date]]),1)</f>
        <v>44958</v>
      </c>
      <c r="AM262" s="14">
        <f ca="1">IF(AND(tbl_LoanData[[#This Row],[Application Date]]&gt;=EOMONTH(TODAY(),-1)+1,tbl_LoanData[[#This Row],[Application Date]]&lt;=TODAY()),tbl_LoanData[[#This Row],[Loan Amount]],0)</f>
        <v>0</v>
      </c>
      <c r="AN262" s="14">
        <f>tbl_LoanData[[#This Row],[Amount Paid]]-(Q262-X262)</f>
        <v>381711.19999999995</v>
      </c>
      <c r="AO262" s="14">
        <f>IF(tbl_LoanData[[#This Row],[Application Status]]="Approved",1,0)</f>
        <v>1</v>
      </c>
      <c r="AP262" s="22" t="str">
        <f t="shared" ca="1" si="13"/>
        <v/>
      </c>
      <c r="AQ262" s="22" t="str">
        <f t="shared" ca="1" si="14"/>
        <v/>
      </c>
    </row>
    <row r="263" spans="1:43" ht="14.4" customHeight="1" x14ac:dyDescent="0.3">
      <c r="A263" s="2" t="s">
        <v>10625</v>
      </c>
      <c r="B263" s="2" t="s">
        <v>10626</v>
      </c>
      <c r="C263" s="2" t="s">
        <v>1059</v>
      </c>
      <c r="D263" s="2" t="s">
        <v>254</v>
      </c>
      <c r="E263" s="2" t="s">
        <v>312</v>
      </c>
      <c r="F263" s="2">
        <v>23</v>
      </c>
      <c r="G263" s="2" t="s">
        <v>69</v>
      </c>
      <c r="H263" s="2" t="s">
        <v>543</v>
      </c>
      <c r="I263" s="2" t="s">
        <v>45</v>
      </c>
      <c r="J263" s="3">
        <v>44973</v>
      </c>
      <c r="K263" s="3">
        <v>44987</v>
      </c>
      <c r="L263" s="2" t="s">
        <v>38</v>
      </c>
      <c r="M263" s="2" t="s">
        <v>127</v>
      </c>
      <c r="N263" s="2" t="s">
        <v>128</v>
      </c>
      <c r="O263" s="4">
        <v>1669000</v>
      </c>
      <c r="P263" s="4">
        <v>238500</v>
      </c>
      <c r="Q263" s="4">
        <v>1430500</v>
      </c>
      <c r="R263" s="2">
        <v>48</v>
      </c>
      <c r="S263" s="5">
        <v>8.4600000000000009</v>
      </c>
      <c r="T263" s="4">
        <v>39887.11</v>
      </c>
      <c r="U263" s="2" t="s">
        <v>73</v>
      </c>
      <c r="V263" s="2" t="s">
        <v>35</v>
      </c>
      <c r="W263" s="4">
        <v>1236500.4099999999</v>
      </c>
      <c r="X263" s="4">
        <v>678080.79</v>
      </c>
      <c r="Y263" s="4">
        <v>1914581.2</v>
      </c>
      <c r="Z263" s="2">
        <v>341</v>
      </c>
      <c r="AA263" s="2" t="s">
        <v>60</v>
      </c>
      <c r="AB263" s="2" t="s">
        <v>15735</v>
      </c>
      <c r="AC263" s="2" t="s">
        <v>75</v>
      </c>
      <c r="AD263" s="2" t="s">
        <v>76</v>
      </c>
      <c r="AE263" s="5">
        <v>85.71</v>
      </c>
      <c r="AF263" s="2">
        <v>11</v>
      </c>
      <c r="AG263" s="2" t="s">
        <v>130</v>
      </c>
      <c r="AH263" s="2">
        <v>14</v>
      </c>
      <c r="AI263" s="6" t="str">
        <f t="shared" si="12"/>
        <v>18-24</v>
      </c>
      <c r="AJ263" s="11">
        <f>YEAR(tbl_LoanData[[#This Row],[Application Date]])</f>
        <v>2023</v>
      </c>
      <c r="AK263" s="11" t="str">
        <f>TEXT(tbl_LoanData[[#This Row],[Application Date]],"MMMM")</f>
        <v>February</v>
      </c>
      <c r="AL263" s="12">
        <f>DATE(YEAR(tbl_LoanData[[#This Row],[Application Date]]),MONTH(tbl_LoanData[[#This Row],[Application Date]]),1)</f>
        <v>44958</v>
      </c>
      <c r="AM263" s="14">
        <f ca="1">IF(AND(tbl_LoanData[[#This Row],[Application Date]]&gt;=EOMONTH(TODAY(),-1)+1,tbl_LoanData[[#This Row],[Application Date]]&lt;=TODAY()),tbl_LoanData[[#This Row],[Loan Amount]],0)</f>
        <v>0</v>
      </c>
      <c r="AN263" s="14">
        <f>tbl_LoanData[[#This Row],[Amount Paid]]-(Q263-X263)</f>
        <v>484081.19999999995</v>
      </c>
      <c r="AO263" s="14">
        <f>IF(tbl_LoanData[[#This Row],[Application Status]]="Approved",1,0)</f>
        <v>1</v>
      </c>
      <c r="AP263" s="22" t="str">
        <f t="shared" ca="1" si="13"/>
        <v/>
      </c>
      <c r="AQ263" s="22" t="str">
        <f t="shared" ca="1" si="14"/>
        <v/>
      </c>
    </row>
    <row r="264" spans="1:43" x14ac:dyDescent="0.3">
      <c r="A264" s="2" t="s">
        <v>10661</v>
      </c>
      <c r="B264" s="2" t="s">
        <v>10662</v>
      </c>
      <c r="C264" s="2" t="s">
        <v>533</v>
      </c>
      <c r="D264" s="2" t="s">
        <v>176</v>
      </c>
      <c r="E264" s="2" t="s">
        <v>402</v>
      </c>
      <c r="F264" s="2">
        <v>53</v>
      </c>
      <c r="G264" s="2" t="s">
        <v>83</v>
      </c>
      <c r="H264" s="2" t="s">
        <v>256</v>
      </c>
      <c r="I264" s="2" t="s">
        <v>43</v>
      </c>
      <c r="J264" s="3">
        <v>44958</v>
      </c>
      <c r="K264" s="3"/>
      <c r="L264" s="2" t="s">
        <v>41</v>
      </c>
      <c r="M264" s="2" t="s">
        <v>144</v>
      </c>
      <c r="N264" s="2" t="s">
        <v>145</v>
      </c>
      <c r="O264" s="4">
        <v>2688000</v>
      </c>
      <c r="P264" s="4">
        <v>926400</v>
      </c>
      <c r="Q264" s="4">
        <v>1761600</v>
      </c>
      <c r="R264" s="2">
        <v>60</v>
      </c>
      <c r="S264" s="5">
        <v>14.72</v>
      </c>
      <c r="T264" s="4">
        <v>50968.959999999999</v>
      </c>
      <c r="U264" s="2" t="s">
        <v>113</v>
      </c>
      <c r="V264" s="2" t="s">
        <v>97</v>
      </c>
      <c r="W264" s="4">
        <v>0</v>
      </c>
      <c r="X264" s="4">
        <v>0</v>
      </c>
      <c r="Y264" s="4">
        <v>3058137.6</v>
      </c>
      <c r="Z264" s="2">
        <v>0</v>
      </c>
      <c r="AA264" s="2" t="s">
        <v>97</v>
      </c>
      <c r="AB264" s="2" t="s">
        <v>15727</v>
      </c>
      <c r="AC264" s="2" t="s">
        <v>75</v>
      </c>
      <c r="AD264" s="2" t="s">
        <v>76</v>
      </c>
      <c r="AE264" s="5">
        <v>65.540000000000006</v>
      </c>
      <c r="AF264" s="2">
        <v>0</v>
      </c>
      <c r="AG264" s="2" t="s">
        <v>97</v>
      </c>
      <c r="AH264" s="2"/>
      <c r="AI264" s="6" t="str">
        <f t="shared" si="12"/>
        <v>45-54</v>
      </c>
      <c r="AJ264" s="11">
        <f>YEAR(tbl_LoanData[[#This Row],[Application Date]])</f>
        <v>2023</v>
      </c>
      <c r="AK264" s="11" t="str">
        <f>TEXT(tbl_LoanData[[#This Row],[Application Date]],"MMMM")</f>
        <v>February</v>
      </c>
      <c r="AL264" s="12">
        <f>DATE(YEAR(tbl_LoanData[[#This Row],[Application Date]]),MONTH(tbl_LoanData[[#This Row],[Application Date]]),1)</f>
        <v>44958</v>
      </c>
      <c r="AM264" s="14">
        <f ca="1">IF(AND(tbl_LoanData[[#This Row],[Application Date]]&gt;=EOMONTH(TODAY(),-1)+1,tbl_LoanData[[#This Row],[Application Date]]&lt;=TODAY()),tbl_LoanData[[#This Row],[Loan Amount]],0)</f>
        <v>0</v>
      </c>
      <c r="AN264" s="14">
        <f>tbl_LoanData[[#This Row],[Amount Paid]]-(Q264-X264)</f>
        <v>-1761600</v>
      </c>
      <c r="AO264" s="14">
        <f>IF(tbl_LoanData[[#This Row],[Application Status]]="Approved",1,0)</f>
        <v>0</v>
      </c>
      <c r="AP264" s="22" t="str">
        <f t="shared" ca="1" si="13"/>
        <v/>
      </c>
      <c r="AQ264" s="22" t="str">
        <f t="shared" ca="1" si="14"/>
        <v/>
      </c>
    </row>
    <row r="265" spans="1:43" ht="14.4" customHeight="1" x14ac:dyDescent="0.3">
      <c r="A265" s="2" t="s">
        <v>10905</v>
      </c>
      <c r="B265" s="2" t="s">
        <v>10906</v>
      </c>
      <c r="C265" s="2" t="s">
        <v>175</v>
      </c>
      <c r="D265" s="2" t="s">
        <v>117</v>
      </c>
      <c r="E265" s="2" t="s">
        <v>284</v>
      </c>
      <c r="F265" s="2">
        <v>36</v>
      </c>
      <c r="G265" s="2" t="s">
        <v>83</v>
      </c>
      <c r="H265" s="2" t="s">
        <v>233</v>
      </c>
      <c r="I265" s="2" t="s">
        <v>46</v>
      </c>
      <c r="J265" s="3">
        <v>44975</v>
      </c>
      <c r="K265" s="3">
        <v>44988</v>
      </c>
      <c r="L265" s="2" t="s">
        <v>40</v>
      </c>
      <c r="M265" s="2" t="s">
        <v>157</v>
      </c>
      <c r="N265" s="2" t="s">
        <v>299</v>
      </c>
      <c r="O265" s="4">
        <v>1494000</v>
      </c>
      <c r="P265" s="4">
        <v>259000</v>
      </c>
      <c r="Q265" s="4">
        <v>1235000</v>
      </c>
      <c r="R265" s="2">
        <v>12</v>
      </c>
      <c r="S265" s="5">
        <v>11.91</v>
      </c>
      <c r="T265" s="4">
        <v>115174.04</v>
      </c>
      <c r="U265" s="2" t="s">
        <v>73</v>
      </c>
      <c r="V265" s="2" t="s">
        <v>33</v>
      </c>
      <c r="W265" s="4">
        <v>1382088.5</v>
      </c>
      <c r="X265" s="4">
        <v>0</v>
      </c>
      <c r="Y265" s="4">
        <v>1382088.5</v>
      </c>
      <c r="Z265" s="2">
        <v>0</v>
      </c>
      <c r="AA265" s="2" t="s">
        <v>56</v>
      </c>
      <c r="AB265" s="2" t="s">
        <v>15733</v>
      </c>
      <c r="AC265" s="2" t="s">
        <v>138</v>
      </c>
      <c r="AD265" s="2" t="s">
        <v>76</v>
      </c>
      <c r="AE265" s="5">
        <v>82.66</v>
      </c>
      <c r="AF265" s="2">
        <v>0</v>
      </c>
      <c r="AG265" s="2" t="s">
        <v>77</v>
      </c>
      <c r="AH265" s="2">
        <v>13</v>
      </c>
      <c r="AI265" s="6" t="str">
        <f t="shared" si="12"/>
        <v>35-44</v>
      </c>
      <c r="AJ265" s="11">
        <f>YEAR(tbl_LoanData[[#This Row],[Application Date]])</f>
        <v>2023</v>
      </c>
      <c r="AK265" s="11" t="str">
        <f>TEXT(tbl_LoanData[[#This Row],[Application Date]],"MMMM")</f>
        <v>February</v>
      </c>
      <c r="AL265" s="12">
        <f>DATE(YEAR(tbl_LoanData[[#This Row],[Application Date]]),MONTH(tbl_LoanData[[#This Row],[Application Date]]),1)</f>
        <v>44958</v>
      </c>
      <c r="AM265" s="14">
        <f ca="1">IF(AND(tbl_LoanData[[#This Row],[Application Date]]&gt;=EOMONTH(TODAY(),-1)+1,tbl_LoanData[[#This Row],[Application Date]]&lt;=TODAY()),tbl_LoanData[[#This Row],[Loan Amount]],0)</f>
        <v>0</v>
      </c>
      <c r="AN265" s="14">
        <f>tbl_LoanData[[#This Row],[Amount Paid]]-(Q265-X265)</f>
        <v>147088.5</v>
      </c>
      <c r="AO265" s="14">
        <f>IF(tbl_LoanData[[#This Row],[Application Status]]="Approved",1,0)</f>
        <v>1</v>
      </c>
      <c r="AP265" s="22" t="str">
        <f t="shared" ca="1" si="13"/>
        <v/>
      </c>
      <c r="AQ265" s="22" t="str">
        <f t="shared" ca="1" si="14"/>
        <v/>
      </c>
    </row>
    <row r="266" spans="1:43" x14ac:dyDescent="0.3">
      <c r="A266" s="2" t="s">
        <v>10993</v>
      </c>
      <c r="B266" s="2" t="s">
        <v>10994</v>
      </c>
      <c r="C266" s="2" t="s">
        <v>413</v>
      </c>
      <c r="D266" s="2" t="s">
        <v>101</v>
      </c>
      <c r="E266" s="2" t="s">
        <v>81</v>
      </c>
      <c r="F266" s="2">
        <v>26</v>
      </c>
      <c r="G266" s="2" t="s">
        <v>83</v>
      </c>
      <c r="H266" s="2" t="s">
        <v>205</v>
      </c>
      <c r="I266" s="2" t="s">
        <v>49</v>
      </c>
      <c r="J266" s="3">
        <v>44960</v>
      </c>
      <c r="K266" s="3">
        <v>44976</v>
      </c>
      <c r="L266" s="2" t="s">
        <v>40</v>
      </c>
      <c r="M266" s="2" t="s">
        <v>71</v>
      </c>
      <c r="N266" s="2" t="s">
        <v>137</v>
      </c>
      <c r="O266" s="4">
        <v>1269000</v>
      </c>
      <c r="P266" s="4">
        <v>193500</v>
      </c>
      <c r="Q266" s="4">
        <v>1075500</v>
      </c>
      <c r="R266" s="2">
        <v>60</v>
      </c>
      <c r="S266" s="5">
        <v>6.62</v>
      </c>
      <c r="T266" s="4">
        <v>23858.18</v>
      </c>
      <c r="U266" s="2" t="s">
        <v>73</v>
      </c>
      <c r="V266" s="2" t="s">
        <v>74</v>
      </c>
      <c r="W266" s="4">
        <v>1002043.56</v>
      </c>
      <c r="X266" s="4">
        <v>429446.94</v>
      </c>
      <c r="Y266" s="4">
        <v>1431490.5</v>
      </c>
      <c r="Z266" s="2">
        <v>0</v>
      </c>
      <c r="AA266" s="2" t="s">
        <v>56</v>
      </c>
      <c r="AB266" s="2" t="s">
        <v>15729</v>
      </c>
      <c r="AC266" s="2" t="s">
        <v>146</v>
      </c>
      <c r="AD266" s="2" t="s">
        <v>76</v>
      </c>
      <c r="AE266" s="5">
        <v>84.75</v>
      </c>
      <c r="AF266" s="2">
        <v>0</v>
      </c>
      <c r="AG266" s="2" t="s">
        <v>77</v>
      </c>
      <c r="AH266" s="2">
        <v>16</v>
      </c>
      <c r="AI266" s="6" t="str">
        <f t="shared" si="12"/>
        <v>25-34</v>
      </c>
      <c r="AJ266" s="11">
        <f>YEAR(tbl_LoanData[[#This Row],[Application Date]])</f>
        <v>2023</v>
      </c>
      <c r="AK266" s="11" t="str">
        <f>TEXT(tbl_LoanData[[#This Row],[Application Date]],"MMMM")</f>
        <v>February</v>
      </c>
      <c r="AL266" s="12">
        <f>DATE(YEAR(tbl_LoanData[[#This Row],[Application Date]]),MONTH(tbl_LoanData[[#This Row],[Application Date]]),1)</f>
        <v>44958</v>
      </c>
      <c r="AM266" s="14">
        <f ca="1">IF(AND(tbl_LoanData[[#This Row],[Application Date]]&gt;=EOMONTH(TODAY(),-1)+1,tbl_LoanData[[#This Row],[Application Date]]&lt;=TODAY()),tbl_LoanData[[#This Row],[Loan Amount]],0)</f>
        <v>0</v>
      </c>
      <c r="AN266" s="14">
        <f>tbl_LoanData[[#This Row],[Amount Paid]]-(Q266-X266)</f>
        <v>355990.5</v>
      </c>
      <c r="AO266" s="14">
        <f>IF(tbl_LoanData[[#This Row],[Application Status]]="Approved",1,0)</f>
        <v>1</v>
      </c>
      <c r="AP266" s="22" t="str">
        <f t="shared" ca="1" si="13"/>
        <v/>
      </c>
      <c r="AQ266" s="22" t="str">
        <f t="shared" ca="1" si="14"/>
        <v/>
      </c>
    </row>
    <row r="267" spans="1:43" ht="14.4" customHeight="1" x14ac:dyDescent="0.3">
      <c r="A267" s="2" t="s">
        <v>11107</v>
      </c>
      <c r="B267" s="2" t="s">
        <v>11108</v>
      </c>
      <c r="C267" s="2" t="s">
        <v>289</v>
      </c>
      <c r="D267" s="2" t="s">
        <v>91</v>
      </c>
      <c r="E267" s="2" t="s">
        <v>150</v>
      </c>
      <c r="F267" s="2">
        <v>54</v>
      </c>
      <c r="G267" s="2" t="s">
        <v>69</v>
      </c>
      <c r="H267" s="2" t="s">
        <v>70</v>
      </c>
      <c r="I267" s="2" t="s">
        <v>50</v>
      </c>
      <c r="J267" s="3">
        <v>44962</v>
      </c>
      <c r="K267" s="3">
        <v>44968</v>
      </c>
      <c r="L267" s="2" t="s">
        <v>38</v>
      </c>
      <c r="M267" s="2" t="s">
        <v>71</v>
      </c>
      <c r="N267" s="2" t="s">
        <v>589</v>
      </c>
      <c r="O267" s="4">
        <v>1991000</v>
      </c>
      <c r="P267" s="4">
        <v>719100</v>
      </c>
      <c r="Q267" s="4">
        <v>1271900</v>
      </c>
      <c r="R267" s="2">
        <v>36</v>
      </c>
      <c r="S267" s="5">
        <v>8.9499999999999993</v>
      </c>
      <c r="T267" s="4">
        <v>44816.81</v>
      </c>
      <c r="U267" s="2" t="s">
        <v>73</v>
      </c>
      <c r="V267" s="2" t="s">
        <v>33</v>
      </c>
      <c r="W267" s="4">
        <v>1613405.15</v>
      </c>
      <c r="X267" s="4">
        <v>0</v>
      </c>
      <c r="Y267" s="4">
        <v>1613405.15</v>
      </c>
      <c r="Z267" s="2">
        <v>0</v>
      </c>
      <c r="AA267" s="2" t="s">
        <v>56</v>
      </c>
      <c r="AB267" s="2" t="s">
        <v>15729</v>
      </c>
      <c r="AC267" s="2" t="s">
        <v>360</v>
      </c>
      <c r="AD267" s="2" t="s">
        <v>76</v>
      </c>
      <c r="AE267" s="5">
        <v>63.88</v>
      </c>
      <c r="AF267" s="2">
        <v>0</v>
      </c>
      <c r="AG267" s="2" t="s">
        <v>77</v>
      </c>
      <c r="AH267" s="2">
        <v>6</v>
      </c>
      <c r="AI267" s="6" t="str">
        <f t="shared" si="12"/>
        <v>45-54</v>
      </c>
      <c r="AJ267" s="11">
        <f>YEAR(tbl_LoanData[[#This Row],[Application Date]])</f>
        <v>2023</v>
      </c>
      <c r="AK267" s="11" t="str">
        <f>TEXT(tbl_LoanData[[#This Row],[Application Date]],"MMMM")</f>
        <v>February</v>
      </c>
      <c r="AL267" s="12">
        <f>DATE(YEAR(tbl_LoanData[[#This Row],[Application Date]]),MONTH(tbl_LoanData[[#This Row],[Application Date]]),1)</f>
        <v>44958</v>
      </c>
      <c r="AM267" s="14">
        <f ca="1">IF(AND(tbl_LoanData[[#This Row],[Application Date]]&gt;=EOMONTH(TODAY(),-1)+1,tbl_LoanData[[#This Row],[Application Date]]&lt;=TODAY()),tbl_LoanData[[#This Row],[Loan Amount]],0)</f>
        <v>0</v>
      </c>
      <c r="AN267" s="14">
        <f>tbl_LoanData[[#This Row],[Amount Paid]]-(Q267-X267)</f>
        <v>341505.14999999991</v>
      </c>
      <c r="AO267" s="14">
        <f>IF(tbl_LoanData[[#This Row],[Application Status]]="Approved",1,0)</f>
        <v>1</v>
      </c>
      <c r="AP267" s="22" t="str">
        <f t="shared" ca="1" si="13"/>
        <v/>
      </c>
      <c r="AQ267" s="22" t="str">
        <f t="shared" ca="1" si="14"/>
        <v/>
      </c>
    </row>
    <row r="268" spans="1:43" x14ac:dyDescent="0.3">
      <c r="A268" s="2" t="s">
        <v>11147</v>
      </c>
      <c r="B268" s="2" t="s">
        <v>11148</v>
      </c>
      <c r="C268" s="2" t="s">
        <v>220</v>
      </c>
      <c r="D268" s="2" t="s">
        <v>311</v>
      </c>
      <c r="E268" s="2" t="s">
        <v>135</v>
      </c>
      <c r="F268" s="2">
        <v>62</v>
      </c>
      <c r="G268" s="2" t="s">
        <v>69</v>
      </c>
      <c r="H268" s="2" t="s">
        <v>237</v>
      </c>
      <c r="I268" s="2" t="s">
        <v>48</v>
      </c>
      <c r="J268" s="3">
        <v>44958</v>
      </c>
      <c r="K268" s="3">
        <v>44967</v>
      </c>
      <c r="L268" s="2" t="s">
        <v>40</v>
      </c>
      <c r="M268" s="2" t="s">
        <v>157</v>
      </c>
      <c r="N268" s="2" t="s">
        <v>328</v>
      </c>
      <c r="O268" s="4">
        <v>952000</v>
      </c>
      <c r="P268" s="4">
        <v>354100</v>
      </c>
      <c r="Q268" s="4">
        <v>597900</v>
      </c>
      <c r="R268" s="2">
        <v>60</v>
      </c>
      <c r="S268" s="5">
        <v>5.8</v>
      </c>
      <c r="T268" s="4">
        <v>12854.85</v>
      </c>
      <c r="U268" s="2" t="s">
        <v>73</v>
      </c>
      <c r="V268" s="2" t="s">
        <v>74</v>
      </c>
      <c r="W268" s="4">
        <v>539903.69999999995</v>
      </c>
      <c r="X268" s="4">
        <v>231387.3</v>
      </c>
      <c r="Y268" s="4">
        <v>771291</v>
      </c>
      <c r="Z268" s="2">
        <v>0</v>
      </c>
      <c r="AA268" s="2" t="s">
        <v>56</v>
      </c>
      <c r="AB268" s="2" t="s">
        <v>15729</v>
      </c>
      <c r="AC268" s="2" t="s">
        <v>138</v>
      </c>
      <c r="AD268" s="2" t="s">
        <v>76</v>
      </c>
      <c r="AE268" s="5">
        <v>62.8</v>
      </c>
      <c r="AF268" s="2">
        <v>0</v>
      </c>
      <c r="AG268" s="2" t="s">
        <v>77</v>
      </c>
      <c r="AH268" s="2">
        <v>9</v>
      </c>
      <c r="AI268" s="6" t="str">
        <f t="shared" si="12"/>
        <v>55-64</v>
      </c>
      <c r="AJ268" s="11">
        <f>YEAR(tbl_LoanData[[#This Row],[Application Date]])</f>
        <v>2023</v>
      </c>
      <c r="AK268" s="11" t="str">
        <f>TEXT(tbl_LoanData[[#This Row],[Application Date]],"MMMM")</f>
        <v>February</v>
      </c>
      <c r="AL268" s="12">
        <f>DATE(YEAR(tbl_LoanData[[#This Row],[Application Date]]),MONTH(tbl_LoanData[[#This Row],[Application Date]]),1)</f>
        <v>44958</v>
      </c>
      <c r="AM268" s="14">
        <f ca="1">IF(AND(tbl_LoanData[[#This Row],[Application Date]]&gt;=EOMONTH(TODAY(),-1)+1,tbl_LoanData[[#This Row],[Application Date]]&lt;=TODAY()),tbl_LoanData[[#This Row],[Loan Amount]],0)</f>
        <v>0</v>
      </c>
      <c r="AN268" s="14">
        <f>tbl_LoanData[[#This Row],[Amount Paid]]-(Q268-X268)</f>
        <v>173390.99999999994</v>
      </c>
      <c r="AO268" s="14">
        <f>IF(tbl_LoanData[[#This Row],[Application Status]]="Approved",1,0)</f>
        <v>1</v>
      </c>
      <c r="AP268" s="22" t="str">
        <f t="shared" ca="1" si="13"/>
        <v/>
      </c>
      <c r="AQ268" s="22" t="str">
        <f t="shared" ca="1" si="14"/>
        <v/>
      </c>
    </row>
    <row r="269" spans="1:43" ht="14.4" customHeight="1" x14ac:dyDescent="0.3">
      <c r="A269" s="2" t="s">
        <v>11175</v>
      </c>
      <c r="B269" s="2" t="s">
        <v>11176</v>
      </c>
      <c r="C269" s="2" t="s">
        <v>644</v>
      </c>
      <c r="D269" s="2" t="s">
        <v>117</v>
      </c>
      <c r="E269" s="2" t="s">
        <v>150</v>
      </c>
      <c r="F269" s="2">
        <v>57</v>
      </c>
      <c r="G269" s="2" t="s">
        <v>83</v>
      </c>
      <c r="H269" s="2" t="s">
        <v>285</v>
      </c>
      <c r="I269" s="2" t="s">
        <v>55</v>
      </c>
      <c r="J269" s="3">
        <v>44981</v>
      </c>
      <c r="K269" s="3">
        <v>45002</v>
      </c>
      <c r="L269" s="2" t="s">
        <v>36</v>
      </c>
      <c r="M269" s="2" t="s">
        <v>71</v>
      </c>
      <c r="N269" s="2" t="s">
        <v>162</v>
      </c>
      <c r="O269" s="4">
        <v>1496000</v>
      </c>
      <c r="P269" s="4">
        <v>259500</v>
      </c>
      <c r="Q269" s="4">
        <v>1236500</v>
      </c>
      <c r="R269" s="2">
        <v>24</v>
      </c>
      <c r="S269" s="5">
        <v>8.2799999999999994</v>
      </c>
      <c r="T269" s="4">
        <v>60052.68</v>
      </c>
      <c r="U269" s="2" t="s">
        <v>73</v>
      </c>
      <c r="V269" s="2" t="s">
        <v>33</v>
      </c>
      <c r="W269" s="4">
        <v>1441264.4</v>
      </c>
      <c r="X269" s="4">
        <v>0</v>
      </c>
      <c r="Y269" s="4">
        <v>1441264.4</v>
      </c>
      <c r="Z269" s="2">
        <v>0</v>
      </c>
      <c r="AA269" s="2" t="s">
        <v>56</v>
      </c>
      <c r="AB269" s="2" t="s">
        <v>15735</v>
      </c>
      <c r="AC269" s="2" t="s">
        <v>213</v>
      </c>
      <c r="AD269" s="2" t="s">
        <v>76</v>
      </c>
      <c r="AE269" s="5">
        <v>82.65</v>
      </c>
      <c r="AF269" s="2">
        <v>0</v>
      </c>
      <c r="AG269" s="2" t="s">
        <v>77</v>
      </c>
      <c r="AH269" s="2">
        <v>21</v>
      </c>
      <c r="AI269" s="6" t="str">
        <f t="shared" si="12"/>
        <v>55-64</v>
      </c>
      <c r="AJ269" s="11">
        <f>YEAR(tbl_LoanData[[#This Row],[Application Date]])</f>
        <v>2023</v>
      </c>
      <c r="AK269" s="11" t="str">
        <f>TEXT(tbl_LoanData[[#This Row],[Application Date]],"MMMM")</f>
        <v>February</v>
      </c>
      <c r="AL269" s="12">
        <f>DATE(YEAR(tbl_LoanData[[#This Row],[Application Date]]),MONTH(tbl_LoanData[[#This Row],[Application Date]]),1)</f>
        <v>44958</v>
      </c>
      <c r="AM269" s="14">
        <f ca="1">IF(AND(tbl_LoanData[[#This Row],[Application Date]]&gt;=EOMONTH(TODAY(),-1)+1,tbl_LoanData[[#This Row],[Application Date]]&lt;=TODAY()),tbl_LoanData[[#This Row],[Loan Amount]],0)</f>
        <v>0</v>
      </c>
      <c r="AN269" s="14">
        <f>tbl_LoanData[[#This Row],[Amount Paid]]-(Q269-X269)</f>
        <v>204764.39999999991</v>
      </c>
      <c r="AO269" s="14">
        <f>IF(tbl_LoanData[[#This Row],[Application Status]]="Approved",1,0)</f>
        <v>1</v>
      </c>
      <c r="AP269" s="22" t="str">
        <f t="shared" ca="1" si="13"/>
        <v/>
      </c>
      <c r="AQ269" s="22" t="str">
        <f t="shared" ca="1" si="14"/>
        <v/>
      </c>
    </row>
    <row r="270" spans="1:43" ht="14.4" customHeight="1" x14ac:dyDescent="0.3">
      <c r="A270" s="2" t="s">
        <v>11235</v>
      </c>
      <c r="B270" s="2" t="s">
        <v>11236</v>
      </c>
      <c r="C270" s="2" t="s">
        <v>397</v>
      </c>
      <c r="D270" s="2" t="s">
        <v>204</v>
      </c>
      <c r="E270" s="2" t="s">
        <v>134</v>
      </c>
      <c r="F270" s="2">
        <v>54</v>
      </c>
      <c r="G270" s="2" t="s">
        <v>83</v>
      </c>
      <c r="H270" s="2" t="s">
        <v>398</v>
      </c>
      <c r="I270" s="2" t="s">
        <v>46</v>
      </c>
      <c r="J270" s="3">
        <v>44972</v>
      </c>
      <c r="K270" s="3">
        <v>44991</v>
      </c>
      <c r="L270" s="2" t="s">
        <v>40</v>
      </c>
      <c r="M270" s="2" t="s">
        <v>94</v>
      </c>
      <c r="N270" s="2" t="s">
        <v>95</v>
      </c>
      <c r="O270" s="4">
        <v>1041000</v>
      </c>
      <c r="P270" s="4">
        <v>225900</v>
      </c>
      <c r="Q270" s="4">
        <v>815100</v>
      </c>
      <c r="R270" s="2">
        <v>48</v>
      </c>
      <c r="S270" s="5">
        <v>13.48</v>
      </c>
      <c r="T270" s="4">
        <v>26137.54</v>
      </c>
      <c r="U270" s="2" t="s">
        <v>73</v>
      </c>
      <c r="V270" s="2" t="s">
        <v>74</v>
      </c>
      <c r="W270" s="4">
        <v>1097776.68</v>
      </c>
      <c r="X270" s="4">
        <v>156825.24</v>
      </c>
      <c r="Y270" s="4">
        <v>1254601.92</v>
      </c>
      <c r="Z270" s="2">
        <v>0</v>
      </c>
      <c r="AA270" s="2" t="s">
        <v>56</v>
      </c>
      <c r="AB270" s="2" t="s">
        <v>15736</v>
      </c>
      <c r="AC270" s="2" t="s">
        <v>146</v>
      </c>
      <c r="AD270" s="2" t="s">
        <v>76</v>
      </c>
      <c r="AE270" s="5">
        <v>78.3</v>
      </c>
      <c r="AF270" s="2">
        <v>0</v>
      </c>
      <c r="AG270" s="2" t="s">
        <v>77</v>
      </c>
      <c r="AH270" s="2">
        <v>19</v>
      </c>
      <c r="AI270" s="6" t="str">
        <f t="shared" si="12"/>
        <v>45-54</v>
      </c>
      <c r="AJ270" s="11">
        <f>YEAR(tbl_LoanData[[#This Row],[Application Date]])</f>
        <v>2023</v>
      </c>
      <c r="AK270" s="11" t="str">
        <f>TEXT(tbl_LoanData[[#This Row],[Application Date]],"MMMM")</f>
        <v>February</v>
      </c>
      <c r="AL270" s="12">
        <f>DATE(YEAR(tbl_LoanData[[#This Row],[Application Date]]),MONTH(tbl_LoanData[[#This Row],[Application Date]]),1)</f>
        <v>44958</v>
      </c>
      <c r="AM270" s="14">
        <f ca="1">IF(AND(tbl_LoanData[[#This Row],[Application Date]]&gt;=EOMONTH(TODAY(),-1)+1,tbl_LoanData[[#This Row],[Application Date]]&lt;=TODAY()),tbl_LoanData[[#This Row],[Loan Amount]],0)</f>
        <v>0</v>
      </c>
      <c r="AN270" s="14">
        <f>tbl_LoanData[[#This Row],[Amount Paid]]-(Q270-X270)</f>
        <v>439501.91999999993</v>
      </c>
      <c r="AO270" s="14">
        <f>IF(tbl_LoanData[[#This Row],[Application Status]]="Approved",1,0)</f>
        <v>1</v>
      </c>
      <c r="AP270" s="22" t="str">
        <f t="shared" ca="1" si="13"/>
        <v/>
      </c>
      <c r="AQ270" s="22" t="str">
        <f t="shared" ca="1" si="14"/>
        <v/>
      </c>
    </row>
    <row r="271" spans="1:43" ht="14.4" customHeight="1" x14ac:dyDescent="0.3">
      <c r="A271" s="2" t="s">
        <v>11309</v>
      </c>
      <c r="B271" s="2" t="s">
        <v>11310</v>
      </c>
      <c r="C271" s="2" t="s">
        <v>109</v>
      </c>
      <c r="D271" s="2" t="s">
        <v>209</v>
      </c>
      <c r="E271" s="2" t="s">
        <v>91</v>
      </c>
      <c r="F271" s="2">
        <v>61</v>
      </c>
      <c r="G271" s="2" t="s">
        <v>83</v>
      </c>
      <c r="H271" s="2" t="s">
        <v>224</v>
      </c>
      <c r="I271" s="2" t="s">
        <v>54</v>
      </c>
      <c r="J271" s="3">
        <v>44975</v>
      </c>
      <c r="K271" s="3">
        <v>44990</v>
      </c>
      <c r="L271" s="2" t="s">
        <v>40</v>
      </c>
      <c r="M271" s="2" t="s">
        <v>85</v>
      </c>
      <c r="N271" s="2" t="s">
        <v>86</v>
      </c>
      <c r="O271" s="4">
        <v>1304000</v>
      </c>
      <c r="P271" s="4">
        <v>194800</v>
      </c>
      <c r="Q271" s="4">
        <v>1109200</v>
      </c>
      <c r="R271" s="2">
        <v>36</v>
      </c>
      <c r="S271" s="5">
        <v>13.1</v>
      </c>
      <c r="T271" s="4">
        <v>42919.88</v>
      </c>
      <c r="U271" s="2" t="s">
        <v>73</v>
      </c>
      <c r="V271" s="2" t="s">
        <v>34</v>
      </c>
      <c r="W271" s="4">
        <v>1459275.92</v>
      </c>
      <c r="X271" s="4">
        <v>85839.679999999993</v>
      </c>
      <c r="Y271" s="4">
        <v>1545115.6</v>
      </c>
      <c r="Z271" s="2">
        <v>62</v>
      </c>
      <c r="AA271" s="2" t="s">
        <v>59</v>
      </c>
      <c r="AB271" s="2" t="s">
        <v>15731</v>
      </c>
      <c r="AC271" s="2" t="s">
        <v>138</v>
      </c>
      <c r="AD271" s="2" t="s">
        <v>76</v>
      </c>
      <c r="AE271" s="5">
        <v>85.06</v>
      </c>
      <c r="AF271" s="2">
        <v>2</v>
      </c>
      <c r="AG271" s="2" t="s">
        <v>130</v>
      </c>
      <c r="AH271" s="2">
        <v>15</v>
      </c>
      <c r="AI271" s="6" t="str">
        <f t="shared" si="12"/>
        <v>55-64</v>
      </c>
      <c r="AJ271" s="11">
        <f>YEAR(tbl_LoanData[[#This Row],[Application Date]])</f>
        <v>2023</v>
      </c>
      <c r="AK271" s="11" t="str">
        <f>TEXT(tbl_LoanData[[#This Row],[Application Date]],"MMMM")</f>
        <v>February</v>
      </c>
      <c r="AL271" s="12">
        <f>DATE(YEAR(tbl_LoanData[[#This Row],[Application Date]]),MONTH(tbl_LoanData[[#This Row],[Application Date]]),1)</f>
        <v>44958</v>
      </c>
      <c r="AM271" s="14">
        <f ca="1">IF(AND(tbl_LoanData[[#This Row],[Application Date]]&gt;=EOMONTH(TODAY(),-1)+1,tbl_LoanData[[#This Row],[Application Date]]&lt;=TODAY()),tbl_LoanData[[#This Row],[Loan Amount]],0)</f>
        <v>0</v>
      </c>
      <c r="AN271" s="14">
        <f>tbl_LoanData[[#This Row],[Amount Paid]]-(Q271-X271)</f>
        <v>435915.59999999986</v>
      </c>
      <c r="AO271" s="14">
        <f>IF(tbl_LoanData[[#This Row],[Application Status]]="Approved",1,0)</f>
        <v>1</v>
      </c>
      <c r="AP271" s="22" t="str">
        <f t="shared" ca="1" si="13"/>
        <v/>
      </c>
      <c r="AQ271" s="22" t="str">
        <f t="shared" ca="1" si="14"/>
        <v/>
      </c>
    </row>
    <row r="272" spans="1:43" ht="14.4" customHeight="1" x14ac:dyDescent="0.3">
      <c r="A272" s="2" t="s">
        <v>11465</v>
      </c>
      <c r="B272" s="2" t="s">
        <v>11466</v>
      </c>
      <c r="C272" s="2" t="s">
        <v>216</v>
      </c>
      <c r="D272" s="2" t="s">
        <v>209</v>
      </c>
      <c r="E272" s="2" t="s">
        <v>465</v>
      </c>
      <c r="F272" s="2">
        <v>64</v>
      </c>
      <c r="G272" s="2" t="s">
        <v>83</v>
      </c>
      <c r="H272" s="2" t="s">
        <v>259</v>
      </c>
      <c r="I272" s="2" t="s">
        <v>43</v>
      </c>
      <c r="J272" s="3">
        <v>44980</v>
      </c>
      <c r="K272" s="3"/>
      <c r="L272" s="2" t="s">
        <v>37</v>
      </c>
      <c r="M272" s="2" t="s">
        <v>104</v>
      </c>
      <c r="N272" s="2" t="s">
        <v>192</v>
      </c>
      <c r="O272" s="4">
        <v>185000</v>
      </c>
      <c r="P272" s="4">
        <v>22600</v>
      </c>
      <c r="Q272" s="4">
        <v>162400</v>
      </c>
      <c r="R272" s="2">
        <v>36</v>
      </c>
      <c r="S272" s="5">
        <v>10.33</v>
      </c>
      <c r="T272" s="4">
        <v>5909.1</v>
      </c>
      <c r="U272" s="2" t="s">
        <v>113</v>
      </c>
      <c r="V272" s="2" t="s">
        <v>97</v>
      </c>
      <c r="W272" s="4">
        <v>0</v>
      </c>
      <c r="X272" s="4">
        <v>0</v>
      </c>
      <c r="Y272" s="4">
        <v>212727.76</v>
      </c>
      <c r="Z272" s="2">
        <v>0</v>
      </c>
      <c r="AA272" s="2" t="s">
        <v>97</v>
      </c>
      <c r="AB272" s="2" t="s">
        <v>15736</v>
      </c>
      <c r="AC272" s="2" t="s">
        <v>129</v>
      </c>
      <c r="AD272" s="2" t="s">
        <v>76</v>
      </c>
      <c r="AE272" s="5">
        <v>87.78</v>
      </c>
      <c r="AF272" s="2">
        <v>0</v>
      </c>
      <c r="AG272" s="2" t="s">
        <v>97</v>
      </c>
      <c r="AH272" s="2"/>
      <c r="AI272" s="6" t="str">
        <f t="shared" si="12"/>
        <v>55-64</v>
      </c>
      <c r="AJ272" s="11">
        <f>YEAR(tbl_LoanData[[#This Row],[Application Date]])</f>
        <v>2023</v>
      </c>
      <c r="AK272" s="11" t="str">
        <f>TEXT(tbl_LoanData[[#This Row],[Application Date]],"MMMM")</f>
        <v>February</v>
      </c>
      <c r="AL272" s="12">
        <f>DATE(YEAR(tbl_LoanData[[#This Row],[Application Date]]),MONTH(tbl_LoanData[[#This Row],[Application Date]]),1)</f>
        <v>44958</v>
      </c>
      <c r="AM272" s="14">
        <f ca="1">IF(AND(tbl_LoanData[[#This Row],[Application Date]]&gt;=EOMONTH(TODAY(),-1)+1,tbl_LoanData[[#This Row],[Application Date]]&lt;=TODAY()),tbl_LoanData[[#This Row],[Loan Amount]],0)</f>
        <v>0</v>
      </c>
      <c r="AN272" s="14">
        <f>tbl_LoanData[[#This Row],[Amount Paid]]-(Q272-X272)</f>
        <v>-162400</v>
      </c>
      <c r="AO272" s="14">
        <f>IF(tbl_LoanData[[#This Row],[Application Status]]="Approved",1,0)</f>
        <v>0</v>
      </c>
      <c r="AP272" s="22" t="str">
        <f t="shared" ca="1" si="13"/>
        <v/>
      </c>
      <c r="AQ272" s="22" t="str">
        <f t="shared" ca="1" si="14"/>
        <v/>
      </c>
    </row>
    <row r="273" spans="1:43" ht="14.4" customHeight="1" x14ac:dyDescent="0.3">
      <c r="A273" s="2" t="s">
        <v>11605</v>
      </c>
      <c r="B273" s="2" t="s">
        <v>11606</v>
      </c>
      <c r="C273" s="2" t="s">
        <v>322</v>
      </c>
      <c r="D273" s="2" t="s">
        <v>67</v>
      </c>
      <c r="E273" s="2" t="s">
        <v>210</v>
      </c>
      <c r="F273" s="2">
        <v>32</v>
      </c>
      <c r="G273" s="2" t="s">
        <v>83</v>
      </c>
      <c r="H273" s="2" t="s">
        <v>151</v>
      </c>
      <c r="I273" s="2" t="s">
        <v>46</v>
      </c>
      <c r="J273" s="3">
        <v>44966</v>
      </c>
      <c r="K273" s="3">
        <v>44987</v>
      </c>
      <c r="L273" s="2" t="s">
        <v>38</v>
      </c>
      <c r="M273" s="2" t="s">
        <v>127</v>
      </c>
      <c r="N273" s="2" t="s">
        <v>128</v>
      </c>
      <c r="O273" s="4">
        <v>1704000</v>
      </c>
      <c r="P273" s="4">
        <v>316500</v>
      </c>
      <c r="Q273" s="4">
        <v>1387500</v>
      </c>
      <c r="R273" s="2">
        <v>24</v>
      </c>
      <c r="S273" s="5">
        <v>14.87</v>
      </c>
      <c r="T273" s="4">
        <v>75005.94</v>
      </c>
      <c r="U273" s="2" t="s">
        <v>73</v>
      </c>
      <c r="V273" s="2" t="s">
        <v>33</v>
      </c>
      <c r="W273" s="4">
        <v>1800142.5</v>
      </c>
      <c r="X273" s="4">
        <v>0</v>
      </c>
      <c r="Y273" s="4">
        <v>1800142.5</v>
      </c>
      <c r="Z273" s="2">
        <v>0</v>
      </c>
      <c r="AA273" s="2" t="s">
        <v>56</v>
      </c>
      <c r="AB273" s="2" t="s">
        <v>15731</v>
      </c>
      <c r="AC273" s="2" t="s">
        <v>360</v>
      </c>
      <c r="AD273" s="2" t="s">
        <v>76</v>
      </c>
      <c r="AE273" s="5">
        <v>81.430000000000007</v>
      </c>
      <c r="AF273" s="2">
        <v>0</v>
      </c>
      <c r="AG273" s="2" t="s">
        <v>77</v>
      </c>
      <c r="AH273" s="2">
        <v>21</v>
      </c>
      <c r="AI273" s="6" t="str">
        <f t="shared" si="12"/>
        <v>25-34</v>
      </c>
      <c r="AJ273" s="11">
        <f>YEAR(tbl_LoanData[[#This Row],[Application Date]])</f>
        <v>2023</v>
      </c>
      <c r="AK273" s="11" t="str">
        <f>TEXT(tbl_LoanData[[#This Row],[Application Date]],"MMMM")</f>
        <v>February</v>
      </c>
      <c r="AL273" s="12">
        <f>DATE(YEAR(tbl_LoanData[[#This Row],[Application Date]]),MONTH(tbl_LoanData[[#This Row],[Application Date]]),1)</f>
        <v>44958</v>
      </c>
      <c r="AM273" s="14">
        <f ca="1">IF(AND(tbl_LoanData[[#This Row],[Application Date]]&gt;=EOMONTH(TODAY(),-1)+1,tbl_LoanData[[#This Row],[Application Date]]&lt;=TODAY()),tbl_LoanData[[#This Row],[Loan Amount]],0)</f>
        <v>0</v>
      </c>
      <c r="AN273" s="14">
        <f>tbl_LoanData[[#This Row],[Amount Paid]]-(Q273-X273)</f>
        <v>412642.5</v>
      </c>
      <c r="AO273" s="14">
        <f>IF(tbl_LoanData[[#This Row],[Application Status]]="Approved",1,0)</f>
        <v>1</v>
      </c>
      <c r="AP273" s="22" t="str">
        <f t="shared" ca="1" si="13"/>
        <v/>
      </c>
      <c r="AQ273" s="22" t="str">
        <f t="shared" ca="1" si="14"/>
        <v/>
      </c>
    </row>
    <row r="274" spans="1:43" ht="14.4" customHeight="1" x14ac:dyDescent="0.3">
      <c r="A274" s="2" t="s">
        <v>11659</v>
      </c>
      <c r="B274" s="2" t="s">
        <v>11660</v>
      </c>
      <c r="C274" s="2" t="s">
        <v>223</v>
      </c>
      <c r="D274" s="2" t="s">
        <v>102</v>
      </c>
      <c r="E274" s="2" t="s">
        <v>447</v>
      </c>
      <c r="F274" s="2">
        <v>65</v>
      </c>
      <c r="G274" s="2" t="s">
        <v>69</v>
      </c>
      <c r="H274" s="2" t="s">
        <v>224</v>
      </c>
      <c r="I274" s="2" t="s">
        <v>54</v>
      </c>
      <c r="J274" s="3">
        <v>44981</v>
      </c>
      <c r="K274" s="3">
        <v>44985</v>
      </c>
      <c r="L274" s="2" t="s">
        <v>40</v>
      </c>
      <c r="M274" s="2" t="s">
        <v>85</v>
      </c>
      <c r="N274" s="2" t="s">
        <v>86</v>
      </c>
      <c r="O274" s="4">
        <v>1145000</v>
      </c>
      <c r="P274" s="4">
        <v>423700</v>
      </c>
      <c r="Q274" s="4">
        <v>721300</v>
      </c>
      <c r="R274" s="2">
        <v>48</v>
      </c>
      <c r="S274" s="5">
        <v>8.93</v>
      </c>
      <c r="T274" s="4">
        <v>20394.759999999998</v>
      </c>
      <c r="U274" s="2" t="s">
        <v>73</v>
      </c>
      <c r="V274" s="2" t="s">
        <v>74</v>
      </c>
      <c r="W274" s="4">
        <v>775000.88</v>
      </c>
      <c r="X274" s="4">
        <v>203947.48</v>
      </c>
      <c r="Y274" s="4">
        <v>978948.36</v>
      </c>
      <c r="Z274" s="2">
        <v>128</v>
      </c>
      <c r="AA274" s="2" t="s">
        <v>60</v>
      </c>
      <c r="AB274" s="2" t="s">
        <v>15733</v>
      </c>
      <c r="AC274" s="2" t="s">
        <v>360</v>
      </c>
      <c r="AD274" s="2" t="s">
        <v>76</v>
      </c>
      <c r="AE274" s="5">
        <v>63</v>
      </c>
      <c r="AF274" s="2">
        <v>4</v>
      </c>
      <c r="AG274" s="2" t="s">
        <v>130</v>
      </c>
      <c r="AH274" s="2">
        <v>4</v>
      </c>
      <c r="AI274" s="6" t="str">
        <f t="shared" si="12"/>
        <v>65+</v>
      </c>
      <c r="AJ274" s="11">
        <f>YEAR(tbl_LoanData[[#This Row],[Application Date]])</f>
        <v>2023</v>
      </c>
      <c r="AK274" s="11" t="str">
        <f>TEXT(tbl_LoanData[[#This Row],[Application Date]],"MMMM")</f>
        <v>February</v>
      </c>
      <c r="AL274" s="12">
        <f>DATE(YEAR(tbl_LoanData[[#This Row],[Application Date]]),MONTH(tbl_LoanData[[#This Row],[Application Date]]),1)</f>
        <v>44958</v>
      </c>
      <c r="AM274" s="14">
        <f ca="1">IF(AND(tbl_LoanData[[#This Row],[Application Date]]&gt;=EOMONTH(TODAY(),-1)+1,tbl_LoanData[[#This Row],[Application Date]]&lt;=TODAY()),tbl_LoanData[[#This Row],[Loan Amount]],0)</f>
        <v>0</v>
      </c>
      <c r="AN274" s="14">
        <f>tbl_LoanData[[#This Row],[Amount Paid]]-(Q274-X274)</f>
        <v>257648.36</v>
      </c>
      <c r="AO274" s="14">
        <f>IF(tbl_LoanData[[#This Row],[Application Status]]="Approved",1,0)</f>
        <v>1</v>
      </c>
      <c r="AP274" s="22" t="str">
        <f t="shared" ca="1" si="13"/>
        <v/>
      </c>
      <c r="AQ274" s="22" t="str">
        <f t="shared" ca="1" si="14"/>
        <v/>
      </c>
    </row>
    <row r="275" spans="1:43" ht="14.4" customHeight="1" x14ac:dyDescent="0.3">
      <c r="A275" s="2" t="s">
        <v>11765</v>
      </c>
      <c r="B275" s="2" t="s">
        <v>11766</v>
      </c>
      <c r="C275" s="2" t="s">
        <v>292</v>
      </c>
      <c r="D275" s="2" t="s">
        <v>134</v>
      </c>
      <c r="E275" s="2" t="s">
        <v>255</v>
      </c>
      <c r="F275" s="2">
        <v>62</v>
      </c>
      <c r="G275" s="2" t="s">
        <v>83</v>
      </c>
      <c r="H275" s="2" t="s">
        <v>269</v>
      </c>
      <c r="I275" s="2" t="s">
        <v>46</v>
      </c>
      <c r="J275" s="3">
        <v>44981</v>
      </c>
      <c r="K275" s="3">
        <v>44992</v>
      </c>
      <c r="L275" s="2" t="s">
        <v>38</v>
      </c>
      <c r="M275" s="2" t="s">
        <v>127</v>
      </c>
      <c r="N275" s="2" t="s">
        <v>128</v>
      </c>
      <c r="O275" s="4">
        <v>1534000</v>
      </c>
      <c r="P275" s="4">
        <v>390400</v>
      </c>
      <c r="Q275" s="4">
        <v>1143600</v>
      </c>
      <c r="R275" s="2">
        <v>24</v>
      </c>
      <c r="S275" s="5">
        <v>14.54</v>
      </c>
      <c r="T275" s="4">
        <v>61506.62</v>
      </c>
      <c r="U275" s="2" t="s">
        <v>73</v>
      </c>
      <c r="V275" s="2" t="s">
        <v>34</v>
      </c>
      <c r="W275" s="4">
        <v>1107119.1599999999</v>
      </c>
      <c r="X275" s="4">
        <v>369039.72</v>
      </c>
      <c r="Y275" s="4">
        <v>1476158.88</v>
      </c>
      <c r="Z275" s="2">
        <v>180</v>
      </c>
      <c r="AA275" s="2" t="s">
        <v>60</v>
      </c>
      <c r="AB275" s="2" t="s">
        <v>15731</v>
      </c>
      <c r="AC275" s="2" t="s">
        <v>360</v>
      </c>
      <c r="AD275" s="2" t="s">
        <v>76</v>
      </c>
      <c r="AE275" s="5">
        <v>74.55</v>
      </c>
      <c r="AF275" s="2">
        <v>6</v>
      </c>
      <c r="AG275" s="2" t="s">
        <v>130</v>
      </c>
      <c r="AH275" s="2">
        <v>11</v>
      </c>
      <c r="AI275" s="6" t="str">
        <f t="shared" si="12"/>
        <v>55-64</v>
      </c>
      <c r="AJ275" s="11">
        <f>YEAR(tbl_LoanData[[#This Row],[Application Date]])</f>
        <v>2023</v>
      </c>
      <c r="AK275" s="11" t="str">
        <f>TEXT(tbl_LoanData[[#This Row],[Application Date]],"MMMM")</f>
        <v>February</v>
      </c>
      <c r="AL275" s="12">
        <f>DATE(YEAR(tbl_LoanData[[#This Row],[Application Date]]),MONTH(tbl_LoanData[[#This Row],[Application Date]]),1)</f>
        <v>44958</v>
      </c>
      <c r="AM275" s="14">
        <f ca="1">IF(AND(tbl_LoanData[[#This Row],[Application Date]]&gt;=EOMONTH(TODAY(),-1)+1,tbl_LoanData[[#This Row],[Application Date]]&lt;=TODAY()),tbl_LoanData[[#This Row],[Loan Amount]],0)</f>
        <v>0</v>
      </c>
      <c r="AN275" s="14">
        <f>tbl_LoanData[[#This Row],[Amount Paid]]-(Q275-X275)</f>
        <v>332558.87999999989</v>
      </c>
      <c r="AO275" s="14">
        <f>IF(tbl_LoanData[[#This Row],[Application Status]]="Approved",1,0)</f>
        <v>1</v>
      </c>
      <c r="AP275" s="22" t="str">
        <f t="shared" ca="1" si="13"/>
        <v/>
      </c>
      <c r="AQ275" s="22" t="str">
        <f t="shared" ca="1" si="14"/>
        <v/>
      </c>
    </row>
    <row r="276" spans="1:43" ht="14.4" customHeight="1" x14ac:dyDescent="0.3">
      <c r="A276" s="2" t="s">
        <v>11971</v>
      </c>
      <c r="B276" s="2" t="s">
        <v>11972</v>
      </c>
      <c r="C276" s="2" t="s">
        <v>253</v>
      </c>
      <c r="D276" s="2" t="s">
        <v>81</v>
      </c>
      <c r="E276" s="2" t="s">
        <v>312</v>
      </c>
      <c r="F276" s="2">
        <v>41</v>
      </c>
      <c r="G276" s="2" t="s">
        <v>69</v>
      </c>
      <c r="H276" s="2" t="s">
        <v>217</v>
      </c>
      <c r="I276" s="2" t="s">
        <v>46</v>
      </c>
      <c r="J276" s="3">
        <v>44971</v>
      </c>
      <c r="K276" s="3">
        <v>44981</v>
      </c>
      <c r="L276" s="2" t="s">
        <v>37</v>
      </c>
      <c r="M276" s="2" t="s">
        <v>260</v>
      </c>
      <c r="N276" s="2" t="s">
        <v>457</v>
      </c>
      <c r="O276" s="4">
        <v>110000</v>
      </c>
      <c r="P276" s="4">
        <v>42800</v>
      </c>
      <c r="Q276" s="4">
        <v>67200</v>
      </c>
      <c r="R276" s="2">
        <v>48</v>
      </c>
      <c r="S276" s="5">
        <v>8.93</v>
      </c>
      <c r="T276" s="4">
        <v>1900.08</v>
      </c>
      <c r="U276" s="2" t="s">
        <v>73</v>
      </c>
      <c r="V276" s="2" t="s">
        <v>74</v>
      </c>
      <c r="W276" s="4">
        <v>79803.360000000001</v>
      </c>
      <c r="X276" s="4">
        <v>11400.48</v>
      </c>
      <c r="Y276" s="4">
        <v>91203.839999999997</v>
      </c>
      <c r="Z276" s="2">
        <v>0</v>
      </c>
      <c r="AA276" s="2" t="s">
        <v>56</v>
      </c>
      <c r="AB276" s="2" t="s">
        <v>15733</v>
      </c>
      <c r="AC276" s="2" t="s">
        <v>106</v>
      </c>
      <c r="AD276" s="2" t="s">
        <v>76</v>
      </c>
      <c r="AE276" s="5">
        <v>61.09</v>
      </c>
      <c r="AF276" s="2">
        <v>0</v>
      </c>
      <c r="AG276" s="2" t="s">
        <v>77</v>
      </c>
      <c r="AH276" s="2">
        <v>10</v>
      </c>
      <c r="AI276" s="6" t="str">
        <f t="shared" si="12"/>
        <v>35-44</v>
      </c>
      <c r="AJ276" s="11">
        <f>YEAR(tbl_LoanData[[#This Row],[Application Date]])</f>
        <v>2023</v>
      </c>
      <c r="AK276" s="11" t="str">
        <f>TEXT(tbl_LoanData[[#This Row],[Application Date]],"MMMM")</f>
        <v>February</v>
      </c>
      <c r="AL276" s="12">
        <f>DATE(YEAR(tbl_LoanData[[#This Row],[Application Date]]),MONTH(tbl_LoanData[[#This Row],[Application Date]]),1)</f>
        <v>44958</v>
      </c>
      <c r="AM276" s="14">
        <f ca="1">IF(AND(tbl_LoanData[[#This Row],[Application Date]]&gt;=EOMONTH(TODAY(),-1)+1,tbl_LoanData[[#This Row],[Application Date]]&lt;=TODAY()),tbl_LoanData[[#This Row],[Loan Amount]],0)</f>
        <v>0</v>
      </c>
      <c r="AN276" s="14">
        <f>tbl_LoanData[[#This Row],[Amount Paid]]-(Q276-X276)</f>
        <v>24003.839999999997</v>
      </c>
      <c r="AO276" s="14">
        <f>IF(tbl_LoanData[[#This Row],[Application Status]]="Approved",1,0)</f>
        <v>1</v>
      </c>
      <c r="AP276" s="22" t="str">
        <f t="shared" ca="1" si="13"/>
        <v/>
      </c>
      <c r="AQ276" s="22" t="str">
        <f t="shared" ca="1" si="14"/>
        <v/>
      </c>
    </row>
    <row r="277" spans="1:43" ht="14.4" customHeight="1" x14ac:dyDescent="0.3">
      <c r="A277" s="2" t="s">
        <v>12021</v>
      </c>
      <c r="B277" s="2" t="s">
        <v>12022</v>
      </c>
      <c r="C277" s="2" t="s">
        <v>90</v>
      </c>
      <c r="D277" s="2" t="s">
        <v>232</v>
      </c>
      <c r="E277" s="2" t="s">
        <v>465</v>
      </c>
      <c r="F277" s="2">
        <v>57</v>
      </c>
      <c r="G277" s="2" t="s">
        <v>69</v>
      </c>
      <c r="H277" s="2" t="s">
        <v>156</v>
      </c>
      <c r="I277" s="2" t="s">
        <v>45</v>
      </c>
      <c r="J277" s="3">
        <v>44984</v>
      </c>
      <c r="K277" s="3">
        <v>45000</v>
      </c>
      <c r="L277" s="2" t="s">
        <v>40</v>
      </c>
      <c r="M277" s="2" t="s">
        <v>111</v>
      </c>
      <c r="N277" s="2" t="s">
        <v>120</v>
      </c>
      <c r="O277" s="4">
        <v>1167000</v>
      </c>
      <c r="P277" s="4">
        <v>242000</v>
      </c>
      <c r="Q277" s="4">
        <v>925000</v>
      </c>
      <c r="R277" s="2">
        <v>48</v>
      </c>
      <c r="S277" s="5">
        <v>6.55</v>
      </c>
      <c r="T277" s="4">
        <v>24319.79</v>
      </c>
      <c r="U277" s="2" t="s">
        <v>73</v>
      </c>
      <c r="V277" s="2" t="s">
        <v>74</v>
      </c>
      <c r="W277" s="4">
        <v>997111.39</v>
      </c>
      <c r="X277" s="4">
        <v>170238.61</v>
      </c>
      <c r="Y277" s="4">
        <v>1167350</v>
      </c>
      <c r="Z277" s="2">
        <v>0</v>
      </c>
      <c r="AA277" s="2" t="s">
        <v>56</v>
      </c>
      <c r="AB277" s="2" t="s">
        <v>15730</v>
      </c>
      <c r="AC277" s="2" t="s">
        <v>332</v>
      </c>
      <c r="AD277" s="2" t="s">
        <v>76</v>
      </c>
      <c r="AE277" s="5">
        <v>79.260000000000005</v>
      </c>
      <c r="AF277" s="2">
        <v>0</v>
      </c>
      <c r="AG277" s="2" t="s">
        <v>77</v>
      </c>
      <c r="AH277" s="2">
        <v>16</v>
      </c>
      <c r="AI277" s="6" t="str">
        <f t="shared" si="12"/>
        <v>55-64</v>
      </c>
      <c r="AJ277" s="11">
        <f>YEAR(tbl_LoanData[[#This Row],[Application Date]])</f>
        <v>2023</v>
      </c>
      <c r="AK277" s="11" t="str">
        <f>TEXT(tbl_LoanData[[#This Row],[Application Date]],"MMMM")</f>
        <v>February</v>
      </c>
      <c r="AL277" s="12">
        <f>DATE(YEAR(tbl_LoanData[[#This Row],[Application Date]]),MONTH(tbl_LoanData[[#This Row],[Application Date]]),1)</f>
        <v>44958</v>
      </c>
      <c r="AM277" s="14">
        <f ca="1">IF(AND(tbl_LoanData[[#This Row],[Application Date]]&gt;=EOMONTH(TODAY(),-1)+1,tbl_LoanData[[#This Row],[Application Date]]&lt;=TODAY()),tbl_LoanData[[#This Row],[Loan Amount]],0)</f>
        <v>0</v>
      </c>
      <c r="AN277" s="14">
        <f>tbl_LoanData[[#This Row],[Amount Paid]]-(Q277-X277)</f>
        <v>242350</v>
      </c>
      <c r="AO277" s="14">
        <f>IF(tbl_LoanData[[#This Row],[Application Status]]="Approved",1,0)</f>
        <v>1</v>
      </c>
      <c r="AP277" s="22" t="str">
        <f t="shared" ca="1" si="13"/>
        <v/>
      </c>
      <c r="AQ277" s="22" t="str">
        <f t="shared" ca="1" si="14"/>
        <v/>
      </c>
    </row>
    <row r="278" spans="1:43" ht="14.4" customHeight="1" x14ac:dyDescent="0.3">
      <c r="A278" s="2" t="s">
        <v>12023</v>
      </c>
      <c r="B278" s="2" t="s">
        <v>12024</v>
      </c>
      <c r="C278" s="2" t="s">
        <v>464</v>
      </c>
      <c r="D278" s="2" t="s">
        <v>67</v>
      </c>
      <c r="E278" s="2" t="s">
        <v>150</v>
      </c>
      <c r="F278" s="2">
        <v>27</v>
      </c>
      <c r="G278" s="2" t="s">
        <v>83</v>
      </c>
      <c r="H278" s="2" t="s">
        <v>398</v>
      </c>
      <c r="I278" s="2" t="s">
        <v>46</v>
      </c>
      <c r="J278" s="3">
        <v>44960</v>
      </c>
      <c r="K278" s="3">
        <v>44969</v>
      </c>
      <c r="L278" s="2" t="s">
        <v>40</v>
      </c>
      <c r="M278" s="2" t="s">
        <v>111</v>
      </c>
      <c r="N278" s="2" t="s">
        <v>120</v>
      </c>
      <c r="O278" s="4">
        <v>802000</v>
      </c>
      <c r="P278" s="4">
        <v>175100</v>
      </c>
      <c r="Q278" s="4">
        <v>626900</v>
      </c>
      <c r="R278" s="2">
        <v>48</v>
      </c>
      <c r="S278" s="5">
        <v>14.33</v>
      </c>
      <c r="T278" s="4">
        <v>20546.650000000001</v>
      </c>
      <c r="U278" s="2" t="s">
        <v>73</v>
      </c>
      <c r="V278" s="2" t="s">
        <v>74</v>
      </c>
      <c r="W278" s="4">
        <v>862959.3</v>
      </c>
      <c r="X278" s="4">
        <v>123279.78</v>
      </c>
      <c r="Y278" s="4">
        <v>986239.08</v>
      </c>
      <c r="Z278" s="2">
        <v>0</v>
      </c>
      <c r="AA278" s="2" t="s">
        <v>56</v>
      </c>
      <c r="AB278" s="2" t="s">
        <v>15730</v>
      </c>
      <c r="AC278" s="2" t="s">
        <v>360</v>
      </c>
      <c r="AD278" s="2" t="s">
        <v>76</v>
      </c>
      <c r="AE278" s="5">
        <v>78.17</v>
      </c>
      <c r="AF278" s="2">
        <v>0</v>
      </c>
      <c r="AG278" s="2" t="s">
        <v>77</v>
      </c>
      <c r="AH278" s="2">
        <v>9</v>
      </c>
      <c r="AI278" s="6" t="str">
        <f t="shared" si="12"/>
        <v>25-34</v>
      </c>
      <c r="AJ278" s="11">
        <f>YEAR(tbl_LoanData[[#This Row],[Application Date]])</f>
        <v>2023</v>
      </c>
      <c r="AK278" s="11" t="str">
        <f>TEXT(tbl_LoanData[[#This Row],[Application Date]],"MMMM")</f>
        <v>February</v>
      </c>
      <c r="AL278" s="12">
        <f>DATE(YEAR(tbl_LoanData[[#This Row],[Application Date]]),MONTH(tbl_LoanData[[#This Row],[Application Date]]),1)</f>
        <v>44958</v>
      </c>
      <c r="AM278" s="14">
        <f ca="1">IF(AND(tbl_LoanData[[#This Row],[Application Date]]&gt;=EOMONTH(TODAY(),-1)+1,tbl_LoanData[[#This Row],[Application Date]]&lt;=TODAY()),tbl_LoanData[[#This Row],[Loan Amount]],0)</f>
        <v>0</v>
      </c>
      <c r="AN278" s="14">
        <f>tbl_LoanData[[#This Row],[Amount Paid]]-(Q278-X278)</f>
        <v>359339.08000000007</v>
      </c>
      <c r="AO278" s="14">
        <f>IF(tbl_LoanData[[#This Row],[Application Status]]="Approved",1,0)</f>
        <v>1</v>
      </c>
      <c r="AP278" s="22" t="str">
        <f t="shared" ca="1" si="13"/>
        <v/>
      </c>
      <c r="AQ278" s="22" t="str">
        <f t="shared" ca="1" si="14"/>
        <v/>
      </c>
    </row>
    <row r="279" spans="1:43" ht="14.4" customHeight="1" x14ac:dyDescent="0.3">
      <c r="A279" s="2" t="s">
        <v>12153</v>
      </c>
      <c r="B279" s="2" t="s">
        <v>12154</v>
      </c>
      <c r="C279" s="2" t="s">
        <v>181</v>
      </c>
      <c r="D279" s="2" t="s">
        <v>176</v>
      </c>
      <c r="E279" s="2" t="s">
        <v>176</v>
      </c>
      <c r="F279" s="2">
        <v>25</v>
      </c>
      <c r="G279" s="2" t="s">
        <v>83</v>
      </c>
      <c r="H279" s="2" t="s">
        <v>205</v>
      </c>
      <c r="I279" s="2" t="s">
        <v>49</v>
      </c>
      <c r="J279" s="3">
        <v>44971</v>
      </c>
      <c r="K279" s="3"/>
      <c r="L279" s="2" t="s">
        <v>39</v>
      </c>
      <c r="M279" s="2" t="s">
        <v>85</v>
      </c>
      <c r="N279" s="2" t="s">
        <v>324</v>
      </c>
      <c r="O279" s="4">
        <v>1747000</v>
      </c>
      <c r="P279" s="4">
        <v>394600</v>
      </c>
      <c r="Q279" s="4">
        <v>1352400</v>
      </c>
      <c r="R279" s="2">
        <v>48</v>
      </c>
      <c r="S279" s="5">
        <v>14.68</v>
      </c>
      <c r="T279" s="4">
        <v>44719.360000000001</v>
      </c>
      <c r="U279" s="2" t="s">
        <v>113</v>
      </c>
      <c r="V279" s="2" t="s">
        <v>97</v>
      </c>
      <c r="W279" s="4">
        <v>0</v>
      </c>
      <c r="X279" s="4">
        <v>0</v>
      </c>
      <c r="Y279" s="4">
        <v>2146529.2799999998</v>
      </c>
      <c r="Z279" s="2">
        <v>0</v>
      </c>
      <c r="AA279" s="2" t="s">
        <v>97</v>
      </c>
      <c r="AB279" s="2" t="s">
        <v>15730</v>
      </c>
      <c r="AC279" s="2" t="s">
        <v>146</v>
      </c>
      <c r="AD279" s="2" t="s">
        <v>76</v>
      </c>
      <c r="AE279" s="5">
        <v>77.41</v>
      </c>
      <c r="AF279" s="2">
        <v>0</v>
      </c>
      <c r="AG279" s="2" t="s">
        <v>97</v>
      </c>
      <c r="AH279" s="2"/>
      <c r="AI279" s="6" t="str">
        <f t="shared" si="12"/>
        <v>25-34</v>
      </c>
      <c r="AJ279" s="11">
        <f>YEAR(tbl_LoanData[[#This Row],[Application Date]])</f>
        <v>2023</v>
      </c>
      <c r="AK279" s="11" t="str">
        <f>TEXT(tbl_LoanData[[#This Row],[Application Date]],"MMMM")</f>
        <v>February</v>
      </c>
      <c r="AL279" s="12">
        <f>DATE(YEAR(tbl_LoanData[[#This Row],[Application Date]]),MONTH(tbl_LoanData[[#This Row],[Application Date]]),1)</f>
        <v>44958</v>
      </c>
      <c r="AM279" s="14">
        <f ca="1">IF(AND(tbl_LoanData[[#This Row],[Application Date]]&gt;=EOMONTH(TODAY(),-1)+1,tbl_LoanData[[#This Row],[Application Date]]&lt;=TODAY()),tbl_LoanData[[#This Row],[Loan Amount]],0)</f>
        <v>0</v>
      </c>
      <c r="AN279" s="14">
        <f>tbl_LoanData[[#This Row],[Amount Paid]]-(Q279-X279)</f>
        <v>-1352400</v>
      </c>
      <c r="AO279" s="14">
        <f>IF(tbl_LoanData[[#This Row],[Application Status]]="Approved",1,0)</f>
        <v>0</v>
      </c>
      <c r="AP279" s="22" t="str">
        <f t="shared" ca="1" si="13"/>
        <v/>
      </c>
      <c r="AQ279" s="22" t="str">
        <f t="shared" ca="1" si="14"/>
        <v/>
      </c>
    </row>
    <row r="280" spans="1:43" ht="14.4" customHeight="1" x14ac:dyDescent="0.3">
      <c r="A280" s="2" t="s">
        <v>12167</v>
      </c>
      <c r="B280" s="2" t="s">
        <v>12168</v>
      </c>
      <c r="C280" s="2" t="s">
        <v>155</v>
      </c>
      <c r="D280" s="2" t="s">
        <v>117</v>
      </c>
      <c r="E280" s="2" t="s">
        <v>125</v>
      </c>
      <c r="F280" s="2">
        <v>57</v>
      </c>
      <c r="G280" s="2" t="s">
        <v>83</v>
      </c>
      <c r="H280" s="2" t="s">
        <v>285</v>
      </c>
      <c r="I280" s="2" t="s">
        <v>55</v>
      </c>
      <c r="J280" s="3">
        <v>44972</v>
      </c>
      <c r="K280" s="3"/>
      <c r="L280" s="2" t="s">
        <v>39</v>
      </c>
      <c r="M280" s="2" t="s">
        <v>71</v>
      </c>
      <c r="N280" s="2" t="s">
        <v>72</v>
      </c>
      <c r="O280" s="4">
        <v>1176000</v>
      </c>
      <c r="P280" s="4">
        <v>232600</v>
      </c>
      <c r="Q280" s="4">
        <v>943400</v>
      </c>
      <c r="R280" s="2">
        <v>48</v>
      </c>
      <c r="S280" s="5">
        <v>12.2</v>
      </c>
      <c r="T280" s="4">
        <v>29245.4</v>
      </c>
      <c r="U280" s="2" t="s">
        <v>113</v>
      </c>
      <c r="V280" s="2" t="s">
        <v>97</v>
      </c>
      <c r="W280" s="4">
        <v>0</v>
      </c>
      <c r="X280" s="4">
        <v>0</v>
      </c>
      <c r="Y280" s="4">
        <v>1403779.2</v>
      </c>
      <c r="Z280" s="2">
        <v>0</v>
      </c>
      <c r="AA280" s="2" t="s">
        <v>97</v>
      </c>
      <c r="AB280" s="2" t="s">
        <v>15727</v>
      </c>
      <c r="AC280" s="2" t="s">
        <v>87</v>
      </c>
      <c r="AD280" s="2" t="s">
        <v>76</v>
      </c>
      <c r="AE280" s="5">
        <v>80.22</v>
      </c>
      <c r="AF280" s="2">
        <v>0</v>
      </c>
      <c r="AG280" s="2" t="s">
        <v>97</v>
      </c>
      <c r="AH280" s="2"/>
      <c r="AI280" s="6" t="str">
        <f t="shared" si="12"/>
        <v>55-64</v>
      </c>
      <c r="AJ280" s="11">
        <f>YEAR(tbl_LoanData[[#This Row],[Application Date]])</f>
        <v>2023</v>
      </c>
      <c r="AK280" s="11" t="str">
        <f>TEXT(tbl_LoanData[[#This Row],[Application Date]],"MMMM")</f>
        <v>February</v>
      </c>
      <c r="AL280" s="12">
        <f>DATE(YEAR(tbl_LoanData[[#This Row],[Application Date]]),MONTH(tbl_LoanData[[#This Row],[Application Date]]),1)</f>
        <v>44958</v>
      </c>
      <c r="AM280" s="14">
        <f ca="1">IF(AND(tbl_LoanData[[#This Row],[Application Date]]&gt;=EOMONTH(TODAY(),-1)+1,tbl_LoanData[[#This Row],[Application Date]]&lt;=TODAY()),tbl_LoanData[[#This Row],[Loan Amount]],0)</f>
        <v>0</v>
      </c>
      <c r="AN280" s="14">
        <f>tbl_LoanData[[#This Row],[Amount Paid]]-(Q280-X280)</f>
        <v>-943400</v>
      </c>
      <c r="AO280" s="14">
        <f>IF(tbl_LoanData[[#This Row],[Application Status]]="Approved",1,0)</f>
        <v>0</v>
      </c>
      <c r="AP280" s="22" t="str">
        <f t="shared" ca="1" si="13"/>
        <v/>
      </c>
      <c r="AQ280" s="22" t="str">
        <f t="shared" ca="1" si="14"/>
        <v/>
      </c>
    </row>
    <row r="281" spans="1:43" ht="14.4" customHeight="1" x14ac:dyDescent="0.3">
      <c r="A281" s="2" t="s">
        <v>12211</v>
      </c>
      <c r="B281" s="2" t="s">
        <v>12212</v>
      </c>
      <c r="C281" s="2" t="s">
        <v>1102</v>
      </c>
      <c r="D281" s="2" t="s">
        <v>161</v>
      </c>
      <c r="E281" s="2" t="s">
        <v>135</v>
      </c>
      <c r="F281" s="2">
        <v>61</v>
      </c>
      <c r="G281" s="2" t="s">
        <v>69</v>
      </c>
      <c r="H281" s="2" t="s">
        <v>565</v>
      </c>
      <c r="I281" s="2" t="s">
        <v>47</v>
      </c>
      <c r="J281" s="3">
        <v>44960</v>
      </c>
      <c r="K281" s="3">
        <v>44979</v>
      </c>
      <c r="L281" s="2" t="s">
        <v>37</v>
      </c>
      <c r="M281" s="2" t="s">
        <v>199</v>
      </c>
      <c r="N281" s="2" t="s">
        <v>319</v>
      </c>
      <c r="O281" s="4">
        <v>142000</v>
      </c>
      <c r="P281" s="4">
        <v>38000</v>
      </c>
      <c r="Q281" s="4">
        <v>104000</v>
      </c>
      <c r="R281" s="2">
        <v>48</v>
      </c>
      <c r="S281" s="5">
        <v>6.52</v>
      </c>
      <c r="T281" s="4">
        <v>2731.73</v>
      </c>
      <c r="U281" s="2" t="s">
        <v>73</v>
      </c>
      <c r="V281" s="2" t="s">
        <v>74</v>
      </c>
      <c r="W281" s="4">
        <v>114732.66</v>
      </c>
      <c r="X281" s="4">
        <v>16390.54</v>
      </c>
      <c r="Y281" s="4">
        <v>131123.20000000001</v>
      </c>
      <c r="Z281" s="2">
        <v>0</v>
      </c>
      <c r="AA281" s="2" t="s">
        <v>56</v>
      </c>
      <c r="AB281" s="2" t="s">
        <v>15736</v>
      </c>
      <c r="AC281" s="2" t="s">
        <v>129</v>
      </c>
      <c r="AD281" s="2" t="s">
        <v>76</v>
      </c>
      <c r="AE281" s="5">
        <v>73.239999999999995</v>
      </c>
      <c r="AF281" s="2">
        <v>0</v>
      </c>
      <c r="AG281" s="2" t="s">
        <v>77</v>
      </c>
      <c r="AH281" s="2">
        <v>19</v>
      </c>
      <c r="AI281" s="6" t="str">
        <f t="shared" si="12"/>
        <v>55-64</v>
      </c>
      <c r="AJ281" s="11">
        <f>YEAR(tbl_LoanData[[#This Row],[Application Date]])</f>
        <v>2023</v>
      </c>
      <c r="AK281" s="11" t="str">
        <f>TEXT(tbl_LoanData[[#This Row],[Application Date]],"MMMM")</f>
        <v>February</v>
      </c>
      <c r="AL281" s="12">
        <f>DATE(YEAR(tbl_LoanData[[#This Row],[Application Date]]),MONTH(tbl_LoanData[[#This Row],[Application Date]]),1)</f>
        <v>44958</v>
      </c>
      <c r="AM281" s="14">
        <f ca="1">IF(AND(tbl_LoanData[[#This Row],[Application Date]]&gt;=EOMONTH(TODAY(),-1)+1,tbl_LoanData[[#This Row],[Application Date]]&lt;=TODAY()),tbl_LoanData[[#This Row],[Loan Amount]],0)</f>
        <v>0</v>
      </c>
      <c r="AN281" s="14">
        <f>tbl_LoanData[[#This Row],[Amount Paid]]-(Q281-X281)</f>
        <v>27123.200000000012</v>
      </c>
      <c r="AO281" s="14">
        <f>IF(tbl_LoanData[[#This Row],[Application Status]]="Approved",1,0)</f>
        <v>1</v>
      </c>
      <c r="AP281" s="22" t="str">
        <f t="shared" ca="1" si="13"/>
        <v/>
      </c>
      <c r="AQ281" s="22" t="str">
        <f t="shared" ca="1" si="14"/>
        <v/>
      </c>
    </row>
    <row r="282" spans="1:43" ht="14.4" customHeight="1" x14ac:dyDescent="0.3">
      <c r="A282" s="2" t="s">
        <v>12421</v>
      </c>
      <c r="B282" s="2" t="s">
        <v>12422</v>
      </c>
      <c r="C282" s="2" t="s">
        <v>397</v>
      </c>
      <c r="D282" s="2" t="s">
        <v>254</v>
      </c>
      <c r="E282" s="2" t="s">
        <v>293</v>
      </c>
      <c r="F282" s="2">
        <v>61</v>
      </c>
      <c r="G282" s="2" t="s">
        <v>83</v>
      </c>
      <c r="H282" s="2" t="s">
        <v>269</v>
      </c>
      <c r="I282" s="2" t="s">
        <v>46</v>
      </c>
      <c r="J282" s="3">
        <v>44984</v>
      </c>
      <c r="K282" s="3">
        <v>45004</v>
      </c>
      <c r="L282" s="2" t="s">
        <v>36</v>
      </c>
      <c r="M282" s="2" t="s">
        <v>111</v>
      </c>
      <c r="N282" s="2" t="s">
        <v>350</v>
      </c>
      <c r="O282" s="4">
        <v>1033000</v>
      </c>
      <c r="P282" s="4">
        <v>355300</v>
      </c>
      <c r="Q282" s="4">
        <v>677700</v>
      </c>
      <c r="R282" s="2">
        <v>60</v>
      </c>
      <c r="S282" s="5">
        <v>14.74</v>
      </c>
      <c r="T282" s="4">
        <v>19619.41</v>
      </c>
      <c r="U282" s="2" t="s">
        <v>73</v>
      </c>
      <c r="V282" s="2" t="s">
        <v>74</v>
      </c>
      <c r="W282" s="4">
        <v>804395.81</v>
      </c>
      <c r="X282" s="4">
        <v>372769.09</v>
      </c>
      <c r="Y282" s="4">
        <v>1177164.8999999999</v>
      </c>
      <c r="Z282" s="2">
        <v>0</v>
      </c>
      <c r="AA282" s="2" t="s">
        <v>56</v>
      </c>
      <c r="AB282" s="2" t="s">
        <v>15730</v>
      </c>
      <c r="AC282" s="2" t="s">
        <v>213</v>
      </c>
      <c r="AD282" s="2" t="s">
        <v>76</v>
      </c>
      <c r="AE282" s="5">
        <v>65.61</v>
      </c>
      <c r="AF282" s="2">
        <v>0</v>
      </c>
      <c r="AG282" s="2" t="s">
        <v>77</v>
      </c>
      <c r="AH282" s="2">
        <v>20</v>
      </c>
      <c r="AI282" s="6" t="str">
        <f t="shared" si="12"/>
        <v>55-64</v>
      </c>
      <c r="AJ282" s="11">
        <f>YEAR(tbl_LoanData[[#This Row],[Application Date]])</f>
        <v>2023</v>
      </c>
      <c r="AK282" s="11" t="str">
        <f>TEXT(tbl_LoanData[[#This Row],[Application Date]],"MMMM")</f>
        <v>February</v>
      </c>
      <c r="AL282" s="12">
        <f>DATE(YEAR(tbl_LoanData[[#This Row],[Application Date]]),MONTH(tbl_LoanData[[#This Row],[Application Date]]),1)</f>
        <v>44958</v>
      </c>
      <c r="AM282" s="14">
        <f ca="1">IF(AND(tbl_LoanData[[#This Row],[Application Date]]&gt;=EOMONTH(TODAY(),-1)+1,tbl_LoanData[[#This Row],[Application Date]]&lt;=TODAY()),tbl_LoanData[[#This Row],[Loan Amount]],0)</f>
        <v>0</v>
      </c>
      <c r="AN282" s="14">
        <f>tbl_LoanData[[#This Row],[Amount Paid]]-(Q282-X282)</f>
        <v>499464.90000000008</v>
      </c>
      <c r="AO282" s="14">
        <f>IF(tbl_LoanData[[#This Row],[Application Status]]="Approved",1,0)</f>
        <v>1</v>
      </c>
      <c r="AP282" s="22" t="str">
        <f t="shared" ca="1" si="13"/>
        <v/>
      </c>
      <c r="AQ282" s="22" t="str">
        <f t="shared" ca="1" si="14"/>
        <v/>
      </c>
    </row>
    <row r="283" spans="1:43" ht="14.4" customHeight="1" x14ac:dyDescent="0.3">
      <c r="A283" s="2" t="s">
        <v>12425</v>
      </c>
      <c r="B283" s="2" t="s">
        <v>12426</v>
      </c>
      <c r="C283" s="2" t="s">
        <v>1686</v>
      </c>
      <c r="D283" s="2" t="s">
        <v>117</v>
      </c>
      <c r="E283" s="2" t="s">
        <v>118</v>
      </c>
      <c r="F283" s="2">
        <v>23</v>
      </c>
      <c r="G283" s="2" t="s">
        <v>83</v>
      </c>
      <c r="H283" s="2" t="s">
        <v>398</v>
      </c>
      <c r="I283" s="2" t="s">
        <v>46</v>
      </c>
      <c r="J283" s="3">
        <v>44973</v>
      </c>
      <c r="K283" s="3">
        <v>44979</v>
      </c>
      <c r="L283" s="2" t="s">
        <v>36</v>
      </c>
      <c r="M283" s="2" t="s">
        <v>111</v>
      </c>
      <c r="N283" s="2" t="s">
        <v>350</v>
      </c>
      <c r="O283" s="4">
        <v>1959000</v>
      </c>
      <c r="P283" s="4">
        <v>284900</v>
      </c>
      <c r="Q283" s="4">
        <v>1674100</v>
      </c>
      <c r="R283" s="2">
        <v>12</v>
      </c>
      <c r="S283" s="5">
        <v>8.2100000000000009</v>
      </c>
      <c r="T283" s="4">
        <v>150961.97</v>
      </c>
      <c r="U283" s="2" t="s">
        <v>73</v>
      </c>
      <c r="V283" s="2" t="s">
        <v>33</v>
      </c>
      <c r="W283" s="4">
        <v>1811543.61</v>
      </c>
      <c r="X283" s="4">
        <v>0</v>
      </c>
      <c r="Y283" s="4">
        <v>1811543.61</v>
      </c>
      <c r="Z283" s="2">
        <v>0</v>
      </c>
      <c r="AA283" s="2" t="s">
        <v>56</v>
      </c>
      <c r="AB283" s="2" t="s">
        <v>15730</v>
      </c>
      <c r="AC283" s="2" t="s">
        <v>213</v>
      </c>
      <c r="AD283" s="2" t="s">
        <v>76</v>
      </c>
      <c r="AE283" s="5">
        <v>85.46</v>
      </c>
      <c r="AF283" s="2">
        <v>0</v>
      </c>
      <c r="AG283" s="2" t="s">
        <v>77</v>
      </c>
      <c r="AH283" s="2">
        <v>6</v>
      </c>
      <c r="AI283" s="6" t="str">
        <f t="shared" si="12"/>
        <v>18-24</v>
      </c>
      <c r="AJ283" s="11">
        <f>YEAR(tbl_LoanData[[#This Row],[Application Date]])</f>
        <v>2023</v>
      </c>
      <c r="AK283" s="11" t="str">
        <f>TEXT(tbl_LoanData[[#This Row],[Application Date]],"MMMM")</f>
        <v>February</v>
      </c>
      <c r="AL283" s="12">
        <f>DATE(YEAR(tbl_LoanData[[#This Row],[Application Date]]),MONTH(tbl_LoanData[[#This Row],[Application Date]]),1)</f>
        <v>44958</v>
      </c>
      <c r="AM283" s="14">
        <f ca="1">IF(AND(tbl_LoanData[[#This Row],[Application Date]]&gt;=EOMONTH(TODAY(),-1)+1,tbl_LoanData[[#This Row],[Application Date]]&lt;=TODAY()),tbl_LoanData[[#This Row],[Loan Amount]],0)</f>
        <v>0</v>
      </c>
      <c r="AN283" s="14">
        <f>tbl_LoanData[[#This Row],[Amount Paid]]-(Q283-X283)</f>
        <v>137443.6100000001</v>
      </c>
      <c r="AO283" s="14">
        <f>IF(tbl_LoanData[[#This Row],[Application Status]]="Approved",1,0)</f>
        <v>1</v>
      </c>
      <c r="AP283" s="22" t="str">
        <f t="shared" ca="1" si="13"/>
        <v/>
      </c>
      <c r="AQ283" s="22" t="str">
        <f t="shared" ca="1" si="14"/>
        <v/>
      </c>
    </row>
    <row r="284" spans="1:43" ht="14.4" customHeight="1" x14ac:dyDescent="0.3">
      <c r="A284" s="2" t="s">
        <v>12481</v>
      </c>
      <c r="B284" s="2" t="s">
        <v>12482</v>
      </c>
      <c r="C284" s="2" t="s">
        <v>66</v>
      </c>
      <c r="D284" s="2" t="s">
        <v>81</v>
      </c>
      <c r="E284" s="2" t="s">
        <v>311</v>
      </c>
      <c r="F284" s="2">
        <v>65</v>
      </c>
      <c r="G284" s="2" t="s">
        <v>69</v>
      </c>
      <c r="H284" s="2" t="s">
        <v>126</v>
      </c>
      <c r="I284" s="2" t="s">
        <v>44</v>
      </c>
      <c r="J284" s="3">
        <v>44973</v>
      </c>
      <c r="K284" s="3">
        <v>44987</v>
      </c>
      <c r="L284" s="2" t="s">
        <v>40</v>
      </c>
      <c r="M284" s="2" t="s">
        <v>111</v>
      </c>
      <c r="N284" s="2" t="s">
        <v>120</v>
      </c>
      <c r="O284" s="4">
        <v>862000</v>
      </c>
      <c r="P284" s="4">
        <v>280500</v>
      </c>
      <c r="Q284" s="4">
        <v>581500</v>
      </c>
      <c r="R284" s="2">
        <v>36</v>
      </c>
      <c r="S284" s="5">
        <v>6.65</v>
      </c>
      <c r="T284" s="4">
        <v>19375.259999999998</v>
      </c>
      <c r="U284" s="2" t="s">
        <v>73</v>
      </c>
      <c r="V284" s="2" t="s">
        <v>33</v>
      </c>
      <c r="W284" s="4">
        <v>697509.25</v>
      </c>
      <c r="X284" s="4">
        <v>0</v>
      </c>
      <c r="Y284" s="4">
        <v>697509.25</v>
      </c>
      <c r="Z284" s="2">
        <v>0</v>
      </c>
      <c r="AA284" s="2" t="s">
        <v>56</v>
      </c>
      <c r="AB284" s="2" t="s">
        <v>15729</v>
      </c>
      <c r="AC284" s="2" t="s">
        <v>360</v>
      </c>
      <c r="AD284" s="2" t="s">
        <v>76</v>
      </c>
      <c r="AE284" s="5">
        <v>67.459999999999994</v>
      </c>
      <c r="AF284" s="2">
        <v>0</v>
      </c>
      <c r="AG284" s="2" t="s">
        <v>77</v>
      </c>
      <c r="AH284" s="2">
        <v>14</v>
      </c>
      <c r="AI284" s="6" t="str">
        <f t="shared" si="12"/>
        <v>65+</v>
      </c>
      <c r="AJ284" s="11">
        <f>YEAR(tbl_LoanData[[#This Row],[Application Date]])</f>
        <v>2023</v>
      </c>
      <c r="AK284" s="11" t="str">
        <f>TEXT(tbl_LoanData[[#This Row],[Application Date]],"MMMM")</f>
        <v>February</v>
      </c>
      <c r="AL284" s="12">
        <f>DATE(YEAR(tbl_LoanData[[#This Row],[Application Date]]),MONTH(tbl_LoanData[[#This Row],[Application Date]]),1)</f>
        <v>44958</v>
      </c>
      <c r="AM284" s="14">
        <f ca="1">IF(AND(tbl_LoanData[[#This Row],[Application Date]]&gt;=EOMONTH(TODAY(),-1)+1,tbl_LoanData[[#This Row],[Application Date]]&lt;=TODAY()),tbl_LoanData[[#This Row],[Loan Amount]],0)</f>
        <v>0</v>
      </c>
      <c r="AN284" s="14">
        <f>tbl_LoanData[[#This Row],[Amount Paid]]-(Q284-X284)</f>
        <v>116009.25</v>
      </c>
      <c r="AO284" s="14">
        <f>IF(tbl_LoanData[[#This Row],[Application Status]]="Approved",1,0)</f>
        <v>1</v>
      </c>
      <c r="AP284" s="22" t="str">
        <f t="shared" ca="1" si="13"/>
        <v/>
      </c>
      <c r="AQ284" s="22" t="str">
        <f t="shared" ca="1" si="14"/>
        <v/>
      </c>
    </row>
    <row r="285" spans="1:43" ht="14.4" customHeight="1" x14ac:dyDescent="0.3">
      <c r="A285" s="2" t="s">
        <v>12549</v>
      </c>
      <c r="B285" s="2" t="s">
        <v>12550</v>
      </c>
      <c r="C285" s="2" t="s">
        <v>109</v>
      </c>
      <c r="D285" s="2" t="s">
        <v>232</v>
      </c>
      <c r="E285" s="2" t="s">
        <v>189</v>
      </c>
      <c r="F285" s="2">
        <v>51</v>
      </c>
      <c r="G285" s="2" t="s">
        <v>83</v>
      </c>
      <c r="H285" s="2" t="s">
        <v>233</v>
      </c>
      <c r="I285" s="2" t="s">
        <v>46</v>
      </c>
      <c r="J285" s="3">
        <v>44975</v>
      </c>
      <c r="K285" s="3">
        <v>44979</v>
      </c>
      <c r="L285" s="2" t="s">
        <v>41</v>
      </c>
      <c r="M285" s="2" t="s">
        <v>552</v>
      </c>
      <c r="N285" s="2" t="s">
        <v>553</v>
      </c>
      <c r="O285" s="4">
        <v>3265000</v>
      </c>
      <c r="P285" s="4">
        <v>1067300</v>
      </c>
      <c r="Q285" s="4">
        <v>2197700</v>
      </c>
      <c r="R285" s="2">
        <v>60</v>
      </c>
      <c r="S285" s="5">
        <v>12.06</v>
      </c>
      <c r="T285" s="4">
        <v>58715.22</v>
      </c>
      <c r="U285" s="2" t="s">
        <v>73</v>
      </c>
      <c r="V285" s="2" t="s">
        <v>74</v>
      </c>
      <c r="W285" s="4">
        <v>2466039.2400000002</v>
      </c>
      <c r="X285" s="4">
        <v>1056873.8600000001</v>
      </c>
      <c r="Y285" s="4">
        <v>3522913.1</v>
      </c>
      <c r="Z285" s="2">
        <v>0</v>
      </c>
      <c r="AA285" s="2" t="s">
        <v>56</v>
      </c>
      <c r="AB285" s="2" t="s">
        <v>15731</v>
      </c>
      <c r="AC285" s="2" t="s">
        <v>87</v>
      </c>
      <c r="AD285" s="2" t="s">
        <v>76</v>
      </c>
      <c r="AE285" s="5">
        <v>67.31</v>
      </c>
      <c r="AF285" s="2">
        <v>0</v>
      </c>
      <c r="AG285" s="2" t="s">
        <v>77</v>
      </c>
      <c r="AH285" s="2">
        <v>4</v>
      </c>
      <c r="AI285" s="6" t="str">
        <f t="shared" si="12"/>
        <v>45-54</v>
      </c>
      <c r="AJ285" s="11">
        <f>YEAR(tbl_LoanData[[#This Row],[Application Date]])</f>
        <v>2023</v>
      </c>
      <c r="AK285" s="11" t="str">
        <f>TEXT(tbl_LoanData[[#This Row],[Application Date]],"MMMM")</f>
        <v>February</v>
      </c>
      <c r="AL285" s="12">
        <f>DATE(YEAR(tbl_LoanData[[#This Row],[Application Date]]),MONTH(tbl_LoanData[[#This Row],[Application Date]]),1)</f>
        <v>44958</v>
      </c>
      <c r="AM285" s="14">
        <f ca="1">IF(AND(tbl_LoanData[[#This Row],[Application Date]]&gt;=EOMONTH(TODAY(),-1)+1,tbl_LoanData[[#This Row],[Application Date]]&lt;=TODAY()),tbl_LoanData[[#This Row],[Loan Amount]],0)</f>
        <v>0</v>
      </c>
      <c r="AN285" s="14">
        <f>tbl_LoanData[[#This Row],[Amount Paid]]-(Q285-X285)</f>
        <v>1325213.1000000003</v>
      </c>
      <c r="AO285" s="14">
        <f>IF(tbl_LoanData[[#This Row],[Application Status]]="Approved",1,0)</f>
        <v>1</v>
      </c>
      <c r="AP285" s="22" t="str">
        <f t="shared" ca="1" si="13"/>
        <v/>
      </c>
      <c r="AQ285" s="22" t="str">
        <f t="shared" ca="1" si="14"/>
        <v/>
      </c>
    </row>
    <row r="286" spans="1:43" x14ac:dyDescent="0.3">
      <c r="A286" s="2" t="s">
        <v>12773</v>
      </c>
      <c r="B286" s="2" t="s">
        <v>12774</v>
      </c>
      <c r="C286" s="2" t="s">
        <v>621</v>
      </c>
      <c r="D286" s="2" t="s">
        <v>82</v>
      </c>
      <c r="E286" s="2" t="s">
        <v>311</v>
      </c>
      <c r="F286" s="2">
        <v>34</v>
      </c>
      <c r="G286" s="2" t="s">
        <v>69</v>
      </c>
      <c r="H286" s="2" t="s">
        <v>205</v>
      </c>
      <c r="I286" s="2" t="s">
        <v>49</v>
      </c>
      <c r="J286" s="3">
        <v>44977</v>
      </c>
      <c r="K286" s="3">
        <v>44998</v>
      </c>
      <c r="L286" s="2" t="s">
        <v>41</v>
      </c>
      <c r="M286" s="2" t="s">
        <v>552</v>
      </c>
      <c r="N286" s="2" t="s">
        <v>553</v>
      </c>
      <c r="O286" s="4">
        <v>4478000</v>
      </c>
      <c r="P286" s="4">
        <v>1358900</v>
      </c>
      <c r="Q286" s="4">
        <v>3119100</v>
      </c>
      <c r="R286" s="2">
        <v>36</v>
      </c>
      <c r="S286" s="5">
        <v>7.48</v>
      </c>
      <c r="T286" s="4">
        <v>106084.06</v>
      </c>
      <c r="U286" s="2" t="s">
        <v>73</v>
      </c>
      <c r="V286" s="2" t="s">
        <v>33</v>
      </c>
      <c r="W286" s="4">
        <v>3819026.04</v>
      </c>
      <c r="X286" s="4">
        <v>0</v>
      </c>
      <c r="Y286" s="4">
        <v>3819026.04</v>
      </c>
      <c r="Z286" s="2">
        <v>0</v>
      </c>
      <c r="AA286" s="2" t="s">
        <v>56</v>
      </c>
      <c r="AB286" s="2" t="s">
        <v>15734</v>
      </c>
      <c r="AC286" s="2" t="s">
        <v>75</v>
      </c>
      <c r="AD286" s="2" t="s">
        <v>76</v>
      </c>
      <c r="AE286" s="5">
        <v>69.650000000000006</v>
      </c>
      <c r="AF286" s="2">
        <v>0</v>
      </c>
      <c r="AG286" s="2" t="s">
        <v>77</v>
      </c>
      <c r="AH286" s="2">
        <v>21</v>
      </c>
      <c r="AI286" s="6" t="str">
        <f t="shared" si="12"/>
        <v>25-34</v>
      </c>
      <c r="AJ286" s="11">
        <f>YEAR(tbl_LoanData[[#This Row],[Application Date]])</f>
        <v>2023</v>
      </c>
      <c r="AK286" s="11" t="str">
        <f>TEXT(tbl_LoanData[[#This Row],[Application Date]],"MMMM")</f>
        <v>February</v>
      </c>
      <c r="AL286" s="12">
        <f>DATE(YEAR(tbl_LoanData[[#This Row],[Application Date]]),MONTH(tbl_LoanData[[#This Row],[Application Date]]),1)</f>
        <v>44958</v>
      </c>
      <c r="AM286" s="14">
        <f ca="1">IF(AND(tbl_LoanData[[#This Row],[Application Date]]&gt;=EOMONTH(TODAY(),-1)+1,tbl_LoanData[[#This Row],[Application Date]]&lt;=TODAY()),tbl_LoanData[[#This Row],[Loan Amount]],0)</f>
        <v>0</v>
      </c>
      <c r="AN286" s="14">
        <f>tbl_LoanData[[#This Row],[Amount Paid]]-(Q286-X286)</f>
        <v>699926.04</v>
      </c>
      <c r="AO286" s="14">
        <f>IF(tbl_LoanData[[#This Row],[Application Status]]="Approved",1,0)</f>
        <v>1</v>
      </c>
      <c r="AP286" s="22" t="str">
        <f t="shared" ca="1" si="13"/>
        <v/>
      </c>
      <c r="AQ286" s="22" t="str">
        <f t="shared" ca="1" si="14"/>
        <v/>
      </c>
    </row>
    <row r="287" spans="1:43" ht="14.4" customHeight="1" x14ac:dyDescent="0.3">
      <c r="A287" s="2" t="s">
        <v>12849</v>
      </c>
      <c r="B287" s="2" t="s">
        <v>12850</v>
      </c>
      <c r="C287" s="2" t="s">
        <v>999</v>
      </c>
      <c r="D287" s="2" t="s">
        <v>82</v>
      </c>
      <c r="E287" s="2" t="s">
        <v>209</v>
      </c>
      <c r="F287" s="2">
        <v>37</v>
      </c>
      <c r="G287" s="2" t="s">
        <v>69</v>
      </c>
      <c r="H287" s="2" t="s">
        <v>126</v>
      </c>
      <c r="I287" s="2" t="s">
        <v>44</v>
      </c>
      <c r="J287" s="3">
        <v>44980</v>
      </c>
      <c r="K287" s="3">
        <v>44995</v>
      </c>
      <c r="L287" s="2" t="s">
        <v>38</v>
      </c>
      <c r="M287" s="2" t="s">
        <v>111</v>
      </c>
      <c r="N287" s="2" t="s">
        <v>112</v>
      </c>
      <c r="O287" s="4">
        <v>1328000</v>
      </c>
      <c r="P287" s="4">
        <v>530300</v>
      </c>
      <c r="Q287" s="4">
        <v>797700</v>
      </c>
      <c r="R287" s="2">
        <v>12</v>
      </c>
      <c r="S287" s="5">
        <v>8.2799999999999994</v>
      </c>
      <c r="T287" s="4">
        <v>71979.13</v>
      </c>
      <c r="U287" s="2" t="s">
        <v>73</v>
      </c>
      <c r="V287" s="2" t="s">
        <v>33</v>
      </c>
      <c r="W287" s="4">
        <v>863749.56</v>
      </c>
      <c r="X287" s="4">
        <v>0</v>
      </c>
      <c r="Y287" s="4">
        <v>863749.56</v>
      </c>
      <c r="Z287" s="2">
        <v>0</v>
      </c>
      <c r="AA287" s="2" t="s">
        <v>56</v>
      </c>
      <c r="AB287" s="2" t="s">
        <v>15734</v>
      </c>
      <c r="AC287" s="2" t="s">
        <v>360</v>
      </c>
      <c r="AD287" s="2" t="s">
        <v>76</v>
      </c>
      <c r="AE287" s="5">
        <v>60.07</v>
      </c>
      <c r="AF287" s="2">
        <v>0</v>
      </c>
      <c r="AG287" s="2" t="s">
        <v>77</v>
      </c>
      <c r="AH287" s="2">
        <v>15</v>
      </c>
      <c r="AI287" s="6" t="str">
        <f t="shared" si="12"/>
        <v>35-44</v>
      </c>
      <c r="AJ287" s="11">
        <f>YEAR(tbl_LoanData[[#This Row],[Application Date]])</f>
        <v>2023</v>
      </c>
      <c r="AK287" s="11" t="str">
        <f>TEXT(tbl_LoanData[[#This Row],[Application Date]],"MMMM")</f>
        <v>February</v>
      </c>
      <c r="AL287" s="12">
        <f>DATE(YEAR(tbl_LoanData[[#This Row],[Application Date]]),MONTH(tbl_LoanData[[#This Row],[Application Date]]),1)</f>
        <v>44958</v>
      </c>
      <c r="AM287" s="14">
        <f ca="1">IF(AND(tbl_LoanData[[#This Row],[Application Date]]&gt;=EOMONTH(TODAY(),-1)+1,tbl_LoanData[[#This Row],[Application Date]]&lt;=TODAY()),tbl_LoanData[[#This Row],[Loan Amount]],0)</f>
        <v>0</v>
      </c>
      <c r="AN287" s="14">
        <f>tbl_LoanData[[#This Row],[Amount Paid]]-(Q287-X287)</f>
        <v>66049.560000000056</v>
      </c>
      <c r="AO287" s="14">
        <f>IF(tbl_LoanData[[#This Row],[Application Status]]="Approved",1,0)</f>
        <v>1</v>
      </c>
      <c r="AP287" s="22" t="str">
        <f t="shared" ca="1" si="13"/>
        <v/>
      </c>
      <c r="AQ287" s="22" t="str">
        <f t="shared" ca="1" si="14"/>
        <v/>
      </c>
    </row>
    <row r="288" spans="1:43" ht="14.4" customHeight="1" x14ac:dyDescent="0.3">
      <c r="A288" s="2" t="s">
        <v>12913</v>
      </c>
      <c r="B288" s="2" t="s">
        <v>12914</v>
      </c>
      <c r="C288" s="2" t="s">
        <v>530</v>
      </c>
      <c r="D288" s="2" t="s">
        <v>67</v>
      </c>
      <c r="E288" s="2" t="s">
        <v>176</v>
      </c>
      <c r="F288" s="2">
        <v>24</v>
      </c>
      <c r="G288" s="2" t="s">
        <v>69</v>
      </c>
      <c r="H288" s="2" t="s">
        <v>298</v>
      </c>
      <c r="I288" s="2" t="s">
        <v>43</v>
      </c>
      <c r="J288" s="3">
        <v>44981</v>
      </c>
      <c r="K288" s="3"/>
      <c r="L288" s="2" t="s">
        <v>40</v>
      </c>
      <c r="M288" s="2" t="s">
        <v>111</v>
      </c>
      <c r="N288" s="2" t="s">
        <v>369</v>
      </c>
      <c r="O288" s="4">
        <v>1100000</v>
      </c>
      <c r="P288" s="4">
        <v>301200</v>
      </c>
      <c r="Q288" s="4">
        <v>798800</v>
      </c>
      <c r="R288" s="2">
        <v>36</v>
      </c>
      <c r="S288" s="5">
        <v>13.92</v>
      </c>
      <c r="T288" s="4">
        <v>31454.97</v>
      </c>
      <c r="U288" s="2" t="s">
        <v>96</v>
      </c>
      <c r="V288" s="2" t="s">
        <v>97</v>
      </c>
      <c r="W288" s="4">
        <v>0</v>
      </c>
      <c r="X288" s="4">
        <v>0</v>
      </c>
      <c r="Y288" s="4">
        <v>1132378.8799999999</v>
      </c>
      <c r="Z288" s="2">
        <v>0</v>
      </c>
      <c r="AA288" s="2" t="s">
        <v>97</v>
      </c>
      <c r="AB288" s="2" t="s">
        <v>15728</v>
      </c>
      <c r="AC288" s="2" t="s">
        <v>360</v>
      </c>
      <c r="AD288" s="2" t="s">
        <v>76</v>
      </c>
      <c r="AE288" s="5">
        <v>72.62</v>
      </c>
      <c r="AF288" s="2">
        <v>0</v>
      </c>
      <c r="AG288" s="2" t="s">
        <v>97</v>
      </c>
      <c r="AH288" s="2"/>
      <c r="AI288" s="6" t="str">
        <f t="shared" si="12"/>
        <v>18-24</v>
      </c>
      <c r="AJ288" s="11">
        <f>YEAR(tbl_LoanData[[#This Row],[Application Date]])</f>
        <v>2023</v>
      </c>
      <c r="AK288" s="11" t="str">
        <f>TEXT(tbl_LoanData[[#This Row],[Application Date]],"MMMM")</f>
        <v>February</v>
      </c>
      <c r="AL288" s="12">
        <f>DATE(YEAR(tbl_LoanData[[#This Row],[Application Date]]),MONTH(tbl_LoanData[[#This Row],[Application Date]]),1)</f>
        <v>44958</v>
      </c>
      <c r="AM288" s="14">
        <f ca="1">IF(AND(tbl_LoanData[[#This Row],[Application Date]]&gt;=EOMONTH(TODAY(),-1)+1,tbl_LoanData[[#This Row],[Application Date]]&lt;=TODAY()),tbl_LoanData[[#This Row],[Loan Amount]],0)</f>
        <v>0</v>
      </c>
      <c r="AN288" s="14">
        <f>tbl_LoanData[[#This Row],[Amount Paid]]-(Q288-X288)</f>
        <v>-798800</v>
      </c>
      <c r="AO288" s="14">
        <f>IF(tbl_LoanData[[#This Row],[Application Status]]="Approved",1,0)</f>
        <v>0</v>
      </c>
      <c r="AP288" s="22" t="str">
        <f t="shared" ca="1" si="13"/>
        <v/>
      </c>
      <c r="AQ288" s="22" t="str">
        <f t="shared" ca="1" si="14"/>
        <v/>
      </c>
    </row>
    <row r="289" spans="1:43" ht="14.4" customHeight="1" x14ac:dyDescent="0.3">
      <c r="A289" s="2" t="s">
        <v>13077</v>
      </c>
      <c r="B289" s="2" t="s">
        <v>13078</v>
      </c>
      <c r="C289" s="2" t="s">
        <v>240</v>
      </c>
      <c r="D289" s="2" t="s">
        <v>101</v>
      </c>
      <c r="E289" s="2" t="s">
        <v>204</v>
      </c>
      <c r="F289" s="2">
        <v>62</v>
      </c>
      <c r="G289" s="2" t="s">
        <v>83</v>
      </c>
      <c r="H289" s="2" t="s">
        <v>313</v>
      </c>
      <c r="I289" s="2" t="s">
        <v>44</v>
      </c>
      <c r="J289" s="3">
        <v>44960</v>
      </c>
      <c r="K289" s="3">
        <v>44968</v>
      </c>
      <c r="L289" s="2" t="s">
        <v>37</v>
      </c>
      <c r="M289" s="2" t="s">
        <v>260</v>
      </c>
      <c r="N289" s="2" t="s">
        <v>745</v>
      </c>
      <c r="O289" s="4">
        <v>213000</v>
      </c>
      <c r="P289" s="4">
        <v>29300</v>
      </c>
      <c r="Q289" s="4">
        <v>183700</v>
      </c>
      <c r="R289" s="2">
        <v>36</v>
      </c>
      <c r="S289" s="5">
        <v>12.97</v>
      </c>
      <c r="T289" s="4">
        <v>7088.27</v>
      </c>
      <c r="U289" s="2" t="s">
        <v>73</v>
      </c>
      <c r="V289" s="2" t="s">
        <v>33</v>
      </c>
      <c r="W289" s="4">
        <v>255177.67</v>
      </c>
      <c r="X289" s="4">
        <v>0</v>
      </c>
      <c r="Y289" s="4">
        <v>255177.67</v>
      </c>
      <c r="Z289" s="2">
        <v>0</v>
      </c>
      <c r="AA289" s="2" t="s">
        <v>56</v>
      </c>
      <c r="AB289" s="2" t="s">
        <v>15736</v>
      </c>
      <c r="AC289" s="2" t="s">
        <v>106</v>
      </c>
      <c r="AD289" s="2" t="s">
        <v>76</v>
      </c>
      <c r="AE289" s="5">
        <v>86.24</v>
      </c>
      <c r="AF289" s="2">
        <v>0</v>
      </c>
      <c r="AG289" s="2" t="s">
        <v>77</v>
      </c>
      <c r="AH289" s="2">
        <v>8</v>
      </c>
      <c r="AI289" s="6" t="str">
        <f t="shared" si="12"/>
        <v>55-64</v>
      </c>
      <c r="AJ289" s="11">
        <f>YEAR(tbl_LoanData[[#This Row],[Application Date]])</f>
        <v>2023</v>
      </c>
      <c r="AK289" s="11" t="str">
        <f>TEXT(tbl_LoanData[[#This Row],[Application Date]],"MMMM")</f>
        <v>February</v>
      </c>
      <c r="AL289" s="12">
        <f>DATE(YEAR(tbl_LoanData[[#This Row],[Application Date]]),MONTH(tbl_LoanData[[#This Row],[Application Date]]),1)</f>
        <v>44958</v>
      </c>
      <c r="AM289" s="14">
        <f ca="1">IF(AND(tbl_LoanData[[#This Row],[Application Date]]&gt;=EOMONTH(TODAY(),-1)+1,tbl_LoanData[[#This Row],[Application Date]]&lt;=TODAY()),tbl_LoanData[[#This Row],[Loan Amount]],0)</f>
        <v>0</v>
      </c>
      <c r="AN289" s="14">
        <f>tbl_LoanData[[#This Row],[Amount Paid]]-(Q289-X289)</f>
        <v>71477.670000000013</v>
      </c>
      <c r="AO289" s="14">
        <f>IF(tbl_LoanData[[#This Row],[Application Status]]="Approved",1,0)</f>
        <v>1</v>
      </c>
      <c r="AP289" s="22" t="str">
        <f t="shared" ca="1" si="13"/>
        <v/>
      </c>
      <c r="AQ289" s="22" t="str">
        <f t="shared" ca="1" si="14"/>
        <v/>
      </c>
    </row>
    <row r="290" spans="1:43" ht="14.4" customHeight="1" x14ac:dyDescent="0.3">
      <c r="A290" s="2" t="s">
        <v>13197</v>
      </c>
      <c r="B290" s="2" t="s">
        <v>13198</v>
      </c>
      <c r="C290" s="2" t="s">
        <v>999</v>
      </c>
      <c r="D290" s="2" t="s">
        <v>268</v>
      </c>
      <c r="E290" s="2" t="s">
        <v>101</v>
      </c>
      <c r="F290" s="2">
        <v>41</v>
      </c>
      <c r="G290" s="2" t="s">
        <v>69</v>
      </c>
      <c r="H290" s="2" t="s">
        <v>166</v>
      </c>
      <c r="I290" s="2" t="s">
        <v>46</v>
      </c>
      <c r="J290" s="3">
        <v>44972</v>
      </c>
      <c r="K290" s="3">
        <v>44988</v>
      </c>
      <c r="L290" s="2" t="s">
        <v>40</v>
      </c>
      <c r="M290" s="2" t="s">
        <v>111</v>
      </c>
      <c r="N290" s="2" t="s">
        <v>120</v>
      </c>
      <c r="O290" s="4">
        <v>1164000</v>
      </c>
      <c r="P290" s="4">
        <v>170900</v>
      </c>
      <c r="Q290" s="4">
        <v>993100</v>
      </c>
      <c r="R290" s="2">
        <v>48</v>
      </c>
      <c r="S290" s="5">
        <v>6.91</v>
      </c>
      <c r="T290" s="4">
        <v>26408.18</v>
      </c>
      <c r="U290" s="2" t="s">
        <v>73</v>
      </c>
      <c r="V290" s="2" t="s">
        <v>74</v>
      </c>
      <c r="W290" s="4">
        <v>1109143.56</v>
      </c>
      <c r="X290" s="4">
        <v>158449.28</v>
      </c>
      <c r="Y290" s="4">
        <v>1267592.8400000001</v>
      </c>
      <c r="Z290" s="2">
        <v>0</v>
      </c>
      <c r="AA290" s="2" t="s">
        <v>56</v>
      </c>
      <c r="AB290" s="2" t="s">
        <v>15732</v>
      </c>
      <c r="AC290" s="2" t="s">
        <v>138</v>
      </c>
      <c r="AD290" s="2" t="s">
        <v>76</v>
      </c>
      <c r="AE290" s="5">
        <v>85.32</v>
      </c>
      <c r="AF290" s="2">
        <v>0</v>
      </c>
      <c r="AG290" s="2" t="s">
        <v>77</v>
      </c>
      <c r="AH290" s="2">
        <v>16</v>
      </c>
      <c r="AI290" s="6" t="str">
        <f t="shared" si="12"/>
        <v>35-44</v>
      </c>
      <c r="AJ290" s="11">
        <f>YEAR(tbl_LoanData[[#This Row],[Application Date]])</f>
        <v>2023</v>
      </c>
      <c r="AK290" s="11" t="str">
        <f>TEXT(tbl_LoanData[[#This Row],[Application Date]],"MMMM")</f>
        <v>February</v>
      </c>
      <c r="AL290" s="12">
        <f>DATE(YEAR(tbl_LoanData[[#This Row],[Application Date]]),MONTH(tbl_LoanData[[#This Row],[Application Date]]),1)</f>
        <v>44958</v>
      </c>
      <c r="AM290" s="14">
        <f ca="1">IF(AND(tbl_LoanData[[#This Row],[Application Date]]&gt;=EOMONTH(TODAY(),-1)+1,tbl_LoanData[[#This Row],[Application Date]]&lt;=TODAY()),tbl_LoanData[[#This Row],[Loan Amount]],0)</f>
        <v>0</v>
      </c>
      <c r="AN290" s="14">
        <f>tbl_LoanData[[#This Row],[Amount Paid]]-(Q290-X290)</f>
        <v>274492.84000000008</v>
      </c>
      <c r="AO290" s="14">
        <f>IF(tbl_LoanData[[#This Row],[Application Status]]="Approved",1,0)</f>
        <v>1</v>
      </c>
      <c r="AP290" s="22" t="str">
        <f t="shared" ca="1" si="13"/>
        <v/>
      </c>
      <c r="AQ290" s="22" t="str">
        <f t="shared" ca="1" si="14"/>
        <v/>
      </c>
    </row>
    <row r="291" spans="1:43" ht="14.4" customHeight="1" x14ac:dyDescent="0.3">
      <c r="A291" s="2" t="s">
        <v>13363</v>
      </c>
      <c r="B291" s="2" t="s">
        <v>13364</v>
      </c>
      <c r="C291" s="2" t="s">
        <v>560</v>
      </c>
      <c r="D291" s="2" t="s">
        <v>268</v>
      </c>
      <c r="E291" s="2" t="s">
        <v>118</v>
      </c>
      <c r="F291" s="2">
        <v>42</v>
      </c>
      <c r="G291" s="2" t="s">
        <v>69</v>
      </c>
      <c r="H291" s="2" t="s">
        <v>466</v>
      </c>
      <c r="I291" s="2" t="s">
        <v>43</v>
      </c>
      <c r="J291" s="3">
        <v>44978</v>
      </c>
      <c r="K291" s="3">
        <v>44988</v>
      </c>
      <c r="L291" s="2" t="s">
        <v>37</v>
      </c>
      <c r="M291" s="2" t="s">
        <v>104</v>
      </c>
      <c r="N291" s="2" t="s">
        <v>286</v>
      </c>
      <c r="O291" s="4">
        <v>81000</v>
      </c>
      <c r="P291" s="4">
        <v>13500</v>
      </c>
      <c r="Q291" s="4">
        <v>67500</v>
      </c>
      <c r="R291" s="2">
        <v>48</v>
      </c>
      <c r="S291" s="5">
        <v>8.02</v>
      </c>
      <c r="T291" s="4">
        <v>1857.38</v>
      </c>
      <c r="U291" s="2" t="s">
        <v>73</v>
      </c>
      <c r="V291" s="2" t="s">
        <v>74</v>
      </c>
      <c r="W291" s="4">
        <v>78009.960000000006</v>
      </c>
      <c r="X291" s="4">
        <v>11144.04</v>
      </c>
      <c r="Y291" s="4">
        <v>89154</v>
      </c>
      <c r="Z291" s="2">
        <v>0</v>
      </c>
      <c r="AA291" s="2" t="s">
        <v>56</v>
      </c>
      <c r="AB291" s="2" t="s">
        <v>15730</v>
      </c>
      <c r="AC291" s="2" t="s">
        <v>138</v>
      </c>
      <c r="AD291" s="2" t="s">
        <v>76</v>
      </c>
      <c r="AE291" s="5">
        <v>83.33</v>
      </c>
      <c r="AF291" s="2">
        <v>0</v>
      </c>
      <c r="AG291" s="2" t="s">
        <v>77</v>
      </c>
      <c r="AH291" s="2">
        <v>10</v>
      </c>
      <c r="AI291" s="6" t="str">
        <f t="shared" si="12"/>
        <v>35-44</v>
      </c>
      <c r="AJ291" s="11">
        <f>YEAR(tbl_LoanData[[#This Row],[Application Date]])</f>
        <v>2023</v>
      </c>
      <c r="AK291" s="11" t="str">
        <f>TEXT(tbl_LoanData[[#This Row],[Application Date]],"MMMM")</f>
        <v>February</v>
      </c>
      <c r="AL291" s="12">
        <f>DATE(YEAR(tbl_LoanData[[#This Row],[Application Date]]),MONTH(tbl_LoanData[[#This Row],[Application Date]]),1)</f>
        <v>44958</v>
      </c>
      <c r="AM291" s="14">
        <f ca="1">IF(AND(tbl_LoanData[[#This Row],[Application Date]]&gt;=EOMONTH(TODAY(),-1)+1,tbl_LoanData[[#This Row],[Application Date]]&lt;=TODAY()),tbl_LoanData[[#This Row],[Loan Amount]],0)</f>
        <v>0</v>
      </c>
      <c r="AN291" s="14">
        <f>tbl_LoanData[[#This Row],[Amount Paid]]-(Q291-X291)</f>
        <v>21654.000000000007</v>
      </c>
      <c r="AO291" s="14">
        <f>IF(tbl_LoanData[[#This Row],[Application Status]]="Approved",1,0)</f>
        <v>1</v>
      </c>
      <c r="AP291" s="22" t="str">
        <f t="shared" ca="1" si="13"/>
        <v/>
      </c>
      <c r="AQ291" s="22" t="str">
        <f t="shared" ca="1" si="14"/>
        <v/>
      </c>
    </row>
    <row r="292" spans="1:43" ht="14.4" customHeight="1" x14ac:dyDescent="0.3">
      <c r="A292" s="2" t="s">
        <v>13469</v>
      </c>
      <c r="B292" s="2" t="s">
        <v>13470</v>
      </c>
      <c r="C292" s="2" t="s">
        <v>253</v>
      </c>
      <c r="D292" s="2" t="s">
        <v>254</v>
      </c>
      <c r="E292" s="2" t="s">
        <v>182</v>
      </c>
      <c r="F292" s="2">
        <v>58</v>
      </c>
      <c r="G292" s="2" t="s">
        <v>69</v>
      </c>
      <c r="H292" s="2" t="s">
        <v>191</v>
      </c>
      <c r="I292" s="2" t="s">
        <v>51</v>
      </c>
      <c r="J292" s="3">
        <v>44982</v>
      </c>
      <c r="K292" s="3">
        <v>44988</v>
      </c>
      <c r="L292" s="2" t="s">
        <v>36</v>
      </c>
      <c r="M292" s="2" t="s">
        <v>94</v>
      </c>
      <c r="N292" s="2" t="s">
        <v>212</v>
      </c>
      <c r="O292" s="4">
        <v>2095000</v>
      </c>
      <c r="P292" s="4">
        <v>726800</v>
      </c>
      <c r="Q292" s="4">
        <v>1368200</v>
      </c>
      <c r="R292" s="2">
        <v>24</v>
      </c>
      <c r="S292" s="5">
        <v>5.36</v>
      </c>
      <c r="T292" s="4">
        <v>63119.63</v>
      </c>
      <c r="U292" s="2" t="s">
        <v>73</v>
      </c>
      <c r="V292" s="2" t="s">
        <v>33</v>
      </c>
      <c r="W292" s="4">
        <v>1514871.04</v>
      </c>
      <c r="X292" s="4">
        <v>0</v>
      </c>
      <c r="Y292" s="4">
        <v>1514871.04</v>
      </c>
      <c r="Z292" s="2">
        <v>0</v>
      </c>
      <c r="AA292" s="2" t="s">
        <v>56</v>
      </c>
      <c r="AB292" s="2" t="s">
        <v>15730</v>
      </c>
      <c r="AC292" s="2" t="s">
        <v>213</v>
      </c>
      <c r="AD292" s="2" t="s">
        <v>76</v>
      </c>
      <c r="AE292" s="5">
        <v>65.31</v>
      </c>
      <c r="AF292" s="2">
        <v>0</v>
      </c>
      <c r="AG292" s="2" t="s">
        <v>77</v>
      </c>
      <c r="AH292" s="2">
        <v>6</v>
      </c>
      <c r="AI292" s="6" t="str">
        <f t="shared" si="12"/>
        <v>55-64</v>
      </c>
      <c r="AJ292" s="11">
        <f>YEAR(tbl_LoanData[[#This Row],[Application Date]])</f>
        <v>2023</v>
      </c>
      <c r="AK292" s="11" t="str">
        <f>TEXT(tbl_LoanData[[#This Row],[Application Date]],"MMMM")</f>
        <v>February</v>
      </c>
      <c r="AL292" s="12">
        <f>DATE(YEAR(tbl_LoanData[[#This Row],[Application Date]]),MONTH(tbl_LoanData[[#This Row],[Application Date]]),1)</f>
        <v>44958</v>
      </c>
      <c r="AM292" s="14">
        <f ca="1">IF(AND(tbl_LoanData[[#This Row],[Application Date]]&gt;=EOMONTH(TODAY(),-1)+1,tbl_LoanData[[#This Row],[Application Date]]&lt;=TODAY()),tbl_LoanData[[#This Row],[Loan Amount]],0)</f>
        <v>0</v>
      </c>
      <c r="AN292" s="14">
        <f>tbl_LoanData[[#This Row],[Amount Paid]]-(Q292-X292)</f>
        <v>146671.04000000004</v>
      </c>
      <c r="AO292" s="14">
        <f>IF(tbl_LoanData[[#This Row],[Application Status]]="Approved",1,0)</f>
        <v>1</v>
      </c>
      <c r="AP292" s="22" t="str">
        <f t="shared" ca="1" si="13"/>
        <v/>
      </c>
      <c r="AQ292" s="22" t="str">
        <f t="shared" ca="1" si="14"/>
        <v/>
      </c>
    </row>
    <row r="293" spans="1:43" ht="14.4" customHeight="1" x14ac:dyDescent="0.3">
      <c r="A293" s="2" t="s">
        <v>13511</v>
      </c>
      <c r="B293" s="2" t="s">
        <v>13512</v>
      </c>
      <c r="C293" s="2" t="s">
        <v>223</v>
      </c>
      <c r="D293" s="2" t="s">
        <v>67</v>
      </c>
      <c r="E293" s="2" t="s">
        <v>293</v>
      </c>
      <c r="F293" s="2">
        <v>24</v>
      </c>
      <c r="G293" s="2" t="s">
        <v>69</v>
      </c>
      <c r="H293" s="2" t="s">
        <v>205</v>
      </c>
      <c r="I293" s="2" t="s">
        <v>49</v>
      </c>
      <c r="J293" s="3">
        <v>44960</v>
      </c>
      <c r="K293" s="3">
        <v>44969</v>
      </c>
      <c r="L293" s="2" t="s">
        <v>38</v>
      </c>
      <c r="M293" s="2" t="s">
        <v>85</v>
      </c>
      <c r="N293" s="2" t="s">
        <v>314</v>
      </c>
      <c r="O293" s="4">
        <v>1423000</v>
      </c>
      <c r="P293" s="4">
        <v>209800</v>
      </c>
      <c r="Q293" s="4">
        <v>1213200</v>
      </c>
      <c r="R293" s="2">
        <v>48</v>
      </c>
      <c r="S293" s="5">
        <v>12.84</v>
      </c>
      <c r="T293" s="4">
        <v>38256.239999999998</v>
      </c>
      <c r="U293" s="2" t="s">
        <v>73</v>
      </c>
      <c r="V293" s="2" t="s">
        <v>74</v>
      </c>
      <c r="W293" s="4">
        <v>1606762.08</v>
      </c>
      <c r="X293" s="4">
        <v>229537.44</v>
      </c>
      <c r="Y293" s="4">
        <v>1836299.52</v>
      </c>
      <c r="Z293" s="2">
        <v>0</v>
      </c>
      <c r="AA293" s="2" t="s">
        <v>56</v>
      </c>
      <c r="AB293" s="2" t="s">
        <v>15727</v>
      </c>
      <c r="AC293" s="2" t="s">
        <v>129</v>
      </c>
      <c r="AD293" s="2" t="s">
        <v>76</v>
      </c>
      <c r="AE293" s="5">
        <v>85.26</v>
      </c>
      <c r="AF293" s="2">
        <v>0</v>
      </c>
      <c r="AG293" s="2" t="s">
        <v>77</v>
      </c>
      <c r="AH293" s="2">
        <v>9</v>
      </c>
      <c r="AI293" s="6" t="str">
        <f t="shared" si="12"/>
        <v>18-24</v>
      </c>
      <c r="AJ293" s="11">
        <f>YEAR(tbl_LoanData[[#This Row],[Application Date]])</f>
        <v>2023</v>
      </c>
      <c r="AK293" s="11" t="str">
        <f>TEXT(tbl_LoanData[[#This Row],[Application Date]],"MMMM")</f>
        <v>February</v>
      </c>
      <c r="AL293" s="12">
        <f>DATE(YEAR(tbl_LoanData[[#This Row],[Application Date]]),MONTH(tbl_LoanData[[#This Row],[Application Date]]),1)</f>
        <v>44958</v>
      </c>
      <c r="AM293" s="14">
        <f ca="1">IF(AND(tbl_LoanData[[#This Row],[Application Date]]&gt;=EOMONTH(TODAY(),-1)+1,tbl_LoanData[[#This Row],[Application Date]]&lt;=TODAY()),tbl_LoanData[[#This Row],[Loan Amount]],0)</f>
        <v>0</v>
      </c>
      <c r="AN293" s="14">
        <f>tbl_LoanData[[#This Row],[Amount Paid]]-(Q293-X293)</f>
        <v>623099.52</v>
      </c>
      <c r="AO293" s="14">
        <f>IF(tbl_LoanData[[#This Row],[Application Status]]="Approved",1,0)</f>
        <v>1</v>
      </c>
      <c r="AP293" s="22" t="str">
        <f t="shared" ca="1" si="13"/>
        <v/>
      </c>
      <c r="AQ293" s="22" t="str">
        <f t="shared" ca="1" si="14"/>
        <v/>
      </c>
    </row>
    <row r="294" spans="1:43" ht="14.4" customHeight="1" x14ac:dyDescent="0.3">
      <c r="A294" s="2" t="s">
        <v>13521</v>
      </c>
      <c r="B294" s="2" t="s">
        <v>13522</v>
      </c>
      <c r="C294" s="2" t="s">
        <v>464</v>
      </c>
      <c r="D294" s="2" t="s">
        <v>204</v>
      </c>
      <c r="E294" s="2" t="s">
        <v>402</v>
      </c>
      <c r="F294" s="2">
        <v>34</v>
      </c>
      <c r="G294" s="2" t="s">
        <v>83</v>
      </c>
      <c r="H294" s="2" t="s">
        <v>143</v>
      </c>
      <c r="I294" s="2" t="s">
        <v>46</v>
      </c>
      <c r="J294" s="3">
        <v>44984</v>
      </c>
      <c r="K294" s="3">
        <v>44996</v>
      </c>
      <c r="L294" s="2" t="s">
        <v>39</v>
      </c>
      <c r="M294" s="2" t="s">
        <v>127</v>
      </c>
      <c r="N294" s="2" t="s">
        <v>152</v>
      </c>
      <c r="O294" s="4">
        <v>2158000</v>
      </c>
      <c r="P294" s="4">
        <v>346300</v>
      </c>
      <c r="Q294" s="4">
        <v>1811700</v>
      </c>
      <c r="R294" s="2">
        <v>36</v>
      </c>
      <c r="S294" s="5">
        <v>10.1</v>
      </c>
      <c r="T294" s="4">
        <v>65573.48</v>
      </c>
      <c r="U294" s="2" t="s">
        <v>73</v>
      </c>
      <c r="V294" s="2" t="s">
        <v>34</v>
      </c>
      <c r="W294" s="4">
        <v>2295071.7999999998</v>
      </c>
      <c r="X294" s="4">
        <v>65573.3</v>
      </c>
      <c r="Y294" s="4">
        <v>2360645.1</v>
      </c>
      <c r="Z294" s="2">
        <v>29</v>
      </c>
      <c r="AA294" s="2" t="s">
        <v>57</v>
      </c>
      <c r="AB294" s="2" t="s">
        <v>15732</v>
      </c>
      <c r="AC294" s="2" t="s">
        <v>121</v>
      </c>
      <c r="AD294" s="2" t="s">
        <v>76</v>
      </c>
      <c r="AE294" s="5">
        <v>83.95</v>
      </c>
      <c r="AF294" s="2">
        <v>1</v>
      </c>
      <c r="AG294" s="2" t="s">
        <v>77</v>
      </c>
      <c r="AH294" s="2">
        <v>12</v>
      </c>
      <c r="AI294" s="6" t="str">
        <f t="shared" si="12"/>
        <v>25-34</v>
      </c>
      <c r="AJ294" s="11">
        <f>YEAR(tbl_LoanData[[#This Row],[Application Date]])</f>
        <v>2023</v>
      </c>
      <c r="AK294" s="11" t="str">
        <f>TEXT(tbl_LoanData[[#This Row],[Application Date]],"MMMM")</f>
        <v>February</v>
      </c>
      <c r="AL294" s="12">
        <f>DATE(YEAR(tbl_LoanData[[#This Row],[Application Date]]),MONTH(tbl_LoanData[[#This Row],[Application Date]]),1)</f>
        <v>44958</v>
      </c>
      <c r="AM294" s="14">
        <f ca="1">IF(AND(tbl_LoanData[[#This Row],[Application Date]]&gt;=EOMONTH(TODAY(),-1)+1,tbl_LoanData[[#This Row],[Application Date]]&lt;=TODAY()),tbl_LoanData[[#This Row],[Loan Amount]],0)</f>
        <v>0</v>
      </c>
      <c r="AN294" s="14">
        <f>tbl_LoanData[[#This Row],[Amount Paid]]-(Q294-X294)</f>
        <v>548945.09999999986</v>
      </c>
      <c r="AO294" s="14">
        <f>IF(tbl_LoanData[[#This Row],[Application Status]]="Approved",1,0)</f>
        <v>1</v>
      </c>
      <c r="AP294" s="22" t="str">
        <f t="shared" ca="1" si="13"/>
        <v/>
      </c>
      <c r="AQ294" s="22" t="str">
        <f t="shared" ca="1" si="14"/>
        <v/>
      </c>
    </row>
    <row r="295" spans="1:43" x14ac:dyDescent="0.3">
      <c r="A295" s="2" t="s">
        <v>13739</v>
      </c>
      <c r="B295" s="2" t="s">
        <v>13740</v>
      </c>
      <c r="C295" s="2" t="s">
        <v>216</v>
      </c>
      <c r="D295" s="2" t="s">
        <v>67</v>
      </c>
      <c r="E295" s="2" t="s">
        <v>117</v>
      </c>
      <c r="F295" s="2">
        <v>62</v>
      </c>
      <c r="G295" s="2" t="s">
        <v>83</v>
      </c>
      <c r="H295" s="2" t="s">
        <v>205</v>
      </c>
      <c r="I295" s="2" t="s">
        <v>49</v>
      </c>
      <c r="J295" s="3">
        <v>44982</v>
      </c>
      <c r="K295" s="3">
        <v>44993</v>
      </c>
      <c r="L295" s="2" t="s">
        <v>40</v>
      </c>
      <c r="M295" s="2" t="s">
        <v>71</v>
      </c>
      <c r="N295" s="2" t="s">
        <v>137</v>
      </c>
      <c r="O295" s="4">
        <v>1280000</v>
      </c>
      <c r="P295" s="4">
        <v>509800</v>
      </c>
      <c r="Q295" s="4">
        <v>770200</v>
      </c>
      <c r="R295" s="2">
        <v>18</v>
      </c>
      <c r="S295" s="5">
        <v>10.28</v>
      </c>
      <c r="T295" s="4">
        <v>49386.94</v>
      </c>
      <c r="U295" s="2" t="s">
        <v>73</v>
      </c>
      <c r="V295" s="2" t="s">
        <v>33</v>
      </c>
      <c r="W295" s="4">
        <v>888964.84</v>
      </c>
      <c r="X295" s="4">
        <v>0</v>
      </c>
      <c r="Y295" s="4">
        <v>888964.84</v>
      </c>
      <c r="Z295" s="2">
        <v>0</v>
      </c>
      <c r="AA295" s="2" t="s">
        <v>56</v>
      </c>
      <c r="AB295" s="2" t="s">
        <v>15731</v>
      </c>
      <c r="AC295" s="2" t="s">
        <v>360</v>
      </c>
      <c r="AD295" s="2" t="s">
        <v>76</v>
      </c>
      <c r="AE295" s="5">
        <v>60.17</v>
      </c>
      <c r="AF295" s="2">
        <v>0</v>
      </c>
      <c r="AG295" s="2" t="s">
        <v>77</v>
      </c>
      <c r="AH295" s="2">
        <v>11</v>
      </c>
      <c r="AI295" s="6" t="str">
        <f t="shared" si="12"/>
        <v>55-64</v>
      </c>
      <c r="AJ295" s="11">
        <f>YEAR(tbl_LoanData[[#This Row],[Application Date]])</f>
        <v>2023</v>
      </c>
      <c r="AK295" s="11" t="str">
        <f>TEXT(tbl_LoanData[[#This Row],[Application Date]],"MMMM")</f>
        <v>February</v>
      </c>
      <c r="AL295" s="12">
        <f>DATE(YEAR(tbl_LoanData[[#This Row],[Application Date]]),MONTH(tbl_LoanData[[#This Row],[Application Date]]),1)</f>
        <v>44958</v>
      </c>
      <c r="AM295" s="14">
        <f ca="1">IF(AND(tbl_LoanData[[#This Row],[Application Date]]&gt;=EOMONTH(TODAY(),-1)+1,tbl_LoanData[[#This Row],[Application Date]]&lt;=TODAY()),tbl_LoanData[[#This Row],[Loan Amount]],0)</f>
        <v>0</v>
      </c>
      <c r="AN295" s="14">
        <f>tbl_LoanData[[#This Row],[Amount Paid]]-(Q295-X295)</f>
        <v>118764.83999999997</v>
      </c>
      <c r="AO295" s="14">
        <f>IF(tbl_LoanData[[#This Row],[Application Status]]="Approved",1,0)</f>
        <v>1</v>
      </c>
      <c r="AP295" s="22" t="str">
        <f t="shared" ca="1" si="13"/>
        <v/>
      </c>
      <c r="AQ295" s="22" t="str">
        <f t="shared" ca="1" si="14"/>
        <v/>
      </c>
    </row>
    <row r="296" spans="1:43" x14ac:dyDescent="0.3">
      <c r="A296" s="2" t="s">
        <v>14039</v>
      </c>
      <c r="B296" s="2" t="s">
        <v>14040</v>
      </c>
      <c r="C296" s="2" t="s">
        <v>277</v>
      </c>
      <c r="D296" s="2" t="s">
        <v>209</v>
      </c>
      <c r="E296" s="2" t="s">
        <v>293</v>
      </c>
      <c r="F296" s="2">
        <v>27</v>
      </c>
      <c r="G296" s="2" t="s">
        <v>83</v>
      </c>
      <c r="H296" s="2" t="s">
        <v>259</v>
      </c>
      <c r="I296" s="2" t="s">
        <v>43</v>
      </c>
      <c r="J296" s="3">
        <v>44967</v>
      </c>
      <c r="K296" s="3">
        <v>44976</v>
      </c>
      <c r="L296" s="2" t="s">
        <v>38</v>
      </c>
      <c r="M296" s="2" t="s">
        <v>127</v>
      </c>
      <c r="N296" s="2" t="s">
        <v>128</v>
      </c>
      <c r="O296" s="4">
        <v>1135000</v>
      </c>
      <c r="P296" s="4">
        <v>386800</v>
      </c>
      <c r="Q296" s="4">
        <v>748200</v>
      </c>
      <c r="R296" s="2">
        <v>48</v>
      </c>
      <c r="S296" s="5">
        <v>5.5</v>
      </c>
      <c r="T296" s="4">
        <v>19016.75</v>
      </c>
      <c r="U296" s="2" t="s">
        <v>73</v>
      </c>
      <c r="V296" s="2" t="s">
        <v>74</v>
      </c>
      <c r="W296" s="4">
        <v>798703.5</v>
      </c>
      <c r="X296" s="4">
        <v>114100.5</v>
      </c>
      <c r="Y296" s="4">
        <v>912804</v>
      </c>
      <c r="Z296" s="2">
        <v>0</v>
      </c>
      <c r="AA296" s="2" t="s">
        <v>56</v>
      </c>
      <c r="AB296" s="2" t="s">
        <v>15728</v>
      </c>
      <c r="AC296" s="2" t="s">
        <v>332</v>
      </c>
      <c r="AD296" s="2" t="s">
        <v>76</v>
      </c>
      <c r="AE296" s="5">
        <v>65.92</v>
      </c>
      <c r="AF296" s="2">
        <v>0</v>
      </c>
      <c r="AG296" s="2" t="s">
        <v>77</v>
      </c>
      <c r="AH296" s="2">
        <v>9</v>
      </c>
      <c r="AI296" s="6" t="str">
        <f t="shared" si="12"/>
        <v>25-34</v>
      </c>
      <c r="AJ296" s="11">
        <f>YEAR(tbl_LoanData[[#This Row],[Application Date]])</f>
        <v>2023</v>
      </c>
      <c r="AK296" s="11" t="str">
        <f>TEXT(tbl_LoanData[[#This Row],[Application Date]],"MMMM")</f>
        <v>February</v>
      </c>
      <c r="AL296" s="12">
        <f>DATE(YEAR(tbl_LoanData[[#This Row],[Application Date]]),MONTH(tbl_LoanData[[#This Row],[Application Date]]),1)</f>
        <v>44958</v>
      </c>
      <c r="AM296" s="14">
        <f ca="1">IF(AND(tbl_LoanData[[#This Row],[Application Date]]&gt;=EOMONTH(TODAY(),-1)+1,tbl_LoanData[[#This Row],[Application Date]]&lt;=TODAY()),tbl_LoanData[[#This Row],[Loan Amount]],0)</f>
        <v>0</v>
      </c>
      <c r="AN296" s="14">
        <f>tbl_LoanData[[#This Row],[Amount Paid]]-(Q296-X296)</f>
        <v>164604</v>
      </c>
      <c r="AO296" s="14">
        <f>IF(tbl_LoanData[[#This Row],[Application Status]]="Approved",1,0)</f>
        <v>1</v>
      </c>
      <c r="AP296" s="22" t="str">
        <f t="shared" ca="1" si="13"/>
        <v/>
      </c>
      <c r="AQ296" s="22" t="str">
        <f t="shared" ca="1" si="14"/>
        <v/>
      </c>
    </row>
    <row r="297" spans="1:43" ht="14.4" customHeight="1" x14ac:dyDescent="0.3">
      <c r="A297" s="2" t="s">
        <v>14087</v>
      </c>
      <c r="B297" s="2" t="s">
        <v>14088</v>
      </c>
      <c r="C297" s="2" t="s">
        <v>277</v>
      </c>
      <c r="D297" s="2" t="s">
        <v>118</v>
      </c>
      <c r="E297" s="2" t="s">
        <v>161</v>
      </c>
      <c r="F297" s="2">
        <v>50</v>
      </c>
      <c r="G297" s="2" t="s">
        <v>83</v>
      </c>
      <c r="H297" s="2" t="s">
        <v>398</v>
      </c>
      <c r="I297" s="2" t="s">
        <v>46</v>
      </c>
      <c r="J297" s="3">
        <v>44979</v>
      </c>
      <c r="K297" s="3">
        <v>44989</v>
      </c>
      <c r="L297" s="2" t="s">
        <v>36</v>
      </c>
      <c r="M297" s="2" t="s">
        <v>94</v>
      </c>
      <c r="N297" s="2" t="s">
        <v>212</v>
      </c>
      <c r="O297" s="4">
        <v>1971000</v>
      </c>
      <c r="P297" s="4">
        <v>413900</v>
      </c>
      <c r="Q297" s="4">
        <v>1557100</v>
      </c>
      <c r="R297" s="2">
        <v>12</v>
      </c>
      <c r="S297" s="5">
        <v>13.13</v>
      </c>
      <c r="T297" s="4">
        <v>146795.6</v>
      </c>
      <c r="U297" s="2" t="s">
        <v>73</v>
      </c>
      <c r="V297" s="2" t="s">
        <v>33</v>
      </c>
      <c r="W297" s="4">
        <v>1761547.23</v>
      </c>
      <c r="X297" s="4">
        <v>0</v>
      </c>
      <c r="Y297" s="4">
        <v>1761547.23</v>
      </c>
      <c r="Z297" s="2">
        <v>0</v>
      </c>
      <c r="AA297" s="2" t="s">
        <v>56</v>
      </c>
      <c r="AB297" s="2" t="s">
        <v>15733</v>
      </c>
      <c r="AC297" s="2" t="s">
        <v>146</v>
      </c>
      <c r="AD297" s="2" t="s">
        <v>76</v>
      </c>
      <c r="AE297" s="5">
        <v>79</v>
      </c>
      <c r="AF297" s="2">
        <v>0</v>
      </c>
      <c r="AG297" s="2" t="s">
        <v>77</v>
      </c>
      <c r="AH297" s="2">
        <v>10</v>
      </c>
      <c r="AI297" s="6" t="str">
        <f t="shared" si="12"/>
        <v>45-54</v>
      </c>
      <c r="AJ297" s="11">
        <f>YEAR(tbl_LoanData[[#This Row],[Application Date]])</f>
        <v>2023</v>
      </c>
      <c r="AK297" s="11" t="str">
        <f>TEXT(tbl_LoanData[[#This Row],[Application Date]],"MMMM")</f>
        <v>February</v>
      </c>
      <c r="AL297" s="12">
        <f>DATE(YEAR(tbl_LoanData[[#This Row],[Application Date]]),MONTH(tbl_LoanData[[#This Row],[Application Date]]),1)</f>
        <v>44958</v>
      </c>
      <c r="AM297" s="14">
        <f ca="1">IF(AND(tbl_LoanData[[#This Row],[Application Date]]&gt;=EOMONTH(TODAY(),-1)+1,tbl_LoanData[[#This Row],[Application Date]]&lt;=TODAY()),tbl_LoanData[[#This Row],[Loan Amount]],0)</f>
        <v>0</v>
      </c>
      <c r="AN297" s="14">
        <f>tbl_LoanData[[#This Row],[Amount Paid]]-(Q297-X297)</f>
        <v>204447.22999999998</v>
      </c>
      <c r="AO297" s="14">
        <f>IF(tbl_LoanData[[#This Row],[Application Status]]="Approved",1,0)</f>
        <v>1</v>
      </c>
      <c r="AP297" s="22" t="str">
        <f t="shared" ca="1" si="13"/>
        <v/>
      </c>
      <c r="AQ297" s="22" t="str">
        <f t="shared" ca="1" si="14"/>
        <v/>
      </c>
    </row>
    <row r="298" spans="1:43" ht="14.4" customHeight="1" x14ac:dyDescent="0.3">
      <c r="A298" s="2" t="s">
        <v>14093</v>
      </c>
      <c r="B298" s="2" t="s">
        <v>14094</v>
      </c>
      <c r="C298" s="2" t="s">
        <v>464</v>
      </c>
      <c r="D298" s="2" t="s">
        <v>81</v>
      </c>
      <c r="E298" s="2" t="s">
        <v>204</v>
      </c>
      <c r="F298" s="2">
        <v>36</v>
      </c>
      <c r="G298" s="2" t="s">
        <v>83</v>
      </c>
      <c r="H298" s="2" t="s">
        <v>244</v>
      </c>
      <c r="I298" s="2" t="s">
        <v>48</v>
      </c>
      <c r="J298" s="3">
        <v>44963</v>
      </c>
      <c r="K298" s="3">
        <v>44981</v>
      </c>
      <c r="L298" s="2" t="s">
        <v>40</v>
      </c>
      <c r="M298" s="2" t="s">
        <v>157</v>
      </c>
      <c r="N298" s="2" t="s">
        <v>328</v>
      </c>
      <c r="O298" s="4">
        <v>1581000</v>
      </c>
      <c r="P298" s="4">
        <v>542200</v>
      </c>
      <c r="Q298" s="4">
        <v>1038800</v>
      </c>
      <c r="R298" s="2">
        <v>60</v>
      </c>
      <c r="S298" s="5">
        <v>7.44</v>
      </c>
      <c r="T298" s="4">
        <v>23753.89</v>
      </c>
      <c r="U298" s="2" t="s">
        <v>73</v>
      </c>
      <c r="V298" s="2" t="s">
        <v>74</v>
      </c>
      <c r="W298" s="4">
        <v>973909.49</v>
      </c>
      <c r="X298" s="4">
        <v>451324.11</v>
      </c>
      <c r="Y298" s="4">
        <v>1425233.6</v>
      </c>
      <c r="Z298" s="2">
        <v>31</v>
      </c>
      <c r="AA298" s="2" t="s">
        <v>58</v>
      </c>
      <c r="AB298" s="2" t="s">
        <v>15732</v>
      </c>
      <c r="AC298" s="2" t="s">
        <v>213</v>
      </c>
      <c r="AD298" s="2" t="s">
        <v>76</v>
      </c>
      <c r="AE298" s="5">
        <v>65.709999999999994</v>
      </c>
      <c r="AF298" s="2">
        <v>1</v>
      </c>
      <c r="AG298" s="2" t="s">
        <v>15718</v>
      </c>
      <c r="AH298" s="2">
        <v>18</v>
      </c>
      <c r="AI298" s="6" t="str">
        <f t="shared" si="12"/>
        <v>35-44</v>
      </c>
      <c r="AJ298" s="11">
        <f>YEAR(tbl_LoanData[[#This Row],[Application Date]])</f>
        <v>2023</v>
      </c>
      <c r="AK298" s="11" t="str">
        <f>TEXT(tbl_LoanData[[#This Row],[Application Date]],"MMMM")</f>
        <v>February</v>
      </c>
      <c r="AL298" s="12">
        <f>DATE(YEAR(tbl_LoanData[[#This Row],[Application Date]]),MONTH(tbl_LoanData[[#This Row],[Application Date]]),1)</f>
        <v>44958</v>
      </c>
      <c r="AM298" s="14">
        <f ca="1">IF(AND(tbl_LoanData[[#This Row],[Application Date]]&gt;=EOMONTH(TODAY(),-1)+1,tbl_LoanData[[#This Row],[Application Date]]&lt;=TODAY()),tbl_LoanData[[#This Row],[Loan Amount]],0)</f>
        <v>0</v>
      </c>
      <c r="AN298" s="14">
        <f>tbl_LoanData[[#This Row],[Amount Paid]]-(Q298-X298)</f>
        <v>386433.6</v>
      </c>
      <c r="AO298" s="14">
        <f>IF(tbl_LoanData[[#This Row],[Application Status]]="Approved",1,0)</f>
        <v>1</v>
      </c>
      <c r="AP298" s="22" t="str">
        <f t="shared" ca="1" si="13"/>
        <v/>
      </c>
      <c r="AQ298" s="22" t="str">
        <f t="shared" ca="1" si="14"/>
        <v/>
      </c>
    </row>
    <row r="299" spans="1:43" ht="14.4" customHeight="1" x14ac:dyDescent="0.3">
      <c r="A299" s="2" t="s">
        <v>14113</v>
      </c>
      <c r="B299" s="2" t="s">
        <v>14114</v>
      </c>
      <c r="C299" s="2" t="s">
        <v>142</v>
      </c>
      <c r="D299" s="2" t="s">
        <v>117</v>
      </c>
      <c r="E299" s="2" t="s">
        <v>81</v>
      </c>
      <c r="F299" s="2">
        <v>22</v>
      </c>
      <c r="G299" s="2" t="s">
        <v>83</v>
      </c>
      <c r="H299" s="2" t="s">
        <v>269</v>
      </c>
      <c r="I299" s="2" t="s">
        <v>46</v>
      </c>
      <c r="J299" s="3">
        <v>44976</v>
      </c>
      <c r="K299" s="3">
        <v>44981</v>
      </c>
      <c r="L299" s="2" t="s">
        <v>39</v>
      </c>
      <c r="M299" s="2" t="s">
        <v>85</v>
      </c>
      <c r="N299" s="2" t="s">
        <v>178</v>
      </c>
      <c r="O299" s="4">
        <v>1548000</v>
      </c>
      <c r="P299" s="4">
        <v>351200</v>
      </c>
      <c r="Q299" s="4">
        <v>1196800</v>
      </c>
      <c r="R299" s="2">
        <v>24</v>
      </c>
      <c r="S299" s="5">
        <v>8.98</v>
      </c>
      <c r="T299" s="4">
        <v>58822.720000000001</v>
      </c>
      <c r="U299" s="2" t="s">
        <v>73</v>
      </c>
      <c r="V299" s="2" t="s">
        <v>34</v>
      </c>
      <c r="W299" s="4">
        <v>1117631.68</v>
      </c>
      <c r="X299" s="4">
        <v>294113.59999999998</v>
      </c>
      <c r="Y299" s="4">
        <v>1411745.28</v>
      </c>
      <c r="Z299" s="2">
        <v>160</v>
      </c>
      <c r="AA299" s="2" t="s">
        <v>60</v>
      </c>
      <c r="AB299" s="2" t="s">
        <v>15728</v>
      </c>
      <c r="AC299" s="2" t="s">
        <v>75</v>
      </c>
      <c r="AD299" s="2" t="s">
        <v>76</v>
      </c>
      <c r="AE299" s="5">
        <v>77.31</v>
      </c>
      <c r="AF299" s="2">
        <v>5</v>
      </c>
      <c r="AG299" s="2" t="s">
        <v>130</v>
      </c>
      <c r="AH299" s="2">
        <v>5</v>
      </c>
      <c r="AI299" s="6" t="str">
        <f t="shared" si="12"/>
        <v>18-24</v>
      </c>
      <c r="AJ299" s="11">
        <f>YEAR(tbl_LoanData[[#This Row],[Application Date]])</f>
        <v>2023</v>
      </c>
      <c r="AK299" s="11" t="str">
        <f>TEXT(tbl_LoanData[[#This Row],[Application Date]],"MMMM")</f>
        <v>February</v>
      </c>
      <c r="AL299" s="12">
        <f>DATE(YEAR(tbl_LoanData[[#This Row],[Application Date]]),MONTH(tbl_LoanData[[#This Row],[Application Date]]),1)</f>
        <v>44958</v>
      </c>
      <c r="AM299" s="14">
        <f ca="1">IF(AND(tbl_LoanData[[#This Row],[Application Date]]&gt;=EOMONTH(TODAY(),-1)+1,tbl_LoanData[[#This Row],[Application Date]]&lt;=TODAY()),tbl_LoanData[[#This Row],[Loan Amount]],0)</f>
        <v>0</v>
      </c>
      <c r="AN299" s="14">
        <f>tbl_LoanData[[#This Row],[Amount Paid]]-(Q299-X299)</f>
        <v>214945.27999999991</v>
      </c>
      <c r="AO299" s="14">
        <f>IF(tbl_LoanData[[#This Row],[Application Status]]="Approved",1,0)</f>
        <v>1</v>
      </c>
      <c r="AP299" s="22" t="str">
        <f t="shared" ca="1" si="13"/>
        <v/>
      </c>
      <c r="AQ299" s="22" t="str">
        <f t="shared" ca="1" si="14"/>
        <v/>
      </c>
    </row>
    <row r="300" spans="1:43" ht="14.4" customHeight="1" x14ac:dyDescent="0.3">
      <c r="A300" s="2" t="s">
        <v>14299</v>
      </c>
      <c r="B300" s="2" t="s">
        <v>14300</v>
      </c>
      <c r="C300" s="2" t="s">
        <v>90</v>
      </c>
      <c r="D300" s="2" t="s">
        <v>101</v>
      </c>
      <c r="E300" s="2" t="s">
        <v>402</v>
      </c>
      <c r="F300" s="2">
        <v>27</v>
      </c>
      <c r="G300" s="2" t="s">
        <v>69</v>
      </c>
      <c r="H300" s="2" t="s">
        <v>278</v>
      </c>
      <c r="I300" s="2" t="s">
        <v>45</v>
      </c>
      <c r="J300" s="3">
        <v>44962</v>
      </c>
      <c r="K300" s="3"/>
      <c r="L300" s="2" t="s">
        <v>36</v>
      </c>
      <c r="M300" s="2" t="s">
        <v>71</v>
      </c>
      <c r="N300" s="2" t="s">
        <v>162</v>
      </c>
      <c r="O300" s="4">
        <v>2117000</v>
      </c>
      <c r="P300" s="4">
        <v>459600</v>
      </c>
      <c r="Q300" s="4">
        <v>1657400</v>
      </c>
      <c r="R300" s="2">
        <v>36</v>
      </c>
      <c r="S300" s="5">
        <v>10.57</v>
      </c>
      <c r="T300" s="4">
        <v>60637.82</v>
      </c>
      <c r="U300" s="2" t="s">
        <v>113</v>
      </c>
      <c r="V300" s="2" t="s">
        <v>97</v>
      </c>
      <c r="W300" s="4">
        <v>0</v>
      </c>
      <c r="X300" s="4">
        <v>0</v>
      </c>
      <c r="Y300" s="4">
        <v>2182961.54</v>
      </c>
      <c r="Z300" s="2">
        <v>0</v>
      </c>
      <c r="AA300" s="2" t="s">
        <v>97</v>
      </c>
      <c r="AB300" s="2" t="s">
        <v>15732</v>
      </c>
      <c r="AC300" s="2" t="s">
        <v>332</v>
      </c>
      <c r="AD300" s="2" t="s">
        <v>76</v>
      </c>
      <c r="AE300" s="5">
        <v>78.290000000000006</v>
      </c>
      <c r="AF300" s="2">
        <v>0</v>
      </c>
      <c r="AG300" s="2" t="s">
        <v>97</v>
      </c>
      <c r="AH300" s="2"/>
      <c r="AI300" s="6" t="str">
        <f t="shared" si="12"/>
        <v>25-34</v>
      </c>
      <c r="AJ300" s="11">
        <f>YEAR(tbl_LoanData[[#This Row],[Application Date]])</f>
        <v>2023</v>
      </c>
      <c r="AK300" s="11" t="str">
        <f>TEXT(tbl_LoanData[[#This Row],[Application Date]],"MMMM")</f>
        <v>February</v>
      </c>
      <c r="AL300" s="12">
        <f>DATE(YEAR(tbl_LoanData[[#This Row],[Application Date]]),MONTH(tbl_LoanData[[#This Row],[Application Date]]),1)</f>
        <v>44958</v>
      </c>
      <c r="AM300" s="14">
        <f ca="1">IF(AND(tbl_LoanData[[#This Row],[Application Date]]&gt;=EOMONTH(TODAY(),-1)+1,tbl_LoanData[[#This Row],[Application Date]]&lt;=TODAY()),tbl_LoanData[[#This Row],[Loan Amount]],0)</f>
        <v>0</v>
      </c>
      <c r="AN300" s="14">
        <f>tbl_LoanData[[#This Row],[Amount Paid]]-(Q300-X300)</f>
        <v>-1657400</v>
      </c>
      <c r="AO300" s="14">
        <f>IF(tbl_LoanData[[#This Row],[Application Status]]="Approved",1,0)</f>
        <v>0</v>
      </c>
      <c r="AP300" s="22" t="str">
        <f t="shared" ca="1" si="13"/>
        <v/>
      </c>
      <c r="AQ300" s="22" t="str">
        <f t="shared" ca="1" si="14"/>
        <v/>
      </c>
    </row>
    <row r="301" spans="1:43" ht="14.4" customHeight="1" x14ac:dyDescent="0.3">
      <c r="A301" s="2" t="s">
        <v>14305</v>
      </c>
      <c r="B301" s="2" t="s">
        <v>14306</v>
      </c>
      <c r="C301" s="2" t="s">
        <v>644</v>
      </c>
      <c r="D301" s="2" t="s">
        <v>268</v>
      </c>
      <c r="E301" s="2" t="s">
        <v>67</v>
      </c>
      <c r="F301" s="2">
        <v>47</v>
      </c>
      <c r="G301" s="2" t="s">
        <v>83</v>
      </c>
      <c r="H301" s="2" t="s">
        <v>211</v>
      </c>
      <c r="I301" s="2" t="s">
        <v>50</v>
      </c>
      <c r="J301" s="3">
        <v>44958</v>
      </c>
      <c r="K301" s="3">
        <v>44960</v>
      </c>
      <c r="L301" s="2" t="s">
        <v>41</v>
      </c>
      <c r="M301" s="2" t="s">
        <v>552</v>
      </c>
      <c r="N301" s="2" t="s">
        <v>553</v>
      </c>
      <c r="O301" s="4">
        <v>3427000</v>
      </c>
      <c r="P301" s="4">
        <v>1235100</v>
      </c>
      <c r="Q301" s="4">
        <v>2191900</v>
      </c>
      <c r="R301" s="2">
        <v>36</v>
      </c>
      <c r="S301" s="5">
        <v>5.57</v>
      </c>
      <c r="T301" s="4">
        <v>71060.179999999993</v>
      </c>
      <c r="U301" s="2" t="s">
        <v>73</v>
      </c>
      <c r="V301" s="2" t="s">
        <v>34</v>
      </c>
      <c r="W301" s="4">
        <v>2202865.58</v>
      </c>
      <c r="X301" s="4">
        <v>355300.91</v>
      </c>
      <c r="Y301" s="4">
        <v>2558166.4900000002</v>
      </c>
      <c r="Z301" s="2">
        <v>150</v>
      </c>
      <c r="AA301" s="2" t="s">
        <v>60</v>
      </c>
      <c r="AB301" s="2" t="s">
        <v>15733</v>
      </c>
      <c r="AC301" s="2" t="s">
        <v>146</v>
      </c>
      <c r="AD301" s="2" t="s">
        <v>76</v>
      </c>
      <c r="AE301" s="5">
        <v>63.96</v>
      </c>
      <c r="AF301" s="2">
        <v>5</v>
      </c>
      <c r="AG301" s="2" t="s">
        <v>130</v>
      </c>
      <c r="AH301" s="2">
        <v>2</v>
      </c>
      <c r="AI301" s="6" t="str">
        <f t="shared" si="12"/>
        <v>45-54</v>
      </c>
      <c r="AJ301" s="11">
        <f>YEAR(tbl_LoanData[[#This Row],[Application Date]])</f>
        <v>2023</v>
      </c>
      <c r="AK301" s="11" t="str">
        <f>TEXT(tbl_LoanData[[#This Row],[Application Date]],"MMMM")</f>
        <v>February</v>
      </c>
      <c r="AL301" s="12">
        <f>DATE(YEAR(tbl_LoanData[[#This Row],[Application Date]]),MONTH(tbl_LoanData[[#This Row],[Application Date]]),1)</f>
        <v>44958</v>
      </c>
      <c r="AM301" s="14">
        <f ca="1">IF(AND(tbl_LoanData[[#This Row],[Application Date]]&gt;=EOMONTH(TODAY(),-1)+1,tbl_LoanData[[#This Row],[Application Date]]&lt;=TODAY()),tbl_LoanData[[#This Row],[Loan Amount]],0)</f>
        <v>0</v>
      </c>
      <c r="AN301" s="14">
        <f>tbl_LoanData[[#This Row],[Amount Paid]]-(Q301-X301)</f>
        <v>366266.49</v>
      </c>
      <c r="AO301" s="14">
        <f>IF(tbl_LoanData[[#This Row],[Application Status]]="Approved",1,0)</f>
        <v>1</v>
      </c>
      <c r="AP301" s="22" t="str">
        <f t="shared" ca="1" si="13"/>
        <v/>
      </c>
      <c r="AQ301" s="22" t="str">
        <f t="shared" ca="1" si="14"/>
        <v/>
      </c>
    </row>
    <row r="302" spans="1:43" ht="14.4" customHeight="1" x14ac:dyDescent="0.3">
      <c r="A302" s="2" t="s">
        <v>14419</v>
      </c>
      <c r="B302" s="2" t="s">
        <v>14420</v>
      </c>
      <c r="C302" s="2" t="s">
        <v>171</v>
      </c>
      <c r="D302" s="2" t="s">
        <v>81</v>
      </c>
      <c r="E302" s="2" t="s">
        <v>165</v>
      </c>
      <c r="F302" s="2">
        <v>33</v>
      </c>
      <c r="G302" s="2" t="s">
        <v>69</v>
      </c>
      <c r="H302" s="2" t="s">
        <v>228</v>
      </c>
      <c r="I302" s="2" t="s">
        <v>43</v>
      </c>
      <c r="J302" s="3">
        <v>44984</v>
      </c>
      <c r="K302" s="3">
        <v>45001</v>
      </c>
      <c r="L302" s="2" t="s">
        <v>36</v>
      </c>
      <c r="M302" s="2" t="s">
        <v>111</v>
      </c>
      <c r="N302" s="2" t="s">
        <v>350</v>
      </c>
      <c r="O302" s="4">
        <v>963000</v>
      </c>
      <c r="P302" s="4">
        <v>192200</v>
      </c>
      <c r="Q302" s="4">
        <v>770800</v>
      </c>
      <c r="R302" s="2">
        <v>48</v>
      </c>
      <c r="S302" s="5">
        <v>14.17</v>
      </c>
      <c r="T302" s="4">
        <v>25160.2</v>
      </c>
      <c r="U302" s="2" t="s">
        <v>73</v>
      </c>
      <c r="V302" s="2" t="s">
        <v>74</v>
      </c>
      <c r="W302" s="4">
        <v>1031568.2</v>
      </c>
      <c r="X302" s="4">
        <v>176121.24</v>
      </c>
      <c r="Y302" s="4">
        <v>1207689.44</v>
      </c>
      <c r="Z302" s="2">
        <v>0</v>
      </c>
      <c r="AA302" s="2" t="s">
        <v>56</v>
      </c>
      <c r="AB302" s="2" t="s">
        <v>15734</v>
      </c>
      <c r="AC302" s="2" t="s">
        <v>129</v>
      </c>
      <c r="AD302" s="2" t="s">
        <v>76</v>
      </c>
      <c r="AE302" s="5">
        <v>80.040000000000006</v>
      </c>
      <c r="AF302" s="2">
        <v>0</v>
      </c>
      <c r="AG302" s="2" t="s">
        <v>77</v>
      </c>
      <c r="AH302" s="2">
        <v>17</v>
      </c>
      <c r="AI302" s="6" t="str">
        <f t="shared" si="12"/>
        <v>25-34</v>
      </c>
      <c r="AJ302" s="11">
        <f>YEAR(tbl_LoanData[[#This Row],[Application Date]])</f>
        <v>2023</v>
      </c>
      <c r="AK302" s="11" t="str">
        <f>TEXT(tbl_LoanData[[#This Row],[Application Date]],"MMMM")</f>
        <v>February</v>
      </c>
      <c r="AL302" s="12">
        <f>DATE(YEAR(tbl_LoanData[[#This Row],[Application Date]]),MONTH(tbl_LoanData[[#This Row],[Application Date]]),1)</f>
        <v>44958</v>
      </c>
      <c r="AM302" s="14">
        <f ca="1">IF(AND(tbl_LoanData[[#This Row],[Application Date]]&gt;=EOMONTH(TODAY(),-1)+1,tbl_LoanData[[#This Row],[Application Date]]&lt;=TODAY()),tbl_LoanData[[#This Row],[Loan Amount]],0)</f>
        <v>0</v>
      </c>
      <c r="AN302" s="14">
        <f>tbl_LoanData[[#This Row],[Amount Paid]]-(Q302-X302)</f>
        <v>436889.43999999994</v>
      </c>
      <c r="AO302" s="14">
        <f>IF(tbl_LoanData[[#This Row],[Application Status]]="Approved",1,0)</f>
        <v>1</v>
      </c>
      <c r="AP302" s="22" t="str">
        <f t="shared" ca="1" si="13"/>
        <v/>
      </c>
      <c r="AQ302" s="22" t="str">
        <f t="shared" ca="1" si="14"/>
        <v/>
      </c>
    </row>
    <row r="303" spans="1:43" ht="14.4" customHeight="1" x14ac:dyDescent="0.3">
      <c r="A303" s="2" t="s">
        <v>14427</v>
      </c>
      <c r="B303" s="2" t="s">
        <v>14428</v>
      </c>
      <c r="C303" s="2" t="s">
        <v>390</v>
      </c>
      <c r="D303" s="2" t="s">
        <v>176</v>
      </c>
      <c r="E303" s="2" t="s">
        <v>540</v>
      </c>
      <c r="F303" s="2">
        <v>30</v>
      </c>
      <c r="G303" s="2" t="s">
        <v>83</v>
      </c>
      <c r="H303" s="2" t="s">
        <v>119</v>
      </c>
      <c r="I303" s="2" t="s">
        <v>43</v>
      </c>
      <c r="J303" s="3">
        <v>44963</v>
      </c>
      <c r="K303" s="3">
        <v>44978</v>
      </c>
      <c r="L303" s="2" t="s">
        <v>40</v>
      </c>
      <c r="M303" s="2" t="s">
        <v>71</v>
      </c>
      <c r="N303" s="2" t="s">
        <v>137</v>
      </c>
      <c r="O303" s="4">
        <v>1007000</v>
      </c>
      <c r="P303" s="4">
        <v>231400</v>
      </c>
      <c r="Q303" s="4">
        <v>775600</v>
      </c>
      <c r="R303" s="2">
        <v>36</v>
      </c>
      <c r="S303" s="5">
        <v>12.48</v>
      </c>
      <c r="T303" s="4">
        <v>29610.68</v>
      </c>
      <c r="U303" s="2" t="s">
        <v>73</v>
      </c>
      <c r="V303" s="2" t="s">
        <v>33</v>
      </c>
      <c r="W303" s="4">
        <v>1065984.6399999999</v>
      </c>
      <c r="X303" s="4">
        <v>0</v>
      </c>
      <c r="Y303" s="4">
        <v>1065984.6399999999</v>
      </c>
      <c r="Z303" s="2">
        <v>0</v>
      </c>
      <c r="AA303" s="2" t="s">
        <v>56</v>
      </c>
      <c r="AB303" s="2" t="s">
        <v>15731</v>
      </c>
      <c r="AC303" s="2" t="s">
        <v>138</v>
      </c>
      <c r="AD303" s="2" t="s">
        <v>76</v>
      </c>
      <c r="AE303" s="5">
        <v>77.02</v>
      </c>
      <c r="AF303" s="2">
        <v>0</v>
      </c>
      <c r="AG303" s="2" t="s">
        <v>77</v>
      </c>
      <c r="AH303" s="2">
        <v>15</v>
      </c>
      <c r="AI303" s="6" t="str">
        <f t="shared" si="12"/>
        <v>25-34</v>
      </c>
      <c r="AJ303" s="11">
        <f>YEAR(tbl_LoanData[[#This Row],[Application Date]])</f>
        <v>2023</v>
      </c>
      <c r="AK303" s="11" t="str">
        <f>TEXT(tbl_LoanData[[#This Row],[Application Date]],"MMMM")</f>
        <v>February</v>
      </c>
      <c r="AL303" s="12">
        <f>DATE(YEAR(tbl_LoanData[[#This Row],[Application Date]]),MONTH(tbl_LoanData[[#This Row],[Application Date]]),1)</f>
        <v>44958</v>
      </c>
      <c r="AM303" s="14">
        <f ca="1">IF(AND(tbl_LoanData[[#This Row],[Application Date]]&gt;=EOMONTH(TODAY(),-1)+1,tbl_LoanData[[#This Row],[Application Date]]&lt;=TODAY()),tbl_LoanData[[#This Row],[Loan Amount]],0)</f>
        <v>0</v>
      </c>
      <c r="AN303" s="14">
        <f>tbl_LoanData[[#This Row],[Amount Paid]]-(Q303-X303)</f>
        <v>290384.6399999999</v>
      </c>
      <c r="AO303" s="14">
        <f>IF(tbl_LoanData[[#This Row],[Application Status]]="Approved",1,0)</f>
        <v>1</v>
      </c>
      <c r="AP303" s="22" t="str">
        <f t="shared" ca="1" si="13"/>
        <v/>
      </c>
      <c r="AQ303" s="22" t="str">
        <f t="shared" ca="1" si="14"/>
        <v/>
      </c>
    </row>
    <row r="304" spans="1:43" ht="14.4" customHeight="1" x14ac:dyDescent="0.3">
      <c r="A304" s="2" t="s">
        <v>14483</v>
      </c>
      <c r="B304" s="2" t="s">
        <v>14484</v>
      </c>
      <c r="C304" s="2" t="s">
        <v>223</v>
      </c>
      <c r="D304" s="2" t="s">
        <v>81</v>
      </c>
      <c r="E304" s="2" t="s">
        <v>323</v>
      </c>
      <c r="F304" s="2">
        <v>22</v>
      </c>
      <c r="G304" s="2" t="s">
        <v>69</v>
      </c>
      <c r="H304" s="2" t="s">
        <v>269</v>
      </c>
      <c r="I304" s="2" t="s">
        <v>46</v>
      </c>
      <c r="J304" s="3">
        <v>44982</v>
      </c>
      <c r="K304" s="3">
        <v>44985</v>
      </c>
      <c r="L304" s="2" t="s">
        <v>41</v>
      </c>
      <c r="M304" s="2" t="s">
        <v>552</v>
      </c>
      <c r="N304" s="2" t="s">
        <v>553</v>
      </c>
      <c r="O304" s="4">
        <v>3037000</v>
      </c>
      <c r="P304" s="4">
        <v>1008100</v>
      </c>
      <c r="Q304" s="4">
        <v>2028900</v>
      </c>
      <c r="R304" s="2">
        <v>36</v>
      </c>
      <c r="S304" s="5">
        <v>11.64</v>
      </c>
      <c r="T304" s="4">
        <v>76038.66</v>
      </c>
      <c r="U304" s="2" t="s">
        <v>73</v>
      </c>
      <c r="V304" s="2" t="s">
        <v>33</v>
      </c>
      <c r="W304" s="4">
        <v>2737391.88</v>
      </c>
      <c r="X304" s="4">
        <v>0</v>
      </c>
      <c r="Y304" s="4">
        <v>2737391.88</v>
      </c>
      <c r="Z304" s="2">
        <v>0</v>
      </c>
      <c r="AA304" s="2" t="s">
        <v>56</v>
      </c>
      <c r="AB304" s="2" t="s">
        <v>15735</v>
      </c>
      <c r="AC304" s="2" t="s">
        <v>121</v>
      </c>
      <c r="AD304" s="2" t="s">
        <v>76</v>
      </c>
      <c r="AE304" s="5">
        <v>66.81</v>
      </c>
      <c r="AF304" s="2">
        <v>0</v>
      </c>
      <c r="AG304" s="2" t="s">
        <v>77</v>
      </c>
      <c r="AH304" s="2">
        <v>3</v>
      </c>
      <c r="AI304" s="6" t="str">
        <f t="shared" si="12"/>
        <v>18-24</v>
      </c>
      <c r="AJ304" s="11">
        <f>YEAR(tbl_LoanData[[#This Row],[Application Date]])</f>
        <v>2023</v>
      </c>
      <c r="AK304" s="11" t="str">
        <f>TEXT(tbl_LoanData[[#This Row],[Application Date]],"MMMM")</f>
        <v>February</v>
      </c>
      <c r="AL304" s="12">
        <f>DATE(YEAR(tbl_LoanData[[#This Row],[Application Date]]),MONTH(tbl_LoanData[[#This Row],[Application Date]]),1)</f>
        <v>44958</v>
      </c>
      <c r="AM304" s="14">
        <f ca="1">IF(AND(tbl_LoanData[[#This Row],[Application Date]]&gt;=EOMONTH(TODAY(),-1)+1,tbl_LoanData[[#This Row],[Application Date]]&lt;=TODAY()),tbl_LoanData[[#This Row],[Loan Amount]],0)</f>
        <v>0</v>
      </c>
      <c r="AN304" s="14">
        <f>tbl_LoanData[[#This Row],[Amount Paid]]-(Q304-X304)</f>
        <v>708491.87999999989</v>
      </c>
      <c r="AO304" s="14">
        <f>IF(tbl_LoanData[[#This Row],[Application Status]]="Approved",1,0)</f>
        <v>1</v>
      </c>
      <c r="AP304" s="22" t="str">
        <f t="shared" ca="1" si="13"/>
        <v/>
      </c>
      <c r="AQ304" s="22" t="str">
        <f t="shared" ca="1" si="14"/>
        <v/>
      </c>
    </row>
    <row r="305" spans="1:43" ht="14.4" customHeight="1" x14ac:dyDescent="0.3">
      <c r="A305" s="2" t="s">
        <v>14493</v>
      </c>
      <c r="B305" s="2" t="s">
        <v>14494</v>
      </c>
      <c r="C305" s="2" t="s">
        <v>327</v>
      </c>
      <c r="D305" s="2" t="s">
        <v>254</v>
      </c>
      <c r="E305" s="2" t="s">
        <v>68</v>
      </c>
      <c r="F305" s="2">
        <v>59</v>
      </c>
      <c r="G305" s="2" t="s">
        <v>69</v>
      </c>
      <c r="H305" s="2" t="s">
        <v>84</v>
      </c>
      <c r="I305" s="2" t="s">
        <v>45</v>
      </c>
      <c r="J305" s="3">
        <v>44980</v>
      </c>
      <c r="K305" s="3"/>
      <c r="L305" s="2" t="s">
        <v>39</v>
      </c>
      <c r="M305" s="2" t="s">
        <v>127</v>
      </c>
      <c r="N305" s="2" t="s">
        <v>152</v>
      </c>
      <c r="O305" s="4">
        <v>2259000</v>
      </c>
      <c r="P305" s="4">
        <v>509300</v>
      </c>
      <c r="Q305" s="4">
        <v>1749700</v>
      </c>
      <c r="R305" s="2">
        <v>18</v>
      </c>
      <c r="S305" s="5">
        <v>5.54</v>
      </c>
      <c r="T305" s="4">
        <v>105283.34</v>
      </c>
      <c r="U305" s="2" t="s">
        <v>96</v>
      </c>
      <c r="V305" s="2" t="s">
        <v>97</v>
      </c>
      <c r="W305" s="4">
        <v>0</v>
      </c>
      <c r="X305" s="4">
        <v>0</v>
      </c>
      <c r="Y305" s="4">
        <v>1895100.07</v>
      </c>
      <c r="Z305" s="2">
        <v>0</v>
      </c>
      <c r="AA305" s="2" t="s">
        <v>97</v>
      </c>
      <c r="AB305" s="2" t="s">
        <v>15731</v>
      </c>
      <c r="AC305" s="2" t="s">
        <v>106</v>
      </c>
      <c r="AD305" s="2" t="s">
        <v>76</v>
      </c>
      <c r="AE305" s="5">
        <v>77.45</v>
      </c>
      <c r="AF305" s="2">
        <v>0</v>
      </c>
      <c r="AG305" s="2" t="s">
        <v>97</v>
      </c>
      <c r="AH305" s="2"/>
      <c r="AI305" s="6" t="str">
        <f t="shared" si="12"/>
        <v>55-64</v>
      </c>
      <c r="AJ305" s="11">
        <f>YEAR(tbl_LoanData[[#This Row],[Application Date]])</f>
        <v>2023</v>
      </c>
      <c r="AK305" s="11" t="str">
        <f>TEXT(tbl_LoanData[[#This Row],[Application Date]],"MMMM")</f>
        <v>February</v>
      </c>
      <c r="AL305" s="12">
        <f>DATE(YEAR(tbl_LoanData[[#This Row],[Application Date]]),MONTH(tbl_LoanData[[#This Row],[Application Date]]),1)</f>
        <v>44958</v>
      </c>
      <c r="AM305" s="14">
        <f ca="1">IF(AND(tbl_LoanData[[#This Row],[Application Date]]&gt;=EOMONTH(TODAY(),-1)+1,tbl_LoanData[[#This Row],[Application Date]]&lt;=TODAY()),tbl_LoanData[[#This Row],[Loan Amount]],0)</f>
        <v>0</v>
      </c>
      <c r="AN305" s="14">
        <f>tbl_LoanData[[#This Row],[Amount Paid]]-(Q305-X305)</f>
        <v>-1749700</v>
      </c>
      <c r="AO305" s="14">
        <f>IF(tbl_LoanData[[#This Row],[Application Status]]="Approved",1,0)</f>
        <v>0</v>
      </c>
      <c r="AP305" s="22" t="str">
        <f t="shared" ca="1" si="13"/>
        <v/>
      </c>
      <c r="AQ305" s="22" t="str">
        <f t="shared" ca="1" si="14"/>
        <v/>
      </c>
    </row>
    <row r="306" spans="1:43" ht="14.4" customHeight="1" x14ac:dyDescent="0.3">
      <c r="A306" s="2" t="s">
        <v>14507</v>
      </c>
      <c r="B306" s="2" t="s">
        <v>14508</v>
      </c>
      <c r="C306" s="2" t="s">
        <v>216</v>
      </c>
      <c r="D306" s="2" t="s">
        <v>161</v>
      </c>
      <c r="E306" s="2" t="s">
        <v>135</v>
      </c>
      <c r="F306" s="2">
        <v>34</v>
      </c>
      <c r="G306" s="2" t="s">
        <v>83</v>
      </c>
      <c r="H306" s="2" t="s">
        <v>273</v>
      </c>
      <c r="I306" s="2" t="s">
        <v>45</v>
      </c>
      <c r="J306" s="3">
        <v>44964</v>
      </c>
      <c r="K306" s="3">
        <v>44966</v>
      </c>
      <c r="L306" s="2" t="s">
        <v>41</v>
      </c>
      <c r="M306" s="2" t="s">
        <v>144</v>
      </c>
      <c r="N306" s="2" t="s">
        <v>857</v>
      </c>
      <c r="O306" s="4">
        <v>3923000</v>
      </c>
      <c r="P306" s="4">
        <v>1341900</v>
      </c>
      <c r="Q306" s="4">
        <v>2581100</v>
      </c>
      <c r="R306" s="2">
        <v>36</v>
      </c>
      <c r="S306" s="5">
        <v>14.22</v>
      </c>
      <c r="T306" s="4">
        <v>102283.26</v>
      </c>
      <c r="U306" s="2" t="s">
        <v>73</v>
      </c>
      <c r="V306" s="2" t="s">
        <v>34</v>
      </c>
      <c r="W306" s="4">
        <v>3477630.84</v>
      </c>
      <c r="X306" s="4">
        <v>204566.42</v>
      </c>
      <c r="Y306" s="4">
        <v>3682197.26</v>
      </c>
      <c r="Z306" s="2">
        <v>60</v>
      </c>
      <c r="AA306" s="2" t="s">
        <v>58</v>
      </c>
      <c r="AB306" s="2" t="s">
        <v>15730</v>
      </c>
      <c r="AC306" s="2" t="s">
        <v>138</v>
      </c>
      <c r="AD306" s="2" t="s">
        <v>76</v>
      </c>
      <c r="AE306" s="5">
        <v>65.790000000000006</v>
      </c>
      <c r="AF306" s="2">
        <v>2</v>
      </c>
      <c r="AG306" s="2" t="s">
        <v>15718</v>
      </c>
      <c r="AH306" s="2">
        <v>2</v>
      </c>
      <c r="AI306" s="6" t="str">
        <f t="shared" si="12"/>
        <v>25-34</v>
      </c>
      <c r="AJ306" s="11">
        <f>YEAR(tbl_LoanData[[#This Row],[Application Date]])</f>
        <v>2023</v>
      </c>
      <c r="AK306" s="11" t="str">
        <f>TEXT(tbl_LoanData[[#This Row],[Application Date]],"MMMM")</f>
        <v>February</v>
      </c>
      <c r="AL306" s="12">
        <f>DATE(YEAR(tbl_LoanData[[#This Row],[Application Date]]),MONTH(tbl_LoanData[[#This Row],[Application Date]]),1)</f>
        <v>44958</v>
      </c>
      <c r="AM306" s="14">
        <f ca="1">IF(AND(tbl_LoanData[[#This Row],[Application Date]]&gt;=EOMONTH(TODAY(),-1)+1,tbl_LoanData[[#This Row],[Application Date]]&lt;=TODAY()),tbl_LoanData[[#This Row],[Loan Amount]],0)</f>
        <v>0</v>
      </c>
      <c r="AN306" s="14">
        <f>tbl_LoanData[[#This Row],[Amount Paid]]-(Q306-X306)</f>
        <v>1101097.2599999998</v>
      </c>
      <c r="AO306" s="14">
        <f>IF(tbl_LoanData[[#This Row],[Application Status]]="Approved",1,0)</f>
        <v>1</v>
      </c>
      <c r="AP306" s="22" t="str">
        <f t="shared" ca="1" si="13"/>
        <v/>
      </c>
      <c r="AQ306" s="22" t="str">
        <f t="shared" ca="1" si="14"/>
        <v/>
      </c>
    </row>
    <row r="307" spans="1:43" x14ac:dyDescent="0.3">
      <c r="A307" s="2" t="s">
        <v>14557</v>
      </c>
      <c r="B307" s="2" t="s">
        <v>14558</v>
      </c>
      <c r="C307" s="2" t="s">
        <v>376</v>
      </c>
      <c r="D307" s="2" t="s">
        <v>204</v>
      </c>
      <c r="E307" s="2" t="s">
        <v>232</v>
      </c>
      <c r="F307" s="2">
        <v>26</v>
      </c>
      <c r="G307" s="2" t="s">
        <v>69</v>
      </c>
      <c r="H307" s="2" t="s">
        <v>93</v>
      </c>
      <c r="I307" s="2" t="s">
        <v>50</v>
      </c>
      <c r="J307" s="3">
        <v>44978</v>
      </c>
      <c r="K307" s="3"/>
      <c r="L307" s="2" t="s">
        <v>39</v>
      </c>
      <c r="M307" s="2" t="s">
        <v>94</v>
      </c>
      <c r="N307" s="2" t="s">
        <v>365</v>
      </c>
      <c r="O307" s="4">
        <v>1787000</v>
      </c>
      <c r="P307" s="4">
        <v>465200</v>
      </c>
      <c r="Q307" s="4">
        <v>1321800</v>
      </c>
      <c r="R307" s="2">
        <v>12</v>
      </c>
      <c r="S307" s="5">
        <v>9.11</v>
      </c>
      <c r="T307" s="4">
        <v>120184.66</v>
      </c>
      <c r="U307" s="2" t="s">
        <v>113</v>
      </c>
      <c r="V307" s="2" t="s">
        <v>97</v>
      </c>
      <c r="W307" s="4">
        <v>0</v>
      </c>
      <c r="X307" s="4">
        <v>0</v>
      </c>
      <c r="Y307" s="4">
        <v>1442215.98</v>
      </c>
      <c r="Z307" s="2">
        <v>0</v>
      </c>
      <c r="AA307" s="2" t="s">
        <v>97</v>
      </c>
      <c r="AB307" s="2" t="s">
        <v>15735</v>
      </c>
      <c r="AC307" s="2" t="s">
        <v>87</v>
      </c>
      <c r="AD307" s="2" t="s">
        <v>76</v>
      </c>
      <c r="AE307" s="5">
        <v>73.97</v>
      </c>
      <c r="AF307" s="2">
        <v>0</v>
      </c>
      <c r="AG307" s="2" t="s">
        <v>97</v>
      </c>
      <c r="AH307" s="2"/>
      <c r="AI307" s="6" t="str">
        <f t="shared" si="12"/>
        <v>25-34</v>
      </c>
      <c r="AJ307" s="11">
        <f>YEAR(tbl_LoanData[[#This Row],[Application Date]])</f>
        <v>2023</v>
      </c>
      <c r="AK307" s="11" t="str">
        <f>TEXT(tbl_LoanData[[#This Row],[Application Date]],"MMMM")</f>
        <v>February</v>
      </c>
      <c r="AL307" s="12">
        <f>DATE(YEAR(tbl_LoanData[[#This Row],[Application Date]]),MONTH(tbl_LoanData[[#This Row],[Application Date]]),1)</f>
        <v>44958</v>
      </c>
      <c r="AM307" s="14">
        <f ca="1">IF(AND(tbl_LoanData[[#This Row],[Application Date]]&gt;=EOMONTH(TODAY(),-1)+1,tbl_LoanData[[#This Row],[Application Date]]&lt;=TODAY()),tbl_LoanData[[#This Row],[Loan Amount]],0)</f>
        <v>0</v>
      </c>
      <c r="AN307" s="14">
        <f>tbl_LoanData[[#This Row],[Amount Paid]]-(Q307-X307)</f>
        <v>-1321800</v>
      </c>
      <c r="AO307" s="14">
        <f>IF(tbl_LoanData[[#This Row],[Application Status]]="Approved",1,0)</f>
        <v>0</v>
      </c>
      <c r="AP307" s="22" t="str">
        <f t="shared" ca="1" si="13"/>
        <v/>
      </c>
      <c r="AQ307" s="22" t="str">
        <f t="shared" ca="1" si="14"/>
        <v/>
      </c>
    </row>
    <row r="308" spans="1:43" ht="14.4" customHeight="1" x14ac:dyDescent="0.3">
      <c r="A308" s="2" t="s">
        <v>14565</v>
      </c>
      <c r="B308" s="2" t="s">
        <v>14566</v>
      </c>
      <c r="C308" s="2" t="s">
        <v>840</v>
      </c>
      <c r="D308" s="2" t="s">
        <v>102</v>
      </c>
      <c r="E308" s="2" t="s">
        <v>176</v>
      </c>
      <c r="F308" s="2">
        <v>32</v>
      </c>
      <c r="G308" s="2" t="s">
        <v>83</v>
      </c>
      <c r="H308" s="2" t="s">
        <v>398</v>
      </c>
      <c r="I308" s="2" t="s">
        <v>46</v>
      </c>
      <c r="J308" s="3">
        <v>44971</v>
      </c>
      <c r="K308" s="3">
        <v>44990</v>
      </c>
      <c r="L308" s="2" t="s">
        <v>39</v>
      </c>
      <c r="M308" s="2" t="s">
        <v>127</v>
      </c>
      <c r="N308" s="2" t="s">
        <v>195</v>
      </c>
      <c r="O308" s="4">
        <v>2427000</v>
      </c>
      <c r="P308" s="4">
        <v>423300</v>
      </c>
      <c r="Q308" s="4">
        <v>2003700</v>
      </c>
      <c r="R308" s="2">
        <v>48</v>
      </c>
      <c r="S308" s="5">
        <v>14.6</v>
      </c>
      <c r="T308" s="4">
        <v>66122.100000000006</v>
      </c>
      <c r="U308" s="2" t="s">
        <v>73</v>
      </c>
      <c r="V308" s="2" t="s">
        <v>74</v>
      </c>
      <c r="W308" s="4">
        <v>2578761.9</v>
      </c>
      <c r="X308" s="4">
        <v>595098.9</v>
      </c>
      <c r="Y308" s="4">
        <v>3173860.8</v>
      </c>
      <c r="Z308" s="2">
        <v>84</v>
      </c>
      <c r="AA308" s="2" t="s">
        <v>59</v>
      </c>
      <c r="AB308" s="2" t="s">
        <v>15733</v>
      </c>
      <c r="AC308" s="2" t="s">
        <v>138</v>
      </c>
      <c r="AD308" s="2" t="s">
        <v>76</v>
      </c>
      <c r="AE308" s="5">
        <v>82.56</v>
      </c>
      <c r="AF308" s="2">
        <v>3</v>
      </c>
      <c r="AG308" s="2" t="s">
        <v>130</v>
      </c>
      <c r="AH308" s="2">
        <v>19</v>
      </c>
      <c r="AI308" s="6" t="str">
        <f t="shared" si="12"/>
        <v>25-34</v>
      </c>
      <c r="AJ308" s="11">
        <f>YEAR(tbl_LoanData[[#This Row],[Application Date]])</f>
        <v>2023</v>
      </c>
      <c r="AK308" s="11" t="str">
        <f>TEXT(tbl_LoanData[[#This Row],[Application Date]],"MMMM")</f>
        <v>February</v>
      </c>
      <c r="AL308" s="12">
        <f>DATE(YEAR(tbl_LoanData[[#This Row],[Application Date]]),MONTH(tbl_LoanData[[#This Row],[Application Date]]),1)</f>
        <v>44958</v>
      </c>
      <c r="AM308" s="14">
        <f ca="1">IF(AND(tbl_LoanData[[#This Row],[Application Date]]&gt;=EOMONTH(TODAY(),-1)+1,tbl_LoanData[[#This Row],[Application Date]]&lt;=TODAY()),tbl_LoanData[[#This Row],[Loan Amount]],0)</f>
        <v>0</v>
      </c>
      <c r="AN308" s="14">
        <f>tbl_LoanData[[#This Row],[Amount Paid]]-(Q308-X308)</f>
        <v>1170160.7999999998</v>
      </c>
      <c r="AO308" s="14">
        <f>IF(tbl_LoanData[[#This Row],[Application Status]]="Approved",1,0)</f>
        <v>1</v>
      </c>
      <c r="AP308" s="22" t="str">
        <f t="shared" ca="1" si="13"/>
        <v/>
      </c>
      <c r="AQ308" s="22" t="str">
        <f t="shared" ca="1" si="14"/>
        <v/>
      </c>
    </row>
    <row r="309" spans="1:43" ht="14.4" customHeight="1" x14ac:dyDescent="0.3">
      <c r="A309" s="2" t="s">
        <v>14641</v>
      </c>
      <c r="B309" s="2" t="s">
        <v>14642</v>
      </c>
      <c r="C309" s="2" t="s">
        <v>198</v>
      </c>
      <c r="D309" s="2" t="s">
        <v>182</v>
      </c>
      <c r="E309" s="2" t="s">
        <v>125</v>
      </c>
      <c r="F309" s="2">
        <v>22</v>
      </c>
      <c r="G309" s="2" t="s">
        <v>69</v>
      </c>
      <c r="H309" s="2" t="s">
        <v>244</v>
      </c>
      <c r="I309" s="2" t="s">
        <v>48</v>
      </c>
      <c r="J309" s="3">
        <v>44978</v>
      </c>
      <c r="K309" s="3">
        <v>44994</v>
      </c>
      <c r="L309" s="2" t="s">
        <v>37</v>
      </c>
      <c r="M309" s="2" t="s">
        <v>94</v>
      </c>
      <c r="N309" s="2" t="s">
        <v>234</v>
      </c>
      <c r="O309" s="4">
        <v>123000</v>
      </c>
      <c r="P309" s="4">
        <v>35100</v>
      </c>
      <c r="Q309" s="4">
        <v>87900</v>
      </c>
      <c r="R309" s="2">
        <v>60</v>
      </c>
      <c r="S309" s="5">
        <v>11.81</v>
      </c>
      <c r="T309" s="4">
        <v>2330.08</v>
      </c>
      <c r="U309" s="2" t="s">
        <v>73</v>
      </c>
      <c r="V309" s="2" t="s">
        <v>74</v>
      </c>
      <c r="W309" s="4">
        <v>93203.199999999997</v>
      </c>
      <c r="X309" s="4">
        <v>46601.75</v>
      </c>
      <c r="Y309" s="4">
        <v>139804.95000000001</v>
      </c>
      <c r="Z309" s="2">
        <v>29</v>
      </c>
      <c r="AA309" s="2" t="s">
        <v>57</v>
      </c>
      <c r="AB309" s="2" t="s">
        <v>15732</v>
      </c>
      <c r="AC309" s="2" t="s">
        <v>75</v>
      </c>
      <c r="AD309" s="2" t="s">
        <v>76</v>
      </c>
      <c r="AE309" s="5">
        <v>71.459999999999994</v>
      </c>
      <c r="AF309" s="2">
        <v>1</v>
      </c>
      <c r="AG309" s="2" t="s">
        <v>77</v>
      </c>
      <c r="AH309" s="2">
        <v>16</v>
      </c>
      <c r="AI309" s="6" t="str">
        <f t="shared" si="12"/>
        <v>18-24</v>
      </c>
      <c r="AJ309" s="11">
        <f>YEAR(tbl_LoanData[[#This Row],[Application Date]])</f>
        <v>2023</v>
      </c>
      <c r="AK309" s="11" t="str">
        <f>TEXT(tbl_LoanData[[#This Row],[Application Date]],"MMMM")</f>
        <v>February</v>
      </c>
      <c r="AL309" s="12">
        <f>DATE(YEAR(tbl_LoanData[[#This Row],[Application Date]]),MONTH(tbl_LoanData[[#This Row],[Application Date]]),1)</f>
        <v>44958</v>
      </c>
      <c r="AM309" s="14">
        <f ca="1">IF(AND(tbl_LoanData[[#This Row],[Application Date]]&gt;=EOMONTH(TODAY(),-1)+1,tbl_LoanData[[#This Row],[Application Date]]&lt;=TODAY()),tbl_LoanData[[#This Row],[Loan Amount]],0)</f>
        <v>0</v>
      </c>
      <c r="AN309" s="14">
        <f>tbl_LoanData[[#This Row],[Amount Paid]]-(Q309-X309)</f>
        <v>51904.95</v>
      </c>
      <c r="AO309" s="14">
        <f>IF(tbl_LoanData[[#This Row],[Application Status]]="Approved",1,0)</f>
        <v>1</v>
      </c>
      <c r="AP309" s="22" t="str">
        <f t="shared" ca="1" si="13"/>
        <v/>
      </c>
      <c r="AQ309" s="22" t="str">
        <f t="shared" ca="1" si="14"/>
        <v/>
      </c>
    </row>
    <row r="310" spans="1:43" ht="14.4" customHeight="1" x14ac:dyDescent="0.3">
      <c r="A310" s="2" t="s">
        <v>14699</v>
      </c>
      <c r="B310" s="2" t="s">
        <v>14700</v>
      </c>
      <c r="C310" s="2" t="s">
        <v>175</v>
      </c>
      <c r="D310" s="2" t="s">
        <v>102</v>
      </c>
      <c r="E310" s="2" t="s">
        <v>142</v>
      </c>
      <c r="F310" s="2">
        <v>24</v>
      </c>
      <c r="G310" s="2" t="s">
        <v>83</v>
      </c>
      <c r="H310" s="2" t="s">
        <v>191</v>
      </c>
      <c r="I310" s="2" t="s">
        <v>51</v>
      </c>
      <c r="J310" s="3">
        <v>44958</v>
      </c>
      <c r="K310" s="3">
        <v>44966</v>
      </c>
      <c r="L310" s="2" t="s">
        <v>36</v>
      </c>
      <c r="M310" s="2" t="s">
        <v>85</v>
      </c>
      <c r="N310" s="2" t="s">
        <v>671</v>
      </c>
      <c r="O310" s="4">
        <v>1418000</v>
      </c>
      <c r="P310" s="4">
        <v>467400</v>
      </c>
      <c r="Q310" s="4">
        <v>950600</v>
      </c>
      <c r="R310" s="2">
        <v>48</v>
      </c>
      <c r="S310" s="5">
        <v>13.89</v>
      </c>
      <c r="T310" s="4">
        <v>30807.360000000001</v>
      </c>
      <c r="U310" s="2" t="s">
        <v>73</v>
      </c>
      <c r="V310" s="2" t="s">
        <v>74</v>
      </c>
      <c r="W310" s="4">
        <v>1293909.1200000001</v>
      </c>
      <c r="X310" s="4">
        <v>184844.24</v>
      </c>
      <c r="Y310" s="4">
        <v>1478753.36</v>
      </c>
      <c r="Z310" s="2">
        <v>0</v>
      </c>
      <c r="AA310" s="2" t="s">
        <v>56</v>
      </c>
      <c r="AB310" s="2" t="s">
        <v>15736</v>
      </c>
      <c r="AC310" s="2" t="s">
        <v>138</v>
      </c>
      <c r="AD310" s="2" t="s">
        <v>76</v>
      </c>
      <c r="AE310" s="5">
        <v>67.040000000000006</v>
      </c>
      <c r="AF310" s="2">
        <v>0</v>
      </c>
      <c r="AG310" s="2" t="s">
        <v>77</v>
      </c>
      <c r="AH310" s="2">
        <v>8</v>
      </c>
      <c r="AI310" s="6" t="str">
        <f t="shared" si="12"/>
        <v>18-24</v>
      </c>
      <c r="AJ310" s="11">
        <f>YEAR(tbl_LoanData[[#This Row],[Application Date]])</f>
        <v>2023</v>
      </c>
      <c r="AK310" s="11" t="str">
        <f>TEXT(tbl_LoanData[[#This Row],[Application Date]],"MMMM")</f>
        <v>February</v>
      </c>
      <c r="AL310" s="12">
        <f>DATE(YEAR(tbl_LoanData[[#This Row],[Application Date]]),MONTH(tbl_LoanData[[#This Row],[Application Date]]),1)</f>
        <v>44958</v>
      </c>
      <c r="AM310" s="14">
        <f ca="1">IF(AND(tbl_LoanData[[#This Row],[Application Date]]&gt;=EOMONTH(TODAY(),-1)+1,tbl_LoanData[[#This Row],[Application Date]]&lt;=TODAY()),tbl_LoanData[[#This Row],[Loan Amount]],0)</f>
        <v>0</v>
      </c>
      <c r="AN310" s="14">
        <f>tbl_LoanData[[#This Row],[Amount Paid]]-(Q310-X310)</f>
        <v>528153.3600000001</v>
      </c>
      <c r="AO310" s="14">
        <f>IF(tbl_LoanData[[#This Row],[Application Status]]="Approved",1,0)</f>
        <v>1</v>
      </c>
      <c r="AP310" s="22" t="str">
        <f t="shared" ca="1" si="13"/>
        <v/>
      </c>
      <c r="AQ310" s="22" t="str">
        <f t="shared" ca="1" si="14"/>
        <v/>
      </c>
    </row>
    <row r="311" spans="1:43" ht="14.4" customHeight="1" x14ac:dyDescent="0.3">
      <c r="A311" s="2" t="s">
        <v>14715</v>
      </c>
      <c r="B311" s="2" t="s">
        <v>14716</v>
      </c>
      <c r="C311" s="2" t="s">
        <v>231</v>
      </c>
      <c r="D311" s="2" t="s">
        <v>117</v>
      </c>
      <c r="E311" s="2" t="s">
        <v>81</v>
      </c>
      <c r="F311" s="2">
        <v>53</v>
      </c>
      <c r="G311" s="2" t="s">
        <v>83</v>
      </c>
      <c r="H311" s="2" t="s">
        <v>211</v>
      </c>
      <c r="I311" s="2" t="s">
        <v>50</v>
      </c>
      <c r="J311" s="3">
        <v>44968</v>
      </c>
      <c r="K311" s="3">
        <v>44979</v>
      </c>
      <c r="L311" s="2" t="s">
        <v>36</v>
      </c>
      <c r="M311" s="2" t="s">
        <v>85</v>
      </c>
      <c r="N311" s="2" t="s">
        <v>671</v>
      </c>
      <c r="O311" s="4">
        <v>1179000</v>
      </c>
      <c r="P311" s="4">
        <v>219900</v>
      </c>
      <c r="Q311" s="4">
        <v>959100</v>
      </c>
      <c r="R311" s="2">
        <v>36</v>
      </c>
      <c r="S311" s="5">
        <v>12.92</v>
      </c>
      <c r="T311" s="4">
        <v>36967.980000000003</v>
      </c>
      <c r="U311" s="2" t="s">
        <v>73</v>
      </c>
      <c r="V311" s="2" t="s">
        <v>33</v>
      </c>
      <c r="W311" s="4">
        <v>1330847.1599999999</v>
      </c>
      <c r="X311" s="4">
        <v>0</v>
      </c>
      <c r="Y311" s="4">
        <v>1330847.1599999999</v>
      </c>
      <c r="Z311" s="2">
        <v>0</v>
      </c>
      <c r="AA311" s="2" t="s">
        <v>56</v>
      </c>
      <c r="AB311" s="2" t="s">
        <v>15736</v>
      </c>
      <c r="AC311" s="2" t="s">
        <v>87</v>
      </c>
      <c r="AD311" s="2" t="s">
        <v>76</v>
      </c>
      <c r="AE311" s="5">
        <v>81.349999999999994</v>
      </c>
      <c r="AF311" s="2">
        <v>0</v>
      </c>
      <c r="AG311" s="2" t="s">
        <v>77</v>
      </c>
      <c r="AH311" s="2">
        <v>11</v>
      </c>
      <c r="AI311" s="6" t="str">
        <f t="shared" si="12"/>
        <v>45-54</v>
      </c>
      <c r="AJ311" s="11">
        <f>YEAR(tbl_LoanData[[#This Row],[Application Date]])</f>
        <v>2023</v>
      </c>
      <c r="AK311" s="11" t="str">
        <f>TEXT(tbl_LoanData[[#This Row],[Application Date]],"MMMM")</f>
        <v>February</v>
      </c>
      <c r="AL311" s="12">
        <f>DATE(YEAR(tbl_LoanData[[#This Row],[Application Date]]),MONTH(tbl_LoanData[[#This Row],[Application Date]]),1)</f>
        <v>44958</v>
      </c>
      <c r="AM311" s="14">
        <f ca="1">IF(AND(tbl_LoanData[[#This Row],[Application Date]]&gt;=EOMONTH(TODAY(),-1)+1,tbl_LoanData[[#This Row],[Application Date]]&lt;=TODAY()),tbl_LoanData[[#This Row],[Loan Amount]],0)</f>
        <v>0</v>
      </c>
      <c r="AN311" s="14">
        <f>tbl_LoanData[[#This Row],[Amount Paid]]-(Q311-X311)</f>
        <v>371747.15999999992</v>
      </c>
      <c r="AO311" s="14">
        <f>IF(tbl_LoanData[[#This Row],[Application Status]]="Approved",1,0)</f>
        <v>1</v>
      </c>
      <c r="AP311" s="22" t="str">
        <f t="shared" ca="1" si="13"/>
        <v/>
      </c>
      <c r="AQ311" s="22" t="str">
        <f t="shared" ca="1" si="14"/>
        <v/>
      </c>
    </row>
    <row r="312" spans="1:43" x14ac:dyDescent="0.3">
      <c r="A312" s="2" t="s">
        <v>14807</v>
      </c>
      <c r="B312" s="2" t="s">
        <v>14808</v>
      </c>
      <c r="C312" s="2" t="s">
        <v>487</v>
      </c>
      <c r="D312" s="2" t="s">
        <v>204</v>
      </c>
      <c r="E312" s="2" t="s">
        <v>135</v>
      </c>
      <c r="F312" s="2">
        <v>60</v>
      </c>
      <c r="G312" s="2" t="s">
        <v>69</v>
      </c>
      <c r="H312" s="2" t="s">
        <v>273</v>
      </c>
      <c r="I312" s="2" t="s">
        <v>45</v>
      </c>
      <c r="J312" s="3">
        <v>44982</v>
      </c>
      <c r="K312" s="3">
        <v>44998</v>
      </c>
      <c r="L312" s="2" t="s">
        <v>36</v>
      </c>
      <c r="M312" s="2" t="s">
        <v>111</v>
      </c>
      <c r="N312" s="2" t="s">
        <v>350</v>
      </c>
      <c r="O312" s="4">
        <v>1555000</v>
      </c>
      <c r="P312" s="4">
        <v>569600</v>
      </c>
      <c r="Q312" s="4">
        <v>985400</v>
      </c>
      <c r="R312" s="2">
        <v>36</v>
      </c>
      <c r="S312" s="5">
        <v>12.26</v>
      </c>
      <c r="T312" s="4">
        <v>37439.730000000003</v>
      </c>
      <c r="U312" s="2" t="s">
        <v>73</v>
      </c>
      <c r="V312" s="2" t="s">
        <v>33</v>
      </c>
      <c r="W312" s="4">
        <v>1347830.12</v>
      </c>
      <c r="X312" s="4">
        <v>0</v>
      </c>
      <c r="Y312" s="4">
        <v>1347830.12</v>
      </c>
      <c r="Z312" s="2">
        <v>0</v>
      </c>
      <c r="AA312" s="2" t="s">
        <v>56</v>
      </c>
      <c r="AB312" s="2" t="s">
        <v>15733</v>
      </c>
      <c r="AC312" s="2" t="s">
        <v>360</v>
      </c>
      <c r="AD312" s="2" t="s">
        <v>76</v>
      </c>
      <c r="AE312" s="5">
        <v>63.37</v>
      </c>
      <c r="AF312" s="2">
        <v>0</v>
      </c>
      <c r="AG312" s="2" t="s">
        <v>77</v>
      </c>
      <c r="AH312" s="2">
        <v>16</v>
      </c>
      <c r="AI312" s="6" t="str">
        <f t="shared" si="12"/>
        <v>55-64</v>
      </c>
      <c r="AJ312" s="11">
        <f>YEAR(tbl_LoanData[[#This Row],[Application Date]])</f>
        <v>2023</v>
      </c>
      <c r="AK312" s="11" t="str">
        <f>TEXT(tbl_LoanData[[#This Row],[Application Date]],"MMMM")</f>
        <v>February</v>
      </c>
      <c r="AL312" s="12">
        <f>DATE(YEAR(tbl_LoanData[[#This Row],[Application Date]]),MONTH(tbl_LoanData[[#This Row],[Application Date]]),1)</f>
        <v>44958</v>
      </c>
      <c r="AM312" s="14">
        <f ca="1">IF(AND(tbl_LoanData[[#This Row],[Application Date]]&gt;=EOMONTH(TODAY(),-1)+1,tbl_LoanData[[#This Row],[Application Date]]&lt;=TODAY()),tbl_LoanData[[#This Row],[Loan Amount]],0)</f>
        <v>0</v>
      </c>
      <c r="AN312" s="14">
        <f>tbl_LoanData[[#This Row],[Amount Paid]]-(Q312-X312)</f>
        <v>362430.12000000011</v>
      </c>
      <c r="AO312" s="14">
        <f>IF(tbl_LoanData[[#This Row],[Application Status]]="Approved",1,0)</f>
        <v>1</v>
      </c>
      <c r="AP312" s="22" t="str">
        <f t="shared" ca="1" si="13"/>
        <v/>
      </c>
      <c r="AQ312" s="22" t="str">
        <f t="shared" ca="1" si="14"/>
        <v/>
      </c>
    </row>
    <row r="313" spans="1:43" ht="14.4" customHeight="1" x14ac:dyDescent="0.3">
      <c r="A313" s="2" t="s">
        <v>14809</v>
      </c>
      <c r="B313" s="2" t="s">
        <v>14810</v>
      </c>
      <c r="C313" s="2" t="s">
        <v>999</v>
      </c>
      <c r="D313" s="2" t="s">
        <v>209</v>
      </c>
      <c r="E313" s="2" t="s">
        <v>81</v>
      </c>
      <c r="F313" s="2">
        <v>37</v>
      </c>
      <c r="G313" s="2" t="s">
        <v>69</v>
      </c>
      <c r="H313" s="2" t="s">
        <v>136</v>
      </c>
      <c r="I313" s="2" t="s">
        <v>49</v>
      </c>
      <c r="J313" s="3">
        <v>44966</v>
      </c>
      <c r="K313" s="3">
        <v>44968</v>
      </c>
      <c r="L313" s="2" t="s">
        <v>40</v>
      </c>
      <c r="M313" s="2" t="s">
        <v>94</v>
      </c>
      <c r="N313" s="2" t="s">
        <v>4</v>
      </c>
      <c r="O313" s="4">
        <v>1315000</v>
      </c>
      <c r="P313" s="4">
        <v>411500</v>
      </c>
      <c r="Q313" s="4">
        <v>903500</v>
      </c>
      <c r="R313" s="2">
        <v>36</v>
      </c>
      <c r="S313" s="5">
        <v>14.2</v>
      </c>
      <c r="T313" s="4">
        <v>35788.639999999999</v>
      </c>
      <c r="U313" s="2" t="s">
        <v>73</v>
      </c>
      <c r="V313" s="2" t="s">
        <v>34</v>
      </c>
      <c r="W313" s="4">
        <v>858927.36</v>
      </c>
      <c r="X313" s="4">
        <v>429463.64</v>
      </c>
      <c r="Y313" s="4">
        <v>1288391</v>
      </c>
      <c r="Z313" s="2">
        <v>372</v>
      </c>
      <c r="AA313" s="2" t="s">
        <v>60</v>
      </c>
      <c r="AB313" s="2" t="s">
        <v>15734</v>
      </c>
      <c r="AC313" s="2" t="s">
        <v>106</v>
      </c>
      <c r="AD313" s="2" t="s">
        <v>76</v>
      </c>
      <c r="AE313" s="5">
        <v>68.709999999999994</v>
      </c>
      <c r="AF313" s="2">
        <v>12</v>
      </c>
      <c r="AG313" s="2" t="s">
        <v>130</v>
      </c>
      <c r="AH313" s="2">
        <v>2</v>
      </c>
      <c r="AI313" s="6" t="str">
        <f t="shared" si="12"/>
        <v>35-44</v>
      </c>
      <c r="AJ313" s="11">
        <f>YEAR(tbl_LoanData[[#This Row],[Application Date]])</f>
        <v>2023</v>
      </c>
      <c r="AK313" s="11" t="str">
        <f>TEXT(tbl_LoanData[[#This Row],[Application Date]],"MMMM")</f>
        <v>February</v>
      </c>
      <c r="AL313" s="12">
        <f>DATE(YEAR(tbl_LoanData[[#This Row],[Application Date]]),MONTH(tbl_LoanData[[#This Row],[Application Date]]),1)</f>
        <v>44958</v>
      </c>
      <c r="AM313" s="14">
        <f ca="1">IF(AND(tbl_LoanData[[#This Row],[Application Date]]&gt;=EOMONTH(TODAY(),-1)+1,tbl_LoanData[[#This Row],[Application Date]]&lt;=TODAY()),tbl_LoanData[[#This Row],[Loan Amount]],0)</f>
        <v>0</v>
      </c>
      <c r="AN313" s="14">
        <f>tbl_LoanData[[#This Row],[Amount Paid]]-(Q313-X313)</f>
        <v>384891</v>
      </c>
      <c r="AO313" s="14">
        <f>IF(tbl_LoanData[[#This Row],[Application Status]]="Approved",1,0)</f>
        <v>1</v>
      </c>
      <c r="AP313" s="22" t="str">
        <f t="shared" ca="1" si="13"/>
        <v/>
      </c>
      <c r="AQ313" s="22" t="str">
        <f t="shared" ca="1" si="14"/>
        <v/>
      </c>
    </row>
    <row r="314" spans="1:43" ht="14.4" customHeight="1" x14ac:dyDescent="0.3">
      <c r="A314" s="2" t="s">
        <v>15085</v>
      </c>
      <c r="B314" s="2" t="s">
        <v>15086</v>
      </c>
      <c r="C314" s="2" t="s">
        <v>109</v>
      </c>
      <c r="D314" s="2" t="s">
        <v>91</v>
      </c>
      <c r="E314" s="2" t="s">
        <v>182</v>
      </c>
      <c r="F314" s="2">
        <v>59</v>
      </c>
      <c r="G314" s="2" t="s">
        <v>83</v>
      </c>
      <c r="H314" s="2" t="s">
        <v>233</v>
      </c>
      <c r="I314" s="2" t="s">
        <v>46</v>
      </c>
      <c r="J314" s="3">
        <v>44961</v>
      </c>
      <c r="K314" s="3"/>
      <c r="L314" s="2" t="s">
        <v>39</v>
      </c>
      <c r="M314" s="2" t="s">
        <v>157</v>
      </c>
      <c r="N314" s="2" t="s">
        <v>359</v>
      </c>
      <c r="O314" s="4">
        <v>1394000</v>
      </c>
      <c r="P314" s="4">
        <v>414100</v>
      </c>
      <c r="Q314" s="4">
        <v>979900</v>
      </c>
      <c r="R314" s="2">
        <v>24</v>
      </c>
      <c r="S314" s="5">
        <v>7.28</v>
      </c>
      <c r="T314" s="4">
        <v>46773.89</v>
      </c>
      <c r="U314" s="2" t="s">
        <v>96</v>
      </c>
      <c r="V314" s="2" t="s">
        <v>97</v>
      </c>
      <c r="W314" s="4">
        <v>0</v>
      </c>
      <c r="X314" s="4">
        <v>0</v>
      </c>
      <c r="Y314" s="4">
        <v>1122573.44</v>
      </c>
      <c r="Z314" s="2">
        <v>0</v>
      </c>
      <c r="AA314" s="2" t="s">
        <v>97</v>
      </c>
      <c r="AB314" s="2" t="s">
        <v>15730</v>
      </c>
      <c r="AC314" s="2" t="s">
        <v>360</v>
      </c>
      <c r="AD314" s="2" t="s">
        <v>76</v>
      </c>
      <c r="AE314" s="5">
        <v>70.290000000000006</v>
      </c>
      <c r="AF314" s="2">
        <v>0</v>
      </c>
      <c r="AG314" s="2" t="s">
        <v>97</v>
      </c>
      <c r="AH314" s="2"/>
      <c r="AI314" s="6" t="str">
        <f t="shared" si="12"/>
        <v>55-64</v>
      </c>
      <c r="AJ314" s="11">
        <f>YEAR(tbl_LoanData[[#This Row],[Application Date]])</f>
        <v>2023</v>
      </c>
      <c r="AK314" s="11" t="str">
        <f>TEXT(tbl_LoanData[[#This Row],[Application Date]],"MMMM")</f>
        <v>February</v>
      </c>
      <c r="AL314" s="12">
        <f>DATE(YEAR(tbl_LoanData[[#This Row],[Application Date]]),MONTH(tbl_LoanData[[#This Row],[Application Date]]),1)</f>
        <v>44958</v>
      </c>
      <c r="AM314" s="14">
        <f ca="1">IF(AND(tbl_LoanData[[#This Row],[Application Date]]&gt;=EOMONTH(TODAY(),-1)+1,tbl_LoanData[[#This Row],[Application Date]]&lt;=TODAY()),tbl_LoanData[[#This Row],[Loan Amount]],0)</f>
        <v>0</v>
      </c>
      <c r="AN314" s="14">
        <f>tbl_LoanData[[#This Row],[Amount Paid]]-(Q314-X314)</f>
        <v>-979900</v>
      </c>
      <c r="AO314" s="14">
        <f>IF(tbl_LoanData[[#This Row],[Application Status]]="Approved",1,0)</f>
        <v>0</v>
      </c>
      <c r="AP314" s="22" t="str">
        <f t="shared" ca="1" si="13"/>
        <v/>
      </c>
      <c r="AQ314" s="22" t="str">
        <f t="shared" ca="1" si="14"/>
        <v/>
      </c>
    </row>
    <row r="315" spans="1:43" ht="14.4" customHeight="1" x14ac:dyDescent="0.3">
      <c r="A315" s="2" t="s">
        <v>15153</v>
      </c>
      <c r="B315" s="2" t="s">
        <v>15154</v>
      </c>
      <c r="C315" s="2" t="s">
        <v>599</v>
      </c>
      <c r="D315" s="2" t="s">
        <v>118</v>
      </c>
      <c r="E315" s="2" t="s">
        <v>102</v>
      </c>
      <c r="F315" s="2">
        <v>22</v>
      </c>
      <c r="G315" s="2" t="s">
        <v>83</v>
      </c>
      <c r="H315" s="2" t="s">
        <v>103</v>
      </c>
      <c r="I315" s="2" t="s">
        <v>43</v>
      </c>
      <c r="J315" s="3">
        <v>44960</v>
      </c>
      <c r="K315" s="3"/>
      <c r="L315" s="2" t="s">
        <v>36</v>
      </c>
      <c r="M315" s="2" t="s">
        <v>71</v>
      </c>
      <c r="N315" s="2" t="s">
        <v>162</v>
      </c>
      <c r="O315" s="4">
        <v>2185000</v>
      </c>
      <c r="P315" s="4">
        <v>674400</v>
      </c>
      <c r="Q315" s="4">
        <v>1510600</v>
      </c>
      <c r="R315" s="2">
        <v>36</v>
      </c>
      <c r="S315" s="5">
        <v>7.41</v>
      </c>
      <c r="T315" s="4">
        <v>51289.07</v>
      </c>
      <c r="U315" s="2" t="s">
        <v>113</v>
      </c>
      <c r="V315" s="2" t="s">
        <v>97</v>
      </c>
      <c r="W315" s="4">
        <v>0</v>
      </c>
      <c r="X315" s="4">
        <v>0</v>
      </c>
      <c r="Y315" s="4">
        <v>1846406.38</v>
      </c>
      <c r="Z315" s="2">
        <v>0</v>
      </c>
      <c r="AA315" s="2" t="s">
        <v>97</v>
      </c>
      <c r="AB315" s="2" t="s">
        <v>15736</v>
      </c>
      <c r="AC315" s="2" t="s">
        <v>138</v>
      </c>
      <c r="AD315" s="2" t="s">
        <v>76</v>
      </c>
      <c r="AE315" s="5">
        <v>69.14</v>
      </c>
      <c r="AF315" s="2">
        <v>0</v>
      </c>
      <c r="AG315" s="2" t="s">
        <v>97</v>
      </c>
      <c r="AH315" s="2"/>
      <c r="AI315" s="6" t="str">
        <f t="shared" si="12"/>
        <v>18-24</v>
      </c>
      <c r="AJ315" s="11">
        <f>YEAR(tbl_LoanData[[#This Row],[Application Date]])</f>
        <v>2023</v>
      </c>
      <c r="AK315" s="11" t="str">
        <f>TEXT(tbl_LoanData[[#This Row],[Application Date]],"MMMM")</f>
        <v>February</v>
      </c>
      <c r="AL315" s="12">
        <f>DATE(YEAR(tbl_LoanData[[#This Row],[Application Date]]),MONTH(tbl_LoanData[[#This Row],[Application Date]]),1)</f>
        <v>44958</v>
      </c>
      <c r="AM315" s="14">
        <f ca="1">IF(AND(tbl_LoanData[[#This Row],[Application Date]]&gt;=EOMONTH(TODAY(),-1)+1,tbl_LoanData[[#This Row],[Application Date]]&lt;=TODAY()),tbl_LoanData[[#This Row],[Loan Amount]],0)</f>
        <v>0</v>
      </c>
      <c r="AN315" s="14">
        <f>tbl_LoanData[[#This Row],[Amount Paid]]-(Q315-X315)</f>
        <v>-1510600</v>
      </c>
      <c r="AO315" s="14">
        <f>IF(tbl_LoanData[[#This Row],[Application Status]]="Approved",1,0)</f>
        <v>0</v>
      </c>
      <c r="AP315" s="22" t="str">
        <f t="shared" ca="1" si="13"/>
        <v/>
      </c>
      <c r="AQ315" s="22" t="str">
        <f t="shared" ca="1" si="14"/>
        <v/>
      </c>
    </row>
    <row r="316" spans="1:43" ht="14.4" customHeight="1" x14ac:dyDescent="0.3">
      <c r="A316" s="2" t="s">
        <v>15209</v>
      </c>
      <c r="B316" s="2" t="s">
        <v>15210</v>
      </c>
      <c r="C316" s="2" t="s">
        <v>1059</v>
      </c>
      <c r="D316" s="2" t="s">
        <v>117</v>
      </c>
      <c r="E316" s="2" t="s">
        <v>134</v>
      </c>
      <c r="F316" s="2">
        <v>51</v>
      </c>
      <c r="G316" s="2" t="s">
        <v>69</v>
      </c>
      <c r="H316" s="2" t="s">
        <v>126</v>
      </c>
      <c r="I316" s="2" t="s">
        <v>44</v>
      </c>
      <c r="J316" s="3">
        <v>44958</v>
      </c>
      <c r="K316" s="3">
        <v>44968</v>
      </c>
      <c r="L316" s="2" t="s">
        <v>39</v>
      </c>
      <c r="M316" s="2" t="s">
        <v>127</v>
      </c>
      <c r="N316" s="2" t="s">
        <v>195</v>
      </c>
      <c r="O316" s="4">
        <v>1341000</v>
      </c>
      <c r="P316" s="4">
        <v>392100</v>
      </c>
      <c r="Q316" s="4">
        <v>948900</v>
      </c>
      <c r="R316" s="2">
        <v>48</v>
      </c>
      <c r="S316" s="5">
        <v>6.39</v>
      </c>
      <c r="T316" s="4">
        <v>24821.64</v>
      </c>
      <c r="U316" s="2" t="s">
        <v>73</v>
      </c>
      <c r="V316" s="2" t="s">
        <v>74</v>
      </c>
      <c r="W316" s="4">
        <v>1042508.88</v>
      </c>
      <c r="X316" s="4">
        <v>148929.96</v>
      </c>
      <c r="Y316" s="4">
        <v>1191438.8400000001</v>
      </c>
      <c r="Z316" s="2">
        <v>0</v>
      </c>
      <c r="AA316" s="2" t="s">
        <v>56</v>
      </c>
      <c r="AB316" s="2" t="s">
        <v>15731</v>
      </c>
      <c r="AC316" s="2" t="s">
        <v>213</v>
      </c>
      <c r="AD316" s="2" t="s">
        <v>76</v>
      </c>
      <c r="AE316" s="5">
        <v>70.760000000000005</v>
      </c>
      <c r="AF316" s="2">
        <v>0</v>
      </c>
      <c r="AG316" s="2" t="s">
        <v>77</v>
      </c>
      <c r="AH316" s="2">
        <v>10</v>
      </c>
      <c r="AI316" s="6" t="str">
        <f t="shared" si="12"/>
        <v>45-54</v>
      </c>
      <c r="AJ316" s="11">
        <f>YEAR(tbl_LoanData[[#This Row],[Application Date]])</f>
        <v>2023</v>
      </c>
      <c r="AK316" s="11" t="str">
        <f>TEXT(tbl_LoanData[[#This Row],[Application Date]],"MMMM")</f>
        <v>February</v>
      </c>
      <c r="AL316" s="12">
        <f>DATE(YEAR(tbl_LoanData[[#This Row],[Application Date]]),MONTH(tbl_LoanData[[#This Row],[Application Date]]),1)</f>
        <v>44958</v>
      </c>
      <c r="AM316" s="14">
        <f ca="1">IF(AND(tbl_LoanData[[#This Row],[Application Date]]&gt;=EOMONTH(TODAY(),-1)+1,tbl_LoanData[[#This Row],[Application Date]]&lt;=TODAY()),tbl_LoanData[[#This Row],[Loan Amount]],0)</f>
        <v>0</v>
      </c>
      <c r="AN316" s="14">
        <f>tbl_LoanData[[#This Row],[Amount Paid]]-(Q316-X316)</f>
        <v>242538.83999999997</v>
      </c>
      <c r="AO316" s="14">
        <f>IF(tbl_LoanData[[#This Row],[Application Status]]="Approved",1,0)</f>
        <v>1</v>
      </c>
      <c r="AP316" s="22" t="str">
        <f t="shared" ca="1" si="13"/>
        <v/>
      </c>
      <c r="AQ316" s="22" t="str">
        <f t="shared" ca="1" si="14"/>
        <v/>
      </c>
    </row>
    <row r="317" spans="1:43" ht="14.4" customHeight="1" x14ac:dyDescent="0.3">
      <c r="A317" s="2" t="s">
        <v>377</v>
      </c>
      <c r="B317" s="2" t="s">
        <v>378</v>
      </c>
      <c r="C317" s="2" t="s">
        <v>379</v>
      </c>
      <c r="D317" s="2" t="s">
        <v>81</v>
      </c>
      <c r="E317" s="2" t="s">
        <v>284</v>
      </c>
      <c r="F317" s="2">
        <v>46</v>
      </c>
      <c r="G317" s="2" t="s">
        <v>69</v>
      </c>
      <c r="H317" s="2" t="s">
        <v>110</v>
      </c>
      <c r="I317" s="2" t="s">
        <v>46</v>
      </c>
      <c r="J317" s="3">
        <v>44991</v>
      </c>
      <c r="K317" s="3">
        <v>44998</v>
      </c>
      <c r="L317" s="2" t="s">
        <v>39</v>
      </c>
      <c r="M317" s="2" t="s">
        <v>94</v>
      </c>
      <c r="N317" s="2" t="s">
        <v>365</v>
      </c>
      <c r="O317" s="4">
        <v>2592000</v>
      </c>
      <c r="P317" s="4">
        <v>597100</v>
      </c>
      <c r="Q317" s="4">
        <v>1994900</v>
      </c>
      <c r="R317" s="2">
        <v>48</v>
      </c>
      <c r="S317" s="5">
        <v>14.48</v>
      </c>
      <c r="T317" s="4">
        <v>65632.210000000006</v>
      </c>
      <c r="U317" s="2" t="s">
        <v>73</v>
      </c>
      <c r="V317" s="2" t="s">
        <v>74</v>
      </c>
      <c r="W317" s="4">
        <v>2690920.61</v>
      </c>
      <c r="X317" s="4">
        <v>459425.47</v>
      </c>
      <c r="Y317" s="4">
        <v>3150346.08</v>
      </c>
      <c r="Z317" s="2">
        <v>0</v>
      </c>
      <c r="AA317" s="2" t="s">
        <v>56</v>
      </c>
      <c r="AB317" s="2" t="s">
        <v>15734</v>
      </c>
      <c r="AC317" s="2" t="s">
        <v>146</v>
      </c>
      <c r="AD317" s="2" t="s">
        <v>76</v>
      </c>
      <c r="AE317" s="5">
        <v>76.959999999999994</v>
      </c>
      <c r="AF317" s="2">
        <v>0</v>
      </c>
      <c r="AG317" s="2" t="s">
        <v>77</v>
      </c>
      <c r="AH317" s="2">
        <v>7</v>
      </c>
      <c r="AI317" s="6" t="str">
        <f t="shared" si="12"/>
        <v>45-54</v>
      </c>
      <c r="AJ317" s="11">
        <f>YEAR(tbl_LoanData[[#This Row],[Application Date]])</f>
        <v>2023</v>
      </c>
      <c r="AK317" s="11" t="str">
        <f>TEXT(tbl_LoanData[[#This Row],[Application Date]],"MMMM")</f>
        <v>March</v>
      </c>
      <c r="AL317" s="12">
        <f>DATE(YEAR(tbl_LoanData[[#This Row],[Application Date]]),MONTH(tbl_LoanData[[#This Row],[Application Date]]),1)</f>
        <v>44986</v>
      </c>
      <c r="AM317" s="14">
        <f ca="1">IF(AND(tbl_LoanData[[#This Row],[Application Date]]&gt;=EOMONTH(TODAY(),-1)+1,tbl_LoanData[[#This Row],[Application Date]]&lt;=TODAY()),tbl_LoanData[[#This Row],[Loan Amount]],0)</f>
        <v>0</v>
      </c>
      <c r="AN317" s="14">
        <f>tbl_LoanData[[#This Row],[Amount Paid]]-(Q317-X317)</f>
        <v>1155446.0799999998</v>
      </c>
      <c r="AO317" s="14">
        <f>IF(tbl_LoanData[[#This Row],[Application Status]]="Approved",1,0)</f>
        <v>1</v>
      </c>
      <c r="AP317" s="22" t="str">
        <f t="shared" ca="1" si="13"/>
        <v/>
      </c>
      <c r="AQ317" s="22" t="str">
        <f t="shared" ca="1" si="14"/>
        <v/>
      </c>
    </row>
    <row r="318" spans="1:43" x14ac:dyDescent="0.3">
      <c r="A318" s="2" t="s">
        <v>563</v>
      </c>
      <c r="B318" s="2" t="s">
        <v>564</v>
      </c>
      <c r="C318" s="2" t="s">
        <v>487</v>
      </c>
      <c r="D318" s="2" t="s">
        <v>189</v>
      </c>
      <c r="E318" s="2" t="s">
        <v>394</v>
      </c>
      <c r="F318" s="2">
        <v>28</v>
      </c>
      <c r="G318" s="2" t="s">
        <v>69</v>
      </c>
      <c r="H318" s="2" t="s">
        <v>565</v>
      </c>
      <c r="I318" s="2" t="s">
        <v>47</v>
      </c>
      <c r="J318" s="3">
        <v>44996</v>
      </c>
      <c r="K318" s="3">
        <v>45001</v>
      </c>
      <c r="L318" s="2" t="s">
        <v>36</v>
      </c>
      <c r="M318" s="2" t="s">
        <v>85</v>
      </c>
      <c r="N318" s="2" t="s">
        <v>344</v>
      </c>
      <c r="O318" s="4">
        <v>2079000</v>
      </c>
      <c r="P318" s="4">
        <v>541500</v>
      </c>
      <c r="Q318" s="4">
        <v>1537500</v>
      </c>
      <c r="R318" s="2">
        <v>48</v>
      </c>
      <c r="S318" s="5">
        <v>12.36</v>
      </c>
      <c r="T318" s="4">
        <v>47867.5</v>
      </c>
      <c r="U318" s="2" t="s">
        <v>73</v>
      </c>
      <c r="V318" s="2" t="s">
        <v>74</v>
      </c>
      <c r="W318" s="4">
        <v>1962567.5</v>
      </c>
      <c r="X318" s="4">
        <v>335072.5</v>
      </c>
      <c r="Y318" s="4">
        <v>2297640</v>
      </c>
      <c r="Z318" s="2">
        <v>0</v>
      </c>
      <c r="AA318" s="2" t="s">
        <v>56</v>
      </c>
      <c r="AB318" s="2" t="s">
        <v>15735</v>
      </c>
      <c r="AC318" s="2" t="s">
        <v>138</v>
      </c>
      <c r="AD318" s="2" t="s">
        <v>76</v>
      </c>
      <c r="AE318" s="5">
        <v>73.95</v>
      </c>
      <c r="AF318" s="2">
        <v>0</v>
      </c>
      <c r="AG318" s="2" t="s">
        <v>77</v>
      </c>
      <c r="AH318" s="2">
        <v>5</v>
      </c>
      <c r="AI318" s="6" t="str">
        <f t="shared" si="12"/>
        <v>25-34</v>
      </c>
      <c r="AJ318" s="11">
        <f>YEAR(tbl_LoanData[[#This Row],[Application Date]])</f>
        <v>2023</v>
      </c>
      <c r="AK318" s="11" t="str">
        <f>TEXT(tbl_LoanData[[#This Row],[Application Date]],"MMMM")</f>
        <v>March</v>
      </c>
      <c r="AL318" s="12">
        <f>DATE(YEAR(tbl_LoanData[[#This Row],[Application Date]]),MONTH(tbl_LoanData[[#This Row],[Application Date]]),1)</f>
        <v>44986</v>
      </c>
      <c r="AM318" s="14">
        <f ca="1">IF(AND(tbl_LoanData[[#This Row],[Application Date]]&gt;=EOMONTH(TODAY(),-1)+1,tbl_LoanData[[#This Row],[Application Date]]&lt;=TODAY()),tbl_LoanData[[#This Row],[Loan Amount]],0)</f>
        <v>0</v>
      </c>
      <c r="AN318" s="14">
        <f>tbl_LoanData[[#This Row],[Amount Paid]]-(Q318-X318)</f>
        <v>760140</v>
      </c>
      <c r="AO318" s="14">
        <f>IF(tbl_LoanData[[#This Row],[Application Status]]="Approved",1,0)</f>
        <v>1</v>
      </c>
      <c r="AP318" s="22" t="str">
        <f t="shared" ca="1" si="13"/>
        <v/>
      </c>
      <c r="AQ318" s="22" t="str">
        <f t="shared" ca="1" si="14"/>
        <v/>
      </c>
    </row>
    <row r="319" spans="1:43" x14ac:dyDescent="0.3">
      <c r="A319" s="2" t="s">
        <v>875</v>
      </c>
      <c r="B319" s="2" t="s">
        <v>876</v>
      </c>
      <c r="C319" s="2" t="s">
        <v>109</v>
      </c>
      <c r="D319" s="2" t="s">
        <v>134</v>
      </c>
      <c r="E319" s="2" t="s">
        <v>312</v>
      </c>
      <c r="F319" s="2">
        <v>51</v>
      </c>
      <c r="G319" s="2" t="s">
        <v>83</v>
      </c>
      <c r="H319" s="2" t="s">
        <v>151</v>
      </c>
      <c r="I319" s="2" t="s">
        <v>46</v>
      </c>
      <c r="J319" s="3">
        <v>45013</v>
      </c>
      <c r="K319" s="3">
        <v>45024</v>
      </c>
      <c r="L319" s="2" t="s">
        <v>36</v>
      </c>
      <c r="M319" s="2" t="s">
        <v>85</v>
      </c>
      <c r="N319" s="2" t="s">
        <v>344</v>
      </c>
      <c r="O319" s="4">
        <v>1836000</v>
      </c>
      <c r="P319" s="4">
        <v>449800</v>
      </c>
      <c r="Q319" s="4">
        <v>1386200</v>
      </c>
      <c r="R319" s="2">
        <v>36</v>
      </c>
      <c r="S319" s="5">
        <v>9.5399999999999991</v>
      </c>
      <c r="T319" s="4">
        <v>49525.85</v>
      </c>
      <c r="U319" s="2" t="s">
        <v>73</v>
      </c>
      <c r="V319" s="2" t="s">
        <v>33</v>
      </c>
      <c r="W319" s="4">
        <v>1782930.44</v>
      </c>
      <c r="X319" s="4">
        <v>0</v>
      </c>
      <c r="Y319" s="4">
        <v>1782930.44</v>
      </c>
      <c r="Z319" s="2">
        <v>0</v>
      </c>
      <c r="AA319" s="2" t="s">
        <v>56</v>
      </c>
      <c r="AB319" s="2" t="s">
        <v>15734</v>
      </c>
      <c r="AC319" s="2" t="s">
        <v>146</v>
      </c>
      <c r="AD319" s="2" t="s">
        <v>76</v>
      </c>
      <c r="AE319" s="5">
        <v>75.5</v>
      </c>
      <c r="AF319" s="2">
        <v>0</v>
      </c>
      <c r="AG319" s="2" t="s">
        <v>77</v>
      </c>
      <c r="AH319" s="2">
        <v>11</v>
      </c>
      <c r="AI319" s="6" t="str">
        <f t="shared" si="12"/>
        <v>45-54</v>
      </c>
      <c r="AJ319" s="11">
        <f>YEAR(tbl_LoanData[[#This Row],[Application Date]])</f>
        <v>2023</v>
      </c>
      <c r="AK319" s="11" t="str">
        <f>TEXT(tbl_LoanData[[#This Row],[Application Date]],"MMMM")</f>
        <v>March</v>
      </c>
      <c r="AL319" s="12">
        <f>DATE(YEAR(tbl_LoanData[[#This Row],[Application Date]]),MONTH(tbl_LoanData[[#This Row],[Application Date]]),1)</f>
        <v>44986</v>
      </c>
      <c r="AM319" s="14">
        <f ca="1">IF(AND(tbl_LoanData[[#This Row],[Application Date]]&gt;=EOMONTH(TODAY(),-1)+1,tbl_LoanData[[#This Row],[Application Date]]&lt;=TODAY()),tbl_LoanData[[#This Row],[Loan Amount]],0)</f>
        <v>0</v>
      </c>
      <c r="AN319" s="14">
        <f>tbl_LoanData[[#This Row],[Amount Paid]]-(Q319-X319)</f>
        <v>396730.43999999994</v>
      </c>
      <c r="AO319" s="14">
        <f>IF(tbl_LoanData[[#This Row],[Application Status]]="Approved",1,0)</f>
        <v>1</v>
      </c>
      <c r="AP319" s="22" t="str">
        <f t="shared" ca="1" si="13"/>
        <v/>
      </c>
      <c r="AQ319" s="22" t="str">
        <f t="shared" ca="1" si="14"/>
        <v/>
      </c>
    </row>
    <row r="320" spans="1:43" ht="14.4" customHeight="1" x14ac:dyDescent="0.3">
      <c r="A320" s="2" t="s">
        <v>976</v>
      </c>
      <c r="B320" s="2" t="s">
        <v>977</v>
      </c>
      <c r="C320" s="2" t="s">
        <v>317</v>
      </c>
      <c r="D320" s="2" t="s">
        <v>67</v>
      </c>
      <c r="E320" s="2" t="s">
        <v>311</v>
      </c>
      <c r="F320" s="2">
        <v>56</v>
      </c>
      <c r="G320" s="2" t="s">
        <v>83</v>
      </c>
      <c r="H320" s="2" t="s">
        <v>217</v>
      </c>
      <c r="I320" s="2" t="s">
        <v>46</v>
      </c>
      <c r="J320" s="3">
        <v>45003</v>
      </c>
      <c r="K320" s="3">
        <v>45017</v>
      </c>
      <c r="L320" s="2" t="s">
        <v>38</v>
      </c>
      <c r="M320" s="2" t="s">
        <v>85</v>
      </c>
      <c r="N320" s="2" t="s">
        <v>314</v>
      </c>
      <c r="O320" s="4">
        <v>1961000</v>
      </c>
      <c r="P320" s="4">
        <v>600300</v>
      </c>
      <c r="Q320" s="4">
        <v>1360700</v>
      </c>
      <c r="R320" s="2">
        <v>48</v>
      </c>
      <c r="S320" s="5">
        <v>13.82</v>
      </c>
      <c r="T320" s="4">
        <v>44018.64</v>
      </c>
      <c r="U320" s="2" t="s">
        <v>73</v>
      </c>
      <c r="V320" s="2" t="s">
        <v>74</v>
      </c>
      <c r="W320" s="4">
        <v>1804764.24</v>
      </c>
      <c r="X320" s="4">
        <v>308130.71999999997</v>
      </c>
      <c r="Y320" s="4">
        <v>2112894.96</v>
      </c>
      <c r="Z320" s="2">
        <v>0</v>
      </c>
      <c r="AA320" s="2" t="s">
        <v>56</v>
      </c>
      <c r="AB320" s="2" t="s">
        <v>15731</v>
      </c>
      <c r="AC320" s="2" t="s">
        <v>75</v>
      </c>
      <c r="AD320" s="2" t="s">
        <v>76</v>
      </c>
      <c r="AE320" s="5">
        <v>69.39</v>
      </c>
      <c r="AF320" s="2">
        <v>0</v>
      </c>
      <c r="AG320" s="2" t="s">
        <v>77</v>
      </c>
      <c r="AH320" s="2">
        <v>14</v>
      </c>
      <c r="AI320" s="6" t="str">
        <f t="shared" si="12"/>
        <v>55-64</v>
      </c>
      <c r="AJ320" s="11">
        <f>YEAR(tbl_LoanData[[#This Row],[Application Date]])</f>
        <v>2023</v>
      </c>
      <c r="AK320" s="11" t="str">
        <f>TEXT(tbl_LoanData[[#This Row],[Application Date]],"MMMM")</f>
        <v>March</v>
      </c>
      <c r="AL320" s="12">
        <f>DATE(YEAR(tbl_LoanData[[#This Row],[Application Date]]),MONTH(tbl_LoanData[[#This Row],[Application Date]]),1)</f>
        <v>44986</v>
      </c>
      <c r="AM320" s="14">
        <f ca="1">IF(AND(tbl_LoanData[[#This Row],[Application Date]]&gt;=EOMONTH(TODAY(),-1)+1,tbl_LoanData[[#This Row],[Application Date]]&lt;=TODAY()),tbl_LoanData[[#This Row],[Loan Amount]],0)</f>
        <v>0</v>
      </c>
      <c r="AN320" s="14">
        <f>tbl_LoanData[[#This Row],[Amount Paid]]-(Q320-X320)</f>
        <v>752194.96</v>
      </c>
      <c r="AO320" s="14">
        <f>IF(tbl_LoanData[[#This Row],[Application Status]]="Approved",1,0)</f>
        <v>1</v>
      </c>
      <c r="AP320" s="22" t="str">
        <f t="shared" ca="1" si="13"/>
        <v/>
      </c>
      <c r="AQ320" s="22" t="str">
        <f t="shared" ca="1" si="14"/>
        <v/>
      </c>
    </row>
    <row r="321" spans="1:43" ht="14.4" customHeight="1" x14ac:dyDescent="0.3">
      <c r="A321" s="2" t="s">
        <v>978</v>
      </c>
      <c r="B321" s="2" t="s">
        <v>979</v>
      </c>
      <c r="C321" s="2" t="s">
        <v>310</v>
      </c>
      <c r="D321" s="2" t="s">
        <v>91</v>
      </c>
      <c r="E321" s="2" t="s">
        <v>311</v>
      </c>
      <c r="F321" s="2">
        <v>25</v>
      </c>
      <c r="G321" s="2" t="s">
        <v>69</v>
      </c>
      <c r="H321" s="2" t="s">
        <v>237</v>
      </c>
      <c r="I321" s="2" t="s">
        <v>48</v>
      </c>
      <c r="J321" s="3">
        <v>45016</v>
      </c>
      <c r="K321" s="3"/>
      <c r="L321" s="2" t="s">
        <v>38</v>
      </c>
      <c r="M321" s="2" t="s">
        <v>85</v>
      </c>
      <c r="N321" s="2" t="s">
        <v>314</v>
      </c>
      <c r="O321" s="4">
        <v>1205000</v>
      </c>
      <c r="P321" s="4">
        <v>480900</v>
      </c>
      <c r="Q321" s="4">
        <v>724100</v>
      </c>
      <c r="R321" s="2">
        <v>60</v>
      </c>
      <c r="S321" s="5">
        <v>7.37</v>
      </c>
      <c r="T321" s="4">
        <v>16515.509999999998</v>
      </c>
      <c r="U321" s="2" t="s">
        <v>96</v>
      </c>
      <c r="V321" s="2" t="s">
        <v>97</v>
      </c>
      <c r="W321" s="4">
        <v>0</v>
      </c>
      <c r="X321" s="4">
        <v>0</v>
      </c>
      <c r="Y321" s="4">
        <v>990930.85</v>
      </c>
      <c r="Z321" s="2">
        <v>0</v>
      </c>
      <c r="AA321" s="2" t="s">
        <v>97</v>
      </c>
      <c r="AB321" s="2" t="s">
        <v>15727</v>
      </c>
      <c r="AC321" s="2" t="s">
        <v>360</v>
      </c>
      <c r="AD321" s="2" t="s">
        <v>76</v>
      </c>
      <c r="AE321" s="5">
        <v>60.09</v>
      </c>
      <c r="AF321" s="2">
        <v>0</v>
      </c>
      <c r="AG321" s="2" t="s">
        <v>97</v>
      </c>
      <c r="AH321" s="2"/>
      <c r="AI321" s="6" t="str">
        <f t="shared" si="12"/>
        <v>25-34</v>
      </c>
      <c r="AJ321" s="11">
        <f>YEAR(tbl_LoanData[[#This Row],[Application Date]])</f>
        <v>2023</v>
      </c>
      <c r="AK321" s="11" t="str">
        <f>TEXT(tbl_LoanData[[#This Row],[Application Date]],"MMMM")</f>
        <v>March</v>
      </c>
      <c r="AL321" s="12">
        <f>DATE(YEAR(tbl_LoanData[[#This Row],[Application Date]]),MONTH(tbl_LoanData[[#This Row],[Application Date]]),1)</f>
        <v>44986</v>
      </c>
      <c r="AM321" s="14">
        <f ca="1">IF(AND(tbl_LoanData[[#This Row],[Application Date]]&gt;=EOMONTH(TODAY(),-1)+1,tbl_LoanData[[#This Row],[Application Date]]&lt;=TODAY()),tbl_LoanData[[#This Row],[Loan Amount]],0)</f>
        <v>0</v>
      </c>
      <c r="AN321" s="14">
        <f>tbl_LoanData[[#This Row],[Amount Paid]]-(Q321-X321)</f>
        <v>-724100</v>
      </c>
      <c r="AO321" s="14">
        <f>IF(tbl_LoanData[[#This Row],[Application Status]]="Approved",1,0)</f>
        <v>0</v>
      </c>
      <c r="AP321" s="22" t="str">
        <f t="shared" ca="1" si="13"/>
        <v/>
      </c>
      <c r="AQ321" s="22" t="str">
        <f t="shared" ca="1" si="14"/>
        <v/>
      </c>
    </row>
    <row r="322" spans="1:43" ht="14.4" customHeight="1" x14ac:dyDescent="0.3">
      <c r="A322" s="2" t="s">
        <v>997</v>
      </c>
      <c r="B322" s="2" t="s">
        <v>998</v>
      </c>
      <c r="C322" s="2" t="s">
        <v>999</v>
      </c>
      <c r="D322" s="2" t="s">
        <v>176</v>
      </c>
      <c r="E322" s="2" t="s">
        <v>102</v>
      </c>
      <c r="F322" s="2">
        <v>21</v>
      </c>
      <c r="G322" s="2" t="s">
        <v>69</v>
      </c>
      <c r="H322" s="2" t="s">
        <v>233</v>
      </c>
      <c r="I322" s="2" t="s">
        <v>46</v>
      </c>
      <c r="J322" s="3">
        <v>45004</v>
      </c>
      <c r="K322" s="3">
        <v>45025</v>
      </c>
      <c r="L322" s="2" t="s">
        <v>40</v>
      </c>
      <c r="M322" s="2" t="s">
        <v>157</v>
      </c>
      <c r="N322" s="2" t="s">
        <v>328</v>
      </c>
      <c r="O322" s="4">
        <v>1069000</v>
      </c>
      <c r="P322" s="4">
        <v>298300</v>
      </c>
      <c r="Q322" s="4">
        <v>770700</v>
      </c>
      <c r="R322" s="2">
        <v>24</v>
      </c>
      <c r="S322" s="5">
        <v>9.27</v>
      </c>
      <c r="T322" s="4">
        <v>38066.160000000003</v>
      </c>
      <c r="U322" s="2" t="s">
        <v>73</v>
      </c>
      <c r="V322" s="2" t="s">
        <v>34</v>
      </c>
      <c r="W322" s="4">
        <v>875521.68</v>
      </c>
      <c r="X322" s="4">
        <v>38066.1</v>
      </c>
      <c r="Y322" s="4">
        <v>913587.78</v>
      </c>
      <c r="Z322" s="2">
        <v>28</v>
      </c>
      <c r="AA322" s="2" t="s">
        <v>57</v>
      </c>
      <c r="AB322" s="2" t="s">
        <v>15730</v>
      </c>
      <c r="AC322" s="2" t="s">
        <v>106</v>
      </c>
      <c r="AD322" s="2" t="s">
        <v>76</v>
      </c>
      <c r="AE322" s="5">
        <v>72.099999999999994</v>
      </c>
      <c r="AF322" s="2">
        <v>1</v>
      </c>
      <c r="AG322" s="2" t="s">
        <v>77</v>
      </c>
      <c r="AH322" s="2">
        <v>21</v>
      </c>
      <c r="AI322" s="6" t="str">
        <f t="shared" ref="AI322:AI385" si="15">IF(F322&lt;25,"18-24",IF(F322&lt;35,"25-34",IF(F322&lt;45,"35-44",IF(F322&lt;55,"45-54",IF(F322&lt;65,"55-64","65+")))))</f>
        <v>18-24</v>
      </c>
      <c r="AJ322" s="11">
        <f>YEAR(tbl_LoanData[[#This Row],[Application Date]])</f>
        <v>2023</v>
      </c>
      <c r="AK322" s="11" t="str">
        <f>TEXT(tbl_LoanData[[#This Row],[Application Date]],"MMMM")</f>
        <v>March</v>
      </c>
      <c r="AL322" s="12">
        <f>DATE(YEAR(tbl_LoanData[[#This Row],[Application Date]]),MONTH(tbl_LoanData[[#This Row],[Application Date]]),1)</f>
        <v>44986</v>
      </c>
      <c r="AM322" s="14">
        <f ca="1">IF(AND(tbl_LoanData[[#This Row],[Application Date]]&gt;=EOMONTH(TODAY(),-1)+1,tbl_LoanData[[#This Row],[Application Date]]&lt;=TODAY()),tbl_LoanData[[#This Row],[Loan Amount]],0)</f>
        <v>0</v>
      </c>
      <c r="AN322" s="14">
        <f>tbl_LoanData[[#This Row],[Amount Paid]]-(Q322-X322)</f>
        <v>142887.78000000003</v>
      </c>
      <c r="AO322" s="14">
        <f>IF(tbl_LoanData[[#This Row],[Application Status]]="Approved",1,0)</f>
        <v>1</v>
      </c>
      <c r="AP322" s="22" t="str">
        <f t="shared" ref="AP322:AP385" ca="1" si="16">IF(AND(J322&gt;=DATE(YEAR(TODAY()),MONTH(TODAY()),1),J322&lt;=TODAY()),"Current MTD",IF(AND(J322&gt;=EOMONTH(TODAY(),-2)+1,J322&lt;=EOMONTH(TODAY(),-1)),"Previous MTD",""))</f>
        <v/>
      </c>
      <c r="AQ322" s="22" t="str">
        <f t="shared" ref="AQ322:AQ385" ca="1" si="17">IF(AND(J322&gt;=DATE(YEAR(TODAY()),MONTH(TODAY()),1),J322&lt;=TODAY()),TEXT(DATE(YEAR(TODAY()),MONTH(TODAY()),1),"mmm d")&amp;"–"&amp;DAY(TODAY()),IF(AND(J322&gt;=EOMONTH(TODAY(),-2)+1,J322&lt;=EOMONTH(TODAY(),-1)),""&amp;TEXT(EOMONTH(TODAY(),-2)+1,"mmm d")&amp;"–"&amp;DAY(TODAY()),""))</f>
        <v/>
      </c>
    </row>
    <row r="323" spans="1:43" ht="14.4" customHeight="1" x14ac:dyDescent="0.3">
      <c r="A323" s="2" t="s">
        <v>1051</v>
      </c>
      <c r="B323" s="2" t="s">
        <v>1052</v>
      </c>
      <c r="C323" s="2" t="s">
        <v>175</v>
      </c>
      <c r="D323" s="2" t="s">
        <v>189</v>
      </c>
      <c r="E323" s="2" t="s">
        <v>135</v>
      </c>
      <c r="F323" s="2">
        <v>47</v>
      </c>
      <c r="G323" s="2" t="s">
        <v>83</v>
      </c>
      <c r="H323" s="2" t="s">
        <v>217</v>
      </c>
      <c r="I323" s="2" t="s">
        <v>46</v>
      </c>
      <c r="J323" s="3">
        <v>45004</v>
      </c>
      <c r="K323" s="3">
        <v>45014</v>
      </c>
      <c r="L323" s="2" t="s">
        <v>40</v>
      </c>
      <c r="M323" s="2" t="s">
        <v>157</v>
      </c>
      <c r="N323" s="2" t="s">
        <v>299</v>
      </c>
      <c r="O323" s="4">
        <v>1430000</v>
      </c>
      <c r="P323" s="4">
        <v>463400</v>
      </c>
      <c r="Q323" s="4">
        <v>966600</v>
      </c>
      <c r="R323" s="2">
        <v>48</v>
      </c>
      <c r="S323" s="5">
        <v>9.8800000000000008</v>
      </c>
      <c r="T323" s="4">
        <v>28095.84</v>
      </c>
      <c r="U323" s="2" t="s">
        <v>73</v>
      </c>
      <c r="V323" s="2" t="s">
        <v>74</v>
      </c>
      <c r="W323" s="4">
        <v>1123833.6000000001</v>
      </c>
      <c r="X323" s="4">
        <v>224766.72</v>
      </c>
      <c r="Y323" s="4">
        <v>1348600.32</v>
      </c>
      <c r="Z323" s="2">
        <v>32</v>
      </c>
      <c r="AA323" s="2" t="s">
        <v>58</v>
      </c>
      <c r="AB323" s="2" t="s">
        <v>15734</v>
      </c>
      <c r="AC323" s="2" t="s">
        <v>213</v>
      </c>
      <c r="AD323" s="2" t="s">
        <v>76</v>
      </c>
      <c r="AE323" s="5">
        <v>67.59</v>
      </c>
      <c r="AF323" s="2">
        <v>1</v>
      </c>
      <c r="AG323" s="2" t="s">
        <v>15718</v>
      </c>
      <c r="AH323" s="2">
        <v>10</v>
      </c>
      <c r="AI323" s="6" t="str">
        <f t="shared" si="15"/>
        <v>45-54</v>
      </c>
      <c r="AJ323" s="11">
        <f>YEAR(tbl_LoanData[[#This Row],[Application Date]])</f>
        <v>2023</v>
      </c>
      <c r="AK323" s="11" t="str">
        <f>TEXT(tbl_LoanData[[#This Row],[Application Date]],"MMMM")</f>
        <v>March</v>
      </c>
      <c r="AL323" s="12">
        <f>DATE(YEAR(tbl_LoanData[[#This Row],[Application Date]]),MONTH(tbl_LoanData[[#This Row],[Application Date]]),1)</f>
        <v>44986</v>
      </c>
      <c r="AM323" s="14">
        <f ca="1">IF(AND(tbl_LoanData[[#This Row],[Application Date]]&gt;=EOMONTH(TODAY(),-1)+1,tbl_LoanData[[#This Row],[Application Date]]&lt;=TODAY()),tbl_LoanData[[#This Row],[Loan Amount]],0)</f>
        <v>0</v>
      </c>
      <c r="AN323" s="14">
        <f>tbl_LoanData[[#This Row],[Amount Paid]]-(Q323-X323)</f>
        <v>382000.32000000007</v>
      </c>
      <c r="AO323" s="14">
        <f>IF(tbl_LoanData[[#This Row],[Application Status]]="Approved",1,0)</f>
        <v>1</v>
      </c>
      <c r="AP323" s="22" t="str">
        <f t="shared" ca="1" si="16"/>
        <v/>
      </c>
      <c r="AQ323" s="22" t="str">
        <f t="shared" ca="1" si="17"/>
        <v/>
      </c>
    </row>
    <row r="324" spans="1:43" x14ac:dyDescent="0.3">
      <c r="A324" s="2" t="s">
        <v>1060</v>
      </c>
      <c r="B324" s="2" t="s">
        <v>1061</v>
      </c>
      <c r="C324" s="2" t="s">
        <v>521</v>
      </c>
      <c r="D324" s="2" t="s">
        <v>176</v>
      </c>
      <c r="E324" s="2" t="s">
        <v>125</v>
      </c>
      <c r="F324" s="2">
        <v>54</v>
      </c>
      <c r="G324" s="2" t="s">
        <v>69</v>
      </c>
      <c r="H324" s="2" t="s">
        <v>259</v>
      </c>
      <c r="I324" s="2" t="s">
        <v>43</v>
      </c>
      <c r="J324" s="3">
        <v>45002</v>
      </c>
      <c r="K324" s="3"/>
      <c r="L324" s="2" t="s">
        <v>41</v>
      </c>
      <c r="M324" s="2" t="s">
        <v>144</v>
      </c>
      <c r="N324" s="2" t="s">
        <v>857</v>
      </c>
      <c r="O324" s="4">
        <v>3672000</v>
      </c>
      <c r="P324" s="4">
        <v>1042800</v>
      </c>
      <c r="Q324" s="4">
        <v>2629200</v>
      </c>
      <c r="R324" s="2">
        <v>24</v>
      </c>
      <c r="S324" s="5">
        <v>8.7200000000000006</v>
      </c>
      <c r="T324" s="4">
        <v>128655.52</v>
      </c>
      <c r="U324" s="2" t="s">
        <v>113</v>
      </c>
      <c r="V324" s="2" t="s">
        <v>97</v>
      </c>
      <c r="W324" s="4">
        <v>0</v>
      </c>
      <c r="X324" s="4">
        <v>0</v>
      </c>
      <c r="Y324" s="4">
        <v>3087732.48</v>
      </c>
      <c r="Z324" s="2">
        <v>0</v>
      </c>
      <c r="AA324" s="2" t="s">
        <v>97</v>
      </c>
      <c r="AB324" s="2" t="s">
        <v>15728</v>
      </c>
      <c r="AC324" s="2" t="s">
        <v>106</v>
      </c>
      <c r="AD324" s="2" t="s">
        <v>76</v>
      </c>
      <c r="AE324" s="5">
        <v>71.599999999999994</v>
      </c>
      <c r="AF324" s="2">
        <v>0</v>
      </c>
      <c r="AG324" s="2" t="s">
        <v>97</v>
      </c>
      <c r="AH324" s="2"/>
      <c r="AI324" s="6" t="str">
        <f t="shared" si="15"/>
        <v>45-54</v>
      </c>
      <c r="AJ324" s="11">
        <f>YEAR(tbl_LoanData[[#This Row],[Application Date]])</f>
        <v>2023</v>
      </c>
      <c r="AK324" s="11" t="str">
        <f>TEXT(tbl_LoanData[[#This Row],[Application Date]],"MMMM")</f>
        <v>March</v>
      </c>
      <c r="AL324" s="12">
        <f>DATE(YEAR(tbl_LoanData[[#This Row],[Application Date]]),MONTH(tbl_LoanData[[#This Row],[Application Date]]),1)</f>
        <v>44986</v>
      </c>
      <c r="AM324" s="14">
        <f ca="1">IF(AND(tbl_LoanData[[#This Row],[Application Date]]&gt;=EOMONTH(TODAY(),-1)+1,tbl_LoanData[[#This Row],[Application Date]]&lt;=TODAY()),tbl_LoanData[[#This Row],[Loan Amount]],0)</f>
        <v>0</v>
      </c>
      <c r="AN324" s="14">
        <f>tbl_LoanData[[#This Row],[Amount Paid]]-(Q324-X324)</f>
        <v>-2629200</v>
      </c>
      <c r="AO324" s="14">
        <f>IF(tbl_LoanData[[#This Row],[Application Status]]="Approved",1,0)</f>
        <v>0</v>
      </c>
      <c r="AP324" s="22" t="str">
        <f t="shared" ca="1" si="16"/>
        <v/>
      </c>
      <c r="AQ324" s="22" t="str">
        <f t="shared" ca="1" si="17"/>
        <v/>
      </c>
    </row>
    <row r="325" spans="1:43" x14ac:dyDescent="0.3">
      <c r="A325" s="2" t="s">
        <v>1265</v>
      </c>
      <c r="B325" s="2" t="s">
        <v>1266</v>
      </c>
      <c r="C325" s="2" t="s">
        <v>413</v>
      </c>
      <c r="D325" s="2" t="s">
        <v>204</v>
      </c>
      <c r="E325" s="2" t="s">
        <v>189</v>
      </c>
      <c r="F325" s="2">
        <v>57</v>
      </c>
      <c r="G325" s="2" t="s">
        <v>83</v>
      </c>
      <c r="H325" s="2" t="s">
        <v>224</v>
      </c>
      <c r="I325" s="2" t="s">
        <v>54</v>
      </c>
      <c r="J325" s="3">
        <v>44996</v>
      </c>
      <c r="K325" s="3">
        <v>45004</v>
      </c>
      <c r="L325" s="2" t="s">
        <v>37</v>
      </c>
      <c r="M325" s="2" t="s">
        <v>104</v>
      </c>
      <c r="N325" s="2" t="s">
        <v>192</v>
      </c>
      <c r="O325" s="4">
        <v>213000</v>
      </c>
      <c r="P325" s="4">
        <v>70000</v>
      </c>
      <c r="Q325" s="4">
        <v>143000</v>
      </c>
      <c r="R325" s="2">
        <v>48</v>
      </c>
      <c r="S325" s="5">
        <v>11.09</v>
      </c>
      <c r="T325" s="4">
        <v>4300.72</v>
      </c>
      <c r="U325" s="2" t="s">
        <v>73</v>
      </c>
      <c r="V325" s="2" t="s">
        <v>74</v>
      </c>
      <c r="W325" s="4">
        <v>172028.79999999999</v>
      </c>
      <c r="X325" s="4">
        <v>34406</v>
      </c>
      <c r="Y325" s="4">
        <v>206434.8</v>
      </c>
      <c r="Z325" s="2">
        <v>29</v>
      </c>
      <c r="AA325" s="2" t="s">
        <v>57</v>
      </c>
      <c r="AB325" s="2" t="s">
        <v>15731</v>
      </c>
      <c r="AC325" s="2" t="s">
        <v>332</v>
      </c>
      <c r="AD325" s="2" t="s">
        <v>76</v>
      </c>
      <c r="AE325" s="5">
        <v>67.14</v>
      </c>
      <c r="AF325" s="2">
        <v>1</v>
      </c>
      <c r="AG325" s="2" t="s">
        <v>77</v>
      </c>
      <c r="AH325" s="2">
        <v>8</v>
      </c>
      <c r="AI325" s="6" t="str">
        <f t="shared" si="15"/>
        <v>55-64</v>
      </c>
      <c r="AJ325" s="11">
        <f>YEAR(tbl_LoanData[[#This Row],[Application Date]])</f>
        <v>2023</v>
      </c>
      <c r="AK325" s="11" t="str">
        <f>TEXT(tbl_LoanData[[#This Row],[Application Date]],"MMMM")</f>
        <v>March</v>
      </c>
      <c r="AL325" s="12">
        <f>DATE(YEAR(tbl_LoanData[[#This Row],[Application Date]]),MONTH(tbl_LoanData[[#This Row],[Application Date]]),1)</f>
        <v>44986</v>
      </c>
      <c r="AM325" s="14">
        <f ca="1">IF(AND(tbl_LoanData[[#This Row],[Application Date]]&gt;=EOMONTH(TODAY(),-1)+1,tbl_LoanData[[#This Row],[Application Date]]&lt;=TODAY()),tbl_LoanData[[#This Row],[Loan Amount]],0)</f>
        <v>0</v>
      </c>
      <c r="AN325" s="14">
        <f>tbl_LoanData[[#This Row],[Amount Paid]]-(Q325-X325)</f>
        <v>63434.799999999988</v>
      </c>
      <c r="AO325" s="14">
        <f>IF(tbl_LoanData[[#This Row],[Application Status]]="Approved",1,0)</f>
        <v>1</v>
      </c>
      <c r="AP325" s="22" t="str">
        <f t="shared" ca="1" si="16"/>
        <v/>
      </c>
      <c r="AQ325" s="22" t="str">
        <f t="shared" ca="1" si="17"/>
        <v/>
      </c>
    </row>
    <row r="326" spans="1:43" ht="14.4" customHeight="1" x14ac:dyDescent="0.3">
      <c r="A326" s="2" t="s">
        <v>1359</v>
      </c>
      <c r="B326" s="2" t="s">
        <v>1360</v>
      </c>
      <c r="C326" s="2" t="s">
        <v>471</v>
      </c>
      <c r="D326" s="2" t="s">
        <v>118</v>
      </c>
      <c r="E326" s="2" t="s">
        <v>176</v>
      </c>
      <c r="F326" s="2">
        <v>45</v>
      </c>
      <c r="G326" s="2" t="s">
        <v>83</v>
      </c>
      <c r="H326" s="2" t="s">
        <v>126</v>
      </c>
      <c r="I326" s="2" t="s">
        <v>44</v>
      </c>
      <c r="J326" s="3">
        <v>45010</v>
      </c>
      <c r="K326" s="3"/>
      <c r="L326" s="2" t="s">
        <v>36</v>
      </c>
      <c r="M326" s="2" t="s">
        <v>71</v>
      </c>
      <c r="N326" s="2" t="s">
        <v>162</v>
      </c>
      <c r="O326" s="4">
        <v>1983000</v>
      </c>
      <c r="P326" s="4">
        <v>719200</v>
      </c>
      <c r="Q326" s="4">
        <v>1263800</v>
      </c>
      <c r="R326" s="2">
        <v>18</v>
      </c>
      <c r="S326" s="5">
        <v>10.26</v>
      </c>
      <c r="T326" s="4">
        <v>81016.600000000006</v>
      </c>
      <c r="U326" s="2" t="s">
        <v>96</v>
      </c>
      <c r="V326" s="2" t="s">
        <v>97</v>
      </c>
      <c r="W326" s="4">
        <v>0</v>
      </c>
      <c r="X326" s="4">
        <v>0</v>
      </c>
      <c r="Y326" s="4">
        <v>1458298.82</v>
      </c>
      <c r="Z326" s="2">
        <v>0</v>
      </c>
      <c r="AA326" s="2" t="s">
        <v>97</v>
      </c>
      <c r="AB326" s="2" t="s">
        <v>15735</v>
      </c>
      <c r="AC326" s="2" t="s">
        <v>87</v>
      </c>
      <c r="AD326" s="2" t="s">
        <v>76</v>
      </c>
      <c r="AE326" s="5">
        <v>63.73</v>
      </c>
      <c r="AF326" s="2">
        <v>0</v>
      </c>
      <c r="AG326" s="2" t="s">
        <v>97</v>
      </c>
      <c r="AH326" s="2"/>
      <c r="AI326" s="6" t="str">
        <f t="shared" si="15"/>
        <v>45-54</v>
      </c>
      <c r="AJ326" s="11">
        <f>YEAR(tbl_LoanData[[#This Row],[Application Date]])</f>
        <v>2023</v>
      </c>
      <c r="AK326" s="11" t="str">
        <f>TEXT(tbl_LoanData[[#This Row],[Application Date]],"MMMM")</f>
        <v>March</v>
      </c>
      <c r="AL326" s="12">
        <f>DATE(YEAR(tbl_LoanData[[#This Row],[Application Date]]),MONTH(tbl_LoanData[[#This Row],[Application Date]]),1)</f>
        <v>44986</v>
      </c>
      <c r="AM326" s="14">
        <f ca="1">IF(AND(tbl_LoanData[[#This Row],[Application Date]]&gt;=EOMONTH(TODAY(),-1)+1,tbl_LoanData[[#This Row],[Application Date]]&lt;=TODAY()),tbl_LoanData[[#This Row],[Loan Amount]],0)</f>
        <v>0</v>
      </c>
      <c r="AN326" s="14">
        <f>tbl_LoanData[[#This Row],[Amount Paid]]-(Q326-X326)</f>
        <v>-1263800</v>
      </c>
      <c r="AO326" s="14">
        <f>IF(tbl_LoanData[[#This Row],[Application Status]]="Approved",1,0)</f>
        <v>0</v>
      </c>
      <c r="AP326" s="22" t="str">
        <f t="shared" ca="1" si="16"/>
        <v/>
      </c>
      <c r="AQ326" s="22" t="str">
        <f t="shared" ca="1" si="17"/>
        <v/>
      </c>
    </row>
    <row r="327" spans="1:43" ht="14.4" customHeight="1" x14ac:dyDescent="0.3">
      <c r="A327" s="2" t="s">
        <v>1393</v>
      </c>
      <c r="B327" s="2" t="s">
        <v>1394</v>
      </c>
      <c r="C327" s="2" t="s">
        <v>100</v>
      </c>
      <c r="D327" s="2" t="s">
        <v>311</v>
      </c>
      <c r="E327" s="2" t="s">
        <v>311</v>
      </c>
      <c r="F327" s="2">
        <v>48</v>
      </c>
      <c r="G327" s="2" t="s">
        <v>69</v>
      </c>
      <c r="H327" s="2" t="s">
        <v>70</v>
      </c>
      <c r="I327" s="2" t="s">
        <v>50</v>
      </c>
      <c r="J327" s="3">
        <v>45014</v>
      </c>
      <c r="K327" s="3"/>
      <c r="L327" s="2" t="s">
        <v>38</v>
      </c>
      <c r="M327" s="2" t="s">
        <v>71</v>
      </c>
      <c r="N327" s="2" t="s">
        <v>589</v>
      </c>
      <c r="O327" s="4">
        <v>1504000</v>
      </c>
      <c r="P327" s="4">
        <v>460800</v>
      </c>
      <c r="Q327" s="4">
        <v>1043200</v>
      </c>
      <c r="R327" s="2">
        <v>60</v>
      </c>
      <c r="S327" s="5">
        <v>7.38</v>
      </c>
      <c r="T327" s="4">
        <v>23802.35</v>
      </c>
      <c r="U327" s="2" t="s">
        <v>96</v>
      </c>
      <c r="V327" s="2" t="s">
        <v>97</v>
      </c>
      <c r="W327" s="4">
        <v>0</v>
      </c>
      <c r="X327" s="4">
        <v>0</v>
      </c>
      <c r="Y327" s="4">
        <v>1428140.8</v>
      </c>
      <c r="Z327" s="2">
        <v>0</v>
      </c>
      <c r="AA327" s="2" t="s">
        <v>97</v>
      </c>
      <c r="AB327" s="2" t="s">
        <v>15728</v>
      </c>
      <c r="AC327" s="2" t="s">
        <v>213</v>
      </c>
      <c r="AD327" s="2" t="s">
        <v>76</v>
      </c>
      <c r="AE327" s="5">
        <v>69.36</v>
      </c>
      <c r="AF327" s="2">
        <v>0</v>
      </c>
      <c r="AG327" s="2" t="s">
        <v>97</v>
      </c>
      <c r="AH327" s="2"/>
      <c r="AI327" s="6" t="str">
        <f t="shared" si="15"/>
        <v>45-54</v>
      </c>
      <c r="AJ327" s="11">
        <f>YEAR(tbl_LoanData[[#This Row],[Application Date]])</f>
        <v>2023</v>
      </c>
      <c r="AK327" s="11" t="str">
        <f>TEXT(tbl_LoanData[[#This Row],[Application Date]],"MMMM")</f>
        <v>March</v>
      </c>
      <c r="AL327" s="12">
        <f>DATE(YEAR(tbl_LoanData[[#This Row],[Application Date]]),MONTH(tbl_LoanData[[#This Row],[Application Date]]),1)</f>
        <v>44986</v>
      </c>
      <c r="AM327" s="14">
        <f ca="1">IF(AND(tbl_LoanData[[#This Row],[Application Date]]&gt;=EOMONTH(TODAY(),-1)+1,tbl_LoanData[[#This Row],[Application Date]]&lt;=TODAY()),tbl_LoanData[[#This Row],[Loan Amount]],0)</f>
        <v>0</v>
      </c>
      <c r="AN327" s="14">
        <f>tbl_LoanData[[#This Row],[Amount Paid]]-(Q327-X327)</f>
        <v>-1043200</v>
      </c>
      <c r="AO327" s="14">
        <f>IF(tbl_LoanData[[#This Row],[Application Status]]="Approved",1,0)</f>
        <v>0</v>
      </c>
      <c r="AP327" s="22" t="str">
        <f t="shared" ca="1" si="16"/>
        <v/>
      </c>
      <c r="AQ327" s="22" t="str">
        <f t="shared" ca="1" si="17"/>
        <v/>
      </c>
    </row>
    <row r="328" spans="1:43" ht="14.4" customHeight="1" x14ac:dyDescent="0.3">
      <c r="A328" s="2" t="s">
        <v>1511</v>
      </c>
      <c r="B328" s="2" t="s">
        <v>1512</v>
      </c>
      <c r="C328" s="2" t="s">
        <v>231</v>
      </c>
      <c r="D328" s="2" t="s">
        <v>101</v>
      </c>
      <c r="E328" s="2" t="s">
        <v>447</v>
      </c>
      <c r="F328" s="2">
        <v>40</v>
      </c>
      <c r="G328" s="2" t="s">
        <v>83</v>
      </c>
      <c r="H328" s="2" t="s">
        <v>543</v>
      </c>
      <c r="I328" s="2" t="s">
        <v>45</v>
      </c>
      <c r="J328" s="3">
        <v>44997</v>
      </c>
      <c r="K328" s="3">
        <v>45018</v>
      </c>
      <c r="L328" s="2" t="s">
        <v>38</v>
      </c>
      <c r="M328" s="2" t="s">
        <v>111</v>
      </c>
      <c r="N328" s="2" t="s">
        <v>112</v>
      </c>
      <c r="O328" s="4">
        <v>1938000</v>
      </c>
      <c r="P328" s="4">
        <v>738500</v>
      </c>
      <c r="Q328" s="4">
        <v>1199500</v>
      </c>
      <c r="R328" s="2">
        <v>36</v>
      </c>
      <c r="S328" s="5">
        <v>9.98</v>
      </c>
      <c r="T328" s="4">
        <v>43295.29</v>
      </c>
      <c r="U328" s="2" t="s">
        <v>73</v>
      </c>
      <c r="V328" s="2" t="s">
        <v>34</v>
      </c>
      <c r="W328" s="4">
        <v>1342153.99</v>
      </c>
      <c r="X328" s="4">
        <v>216476.31</v>
      </c>
      <c r="Y328" s="4">
        <v>1558630.3</v>
      </c>
      <c r="Z328" s="2">
        <v>160</v>
      </c>
      <c r="AA328" s="2" t="s">
        <v>60</v>
      </c>
      <c r="AB328" s="2" t="s">
        <v>15736</v>
      </c>
      <c r="AC328" s="2" t="s">
        <v>121</v>
      </c>
      <c r="AD328" s="2" t="s">
        <v>76</v>
      </c>
      <c r="AE328" s="5">
        <v>61.89</v>
      </c>
      <c r="AF328" s="2">
        <v>5</v>
      </c>
      <c r="AG328" s="2" t="s">
        <v>130</v>
      </c>
      <c r="AH328" s="2">
        <v>21</v>
      </c>
      <c r="AI328" s="6" t="str">
        <f t="shared" si="15"/>
        <v>35-44</v>
      </c>
      <c r="AJ328" s="11">
        <f>YEAR(tbl_LoanData[[#This Row],[Application Date]])</f>
        <v>2023</v>
      </c>
      <c r="AK328" s="11" t="str">
        <f>TEXT(tbl_LoanData[[#This Row],[Application Date]],"MMMM")</f>
        <v>March</v>
      </c>
      <c r="AL328" s="12">
        <f>DATE(YEAR(tbl_LoanData[[#This Row],[Application Date]]),MONTH(tbl_LoanData[[#This Row],[Application Date]]),1)</f>
        <v>44986</v>
      </c>
      <c r="AM328" s="14">
        <f ca="1">IF(AND(tbl_LoanData[[#This Row],[Application Date]]&gt;=EOMONTH(TODAY(),-1)+1,tbl_LoanData[[#This Row],[Application Date]]&lt;=TODAY()),tbl_LoanData[[#This Row],[Loan Amount]],0)</f>
        <v>0</v>
      </c>
      <c r="AN328" s="14">
        <f>tbl_LoanData[[#This Row],[Amount Paid]]-(Q328-X328)</f>
        <v>359130.30000000005</v>
      </c>
      <c r="AO328" s="14">
        <f>IF(tbl_LoanData[[#This Row],[Application Status]]="Approved",1,0)</f>
        <v>1</v>
      </c>
      <c r="AP328" s="22" t="str">
        <f t="shared" ca="1" si="16"/>
        <v/>
      </c>
      <c r="AQ328" s="22" t="str">
        <f t="shared" ca="1" si="17"/>
        <v/>
      </c>
    </row>
    <row r="329" spans="1:43" ht="14.4" customHeight="1" x14ac:dyDescent="0.3">
      <c r="A329" s="2" t="s">
        <v>1801</v>
      </c>
      <c r="B329" s="2" t="s">
        <v>1802</v>
      </c>
      <c r="C329" s="2" t="s">
        <v>181</v>
      </c>
      <c r="D329" s="2" t="s">
        <v>118</v>
      </c>
      <c r="E329" s="2" t="s">
        <v>92</v>
      </c>
      <c r="F329" s="2">
        <v>32</v>
      </c>
      <c r="G329" s="2" t="s">
        <v>83</v>
      </c>
      <c r="H329" s="2" t="s">
        <v>126</v>
      </c>
      <c r="I329" s="2" t="s">
        <v>44</v>
      </c>
      <c r="J329" s="3">
        <v>44995</v>
      </c>
      <c r="K329" s="3">
        <v>45014</v>
      </c>
      <c r="L329" s="2" t="s">
        <v>40</v>
      </c>
      <c r="M329" s="2" t="s">
        <v>157</v>
      </c>
      <c r="N329" s="2" t="s">
        <v>299</v>
      </c>
      <c r="O329" s="4">
        <v>1214000</v>
      </c>
      <c r="P329" s="4">
        <v>125100</v>
      </c>
      <c r="Q329" s="4">
        <v>1088900</v>
      </c>
      <c r="R329" s="2">
        <v>48</v>
      </c>
      <c r="S329" s="5">
        <v>11.41</v>
      </c>
      <c r="T329" s="4">
        <v>33039.040000000001</v>
      </c>
      <c r="U329" s="2" t="s">
        <v>73</v>
      </c>
      <c r="V329" s="2" t="s">
        <v>74</v>
      </c>
      <c r="W329" s="4">
        <v>1354600.64</v>
      </c>
      <c r="X329" s="4">
        <v>231273.32</v>
      </c>
      <c r="Y329" s="4">
        <v>1585873.96</v>
      </c>
      <c r="Z329" s="2">
        <v>0</v>
      </c>
      <c r="AA329" s="2" t="s">
        <v>56</v>
      </c>
      <c r="AB329" s="2" t="s">
        <v>15729</v>
      </c>
      <c r="AC329" s="2" t="s">
        <v>129</v>
      </c>
      <c r="AD329" s="2" t="s">
        <v>76</v>
      </c>
      <c r="AE329" s="5">
        <v>89.7</v>
      </c>
      <c r="AF329" s="2">
        <v>0</v>
      </c>
      <c r="AG329" s="2" t="s">
        <v>77</v>
      </c>
      <c r="AH329" s="2">
        <v>19</v>
      </c>
      <c r="AI329" s="6" t="str">
        <f t="shared" si="15"/>
        <v>25-34</v>
      </c>
      <c r="AJ329" s="11">
        <f>YEAR(tbl_LoanData[[#This Row],[Application Date]])</f>
        <v>2023</v>
      </c>
      <c r="AK329" s="11" t="str">
        <f>TEXT(tbl_LoanData[[#This Row],[Application Date]],"MMMM")</f>
        <v>March</v>
      </c>
      <c r="AL329" s="12">
        <f>DATE(YEAR(tbl_LoanData[[#This Row],[Application Date]]),MONTH(tbl_LoanData[[#This Row],[Application Date]]),1)</f>
        <v>44986</v>
      </c>
      <c r="AM329" s="14">
        <f ca="1">IF(AND(tbl_LoanData[[#This Row],[Application Date]]&gt;=EOMONTH(TODAY(),-1)+1,tbl_LoanData[[#This Row],[Application Date]]&lt;=TODAY()),tbl_LoanData[[#This Row],[Loan Amount]],0)</f>
        <v>0</v>
      </c>
      <c r="AN329" s="14">
        <f>tbl_LoanData[[#This Row],[Amount Paid]]-(Q329-X329)</f>
        <v>496973.95999999996</v>
      </c>
      <c r="AO329" s="14">
        <f>IF(tbl_LoanData[[#This Row],[Application Status]]="Approved",1,0)</f>
        <v>1</v>
      </c>
      <c r="AP329" s="22" t="str">
        <f t="shared" ca="1" si="16"/>
        <v/>
      </c>
      <c r="AQ329" s="22" t="str">
        <f t="shared" ca="1" si="17"/>
        <v/>
      </c>
    </row>
    <row r="330" spans="1:43" x14ac:dyDescent="0.3">
      <c r="A330" s="2" t="s">
        <v>1803</v>
      </c>
      <c r="B330" s="2" t="s">
        <v>1804</v>
      </c>
      <c r="C330" s="2" t="s">
        <v>712</v>
      </c>
      <c r="D330" s="2" t="s">
        <v>204</v>
      </c>
      <c r="E330" s="2" t="s">
        <v>176</v>
      </c>
      <c r="F330" s="2">
        <v>51</v>
      </c>
      <c r="G330" s="2" t="s">
        <v>83</v>
      </c>
      <c r="H330" s="2" t="s">
        <v>126</v>
      </c>
      <c r="I330" s="2" t="s">
        <v>44</v>
      </c>
      <c r="J330" s="3">
        <v>45006</v>
      </c>
      <c r="K330" s="3"/>
      <c r="L330" s="2" t="s">
        <v>38</v>
      </c>
      <c r="M330" s="2" t="s">
        <v>127</v>
      </c>
      <c r="N330" s="2" t="s">
        <v>128</v>
      </c>
      <c r="O330" s="4">
        <v>1559000</v>
      </c>
      <c r="P330" s="4">
        <v>472500</v>
      </c>
      <c r="Q330" s="4">
        <v>1086500</v>
      </c>
      <c r="R330" s="2">
        <v>36</v>
      </c>
      <c r="S330" s="5">
        <v>5.65</v>
      </c>
      <c r="T330" s="4">
        <v>35296.160000000003</v>
      </c>
      <c r="U330" s="2" t="s">
        <v>113</v>
      </c>
      <c r="V330" s="2" t="s">
        <v>97</v>
      </c>
      <c r="W330" s="4">
        <v>0</v>
      </c>
      <c r="X330" s="4">
        <v>0</v>
      </c>
      <c r="Y330" s="4">
        <v>1270661.75</v>
      </c>
      <c r="Z330" s="2">
        <v>0</v>
      </c>
      <c r="AA330" s="2" t="s">
        <v>97</v>
      </c>
      <c r="AB330" s="2" t="s">
        <v>15736</v>
      </c>
      <c r="AC330" s="2" t="s">
        <v>360</v>
      </c>
      <c r="AD330" s="2" t="s">
        <v>76</v>
      </c>
      <c r="AE330" s="5">
        <v>69.69</v>
      </c>
      <c r="AF330" s="2">
        <v>0</v>
      </c>
      <c r="AG330" s="2" t="s">
        <v>97</v>
      </c>
      <c r="AH330" s="2"/>
      <c r="AI330" s="6" t="str">
        <f t="shared" si="15"/>
        <v>45-54</v>
      </c>
      <c r="AJ330" s="11">
        <f>YEAR(tbl_LoanData[[#This Row],[Application Date]])</f>
        <v>2023</v>
      </c>
      <c r="AK330" s="11" t="str">
        <f>TEXT(tbl_LoanData[[#This Row],[Application Date]],"MMMM")</f>
        <v>March</v>
      </c>
      <c r="AL330" s="12">
        <f>DATE(YEAR(tbl_LoanData[[#This Row],[Application Date]]),MONTH(tbl_LoanData[[#This Row],[Application Date]]),1)</f>
        <v>44986</v>
      </c>
      <c r="AM330" s="14">
        <f ca="1">IF(AND(tbl_LoanData[[#This Row],[Application Date]]&gt;=EOMONTH(TODAY(),-1)+1,tbl_LoanData[[#This Row],[Application Date]]&lt;=TODAY()),tbl_LoanData[[#This Row],[Loan Amount]],0)</f>
        <v>0</v>
      </c>
      <c r="AN330" s="14">
        <f>tbl_LoanData[[#This Row],[Amount Paid]]-(Q330-X330)</f>
        <v>-1086500</v>
      </c>
      <c r="AO330" s="14">
        <f>IF(tbl_LoanData[[#This Row],[Application Status]]="Approved",1,0)</f>
        <v>0</v>
      </c>
      <c r="AP330" s="22" t="str">
        <f t="shared" ca="1" si="16"/>
        <v/>
      </c>
      <c r="AQ330" s="22" t="str">
        <f t="shared" ca="1" si="17"/>
        <v/>
      </c>
    </row>
    <row r="331" spans="1:43" x14ac:dyDescent="0.3">
      <c r="A331" s="2" t="s">
        <v>1805</v>
      </c>
      <c r="B331" s="2" t="s">
        <v>1806</v>
      </c>
      <c r="C331" s="2" t="s">
        <v>240</v>
      </c>
      <c r="D331" s="2" t="s">
        <v>67</v>
      </c>
      <c r="E331" s="2" t="s">
        <v>540</v>
      </c>
      <c r="F331" s="2">
        <v>62</v>
      </c>
      <c r="G331" s="2" t="s">
        <v>83</v>
      </c>
      <c r="H331" s="2" t="s">
        <v>269</v>
      </c>
      <c r="I331" s="2" t="s">
        <v>46</v>
      </c>
      <c r="J331" s="3">
        <v>45007</v>
      </c>
      <c r="K331" s="3">
        <v>45014</v>
      </c>
      <c r="L331" s="2" t="s">
        <v>37</v>
      </c>
      <c r="M331" s="2" t="s">
        <v>94</v>
      </c>
      <c r="N331" s="2" t="s">
        <v>488</v>
      </c>
      <c r="O331" s="4">
        <v>247000</v>
      </c>
      <c r="P331" s="4">
        <v>81000</v>
      </c>
      <c r="Q331" s="4">
        <v>166000</v>
      </c>
      <c r="R331" s="2">
        <v>36</v>
      </c>
      <c r="S331" s="5">
        <v>11.25</v>
      </c>
      <c r="T331" s="4">
        <v>6167.36</v>
      </c>
      <c r="U331" s="2" t="s">
        <v>73</v>
      </c>
      <c r="V331" s="2" t="s">
        <v>34</v>
      </c>
      <c r="W331" s="4">
        <v>209690.23999999999</v>
      </c>
      <c r="X331" s="4">
        <v>12334.76</v>
      </c>
      <c r="Y331" s="4">
        <v>222025</v>
      </c>
      <c r="Z331" s="2">
        <v>62</v>
      </c>
      <c r="AA331" s="2" t="s">
        <v>59</v>
      </c>
      <c r="AB331" s="2" t="s">
        <v>15727</v>
      </c>
      <c r="AC331" s="2" t="s">
        <v>121</v>
      </c>
      <c r="AD331" s="2" t="s">
        <v>76</v>
      </c>
      <c r="AE331" s="5">
        <v>67.209999999999994</v>
      </c>
      <c r="AF331" s="2">
        <v>2</v>
      </c>
      <c r="AG331" s="2" t="s">
        <v>130</v>
      </c>
      <c r="AH331" s="2">
        <v>7</v>
      </c>
      <c r="AI331" s="6" t="str">
        <f t="shared" si="15"/>
        <v>55-64</v>
      </c>
      <c r="AJ331" s="11">
        <f>YEAR(tbl_LoanData[[#This Row],[Application Date]])</f>
        <v>2023</v>
      </c>
      <c r="AK331" s="11" t="str">
        <f>TEXT(tbl_LoanData[[#This Row],[Application Date]],"MMMM")</f>
        <v>March</v>
      </c>
      <c r="AL331" s="12">
        <f>DATE(YEAR(tbl_LoanData[[#This Row],[Application Date]]),MONTH(tbl_LoanData[[#This Row],[Application Date]]),1)</f>
        <v>44986</v>
      </c>
      <c r="AM331" s="14">
        <f ca="1">IF(AND(tbl_LoanData[[#This Row],[Application Date]]&gt;=EOMONTH(TODAY(),-1)+1,tbl_LoanData[[#This Row],[Application Date]]&lt;=TODAY()),tbl_LoanData[[#This Row],[Loan Amount]],0)</f>
        <v>0</v>
      </c>
      <c r="AN331" s="14">
        <f>tbl_LoanData[[#This Row],[Amount Paid]]-(Q331-X331)</f>
        <v>56025</v>
      </c>
      <c r="AO331" s="14">
        <f>IF(tbl_LoanData[[#This Row],[Application Status]]="Approved",1,0)</f>
        <v>1</v>
      </c>
      <c r="AP331" s="22" t="str">
        <f t="shared" ca="1" si="16"/>
        <v/>
      </c>
      <c r="AQ331" s="22" t="str">
        <f t="shared" ca="1" si="17"/>
        <v/>
      </c>
    </row>
    <row r="332" spans="1:43" ht="14.4" customHeight="1" x14ac:dyDescent="0.3">
      <c r="A332" s="2" t="s">
        <v>1809</v>
      </c>
      <c r="B332" s="2" t="s">
        <v>1810</v>
      </c>
      <c r="C332" s="2" t="s">
        <v>181</v>
      </c>
      <c r="D332" s="2" t="s">
        <v>118</v>
      </c>
      <c r="E332" s="2" t="s">
        <v>102</v>
      </c>
      <c r="F332" s="2">
        <v>58</v>
      </c>
      <c r="G332" s="2" t="s">
        <v>83</v>
      </c>
      <c r="H332" s="2" t="s">
        <v>256</v>
      </c>
      <c r="I332" s="2" t="s">
        <v>43</v>
      </c>
      <c r="J332" s="3">
        <v>44997</v>
      </c>
      <c r="K332" s="3">
        <v>45001</v>
      </c>
      <c r="L332" s="2" t="s">
        <v>39</v>
      </c>
      <c r="M332" s="2" t="s">
        <v>71</v>
      </c>
      <c r="N332" s="2" t="s">
        <v>294</v>
      </c>
      <c r="O332" s="4">
        <v>1790000</v>
      </c>
      <c r="P332" s="4">
        <v>456700</v>
      </c>
      <c r="Q332" s="4">
        <v>1333300</v>
      </c>
      <c r="R332" s="2">
        <v>48</v>
      </c>
      <c r="S332" s="5">
        <v>7.06</v>
      </c>
      <c r="T332" s="4">
        <v>35621.33</v>
      </c>
      <c r="U332" s="2" t="s">
        <v>73</v>
      </c>
      <c r="V332" s="2" t="s">
        <v>74</v>
      </c>
      <c r="W332" s="4">
        <v>1460474.53</v>
      </c>
      <c r="X332" s="4">
        <v>249349.39</v>
      </c>
      <c r="Y332" s="4">
        <v>1709823.92</v>
      </c>
      <c r="Z332" s="2">
        <v>0</v>
      </c>
      <c r="AA332" s="2" t="s">
        <v>56</v>
      </c>
      <c r="AB332" s="2" t="s">
        <v>15731</v>
      </c>
      <c r="AC332" s="2" t="s">
        <v>213</v>
      </c>
      <c r="AD332" s="2" t="s">
        <v>76</v>
      </c>
      <c r="AE332" s="5">
        <v>74.489999999999995</v>
      </c>
      <c r="AF332" s="2">
        <v>0</v>
      </c>
      <c r="AG332" s="2" t="s">
        <v>77</v>
      </c>
      <c r="AH332" s="2">
        <v>4</v>
      </c>
      <c r="AI332" s="6" t="str">
        <f t="shared" si="15"/>
        <v>55-64</v>
      </c>
      <c r="AJ332" s="11">
        <f>YEAR(tbl_LoanData[[#This Row],[Application Date]])</f>
        <v>2023</v>
      </c>
      <c r="AK332" s="11" t="str">
        <f>TEXT(tbl_LoanData[[#This Row],[Application Date]],"MMMM")</f>
        <v>March</v>
      </c>
      <c r="AL332" s="12">
        <f>DATE(YEAR(tbl_LoanData[[#This Row],[Application Date]]),MONTH(tbl_LoanData[[#This Row],[Application Date]]),1)</f>
        <v>44986</v>
      </c>
      <c r="AM332" s="14">
        <f ca="1">IF(AND(tbl_LoanData[[#This Row],[Application Date]]&gt;=EOMONTH(TODAY(),-1)+1,tbl_LoanData[[#This Row],[Application Date]]&lt;=TODAY()),tbl_LoanData[[#This Row],[Loan Amount]],0)</f>
        <v>0</v>
      </c>
      <c r="AN332" s="14">
        <f>tbl_LoanData[[#This Row],[Amount Paid]]-(Q332-X332)</f>
        <v>376523.92000000016</v>
      </c>
      <c r="AO332" s="14">
        <f>IF(tbl_LoanData[[#This Row],[Application Status]]="Approved",1,0)</f>
        <v>1</v>
      </c>
      <c r="AP332" s="22" t="str">
        <f t="shared" ca="1" si="16"/>
        <v/>
      </c>
      <c r="AQ332" s="22" t="str">
        <f t="shared" ca="1" si="17"/>
        <v/>
      </c>
    </row>
    <row r="333" spans="1:43" ht="14.4" customHeight="1" x14ac:dyDescent="0.3">
      <c r="A333" s="2" t="s">
        <v>1863</v>
      </c>
      <c r="B333" s="2" t="s">
        <v>1864</v>
      </c>
      <c r="C333" s="2" t="s">
        <v>353</v>
      </c>
      <c r="D333" s="2" t="s">
        <v>254</v>
      </c>
      <c r="E333" s="2" t="s">
        <v>394</v>
      </c>
      <c r="F333" s="2">
        <v>44</v>
      </c>
      <c r="G333" s="2" t="s">
        <v>83</v>
      </c>
      <c r="H333" s="2" t="s">
        <v>256</v>
      </c>
      <c r="I333" s="2" t="s">
        <v>43</v>
      </c>
      <c r="J333" s="3">
        <v>45006</v>
      </c>
      <c r="K333" s="3"/>
      <c r="L333" s="2" t="s">
        <v>38</v>
      </c>
      <c r="M333" s="2" t="s">
        <v>144</v>
      </c>
      <c r="N333" s="2" t="s">
        <v>382</v>
      </c>
      <c r="O333" s="4">
        <v>1859000</v>
      </c>
      <c r="P333" s="4">
        <v>353900</v>
      </c>
      <c r="Q333" s="4">
        <v>1505100</v>
      </c>
      <c r="R333" s="2">
        <v>24</v>
      </c>
      <c r="S333" s="5">
        <v>10.66</v>
      </c>
      <c r="T333" s="4">
        <v>76082.81</v>
      </c>
      <c r="U333" s="2" t="s">
        <v>113</v>
      </c>
      <c r="V333" s="2" t="s">
        <v>97</v>
      </c>
      <c r="W333" s="4">
        <v>0</v>
      </c>
      <c r="X333" s="4">
        <v>0</v>
      </c>
      <c r="Y333" s="4">
        <v>1825987.32</v>
      </c>
      <c r="Z333" s="2">
        <v>0</v>
      </c>
      <c r="AA333" s="2" t="s">
        <v>97</v>
      </c>
      <c r="AB333" s="2" t="s">
        <v>15736</v>
      </c>
      <c r="AC333" s="2" t="s">
        <v>106</v>
      </c>
      <c r="AD333" s="2" t="s">
        <v>76</v>
      </c>
      <c r="AE333" s="5">
        <v>80.959999999999994</v>
      </c>
      <c r="AF333" s="2">
        <v>0</v>
      </c>
      <c r="AG333" s="2" t="s">
        <v>97</v>
      </c>
      <c r="AH333" s="2"/>
      <c r="AI333" s="6" t="str">
        <f t="shared" si="15"/>
        <v>35-44</v>
      </c>
      <c r="AJ333" s="11">
        <f>YEAR(tbl_LoanData[[#This Row],[Application Date]])</f>
        <v>2023</v>
      </c>
      <c r="AK333" s="11" t="str">
        <f>TEXT(tbl_LoanData[[#This Row],[Application Date]],"MMMM")</f>
        <v>March</v>
      </c>
      <c r="AL333" s="12">
        <f>DATE(YEAR(tbl_LoanData[[#This Row],[Application Date]]),MONTH(tbl_LoanData[[#This Row],[Application Date]]),1)</f>
        <v>44986</v>
      </c>
      <c r="AM333" s="14">
        <f ca="1">IF(AND(tbl_LoanData[[#This Row],[Application Date]]&gt;=EOMONTH(TODAY(),-1)+1,tbl_LoanData[[#This Row],[Application Date]]&lt;=TODAY()),tbl_LoanData[[#This Row],[Loan Amount]],0)</f>
        <v>0</v>
      </c>
      <c r="AN333" s="14">
        <f>tbl_LoanData[[#This Row],[Amount Paid]]-(Q333-X333)</f>
        <v>-1505100</v>
      </c>
      <c r="AO333" s="14">
        <f>IF(tbl_LoanData[[#This Row],[Application Status]]="Approved",1,0)</f>
        <v>0</v>
      </c>
      <c r="AP333" s="22" t="str">
        <f t="shared" ca="1" si="16"/>
        <v/>
      </c>
      <c r="AQ333" s="22" t="str">
        <f t="shared" ca="1" si="17"/>
        <v/>
      </c>
    </row>
    <row r="334" spans="1:43" ht="14.4" customHeight="1" x14ac:dyDescent="0.3">
      <c r="A334" s="2" t="s">
        <v>1887</v>
      </c>
      <c r="B334" s="2" t="s">
        <v>1888</v>
      </c>
      <c r="C334" s="2" t="s">
        <v>432</v>
      </c>
      <c r="D334" s="2" t="s">
        <v>311</v>
      </c>
      <c r="E334" s="2" t="s">
        <v>102</v>
      </c>
      <c r="F334" s="2">
        <v>52</v>
      </c>
      <c r="G334" s="2" t="s">
        <v>69</v>
      </c>
      <c r="H334" s="2" t="s">
        <v>269</v>
      </c>
      <c r="I334" s="2" t="s">
        <v>46</v>
      </c>
      <c r="J334" s="3">
        <v>45015</v>
      </c>
      <c r="K334" s="3">
        <v>45022</v>
      </c>
      <c r="L334" s="2" t="s">
        <v>36</v>
      </c>
      <c r="M334" s="2" t="s">
        <v>85</v>
      </c>
      <c r="N334" s="2" t="s">
        <v>671</v>
      </c>
      <c r="O334" s="4">
        <v>1535000</v>
      </c>
      <c r="P334" s="4">
        <v>371800</v>
      </c>
      <c r="Q334" s="4">
        <v>1163200</v>
      </c>
      <c r="R334" s="2">
        <v>36</v>
      </c>
      <c r="S334" s="5">
        <v>10.88</v>
      </c>
      <c r="T334" s="4">
        <v>42857.46</v>
      </c>
      <c r="U334" s="2" t="s">
        <v>73</v>
      </c>
      <c r="V334" s="2" t="s">
        <v>33</v>
      </c>
      <c r="W334" s="4">
        <v>1542868.48</v>
      </c>
      <c r="X334" s="4">
        <v>0</v>
      </c>
      <c r="Y334" s="4">
        <v>1542868.48</v>
      </c>
      <c r="Z334" s="2">
        <v>0</v>
      </c>
      <c r="AA334" s="2" t="s">
        <v>56</v>
      </c>
      <c r="AB334" s="2" t="s">
        <v>15735</v>
      </c>
      <c r="AC334" s="2" t="s">
        <v>360</v>
      </c>
      <c r="AD334" s="2" t="s">
        <v>76</v>
      </c>
      <c r="AE334" s="5">
        <v>75.78</v>
      </c>
      <c r="AF334" s="2">
        <v>0</v>
      </c>
      <c r="AG334" s="2" t="s">
        <v>77</v>
      </c>
      <c r="AH334" s="2">
        <v>7</v>
      </c>
      <c r="AI334" s="6" t="str">
        <f t="shared" si="15"/>
        <v>45-54</v>
      </c>
      <c r="AJ334" s="11">
        <f>YEAR(tbl_LoanData[[#This Row],[Application Date]])</f>
        <v>2023</v>
      </c>
      <c r="AK334" s="11" t="str">
        <f>TEXT(tbl_LoanData[[#This Row],[Application Date]],"MMMM")</f>
        <v>March</v>
      </c>
      <c r="AL334" s="12">
        <f>DATE(YEAR(tbl_LoanData[[#This Row],[Application Date]]),MONTH(tbl_LoanData[[#This Row],[Application Date]]),1)</f>
        <v>44986</v>
      </c>
      <c r="AM334" s="14">
        <f ca="1">IF(AND(tbl_LoanData[[#This Row],[Application Date]]&gt;=EOMONTH(TODAY(),-1)+1,tbl_LoanData[[#This Row],[Application Date]]&lt;=TODAY()),tbl_LoanData[[#This Row],[Loan Amount]],0)</f>
        <v>0</v>
      </c>
      <c r="AN334" s="14">
        <f>tbl_LoanData[[#This Row],[Amount Paid]]-(Q334-X334)</f>
        <v>379668.47999999998</v>
      </c>
      <c r="AO334" s="14">
        <f>IF(tbl_LoanData[[#This Row],[Application Status]]="Approved",1,0)</f>
        <v>1</v>
      </c>
      <c r="AP334" s="22" t="str">
        <f t="shared" ca="1" si="16"/>
        <v/>
      </c>
      <c r="AQ334" s="22" t="str">
        <f t="shared" ca="1" si="17"/>
        <v/>
      </c>
    </row>
    <row r="335" spans="1:43" x14ac:dyDescent="0.3">
      <c r="A335" s="2" t="s">
        <v>2061</v>
      </c>
      <c r="B335" s="2" t="s">
        <v>2062</v>
      </c>
      <c r="C335" s="2" t="s">
        <v>343</v>
      </c>
      <c r="D335" s="2" t="s">
        <v>118</v>
      </c>
      <c r="E335" s="2" t="s">
        <v>284</v>
      </c>
      <c r="F335" s="2">
        <v>38</v>
      </c>
      <c r="G335" s="2" t="s">
        <v>69</v>
      </c>
      <c r="H335" s="2" t="s">
        <v>543</v>
      </c>
      <c r="I335" s="2" t="s">
        <v>45</v>
      </c>
      <c r="J335" s="3">
        <v>45014</v>
      </c>
      <c r="K335" s="3">
        <v>45022</v>
      </c>
      <c r="L335" s="2" t="s">
        <v>40</v>
      </c>
      <c r="M335" s="2" t="s">
        <v>85</v>
      </c>
      <c r="N335" s="2" t="s">
        <v>86</v>
      </c>
      <c r="O335" s="4">
        <v>1052000</v>
      </c>
      <c r="P335" s="4">
        <v>368100</v>
      </c>
      <c r="Q335" s="4">
        <v>683900</v>
      </c>
      <c r="R335" s="2">
        <v>48</v>
      </c>
      <c r="S335" s="5">
        <v>5.32</v>
      </c>
      <c r="T335" s="4">
        <v>17279.87</v>
      </c>
      <c r="U335" s="2" t="s">
        <v>73</v>
      </c>
      <c r="V335" s="2" t="s">
        <v>74</v>
      </c>
      <c r="W335" s="4">
        <v>691194.8</v>
      </c>
      <c r="X335" s="4">
        <v>138239.12</v>
      </c>
      <c r="Y335" s="4">
        <v>829433.92</v>
      </c>
      <c r="Z335" s="2">
        <v>28</v>
      </c>
      <c r="AA335" s="2" t="s">
        <v>57</v>
      </c>
      <c r="AB335" s="2" t="s">
        <v>15727</v>
      </c>
      <c r="AC335" s="2" t="s">
        <v>332</v>
      </c>
      <c r="AD335" s="2" t="s">
        <v>76</v>
      </c>
      <c r="AE335" s="5">
        <v>65.010000000000005</v>
      </c>
      <c r="AF335" s="2">
        <v>1</v>
      </c>
      <c r="AG335" s="2" t="s">
        <v>77</v>
      </c>
      <c r="AH335" s="2">
        <v>8</v>
      </c>
      <c r="AI335" s="6" t="str">
        <f t="shared" si="15"/>
        <v>35-44</v>
      </c>
      <c r="AJ335" s="11">
        <f>YEAR(tbl_LoanData[[#This Row],[Application Date]])</f>
        <v>2023</v>
      </c>
      <c r="AK335" s="11" t="str">
        <f>TEXT(tbl_LoanData[[#This Row],[Application Date]],"MMMM")</f>
        <v>March</v>
      </c>
      <c r="AL335" s="12">
        <f>DATE(YEAR(tbl_LoanData[[#This Row],[Application Date]]),MONTH(tbl_LoanData[[#This Row],[Application Date]]),1)</f>
        <v>44986</v>
      </c>
      <c r="AM335" s="14">
        <f ca="1">IF(AND(tbl_LoanData[[#This Row],[Application Date]]&gt;=EOMONTH(TODAY(),-1)+1,tbl_LoanData[[#This Row],[Application Date]]&lt;=TODAY()),tbl_LoanData[[#This Row],[Loan Amount]],0)</f>
        <v>0</v>
      </c>
      <c r="AN335" s="14">
        <f>tbl_LoanData[[#This Row],[Amount Paid]]-(Q335-X335)</f>
        <v>145533.92000000004</v>
      </c>
      <c r="AO335" s="14">
        <f>IF(tbl_LoanData[[#This Row],[Application Status]]="Approved",1,0)</f>
        <v>1</v>
      </c>
      <c r="AP335" s="22" t="str">
        <f t="shared" ca="1" si="16"/>
        <v/>
      </c>
      <c r="AQ335" s="22" t="str">
        <f t="shared" ca="1" si="17"/>
        <v/>
      </c>
    </row>
    <row r="336" spans="1:43" ht="14.4" customHeight="1" x14ac:dyDescent="0.3">
      <c r="A336" s="2" t="s">
        <v>2079</v>
      </c>
      <c r="B336" s="2" t="s">
        <v>2080</v>
      </c>
      <c r="C336" s="2" t="s">
        <v>1102</v>
      </c>
      <c r="D336" s="2" t="s">
        <v>204</v>
      </c>
      <c r="E336" s="2" t="s">
        <v>447</v>
      </c>
      <c r="F336" s="2">
        <v>56</v>
      </c>
      <c r="G336" s="2" t="s">
        <v>69</v>
      </c>
      <c r="H336" s="2" t="s">
        <v>307</v>
      </c>
      <c r="I336" s="2" t="s">
        <v>43</v>
      </c>
      <c r="J336" s="3">
        <v>45008</v>
      </c>
      <c r="K336" s="3">
        <v>45025</v>
      </c>
      <c r="L336" s="2" t="s">
        <v>39</v>
      </c>
      <c r="M336" s="2" t="s">
        <v>71</v>
      </c>
      <c r="N336" s="2" t="s">
        <v>72</v>
      </c>
      <c r="O336" s="4">
        <v>1803000</v>
      </c>
      <c r="P336" s="4">
        <v>549200</v>
      </c>
      <c r="Q336" s="4">
        <v>1253800</v>
      </c>
      <c r="R336" s="2">
        <v>48</v>
      </c>
      <c r="S336" s="5">
        <v>8.9700000000000006</v>
      </c>
      <c r="T336" s="4">
        <v>35492.99</v>
      </c>
      <c r="U336" s="2" t="s">
        <v>73</v>
      </c>
      <c r="V336" s="2" t="s">
        <v>74</v>
      </c>
      <c r="W336" s="4">
        <v>1313240.6299999999</v>
      </c>
      <c r="X336" s="4">
        <v>390422.81</v>
      </c>
      <c r="Y336" s="4">
        <v>1703663.44</v>
      </c>
      <c r="Z336" s="2">
        <v>90</v>
      </c>
      <c r="AA336" s="2" t="s">
        <v>59</v>
      </c>
      <c r="AB336" s="2" t="s">
        <v>15727</v>
      </c>
      <c r="AC336" s="2" t="s">
        <v>360</v>
      </c>
      <c r="AD336" s="2" t="s">
        <v>76</v>
      </c>
      <c r="AE336" s="5">
        <v>69.540000000000006</v>
      </c>
      <c r="AF336" s="2">
        <v>3</v>
      </c>
      <c r="AG336" s="2" t="s">
        <v>130</v>
      </c>
      <c r="AH336" s="2">
        <v>17</v>
      </c>
      <c r="AI336" s="6" t="str">
        <f t="shared" si="15"/>
        <v>55-64</v>
      </c>
      <c r="AJ336" s="11">
        <f>YEAR(tbl_LoanData[[#This Row],[Application Date]])</f>
        <v>2023</v>
      </c>
      <c r="AK336" s="11" t="str">
        <f>TEXT(tbl_LoanData[[#This Row],[Application Date]],"MMMM")</f>
        <v>March</v>
      </c>
      <c r="AL336" s="12">
        <f>DATE(YEAR(tbl_LoanData[[#This Row],[Application Date]]),MONTH(tbl_LoanData[[#This Row],[Application Date]]),1)</f>
        <v>44986</v>
      </c>
      <c r="AM336" s="14">
        <f ca="1">IF(AND(tbl_LoanData[[#This Row],[Application Date]]&gt;=EOMONTH(TODAY(),-1)+1,tbl_LoanData[[#This Row],[Application Date]]&lt;=TODAY()),tbl_LoanData[[#This Row],[Loan Amount]],0)</f>
        <v>0</v>
      </c>
      <c r="AN336" s="14">
        <f>tbl_LoanData[[#This Row],[Amount Paid]]-(Q336-X336)</f>
        <v>449863.43999999994</v>
      </c>
      <c r="AO336" s="14">
        <f>IF(tbl_LoanData[[#This Row],[Application Status]]="Approved",1,0)</f>
        <v>1</v>
      </c>
      <c r="AP336" s="22" t="str">
        <f t="shared" ca="1" si="16"/>
        <v/>
      </c>
      <c r="AQ336" s="22" t="str">
        <f t="shared" ca="1" si="17"/>
        <v/>
      </c>
    </row>
    <row r="337" spans="1:43" ht="14.4" customHeight="1" x14ac:dyDescent="0.3">
      <c r="A337" s="2" t="s">
        <v>2653</v>
      </c>
      <c r="B337" s="2" t="s">
        <v>2654</v>
      </c>
      <c r="C337" s="2" t="s">
        <v>347</v>
      </c>
      <c r="D337" s="2" t="s">
        <v>82</v>
      </c>
      <c r="E337" s="2" t="s">
        <v>161</v>
      </c>
      <c r="F337" s="2">
        <v>58</v>
      </c>
      <c r="G337" s="2" t="s">
        <v>69</v>
      </c>
      <c r="H337" s="2" t="s">
        <v>172</v>
      </c>
      <c r="I337" s="2" t="s">
        <v>45</v>
      </c>
      <c r="J337" s="3">
        <v>44987</v>
      </c>
      <c r="K337" s="3">
        <v>45002</v>
      </c>
      <c r="L337" s="2" t="s">
        <v>37</v>
      </c>
      <c r="M337" s="2" t="s">
        <v>104</v>
      </c>
      <c r="N337" s="2" t="s">
        <v>192</v>
      </c>
      <c r="O337" s="4">
        <v>206000</v>
      </c>
      <c r="P337" s="4">
        <v>76100</v>
      </c>
      <c r="Q337" s="4">
        <v>129900</v>
      </c>
      <c r="R337" s="2">
        <v>24</v>
      </c>
      <c r="S337" s="5">
        <v>7.95</v>
      </c>
      <c r="T337" s="4">
        <v>6273.09</v>
      </c>
      <c r="U337" s="2" t="s">
        <v>73</v>
      </c>
      <c r="V337" s="2" t="s">
        <v>34</v>
      </c>
      <c r="W337" s="4">
        <v>112915.62</v>
      </c>
      <c r="X337" s="4">
        <v>37638.480000000003</v>
      </c>
      <c r="Y337" s="4">
        <v>150554.1</v>
      </c>
      <c r="Z337" s="2">
        <v>186</v>
      </c>
      <c r="AA337" s="2" t="s">
        <v>60</v>
      </c>
      <c r="AB337" s="2" t="s">
        <v>15731</v>
      </c>
      <c r="AC337" s="2" t="s">
        <v>213</v>
      </c>
      <c r="AD337" s="2" t="s">
        <v>76</v>
      </c>
      <c r="AE337" s="5">
        <v>63.06</v>
      </c>
      <c r="AF337" s="2">
        <v>6</v>
      </c>
      <c r="AG337" s="2" t="s">
        <v>130</v>
      </c>
      <c r="AH337" s="2">
        <v>15</v>
      </c>
      <c r="AI337" s="6" t="str">
        <f t="shared" si="15"/>
        <v>55-64</v>
      </c>
      <c r="AJ337" s="11">
        <f>YEAR(tbl_LoanData[[#This Row],[Application Date]])</f>
        <v>2023</v>
      </c>
      <c r="AK337" s="11" t="str">
        <f>TEXT(tbl_LoanData[[#This Row],[Application Date]],"MMMM")</f>
        <v>March</v>
      </c>
      <c r="AL337" s="12">
        <f>DATE(YEAR(tbl_LoanData[[#This Row],[Application Date]]),MONTH(tbl_LoanData[[#This Row],[Application Date]]),1)</f>
        <v>44986</v>
      </c>
      <c r="AM337" s="14">
        <f ca="1">IF(AND(tbl_LoanData[[#This Row],[Application Date]]&gt;=EOMONTH(TODAY(),-1)+1,tbl_LoanData[[#This Row],[Application Date]]&lt;=TODAY()),tbl_LoanData[[#This Row],[Loan Amount]],0)</f>
        <v>0</v>
      </c>
      <c r="AN337" s="14">
        <f>tbl_LoanData[[#This Row],[Amount Paid]]-(Q337-X337)</f>
        <v>20654.100000000006</v>
      </c>
      <c r="AO337" s="14">
        <f>IF(tbl_LoanData[[#This Row],[Application Status]]="Approved",1,0)</f>
        <v>1</v>
      </c>
      <c r="AP337" s="22" t="str">
        <f t="shared" ca="1" si="16"/>
        <v/>
      </c>
      <c r="AQ337" s="22" t="str">
        <f t="shared" ca="1" si="17"/>
        <v/>
      </c>
    </row>
    <row r="338" spans="1:43" ht="14.4" customHeight="1" x14ac:dyDescent="0.3">
      <c r="A338" s="2" t="s">
        <v>2709</v>
      </c>
      <c r="B338" s="2" t="s">
        <v>2710</v>
      </c>
      <c r="C338" s="2" t="s">
        <v>599</v>
      </c>
      <c r="D338" s="2" t="s">
        <v>232</v>
      </c>
      <c r="E338" s="2" t="s">
        <v>210</v>
      </c>
      <c r="F338" s="2">
        <v>33</v>
      </c>
      <c r="G338" s="2" t="s">
        <v>83</v>
      </c>
      <c r="H338" s="2" t="s">
        <v>250</v>
      </c>
      <c r="I338" s="2" t="s">
        <v>52</v>
      </c>
      <c r="J338" s="3">
        <v>44991</v>
      </c>
      <c r="K338" s="3"/>
      <c r="L338" s="2" t="s">
        <v>36</v>
      </c>
      <c r="M338" s="2" t="s">
        <v>85</v>
      </c>
      <c r="N338" s="2" t="s">
        <v>671</v>
      </c>
      <c r="O338" s="4">
        <v>846000</v>
      </c>
      <c r="P338" s="4">
        <v>212800</v>
      </c>
      <c r="Q338" s="4">
        <v>633200</v>
      </c>
      <c r="R338" s="2">
        <v>48</v>
      </c>
      <c r="S338" s="5">
        <v>13.26</v>
      </c>
      <c r="T338" s="4">
        <v>20188.53</v>
      </c>
      <c r="U338" s="2" t="s">
        <v>113</v>
      </c>
      <c r="V338" s="2" t="s">
        <v>97</v>
      </c>
      <c r="W338" s="4">
        <v>0</v>
      </c>
      <c r="X338" s="4">
        <v>0</v>
      </c>
      <c r="Y338" s="4">
        <v>969049.28</v>
      </c>
      <c r="Z338" s="2">
        <v>0</v>
      </c>
      <c r="AA338" s="2" t="s">
        <v>97</v>
      </c>
      <c r="AB338" s="2" t="s">
        <v>15736</v>
      </c>
      <c r="AC338" s="2" t="s">
        <v>332</v>
      </c>
      <c r="AD338" s="2" t="s">
        <v>76</v>
      </c>
      <c r="AE338" s="5">
        <v>74.849999999999994</v>
      </c>
      <c r="AF338" s="2">
        <v>0</v>
      </c>
      <c r="AG338" s="2" t="s">
        <v>97</v>
      </c>
      <c r="AH338" s="2"/>
      <c r="AI338" s="6" t="str">
        <f t="shared" si="15"/>
        <v>25-34</v>
      </c>
      <c r="AJ338" s="11">
        <f>YEAR(tbl_LoanData[[#This Row],[Application Date]])</f>
        <v>2023</v>
      </c>
      <c r="AK338" s="11" t="str">
        <f>TEXT(tbl_LoanData[[#This Row],[Application Date]],"MMMM")</f>
        <v>March</v>
      </c>
      <c r="AL338" s="12">
        <f>DATE(YEAR(tbl_LoanData[[#This Row],[Application Date]]),MONTH(tbl_LoanData[[#This Row],[Application Date]]),1)</f>
        <v>44986</v>
      </c>
      <c r="AM338" s="14">
        <f ca="1">IF(AND(tbl_LoanData[[#This Row],[Application Date]]&gt;=EOMONTH(TODAY(),-1)+1,tbl_LoanData[[#This Row],[Application Date]]&lt;=TODAY()),tbl_LoanData[[#This Row],[Loan Amount]],0)</f>
        <v>0</v>
      </c>
      <c r="AN338" s="14">
        <f>tbl_LoanData[[#This Row],[Amount Paid]]-(Q338-X338)</f>
        <v>-633200</v>
      </c>
      <c r="AO338" s="14">
        <f>IF(tbl_LoanData[[#This Row],[Application Status]]="Approved",1,0)</f>
        <v>0</v>
      </c>
      <c r="AP338" s="22" t="str">
        <f t="shared" ca="1" si="16"/>
        <v/>
      </c>
      <c r="AQ338" s="22" t="str">
        <f t="shared" ca="1" si="17"/>
        <v/>
      </c>
    </row>
    <row r="339" spans="1:43" ht="14.4" customHeight="1" x14ac:dyDescent="0.3">
      <c r="A339" s="2" t="s">
        <v>2885</v>
      </c>
      <c r="B339" s="2" t="s">
        <v>2886</v>
      </c>
      <c r="C339" s="2" t="s">
        <v>227</v>
      </c>
      <c r="D339" s="2" t="s">
        <v>254</v>
      </c>
      <c r="E339" s="2" t="s">
        <v>182</v>
      </c>
      <c r="F339" s="2">
        <v>24</v>
      </c>
      <c r="G339" s="2" t="s">
        <v>69</v>
      </c>
      <c r="H339" s="2" t="s">
        <v>136</v>
      </c>
      <c r="I339" s="2" t="s">
        <v>49</v>
      </c>
      <c r="J339" s="3">
        <v>45006</v>
      </c>
      <c r="K339" s="3">
        <v>45021</v>
      </c>
      <c r="L339" s="2" t="s">
        <v>40</v>
      </c>
      <c r="M339" s="2" t="s">
        <v>85</v>
      </c>
      <c r="N339" s="2" t="s">
        <v>86</v>
      </c>
      <c r="O339" s="4">
        <v>944000</v>
      </c>
      <c r="P339" s="4">
        <v>296700</v>
      </c>
      <c r="Q339" s="4">
        <v>647300</v>
      </c>
      <c r="R339" s="2">
        <v>36</v>
      </c>
      <c r="S339" s="5">
        <v>10.28</v>
      </c>
      <c r="T339" s="4">
        <v>23525.759999999998</v>
      </c>
      <c r="U339" s="2" t="s">
        <v>73</v>
      </c>
      <c r="V339" s="2" t="s">
        <v>33</v>
      </c>
      <c r="W339" s="4">
        <v>846927.32</v>
      </c>
      <c r="X339" s="4">
        <v>0</v>
      </c>
      <c r="Y339" s="4">
        <v>846927.32</v>
      </c>
      <c r="Z339" s="2">
        <v>0</v>
      </c>
      <c r="AA339" s="2" t="s">
        <v>56</v>
      </c>
      <c r="AB339" s="2" t="s">
        <v>15731</v>
      </c>
      <c r="AC339" s="2" t="s">
        <v>75</v>
      </c>
      <c r="AD339" s="2" t="s">
        <v>76</v>
      </c>
      <c r="AE339" s="5">
        <v>68.569999999999993</v>
      </c>
      <c r="AF339" s="2">
        <v>0</v>
      </c>
      <c r="AG339" s="2" t="s">
        <v>77</v>
      </c>
      <c r="AH339" s="2">
        <v>15</v>
      </c>
      <c r="AI339" s="6" t="str">
        <f t="shared" si="15"/>
        <v>18-24</v>
      </c>
      <c r="AJ339" s="11">
        <f>YEAR(tbl_LoanData[[#This Row],[Application Date]])</f>
        <v>2023</v>
      </c>
      <c r="AK339" s="11" t="str">
        <f>TEXT(tbl_LoanData[[#This Row],[Application Date]],"MMMM")</f>
        <v>March</v>
      </c>
      <c r="AL339" s="12">
        <f>DATE(YEAR(tbl_LoanData[[#This Row],[Application Date]]),MONTH(tbl_LoanData[[#This Row],[Application Date]]),1)</f>
        <v>44986</v>
      </c>
      <c r="AM339" s="14">
        <f ca="1">IF(AND(tbl_LoanData[[#This Row],[Application Date]]&gt;=EOMONTH(TODAY(),-1)+1,tbl_LoanData[[#This Row],[Application Date]]&lt;=TODAY()),tbl_LoanData[[#This Row],[Loan Amount]],0)</f>
        <v>0</v>
      </c>
      <c r="AN339" s="14">
        <f>tbl_LoanData[[#This Row],[Amount Paid]]-(Q339-X339)</f>
        <v>199627.31999999995</v>
      </c>
      <c r="AO339" s="14">
        <f>IF(tbl_LoanData[[#This Row],[Application Status]]="Approved",1,0)</f>
        <v>1</v>
      </c>
      <c r="AP339" s="22" t="str">
        <f t="shared" ca="1" si="16"/>
        <v/>
      </c>
      <c r="AQ339" s="22" t="str">
        <f t="shared" ca="1" si="17"/>
        <v/>
      </c>
    </row>
    <row r="340" spans="1:43" ht="14.4" customHeight="1" x14ac:dyDescent="0.3">
      <c r="A340" s="2" t="s">
        <v>3015</v>
      </c>
      <c r="B340" s="2" t="s">
        <v>3016</v>
      </c>
      <c r="C340" s="2" t="s">
        <v>347</v>
      </c>
      <c r="D340" s="2" t="s">
        <v>142</v>
      </c>
      <c r="E340" s="2" t="s">
        <v>91</v>
      </c>
      <c r="F340" s="2">
        <v>57</v>
      </c>
      <c r="G340" s="2" t="s">
        <v>69</v>
      </c>
      <c r="H340" s="2" t="s">
        <v>156</v>
      </c>
      <c r="I340" s="2" t="s">
        <v>45</v>
      </c>
      <c r="J340" s="3">
        <v>45011</v>
      </c>
      <c r="K340" s="3"/>
      <c r="L340" s="2" t="s">
        <v>41</v>
      </c>
      <c r="M340" s="2" t="s">
        <v>144</v>
      </c>
      <c r="N340" s="2" t="s">
        <v>145</v>
      </c>
      <c r="O340" s="4">
        <v>4335000</v>
      </c>
      <c r="P340" s="4">
        <v>1105500</v>
      </c>
      <c r="Q340" s="4">
        <v>3229500</v>
      </c>
      <c r="R340" s="2">
        <v>18</v>
      </c>
      <c r="S340" s="5">
        <v>9.43</v>
      </c>
      <c r="T340" s="4">
        <v>204795.15</v>
      </c>
      <c r="U340" s="2" t="s">
        <v>113</v>
      </c>
      <c r="V340" s="2" t="s">
        <v>97</v>
      </c>
      <c r="W340" s="4">
        <v>0</v>
      </c>
      <c r="X340" s="4">
        <v>0</v>
      </c>
      <c r="Y340" s="4">
        <v>3686312.78</v>
      </c>
      <c r="Z340" s="2">
        <v>0</v>
      </c>
      <c r="AA340" s="2" t="s">
        <v>97</v>
      </c>
      <c r="AB340" s="2" t="s">
        <v>15732</v>
      </c>
      <c r="AC340" s="2" t="s">
        <v>75</v>
      </c>
      <c r="AD340" s="2" t="s">
        <v>76</v>
      </c>
      <c r="AE340" s="5">
        <v>74.5</v>
      </c>
      <c r="AF340" s="2">
        <v>0</v>
      </c>
      <c r="AG340" s="2" t="s">
        <v>97</v>
      </c>
      <c r="AH340" s="2"/>
      <c r="AI340" s="6" t="str">
        <f t="shared" si="15"/>
        <v>55-64</v>
      </c>
      <c r="AJ340" s="11">
        <f>YEAR(tbl_LoanData[[#This Row],[Application Date]])</f>
        <v>2023</v>
      </c>
      <c r="AK340" s="11" t="str">
        <f>TEXT(tbl_LoanData[[#This Row],[Application Date]],"MMMM")</f>
        <v>March</v>
      </c>
      <c r="AL340" s="12">
        <f>DATE(YEAR(tbl_LoanData[[#This Row],[Application Date]]),MONTH(tbl_LoanData[[#This Row],[Application Date]]),1)</f>
        <v>44986</v>
      </c>
      <c r="AM340" s="14">
        <f ca="1">IF(AND(tbl_LoanData[[#This Row],[Application Date]]&gt;=EOMONTH(TODAY(),-1)+1,tbl_LoanData[[#This Row],[Application Date]]&lt;=TODAY()),tbl_LoanData[[#This Row],[Loan Amount]],0)</f>
        <v>0</v>
      </c>
      <c r="AN340" s="14">
        <f>tbl_LoanData[[#This Row],[Amount Paid]]-(Q340-X340)</f>
        <v>-3229500</v>
      </c>
      <c r="AO340" s="14">
        <f>IF(tbl_LoanData[[#This Row],[Application Status]]="Approved",1,0)</f>
        <v>0</v>
      </c>
      <c r="AP340" s="22" t="str">
        <f t="shared" ca="1" si="16"/>
        <v/>
      </c>
      <c r="AQ340" s="22" t="str">
        <f t="shared" ca="1" si="17"/>
        <v/>
      </c>
    </row>
    <row r="341" spans="1:43" ht="14.4" customHeight="1" x14ac:dyDescent="0.3">
      <c r="A341" s="2" t="s">
        <v>3035</v>
      </c>
      <c r="B341" s="2" t="s">
        <v>3036</v>
      </c>
      <c r="C341" s="2" t="s">
        <v>155</v>
      </c>
      <c r="D341" s="2" t="s">
        <v>182</v>
      </c>
      <c r="E341" s="2" t="s">
        <v>135</v>
      </c>
      <c r="F341" s="2">
        <v>57</v>
      </c>
      <c r="G341" s="2" t="s">
        <v>83</v>
      </c>
      <c r="H341" s="2" t="s">
        <v>466</v>
      </c>
      <c r="I341" s="2" t="s">
        <v>43</v>
      </c>
      <c r="J341" s="3">
        <v>44996</v>
      </c>
      <c r="K341" s="3">
        <v>44998</v>
      </c>
      <c r="L341" s="2" t="s">
        <v>39</v>
      </c>
      <c r="M341" s="2" t="s">
        <v>71</v>
      </c>
      <c r="N341" s="2" t="s">
        <v>72</v>
      </c>
      <c r="O341" s="4">
        <v>2274000</v>
      </c>
      <c r="P341" s="4">
        <v>743600</v>
      </c>
      <c r="Q341" s="4">
        <v>1530400</v>
      </c>
      <c r="R341" s="2">
        <v>48</v>
      </c>
      <c r="S341" s="5">
        <v>14.67</v>
      </c>
      <c r="T341" s="4">
        <v>50592.47</v>
      </c>
      <c r="U341" s="2" t="s">
        <v>73</v>
      </c>
      <c r="V341" s="2" t="s">
        <v>74</v>
      </c>
      <c r="W341" s="4">
        <v>2074291.27</v>
      </c>
      <c r="X341" s="4">
        <v>354147.45</v>
      </c>
      <c r="Y341" s="4">
        <v>2428438.7200000002</v>
      </c>
      <c r="Z341" s="2">
        <v>0</v>
      </c>
      <c r="AA341" s="2" t="s">
        <v>56</v>
      </c>
      <c r="AB341" s="2" t="s">
        <v>15728</v>
      </c>
      <c r="AC341" s="2" t="s">
        <v>213</v>
      </c>
      <c r="AD341" s="2" t="s">
        <v>76</v>
      </c>
      <c r="AE341" s="5">
        <v>67.3</v>
      </c>
      <c r="AF341" s="2">
        <v>0</v>
      </c>
      <c r="AG341" s="2" t="s">
        <v>77</v>
      </c>
      <c r="AH341" s="2">
        <v>2</v>
      </c>
      <c r="AI341" s="6" t="str">
        <f t="shared" si="15"/>
        <v>55-64</v>
      </c>
      <c r="AJ341" s="11">
        <f>YEAR(tbl_LoanData[[#This Row],[Application Date]])</f>
        <v>2023</v>
      </c>
      <c r="AK341" s="11" t="str">
        <f>TEXT(tbl_LoanData[[#This Row],[Application Date]],"MMMM")</f>
        <v>March</v>
      </c>
      <c r="AL341" s="12">
        <f>DATE(YEAR(tbl_LoanData[[#This Row],[Application Date]]),MONTH(tbl_LoanData[[#This Row],[Application Date]]),1)</f>
        <v>44986</v>
      </c>
      <c r="AM341" s="14">
        <f ca="1">IF(AND(tbl_LoanData[[#This Row],[Application Date]]&gt;=EOMONTH(TODAY(),-1)+1,tbl_LoanData[[#This Row],[Application Date]]&lt;=TODAY()),tbl_LoanData[[#This Row],[Loan Amount]],0)</f>
        <v>0</v>
      </c>
      <c r="AN341" s="14">
        <f>tbl_LoanData[[#This Row],[Amount Paid]]-(Q341-X341)</f>
        <v>898038.72</v>
      </c>
      <c r="AO341" s="14">
        <f>IF(tbl_LoanData[[#This Row],[Application Status]]="Approved",1,0)</f>
        <v>1</v>
      </c>
      <c r="AP341" s="22" t="str">
        <f t="shared" ca="1" si="16"/>
        <v/>
      </c>
      <c r="AQ341" s="22" t="str">
        <f t="shared" ca="1" si="17"/>
        <v/>
      </c>
    </row>
    <row r="342" spans="1:43" ht="14.4" customHeight="1" x14ac:dyDescent="0.3">
      <c r="A342" s="2" t="s">
        <v>3041</v>
      </c>
      <c r="B342" s="2" t="s">
        <v>3042</v>
      </c>
      <c r="C342" s="2" t="s">
        <v>804</v>
      </c>
      <c r="D342" s="2" t="s">
        <v>232</v>
      </c>
      <c r="E342" s="2" t="s">
        <v>142</v>
      </c>
      <c r="F342" s="2">
        <v>48</v>
      </c>
      <c r="G342" s="2" t="s">
        <v>83</v>
      </c>
      <c r="H342" s="2" t="s">
        <v>398</v>
      </c>
      <c r="I342" s="2" t="s">
        <v>46</v>
      </c>
      <c r="J342" s="3">
        <v>44993</v>
      </c>
      <c r="K342" s="3"/>
      <c r="L342" s="2" t="s">
        <v>40</v>
      </c>
      <c r="M342" s="2" t="s">
        <v>111</v>
      </c>
      <c r="N342" s="2" t="s">
        <v>120</v>
      </c>
      <c r="O342" s="4">
        <v>899000</v>
      </c>
      <c r="P342" s="4">
        <v>236500</v>
      </c>
      <c r="Q342" s="4">
        <v>662500</v>
      </c>
      <c r="R342" s="2">
        <v>48</v>
      </c>
      <c r="S342" s="5">
        <v>11.36</v>
      </c>
      <c r="T342" s="4">
        <v>20073.75</v>
      </c>
      <c r="U342" s="2" t="s">
        <v>113</v>
      </c>
      <c r="V342" s="2" t="s">
        <v>97</v>
      </c>
      <c r="W342" s="4">
        <v>0</v>
      </c>
      <c r="X342" s="4">
        <v>0</v>
      </c>
      <c r="Y342" s="4">
        <v>963540</v>
      </c>
      <c r="Z342" s="2">
        <v>0</v>
      </c>
      <c r="AA342" s="2" t="s">
        <v>97</v>
      </c>
      <c r="AB342" s="2" t="s">
        <v>15732</v>
      </c>
      <c r="AC342" s="2" t="s">
        <v>75</v>
      </c>
      <c r="AD342" s="2" t="s">
        <v>76</v>
      </c>
      <c r="AE342" s="5">
        <v>73.69</v>
      </c>
      <c r="AF342" s="2">
        <v>0</v>
      </c>
      <c r="AG342" s="2" t="s">
        <v>97</v>
      </c>
      <c r="AH342" s="2"/>
      <c r="AI342" s="6" t="str">
        <f t="shared" si="15"/>
        <v>45-54</v>
      </c>
      <c r="AJ342" s="11">
        <f>YEAR(tbl_LoanData[[#This Row],[Application Date]])</f>
        <v>2023</v>
      </c>
      <c r="AK342" s="11" t="str">
        <f>TEXT(tbl_LoanData[[#This Row],[Application Date]],"MMMM")</f>
        <v>March</v>
      </c>
      <c r="AL342" s="12">
        <f>DATE(YEAR(tbl_LoanData[[#This Row],[Application Date]]),MONTH(tbl_LoanData[[#This Row],[Application Date]]),1)</f>
        <v>44986</v>
      </c>
      <c r="AM342" s="14">
        <f ca="1">IF(AND(tbl_LoanData[[#This Row],[Application Date]]&gt;=EOMONTH(TODAY(),-1)+1,tbl_LoanData[[#This Row],[Application Date]]&lt;=TODAY()),tbl_LoanData[[#This Row],[Loan Amount]],0)</f>
        <v>0</v>
      </c>
      <c r="AN342" s="14">
        <f>tbl_LoanData[[#This Row],[Amount Paid]]-(Q342-X342)</f>
        <v>-662500</v>
      </c>
      <c r="AO342" s="14">
        <f>IF(tbl_LoanData[[#This Row],[Application Status]]="Approved",1,0)</f>
        <v>0</v>
      </c>
      <c r="AP342" s="22" t="str">
        <f t="shared" ca="1" si="16"/>
        <v/>
      </c>
      <c r="AQ342" s="22" t="str">
        <f t="shared" ca="1" si="17"/>
        <v/>
      </c>
    </row>
    <row r="343" spans="1:43" x14ac:dyDescent="0.3">
      <c r="A343" s="2" t="s">
        <v>3151</v>
      </c>
      <c r="B343" s="2" t="s">
        <v>3152</v>
      </c>
      <c r="C343" s="2" t="s">
        <v>124</v>
      </c>
      <c r="D343" s="2" t="s">
        <v>142</v>
      </c>
      <c r="E343" s="2" t="s">
        <v>102</v>
      </c>
      <c r="F343" s="2">
        <v>61</v>
      </c>
      <c r="G343" s="2" t="s">
        <v>69</v>
      </c>
      <c r="H343" s="2" t="s">
        <v>156</v>
      </c>
      <c r="I343" s="2" t="s">
        <v>45</v>
      </c>
      <c r="J343" s="3">
        <v>44987</v>
      </c>
      <c r="K343" s="3">
        <v>45000</v>
      </c>
      <c r="L343" s="2" t="s">
        <v>39</v>
      </c>
      <c r="M343" s="2" t="s">
        <v>71</v>
      </c>
      <c r="N343" s="2" t="s">
        <v>72</v>
      </c>
      <c r="O343" s="4">
        <v>1508000</v>
      </c>
      <c r="P343" s="4">
        <v>577700</v>
      </c>
      <c r="Q343" s="4">
        <v>930300</v>
      </c>
      <c r="R343" s="2">
        <v>12</v>
      </c>
      <c r="S343" s="5">
        <v>12.94</v>
      </c>
      <c r="T343" s="4">
        <v>87556.74</v>
      </c>
      <c r="U343" s="2" t="s">
        <v>73</v>
      </c>
      <c r="V343" s="2" t="s">
        <v>34</v>
      </c>
      <c r="W343" s="4">
        <v>788010.66</v>
      </c>
      <c r="X343" s="4">
        <v>262670.15999999997</v>
      </c>
      <c r="Y343" s="4">
        <v>1050680.82</v>
      </c>
      <c r="Z343" s="2">
        <v>93</v>
      </c>
      <c r="AA343" s="2" t="s">
        <v>60</v>
      </c>
      <c r="AB343" s="2" t="s">
        <v>15734</v>
      </c>
      <c r="AC343" s="2" t="s">
        <v>146</v>
      </c>
      <c r="AD343" s="2" t="s">
        <v>76</v>
      </c>
      <c r="AE343" s="5">
        <v>61.69</v>
      </c>
      <c r="AF343" s="2">
        <v>3</v>
      </c>
      <c r="AG343" s="2" t="s">
        <v>130</v>
      </c>
      <c r="AH343" s="2">
        <v>13</v>
      </c>
      <c r="AI343" s="6" t="str">
        <f t="shared" si="15"/>
        <v>55-64</v>
      </c>
      <c r="AJ343" s="11">
        <f>YEAR(tbl_LoanData[[#This Row],[Application Date]])</f>
        <v>2023</v>
      </c>
      <c r="AK343" s="11" t="str">
        <f>TEXT(tbl_LoanData[[#This Row],[Application Date]],"MMMM")</f>
        <v>March</v>
      </c>
      <c r="AL343" s="12">
        <f>DATE(YEAR(tbl_LoanData[[#This Row],[Application Date]]),MONTH(tbl_LoanData[[#This Row],[Application Date]]),1)</f>
        <v>44986</v>
      </c>
      <c r="AM343" s="14">
        <f ca="1">IF(AND(tbl_LoanData[[#This Row],[Application Date]]&gt;=EOMONTH(TODAY(),-1)+1,tbl_LoanData[[#This Row],[Application Date]]&lt;=TODAY()),tbl_LoanData[[#This Row],[Loan Amount]],0)</f>
        <v>0</v>
      </c>
      <c r="AN343" s="14">
        <f>tbl_LoanData[[#This Row],[Amount Paid]]-(Q343-X343)</f>
        <v>120380.81999999995</v>
      </c>
      <c r="AO343" s="14">
        <f>IF(tbl_LoanData[[#This Row],[Application Status]]="Approved",1,0)</f>
        <v>1</v>
      </c>
      <c r="AP343" s="22" t="str">
        <f t="shared" ca="1" si="16"/>
        <v/>
      </c>
      <c r="AQ343" s="22" t="str">
        <f t="shared" ca="1" si="17"/>
        <v/>
      </c>
    </row>
    <row r="344" spans="1:43" ht="14.4" customHeight="1" x14ac:dyDescent="0.3">
      <c r="A344" s="2" t="s">
        <v>3559</v>
      </c>
      <c r="B344" s="2" t="s">
        <v>3560</v>
      </c>
      <c r="C344" s="2" t="s">
        <v>175</v>
      </c>
      <c r="D344" s="2" t="s">
        <v>82</v>
      </c>
      <c r="E344" s="2" t="s">
        <v>402</v>
      </c>
      <c r="F344" s="2">
        <v>61</v>
      </c>
      <c r="G344" s="2" t="s">
        <v>83</v>
      </c>
      <c r="H344" s="2" t="s">
        <v>156</v>
      </c>
      <c r="I344" s="2" t="s">
        <v>45</v>
      </c>
      <c r="J344" s="3">
        <v>44991</v>
      </c>
      <c r="K344" s="3"/>
      <c r="L344" s="2" t="s">
        <v>40</v>
      </c>
      <c r="M344" s="2" t="s">
        <v>71</v>
      </c>
      <c r="N344" s="2" t="s">
        <v>137</v>
      </c>
      <c r="O344" s="4">
        <v>1405000</v>
      </c>
      <c r="P344" s="4">
        <v>422500</v>
      </c>
      <c r="Q344" s="4">
        <v>982500</v>
      </c>
      <c r="R344" s="2">
        <v>12</v>
      </c>
      <c r="S344" s="5">
        <v>6.27</v>
      </c>
      <c r="T344" s="4">
        <v>87008.56</v>
      </c>
      <c r="U344" s="2" t="s">
        <v>96</v>
      </c>
      <c r="V344" s="2" t="s">
        <v>97</v>
      </c>
      <c r="W344" s="4">
        <v>0</v>
      </c>
      <c r="X344" s="4">
        <v>0</v>
      </c>
      <c r="Y344" s="4">
        <v>1044102.75</v>
      </c>
      <c r="Z344" s="2">
        <v>0</v>
      </c>
      <c r="AA344" s="2" t="s">
        <v>97</v>
      </c>
      <c r="AB344" s="2" t="s">
        <v>15727</v>
      </c>
      <c r="AC344" s="2" t="s">
        <v>121</v>
      </c>
      <c r="AD344" s="2" t="s">
        <v>76</v>
      </c>
      <c r="AE344" s="5">
        <v>69.930000000000007</v>
      </c>
      <c r="AF344" s="2">
        <v>0</v>
      </c>
      <c r="AG344" s="2" t="s">
        <v>97</v>
      </c>
      <c r="AH344" s="2"/>
      <c r="AI344" s="6" t="str">
        <f t="shared" si="15"/>
        <v>55-64</v>
      </c>
      <c r="AJ344" s="11">
        <f>YEAR(tbl_LoanData[[#This Row],[Application Date]])</f>
        <v>2023</v>
      </c>
      <c r="AK344" s="11" t="str">
        <f>TEXT(tbl_LoanData[[#This Row],[Application Date]],"MMMM")</f>
        <v>March</v>
      </c>
      <c r="AL344" s="12">
        <f>DATE(YEAR(tbl_LoanData[[#This Row],[Application Date]]),MONTH(tbl_LoanData[[#This Row],[Application Date]]),1)</f>
        <v>44986</v>
      </c>
      <c r="AM344" s="14">
        <f ca="1">IF(AND(tbl_LoanData[[#This Row],[Application Date]]&gt;=EOMONTH(TODAY(),-1)+1,tbl_LoanData[[#This Row],[Application Date]]&lt;=TODAY()),tbl_LoanData[[#This Row],[Loan Amount]],0)</f>
        <v>0</v>
      </c>
      <c r="AN344" s="14">
        <f>tbl_LoanData[[#This Row],[Amount Paid]]-(Q344-X344)</f>
        <v>-982500</v>
      </c>
      <c r="AO344" s="14">
        <f>IF(tbl_LoanData[[#This Row],[Application Status]]="Approved",1,0)</f>
        <v>0</v>
      </c>
      <c r="AP344" s="22" t="str">
        <f t="shared" ca="1" si="16"/>
        <v/>
      </c>
      <c r="AQ344" s="22" t="str">
        <f t="shared" ca="1" si="17"/>
        <v/>
      </c>
    </row>
    <row r="345" spans="1:43" x14ac:dyDescent="0.3">
      <c r="A345" s="2" t="s">
        <v>3641</v>
      </c>
      <c r="B345" s="2" t="s">
        <v>3642</v>
      </c>
      <c r="C345" s="2" t="s">
        <v>142</v>
      </c>
      <c r="D345" s="2" t="s">
        <v>134</v>
      </c>
      <c r="E345" s="2" t="s">
        <v>232</v>
      </c>
      <c r="F345" s="2">
        <v>27</v>
      </c>
      <c r="G345" s="2" t="s">
        <v>83</v>
      </c>
      <c r="H345" s="2" t="s">
        <v>103</v>
      </c>
      <c r="I345" s="2" t="s">
        <v>43</v>
      </c>
      <c r="J345" s="3">
        <v>44998</v>
      </c>
      <c r="K345" s="3">
        <v>45010</v>
      </c>
      <c r="L345" s="2" t="s">
        <v>37</v>
      </c>
      <c r="M345" s="2" t="s">
        <v>94</v>
      </c>
      <c r="N345" s="2" t="s">
        <v>436</v>
      </c>
      <c r="O345" s="4">
        <v>89000</v>
      </c>
      <c r="P345" s="4">
        <v>11700</v>
      </c>
      <c r="Q345" s="4">
        <v>77300</v>
      </c>
      <c r="R345" s="2">
        <v>36</v>
      </c>
      <c r="S345" s="5">
        <v>12.77</v>
      </c>
      <c r="T345" s="4">
        <v>2969.82</v>
      </c>
      <c r="U345" s="2" t="s">
        <v>73</v>
      </c>
      <c r="V345" s="2" t="s">
        <v>34</v>
      </c>
      <c r="W345" s="4">
        <v>86124.78</v>
      </c>
      <c r="X345" s="4">
        <v>20788.849999999999</v>
      </c>
      <c r="Y345" s="4">
        <v>106913.63</v>
      </c>
      <c r="Z345" s="2">
        <v>196</v>
      </c>
      <c r="AA345" s="2" t="s">
        <v>60</v>
      </c>
      <c r="AB345" s="2" t="s">
        <v>15727</v>
      </c>
      <c r="AC345" s="2" t="s">
        <v>146</v>
      </c>
      <c r="AD345" s="2" t="s">
        <v>76</v>
      </c>
      <c r="AE345" s="5">
        <v>86.85</v>
      </c>
      <c r="AF345" s="2">
        <v>7</v>
      </c>
      <c r="AG345" s="2" t="s">
        <v>130</v>
      </c>
      <c r="AH345" s="2">
        <v>12</v>
      </c>
      <c r="AI345" s="6" t="str">
        <f t="shared" si="15"/>
        <v>25-34</v>
      </c>
      <c r="AJ345" s="11">
        <f>YEAR(tbl_LoanData[[#This Row],[Application Date]])</f>
        <v>2023</v>
      </c>
      <c r="AK345" s="11" t="str">
        <f>TEXT(tbl_LoanData[[#This Row],[Application Date]],"MMMM")</f>
        <v>March</v>
      </c>
      <c r="AL345" s="12">
        <f>DATE(YEAR(tbl_LoanData[[#This Row],[Application Date]]),MONTH(tbl_LoanData[[#This Row],[Application Date]]),1)</f>
        <v>44986</v>
      </c>
      <c r="AM345" s="14">
        <f ca="1">IF(AND(tbl_LoanData[[#This Row],[Application Date]]&gt;=EOMONTH(TODAY(),-1)+1,tbl_LoanData[[#This Row],[Application Date]]&lt;=TODAY()),tbl_LoanData[[#This Row],[Loan Amount]],0)</f>
        <v>0</v>
      </c>
      <c r="AN345" s="14">
        <f>tbl_LoanData[[#This Row],[Amount Paid]]-(Q345-X345)</f>
        <v>29613.629999999997</v>
      </c>
      <c r="AO345" s="14">
        <f>IF(tbl_LoanData[[#This Row],[Application Status]]="Approved",1,0)</f>
        <v>1</v>
      </c>
      <c r="AP345" s="22" t="str">
        <f t="shared" ca="1" si="16"/>
        <v/>
      </c>
      <c r="AQ345" s="22" t="str">
        <f t="shared" ca="1" si="17"/>
        <v/>
      </c>
    </row>
    <row r="346" spans="1:43" x14ac:dyDescent="0.3">
      <c r="A346" s="2" t="s">
        <v>4007</v>
      </c>
      <c r="B346" s="2" t="s">
        <v>4008</v>
      </c>
      <c r="C346" s="2" t="s">
        <v>376</v>
      </c>
      <c r="D346" s="2" t="s">
        <v>268</v>
      </c>
      <c r="E346" s="2" t="s">
        <v>255</v>
      </c>
      <c r="F346" s="2">
        <v>22</v>
      </c>
      <c r="G346" s="2" t="s">
        <v>69</v>
      </c>
      <c r="H346" s="2" t="s">
        <v>237</v>
      </c>
      <c r="I346" s="2" t="s">
        <v>48</v>
      </c>
      <c r="J346" s="3">
        <v>45006</v>
      </c>
      <c r="K346" s="3">
        <v>45023</v>
      </c>
      <c r="L346" s="2" t="s">
        <v>40</v>
      </c>
      <c r="M346" s="2" t="s">
        <v>94</v>
      </c>
      <c r="N346" s="2" t="s">
        <v>4</v>
      </c>
      <c r="O346" s="4">
        <v>1117000</v>
      </c>
      <c r="P346" s="4">
        <v>442200</v>
      </c>
      <c r="Q346" s="4">
        <v>674800</v>
      </c>
      <c r="R346" s="2">
        <v>24</v>
      </c>
      <c r="S346" s="5">
        <v>5.52</v>
      </c>
      <c r="T346" s="4">
        <v>31220.75</v>
      </c>
      <c r="U346" s="2" t="s">
        <v>73</v>
      </c>
      <c r="V346" s="2" t="s">
        <v>33</v>
      </c>
      <c r="W346" s="4">
        <v>749297.92</v>
      </c>
      <c r="X346" s="4">
        <v>0</v>
      </c>
      <c r="Y346" s="4">
        <v>749297.92</v>
      </c>
      <c r="Z346" s="2">
        <v>0</v>
      </c>
      <c r="AA346" s="2" t="s">
        <v>56</v>
      </c>
      <c r="AB346" s="2" t="s">
        <v>15736</v>
      </c>
      <c r="AC346" s="2" t="s">
        <v>106</v>
      </c>
      <c r="AD346" s="2" t="s">
        <v>76</v>
      </c>
      <c r="AE346" s="5">
        <v>60.41</v>
      </c>
      <c r="AF346" s="2">
        <v>0</v>
      </c>
      <c r="AG346" s="2" t="s">
        <v>77</v>
      </c>
      <c r="AH346" s="2">
        <v>17</v>
      </c>
      <c r="AI346" s="6" t="str">
        <f t="shared" si="15"/>
        <v>18-24</v>
      </c>
      <c r="AJ346" s="11">
        <f>YEAR(tbl_LoanData[[#This Row],[Application Date]])</f>
        <v>2023</v>
      </c>
      <c r="AK346" s="11" t="str">
        <f>TEXT(tbl_LoanData[[#This Row],[Application Date]],"MMMM")</f>
        <v>March</v>
      </c>
      <c r="AL346" s="12">
        <f>DATE(YEAR(tbl_LoanData[[#This Row],[Application Date]]),MONTH(tbl_LoanData[[#This Row],[Application Date]]),1)</f>
        <v>44986</v>
      </c>
      <c r="AM346" s="14">
        <f ca="1">IF(AND(tbl_LoanData[[#This Row],[Application Date]]&gt;=EOMONTH(TODAY(),-1)+1,tbl_LoanData[[#This Row],[Application Date]]&lt;=TODAY()),tbl_LoanData[[#This Row],[Loan Amount]],0)</f>
        <v>0</v>
      </c>
      <c r="AN346" s="14">
        <f>tbl_LoanData[[#This Row],[Amount Paid]]-(Q346-X346)</f>
        <v>74497.920000000042</v>
      </c>
      <c r="AO346" s="14">
        <f>IF(tbl_LoanData[[#This Row],[Application Status]]="Approved",1,0)</f>
        <v>1</v>
      </c>
      <c r="AP346" s="22" t="str">
        <f t="shared" ca="1" si="16"/>
        <v/>
      </c>
      <c r="AQ346" s="22" t="str">
        <f t="shared" ca="1" si="17"/>
        <v/>
      </c>
    </row>
    <row r="347" spans="1:43" ht="14.4" customHeight="1" x14ac:dyDescent="0.3">
      <c r="A347" s="2" t="s">
        <v>4199</v>
      </c>
      <c r="B347" s="2" t="s">
        <v>4200</v>
      </c>
      <c r="C347" s="2" t="s">
        <v>80</v>
      </c>
      <c r="D347" s="2" t="s">
        <v>102</v>
      </c>
      <c r="E347" s="2" t="s">
        <v>68</v>
      </c>
      <c r="F347" s="2">
        <v>62</v>
      </c>
      <c r="G347" s="2" t="s">
        <v>83</v>
      </c>
      <c r="H347" s="2" t="s">
        <v>191</v>
      </c>
      <c r="I347" s="2" t="s">
        <v>51</v>
      </c>
      <c r="J347" s="3">
        <v>44996</v>
      </c>
      <c r="K347" s="3"/>
      <c r="L347" s="2" t="s">
        <v>40</v>
      </c>
      <c r="M347" s="2" t="s">
        <v>157</v>
      </c>
      <c r="N347" s="2" t="s">
        <v>328</v>
      </c>
      <c r="O347" s="4">
        <v>1020000</v>
      </c>
      <c r="P347" s="4">
        <v>311600</v>
      </c>
      <c r="Q347" s="4">
        <v>708400</v>
      </c>
      <c r="R347" s="2">
        <v>48</v>
      </c>
      <c r="S347" s="5">
        <v>6.62</v>
      </c>
      <c r="T347" s="4">
        <v>18666.34</v>
      </c>
      <c r="U347" s="2" t="s">
        <v>96</v>
      </c>
      <c r="V347" s="2" t="s">
        <v>97</v>
      </c>
      <c r="W347" s="4">
        <v>0</v>
      </c>
      <c r="X347" s="4">
        <v>0</v>
      </c>
      <c r="Y347" s="4">
        <v>895984.32</v>
      </c>
      <c r="Z347" s="2">
        <v>0</v>
      </c>
      <c r="AA347" s="2" t="s">
        <v>97</v>
      </c>
      <c r="AB347" s="2" t="s">
        <v>15731</v>
      </c>
      <c r="AC347" s="2" t="s">
        <v>75</v>
      </c>
      <c r="AD347" s="2" t="s">
        <v>76</v>
      </c>
      <c r="AE347" s="5">
        <v>69.45</v>
      </c>
      <c r="AF347" s="2">
        <v>0</v>
      </c>
      <c r="AG347" s="2" t="s">
        <v>97</v>
      </c>
      <c r="AH347" s="2"/>
      <c r="AI347" s="6" t="str">
        <f t="shared" si="15"/>
        <v>55-64</v>
      </c>
      <c r="AJ347" s="11">
        <f>YEAR(tbl_LoanData[[#This Row],[Application Date]])</f>
        <v>2023</v>
      </c>
      <c r="AK347" s="11" t="str">
        <f>TEXT(tbl_LoanData[[#This Row],[Application Date]],"MMMM")</f>
        <v>March</v>
      </c>
      <c r="AL347" s="12">
        <f>DATE(YEAR(tbl_LoanData[[#This Row],[Application Date]]),MONTH(tbl_LoanData[[#This Row],[Application Date]]),1)</f>
        <v>44986</v>
      </c>
      <c r="AM347" s="14">
        <f ca="1">IF(AND(tbl_LoanData[[#This Row],[Application Date]]&gt;=EOMONTH(TODAY(),-1)+1,tbl_LoanData[[#This Row],[Application Date]]&lt;=TODAY()),tbl_LoanData[[#This Row],[Loan Amount]],0)</f>
        <v>0</v>
      </c>
      <c r="AN347" s="14">
        <f>tbl_LoanData[[#This Row],[Amount Paid]]-(Q347-X347)</f>
        <v>-708400</v>
      </c>
      <c r="AO347" s="14">
        <f>IF(tbl_LoanData[[#This Row],[Application Status]]="Approved",1,0)</f>
        <v>0</v>
      </c>
      <c r="AP347" s="22" t="str">
        <f t="shared" ca="1" si="16"/>
        <v/>
      </c>
      <c r="AQ347" s="22" t="str">
        <f t="shared" ca="1" si="17"/>
        <v/>
      </c>
    </row>
    <row r="348" spans="1:43" ht="14.4" customHeight="1" x14ac:dyDescent="0.3">
      <c r="A348" s="2" t="s">
        <v>4275</v>
      </c>
      <c r="B348" s="2" t="s">
        <v>4276</v>
      </c>
      <c r="C348" s="2" t="s">
        <v>429</v>
      </c>
      <c r="D348" s="2" t="s">
        <v>142</v>
      </c>
      <c r="E348" s="2" t="s">
        <v>284</v>
      </c>
      <c r="F348" s="2">
        <v>49</v>
      </c>
      <c r="G348" s="2" t="s">
        <v>83</v>
      </c>
      <c r="H348" s="2" t="s">
        <v>103</v>
      </c>
      <c r="I348" s="2" t="s">
        <v>43</v>
      </c>
      <c r="J348" s="3">
        <v>45014</v>
      </c>
      <c r="K348" s="3">
        <v>45026</v>
      </c>
      <c r="L348" s="2" t="s">
        <v>36</v>
      </c>
      <c r="M348" s="2" t="s">
        <v>85</v>
      </c>
      <c r="N348" s="2" t="s">
        <v>671</v>
      </c>
      <c r="O348" s="4">
        <v>1418000</v>
      </c>
      <c r="P348" s="4">
        <v>298600</v>
      </c>
      <c r="Q348" s="4">
        <v>1119400</v>
      </c>
      <c r="R348" s="2">
        <v>24</v>
      </c>
      <c r="S348" s="5">
        <v>13.62</v>
      </c>
      <c r="T348" s="4">
        <v>59346.86</v>
      </c>
      <c r="U348" s="2" t="s">
        <v>73</v>
      </c>
      <c r="V348" s="2" t="s">
        <v>34</v>
      </c>
      <c r="W348" s="4">
        <v>1305630.92</v>
      </c>
      <c r="X348" s="4">
        <v>118693.64</v>
      </c>
      <c r="Y348" s="4">
        <v>1424324.56</v>
      </c>
      <c r="Z348" s="2">
        <v>62</v>
      </c>
      <c r="AA348" s="2" t="s">
        <v>59</v>
      </c>
      <c r="AB348" s="2" t="s">
        <v>15727</v>
      </c>
      <c r="AC348" s="2" t="s">
        <v>75</v>
      </c>
      <c r="AD348" s="2" t="s">
        <v>76</v>
      </c>
      <c r="AE348" s="5">
        <v>78.94</v>
      </c>
      <c r="AF348" s="2">
        <v>2</v>
      </c>
      <c r="AG348" s="2" t="s">
        <v>130</v>
      </c>
      <c r="AH348" s="2">
        <v>12</v>
      </c>
      <c r="AI348" s="6" t="str">
        <f t="shared" si="15"/>
        <v>45-54</v>
      </c>
      <c r="AJ348" s="11">
        <f>YEAR(tbl_LoanData[[#This Row],[Application Date]])</f>
        <v>2023</v>
      </c>
      <c r="AK348" s="11" t="str">
        <f>TEXT(tbl_LoanData[[#This Row],[Application Date]],"MMMM")</f>
        <v>March</v>
      </c>
      <c r="AL348" s="12">
        <f>DATE(YEAR(tbl_LoanData[[#This Row],[Application Date]]),MONTH(tbl_LoanData[[#This Row],[Application Date]]),1)</f>
        <v>44986</v>
      </c>
      <c r="AM348" s="14">
        <f ca="1">IF(AND(tbl_LoanData[[#This Row],[Application Date]]&gt;=EOMONTH(TODAY(),-1)+1,tbl_LoanData[[#This Row],[Application Date]]&lt;=TODAY()),tbl_LoanData[[#This Row],[Loan Amount]],0)</f>
        <v>0</v>
      </c>
      <c r="AN348" s="14">
        <f>tbl_LoanData[[#This Row],[Amount Paid]]-(Q348-X348)</f>
        <v>304924.55999999994</v>
      </c>
      <c r="AO348" s="14">
        <f>IF(tbl_LoanData[[#This Row],[Application Status]]="Approved",1,0)</f>
        <v>1</v>
      </c>
      <c r="AP348" s="22" t="str">
        <f t="shared" ca="1" si="16"/>
        <v/>
      </c>
      <c r="AQ348" s="22" t="str">
        <f t="shared" ca="1" si="17"/>
        <v/>
      </c>
    </row>
    <row r="349" spans="1:43" x14ac:dyDescent="0.3">
      <c r="A349" s="2" t="s">
        <v>4391</v>
      </c>
      <c r="B349" s="2" t="s">
        <v>4392</v>
      </c>
      <c r="C349" s="2" t="s">
        <v>109</v>
      </c>
      <c r="D349" s="2" t="s">
        <v>254</v>
      </c>
      <c r="E349" s="2" t="s">
        <v>134</v>
      </c>
      <c r="F349" s="2">
        <v>61</v>
      </c>
      <c r="G349" s="2" t="s">
        <v>83</v>
      </c>
      <c r="H349" s="2" t="s">
        <v>228</v>
      </c>
      <c r="I349" s="2" t="s">
        <v>43</v>
      </c>
      <c r="J349" s="3">
        <v>44988</v>
      </c>
      <c r="K349" s="3">
        <v>44995</v>
      </c>
      <c r="L349" s="2" t="s">
        <v>40</v>
      </c>
      <c r="M349" s="2" t="s">
        <v>71</v>
      </c>
      <c r="N349" s="2" t="s">
        <v>137</v>
      </c>
      <c r="O349" s="4">
        <v>1126000</v>
      </c>
      <c r="P349" s="4">
        <v>422300</v>
      </c>
      <c r="Q349" s="4">
        <v>703700</v>
      </c>
      <c r="R349" s="2">
        <v>12</v>
      </c>
      <c r="S349" s="5">
        <v>5.34</v>
      </c>
      <c r="T349" s="4">
        <v>61773.13</v>
      </c>
      <c r="U349" s="2" t="s">
        <v>73</v>
      </c>
      <c r="V349" s="2" t="s">
        <v>34</v>
      </c>
      <c r="W349" s="4">
        <v>679504.43</v>
      </c>
      <c r="X349" s="4">
        <v>61773.15</v>
      </c>
      <c r="Y349" s="4">
        <v>741277.58</v>
      </c>
      <c r="Z349" s="2">
        <v>32</v>
      </c>
      <c r="AA349" s="2" t="s">
        <v>58</v>
      </c>
      <c r="AB349" s="2" t="s">
        <v>15732</v>
      </c>
      <c r="AC349" s="2" t="s">
        <v>75</v>
      </c>
      <c r="AD349" s="2" t="s">
        <v>76</v>
      </c>
      <c r="AE349" s="5">
        <v>62.5</v>
      </c>
      <c r="AF349" s="2">
        <v>1</v>
      </c>
      <c r="AG349" s="2" t="s">
        <v>15718</v>
      </c>
      <c r="AH349" s="2">
        <v>7</v>
      </c>
      <c r="AI349" s="6" t="str">
        <f t="shared" si="15"/>
        <v>55-64</v>
      </c>
      <c r="AJ349" s="11">
        <f>YEAR(tbl_LoanData[[#This Row],[Application Date]])</f>
        <v>2023</v>
      </c>
      <c r="AK349" s="11" t="str">
        <f>TEXT(tbl_LoanData[[#This Row],[Application Date]],"MMMM")</f>
        <v>March</v>
      </c>
      <c r="AL349" s="12">
        <f>DATE(YEAR(tbl_LoanData[[#This Row],[Application Date]]),MONTH(tbl_LoanData[[#This Row],[Application Date]]),1)</f>
        <v>44986</v>
      </c>
      <c r="AM349" s="14">
        <f ca="1">IF(AND(tbl_LoanData[[#This Row],[Application Date]]&gt;=EOMONTH(TODAY(),-1)+1,tbl_LoanData[[#This Row],[Application Date]]&lt;=TODAY()),tbl_LoanData[[#This Row],[Loan Amount]],0)</f>
        <v>0</v>
      </c>
      <c r="AN349" s="14">
        <f>tbl_LoanData[[#This Row],[Amount Paid]]-(Q349-X349)</f>
        <v>37577.580000000075</v>
      </c>
      <c r="AO349" s="14">
        <f>IF(tbl_LoanData[[#This Row],[Application Status]]="Approved",1,0)</f>
        <v>1</v>
      </c>
      <c r="AP349" s="22" t="str">
        <f t="shared" ca="1" si="16"/>
        <v/>
      </c>
      <c r="AQ349" s="22" t="str">
        <f t="shared" ca="1" si="17"/>
        <v/>
      </c>
    </row>
    <row r="350" spans="1:43" ht="14.4" customHeight="1" x14ac:dyDescent="0.3">
      <c r="A350" s="2" t="s">
        <v>4635</v>
      </c>
      <c r="B350" s="2" t="s">
        <v>4636</v>
      </c>
      <c r="C350" s="2" t="s">
        <v>198</v>
      </c>
      <c r="D350" s="2" t="s">
        <v>67</v>
      </c>
      <c r="E350" s="2" t="s">
        <v>91</v>
      </c>
      <c r="F350" s="2">
        <v>65</v>
      </c>
      <c r="G350" s="2" t="s">
        <v>69</v>
      </c>
      <c r="H350" s="2" t="s">
        <v>273</v>
      </c>
      <c r="I350" s="2" t="s">
        <v>45</v>
      </c>
      <c r="J350" s="3">
        <v>44997</v>
      </c>
      <c r="K350" s="3">
        <v>44999</v>
      </c>
      <c r="L350" s="2" t="s">
        <v>39</v>
      </c>
      <c r="M350" s="2" t="s">
        <v>167</v>
      </c>
      <c r="N350" s="2" t="s">
        <v>491</v>
      </c>
      <c r="O350" s="4">
        <v>1890000</v>
      </c>
      <c r="P350" s="4">
        <v>479400</v>
      </c>
      <c r="Q350" s="4">
        <v>1410600</v>
      </c>
      <c r="R350" s="2">
        <v>48</v>
      </c>
      <c r="S350" s="5">
        <v>14.34</v>
      </c>
      <c r="T350" s="4">
        <v>46244.17</v>
      </c>
      <c r="U350" s="2" t="s">
        <v>73</v>
      </c>
      <c r="V350" s="2" t="s">
        <v>74</v>
      </c>
      <c r="W350" s="4">
        <v>1803522.63</v>
      </c>
      <c r="X350" s="4">
        <v>416197.53</v>
      </c>
      <c r="Y350" s="4">
        <v>2219720.16</v>
      </c>
      <c r="Z350" s="2">
        <v>56</v>
      </c>
      <c r="AA350" s="2" t="s">
        <v>58</v>
      </c>
      <c r="AB350" s="2" t="s">
        <v>15736</v>
      </c>
      <c r="AC350" s="2" t="s">
        <v>106</v>
      </c>
      <c r="AD350" s="2" t="s">
        <v>76</v>
      </c>
      <c r="AE350" s="5">
        <v>74.63</v>
      </c>
      <c r="AF350" s="2">
        <v>2</v>
      </c>
      <c r="AG350" s="2" t="s">
        <v>15718</v>
      </c>
      <c r="AH350" s="2">
        <v>2</v>
      </c>
      <c r="AI350" s="6" t="str">
        <f t="shared" si="15"/>
        <v>65+</v>
      </c>
      <c r="AJ350" s="11">
        <f>YEAR(tbl_LoanData[[#This Row],[Application Date]])</f>
        <v>2023</v>
      </c>
      <c r="AK350" s="11" t="str">
        <f>TEXT(tbl_LoanData[[#This Row],[Application Date]],"MMMM")</f>
        <v>March</v>
      </c>
      <c r="AL350" s="12">
        <f>DATE(YEAR(tbl_LoanData[[#This Row],[Application Date]]),MONTH(tbl_LoanData[[#This Row],[Application Date]]),1)</f>
        <v>44986</v>
      </c>
      <c r="AM350" s="14">
        <f ca="1">IF(AND(tbl_LoanData[[#This Row],[Application Date]]&gt;=EOMONTH(TODAY(),-1)+1,tbl_LoanData[[#This Row],[Application Date]]&lt;=TODAY()),tbl_LoanData[[#This Row],[Loan Amount]],0)</f>
        <v>0</v>
      </c>
      <c r="AN350" s="14">
        <f>tbl_LoanData[[#This Row],[Amount Paid]]-(Q350-X350)</f>
        <v>809120.15999999992</v>
      </c>
      <c r="AO350" s="14">
        <f>IF(tbl_LoanData[[#This Row],[Application Status]]="Approved",1,0)</f>
        <v>1</v>
      </c>
      <c r="AP350" s="22" t="str">
        <f t="shared" ca="1" si="16"/>
        <v/>
      </c>
      <c r="AQ350" s="22" t="str">
        <f t="shared" ca="1" si="17"/>
        <v/>
      </c>
    </row>
    <row r="351" spans="1:43" ht="14.4" customHeight="1" x14ac:dyDescent="0.3">
      <c r="A351" s="2" t="s">
        <v>4641</v>
      </c>
      <c r="B351" s="2" t="s">
        <v>4642</v>
      </c>
      <c r="C351" s="2" t="s">
        <v>471</v>
      </c>
      <c r="D351" s="2" t="s">
        <v>232</v>
      </c>
      <c r="E351" s="2" t="s">
        <v>176</v>
      </c>
      <c r="F351" s="2">
        <v>31</v>
      </c>
      <c r="G351" s="2" t="s">
        <v>83</v>
      </c>
      <c r="H351" s="2" t="s">
        <v>259</v>
      </c>
      <c r="I351" s="2" t="s">
        <v>43</v>
      </c>
      <c r="J351" s="3">
        <v>45015</v>
      </c>
      <c r="K351" s="3">
        <v>45022</v>
      </c>
      <c r="L351" s="2" t="s">
        <v>38</v>
      </c>
      <c r="M351" s="2" t="s">
        <v>71</v>
      </c>
      <c r="N351" s="2" t="s">
        <v>589</v>
      </c>
      <c r="O351" s="4">
        <v>1363000</v>
      </c>
      <c r="P351" s="4">
        <v>423900</v>
      </c>
      <c r="Q351" s="4">
        <v>939100</v>
      </c>
      <c r="R351" s="2">
        <v>48</v>
      </c>
      <c r="S351" s="5">
        <v>12.67</v>
      </c>
      <c r="T351" s="4">
        <v>29479.91</v>
      </c>
      <c r="U351" s="2" t="s">
        <v>73</v>
      </c>
      <c r="V351" s="2" t="s">
        <v>35</v>
      </c>
      <c r="W351" s="4">
        <v>913877.21</v>
      </c>
      <c r="X351" s="4">
        <v>501158.67</v>
      </c>
      <c r="Y351" s="4">
        <v>1415035.88</v>
      </c>
      <c r="Z351" s="2">
        <v>300</v>
      </c>
      <c r="AA351" s="2" t="s">
        <v>60</v>
      </c>
      <c r="AB351" s="2" t="s">
        <v>15731</v>
      </c>
      <c r="AC351" s="2" t="s">
        <v>360</v>
      </c>
      <c r="AD351" s="2" t="s">
        <v>76</v>
      </c>
      <c r="AE351" s="5">
        <v>68.900000000000006</v>
      </c>
      <c r="AF351" s="2">
        <v>10</v>
      </c>
      <c r="AG351" s="2" t="s">
        <v>130</v>
      </c>
      <c r="AH351" s="2">
        <v>7</v>
      </c>
      <c r="AI351" s="6" t="str">
        <f t="shared" si="15"/>
        <v>25-34</v>
      </c>
      <c r="AJ351" s="11">
        <f>YEAR(tbl_LoanData[[#This Row],[Application Date]])</f>
        <v>2023</v>
      </c>
      <c r="AK351" s="11" t="str">
        <f>TEXT(tbl_LoanData[[#This Row],[Application Date]],"MMMM")</f>
        <v>March</v>
      </c>
      <c r="AL351" s="12">
        <f>DATE(YEAR(tbl_LoanData[[#This Row],[Application Date]]),MONTH(tbl_LoanData[[#This Row],[Application Date]]),1)</f>
        <v>44986</v>
      </c>
      <c r="AM351" s="14">
        <f ca="1">IF(AND(tbl_LoanData[[#This Row],[Application Date]]&gt;=EOMONTH(TODAY(),-1)+1,tbl_LoanData[[#This Row],[Application Date]]&lt;=TODAY()),tbl_LoanData[[#This Row],[Loan Amount]],0)</f>
        <v>0</v>
      </c>
      <c r="AN351" s="14">
        <f>tbl_LoanData[[#This Row],[Amount Paid]]-(Q351-X351)</f>
        <v>475935.87999999995</v>
      </c>
      <c r="AO351" s="14">
        <f>IF(tbl_LoanData[[#This Row],[Application Status]]="Approved",1,0)</f>
        <v>1</v>
      </c>
      <c r="AP351" s="22" t="str">
        <f t="shared" ca="1" si="16"/>
        <v/>
      </c>
      <c r="AQ351" s="22" t="str">
        <f t="shared" ca="1" si="17"/>
        <v/>
      </c>
    </row>
    <row r="352" spans="1:43" ht="14.4" customHeight="1" x14ac:dyDescent="0.3">
      <c r="A352" s="2" t="s">
        <v>4645</v>
      </c>
      <c r="B352" s="2" t="s">
        <v>4646</v>
      </c>
      <c r="C352" s="2" t="s">
        <v>599</v>
      </c>
      <c r="D352" s="2" t="s">
        <v>209</v>
      </c>
      <c r="E352" s="2" t="s">
        <v>323</v>
      </c>
      <c r="F352" s="2">
        <v>54</v>
      </c>
      <c r="G352" s="2" t="s">
        <v>83</v>
      </c>
      <c r="H352" s="2" t="s">
        <v>372</v>
      </c>
      <c r="I352" s="2" t="s">
        <v>43</v>
      </c>
      <c r="J352" s="3">
        <v>45004</v>
      </c>
      <c r="K352" s="3">
        <v>45025</v>
      </c>
      <c r="L352" s="2" t="s">
        <v>41</v>
      </c>
      <c r="M352" s="2" t="s">
        <v>552</v>
      </c>
      <c r="N352" s="2" t="s">
        <v>553</v>
      </c>
      <c r="O352" s="4">
        <v>2209000</v>
      </c>
      <c r="P352" s="4">
        <v>848000</v>
      </c>
      <c r="Q352" s="4">
        <v>1361000</v>
      </c>
      <c r="R352" s="2">
        <v>36</v>
      </c>
      <c r="S352" s="5">
        <v>6.34</v>
      </c>
      <c r="T352" s="4">
        <v>44996.17</v>
      </c>
      <c r="U352" s="2" t="s">
        <v>73</v>
      </c>
      <c r="V352" s="2" t="s">
        <v>33</v>
      </c>
      <c r="W352" s="4">
        <v>1619862.2</v>
      </c>
      <c r="X352" s="4">
        <v>0</v>
      </c>
      <c r="Y352" s="4">
        <v>1619862.2</v>
      </c>
      <c r="Z352" s="2">
        <v>0</v>
      </c>
      <c r="AA352" s="2" t="s">
        <v>56</v>
      </c>
      <c r="AB352" s="2" t="s">
        <v>15727</v>
      </c>
      <c r="AC352" s="2" t="s">
        <v>213</v>
      </c>
      <c r="AD352" s="2" t="s">
        <v>76</v>
      </c>
      <c r="AE352" s="5">
        <v>61.61</v>
      </c>
      <c r="AF352" s="2">
        <v>0</v>
      </c>
      <c r="AG352" s="2" t="s">
        <v>77</v>
      </c>
      <c r="AH352" s="2">
        <v>21</v>
      </c>
      <c r="AI352" s="6" t="str">
        <f t="shared" si="15"/>
        <v>45-54</v>
      </c>
      <c r="AJ352" s="11">
        <f>YEAR(tbl_LoanData[[#This Row],[Application Date]])</f>
        <v>2023</v>
      </c>
      <c r="AK352" s="11" t="str">
        <f>TEXT(tbl_LoanData[[#This Row],[Application Date]],"MMMM")</f>
        <v>March</v>
      </c>
      <c r="AL352" s="12">
        <f>DATE(YEAR(tbl_LoanData[[#This Row],[Application Date]]),MONTH(tbl_LoanData[[#This Row],[Application Date]]),1)</f>
        <v>44986</v>
      </c>
      <c r="AM352" s="14">
        <f ca="1">IF(AND(tbl_LoanData[[#This Row],[Application Date]]&gt;=EOMONTH(TODAY(),-1)+1,tbl_LoanData[[#This Row],[Application Date]]&lt;=TODAY()),tbl_LoanData[[#This Row],[Loan Amount]],0)</f>
        <v>0</v>
      </c>
      <c r="AN352" s="14">
        <f>tbl_LoanData[[#This Row],[Amount Paid]]-(Q352-X352)</f>
        <v>258862.19999999995</v>
      </c>
      <c r="AO352" s="14">
        <f>IF(tbl_LoanData[[#This Row],[Application Status]]="Approved",1,0)</f>
        <v>1</v>
      </c>
      <c r="AP352" s="22" t="str">
        <f t="shared" ca="1" si="16"/>
        <v/>
      </c>
      <c r="AQ352" s="22" t="str">
        <f t="shared" ca="1" si="17"/>
        <v/>
      </c>
    </row>
    <row r="353" spans="1:43" ht="14.4" customHeight="1" x14ac:dyDescent="0.3">
      <c r="A353" s="2" t="s">
        <v>4679</v>
      </c>
      <c r="B353" s="2" t="s">
        <v>4680</v>
      </c>
      <c r="C353" s="2" t="s">
        <v>668</v>
      </c>
      <c r="D353" s="2" t="s">
        <v>232</v>
      </c>
      <c r="E353" s="2" t="s">
        <v>402</v>
      </c>
      <c r="F353" s="2">
        <v>42</v>
      </c>
      <c r="G353" s="2" t="s">
        <v>69</v>
      </c>
      <c r="H353" s="2" t="s">
        <v>318</v>
      </c>
      <c r="I353" s="2" t="s">
        <v>42</v>
      </c>
      <c r="J353" s="3">
        <v>44992</v>
      </c>
      <c r="K353" s="3">
        <v>44997</v>
      </c>
      <c r="L353" s="2" t="s">
        <v>40</v>
      </c>
      <c r="M353" s="2" t="s">
        <v>94</v>
      </c>
      <c r="N353" s="2" t="s">
        <v>95</v>
      </c>
      <c r="O353" s="4">
        <v>1558000</v>
      </c>
      <c r="P353" s="4">
        <v>531500</v>
      </c>
      <c r="Q353" s="4">
        <v>1026500</v>
      </c>
      <c r="R353" s="2">
        <v>24</v>
      </c>
      <c r="S353" s="5">
        <v>11.4</v>
      </c>
      <c r="T353" s="4">
        <v>52522.58</v>
      </c>
      <c r="U353" s="2" t="s">
        <v>73</v>
      </c>
      <c r="V353" s="2" t="s">
        <v>33</v>
      </c>
      <c r="W353" s="4">
        <v>1260542</v>
      </c>
      <c r="X353" s="4">
        <v>0</v>
      </c>
      <c r="Y353" s="4">
        <v>1260542</v>
      </c>
      <c r="Z353" s="2">
        <v>0</v>
      </c>
      <c r="AA353" s="2" t="s">
        <v>56</v>
      </c>
      <c r="AB353" s="2" t="s">
        <v>15730</v>
      </c>
      <c r="AC353" s="2" t="s">
        <v>129</v>
      </c>
      <c r="AD353" s="2" t="s">
        <v>76</v>
      </c>
      <c r="AE353" s="5">
        <v>65.89</v>
      </c>
      <c r="AF353" s="2">
        <v>0</v>
      </c>
      <c r="AG353" s="2" t="s">
        <v>77</v>
      </c>
      <c r="AH353" s="2">
        <v>5</v>
      </c>
      <c r="AI353" s="6" t="str">
        <f t="shared" si="15"/>
        <v>35-44</v>
      </c>
      <c r="AJ353" s="11">
        <f>YEAR(tbl_LoanData[[#This Row],[Application Date]])</f>
        <v>2023</v>
      </c>
      <c r="AK353" s="11" t="str">
        <f>TEXT(tbl_LoanData[[#This Row],[Application Date]],"MMMM")</f>
        <v>March</v>
      </c>
      <c r="AL353" s="12">
        <f>DATE(YEAR(tbl_LoanData[[#This Row],[Application Date]]),MONTH(tbl_LoanData[[#This Row],[Application Date]]),1)</f>
        <v>44986</v>
      </c>
      <c r="AM353" s="14">
        <f ca="1">IF(AND(tbl_LoanData[[#This Row],[Application Date]]&gt;=EOMONTH(TODAY(),-1)+1,tbl_LoanData[[#This Row],[Application Date]]&lt;=TODAY()),tbl_LoanData[[#This Row],[Loan Amount]],0)</f>
        <v>0</v>
      </c>
      <c r="AN353" s="14">
        <f>tbl_LoanData[[#This Row],[Amount Paid]]-(Q353-X353)</f>
        <v>234042</v>
      </c>
      <c r="AO353" s="14">
        <f>IF(tbl_LoanData[[#This Row],[Application Status]]="Approved",1,0)</f>
        <v>1</v>
      </c>
      <c r="AP353" s="22" t="str">
        <f t="shared" ca="1" si="16"/>
        <v/>
      </c>
      <c r="AQ353" s="22" t="str">
        <f t="shared" ca="1" si="17"/>
        <v/>
      </c>
    </row>
    <row r="354" spans="1:43" ht="14.4" customHeight="1" x14ac:dyDescent="0.3">
      <c r="A354" s="2" t="s">
        <v>4771</v>
      </c>
      <c r="B354" s="2" t="s">
        <v>4772</v>
      </c>
      <c r="C354" s="2" t="s">
        <v>627</v>
      </c>
      <c r="D354" s="2" t="s">
        <v>91</v>
      </c>
      <c r="E354" s="2" t="s">
        <v>394</v>
      </c>
      <c r="F354" s="2">
        <v>23</v>
      </c>
      <c r="G354" s="2" t="s">
        <v>83</v>
      </c>
      <c r="H354" s="2" t="s">
        <v>516</v>
      </c>
      <c r="I354" s="2" t="s">
        <v>53</v>
      </c>
      <c r="J354" s="3">
        <v>44998</v>
      </c>
      <c r="K354" s="3"/>
      <c r="L354" s="2" t="s">
        <v>36</v>
      </c>
      <c r="M354" s="2" t="s">
        <v>111</v>
      </c>
      <c r="N354" s="2" t="s">
        <v>350</v>
      </c>
      <c r="O354" s="4">
        <v>1526000</v>
      </c>
      <c r="P354" s="4">
        <v>572600</v>
      </c>
      <c r="Q354" s="4">
        <v>953400</v>
      </c>
      <c r="R354" s="2">
        <v>60</v>
      </c>
      <c r="S354" s="5">
        <v>5.43</v>
      </c>
      <c r="T354" s="4">
        <v>20204.14</v>
      </c>
      <c r="U354" s="2" t="s">
        <v>96</v>
      </c>
      <c r="V354" s="2" t="s">
        <v>97</v>
      </c>
      <c r="W354" s="4">
        <v>0</v>
      </c>
      <c r="X354" s="4">
        <v>0</v>
      </c>
      <c r="Y354" s="4">
        <v>1212248.1000000001</v>
      </c>
      <c r="Z354" s="2">
        <v>0</v>
      </c>
      <c r="AA354" s="2" t="s">
        <v>97</v>
      </c>
      <c r="AB354" s="2" t="s">
        <v>15731</v>
      </c>
      <c r="AC354" s="2" t="s">
        <v>213</v>
      </c>
      <c r="AD354" s="2" t="s">
        <v>76</v>
      </c>
      <c r="AE354" s="5">
        <v>62.48</v>
      </c>
      <c r="AF354" s="2">
        <v>0</v>
      </c>
      <c r="AG354" s="2" t="s">
        <v>97</v>
      </c>
      <c r="AH354" s="2"/>
      <c r="AI354" s="6" t="str">
        <f t="shared" si="15"/>
        <v>18-24</v>
      </c>
      <c r="AJ354" s="11">
        <f>YEAR(tbl_LoanData[[#This Row],[Application Date]])</f>
        <v>2023</v>
      </c>
      <c r="AK354" s="11" t="str">
        <f>TEXT(tbl_LoanData[[#This Row],[Application Date]],"MMMM")</f>
        <v>March</v>
      </c>
      <c r="AL354" s="12">
        <f>DATE(YEAR(tbl_LoanData[[#This Row],[Application Date]]),MONTH(tbl_LoanData[[#This Row],[Application Date]]),1)</f>
        <v>44986</v>
      </c>
      <c r="AM354" s="14">
        <f ca="1">IF(AND(tbl_LoanData[[#This Row],[Application Date]]&gt;=EOMONTH(TODAY(),-1)+1,tbl_LoanData[[#This Row],[Application Date]]&lt;=TODAY()),tbl_LoanData[[#This Row],[Loan Amount]],0)</f>
        <v>0</v>
      </c>
      <c r="AN354" s="14">
        <f>tbl_LoanData[[#This Row],[Amount Paid]]-(Q354-X354)</f>
        <v>-953400</v>
      </c>
      <c r="AO354" s="14">
        <f>IF(tbl_LoanData[[#This Row],[Application Status]]="Approved",1,0)</f>
        <v>0</v>
      </c>
      <c r="AP354" s="22" t="str">
        <f t="shared" ca="1" si="16"/>
        <v/>
      </c>
      <c r="AQ354" s="22" t="str">
        <f t="shared" ca="1" si="17"/>
        <v/>
      </c>
    </row>
    <row r="355" spans="1:43" ht="14.4" customHeight="1" x14ac:dyDescent="0.3">
      <c r="A355" s="2" t="s">
        <v>4817</v>
      </c>
      <c r="B355" s="2" t="s">
        <v>4818</v>
      </c>
      <c r="C355" s="2" t="s">
        <v>335</v>
      </c>
      <c r="D355" s="2" t="s">
        <v>209</v>
      </c>
      <c r="E355" s="2" t="s">
        <v>209</v>
      </c>
      <c r="F355" s="2">
        <v>28</v>
      </c>
      <c r="G355" s="2" t="s">
        <v>83</v>
      </c>
      <c r="H355" s="2" t="s">
        <v>172</v>
      </c>
      <c r="I355" s="2" t="s">
        <v>45</v>
      </c>
      <c r="J355" s="3">
        <v>45013</v>
      </c>
      <c r="K355" s="3">
        <v>45020</v>
      </c>
      <c r="L355" s="2" t="s">
        <v>40</v>
      </c>
      <c r="M355" s="2" t="s">
        <v>71</v>
      </c>
      <c r="N355" s="2" t="s">
        <v>137</v>
      </c>
      <c r="O355" s="4">
        <v>1255000</v>
      </c>
      <c r="P355" s="4">
        <v>416500</v>
      </c>
      <c r="Q355" s="4">
        <v>838500</v>
      </c>
      <c r="R355" s="2">
        <v>18</v>
      </c>
      <c r="S355" s="5">
        <v>12.47</v>
      </c>
      <c r="T355" s="4">
        <v>55296.75</v>
      </c>
      <c r="U355" s="2" t="s">
        <v>73</v>
      </c>
      <c r="V355" s="2" t="s">
        <v>33</v>
      </c>
      <c r="W355" s="4">
        <v>995341.42</v>
      </c>
      <c r="X355" s="4">
        <v>0</v>
      </c>
      <c r="Y355" s="4">
        <v>995341.42</v>
      </c>
      <c r="Z355" s="2">
        <v>0</v>
      </c>
      <c r="AA355" s="2" t="s">
        <v>56</v>
      </c>
      <c r="AB355" s="2" t="s">
        <v>15731</v>
      </c>
      <c r="AC355" s="2" t="s">
        <v>360</v>
      </c>
      <c r="AD355" s="2" t="s">
        <v>76</v>
      </c>
      <c r="AE355" s="5">
        <v>66.81</v>
      </c>
      <c r="AF355" s="2">
        <v>0</v>
      </c>
      <c r="AG355" s="2" t="s">
        <v>77</v>
      </c>
      <c r="AH355" s="2">
        <v>7</v>
      </c>
      <c r="AI355" s="6" t="str">
        <f t="shared" si="15"/>
        <v>25-34</v>
      </c>
      <c r="AJ355" s="11">
        <f>YEAR(tbl_LoanData[[#This Row],[Application Date]])</f>
        <v>2023</v>
      </c>
      <c r="AK355" s="11" t="str">
        <f>TEXT(tbl_LoanData[[#This Row],[Application Date]],"MMMM")</f>
        <v>March</v>
      </c>
      <c r="AL355" s="12">
        <f>DATE(YEAR(tbl_LoanData[[#This Row],[Application Date]]),MONTH(tbl_LoanData[[#This Row],[Application Date]]),1)</f>
        <v>44986</v>
      </c>
      <c r="AM355" s="14">
        <f ca="1">IF(AND(tbl_LoanData[[#This Row],[Application Date]]&gt;=EOMONTH(TODAY(),-1)+1,tbl_LoanData[[#This Row],[Application Date]]&lt;=TODAY()),tbl_LoanData[[#This Row],[Loan Amount]],0)</f>
        <v>0</v>
      </c>
      <c r="AN355" s="14">
        <f>tbl_LoanData[[#This Row],[Amount Paid]]-(Q355-X355)</f>
        <v>156841.42000000004</v>
      </c>
      <c r="AO355" s="14">
        <f>IF(tbl_LoanData[[#This Row],[Application Status]]="Approved",1,0)</f>
        <v>1</v>
      </c>
      <c r="AP355" s="22" t="str">
        <f t="shared" ca="1" si="16"/>
        <v/>
      </c>
      <c r="AQ355" s="22" t="str">
        <f t="shared" ca="1" si="17"/>
        <v/>
      </c>
    </row>
    <row r="356" spans="1:43" x14ac:dyDescent="0.3">
      <c r="A356" s="2" t="s">
        <v>4867</v>
      </c>
      <c r="B356" s="2" t="s">
        <v>4868</v>
      </c>
      <c r="C356" s="2" t="s">
        <v>809</v>
      </c>
      <c r="D356" s="2" t="s">
        <v>67</v>
      </c>
      <c r="E356" s="2" t="s">
        <v>268</v>
      </c>
      <c r="F356" s="2">
        <v>35</v>
      </c>
      <c r="G356" s="2" t="s">
        <v>69</v>
      </c>
      <c r="H356" s="2" t="s">
        <v>110</v>
      </c>
      <c r="I356" s="2" t="s">
        <v>46</v>
      </c>
      <c r="J356" s="3">
        <v>44989</v>
      </c>
      <c r="K356" s="3"/>
      <c r="L356" s="2" t="s">
        <v>40</v>
      </c>
      <c r="M356" s="2" t="s">
        <v>71</v>
      </c>
      <c r="N356" s="2" t="s">
        <v>137</v>
      </c>
      <c r="O356" s="4">
        <v>1518000</v>
      </c>
      <c r="P356" s="4">
        <v>374500</v>
      </c>
      <c r="Q356" s="4">
        <v>1143500</v>
      </c>
      <c r="R356" s="2">
        <v>48</v>
      </c>
      <c r="S356" s="5">
        <v>11.09</v>
      </c>
      <c r="T356" s="4">
        <v>34390.76</v>
      </c>
      <c r="U356" s="2" t="s">
        <v>113</v>
      </c>
      <c r="V356" s="2" t="s">
        <v>97</v>
      </c>
      <c r="W356" s="4">
        <v>0</v>
      </c>
      <c r="X356" s="4">
        <v>0</v>
      </c>
      <c r="Y356" s="4">
        <v>1650756.6</v>
      </c>
      <c r="Z356" s="2">
        <v>0</v>
      </c>
      <c r="AA356" s="2" t="s">
        <v>97</v>
      </c>
      <c r="AB356" s="2" t="s">
        <v>15735</v>
      </c>
      <c r="AC356" s="2" t="s">
        <v>213</v>
      </c>
      <c r="AD356" s="2" t="s">
        <v>76</v>
      </c>
      <c r="AE356" s="5">
        <v>75.33</v>
      </c>
      <c r="AF356" s="2">
        <v>0</v>
      </c>
      <c r="AG356" s="2" t="s">
        <v>97</v>
      </c>
      <c r="AH356" s="2"/>
      <c r="AI356" s="6" t="str">
        <f t="shared" si="15"/>
        <v>35-44</v>
      </c>
      <c r="AJ356" s="11">
        <f>YEAR(tbl_LoanData[[#This Row],[Application Date]])</f>
        <v>2023</v>
      </c>
      <c r="AK356" s="11" t="str">
        <f>TEXT(tbl_LoanData[[#This Row],[Application Date]],"MMMM")</f>
        <v>March</v>
      </c>
      <c r="AL356" s="12">
        <f>DATE(YEAR(tbl_LoanData[[#This Row],[Application Date]]),MONTH(tbl_LoanData[[#This Row],[Application Date]]),1)</f>
        <v>44986</v>
      </c>
      <c r="AM356" s="14">
        <f ca="1">IF(AND(tbl_LoanData[[#This Row],[Application Date]]&gt;=EOMONTH(TODAY(),-1)+1,tbl_LoanData[[#This Row],[Application Date]]&lt;=TODAY()),tbl_LoanData[[#This Row],[Loan Amount]],0)</f>
        <v>0</v>
      </c>
      <c r="AN356" s="14">
        <f>tbl_LoanData[[#This Row],[Amount Paid]]-(Q356-X356)</f>
        <v>-1143500</v>
      </c>
      <c r="AO356" s="14">
        <f>IF(tbl_LoanData[[#This Row],[Application Status]]="Approved",1,0)</f>
        <v>0</v>
      </c>
      <c r="AP356" s="22" t="str">
        <f t="shared" ca="1" si="16"/>
        <v/>
      </c>
      <c r="AQ356" s="22" t="str">
        <f t="shared" ca="1" si="17"/>
        <v/>
      </c>
    </row>
    <row r="357" spans="1:43" ht="14.4" customHeight="1" x14ac:dyDescent="0.3">
      <c r="A357" s="2" t="s">
        <v>4885</v>
      </c>
      <c r="B357" s="2" t="s">
        <v>4886</v>
      </c>
      <c r="C357" s="2" t="s">
        <v>116</v>
      </c>
      <c r="D357" s="2" t="s">
        <v>232</v>
      </c>
      <c r="E357" s="2" t="s">
        <v>118</v>
      </c>
      <c r="F357" s="2">
        <v>28</v>
      </c>
      <c r="G357" s="2" t="s">
        <v>69</v>
      </c>
      <c r="H357" s="2" t="s">
        <v>228</v>
      </c>
      <c r="I357" s="2" t="s">
        <v>43</v>
      </c>
      <c r="J357" s="3">
        <v>44992</v>
      </c>
      <c r="K357" s="3">
        <v>44996</v>
      </c>
      <c r="L357" s="2" t="s">
        <v>40</v>
      </c>
      <c r="M357" s="2" t="s">
        <v>85</v>
      </c>
      <c r="N357" s="2" t="s">
        <v>270</v>
      </c>
      <c r="O357" s="4">
        <v>1084000</v>
      </c>
      <c r="P357" s="4">
        <v>361700</v>
      </c>
      <c r="Q357" s="4">
        <v>722300</v>
      </c>
      <c r="R357" s="2">
        <v>48</v>
      </c>
      <c r="S357" s="5">
        <v>10.98</v>
      </c>
      <c r="T357" s="4">
        <v>21656.959999999999</v>
      </c>
      <c r="U357" s="2" t="s">
        <v>73</v>
      </c>
      <c r="V357" s="2" t="s">
        <v>74</v>
      </c>
      <c r="W357" s="4">
        <v>887935.36</v>
      </c>
      <c r="X357" s="4">
        <v>151598.79999999999</v>
      </c>
      <c r="Y357" s="4">
        <v>1039534.16</v>
      </c>
      <c r="Z357" s="2">
        <v>0</v>
      </c>
      <c r="AA357" s="2" t="s">
        <v>56</v>
      </c>
      <c r="AB357" s="2" t="s">
        <v>15734</v>
      </c>
      <c r="AC357" s="2" t="s">
        <v>106</v>
      </c>
      <c r="AD357" s="2" t="s">
        <v>76</v>
      </c>
      <c r="AE357" s="5">
        <v>66.63</v>
      </c>
      <c r="AF357" s="2">
        <v>0</v>
      </c>
      <c r="AG357" s="2" t="s">
        <v>77</v>
      </c>
      <c r="AH357" s="2">
        <v>4</v>
      </c>
      <c r="AI357" s="6" t="str">
        <f t="shared" si="15"/>
        <v>25-34</v>
      </c>
      <c r="AJ357" s="11">
        <f>YEAR(tbl_LoanData[[#This Row],[Application Date]])</f>
        <v>2023</v>
      </c>
      <c r="AK357" s="11" t="str">
        <f>TEXT(tbl_LoanData[[#This Row],[Application Date]],"MMMM")</f>
        <v>March</v>
      </c>
      <c r="AL357" s="12">
        <f>DATE(YEAR(tbl_LoanData[[#This Row],[Application Date]]),MONTH(tbl_LoanData[[#This Row],[Application Date]]),1)</f>
        <v>44986</v>
      </c>
      <c r="AM357" s="14">
        <f ca="1">IF(AND(tbl_LoanData[[#This Row],[Application Date]]&gt;=EOMONTH(TODAY(),-1)+1,tbl_LoanData[[#This Row],[Application Date]]&lt;=TODAY()),tbl_LoanData[[#This Row],[Loan Amount]],0)</f>
        <v>0</v>
      </c>
      <c r="AN357" s="14">
        <f>tbl_LoanData[[#This Row],[Amount Paid]]-(Q357-X357)</f>
        <v>317234.16000000003</v>
      </c>
      <c r="AO357" s="14">
        <f>IF(tbl_LoanData[[#This Row],[Application Status]]="Approved",1,0)</f>
        <v>1</v>
      </c>
      <c r="AP357" s="22" t="str">
        <f t="shared" ca="1" si="16"/>
        <v/>
      </c>
      <c r="AQ357" s="22" t="str">
        <f t="shared" ca="1" si="17"/>
        <v/>
      </c>
    </row>
    <row r="358" spans="1:43" ht="14.4" customHeight="1" x14ac:dyDescent="0.3">
      <c r="A358" s="2" t="s">
        <v>5059</v>
      </c>
      <c r="B358" s="2" t="s">
        <v>5060</v>
      </c>
      <c r="C358" s="2" t="s">
        <v>249</v>
      </c>
      <c r="D358" s="2" t="s">
        <v>254</v>
      </c>
      <c r="E358" s="2" t="s">
        <v>209</v>
      </c>
      <c r="F358" s="2">
        <v>25</v>
      </c>
      <c r="G358" s="2" t="s">
        <v>69</v>
      </c>
      <c r="H358" s="2" t="s">
        <v>543</v>
      </c>
      <c r="I358" s="2" t="s">
        <v>45</v>
      </c>
      <c r="J358" s="3">
        <v>45005</v>
      </c>
      <c r="K358" s="3">
        <v>45007</v>
      </c>
      <c r="L358" s="2" t="s">
        <v>37</v>
      </c>
      <c r="M358" s="2" t="s">
        <v>199</v>
      </c>
      <c r="N358" s="2" t="s">
        <v>200</v>
      </c>
      <c r="O358" s="4">
        <v>245000</v>
      </c>
      <c r="P358" s="4">
        <v>28700</v>
      </c>
      <c r="Q358" s="4">
        <v>216300</v>
      </c>
      <c r="R358" s="2">
        <v>60</v>
      </c>
      <c r="S358" s="5">
        <v>14.99</v>
      </c>
      <c r="T358" s="4">
        <v>6306.95</v>
      </c>
      <c r="U358" s="2" t="s">
        <v>73</v>
      </c>
      <c r="V358" s="2" t="s">
        <v>74</v>
      </c>
      <c r="W358" s="4">
        <v>258584.95</v>
      </c>
      <c r="X358" s="4">
        <v>119831.9</v>
      </c>
      <c r="Y358" s="4">
        <v>378416.85</v>
      </c>
      <c r="Z358" s="2">
        <v>0</v>
      </c>
      <c r="AA358" s="2" t="s">
        <v>56</v>
      </c>
      <c r="AB358" s="2" t="s">
        <v>15735</v>
      </c>
      <c r="AC358" s="2" t="s">
        <v>138</v>
      </c>
      <c r="AD358" s="2" t="s">
        <v>76</v>
      </c>
      <c r="AE358" s="5">
        <v>88.29</v>
      </c>
      <c r="AF358" s="2">
        <v>0</v>
      </c>
      <c r="AG358" s="2" t="s">
        <v>77</v>
      </c>
      <c r="AH358" s="2">
        <v>2</v>
      </c>
      <c r="AI358" s="6" t="str">
        <f t="shared" si="15"/>
        <v>25-34</v>
      </c>
      <c r="AJ358" s="11">
        <f>YEAR(tbl_LoanData[[#This Row],[Application Date]])</f>
        <v>2023</v>
      </c>
      <c r="AK358" s="11" t="str">
        <f>TEXT(tbl_LoanData[[#This Row],[Application Date]],"MMMM")</f>
        <v>March</v>
      </c>
      <c r="AL358" s="12">
        <f>DATE(YEAR(tbl_LoanData[[#This Row],[Application Date]]),MONTH(tbl_LoanData[[#This Row],[Application Date]]),1)</f>
        <v>44986</v>
      </c>
      <c r="AM358" s="14">
        <f ca="1">IF(AND(tbl_LoanData[[#This Row],[Application Date]]&gt;=EOMONTH(TODAY(),-1)+1,tbl_LoanData[[#This Row],[Application Date]]&lt;=TODAY()),tbl_LoanData[[#This Row],[Loan Amount]],0)</f>
        <v>0</v>
      </c>
      <c r="AN358" s="14">
        <f>tbl_LoanData[[#This Row],[Amount Paid]]-(Q358-X358)</f>
        <v>162116.85</v>
      </c>
      <c r="AO358" s="14">
        <f>IF(tbl_LoanData[[#This Row],[Application Status]]="Approved",1,0)</f>
        <v>1</v>
      </c>
      <c r="AP358" s="22" t="str">
        <f t="shared" ca="1" si="16"/>
        <v/>
      </c>
      <c r="AQ358" s="22" t="str">
        <f t="shared" ca="1" si="17"/>
        <v/>
      </c>
    </row>
    <row r="359" spans="1:43" ht="14.4" customHeight="1" x14ac:dyDescent="0.3">
      <c r="A359" s="2" t="s">
        <v>5079</v>
      </c>
      <c r="B359" s="2" t="s">
        <v>5080</v>
      </c>
      <c r="C359" s="2" t="s">
        <v>390</v>
      </c>
      <c r="D359" s="2" t="s">
        <v>189</v>
      </c>
      <c r="E359" s="2" t="s">
        <v>210</v>
      </c>
      <c r="F359" s="2">
        <v>25</v>
      </c>
      <c r="G359" s="2" t="s">
        <v>83</v>
      </c>
      <c r="H359" s="2" t="s">
        <v>269</v>
      </c>
      <c r="I359" s="2" t="s">
        <v>46</v>
      </c>
      <c r="J359" s="3">
        <v>45008</v>
      </c>
      <c r="K359" s="3">
        <v>45027</v>
      </c>
      <c r="L359" s="2" t="s">
        <v>40</v>
      </c>
      <c r="M359" s="2" t="s">
        <v>71</v>
      </c>
      <c r="N359" s="2" t="s">
        <v>137</v>
      </c>
      <c r="O359" s="4">
        <v>1320000</v>
      </c>
      <c r="P359" s="4">
        <v>487100</v>
      </c>
      <c r="Q359" s="4">
        <v>832900</v>
      </c>
      <c r="R359" s="2">
        <v>36</v>
      </c>
      <c r="S359" s="5">
        <v>6.29</v>
      </c>
      <c r="T359" s="4">
        <v>27501.9</v>
      </c>
      <c r="U359" s="2" t="s">
        <v>73</v>
      </c>
      <c r="V359" s="2" t="s">
        <v>33</v>
      </c>
      <c r="W359" s="4">
        <v>990068.23</v>
      </c>
      <c r="X359" s="4">
        <v>0</v>
      </c>
      <c r="Y359" s="4">
        <v>990068.23</v>
      </c>
      <c r="Z359" s="2">
        <v>0</v>
      </c>
      <c r="AA359" s="2" t="s">
        <v>56</v>
      </c>
      <c r="AB359" s="2" t="s">
        <v>15729</v>
      </c>
      <c r="AC359" s="2" t="s">
        <v>360</v>
      </c>
      <c r="AD359" s="2" t="s">
        <v>76</v>
      </c>
      <c r="AE359" s="5">
        <v>63.1</v>
      </c>
      <c r="AF359" s="2">
        <v>0</v>
      </c>
      <c r="AG359" s="2" t="s">
        <v>77</v>
      </c>
      <c r="AH359" s="2">
        <v>19</v>
      </c>
      <c r="AI359" s="6" t="str">
        <f t="shared" si="15"/>
        <v>25-34</v>
      </c>
      <c r="AJ359" s="11">
        <f>YEAR(tbl_LoanData[[#This Row],[Application Date]])</f>
        <v>2023</v>
      </c>
      <c r="AK359" s="11" t="str">
        <f>TEXT(tbl_LoanData[[#This Row],[Application Date]],"MMMM")</f>
        <v>March</v>
      </c>
      <c r="AL359" s="12">
        <f>DATE(YEAR(tbl_LoanData[[#This Row],[Application Date]]),MONTH(tbl_LoanData[[#This Row],[Application Date]]),1)</f>
        <v>44986</v>
      </c>
      <c r="AM359" s="14">
        <f ca="1">IF(AND(tbl_LoanData[[#This Row],[Application Date]]&gt;=EOMONTH(TODAY(),-1)+1,tbl_LoanData[[#This Row],[Application Date]]&lt;=TODAY()),tbl_LoanData[[#This Row],[Loan Amount]],0)</f>
        <v>0</v>
      </c>
      <c r="AN359" s="14">
        <f>tbl_LoanData[[#This Row],[Amount Paid]]-(Q359-X359)</f>
        <v>157168.22999999998</v>
      </c>
      <c r="AO359" s="14">
        <f>IF(tbl_LoanData[[#This Row],[Application Status]]="Approved",1,0)</f>
        <v>1</v>
      </c>
      <c r="AP359" s="22" t="str">
        <f t="shared" ca="1" si="16"/>
        <v/>
      </c>
      <c r="AQ359" s="22" t="str">
        <f t="shared" ca="1" si="17"/>
        <v/>
      </c>
    </row>
    <row r="360" spans="1:43" ht="14.4" customHeight="1" x14ac:dyDescent="0.3">
      <c r="A360" s="2" t="s">
        <v>5317</v>
      </c>
      <c r="B360" s="2" t="s">
        <v>5318</v>
      </c>
      <c r="C360" s="2" t="s">
        <v>249</v>
      </c>
      <c r="D360" s="2" t="s">
        <v>182</v>
      </c>
      <c r="E360" s="2" t="s">
        <v>183</v>
      </c>
      <c r="F360" s="2">
        <v>58</v>
      </c>
      <c r="G360" s="2" t="s">
        <v>69</v>
      </c>
      <c r="H360" s="2" t="s">
        <v>372</v>
      </c>
      <c r="I360" s="2" t="s">
        <v>43</v>
      </c>
      <c r="J360" s="3">
        <v>44990</v>
      </c>
      <c r="K360" s="3">
        <v>44995</v>
      </c>
      <c r="L360" s="2" t="s">
        <v>38</v>
      </c>
      <c r="M360" s="2" t="s">
        <v>85</v>
      </c>
      <c r="N360" s="2" t="s">
        <v>314</v>
      </c>
      <c r="O360" s="4">
        <v>1821000</v>
      </c>
      <c r="P360" s="4">
        <v>293400</v>
      </c>
      <c r="Q360" s="4">
        <v>1527600</v>
      </c>
      <c r="R360" s="2">
        <v>36</v>
      </c>
      <c r="S360" s="5">
        <v>14.94</v>
      </c>
      <c r="T360" s="4">
        <v>61451.95</v>
      </c>
      <c r="U360" s="2" t="s">
        <v>73</v>
      </c>
      <c r="V360" s="2" t="s">
        <v>35</v>
      </c>
      <c r="W360" s="4">
        <v>1843558.5</v>
      </c>
      <c r="X360" s="4">
        <v>368711.82</v>
      </c>
      <c r="Y360" s="4">
        <v>2212270.3199999998</v>
      </c>
      <c r="Z360" s="2">
        <v>192</v>
      </c>
      <c r="AA360" s="2" t="s">
        <v>60</v>
      </c>
      <c r="AB360" s="2" t="s">
        <v>15734</v>
      </c>
      <c r="AC360" s="2" t="s">
        <v>213</v>
      </c>
      <c r="AD360" s="2" t="s">
        <v>76</v>
      </c>
      <c r="AE360" s="5">
        <v>83.89</v>
      </c>
      <c r="AF360" s="2">
        <v>6</v>
      </c>
      <c r="AG360" s="2" t="s">
        <v>130</v>
      </c>
      <c r="AH360" s="2">
        <v>5</v>
      </c>
      <c r="AI360" s="6" t="str">
        <f t="shared" si="15"/>
        <v>55-64</v>
      </c>
      <c r="AJ360" s="11">
        <f>YEAR(tbl_LoanData[[#This Row],[Application Date]])</f>
        <v>2023</v>
      </c>
      <c r="AK360" s="11" t="str">
        <f>TEXT(tbl_LoanData[[#This Row],[Application Date]],"MMMM")</f>
        <v>March</v>
      </c>
      <c r="AL360" s="12">
        <f>DATE(YEAR(tbl_LoanData[[#This Row],[Application Date]]),MONTH(tbl_LoanData[[#This Row],[Application Date]]),1)</f>
        <v>44986</v>
      </c>
      <c r="AM360" s="14">
        <f ca="1">IF(AND(tbl_LoanData[[#This Row],[Application Date]]&gt;=EOMONTH(TODAY(),-1)+1,tbl_LoanData[[#This Row],[Application Date]]&lt;=TODAY()),tbl_LoanData[[#This Row],[Loan Amount]],0)</f>
        <v>0</v>
      </c>
      <c r="AN360" s="14">
        <f>tbl_LoanData[[#This Row],[Amount Paid]]-(Q360-X360)</f>
        <v>684670.32000000007</v>
      </c>
      <c r="AO360" s="14">
        <f>IF(tbl_LoanData[[#This Row],[Application Status]]="Approved",1,0)</f>
        <v>1</v>
      </c>
      <c r="AP360" s="22" t="str">
        <f t="shared" ca="1" si="16"/>
        <v/>
      </c>
      <c r="AQ360" s="22" t="str">
        <f t="shared" ca="1" si="17"/>
        <v/>
      </c>
    </row>
    <row r="361" spans="1:43" ht="14.4" customHeight="1" x14ac:dyDescent="0.3">
      <c r="A361" s="2" t="s">
        <v>5421</v>
      </c>
      <c r="B361" s="2" t="s">
        <v>5422</v>
      </c>
      <c r="C361" s="2" t="s">
        <v>868</v>
      </c>
      <c r="D361" s="2" t="s">
        <v>142</v>
      </c>
      <c r="E361" s="2" t="s">
        <v>142</v>
      </c>
      <c r="F361" s="2">
        <v>36</v>
      </c>
      <c r="G361" s="2" t="s">
        <v>69</v>
      </c>
      <c r="H361" s="2" t="s">
        <v>565</v>
      </c>
      <c r="I361" s="2" t="s">
        <v>47</v>
      </c>
      <c r="J361" s="3">
        <v>44989</v>
      </c>
      <c r="K361" s="3">
        <v>44994</v>
      </c>
      <c r="L361" s="2" t="s">
        <v>39</v>
      </c>
      <c r="M361" s="2" t="s">
        <v>167</v>
      </c>
      <c r="N361" s="2" t="s">
        <v>168</v>
      </c>
      <c r="O361" s="4">
        <v>1320000</v>
      </c>
      <c r="P361" s="4">
        <v>277400</v>
      </c>
      <c r="Q361" s="4">
        <v>1042600</v>
      </c>
      <c r="R361" s="2">
        <v>60</v>
      </c>
      <c r="S361" s="5">
        <v>14</v>
      </c>
      <c r="T361" s="4">
        <v>29540.33</v>
      </c>
      <c r="U361" s="2" t="s">
        <v>73</v>
      </c>
      <c r="V361" s="2" t="s">
        <v>74</v>
      </c>
      <c r="W361" s="4">
        <v>1211153.53</v>
      </c>
      <c r="X361" s="4">
        <v>561266.47</v>
      </c>
      <c r="Y361" s="4">
        <v>1772420</v>
      </c>
      <c r="Z361" s="2">
        <v>0</v>
      </c>
      <c r="AA361" s="2" t="s">
        <v>56</v>
      </c>
      <c r="AB361" s="2" t="s">
        <v>15736</v>
      </c>
      <c r="AC361" s="2" t="s">
        <v>213</v>
      </c>
      <c r="AD361" s="2" t="s">
        <v>76</v>
      </c>
      <c r="AE361" s="5">
        <v>78.98</v>
      </c>
      <c r="AF361" s="2">
        <v>0</v>
      </c>
      <c r="AG361" s="2" t="s">
        <v>77</v>
      </c>
      <c r="AH361" s="2">
        <v>5</v>
      </c>
      <c r="AI361" s="6" t="str">
        <f t="shared" si="15"/>
        <v>35-44</v>
      </c>
      <c r="AJ361" s="11">
        <f>YEAR(tbl_LoanData[[#This Row],[Application Date]])</f>
        <v>2023</v>
      </c>
      <c r="AK361" s="11" t="str">
        <f>TEXT(tbl_LoanData[[#This Row],[Application Date]],"MMMM")</f>
        <v>March</v>
      </c>
      <c r="AL361" s="12">
        <f>DATE(YEAR(tbl_LoanData[[#This Row],[Application Date]]),MONTH(tbl_LoanData[[#This Row],[Application Date]]),1)</f>
        <v>44986</v>
      </c>
      <c r="AM361" s="14">
        <f ca="1">IF(AND(tbl_LoanData[[#This Row],[Application Date]]&gt;=EOMONTH(TODAY(),-1)+1,tbl_LoanData[[#This Row],[Application Date]]&lt;=TODAY()),tbl_LoanData[[#This Row],[Loan Amount]],0)</f>
        <v>0</v>
      </c>
      <c r="AN361" s="14">
        <f>tbl_LoanData[[#This Row],[Amount Paid]]-(Q361-X361)</f>
        <v>729820</v>
      </c>
      <c r="AO361" s="14">
        <f>IF(tbl_LoanData[[#This Row],[Application Status]]="Approved",1,0)</f>
        <v>1</v>
      </c>
      <c r="AP361" s="22" t="str">
        <f t="shared" ca="1" si="16"/>
        <v/>
      </c>
      <c r="AQ361" s="22" t="str">
        <f t="shared" ca="1" si="17"/>
        <v/>
      </c>
    </row>
    <row r="362" spans="1:43" ht="14.4" customHeight="1" x14ac:dyDescent="0.3">
      <c r="A362" s="2" t="s">
        <v>5477</v>
      </c>
      <c r="B362" s="2" t="s">
        <v>5478</v>
      </c>
      <c r="C362" s="2" t="s">
        <v>376</v>
      </c>
      <c r="D362" s="2" t="s">
        <v>254</v>
      </c>
      <c r="E362" s="2" t="s">
        <v>118</v>
      </c>
      <c r="F362" s="2">
        <v>60</v>
      </c>
      <c r="G362" s="2" t="s">
        <v>69</v>
      </c>
      <c r="H362" s="2" t="s">
        <v>143</v>
      </c>
      <c r="I362" s="2" t="s">
        <v>46</v>
      </c>
      <c r="J362" s="3">
        <v>44994</v>
      </c>
      <c r="K362" s="3"/>
      <c r="L362" s="2" t="s">
        <v>37</v>
      </c>
      <c r="M362" s="2" t="s">
        <v>260</v>
      </c>
      <c r="N362" s="2" t="s">
        <v>745</v>
      </c>
      <c r="O362" s="4">
        <v>192000</v>
      </c>
      <c r="P362" s="4">
        <v>24200</v>
      </c>
      <c r="Q362" s="4">
        <v>167800</v>
      </c>
      <c r="R362" s="2">
        <v>36</v>
      </c>
      <c r="S362" s="5">
        <v>14.67</v>
      </c>
      <c r="T362" s="4">
        <v>6712.47</v>
      </c>
      <c r="U362" s="2" t="s">
        <v>113</v>
      </c>
      <c r="V362" s="2" t="s">
        <v>97</v>
      </c>
      <c r="W362" s="4">
        <v>0</v>
      </c>
      <c r="X362" s="4">
        <v>0</v>
      </c>
      <c r="Y362" s="4">
        <v>241648.78</v>
      </c>
      <c r="Z362" s="2">
        <v>0</v>
      </c>
      <c r="AA362" s="2" t="s">
        <v>97</v>
      </c>
      <c r="AB362" s="2" t="s">
        <v>15733</v>
      </c>
      <c r="AC362" s="2" t="s">
        <v>360</v>
      </c>
      <c r="AD362" s="2" t="s">
        <v>76</v>
      </c>
      <c r="AE362" s="5">
        <v>87.4</v>
      </c>
      <c r="AF362" s="2">
        <v>0</v>
      </c>
      <c r="AG362" s="2" t="s">
        <v>97</v>
      </c>
      <c r="AH362" s="2"/>
      <c r="AI362" s="6" t="str">
        <f t="shared" si="15"/>
        <v>55-64</v>
      </c>
      <c r="AJ362" s="11">
        <f>YEAR(tbl_LoanData[[#This Row],[Application Date]])</f>
        <v>2023</v>
      </c>
      <c r="AK362" s="11" t="str">
        <f>TEXT(tbl_LoanData[[#This Row],[Application Date]],"MMMM")</f>
        <v>March</v>
      </c>
      <c r="AL362" s="12">
        <f>DATE(YEAR(tbl_LoanData[[#This Row],[Application Date]]),MONTH(tbl_LoanData[[#This Row],[Application Date]]),1)</f>
        <v>44986</v>
      </c>
      <c r="AM362" s="14">
        <f ca="1">IF(AND(tbl_LoanData[[#This Row],[Application Date]]&gt;=EOMONTH(TODAY(),-1)+1,tbl_LoanData[[#This Row],[Application Date]]&lt;=TODAY()),tbl_LoanData[[#This Row],[Loan Amount]],0)</f>
        <v>0</v>
      </c>
      <c r="AN362" s="14">
        <f>tbl_LoanData[[#This Row],[Amount Paid]]-(Q362-X362)</f>
        <v>-167800</v>
      </c>
      <c r="AO362" s="14">
        <f>IF(tbl_LoanData[[#This Row],[Application Status]]="Approved",1,0)</f>
        <v>0</v>
      </c>
      <c r="AP362" s="22" t="str">
        <f t="shared" ca="1" si="16"/>
        <v/>
      </c>
      <c r="AQ362" s="22" t="str">
        <f t="shared" ca="1" si="17"/>
        <v/>
      </c>
    </row>
    <row r="363" spans="1:43" ht="14.4" customHeight="1" x14ac:dyDescent="0.3">
      <c r="A363" s="2" t="s">
        <v>5525</v>
      </c>
      <c r="B363" s="2" t="s">
        <v>5526</v>
      </c>
      <c r="C363" s="2" t="s">
        <v>327</v>
      </c>
      <c r="D363" s="2" t="s">
        <v>142</v>
      </c>
      <c r="E363" s="2" t="s">
        <v>183</v>
      </c>
      <c r="F363" s="2">
        <v>63</v>
      </c>
      <c r="G363" s="2" t="s">
        <v>69</v>
      </c>
      <c r="H363" s="2" t="s">
        <v>156</v>
      </c>
      <c r="I363" s="2" t="s">
        <v>45</v>
      </c>
      <c r="J363" s="3">
        <v>44998</v>
      </c>
      <c r="K363" s="3"/>
      <c r="L363" s="2" t="s">
        <v>37</v>
      </c>
      <c r="M363" s="2" t="s">
        <v>94</v>
      </c>
      <c r="N363" s="2" t="s">
        <v>234</v>
      </c>
      <c r="O363" s="4">
        <v>105000</v>
      </c>
      <c r="P363" s="4">
        <v>16900</v>
      </c>
      <c r="Q363" s="4">
        <v>88100</v>
      </c>
      <c r="R363" s="2">
        <v>36</v>
      </c>
      <c r="S363" s="5">
        <v>13.94</v>
      </c>
      <c r="T363" s="4">
        <v>3470.65</v>
      </c>
      <c r="U363" s="2" t="s">
        <v>113</v>
      </c>
      <c r="V363" s="2" t="s">
        <v>97</v>
      </c>
      <c r="W363" s="4">
        <v>0</v>
      </c>
      <c r="X363" s="4">
        <v>0</v>
      </c>
      <c r="Y363" s="4">
        <v>124943.42</v>
      </c>
      <c r="Z363" s="2">
        <v>0</v>
      </c>
      <c r="AA363" s="2" t="s">
        <v>97</v>
      </c>
      <c r="AB363" s="2" t="s">
        <v>15729</v>
      </c>
      <c r="AC363" s="2" t="s">
        <v>213</v>
      </c>
      <c r="AD363" s="2" t="s">
        <v>76</v>
      </c>
      <c r="AE363" s="5">
        <v>83.9</v>
      </c>
      <c r="AF363" s="2">
        <v>0</v>
      </c>
      <c r="AG363" s="2" t="s">
        <v>97</v>
      </c>
      <c r="AH363" s="2"/>
      <c r="AI363" s="6" t="str">
        <f t="shared" si="15"/>
        <v>55-64</v>
      </c>
      <c r="AJ363" s="11">
        <f>YEAR(tbl_LoanData[[#This Row],[Application Date]])</f>
        <v>2023</v>
      </c>
      <c r="AK363" s="11" t="str">
        <f>TEXT(tbl_LoanData[[#This Row],[Application Date]],"MMMM")</f>
        <v>March</v>
      </c>
      <c r="AL363" s="12">
        <f>DATE(YEAR(tbl_LoanData[[#This Row],[Application Date]]),MONTH(tbl_LoanData[[#This Row],[Application Date]]),1)</f>
        <v>44986</v>
      </c>
      <c r="AM363" s="14">
        <f ca="1">IF(AND(tbl_LoanData[[#This Row],[Application Date]]&gt;=EOMONTH(TODAY(),-1)+1,tbl_LoanData[[#This Row],[Application Date]]&lt;=TODAY()),tbl_LoanData[[#This Row],[Loan Amount]],0)</f>
        <v>0</v>
      </c>
      <c r="AN363" s="14">
        <f>tbl_LoanData[[#This Row],[Amount Paid]]-(Q363-X363)</f>
        <v>-88100</v>
      </c>
      <c r="AO363" s="14">
        <f>IF(tbl_LoanData[[#This Row],[Application Status]]="Approved",1,0)</f>
        <v>0</v>
      </c>
      <c r="AP363" s="22" t="str">
        <f t="shared" ca="1" si="16"/>
        <v/>
      </c>
      <c r="AQ363" s="22" t="str">
        <f t="shared" ca="1" si="17"/>
        <v/>
      </c>
    </row>
    <row r="364" spans="1:43" ht="14.4" customHeight="1" x14ac:dyDescent="0.3">
      <c r="A364" s="2" t="s">
        <v>5641</v>
      </c>
      <c r="B364" s="2" t="s">
        <v>5642</v>
      </c>
      <c r="C364" s="2" t="s">
        <v>80</v>
      </c>
      <c r="D364" s="2" t="s">
        <v>102</v>
      </c>
      <c r="E364" s="2" t="s">
        <v>134</v>
      </c>
      <c r="F364" s="2">
        <v>49</v>
      </c>
      <c r="G364" s="2" t="s">
        <v>83</v>
      </c>
      <c r="H364" s="2" t="s">
        <v>70</v>
      </c>
      <c r="I364" s="2" t="s">
        <v>50</v>
      </c>
      <c r="J364" s="3">
        <v>45005</v>
      </c>
      <c r="K364" s="3">
        <v>45015</v>
      </c>
      <c r="L364" s="2" t="s">
        <v>40</v>
      </c>
      <c r="M364" s="2" t="s">
        <v>85</v>
      </c>
      <c r="N364" s="2" t="s">
        <v>270</v>
      </c>
      <c r="O364" s="4">
        <v>956000</v>
      </c>
      <c r="P364" s="4">
        <v>177300</v>
      </c>
      <c r="Q364" s="4">
        <v>778700</v>
      </c>
      <c r="R364" s="2">
        <v>24</v>
      </c>
      <c r="S364" s="5">
        <v>12.79</v>
      </c>
      <c r="T364" s="4">
        <v>40745.480000000003</v>
      </c>
      <c r="U364" s="2" t="s">
        <v>73</v>
      </c>
      <c r="V364" s="2" t="s">
        <v>33</v>
      </c>
      <c r="W364" s="4">
        <v>977891.46</v>
      </c>
      <c r="X364" s="4">
        <v>0</v>
      </c>
      <c r="Y364" s="4">
        <v>977891.46</v>
      </c>
      <c r="Z364" s="2">
        <v>0</v>
      </c>
      <c r="AA364" s="2" t="s">
        <v>56</v>
      </c>
      <c r="AB364" s="2" t="s">
        <v>15735</v>
      </c>
      <c r="AC364" s="2" t="s">
        <v>213</v>
      </c>
      <c r="AD364" s="2" t="s">
        <v>76</v>
      </c>
      <c r="AE364" s="5">
        <v>81.45</v>
      </c>
      <c r="AF364" s="2">
        <v>0</v>
      </c>
      <c r="AG364" s="2" t="s">
        <v>77</v>
      </c>
      <c r="AH364" s="2">
        <v>10</v>
      </c>
      <c r="AI364" s="6" t="str">
        <f t="shared" si="15"/>
        <v>45-54</v>
      </c>
      <c r="AJ364" s="11">
        <f>YEAR(tbl_LoanData[[#This Row],[Application Date]])</f>
        <v>2023</v>
      </c>
      <c r="AK364" s="11" t="str">
        <f>TEXT(tbl_LoanData[[#This Row],[Application Date]],"MMMM")</f>
        <v>March</v>
      </c>
      <c r="AL364" s="12">
        <f>DATE(YEAR(tbl_LoanData[[#This Row],[Application Date]]),MONTH(tbl_LoanData[[#This Row],[Application Date]]),1)</f>
        <v>44986</v>
      </c>
      <c r="AM364" s="14">
        <f ca="1">IF(AND(tbl_LoanData[[#This Row],[Application Date]]&gt;=EOMONTH(TODAY(),-1)+1,tbl_LoanData[[#This Row],[Application Date]]&lt;=TODAY()),tbl_LoanData[[#This Row],[Loan Amount]],0)</f>
        <v>0</v>
      </c>
      <c r="AN364" s="14">
        <f>tbl_LoanData[[#This Row],[Amount Paid]]-(Q364-X364)</f>
        <v>199191.45999999996</v>
      </c>
      <c r="AO364" s="14">
        <f>IF(tbl_LoanData[[#This Row],[Application Status]]="Approved",1,0)</f>
        <v>1</v>
      </c>
      <c r="AP364" s="22" t="str">
        <f t="shared" ca="1" si="16"/>
        <v/>
      </c>
      <c r="AQ364" s="22" t="str">
        <f t="shared" ca="1" si="17"/>
        <v/>
      </c>
    </row>
    <row r="365" spans="1:43" ht="14.4" customHeight="1" x14ac:dyDescent="0.3">
      <c r="A365" s="2" t="s">
        <v>5775</v>
      </c>
      <c r="B365" s="2" t="s">
        <v>5776</v>
      </c>
      <c r="C365" s="2" t="s">
        <v>435</v>
      </c>
      <c r="D365" s="2" t="s">
        <v>134</v>
      </c>
      <c r="E365" s="2" t="s">
        <v>118</v>
      </c>
      <c r="F365" s="2">
        <v>37</v>
      </c>
      <c r="G365" s="2" t="s">
        <v>83</v>
      </c>
      <c r="H365" s="2" t="s">
        <v>233</v>
      </c>
      <c r="I365" s="2" t="s">
        <v>46</v>
      </c>
      <c r="J365" s="3">
        <v>44989</v>
      </c>
      <c r="K365" s="3">
        <v>45003</v>
      </c>
      <c r="L365" s="2" t="s">
        <v>40</v>
      </c>
      <c r="M365" s="2" t="s">
        <v>85</v>
      </c>
      <c r="N365" s="2" t="s">
        <v>270</v>
      </c>
      <c r="O365" s="4">
        <v>803000</v>
      </c>
      <c r="P365" s="4">
        <v>123500</v>
      </c>
      <c r="Q365" s="4">
        <v>679500</v>
      </c>
      <c r="R365" s="2">
        <v>36</v>
      </c>
      <c r="S365" s="5">
        <v>6.29</v>
      </c>
      <c r="T365" s="4">
        <v>22436.71</v>
      </c>
      <c r="U365" s="2" t="s">
        <v>73</v>
      </c>
      <c r="V365" s="2" t="s">
        <v>34</v>
      </c>
      <c r="W365" s="4">
        <v>717974.72</v>
      </c>
      <c r="X365" s="4">
        <v>89746.93</v>
      </c>
      <c r="Y365" s="4">
        <v>807721.65</v>
      </c>
      <c r="Z365" s="2">
        <v>120</v>
      </c>
      <c r="AA365" s="2" t="s">
        <v>60</v>
      </c>
      <c r="AB365" s="2" t="s">
        <v>15736</v>
      </c>
      <c r="AC365" s="2" t="s">
        <v>75</v>
      </c>
      <c r="AD365" s="2" t="s">
        <v>76</v>
      </c>
      <c r="AE365" s="5">
        <v>84.62</v>
      </c>
      <c r="AF365" s="2">
        <v>4</v>
      </c>
      <c r="AG365" s="2" t="s">
        <v>130</v>
      </c>
      <c r="AH365" s="2">
        <v>14</v>
      </c>
      <c r="AI365" s="6" t="str">
        <f t="shared" si="15"/>
        <v>35-44</v>
      </c>
      <c r="AJ365" s="11">
        <f>YEAR(tbl_LoanData[[#This Row],[Application Date]])</f>
        <v>2023</v>
      </c>
      <c r="AK365" s="11" t="str">
        <f>TEXT(tbl_LoanData[[#This Row],[Application Date]],"MMMM")</f>
        <v>March</v>
      </c>
      <c r="AL365" s="12">
        <f>DATE(YEAR(tbl_LoanData[[#This Row],[Application Date]]),MONTH(tbl_LoanData[[#This Row],[Application Date]]),1)</f>
        <v>44986</v>
      </c>
      <c r="AM365" s="14">
        <f ca="1">IF(AND(tbl_LoanData[[#This Row],[Application Date]]&gt;=EOMONTH(TODAY(),-1)+1,tbl_LoanData[[#This Row],[Application Date]]&lt;=TODAY()),tbl_LoanData[[#This Row],[Loan Amount]],0)</f>
        <v>0</v>
      </c>
      <c r="AN365" s="14">
        <f>tbl_LoanData[[#This Row],[Amount Paid]]-(Q365-X365)</f>
        <v>128221.64999999991</v>
      </c>
      <c r="AO365" s="14">
        <f>IF(tbl_LoanData[[#This Row],[Application Status]]="Approved",1,0)</f>
        <v>1</v>
      </c>
      <c r="AP365" s="22" t="str">
        <f t="shared" ca="1" si="16"/>
        <v/>
      </c>
      <c r="AQ365" s="22" t="str">
        <f t="shared" ca="1" si="17"/>
        <v/>
      </c>
    </row>
    <row r="366" spans="1:43" ht="14.4" customHeight="1" x14ac:dyDescent="0.3">
      <c r="A366" s="2" t="s">
        <v>5953</v>
      </c>
      <c r="B366" s="2" t="s">
        <v>5954</v>
      </c>
      <c r="C366" s="2" t="s">
        <v>530</v>
      </c>
      <c r="D366" s="2" t="s">
        <v>134</v>
      </c>
      <c r="E366" s="2" t="s">
        <v>67</v>
      </c>
      <c r="F366" s="2">
        <v>56</v>
      </c>
      <c r="G366" s="2" t="s">
        <v>69</v>
      </c>
      <c r="H366" s="2" t="s">
        <v>205</v>
      </c>
      <c r="I366" s="2" t="s">
        <v>49</v>
      </c>
      <c r="J366" s="3">
        <v>45008</v>
      </c>
      <c r="K366" s="3">
        <v>45018</v>
      </c>
      <c r="L366" s="2" t="s">
        <v>40</v>
      </c>
      <c r="M366" s="2" t="s">
        <v>71</v>
      </c>
      <c r="N366" s="2" t="s">
        <v>137</v>
      </c>
      <c r="O366" s="4">
        <v>784000</v>
      </c>
      <c r="P366" s="4">
        <v>198400</v>
      </c>
      <c r="Q366" s="4">
        <v>585600</v>
      </c>
      <c r="R366" s="2">
        <v>36</v>
      </c>
      <c r="S366" s="5">
        <v>9.77</v>
      </c>
      <c r="T366" s="4">
        <v>21034.43</v>
      </c>
      <c r="U366" s="2" t="s">
        <v>73</v>
      </c>
      <c r="V366" s="2" t="s">
        <v>33</v>
      </c>
      <c r="W366" s="4">
        <v>757239.36</v>
      </c>
      <c r="X366" s="4">
        <v>0</v>
      </c>
      <c r="Y366" s="4">
        <v>757239.36</v>
      </c>
      <c r="Z366" s="2">
        <v>0</v>
      </c>
      <c r="AA366" s="2" t="s">
        <v>56</v>
      </c>
      <c r="AB366" s="2" t="s">
        <v>15727</v>
      </c>
      <c r="AC366" s="2" t="s">
        <v>106</v>
      </c>
      <c r="AD366" s="2" t="s">
        <v>76</v>
      </c>
      <c r="AE366" s="5">
        <v>74.69</v>
      </c>
      <c r="AF366" s="2">
        <v>0</v>
      </c>
      <c r="AG366" s="2" t="s">
        <v>77</v>
      </c>
      <c r="AH366" s="2">
        <v>10</v>
      </c>
      <c r="AI366" s="6" t="str">
        <f t="shared" si="15"/>
        <v>55-64</v>
      </c>
      <c r="AJ366" s="11">
        <f>YEAR(tbl_LoanData[[#This Row],[Application Date]])</f>
        <v>2023</v>
      </c>
      <c r="AK366" s="11" t="str">
        <f>TEXT(tbl_LoanData[[#This Row],[Application Date]],"MMMM")</f>
        <v>March</v>
      </c>
      <c r="AL366" s="12">
        <f>DATE(YEAR(tbl_LoanData[[#This Row],[Application Date]]),MONTH(tbl_LoanData[[#This Row],[Application Date]]),1)</f>
        <v>44986</v>
      </c>
      <c r="AM366" s="14">
        <f ca="1">IF(AND(tbl_LoanData[[#This Row],[Application Date]]&gt;=EOMONTH(TODAY(),-1)+1,tbl_LoanData[[#This Row],[Application Date]]&lt;=TODAY()),tbl_LoanData[[#This Row],[Loan Amount]],0)</f>
        <v>0</v>
      </c>
      <c r="AN366" s="14">
        <f>tbl_LoanData[[#This Row],[Amount Paid]]-(Q366-X366)</f>
        <v>171639.36</v>
      </c>
      <c r="AO366" s="14">
        <f>IF(tbl_LoanData[[#This Row],[Application Status]]="Approved",1,0)</f>
        <v>1</v>
      </c>
      <c r="AP366" s="22" t="str">
        <f t="shared" ca="1" si="16"/>
        <v/>
      </c>
      <c r="AQ366" s="22" t="str">
        <f t="shared" ca="1" si="17"/>
        <v/>
      </c>
    </row>
    <row r="367" spans="1:43" x14ac:dyDescent="0.3">
      <c r="A367" s="2" t="s">
        <v>6031</v>
      </c>
      <c r="B367" s="2" t="s">
        <v>6032</v>
      </c>
      <c r="C367" s="2" t="s">
        <v>243</v>
      </c>
      <c r="D367" s="2" t="s">
        <v>134</v>
      </c>
      <c r="E367" s="2" t="s">
        <v>182</v>
      </c>
      <c r="F367" s="2">
        <v>62</v>
      </c>
      <c r="G367" s="2" t="s">
        <v>83</v>
      </c>
      <c r="H367" s="2" t="s">
        <v>156</v>
      </c>
      <c r="I367" s="2" t="s">
        <v>45</v>
      </c>
      <c r="J367" s="3">
        <v>44990</v>
      </c>
      <c r="K367" s="3">
        <v>45009</v>
      </c>
      <c r="L367" s="2" t="s">
        <v>40</v>
      </c>
      <c r="M367" s="2" t="s">
        <v>71</v>
      </c>
      <c r="N367" s="2" t="s">
        <v>137</v>
      </c>
      <c r="O367" s="4">
        <v>813000</v>
      </c>
      <c r="P367" s="4">
        <v>267800</v>
      </c>
      <c r="Q367" s="4">
        <v>545200</v>
      </c>
      <c r="R367" s="2">
        <v>24</v>
      </c>
      <c r="S367" s="5">
        <v>6.28</v>
      </c>
      <c r="T367" s="4">
        <v>25569.88</v>
      </c>
      <c r="U367" s="2" t="s">
        <v>73</v>
      </c>
      <c r="V367" s="2" t="s">
        <v>33</v>
      </c>
      <c r="W367" s="4">
        <v>613677.12</v>
      </c>
      <c r="X367" s="4">
        <v>0</v>
      </c>
      <c r="Y367" s="4">
        <v>613677.12</v>
      </c>
      <c r="Z367" s="2">
        <v>0</v>
      </c>
      <c r="AA367" s="2" t="s">
        <v>56</v>
      </c>
      <c r="AB367" s="2" t="s">
        <v>15734</v>
      </c>
      <c r="AC367" s="2" t="s">
        <v>213</v>
      </c>
      <c r="AD367" s="2" t="s">
        <v>76</v>
      </c>
      <c r="AE367" s="5">
        <v>67.06</v>
      </c>
      <c r="AF367" s="2">
        <v>0</v>
      </c>
      <c r="AG367" s="2" t="s">
        <v>77</v>
      </c>
      <c r="AH367" s="2">
        <v>19</v>
      </c>
      <c r="AI367" s="6" t="str">
        <f t="shared" si="15"/>
        <v>55-64</v>
      </c>
      <c r="AJ367" s="11">
        <f>YEAR(tbl_LoanData[[#This Row],[Application Date]])</f>
        <v>2023</v>
      </c>
      <c r="AK367" s="11" t="str">
        <f>TEXT(tbl_LoanData[[#This Row],[Application Date]],"MMMM")</f>
        <v>March</v>
      </c>
      <c r="AL367" s="12">
        <f>DATE(YEAR(tbl_LoanData[[#This Row],[Application Date]]),MONTH(tbl_LoanData[[#This Row],[Application Date]]),1)</f>
        <v>44986</v>
      </c>
      <c r="AM367" s="14">
        <f ca="1">IF(AND(tbl_LoanData[[#This Row],[Application Date]]&gt;=EOMONTH(TODAY(),-1)+1,tbl_LoanData[[#This Row],[Application Date]]&lt;=TODAY()),tbl_LoanData[[#This Row],[Loan Amount]],0)</f>
        <v>0</v>
      </c>
      <c r="AN367" s="14">
        <f>tbl_LoanData[[#This Row],[Amount Paid]]-(Q367-X367)</f>
        <v>68477.119999999995</v>
      </c>
      <c r="AO367" s="14">
        <f>IF(tbl_LoanData[[#This Row],[Application Status]]="Approved",1,0)</f>
        <v>1</v>
      </c>
      <c r="AP367" s="22" t="str">
        <f t="shared" ca="1" si="16"/>
        <v/>
      </c>
      <c r="AQ367" s="22" t="str">
        <f t="shared" ca="1" si="17"/>
        <v/>
      </c>
    </row>
    <row r="368" spans="1:43" ht="14.4" customHeight="1" x14ac:dyDescent="0.3">
      <c r="A368" s="2" t="s">
        <v>6157</v>
      </c>
      <c r="B368" s="2" t="s">
        <v>6158</v>
      </c>
      <c r="C368" s="2" t="s">
        <v>758</v>
      </c>
      <c r="D368" s="2" t="s">
        <v>161</v>
      </c>
      <c r="E368" s="2" t="s">
        <v>406</v>
      </c>
      <c r="F368" s="2">
        <v>28</v>
      </c>
      <c r="G368" s="2" t="s">
        <v>83</v>
      </c>
      <c r="H368" s="2" t="s">
        <v>151</v>
      </c>
      <c r="I368" s="2" t="s">
        <v>46</v>
      </c>
      <c r="J368" s="3">
        <v>45012</v>
      </c>
      <c r="K368" s="3">
        <v>45015</v>
      </c>
      <c r="L368" s="2" t="s">
        <v>40</v>
      </c>
      <c r="M368" s="2" t="s">
        <v>71</v>
      </c>
      <c r="N368" s="2" t="s">
        <v>137</v>
      </c>
      <c r="O368" s="4">
        <v>948000</v>
      </c>
      <c r="P368" s="4">
        <v>218800</v>
      </c>
      <c r="Q368" s="4">
        <v>729200</v>
      </c>
      <c r="R368" s="2">
        <v>24</v>
      </c>
      <c r="S368" s="5">
        <v>12.08</v>
      </c>
      <c r="T368" s="4">
        <v>37723.949999999997</v>
      </c>
      <c r="U368" s="2" t="s">
        <v>73</v>
      </c>
      <c r="V368" s="2" t="s">
        <v>33</v>
      </c>
      <c r="W368" s="4">
        <v>905374.71999999997</v>
      </c>
      <c r="X368" s="4">
        <v>0</v>
      </c>
      <c r="Y368" s="4">
        <v>905374.71999999997</v>
      </c>
      <c r="Z368" s="2">
        <v>0</v>
      </c>
      <c r="AA368" s="2" t="s">
        <v>56</v>
      </c>
      <c r="AB368" s="2" t="s">
        <v>15736</v>
      </c>
      <c r="AC368" s="2" t="s">
        <v>138</v>
      </c>
      <c r="AD368" s="2" t="s">
        <v>76</v>
      </c>
      <c r="AE368" s="5">
        <v>76.92</v>
      </c>
      <c r="AF368" s="2">
        <v>0</v>
      </c>
      <c r="AG368" s="2" t="s">
        <v>77</v>
      </c>
      <c r="AH368" s="2">
        <v>3</v>
      </c>
      <c r="AI368" s="6" t="str">
        <f t="shared" si="15"/>
        <v>25-34</v>
      </c>
      <c r="AJ368" s="11">
        <f>YEAR(tbl_LoanData[[#This Row],[Application Date]])</f>
        <v>2023</v>
      </c>
      <c r="AK368" s="11" t="str">
        <f>TEXT(tbl_LoanData[[#This Row],[Application Date]],"MMMM")</f>
        <v>March</v>
      </c>
      <c r="AL368" s="12">
        <f>DATE(YEAR(tbl_LoanData[[#This Row],[Application Date]]),MONTH(tbl_LoanData[[#This Row],[Application Date]]),1)</f>
        <v>44986</v>
      </c>
      <c r="AM368" s="14">
        <f ca="1">IF(AND(tbl_LoanData[[#This Row],[Application Date]]&gt;=EOMONTH(TODAY(),-1)+1,tbl_LoanData[[#This Row],[Application Date]]&lt;=TODAY()),tbl_LoanData[[#This Row],[Loan Amount]],0)</f>
        <v>0</v>
      </c>
      <c r="AN368" s="14">
        <f>tbl_LoanData[[#This Row],[Amount Paid]]-(Q368-X368)</f>
        <v>176174.71999999997</v>
      </c>
      <c r="AO368" s="14">
        <f>IF(tbl_LoanData[[#This Row],[Application Status]]="Approved",1,0)</f>
        <v>1</v>
      </c>
      <c r="AP368" s="22" t="str">
        <f t="shared" ca="1" si="16"/>
        <v/>
      </c>
      <c r="AQ368" s="22" t="str">
        <f t="shared" ca="1" si="17"/>
        <v/>
      </c>
    </row>
    <row r="369" spans="1:43" x14ac:dyDescent="0.3">
      <c r="A369" s="2" t="s">
        <v>6225</v>
      </c>
      <c r="B369" s="2" t="s">
        <v>6226</v>
      </c>
      <c r="C369" s="2" t="s">
        <v>208</v>
      </c>
      <c r="D369" s="2" t="s">
        <v>254</v>
      </c>
      <c r="E369" s="2" t="s">
        <v>135</v>
      </c>
      <c r="F369" s="2">
        <v>58</v>
      </c>
      <c r="G369" s="2" t="s">
        <v>69</v>
      </c>
      <c r="H369" s="2" t="s">
        <v>466</v>
      </c>
      <c r="I369" s="2" t="s">
        <v>43</v>
      </c>
      <c r="J369" s="3">
        <v>45016</v>
      </c>
      <c r="K369" s="3">
        <v>45019</v>
      </c>
      <c r="L369" s="2" t="s">
        <v>36</v>
      </c>
      <c r="M369" s="2" t="s">
        <v>85</v>
      </c>
      <c r="N369" s="2" t="s">
        <v>671</v>
      </c>
      <c r="O369" s="4">
        <v>1292000</v>
      </c>
      <c r="P369" s="4">
        <v>202700</v>
      </c>
      <c r="Q369" s="4">
        <v>1089300</v>
      </c>
      <c r="R369" s="2">
        <v>24</v>
      </c>
      <c r="S369" s="5">
        <v>5.03</v>
      </c>
      <c r="T369" s="4">
        <v>49953.48</v>
      </c>
      <c r="U369" s="2" t="s">
        <v>73</v>
      </c>
      <c r="V369" s="2" t="s">
        <v>33</v>
      </c>
      <c r="W369" s="4">
        <v>1198883.58</v>
      </c>
      <c r="X369" s="4">
        <v>0</v>
      </c>
      <c r="Y369" s="4">
        <v>1198883.58</v>
      </c>
      <c r="Z369" s="2">
        <v>0</v>
      </c>
      <c r="AA369" s="2" t="s">
        <v>56</v>
      </c>
      <c r="AB369" s="2" t="s">
        <v>15727</v>
      </c>
      <c r="AC369" s="2" t="s">
        <v>146</v>
      </c>
      <c r="AD369" s="2" t="s">
        <v>76</v>
      </c>
      <c r="AE369" s="5">
        <v>84.31</v>
      </c>
      <c r="AF369" s="2">
        <v>0</v>
      </c>
      <c r="AG369" s="2" t="s">
        <v>77</v>
      </c>
      <c r="AH369" s="2">
        <v>3</v>
      </c>
      <c r="AI369" s="6" t="str">
        <f t="shared" si="15"/>
        <v>55-64</v>
      </c>
      <c r="AJ369" s="11">
        <f>YEAR(tbl_LoanData[[#This Row],[Application Date]])</f>
        <v>2023</v>
      </c>
      <c r="AK369" s="11" t="str">
        <f>TEXT(tbl_LoanData[[#This Row],[Application Date]],"MMMM")</f>
        <v>March</v>
      </c>
      <c r="AL369" s="12">
        <f>DATE(YEAR(tbl_LoanData[[#This Row],[Application Date]]),MONTH(tbl_LoanData[[#This Row],[Application Date]]),1)</f>
        <v>44986</v>
      </c>
      <c r="AM369" s="14">
        <f ca="1">IF(AND(tbl_LoanData[[#This Row],[Application Date]]&gt;=EOMONTH(TODAY(),-1)+1,tbl_LoanData[[#This Row],[Application Date]]&lt;=TODAY()),tbl_LoanData[[#This Row],[Loan Amount]],0)</f>
        <v>0</v>
      </c>
      <c r="AN369" s="14">
        <f>tbl_LoanData[[#This Row],[Amount Paid]]-(Q369-X369)</f>
        <v>109583.58000000007</v>
      </c>
      <c r="AO369" s="14">
        <f>IF(tbl_LoanData[[#This Row],[Application Status]]="Approved",1,0)</f>
        <v>1</v>
      </c>
      <c r="AP369" s="22" t="str">
        <f t="shared" ca="1" si="16"/>
        <v/>
      </c>
      <c r="AQ369" s="22" t="str">
        <f t="shared" ca="1" si="17"/>
        <v/>
      </c>
    </row>
    <row r="370" spans="1:43" x14ac:dyDescent="0.3">
      <c r="A370" s="2" t="s">
        <v>6405</v>
      </c>
      <c r="B370" s="2" t="s">
        <v>6406</v>
      </c>
      <c r="C370" s="2" t="s">
        <v>264</v>
      </c>
      <c r="D370" s="2" t="s">
        <v>182</v>
      </c>
      <c r="E370" s="2" t="s">
        <v>204</v>
      </c>
      <c r="F370" s="2">
        <v>48</v>
      </c>
      <c r="G370" s="2" t="s">
        <v>83</v>
      </c>
      <c r="H370" s="2" t="s">
        <v>372</v>
      </c>
      <c r="I370" s="2" t="s">
        <v>43</v>
      </c>
      <c r="J370" s="3">
        <v>44996</v>
      </c>
      <c r="K370" s="3">
        <v>45013</v>
      </c>
      <c r="L370" s="2" t="s">
        <v>40</v>
      </c>
      <c r="M370" s="2" t="s">
        <v>94</v>
      </c>
      <c r="N370" s="2" t="s">
        <v>95</v>
      </c>
      <c r="O370" s="4">
        <v>889000</v>
      </c>
      <c r="P370" s="4">
        <v>223300</v>
      </c>
      <c r="Q370" s="4">
        <v>665700</v>
      </c>
      <c r="R370" s="2">
        <v>36</v>
      </c>
      <c r="S370" s="5">
        <v>11.12</v>
      </c>
      <c r="T370" s="4">
        <v>24660.49</v>
      </c>
      <c r="U370" s="2" t="s">
        <v>73</v>
      </c>
      <c r="V370" s="2" t="s">
        <v>34</v>
      </c>
      <c r="W370" s="4">
        <v>838456.66</v>
      </c>
      <c r="X370" s="4">
        <v>49320.86</v>
      </c>
      <c r="Y370" s="4">
        <v>887777.52</v>
      </c>
      <c r="Z370" s="2">
        <v>62</v>
      </c>
      <c r="AA370" s="2" t="s">
        <v>59</v>
      </c>
      <c r="AB370" s="2" t="s">
        <v>15729</v>
      </c>
      <c r="AC370" s="2" t="s">
        <v>360</v>
      </c>
      <c r="AD370" s="2" t="s">
        <v>76</v>
      </c>
      <c r="AE370" s="5">
        <v>74.88</v>
      </c>
      <c r="AF370" s="2">
        <v>2</v>
      </c>
      <c r="AG370" s="2" t="s">
        <v>130</v>
      </c>
      <c r="AH370" s="2">
        <v>17</v>
      </c>
      <c r="AI370" s="6" t="str">
        <f t="shared" si="15"/>
        <v>45-54</v>
      </c>
      <c r="AJ370" s="11">
        <f>YEAR(tbl_LoanData[[#This Row],[Application Date]])</f>
        <v>2023</v>
      </c>
      <c r="AK370" s="11" t="str">
        <f>TEXT(tbl_LoanData[[#This Row],[Application Date]],"MMMM")</f>
        <v>March</v>
      </c>
      <c r="AL370" s="12">
        <f>DATE(YEAR(tbl_LoanData[[#This Row],[Application Date]]),MONTH(tbl_LoanData[[#This Row],[Application Date]]),1)</f>
        <v>44986</v>
      </c>
      <c r="AM370" s="14">
        <f ca="1">IF(AND(tbl_LoanData[[#This Row],[Application Date]]&gt;=EOMONTH(TODAY(),-1)+1,tbl_LoanData[[#This Row],[Application Date]]&lt;=TODAY()),tbl_LoanData[[#This Row],[Loan Amount]],0)</f>
        <v>0</v>
      </c>
      <c r="AN370" s="14">
        <f>tbl_LoanData[[#This Row],[Amount Paid]]-(Q370-X370)</f>
        <v>222077.52000000002</v>
      </c>
      <c r="AO370" s="14">
        <f>IF(tbl_LoanData[[#This Row],[Application Status]]="Approved",1,0)</f>
        <v>1</v>
      </c>
      <c r="AP370" s="22" t="str">
        <f t="shared" ca="1" si="16"/>
        <v/>
      </c>
      <c r="AQ370" s="22" t="str">
        <f t="shared" ca="1" si="17"/>
        <v/>
      </c>
    </row>
    <row r="371" spans="1:43" x14ac:dyDescent="0.3">
      <c r="A371" s="2" t="s">
        <v>6469</v>
      </c>
      <c r="B371" s="2" t="s">
        <v>6470</v>
      </c>
      <c r="C371" s="2" t="s">
        <v>549</v>
      </c>
      <c r="D371" s="2" t="s">
        <v>67</v>
      </c>
      <c r="E371" s="2" t="s">
        <v>189</v>
      </c>
      <c r="F371" s="2">
        <v>51</v>
      </c>
      <c r="G371" s="2" t="s">
        <v>83</v>
      </c>
      <c r="H371" s="2" t="s">
        <v>233</v>
      </c>
      <c r="I371" s="2" t="s">
        <v>46</v>
      </c>
      <c r="J371" s="3">
        <v>45006</v>
      </c>
      <c r="K371" s="3">
        <v>45025</v>
      </c>
      <c r="L371" s="2" t="s">
        <v>37</v>
      </c>
      <c r="M371" s="2" t="s">
        <v>260</v>
      </c>
      <c r="N371" s="2" t="s">
        <v>745</v>
      </c>
      <c r="O371" s="4">
        <v>95000</v>
      </c>
      <c r="P371" s="4">
        <v>19100</v>
      </c>
      <c r="Q371" s="4">
        <v>75900</v>
      </c>
      <c r="R371" s="2">
        <v>36</v>
      </c>
      <c r="S371" s="5">
        <v>12.02</v>
      </c>
      <c r="T371" s="4">
        <v>2868.6</v>
      </c>
      <c r="U371" s="2" t="s">
        <v>73</v>
      </c>
      <c r="V371" s="2" t="s">
        <v>33</v>
      </c>
      <c r="W371" s="4">
        <v>103269.54</v>
      </c>
      <c r="X371" s="4">
        <v>0</v>
      </c>
      <c r="Y371" s="4">
        <v>103269.54</v>
      </c>
      <c r="Z371" s="2">
        <v>0</v>
      </c>
      <c r="AA371" s="2" t="s">
        <v>56</v>
      </c>
      <c r="AB371" s="2" t="s">
        <v>15733</v>
      </c>
      <c r="AC371" s="2" t="s">
        <v>360</v>
      </c>
      <c r="AD371" s="2" t="s">
        <v>76</v>
      </c>
      <c r="AE371" s="5">
        <v>79.89</v>
      </c>
      <c r="AF371" s="2">
        <v>0</v>
      </c>
      <c r="AG371" s="2" t="s">
        <v>77</v>
      </c>
      <c r="AH371" s="2">
        <v>19</v>
      </c>
      <c r="AI371" s="6" t="str">
        <f t="shared" si="15"/>
        <v>45-54</v>
      </c>
      <c r="AJ371" s="11">
        <f>YEAR(tbl_LoanData[[#This Row],[Application Date]])</f>
        <v>2023</v>
      </c>
      <c r="AK371" s="11" t="str">
        <f>TEXT(tbl_LoanData[[#This Row],[Application Date]],"MMMM")</f>
        <v>March</v>
      </c>
      <c r="AL371" s="12">
        <f>DATE(YEAR(tbl_LoanData[[#This Row],[Application Date]]),MONTH(tbl_LoanData[[#This Row],[Application Date]]),1)</f>
        <v>44986</v>
      </c>
      <c r="AM371" s="14">
        <f ca="1">IF(AND(tbl_LoanData[[#This Row],[Application Date]]&gt;=EOMONTH(TODAY(),-1)+1,tbl_LoanData[[#This Row],[Application Date]]&lt;=TODAY()),tbl_LoanData[[#This Row],[Loan Amount]],0)</f>
        <v>0</v>
      </c>
      <c r="AN371" s="14">
        <f>tbl_LoanData[[#This Row],[Amount Paid]]-(Q371-X371)</f>
        <v>27369.539999999994</v>
      </c>
      <c r="AO371" s="14">
        <f>IF(tbl_LoanData[[#This Row],[Application Status]]="Approved",1,0)</f>
        <v>1</v>
      </c>
      <c r="AP371" s="22" t="str">
        <f t="shared" ca="1" si="16"/>
        <v/>
      </c>
      <c r="AQ371" s="22" t="str">
        <f t="shared" ca="1" si="17"/>
        <v/>
      </c>
    </row>
    <row r="372" spans="1:43" ht="14.4" customHeight="1" x14ac:dyDescent="0.3">
      <c r="A372" s="2" t="s">
        <v>6521</v>
      </c>
      <c r="B372" s="2" t="s">
        <v>6522</v>
      </c>
      <c r="C372" s="2" t="s">
        <v>986</v>
      </c>
      <c r="D372" s="2" t="s">
        <v>81</v>
      </c>
      <c r="E372" s="2" t="s">
        <v>255</v>
      </c>
      <c r="F372" s="2">
        <v>38</v>
      </c>
      <c r="G372" s="2" t="s">
        <v>83</v>
      </c>
      <c r="H372" s="2" t="s">
        <v>103</v>
      </c>
      <c r="I372" s="2" t="s">
        <v>43</v>
      </c>
      <c r="J372" s="3">
        <v>45005</v>
      </c>
      <c r="K372" s="3"/>
      <c r="L372" s="2" t="s">
        <v>39</v>
      </c>
      <c r="M372" s="2" t="s">
        <v>127</v>
      </c>
      <c r="N372" s="2" t="s">
        <v>195</v>
      </c>
      <c r="O372" s="4">
        <v>2527000</v>
      </c>
      <c r="P372" s="4">
        <v>935800</v>
      </c>
      <c r="Q372" s="4">
        <v>1591200</v>
      </c>
      <c r="R372" s="2">
        <v>36</v>
      </c>
      <c r="S372" s="5">
        <v>8.83</v>
      </c>
      <c r="T372" s="4">
        <v>55908.58</v>
      </c>
      <c r="U372" s="2" t="s">
        <v>113</v>
      </c>
      <c r="V372" s="2" t="s">
        <v>97</v>
      </c>
      <c r="W372" s="4">
        <v>0</v>
      </c>
      <c r="X372" s="4">
        <v>0</v>
      </c>
      <c r="Y372" s="4">
        <v>2012708.88</v>
      </c>
      <c r="Z372" s="2">
        <v>0</v>
      </c>
      <c r="AA372" s="2" t="s">
        <v>97</v>
      </c>
      <c r="AB372" s="2" t="s">
        <v>15729</v>
      </c>
      <c r="AC372" s="2" t="s">
        <v>75</v>
      </c>
      <c r="AD372" s="2" t="s">
        <v>76</v>
      </c>
      <c r="AE372" s="5">
        <v>62.97</v>
      </c>
      <c r="AF372" s="2">
        <v>0</v>
      </c>
      <c r="AG372" s="2" t="s">
        <v>97</v>
      </c>
      <c r="AH372" s="2"/>
      <c r="AI372" s="6" t="str">
        <f t="shared" si="15"/>
        <v>35-44</v>
      </c>
      <c r="AJ372" s="11">
        <f>YEAR(tbl_LoanData[[#This Row],[Application Date]])</f>
        <v>2023</v>
      </c>
      <c r="AK372" s="11" t="str">
        <f>TEXT(tbl_LoanData[[#This Row],[Application Date]],"MMMM")</f>
        <v>March</v>
      </c>
      <c r="AL372" s="12">
        <f>DATE(YEAR(tbl_LoanData[[#This Row],[Application Date]]),MONTH(tbl_LoanData[[#This Row],[Application Date]]),1)</f>
        <v>44986</v>
      </c>
      <c r="AM372" s="14">
        <f ca="1">IF(AND(tbl_LoanData[[#This Row],[Application Date]]&gt;=EOMONTH(TODAY(),-1)+1,tbl_LoanData[[#This Row],[Application Date]]&lt;=TODAY()),tbl_LoanData[[#This Row],[Loan Amount]],0)</f>
        <v>0</v>
      </c>
      <c r="AN372" s="14">
        <f>tbl_LoanData[[#This Row],[Amount Paid]]-(Q372-X372)</f>
        <v>-1591200</v>
      </c>
      <c r="AO372" s="14">
        <f>IF(tbl_LoanData[[#This Row],[Application Status]]="Approved",1,0)</f>
        <v>0</v>
      </c>
      <c r="AP372" s="22" t="str">
        <f t="shared" ca="1" si="16"/>
        <v/>
      </c>
      <c r="AQ372" s="22" t="str">
        <f t="shared" ca="1" si="17"/>
        <v/>
      </c>
    </row>
    <row r="373" spans="1:43" ht="14.4" customHeight="1" x14ac:dyDescent="0.3">
      <c r="A373" s="2" t="s">
        <v>6797</v>
      </c>
      <c r="B373" s="2" t="s">
        <v>6798</v>
      </c>
      <c r="C373" s="2" t="s">
        <v>627</v>
      </c>
      <c r="D373" s="2" t="s">
        <v>209</v>
      </c>
      <c r="E373" s="2" t="s">
        <v>406</v>
      </c>
      <c r="F373" s="2">
        <v>23</v>
      </c>
      <c r="G373" s="2" t="s">
        <v>83</v>
      </c>
      <c r="H373" s="2" t="s">
        <v>516</v>
      </c>
      <c r="I373" s="2" t="s">
        <v>53</v>
      </c>
      <c r="J373" s="3">
        <v>45002</v>
      </c>
      <c r="K373" s="3">
        <v>45023</v>
      </c>
      <c r="L373" s="2" t="s">
        <v>37</v>
      </c>
      <c r="M373" s="2" t="s">
        <v>199</v>
      </c>
      <c r="N373" s="2" t="s">
        <v>200</v>
      </c>
      <c r="O373" s="4">
        <v>154000</v>
      </c>
      <c r="P373" s="4">
        <v>43800</v>
      </c>
      <c r="Q373" s="4">
        <v>110200</v>
      </c>
      <c r="R373" s="2">
        <v>36</v>
      </c>
      <c r="S373" s="5">
        <v>9.4499999999999993</v>
      </c>
      <c r="T373" s="4">
        <v>3928.94</v>
      </c>
      <c r="U373" s="2" t="s">
        <v>73</v>
      </c>
      <c r="V373" s="2" t="s">
        <v>34</v>
      </c>
      <c r="W373" s="4">
        <v>137512.9</v>
      </c>
      <c r="X373" s="4">
        <v>3928.8</v>
      </c>
      <c r="Y373" s="4">
        <v>141441.70000000001</v>
      </c>
      <c r="Z373" s="2">
        <v>28</v>
      </c>
      <c r="AA373" s="2" t="s">
        <v>57</v>
      </c>
      <c r="AB373" s="2" t="s">
        <v>15732</v>
      </c>
      <c r="AC373" s="2" t="s">
        <v>121</v>
      </c>
      <c r="AD373" s="2" t="s">
        <v>76</v>
      </c>
      <c r="AE373" s="5">
        <v>71.56</v>
      </c>
      <c r="AF373" s="2">
        <v>1</v>
      </c>
      <c r="AG373" s="2" t="s">
        <v>77</v>
      </c>
      <c r="AH373" s="2">
        <v>21</v>
      </c>
      <c r="AI373" s="6" t="str">
        <f t="shared" si="15"/>
        <v>18-24</v>
      </c>
      <c r="AJ373" s="11">
        <f>YEAR(tbl_LoanData[[#This Row],[Application Date]])</f>
        <v>2023</v>
      </c>
      <c r="AK373" s="11" t="str">
        <f>TEXT(tbl_LoanData[[#This Row],[Application Date]],"MMMM")</f>
        <v>March</v>
      </c>
      <c r="AL373" s="12">
        <f>DATE(YEAR(tbl_LoanData[[#This Row],[Application Date]]),MONTH(tbl_LoanData[[#This Row],[Application Date]]),1)</f>
        <v>44986</v>
      </c>
      <c r="AM373" s="14">
        <f ca="1">IF(AND(tbl_LoanData[[#This Row],[Application Date]]&gt;=EOMONTH(TODAY(),-1)+1,tbl_LoanData[[#This Row],[Application Date]]&lt;=TODAY()),tbl_LoanData[[#This Row],[Loan Amount]],0)</f>
        <v>0</v>
      </c>
      <c r="AN373" s="14">
        <f>tbl_LoanData[[#This Row],[Amount Paid]]-(Q373-X373)</f>
        <v>31241.699999999997</v>
      </c>
      <c r="AO373" s="14">
        <f>IF(tbl_LoanData[[#This Row],[Application Status]]="Approved",1,0)</f>
        <v>1</v>
      </c>
      <c r="AP373" s="22" t="str">
        <f t="shared" ca="1" si="16"/>
        <v/>
      </c>
      <c r="AQ373" s="22" t="str">
        <f t="shared" ca="1" si="17"/>
        <v/>
      </c>
    </row>
    <row r="374" spans="1:43" ht="14.4" customHeight="1" x14ac:dyDescent="0.3">
      <c r="A374" s="2" t="s">
        <v>6887</v>
      </c>
      <c r="B374" s="2" t="s">
        <v>6888</v>
      </c>
      <c r="C374" s="2" t="s">
        <v>627</v>
      </c>
      <c r="D374" s="2" t="s">
        <v>81</v>
      </c>
      <c r="E374" s="2" t="s">
        <v>268</v>
      </c>
      <c r="F374" s="2">
        <v>44</v>
      </c>
      <c r="G374" s="2" t="s">
        <v>83</v>
      </c>
      <c r="H374" s="2" t="s">
        <v>191</v>
      </c>
      <c r="I374" s="2" t="s">
        <v>51</v>
      </c>
      <c r="J374" s="3">
        <v>44995</v>
      </c>
      <c r="K374" s="3">
        <v>44997</v>
      </c>
      <c r="L374" s="2" t="s">
        <v>36</v>
      </c>
      <c r="M374" s="2" t="s">
        <v>111</v>
      </c>
      <c r="N374" s="2" t="s">
        <v>350</v>
      </c>
      <c r="O374" s="4">
        <v>1929000</v>
      </c>
      <c r="P374" s="4">
        <v>319200</v>
      </c>
      <c r="Q374" s="4">
        <v>1609800</v>
      </c>
      <c r="R374" s="2">
        <v>36</v>
      </c>
      <c r="S374" s="5">
        <v>9.6</v>
      </c>
      <c r="T374" s="4">
        <v>57595.07</v>
      </c>
      <c r="U374" s="2" t="s">
        <v>73</v>
      </c>
      <c r="V374" s="2" t="s">
        <v>33</v>
      </c>
      <c r="W374" s="4">
        <v>2073422.4</v>
      </c>
      <c r="X374" s="4">
        <v>0</v>
      </c>
      <c r="Y374" s="4">
        <v>2073422.4</v>
      </c>
      <c r="Z374" s="2">
        <v>0</v>
      </c>
      <c r="AA374" s="2" t="s">
        <v>56</v>
      </c>
      <c r="AB374" s="2" t="s">
        <v>15729</v>
      </c>
      <c r="AC374" s="2" t="s">
        <v>146</v>
      </c>
      <c r="AD374" s="2" t="s">
        <v>76</v>
      </c>
      <c r="AE374" s="5">
        <v>83.45</v>
      </c>
      <c r="AF374" s="2">
        <v>0</v>
      </c>
      <c r="AG374" s="2" t="s">
        <v>77</v>
      </c>
      <c r="AH374" s="2">
        <v>2</v>
      </c>
      <c r="AI374" s="6" t="str">
        <f t="shared" si="15"/>
        <v>35-44</v>
      </c>
      <c r="AJ374" s="11">
        <f>YEAR(tbl_LoanData[[#This Row],[Application Date]])</f>
        <v>2023</v>
      </c>
      <c r="AK374" s="11" t="str">
        <f>TEXT(tbl_LoanData[[#This Row],[Application Date]],"MMMM")</f>
        <v>March</v>
      </c>
      <c r="AL374" s="12">
        <f>DATE(YEAR(tbl_LoanData[[#This Row],[Application Date]]),MONTH(tbl_LoanData[[#This Row],[Application Date]]),1)</f>
        <v>44986</v>
      </c>
      <c r="AM374" s="14">
        <f ca="1">IF(AND(tbl_LoanData[[#This Row],[Application Date]]&gt;=EOMONTH(TODAY(),-1)+1,tbl_LoanData[[#This Row],[Application Date]]&lt;=TODAY()),tbl_LoanData[[#This Row],[Loan Amount]],0)</f>
        <v>0</v>
      </c>
      <c r="AN374" s="14">
        <f>tbl_LoanData[[#This Row],[Amount Paid]]-(Q374-X374)</f>
        <v>463622.39999999991</v>
      </c>
      <c r="AO374" s="14">
        <f>IF(tbl_LoanData[[#This Row],[Application Status]]="Approved",1,0)</f>
        <v>1</v>
      </c>
      <c r="AP374" s="22" t="str">
        <f t="shared" ca="1" si="16"/>
        <v/>
      </c>
      <c r="AQ374" s="22" t="str">
        <f t="shared" ca="1" si="17"/>
        <v/>
      </c>
    </row>
    <row r="375" spans="1:43" ht="14.4" customHeight="1" x14ac:dyDescent="0.3">
      <c r="A375" s="2" t="s">
        <v>7049</v>
      </c>
      <c r="B375" s="2" t="s">
        <v>7050</v>
      </c>
      <c r="C375" s="2" t="s">
        <v>986</v>
      </c>
      <c r="D375" s="2" t="s">
        <v>232</v>
      </c>
      <c r="E375" s="2" t="s">
        <v>81</v>
      </c>
      <c r="F375" s="2">
        <v>53</v>
      </c>
      <c r="G375" s="2" t="s">
        <v>83</v>
      </c>
      <c r="H375" s="2" t="s">
        <v>211</v>
      </c>
      <c r="I375" s="2" t="s">
        <v>50</v>
      </c>
      <c r="J375" s="3">
        <v>45000</v>
      </c>
      <c r="K375" s="3"/>
      <c r="L375" s="2" t="s">
        <v>40</v>
      </c>
      <c r="M375" s="2" t="s">
        <v>71</v>
      </c>
      <c r="N375" s="2" t="s">
        <v>137</v>
      </c>
      <c r="O375" s="4">
        <v>1502000</v>
      </c>
      <c r="P375" s="4">
        <v>538300</v>
      </c>
      <c r="Q375" s="4">
        <v>963700</v>
      </c>
      <c r="R375" s="2">
        <v>24</v>
      </c>
      <c r="S375" s="5">
        <v>8.64</v>
      </c>
      <c r="T375" s="4">
        <v>47092.81</v>
      </c>
      <c r="U375" s="2" t="s">
        <v>113</v>
      </c>
      <c r="V375" s="2" t="s">
        <v>97</v>
      </c>
      <c r="W375" s="4">
        <v>0</v>
      </c>
      <c r="X375" s="4">
        <v>0</v>
      </c>
      <c r="Y375" s="4">
        <v>1130227.3600000001</v>
      </c>
      <c r="Z375" s="2">
        <v>0</v>
      </c>
      <c r="AA375" s="2" t="s">
        <v>97</v>
      </c>
      <c r="AB375" s="2" t="s">
        <v>15732</v>
      </c>
      <c r="AC375" s="2" t="s">
        <v>146</v>
      </c>
      <c r="AD375" s="2" t="s">
        <v>76</v>
      </c>
      <c r="AE375" s="5">
        <v>64.16</v>
      </c>
      <c r="AF375" s="2">
        <v>0</v>
      </c>
      <c r="AG375" s="2" t="s">
        <v>97</v>
      </c>
      <c r="AH375" s="2"/>
      <c r="AI375" s="6" t="str">
        <f t="shared" si="15"/>
        <v>45-54</v>
      </c>
      <c r="AJ375" s="11">
        <f>YEAR(tbl_LoanData[[#This Row],[Application Date]])</f>
        <v>2023</v>
      </c>
      <c r="AK375" s="11" t="str">
        <f>TEXT(tbl_LoanData[[#This Row],[Application Date]],"MMMM")</f>
        <v>March</v>
      </c>
      <c r="AL375" s="12">
        <f>DATE(YEAR(tbl_LoanData[[#This Row],[Application Date]]),MONTH(tbl_LoanData[[#This Row],[Application Date]]),1)</f>
        <v>44986</v>
      </c>
      <c r="AM375" s="14">
        <f ca="1">IF(AND(tbl_LoanData[[#This Row],[Application Date]]&gt;=EOMONTH(TODAY(),-1)+1,tbl_LoanData[[#This Row],[Application Date]]&lt;=TODAY()),tbl_LoanData[[#This Row],[Loan Amount]],0)</f>
        <v>0</v>
      </c>
      <c r="AN375" s="14">
        <f>tbl_LoanData[[#This Row],[Amount Paid]]-(Q375-X375)</f>
        <v>-963700</v>
      </c>
      <c r="AO375" s="14">
        <f>IF(tbl_LoanData[[#This Row],[Application Status]]="Approved",1,0)</f>
        <v>0</v>
      </c>
      <c r="AP375" s="22" t="str">
        <f t="shared" ca="1" si="16"/>
        <v/>
      </c>
      <c r="AQ375" s="22" t="str">
        <f t="shared" ca="1" si="17"/>
        <v/>
      </c>
    </row>
    <row r="376" spans="1:43" ht="14.4" customHeight="1" x14ac:dyDescent="0.3">
      <c r="A376" s="2" t="s">
        <v>7083</v>
      </c>
      <c r="B376" s="2" t="s">
        <v>7084</v>
      </c>
      <c r="C376" s="2" t="s">
        <v>188</v>
      </c>
      <c r="D376" s="2" t="s">
        <v>101</v>
      </c>
      <c r="E376" s="2" t="s">
        <v>447</v>
      </c>
      <c r="F376" s="2">
        <v>37</v>
      </c>
      <c r="G376" s="2" t="s">
        <v>69</v>
      </c>
      <c r="H376" s="2" t="s">
        <v>516</v>
      </c>
      <c r="I376" s="2" t="s">
        <v>53</v>
      </c>
      <c r="J376" s="3">
        <v>45008</v>
      </c>
      <c r="K376" s="3">
        <v>45013</v>
      </c>
      <c r="L376" s="2" t="s">
        <v>40</v>
      </c>
      <c r="M376" s="2" t="s">
        <v>111</v>
      </c>
      <c r="N376" s="2" t="s">
        <v>369</v>
      </c>
      <c r="O376" s="4">
        <v>1590000</v>
      </c>
      <c r="P376" s="4">
        <v>381600</v>
      </c>
      <c r="Q376" s="4">
        <v>1208400</v>
      </c>
      <c r="R376" s="2">
        <v>60</v>
      </c>
      <c r="S376" s="5">
        <v>11.71</v>
      </c>
      <c r="T376" s="4">
        <v>31931.97</v>
      </c>
      <c r="U376" s="2" t="s">
        <v>73</v>
      </c>
      <c r="V376" s="2" t="s">
        <v>74</v>
      </c>
      <c r="W376" s="4">
        <v>1309210.77</v>
      </c>
      <c r="X376" s="4">
        <v>606707.43000000005</v>
      </c>
      <c r="Y376" s="4">
        <v>1915918.2</v>
      </c>
      <c r="Z376" s="2">
        <v>0</v>
      </c>
      <c r="AA376" s="2" t="s">
        <v>56</v>
      </c>
      <c r="AB376" s="2" t="s">
        <v>15727</v>
      </c>
      <c r="AC376" s="2" t="s">
        <v>146</v>
      </c>
      <c r="AD376" s="2" t="s">
        <v>76</v>
      </c>
      <c r="AE376" s="5">
        <v>76</v>
      </c>
      <c r="AF376" s="2">
        <v>0</v>
      </c>
      <c r="AG376" s="2" t="s">
        <v>77</v>
      </c>
      <c r="AH376" s="2">
        <v>5</v>
      </c>
      <c r="AI376" s="6" t="str">
        <f t="shared" si="15"/>
        <v>35-44</v>
      </c>
      <c r="AJ376" s="11">
        <f>YEAR(tbl_LoanData[[#This Row],[Application Date]])</f>
        <v>2023</v>
      </c>
      <c r="AK376" s="11" t="str">
        <f>TEXT(tbl_LoanData[[#This Row],[Application Date]],"MMMM")</f>
        <v>March</v>
      </c>
      <c r="AL376" s="12">
        <f>DATE(YEAR(tbl_LoanData[[#This Row],[Application Date]]),MONTH(tbl_LoanData[[#This Row],[Application Date]]),1)</f>
        <v>44986</v>
      </c>
      <c r="AM376" s="14">
        <f ca="1">IF(AND(tbl_LoanData[[#This Row],[Application Date]]&gt;=EOMONTH(TODAY(),-1)+1,tbl_LoanData[[#This Row],[Application Date]]&lt;=TODAY()),tbl_LoanData[[#This Row],[Loan Amount]],0)</f>
        <v>0</v>
      </c>
      <c r="AN376" s="14">
        <f>tbl_LoanData[[#This Row],[Amount Paid]]-(Q376-X376)</f>
        <v>707518.20000000007</v>
      </c>
      <c r="AO376" s="14">
        <f>IF(tbl_LoanData[[#This Row],[Application Status]]="Approved",1,0)</f>
        <v>1</v>
      </c>
      <c r="AP376" s="22" t="str">
        <f t="shared" ca="1" si="16"/>
        <v/>
      </c>
      <c r="AQ376" s="22" t="str">
        <f t="shared" ca="1" si="17"/>
        <v/>
      </c>
    </row>
    <row r="377" spans="1:43" ht="14.4" customHeight="1" x14ac:dyDescent="0.3">
      <c r="A377" s="2" t="s">
        <v>7109</v>
      </c>
      <c r="B377" s="2" t="s">
        <v>7110</v>
      </c>
      <c r="C377" s="2" t="s">
        <v>439</v>
      </c>
      <c r="D377" s="2" t="s">
        <v>67</v>
      </c>
      <c r="E377" s="2" t="s">
        <v>394</v>
      </c>
      <c r="F377" s="2">
        <v>43</v>
      </c>
      <c r="G377" s="2" t="s">
        <v>83</v>
      </c>
      <c r="H377" s="2" t="s">
        <v>313</v>
      </c>
      <c r="I377" s="2" t="s">
        <v>44</v>
      </c>
      <c r="J377" s="3">
        <v>44994</v>
      </c>
      <c r="K377" s="3">
        <v>45015</v>
      </c>
      <c r="L377" s="2" t="s">
        <v>39</v>
      </c>
      <c r="M377" s="2" t="s">
        <v>157</v>
      </c>
      <c r="N377" s="2" t="s">
        <v>158</v>
      </c>
      <c r="O377" s="4">
        <v>1792000</v>
      </c>
      <c r="P377" s="4">
        <v>515300</v>
      </c>
      <c r="Q377" s="4">
        <v>1276700</v>
      </c>
      <c r="R377" s="2">
        <v>36</v>
      </c>
      <c r="S377" s="5">
        <v>10.39</v>
      </c>
      <c r="T377" s="4">
        <v>46517.98</v>
      </c>
      <c r="U377" s="2" t="s">
        <v>73</v>
      </c>
      <c r="V377" s="2" t="s">
        <v>33</v>
      </c>
      <c r="W377" s="4">
        <v>1674647.39</v>
      </c>
      <c r="X377" s="4">
        <v>0</v>
      </c>
      <c r="Y377" s="4">
        <v>1674647.39</v>
      </c>
      <c r="Z377" s="2">
        <v>0</v>
      </c>
      <c r="AA377" s="2" t="s">
        <v>56</v>
      </c>
      <c r="AB377" s="2" t="s">
        <v>15734</v>
      </c>
      <c r="AC377" s="2" t="s">
        <v>121</v>
      </c>
      <c r="AD377" s="2" t="s">
        <v>76</v>
      </c>
      <c r="AE377" s="5">
        <v>71.239999999999995</v>
      </c>
      <c r="AF377" s="2">
        <v>0</v>
      </c>
      <c r="AG377" s="2" t="s">
        <v>77</v>
      </c>
      <c r="AH377" s="2">
        <v>21</v>
      </c>
      <c r="AI377" s="6" t="str">
        <f t="shared" si="15"/>
        <v>35-44</v>
      </c>
      <c r="AJ377" s="11">
        <f>YEAR(tbl_LoanData[[#This Row],[Application Date]])</f>
        <v>2023</v>
      </c>
      <c r="AK377" s="11" t="str">
        <f>TEXT(tbl_LoanData[[#This Row],[Application Date]],"MMMM")</f>
        <v>March</v>
      </c>
      <c r="AL377" s="12">
        <f>DATE(YEAR(tbl_LoanData[[#This Row],[Application Date]]),MONTH(tbl_LoanData[[#This Row],[Application Date]]),1)</f>
        <v>44986</v>
      </c>
      <c r="AM377" s="14">
        <f ca="1">IF(AND(tbl_LoanData[[#This Row],[Application Date]]&gt;=EOMONTH(TODAY(),-1)+1,tbl_LoanData[[#This Row],[Application Date]]&lt;=TODAY()),tbl_LoanData[[#This Row],[Loan Amount]],0)</f>
        <v>0</v>
      </c>
      <c r="AN377" s="14">
        <f>tbl_LoanData[[#This Row],[Amount Paid]]-(Q377-X377)</f>
        <v>397947.3899999999</v>
      </c>
      <c r="AO377" s="14">
        <f>IF(tbl_LoanData[[#This Row],[Application Status]]="Approved",1,0)</f>
        <v>1</v>
      </c>
      <c r="AP377" s="22" t="str">
        <f t="shared" ca="1" si="16"/>
        <v/>
      </c>
      <c r="AQ377" s="22" t="str">
        <f t="shared" ca="1" si="17"/>
        <v/>
      </c>
    </row>
    <row r="378" spans="1:43" ht="14.4" customHeight="1" x14ac:dyDescent="0.3">
      <c r="A378" s="2" t="s">
        <v>7199</v>
      </c>
      <c r="B378" s="2" t="s">
        <v>7200</v>
      </c>
      <c r="C378" s="2" t="s">
        <v>606</v>
      </c>
      <c r="D378" s="2" t="s">
        <v>117</v>
      </c>
      <c r="E378" s="2" t="s">
        <v>176</v>
      </c>
      <c r="F378" s="2">
        <v>31</v>
      </c>
      <c r="G378" s="2" t="s">
        <v>69</v>
      </c>
      <c r="H378" s="2" t="s">
        <v>543</v>
      </c>
      <c r="I378" s="2" t="s">
        <v>45</v>
      </c>
      <c r="J378" s="3">
        <v>45014</v>
      </c>
      <c r="K378" s="3">
        <v>45034</v>
      </c>
      <c r="L378" s="2" t="s">
        <v>40</v>
      </c>
      <c r="M378" s="2" t="s">
        <v>111</v>
      </c>
      <c r="N378" s="2" t="s">
        <v>120</v>
      </c>
      <c r="O378" s="4">
        <v>1066000</v>
      </c>
      <c r="P378" s="4">
        <v>255600</v>
      </c>
      <c r="Q378" s="4">
        <v>810400</v>
      </c>
      <c r="R378" s="2">
        <v>48</v>
      </c>
      <c r="S378" s="5">
        <v>5.4</v>
      </c>
      <c r="T378" s="4">
        <v>20530.13</v>
      </c>
      <c r="U378" s="2" t="s">
        <v>73</v>
      </c>
      <c r="V378" s="2" t="s">
        <v>74</v>
      </c>
      <c r="W378" s="4">
        <v>800675.07</v>
      </c>
      <c r="X378" s="4">
        <v>184771.33</v>
      </c>
      <c r="Y378" s="4">
        <v>985446.40000000002</v>
      </c>
      <c r="Z378" s="2">
        <v>30</v>
      </c>
      <c r="AA378" s="2" t="s">
        <v>57</v>
      </c>
      <c r="AB378" s="2" t="s">
        <v>15731</v>
      </c>
      <c r="AC378" s="2" t="s">
        <v>146</v>
      </c>
      <c r="AD378" s="2" t="s">
        <v>76</v>
      </c>
      <c r="AE378" s="5">
        <v>76.02</v>
      </c>
      <c r="AF378" s="2">
        <v>1</v>
      </c>
      <c r="AG378" s="2" t="s">
        <v>77</v>
      </c>
      <c r="AH378" s="2">
        <v>20</v>
      </c>
      <c r="AI378" s="6" t="str">
        <f t="shared" si="15"/>
        <v>25-34</v>
      </c>
      <c r="AJ378" s="11">
        <f>YEAR(tbl_LoanData[[#This Row],[Application Date]])</f>
        <v>2023</v>
      </c>
      <c r="AK378" s="11" t="str">
        <f>TEXT(tbl_LoanData[[#This Row],[Application Date]],"MMMM")</f>
        <v>March</v>
      </c>
      <c r="AL378" s="12">
        <f>DATE(YEAR(tbl_LoanData[[#This Row],[Application Date]]),MONTH(tbl_LoanData[[#This Row],[Application Date]]),1)</f>
        <v>44986</v>
      </c>
      <c r="AM378" s="14">
        <f ca="1">IF(AND(tbl_LoanData[[#This Row],[Application Date]]&gt;=EOMONTH(TODAY(),-1)+1,tbl_LoanData[[#This Row],[Application Date]]&lt;=TODAY()),tbl_LoanData[[#This Row],[Loan Amount]],0)</f>
        <v>0</v>
      </c>
      <c r="AN378" s="14">
        <f>tbl_LoanData[[#This Row],[Amount Paid]]-(Q378-X378)</f>
        <v>175046.39999999991</v>
      </c>
      <c r="AO378" s="14">
        <f>IF(tbl_LoanData[[#This Row],[Application Status]]="Approved",1,0)</f>
        <v>1</v>
      </c>
      <c r="AP378" s="22" t="str">
        <f t="shared" ca="1" si="16"/>
        <v/>
      </c>
      <c r="AQ378" s="22" t="str">
        <f t="shared" ca="1" si="17"/>
        <v/>
      </c>
    </row>
    <row r="379" spans="1:43" ht="14.4" customHeight="1" x14ac:dyDescent="0.3">
      <c r="A379" s="2" t="s">
        <v>7287</v>
      </c>
      <c r="B379" s="2" t="s">
        <v>7288</v>
      </c>
      <c r="C379" s="2" t="s">
        <v>171</v>
      </c>
      <c r="D379" s="2" t="s">
        <v>117</v>
      </c>
      <c r="E379" s="2" t="s">
        <v>135</v>
      </c>
      <c r="F379" s="2">
        <v>46</v>
      </c>
      <c r="G379" s="2" t="s">
        <v>69</v>
      </c>
      <c r="H379" s="2" t="s">
        <v>110</v>
      </c>
      <c r="I379" s="2" t="s">
        <v>46</v>
      </c>
      <c r="J379" s="3">
        <v>45001</v>
      </c>
      <c r="K379" s="3">
        <v>45017</v>
      </c>
      <c r="L379" s="2" t="s">
        <v>39</v>
      </c>
      <c r="M379" s="2" t="s">
        <v>71</v>
      </c>
      <c r="N379" s="2" t="s">
        <v>294</v>
      </c>
      <c r="O379" s="4">
        <v>1840000</v>
      </c>
      <c r="P379" s="4">
        <v>432400</v>
      </c>
      <c r="Q379" s="4">
        <v>1407600</v>
      </c>
      <c r="R379" s="2">
        <v>36</v>
      </c>
      <c r="S379" s="5">
        <v>6.04</v>
      </c>
      <c r="T379" s="4">
        <v>46184.92</v>
      </c>
      <c r="U379" s="2" t="s">
        <v>73</v>
      </c>
      <c r="V379" s="2" t="s">
        <v>33</v>
      </c>
      <c r="W379" s="4">
        <v>1662657.12</v>
      </c>
      <c r="X379" s="4">
        <v>0</v>
      </c>
      <c r="Y379" s="4">
        <v>1662657.12</v>
      </c>
      <c r="Z379" s="2">
        <v>0</v>
      </c>
      <c r="AA379" s="2" t="s">
        <v>56</v>
      </c>
      <c r="AB379" s="2" t="s">
        <v>15732</v>
      </c>
      <c r="AC379" s="2" t="s">
        <v>360</v>
      </c>
      <c r="AD379" s="2" t="s">
        <v>76</v>
      </c>
      <c r="AE379" s="5">
        <v>76.5</v>
      </c>
      <c r="AF379" s="2">
        <v>0</v>
      </c>
      <c r="AG379" s="2" t="s">
        <v>77</v>
      </c>
      <c r="AH379" s="2">
        <v>16</v>
      </c>
      <c r="AI379" s="6" t="str">
        <f t="shared" si="15"/>
        <v>45-54</v>
      </c>
      <c r="AJ379" s="11">
        <f>YEAR(tbl_LoanData[[#This Row],[Application Date]])</f>
        <v>2023</v>
      </c>
      <c r="AK379" s="11" t="str">
        <f>TEXT(tbl_LoanData[[#This Row],[Application Date]],"MMMM")</f>
        <v>March</v>
      </c>
      <c r="AL379" s="12">
        <f>DATE(YEAR(tbl_LoanData[[#This Row],[Application Date]]),MONTH(tbl_LoanData[[#This Row],[Application Date]]),1)</f>
        <v>44986</v>
      </c>
      <c r="AM379" s="14">
        <f ca="1">IF(AND(tbl_LoanData[[#This Row],[Application Date]]&gt;=EOMONTH(TODAY(),-1)+1,tbl_LoanData[[#This Row],[Application Date]]&lt;=TODAY()),tbl_LoanData[[#This Row],[Loan Amount]],0)</f>
        <v>0</v>
      </c>
      <c r="AN379" s="14">
        <f>tbl_LoanData[[#This Row],[Amount Paid]]-(Q379-X379)</f>
        <v>255057.12000000011</v>
      </c>
      <c r="AO379" s="14">
        <f>IF(tbl_LoanData[[#This Row],[Application Status]]="Approved",1,0)</f>
        <v>1</v>
      </c>
      <c r="AP379" s="22" t="str">
        <f t="shared" ca="1" si="16"/>
        <v/>
      </c>
      <c r="AQ379" s="22" t="str">
        <f t="shared" ca="1" si="17"/>
        <v/>
      </c>
    </row>
    <row r="380" spans="1:43" ht="14.4" customHeight="1" x14ac:dyDescent="0.3">
      <c r="A380" s="2" t="s">
        <v>7413</v>
      </c>
      <c r="B380" s="2" t="s">
        <v>7414</v>
      </c>
      <c r="C380" s="2" t="s">
        <v>100</v>
      </c>
      <c r="D380" s="2" t="s">
        <v>209</v>
      </c>
      <c r="E380" s="2" t="s">
        <v>67</v>
      </c>
      <c r="F380" s="2">
        <v>59</v>
      </c>
      <c r="G380" s="2" t="s">
        <v>69</v>
      </c>
      <c r="H380" s="2" t="s">
        <v>307</v>
      </c>
      <c r="I380" s="2" t="s">
        <v>43</v>
      </c>
      <c r="J380" s="3">
        <v>45013</v>
      </c>
      <c r="K380" s="3">
        <v>45022</v>
      </c>
      <c r="L380" s="2" t="s">
        <v>39</v>
      </c>
      <c r="M380" s="2" t="s">
        <v>85</v>
      </c>
      <c r="N380" s="2" t="s">
        <v>324</v>
      </c>
      <c r="O380" s="4">
        <v>1617000</v>
      </c>
      <c r="P380" s="4">
        <v>483500</v>
      </c>
      <c r="Q380" s="4">
        <v>1133500</v>
      </c>
      <c r="R380" s="2">
        <v>36</v>
      </c>
      <c r="S380" s="5">
        <v>10.93</v>
      </c>
      <c r="T380" s="4">
        <v>41810.410000000003</v>
      </c>
      <c r="U380" s="2" t="s">
        <v>73</v>
      </c>
      <c r="V380" s="2" t="s">
        <v>33</v>
      </c>
      <c r="W380" s="4">
        <v>1505174.65</v>
      </c>
      <c r="X380" s="4">
        <v>0</v>
      </c>
      <c r="Y380" s="4">
        <v>1505174.65</v>
      </c>
      <c r="Z380" s="2">
        <v>0</v>
      </c>
      <c r="AA380" s="2" t="s">
        <v>56</v>
      </c>
      <c r="AB380" s="2" t="s">
        <v>15733</v>
      </c>
      <c r="AC380" s="2" t="s">
        <v>87</v>
      </c>
      <c r="AD380" s="2" t="s">
        <v>76</v>
      </c>
      <c r="AE380" s="5">
        <v>70.099999999999994</v>
      </c>
      <c r="AF380" s="2">
        <v>0</v>
      </c>
      <c r="AG380" s="2" t="s">
        <v>77</v>
      </c>
      <c r="AH380" s="2">
        <v>9</v>
      </c>
      <c r="AI380" s="6" t="str">
        <f t="shared" si="15"/>
        <v>55-64</v>
      </c>
      <c r="AJ380" s="11">
        <f>YEAR(tbl_LoanData[[#This Row],[Application Date]])</f>
        <v>2023</v>
      </c>
      <c r="AK380" s="11" t="str">
        <f>TEXT(tbl_LoanData[[#This Row],[Application Date]],"MMMM")</f>
        <v>March</v>
      </c>
      <c r="AL380" s="12">
        <f>DATE(YEAR(tbl_LoanData[[#This Row],[Application Date]]),MONTH(tbl_LoanData[[#This Row],[Application Date]]),1)</f>
        <v>44986</v>
      </c>
      <c r="AM380" s="14">
        <f ca="1">IF(AND(tbl_LoanData[[#This Row],[Application Date]]&gt;=EOMONTH(TODAY(),-1)+1,tbl_LoanData[[#This Row],[Application Date]]&lt;=TODAY()),tbl_LoanData[[#This Row],[Loan Amount]],0)</f>
        <v>0</v>
      </c>
      <c r="AN380" s="14">
        <f>tbl_LoanData[[#This Row],[Amount Paid]]-(Q380-X380)</f>
        <v>371674.64999999991</v>
      </c>
      <c r="AO380" s="14">
        <f>IF(tbl_LoanData[[#This Row],[Application Status]]="Approved",1,0)</f>
        <v>1</v>
      </c>
      <c r="AP380" s="22" t="str">
        <f t="shared" ca="1" si="16"/>
        <v/>
      </c>
      <c r="AQ380" s="22" t="str">
        <f t="shared" ca="1" si="17"/>
        <v/>
      </c>
    </row>
    <row r="381" spans="1:43" ht="14.4" customHeight="1" x14ac:dyDescent="0.3">
      <c r="A381" s="2" t="s">
        <v>7421</v>
      </c>
      <c r="B381" s="2" t="s">
        <v>7422</v>
      </c>
      <c r="C381" s="2" t="s">
        <v>368</v>
      </c>
      <c r="D381" s="2" t="s">
        <v>67</v>
      </c>
      <c r="E381" s="2" t="s">
        <v>540</v>
      </c>
      <c r="F381" s="2">
        <v>60</v>
      </c>
      <c r="G381" s="2" t="s">
        <v>83</v>
      </c>
      <c r="H381" s="2" t="s">
        <v>265</v>
      </c>
      <c r="I381" s="2" t="s">
        <v>44</v>
      </c>
      <c r="J381" s="3">
        <v>45002</v>
      </c>
      <c r="K381" s="3">
        <v>45021</v>
      </c>
      <c r="L381" s="2" t="s">
        <v>38</v>
      </c>
      <c r="M381" s="2" t="s">
        <v>71</v>
      </c>
      <c r="N381" s="2" t="s">
        <v>589</v>
      </c>
      <c r="O381" s="4">
        <v>1236000</v>
      </c>
      <c r="P381" s="4">
        <v>178700</v>
      </c>
      <c r="Q381" s="4">
        <v>1057300</v>
      </c>
      <c r="R381" s="2">
        <v>48</v>
      </c>
      <c r="S381" s="5">
        <v>9.4700000000000006</v>
      </c>
      <c r="T381" s="4">
        <v>30370.94</v>
      </c>
      <c r="U381" s="2" t="s">
        <v>73</v>
      </c>
      <c r="V381" s="2" t="s">
        <v>74</v>
      </c>
      <c r="W381" s="4">
        <v>1245208.54</v>
      </c>
      <c r="X381" s="4">
        <v>212596.7</v>
      </c>
      <c r="Y381" s="4">
        <v>1457805.24</v>
      </c>
      <c r="Z381" s="2">
        <v>0</v>
      </c>
      <c r="AA381" s="2" t="s">
        <v>56</v>
      </c>
      <c r="AB381" s="2" t="s">
        <v>15734</v>
      </c>
      <c r="AC381" s="2" t="s">
        <v>138</v>
      </c>
      <c r="AD381" s="2" t="s">
        <v>76</v>
      </c>
      <c r="AE381" s="5">
        <v>85.54</v>
      </c>
      <c r="AF381" s="2">
        <v>0</v>
      </c>
      <c r="AG381" s="2" t="s">
        <v>77</v>
      </c>
      <c r="AH381" s="2">
        <v>19</v>
      </c>
      <c r="AI381" s="6" t="str">
        <f t="shared" si="15"/>
        <v>55-64</v>
      </c>
      <c r="AJ381" s="11">
        <f>YEAR(tbl_LoanData[[#This Row],[Application Date]])</f>
        <v>2023</v>
      </c>
      <c r="AK381" s="11" t="str">
        <f>TEXT(tbl_LoanData[[#This Row],[Application Date]],"MMMM")</f>
        <v>March</v>
      </c>
      <c r="AL381" s="12">
        <f>DATE(YEAR(tbl_LoanData[[#This Row],[Application Date]]),MONTH(tbl_LoanData[[#This Row],[Application Date]]),1)</f>
        <v>44986</v>
      </c>
      <c r="AM381" s="14">
        <f ca="1">IF(AND(tbl_LoanData[[#This Row],[Application Date]]&gt;=EOMONTH(TODAY(),-1)+1,tbl_LoanData[[#This Row],[Application Date]]&lt;=TODAY()),tbl_LoanData[[#This Row],[Loan Amount]],0)</f>
        <v>0</v>
      </c>
      <c r="AN381" s="14">
        <f>tbl_LoanData[[#This Row],[Amount Paid]]-(Q381-X381)</f>
        <v>400505.24</v>
      </c>
      <c r="AO381" s="14">
        <f>IF(tbl_LoanData[[#This Row],[Application Status]]="Approved",1,0)</f>
        <v>1</v>
      </c>
      <c r="AP381" s="22" t="str">
        <f t="shared" ca="1" si="16"/>
        <v/>
      </c>
      <c r="AQ381" s="22" t="str">
        <f t="shared" ca="1" si="17"/>
        <v/>
      </c>
    </row>
    <row r="382" spans="1:43" ht="14.4" customHeight="1" x14ac:dyDescent="0.3">
      <c r="A382" s="2" t="s">
        <v>7547</v>
      </c>
      <c r="B382" s="2" t="s">
        <v>7548</v>
      </c>
      <c r="C382" s="2" t="s">
        <v>599</v>
      </c>
      <c r="D382" s="2" t="s">
        <v>204</v>
      </c>
      <c r="E382" s="2" t="s">
        <v>182</v>
      </c>
      <c r="F382" s="2">
        <v>28</v>
      </c>
      <c r="G382" s="2" t="s">
        <v>83</v>
      </c>
      <c r="H382" s="2" t="s">
        <v>119</v>
      </c>
      <c r="I382" s="2" t="s">
        <v>43</v>
      </c>
      <c r="J382" s="3">
        <v>45007</v>
      </c>
      <c r="K382" s="3">
        <v>45021</v>
      </c>
      <c r="L382" s="2" t="s">
        <v>39</v>
      </c>
      <c r="M382" s="2" t="s">
        <v>157</v>
      </c>
      <c r="N382" s="2" t="s">
        <v>158</v>
      </c>
      <c r="O382" s="4">
        <v>1514000</v>
      </c>
      <c r="P382" s="4">
        <v>295900</v>
      </c>
      <c r="Q382" s="4">
        <v>1218100</v>
      </c>
      <c r="R382" s="2">
        <v>48</v>
      </c>
      <c r="S382" s="5">
        <v>6.41</v>
      </c>
      <c r="T382" s="4">
        <v>31883.77</v>
      </c>
      <c r="U382" s="2" t="s">
        <v>73</v>
      </c>
      <c r="V382" s="2" t="s">
        <v>74</v>
      </c>
      <c r="W382" s="4">
        <v>1211583.26</v>
      </c>
      <c r="X382" s="4">
        <v>318837.58</v>
      </c>
      <c r="Y382" s="4">
        <v>1530420.84</v>
      </c>
      <c r="Z382" s="2">
        <v>84</v>
      </c>
      <c r="AA382" s="2" t="s">
        <v>59</v>
      </c>
      <c r="AB382" s="2" t="s">
        <v>15734</v>
      </c>
      <c r="AC382" s="2" t="s">
        <v>332</v>
      </c>
      <c r="AD382" s="2" t="s">
        <v>76</v>
      </c>
      <c r="AE382" s="5">
        <v>80.459999999999994</v>
      </c>
      <c r="AF382" s="2">
        <v>3</v>
      </c>
      <c r="AG382" s="2" t="s">
        <v>130</v>
      </c>
      <c r="AH382" s="2">
        <v>14</v>
      </c>
      <c r="AI382" s="6" t="str">
        <f t="shared" si="15"/>
        <v>25-34</v>
      </c>
      <c r="AJ382" s="11">
        <f>YEAR(tbl_LoanData[[#This Row],[Application Date]])</f>
        <v>2023</v>
      </c>
      <c r="AK382" s="11" t="str">
        <f>TEXT(tbl_LoanData[[#This Row],[Application Date]],"MMMM")</f>
        <v>March</v>
      </c>
      <c r="AL382" s="12">
        <f>DATE(YEAR(tbl_LoanData[[#This Row],[Application Date]]),MONTH(tbl_LoanData[[#This Row],[Application Date]]),1)</f>
        <v>44986</v>
      </c>
      <c r="AM382" s="14">
        <f ca="1">IF(AND(tbl_LoanData[[#This Row],[Application Date]]&gt;=EOMONTH(TODAY(),-1)+1,tbl_LoanData[[#This Row],[Application Date]]&lt;=TODAY()),tbl_LoanData[[#This Row],[Loan Amount]],0)</f>
        <v>0</v>
      </c>
      <c r="AN382" s="14">
        <f>tbl_LoanData[[#This Row],[Amount Paid]]-(Q382-X382)</f>
        <v>312320.84000000008</v>
      </c>
      <c r="AO382" s="14">
        <f>IF(tbl_LoanData[[#This Row],[Application Status]]="Approved",1,0)</f>
        <v>1</v>
      </c>
      <c r="AP382" s="22" t="str">
        <f t="shared" ca="1" si="16"/>
        <v/>
      </c>
      <c r="AQ382" s="22" t="str">
        <f t="shared" ca="1" si="17"/>
        <v/>
      </c>
    </row>
    <row r="383" spans="1:43" ht="14.4" customHeight="1" x14ac:dyDescent="0.3">
      <c r="A383" s="2" t="s">
        <v>7635</v>
      </c>
      <c r="B383" s="2" t="s">
        <v>7636</v>
      </c>
      <c r="C383" s="2" t="s">
        <v>149</v>
      </c>
      <c r="D383" s="2" t="s">
        <v>81</v>
      </c>
      <c r="E383" s="2" t="s">
        <v>284</v>
      </c>
      <c r="F383" s="2">
        <v>34</v>
      </c>
      <c r="G383" s="2" t="s">
        <v>83</v>
      </c>
      <c r="H383" s="2" t="s">
        <v>298</v>
      </c>
      <c r="I383" s="2" t="s">
        <v>43</v>
      </c>
      <c r="J383" s="3">
        <v>45004</v>
      </c>
      <c r="K383" s="3">
        <v>45014</v>
      </c>
      <c r="L383" s="2" t="s">
        <v>39</v>
      </c>
      <c r="M383" s="2" t="s">
        <v>127</v>
      </c>
      <c r="N383" s="2" t="s">
        <v>195</v>
      </c>
      <c r="O383" s="4">
        <v>2502000</v>
      </c>
      <c r="P383" s="4">
        <v>994300</v>
      </c>
      <c r="Q383" s="4">
        <v>1507700</v>
      </c>
      <c r="R383" s="2">
        <v>48</v>
      </c>
      <c r="S383" s="5">
        <v>14.02</v>
      </c>
      <c r="T383" s="4">
        <v>49025.38</v>
      </c>
      <c r="U383" s="2" t="s">
        <v>73</v>
      </c>
      <c r="V383" s="2" t="s">
        <v>74</v>
      </c>
      <c r="W383" s="4">
        <v>2010040.58</v>
      </c>
      <c r="X383" s="4">
        <v>343177.58</v>
      </c>
      <c r="Y383" s="4">
        <v>2353218.16</v>
      </c>
      <c r="Z383" s="2">
        <v>0</v>
      </c>
      <c r="AA383" s="2" t="s">
        <v>56</v>
      </c>
      <c r="AB383" s="2" t="s">
        <v>15728</v>
      </c>
      <c r="AC383" s="2" t="s">
        <v>360</v>
      </c>
      <c r="AD383" s="2" t="s">
        <v>76</v>
      </c>
      <c r="AE383" s="5">
        <v>60.26</v>
      </c>
      <c r="AF383" s="2">
        <v>0</v>
      </c>
      <c r="AG383" s="2" t="s">
        <v>77</v>
      </c>
      <c r="AH383" s="2">
        <v>10</v>
      </c>
      <c r="AI383" s="6" t="str">
        <f t="shared" si="15"/>
        <v>25-34</v>
      </c>
      <c r="AJ383" s="11">
        <f>YEAR(tbl_LoanData[[#This Row],[Application Date]])</f>
        <v>2023</v>
      </c>
      <c r="AK383" s="11" t="str">
        <f>TEXT(tbl_LoanData[[#This Row],[Application Date]],"MMMM")</f>
        <v>March</v>
      </c>
      <c r="AL383" s="12">
        <f>DATE(YEAR(tbl_LoanData[[#This Row],[Application Date]]),MONTH(tbl_LoanData[[#This Row],[Application Date]]),1)</f>
        <v>44986</v>
      </c>
      <c r="AM383" s="14">
        <f ca="1">IF(AND(tbl_LoanData[[#This Row],[Application Date]]&gt;=EOMONTH(TODAY(),-1)+1,tbl_LoanData[[#This Row],[Application Date]]&lt;=TODAY()),tbl_LoanData[[#This Row],[Loan Amount]],0)</f>
        <v>0</v>
      </c>
      <c r="AN383" s="14">
        <f>tbl_LoanData[[#This Row],[Amount Paid]]-(Q383-X383)</f>
        <v>845518.16000000015</v>
      </c>
      <c r="AO383" s="14">
        <f>IF(tbl_LoanData[[#This Row],[Application Status]]="Approved",1,0)</f>
        <v>1</v>
      </c>
      <c r="AP383" s="22" t="str">
        <f t="shared" ca="1" si="16"/>
        <v/>
      </c>
      <c r="AQ383" s="22" t="str">
        <f t="shared" ca="1" si="17"/>
        <v/>
      </c>
    </row>
    <row r="384" spans="1:43" ht="14.4" customHeight="1" x14ac:dyDescent="0.3">
      <c r="A384" s="2" t="s">
        <v>7669</v>
      </c>
      <c r="B384" s="2" t="s">
        <v>7670</v>
      </c>
      <c r="C384" s="2" t="s">
        <v>322</v>
      </c>
      <c r="D384" s="2" t="s">
        <v>134</v>
      </c>
      <c r="E384" s="2" t="s">
        <v>447</v>
      </c>
      <c r="F384" s="2">
        <v>62</v>
      </c>
      <c r="G384" s="2" t="s">
        <v>83</v>
      </c>
      <c r="H384" s="2" t="s">
        <v>398</v>
      </c>
      <c r="I384" s="2" t="s">
        <v>46</v>
      </c>
      <c r="J384" s="3">
        <v>44993</v>
      </c>
      <c r="K384" s="3"/>
      <c r="L384" s="2" t="s">
        <v>40</v>
      </c>
      <c r="M384" s="2" t="s">
        <v>71</v>
      </c>
      <c r="N384" s="2" t="s">
        <v>137</v>
      </c>
      <c r="O384" s="4">
        <v>1507000</v>
      </c>
      <c r="P384" s="4">
        <v>413300</v>
      </c>
      <c r="Q384" s="4">
        <v>1093700</v>
      </c>
      <c r="R384" s="2">
        <v>60</v>
      </c>
      <c r="S384" s="5">
        <v>11.34</v>
      </c>
      <c r="T384" s="4">
        <v>28563.8</v>
      </c>
      <c r="U384" s="2" t="s">
        <v>96</v>
      </c>
      <c r="V384" s="2" t="s">
        <v>97</v>
      </c>
      <c r="W384" s="4">
        <v>0</v>
      </c>
      <c r="X384" s="4">
        <v>0</v>
      </c>
      <c r="Y384" s="4">
        <v>1713827.9</v>
      </c>
      <c r="Z384" s="2">
        <v>0</v>
      </c>
      <c r="AA384" s="2" t="s">
        <v>97</v>
      </c>
      <c r="AB384" s="2" t="s">
        <v>15727</v>
      </c>
      <c r="AC384" s="2" t="s">
        <v>146</v>
      </c>
      <c r="AD384" s="2" t="s">
        <v>76</v>
      </c>
      <c r="AE384" s="5">
        <v>72.569999999999993</v>
      </c>
      <c r="AF384" s="2">
        <v>0</v>
      </c>
      <c r="AG384" s="2" t="s">
        <v>97</v>
      </c>
      <c r="AH384" s="2"/>
      <c r="AI384" s="6" t="str">
        <f t="shared" si="15"/>
        <v>55-64</v>
      </c>
      <c r="AJ384" s="11">
        <f>YEAR(tbl_LoanData[[#This Row],[Application Date]])</f>
        <v>2023</v>
      </c>
      <c r="AK384" s="11" t="str">
        <f>TEXT(tbl_LoanData[[#This Row],[Application Date]],"MMMM")</f>
        <v>March</v>
      </c>
      <c r="AL384" s="12">
        <f>DATE(YEAR(tbl_LoanData[[#This Row],[Application Date]]),MONTH(tbl_LoanData[[#This Row],[Application Date]]),1)</f>
        <v>44986</v>
      </c>
      <c r="AM384" s="14">
        <f ca="1">IF(AND(tbl_LoanData[[#This Row],[Application Date]]&gt;=EOMONTH(TODAY(),-1)+1,tbl_LoanData[[#This Row],[Application Date]]&lt;=TODAY()),tbl_LoanData[[#This Row],[Loan Amount]],0)</f>
        <v>0</v>
      </c>
      <c r="AN384" s="14">
        <f>tbl_LoanData[[#This Row],[Amount Paid]]-(Q384-X384)</f>
        <v>-1093700</v>
      </c>
      <c r="AO384" s="14">
        <f>IF(tbl_LoanData[[#This Row],[Application Status]]="Approved",1,0)</f>
        <v>0</v>
      </c>
      <c r="AP384" s="22" t="str">
        <f t="shared" ca="1" si="16"/>
        <v/>
      </c>
      <c r="AQ384" s="22" t="str">
        <f t="shared" ca="1" si="17"/>
        <v/>
      </c>
    </row>
    <row r="385" spans="1:43" x14ac:dyDescent="0.3">
      <c r="A385" s="2" t="s">
        <v>7731</v>
      </c>
      <c r="B385" s="2" t="s">
        <v>7732</v>
      </c>
      <c r="C385" s="2" t="s">
        <v>758</v>
      </c>
      <c r="D385" s="2" t="s">
        <v>189</v>
      </c>
      <c r="E385" s="2" t="s">
        <v>210</v>
      </c>
      <c r="F385" s="2">
        <v>49</v>
      </c>
      <c r="G385" s="2" t="s">
        <v>83</v>
      </c>
      <c r="H385" s="2" t="s">
        <v>93</v>
      </c>
      <c r="I385" s="2" t="s">
        <v>50</v>
      </c>
      <c r="J385" s="3">
        <v>45011</v>
      </c>
      <c r="K385" s="3">
        <v>45019</v>
      </c>
      <c r="L385" s="2" t="s">
        <v>40</v>
      </c>
      <c r="M385" s="2" t="s">
        <v>71</v>
      </c>
      <c r="N385" s="2" t="s">
        <v>137</v>
      </c>
      <c r="O385" s="4">
        <v>1543000</v>
      </c>
      <c r="P385" s="4">
        <v>325700</v>
      </c>
      <c r="Q385" s="4">
        <v>1217300</v>
      </c>
      <c r="R385" s="2">
        <v>24</v>
      </c>
      <c r="S385" s="5">
        <v>5.14</v>
      </c>
      <c r="T385" s="4">
        <v>55934.94</v>
      </c>
      <c r="U385" s="2" t="s">
        <v>73</v>
      </c>
      <c r="V385" s="2" t="s">
        <v>33</v>
      </c>
      <c r="W385" s="4">
        <v>1342438.44</v>
      </c>
      <c r="X385" s="4">
        <v>0</v>
      </c>
      <c r="Y385" s="4">
        <v>1342438.44</v>
      </c>
      <c r="Z385" s="2">
        <v>0</v>
      </c>
      <c r="AA385" s="2" t="s">
        <v>56</v>
      </c>
      <c r="AB385" s="2" t="s">
        <v>15731</v>
      </c>
      <c r="AC385" s="2" t="s">
        <v>129</v>
      </c>
      <c r="AD385" s="2" t="s">
        <v>76</v>
      </c>
      <c r="AE385" s="5">
        <v>78.89</v>
      </c>
      <c r="AF385" s="2">
        <v>0</v>
      </c>
      <c r="AG385" s="2" t="s">
        <v>77</v>
      </c>
      <c r="AH385" s="2">
        <v>8</v>
      </c>
      <c r="AI385" s="6" t="str">
        <f t="shared" si="15"/>
        <v>45-54</v>
      </c>
      <c r="AJ385" s="11">
        <f>YEAR(tbl_LoanData[[#This Row],[Application Date]])</f>
        <v>2023</v>
      </c>
      <c r="AK385" s="11" t="str">
        <f>TEXT(tbl_LoanData[[#This Row],[Application Date]],"MMMM")</f>
        <v>March</v>
      </c>
      <c r="AL385" s="12">
        <f>DATE(YEAR(tbl_LoanData[[#This Row],[Application Date]]),MONTH(tbl_LoanData[[#This Row],[Application Date]]),1)</f>
        <v>44986</v>
      </c>
      <c r="AM385" s="14">
        <f ca="1">IF(AND(tbl_LoanData[[#This Row],[Application Date]]&gt;=EOMONTH(TODAY(),-1)+1,tbl_LoanData[[#This Row],[Application Date]]&lt;=TODAY()),tbl_LoanData[[#This Row],[Loan Amount]],0)</f>
        <v>0</v>
      </c>
      <c r="AN385" s="14">
        <f>tbl_LoanData[[#This Row],[Amount Paid]]-(Q385-X385)</f>
        <v>125138.43999999994</v>
      </c>
      <c r="AO385" s="14">
        <f>IF(tbl_LoanData[[#This Row],[Application Status]]="Approved",1,0)</f>
        <v>1</v>
      </c>
      <c r="AP385" s="22" t="str">
        <f t="shared" ca="1" si="16"/>
        <v/>
      </c>
      <c r="AQ385" s="22" t="str">
        <f t="shared" ca="1" si="17"/>
        <v/>
      </c>
    </row>
    <row r="386" spans="1:43" ht="14.4" customHeight="1" x14ac:dyDescent="0.3">
      <c r="A386" s="2" t="s">
        <v>7733</v>
      </c>
      <c r="B386" s="2" t="s">
        <v>7734</v>
      </c>
      <c r="C386" s="2" t="s">
        <v>668</v>
      </c>
      <c r="D386" s="2" t="s">
        <v>101</v>
      </c>
      <c r="E386" s="2" t="s">
        <v>125</v>
      </c>
      <c r="F386" s="2">
        <v>40</v>
      </c>
      <c r="G386" s="2" t="s">
        <v>69</v>
      </c>
      <c r="H386" s="2" t="s">
        <v>307</v>
      </c>
      <c r="I386" s="2" t="s">
        <v>43</v>
      </c>
      <c r="J386" s="3">
        <v>44991</v>
      </c>
      <c r="K386" s="3">
        <v>44999</v>
      </c>
      <c r="L386" s="2" t="s">
        <v>40</v>
      </c>
      <c r="M386" s="2" t="s">
        <v>71</v>
      </c>
      <c r="N386" s="2" t="s">
        <v>137</v>
      </c>
      <c r="O386" s="4">
        <v>992000</v>
      </c>
      <c r="P386" s="4">
        <v>244900</v>
      </c>
      <c r="Q386" s="4">
        <v>747100</v>
      </c>
      <c r="R386" s="2">
        <v>12</v>
      </c>
      <c r="S386" s="5">
        <v>9.15</v>
      </c>
      <c r="T386" s="4">
        <v>67954.97</v>
      </c>
      <c r="U386" s="2" t="s">
        <v>73</v>
      </c>
      <c r="V386" s="2" t="s">
        <v>33</v>
      </c>
      <c r="W386" s="4">
        <v>815459.65</v>
      </c>
      <c r="X386" s="4">
        <v>0</v>
      </c>
      <c r="Y386" s="4">
        <v>815459.65</v>
      </c>
      <c r="Z386" s="2">
        <v>0</v>
      </c>
      <c r="AA386" s="2" t="s">
        <v>56</v>
      </c>
      <c r="AB386" s="2" t="s">
        <v>15732</v>
      </c>
      <c r="AC386" s="2" t="s">
        <v>87</v>
      </c>
      <c r="AD386" s="2" t="s">
        <v>76</v>
      </c>
      <c r="AE386" s="5">
        <v>75.31</v>
      </c>
      <c r="AF386" s="2">
        <v>0</v>
      </c>
      <c r="AG386" s="2" t="s">
        <v>77</v>
      </c>
      <c r="AH386" s="2">
        <v>8</v>
      </c>
      <c r="AI386" s="6" t="str">
        <f t="shared" ref="AI386:AI449" si="18">IF(F386&lt;25,"18-24",IF(F386&lt;35,"25-34",IF(F386&lt;45,"35-44",IF(F386&lt;55,"45-54",IF(F386&lt;65,"55-64","65+")))))</f>
        <v>35-44</v>
      </c>
      <c r="AJ386" s="11">
        <f>YEAR(tbl_LoanData[[#This Row],[Application Date]])</f>
        <v>2023</v>
      </c>
      <c r="AK386" s="11" t="str">
        <f>TEXT(tbl_LoanData[[#This Row],[Application Date]],"MMMM")</f>
        <v>March</v>
      </c>
      <c r="AL386" s="12">
        <f>DATE(YEAR(tbl_LoanData[[#This Row],[Application Date]]),MONTH(tbl_LoanData[[#This Row],[Application Date]]),1)</f>
        <v>44986</v>
      </c>
      <c r="AM386" s="14">
        <f ca="1">IF(AND(tbl_LoanData[[#This Row],[Application Date]]&gt;=EOMONTH(TODAY(),-1)+1,tbl_LoanData[[#This Row],[Application Date]]&lt;=TODAY()),tbl_LoanData[[#This Row],[Loan Amount]],0)</f>
        <v>0</v>
      </c>
      <c r="AN386" s="14">
        <f>tbl_LoanData[[#This Row],[Amount Paid]]-(Q386-X386)</f>
        <v>68359.650000000023</v>
      </c>
      <c r="AO386" s="14">
        <f>IF(tbl_LoanData[[#This Row],[Application Status]]="Approved",1,0)</f>
        <v>1</v>
      </c>
      <c r="AP386" s="22" t="str">
        <f t="shared" ref="AP386:AP449" ca="1" si="19">IF(AND(J386&gt;=DATE(YEAR(TODAY()),MONTH(TODAY()),1),J386&lt;=TODAY()),"Current MTD",IF(AND(J386&gt;=EOMONTH(TODAY(),-2)+1,J386&lt;=EOMONTH(TODAY(),-1)),"Previous MTD",""))</f>
        <v/>
      </c>
      <c r="AQ386" s="22" t="str">
        <f t="shared" ref="AQ386:AQ449" ca="1" si="20">IF(AND(J386&gt;=DATE(YEAR(TODAY()),MONTH(TODAY()),1),J386&lt;=TODAY()),TEXT(DATE(YEAR(TODAY()),MONTH(TODAY()),1),"mmm d")&amp;"–"&amp;DAY(TODAY()),IF(AND(J386&gt;=EOMONTH(TODAY(),-2)+1,J386&lt;=EOMONTH(TODAY(),-1)),""&amp;TEXT(EOMONTH(TODAY(),-2)+1,"mmm d")&amp;"–"&amp;DAY(TODAY()),""))</f>
        <v/>
      </c>
    </row>
    <row r="387" spans="1:43" ht="14.4" customHeight="1" x14ac:dyDescent="0.3">
      <c r="A387" s="2" t="s">
        <v>7947</v>
      </c>
      <c r="B387" s="2" t="s">
        <v>7948</v>
      </c>
      <c r="C387" s="2" t="s">
        <v>220</v>
      </c>
      <c r="D387" s="2" t="s">
        <v>82</v>
      </c>
      <c r="E387" s="2" t="s">
        <v>101</v>
      </c>
      <c r="F387" s="2">
        <v>43</v>
      </c>
      <c r="G387" s="2" t="s">
        <v>69</v>
      </c>
      <c r="H387" s="2" t="s">
        <v>269</v>
      </c>
      <c r="I387" s="2" t="s">
        <v>46</v>
      </c>
      <c r="J387" s="3">
        <v>45004</v>
      </c>
      <c r="K387" s="3">
        <v>45013</v>
      </c>
      <c r="L387" s="2" t="s">
        <v>39</v>
      </c>
      <c r="M387" s="2" t="s">
        <v>71</v>
      </c>
      <c r="N387" s="2" t="s">
        <v>294</v>
      </c>
      <c r="O387" s="4">
        <v>2308000</v>
      </c>
      <c r="P387" s="4">
        <v>708500</v>
      </c>
      <c r="Q387" s="4">
        <v>1599500</v>
      </c>
      <c r="R387" s="2">
        <v>24</v>
      </c>
      <c r="S387" s="5">
        <v>13.98</v>
      </c>
      <c r="T387" s="4">
        <v>85280.01</v>
      </c>
      <c r="U387" s="2" t="s">
        <v>73</v>
      </c>
      <c r="V387" s="2" t="s">
        <v>33</v>
      </c>
      <c r="W387" s="4">
        <v>2046720.2</v>
      </c>
      <c r="X387" s="4">
        <v>0</v>
      </c>
      <c r="Y387" s="4">
        <v>2046720.2</v>
      </c>
      <c r="Z387" s="2">
        <v>0</v>
      </c>
      <c r="AA387" s="2" t="s">
        <v>56</v>
      </c>
      <c r="AB387" s="2" t="s">
        <v>15731</v>
      </c>
      <c r="AC387" s="2" t="s">
        <v>213</v>
      </c>
      <c r="AD387" s="2" t="s">
        <v>76</v>
      </c>
      <c r="AE387" s="5">
        <v>69.3</v>
      </c>
      <c r="AF387" s="2">
        <v>0</v>
      </c>
      <c r="AG387" s="2" t="s">
        <v>77</v>
      </c>
      <c r="AH387" s="2">
        <v>9</v>
      </c>
      <c r="AI387" s="6" t="str">
        <f t="shared" si="18"/>
        <v>35-44</v>
      </c>
      <c r="AJ387" s="11">
        <f>YEAR(tbl_LoanData[[#This Row],[Application Date]])</f>
        <v>2023</v>
      </c>
      <c r="AK387" s="11" t="str">
        <f>TEXT(tbl_LoanData[[#This Row],[Application Date]],"MMMM")</f>
        <v>March</v>
      </c>
      <c r="AL387" s="12">
        <f>DATE(YEAR(tbl_LoanData[[#This Row],[Application Date]]),MONTH(tbl_LoanData[[#This Row],[Application Date]]),1)</f>
        <v>44986</v>
      </c>
      <c r="AM387" s="14">
        <f ca="1">IF(AND(tbl_LoanData[[#This Row],[Application Date]]&gt;=EOMONTH(TODAY(),-1)+1,tbl_LoanData[[#This Row],[Application Date]]&lt;=TODAY()),tbl_LoanData[[#This Row],[Loan Amount]],0)</f>
        <v>0</v>
      </c>
      <c r="AN387" s="14">
        <f>tbl_LoanData[[#This Row],[Amount Paid]]-(Q387-X387)</f>
        <v>447220.19999999995</v>
      </c>
      <c r="AO387" s="14">
        <f>IF(tbl_LoanData[[#This Row],[Application Status]]="Approved",1,0)</f>
        <v>1</v>
      </c>
      <c r="AP387" s="22" t="str">
        <f t="shared" ca="1" si="19"/>
        <v/>
      </c>
      <c r="AQ387" s="22" t="str">
        <f t="shared" ca="1" si="20"/>
        <v/>
      </c>
    </row>
    <row r="388" spans="1:43" ht="14.4" customHeight="1" x14ac:dyDescent="0.3">
      <c r="A388" s="2" t="s">
        <v>7997</v>
      </c>
      <c r="B388" s="2" t="s">
        <v>7998</v>
      </c>
      <c r="C388" s="2" t="s">
        <v>986</v>
      </c>
      <c r="D388" s="2" t="s">
        <v>232</v>
      </c>
      <c r="E388" s="2" t="s">
        <v>92</v>
      </c>
      <c r="F388" s="2">
        <v>62</v>
      </c>
      <c r="G388" s="2" t="s">
        <v>83</v>
      </c>
      <c r="H388" s="2" t="s">
        <v>156</v>
      </c>
      <c r="I388" s="2" t="s">
        <v>45</v>
      </c>
      <c r="J388" s="3">
        <v>44991</v>
      </c>
      <c r="K388" s="3">
        <v>44998</v>
      </c>
      <c r="L388" s="2" t="s">
        <v>39</v>
      </c>
      <c r="M388" s="2" t="s">
        <v>127</v>
      </c>
      <c r="N388" s="2" t="s">
        <v>195</v>
      </c>
      <c r="O388" s="4">
        <v>1108000</v>
      </c>
      <c r="P388" s="4">
        <v>205400</v>
      </c>
      <c r="Q388" s="4">
        <v>902600</v>
      </c>
      <c r="R388" s="2">
        <v>60</v>
      </c>
      <c r="S388" s="5">
        <v>11.54</v>
      </c>
      <c r="T388" s="4">
        <v>23723.34</v>
      </c>
      <c r="U388" s="2" t="s">
        <v>73</v>
      </c>
      <c r="V388" s="2" t="s">
        <v>74</v>
      </c>
      <c r="W388" s="4">
        <v>972656.94</v>
      </c>
      <c r="X388" s="4">
        <v>450743.26</v>
      </c>
      <c r="Y388" s="4">
        <v>1423400.2</v>
      </c>
      <c r="Z388" s="2">
        <v>0</v>
      </c>
      <c r="AA388" s="2" t="s">
        <v>56</v>
      </c>
      <c r="AB388" s="2" t="s">
        <v>15728</v>
      </c>
      <c r="AC388" s="2" t="s">
        <v>129</v>
      </c>
      <c r="AD388" s="2" t="s">
        <v>76</v>
      </c>
      <c r="AE388" s="5">
        <v>81.459999999999994</v>
      </c>
      <c r="AF388" s="2">
        <v>0</v>
      </c>
      <c r="AG388" s="2" t="s">
        <v>77</v>
      </c>
      <c r="AH388" s="2">
        <v>7</v>
      </c>
      <c r="AI388" s="6" t="str">
        <f t="shared" si="18"/>
        <v>55-64</v>
      </c>
      <c r="AJ388" s="11">
        <f>YEAR(tbl_LoanData[[#This Row],[Application Date]])</f>
        <v>2023</v>
      </c>
      <c r="AK388" s="11" t="str">
        <f>TEXT(tbl_LoanData[[#This Row],[Application Date]],"MMMM")</f>
        <v>March</v>
      </c>
      <c r="AL388" s="12">
        <f>DATE(YEAR(tbl_LoanData[[#This Row],[Application Date]]),MONTH(tbl_LoanData[[#This Row],[Application Date]]),1)</f>
        <v>44986</v>
      </c>
      <c r="AM388" s="14">
        <f ca="1">IF(AND(tbl_LoanData[[#This Row],[Application Date]]&gt;=EOMONTH(TODAY(),-1)+1,tbl_LoanData[[#This Row],[Application Date]]&lt;=TODAY()),tbl_LoanData[[#This Row],[Loan Amount]],0)</f>
        <v>0</v>
      </c>
      <c r="AN388" s="14">
        <f>tbl_LoanData[[#This Row],[Amount Paid]]-(Q388-X388)</f>
        <v>520800.19999999995</v>
      </c>
      <c r="AO388" s="14">
        <f>IF(tbl_LoanData[[#This Row],[Application Status]]="Approved",1,0)</f>
        <v>1</v>
      </c>
      <c r="AP388" s="22" t="str">
        <f t="shared" ca="1" si="19"/>
        <v/>
      </c>
      <c r="AQ388" s="22" t="str">
        <f t="shared" ca="1" si="20"/>
        <v/>
      </c>
    </row>
    <row r="389" spans="1:43" ht="14.4" customHeight="1" x14ac:dyDescent="0.3">
      <c r="A389" s="2" t="s">
        <v>8195</v>
      </c>
      <c r="B389" s="2" t="s">
        <v>8196</v>
      </c>
      <c r="C389" s="2" t="s">
        <v>439</v>
      </c>
      <c r="D389" s="2" t="s">
        <v>82</v>
      </c>
      <c r="E389" s="2" t="s">
        <v>232</v>
      </c>
      <c r="F389" s="2">
        <v>39</v>
      </c>
      <c r="G389" s="2" t="s">
        <v>83</v>
      </c>
      <c r="H389" s="2" t="s">
        <v>466</v>
      </c>
      <c r="I389" s="2" t="s">
        <v>43</v>
      </c>
      <c r="J389" s="3">
        <v>44992</v>
      </c>
      <c r="K389" s="3">
        <v>45004</v>
      </c>
      <c r="L389" s="2" t="s">
        <v>41</v>
      </c>
      <c r="M389" s="2" t="s">
        <v>184</v>
      </c>
      <c r="N389" s="2" t="s">
        <v>185</v>
      </c>
      <c r="O389" s="4">
        <v>2580000</v>
      </c>
      <c r="P389" s="4">
        <v>614800</v>
      </c>
      <c r="Q389" s="4">
        <v>1965200</v>
      </c>
      <c r="R389" s="2">
        <v>36</v>
      </c>
      <c r="S389" s="5">
        <v>13.97</v>
      </c>
      <c r="T389" s="4">
        <v>77467.09</v>
      </c>
      <c r="U389" s="2" t="s">
        <v>73</v>
      </c>
      <c r="V389" s="2" t="s">
        <v>33</v>
      </c>
      <c r="W389" s="4">
        <v>2788815.32</v>
      </c>
      <c r="X389" s="4">
        <v>0</v>
      </c>
      <c r="Y389" s="4">
        <v>2788815.32</v>
      </c>
      <c r="Z389" s="2">
        <v>0</v>
      </c>
      <c r="AA389" s="2" t="s">
        <v>56</v>
      </c>
      <c r="AB389" s="2" t="s">
        <v>15736</v>
      </c>
      <c r="AC389" s="2" t="s">
        <v>213</v>
      </c>
      <c r="AD389" s="2" t="s">
        <v>76</v>
      </c>
      <c r="AE389" s="5">
        <v>76.17</v>
      </c>
      <c r="AF389" s="2">
        <v>0</v>
      </c>
      <c r="AG389" s="2" t="s">
        <v>77</v>
      </c>
      <c r="AH389" s="2">
        <v>12</v>
      </c>
      <c r="AI389" s="6" t="str">
        <f t="shared" si="18"/>
        <v>35-44</v>
      </c>
      <c r="AJ389" s="11">
        <f>YEAR(tbl_LoanData[[#This Row],[Application Date]])</f>
        <v>2023</v>
      </c>
      <c r="AK389" s="11" t="str">
        <f>TEXT(tbl_LoanData[[#This Row],[Application Date]],"MMMM")</f>
        <v>March</v>
      </c>
      <c r="AL389" s="12">
        <f>DATE(YEAR(tbl_LoanData[[#This Row],[Application Date]]),MONTH(tbl_LoanData[[#This Row],[Application Date]]),1)</f>
        <v>44986</v>
      </c>
      <c r="AM389" s="14">
        <f ca="1">IF(AND(tbl_LoanData[[#This Row],[Application Date]]&gt;=EOMONTH(TODAY(),-1)+1,tbl_LoanData[[#This Row],[Application Date]]&lt;=TODAY()),tbl_LoanData[[#This Row],[Loan Amount]],0)</f>
        <v>0</v>
      </c>
      <c r="AN389" s="14">
        <f>tbl_LoanData[[#This Row],[Amount Paid]]-(Q389-X389)</f>
        <v>823615.31999999983</v>
      </c>
      <c r="AO389" s="14">
        <f>IF(tbl_LoanData[[#This Row],[Application Status]]="Approved",1,0)</f>
        <v>1</v>
      </c>
      <c r="AP389" s="22" t="str">
        <f t="shared" ca="1" si="19"/>
        <v/>
      </c>
      <c r="AQ389" s="22" t="str">
        <f t="shared" ca="1" si="20"/>
        <v/>
      </c>
    </row>
    <row r="390" spans="1:43" ht="14.4" customHeight="1" x14ac:dyDescent="0.3">
      <c r="A390" s="2" t="s">
        <v>8275</v>
      </c>
      <c r="B390" s="2" t="s">
        <v>8276</v>
      </c>
      <c r="C390" s="2" t="s">
        <v>142</v>
      </c>
      <c r="D390" s="2" t="s">
        <v>254</v>
      </c>
      <c r="E390" s="2" t="s">
        <v>102</v>
      </c>
      <c r="F390" s="2">
        <v>51</v>
      </c>
      <c r="G390" s="2" t="s">
        <v>83</v>
      </c>
      <c r="H390" s="2" t="s">
        <v>211</v>
      </c>
      <c r="I390" s="2" t="s">
        <v>50</v>
      </c>
      <c r="J390" s="3">
        <v>44988</v>
      </c>
      <c r="K390" s="3">
        <v>44992</v>
      </c>
      <c r="L390" s="2" t="s">
        <v>36</v>
      </c>
      <c r="M390" s="2" t="s">
        <v>104</v>
      </c>
      <c r="N390" s="2" t="s">
        <v>592</v>
      </c>
      <c r="O390" s="4">
        <v>1587000</v>
      </c>
      <c r="P390" s="4">
        <v>301700</v>
      </c>
      <c r="Q390" s="4">
        <v>1285300</v>
      </c>
      <c r="R390" s="2">
        <v>48</v>
      </c>
      <c r="S390" s="5">
        <v>11.15</v>
      </c>
      <c r="T390" s="4">
        <v>38719.660000000003</v>
      </c>
      <c r="U390" s="2" t="s">
        <v>73</v>
      </c>
      <c r="V390" s="2" t="s">
        <v>74</v>
      </c>
      <c r="W390" s="4">
        <v>1471347.08</v>
      </c>
      <c r="X390" s="4">
        <v>387196.72</v>
      </c>
      <c r="Y390" s="4">
        <v>1858543.8</v>
      </c>
      <c r="Z390" s="2">
        <v>124</v>
      </c>
      <c r="AA390" s="2" t="s">
        <v>60</v>
      </c>
      <c r="AB390" s="2" t="s">
        <v>15735</v>
      </c>
      <c r="AC390" s="2" t="s">
        <v>213</v>
      </c>
      <c r="AD390" s="2" t="s">
        <v>76</v>
      </c>
      <c r="AE390" s="5">
        <v>80.989999999999995</v>
      </c>
      <c r="AF390" s="2">
        <v>4</v>
      </c>
      <c r="AG390" s="2" t="s">
        <v>130</v>
      </c>
      <c r="AH390" s="2">
        <v>4</v>
      </c>
      <c r="AI390" s="6" t="str">
        <f t="shared" si="18"/>
        <v>45-54</v>
      </c>
      <c r="AJ390" s="11">
        <f>YEAR(tbl_LoanData[[#This Row],[Application Date]])</f>
        <v>2023</v>
      </c>
      <c r="AK390" s="11" t="str">
        <f>TEXT(tbl_LoanData[[#This Row],[Application Date]],"MMMM")</f>
        <v>March</v>
      </c>
      <c r="AL390" s="12">
        <f>DATE(YEAR(tbl_LoanData[[#This Row],[Application Date]]),MONTH(tbl_LoanData[[#This Row],[Application Date]]),1)</f>
        <v>44986</v>
      </c>
      <c r="AM390" s="14">
        <f ca="1">IF(AND(tbl_LoanData[[#This Row],[Application Date]]&gt;=EOMONTH(TODAY(),-1)+1,tbl_LoanData[[#This Row],[Application Date]]&lt;=TODAY()),tbl_LoanData[[#This Row],[Loan Amount]],0)</f>
        <v>0</v>
      </c>
      <c r="AN390" s="14">
        <f>tbl_LoanData[[#This Row],[Amount Paid]]-(Q390-X390)</f>
        <v>573243.80000000005</v>
      </c>
      <c r="AO390" s="14">
        <f>IF(tbl_LoanData[[#This Row],[Application Status]]="Approved",1,0)</f>
        <v>1</v>
      </c>
      <c r="AP390" s="22" t="str">
        <f t="shared" ca="1" si="19"/>
        <v/>
      </c>
      <c r="AQ390" s="22" t="str">
        <f t="shared" ca="1" si="20"/>
        <v/>
      </c>
    </row>
    <row r="391" spans="1:43" x14ac:dyDescent="0.3">
      <c r="A391" s="2" t="s">
        <v>8279</v>
      </c>
      <c r="B391" s="2" t="s">
        <v>8280</v>
      </c>
      <c r="C391" s="2" t="s">
        <v>80</v>
      </c>
      <c r="D391" s="2" t="s">
        <v>142</v>
      </c>
      <c r="E391" s="2" t="s">
        <v>209</v>
      </c>
      <c r="F391" s="2">
        <v>40</v>
      </c>
      <c r="G391" s="2" t="s">
        <v>83</v>
      </c>
      <c r="H391" s="2" t="s">
        <v>156</v>
      </c>
      <c r="I391" s="2" t="s">
        <v>45</v>
      </c>
      <c r="J391" s="3">
        <v>45010</v>
      </c>
      <c r="K391" s="3"/>
      <c r="L391" s="2" t="s">
        <v>36</v>
      </c>
      <c r="M391" s="2" t="s">
        <v>104</v>
      </c>
      <c r="N391" s="2" t="s">
        <v>592</v>
      </c>
      <c r="O391" s="4">
        <v>2173000</v>
      </c>
      <c r="P391" s="4">
        <v>545900</v>
      </c>
      <c r="Q391" s="4">
        <v>1627100</v>
      </c>
      <c r="R391" s="2">
        <v>48</v>
      </c>
      <c r="S391" s="5">
        <v>10.89</v>
      </c>
      <c r="T391" s="4">
        <v>48663.85</v>
      </c>
      <c r="U391" s="2" t="s">
        <v>96</v>
      </c>
      <c r="V391" s="2" t="s">
        <v>97</v>
      </c>
      <c r="W391" s="4">
        <v>0</v>
      </c>
      <c r="X391" s="4">
        <v>0</v>
      </c>
      <c r="Y391" s="4">
        <v>2335864.7599999998</v>
      </c>
      <c r="Z391" s="2">
        <v>0</v>
      </c>
      <c r="AA391" s="2" t="s">
        <v>97</v>
      </c>
      <c r="AB391" s="2" t="s">
        <v>15736</v>
      </c>
      <c r="AC391" s="2" t="s">
        <v>75</v>
      </c>
      <c r="AD391" s="2" t="s">
        <v>76</v>
      </c>
      <c r="AE391" s="5">
        <v>74.88</v>
      </c>
      <c r="AF391" s="2">
        <v>0</v>
      </c>
      <c r="AG391" s="2" t="s">
        <v>97</v>
      </c>
      <c r="AH391" s="2"/>
      <c r="AI391" s="6" t="str">
        <f t="shared" si="18"/>
        <v>35-44</v>
      </c>
      <c r="AJ391" s="11">
        <f>YEAR(tbl_LoanData[[#This Row],[Application Date]])</f>
        <v>2023</v>
      </c>
      <c r="AK391" s="11" t="str">
        <f>TEXT(tbl_LoanData[[#This Row],[Application Date]],"MMMM")</f>
        <v>March</v>
      </c>
      <c r="AL391" s="12">
        <f>DATE(YEAR(tbl_LoanData[[#This Row],[Application Date]]),MONTH(tbl_LoanData[[#This Row],[Application Date]]),1)</f>
        <v>44986</v>
      </c>
      <c r="AM391" s="14">
        <f ca="1">IF(AND(tbl_LoanData[[#This Row],[Application Date]]&gt;=EOMONTH(TODAY(),-1)+1,tbl_LoanData[[#This Row],[Application Date]]&lt;=TODAY()),tbl_LoanData[[#This Row],[Loan Amount]],0)</f>
        <v>0</v>
      </c>
      <c r="AN391" s="14">
        <f>tbl_LoanData[[#This Row],[Amount Paid]]-(Q391-X391)</f>
        <v>-1627100</v>
      </c>
      <c r="AO391" s="14">
        <f>IF(tbl_LoanData[[#This Row],[Application Status]]="Approved",1,0)</f>
        <v>0</v>
      </c>
      <c r="AP391" s="22" t="str">
        <f t="shared" ca="1" si="19"/>
        <v/>
      </c>
      <c r="AQ391" s="22" t="str">
        <f t="shared" ca="1" si="20"/>
        <v/>
      </c>
    </row>
    <row r="392" spans="1:43" ht="14.4" customHeight="1" x14ac:dyDescent="0.3">
      <c r="A392" s="2" t="s">
        <v>8393</v>
      </c>
      <c r="B392" s="2" t="s">
        <v>8394</v>
      </c>
      <c r="C392" s="2" t="s">
        <v>682</v>
      </c>
      <c r="D392" s="2" t="s">
        <v>118</v>
      </c>
      <c r="E392" s="2" t="s">
        <v>312</v>
      </c>
      <c r="F392" s="2">
        <v>43</v>
      </c>
      <c r="G392" s="2" t="s">
        <v>69</v>
      </c>
      <c r="H392" s="2" t="s">
        <v>84</v>
      </c>
      <c r="I392" s="2" t="s">
        <v>45</v>
      </c>
      <c r="J392" s="3">
        <v>44993</v>
      </c>
      <c r="K392" s="3">
        <v>45006</v>
      </c>
      <c r="L392" s="2" t="s">
        <v>37</v>
      </c>
      <c r="M392" s="2" t="s">
        <v>199</v>
      </c>
      <c r="N392" s="2" t="s">
        <v>200</v>
      </c>
      <c r="O392" s="4">
        <v>152000</v>
      </c>
      <c r="P392" s="4">
        <v>34600</v>
      </c>
      <c r="Q392" s="4">
        <v>117400</v>
      </c>
      <c r="R392" s="2">
        <v>36</v>
      </c>
      <c r="S392" s="5">
        <v>5.78</v>
      </c>
      <c r="T392" s="4">
        <v>3826.59</v>
      </c>
      <c r="U392" s="2" t="s">
        <v>73</v>
      </c>
      <c r="V392" s="2" t="s">
        <v>34</v>
      </c>
      <c r="W392" s="4">
        <v>126277.47</v>
      </c>
      <c r="X392" s="4">
        <v>11479.69</v>
      </c>
      <c r="Y392" s="4">
        <v>137757.16</v>
      </c>
      <c r="Z392" s="2">
        <v>93</v>
      </c>
      <c r="AA392" s="2" t="s">
        <v>60</v>
      </c>
      <c r="AB392" s="2" t="s">
        <v>15734</v>
      </c>
      <c r="AC392" s="2" t="s">
        <v>146</v>
      </c>
      <c r="AD392" s="2" t="s">
        <v>76</v>
      </c>
      <c r="AE392" s="5">
        <v>77.239999999999995</v>
      </c>
      <c r="AF392" s="2">
        <v>3</v>
      </c>
      <c r="AG392" s="2" t="s">
        <v>130</v>
      </c>
      <c r="AH392" s="2">
        <v>13</v>
      </c>
      <c r="AI392" s="6" t="str">
        <f t="shared" si="18"/>
        <v>35-44</v>
      </c>
      <c r="AJ392" s="11">
        <f>YEAR(tbl_LoanData[[#This Row],[Application Date]])</f>
        <v>2023</v>
      </c>
      <c r="AK392" s="11" t="str">
        <f>TEXT(tbl_LoanData[[#This Row],[Application Date]],"MMMM")</f>
        <v>March</v>
      </c>
      <c r="AL392" s="12">
        <f>DATE(YEAR(tbl_LoanData[[#This Row],[Application Date]]),MONTH(tbl_LoanData[[#This Row],[Application Date]]),1)</f>
        <v>44986</v>
      </c>
      <c r="AM392" s="14">
        <f ca="1">IF(AND(tbl_LoanData[[#This Row],[Application Date]]&gt;=EOMONTH(TODAY(),-1)+1,tbl_LoanData[[#This Row],[Application Date]]&lt;=TODAY()),tbl_LoanData[[#This Row],[Loan Amount]],0)</f>
        <v>0</v>
      </c>
      <c r="AN392" s="14">
        <f>tbl_LoanData[[#This Row],[Amount Paid]]-(Q392-X392)</f>
        <v>20357.160000000003</v>
      </c>
      <c r="AO392" s="14">
        <f>IF(tbl_LoanData[[#This Row],[Application Status]]="Approved",1,0)</f>
        <v>1</v>
      </c>
      <c r="AP392" s="22" t="str">
        <f t="shared" ca="1" si="19"/>
        <v/>
      </c>
      <c r="AQ392" s="22" t="str">
        <f t="shared" ca="1" si="20"/>
        <v/>
      </c>
    </row>
    <row r="393" spans="1:43" ht="14.4" customHeight="1" x14ac:dyDescent="0.3">
      <c r="A393" s="2" t="s">
        <v>8433</v>
      </c>
      <c r="B393" s="2" t="s">
        <v>8434</v>
      </c>
      <c r="C393" s="2" t="s">
        <v>809</v>
      </c>
      <c r="D393" s="2" t="s">
        <v>268</v>
      </c>
      <c r="E393" s="2" t="s">
        <v>402</v>
      </c>
      <c r="F393" s="2">
        <v>61</v>
      </c>
      <c r="G393" s="2" t="s">
        <v>69</v>
      </c>
      <c r="H393" s="2" t="s">
        <v>273</v>
      </c>
      <c r="I393" s="2" t="s">
        <v>45</v>
      </c>
      <c r="J393" s="3">
        <v>45011</v>
      </c>
      <c r="K393" s="3">
        <v>45030</v>
      </c>
      <c r="L393" s="2" t="s">
        <v>36</v>
      </c>
      <c r="M393" s="2" t="s">
        <v>111</v>
      </c>
      <c r="N393" s="2" t="s">
        <v>350</v>
      </c>
      <c r="O393" s="4">
        <v>1847000</v>
      </c>
      <c r="P393" s="4">
        <v>600900</v>
      </c>
      <c r="Q393" s="4">
        <v>1246100</v>
      </c>
      <c r="R393" s="2">
        <v>60</v>
      </c>
      <c r="S393" s="5">
        <v>14.5</v>
      </c>
      <c r="T393" s="4">
        <v>35825.379999999997</v>
      </c>
      <c r="U393" s="2" t="s">
        <v>73</v>
      </c>
      <c r="V393" s="2" t="s">
        <v>74</v>
      </c>
      <c r="W393" s="4">
        <v>1433015.2</v>
      </c>
      <c r="X393" s="4">
        <v>716507.3</v>
      </c>
      <c r="Y393" s="4">
        <v>2149522.5</v>
      </c>
      <c r="Z393" s="2">
        <v>0</v>
      </c>
      <c r="AA393" s="2" t="s">
        <v>56</v>
      </c>
      <c r="AB393" s="2" t="s">
        <v>15734</v>
      </c>
      <c r="AC393" s="2" t="s">
        <v>87</v>
      </c>
      <c r="AD393" s="2" t="s">
        <v>76</v>
      </c>
      <c r="AE393" s="5">
        <v>67.47</v>
      </c>
      <c r="AF393" s="2">
        <v>0</v>
      </c>
      <c r="AG393" s="2" t="s">
        <v>77</v>
      </c>
      <c r="AH393" s="2">
        <v>19</v>
      </c>
      <c r="AI393" s="6" t="str">
        <f t="shared" si="18"/>
        <v>55-64</v>
      </c>
      <c r="AJ393" s="11">
        <f>YEAR(tbl_LoanData[[#This Row],[Application Date]])</f>
        <v>2023</v>
      </c>
      <c r="AK393" s="11" t="str">
        <f>TEXT(tbl_LoanData[[#This Row],[Application Date]],"MMMM")</f>
        <v>March</v>
      </c>
      <c r="AL393" s="12">
        <f>DATE(YEAR(tbl_LoanData[[#This Row],[Application Date]]),MONTH(tbl_LoanData[[#This Row],[Application Date]]),1)</f>
        <v>44986</v>
      </c>
      <c r="AM393" s="14">
        <f ca="1">IF(AND(tbl_LoanData[[#This Row],[Application Date]]&gt;=EOMONTH(TODAY(),-1)+1,tbl_LoanData[[#This Row],[Application Date]]&lt;=TODAY()),tbl_LoanData[[#This Row],[Loan Amount]],0)</f>
        <v>0</v>
      </c>
      <c r="AN393" s="14">
        <f>tbl_LoanData[[#This Row],[Amount Paid]]-(Q393-X393)</f>
        <v>903422.5</v>
      </c>
      <c r="AO393" s="14">
        <f>IF(tbl_LoanData[[#This Row],[Application Status]]="Approved",1,0)</f>
        <v>1</v>
      </c>
      <c r="AP393" s="22" t="str">
        <f t="shared" ca="1" si="19"/>
        <v/>
      </c>
      <c r="AQ393" s="22" t="str">
        <f t="shared" ca="1" si="20"/>
        <v/>
      </c>
    </row>
    <row r="394" spans="1:43" ht="14.4" customHeight="1" x14ac:dyDescent="0.3">
      <c r="A394" s="2" t="s">
        <v>8475</v>
      </c>
      <c r="B394" s="2" t="s">
        <v>8476</v>
      </c>
      <c r="C394" s="2" t="s">
        <v>181</v>
      </c>
      <c r="D394" s="2" t="s">
        <v>82</v>
      </c>
      <c r="E394" s="2" t="s">
        <v>183</v>
      </c>
      <c r="F394" s="2">
        <v>32</v>
      </c>
      <c r="G394" s="2" t="s">
        <v>83</v>
      </c>
      <c r="H394" s="2" t="s">
        <v>172</v>
      </c>
      <c r="I394" s="2" t="s">
        <v>45</v>
      </c>
      <c r="J394" s="3">
        <v>44992</v>
      </c>
      <c r="K394" s="3">
        <v>45012</v>
      </c>
      <c r="L394" s="2" t="s">
        <v>40</v>
      </c>
      <c r="M394" s="2" t="s">
        <v>157</v>
      </c>
      <c r="N394" s="2" t="s">
        <v>299</v>
      </c>
      <c r="O394" s="4">
        <v>736000</v>
      </c>
      <c r="P394" s="4">
        <v>241100</v>
      </c>
      <c r="Q394" s="4">
        <v>494900</v>
      </c>
      <c r="R394" s="2">
        <v>12</v>
      </c>
      <c r="S394" s="5">
        <v>11.24</v>
      </c>
      <c r="T394" s="4">
        <v>45877.23</v>
      </c>
      <c r="U394" s="2" t="s">
        <v>73</v>
      </c>
      <c r="V394" s="2" t="s">
        <v>34</v>
      </c>
      <c r="W394" s="4">
        <v>504649.53</v>
      </c>
      <c r="X394" s="4">
        <v>45877.23</v>
      </c>
      <c r="Y394" s="4">
        <v>550526.76</v>
      </c>
      <c r="Z394" s="2">
        <v>29</v>
      </c>
      <c r="AA394" s="2" t="s">
        <v>57</v>
      </c>
      <c r="AB394" s="2" t="s">
        <v>15730</v>
      </c>
      <c r="AC394" s="2" t="s">
        <v>106</v>
      </c>
      <c r="AD394" s="2" t="s">
        <v>76</v>
      </c>
      <c r="AE394" s="5">
        <v>67.239999999999995</v>
      </c>
      <c r="AF394" s="2">
        <v>1</v>
      </c>
      <c r="AG394" s="2" t="s">
        <v>77</v>
      </c>
      <c r="AH394" s="2">
        <v>20</v>
      </c>
      <c r="AI394" s="6" t="str">
        <f t="shared" si="18"/>
        <v>25-34</v>
      </c>
      <c r="AJ394" s="11">
        <f>YEAR(tbl_LoanData[[#This Row],[Application Date]])</f>
        <v>2023</v>
      </c>
      <c r="AK394" s="11" t="str">
        <f>TEXT(tbl_LoanData[[#This Row],[Application Date]],"MMMM")</f>
        <v>March</v>
      </c>
      <c r="AL394" s="12">
        <f>DATE(YEAR(tbl_LoanData[[#This Row],[Application Date]]),MONTH(tbl_LoanData[[#This Row],[Application Date]]),1)</f>
        <v>44986</v>
      </c>
      <c r="AM394" s="14">
        <f ca="1">IF(AND(tbl_LoanData[[#This Row],[Application Date]]&gt;=EOMONTH(TODAY(),-1)+1,tbl_LoanData[[#This Row],[Application Date]]&lt;=TODAY()),tbl_LoanData[[#This Row],[Loan Amount]],0)</f>
        <v>0</v>
      </c>
      <c r="AN394" s="14">
        <f>tbl_LoanData[[#This Row],[Amount Paid]]-(Q394-X394)</f>
        <v>55626.760000000009</v>
      </c>
      <c r="AO394" s="14">
        <f>IF(tbl_LoanData[[#This Row],[Application Status]]="Approved",1,0)</f>
        <v>1</v>
      </c>
      <c r="AP394" s="22" t="str">
        <f t="shared" ca="1" si="19"/>
        <v/>
      </c>
      <c r="AQ394" s="22" t="str">
        <f t="shared" ca="1" si="20"/>
        <v/>
      </c>
    </row>
    <row r="395" spans="1:43" ht="14.4" customHeight="1" x14ac:dyDescent="0.3">
      <c r="A395" s="2" t="s">
        <v>8523</v>
      </c>
      <c r="B395" s="2" t="s">
        <v>8524</v>
      </c>
      <c r="C395" s="2" t="s">
        <v>1059</v>
      </c>
      <c r="D395" s="2" t="s">
        <v>232</v>
      </c>
      <c r="E395" s="2" t="s">
        <v>232</v>
      </c>
      <c r="F395" s="2">
        <v>43</v>
      </c>
      <c r="G395" s="2" t="s">
        <v>69</v>
      </c>
      <c r="H395" s="2" t="s">
        <v>205</v>
      </c>
      <c r="I395" s="2" t="s">
        <v>49</v>
      </c>
      <c r="J395" s="3">
        <v>45000</v>
      </c>
      <c r="K395" s="3">
        <v>45014</v>
      </c>
      <c r="L395" s="2" t="s">
        <v>41</v>
      </c>
      <c r="M395" s="2" t="s">
        <v>144</v>
      </c>
      <c r="N395" s="2" t="s">
        <v>145</v>
      </c>
      <c r="O395" s="4">
        <v>2952000</v>
      </c>
      <c r="P395" s="4">
        <v>1011400</v>
      </c>
      <c r="Q395" s="4">
        <v>1940600</v>
      </c>
      <c r="R395" s="2">
        <v>36</v>
      </c>
      <c r="S395" s="5">
        <v>7.74</v>
      </c>
      <c r="T395" s="4">
        <v>66422.429999999993</v>
      </c>
      <c r="U395" s="2" t="s">
        <v>73</v>
      </c>
      <c r="V395" s="2" t="s">
        <v>33</v>
      </c>
      <c r="W395" s="4">
        <v>2391207.3199999998</v>
      </c>
      <c r="X395" s="4">
        <v>0</v>
      </c>
      <c r="Y395" s="4">
        <v>2391207.3199999998</v>
      </c>
      <c r="Z395" s="2">
        <v>0</v>
      </c>
      <c r="AA395" s="2" t="s">
        <v>56</v>
      </c>
      <c r="AB395" s="2" t="s">
        <v>15731</v>
      </c>
      <c r="AC395" s="2" t="s">
        <v>360</v>
      </c>
      <c r="AD395" s="2" t="s">
        <v>76</v>
      </c>
      <c r="AE395" s="5">
        <v>65.739999999999995</v>
      </c>
      <c r="AF395" s="2">
        <v>0</v>
      </c>
      <c r="AG395" s="2" t="s">
        <v>77</v>
      </c>
      <c r="AH395" s="2">
        <v>14</v>
      </c>
      <c r="AI395" s="6" t="str">
        <f t="shared" si="18"/>
        <v>35-44</v>
      </c>
      <c r="AJ395" s="11">
        <f>YEAR(tbl_LoanData[[#This Row],[Application Date]])</f>
        <v>2023</v>
      </c>
      <c r="AK395" s="11" t="str">
        <f>TEXT(tbl_LoanData[[#This Row],[Application Date]],"MMMM")</f>
        <v>March</v>
      </c>
      <c r="AL395" s="12">
        <f>DATE(YEAR(tbl_LoanData[[#This Row],[Application Date]]),MONTH(tbl_LoanData[[#This Row],[Application Date]]),1)</f>
        <v>44986</v>
      </c>
      <c r="AM395" s="14">
        <f ca="1">IF(AND(tbl_LoanData[[#This Row],[Application Date]]&gt;=EOMONTH(TODAY(),-1)+1,tbl_LoanData[[#This Row],[Application Date]]&lt;=TODAY()),tbl_LoanData[[#This Row],[Loan Amount]],0)</f>
        <v>0</v>
      </c>
      <c r="AN395" s="14">
        <f>tbl_LoanData[[#This Row],[Amount Paid]]-(Q395-X395)</f>
        <v>450607.31999999983</v>
      </c>
      <c r="AO395" s="14">
        <f>IF(tbl_LoanData[[#This Row],[Application Status]]="Approved",1,0)</f>
        <v>1</v>
      </c>
      <c r="AP395" s="22" t="str">
        <f t="shared" ca="1" si="19"/>
        <v/>
      </c>
      <c r="AQ395" s="22" t="str">
        <f t="shared" ca="1" si="20"/>
        <v/>
      </c>
    </row>
    <row r="396" spans="1:43" ht="14.4" customHeight="1" x14ac:dyDescent="0.3">
      <c r="A396" s="2" t="s">
        <v>8611</v>
      </c>
      <c r="B396" s="2" t="s">
        <v>8612</v>
      </c>
      <c r="C396" s="2" t="s">
        <v>335</v>
      </c>
      <c r="D396" s="2" t="s">
        <v>134</v>
      </c>
      <c r="E396" s="2" t="s">
        <v>385</v>
      </c>
      <c r="F396" s="2">
        <v>43</v>
      </c>
      <c r="G396" s="2" t="s">
        <v>83</v>
      </c>
      <c r="H396" s="2" t="s">
        <v>265</v>
      </c>
      <c r="I396" s="2" t="s">
        <v>44</v>
      </c>
      <c r="J396" s="3">
        <v>45011</v>
      </c>
      <c r="K396" s="3"/>
      <c r="L396" s="2" t="s">
        <v>36</v>
      </c>
      <c r="M396" s="2" t="s">
        <v>94</v>
      </c>
      <c r="N396" s="2" t="s">
        <v>212</v>
      </c>
      <c r="O396" s="4">
        <v>2088000</v>
      </c>
      <c r="P396" s="4">
        <v>438800</v>
      </c>
      <c r="Q396" s="4">
        <v>1649200</v>
      </c>
      <c r="R396" s="2">
        <v>48</v>
      </c>
      <c r="S396" s="5">
        <v>13.54</v>
      </c>
      <c r="T396" s="4">
        <v>52966.81</v>
      </c>
      <c r="U396" s="2" t="s">
        <v>113</v>
      </c>
      <c r="V396" s="2" t="s">
        <v>97</v>
      </c>
      <c r="W396" s="4">
        <v>0</v>
      </c>
      <c r="X396" s="4">
        <v>0</v>
      </c>
      <c r="Y396" s="4">
        <v>2542406.7200000002</v>
      </c>
      <c r="Z396" s="2">
        <v>0</v>
      </c>
      <c r="AA396" s="2" t="s">
        <v>97</v>
      </c>
      <c r="AB396" s="2" t="s">
        <v>15735</v>
      </c>
      <c r="AC396" s="2" t="s">
        <v>87</v>
      </c>
      <c r="AD396" s="2" t="s">
        <v>76</v>
      </c>
      <c r="AE396" s="5">
        <v>78.98</v>
      </c>
      <c r="AF396" s="2">
        <v>0</v>
      </c>
      <c r="AG396" s="2" t="s">
        <v>97</v>
      </c>
      <c r="AH396" s="2"/>
      <c r="AI396" s="6" t="str">
        <f t="shared" si="18"/>
        <v>35-44</v>
      </c>
      <c r="AJ396" s="11">
        <f>YEAR(tbl_LoanData[[#This Row],[Application Date]])</f>
        <v>2023</v>
      </c>
      <c r="AK396" s="11" t="str">
        <f>TEXT(tbl_LoanData[[#This Row],[Application Date]],"MMMM")</f>
        <v>March</v>
      </c>
      <c r="AL396" s="12">
        <f>DATE(YEAR(tbl_LoanData[[#This Row],[Application Date]]),MONTH(tbl_LoanData[[#This Row],[Application Date]]),1)</f>
        <v>44986</v>
      </c>
      <c r="AM396" s="14">
        <f ca="1">IF(AND(tbl_LoanData[[#This Row],[Application Date]]&gt;=EOMONTH(TODAY(),-1)+1,tbl_LoanData[[#This Row],[Application Date]]&lt;=TODAY()),tbl_LoanData[[#This Row],[Loan Amount]],0)</f>
        <v>0</v>
      </c>
      <c r="AN396" s="14">
        <f>tbl_LoanData[[#This Row],[Amount Paid]]-(Q396-X396)</f>
        <v>-1649200</v>
      </c>
      <c r="AO396" s="14">
        <f>IF(tbl_LoanData[[#This Row],[Application Status]]="Approved",1,0)</f>
        <v>0</v>
      </c>
      <c r="AP396" s="22" t="str">
        <f t="shared" ca="1" si="19"/>
        <v/>
      </c>
      <c r="AQ396" s="22" t="str">
        <f t="shared" ca="1" si="20"/>
        <v/>
      </c>
    </row>
    <row r="397" spans="1:43" ht="14.4" customHeight="1" x14ac:dyDescent="0.3">
      <c r="A397" s="2" t="s">
        <v>8641</v>
      </c>
      <c r="B397" s="2" t="s">
        <v>8642</v>
      </c>
      <c r="C397" s="2" t="s">
        <v>133</v>
      </c>
      <c r="D397" s="2" t="s">
        <v>311</v>
      </c>
      <c r="E397" s="2" t="s">
        <v>284</v>
      </c>
      <c r="F397" s="2">
        <v>43</v>
      </c>
      <c r="G397" s="2" t="s">
        <v>69</v>
      </c>
      <c r="H397" s="2" t="s">
        <v>278</v>
      </c>
      <c r="I397" s="2" t="s">
        <v>45</v>
      </c>
      <c r="J397" s="3">
        <v>45000</v>
      </c>
      <c r="K397" s="3">
        <v>45009</v>
      </c>
      <c r="L397" s="2" t="s">
        <v>40</v>
      </c>
      <c r="M397" s="2" t="s">
        <v>157</v>
      </c>
      <c r="N397" s="2" t="s">
        <v>328</v>
      </c>
      <c r="O397" s="4">
        <v>1572000</v>
      </c>
      <c r="P397" s="4">
        <v>407200</v>
      </c>
      <c r="Q397" s="4">
        <v>1164800</v>
      </c>
      <c r="R397" s="2">
        <v>36</v>
      </c>
      <c r="S397" s="5">
        <v>10.17</v>
      </c>
      <c r="T397" s="4">
        <v>42227.24</v>
      </c>
      <c r="U397" s="2" t="s">
        <v>73</v>
      </c>
      <c r="V397" s="2" t="s">
        <v>34</v>
      </c>
      <c r="W397" s="4">
        <v>1477953.4</v>
      </c>
      <c r="X397" s="4">
        <v>42227.08</v>
      </c>
      <c r="Y397" s="4">
        <v>1520180.48</v>
      </c>
      <c r="Z397" s="2">
        <v>30</v>
      </c>
      <c r="AA397" s="2" t="s">
        <v>57</v>
      </c>
      <c r="AB397" s="2" t="s">
        <v>15731</v>
      </c>
      <c r="AC397" s="2" t="s">
        <v>75</v>
      </c>
      <c r="AD397" s="2" t="s">
        <v>76</v>
      </c>
      <c r="AE397" s="5">
        <v>74.099999999999994</v>
      </c>
      <c r="AF397" s="2">
        <v>1</v>
      </c>
      <c r="AG397" s="2" t="s">
        <v>77</v>
      </c>
      <c r="AH397" s="2">
        <v>9</v>
      </c>
      <c r="AI397" s="6" t="str">
        <f t="shared" si="18"/>
        <v>35-44</v>
      </c>
      <c r="AJ397" s="11">
        <f>YEAR(tbl_LoanData[[#This Row],[Application Date]])</f>
        <v>2023</v>
      </c>
      <c r="AK397" s="11" t="str">
        <f>TEXT(tbl_LoanData[[#This Row],[Application Date]],"MMMM")</f>
        <v>March</v>
      </c>
      <c r="AL397" s="12">
        <f>DATE(YEAR(tbl_LoanData[[#This Row],[Application Date]]),MONTH(tbl_LoanData[[#This Row],[Application Date]]),1)</f>
        <v>44986</v>
      </c>
      <c r="AM397" s="14">
        <f ca="1">IF(AND(tbl_LoanData[[#This Row],[Application Date]]&gt;=EOMONTH(TODAY(),-1)+1,tbl_LoanData[[#This Row],[Application Date]]&lt;=TODAY()),tbl_LoanData[[#This Row],[Loan Amount]],0)</f>
        <v>0</v>
      </c>
      <c r="AN397" s="14">
        <f>tbl_LoanData[[#This Row],[Amount Paid]]-(Q397-X397)</f>
        <v>355380.47999999998</v>
      </c>
      <c r="AO397" s="14">
        <f>IF(tbl_LoanData[[#This Row],[Application Status]]="Approved",1,0)</f>
        <v>1</v>
      </c>
      <c r="AP397" s="22" t="str">
        <f t="shared" ca="1" si="19"/>
        <v/>
      </c>
      <c r="AQ397" s="22" t="str">
        <f t="shared" ca="1" si="20"/>
        <v/>
      </c>
    </row>
    <row r="398" spans="1:43" ht="14.4" customHeight="1" x14ac:dyDescent="0.3">
      <c r="A398" s="2" t="s">
        <v>8645</v>
      </c>
      <c r="B398" s="2" t="s">
        <v>8646</v>
      </c>
      <c r="C398" s="2" t="s">
        <v>216</v>
      </c>
      <c r="D398" s="2" t="s">
        <v>101</v>
      </c>
      <c r="E398" s="2" t="s">
        <v>91</v>
      </c>
      <c r="F398" s="2">
        <v>56</v>
      </c>
      <c r="G398" s="2" t="s">
        <v>83</v>
      </c>
      <c r="H398" s="2" t="s">
        <v>259</v>
      </c>
      <c r="I398" s="2" t="s">
        <v>43</v>
      </c>
      <c r="J398" s="3">
        <v>44991</v>
      </c>
      <c r="K398" s="3">
        <v>45012</v>
      </c>
      <c r="L398" s="2" t="s">
        <v>38</v>
      </c>
      <c r="M398" s="2" t="s">
        <v>85</v>
      </c>
      <c r="N398" s="2" t="s">
        <v>314</v>
      </c>
      <c r="O398" s="4">
        <v>1484000</v>
      </c>
      <c r="P398" s="4">
        <v>228300</v>
      </c>
      <c r="Q398" s="4">
        <v>1255700</v>
      </c>
      <c r="R398" s="2">
        <v>12</v>
      </c>
      <c r="S398" s="5">
        <v>5.91</v>
      </c>
      <c r="T398" s="4">
        <v>110825.99</v>
      </c>
      <c r="U398" s="2" t="s">
        <v>73</v>
      </c>
      <c r="V398" s="2" t="s">
        <v>34</v>
      </c>
      <c r="W398" s="4">
        <v>1108259.8999999999</v>
      </c>
      <c r="X398" s="4">
        <v>221651.97</v>
      </c>
      <c r="Y398" s="4">
        <v>1329911.8700000001</v>
      </c>
      <c r="Z398" s="2">
        <v>58</v>
      </c>
      <c r="AA398" s="2" t="s">
        <v>58</v>
      </c>
      <c r="AB398" s="2" t="s">
        <v>15734</v>
      </c>
      <c r="AC398" s="2" t="s">
        <v>138</v>
      </c>
      <c r="AD398" s="2" t="s">
        <v>76</v>
      </c>
      <c r="AE398" s="5">
        <v>84.62</v>
      </c>
      <c r="AF398" s="2">
        <v>2</v>
      </c>
      <c r="AG398" s="2" t="s">
        <v>15718</v>
      </c>
      <c r="AH398" s="2">
        <v>21</v>
      </c>
      <c r="AI398" s="6" t="str">
        <f t="shared" si="18"/>
        <v>55-64</v>
      </c>
      <c r="AJ398" s="11">
        <f>YEAR(tbl_LoanData[[#This Row],[Application Date]])</f>
        <v>2023</v>
      </c>
      <c r="AK398" s="11" t="str">
        <f>TEXT(tbl_LoanData[[#This Row],[Application Date]],"MMMM")</f>
        <v>March</v>
      </c>
      <c r="AL398" s="12">
        <f>DATE(YEAR(tbl_LoanData[[#This Row],[Application Date]]),MONTH(tbl_LoanData[[#This Row],[Application Date]]),1)</f>
        <v>44986</v>
      </c>
      <c r="AM398" s="14">
        <f ca="1">IF(AND(tbl_LoanData[[#This Row],[Application Date]]&gt;=EOMONTH(TODAY(),-1)+1,tbl_LoanData[[#This Row],[Application Date]]&lt;=TODAY()),tbl_LoanData[[#This Row],[Loan Amount]],0)</f>
        <v>0</v>
      </c>
      <c r="AN398" s="14">
        <f>tbl_LoanData[[#This Row],[Amount Paid]]-(Q398-X398)</f>
        <v>74211.869999999879</v>
      </c>
      <c r="AO398" s="14">
        <f>IF(tbl_LoanData[[#This Row],[Application Status]]="Approved",1,0)</f>
        <v>1</v>
      </c>
      <c r="AP398" s="22" t="str">
        <f t="shared" ca="1" si="19"/>
        <v/>
      </c>
      <c r="AQ398" s="22" t="str">
        <f t="shared" ca="1" si="20"/>
        <v/>
      </c>
    </row>
    <row r="399" spans="1:43" ht="14.4" customHeight="1" x14ac:dyDescent="0.3">
      <c r="A399" s="2" t="s">
        <v>8685</v>
      </c>
      <c r="B399" s="2" t="s">
        <v>8686</v>
      </c>
      <c r="C399" s="2" t="s">
        <v>606</v>
      </c>
      <c r="D399" s="2" t="s">
        <v>117</v>
      </c>
      <c r="E399" s="2" t="s">
        <v>117</v>
      </c>
      <c r="F399" s="2">
        <v>52</v>
      </c>
      <c r="G399" s="2" t="s">
        <v>69</v>
      </c>
      <c r="H399" s="2" t="s">
        <v>84</v>
      </c>
      <c r="I399" s="2" t="s">
        <v>45</v>
      </c>
      <c r="J399" s="3">
        <v>44994</v>
      </c>
      <c r="K399" s="3">
        <v>44998</v>
      </c>
      <c r="L399" s="2" t="s">
        <v>37</v>
      </c>
      <c r="M399" s="2" t="s">
        <v>199</v>
      </c>
      <c r="N399" s="2" t="s">
        <v>200</v>
      </c>
      <c r="O399" s="4">
        <v>217000</v>
      </c>
      <c r="P399" s="4">
        <v>79600</v>
      </c>
      <c r="Q399" s="4">
        <v>137400</v>
      </c>
      <c r="R399" s="2">
        <v>60</v>
      </c>
      <c r="S399" s="5">
        <v>9.36</v>
      </c>
      <c r="T399" s="4">
        <v>3361.72</v>
      </c>
      <c r="U399" s="2" t="s">
        <v>73</v>
      </c>
      <c r="V399" s="2" t="s">
        <v>74</v>
      </c>
      <c r="W399" s="4">
        <v>134468.79999999999</v>
      </c>
      <c r="X399" s="4">
        <v>67234.399999999994</v>
      </c>
      <c r="Y399" s="4">
        <v>201703.2</v>
      </c>
      <c r="Z399" s="2">
        <v>30</v>
      </c>
      <c r="AA399" s="2" t="s">
        <v>57</v>
      </c>
      <c r="AB399" s="2" t="s">
        <v>15727</v>
      </c>
      <c r="AC399" s="2" t="s">
        <v>87</v>
      </c>
      <c r="AD399" s="2" t="s">
        <v>76</v>
      </c>
      <c r="AE399" s="5">
        <v>63.32</v>
      </c>
      <c r="AF399" s="2">
        <v>1</v>
      </c>
      <c r="AG399" s="2" t="s">
        <v>77</v>
      </c>
      <c r="AH399" s="2">
        <v>4</v>
      </c>
      <c r="AI399" s="6" t="str">
        <f t="shared" si="18"/>
        <v>45-54</v>
      </c>
      <c r="AJ399" s="11">
        <f>YEAR(tbl_LoanData[[#This Row],[Application Date]])</f>
        <v>2023</v>
      </c>
      <c r="AK399" s="11" t="str">
        <f>TEXT(tbl_LoanData[[#This Row],[Application Date]],"MMMM")</f>
        <v>March</v>
      </c>
      <c r="AL399" s="12">
        <f>DATE(YEAR(tbl_LoanData[[#This Row],[Application Date]]),MONTH(tbl_LoanData[[#This Row],[Application Date]]),1)</f>
        <v>44986</v>
      </c>
      <c r="AM399" s="14">
        <f ca="1">IF(AND(tbl_LoanData[[#This Row],[Application Date]]&gt;=EOMONTH(TODAY(),-1)+1,tbl_LoanData[[#This Row],[Application Date]]&lt;=TODAY()),tbl_LoanData[[#This Row],[Loan Amount]],0)</f>
        <v>0</v>
      </c>
      <c r="AN399" s="14">
        <f>tbl_LoanData[[#This Row],[Amount Paid]]-(Q399-X399)</f>
        <v>64303.199999999983</v>
      </c>
      <c r="AO399" s="14">
        <f>IF(tbl_LoanData[[#This Row],[Application Status]]="Approved",1,0)</f>
        <v>1</v>
      </c>
      <c r="AP399" s="22" t="str">
        <f t="shared" ca="1" si="19"/>
        <v/>
      </c>
      <c r="AQ399" s="22" t="str">
        <f t="shared" ca="1" si="20"/>
        <v/>
      </c>
    </row>
    <row r="400" spans="1:43" ht="14.4" customHeight="1" x14ac:dyDescent="0.3">
      <c r="A400" s="2" t="s">
        <v>8747</v>
      </c>
      <c r="B400" s="2" t="s">
        <v>8748</v>
      </c>
      <c r="C400" s="2" t="s">
        <v>331</v>
      </c>
      <c r="D400" s="2" t="s">
        <v>176</v>
      </c>
      <c r="E400" s="2" t="s">
        <v>91</v>
      </c>
      <c r="F400" s="2">
        <v>51</v>
      </c>
      <c r="G400" s="2" t="s">
        <v>83</v>
      </c>
      <c r="H400" s="2" t="s">
        <v>372</v>
      </c>
      <c r="I400" s="2" t="s">
        <v>43</v>
      </c>
      <c r="J400" s="3">
        <v>45016</v>
      </c>
      <c r="K400" s="3">
        <v>45037</v>
      </c>
      <c r="L400" s="2" t="s">
        <v>40</v>
      </c>
      <c r="M400" s="2" t="s">
        <v>71</v>
      </c>
      <c r="N400" s="2" t="s">
        <v>137</v>
      </c>
      <c r="O400" s="4">
        <v>1525000</v>
      </c>
      <c r="P400" s="4">
        <v>504700</v>
      </c>
      <c r="Q400" s="4">
        <v>1020300</v>
      </c>
      <c r="R400" s="2">
        <v>24</v>
      </c>
      <c r="S400" s="5">
        <v>14.98</v>
      </c>
      <c r="T400" s="4">
        <v>55249.24</v>
      </c>
      <c r="U400" s="2" t="s">
        <v>73</v>
      </c>
      <c r="V400" s="2" t="s">
        <v>33</v>
      </c>
      <c r="W400" s="4">
        <v>1325981.8799999999</v>
      </c>
      <c r="X400" s="4">
        <v>0</v>
      </c>
      <c r="Y400" s="4">
        <v>1325981.8799999999</v>
      </c>
      <c r="Z400" s="2">
        <v>0</v>
      </c>
      <c r="AA400" s="2" t="s">
        <v>56</v>
      </c>
      <c r="AB400" s="2" t="s">
        <v>15734</v>
      </c>
      <c r="AC400" s="2" t="s">
        <v>146</v>
      </c>
      <c r="AD400" s="2" t="s">
        <v>76</v>
      </c>
      <c r="AE400" s="5">
        <v>66.900000000000006</v>
      </c>
      <c r="AF400" s="2">
        <v>0</v>
      </c>
      <c r="AG400" s="2" t="s">
        <v>77</v>
      </c>
      <c r="AH400" s="2">
        <v>21</v>
      </c>
      <c r="AI400" s="6" t="str">
        <f t="shared" si="18"/>
        <v>45-54</v>
      </c>
      <c r="AJ400" s="11">
        <f>YEAR(tbl_LoanData[[#This Row],[Application Date]])</f>
        <v>2023</v>
      </c>
      <c r="AK400" s="11" t="str">
        <f>TEXT(tbl_LoanData[[#This Row],[Application Date]],"MMMM")</f>
        <v>March</v>
      </c>
      <c r="AL400" s="12">
        <f>DATE(YEAR(tbl_LoanData[[#This Row],[Application Date]]),MONTH(tbl_LoanData[[#This Row],[Application Date]]),1)</f>
        <v>44986</v>
      </c>
      <c r="AM400" s="14">
        <f ca="1">IF(AND(tbl_LoanData[[#This Row],[Application Date]]&gt;=EOMONTH(TODAY(),-1)+1,tbl_LoanData[[#This Row],[Application Date]]&lt;=TODAY()),tbl_LoanData[[#This Row],[Loan Amount]],0)</f>
        <v>0</v>
      </c>
      <c r="AN400" s="14">
        <f>tbl_LoanData[[#This Row],[Amount Paid]]-(Q400-X400)</f>
        <v>305681.87999999989</v>
      </c>
      <c r="AO400" s="14">
        <f>IF(tbl_LoanData[[#This Row],[Application Status]]="Approved",1,0)</f>
        <v>1</v>
      </c>
      <c r="AP400" s="22" t="str">
        <f t="shared" ca="1" si="19"/>
        <v/>
      </c>
      <c r="AQ400" s="22" t="str">
        <f t="shared" ca="1" si="20"/>
        <v/>
      </c>
    </row>
    <row r="401" spans="1:43" ht="14.4" customHeight="1" x14ac:dyDescent="0.3">
      <c r="A401" s="2" t="s">
        <v>8879</v>
      </c>
      <c r="B401" s="2" t="s">
        <v>8880</v>
      </c>
      <c r="C401" s="2" t="s">
        <v>687</v>
      </c>
      <c r="D401" s="2" t="s">
        <v>176</v>
      </c>
      <c r="E401" s="2" t="s">
        <v>81</v>
      </c>
      <c r="F401" s="2">
        <v>35</v>
      </c>
      <c r="G401" s="2" t="s">
        <v>83</v>
      </c>
      <c r="H401" s="2" t="s">
        <v>278</v>
      </c>
      <c r="I401" s="2" t="s">
        <v>45</v>
      </c>
      <c r="J401" s="3">
        <v>45000</v>
      </c>
      <c r="K401" s="3">
        <v>45021</v>
      </c>
      <c r="L401" s="2" t="s">
        <v>39</v>
      </c>
      <c r="M401" s="2" t="s">
        <v>157</v>
      </c>
      <c r="N401" s="2" t="s">
        <v>359</v>
      </c>
      <c r="O401" s="4">
        <v>2343000</v>
      </c>
      <c r="P401" s="4">
        <v>870800</v>
      </c>
      <c r="Q401" s="4">
        <v>1472200</v>
      </c>
      <c r="R401" s="2">
        <v>48</v>
      </c>
      <c r="S401" s="5">
        <v>8.92</v>
      </c>
      <c r="T401" s="4">
        <v>41614.19</v>
      </c>
      <c r="U401" s="2" t="s">
        <v>73</v>
      </c>
      <c r="V401" s="2" t="s">
        <v>74</v>
      </c>
      <c r="W401" s="4">
        <v>1706181.79</v>
      </c>
      <c r="X401" s="4">
        <v>291299.17</v>
      </c>
      <c r="Y401" s="4">
        <v>1997480.96</v>
      </c>
      <c r="Z401" s="2">
        <v>0</v>
      </c>
      <c r="AA401" s="2" t="s">
        <v>56</v>
      </c>
      <c r="AB401" s="2" t="s">
        <v>15736</v>
      </c>
      <c r="AC401" s="2" t="s">
        <v>332</v>
      </c>
      <c r="AD401" s="2" t="s">
        <v>76</v>
      </c>
      <c r="AE401" s="5">
        <v>62.83</v>
      </c>
      <c r="AF401" s="2">
        <v>0</v>
      </c>
      <c r="AG401" s="2" t="s">
        <v>77</v>
      </c>
      <c r="AH401" s="2">
        <v>21</v>
      </c>
      <c r="AI401" s="6" t="str">
        <f t="shared" si="18"/>
        <v>35-44</v>
      </c>
      <c r="AJ401" s="11">
        <f>YEAR(tbl_LoanData[[#This Row],[Application Date]])</f>
        <v>2023</v>
      </c>
      <c r="AK401" s="11" t="str">
        <f>TEXT(tbl_LoanData[[#This Row],[Application Date]],"MMMM")</f>
        <v>March</v>
      </c>
      <c r="AL401" s="12">
        <f>DATE(YEAR(tbl_LoanData[[#This Row],[Application Date]]),MONTH(tbl_LoanData[[#This Row],[Application Date]]),1)</f>
        <v>44986</v>
      </c>
      <c r="AM401" s="14">
        <f ca="1">IF(AND(tbl_LoanData[[#This Row],[Application Date]]&gt;=EOMONTH(TODAY(),-1)+1,tbl_LoanData[[#This Row],[Application Date]]&lt;=TODAY()),tbl_LoanData[[#This Row],[Loan Amount]],0)</f>
        <v>0</v>
      </c>
      <c r="AN401" s="14">
        <f>tbl_LoanData[[#This Row],[Amount Paid]]-(Q401-X401)</f>
        <v>525280.96</v>
      </c>
      <c r="AO401" s="14">
        <f>IF(tbl_LoanData[[#This Row],[Application Status]]="Approved",1,0)</f>
        <v>1</v>
      </c>
      <c r="AP401" s="22" t="str">
        <f t="shared" ca="1" si="19"/>
        <v/>
      </c>
      <c r="AQ401" s="22" t="str">
        <f t="shared" ca="1" si="20"/>
        <v/>
      </c>
    </row>
    <row r="402" spans="1:43" ht="14.4" customHeight="1" x14ac:dyDescent="0.3">
      <c r="A402" s="2" t="s">
        <v>8889</v>
      </c>
      <c r="B402" s="2" t="s">
        <v>8890</v>
      </c>
      <c r="C402" s="2" t="s">
        <v>413</v>
      </c>
      <c r="D402" s="2" t="s">
        <v>209</v>
      </c>
      <c r="E402" s="2" t="s">
        <v>255</v>
      </c>
      <c r="F402" s="2">
        <v>22</v>
      </c>
      <c r="G402" s="2" t="s">
        <v>83</v>
      </c>
      <c r="H402" s="2" t="s">
        <v>237</v>
      </c>
      <c r="I402" s="2" t="s">
        <v>48</v>
      </c>
      <c r="J402" s="3">
        <v>45000</v>
      </c>
      <c r="K402" s="3">
        <v>45015</v>
      </c>
      <c r="L402" s="2" t="s">
        <v>41</v>
      </c>
      <c r="M402" s="2" t="s">
        <v>144</v>
      </c>
      <c r="N402" s="2" t="s">
        <v>857</v>
      </c>
      <c r="O402" s="4">
        <v>2894000</v>
      </c>
      <c r="P402" s="4">
        <v>1052700</v>
      </c>
      <c r="Q402" s="4">
        <v>1841300</v>
      </c>
      <c r="R402" s="2">
        <v>36</v>
      </c>
      <c r="S402" s="5">
        <v>6.34</v>
      </c>
      <c r="T402" s="4">
        <v>60875.42</v>
      </c>
      <c r="U402" s="2" t="s">
        <v>73</v>
      </c>
      <c r="V402" s="2" t="s">
        <v>33</v>
      </c>
      <c r="W402" s="4">
        <v>2191515.2599999998</v>
      </c>
      <c r="X402" s="4">
        <v>0</v>
      </c>
      <c r="Y402" s="4">
        <v>2191515.2599999998</v>
      </c>
      <c r="Z402" s="2">
        <v>0</v>
      </c>
      <c r="AA402" s="2" t="s">
        <v>56</v>
      </c>
      <c r="AB402" s="2" t="s">
        <v>15732</v>
      </c>
      <c r="AC402" s="2" t="s">
        <v>87</v>
      </c>
      <c r="AD402" s="2" t="s">
        <v>76</v>
      </c>
      <c r="AE402" s="5">
        <v>63.62</v>
      </c>
      <c r="AF402" s="2">
        <v>0</v>
      </c>
      <c r="AG402" s="2" t="s">
        <v>77</v>
      </c>
      <c r="AH402" s="2">
        <v>15</v>
      </c>
      <c r="AI402" s="6" t="str">
        <f t="shared" si="18"/>
        <v>18-24</v>
      </c>
      <c r="AJ402" s="11">
        <f>YEAR(tbl_LoanData[[#This Row],[Application Date]])</f>
        <v>2023</v>
      </c>
      <c r="AK402" s="11" t="str">
        <f>TEXT(tbl_LoanData[[#This Row],[Application Date]],"MMMM")</f>
        <v>March</v>
      </c>
      <c r="AL402" s="12">
        <f>DATE(YEAR(tbl_LoanData[[#This Row],[Application Date]]),MONTH(tbl_LoanData[[#This Row],[Application Date]]),1)</f>
        <v>44986</v>
      </c>
      <c r="AM402" s="14">
        <f ca="1">IF(AND(tbl_LoanData[[#This Row],[Application Date]]&gt;=EOMONTH(TODAY(),-1)+1,tbl_LoanData[[#This Row],[Application Date]]&lt;=TODAY()),tbl_LoanData[[#This Row],[Loan Amount]],0)</f>
        <v>0</v>
      </c>
      <c r="AN402" s="14">
        <f>tbl_LoanData[[#This Row],[Amount Paid]]-(Q402-X402)</f>
        <v>350215.25999999978</v>
      </c>
      <c r="AO402" s="14">
        <f>IF(tbl_LoanData[[#This Row],[Application Status]]="Approved",1,0)</f>
        <v>1</v>
      </c>
      <c r="AP402" s="22" t="str">
        <f t="shared" ca="1" si="19"/>
        <v/>
      </c>
      <c r="AQ402" s="22" t="str">
        <f t="shared" ca="1" si="20"/>
        <v/>
      </c>
    </row>
    <row r="403" spans="1:43" ht="14.4" customHeight="1" x14ac:dyDescent="0.3">
      <c r="A403" s="2" t="s">
        <v>8963</v>
      </c>
      <c r="B403" s="2" t="s">
        <v>8964</v>
      </c>
      <c r="C403" s="2" t="s">
        <v>560</v>
      </c>
      <c r="D403" s="2" t="s">
        <v>254</v>
      </c>
      <c r="E403" s="2" t="s">
        <v>183</v>
      </c>
      <c r="F403" s="2">
        <v>31</v>
      </c>
      <c r="G403" s="2" t="s">
        <v>69</v>
      </c>
      <c r="H403" s="2" t="s">
        <v>166</v>
      </c>
      <c r="I403" s="2" t="s">
        <v>46</v>
      </c>
      <c r="J403" s="3">
        <v>44992</v>
      </c>
      <c r="K403" s="3">
        <v>44997</v>
      </c>
      <c r="L403" s="2" t="s">
        <v>37</v>
      </c>
      <c r="M403" s="2" t="s">
        <v>199</v>
      </c>
      <c r="N403" s="2" t="s">
        <v>200</v>
      </c>
      <c r="O403" s="4">
        <v>132000</v>
      </c>
      <c r="P403" s="4">
        <v>30000</v>
      </c>
      <c r="Q403" s="4">
        <v>102000</v>
      </c>
      <c r="R403" s="2">
        <v>48</v>
      </c>
      <c r="S403" s="5">
        <v>11.7</v>
      </c>
      <c r="T403" s="4">
        <v>3119.5</v>
      </c>
      <c r="U403" s="2" t="s">
        <v>73</v>
      </c>
      <c r="V403" s="2" t="s">
        <v>74</v>
      </c>
      <c r="W403" s="4">
        <v>124780</v>
      </c>
      <c r="X403" s="4">
        <v>24956</v>
      </c>
      <c r="Y403" s="4">
        <v>149736</v>
      </c>
      <c r="Z403" s="2">
        <v>29</v>
      </c>
      <c r="AA403" s="2" t="s">
        <v>57</v>
      </c>
      <c r="AB403" s="2" t="s">
        <v>15735</v>
      </c>
      <c r="AC403" s="2" t="s">
        <v>213</v>
      </c>
      <c r="AD403" s="2" t="s">
        <v>76</v>
      </c>
      <c r="AE403" s="5">
        <v>77.27</v>
      </c>
      <c r="AF403" s="2">
        <v>1</v>
      </c>
      <c r="AG403" s="2" t="s">
        <v>77</v>
      </c>
      <c r="AH403" s="2">
        <v>5</v>
      </c>
      <c r="AI403" s="6" t="str">
        <f t="shared" si="18"/>
        <v>25-34</v>
      </c>
      <c r="AJ403" s="11">
        <f>YEAR(tbl_LoanData[[#This Row],[Application Date]])</f>
        <v>2023</v>
      </c>
      <c r="AK403" s="11" t="str">
        <f>TEXT(tbl_LoanData[[#This Row],[Application Date]],"MMMM")</f>
        <v>March</v>
      </c>
      <c r="AL403" s="12">
        <f>DATE(YEAR(tbl_LoanData[[#This Row],[Application Date]]),MONTH(tbl_LoanData[[#This Row],[Application Date]]),1)</f>
        <v>44986</v>
      </c>
      <c r="AM403" s="14">
        <f ca="1">IF(AND(tbl_LoanData[[#This Row],[Application Date]]&gt;=EOMONTH(TODAY(),-1)+1,tbl_LoanData[[#This Row],[Application Date]]&lt;=TODAY()),tbl_LoanData[[#This Row],[Loan Amount]],0)</f>
        <v>0</v>
      </c>
      <c r="AN403" s="14">
        <f>tbl_LoanData[[#This Row],[Amount Paid]]-(Q403-X403)</f>
        <v>47736</v>
      </c>
      <c r="AO403" s="14">
        <f>IF(tbl_LoanData[[#This Row],[Application Status]]="Approved",1,0)</f>
        <v>1</v>
      </c>
      <c r="AP403" s="22" t="str">
        <f t="shared" ca="1" si="19"/>
        <v/>
      </c>
      <c r="AQ403" s="22" t="str">
        <f t="shared" ca="1" si="20"/>
        <v/>
      </c>
    </row>
    <row r="404" spans="1:43" ht="14.4" customHeight="1" x14ac:dyDescent="0.3">
      <c r="A404" s="2" t="s">
        <v>9187</v>
      </c>
      <c r="B404" s="2" t="s">
        <v>9188</v>
      </c>
      <c r="C404" s="2" t="s">
        <v>599</v>
      </c>
      <c r="D404" s="2" t="s">
        <v>142</v>
      </c>
      <c r="E404" s="2" t="s">
        <v>134</v>
      </c>
      <c r="F404" s="2">
        <v>53</v>
      </c>
      <c r="G404" s="2" t="s">
        <v>83</v>
      </c>
      <c r="H404" s="2" t="s">
        <v>126</v>
      </c>
      <c r="I404" s="2" t="s">
        <v>44</v>
      </c>
      <c r="J404" s="3">
        <v>45003</v>
      </c>
      <c r="K404" s="3">
        <v>45006</v>
      </c>
      <c r="L404" s="2" t="s">
        <v>39</v>
      </c>
      <c r="M404" s="2" t="s">
        <v>127</v>
      </c>
      <c r="N404" s="2" t="s">
        <v>195</v>
      </c>
      <c r="O404" s="4">
        <v>1830000</v>
      </c>
      <c r="P404" s="4">
        <v>692700</v>
      </c>
      <c r="Q404" s="4">
        <v>1137300</v>
      </c>
      <c r="R404" s="2">
        <v>48</v>
      </c>
      <c r="S404" s="5">
        <v>8.69</v>
      </c>
      <c r="T404" s="4">
        <v>31929.7</v>
      </c>
      <c r="U404" s="2" t="s">
        <v>73</v>
      </c>
      <c r="V404" s="2" t="s">
        <v>74</v>
      </c>
      <c r="W404" s="4">
        <v>1309117.7</v>
      </c>
      <c r="X404" s="4">
        <v>223507.78</v>
      </c>
      <c r="Y404" s="4">
        <v>1532625.48</v>
      </c>
      <c r="Z404" s="2">
        <v>0</v>
      </c>
      <c r="AA404" s="2" t="s">
        <v>56</v>
      </c>
      <c r="AB404" s="2" t="s">
        <v>15732</v>
      </c>
      <c r="AC404" s="2" t="s">
        <v>129</v>
      </c>
      <c r="AD404" s="2" t="s">
        <v>76</v>
      </c>
      <c r="AE404" s="5">
        <v>62.15</v>
      </c>
      <c r="AF404" s="2">
        <v>0</v>
      </c>
      <c r="AG404" s="2" t="s">
        <v>77</v>
      </c>
      <c r="AH404" s="2">
        <v>3</v>
      </c>
      <c r="AI404" s="6" t="str">
        <f t="shared" si="18"/>
        <v>45-54</v>
      </c>
      <c r="AJ404" s="11">
        <f>YEAR(tbl_LoanData[[#This Row],[Application Date]])</f>
        <v>2023</v>
      </c>
      <c r="AK404" s="11" t="str">
        <f>TEXT(tbl_LoanData[[#This Row],[Application Date]],"MMMM")</f>
        <v>March</v>
      </c>
      <c r="AL404" s="12">
        <f>DATE(YEAR(tbl_LoanData[[#This Row],[Application Date]]),MONTH(tbl_LoanData[[#This Row],[Application Date]]),1)</f>
        <v>44986</v>
      </c>
      <c r="AM404" s="14">
        <f ca="1">IF(AND(tbl_LoanData[[#This Row],[Application Date]]&gt;=EOMONTH(TODAY(),-1)+1,tbl_LoanData[[#This Row],[Application Date]]&lt;=TODAY()),tbl_LoanData[[#This Row],[Loan Amount]],0)</f>
        <v>0</v>
      </c>
      <c r="AN404" s="14">
        <f>tbl_LoanData[[#This Row],[Amount Paid]]-(Q404-X404)</f>
        <v>395325.48</v>
      </c>
      <c r="AO404" s="14">
        <f>IF(tbl_LoanData[[#This Row],[Application Status]]="Approved",1,0)</f>
        <v>1</v>
      </c>
      <c r="AP404" s="22" t="str">
        <f t="shared" ca="1" si="19"/>
        <v/>
      </c>
      <c r="AQ404" s="22" t="str">
        <f t="shared" ca="1" si="20"/>
        <v/>
      </c>
    </row>
    <row r="405" spans="1:43" ht="14.4" customHeight="1" x14ac:dyDescent="0.3">
      <c r="A405" s="2" t="s">
        <v>9195</v>
      </c>
      <c r="B405" s="2" t="s">
        <v>9196</v>
      </c>
      <c r="C405" s="2" t="s">
        <v>464</v>
      </c>
      <c r="D405" s="2" t="s">
        <v>117</v>
      </c>
      <c r="E405" s="2" t="s">
        <v>118</v>
      </c>
      <c r="F405" s="2">
        <v>48</v>
      </c>
      <c r="G405" s="2" t="s">
        <v>83</v>
      </c>
      <c r="H405" s="2" t="s">
        <v>70</v>
      </c>
      <c r="I405" s="2" t="s">
        <v>50</v>
      </c>
      <c r="J405" s="3">
        <v>45004</v>
      </c>
      <c r="K405" s="3">
        <v>45010</v>
      </c>
      <c r="L405" s="2" t="s">
        <v>36</v>
      </c>
      <c r="M405" s="2" t="s">
        <v>85</v>
      </c>
      <c r="N405" s="2" t="s">
        <v>624</v>
      </c>
      <c r="O405" s="4">
        <v>1451000</v>
      </c>
      <c r="P405" s="4">
        <v>345100</v>
      </c>
      <c r="Q405" s="4">
        <v>1105900</v>
      </c>
      <c r="R405" s="2">
        <v>36</v>
      </c>
      <c r="S405" s="5">
        <v>10.09</v>
      </c>
      <c r="T405" s="4">
        <v>40018.22</v>
      </c>
      <c r="U405" s="2" t="s">
        <v>73</v>
      </c>
      <c r="V405" s="2" t="s">
        <v>34</v>
      </c>
      <c r="W405" s="4">
        <v>1040473.72</v>
      </c>
      <c r="X405" s="4">
        <v>400182.21</v>
      </c>
      <c r="Y405" s="4">
        <v>1440655.93</v>
      </c>
      <c r="Z405" s="2">
        <v>280</v>
      </c>
      <c r="AA405" s="2" t="s">
        <v>60</v>
      </c>
      <c r="AB405" s="2" t="s">
        <v>15736</v>
      </c>
      <c r="AC405" s="2" t="s">
        <v>146</v>
      </c>
      <c r="AD405" s="2" t="s">
        <v>76</v>
      </c>
      <c r="AE405" s="5">
        <v>76.22</v>
      </c>
      <c r="AF405" s="2">
        <v>9</v>
      </c>
      <c r="AG405" s="2" t="s">
        <v>130</v>
      </c>
      <c r="AH405" s="2">
        <v>6</v>
      </c>
      <c r="AI405" s="6" t="str">
        <f t="shared" si="18"/>
        <v>45-54</v>
      </c>
      <c r="AJ405" s="11">
        <f>YEAR(tbl_LoanData[[#This Row],[Application Date]])</f>
        <v>2023</v>
      </c>
      <c r="AK405" s="11" t="str">
        <f>TEXT(tbl_LoanData[[#This Row],[Application Date]],"MMMM")</f>
        <v>March</v>
      </c>
      <c r="AL405" s="12">
        <f>DATE(YEAR(tbl_LoanData[[#This Row],[Application Date]]),MONTH(tbl_LoanData[[#This Row],[Application Date]]),1)</f>
        <v>44986</v>
      </c>
      <c r="AM405" s="14">
        <f ca="1">IF(AND(tbl_LoanData[[#This Row],[Application Date]]&gt;=EOMONTH(TODAY(),-1)+1,tbl_LoanData[[#This Row],[Application Date]]&lt;=TODAY()),tbl_LoanData[[#This Row],[Loan Amount]],0)</f>
        <v>0</v>
      </c>
      <c r="AN405" s="14">
        <f>tbl_LoanData[[#This Row],[Amount Paid]]-(Q405-X405)</f>
        <v>334755.92999999993</v>
      </c>
      <c r="AO405" s="14">
        <f>IF(tbl_LoanData[[#This Row],[Application Status]]="Approved",1,0)</f>
        <v>1</v>
      </c>
      <c r="AP405" s="22" t="str">
        <f t="shared" ca="1" si="19"/>
        <v/>
      </c>
      <c r="AQ405" s="22" t="str">
        <f t="shared" ca="1" si="20"/>
        <v/>
      </c>
    </row>
    <row r="406" spans="1:43" ht="14.4" customHeight="1" x14ac:dyDescent="0.3">
      <c r="A406" s="2" t="s">
        <v>9201</v>
      </c>
      <c r="B406" s="2" t="s">
        <v>9202</v>
      </c>
      <c r="C406" s="2" t="s">
        <v>405</v>
      </c>
      <c r="D406" s="2" t="s">
        <v>232</v>
      </c>
      <c r="E406" s="2" t="s">
        <v>293</v>
      </c>
      <c r="F406" s="2">
        <v>47</v>
      </c>
      <c r="G406" s="2" t="s">
        <v>69</v>
      </c>
      <c r="H406" s="2" t="s">
        <v>565</v>
      </c>
      <c r="I406" s="2" t="s">
        <v>47</v>
      </c>
      <c r="J406" s="3">
        <v>45008</v>
      </c>
      <c r="K406" s="3">
        <v>45014</v>
      </c>
      <c r="L406" s="2" t="s">
        <v>40</v>
      </c>
      <c r="M406" s="2" t="s">
        <v>111</v>
      </c>
      <c r="N406" s="2" t="s">
        <v>120</v>
      </c>
      <c r="O406" s="4">
        <v>1130000</v>
      </c>
      <c r="P406" s="4">
        <v>417700</v>
      </c>
      <c r="Q406" s="4">
        <v>712300</v>
      </c>
      <c r="R406" s="2">
        <v>18</v>
      </c>
      <c r="S406" s="5">
        <v>8.83</v>
      </c>
      <c r="T406" s="4">
        <v>44813.56</v>
      </c>
      <c r="U406" s="2" t="s">
        <v>73</v>
      </c>
      <c r="V406" s="2" t="s">
        <v>33</v>
      </c>
      <c r="W406" s="4">
        <v>806644.14</v>
      </c>
      <c r="X406" s="4">
        <v>0</v>
      </c>
      <c r="Y406" s="4">
        <v>806644.14</v>
      </c>
      <c r="Z406" s="2">
        <v>0</v>
      </c>
      <c r="AA406" s="2" t="s">
        <v>56</v>
      </c>
      <c r="AB406" s="2" t="s">
        <v>15731</v>
      </c>
      <c r="AC406" s="2" t="s">
        <v>360</v>
      </c>
      <c r="AD406" s="2" t="s">
        <v>76</v>
      </c>
      <c r="AE406" s="5">
        <v>63.04</v>
      </c>
      <c r="AF406" s="2">
        <v>0</v>
      </c>
      <c r="AG406" s="2" t="s">
        <v>77</v>
      </c>
      <c r="AH406" s="2">
        <v>6</v>
      </c>
      <c r="AI406" s="6" t="str">
        <f t="shared" si="18"/>
        <v>45-54</v>
      </c>
      <c r="AJ406" s="11">
        <f>YEAR(tbl_LoanData[[#This Row],[Application Date]])</f>
        <v>2023</v>
      </c>
      <c r="AK406" s="11" t="str">
        <f>TEXT(tbl_LoanData[[#This Row],[Application Date]],"MMMM")</f>
        <v>March</v>
      </c>
      <c r="AL406" s="12">
        <f>DATE(YEAR(tbl_LoanData[[#This Row],[Application Date]]),MONTH(tbl_LoanData[[#This Row],[Application Date]]),1)</f>
        <v>44986</v>
      </c>
      <c r="AM406" s="14">
        <f ca="1">IF(AND(tbl_LoanData[[#This Row],[Application Date]]&gt;=EOMONTH(TODAY(),-1)+1,tbl_LoanData[[#This Row],[Application Date]]&lt;=TODAY()),tbl_LoanData[[#This Row],[Loan Amount]],0)</f>
        <v>0</v>
      </c>
      <c r="AN406" s="14">
        <f>tbl_LoanData[[#This Row],[Amount Paid]]-(Q406-X406)</f>
        <v>94344.140000000014</v>
      </c>
      <c r="AO406" s="14">
        <f>IF(tbl_LoanData[[#This Row],[Application Status]]="Approved",1,0)</f>
        <v>1</v>
      </c>
      <c r="AP406" s="22" t="str">
        <f t="shared" ca="1" si="19"/>
        <v/>
      </c>
      <c r="AQ406" s="22" t="str">
        <f t="shared" ca="1" si="20"/>
        <v/>
      </c>
    </row>
    <row r="407" spans="1:43" ht="14.4" customHeight="1" x14ac:dyDescent="0.3">
      <c r="A407" s="2" t="s">
        <v>9263</v>
      </c>
      <c r="B407" s="2" t="s">
        <v>9264</v>
      </c>
      <c r="C407" s="2" t="s">
        <v>1012</v>
      </c>
      <c r="D407" s="2" t="s">
        <v>254</v>
      </c>
      <c r="E407" s="2" t="s">
        <v>406</v>
      </c>
      <c r="F407" s="2">
        <v>43</v>
      </c>
      <c r="G407" s="2" t="s">
        <v>69</v>
      </c>
      <c r="H407" s="2" t="s">
        <v>156</v>
      </c>
      <c r="I407" s="2" t="s">
        <v>45</v>
      </c>
      <c r="J407" s="3">
        <v>45016</v>
      </c>
      <c r="K407" s="3">
        <v>45027</v>
      </c>
      <c r="L407" s="2" t="s">
        <v>38</v>
      </c>
      <c r="M407" s="2" t="s">
        <v>144</v>
      </c>
      <c r="N407" s="2" t="s">
        <v>382</v>
      </c>
      <c r="O407" s="4">
        <v>1871000</v>
      </c>
      <c r="P407" s="4">
        <v>381000</v>
      </c>
      <c r="Q407" s="4">
        <v>1490000</v>
      </c>
      <c r="R407" s="2">
        <v>18</v>
      </c>
      <c r="S407" s="5">
        <v>10.74</v>
      </c>
      <c r="T407" s="4">
        <v>96113.279999999999</v>
      </c>
      <c r="U407" s="2" t="s">
        <v>73</v>
      </c>
      <c r="V407" s="2" t="s">
        <v>33</v>
      </c>
      <c r="W407" s="4">
        <v>1730039</v>
      </c>
      <c r="X407" s="4">
        <v>0</v>
      </c>
      <c r="Y407" s="4">
        <v>1730039</v>
      </c>
      <c r="Z407" s="2">
        <v>0</v>
      </c>
      <c r="AA407" s="2" t="s">
        <v>56</v>
      </c>
      <c r="AB407" s="2" t="s">
        <v>15731</v>
      </c>
      <c r="AC407" s="2" t="s">
        <v>129</v>
      </c>
      <c r="AD407" s="2" t="s">
        <v>76</v>
      </c>
      <c r="AE407" s="5">
        <v>79.64</v>
      </c>
      <c r="AF407" s="2">
        <v>0</v>
      </c>
      <c r="AG407" s="2" t="s">
        <v>77</v>
      </c>
      <c r="AH407" s="2">
        <v>11</v>
      </c>
      <c r="AI407" s="6" t="str">
        <f t="shared" si="18"/>
        <v>35-44</v>
      </c>
      <c r="AJ407" s="11">
        <f>YEAR(tbl_LoanData[[#This Row],[Application Date]])</f>
        <v>2023</v>
      </c>
      <c r="AK407" s="11" t="str">
        <f>TEXT(tbl_LoanData[[#This Row],[Application Date]],"MMMM")</f>
        <v>March</v>
      </c>
      <c r="AL407" s="12">
        <f>DATE(YEAR(tbl_LoanData[[#This Row],[Application Date]]),MONTH(tbl_LoanData[[#This Row],[Application Date]]),1)</f>
        <v>44986</v>
      </c>
      <c r="AM407" s="14">
        <f ca="1">IF(AND(tbl_LoanData[[#This Row],[Application Date]]&gt;=EOMONTH(TODAY(),-1)+1,tbl_LoanData[[#This Row],[Application Date]]&lt;=TODAY()),tbl_LoanData[[#This Row],[Loan Amount]],0)</f>
        <v>0</v>
      </c>
      <c r="AN407" s="14">
        <f>tbl_LoanData[[#This Row],[Amount Paid]]-(Q407-X407)</f>
        <v>240039</v>
      </c>
      <c r="AO407" s="14">
        <f>IF(tbl_LoanData[[#This Row],[Application Status]]="Approved",1,0)</f>
        <v>1</v>
      </c>
      <c r="AP407" s="22" t="str">
        <f t="shared" ca="1" si="19"/>
        <v/>
      </c>
      <c r="AQ407" s="22" t="str">
        <f t="shared" ca="1" si="20"/>
        <v/>
      </c>
    </row>
    <row r="408" spans="1:43" ht="14.4" customHeight="1" x14ac:dyDescent="0.3">
      <c r="A408" s="2" t="s">
        <v>9297</v>
      </c>
      <c r="B408" s="2" t="s">
        <v>9298</v>
      </c>
      <c r="C408" s="2" t="s">
        <v>208</v>
      </c>
      <c r="D408" s="2" t="s">
        <v>232</v>
      </c>
      <c r="E408" s="2" t="s">
        <v>268</v>
      </c>
      <c r="F408" s="2">
        <v>24</v>
      </c>
      <c r="G408" s="2" t="s">
        <v>69</v>
      </c>
      <c r="H408" s="2" t="s">
        <v>265</v>
      </c>
      <c r="I408" s="2" t="s">
        <v>44</v>
      </c>
      <c r="J408" s="3">
        <v>45003</v>
      </c>
      <c r="K408" s="3">
        <v>45019</v>
      </c>
      <c r="L408" s="2" t="s">
        <v>40</v>
      </c>
      <c r="M408" s="2" t="s">
        <v>94</v>
      </c>
      <c r="N408" s="2" t="s">
        <v>95</v>
      </c>
      <c r="O408" s="4">
        <v>1310000</v>
      </c>
      <c r="P408" s="4">
        <v>259100</v>
      </c>
      <c r="Q408" s="4">
        <v>1050900</v>
      </c>
      <c r="R408" s="2">
        <v>36</v>
      </c>
      <c r="S408" s="5">
        <v>11.25</v>
      </c>
      <c r="T408" s="4">
        <v>39043.85</v>
      </c>
      <c r="U408" s="2" t="s">
        <v>73</v>
      </c>
      <c r="V408" s="2" t="s">
        <v>33</v>
      </c>
      <c r="W408" s="4">
        <v>1405578.75</v>
      </c>
      <c r="X408" s="4">
        <v>0</v>
      </c>
      <c r="Y408" s="4">
        <v>1405578.75</v>
      </c>
      <c r="Z408" s="2">
        <v>0</v>
      </c>
      <c r="AA408" s="2" t="s">
        <v>56</v>
      </c>
      <c r="AB408" s="2" t="s">
        <v>15736</v>
      </c>
      <c r="AC408" s="2" t="s">
        <v>360</v>
      </c>
      <c r="AD408" s="2" t="s">
        <v>76</v>
      </c>
      <c r="AE408" s="5">
        <v>80.22</v>
      </c>
      <c r="AF408" s="2">
        <v>0</v>
      </c>
      <c r="AG408" s="2" t="s">
        <v>77</v>
      </c>
      <c r="AH408" s="2">
        <v>16</v>
      </c>
      <c r="AI408" s="6" t="str">
        <f t="shared" si="18"/>
        <v>18-24</v>
      </c>
      <c r="AJ408" s="11">
        <f>YEAR(tbl_LoanData[[#This Row],[Application Date]])</f>
        <v>2023</v>
      </c>
      <c r="AK408" s="11" t="str">
        <f>TEXT(tbl_LoanData[[#This Row],[Application Date]],"MMMM")</f>
        <v>March</v>
      </c>
      <c r="AL408" s="12">
        <f>DATE(YEAR(tbl_LoanData[[#This Row],[Application Date]]),MONTH(tbl_LoanData[[#This Row],[Application Date]]),1)</f>
        <v>44986</v>
      </c>
      <c r="AM408" s="14">
        <f ca="1">IF(AND(tbl_LoanData[[#This Row],[Application Date]]&gt;=EOMONTH(TODAY(),-1)+1,tbl_LoanData[[#This Row],[Application Date]]&lt;=TODAY()),tbl_LoanData[[#This Row],[Loan Amount]],0)</f>
        <v>0</v>
      </c>
      <c r="AN408" s="14">
        <f>tbl_LoanData[[#This Row],[Amount Paid]]-(Q408-X408)</f>
        <v>354678.75</v>
      </c>
      <c r="AO408" s="14">
        <f>IF(tbl_LoanData[[#This Row],[Application Status]]="Approved",1,0)</f>
        <v>1</v>
      </c>
      <c r="AP408" s="22" t="str">
        <f t="shared" ca="1" si="19"/>
        <v/>
      </c>
      <c r="AQ408" s="22" t="str">
        <f t="shared" ca="1" si="20"/>
        <v/>
      </c>
    </row>
    <row r="409" spans="1:43" ht="14.4" customHeight="1" x14ac:dyDescent="0.3">
      <c r="A409" s="2" t="s">
        <v>9349</v>
      </c>
      <c r="B409" s="2" t="s">
        <v>9350</v>
      </c>
      <c r="C409" s="2" t="s">
        <v>999</v>
      </c>
      <c r="D409" s="2" t="s">
        <v>134</v>
      </c>
      <c r="E409" s="2" t="s">
        <v>135</v>
      </c>
      <c r="F409" s="2">
        <v>34</v>
      </c>
      <c r="G409" s="2" t="s">
        <v>69</v>
      </c>
      <c r="H409" s="2" t="s">
        <v>318</v>
      </c>
      <c r="I409" s="2" t="s">
        <v>42</v>
      </c>
      <c r="J409" s="3">
        <v>44988</v>
      </c>
      <c r="K409" s="3">
        <v>45005</v>
      </c>
      <c r="L409" s="2" t="s">
        <v>40</v>
      </c>
      <c r="M409" s="2" t="s">
        <v>94</v>
      </c>
      <c r="N409" s="2" t="s">
        <v>95</v>
      </c>
      <c r="O409" s="4">
        <v>892000</v>
      </c>
      <c r="P409" s="4">
        <v>101100</v>
      </c>
      <c r="Q409" s="4">
        <v>790900</v>
      </c>
      <c r="R409" s="2">
        <v>48</v>
      </c>
      <c r="S409" s="5">
        <v>7.21</v>
      </c>
      <c r="T409" s="4">
        <v>21229.07</v>
      </c>
      <c r="U409" s="2" t="s">
        <v>73</v>
      </c>
      <c r="V409" s="2" t="s">
        <v>74</v>
      </c>
      <c r="W409" s="4">
        <v>849162.8</v>
      </c>
      <c r="X409" s="4">
        <v>169832.76</v>
      </c>
      <c r="Y409" s="4">
        <v>1018995.56</v>
      </c>
      <c r="Z409" s="2">
        <v>29</v>
      </c>
      <c r="AA409" s="2" t="s">
        <v>57</v>
      </c>
      <c r="AB409" s="2" t="s">
        <v>15736</v>
      </c>
      <c r="AC409" s="2" t="s">
        <v>121</v>
      </c>
      <c r="AD409" s="2" t="s">
        <v>76</v>
      </c>
      <c r="AE409" s="5">
        <v>88.67</v>
      </c>
      <c r="AF409" s="2">
        <v>1</v>
      </c>
      <c r="AG409" s="2" t="s">
        <v>77</v>
      </c>
      <c r="AH409" s="2">
        <v>17</v>
      </c>
      <c r="AI409" s="6" t="str">
        <f t="shared" si="18"/>
        <v>25-34</v>
      </c>
      <c r="AJ409" s="11">
        <f>YEAR(tbl_LoanData[[#This Row],[Application Date]])</f>
        <v>2023</v>
      </c>
      <c r="AK409" s="11" t="str">
        <f>TEXT(tbl_LoanData[[#This Row],[Application Date]],"MMMM")</f>
        <v>March</v>
      </c>
      <c r="AL409" s="12">
        <f>DATE(YEAR(tbl_LoanData[[#This Row],[Application Date]]),MONTH(tbl_LoanData[[#This Row],[Application Date]]),1)</f>
        <v>44986</v>
      </c>
      <c r="AM409" s="14">
        <f ca="1">IF(AND(tbl_LoanData[[#This Row],[Application Date]]&gt;=EOMONTH(TODAY(),-1)+1,tbl_LoanData[[#This Row],[Application Date]]&lt;=TODAY()),tbl_LoanData[[#This Row],[Loan Amount]],0)</f>
        <v>0</v>
      </c>
      <c r="AN409" s="14">
        <f>tbl_LoanData[[#This Row],[Amount Paid]]-(Q409-X409)</f>
        <v>228095.56000000006</v>
      </c>
      <c r="AO409" s="14">
        <f>IF(tbl_LoanData[[#This Row],[Application Status]]="Approved",1,0)</f>
        <v>1</v>
      </c>
      <c r="AP409" s="22" t="str">
        <f t="shared" ca="1" si="19"/>
        <v/>
      </c>
      <c r="AQ409" s="22" t="str">
        <f t="shared" ca="1" si="20"/>
        <v/>
      </c>
    </row>
    <row r="410" spans="1:43" x14ac:dyDescent="0.3">
      <c r="A410" s="2" t="s">
        <v>9359</v>
      </c>
      <c r="B410" s="2" t="s">
        <v>9360</v>
      </c>
      <c r="C410" s="2" t="s">
        <v>149</v>
      </c>
      <c r="D410" s="2" t="s">
        <v>101</v>
      </c>
      <c r="E410" s="2" t="s">
        <v>82</v>
      </c>
      <c r="F410" s="2">
        <v>63</v>
      </c>
      <c r="G410" s="2" t="s">
        <v>83</v>
      </c>
      <c r="H410" s="2" t="s">
        <v>103</v>
      </c>
      <c r="I410" s="2" t="s">
        <v>43</v>
      </c>
      <c r="J410" s="3">
        <v>45007</v>
      </c>
      <c r="K410" s="3">
        <v>45025</v>
      </c>
      <c r="L410" s="2" t="s">
        <v>40</v>
      </c>
      <c r="M410" s="2" t="s">
        <v>111</v>
      </c>
      <c r="N410" s="2" t="s">
        <v>369</v>
      </c>
      <c r="O410" s="4">
        <v>1236000</v>
      </c>
      <c r="P410" s="4">
        <v>282200</v>
      </c>
      <c r="Q410" s="4">
        <v>953800</v>
      </c>
      <c r="R410" s="2">
        <v>48</v>
      </c>
      <c r="S410" s="5">
        <v>12.88</v>
      </c>
      <c r="T410" s="4">
        <v>30108.29</v>
      </c>
      <c r="U410" s="2" t="s">
        <v>73</v>
      </c>
      <c r="V410" s="2" t="s">
        <v>74</v>
      </c>
      <c r="W410" s="4">
        <v>1204331.6000000001</v>
      </c>
      <c r="X410" s="4">
        <v>240866.16</v>
      </c>
      <c r="Y410" s="4">
        <v>1445197.76</v>
      </c>
      <c r="Z410" s="2">
        <v>0</v>
      </c>
      <c r="AA410" s="2" t="s">
        <v>56</v>
      </c>
      <c r="AB410" s="2" t="s">
        <v>15734</v>
      </c>
      <c r="AC410" s="2" t="s">
        <v>87</v>
      </c>
      <c r="AD410" s="2" t="s">
        <v>76</v>
      </c>
      <c r="AE410" s="5">
        <v>77.17</v>
      </c>
      <c r="AF410" s="2">
        <v>0</v>
      </c>
      <c r="AG410" s="2" t="s">
        <v>77</v>
      </c>
      <c r="AH410" s="2">
        <v>18</v>
      </c>
      <c r="AI410" s="6" t="str">
        <f t="shared" si="18"/>
        <v>55-64</v>
      </c>
      <c r="AJ410" s="11">
        <f>YEAR(tbl_LoanData[[#This Row],[Application Date]])</f>
        <v>2023</v>
      </c>
      <c r="AK410" s="11" t="str">
        <f>TEXT(tbl_LoanData[[#This Row],[Application Date]],"MMMM")</f>
        <v>March</v>
      </c>
      <c r="AL410" s="12">
        <f>DATE(YEAR(tbl_LoanData[[#This Row],[Application Date]]),MONTH(tbl_LoanData[[#This Row],[Application Date]]),1)</f>
        <v>44986</v>
      </c>
      <c r="AM410" s="14">
        <f ca="1">IF(AND(tbl_LoanData[[#This Row],[Application Date]]&gt;=EOMONTH(TODAY(),-1)+1,tbl_LoanData[[#This Row],[Application Date]]&lt;=TODAY()),tbl_LoanData[[#This Row],[Loan Amount]],0)</f>
        <v>0</v>
      </c>
      <c r="AN410" s="14">
        <f>tbl_LoanData[[#This Row],[Amount Paid]]-(Q410-X410)</f>
        <v>491397.76000000013</v>
      </c>
      <c r="AO410" s="14">
        <f>IF(tbl_LoanData[[#This Row],[Application Status]]="Approved",1,0)</f>
        <v>1</v>
      </c>
      <c r="AP410" s="22" t="str">
        <f t="shared" ca="1" si="19"/>
        <v/>
      </c>
      <c r="AQ410" s="22" t="str">
        <f t="shared" ca="1" si="20"/>
        <v/>
      </c>
    </row>
    <row r="411" spans="1:43" ht="14.4" customHeight="1" x14ac:dyDescent="0.3">
      <c r="A411" s="2" t="s">
        <v>9471</v>
      </c>
      <c r="B411" s="2" t="s">
        <v>9472</v>
      </c>
      <c r="C411" s="2" t="s">
        <v>999</v>
      </c>
      <c r="D411" s="2" t="s">
        <v>81</v>
      </c>
      <c r="E411" s="2" t="s">
        <v>161</v>
      </c>
      <c r="F411" s="2">
        <v>25</v>
      </c>
      <c r="G411" s="2" t="s">
        <v>69</v>
      </c>
      <c r="H411" s="2" t="s">
        <v>205</v>
      </c>
      <c r="I411" s="2" t="s">
        <v>49</v>
      </c>
      <c r="J411" s="3">
        <v>45013</v>
      </c>
      <c r="K411" s="3">
        <v>45018</v>
      </c>
      <c r="L411" s="2" t="s">
        <v>41</v>
      </c>
      <c r="M411" s="2" t="s">
        <v>144</v>
      </c>
      <c r="N411" s="2" t="s">
        <v>145</v>
      </c>
      <c r="O411" s="4">
        <v>3816000</v>
      </c>
      <c r="P411" s="4">
        <v>715800</v>
      </c>
      <c r="Q411" s="4">
        <v>3100200</v>
      </c>
      <c r="R411" s="2">
        <v>24</v>
      </c>
      <c r="S411" s="5">
        <v>11.52</v>
      </c>
      <c r="T411" s="4">
        <v>158936.92000000001</v>
      </c>
      <c r="U411" s="2" t="s">
        <v>73</v>
      </c>
      <c r="V411" s="2" t="s">
        <v>34</v>
      </c>
      <c r="W411" s="4">
        <v>2860864.56</v>
      </c>
      <c r="X411" s="4">
        <v>953621.52</v>
      </c>
      <c r="Y411" s="4">
        <v>3814486.08</v>
      </c>
      <c r="Z411" s="2">
        <v>168</v>
      </c>
      <c r="AA411" s="2" t="s">
        <v>60</v>
      </c>
      <c r="AB411" s="2" t="s">
        <v>15736</v>
      </c>
      <c r="AC411" s="2" t="s">
        <v>332</v>
      </c>
      <c r="AD411" s="2" t="s">
        <v>76</v>
      </c>
      <c r="AE411" s="5">
        <v>81.239999999999995</v>
      </c>
      <c r="AF411" s="2">
        <v>6</v>
      </c>
      <c r="AG411" s="2" t="s">
        <v>130</v>
      </c>
      <c r="AH411" s="2">
        <v>5</v>
      </c>
      <c r="AI411" s="6" t="str">
        <f t="shared" si="18"/>
        <v>25-34</v>
      </c>
      <c r="AJ411" s="11">
        <f>YEAR(tbl_LoanData[[#This Row],[Application Date]])</f>
        <v>2023</v>
      </c>
      <c r="AK411" s="11" t="str">
        <f>TEXT(tbl_LoanData[[#This Row],[Application Date]],"MMMM")</f>
        <v>March</v>
      </c>
      <c r="AL411" s="12">
        <f>DATE(YEAR(tbl_LoanData[[#This Row],[Application Date]]),MONTH(tbl_LoanData[[#This Row],[Application Date]]),1)</f>
        <v>44986</v>
      </c>
      <c r="AM411" s="14">
        <f ca="1">IF(AND(tbl_LoanData[[#This Row],[Application Date]]&gt;=EOMONTH(TODAY(),-1)+1,tbl_LoanData[[#This Row],[Application Date]]&lt;=TODAY()),tbl_LoanData[[#This Row],[Loan Amount]],0)</f>
        <v>0</v>
      </c>
      <c r="AN411" s="14">
        <f>tbl_LoanData[[#This Row],[Amount Paid]]-(Q411-X411)</f>
        <v>714286.08000000007</v>
      </c>
      <c r="AO411" s="14">
        <f>IF(tbl_LoanData[[#This Row],[Application Status]]="Approved",1,0)</f>
        <v>1</v>
      </c>
      <c r="AP411" s="22" t="str">
        <f t="shared" ca="1" si="19"/>
        <v/>
      </c>
      <c r="AQ411" s="22" t="str">
        <f t="shared" ca="1" si="20"/>
        <v/>
      </c>
    </row>
    <row r="412" spans="1:43" ht="14.4" customHeight="1" x14ac:dyDescent="0.3">
      <c r="A412" s="2" t="s">
        <v>9497</v>
      </c>
      <c r="B412" s="2" t="s">
        <v>9498</v>
      </c>
      <c r="C412" s="2" t="s">
        <v>327</v>
      </c>
      <c r="D412" s="2" t="s">
        <v>81</v>
      </c>
      <c r="E412" s="2" t="s">
        <v>540</v>
      </c>
      <c r="F412" s="2">
        <v>57</v>
      </c>
      <c r="G412" s="2" t="s">
        <v>69</v>
      </c>
      <c r="H412" s="2" t="s">
        <v>217</v>
      </c>
      <c r="I412" s="2" t="s">
        <v>46</v>
      </c>
      <c r="J412" s="3">
        <v>44992</v>
      </c>
      <c r="K412" s="3">
        <v>44994</v>
      </c>
      <c r="L412" s="2" t="s">
        <v>38</v>
      </c>
      <c r="M412" s="2" t="s">
        <v>144</v>
      </c>
      <c r="N412" s="2" t="s">
        <v>382</v>
      </c>
      <c r="O412" s="4">
        <v>1872000</v>
      </c>
      <c r="P412" s="4">
        <v>361900</v>
      </c>
      <c r="Q412" s="4">
        <v>1510100</v>
      </c>
      <c r="R412" s="2">
        <v>48</v>
      </c>
      <c r="S412" s="5">
        <v>12.98</v>
      </c>
      <c r="T412" s="4">
        <v>47794.66</v>
      </c>
      <c r="U412" s="2" t="s">
        <v>73</v>
      </c>
      <c r="V412" s="2" t="s">
        <v>74</v>
      </c>
      <c r="W412" s="4">
        <v>1863991.74</v>
      </c>
      <c r="X412" s="4">
        <v>430152.18</v>
      </c>
      <c r="Y412" s="4">
        <v>2294143.92</v>
      </c>
      <c r="Z412" s="2">
        <v>62</v>
      </c>
      <c r="AA412" s="2" t="s">
        <v>59</v>
      </c>
      <c r="AB412" s="2" t="s">
        <v>15730</v>
      </c>
      <c r="AC412" s="2" t="s">
        <v>121</v>
      </c>
      <c r="AD412" s="2" t="s">
        <v>76</v>
      </c>
      <c r="AE412" s="5">
        <v>80.67</v>
      </c>
      <c r="AF412" s="2">
        <v>2</v>
      </c>
      <c r="AG412" s="2" t="s">
        <v>130</v>
      </c>
      <c r="AH412" s="2">
        <v>2</v>
      </c>
      <c r="AI412" s="6" t="str">
        <f t="shared" si="18"/>
        <v>55-64</v>
      </c>
      <c r="AJ412" s="11">
        <f>YEAR(tbl_LoanData[[#This Row],[Application Date]])</f>
        <v>2023</v>
      </c>
      <c r="AK412" s="11" t="str">
        <f>TEXT(tbl_LoanData[[#This Row],[Application Date]],"MMMM")</f>
        <v>March</v>
      </c>
      <c r="AL412" s="12">
        <f>DATE(YEAR(tbl_LoanData[[#This Row],[Application Date]]),MONTH(tbl_LoanData[[#This Row],[Application Date]]),1)</f>
        <v>44986</v>
      </c>
      <c r="AM412" s="14">
        <f ca="1">IF(AND(tbl_LoanData[[#This Row],[Application Date]]&gt;=EOMONTH(TODAY(),-1)+1,tbl_LoanData[[#This Row],[Application Date]]&lt;=TODAY()),tbl_LoanData[[#This Row],[Loan Amount]],0)</f>
        <v>0</v>
      </c>
      <c r="AN412" s="14">
        <f>tbl_LoanData[[#This Row],[Amount Paid]]-(Q412-X412)</f>
        <v>784043.91999999993</v>
      </c>
      <c r="AO412" s="14">
        <f>IF(tbl_LoanData[[#This Row],[Application Status]]="Approved",1,0)</f>
        <v>1</v>
      </c>
      <c r="AP412" s="22" t="str">
        <f t="shared" ca="1" si="19"/>
        <v/>
      </c>
      <c r="AQ412" s="22" t="str">
        <f t="shared" ca="1" si="20"/>
        <v/>
      </c>
    </row>
    <row r="413" spans="1:43" ht="14.4" customHeight="1" x14ac:dyDescent="0.3">
      <c r="A413" s="2" t="s">
        <v>9533</v>
      </c>
      <c r="B413" s="2" t="s">
        <v>9534</v>
      </c>
      <c r="C413" s="2" t="s">
        <v>223</v>
      </c>
      <c r="D413" s="2" t="s">
        <v>102</v>
      </c>
      <c r="E413" s="2" t="s">
        <v>394</v>
      </c>
      <c r="F413" s="2">
        <v>54</v>
      </c>
      <c r="G413" s="2" t="s">
        <v>69</v>
      </c>
      <c r="H413" s="2" t="s">
        <v>269</v>
      </c>
      <c r="I413" s="2" t="s">
        <v>46</v>
      </c>
      <c r="J413" s="3">
        <v>45003</v>
      </c>
      <c r="K413" s="3">
        <v>45013</v>
      </c>
      <c r="L413" s="2" t="s">
        <v>37</v>
      </c>
      <c r="M413" s="2" t="s">
        <v>199</v>
      </c>
      <c r="N413" s="2" t="s">
        <v>200</v>
      </c>
      <c r="O413" s="4">
        <v>213000</v>
      </c>
      <c r="P413" s="4">
        <v>52000</v>
      </c>
      <c r="Q413" s="4">
        <v>161000</v>
      </c>
      <c r="R413" s="2">
        <v>12</v>
      </c>
      <c r="S413" s="5">
        <v>9.66</v>
      </c>
      <c r="T413" s="4">
        <v>14712.72</v>
      </c>
      <c r="U413" s="2" t="s">
        <v>73</v>
      </c>
      <c r="V413" s="2" t="s">
        <v>33</v>
      </c>
      <c r="W413" s="4">
        <v>176552.6</v>
      </c>
      <c r="X413" s="4">
        <v>0</v>
      </c>
      <c r="Y413" s="4">
        <v>176552.6</v>
      </c>
      <c r="Z413" s="2">
        <v>0</v>
      </c>
      <c r="AA413" s="2" t="s">
        <v>56</v>
      </c>
      <c r="AB413" s="2" t="s">
        <v>15735</v>
      </c>
      <c r="AC413" s="2" t="s">
        <v>106</v>
      </c>
      <c r="AD413" s="2" t="s">
        <v>76</v>
      </c>
      <c r="AE413" s="5">
        <v>75.59</v>
      </c>
      <c r="AF413" s="2">
        <v>0</v>
      </c>
      <c r="AG413" s="2" t="s">
        <v>77</v>
      </c>
      <c r="AH413" s="2">
        <v>10</v>
      </c>
      <c r="AI413" s="6" t="str">
        <f t="shared" si="18"/>
        <v>45-54</v>
      </c>
      <c r="AJ413" s="11">
        <f>YEAR(tbl_LoanData[[#This Row],[Application Date]])</f>
        <v>2023</v>
      </c>
      <c r="AK413" s="11" t="str">
        <f>TEXT(tbl_LoanData[[#This Row],[Application Date]],"MMMM")</f>
        <v>March</v>
      </c>
      <c r="AL413" s="12">
        <f>DATE(YEAR(tbl_LoanData[[#This Row],[Application Date]]),MONTH(tbl_LoanData[[#This Row],[Application Date]]),1)</f>
        <v>44986</v>
      </c>
      <c r="AM413" s="14">
        <f ca="1">IF(AND(tbl_LoanData[[#This Row],[Application Date]]&gt;=EOMONTH(TODAY(),-1)+1,tbl_LoanData[[#This Row],[Application Date]]&lt;=TODAY()),tbl_LoanData[[#This Row],[Loan Amount]],0)</f>
        <v>0</v>
      </c>
      <c r="AN413" s="14">
        <f>tbl_LoanData[[#This Row],[Amount Paid]]-(Q413-X413)</f>
        <v>15552.600000000006</v>
      </c>
      <c r="AO413" s="14">
        <f>IF(tbl_LoanData[[#This Row],[Application Status]]="Approved",1,0)</f>
        <v>1</v>
      </c>
      <c r="AP413" s="22" t="str">
        <f t="shared" ca="1" si="19"/>
        <v/>
      </c>
      <c r="AQ413" s="22" t="str">
        <f t="shared" ca="1" si="20"/>
        <v/>
      </c>
    </row>
    <row r="414" spans="1:43" ht="14.4" customHeight="1" x14ac:dyDescent="0.3">
      <c r="A414" s="2" t="s">
        <v>9691</v>
      </c>
      <c r="B414" s="2" t="s">
        <v>9692</v>
      </c>
      <c r="C414" s="2" t="s">
        <v>712</v>
      </c>
      <c r="D414" s="2" t="s">
        <v>189</v>
      </c>
      <c r="E414" s="2" t="s">
        <v>117</v>
      </c>
      <c r="F414" s="2">
        <v>61</v>
      </c>
      <c r="G414" s="2" t="s">
        <v>83</v>
      </c>
      <c r="H414" s="2" t="s">
        <v>273</v>
      </c>
      <c r="I414" s="2" t="s">
        <v>45</v>
      </c>
      <c r="J414" s="3">
        <v>45007</v>
      </c>
      <c r="K414" s="3"/>
      <c r="L414" s="2" t="s">
        <v>39</v>
      </c>
      <c r="M414" s="2" t="s">
        <v>94</v>
      </c>
      <c r="N414" s="2" t="s">
        <v>365</v>
      </c>
      <c r="O414" s="4">
        <v>1862000</v>
      </c>
      <c r="P414" s="4">
        <v>599800</v>
      </c>
      <c r="Q414" s="4">
        <v>1262200</v>
      </c>
      <c r="R414" s="2">
        <v>24</v>
      </c>
      <c r="S414" s="5">
        <v>13.58</v>
      </c>
      <c r="T414" s="4">
        <v>66875.56</v>
      </c>
      <c r="U414" s="2" t="s">
        <v>113</v>
      </c>
      <c r="V414" s="2" t="s">
        <v>97</v>
      </c>
      <c r="W414" s="4">
        <v>0</v>
      </c>
      <c r="X414" s="4">
        <v>0</v>
      </c>
      <c r="Y414" s="4">
        <v>1605013.52</v>
      </c>
      <c r="Z414" s="2">
        <v>0</v>
      </c>
      <c r="AA414" s="2" t="s">
        <v>97</v>
      </c>
      <c r="AB414" s="2" t="s">
        <v>15728</v>
      </c>
      <c r="AC414" s="2" t="s">
        <v>146</v>
      </c>
      <c r="AD414" s="2" t="s">
        <v>76</v>
      </c>
      <c r="AE414" s="5">
        <v>67.790000000000006</v>
      </c>
      <c r="AF414" s="2">
        <v>0</v>
      </c>
      <c r="AG414" s="2" t="s">
        <v>97</v>
      </c>
      <c r="AH414" s="2"/>
      <c r="AI414" s="6" t="str">
        <f t="shared" si="18"/>
        <v>55-64</v>
      </c>
      <c r="AJ414" s="11">
        <f>YEAR(tbl_LoanData[[#This Row],[Application Date]])</f>
        <v>2023</v>
      </c>
      <c r="AK414" s="11" t="str">
        <f>TEXT(tbl_LoanData[[#This Row],[Application Date]],"MMMM")</f>
        <v>March</v>
      </c>
      <c r="AL414" s="12">
        <f>DATE(YEAR(tbl_LoanData[[#This Row],[Application Date]]),MONTH(tbl_LoanData[[#This Row],[Application Date]]),1)</f>
        <v>44986</v>
      </c>
      <c r="AM414" s="14">
        <f ca="1">IF(AND(tbl_LoanData[[#This Row],[Application Date]]&gt;=EOMONTH(TODAY(),-1)+1,tbl_LoanData[[#This Row],[Application Date]]&lt;=TODAY()),tbl_LoanData[[#This Row],[Loan Amount]],0)</f>
        <v>0</v>
      </c>
      <c r="AN414" s="14">
        <f>tbl_LoanData[[#This Row],[Amount Paid]]-(Q414-X414)</f>
        <v>-1262200</v>
      </c>
      <c r="AO414" s="14">
        <f>IF(tbl_LoanData[[#This Row],[Application Status]]="Approved",1,0)</f>
        <v>0</v>
      </c>
      <c r="AP414" s="22" t="str">
        <f t="shared" ca="1" si="19"/>
        <v/>
      </c>
      <c r="AQ414" s="22" t="str">
        <f t="shared" ca="1" si="20"/>
        <v/>
      </c>
    </row>
    <row r="415" spans="1:43" ht="14.4" customHeight="1" x14ac:dyDescent="0.3">
      <c r="A415" s="2" t="s">
        <v>9693</v>
      </c>
      <c r="B415" s="2" t="s">
        <v>9694</v>
      </c>
      <c r="C415" s="2" t="s">
        <v>621</v>
      </c>
      <c r="D415" s="2" t="s">
        <v>67</v>
      </c>
      <c r="E415" s="2" t="s">
        <v>101</v>
      </c>
      <c r="F415" s="2">
        <v>57</v>
      </c>
      <c r="G415" s="2" t="s">
        <v>69</v>
      </c>
      <c r="H415" s="2" t="s">
        <v>244</v>
      </c>
      <c r="I415" s="2" t="s">
        <v>48</v>
      </c>
      <c r="J415" s="3">
        <v>45011</v>
      </c>
      <c r="K415" s="3"/>
      <c r="L415" s="2" t="s">
        <v>36</v>
      </c>
      <c r="M415" s="2" t="s">
        <v>85</v>
      </c>
      <c r="N415" s="2" t="s">
        <v>671</v>
      </c>
      <c r="O415" s="4">
        <v>809000</v>
      </c>
      <c r="P415" s="4">
        <v>100800</v>
      </c>
      <c r="Q415" s="4">
        <v>708200</v>
      </c>
      <c r="R415" s="2">
        <v>24</v>
      </c>
      <c r="S415" s="5">
        <v>9.8000000000000007</v>
      </c>
      <c r="T415" s="4">
        <v>35291.97</v>
      </c>
      <c r="U415" s="2" t="s">
        <v>96</v>
      </c>
      <c r="V415" s="2" t="s">
        <v>97</v>
      </c>
      <c r="W415" s="4">
        <v>0</v>
      </c>
      <c r="X415" s="4">
        <v>0</v>
      </c>
      <c r="Y415" s="4">
        <v>847007.2</v>
      </c>
      <c r="Z415" s="2">
        <v>0</v>
      </c>
      <c r="AA415" s="2" t="s">
        <v>97</v>
      </c>
      <c r="AB415" s="2" t="s">
        <v>15730</v>
      </c>
      <c r="AC415" s="2" t="s">
        <v>360</v>
      </c>
      <c r="AD415" s="2" t="s">
        <v>76</v>
      </c>
      <c r="AE415" s="5">
        <v>87.54</v>
      </c>
      <c r="AF415" s="2">
        <v>0</v>
      </c>
      <c r="AG415" s="2" t="s">
        <v>97</v>
      </c>
      <c r="AH415" s="2"/>
      <c r="AI415" s="6" t="str">
        <f t="shared" si="18"/>
        <v>55-64</v>
      </c>
      <c r="AJ415" s="11">
        <f>YEAR(tbl_LoanData[[#This Row],[Application Date]])</f>
        <v>2023</v>
      </c>
      <c r="AK415" s="11" t="str">
        <f>TEXT(tbl_LoanData[[#This Row],[Application Date]],"MMMM")</f>
        <v>March</v>
      </c>
      <c r="AL415" s="12">
        <f>DATE(YEAR(tbl_LoanData[[#This Row],[Application Date]]),MONTH(tbl_LoanData[[#This Row],[Application Date]]),1)</f>
        <v>44986</v>
      </c>
      <c r="AM415" s="14">
        <f ca="1">IF(AND(tbl_LoanData[[#This Row],[Application Date]]&gt;=EOMONTH(TODAY(),-1)+1,tbl_LoanData[[#This Row],[Application Date]]&lt;=TODAY()),tbl_LoanData[[#This Row],[Loan Amount]],0)</f>
        <v>0</v>
      </c>
      <c r="AN415" s="14">
        <f>tbl_LoanData[[#This Row],[Amount Paid]]-(Q415-X415)</f>
        <v>-708200</v>
      </c>
      <c r="AO415" s="14">
        <f>IF(tbl_LoanData[[#This Row],[Application Status]]="Approved",1,0)</f>
        <v>0</v>
      </c>
      <c r="AP415" s="22" t="str">
        <f t="shared" ca="1" si="19"/>
        <v/>
      </c>
      <c r="AQ415" s="22" t="str">
        <f t="shared" ca="1" si="20"/>
        <v/>
      </c>
    </row>
    <row r="416" spans="1:43" ht="14.4" customHeight="1" x14ac:dyDescent="0.3">
      <c r="A416" s="2" t="s">
        <v>9755</v>
      </c>
      <c r="B416" s="2" t="s">
        <v>9756</v>
      </c>
      <c r="C416" s="2" t="s">
        <v>432</v>
      </c>
      <c r="D416" s="2" t="s">
        <v>189</v>
      </c>
      <c r="E416" s="2" t="s">
        <v>67</v>
      </c>
      <c r="F416" s="2">
        <v>64</v>
      </c>
      <c r="G416" s="2" t="s">
        <v>69</v>
      </c>
      <c r="H416" s="2" t="s">
        <v>237</v>
      </c>
      <c r="I416" s="2" t="s">
        <v>48</v>
      </c>
      <c r="J416" s="3">
        <v>45002</v>
      </c>
      <c r="K416" s="3">
        <v>45018</v>
      </c>
      <c r="L416" s="2" t="s">
        <v>36</v>
      </c>
      <c r="M416" s="2" t="s">
        <v>104</v>
      </c>
      <c r="N416" s="2" t="s">
        <v>105</v>
      </c>
      <c r="O416" s="4">
        <v>1270000</v>
      </c>
      <c r="P416" s="4">
        <v>382300</v>
      </c>
      <c r="Q416" s="4">
        <v>887700</v>
      </c>
      <c r="R416" s="2">
        <v>48</v>
      </c>
      <c r="S416" s="5">
        <v>13.01</v>
      </c>
      <c r="T416" s="4">
        <v>28117.9</v>
      </c>
      <c r="U416" s="2" t="s">
        <v>73</v>
      </c>
      <c r="V416" s="2" t="s">
        <v>74</v>
      </c>
      <c r="W416" s="4">
        <v>1152833.8999999999</v>
      </c>
      <c r="X416" s="4">
        <v>196825.18</v>
      </c>
      <c r="Y416" s="4">
        <v>1349659.08</v>
      </c>
      <c r="Z416" s="2">
        <v>0</v>
      </c>
      <c r="AA416" s="2" t="s">
        <v>56</v>
      </c>
      <c r="AB416" s="2" t="s">
        <v>15730</v>
      </c>
      <c r="AC416" s="2" t="s">
        <v>213</v>
      </c>
      <c r="AD416" s="2" t="s">
        <v>76</v>
      </c>
      <c r="AE416" s="5">
        <v>69.900000000000006</v>
      </c>
      <c r="AF416" s="2">
        <v>0</v>
      </c>
      <c r="AG416" s="2" t="s">
        <v>77</v>
      </c>
      <c r="AH416" s="2">
        <v>16</v>
      </c>
      <c r="AI416" s="6" t="str">
        <f t="shared" si="18"/>
        <v>55-64</v>
      </c>
      <c r="AJ416" s="11">
        <f>YEAR(tbl_LoanData[[#This Row],[Application Date]])</f>
        <v>2023</v>
      </c>
      <c r="AK416" s="11" t="str">
        <f>TEXT(tbl_LoanData[[#This Row],[Application Date]],"MMMM")</f>
        <v>March</v>
      </c>
      <c r="AL416" s="12">
        <f>DATE(YEAR(tbl_LoanData[[#This Row],[Application Date]]),MONTH(tbl_LoanData[[#This Row],[Application Date]]),1)</f>
        <v>44986</v>
      </c>
      <c r="AM416" s="14">
        <f ca="1">IF(AND(tbl_LoanData[[#This Row],[Application Date]]&gt;=EOMONTH(TODAY(),-1)+1,tbl_LoanData[[#This Row],[Application Date]]&lt;=TODAY()),tbl_LoanData[[#This Row],[Loan Amount]],0)</f>
        <v>0</v>
      </c>
      <c r="AN416" s="14">
        <f>tbl_LoanData[[#This Row],[Amount Paid]]-(Q416-X416)</f>
        <v>461959.07999999984</v>
      </c>
      <c r="AO416" s="14">
        <f>IF(tbl_LoanData[[#This Row],[Application Status]]="Approved",1,0)</f>
        <v>1</v>
      </c>
      <c r="AP416" s="22" t="str">
        <f t="shared" ca="1" si="19"/>
        <v/>
      </c>
      <c r="AQ416" s="22" t="str">
        <f t="shared" ca="1" si="20"/>
        <v/>
      </c>
    </row>
    <row r="417" spans="1:43" ht="14.4" customHeight="1" x14ac:dyDescent="0.3">
      <c r="A417" s="2" t="s">
        <v>9765</v>
      </c>
      <c r="B417" s="2" t="s">
        <v>9766</v>
      </c>
      <c r="C417" s="2" t="s">
        <v>322</v>
      </c>
      <c r="D417" s="2" t="s">
        <v>268</v>
      </c>
      <c r="E417" s="2" t="s">
        <v>165</v>
      </c>
      <c r="F417" s="2">
        <v>51</v>
      </c>
      <c r="G417" s="2" t="s">
        <v>83</v>
      </c>
      <c r="H417" s="2" t="s">
        <v>191</v>
      </c>
      <c r="I417" s="2" t="s">
        <v>51</v>
      </c>
      <c r="J417" s="3">
        <v>45010</v>
      </c>
      <c r="K417" s="3">
        <v>45024</v>
      </c>
      <c r="L417" s="2" t="s">
        <v>39</v>
      </c>
      <c r="M417" s="2" t="s">
        <v>167</v>
      </c>
      <c r="N417" s="2" t="s">
        <v>168</v>
      </c>
      <c r="O417" s="4">
        <v>1927000</v>
      </c>
      <c r="P417" s="4">
        <v>390300</v>
      </c>
      <c r="Q417" s="4">
        <v>1536700</v>
      </c>
      <c r="R417" s="2">
        <v>48</v>
      </c>
      <c r="S417" s="5">
        <v>8.75</v>
      </c>
      <c r="T417" s="4">
        <v>43219.69</v>
      </c>
      <c r="U417" s="2" t="s">
        <v>73</v>
      </c>
      <c r="V417" s="2" t="s">
        <v>74</v>
      </c>
      <c r="W417" s="4">
        <v>1728787.6</v>
      </c>
      <c r="X417" s="4">
        <v>345757.4</v>
      </c>
      <c r="Y417" s="4">
        <v>2074545</v>
      </c>
      <c r="Z417" s="2">
        <v>0</v>
      </c>
      <c r="AA417" s="2" t="s">
        <v>56</v>
      </c>
      <c r="AB417" s="2" t="s">
        <v>15729</v>
      </c>
      <c r="AC417" s="2" t="s">
        <v>106</v>
      </c>
      <c r="AD417" s="2" t="s">
        <v>76</v>
      </c>
      <c r="AE417" s="5">
        <v>79.75</v>
      </c>
      <c r="AF417" s="2">
        <v>0</v>
      </c>
      <c r="AG417" s="2" t="s">
        <v>77</v>
      </c>
      <c r="AH417" s="2">
        <v>14</v>
      </c>
      <c r="AI417" s="6" t="str">
        <f t="shared" si="18"/>
        <v>45-54</v>
      </c>
      <c r="AJ417" s="11">
        <f>YEAR(tbl_LoanData[[#This Row],[Application Date]])</f>
        <v>2023</v>
      </c>
      <c r="AK417" s="11" t="str">
        <f>TEXT(tbl_LoanData[[#This Row],[Application Date]],"MMMM")</f>
        <v>March</v>
      </c>
      <c r="AL417" s="12">
        <f>DATE(YEAR(tbl_LoanData[[#This Row],[Application Date]]),MONTH(tbl_LoanData[[#This Row],[Application Date]]),1)</f>
        <v>44986</v>
      </c>
      <c r="AM417" s="14">
        <f ca="1">IF(AND(tbl_LoanData[[#This Row],[Application Date]]&gt;=EOMONTH(TODAY(),-1)+1,tbl_LoanData[[#This Row],[Application Date]]&lt;=TODAY()),tbl_LoanData[[#This Row],[Loan Amount]],0)</f>
        <v>0</v>
      </c>
      <c r="AN417" s="14">
        <f>tbl_LoanData[[#This Row],[Amount Paid]]-(Q417-X417)</f>
        <v>537845</v>
      </c>
      <c r="AO417" s="14">
        <f>IF(tbl_LoanData[[#This Row],[Application Status]]="Approved",1,0)</f>
        <v>1</v>
      </c>
      <c r="AP417" s="22" t="str">
        <f t="shared" ca="1" si="19"/>
        <v/>
      </c>
      <c r="AQ417" s="22" t="str">
        <f t="shared" ca="1" si="20"/>
        <v/>
      </c>
    </row>
    <row r="418" spans="1:43" x14ac:dyDescent="0.3">
      <c r="A418" s="2" t="s">
        <v>9821</v>
      </c>
      <c r="B418" s="2" t="s">
        <v>9822</v>
      </c>
      <c r="C418" s="2" t="s">
        <v>390</v>
      </c>
      <c r="D418" s="2" t="s">
        <v>204</v>
      </c>
      <c r="E418" s="2" t="s">
        <v>92</v>
      </c>
      <c r="F418" s="2">
        <v>40</v>
      </c>
      <c r="G418" s="2" t="s">
        <v>83</v>
      </c>
      <c r="H418" s="2" t="s">
        <v>172</v>
      </c>
      <c r="I418" s="2" t="s">
        <v>45</v>
      </c>
      <c r="J418" s="3">
        <v>45005</v>
      </c>
      <c r="K418" s="3"/>
      <c r="L418" s="2" t="s">
        <v>40</v>
      </c>
      <c r="M418" s="2" t="s">
        <v>111</v>
      </c>
      <c r="N418" s="2" t="s">
        <v>120</v>
      </c>
      <c r="O418" s="4">
        <v>708000</v>
      </c>
      <c r="P418" s="4">
        <v>189900</v>
      </c>
      <c r="Q418" s="4">
        <v>518100</v>
      </c>
      <c r="R418" s="2">
        <v>36</v>
      </c>
      <c r="S418" s="5">
        <v>6.89</v>
      </c>
      <c r="T418" s="4">
        <v>17366.419999999998</v>
      </c>
      <c r="U418" s="2" t="s">
        <v>113</v>
      </c>
      <c r="V418" s="2" t="s">
        <v>97</v>
      </c>
      <c r="W418" s="4">
        <v>0</v>
      </c>
      <c r="X418" s="4">
        <v>0</v>
      </c>
      <c r="Y418" s="4">
        <v>625191.27</v>
      </c>
      <c r="Z418" s="2">
        <v>0</v>
      </c>
      <c r="AA418" s="2" t="s">
        <v>97</v>
      </c>
      <c r="AB418" s="2" t="s">
        <v>15729</v>
      </c>
      <c r="AC418" s="2" t="s">
        <v>129</v>
      </c>
      <c r="AD418" s="2" t="s">
        <v>76</v>
      </c>
      <c r="AE418" s="5">
        <v>73.180000000000007</v>
      </c>
      <c r="AF418" s="2">
        <v>0</v>
      </c>
      <c r="AG418" s="2" t="s">
        <v>97</v>
      </c>
      <c r="AH418" s="2"/>
      <c r="AI418" s="6" t="str">
        <f t="shared" si="18"/>
        <v>35-44</v>
      </c>
      <c r="AJ418" s="11">
        <f>YEAR(tbl_LoanData[[#This Row],[Application Date]])</f>
        <v>2023</v>
      </c>
      <c r="AK418" s="11" t="str">
        <f>TEXT(tbl_LoanData[[#This Row],[Application Date]],"MMMM")</f>
        <v>March</v>
      </c>
      <c r="AL418" s="12">
        <f>DATE(YEAR(tbl_LoanData[[#This Row],[Application Date]]),MONTH(tbl_LoanData[[#This Row],[Application Date]]),1)</f>
        <v>44986</v>
      </c>
      <c r="AM418" s="14">
        <f ca="1">IF(AND(tbl_LoanData[[#This Row],[Application Date]]&gt;=EOMONTH(TODAY(),-1)+1,tbl_LoanData[[#This Row],[Application Date]]&lt;=TODAY()),tbl_LoanData[[#This Row],[Loan Amount]],0)</f>
        <v>0</v>
      </c>
      <c r="AN418" s="14">
        <f>tbl_LoanData[[#This Row],[Amount Paid]]-(Q418-X418)</f>
        <v>-518100</v>
      </c>
      <c r="AO418" s="14">
        <f>IF(tbl_LoanData[[#This Row],[Application Status]]="Approved",1,0)</f>
        <v>0</v>
      </c>
      <c r="AP418" s="22" t="str">
        <f t="shared" ca="1" si="19"/>
        <v/>
      </c>
      <c r="AQ418" s="22" t="str">
        <f t="shared" ca="1" si="20"/>
        <v/>
      </c>
    </row>
    <row r="419" spans="1:43" x14ac:dyDescent="0.3">
      <c r="A419" s="2" t="s">
        <v>9875</v>
      </c>
      <c r="B419" s="2" t="s">
        <v>9876</v>
      </c>
      <c r="C419" s="2" t="s">
        <v>804</v>
      </c>
      <c r="D419" s="2" t="s">
        <v>189</v>
      </c>
      <c r="E419" s="2" t="s">
        <v>406</v>
      </c>
      <c r="F419" s="2">
        <v>27</v>
      </c>
      <c r="G419" s="2" t="s">
        <v>83</v>
      </c>
      <c r="H419" s="2" t="s">
        <v>244</v>
      </c>
      <c r="I419" s="2" t="s">
        <v>48</v>
      </c>
      <c r="J419" s="3">
        <v>45008</v>
      </c>
      <c r="K419" s="3">
        <v>45016</v>
      </c>
      <c r="L419" s="2" t="s">
        <v>36</v>
      </c>
      <c r="M419" s="2" t="s">
        <v>94</v>
      </c>
      <c r="N419" s="2" t="s">
        <v>212</v>
      </c>
      <c r="O419" s="4">
        <v>1893000</v>
      </c>
      <c r="P419" s="4">
        <v>665100</v>
      </c>
      <c r="Q419" s="4">
        <v>1227900</v>
      </c>
      <c r="R419" s="2">
        <v>36</v>
      </c>
      <c r="S419" s="5">
        <v>5.14</v>
      </c>
      <c r="T419" s="4">
        <v>39367.839999999997</v>
      </c>
      <c r="U419" s="2" t="s">
        <v>73</v>
      </c>
      <c r="V419" s="2" t="s">
        <v>34</v>
      </c>
      <c r="W419" s="4">
        <v>1023563.84</v>
      </c>
      <c r="X419" s="4">
        <v>393678.34</v>
      </c>
      <c r="Y419" s="4">
        <v>1417242.18</v>
      </c>
      <c r="Z419" s="2">
        <v>290</v>
      </c>
      <c r="AA419" s="2" t="s">
        <v>60</v>
      </c>
      <c r="AB419" s="2" t="s">
        <v>15734</v>
      </c>
      <c r="AC419" s="2" t="s">
        <v>360</v>
      </c>
      <c r="AD419" s="2" t="s">
        <v>76</v>
      </c>
      <c r="AE419" s="5">
        <v>64.87</v>
      </c>
      <c r="AF419" s="2">
        <v>10</v>
      </c>
      <c r="AG419" s="2" t="s">
        <v>130</v>
      </c>
      <c r="AH419" s="2">
        <v>8</v>
      </c>
      <c r="AI419" s="6" t="str">
        <f t="shared" si="18"/>
        <v>25-34</v>
      </c>
      <c r="AJ419" s="11">
        <f>YEAR(tbl_LoanData[[#This Row],[Application Date]])</f>
        <v>2023</v>
      </c>
      <c r="AK419" s="11" t="str">
        <f>TEXT(tbl_LoanData[[#This Row],[Application Date]],"MMMM")</f>
        <v>March</v>
      </c>
      <c r="AL419" s="12">
        <f>DATE(YEAR(tbl_LoanData[[#This Row],[Application Date]]),MONTH(tbl_LoanData[[#This Row],[Application Date]]),1)</f>
        <v>44986</v>
      </c>
      <c r="AM419" s="14">
        <f ca="1">IF(AND(tbl_LoanData[[#This Row],[Application Date]]&gt;=EOMONTH(TODAY(),-1)+1,tbl_LoanData[[#This Row],[Application Date]]&lt;=TODAY()),tbl_LoanData[[#This Row],[Loan Amount]],0)</f>
        <v>0</v>
      </c>
      <c r="AN419" s="14">
        <f>tbl_LoanData[[#This Row],[Amount Paid]]-(Q419-X419)</f>
        <v>189342.18000000005</v>
      </c>
      <c r="AO419" s="14">
        <f>IF(tbl_LoanData[[#This Row],[Application Status]]="Approved",1,0)</f>
        <v>1</v>
      </c>
      <c r="AP419" s="22" t="str">
        <f t="shared" ca="1" si="19"/>
        <v/>
      </c>
      <c r="AQ419" s="22" t="str">
        <f t="shared" ca="1" si="20"/>
        <v/>
      </c>
    </row>
    <row r="420" spans="1:43" ht="14.4" customHeight="1" x14ac:dyDescent="0.3">
      <c r="A420" s="2" t="s">
        <v>9995</v>
      </c>
      <c r="B420" s="2" t="s">
        <v>9996</v>
      </c>
      <c r="C420" s="2" t="s">
        <v>90</v>
      </c>
      <c r="D420" s="2" t="s">
        <v>67</v>
      </c>
      <c r="E420" s="2" t="s">
        <v>102</v>
      </c>
      <c r="F420" s="2">
        <v>31</v>
      </c>
      <c r="G420" s="2" t="s">
        <v>69</v>
      </c>
      <c r="H420" s="2" t="s">
        <v>313</v>
      </c>
      <c r="I420" s="2" t="s">
        <v>44</v>
      </c>
      <c r="J420" s="3">
        <v>44997</v>
      </c>
      <c r="K420" s="3"/>
      <c r="L420" s="2" t="s">
        <v>40</v>
      </c>
      <c r="M420" s="2" t="s">
        <v>111</v>
      </c>
      <c r="N420" s="2" t="s">
        <v>120</v>
      </c>
      <c r="O420" s="4">
        <v>1321000</v>
      </c>
      <c r="P420" s="4">
        <v>225900</v>
      </c>
      <c r="Q420" s="4">
        <v>1095100</v>
      </c>
      <c r="R420" s="2">
        <v>36</v>
      </c>
      <c r="S420" s="5">
        <v>10.4</v>
      </c>
      <c r="T420" s="4">
        <v>39910.31</v>
      </c>
      <c r="U420" s="2" t="s">
        <v>96</v>
      </c>
      <c r="V420" s="2" t="s">
        <v>97</v>
      </c>
      <c r="W420" s="4">
        <v>0</v>
      </c>
      <c r="X420" s="4">
        <v>0</v>
      </c>
      <c r="Y420" s="4">
        <v>1436771.2</v>
      </c>
      <c r="Z420" s="2">
        <v>0</v>
      </c>
      <c r="AA420" s="2" t="s">
        <v>97</v>
      </c>
      <c r="AB420" s="2" t="s">
        <v>15733</v>
      </c>
      <c r="AC420" s="2" t="s">
        <v>138</v>
      </c>
      <c r="AD420" s="2" t="s">
        <v>76</v>
      </c>
      <c r="AE420" s="5">
        <v>82.9</v>
      </c>
      <c r="AF420" s="2">
        <v>0</v>
      </c>
      <c r="AG420" s="2" t="s">
        <v>97</v>
      </c>
      <c r="AH420" s="2"/>
      <c r="AI420" s="6" t="str">
        <f t="shared" si="18"/>
        <v>25-34</v>
      </c>
      <c r="AJ420" s="11">
        <f>YEAR(tbl_LoanData[[#This Row],[Application Date]])</f>
        <v>2023</v>
      </c>
      <c r="AK420" s="11" t="str">
        <f>TEXT(tbl_LoanData[[#This Row],[Application Date]],"MMMM")</f>
        <v>March</v>
      </c>
      <c r="AL420" s="12">
        <f>DATE(YEAR(tbl_LoanData[[#This Row],[Application Date]]),MONTH(tbl_LoanData[[#This Row],[Application Date]]),1)</f>
        <v>44986</v>
      </c>
      <c r="AM420" s="14">
        <f ca="1">IF(AND(tbl_LoanData[[#This Row],[Application Date]]&gt;=EOMONTH(TODAY(),-1)+1,tbl_LoanData[[#This Row],[Application Date]]&lt;=TODAY()),tbl_LoanData[[#This Row],[Loan Amount]],0)</f>
        <v>0</v>
      </c>
      <c r="AN420" s="14">
        <f>tbl_LoanData[[#This Row],[Amount Paid]]-(Q420-X420)</f>
        <v>-1095100</v>
      </c>
      <c r="AO420" s="14">
        <f>IF(tbl_LoanData[[#This Row],[Application Status]]="Approved",1,0)</f>
        <v>0</v>
      </c>
      <c r="AP420" s="22" t="str">
        <f t="shared" ca="1" si="19"/>
        <v/>
      </c>
      <c r="AQ420" s="22" t="str">
        <f t="shared" ca="1" si="20"/>
        <v/>
      </c>
    </row>
    <row r="421" spans="1:43" x14ac:dyDescent="0.3">
      <c r="A421" s="2" t="s">
        <v>10219</v>
      </c>
      <c r="B421" s="2" t="s">
        <v>10220</v>
      </c>
      <c r="C421" s="2" t="s">
        <v>606</v>
      </c>
      <c r="D421" s="2" t="s">
        <v>142</v>
      </c>
      <c r="E421" s="2" t="s">
        <v>190</v>
      </c>
      <c r="F421" s="2">
        <v>28</v>
      </c>
      <c r="G421" s="2" t="s">
        <v>69</v>
      </c>
      <c r="H421" s="2" t="s">
        <v>250</v>
      </c>
      <c r="I421" s="2" t="s">
        <v>52</v>
      </c>
      <c r="J421" s="3">
        <v>44987</v>
      </c>
      <c r="K421" s="3"/>
      <c r="L421" s="2" t="s">
        <v>38</v>
      </c>
      <c r="M421" s="2" t="s">
        <v>85</v>
      </c>
      <c r="N421" s="2" t="s">
        <v>314</v>
      </c>
      <c r="O421" s="4">
        <v>1652000</v>
      </c>
      <c r="P421" s="4">
        <v>506000</v>
      </c>
      <c r="Q421" s="4">
        <v>1146000</v>
      </c>
      <c r="R421" s="2">
        <v>24</v>
      </c>
      <c r="S421" s="5">
        <v>6.78</v>
      </c>
      <c r="T421" s="4">
        <v>54224.9</v>
      </c>
      <c r="U421" s="2" t="s">
        <v>113</v>
      </c>
      <c r="V421" s="2" t="s">
        <v>97</v>
      </c>
      <c r="W421" s="4">
        <v>0</v>
      </c>
      <c r="X421" s="4">
        <v>0</v>
      </c>
      <c r="Y421" s="4">
        <v>1301397.6000000001</v>
      </c>
      <c r="Z421" s="2">
        <v>0</v>
      </c>
      <c r="AA421" s="2" t="s">
        <v>97</v>
      </c>
      <c r="AB421" s="2" t="s">
        <v>15735</v>
      </c>
      <c r="AC421" s="2" t="s">
        <v>121</v>
      </c>
      <c r="AD421" s="2" t="s">
        <v>76</v>
      </c>
      <c r="AE421" s="5">
        <v>69.37</v>
      </c>
      <c r="AF421" s="2">
        <v>0</v>
      </c>
      <c r="AG421" s="2" t="s">
        <v>97</v>
      </c>
      <c r="AH421" s="2"/>
      <c r="AI421" s="6" t="str">
        <f t="shared" si="18"/>
        <v>25-34</v>
      </c>
      <c r="AJ421" s="11">
        <f>YEAR(tbl_LoanData[[#This Row],[Application Date]])</f>
        <v>2023</v>
      </c>
      <c r="AK421" s="11" t="str">
        <f>TEXT(tbl_LoanData[[#This Row],[Application Date]],"MMMM")</f>
        <v>March</v>
      </c>
      <c r="AL421" s="12">
        <f>DATE(YEAR(tbl_LoanData[[#This Row],[Application Date]]),MONTH(tbl_LoanData[[#This Row],[Application Date]]),1)</f>
        <v>44986</v>
      </c>
      <c r="AM421" s="14">
        <f ca="1">IF(AND(tbl_LoanData[[#This Row],[Application Date]]&gt;=EOMONTH(TODAY(),-1)+1,tbl_LoanData[[#This Row],[Application Date]]&lt;=TODAY()),tbl_LoanData[[#This Row],[Loan Amount]],0)</f>
        <v>0</v>
      </c>
      <c r="AN421" s="14">
        <f>tbl_LoanData[[#This Row],[Amount Paid]]-(Q421-X421)</f>
        <v>-1146000</v>
      </c>
      <c r="AO421" s="14">
        <f>IF(tbl_LoanData[[#This Row],[Application Status]]="Approved",1,0)</f>
        <v>0</v>
      </c>
      <c r="AP421" s="22" t="str">
        <f t="shared" ca="1" si="19"/>
        <v/>
      </c>
      <c r="AQ421" s="22" t="str">
        <f t="shared" ca="1" si="20"/>
        <v/>
      </c>
    </row>
    <row r="422" spans="1:43" ht="14.4" customHeight="1" x14ac:dyDescent="0.3">
      <c r="A422" s="2" t="s">
        <v>10303</v>
      </c>
      <c r="B422" s="2" t="s">
        <v>10304</v>
      </c>
      <c r="C422" s="2" t="s">
        <v>627</v>
      </c>
      <c r="D422" s="2" t="s">
        <v>209</v>
      </c>
      <c r="E422" s="2" t="s">
        <v>91</v>
      </c>
      <c r="F422" s="2">
        <v>37</v>
      </c>
      <c r="G422" s="2" t="s">
        <v>83</v>
      </c>
      <c r="H422" s="2" t="s">
        <v>228</v>
      </c>
      <c r="I422" s="2" t="s">
        <v>43</v>
      </c>
      <c r="J422" s="3">
        <v>45010</v>
      </c>
      <c r="K422" s="3">
        <v>45020</v>
      </c>
      <c r="L422" s="2" t="s">
        <v>40</v>
      </c>
      <c r="M422" s="2" t="s">
        <v>157</v>
      </c>
      <c r="N422" s="2" t="s">
        <v>328</v>
      </c>
      <c r="O422" s="4">
        <v>1566000</v>
      </c>
      <c r="P422" s="4">
        <v>447400</v>
      </c>
      <c r="Q422" s="4">
        <v>1118600</v>
      </c>
      <c r="R422" s="2">
        <v>48</v>
      </c>
      <c r="S422" s="5">
        <v>5.07</v>
      </c>
      <c r="T422" s="4">
        <v>28030.25</v>
      </c>
      <c r="U422" s="2" t="s">
        <v>73</v>
      </c>
      <c r="V422" s="2" t="s">
        <v>74</v>
      </c>
      <c r="W422" s="4">
        <v>1121210</v>
      </c>
      <c r="X422" s="4">
        <v>224242.08</v>
      </c>
      <c r="Y422" s="4">
        <v>1345452.08</v>
      </c>
      <c r="Z422" s="2">
        <v>29</v>
      </c>
      <c r="AA422" s="2" t="s">
        <v>57</v>
      </c>
      <c r="AB422" s="2" t="s">
        <v>15736</v>
      </c>
      <c r="AC422" s="2" t="s">
        <v>332</v>
      </c>
      <c r="AD422" s="2" t="s">
        <v>76</v>
      </c>
      <c r="AE422" s="5">
        <v>71.430000000000007</v>
      </c>
      <c r="AF422" s="2">
        <v>1</v>
      </c>
      <c r="AG422" s="2" t="s">
        <v>77</v>
      </c>
      <c r="AH422" s="2">
        <v>10</v>
      </c>
      <c r="AI422" s="6" t="str">
        <f t="shared" si="18"/>
        <v>35-44</v>
      </c>
      <c r="AJ422" s="11">
        <f>YEAR(tbl_LoanData[[#This Row],[Application Date]])</f>
        <v>2023</v>
      </c>
      <c r="AK422" s="11" t="str">
        <f>TEXT(tbl_LoanData[[#This Row],[Application Date]],"MMMM")</f>
        <v>March</v>
      </c>
      <c r="AL422" s="12">
        <f>DATE(YEAR(tbl_LoanData[[#This Row],[Application Date]]),MONTH(tbl_LoanData[[#This Row],[Application Date]]),1)</f>
        <v>44986</v>
      </c>
      <c r="AM422" s="14">
        <f ca="1">IF(AND(tbl_LoanData[[#This Row],[Application Date]]&gt;=EOMONTH(TODAY(),-1)+1,tbl_LoanData[[#This Row],[Application Date]]&lt;=TODAY()),tbl_LoanData[[#This Row],[Loan Amount]],0)</f>
        <v>0</v>
      </c>
      <c r="AN422" s="14">
        <f>tbl_LoanData[[#This Row],[Amount Paid]]-(Q422-X422)</f>
        <v>226852.07999999996</v>
      </c>
      <c r="AO422" s="14">
        <f>IF(tbl_LoanData[[#This Row],[Application Status]]="Approved",1,0)</f>
        <v>1</v>
      </c>
      <c r="AP422" s="22" t="str">
        <f t="shared" ca="1" si="19"/>
        <v/>
      </c>
      <c r="AQ422" s="22" t="str">
        <f t="shared" ca="1" si="20"/>
        <v/>
      </c>
    </row>
    <row r="423" spans="1:43" ht="14.4" customHeight="1" x14ac:dyDescent="0.3">
      <c r="A423" s="2" t="s">
        <v>10379</v>
      </c>
      <c r="B423" s="2" t="s">
        <v>10380</v>
      </c>
      <c r="C423" s="2" t="s">
        <v>297</v>
      </c>
      <c r="D423" s="2" t="s">
        <v>204</v>
      </c>
      <c r="E423" s="2" t="s">
        <v>67</v>
      </c>
      <c r="F423" s="2">
        <v>25</v>
      </c>
      <c r="G423" s="2" t="s">
        <v>69</v>
      </c>
      <c r="H423" s="2" t="s">
        <v>191</v>
      </c>
      <c r="I423" s="2" t="s">
        <v>51</v>
      </c>
      <c r="J423" s="3">
        <v>45000</v>
      </c>
      <c r="K423" s="3">
        <v>45003</v>
      </c>
      <c r="L423" s="2" t="s">
        <v>36</v>
      </c>
      <c r="M423" s="2" t="s">
        <v>71</v>
      </c>
      <c r="N423" s="2" t="s">
        <v>162</v>
      </c>
      <c r="O423" s="4">
        <v>1679000</v>
      </c>
      <c r="P423" s="4">
        <v>390400</v>
      </c>
      <c r="Q423" s="4">
        <v>1288600</v>
      </c>
      <c r="R423" s="2">
        <v>48</v>
      </c>
      <c r="S423" s="5">
        <v>9.82</v>
      </c>
      <c r="T423" s="4">
        <v>37390.879999999997</v>
      </c>
      <c r="U423" s="2" t="s">
        <v>73</v>
      </c>
      <c r="V423" s="2" t="s">
        <v>74</v>
      </c>
      <c r="W423" s="4">
        <v>1533026.08</v>
      </c>
      <c r="X423" s="4">
        <v>261736</v>
      </c>
      <c r="Y423" s="4">
        <v>1794762.08</v>
      </c>
      <c r="Z423" s="2">
        <v>0</v>
      </c>
      <c r="AA423" s="2" t="s">
        <v>56</v>
      </c>
      <c r="AB423" s="2" t="s">
        <v>15727</v>
      </c>
      <c r="AC423" s="2" t="s">
        <v>213</v>
      </c>
      <c r="AD423" s="2" t="s">
        <v>76</v>
      </c>
      <c r="AE423" s="5">
        <v>76.75</v>
      </c>
      <c r="AF423" s="2">
        <v>0</v>
      </c>
      <c r="AG423" s="2" t="s">
        <v>77</v>
      </c>
      <c r="AH423" s="2">
        <v>3</v>
      </c>
      <c r="AI423" s="6" t="str">
        <f t="shared" si="18"/>
        <v>25-34</v>
      </c>
      <c r="AJ423" s="11">
        <f>YEAR(tbl_LoanData[[#This Row],[Application Date]])</f>
        <v>2023</v>
      </c>
      <c r="AK423" s="11" t="str">
        <f>TEXT(tbl_LoanData[[#This Row],[Application Date]],"MMMM")</f>
        <v>March</v>
      </c>
      <c r="AL423" s="12">
        <f>DATE(YEAR(tbl_LoanData[[#This Row],[Application Date]]),MONTH(tbl_LoanData[[#This Row],[Application Date]]),1)</f>
        <v>44986</v>
      </c>
      <c r="AM423" s="14">
        <f ca="1">IF(AND(tbl_LoanData[[#This Row],[Application Date]]&gt;=EOMONTH(TODAY(),-1)+1,tbl_LoanData[[#This Row],[Application Date]]&lt;=TODAY()),tbl_LoanData[[#This Row],[Loan Amount]],0)</f>
        <v>0</v>
      </c>
      <c r="AN423" s="14">
        <f>tbl_LoanData[[#This Row],[Amount Paid]]-(Q423-X423)</f>
        <v>506162.08000000007</v>
      </c>
      <c r="AO423" s="14">
        <f>IF(tbl_LoanData[[#This Row],[Application Status]]="Approved",1,0)</f>
        <v>1</v>
      </c>
      <c r="AP423" s="22" t="str">
        <f t="shared" ca="1" si="19"/>
        <v/>
      </c>
      <c r="AQ423" s="22" t="str">
        <f t="shared" ca="1" si="20"/>
        <v/>
      </c>
    </row>
    <row r="424" spans="1:43" ht="14.4" customHeight="1" x14ac:dyDescent="0.3">
      <c r="A424" s="2" t="s">
        <v>10383</v>
      </c>
      <c r="B424" s="2" t="s">
        <v>10384</v>
      </c>
      <c r="C424" s="2" t="s">
        <v>322</v>
      </c>
      <c r="D424" s="2" t="s">
        <v>102</v>
      </c>
      <c r="E424" s="2" t="s">
        <v>82</v>
      </c>
      <c r="F424" s="2">
        <v>29</v>
      </c>
      <c r="G424" s="2" t="s">
        <v>83</v>
      </c>
      <c r="H424" s="2" t="s">
        <v>177</v>
      </c>
      <c r="I424" s="2" t="s">
        <v>43</v>
      </c>
      <c r="J424" s="3">
        <v>44998</v>
      </c>
      <c r="K424" s="3">
        <v>45012</v>
      </c>
      <c r="L424" s="2" t="s">
        <v>38</v>
      </c>
      <c r="M424" s="2" t="s">
        <v>127</v>
      </c>
      <c r="N424" s="2" t="s">
        <v>128</v>
      </c>
      <c r="O424" s="4">
        <v>1556000</v>
      </c>
      <c r="P424" s="4">
        <v>200800</v>
      </c>
      <c r="Q424" s="4">
        <v>1355200</v>
      </c>
      <c r="R424" s="2">
        <v>36</v>
      </c>
      <c r="S424" s="5">
        <v>10.1</v>
      </c>
      <c r="T424" s="4">
        <v>49050.71</v>
      </c>
      <c r="U424" s="2" t="s">
        <v>73</v>
      </c>
      <c r="V424" s="2" t="s">
        <v>34</v>
      </c>
      <c r="W424" s="4">
        <v>1716774.85</v>
      </c>
      <c r="X424" s="4">
        <v>49050.75</v>
      </c>
      <c r="Y424" s="4">
        <v>1765825.6</v>
      </c>
      <c r="Z424" s="2">
        <v>31</v>
      </c>
      <c r="AA424" s="2" t="s">
        <v>58</v>
      </c>
      <c r="AB424" s="2" t="s">
        <v>15736</v>
      </c>
      <c r="AC424" s="2" t="s">
        <v>146</v>
      </c>
      <c r="AD424" s="2" t="s">
        <v>76</v>
      </c>
      <c r="AE424" s="5">
        <v>87.1</v>
      </c>
      <c r="AF424" s="2">
        <v>1</v>
      </c>
      <c r="AG424" s="2" t="s">
        <v>15718</v>
      </c>
      <c r="AH424" s="2">
        <v>14</v>
      </c>
      <c r="AI424" s="6" t="str">
        <f t="shared" si="18"/>
        <v>25-34</v>
      </c>
      <c r="AJ424" s="11">
        <f>YEAR(tbl_LoanData[[#This Row],[Application Date]])</f>
        <v>2023</v>
      </c>
      <c r="AK424" s="11" t="str">
        <f>TEXT(tbl_LoanData[[#This Row],[Application Date]],"MMMM")</f>
        <v>March</v>
      </c>
      <c r="AL424" s="12">
        <f>DATE(YEAR(tbl_LoanData[[#This Row],[Application Date]]),MONTH(tbl_LoanData[[#This Row],[Application Date]]),1)</f>
        <v>44986</v>
      </c>
      <c r="AM424" s="14">
        <f ca="1">IF(AND(tbl_LoanData[[#This Row],[Application Date]]&gt;=EOMONTH(TODAY(),-1)+1,tbl_LoanData[[#This Row],[Application Date]]&lt;=TODAY()),tbl_LoanData[[#This Row],[Loan Amount]],0)</f>
        <v>0</v>
      </c>
      <c r="AN424" s="14">
        <f>tbl_LoanData[[#This Row],[Amount Paid]]-(Q424-X424)</f>
        <v>410625.60000000009</v>
      </c>
      <c r="AO424" s="14">
        <f>IF(tbl_LoanData[[#This Row],[Application Status]]="Approved",1,0)</f>
        <v>1</v>
      </c>
      <c r="AP424" s="22" t="str">
        <f t="shared" ca="1" si="19"/>
        <v/>
      </c>
      <c r="AQ424" s="22" t="str">
        <f t="shared" ca="1" si="20"/>
        <v/>
      </c>
    </row>
    <row r="425" spans="1:43" ht="14.4" customHeight="1" x14ac:dyDescent="0.3">
      <c r="A425" s="2" t="s">
        <v>10397</v>
      </c>
      <c r="B425" s="2" t="s">
        <v>10398</v>
      </c>
      <c r="C425" s="2" t="s">
        <v>223</v>
      </c>
      <c r="D425" s="2" t="s">
        <v>254</v>
      </c>
      <c r="E425" s="2" t="s">
        <v>447</v>
      </c>
      <c r="F425" s="2">
        <v>52</v>
      </c>
      <c r="G425" s="2" t="s">
        <v>69</v>
      </c>
      <c r="H425" s="2" t="s">
        <v>298</v>
      </c>
      <c r="I425" s="2" t="s">
        <v>43</v>
      </c>
      <c r="J425" s="3">
        <v>44999</v>
      </c>
      <c r="K425" s="3">
        <v>45017</v>
      </c>
      <c r="L425" s="2" t="s">
        <v>37</v>
      </c>
      <c r="M425" s="2" t="s">
        <v>104</v>
      </c>
      <c r="N425" s="2" t="s">
        <v>286</v>
      </c>
      <c r="O425" s="4">
        <v>105000</v>
      </c>
      <c r="P425" s="4">
        <v>36400</v>
      </c>
      <c r="Q425" s="4">
        <v>68600</v>
      </c>
      <c r="R425" s="2">
        <v>36</v>
      </c>
      <c r="S425" s="5">
        <v>6.64</v>
      </c>
      <c r="T425" s="4">
        <v>2285.14</v>
      </c>
      <c r="U425" s="2" t="s">
        <v>73</v>
      </c>
      <c r="V425" s="2" t="s">
        <v>34</v>
      </c>
      <c r="W425" s="4">
        <v>75409.62</v>
      </c>
      <c r="X425" s="4">
        <v>6855.5</v>
      </c>
      <c r="Y425" s="4">
        <v>82265.119999999995</v>
      </c>
      <c r="Z425" s="2">
        <v>84</v>
      </c>
      <c r="AA425" s="2" t="s">
        <v>59</v>
      </c>
      <c r="AB425" s="2" t="s">
        <v>15735</v>
      </c>
      <c r="AC425" s="2" t="s">
        <v>106</v>
      </c>
      <c r="AD425" s="2" t="s">
        <v>76</v>
      </c>
      <c r="AE425" s="5">
        <v>65.33</v>
      </c>
      <c r="AF425" s="2">
        <v>3</v>
      </c>
      <c r="AG425" s="2" t="s">
        <v>130</v>
      </c>
      <c r="AH425" s="2">
        <v>18</v>
      </c>
      <c r="AI425" s="6" t="str">
        <f t="shared" si="18"/>
        <v>45-54</v>
      </c>
      <c r="AJ425" s="11">
        <f>YEAR(tbl_LoanData[[#This Row],[Application Date]])</f>
        <v>2023</v>
      </c>
      <c r="AK425" s="11" t="str">
        <f>TEXT(tbl_LoanData[[#This Row],[Application Date]],"MMMM")</f>
        <v>March</v>
      </c>
      <c r="AL425" s="12">
        <f>DATE(YEAR(tbl_LoanData[[#This Row],[Application Date]]),MONTH(tbl_LoanData[[#This Row],[Application Date]]),1)</f>
        <v>44986</v>
      </c>
      <c r="AM425" s="14">
        <f ca="1">IF(AND(tbl_LoanData[[#This Row],[Application Date]]&gt;=EOMONTH(TODAY(),-1)+1,tbl_LoanData[[#This Row],[Application Date]]&lt;=TODAY()),tbl_LoanData[[#This Row],[Loan Amount]],0)</f>
        <v>0</v>
      </c>
      <c r="AN425" s="14">
        <f>tbl_LoanData[[#This Row],[Amount Paid]]-(Q425-X425)</f>
        <v>13665.119999999995</v>
      </c>
      <c r="AO425" s="14">
        <f>IF(tbl_LoanData[[#This Row],[Application Status]]="Approved",1,0)</f>
        <v>1</v>
      </c>
      <c r="AP425" s="22" t="str">
        <f t="shared" ca="1" si="19"/>
        <v/>
      </c>
      <c r="AQ425" s="22" t="str">
        <f t="shared" ca="1" si="20"/>
        <v/>
      </c>
    </row>
    <row r="426" spans="1:43" x14ac:dyDescent="0.3">
      <c r="A426" s="2" t="s">
        <v>10551</v>
      </c>
      <c r="B426" s="2" t="s">
        <v>10552</v>
      </c>
      <c r="C426" s="2" t="s">
        <v>1012</v>
      </c>
      <c r="D426" s="2" t="s">
        <v>189</v>
      </c>
      <c r="E426" s="2" t="s">
        <v>91</v>
      </c>
      <c r="F426" s="2">
        <v>30</v>
      </c>
      <c r="G426" s="2" t="s">
        <v>69</v>
      </c>
      <c r="H426" s="2" t="s">
        <v>516</v>
      </c>
      <c r="I426" s="2" t="s">
        <v>53</v>
      </c>
      <c r="J426" s="3">
        <v>45003</v>
      </c>
      <c r="K426" s="3">
        <v>45020</v>
      </c>
      <c r="L426" s="2" t="s">
        <v>38</v>
      </c>
      <c r="M426" s="2" t="s">
        <v>111</v>
      </c>
      <c r="N426" s="2" t="s">
        <v>112</v>
      </c>
      <c r="O426" s="4">
        <v>1261000</v>
      </c>
      <c r="P426" s="4">
        <v>279700</v>
      </c>
      <c r="Q426" s="4">
        <v>981300</v>
      </c>
      <c r="R426" s="2">
        <v>36</v>
      </c>
      <c r="S426" s="5">
        <v>6.84</v>
      </c>
      <c r="T426" s="4">
        <v>32851.74</v>
      </c>
      <c r="U426" s="2" t="s">
        <v>73</v>
      </c>
      <c r="V426" s="2" t="s">
        <v>33</v>
      </c>
      <c r="W426" s="4">
        <v>1182662.76</v>
      </c>
      <c r="X426" s="4">
        <v>0</v>
      </c>
      <c r="Y426" s="4">
        <v>1182662.76</v>
      </c>
      <c r="Z426" s="2">
        <v>0</v>
      </c>
      <c r="AA426" s="2" t="s">
        <v>56</v>
      </c>
      <c r="AB426" s="2" t="s">
        <v>15734</v>
      </c>
      <c r="AC426" s="2" t="s">
        <v>87</v>
      </c>
      <c r="AD426" s="2" t="s">
        <v>76</v>
      </c>
      <c r="AE426" s="5">
        <v>77.819999999999993</v>
      </c>
      <c r="AF426" s="2">
        <v>0</v>
      </c>
      <c r="AG426" s="2" t="s">
        <v>77</v>
      </c>
      <c r="AH426" s="2">
        <v>17</v>
      </c>
      <c r="AI426" s="6" t="str">
        <f t="shared" si="18"/>
        <v>25-34</v>
      </c>
      <c r="AJ426" s="11">
        <f>YEAR(tbl_LoanData[[#This Row],[Application Date]])</f>
        <v>2023</v>
      </c>
      <c r="AK426" s="11" t="str">
        <f>TEXT(tbl_LoanData[[#This Row],[Application Date]],"MMMM")</f>
        <v>March</v>
      </c>
      <c r="AL426" s="12">
        <f>DATE(YEAR(tbl_LoanData[[#This Row],[Application Date]]),MONTH(tbl_LoanData[[#This Row],[Application Date]]),1)</f>
        <v>44986</v>
      </c>
      <c r="AM426" s="14">
        <f ca="1">IF(AND(tbl_LoanData[[#This Row],[Application Date]]&gt;=EOMONTH(TODAY(),-1)+1,tbl_LoanData[[#This Row],[Application Date]]&lt;=TODAY()),tbl_LoanData[[#This Row],[Loan Amount]],0)</f>
        <v>0</v>
      </c>
      <c r="AN426" s="14">
        <f>tbl_LoanData[[#This Row],[Amount Paid]]-(Q426-X426)</f>
        <v>201362.76</v>
      </c>
      <c r="AO426" s="14">
        <f>IF(tbl_LoanData[[#This Row],[Application Status]]="Approved",1,0)</f>
        <v>1</v>
      </c>
      <c r="AP426" s="22" t="str">
        <f t="shared" ca="1" si="19"/>
        <v/>
      </c>
      <c r="AQ426" s="22" t="str">
        <f t="shared" ca="1" si="20"/>
        <v/>
      </c>
    </row>
    <row r="427" spans="1:43" ht="14.4" customHeight="1" x14ac:dyDescent="0.3">
      <c r="A427" s="2" t="s">
        <v>10555</v>
      </c>
      <c r="B427" s="2" t="s">
        <v>10556</v>
      </c>
      <c r="C427" s="2" t="s">
        <v>289</v>
      </c>
      <c r="D427" s="2" t="s">
        <v>189</v>
      </c>
      <c r="E427" s="2" t="s">
        <v>255</v>
      </c>
      <c r="F427" s="2">
        <v>58</v>
      </c>
      <c r="G427" s="2" t="s">
        <v>69</v>
      </c>
      <c r="H427" s="2" t="s">
        <v>143</v>
      </c>
      <c r="I427" s="2" t="s">
        <v>46</v>
      </c>
      <c r="J427" s="3">
        <v>44989</v>
      </c>
      <c r="K427" s="3">
        <v>45003</v>
      </c>
      <c r="L427" s="2" t="s">
        <v>36</v>
      </c>
      <c r="M427" s="2" t="s">
        <v>71</v>
      </c>
      <c r="N427" s="2" t="s">
        <v>162</v>
      </c>
      <c r="O427" s="4">
        <v>1224000</v>
      </c>
      <c r="P427" s="4">
        <v>251200</v>
      </c>
      <c r="Q427" s="4">
        <v>972800</v>
      </c>
      <c r="R427" s="2">
        <v>18</v>
      </c>
      <c r="S427" s="5">
        <v>11.36</v>
      </c>
      <c r="T427" s="4">
        <v>63253.62</v>
      </c>
      <c r="U427" s="2" t="s">
        <v>73</v>
      </c>
      <c r="V427" s="2" t="s">
        <v>34</v>
      </c>
      <c r="W427" s="4">
        <v>1075311.54</v>
      </c>
      <c r="X427" s="4">
        <v>63253.58</v>
      </c>
      <c r="Y427" s="4">
        <v>1138565.1200000001</v>
      </c>
      <c r="Z427" s="2">
        <v>28</v>
      </c>
      <c r="AA427" s="2" t="s">
        <v>57</v>
      </c>
      <c r="AB427" s="2" t="s">
        <v>15727</v>
      </c>
      <c r="AC427" s="2" t="s">
        <v>129</v>
      </c>
      <c r="AD427" s="2" t="s">
        <v>76</v>
      </c>
      <c r="AE427" s="5">
        <v>79.48</v>
      </c>
      <c r="AF427" s="2">
        <v>1</v>
      </c>
      <c r="AG427" s="2" t="s">
        <v>77</v>
      </c>
      <c r="AH427" s="2">
        <v>14</v>
      </c>
      <c r="AI427" s="6" t="str">
        <f t="shared" si="18"/>
        <v>55-64</v>
      </c>
      <c r="AJ427" s="11">
        <f>YEAR(tbl_LoanData[[#This Row],[Application Date]])</f>
        <v>2023</v>
      </c>
      <c r="AK427" s="11" t="str">
        <f>TEXT(tbl_LoanData[[#This Row],[Application Date]],"MMMM")</f>
        <v>March</v>
      </c>
      <c r="AL427" s="12">
        <f>DATE(YEAR(tbl_LoanData[[#This Row],[Application Date]]),MONTH(tbl_LoanData[[#This Row],[Application Date]]),1)</f>
        <v>44986</v>
      </c>
      <c r="AM427" s="14">
        <f ca="1">IF(AND(tbl_LoanData[[#This Row],[Application Date]]&gt;=EOMONTH(TODAY(),-1)+1,tbl_LoanData[[#This Row],[Application Date]]&lt;=TODAY()),tbl_LoanData[[#This Row],[Loan Amount]],0)</f>
        <v>0</v>
      </c>
      <c r="AN427" s="14">
        <f>tbl_LoanData[[#This Row],[Amount Paid]]-(Q427-X427)</f>
        <v>165765.12</v>
      </c>
      <c r="AO427" s="14">
        <f>IF(tbl_LoanData[[#This Row],[Application Status]]="Approved",1,0)</f>
        <v>1</v>
      </c>
      <c r="AP427" s="22" t="str">
        <f t="shared" ca="1" si="19"/>
        <v/>
      </c>
      <c r="AQ427" s="22" t="str">
        <f t="shared" ca="1" si="20"/>
        <v/>
      </c>
    </row>
    <row r="428" spans="1:43" ht="14.4" customHeight="1" x14ac:dyDescent="0.3">
      <c r="A428" s="2" t="s">
        <v>10627</v>
      </c>
      <c r="B428" s="2" t="s">
        <v>10628</v>
      </c>
      <c r="C428" s="2" t="s">
        <v>322</v>
      </c>
      <c r="D428" s="2" t="s">
        <v>91</v>
      </c>
      <c r="E428" s="2" t="s">
        <v>67</v>
      </c>
      <c r="F428" s="2">
        <v>40</v>
      </c>
      <c r="G428" s="2" t="s">
        <v>83</v>
      </c>
      <c r="H428" s="2" t="s">
        <v>269</v>
      </c>
      <c r="I428" s="2" t="s">
        <v>46</v>
      </c>
      <c r="J428" s="3">
        <v>44997</v>
      </c>
      <c r="K428" s="3">
        <v>45002</v>
      </c>
      <c r="L428" s="2" t="s">
        <v>39</v>
      </c>
      <c r="M428" s="2" t="s">
        <v>157</v>
      </c>
      <c r="N428" s="2" t="s">
        <v>158</v>
      </c>
      <c r="O428" s="4">
        <v>2081000</v>
      </c>
      <c r="P428" s="4">
        <v>357400</v>
      </c>
      <c r="Q428" s="4">
        <v>1723600</v>
      </c>
      <c r="R428" s="2">
        <v>48</v>
      </c>
      <c r="S428" s="5">
        <v>10.39</v>
      </c>
      <c r="T428" s="4">
        <v>50831.839999999997</v>
      </c>
      <c r="U428" s="2" t="s">
        <v>73</v>
      </c>
      <c r="V428" s="2" t="s">
        <v>74</v>
      </c>
      <c r="W428" s="4">
        <v>2084105.44</v>
      </c>
      <c r="X428" s="4">
        <v>355822.72</v>
      </c>
      <c r="Y428" s="4">
        <v>2439928.16</v>
      </c>
      <c r="Z428" s="2">
        <v>0</v>
      </c>
      <c r="AA428" s="2" t="s">
        <v>56</v>
      </c>
      <c r="AB428" s="2" t="s">
        <v>15727</v>
      </c>
      <c r="AC428" s="2" t="s">
        <v>106</v>
      </c>
      <c r="AD428" s="2" t="s">
        <v>76</v>
      </c>
      <c r="AE428" s="5">
        <v>82.83</v>
      </c>
      <c r="AF428" s="2">
        <v>0</v>
      </c>
      <c r="AG428" s="2" t="s">
        <v>77</v>
      </c>
      <c r="AH428" s="2">
        <v>5</v>
      </c>
      <c r="AI428" s="6" t="str">
        <f t="shared" si="18"/>
        <v>35-44</v>
      </c>
      <c r="AJ428" s="11">
        <f>YEAR(tbl_LoanData[[#This Row],[Application Date]])</f>
        <v>2023</v>
      </c>
      <c r="AK428" s="11" t="str">
        <f>TEXT(tbl_LoanData[[#This Row],[Application Date]],"MMMM")</f>
        <v>March</v>
      </c>
      <c r="AL428" s="12">
        <f>DATE(YEAR(tbl_LoanData[[#This Row],[Application Date]]),MONTH(tbl_LoanData[[#This Row],[Application Date]]),1)</f>
        <v>44986</v>
      </c>
      <c r="AM428" s="14">
        <f ca="1">IF(AND(tbl_LoanData[[#This Row],[Application Date]]&gt;=EOMONTH(TODAY(),-1)+1,tbl_LoanData[[#This Row],[Application Date]]&lt;=TODAY()),tbl_LoanData[[#This Row],[Loan Amount]],0)</f>
        <v>0</v>
      </c>
      <c r="AN428" s="14">
        <f>tbl_LoanData[[#This Row],[Amount Paid]]-(Q428-X428)</f>
        <v>716328.15999999992</v>
      </c>
      <c r="AO428" s="14">
        <f>IF(tbl_LoanData[[#This Row],[Application Status]]="Approved",1,0)</f>
        <v>1</v>
      </c>
      <c r="AP428" s="22" t="str">
        <f t="shared" ca="1" si="19"/>
        <v/>
      </c>
      <c r="AQ428" s="22" t="str">
        <f t="shared" ca="1" si="20"/>
        <v/>
      </c>
    </row>
    <row r="429" spans="1:43" ht="14.4" customHeight="1" x14ac:dyDescent="0.3">
      <c r="A429" s="2" t="s">
        <v>10779</v>
      </c>
      <c r="B429" s="2" t="s">
        <v>10780</v>
      </c>
      <c r="C429" s="2" t="s">
        <v>393</v>
      </c>
      <c r="D429" s="2" t="s">
        <v>161</v>
      </c>
      <c r="E429" s="2" t="s">
        <v>101</v>
      </c>
      <c r="F429" s="2">
        <v>53</v>
      </c>
      <c r="G429" s="2" t="s">
        <v>83</v>
      </c>
      <c r="H429" s="2" t="s">
        <v>543</v>
      </c>
      <c r="I429" s="2" t="s">
        <v>45</v>
      </c>
      <c r="J429" s="3">
        <v>44996</v>
      </c>
      <c r="K429" s="3">
        <v>45017</v>
      </c>
      <c r="L429" s="2" t="s">
        <v>40</v>
      </c>
      <c r="M429" s="2" t="s">
        <v>71</v>
      </c>
      <c r="N429" s="2" t="s">
        <v>137</v>
      </c>
      <c r="O429" s="4">
        <v>718000</v>
      </c>
      <c r="P429" s="4">
        <v>92900</v>
      </c>
      <c r="Q429" s="4">
        <v>625100</v>
      </c>
      <c r="R429" s="2">
        <v>24</v>
      </c>
      <c r="S429" s="5">
        <v>13.31</v>
      </c>
      <c r="T429" s="4">
        <v>32979.230000000003</v>
      </c>
      <c r="U429" s="2" t="s">
        <v>73</v>
      </c>
      <c r="V429" s="2" t="s">
        <v>34</v>
      </c>
      <c r="W429" s="4">
        <v>692563.83</v>
      </c>
      <c r="X429" s="4">
        <v>98937.79</v>
      </c>
      <c r="Y429" s="4">
        <v>791501.62</v>
      </c>
      <c r="Z429" s="2">
        <v>93</v>
      </c>
      <c r="AA429" s="2" t="s">
        <v>60</v>
      </c>
      <c r="AB429" s="2" t="s">
        <v>15734</v>
      </c>
      <c r="AC429" s="2" t="s">
        <v>129</v>
      </c>
      <c r="AD429" s="2" t="s">
        <v>76</v>
      </c>
      <c r="AE429" s="5">
        <v>87.06</v>
      </c>
      <c r="AF429" s="2">
        <v>3</v>
      </c>
      <c r="AG429" s="2" t="s">
        <v>130</v>
      </c>
      <c r="AH429" s="2">
        <v>21</v>
      </c>
      <c r="AI429" s="6" t="str">
        <f t="shared" si="18"/>
        <v>45-54</v>
      </c>
      <c r="AJ429" s="11">
        <f>YEAR(tbl_LoanData[[#This Row],[Application Date]])</f>
        <v>2023</v>
      </c>
      <c r="AK429" s="11" t="str">
        <f>TEXT(tbl_LoanData[[#This Row],[Application Date]],"MMMM")</f>
        <v>March</v>
      </c>
      <c r="AL429" s="12">
        <f>DATE(YEAR(tbl_LoanData[[#This Row],[Application Date]]),MONTH(tbl_LoanData[[#This Row],[Application Date]]),1)</f>
        <v>44986</v>
      </c>
      <c r="AM429" s="14">
        <f ca="1">IF(AND(tbl_LoanData[[#This Row],[Application Date]]&gt;=EOMONTH(TODAY(),-1)+1,tbl_LoanData[[#This Row],[Application Date]]&lt;=TODAY()),tbl_LoanData[[#This Row],[Loan Amount]],0)</f>
        <v>0</v>
      </c>
      <c r="AN429" s="14">
        <f>tbl_LoanData[[#This Row],[Amount Paid]]-(Q429-X429)</f>
        <v>166401.62</v>
      </c>
      <c r="AO429" s="14">
        <f>IF(tbl_LoanData[[#This Row],[Application Status]]="Approved",1,0)</f>
        <v>1</v>
      </c>
      <c r="AP429" s="22" t="str">
        <f t="shared" ca="1" si="19"/>
        <v/>
      </c>
      <c r="AQ429" s="22" t="str">
        <f t="shared" ca="1" si="20"/>
        <v/>
      </c>
    </row>
    <row r="430" spans="1:43" ht="14.4" customHeight="1" x14ac:dyDescent="0.3">
      <c r="A430" s="2" t="s">
        <v>10781</v>
      </c>
      <c r="B430" s="2" t="s">
        <v>10782</v>
      </c>
      <c r="C430" s="2" t="s">
        <v>986</v>
      </c>
      <c r="D430" s="2" t="s">
        <v>176</v>
      </c>
      <c r="E430" s="2" t="s">
        <v>232</v>
      </c>
      <c r="F430" s="2">
        <v>30</v>
      </c>
      <c r="G430" s="2" t="s">
        <v>83</v>
      </c>
      <c r="H430" s="2" t="s">
        <v>244</v>
      </c>
      <c r="I430" s="2" t="s">
        <v>48</v>
      </c>
      <c r="J430" s="3">
        <v>44995</v>
      </c>
      <c r="K430" s="3">
        <v>44998</v>
      </c>
      <c r="L430" s="2" t="s">
        <v>39</v>
      </c>
      <c r="M430" s="2" t="s">
        <v>157</v>
      </c>
      <c r="N430" s="2" t="s">
        <v>359</v>
      </c>
      <c r="O430" s="4">
        <v>1276000</v>
      </c>
      <c r="P430" s="4">
        <v>276800</v>
      </c>
      <c r="Q430" s="4">
        <v>999200</v>
      </c>
      <c r="R430" s="2">
        <v>48</v>
      </c>
      <c r="S430" s="5">
        <v>10.81</v>
      </c>
      <c r="T430" s="4">
        <v>29817.79</v>
      </c>
      <c r="U430" s="2" t="s">
        <v>73</v>
      </c>
      <c r="V430" s="2" t="s">
        <v>74</v>
      </c>
      <c r="W430" s="4">
        <v>1222529.3899999999</v>
      </c>
      <c r="X430" s="4">
        <v>208724.69</v>
      </c>
      <c r="Y430" s="4">
        <v>1431254.08</v>
      </c>
      <c r="Z430" s="2">
        <v>0</v>
      </c>
      <c r="AA430" s="2" t="s">
        <v>56</v>
      </c>
      <c r="AB430" s="2" t="s">
        <v>15729</v>
      </c>
      <c r="AC430" s="2" t="s">
        <v>146</v>
      </c>
      <c r="AD430" s="2" t="s">
        <v>76</v>
      </c>
      <c r="AE430" s="5">
        <v>78.31</v>
      </c>
      <c r="AF430" s="2">
        <v>0</v>
      </c>
      <c r="AG430" s="2" t="s">
        <v>77</v>
      </c>
      <c r="AH430" s="2">
        <v>3</v>
      </c>
      <c r="AI430" s="6" t="str">
        <f t="shared" si="18"/>
        <v>25-34</v>
      </c>
      <c r="AJ430" s="11">
        <f>YEAR(tbl_LoanData[[#This Row],[Application Date]])</f>
        <v>2023</v>
      </c>
      <c r="AK430" s="11" t="str">
        <f>TEXT(tbl_LoanData[[#This Row],[Application Date]],"MMMM")</f>
        <v>March</v>
      </c>
      <c r="AL430" s="12">
        <f>DATE(YEAR(tbl_LoanData[[#This Row],[Application Date]]),MONTH(tbl_LoanData[[#This Row],[Application Date]]),1)</f>
        <v>44986</v>
      </c>
      <c r="AM430" s="14">
        <f ca="1">IF(AND(tbl_LoanData[[#This Row],[Application Date]]&gt;=EOMONTH(TODAY(),-1)+1,tbl_LoanData[[#This Row],[Application Date]]&lt;=TODAY()),tbl_LoanData[[#This Row],[Loan Amount]],0)</f>
        <v>0</v>
      </c>
      <c r="AN430" s="14">
        <f>tbl_LoanData[[#This Row],[Amount Paid]]-(Q430-X430)</f>
        <v>432054.07999999984</v>
      </c>
      <c r="AO430" s="14">
        <f>IF(tbl_LoanData[[#This Row],[Application Status]]="Approved",1,0)</f>
        <v>1</v>
      </c>
      <c r="AP430" s="22" t="str">
        <f t="shared" ca="1" si="19"/>
        <v/>
      </c>
      <c r="AQ430" s="22" t="str">
        <f t="shared" ca="1" si="20"/>
        <v/>
      </c>
    </row>
    <row r="431" spans="1:43" ht="14.4" customHeight="1" x14ac:dyDescent="0.3">
      <c r="A431" s="2" t="s">
        <v>10791</v>
      </c>
      <c r="B431" s="2" t="s">
        <v>10792</v>
      </c>
      <c r="C431" s="2" t="s">
        <v>668</v>
      </c>
      <c r="D431" s="2" t="s">
        <v>254</v>
      </c>
      <c r="E431" s="2" t="s">
        <v>323</v>
      </c>
      <c r="F431" s="2">
        <v>59</v>
      </c>
      <c r="G431" s="2" t="s">
        <v>69</v>
      </c>
      <c r="H431" s="2" t="s">
        <v>143</v>
      </c>
      <c r="I431" s="2" t="s">
        <v>46</v>
      </c>
      <c r="J431" s="3">
        <v>45004</v>
      </c>
      <c r="K431" s="3">
        <v>45009</v>
      </c>
      <c r="L431" s="2" t="s">
        <v>40</v>
      </c>
      <c r="M431" s="2" t="s">
        <v>85</v>
      </c>
      <c r="N431" s="2" t="s">
        <v>270</v>
      </c>
      <c r="O431" s="4">
        <v>1579000</v>
      </c>
      <c r="P431" s="4">
        <v>208300</v>
      </c>
      <c r="Q431" s="4">
        <v>1370700</v>
      </c>
      <c r="R431" s="2">
        <v>24</v>
      </c>
      <c r="S431" s="5">
        <v>6.61</v>
      </c>
      <c r="T431" s="4">
        <v>64662.77</v>
      </c>
      <c r="U431" s="2" t="s">
        <v>73</v>
      </c>
      <c r="V431" s="2" t="s">
        <v>33</v>
      </c>
      <c r="W431" s="4">
        <v>1551906.54</v>
      </c>
      <c r="X431" s="4">
        <v>0</v>
      </c>
      <c r="Y431" s="4">
        <v>1551906.54</v>
      </c>
      <c r="Z431" s="2">
        <v>0</v>
      </c>
      <c r="AA431" s="2" t="s">
        <v>56</v>
      </c>
      <c r="AB431" s="2" t="s">
        <v>15732</v>
      </c>
      <c r="AC431" s="2" t="s">
        <v>129</v>
      </c>
      <c r="AD431" s="2" t="s">
        <v>76</v>
      </c>
      <c r="AE431" s="5">
        <v>86.81</v>
      </c>
      <c r="AF431" s="2">
        <v>0</v>
      </c>
      <c r="AG431" s="2" t="s">
        <v>77</v>
      </c>
      <c r="AH431" s="2">
        <v>5</v>
      </c>
      <c r="AI431" s="6" t="str">
        <f t="shared" si="18"/>
        <v>55-64</v>
      </c>
      <c r="AJ431" s="11">
        <f>YEAR(tbl_LoanData[[#This Row],[Application Date]])</f>
        <v>2023</v>
      </c>
      <c r="AK431" s="11" t="str">
        <f>TEXT(tbl_LoanData[[#This Row],[Application Date]],"MMMM")</f>
        <v>March</v>
      </c>
      <c r="AL431" s="12">
        <f>DATE(YEAR(tbl_LoanData[[#This Row],[Application Date]]),MONTH(tbl_LoanData[[#This Row],[Application Date]]),1)</f>
        <v>44986</v>
      </c>
      <c r="AM431" s="14">
        <f ca="1">IF(AND(tbl_LoanData[[#This Row],[Application Date]]&gt;=EOMONTH(TODAY(),-1)+1,tbl_LoanData[[#This Row],[Application Date]]&lt;=TODAY()),tbl_LoanData[[#This Row],[Loan Amount]],0)</f>
        <v>0</v>
      </c>
      <c r="AN431" s="14">
        <f>tbl_LoanData[[#This Row],[Amount Paid]]-(Q431-X431)</f>
        <v>181206.54000000004</v>
      </c>
      <c r="AO431" s="14">
        <f>IF(tbl_LoanData[[#This Row],[Application Status]]="Approved",1,0)</f>
        <v>1</v>
      </c>
      <c r="AP431" s="22" t="str">
        <f t="shared" ca="1" si="19"/>
        <v/>
      </c>
      <c r="AQ431" s="22" t="str">
        <f t="shared" ca="1" si="20"/>
        <v/>
      </c>
    </row>
    <row r="432" spans="1:43" x14ac:dyDescent="0.3">
      <c r="A432" s="2" t="s">
        <v>10923</v>
      </c>
      <c r="B432" s="2" t="s">
        <v>10924</v>
      </c>
      <c r="C432" s="2" t="s">
        <v>644</v>
      </c>
      <c r="D432" s="2" t="s">
        <v>182</v>
      </c>
      <c r="E432" s="2" t="s">
        <v>142</v>
      </c>
      <c r="F432" s="2">
        <v>60</v>
      </c>
      <c r="G432" s="2" t="s">
        <v>83</v>
      </c>
      <c r="H432" s="2" t="s">
        <v>224</v>
      </c>
      <c r="I432" s="2" t="s">
        <v>54</v>
      </c>
      <c r="J432" s="3">
        <v>45011</v>
      </c>
      <c r="K432" s="3">
        <v>45022</v>
      </c>
      <c r="L432" s="2" t="s">
        <v>39</v>
      </c>
      <c r="M432" s="2" t="s">
        <v>94</v>
      </c>
      <c r="N432" s="2" t="s">
        <v>418</v>
      </c>
      <c r="O432" s="4">
        <v>2157000</v>
      </c>
      <c r="P432" s="4">
        <v>297900</v>
      </c>
      <c r="Q432" s="4">
        <v>1859100</v>
      </c>
      <c r="R432" s="2">
        <v>24</v>
      </c>
      <c r="S432" s="5">
        <v>14.77</v>
      </c>
      <c r="T432" s="4">
        <v>100344.92</v>
      </c>
      <c r="U432" s="2" t="s">
        <v>73</v>
      </c>
      <c r="V432" s="2" t="s">
        <v>33</v>
      </c>
      <c r="W432" s="4">
        <v>2408278.14</v>
      </c>
      <c r="X432" s="4">
        <v>0</v>
      </c>
      <c r="Y432" s="4">
        <v>2408278.14</v>
      </c>
      <c r="Z432" s="2">
        <v>0</v>
      </c>
      <c r="AA432" s="2" t="s">
        <v>56</v>
      </c>
      <c r="AB432" s="2" t="s">
        <v>15728</v>
      </c>
      <c r="AC432" s="2" t="s">
        <v>360</v>
      </c>
      <c r="AD432" s="2" t="s">
        <v>76</v>
      </c>
      <c r="AE432" s="5">
        <v>86.19</v>
      </c>
      <c r="AF432" s="2">
        <v>0</v>
      </c>
      <c r="AG432" s="2" t="s">
        <v>77</v>
      </c>
      <c r="AH432" s="2">
        <v>11</v>
      </c>
      <c r="AI432" s="6" t="str">
        <f t="shared" si="18"/>
        <v>55-64</v>
      </c>
      <c r="AJ432" s="11">
        <f>YEAR(tbl_LoanData[[#This Row],[Application Date]])</f>
        <v>2023</v>
      </c>
      <c r="AK432" s="11" t="str">
        <f>TEXT(tbl_LoanData[[#This Row],[Application Date]],"MMMM")</f>
        <v>March</v>
      </c>
      <c r="AL432" s="12">
        <f>DATE(YEAR(tbl_LoanData[[#This Row],[Application Date]]),MONTH(tbl_LoanData[[#This Row],[Application Date]]),1)</f>
        <v>44986</v>
      </c>
      <c r="AM432" s="14">
        <f ca="1">IF(AND(tbl_LoanData[[#This Row],[Application Date]]&gt;=EOMONTH(TODAY(),-1)+1,tbl_LoanData[[#This Row],[Application Date]]&lt;=TODAY()),tbl_LoanData[[#This Row],[Loan Amount]],0)</f>
        <v>0</v>
      </c>
      <c r="AN432" s="14">
        <f>tbl_LoanData[[#This Row],[Amount Paid]]-(Q432-X432)</f>
        <v>549178.14000000013</v>
      </c>
      <c r="AO432" s="14">
        <f>IF(tbl_LoanData[[#This Row],[Application Status]]="Approved",1,0)</f>
        <v>1</v>
      </c>
      <c r="AP432" s="22" t="str">
        <f t="shared" ca="1" si="19"/>
        <v/>
      </c>
      <c r="AQ432" s="22" t="str">
        <f t="shared" ca="1" si="20"/>
        <v/>
      </c>
    </row>
    <row r="433" spans="1:43" x14ac:dyDescent="0.3">
      <c r="A433" s="2" t="s">
        <v>11125</v>
      </c>
      <c r="B433" s="2" t="s">
        <v>11126</v>
      </c>
      <c r="C433" s="2" t="s">
        <v>297</v>
      </c>
      <c r="D433" s="2" t="s">
        <v>176</v>
      </c>
      <c r="E433" s="2" t="s">
        <v>125</v>
      </c>
      <c r="F433" s="2">
        <v>47</v>
      </c>
      <c r="G433" s="2" t="s">
        <v>69</v>
      </c>
      <c r="H433" s="2" t="s">
        <v>244</v>
      </c>
      <c r="I433" s="2" t="s">
        <v>48</v>
      </c>
      <c r="J433" s="3">
        <v>45000</v>
      </c>
      <c r="K433" s="3"/>
      <c r="L433" s="2" t="s">
        <v>36</v>
      </c>
      <c r="M433" s="2" t="s">
        <v>104</v>
      </c>
      <c r="N433" s="2" t="s">
        <v>105</v>
      </c>
      <c r="O433" s="4">
        <v>2052000</v>
      </c>
      <c r="P433" s="4">
        <v>392900</v>
      </c>
      <c r="Q433" s="4">
        <v>1659100</v>
      </c>
      <c r="R433" s="2">
        <v>48</v>
      </c>
      <c r="S433" s="5">
        <v>11.42</v>
      </c>
      <c r="T433" s="4">
        <v>50353.68</v>
      </c>
      <c r="U433" s="2" t="s">
        <v>113</v>
      </c>
      <c r="V433" s="2" t="s">
        <v>97</v>
      </c>
      <c r="W433" s="4">
        <v>0</v>
      </c>
      <c r="X433" s="4">
        <v>0</v>
      </c>
      <c r="Y433" s="4">
        <v>2416976.88</v>
      </c>
      <c r="Z433" s="2">
        <v>0</v>
      </c>
      <c r="AA433" s="2" t="s">
        <v>97</v>
      </c>
      <c r="AB433" s="2" t="s">
        <v>15728</v>
      </c>
      <c r="AC433" s="2" t="s">
        <v>332</v>
      </c>
      <c r="AD433" s="2" t="s">
        <v>76</v>
      </c>
      <c r="AE433" s="5">
        <v>80.849999999999994</v>
      </c>
      <c r="AF433" s="2">
        <v>0</v>
      </c>
      <c r="AG433" s="2" t="s">
        <v>97</v>
      </c>
      <c r="AH433" s="2"/>
      <c r="AI433" s="6" t="str">
        <f t="shared" si="18"/>
        <v>45-54</v>
      </c>
      <c r="AJ433" s="11">
        <f>YEAR(tbl_LoanData[[#This Row],[Application Date]])</f>
        <v>2023</v>
      </c>
      <c r="AK433" s="11" t="str">
        <f>TEXT(tbl_LoanData[[#This Row],[Application Date]],"MMMM")</f>
        <v>March</v>
      </c>
      <c r="AL433" s="12">
        <f>DATE(YEAR(tbl_LoanData[[#This Row],[Application Date]]),MONTH(tbl_LoanData[[#This Row],[Application Date]]),1)</f>
        <v>44986</v>
      </c>
      <c r="AM433" s="14">
        <f ca="1">IF(AND(tbl_LoanData[[#This Row],[Application Date]]&gt;=EOMONTH(TODAY(),-1)+1,tbl_LoanData[[#This Row],[Application Date]]&lt;=TODAY()),tbl_LoanData[[#This Row],[Loan Amount]],0)</f>
        <v>0</v>
      </c>
      <c r="AN433" s="14">
        <f>tbl_LoanData[[#This Row],[Amount Paid]]-(Q433-X433)</f>
        <v>-1659100</v>
      </c>
      <c r="AO433" s="14">
        <f>IF(tbl_LoanData[[#This Row],[Application Status]]="Approved",1,0)</f>
        <v>0</v>
      </c>
      <c r="AP433" s="22" t="str">
        <f t="shared" ca="1" si="19"/>
        <v/>
      </c>
      <c r="AQ433" s="22" t="str">
        <f t="shared" ca="1" si="20"/>
        <v/>
      </c>
    </row>
    <row r="434" spans="1:43" ht="14.4" customHeight="1" x14ac:dyDescent="0.3">
      <c r="A434" s="2" t="s">
        <v>11127</v>
      </c>
      <c r="B434" s="2" t="s">
        <v>11128</v>
      </c>
      <c r="C434" s="2" t="s">
        <v>687</v>
      </c>
      <c r="D434" s="2" t="s">
        <v>161</v>
      </c>
      <c r="E434" s="2" t="s">
        <v>150</v>
      </c>
      <c r="F434" s="2">
        <v>44</v>
      </c>
      <c r="G434" s="2" t="s">
        <v>83</v>
      </c>
      <c r="H434" s="2" t="s">
        <v>259</v>
      </c>
      <c r="I434" s="2" t="s">
        <v>43</v>
      </c>
      <c r="J434" s="3">
        <v>45013</v>
      </c>
      <c r="K434" s="3">
        <v>45027</v>
      </c>
      <c r="L434" s="2" t="s">
        <v>38</v>
      </c>
      <c r="M434" s="2" t="s">
        <v>111</v>
      </c>
      <c r="N434" s="2" t="s">
        <v>112</v>
      </c>
      <c r="O434" s="4">
        <v>1003000</v>
      </c>
      <c r="P434" s="4">
        <v>203200</v>
      </c>
      <c r="Q434" s="4">
        <v>799800</v>
      </c>
      <c r="R434" s="2">
        <v>12</v>
      </c>
      <c r="S434" s="5">
        <v>8.5500000000000007</v>
      </c>
      <c r="T434" s="4">
        <v>72348.58</v>
      </c>
      <c r="U434" s="2" t="s">
        <v>73</v>
      </c>
      <c r="V434" s="2" t="s">
        <v>33</v>
      </c>
      <c r="W434" s="4">
        <v>868182.9</v>
      </c>
      <c r="X434" s="4">
        <v>0</v>
      </c>
      <c r="Y434" s="4">
        <v>868182.9</v>
      </c>
      <c r="Z434" s="2">
        <v>0</v>
      </c>
      <c r="AA434" s="2" t="s">
        <v>56</v>
      </c>
      <c r="AB434" s="2" t="s">
        <v>15734</v>
      </c>
      <c r="AC434" s="2" t="s">
        <v>332</v>
      </c>
      <c r="AD434" s="2" t="s">
        <v>76</v>
      </c>
      <c r="AE434" s="5">
        <v>79.739999999999995</v>
      </c>
      <c r="AF434" s="2">
        <v>0</v>
      </c>
      <c r="AG434" s="2" t="s">
        <v>77</v>
      </c>
      <c r="AH434" s="2">
        <v>14</v>
      </c>
      <c r="AI434" s="6" t="str">
        <f t="shared" si="18"/>
        <v>35-44</v>
      </c>
      <c r="AJ434" s="11">
        <f>YEAR(tbl_LoanData[[#This Row],[Application Date]])</f>
        <v>2023</v>
      </c>
      <c r="AK434" s="11" t="str">
        <f>TEXT(tbl_LoanData[[#This Row],[Application Date]],"MMMM")</f>
        <v>March</v>
      </c>
      <c r="AL434" s="12">
        <f>DATE(YEAR(tbl_LoanData[[#This Row],[Application Date]]),MONTH(tbl_LoanData[[#This Row],[Application Date]]),1)</f>
        <v>44986</v>
      </c>
      <c r="AM434" s="14">
        <f ca="1">IF(AND(tbl_LoanData[[#This Row],[Application Date]]&gt;=EOMONTH(TODAY(),-1)+1,tbl_LoanData[[#This Row],[Application Date]]&lt;=TODAY()),tbl_LoanData[[#This Row],[Loan Amount]],0)</f>
        <v>0</v>
      </c>
      <c r="AN434" s="14">
        <f>tbl_LoanData[[#This Row],[Amount Paid]]-(Q434-X434)</f>
        <v>68382.900000000023</v>
      </c>
      <c r="AO434" s="14">
        <f>IF(tbl_LoanData[[#This Row],[Application Status]]="Approved",1,0)</f>
        <v>1</v>
      </c>
      <c r="AP434" s="22" t="str">
        <f t="shared" ca="1" si="19"/>
        <v/>
      </c>
      <c r="AQ434" s="22" t="str">
        <f t="shared" ca="1" si="20"/>
        <v/>
      </c>
    </row>
    <row r="435" spans="1:43" ht="14.4" customHeight="1" x14ac:dyDescent="0.3">
      <c r="A435" s="2" t="s">
        <v>11211</v>
      </c>
      <c r="B435" s="2" t="s">
        <v>11212</v>
      </c>
      <c r="C435" s="2" t="s">
        <v>621</v>
      </c>
      <c r="D435" s="2" t="s">
        <v>176</v>
      </c>
      <c r="E435" s="2" t="s">
        <v>284</v>
      </c>
      <c r="F435" s="2">
        <v>38</v>
      </c>
      <c r="G435" s="2" t="s">
        <v>69</v>
      </c>
      <c r="H435" s="2" t="s">
        <v>84</v>
      </c>
      <c r="I435" s="2" t="s">
        <v>45</v>
      </c>
      <c r="J435" s="3">
        <v>45010</v>
      </c>
      <c r="K435" s="3">
        <v>45024</v>
      </c>
      <c r="L435" s="2" t="s">
        <v>37</v>
      </c>
      <c r="M435" s="2" t="s">
        <v>94</v>
      </c>
      <c r="N435" s="2" t="s">
        <v>488</v>
      </c>
      <c r="O435" s="4">
        <v>147000</v>
      </c>
      <c r="P435" s="4">
        <v>29900</v>
      </c>
      <c r="Q435" s="4">
        <v>117100</v>
      </c>
      <c r="R435" s="2">
        <v>48</v>
      </c>
      <c r="S435" s="5">
        <v>5.6</v>
      </c>
      <c r="T435" s="4">
        <v>2986.05</v>
      </c>
      <c r="U435" s="2" t="s">
        <v>73</v>
      </c>
      <c r="V435" s="2" t="s">
        <v>74</v>
      </c>
      <c r="W435" s="4">
        <v>116455.95</v>
      </c>
      <c r="X435" s="4">
        <v>26874.45</v>
      </c>
      <c r="Y435" s="4">
        <v>143330.4</v>
      </c>
      <c r="Z435" s="2">
        <v>30</v>
      </c>
      <c r="AA435" s="2" t="s">
        <v>57</v>
      </c>
      <c r="AB435" s="2" t="s">
        <v>15734</v>
      </c>
      <c r="AC435" s="2" t="s">
        <v>87</v>
      </c>
      <c r="AD435" s="2" t="s">
        <v>76</v>
      </c>
      <c r="AE435" s="5">
        <v>79.66</v>
      </c>
      <c r="AF435" s="2">
        <v>1</v>
      </c>
      <c r="AG435" s="2" t="s">
        <v>77</v>
      </c>
      <c r="AH435" s="2">
        <v>14</v>
      </c>
      <c r="AI435" s="6" t="str">
        <f t="shared" si="18"/>
        <v>35-44</v>
      </c>
      <c r="AJ435" s="11">
        <f>YEAR(tbl_LoanData[[#This Row],[Application Date]])</f>
        <v>2023</v>
      </c>
      <c r="AK435" s="11" t="str">
        <f>TEXT(tbl_LoanData[[#This Row],[Application Date]],"MMMM")</f>
        <v>March</v>
      </c>
      <c r="AL435" s="12">
        <f>DATE(YEAR(tbl_LoanData[[#This Row],[Application Date]]),MONTH(tbl_LoanData[[#This Row],[Application Date]]),1)</f>
        <v>44986</v>
      </c>
      <c r="AM435" s="14">
        <f ca="1">IF(AND(tbl_LoanData[[#This Row],[Application Date]]&gt;=EOMONTH(TODAY(),-1)+1,tbl_LoanData[[#This Row],[Application Date]]&lt;=TODAY()),tbl_LoanData[[#This Row],[Loan Amount]],0)</f>
        <v>0</v>
      </c>
      <c r="AN435" s="14">
        <f>tbl_LoanData[[#This Row],[Amount Paid]]-(Q435-X435)</f>
        <v>26230.399999999994</v>
      </c>
      <c r="AO435" s="14">
        <f>IF(tbl_LoanData[[#This Row],[Application Status]]="Approved",1,0)</f>
        <v>1</v>
      </c>
      <c r="AP435" s="22" t="str">
        <f t="shared" ca="1" si="19"/>
        <v/>
      </c>
      <c r="AQ435" s="22" t="str">
        <f t="shared" ca="1" si="20"/>
        <v/>
      </c>
    </row>
    <row r="436" spans="1:43" ht="14.4" customHeight="1" x14ac:dyDescent="0.3">
      <c r="A436" s="2" t="s">
        <v>11475</v>
      </c>
      <c r="B436" s="2" t="s">
        <v>11476</v>
      </c>
      <c r="C436" s="2" t="s">
        <v>482</v>
      </c>
      <c r="D436" s="2" t="s">
        <v>82</v>
      </c>
      <c r="E436" s="2" t="s">
        <v>232</v>
      </c>
      <c r="F436" s="2">
        <v>36</v>
      </c>
      <c r="G436" s="2" t="s">
        <v>69</v>
      </c>
      <c r="H436" s="2" t="s">
        <v>126</v>
      </c>
      <c r="I436" s="2" t="s">
        <v>44</v>
      </c>
      <c r="J436" s="3">
        <v>44993</v>
      </c>
      <c r="K436" s="3">
        <v>45001</v>
      </c>
      <c r="L436" s="2" t="s">
        <v>39</v>
      </c>
      <c r="M436" s="2" t="s">
        <v>85</v>
      </c>
      <c r="N436" s="2" t="s">
        <v>178</v>
      </c>
      <c r="O436" s="4">
        <v>2399000</v>
      </c>
      <c r="P436" s="4">
        <v>367200</v>
      </c>
      <c r="Q436" s="4">
        <v>2031800</v>
      </c>
      <c r="R436" s="2">
        <v>18</v>
      </c>
      <c r="S436" s="5">
        <v>9.27</v>
      </c>
      <c r="T436" s="4">
        <v>128573.43</v>
      </c>
      <c r="U436" s="2" t="s">
        <v>73</v>
      </c>
      <c r="V436" s="2" t="s">
        <v>33</v>
      </c>
      <c r="W436" s="4">
        <v>2314321.79</v>
      </c>
      <c r="X436" s="4">
        <v>0</v>
      </c>
      <c r="Y436" s="4">
        <v>2314321.79</v>
      </c>
      <c r="Z436" s="2">
        <v>0</v>
      </c>
      <c r="AA436" s="2" t="s">
        <v>56</v>
      </c>
      <c r="AB436" s="2" t="s">
        <v>15727</v>
      </c>
      <c r="AC436" s="2" t="s">
        <v>332</v>
      </c>
      <c r="AD436" s="2" t="s">
        <v>76</v>
      </c>
      <c r="AE436" s="5">
        <v>84.69</v>
      </c>
      <c r="AF436" s="2">
        <v>0</v>
      </c>
      <c r="AG436" s="2" t="s">
        <v>77</v>
      </c>
      <c r="AH436" s="2">
        <v>8</v>
      </c>
      <c r="AI436" s="6" t="str">
        <f t="shared" si="18"/>
        <v>35-44</v>
      </c>
      <c r="AJ436" s="11">
        <f>YEAR(tbl_LoanData[[#This Row],[Application Date]])</f>
        <v>2023</v>
      </c>
      <c r="AK436" s="11" t="str">
        <f>TEXT(tbl_LoanData[[#This Row],[Application Date]],"MMMM")</f>
        <v>March</v>
      </c>
      <c r="AL436" s="12">
        <f>DATE(YEAR(tbl_LoanData[[#This Row],[Application Date]]),MONTH(tbl_LoanData[[#This Row],[Application Date]]),1)</f>
        <v>44986</v>
      </c>
      <c r="AM436" s="14">
        <f ca="1">IF(AND(tbl_LoanData[[#This Row],[Application Date]]&gt;=EOMONTH(TODAY(),-1)+1,tbl_LoanData[[#This Row],[Application Date]]&lt;=TODAY()),tbl_LoanData[[#This Row],[Loan Amount]],0)</f>
        <v>0</v>
      </c>
      <c r="AN436" s="14">
        <f>tbl_LoanData[[#This Row],[Amount Paid]]-(Q436-X436)</f>
        <v>282521.79000000004</v>
      </c>
      <c r="AO436" s="14">
        <f>IF(tbl_LoanData[[#This Row],[Application Status]]="Approved",1,0)</f>
        <v>1</v>
      </c>
      <c r="AP436" s="22" t="str">
        <f t="shared" ca="1" si="19"/>
        <v/>
      </c>
      <c r="AQ436" s="22" t="str">
        <f t="shared" ca="1" si="20"/>
        <v/>
      </c>
    </row>
    <row r="437" spans="1:43" ht="14.4" customHeight="1" x14ac:dyDescent="0.3">
      <c r="A437" s="2" t="s">
        <v>11549</v>
      </c>
      <c r="B437" s="2" t="s">
        <v>11550</v>
      </c>
      <c r="C437" s="2" t="s">
        <v>546</v>
      </c>
      <c r="D437" s="2" t="s">
        <v>134</v>
      </c>
      <c r="E437" s="2" t="s">
        <v>150</v>
      </c>
      <c r="F437" s="2">
        <v>23</v>
      </c>
      <c r="G437" s="2" t="s">
        <v>83</v>
      </c>
      <c r="H437" s="2" t="s">
        <v>318</v>
      </c>
      <c r="I437" s="2" t="s">
        <v>42</v>
      </c>
      <c r="J437" s="3">
        <v>44998</v>
      </c>
      <c r="K437" s="3">
        <v>45015</v>
      </c>
      <c r="L437" s="2" t="s">
        <v>40</v>
      </c>
      <c r="M437" s="2" t="s">
        <v>85</v>
      </c>
      <c r="N437" s="2" t="s">
        <v>270</v>
      </c>
      <c r="O437" s="4">
        <v>1500000</v>
      </c>
      <c r="P437" s="4">
        <v>490300</v>
      </c>
      <c r="Q437" s="4">
        <v>1009700</v>
      </c>
      <c r="R437" s="2">
        <v>18</v>
      </c>
      <c r="S437" s="5">
        <v>7.23</v>
      </c>
      <c r="T437" s="4">
        <v>62177.89</v>
      </c>
      <c r="U437" s="2" t="s">
        <v>73</v>
      </c>
      <c r="V437" s="2" t="s">
        <v>33</v>
      </c>
      <c r="W437" s="4">
        <v>1119201.97</v>
      </c>
      <c r="X437" s="4">
        <v>0</v>
      </c>
      <c r="Y437" s="4">
        <v>1119201.97</v>
      </c>
      <c r="Z437" s="2">
        <v>0</v>
      </c>
      <c r="AA437" s="2" t="s">
        <v>56</v>
      </c>
      <c r="AB437" s="2" t="s">
        <v>15733</v>
      </c>
      <c r="AC437" s="2" t="s">
        <v>213</v>
      </c>
      <c r="AD437" s="2" t="s">
        <v>76</v>
      </c>
      <c r="AE437" s="5">
        <v>67.31</v>
      </c>
      <c r="AF437" s="2">
        <v>0</v>
      </c>
      <c r="AG437" s="2" t="s">
        <v>77</v>
      </c>
      <c r="AH437" s="2">
        <v>17</v>
      </c>
      <c r="AI437" s="6" t="str">
        <f t="shared" si="18"/>
        <v>18-24</v>
      </c>
      <c r="AJ437" s="11">
        <f>YEAR(tbl_LoanData[[#This Row],[Application Date]])</f>
        <v>2023</v>
      </c>
      <c r="AK437" s="11" t="str">
        <f>TEXT(tbl_LoanData[[#This Row],[Application Date]],"MMMM")</f>
        <v>March</v>
      </c>
      <c r="AL437" s="12">
        <f>DATE(YEAR(tbl_LoanData[[#This Row],[Application Date]]),MONTH(tbl_LoanData[[#This Row],[Application Date]]),1)</f>
        <v>44986</v>
      </c>
      <c r="AM437" s="14">
        <f ca="1">IF(AND(tbl_LoanData[[#This Row],[Application Date]]&gt;=EOMONTH(TODAY(),-1)+1,tbl_LoanData[[#This Row],[Application Date]]&lt;=TODAY()),tbl_LoanData[[#This Row],[Loan Amount]],0)</f>
        <v>0</v>
      </c>
      <c r="AN437" s="14">
        <f>tbl_LoanData[[#This Row],[Amount Paid]]-(Q437-X437)</f>
        <v>109501.96999999997</v>
      </c>
      <c r="AO437" s="14">
        <f>IF(tbl_LoanData[[#This Row],[Application Status]]="Approved",1,0)</f>
        <v>1</v>
      </c>
      <c r="AP437" s="22" t="str">
        <f t="shared" ca="1" si="19"/>
        <v/>
      </c>
      <c r="AQ437" s="22" t="str">
        <f t="shared" ca="1" si="20"/>
        <v/>
      </c>
    </row>
    <row r="438" spans="1:43" x14ac:dyDescent="0.3">
      <c r="A438" s="2" t="s">
        <v>11587</v>
      </c>
      <c r="B438" s="2" t="s">
        <v>11588</v>
      </c>
      <c r="C438" s="2" t="s">
        <v>353</v>
      </c>
      <c r="D438" s="2" t="s">
        <v>161</v>
      </c>
      <c r="E438" s="2" t="s">
        <v>394</v>
      </c>
      <c r="F438" s="2">
        <v>54</v>
      </c>
      <c r="G438" s="2" t="s">
        <v>83</v>
      </c>
      <c r="H438" s="2" t="s">
        <v>265</v>
      </c>
      <c r="I438" s="2" t="s">
        <v>44</v>
      </c>
      <c r="J438" s="3">
        <v>44998</v>
      </c>
      <c r="K438" s="3">
        <v>45017</v>
      </c>
      <c r="L438" s="2" t="s">
        <v>36</v>
      </c>
      <c r="M438" s="2" t="s">
        <v>104</v>
      </c>
      <c r="N438" s="2" t="s">
        <v>105</v>
      </c>
      <c r="O438" s="4">
        <v>2159000</v>
      </c>
      <c r="P438" s="4">
        <v>310000</v>
      </c>
      <c r="Q438" s="4">
        <v>1849000</v>
      </c>
      <c r="R438" s="2">
        <v>24</v>
      </c>
      <c r="S438" s="5">
        <v>6.52</v>
      </c>
      <c r="T438" s="4">
        <v>87087.9</v>
      </c>
      <c r="U438" s="2" t="s">
        <v>73</v>
      </c>
      <c r="V438" s="2" t="s">
        <v>34</v>
      </c>
      <c r="W438" s="4">
        <v>2003021.7</v>
      </c>
      <c r="X438" s="4">
        <v>87087.9</v>
      </c>
      <c r="Y438" s="4">
        <v>2090109.6</v>
      </c>
      <c r="Z438" s="2">
        <v>28</v>
      </c>
      <c r="AA438" s="2" t="s">
        <v>57</v>
      </c>
      <c r="AB438" s="2" t="s">
        <v>15727</v>
      </c>
      <c r="AC438" s="2" t="s">
        <v>146</v>
      </c>
      <c r="AD438" s="2" t="s">
        <v>76</v>
      </c>
      <c r="AE438" s="5">
        <v>85.64</v>
      </c>
      <c r="AF438" s="2">
        <v>1</v>
      </c>
      <c r="AG438" s="2" t="s">
        <v>77</v>
      </c>
      <c r="AH438" s="2">
        <v>19</v>
      </c>
      <c r="AI438" s="6" t="str">
        <f t="shared" si="18"/>
        <v>45-54</v>
      </c>
      <c r="AJ438" s="11">
        <f>YEAR(tbl_LoanData[[#This Row],[Application Date]])</f>
        <v>2023</v>
      </c>
      <c r="AK438" s="11" t="str">
        <f>TEXT(tbl_LoanData[[#This Row],[Application Date]],"MMMM")</f>
        <v>March</v>
      </c>
      <c r="AL438" s="12">
        <f>DATE(YEAR(tbl_LoanData[[#This Row],[Application Date]]),MONTH(tbl_LoanData[[#This Row],[Application Date]]),1)</f>
        <v>44986</v>
      </c>
      <c r="AM438" s="14">
        <f ca="1">IF(AND(tbl_LoanData[[#This Row],[Application Date]]&gt;=EOMONTH(TODAY(),-1)+1,tbl_LoanData[[#This Row],[Application Date]]&lt;=TODAY()),tbl_LoanData[[#This Row],[Loan Amount]],0)</f>
        <v>0</v>
      </c>
      <c r="AN438" s="14">
        <f>tbl_LoanData[[#This Row],[Amount Paid]]-(Q438-X438)</f>
        <v>241109.59999999986</v>
      </c>
      <c r="AO438" s="14">
        <f>IF(tbl_LoanData[[#This Row],[Application Status]]="Approved",1,0)</f>
        <v>1</v>
      </c>
      <c r="AP438" s="22" t="str">
        <f t="shared" ca="1" si="19"/>
        <v/>
      </c>
      <c r="AQ438" s="22" t="str">
        <f t="shared" ca="1" si="20"/>
        <v/>
      </c>
    </row>
    <row r="439" spans="1:43" ht="14.4" customHeight="1" x14ac:dyDescent="0.3">
      <c r="A439" s="2" t="s">
        <v>11775</v>
      </c>
      <c r="B439" s="2" t="s">
        <v>11776</v>
      </c>
      <c r="C439" s="2" t="s">
        <v>223</v>
      </c>
      <c r="D439" s="2" t="s">
        <v>161</v>
      </c>
      <c r="E439" s="2" t="s">
        <v>135</v>
      </c>
      <c r="F439" s="2">
        <v>29</v>
      </c>
      <c r="G439" s="2" t="s">
        <v>69</v>
      </c>
      <c r="H439" s="2" t="s">
        <v>278</v>
      </c>
      <c r="I439" s="2" t="s">
        <v>45</v>
      </c>
      <c r="J439" s="3">
        <v>45013</v>
      </c>
      <c r="K439" s="3">
        <v>45019</v>
      </c>
      <c r="L439" s="2" t="s">
        <v>40</v>
      </c>
      <c r="M439" s="2" t="s">
        <v>85</v>
      </c>
      <c r="N439" s="2" t="s">
        <v>86</v>
      </c>
      <c r="O439" s="4">
        <v>931000</v>
      </c>
      <c r="P439" s="4">
        <v>291400</v>
      </c>
      <c r="Q439" s="4">
        <v>639600</v>
      </c>
      <c r="R439" s="2">
        <v>18</v>
      </c>
      <c r="S439" s="5">
        <v>11.03</v>
      </c>
      <c r="T439" s="4">
        <v>41412.32</v>
      </c>
      <c r="U439" s="2" t="s">
        <v>73</v>
      </c>
      <c r="V439" s="2" t="s">
        <v>34</v>
      </c>
      <c r="W439" s="4">
        <v>704009.44</v>
      </c>
      <c r="X439" s="4">
        <v>41412.379999999997</v>
      </c>
      <c r="Y439" s="4">
        <v>745421.82</v>
      </c>
      <c r="Z439" s="2">
        <v>28</v>
      </c>
      <c r="AA439" s="2" t="s">
        <v>57</v>
      </c>
      <c r="AB439" s="2" t="s">
        <v>15728</v>
      </c>
      <c r="AC439" s="2" t="s">
        <v>360</v>
      </c>
      <c r="AD439" s="2" t="s">
        <v>76</v>
      </c>
      <c r="AE439" s="5">
        <v>68.7</v>
      </c>
      <c r="AF439" s="2">
        <v>1</v>
      </c>
      <c r="AG439" s="2" t="s">
        <v>77</v>
      </c>
      <c r="AH439" s="2">
        <v>6</v>
      </c>
      <c r="AI439" s="6" t="str">
        <f t="shared" si="18"/>
        <v>25-34</v>
      </c>
      <c r="AJ439" s="11">
        <f>YEAR(tbl_LoanData[[#This Row],[Application Date]])</f>
        <v>2023</v>
      </c>
      <c r="AK439" s="11" t="str">
        <f>TEXT(tbl_LoanData[[#This Row],[Application Date]],"MMMM")</f>
        <v>March</v>
      </c>
      <c r="AL439" s="12">
        <f>DATE(YEAR(tbl_LoanData[[#This Row],[Application Date]]),MONTH(tbl_LoanData[[#This Row],[Application Date]]),1)</f>
        <v>44986</v>
      </c>
      <c r="AM439" s="14">
        <f ca="1">IF(AND(tbl_LoanData[[#This Row],[Application Date]]&gt;=EOMONTH(TODAY(),-1)+1,tbl_LoanData[[#This Row],[Application Date]]&lt;=TODAY()),tbl_LoanData[[#This Row],[Loan Amount]],0)</f>
        <v>0</v>
      </c>
      <c r="AN439" s="14">
        <f>tbl_LoanData[[#This Row],[Amount Paid]]-(Q439-X439)</f>
        <v>105821.81999999995</v>
      </c>
      <c r="AO439" s="14">
        <f>IF(tbl_LoanData[[#This Row],[Application Status]]="Approved",1,0)</f>
        <v>1</v>
      </c>
      <c r="AP439" s="22" t="str">
        <f t="shared" ca="1" si="19"/>
        <v/>
      </c>
      <c r="AQ439" s="22" t="str">
        <f t="shared" ca="1" si="20"/>
        <v/>
      </c>
    </row>
    <row r="440" spans="1:43" x14ac:dyDescent="0.3">
      <c r="A440" s="2" t="s">
        <v>11995</v>
      </c>
      <c r="B440" s="2" t="s">
        <v>11996</v>
      </c>
      <c r="C440" s="2" t="s">
        <v>310</v>
      </c>
      <c r="D440" s="2" t="s">
        <v>67</v>
      </c>
      <c r="E440" s="2" t="s">
        <v>447</v>
      </c>
      <c r="F440" s="2">
        <v>46</v>
      </c>
      <c r="G440" s="2" t="s">
        <v>69</v>
      </c>
      <c r="H440" s="2" t="s">
        <v>84</v>
      </c>
      <c r="I440" s="2" t="s">
        <v>45</v>
      </c>
      <c r="J440" s="3">
        <v>45012</v>
      </c>
      <c r="K440" s="3">
        <v>45019</v>
      </c>
      <c r="L440" s="2" t="s">
        <v>37</v>
      </c>
      <c r="M440" s="2" t="s">
        <v>260</v>
      </c>
      <c r="N440" s="2" t="s">
        <v>745</v>
      </c>
      <c r="O440" s="4">
        <v>151000</v>
      </c>
      <c r="P440" s="4">
        <v>50400</v>
      </c>
      <c r="Q440" s="4">
        <v>100600</v>
      </c>
      <c r="R440" s="2">
        <v>60</v>
      </c>
      <c r="S440" s="5">
        <v>11.6</v>
      </c>
      <c r="T440" s="4">
        <v>2649.13</v>
      </c>
      <c r="U440" s="2" t="s">
        <v>73</v>
      </c>
      <c r="V440" s="2" t="s">
        <v>74</v>
      </c>
      <c r="W440" s="4">
        <v>108614.33</v>
      </c>
      <c r="X440" s="4">
        <v>50333.67</v>
      </c>
      <c r="Y440" s="4">
        <v>158948</v>
      </c>
      <c r="Z440" s="2">
        <v>0</v>
      </c>
      <c r="AA440" s="2" t="s">
        <v>56</v>
      </c>
      <c r="AB440" s="2" t="s">
        <v>15731</v>
      </c>
      <c r="AC440" s="2" t="s">
        <v>87</v>
      </c>
      <c r="AD440" s="2" t="s">
        <v>76</v>
      </c>
      <c r="AE440" s="5">
        <v>66.62</v>
      </c>
      <c r="AF440" s="2">
        <v>0</v>
      </c>
      <c r="AG440" s="2" t="s">
        <v>77</v>
      </c>
      <c r="AH440" s="2">
        <v>7</v>
      </c>
      <c r="AI440" s="6" t="str">
        <f t="shared" si="18"/>
        <v>45-54</v>
      </c>
      <c r="AJ440" s="11">
        <f>YEAR(tbl_LoanData[[#This Row],[Application Date]])</f>
        <v>2023</v>
      </c>
      <c r="AK440" s="11" t="str">
        <f>TEXT(tbl_LoanData[[#This Row],[Application Date]],"MMMM")</f>
        <v>March</v>
      </c>
      <c r="AL440" s="12">
        <f>DATE(YEAR(tbl_LoanData[[#This Row],[Application Date]]),MONTH(tbl_LoanData[[#This Row],[Application Date]]),1)</f>
        <v>44986</v>
      </c>
      <c r="AM440" s="14">
        <f ca="1">IF(AND(tbl_LoanData[[#This Row],[Application Date]]&gt;=EOMONTH(TODAY(),-1)+1,tbl_LoanData[[#This Row],[Application Date]]&lt;=TODAY()),tbl_LoanData[[#This Row],[Loan Amount]],0)</f>
        <v>0</v>
      </c>
      <c r="AN440" s="14">
        <f>tbl_LoanData[[#This Row],[Amount Paid]]-(Q440-X440)</f>
        <v>58348</v>
      </c>
      <c r="AO440" s="14">
        <f>IF(tbl_LoanData[[#This Row],[Application Status]]="Approved",1,0)</f>
        <v>1</v>
      </c>
      <c r="AP440" s="22" t="str">
        <f t="shared" ca="1" si="19"/>
        <v/>
      </c>
      <c r="AQ440" s="22" t="str">
        <f t="shared" ca="1" si="20"/>
        <v/>
      </c>
    </row>
    <row r="441" spans="1:43" ht="14.4" customHeight="1" x14ac:dyDescent="0.3">
      <c r="A441" s="2" t="s">
        <v>11997</v>
      </c>
      <c r="B441" s="2" t="s">
        <v>11998</v>
      </c>
      <c r="C441" s="2" t="s">
        <v>487</v>
      </c>
      <c r="D441" s="2" t="s">
        <v>268</v>
      </c>
      <c r="E441" s="2" t="s">
        <v>68</v>
      </c>
      <c r="F441" s="2">
        <v>43</v>
      </c>
      <c r="G441" s="2" t="s">
        <v>69</v>
      </c>
      <c r="H441" s="2" t="s">
        <v>211</v>
      </c>
      <c r="I441" s="2" t="s">
        <v>50</v>
      </c>
      <c r="J441" s="3">
        <v>45003</v>
      </c>
      <c r="K441" s="3"/>
      <c r="L441" s="2" t="s">
        <v>38</v>
      </c>
      <c r="M441" s="2" t="s">
        <v>127</v>
      </c>
      <c r="N441" s="2" t="s">
        <v>128</v>
      </c>
      <c r="O441" s="4">
        <v>1921000</v>
      </c>
      <c r="P441" s="4">
        <v>428000</v>
      </c>
      <c r="Q441" s="4">
        <v>1493000</v>
      </c>
      <c r="R441" s="2">
        <v>48</v>
      </c>
      <c r="S441" s="5">
        <v>10.5</v>
      </c>
      <c r="T441" s="4">
        <v>44167.92</v>
      </c>
      <c r="U441" s="2" t="s">
        <v>113</v>
      </c>
      <c r="V441" s="2" t="s">
        <v>97</v>
      </c>
      <c r="W441" s="4">
        <v>0</v>
      </c>
      <c r="X441" s="4">
        <v>0</v>
      </c>
      <c r="Y441" s="4">
        <v>2120060</v>
      </c>
      <c r="Z441" s="2">
        <v>0</v>
      </c>
      <c r="AA441" s="2" t="s">
        <v>97</v>
      </c>
      <c r="AB441" s="2" t="s">
        <v>15734</v>
      </c>
      <c r="AC441" s="2" t="s">
        <v>332</v>
      </c>
      <c r="AD441" s="2" t="s">
        <v>76</v>
      </c>
      <c r="AE441" s="5">
        <v>77.72</v>
      </c>
      <c r="AF441" s="2">
        <v>0</v>
      </c>
      <c r="AG441" s="2" t="s">
        <v>97</v>
      </c>
      <c r="AH441" s="2"/>
      <c r="AI441" s="6" t="str">
        <f t="shared" si="18"/>
        <v>35-44</v>
      </c>
      <c r="AJ441" s="11">
        <f>YEAR(tbl_LoanData[[#This Row],[Application Date]])</f>
        <v>2023</v>
      </c>
      <c r="AK441" s="11" t="str">
        <f>TEXT(tbl_LoanData[[#This Row],[Application Date]],"MMMM")</f>
        <v>March</v>
      </c>
      <c r="AL441" s="12">
        <f>DATE(YEAR(tbl_LoanData[[#This Row],[Application Date]]),MONTH(tbl_LoanData[[#This Row],[Application Date]]),1)</f>
        <v>44986</v>
      </c>
      <c r="AM441" s="14">
        <f ca="1">IF(AND(tbl_LoanData[[#This Row],[Application Date]]&gt;=EOMONTH(TODAY(),-1)+1,tbl_LoanData[[#This Row],[Application Date]]&lt;=TODAY()),tbl_LoanData[[#This Row],[Loan Amount]],0)</f>
        <v>0</v>
      </c>
      <c r="AN441" s="14">
        <f>tbl_LoanData[[#This Row],[Amount Paid]]-(Q441-X441)</f>
        <v>-1493000</v>
      </c>
      <c r="AO441" s="14">
        <f>IF(tbl_LoanData[[#This Row],[Application Status]]="Approved",1,0)</f>
        <v>0</v>
      </c>
      <c r="AP441" s="22" t="str">
        <f t="shared" ca="1" si="19"/>
        <v/>
      </c>
      <c r="AQ441" s="22" t="str">
        <f t="shared" ca="1" si="20"/>
        <v/>
      </c>
    </row>
    <row r="442" spans="1:43" ht="14.4" customHeight="1" x14ac:dyDescent="0.3">
      <c r="A442" s="2" t="s">
        <v>12049</v>
      </c>
      <c r="B442" s="2" t="s">
        <v>12050</v>
      </c>
      <c r="C442" s="2" t="s">
        <v>327</v>
      </c>
      <c r="D442" s="2" t="s">
        <v>91</v>
      </c>
      <c r="E442" s="2" t="s">
        <v>81</v>
      </c>
      <c r="F442" s="2">
        <v>51</v>
      </c>
      <c r="G442" s="2" t="s">
        <v>69</v>
      </c>
      <c r="H442" s="2" t="s">
        <v>136</v>
      </c>
      <c r="I442" s="2" t="s">
        <v>49</v>
      </c>
      <c r="J442" s="3">
        <v>44989</v>
      </c>
      <c r="K442" s="3">
        <v>45005</v>
      </c>
      <c r="L442" s="2" t="s">
        <v>40</v>
      </c>
      <c r="M442" s="2" t="s">
        <v>71</v>
      </c>
      <c r="N442" s="2" t="s">
        <v>137</v>
      </c>
      <c r="O442" s="4">
        <v>987000</v>
      </c>
      <c r="P442" s="4">
        <v>181500</v>
      </c>
      <c r="Q442" s="4">
        <v>805500</v>
      </c>
      <c r="R442" s="2">
        <v>18</v>
      </c>
      <c r="S442" s="5">
        <v>11.16</v>
      </c>
      <c r="T442" s="4">
        <v>52241.15</v>
      </c>
      <c r="U442" s="2" t="s">
        <v>73</v>
      </c>
      <c r="V442" s="2" t="s">
        <v>33</v>
      </c>
      <c r="W442" s="4">
        <v>940340.7</v>
      </c>
      <c r="X442" s="4">
        <v>0</v>
      </c>
      <c r="Y442" s="4">
        <v>940340.7</v>
      </c>
      <c r="Z442" s="2">
        <v>0</v>
      </c>
      <c r="AA442" s="2" t="s">
        <v>56</v>
      </c>
      <c r="AB442" s="2" t="s">
        <v>15733</v>
      </c>
      <c r="AC442" s="2" t="s">
        <v>332</v>
      </c>
      <c r="AD442" s="2" t="s">
        <v>76</v>
      </c>
      <c r="AE442" s="5">
        <v>81.61</v>
      </c>
      <c r="AF442" s="2">
        <v>0</v>
      </c>
      <c r="AG442" s="2" t="s">
        <v>77</v>
      </c>
      <c r="AH442" s="2">
        <v>16</v>
      </c>
      <c r="AI442" s="6" t="str">
        <f t="shared" si="18"/>
        <v>45-54</v>
      </c>
      <c r="AJ442" s="11">
        <f>YEAR(tbl_LoanData[[#This Row],[Application Date]])</f>
        <v>2023</v>
      </c>
      <c r="AK442" s="11" t="str">
        <f>TEXT(tbl_LoanData[[#This Row],[Application Date]],"MMMM")</f>
        <v>March</v>
      </c>
      <c r="AL442" s="12">
        <f>DATE(YEAR(tbl_LoanData[[#This Row],[Application Date]]),MONTH(tbl_LoanData[[#This Row],[Application Date]]),1)</f>
        <v>44986</v>
      </c>
      <c r="AM442" s="14">
        <f ca="1">IF(AND(tbl_LoanData[[#This Row],[Application Date]]&gt;=EOMONTH(TODAY(),-1)+1,tbl_LoanData[[#This Row],[Application Date]]&lt;=TODAY()),tbl_LoanData[[#This Row],[Loan Amount]],0)</f>
        <v>0</v>
      </c>
      <c r="AN442" s="14">
        <f>tbl_LoanData[[#This Row],[Amount Paid]]-(Q442-X442)</f>
        <v>134840.69999999995</v>
      </c>
      <c r="AO442" s="14">
        <f>IF(tbl_LoanData[[#This Row],[Application Status]]="Approved",1,0)</f>
        <v>1</v>
      </c>
      <c r="AP442" s="22" t="str">
        <f t="shared" ca="1" si="19"/>
        <v/>
      </c>
      <c r="AQ442" s="22" t="str">
        <f t="shared" ca="1" si="20"/>
        <v/>
      </c>
    </row>
    <row r="443" spans="1:43" x14ac:dyDescent="0.3">
      <c r="A443" s="2" t="s">
        <v>12213</v>
      </c>
      <c r="B443" s="2" t="s">
        <v>12214</v>
      </c>
      <c r="C443" s="2" t="s">
        <v>281</v>
      </c>
      <c r="D443" s="2" t="s">
        <v>232</v>
      </c>
      <c r="E443" s="2" t="s">
        <v>161</v>
      </c>
      <c r="F443" s="2">
        <v>33</v>
      </c>
      <c r="G443" s="2" t="s">
        <v>83</v>
      </c>
      <c r="H443" s="2" t="s">
        <v>318</v>
      </c>
      <c r="I443" s="2" t="s">
        <v>42</v>
      </c>
      <c r="J443" s="3">
        <v>44990</v>
      </c>
      <c r="K443" s="3">
        <v>45007</v>
      </c>
      <c r="L443" s="2" t="s">
        <v>37</v>
      </c>
      <c r="M443" s="2" t="s">
        <v>260</v>
      </c>
      <c r="N443" s="2" t="s">
        <v>457</v>
      </c>
      <c r="O443" s="4">
        <v>168000</v>
      </c>
      <c r="P443" s="4">
        <v>18700</v>
      </c>
      <c r="Q443" s="4">
        <v>149300</v>
      </c>
      <c r="R443" s="2">
        <v>24</v>
      </c>
      <c r="S443" s="5">
        <v>14.17</v>
      </c>
      <c r="T443" s="4">
        <v>7983.82</v>
      </c>
      <c r="U443" s="2" t="s">
        <v>73</v>
      </c>
      <c r="V443" s="2" t="s">
        <v>34</v>
      </c>
      <c r="W443" s="4">
        <v>151692.57999999999</v>
      </c>
      <c r="X443" s="4">
        <v>39919.040000000001</v>
      </c>
      <c r="Y443" s="4">
        <v>191611.62</v>
      </c>
      <c r="Z443" s="2">
        <v>155</v>
      </c>
      <c r="AA443" s="2" t="s">
        <v>60</v>
      </c>
      <c r="AB443" s="2" t="s">
        <v>15735</v>
      </c>
      <c r="AC443" s="2" t="s">
        <v>75</v>
      </c>
      <c r="AD443" s="2" t="s">
        <v>76</v>
      </c>
      <c r="AE443" s="5">
        <v>88.87</v>
      </c>
      <c r="AF443" s="2">
        <v>5</v>
      </c>
      <c r="AG443" s="2" t="s">
        <v>130</v>
      </c>
      <c r="AH443" s="2">
        <v>17</v>
      </c>
      <c r="AI443" s="6" t="str">
        <f t="shared" si="18"/>
        <v>25-34</v>
      </c>
      <c r="AJ443" s="11">
        <f>YEAR(tbl_LoanData[[#This Row],[Application Date]])</f>
        <v>2023</v>
      </c>
      <c r="AK443" s="11" t="str">
        <f>TEXT(tbl_LoanData[[#This Row],[Application Date]],"MMMM")</f>
        <v>March</v>
      </c>
      <c r="AL443" s="12">
        <f>DATE(YEAR(tbl_LoanData[[#This Row],[Application Date]]),MONTH(tbl_LoanData[[#This Row],[Application Date]]),1)</f>
        <v>44986</v>
      </c>
      <c r="AM443" s="14">
        <f ca="1">IF(AND(tbl_LoanData[[#This Row],[Application Date]]&gt;=EOMONTH(TODAY(),-1)+1,tbl_LoanData[[#This Row],[Application Date]]&lt;=TODAY()),tbl_LoanData[[#This Row],[Loan Amount]],0)</f>
        <v>0</v>
      </c>
      <c r="AN443" s="14">
        <f>tbl_LoanData[[#This Row],[Amount Paid]]-(Q443-X443)</f>
        <v>42311.619999999995</v>
      </c>
      <c r="AO443" s="14">
        <f>IF(tbl_LoanData[[#This Row],[Application Status]]="Approved",1,0)</f>
        <v>1</v>
      </c>
      <c r="AP443" s="22" t="str">
        <f t="shared" ca="1" si="19"/>
        <v/>
      </c>
      <c r="AQ443" s="22" t="str">
        <f t="shared" ca="1" si="20"/>
        <v/>
      </c>
    </row>
    <row r="444" spans="1:43" ht="14.4" customHeight="1" x14ac:dyDescent="0.3">
      <c r="A444" s="2" t="s">
        <v>12243</v>
      </c>
      <c r="B444" s="2" t="s">
        <v>12244</v>
      </c>
      <c r="C444" s="2" t="s">
        <v>331</v>
      </c>
      <c r="D444" s="2" t="s">
        <v>101</v>
      </c>
      <c r="E444" s="2" t="s">
        <v>92</v>
      </c>
      <c r="F444" s="2">
        <v>51</v>
      </c>
      <c r="G444" s="2" t="s">
        <v>83</v>
      </c>
      <c r="H444" s="2" t="s">
        <v>372</v>
      </c>
      <c r="I444" s="2" t="s">
        <v>43</v>
      </c>
      <c r="J444" s="3">
        <v>45015</v>
      </c>
      <c r="K444" s="3">
        <v>45018</v>
      </c>
      <c r="L444" s="2" t="s">
        <v>40</v>
      </c>
      <c r="M444" s="2" t="s">
        <v>157</v>
      </c>
      <c r="N444" s="2" t="s">
        <v>299</v>
      </c>
      <c r="O444" s="4">
        <v>703000</v>
      </c>
      <c r="P444" s="4">
        <v>112500</v>
      </c>
      <c r="Q444" s="4">
        <v>590500</v>
      </c>
      <c r="R444" s="2">
        <v>24</v>
      </c>
      <c r="S444" s="5">
        <v>12.56</v>
      </c>
      <c r="T444" s="4">
        <v>30784.73</v>
      </c>
      <c r="U444" s="2" t="s">
        <v>73</v>
      </c>
      <c r="V444" s="2" t="s">
        <v>33</v>
      </c>
      <c r="W444" s="4">
        <v>738833.6</v>
      </c>
      <c r="X444" s="4">
        <v>0</v>
      </c>
      <c r="Y444" s="4">
        <v>738833.6</v>
      </c>
      <c r="Z444" s="2">
        <v>0</v>
      </c>
      <c r="AA444" s="2" t="s">
        <v>56</v>
      </c>
      <c r="AB444" s="2" t="s">
        <v>15732</v>
      </c>
      <c r="AC444" s="2" t="s">
        <v>129</v>
      </c>
      <c r="AD444" s="2" t="s">
        <v>76</v>
      </c>
      <c r="AE444" s="5">
        <v>84</v>
      </c>
      <c r="AF444" s="2">
        <v>0</v>
      </c>
      <c r="AG444" s="2" t="s">
        <v>77</v>
      </c>
      <c r="AH444" s="2">
        <v>3</v>
      </c>
      <c r="AI444" s="6" t="str">
        <f t="shared" si="18"/>
        <v>45-54</v>
      </c>
      <c r="AJ444" s="11">
        <f>YEAR(tbl_LoanData[[#This Row],[Application Date]])</f>
        <v>2023</v>
      </c>
      <c r="AK444" s="11" t="str">
        <f>TEXT(tbl_LoanData[[#This Row],[Application Date]],"MMMM")</f>
        <v>March</v>
      </c>
      <c r="AL444" s="12">
        <f>DATE(YEAR(tbl_LoanData[[#This Row],[Application Date]]),MONTH(tbl_LoanData[[#This Row],[Application Date]]),1)</f>
        <v>44986</v>
      </c>
      <c r="AM444" s="14">
        <f ca="1">IF(AND(tbl_LoanData[[#This Row],[Application Date]]&gt;=EOMONTH(TODAY(),-1)+1,tbl_LoanData[[#This Row],[Application Date]]&lt;=TODAY()),tbl_LoanData[[#This Row],[Loan Amount]],0)</f>
        <v>0</v>
      </c>
      <c r="AN444" s="14">
        <f>tbl_LoanData[[#This Row],[Amount Paid]]-(Q444-X444)</f>
        <v>148333.59999999998</v>
      </c>
      <c r="AO444" s="14">
        <f>IF(tbl_LoanData[[#This Row],[Application Status]]="Approved",1,0)</f>
        <v>1</v>
      </c>
      <c r="AP444" s="22" t="str">
        <f t="shared" ca="1" si="19"/>
        <v/>
      </c>
      <c r="AQ444" s="22" t="str">
        <f t="shared" ca="1" si="20"/>
        <v/>
      </c>
    </row>
    <row r="445" spans="1:43" ht="14.4" customHeight="1" x14ac:dyDescent="0.3">
      <c r="A445" s="2" t="s">
        <v>12283</v>
      </c>
      <c r="B445" s="2" t="s">
        <v>12284</v>
      </c>
      <c r="C445" s="2" t="s">
        <v>141</v>
      </c>
      <c r="D445" s="2" t="s">
        <v>268</v>
      </c>
      <c r="E445" s="2" t="s">
        <v>465</v>
      </c>
      <c r="F445" s="2">
        <v>23</v>
      </c>
      <c r="G445" s="2" t="s">
        <v>83</v>
      </c>
      <c r="H445" s="2" t="s">
        <v>166</v>
      </c>
      <c r="I445" s="2" t="s">
        <v>46</v>
      </c>
      <c r="J445" s="3">
        <v>44995</v>
      </c>
      <c r="K445" s="3">
        <v>45002</v>
      </c>
      <c r="L445" s="2" t="s">
        <v>36</v>
      </c>
      <c r="M445" s="2" t="s">
        <v>94</v>
      </c>
      <c r="N445" s="2" t="s">
        <v>212</v>
      </c>
      <c r="O445" s="4">
        <v>1032000</v>
      </c>
      <c r="P445" s="4">
        <v>285100</v>
      </c>
      <c r="Q445" s="4">
        <v>746900</v>
      </c>
      <c r="R445" s="2">
        <v>24</v>
      </c>
      <c r="S445" s="5">
        <v>14.23</v>
      </c>
      <c r="T445" s="4">
        <v>39977.82</v>
      </c>
      <c r="U445" s="2" t="s">
        <v>73</v>
      </c>
      <c r="V445" s="2" t="s">
        <v>33</v>
      </c>
      <c r="W445" s="4">
        <v>959467.74</v>
      </c>
      <c r="X445" s="4">
        <v>0</v>
      </c>
      <c r="Y445" s="4">
        <v>959467.74</v>
      </c>
      <c r="Z445" s="2">
        <v>0</v>
      </c>
      <c r="AA445" s="2" t="s">
        <v>56</v>
      </c>
      <c r="AB445" s="2" t="s">
        <v>15731</v>
      </c>
      <c r="AC445" s="2" t="s">
        <v>360</v>
      </c>
      <c r="AD445" s="2" t="s">
        <v>76</v>
      </c>
      <c r="AE445" s="5">
        <v>72.37</v>
      </c>
      <c r="AF445" s="2">
        <v>0</v>
      </c>
      <c r="AG445" s="2" t="s">
        <v>77</v>
      </c>
      <c r="AH445" s="2">
        <v>7</v>
      </c>
      <c r="AI445" s="6" t="str">
        <f t="shared" si="18"/>
        <v>18-24</v>
      </c>
      <c r="AJ445" s="11">
        <f>YEAR(tbl_LoanData[[#This Row],[Application Date]])</f>
        <v>2023</v>
      </c>
      <c r="AK445" s="11" t="str">
        <f>TEXT(tbl_LoanData[[#This Row],[Application Date]],"MMMM")</f>
        <v>March</v>
      </c>
      <c r="AL445" s="12">
        <f>DATE(YEAR(tbl_LoanData[[#This Row],[Application Date]]),MONTH(tbl_LoanData[[#This Row],[Application Date]]),1)</f>
        <v>44986</v>
      </c>
      <c r="AM445" s="14">
        <f ca="1">IF(AND(tbl_LoanData[[#This Row],[Application Date]]&gt;=EOMONTH(TODAY(),-1)+1,tbl_LoanData[[#This Row],[Application Date]]&lt;=TODAY()),tbl_LoanData[[#This Row],[Loan Amount]],0)</f>
        <v>0</v>
      </c>
      <c r="AN445" s="14">
        <f>tbl_LoanData[[#This Row],[Amount Paid]]-(Q445-X445)</f>
        <v>212567.74</v>
      </c>
      <c r="AO445" s="14">
        <f>IF(tbl_LoanData[[#This Row],[Application Status]]="Approved",1,0)</f>
        <v>1</v>
      </c>
      <c r="AP445" s="22" t="str">
        <f t="shared" ca="1" si="19"/>
        <v/>
      </c>
      <c r="AQ445" s="22" t="str">
        <f t="shared" ca="1" si="20"/>
        <v/>
      </c>
    </row>
    <row r="446" spans="1:43" ht="14.4" customHeight="1" x14ac:dyDescent="0.3">
      <c r="A446" s="2" t="s">
        <v>12335</v>
      </c>
      <c r="B446" s="2" t="s">
        <v>12336</v>
      </c>
      <c r="C446" s="2" t="s">
        <v>231</v>
      </c>
      <c r="D446" s="2" t="s">
        <v>117</v>
      </c>
      <c r="E446" s="2" t="s">
        <v>210</v>
      </c>
      <c r="F446" s="2">
        <v>43</v>
      </c>
      <c r="G446" s="2" t="s">
        <v>83</v>
      </c>
      <c r="H446" s="2" t="s">
        <v>211</v>
      </c>
      <c r="I446" s="2" t="s">
        <v>50</v>
      </c>
      <c r="J446" s="3">
        <v>44990</v>
      </c>
      <c r="K446" s="3">
        <v>45010</v>
      </c>
      <c r="L446" s="2" t="s">
        <v>36</v>
      </c>
      <c r="M446" s="2" t="s">
        <v>94</v>
      </c>
      <c r="N446" s="2" t="s">
        <v>212</v>
      </c>
      <c r="O446" s="4">
        <v>2053000</v>
      </c>
      <c r="P446" s="4">
        <v>218200</v>
      </c>
      <c r="Q446" s="4">
        <v>1834800</v>
      </c>
      <c r="R446" s="2">
        <v>24</v>
      </c>
      <c r="S446" s="5">
        <v>10.119999999999999</v>
      </c>
      <c r="T446" s="4">
        <v>91923.48</v>
      </c>
      <c r="U446" s="2" t="s">
        <v>73</v>
      </c>
      <c r="V446" s="2" t="s">
        <v>34</v>
      </c>
      <c r="W446" s="4">
        <v>1930393.08</v>
      </c>
      <c r="X446" s="4">
        <v>275770.44</v>
      </c>
      <c r="Y446" s="4">
        <v>2206163.52</v>
      </c>
      <c r="Z446" s="2">
        <v>93</v>
      </c>
      <c r="AA446" s="2" t="s">
        <v>60</v>
      </c>
      <c r="AB446" s="2" t="s">
        <v>15736</v>
      </c>
      <c r="AC446" s="2" t="s">
        <v>129</v>
      </c>
      <c r="AD446" s="2" t="s">
        <v>76</v>
      </c>
      <c r="AE446" s="5">
        <v>89.37</v>
      </c>
      <c r="AF446" s="2">
        <v>3</v>
      </c>
      <c r="AG446" s="2" t="s">
        <v>130</v>
      </c>
      <c r="AH446" s="2">
        <v>20</v>
      </c>
      <c r="AI446" s="6" t="str">
        <f t="shared" si="18"/>
        <v>35-44</v>
      </c>
      <c r="AJ446" s="11">
        <f>YEAR(tbl_LoanData[[#This Row],[Application Date]])</f>
        <v>2023</v>
      </c>
      <c r="AK446" s="11" t="str">
        <f>TEXT(tbl_LoanData[[#This Row],[Application Date]],"MMMM")</f>
        <v>March</v>
      </c>
      <c r="AL446" s="12">
        <f>DATE(YEAR(tbl_LoanData[[#This Row],[Application Date]]),MONTH(tbl_LoanData[[#This Row],[Application Date]]),1)</f>
        <v>44986</v>
      </c>
      <c r="AM446" s="14">
        <f ca="1">IF(AND(tbl_LoanData[[#This Row],[Application Date]]&gt;=EOMONTH(TODAY(),-1)+1,tbl_LoanData[[#This Row],[Application Date]]&lt;=TODAY()),tbl_LoanData[[#This Row],[Loan Amount]],0)</f>
        <v>0</v>
      </c>
      <c r="AN446" s="14">
        <f>tbl_LoanData[[#This Row],[Amount Paid]]-(Q446-X446)</f>
        <v>371363.52</v>
      </c>
      <c r="AO446" s="14">
        <f>IF(tbl_LoanData[[#This Row],[Application Status]]="Approved",1,0)</f>
        <v>1</v>
      </c>
      <c r="AP446" s="22" t="str">
        <f t="shared" ca="1" si="19"/>
        <v/>
      </c>
      <c r="AQ446" s="22" t="str">
        <f t="shared" ca="1" si="20"/>
        <v/>
      </c>
    </row>
    <row r="447" spans="1:43" ht="14.4" customHeight="1" x14ac:dyDescent="0.3">
      <c r="A447" s="2" t="s">
        <v>12377</v>
      </c>
      <c r="B447" s="2" t="s">
        <v>12378</v>
      </c>
      <c r="C447" s="2" t="s">
        <v>1102</v>
      </c>
      <c r="D447" s="2" t="s">
        <v>81</v>
      </c>
      <c r="E447" s="2" t="s">
        <v>189</v>
      </c>
      <c r="F447" s="2">
        <v>39</v>
      </c>
      <c r="G447" s="2" t="s">
        <v>69</v>
      </c>
      <c r="H447" s="2" t="s">
        <v>93</v>
      </c>
      <c r="I447" s="2" t="s">
        <v>50</v>
      </c>
      <c r="J447" s="3">
        <v>45002</v>
      </c>
      <c r="K447" s="3">
        <v>45022</v>
      </c>
      <c r="L447" s="2" t="s">
        <v>38</v>
      </c>
      <c r="M447" s="2" t="s">
        <v>71</v>
      </c>
      <c r="N447" s="2" t="s">
        <v>589</v>
      </c>
      <c r="O447" s="4">
        <v>1485000</v>
      </c>
      <c r="P447" s="4">
        <v>193000</v>
      </c>
      <c r="Q447" s="4">
        <v>1292000</v>
      </c>
      <c r="R447" s="2">
        <v>12</v>
      </c>
      <c r="S447" s="5">
        <v>5.61</v>
      </c>
      <c r="T447" s="4">
        <v>113706.77</v>
      </c>
      <c r="U447" s="2" t="s">
        <v>73</v>
      </c>
      <c r="V447" s="2" t="s">
        <v>34</v>
      </c>
      <c r="W447" s="4">
        <v>1250774.47</v>
      </c>
      <c r="X447" s="4">
        <v>113706.73</v>
      </c>
      <c r="Y447" s="4">
        <v>1364481.2</v>
      </c>
      <c r="Z447" s="2">
        <v>30</v>
      </c>
      <c r="AA447" s="2" t="s">
        <v>57</v>
      </c>
      <c r="AB447" s="2" t="s">
        <v>15736</v>
      </c>
      <c r="AC447" s="2" t="s">
        <v>213</v>
      </c>
      <c r="AD447" s="2" t="s">
        <v>76</v>
      </c>
      <c r="AE447" s="5">
        <v>87</v>
      </c>
      <c r="AF447" s="2">
        <v>1</v>
      </c>
      <c r="AG447" s="2" t="s">
        <v>77</v>
      </c>
      <c r="AH447" s="2">
        <v>20</v>
      </c>
      <c r="AI447" s="6" t="str">
        <f t="shared" si="18"/>
        <v>35-44</v>
      </c>
      <c r="AJ447" s="11">
        <f>YEAR(tbl_LoanData[[#This Row],[Application Date]])</f>
        <v>2023</v>
      </c>
      <c r="AK447" s="11" t="str">
        <f>TEXT(tbl_LoanData[[#This Row],[Application Date]],"MMMM")</f>
        <v>March</v>
      </c>
      <c r="AL447" s="12">
        <f>DATE(YEAR(tbl_LoanData[[#This Row],[Application Date]]),MONTH(tbl_LoanData[[#This Row],[Application Date]]),1)</f>
        <v>44986</v>
      </c>
      <c r="AM447" s="14">
        <f ca="1">IF(AND(tbl_LoanData[[#This Row],[Application Date]]&gt;=EOMONTH(TODAY(),-1)+1,tbl_LoanData[[#This Row],[Application Date]]&lt;=TODAY()),tbl_LoanData[[#This Row],[Loan Amount]],0)</f>
        <v>0</v>
      </c>
      <c r="AN447" s="14">
        <f>tbl_LoanData[[#This Row],[Amount Paid]]-(Q447-X447)</f>
        <v>72481.199999999953</v>
      </c>
      <c r="AO447" s="14">
        <f>IF(tbl_LoanData[[#This Row],[Application Status]]="Approved",1,0)</f>
        <v>1</v>
      </c>
      <c r="AP447" s="22" t="str">
        <f t="shared" ca="1" si="19"/>
        <v/>
      </c>
      <c r="AQ447" s="22" t="str">
        <f t="shared" ca="1" si="20"/>
        <v/>
      </c>
    </row>
    <row r="448" spans="1:43" ht="14.4" customHeight="1" x14ac:dyDescent="0.3">
      <c r="A448" s="2" t="s">
        <v>12379</v>
      </c>
      <c r="B448" s="2" t="s">
        <v>12380</v>
      </c>
      <c r="C448" s="2" t="s">
        <v>1012</v>
      </c>
      <c r="D448" s="2" t="s">
        <v>117</v>
      </c>
      <c r="E448" s="2" t="s">
        <v>209</v>
      </c>
      <c r="F448" s="2">
        <v>32</v>
      </c>
      <c r="G448" s="2" t="s">
        <v>69</v>
      </c>
      <c r="H448" s="2" t="s">
        <v>244</v>
      </c>
      <c r="I448" s="2" t="s">
        <v>48</v>
      </c>
      <c r="J448" s="3">
        <v>44986</v>
      </c>
      <c r="K448" s="3">
        <v>45004</v>
      </c>
      <c r="L448" s="2" t="s">
        <v>39</v>
      </c>
      <c r="M448" s="2" t="s">
        <v>127</v>
      </c>
      <c r="N448" s="2" t="s">
        <v>195</v>
      </c>
      <c r="O448" s="4">
        <v>1312000</v>
      </c>
      <c r="P448" s="4">
        <v>290000</v>
      </c>
      <c r="Q448" s="4">
        <v>1022000</v>
      </c>
      <c r="R448" s="2">
        <v>36</v>
      </c>
      <c r="S448" s="5">
        <v>11.85</v>
      </c>
      <c r="T448" s="4">
        <v>38481.14</v>
      </c>
      <c r="U448" s="2" t="s">
        <v>73</v>
      </c>
      <c r="V448" s="2" t="s">
        <v>34</v>
      </c>
      <c r="W448" s="4">
        <v>1346839.9</v>
      </c>
      <c r="X448" s="4">
        <v>38481.1</v>
      </c>
      <c r="Y448" s="4">
        <v>1385321</v>
      </c>
      <c r="Z448" s="2">
        <v>32</v>
      </c>
      <c r="AA448" s="2" t="s">
        <v>58</v>
      </c>
      <c r="AB448" s="2" t="s">
        <v>15729</v>
      </c>
      <c r="AC448" s="2" t="s">
        <v>121</v>
      </c>
      <c r="AD448" s="2" t="s">
        <v>76</v>
      </c>
      <c r="AE448" s="5">
        <v>77.900000000000006</v>
      </c>
      <c r="AF448" s="2">
        <v>1</v>
      </c>
      <c r="AG448" s="2" t="s">
        <v>15718</v>
      </c>
      <c r="AH448" s="2">
        <v>18</v>
      </c>
      <c r="AI448" s="6" t="str">
        <f t="shared" si="18"/>
        <v>25-34</v>
      </c>
      <c r="AJ448" s="11">
        <f>YEAR(tbl_LoanData[[#This Row],[Application Date]])</f>
        <v>2023</v>
      </c>
      <c r="AK448" s="11" t="str">
        <f>TEXT(tbl_LoanData[[#This Row],[Application Date]],"MMMM")</f>
        <v>March</v>
      </c>
      <c r="AL448" s="12">
        <f>DATE(YEAR(tbl_LoanData[[#This Row],[Application Date]]),MONTH(tbl_LoanData[[#This Row],[Application Date]]),1)</f>
        <v>44986</v>
      </c>
      <c r="AM448" s="14">
        <f ca="1">IF(AND(tbl_LoanData[[#This Row],[Application Date]]&gt;=EOMONTH(TODAY(),-1)+1,tbl_LoanData[[#This Row],[Application Date]]&lt;=TODAY()),tbl_LoanData[[#This Row],[Loan Amount]],0)</f>
        <v>0</v>
      </c>
      <c r="AN448" s="14">
        <f>tbl_LoanData[[#This Row],[Amount Paid]]-(Q448-X448)</f>
        <v>363320.99999999988</v>
      </c>
      <c r="AO448" s="14">
        <f>IF(tbl_LoanData[[#This Row],[Application Status]]="Approved",1,0)</f>
        <v>1</v>
      </c>
      <c r="AP448" s="22" t="str">
        <f t="shared" ca="1" si="19"/>
        <v/>
      </c>
      <c r="AQ448" s="22" t="str">
        <f t="shared" ca="1" si="20"/>
        <v/>
      </c>
    </row>
    <row r="449" spans="1:43" ht="14.4" customHeight="1" x14ac:dyDescent="0.3">
      <c r="A449" s="2" t="s">
        <v>12455</v>
      </c>
      <c r="B449" s="2" t="s">
        <v>12456</v>
      </c>
      <c r="C449" s="2" t="s">
        <v>533</v>
      </c>
      <c r="D449" s="2" t="s">
        <v>134</v>
      </c>
      <c r="E449" s="2" t="s">
        <v>183</v>
      </c>
      <c r="F449" s="2">
        <v>41</v>
      </c>
      <c r="G449" s="2" t="s">
        <v>83</v>
      </c>
      <c r="H449" s="2" t="s">
        <v>307</v>
      </c>
      <c r="I449" s="2" t="s">
        <v>43</v>
      </c>
      <c r="J449" s="3">
        <v>45007</v>
      </c>
      <c r="K449" s="3">
        <v>45016</v>
      </c>
      <c r="L449" s="2" t="s">
        <v>36</v>
      </c>
      <c r="M449" s="2" t="s">
        <v>85</v>
      </c>
      <c r="N449" s="2" t="s">
        <v>624</v>
      </c>
      <c r="O449" s="4">
        <v>928000</v>
      </c>
      <c r="P449" s="4">
        <v>228300</v>
      </c>
      <c r="Q449" s="4">
        <v>699700</v>
      </c>
      <c r="R449" s="2">
        <v>36</v>
      </c>
      <c r="S449" s="5">
        <v>9.56</v>
      </c>
      <c r="T449" s="4">
        <v>25010.39</v>
      </c>
      <c r="U449" s="2" t="s">
        <v>73</v>
      </c>
      <c r="V449" s="2" t="s">
        <v>34</v>
      </c>
      <c r="W449" s="4">
        <v>825342.87</v>
      </c>
      <c r="X449" s="4">
        <v>75031.09</v>
      </c>
      <c r="Y449" s="4">
        <v>900373.96</v>
      </c>
      <c r="Z449" s="2">
        <v>84</v>
      </c>
      <c r="AA449" s="2" t="s">
        <v>59</v>
      </c>
      <c r="AB449" s="2" t="s">
        <v>15727</v>
      </c>
      <c r="AC449" s="2" t="s">
        <v>332</v>
      </c>
      <c r="AD449" s="2" t="s">
        <v>76</v>
      </c>
      <c r="AE449" s="5">
        <v>75.400000000000006</v>
      </c>
      <c r="AF449" s="2">
        <v>3</v>
      </c>
      <c r="AG449" s="2" t="s">
        <v>130</v>
      </c>
      <c r="AH449" s="2">
        <v>9</v>
      </c>
      <c r="AI449" s="6" t="str">
        <f t="shared" si="18"/>
        <v>35-44</v>
      </c>
      <c r="AJ449" s="11">
        <f>YEAR(tbl_LoanData[[#This Row],[Application Date]])</f>
        <v>2023</v>
      </c>
      <c r="AK449" s="11" t="str">
        <f>TEXT(tbl_LoanData[[#This Row],[Application Date]],"MMMM")</f>
        <v>March</v>
      </c>
      <c r="AL449" s="12">
        <f>DATE(YEAR(tbl_LoanData[[#This Row],[Application Date]]),MONTH(tbl_LoanData[[#This Row],[Application Date]]),1)</f>
        <v>44986</v>
      </c>
      <c r="AM449" s="14">
        <f ca="1">IF(AND(tbl_LoanData[[#This Row],[Application Date]]&gt;=EOMONTH(TODAY(),-1)+1,tbl_LoanData[[#This Row],[Application Date]]&lt;=TODAY()),tbl_LoanData[[#This Row],[Loan Amount]],0)</f>
        <v>0</v>
      </c>
      <c r="AN449" s="14">
        <f>tbl_LoanData[[#This Row],[Amount Paid]]-(Q449-X449)</f>
        <v>200673.95999999996</v>
      </c>
      <c r="AO449" s="14">
        <f>IF(tbl_LoanData[[#This Row],[Application Status]]="Approved",1,0)</f>
        <v>1</v>
      </c>
      <c r="AP449" s="22" t="str">
        <f t="shared" ca="1" si="19"/>
        <v/>
      </c>
      <c r="AQ449" s="22" t="str">
        <f t="shared" ca="1" si="20"/>
        <v/>
      </c>
    </row>
    <row r="450" spans="1:43" ht="14.4" customHeight="1" x14ac:dyDescent="0.3">
      <c r="A450" s="2" t="s">
        <v>12477</v>
      </c>
      <c r="B450" s="2" t="s">
        <v>12478</v>
      </c>
      <c r="C450" s="2" t="s">
        <v>379</v>
      </c>
      <c r="D450" s="2" t="s">
        <v>182</v>
      </c>
      <c r="E450" s="2" t="s">
        <v>323</v>
      </c>
      <c r="F450" s="2">
        <v>50</v>
      </c>
      <c r="G450" s="2" t="s">
        <v>69</v>
      </c>
      <c r="H450" s="2" t="s">
        <v>103</v>
      </c>
      <c r="I450" s="2" t="s">
        <v>43</v>
      </c>
      <c r="J450" s="3">
        <v>45008</v>
      </c>
      <c r="K450" s="3">
        <v>45026</v>
      </c>
      <c r="L450" s="2" t="s">
        <v>40</v>
      </c>
      <c r="M450" s="2" t="s">
        <v>157</v>
      </c>
      <c r="N450" s="2" t="s">
        <v>299</v>
      </c>
      <c r="O450" s="4">
        <v>723000</v>
      </c>
      <c r="P450" s="4">
        <v>108800</v>
      </c>
      <c r="Q450" s="4">
        <v>614200</v>
      </c>
      <c r="R450" s="2">
        <v>60</v>
      </c>
      <c r="S450" s="5">
        <v>12.82</v>
      </c>
      <c r="T450" s="4">
        <v>16798.37</v>
      </c>
      <c r="U450" s="2" t="s">
        <v>73</v>
      </c>
      <c r="V450" s="2" t="s">
        <v>74</v>
      </c>
      <c r="W450" s="4">
        <v>655136.43000000005</v>
      </c>
      <c r="X450" s="4">
        <v>352765.77</v>
      </c>
      <c r="Y450" s="4">
        <v>1007902.2</v>
      </c>
      <c r="Z450" s="2">
        <v>30</v>
      </c>
      <c r="AA450" s="2" t="s">
        <v>57</v>
      </c>
      <c r="AB450" s="2" t="s">
        <v>15731</v>
      </c>
      <c r="AC450" s="2" t="s">
        <v>121</v>
      </c>
      <c r="AD450" s="2" t="s">
        <v>76</v>
      </c>
      <c r="AE450" s="5">
        <v>84.95</v>
      </c>
      <c r="AF450" s="2">
        <v>1</v>
      </c>
      <c r="AG450" s="2" t="s">
        <v>77</v>
      </c>
      <c r="AH450" s="2">
        <v>18</v>
      </c>
      <c r="AI450" s="6" t="str">
        <f t="shared" ref="AI450:AI513" si="21">IF(F450&lt;25,"18-24",IF(F450&lt;35,"25-34",IF(F450&lt;45,"35-44",IF(F450&lt;55,"45-54",IF(F450&lt;65,"55-64","65+")))))</f>
        <v>45-54</v>
      </c>
      <c r="AJ450" s="11">
        <f>YEAR(tbl_LoanData[[#This Row],[Application Date]])</f>
        <v>2023</v>
      </c>
      <c r="AK450" s="11" t="str">
        <f>TEXT(tbl_LoanData[[#This Row],[Application Date]],"MMMM")</f>
        <v>March</v>
      </c>
      <c r="AL450" s="12">
        <f>DATE(YEAR(tbl_LoanData[[#This Row],[Application Date]]),MONTH(tbl_LoanData[[#This Row],[Application Date]]),1)</f>
        <v>44986</v>
      </c>
      <c r="AM450" s="14">
        <f ca="1">IF(AND(tbl_LoanData[[#This Row],[Application Date]]&gt;=EOMONTH(TODAY(),-1)+1,tbl_LoanData[[#This Row],[Application Date]]&lt;=TODAY()),tbl_LoanData[[#This Row],[Loan Amount]],0)</f>
        <v>0</v>
      </c>
      <c r="AN450" s="14">
        <f>tbl_LoanData[[#This Row],[Amount Paid]]-(Q450-X450)</f>
        <v>393702.20000000007</v>
      </c>
      <c r="AO450" s="14">
        <f>IF(tbl_LoanData[[#This Row],[Application Status]]="Approved",1,0)</f>
        <v>1</v>
      </c>
      <c r="AP450" s="22" t="str">
        <f t="shared" ref="AP450:AP513" ca="1" si="22">IF(AND(J450&gt;=DATE(YEAR(TODAY()),MONTH(TODAY()),1),J450&lt;=TODAY()),"Current MTD",IF(AND(J450&gt;=EOMONTH(TODAY(),-2)+1,J450&lt;=EOMONTH(TODAY(),-1)),"Previous MTD",""))</f>
        <v/>
      </c>
      <c r="AQ450" s="22" t="str">
        <f t="shared" ref="AQ450:AQ513" ca="1" si="23">IF(AND(J450&gt;=DATE(YEAR(TODAY()),MONTH(TODAY()),1),J450&lt;=TODAY()),TEXT(DATE(YEAR(TODAY()),MONTH(TODAY()),1),"mmm d")&amp;"–"&amp;DAY(TODAY()),IF(AND(J450&gt;=EOMONTH(TODAY(),-2)+1,J450&lt;=EOMONTH(TODAY(),-1)),""&amp;TEXT(EOMONTH(TODAY(),-2)+1,"mmm d")&amp;"–"&amp;DAY(TODAY()),""))</f>
        <v/>
      </c>
    </row>
    <row r="451" spans="1:43" ht="14.4" customHeight="1" x14ac:dyDescent="0.3">
      <c r="A451" s="2" t="s">
        <v>12491</v>
      </c>
      <c r="B451" s="2" t="s">
        <v>12492</v>
      </c>
      <c r="C451" s="2" t="s">
        <v>317</v>
      </c>
      <c r="D451" s="2" t="s">
        <v>118</v>
      </c>
      <c r="E451" s="2" t="s">
        <v>204</v>
      </c>
      <c r="F451" s="2">
        <v>45</v>
      </c>
      <c r="G451" s="2" t="s">
        <v>83</v>
      </c>
      <c r="H451" s="2" t="s">
        <v>110</v>
      </c>
      <c r="I451" s="2" t="s">
        <v>46</v>
      </c>
      <c r="J451" s="3">
        <v>44991</v>
      </c>
      <c r="K451" s="3">
        <v>45011</v>
      </c>
      <c r="L451" s="2" t="s">
        <v>36</v>
      </c>
      <c r="M451" s="2" t="s">
        <v>71</v>
      </c>
      <c r="N451" s="2" t="s">
        <v>162</v>
      </c>
      <c r="O451" s="4">
        <v>855000</v>
      </c>
      <c r="P451" s="4">
        <v>142700</v>
      </c>
      <c r="Q451" s="4">
        <v>712300</v>
      </c>
      <c r="R451" s="2">
        <v>36</v>
      </c>
      <c r="S451" s="5">
        <v>11.51</v>
      </c>
      <c r="T451" s="4">
        <v>26618.26</v>
      </c>
      <c r="U451" s="2" t="s">
        <v>73</v>
      </c>
      <c r="V451" s="2" t="s">
        <v>33</v>
      </c>
      <c r="W451" s="4">
        <v>958257.19</v>
      </c>
      <c r="X451" s="4">
        <v>0</v>
      </c>
      <c r="Y451" s="4">
        <v>958257.19</v>
      </c>
      <c r="Z451" s="2">
        <v>0</v>
      </c>
      <c r="AA451" s="2" t="s">
        <v>56</v>
      </c>
      <c r="AB451" s="2" t="s">
        <v>15730</v>
      </c>
      <c r="AC451" s="2" t="s">
        <v>138</v>
      </c>
      <c r="AD451" s="2" t="s">
        <v>76</v>
      </c>
      <c r="AE451" s="5">
        <v>83.31</v>
      </c>
      <c r="AF451" s="2">
        <v>0</v>
      </c>
      <c r="AG451" s="2" t="s">
        <v>77</v>
      </c>
      <c r="AH451" s="2">
        <v>20</v>
      </c>
      <c r="AI451" s="6" t="str">
        <f t="shared" si="21"/>
        <v>45-54</v>
      </c>
      <c r="AJ451" s="11">
        <f>YEAR(tbl_LoanData[[#This Row],[Application Date]])</f>
        <v>2023</v>
      </c>
      <c r="AK451" s="11" t="str">
        <f>TEXT(tbl_LoanData[[#This Row],[Application Date]],"MMMM")</f>
        <v>March</v>
      </c>
      <c r="AL451" s="12">
        <f>DATE(YEAR(tbl_LoanData[[#This Row],[Application Date]]),MONTH(tbl_LoanData[[#This Row],[Application Date]]),1)</f>
        <v>44986</v>
      </c>
      <c r="AM451" s="14">
        <f ca="1">IF(AND(tbl_LoanData[[#This Row],[Application Date]]&gt;=EOMONTH(TODAY(),-1)+1,tbl_LoanData[[#This Row],[Application Date]]&lt;=TODAY()),tbl_LoanData[[#This Row],[Loan Amount]],0)</f>
        <v>0</v>
      </c>
      <c r="AN451" s="14">
        <f>tbl_LoanData[[#This Row],[Amount Paid]]-(Q451-X451)</f>
        <v>245957.18999999994</v>
      </c>
      <c r="AO451" s="14">
        <f>IF(tbl_LoanData[[#This Row],[Application Status]]="Approved",1,0)</f>
        <v>1</v>
      </c>
      <c r="AP451" s="22" t="str">
        <f t="shared" ca="1" si="22"/>
        <v/>
      </c>
      <c r="AQ451" s="22" t="str">
        <f t="shared" ca="1" si="23"/>
        <v/>
      </c>
    </row>
    <row r="452" spans="1:43" ht="14.4" customHeight="1" x14ac:dyDescent="0.3">
      <c r="A452" s="2" t="s">
        <v>12515</v>
      </c>
      <c r="B452" s="2" t="s">
        <v>12516</v>
      </c>
      <c r="C452" s="2" t="s">
        <v>203</v>
      </c>
      <c r="D452" s="2" t="s">
        <v>254</v>
      </c>
      <c r="E452" s="2" t="s">
        <v>204</v>
      </c>
      <c r="F452" s="2">
        <v>58</v>
      </c>
      <c r="G452" s="2" t="s">
        <v>69</v>
      </c>
      <c r="H452" s="2" t="s">
        <v>233</v>
      </c>
      <c r="I452" s="2" t="s">
        <v>46</v>
      </c>
      <c r="J452" s="3">
        <v>45009</v>
      </c>
      <c r="K452" s="3">
        <v>45023</v>
      </c>
      <c r="L452" s="2" t="s">
        <v>37</v>
      </c>
      <c r="M452" s="2" t="s">
        <v>104</v>
      </c>
      <c r="N452" s="2" t="s">
        <v>192</v>
      </c>
      <c r="O452" s="4">
        <v>226000</v>
      </c>
      <c r="P452" s="4">
        <v>88600</v>
      </c>
      <c r="Q452" s="4">
        <v>137400</v>
      </c>
      <c r="R452" s="2">
        <v>36</v>
      </c>
      <c r="S452" s="5">
        <v>7.48</v>
      </c>
      <c r="T452" s="4">
        <v>4673.13</v>
      </c>
      <c r="U452" s="2" t="s">
        <v>73</v>
      </c>
      <c r="V452" s="2" t="s">
        <v>34</v>
      </c>
      <c r="W452" s="4">
        <v>154213.29</v>
      </c>
      <c r="X452" s="4">
        <v>14019.27</v>
      </c>
      <c r="Y452" s="4">
        <v>168232.56</v>
      </c>
      <c r="Z452" s="2">
        <v>84</v>
      </c>
      <c r="AA452" s="2" t="s">
        <v>59</v>
      </c>
      <c r="AB452" s="2" t="s">
        <v>15736</v>
      </c>
      <c r="AC452" s="2" t="s">
        <v>332</v>
      </c>
      <c r="AD452" s="2" t="s">
        <v>76</v>
      </c>
      <c r="AE452" s="5">
        <v>60.8</v>
      </c>
      <c r="AF452" s="2">
        <v>3</v>
      </c>
      <c r="AG452" s="2" t="s">
        <v>130</v>
      </c>
      <c r="AH452" s="2">
        <v>14</v>
      </c>
      <c r="AI452" s="6" t="str">
        <f t="shared" si="21"/>
        <v>55-64</v>
      </c>
      <c r="AJ452" s="11">
        <f>YEAR(tbl_LoanData[[#This Row],[Application Date]])</f>
        <v>2023</v>
      </c>
      <c r="AK452" s="11" t="str">
        <f>TEXT(tbl_LoanData[[#This Row],[Application Date]],"MMMM")</f>
        <v>March</v>
      </c>
      <c r="AL452" s="12">
        <f>DATE(YEAR(tbl_LoanData[[#This Row],[Application Date]]),MONTH(tbl_LoanData[[#This Row],[Application Date]]),1)</f>
        <v>44986</v>
      </c>
      <c r="AM452" s="14">
        <f ca="1">IF(AND(tbl_LoanData[[#This Row],[Application Date]]&gt;=EOMONTH(TODAY(),-1)+1,tbl_LoanData[[#This Row],[Application Date]]&lt;=TODAY()),tbl_LoanData[[#This Row],[Loan Amount]],0)</f>
        <v>0</v>
      </c>
      <c r="AN452" s="14">
        <f>tbl_LoanData[[#This Row],[Amount Paid]]-(Q452-X452)</f>
        <v>30832.560000000012</v>
      </c>
      <c r="AO452" s="14">
        <f>IF(tbl_LoanData[[#This Row],[Application Status]]="Approved",1,0)</f>
        <v>1</v>
      </c>
      <c r="AP452" s="22" t="str">
        <f t="shared" ca="1" si="22"/>
        <v/>
      </c>
      <c r="AQ452" s="22" t="str">
        <f t="shared" ca="1" si="23"/>
        <v/>
      </c>
    </row>
    <row r="453" spans="1:43" x14ac:dyDescent="0.3">
      <c r="A453" s="2" t="s">
        <v>12621</v>
      </c>
      <c r="B453" s="2" t="s">
        <v>12622</v>
      </c>
      <c r="C453" s="2" t="s">
        <v>356</v>
      </c>
      <c r="D453" s="2" t="s">
        <v>182</v>
      </c>
      <c r="E453" s="2" t="s">
        <v>189</v>
      </c>
      <c r="F453" s="2">
        <v>24</v>
      </c>
      <c r="G453" s="2" t="s">
        <v>69</v>
      </c>
      <c r="H453" s="2" t="s">
        <v>256</v>
      </c>
      <c r="I453" s="2" t="s">
        <v>43</v>
      </c>
      <c r="J453" s="3">
        <v>44999</v>
      </c>
      <c r="K453" s="3">
        <v>45018</v>
      </c>
      <c r="L453" s="2" t="s">
        <v>38</v>
      </c>
      <c r="M453" s="2" t="s">
        <v>111</v>
      </c>
      <c r="N453" s="2" t="s">
        <v>112</v>
      </c>
      <c r="O453" s="4">
        <v>1611000</v>
      </c>
      <c r="P453" s="4">
        <v>277900</v>
      </c>
      <c r="Q453" s="4">
        <v>1333100</v>
      </c>
      <c r="R453" s="2">
        <v>12</v>
      </c>
      <c r="S453" s="5">
        <v>12.26</v>
      </c>
      <c r="T453" s="4">
        <v>124711.5</v>
      </c>
      <c r="U453" s="2" t="s">
        <v>73</v>
      </c>
      <c r="V453" s="2" t="s">
        <v>33</v>
      </c>
      <c r="W453" s="4">
        <v>1496538.06</v>
      </c>
      <c r="X453" s="4">
        <v>0</v>
      </c>
      <c r="Y453" s="4">
        <v>1496538.06</v>
      </c>
      <c r="Z453" s="2">
        <v>0</v>
      </c>
      <c r="AA453" s="2" t="s">
        <v>56</v>
      </c>
      <c r="AB453" s="2" t="s">
        <v>15733</v>
      </c>
      <c r="AC453" s="2" t="s">
        <v>106</v>
      </c>
      <c r="AD453" s="2" t="s">
        <v>76</v>
      </c>
      <c r="AE453" s="5">
        <v>82.75</v>
      </c>
      <c r="AF453" s="2">
        <v>0</v>
      </c>
      <c r="AG453" s="2" t="s">
        <v>77</v>
      </c>
      <c r="AH453" s="2">
        <v>19</v>
      </c>
      <c r="AI453" s="6" t="str">
        <f t="shared" si="21"/>
        <v>18-24</v>
      </c>
      <c r="AJ453" s="11">
        <f>YEAR(tbl_LoanData[[#This Row],[Application Date]])</f>
        <v>2023</v>
      </c>
      <c r="AK453" s="11" t="str">
        <f>TEXT(tbl_LoanData[[#This Row],[Application Date]],"MMMM")</f>
        <v>March</v>
      </c>
      <c r="AL453" s="12">
        <f>DATE(YEAR(tbl_LoanData[[#This Row],[Application Date]]),MONTH(tbl_LoanData[[#This Row],[Application Date]]),1)</f>
        <v>44986</v>
      </c>
      <c r="AM453" s="14">
        <f ca="1">IF(AND(tbl_LoanData[[#This Row],[Application Date]]&gt;=EOMONTH(TODAY(),-1)+1,tbl_LoanData[[#This Row],[Application Date]]&lt;=TODAY()),tbl_LoanData[[#This Row],[Loan Amount]],0)</f>
        <v>0</v>
      </c>
      <c r="AN453" s="14">
        <f>tbl_LoanData[[#This Row],[Amount Paid]]-(Q453-X453)</f>
        <v>163438.06000000006</v>
      </c>
      <c r="AO453" s="14">
        <f>IF(tbl_LoanData[[#This Row],[Application Status]]="Approved",1,0)</f>
        <v>1</v>
      </c>
      <c r="AP453" s="22" t="str">
        <f t="shared" ca="1" si="22"/>
        <v/>
      </c>
      <c r="AQ453" s="22" t="str">
        <f t="shared" ca="1" si="23"/>
        <v/>
      </c>
    </row>
    <row r="454" spans="1:43" x14ac:dyDescent="0.3">
      <c r="A454" s="2" t="s">
        <v>12671</v>
      </c>
      <c r="B454" s="2" t="s">
        <v>12672</v>
      </c>
      <c r="C454" s="2" t="s">
        <v>240</v>
      </c>
      <c r="D454" s="2" t="s">
        <v>254</v>
      </c>
      <c r="E454" s="2" t="s">
        <v>161</v>
      </c>
      <c r="F454" s="2">
        <v>43</v>
      </c>
      <c r="G454" s="2" t="s">
        <v>83</v>
      </c>
      <c r="H454" s="2" t="s">
        <v>250</v>
      </c>
      <c r="I454" s="2" t="s">
        <v>52</v>
      </c>
      <c r="J454" s="3">
        <v>45012</v>
      </c>
      <c r="K454" s="3">
        <v>45021</v>
      </c>
      <c r="L454" s="2" t="s">
        <v>39</v>
      </c>
      <c r="M454" s="2" t="s">
        <v>167</v>
      </c>
      <c r="N454" s="2" t="s">
        <v>168</v>
      </c>
      <c r="O454" s="4">
        <v>1674000</v>
      </c>
      <c r="P454" s="4">
        <v>243600</v>
      </c>
      <c r="Q454" s="4">
        <v>1430400</v>
      </c>
      <c r="R454" s="2">
        <v>36</v>
      </c>
      <c r="S454" s="5">
        <v>8.84</v>
      </c>
      <c r="T454" s="4">
        <v>50270.61</v>
      </c>
      <c r="U454" s="2" t="s">
        <v>73</v>
      </c>
      <c r="V454" s="2" t="s">
        <v>33</v>
      </c>
      <c r="W454" s="4">
        <v>1809742.08</v>
      </c>
      <c r="X454" s="4">
        <v>0</v>
      </c>
      <c r="Y454" s="4">
        <v>1809742.08</v>
      </c>
      <c r="Z454" s="2">
        <v>0</v>
      </c>
      <c r="AA454" s="2" t="s">
        <v>56</v>
      </c>
      <c r="AB454" s="2" t="s">
        <v>15727</v>
      </c>
      <c r="AC454" s="2" t="s">
        <v>146</v>
      </c>
      <c r="AD454" s="2" t="s">
        <v>76</v>
      </c>
      <c r="AE454" s="5">
        <v>85.45</v>
      </c>
      <c r="AF454" s="2">
        <v>0</v>
      </c>
      <c r="AG454" s="2" t="s">
        <v>77</v>
      </c>
      <c r="AH454" s="2">
        <v>9</v>
      </c>
      <c r="AI454" s="6" t="str">
        <f t="shared" si="21"/>
        <v>35-44</v>
      </c>
      <c r="AJ454" s="11">
        <f>YEAR(tbl_LoanData[[#This Row],[Application Date]])</f>
        <v>2023</v>
      </c>
      <c r="AK454" s="11" t="str">
        <f>TEXT(tbl_LoanData[[#This Row],[Application Date]],"MMMM")</f>
        <v>March</v>
      </c>
      <c r="AL454" s="12">
        <f>DATE(YEAR(tbl_LoanData[[#This Row],[Application Date]]),MONTH(tbl_LoanData[[#This Row],[Application Date]]),1)</f>
        <v>44986</v>
      </c>
      <c r="AM454" s="14">
        <f ca="1">IF(AND(tbl_LoanData[[#This Row],[Application Date]]&gt;=EOMONTH(TODAY(),-1)+1,tbl_LoanData[[#This Row],[Application Date]]&lt;=TODAY()),tbl_LoanData[[#This Row],[Loan Amount]],0)</f>
        <v>0</v>
      </c>
      <c r="AN454" s="14">
        <f>tbl_LoanData[[#This Row],[Amount Paid]]-(Q454-X454)</f>
        <v>379342.08000000007</v>
      </c>
      <c r="AO454" s="14">
        <f>IF(tbl_LoanData[[#This Row],[Application Status]]="Approved",1,0)</f>
        <v>1</v>
      </c>
      <c r="AP454" s="22" t="str">
        <f t="shared" ca="1" si="22"/>
        <v/>
      </c>
      <c r="AQ454" s="22" t="str">
        <f t="shared" ca="1" si="23"/>
        <v/>
      </c>
    </row>
    <row r="455" spans="1:43" x14ac:dyDescent="0.3">
      <c r="A455" s="2" t="s">
        <v>12747</v>
      </c>
      <c r="B455" s="2" t="s">
        <v>12748</v>
      </c>
      <c r="C455" s="2" t="s">
        <v>668</v>
      </c>
      <c r="D455" s="2" t="s">
        <v>82</v>
      </c>
      <c r="E455" s="2" t="s">
        <v>134</v>
      </c>
      <c r="F455" s="2">
        <v>31</v>
      </c>
      <c r="G455" s="2" t="s">
        <v>69</v>
      </c>
      <c r="H455" s="2" t="s">
        <v>398</v>
      </c>
      <c r="I455" s="2" t="s">
        <v>46</v>
      </c>
      <c r="J455" s="3">
        <v>44995</v>
      </c>
      <c r="K455" s="3">
        <v>45011</v>
      </c>
      <c r="L455" s="2" t="s">
        <v>39</v>
      </c>
      <c r="M455" s="2" t="s">
        <v>85</v>
      </c>
      <c r="N455" s="2" t="s">
        <v>324</v>
      </c>
      <c r="O455" s="4">
        <v>2470000</v>
      </c>
      <c r="P455" s="4">
        <v>486600</v>
      </c>
      <c r="Q455" s="4">
        <v>1983400</v>
      </c>
      <c r="R455" s="2">
        <v>24</v>
      </c>
      <c r="S455" s="5">
        <v>7.42</v>
      </c>
      <c r="T455" s="4">
        <v>94905.69</v>
      </c>
      <c r="U455" s="2" t="s">
        <v>73</v>
      </c>
      <c r="V455" s="2" t="s">
        <v>33</v>
      </c>
      <c r="W455" s="4">
        <v>2277736.56</v>
      </c>
      <c r="X455" s="4">
        <v>0</v>
      </c>
      <c r="Y455" s="4">
        <v>2277736.56</v>
      </c>
      <c r="Z455" s="2">
        <v>0</v>
      </c>
      <c r="AA455" s="2" t="s">
        <v>56</v>
      </c>
      <c r="AB455" s="2" t="s">
        <v>15733</v>
      </c>
      <c r="AC455" s="2" t="s">
        <v>106</v>
      </c>
      <c r="AD455" s="2" t="s">
        <v>76</v>
      </c>
      <c r="AE455" s="5">
        <v>80.3</v>
      </c>
      <c r="AF455" s="2">
        <v>0</v>
      </c>
      <c r="AG455" s="2" t="s">
        <v>77</v>
      </c>
      <c r="AH455" s="2">
        <v>16</v>
      </c>
      <c r="AI455" s="6" t="str">
        <f t="shared" si="21"/>
        <v>25-34</v>
      </c>
      <c r="AJ455" s="11">
        <f>YEAR(tbl_LoanData[[#This Row],[Application Date]])</f>
        <v>2023</v>
      </c>
      <c r="AK455" s="11" t="str">
        <f>TEXT(tbl_LoanData[[#This Row],[Application Date]],"MMMM")</f>
        <v>March</v>
      </c>
      <c r="AL455" s="12">
        <f>DATE(YEAR(tbl_LoanData[[#This Row],[Application Date]]),MONTH(tbl_LoanData[[#This Row],[Application Date]]),1)</f>
        <v>44986</v>
      </c>
      <c r="AM455" s="14">
        <f ca="1">IF(AND(tbl_LoanData[[#This Row],[Application Date]]&gt;=EOMONTH(TODAY(),-1)+1,tbl_LoanData[[#This Row],[Application Date]]&lt;=TODAY()),tbl_LoanData[[#This Row],[Loan Amount]],0)</f>
        <v>0</v>
      </c>
      <c r="AN455" s="14">
        <f>tbl_LoanData[[#This Row],[Amount Paid]]-(Q455-X455)</f>
        <v>294336.56000000006</v>
      </c>
      <c r="AO455" s="14">
        <f>IF(tbl_LoanData[[#This Row],[Application Status]]="Approved",1,0)</f>
        <v>1</v>
      </c>
      <c r="AP455" s="22" t="str">
        <f t="shared" ca="1" si="22"/>
        <v/>
      </c>
      <c r="AQ455" s="22" t="str">
        <f t="shared" ca="1" si="23"/>
        <v/>
      </c>
    </row>
    <row r="456" spans="1:43" ht="14.4" customHeight="1" x14ac:dyDescent="0.3">
      <c r="A456" s="2" t="s">
        <v>12761</v>
      </c>
      <c r="B456" s="2" t="s">
        <v>12762</v>
      </c>
      <c r="C456" s="2" t="s">
        <v>949</v>
      </c>
      <c r="D456" s="2" t="s">
        <v>254</v>
      </c>
      <c r="E456" s="2" t="s">
        <v>323</v>
      </c>
      <c r="F456" s="2">
        <v>23</v>
      </c>
      <c r="G456" s="2" t="s">
        <v>83</v>
      </c>
      <c r="H456" s="2" t="s">
        <v>543</v>
      </c>
      <c r="I456" s="2" t="s">
        <v>45</v>
      </c>
      <c r="J456" s="3">
        <v>45009</v>
      </c>
      <c r="K456" s="3">
        <v>45029</v>
      </c>
      <c r="L456" s="2" t="s">
        <v>36</v>
      </c>
      <c r="M456" s="2" t="s">
        <v>85</v>
      </c>
      <c r="N456" s="2" t="s">
        <v>671</v>
      </c>
      <c r="O456" s="4">
        <v>1647000</v>
      </c>
      <c r="P456" s="4">
        <v>645800</v>
      </c>
      <c r="Q456" s="4">
        <v>1001200</v>
      </c>
      <c r="R456" s="2">
        <v>12</v>
      </c>
      <c r="S456" s="5">
        <v>11.95</v>
      </c>
      <c r="T456" s="4">
        <v>93403.62</v>
      </c>
      <c r="U456" s="2" t="s">
        <v>73</v>
      </c>
      <c r="V456" s="2" t="s">
        <v>33</v>
      </c>
      <c r="W456" s="4">
        <v>1120843.3999999999</v>
      </c>
      <c r="X456" s="4">
        <v>0</v>
      </c>
      <c r="Y456" s="4">
        <v>1120843.3999999999</v>
      </c>
      <c r="Z456" s="2">
        <v>0</v>
      </c>
      <c r="AA456" s="2" t="s">
        <v>56</v>
      </c>
      <c r="AB456" s="2" t="s">
        <v>15730</v>
      </c>
      <c r="AC456" s="2" t="s">
        <v>121</v>
      </c>
      <c r="AD456" s="2" t="s">
        <v>76</v>
      </c>
      <c r="AE456" s="5">
        <v>60.79</v>
      </c>
      <c r="AF456" s="2">
        <v>0</v>
      </c>
      <c r="AG456" s="2" t="s">
        <v>77</v>
      </c>
      <c r="AH456" s="2">
        <v>20</v>
      </c>
      <c r="AI456" s="6" t="str">
        <f t="shared" si="21"/>
        <v>18-24</v>
      </c>
      <c r="AJ456" s="11">
        <f>YEAR(tbl_LoanData[[#This Row],[Application Date]])</f>
        <v>2023</v>
      </c>
      <c r="AK456" s="11" t="str">
        <f>TEXT(tbl_LoanData[[#This Row],[Application Date]],"MMMM")</f>
        <v>March</v>
      </c>
      <c r="AL456" s="12">
        <f>DATE(YEAR(tbl_LoanData[[#This Row],[Application Date]]),MONTH(tbl_LoanData[[#This Row],[Application Date]]),1)</f>
        <v>44986</v>
      </c>
      <c r="AM456" s="14">
        <f ca="1">IF(AND(tbl_LoanData[[#This Row],[Application Date]]&gt;=EOMONTH(TODAY(),-1)+1,tbl_LoanData[[#This Row],[Application Date]]&lt;=TODAY()),tbl_LoanData[[#This Row],[Loan Amount]],0)</f>
        <v>0</v>
      </c>
      <c r="AN456" s="14">
        <f>tbl_LoanData[[#This Row],[Amount Paid]]-(Q456-X456)</f>
        <v>119643.39999999991</v>
      </c>
      <c r="AO456" s="14">
        <f>IF(tbl_LoanData[[#This Row],[Application Status]]="Approved",1,0)</f>
        <v>1</v>
      </c>
      <c r="AP456" s="22" t="str">
        <f t="shared" ca="1" si="22"/>
        <v/>
      </c>
      <c r="AQ456" s="22" t="str">
        <f t="shared" ca="1" si="23"/>
        <v/>
      </c>
    </row>
    <row r="457" spans="1:43" ht="14.4" customHeight="1" x14ac:dyDescent="0.3">
      <c r="A457" s="2" t="s">
        <v>12829</v>
      </c>
      <c r="B457" s="2" t="s">
        <v>12830</v>
      </c>
      <c r="C457" s="2" t="s">
        <v>1012</v>
      </c>
      <c r="D457" s="2" t="s">
        <v>232</v>
      </c>
      <c r="E457" s="2" t="s">
        <v>465</v>
      </c>
      <c r="F457" s="2">
        <v>40</v>
      </c>
      <c r="G457" s="2" t="s">
        <v>69</v>
      </c>
      <c r="H457" s="2" t="s">
        <v>143</v>
      </c>
      <c r="I457" s="2" t="s">
        <v>46</v>
      </c>
      <c r="J457" s="3">
        <v>45005</v>
      </c>
      <c r="K457" s="3">
        <v>45017</v>
      </c>
      <c r="L457" s="2" t="s">
        <v>38</v>
      </c>
      <c r="M457" s="2" t="s">
        <v>144</v>
      </c>
      <c r="N457" s="2" t="s">
        <v>382</v>
      </c>
      <c r="O457" s="4">
        <v>1297000</v>
      </c>
      <c r="P457" s="4">
        <v>242100</v>
      </c>
      <c r="Q457" s="4">
        <v>1054900</v>
      </c>
      <c r="R457" s="2">
        <v>48</v>
      </c>
      <c r="S457" s="5">
        <v>14.11</v>
      </c>
      <c r="T457" s="4">
        <v>34380.949999999997</v>
      </c>
      <c r="U457" s="2" t="s">
        <v>73</v>
      </c>
      <c r="V457" s="2" t="s">
        <v>74</v>
      </c>
      <c r="W457" s="4">
        <v>1409618.95</v>
      </c>
      <c r="X457" s="4">
        <v>240666.61</v>
      </c>
      <c r="Y457" s="4">
        <v>1650285.56</v>
      </c>
      <c r="Z457" s="2">
        <v>0</v>
      </c>
      <c r="AA457" s="2" t="s">
        <v>56</v>
      </c>
      <c r="AB457" s="2" t="s">
        <v>15735</v>
      </c>
      <c r="AC457" s="2" t="s">
        <v>121</v>
      </c>
      <c r="AD457" s="2" t="s">
        <v>76</v>
      </c>
      <c r="AE457" s="5">
        <v>81.33</v>
      </c>
      <c r="AF457" s="2">
        <v>0</v>
      </c>
      <c r="AG457" s="2" t="s">
        <v>77</v>
      </c>
      <c r="AH457" s="2">
        <v>12</v>
      </c>
      <c r="AI457" s="6" t="str">
        <f t="shared" si="21"/>
        <v>35-44</v>
      </c>
      <c r="AJ457" s="11">
        <f>YEAR(tbl_LoanData[[#This Row],[Application Date]])</f>
        <v>2023</v>
      </c>
      <c r="AK457" s="11" t="str">
        <f>TEXT(tbl_LoanData[[#This Row],[Application Date]],"MMMM")</f>
        <v>March</v>
      </c>
      <c r="AL457" s="12">
        <f>DATE(YEAR(tbl_LoanData[[#This Row],[Application Date]]),MONTH(tbl_LoanData[[#This Row],[Application Date]]),1)</f>
        <v>44986</v>
      </c>
      <c r="AM457" s="14">
        <f ca="1">IF(AND(tbl_LoanData[[#This Row],[Application Date]]&gt;=EOMONTH(TODAY(),-1)+1,tbl_LoanData[[#This Row],[Application Date]]&lt;=TODAY()),tbl_LoanData[[#This Row],[Loan Amount]],0)</f>
        <v>0</v>
      </c>
      <c r="AN457" s="14">
        <f>tbl_LoanData[[#This Row],[Amount Paid]]-(Q457-X457)</f>
        <v>595385.55999999994</v>
      </c>
      <c r="AO457" s="14">
        <f>IF(tbl_LoanData[[#This Row],[Application Status]]="Approved",1,0)</f>
        <v>1</v>
      </c>
      <c r="AP457" s="22" t="str">
        <f t="shared" ca="1" si="22"/>
        <v/>
      </c>
      <c r="AQ457" s="22" t="str">
        <f t="shared" ca="1" si="23"/>
        <v/>
      </c>
    </row>
    <row r="458" spans="1:43" ht="14.4" customHeight="1" x14ac:dyDescent="0.3">
      <c r="A458" s="2" t="s">
        <v>12871</v>
      </c>
      <c r="B458" s="2" t="s">
        <v>12872</v>
      </c>
      <c r="C458" s="2" t="s">
        <v>533</v>
      </c>
      <c r="D458" s="2" t="s">
        <v>268</v>
      </c>
      <c r="E458" s="2" t="s">
        <v>81</v>
      </c>
      <c r="F458" s="2">
        <v>30</v>
      </c>
      <c r="G458" s="2" t="s">
        <v>83</v>
      </c>
      <c r="H458" s="2" t="s">
        <v>191</v>
      </c>
      <c r="I458" s="2" t="s">
        <v>51</v>
      </c>
      <c r="J458" s="3">
        <v>44999</v>
      </c>
      <c r="K458" s="3"/>
      <c r="L458" s="2" t="s">
        <v>37</v>
      </c>
      <c r="M458" s="2" t="s">
        <v>199</v>
      </c>
      <c r="N458" s="2" t="s">
        <v>319</v>
      </c>
      <c r="O458" s="4">
        <v>195000</v>
      </c>
      <c r="P458" s="4">
        <v>24600</v>
      </c>
      <c r="Q458" s="4">
        <v>170400</v>
      </c>
      <c r="R458" s="2">
        <v>60</v>
      </c>
      <c r="S458" s="5">
        <v>13.81</v>
      </c>
      <c r="T458" s="4">
        <v>4801.0200000000004</v>
      </c>
      <c r="U458" s="2" t="s">
        <v>113</v>
      </c>
      <c r="V458" s="2" t="s">
        <v>97</v>
      </c>
      <c r="W458" s="4">
        <v>0</v>
      </c>
      <c r="X458" s="4">
        <v>0</v>
      </c>
      <c r="Y458" s="4">
        <v>288061.2</v>
      </c>
      <c r="Z458" s="2">
        <v>0</v>
      </c>
      <c r="AA458" s="2" t="s">
        <v>97</v>
      </c>
      <c r="AB458" s="2" t="s">
        <v>15735</v>
      </c>
      <c r="AC458" s="2" t="s">
        <v>332</v>
      </c>
      <c r="AD458" s="2" t="s">
        <v>76</v>
      </c>
      <c r="AE458" s="5">
        <v>87.38</v>
      </c>
      <c r="AF458" s="2">
        <v>0</v>
      </c>
      <c r="AG458" s="2" t="s">
        <v>97</v>
      </c>
      <c r="AH458" s="2"/>
      <c r="AI458" s="6" t="str">
        <f t="shared" si="21"/>
        <v>25-34</v>
      </c>
      <c r="AJ458" s="11">
        <f>YEAR(tbl_LoanData[[#This Row],[Application Date]])</f>
        <v>2023</v>
      </c>
      <c r="AK458" s="11" t="str">
        <f>TEXT(tbl_LoanData[[#This Row],[Application Date]],"MMMM")</f>
        <v>March</v>
      </c>
      <c r="AL458" s="12">
        <f>DATE(YEAR(tbl_LoanData[[#This Row],[Application Date]]),MONTH(tbl_LoanData[[#This Row],[Application Date]]),1)</f>
        <v>44986</v>
      </c>
      <c r="AM458" s="14">
        <f ca="1">IF(AND(tbl_LoanData[[#This Row],[Application Date]]&gt;=EOMONTH(TODAY(),-1)+1,tbl_LoanData[[#This Row],[Application Date]]&lt;=TODAY()),tbl_LoanData[[#This Row],[Loan Amount]],0)</f>
        <v>0</v>
      </c>
      <c r="AN458" s="14">
        <f>tbl_LoanData[[#This Row],[Amount Paid]]-(Q458-X458)</f>
        <v>-170400</v>
      </c>
      <c r="AO458" s="14">
        <f>IF(tbl_LoanData[[#This Row],[Application Status]]="Approved",1,0)</f>
        <v>0</v>
      </c>
      <c r="AP458" s="22" t="str">
        <f t="shared" ca="1" si="22"/>
        <v/>
      </c>
      <c r="AQ458" s="22" t="str">
        <f t="shared" ca="1" si="23"/>
        <v/>
      </c>
    </row>
    <row r="459" spans="1:43" x14ac:dyDescent="0.3">
      <c r="A459" s="2" t="s">
        <v>12887</v>
      </c>
      <c r="B459" s="2" t="s">
        <v>12888</v>
      </c>
      <c r="C459" s="2" t="s">
        <v>1686</v>
      </c>
      <c r="D459" s="2" t="s">
        <v>91</v>
      </c>
      <c r="E459" s="2" t="s">
        <v>118</v>
      </c>
      <c r="F459" s="2">
        <v>60</v>
      </c>
      <c r="G459" s="2" t="s">
        <v>83</v>
      </c>
      <c r="H459" s="2" t="s">
        <v>84</v>
      </c>
      <c r="I459" s="2" t="s">
        <v>45</v>
      </c>
      <c r="J459" s="3">
        <v>45016</v>
      </c>
      <c r="K459" s="3">
        <v>45021</v>
      </c>
      <c r="L459" s="2" t="s">
        <v>40</v>
      </c>
      <c r="M459" s="2" t="s">
        <v>111</v>
      </c>
      <c r="N459" s="2" t="s">
        <v>120</v>
      </c>
      <c r="O459" s="4">
        <v>1311000</v>
      </c>
      <c r="P459" s="4">
        <v>324000</v>
      </c>
      <c r="Q459" s="4">
        <v>987000</v>
      </c>
      <c r="R459" s="2">
        <v>36</v>
      </c>
      <c r="S459" s="5">
        <v>8.56</v>
      </c>
      <c r="T459" s="4">
        <v>34457.269999999997</v>
      </c>
      <c r="U459" s="2" t="s">
        <v>73</v>
      </c>
      <c r="V459" s="2" t="s">
        <v>34</v>
      </c>
      <c r="W459" s="4">
        <v>1033718.1</v>
      </c>
      <c r="X459" s="4">
        <v>206743.5</v>
      </c>
      <c r="Y459" s="4">
        <v>1240461.6000000001</v>
      </c>
      <c r="Z459" s="2">
        <v>174</v>
      </c>
      <c r="AA459" s="2" t="s">
        <v>60</v>
      </c>
      <c r="AB459" s="2" t="s">
        <v>15732</v>
      </c>
      <c r="AC459" s="2" t="s">
        <v>146</v>
      </c>
      <c r="AD459" s="2" t="s">
        <v>76</v>
      </c>
      <c r="AE459" s="5">
        <v>75.290000000000006</v>
      </c>
      <c r="AF459" s="2">
        <v>6</v>
      </c>
      <c r="AG459" s="2" t="s">
        <v>130</v>
      </c>
      <c r="AH459" s="2">
        <v>5</v>
      </c>
      <c r="AI459" s="6" t="str">
        <f t="shared" si="21"/>
        <v>55-64</v>
      </c>
      <c r="AJ459" s="11">
        <f>YEAR(tbl_LoanData[[#This Row],[Application Date]])</f>
        <v>2023</v>
      </c>
      <c r="AK459" s="11" t="str">
        <f>TEXT(tbl_LoanData[[#This Row],[Application Date]],"MMMM")</f>
        <v>March</v>
      </c>
      <c r="AL459" s="12">
        <f>DATE(YEAR(tbl_LoanData[[#This Row],[Application Date]]),MONTH(tbl_LoanData[[#This Row],[Application Date]]),1)</f>
        <v>44986</v>
      </c>
      <c r="AM459" s="14">
        <f ca="1">IF(AND(tbl_LoanData[[#This Row],[Application Date]]&gt;=EOMONTH(TODAY(),-1)+1,tbl_LoanData[[#This Row],[Application Date]]&lt;=TODAY()),tbl_LoanData[[#This Row],[Loan Amount]],0)</f>
        <v>0</v>
      </c>
      <c r="AN459" s="14">
        <f>tbl_LoanData[[#This Row],[Amount Paid]]-(Q459-X459)</f>
        <v>253461.59999999998</v>
      </c>
      <c r="AO459" s="14">
        <f>IF(tbl_LoanData[[#This Row],[Application Status]]="Approved",1,0)</f>
        <v>1</v>
      </c>
      <c r="AP459" s="22" t="str">
        <f t="shared" ca="1" si="22"/>
        <v/>
      </c>
      <c r="AQ459" s="22" t="str">
        <f t="shared" ca="1" si="23"/>
        <v/>
      </c>
    </row>
    <row r="460" spans="1:43" ht="14.4" customHeight="1" x14ac:dyDescent="0.3">
      <c r="A460" s="2" t="s">
        <v>12943</v>
      </c>
      <c r="B460" s="2" t="s">
        <v>12944</v>
      </c>
      <c r="C460" s="2" t="s">
        <v>655</v>
      </c>
      <c r="D460" s="2" t="s">
        <v>209</v>
      </c>
      <c r="E460" s="2" t="s">
        <v>82</v>
      </c>
      <c r="F460" s="2">
        <v>62</v>
      </c>
      <c r="G460" s="2" t="s">
        <v>69</v>
      </c>
      <c r="H460" s="2" t="s">
        <v>110</v>
      </c>
      <c r="I460" s="2" t="s">
        <v>46</v>
      </c>
      <c r="J460" s="3">
        <v>44986</v>
      </c>
      <c r="K460" s="3">
        <v>45005</v>
      </c>
      <c r="L460" s="2" t="s">
        <v>40</v>
      </c>
      <c r="M460" s="2" t="s">
        <v>94</v>
      </c>
      <c r="N460" s="2" t="s">
        <v>95</v>
      </c>
      <c r="O460" s="4">
        <v>1464000</v>
      </c>
      <c r="P460" s="4">
        <v>576900</v>
      </c>
      <c r="Q460" s="4">
        <v>887100</v>
      </c>
      <c r="R460" s="2">
        <v>12</v>
      </c>
      <c r="S460" s="5">
        <v>9.5399999999999991</v>
      </c>
      <c r="T460" s="4">
        <v>80977.440000000002</v>
      </c>
      <c r="U460" s="2" t="s">
        <v>73</v>
      </c>
      <c r="V460" s="2" t="s">
        <v>34</v>
      </c>
      <c r="W460" s="4">
        <v>728796.96</v>
      </c>
      <c r="X460" s="4">
        <v>242932.38</v>
      </c>
      <c r="Y460" s="4">
        <v>971729.34</v>
      </c>
      <c r="Z460" s="2">
        <v>90</v>
      </c>
      <c r="AA460" s="2" t="s">
        <v>59</v>
      </c>
      <c r="AB460" s="2" t="s">
        <v>15731</v>
      </c>
      <c r="AC460" s="2" t="s">
        <v>121</v>
      </c>
      <c r="AD460" s="2" t="s">
        <v>76</v>
      </c>
      <c r="AE460" s="5">
        <v>60.59</v>
      </c>
      <c r="AF460" s="2">
        <v>3</v>
      </c>
      <c r="AG460" s="2" t="s">
        <v>130</v>
      </c>
      <c r="AH460" s="2">
        <v>19</v>
      </c>
      <c r="AI460" s="6" t="str">
        <f t="shared" si="21"/>
        <v>55-64</v>
      </c>
      <c r="AJ460" s="11">
        <f>YEAR(tbl_LoanData[[#This Row],[Application Date]])</f>
        <v>2023</v>
      </c>
      <c r="AK460" s="11" t="str">
        <f>TEXT(tbl_LoanData[[#This Row],[Application Date]],"MMMM")</f>
        <v>March</v>
      </c>
      <c r="AL460" s="12">
        <f>DATE(YEAR(tbl_LoanData[[#This Row],[Application Date]]),MONTH(tbl_LoanData[[#This Row],[Application Date]]),1)</f>
        <v>44986</v>
      </c>
      <c r="AM460" s="14">
        <f ca="1">IF(AND(tbl_LoanData[[#This Row],[Application Date]]&gt;=EOMONTH(TODAY(),-1)+1,tbl_LoanData[[#This Row],[Application Date]]&lt;=TODAY()),tbl_LoanData[[#This Row],[Loan Amount]],0)</f>
        <v>0</v>
      </c>
      <c r="AN460" s="14">
        <f>tbl_LoanData[[#This Row],[Amount Paid]]-(Q460-X460)</f>
        <v>84629.339999999967</v>
      </c>
      <c r="AO460" s="14">
        <f>IF(tbl_LoanData[[#This Row],[Application Status]]="Approved",1,0)</f>
        <v>1</v>
      </c>
      <c r="AP460" s="22" t="str">
        <f t="shared" ca="1" si="22"/>
        <v/>
      </c>
      <c r="AQ460" s="22" t="str">
        <f t="shared" ca="1" si="23"/>
        <v/>
      </c>
    </row>
    <row r="461" spans="1:43" x14ac:dyDescent="0.3">
      <c r="A461" s="2" t="s">
        <v>12949</v>
      </c>
      <c r="B461" s="2" t="s">
        <v>12950</v>
      </c>
      <c r="C461" s="2" t="s">
        <v>264</v>
      </c>
      <c r="D461" s="2" t="s">
        <v>117</v>
      </c>
      <c r="E461" s="2" t="s">
        <v>312</v>
      </c>
      <c r="F461" s="2">
        <v>37</v>
      </c>
      <c r="G461" s="2" t="s">
        <v>83</v>
      </c>
      <c r="H461" s="2" t="s">
        <v>233</v>
      </c>
      <c r="I461" s="2" t="s">
        <v>46</v>
      </c>
      <c r="J461" s="3">
        <v>45016</v>
      </c>
      <c r="K461" s="3">
        <v>45025</v>
      </c>
      <c r="L461" s="2" t="s">
        <v>40</v>
      </c>
      <c r="M461" s="2" t="s">
        <v>94</v>
      </c>
      <c r="N461" s="2" t="s">
        <v>95</v>
      </c>
      <c r="O461" s="4">
        <v>1061000</v>
      </c>
      <c r="P461" s="4">
        <v>403700</v>
      </c>
      <c r="Q461" s="4">
        <v>657300</v>
      </c>
      <c r="R461" s="2">
        <v>36</v>
      </c>
      <c r="S461" s="5">
        <v>6.22</v>
      </c>
      <c r="T461" s="4">
        <v>21665.34</v>
      </c>
      <c r="U461" s="2" t="s">
        <v>73</v>
      </c>
      <c r="V461" s="2" t="s">
        <v>34</v>
      </c>
      <c r="W461" s="4">
        <v>714956.22</v>
      </c>
      <c r="X461" s="4">
        <v>64995.96</v>
      </c>
      <c r="Y461" s="4">
        <v>779952.18</v>
      </c>
      <c r="Z461" s="2">
        <v>93</v>
      </c>
      <c r="AA461" s="2" t="s">
        <v>60</v>
      </c>
      <c r="AB461" s="2" t="s">
        <v>15732</v>
      </c>
      <c r="AC461" s="2" t="s">
        <v>332</v>
      </c>
      <c r="AD461" s="2" t="s">
        <v>76</v>
      </c>
      <c r="AE461" s="5">
        <v>61.95</v>
      </c>
      <c r="AF461" s="2">
        <v>3</v>
      </c>
      <c r="AG461" s="2" t="s">
        <v>130</v>
      </c>
      <c r="AH461" s="2">
        <v>9</v>
      </c>
      <c r="AI461" s="6" t="str">
        <f t="shared" si="21"/>
        <v>35-44</v>
      </c>
      <c r="AJ461" s="11">
        <f>YEAR(tbl_LoanData[[#This Row],[Application Date]])</f>
        <v>2023</v>
      </c>
      <c r="AK461" s="11" t="str">
        <f>TEXT(tbl_LoanData[[#This Row],[Application Date]],"MMMM")</f>
        <v>March</v>
      </c>
      <c r="AL461" s="12">
        <f>DATE(YEAR(tbl_LoanData[[#This Row],[Application Date]]),MONTH(tbl_LoanData[[#This Row],[Application Date]]),1)</f>
        <v>44986</v>
      </c>
      <c r="AM461" s="14">
        <f ca="1">IF(AND(tbl_LoanData[[#This Row],[Application Date]]&gt;=EOMONTH(TODAY(),-1)+1,tbl_LoanData[[#This Row],[Application Date]]&lt;=TODAY()),tbl_LoanData[[#This Row],[Loan Amount]],0)</f>
        <v>0</v>
      </c>
      <c r="AN461" s="14">
        <f>tbl_LoanData[[#This Row],[Amount Paid]]-(Q461-X461)</f>
        <v>122652.17999999993</v>
      </c>
      <c r="AO461" s="14">
        <f>IF(tbl_LoanData[[#This Row],[Application Status]]="Approved",1,0)</f>
        <v>1</v>
      </c>
      <c r="AP461" s="22" t="str">
        <f t="shared" ca="1" si="22"/>
        <v/>
      </c>
      <c r="AQ461" s="22" t="str">
        <f t="shared" ca="1" si="23"/>
        <v/>
      </c>
    </row>
    <row r="462" spans="1:43" x14ac:dyDescent="0.3">
      <c r="A462" s="2" t="s">
        <v>12989</v>
      </c>
      <c r="B462" s="2" t="s">
        <v>12990</v>
      </c>
      <c r="C462" s="2" t="s">
        <v>429</v>
      </c>
      <c r="D462" s="2" t="s">
        <v>311</v>
      </c>
      <c r="E462" s="2" t="s">
        <v>210</v>
      </c>
      <c r="F462" s="2">
        <v>52</v>
      </c>
      <c r="G462" s="2" t="s">
        <v>83</v>
      </c>
      <c r="H462" s="2" t="s">
        <v>398</v>
      </c>
      <c r="I462" s="2" t="s">
        <v>46</v>
      </c>
      <c r="J462" s="3">
        <v>44997</v>
      </c>
      <c r="K462" s="3">
        <v>45014</v>
      </c>
      <c r="L462" s="2" t="s">
        <v>38</v>
      </c>
      <c r="M462" s="2" t="s">
        <v>85</v>
      </c>
      <c r="N462" s="2" t="s">
        <v>314</v>
      </c>
      <c r="O462" s="4">
        <v>1229000</v>
      </c>
      <c r="P462" s="4">
        <v>274300</v>
      </c>
      <c r="Q462" s="4">
        <v>954700</v>
      </c>
      <c r="R462" s="2">
        <v>36</v>
      </c>
      <c r="S462" s="5">
        <v>7.73</v>
      </c>
      <c r="T462" s="4">
        <v>32669.3</v>
      </c>
      <c r="U462" s="2" t="s">
        <v>73</v>
      </c>
      <c r="V462" s="2" t="s">
        <v>33</v>
      </c>
      <c r="W462" s="4">
        <v>1176094.93</v>
      </c>
      <c r="X462" s="4">
        <v>0</v>
      </c>
      <c r="Y462" s="4">
        <v>1176094.93</v>
      </c>
      <c r="Z462" s="2">
        <v>0</v>
      </c>
      <c r="AA462" s="2" t="s">
        <v>56</v>
      </c>
      <c r="AB462" s="2" t="s">
        <v>15733</v>
      </c>
      <c r="AC462" s="2" t="s">
        <v>121</v>
      </c>
      <c r="AD462" s="2" t="s">
        <v>76</v>
      </c>
      <c r="AE462" s="5">
        <v>77.680000000000007</v>
      </c>
      <c r="AF462" s="2">
        <v>0</v>
      </c>
      <c r="AG462" s="2" t="s">
        <v>77</v>
      </c>
      <c r="AH462" s="2">
        <v>17</v>
      </c>
      <c r="AI462" s="6" t="str">
        <f t="shared" si="21"/>
        <v>45-54</v>
      </c>
      <c r="AJ462" s="11">
        <f>YEAR(tbl_LoanData[[#This Row],[Application Date]])</f>
        <v>2023</v>
      </c>
      <c r="AK462" s="11" t="str">
        <f>TEXT(tbl_LoanData[[#This Row],[Application Date]],"MMMM")</f>
        <v>March</v>
      </c>
      <c r="AL462" s="12">
        <f>DATE(YEAR(tbl_LoanData[[#This Row],[Application Date]]),MONTH(tbl_LoanData[[#This Row],[Application Date]]),1)</f>
        <v>44986</v>
      </c>
      <c r="AM462" s="14">
        <f ca="1">IF(AND(tbl_LoanData[[#This Row],[Application Date]]&gt;=EOMONTH(TODAY(),-1)+1,tbl_LoanData[[#This Row],[Application Date]]&lt;=TODAY()),tbl_LoanData[[#This Row],[Loan Amount]],0)</f>
        <v>0</v>
      </c>
      <c r="AN462" s="14">
        <f>tbl_LoanData[[#This Row],[Amount Paid]]-(Q462-X462)</f>
        <v>221394.92999999993</v>
      </c>
      <c r="AO462" s="14">
        <f>IF(tbl_LoanData[[#This Row],[Application Status]]="Approved",1,0)</f>
        <v>1</v>
      </c>
      <c r="AP462" s="22" t="str">
        <f t="shared" ca="1" si="22"/>
        <v/>
      </c>
      <c r="AQ462" s="22" t="str">
        <f t="shared" ca="1" si="23"/>
        <v/>
      </c>
    </row>
    <row r="463" spans="1:43" ht="14.4" customHeight="1" x14ac:dyDescent="0.3">
      <c r="A463" s="2" t="s">
        <v>13015</v>
      </c>
      <c r="B463" s="2" t="s">
        <v>13016</v>
      </c>
      <c r="C463" s="2" t="s">
        <v>949</v>
      </c>
      <c r="D463" s="2" t="s">
        <v>67</v>
      </c>
      <c r="E463" s="2" t="s">
        <v>312</v>
      </c>
      <c r="F463" s="2">
        <v>33</v>
      </c>
      <c r="G463" s="2" t="s">
        <v>83</v>
      </c>
      <c r="H463" s="2" t="s">
        <v>285</v>
      </c>
      <c r="I463" s="2" t="s">
        <v>55</v>
      </c>
      <c r="J463" s="3">
        <v>44997</v>
      </c>
      <c r="K463" s="3">
        <v>45014</v>
      </c>
      <c r="L463" s="2" t="s">
        <v>38</v>
      </c>
      <c r="M463" s="2" t="s">
        <v>111</v>
      </c>
      <c r="N463" s="2" t="s">
        <v>112</v>
      </c>
      <c r="O463" s="4">
        <v>1478000</v>
      </c>
      <c r="P463" s="4">
        <v>514500</v>
      </c>
      <c r="Q463" s="4">
        <v>963500</v>
      </c>
      <c r="R463" s="2">
        <v>36</v>
      </c>
      <c r="S463" s="5">
        <v>12.42</v>
      </c>
      <c r="T463" s="4">
        <v>36736.11</v>
      </c>
      <c r="U463" s="2" t="s">
        <v>73</v>
      </c>
      <c r="V463" s="2" t="s">
        <v>33</v>
      </c>
      <c r="W463" s="4">
        <v>1322500.1000000001</v>
      </c>
      <c r="X463" s="4">
        <v>0</v>
      </c>
      <c r="Y463" s="4">
        <v>1322500.1000000001</v>
      </c>
      <c r="Z463" s="2">
        <v>0</v>
      </c>
      <c r="AA463" s="2" t="s">
        <v>56</v>
      </c>
      <c r="AB463" s="2" t="s">
        <v>15735</v>
      </c>
      <c r="AC463" s="2" t="s">
        <v>129</v>
      </c>
      <c r="AD463" s="2" t="s">
        <v>76</v>
      </c>
      <c r="AE463" s="5">
        <v>65.19</v>
      </c>
      <c r="AF463" s="2">
        <v>0</v>
      </c>
      <c r="AG463" s="2" t="s">
        <v>77</v>
      </c>
      <c r="AH463" s="2">
        <v>17</v>
      </c>
      <c r="AI463" s="6" t="str">
        <f t="shared" si="21"/>
        <v>25-34</v>
      </c>
      <c r="AJ463" s="11">
        <f>YEAR(tbl_LoanData[[#This Row],[Application Date]])</f>
        <v>2023</v>
      </c>
      <c r="AK463" s="11" t="str">
        <f>TEXT(tbl_LoanData[[#This Row],[Application Date]],"MMMM")</f>
        <v>March</v>
      </c>
      <c r="AL463" s="12">
        <f>DATE(YEAR(tbl_LoanData[[#This Row],[Application Date]]),MONTH(tbl_LoanData[[#This Row],[Application Date]]),1)</f>
        <v>44986</v>
      </c>
      <c r="AM463" s="14">
        <f ca="1">IF(AND(tbl_LoanData[[#This Row],[Application Date]]&gt;=EOMONTH(TODAY(),-1)+1,tbl_LoanData[[#This Row],[Application Date]]&lt;=TODAY()),tbl_LoanData[[#This Row],[Loan Amount]],0)</f>
        <v>0</v>
      </c>
      <c r="AN463" s="14">
        <f>tbl_LoanData[[#This Row],[Amount Paid]]-(Q463-X463)</f>
        <v>359000.10000000009</v>
      </c>
      <c r="AO463" s="14">
        <f>IF(tbl_LoanData[[#This Row],[Application Status]]="Approved",1,0)</f>
        <v>1</v>
      </c>
      <c r="AP463" s="22" t="str">
        <f t="shared" ca="1" si="22"/>
        <v/>
      </c>
      <c r="AQ463" s="22" t="str">
        <f t="shared" ca="1" si="23"/>
        <v/>
      </c>
    </row>
    <row r="464" spans="1:43" ht="14.4" customHeight="1" x14ac:dyDescent="0.3">
      <c r="A464" s="2" t="s">
        <v>13139</v>
      </c>
      <c r="B464" s="2" t="s">
        <v>13140</v>
      </c>
      <c r="C464" s="2" t="s">
        <v>655</v>
      </c>
      <c r="D464" s="2" t="s">
        <v>91</v>
      </c>
      <c r="E464" s="2" t="s">
        <v>118</v>
      </c>
      <c r="F464" s="2">
        <v>63</v>
      </c>
      <c r="G464" s="2" t="s">
        <v>69</v>
      </c>
      <c r="H464" s="2" t="s">
        <v>136</v>
      </c>
      <c r="I464" s="2" t="s">
        <v>49</v>
      </c>
      <c r="J464" s="3">
        <v>45008</v>
      </c>
      <c r="K464" s="3">
        <v>45013</v>
      </c>
      <c r="L464" s="2" t="s">
        <v>40</v>
      </c>
      <c r="M464" s="2" t="s">
        <v>157</v>
      </c>
      <c r="N464" s="2" t="s">
        <v>328</v>
      </c>
      <c r="O464" s="4">
        <v>865000</v>
      </c>
      <c r="P464" s="4">
        <v>219700</v>
      </c>
      <c r="Q464" s="4">
        <v>645300</v>
      </c>
      <c r="R464" s="2">
        <v>24</v>
      </c>
      <c r="S464" s="5">
        <v>13.34</v>
      </c>
      <c r="T464" s="4">
        <v>34061.08</v>
      </c>
      <c r="U464" s="2" t="s">
        <v>73</v>
      </c>
      <c r="V464" s="2" t="s">
        <v>33</v>
      </c>
      <c r="W464" s="4">
        <v>817466.04</v>
      </c>
      <c r="X464" s="4">
        <v>0</v>
      </c>
      <c r="Y464" s="4">
        <v>817466.04</v>
      </c>
      <c r="Z464" s="2">
        <v>0</v>
      </c>
      <c r="AA464" s="2" t="s">
        <v>56</v>
      </c>
      <c r="AB464" s="2" t="s">
        <v>15734</v>
      </c>
      <c r="AC464" s="2" t="s">
        <v>129</v>
      </c>
      <c r="AD464" s="2" t="s">
        <v>76</v>
      </c>
      <c r="AE464" s="5">
        <v>74.599999999999994</v>
      </c>
      <c r="AF464" s="2">
        <v>0</v>
      </c>
      <c r="AG464" s="2" t="s">
        <v>77</v>
      </c>
      <c r="AH464" s="2">
        <v>5</v>
      </c>
      <c r="AI464" s="6" t="str">
        <f t="shared" si="21"/>
        <v>55-64</v>
      </c>
      <c r="AJ464" s="11">
        <f>YEAR(tbl_LoanData[[#This Row],[Application Date]])</f>
        <v>2023</v>
      </c>
      <c r="AK464" s="11" t="str">
        <f>TEXT(tbl_LoanData[[#This Row],[Application Date]],"MMMM")</f>
        <v>March</v>
      </c>
      <c r="AL464" s="12">
        <f>DATE(YEAR(tbl_LoanData[[#This Row],[Application Date]]),MONTH(tbl_LoanData[[#This Row],[Application Date]]),1)</f>
        <v>44986</v>
      </c>
      <c r="AM464" s="14">
        <f ca="1">IF(AND(tbl_LoanData[[#This Row],[Application Date]]&gt;=EOMONTH(TODAY(),-1)+1,tbl_LoanData[[#This Row],[Application Date]]&lt;=TODAY()),tbl_LoanData[[#This Row],[Loan Amount]],0)</f>
        <v>0</v>
      </c>
      <c r="AN464" s="14">
        <f>tbl_LoanData[[#This Row],[Amount Paid]]-(Q464-X464)</f>
        <v>172166.04000000004</v>
      </c>
      <c r="AO464" s="14">
        <f>IF(tbl_LoanData[[#This Row],[Application Status]]="Approved",1,0)</f>
        <v>1</v>
      </c>
      <c r="AP464" s="22" t="str">
        <f t="shared" ca="1" si="22"/>
        <v/>
      </c>
      <c r="AQ464" s="22" t="str">
        <f t="shared" ca="1" si="23"/>
        <v/>
      </c>
    </row>
    <row r="465" spans="1:43" ht="14.4" customHeight="1" x14ac:dyDescent="0.3">
      <c r="A465" s="2" t="s">
        <v>13283</v>
      </c>
      <c r="B465" s="2" t="s">
        <v>13284</v>
      </c>
      <c r="C465" s="2" t="s">
        <v>397</v>
      </c>
      <c r="D465" s="2" t="s">
        <v>102</v>
      </c>
      <c r="E465" s="2" t="s">
        <v>82</v>
      </c>
      <c r="F465" s="2">
        <v>44</v>
      </c>
      <c r="G465" s="2" t="s">
        <v>83</v>
      </c>
      <c r="H465" s="2" t="s">
        <v>136</v>
      </c>
      <c r="I465" s="2" t="s">
        <v>49</v>
      </c>
      <c r="J465" s="3">
        <v>44994</v>
      </c>
      <c r="K465" s="3">
        <v>45003</v>
      </c>
      <c r="L465" s="2" t="s">
        <v>40</v>
      </c>
      <c r="M465" s="2" t="s">
        <v>85</v>
      </c>
      <c r="N465" s="2" t="s">
        <v>270</v>
      </c>
      <c r="O465" s="4">
        <v>1295000</v>
      </c>
      <c r="P465" s="4">
        <v>289700</v>
      </c>
      <c r="Q465" s="4">
        <v>1005300</v>
      </c>
      <c r="R465" s="2">
        <v>18</v>
      </c>
      <c r="S465" s="5">
        <v>11.73</v>
      </c>
      <c r="T465" s="4">
        <v>65676.81</v>
      </c>
      <c r="U465" s="2" t="s">
        <v>73</v>
      </c>
      <c r="V465" s="2" t="s">
        <v>33</v>
      </c>
      <c r="W465" s="4">
        <v>1182182.53</v>
      </c>
      <c r="X465" s="4">
        <v>0</v>
      </c>
      <c r="Y465" s="4">
        <v>1182182.53</v>
      </c>
      <c r="Z465" s="2">
        <v>0</v>
      </c>
      <c r="AA465" s="2" t="s">
        <v>56</v>
      </c>
      <c r="AB465" s="2" t="s">
        <v>15735</v>
      </c>
      <c r="AC465" s="2" t="s">
        <v>129</v>
      </c>
      <c r="AD465" s="2" t="s">
        <v>76</v>
      </c>
      <c r="AE465" s="5">
        <v>77.63</v>
      </c>
      <c r="AF465" s="2">
        <v>0</v>
      </c>
      <c r="AG465" s="2" t="s">
        <v>77</v>
      </c>
      <c r="AH465" s="2">
        <v>9</v>
      </c>
      <c r="AI465" s="6" t="str">
        <f t="shared" si="21"/>
        <v>35-44</v>
      </c>
      <c r="AJ465" s="11">
        <f>YEAR(tbl_LoanData[[#This Row],[Application Date]])</f>
        <v>2023</v>
      </c>
      <c r="AK465" s="11" t="str">
        <f>TEXT(tbl_LoanData[[#This Row],[Application Date]],"MMMM")</f>
        <v>March</v>
      </c>
      <c r="AL465" s="12">
        <f>DATE(YEAR(tbl_LoanData[[#This Row],[Application Date]]),MONTH(tbl_LoanData[[#This Row],[Application Date]]),1)</f>
        <v>44986</v>
      </c>
      <c r="AM465" s="14">
        <f ca="1">IF(AND(tbl_LoanData[[#This Row],[Application Date]]&gt;=EOMONTH(TODAY(),-1)+1,tbl_LoanData[[#This Row],[Application Date]]&lt;=TODAY()),tbl_LoanData[[#This Row],[Loan Amount]],0)</f>
        <v>0</v>
      </c>
      <c r="AN465" s="14">
        <f>tbl_LoanData[[#This Row],[Amount Paid]]-(Q465-X465)</f>
        <v>176882.53000000003</v>
      </c>
      <c r="AO465" s="14">
        <f>IF(tbl_LoanData[[#This Row],[Application Status]]="Approved",1,0)</f>
        <v>1</v>
      </c>
      <c r="AP465" s="22" t="str">
        <f t="shared" ca="1" si="22"/>
        <v/>
      </c>
      <c r="AQ465" s="22" t="str">
        <f t="shared" ca="1" si="23"/>
        <v/>
      </c>
    </row>
    <row r="466" spans="1:43" ht="14.4" customHeight="1" x14ac:dyDescent="0.3">
      <c r="A466" s="2" t="s">
        <v>13325</v>
      </c>
      <c r="B466" s="2" t="s">
        <v>13326</v>
      </c>
      <c r="C466" s="2" t="s">
        <v>435</v>
      </c>
      <c r="D466" s="2" t="s">
        <v>91</v>
      </c>
      <c r="E466" s="2" t="s">
        <v>91</v>
      </c>
      <c r="F466" s="2">
        <v>42</v>
      </c>
      <c r="G466" s="2" t="s">
        <v>83</v>
      </c>
      <c r="H466" s="2" t="s">
        <v>103</v>
      </c>
      <c r="I466" s="2" t="s">
        <v>43</v>
      </c>
      <c r="J466" s="3">
        <v>44991</v>
      </c>
      <c r="K466" s="3"/>
      <c r="L466" s="2" t="s">
        <v>37</v>
      </c>
      <c r="M466" s="2" t="s">
        <v>199</v>
      </c>
      <c r="N466" s="2" t="s">
        <v>319</v>
      </c>
      <c r="O466" s="4">
        <v>95000</v>
      </c>
      <c r="P466" s="4">
        <v>17900</v>
      </c>
      <c r="Q466" s="4">
        <v>77100</v>
      </c>
      <c r="R466" s="2">
        <v>24</v>
      </c>
      <c r="S466" s="5">
        <v>12.84</v>
      </c>
      <c r="T466" s="4">
        <v>4037.47</v>
      </c>
      <c r="U466" s="2" t="s">
        <v>113</v>
      </c>
      <c r="V466" s="2" t="s">
        <v>97</v>
      </c>
      <c r="W466" s="4">
        <v>0</v>
      </c>
      <c r="X466" s="4">
        <v>0</v>
      </c>
      <c r="Y466" s="4">
        <v>96899.28</v>
      </c>
      <c r="Z466" s="2">
        <v>0</v>
      </c>
      <c r="AA466" s="2" t="s">
        <v>97</v>
      </c>
      <c r="AB466" s="2" t="s">
        <v>15727</v>
      </c>
      <c r="AC466" s="2" t="s">
        <v>213</v>
      </c>
      <c r="AD466" s="2" t="s">
        <v>76</v>
      </c>
      <c r="AE466" s="5">
        <v>81.16</v>
      </c>
      <c r="AF466" s="2">
        <v>0</v>
      </c>
      <c r="AG466" s="2" t="s">
        <v>97</v>
      </c>
      <c r="AH466" s="2"/>
      <c r="AI466" s="6" t="str">
        <f t="shared" si="21"/>
        <v>35-44</v>
      </c>
      <c r="AJ466" s="11">
        <f>YEAR(tbl_LoanData[[#This Row],[Application Date]])</f>
        <v>2023</v>
      </c>
      <c r="AK466" s="11" t="str">
        <f>TEXT(tbl_LoanData[[#This Row],[Application Date]],"MMMM")</f>
        <v>March</v>
      </c>
      <c r="AL466" s="12">
        <f>DATE(YEAR(tbl_LoanData[[#This Row],[Application Date]]),MONTH(tbl_LoanData[[#This Row],[Application Date]]),1)</f>
        <v>44986</v>
      </c>
      <c r="AM466" s="14">
        <f ca="1">IF(AND(tbl_LoanData[[#This Row],[Application Date]]&gt;=EOMONTH(TODAY(),-1)+1,tbl_LoanData[[#This Row],[Application Date]]&lt;=TODAY()),tbl_LoanData[[#This Row],[Loan Amount]],0)</f>
        <v>0</v>
      </c>
      <c r="AN466" s="14">
        <f>tbl_LoanData[[#This Row],[Amount Paid]]-(Q466-X466)</f>
        <v>-77100</v>
      </c>
      <c r="AO466" s="14">
        <f>IF(tbl_LoanData[[#This Row],[Application Status]]="Approved",1,0)</f>
        <v>0</v>
      </c>
      <c r="AP466" s="22" t="str">
        <f t="shared" ca="1" si="22"/>
        <v/>
      </c>
      <c r="AQ466" s="22" t="str">
        <f t="shared" ca="1" si="23"/>
        <v/>
      </c>
    </row>
    <row r="467" spans="1:43" x14ac:dyDescent="0.3">
      <c r="A467" s="2" t="s">
        <v>13371</v>
      </c>
      <c r="B467" s="2" t="s">
        <v>13372</v>
      </c>
      <c r="C467" s="2" t="s">
        <v>331</v>
      </c>
      <c r="D467" s="2" t="s">
        <v>311</v>
      </c>
      <c r="E467" s="2" t="s">
        <v>465</v>
      </c>
      <c r="F467" s="2">
        <v>40</v>
      </c>
      <c r="G467" s="2" t="s">
        <v>83</v>
      </c>
      <c r="H467" s="2" t="s">
        <v>313</v>
      </c>
      <c r="I467" s="2" t="s">
        <v>44</v>
      </c>
      <c r="J467" s="3">
        <v>45005</v>
      </c>
      <c r="K467" s="3">
        <v>45024</v>
      </c>
      <c r="L467" s="2" t="s">
        <v>40</v>
      </c>
      <c r="M467" s="2" t="s">
        <v>157</v>
      </c>
      <c r="N467" s="2" t="s">
        <v>299</v>
      </c>
      <c r="O467" s="4">
        <v>1339000</v>
      </c>
      <c r="P467" s="4">
        <v>496000</v>
      </c>
      <c r="Q467" s="4">
        <v>843000</v>
      </c>
      <c r="R467" s="2">
        <v>36</v>
      </c>
      <c r="S467" s="5">
        <v>10.16</v>
      </c>
      <c r="T467" s="4">
        <v>30554.07</v>
      </c>
      <c r="U467" s="2" t="s">
        <v>73</v>
      </c>
      <c r="V467" s="2" t="s">
        <v>33</v>
      </c>
      <c r="W467" s="4">
        <v>1099946.3999999999</v>
      </c>
      <c r="X467" s="4">
        <v>0</v>
      </c>
      <c r="Y467" s="4">
        <v>1099946.3999999999</v>
      </c>
      <c r="Z467" s="2">
        <v>0</v>
      </c>
      <c r="AA467" s="2" t="s">
        <v>56</v>
      </c>
      <c r="AB467" s="2" t="s">
        <v>15733</v>
      </c>
      <c r="AC467" s="2" t="s">
        <v>360</v>
      </c>
      <c r="AD467" s="2" t="s">
        <v>76</v>
      </c>
      <c r="AE467" s="5">
        <v>62.96</v>
      </c>
      <c r="AF467" s="2">
        <v>0</v>
      </c>
      <c r="AG467" s="2" t="s">
        <v>77</v>
      </c>
      <c r="AH467" s="2">
        <v>19</v>
      </c>
      <c r="AI467" s="6" t="str">
        <f t="shared" si="21"/>
        <v>35-44</v>
      </c>
      <c r="AJ467" s="11">
        <f>YEAR(tbl_LoanData[[#This Row],[Application Date]])</f>
        <v>2023</v>
      </c>
      <c r="AK467" s="11" t="str">
        <f>TEXT(tbl_LoanData[[#This Row],[Application Date]],"MMMM")</f>
        <v>March</v>
      </c>
      <c r="AL467" s="12">
        <f>DATE(YEAR(tbl_LoanData[[#This Row],[Application Date]]),MONTH(tbl_LoanData[[#This Row],[Application Date]]),1)</f>
        <v>44986</v>
      </c>
      <c r="AM467" s="14">
        <f ca="1">IF(AND(tbl_LoanData[[#This Row],[Application Date]]&gt;=EOMONTH(TODAY(),-1)+1,tbl_LoanData[[#This Row],[Application Date]]&lt;=TODAY()),tbl_LoanData[[#This Row],[Loan Amount]],0)</f>
        <v>0</v>
      </c>
      <c r="AN467" s="14">
        <f>tbl_LoanData[[#This Row],[Amount Paid]]-(Q467-X467)</f>
        <v>256946.39999999991</v>
      </c>
      <c r="AO467" s="14">
        <f>IF(tbl_LoanData[[#This Row],[Application Status]]="Approved",1,0)</f>
        <v>1</v>
      </c>
      <c r="AP467" s="22" t="str">
        <f t="shared" ca="1" si="22"/>
        <v/>
      </c>
      <c r="AQ467" s="22" t="str">
        <f t="shared" ca="1" si="23"/>
        <v/>
      </c>
    </row>
    <row r="468" spans="1:43" ht="14.4" customHeight="1" x14ac:dyDescent="0.3">
      <c r="A468" s="2" t="s">
        <v>13383</v>
      </c>
      <c r="B468" s="2" t="s">
        <v>13384</v>
      </c>
      <c r="C468" s="2" t="s">
        <v>413</v>
      </c>
      <c r="D468" s="2" t="s">
        <v>268</v>
      </c>
      <c r="E468" s="2" t="s">
        <v>209</v>
      </c>
      <c r="F468" s="2">
        <v>30</v>
      </c>
      <c r="G468" s="2" t="s">
        <v>83</v>
      </c>
      <c r="H468" s="2" t="s">
        <v>110</v>
      </c>
      <c r="I468" s="2" t="s">
        <v>46</v>
      </c>
      <c r="J468" s="3">
        <v>44986</v>
      </c>
      <c r="K468" s="3">
        <v>45006</v>
      </c>
      <c r="L468" s="2" t="s">
        <v>39</v>
      </c>
      <c r="M468" s="2" t="s">
        <v>71</v>
      </c>
      <c r="N468" s="2" t="s">
        <v>294</v>
      </c>
      <c r="O468" s="4">
        <v>1877000</v>
      </c>
      <c r="P468" s="4">
        <v>378700</v>
      </c>
      <c r="Q468" s="4">
        <v>1498300</v>
      </c>
      <c r="R468" s="2">
        <v>36</v>
      </c>
      <c r="S468" s="5">
        <v>8.58</v>
      </c>
      <c r="T468" s="4">
        <v>52332.29</v>
      </c>
      <c r="U468" s="2" t="s">
        <v>73</v>
      </c>
      <c r="V468" s="2" t="s">
        <v>33</v>
      </c>
      <c r="W468" s="4">
        <v>1883962.42</v>
      </c>
      <c r="X468" s="4">
        <v>0</v>
      </c>
      <c r="Y468" s="4">
        <v>1883962.42</v>
      </c>
      <c r="Z468" s="2">
        <v>0</v>
      </c>
      <c r="AA468" s="2" t="s">
        <v>56</v>
      </c>
      <c r="AB468" s="2" t="s">
        <v>15728</v>
      </c>
      <c r="AC468" s="2" t="s">
        <v>129</v>
      </c>
      <c r="AD468" s="2" t="s">
        <v>76</v>
      </c>
      <c r="AE468" s="5">
        <v>79.819999999999993</v>
      </c>
      <c r="AF468" s="2">
        <v>0</v>
      </c>
      <c r="AG468" s="2" t="s">
        <v>77</v>
      </c>
      <c r="AH468" s="2">
        <v>20</v>
      </c>
      <c r="AI468" s="6" t="str">
        <f t="shared" si="21"/>
        <v>25-34</v>
      </c>
      <c r="AJ468" s="11">
        <f>YEAR(tbl_LoanData[[#This Row],[Application Date]])</f>
        <v>2023</v>
      </c>
      <c r="AK468" s="11" t="str">
        <f>TEXT(tbl_LoanData[[#This Row],[Application Date]],"MMMM")</f>
        <v>March</v>
      </c>
      <c r="AL468" s="12">
        <f>DATE(YEAR(tbl_LoanData[[#This Row],[Application Date]]),MONTH(tbl_LoanData[[#This Row],[Application Date]]),1)</f>
        <v>44986</v>
      </c>
      <c r="AM468" s="14">
        <f ca="1">IF(AND(tbl_LoanData[[#This Row],[Application Date]]&gt;=EOMONTH(TODAY(),-1)+1,tbl_LoanData[[#This Row],[Application Date]]&lt;=TODAY()),tbl_LoanData[[#This Row],[Loan Amount]],0)</f>
        <v>0</v>
      </c>
      <c r="AN468" s="14">
        <f>tbl_LoanData[[#This Row],[Amount Paid]]-(Q468-X468)</f>
        <v>385662.41999999993</v>
      </c>
      <c r="AO468" s="14">
        <f>IF(tbl_LoanData[[#This Row],[Application Status]]="Approved",1,0)</f>
        <v>1</v>
      </c>
      <c r="AP468" s="22" t="str">
        <f t="shared" ca="1" si="22"/>
        <v/>
      </c>
      <c r="AQ468" s="22" t="str">
        <f t="shared" ca="1" si="23"/>
        <v/>
      </c>
    </row>
    <row r="469" spans="1:43" ht="14.4" customHeight="1" x14ac:dyDescent="0.3">
      <c r="A469" s="2" t="s">
        <v>13445</v>
      </c>
      <c r="B469" s="2" t="s">
        <v>13446</v>
      </c>
      <c r="C469" s="2" t="s">
        <v>379</v>
      </c>
      <c r="D469" s="2" t="s">
        <v>268</v>
      </c>
      <c r="E469" s="2" t="s">
        <v>150</v>
      </c>
      <c r="F469" s="2">
        <v>49</v>
      </c>
      <c r="G469" s="2" t="s">
        <v>69</v>
      </c>
      <c r="H469" s="2" t="s">
        <v>70</v>
      </c>
      <c r="I469" s="2" t="s">
        <v>50</v>
      </c>
      <c r="J469" s="3">
        <v>44992</v>
      </c>
      <c r="K469" s="3">
        <v>45005</v>
      </c>
      <c r="L469" s="2" t="s">
        <v>40</v>
      </c>
      <c r="M469" s="2" t="s">
        <v>85</v>
      </c>
      <c r="N469" s="2" t="s">
        <v>270</v>
      </c>
      <c r="O469" s="4">
        <v>1537000</v>
      </c>
      <c r="P469" s="4">
        <v>520400</v>
      </c>
      <c r="Q469" s="4">
        <v>1016600</v>
      </c>
      <c r="R469" s="2">
        <v>36</v>
      </c>
      <c r="S469" s="5">
        <v>6.87</v>
      </c>
      <c r="T469" s="4">
        <v>34058.92</v>
      </c>
      <c r="U469" s="2" t="s">
        <v>73</v>
      </c>
      <c r="V469" s="2" t="s">
        <v>33</v>
      </c>
      <c r="W469" s="4">
        <v>1226121.26</v>
      </c>
      <c r="X469" s="4">
        <v>0</v>
      </c>
      <c r="Y469" s="4">
        <v>1226121.26</v>
      </c>
      <c r="Z469" s="2">
        <v>0</v>
      </c>
      <c r="AA469" s="2" t="s">
        <v>56</v>
      </c>
      <c r="AB469" s="2" t="s">
        <v>15727</v>
      </c>
      <c r="AC469" s="2" t="s">
        <v>129</v>
      </c>
      <c r="AD469" s="2" t="s">
        <v>76</v>
      </c>
      <c r="AE469" s="5">
        <v>66.14</v>
      </c>
      <c r="AF469" s="2">
        <v>0</v>
      </c>
      <c r="AG469" s="2" t="s">
        <v>77</v>
      </c>
      <c r="AH469" s="2">
        <v>13</v>
      </c>
      <c r="AI469" s="6" t="str">
        <f t="shared" si="21"/>
        <v>45-54</v>
      </c>
      <c r="AJ469" s="11">
        <f>YEAR(tbl_LoanData[[#This Row],[Application Date]])</f>
        <v>2023</v>
      </c>
      <c r="AK469" s="11" t="str">
        <f>TEXT(tbl_LoanData[[#This Row],[Application Date]],"MMMM")</f>
        <v>March</v>
      </c>
      <c r="AL469" s="12">
        <f>DATE(YEAR(tbl_LoanData[[#This Row],[Application Date]]),MONTH(tbl_LoanData[[#This Row],[Application Date]]),1)</f>
        <v>44986</v>
      </c>
      <c r="AM469" s="14">
        <f ca="1">IF(AND(tbl_LoanData[[#This Row],[Application Date]]&gt;=EOMONTH(TODAY(),-1)+1,tbl_LoanData[[#This Row],[Application Date]]&lt;=TODAY()),tbl_LoanData[[#This Row],[Loan Amount]],0)</f>
        <v>0</v>
      </c>
      <c r="AN469" s="14">
        <f>tbl_LoanData[[#This Row],[Amount Paid]]-(Q469-X469)</f>
        <v>209521.26</v>
      </c>
      <c r="AO469" s="14">
        <f>IF(tbl_LoanData[[#This Row],[Application Status]]="Approved",1,0)</f>
        <v>1</v>
      </c>
      <c r="AP469" s="22" t="str">
        <f t="shared" ca="1" si="22"/>
        <v/>
      </c>
      <c r="AQ469" s="22" t="str">
        <f t="shared" ca="1" si="23"/>
        <v/>
      </c>
    </row>
    <row r="470" spans="1:43" ht="14.4" customHeight="1" x14ac:dyDescent="0.3">
      <c r="A470" s="2" t="s">
        <v>13565</v>
      </c>
      <c r="B470" s="2" t="s">
        <v>13566</v>
      </c>
      <c r="C470" s="2" t="s">
        <v>155</v>
      </c>
      <c r="D470" s="2" t="s">
        <v>142</v>
      </c>
      <c r="E470" s="2" t="s">
        <v>210</v>
      </c>
      <c r="F470" s="2">
        <v>49</v>
      </c>
      <c r="G470" s="2" t="s">
        <v>83</v>
      </c>
      <c r="H470" s="2" t="s">
        <v>211</v>
      </c>
      <c r="I470" s="2" t="s">
        <v>50</v>
      </c>
      <c r="J470" s="3">
        <v>45003</v>
      </c>
      <c r="K470" s="3"/>
      <c r="L470" s="2" t="s">
        <v>39</v>
      </c>
      <c r="M470" s="2" t="s">
        <v>71</v>
      </c>
      <c r="N470" s="2" t="s">
        <v>72</v>
      </c>
      <c r="O470" s="4">
        <v>1366000</v>
      </c>
      <c r="P470" s="4">
        <v>429100</v>
      </c>
      <c r="Q470" s="4">
        <v>936900</v>
      </c>
      <c r="R470" s="2">
        <v>48</v>
      </c>
      <c r="S470" s="5">
        <v>13.07</v>
      </c>
      <c r="T470" s="4">
        <v>29723.15</v>
      </c>
      <c r="U470" s="2" t="s">
        <v>113</v>
      </c>
      <c r="V470" s="2" t="s">
        <v>97</v>
      </c>
      <c r="W470" s="4">
        <v>0</v>
      </c>
      <c r="X470" s="4">
        <v>0</v>
      </c>
      <c r="Y470" s="4">
        <v>1426711.32</v>
      </c>
      <c r="Z470" s="2">
        <v>0</v>
      </c>
      <c r="AA470" s="2" t="s">
        <v>97</v>
      </c>
      <c r="AB470" s="2" t="s">
        <v>15734</v>
      </c>
      <c r="AC470" s="2" t="s">
        <v>106</v>
      </c>
      <c r="AD470" s="2" t="s">
        <v>76</v>
      </c>
      <c r="AE470" s="5">
        <v>68.59</v>
      </c>
      <c r="AF470" s="2">
        <v>0</v>
      </c>
      <c r="AG470" s="2" t="s">
        <v>97</v>
      </c>
      <c r="AH470" s="2"/>
      <c r="AI470" s="6" t="str">
        <f t="shared" si="21"/>
        <v>45-54</v>
      </c>
      <c r="AJ470" s="11">
        <f>YEAR(tbl_LoanData[[#This Row],[Application Date]])</f>
        <v>2023</v>
      </c>
      <c r="AK470" s="11" t="str">
        <f>TEXT(tbl_LoanData[[#This Row],[Application Date]],"MMMM")</f>
        <v>March</v>
      </c>
      <c r="AL470" s="12">
        <f>DATE(YEAR(tbl_LoanData[[#This Row],[Application Date]]),MONTH(tbl_LoanData[[#This Row],[Application Date]]),1)</f>
        <v>44986</v>
      </c>
      <c r="AM470" s="14">
        <f ca="1">IF(AND(tbl_LoanData[[#This Row],[Application Date]]&gt;=EOMONTH(TODAY(),-1)+1,tbl_LoanData[[#This Row],[Application Date]]&lt;=TODAY()),tbl_LoanData[[#This Row],[Loan Amount]],0)</f>
        <v>0</v>
      </c>
      <c r="AN470" s="14">
        <f>tbl_LoanData[[#This Row],[Amount Paid]]-(Q470-X470)</f>
        <v>-936900</v>
      </c>
      <c r="AO470" s="14">
        <f>IF(tbl_LoanData[[#This Row],[Application Status]]="Approved",1,0)</f>
        <v>0</v>
      </c>
      <c r="AP470" s="22" t="str">
        <f t="shared" ca="1" si="22"/>
        <v/>
      </c>
      <c r="AQ470" s="22" t="str">
        <f t="shared" ca="1" si="23"/>
        <v/>
      </c>
    </row>
    <row r="471" spans="1:43" ht="14.4" customHeight="1" x14ac:dyDescent="0.3">
      <c r="A471" s="2" t="s">
        <v>13603</v>
      </c>
      <c r="B471" s="2" t="s">
        <v>13604</v>
      </c>
      <c r="C471" s="2" t="s">
        <v>423</v>
      </c>
      <c r="D471" s="2" t="s">
        <v>204</v>
      </c>
      <c r="E471" s="2" t="s">
        <v>311</v>
      </c>
      <c r="F471" s="2">
        <v>28</v>
      </c>
      <c r="G471" s="2" t="s">
        <v>69</v>
      </c>
      <c r="H471" s="2" t="s">
        <v>372</v>
      </c>
      <c r="I471" s="2" t="s">
        <v>43</v>
      </c>
      <c r="J471" s="3">
        <v>44986</v>
      </c>
      <c r="K471" s="3"/>
      <c r="L471" s="2" t="s">
        <v>39</v>
      </c>
      <c r="M471" s="2" t="s">
        <v>167</v>
      </c>
      <c r="N471" s="2" t="s">
        <v>491</v>
      </c>
      <c r="O471" s="4">
        <v>1629000</v>
      </c>
      <c r="P471" s="4">
        <v>260100</v>
      </c>
      <c r="Q471" s="4">
        <v>1368900</v>
      </c>
      <c r="R471" s="2">
        <v>36</v>
      </c>
      <c r="S471" s="5">
        <v>13.01</v>
      </c>
      <c r="T471" s="4">
        <v>52866.16</v>
      </c>
      <c r="U471" s="2" t="s">
        <v>113</v>
      </c>
      <c r="V471" s="2" t="s">
        <v>97</v>
      </c>
      <c r="W471" s="4">
        <v>0</v>
      </c>
      <c r="X471" s="4">
        <v>0</v>
      </c>
      <c r="Y471" s="4">
        <v>1903181.67</v>
      </c>
      <c r="Z471" s="2">
        <v>0</v>
      </c>
      <c r="AA471" s="2" t="s">
        <v>97</v>
      </c>
      <c r="AB471" s="2" t="s">
        <v>15732</v>
      </c>
      <c r="AC471" s="2" t="s">
        <v>360</v>
      </c>
      <c r="AD471" s="2" t="s">
        <v>76</v>
      </c>
      <c r="AE471" s="5">
        <v>84.03</v>
      </c>
      <c r="AF471" s="2">
        <v>0</v>
      </c>
      <c r="AG471" s="2" t="s">
        <v>97</v>
      </c>
      <c r="AH471" s="2"/>
      <c r="AI471" s="6" t="str">
        <f t="shared" si="21"/>
        <v>25-34</v>
      </c>
      <c r="AJ471" s="11">
        <f>YEAR(tbl_LoanData[[#This Row],[Application Date]])</f>
        <v>2023</v>
      </c>
      <c r="AK471" s="11" t="str">
        <f>TEXT(tbl_LoanData[[#This Row],[Application Date]],"MMMM")</f>
        <v>March</v>
      </c>
      <c r="AL471" s="12">
        <f>DATE(YEAR(tbl_LoanData[[#This Row],[Application Date]]),MONTH(tbl_LoanData[[#This Row],[Application Date]]),1)</f>
        <v>44986</v>
      </c>
      <c r="AM471" s="14">
        <f ca="1">IF(AND(tbl_LoanData[[#This Row],[Application Date]]&gt;=EOMONTH(TODAY(),-1)+1,tbl_LoanData[[#This Row],[Application Date]]&lt;=TODAY()),tbl_LoanData[[#This Row],[Loan Amount]],0)</f>
        <v>0</v>
      </c>
      <c r="AN471" s="14">
        <f>tbl_LoanData[[#This Row],[Amount Paid]]-(Q471-X471)</f>
        <v>-1368900</v>
      </c>
      <c r="AO471" s="14">
        <f>IF(tbl_LoanData[[#This Row],[Application Status]]="Approved",1,0)</f>
        <v>0</v>
      </c>
      <c r="AP471" s="22" t="str">
        <f t="shared" ca="1" si="22"/>
        <v/>
      </c>
      <c r="AQ471" s="22" t="str">
        <f t="shared" ca="1" si="23"/>
        <v/>
      </c>
    </row>
    <row r="472" spans="1:43" ht="14.4" customHeight="1" x14ac:dyDescent="0.3">
      <c r="A472" s="2" t="s">
        <v>13659</v>
      </c>
      <c r="B472" s="2" t="s">
        <v>13660</v>
      </c>
      <c r="C472" s="2" t="s">
        <v>227</v>
      </c>
      <c r="D472" s="2" t="s">
        <v>81</v>
      </c>
      <c r="E472" s="2" t="s">
        <v>82</v>
      </c>
      <c r="F472" s="2">
        <v>58</v>
      </c>
      <c r="G472" s="2" t="s">
        <v>69</v>
      </c>
      <c r="H472" s="2" t="s">
        <v>143</v>
      </c>
      <c r="I472" s="2" t="s">
        <v>46</v>
      </c>
      <c r="J472" s="3">
        <v>45001</v>
      </c>
      <c r="K472" s="3">
        <v>45021</v>
      </c>
      <c r="L472" s="2" t="s">
        <v>36</v>
      </c>
      <c r="M472" s="2" t="s">
        <v>111</v>
      </c>
      <c r="N472" s="2" t="s">
        <v>350</v>
      </c>
      <c r="O472" s="4">
        <v>1152000</v>
      </c>
      <c r="P472" s="4">
        <v>332400</v>
      </c>
      <c r="Q472" s="4">
        <v>819600</v>
      </c>
      <c r="R472" s="2">
        <v>36</v>
      </c>
      <c r="S472" s="5">
        <v>11.66</v>
      </c>
      <c r="T472" s="4">
        <v>30730.45</v>
      </c>
      <c r="U472" s="2" t="s">
        <v>73</v>
      </c>
      <c r="V472" s="2" t="s">
        <v>34</v>
      </c>
      <c r="W472" s="4">
        <v>983374.4</v>
      </c>
      <c r="X472" s="4">
        <v>122921.68</v>
      </c>
      <c r="Y472" s="4">
        <v>1106296.08</v>
      </c>
      <c r="Z472" s="2">
        <v>124</v>
      </c>
      <c r="AA472" s="2" t="s">
        <v>60</v>
      </c>
      <c r="AB472" s="2" t="s">
        <v>15735</v>
      </c>
      <c r="AC472" s="2" t="s">
        <v>121</v>
      </c>
      <c r="AD472" s="2" t="s">
        <v>76</v>
      </c>
      <c r="AE472" s="5">
        <v>71.150000000000006</v>
      </c>
      <c r="AF472" s="2">
        <v>4</v>
      </c>
      <c r="AG472" s="2" t="s">
        <v>130</v>
      </c>
      <c r="AH472" s="2">
        <v>20</v>
      </c>
      <c r="AI472" s="6" t="str">
        <f t="shared" si="21"/>
        <v>55-64</v>
      </c>
      <c r="AJ472" s="11">
        <f>YEAR(tbl_LoanData[[#This Row],[Application Date]])</f>
        <v>2023</v>
      </c>
      <c r="AK472" s="11" t="str">
        <f>TEXT(tbl_LoanData[[#This Row],[Application Date]],"MMMM")</f>
        <v>March</v>
      </c>
      <c r="AL472" s="12">
        <f>DATE(YEAR(tbl_LoanData[[#This Row],[Application Date]]),MONTH(tbl_LoanData[[#This Row],[Application Date]]),1)</f>
        <v>44986</v>
      </c>
      <c r="AM472" s="14">
        <f ca="1">IF(AND(tbl_LoanData[[#This Row],[Application Date]]&gt;=EOMONTH(TODAY(),-1)+1,tbl_LoanData[[#This Row],[Application Date]]&lt;=TODAY()),tbl_LoanData[[#This Row],[Loan Amount]],0)</f>
        <v>0</v>
      </c>
      <c r="AN472" s="14">
        <f>tbl_LoanData[[#This Row],[Amount Paid]]-(Q472-X472)</f>
        <v>286696.07999999996</v>
      </c>
      <c r="AO472" s="14">
        <f>IF(tbl_LoanData[[#This Row],[Application Status]]="Approved",1,0)</f>
        <v>1</v>
      </c>
      <c r="AP472" s="22" t="str">
        <f t="shared" ca="1" si="22"/>
        <v/>
      </c>
      <c r="AQ472" s="22" t="str">
        <f t="shared" ca="1" si="23"/>
        <v/>
      </c>
    </row>
    <row r="473" spans="1:43" ht="14.4" customHeight="1" x14ac:dyDescent="0.3">
      <c r="A473" s="2" t="s">
        <v>13703</v>
      </c>
      <c r="B473" s="2" t="s">
        <v>13704</v>
      </c>
      <c r="C473" s="2" t="s">
        <v>621</v>
      </c>
      <c r="D473" s="2" t="s">
        <v>82</v>
      </c>
      <c r="E473" s="2" t="s">
        <v>67</v>
      </c>
      <c r="F473" s="2">
        <v>39</v>
      </c>
      <c r="G473" s="2" t="s">
        <v>69</v>
      </c>
      <c r="H473" s="2" t="s">
        <v>166</v>
      </c>
      <c r="I473" s="2" t="s">
        <v>46</v>
      </c>
      <c r="J473" s="3">
        <v>45013</v>
      </c>
      <c r="K473" s="3">
        <v>45026</v>
      </c>
      <c r="L473" s="2" t="s">
        <v>39</v>
      </c>
      <c r="M473" s="2" t="s">
        <v>71</v>
      </c>
      <c r="N473" s="2" t="s">
        <v>294</v>
      </c>
      <c r="O473" s="4">
        <v>2148000</v>
      </c>
      <c r="P473" s="4">
        <v>560600</v>
      </c>
      <c r="Q473" s="4">
        <v>1587400</v>
      </c>
      <c r="R473" s="2">
        <v>48</v>
      </c>
      <c r="S473" s="5">
        <v>10.18</v>
      </c>
      <c r="T473" s="4">
        <v>46537.279999999999</v>
      </c>
      <c r="U473" s="2" t="s">
        <v>73</v>
      </c>
      <c r="V473" s="2" t="s">
        <v>74</v>
      </c>
      <c r="W473" s="4">
        <v>1628804.8</v>
      </c>
      <c r="X473" s="4">
        <v>604984.48</v>
      </c>
      <c r="Y473" s="4">
        <v>2233789.2799999998</v>
      </c>
      <c r="Z473" s="2">
        <v>145</v>
      </c>
      <c r="AA473" s="2" t="s">
        <v>60</v>
      </c>
      <c r="AB473" s="2" t="s">
        <v>15736</v>
      </c>
      <c r="AC473" s="2" t="s">
        <v>75</v>
      </c>
      <c r="AD473" s="2" t="s">
        <v>76</v>
      </c>
      <c r="AE473" s="5">
        <v>73.900000000000006</v>
      </c>
      <c r="AF473" s="2">
        <v>5</v>
      </c>
      <c r="AG473" s="2" t="s">
        <v>130</v>
      </c>
      <c r="AH473" s="2">
        <v>13</v>
      </c>
      <c r="AI473" s="6" t="str">
        <f t="shared" si="21"/>
        <v>35-44</v>
      </c>
      <c r="AJ473" s="11">
        <f>YEAR(tbl_LoanData[[#This Row],[Application Date]])</f>
        <v>2023</v>
      </c>
      <c r="AK473" s="11" t="str">
        <f>TEXT(tbl_LoanData[[#This Row],[Application Date]],"MMMM")</f>
        <v>March</v>
      </c>
      <c r="AL473" s="12">
        <f>DATE(YEAR(tbl_LoanData[[#This Row],[Application Date]]),MONTH(tbl_LoanData[[#This Row],[Application Date]]),1)</f>
        <v>44986</v>
      </c>
      <c r="AM473" s="14">
        <f ca="1">IF(AND(tbl_LoanData[[#This Row],[Application Date]]&gt;=EOMONTH(TODAY(),-1)+1,tbl_LoanData[[#This Row],[Application Date]]&lt;=TODAY()),tbl_LoanData[[#This Row],[Loan Amount]],0)</f>
        <v>0</v>
      </c>
      <c r="AN473" s="14">
        <f>tbl_LoanData[[#This Row],[Amount Paid]]-(Q473-X473)</f>
        <v>646389.28</v>
      </c>
      <c r="AO473" s="14">
        <f>IF(tbl_LoanData[[#This Row],[Application Status]]="Approved",1,0)</f>
        <v>1</v>
      </c>
      <c r="AP473" s="22" t="str">
        <f t="shared" ca="1" si="22"/>
        <v/>
      </c>
      <c r="AQ473" s="22" t="str">
        <f t="shared" ca="1" si="23"/>
        <v/>
      </c>
    </row>
    <row r="474" spans="1:43" ht="14.4" customHeight="1" x14ac:dyDescent="0.3">
      <c r="A474" s="2" t="s">
        <v>13729</v>
      </c>
      <c r="B474" s="2" t="s">
        <v>13730</v>
      </c>
      <c r="C474" s="2" t="s">
        <v>338</v>
      </c>
      <c r="D474" s="2" t="s">
        <v>82</v>
      </c>
      <c r="E474" s="2" t="s">
        <v>189</v>
      </c>
      <c r="F474" s="2">
        <v>34</v>
      </c>
      <c r="G474" s="2" t="s">
        <v>83</v>
      </c>
      <c r="H474" s="2" t="s">
        <v>119</v>
      </c>
      <c r="I474" s="2" t="s">
        <v>43</v>
      </c>
      <c r="J474" s="3">
        <v>44991</v>
      </c>
      <c r="K474" s="3"/>
      <c r="L474" s="2" t="s">
        <v>40</v>
      </c>
      <c r="M474" s="2" t="s">
        <v>94</v>
      </c>
      <c r="N474" s="2" t="s">
        <v>95</v>
      </c>
      <c r="O474" s="4">
        <v>1160000</v>
      </c>
      <c r="P474" s="4">
        <v>432200</v>
      </c>
      <c r="Q474" s="4">
        <v>727800</v>
      </c>
      <c r="R474" s="2">
        <v>24</v>
      </c>
      <c r="S474" s="5">
        <v>9.14</v>
      </c>
      <c r="T474" s="4">
        <v>35868.410000000003</v>
      </c>
      <c r="U474" s="2" t="s">
        <v>113</v>
      </c>
      <c r="V474" s="2" t="s">
        <v>97</v>
      </c>
      <c r="W474" s="4">
        <v>0</v>
      </c>
      <c r="X474" s="4">
        <v>0</v>
      </c>
      <c r="Y474" s="4">
        <v>860841.84</v>
      </c>
      <c r="Z474" s="2">
        <v>0</v>
      </c>
      <c r="AA474" s="2" t="s">
        <v>97</v>
      </c>
      <c r="AB474" s="2" t="s">
        <v>15727</v>
      </c>
      <c r="AC474" s="2" t="s">
        <v>138</v>
      </c>
      <c r="AD474" s="2" t="s">
        <v>76</v>
      </c>
      <c r="AE474" s="5">
        <v>62.74</v>
      </c>
      <c r="AF474" s="2">
        <v>0</v>
      </c>
      <c r="AG474" s="2" t="s">
        <v>97</v>
      </c>
      <c r="AH474" s="2"/>
      <c r="AI474" s="6" t="str">
        <f t="shared" si="21"/>
        <v>25-34</v>
      </c>
      <c r="AJ474" s="11">
        <f>YEAR(tbl_LoanData[[#This Row],[Application Date]])</f>
        <v>2023</v>
      </c>
      <c r="AK474" s="11" t="str">
        <f>TEXT(tbl_LoanData[[#This Row],[Application Date]],"MMMM")</f>
        <v>March</v>
      </c>
      <c r="AL474" s="12">
        <f>DATE(YEAR(tbl_LoanData[[#This Row],[Application Date]]),MONTH(tbl_LoanData[[#This Row],[Application Date]]),1)</f>
        <v>44986</v>
      </c>
      <c r="AM474" s="14">
        <f ca="1">IF(AND(tbl_LoanData[[#This Row],[Application Date]]&gt;=EOMONTH(TODAY(),-1)+1,tbl_LoanData[[#This Row],[Application Date]]&lt;=TODAY()),tbl_LoanData[[#This Row],[Loan Amount]],0)</f>
        <v>0</v>
      </c>
      <c r="AN474" s="14">
        <f>tbl_LoanData[[#This Row],[Amount Paid]]-(Q474-X474)</f>
        <v>-727800</v>
      </c>
      <c r="AO474" s="14">
        <f>IF(tbl_LoanData[[#This Row],[Application Status]]="Approved",1,0)</f>
        <v>0</v>
      </c>
      <c r="AP474" s="22" t="str">
        <f t="shared" ca="1" si="22"/>
        <v/>
      </c>
      <c r="AQ474" s="22" t="str">
        <f t="shared" ca="1" si="23"/>
        <v/>
      </c>
    </row>
    <row r="475" spans="1:43" ht="14.4" customHeight="1" x14ac:dyDescent="0.3">
      <c r="A475" s="2" t="s">
        <v>13875</v>
      </c>
      <c r="B475" s="2" t="s">
        <v>13876</v>
      </c>
      <c r="C475" s="2" t="s">
        <v>1059</v>
      </c>
      <c r="D475" s="2" t="s">
        <v>209</v>
      </c>
      <c r="E475" s="2" t="s">
        <v>183</v>
      </c>
      <c r="F475" s="2">
        <v>64</v>
      </c>
      <c r="G475" s="2" t="s">
        <v>69</v>
      </c>
      <c r="H475" s="2" t="s">
        <v>269</v>
      </c>
      <c r="I475" s="2" t="s">
        <v>46</v>
      </c>
      <c r="J475" s="3">
        <v>45003</v>
      </c>
      <c r="K475" s="3">
        <v>45005</v>
      </c>
      <c r="L475" s="2" t="s">
        <v>36</v>
      </c>
      <c r="M475" s="2" t="s">
        <v>85</v>
      </c>
      <c r="N475" s="2" t="s">
        <v>624</v>
      </c>
      <c r="O475" s="4">
        <v>1062000</v>
      </c>
      <c r="P475" s="4">
        <v>421000</v>
      </c>
      <c r="Q475" s="4">
        <v>641000</v>
      </c>
      <c r="R475" s="2">
        <v>24</v>
      </c>
      <c r="S475" s="5">
        <v>9.41</v>
      </c>
      <c r="T475" s="4">
        <v>31734.84</v>
      </c>
      <c r="U475" s="2" t="s">
        <v>73</v>
      </c>
      <c r="V475" s="2" t="s">
        <v>33</v>
      </c>
      <c r="W475" s="4">
        <v>761636.2</v>
      </c>
      <c r="X475" s="4">
        <v>0</v>
      </c>
      <c r="Y475" s="4">
        <v>761636.2</v>
      </c>
      <c r="Z475" s="2">
        <v>0</v>
      </c>
      <c r="AA475" s="2" t="s">
        <v>56</v>
      </c>
      <c r="AB475" s="2" t="s">
        <v>15735</v>
      </c>
      <c r="AC475" s="2" t="s">
        <v>146</v>
      </c>
      <c r="AD475" s="2" t="s">
        <v>76</v>
      </c>
      <c r="AE475" s="5">
        <v>60.36</v>
      </c>
      <c r="AF475" s="2">
        <v>0</v>
      </c>
      <c r="AG475" s="2" t="s">
        <v>77</v>
      </c>
      <c r="AH475" s="2">
        <v>2</v>
      </c>
      <c r="AI475" s="6" t="str">
        <f t="shared" si="21"/>
        <v>55-64</v>
      </c>
      <c r="AJ475" s="11">
        <f>YEAR(tbl_LoanData[[#This Row],[Application Date]])</f>
        <v>2023</v>
      </c>
      <c r="AK475" s="11" t="str">
        <f>TEXT(tbl_LoanData[[#This Row],[Application Date]],"MMMM")</f>
        <v>March</v>
      </c>
      <c r="AL475" s="12">
        <f>DATE(YEAR(tbl_LoanData[[#This Row],[Application Date]]),MONTH(tbl_LoanData[[#This Row],[Application Date]]),1)</f>
        <v>44986</v>
      </c>
      <c r="AM475" s="14">
        <f ca="1">IF(AND(tbl_LoanData[[#This Row],[Application Date]]&gt;=EOMONTH(TODAY(),-1)+1,tbl_LoanData[[#This Row],[Application Date]]&lt;=TODAY()),tbl_LoanData[[#This Row],[Loan Amount]],0)</f>
        <v>0</v>
      </c>
      <c r="AN475" s="14">
        <f>tbl_LoanData[[#This Row],[Amount Paid]]-(Q475-X475)</f>
        <v>120636.19999999995</v>
      </c>
      <c r="AO475" s="14">
        <f>IF(tbl_LoanData[[#This Row],[Application Status]]="Approved",1,0)</f>
        <v>1</v>
      </c>
      <c r="AP475" s="22" t="str">
        <f t="shared" ca="1" si="22"/>
        <v/>
      </c>
      <c r="AQ475" s="22" t="str">
        <f t="shared" ca="1" si="23"/>
        <v/>
      </c>
    </row>
    <row r="476" spans="1:43" x14ac:dyDescent="0.3">
      <c r="A476" s="2" t="s">
        <v>14063</v>
      </c>
      <c r="B476" s="2" t="s">
        <v>14064</v>
      </c>
      <c r="C476" s="2" t="s">
        <v>80</v>
      </c>
      <c r="D476" s="2" t="s">
        <v>209</v>
      </c>
      <c r="E476" s="2" t="s">
        <v>67</v>
      </c>
      <c r="F476" s="2">
        <v>29</v>
      </c>
      <c r="G476" s="2" t="s">
        <v>83</v>
      </c>
      <c r="H476" s="2" t="s">
        <v>278</v>
      </c>
      <c r="I476" s="2" t="s">
        <v>45</v>
      </c>
      <c r="J476" s="3">
        <v>45007</v>
      </c>
      <c r="K476" s="3">
        <v>45010</v>
      </c>
      <c r="L476" s="2" t="s">
        <v>36</v>
      </c>
      <c r="M476" s="2" t="s">
        <v>85</v>
      </c>
      <c r="N476" s="2" t="s">
        <v>344</v>
      </c>
      <c r="O476" s="4">
        <v>1780000</v>
      </c>
      <c r="P476" s="4">
        <v>443300</v>
      </c>
      <c r="Q476" s="4">
        <v>1336700</v>
      </c>
      <c r="R476" s="2">
        <v>36</v>
      </c>
      <c r="S476" s="5">
        <v>5.21</v>
      </c>
      <c r="T476" s="4">
        <v>42934.06</v>
      </c>
      <c r="U476" s="2" t="s">
        <v>73</v>
      </c>
      <c r="V476" s="2" t="s">
        <v>33</v>
      </c>
      <c r="W476" s="4">
        <v>1545626.21</v>
      </c>
      <c r="X476" s="4">
        <v>0</v>
      </c>
      <c r="Y476" s="4">
        <v>1545626.21</v>
      </c>
      <c r="Z476" s="2">
        <v>0</v>
      </c>
      <c r="AA476" s="2" t="s">
        <v>56</v>
      </c>
      <c r="AB476" s="2" t="s">
        <v>15735</v>
      </c>
      <c r="AC476" s="2" t="s">
        <v>213</v>
      </c>
      <c r="AD476" s="2" t="s">
        <v>76</v>
      </c>
      <c r="AE476" s="5">
        <v>75.099999999999994</v>
      </c>
      <c r="AF476" s="2">
        <v>0</v>
      </c>
      <c r="AG476" s="2" t="s">
        <v>77</v>
      </c>
      <c r="AH476" s="2">
        <v>3</v>
      </c>
      <c r="AI476" s="6" t="str">
        <f t="shared" si="21"/>
        <v>25-34</v>
      </c>
      <c r="AJ476" s="11">
        <f>YEAR(tbl_LoanData[[#This Row],[Application Date]])</f>
        <v>2023</v>
      </c>
      <c r="AK476" s="11" t="str">
        <f>TEXT(tbl_LoanData[[#This Row],[Application Date]],"MMMM")</f>
        <v>March</v>
      </c>
      <c r="AL476" s="12">
        <f>DATE(YEAR(tbl_LoanData[[#This Row],[Application Date]]),MONTH(tbl_LoanData[[#This Row],[Application Date]]),1)</f>
        <v>44986</v>
      </c>
      <c r="AM476" s="14">
        <f ca="1">IF(AND(tbl_LoanData[[#This Row],[Application Date]]&gt;=EOMONTH(TODAY(),-1)+1,tbl_LoanData[[#This Row],[Application Date]]&lt;=TODAY()),tbl_LoanData[[#This Row],[Loan Amount]],0)</f>
        <v>0</v>
      </c>
      <c r="AN476" s="14">
        <f>tbl_LoanData[[#This Row],[Amount Paid]]-(Q476-X476)</f>
        <v>208926.20999999996</v>
      </c>
      <c r="AO476" s="14">
        <f>IF(tbl_LoanData[[#This Row],[Application Status]]="Approved",1,0)</f>
        <v>1</v>
      </c>
      <c r="AP476" s="22" t="str">
        <f t="shared" ca="1" si="22"/>
        <v/>
      </c>
      <c r="AQ476" s="22" t="str">
        <f t="shared" ca="1" si="23"/>
        <v/>
      </c>
    </row>
    <row r="477" spans="1:43" ht="14.4" customHeight="1" x14ac:dyDescent="0.3">
      <c r="A477" s="2" t="s">
        <v>14073</v>
      </c>
      <c r="B477" s="2" t="s">
        <v>14074</v>
      </c>
      <c r="C477" s="2" t="s">
        <v>401</v>
      </c>
      <c r="D477" s="2" t="s">
        <v>176</v>
      </c>
      <c r="E477" s="2" t="s">
        <v>176</v>
      </c>
      <c r="F477" s="2">
        <v>38</v>
      </c>
      <c r="G477" s="2" t="s">
        <v>83</v>
      </c>
      <c r="H477" s="2" t="s">
        <v>172</v>
      </c>
      <c r="I477" s="2" t="s">
        <v>45</v>
      </c>
      <c r="J477" s="3">
        <v>45009</v>
      </c>
      <c r="K477" s="3">
        <v>45029</v>
      </c>
      <c r="L477" s="2" t="s">
        <v>40</v>
      </c>
      <c r="M477" s="2" t="s">
        <v>71</v>
      </c>
      <c r="N477" s="2" t="s">
        <v>137</v>
      </c>
      <c r="O477" s="4">
        <v>722000</v>
      </c>
      <c r="P477" s="4">
        <v>167900</v>
      </c>
      <c r="Q477" s="4">
        <v>554100</v>
      </c>
      <c r="R477" s="2">
        <v>36</v>
      </c>
      <c r="S477" s="5">
        <v>7.36</v>
      </c>
      <c r="T477" s="4">
        <v>18790.150000000001</v>
      </c>
      <c r="U477" s="2" t="s">
        <v>73</v>
      </c>
      <c r="V477" s="2" t="s">
        <v>33</v>
      </c>
      <c r="W477" s="4">
        <v>676445.28</v>
      </c>
      <c r="X477" s="4">
        <v>0</v>
      </c>
      <c r="Y477" s="4">
        <v>676445.28</v>
      </c>
      <c r="Z477" s="2">
        <v>0</v>
      </c>
      <c r="AA477" s="2" t="s">
        <v>56</v>
      </c>
      <c r="AB477" s="2" t="s">
        <v>15734</v>
      </c>
      <c r="AC477" s="2" t="s">
        <v>360</v>
      </c>
      <c r="AD477" s="2" t="s">
        <v>76</v>
      </c>
      <c r="AE477" s="5">
        <v>76.75</v>
      </c>
      <c r="AF477" s="2">
        <v>0</v>
      </c>
      <c r="AG477" s="2" t="s">
        <v>77</v>
      </c>
      <c r="AH477" s="2">
        <v>20</v>
      </c>
      <c r="AI477" s="6" t="str">
        <f t="shared" si="21"/>
        <v>35-44</v>
      </c>
      <c r="AJ477" s="11">
        <f>YEAR(tbl_LoanData[[#This Row],[Application Date]])</f>
        <v>2023</v>
      </c>
      <c r="AK477" s="11" t="str">
        <f>TEXT(tbl_LoanData[[#This Row],[Application Date]],"MMMM")</f>
        <v>March</v>
      </c>
      <c r="AL477" s="12">
        <f>DATE(YEAR(tbl_LoanData[[#This Row],[Application Date]]),MONTH(tbl_LoanData[[#This Row],[Application Date]]),1)</f>
        <v>44986</v>
      </c>
      <c r="AM477" s="14">
        <f ca="1">IF(AND(tbl_LoanData[[#This Row],[Application Date]]&gt;=EOMONTH(TODAY(),-1)+1,tbl_LoanData[[#This Row],[Application Date]]&lt;=TODAY()),tbl_LoanData[[#This Row],[Loan Amount]],0)</f>
        <v>0</v>
      </c>
      <c r="AN477" s="14">
        <f>tbl_LoanData[[#This Row],[Amount Paid]]-(Q477-X477)</f>
        <v>122345.28000000003</v>
      </c>
      <c r="AO477" s="14">
        <f>IF(tbl_LoanData[[#This Row],[Application Status]]="Approved",1,0)</f>
        <v>1</v>
      </c>
      <c r="AP477" s="22" t="str">
        <f t="shared" ca="1" si="22"/>
        <v/>
      </c>
      <c r="AQ477" s="22" t="str">
        <f t="shared" ca="1" si="23"/>
        <v/>
      </c>
    </row>
    <row r="478" spans="1:43" ht="14.4" customHeight="1" x14ac:dyDescent="0.3">
      <c r="A478" s="2" t="s">
        <v>14083</v>
      </c>
      <c r="B478" s="2" t="s">
        <v>14084</v>
      </c>
      <c r="C478" s="2" t="s">
        <v>281</v>
      </c>
      <c r="D478" s="2" t="s">
        <v>101</v>
      </c>
      <c r="E478" s="2" t="s">
        <v>134</v>
      </c>
      <c r="F478" s="2">
        <v>31</v>
      </c>
      <c r="G478" s="2" t="s">
        <v>83</v>
      </c>
      <c r="H478" s="2" t="s">
        <v>70</v>
      </c>
      <c r="I478" s="2" t="s">
        <v>50</v>
      </c>
      <c r="J478" s="3">
        <v>44992</v>
      </c>
      <c r="K478" s="3">
        <v>45009</v>
      </c>
      <c r="L478" s="2" t="s">
        <v>39</v>
      </c>
      <c r="M478" s="2" t="s">
        <v>71</v>
      </c>
      <c r="N478" s="2" t="s">
        <v>294</v>
      </c>
      <c r="O478" s="4">
        <v>2594000</v>
      </c>
      <c r="P478" s="4">
        <v>874100</v>
      </c>
      <c r="Q478" s="4">
        <v>1719900</v>
      </c>
      <c r="R478" s="2">
        <v>12</v>
      </c>
      <c r="S478" s="5">
        <v>5.12</v>
      </c>
      <c r="T478" s="4">
        <v>150663.24</v>
      </c>
      <c r="U478" s="2" t="s">
        <v>73</v>
      </c>
      <c r="V478" s="2" t="s">
        <v>33</v>
      </c>
      <c r="W478" s="4">
        <v>1807958.88</v>
      </c>
      <c r="X478" s="4">
        <v>0</v>
      </c>
      <c r="Y478" s="4">
        <v>1807958.88</v>
      </c>
      <c r="Z478" s="2">
        <v>0</v>
      </c>
      <c r="AA478" s="2" t="s">
        <v>56</v>
      </c>
      <c r="AB478" s="2" t="s">
        <v>15735</v>
      </c>
      <c r="AC478" s="2" t="s">
        <v>87</v>
      </c>
      <c r="AD478" s="2" t="s">
        <v>76</v>
      </c>
      <c r="AE478" s="5">
        <v>66.3</v>
      </c>
      <c r="AF478" s="2">
        <v>0</v>
      </c>
      <c r="AG478" s="2" t="s">
        <v>77</v>
      </c>
      <c r="AH478" s="2">
        <v>17</v>
      </c>
      <c r="AI478" s="6" t="str">
        <f t="shared" si="21"/>
        <v>25-34</v>
      </c>
      <c r="AJ478" s="11">
        <f>YEAR(tbl_LoanData[[#This Row],[Application Date]])</f>
        <v>2023</v>
      </c>
      <c r="AK478" s="11" t="str">
        <f>TEXT(tbl_LoanData[[#This Row],[Application Date]],"MMMM")</f>
        <v>March</v>
      </c>
      <c r="AL478" s="12">
        <f>DATE(YEAR(tbl_LoanData[[#This Row],[Application Date]]),MONTH(tbl_LoanData[[#This Row],[Application Date]]),1)</f>
        <v>44986</v>
      </c>
      <c r="AM478" s="14">
        <f ca="1">IF(AND(tbl_LoanData[[#This Row],[Application Date]]&gt;=EOMONTH(TODAY(),-1)+1,tbl_LoanData[[#This Row],[Application Date]]&lt;=TODAY()),tbl_LoanData[[#This Row],[Loan Amount]],0)</f>
        <v>0</v>
      </c>
      <c r="AN478" s="14">
        <f>tbl_LoanData[[#This Row],[Amount Paid]]-(Q478-X478)</f>
        <v>88058.879999999888</v>
      </c>
      <c r="AO478" s="14">
        <f>IF(tbl_LoanData[[#This Row],[Application Status]]="Approved",1,0)</f>
        <v>1</v>
      </c>
      <c r="AP478" s="22" t="str">
        <f t="shared" ca="1" si="22"/>
        <v/>
      </c>
      <c r="AQ478" s="22" t="str">
        <f t="shared" ca="1" si="23"/>
        <v/>
      </c>
    </row>
    <row r="479" spans="1:43" ht="14.4" customHeight="1" x14ac:dyDescent="0.3">
      <c r="A479" s="2" t="s">
        <v>14145</v>
      </c>
      <c r="B479" s="2" t="s">
        <v>14146</v>
      </c>
      <c r="C479" s="2" t="s">
        <v>289</v>
      </c>
      <c r="D479" s="2" t="s">
        <v>268</v>
      </c>
      <c r="E479" s="2" t="s">
        <v>135</v>
      </c>
      <c r="F479" s="2">
        <v>56</v>
      </c>
      <c r="G479" s="2" t="s">
        <v>69</v>
      </c>
      <c r="H479" s="2" t="s">
        <v>265</v>
      </c>
      <c r="I479" s="2" t="s">
        <v>44</v>
      </c>
      <c r="J479" s="3">
        <v>44994</v>
      </c>
      <c r="K479" s="3">
        <v>45000</v>
      </c>
      <c r="L479" s="2" t="s">
        <v>40</v>
      </c>
      <c r="M479" s="2" t="s">
        <v>94</v>
      </c>
      <c r="N479" s="2" t="s">
        <v>95</v>
      </c>
      <c r="O479" s="4">
        <v>1014000</v>
      </c>
      <c r="P479" s="4">
        <v>382500</v>
      </c>
      <c r="Q479" s="4">
        <v>631500</v>
      </c>
      <c r="R479" s="2">
        <v>48</v>
      </c>
      <c r="S479" s="5">
        <v>13.91</v>
      </c>
      <c r="T479" s="4">
        <v>20476.39</v>
      </c>
      <c r="U479" s="2" t="s">
        <v>73</v>
      </c>
      <c r="V479" s="2" t="s">
        <v>74</v>
      </c>
      <c r="W479" s="4">
        <v>839531.99</v>
      </c>
      <c r="X479" s="4">
        <v>143334.60999999999</v>
      </c>
      <c r="Y479" s="4">
        <v>982866.6</v>
      </c>
      <c r="Z479" s="2">
        <v>0</v>
      </c>
      <c r="AA479" s="2" t="s">
        <v>56</v>
      </c>
      <c r="AB479" s="2" t="s">
        <v>15736</v>
      </c>
      <c r="AC479" s="2" t="s">
        <v>129</v>
      </c>
      <c r="AD479" s="2" t="s">
        <v>76</v>
      </c>
      <c r="AE479" s="5">
        <v>62.28</v>
      </c>
      <c r="AF479" s="2">
        <v>0</v>
      </c>
      <c r="AG479" s="2" t="s">
        <v>77</v>
      </c>
      <c r="AH479" s="2">
        <v>6</v>
      </c>
      <c r="AI479" s="6" t="str">
        <f t="shared" si="21"/>
        <v>55-64</v>
      </c>
      <c r="AJ479" s="11">
        <f>YEAR(tbl_LoanData[[#This Row],[Application Date]])</f>
        <v>2023</v>
      </c>
      <c r="AK479" s="11" t="str">
        <f>TEXT(tbl_LoanData[[#This Row],[Application Date]],"MMMM")</f>
        <v>March</v>
      </c>
      <c r="AL479" s="12">
        <f>DATE(YEAR(tbl_LoanData[[#This Row],[Application Date]]),MONTH(tbl_LoanData[[#This Row],[Application Date]]),1)</f>
        <v>44986</v>
      </c>
      <c r="AM479" s="14">
        <f ca="1">IF(AND(tbl_LoanData[[#This Row],[Application Date]]&gt;=EOMONTH(TODAY(),-1)+1,tbl_LoanData[[#This Row],[Application Date]]&lt;=TODAY()),tbl_LoanData[[#This Row],[Loan Amount]],0)</f>
        <v>0</v>
      </c>
      <c r="AN479" s="14">
        <f>tbl_LoanData[[#This Row],[Amount Paid]]-(Q479-X479)</f>
        <v>351366.6</v>
      </c>
      <c r="AO479" s="14">
        <f>IF(tbl_LoanData[[#This Row],[Application Status]]="Approved",1,0)</f>
        <v>1</v>
      </c>
      <c r="AP479" s="22" t="str">
        <f t="shared" ca="1" si="22"/>
        <v/>
      </c>
      <c r="AQ479" s="22" t="str">
        <f t="shared" ca="1" si="23"/>
        <v/>
      </c>
    </row>
    <row r="480" spans="1:43" ht="14.4" customHeight="1" x14ac:dyDescent="0.3">
      <c r="A480" s="2" t="s">
        <v>14239</v>
      </c>
      <c r="B480" s="2" t="s">
        <v>14240</v>
      </c>
      <c r="C480" s="2" t="s">
        <v>439</v>
      </c>
      <c r="D480" s="2" t="s">
        <v>254</v>
      </c>
      <c r="E480" s="2" t="s">
        <v>117</v>
      </c>
      <c r="F480" s="2">
        <v>53</v>
      </c>
      <c r="G480" s="2" t="s">
        <v>83</v>
      </c>
      <c r="H480" s="2" t="s">
        <v>172</v>
      </c>
      <c r="I480" s="2" t="s">
        <v>45</v>
      </c>
      <c r="J480" s="3">
        <v>44988</v>
      </c>
      <c r="K480" s="3">
        <v>44991</v>
      </c>
      <c r="L480" s="2" t="s">
        <v>40</v>
      </c>
      <c r="M480" s="2" t="s">
        <v>85</v>
      </c>
      <c r="N480" s="2" t="s">
        <v>270</v>
      </c>
      <c r="O480" s="4">
        <v>985000</v>
      </c>
      <c r="P480" s="4">
        <v>204600</v>
      </c>
      <c r="Q480" s="4">
        <v>780400</v>
      </c>
      <c r="R480" s="2">
        <v>36</v>
      </c>
      <c r="S480" s="5">
        <v>11.39</v>
      </c>
      <c r="T480" s="4">
        <v>29085.07</v>
      </c>
      <c r="U480" s="2" t="s">
        <v>73</v>
      </c>
      <c r="V480" s="2" t="s">
        <v>33</v>
      </c>
      <c r="W480" s="4">
        <v>1047062.68</v>
      </c>
      <c r="X480" s="4">
        <v>0</v>
      </c>
      <c r="Y480" s="4">
        <v>1047062.68</v>
      </c>
      <c r="Z480" s="2">
        <v>0</v>
      </c>
      <c r="AA480" s="2" t="s">
        <v>56</v>
      </c>
      <c r="AB480" s="2" t="s">
        <v>15736</v>
      </c>
      <c r="AC480" s="2" t="s">
        <v>129</v>
      </c>
      <c r="AD480" s="2" t="s">
        <v>76</v>
      </c>
      <c r="AE480" s="5">
        <v>79.23</v>
      </c>
      <c r="AF480" s="2">
        <v>0</v>
      </c>
      <c r="AG480" s="2" t="s">
        <v>77</v>
      </c>
      <c r="AH480" s="2">
        <v>3</v>
      </c>
      <c r="AI480" s="6" t="str">
        <f t="shared" si="21"/>
        <v>45-54</v>
      </c>
      <c r="AJ480" s="11">
        <f>YEAR(tbl_LoanData[[#This Row],[Application Date]])</f>
        <v>2023</v>
      </c>
      <c r="AK480" s="11" t="str">
        <f>TEXT(tbl_LoanData[[#This Row],[Application Date]],"MMMM")</f>
        <v>March</v>
      </c>
      <c r="AL480" s="12">
        <f>DATE(YEAR(tbl_LoanData[[#This Row],[Application Date]]),MONTH(tbl_LoanData[[#This Row],[Application Date]]),1)</f>
        <v>44986</v>
      </c>
      <c r="AM480" s="14">
        <f ca="1">IF(AND(tbl_LoanData[[#This Row],[Application Date]]&gt;=EOMONTH(TODAY(),-1)+1,tbl_LoanData[[#This Row],[Application Date]]&lt;=TODAY()),tbl_LoanData[[#This Row],[Loan Amount]],0)</f>
        <v>0</v>
      </c>
      <c r="AN480" s="14">
        <f>tbl_LoanData[[#This Row],[Amount Paid]]-(Q480-X480)</f>
        <v>266662.68000000005</v>
      </c>
      <c r="AO480" s="14">
        <f>IF(tbl_LoanData[[#This Row],[Application Status]]="Approved",1,0)</f>
        <v>1</v>
      </c>
      <c r="AP480" s="22" t="str">
        <f t="shared" ca="1" si="22"/>
        <v/>
      </c>
      <c r="AQ480" s="22" t="str">
        <f t="shared" ca="1" si="23"/>
        <v/>
      </c>
    </row>
    <row r="481" spans="1:43" ht="14.4" customHeight="1" x14ac:dyDescent="0.3">
      <c r="A481" s="2" t="s">
        <v>14271</v>
      </c>
      <c r="B481" s="2" t="s">
        <v>14272</v>
      </c>
      <c r="C481" s="2" t="s">
        <v>338</v>
      </c>
      <c r="D481" s="2" t="s">
        <v>204</v>
      </c>
      <c r="E481" s="2" t="s">
        <v>82</v>
      </c>
      <c r="F481" s="2">
        <v>35</v>
      </c>
      <c r="G481" s="2" t="s">
        <v>83</v>
      </c>
      <c r="H481" s="2" t="s">
        <v>250</v>
      </c>
      <c r="I481" s="2" t="s">
        <v>52</v>
      </c>
      <c r="J481" s="3">
        <v>45007</v>
      </c>
      <c r="K481" s="3">
        <v>45025</v>
      </c>
      <c r="L481" s="2" t="s">
        <v>37</v>
      </c>
      <c r="M481" s="2" t="s">
        <v>260</v>
      </c>
      <c r="N481" s="2" t="s">
        <v>745</v>
      </c>
      <c r="O481" s="4">
        <v>148000</v>
      </c>
      <c r="P481" s="4">
        <v>25500</v>
      </c>
      <c r="Q481" s="4">
        <v>122500</v>
      </c>
      <c r="R481" s="2">
        <v>12</v>
      </c>
      <c r="S481" s="5">
        <v>8.75</v>
      </c>
      <c r="T481" s="4">
        <v>11101.56</v>
      </c>
      <c r="U481" s="2" t="s">
        <v>73</v>
      </c>
      <c r="V481" s="2" t="s">
        <v>33</v>
      </c>
      <c r="W481" s="4">
        <v>133218.75</v>
      </c>
      <c r="X481" s="4">
        <v>0</v>
      </c>
      <c r="Y481" s="4">
        <v>133218.75</v>
      </c>
      <c r="Z481" s="2">
        <v>0</v>
      </c>
      <c r="AA481" s="2" t="s">
        <v>56</v>
      </c>
      <c r="AB481" s="2" t="s">
        <v>15736</v>
      </c>
      <c r="AC481" s="2" t="s">
        <v>360</v>
      </c>
      <c r="AD481" s="2" t="s">
        <v>76</v>
      </c>
      <c r="AE481" s="5">
        <v>82.77</v>
      </c>
      <c r="AF481" s="2">
        <v>0</v>
      </c>
      <c r="AG481" s="2" t="s">
        <v>77</v>
      </c>
      <c r="AH481" s="2">
        <v>18</v>
      </c>
      <c r="AI481" s="6" t="str">
        <f t="shared" si="21"/>
        <v>35-44</v>
      </c>
      <c r="AJ481" s="11">
        <f>YEAR(tbl_LoanData[[#This Row],[Application Date]])</f>
        <v>2023</v>
      </c>
      <c r="AK481" s="11" t="str">
        <f>TEXT(tbl_LoanData[[#This Row],[Application Date]],"MMMM")</f>
        <v>March</v>
      </c>
      <c r="AL481" s="12">
        <f>DATE(YEAR(tbl_LoanData[[#This Row],[Application Date]]),MONTH(tbl_LoanData[[#This Row],[Application Date]]),1)</f>
        <v>44986</v>
      </c>
      <c r="AM481" s="14">
        <f ca="1">IF(AND(tbl_LoanData[[#This Row],[Application Date]]&gt;=EOMONTH(TODAY(),-1)+1,tbl_LoanData[[#This Row],[Application Date]]&lt;=TODAY()),tbl_LoanData[[#This Row],[Loan Amount]],0)</f>
        <v>0</v>
      </c>
      <c r="AN481" s="14">
        <f>tbl_LoanData[[#This Row],[Amount Paid]]-(Q481-X481)</f>
        <v>10718.75</v>
      </c>
      <c r="AO481" s="14">
        <f>IF(tbl_LoanData[[#This Row],[Application Status]]="Approved",1,0)</f>
        <v>1</v>
      </c>
      <c r="AP481" s="22" t="str">
        <f t="shared" ca="1" si="22"/>
        <v/>
      </c>
      <c r="AQ481" s="22" t="str">
        <f t="shared" ca="1" si="23"/>
        <v/>
      </c>
    </row>
    <row r="482" spans="1:43" ht="14.4" customHeight="1" x14ac:dyDescent="0.3">
      <c r="A482" s="2" t="s">
        <v>14399</v>
      </c>
      <c r="B482" s="2" t="s">
        <v>14400</v>
      </c>
      <c r="C482" s="2" t="s">
        <v>575</v>
      </c>
      <c r="D482" s="2" t="s">
        <v>81</v>
      </c>
      <c r="E482" s="2" t="s">
        <v>183</v>
      </c>
      <c r="F482" s="2">
        <v>32</v>
      </c>
      <c r="G482" s="2" t="s">
        <v>69</v>
      </c>
      <c r="H482" s="2" t="s">
        <v>398</v>
      </c>
      <c r="I482" s="2" t="s">
        <v>46</v>
      </c>
      <c r="J482" s="3">
        <v>45005</v>
      </c>
      <c r="K482" s="3"/>
      <c r="L482" s="2" t="s">
        <v>39</v>
      </c>
      <c r="M482" s="2" t="s">
        <v>94</v>
      </c>
      <c r="N482" s="2" t="s">
        <v>418</v>
      </c>
      <c r="O482" s="4">
        <v>1727000</v>
      </c>
      <c r="P482" s="4">
        <v>523600</v>
      </c>
      <c r="Q482" s="4">
        <v>1203400</v>
      </c>
      <c r="R482" s="2">
        <v>24</v>
      </c>
      <c r="S482" s="5">
        <v>13.71</v>
      </c>
      <c r="T482" s="4">
        <v>63890.51</v>
      </c>
      <c r="U482" s="2" t="s">
        <v>113</v>
      </c>
      <c r="V482" s="2" t="s">
        <v>97</v>
      </c>
      <c r="W482" s="4">
        <v>0</v>
      </c>
      <c r="X482" s="4">
        <v>0</v>
      </c>
      <c r="Y482" s="4">
        <v>1533372.28</v>
      </c>
      <c r="Z482" s="2">
        <v>0</v>
      </c>
      <c r="AA482" s="2" t="s">
        <v>97</v>
      </c>
      <c r="AB482" s="2" t="s">
        <v>15731</v>
      </c>
      <c r="AC482" s="2" t="s">
        <v>360</v>
      </c>
      <c r="AD482" s="2" t="s">
        <v>76</v>
      </c>
      <c r="AE482" s="5">
        <v>69.680000000000007</v>
      </c>
      <c r="AF482" s="2">
        <v>0</v>
      </c>
      <c r="AG482" s="2" t="s">
        <v>97</v>
      </c>
      <c r="AH482" s="2"/>
      <c r="AI482" s="6" t="str">
        <f t="shared" si="21"/>
        <v>25-34</v>
      </c>
      <c r="AJ482" s="11">
        <f>YEAR(tbl_LoanData[[#This Row],[Application Date]])</f>
        <v>2023</v>
      </c>
      <c r="AK482" s="11" t="str">
        <f>TEXT(tbl_LoanData[[#This Row],[Application Date]],"MMMM")</f>
        <v>March</v>
      </c>
      <c r="AL482" s="12">
        <f>DATE(YEAR(tbl_LoanData[[#This Row],[Application Date]]),MONTH(tbl_LoanData[[#This Row],[Application Date]]),1)</f>
        <v>44986</v>
      </c>
      <c r="AM482" s="14">
        <f ca="1">IF(AND(tbl_LoanData[[#This Row],[Application Date]]&gt;=EOMONTH(TODAY(),-1)+1,tbl_LoanData[[#This Row],[Application Date]]&lt;=TODAY()),tbl_LoanData[[#This Row],[Loan Amount]],0)</f>
        <v>0</v>
      </c>
      <c r="AN482" s="14">
        <f>tbl_LoanData[[#This Row],[Amount Paid]]-(Q482-X482)</f>
        <v>-1203400</v>
      </c>
      <c r="AO482" s="14">
        <f>IF(tbl_LoanData[[#This Row],[Application Status]]="Approved",1,0)</f>
        <v>0</v>
      </c>
      <c r="AP482" s="22" t="str">
        <f t="shared" ca="1" si="22"/>
        <v/>
      </c>
      <c r="AQ482" s="22" t="str">
        <f t="shared" ca="1" si="23"/>
        <v/>
      </c>
    </row>
    <row r="483" spans="1:43" ht="14.4" customHeight="1" x14ac:dyDescent="0.3">
      <c r="A483" s="2" t="s">
        <v>14473</v>
      </c>
      <c r="B483" s="2" t="s">
        <v>14474</v>
      </c>
      <c r="C483" s="2" t="s">
        <v>435</v>
      </c>
      <c r="D483" s="2" t="s">
        <v>81</v>
      </c>
      <c r="E483" s="2" t="s">
        <v>161</v>
      </c>
      <c r="F483" s="2">
        <v>32</v>
      </c>
      <c r="G483" s="2" t="s">
        <v>83</v>
      </c>
      <c r="H483" s="2" t="s">
        <v>224</v>
      </c>
      <c r="I483" s="2" t="s">
        <v>54</v>
      </c>
      <c r="J483" s="3">
        <v>45002</v>
      </c>
      <c r="K483" s="3">
        <v>45012</v>
      </c>
      <c r="L483" s="2" t="s">
        <v>39</v>
      </c>
      <c r="M483" s="2" t="s">
        <v>71</v>
      </c>
      <c r="N483" s="2" t="s">
        <v>72</v>
      </c>
      <c r="O483" s="4">
        <v>1868000</v>
      </c>
      <c r="P483" s="4">
        <v>192500</v>
      </c>
      <c r="Q483" s="4">
        <v>1675500</v>
      </c>
      <c r="R483" s="2">
        <v>36</v>
      </c>
      <c r="S483" s="5">
        <v>5.37</v>
      </c>
      <c r="T483" s="4">
        <v>54039.53</v>
      </c>
      <c r="U483" s="2" t="s">
        <v>73</v>
      </c>
      <c r="V483" s="2" t="s">
        <v>34</v>
      </c>
      <c r="W483" s="4">
        <v>1891383.55</v>
      </c>
      <c r="X483" s="4">
        <v>54039.5</v>
      </c>
      <c r="Y483" s="4">
        <v>1945423.05</v>
      </c>
      <c r="Z483" s="2">
        <v>32</v>
      </c>
      <c r="AA483" s="2" t="s">
        <v>58</v>
      </c>
      <c r="AB483" s="2" t="s">
        <v>15734</v>
      </c>
      <c r="AC483" s="2" t="s">
        <v>106</v>
      </c>
      <c r="AD483" s="2" t="s">
        <v>76</v>
      </c>
      <c r="AE483" s="5">
        <v>89.69</v>
      </c>
      <c r="AF483" s="2">
        <v>1</v>
      </c>
      <c r="AG483" s="2" t="s">
        <v>15718</v>
      </c>
      <c r="AH483" s="2">
        <v>10</v>
      </c>
      <c r="AI483" s="6" t="str">
        <f t="shared" si="21"/>
        <v>25-34</v>
      </c>
      <c r="AJ483" s="11">
        <f>YEAR(tbl_LoanData[[#This Row],[Application Date]])</f>
        <v>2023</v>
      </c>
      <c r="AK483" s="11" t="str">
        <f>TEXT(tbl_LoanData[[#This Row],[Application Date]],"MMMM")</f>
        <v>March</v>
      </c>
      <c r="AL483" s="12">
        <f>DATE(YEAR(tbl_LoanData[[#This Row],[Application Date]]),MONTH(tbl_LoanData[[#This Row],[Application Date]]),1)</f>
        <v>44986</v>
      </c>
      <c r="AM483" s="14">
        <f ca="1">IF(AND(tbl_LoanData[[#This Row],[Application Date]]&gt;=EOMONTH(TODAY(),-1)+1,tbl_LoanData[[#This Row],[Application Date]]&lt;=TODAY()),tbl_LoanData[[#This Row],[Loan Amount]],0)</f>
        <v>0</v>
      </c>
      <c r="AN483" s="14">
        <f>tbl_LoanData[[#This Row],[Amount Paid]]-(Q483-X483)</f>
        <v>269923.05000000005</v>
      </c>
      <c r="AO483" s="14">
        <f>IF(tbl_LoanData[[#This Row],[Application Status]]="Approved",1,0)</f>
        <v>1</v>
      </c>
      <c r="AP483" s="22" t="str">
        <f t="shared" ca="1" si="22"/>
        <v/>
      </c>
      <c r="AQ483" s="22" t="str">
        <f t="shared" ca="1" si="23"/>
        <v/>
      </c>
    </row>
    <row r="484" spans="1:43" x14ac:dyDescent="0.3">
      <c r="A484" s="2" t="s">
        <v>14619</v>
      </c>
      <c r="B484" s="2" t="s">
        <v>14620</v>
      </c>
      <c r="C484" s="2" t="s">
        <v>1573</v>
      </c>
      <c r="D484" s="2" t="s">
        <v>182</v>
      </c>
      <c r="E484" s="2" t="s">
        <v>268</v>
      </c>
      <c r="F484" s="2">
        <v>55</v>
      </c>
      <c r="G484" s="2" t="s">
        <v>69</v>
      </c>
      <c r="H484" s="2" t="s">
        <v>466</v>
      </c>
      <c r="I484" s="2" t="s">
        <v>43</v>
      </c>
      <c r="J484" s="3">
        <v>45008</v>
      </c>
      <c r="K484" s="3">
        <v>45023</v>
      </c>
      <c r="L484" s="2" t="s">
        <v>40</v>
      </c>
      <c r="M484" s="2" t="s">
        <v>71</v>
      </c>
      <c r="N484" s="2" t="s">
        <v>137</v>
      </c>
      <c r="O484" s="4">
        <v>1191000</v>
      </c>
      <c r="P484" s="4">
        <v>254900</v>
      </c>
      <c r="Q484" s="4">
        <v>936100</v>
      </c>
      <c r="R484" s="2">
        <v>24</v>
      </c>
      <c r="S484" s="5">
        <v>12.89</v>
      </c>
      <c r="T484" s="4">
        <v>49059.44</v>
      </c>
      <c r="U484" s="2" t="s">
        <v>73</v>
      </c>
      <c r="V484" s="2" t="s">
        <v>33</v>
      </c>
      <c r="W484" s="4">
        <v>1177426.58</v>
      </c>
      <c r="X484" s="4">
        <v>0</v>
      </c>
      <c r="Y484" s="4">
        <v>1177426.58</v>
      </c>
      <c r="Z484" s="2">
        <v>0</v>
      </c>
      <c r="AA484" s="2" t="s">
        <v>56</v>
      </c>
      <c r="AB484" s="2" t="s">
        <v>15730</v>
      </c>
      <c r="AC484" s="2" t="s">
        <v>87</v>
      </c>
      <c r="AD484" s="2" t="s">
        <v>76</v>
      </c>
      <c r="AE484" s="5">
        <v>78.599999999999994</v>
      </c>
      <c r="AF484" s="2">
        <v>0</v>
      </c>
      <c r="AG484" s="2" t="s">
        <v>77</v>
      </c>
      <c r="AH484" s="2">
        <v>15</v>
      </c>
      <c r="AI484" s="6" t="str">
        <f t="shared" si="21"/>
        <v>55-64</v>
      </c>
      <c r="AJ484" s="11">
        <f>YEAR(tbl_LoanData[[#This Row],[Application Date]])</f>
        <v>2023</v>
      </c>
      <c r="AK484" s="11" t="str">
        <f>TEXT(tbl_LoanData[[#This Row],[Application Date]],"MMMM")</f>
        <v>March</v>
      </c>
      <c r="AL484" s="12">
        <f>DATE(YEAR(tbl_LoanData[[#This Row],[Application Date]]),MONTH(tbl_LoanData[[#This Row],[Application Date]]),1)</f>
        <v>44986</v>
      </c>
      <c r="AM484" s="14">
        <f ca="1">IF(AND(tbl_LoanData[[#This Row],[Application Date]]&gt;=EOMONTH(TODAY(),-1)+1,tbl_LoanData[[#This Row],[Application Date]]&lt;=TODAY()),tbl_LoanData[[#This Row],[Loan Amount]],0)</f>
        <v>0</v>
      </c>
      <c r="AN484" s="14">
        <f>tbl_LoanData[[#This Row],[Amount Paid]]-(Q484-X484)</f>
        <v>241326.58000000007</v>
      </c>
      <c r="AO484" s="14">
        <f>IF(tbl_LoanData[[#This Row],[Application Status]]="Approved",1,0)</f>
        <v>1</v>
      </c>
      <c r="AP484" s="22" t="str">
        <f t="shared" ca="1" si="22"/>
        <v/>
      </c>
      <c r="AQ484" s="22" t="str">
        <f t="shared" ca="1" si="23"/>
        <v/>
      </c>
    </row>
    <row r="485" spans="1:43" x14ac:dyDescent="0.3">
      <c r="A485" s="2" t="s">
        <v>14735</v>
      </c>
      <c r="B485" s="2" t="s">
        <v>14736</v>
      </c>
      <c r="C485" s="2" t="s">
        <v>376</v>
      </c>
      <c r="D485" s="2" t="s">
        <v>209</v>
      </c>
      <c r="E485" s="2" t="s">
        <v>101</v>
      </c>
      <c r="F485" s="2">
        <v>45</v>
      </c>
      <c r="G485" s="2" t="s">
        <v>69</v>
      </c>
      <c r="H485" s="2" t="s">
        <v>191</v>
      </c>
      <c r="I485" s="2" t="s">
        <v>51</v>
      </c>
      <c r="J485" s="3">
        <v>45013</v>
      </c>
      <c r="K485" s="3">
        <v>45016</v>
      </c>
      <c r="L485" s="2" t="s">
        <v>40</v>
      </c>
      <c r="M485" s="2" t="s">
        <v>85</v>
      </c>
      <c r="N485" s="2" t="s">
        <v>270</v>
      </c>
      <c r="O485" s="4">
        <v>701000</v>
      </c>
      <c r="P485" s="4">
        <v>146900</v>
      </c>
      <c r="Q485" s="4">
        <v>554100</v>
      </c>
      <c r="R485" s="2">
        <v>60</v>
      </c>
      <c r="S485" s="5">
        <v>5.3</v>
      </c>
      <c r="T485" s="4">
        <v>11682.28</v>
      </c>
      <c r="U485" s="2" t="s">
        <v>73</v>
      </c>
      <c r="V485" s="2" t="s">
        <v>74</v>
      </c>
      <c r="W485" s="4">
        <v>478973.48</v>
      </c>
      <c r="X485" s="4">
        <v>221963.02</v>
      </c>
      <c r="Y485" s="4">
        <v>700936.5</v>
      </c>
      <c r="Z485" s="2">
        <v>0</v>
      </c>
      <c r="AA485" s="2" t="s">
        <v>56</v>
      </c>
      <c r="AB485" s="2" t="s">
        <v>15734</v>
      </c>
      <c r="AC485" s="2" t="s">
        <v>129</v>
      </c>
      <c r="AD485" s="2" t="s">
        <v>76</v>
      </c>
      <c r="AE485" s="5">
        <v>79.040000000000006</v>
      </c>
      <c r="AF485" s="2">
        <v>0</v>
      </c>
      <c r="AG485" s="2" t="s">
        <v>77</v>
      </c>
      <c r="AH485" s="2">
        <v>3</v>
      </c>
      <c r="AI485" s="6" t="str">
        <f t="shared" si="21"/>
        <v>45-54</v>
      </c>
      <c r="AJ485" s="11">
        <f>YEAR(tbl_LoanData[[#This Row],[Application Date]])</f>
        <v>2023</v>
      </c>
      <c r="AK485" s="11" t="str">
        <f>TEXT(tbl_LoanData[[#This Row],[Application Date]],"MMMM")</f>
        <v>March</v>
      </c>
      <c r="AL485" s="12">
        <f>DATE(YEAR(tbl_LoanData[[#This Row],[Application Date]]),MONTH(tbl_LoanData[[#This Row],[Application Date]]),1)</f>
        <v>44986</v>
      </c>
      <c r="AM485" s="14">
        <f ca="1">IF(AND(tbl_LoanData[[#This Row],[Application Date]]&gt;=EOMONTH(TODAY(),-1)+1,tbl_LoanData[[#This Row],[Application Date]]&lt;=TODAY()),tbl_LoanData[[#This Row],[Loan Amount]],0)</f>
        <v>0</v>
      </c>
      <c r="AN485" s="14">
        <f>tbl_LoanData[[#This Row],[Amount Paid]]-(Q485-X485)</f>
        <v>146836.5</v>
      </c>
      <c r="AO485" s="14">
        <f>IF(tbl_LoanData[[#This Row],[Application Status]]="Approved",1,0)</f>
        <v>1</v>
      </c>
      <c r="AP485" s="22" t="str">
        <f t="shared" ca="1" si="22"/>
        <v/>
      </c>
      <c r="AQ485" s="22" t="str">
        <f t="shared" ca="1" si="23"/>
        <v/>
      </c>
    </row>
    <row r="486" spans="1:43" ht="14.4" customHeight="1" x14ac:dyDescent="0.3">
      <c r="A486" s="2" t="s">
        <v>14841</v>
      </c>
      <c r="B486" s="2" t="s">
        <v>14842</v>
      </c>
      <c r="C486" s="2" t="s">
        <v>331</v>
      </c>
      <c r="D486" s="2" t="s">
        <v>134</v>
      </c>
      <c r="E486" s="2" t="s">
        <v>118</v>
      </c>
      <c r="F486" s="2">
        <v>50</v>
      </c>
      <c r="G486" s="2" t="s">
        <v>83</v>
      </c>
      <c r="H486" s="2" t="s">
        <v>126</v>
      </c>
      <c r="I486" s="2" t="s">
        <v>44</v>
      </c>
      <c r="J486" s="3">
        <v>45006</v>
      </c>
      <c r="K486" s="3"/>
      <c r="L486" s="2" t="s">
        <v>36</v>
      </c>
      <c r="M486" s="2" t="s">
        <v>85</v>
      </c>
      <c r="N486" s="2" t="s">
        <v>671</v>
      </c>
      <c r="O486" s="4">
        <v>1280000</v>
      </c>
      <c r="P486" s="4">
        <v>212600</v>
      </c>
      <c r="Q486" s="4">
        <v>1067400</v>
      </c>
      <c r="R486" s="2">
        <v>24</v>
      </c>
      <c r="S486" s="5">
        <v>10.6</v>
      </c>
      <c r="T486" s="4">
        <v>53903.7</v>
      </c>
      <c r="U486" s="2" t="s">
        <v>113</v>
      </c>
      <c r="V486" s="2" t="s">
        <v>97</v>
      </c>
      <c r="W486" s="4">
        <v>0</v>
      </c>
      <c r="X486" s="4">
        <v>0</v>
      </c>
      <c r="Y486" s="4">
        <v>1293688.8</v>
      </c>
      <c r="Z486" s="2">
        <v>0</v>
      </c>
      <c r="AA486" s="2" t="s">
        <v>97</v>
      </c>
      <c r="AB486" s="2" t="s">
        <v>15733</v>
      </c>
      <c r="AC486" s="2" t="s">
        <v>75</v>
      </c>
      <c r="AD486" s="2" t="s">
        <v>76</v>
      </c>
      <c r="AE486" s="5">
        <v>83.39</v>
      </c>
      <c r="AF486" s="2">
        <v>0</v>
      </c>
      <c r="AG486" s="2" t="s">
        <v>97</v>
      </c>
      <c r="AH486" s="2"/>
      <c r="AI486" s="6" t="str">
        <f t="shared" si="21"/>
        <v>45-54</v>
      </c>
      <c r="AJ486" s="11">
        <f>YEAR(tbl_LoanData[[#This Row],[Application Date]])</f>
        <v>2023</v>
      </c>
      <c r="AK486" s="11" t="str">
        <f>TEXT(tbl_LoanData[[#This Row],[Application Date]],"MMMM")</f>
        <v>March</v>
      </c>
      <c r="AL486" s="12">
        <f>DATE(YEAR(tbl_LoanData[[#This Row],[Application Date]]),MONTH(tbl_LoanData[[#This Row],[Application Date]]),1)</f>
        <v>44986</v>
      </c>
      <c r="AM486" s="14">
        <f ca="1">IF(AND(tbl_LoanData[[#This Row],[Application Date]]&gt;=EOMONTH(TODAY(),-1)+1,tbl_LoanData[[#This Row],[Application Date]]&lt;=TODAY()),tbl_LoanData[[#This Row],[Loan Amount]],0)</f>
        <v>0</v>
      </c>
      <c r="AN486" s="14">
        <f>tbl_LoanData[[#This Row],[Amount Paid]]-(Q486-X486)</f>
        <v>-1067400</v>
      </c>
      <c r="AO486" s="14">
        <f>IF(tbl_LoanData[[#This Row],[Application Status]]="Approved",1,0)</f>
        <v>0</v>
      </c>
      <c r="AP486" s="22" t="str">
        <f t="shared" ca="1" si="22"/>
        <v/>
      </c>
      <c r="AQ486" s="22" t="str">
        <f t="shared" ca="1" si="23"/>
        <v/>
      </c>
    </row>
    <row r="487" spans="1:43" x14ac:dyDescent="0.3">
      <c r="A487" s="2" t="s">
        <v>14869</v>
      </c>
      <c r="B487" s="2" t="s">
        <v>14870</v>
      </c>
      <c r="C487" s="2" t="s">
        <v>1102</v>
      </c>
      <c r="D487" s="2" t="s">
        <v>161</v>
      </c>
      <c r="E487" s="2" t="s">
        <v>465</v>
      </c>
      <c r="F487" s="2">
        <v>31</v>
      </c>
      <c r="G487" s="2" t="s">
        <v>69</v>
      </c>
      <c r="H487" s="2" t="s">
        <v>307</v>
      </c>
      <c r="I487" s="2" t="s">
        <v>43</v>
      </c>
      <c r="J487" s="3">
        <v>44987</v>
      </c>
      <c r="K487" s="3">
        <v>44992</v>
      </c>
      <c r="L487" s="2" t="s">
        <v>40</v>
      </c>
      <c r="M487" s="2" t="s">
        <v>71</v>
      </c>
      <c r="N487" s="2" t="s">
        <v>137</v>
      </c>
      <c r="O487" s="4">
        <v>1087000</v>
      </c>
      <c r="P487" s="4">
        <v>389500</v>
      </c>
      <c r="Q487" s="4">
        <v>697500</v>
      </c>
      <c r="R487" s="2">
        <v>12</v>
      </c>
      <c r="S487" s="5">
        <v>6.99</v>
      </c>
      <c r="T487" s="4">
        <v>62187.94</v>
      </c>
      <c r="U487" s="2" t="s">
        <v>73</v>
      </c>
      <c r="V487" s="2" t="s">
        <v>33</v>
      </c>
      <c r="W487" s="4">
        <v>746255.25</v>
      </c>
      <c r="X487" s="4">
        <v>0</v>
      </c>
      <c r="Y487" s="4">
        <v>746255.25</v>
      </c>
      <c r="Z487" s="2">
        <v>0</v>
      </c>
      <c r="AA487" s="2" t="s">
        <v>56</v>
      </c>
      <c r="AB487" s="2" t="s">
        <v>15729</v>
      </c>
      <c r="AC487" s="2" t="s">
        <v>138</v>
      </c>
      <c r="AD487" s="2" t="s">
        <v>76</v>
      </c>
      <c r="AE487" s="5">
        <v>64.17</v>
      </c>
      <c r="AF487" s="2">
        <v>0</v>
      </c>
      <c r="AG487" s="2" t="s">
        <v>77</v>
      </c>
      <c r="AH487" s="2">
        <v>5</v>
      </c>
      <c r="AI487" s="6" t="str">
        <f t="shared" si="21"/>
        <v>25-34</v>
      </c>
      <c r="AJ487" s="11">
        <f>YEAR(tbl_LoanData[[#This Row],[Application Date]])</f>
        <v>2023</v>
      </c>
      <c r="AK487" s="11" t="str">
        <f>TEXT(tbl_LoanData[[#This Row],[Application Date]],"MMMM")</f>
        <v>March</v>
      </c>
      <c r="AL487" s="12">
        <f>DATE(YEAR(tbl_LoanData[[#This Row],[Application Date]]),MONTH(tbl_LoanData[[#This Row],[Application Date]]),1)</f>
        <v>44986</v>
      </c>
      <c r="AM487" s="14">
        <f ca="1">IF(AND(tbl_LoanData[[#This Row],[Application Date]]&gt;=EOMONTH(TODAY(),-1)+1,tbl_LoanData[[#This Row],[Application Date]]&lt;=TODAY()),tbl_LoanData[[#This Row],[Loan Amount]],0)</f>
        <v>0</v>
      </c>
      <c r="AN487" s="14">
        <f>tbl_LoanData[[#This Row],[Amount Paid]]-(Q487-X487)</f>
        <v>48755.25</v>
      </c>
      <c r="AO487" s="14">
        <f>IF(tbl_LoanData[[#This Row],[Application Status]]="Approved",1,0)</f>
        <v>1</v>
      </c>
      <c r="AP487" s="22" t="str">
        <f t="shared" ca="1" si="22"/>
        <v/>
      </c>
      <c r="AQ487" s="22" t="str">
        <f t="shared" ca="1" si="23"/>
        <v/>
      </c>
    </row>
    <row r="488" spans="1:43" ht="14.4" customHeight="1" x14ac:dyDescent="0.3">
      <c r="A488" s="2" t="s">
        <v>14877</v>
      </c>
      <c r="B488" s="2" t="s">
        <v>14878</v>
      </c>
      <c r="C488" s="2" t="s">
        <v>253</v>
      </c>
      <c r="D488" s="2" t="s">
        <v>204</v>
      </c>
      <c r="E488" s="2" t="s">
        <v>150</v>
      </c>
      <c r="F488" s="2">
        <v>57</v>
      </c>
      <c r="G488" s="2" t="s">
        <v>69</v>
      </c>
      <c r="H488" s="2" t="s">
        <v>237</v>
      </c>
      <c r="I488" s="2" t="s">
        <v>48</v>
      </c>
      <c r="J488" s="3">
        <v>45010</v>
      </c>
      <c r="K488" s="3">
        <v>45012</v>
      </c>
      <c r="L488" s="2" t="s">
        <v>40</v>
      </c>
      <c r="M488" s="2" t="s">
        <v>85</v>
      </c>
      <c r="N488" s="2" t="s">
        <v>270</v>
      </c>
      <c r="O488" s="4">
        <v>719000</v>
      </c>
      <c r="P488" s="4">
        <v>263800</v>
      </c>
      <c r="Q488" s="4">
        <v>455200</v>
      </c>
      <c r="R488" s="2">
        <v>24</v>
      </c>
      <c r="S488" s="5">
        <v>8.68</v>
      </c>
      <c r="T488" s="4">
        <v>22259.279999999999</v>
      </c>
      <c r="U488" s="2" t="s">
        <v>73</v>
      </c>
      <c r="V488" s="2" t="s">
        <v>34</v>
      </c>
      <c r="W488" s="4">
        <v>356148.47999999998</v>
      </c>
      <c r="X488" s="4">
        <v>178074.23999999999</v>
      </c>
      <c r="Y488" s="4">
        <v>534222.72</v>
      </c>
      <c r="Z488" s="2">
        <v>224</v>
      </c>
      <c r="AA488" s="2" t="s">
        <v>60</v>
      </c>
      <c r="AB488" s="2" t="s">
        <v>15732</v>
      </c>
      <c r="AC488" s="2" t="s">
        <v>87</v>
      </c>
      <c r="AD488" s="2" t="s">
        <v>76</v>
      </c>
      <c r="AE488" s="5">
        <v>63.31</v>
      </c>
      <c r="AF488" s="2">
        <v>7</v>
      </c>
      <c r="AG488" s="2" t="s">
        <v>130</v>
      </c>
      <c r="AH488" s="2">
        <v>2</v>
      </c>
      <c r="AI488" s="6" t="str">
        <f t="shared" si="21"/>
        <v>55-64</v>
      </c>
      <c r="AJ488" s="11">
        <f>YEAR(tbl_LoanData[[#This Row],[Application Date]])</f>
        <v>2023</v>
      </c>
      <c r="AK488" s="11" t="str">
        <f>TEXT(tbl_LoanData[[#This Row],[Application Date]],"MMMM")</f>
        <v>March</v>
      </c>
      <c r="AL488" s="12">
        <f>DATE(YEAR(tbl_LoanData[[#This Row],[Application Date]]),MONTH(tbl_LoanData[[#This Row],[Application Date]]),1)</f>
        <v>44986</v>
      </c>
      <c r="AM488" s="14">
        <f ca="1">IF(AND(tbl_LoanData[[#This Row],[Application Date]]&gt;=EOMONTH(TODAY(),-1)+1,tbl_LoanData[[#This Row],[Application Date]]&lt;=TODAY()),tbl_LoanData[[#This Row],[Loan Amount]],0)</f>
        <v>0</v>
      </c>
      <c r="AN488" s="14">
        <f>tbl_LoanData[[#This Row],[Amount Paid]]-(Q488-X488)</f>
        <v>79022.719999999972</v>
      </c>
      <c r="AO488" s="14">
        <f>IF(tbl_LoanData[[#This Row],[Application Status]]="Approved",1,0)</f>
        <v>1</v>
      </c>
      <c r="AP488" s="22" t="str">
        <f t="shared" ca="1" si="22"/>
        <v/>
      </c>
      <c r="AQ488" s="22" t="str">
        <f t="shared" ca="1" si="23"/>
        <v/>
      </c>
    </row>
    <row r="489" spans="1:43" ht="14.4" customHeight="1" x14ac:dyDescent="0.3">
      <c r="A489" s="2" t="s">
        <v>14883</v>
      </c>
      <c r="B489" s="2" t="s">
        <v>14884</v>
      </c>
      <c r="C489" s="2" t="s">
        <v>310</v>
      </c>
      <c r="D489" s="2" t="s">
        <v>118</v>
      </c>
      <c r="E489" s="2" t="s">
        <v>67</v>
      </c>
      <c r="F489" s="2">
        <v>24</v>
      </c>
      <c r="G489" s="2" t="s">
        <v>69</v>
      </c>
      <c r="H489" s="2" t="s">
        <v>543</v>
      </c>
      <c r="I489" s="2" t="s">
        <v>45</v>
      </c>
      <c r="J489" s="3">
        <v>45006</v>
      </c>
      <c r="K489" s="3">
        <v>45022</v>
      </c>
      <c r="L489" s="2" t="s">
        <v>36</v>
      </c>
      <c r="M489" s="2" t="s">
        <v>111</v>
      </c>
      <c r="N489" s="2" t="s">
        <v>350</v>
      </c>
      <c r="O489" s="4">
        <v>2020000</v>
      </c>
      <c r="P489" s="4">
        <v>336600</v>
      </c>
      <c r="Q489" s="4">
        <v>1683400</v>
      </c>
      <c r="R489" s="2">
        <v>36</v>
      </c>
      <c r="S489" s="5">
        <v>9.16</v>
      </c>
      <c r="T489" s="4">
        <v>59611.06</v>
      </c>
      <c r="U489" s="2" t="s">
        <v>73</v>
      </c>
      <c r="V489" s="2" t="s">
        <v>33</v>
      </c>
      <c r="W489" s="4">
        <v>2145998.3199999998</v>
      </c>
      <c r="X489" s="4">
        <v>0</v>
      </c>
      <c r="Y489" s="4">
        <v>2145998.3199999998</v>
      </c>
      <c r="Z489" s="2">
        <v>0</v>
      </c>
      <c r="AA489" s="2" t="s">
        <v>56</v>
      </c>
      <c r="AB489" s="2" t="s">
        <v>15733</v>
      </c>
      <c r="AC489" s="2" t="s">
        <v>138</v>
      </c>
      <c r="AD489" s="2" t="s">
        <v>76</v>
      </c>
      <c r="AE489" s="5">
        <v>83.34</v>
      </c>
      <c r="AF489" s="2">
        <v>0</v>
      </c>
      <c r="AG489" s="2" t="s">
        <v>77</v>
      </c>
      <c r="AH489" s="2">
        <v>16</v>
      </c>
      <c r="AI489" s="6" t="str">
        <f t="shared" si="21"/>
        <v>18-24</v>
      </c>
      <c r="AJ489" s="11">
        <f>YEAR(tbl_LoanData[[#This Row],[Application Date]])</f>
        <v>2023</v>
      </c>
      <c r="AK489" s="11" t="str">
        <f>TEXT(tbl_LoanData[[#This Row],[Application Date]],"MMMM")</f>
        <v>March</v>
      </c>
      <c r="AL489" s="12">
        <f>DATE(YEAR(tbl_LoanData[[#This Row],[Application Date]]),MONTH(tbl_LoanData[[#This Row],[Application Date]]),1)</f>
        <v>44986</v>
      </c>
      <c r="AM489" s="14">
        <f ca="1">IF(AND(tbl_LoanData[[#This Row],[Application Date]]&gt;=EOMONTH(TODAY(),-1)+1,tbl_LoanData[[#This Row],[Application Date]]&lt;=TODAY()),tbl_LoanData[[#This Row],[Loan Amount]],0)</f>
        <v>0</v>
      </c>
      <c r="AN489" s="14">
        <f>tbl_LoanData[[#This Row],[Amount Paid]]-(Q489-X489)</f>
        <v>462598.31999999983</v>
      </c>
      <c r="AO489" s="14">
        <f>IF(tbl_LoanData[[#This Row],[Application Status]]="Approved",1,0)</f>
        <v>1</v>
      </c>
      <c r="AP489" s="22" t="str">
        <f t="shared" ca="1" si="22"/>
        <v/>
      </c>
      <c r="AQ489" s="22" t="str">
        <f t="shared" ca="1" si="23"/>
        <v/>
      </c>
    </row>
    <row r="490" spans="1:43" ht="14.4" customHeight="1" x14ac:dyDescent="0.3">
      <c r="A490" s="2" t="s">
        <v>14903</v>
      </c>
      <c r="B490" s="2" t="s">
        <v>14904</v>
      </c>
      <c r="C490" s="2" t="s">
        <v>508</v>
      </c>
      <c r="D490" s="2" t="s">
        <v>176</v>
      </c>
      <c r="E490" s="2" t="s">
        <v>176</v>
      </c>
      <c r="F490" s="2">
        <v>27</v>
      </c>
      <c r="G490" s="2" t="s">
        <v>83</v>
      </c>
      <c r="H490" s="2" t="s">
        <v>278</v>
      </c>
      <c r="I490" s="2" t="s">
        <v>45</v>
      </c>
      <c r="J490" s="3">
        <v>44999</v>
      </c>
      <c r="K490" s="3"/>
      <c r="L490" s="2" t="s">
        <v>39</v>
      </c>
      <c r="M490" s="2" t="s">
        <v>157</v>
      </c>
      <c r="N490" s="2" t="s">
        <v>359</v>
      </c>
      <c r="O490" s="4">
        <v>1588000</v>
      </c>
      <c r="P490" s="4">
        <v>304400</v>
      </c>
      <c r="Q490" s="4">
        <v>1283600</v>
      </c>
      <c r="R490" s="2">
        <v>36</v>
      </c>
      <c r="S490" s="5">
        <v>5.09</v>
      </c>
      <c r="T490" s="4">
        <v>41100.160000000003</v>
      </c>
      <c r="U490" s="2" t="s">
        <v>96</v>
      </c>
      <c r="V490" s="2" t="s">
        <v>97</v>
      </c>
      <c r="W490" s="4">
        <v>0</v>
      </c>
      <c r="X490" s="4">
        <v>0</v>
      </c>
      <c r="Y490" s="4">
        <v>1479605.72</v>
      </c>
      <c r="Z490" s="2">
        <v>0</v>
      </c>
      <c r="AA490" s="2" t="s">
        <v>97</v>
      </c>
      <c r="AB490" s="2" t="s">
        <v>15732</v>
      </c>
      <c r="AC490" s="2" t="s">
        <v>332</v>
      </c>
      <c r="AD490" s="2" t="s">
        <v>76</v>
      </c>
      <c r="AE490" s="5">
        <v>80.83</v>
      </c>
      <c r="AF490" s="2">
        <v>0</v>
      </c>
      <c r="AG490" s="2" t="s">
        <v>97</v>
      </c>
      <c r="AH490" s="2"/>
      <c r="AI490" s="6" t="str">
        <f t="shared" si="21"/>
        <v>25-34</v>
      </c>
      <c r="AJ490" s="11">
        <f>YEAR(tbl_LoanData[[#This Row],[Application Date]])</f>
        <v>2023</v>
      </c>
      <c r="AK490" s="11" t="str">
        <f>TEXT(tbl_LoanData[[#This Row],[Application Date]],"MMMM")</f>
        <v>March</v>
      </c>
      <c r="AL490" s="12">
        <f>DATE(YEAR(tbl_LoanData[[#This Row],[Application Date]]),MONTH(tbl_LoanData[[#This Row],[Application Date]]),1)</f>
        <v>44986</v>
      </c>
      <c r="AM490" s="14">
        <f ca="1">IF(AND(tbl_LoanData[[#This Row],[Application Date]]&gt;=EOMONTH(TODAY(),-1)+1,tbl_LoanData[[#This Row],[Application Date]]&lt;=TODAY()),tbl_LoanData[[#This Row],[Loan Amount]],0)</f>
        <v>0</v>
      </c>
      <c r="AN490" s="14">
        <f>tbl_LoanData[[#This Row],[Amount Paid]]-(Q490-X490)</f>
        <v>-1283600</v>
      </c>
      <c r="AO490" s="14">
        <f>IF(tbl_LoanData[[#This Row],[Application Status]]="Approved",1,0)</f>
        <v>0</v>
      </c>
      <c r="AP490" s="22" t="str">
        <f t="shared" ca="1" si="22"/>
        <v/>
      </c>
      <c r="AQ490" s="22" t="str">
        <f t="shared" ca="1" si="23"/>
        <v/>
      </c>
    </row>
    <row r="491" spans="1:43" ht="14.4" customHeight="1" x14ac:dyDescent="0.3">
      <c r="A491" s="2" t="s">
        <v>14937</v>
      </c>
      <c r="B491" s="2" t="s">
        <v>14938</v>
      </c>
      <c r="C491" s="2" t="s">
        <v>304</v>
      </c>
      <c r="D491" s="2" t="s">
        <v>117</v>
      </c>
      <c r="E491" s="2" t="s">
        <v>82</v>
      </c>
      <c r="F491" s="2">
        <v>48</v>
      </c>
      <c r="G491" s="2" t="s">
        <v>83</v>
      </c>
      <c r="H491" s="2" t="s">
        <v>151</v>
      </c>
      <c r="I491" s="2" t="s">
        <v>46</v>
      </c>
      <c r="J491" s="3">
        <v>45012</v>
      </c>
      <c r="K491" s="3">
        <v>45024</v>
      </c>
      <c r="L491" s="2" t="s">
        <v>37</v>
      </c>
      <c r="M491" s="2" t="s">
        <v>199</v>
      </c>
      <c r="N491" s="2" t="s">
        <v>200</v>
      </c>
      <c r="O491" s="4">
        <v>217000</v>
      </c>
      <c r="P491" s="4">
        <v>45500</v>
      </c>
      <c r="Q491" s="4">
        <v>171500</v>
      </c>
      <c r="R491" s="2">
        <v>24</v>
      </c>
      <c r="S491" s="5">
        <v>5.24</v>
      </c>
      <c r="T491" s="4">
        <v>7894.72</v>
      </c>
      <c r="U491" s="2" t="s">
        <v>73</v>
      </c>
      <c r="V491" s="2" t="s">
        <v>35</v>
      </c>
      <c r="W491" s="4">
        <v>126315.52</v>
      </c>
      <c r="X491" s="4">
        <v>63157.68</v>
      </c>
      <c r="Y491" s="4">
        <v>189473.2</v>
      </c>
      <c r="Z491" s="2">
        <v>232</v>
      </c>
      <c r="AA491" s="2" t="s">
        <v>60</v>
      </c>
      <c r="AB491" s="2" t="s">
        <v>15735</v>
      </c>
      <c r="AC491" s="2" t="s">
        <v>106</v>
      </c>
      <c r="AD491" s="2" t="s">
        <v>76</v>
      </c>
      <c r="AE491" s="5">
        <v>79.03</v>
      </c>
      <c r="AF491" s="2">
        <v>8</v>
      </c>
      <c r="AG491" s="2" t="s">
        <v>130</v>
      </c>
      <c r="AH491" s="2">
        <v>12</v>
      </c>
      <c r="AI491" s="6" t="str">
        <f t="shared" si="21"/>
        <v>45-54</v>
      </c>
      <c r="AJ491" s="11">
        <f>YEAR(tbl_LoanData[[#This Row],[Application Date]])</f>
        <v>2023</v>
      </c>
      <c r="AK491" s="11" t="str">
        <f>TEXT(tbl_LoanData[[#This Row],[Application Date]],"MMMM")</f>
        <v>March</v>
      </c>
      <c r="AL491" s="12">
        <f>DATE(YEAR(tbl_LoanData[[#This Row],[Application Date]]),MONTH(tbl_LoanData[[#This Row],[Application Date]]),1)</f>
        <v>44986</v>
      </c>
      <c r="AM491" s="14">
        <f ca="1">IF(AND(tbl_LoanData[[#This Row],[Application Date]]&gt;=EOMONTH(TODAY(),-1)+1,tbl_LoanData[[#This Row],[Application Date]]&lt;=TODAY()),tbl_LoanData[[#This Row],[Loan Amount]],0)</f>
        <v>0</v>
      </c>
      <c r="AN491" s="14">
        <f>tbl_LoanData[[#This Row],[Amount Paid]]-(Q491-X491)</f>
        <v>17973.199999999997</v>
      </c>
      <c r="AO491" s="14">
        <f>IF(tbl_LoanData[[#This Row],[Application Status]]="Approved",1,0)</f>
        <v>1</v>
      </c>
      <c r="AP491" s="22" t="str">
        <f t="shared" ca="1" si="22"/>
        <v/>
      </c>
      <c r="AQ491" s="22" t="str">
        <f t="shared" ca="1" si="23"/>
        <v/>
      </c>
    </row>
    <row r="492" spans="1:43" ht="14.4" customHeight="1" x14ac:dyDescent="0.3">
      <c r="A492" s="2" t="s">
        <v>14955</v>
      </c>
      <c r="B492" s="2" t="s">
        <v>14956</v>
      </c>
      <c r="C492" s="2" t="s">
        <v>530</v>
      </c>
      <c r="D492" s="2" t="s">
        <v>142</v>
      </c>
      <c r="E492" s="2" t="s">
        <v>135</v>
      </c>
      <c r="F492" s="2">
        <v>55</v>
      </c>
      <c r="G492" s="2" t="s">
        <v>69</v>
      </c>
      <c r="H492" s="2" t="s">
        <v>543</v>
      </c>
      <c r="I492" s="2" t="s">
        <v>45</v>
      </c>
      <c r="J492" s="3">
        <v>44994</v>
      </c>
      <c r="K492" s="3">
        <v>45002</v>
      </c>
      <c r="L492" s="2" t="s">
        <v>39</v>
      </c>
      <c r="M492" s="2" t="s">
        <v>157</v>
      </c>
      <c r="N492" s="2" t="s">
        <v>158</v>
      </c>
      <c r="O492" s="4">
        <v>1103000</v>
      </c>
      <c r="P492" s="4">
        <v>123300</v>
      </c>
      <c r="Q492" s="4">
        <v>979700</v>
      </c>
      <c r="R492" s="2">
        <v>48</v>
      </c>
      <c r="S492" s="5">
        <v>8.07</v>
      </c>
      <c r="T492" s="4">
        <v>26998.9</v>
      </c>
      <c r="U492" s="2" t="s">
        <v>73</v>
      </c>
      <c r="V492" s="2" t="s">
        <v>74</v>
      </c>
      <c r="W492" s="4">
        <v>1106954.8999999999</v>
      </c>
      <c r="X492" s="4">
        <v>188992.26</v>
      </c>
      <c r="Y492" s="4">
        <v>1295947.1599999999</v>
      </c>
      <c r="Z492" s="2">
        <v>0</v>
      </c>
      <c r="AA492" s="2" t="s">
        <v>56</v>
      </c>
      <c r="AB492" s="2" t="s">
        <v>15731</v>
      </c>
      <c r="AC492" s="2" t="s">
        <v>75</v>
      </c>
      <c r="AD492" s="2" t="s">
        <v>76</v>
      </c>
      <c r="AE492" s="5">
        <v>88.82</v>
      </c>
      <c r="AF492" s="2">
        <v>0</v>
      </c>
      <c r="AG492" s="2" t="s">
        <v>77</v>
      </c>
      <c r="AH492" s="2">
        <v>8</v>
      </c>
      <c r="AI492" s="6" t="str">
        <f t="shared" si="21"/>
        <v>55-64</v>
      </c>
      <c r="AJ492" s="11">
        <f>YEAR(tbl_LoanData[[#This Row],[Application Date]])</f>
        <v>2023</v>
      </c>
      <c r="AK492" s="11" t="str">
        <f>TEXT(tbl_LoanData[[#This Row],[Application Date]],"MMMM")</f>
        <v>March</v>
      </c>
      <c r="AL492" s="12">
        <f>DATE(YEAR(tbl_LoanData[[#This Row],[Application Date]]),MONTH(tbl_LoanData[[#This Row],[Application Date]]),1)</f>
        <v>44986</v>
      </c>
      <c r="AM492" s="14">
        <f ca="1">IF(AND(tbl_LoanData[[#This Row],[Application Date]]&gt;=EOMONTH(TODAY(),-1)+1,tbl_LoanData[[#This Row],[Application Date]]&lt;=TODAY()),tbl_LoanData[[#This Row],[Loan Amount]],0)</f>
        <v>0</v>
      </c>
      <c r="AN492" s="14">
        <f>tbl_LoanData[[#This Row],[Amount Paid]]-(Q492-X492)</f>
        <v>316247.15999999992</v>
      </c>
      <c r="AO492" s="14">
        <f>IF(tbl_LoanData[[#This Row],[Application Status]]="Approved",1,0)</f>
        <v>1</v>
      </c>
      <c r="AP492" s="22" t="str">
        <f t="shared" ca="1" si="22"/>
        <v/>
      </c>
      <c r="AQ492" s="22" t="str">
        <f t="shared" ca="1" si="23"/>
        <v/>
      </c>
    </row>
    <row r="493" spans="1:43" ht="14.4" customHeight="1" x14ac:dyDescent="0.3">
      <c r="A493" s="2" t="s">
        <v>14993</v>
      </c>
      <c r="B493" s="2" t="s">
        <v>14994</v>
      </c>
      <c r="C493" s="2" t="s">
        <v>413</v>
      </c>
      <c r="D493" s="2" t="s">
        <v>142</v>
      </c>
      <c r="E493" s="2" t="s">
        <v>92</v>
      </c>
      <c r="F493" s="2">
        <v>53</v>
      </c>
      <c r="G493" s="2" t="s">
        <v>83</v>
      </c>
      <c r="H493" s="2" t="s">
        <v>313</v>
      </c>
      <c r="I493" s="2" t="s">
        <v>44</v>
      </c>
      <c r="J493" s="3">
        <v>45013</v>
      </c>
      <c r="K493" s="3">
        <v>45034</v>
      </c>
      <c r="L493" s="2" t="s">
        <v>39</v>
      </c>
      <c r="M493" s="2" t="s">
        <v>94</v>
      </c>
      <c r="N493" s="2" t="s">
        <v>418</v>
      </c>
      <c r="O493" s="4">
        <v>2404000</v>
      </c>
      <c r="P493" s="4">
        <v>589100</v>
      </c>
      <c r="Q493" s="4">
        <v>1814900</v>
      </c>
      <c r="R493" s="2">
        <v>36</v>
      </c>
      <c r="S493" s="5">
        <v>11.88</v>
      </c>
      <c r="T493" s="4">
        <v>68381.399999999994</v>
      </c>
      <c r="U493" s="2" t="s">
        <v>73</v>
      </c>
      <c r="V493" s="2" t="s">
        <v>33</v>
      </c>
      <c r="W493" s="4">
        <v>2461730.36</v>
      </c>
      <c r="X493" s="4">
        <v>0</v>
      </c>
      <c r="Y493" s="4">
        <v>2461730.36</v>
      </c>
      <c r="Z493" s="2">
        <v>0</v>
      </c>
      <c r="AA493" s="2" t="s">
        <v>56</v>
      </c>
      <c r="AB493" s="2" t="s">
        <v>15728</v>
      </c>
      <c r="AC493" s="2" t="s">
        <v>121</v>
      </c>
      <c r="AD493" s="2" t="s">
        <v>76</v>
      </c>
      <c r="AE493" s="5">
        <v>75.5</v>
      </c>
      <c r="AF493" s="2">
        <v>0</v>
      </c>
      <c r="AG493" s="2" t="s">
        <v>77</v>
      </c>
      <c r="AH493" s="2">
        <v>21</v>
      </c>
      <c r="AI493" s="6" t="str">
        <f t="shared" si="21"/>
        <v>45-54</v>
      </c>
      <c r="AJ493" s="11">
        <f>YEAR(tbl_LoanData[[#This Row],[Application Date]])</f>
        <v>2023</v>
      </c>
      <c r="AK493" s="11" t="str">
        <f>TEXT(tbl_LoanData[[#This Row],[Application Date]],"MMMM")</f>
        <v>March</v>
      </c>
      <c r="AL493" s="12">
        <f>DATE(YEAR(tbl_LoanData[[#This Row],[Application Date]]),MONTH(tbl_LoanData[[#This Row],[Application Date]]),1)</f>
        <v>44986</v>
      </c>
      <c r="AM493" s="14">
        <f ca="1">IF(AND(tbl_LoanData[[#This Row],[Application Date]]&gt;=EOMONTH(TODAY(),-1)+1,tbl_LoanData[[#This Row],[Application Date]]&lt;=TODAY()),tbl_LoanData[[#This Row],[Loan Amount]],0)</f>
        <v>0</v>
      </c>
      <c r="AN493" s="14">
        <f>tbl_LoanData[[#This Row],[Amount Paid]]-(Q493-X493)</f>
        <v>646830.35999999987</v>
      </c>
      <c r="AO493" s="14">
        <f>IF(tbl_LoanData[[#This Row],[Application Status]]="Approved",1,0)</f>
        <v>1</v>
      </c>
      <c r="AP493" s="22" t="str">
        <f t="shared" ca="1" si="22"/>
        <v/>
      </c>
      <c r="AQ493" s="22" t="str">
        <f t="shared" ca="1" si="23"/>
        <v/>
      </c>
    </row>
    <row r="494" spans="1:43" ht="14.4" customHeight="1" x14ac:dyDescent="0.3">
      <c r="A494" s="2" t="s">
        <v>15095</v>
      </c>
      <c r="B494" s="2" t="s">
        <v>15096</v>
      </c>
      <c r="C494" s="2" t="s">
        <v>368</v>
      </c>
      <c r="D494" s="2" t="s">
        <v>82</v>
      </c>
      <c r="E494" s="2" t="s">
        <v>82</v>
      </c>
      <c r="F494" s="2">
        <v>60</v>
      </c>
      <c r="G494" s="2" t="s">
        <v>83</v>
      </c>
      <c r="H494" s="2" t="s">
        <v>565</v>
      </c>
      <c r="I494" s="2" t="s">
        <v>47</v>
      </c>
      <c r="J494" s="3">
        <v>44999</v>
      </c>
      <c r="K494" s="3">
        <v>45020</v>
      </c>
      <c r="L494" s="2" t="s">
        <v>39</v>
      </c>
      <c r="M494" s="2" t="s">
        <v>94</v>
      </c>
      <c r="N494" s="2" t="s">
        <v>365</v>
      </c>
      <c r="O494" s="4">
        <v>2477000</v>
      </c>
      <c r="P494" s="4">
        <v>984600</v>
      </c>
      <c r="Q494" s="4">
        <v>1492400</v>
      </c>
      <c r="R494" s="2">
        <v>24</v>
      </c>
      <c r="S494" s="5">
        <v>6.69</v>
      </c>
      <c r="T494" s="4">
        <v>70503.460000000006</v>
      </c>
      <c r="U494" s="2" t="s">
        <v>73</v>
      </c>
      <c r="V494" s="2" t="s">
        <v>33</v>
      </c>
      <c r="W494" s="4">
        <v>1692083.12</v>
      </c>
      <c r="X494" s="4">
        <v>0</v>
      </c>
      <c r="Y494" s="4">
        <v>1692083.12</v>
      </c>
      <c r="Z494" s="2">
        <v>0</v>
      </c>
      <c r="AA494" s="2" t="s">
        <v>56</v>
      </c>
      <c r="AB494" s="2" t="s">
        <v>15732</v>
      </c>
      <c r="AC494" s="2" t="s">
        <v>360</v>
      </c>
      <c r="AD494" s="2" t="s">
        <v>76</v>
      </c>
      <c r="AE494" s="5">
        <v>60.25</v>
      </c>
      <c r="AF494" s="2">
        <v>0</v>
      </c>
      <c r="AG494" s="2" t="s">
        <v>77</v>
      </c>
      <c r="AH494" s="2">
        <v>21</v>
      </c>
      <c r="AI494" s="6" t="str">
        <f t="shared" si="21"/>
        <v>55-64</v>
      </c>
      <c r="AJ494" s="11">
        <f>YEAR(tbl_LoanData[[#This Row],[Application Date]])</f>
        <v>2023</v>
      </c>
      <c r="AK494" s="11" t="str">
        <f>TEXT(tbl_LoanData[[#This Row],[Application Date]],"MMMM")</f>
        <v>March</v>
      </c>
      <c r="AL494" s="12">
        <f>DATE(YEAR(tbl_LoanData[[#This Row],[Application Date]]),MONTH(tbl_LoanData[[#This Row],[Application Date]]),1)</f>
        <v>44986</v>
      </c>
      <c r="AM494" s="14">
        <f ca="1">IF(AND(tbl_LoanData[[#This Row],[Application Date]]&gt;=EOMONTH(TODAY(),-1)+1,tbl_LoanData[[#This Row],[Application Date]]&lt;=TODAY()),tbl_LoanData[[#This Row],[Loan Amount]],0)</f>
        <v>0</v>
      </c>
      <c r="AN494" s="14">
        <f>tbl_LoanData[[#This Row],[Amount Paid]]-(Q494-X494)</f>
        <v>199683.12000000011</v>
      </c>
      <c r="AO494" s="14">
        <f>IF(tbl_LoanData[[#This Row],[Application Status]]="Approved",1,0)</f>
        <v>1</v>
      </c>
      <c r="AP494" s="22" t="str">
        <f t="shared" ca="1" si="22"/>
        <v/>
      </c>
      <c r="AQ494" s="22" t="str">
        <f t="shared" ca="1" si="23"/>
        <v/>
      </c>
    </row>
    <row r="495" spans="1:43" x14ac:dyDescent="0.3">
      <c r="A495" s="2" t="s">
        <v>15205</v>
      </c>
      <c r="B495" s="2" t="s">
        <v>15206</v>
      </c>
      <c r="C495" s="2" t="s">
        <v>413</v>
      </c>
      <c r="D495" s="2" t="s">
        <v>161</v>
      </c>
      <c r="E495" s="2" t="s">
        <v>101</v>
      </c>
      <c r="F495" s="2">
        <v>34</v>
      </c>
      <c r="G495" s="2" t="s">
        <v>83</v>
      </c>
      <c r="H495" s="2" t="s">
        <v>228</v>
      </c>
      <c r="I495" s="2" t="s">
        <v>43</v>
      </c>
      <c r="J495" s="3">
        <v>45008</v>
      </c>
      <c r="K495" s="3">
        <v>45027</v>
      </c>
      <c r="L495" s="2" t="s">
        <v>38</v>
      </c>
      <c r="M495" s="2" t="s">
        <v>127</v>
      </c>
      <c r="N495" s="2" t="s">
        <v>128</v>
      </c>
      <c r="O495" s="4">
        <v>1202000</v>
      </c>
      <c r="P495" s="4">
        <v>411300</v>
      </c>
      <c r="Q495" s="4">
        <v>790700</v>
      </c>
      <c r="R495" s="2">
        <v>36</v>
      </c>
      <c r="S495" s="5">
        <v>9.69</v>
      </c>
      <c r="T495" s="4">
        <v>28348.79</v>
      </c>
      <c r="U495" s="2" t="s">
        <v>73</v>
      </c>
      <c r="V495" s="2" t="s">
        <v>33</v>
      </c>
      <c r="W495" s="4">
        <v>1020556.49</v>
      </c>
      <c r="X495" s="4">
        <v>0</v>
      </c>
      <c r="Y495" s="4">
        <v>1020556.49</v>
      </c>
      <c r="Z495" s="2">
        <v>0</v>
      </c>
      <c r="AA495" s="2" t="s">
        <v>56</v>
      </c>
      <c r="AB495" s="2" t="s">
        <v>15734</v>
      </c>
      <c r="AC495" s="2" t="s">
        <v>332</v>
      </c>
      <c r="AD495" s="2" t="s">
        <v>76</v>
      </c>
      <c r="AE495" s="5">
        <v>65.78</v>
      </c>
      <c r="AF495" s="2">
        <v>0</v>
      </c>
      <c r="AG495" s="2" t="s">
        <v>77</v>
      </c>
      <c r="AH495" s="2">
        <v>19</v>
      </c>
      <c r="AI495" s="6" t="str">
        <f t="shared" si="21"/>
        <v>25-34</v>
      </c>
      <c r="AJ495" s="11">
        <f>YEAR(tbl_LoanData[[#This Row],[Application Date]])</f>
        <v>2023</v>
      </c>
      <c r="AK495" s="11" t="str">
        <f>TEXT(tbl_LoanData[[#This Row],[Application Date]],"MMMM")</f>
        <v>March</v>
      </c>
      <c r="AL495" s="12">
        <f>DATE(YEAR(tbl_LoanData[[#This Row],[Application Date]]),MONTH(tbl_LoanData[[#This Row],[Application Date]]),1)</f>
        <v>44986</v>
      </c>
      <c r="AM495" s="14">
        <f ca="1">IF(AND(tbl_LoanData[[#This Row],[Application Date]]&gt;=EOMONTH(TODAY(),-1)+1,tbl_LoanData[[#This Row],[Application Date]]&lt;=TODAY()),tbl_LoanData[[#This Row],[Loan Amount]],0)</f>
        <v>0</v>
      </c>
      <c r="AN495" s="14">
        <f>tbl_LoanData[[#This Row],[Amount Paid]]-(Q495-X495)</f>
        <v>229856.49</v>
      </c>
      <c r="AO495" s="14">
        <f>IF(tbl_LoanData[[#This Row],[Application Status]]="Approved",1,0)</f>
        <v>1</v>
      </c>
      <c r="AP495" s="22" t="str">
        <f t="shared" ca="1" si="22"/>
        <v/>
      </c>
      <c r="AQ495" s="22" t="str">
        <f t="shared" ca="1" si="23"/>
        <v/>
      </c>
    </row>
    <row r="496" spans="1:43" ht="14.4" customHeight="1" x14ac:dyDescent="0.3">
      <c r="A496" s="2" t="s">
        <v>15225</v>
      </c>
      <c r="B496" s="2" t="s">
        <v>15226</v>
      </c>
      <c r="C496" s="2" t="s">
        <v>627</v>
      </c>
      <c r="D496" s="2" t="s">
        <v>176</v>
      </c>
      <c r="E496" s="2" t="s">
        <v>176</v>
      </c>
      <c r="F496" s="2">
        <v>64</v>
      </c>
      <c r="G496" s="2" t="s">
        <v>83</v>
      </c>
      <c r="H496" s="2" t="s">
        <v>228</v>
      </c>
      <c r="I496" s="2" t="s">
        <v>43</v>
      </c>
      <c r="J496" s="3">
        <v>45009</v>
      </c>
      <c r="K496" s="3">
        <v>45022</v>
      </c>
      <c r="L496" s="2" t="s">
        <v>40</v>
      </c>
      <c r="M496" s="2" t="s">
        <v>94</v>
      </c>
      <c r="N496" s="2" t="s">
        <v>4</v>
      </c>
      <c r="O496" s="4">
        <v>1341000</v>
      </c>
      <c r="P496" s="4">
        <v>383600</v>
      </c>
      <c r="Q496" s="4">
        <v>957400</v>
      </c>
      <c r="R496" s="2">
        <v>36</v>
      </c>
      <c r="S496" s="5">
        <v>7.7</v>
      </c>
      <c r="T496" s="4">
        <v>32737.759999999998</v>
      </c>
      <c r="U496" s="2" t="s">
        <v>73</v>
      </c>
      <c r="V496" s="2" t="s">
        <v>33</v>
      </c>
      <c r="W496" s="4">
        <v>1178559.3999999999</v>
      </c>
      <c r="X496" s="4">
        <v>0</v>
      </c>
      <c r="Y496" s="4">
        <v>1178559.3999999999</v>
      </c>
      <c r="Z496" s="2">
        <v>0</v>
      </c>
      <c r="AA496" s="2" t="s">
        <v>56</v>
      </c>
      <c r="AB496" s="2" t="s">
        <v>15736</v>
      </c>
      <c r="AC496" s="2" t="s">
        <v>332</v>
      </c>
      <c r="AD496" s="2" t="s">
        <v>76</v>
      </c>
      <c r="AE496" s="5">
        <v>71.39</v>
      </c>
      <c r="AF496" s="2">
        <v>0</v>
      </c>
      <c r="AG496" s="2" t="s">
        <v>77</v>
      </c>
      <c r="AH496" s="2">
        <v>13</v>
      </c>
      <c r="AI496" s="6" t="str">
        <f t="shared" si="21"/>
        <v>55-64</v>
      </c>
      <c r="AJ496" s="11">
        <f>YEAR(tbl_LoanData[[#This Row],[Application Date]])</f>
        <v>2023</v>
      </c>
      <c r="AK496" s="11" t="str">
        <f>TEXT(tbl_LoanData[[#This Row],[Application Date]],"MMMM")</f>
        <v>March</v>
      </c>
      <c r="AL496" s="12">
        <f>DATE(YEAR(tbl_LoanData[[#This Row],[Application Date]]),MONTH(tbl_LoanData[[#This Row],[Application Date]]),1)</f>
        <v>44986</v>
      </c>
      <c r="AM496" s="14">
        <f ca="1">IF(AND(tbl_LoanData[[#This Row],[Application Date]]&gt;=EOMONTH(TODAY(),-1)+1,tbl_LoanData[[#This Row],[Application Date]]&lt;=TODAY()),tbl_LoanData[[#This Row],[Loan Amount]],0)</f>
        <v>0</v>
      </c>
      <c r="AN496" s="14">
        <f>tbl_LoanData[[#This Row],[Amount Paid]]-(Q496-X496)</f>
        <v>221159.39999999991</v>
      </c>
      <c r="AO496" s="14">
        <f>IF(tbl_LoanData[[#This Row],[Application Status]]="Approved",1,0)</f>
        <v>1</v>
      </c>
      <c r="AP496" s="22" t="str">
        <f t="shared" ca="1" si="22"/>
        <v/>
      </c>
      <c r="AQ496" s="22" t="str">
        <f t="shared" ca="1" si="23"/>
        <v/>
      </c>
    </row>
    <row r="497" spans="1:43" ht="14.4" customHeight="1" x14ac:dyDescent="0.3">
      <c r="A497" s="2" t="s">
        <v>15237</v>
      </c>
      <c r="B497" s="2" t="s">
        <v>15238</v>
      </c>
      <c r="C497" s="2" t="s">
        <v>682</v>
      </c>
      <c r="D497" s="2" t="s">
        <v>209</v>
      </c>
      <c r="E497" s="2" t="s">
        <v>385</v>
      </c>
      <c r="F497" s="2">
        <v>44</v>
      </c>
      <c r="G497" s="2" t="s">
        <v>69</v>
      </c>
      <c r="H497" s="2" t="s">
        <v>285</v>
      </c>
      <c r="I497" s="2" t="s">
        <v>55</v>
      </c>
      <c r="J497" s="3">
        <v>45001</v>
      </c>
      <c r="K497" s="3"/>
      <c r="L497" s="2" t="s">
        <v>36</v>
      </c>
      <c r="M497" s="2" t="s">
        <v>94</v>
      </c>
      <c r="N497" s="2" t="s">
        <v>212</v>
      </c>
      <c r="O497" s="4">
        <v>2131000</v>
      </c>
      <c r="P497" s="4">
        <v>267800</v>
      </c>
      <c r="Q497" s="4">
        <v>1863200</v>
      </c>
      <c r="R497" s="2">
        <v>24</v>
      </c>
      <c r="S497" s="5">
        <v>9.66</v>
      </c>
      <c r="T497" s="4">
        <v>92632.09</v>
      </c>
      <c r="U497" s="2" t="s">
        <v>96</v>
      </c>
      <c r="V497" s="2" t="s">
        <v>97</v>
      </c>
      <c r="W497" s="4">
        <v>0</v>
      </c>
      <c r="X497" s="4">
        <v>0</v>
      </c>
      <c r="Y497" s="4">
        <v>2223170.2400000002</v>
      </c>
      <c r="Z497" s="2">
        <v>0</v>
      </c>
      <c r="AA497" s="2" t="s">
        <v>97</v>
      </c>
      <c r="AB497" s="2" t="s">
        <v>15735</v>
      </c>
      <c r="AC497" s="2" t="s">
        <v>146</v>
      </c>
      <c r="AD497" s="2" t="s">
        <v>76</v>
      </c>
      <c r="AE497" s="5">
        <v>87.43</v>
      </c>
      <c r="AF497" s="2">
        <v>0</v>
      </c>
      <c r="AG497" s="2" t="s">
        <v>97</v>
      </c>
      <c r="AH497" s="2"/>
      <c r="AI497" s="6" t="str">
        <f t="shared" si="21"/>
        <v>35-44</v>
      </c>
      <c r="AJ497" s="11">
        <f>YEAR(tbl_LoanData[[#This Row],[Application Date]])</f>
        <v>2023</v>
      </c>
      <c r="AK497" s="11" t="str">
        <f>TEXT(tbl_LoanData[[#This Row],[Application Date]],"MMMM")</f>
        <v>March</v>
      </c>
      <c r="AL497" s="12">
        <f>DATE(YEAR(tbl_LoanData[[#This Row],[Application Date]]),MONTH(tbl_LoanData[[#This Row],[Application Date]]),1)</f>
        <v>44986</v>
      </c>
      <c r="AM497" s="14">
        <f ca="1">IF(AND(tbl_LoanData[[#This Row],[Application Date]]&gt;=EOMONTH(TODAY(),-1)+1,tbl_LoanData[[#This Row],[Application Date]]&lt;=TODAY()),tbl_LoanData[[#This Row],[Loan Amount]],0)</f>
        <v>0</v>
      </c>
      <c r="AN497" s="14">
        <f>tbl_LoanData[[#This Row],[Amount Paid]]-(Q497-X497)</f>
        <v>-1863200</v>
      </c>
      <c r="AO497" s="14">
        <f>IF(tbl_LoanData[[#This Row],[Application Status]]="Approved",1,0)</f>
        <v>0</v>
      </c>
      <c r="AP497" s="22" t="str">
        <f t="shared" ca="1" si="22"/>
        <v/>
      </c>
      <c r="AQ497" s="22" t="str">
        <f t="shared" ca="1" si="23"/>
        <v/>
      </c>
    </row>
    <row r="498" spans="1:43" ht="14.4" customHeight="1" x14ac:dyDescent="0.3">
      <c r="A498" s="2" t="s">
        <v>15273</v>
      </c>
      <c r="B498" s="2" t="s">
        <v>15274</v>
      </c>
      <c r="C498" s="2" t="s">
        <v>277</v>
      </c>
      <c r="D498" s="2" t="s">
        <v>209</v>
      </c>
      <c r="E498" s="2" t="s">
        <v>142</v>
      </c>
      <c r="F498" s="2">
        <v>56</v>
      </c>
      <c r="G498" s="2" t="s">
        <v>83</v>
      </c>
      <c r="H498" s="2" t="s">
        <v>244</v>
      </c>
      <c r="I498" s="2" t="s">
        <v>48</v>
      </c>
      <c r="J498" s="3">
        <v>45008</v>
      </c>
      <c r="K498" s="3">
        <v>45024</v>
      </c>
      <c r="L498" s="2" t="s">
        <v>37</v>
      </c>
      <c r="M498" s="2" t="s">
        <v>94</v>
      </c>
      <c r="N498" s="2" t="s">
        <v>234</v>
      </c>
      <c r="O498" s="4">
        <v>113000</v>
      </c>
      <c r="P498" s="4">
        <v>23000</v>
      </c>
      <c r="Q498" s="4">
        <v>90000</v>
      </c>
      <c r="R498" s="2">
        <v>36</v>
      </c>
      <c r="S498" s="5">
        <v>9.65</v>
      </c>
      <c r="T498" s="4">
        <v>3223.75</v>
      </c>
      <c r="U498" s="2" t="s">
        <v>73</v>
      </c>
      <c r="V498" s="2" t="s">
        <v>33</v>
      </c>
      <c r="W498" s="4">
        <v>116055</v>
      </c>
      <c r="X498" s="4">
        <v>0</v>
      </c>
      <c r="Y498" s="4">
        <v>116055</v>
      </c>
      <c r="Z498" s="2">
        <v>0</v>
      </c>
      <c r="AA498" s="2" t="s">
        <v>56</v>
      </c>
      <c r="AB498" s="2" t="s">
        <v>15736</v>
      </c>
      <c r="AC498" s="2" t="s">
        <v>138</v>
      </c>
      <c r="AD498" s="2" t="s">
        <v>76</v>
      </c>
      <c r="AE498" s="5">
        <v>79.650000000000006</v>
      </c>
      <c r="AF498" s="2">
        <v>0</v>
      </c>
      <c r="AG498" s="2" t="s">
        <v>77</v>
      </c>
      <c r="AH498" s="2">
        <v>16</v>
      </c>
      <c r="AI498" s="6" t="str">
        <f t="shared" si="21"/>
        <v>55-64</v>
      </c>
      <c r="AJ498" s="11">
        <f>YEAR(tbl_LoanData[[#This Row],[Application Date]])</f>
        <v>2023</v>
      </c>
      <c r="AK498" s="11" t="str">
        <f>TEXT(tbl_LoanData[[#This Row],[Application Date]],"MMMM")</f>
        <v>March</v>
      </c>
      <c r="AL498" s="12">
        <f>DATE(YEAR(tbl_LoanData[[#This Row],[Application Date]]),MONTH(tbl_LoanData[[#This Row],[Application Date]]),1)</f>
        <v>44986</v>
      </c>
      <c r="AM498" s="14">
        <f ca="1">IF(AND(tbl_LoanData[[#This Row],[Application Date]]&gt;=EOMONTH(TODAY(),-1)+1,tbl_LoanData[[#This Row],[Application Date]]&lt;=TODAY()),tbl_LoanData[[#This Row],[Loan Amount]],0)</f>
        <v>0</v>
      </c>
      <c r="AN498" s="14">
        <f>tbl_LoanData[[#This Row],[Amount Paid]]-(Q498-X498)</f>
        <v>26055</v>
      </c>
      <c r="AO498" s="14">
        <f>IF(tbl_LoanData[[#This Row],[Application Status]]="Approved",1,0)</f>
        <v>1</v>
      </c>
      <c r="AP498" s="22" t="str">
        <f t="shared" ca="1" si="22"/>
        <v/>
      </c>
      <c r="AQ498" s="22" t="str">
        <f t="shared" ca="1" si="23"/>
        <v/>
      </c>
    </row>
    <row r="499" spans="1:43" ht="14.4" customHeight="1" x14ac:dyDescent="0.3">
      <c r="A499" s="2" t="s">
        <v>619</v>
      </c>
      <c r="B499" s="2" t="s">
        <v>620</v>
      </c>
      <c r="C499" s="2" t="s">
        <v>621</v>
      </c>
      <c r="D499" s="2" t="s">
        <v>82</v>
      </c>
      <c r="E499" s="2" t="s">
        <v>284</v>
      </c>
      <c r="F499" s="2">
        <v>64</v>
      </c>
      <c r="G499" s="2" t="s">
        <v>69</v>
      </c>
      <c r="H499" s="2" t="s">
        <v>177</v>
      </c>
      <c r="I499" s="2" t="s">
        <v>43</v>
      </c>
      <c r="J499" s="3">
        <v>45018</v>
      </c>
      <c r="K499" s="3">
        <v>45037</v>
      </c>
      <c r="L499" s="2" t="s">
        <v>36</v>
      </c>
      <c r="M499" s="2" t="s">
        <v>94</v>
      </c>
      <c r="N499" s="2" t="s">
        <v>212</v>
      </c>
      <c r="O499" s="4">
        <v>1993000</v>
      </c>
      <c r="P499" s="4">
        <v>416600</v>
      </c>
      <c r="Q499" s="4">
        <v>1576400</v>
      </c>
      <c r="R499" s="2">
        <v>36</v>
      </c>
      <c r="S499" s="5">
        <v>11.88</v>
      </c>
      <c r="T499" s="4">
        <v>59395.25</v>
      </c>
      <c r="U499" s="2" t="s">
        <v>73</v>
      </c>
      <c r="V499" s="2" t="s">
        <v>33</v>
      </c>
      <c r="W499" s="4">
        <v>2138228.96</v>
      </c>
      <c r="X499" s="4">
        <v>0</v>
      </c>
      <c r="Y499" s="4">
        <v>2138228.96</v>
      </c>
      <c r="Z499" s="2">
        <v>0</v>
      </c>
      <c r="AA499" s="2" t="s">
        <v>56</v>
      </c>
      <c r="AB499" s="2" t="s">
        <v>15732</v>
      </c>
      <c r="AC499" s="2" t="s">
        <v>129</v>
      </c>
      <c r="AD499" s="2" t="s">
        <v>76</v>
      </c>
      <c r="AE499" s="5">
        <v>79.099999999999994</v>
      </c>
      <c r="AF499" s="2">
        <v>0</v>
      </c>
      <c r="AG499" s="2" t="s">
        <v>77</v>
      </c>
      <c r="AH499" s="2">
        <v>19</v>
      </c>
      <c r="AI499" s="6" t="str">
        <f t="shared" si="21"/>
        <v>55-64</v>
      </c>
      <c r="AJ499" s="11">
        <f>YEAR(tbl_LoanData[[#This Row],[Application Date]])</f>
        <v>2023</v>
      </c>
      <c r="AK499" s="11" t="str">
        <f>TEXT(tbl_LoanData[[#This Row],[Application Date]],"MMMM")</f>
        <v>April</v>
      </c>
      <c r="AL499" s="12">
        <f>DATE(YEAR(tbl_LoanData[[#This Row],[Application Date]]),MONTH(tbl_LoanData[[#This Row],[Application Date]]),1)</f>
        <v>45017</v>
      </c>
      <c r="AM499" s="14">
        <f ca="1">IF(AND(tbl_LoanData[[#This Row],[Application Date]]&gt;=EOMONTH(TODAY(),-1)+1,tbl_LoanData[[#This Row],[Application Date]]&lt;=TODAY()),tbl_LoanData[[#This Row],[Loan Amount]],0)</f>
        <v>0</v>
      </c>
      <c r="AN499" s="14">
        <f>tbl_LoanData[[#This Row],[Amount Paid]]-(Q499-X499)</f>
        <v>561828.96</v>
      </c>
      <c r="AO499" s="14">
        <f>IF(tbl_LoanData[[#This Row],[Application Status]]="Approved",1,0)</f>
        <v>1</v>
      </c>
      <c r="AP499" s="22" t="str">
        <f t="shared" ca="1" si="22"/>
        <v/>
      </c>
      <c r="AQ499" s="22" t="str">
        <f t="shared" ca="1" si="23"/>
        <v/>
      </c>
    </row>
    <row r="500" spans="1:43" ht="14.4" customHeight="1" x14ac:dyDescent="0.3">
      <c r="A500" s="2" t="s">
        <v>704</v>
      </c>
      <c r="B500" s="2" t="s">
        <v>705</v>
      </c>
      <c r="C500" s="2" t="s">
        <v>253</v>
      </c>
      <c r="D500" s="2" t="s">
        <v>67</v>
      </c>
      <c r="E500" s="2" t="s">
        <v>323</v>
      </c>
      <c r="F500" s="2">
        <v>31</v>
      </c>
      <c r="G500" s="2" t="s">
        <v>69</v>
      </c>
      <c r="H500" s="2" t="s">
        <v>273</v>
      </c>
      <c r="I500" s="2" t="s">
        <v>45</v>
      </c>
      <c r="J500" s="3">
        <v>45021</v>
      </c>
      <c r="K500" s="3"/>
      <c r="L500" s="2" t="s">
        <v>41</v>
      </c>
      <c r="M500" s="2" t="s">
        <v>184</v>
      </c>
      <c r="N500" s="2" t="s">
        <v>185</v>
      </c>
      <c r="O500" s="4">
        <v>2885000</v>
      </c>
      <c r="P500" s="4">
        <v>418200</v>
      </c>
      <c r="Q500" s="4">
        <v>2466800</v>
      </c>
      <c r="R500" s="2">
        <v>36</v>
      </c>
      <c r="S500" s="5">
        <v>6.45</v>
      </c>
      <c r="T500" s="4">
        <v>81781.27</v>
      </c>
      <c r="U500" s="2" t="s">
        <v>113</v>
      </c>
      <c r="V500" s="2" t="s">
        <v>97</v>
      </c>
      <c r="W500" s="4">
        <v>0</v>
      </c>
      <c r="X500" s="4">
        <v>0</v>
      </c>
      <c r="Y500" s="4">
        <v>2944125.8</v>
      </c>
      <c r="Z500" s="2">
        <v>0</v>
      </c>
      <c r="AA500" s="2" t="s">
        <v>97</v>
      </c>
      <c r="AB500" s="2" t="s">
        <v>15733</v>
      </c>
      <c r="AC500" s="2" t="s">
        <v>146</v>
      </c>
      <c r="AD500" s="2" t="s">
        <v>76</v>
      </c>
      <c r="AE500" s="5">
        <v>85.5</v>
      </c>
      <c r="AF500" s="2">
        <v>0</v>
      </c>
      <c r="AG500" s="2" t="s">
        <v>97</v>
      </c>
      <c r="AH500" s="2"/>
      <c r="AI500" s="6" t="str">
        <f t="shared" si="21"/>
        <v>25-34</v>
      </c>
      <c r="AJ500" s="11">
        <f>YEAR(tbl_LoanData[[#This Row],[Application Date]])</f>
        <v>2023</v>
      </c>
      <c r="AK500" s="11" t="str">
        <f>TEXT(tbl_LoanData[[#This Row],[Application Date]],"MMMM")</f>
        <v>April</v>
      </c>
      <c r="AL500" s="12">
        <f>DATE(YEAR(tbl_LoanData[[#This Row],[Application Date]]),MONTH(tbl_LoanData[[#This Row],[Application Date]]),1)</f>
        <v>45017</v>
      </c>
      <c r="AM500" s="14">
        <f ca="1">IF(AND(tbl_LoanData[[#This Row],[Application Date]]&gt;=EOMONTH(TODAY(),-1)+1,tbl_LoanData[[#This Row],[Application Date]]&lt;=TODAY()),tbl_LoanData[[#This Row],[Loan Amount]],0)</f>
        <v>0</v>
      </c>
      <c r="AN500" s="14">
        <f>tbl_LoanData[[#This Row],[Amount Paid]]-(Q500-X500)</f>
        <v>-2466800</v>
      </c>
      <c r="AO500" s="14">
        <f>IF(tbl_LoanData[[#This Row],[Application Status]]="Approved",1,0)</f>
        <v>0</v>
      </c>
      <c r="AP500" s="22" t="str">
        <f t="shared" ca="1" si="22"/>
        <v/>
      </c>
      <c r="AQ500" s="22" t="str">
        <f t="shared" ca="1" si="23"/>
        <v/>
      </c>
    </row>
    <row r="501" spans="1:43" ht="14.4" customHeight="1" x14ac:dyDescent="0.3">
      <c r="A501" s="2" t="s">
        <v>765</v>
      </c>
      <c r="B501" s="2" t="s">
        <v>766</v>
      </c>
      <c r="C501" s="2" t="s">
        <v>487</v>
      </c>
      <c r="D501" s="2" t="s">
        <v>118</v>
      </c>
      <c r="E501" s="2" t="s">
        <v>385</v>
      </c>
      <c r="F501" s="2">
        <v>62</v>
      </c>
      <c r="G501" s="2" t="s">
        <v>69</v>
      </c>
      <c r="H501" s="2" t="s">
        <v>217</v>
      </c>
      <c r="I501" s="2" t="s">
        <v>46</v>
      </c>
      <c r="J501" s="3">
        <v>45035</v>
      </c>
      <c r="K501" s="3">
        <v>45048</v>
      </c>
      <c r="L501" s="2" t="s">
        <v>39</v>
      </c>
      <c r="M501" s="2" t="s">
        <v>71</v>
      </c>
      <c r="N501" s="2" t="s">
        <v>294</v>
      </c>
      <c r="O501" s="4">
        <v>1877000</v>
      </c>
      <c r="P501" s="4">
        <v>421200</v>
      </c>
      <c r="Q501" s="4">
        <v>1455800</v>
      </c>
      <c r="R501" s="2">
        <v>36</v>
      </c>
      <c r="S501" s="5">
        <v>8.3000000000000007</v>
      </c>
      <c r="T501" s="4">
        <v>50508.17</v>
      </c>
      <c r="U501" s="2" t="s">
        <v>73</v>
      </c>
      <c r="V501" s="2" t="s">
        <v>34</v>
      </c>
      <c r="W501" s="4">
        <v>1767785.95</v>
      </c>
      <c r="X501" s="4">
        <v>50508.25</v>
      </c>
      <c r="Y501" s="4">
        <v>1818294.2</v>
      </c>
      <c r="Z501" s="2">
        <v>30</v>
      </c>
      <c r="AA501" s="2" t="s">
        <v>57</v>
      </c>
      <c r="AB501" s="2" t="s">
        <v>15731</v>
      </c>
      <c r="AC501" s="2" t="s">
        <v>332</v>
      </c>
      <c r="AD501" s="2" t="s">
        <v>76</v>
      </c>
      <c r="AE501" s="5">
        <v>77.56</v>
      </c>
      <c r="AF501" s="2">
        <v>1</v>
      </c>
      <c r="AG501" s="2" t="s">
        <v>77</v>
      </c>
      <c r="AH501" s="2">
        <v>13</v>
      </c>
      <c r="AI501" s="6" t="str">
        <f t="shared" si="21"/>
        <v>55-64</v>
      </c>
      <c r="AJ501" s="11">
        <f>YEAR(tbl_LoanData[[#This Row],[Application Date]])</f>
        <v>2023</v>
      </c>
      <c r="AK501" s="11" t="str">
        <f>TEXT(tbl_LoanData[[#This Row],[Application Date]],"MMMM")</f>
        <v>April</v>
      </c>
      <c r="AL501" s="12">
        <f>DATE(YEAR(tbl_LoanData[[#This Row],[Application Date]]),MONTH(tbl_LoanData[[#This Row],[Application Date]]),1)</f>
        <v>45017</v>
      </c>
      <c r="AM501" s="14">
        <f ca="1">IF(AND(tbl_LoanData[[#This Row],[Application Date]]&gt;=EOMONTH(TODAY(),-1)+1,tbl_LoanData[[#This Row],[Application Date]]&lt;=TODAY()),tbl_LoanData[[#This Row],[Loan Amount]],0)</f>
        <v>0</v>
      </c>
      <c r="AN501" s="14">
        <f>tbl_LoanData[[#This Row],[Amount Paid]]-(Q501-X501)</f>
        <v>362494.19999999995</v>
      </c>
      <c r="AO501" s="14">
        <f>IF(tbl_LoanData[[#This Row],[Application Status]]="Approved",1,0)</f>
        <v>1</v>
      </c>
      <c r="AP501" s="22" t="str">
        <f t="shared" ca="1" si="22"/>
        <v/>
      </c>
      <c r="AQ501" s="22" t="str">
        <f t="shared" ca="1" si="23"/>
        <v/>
      </c>
    </row>
    <row r="502" spans="1:43" ht="14.4" customHeight="1" x14ac:dyDescent="0.3">
      <c r="A502" s="2" t="s">
        <v>822</v>
      </c>
      <c r="B502" s="2" t="s">
        <v>823</v>
      </c>
      <c r="C502" s="2" t="s">
        <v>322</v>
      </c>
      <c r="D502" s="2" t="s">
        <v>254</v>
      </c>
      <c r="E502" s="2" t="s">
        <v>150</v>
      </c>
      <c r="F502" s="2">
        <v>26</v>
      </c>
      <c r="G502" s="2" t="s">
        <v>83</v>
      </c>
      <c r="H502" s="2" t="s">
        <v>278</v>
      </c>
      <c r="I502" s="2" t="s">
        <v>45</v>
      </c>
      <c r="J502" s="3">
        <v>45018</v>
      </c>
      <c r="K502" s="3">
        <v>45021</v>
      </c>
      <c r="L502" s="2" t="s">
        <v>39</v>
      </c>
      <c r="M502" s="2" t="s">
        <v>71</v>
      </c>
      <c r="N502" s="2" t="s">
        <v>72</v>
      </c>
      <c r="O502" s="4">
        <v>2330000</v>
      </c>
      <c r="P502" s="4">
        <v>847000</v>
      </c>
      <c r="Q502" s="4">
        <v>1483000</v>
      </c>
      <c r="R502" s="2">
        <v>36</v>
      </c>
      <c r="S502" s="5">
        <v>8.2200000000000006</v>
      </c>
      <c r="T502" s="4">
        <v>51352.99</v>
      </c>
      <c r="U502" s="2" t="s">
        <v>73</v>
      </c>
      <c r="V502" s="2" t="s">
        <v>34</v>
      </c>
      <c r="W502" s="4">
        <v>1591942.69</v>
      </c>
      <c r="X502" s="4">
        <v>256765.11</v>
      </c>
      <c r="Y502" s="4">
        <v>1848707.8</v>
      </c>
      <c r="Z502" s="2">
        <v>145</v>
      </c>
      <c r="AA502" s="2" t="s">
        <v>60</v>
      </c>
      <c r="AB502" s="2" t="s">
        <v>15731</v>
      </c>
      <c r="AC502" s="2" t="s">
        <v>213</v>
      </c>
      <c r="AD502" s="2" t="s">
        <v>76</v>
      </c>
      <c r="AE502" s="5">
        <v>63.65</v>
      </c>
      <c r="AF502" s="2">
        <v>5</v>
      </c>
      <c r="AG502" s="2" t="s">
        <v>130</v>
      </c>
      <c r="AH502" s="2">
        <v>3</v>
      </c>
      <c r="AI502" s="6" t="str">
        <f t="shared" si="21"/>
        <v>25-34</v>
      </c>
      <c r="AJ502" s="11">
        <f>YEAR(tbl_LoanData[[#This Row],[Application Date]])</f>
        <v>2023</v>
      </c>
      <c r="AK502" s="11" t="str">
        <f>TEXT(tbl_LoanData[[#This Row],[Application Date]],"MMMM")</f>
        <v>April</v>
      </c>
      <c r="AL502" s="12">
        <f>DATE(YEAR(tbl_LoanData[[#This Row],[Application Date]]),MONTH(tbl_LoanData[[#This Row],[Application Date]]),1)</f>
        <v>45017</v>
      </c>
      <c r="AM502" s="14">
        <f ca="1">IF(AND(tbl_LoanData[[#This Row],[Application Date]]&gt;=EOMONTH(TODAY(),-1)+1,tbl_LoanData[[#This Row],[Application Date]]&lt;=TODAY()),tbl_LoanData[[#This Row],[Loan Amount]],0)</f>
        <v>0</v>
      </c>
      <c r="AN502" s="14">
        <f>tbl_LoanData[[#This Row],[Amount Paid]]-(Q502-X502)</f>
        <v>365707.79999999981</v>
      </c>
      <c r="AO502" s="14">
        <f>IF(tbl_LoanData[[#This Row],[Application Status]]="Approved",1,0)</f>
        <v>1</v>
      </c>
      <c r="AP502" s="22" t="str">
        <f t="shared" ca="1" si="22"/>
        <v/>
      </c>
      <c r="AQ502" s="22" t="str">
        <f t="shared" ca="1" si="23"/>
        <v/>
      </c>
    </row>
    <row r="503" spans="1:43" ht="14.4" customHeight="1" x14ac:dyDescent="0.3">
      <c r="A503" s="2" t="s">
        <v>952</v>
      </c>
      <c r="B503" s="2" t="s">
        <v>953</v>
      </c>
      <c r="C503" s="2" t="s">
        <v>758</v>
      </c>
      <c r="D503" s="2" t="s">
        <v>182</v>
      </c>
      <c r="E503" s="2" t="s">
        <v>311</v>
      </c>
      <c r="F503" s="2">
        <v>30</v>
      </c>
      <c r="G503" s="2" t="s">
        <v>83</v>
      </c>
      <c r="H503" s="2" t="s">
        <v>269</v>
      </c>
      <c r="I503" s="2" t="s">
        <v>46</v>
      </c>
      <c r="J503" s="3">
        <v>45027</v>
      </c>
      <c r="K503" s="3">
        <v>45036</v>
      </c>
      <c r="L503" s="2" t="s">
        <v>40</v>
      </c>
      <c r="M503" s="2" t="s">
        <v>71</v>
      </c>
      <c r="N503" s="2" t="s">
        <v>137</v>
      </c>
      <c r="O503" s="4">
        <v>831000</v>
      </c>
      <c r="P503" s="4">
        <v>307100</v>
      </c>
      <c r="Q503" s="4">
        <v>523900</v>
      </c>
      <c r="R503" s="2">
        <v>36</v>
      </c>
      <c r="S503" s="5">
        <v>7.05</v>
      </c>
      <c r="T503" s="4">
        <v>17630.689999999999</v>
      </c>
      <c r="U503" s="2" t="s">
        <v>73</v>
      </c>
      <c r="V503" s="2" t="s">
        <v>33</v>
      </c>
      <c r="W503" s="4">
        <v>634704.85</v>
      </c>
      <c r="X503" s="4">
        <v>0</v>
      </c>
      <c r="Y503" s="4">
        <v>634704.85</v>
      </c>
      <c r="Z503" s="2">
        <v>0</v>
      </c>
      <c r="AA503" s="2" t="s">
        <v>56</v>
      </c>
      <c r="AB503" s="2" t="s">
        <v>15727</v>
      </c>
      <c r="AC503" s="2" t="s">
        <v>87</v>
      </c>
      <c r="AD503" s="2" t="s">
        <v>76</v>
      </c>
      <c r="AE503" s="5">
        <v>63.04</v>
      </c>
      <c r="AF503" s="2">
        <v>0</v>
      </c>
      <c r="AG503" s="2" t="s">
        <v>77</v>
      </c>
      <c r="AH503" s="2">
        <v>9</v>
      </c>
      <c r="AI503" s="6" t="str">
        <f t="shared" si="21"/>
        <v>25-34</v>
      </c>
      <c r="AJ503" s="11">
        <f>YEAR(tbl_LoanData[[#This Row],[Application Date]])</f>
        <v>2023</v>
      </c>
      <c r="AK503" s="11" t="str">
        <f>TEXT(tbl_LoanData[[#This Row],[Application Date]],"MMMM")</f>
        <v>April</v>
      </c>
      <c r="AL503" s="12">
        <f>DATE(YEAR(tbl_LoanData[[#This Row],[Application Date]]),MONTH(tbl_LoanData[[#This Row],[Application Date]]),1)</f>
        <v>45017</v>
      </c>
      <c r="AM503" s="14">
        <f ca="1">IF(AND(tbl_LoanData[[#This Row],[Application Date]]&gt;=EOMONTH(TODAY(),-1)+1,tbl_LoanData[[#This Row],[Application Date]]&lt;=TODAY()),tbl_LoanData[[#This Row],[Loan Amount]],0)</f>
        <v>0</v>
      </c>
      <c r="AN503" s="14">
        <f>tbl_LoanData[[#This Row],[Amount Paid]]-(Q503-X503)</f>
        <v>110804.84999999998</v>
      </c>
      <c r="AO503" s="14">
        <f>IF(tbl_LoanData[[#This Row],[Application Status]]="Approved",1,0)</f>
        <v>1</v>
      </c>
      <c r="AP503" s="22" t="str">
        <f t="shared" ca="1" si="22"/>
        <v/>
      </c>
      <c r="AQ503" s="22" t="str">
        <f t="shared" ca="1" si="23"/>
        <v/>
      </c>
    </row>
    <row r="504" spans="1:43" ht="14.4" customHeight="1" x14ac:dyDescent="0.3">
      <c r="A504" s="2" t="s">
        <v>966</v>
      </c>
      <c r="B504" s="2" t="s">
        <v>967</v>
      </c>
      <c r="C504" s="2" t="s">
        <v>322</v>
      </c>
      <c r="D504" s="2" t="s">
        <v>134</v>
      </c>
      <c r="E504" s="2" t="s">
        <v>255</v>
      </c>
      <c r="F504" s="2">
        <v>56</v>
      </c>
      <c r="G504" s="2" t="s">
        <v>83</v>
      </c>
      <c r="H504" s="2" t="s">
        <v>233</v>
      </c>
      <c r="I504" s="2" t="s">
        <v>46</v>
      </c>
      <c r="J504" s="3">
        <v>45025</v>
      </c>
      <c r="K504" s="3"/>
      <c r="L504" s="2" t="s">
        <v>40</v>
      </c>
      <c r="M504" s="2" t="s">
        <v>94</v>
      </c>
      <c r="N504" s="2" t="s">
        <v>95</v>
      </c>
      <c r="O504" s="4">
        <v>1313000</v>
      </c>
      <c r="P504" s="4">
        <v>324000</v>
      </c>
      <c r="Q504" s="4">
        <v>989000</v>
      </c>
      <c r="R504" s="2">
        <v>36</v>
      </c>
      <c r="S504" s="5">
        <v>13.03</v>
      </c>
      <c r="T504" s="4">
        <v>38211.11</v>
      </c>
      <c r="U504" s="2" t="s">
        <v>113</v>
      </c>
      <c r="V504" s="2" t="s">
        <v>97</v>
      </c>
      <c r="W504" s="4">
        <v>0</v>
      </c>
      <c r="X504" s="4">
        <v>0</v>
      </c>
      <c r="Y504" s="4">
        <v>1375600.1</v>
      </c>
      <c r="Z504" s="2">
        <v>0</v>
      </c>
      <c r="AA504" s="2" t="s">
        <v>97</v>
      </c>
      <c r="AB504" s="2" t="s">
        <v>15736</v>
      </c>
      <c r="AC504" s="2" t="s">
        <v>75</v>
      </c>
      <c r="AD504" s="2" t="s">
        <v>76</v>
      </c>
      <c r="AE504" s="5">
        <v>75.319999999999993</v>
      </c>
      <c r="AF504" s="2">
        <v>0</v>
      </c>
      <c r="AG504" s="2" t="s">
        <v>97</v>
      </c>
      <c r="AH504" s="2"/>
      <c r="AI504" s="6" t="str">
        <f t="shared" si="21"/>
        <v>55-64</v>
      </c>
      <c r="AJ504" s="11">
        <f>YEAR(tbl_LoanData[[#This Row],[Application Date]])</f>
        <v>2023</v>
      </c>
      <c r="AK504" s="11" t="str">
        <f>TEXT(tbl_LoanData[[#This Row],[Application Date]],"MMMM")</f>
        <v>April</v>
      </c>
      <c r="AL504" s="12">
        <f>DATE(YEAR(tbl_LoanData[[#This Row],[Application Date]]),MONTH(tbl_LoanData[[#This Row],[Application Date]]),1)</f>
        <v>45017</v>
      </c>
      <c r="AM504" s="14">
        <f ca="1">IF(AND(tbl_LoanData[[#This Row],[Application Date]]&gt;=EOMONTH(TODAY(),-1)+1,tbl_LoanData[[#This Row],[Application Date]]&lt;=TODAY()),tbl_LoanData[[#This Row],[Loan Amount]],0)</f>
        <v>0</v>
      </c>
      <c r="AN504" s="14">
        <f>tbl_LoanData[[#This Row],[Amount Paid]]-(Q504-X504)</f>
        <v>-989000</v>
      </c>
      <c r="AO504" s="14">
        <f>IF(tbl_LoanData[[#This Row],[Application Status]]="Approved",1,0)</f>
        <v>0</v>
      </c>
      <c r="AP504" s="22" t="str">
        <f t="shared" ca="1" si="22"/>
        <v/>
      </c>
      <c r="AQ504" s="22" t="str">
        <f t="shared" ca="1" si="23"/>
        <v/>
      </c>
    </row>
    <row r="505" spans="1:43" ht="14.4" customHeight="1" x14ac:dyDescent="0.3">
      <c r="A505" s="2" t="s">
        <v>1000</v>
      </c>
      <c r="B505" s="2" t="s">
        <v>1001</v>
      </c>
      <c r="C505" s="2" t="s">
        <v>155</v>
      </c>
      <c r="D505" s="2" t="s">
        <v>182</v>
      </c>
      <c r="E505" s="2" t="s">
        <v>82</v>
      </c>
      <c r="F505" s="2">
        <v>64</v>
      </c>
      <c r="G505" s="2" t="s">
        <v>83</v>
      </c>
      <c r="H505" s="2" t="s">
        <v>70</v>
      </c>
      <c r="I505" s="2" t="s">
        <v>50</v>
      </c>
      <c r="J505" s="3">
        <v>45020</v>
      </c>
      <c r="K505" s="3">
        <v>45027</v>
      </c>
      <c r="L505" s="2" t="s">
        <v>40</v>
      </c>
      <c r="M505" s="2" t="s">
        <v>111</v>
      </c>
      <c r="N505" s="2" t="s">
        <v>369</v>
      </c>
      <c r="O505" s="4">
        <v>1144000</v>
      </c>
      <c r="P505" s="4">
        <v>144500</v>
      </c>
      <c r="Q505" s="4">
        <v>999500</v>
      </c>
      <c r="R505" s="2">
        <v>48</v>
      </c>
      <c r="S505" s="5">
        <v>13.62</v>
      </c>
      <c r="T505" s="4">
        <v>32167.24</v>
      </c>
      <c r="U505" s="2" t="s">
        <v>73</v>
      </c>
      <c r="V505" s="2" t="s">
        <v>74</v>
      </c>
      <c r="W505" s="4">
        <v>1254522.3600000001</v>
      </c>
      <c r="X505" s="4">
        <v>289505.24</v>
      </c>
      <c r="Y505" s="4">
        <v>1544027.6</v>
      </c>
      <c r="Z505" s="2">
        <v>30</v>
      </c>
      <c r="AA505" s="2" t="s">
        <v>57</v>
      </c>
      <c r="AB505" s="2" t="s">
        <v>15727</v>
      </c>
      <c r="AC505" s="2" t="s">
        <v>129</v>
      </c>
      <c r="AD505" s="2" t="s">
        <v>76</v>
      </c>
      <c r="AE505" s="5">
        <v>87.37</v>
      </c>
      <c r="AF505" s="2">
        <v>1</v>
      </c>
      <c r="AG505" s="2" t="s">
        <v>77</v>
      </c>
      <c r="AH505" s="2">
        <v>7</v>
      </c>
      <c r="AI505" s="6" t="str">
        <f t="shared" si="21"/>
        <v>55-64</v>
      </c>
      <c r="AJ505" s="11">
        <f>YEAR(tbl_LoanData[[#This Row],[Application Date]])</f>
        <v>2023</v>
      </c>
      <c r="AK505" s="11" t="str">
        <f>TEXT(tbl_LoanData[[#This Row],[Application Date]],"MMMM")</f>
        <v>April</v>
      </c>
      <c r="AL505" s="12">
        <f>DATE(YEAR(tbl_LoanData[[#This Row],[Application Date]]),MONTH(tbl_LoanData[[#This Row],[Application Date]]),1)</f>
        <v>45017</v>
      </c>
      <c r="AM505" s="14">
        <f ca="1">IF(AND(tbl_LoanData[[#This Row],[Application Date]]&gt;=EOMONTH(TODAY(),-1)+1,tbl_LoanData[[#This Row],[Application Date]]&lt;=TODAY()),tbl_LoanData[[#This Row],[Loan Amount]],0)</f>
        <v>0</v>
      </c>
      <c r="AN505" s="14">
        <f>tbl_LoanData[[#This Row],[Amount Paid]]-(Q505-X505)</f>
        <v>544527.60000000009</v>
      </c>
      <c r="AO505" s="14">
        <f>IF(tbl_LoanData[[#This Row],[Application Status]]="Approved",1,0)</f>
        <v>1</v>
      </c>
      <c r="AP505" s="22" t="str">
        <f t="shared" ca="1" si="22"/>
        <v/>
      </c>
      <c r="AQ505" s="22" t="str">
        <f t="shared" ca="1" si="23"/>
        <v/>
      </c>
    </row>
    <row r="506" spans="1:43" ht="14.4" customHeight="1" x14ac:dyDescent="0.3">
      <c r="A506" s="2" t="s">
        <v>1039</v>
      </c>
      <c r="B506" s="2" t="s">
        <v>1040</v>
      </c>
      <c r="C506" s="2" t="s">
        <v>530</v>
      </c>
      <c r="D506" s="2" t="s">
        <v>91</v>
      </c>
      <c r="E506" s="2" t="s">
        <v>117</v>
      </c>
      <c r="F506" s="2">
        <v>54</v>
      </c>
      <c r="G506" s="2" t="s">
        <v>69</v>
      </c>
      <c r="H506" s="2" t="s">
        <v>156</v>
      </c>
      <c r="I506" s="2" t="s">
        <v>45</v>
      </c>
      <c r="J506" s="3">
        <v>45021</v>
      </c>
      <c r="K506" s="3">
        <v>45036</v>
      </c>
      <c r="L506" s="2" t="s">
        <v>36</v>
      </c>
      <c r="M506" s="2" t="s">
        <v>71</v>
      </c>
      <c r="N506" s="2" t="s">
        <v>162</v>
      </c>
      <c r="O506" s="4">
        <v>2007000</v>
      </c>
      <c r="P506" s="4">
        <v>665600</v>
      </c>
      <c r="Q506" s="4">
        <v>1341400</v>
      </c>
      <c r="R506" s="2">
        <v>36</v>
      </c>
      <c r="S506" s="5">
        <v>13.56</v>
      </c>
      <c r="T506" s="4">
        <v>52418.93</v>
      </c>
      <c r="U506" s="2" t="s">
        <v>73</v>
      </c>
      <c r="V506" s="2" t="s">
        <v>33</v>
      </c>
      <c r="W506" s="4">
        <v>1887081.52</v>
      </c>
      <c r="X506" s="4">
        <v>0</v>
      </c>
      <c r="Y506" s="4">
        <v>1887081.52</v>
      </c>
      <c r="Z506" s="2">
        <v>0</v>
      </c>
      <c r="AA506" s="2" t="s">
        <v>56</v>
      </c>
      <c r="AB506" s="2" t="s">
        <v>15732</v>
      </c>
      <c r="AC506" s="2" t="s">
        <v>360</v>
      </c>
      <c r="AD506" s="2" t="s">
        <v>76</v>
      </c>
      <c r="AE506" s="5">
        <v>66.84</v>
      </c>
      <c r="AF506" s="2">
        <v>0</v>
      </c>
      <c r="AG506" s="2" t="s">
        <v>77</v>
      </c>
      <c r="AH506" s="2">
        <v>15</v>
      </c>
      <c r="AI506" s="6" t="str">
        <f t="shared" si="21"/>
        <v>45-54</v>
      </c>
      <c r="AJ506" s="11">
        <f>YEAR(tbl_LoanData[[#This Row],[Application Date]])</f>
        <v>2023</v>
      </c>
      <c r="AK506" s="11" t="str">
        <f>TEXT(tbl_LoanData[[#This Row],[Application Date]],"MMMM")</f>
        <v>April</v>
      </c>
      <c r="AL506" s="12">
        <f>DATE(YEAR(tbl_LoanData[[#This Row],[Application Date]]),MONTH(tbl_LoanData[[#This Row],[Application Date]]),1)</f>
        <v>45017</v>
      </c>
      <c r="AM506" s="14">
        <f ca="1">IF(AND(tbl_LoanData[[#This Row],[Application Date]]&gt;=EOMONTH(TODAY(),-1)+1,tbl_LoanData[[#This Row],[Application Date]]&lt;=TODAY()),tbl_LoanData[[#This Row],[Loan Amount]],0)</f>
        <v>0</v>
      </c>
      <c r="AN506" s="14">
        <f>tbl_LoanData[[#This Row],[Amount Paid]]-(Q506-X506)</f>
        <v>545681.52</v>
      </c>
      <c r="AO506" s="14">
        <f>IF(tbl_LoanData[[#This Row],[Application Status]]="Approved",1,0)</f>
        <v>1</v>
      </c>
      <c r="AP506" s="22" t="str">
        <f t="shared" ca="1" si="22"/>
        <v/>
      </c>
      <c r="AQ506" s="22" t="str">
        <f t="shared" ca="1" si="23"/>
        <v/>
      </c>
    </row>
    <row r="507" spans="1:43" ht="14.4" customHeight="1" x14ac:dyDescent="0.3">
      <c r="A507" s="2" t="s">
        <v>1062</v>
      </c>
      <c r="B507" s="2" t="s">
        <v>1063</v>
      </c>
      <c r="C507" s="2" t="s">
        <v>949</v>
      </c>
      <c r="D507" s="2" t="s">
        <v>204</v>
      </c>
      <c r="E507" s="2" t="s">
        <v>311</v>
      </c>
      <c r="F507" s="2">
        <v>22</v>
      </c>
      <c r="G507" s="2" t="s">
        <v>83</v>
      </c>
      <c r="H507" s="2" t="s">
        <v>191</v>
      </c>
      <c r="I507" s="2" t="s">
        <v>51</v>
      </c>
      <c r="J507" s="3">
        <v>45035</v>
      </c>
      <c r="K507" s="3"/>
      <c r="L507" s="2" t="s">
        <v>38</v>
      </c>
      <c r="M507" s="2" t="s">
        <v>127</v>
      </c>
      <c r="N507" s="2" t="s">
        <v>128</v>
      </c>
      <c r="O507" s="4">
        <v>1607000</v>
      </c>
      <c r="P507" s="4">
        <v>411700</v>
      </c>
      <c r="Q507" s="4">
        <v>1195300</v>
      </c>
      <c r="R507" s="2">
        <v>18</v>
      </c>
      <c r="S507" s="5">
        <v>8.2100000000000009</v>
      </c>
      <c r="T507" s="4">
        <v>74583.399999999994</v>
      </c>
      <c r="U507" s="2" t="s">
        <v>113</v>
      </c>
      <c r="V507" s="2" t="s">
        <v>97</v>
      </c>
      <c r="W507" s="4">
        <v>0</v>
      </c>
      <c r="X507" s="4">
        <v>0</v>
      </c>
      <c r="Y507" s="4">
        <v>1342501.2</v>
      </c>
      <c r="Z507" s="2">
        <v>0</v>
      </c>
      <c r="AA507" s="2" t="s">
        <v>97</v>
      </c>
      <c r="AB507" s="2" t="s">
        <v>15730</v>
      </c>
      <c r="AC507" s="2" t="s">
        <v>129</v>
      </c>
      <c r="AD507" s="2" t="s">
        <v>76</v>
      </c>
      <c r="AE507" s="5">
        <v>74.38</v>
      </c>
      <c r="AF507" s="2">
        <v>0</v>
      </c>
      <c r="AG507" s="2" t="s">
        <v>97</v>
      </c>
      <c r="AH507" s="2"/>
      <c r="AI507" s="6" t="str">
        <f t="shared" si="21"/>
        <v>18-24</v>
      </c>
      <c r="AJ507" s="11">
        <f>YEAR(tbl_LoanData[[#This Row],[Application Date]])</f>
        <v>2023</v>
      </c>
      <c r="AK507" s="11" t="str">
        <f>TEXT(tbl_LoanData[[#This Row],[Application Date]],"MMMM")</f>
        <v>April</v>
      </c>
      <c r="AL507" s="12">
        <f>DATE(YEAR(tbl_LoanData[[#This Row],[Application Date]]),MONTH(tbl_LoanData[[#This Row],[Application Date]]),1)</f>
        <v>45017</v>
      </c>
      <c r="AM507" s="14">
        <f ca="1">IF(AND(tbl_LoanData[[#This Row],[Application Date]]&gt;=EOMONTH(TODAY(),-1)+1,tbl_LoanData[[#This Row],[Application Date]]&lt;=TODAY()),tbl_LoanData[[#This Row],[Loan Amount]],0)</f>
        <v>0</v>
      </c>
      <c r="AN507" s="14">
        <f>tbl_LoanData[[#This Row],[Amount Paid]]-(Q507-X507)</f>
        <v>-1195300</v>
      </c>
      <c r="AO507" s="14">
        <f>IF(tbl_LoanData[[#This Row],[Application Status]]="Approved",1,0)</f>
        <v>0</v>
      </c>
      <c r="AP507" s="22" t="str">
        <f t="shared" ca="1" si="22"/>
        <v/>
      </c>
      <c r="AQ507" s="22" t="str">
        <f t="shared" ca="1" si="23"/>
        <v/>
      </c>
    </row>
    <row r="508" spans="1:43" ht="14.4" customHeight="1" x14ac:dyDescent="0.3">
      <c r="A508" s="2" t="s">
        <v>1111</v>
      </c>
      <c r="B508" s="2" t="s">
        <v>1112</v>
      </c>
      <c r="C508" s="2" t="s">
        <v>227</v>
      </c>
      <c r="D508" s="2" t="s">
        <v>161</v>
      </c>
      <c r="E508" s="2" t="s">
        <v>92</v>
      </c>
      <c r="F508" s="2">
        <v>64</v>
      </c>
      <c r="G508" s="2" t="s">
        <v>69</v>
      </c>
      <c r="H508" s="2" t="s">
        <v>205</v>
      </c>
      <c r="I508" s="2" t="s">
        <v>49</v>
      </c>
      <c r="J508" s="3">
        <v>45032</v>
      </c>
      <c r="K508" s="3">
        <v>45039</v>
      </c>
      <c r="L508" s="2" t="s">
        <v>40</v>
      </c>
      <c r="M508" s="2" t="s">
        <v>85</v>
      </c>
      <c r="N508" s="2" t="s">
        <v>274</v>
      </c>
      <c r="O508" s="4">
        <v>1308000</v>
      </c>
      <c r="P508" s="4">
        <v>351700</v>
      </c>
      <c r="Q508" s="4">
        <v>956300</v>
      </c>
      <c r="R508" s="2">
        <v>36</v>
      </c>
      <c r="S508" s="5">
        <v>6.26</v>
      </c>
      <c r="T508" s="4">
        <v>31552.59</v>
      </c>
      <c r="U508" s="2" t="s">
        <v>73</v>
      </c>
      <c r="V508" s="2" t="s">
        <v>33</v>
      </c>
      <c r="W508" s="4">
        <v>1135893.1399999999</v>
      </c>
      <c r="X508" s="4">
        <v>0</v>
      </c>
      <c r="Y508" s="4">
        <v>1135893.1399999999</v>
      </c>
      <c r="Z508" s="2">
        <v>0</v>
      </c>
      <c r="AA508" s="2" t="s">
        <v>56</v>
      </c>
      <c r="AB508" s="2" t="s">
        <v>15731</v>
      </c>
      <c r="AC508" s="2" t="s">
        <v>332</v>
      </c>
      <c r="AD508" s="2" t="s">
        <v>76</v>
      </c>
      <c r="AE508" s="5">
        <v>73.11</v>
      </c>
      <c r="AF508" s="2">
        <v>0</v>
      </c>
      <c r="AG508" s="2" t="s">
        <v>77</v>
      </c>
      <c r="AH508" s="2">
        <v>7</v>
      </c>
      <c r="AI508" s="6" t="str">
        <f t="shared" si="21"/>
        <v>55-64</v>
      </c>
      <c r="AJ508" s="11">
        <f>YEAR(tbl_LoanData[[#This Row],[Application Date]])</f>
        <v>2023</v>
      </c>
      <c r="AK508" s="11" t="str">
        <f>TEXT(tbl_LoanData[[#This Row],[Application Date]],"MMMM")</f>
        <v>April</v>
      </c>
      <c r="AL508" s="12">
        <f>DATE(YEAR(tbl_LoanData[[#This Row],[Application Date]]),MONTH(tbl_LoanData[[#This Row],[Application Date]]),1)</f>
        <v>45017</v>
      </c>
      <c r="AM508" s="14">
        <f ca="1">IF(AND(tbl_LoanData[[#This Row],[Application Date]]&gt;=EOMONTH(TODAY(),-1)+1,tbl_LoanData[[#This Row],[Application Date]]&lt;=TODAY()),tbl_LoanData[[#This Row],[Loan Amount]],0)</f>
        <v>0</v>
      </c>
      <c r="AN508" s="14">
        <f>tbl_LoanData[[#This Row],[Amount Paid]]-(Q508-X508)</f>
        <v>179593.1399999999</v>
      </c>
      <c r="AO508" s="14">
        <f>IF(tbl_LoanData[[#This Row],[Application Status]]="Approved",1,0)</f>
        <v>1</v>
      </c>
      <c r="AP508" s="22" t="str">
        <f t="shared" ca="1" si="22"/>
        <v/>
      </c>
      <c r="AQ508" s="22" t="str">
        <f t="shared" ca="1" si="23"/>
        <v/>
      </c>
    </row>
    <row r="509" spans="1:43" ht="14.4" customHeight="1" x14ac:dyDescent="0.3">
      <c r="A509" s="2" t="s">
        <v>1117</v>
      </c>
      <c r="B509" s="2" t="s">
        <v>1118</v>
      </c>
      <c r="C509" s="2" t="s">
        <v>413</v>
      </c>
      <c r="D509" s="2" t="s">
        <v>204</v>
      </c>
      <c r="E509" s="2" t="s">
        <v>204</v>
      </c>
      <c r="F509" s="2">
        <v>30</v>
      </c>
      <c r="G509" s="2" t="s">
        <v>83</v>
      </c>
      <c r="H509" s="2" t="s">
        <v>307</v>
      </c>
      <c r="I509" s="2" t="s">
        <v>43</v>
      </c>
      <c r="J509" s="3">
        <v>45019</v>
      </c>
      <c r="K509" s="3">
        <v>45024</v>
      </c>
      <c r="L509" s="2" t="s">
        <v>38</v>
      </c>
      <c r="M509" s="2" t="s">
        <v>71</v>
      </c>
      <c r="N509" s="2" t="s">
        <v>589</v>
      </c>
      <c r="O509" s="4">
        <v>1397000</v>
      </c>
      <c r="P509" s="4">
        <v>481800</v>
      </c>
      <c r="Q509" s="4">
        <v>915200</v>
      </c>
      <c r="R509" s="2">
        <v>36</v>
      </c>
      <c r="S509" s="5">
        <v>6.48</v>
      </c>
      <c r="T509" s="4">
        <v>30364.3</v>
      </c>
      <c r="U509" s="2" t="s">
        <v>73</v>
      </c>
      <c r="V509" s="2" t="s">
        <v>33</v>
      </c>
      <c r="W509" s="4">
        <v>1093114.8799999999</v>
      </c>
      <c r="X509" s="4">
        <v>0</v>
      </c>
      <c r="Y509" s="4">
        <v>1093114.8799999999</v>
      </c>
      <c r="Z509" s="2">
        <v>0</v>
      </c>
      <c r="AA509" s="2" t="s">
        <v>56</v>
      </c>
      <c r="AB509" s="2" t="s">
        <v>15730</v>
      </c>
      <c r="AC509" s="2" t="s">
        <v>87</v>
      </c>
      <c r="AD509" s="2" t="s">
        <v>76</v>
      </c>
      <c r="AE509" s="5">
        <v>65.510000000000005</v>
      </c>
      <c r="AF509" s="2">
        <v>0</v>
      </c>
      <c r="AG509" s="2" t="s">
        <v>77</v>
      </c>
      <c r="AH509" s="2">
        <v>5</v>
      </c>
      <c r="AI509" s="6" t="str">
        <f t="shared" si="21"/>
        <v>25-34</v>
      </c>
      <c r="AJ509" s="11">
        <f>YEAR(tbl_LoanData[[#This Row],[Application Date]])</f>
        <v>2023</v>
      </c>
      <c r="AK509" s="11" t="str">
        <f>TEXT(tbl_LoanData[[#This Row],[Application Date]],"MMMM")</f>
        <v>April</v>
      </c>
      <c r="AL509" s="12">
        <f>DATE(YEAR(tbl_LoanData[[#This Row],[Application Date]]),MONTH(tbl_LoanData[[#This Row],[Application Date]]),1)</f>
        <v>45017</v>
      </c>
      <c r="AM509" s="14">
        <f ca="1">IF(AND(tbl_LoanData[[#This Row],[Application Date]]&gt;=EOMONTH(TODAY(),-1)+1,tbl_LoanData[[#This Row],[Application Date]]&lt;=TODAY()),tbl_LoanData[[#This Row],[Loan Amount]],0)</f>
        <v>0</v>
      </c>
      <c r="AN509" s="14">
        <f>tbl_LoanData[[#This Row],[Amount Paid]]-(Q509-X509)</f>
        <v>177914.87999999989</v>
      </c>
      <c r="AO509" s="14">
        <f>IF(tbl_LoanData[[#This Row],[Application Status]]="Approved",1,0)</f>
        <v>1</v>
      </c>
      <c r="AP509" s="22" t="str">
        <f t="shared" ca="1" si="22"/>
        <v/>
      </c>
      <c r="AQ509" s="22" t="str">
        <f t="shared" ca="1" si="23"/>
        <v/>
      </c>
    </row>
    <row r="510" spans="1:43" ht="14.4" customHeight="1" x14ac:dyDescent="0.3">
      <c r="A510" s="2" t="s">
        <v>1323</v>
      </c>
      <c r="B510" s="2" t="s">
        <v>1324</v>
      </c>
      <c r="C510" s="2" t="s">
        <v>109</v>
      </c>
      <c r="D510" s="2" t="s">
        <v>161</v>
      </c>
      <c r="E510" s="2" t="s">
        <v>284</v>
      </c>
      <c r="F510" s="2">
        <v>39</v>
      </c>
      <c r="G510" s="2" t="s">
        <v>83</v>
      </c>
      <c r="H510" s="2" t="s">
        <v>250</v>
      </c>
      <c r="I510" s="2" t="s">
        <v>52</v>
      </c>
      <c r="J510" s="3">
        <v>45020</v>
      </c>
      <c r="K510" s="3">
        <v>45038</v>
      </c>
      <c r="L510" s="2" t="s">
        <v>40</v>
      </c>
      <c r="M510" s="2" t="s">
        <v>111</v>
      </c>
      <c r="N510" s="2" t="s">
        <v>369</v>
      </c>
      <c r="O510" s="4">
        <v>1326000</v>
      </c>
      <c r="P510" s="4">
        <v>163000</v>
      </c>
      <c r="Q510" s="4">
        <v>1163000</v>
      </c>
      <c r="R510" s="2">
        <v>36</v>
      </c>
      <c r="S510" s="5">
        <v>12.41</v>
      </c>
      <c r="T510" s="4">
        <v>44332.91</v>
      </c>
      <c r="U510" s="2" t="s">
        <v>73</v>
      </c>
      <c r="V510" s="2" t="s">
        <v>35</v>
      </c>
      <c r="W510" s="4">
        <v>1196988.57</v>
      </c>
      <c r="X510" s="4">
        <v>398996.33</v>
      </c>
      <c r="Y510" s="4">
        <v>1595984.9</v>
      </c>
      <c r="Z510" s="2">
        <v>279</v>
      </c>
      <c r="AA510" s="2" t="s">
        <v>60</v>
      </c>
      <c r="AB510" s="2" t="s">
        <v>15728</v>
      </c>
      <c r="AC510" s="2" t="s">
        <v>332</v>
      </c>
      <c r="AD510" s="2" t="s">
        <v>76</v>
      </c>
      <c r="AE510" s="5">
        <v>87.71</v>
      </c>
      <c r="AF510" s="2">
        <v>9</v>
      </c>
      <c r="AG510" s="2" t="s">
        <v>130</v>
      </c>
      <c r="AH510" s="2">
        <v>18</v>
      </c>
      <c r="AI510" s="6" t="str">
        <f t="shared" si="21"/>
        <v>35-44</v>
      </c>
      <c r="AJ510" s="11">
        <f>YEAR(tbl_LoanData[[#This Row],[Application Date]])</f>
        <v>2023</v>
      </c>
      <c r="AK510" s="11" t="str">
        <f>TEXT(tbl_LoanData[[#This Row],[Application Date]],"MMMM")</f>
        <v>April</v>
      </c>
      <c r="AL510" s="12">
        <f>DATE(YEAR(tbl_LoanData[[#This Row],[Application Date]]),MONTH(tbl_LoanData[[#This Row],[Application Date]]),1)</f>
        <v>45017</v>
      </c>
      <c r="AM510" s="14">
        <f ca="1">IF(AND(tbl_LoanData[[#This Row],[Application Date]]&gt;=EOMONTH(TODAY(),-1)+1,tbl_LoanData[[#This Row],[Application Date]]&lt;=TODAY()),tbl_LoanData[[#This Row],[Loan Amount]],0)</f>
        <v>0</v>
      </c>
      <c r="AN510" s="14">
        <f>tbl_LoanData[[#This Row],[Amount Paid]]-(Q510-X510)</f>
        <v>432984.90000000014</v>
      </c>
      <c r="AO510" s="14">
        <f>IF(tbl_LoanData[[#This Row],[Application Status]]="Approved",1,0)</f>
        <v>1</v>
      </c>
      <c r="AP510" s="22" t="str">
        <f t="shared" ca="1" si="22"/>
        <v/>
      </c>
      <c r="AQ510" s="22" t="str">
        <f t="shared" ca="1" si="23"/>
        <v/>
      </c>
    </row>
    <row r="511" spans="1:43" x14ac:dyDescent="0.3">
      <c r="A511" s="2" t="s">
        <v>1337</v>
      </c>
      <c r="B511" s="2" t="s">
        <v>1338</v>
      </c>
      <c r="C511" s="2" t="s">
        <v>530</v>
      </c>
      <c r="D511" s="2" t="s">
        <v>81</v>
      </c>
      <c r="E511" s="2" t="s">
        <v>92</v>
      </c>
      <c r="F511" s="2">
        <v>63</v>
      </c>
      <c r="G511" s="2" t="s">
        <v>69</v>
      </c>
      <c r="H511" s="2" t="s">
        <v>269</v>
      </c>
      <c r="I511" s="2" t="s">
        <v>46</v>
      </c>
      <c r="J511" s="3">
        <v>45039</v>
      </c>
      <c r="K511" s="3">
        <v>45044</v>
      </c>
      <c r="L511" s="2" t="s">
        <v>37</v>
      </c>
      <c r="M511" s="2" t="s">
        <v>104</v>
      </c>
      <c r="N511" s="2" t="s">
        <v>192</v>
      </c>
      <c r="O511" s="4">
        <v>144000</v>
      </c>
      <c r="P511" s="4">
        <v>51600</v>
      </c>
      <c r="Q511" s="4">
        <v>92400</v>
      </c>
      <c r="R511" s="2">
        <v>48</v>
      </c>
      <c r="S511" s="5">
        <v>7.81</v>
      </c>
      <c r="T511" s="4">
        <v>2526.37</v>
      </c>
      <c r="U511" s="2" t="s">
        <v>73</v>
      </c>
      <c r="V511" s="2" t="s">
        <v>74</v>
      </c>
      <c r="W511" s="4">
        <v>101054.8</v>
      </c>
      <c r="X511" s="4">
        <v>20210.96</v>
      </c>
      <c r="Y511" s="4">
        <v>121265.76</v>
      </c>
      <c r="Z511" s="2">
        <v>0</v>
      </c>
      <c r="AA511" s="2" t="s">
        <v>56</v>
      </c>
      <c r="AB511" s="2" t="s">
        <v>15736</v>
      </c>
      <c r="AC511" s="2" t="s">
        <v>75</v>
      </c>
      <c r="AD511" s="2" t="s">
        <v>76</v>
      </c>
      <c r="AE511" s="5">
        <v>64.17</v>
      </c>
      <c r="AF511" s="2">
        <v>0</v>
      </c>
      <c r="AG511" s="2" t="s">
        <v>77</v>
      </c>
      <c r="AH511" s="2">
        <v>5</v>
      </c>
      <c r="AI511" s="6" t="str">
        <f t="shared" si="21"/>
        <v>55-64</v>
      </c>
      <c r="AJ511" s="11">
        <f>YEAR(tbl_LoanData[[#This Row],[Application Date]])</f>
        <v>2023</v>
      </c>
      <c r="AK511" s="11" t="str">
        <f>TEXT(tbl_LoanData[[#This Row],[Application Date]],"MMMM")</f>
        <v>April</v>
      </c>
      <c r="AL511" s="12">
        <f>DATE(YEAR(tbl_LoanData[[#This Row],[Application Date]]),MONTH(tbl_LoanData[[#This Row],[Application Date]]),1)</f>
        <v>45017</v>
      </c>
      <c r="AM511" s="14">
        <f ca="1">IF(AND(tbl_LoanData[[#This Row],[Application Date]]&gt;=EOMONTH(TODAY(),-1)+1,tbl_LoanData[[#This Row],[Application Date]]&lt;=TODAY()),tbl_LoanData[[#This Row],[Loan Amount]],0)</f>
        <v>0</v>
      </c>
      <c r="AN511" s="14">
        <f>tbl_LoanData[[#This Row],[Amount Paid]]-(Q511-X511)</f>
        <v>28865.759999999995</v>
      </c>
      <c r="AO511" s="14">
        <f>IF(tbl_LoanData[[#This Row],[Application Status]]="Approved",1,0)</f>
        <v>1</v>
      </c>
      <c r="AP511" s="22" t="str">
        <f t="shared" ca="1" si="22"/>
        <v/>
      </c>
      <c r="AQ511" s="22" t="str">
        <f t="shared" ca="1" si="23"/>
        <v/>
      </c>
    </row>
    <row r="512" spans="1:43" ht="14.4" customHeight="1" x14ac:dyDescent="0.3">
      <c r="A512" s="2" t="s">
        <v>1357</v>
      </c>
      <c r="B512" s="2" t="s">
        <v>1358</v>
      </c>
      <c r="C512" s="2" t="s">
        <v>508</v>
      </c>
      <c r="D512" s="2" t="s">
        <v>189</v>
      </c>
      <c r="E512" s="2" t="s">
        <v>81</v>
      </c>
      <c r="F512" s="2">
        <v>47</v>
      </c>
      <c r="G512" s="2" t="s">
        <v>83</v>
      </c>
      <c r="H512" s="2" t="s">
        <v>191</v>
      </c>
      <c r="I512" s="2" t="s">
        <v>51</v>
      </c>
      <c r="J512" s="3">
        <v>45035</v>
      </c>
      <c r="K512" s="3">
        <v>45044</v>
      </c>
      <c r="L512" s="2" t="s">
        <v>36</v>
      </c>
      <c r="M512" s="2" t="s">
        <v>111</v>
      </c>
      <c r="N512" s="2" t="s">
        <v>350</v>
      </c>
      <c r="O512" s="4">
        <v>1733000</v>
      </c>
      <c r="P512" s="4">
        <v>518300</v>
      </c>
      <c r="Q512" s="4">
        <v>1214700</v>
      </c>
      <c r="R512" s="2">
        <v>24</v>
      </c>
      <c r="S512" s="5">
        <v>7.36</v>
      </c>
      <c r="T512" s="4">
        <v>58062.66</v>
      </c>
      <c r="U512" s="2" t="s">
        <v>73</v>
      </c>
      <c r="V512" s="2" t="s">
        <v>33</v>
      </c>
      <c r="W512" s="4">
        <v>1393503.84</v>
      </c>
      <c r="X512" s="4">
        <v>0</v>
      </c>
      <c r="Y512" s="4">
        <v>1393503.84</v>
      </c>
      <c r="Z512" s="2">
        <v>0</v>
      </c>
      <c r="AA512" s="2" t="s">
        <v>56</v>
      </c>
      <c r="AB512" s="2" t="s">
        <v>15733</v>
      </c>
      <c r="AC512" s="2" t="s">
        <v>106</v>
      </c>
      <c r="AD512" s="2" t="s">
        <v>76</v>
      </c>
      <c r="AE512" s="5">
        <v>70.09</v>
      </c>
      <c r="AF512" s="2">
        <v>0</v>
      </c>
      <c r="AG512" s="2" t="s">
        <v>77</v>
      </c>
      <c r="AH512" s="2">
        <v>9</v>
      </c>
      <c r="AI512" s="6" t="str">
        <f t="shared" si="21"/>
        <v>45-54</v>
      </c>
      <c r="AJ512" s="11">
        <f>YEAR(tbl_LoanData[[#This Row],[Application Date]])</f>
        <v>2023</v>
      </c>
      <c r="AK512" s="11" t="str">
        <f>TEXT(tbl_LoanData[[#This Row],[Application Date]],"MMMM")</f>
        <v>April</v>
      </c>
      <c r="AL512" s="12">
        <f>DATE(YEAR(tbl_LoanData[[#This Row],[Application Date]]),MONTH(tbl_LoanData[[#This Row],[Application Date]]),1)</f>
        <v>45017</v>
      </c>
      <c r="AM512" s="14">
        <f ca="1">IF(AND(tbl_LoanData[[#This Row],[Application Date]]&gt;=EOMONTH(TODAY(),-1)+1,tbl_LoanData[[#This Row],[Application Date]]&lt;=TODAY()),tbl_LoanData[[#This Row],[Loan Amount]],0)</f>
        <v>0</v>
      </c>
      <c r="AN512" s="14">
        <f>tbl_LoanData[[#This Row],[Amount Paid]]-(Q512-X512)</f>
        <v>178803.84000000008</v>
      </c>
      <c r="AO512" s="14">
        <f>IF(tbl_LoanData[[#This Row],[Application Status]]="Approved",1,0)</f>
        <v>1</v>
      </c>
      <c r="AP512" s="22" t="str">
        <f t="shared" ca="1" si="22"/>
        <v/>
      </c>
      <c r="AQ512" s="22" t="str">
        <f t="shared" ca="1" si="23"/>
        <v/>
      </c>
    </row>
    <row r="513" spans="1:43" ht="14.4" customHeight="1" x14ac:dyDescent="0.3">
      <c r="A513" s="2" t="s">
        <v>1367</v>
      </c>
      <c r="B513" s="2" t="s">
        <v>1368</v>
      </c>
      <c r="C513" s="2" t="s">
        <v>682</v>
      </c>
      <c r="D513" s="2" t="s">
        <v>176</v>
      </c>
      <c r="E513" s="2" t="s">
        <v>176</v>
      </c>
      <c r="F513" s="2">
        <v>61</v>
      </c>
      <c r="G513" s="2" t="s">
        <v>69</v>
      </c>
      <c r="H513" s="2" t="s">
        <v>143</v>
      </c>
      <c r="I513" s="2" t="s">
        <v>46</v>
      </c>
      <c r="J513" s="3">
        <v>45037</v>
      </c>
      <c r="K513" s="3">
        <v>45051</v>
      </c>
      <c r="L513" s="2" t="s">
        <v>39</v>
      </c>
      <c r="M513" s="2" t="s">
        <v>127</v>
      </c>
      <c r="N513" s="2" t="s">
        <v>195</v>
      </c>
      <c r="O513" s="4">
        <v>1110000</v>
      </c>
      <c r="P513" s="4">
        <v>198800</v>
      </c>
      <c r="Q513" s="4">
        <v>911200</v>
      </c>
      <c r="R513" s="2">
        <v>24</v>
      </c>
      <c r="S513" s="5">
        <v>14.38</v>
      </c>
      <c r="T513" s="4">
        <v>48885.88</v>
      </c>
      <c r="U513" s="2" t="s">
        <v>73</v>
      </c>
      <c r="V513" s="2" t="s">
        <v>33</v>
      </c>
      <c r="W513" s="4">
        <v>1173261.1200000001</v>
      </c>
      <c r="X513" s="4">
        <v>0</v>
      </c>
      <c r="Y513" s="4">
        <v>1173261.1200000001</v>
      </c>
      <c r="Z513" s="2">
        <v>0</v>
      </c>
      <c r="AA513" s="2" t="s">
        <v>56</v>
      </c>
      <c r="AB513" s="2" t="s">
        <v>15727</v>
      </c>
      <c r="AC513" s="2" t="s">
        <v>106</v>
      </c>
      <c r="AD513" s="2" t="s">
        <v>76</v>
      </c>
      <c r="AE513" s="5">
        <v>82.09</v>
      </c>
      <c r="AF513" s="2">
        <v>0</v>
      </c>
      <c r="AG513" s="2" t="s">
        <v>77</v>
      </c>
      <c r="AH513" s="2">
        <v>14</v>
      </c>
      <c r="AI513" s="6" t="str">
        <f t="shared" si="21"/>
        <v>55-64</v>
      </c>
      <c r="AJ513" s="11">
        <f>YEAR(tbl_LoanData[[#This Row],[Application Date]])</f>
        <v>2023</v>
      </c>
      <c r="AK513" s="11" t="str">
        <f>TEXT(tbl_LoanData[[#This Row],[Application Date]],"MMMM")</f>
        <v>April</v>
      </c>
      <c r="AL513" s="12">
        <f>DATE(YEAR(tbl_LoanData[[#This Row],[Application Date]]),MONTH(tbl_LoanData[[#This Row],[Application Date]]),1)</f>
        <v>45017</v>
      </c>
      <c r="AM513" s="14">
        <f ca="1">IF(AND(tbl_LoanData[[#This Row],[Application Date]]&gt;=EOMONTH(TODAY(),-1)+1,tbl_LoanData[[#This Row],[Application Date]]&lt;=TODAY()),tbl_LoanData[[#This Row],[Loan Amount]],0)</f>
        <v>0</v>
      </c>
      <c r="AN513" s="14">
        <f>tbl_LoanData[[#This Row],[Amount Paid]]-(Q513-X513)</f>
        <v>262061.12000000011</v>
      </c>
      <c r="AO513" s="14">
        <f>IF(tbl_LoanData[[#This Row],[Application Status]]="Approved",1,0)</f>
        <v>1</v>
      </c>
      <c r="AP513" s="22" t="str">
        <f t="shared" ca="1" si="22"/>
        <v/>
      </c>
      <c r="AQ513" s="22" t="str">
        <f t="shared" ca="1" si="23"/>
        <v/>
      </c>
    </row>
    <row r="514" spans="1:43" ht="14.4" customHeight="1" x14ac:dyDescent="0.3">
      <c r="A514" s="2" t="s">
        <v>1415</v>
      </c>
      <c r="B514" s="2" t="s">
        <v>1416</v>
      </c>
      <c r="C514" s="2" t="s">
        <v>949</v>
      </c>
      <c r="D514" s="2" t="s">
        <v>311</v>
      </c>
      <c r="E514" s="2" t="s">
        <v>91</v>
      </c>
      <c r="F514" s="2">
        <v>37</v>
      </c>
      <c r="G514" s="2" t="s">
        <v>83</v>
      </c>
      <c r="H514" s="2" t="s">
        <v>224</v>
      </c>
      <c r="I514" s="2" t="s">
        <v>54</v>
      </c>
      <c r="J514" s="3">
        <v>45038</v>
      </c>
      <c r="K514" s="3">
        <v>45040</v>
      </c>
      <c r="L514" s="2" t="s">
        <v>40</v>
      </c>
      <c r="M514" s="2" t="s">
        <v>111</v>
      </c>
      <c r="N514" s="2" t="s">
        <v>120</v>
      </c>
      <c r="O514" s="4">
        <v>795000</v>
      </c>
      <c r="P514" s="4">
        <v>141000</v>
      </c>
      <c r="Q514" s="4">
        <v>654000</v>
      </c>
      <c r="R514" s="2">
        <v>12</v>
      </c>
      <c r="S514" s="5">
        <v>12.17</v>
      </c>
      <c r="T514" s="4">
        <v>61132.65</v>
      </c>
      <c r="U514" s="2" t="s">
        <v>73</v>
      </c>
      <c r="V514" s="2" t="s">
        <v>34</v>
      </c>
      <c r="W514" s="4">
        <v>550193.85</v>
      </c>
      <c r="X514" s="4">
        <v>183397.95</v>
      </c>
      <c r="Y514" s="4">
        <v>733591.8</v>
      </c>
      <c r="Z514" s="2">
        <v>96</v>
      </c>
      <c r="AA514" s="2" t="s">
        <v>60</v>
      </c>
      <c r="AB514" s="2" t="s">
        <v>15734</v>
      </c>
      <c r="AC514" s="2" t="s">
        <v>213</v>
      </c>
      <c r="AD514" s="2" t="s">
        <v>76</v>
      </c>
      <c r="AE514" s="5">
        <v>82.26</v>
      </c>
      <c r="AF514" s="2">
        <v>3</v>
      </c>
      <c r="AG514" s="2" t="s">
        <v>130</v>
      </c>
      <c r="AH514" s="2">
        <v>2</v>
      </c>
      <c r="AI514" s="6" t="str">
        <f t="shared" ref="AI514:AI577" si="24">IF(F514&lt;25,"18-24",IF(F514&lt;35,"25-34",IF(F514&lt;45,"35-44",IF(F514&lt;55,"45-54",IF(F514&lt;65,"55-64","65+")))))</f>
        <v>35-44</v>
      </c>
      <c r="AJ514" s="11">
        <f>YEAR(tbl_LoanData[[#This Row],[Application Date]])</f>
        <v>2023</v>
      </c>
      <c r="AK514" s="11" t="str">
        <f>TEXT(tbl_LoanData[[#This Row],[Application Date]],"MMMM")</f>
        <v>April</v>
      </c>
      <c r="AL514" s="12">
        <f>DATE(YEAR(tbl_LoanData[[#This Row],[Application Date]]),MONTH(tbl_LoanData[[#This Row],[Application Date]]),1)</f>
        <v>45017</v>
      </c>
      <c r="AM514" s="14">
        <f ca="1">IF(AND(tbl_LoanData[[#This Row],[Application Date]]&gt;=EOMONTH(TODAY(),-1)+1,tbl_LoanData[[#This Row],[Application Date]]&lt;=TODAY()),tbl_LoanData[[#This Row],[Loan Amount]],0)</f>
        <v>0</v>
      </c>
      <c r="AN514" s="14">
        <f>tbl_LoanData[[#This Row],[Amount Paid]]-(Q514-X514)</f>
        <v>79591.799999999988</v>
      </c>
      <c r="AO514" s="14">
        <f>IF(tbl_LoanData[[#This Row],[Application Status]]="Approved",1,0)</f>
        <v>1</v>
      </c>
      <c r="AP514" s="22" t="str">
        <f t="shared" ref="AP514:AP577" ca="1" si="25">IF(AND(J514&gt;=DATE(YEAR(TODAY()),MONTH(TODAY()),1),J514&lt;=TODAY()),"Current MTD",IF(AND(J514&gt;=EOMONTH(TODAY(),-2)+1,J514&lt;=EOMONTH(TODAY(),-1)),"Previous MTD",""))</f>
        <v/>
      </c>
      <c r="AQ514" s="22" t="str">
        <f t="shared" ref="AQ514:AQ577" ca="1" si="26">IF(AND(J514&gt;=DATE(YEAR(TODAY()),MONTH(TODAY()),1),J514&lt;=TODAY()),TEXT(DATE(YEAR(TODAY()),MONTH(TODAY()),1),"mmm d")&amp;"–"&amp;DAY(TODAY()),IF(AND(J514&gt;=EOMONTH(TODAY(),-2)+1,J514&lt;=EOMONTH(TODAY(),-1)),""&amp;TEXT(EOMONTH(TODAY(),-2)+1,"mmm d")&amp;"–"&amp;DAY(TODAY()),""))</f>
        <v/>
      </c>
    </row>
    <row r="515" spans="1:43" x14ac:dyDescent="0.3">
      <c r="A515" s="2" t="s">
        <v>1676</v>
      </c>
      <c r="B515" s="2" t="s">
        <v>1677</v>
      </c>
      <c r="C515" s="2" t="s">
        <v>444</v>
      </c>
      <c r="D515" s="2" t="s">
        <v>67</v>
      </c>
      <c r="E515" s="2" t="s">
        <v>117</v>
      </c>
      <c r="F515" s="2">
        <v>42</v>
      </c>
      <c r="G515" s="2" t="s">
        <v>69</v>
      </c>
      <c r="H515" s="2" t="s">
        <v>398</v>
      </c>
      <c r="I515" s="2" t="s">
        <v>46</v>
      </c>
      <c r="J515" s="3">
        <v>45029</v>
      </c>
      <c r="K515" s="3">
        <v>45050</v>
      </c>
      <c r="L515" s="2" t="s">
        <v>40</v>
      </c>
      <c r="M515" s="2" t="s">
        <v>85</v>
      </c>
      <c r="N515" s="2" t="s">
        <v>274</v>
      </c>
      <c r="O515" s="4">
        <v>1363000</v>
      </c>
      <c r="P515" s="4">
        <v>277900</v>
      </c>
      <c r="Q515" s="4">
        <v>1085100</v>
      </c>
      <c r="R515" s="2">
        <v>18</v>
      </c>
      <c r="S515" s="5">
        <v>13.42</v>
      </c>
      <c r="T515" s="4">
        <v>72418.37</v>
      </c>
      <c r="U515" s="2" t="s">
        <v>73</v>
      </c>
      <c r="V515" s="2" t="s">
        <v>34</v>
      </c>
      <c r="W515" s="4">
        <v>1231112.29</v>
      </c>
      <c r="X515" s="4">
        <v>72418.34</v>
      </c>
      <c r="Y515" s="4">
        <v>1303530.6299999999</v>
      </c>
      <c r="Z515" s="2">
        <v>30</v>
      </c>
      <c r="AA515" s="2" t="s">
        <v>57</v>
      </c>
      <c r="AB515" s="2" t="s">
        <v>15732</v>
      </c>
      <c r="AC515" s="2" t="s">
        <v>332</v>
      </c>
      <c r="AD515" s="2" t="s">
        <v>76</v>
      </c>
      <c r="AE515" s="5">
        <v>79.61</v>
      </c>
      <c r="AF515" s="2">
        <v>1</v>
      </c>
      <c r="AG515" s="2" t="s">
        <v>77</v>
      </c>
      <c r="AH515" s="2">
        <v>21</v>
      </c>
      <c r="AI515" s="6" t="str">
        <f t="shared" si="24"/>
        <v>35-44</v>
      </c>
      <c r="AJ515" s="11">
        <f>YEAR(tbl_LoanData[[#This Row],[Application Date]])</f>
        <v>2023</v>
      </c>
      <c r="AK515" s="11" t="str">
        <f>TEXT(tbl_LoanData[[#This Row],[Application Date]],"MMMM")</f>
        <v>April</v>
      </c>
      <c r="AL515" s="12">
        <f>DATE(YEAR(tbl_LoanData[[#This Row],[Application Date]]),MONTH(tbl_LoanData[[#This Row],[Application Date]]),1)</f>
        <v>45017</v>
      </c>
      <c r="AM515" s="14">
        <f ca="1">IF(AND(tbl_LoanData[[#This Row],[Application Date]]&gt;=EOMONTH(TODAY(),-1)+1,tbl_LoanData[[#This Row],[Application Date]]&lt;=TODAY()),tbl_LoanData[[#This Row],[Loan Amount]],0)</f>
        <v>0</v>
      </c>
      <c r="AN515" s="14">
        <f>tbl_LoanData[[#This Row],[Amount Paid]]-(Q515-X515)</f>
        <v>218430.63</v>
      </c>
      <c r="AO515" s="14">
        <f>IF(tbl_LoanData[[#This Row],[Application Status]]="Approved",1,0)</f>
        <v>1</v>
      </c>
      <c r="AP515" s="22" t="str">
        <f t="shared" ca="1" si="25"/>
        <v/>
      </c>
      <c r="AQ515" s="22" t="str">
        <f t="shared" ca="1" si="26"/>
        <v/>
      </c>
    </row>
    <row r="516" spans="1:43" ht="14.4" customHeight="1" x14ac:dyDescent="0.3">
      <c r="A516" s="2" t="s">
        <v>1715</v>
      </c>
      <c r="B516" s="2" t="s">
        <v>1716</v>
      </c>
      <c r="C516" s="2" t="s">
        <v>80</v>
      </c>
      <c r="D516" s="2" t="s">
        <v>182</v>
      </c>
      <c r="E516" s="2" t="s">
        <v>268</v>
      </c>
      <c r="F516" s="2">
        <v>42</v>
      </c>
      <c r="G516" s="2" t="s">
        <v>83</v>
      </c>
      <c r="H516" s="2" t="s">
        <v>136</v>
      </c>
      <c r="I516" s="2" t="s">
        <v>49</v>
      </c>
      <c r="J516" s="3">
        <v>45045</v>
      </c>
      <c r="K516" s="3"/>
      <c r="L516" s="2" t="s">
        <v>39</v>
      </c>
      <c r="M516" s="2" t="s">
        <v>85</v>
      </c>
      <c r="N516" s="2" t="s">
        <v>178</v>
      </c>
      <c r="O516" s="4">
        <v>1847000</v>
      </c>
      <c r="P516" s="4">
        <v>501200</v>
      </c>
      <c r="Q516" s="4">
        <v>1345800</v>
      </c>
      <c r="R516" s="2">
        <v>36</v>
      </c>
      <c r="S516" s="5">
        <v>10.88</v>
      </c>
      <c r="T516" s="4">
        <v>49585.25</v>
      </c>
      <c r="U516" s="2" t="s">
        <v>113</v>
      </c>
      <c r="V516" s="2" t="s">
        <v>97</v>
      </c>
      <c r="W516" s="4">
        <v>0</v>
      </c>
      <c r="X516" s="4">
        <v>0</v>
      </c>
      <c r="Y516" s="4">
        <v>1785069.12</v>
      </c>
      <c r="Z516" s="2">
        <v>0</v>
      </c>
      <c r="AA516" s="2" t="s">
        <v>97</v>
      </c>
      <c r="AB516" s="2" t="s">
        <v>15729</v>
      </c>
      <c r="AC516" s="2" t="s">
        <v>213</v>
      </c>
      <c r="AD516" s="2" t="s">
        <v>76</v>
      </c>
      <c r="AE516" s="5">
        <v>72.86</v>
      </c>
      <c r="AF516" s="2">
        <v>0</v>
      </c>
      <c r="AG516" s="2" t="s">
        <v>97</v>
      </c>
      <c r="AH516" s="2"/>
      <c r="AI516" s="6" t="str">
        <f t="shared" si="24"/>
        <v>35-44</v>
      </c>
      <c r="AJ516" s="11">
        <f>YEAR(tbl_LoanData[[#This Row],[Application Date]])</f>
        <v>2023</v>
      </c>
      <c r="AK516" s="11" t="str">
        <f>TEXT(tbl_LoanData[[#This Row],[Application Date]],"MMMM")</f>
        <v>April</v>
      </c>
      <c r="AL516" s="12">
        <f>DATE(YEAR(tbl_LoanData[[#This Row],[Application Date]]),MONTH(tbl_LoanData[[#This Row],[Application Date]]),1)</f>
        <v>45017</v>
      </c>
      <c r="AM516" s="14">
        <f ca="1">IF(AND(tbl_LoanData[[#This Row],[Application Date]]&gt;=EOMONTH(TODAY(),-1)+1,tbl_LoanData[[#This Row],[Application Date]]&lt;=TODAY()),tbl_LoanData[[#This Row],[Loan Amount]],0)</f>
        <v>0</v>
      </c>
      <c r="AN516" s="14">
        <f>tbl_LoanData[[#This Row],[Amount Paid]]-(Q516-X516)</f>
        <v>-1345800</v>
      </c>
      <c r="AO516" s="14">
        <f>IF(tbl_LoanData[[#This Row],[Application Status]]="Approved",1,0)</f>
        <v>0</v>
      </c>
      <c r="AP516" s="22" t="str">
        <f t="shared" ca="1" si="25"/>
        <v/>
      </c>
      <c r="AQ516" s="22" t="str">
        <f t="shared" ca="1" si="26"/>
        <v/>
      </c>
    </row>
    <row r="517" spans="1:43" ht="14.4" customHeight="1" x14ac:dyDescent="0.3">
      <c r="A517" s="2" t="s">
        <v>1953</v>
      </c>
      <c r="B517" s="2" t="s">
        <v>1954</v>
      </c>
      <c r="C517" s="2" t="s">
        <v>124</v>
      </c>
      <c r="D517" s="2" t="s">
        <v>118</v>
      </c>
      <c r="E517" s="2" t="s">
        <v>117</v>
      </c>
      <c r="F517" s="2">
        <v>56</v>
      </c>
      <c r="G517" s="2" t="s">
        <v>69</v>
      </c>
      <c r="H517" s="2" t="s">
        <v>565</v>
      </c>
      <c r="I517" s="2" t="s">
        <v>47</v>
      </c>
      <c r="J517" s="3">
        <v>45028</v>
      </c>
      <c r="K517" s="3"/>
      <c r="L517" s="2" t="s">
        <v>39</v>
      </c>
      <c r="M517" s="2" t="s">
        <v>157</v>
      </c>
      <c r="N517" s="2" t="s">
        <v>359</v>
      </c>
      <c r="O517" s="4">
        <v>2097000</v>
      </c>
      <c r="P517" s="4">
        <v>553900</v>
      </c>
      <c r="Q517" s="4">
        <v>1543100</v>
      </c>
      <c r="R517" s="2">
        <v>18</v>
      </c>
      <c r="S517" s="5">
        <v>10.61</v>
      </c>
      <c r="T517" s="4">
        <v>99371.35</v>
      </c>
      <c r="U517" s="2" t="s">
        <v>96</v>
      </c>
      <c r="V517" s="2" t="s">
        <v>97</v>
      </c>
      <c r="W517" s="4">
        <v>0</v>
      </c>
      <c r="X517" s="4">
        <v>0</v>
      </c>
      <c r="Y517" s="4">
        <v>1788684.36</v>
      </c>
      <c r="Z517" s="2">
        <v>0</v>
      </c>
      <c r="AA517" s="2" t="s">
        <v>97</v>
      </c>
      <c r="AB517" s="2" t="s">
        <v>15731</v>
      </c>
      <c r="AC517" s="2" t="s">
        <v>332</v>
      </c>
      <c r="AD517" s="2" t="s">
        <v>76</v>
      </c>
      <c r="AE517" s="5">
        <v>73.59</v>
      </c>
      <c r="AF517" s="2">
        <v>0</v>
      </c>
      <c r="AG517" s="2" t="s">
        <v>97</v>
      </c>
      <c r="AH517" s="2"/>
      <c r="AI517" s="6" t="str">
        <f t="shared" si="24"/>
        <v>55-64</v>
      </c>
      <c r="AJ517" s="11">
        <f>YEAR(tbl_LoanData[[#This Row],[Application Date]])</f>
        <v>2023</v>
      </c>
      <c r="AK517" s="11" t="str">
        <f>TEXT(tbl_LoanData[[#This Row],[Application Date]],"MMMM")</f>
        <v>April</v>
      </c>
      <c r="AL517" s="12">
        <f>DATE(YEAR(tbl_LoanData[[#This Row],[Application Date]]),MONTH(tbl_LoanData[[#This Row],[Application Date]]),1)</f>
        <v>45017</v>
      </c>
      <c r="AM517" s="14">
        <f ca="1">IF(AND(tbl_LoanData[[#This Row],[Application Date]]&gt;=EOMONTH(TODAY(),-1)+1,tbl_LoanData[[#This Row],[Application Date]]&lt;=TODAY()),tbl_LoanData[[#This Row],[Loan Amount]],0)</f>
        <v>0</v>
      </c>
      <c r="AN517" s="14">
        <f>tbl_LoanData[[#This Row],[Amount Paid]]-(Q517-X517)</f>
        <v>-1543100</v>
      </c>
      <c r="AO517" s="14">
        <f>IF(tbl_LoanData[[#This Row],[Application Status]]="Approved",1,0)</f>
        <v>0</v>
      </c>
      <c r="AP517" s="22" t="str">
        <f t="shared" ca="1" si="25"/>
        <v/>
      </c>
      <c r="AQ517" s="22" t="str">
        <f t="shared" ca="1" si="26"/>
        <v/>
      </c>
    </row>
    <row r="518" spans="1:43" x14ac:dyDescent="0.3">
      <c r="A518" s="2" t="s">
        <v>1985</v>
      </c>
      <c r="B518" s="2" t="s">
        <v>1986</v>
      </c>
      <c r="C518" s="2" t="s">
        <v>560</v>
      </c>
      <c r="D518" s="2" t="s">
        <v>134</v>
      </c>
      <c r="E518" s="2" t="s">
        <v>150</v>
      </c>
      <c r="F518" s="2">
        <v>56</v>
      </c>
      <c r="G518" s="2" t="s">
        <v>69</v>
      </c>
      <c r="H518" s="2" t="s">
        <v>269</v>
      </c>
      <c r="I518" s="2" t="s">
        <v>46</v>
      </c>
      <c r="J518" s="3">
        <v>45018</v>
      </c>
      <c r="K518" s="3">
        <v>45031</v>
      </c>
      <c r="L518" s="2" t="s">
        <v>38</v>
      </c>
      <c r="M518" s="2" t="s">
        <v>127</v>
      </c>
      <c r="N518" s="2" t="s">
        <v>128</v>
      </c>
      <c r="O518" s="4">
        <v>1245000</v>
      </c>
      <c r="P518" s="4">
        <v>480000</v>
      </c>
      <c r="Q518" s="4">
        <v>765000</v>
      </c>
      <c r="R518" s="2">
        <v>36</v>
      </c>
      <c r="S518" s="5">
        <v>14.31</v>
      </c>
      <c r="T518" s="4">
        <v>30372.62</v>
      </c>
      <c r="U518" s="2" t="s">
        <v>73</v>
      </c>
      <c r="V518" s="2" t="s">
        <v>33</v>
      </c>
      <c r="W518" s="4">
        <v>1093414.5</v>
      </c>
      <c r="X518" s="4">
        <v>0</v>
      </c>
      <c r="Y518" s="4">
        <v>1093414.5</v>
      </c>
      <c r="Z518" s="2">
        <v>0</v>
      </c>
      <c r="AA518" s="2" t="s">
        <v>56</v>
      </c>
      <c r="AB518" s="2" t="s">
        <v>15734</v>
      </c>
      <c r="AC518" s="2" t="s">
        <v>129</v>
      </c>
      <c r="AD518" s="2" t="s">
        <v>76</v>
      </c>
      <c r="AE518" s="5">
        <v>61.45</v>
      </c>
      <c r="AF518" s="2">
        <v>0</v>
      </c>
      <c r="AG518" s="2" t="s">
        <v>77</v>
      </c>
      <c r="AH518" s="2">
        <v>13</v>
      </c>
      <c r="AI518" s="6" t="str">
        <f t="shared" si="24"/>
        <v>55-64</v>
      </c>
      <c r="AJ518" s="11">
        <f>YEAR(tbl_LoanData[[#This Row],[Application Date]])</f>
        <v>2023</v>
      </c>
      <c r="AK518" s="11" t="str">
        <f>TEXT(tbl_LoanData[[#This Row],[Application Date]],"MMMM")</f>
        <v>April</v>
      </c>
      <c r="AL518" s="12">
        <f>DATE(YEAR(tbl_LoanData[[#This Row],[Application Date]]),MONTH(tbl_LoanData[[#This Row],[Application Date]]),1)</f>
        <v>45017</v>
      </c>
      <c r="AM518" s="14">
        <f ca="1">IF(AND(tbl_LoanData[[#This Row],[Application Date]]&gt;=EOMONTH(TODAY(),-1)+1,tbl_LoanData[[#This Row],[Application Date]]&lt;=TODAY()),tbl_LoanData[[#This Row],[Loan Amount]],0)</f>
        <v>0</v>
      </c>
      <c r="AN518" s="14">
        <f>tbl_LoanData[[#This Row],[Amount Paid]]-(Q518-X518)</f>
        <v>328414.5</v>
      </c>
      <c r="AO518" s="14">
        <f>IF(tbl_LoanData[[#This Row],[Application Status]]="Approved",1,0)</f>
        <v>1</v>
      </c>
      <c r="AP518" s="22" t="str">
        <f t="shared" ca="1" si="25"/>
        <v/>
      </c>
      <c r="AQ518" s="22" t="str">
        <f t="shared" ca="1" si="26"/>
        <v/>
      </c>
    </row>
    <row r="519" spans="1:43" x14ac:dyDescent="0.3">
      <c r="A519" s="2" t="s">
        <v>2029</v>
      </c>
      <c r="B519" s="2" t="s">
        <v>2030</v>
      </c>
      <c r="C519" s="2" t="s">
        <v>533</v>
      </c>
      <c r="D519" s="2" t="s">
        <v>232</v>
      </c>
      <c r="E519" s="2" t="s">
        <v>210</v>
      </c>
      <c r="F519" s="2">
        <v>35</v>
      </c>
      <c r="G519" s="2" t="s">
        <v>83</v>
      </c>
      <c r="H519" s="2" t="s">
        <v>256</v>
      </c>
      <c r="I519" s="2" t="s">
        <v>43</v>
      </c>
      <c r="J519" s="3">
        <v>45023</v>
      </c>
      <c r="K519" s="3"/>
      <c r="L519" s="2" t="s">
        <v>40</v>
      </c>
      <c r="M519" s="2" t="s">
        <v>111</v>
      </c>
      <c r="N519" s="2" t="s">
        <v>369</v>
      </c>
      <c r="O519" s="4">
        <v>1588000</v>
      </c>
      <c r="P519" s="4">
        <v>480500</v>
      </c>
      <c r="Q519" s="4">
        <v>1107500</v>
      </c>
      <c r="R519" s="2">
        <v>24</v>
      </c>
      <c r="S519" s="5">
        <v>7.8</v>
      </c>
      <c r="T519" s="4">
        <v>53344.58</v>
      </c>
      <c r="U519" s="2" t="s">
        <v>96</v>
      </c>
      <c r="V519" s="2" t="s">
        <v>97</v>
      </c>
      <c r="W519" s="4">
        <v>0</v>
      </c>
      <c r="X519" s="4">
        <v>0</v>
      </c>
      <c r="Y519" s="4">
        <v>1280270</v>
      </c>
      <c r="Z519" s="2">
        <v>0</v>
      </c>
      <c r="AA519" s="2" t="s">
        <v>97</v>
      </c>
      <c r="AB519" s="2" t="s">
        <v>15735</v>
      </c>
      <c r="AC519" s="2" t="s">
        <v>129</v>
      </c>
      <c r="AD519" s="2" t="s">
        <v>76</v>
      </c>
      <c r="AE519" s="5">
        <v>69.739999999999995</v>
      </c>
      <c r="AF519" s="2">
        <v>0</v>
      </c>
      <c r="AG519" s="2" t="s">
        <v>97</v>
      </c>
      <c r="AH519" s="2"/>
      <c r="AI519" s="6" t="str">
        <f t="shared" si="24"/>
        <v>35-44</v>
      </c>
      <c r="AJ519" s="11">
        <f>YEAR(tbl_LoanData[[#This Row],[Application Date]])</f>
        <v>2023</v>
      </c>
      <c r="AK519" s="11" t="str">
        <f>TEXT(tbl_LoanData[[#This Row],[Application Date]],"MMMM")</f>
        <v>April</v>
      </c>
      <c r="AL519" s="12">
        <f>DATE(YEAR(tbl_LoanData[[#This Row],[Application Date]]),MONTH(tbl_LoanData[[#This Row],[Application Date]]),1)</f>
        <v>45017</v>
      </c>
      <c r="AM519" s="14">
        <f ca="1">IF(AND(tbl_LoanData[[#This Row],[Application Date]]&gt;=EOMONTH(TODAY(),-1)+1,tbl_LoanData[[#This Row],[Application Date]]&lt;=TODAY()),tbl_LoanData[[#This Row],[Loan Amount]],0)</f>
        <v>0</v>
      </c>
      <c r="AN519" s="14">
        <f>tbl_LoanData[[#This Row],[Amount Paid]]-(Q519-X519)</f>
        <v>-1107500</v>
      </c>
      <c r="AO519" s="14">
        <f>IF(tbl_LoanData[[#This Row],[Application Status]]="Approved",1,0)</f>
        <v>0</v>
      </c>
      <c r="AP519" s="22" t="str">
        <f t="shared" ca="1" si="25"/>
        <v/>
      </c>
      <c r="AQ519" s="22" t="str">
        <f t="shared" ca="1" si="26"/>
        <v/>
      </c>
    </row>
    <row r="520" spans="1:43" ht="14.4" customHeight="1" x14ac:dyDescent="0.3">
      <c r="A520" s="2" t="s">
        <v>2099</v>
      </c>
      <c r="B520" s="2" t="s">
        <v>2100</v>
      </c>
      <c r="C520" s="2" t="s">
        <v>240</v>
      </c>
      <c r="D520" s="2" t="s">
        <v>134</v>
      </c>
      <c r="E520" s="2" t="s">
        <v>284</v>
      </c>
      <c r="F520" s="2">
        <v>39</v>
      </c>
      <c r="G520" s="2" t="s">
        <v>83</v>
      </c>
      <c r="H520" s="2" t="s">
        <v>103</v>
      </c>
      <c r="I520" s="2" t="s">
        <v>43</v>
      </c>
      <c r="J520" s="3">
        <v>45026</v>
      </c>
      <c r="K520" s="3">
        <v>45039</v>
      </c>
      <c r="L520" s="2" t="s">
        <v>41</v>
      </c>
      <c r="M520" s="2" t="s">
        <v>144</v>
      </c>
      <c r="N520" s="2" t="s">
        <v>857</v>
      </c>
      <c r="O520" s="4">
        <v>3374000</v>
      </c>
      <c r="P520" s="4">
        <v>1273200</v>
      </c>
      <c r="Q520" s="4">
        <v>2100800</v>
      </c>
      <c r="R520" s="2">
        <v>60</v>
      </c>
      <c r="S520" s="5">
        <v>9.86</v>
      </c>
      <c r="T520" s="4">
        <v>52274.91</v>
      </c>
      <c r="U520" s="2" t="s">
        <v>73</v>
      </c>
      <c r="V520" s="2" t="s">
        <v>74</v>
      </c>
      <c r="W520" s="4">
        <v>2090996.4</v>
      </c>
      <c r="X520" s="4">
        <v>1045498</v>
      </c>
      <c r="Y520" s="4">
        <v>3136494.4</v>
      </c>
      <c r="Z520" s="2">
        <v>0</v>
      </c>
      <c r="AA520" s="2" t="s">
        <v>56</v>
      </c>
      <c r="AB520" s="2" t="s">
        <v>15731</v>
      </c>
      <c r="AC520" s="2" t="s">
        <v>332</v>
      </c>
      <c r="AD520" s="2" t="s">
        <v>76</v>
      </c>
      <c r="AE520" s="5">
        <v>62.26</v>
      </c>
      <c r="AF520" s="2">
        <v>0</v>
      </c>
      <c r="AG520" s="2" t="s">
        <v>77</v>
      </c>
      <c r="AH520" s="2">
        <v>13</v>
      </c>
      <c r="AI520" s="6" t="str">
        <f t="shared" si="24"/>
        <v>35-44</v>
      </c>
      <c r="AJ520" s="11">
        <f>YEAR(tbl_LoanData[[#This Row],[Application Date]])</f>
        <v>2023</v>
      </c>
      <c r="AK520" s="11" t="str">
        <f>TEXT(tbl_LoanData[[#This Row],[Application Date]],"MMMM")</f>
        <v>April</v>
      </c>
      <c r="AL520" s="12">
        <f>DATE(YEAR(tbl_LoanData[[#This Row],[Application Date]]),MONTH(tbl_LoanData[[#This Row],[Application Date]]),1)</f>
        <v>45017</v>
      </c>
      <c r="AM520" s="14">
        <f ca="1">IF(AND(tbl_LoanData[[#This Row],[Application Date]]&gt;=EOMONTH(TODAY(),-1)+1,tbl_LoanData[[#This Row],[Application Date]]&lt;=TODAY()),tbl_LoanData[[#This Row],[Loan Amount]],0)</f>
        <v>0</v>
      </c>
      <c r="AN520" s="14">
        <f>tbl_LoanData[[#This Row],[Amount Paid]]-(Q520-X520)</f>
        <v>1035694.3999999999</v>
      </c>
      <c r="AO520" s="14">
        <f>IF(tbl_LoanData[[#This Row],[Application Status]]="Approved",1,0)</f>
        <v>1</v>
      </c>
      <c r="AP520" s="22" t="str">
        <f t="shared" ca="1" si="25"/>
        <v/>
      </c>
      <c r="AQ520" s="22" t="str">
        <f t="shared" ca="1" si="26"/>
        <v/>
      </c>
    </row>
    <row r="521" spans="1:43" ht="14.4" customHeight="1" x14ac:dyDescent="0.3">
      <c r="A521" s="2" t="s">
        <v>2133</v>
      </c>
      <c r="B521" s="2" t="s">
        <v>2134</v>
      </c>
      <c r="C521" s="2" t="s">
        <v>240</v>
      </c>
      <c r="D521" s="2" t="s">
        <v>268</v>
      </c>
      <c r="E521" s="2" t="s">
        <v>117</v>
      </c>
      <c r="F521" s="2">
        <v>27</v>
      </c>
      <c r="G521" s="2" t="s">
        <v>83</v>
      </c>
      <c r="H521" s="2" t="s">
        <v>307</v>
      </c>
      <c r="I521" s="2" t="s">
        <v>43</v>
      </c>
      <c r="J521" s="3">
        <v>45033</v>
      </c>
      <c r="K521" s="3">
        <v>45041</v>
      </c>
      <c r="L521" s="2" t="s">
        <v>39</v>
      </c>
      <c r="M521" s="2" t="s">
        <v>85</v>
      </c>
      <c r="N521" s="2" t="s">
        <v>373</v>
      </c>
      <c r="O521" s="4">
        <v>1876000</v>
      </c>
      <c r="P521" s="4">
        <v>700300</v>
      </c>
      <c r="Q521" s="4">
        <v>1175700</v>
      </c>
      <c r="R521" s="2">
        <v>18</v>
      </c>
      <c r="S521" s="5">
        <v>7.79</v>
      </c>
      <c r="T521" s="4">
        <v>72948.92</v>
      </c>
      <c r="U521" s="2" t="s">
        <v>73</v>
      </c>
      <c r="V521" s="2" t="s">
        <v>34</v>
      </c>
      <c r="W521" s="4">
        <v>1240131.6399999999</v>
      </c>
      <c r="X521" s="4">
        <v>72948.899999999994</v>
      </c>
      <c r="Y521" s="4">
        <v>1313080.54</v>
      </c>
      <c r="Z521" s="2">
        <v>32</v>
      </c>
      <c r="AA521" s="2" t="s">
        <v>58</v>
      </c>
      <c r="AB521" s="2" t="s">
        <v>15734</v>
      </c>
      <c r="AC521" s="2" t="s">
        <v>75</v>
      </c>
      <c r="AD521" s="2" t="s">
        <v>76</v>
      </c>
      <c r="AE521" s="5">
        <v>62.67</v>
      </c>
      <c r="AF521" s="2">
        <v>1</v>
      </c>
      <c r="AG521" s="2" t="s">
        <v>15718</v>
      </c>
      <c r="AH521" s="2">
        <v>8</v>
      </c>
      <c r="AI521" s="6" t="str">
        <f t="shared" si="24"/>
        <v>25-34</v>
      </c>
      <c r="AJ521" s="11">
        <f>YEAR(tbl_LoanData[[#This Row],[Application Date]])</f>
        <v>2023</v>
      </c>
      <c r="AK521" s="11" t="str">
        <f>TEXT(tbl_LoanData[[#This Row],[Application Date]],"MMMM")</f>
        <v>April</v>
      </c>
      <c r="AL521" s="12">
        <f>DATE(YEAR(tbl_LoanData[[#This Row],[Application Date]]),MONTH(tbl_LoanData[[#This Row],[Application Date]]),1)</f>
        <v>45017</v>
      </c>
      <c r="AM521" s="14">
        <f ca="1">IF(AND(tbl_LoanData[[#This Row],[Application Date]]&gt;=EOMONTH(TODAY(),-1)+1,tbl_LoanData[[#This Row],[Application Date]]&lt;=TODAY()),tbl_LoanData[[#This Row],[Loan Amount]],0)</f>
        <v>0</v>
      </c>
      <c r="AN521" s="14">
        <f>tbl_LoanData[[#This Row],[Amount Paid]]-(Q521-X521)</f>
        <v>137380.5399999998</v>
      </c>
      <c r="AO521" s="14">
        <f>IF(tbl_LoanData[[#This Row],[Application Status]]="Approved",1,0)</f>
        <v>1</v>
      </c>
      <c r="AP521" s="22" t="str">
        <f t="shared" ca="1" si="25"/>
        <v/>
      </c>
      <c r="AQ521" s="22" t="str">
        <f t="shared" ca="1" si="26"/>
        <v/>
      </c>
    </row>
    <row r="522" spans="1:43" ht="14.4" customHeight="1" x14ac:dyDescent="0.3">
      <c r="A522" s="2" t="s">
        <v>2175</v>
      </c>
      <c r="B522" s="2" t="s">
        <v>2176</v>
      </c>
      <c r="C522" s="2" t="s">
        <v>444</v>
      </c>
      <c r="D522" s="2" t="s">
        <v>91</v>
      </c>
      <c r="E522" s="2" t="s">
        <v>117</v>
      </c>
      <c r="F522" s="2">
        <v>31</v>
      </c>
      <c r="G522" s="2" t="s">
        <v>69</v>
      </c>
      <c r="H522" s="2" t="s">
        <v>307</v>
      </c>
      <c r="I522" s="2" t="s">
        <v>43</v>
      </c>
      <c r="J522" s="3">
        <v>45017</v>
      </c>
      <c r="K522" s="3">
        <v>45022</v>
      </c>
      <c r="L522" s="2" t="s">
        <v>40</v>
      </c>
      <c r="M522" s="2" t="s">
        <v>157</v>
      </c>
      <c r="N522" s="2" t="s">
        <v>299</v>
      </c>
      <c r="O522" s="4">
        <v>1277000</v>
      </c>
      <c r="P522" s="4">
        <v>446900</v>
      </c>
      <c r="Q522" s="4">
        <v>830100</v>
      </c>
      <c r="R522" s="2">
        <v>24</v>
      </c>
      <c r="S522" s="5">
        <v>8.48</v>
      </c>
      <c r="T522" s="4">
        <v>40453.54</v>
      </c>
      <c r="U522" s="2" t="s">
        <v>73</v>
      </c>
      <c r="V522" s="2" t="s">
        <v>33</v>
      </c>
      <c r="W522" s="4">
        <v>970884.96</v>
      </c>
      <c r="X522" s="4">
        <v>0</v>
      </c>
      <c r="Y522" s="4">
        <v>970884.96</v>
      </c>
      <c r="Z522" s="2">
        <v>0</v>
      </c>
      <c r="AA522" s="2" t="s">
        <v>56</v>
      </c>
      <c r="AB522" s="2" t="s">
        <v>15733</v>
      </c>
      <c r="AC522" s="2" t="s">
        <v>138</v>
      </c>
      <c r="AD522" s="2" t="s">
        <v>76</v>
      </c>
      <c r="AE522" s="5">
        <v>65</v>
      </c>
      <c r="AF522" s="2">
        <v>0</v>
      </c>
      <c r="AG522" s="2" t="s">
        <v>77</v>
      </c>
      <c r="AH522" s="2">
        <v>5</v>
      </c>
      <c r="AI522" s="6" t="str">
        <f t="shared" si="24"/>
        <v>25-34</v>
      </c>
      <c r="AJ522" s="11">
        <f>YEAR(tbl_LoanData[[#This Row],[Application Date]])</f>
        <v>2023</v>
      </c>
      <c r="AK522" s="11" t="str">
        <f>TEXT(tbl_LoanData[[#This Row],[Application Date]],"MMMM")</f>
        <v>April</v>
      </c>
      <c r="AL522" s="12">
        <f>DATE(YEAR(tbl_LoanData[[#This Row],[Application Date]]),MONTH(tbl_LoanData[[#This Row],[Application Date]]),1)</f>
        <v>45017</v>
      </c>
      <c r="AM522" s="14">
        <f ca="1">IF(AND(tbl_LoanData[[#This Row],[Application Date]]&gt;=EOMONTH(TODAY(),-1)+1,tbl_LoanData[[#This Row],[Application Date]]&lt;=TODAY()),tbl_LoanData[[#This Row],[Loan Amount]],0)</f>
        <v>0</v>
      </c>
      <c r="AN522" s="14">
        <f>tbl_LoanData[[#This Row],[Amount Paid]]-(Q522-X522)</f>
        <v>140784.95999999996</v>
      </c>
      <c r="AO522" s="14">
        <f>IF(tbl_LoanData[[#This Row],[Application Status]]="Approved",1,0)</f>
        <v>1</v>
      </c>
      <c r="AP522" s="22" t="str">
        <f t="shared" ca="1" si="25"/>
        <v/>
      </c>
      <c r="AQ522" s="22" t="str">
        <f t="shared" ca="1" si="26"/>
        <v/>
      </c>
    </row>
    <row r="523" spans="1:43" x14ac:dyDescent="0.3">
      <c r="A523" s="2" t="s">
        <v>2261</v>
      </c>
      <c r="B523" s="2" t="s">
        <v>2262</v>
      </c>
      <c r="C523" s="2" t="s">
        <v>356</v>
      </c>
      <c r="D523" s="2" t="s">
        <v>67</v>
      </c>
      <c r="E523" s="2" t="s">
        <v>183</v>
      </c>
      <c r="F523" s="2">
        <v>58</v>
      </c>
      <c r="G523" s="2" t="s">
        <v>69</v>
      </c>
      <c r="H523" s="2" t="s">
        <v>516</v>
      </c>
      <c r="I523" s="2" t="s">
        <v>53</v>
      </c>
      <c r="J523" s="3">
        <v>45031</v>
      </c>
      <c r="K523" s="3">
        <v>45034</v>
      </c>
      <c r="L523" s="2" t="s">
        <v>38</v>
      </c>
      <c r="M523" s="2" t="s">
        <v>127</v>
      </c>
      <c r="N523" s="2" t="s">
        <v>128</v>
      </c>
      <c r="O523" s="4">
        <v>1214000</v>
      </c>
      <c r="P523" s="4">
        <v>255000</v>
      </c>
      <c r="Q523" s="4">
        <v>959000</v>
      </c>
      <c r="R523" s="2">
        <v>36</v>
      </c>
      <c r="S523" s="5">
        <v>5.23</v>
      </c>
      <c r="T523" s="4">
        <v>30818.53</v>
      </c>
      <c r="U523" s="2" t="s">
        <v>73</v>
      </c>
      <c r="V523" s="2" t="s">
        <v>33</v>
      </c>
      <c r="W523" s="4">
        <v>1109467.1000000001</v>
      </c>
      <c r="X523" s="4">
        <v>0</v>
      </c>
      <c r="Y523" s="4">
        <v>1109467.1000000001</v>
      </c>
      <c r="Z523" s="2">
        <v>0</v>
      </c>
      <c r="AA523" s="2" t="s">
        <v>56</v>
      </c>
      <c r="AB523" s="2" t="s">
        <v>15732</v>
      </c>
      <c r="AC523" s="2" t="s">
        <v>332</v>
      </c>
      <c r="AD523" s="2" t="s">
        <v>76</v>
      </c>
      <c r="AE523" s="5">
        <v>79</v>
      </c>
      <c r="AF523" s="2">
        <v>0</v>
      </c>
      <c r="AG523" s="2" t="s">
        <v>77</v>
      </c>
      <c r="AH523" s="2">
        <v>3</v>
      </c>
      <c r="AI523" s="6" t="str">
        <f t="shared" si="24"/>
        <v>55-64</v>
      </c>
      <c r="AJ523" s="11">
        <f>YEAR(tbl_LoanData[[#This Row],[Application Date]])</f>
        <v>2023</v>
      </c>
      <c r="AK523" s="11" t="str">
        <f>TEXT(tbl_LoanData[[#This Row],[Application Date]],"MMMM")</f>
        <v>April</v>
      </c>
      <c r="AL523" s="12">
        <f>DATE(YEAR(tbl_LoanData[[#This Row],[Application Date]]),MONTH(tbl_LoanData[[#This Row],[Application Date]]),1)</f>
        <v>45017</v>
      </c>
      <c r="AM523" s="14">
        <f ca="1">IF(AND(tbl_LoanData[[#This Row],[Application Date]]&gt;=EOMONTH(TODAY(),-1)+1,tbl_LoanData[[#This Row],[Application Date]]&lt;=TODAY()),tbl_LoanData[[#This Row],[Loan Amount]],0)</f>
        <v>0</v>
      </c>
      <c r="AN523" s="14">
        <f>tbl_LoanData[[#This Row],[Amount Paid]]-(Q523-X523)</f>
        <v>150467.10000000009</v>
      </c>
      <c r="AO523" s="14">
        <f>IF(tbl_LoanData[[#This Row],[Application Status]]="Approved",1,0)</f>
        <v>1</v>
      </c>
      <c r="AP523" s="22" t="str">
        <f t="shared" ca="1" si="25"/>
        <v/>
      </c>
      <c r="AQ523" s="22" t="str">
        <f t="shared" ca="1" si="26"/>
        <v/>
      </c>
    </row>
    <row r="524" spans="1:43" ht="14.4" customHeight="1" x14ac:dyDescent="0.3">
      <c r="A524" s="2" t="s">
        <v>2265</v>
      </c>
      <c r="B524" s="2" t="s">
        <v>2266</v>
      </c>
      <c r="C524" s="2" t="s">
        <v>405</v>
      </c>
      <c r="D524" s="2" t="s">
        <v>117</v>
      </c>
      <c r="E524" s="2" t="s">
        <v>91</v>
      </c>
      <c r="F524" s="2">
        <v>64</v>
      </c>
      <c r="G524" s="2" t="s">
        <v>69</v>
      </c>
      <c r="H524" s="2" t="s">
        <v>103</v>
      </c>
      <c r="I524" s="2" t="s">
        <v>43</v>
      </c>
      <c r="J524" s="3">
        <v>45046</v>
      </c>
      <c r="K524" s="3">
        <v>45065</v>
      </c>
      <c r="L524" s="2" t="s">
        <v>38</v>
      </c>
      <c r="M524" s="2" t="s">
        <v>144</v>
      </c>
      <c r="N524" s="2" t="s">
        <v>382</v>
      </c>
      <c r="O524" s="4">
        <v>1423000</v>
      </c>
      <c r="P524" s="4">
        <v>253500</v>
      </c>
      <c r="Q524" s="4">
        <v>1169500</v>
      </c>
      <c r="R524" s="2">
        <v>24</v>
      </c>
      <c r="S524" s="5">
        <v>13.37</v>
      </c>
      <c r="T524" s="4">
        <v>61759.35</v>
      </c>
      <c r="U524" s="2" t="s">
        <v>73</v>
      </c>
      <c r="V524" s="2" t="s">
        <v>33</v>
      </c>
      <c r="W524" s="4">
        <v>1482224.3</v>
      </c>
      <c r="X524" s="4">
        <v>0</v>
      </c>
      <c r="Y524" s="4">
        <v>1482224.3</v>
      </c>
      <c r="Z524" s="2">
        <v>0</v>
      </c>
      <c r="AA524" s="2" t="s">
        <v>56</v>
      </c>
      <c r="AB524" s="2" t="s">
        <v>15734</v>
      </c>
      <c r="AC524" s="2" t="s">
        <v>121</v>
      </c>
      <c r="AD524" s="2" t="s">
        <v>76</v>
      </c>
      <c r="AE524" s="5">
        <v>82.19</v>
      </c>
      <c r="AF524" s="2">
        <v>0</v>
      </c>
      <c r="AG524" s="2" t="s">
        <v>77</v>
      </c>
      <c r="AH524" s="2">
        <v>19</v>
      </c>
      <c r="AI524" s="6" t="str">
        <f t="shared" si="24"/>
        <v>55-64</v>
      </c>
      <c r="AJ524" s="11">
        <f>YEAR(tbl_LoanData[[#This Row],[Application Date]])</f>
        <v>2023</v>
      </c>
      <c r="AK524" s="11" t="str">
        <f>TEXT(tbl_LoanData[[#This Row],[Application Date]],"MMMM")</f>
        <v>April</v>
      </c>
      <c r="AL524" s="12">
        <f>DATE(YEAR(tbl_LoanData[[#This Row],[Application Date]]),MONTH(tbl_LoanData[[#This Row],[Application Date]]),1)</f>
        <v>45017</v>
      </c>
      <c r="AM524" s="14">
        <f ca="1">IF(AND(tbl_LoanData[[#This Row],[Application Date]]&gt;=EOMONTH(TODAY(),-1)+1,tbl_LoanData[[#This Row],[Application Date]]&lt;=TODAY()),tbl_LoanData[[#This Row],[Loan Amount]],0)</f>
        <v>0</v>
      </c>
      <c r="AN524" s="14">
        <f>tbl_LoanData[[#This Row],[Amount Paid]]-(Q524-X524)</f>
        <v>312724.30000000005</v>
      </c>
      <c r="AO524" s="14">
        <f>IF(tbl_LoanData[[#This Row],[Application Status]]="Approved",1,0)</f>
        <v>1</v>
      </c>
      <c r="AP524" s="22" t="str">
        <f t="shared" ca="1" si="25"/>
        <v/>
      </c>
      <c r="AQ524" s="22" t="str">
        <f t="shared" ca="1" si="26"/>
        <v/>
      </c>
    </row>
    <row r="525" spans="1:43" ht="14.4" customHeight="1" x14ac:dyDescent="0.3">
      <c r="A525" s="2" t="s">
        <v>2331</v>
      </c>
      <c r="B525" s="2" t="s">
        <v>2332</v>
      </c>
      <c r="C525" s="2" t="s">
        <v>452</v>
      </c>
      <c r="D525" s="2" t="s">
        <v>118</v>
      </c>
      <c r="E525" s="2" t="s">
        <v>67</v>
      </c>
      <c r="F525" s="2">
        <v>40</v>
      </c>
      <c r="G525" s="2" t="s">
        <v>83</v>
      </c>
      <c r="H525" s="2" t="s">
        <v>565</v>
      </c>
      <c r="I525" s="2" t="s">
        <v>47</v>
      </c>
      <c r="J525" s="3">
        <v>45027</v>
      </c>
      <c r="K525" s="3">
        <v>45030</v>
      </c>
      <c r="L525" s="2" t="s">
        <v>37</v>
      </c>
      <c r="M525" s="2" t="s">
        <v>199</v>
      </c>
      <c r="N525" s="2" t="s">
        <v>319</v>
      </c>
      <c r="O525" s="4">
        <v>94000</v>
      </c>
      <c r="P525" s="4">
        <v>28200</v>
      </c>
      <c r="Q525" s="4">
        <v>65800</v>
      </c>
      <c r="R525" s="2">
        <v>24</v>
      </c>
      <c r="S525" s="5">
        <v>10.63</v>
      </c>
      <c r="T525" s="4">
        <v>3324.54</v>
      </c>
      <c r="U525" s="2" t="s">
        <v>73</v>
      </c>
      <c r="V525" s="2" t="s">
        <v>33</v>
      </c>
      <c r="W525" s="4">
        <v>79789.08</v>
      </c>
      <c r="X525" s="4">
        <v>0</v>
      </c>
      <c r="Y525" s="4">
        <v>79789.08</v>
      </c>
      <c r="Z525" s="2">
        <v>0</v>
      </c>
      <c r="AA525" s="2" t="s">
        <v>56</v>
      </c>
      <c r="AB525" s="2" t="s">
        <v>15733</v>
      </c>
      <c r="AC525" s="2" t="s">
        <v>332</v>
      </c>
      <c r="AD525" s="2" t="s">
        <v>76</v>
      </c>
      <c r="AE525" s="5">
        <v>70</v>
      </c>
      <c r="AF525" s="2">
        <v>0</v>
      </c>
      <c r="AG525" s="2" t="s">
        <v>77</v>
      </c>
      <c r="AH525" s="2">
        <v>3</v>
      </c>
      <c r="AI525" s="6" t="str">
        <f t="shared" si="24"/>
        <v>35-44</v>
      </c>
      <c r="AJ525" s="11">
        <f>YEAR(tbl_LoanData[[#This Row],[Application Date]])</f>
        <v>2023</v>
      </c>
      <c r="AK525" s="11" t="str">
        <f>TEXT(tbl_LoanData[[#This Row],[Application Date]],"MMMM")</f>
        <v>April</v>
      </c>
      <c r="AL525" s="12">
        <f>DATE(YEAR(tbl_LoanData[[#This Row],[Application Date]]),MONTH(tbl_LoanData[[#This Row],[Application Date]]),1)</f>
        <v>45017</v>
      </c>
      <c r="AM525" s="14">
        <f ca="1">IF(AND(tbl_LoanData[[#This Row],[Application Date]]&gt;=EOMONTH(TODAY(),-1)+1,tbl_LoanData[[#This Row],[Application Date]]&lt;=TODAY()),tbl_LoanData[[#This Row],[Loan Amount]],0)</f>
        <v>0</v>
      </c>
      <c r="AN525" s="14">
        <f>tbl_LoanData[[#This Row],[Amount Paid]]-(Q525-X525)</f>
        <v>13989.080000000002</v>
      </c>
      <c r="AO525" s="14">
        <f>IF(tbl_LoanData[[#This Row],[Application Status]]="Approved",1,0)</f>
        <v>1</v>
      </c>
      <c r="AP525" s="22" t="str">
        <f t="shared" ca="1" si="25"/>
        <v/>
      </c>
      <c r="AQ525" s="22" t="str">
        <f t="shared" ca="1" si="26"/>
        <v/>
      </c>
    </row>
    <row r="526" spans="1:43" ht="14.4" customHeight="1" x14ac:dyDescent="0.3">
      <c r="A526" s="2" t="s">
        <v>2385</v>
      </c>
      <c r="B526" s="2" t="s">
        <v>2386</v>
      </c>
      <c r="C526" s="2" t="s">
        <v>1102</v>
      </c>
      <c r="D526" s="2" t="s">
        <v>134</v>
      </c>
      <c r="E526" s="2" t="s">
        <v>465</v>
      </c>
      <c r="F526" s="2">
        <v>32</v>
      </c>
      <c r="G526" s="2" t="s">
        <v>69</v>
      </c>
      <c r="H526" s="2" t="s">
        <v>565</v>
      </c>
      <c r="I526" s="2" t="s">
        <v>47</v>
      </c>
      <c r="J526" s="3">
        <v>45018</v>
      </c>
      <c r="K526" s="3">
        <v>45025</v>
      </c>
      <c r="L526" s="2" t="s">
        <v>40</v>
      </c>
      <c r="M526" s="2" t="s">
        <v>85</v>
      </c>
      <c r="N526" s="2" t="s">
        <v>274</v>
      </c>
      <c r="O526" s="4">
        <v>1470000</v>
      </c>
      <c r="P526" s="4">
        <v>185800</v>
      </c>
      <c r="Q526" s="4">
        <v>1284200</v>
      </c>
      <c r="R526" s="2">
        <v>60</v>
      </c>
      <c r="S526" s="5">
        <v>11.03</v>
      </c>
      <c r="T526" s="4">
        <v>33207.269999999997</v>
      </c>
      <c r="U526" s="2" t="s">
        <v>73</v>
      </c>
      <c r="V526" s="2" t="s">
        <v>74</v>
      </c>
      <c r="W526" s="4">
        <v>1328290.8</v>
      </c>
      <c r="X526" s="4">
        <v>664145.5</v>
      </c>
      <c r="Y526" s="4">
        <v>1992436.3</v>
      </c>
      <c r="Z526" s="2">
        <v>0</v>
      </c>
      <c r="AA526" s="2" t="s">
        <v>56</v>
      </c>
      <c r="AB526" s="2" t="s">
        <v>15731</v>
      </c>
      <c r="AC526" s="2" t="s">
        <v>129</v>
      </c>
      <c r="AD526" s="2" t="s">
        <v>76</v>
      </c>
      <c r="AE526" s="5">
        <v>87.36</v>
      </c>
      <c r="AF526" s="2">
        <v>0</v>
      </c>
      <c r="AG526" s="2" t="s">
        <v>77</v>
      </c>
      <c r="AH526" s="2">
        <v>7</v>
      </c>
      <c r="AI526" s="6" t="str">
        <f t="shared" si="24"/>
        <v>25-34</v>
      </c>
      <c r="AJ526" s="11">
        <f>YEAR(tbl_LoanData[[#This Row],[Application Date]])</f>
        <v>2023</v>
      </c>
      <c r="AK526" s="11" t="str">
        <f>TEXT(tbl_LoanData[[#This Row],[Application Date]],"MMMM")</f>
        <v>April</v>
      </c>
      <c r="AL526" s="12">
        <f>DATE(YEAR(tbl_LoanData[[#This Row],[Application Date]]),MONTH(tbl_LoanData[[#This Row],[Application Date]]),1)</f>
        <v>45017</v>
      </c>
      <c r="AM526" s="14">
        <f ca="1">IF(AND(tbl_LoanData[[#This Row],[Application Date]]&gt;=EOMONTH(TODAY(),-1)+1,tbl_LoanData[[#This Row],[Application Date]]&lt;=TODAY()),tbl_LoanData[[#This Row],[Loan Amount]],0)</f>
        <v>0</v>
      </c>
      <c r="AN526" s="14">
        <f>tbl_LoanData[[#This Row],[Amount Paid]]-(Q526-X526)</f>
        <v>708236.3</v>
      </c>
      <c r="AO526" s="14">
        <f>IF(tbl_LoanData[[#This Row],[Application Status]]="Approved",1,0)</f>
        <v>1</v>
      </c>
      <c r="AP526" s="22" t="str">
        <f t="shared" ca="1" si="25"/>
        <v/>
      </c>
      <c r="AQ526" s="22" t="str">
        <f t="shared" ca="1" si="26"/>
        <v/>
      </c>
    </row>
    <row r="527" spans="1:43" ht="14.4" customHeight="1" x14ac:dyDescent="0.3">
      <c r="A527" s="2" t="s">
        <v>2443</v>
      </c>
      <c r="B527" s="2" t="s">
        <v>2444</v>
      </c>
      <c r="C527" s="2" t="s">
        <v>401</v>
      </c>
      <c r="D527" s="2" t="s">
        <v>182</v>
      </c>
      <c r="E527" s="2" t="s">
        <v>447</v>
      </c>
      <c r="F527" s="2">
        <v>45</v>
      </c>
      <c r="G527" s="2" t="s">
        <v>83</v>
      </c>
      <c r="H527" s="2" t="s">
        <v>313</v>
      </c>
      <c r="I527" s="2" t="s">
        <v>44</v>
      </c>
      <c r="J527" s="3">
        <v>45031</v>
      </c>
      <c r="K527" s="3"/>
      <c r="L527" s="2" t="s">
        <v>40</v>
      </c>
      <c r="M527" s="2" t="s">
        <v>157</v>
      </c>
      <c r="N527" s="2" t="s">
        <v>328</v>
      </c>
      <c r="O527" s="4">
        <v>783000</v>
      </c>
      <c r="P527" s="4">
        <v>151300</v>
      </c>
      <c r="Q527" s="4">
        <v>631700</v>
      </c>
      <c r="R527" s="2">
        <v>36</v>
      </c>
      <c r="S527" s="5">
        <v>8.9700000000000006</v>
      </c>
      <c r="T527" s="4">
        <v>22269.18</v>
      </c>
      <c r="U527" s="2" t="s">
        <v>113</v>
      </c>
      <c r="V527" s="2" t="s">
        <v>97</v>
      </c>
      <c r="W527" s="4">
        <v>0</v>
      </c>
      <c r="X527" s="4">
        <v>0</v>
      </c>
      <c r="Y527" s="4">
        <v>801690.47</v>
      </c>
      <c r="Z527" s="2">
        <v>0</v>
      </c>
      <c r="AA527" s="2" t="s">
        <v>97</v>
      </c>
      <c r="AB527" s="2" t="s">
        <v>15731</v>
      </c>
      <c r="AC527" s="2" t="s">
        <v>75</v>
      </c>
      <c r="AD527" s="2" t="s">
        <v>76</v>
      </c>
      <c r="AE527" s="5">
        <v>80.680000000000007</v>
      </c>
      <c r="AF527" s="2">
        <v>0</v>
      </c>
      <c r="AG527" s="2" t="s">
        <v>97</v>
      </c>
      <c r="AH527" s="2"/>
      <c r="AI527" s="6" t="str">
        <f t="shared" si="24"/>
        <v>45-54</v>
      </c>
      <c r="AJ527" s="11">
        <f>YEAR(tbl_LoanData[[#This Row],[Application Date]])</f>
        <v>2023</v>
      </c>
      <c r="AK527" s="11" t="str">
        <f>TEXT(tbl_LoanData[[#This Row],[Application Date]],"MMMM")</f>
        <v>April</v>
      </c>
      <c r="AL527" s="12">
        <f>DATE(YEAR(tbl_LoanData[[#This Row],[Application Date]]),MONTH(tbl_LoanData[[#This Row],[Application Date]]),1)</f>
        <v>45017</v>
      </c>
      <c r="AM527" s="14">
        <f ca="1">IF(AND(tbl_LoanData[[#This Row],[Application Date]]&gt;=EOMONTH(TODAY(),-1)+1,tbl_LoanData[[#This Row],[Application Date]]&lt;=TODAY()),tbl_LoanData[[#This Row],[Loan Amount]],0)</f>
        <v>0</v>
      </c>
      <c r="AN527" s="14">
        <f>tbl_LoanData[[#This Row],[Amount Paid]]-(Q527-X527)</f>
        <v>-631700</v>
      </c>
      <c r="AO527" s="14">
        <f>IF(tbl_LoanData[[#This Row],[Application Status]]="Approved",1,0)</f>
        <v>0</v>
      </c>
      <c r="AP527" s="22" t="str">
        <f t="shared" ca="1" si="25"/>
        <v/>
      </c>
      <c r="AQ527" s="22" t="str">
        <f t="shared" ca="1" si="26"/>
        <v/>
      </c>
    </row>
    <row r="528" spans="1:43" ht="14.4" customHeight="1" x14ac:dyDescent="0.3">
      <c r="A528" s="2" t="s">
        <v>2531</v>
      </c>
      <c r="B528" s="2" t="s">
        <v>2532</v>
      </c>
      <c r="C528" s="2" t="s">
        <v>435</v>
      </c>
      <c r="D528" s="2" t="s">
        <v>101</v>
      </c>
      <c r="E528" s="2" t="s">
        <v>465</v>
      </c>
      <c r="F528" s="2">
        <v>53</v>
      </c>
      <c r="G528" s="2" t="s">
        <v>83</v>
      </c>
      <c r="H528" s="2" t="s">
        <v>151</v>
      </c>
      <c r="I528" s="2" t="s">
        <v>46</v>
      </c>
      <c r="J528" s="3">
        <v>45031</v>
      </c>
      <c r="K528" s="3"/>
      <c r="L528" s="2" t="s">
        <v>40</v>
      </c>
      <c r="M528" s="2" t="s">
        <v>85</v>
      </c>
      <c r="N528" s="2" t="s">
        <v>270</v>
      </c>
      <c r="O528" s="4">
        <v>1066000</v>
      </c>
      <c r="P528" s="4">
        <v>396600</v>
      </c>
      <c r="Q528" s="4">
        <v>669400</v>
      </c>
      <c r="R528" s="2">
        <v>60</v>
      </c>
      <c r="S528" s="5">
        <v>12.13</v>
      </c>
      <c r="T528" s="4">
        <v>17923.189999999999</v>
      </c>
      <c r="U528" s="2" t="s">
        <v>113</v>
      </c>
      <c r="V528" s="2" t="s">
        <v>97</v>
      </c>
      <c r="W528" s="4">
        <v>0</v>
      </c>
      <c r="X528" s="4">
        <v>0</v>
      </c>
      <c r="Y528" s="4">
        <v>1075391.1000000001</v>
      </c>
      <c r="Z528" s="2">
        <v>0</v>
      </c>
      <c r="AA528" s="2" t="s">
        <v>97</v>
      </c>
      <c r="AB528" s="2" t="s">
        <v>15736</v>
      </c>
      <c r="AC528" s="2" t="s">
        <v>213</v>
      </c>
      <c r="AD528" s="2" t="s">
        <v>76</v>
      </c>
      <c r="AE528" s="5">
        <v>62.8</v>
      </c>
      <c r="AF528" s="2">
        <v>0</v>
      </c>
      <c r="AG528" s="2" t="s">
        <v>97</v>
      </c>
      <c r="AH528" s="2"/>
      <c r="AI528" s="6" t="str">
        <f t="shared" si="24"/>
        <v>45-54</v>
      </c>
      <c r="AJ528" s="11">
        <f>YEAR(tbl_LoanData[[#This Row],[Application Date]])</f>
        <v>2023</v>
      </c>
      <c r="AK528" s="11" t="str">
        <f>TEXT(tbl_LoanData[[#This Row],[Application Date]],"MMMM")</f>
        <v>April</v>
      </c>
      <c r="AL528" s="12">
        <f>DATE(YEAR(tbl_LoanData[[#This Row],[Application Date]]),MONTH(tbl_LoanData[[#This Row],[Application Date]]),1)</f>
        <v>45017</v>
      </c>
      <c r="AM528" s="14">
        <f ca="1">IF(AND(tbl_LoanData[[#This Row],[Application Date]]&gt;=EOMONTH(TODAY(),-1)+1,tbl_LoanData[[#This Row],[Application Date]]&lt;=TODAY()),tbl_LoanData[[#This Row],[Loan Amount]],0)</f>
        <v>0</v>
      </c>
      <c r="AN528" s="14">
        <f>tbl_LoanData[[#This Row],[Amount Paid]]-(Q528-X528)</f>
        <v>-669400</v>
      </c>
      <c r="AO528" s="14">
        <f>IF(tbl_LoanData[[#This Row],[Application Status]]="Approved",1,0)</f>
        <v>0</v>
      </c>
      <c r="AP528" s="22" t="str">
        <f t="shared" ca="1" si="25"/>
        <v/>
      </c>
      <c r="AQ528" s="22" t="str">
        <f t="shared" ca="1" si="26"/>
        <v/>
      </c>
    </row>
    <row r="529" spans="1:43" ht="14.4" customHeight="1" x14ac:dyDescent="0.3">
      <c r="A529" s="2" t="s">
        <v>2545</v>
      </c>
      <c r="B529" s="2" t="s">
        <v>2546</v>
      </c>
      <c r="C529" s="2" t="s">
        <v>249</v>
      </c>
      <c r="D529" s="2" t="s">
        <v>67</v>
      </c>
      <c r="E529" s="2" t="s">
        <v>385</v>
      </c>
      <c r="F529" s="2">
        <v>52</v>
      </c>
      <c r="G529" s="2" t="s">
        <v>69</v>
      </c>
      <c r="H529" s="2" t="s">
        <v>278</v>
      </c>
      <c r="I529" s="2" t="s">
        <v>45</v>
      </c>
      <c r="J529" s="3">
        <v>45038</v>
      </c>
      <c r="K529" s="3">
        <v>45047</v>
      </c>
      <c r="L529" s="2" t="s">
        <v>40</v>
      </c>
      <c r="M529" s="2" t="s">
        <v>85</v>
      </c>
      <c r="N529" s="2" t="s">
        <v>274</v>
      </c>
      <c r="O529" s="4">
        <v>1556000</v>
      </c>
      <c r="P529" s="4">
        <v>172900</v>
      </c>
      <c r="Q529" s="4">
        <v>1383100</v>
      </c>
      <c r="R529" s="2">
        <v>24</v>
      </c>
      <c r="S529" s="5">
        <v>14.71</v>
      </c>
      <c r="T529" s="4">
        <v>74583.67</v>
      </c>
      <c r="U529" s="2" t="s">
        <v>73</v>
      </c>
      <c r="V529" s="2" t="s">
        <v>33</v>
      </c>
      <c r="W529" s="4">
        <v>1790008.02</v>
      </c>
      <c r="X529" s="4">
        <v>0</v>
      </c>
      <c r="Y529" s="4">
        <v>1790008.02</v>
      </c>
      <c r="Z529" s="2">
        <v>0</v>
      </c>
      <c r="AA529" s="2" t="s">
        <v>56</v>
      </c>
      <c r="AB529" s="2" t="s">
        <v>15732</v>
      </c>
      <c r="AC529" s="2" t="s">
        <v>121</v>
      </c>
      <c r="AD529" s="2" t="s">
        <v>76</v>
      </c>
      <c r="AE529" s="5">
        <v>88.89</v>
      </c>
      <c r="AF529" s="2">
        <v>0</v>
      </c>
      <c r="AG529" s="2" t="s">
        <v>77</v>
      </c>
      <c r="AH529" s="2">
        <v>9</v>
      </c>
      <c r="AI529" s="6" t="str">
        <f t="shared" si="24"/>
        <v>45-54</v>
      </c>
      <c r="AJ529" s="11">
        <f>YEAR(tbl_LoanData[[#This Row],[Application Date]])</f>
        <v>2023</v>
      </c>
      <c r="AK529" s="11" t="str">
        <f>TEXT(tbl_LoanData[[#This Row],[Application Date]],"MMMM")</f>
        <v>April</v>
      </c>
      <c r="AL529" s="12">
        <f>DATE(YEAR(tbl_LoanData[[#This Row],[Application Date]]),MONTH(tbl_LoanData[[#This Row],[Application Date]]),1)</f>
        <v>45017</v>
      </c>
      <c r="AM529" s="14">
        <f ca="1">IF(AND(tbl_LoanData[[#This Row],[Application Date]]&gt;=EOMONTH(TODAY(),-1)+1,tbl_LoanData[[#This Row],[Application Date]]&lt;=TODAY()),tbl_LoanData[[#This Row],[Loan Amount]],0)</f>
        <v>0</v>
      </c>
      <c r="AN529" s="14">
        <f>tbl_LoanData[[#This Row],[Amount Paid]]-(Q529-X529)</f>
        <v>406908.02</v>
      </c>
      <c r="AO529" s="14">
        <f>IF(tbl_LoanData[[#This Row],[Application Status]]="Approved",1,0)</f>
        <v>1</v>
      </c>
      <c r="AP529" s="22" t="str">
        <f t="shared" ca="1" si="25"/>
        <v/>
      </c>
      <c r="AQ529" s="22" t="str">
        <f t="shared" ca="1" si="26"/>
        <v/>
      </c>
    </row>
    <row r="530" spans="1:43" ht="14.4" customHeight="1" x14ac:dyDescent="0.3">
      <c r="A530" s="2" t="s">
        <v>2553</v>
      </c>
      <c r="B530" s="2" t="s">
        <v>2554</v>
      </c>
      <c r="C530" s="2" t="s">
        <v>198</v>
      </c>
      <c r="D530" s="2" t="s">
        <v>209</v>
      </c>
      <c r="E530" s="2" t="s">
        <v>125</v>
      </c>
      <c r="F530" s="2">
        <v>28</v>
      </c>
      <c r="G530" s="2" t="s">
        <v>69</v>
      </c>
      <c r="H530" s="2" t="s">
        <v>265</v>
      </c>
      <c r="I530" s="2" t="s">
        <v>44</v>
      </c>
      <c r="J530" s="3">
        <v>45039</v>
      </c>
      <c r="K530" s="3">
        <v>45053</v>
      </c>
      <c r="L530" s="2" t="s">
        <v>37</v>
      </c>
      <c r="M530" s="2" t="s">
        <v>104</v>
      </c>
      <c r="N530" s="2" t="s">
        <v>286</v>
      </c>
      <c r="O530" s="4">
        <v>82000</v>
      </c>
      <c r="P530" s="4">
        <v>31800</v>
      </c>
      <c r="Q530" s="4">
        <v>50200</v>
      </c>
      <c r="R530" s="2">
        <v>48</v>
      </c>
      <c r="S530" s="5">
        <v>6.14</v>
      </c>
      <c r="T530" s="4">
        <v>1302.69</v>
      </c>
      <c r="U530" s="2" t="s">
        <v>73</v>
      </c>
      <c r="V530" s="2" t="s">
        <v>74</v>
      </c>
      <c r="W530" s="4">
        <v>50804.91</v>
      </c>
      <c r="X530" s="4">
        <v>11724.21</v>
      </c>
      <c r="Y530" s="4">
        <v>62529.120000000003</v>
      </c>
      <c r="Z530" s="2">
        <v>0</v>
      </c>
      <c r="AA530" s="2" t="s">
        <v>56</v>
      </c>
      <c r="AB530" s="2" t="s">
        <v>15732</v>
      </c>
      <c r="AC530" s="2" t="s">
        <v>213</v>
      </c>
      <c r="AD530" s="2" t="s">
        <v>76</v>
      </c>
      <c r="AE530" s="5">
        <v>61.22</v>
      </c>
      <c r="AF530" s="2">
        <v>0</v>
      </c>
      <c r="AG530" s="2" t="s">
        <v>77</v>
      </c>
      <c r="AH530" s="2">
        <v>14</v>
      </c>
      <c r="AI530" s="6" t="str">
        <f t="shared" si="24"/>
        <v>25-34</v>
      </c>
      <c r="AJ530" s="11">
        <f>YEAR(tbl_LoanData[[#This Row],[Application Date]])</f>
        <v>2023</v>
      </c>
      <c r="AK530" s="11" t="str">
        <f>TEXT(tbl_LoanData[[#This Row],[Application Date]],"MMMM")</f>
        <v>April</v>
      </c>
      <c r="AL530" s="12">
        <f>DATE(YEAR(tbl_LoanData[[#This Row],[Application Date]]),MONTH(tbl_LoanData[[#This Row],[Application Date]]),1)</f>
        <v>45017</v>
      </c>
      <c r="AM530" s="14">
        <f ca="1">IF(AND(tbl_LoanData[[#This Row],[Application Date]]&gt;=EOMONTH(TODAY(),-1)+1,tbl_LoanData[[#This Row],[Application Date]]&lt;=TODAY()),tbl_LoanData[[#This Row],[Loan Amount]],0)</f>
        <v>0</v>
      </c>
      <c r="AN530" s="14">
        <f>tbl_LoanData[[#This Row],[Amount Paid]]-(Q530-X530)</f>
        <v>12329.120000000003</v>
      </c>
      <c r="AO530" s="14">
        <f>IF(tbl_LoanData[[#This Row],[Application Status]]="Approved",1,0)</f>
        <v>1</v>
      </c>
      <c r="AP530" s="22" t="str">
        <f t="shared" ca="1" si="25"/>
        <v/>
      </c>
      <c r="AQ530" s="22" t="str">
        <f t="shared" ca="1" si="26"/>
        <v/>
      </c>
    </row>
    <row r="531" spans="1:43" ht="14.4" customHeight="1" x14ac:dyDescent="0.3">
      <c r="A531" s="2" t="s">
        <v>2591</v>
      </c>
      <c r="B531" s="2" t="s">
        <v>2592</v>
      </c>
      <c r="C531" s="2" t="s">
        <v>627</v>
      </c>
      <c r="D531" s="2" t="s">
        <v>209</v>
      </c>
      <c r="E531" s="2" t="s">
        <v>135</v>
      </c>
      <c r="F531" s="2">
        <v>27</v>
      </c>
      <c r="G531" s="2" t="s">
        <v>83</v>
      </c>
      <c r="H531" s="2" t="s">
        <v>265</v>
      </c>
      <c r="I531" s="2" t="s">
        <v>44</v>
      </c>
      <c r="J531" s="3">
        <v>45032</v>
      </c>
      <c r="K531" s="3">
        <v>45038</v>
      </c>
      <c r="L531" s="2" t="s">
        <v>37</v>
      </c>
      <c r="M531" s="2" t="s">
        <v>260</v>
      </c>
      <c r="N531" s="2" t="s">
        <v>261</v>
      </c>
      <c r="O531" s="4">
        <v>92000</v>
      </c>
      <c r="P531" s="4">
        <v>30600</v>
      </c>
      <c r="Q531" s="4">
        <v>61400</v>
      </c>
      <c r="R531" s="2">
        <v>36</v>
      </c>
      <c r="S531" s="5">
        <v>9.92</v>
      </c>
      <c r="T531" s="4">
        <v>2213.13</v>
      </c>
      <c r="U531" s="2" t="s">
        <v>73</v>
      </c>
      <c r="V531" s="2" t="s">
        <v>34</v>
      </c>
      <c r="W531" s="4">
        <v>77459.55</v>
      </c>
      <c r="X531" s="4">
        <v>2213.09</v>
      </c>
      <c r="Y531" s="4">
        <v>79672.639999999999</v>
      </c>
      <c r="Z531" s="2">
        <v>31</v>
      </c>
      <c r="AA531" s="2" t="s">
        <v>58</v>
      </c>
      <c r="AB531" s="2" t="s">
        <v>15735</v>
      </c>
      <c r="AC531" s="2" t="s">
        <v>360</v>
      </c>
      <c r="AD531" s="2" t="s">
        <v>76</v>
      </c>
      <c r="AE531" s="5">
        <v>66.739999999999995</v>
      </c>
      <c r="AF531" s="2">
        <v>1</v>
      </c>
      <c r="AG531" s="2" t="s">
        <v>15718</v>
      </c>
      <c r="AH531" s="2">
        <v>6</v>
      </c>
      <c r="AI531" s="6" t="str">
        <f t="shared" si="24"/>
        <v>25-34</v>
      </c>
      <c r="AJ531" s="11">
        <f>YEAR(tbl_LoanData[[#This Row],[Application Date]])</f>
        <v>2023</v>
      </c>
      <c r="AK531" s="11" t="str">
        <f>TEXT(tbl_LoanData[[#This Row],[Application Date]],"MMMM")</f>
        <v>April</v>
      </c>
      <c r="AL531" s="12">
        <f>DATE(YEAR(tbl_LoanData[[#This Row],[Application Date]]),MONTH(tbl_LoanData[[#This Row],[Application Date]]),1)</f>
        <v>45017</v>
      </c>
      <c r="AM531" s="14">
        <f ca="1">IF(AND(tbl_LoanData[[#This Row],[Application Date]]&gt;=EOMONTH(TODAY(),-1)+1,tbl_LoanData[[#This Row],[Application Date]]&lt;=TODAY()),tbl_LoanData[[#This Row],[Loan Amount]],0)</f>
        <v>0</v>
      </c>
      <c r="AN531" s="14">
        <f>tbl_LoanData[[#This Row],[Amount Paid]]-(Q531-X531)</f>
        <v>18272.64</v>
      </c>
      <c r="AO531" s="14">
        <f>IF(tbl_LoanData[[#This Row],[Application Status]]="Approved",1,0)</f>
        <v>1</v>
      </c>
      <c r="AP531" s="22" t="str">
        <f t="shared" ca="1" si="25"/>
        <v/>
      </c>
      <c r="AQ531" s="22" t="str">
        <f t="shared" ca="1" si="26"/>
        <v/>
      </c>
    </row>
    <row r="532" spans="1:43" ht="14.4" customHeight="1" x14ac:dyDescent="0.3">
      <c r="A532" s="2" t="s">
        <v>2597</v>
      </c>
      <c r="B532" s="2" t="s">
        <v>2598</v>
      </c>
      <c r="C532" s="2" t="s">
        <v>133</v>
      </c>
      <c r="D532" s="2" t="s">
        <v>117</v>
      </c>
      <c r="E532" s="2" t="s">
        <v>135</v>
      </c>
      <c r="F532" s="2">
        <v>60</v>
      </c>
      <c r="G532" s="2" t="s">
        <v>69</v>
      </c>
      <c r="H532" s="2" t="s">
        <v>119</v>
      </c>
      <c r="I532" s="2" t="s">
        <v>43</v>
      </c>
      <c r="J532" s="3">
        <v>45023</v>
      </c>
      <c r="K532" s="3"/>
      <c r="L532" s="2" t="s">
        <v>37</v>
      </c>
      <c r="M532" s="2" t="s">
        <v>94</v>
      </c>
      <c r="N532" s="2" t="s">
        <v>234</v>
      </c>
      <c r="O532" s="4">
        <v>201000</v>
      </c>
      <c r="P532" s="4">
        <v>25500</v>
      </c>
      <c r="Q532" s="4">
        <v>175500</v>
      </c>
      <c r="R532" s="2">
        <v>36</v>
      </c>
      <c r="S532" s="5">
        <v>11.58</v>
      </c>
      <c r="T532" s="4">
        <v>6568.58</v>
      </c>
      <c r="U532" s="2" t="s">
        <v>113</v>
      </c>
      <c r="V532" s="2" t="s">
        <v>97</v>
      </c>
      <c r="W532" s="4">
        <v>0</v>
      </c>
      <c r="X532" s="4">
        <v>0</v>
      </c>
      <c r="Y532" s="4">
        <v>236468.7</v>
      </c>
      <c r="Z532" s="2">
        <v>0</v>
      </c>
      <c r="AA532" s="2" t="s">
        <v>97</v>
      </c>
      <c r="AB532" s="2" t="s">
        <v>15735</v>
      </c>
      <c r="AC532" s="2" t="s">
        <v>87</v>
      </c>
      <c r="AD532" s="2" t="s">
        <v>76</v>
      </c>
      <c r="AE532" s="5">
        <v>87.31</v>
      </c>
      <c r="AF532" s="2">
        <v>0</v>
      </c>
      <c r="AG532" s="2" t="s">
        <v>97</v>
      </c>
      <c r="AH532" s="2"/>
      <c r="AI532" s="6" t="str">
        <f t="shared" si="24"/>
        <v>55-64</v>
      </c>
      <c r="AJ532" s="11">
        <f>YEAR(tbl_LoanData[[#This Row],[Application Date]])</f>
        <v>2023</v>
      </c>
      <c r="AK532" s="11" t="str">
        <f>TEXT(tbl_LoanData[[#This Row],[Application Date]],"MMMM")</f>
        <v>April</v>
      </c>
      <c r="AL532" s="12">
        <f>DATE(YEAR(tbl_LoanData[[#This Row],[Application Date]]),MONTH(tbl_LoanData[[#This Row],[Application Date]]),1)</f>
        <v>45017</v>
      </c>
      <c r="AM532" s="14">
        <f ca="1">IF(AND(tbl_LoanData[[#This Row],[Application Date]]&gt;=EOMONTH(TODAY(),-1)+1,tbl_LoanData[[#This Row],[Application Date]]&lt;=TODAY()),tbl_LoanData[[#This Row],[Loan Amount]],0)</f>
        <v>0</v>
      </c>
      <c r="AN532" s="14">
        <f>tbl_LoanData[[#This Row],[Amount Paid]]-(Q532-X532)</f>
        <v>-175500</v>
      </c>
      <c r="AO532" s="14">
        <f>IF(tbl_LoanData[[#This Row],[Application Status]]="Approved",1,0)</f>
        <v>0</v>
      </c>
      <c r="AP532" s="22" t="str">
        <f t="shared" ca="1" si="25"/>
        <v/>
      </c>
      <c r="AQ532" s="22" t="str">
        <f t="shared" ca="1" si="26"/>
        <v/>
      </c>
    </row>
    <row r="533" spans="1:43" ht="14.4" customHeight="1" x14ac:dyDescent="0.3">
      <c r="A533" s="2" t="s">
        <v>2703</v>
      </c>
      <c r="B533" s="2" t="s">
        <v>2704</v>
      </c>
      <c r="C533" s="2" t="s">
        <v>606</v>
      </c>
      <c r="D533" s="2" t="s">
        <v>232</v>
      </c>
      <c r="E533" s="2" t="s">
        <v>150</v>
      </c>
      <c r="F533" s="2">
        <v>59</v>
      </c>
      <c r="G533" s="2" t="s">
        <v>69</v>
      </c>
      <c r="H533" s="2" t="s">
        <v>233</v>
      </c>
      <c r="I533" s="2" t="s">
        <v>46</v>
      </c>
      <c r="J533" s="3">
        <v>45021</v>
      </c>
      <c r="K533" s="3">
        <v>45038</v>
      </c>
      <c r="L533" s="2" t="s">
        <v>39</v>
      </c>
      <c r="M533" s="2" t="s">
        <v>127</v>
      </c>
      <c r="N533" s="2" t="s">
        <v>195</v>
      </c>
      <c r="O533" s="4">
        <v>2529000</v>
      </c>
      <c r="P533" s="4">
        <v>528100</v>
      </c>
      <c r="Q533" s="4">
        <v>2000900</v>
      </c>
      <c r="R533" s="2">
        <v>18</v>
      </c>
      <c r="S533" s="5">
        <v>5.03</v>
      </c>
      <c r="T533" s="4">
        <v>119548.22</v>
      </c>
      <c r="U533" s="2" t="s">
        <v>73</v>
      </c>
      <c r="V533" s="2" t="s">
        <v>34</v>
      </c>
      <c r="W533" s="4">
        <v>1912771.52</v>
      </c>
      <c r="X533" s="4">
        <v>239096.38</v>
      </c>
      <c r="Y533" s="4">
        <v>2151867.9</v>
      </c>
      <c r="Z533" s="2">
        <v>62</v>
      </c>
      <c r="AA533" s="2" t="s">
        <v>59</v>
      </c>
      <c r="AB533" s="2" t="s">
        <v>15732</v>
      </c>
      <c r="AC533" s="2" t="s">
        <v>213</v>
      </c>
      <c r="AD533" s="2" t="s">
        <v>76</v>
      </c>
      <c r="AE533" s="5">
        <v>79.12</v>
      </c>
      <c r="AF533" s="2">
        <v>2</v>
      </c>
      <c r="AG533" s="2" t="s">
        <v>130</v>
      </c>
      <c r="AH533" s="2">
        <v>17</v>
      </c>
      <c r="AI533" s="6" t="str">
        <f t="shared" si="24"/>
        <v>55-64</v>
      </c>
      <c r="AJ533" s="11">
        <f>YEAR(tbl_LoanData[[#This Row],[Application Date]])</f>
        <v>2023</v>
      </c>
      <c r="AK533" s="11" t="str">
        <f>TEXT(tbl_LoanData[[#This Row],[Application Date]],"MMMM")</f>
        <v>April</v>
      </c>
      <c r="AL533" s="12">
        <f>DATE(YEAR(tbl_LoanData[[#This Row],[Application Date]]),MONTH(tbl_LoanData[[#This Row],[Application Date]]),1)</f>
        <v>45017</v>
      </c>
      <c r="AM533" s="14">
        <f ca="1">IF(AND(tbl_LoanData[[#This Row],[Application Date]]&gt;=EOMONTH(TODAY(),-1)+1,tbl_LoanData[[#This Row],[Application Date]]&lt;=TODAY()),tbl_LoanData[[#This Row],[Loan Amount]],0)</f>
        <v>0</v>
      </c>
      <c r="AN533" s="14">
        <f>tbl_LoanData[[#This Row],[Amount Paid]]-(Q533-X533)</f>
        <v>150967.89999999991</v>
      </c>
      <c r="AO533" s="14">
        <f>IF(tbl_LoanData[[#This Row],[Application Status]]="Approved",1,0)</f>
        <v>1</v>
      </c>
      <c r="AP533" s="22" t="str">
        <f t="shared" ca="1" si="25"/>
        <v/>
      </c>
      <c r="AQ533" s="22" t="str">
        <f t="shared" ca="1" si="26"/>
        <v/>
      </c>
    </row>
    <row r="534" spans="1:43" ht="14.4" customHeight="1" x14ac:dyDescent="0.3">
      <c r="A534" s="2" t="s">
        <v>2749</v>
      </c>
      <c r="B534" s="2" t="s">
        <v>2750</v>
      </c>
      <c r="C534" s="2" t="s">
        <v>868</v>
      </c>
      <c r="D534" s="2" t="s">
        <v>81</v>
      </c>
      <c r="E534" s="2" t="s">
        <v>92</v>
      </c>
      <c r="F534" s="2">
        <v>21</v>
      </c>
      <c r="G534" s="2" t="s">
        <v>69</v>
      </c>
      <c r="H534" s="2" t="s">
        <v>156</v>
      </c>
      <c r="I534" s="2" t="s">
        <v>45</v>
      </c>
      <c r="J534" s="3">
        <v>45029</v>
      </c>
      <c r="K534" s="3"/>
      <c r="L534" s="2" t="s">
        <v>36</v>
      </c>
      <c r="M534" s="2" t="s">
        <v>85</v>
      </c>
      <c r="N534" s="2" t="s">
        <v>671</v>
      </c>
      <c r="O534" s="4">
        <v>1494000</v>
      </c>
      <c r="P534" s="4">
        <v>308200</v>
      </c>
      <c r="Q534" s="4">
        <v>1185800</v>
      </c>
      <c r="R534" s="2">
        <v>48</v>
      </c>
      <c r="S534" s="5">
        <v>14.56</v>
      </c>
      <c r="T534" s="4">
        <v>39091.870000000003</v>
      </c>
      <c r="U534" s="2" t="s">
        <v>113</v>
      </c>
      <c r="V534" s="2" t="s">
        <v>97</v>
      </c>
      <c r="W534" s="4">
        <v>0</v>
      </c>
      <c r="X534" s="4">
        <v>0</v>
      </c>
      <c r="Y534" s="4">
        <v>1876409.92</v>
      </c>
      <c r="Z534" s="2">
        <v>0</v>
      </c>
      <c r="AA534" s="2" t="s">
        <v>97</v>
      </c>
      <c r="AB534" s="2" t="s">
        <v>15734</v>
      </c>
      <c r="AC534" s="2" t="s">
        <v>87</v>
      </c>
      <c r="AD534" s="2" t="s">
        <v>76</v>
      </c>
      <c r="AE534" s="5">
        <v>79.37</v>
      </c>
      <c r="AF534" s="2">
        <v>0</v>
      </c>
      <c r="AG534" s="2" t="s">
        <v>97</v>
      </c>
      <c r="AH534" s="2"/>
      <c r="AI534" s="6" t="str">
        <f t="shared" si="24"/>
        <v>18-24</v>
      </c>
      <c r="AJ534" s="11">
        <f>YEAR(tbl_LoanData[[#This Row],[Application Date]])</f>
        <v>2023</v>
      </c>
      <c r="AK534" s="11" t="str">
        <f>TEXT(tbl_LoanData[[#This Row],[Application Date]],"MMMM")</f>
        <v>April</v>
      </c>
      <c r="AL534" s="12">
        <f>DATE(YEAR(tbl_LoanData[[#This Row],[Application Date]]),MONTH(tbl_LoanData[[#This Row],[Application Date]]),1)</f>
        <v>45017</v>
      </c>
      <c r="AM534" s="14">
        <f ca="1">IF(AND(tbl_LoanData[[#This Row],[Application Date]]&gt;=EOMONTH(TODAY(),-1)+1,tbl_LoanData[[#This Row],[Application Date]]&lt;=TODAY()),tbl_LoanData[[#This Row],[Loan Amount]],0)</f>
        <v>0</v>
      </c>
      <c r="AN534" s="14">
        <f>tbl_LoanData[[#This Row],[Amount Paid]]-(Q534-X534)</f>
        <v>-1185800</v>
      </c>
      <c r="AO534" s="14">
        <f>IF(tbl_LoanData[[#This Row],[Application Status]]="Approved",1,0)</f>
        <v>0</v>
      </c>
      <c r="AP534" s="22" t="str">
        <f t="shared" ca="1" si="25"/>
        <v/>
      </c>
      <c r="AQ534" s="22" t="str">
        <f t="shared" ca="1" si="26"/>
        <v/>
      </c>
    </row>
    <row r="535" spans="1:43" x14ac:dyDescent="0.3">
      <c r="A535" s="2" t="s">
        <v>2883</v>
      </c>
      <c r="B535" s="2" t="s">
        <v>2884</v>
      </c>
      <c r="C535" s="2" t="s">
        <v>758</v>
      </c>
      <c r="D535" s="2" t="s">
        <v>101</v>
      </c>
      <c r="E535" s="2" t="s">
        <v>142</v>
      </c>
      <c r="F535" s="2">
        <v>34</v>
      </c>
      <c r="G535" s="2" t="s">
        <v>83</v>
      </c>
      <c r="H535" s="2" t="s">
        <v>259</v>
      </c>
      <c r="I535" s="2" t="s">
        <v>43</v>
      </c>
      <c r="J535" s="3">
        <v>45036</v>
      </c>
      <c r="K535" s="3">
        <v>45049</v>
      </c>
      <c r="L535" s="2" t="s">
        <v>37</v>
      </c>
      <c r="M535" s="2" t="s">
        <v>260</v>
      </c>
      <c r="N535" s="2" t="s">
        <v>457</v>
      </c>
      <c r="O535" s="4">
        <v>77000</v>
      </c>
      <c r="P535" s="4">
        <v>13600</v>
      </c>
      <c r="Q535" s="4">
        <v>63400</v>
      </c>
      <c r="R535" s="2">
        <v>36</v>
      </c>
      <c r="S535" s="5">
        <v>11.61</v>
      </c>
      <c r="T535" s="4">
        <v>2374.5100000000002</v>
      </c>
      <c r="U535" s="2" t="s">
        <v>73</v>
      </c>
      <c r="V535" s="2" t="s">
        <v>33</v>
      </c>
      <c r="W535" s="4">
        <v>85482.22</v>
      </c>
      <c r="X535" s="4">
        <v>0</v>
      </c>
      <c r="Y535" s="4">
        <v>85482.22</v>
      </c>
      <c r="Z535" s="2">
        <v>0</v>
      </c>
      <c r="AA535" s="2" t="s">
        <v>56</v>
      </c>
      <c r="AB535" s="2" t="s">
        <v>15732</v>
      </c>
      <c r="AC535" s="2" t="s">
        <v>129</v>
      </c>
      <c r="AD535" s="2" t="s">
        <v>76</v>
      </c>
      <c r="AE535" s="5">
        <v>82.34</v>
      </c>
      <c r="AF535" s="2">
        <v>0</v>
      </c>
      <c r="AG535" s="2" t="s">
        <v>77</v>
      </c>
      <c r="AH535" s="2">
        <v>13</v>
      </c>
      <c r="AI535" s="6" t="str">
        <f t="shared" si="24"/>
        <v>25-34</v>
      </c>
      <c r="AJ535" s="11">
        <f>YEAR(tbl_LoanData[[#This Row],[Application Date]])</f>
        <v>2023</v>
      </c>
      <c r="AK535" s="11" t="str">
        <f>TEXT(tbl_LoanData[[#This Row],[Application Date]],"MMMM")</f>
        <v>April</v>
      </c>
      <c r="AL535" s="12">
        <f>DATE(YEAR(tbl_LoanData[[#This Row],[Application Date]]),MONTH(tbl_LoanData[[#This Row],[Application Date]]),1)</f>
        <v>45017</v>
      </c>
      <c r="AM535" s="14">
        <f ca="1">IF(AND(tbl_LoanData[[#This Row],[Application Date]]&gt;=EOMONTH(TODAY(),-1)+1,tbl_LoanData[[#This Row],[Application Date]]&lt;=TODAY()),tbl_LoanData[[#This Row],[Loan Amount]],0)</f>
        <v>0</v>
      </c>
      <c r="AN535" s="14">
        <f>tbl_LoanData[[#This Row],[Amount Paid]]-(Q535-X535)</f>
        <v>22082.22</v>
      </c>
      <c r="AO535" s="14">
        <f>IF(tbl_LoanData[[#This Row],[Application Status]]="Approved",1,0)</f>
        <v>1</v>
      </c>
      <c r="AP535" s="22" t="str">
        <f t="shared" ca="1" si="25"/>
        <v/>
      </c>
      <c r="AQ535" s="22" t="str">
        <f t="shared" ca="1" si="26"/>
        <v/>
      </c>
    </row>
    <row r="536" spans="1:43" ht="14.4" customHeight="1" x14ac:dyDescent="0.3">
      <c r="A536" s="2" t="s">
        <v>2927</v>
      </c>
      <c r="B536" s="2" t="s">
        <v>2928</v>
      </c>
      <c r="C536" s="2" t="s">
        <v>549</v>
      </c>
      <c r="D536" s="2" t="s">
        <v>311</v>
      </c>
      <c r="E536" s="2" t="s">
        <v>161</v>
      </c>
      <c r="F536" s="2">
        <v>40</v>
      </c>
      <c r="G536" s="2" t="s">
        <v>83</v>
      </c>
      <c r="H536" s="2" t="s">
        <v>217</v>
      </c>
      <c r="I536" s="2" t="s">
        <v>46</v>
      </c>
      <c r="J536" s="3">
        <v>45037</v>
      </c>
      <c r="K536" s="3">
        <v>45042</v>
      </c>
      <c r="L536" s="2" t="s">
        <v>36</v>
      </c>
      <c r="M536" s="2" t="s">
        <v>85</v>
      </c>
      <c r="N536" s="2" t="s">
        <v>624</v>
      </c>
      <c r="O536" s="4">
        <v>1159000</v>
      </c>
      <c r="P536" s="4">
        <v>357700</v>
      </c>
      <c r="Q536" s="4">
        <v>801300</v>
      </c>
      <c r="R536" s="2">
        <v>12</v>
      </c>
      <c r="S536" s="5">
        <v>5.76</v>
      </c>
      <c r="T536" s="4">
        <v>70621.240000000005</v>
      </c>
      <c r="U536" s="2" t="s">
        <v>73</v>
      </c>
      <c r="V536" s="2" t="s">
        <v>34</v>
      </c>
      <c r="W536" s="4">
        <v>706212.4</v>
      </c>
      <c r="X536" s="4">
        <v>141242.48000000001</v>
      </c>
      <c r="Y536" s="4">
        <v>847454.88</v>
      </c>
      <c r="Z536" s="2">
        <v>64</v>
      </c>
      <c r="AA536" s="2" t="s">
        <v>59</v>
      </c>
      <c r="AB536" s="2" t="s">
        <v>15728</v>
      </c>
      <c r="AC536" s="2" t="s">
        <v>129</v>
      </c>
      <c r="AD536" s="2" t="s">
        <v>76</v>
      </c>
      <c r="AE536" s="5">
        <v>69.14</v>
      </c>
      <c r="AF536" s="2">
        <v>2</v>
      </c>
      <c r="AG536" s="2" t="s">
        <v>130</v>
      </c>
      <c r="AH536" s="2">
        <v>5</v>
      </c>
      <c r="AI536" s="6" t="str">
        <f t="shared" si="24"/>
        <v>35-44</v>
      </c>
      <c r="AJ536" s="11">
        <f>YEAR(tbl_LoanData[[#This Row],[Application Date]])</f>
        <v>2023</v>
      </c>
      <c r="AK536" s="11" t="str">
        <f>TEXT(tbl_LoanData[[#This Row],[Application Date]],"MMMM")</f>
        <v>April</v>
      </c>
      <c r="AL536" s="12">
        <f>DATE(YEAR(tbl_LoanData[[#This Row],[Application Date]]),MONTH(tbl_LoanData[[#This Row],[Application Date]]),1)</f>
        <v>45017</v>
      </c>
      <c r="AM536" s="14">
        <f ca="1">IF(AND(tbl_LoanData[[#This Row],[Application Date]]&gt;=EOMONTH(TODAY(),-1)+1,tbl_LoanData[[#This Row],[Application Date]]&lt;=TODAY()),tbl_LoanData[[#This Row],[Loan Amount]],0)</f>
        <v>0</v>
      </c>
      <c r="AN536" s="14">
        <f>tbl_LoanData[[#This Row],[Amount Paid]]-(Q536-X536)</f>
        <v>46154.880000000005</v>
      </c>
      <c r="AO536" s="14">
        <f>IF(tbl_LoanData[[#This Row],[Application Status]]="Approved",1,0)</f>
        <v>1</v>
      </c>
      <c r="AP536" s="22" t="str">
        <f t="shared" ca="1" si="25"/>
        <v/>
      </c>
      <c r="AQ536" s="22" t="str">
        <f t="shared" ca="1" si="26"/>
        <v/>
      </c>
    </row>
    <row r="537" spans="1:43" ht="14.4" customHeight="1" x14ac:dyDescent="0.3">
      <c r="A537" s="2" t="s">
        <v>3043</v>
      </c>
      <c r="B537" s="2" t="s">
        <v>3044</v>
      </c>
      <c r="C537" s="2" t="s">
        <v>149</v>
      </c>
      <c r="D537" s="2" t="s">
        <v>209</v>
      </c>
      <c r="E537" s="2" t="s">
        <v>406</v>
      </c>
      <c r="F537" s="2">
        <v>38</v>
      </c>
      <c r="G537" s="2" t="s">
        <v>83</v>
      </c>
      <c r="H537" s="2" t="s">
        <v>516</v>
      </c>
      <c r="I537" s="2" t="s">
        <v>53</v>
      </c>
      <c r="J537" s="3">
        <v>45017</v>
      </c>
      <c r="K537" s="3">
        <v>45022</v>
      </c>
      <c r="L537" s="2" t="s">
        <v>40</v>
      </c>
      <c r="M537" s="2" t="s">
        <v>85</v>
      </c>
      <c r="N537" s="2" t="s">
        <v>274</v>
      </c>
      <c r="O537" s="4">
        <v>1327000</v>
      </c>
      <c r="P537" s="4">
        <v>464000</v>
      </c>
      <c r="Q537" s="4">
        <v>863000</v>
      </c>
      <c r="R537" s="2">
        <v>24</v>
      </c>
      <c r="S537" s="5">
        <v>12.45</v>
      </c>
      <c r="T537" s="4">
        <v>44911.96</v>
      </c>
      <c r="U537" s="2" t="s">
        <v>73</v>
      </c>
      <c r="V537" s="2" t="s">
        <v>34</v>
      </c>
      <c r="W537" s="4">
        <v>988063.12</v>
      </c>
      <c r="X537" s="4">
        <v>89823.88</v>
      </c>
      <c r="Y537" s="4">
        <v>1077887</v>
      </c>
      <c r="Z537" s="2">
        <v>58</v>
      </c>
      <c r="AA537" s="2" t="s">
        <v>58</v>
      </c>
      <c r="AB537" s="2" t="s">
        <v>15733</v>
      </c>
      <c r="AC537" s="2" t="s">
        <v>146</v>
      </c>
      <c r="AD537" s="2" t="s">
        <v>76</v>
      </c>
      <c r="AE537" s="5">
        <v>65.03</v>
      </c>
      <c r="AF537" s="2">
        <v>2</v>
      </c>
      <c r="AG537" s="2" t="s">
        <v>15718</v>
      </c>
      <c r="AH537" s="2">
        <v>5</v>
      </c>
      <c r="AI537" s="6" t="str">
        <f t="shared" si="24"/>
        <v>35-44</v>
      </c>
      <c r="AJ537" s="11">
        <f>YEAR(tbl_LoanData[[#This Row],[Application Date]])</f>
        <v>2023</v>
      </c>
      <c r="AK537" s="11" t="str">
        <f>TEXT(tbl_LoanData[[#This Row],[Application Date]],"MMMM")</f>
        <v>April</v>
      </c>
      <c r="AL537" s="12">
        <f>DATE(YEAR(tbl_LoanData[[#This Row],[Application Date]]),MONTH(tbl_LoanData[[#This Row],[Application Date]]),1)</f>
        <v>45017</v>
      </c>
      <c r="AM537" s="14">
        <f ca="1">IF(AND(tbl_LoanData[[#This Row],[Application Date]]&gt;=EOMONTH(TODAY(),-1)+1,tbl_LoanData[[#This Row],[Application Date]]&lt;=TODAY()),tbl_LoanData[[#This Row],[Loan Amount]],0)</f>
        <v>0</v>
      </c>
      <c r="AN537" s="14">
        <f>tbl_LoanData[[#This Row],[Amount Paid]]-(Q537-X537)</f>
        <v>214887</v>
      </c>
      <c r="AO537" s="14">
        <f>IF(tbl_LoanData[[#This Row],[Application Status]]="Approved",1,0)</f>
        <v>1</v>
      </c>
      <c r="AP537" s="22" t="str">
        <f t="shared" ca="1" si="25"/>
        <v/>
      </c>
      <c r="AQ537" s="22" t="str">
        <f t="shared" ca="1" si="26"/>
        <v/>
      </c>
    </row>
    <row r="538" spans="1:43" ht="14.4" customHeight="1" x14ac:dyDescent="0.3">
      <c r="A538" s="2" t="s">
        <v>3191</v>
      </c>
      <c r="B538" s="2" t="s">
        <v>3192</v>
      </c>
      <c r="C538" s="2" t="s">
        <v>66</v>
      </c>
      <c r="D538" s="2" t="s">
        <v>254</v>
      </c>
      <c r="E538" s="2" t="s">
        <v>118</v>
      </c>
      <c r="F538" s="2">
        <v>64</v>
      </c>
      <c r="G538" s="2" t="s">
        <v>69</v>
      </c>
      <c r="H538" s="2" t="s">
        <v>70</v>
      </c>
      <c r="I538" s="2" t="s">
        <v>50</v>
      </c>
      <c r="J538" s="3">
        <v>45040</v>
      </c>
      <c r="K538" s="3">
        <v>45049</v>
      </c>
      <c r="L538" s="2" t="s">
        <v>40</v>
      </c>
      <c r="M538" s="2" t="s">
        <v>71</v>
      </c>
      <c r="N538" s="2" t="s">
        <v>137</v>
      </c>
      <c r="O538" s="4">
        <v>1518000</v>
      </c>
      <c r="P538" s="4">
        <v>393000</v>
      </c>
      <c r="Q538" s="4">
        <v>1125000</v>
      </c>
      <c r="R538" s="2">
        <v>12</v>
      </c>
      <c r="S538" s="5">
        <v>9.2200000000000006</v>
      </c>
      <c r="T538" s="4">
        <v>102393.75</v>
      </c>
      <c r="U538" s="2" t="s">
        <v>73</v>
      </c>
      <c r="V538" s="2" t="s">
        <v>34</v>
      </c>
      <c r="W538" s="4">
        <v>1126331.25</v>
      </c>
      <c r="X538" s="4">
        <v>102393.75</v>
      </c>
      <c r="Y538" s="4">
        <v>1228725</v>
      </c>
      <c r="Z538" s="2">
        <v>30</v>
      </c>
      <c r="AA538" s="2" t="s">
        <v>57</v>
      </c>
      <c r="AB538" s="2" t="s">
        <v>15728</v>
      </c>
      <c r="AC538" s="2" t="s">
        <v>138</v>
      </c>
      <c r="AD538" s="2" t="s">
        <v>76</v>
      </c>
      <c r="AE538" s="5">
        <v>74.11</v>
      </c>
      <c r="AF538" s="2">
        <v>1</v>
      </c>
      <c r="AG538" s="2" t="s">
        <v>77</v>
      </c>
      <c r="AH538" s="2">
        <v>9</v>
      </c>
      <c r="AI538" s="6" t="str">
        <f t="shared" si="24"/>
        <v>55-64</v>
      </c>
      <c r="AJ538" s="11">
        <f>YEAR(tbl_LoanData[[#This Row],[Application Date]])</f>
        <v>2023</v>
      </c>
      <c r="AK538" s="11" t="str">
        <f>TEXT(tbl_LoanData[[#This Row],[Application Date]],"MMMM")</f>
        <v>April</v>
      </c>
      <c r="AL538" s="12">
        <f>DATE(YEAR(tbl_LoanData[[#This Row],[Application Date]]),MONTH(tbl_LoanData[[#This Row],[Application Date]]),1)</f>
        <v>45017</v>
      </c>
      <c r="AM538" s="14">
        <f ca="1">IF(AND(tbl_LoanData[[#This Row],[Application Date]]&gt;=EOMONTH(TODAY(),-1)+1,tbl_LoanData[[#This Row],[Application Date]]&lt;=TODAY()),tbl_LoanData[[#This Row],[Loan Amount]],0)</f>
        <v>0</v>
      </c>
      <c r="AN538" s="14">
        <f>tbl_LoanData[[#This Row],[Amount Paid]]-(Q538-X538)</f>
        <v>103725</v>
      </c>
      <c r="AO538" s="14">
        <f>IF(tbl_LoanData[[#This Row],[Application Status]]="Approved",1,0)</f>
        <v>1</v>
      </c>
      <c r="AP538" s="22" t="str">
        <f t="shared" ca="1" si="25"/>
        <v/>
      </c>
      <c r="AQ538" s="22" t="str">
        <f t="shared" ca="1" si="26"/>
        <v/>
      </c>
    </row>
    <row r="539" spans="1:43" ht="14.4" customHeight="1" x14ac:dyDescent="0.3">
      <c r="A539" s="2" t="s">
        <v>3287</v>
      </c>
      <c r="B539" s="2" t="s">
        <v>3288</v>
      </c>
      <c r="C539" s="2" t="s">
        <v>281</v>
      </c>
      <c r="D539" s="2" t="s">
        <v>142</v>
      </c>
      <c r="E539" s="2" t="s">
        <v>150</v>
      </c>
      <c r="F539" s="2">
        <v>61</v>
      </c>
      <c r="G539" s="2" t="s">
        <v>83</v>
      </c>
      <c r="H539" s="2" t="s">
        <v>313</v>
      </c>
      <c r="I539" s="2" t="s">
        <v>44</v>
      </c>
      <c r="J539" s="3">
        <v>45030</v>
      </c>
      <c r="K539" s="3">
        <v>45049</v>
      </c>
      <c r="L539" s="2" t="s">
        <v>40</v>
      </c>
      <c r="M539" s="2" t="s">
        <v>71</v>
      </c>
      <c r="N539" s="2" t="s">
        <v>137</v>
      </c>
      <c r="O539" s="4">
        <v>705000</v>
      </c>
      <c r="P539" s="4">
        <v>108000</v>
      </c>
      <c r="Q539" s="4">
        <v>597000</v>
      </c>
      <c r="R539" s="2">
        <v>36</v>
      </c>
      <c r="S539" s="5">
        <v>12.93</v>
      </c>
      <c r="T539" s="4">
        <v>23016.01</v>
      </c>
      <c r="U539" s="2" t="s">
        <v>73</v>
      </c>
      <c r="V539" s="2" t="s">
        <v>33</v>
      </c>
      <c r="W539" s="4">
        <v>828576.3</v>
      </c>
      <c r="X539" s="4">
        <v>0</v>
      </c>
      <c r="Y539" s="4">
        <v>828576.3</v>
      </c>
      <c r="Z539" s="2">
        <v>0</v>
      </c>
      <c r="AA539" s="2" t="s">
        <v>56</v>
      </c>
      <c r="AB539" s="2" t="s">
        <v>15728</v>
      </c>
      <c r="AC539" s="2" t="s">
        <v>332</v>
      </c>
      <c r="AD539" s="2" t="s">
        <v>76</v>
      </c>
      <c r="AE539" s="5">
        <v>84.68</v>
      </c>
      <c r="AF539" s="2">
        <v>0</v>
      </c>
      <c r="AG539" s="2" t="s">
        <v>77</v>
      </c>
      <c r="AH539" s="2">
        <v>19</v>
      </c>
      <c r="AI539" s="6" t="str">
        <f t="shared" si="24"/>
        <v>55-64</v>
      </c>
      <c r="AJ539" s="11">
        <f>YEAR(tbl_LoanData[[#This Row],[Application Date]])</f>
        <v>2023</v>
      </c>
      <c r="AK539" s="11" t="str">
        <f>TEXT(tbl_LoanData[[#This Row],[Application Date]],"MMMM")</f>
        <v>April</v>
      </c>
      <c r="AL539" s="12">
        <f>DATE(YEAR(tbl_LoanData[[#This Row],[Application Date]]),MONTH(tbl_LoanData[[#This Row],[Application Date]]),1)</f>
        <v>45017</v>
      </c>
      <c r="AM539" s="14">
        <f ca="1">IF(AND(tbl_LoanData[[#This Row],[Application Date]]&gt;=EOMONTH(TODAY(),-1)+1,tbl_LoanData[[#This Row],[Application Date]]&lt;=TODAY()),tbl_LoanData[[#This Row],[Loan Amount]],0)</f>
        <v>0</v>
      </c>
      <c r="AN539" s="14">
        <f>tbl_LoanData[[#This Row],[Amount Paid]]-(Q539-X539)</f>
        <v>231576.30000000005</v>
      </c>
      <c r="AO539" s="14">
        <f>IF(tbl_LoanData[[#This Row],[Application Status]]="Approved",1,0)</f>
        <v>1</v>
      </c>
      <c r="AP539" s="22" t="str">
        <f t="shared" ca="1" si="25"/>
        <v/>
      </c>
      <c r="AQ539" s="22" t="str">
        <f t="shared" ca="1" si="26"/>
        <v/>
      </c>
    </row>
    <row r="540" spans="1:43" ht="14.4" customHeight="1" x14ac:dyDescent="0.3">
      <c r="A540" s="2" t="s">
        <v>3325</v>
      </c>
      <c r="B540" s="2" t="s">
        <v>3326</v>
      </c>
      <c r="C540" s="2" t="s">
        <v>508</v>
      </c>
      <c r="D540" s="2" t="s">
        <v>182</v>
      </c>
      <c r="E540" s="2" t="s">
        <v>311</v>
      </c>
      <c r="F540" s="2">
        <v>45</v>
      </c>
      <c r="G540" s="2" t="s">
        <v>83</v>
      </c>
      <c r="H540" s="2" t="s">
        <v>237</v>
      </c>
      <c r="I540" s="2" t="s">
        <v>48</v>
      </c>
      <c r="J540" s="3">
        <v>45042</v>
      </c>
      <c r="K540" s="3">
        <v>45052</v>
      </c>
      <c r="L540" s="2" t="s">
        <v>40</v>
      </c>
      <c r="M540" s="2" t="s">
        <v>111</v>
      </c>
      <c r="N540" s="2" t="s">
        <v>120</v>
      </c>
      <c r="O540" s="4">
        <v>1411000</v>
      </c>
      <c r="P540" s="4">
        <v>283800</v>
      </c>
      <c r="Q540" s="4">
        <v>1127200</v>
      </c>
      <c r="R540" s="2">
        <v>48</v>
      </c>
      <c r="S540" s="5">
        <v>8.0299999999999994</v>
      </c>
      <c r="T540" s="4">
        <v>31026.18</v>
      </c>
      <c r="U540" s="2" t="s">
        <v>73</v>
      </c>
      <c r="V540" s="2" t="s">
        <v>74</v>
      </c>
      <c r="W540" s="4">
        <v>1241047.2</v>
      </c>
      <c r="X540" s="4">
        <v>248209.44</v>
      </c>
      <c r="Y540" s="4">
        <v>1489256.64</v>
      </c>
      <c r="Z540" s="2">
        <v>0</v>
      </c>
      <c r="AA540" s="2" t="s">
        <v>56</v>
      </c>
      <c r="AB540" s="2" t="s">
        <v>15732</v>
      </c>
      <c r="AC540" s="2" t="s">
        <v>332</v>
      </c>
      <c r="AD540" s="2" t="s">
        <v>76</v>
      </c>
      <c r="AE540" s="5">
        <v>79.89</v>
      </c>
      <c r="AF540" s="2">
        <v>0</v>
      </c>
      <c r="AG540" s="2" t="s">
        <v>77</v>
      </c>
      <c r="AH540" s="2">
        <v>10</v>
      </c>
      <c r="AI540" s="6" t="str">
        <f t="shared" si="24"/>
        <v>45-54</v>
      </c>
      <c r="AJ540" s="11">
        <f>YEAR(tbl_LoanData[[#This Row],[Application Date]])</f>
        <v>2023</v>
      </c>
      <c r="AK540" s="11" t="str">
        <f>TEXT(tbl_LoanData[[#This Row],[Application Date]],"MMMM")</f>
        <v>April</v>
      </c>
      <c r="AL540" s="12">
        <f>DATE(YEAR(tbl_LoanData[[#This Row],[Application Date]]),MONTH(tbl_LoanData[[#This Row],[Application Date]]),1)</f>
        <v>45017</v>
      </c>
      <c r="AM540" s="14">
        <f ca="1">IF(AND(tbl_LoanData[[#This Row],[Application Date]]&gt;=EOMONTH(TODAY(),-1)+1,tbl_LoanData[[#This Row],[Application Date]]&lt;=TODAY()),tbl_LoanData[[#This Row],[Loan Amount]],0)</f>
        <v>0</v>
      </c>
      <c r="AN540" s="14">
        <f>tbl_LoanData[[#This Row],[Amount Paid]]-(Q540-X540)</f>
        <v>362056.6399999999</v>
      </c>
      <c r="AO540" s="14">
        <f>IF(tbl_LoanData[[#This Row],[Application Status]]="Approved",1,0)</f>
        <v>1</v>
      </c>
      <c r="AP540" s="22" t="str">
        <f t="shared" ca="1" si="25"/>
        <v/>
      </c>
      <c r="AQ540" s="22" t="str">
        <f t="shared" ca="1" si="26"/>
        <v/>
      </c>
    </row>
    <row r="541" spans="1:43" ht="14.4" customHeight="1" x14ac:dyDescent="0.3">
      <c r="A541" s="2" t="s">
        <v>3395</v>
      </c>
      <c r="B541" s="2" t="s">
        <v>3396</v>
      </c>
      <c r="C541" s="2" t="s">
        <v>560</v>
      </c>
      <c r="D541" s="2" t="s">
        <v>311</v>
      </c>
      <c r="E541" s="2" t="s">
        <v>402</v>
      </c>
      <c r="F541" s="2">
        <v>21</v>
      </c>
      <c r="G541" s="2" t="s">
        <v>69</v>
      </c>
      <c r="H541" s="2" t="s">
        <v>84</v>
      </c>
      <c r="I541" s="2" t="s">
        <v>45</v>
      </c>
      <c r="J541" s="3">
        <v>45035</v>
      </c>
      <c r="K541" s="3"/>
      <c r="L541" s="2" t="s">
        <v>36</v>
      </c>
      <c r="M541" s="2" t="s">
        <v>111</v>
      </c>
      <c r="N541" s="2" t="s">
        <v>350</v>
      </c>
      <c r="O541" s="4">
        <v>2069000</v>
      </c>
      <c r="P541" s="4">
        <v>787800</v>
      </c>
      <c r="Q541" s="4">
        <v>1281200</v>
      </c>
      <c r="R541" s="2">
        <v>24</v>
      </c>
      <c r="S541" s="5">
        <v>9.64</v>
      </c>
      <c r="T541" s="4">
        <v>63675.64</v>
      </c>
      <c r="U541" s="2" t="s">
        <v>113</v>
      </c>
      <c r="V541" s="2" t="s">
        <v>97</v>
      </c>
      <c r="W541" s="4">
        <v>0</v>
      </c>
      <c r="X541" s="4">
        <v>0</v>
      </c>
      <c r="Y541" s="4">
        <v>1528215.36</v>
      </c>
      <c r="Z541" s="2">
        <v>0</v>
      </c>
      <c r="AA541" s="2" t="s">
        <v>97</v>
      </c>
      <c r="AB541" s="2" t="s">
        <v>15732</v>
      </c>
      <c r="AC541" s="2" t="s">
        <v>332</v>
      </c>
      <c r="AD541" s="2" t="s">
        <v>76</v>
      </c>
      <c r="AE541" s="5">
        <v>61.92</v>
      </c>
      <c r="AF541" s="2">
        <v>0</v>
      </c>
      <c r="AG541" s="2" t="s">
        <v>97</v>
      </c>
      <c r="AH541" s="2"/>
      <c r="AI541" s="6" t="str">
        <f t="shared" si="24"/>
        <v>18-24</v>
      </c>
      <c r="AJ541" s="11">
        <f>YEAR(tbl_LoanData[[#This Row],[Application Date]])</f>
        <v>2023</v>
      </c>
      <c r="AK541" s="11" t="str">
        <f>TEXT(tbl_LoanData[[#This Row],[Application Date]],"MMMM")</f>
        <v>April</v>
      </c>
      <c r="AL541" s="12">
        <f>DATE(YEAR(tbl_LoanData[[#This Row],[Application Date]]),MONTH(tbl_LoanData[[#This Row],[Application Date]]),1)</f>
        <v>45017</v>
      </c>
      <c r="AM541" s="14">
        <f ca="1">IF(AND(tbl_LoanData[[#This Row],[Application Date]]&gt;=EOMONTH(TODAY(),-1)+1,tbl_LoanData[[#This Row],[Application Date]]&lt;=TODAY()),tbl_LoanData[[#This Row],[Loan Amount]],0)</f>
        <v>0</v>
      </c>
      <c r="AN541" s="14">
        <f>tbl_LoanData[[#This Row],[Amount Paid]]-(Q541-X541)</f>
        <v>-1281200</v>
      </c>
      <c r="AO541" s="14">
        <f>IF(tbl_LoanData[[#This Row],[Application Status]]="Approved",1,0)</f>
        <v>0</v>
      </c>
      <c r="AP541" s="22" t="str">
        <f t="shared" ca="1" si="25"/>
        <v/>
      </c>
      <c r="AQ541" s="22" t="str">
        <f t="shared" ca="1" si="26"/>
        <v/>
      </c>
    </row>
    <row r="542" spans="1:43" ht="14.4" customHeight="1" x14ac:dyDescent="0.3">
      <c r="A542" s="2" t="s">
        <v>3457</v>
      </c>
      <c r="B542" s="2" t="s">
        <v>3458</v>
      </c>
      <c r="C542" s="2" t="s">
        <v>668</v>
      </c>
      <c r="D542" s="2" t="s">
        <v>161</v>
      </c>
      <c r="E542" s="2" t="s">
        <v>402</v>
      </c>
      <c r="F542" s="2">
        <v>28</v>
      </c>
      <c r="G542" s="2" t="s">
        <v>69</v>
      </c>
      <c r="H542" s="2" t="s">
        <v>84</v>
      </c>
      <c r="I542" s="2" t="s">
        <v>45</v>
      </c>
      <c r="J542" s="3">
        <v>45028</v>
      </c>
      <c r="K542" s="3">
        <v>45032</v>
      </c>
      <c r="L542" s="2" t="s">
        <v>39</v>
      </c>
      <c r="M542" s="2" t="s">
        <v>71</v>
      </c>
      <c r="N542" s="2" t="s">
        <v>72</v>
      </c>
      <c r="O542" s="4">
        <v>2189000</v>
      </c>
      <c r="P542" s="4">
        <v>867000</v>
      </c>
      <c r="Q542" s="4">
        <v>1322000</v>
      </c>
      <c r="R542" s="2">
        <v>36</v>
      </c>
      <c r="S542" s="5">
        <v>5.13</v>
      </c>
      <c r="T542" s="4">
        <v>42373.77</v>
      </c>
      <c r="U542" s="2" t="s">
        <v>73</v>
      </c>
      <c r="V542" s="2" t="s">
        <v>34</v>
      </c>
      <c r="W542" s="4">
        <v>1016970.48</v>
      </c>
      <c r="X542" s="4">
        <v>508485.32</v>
      </c>
      <c r="Y542" s="4">
        <v>1525455.8</v>
      </c>
      <c r="Z542" s="2">
        <v>372</v>
      </c>
      <c r="AA542" s="2" t="s">
        <v>60</v>
      </c>
      <c r="AB542" s="2" t="s">
        <v>15733</v>
      </c>
      <c r="AC542" s="2" t="s">
        <v>146</v>
      </c>
      <c r="AD542" s="2" t="s">
        <v>76</v>
      </c>
      <c r="AE542" s="5">
        <v>60.39</v>
      </c>
      <c r="AF542" s="2">
        <v>12</v>
      </c>
      <c r="AG542" s="2" t="s">
        <v>130</v>
      </c>
      <c r="AH542" s="2">
        <v>4</v>
      </c>
      <c r="AI542" s="6" t="str">
        <f t="shared" si="24"/>
        <v>25-34</v>
      </c>
      <c r="AJ542" s="11">
        <f>YEAR(tbl_LoanData[[#This Row],[Application Date]])</f>
        <v>2023</v>
      </c>
      <c r="AK542" s="11" t="str">
        <f>TEXT(tbl_LoanData[[#This Row],[Application Date]],"MMMM")</f>
        <v>April</v>
      </c>
      <c r="AL542" s="12">
        <f>DATE(YEAR(tbl_LoanData[[#This Row],[Application Date]]),MONTH(tbl_LoanData[[#This Row],[Application Date]]),1)</f>
        <v>45017</v>
      </c>
      <c r="AM542" s="14">
        <f ca="1">IF(AND(tbl_LoanData[[#This Row],[Application Date]]&gt;=EOMONTH(TODAY(),-1)+1,tbl_LoanData[[#This Row],[Application Date]]&lt;=TODAY()),tbl_LoanData[[#This Row],[Loan Amount]],0)</f>
        <v>0</v>
      </c>
      <c r="AN542" s="14">
        <f>tbl_LoanData[[#This Row],[Amount Paid]]-(Q542-X542)</f>
        <v>203455.80000000005</v>
      </c>
      <c r="AO542" s="14">
        <f>IF(tbl_LoanData[[#This Row],[Application Status]]="Approved",1,0)</f>
        <v>1</v>
      </c>
      <c r="AP542" s="22" t="str">
        <f t="shared" ca="1" si="25"/>
        <v/>
      </c>
      <c r="AQ542" s="22" t="str">
        <f t="shared" ca="1" si="26"/>
        <v/>
      </c>
    </row>
    <row r="543" spans="1:43" ht="14.4" customHeight="1" x14ac:dyDescent="0.3">
      <c r="A543" s="2" t="s">
        <v>3483</v>
      </c>
      <c r="B543" s="2" t="s">
        <v>3484</v>
      </c>
      <c r="C543" s="2" t="s">
        <v>781</v>
      </c>
      <c r="D543" s="2" t="s">
        <v>209</v>
      </c>
      <c r="E543" s="2" t="s">
        <v>150</v>
      </c>
      <c r="F543" s="2">
        <v>23</v>
      </c>
      <c r="G543" s="2" t="s">
        <v>69</v>
      </c>
      <c r="H543" s="2" t="s">
        <v>256</v>
      </c>
      <c r="I543" s="2" t="s">
        <v>43</v>
      </c>
      <c r="J543" s="3">
        <v>45025</v>
      </c>
      <c r="K543" s="3">
        <v>45041</v>
      </c>
      <c r="L543" s="2" t="s">
        <v>40</v>
      </c>
      <c r="M543" s="2" t="s">
        <v>94</v>
      </c>
      <c r="N543" s="2" t="s">
        <v>95</v>
      </c>
      <c r="O543" s="4">
        <v>906000</v>
      </c>
      <c r="P543" s="4">
        <v>167500</v>
      </c>
      <c r="Q543" s="4">
        <v>738500</v>
      </c>
      <c r="R543" s="2">
        <v>48</v>
      </c>
      <c r="S543" s="5">
        <v>13.82</v>
      </c>
      <c r="T543" s="4">
        <v>23890.48</v>
      </c>
      <c r="U543" s="2" t="s">
        <v>73</v>
      </c>
      <c r="V543" s="2" t="s">
        <v>74</v>
      </c>
      <c r="W543" s="4">
        <v>955619.2</v>
      </c>
      <c r="X543" s="4">
        <v>191123.6</v>
      </c>
      <c r="Y543" s="4">
        <v>1146742.8</v>
      </c>
      <c r="Z543" s="2">
        <v>0</v>
      </c>
      <c r="AA543" s="2" t="s">
        <v>56</v>
      </c>
      <c r="AB543" s="2" t="s">
        <v>15731</v>
      </c>
      <c r="AC543" s="2" t="s">
        <v>121</v>
      </c>
      <c r="AD543" s="2" t="s">
        <v>76</v>
      </c>
      <c r="AE543" s="5">
        <v>81.510000000000005</v>
      </c>
      <c r="AF543" s="2">
        <v>0</v>
      </c>
      <c r="AG543" s="2" t="s">
        <v>77</v>
      </c>
      <c r="AH543" s="2">
        <v>16</v>
      </c>
      <c r="AI543" s="6" t="str">
        <f t="shared" si="24"/>
        <v>18-24</v>
      </c>
      <c r="AJ543" s="11">
        <f>YEAR(tbl_LoanData[[#This Row],[Application Date]])</f>
        <v>2023</v>
      </c>
      <c r="AK543" s="11" t="str">
        <f>TEXT(tbl_LoanData[[#This Row],[Application Date]],"MMMM")</f>
        <v>April</v>
      </c>
      <c r="AL543" s="12">
        <f>DATE(YEAR(tbl_LoanData[[#This Row],[Application Date]]),MONTH(tbl_LoanData[[#This Row],[Application Date]]),1)</f>
        <v>45017</v>
      </c>
      <c r="AM543" s="14">
        <f ca="1">IF(AND(tbl_LoanData[[#This Row],[Application Date]]&gt;=EOMONTH(TODAY(),-1)+1,tbl_LoanData[[#This Row],[Application Date]]&lt;=TODAY()),tbl_LoanData[[#This Row],[Loan Amount]],0)</f>
        <v>0</v>
      </c>
      <c r="AN543" s="14">
        <f>tbl_LoanData[[#This Row],[Amount Paid]]-(Q543-X543)</f>
        <v>408242.79999999993</v>
      </c>
      <c r="AO543" s="14">
        <f>IF(tbl_LoanData[[#This Row],[Application Status]]="Approved",1,0)</f>
        <v>1</v>
      </c>
      <c r="AP543" s="22" t="str">
        <f t="shared" ca="1" si="25"/>
        <v/>
      </c>
      <c r="AQ543" s="22" t="str">
        <f t="shared" ca="1" si="26"/>
        <v/>
      </c>
    </row>
    <row r="544" spans="1:43" ht="14.4" customHeight="1" x14ac:dyDescent="0.3">
      <c r="A544" s="2" t="s">
        <v>3525</v>
      </c>
      <c r="B544" s="2" t="s">
        <v>3526</v>
      </c>
      <c r="C544" s="2" t="s">
        <v>809</v>
      </c>
      <c r="D544" s="2" t="s">
        <v>67</v>
      </c>
      <c r="E544" s="2" t="s">
        <v>134</v>
      </c>
      <c r="F544" s="2">
        <v>26</v>
      </c>
      <c r="G544" s="2" t="s">
        <v>69</v>
      </c>
      <c r="H544" s="2" t="s">
        <v>166</v>
      </c>
      <c r="I544" s="2" t="s">
        <v>46</v>
      </c>
      <c r="J544" s="3">
        <v>45020</v>
      </c>
      <c r="K544" s="3">
        <v>45029</v>
      </c>
      <c r="L544" s="2" t="s">
        <v>37</v>
      </c>
      <c r="M544" s="2" t="s">
        <v>199</v>
      </c>
      <c r="N544" s="2" t="s">
        <v>200</v>
      </c>
      <c r="O544" s="4">
        <v>72000</v>
      </c>
      <c r="P544" s="4">
        <v>22200</v>
      </c>
      <c r="Q544" s="4">
        <v>49800</v>
      </c>
      <c r="R544" s="2">
        <v>24</v>
      </c>
      <c r="S544" s="5">
        <v>7.95</v>
      </c>
      <c r="T544" s="4">
        <v>2404.92</v>
      </c>
      <c r="U544" s="2" t="s">
        <v>73</v>
      </c>
      <c r="V544" s="2" t="s">
        <v>33</v>
      </c>
      <c r="W544" s="4">
        <v>57718.2</v>
      </c>
      <c r="X544" s="4">
        <v>0</v>
      </c>
      <c r="Y544" s="4">
        <v>57718.2</v>
      </c>
      <c r="Z544" s="2">
        <v>0</v>
      </c>
      <c r="AA544" s="2" t="s">
        <v>56</v>
      </c>
      <c r="AB544" s="2" t="s">
        <v>15733</v>
      </c>
      <c r="AC544" s="2" t="s">
        <v>106</v>
      </c>
      <c r="AD544" s="2" t="s">
        <v>76</v>
      </c>
      <c r="AE544" s="5">
        <v>69.17</v>
      </c>
      <c r="AF544" s="2">
        <v>0</v>
      </c>
      <c r="AG544" s="2" t="s">
        <v>77</v>
      </c>
      <c r="AH544" s="2">
        <v>9</v>
      </c>
      <c r="AI544" s="6" t="str">
        <f t="shared" si="24"/>
        <v>25-34</v>
      </c>
      <c r="AJ544" s="11">
        <f>YEAR(tbl_LoanData[[#This Row],[Application Date]])</f>
        <v>2023</v>
      </c>
      <c r="AK544" s="11" t="str">
        <f>TEXT(tbl_LoanData[[#This Row],[Application Date]],"MMMM")</f>
        <v>April</v>
      </c>
      <c r="AL544" s="12">
        <f>DATE(YEAR(tbl_LoanData[[#This Row],[Application Date]]),MONTH(tbl_LoanData[[#This Row],[Application Date]]),1)</f>
        <v>45017</v>
      </c>
      <c r="AM544" s="14">
        <f ca="1">IF(AND(tbl_LoanData[[#This Row],[Application Date]]&gt;=EOMONTH(TODAY(),-1)+1,tbl_LoanData[[#This Row],[Application Date]]&lt;=TODAY()),tbl_LoanData[[#This Row],[Loan Amount]],0)</f>
        <v>0</v>
      </c>
      <c r="AN544" s="14">
        <f>tbl_LoanData[[#This Row],[Amount Paid]]-(Q544-X544)</f>
        <v>7918.1999999999971</v>
      </c>
      <c r="AO544" s="14">
        <f>IF(tbl_LoanData[[#This Row],[Application Status]]="Approved",1,0)</f>
        <v>1</v>
      </c>
      <c r="AP544" s="22" t="str">
        <f t="shared" ca="1" si="25"/>
        <v/>
      </c>
      <c r="AQ544" s="22" t="str">
        <f t="shared" ca="1" si="26"/>
        <v/>
      </c>
    </row>
    <row r="545" spans="1:43" ht="14.4" customHeight="1" x14ac:dyDescent="0.3">
      <c r="A545" s="2" t="s">
        <v>3545</v>
      </c>
      <c r="B545" s="2" t="s">
        <v>3546</v>
      </c>
      <c r="C545" s="2" t="s">
        <v>758</v>
      </c>
      <c r="D545" s="2" t="s">
        <v>82</v>
      </c>
      <c r="E545" s="2" t="s">
        <v>255</v>
      </c>
      <c r="F545" s="2">
        <v>28</v>
      </c>
      <c r="G545" s="2" t="s">
        <v>83</v>
      </c>
      <c r="H545" s="2" t="s">
        <v>84</v>
      </c>
      <c r="I545" s="2" t="s">
        <v>45</v>
      </c>
      <c r="J545" s="3">
        <v>45029</v>
      </c>
      <c r="K545" s="3">
        <v>45036</v>
      </c>
      <c r="L545" s="2" t="s">
        <v>40</v>
      </c>
      <c r="M545" s="2" t="s">
        <v>111</v>
      </c>
      <c r="N545" s="2" t="s">
        <v>369</v>
      </c>
      <c r="O545" s="4">
        <v>1241000</v>
      </c>
      <c r="P545" s="4">
        <v>176500</v>
      </c>
      <c r="Q545" s="4">
        <v>1064500</v>
      </c>
      <c r="R545" s="2">
        <v>12</v>
      </c>
      <c r="S545" s="5">
        <v>7.51</v>
      </c>
      <c r="T545" s="4">
        <v>95370.33</v>
      </c>
      <c r="U545" s="2" t="s">
        <v>73</v>
      </c>
      <c r="V545" s="2" t="s">
        <v>33</v>
      </c>
      <c r="W545" s="4">
        <v>1144443.95</v>
      </c>
      <c r="X545" s="4">
        <v>0</v>
      </c>
      <c r="Y545" s="4">
        <v>1144443.95</v>
      </c>
      <c r="Z545" s="2">
        <v>0</v>
      </c>
      <c r="AA545" s="2" t="s">
        <v>56</v>
      </c>
      <c r="AB545" s="2" t="s">
        <v>15732</v>
      </c>
      <c r="AC545" s="2" t="s">
        <v>106</v>
      </c>
      <c r="AD545" s="2" t="s">
        <v>76</v>
      </c>
      <c r="AE545" s="5">
        <v>85.78</v>
      </c>
      <c r="AF545" s="2">
        <v>0</v>
      </c>
      <c r="AG545" s="2" t="s">
        <v>77</v>
      </c>
      <c r="AH545" s="2">
        <v>7</v>
      </c>
      <c r="AI545" s="6" t="str">
        <f t="shared" si="24"/>
        <v>25-34</v>
      </c>
      <c r="AJ545" s="11">
        <f>YEAR(tbl_LoanData[[#This Row],[Application Date]])</f>
        <v>2023</v>
      </c>
      <c r="AK545" s="11" t="str">
        <f>TEXT(tbl_LoanData[[#This Row],[Application Date]],"MMMM")</f>
        <v>April</v>
      </c>
      <c r="AL545" s="12">
        <f>DATE(YEAR(tbl_LoanData[[#This Row],[Application Date]]),MONTH(tbl_LoanData[[#This Row],[Application Date]]),1)</f>
        <v>45017</v>
      </c>
      <c r="AM545" s="14">
        <f ca="1">IF(AND(tbl_LoanData[[#This Row],[Application Date]]&gt;=EOMONTH(TODAY(),-1)+1,tbl_LoanData[[#This Row],[Application Date]]&lt;=TODAY()),tbl_LoanData[[#This Row],[Loan Amount]],0)</f>
        <v>0</v>
      </c>
      <c r="AN545" s="14">
        <f>tbl_LoanData[[#This Row],[Amount Paid]]-(Q545-X545)</f>
        <v>79943.949999999953</v>
      </c>
      <c r="AO545" s="14">
        <f>IF(tbl_LoanData[[#This Row],[Application Status]]="Approved",1,0)</f>
        <v>1</v>
      </c>
      <c r="AP545" s="22" t="str">
        <f t="shared" ca="1" si="25"/>
        <v/>
      </c>
      <c r="AQ545" s="22" t="str">
        <f t="shared" ca="1" si="26"/>
        <v/>
      </c>
    </row>
    <row r="546" spans="1:43" ht="14.4" customHeight="1" x14ac:dyDescent="0.3">
      <c r="A546" s="2" t="s">
        <v>3809</v>
      </c>
      <c r="B546" s="2" t="s">
        <v>3810</v>
      </c>
      <c r="C546" s="2" t="s">
        <v>393</v>
      </c>
      <c r="D546" s="2" t="s">
        <v>268</v>
      </c>
      <c r="E546" s="2" t="s">
        <v>311</v>
      </c>
      <c r="F546" s="2">
        <v>63</v>
      </c>
      <c r="G546" s="2" t="s">
        <v>83</v>
      </c>
      <c r="H546" s="2" t="s">
        <v>466</v>
      </c>
      <c r="I546" s="2" t="s">
        <v>43</v>
      </c>
      <c r="J546" s="3">
        <v>45032</v>
      </c>
      <c r="K546" s="3">
        <v>45050</v>
      </c>
      <c r="L546" s="2" t="s">
        <v>36</v>
      </c>
      <c r="M546" s="2" t="s">
        <v>104</v>
      </c>
      <c r="N546" s="2" t="s">
        <v>105</v>
      </c>
      <c r="O546" s="4">
        <v>2197000</v>
      </c>
      <c r="P546" s="4">
        <v>224100</v>
      </c>
      <c r="Q546" s="4">
        <v>1972900</v>
      </c>
      <c r="R546" s="2">
        <v>60</v>
      </c>
      <c r="S546" s="5">
        <v>7.81</v>
      </c>
      <c r="T546" s="4">
        <v>45721.96</v>
      </c>
      <c r="U546" s="2" t="s">
        <v>73</v>
      </c>
      <c r="V546" s="2" t="s">
        <v>74</v>
      </c>
      <c r="W546" s="4">
        <v>1828878.4</v>
      </c>
      <c r="X546" s="4">
        <v>914439.05</v>
      </c>
      <c r="Y546" s="4">
        <v>2743317.45</v>
      </c>
      <c r="Z546" s="2">
        <v>0</v>
      </c>
      <c r="AA546" s="2" t="s">
        <v>56</v>
      </c>
      <c r="AB546" s="2" t="s">
        <v>15731</v>
      </c>
      <c r="AC546" s="2" t="s">
        <v>129</v>
      </c>
      <c r="AD546" s="2" t="s">
        <v>76</v>
      </c>
      <c r="AE546" s="5">
        <v>89.8</v>
      </c>
      <c r="AF546" s="2">
        <v>0</v>
      </c>
      <c r="AG546" s="2" t="s">
        <v>77</v>
      </c>
      <c r="AH546" s="2">
        <v>18</v>
      </c>
      <c r="AI546" s="6" t="str">
        <f t="shared" si="24"/>
        <v>55-64</v>
      </c>
      <c r="AJ546" s="11">
        <f>YEAR(tbl_LoanData[[#This Row],[Application Date]])</f>
        <v>2023</v>
      </c>
      <c r="AK546" s="11" t="str">
        <f>TEXT(tbl_LoanData[[#This Row],[Application Date]],"MMMM")</f>
        <v>April</v>
      </c>
      <c r="AL546" s="12">
        <f>DATE(YEAR(tbl_LoanData[[#This Row],[Application Date]]),MONTH(tbl_LoanData[[#This Row],[Application Date]]),1)</f>
        <v>45017</v>
      </c>
      <c r="AM546" s="14">
        <f ca="1">IF(AND(tbl_LoanData[[#This Row],[Application Date]]&gt;=EOMONTH(TODAY(),-1)+1,tbl_LoanData[[#This Row],[Application Date]]&lt;=TODAY()),tbl_LoanData[[#This Row],[Loan Amount]],0)</f>
        <v>0</v>
      </c>
      <c r="AN546" s="14">
        <f>tbl_LoanData[[#This Row],[Amount Paid]]-(Q546-X546)</f>
        <v>770417.45</v>
      </c>
      <c r="AO546" s="14">
        <f>IF(tbl_LoanData[[#This Row],[Application Status]]="Approved",1,0)</f>
        <v>1</v>
      </c>
      <c r="AP546" s="22" t="str">
        <f t="shared" ca="1" si="25"/>
        <v/>
      </c>
      <c r="AQ546" s="22" t="str">
        <f t="shared" ca="1" si="26"/>
        <v/>
      </c>
    </row>
    <row r="547" spans="1:43" x14ac:dyDescent="0.3">
      <c r="A547" s="2" t="s">
        <v>3813</v>
      </c>
      <c r="B547" s="2" t="s">
        <v>3814</v>
      </c>
      <c r="C547" s="2" t="s">
        <v>644</v>
      </c>
      <c r="D547" s="2" t="s">
        <v>232</v>
      </c>
      <c r="E547" s="2" t="s">
        <v>150</v>
      </c>
      <c r="F547" s="2">
        <v>50</v>
      </c>
      <c r="G547" s="2" t="s">
        <v>83</v>
      </c>
      <c r="H547" s="2" t="s">
        <v>110</v>
      </c>
      <c r="I547" s="2" t="s">
        <v>46</v>
      </c>
      <c r="J547" s="3">
        <v>45025</v>
      </c>
      <c r="K547" s="3">
        <v>45031</v>
      </c>
      <c r="L547" s="2" t="s">
        <v>40</v>
      </c>
      <c r="M547" s="2" t="s">
        <v>157</v>
      </c>
      <c r="N547" s="2" t="s">
        <v>299</v>
      </c>
      <c r="O547" s="4">
        <v>1462000</v>
      </c>
      <c r="P547" s="4">
        <v>169100</v>
      </c>
      <c r="Q547" s="4">
        <v>1292900</v>
      </c>
      <c r="R547" s="2">
        <v>36</v>
      </c>
      <c r="S547" s="5">
        <v>7.29</v>
      </c>
      <c r="T547" s="4">
        <v>43768.26</v>
      </c>
      <c r="U547" s="2" t="s">
        <v>73</v>
      </c>
      <c r="V547" s="2" t="s">
        <v>33</v>
      </c>
      <c r="W547" s="4">
        <v>1575657.23</v>
      </c>
      <c r="X547" s="4">
        <v>0</v>
      </c>
      <c r="Y547" s="4">
        <v>1575657.23</v>
      </c>
      <c r="Z547" s="2">
        <v>0</v>
      </c>
      <c r="AA547" s="2" t="s">
        <v>56</v>
      </c>
      <c r="AB547" s="2" t="s">
        <v>15733</v>
      </c>
      <c r="AC547" s="2" t="s">
        <v>146</v>
      </c>
      <c r="AD547" s="2" t="s">
        <v>76</v>
      </c>
      <c r="AE547" s="5">
        <v>88.43</v>
      </c>
      <c r="AF547" s="2">
        <v>0</v>
      </c>
      <c r="AG547" s="2" t="s">
        <v>77</v>
      </c>
      <c r="AH547" s="2">
        <v>6</v>
      </c>
      <c r="AI547" s="6" t="str">
        <f t="shared" si="24"/>
        <v>45-54</v>
      </c>
      <c r="AJ547" s="11">
        <f>YEAR(tbl_LoanData[[#This Row],[Application Date]])</f>
        <v>2023</v>
      </c>
      <c r="AK547" s="11" t="str">
        <f>TEXT(tbl_LoanData[[#This Row],[Application Date]],"MMMM")</f>
        <v>April</v>
      </c>
      <c r="AL547" s="12">
        <f>DATE(YEAR(tbl_LoanData[[#This Row],[Application Date]]),MONTH(tbl_LoanData[[#This Row],[Application Date]]),1)</f>
        <v>45017</v>
      </c>
      <c r="AM547" s="14">
        <f ca="1">IF(AND(tbl_LoanData[[#This Row],[Application Date]]&gt;=EOMONTH(TODAY(),-1)+1,tbl_LoanData[[#This Row],[Application Date]]&lt;=TODAY()),tbl_LoanData[[#This Row],[Loan Amount]],0)</f>
        <v>0</v>
      </c>
      <c r="AN547" s="14">
        <f>tbl_LoanData[[#This Row],[Amount Paid]]-(Q547-X547)</f>
        <v>282757.23</v>
      </c>
      <c r="AO547" s="14">
        <f>IF(tbl_LoanData[[#This Row],[Application Status]]="Approved",1,0)</f>
        <v>1</v>
      </c>
      <c r="AP547" s="22" t="str">
        <f t="shared" ca="1" si="25"/>
        <v/>
      </c>
      <c r="AQ547" s="22" t="str">
        <f t="shared" ca="1" si="26"/>
        <v/>
      </c>
    </row>
    <row r="548" spans="1:43" ht="14.4" customHeight="1" x14ac:dyDescent="0.3">
      <c r="A548" s="2" t="s">
        <v>3821</v>
      </c>
      <c r="B548" s="2" t="s">
        <v>3822</v>
      </c>
      <c r="C548" s="2" t="s">
        <v>482</v>
      </c>
      <c r="D548" s="2" t="s">
        <v>209</v>
      </c>
      <c r="E548" s="2" t="s">
        <v>465</v>
      </c>
      <c r="F548" s="2">
        <v>35</v>
      </c>
      <c r="G548" s="2" t="s">
        <v>69</v>
      </c>
      <c r="H548" s="2" t="s">
        <v>278</v>
      </c>
      <c r="I548" s="2" t="s">
        <v>45</v>
      </c>
      <c r="J548" s="3">
        <v>45045</v>
      </c>
      <c r="K548" s="3">
        <v>45051</v>
      </c>
      <c r="L548" s="2" t="s">
        <v>40</v>
      </c>
      <c r="M548" s="2" t="s">
        <v>157</v>
      </c>
      <c r="N548" s="2" t="s">
        <v>328</v>
      </c>
      <c r="O548" s="4">
        <v>1302000</v>
      </c>
      <c r="P548" s="4">
        <v>462500</v>
      </c>
      <c r="Q548" s="4">
        <v>839500</v>
      </c>
      <c r="R548" s="2">
        <v>36</v>
      </c>
      <c r="S548" s="5">
        <v>9.09</v>
      </c>
      <c r="T548" s="4">
        <v>29678.66</v>
      </c>
      <c r="U548" s="2" t="s">
        <v>73</v>
      </c>
      <c r="V548" s="2" t="s">
        <v>33</v>
      </c>
      <c r="W548" s="4">
        <v>1068431.6499999999</v>
      </c>
      <c r="X548" s="4">
        <v>0</v>
      </c>
      <c r="Y548" s="4">
        <v>1068431.6499999999</v>
      </c>
      <c r="Z548" s="2">
        <v>0</v>
      </c>
      <c r="AA548" s="2" t="s">
        <v>56</v>
      </c>
      <c r="AB548" s="2" t="s">
        <v>15728</v>
      </c>
      <c r="AC548" s="2" t="s">
        <v>213</v>
      </c>
      <c r="AD548" s="2" t="s">
        <v>76</v>
      </c>
      <c r="AE548" s="5">
        <v>64.48</v>
      </c>
      <c r="AF548" s="2">
        <v>0</v>
      </c>
      <c r="AG548" s="2" t="s">
        <v>77</v>
      </c>
      <c r="AH548" s="2">
        <v>6</v>
      </c>
      <c r="AI548" s="6" t="str">
        <f t="shared" si="24"/>
        <v>35-44</v>
      </c>
      <c r="AJ548" s="11">
        <f>YEAR(tbl_LoanData[[#This Row],[Application Date]])</f>
        <v>2023</v>
      </c>
      <c r="AK548" s="11" t="str">
        <f>TEXT(tbl_LoanData[[#This Row],[Application Date]],"MMMM")</f>
        <v>April</v>
      </c>
      <c r="AL548" s="12">
        <f>DATE(YEAR(tbl_LoanData[[#This Row],[Application Date]]),MONTH(tbl_LoanData[[#This Row],[Application Date]]),1)</f>
        <v>45017</v>
      </c>
      <c r="AM548" s="14">
        <f ca="1">IF(AND(tbl_LoanData[[#This Row],[Application Date]]&gt;=EOMONTH(TODAY(),-1)+1,tbl_LoanData[[#This Row],[Application Date]]&lt;=TODAY()),tbl_LoanData[[#This Row],[Loan Amount]],0)</f>
        <v>0</v>
      </c>
      <c r="AN548" s="14">
        <f>tbl_LoanData[[#This Row],[Amount Paid]]-(Q548-X548)</f>
        <v>228931.64999999991</v>
      </c>
      <c r="AO548" s="14">
        <f>IF(tbl_LoanData[[#This Row],[Application Status]]="Approved",1,0)</f>
        <v>1</v>
      </c>
      <c r="AP548" s="22" t="str">
        <f t="shared" ca="1" si="25"/>
        <v/>
      </c>
      <c r="AQ548" s="22" t="str">
        <f t="shared" ca="1" si="26"/>
        <v/>
      </c>
    </row>
    <row r="549" spans="1:43" ht="14.4" customHeight="1" x14ac:dyDescent="0.3">
      <c r="A549" s="2" t="s">
        <v>3843</v>
      </c>
      <c r="B549" s="2" t="s">
        <v>3844</v>
      </c>
      <c r="C549" s="2" t="s">
        <v>575</v>
      </c>
      <c r="D549" s="2" t="s">
        <v>91</v>
      </c>
      <c r="E549" s="2" t="s">
        <v>190</v>
      </c>
      <c r="F549" s="2">
        <v>35</v>
      </c>
      <c r="G549" s="2" t="s">
        <v>69</v>
      </c>
      <c r="H549" s="2" t="s">
        <v>166</v>
      </c>
      <c r="I549" s="2" t="s">
        <v>46</v>
      </c>
      <c r="J549" s="3">
        <v>45017</v>
      </c>
      <c r="K549" s="3">
        <v>45020</v>
      </c>
      <c r="L549" s="2" t="s">
        <v>39</v>
      </c>
      <c r="M549" s="2" t="s">
        <v>157</v>
      </c>
      <c r="N549" s="2" t="s">
        <v>158</v>
      </c>
      <c r="O549" s="4">
        <v>1777000</v>
      </c>
      <c r="P549" s="4">
        <v>322500</v>
      </c>
      <c r="Q549" s="4">
        <v>1454500</v>
      </c>
      <c r="R549" s="2">
        <v>24</v>
      </c>
      <c r="S549" s="5">
        <v>6.48</v>
      </c>
      <c r="T549" s="4">
        <v>68458.47</v>
      </c>
      <c r="U549" s="2" t="s">
        <v>73</v>
      </c>
      <c r="V549" s="2" t="s">
        <v>33</v>
      </c>
      <c r="W549" s="4">
        <v>1643003.2</v>
      </c>
      <c r="X549" s="4">
        <v>0</v>
      </c>
      <c r="Y549" s="4">
        <v>1643003.2</v>
      </c>
      <c r="Z549" s="2">
        <v>0</v>
      </c>
      <c r="AA549" s="2" t="s">
        <v>56</v>
      </c>
      <c r="AB549" s="2" t="s">
        <v>15733</v>
      </c>
      <c r="AC549" s="2" t="s">
        <v>75</v>
      </c>
      <c r="AD549" s="2" t="s">
        <v>76</v>
      </c>
      <c r="AE549" s="5">
        <v>81.849999999999994</v>
      </c>
      <c r="AF549" s="2">
        <v>0</v>
      </c>
      <c r="AG549" s="2" t="s">
        <v>77</v>
      </c>
      <c r="AH549" s="2">
        <v>3</v>
      </c>
      <c r="AI549" s="6" t="str">
        <f t="shared" si="24"/>
        <v>35-44</v>
      </c>
      <c r="AJ549" s="11">
        <f>YEAR(tbl_LoanData[[#This Row],[Application Date]])</f>
        <v>2023</v>
      </c>
      <c r="AK549" s="11" t="str">
        <f>TEXT(tbl_LoanData[[#This Row],[Application Date]],"MMMM")</f>
        <v>April</v>
      </c>
      <c r="AL549" s="12">
        <f>DATE(YEAR(tbl_LoanData[[#This Row],[Application Date]]),MONTH(tbl_LoanData[[#This Row],[Application Date]]),1)</f>
        <v>45017</v>
      </c>
      <c r="AM549" s="14">
        <f ca="1">IF(AND(tbl_LoanData[[#This Row],[Application Date]]&gt;=EOMONTH(TODAY(),-1)+1,tbl_LoanData[[#This Row],[Application Date]]&lt;=TODAY()),tbl_LoanData[[#This Row],[Loan Amount]],0)</f>
        <v>0</v>
      </c>
      <c r="AN549" s="14">
        <f>tbl_LoanData[[#This Row],[Amount Paid]]-(Q549-X549)</f>
        <v>188503.19999999995</v>
      </c>
      <c r="AO549" s="14">
        <f>IF(tbl_LoanData[[#This Row],[Application Status]]="Approved",1,0)</f>
        <v>1</v>
      </c>
      <c r="AP549" s="22" t="str">
        <f t="shared" ca="1" si="25"/>
        <v/>
      </c>
      <c r="AQ549" s="22" t="str">
        <f t="shared" ca="1" si="26"/>
        <v/>
      </c>
    </row>
    <row r="550" spans="1:43" ht="14.4" customHeight="1" x14ac:dyDescent="0.3">
      <c r="A550" s="2" t="s">
        <v>3887</v>
      </c>
      <c r="B550" s="2" t="s">
        <v>3888</v>
      </c>
      <c r="C550" s="2" t="s">
        <v>109</v>
      </c>
      <c r="D550" s="2" t="s">
        <v>101</v>
      </c>
      <c r="E550" s="2" t="s">
        <v>102</v>
      </c>
      <c r="F550" s="2">
        <v>52</v>
      </c>
      <c r="G550" s="2" t="s">
        <v>83</v>
      </c>
      <c r="H550" s="2" t="s">
        <v>211</v>
      </c>
      <c r="I550" s="2" t="s">
        <v>50</v>
      </c>
      <c r="J550" s="3">
        <v>45031</v>
      </c>
      <c r="K550" s="3">
        <v>45044</v>
      </c>
      <c r="L550" s="2" t="s">
        <v>37</v>
      </c>
      <c r="M550" s="2" t="s">
        <v>199</v>
      </c>
      <c r="N550" s="2" t="s">
        <v>319</v>
      </c>
      <c r="O550" s="4">
        <v>168000</v>
      </c>
      <c r="P550" s="4">
        <v>50600</v>
      </c>
      <c r="Q550" s="4">
        <v>117400</v>
      </c>
      <c r="R550" s="2">
        <v>48</v>
      </c>
      <c r="S550" s="5">
        <v>14.75</v>
      </c>
      <c r="T550" s="4">
        <v>3888.88</v>
      </c>
      <c r="U550" s="2" t="s">
        <v>73</v>
      </c>
      <c r="V550" s="2" t="s">
        <v>74</v>
      </c>
      <c r="W550" s="4">
        <v>155555.20000000001</v>
      </c>
      <c r="X550" s="4">
        <v>31110.799999999999</v>
      </c>
      <c r="Y550" s="4">
        <v>186666</v>
      </c>
      <c r="Z550" s="2">
        <v>0</v>
      </c>
      <c r="AA550" s="2" t="s">
        <v>56</v>
      </c>
      <c r="AB550" s="2" t="s">
        <v>15733</v>
      </c>
      <c r="AC550" s="2" t="s">
        <v>121</v>
      </c>
      <c r="AD550" s="2" t="s">
        <v>76</v>
      </c>
      <c r="AE550" s="5">
        <v>69.88</v>
      </c>
      <c r="AF550" s="2">
        <v>0</v>
      </c>
      <c r="AG550" s="2" t="s">
        <v>77</v>
      </c>
      <c r="AH550" s="2">
        <v>13</v>
      </c>
      <c r="AI550" s="6" t="str">
        <f t="shared" si="24"/>
        <v>45-54</v>
      </c>
      <c r="AJ550" s="11">
        <f>YEAR(tbl_LoanData[[#This Row],[Application Date]])</f>
        <v>2023</v>
      </c>
      <c r="AK550" s="11" t="str">
        <f>TEXT(tbl_LoanData[[#This Row],[Application Date]],"MMMM")</f>
        <v>April</v>
      </c>
      <c r="AL550" s="12">
        <f>DATE(YEAR(tbl_LoanData[[#This Row],[Application Date]]),MONTH(tbl_LoanData[[#This Row],[Application Date]]),1)</f>
        <v>45017</v>
      </c>
      <c r="AM550" s="14">
        <f ca="1">IF(AND(tbl_LoanData[[#This Row],[Application Date]]&gt;=EOMONTH(TODAY(),-1)+1,tbl_LoanData[[#This Row],[Application Date]]&lt;=TODAY()),tbl_LoanData[[#This Row],[Loan Amount]],0)</f>
        <v>0</v>
      </c>
      <c r="AN550" s="14">
        <f>tbl_LoanData[[#This Row],[Amount Paid]]-(Q550-X550)</f>
        <v>69266.000000000015</v>
      </c>
      <c r="AO550" s="14">
        <f>IF(tbl_LoanData[[#This Row],[Application Status]]="Approved",1,0)</f>
        <v>1</v>
      </c>
      <c r="AP550" s="22" t="str">
        <f t="shared" ca="1" si="25"/>
        <v/>
      </c>
      <c r="AQ550" s="22" t="str">
        <f t="shared" ca="1" si="26"/>
        <v/>
      </c>
    </row>
    <row r="551" spans="1:43" ht="14.4" customHeight="1" x14ac:dyDescent="0.3">
      <c r="A551" s="2" t="s">
        <v>3911</v>
      </c>
      <c r="B551" s="2" t="s">
        <v>3912</v>
      </c>
      <c r="C551" s="2" t="s">
        <v>452</v>
      </c>
      <c r="D551" s="2" t="s">
        <v>91</v>
      </c>
      <c r="E551" s="2" t="s">
        <v>394</v>
      </c>
      <c r="F551" s="2">
        <v>51</v>
      </c>
      <c r="G551" s="2" t="s">
        <v>83</v>
      </c>
      <c r="H551" s="2" t="s">
        <v>543</v>
      </c>
      <c r="I551" s="2" t="s">
        <v>45</v>
      </c>
      <c r="J551" s="3">
        <v>45041</v>
      </c>
      <c r="K551" s="3">
        <v>45057</v>
      </c>
      <c r="L551" s="2" t="s">
        <v>37</v>
      </c>
      <c r="M551" s="2" t="s">
        <v>199</v>
      </c>
      <c r="N551" s="2" t="s">
        <v>200</v>
      </c>
      <c r="O551" s="4">
        <v>99000</v>
      </c>
      <c r="P551" s="4">
        <v>32100</v>
      </c>
      <c r="Q551" s="4">
        <v>66900</v>
      </c>
      <c r="R551" s="2">
        <v>48</v>
      </c>
      <c r="S551" s="5">
        <v>6.36</v>
      </c>
      <c r="T551" s="4">
        <v>1748.32</v>
      </c>
      <c r="U551" s="2" t="s">
        <v>73</v>
      </c>
      <c r="V551" s="2" t="s">
        <v>74</v>
      </c>
      <c r="W551" s="4">
        <v>68184.479999999996</v>
      </c>
      <c r="X551" s="4">
        <v>15734.88</v>
      </c>
      <c r="Y551" s="4">
        <v>83919.360000000001</v>
      </c>
      <c r="Z551" s="2">
        <v>0</v>
      </c>
      <c r="AA551" s="2" t="s">
        <v>56</v>
      </c>
      <c r="AB551" s="2" t="s">
        <v>15736</v>
      </c>
      <c r="AC551" s="2" t="s">
        <v>360</v>
      </c>
      <c r="AD551" s="2" t="s">
        <v>76</v>
      </c>
      <c r="AE551" s="5">
        <v>67.58</v>
      </c>
      <c r="AF551" s="2">
        <v>0</v>
      </c>
      <c r="AG551" s="2" t="s">
        <v>77</v>
      </c>
      <c r="AH551" s="2">
        <v>16</v>
      </c>
      <c r="AI551" s="6" t="str">
        <f t="shared" si="24"/>
        <v>45-54</v>
      </c>
      <c r="AJ551" s="11">
        <f>YEAR(tbl_LoanData[[#This Row],[Application Date]])</f>
        <v>2023</v>
      </c>
      <c r="AK551" s="11" t="str">
        <f>TEXT(tbl_LoanData[[#This Row],[Application Date]],"MMMM")</f>
        <v>April</v>
      </c>
      <c r="AL551" s="12">
        <f>DATE(YEAR(tbl_LoanData[[#This Row],[Application Date]]),MONTH(tbl_LoanData[[#This Row],[Application Date]]),1)</f>
        <v>45017</v>
      </c>
      <c r="AM551" s="14">
        <f ca="1">IF(AND(tbl_LoanData[[#This Row],[Application Date]]&gt;=EOMONTH(TODAY(),-1)+1,tbl_LoanData[[#This Row],[Application Date]]&lt;=TODAY()),tbl_LoanData[[#This Row],[Loan Amount]],0)</f>
        <v>0</v>
      </c>
      <c r="AN551" s="14">
        <f>tbl_LoanData[[#This Row],[Amount Paid]]-(Q551-X551)</f>
        <v>17019.359999999993</v>
      </c>
      <c r="AO551" s="14">
        <f>IF(tbl_LoanData[[#This Row],[Application Status]]="Approved",1,0)</f>
        <v>1</v>
      </c>
      <c r="AP551" s="22" t="str">
        <f t="shared" ca="1" si="25"/>
        <v/>
      </c>
      <c r="AQ551" s="22" t="str">
        <f t="shared" ca="1" si="26"/>
        <v/>
      </c>
    </row>
    <row r="552" spans="1:43" ht="14.4" customHeight="1" x14ac:dyDescent="0.3">
      <c r="A552" s="2" t="s">
        <v>3967</v>
      </c>
      <c r="B552" s="2" t="s">
        <v>3968</v>
      </c>
      <c r="C552" s="2" t="s">
        <v>347</v>
      </c>
      <c r="D552" s="2" t="s">
        <v>311</v>
      </c>
      <c r="E552" s="2" t="s">
        <v>142</v>
      </c>
      <c r="F552" s="2">
        <v>26</v>
      </c>
      <c r="G552" s="2" t="s">
        <v>69</v>
      </c>
      <c r="H552" s="2" t="s">
        <v>250</v>
      </c>
      <c r="I552" s="2" t="s">
        <v>52</v>
      </c>
      <c r="J552" s="3">
        <v>45023</v>
      </c>
      <c r="K552" s="3">
        <v>45040</v>
      </c>
      <c r="L552" s="2" t="s">
        <v>41</v>
      </c>
      <c r="M552" s="2" t="s">
        <v>144</v>
      </c>
      <c r="N552" s="2" t="s">
        <v>857</v>
      </c>
      <c r="O552" s="4">
        <v>1934000</v>
      </c>
      <c r="P552" s="4">
        <v>195500</v>
      </c>
      <c r="Q552" s="4">
        <v>1738500</v>
      </c>
      <c r="R552" s="2">
        <v>12</v>
      </c>
      <c r="S552" s="5">
        <v>11.98</v>
      </c>
      <c r="T552" s="4">
        <v>162231.01999999999</v>
      </c>
      <c r="U552" s="2" t="s">
        <v>73</v>
      </c>
      <c r="V552" s="2" t="s">
        <v>33</v>
      </c>
      <c r="W552" s="4">
        <v>1946772.3</v>
      </c>
      <c r="X552" s="4">
        <v>0</v>
      </c>
      <c r="Y552" s="4">
        <v>1946772.3</v>
      </c>
      <c r="Z552" s="2">
        <v>0</v>
      </c>
      <c r="AA552" s="2" t="s">
        <v>56</v>
      </c>
      <c r="AB552" s="2" t="s">
        <v>15731</v>
      </c>
      <c r="AC552" s="2" t="s">
        <v>138</v>
      </c>
      <c r="AD552" s="2" t="s">
        <v>76</v>
      </c>
      <c r="AE552" s="5">
        <v>89.89</v>
      </c>
      <c r="AF552" s="2">
        <v>0</v>
      </c>
      <c r="AG552" s="2" t="s">
        <v>77</v>
      </c>
      <c r="AH552" s="2">
        <v>17</v>
      </c>
      <c r="AI552" s="6" t="str">
        <f t="shared" si="24"/>
        <v>25-34</v>
      </c>
      <c r="AJ552" s="11">
        <f>YEAR(tbl_LoanData[[#This Row],[Application Date]])</f>
        <v>2023</v>
      </c>
      <c r="AK552" s="11" t="str">
        <f>TEXT(tbl_LoanData[[#This Row],[Application Date]],"MMMM")</f>
        <v>April</v>
      </c>
      <c r="AL552" s="12">
        <f>DATE(YEAR(tbl_LoanData[[#This Row],[Application Date]]),MONTH(tbl_LoanData[[#This Row],[Application Date]]),1)</f>
        <v>45017</v>
      </c>
      <c r="AM552" s="14">
        <f ca="1">IF(AND(tbl_LoanData[[#This Row],[Application Date]]&gt;=EOMONTH(TODAY(),-1)+1,tbl_LoanData[[#This Row],[Application Date]]&lt;=TODAY()),tbl_LoanData[[#This Row],[Loan Amount]],0)</f>
        <v>0</v>
      </c>
      <c r="AN552" s="14">
        <f>tbl_LoanData[[#This Row],[Amount Paid]]-(Q552-X552)</f>
        <v>208272.30000000005</v>
      </c>
      <c r="AO552" s="14">
        <f>IF(tbl_LoanData[[#This Row],[Application Status]]="Approved",1,0)</f>
        <v>1</v>
      </c>
      <c r="AP552" s="22" t="str">
        <f t="shared" ca="1" si="25"/>
        <v/>
      </c>
      <c r="AQ552" s="22" t="str">
        <f t="shared" ca="1" si="26"/>
        <v/>
      </c>
    </row>
    <row r="553" spans="1:43" ht="14.4" customHeight="1" x14ac:dyDescent="0.3">
      <c r="A553" s="2" t="s">
        <v>3979</v>
      </c>
      <c r="B553" s="2" t="s">
        <v>3980</v>
      </c>
      <c r="C553" s="2" t="s">
        <v>155</v>
      </c>
      <c r="D553" s="2" t="s">
        <v>134</v>
      </c>
      <c r="E553" s="2" t="s">
        <v>101</v>
      </c>
      <c r="F553" s="2">
        <v>42</v>
      </c>
      <c r="G553" s="2" t="s">
        <v>83</v>
      </c>
      <c r="H553" s="2" t="s">
        <v>237</v>
      </c>
      <c r="I553" s="2" t="s">
        <v>48</v>
      </c>
      <c r="J553" s="3">
        <v>45030</v>
      </c>
      <c r="K553" s="3"/>
      <c r="L553" s="2" t="s">
        <v>39</v>
      </c>
      <c r="M553" s="2" t="s">
        <v>71</v>
      </c>
      <c r="N553" s="2" t="s">
        <v>72</v>
      </c>
      <c r="O553" s="4">
        <v>1117000</v>
      </c>
      <c r="P553" s="4">
        <v>177100</v>
      </c>
      <c r="Q553" s="4">
        <v>939900</v>
      </c>
      <c r="R553" s="2">
        <v>18</v>
      </c>
      <c r="S553" s="5">
        <v>10.23</v>
      </c>
      <c r="T553" s="4">
        <v>60229.31</v>
      </c>
      <c r="U553" s="2" t="s">
        <v>113</v>
      </c>
      <c r="V553" s="2" t="s">
        <v>97</v>
      </c>
      <c r="W553" s="4">
        <v>0</v>
      </c>
      <c r="X553" s="4">
        <v>0</v>
      </c>
      <c r="Y553" s="4">
        <v>1084127.6599999999</v>
      </c>
      <c r="Z553" s="2">
        <v>0</v>
      </c>
      <c r="AA553" s="2" t="s">
        <v>97</v>
      </c>
      <c r="AB553" s="2" t="s">
        <v>15736</v>
      </c>
      <c r="AC553" s="2" t="s">
        <v>332</v>
      </c>
      <c r="AD553" s="2" t="s">
        <v>76</v>
      </c>
      <c r="AE553" s="5">
        <v>84.15</v>
      </c>
      <c r="AF553" s="2">
        <v>0</v>
      </c>
      <c r="AG553" s="2" t="s">
        <v>97</v>
      </c>
      <c r="AH553" s="2"/>
      <c r="AI553" s="6" t="str">
        <f t="shared" si="24"/>
        <v>35-44</v>
      </c>
      <c r="AJ553" s="11">
        <f>YEAR(tbl_LoanData[[#This Row],[Application Date]])</f>
        <v>2023</v>
      </c>
      <c r="AK553" s="11" t="str">
        <f>TEXT(tbl_LoanData[[#This Row],[Application Date]],"MMMM")</f>
        <v>April</v>
      </c>
      <c r="AL553" s="12">
        <f>DATE(YEAR(tbl_LoanData[[#This Row],[Application Date]]),MONTH(tbl_LoanData[[#This Row],[Application Date]]),1)</f>
        <v>45017</v>
      </c>
      <c r="AM553" s="14">
        <f ca="1">IF(AND(tbl_LoanData[[#This Row],[Application Date]]&gt;=EOMONTH(TODAY(),-1)+1,tbl_LoanData[[#This Row],[Application Date]]&lt;=TODAY()),tbl_LoanData[[#This Row],[Loan Amount]],0)</f>
        <v>0</v>
      </c>
      <c r="AN553" s="14">
        <f>tbl_LoanData[[#This Row],[Amount Paid]]-(Q553-X553)</f>
        <v>-939900</v>
      </c>
      <c r="AO553" s="14">
        <f>IF(tbl_LoanData[[#This Row],[Application Status]]="Approved",1,0)</f>
        <v>0</v>
      </c>
      <c r="AP553" s="22" t="str">
        <f t="shared" ca="1" si="25"/>
        <v/>
      </c>
      <c r="AQ553" s="22" t="str">
        <f t="shared" ca="1" si="26"/>
        <v/>
      </c>
    </row>
    <row r="554" spans="1:43" ht="14.4" customHeight="1" x14ac:dyDescent="0.3">
      <c r="A554" s="2" t="s">
        <v>4027</v>
      </c>
      <c r="B554" s="2" t="s">
        <v>4028</v>
      </c>
      <c r="C554" s="2" t="s">
        <v>781</v>
      </c>
      <c r="D554" s="2" t="s">
        <v>311</v>
      </c>
      <c r="E554" s="2" t="s">
        <v>125</v>
      </c>
      <c r="F554" s="2">
        <v>53</v>
      </c>
      <c r="G554" s="2" t="s">
        <v>69</v>
      </c>
      <c r="H554" s="2" t="s">
        <v>224</v>
      </c>
      <c r="I554" s="2" t="s">
        <v>54</v>
      </c>
      <c r="J554" s="3">
        <v>45034</v>
      </c>
      <c r="K554" s="3">
        <v>45047</v>
      </c>
      <c r="L554" s="2" t="s">
        <v>37</v>
      </c>
      <c r="M554" s="2" t="s">
        <v>199</v>
      </c>
      <c r="N554" s="2" t="s">
        <v>200</v>
      </c>
      <c r="O554" s="4">
        <v>76000</v>
      </c>
      <c r="P554" s="4">
        <v>23300</v>
      </c>
      <c r="Q554" s="4">
        <v>52700</v>
      </c>
      <c r="R554" s="2">
        <v>24</v>
      </c>
      <c r="S554" s="5">
        <v>10.39</v>
      </c>
      <c r="T554" s="4">
        <v>2652.13</v>
      </c>
      <c r="U554" s="2" t="s">
        <v>73</v>
      </c>
      <c r="V554" s="2" t="s">
        <v>34</v>
      </c>
      <c r="W554" s="4">
        <v>55694.73</v>
      </c>
      <c r="X554" s="4">
        <v>7956.33</v>
      </c>
      <c r="Y554" s="4">
        <v>63651.06</v>
      </c>
      <c r="Z554" s="2">
        <v>87</v>
      </c>
      <c r="AA554" s="2" t="s">
        <v>59</v>
      </c>
      <c r="AB554" s="2" t="s">
        <v>15736</v>
      </c>
      <c r="AC554" s="2" t="s">
        <v>360</v>
      </c>
      <c r="AD554" s="2" t="s">
        <v>76</v>
      </c>
      <c r="AE554" s="5">
        <v>69.34</v>
      </c>
      <c r="AF554" s="2">
        <v>3</v>
      </c>
      <c r="AG554" s="2" t="s">
        <v>130</v>
      </c>
      <c r="AH554" s="2">
        <v>13</v>
      </c>
      <c r="AI554" s="6" t="str">
        <f t="shared" si="24"/>
        <v>45-54</v>
      </c>
      <c r="AJ554" s="11">
        <f>YEAR(tbl_LoanData[[#This Row],[Application Date]])</f>
        <v>2023</v>
      </c>
      <c r="AK554" s="11" t="str">
        <f>TEXT(tbl_LoanData[[#This Row],[Application Date]],"MMMM")</f>
        <v>April</v>
      </c>
      <c r="AL554" s="12">
        <f>DATE(YEAR(tbl_LoanData[[#This Row],[Application Date]]),MONTH(tbl_LoanData[[#This Row],[Application Date]]),1)</f>
        <v>45017</v>
      </c>
      <c r="AM554" s="14">
        <f ca="1">IF(AND(tbl_LoanData[[#This Row],[Application Date]]&gt;=EOMONTH(TODAY(),-1)+1,tbl_LoanData[[#This Row],[Application Date]]&lt;=TODAY()),tbl_LoanData[[#This Row],[Loan Amount]],0)</f>
        <v>0</v>
      </c>
      <c r="AN554" s="14">
        <f>tbl_LoanData[[#This Row],[Amount Paid]]-(Q554-X554)</f>
        <v>10951.060000000005</v>
      </c>
      <c r="AO554" s="14">
        <f>IF(tbl_LoanData[[#This Row],[Application Status]]="Approved",1,0)</f>
        <v>1</v>
      </c>
      <c r="AP554" s="22" t="str">
        <f t="shared" ca="1" si="25"/>
        <v/>
      </c>
      <c r="AQ554" s="22" t="str">
        <f t="shared" ca="1" si="26"/>
        <v/>
      </c>
    </row>
    <row r="555" spans="1:43" ht="14.4" customHeight="1" x14ac:dyDescent="0.3">
      <c r="A555" s="2" t="s">
        <v>4121</v>
      </c>
      <c r="B555" s="2" t="s">
        <v>4122</v>
      </c>
      <c r="C555" s="2" t="s">
        <v>327</v>
      </c>
      <c r="D555" s="2" t="s">
        <v>67</v>
      </c>
      <c r="E555" s="2" t="s">
        <v>150</v>
      </c>
      <c r="F555" s="2">
        <v>46</v>
      </c>
      <c r="G555" s="2" t="s">
        <v>69</v>
      </c>
      <c r="H555" s="2" t="s">
        <v>93</v>
      </c>
      <c r="I555" s="2" t="s">
        <v>50</v>
      </c>
      <c r="J555" s="3">
        <v>45024</v>
      </c>
      <c r="K555" s="3"/>
      <c r="L555" s="2" t="s">
        <v>36</v>
      </c>
      <c r="M555" s="2" t="s">
        <v>85</v>
      </c>
      <c r="N555" s="2" t="s">
        <v>671</v>
      </c>
      <c r="O555" s="4">
        <v>1875000</v>
      </c>
      <c r="P555" s="4">
        <v>530300</v>
      </c>
      <c r="Q555" s="4">
        <v>1344700</v>
      </c>
      <c r="R555" s="2">
        <v>48</v>
      </c>
      <c r="S555" s="5">
        <v>6.4</v>
      </c>
      <c r="T555" s="4">
        <v>35186.32</v>
      </c>
      <c r="U555" s="2" t="s">
        <v>96</v>
      </c>
      <c r="V555" s="2" t="s">
        <v>97</v>
      </c>
      <c r="W555" s="4">
        <v>0</v>
      </c>
      <c r="X555" s="4">
        <v>0</v>
      </c>
      <c r="Y555" s="4">
        <v>1688943.2</v>
      </c>
      <c r="Z555" s="2">
        <v>0</v>
      </c>
      <c r="AA555" s="2" t="s">
        <v>97</v>
      </c>
      <c r="AB555" s="2" t="s">
        <v>15729</v>
      </c>
      <c r="AC555" s="2" t="s">
        <v>106</v>
      </c>
      <c r="AD555" s="2" t="s">
        <v>76</v>
      </c>
      <c r="AE555" s="5">
        <v>71.72</v>
      </c>
      <c r="AF555" s="2">
        <v>0</v>
      </c>
      <c r="AG555" s="2" t="s">
        <v>97</v>
      </c>
      <c r="AH555" s="2"/>
      <c r="AI555" s="6" t="str">
        <f t="shared" si="24"/>
        <v>45-54</v>
      </c>
      <c r="AJ555" s="11">
        <f>YEAR(tbl_LoanData[[#This Row],[Application Date]])</f>
        <v>2023</v>
      </c>
      <c r="AK555" s="11" t="str">
        <f>TEXT(tbl_LoanData[[#This Row],[Application Date]],"MMMM")</f>
        <v>April</v>
      </c>
      <c r="AL555" s="12">
        <f>DATE(YEAR(tbl_LoanData[[#This Row],[Application Date]]),MONTH(tbl_LoanData[[#This Row],[Application Date]]),1)</f>
        <v>45017</v>
      </c>
      <c r="AM555" s="14">
        <f ca="1">IF(AND(tbl_LoanData[[#This Row],[Application Date]]&gt;=EOMONTH(TODAY(),-1)+1,tbl_LoanData[[#This Row],[Application Date]]&lt;=TODAY()),tbl_LoanData[[#This Row],[Loan Amount]],0)</f>
        <v>0</v>
      </c>
      <c r="AN555" s="14">
        <f>tbl_LoanData[[#This Row],[Amount Paid]]-(Q555-X555)</f>
        <v>-1344700</v>
      </c>
      <c r="AO555" s="14">
        <f>IF(tbl_LoanData[[#This Row],[Application Status]]="Approved",1,0)</f>
        <v>0</v>
      </c>
      <c r="AP555" s="22" t="str">
        <f t="shared" ca="1" si="25"/>
        <v/>
      </c>
      <c r="AQ555" s="22" t="str">
        <f t="shared" ca="1" si="26"/>
        <v/>
      </c>
    </row>
    <row r="556" spans="1:43" x14ac:dyDescent="0.3">
      <c r="A556" s="2" t="s">
        <v>4211</v>
      </c>
      <c r="B556" s="2" t="s">
        <v>4212</v>
      </c>
      <c r="C556" s="2" t="s">
        <v>986</v>
      </c>
      <c r="D556" s="2" t="s">
        <v>209</v>
      </c>
      <c r="E556" s="2" t="s">
        <v>176</v>
      </c>
      <c r="F556" s="2">
        <v>41</v>
      </c>
      <c r="G556" s="2" t="s">
        <v>83</v>
      </c>
      <c r="H556" s="2" t="s">
        <v>110</v>
      </c>
      <c r="I556" s="2" t="s">
        <v>46</v>
      </c>
      <c r="J556" s="3">
        <v>45034</v>
      </c>
      <c r="K556" s="3">
        <v>45040</v>
      </c>
      <c r="L556" s="2" t="s">
        <v>36</v>
      </c>
      <c r="M556" s="2" t="s">
        <v>94</v>
      </c>
      <c r="N556" s="2" t="s">
        <v>212</v>
      </c>
      <c r="O556" s="4">
        <v>908000</v>
      </c>
      <c r="P556" s="4">
        <v>318800</v>
      </c>
      <c r="Q556" s="4">
        <v>589200</v>
      </c>
      <c r="R556" s="2">
        <v>48</v>
      </c>
      <c r="S556" s="5">
        <v>9.98</v>
      </c>
      <c r="T556" s="4">
        <v>17175.18</v>
      </c>
      <c r="U556" s="2" t="s">
        <v>73</v>
      </c>
      <c r="V556" s="2" t="s">
        <v>74</v>
      </c>
      <c r="W556" s="4">
        <v>687007.2</v>
      </c>
      <c r="X556" s="4">
        <v>137401.44</v>
      </c>
      <c r="Y556" s="4">
        <v>824408.64</v>
      </c>
      <c r="Z556" s="2">
        <v>0</v>
      </c>
      <c r="AA556" s="2" t="s">
        <v>56</v>
      </c>
      <c r="AB556" s="2" t="s">
        <v>15736</v>
      </c>
      <c r="AC556" s="2" t="s">
        <v>75</v>
      </c>
      <c r="AD556" s="2" t="s">
        <v>76</v>
      </c>
      <c r="AE556" s="5">
        <v>64.89</v>
      </c>
      <c r="AF556" s="2">
        <v>0</v>
      </c>
      <c r="AG556" s="2" t="s">
        <v>77</v>
      </c>
      <c r="AH556" s="2">
        <v>6</v>
      </c>
      <c r="AI556" s="6" t="str">
        <f t="shared" si="24"/>
        <v>35-44</v>
      </c>
      <c r="AJ556" s="11">
        <f>YEAR(tbl_LoanData[[#This Row],[Application Date]])</f>
        <v>2023</v>
      </c>
      <c r="AK556" s="11" t="str">
        <f>TEXT(tbl_LoanData[[#This Row],[Application Date]],"MMMM")</f>
        <v>April</v>
      </c>
      <c r="AL556" s="12">
        <f>DATE(YEAR(tbl_LoanData[[#This Row],[Application Date]]),MONTH(tbl_LoanData[[#This Row],[Application Date]]),1)</f>
        <v>45017</v>
      </c>
      <c r="AM556" s="14">
        <f ca="1">IF(AND(tbl_LoanData[[#This Row],[Application Date]]&gt;=EOMONTH(TODAY(),-1)+1,tbl_LoanData[[#This Row],[Application Date]]&lt;=TODAY()),tbl_LoanData[[#This Row],[Loan Amount]],0)</f>
        <v>0</v>
      </c>
      <c r="AN556" s="14">
        <f>tbl_LoanData[[#This Row],[Amount Paid]]-(Q556-X556)</f>
        <v>235208.63999999996</v>
      </c>
      <c r="AO556" s="14">
        <f>IF(tbl_LoanData[[#This Row],[Application Status]]="Approved",1,0)</f>
        <v>1</v>
      </c>
      <c r="AP556" s="22" t="str">
        <f t="shared" ca="1" si="25"/>
        <v/>
      </c>
      <c r="AQ556" s="22" t="str">
        <f t="shared" ca="1" si="26"/>
        <v/>
      </c>
    </row>
    <row r="557" spans="1:43" ht="14.4" customHeight="1" x14ac:dyDescent="0.3">
      <c r="A557" s="2" t="s">
        <v>4239</v>
      </c>
      <c r="B557" s="2" t="s">
        <v>4240</v>
      </c>
      <c r="C557" s="2" t="s">
        <v>133</v>
      </c>
      <c r="D557" s="2" t="s">
        <v>232</v>
      </c>
      <c r="E557" s="2" t="s">
        <v>255</v>
      </c>
      <c r="F557" s="2">
        <v>35</v>
      </c>
      <c r="G557" s="2" t="s">
        <v>69</v>
      </c>
      <c r="H557" s="2" t="s">
        <v>103</v>
      </c>
      <c r="I557" s="2" t="s">
        <v>43</v>
      </c>
      <c r="J557" s="3">
        <v>45026</v>
      </c>
      <c r="K557" s="3">
        <v>45029</v>
      </c>
      <c r="L557" s="2" t="s">
        <v>39</v>
      </c>
      <c r="M557" s="2" t="s">
        <v>127</v>
      </c>
      <c r="N557" s="2" t="s">
        <v>152</v>
      </c>
      <c r="O557" s="4">
        <v>1850000</v>
      </c>
      <c r="P557" s="4">
        <v>225500</v>
      </c>
      <c r="Q557" s="4">
        <v>1624500</v>
      </c>
      <c r="R557" s="2">
        <v>24</v>
      </c>
      <c r="S557" s="5">
        <v>8.5299999999999994</v>
      </c>
      <c r="T557" s="4">
        <v>79234.990000000005</v>
      </c>
      <c r="U557" s="2" t="s">
        <v>73</v>
      </c>
      <c r="V557" s="2" t="s">
        <v>33</v>
      </c>
      <c r="W557" s="4">
        <v>1901639.7</v>
      </c>
      <c r="X557" s="4">
        <v>0</v>
      </c>
      <c r="Y557" s="4">
        <v>1901639.7</v>
      </c>
      <c r="Z557" s="2">
        <v>0</v>
      </c>
      <c r="AA557" s="2" t="s">
        <v>56</v>
      </c>
      <c r="AB557" s="2" t="s">
        <v>15736</v>
      </c>
      <c r="AC557" s="2" t="s">
        <v>75</v>
      </c>
      <c r="AD557" s="2" t="s">
        <v>76</v>
      </c>
      <c r="AE557" s="5">
        <v>87.81</v>
      </c>
      <c r="AF557" s="2">
        <v>0</v>
      </c>
      <c r="AG557" s="2" t="s">
        <v>77</v>
      </c>
      <c r="AH557" s="2">
        <v>3</v>
      </c>
      <c r="AI557" s="6" t="str">
        <f t="shared" si="24"/>
        <v>35-44</v>
      </c>
      <c r="AJ557" s="11">
        <f>YEAR(tbl_LoanData[[#This Row],[Application Date]])</f>
        <v>2023</v>
      </c>
      <c r="AK557" s="11" t="str">
        <f>TEXT(tbl_LoanData[[#This Row],[Application Date]],"MMMM")</f>
        <v>April</v>
      </c>
      <c r="AL557" s="12">
        <f>DATE(YEAR(tbl_LoanData[[#This Row],[Application Date]]),MONTH(tbl_LoanData[[#This Row],[Application Date]]),1)</f>
        <v>45017</v>
      </c>
      <c r="AM557" s="14">
        <f ca="1">IF(AND(tbl_LoanData[[#This Row],[Application Date]]&gt;=EOMONTH(TODAY(),-1)+1,tbl_LoanData[[#This Row],[Application Date]]&lt;=TODAY()),tbl_LoanData[[#This Row],[Loan Amount]],0)</f>
        <v>0</v>
      </c>
      <c r="AN557" s="14">
        <f>tbl_LoanData[[#This Row],[Amount Paid]]-(Q557-X557)</f>
        <v>277139.69999999995</v>
      </c>
      <c r="AO557" s="14">
        <f>IF(tbl_LoanData[[#This Row],[Application Status]]="Approved",1,0)</f>
        <v>1</v>
      </c>
      <c r="AP557" s="22" t="str">
        <f t="shared" ca="1" si="25"/>
        <v/>
      </c>
      <c r="AQ557" s="22" t="str">
        <f t="shared" ca="1" si="26"/>
        <v/>
      </c>
    </row>
    <row r="558" spans="1:43" ht="14.4" customHeight="1" x14ac:dyDescent="0.3">
      <c r="A558" s="2" t="s">
        <v>4277</v>
      </c>
      <c r="B558" s="2" t="s">
        <v>4278</v>
      </c>
      <c r="C558" s="2" t="s">
        <v>758</v>
      </c>
      <c r="D558" s="2" t="s">
        <v>209</v>
      </c>
      <c r="E558" s="2" t="s">
        <v>68</v>
      </c>
      <c r="F558" s="2">
        <v>56</v>
      </c>
      <c r="G558" s="2" t="s">
        <v>83</v>
      </c>
      <c r="H558" s="2" t="s">
        <v>307</v>
      </c>
      <c r="I558" s="2" t="s">
        <v>43</v>
      </c>
      <c r="J558" s="3">
        <v>45024</v>
      </c>
      <c r="K558" s="3">
        <v>45043</v>
      </c>
      <c r="L558" s="2" t="s">
        <v>40</v>
      </c>
      <c r="M558" s="2" t="s">
        <v>71</v>
      </c>
      <c r="N558" s="2" t="s">
        <v>137</v>
      </c>
      <c r="O558" s="4">
        <v>1481000</v>
      </c>
      <c r="P558" s="4">
        <v>305600</v>
      </c>
      <c r="Q558" s="4">
        <v>1175400</v>
      </c>
      <c r="R558" s="2">
        <v>36</v>
      </c>
      <c r="S558" s="5">
        <v>13.03</v>
      </c>
      <c r="T558" s="4">
        <v>45412.88</v>
      </c>
      <c r="U558" s="2" t="s">
        <v>73</v>
      </c>
      <c r="V558" s="2" t="s">
        <v>33</v>
      </c>
      <c r="W558" s="4">
        <v>1634863.86</v>
      </c>
      <c r="X558" s="4">
        <v>0</v>
      </c>
      <c r="Y558" s="4">
        <v>1634863.86</v>
      </c>
      <c r="Z558" s="2">
        <v>0</v>
      </c>
      <c r="AA558" s="2" t="s">
        <v>56</v>
      </c>
      <c r="AB558" s="2" t="s">
        <v>15731</v>
      </c>
      <c r="AC558" s="2" t="s">
        <v>213</v>
      </c>
      <c r="AD558" s="2" t="s">
        <v>76</v>
      </c>
      <c r="AE558" s="5">
        <v>79.37</v>
      </c>
      <c r="AF558" s="2">
        <v>0</v>
      </c>
      <c r="AG558" s="2" t="s">
        <v>77</v>
      </c>
      <c r="AH558" s="2">
        <v>19</v>
      </c>
      <c r="AI558" s="6" t="str">
        <f t="shared" si="24"/>
        <v>55-64</v>
      </c>
      <c r="AJ558" s="11">
        <f>YEAR(tbl_LoanData[[#This Row],[Application Date]])</f>
        <v>2023</v>
      </c>
      <c r="AK558" s="11" t="str">
        <f>TEXT(tbl_LoanData[[#This Row],[Application Date]],"MMMM")</f>
        <v>April</v>
      </c>
      <c r="AL558" s="12">
        <f>DATE(YEAR(tbl_LoanData[[#This Row],[Application Date]]),MONTH(tbl_LoanData[[#This Row],[Application Date]]),1)</f>
        <v>45017</v>
      </c>
      <c r="AM558" s="14">
        <f ca="1">IF(AND(tbl_LoanData[[#This Row],[Application Date]]&gt;=EOMONTH(TODAY(),-1)+1,tbl_LoanData[[#This Row],[Application Date]]&lt;=TODAY()),tbl_LoanData[[#This Row],[Loan Amount]],0)</f>
        <v>0</v>
      </c>
      <c r="AN558" s="14">
        <f>tbl_LoanData[[#This Row],[Amount Paid]]-(Q558-X558)</f>
        <v>459463.8600000001</v>
      </c>
      <c r="AO558" s="14">
        <f>IF(tbl_LoanData[[#This Row],[Application Status]]="Approved",1,0)</f>
        <v>1</v>
      </c>
      <c r="AP558" s="22" t="str">
        <f t="shared" ca="1" si="25"/>
        <v/>
      </c>
      <c r="AQ558" s="22" t="str">
        <f t="shared" ca="1" si="26"/>
        <v/>
      </c>
    </row>
    <row r="559" spans="1:43" ht="14.4" customHeight="1" x14ac:dyDescent="0.3">
      <c r="A559" s="2" t="s">
        <v>4293</v>
      </c>
      <c r="B559" s="2" t="s">
        <v>4294</v>
      </c>
      <c r="C559" s="2" t="s">
        <v>1059</v>
      </c>
      <c r="D559" s="2" t="s">
        <v>67</v>
      </c>
      <c r="E559" s="2" t="s">
        <v>284</v>
      </c>
      <c r="F559" s="2">
        <v>58</v>
      </c>
      <c r="G559" s="2" t="s">
        <v>69</v>
      </c>
      <c r="H559" s="2" t="s">
        <v>265</v>
      </c>
      <c r="I559" s="2" t="s">
        <v>44</v>
      </c>
      <c r="J559" s="3">
        <v>45021</v>
      </c>
      <c r="K559" s="3"/>
      <c r="L559" s="2" t="s">
        <v>39</v>
      </c>
      <c r="M559" s="2" t="s">
        <v>94</v>
      </c>
      <c r="N559" s="2" t="s">
        <v>418</v>
      </c>
      <c r="O559" s="4">
        <v>1993000</v>
      </c>
      <c r="P559" s="4">
        <v>770500</v>
      </c>
      <c r="Q559" s="4">
        <v>1222500</v>
      </c>
      <c r="R559" s="2">
        <v>48</v>
      </c>
      <c r="S559" s="5">
        <v>10.050000000000001</v>
      </c>
      <c r="T559" s="4">
        <v>35707.19</v>
      </c>
      <c r="U559" s="2" t="s">
        <v>96</v>
      </c>
      <c r="V559" s="2" t="s">
        <v>97</v>
      </c>
      <c r="W559" s="4">
        <v>0</v>
      </c>
      <c r="X559" s="4">
        <v>0</v>
      </c>
      <c r="Y559" s="4">
        <v>1713945</v>
      </c>
      <c r="Z559" s="2">
        <v>0</v>
      </c>
      <c r="AA559" s="2" t="s">
        <v>97</v>
      </c>
      <c r="AB559" s="2" t="s">
        <v>15734</v>
      </c>
      <c r="AC559" s="2" t="s">
        <v>138</v>
      </c>
      <c r="AD559" s="2" t="s">
        <v>76</v>
      </c>
      <c r="AE559" s="5">
        <v>61.34</v>
      </c>
      <c r="AF559" s="2">
        <v>0</v>
      </c>
      <c r="AG559" s="2" t="s">
        <v>97</v>
      </c>
      <c r="AH559" s="2"/>
      <c r="AI559" s="6" t="str">
        <f t="shared" si="24"/>
        <v>55-64</v>
      </c>
      <c r="AJ559" s="11">
        <f>YEAR(tbl_LoanData[[#This Row],[Application Date]])</f>
        <v>2023</v>
      </c>
      <c r="AK559" s="11" t="str">
        <f>TEXT(tbl_LoanData[[#This Row],[Application Date]],"MMMM")</f>
        <v>April</v>
      </c>
      <c r="AL559" s="12">
        <f>DATE(YEAR(tbl_LoanData[[#This Row],[Application Date]]),MONTH(tbl_LoanData[[#This Row],[Application Date]]),1)</f>
        <v>45017</v>
      </c>
      <c r="AM559" s="14">
        <f ca="1">IF(AND(tbl_LoanData[[#This Row],[Application Date]]&gt;=EOMONTH(TODAY(),-1)+1,tbl_LoanData[[#This Row],[Application Date]]&lt;=TODAY()),tbl_LoanData[[#This Row],[Loan Amount]],0)</f>
        <v>0</v>
      </c>
      <c r="AN559" s="14">
        <f>tbl_LoanData[[#This Row],[Amount Paid]]-(Q559-X559)</f>
        <v>-1222500</v>
      </c>
      <c r="AO559" s="14">
        <f>IF(tbl_LoanData[[#This Row],[Application Status]]="Approved",1,0)</f>
        <v>0</v>
      </c>
      <c r="AP559" s="22" t="str">
        <f t="shared" ca="1" si="25"/>
        <v/>
      </c>
      <c r="AQ559" s="22" t="str">
        <f t="shared" ca="1" si="26"/>
        <v/>
      </c>
    </row>
    <row r="560" spans="1:43" ht="14.4" customHeight="1" x14ac:dyDescent="0.3">
      <c r="A560" s="2" t="s">
        <v>4371</v>
      </c>
      <c r="B560" s="2" t="s">
        <v>4372</v>
      </c>
      <c r="C560" s="2" t="s">
        <v>471</v>
      </c>
      <c r="D560" s="2" t="s">
        <v>161</v>
      </c>
      <c r="E560" s="2" t="s">
        <v>311</v>
      </c>
      <c r="F560" s="2">
        <v>55</v>
      </c>
      <c r="G560" s="2" t="s">
        <v>83</v>
      </c>
      <c r="H560" s="2" t="s">
        <v>565</v>
      </c>
      <c r="I560" s="2" t="s">
        <v>47</v>
      </c>
      <c r="J560" s="3">
        <v>45018</v>
      </c>
      <c r="K560" s="3">
        <v>45038</v>
      </c>
      <c r="L560" s="2" t="s">
        <v>36</v>
      </c>
      <c r="M560" s="2" t="s">
        <v>85</v>
      </c>
      <c r="N560" s="2" t="s">
        <v>624</v>
      </c>
      <c r="O560" s="4">
        <v>2061000</v>
      </c>
      <c r="P560" s="4">
        <v>393100</v>
      </c>
      <c r="Q560" s="4">
        <v>1667900</v>
      </c>
      <c r="R560" s="2">
        <v>36</v>
      </c>
      <c r="S560" s="5">
        <v>7.63</v>
      </c>
      <c r="T560" s="4">
        <v>56935.62</v>
      </c>
      <c r="U560" s="2" t="s">
        <v>73</v>
      </c>
      <c r="V560" s="2" t="s">
        <v>33</v>
      </c>
      <c r="W560" s="4">
        <v>2049682.31</v>
      </c>
      <c r="X560" s="4">
        <v>0</v>
      </c>
      <c r="Y560" s="4">
        <v>2049682.31</v>
      </c>
      <c r="Z560" s="2">
        <v>0</v>
      </c>
      <c r="AA560" s="2" t="s">
        <v>56</v>
      </c>
      <c r="AB560" s="2" t="s">
        <v>15735</v>
      </c>
      <c r="AC560" s="2" t="s">
        <v>87</v>
      </c>
      <c r="AD560" s="2" t="s">
        <v>76</v>
      </c>
      <c r="AE560" s="5">
        <v>80.930000000000007</v>
      </c>
      <c r="AF560" s="2">
        <v>0</v>
      </c>
      <c r="AG560" s="2" t="s">
        <v>77</v>
      </c>
      <c r="AH560" s="2">
        <v>20</v>
      </c>
      <c r="AI560" s="6" t="str">
        <f t="shared" si="24"/>
        <v>55-64</v>
      </c>
      <c r="AJ560" s="11">
        <f>YEAR(tbl_LoanData[[#This Row],[Application Date]])</f>
        <v>2023</v>
      </c>
      <c r="AK560" s="11" t="str">
        <f>TEXT(tbl_LoanData[[#This Row],[Application Date]],"MMMM")</f>
        <v>April</v>
      </c>
      <c r="AL560" s="12">
        <f>DATE(YEAR(tbl_LoanData[[#This Row],[Application Date]]),MONTH(tbl_LoanData[[#This Row],[Application Date]]),1)</f>
        <v>45017</v>
      </c>
      <c r="AM560" s="14">
        <f ca="1">IF(AND(tbl_LoanData[[#This Row],[Application Date]]&gt;=EOMONTH(TODAY(),-1)+1,tbl_LoanData[[#This Row],[Application Date]]&lt;=TODAY()),tbl_LoanData[[#This Row],[Loan Amount]],0)</f>
        <v>0</v>
      </c>
      <c r="AN560" s="14">
        <f>tbl_LoanData[[#This Row],[Amount Paid]]-(Q560-X560)</f>
        <v>381782.31000000006</v>
      </c>
      <c r="AO560" s="14">
        <f>IF(tbl_LoanData[[#This Row],[Application Status]]="Approved",1,0)</f>
        <v>1</v>
      </c>
      <c r="AP560" s="22" t="str">
        <f t="shared" ca="1" si="25"/>
        <v/>
      </c>
      <c r="AQ560" s="22" t="str">
        <f t="shared" ca="1" si="26"/>
        <v/>
      </c>
    </row>
    <row r="561" spans="1:43" ht="14.4" customHeight="1" x14ac:dyDescent="0.3">
      <c r="A561" s="2" t="s">
        <v>4525</v>
      </c>
      <c r="B561" s="2" t="s">
        <v>4526</v>
      </c>
      <c r="C561" s="2" t="s">
        <v>397</v>
      </c>
      <c r="D561" s="2" t="s">
        <v>81</v>
      </c>
      <c r="E561" s="2" t="s">
        <v>125</v>
      </c>
      <c r="F561" s="2">
        <v>65</v>
      </c>
      <c r="G561" s="2" t="s">
        <v>83</v>
      </c>
      <c r="H561" s="2" t="s">
        <v>516</v>
      </c>
      <c r="I561" s="2" t="s">
        <v>53</v>
      </c>
      <c r="J561" s="3">
        <v>45034</v>
      </c>
      <c r="K561" s="3">
        <v>45036</v>
      </c>
      <c r="L561" s="2" t="s">
        <v>39</v>
      </c>
      <c r="M561" s="2" t="s">
        <v>127</v>
      </c>
      <c r="N561" s="2" t="s">
        <v>152</v>
      </c>
      <c r="O561" s="4">
        <v>2010000</v>
      </c>
      <c r="P561" s="4">
        <v>768200</v>
      </c>
      <c r="Q561" s="4">
        <v>1241800</v>
      </c>
      <c r="R561" s="2">
        <v>48</v>
      </c>
      <c r="S561" s="5">
        <v>6.84</v>
      </c>
      <c r="T561" s="4">
        <v>32949.089999999997</v>
      </c>
      <c r="U561" s="2" t="s">
        <v>73</v>
      </c>
      <c r="V561" s="2" t="s">
        <v>74</v>
      </c>
      <c r="W561" s="4">
        <v>1317963.6000000001</v>
      </c>
      <c r="X561" s="4">
        <v>263592.88</v>
      </c>
      <c r="Y561" s="4">
        <v>1581556.48</v>
      </c>
      <c r="Z561" s="2">
        <v>0</v>
      </c>
      <c r="AA561" s="2" t="s">
        <v>56</v>
      </c>
      <c r="AB561" s="2" t="s">
        <v>15731</v>
      </c>
      <c r="AC561" s="2" t="s">
        <v>75</v>
      </c>
      <c r="AD561" s="2" t="s">
        <v>76</v>
      </c>
      <c r="AE561" s="5">
        <v>61.78</v>
      </c>
      <c r="AF561" s="2">
        <v>0</v>
      </c>
      <c r="AG561" s="2" t="s">
        <v>77</v>
      </c>
      <c r="AH561" s="2">
        <v>2</v>
      </c>
      <c r="AI561" s="6" t="str">
        <f t="shared" si="24"/>
        <v>65+</v>
      </c>
      <c r="AJ561" s="11">
        <f>YEAR(tbl_LoanData[[#This Row],[Application Date]])</f>
        <v>2023</v>
      </c>
      <c r="AK561" s="11" t="str">
        <f>TEXT(tbl_LoanData[[#This Row],[Application Date]],"MMMM")</f>
        <v>April</v>
      </c>
      <c r="AL561" s="12">
        <f>DATE(YEAR(tbl_LoanData[[#This Row],[Application Date]]),MONTH(tbl_LoanData[[#This Row],[Application Date]]),1)</f>
        <v>45017</v>
      </c>
      <c r="AM561" s="14">
        <f ca="1">IF(AND(tbl_LoanData[[#This Row],[Application Date]]&gt;=EOMONTH(TODAY(),-1)+1,tbl_LoanData[[#This Row],[Application Date]]&lt;=TODAY()),tbl_LoanData[[#This Row],[Loan Amount]],0)</f>
        <v>0</v>
      </c>
      <c r="AN561" s="14">
        <f>tbl_LoanData[[#This Row],[Amount Paid]]-(Q561-X561)</f>
        <v>339756.4800000001</v>
      </c>
      <c r="AO561" s="14">
        <f>IF(tbl_LoanData[[#This Row],[Application Status]]="Approved",1,0)</f>
        <v>1</v>
      </c>
      <c r="AP561" s="22" t="str">
        <f t="shared" ca="1" si="25"/>
        <v/>
      </c>
      <c r="AQ561" s="22" t="str">
        <f t="shared" ca="1" si="26"/>
        <v/>
      </c>
    </row>
    <row r="562" spans="1:43" ht="14.4" customHeight="1" x14ac:dyDescent="0.3">
      <c r="A562" s="2" t="s">
        <v>4651</v>
      </c>
      <c r="B562" s="2" t="s">
        <v>4652</v>
      </c>
      <c r="C562" s="2" t="s">
        <v>712</v>
      </c>
      <c r="D562" s="2" t="s">
        <v>204</v>
      </c>
      <c r="E562" s="2" t="s">
        <v>134</v>
      </c>
      <c r="F562" s="2">
        <v>50</v>
      </c>
      <c r="G562" s="2" t="s">
        <v>83</v>
      </c>
      <c r="H562" s="2" t="s">
        <v>228</v>
      </c>
      <c r="I562" s="2" t="s">
        <v>43</v>
      </c>
      <c r="J562" s="3">
        <v>45036</v>
      </c>
      <c r="K562" s="3">
        <v>45052</v>
      </c>
      <c r="L562" s="2" t="s">
        <v>39</v>
      </c>
      <c r="M562" s="2" t="s">
        <v>157</v>
      </c>
      <c r="N562" s="2" t="s">
        <v>359</v>
      </c>
      <c r="O562" s="4">
        <v>1510000</v>
      </c>
      <c r="P562" s="4">
        <v>271800</v>
      </c>
      <c r="Q562" s="4">
        <v>1238200</v>
      </c>
      <c r="R562" s="2">
        <v>36</v>
      </c>
      <c r="S562" s="5">
        <v>13.28</v>
      </c>
      <c r="T562" s="4">
        <v>48097.19</v>
      </c>
      <c r="U562" s="2" t="s">
        <v>73</v>
      </c>
      <c r="V562" s="2" t="s">
        <v>33</v>
      </c>
      <c r="W562" s="4">
        <v>1731498.88</v>
      </c>
      <c r="X562" s="4">
        <v>0</v>
      </c>
      <c r="Y562" s="4">
        <v>1731498.88</v>
      </c>
      <c r="Z562" s="2">
        <v>0</v>
      </c>
      <c r="AA562" s="2" t="s">
        <v>56</v>
      </c>
      <c r="AB562" s="2" t="s">
        <v>15734</v>
      </c>
      <c r="AC562" s="2" t="s">
        <v>75</v>
      </c>
      <c r="AD562" s="2" t="s">
        <v>76</v>
      </c>
      <c r="AE562" s="5">
        <v>82</v>
      </c>
      <c r="AF562" s="2">
        <v>0</v>
      </c>
      <c r="AG562" s="2" t="s">
        <v>77</v>
      </c>
      <c r="AH562" s="2">
        <v>16</v>
      </c>
      <c r="AI562" s="6" t="str">
        <f t="shared" si="24"/>
        <v>45-54</v>
      </c>
      <c r="AJ562" s="11">
        <f>YEAR(tbl_LoanData[[#This Row],[Application Date]])</f>
        <v>2023</v>
      </c>
      <c r="AK562" s="11" t="str">
        <f>TEXT(tbl_LoanData[[#This Row],[Application Date]],"MMMM")</f>
        <v>April</v>
      </c>
      <c r="AL562" s="12">
        <f>DATE(YEAR(tbl_LoanData[[#This Row],[Application Date]]),MONTH(tbl_LoanData[[#This Row],[Application Date]]),1)</f>
        <v>45017</v>
      </c>
      <c r="AM562" s="14">
        <f ca="1">IF(AND(tbl_LoanData[[#This Row],[Application Date]]&gt;=EOMONTH(TODAY(),-1)+1,tbl_LoanData[[#This Row],[Application Date]]&lt;=TODAY()),tbl_LoanData[[#This Row],[Loan Amount]],0)</f>
        <v>0</v>
      </c>
      <c r="AN562" s="14">
        <f>tbl_LoanData[[#This Row],[Amount Paid]]-(Q562-X562)</f>
        <v>493298.87999999989</v>
      </c>
      <c r="AO562" s="14">
        <f>IF(tbl_LoanData[[#This Row],[Application Status]]="Approved",1,0)</f>
        <v>1</v>
      </c>
      <c r="AP562" s="22" t="str">
        <f t="shared" ca="1" si="25"/>
        <v/>
      </c>
      <c r="AQ562" s="22" t="str">
        <f t="shared" ca="1" si="26"/>
        <v/>
      </c>
    </row>
    <row r="563" spans="1:43" x14ac:dyDescent="0.3">
      <c r="A563" s="2" t="s">
        <v>4675</v>
      </c>
      <c r="B563" s="2" t="s">
        <v>4676</v>
      </c>
      <c r="C563" s="2" t="s">
        <v>627</v>
      </c>
      <c r="D563" s="2" t="s">
        <v>91</v>
      </c>
      <c r="E563" s="2" t="s">
        <v>118</v>
      </c>
      <c r="F563" s="2">
        <v>63</v>
      </c>
      <c r="G563" s="2" t="s">
        <v>83</v>
      </c>
      <c r="H563" s="2" t="s">
        <v>103</v>
      </c>
      <c r="I563" s="2" t="s">
        <v>43</v>
      </c>
      <c r="J563" s="3">
        <v>45038</v>
      </c>
      <c r="K563" s="3">
        <v>45051</v>
      </c>
      <c r="L563" s="2" t="s">
        <v>36</v>
      </c>
      <c r="M563" s="2" t="s">
        <v>94</v>
      </c>
      <c r="N563" s="2" t="s">
        <v>212</v>
      </c>
      <c r="O563" s="4">
        <v>2069000</v>
      </c>
      <c r="P563" s="4">
        <v>649900</v>
      </c>
      <c r="Q563" s="4">
        <v>1419100</v>
      </c>
      <c r="R563" s="2">
        <v>36</v>
      </c>
      <c r="S563" s="5">
        <v>9.14</v>
      </c>
      <c r="T563" s="4">
        <v>50228.26</v>
      </c>
      <c r="U563" s="2" t="s">
        <v>73</v>
      </c>
      <c r="V563" s="2" t="s">
        <v>33</v>
      </c>
      <c r="W563" s="4">
        <v>1808217.22</v>
      </c>
      <c r="X563" s="4">
        <v>0</v>
      </c>
      <c r="Y563" s="4">
        <v>1808217.22</v>
      </c>
      <c r="Z563" s="2">
        <v>0</v>
      </c>
      <c r="AA563" s="2" t="s">
        <v>56</v>
      </c>
      <c r="AB563" s="2" t="s">
        <v>15736</v>
      </c>
      <c r="AC563" s="2" t="s">
        <v>332</v>
      </c>
      <c r="AD563" s="2" t="s">
        <v>76</v>
      </c>
      <c r="AE563" s="5">
        <v>68.59</v>
      </c>
      <c r="AF563" s="2">
        <v>0</v>
      </c>
      <c r="AG563" s="2" t="s">
        <v>77</v>
      </c>
      <c r="AH563" s="2">
        <v>13</v>
      </c>
      <c r="AI563" s="6" t="str">
        <f t="shared" si="24"/>
        <v>55-64</v>
      </c>
      <c r="AJ563" s="11">
        <f>YEAR(tbl_LoanData[[#This Row],[Application Date]])</f>
        <v>2023</v>
      </c>
      <c r="AK563" s="11" t="str">
        <f>TEXT(tbl_LoanData[[#This Row],[Application Date]],"MMMM")</f>
        <v>April</v>
      </c>
      <c r="AL563" s="12">
        <f>DATE(YEAR(tbl_LoanData[[#This Row],[Application Date]]),MONTH(tbl_LoanData[[#This Row],[Application Date]]),1)</f>
        <v>45017</v>
      </c>
      <c r="AM563" s="14">
        <f ca="1">IF(AND(tbl_LoanData[[#This Row],[Application Date]]&gt;=EOMONTH(TODAY(),-1)+1,tbl_LoanData[[#This Row],[Application Date]]&lt;=TODAY()),tbl_LoanData[[#This Row],[Loan Amount]],0)</f>
        <v>0</v>
      </c>
      <c r="AN563" s="14">
        <f>tbl_LoanData[[#This Row],[Amount Paid]]-(Q563-X563)</f>
        <v>389117.22</v>
      </c>
      <c r="AO563" s="14">
        <f>IF(tbl_LoanData[[#This Row],[Application Status]]="Approved",1,0)</f>
        <v>1</v>
      </c>
      <c r="AP563" s="22" t="str">
        <f t="shared" ca="1" si="25"/>
        <v/>
      </c>
      <c r="AQ563" s="22" t="str">
        <f t="shared" ca="1" si="26"/>
        <v/>
      </c>
    </row>
    <row r="564" spans="1:43" x14ac:dyDescent="0.3">
      <c r="A564" s="2" t="s">
        <v>4813</v>
      </c>
      <c r="B564" s="2" t="s">
        <v>4814</v>
      </c>
      <c r="C564" s="2" t="s">
        <v>331</v>
      </c>
      <c r="D564" s="2" t="s">
        <v>101</v>
      </c>
      <c r="E564" s="2" t="s">
        <v>323</v>
      </c>
      <c r="F564" s="2">
        <v>39</v>
      </c>
      <c r="G564" s="2" t="s">
        <v>83</v>
      </c>
      <c r="H564" s="2" t="s">
        <v>119</v>
      </c>
      <c r="I564" s="2" t="s">
        <v>43</v>
      </c>
      <c r="J564" s="3">
        <v>45030</v>
      </c>
      <c r="K564" s="3">
        <v>45046</v>
      </c>
      <c r="L564" s="2" t="s">
        <v>40</v>
      </c>
      <c r="M564" s="2" t="s">
        <v>94</v>
      </c>
      <c r="N564" s="2" t="s">
        <v>4</v>
      </c>
      <c r="O564" s="4">
        <v>709000</v>
      </c>
      <c r="P564" s="4">
        <v>217600</v>
      </c>
      <c r="Q564" s="4">
        <v>491400</v>
      </c>
      <c r="R564" s="2">
        <v>48</v>
      </c>
      <c r="S564" s="5">
        <v>5.77</v>
      </c>
      <c r="T564" s="4">
        <v>12600.32</v>
      </c>
      <c r="U564" s="2" t="s">
        <v>73</v>
      </c>
      <c r="V564" s="2" t="s">
        <v>74</v>
      </c>
      <c r="W564" s="4">
        <v>504012.79999999999</v>
      </c>
      <c r="X564" s="4">
        <v>100802.32</v>
      </c>
      <c r="Y564" s="4">
        <v>604815.12</v>
      </c>
      <c r="Z564" s="2">
        <v>0</v>
      </c>
      <c r="AA564" s="2" t="s">
        <v>56</v>
      </c>
      <c r="AB564" s="2" t="s">
        <v>15730</v>
      </c>
      <c r="AC564" s="2" t="s">
        <v>75</v>
      </c>
      <c r="AD564" s="2" t="s">
        <v>76</v>
      </c>
      <c r="AE564" s="5">
        <v>69.31</v>
      </c>
      <c r="AF564" s="2">
        <v>0</v>
      </c>
      <c r="AG564" s="2" t="s">
        <v>77</v>
      </c>
      <c r="AH564" s="2">
        <v>16</v>
      </c>
      <c r="AI564" s="6" t="str">
        <f t="shared" si="24"/>
        <v>35-44</v>
      </c>
      <c r="AJ564" s="11">
        <f>YEAR(tbl_LoanData[[#This Row],[Application Date]])</f>
        <v>2023</v>
      </c>
      <c r="AK564" s="11" t="str">
        <f>TEXT(tbl_LoanData[[#This Row],[Application Date]],"MMMM")</f>
        <v>April</v>
      </c>
      <c r="AL564" s="12">
        <f>DATE(YEAR(tbl_LoanData[[#This Row],[Application Date]]),MONTH(tbl_LoanData[[#This Row],[Application Date]]),1)</f>
        <v>45017</v>
      </c>
      <c r="AM564" s="14">
        <f ca="1">IF(AND(tbl_LoanData[[#This Row],[Application Date]]&gt;=EOMONTH(TODAY(),-1)+1,tbl_LoanData[[#This Row],[Application Date]]&lt;=TODAY()),tbl_LoanData[[#This Row],[Loan Amount]],0)</f>
        <v>0</v>
      </c>
      <c r="AN564" s="14">
        <f>tbl_LoanData[[#This Row],[Amount Paid]]-(Q564-X564)</f>
        <v>113415.12</v>
      </c>
      <c r="AO564" s="14">
        <f>IF(tbl_LoanData[[#This Row],[Application Status]]="Approved",1,0)</f>
        <v>1</v>
      </c>
      <c r="AP564" s="22" t="str">
        <f t="shared" ca="1" si="25"/>
        <v/>
      </c>
      <c r="AQ564" s="22" t="str">
        <f t="shared" ca="1" si="26"/>
        <v/>
      </c>
    </row>
    <row r="565" spans="1:43" ht="14.4" customHeight="1" x14ac:dyDescent="0.3">
      <c r="A565" s="2" t="s">
        <v>4847</v>
      </c>
      <c r="B565" s="2" t="s">
        <v>4848</v>
      </c>
      <c r="C565" s="2" t="s">
        <v>264</v>
      </c>
      <c r="D565" s="2" t="s">
        <v>204</v>
      </c>
      <c r="E565" s="2" t="s">
        <v>209</v>
      </c>
      <c r="F565" s="2">
        <v>49</v>
      </c>
      <c r="G565" s="2" t="s">
        <v>83</v>
      </c>
      <c r="H565" s="2" t="s">
        <v>298</v>
      </c>
      <c r="I565" s="2" t="s">
        <v>43</v>
      </c>
      <c r="J565" s="3">
        <v>45025</v>
      </c>
      <c r="K565" s="3">
        <v>45040</v>
      </c>
      <c r="L565" s="2" t="s">
        <v>40</v>
      </c>
      <c r="M565" s="2" t="s">
        <v>94</v>
      </c>
      <c r="N565" s="2" t="s">
        <v>95</v>
      </c>
      <c r="O565" s="4">
        <v>1085000</v>
      </c>
      <c r="P565" s="4">
        <v>310100</v>
      </c>
      <c r="Q565" s="4">
        <v>774900</v>
      </c>
      <c r="R565" s="2">
        <v>36</v>
      </c>
      <c r="S565" s="5">
        <v>8.0399999999999991</v>
      </c>
      <c r="T565" s="4">
        <v>26716.83</v>
      </c>
      <c r="U565" s="2" t="s">
        <v>73</v>
      </c>
      <c r="V565" s="2" t="s">
        <v>34</v>
      </c>
      <c r="W565" s="4">
        <v>935089.05</v>
      </c>
      <c r="X565" s="4">
        <v>26716.83</v>
      </c>
      <c r="Y565" s="4">
        <v>961805.88</v>
      </c>
      <c r="Z565" s="2">
        <v>29</v>
      </c>
      <c r="AA565" s="2" t="s">
        <v>57</v>
      </c>
      <c r="AB565" s="2" t="s">
        <v>15731</v>
      </c>
      <c r="AC565" s="2" t="s">
        <v>360</v>
      </c>
      <c r="AD565" s="2" t="s">
        <v>76</v>
      </c>
      <c r="AE565" s="5">
        <v>71.42</v>
      </c>
      <c r="AF565" s="2">
        <v>1</v>
      </c>
      <c r="AG565" s="2" t="s">
        <v>77</v>
      </c>
      <c r="AH565" s="2">
        <v>15</v>
      </c>
      <c r="AI565" s="6" t="str">
        <f t="shared" si="24"/>
        <v>45-54</v>
      </c>
      <c r="AJ565" s="11">
        <f>YEAR(tbl_LoanData[[#This Row],[Application Date]])</f>
        <v>2023</v>
      </c>
      <c r="AK565" s="11" t="str">
        <f>TEXT(tbl_LoanData[[#This Row],[Application Date]],"MMMM")</f>
        <v>April</v>
      </c>
      <c r="AL565" s="12">
        <f>DATE(YEAR(tbl_LoanData[[#This Row],[Application Date]]),MONTH(tbl_LoanData[[#This Row],[Application Date]]),1)</f>
        <v>45017</v>
      </c>
      <c r="AM565" s="14">
        <f ca="1">IF(AND(tbl_LoanData[[#This Row],[Application Date]]&gt;=EOMONTH(TODAY(),-1)+1,tbl_LoanData[[#This Row],[Application Date]]&lt;=TODAY()),tbl_LoanData[[#This Row],[Loan Amount]],0)</f>
        <v>0</v>
      </c>
      <c r="AN565" s="14">
        <f>tbl_LoanData[[#This Row],[Amount Paid]]-(Q565-X565)</f>
        <v>186905.88</v>
      </c>
      <c r="AO565" s="14">
        <f>IF(tbl_LoanData[[#This Row],[Application Status]]="Approved",1,0)</f>
        <v>1</v>
      </c>
      <c r="AP565" s="22" t="str">
        <f t="shared" ca="1" si="25"/>
        <v/>
      </c>
      <c r="AQ565" s="22" t="str">
        <f t="shared" ca="1" si="26"/>
        <v/>
      </c>
    </row>
    <row r="566" spans="1:43" ht="14.4" customHeight="1" x14ac:dyDescent="0.3">
      <c r="A566" s="2" t="s">
        <v>4871</v>
      </c>
      <c r="B566" s="2" t="s">
        <v>4872</v>
      </c>
      <c r="C566" s="2" t="s">
        <v>310</v>
      </c>
      <c r="D566" s="2" t="s">
        <v>182</v>
      </c>
      <c r="E566" s="2" t="s">
        <v>284</v>
      </c>
      <c r="F566" s="2">
        <v>25</v>
      </c>
      <c r="G566" s="2" t="s">
        <v>69</v>
      </c>
      <c r="H566" s="2" t="s">
        <v>205</v>
      </c>
      <c r="I566" s="2" t="s">
        <v>49</v>
      </c>
      <c r="J566" s="3">
        <v>45043</v>
      </c>
      <c r="K566" s="3">
        <v>45051</v>
      </c>
      <c r="L566" s="2" t="s">
        <v>39</v>
      </c>
      <c r="M566" s="2" t="s">
        <v>127</v>
      </c>
      <c r="N566" s="2" t="s">
        <v>195</v>
      </c>
      <c r="O566" s="4">
        <v>1579000</v>
      </c>
      <c r="P566" s="4">
        <v>479800</v>
      </c>
      <c r="Q566" s="4">
        <v>1099200</v>
      </c>
      <c r="R566" s="2">
        <v>24</v>
      </c>
      <c r="S566" s="5">
        <v>12.83</v>
      </c>
      <c r="T566" s="4">
        <v>57552.28</v>
      </c>
      <c r="U566" s="2" t="s">
        <v>73</v>
      </c>
      <c r="V566" s="2" t="s">
        <v>33</v>
      </c>
      <c r="W566" s="4">
        <v>1381254.72</v>
      </c>
      <c r="X566" s="4">
        <v>0</v>
      </c>
      <c r="Y566" s="4">
        <v>1381254.72</v>
      </c>
      <c r="Z566" s="2">
        <v>0</v>
      </c>
      <c r="AA566" s="2" t="s">
        <v>56</v>
      </c>
      <c r="AB566" s="2" t="s">
        <v>15729</v>
      </c>
      <c r="AC566" s="2" t="s">
        <v>106</v>
      </c>
      <c r="AD566" s="2" t="s">
        <v>76</v>
      </c>
      <c r="AE566" s="5">
        <v>69.61</v>
      </c>
      <c r="AF566" s="2">
        <v>0</v>
      </c>
      <c r="AG566" s="2" t="s">
        <v>77</v>
      </c>
      <c r="AH566" s="2">
        <v>8</v>
      </c>
      <c r="AI566" s="6" t="str">
        <f t="shared" si="24"/>
        <v>25-34</v>
      </c>
      <c r="AJ566" s="11">
        <f>YEAR(tbl_LoanData[[#This Row],[Application Date]])</f>
        <v>2023</v>
      </c>
      <c r="AK566" s="11" t="str">
        <f>TEXT(tbl_LoanData[[#This Row],[Application Date]],"MMMM")</f>
        <v>April</v>
      </c>
      <c r="AL566" s="12">
        <f>DATE(YEAR(tbl_LoanData[[#This Row],[Application Date]]),MONTH(tbl_LoanData[[#This Row],[Application Date]]),1)</f>
        <v>45017</v>
      </c>
      <c r="AM566" s="14">
        <f ca="1">IF(AND(tbl_LoanData[[#This Row],[Application Date]]&gt;=EOMONTH(TODAY(),-1)+1,tbl_LoanData[[#This Row],[Application Date]]&lt;=TODAY()),tbl_LoanData[[#This Row],[Loan Amount]],0)</f>
        <v>0</v>
      </c>
      <c r="AN566" s="14">
        <f>tbl_LoanData[[#This Row],[Amount Paid]]-(Q566-X566)</f>
        <v>282054.71999999997</v>
      </c>
      <c r="AO566" s="14">
        <f>IF(tbl_LoanData[[#This Row],[Application Status]]="Approved",1,0)</f>
        <v>1</v>
      </c>
      <c r="AP566" s="22" t="str">
        <f t="shared" ca="1" si="25"/>
        <v/>
      </c>
      <c r="AQ566" s="22" t="str">
        <f t="shared" ca="1" si="26"/>
        <v/>
      </c>
    </row>
    <row r="567" spans="1:43" ht="14.4" customHeight="1" x14ac:dyDescent="0.3">
      <c r="A567" s="2" t="s">
        <v>5649</v>
      </c>
      <c r="B567" s="2" t="s">
        <v>5650</v>
      </c>
      <c r="C567" s="2" t="s">
        <v>289</v>
      </c>
      <c r="D567" s="2" t="s">
        <v>311</v>
      </c>
      <c r="E567" s="2" t="s">
        <v>91</v>
      </c>
      <c r="F567" s="2">
        <v>36</v>
      </c>
      <c r="G567" s="2" t="s">
        <v>69</v>
      </c>
      <c r="H567" s="2" t="s">
        <v>119</v>
      </c>
      <c r="I567" s="2" t="s">
        <v>43</v>
      </c>
      <c r="J567" s="3">
        <v>45032</v>
      </c>
      <c r="K567" s="3"/>
      <c r="L567" s="2" t="s">
        <v>40</v>
      </c>
      <c r="M567" s="2" t="s">
        <v>111</v>
      </c>
      <c r="N567" s="2" t="s">
        <v>369</v>
      </c>
      <c r="O567" s="4">
        <v>1241000</v>
      </c>
      <c r="P567" s="4">
        <v>304900</v>
      </c>
      <c r="Q567" s="4">
        <v>936100</v>
      </c>
      <c r="R567" s="2">
        <v>24</v>
      </c>
      <c r="S567" s="5">
        <v>5.42</v>
      </c>
      <c r="T567" s="4">
        <v>43232.22</v>
      </c>
      <c r="U567" s="2" t="s">
        <v>113</v>
      </c>
      <c r="V567" s="2" t="s">
        <v>97</v>
      </c>
      <c r="W567" s="4">
        <v>0</v>
      </c>
      <c r="X567" s="4">
        <v>0</v>
      </c>
      <c r="Y567" s="4">
        <v>1037573.24</v>
      </c>
      <c r="Z567" s="2">
        <v>0</v>
      </c>
      <c r="AA567" s="2" t="s">
        <v>97</v>
      </c>
      <c r="AB567" s="2" t="s">
        <v>15731</v>
      </c>
      <c r="AC567" s="2" t="s">
        <v>360</v>
      </c>
      <c r="AD567" s="2" t="s">
        <v>76</v>
      </c>
      <c r="AE567" s="5">
        <v>75.430000000000007</v>
      </c>
      <c r="AF567" s="2">
        <v>0</v>
      </c>
      <c r="AG567" s="2" t="s">
        <v>97</v>
      </c>
      <c r="AH567" s="2"/>
      <c r="AI567" s="6" t="str">
        <f t="shared" si="24"/>
        <v>35-44</v>
      </c>
      <c r="AJ567" s="11">
        <f>YEAR(tbl_LoanData[[#This Row],[Application Date]])</f>
        <v>2023</v>
      </c>
      <c r="AK567" s="11" t="str">
        <f>TEXT(tbl_LoanData[[#This Row],[Application Date]],"MMMM")</f>
        <v>April</v>
      </c>
      <c r="AL567" s="12">
        <f>DATE(YEAR(tbl_LoanData[[#This Row],[Application Date]]),MONTH(tbl_LoanData[[#This Row],[Application Date]]),1)</f>
        <v>45017</v>
      </c>
      <c r="AM567" s="14">
        <f ca="1">IF(AND(tbl_LoanData[[#This Row],[Application Date]]&gt;=EOMONTH(TODAY(),-1)+1,tbl_LoanData[[#This Row],[Application Date]]&lt;=TODAY()),tbl_LoanData[[#This Row],[Loan Amount]],0)</f>
        <v>0</v>
      </c>
      <c r="AN567" s="14">
        <f>tbl_LoanData[[#This Row],[Amount Paid]]-(Q567-X567)</f>
        <v>-936100</v>
      </c>
      <c r="AO567" s="14">
        <f>IF(tbl_LoanData[[#This Row],[Application Status]]="Approved",1,0)</f>
        <v>0</v>
      </c>
      <c r="AP567" s="22" t="str">
        <f t="shared" ca="1" si="25"/>
        <v/>
      </c>
      <c r="AQ567" s="22" t="str">
        <f t="shared" ca="1" si="26"/>
        <v/>
      </c>
    </row>
    <row r="568" spans="1:43" x14ac:dyDescent="0.3">
      <c r="A568" s="2" t="s">
        <v>5807</v>
      </c>
      <c r="B568" s="2" t="s">
        <v>5808</v>
      </c>
      <c r="C568" s="2" t="s">
        <v>432</v>
      </c>
      <c r="D568" s="2" t="s">
        <v>311</v>
      </c>
      <c r="E568" s="2" t="s">
        <v>176</v>
      </c>
      <c r="F568" s="2">
        <v>27</v>
      </c>
      <c r="G568" s="2" t="s">
        <v>69</v>
      </c>
      <c r="H568" s="2" t="s">
        <v>156</v>
      </c>
      <c r="I568" s="2" t="s">
        <v>45</v>
      </c>
      <c r="J568" s="3">
        <v>45040</v>
      </c>
      <c r="K568" s="3"/>
      <c r="L568" s="2" t="s">
        <v>37</v>
      </c>
      <c r="M568" s="2" t="s">
        <v>94</v>
      </c>
      <c r="N568" s="2" t="s">
        <v>568</v>
      </c>
      <c r="O568" s="4">
        <v>145000</v>
      </c>
      <c r="P568" s="4">
        <v>28200</v>
      </c>
      <c r="Q568" s="4">
        <v>116800</v>
      </c>
      <c r="R568" s="2">
        <v>24</v>
      </c>
      <c r="S568" s="5">
        <v>11.66</v>
      </c>
      <c r="T568" s="4">
        <v>6001.57</v>
      </c>
      <c r="U568" s="2" t="s">
        <v>113</v>
      </c>
      <c r="V568" s="2" t="s">
        <v>97</v>
      </c>
      <c r="W568" s="4">
        <v>0</v>
      </c>
      <c r="X568" s="4">
        <v>0</v>
      </c>
      <c r="Y568" s="4">
        <v>144037.76000000001</v>
      </c>
      <c r="Z568" s="2">
        <v>0</v>
      </c>
      <c r="AA568" s="2" t="s">
        <v>97</v>
      </c>
      <c r="AB568" s="2" t="s">
        <v>15731</v>
      </c>
      <c r="AC568" s="2" t="s">
        <v>146</v>
      </c>
      <c r="AD568" s="2" t="s">
        <v>76</v>
      </c>
      <c r="AE568" s="5">
        <v>80.55</v>
      </c>
      <c r="AF568" s="2">
        <v>0</v>
      </c>
      <c r="AG568" s="2" t="s">
        <v>97</v>
      </c>
      <c r="AH568" s="2"/>
      <c r="AI568" s="6" t="str">
        <f t="shared" si="24"/>
        <v>25-34</v>
      </c>
      <c r="AJ568" s="11">
        <f>YEAR(tbl_LoanData[[#This Row],[Application Date]])</f>
        <v>2023</v>
      </c>
      <c r="AK568" s="11" t="str">
        <f>TEXT(tbl_LoanData[[#This Row],[Application Date]],"MMMM")</f>
        <v>April</v>
      </c>
      <c r="AL568" s="12">
        <f>DATE(YEAR(tbl_LoanData[[#This Row],[Application Date]]),MONTH(tbl_LoanData[[#This Row],[Application Date]]),1)</f>
        <v>45017</v>
      </c>
      <c r="AM568" s="14">
        <f ca="1">IF(AND(tbl_LoanData[[#This Row],[Application Date]]&gt;=EOMONTH(TODAY(),-1)+1,tbl_LoanData[[#This Row],[Application Date]]&lt;=TODAY()),tbl_LoanData[[#This Row],[Loan Amount]],0)</f>
        <v>0</v>
      </c>
      <c r="AN568" s="14">
        <f>tbl_LoanData[[#This Row],[Amount Paid]]-(Q568-X568)</f>
        <v>-116800</v>
      </c>
      <c r="AO568" s="14">
        <f>IF(tbl_LoanData[[#This Row],[Application Status]]="Approved",1,0)</f>
        <v>0</v>
      </c>
      <c r="AP568" s="22" t="str">
        <f t="shared" ca="1" si="25"/>
        <v/>
      </c>
      <c r="AQ568" s="22" t="str">
        <f t="shared" ca="1" si="26"/>
        <v/>
      </c>
    </row>
    <row r="569" spans="1:43" ht="14.4" customHeight="1" x14ac:dyDescent="0.3">
      <c r="A569" s="2" t="s">
        <v>5837</v>
      </c>
      <c r="B569" s="2" t="s">
        <v>5838</v>
      </c>
      <c r="C569" s="2" t="s">
        <v>297</v>
      </c>
      <c r="D569" s="2" t="s">
        <v>101</v>
      </c>
      <c r="E569" s="2" t="s">
        <v>142</v>
      </c>
      <c r="F569" s="2">
        <v>27</v>
      </c>
      <c r="G569" s="2" t="s">
        <v>69</v>
      </c>
      <c r="H569" s="2" t="s">
        <v>313</v>
      </c>
      <c r="I569" s="2" t="s">
        <v>44</v>
      </c>
      <c r="J569" s="3">
        <v>45026</v>
      </c>
      <c r="K569" s="3">
        <v>45030</v>
      </c>
      <c r="L569" s="2" t="s">
        <v>37</v>
      </c>
      <c r="M569" s="2" t="s">
        <v>260</v>
      </c>
      <c r="N569" s="2" t="s">
        <v>745</v>
      </c>
      <c r="O569" s="4">
        <v>200000</v>
      </c>
      <c r="P569" s="4">
        <v>44000</v>
      </c>
      <c r="Q569" s="4">
        <v>156000</v>
      </c>
      <c r="R569" s="2">
        <v>36</v>
      </c>
      <c r="S569" s="5">
        <v>9.16</v>
      </c>
      <c r="T569" s="4">
        <v>5524.13</v>
      </c>
      <c r="U569" s="2" t="s">
        <v>73</v>
      </c>
      <c r="V569" s="2" t="s">
        <v>34</v>
      </c>
      <c r="W569" s="4">
        <v>193344.55</v>
      </c>
      <c r="X569" s="4">
        <v>5524.25</v>
      </c>
      <c r="Y569" s="4">
        <v>198868.8</v>
      </c>
      <c r="Z569" s="2">
        <v>31</v>
      </c>
      <c r="AA569" s="2" t="s">
        <v>58</v>
      </c>
      <c r="AB569" s="2" t="s">
        <v>15735</v>
      </c>
      <c r="AC569" s="2" t="s">
        <v>106</v>
      </c>
      <c r="AD569" s="2" t="s">
        <v>76</v>
      </c>
      <c r="AE569" s="5">
        <v>78</v>
      </c>
      <c r="AF569" s="2">
        <v>1</v>
      </c>
      <c r="AG569" s="2" t="s">
        <v>15718</v>
      </c>
      <c r="AH569" s="2">
        <v>4</v>
      </c>
      <c r="AI569" s="6" t="str">
        <f t="shared" si="24"/>
        <v>25-34</v>
      </c>
      <c r="AJ569" s="11">
        <f>YEAR(tbl_LoanData[[#This Row],[Application Date]])</f>
        <v>2023</v>
      </c>
      <c r="AK569" s="11" t="str">
        <f>TEXT(tbl_LoanData[[#This Row],[Application Date]],"MMMM")</f>
        <v>April</v>
      </c>
      <c r="AL569" s="12">
        <f>DATE(YEAR(tbl_LoanData[[#This Row],[Application Date]]),MONTH(tbl_LoanData[[#This Row],[Application Date]]),1)</f>
        <v>45017</v>
      </c>
      <c r="AM569" s="14">
        <f ca="1">IF(AND(tbl_LoanData[[#This Row],[Application Date]]&gt;=EOMONTH(TODAY(),-1)+1,tbl_LoanData[[#This Row],[Application Date]]&lt;=TODAY()),tbl_LoanData[[#This Row],[Loan Amount]],0)</f>
        <v>0</v>
      </c>
      <c r="AN569" s="14">
        <f>tbl_LoanData[[#This Row],[Amount Paid]]-(Q569-X569)</f>
        <v>42868.799999999988</v>
      </c>
      <c r="AO569" s="14">
        <f>IF(tbl_LoanData[[#This Row],[Application Status]]="Approved",1,0)</f>
        <v>1</v>
      </c>
      <c r="AP569" s="22" t="str">
        <f t="shared" ca="1" si="25"/>
        <v/>
      </c>
      <c r="AQ569" s="22" t="str">
        <f t="shared" ca="1" si="26"/>
        <v/>
      </c>
    </row>
    <row r="570" spans="1:43" x14ac:dyDescent="0.3">
      <c r="A570" s="2" t="s">
        <v>5889</v>
      </c>
      <c r="B570" s="2" t="s">
        <v>5890</v>
      </c>
      <c r="C570" s="2" t="s">
        <v>471</v>
      </c>
      <c r="D570" s="2" t="s">
        <v>268</v>
      </c>
      <c r="E570" s="2" t="s">
        <v>293</v>
      </c>
      <c r="F570" s="2">
        <v>64</v>
      </c>
      <c r="G570" s="2" t="s">
        <v>83</v>
      </c>
      <c r="H570" s="2" t="s">
        <v>228</v>
      </c>
      <c r="I570" s="2" t="s">
        <v>43</v>
      </c>
      <c r="J570" s="3">
        <v>45033</v>
      </c>
      <c r="K570" s="3">
        <v>45041</v>
      </c>
      <c r="L570" s="2" t="s">
        <v>39</v>
      </c>
      <c r="M570" s="2" t="s">
        <v>71</v>
      </c>
      <c r="N570" s="2" t="s">
        <v>72</v>
      </c>
      <c r="O570" s="4">
        <v>1237000</v>
      </c>
      <c r="P570" s="4">
        <v>323600</v>
      </c>
      <c r="Q570" s="4">
        <v>913400</v>
      </c>
      <c r="R570" s="2">
        <v>60</v>
      </c>
      <c r="S570" s="5">
        <v>14.86</v>
      </c>
      <c r="T570" s="4">
        <v>26534.27</v>
      </c>
      <c r="U570" s="2" t="s">
        <v>73</v>
      </c>
      <c r="V570" s="2" t="s">
        <v>74</v>
      </c>
      <c r="W570" s="4">
        <v>1061370.8</v>
      </c>
      <c r="X570" s="4">
        <v>530685.4</v>
      </c>
      <c r="Y570" s="4">
        <v>1592056.2</v>
      </c>
      <c r="Z570" s="2">
        <v>0</v>
      </c>
      <c r="AA570" s="2" t="s">
        <v>56</v>
      </c>
      <c r="AB570" s="2" t="s">
        <v>15735</v>
      </c>
      <c r="AC570" s="2" t="s">
        <v>121</v>
      </c>
      <c r="AD570" s="2" t="s">
        <v>76</v>
      </c>
      <c r="AE570" s="5">
        <v>73.84</v>
      </c>
      <c r="AF570" s="2">
        <v>0</v>
      </c>
      <c r="AG570" s="2" t="s">
        <v>77</v>
      </c>
      <c r="AH570" s="2">
        <v>8</v>
      </c>
      <c r="AI570" s="6" t="str">
        <f t="shared" si="24"/>
        <v>55-64</v>
      </c>
      <c r="AJ570" s="11">
        <f>YEAR(tbl_LoanData[[#This Row],[Application Date]])</f>
        <v>2023</v>
      </c>
      <c r="AK570" s="11" t="str">
        <f>TEXT(tbl_LoanData[[#This Row],[Application Date]],"MMMM")</f>
        <v>April</v>
      </c>
      <c r="AL570" s="12">
        <f>DATE(YEAR(tbl_LoanData[[#This Row],[Application Date]]),MONTH(tbl_LoanData[[#This Row],[Application Date]]),1)</f>
        <v>45017</v>
      </c>
      <c r="AM570" s="14">
        <f ca="1">IF(AND(tbl_LoanData[[#This Row],[Application Date]]&gt;=EOMONTH(TODAY(),-1)+1,tbl_LoanData[[#This Row],[Application Date]]&lt;=TODAY()),tbl_LoanData[[#This Row],[Loan Amount]],0)</f>
        <v>0</v>
      </c>
      <c r="AN570" s="14">
        <f>tbl_LoanData[[#This Row],[Amount Paid]]-(Q570-X570)</f>
        <v>678656.20000000007</v>
      </c>
      <c r="AO570" s="14">
        <f>IF(tbl_LoanData[[#This Row],[Application Status]]="Approved",1,0)</f>
        <v>1</v>
      </c>
      <c r="AP570" s="22" t="str">
        <f t="shared" ca="1" si="25"/>
        <v/>
      </c>
      <c r="AQ570" s="22" t="str">
        <f t="shared" ca="1" si="26"/>
        <v/>
      </c>
    </row>
    <row r="571" spans="1:43" ht="14.4" customHeight="1" x14ac:dyDescent="0.3">
      <c r="A571" s="2" t="s">
        <v>5971</v>
      </c>
      <c r="B571" s="2" t="s">
        <v>5972</v>
      </c>
      <c r="C571" s="2" t="s">
        <v>124</v>
      </c>
      <c r="D571" s="2" t="s">
        <v>311</v>
      </c>
      <c r="E571" s="2" t="s">
        <v>161</v>
      </c>
      <c r="F571" s="2">
        <v>37</v>
      </c>
      <c r="G571" s="2" t="s">
        <v>69</v>
      </c>
      <c r="H571" s="2" t="s">
        <v>285</v>
      </c>
      <c r="I571" s="2" t="s">
        <v>55</v>
      </c>
      <c r="J571" s="3">
        <v>45042</v>
      </c>
      <c r="K571" s="3">
        <v>45053</v>
      </c>
      <c r="L571" s="2" t="s">
        <v>37</v>
      </c>
      <c r="M571" s="2" t="s">
        <v>104</v>
      </c>
      <c r="N571" s="2" t="s">
        <v>286</v>
      </c>
      <c r="O571" s="4">
        <v>211000</v>
      </c>
      <c r="P571" s="4">
        <v>72900</v>
      </c>
      <c r="Q571" s="4">
        <v>138100</v>
      </c>
      <c r="R571" s="2">
        <v>36</v>
      </c>
      <c r="S571" s="5">
        <v>10.93</v>
      </c>
      <c r="T571" s="4">
        <v>5093.97</v>
      </c>
      <c r="U571" s="2" t="s">
        <v>73</v>
      </c>
      <c r="V571" s="2" t="s">
        <v>34</v>
      </c>
      <c r="W571" s="4">
        <v>178288.95</v>
      </c>
      <c r="X571" s="4">
        <v>5094.04</v>
      </c>
      <c r="Y571" s="4">
        <v>183382.99</v>
      </c>
      <c r="Z571" s="2">
        <v>28</v>
      </c>
      <c r="AA571" s="2" t="s">
        <v>57</v>
      </c>
      <c r="AB571" s="2" t="s">
        <v>15735</v>
      </c>
      <c r="AC571" s="2" t="s">
        <v>106</v>
      </c>
      <c r="AD571" s="2" t="s">
        <v>76</v>
      </c>
      <c r="AE571" s="5">
        <v>65.45</v>
      </c>
      <c r="AF571" s="2">
        <v>1</v>
      </c>
      <c r="AG571" s="2" t="s">
        <v>77</v>
      </c>
      <c r="AH571" s="2">
        <v>11</v>
      </c>
      <c r="AI571" s="6" t="str">
        <f t="shared" si="24"/>
        <v>35-44</v>
      </c>
      <c r="AJ571" s="11">
        <f>YEAR(tbl_LoanData[[#This Row],[Application Date]])</f>
        <v>2023</v>
      </c>
      <c r="AK571" s="11" t="str">
        <f>TEXT(tbl_LoanData[[#This Row],[Application Date]],"MMMM")</f>
        <v>April</v>
      </c>
      <c r="AL571" s="12">
        <f>DATE(YEAR(tbl_LoanData[[#This Row],[Application Date]]),MONTH(tbl_LoanData[[#This Row],[Application Date]]),1)</f>
        <v>45017</v>
      </c>
      <c r="AM571" s="14">
        <f ca="1">IF(AND(tbl_LoanData[[#This Row],[Application Date]]&gt;=EOMONTH(TODAY(),-1)+1,tbl_LoanData[[#This Row],[Application Date]]&lt;=TODAY()),tbl_LoanData[[#This Row],[Loan Amount]],0)</f>
        <v>0</v>
      </c>
      <c r="AN571" s="14">
        <f>tbl_LoanData[[#This Row],[Amount Paid]]-(Q571-X571)</f>
        <v>45282.99000000002</v>
      </c>
      <c r="AO571" s="14">
        <f>IF(tbl_LoanData[[#This Row],[Application Status]]="Approved",1,0)</f>
        <v>1</v>
      </c>
      <c r="AP571" s="22" t="str">
        <f t="shared" ca="1" si="25"/>
        <v/>
      </c>
      <c r="AQ571" s="22" t="str">
        <f t="shared" ca="1" si="26"/>
        <v/>
      </c>
    </row>
    <row r="572" spans="1:43" ht="14.4" customHeight="1" x14ac:dyDescent="0.3">
      <c r="A572" s="2" t="s">
        <v>5989</v>
      </c>
      <c r="B572" s="2" t="s">
        <v>5990</v>
      </c>
      <c r="C572" s="2" t="s">
        <v>401</v>
      </c>
      <c r="D572" s="2" t="s">
        <v>209</v>
      </c>
      <c r="E572" s="2" t="s">
        <v>190</v>
      </c>
      <c r="F572" s="2">
        <v>36</v>
      </c>
      <c r="G572" s="2" t="s">
        <v>83</v>
      </c>
      <c r="H572" s="2" t="s">
        <v>126</v>
      </c>
      <c r="I572" s="2" t="s">
        <v>44</v>
      </c>
      <c r="J572" s="3">
        <v>45027</v>
      </c>
      <c r="K572" s="3">
        <v>45038</v>
      </c>
      <c r="L572" s="2" t="s">
        <v>36</v>
      </c>
      <c r="M572" s="2" t="s">
        <v>111</v>
      </c>
      <c r="N572" s="2" t="s">
        <v>350</v>
      </c>
      <c r="O572" s="4">
        <v>1388000</v>
      </c>
      <c r="P572" s="4">
        <v>523600</v>
      </c>
      <c r="Q572" s="4">
        <v>864400</v>
      </c>
      <c r="R572" s="2">
        <v>24</v>
      </c>
      <c r="S572" s="5">
        <v>11.55</v>
      </c>
      <c r="T572" s="4">
        <v>44336.52</v>
      </c>
      <c r="U572" s="2" t="s">
        <v>73</v>
      </c>
      <c r="V572" s="2" t="s">
        <v>33</v>
      </c>
      <c r="W572" s="4">
        <v>1064076.3999999999</v>
      </c>
      <c r="X572" s="4">
        <v>0</v>
      </c>
      <c r="Y572" s="4">
        <v>1064076.3999999999</v>
      </c>
      <c r="Z572" s="2">
        <v>0</v>
      </c>
      <c r="AA572" s="2" t="s">
        <v>56</v>
      </c>
      <c r="AB572" s="2" t="s">
        <v>15732</v>
      </c>
      <c r="AC572" s="2" t="s">
        <v>332</v>
      </c>
      <c r="AD572" s="2" t="s">
        <v>76</v>
      </c>
      <c r="AE572" s="5">
        <v>62.28</v>
      </c>
      <c r="AF572" s="2">
        <v>0</v>
      </c>
      <c r="AG572" s="2" t="s">
        <v>77</v>
      </c>
      <c r="AH572" s="2">
        <v>11</v>
      </c>
      <c r="AI572" s="6" t="str">
        <f t="shared" si="24"/>
        <v>35-44</v>
      </c>
      <c r="AJ572" s="11">
        <f>YEAR(tbl_LoanData[[#This Row],[Application Date]])</f>
        <v>2023</v>
      </c>
      <c r="AK572" s="11" t="str">
        <f>TEXT(tbl_LoanData[[#This Row],[Application Date]],"MMMM")</f>
        <v>April</v>
      </c>
      <c r="AL572" s="12">
        <f>DATE(YEAR(tbl_LoanData[[#This Row],[Application Date]]),MONTH(tbl_LoanData[[#This Row],[Application Date]]),1)</f>
        <v>45017</v>
      </c>
      <c r="AM572" s="14">
        <f ca="1">IF(AND(tbl_LoanData[[#This Row],[Application Date]]&gt;=EOMONTH(TODAY(),-1)+1,tbl_LoanData[[#This Row],[Application Date]]&lt;=TODAY()),tbl_LoanData[[#This Row],[Loan Amount]],0)</f>
        <v>0</v>
      </c>
      <c r="AN572" s="14">
        <f>tbl_LoanData[[#This Row],[Amount Paid]]-(Q572-X572)</f>
        <v>199676.39999999991</v>
      </c>
      <c r="AO572" s="14">
        <f>IF(tbl_LoanData[[#This Row],[Application Status]]="Approved",1,0)</f>
        <v>1</v>
      </c>
      <c r="AP572" s="22" t="str">
        <f t="shared" ca="1" si="25"/>
        <v/>
      </c>
      <c r="AQ572" s="22" t="str">
        <f t="shared" ca="1" si="26"/>
        <v/>
      </c>
    </row>
    <row r="573" spans="1:43" ht="14.4" customHeight="1" x14ac:dyDescent="0.3">
      <c r="A573" s="2" t="s">
        <v>6239</v>
      </c>
      <c r="B573" s="2" t="s">
        <v>6240</v>
      </c>
      <c r="C573" s="2" t="s">
        <v>277</v>
      </c>
      <c r="D573" s="2" t="s">
        <v>142</v>
      </c>
      <c r="E573" s="2" t="s">
        <v>150</v>
      </c>
      <c r="F573" s="2">
        <v>56</v>
      </c>
      <c r="G573" s="2" t="s">
        <v>83</v>
      </c>
      <c r="H573" s="2" t="s">
        <v>259</v>
      </c>
      <c r="I573" s="2" t="s">
        <v>43</v>
      </c>
      <c r="J573" s="3">
        <v>45031</v>
      </c>
      <c r="K573" s="3">
        <v>45046</v>
      </c>
      <c r="L573" s="2" t="s">
        <v>40</v>
      </c>
      <c r="M573" s="2" t="s">
        <v>85</v>
      </c>
      <c r="N573" s="2" t="s">
        <v>86</v>
      </c>
      <c r="O573" s="4">
        <v>1062000</v>
      </c>
      <c r="P573" s="4">
        <v>256700</v>
      </c>
      <c r="Q573" s="4">
        <v>805300</v>
      </c>
      <c r="R573" s="2">
        <v>18</v>
      </c>
      <c r="S573" s="5">
        <v>10.97</v>
      </c>
      <c r="T573" s="4">
        <v>52100.67</v>
      </c>
      <c r="U573" s="2" t="s">
        <v>73</v>
      </c>
      <c r="V573" s="2" t="s">
        <v>33</v>
      </c>
      <c r="W573" s="4">
        <v>937812.12</v>
      </c>
      <c r="X573" s="4">
        <v>0</v>
      </c>
      <c r="Y573" s="4">
        <v>937812.12</v>
      </c>
      <c r="Z573" s="2">
        <v>0</v>
      </c>
      <c r="AA573" s="2" t="s">
        <v>56</v>
      </c>
      <c r="AB573" s="2" t="s">
        <v>15735</v>
      </c>
      <c r="AC573" s="2" t="s">
        <v>129</v>
      </c>
      <c r="AD573" s="2" t="s">
        <v>76</v>
      </c>
      <c r="AE573" s="5">
        <v>75.83</v>
      </c>
      <c r="AF573" s="2">
        <v>0</v>
      </c>
      <c r="AG573" s="2" t="s">
        <v>77</v>
      </c>
      <c r="AH573" s="2">
        <v>15</v>
      </c>
      <c r="AI573" s="6" t="str">
        <f t="shared" si="24"/>
        <v>55-64</v>
      </c>
      <c r="AJ573" s="11">
        <f>YEAR(tbl_LoanData[[#This Row],[Application Date]])</f>
        <v>2023</v>
      </c>
      <c r="AK573" s="11" t="str">
        <f>TEXT(tbl_LoanData[[#This Row],[Application Date]],"MMMM")</f>
        <v>April</v>
      </c>
      <c r="AL573" s="12">
        <f>DATE(YEAR(tbl_LoanData[[#This Row],[Application Date]]),MONTH(tbl_LoanData[[#This Row],[Application Date]]),1)</f>
        <v>45017</v>
      </c>
      <c r="AM573" s="14">
        <f ca="1">IF(AND(tbl_LoanData[[#This Row],[Application Date]]&gt;=EOMONTH(TODAY(),-1)+1,tbl_LoanData[[#This Row],[Application Date]]&lt;=TODAY()),tbl_LoanData[[#This Row],[Loan Amount]],0)</f>
        <v>0</v>
      </c>
      <c r="AN573" s="14">
        <f>tbl_LoanData[[#This Row],[Amount Paid]]-(Q573-X573)</f>
        <v>132512.12</v>
      </c>
      <c r="AO573" s="14">
        <f>IF(tbl_LoanData[[#This Row],[Application Status]]="Approved",1,0)</f>
        <v>1</v>
      </c>
      <c r="AP573" s="22" t="str">
        <f t="shared" ca="1" si="25"/>
        <v/>
      </c>
      <c r="AQ573" s="22" t="str">
        <f t="shared" ca="1" si="26"/>
        <v/>
      </c>
    </row>
    <row r="574" spans="1:43" ht="14.4" customHeight="1" x14ac:dyDescent="0.3">
      <c r="A574" s="2" t="s">
        <v>6317</v>
      </c>
      <c r="B574" s="2" t="s">
        <v>6318</v>
      </c>
      <c r="C574" s="2" t="s">
        <v>327</v>
      </c>
      <c r="D574" s="2" t="s">
        <v>311</v>
      </c>
      <c r="E574" s="2" t="s">
        <v>150</v>
      </c>
      <c r="F574" s="2">
        <v>24</v>
      </c>
      <c r="G574" s="2" t="s">
        <v>69</v>
      </c>
      <c r="H574" s="2" t="s">
        <v>313</v>
      </c>
      <c r="I574" s="2" t="s">
        <v>44</v>
      </c>
      <c r="J574" s="3">
        <v>45021</v>
      </c>
      <c r="K574" s="3"/>
      <c r="L574" s="2" t="s">
        <v>37</v>
      </c>
      <c r="M574" s="2" t="s">
        <v>260</v>
      </c>
      <c r="N574" s="2" t="s">
        <v>745</v>
      </c>
      <c r="O574" s="4">
        <v>177000</v>
      </c>
      <c r="P574" s="4">
        <v>55700</v>
      </c>
      <c r="Q574" s="4">
        <v>121300</v>
      </c>
      <c r="R574" s="2">
        <v>24</v>
      </c>
      <c r="S574" s="5">
        <v>11.65</v>
      </c>
      <c r="T574" s="4">
        <v>6231.79</v>
      </c>
      <c r="U574" s="2" t="s">
        <v>113</v>
      </c>
      <c r="V574" s="2" t="s">
        <v>97</v>
      </c>
      <c r="W574" s="4">
        <v>0</v>
      </c>
      <c r="X574" s="4">
        <v>0</v>
      </c>
      <c r="Y574" s="4">
        <v>149562.9</v>
      </c>
      <c r="Z574" s="2">
        <v>0</v>
      </c>
      <c r="AA574" s="2" t="s">
        <v>97</v>
      </c>
      <c r="AB574" s="2" t="s">
        <v>15728</v>
      </c>
      <c r="AC574" s="2" t="s">
        <v>121</v>
      </c>
      <c r="AD574" s="2" t="s">
        <v>76</v>
      </c>
      <c r="AE574" s="5">
        <v>68.53</v>
      </c>
      <c r="AF574" s="2">
        <v>0</v>
      </c>
      <c r="AG574" s="2" t="s">
        <v>97</v>
      </c>
      <c r="AH574" s="2"/>
      <c r="AI574" s="6" t="str">
        <f t="shared" si="24"/>
        <v>18-24</v>
      </c>
      <c r="AJ574" s="11">
        <f>YEAR(tbl_LoanData[[#This Row],[Application Date]])</f>
        <v>2023</v>
      </c>
      <c r="AK574" s="11" t="str">
        <f>TEXT(tbl_LoanData[[#This Row],[Application Date]],"MMMM")</f>
        <v>April</v>
      </c>
      <c r="AL574" s="12">
        <f>DATE(YEAR(tbl_LoanData[[#This Row],[Application Date]]),MONTH(tbl_LoanData[[#This Row],[Application Date]]),1)</f>
        <v>45017</v>
      </c>
      <c r="AM574" s="14">
        <f ca="1">IF(AND(tbl_LoanData[[#This Row],[Application Date]]&gt;=EOMONTH(TODAY(),-1)+1,tbl_LoanData[[#This Row],[Application Date]]&lt;=TODAY()),tbl_LoanData[[#This Row],[Loan Amount]],0)</f>
        <v>0</v>
      </c>
      <c r="AN574" s="14">
        <f>tbl_LoanData[[#This Row],[Amount Paid]]-(Q574-X574)</f>
        <v>-121300</v>
      </c>
      <c r="AO574" s="14">
        <f>IF(tbl_LoanData[[#This Row],[Application Status]]="Approved",1,0)</f>
        <v>0</v>
      </c>
      <c r="AP574" s="22" t="str">
        <f t="shared" ca="1" si="25"/>
        <v/>
      </c>
      <c r="AQ574" s="22" t="str">
        <f t="shared" ca="1" si="26"/>
        <v/>
      </c>
    </row>
    <row r="575" spans="1:43" ht="14.4" customHeight="1" x14ac:dyDescent="0.3">
      <c r="A575" s="2" t="s">
        <v>6389</v>
      </c>
      <c r="B575" s="2" t="s">
        <v>6390</v>
      </c>
      <c r="C575" s="2" t="s">
        <v>655</v>
      </c>
      <c r="D575" s="2" t="s">
        <v>67</v>
      </c>
      <c r="E575" s="2" t="s">
        <v>176</v>
      </c>
      <c r="F575" s="2">
        <v>27</v>
      </c>
      <c r="G575" s="2" t="s">
        <v>69</v>
      </c>
      <c r="H575" s="2" t="s">
        <v>307</v>
      </c>
      <c r="I575" s="2" t="s">
        <v>43</v>
      </c>
      <c r="J575" s="3">
        <v>45020</v>
      </c>
      <c r="K575" s="3">
        <v>45024</v>
      </c>
      <c r="L575" s="2" t="s">
        <v>40</v>
      </c>
      <c r="M575" s="2" t="s">
        <v>111</v>
      </c>
      <c r="N575" s="2" t="s">
        <v>369</v>
      </c>
      <c r="O575" s="4">
        <v>1440000</v>
      </c>
      <c r="P575" s="4">
        <v>452800</v>
      </c>
      <c r="Q575" s="4">
        <v>987200</v>
      </c>
      <c r="R575" s="2">
        <v>60</v>
      </c>
      <c r="S575" s="5">
        <v>11.52</v>
      </c>
      <c r="T575" s="4">
        <v>25930.45</v>
      </c>
      <c r="U575" s="2" t="s">
        <v>73</v>
      </c>
      <c r="V575" s="2" t="s">
        <v>74</v>
      </c>
      <c r="W575" s="4">
        <v>1037218</v>
      </c>
      <c r="X575" s="4">
        <v>518609.2</v>
      </c>
      <c r="Y575" s="4">
        <v>1555827.2</v>
      </c>
      <c r="Z575" s="2">
        <v>0</v>
      </c>
      <c r="AA575" s="2" t="s">
        <v>56</v>
      </c>
      <c r="AB575" s="2" t="s">
        <v>15735</v>
      </c>
      <c r="AC575" s="2" t="s">
        <v>360</v>
      </c>
      <c r="AD575" s="2" t="s">
        <v>76</v>
      </c>
      <c r="AE575" s="5">
        <v>68.56</v>
      </c>
      <c r="AF575" s="2">
        <v>0</v>
      </c>
      <c r="AG575" s="2" t="s">
        <v>77</v>
      </c>
      <c r="AH575" s="2">
        <v>4</v>
      </c>
      <c r="AI575" s="6" t="str">
        <f t="shared" si="24"/>
        <v>25-34</v>
      </c>
      <c r="AJ575" s="11">
        <f>YEAR(tbl_LoanData[[#This Row],[Application Date]])</f>
        <v>2023</v>
      </c>
      <c r="AK575" s="11" t="str">
        <f>TEXT(tbl_LoanData[[#This Row],[Application Date]],"MMMM")</f>
        <v>April</v>
      </c>
      <c r="AL575" s="12">
        <f>DATE(YEAR(tbl_LoanData[[#This Row],[Application Date]]),MONTH(tbl_LoanData[[#This Row],[Application Date]]),1)</f>
        <v>45017</v>
      </c>
      <c r="AM575" s="14">
        <f ca="1">IF(AND(tbl_LoanData[[#This Row],[Application Date]]&gt;=EOMONTH(TODAY(),-1)+1,tbl_LoanData[[#This Row],[Application Date]]&lt;=TODAY()),tbl_LoanData[[#This Row],[Loan Amount]],0)</f>
        <v>0</v>
      </c>
      <c r="AN575" s="14">
        <f>tbl_LoanData[[#This Row],[Amount Paid]]-(Q575-X575)</f>
        <v>568627.19999999995</v>
      </c>
      <c r="AO575" s="14">
        <f>IF(tbl_LoanData[[#This Row],[Application Status]]="Approved",1,0)</f>
        <v>1</v>
      </c>
      <c r="AP575" s="22" t="str">
        <f t="shared" ca="1" si="25"/>
        <v/>
      </c>
      <c r="AQ575" s="22" t="str">
        <f t="shared" ca="1" si="26"/>
        <v/>
      </c>
    </row>
    <row r="576" spans="1:43" ht="14.4" customHeight="1" x14ac:dyDescent="0.3">
      <c r="A576" s="2" t="s">
        <v>6435</v>
      </c>
      <c r="B576" s="2" t="s">
        <v>6436</v>
      </c>
      <c r="C576" s="2" t="s">
        <v>249</v>
      </c>
      <c r="D576" s="2" t="s">
        <v>102</v>
      </c>
      <c r="E576" s="2" t="s">
        <v>81</v>
      </c>
      <c r="F576" s="2">
        <v>35</v>
      </c>
      <c r="G576" s="2" t="s">
        <v>69</v>
      </c>
      <c r="H576" s="2" t="s">
        <v>398</v>
      </c>
      <c r="I576" s="2" t="s">
        <v>46</v>
      </c>
      <c r="J576" s="3">
        <v>45032</v>
      </c>
      <c r="K576" s="3">
        <v>45037</v>
      </c>
      <c r="L576" s="2" t="s">
        <v>40</v>
      </c>
      <c r="M576" s="2" t="s">
        <v>157</v>
      </c>
      <c r="N576" s="2" t="s">
        <v>299</v>
      </c>
      <c r="O576" s="4">
        <v>753000</v>
      </c>
      <c r="P576" s="4">
        <v>198500</v>
      </c>
      <c r="Q576" s="4">
        <v>554500</v>
      </c>
      <c r="R576" s="2">
        <v>36</v>
      </c>
      <c r="S576" s="5">
        <v>7.73</v>
      </c>
      <c r="T576" s="4">
        <v>18974.68</v>
      </c>
      <c r="U576" s="2" t="s">
        <v>73</v>
      </c>
      <c r="V576" s="2" t="s">
        <v>33</v>
      </c>
      <c r="W576" s="4">
        <v>683088.55</v>
      </c>
      <c r="X576" s="4">
        <v>0</v>
      </c>
      <c r="Y576" s="4">
        <v>683088.55</v>
      </c>
      <c r="Z576" s="2">
        <v>0</v>
      </c>
      <c r="AA576" s="2" t="s">
        <v>56</v>
      </c>
      <c r="AB576" s="2" t="s">
        <v>15727</v>
      </c>
      <c r="AC576" s="2" t="s">
        <v>75</v>
      </c>
      <c r="AD576" s="2" t="s">
        <v>76</v>
      </c>
      <c r="AE576" s="5">
        <v>73.64</v>
      </c>
      <c r="AF576" s="2">
        <v>0</v>
      </c>
      <c r="AG576" s="2" t="s">
        <v>77</v>
      </c>
      <c r="AH576" s="2">
        <v>5</v>
      </c>
      <c r="AI576" s="6" t="str">
        <f t="shared" si="24"/>
        <v>35-44</v>
      </c>
      <c r="AJ576" s="11">
        <f>YEAR(tbl_LoanData[[#This Row],[Application Date]])</f>
        <v>2023</v>
      </c>
      <c r="AK576" s="11" t="str">
        <f>TEXT(tbl_LoanData[[#This Row],[Application Date]],"MMMM")</f>
        <v>April</v>
      </c>
      <c r="AL576" s="12">
        <f>DATE(YEAR(tbl_LoanData[[#This Row],[Application Date]]),MONTH(tbl_LoanData[[#This Row],[Application Date]]),1)</f>
        <v>45017</v>
      </c>
      <c r="AM576" s="14">
        <f ca="1">IF(AND(tbl_LoanData[[#This Row],[Application Date]]&gt;=EOMONTH(TODAY(),-1)+1,tbl_LoanData[[#This Row],[Application Date]]&lt;=TODAY()),tbl_LoanData[[#This Row],[Loan Amount]],0)</f>
        <v>0</v>
      </c>
      <c r="AN576" s="14">
        <f>tbl_LoanData[[#This Row],[Amount Paid]]-(Q576-X576)</f>
        <v>128588.55000000005</v>
      </c>
      <c r="AO576" s="14">
        <f>IF(tbl_LoanData[[#This Row],[Application Status]]="Approved",1,0)</f>
        <v>1</v>
      </c>
      <c r="AP576" s="22" t="str">
        <f t="shared" ca="1" si="25"/>
        <v/>
      </c>
      <c r="AQ576" s="22" t="str">
        <f t="shared" ca="1" si="26"/>
        <v/>
      </c>
    </row>
    <row r="577" spans="1:43" ht="14.4" customHeight="1" x14ac:dyDescent="0.3">
      <c r="A577" s="2" t="s">
        <v>6585</v>
      </c>
      <c r="B577" s="2" t="s">
        <v>6586</v>
      </c>
      <c r="C577" s="2" t="s">
        <v>227</v>
      </c>
      <c r="D577" s="2" t="s">
        <v>118</v>
      </c>
      <c r="E577" s="2" t="s">
        <v>82</v>
      </c>
      <c r="F577" s="2">
        <v>44</v>
      </c>
      <c r="G577" s="2" t="s">
        <v>69</v>
      </c>
      <c r="H577" s="2" t="s">
        <v>217</v>
      </c>
      <c r="I577" s="2" t="s">
        <v>46</v>
      </c>
      <c r="J577" s="3">
        <v>45018</v>
      </c>
      <c r="K577" s="3">
        <v>45034</v>
      </c>
      <c r="L577" s="2" t="s">
        <v>37</v>
      </c>
      <c r="M577" s="2" t="s">
        <v>260</v>
      </c>
      <c r="N577" s="2" t="s">
        <v>261</v>
      </c>
      <c r="O577" s="4">
        <v>170000</v>
      </c>
      <c r="P577" s="4">
        <v>43900</v>
      </c>
      <c r="Q577" s="4">
        <v>126100</v>
      </c>
      <c r="R577" s="2">
        <v>36</v>
      </c>
      <c r="S577" s="5">
        <v>9.74</v>
      </c>
      <c r="T577" s="4">
        <v>4526.29</v>
      </c>
      <c r="U577" s="2" t="s">
        <v>73</v>
      </c>
      <c r="V577" s="2" t="s">
        <v>34</v>
      </c>
      <c r="W577" s="4">
        <v>158420.15</v>
      </c>
      <c r="X577" s="4">
        <v>4526.2700000000004</v>
      </c>
      <c r="Y577" s="4">
        <v>162946.42000000001</v>
      </c>
      <c r="Z577" s="2">
        <v>30</v>
      </c>
      <c r="AA577" s="2" t="s">
        <v>57</v>
      </c>
      <c r="AB577" s="2" t="s">
        <v>15736</v>
      </c>
      <c r="AC577" s="2" t="s">
        <v>87</v>
      </c>
      <c r="AD577" s="2" t="s">
        <v>76</v>
      </c>
      <c r="AE577" s="5">
        <v>74.180000000000007</v>
      </c>
      <c r="AF577" s="2">
        <v>1</v>
      </c>
      <c r="AG577" s="2" t="s">
        <v>77</v>
      </c>
      <c r="AH577" s="2">
        <v>16</v>
      </c>
      <c r="AI577" s="6" t="str">
        <f t="shared" si="24"/>
        <v>35-44</v>
      </c>
      <c r="AJ577" s="11">
        <f>YEAR(tbl_LoanData[[#This Row],[Application Date]])</f>
        <v>2023</v>
      </c>
      <c r="AK577" s="11" t="str">
        <f>TEXT(tbl_LoanData[[#This Row],[Application Date]],"MMMM")</f>
        <v>April</v>
      </c>
      <c r="AL577" s="12">
        <f>DATE(YEAR(tbl_LoanData[[#This Row],[Application Date]]),MONTH(tbl_LoanData[[#This Row],[Application Date]]),1)</f>
        <v>45017</v>
      </c>
      <c r="AM577" s="14">
        <f ca="1">IF(AND(tbl_LoanData[[#This Row],[Application Date]]&gt;=EOMONTH(TODAY(),-1)+1,tbl_LoanData[[#This Row],[Application Date]]&lt;=TODAY()),tbl_LoanData[[#This Row],[Loan Amount]],0)</f>
        <v>0</v>
      </c>
      <c r="AN577" s="14">
        <f>tbl_LoanData[[#This Row],[Amount Paid]]-(Q577-X577)</f>
        <v>36846.42</v>
      </c>
      <c r="AO577" s="14">
        <f>IF(tbl_LoanData[[#This Row],[Application Status]]="Approved",1,0)</f>
        <v>1</v>
      </c>
      <c r="AP577" s="22" t="str">
        <f t="shared" ca="1" si="25"/>
        <v/>
      </c>
      <c r="AQ577" s="22" t="str">
        <f t="shared" ca="1" si="26"/>
        <v/>
      </c>
    </row>
    <row r="578" spans="1:43" ht="14.4" customHeight="1" x14ac:dyDescent="0.3">
      <c r="A578" s="2" t="s">
        <v>6647</v>
      </c>
      <c r="B578" s="2" t="s">
        <v>6648</v>
      </c>
      <c r="C578" s="2" t="s">
        <v>393</v>
      </c>
      <c r="D578" s="2" t="s">
        <v>254</v>
      </c>
      <c r="E578" s="2" t="s">
        <v>189</v>
      </c>
      <c r="F578" s="2">
        <v>57</v>
      </c>
      <c r="G578" s="2" t="s">
        <v>83</v>
      </c>
      <c r="H578" s="2" t="s">
        <v>84</v>
      </c>
      <c r="I578" s="2" t="s">
        <v>45</v>
      </c>
      <c r="J578" s="3">
        <v>45038</v>
      </c>
      <c r="K578" s="3">
        <v>45052</v>
      </c>
      <c r="L578" s="2" t="s">
        <v>36</v>
      </c>
      <c r="M578" s="2" t="s">
        <v>71</v>
      </c>
      <c r="N578" s="2" t="s">
        <v>162</v>
      </c>
      <c r="O578" s="4">
        <v>1462000</v>
      </c>
      <c r="P578" s="4">
        <v>341600</v>
      </c>
      <c r="Q578" s="4">
        <v>1120400</v>
      </c>
      <c r="R578" s="2">
        <v>24</v>
      </c>
      <c r="S578" s="5">
        <v>10.039999999999999</v>
      </c>
      <c r="T578" s="4">
        <v>56057.35</v>
      </c>
      <c r="U578" s="2" t="s">
        <v>73</v>
      </c>
      <c r="V578" s="2" t="s">
        <v>33</v>
      </c>
      <c r="W578" s="4">
        <v>1345376.32</v>
      </c>
      <c r="X578" s="4">
        <v>0</v>
      </c>
      <c r="Y578" s="4">
        <v>1345376.32</v>
      </c>
      <c r="Z578" s="2">
        <v>0</v>
      </c>
      <c r="AA578" s="2" t="s">
        <v>56</v>
      </c>
      <c r="AB578" s="2" t="s">
        <v>15730</v>
      </c>
      <c r="AC578" s="2" t="s">
        <v>129</v>
      </c>
      <c r="AD578" s="2" t="s">
        <v>76</v>
      </c>
      <c r="AE578" s="5">
        <v>76.63</v>
      </c>
      <c r="AF578" s="2">
        <v>0</v>
      </c>
      <c r="AG578" s="2" t="s">
        <v>77</v>
      </c>
      <c r="AH578" s="2">
        <v>14</v>
      </c>
      <c r="AI578" s="6" t="str">
        <f t="shared" ref="AI578:AI641" si="27">IF(F578&lt;25,"18-24",IF(F578&lt;35,"25-34",IF(F578&lt;45,"35-44",IF(F578&lt;55,"45-54",IF(F578&lt;65,"55-64","65+")))))</f>
        <v>55-64</v>
      </c>
      <c r="AJ578" s="11">
        <f>YEAR(tbl_LoanData[[#This Row],[Application Date]])</f>
        <v>2023</v>
      </c>
      <c r="AK578" s="11" t="str">
        <f>TEXT(tbl_LoanData[[#This Row],[Application Date]],"MMMM")</f>
        <v>April</v>
      </c>
      <c r="AL578" s="12">
        <f>DATE(YEAR(tbl_LoanData[[#This Row],[Application Date]]),MONTH(tbl_LoanData[[#This Row],[Application Date]]),1)</f>
        <v>45017</v>
      </c>
      <c r="AM578" s="14">
        <f ca="1">IF(AND(tbl_LoanData[[#This Row],[Application Date]]&gt;=EOMONTH(TODAY(),-1)+1,tbl_LoanData[[#This Row],[Application Date]]&lt;=TODAY()),tbl_LoanData[[#This Row],[Loan Amount]],0)</f>
        <v>0</v>
      </c>
      <c r="AN578" s="14">
        <f>tbl_LoanData[[#This Row],[Amount Paid]]-(Q578-X578)</f>
        <v>224976.32000000007</v>
      </c>
      <c r="AO578" s="14">
        <f>IF(tbl_LoanData[[#This Row],[Application Status]]="Approved",1,0)</f>
        <v>1</v>
      </c>
      <c r="AP578" s="22" t="str">
        <f t="shared" ref="AP578:AP641" ca="1" si="28">IF(AND(J578&gt;=DATE(YEAR(TODAY()),MONTH(TODAY()),1),J578&lt;=TODAY()),"Current MTD",IF(AND(J578&gt;=EOMONTH(TODAY(),-2)+1,J578&lt;=EOMONTH(TODAY(),-1)),"Previous MTD",""))</f>
        <v/>
      </c>
      <c r="AQ578" s="22" t="str">
        <f t="shared" ref="AQ578:AQ641" ca="1" si="29">IF(AND(J578&gt;=DATE(YEAR(TODAY()),MONTH(TODAY()),1),J578&lt;=TODAY()),TEXT(DATE(YEAR(TODAY()),MONTH(TODAY()),1),"mmm d")&amp;"–"&amp;DAY(TODAY()),IF(AND(J578&gt;=EOMONTH(TODAY(),-2)+1,J578&lt;=EOMONTH(TODAY(),-1)),""&amp;TEXT(EOMONTH(TODAY(),-2)+1,"mmm d")&amp;"–"&amp;DAY(TODAY()),""))</f>
        <v/>
      </c>
    </row>
    <row r="579" spans="1:43" x14ac:dyDescent="0.3">
      <c r="A579" s="2" t="s">
        <v>6787</v>
      </c>
      <c r="B579" s="2" t="s">
        <v>6788</v>
      </c>
      <c r="C579" s="2" t="s">
        <v>546</v>
      </c>
      <c r="D579" s="2" t="s">
        <v>268</v>
      </c>
      <c r="E579" s="2" t="s">
        <v>311</v>
      </c>
      <c r="F579" s="2">
        <v>33</v>
      </c>
      <c r="G579" s="2" t="s">
        <v>83</v>
      </c>
      <c r="H579" s="2" t="s">
        <v>119</v>
      </c>
      <c r="I579" s="2" t="s">
        <v>43</v>
      </c>
      <c r="J579" s="3">
        <v>45033</v>
      </c>
      <c r="K579" s="3">
        <v>45053</v>
      </c>
      <c r="L579" s="2" t="s">
        <v>38</v>
      </c>
      <c r="M579" s="2" t="s">
        <v>71</v>
      </c>
      <c r="N579" s="2" t="s">
        <v>589</v>
      </c>
      <c r="O579" s="4">
        <v>1305000</v>
      </c>
      <c r="P579" s="4">
        <v>143100</v>
      </c>
      <c r="Q579" s="4">
        <v>1161900</v>
      </c>
      <c r="R579" s="2">
        <v>36</v>
      </c>
      <c r="S579" s="5">
        <v>5.66</v>
      </c>
      <c r="T579" s="4">
        <v>37755.300000000003</v>
      </c>
      <c r="U579" s="2" t="s">
        <v>73</v>
      </c>
      <c r="V579" s="2" t="s">
        <v>33</v>
      </c>
      <c r="W579" s="4">
        <v>1359190.62</v>
      </c>
      <c r="X579" s="4">
        <v>0</v>
      </c>
      <c r="Y579" s="4">
        <v>1359190.62</v>
      </c>
      <c r="Z579" s="2">
        <v>0</v>
      </c>
      <c r="AA579" s="2" t="s">
        <v>56</v>
      </c>
      <c r="AB579" s="2" t="s">
        <v>15736</v>
      </c>
      <c r="AC579" s="2" t="s">
        <v>138</v>
      </c>
      <c r="AD579" s="2" t="s">
        <v>76</v>
      </c>
      <c r="AE579" s="5">
        <v>89.03</v>
      </c>
      <c r="AF579" s="2">
        <v>0</v>
      </c>
      <c r="AG579" s="2" t="s">
        <v>77</v>
      </c>
      <c r="AH579" s="2">
        <v>20</v>
      </c>
      <c r="AI579" s="6" t="str">
        <f t="shared" si="27"/>
        <v>25-34</v>
      </c>
      <c r="AJ579" s="11">
        <f>YEAR(tbl_LoanData[[#This Row],[Application Date]])</f>
        <v>2023</v>
      </c>
      <c r="AK579" s="11" t="str">
        <f>TEXT(tbl_LoanData[[#This Row],[Application Date]],"MMMM")</f>
        <v>April</v>
      </c>
      <c r="AL579" s="12">
        <f>DATE(YEAR(tbl_LoanData[[#This Row],[Application Date]]),MONTH(tbl_LoanData[[#This Row],[Application Date]]),1)</f>
        <v>45017</v>
      </c>
      <c r="AM579" s="14">
        <f ca="1">IF(AND(tbl_LoanData[[#This Row],[Application Date]]&gt;=EOMONTH(TODAY(),-1)+1,tbl_LoanData[[#This Row],[Application Date]]&lt;=TODAY()),tbl_LoanData[[#This Row],[Loan Amount]],0)</f>
        <v>0</v>
      </c>
      <c r="AN579" s="14">
        <f>tbl_LoanData[[#This Row],[Amount Paid]]-(Q579-X579)</f>
        <v>197290.62000000011</v>
      </c>
      <c r="AO579" s="14">
        <f>IF(tbl_LoanData[[#This Row],[Application Status]]="Approved",1,0)</f>
        <v>1</v>
      </c>
      <c r="AP579" s="22" t="str">
        <f t="shared" ca="1" si="28"/>
        <v/>
      </c>
      <c r="AQ579" s="22" t="str">
        <f t="shared" ca="1" si="29"/>
        <v/>
      </c>
    </row>
    <row r="580" spans="1:43" ht="14.4" customHeight="1" x14ac:dyDescent="0.3">
      <c r="A580" s="2" t="s">
        <v>7003</v>
      </c>
      <c r="B580" s="2" t="s">
        <v>7004</v>
      </c>
      <c r="C580" s="2" t="s">
        <v>1012</v>
      </c>
      <c r="D580" s="2" t="s">
        <v>204</v>
      </c>
      <c r="E580" s="2" t="s">
        <v>150</v>
      </c>
      <c r="F580" s="2">
        <v>34</v>
      </c>
      <c r="G580" s="2" t="s">
        <v>69</v>
      </c>
      <c r="H580" s="2" t="s">
        <v>103</v>
      </c>
      <c r="I580" s="2" t="s">
        <v>43</v>
      </c>
      <c r="J580" s="3">
        <v>45024</v>
      </c>
      <c r="K580" s="3">
        <v>45028</v>
      </c>
      <c r="L580" s="2" t="s">
        <v>40</v>
      </c>
      <c r="M580" s="2" t="s">
        <v>111</v>
      </c>
      <c r="N580" s="2" t="s">
        <v>369</v>
      </c>
      <c r="O580" s="4">
        <v>704000</v>
      </c>
      <c r="P580" s="4">
        <v>136300</v>
      </c>
      <c r="Q580" s="4">
        <v>567700</v>
      </c>
      <c r="R580" s="2">
        <v>36</v>
      </c>
      <c r="S580" s="5">
        <v>5.66</v>
      </c>
      <c r="T580" s="4">
        <v>18447.099999999999</v>
      </c>
      <c r="U580" s="2" t="s">
        <v>73</v>
      </c>
      <c r="V580" s="2" t="s">
        <v>33</v>
      </c>
      <c r="W580" s="4">
        <v>664095.46</v>
      </c>
      <c r="X580" s="4">
        <v>0</v>
      </c>
      <c r="Y580" s="4">
        <v>664095.46</v>
      </c>
      <c r="Z580" s="2">
        <v>0</v>
      </c>
      <c r="AA580" s="2" t="s">
        <v>56</v>
      </c>
      <c r="AB580" s="2" t="s">
        <v>15731</v>
      </c>
      <c r="AC580" s="2" t="s">
        <v>87</v>
      </c>
      <c r="AD580" s="2" t="s">
        <v>76</v>
      </c>
      <c r="AE580" s="5">
        <v>80.64</v>
      </c>
      <c r="AF580" s="2">
        <v>0</v>
      </c>
      <c r="AG580" s="2" t="s">
        <v>77</v>
      </c>
      <c r="AH580" s="2">
        <v>4</v>
      </c>
      <c r="AI580" s="6" t="str">
        <f t="shared" si="27"/>
        <v>25-34</v>
      </c>
      <c r="AJ580" s="11">
        <f>YEAR(tbl_LoanData[[#This Row],[Application Date]])</f>
        <v>2023</v>
      </c>
      <c r="AK580" s="11" t="str">
        <f>TEXT(tbl_LoanData[[#This Row],[Application Date]],"MMMM")</f>
        <v>April</v>
      </c>
      <c r="AL580" s="12">
        <f>DATE(YEAR(tbl_LoanData[[#This Row],[Application Date]]),MONTH(tbl_LoanData[[#This Row],[Application Date]]),1)</f>
        <v>45017</v>
      </c>
      <c r="AM580" s="14">
        <f ca="1">IF(AND(tbl_LoanData[[#This Row],[Application Date]]&gt;=EOMONTH(TODAY(),-1)+1,tbl_LoanData[[#This Row],[Application Date]]&lt;=TODAY()),tbl_LoanData[[#This Row],[Loan Amount]],0)</f>
        <v>0</v>
      </c>
      <c r="AN580" s="14">
        <f>tbl_LoanData[[#This Row],[Amount Paid]]-(Q580-X580)</f>
        <v>96395.459999999963</v>
      </c>
      <c r="AO580" s="14">
        <f>IF(tbl_LoanData[[#This Row],[Application Status]]="Approved",1,0)</f>
        <v>1</v>
      </c>
      <c r="AP580" s="22" t="str">
        <f t="shared" ca="1" si="28"/>
        <v/>
      </c>
      <c r="AQ580" s="22" t="str">
        <f t="shared" ca="1" si="29"/>
        <v/>
      </c>
    </row>
    <row r="581" spans="1:43" ht="14.4" customHeight="1" x14ac:dyDescent="0.3">
      <c r="A581" s="2" t="s">
        <v>7151</v>
      </c>
      <c r="B581" s="2" t="s">
        <v>7152</v>
      </c>
      <c r="C581" s="2" t="s">
        <v>181</v>
      </c>
      <c r="D581" s="2" t="s">
        <v>102</v>
      </c>
      <c r="E581" s="2" t="s">
        <v>142</v>
      </c>
      <c r="F581" s="2">
        <v>52</v>
      </c>
      <c r="G581" s="2" t="s">
        <v>83</v>
      </c>
      <c r="H581" s="2" t="s">
        <v>224</v>
      </c>
      <c r="I581" s="2" t="s">
        <v>54</v>
      </c>
      <c r="J581" s="3">
        <v>45030</v>
      </c>
      <c r="K581" s="3">
        <v>45045</v>
      </c>
      <c r="L581" s="2" t="s">
        <v>36</v>
      </c>
      <c r="M581" s="2" t="s">
        <v>104</v>
      </c>
      <c r="N581" s="2" t="s">
        <v>592</v>
      </c>
      <c r="O581" s="4">
        <v>1773000</v>
      </c>
      <c r="P581" s="4">
        <v>355700</v>
      </c>
      <c r="Q581" s="4">
        <v>1417300</v>
      </c>
      <c r="R581" s="2">
        <v>60</v>
      </c>
      <c r="S581" s="5">
        <v>8.0299999999999994</v>
      </c>
      <c r="T581" s="4">
        <v>33105.769999999997</v>
      </c>
      <c r="U581" s="2" t="s">
        <v>73</v>
      </c>
      <c r="V581" s="2" t="s">
        <v>74</v>
      </c>
      <c r="W581" s="4">
        <v>1324230.8</v>
      </c>
      <c r="X581" s="4">
        <v>662115.15</v>
      </c>
      <c r="Y581" s="4">
        <v>1986345.95</v>
      </c>
      <c r="Z581" s="2">
        <v>0</v>
      </c>
      <c r="AA581" s="2" t="s">
        <v>56</v>
      </c>
      <c r="AB581" s="2" t="s">
        <v>15732</v>
      </c>
      <c r="AC581" s="2" t="s">
        <v>106</v>
      </c>
      <c r="AD581" s="2" t="s">
        <v>76</v>
      </c>
      <c r="AE581" s="5">
        <v>79.94</v>
      </c>
      <c r="AF581" s="2">
        <v>0</v>
      </c>
      <c r="AG581" s="2" t="s">
        <v>77</v>
      </c>
      <c r="AH581" s="2">
        <v>15</v>
      </c>
      <c r="AI581" s="6" t="str">
        <f t="shared" si="27"/>
        <v>45-54</v>
      </c>
      <c r="AJ581" s="11">
        <f>YEAR(tbl_LoanData[[#This Row],[Application Date]])</f>
        <v>2023</v>
      </c>
      <c r="AK581" s="11" t="str">
        <f>TEXT(tbl_LoanData[[#This Row],[Application Date]],"MMMM")</f>
        <v>April</v>
      </c>
      <c r="AL581" s="12">
        <f>DATE(YEAR(tbl_LoanData[[#This Row],[Application Date]]),MONTH(tbl_LoanData[[#This Row],[Application Date]]),1)</f>
        <v>45017</v>
      </c>
      <c r="AM581" s="14">
        <f ca="1">IF(AND(tbl_LoanData[[#This Row],[Application Date]]&gt;=EOMONTH(TODAY(),-1)+1,tbl_LoanData[[#This Row],[Application Date]]&lt;=TODAY()),tbl_LoanData[[#This Row],[Loan Amount]],0)</f>
        <v>0</v>
      </c>
      <c r="AN581" s="14">
        <f>tbl_LoanData[[#This Row],[Amount Paid]]-(Q581-X581)</f>
        <v>569045.95000000007</v>
      </c>
      <c r="AO581" s="14">
        <f>IF(tbl_LoanData[[#This Row],[Application Status]]="Approved",1,0)</f>
        <v>1</v>
      </c>
      <c r="AP581" s="22" t="str">
        <f t="shared" ca="1" si="28"/>
        <v/>
      </c>
      <c r="AQ581" s="22" t="str">
        <f t="shared" ca="1" si="29"/>
        <v/>
      </c>
    </row>
    <row r="582" spans="1:43" ht="14.4" customHeight="1" x14ac:dyDescent="0.3">
      <c r="A582" s="2" t="s">
        <v>7167</v>
      </c>
      <c r="B582" s="2" t="s">
        <v>7168</v>
      </c>
      <c r="C582" s="2" t="s">
        <v>188</v>
      </c>
      <c r="D582" s="2" t="s">
        <v>176</v>
      </c>
      <c r="E582" s="2" t="s">
        <v>540</v>
      </c>
      <c r="F582" s="2">
        <v>59</v>
      </c>
      <c r="G582" s="2" t="s">
        <v>69</v>
      </c>
      <c r="H582" s="2" t="s">
        <v>256</v>
      </c>
      <c r="I582" s="2" t="s">
        <v>43</v>
      </c>
      <c r="J582" s="3">
        <v>45045</v>
      </c>
      <c r="K582" s="3">
        <v>45055</v>
      </c>
      <c r="L582" s="2" t="s">
        <v>37</v>
      </c>
      <c r="M582" s="2" t="s">
        <v>94</v>
      </c>
      <c r="N582" s="2" t="s">
        <v>234</v>
      </c>
      <c r="O582" s="4">
        <v>143000</v>
      </c>
      <c r="P582" s="4">
        <v>40800</v>
      </c>
      <c r="Q582" s="4">
        <v>102200</v>
      </c>
      <c r="R582" s="2">
        <v>48</v>
      </c>
      <c r="S582" s="5">
        <v>9.35</v>
      </c>
      <c r="T582" s="4">
        <v>2925.48</v>
      </c>
      <c r="U582" s="2" t="s">
        <v>73</v>
      </c>
      <c r="V582" s="2" t="s">
        <v>35</v>
      </c>
      <c r="W582" s="4">
        <v>87764.4</v>
      </c>
      <c r="X582" s="4">
        <v>52658.400000000001</v>
      </c>
      <c r="Y582" s="4">
        <v>140422.79999999999</v>
      </c>
      <c r="Z582" s="2">
        <v>288</v>
      </c>
      <c r="AA582" s="2" t="s">
        <v>60</v>
      </c>
      <c r="AB582" s="2" t="s">
        <v>15732</v>
      </c>
      <c r="AC582" s="2" t="s">
        <v>121</v>
      </c>
      <c r="AD582" s="2" t="s">
        <v>76</v>
      </c>
      <c r="AE582" s="5">
        <v>71.47</v>
      </c>
      <c r="AF582" s="2">
        <v>10</v>
      </c>
      <c r="AG582" s="2" t="s">
        <v>130</v>
      </c>
      <c r="AH582" s="2">
        <v>10</v>
      </c>
      <c r="AI582" s="6" t="str">
        <f t="shared" si="27"/>
        <v>55-64</v>
      </c>
      <c r="AJ582" s="11">
        <f>YEAR(tbl_LoanData[[#This Row],[Application Date]])</f>
        <v>2023</v>
      </c>
      <c r="AK582" s="11" t="str">
        <f>TEXT(tbl_LoanData[[#This Row],[Application Date]],"MMMM")</f>
        <v>April</v>
      </c>
      <c r="AL582" s="12">
        <f>DATE(YEAR(tbl_LoanData[[#This Row],[Application Date]]),MONTH(tbl_LoanData[[#This Row],[Application Date]]),1)</f>
        <v>45017</v>
      </c>
      <c r="AM582" s="14">
        <f ca="1">IF(AND(tbl_LoanData[[#This Row],[Application Date]]&gt;=EOMONTH(TODAY(),-1)+1,tbl_LoanData[[#This Row],[Application Date]]&lt;=TODAY()),tbl_LoanData[[#This Row],[Loan Amount]],0)</f>
        <v>0</v>
      </c>
      <c r="AN582" s="14">
        <f>tbl_LoanData[[#This Row],[Amount Paid]]-(Q582-X582)</f>
        <v>38222.799999999996</v>
      </c>
      <c r="AO582" s="14">
        <f>IF(tbl_LoanData[[#This Row],[Application Status]]="Approved",1,0)</f>
        <v>1</v>
      </c>
      <c r="AP582" s="22" t="str">
        <f t="shared" ca="1" si="28"/>
        <v/>
      </c>
      <c r="AQ582" s="22" t="str">
        <f t="shared" ca="1" si="29"/>
        <v/>
      </c>
    </row>
    <row r="583" spans="1:43" ht="14.4" customHeight="1" x14ac:dyDescent="0.3">
      <c r="A583" s="2" t="s">
        <v>7187</v>
      </c>
      <c r="B583" s="2" t="s">
        <v>7188</v>
      </c>
      <c r="C583" s="2" t="s">
        <v>289</v>
      </c>
      <c r="D583" s="2" t="s">
        <v>81</v>
      </c>
      <c r="E583" s="2" t="s">
        <v>102</v>
      </c>
      <c r="F583" s="2">
        <v>24</v>
      </c>
      <c r="G583" s="2" t="s">
        <v>69</v>
      </c>
      <c r="H583" s="2" t="s">
        <v>543</v>
      </c>
      <c r="I583" s="2" t="s">
        <v>45</v>
      </c>
      <c r="J583" s="3">
        <v>45030</v>
      </c>
      <c r="K583" s="3">
        <v>45041</v>
      </c>
      <c r="L583" s="2" t="s">
        <v>36</v>
      </c>
      <c r="M583" s="2" t="s">
        <v>71</v>
      </c>
      <c r="N583" s="2" t="s">
        <v>162</v>
      </c>
      <c r="O583" s="4">
        <v>1827000</v>
      </c>
      <c r="P583" s="4">
        <v>557900</v>
      </c>
      <c r="Q583" s="4">
        <v>1269100</v>
      </c>
      <c r="R583" s="2">
        <v>12</v>
      </c>
      <c r="S583" s="5">
        <v>11.78</v>
      </c>
      <c r="T583" s="4">
        <v>118216.66</v>
      </c>
      <c r="U583" s="2" t="s">
        <v>73</v>
      </c>
      <c r="V583" s="2" t="s">
        <v>33</v>
      </c>
      <c r="W583" s="4">
        <v>1418599.98</v>
      </c>
      <c r="X583" s="4">
        <v>0</v>
      </c>
      <c r="Y583" s="4">
        <v>1418599.98</v>
      </c>
      <c r="Z583" s="2">
        <v>0</v>
      </c>
      <c r="AA583" s="2" t="s">
        <v>56</v>
      </c>
      <c r="AB583" s="2" t="s">
        <v>15735</v>
      </c>
      <c r="AC583" s="2" t="s">
        <v>360</v>
      </c>
      <c r="AD583" s="2" t="s">
        <v>76</v>
      </c>
      <c r="AE583" s="5">
        <v>69.459999999999994</v>
      </c>
      <c r="AF583" s="2">
        <v>0</v>
      </c>
      <c r="AG583" s="2" t="s">
        <v>77</v>
      </c>
      <c r="AH583" s="2">
        <v>11</v>
      </c>
      <c r="AI583" s="6" t="str">
        <f t="shared" si="27"/>
        <v>18-24</v>
      </c>
      <c r="AJ583" s="11">
        <f>YEAR(tbl_LoanData[[#This Row],[Application Date]])</f>
        <v>2023</v>
      </c>
      <c r="AK583" s="11" t="str">
        <f>TEXT(tbl_LoanData[[#This Row],[Application Date]],"MMMM")</f>
        <v>April</v>
      </c>
      <c r="AL583" s="12">
        <f>DATE(YEAR(tbl_LoanData[[#This Row],[Application Date]]),MONTH(tbl_LoanData[[#This Row],[Application Date]]),1)</f>
        <v>45017</v>
      </c>
      <c r="AM583" s="14">
        <f ca="1">IF(AND(tbl_LoanData[[#This Row],[Application Date]]&gt;=EOMONTH(TODAY(),-1)+1,tbl_LoanData[[#This Row],[Application Date]]&lt;=TODAY()),tbl_LoanData[[#This Row],[Loan Amount]],0)</f>
        <v>0</v>
      </c>
      <c r="AN583" s="14">
        <f>tbl_LoanData[[#This Row],[Amount Paid]]-(Q583-X583)</f>
        <v>149499.97999999998</v>
      </c>
      <c r="AO583" s="14">
        <f>IF(tbl_LoanData[[#This Row],[Application Status]]="Approved",1,0)</f>
        <v>1</v>
      </c>
      <c r="AP583" s="22" t="str">
        <f t="shared" ca="1" si="28"/>
        <v/>
      </c>
      <c r="AQ583" s="22" t="str">
        <f t="shared" ca="1" si="29"/>
        <v/>
      </c>
    </row>
    <row r="584" spans="1:43" ht="14.4" customHeight="1" x14ac:dyDescent="0.3">
      <c r="A584" s="2" t="s">
        <v>7203</v>
      </c>
      <c r="B584" s="2" t="s">
        <v>7204</v>
      </c>
      <c r="C584" s="2" t="s">
        <v>949</v>
      </c>
      <c r="D584" s="2" t="s">
        <v>91</v>
      </c>
      <c r="E584" s="2" t="s">
        <v>190</v>
      </c>
      <c r="F584" s="2">
        <v>63</v>
      </c>
      <c r="G584" s="2" t="s">
        <v>83</v>
      </c>
      <c r="H584" s="2" t="s">
        <v>228</v>
      </c>
      <c r="I584" s="2" t="s">
        <v>43</v>
      </c>
      <c r="J584" s="3">
        <v>45017</v>
      </c>
      <c r="K584" s="3">
        <v>45035</v>
      </c>
      <c r="L584" s="2" t="s">
        <v>37</v>
      </c>
      <c r="M584" s="2" t="s">
        <v>260</v>
      </c>
      <c r="N584" s="2" t="s">
        <v>745</v>
      </c>
      <c r="O584" s="4">
        <v>95000</v>
      </c>
      <c r="P584" s="4">
        <v>11600</v>
      </c>
      <c r="Q584" s="4">
        <v>83400</v>
      </c>
      <c r="R584" s="2">
        <v>18</v>
      </c>
      <c r="S584" s="5">
        <v>11.13</v>
      </c>
      <c r="T584" s="4">
        <v>5406.87</v>
      </c>
      <c r="U584" s="2" t="s">
        <v>73</v>
      </c>
      <c r="V584" s="2" t="s">
        <v>33</v>
      </c>
      <c r="W584" s="4">
        <v>97323.63</v>
      </c>
      <c r="X584" s="4">
        <v>0</v>
      </c>
      <c r="Y584" s="4">
        <v>97323.63</v>
      </c>
      <c r="Z584" s="2">
        <v>0</v>
      </c>
      <c r="AA584" s="2" t="s">
        <v>56</v>
      </c>
      <c r="AB584" s="2" t="s">
        <v>15736</v>
      </c>
      <c r="AC584" s="2" t="s">
        <v>332</v>
      </c>
      <c r="AD584" s="2" t="s">
        <v>76</v>
      </c>
      <c r="AE584" s="5">
        <v>87.79</v>
      </c>
      <c r="AF584" s="2">
        <v>0</v>
      </c>
      <c r="AG584" s="2" t="s">
        <v>77</v>
      </c>
      <c r="AH584" s="2">
        <v>18</v>
      </c>
      <c r="AI584" s="6" t="str">
        <f t="shared" si="27"/>
        <v>55-64</v>
      </c>
      <c r="AJ584" s="11">
        <f>YEAR(tbl_LoanData[[#This Row],[Application Date]])</f>
        <v>2023</v>
      </c>
      <c r="AK584" s="11" t="str">
        <f>TEXT(tbl_LoanData[[#This Row],[Application Date]],"MMMM")</f>
        <v>April</v>
      </c>
      <c r="AL584" s="12">
        <f>DATE(YEAR(tbl_LoanData[[#This Row],[Application Date]]),MONTH(tbl_LoanData[[#This Row],[Application Date]]),1)</f>
        <v>45017</v>
      </c>
      <c r="AM584" s="14">
        <f ca="1">IF(AND(tbl_LoanData[[#This Row],[Application Date]]&gt;=EOMONTH(TODAY(),-1)+1,tbl_LoanData[[#This Row],[Application Date]]&lt;=TODAY()),tbl_LoanData[[#This Row],[Loan Amount]],0)</f>
        <v>0</v>
      </c>
      <c r="AN584" s="14">
        <f>tbl_LoanData[[#This Row],[Amount Paid]]-(Q584-X584)</f>
        <v>13923.630000000005</v>
      </c>
      <c r="AO584" s="14">
        <f>IF(tbl_LoanData[[#This Row],[Application Status]]="Approved",1,0)</f>
        <v>1</v>
      </c>
      <c r="AP584" s="22" t="str">
        <f t="shared" ca="1" si="28"/>
        <v/>
      </c>
      <c r="AQ584" s="22" t="str">
        <f t="shared" ca="1" si="29"/>
        <v/>
      </c>
    </row>
    <row r="585" spans="1:43" ht="14.4" customHeight="1" x14ac:dyDescent="0.3">
      <c r="A585" s="2" t="s">
        <v>7229</v>
      </c>
      <c r="B585" s="2" t="s">
        <v>7230</v>
      </c>
      <c r="C585" s="2" t="s">
        <v>171</v>
      </c>
      <c r="D585" s="2" t="s">
        <v>118</v>
      </c>
      <c r="E585" s="2" t="s">
        <v>540</v>
      </c>
      <c r="F585" s="2">
        <v>65</v>
      </c>
      <c r="G585" s="2" t="s">
        <v>69</v>
      </c>
      <c r="H585" s="2" t="s">
        <v>307</v>
      </c>
      <c r="I585" s="2" t="s">
        <v>43</v>
      </c>
      <c r="J585" s="3">
        <v>45037</v>
      </c>
      <c r="K585" s="3">
        <v>45050</v>
      </c>
      <c r="L585" s="2" t="s">
        <v>37</v>
      </c>
      <c r="M585" s="2" t="s">
        <v>94</v>
      </c>
      <c r="N585" s="2" t="s">
        <v>568</v>
      </c>
      <c r="O585" s="4">
        <v>245000</v>
      </c>
      <c r="P585" s="4">
        <v>36500</v>
      </c>
      <c r="Q585" s="4">
        <v>208500</v>
      </c>
      <c r="R585" s="2">
        <v>36</v>
      </c>
      <c r="S585" s="5">
        <v>12</v>
      </c>
      <c r="T585" s="4">
        <v>7876.67</v>
      </c>
      <c r="U585" s="2" t="s">
        <v>73</v>
      </c>
      <c r="V585" s="2" t="s">
        <v>33</v>
      </c>
      <c r="W585" s="4">
        <v>283560</v>
      </c>
      <c r="X585" s="4">
        <v>0</v>
      </c>
      <c r="Y585" s="4">
        <v>283560</v>
      </c>
      <c r="Z585" s="2">
        <v>0</v>
      </c>
      <c r="AA585" s="2" t="s">
        <v>56</v>
      </c>
      <c r="AB585" s="2" t="s">
        <v>15731</v>
      </c>
      <c r="AC585" s="2" t="s">
        <v>75</v>
      </c>
      <c r="AD585" s="2" t="s">
        <v>76</v>
      </c>
      <c r="AE585" s="5">
        <v>85.1</v>
      </c>
      <c r="AF585" s="2">
        <v>0</v>
      </c>
      <c r="AG585" s="2" t="s">
        <v>77</v>
      </c>
      <c r="AH585" s="2">
        <v>13</v>
      </c>
      <c r="AI585" s="6" t="str">
        <f t="shared" si="27"/>
        <v>65+</v>
      </c>
      <c r="AJ585" s="11">
        <f>YEAR(tbl_LoanData[[#This Row],[Application Date]])</f>
        <v>2023</v>
      </c>
      <c r="AK585" s="11" t="str">
        <f>TEXT(tbl_LoanData[[#This Row],[Application Date]],"MMMM")</f>
        <v>April</v>
      </c>
      <c r="AL585" s="12">
        <f>DATE(YEAR(tbl_LoanData[[#This Row],[Application Date]]),MONTH(tbl_LoanData[[#This Row],[Application Date]]),1)</f>
        <v>45017</v>
      </c>
      <c r="AM585" s="14">
        <f ca="1">IF(AND(tbl_LoanData[[#This Row],[Application Date]]&gt;=EOMONTH(TODAY(),-1)+1,tbl_LoanData[[#This Row],[Application Date]]&lt;=TODAY()),tbl_LoanData[[#This Row],[Loan Amount]],0)</f>
        <v>0</v>
      </c>
      <c r="AN585" s="14">
        <f>tbl_LoanData[[#This Row],[Amount Paid]]-(Q585-X585)</f>
        <v>75060</v>
      </c>
      <c r="AO585" s="14">
        <f>IF(tbl_LoanData[[#This Row],[Application Status]]="Approved",1,0)</f>
        <v>1</v>
      </c>
      <c r="AP585" s="22" t="str">
        <f t="shared" ca="1" si="28"/>
        <v/>
      </c>
      <c r="AQ585" s="22" t="str">
        <f t="shared" ca="1" si="29"/>
        <v/>
      </c>
    </row>
    <row r="586" spans="1:43" ht="14.4" customHeight="1" x14ac:dyDescent="0.3">
      <c r="A586" s="2" t="s">
        <v>7325</v>
      </c>
      <c r="B586" s="2" t="s">
        <v>7326</v>
      </c>
      <c r="C586" s="2" t="s">
        <v>322</v>
      </c>
      <c r="D586" s="2" t="s">
        <v>142</v>
      </c>
      <c r="E586" s="2" t="s">
        <v>268</v>
      </c>
      <c r="F586" s="2">
        <v>44</v>
      </c>
      <c r="G586" s="2" t="s">
        <v>83</v>
      </c>
      <c r="H586" s="2" t="s">
        <v>466</v>
      </c>
      <c r="I586" s="2" t="s">
        <v>43</v>
      </c>
      <c r="J586" s="3">
        <v>45034</v>
      </c>
      <c r="K586" s="3"/>
      <c r="L586" s="2" t="s">
        <v>37</v>
      </c>
      <c r="M586" s="2" t="s">
        <v>260</v>
      </c>
      <c r="N586" s="2" t="s">
        <v>745</v>
      </c>
      <c r="O586" s="4">
        <v>227000</v>
      </c>
      <c r="P586" s="4">
        <v>64900</v>
      </c>
      <c r="Q586" s="4">
        <v>162100</v>
      </c>
      <c r="R586" s="2">
        <v>48</v>
      </c>
      <c r="S586" s="5">
        <v>13.49</v>
      </c>
      <c r="T586" s="4">
        <v>5199.3599999999997</v>
      </c>
      <c r="U586" s="2" t="s">
        <v>96</v>
      </c>
      <c r="V586" s="2" t="s">
        <v>97</v>
      </c>
      <c r="W586" s="4">
        <v>0</v>
      </c>
      <c r="X586" s="4">
        <v>0</v>
      </c>
      <c r="Y586" s="4">
        <v>249569.16</v>
      </c>
      <c r="Z586" s="2">
        <v>0</v>
      </c>
      <c r="AA586" s="2" t="s">
        <v>97</v>
      </c>
      <c r="AB586" s="2" t="s">
        <v>15733</v>
      </c>
      <c r="AC586" s="2" t="s">
        <v>75</v>
      </c>
      <c r="AD586" s="2" t="s">
        <v>76</v>
      </c>
      <c r="AE586" s="5">
        <v>71.41</v>
      </c>
      <c r="AF586" s="2">
        <v>0</v>
      </c>
      <c r="AG586" s="2" t="s">
        <v>97</v>
      </c>
      <c r="AH586" s="2"/>
      <c r="AI586" s="6" t="str">
        <f t="shared" si="27"/>
        <v>35-44</v>
      </c>
      <c r="AJ586" s="11">
        <f>YEAR(tbl_LoanData[[#This Row],[Application Date]])</f>
        <v>2023</v>
      </c>
      <c r="AK586" s="11" t="str">
        <f>TEXT(tbl_LoanData[[#This Row],[Application Date]],"MMMM")</f>
        <v>April</v>
      </c>
      <c r="AL586" s="12">
        <f>DATE(YEAR(tbl_LoanData[[#This Row],[Application Date]]),MONTH(tbl_LoanData[[#This Row],[Application Date]]),1)</f>
        <v>45017</v>
      </c>
      <c r="AM586" s="14">
        <f ca="1">IF(AND(tbl_LoanData[[#This Row],[Application Date]]&gt;=EOMONTH(TODAY(),-1)+1,tbl_LoanData[[#This Row],[Application Date]]&lt;=TODAY()),tbl_LoanData[[#This Row],[Loan Amount]],0)</f>
        <v>0</v>
      </c>
      <c r="AN586" s="14">
        <f>tbl_LoanData[[#This Row],[Amount Paid]]-(Q586-X586)</f>
        <v>-162100</v>
      </c>
      <c r="AO586" s="14">
        <f>IF(tbl_LoanData[[#This Row],[Application Status]]="Approved",1,0)</f>
        <v>0</v>
      </c>
      <c r="AP586" s="22" t="str">
        <f t="shared" ca="1" si="28"/>
        <v/>
      </c>
      <c r="AQ586" s="22" t="str">
        <f t="shared" ca="1" si="29"/>
        <v/>
      </c>
    </row>
    <row r="587" spans="1:43" x14ac:dyDescent="0.3">
      <c r="A587" s="2" t="s">
        <v>7377</v>
      </c>
      <c r="B587" s="2" t="s">
        <v>7378</v>
      </c>
      <c r="C587" s="2" t="s">
        <v>397</v>
      </c>
      <c r="D587" s="2" t="s">
        <v>118</v>
      </c>
      <c r="E587" s="2" t="s">
        <v>182</v>
      </c>
      <c r="F587" s="2">
        <v>59</v>
      </c>
      <c r="G587" s="2" t="s">
        <v>83</v>
      </c>
      <c r="H587" s="2" t="s">
        <v>398</v>
      </c>
      <c r="I587" s="2" t="s">
        <v>46</v>
      </c>
      <c r="J587" s="3">
        <v>45043</v>
      </c>
      <c r="K587" s="3">
        <v>45055</v>
      </c>
      <c r="L587" s="2" t="s">
        <v>40</v>
      </c>
      <c r="M587" s="2" t="s">
        <v>85</v>
      </c>
      <c r="N587" s="2" t="s">
        <v>274</v>
      </c>
      <c r="O587" s="4">
        <v>906000</v>
      </c>
      <c r="P587" s="4">
        <v>289800</v>
      </c>
      <c r="Q587" s="4">
        <v>616200</v>
      </c>
      <c r="R587" s="2">
        <v>24</v>
      </c>
      <c r="S587" s="5">
        <v>9.1</v>
      </c>
      <c r="T587" s="4">
        <v>30347.85</v>
      </c>
      <c r="U587" s="2" t="s">
        <v>73</v>
      </c>
      <c r="V587" s="2" t="s">
        <v>33</v>
      </c>
      <c r="W587" s="4">
        <v>728348.4</v>
      </c>
      <c r="X587" s="4">
        <v>0</v>
      </c>
      <c r="Y587" s="4">
        <v>728348.4</v>
      </c>
      <c r="Z587" s="2">
        <v>0</v>
      </c>
      <c r="AA587" s="2" t="s">
        <v>56</v>
      </c>
      <c r="AB587" s="2" t="s">
        <v>15728</v>
      </c>
      <c r="AC587" s="2" t="s">
        <v>360</v>
      </c>
      <c r="AD587" s="2" t="s">
        <v>76</v>
      </c>
      <c r="AE587" s="5">
        <v>68.010000000000005</v>
      </c>
      <c r="AF587" s="2">
        <v>0</v>
      </c>
      <c r="AG587" s="2" t="s">
        <v>77</v>
      </c>
      <c r="AH587" s="2">
        <v>12</v>
      </c>
      <c r="AI587" s="6" t="str">
        <f t="shared" si="27"/>
        <v>55-64</v>
      </c>
      <c r="AJ587" s="11">
        <f>YEAR(tbl_LoanData[[#This Row],[Application Date]])</f>
        <v>2023</v>
      </c>
      <c r="AK587" s="11" t="str">
        <f>TEXT(tbl_LoanData[[#This Row],[Application Date]],"MMMM")</f>
        <v>April</v>
      </c>
      <c r="AL587" s="12">
        <f>DATE(YEAR(tbl_LoanData[[#This Row],[Application Date]]),MONTH(tbl_LoanData[[#This Row],[Application Date]]),1)</f>
        <v>45017</v>
      </c>
      <c r="AM587" s="14">
        <f ca="1">IF(AND(tbl_LoanData[[#This Row],[Application Date]]&gt;=EOMONTH(TODAY(),-1)+1,tbl_LoanData[[#This Row],[Application Date]]&lt;=TODAY()),tbl_LoanData[[#This Row],[Loan Amount]],0)</f>
        <v>0</v>
      </c>
      <c r="AN587" s="14">
        <f>tbl_LoanData[[#This Row],[Amount Paid]]-(Q587-X587)</f>
        <v>112148.40000000002</v>
      </c>
      <c r="AO587" s="14">
        <f>IF(tbl_LoanData[[#This Row],[Application Status]]="Approved",1,0)</f>
        <v>1</v>
      </c>
      <c r="AP587" s="22" t="str">
        <f t="shared" ca="1" si="28"/>
        <v/>
      </c>
      <c r="AQ587" s="22" t="str">
        <f t="shared" ca="1" si="29"/>
        <v/>
      </c>
    </row>
    <row r="588" spans="1:43" ht="14.4" customHeight="1" x14ac:dyDescent="0.3">
      <c r="A588" s="2" t="s">
        <v>7523</v>
      </c>
      <c r="B588" s="2" t="s">
        <v>7524</v>
      </c>
      <c r="C588" s="2" t="s">
        <v>432</v>
      </c>
      <c r="D588" s="2" t="s">
        <v>311</v>
      </c>
      <c r="E588" s="2" t="s">
        <v>142</v>
      </c>
      <c r="F588" s="2">
        <v>52</v>
      </c>
      <c r="G588" s="2" t="s">
        <v>69</v>
      </c>
      <c r="H588" s="2" t="s">
        <v>177</v>
      </c>
      <c r="I588" s="2" t="s">
        <v>43</v>
      </c>
      <c r="J588" s="3">
        <v>45020</v>
      </c>
      <c r="K588" s="3"/>
      <c r="L588" s="2" t="s">
        <v>39</v>
      </c>
      <c r="M588" s="2" t="s">
        <v>85</v>
      </c>
      <c r="N588" s="2" t="s">
        <v>324</v>
      </c>
      <c r="O588" s="4">
        <v>1339000</v>
      </c>
      <c r="P588" s="4">
        <v>440700</v>
      </c>
      <c r="Q588" s="4">
        <v>898300</v>
      </c>
      <c r="R588" s="2">
        <v>24</v>
      </c>
      <c r="S588" s="5">
        <v>10.89</v>
      </c>
      <c r="T588" s="4">
        <v>45581.24</v>
      </c>
      <c r="U588" s="2" t="s">
        <v>96</v>
      </c>
      <c r="V588" s="2" t="s">
        <v>97</v>
      </c>
      <c r="W588" s="4">
        <v>0</v>
      </c>
      <c r="X588" s="4">
        <v>0</v>
      </c>
      <c r="Y588" s="4">
        <v>1093949.74</v>
      </c>
      <c r="Z588" s="2">
        <v>0</v>
      </c>
      <c r="AA588" s="2" t="s">
        <v>97</v>
      </c>
      <c r="AB588" s="2" t="s">
        <v>15728</v>
      </c>
      <c r="AC588" s="2" t="s">
        <v>106</v>
      </c>
      <c r="AD588" s="2" t="s">
        <v>76</v>
      </c>
      <c r="AE588" s="5">
        <v>67.09</v>
      </c>
      <c r="AF588" s="2">
        <v>0</v>
      </c>
      <c r="AG588" s="2" t="s">
        <v>97</v>
      </c>
      <c r="AH588" s="2"/>
      <c r="AI588" s="6" t="str">
        <f t="shared" si="27"/>
        <v>45-54</v>
      </c>
      <c r="AJ588" s="11">
        <f>YEAR(tbl_LoanData[[#This Row],[Application Date]])</f>
        <v>2023</v>
      </c>
      <c r="AK588" s="11" t="str">
        <f>TEXT(tbl_LoanData[[#This Row],[Application Date]],"MMMM")</f>
        <v>April</v>
      </c>
      <c r="AL588" s="12">
        <f>DATE(YEAR(tbl_LoanData[[#This Row],[Application Date]]),MONTH(tbl_LoanData[[#This Row],[Application Date]]),1)</f>
        <v>45017</v>
      </c>
      <c r="AM588" s="14">
        <f ca="1">IF(AND(tbl_LoanData[[#This Row],[Application Date]]&gt;=EOMONTH(TODAY(),-1)+1,tbl_LoanData[[#This Row],[Application Date]]&lt;=TODAY()),tbl_LoanData[[#This Row],[Loan Amount]],0)</f>
        <v>0</v>
      </c>
      <c r="AN588" s="14">
        <f>tbl_LoanData[[#This Row],[Amount Paid]]-(Q588-X588)</f>
        <v>-898300</v>
      </c>
      <c r="AO588" s="14">
        <f>IF(tbl_LoanData[[#This Row],[Application Status]]="Approved",1,0)</f>
        <v>0</v>
      </c>
      <c r="AP588" s="22" t="str">
        <f t="shared" ca="1" si="28"/>
        <v/>
      </c>
      <c r="AQ588" s="22" t="str">
        <f t="shared" ca="1" si="29"/>
        <v/>
      </c>
    </row>
    <row r="589" spans="1:43" ht="14.4" customHeight="1" x14ac:dyDescent="0.3">
      <c r="A589" s="2" t="s">
        <v>7561</v>
      </c>
      <c r="B589" s="2" t="s">
        <v>7562</v>
      </c>
      <c r="C589" s="2" t="s">
        <v>452</v>
      </c>
      <c r="D589" s="2" t="s">
        <v>176</v>
      </c>
      <c r="E589" s="2" t="s">
        <v>540</v>
      </c>
      <c r="F589" s="2">
        <v>50</v>
      </c>
      <c r="G589" s="2" t="s">
        <v>83</v>
      </c>
      <c r="H589" s="2" t="s">
        <v>119</v>
      </c>
      <c r="I589" s="2" t="s">
        <v>43</v>
      </c>
      <c r="J589" s="3">
        <v>45029</v>
      </c>
      <c r="K589" s="3">
        <v>45036</v>
      </c>
      <c r="L589" s="2" t="s">
        <v>39</v>
      </c>
      <c r="M589" s="2" t="s">
        <v>127</v>
      </c>
      <c r="N589" s="2" t="s">
        <v>195</v>
      </c>
      <c r="O589" s="4">
        <v>1973000</v>
      </c>
      <c r="P589" s="4">
        <v>711200</v>
      </c>
      <c r="Q589" s="4">
        <v>1261800</v>
      </c>
      <c r="R589" s="2">
        <v>24</v>
      </c>
      <c r="S589" s="5">
        <v>11.55</v>
      </c>
      <c r="T589" s="4">
        <v>64719.82</v>
      </c>
      <c r="U589" s="2" t="s">
        <v>73</v>
      </c>
      <c r="V589" s="2" t="s">
        <v>33</v>
      </c>
      <c r="W589" s="4">
        <v>1553275.8</v>
      </c>
      <c r="X589" s="4">
        <v>0</v>
      </c>
      <c r="Y589" s="4">
        <v>1553275.8</v>
      </c>
      <c r="Z589" s="2">
        <v>0</v>
      </c>
      <c r="AA589" s="2" t="s">
        <v>56</v>
      </c>
      <c r="AB589" s="2" t="s">
        <v>15729</v>
      </c>
      <c r="AC589" s="2" t="s">
        <v>332</v>
      </c>
      <c r="AD589" s="2" t="s">
        <v>76</v>
      </c>
      <c r="AE589" s="5">
        <v>63.95</v>
      </c>
      <c r="AF589" s="2">
        <v>0</v>
      </c>
      <c r="AG589" s="2" t="s">
        <v>77</v>
      </c>
      <c r="AH589" s="2">
        <v>7</v>
      </c>
      <c r="AI589" s="6" t="str">
        <f t="shared" si="27"/>
        <v>45-54</v>
      </c>
      <c r="AJ589" s="11">
        <f>YEAR(tbl_LoanData[[#This Row],[Application Date]])</f>
        <v>2023</v>
      </c>
      <c r="AK589" s="11" t="str">
        <f>TEXT(tbl_LoanData[[#This Row],[Application Date]],"MMMM")</f>
        <v>April</v>
      </c>
      <c r="AL589" s="12">
        <f>DATE(YEAR(tbl_LoanData[[#This Row],[Application Date]]),MONTH(tbl_LoanData[[#This Row],[Application Date]]),1)</f>
        <v>45017</v>
      </c>
      <c r="AM589" s="14">
        <f ca="1">IF(AND(tbl_LoanData[[#This Row],[Application Date]]&gt;=EOMONTH(TODAY(),-1)+1,tbl_LoanData[[#This Row],[Application Date]]&lt;=TODAY()),tbl_LoanData[[#This Row],[Loan Amount]],0)</f>
        <v>0</v>
      </c>
      <c r="AN589" s="14">
        <f>tbl_LoanData[[#This Row],[Amount Paid]]-(Q589-X589)</f>
        <v>291475.80000000005</v>
      </c>
      <c r="AO589" s="14">
        <f>IF(tbl_LoanData[[#This Row],[Application Status]]="Approved",1,0)</f>
        <v>1</v>
      </c>
      <c r="AP589" s="22" t="str">
        <f t="shared" ca="1" si="28"/>
        <v/>
      </c>
      <c r="AQ589" s="22" t="str">
        <f t="shared" ca="1" si="29"/>
        <v/>
      </c>
    </row>
    <row r="590" spans="1:43" ht="14.4" customHeight="1" x14ac:dyDescent="0.3">
      <c r="A590" s="2" t="s">
        <v>7595</v>
      </c>
      <c r="B590" s="2" t="s">
        <v>7596</v>
      </c>
      <c r="C590" s="2" t="s">
        <v>292</v>
      </c>
      <c r="D590" s="2" t="s">
        <v>101</v>
      </c>
      <c r="E590" s="2" t="s">
        <v>255</v>
      </c>
      <c r="F590" s="2">
        <v>47</v>
      </c>
      <c r="G590" s="2" t="s">
        <v>83</v>
      </c>
      <c r="H590" s="2" t="s">
        <v>93</v>
      </c>
      <c r="I590" s="2" t="s">
        <v>50</v>
      </c>
      <c r="J590" s="3">
        <v>45024</v>
      </c>
      <c r="K590" s="3">
        <v>45029</v>
      </c>
      <c r="L590" s="2" t="s">
        <v>40</v>
      </c>
      <c r="M590" s="2" t="s">
        <v>111</v>
      </c>
      <c r="N590" s="2" t="s">
        <v>369</v>
      </c>
      <c r="O590" s="4">
        <v>1302000</v>
      </c>
      <c r="P590" s="4">
        <v>325700</v>
      </c>
      <c r="Q590" s="4">
        <v>976300</v>
      </c>
      <c r="R590" s="2">
        <v>60</v>
      </c>
      <c r="S590" s="5">
        <v>12.06</v>
      </c>
      <c r="T590" s="4">
        <v>26083.48</v>
      </c>
      <c r="U590" s="2" t="s">
        <v>73</v>
      </c>
      <c r="V590" s="2" t="s">
        <v>74</v>
      </c>
      <c r="W590" s="4">
        <v>886838.32</v>
      </c>
      <c r="X590" s="4">
        <v>678170.58</v>
      </c>
      <c r="Y590" s="4">
        <v>1565008.9</v>
      </c>
      <c r="Z590" s="2">
        <v>192</v>
      </c>
      <c r="AA590" s="2" t="s">
        <v>60</v>
      </c>
      <c r="AB590" s="2" t="s">
        <v>15734</v>
      </c>
      <c r="AC590" s="2" t="s">
        <v>138</v>
      </c>
      <c r="AD590" s="2" t="s">
        <v>76</v>
      </c>
      <c r="AE590" s="5">
        <v>74.98</v>
      </c>
      <c r="AF590" s="2">
        <v>6</v>
      </c>
      <c r="AG590" s="2" t="s">
        <v>130</v>
      </c>
      <c r="AH590" s="2">
        <v>5</v>
      </c>
      <c r="AI590" s="6" t="str">
        <f t="shared" si="27"/>
        <v>45-54</v>
      </c>
      <c r="AJ590" s="11">
        <f>YEAR(tbl_LoanData[[#This Row],[Application Date]])</f>
        <v>2023</v>
      </c>
      <c r="AK590" s="11" t="str">
        <f>TEXT(tbl_LoanData[[#This Row],[Application Date]],"MMMM")</f>
        <v>April</v>
      </c>
      <c r="AL590" s="12">
        <f>DATE(YEAR(tbl_LoanData[[#This Row],[Application Date]]),MONTH(tbl_LoanData[[#This Row],[Application Date]]),1)</f>
        <v>45017</v>
      </c>
      <c r="AM590" s="14">
        <f ca="1">IF(AND(tbl_LoanData[[#This Row],[Application Date]]&gt;=EOMONTH(TODAY(),-1)+1,tbl_LoanData[[#This Row],[Application Date]]&lt;=TODAY()),tbl_LoanData[[#This Row],[Loan Amount]],0)</f>
        <v>0</v>
      </c>
      <c r="AN590" s="14">
        <f>tbl_LoanData[[#This Row],[Amount Paid]]-(Q590-X590)</f>
        <v>588708.89999999991</v>
      </c>
      <c r="AO590" s="14">
        <f>IF(tbl_LoanData[[#This Row],[Application Status]]="Approved",1,0)</f>
        <v>1</v>
      </c>
      <c r="AP590" s="22" t="str">
        <f t="shared" ca="1" si="28"/>
        <v/>
      </c>
      <c r="AQ590" s="22" t="str">
        <f t="shared" ca="1" si="29"/>
        <v/>
      </c>
    </row>
    <row r="591" spans="1:43" ht="14.4" customHeight="1" x14ac:dyDescent="0.3">
      <c r="A591" s="2" t="s">
        <v>7655</v>
      </c>
      <c r="B591" s="2" t="s">
        <v>7656</v>
      </c>
      <c r="C591" s="2" t="s">
        <v>297</v>
      </c>
      <c r="D591" s="2" t="s">
        <v>161</v>
      </c>
      <c r="E591" s="2" t="s">
        <v>465</v>
      </c>
      <c r="F591" s="2">
        <v>42</v>
      </c>
      <c r="G591" s="2" t="s">
        <v>69</v>
      </c>
      <c r="H591" s="2" t="s">
        <v>224</v>
      </c>
      <c r="I591" s="2" t="s">
        <v>54</v>
      </c>
      <c r="J591" s="3">
        <v>45030</v>
      </c>
      <c r="K591" s="3">
        <v>45032</v>
      </c>
      <c r="L591" s="2" t="s">
        <v>40</v>
      </c>
      <c r="M591" s="2" t="s">
        <v>111</v>
      </c>
      <c r="N591" s="2" t="s">
        <v>120</v>
      </c>
      <c r="O591" s="4">
        <v>998000</v>
      </c>
      <c r="P591" s="4">
        <v>254200</v>
      </c>
      <c r="Q591" s="4">
        <v>743800</v>
      </c>
      <c r="R591" s="2">
        <v>36</v>
      </c>
      <c r="S591" s="5">
        <v>11.6</v>
      </c>
      <c r="T591" s="4">
        <v>27851.18</v>
      </c>
      <c r="U591" s="2" t="s">
        <v>73</v>
      </c>
      <c r="V591" s="2" t="s">
        <v>33</v>
      </c>
      <c r="W591" s="4">
        <v>1002642.4</v>
      </c>
      <c r="X591" s="4">
        <v>0</v>
      </c>
      <c r="Y591" s="4">
        <v>1002642.4</v>
      </c>
      <c r="Z591" s="2">
        <v>0</v>
      </c>
      <c r="AA591" s="2" t="s">
        <v>56</v>
      </c>
      <c r="AB591" s="2" t="s">
        <v>15732</v>
      </c>
      <c r="AC591" s="2" t="s">
        <v>106</v>
      </c>
      <c r="AD591" s="2" t="s">
        <v>76</v>
      </c>
      <c r="AE591" s="5">
        <v>74.53</v>
      </c>
      <c r="AF591" s="2">
        <v>0</v>
      </c>
      <c r="AG591" s="2" t="s">
        <v>77</v>
      </c>
      <c r="AH591" s="2">
        <v>2</v>
      </c>
      <c r="AI591" s="6" t="str">
        <f t="shared" si="27"/>
        <v>35-44</v>
      </c>
      <c r="AJ591" s="11">
        <f>YEAR(tbl_LoanData[[#This Row],[Application Date]])</f>
        <v>2023</v>
      </c>
      <c r="AK591" s="11" t="str">
        <f>TEXT(tbl_LoanData[[#This Row],[Application Date]],"MMMM")</f>
        <v>April</v>
      </c>
      <c r="AL591" s="12">
        <f>DATE(YEAR(tbl_LoanData[[#This Row],[Application Date]]),MONTH(tbl_LoanData[[#This Row],[Application Date]]),1)</f>
        <v>45017</v>
      </c>
      <c r="AM591" s="14">
        <f ca="1">IF(AND(tbl_LoanData[[#This Row],[Application Date]]&gt;=EOMONTH(TODAY(),-1)+1,tbl_LoanData[[#This Row],[Application Date]]&lt;=TODAY()),tbl_LoanData[[#This Row],[Loan Amount]],0)</f>
        <v>0</v>
      </c>
      <c r="AN591" s="14">
        <f>tbl_LoanData[[#This Row],[Amount Paid]]-(Q591-X591)</f>
        <v>258842.40000000002</v>
      </c>
      <c r="AO591" s="14">
        <f>IF(tbl_LoanData[[#This Row],[Application Status]]="Approved",1,0)</f>
        <v>1</v>
      </c>
      <c r="AP591" s="22" t="str">
        <f t="shared" ca="1" si="28"/>
        <v/>
      </c>
      <c r="AQ591" s="22" t="str">
        <f t="shared" ca="1" si="29"/>
        <v/>
      </c>
    </row>
    <row r="592" spans="1:43" ht="14.4" customHeight="1" x14ac:dyDescent="0.3">
      <c r="A592" s="2" t="s">
        <v>7753</v>
      </c>
      <c r="B592" s="2" t="s">
        <v>7754</v>
      </c>
      <c r="C592" s="2" t="s">
        <v>343</v>
      </c>
      <c r="D592" s="2" t="s">
        <v>161</v>
      </c>
      <c r="E592" s="2" t="s">
        <v>402</v>
      </c>
      <c r="F592" s="2">
        <v>60</v>
      </c>
      <c r="G592" s="2" t="s">
        <v>69</v>
      </c>
      <c r="H592" s="2" t="s">
        <v>151</v>
      </c>
      <c r="I592" s="2" t="s">
        <v>46</v>
      </c>
      <c r="J592" s="3">
        <v>45034</v>
      </c>
      <c r="K592" s="3">
        <v>45040</v>
      </c>
      <c r="L592" s="2" t="s">
        <v>39</v>
      </c>
      <c r="M592" s="2" t="s">
        <v>94</v>
      </c>
      <c r="N592" s="2" t="s">
        <v>418</v>
      </c>
      <c r="O592" s="4">
        <v>1932000</v>
      </c>
      <c r="P592" s="4">
        <v>469800</v>
      </c>
      <c r="Q592" s="4">
        <v>1462200</v>
      </c>
      <c r="R592" s="2">
        <v>24</v>
      </c>
      <c r="S592" s="5">
        <v>7.2</v>
      </c>
      <c r="T592" s="4">
        <v>69698.2</v>
      </c>
      <c r="U592" s="2" t="s">
        <v>73</v>
      </c>
      <c r="V592" s="2" t="s">
        <v>34</v>
      </c>
      <c r="W592" s="4">
        <v>1463662.2</v>
      </c>
      <c r="X592" s="4">
        <v>209094.6</v>
      </c>
      <c r="Y592" s="4">
        <v>1672756.8</v>
      </c>
      <c r="Z592" s="2">
        <v>90</v>
      </c>
      <c r="AA592" s="2" t="s">
        <v>59</v>
      </c>
      <c r="AB592" s="2" t="s">
        <v>15730</v>
      </c>
      <c r="AC592" s="2" t="s">
        <v>138</v>
      </c>
      <c r="AD592" s="2" t="s">
        <v>76</v>
      </c>
      <c r="AE592" s="5">
        <v>75.680000000000007</v>
      </c>
      <c r="AF592" s="2">
        <v>3</v>
      </c>
      <c r="AG592" s="2" t="s">
        <v>130</v>
      </c>
      <c r="AH592" s="2">
        <v>6</v>
      </c>
      <c r="AI592" s="6" t="str">
        <f t="shared" si="27"/>
        <v>55-64</v>
      </c>
      <c r="AJ592" s="11">
        <f>YEAR(tbl_LoanData[[#This Row],[Application Date]])</f>
        <v>2023</v>
      </c>
      <c r="AK592" s="11" t="str">
        <f>TEXT(tbl_LoanData[[#This Row],[Application Date]],"MMMM")</f>
        <v>April</v>
      </c>
      <c r="AL592" s="12">
        <f>DATE(YEAR(tbl_LoanData[[#This Row],[Application Date]]),MONTH(tbl_LoanData[[#This Row],[Application Date]]),1)</f>
        <v>45017</v>
      </c>
      <c r="AM592" s="14">
        <f ca="1">IF(AND(tbl_LoanData[[#This Row],[Application Date]]&gt;=EOMONTH(TODAY(),-1)+1,tbl_LoanData[[#This Row],[Application Date]]&lt;=TODAY()),tbl_LoanData[[#This Row],[Loan Amount]],0)</f>
        <v>0</v>
      </c>
      <c r="AN592" s="14">
        <f>tbl_LoanData[[#This Row],[Amount Paid]]-(Q592-X592)</f>
        <v>210556.80000000005</v>
      </c>
      <c r="AO592" s="14">
        <f>IF(tbl_LoanData[[#This Row],[Application Status]]="Approved",1,0)</f>
        <v>1</v>
      </c>
      <c r="AP592" s="22" t="str">
        <f t="shared" ca="1" si="28"/>
        <v/>
      </c>
      <c r="AQ592" s="22" t="str">
        <f t="shared" ca="1" si="29"/>
        <v/>
      </c>
    </row>
    <row r="593" spans="1:43" ht="14.4" customHeight="1" x14ac:dyDescent="0.3">
      <c r="A593" s="2" t="s">
        <v>7781</v>
      </c>
      <c r="B593" s="2" t="s">
        <v>7782</v>
      </c>
      <c r="C593" s="2" t="s">
        <v>90</v>
      </c>
      <c r="D593" s="2" t="s">
        <v>311</v>
      </c>
      <c r="E593" s="2" t="s">
        <v>190</v>
      </c>
      <c r="F593" s="2">
        <v>26</v>
      </c>
      <c r="G593" s="2" t="s">
        <v>69</v>
      </c>
      <c r="H593" s="2" t="s">
        <v>110</v>
      </c>
      <c r="I593" s="2" t="s">
        <v>46</v>
      </c>
      <c r="J593" s="3">
        <v>45033</v>
      </c>
      <c r="K593" s="3">
        <v>45046</v>
      </c>
      <c r="L593" s="2" t="s">
        <v>40</v>
      </c>
      <c r="M593" s="2" t="s">
        <v>94</v>
      </c>
      <c r="N593" s="2" t="s">
        <v>4</v>
      </c>
      <c r="O593" s="4">
        <v>1311000</v>
      </c>
      <c r="P593" s="4">
        <v>185700</v>
      </c>
      <c r="Q593" s="4">
        <v>1125300</v>
      </c>
      <c r="R593" s="2">
        <v>24</v>
      </c>
      <c r="S593" s="5">
        <v>8.24</v>
      </c>
      <c r="T593" s="4">
        <v>54614.559999999998</v>
      </c>
      <c r="U593" s="2" t="s">
        <v>73</v>
      </c>
      <c r="V593" s="2" t="s">
        <v>33</v>
      </c>
      <c r="W593" s="4">
        <v>1310749.44</v>
      </c>
      <c r="X593" s="4">
        <v>0</v>
      </c>
      <c r="Y593" s="4">
        <v>1310749.44</v>
      </c>
      <c r="Z593" s="2">
        <v>0</v>
      </c>
      <c r="AA593" s="2" t="s">
        <v>56</v>
      </c>
      <c r="AB593" s="2" t="s">
        <v>15732</v>
      </c>
      <c r="AC593" s="2" t="s">
        <v>332</v>
      </c>
      <c r="AD593" s="2" t="s">
        <v>76</v>
      </c>
      <c r="AE593" s="5">
        <v>85.84</v>
      </c>
      <c r="AF593" s="2">
        <v>0</v>
      </c>
      <c r="AG593" s="2" t="s">
        <v>77</v>
      </c>
      <c r="AH593" s="2">
        <v>13</v>
      </c>
      <c r="AI593" s="6" t="str">
        <f t="shared" si="27"/>
        <v>25-34</v>
      </c>
      <c r="AJ593" s="11">
        <f>YEAR(tbl_LoanData[[#This Row],[Application Date]])</f>
        <v>2023</v>
      </c>
      <c r="AK593" s="11" t="str">
        <f>TEXT(tbl_LoanData[[#This Row],[Application Date]],"MMMM")</f>
        <v>April</v>
      </c>
      <c r="AL593" s="12">
        <f>DATE(YEAR(tbl_LoanData[[#This Row],[Application Date]]),MONTH(tbl_LoanData[[#This Row],[Application Date]]),1)</f>
        <v>45017</v>
      </c>
      <c r="AM593" s="14">
        <f ca="1">IF(AND(tbl_LoanData[[#This Row],[Application Date]]&gt;=EOMONTH(TODAY(),-1)+1,tbl_LoanData[[#This Row],[Application Date]]&lt;=TODAY()),tbl_LoanData[[#This Row],[Loan Amount]],0)</f>
        <v>0</v>
      </c>
      <c r="AN593" s="14">
        <f>tbl_LoanData[[#This Row],[Amount Paid]]-(Q593-X593)</f>
        <v>185449.43999999994</v>
      </c>
      <c r="AO593" s="14">
        <f>IF(tbl_LoanData[[#This Row],[Application Status]]="Approved",1,0)</f>
        <v>1</v>
      </c>
      <c r="AP593" s="22" t="str">
        <f t="shared" ca="1" si="28"/>
        <v/>
      </c>
      <c r="AQ593" s="22" t="str">
        <f t="shared" ca="1" si="29"/>
        <v/>
      </c>
    </row>
    <row r="594" spans="1:43" ht="14.4" customHeight="1" x14ac:dyDescent="0.3">
      <c r="A594" s="2" t="s">
        <v>7829</v>
      </c>
      <c r="B594" s="2" t="s">
        <v>7830</v>
      </c>
      <c r="C594" s="2" t="s">
        <v>264</v>
      </c>
      <c r="D594" s="2" t="s">
        <v>311</v>
      </c>
      <c r="E594" s="2" t="s">
        <v>540</v>
      </c>
      <c r="F594" s="2">
        <v>47</v>
      </c>
      <c r="G594" s="2" t="s">
        <v>83</v>
      </c>
      <c r="H594" s="2" t="s">
        <v>211</v>
      </c>
      <c r="I594" s="2" t="s">
        <v>50</v>
      </c>
      <c r="J594" s="3">
        <v>45024</v>
      </c>
      <c r="K594" s="3">
        <v>45041</v>
      </c>
      <c r="L594" s="2" t="s">
        <v>39</v>
      </c>
      <c r="M594" s="2" t="s">
        <v>94</v>
      </c>
      <c r="N594" s="2" t="s">
        <v>418</v>
      </c>
      <c r="O594" s="4">
        <v>2076000</v>
      </c>
      <c r="P594" s="4">
        <v>305200</v>
      </c>
      <c r="Q594" s="4">
        <v>1770800</v>
      </c>
      <c r="R594" s="2">
        <v>12</v>
      </c>
      <c r="S594" s="5">
        <v>11.97</v>
      </c>
      <c r="T594" s="4">
        <v>165230.39999999999</v>
      </c>
      <c r="U594" s="2" t="s">
        <v>73</v>
      </c>
      <c r="V594" s="2" t="s">
        <v>33</v>
      </c>
      <c r="W594" s="4">
        <v>1982764.76</v>
      </c>
      <c r="X594" s="4">
        <v>0</v>
      </c>
      <c r="Y594" s="4">
        <v>1982764.76</v>
      </c>
      <c r="Z594" s="2">
        <v>0</v>
      </c>
      <c r="AA594" s="2" t="s">
        <v>56</v>
      </c>
      <c r="AB594" s="2" t="s">
        <v>15728</v>
      </c>
      <c r="AC594" s="2" t="s">
        <v>138</v>
      </c>
      <c r="AD594" s="2" t="s">
        <v>76</v>
      </c>
      <c r="AE594" s="5">
        <v>85.3</v>
      </c>
      <c r="AF594" s="2">
        <v>0</v>
      </c>
      <c r="AG594" s="2" t="s">
        <v>77</v>
      </c>
      <c r="AH594" s="2">
        <v>17</v>
      </c>
      <c r="AI594" s="6" t="str">
        <f t="shared" si="27"/>
        <v>45-54</v>
      </c>
      <c r="AJ594" s="11">
        <f>YEAR(tbl_LoanData[[#This Row],[Application Date]])</f>
        <v>2023</v>
      </c>
      <c r="AK594" s="11" t="str">
        <f>TEXT(tbl_LoanData[[#This Row],[Application Date]],"MMMM")</f>
        <v>April</v>
      </c>
      <c r="AL594" s="12">
        <f>DATE(YEAR(tbl_LoanData[[#This Row],[Application Date]]),MONTH(tbl_LoanData[[#This Row],[Application Date]]),1)</f>
        <v>45017</v>
      </c>
      <c r="AM594" s="14">
        <f ca="1">IF(AND(tbl_LoanData[[#This Row],[Application Date]]&gt;=EOMONTH(TODAY(),-1)+1,tbl_LoanData[[#This Row],[Application Date]]&lt;=TODAY()),tbl_LoanData[[#This Row],[Loan Amount]],0)</f>
        <v>0</v>
      </c>
      <c r="AN594" s="14">
        <f>tbl_LoanData[[#This Row],[Amount Paid]]-(Q594-X594)</f>
        <v>211964.76</v>
      </c>
      <c r="AO594" s="14">
        <f>IF(tbl_LoanData[[#This Row],[Application Status]]="Approved",1,0)</f>
        <v>1</v>
      </c>
      <c r="AP594" s="22" t="str">
        <f t="shared" ca="1" si="28"/>
        <v/>
      </c>
      <c r="AQ594" s="22" t="str">
        <f t="shared" ca="1" si="29"/>
        <v/>
      </c>
    </row>
    <row r="595" spans="1:43" ht="14.4" customHeight="1" x14ac:dyDescent="0.3">
      <c r="A595" s="2" t="s">
        <v>7897</v>
      </c>
      <c r="B595" s="2" t="s">
        <v>7898</v>
      </c>
      <c r="C595" s="2" t="s">
        <v>390</v>
      </c>
      <c r="D595" s="2" t="s">
        <v>118</v>
      </c>
      <c r="E595" s="2" t="s">
        <v>176</v>
      </c>
      <c r="F595" s="2">
        <v>21</v>
      </c>
      <c r="G595" s="2" t="s">
        <v>83</v>
      </c>
      <c r="H595" s="2" t="s">
        <v>298</v>
      </c>
      <c r="I595" s="2" t="s">
        <v>43</v>
      </c>
      <c r="J595" s="3">
        <v>45041</v>
      </c>
      <c r="K595" s="3"/>
      <c r="L595" s="2" t="s">
        <v>40</v>
      </c>
      <c r="M595" s="2" t="s">
        <v>85</v>
      </c>
      <c r="N595" s="2" t="s">
        <v>86</v>
      </c>
      <c r="O595" s="4">
        <v>1225000</v>
      </c>
      <c r="P595" s="4">
        <v>484000</v>
      </c>
      <c r="Q595" s="4">
        <v>741000</v>
      </c>
      <c r="R595" s="2">
        <v>12</v>
      </c>
      <c r="S595" s="5">
        <v>5.04</v>
      </c>
      <c r="T595" s="4">
        <v>64862.2</v>
      </c>
      <c r="U595" s="2" t="s">
        <v>113</v>
      </c>
      <c r="V595" s="2" t="s">
        <v>97</v>
      </c>
      <c r="W595" s="4">
        <v>0</v>
      </c>
      <c r="X595" s="4">
        <v>0</v>
      </c>
      <c r="Y595" s="4">
        <v>778346.4</v>
      </c>
      <c r="Z595" s="2">
        <v>0</v>
      </c>
      <c r="AA595" s="2" t="s">
        <v>97</v>
      </c>
      <c r="AB595" s="2" t="s">
        <v>15729</v>
      </c>
      <c r="AC595" s="2" t="s">
        <v>106</v>
      </c>
      <c r="AD595" s="2" t="s">
        <v>76</v>
      </c>
      <c r="AE595" s="5">
        <v>60.49</v>
      </c>
      <c r="AF595" s="2">
        <v>0</v>
      </c>
      <c r="AG595" s="2" t="s">
        <v>97</v>
      </c>
      <c r="AH595" s="2"/>
      <c r="AI595" s="6" t="str">
        <f t="shared" si="27"/>
        <v>18-24</v>
      </c>
      <c r="AJ595" s="11">
        <f>YEAR(tbl_LoanData[[#This Row],[Application Date]])</f>
        <v>2023</v>
      </c>
      <c r="AK595" s="11" t="str">
        <f>TEXT(tbl_LoanData[[#This Row],[Application Date]],"MMMM")</f>
        <v>April</v>
      </c>
      <c r="AL595" s="12">
        <f>DATE(YEAR(tbl_LoanData[[#This Row],[Application Date]]),MONTH(tbl_LoanData[[#This Row],[Application Date]]),1)</f>
        <v>45017</v>
      </c>
      <c r="AM595" s="14">
        <f ca="1">IF(AND(tbl_LoanData[[#This Row],[Application Date]]&gt;=EOMONTH(TODAY(),-1)+1,tbl_LoanData[[#This Row],[Application Date]]&lt;=TODAY()),tbl_LoanData[[#This Row],[Loan Amount]],0)</f>
        <v>0</v>
      </c>
      <c r="AN595" s="14">
        <f>tbl_LoanData[[#This Row],[Amount Paid]]-(Q595-X595)</f>
        <v>-741000</v>
      </c>
      <c r="AO595" s="14">
        <f>IF(tbl_LoanData[[#This Row],[Application Status]]="Approved",1,0)</f>
        <v>0</v>
      </c>
      <c r="AP595" s="22" t="str">
        <f t="shared" ca="1" si="28"/>
        <v/>
      </c>
      <c r="AQ595" s="22" t="str">
        <f t="shared" ca="1" si="29"/>
        <v/>
      </c>
    </row>
    <row r="596" spans="1:43" ht="14.4" customHeight="1" x14ac:dyDescent="0.3">
      <c r="A596" s="2" t="s">
        <v>7905</v>
      </c>
      <c r="B596" s="2" t="s">
        <v>7906</v>
      </c>
      <c r="C596" s="2" t="s">
        <v>322</v>
      </c>
      <c r="D596" s="2" t="s">
        <v>176</v>
      </c>
      <c r="E596" s="2" t="s">
        <v>540</v>
      </c>
      <c r="F596" s="2">
        <v>58</v>
      </c>
      <c r="G596" s="2" t="s">
        <v>83</v>
      </c>
      <c r="H596" s="2" t="s">
        <v>166</v>
      </c>
      <c r="I596" s="2" t="s">
        <v>46</v>
      </c>
      <c r="J596" s="3">
        <v>45020</v>
      </c>
      <c r="K596" s="3">
        <v>45039</v>
      </c>
      <c r="L596" s="2" t="s">
        <v>39</v>
      </c>
      <c r="M596" s="2" t="s">
        <v>157</v>
      </c>
      <c r="N596" s="2" t="s">
        <v>359</v>
      </c>
      <c r="O596" s="4">
        <v>1772000</v>
      </c>
      <c r="P596" s="4">
        <v>685000</v>
      </c>
      <c r="Q596" s="4">
        <v>1087000</v>
      </c>
      <c r="R596" s="2">
        <v>24</v>
      </c>
      <c r="S596" s="5">
        <v>12.06</v>
      </c>
      <c r="T596" s="4">
        <v>56216.02</v>
      </c>
      <c r="U596" s="2" t="s">
        <v>73</v>
      </c>
      <c r="V596" s="2" t="s">
        <v>34</v>
      </c>
      <c r="W596" s="4">
        <v>1292968.46</v>
      </c>
      <c r="X596" s="4">
        <v>56215.94</v>
      </c>
      <c r="Y596" s="4">
        <v>1349184.4</v>
      </c>
      <c r="Z596" s="2">
        <v>30</v>
      </c>
      <c r="AA596" s="2" t="s">
        <v>57</v>
      </c>
      <c r="AB596" s="2" t="s">
        <v>15735</v>
      </c>
      <c r="AC596" s="2" t="s">
        <v>129</v>
      </c>
      <c r="AD596" s="2" t="s">
        <v>76</v>
      </c>
      <c r="AE596" s="5">
        <v>61.34</v>
      </c>
      <c r="AF596" s="2">
        <v>1</v>
      </c>
      <c r="AG596" s="2" t="s">
        <v>77</v>
      </c>
      <c r="AH596" s="2">
        <v>19</v>
      </c>
      <c r="AI596" s="6" t="str">
        <f t="shared" si="27"/>
        <v>55-64</v>
      </c>
      <c r="AJ596" s="11">
        <f>YEAR(tbl_LoanData[[#This Row],[Application Date]])</f>
        <v>2023</v>
      </c>
      <c r="AK596" s="11" t="str">
        <f>TEXT(tbl_LoanData[[#This Row],[Application Date]],"MMMM")</f>
        <v>April</v>
      </c>
      <c r="AL596" s="12">
        <f>DATE(YEAR(tbl_LoanData[[#This Row],[Application Date]]),MONTH(tbl_LoanData[[#This Row],[Application Date]]),1)</f>
        <v>45017</v>
      </c>
      <c r="AM596" s="14">
        <f ca="1">IF(AND(tbl_LoanData[[#This Row],[Application Date]]&gt;=EOMONTH(TODAY(),-1)+1,tbl_LoanData[[#This Row],[Application Date]]&lt;=TODAY()),tbl_LoanData[[#This Row],[Loan Amount]],0)</f>
        <v>0</v>
      </c>
      <c r="AN596" s="14">
        <f>tbl_LoanData[[#This Row],[Amount Paid]]-(Q596-X596)</f>
        <v>262184.39999999991</v>
      </c>
      <c r="AO596" s="14">
        <f>IF(tbl_LoanData[[#This Row],[Application Status]]="Approved",1,0)</f>
        <v>1</v>
      </c>
      <c r="AP596" s="22" t="str">
        <f t="shared" ca="1" si="28"/>
        <v/>
      </c>
      <c r="AQ596" s="22" t="str">
        <f t="shared" ca="1" si="29"/>
        <v/>
      </c>
    </row>
    <row r="597" spans="1:43" ht="14.4" customHeight="1" x14ac:dyDescent="0.3">
      <c r="A597" s="2" t="s">
        <v>7949</v>
      </c>
      <c r="B597" s="2" t="s">
        <v>7950</v>
      </c>
      <c r="C597" s="2" t="s">
        <v>227</v>
      </c>
      <c r="D597" s="2" t="s">
        <v>161</v>
      </c>
      <c r="E597" s="2" t="s">
        <v>82</v>
      </c>
      <c r="F597" s="2">
        <v>27</v>
      </c>
      <c r="G597" s="2" t="s">
        <v>69</v>
      </c>
      <c r="H597" s="2" t="s">
        <v>103</v>
      </c>
      <c r="I597" s="2" t="s">
        <v>43</v>
      </c>
      <c r="J597" s="3">
        <v>45033</v>
      </c>
      <c r="K597" s="3">
        <v>45044</v>
      </c>
      <c r="L597" s="2" t="s">
        <v>36</v>
      </c>
      <c r="M597" s="2" t="s">
        <v>85</v>
      </c>
      <c r="N597" s="2" t="s">
        <v>671</v>
      </c>
      <c r="O597" s="4">
        <v>2103000</v>
      </c>
      <c r="P597" s="4">
        <v>755200</v>
      </c>
      <c r="Q597" s="4">
        <v>1347800</v>
      </c>
      <c r="R597" s="2">
        <v>36</v>
      </c>
      <c r="S597" s="5">
        <v>12.71</v>
      </c>
      <c r="T597" s="4">
        <v>51714.34</v>
      </c>
      <c r="U597" s="2" t="s">
        <v>73</v>
      </c>
      <c r="V597" s="2" t="s">
        <v>33</v>
      </c>
      <c r="W597" s="4">
        <v>1861716.14</v>
      </c>
      <c r="X597" s="4">
        <v>0</v>
      </c>
      <c r="Y597" s="4">
        <v>1861716.14</v>
      </c>
      <c r="Z597" s="2">
        <v>0</v>
      </c>
      <c r="AA597" s="2" t="s">
        <v>56</v>
      </c>
      <c r="AB597" s="2" t="s">
        <v>15732</v>
      </c>
      <c r="AC597" s="2" t="s">
        <v>129</v>
      </c>
      <c r="AD597" s="2" t="s">
        <v>76</v>
      </c>
      <c r="AE597" s="5">
        <v>64.09</v>
      </c>
      <c r="AF597" s="2">
        <v>0</v>
      </c>
      <c r="AG597" s="2" t="s">
        <v>77</v>
      </c>
      <c r="AH597" s="2">
        <v>11</v>
      </c>
      <c r="AI597" s="6" t="str">
        <f t="shared" si="27"/>
        <v>25-34</v>
      </c>
      <c r="AJ597" s="11">
        <f>YEAR(tbl_LoanData[[#This Row],[Application Date]])</f>
        <v>2023</v>
      </c>
      <c r="AK597" s="11" t="str">
        <f>TEXT(tbl_LoanData[[#This Row],[Application Date]],"MMMM")</f>
        <v>April</v>
      </c>
      <c r="AL597" s="12">
        <f>DATE(YEAR(tbl_LoanData[[#This Row],[Application Date]]),MONTH(tbl_LoanData[[#This Row],[Application Date]]),1)</f>
        <v>45017</v>
      </c>
      <c r="AM597" s="14">
        <f ca="1">IF(AND(tbl_LoanData[[#This Row],[Application Date]]&gt;=EOMONTH(TODAY(),-1)+1,tbl_LoanData[[#This Row],[Application Date]]&lt;=TODAY()),tbl_LoanData[[#This Row],[Loan Amount]],0)</f>
        <v>0</v>
      </c>
      <c r="AN597" s="14">
        <f>tbl_LoanData[[#This Row],[Amount Paid]]-(Q597-X597)</f>
        <v>513916.1399999999</v>
      </c>
      <c r="AO597" s="14">
        <f>IF(tbl_LoanData[[#This Row],[Application Status]]="Approved",1,0)</f>
        <v>1</v>
      </c>
      <c r="AP597" s="22" t="str">
        <f t="shared" ca="1" si="28"/>
        <v/>
      </c>
      <c r="AQ597" s="22" t="str">
        <f t="shared" ca="1" si="29"/>
        <v/>
      </c>
    </row>
    <row r="598" spans="1:43" ht="14.4" customHeight="1" x14ac:dyDescent="0.3">
      <c r="A598" s="2" t="s">
        <v>7975</v>
      </c>
      <c r="B598" s="2" t="s">
        <v>7976</v>
      </c>
      <c r="C598" s="2" t="s">
        <v>304</v>
      </c>
      <c r="D598" s="2" t="s">
        <v>117</v>
      </c>
      <c r="E598" s="2" t="s">
        <v>311</v>
      </c>
      <c r="F598" s="2">
        <v>35</v>
      </c>
      <c r="G598" s="2" t="s">
        <v>83</v>
      </c>
      <c r="H598" s="2" t="s">
        <v>151</v>
      </c>
      <c r="I598" s="2" t="s">
        <v>46</v>
      </c>
      <c r="J598" s="3">
        <v>45038</v>
      </c>
      <c r="K598" s="3">
        <v>45059</v>
      </c>
      <c r="L598" s="2" t="s">
        <v>40</v>
      </c>
      <c r="M598" s="2" t="s">
        <v>71</v>
      </c>
      <c r="N598" s="2" t="s">
        <v>137</v>
      </c>
      <c r="O598" s="4">
        <v>1126000</v>
      </c>
      <c r="P598" s="4">
        <v>399100</v>
      </c>
      <c r="Q598" s="4">
        <v>726900</v>
      </c>
      <c r="R598" s="2">
        <v>48</v>
      </c>
      <c r="S598" s="5">
        <v>10.75</v>
      </c>
      <c r="T598" s="4">
        <v>21655.56</v>
      </c>
      <c r="U598" s="2" t="s">
        <v>73</v>
      </c>
      <c r="V598" s="2" t="s">
        <v>74</v>
      </c>
      <c r="W598" s="4">
        <v>844566.84</v>
      </c>
      <c r="X598" s="4">
        <v>194900.16</v>
      </c>
      <c r="Y598" s="4">
        <v>1039467</v>
      </c>
      <c r="Z598" s="2">
        <v>0</v>
      </c>
      <c r="AA598" s="2" t="s">
        <v>56</v>
      </c>
      <c r="AB598" s="2" t="s">
        <v>15728</v>
      </c>
      <c r="AC598" s="2" t="s">
        <v>332</v>
      </c>
      <c r="AD598" s="2" t="s">
        <v>76</v>
      </c>
      <c r="AE598" s="5">
        <v>64.56</v>
      </c>
      <c r="AF598" s="2">
        <v>0</v>
      </c>
      <c r="AG598" s="2" t="s">
        <v>77</v>
      </c>
      <c r="AH598" s="2">
        <v>21</v>
      </c>
      <c r="AI598" s="6" t="str">
        <f t="shared" si="27"/>
        <v>35-44</v>
      </c>
      <c r="AJ598" s="11">
        <f>YEAR(tbl_LoanData[[#This Row],[Application Date]])</f>
        <v>2023</v>
      </c>
      <c r="AK598" s="11" t="str">
        <f>TEXT(tbl_LoanData[[#This Row],[Application Date]],"MMMM")</f>
        <v>April</v>
      </c>
      <c r="AL598" s="12">
        <f>DATE(YEAR(tbl_LoanData[[#This Row],[Application Date]]),MONTH(tbl_LoanData[[#This Row],[Application Date]]),1)</f>
        <v>45017</v>
      </c>
      <c r="AM598" s="14">
        <f ca="1">IF(AND(tbl_LoanData[[#This Row],[Application Date]]&gt;=EOMONTH(TODAY(),-1)+1,tbl_LoanData[[#This Row],[Application Date]]&lt;=TODAY()),tbl_LoanData[[#This Row],[Loan Amount]],0)</f>
        <v>0</v>
      </c>
      <c r="AN598" s="14">
        <f>tbl_LoanData[[#This Row],[Amount Paid]]-(Q598-X598)</f>
        <v>312567</v>
      </c>
      <c r="AO598" s="14">
        <f>IF(tbl_LoanData[[#This Row],[Application Status]]="Approved",1,0)</f>
        <v>1</v>
      </c>
      <c r="AP598" s="22" t="str">
        <f t="shared" ca="1" si="28"/>
        <v/>
      </c>
      <c r="AQ598" s="22" t="str">
        <f t="shared" ca="1" si="29"/>
        <v/>
      </c>
    </row>
    <row r="599" spans="1:43" ht="14.4" customHeight="1" x14ac:dyDescent="0.3">
      <c r="A599" s="2" t="s">
        <v>7977</v>
      </c>
      <c r="B599" s="2" t="s">
        <v>7978</v>
      </c>
      <c r="C599" s="2" t="s">
        <v>297</v>
      </c>
      <c r="D599" s="2" t="s">
        <v>182</v>
      </c>
      <c r="E599" s="2" t="s">
        <v>209</v>
      </c>
      <c r="F599" s="2">
        <v>21</v>
      </c>
      <c r="G599" s="2" t="s">
        <v>69</v>
      </c>
      <c r="H599" s="2" t="s">
        <v>224</v>
      </c>
      <c r="I599" s="2" t="s">
        <v>54</v>
      </c>
      <c r="J599" s="3">
        <v>45042</v>
      </c>
      <c r="K599" s="3"/>
      <c r="L599" s="2" t="s">
        <v>39</v>
      </c>
      <c r="M599" s="2" t="s">
        <v>94</v>
      </c>
      <c r="N599" s="2" t="s">
        <v>418</v>
      </c>
      <c r="O599" s="4">
        <v>1752000</v>
      </c>
      <c r="P599" s="4">
        <v>353200</v>
      </c>
      <c r="Q599" s="4">
        <v>1398800</v>
      </c>
      <c r="R599" s="2">
        <v>18</v>
      </c>
      <c r="S599" s="5">
        <v>9.86</v>
      </c>
      <c r="T599" s="4">
        <v>89204.58</v>
      </c>
      <c r="U599" s="2" t="s">
        <v>113</v>
      </c>
      <c r="V599" s="2" t="s">
        <v>97</v>
      </c>
      <c r="W599" s="4">
        <v>0</v>
      </c>
      <c r="X599" s="4">
        <v>0</v>
      </c>
      <c r="Y599" s="4">
        <v>1605682.52</v>
      </c>
      <c r="Z599" s="2">
        <v>0</v>
      </c>
      <c r="AA599" s="2" t="s">
        <v>97</v>
      </c>
      <c r="AB599" s="2" t="s">
        <v>15731</v>
      </c>
      <c r="AC599" s="2" t="s">
        <v>138</v>
      </c>
      <c r="AD599" s="2" t="s">
        <v>76</v>
      </c>
      <c r="AE599" s="5">
        <v>79.84</v>
      </c>
      <c r="AF599" s="2">
        <v>0</v>
      </c>
      <c r="AG599" s="2" t="s">
        <v>97</v>
      </c>
      <c r="AH599" s="2"/>
      <c r="AI599" s="6" t="str">
        <f t="shared" si="27"/>
        <v>18-24</v>
      </c>
      <c r="AJ599" s="11">
        <f>YEAR(tbl_LoanData[[#This Row],[Application Date]])</f>
        <v>2023</v>
      </c>
      <c r="AK599" s="11" t="str">
        <f>TEXT(tbl_LoanData[[#This Row],[Application Date]],"MMMM")</f>
        <v>April</v>
      </c>
      <c r="AL599" s="12">
        <f>DATE(YEAR(tbl_LoanData[[#This Row],[Application Date]]),MONTH(tbl_LoanData[[#This Row],[Application Date]]),1)</f>
        <v>45017</v>
      </c>
      <c r="AM599" s="14">
        <f ca="1">IF(AND(tbl_LoanData[[#This Row],[Application Date]]&gt;=EOMONTH(TODAY(),-1)+1,tbl_LoanData[[#This Row],[Application Date]]&lt;=TODAY()),tbl_LoanData[[#This Row],[Loan Amount]],0)</f>
        <v>0</v>
      </c>
      <c r="AN599" s="14">
        <f>tbl_LoanData[[#This Row],[Amount Paid]]-(Q599-X599)</f>
        <v>-1398800</v>
      </c>
      <c r="AO599" s="14">
        <f>IF(tbl_LoanData[[#This Row],[Application Status]]="Approved",1,0)</f>
        <v>0</v>
      </c>
      <c r="AP599" s="22" t="str">
        <f t="shared" ca="1" si="28"/>
        <v/>
      </c>
      <c r="AQ599" s="22" t="str">
        <f t="shared" ca="1" si="29"/>
        <v/>
      </c>
    </row>
    <row r="600" spans="1:43" ht="14.4" customHeight="1" x14ac:dyDescent="0.3">
      <c r="A600" s="2" t="s">
        <v>8109</v>
      </c>
      <c r="B600" s="2" t="s">
        <v>8110</v>
      </c>
      <c r="C600" s="2" t="s">
        <v>435</v>
      </c>
      <c r="D600" s="2" t="s">
        <v>176</v>
      </c>
      <c r="E600" s="2" t="s">
        <v>209</v>
      </c>
      <c r="F600" s="2">
        <v>29</v>
      </c>
      <c r="G600" s="2" t="s">
        <v>83</v>
      </c>
      <c r="H600" s="2" t="s">
        <v>70</v>
      </c>
      <c r="I600" s="2" t="s">
        <v>50</v>
      </c>
      <c r="J600" s="3">
        <v>45032</v>
      </c>
      <c r="K600" s="3"/>
      <c r="L600" s="2" t="s">
        <v>39</v>
      </c>
      <c r="M600" s="2" t="s">
        <v>94</v>
      </c>
      <c r="N600" s="2" t="s">
        <v>365</v>
      </c>
      <c r="O600" s="4">
        <v>1198000</v>
      </c>
      <c r="P600" s="4">
        <v>455800</v>
      </c>
      <c r="Q600" s="4">
        <v>742200</v>
      </c>
      <c r="R600" s="2">
        <v>24</v>
      </c>
      <c r="S600" s="5">
        <v>9.49</v>
      </c>
      <c r="T600" s="4">
        <v>36794.559999999998</v>
      </c>
      <c r="U600" s="2" t="s">
        <v>113</v>
      </c>
      <c r="V600" s="2" t="s">
        <v>97</v>
      </c>
      <c r="W600" s="4">
        <v>0</v>
      </c>
      <c r="X600" s="4">
        <v>0</v>
      </c>
      <c r="Y600" s="4">
        <v>883069.56</v>
      </c>
      <c r="Z600" s="2">
        <v>0</v>
      </c>
      <c r="AA600" s="2" t="s">
        <v>97</v>
      </c>
      <c r="AB600" s="2" t="s">
        <v>15735</v>
      </c>
      <c r="AC600" s="2" t="s">
        <v>121</v>
      </c>
      <c r="AD600" s="2" t="s">
        <v>76</v>
      </c>
      <c r="AE600" s="5">
        <v>61.95</v>
      </c>
      <c r="AF600" s="2">
        <v>0</v>
      </c>
      <c r="AG600" s="2" t="s">
        <v>97</v>
      </c>
      <c r="AH600" s="2"/>
      <c r="AI600" s="6" t="str">
        <f t="shared" si="27"/>
        <v>25-34</v>
      </c>
      <c r="AJ600" s="11">
        <f>YEAR(tbl_LoanData[[#This Row],[Application Date]])</f>
        <v>2023</v>
      </c>
      <c r="AK600" s="11" t="str">
        <f>TEXT(tbl_LoanData[[#This Row],[Application Date]],"MMMM")</f>
        <v>April</v>
      </c>
      <c r="AL600" s="12">
        <f>DATE(YEAR(tbl_LoanData[[#This Row],[Application Date]]),MONTH(tbl_LoanData[[#This Row],[Application Date]]),1)</f>
        <v>45017</v>
      </c>
      <c r="AM600" s="14">
        <f ca="1">IF(AND(tbl_LoanData[[#This Row],[Application Date]]&gt;=EOMONTH(TODAY(),-1)+1,tbl_LoanData[[#This Row],[Application Date]]&lt;=TODAY()),tbl_LoanData[[#This Row],[Loan Amount]],0)</f>
        <v>0</v>
      </c>
      <c r="AN600" s="14">
        <f>tbl_LoanData[[#This Row],[Amount Paid]]-(Q600-X600)</f>
        <v>-742200</v>
      </c>
      <c r="AO600" s="14">
        <f>IF(tbl_LoanData[[#This Row],[Application Status]]="Approved",1,0)</f>
        <v>0</v>
      </c>
      <c r="AP600" s="22" t="str">
        <f t="shared" ca="1" si="28"/>
        <v/>
      </c>
      <c r="AQ600" s="22" t="str">
        <f t="shared" ca="1" si="29"/>
        <v/>
      </c>
    </row>
    <row r="601" spans="1:43" ht="14.4" customHeight="1" x14ac:dyDescent="0.3">
      <c r="A601" s="2" t="s">
        <v>8157</v>
      </c>
      <c r="B601" s="2" t="s">
        <v>8158</v>
      </c>
      <c r="C601" s="2" t="s">
        <v>508</v>
      </c>
      <c r="D601" s="2" t="s">
        <v>67</v>
      </c>
      <c r="E601" s="2" t="s">
        <v>284</v>
      </c>
      <c r="F601" s="2">
        <v>58</v>
      </c>
      <c r="G601" s="2" t="s">
        <v>83</v>
      </c>
      <c r="H601" s="2" t="s">
        <v>70</v>
      </c>
      <c r="I601" s="2" t="s">
        <v>50</v>
      </c>
      <c r="J601" s="3">
        <v>45035</v>
      </c>
      <c r="K601" s="3">
        <v>45041</v>
      </c>
      <c r="L601" s="2" t="s">
        <v>40</v>
      </c>
      <c r="M601" s="2" t="s">
        <v>111</v>
      </c>
      <c r="N601" s="2" t="s">
        <v>120</v>
      </c>
      <c r="O601" s="4">
        <v>783000</v>
      </c>
      <c r="P601" s="4">
        <v>191300</v>
      </c>
      <c r="Q601" s="4">
        <v>591700</v>
      </c>
      <c r="R601" s="2">
        <v>60</v>
      </c>
      <c r="S601" s="5">
        <v>5.15</v>
      </c>
      <c r="T601" s="4">
        <v>12401.05</v>
      </c>
      <c r="U601" s="2" t="s">
        <v>73</v>
      </c>
      <c r="V601" s="2" t="s">
        <v>74</v>
      </c>
      <c r="W601" s="4">
        <v>496042</v>
      </c>
      <c r="X601" s="4">
        <v>248020.75</v>
      </c>
      <c r="Y601" s="4">
        <v>744062.75</v>
      </c>
      <c r="Z601" s="2">
        <v>0</v>
      </c>
      <c r="AA601" s="2" t="s">
        <v>56</v>
      </c>
      <c r="AB601" s="2" t="s">
        <v>15732</v>
      </c>
      <c r="AC601" s="2" t="s">
        <v>213</v>
      </c>
      <c r="AD601" s="2" t="s">
        <v>76</v>
      </c>
      <c r="AE601" s="5">
        <v>75.569999999999993</v>
      </c>
      <c r="AF601" s="2">
        <v>0</v>
      </c>
      <c r="AG601" s="2" t="s">
        <v>77</v>
      </c>
      <c r="AH601" s="2">
        <v>6</v>
      </c>
      <c r="AI601" s="6" t="str">
        <f t="shared" si="27"/>
        <v>55-64</v>
      </c>
      <c r="AJ601" s="11">
        <f>YEAR(tbl_LoanData[[#This Row],[Application Date]])</f>
        <v>2023</v>
      </c>
      <c r="AK601" s="11" t="str">
        <f>TEXT(tbl_LoanData[[#This Row],[Application Date]],"MMMM")</f>
        <v>April</v>
      </c>
      <c r="AL601" s="12">
        <f>DATE(YEAR(tbl_LoanData[[#This Row],[Application Date]]),MONTH(tbl_LoanData[[#This Row],[Application Date]]),1)</f>
        <v>45017</v>
      </c>
      <c r="AM601" s="14">
        <f ca="1">IF(AND(tbl_LoanData[[#This Row],[Application Date]]&gt;=EOMONTH(TODAY(),-1)+1,tbl_LoanData[[#This Row],[Application Date]]&lt;=TODAY()),tbl_LoanData[[#This Row],[Loan Amount]],0)</f>
        <v>0</v>
      </c>
      <c r="AN601" s="14">
        <f>tbl_LoanData[[#This Row],[Amount Paid]]-(Q601-X601)</f>
        <v>152362.75</v>
      </c>
      <c r="AO601" s="14">
        <f>IF(tbl_LoanData[[#This Row],[Application Status]]="Approved",1,0)</f>
        <v>1</v>
      </c>
      <c r="AP601" s="22" t="str">
        <f t="shared" ca="1" si="28"/>
        <v/>
      </c>
      <c r="AQ601" s="22" t="str">
        <f t="shared" ca="1" si="29"/>
        <v/>
      </c>
    </row>
    <row r="602" spans="1:43" ht="14.4" customHeight="1" x14ac:dyDescent="0.3">
      <c r="A602" s="2" t="s">
        <v>8263</v>
      </c>
      <c r="B602" s="2" t="s">
        <v>8264</v>
      </c>
      <c r="C602" s="2" t="s">
        <v>155</v>
      </c>
      <c r="D602" s="2" t="s">
        <v>142</v>
      </c>
      <c r="E602" s="2" t="s">
        <v>91</v>
      </c>
      <c r="F602" s="2">
        <v>58</v>
      </c>
      <c r="G602" s="2" t="s">
        <v>83</v>
      </c>
      <c r="H602" s="2" t="s">
        <v>166</v>
      </c>
      <c r="I602" s="2" t="s">
        <v>46</v>
      </c>
      <c r="J602" s="3">
        <v>45043</v>
      </c>
      <c r="K602" s="3">
        <v>45050</v>
      </c>
      <c r="L602" s="2" t="s">
        <v>40</v>
      </c>
      <c r="M602" s="2" t="s">
        <v>157</v>
      </c>
      <c r="N602" s="2" t="s">
        <v>299</v>
      </c>
      <c r="O602" s="4">
        <v>1063000</v>
      </c>
      <c r="P602" s="4">
        <v>158800</v>
      </c>
      <c r="Q602" s="4">
        <v>904200</v>
      </c>
      <c r="R602" s="2">
        <v>48</v>
      </c>
      <c r="S602" s="5">
        <v>5.82</v>
      </c>
      <c r="T602" s="4">
        <v>23222.87</v>
      </c>
      <c r="U602" s="2" t="s">
        <v>73</v>
      </c>
      <c r="V602" s="2" t="s">
        <v>74</v>
      </c>
      <c r="W602" s="4">
        <v>928914.8</v>
      </c>
      <c r="X602" s="4">
        <v>185782.96</v>
      </c>
      <c r="Y602" s="4">
        <v>1114697.76</v>
      </c>
      <c r="Z602" s="2">
        <v>0</v>
      </c>
      <c r="AA602" s="2" t="s">
        <v>56</v>
      </c>
      <c r="AB602" s="2" t="s">
        <v>15727</v>
      </c>
      <c r="AC602" s="2" t="s">
        <v>146</v>
      </c>
      <c r="AD602" s="2" t="s">
        <v>76</v>
      </c>
      <c r="AE602" s="5">
        <v>85.06</v>
      </c>
      <c r="AF602" s="2">
        <v>0</v>
      </c>
      <c r="AG602" s="2" t="s">
        <v>77</v>
      </c>
      <c r="AH602" s="2">
        <v>7</v>
      </c>
      <c r="AI602" s="6" t="str">
        <f t="shared" si="27"/>
        <v>55-64</v>
      </c>
      <c r="AJ602" s="11">
        <f>YEAR(tbl_LoanData[[#This Row],[Application Date]])</f>
        <v>2023</v>
      </c>
      <c r="AK602" s="11" t="str">
        <f>TEXT(tbl_LoanData[[#This Row],[Application Date]],"MMMM")</f>
        <v>April</v>
      </c>
      <c r="AL602" s="12">
        <f>DATE(YEAR(tbl_LoanData[[#This Row],[Application Date]]),MONTH(tbl_LoanData[[#This Row],[Application Date]]),1)</f>
        <v>45017</v>
      </c>
      <c r="AM602" s="14">
        <f ca="1">IF(AND(tbl_LoanData[[#This Row],[Application Date]]&gt;=EOMONTH(TODAY(),-1)+1,tbl_LoanData[[#This Row],[Application Date]]&lt;=TODAY()),tbl_LoanData[[#This Row],[Loan Amount]],0)</f>
        <v>0</v>
      </c>
      <c r="AN602" s="14">
        <f>tbl_LoanData[[#This Row],[Amount Paid]]-(Q602-X602)</f>
        <v>210497.76</v>
      </c>
      <c r="AO602" s="14">
        <f>IF(tbl_LoanData[[#This Row],[Application Status]]="Approved",1,0)</f>
        <v>1</v>
      </c>
      <c r="AP602" s="22" t="str">
        <f t="shared" ca="1" si="28"/>
        <v/>
      </c>
      <c r="AQ602" s="22" t="str">
        <f t="shared" ca="1" si="29"/>
        <v/>
      </c>
    </row>
    <row r="603" spans="1:43" ht="14.4" customHeight="1" x14ac:dyDescent="0.3">
      <c r="A603" s="2" t="s">
        <v>8455</v>
      </c>
      <c r="B603" s="2" t="s">
        <v>8456</v>
      </c>
      <c r="C603" s="2" t="s">
        <v>999</v>
      </c>
      <c r="D603" s="2" t="s">
        <v>189</v>
      </c>
      <c r="E603" s="2" t="s">
        <v>189</v>
      </c>
      <c r="F603" s="2">
        <v>46</v>
      </c>
      <c r="G603" s="2" t="s">
        <v>69</v>
      </c>
      <c r="H603" s="2" t="s">
        <v>233</v>
      </c>
      <c r="I603" s="2" t="s">
        <v>46</v>
      </c>
      <c r="J603" s="3">
        <v>45031</v>
      </c>
      <c r="K603" s="3"/>
      <c r="L603" s="2" t="s">
        <v>36</v>
      </c>
      <c r="M603" s="2" t="s">
        <v>111</v>
      </c>
      <c r="N603" s="2" t="s">
        <v>350</v>
      </c>
      <c r="O603" s="4">
        <v>2076000</v>
      </c>
      <c r="P603" s="4">
        <v>715600</v>
      </c>
      <c r="Q603" s="4">
        <v>1360400</v>
      </c>
      <c r="R603" s="2">
        <v>18</v>
      </c>
      <c r="S603" s="5">
        <v>11.09</v>
      </c>
      <c r="T603" s="4">
        <v>88150.14</v>
      </c>
      <c r="U603" s="2" t="s">
        <v>96</v>
      </c>
      <c r="V603" s="2" t="s">
        <v>97</v>
      </c>
      <c r="W603" s="4">
        <v>0</v>
      </c>
      <c r="X603" s="4">
        <v>0</v>
      </c>
      <c r="Y603" s="4">
        <v>1586702.54</v>
      </c>
      <c r="Z603" s="2">
        <v>0</v>
      </c>
      <c r="AA603" s="2" t="s">
        <v>97</v>
      </c>
      <c r="AB603" s="2" t="s">
        <v>15735</v>
      </c>
      <c r="AC603" s="2" t="s">
        <v>87</v>
      </c>
      <c r="AD603" s="2" t="s">
        <v>76</v>
      </c>
      <c r="AE603" s="5">
        <v>65.53</v>
      </c>
      <c r="AF603" s="2">
        <v>0</v>
      </c>
      <c r="AG603" s="2" t="s">
        <v>97</v>
      </c>
      <c r="AH603" s="2"/>
      <c r="AI603" s="6" t="str">
        <f t="shared" si="27"/>
        <v>45-54</v>
      </c>
      <c r="AJ603" s="11">
        <f>YEAR(tbl_LoanData[[#This Row],[Application Date]])</f>
        <v>2023</v>
      </c>
      <c r="AK603" s="11" t="str">
        <f>TEXT(tbl_LoanData[[#This Row],[Application Date]],"MMMM")</f>
        <v>April</v>
      </c>
      <c r="AL603" s="12">
        <f>DATE(YEAR(tbl_LoanData[[#This Row],[Application Date]]),MONTH(tbl_LoanData[[#This Row],[Application Date]]),1)</f>
        <v>45017</v>
      </c>
      <c r="AM603" s="14">
        <f ca="1">IF(AND(tbl_LoanData[[#This Row],[Application Date]]&gt;=EOMONTH(TODAY(),-1)+1,tbl_LoanData[[#This Row],[Application Date]]&lt;=TODAY()),tbl_LoanData[[#This Row],[Loan Amount]],0)</f>
        <v>0</v>
      </c>
      <c r="AN603" s="14">
        <f>tbl_LoanData[[#This Row],[Amount Paid]]-(Q603-X603)</f>
        <v>-1360400</v>
      </c>
      <c r="AO603" s="14">
        <f>IF(tbl_LoanData[[#This Row],[Application Status]]="Approved",1,0)</f>
        <v>0</v>
      </c>
      <c r="AP603" s="22" t="str">
        <f t="shared" ca="1" si="28"/>
        <v/>
      </c>
      <c r="AQ603" s="22" t="str">
        <f t="shared" ca="1" si="29"/>
        <v/>
      </c>
    </row>
    <row r="604" spans="1:43" ht="14.4" customHeight="1" x14ac:dyDescent="0.3">
      <c r="A604" s="2" t="s">
        <v>8483</v>
      </c>
      <c r="B604" s="2" t="s">
        <v>8484</v>
      </c>
      <c r="C604" s="2" t="s">
        <v>220</v>
      </c>
      <c r="D604" s="2" t="s">
        <v>67</v>
      </c>
      <c r="E604" s="2" t="s">
        <v>182</v>
      </c>
      <c r="F604" s="2">
        <v>65</v>
      </c>
      <c r="G604" s="2" t="s">
        <v>69</v>
      </c>
      <c r="H604" s="2" t="s">
        <v>166</v>
      </c>
      <c r="I604" s="2" t="s">
        <v>46</v>
      </c>
      <c r="J604" s="3">
        <v>45022</v>
      </c>
      <c r="K604" s="3">
        <v>45030</v>
      </c>
      <c r="L604" s="2" t="s">
        <v>36</v>
      </c>
      <c r="M604" s="2" t="s">
        <v>94</v>
      </c>
      <c r="N604" s="2" t="s">
        <v>212</v>
      </c>
      <c r="O604" s="4">
        <v>1712000</v>
      </c>
      <c r="P604" s="4">
        <v>681600</v>
      </c>
      <c r="Q604" s="4">
        <v>1030400</v>
      </c>
      <c r="R604" s="2">
        <v>36</v>
      </c>
      <c r="S604" s="5">
        <v>7.92</v>
      </c>
      <c r="T604" s="4">
        <v>35422.86</v>
      </c>
      <c r="U604" s="2" t="s">
        <v>73</v>
      </c>
      <c r="V604" s="2" t="s">
        <v>33</v>
      </c>
      <c r="W604" s="4">
        <v>1275223.04</v>
      </c>
      <c r="X604" s="4">
        <v>0</v>
      </c>
      <c r="Y604" s="4">
        <v>1275223.04</v>
      </c>
      <c r="Z604" s="2">
        <v>0</v>
      </c>
      <c r="AA604" s="2" t="s">
        <v>56</v>
      </c>
      <c r="AB604" s="2" t="s">
        <v>15732</v>
      </c>
      <c r="AC604" s="2" t="s">
        <v>106</v>
      </c>
      <c r="AD604" s="2" t="s">
        <v>76</v>
      </c>
      <c r="AE604" s="5">
        <v>60.19</v>
      </c>
      <c r="AF604" s="2">
        <v>0</v>
      </c>
      <c r="AG604" s="2" t="s">
        <v>77</v>
      </c>
      <c r="AH604" s="2">
        <v>8</v>
      </c>
      <c r="AI604" s="6" t="str">
        <f t="shared" si="27"/>
        <v>65+</v>
      </c>
      <c r="AJ604" s="11">
        <f>YEAR(tbl_LoanData[[#This Row],[Application Date]])</f>
        <v>2023</v>
      </c>
      <c r="AK604" s="11" t="str">
        <f>TEXT(tbl_LoanData[[#This Row],[Application Date]],"MMMM")</f>
        <v>April</v>
      </c>
      <c r="AL604" s="12">
        <f>DATE(YEAR(tbl_LoanData[[#This Row],[Application Date]]),MONTH(tbl_LoanData[[#This Row],[Application Date]]),1)</f>
        <v>45017</v>
      </c>
      <c r="AM604" s="14">
        <f ca="1">IF(AND(tbl_LoanData[[#This Row],[Application Date]]&gt;=EOMONTH(TODAY(),-1)+1,tbl_LoanData[[#This Row],[Application Date]]&lt;=TODAY()),tbl_LoanData[[#This Row],[Loan Amount]],0)</f>
        <v>0</v>
      </c>
      <c r="AN604" s="14">
        <f>tbl_LoanData[[#This Row],[Amount Paid]]-(Q604-X604)</f>
        <v>244823.04000000004</v>
      </c>
      <c r="AO604" s="14">
        <f>IF(tbl_LoanData[[#This Row],[Application Status]]="Approved",1,0)</f>
        <v>1</v>
      </c>
      <c r="AP604" s="22" t="str">
        <f t="shared" ca="1" si="28"/>
        <v/>
      </c>
      <c r="AQ604" s="22" t="str">
        <f t="shared" ca="1" si="29"/>
        <v/>
      </c>
    </row>
    <row r="605" spans="1:43" ht="14.4" customHeight="1" x14ac:dyDescent="0.3">
      <c r="A605" s="2" t="s">
        <v>8555</v>
      </c>
      <c r="B605" s="2" t="s">
        <v>8556</v>
      </c>
      <c r="C605" s="2" t="s">
        <v>281</v>
      </c>
      <c r="D605" s="2" t="s">
        <v>82</v>
      </c>
      <c r="E605" s="2" t="s">
        <v>394</v>
      </c>
      <c r="F605" s="2">
        <v>49</v>
      </c>
      <c r="G605" s="2" t="s">
        <v>83</v>
      </c>
      <c r="H605" s="2" t="s">
        <v>372</v>
      </c>
      <c r="I605" s="2" t="s">
        <v>43</v>
      </c>
      <c r="J605" s="3">
        <v>45017</v>
      </c>
      <c r="K605" s="3">
        <v>45022</v>
      </c>
      <c r="L605" s="2" t="s">
        <v>36</v>
      </c>
      <c r="M605" s="2" t="s">
        <v>71</v>
      </c>
      <c r="N605" s="2" t="s">
        <v>162</v>
      </c>
      <c r="O605" s="4">
        <v>984000</v>
      </c>
      <c r="P605" s="4">
        <v>191800</v>
      </c>
      <c r="Q605" s="4">
        <v>792200</v>
      </c>
      <c r="R605" s="2">
        <v>36</v>
      </c>
      <c r="S605" s="5">
        <v>11.29</v>
      </c>
      <c r="T605" s="4">
        <v>29458.84</v>
      </c>
      <c r="U605" s="2" t="s">
        <v>73</v>
      </c>
      <c r="V605" s="2" t="s">
        <v>33</v>
      </c>
      <c r="W605" s="4">
        <v>1060518.1399999999</v>
      </c>
      <c r="X605" s="4">
        <v>0</v>
      </c>
      <c r="Y605" s="4">
        <v>1060518.1399999999</v>
      </c>
      <c r="Z605" s="2">
        <v>0</v>
      </c>
      <c r="AA605" s="2" t="s">
        <v>56</v>
      </c>
      <c r="AB605" s="2" t="s">
        <v>15734</v>
      </c>
      <c r="AC605" s="2" t="s">
        <v>146</v>
      </c>
      <c r="AD605" s="2" t="s">
        <v>76</v>
      </c>
      <c r="AE605" s="5">
        <v>80.510000000000005</v>
      </c>
      <c r="AF605" s="2">
        <v>0</v>
      </c>
      <c r="AG605" s="2" t="s">
        <v>77</v>
      </c>
      <c r="AH605" s="2">
        <v>5</v>
      </c>
      <c r="AI605" s="6" t="str">
        <f t="shared" si="27"/>
        <v>45-54</v>
      </c>
      <c r="AJ605" s="11">
        <f>YEAR(tbl_LoanData[[#This Row],[Application Date]])</f>
        <v>2023</v>
      </c>
      <c r="AK605" s="11" t="str">
        <f>TEXT(tbl_LoanData[[#This Row],[Application Date]],"MMMM")</f>
        <v>April</v>
      </c>
      <c r="AL605" s="12">
        <f>DATE(YEAR(tbl_LoanData[[#This Row],[Application Date]]),MONTH(tbl_LoanData[[#This Row],[Application Date]]),1)</f>
        <v>45017</v>
      </c>
      <c r="AM605" s="14">
        <f ca="1">IF(AND(tbl_LoanData[[#This Row],[Application Date]]&gt;=EOMONTH(TODAY(),-1)+1,tbl_LoanData[[#This Row],[Application Date]]&lt;=TODAY()),tbl_LoanData[[#This Row],[Loan Amount]],0)</f>
        <v>0</v>
      </c>
      <c r="AN605" s="14">
        <f>tbl_LoanData[[#This Row],[Amount Paid]]-(Q605-X605)</f>
        <v>268318.1399999999</v>
      </c>
      <c r="AO605" s="14">
        <f>IF(tbl_LoanData[[#This Row],[Application Status]]="Approved",1,0)</f>
        <v>1</v>
      </c>
      <c r="AP605" s="22" t="str">
        <f t="shared" ca="1" si="28"/>
        <v/>
      </c>
      <c r="AQ605" s="22" t="str">
        <f t="shared" ca="1" si="29"/>
        <v/>
      </c>
    </row>
    <row r="606" spans="1:43" x14ac:dyDescent="0.3">
      <c r="A606" s="2" t="s">
        <v>8557</v>
      </c>
      <c r="B606" s="2" t="s">
        <v>8558</v>
      </c>
      <c r="C606" s="2" t="s">
        <v>327</v>
      </c>
      <c r="D606" s="2" t="s">
        <v>118</v>
      </c>
      <c r="E606" s="2" t="s">
        <v>268</v>
      </c>
      <c r="F606" s="2">
        <v>25</v>
      </c>
      <c r="G606" s="2" t="s">
        <v>69</v>
      </c>
      <c r="H606" s="2" t="s">
        <v>265</v>
      </c>
      <c r="I606" s="2" t="s">
        <v>44</v>
      </c>
      <c r="J606" s="3">
        <v>45039</v>
      </c>
      <c r="K606" s="3">
        <v>45044</v>
      </c>
      <c r="L606" s="2" t="s">
        <v>38</v>
      </c>
      <c r="M606" s="2" t="s">
        <v>71</v>
      </c>
      <c r="N606" s="2" t="s">
        <v>589</v>
      </c>
      <c r="O606" s="4">
        <v>1519000</v>
      </c>
      <c r="P606" s="4">
        <v>372700</v>
      </c>
      <c r="Q606" s="4">
        <v>1146300</v>
      </c>
      <c r="R606" s="2">
        <v>48</v>
      </c>
      <c r="S606" s="5">
        <v>10.65</v>
      </c>
      <c r="T606" s="4">
        <v>34054.660000000003</v>
      </c>
      <c r="U606" s="2" t="s">
        <v>73</v>
      </c>
      <c r="V606" s="2" t="s">
        <v>74</v>
      </c>
      <c r="W606" s="4">
        <v>1362186.4</v>
      </c>
      <c r="X606" s="4">
        <v>272437.40000000002</v>
      </c>
      <c r="Y606" s="4">
        <v>1634623.8</v>
      </c>
      <c r="Z606" s="2">
        <v>0</v>
      </c>
      <c r="AA606" s="2" t="s">
        <v>56</v>
      </c>
      <c r="AB606" s="2" t="s">
        <v>15736</v>
      </c>
      <c r="AC606" s="2" t="s">
        <v>106</v>
      </c>
      <c r="AD606" s="2" t="s">
        <v>76</v>
      </c>
      <c r="AE606" s="5">
        <v>75.459999999999994</v>
      </c>
      <c r="AF606" s="2">
        <v>0</v>
      </c>
      <c r="AG606" s="2" t="s">
        <v>77</v>
      </c>
      <c r="AH606" s="2">
        <v>5</v>
      </c>
      <c r="AI606" s="6" t="str">
        <f t="shared" si="27"/>
        <v>25-34</v>
      </c>
      <c r="AJ606" s="11">
        <f>YEAR(tbl_LoanData[[#This Row],[Application Date]])</f>
        <v>2023</v>
      </c>
      <c r="AK606" s="11" t="str">
        <f>TEXT(tbl_LoanData[[#This Row],[Application Date]],"MMMM")</f>
        <v>April</v>
      </c>
      <c r="AL606" s="12">
        <f>DATE(YEAR(tbl_LoanData[[#This Row],[Application Date]]),MONTH(tbl_LoanData[[#This Row],[Application Date]]),1)</f>
        <v>45017</v>
      </c>
      <c r="AM606" s="14">
        <f ca="1">IF(AND(tbl_LoanData[[#This Row],[Application Date]]&gt;=EOMONTH(TODAY(),-1)+1,tbl_LoanData[[#This Row],[Application Date]]&lt;=TODAY()),tbl_LoanData[[#This Row],[Loan Amount]],0)</f>
        <v>0</v>
      </c>
      <c r="AN606" s="14">
        <f>tbl_LoanData[[#This Row],[Amount Paid]]-(Q606-X606)</f>
        <v>488323.79999999993</v>
      </c>
      <c r="AO606" s="14">
        <f>IF(tbl_LoanData[[#This Row],[Application Status]]="Approved",1,0)</f>
        <v>1</v>
      </c>
      <c r="AP606" s="22" t="str">
        <f t="shared" ca="1" si="28"/>
        <v/>
      </c>
      <c r="AQ606" s="22" t="str">
        <f t="shared" ca="1" si="29"/>
        <v/>
      </c>
    </row>
    <row r="607" spans="1:43" ht="14.4" customHeight="1" x14ac:dyDescent="0.3">
      <c r="A607" s="2" t="s">
        <v>8703</v>
      </c>
      <c r="B607" s="2" t="s">
        <v>8704</v>
      </c>
      <c r="C607" s="2" t="s">
        <v>155</v>
      </c>
      <c r="D607" s="2" t="s">
        <v>91</v>
      </c>
      <c r="E607" s="2" t="s">
        <v>204</v>
      </c>
      <c r="F607" s="2">
        <v>50</v>
      </c>
      <c r="G607" s="2" t="s">
        <v>83</v>
      </c>
      <c r="H607" s="2" t="s">
        <v>565</v>
      </c>
      <c r="I607" s="2" t="s">
        <v>47</v>
      </c>
      <c r="J607" s="3">
        <v>45027</v>
      </c>
      <c r="K607" s="3">
        <v>45039</v>
      </c>
      <c r="L607" s="2" t="s">
        <v>40</v>
      </c>
      <c r="M607" s="2" t="s">
        <v>111</v>
      </c>
      <c r="N607" s="2" t="s">
        <v>369</v>
      </c>
      <c r="O607" s="4">
        <v>965000</v>
      </c>
      <c r="P607" s="4">
        <v>193000</v>
      </c>
      <c r="Q607" s="4">
        <v>772000</v>
      </c>
      <c r="R607" s="2">
        <v>48</v>
      </c>
      <c r="S607" s="5">
        <v>7.53</v>
      </c>
      <c r="T607" s="4">
        <v>20927.63</v>
      </c>
      <c r="U607" s="2" t="s">
        <v>73</v>
      </c>
      <c r="V607" s="2" t="s">
        <v>74</v>
      </c>
      <c r="W607" s="4">
        <v>837105.2</v>
      </c>
      <c r="X607" s="4">
        <v>167421.20000000001</v>
      </c>
      <c r="Y607" s="4">
        <v>1004526.4</v>
      </c>
      <c r="Z607" s="2">
        <v>0</v>
      </c>
      <c r="AA607" s="2" t="s">
        <v>56</v>
      </c>
      <c r="AB607" s="2" t="s">
        <v>15736</v>
      </c>
      <c r="AC607" s="2" t="s">
        <v>332</v>
      </c>
      <c r="AD607" s="2" t="s">
        <v>76</v>
      </c>
      <c r="AE607" s="5">
        <v>80</v>
      </c>
      <c r="AF607" s="2">
        <v>0</v>
      </c>
      <c r="AG607" s="2" t="s">
        <v>77</v>
      </c>
      <c r="AH607" s="2">
        <v>12</v>
      </c>
      <c r="AI607" s="6" t="str">
        <f t="shared" si="27"/>
        <v>45-54</v>
      </c>
      <c r="AJ607" s="11">
        <f>YEAR(tbl_LoanData[[#This Row],[Application Date]])</f>
        <v>2023</v>
      </c>
      <c r="AK607" s="11" t="str">
        <f>TEXT(tbl_LoanData[[#This Row],[Application Date]],"MMMM")</f>
        <v>April</v>
      </c>
      <c r="AL607" s="12">
        <f>DATE(YEAR(tbl_LoanData[[#This Row],[Application Date]]),MONTH(tbl_LoanData[[#This Row],[Application Date]]),1)</f>
        <v>45017</v>
      </c>
      <c r="AM607" s="14">
        <f ca="1">IF(AND(tbl_LoanData[[#This Row],[Application Date]]&gt;=EOMONTH(TODAY(),-1)+1,tbl_LoanData[[#This Row],[Application Date]]&lt;=TODAY()),tbl_LoanData[[#This Row],[Loan Amount]],0)</f>
        <v>0</v>
      </c>
      <c r="AN607" s="14">
        <f>tbl_LoanData[[#This Row],[Amount Paid]]-(Q607-X607)</f>
        <v>232526.39999999991</v>
      </c>
      <c r="AO607" s="14">
        <f>IF(tbl_LoanData[[#This Row],[Application Status]]="Approved",1,0)</f>
        <v>1</v>
      </c>
      <c r="AP607" s="22" t="str">
        <f t="shared" ca="1" si="28"/>
        <v/>
      </c>
      <c r="AQ607" s="22" t="str">
        <f t="shared" ca="1" si="29"/>
        <v/>
      </c>
    </row>
    <row r="608" spans="1:43" ht="14.4" customHeight="1" x14ac:dyDescent="0.3">
      <c r="A608" s="2" t="s">
        <v>8929</v>
      </c>
      <c r="B608" s="2" t="s">
        <v>8930</v>
      </c>
      <c r="C608" s="2" t="s">
        <v>231</v>
      </c>
      <c r="D608" s="2" t="s">
        <v>189</v>
      </c>
      <c r="E608" s="2" t="s">
        <v>135</v>
      </c>
      <c r="F608" s="2">
        <v>25</v>
      </c>
      <c r="G608" s="2" t="s">
        <v>83</v>
      </c>
      <c r="H608" s="2" t="s">
        <v>237</v>
      </c>
      <c r="I608" s="2" t="s">
        <v>48</v>
      </c>
      <c r="J608" s="3">
        <v>45019</v>
      </c>
      <c r="K608" s="3">
        <v>45034</v>
      </c>
      <c r="L608" s="2" t="s">
        <v>39</v>
      </c>
      <c r="M608" s="2" t="s">
        <v>157</v>
      </c>
      <c r="N608" s="2" t="s">
        <v>158</v>
      </c>
      <c r="O608" s="4">
        <v>2203000</v>
      </c>
      <c r="P608" s="4">
        <v>649000</v>
      </c>
      <c r="Q608" s="4">
        <v>1554000</v>
      </c>
      <c r="R608" s="2">
        <v>60</v>
      </c>
      <c r="S608" s="5">
        <v>6.91</v>
      </c>
      <c r="T608" s="4">
        <v>34848.449999999997</v>
      </c>
      <c r="U608" s="2" t="s">
        <v>73</v>
      </c>
      <c r="V608" s="2" t="s">
        <v>74</v>
      </c>
      <c r="W608" s="4">
        <v>1393938</v>
      </c>
      <c r="X608" s="4">
        <v>696969</v>
      </c>
      <c r="Y608" s="4">
        <v>2090907</v>
      </c>
      <c r="Z608" s="2">
        <v>0</v>
      </c>
      <c r="AA608" s="2" t="s">
        <v>56</v>
      </c>
      <c r="AB608" s="2" t="s">
        <v>15728</v>
      </c>
      <c r="AC608" s="2" t="s">
        <v>106</v>
      </c>
      <c r="AD608" s="2" t="s">
        <v>76</v>
      </c>
      <c r="AE608" s="5">
        <v>70.540000000000006</v>
      </c>
      <c r="AF608" s="2">
        <v>0</v>
      </c>
      <c r="AG608" s="2" t="s">
        <v>77</v>
      </c>
      <c r="AH608" s="2">
        <v>15</v>
      </c>
      <c r="AI608" s="6" t="str">
        <f t="shared" si="27"/>
        <v>25-34</v>
      </c>
      <c r="AJ608" s="11">
        <f>YEAR(tbl_LoanData[[#This Row],[Application Date]])</f>
        <v>2023</v>
      </c>
      <c r="AK608" s="11" t="str">
        <f>TEXT(tbl_LoanData[[#This Row],[Application Date]],"MMMM")</f>
        <v>April</v>
      </c>
      <c r="AL608" s="12">
        <f>DATE(YEAR(tbl_LoanData[[#This Row],[Application Date]]),MONTH(tbl_LoanData[[#This Row],[Application Date]]),1)</f>
        <v>45017</v>
      </c>
      <c r="AM608" s="14">
        <f ca="1">IF(AND(tbl_LoanData[[#This Row],[Application Date]]&gt;=EOMONTH(TODAY(),-1)+1,tbl_LoanData[[#This Row],[Application Date]]&lt;=TODAY()),tbl_LoanData[[#This Row],[Loan Amount]],0)</f>
        <v>0</v>
      </c>
      <c r="AN608" s="14">
        <f>tbl_LoanData[[#This Row],[Amount Paid]]-(Q608-X608)</f>
        <v>536907</v>
      </c>
      <c r="AO608" s="14">
        <f>IF(tbl_LoanData[[#This Row],[Application Status]]="Approved",1,0)</f>
        <v>1</v>
      </c>
      <c r="AP608" s="22" t="str">
        <f t="shared" ca="1" si="28"/>
        <v/>
      </c>
      <c r="AQ608" s="22" t="str">
        <f t="shared" ca="1" si="29"/>
        <v/>
      </c>
    </row>
    <row r="609" spans="1:43" ht="14.4" customHeight="1" x14ac:dyDescent="0.3">
      <c r="A609" s="2" t="s">
        <v>9143</v>
      </c>
      <c r="B609" s="2" t="s">
        <v>9144</v>
      </c>
      <c r="C609" s="2" t="s">
        <v>464</v>
      </c>
      <c r="D609" s="2" t="s">
        <v>232</v>
      </c>
      <c r="E609" s="2" t="s">
        <v>161</v>
      </c>
      <c r="F609" s="2">
        <v>23</v>
      </c>
      <c r="G609" s="2" t="s">
        <v>83</v>
      </c>
      <c r="H609" s="2" t="s">
        <v>211</v>
      </c>
      <c r="I609" s="2" t="s">
        <v>50</v>
      </c>
      <c r="J609" s="3">
        <v>45019</v>
      </c>
      <c r="K609" s="3">
        <v>45025</v>
      </c>
      <c r="L609" s="2" t="s">
        <v>40</v>
      </c>
      <c r="M609" s="2" t="s">
        <v>111</v>
      </c>
      <c r="N609" s="2" t="s">
        <v>369</v>
      </c>
      <c r="O609" s="4">
        <v>1497000</v>
      </c>
      <c r="P609" s="4">
        <v>197100</v>
      </c>
      <c r="Q609" s="4">
        <v>1299900</v>
      </c>
      <c r="R609" s="2">
        <v>24</v>
      </c>
      <c r="S609" s="5">
        <v>13.75</v>
      </c>
      <c r="T609" s="4">
        <v>69057.19</v>
      </c>
      <c r="U609" s="2" t="s">
        <v>73</v>
      </c>
      <c r="V609" s="2" t="s">
        <v>33</v>
      </c>
      <c r="W609" s="4">
        <v>1657372.5</v>
      </c>
      <c r="X609" s="4">
        <v>0</v>
      </c>
      <c r="Y609" s="4">
        <v>1657372.5</v>
      </c>
      <c r="Z609" s="2">
        <v>0</v>
      </c>
      <c r="AA609" s="2" t="s">
        <v>56</v>
      </c>
      <c r="AB609" s="2" t="s">
        <v>15731</v>
      </c>
      <c r="AC609" s="2" t="s">
        <v>87</v>
      </c>
      <c r="AD609" s="2" t="s">
        <v>76</v>
      </c>
      <c r="AE609" s="5">
        <v>86.83</v>
      </c>
      <c r="AF609" s="2">
        <v>0</v>
      </c>
      <c r="AG609" s="2" t="s">
        <v>77</v>
      </c>
      <c r="AH609" s="2">
        <v>6</v>
      </c>
      <c r="AI609" s="6" t="str">
        <f t="shared" si="27"/>
        <v>18-24</v>
      </c>
      <c r="AJ609" s="11">
        <f>YEAR(tbl_LoanData[[#This Row],[Application Date]])</f>
        <v>2023</v>
      </c>
      <c r="AK609" s="11" t="str">
        <f>TEXT(tbl_LoanData[[#This Row],[Application Date]],"MMMM")</f>
        <v>April</v>
      </c>
      <c r="AL609" s="12">
        <f>DATE(YEAR(tbl_LoanData[[#This Row],[Application Date]]),MONTH(tbl_LoanData[[#This Row],[Application Date]]),1)</f>
        <v>45017</v>
      </c>
      <c r="AM609" s="14">
        <f ca="1">IF(AND(tbl_LoanData[[#This Row],[Application Date]]&gt;=EOMONTH(TODAY(),-1)+1,tbl_LoanData[[#This Row],[Application Date]]&lt;=TODAY()),tbl_LoanData[[#This Row],[Loan Amount]],0)</f>
        <v>0</v>
      </c>
      <c r="AN609" s="14">
        <f>tbl_LoanData[[#This Row],[Amount Paid]]-(Q609-X609)</f>
        <v>357472.5</v>
      </c>
      <c r="AO609" s="14">
        <f>IF(tbl_LoanData[[#This Row],[Application Status]]="Approved",1,0)</f>
        <v>1</v>
      </c>
      <c r="AP609" s="22" t="str">
        <f t="shared" ca="1" si="28"/>
        <v/>
      </c>
      <c r="AQ609" s="22" t="str">
        <f t="shared" ca="1" si="29"/>
        <v/>
      </c>
    </row>
    <row r="610" spans="1:43" ht="14.4" customHeight="1" x14ac:dyDescent="0.3">
      <c r="A610" s="2" t="s">
        <v>9255</v>
      </c>
      <c r="B610" s="2" t="s">
        <v>9256</v>
      </c>
      <c r="C610" s="2" t="s">
        <v>124</v>
      </c>
      <c r="D610" s="2" t="s">
        <v>134</v>
      </c>
      <c r="E610" s="2" t="s">
        <v>255</v>
      </c>
      <c r="F610" s="2">
        <v>54</v>
      </c>
      <c r="G610" s="2" t="s">
        <v>69</v>
      </c>
      <c r="H610" s="2" t="s">
        <v>70</v>
      </c>
      <c r="I610" s="2" t="s">
        <v>50</v>
      </c>
      <c r="J610" s="3">
        <v>45045</v>
      </c>
      <c r="K610" s="3">
        <v>45056</v>
      </c>
      <c r="L610" s="2" t="s">
        <v>39</v>
      </c>
      <c r="M610" s="2" t="s">
        <v>167</v>
      </c>
      <c r="N610" s="2" t="s">
        <v>491</v>
      </c>
      <c r="O610" s="4">
        <v>2594000</v>
      </c>
      <c r="P610" s="4">
        <v>902300</v>
      </c>
      <c r="Q610" s="4">
        <v>1691700</v>
      </c>
      <c r="R610" s="2">
        <v>12</v>
      </c>
      <c r="S610" s="5">
        <v>5.5</v>
      </c>
      <c r="T610" s="4">
        <v>148728.62</v>
      </c>
      <c r="U610" s="2" t="s">
        <v>73</v>
      </c>
      <c r="V610" s="2" t="s">
        <v>33</v>
      </c>
      <c r="W610" s="4">
        <v>1784743.5</v>
      </c>
      <c r="X610" s="4">
        <v>0</v>
      </c>
      <c r="Y610" s="4">
        <v>1784743.5</v>
      </c>
      <c r="Z610" s="2">
        <v>0</v>
      </c>
      <c r="AA610" s="2" t="s">
        <v>56</v>
      </c>
      <c r="AB610" s="2" t="s">
        <v>15727</v>
      </c>
      <c r="AC610" s="2" t="s">
        <v>87</v>
      </c>
      <c r="AD610" s="2" t="s">
        <v>76</v>
      </c>
      <c r="AE610" s="5">
        <v>65.22</v>
      </c>
      <c r="AF610" s="2">
        <v>0</v>
      </c>
      <c r="AG610" s="2" t="s">
        <v>77</v>
      </c>
      <c r="AH610" s="2">
        <v>11</v>
      </c>
      <c r="AI610" s="6" t="str">
        <f t="shared" si="27"/>
        <v>45-54</v>
      </c>
      <c r="AJ610" s="11">
        <f>YEAR(tbl_LoanData[[#This Row],[Application Date]])</f>
        <v>2023</v>
      </c>
      <c r="AK610" s="11" t="str">
        <f>TEXT(tbl_LoanData[[#This Row],[Application Date]],"MMMM")</f>
        <v>April</v>
      </c>
      <c r="AL610" s="12">
        <f>DATE(YEAR(tbl_LoanData[[#This Row],[Application Date]]),MONTH(tbl_LoanData[[#This Row],[Application Date]]),1)</f>
        <v>45017</v>
      </c>
      <c r="AM610" s="14">
        <f ca="1">IF(AND(tbl_LoanData[[#This Row],[Application Date]]&gt;=EOMONTH(TODAY(),-1)+1,tbl_LoanData[[#This Row],[Application Date]]&lt;=TODAY()),tbl_LoanData[[#This Row],[Loan Amount]],0)</f>
        <v>0</v>
      </c>
      <c r="AN610" s="14">
        <f>tbl_LoanData[[#This Row],[Amount Paid]]-(Q610-X610)</f>
        <v>93043.5</v>
      </c>
      <c r="AO610" s="14">
        <f>IF(tbl_LoanData[[#This Row],[Application Status]]="Approved",1,0)</f>
        <v>1</v>
      </c>
      <c r="AP610" s="22" t="str">
        <f t="shared" ca="1" si="28"/>
        <v/>
      </c>
      <c r="AQ610" s="22" t="str">
        <f t="shared" ca="1" si="29"/>
        <v/>
      </c>
    </row>
    <row r="611" spans="1:43" ht="14.4" customHeight="1" x14ac:dyDescent="0.3">
      <c r="A611" s="2" t="s">
        <v>9273</v>
      </c>
      <c r="B611" s="2" t="s">
        <v>9274</v>
      </c>
      <c r="C611" s="2" t="s">
        <v>432</v>
      </c>
      <c r="D611" s="2" t="s">
        <v>254</v>
      </c>
      <c r="E611" s="2" t="s">
        <v>465</v>
      </c>
      <c r="F611" s="2">
        <v>21</v>
      </c>
      <c r="G611" s="2" t="s">
        <v>69</v>
      </c>
      <c r="H611" s="2" t="s">
        <v>103</v>
      </c>
      <c r="I611" s="2" t="s">
        <v>43</v>
      </c>
      <c r="J611" s="3">
        <v>45019</v>
      </c>
      <c r="K611" s="3">
        <v>45036</v>
      </c>
      <c r="L611" s="2" t="s">
        <v>39</v>
      </c>
      <c r="M611" s="2" t="s">
        <v>157</v>
      </c>
      <c r="N611" s="2" t="s">
        <v>158</v>
      </c>
      <c r="O611" s="4">
        <v>2419000</v>
      </c>
      <c r="P611" s="4">
        <v>728800</v>
      </c>
      <c r="Q611" s="4">
        <v>1690200</v>
      </c>
      <c r="R611" s="2">
        <v>60</v>
      </c>
      <c r="S611" s="5">
        <v>5.68</v>
      </c>
      <c r="T611" s="4">
        <v>36170.28</v>
      </c>
      <c r="U611" s="2" t="s">
        <v>73</v>
      </c>
      <c r="V611" s="2" t="s">
        <v>74</v>
      </c>
      <c r="W611" s="4">
        <v>1446811.2</v>
      </c>
      <c r="X611" s="4">
        <v>723405.6</v>
      </c>
      <c r="Y611" s="4">
        <v>2170216.7999999998</v>
      </c>
      <c r="Z611" s="2">
        <v>0</v>
      </c>
      <c r="AA611" s="2" t="s">
        <v>56</v>
      </c>
      <c r="AB611" s="2" t="s">
        <v>15735</v>
      </c>
      <c r="AC611" s="2" t="s">
        <v>129</v>
      </c>
      <c r="AD611" s="2" t="s">
        <v>76</v>
      </c>
      <c r="AE611" s="5">
        <v>69.87</v>
      </c>
      <c r="AF611" s="2">
        <v>0</v>
      </c>
      <c r="AG611" s="2" t="s">
        <v>77</v>
      </c>
      <c r="AH611" s="2">
        <v>17</v>
      </c>
      <c r="AI611" s="6" t="str">
        <f t="shared" si="27"/>
        <v>18-24</v>
      </c>
      <c r="AJ611" s="11">
        <f>YEAR(tbl_LoanData[[#This Row],[Application Date]])</f>
        <v>2023</v>
      </c>
      <c r="AK611" s="11" t="str">
        <f>TEXT(tbl_LoanData[[#This Row],[Application Date]],"MMMM")</f>
        <v>April</v>
      </c>
      <c r="AL611" s="12">
        <f>DATE(YEAR(tbl_LoanData[[#This Row],[Application Date]]),MONTH(tbl_LoanData[[#This Row],[Application Date]]),1)</f>
        <v>45017</v>
      </c>
      <c r="AM611" s="14">
        <f ca="1">IF(AND(tbl_LoanData[[#This Row],[Application Date]]&gt;=EOMONTH(TODAY(),-1)+1,tbl_LoanData[[#This Row],[Application Date]]&lt;=TODAY()),tbl_LoanData[[#This Row],[Loan Amount]],0)</f>
        <v>0</v>
      </c>
      <c r="AN611" s="14">
        <f>tbl_LoanData[[#This Row],[Amount Paid]]-(Q611-X611)</f>
        <v>480016.79999999993</v>
      </c>
      <c r="AO611" s="14">
        <f>IF(tbl_LoanData[[#This Row],[Application Status]]="Approved",1,0)</f>
        <v>1</v>
      </c>
      <c r="AP611" s="22" t="str">
        <f t="shared" ca="1" si="28"/>
        <v/>
      </c>
      <c r="AQ611" s="22" t="str">
        <f t="shared" ca="1" si="29"/>
        <v/>
      </c>
    </row>
    <row r="612" spans="1:43" ht="14.4" customHeight="1" x14ac:dyDescent="0.3">
      <c r="A612" s="2" t="s">
        <v>9717</v>
      </c>
      <c r="B612" s="2" t="s">
        <v>9718</v>
      </c>
      <c r="C612" s="2" t="s">
        <v>840</v>
      </c>
      <c r="D612" s="2" t="s">
        <v>161</v>
      </c>
      <c r="E612" s="2" t="s">
        <v>150</v>
      </c>
      <c r="F612" s="2">
        <v>33</v>
      </c>
      <c r="G612" s="2" t="s">
        <v>83</v>
      </c>
      <c r="H612" s="2" t="s">
        <v>259</v>
      </c>
      <c r="I612" s="2" t="s">
        <v>43</v>
      </c>
      <c r="J612" s="3">
        <v>45021</v>
      </c>
      <c r="K612" s="3">
        <v>45042</v>
      </c>
      <c r="L612" s="2" t="s">
        <v>39</v>
      </c>
      <c r="M612" s="2" t="s">
        <v>71</v>
      </c>
      <c r="N612" s="2" t="s">
        <v>72</v>
      </c>
      <c r="O612" s="4">
        <v>2371000</v>
      </c>
      <c r="P612" s="4">
        <v>577100</v>
      </c>
      <c r="Q612" s="4">
        <v>1793900</v>
      </c>
      <c r="R612" s="2">
        <v>24</v>
      </c>
      <c r="S612" s="5">
        <v>11.68</v>
      </c>
      <c r="T612" s="4">
        <v>92206.46</v>
      </c>
      <c r="U612" s="2" t="s">
        <v>73</v>
      </c>
      <c r="V612" s="2" t="s">
        <v>34</v>
      </c>
      <c r="W612" s="4">
        <v>2120748.58</v>
      </c>
      <c r="X612" s="4">
        <v>92206.46</v>
      </c>
      <c r="Y612" s="4">
        <v>2212955.04</v>
      </c>
      <c r="Z612" s="2">
        <v>29</v>
      </c>
      <c r="AA612" s="2" t="s">
        <v>57</v>
      </c>
      <c r="AB612" s="2" t="s">
        <v>15736</v>
      </c>
      <c r="AC612" s="2" t="s">
        <v>75</v>
      </c>
      <c r="AD612" s="2" t="s">
        <v>76</v>
      </c>
      <c r="AE612" s="5">
        <v>75.66</v>
      </c>
      <c r="AF612" s="2">
        <v>1</v>
      </c>
      <c r="AG612" s="2" t="s">
        <v>77</v>
      </c>
      <c r="AH612" s="2">
        <v>21</v>
      </c>
      <c r="AI612" s="6" t="str">
        <f t="shared" si="27"/>
        <v>25-34</v>
      </c>
      <c r="AJ612" s="11">
        <f>YEAR(tbl_LoanData[[#This Row],[Application Date]])</f>
        <v>2023</v>
      </c>
      <c r="AK612" s="11" t="str">
        <f>TEXT(tbl_LoanData[[#This Row],[Application Date]],"MMMM")</f>
        <v>April</v>
      </c>
      <c r="AL612" s="12">
        <f>DATE(YEAR(tbl_LoanData[[#This Row],[Application Date]]),MONTH(tbl_LoanData[[#This Row],[Application Date]]),1)</f>
        <v>45017</v>
      </c>
      <c r="AM612" s="14">
        <f ca="1">IF(AND(tbl_LoanData[[#This Row],[Application Date]]&gt;=EOMONTH(TODAY(),-1)+1,tbl_LoanData[[#This Row],[Application Date]]&lt;=TODAY()),tbl_LoanData[[#This Row],[Loan Amount]],0)</f>
        <v>0</v>
      </c>
      <c r="AN612" s="14">
        <f>tbl_LoanData[[#This Row],[Amount Paid]]-(Q612-X612)</f>
        <v>419055.04000000004</v>
      </c>
      <c r="AO612" s="14">
        <f>IF(tbl_LoanData[[#This Row],[Application Status]]="Approved",1,0)</f>
        <v>1</v>
      </c>
      <c r="AP612" s="22" t="str">
        <f t="shared" ca="1" si="28"/>
        <v/>
      </c>
      <c r="AQ612" s="22" t="str">
        <f t="shared" ca="1" si="29"/>
        <v/>
      </c>
    </row>
    <row r="613" spans="1:43" ht="14.4" customHeight="1" x14ac:dyDescent="0.3">
      <c r="A613" s="2" t="s">
        <v>9723</v>
      </c>
      <c r="B613" s="2" t="s">
        <v>9724</v>
      </c>
      <c r="C613" s="2" t="s">
        <v>281</v>
      </c>
      <c r="D613" s="2" t="s">
        <v>102</v>
      </c>
      <c r="E613" s="2" t="s">
        <v>182</v>
      </c>
      <c r="F613" s="2">
        <v>61</v>
      </c>
      <c r="G613" s="2" t="s">
        <v>83</v>
      </c>
      <c r="H613" s="2" t="s">
        <v>250</v>
      </c>
      <c r="I613" s="2" t="s">
        <v>52</v>
      </c>
      <c r="J613" s="3">
        <v>45025</v>
      </c>
      <c r="K613" s="3">
        <v>45043</v>
      </c>
      <c r="L613" s="2" t="s">
        <v>40</v>
      </c>
      <c r="M613" s="2" t="s">
        <v>85</v>
      </c>
      <c r="N613" s="2" t="s">
        <v>274</v>
      </c>
      <c r="O613" s="4">
        <v>953000</v>
      </c>
      <c r="P613" s="4">
        <v>221900</v>
      </c>
      <c r="Q613" s="4">
        <v>731100</v>
      </c>
      <c r="R613" s="2">
        <v>24</v>
      </c>
      <c r="S613" s="5">
        <v>7.08</v>
      </c>
      <c r="T613" s="4">
        <v>34775.99</v>
      </c>
      <c r="U613" s="2" t="s">
        <v>73</v>
      </c>
      <c r="V613" s="2" t="s">
        <v>33</v>
      </c>
      <c r="W613" s="4">
        <v>834623.76</v>
      </c>
      <c r="X613" s="4">
        <v>0</v>
      </c>
      <c r="Y613" s="4">
        <v>834623.76</v>
      </c>
      <c r="Z613" s="2">
        <v>0</v>
      </c>
      <c r="AA613" s="2" t="s">
        <v>56</v>
      </c>
      <c r="AB613" s="2" t="s">
        <v>15731</v>
      </c>
      <c r="AC613" s="2" t="s">
        <v>360</v>
      </c>
      <c r="AD613" s="2" t="s">
        <v>76</v>
      </c>
      <c r="AE613" s="5">
        <v>76.72</v>
      </c>
      <c r="AF613" s="2">
        <v>0</v>
      </c>
      <c r="AG613" s="2" t="s">
        <v>77</v>
      </c>
      <c r="AH613" s="2">
        <v>18</v>
      </c>
      <c r="AI613" s="6" t="str">
        <f t="shared" si="27"/>
        <v>55-64</v>
      </c>
      <c r="AJ613" s="11">
        <f>YEAR(tbl_LoanData[[#This Row],[Application Date]])</f>
        <v>2023</v>
      </c>
      <c r="AK613" s="11" t="str">
        <f>TEXT(tbl_LoanData[[#This Row],[Application Date]],"MMMM")</f>
        <v>April</v>
      </c>
      <c r="AL613" s="12">
        <f>DATE(YEAR(tbl_LoanData[[#This Row],[Application Date]]),MONTH(tbl_LoanData[[#This Row],[Application Date]]),1)</f>
        <v>45017</v>
      </c>
      <c r="AM613" s="14">
        <f ca="1">IF(AND(tbl_LoanData[[#This Row],[Application Date]]&gt;=EOMONTH(TODAY(),-1)+1,tbl_LoanData[[#This Row],[Application Date]]&lt;=TODAY()),tbl_LoanData[[#This Row],[Loan Amount]],0)</f>
        <v>0</v>
      </c>
      <c r="AN613" s="14">
        <f>tbl_LoanData[[#This Row],[Amount Paid]]-(Q613-X613)</f>
        <v>103523.76000000001</v>
      </c>
      <c r="AO613" s="14">
        <f>IF(tbl_LoanData[[#This Row],[Application Status]]="Approved",1,0)</f>
        <v>1</v>
      </c>
      <c r="AP613" s="22" t="str">
        <f t="shared" ca="1" si="28"/>
        <v/>
      </c>
      <c r="AQ613" s="22" t="str">
        <f t="shared" ca="1" si="29"/>
        <v/>
      </c>
    </row>
    <row r="614" spans="1:43" ht="14.4" customHeight="1" x14ac:dyDescent="0.3">
      <c r="A614" s="2" t="s">
        <v>9803</v>
      </c>
      <c r="B614" s="2" t="s">
        <v>9804</v>
      </c>
      <c r="C614" s="2" t="s">
        <v>322</v>
      </c>
      <c r="D614" s="2" t="s">
        <v>189</v>
      </c>
      <c r="E614" s="2" t="s">
        <v>125</v>
      </c>
      <c r="F614" s="2">
        <v>31</v>
      </c>
      <c r="G614" s="2" t="s">
        <v>83</v>
      </c>
      <c r="H614" s="2" t="s">
        <v>256</v>
      </c>
      <c r="I614" s="2" t="s">
        <v>43</v>
      </c>
      <c r="J614" s="3">
        <v>45045</v>
      </c>
      <c r="K614" s="3"/>
      <c r="L614" s="2" t="s">
        <v>36</v>
      </c>
      <c r="M614" s="2" t="s">
        <v>71</v>
      </c>
      <c r="N614" s="2" t="s">
        <v>162</v>
      </c>
      <c r="O614" s="4">
        <v>1683000</v>
      </c>
      <c r="P614" s="4">
        <v>563900</v>
      </c>
      <c r="Q614" s="4">
        <v>1119100</v>
      </c>
      <c r="R614" s="2">
        <v>24</v>
      </c>
      <c r="S614" s="5">
        <v>9.8699999999999992</v>
      </c>
      <c r="T614" s="4">
        <v>55833.760000000002</v>
      </c>
      <c r="U614" s="2" t="s">
        <v>113</v>
      </c>
      <c r="V614" s="2" t="s">
        <v>97</v>
      </c>
      <c r="W614" s="4">
        <v>0</v>
      </c>
      <c r="X614" s="4">
        <v>0</v>
      </c>
      <c r="Y614" s="4">
        <v>1340010.3400000001</v>
      </c>
      <c r="Z614" s="2">
        <v>0</v>
      </c>
      <c r="AA614" s="2" t="s">
        <v>97</v>
      </c>
      <c r="AB614" s="2" t="s">
        <v>15733</v>
      </c>
      <c r="AC614" s="2" t="s">
        <v>146</v>
      </c>
      <c r="AD614" s="2" t="s">
        <v>76</v>
      </c>
      <c r="AE614" s="5">
        <v>66.489999999999995</v>
      </c>
      <c r="AF614" s="2">
        <v>0</v>
      </c>
      <c r="AG614" s="2" t="s">
        <v>97</v>
      </c>
      <c r="AH614" s="2"/>
      <c r="AI614" s="6" t="str">
        <f t="shared" si="27"/>
        <v>25-34</v>
      </c>
      <c r="AJ614" s="11">
        <f>YEAR(tbl_LoanData[[#This Row],[Application Date]])</f>
        <v>2023</v>
      </c>
      <c r="AK614" s="11" t="str">
        <f>TEXT(tbl_LoanData[[#This Row],[Application Date]],"MMMM")</f>
        <v>April</v>
      </c>
      <c r="AL614" s="12">
        <f>DATE(YEAR(tbl_LoanData[[#This Row],[Application Date]]),MONTH(tbl_LoanData[[#This Row],[Application Date]]),1)</f>
        <v>45017</v>
      </c>
      <c r="AM614" s="14">
        <f ca="1">IF(AND(tbl_LoanData[[#This Row],[Application Date]]&gt;=EOMONTH(TODAY(),-1)+1,tbl_LoanData[[#This Row],[Application Date]]&lt;=TODAY()),tbl_LoanData[[#This Row],[Loan Amount]],0)</f>
        <v>0</v>
      </c>
      <c r="AN614" s="14">
        <f>tbl_LoanData[[#This Row],[Amount Paid]]-(Q614-X614)</f>
        <v>-1119100</v>
      </c>
      <c r="AO614" s="14">
        <f>IF(tbl_LoanData[[#This Row],[Application Status]]="Approved",1,0)</f>
        <v>0</v>
      </c>
      <c r="AP614" s="22" t="str">
        <f t="shared" ca="1" si="28"/>
        <v/>
      </c>
      <c r="AQ614" s="22" t="str">
        <f t="shared" ca="1" si="29"/>
        <v/>
      </c>
    </row>
    <row r="615" spans="1:43" x14ac:dyDescent="0.3">
      <c r="A615" s="2" t="s">
        <v>9891</v>
      </c>
      <c r="B615" s="2" t="s">
        <v>9892</v>
      </c>
      <c r="C615" s="2" t="s">
        <v>90</v>
      </c>
      <c r="D615" s="2" t="s">
        <v>254</v>
      </c>
      <c r="E615" s="2" t="s">
        <v>540</v>
      </c>
      <c r="F615" s="2">
        <v>40</v>
      </c>
      <c r="G615" s="2" t="s">
        <v>69</v>
      </c>
      <c r="H615" s="2" t="s">
        <v>177</v>
      </c>
      <c r="I615" s="2" t="s">
        <v>43</v>
      </c>
      <c r="J615" s="3">
        <v>45044</v>
      </c>
      <c r="K615" s="3">
        <v>45050</v>
      </c>
      <c r="L615" s="2" t="s">
        <v>37</v>
      </c>
      <c r="M615" s="2" t="s">
        <v>260</v>
      </c>
      <c r="N615" s="2" t="s">
        <v>457</v>
      </c>
      <c r="O615" s="4">
        <v>218000</v>
      </c>
      <c r="P615" s="4">
        <v>59000</v>
      </c>
      <c r="Q615" s="4">
        <v>159000</v>
      </c>
      <c r="R615" s="2">
        <v>36</v>
      </c>
      <c r="S615" s="5">
        <v>11.22</v>
      </c>
      <c r="T615" s="4">
        <v>5903.32</v>
      </c>
      <c r="U615" s="2" t="s">
        <v>73</v>
      </c>
      <c r="V615" s="2" t="s">
        <v>34</v>
      </c>
      <c r="W615" s="4">
        <v>200712.88</v>
      </c>
      <c r="X615" s="4">
        <v>11806.52</v>
      </c>
      <c r="Y615" s="4">
        <v>212519.4</v>
      </c>
      <c r="Z615" s="2">
        <v>60</v>
      </c>
      <c r="AA615" s="2" t="s">
        <v>58</v>
      </c>
      <c r="AB615" s="2" t="s">
        <v>15731</v>
      </c>
      <c r="AC615" s="2" t="s">
        <v>129</v>
      </c>
      <c r="AD615" s="2" t="s">
        <v>76</v>
      </c>
      <c r="AE615" s="5">
        <v>72.94</v>
      </c>
      <c r="AF615" s="2">
        <v>2</v>
      </c>
      <c r="AG615" s="2" t="s">
        <v>15718</v>
      </c>
      <c r="AH615" s="2">
        <v>6</v>
      </c>
      <c r="AI615" s="6" t="str">
        <f t="shared" si="27"/>
        <v>35-44</v>
      </c>
      <c r="AJ615" s="11">
        <f>YEAR(tbl_LoanData[[#This Row],[Application Date]])</f>
        <v>2023</v>
      </c>
      <c r="AK615" s="11" t="str">
        <f>TEXT(tbl_LoanData[[#This Row],[Application Date]],"MMMM")</f>
        <v>April</v>
      </c>
      <c r="AL615" s="12">
        <f>DATE(YEAR(tbl_LoanData[[#This Row],[Application Date]]),MONTH(tbl_LoanData[[#This Row],[Application Date]]),1)</f>
        <v>45017</v>
      </c>
      <c r="AM615" s="14">
        <f ca="1">IF(AND(tbl_LoanData[[#This Row],[Application Date]]&gt;=EOMONTH(TODAY(),-1)+1,tbl_LoanData[[#This Row],[Application Date]]&lt;=TODAY()),tbl_LoanData[[#This Row],[Loan Amount]],0)</f>
        <v>0</v>
      </c>
      <c r="AN615" s="14">
        <f>tbl_LoanData[[#This Row],[Amount Paid]]-(Q615-X615)</f>
        <v>53519.399999999994</v>
      </c>
      <c r="AO615" s="14">
        <f>IF(tbl_LoanData[[#This Row],[Application Status]]="Approved",1,0)</f>
        <v>1</v>
      </c>
      <c r="AP615" s="22" t="str">
        <f t="shared" ca="1" si="28"/>
        <v/>
      </c>
      <c r="AQ615" s="22" t="str">
        <f t="shared" ca="1" si="29"/>
        <v/>
      </c>
    </row>
    <row r="616" spans="1:43" ht="14.4" customHeight="1" x14ac:dyDescent="0.3">
      <c r="A616" s="2" t="s">
        <v>9959</v>
      </c>
      <c r="B616" s="2" t="s">
        <v>9960</v>
      </c>
      <c r="C616" s="2" t="s">
        <v>949</v>
      </c>
      <c r="D616" s="2" t="s">
        <v>81</v>
      </c>
      <c r="E616" s="2" t="s">
        <v>82</v>
      </c>
      <c r="F616" s="2">
        <v>62</v>
      </c>
      <c r="G616" s="2" t="s">
        <v>83</v>
      </c>
      <c r="H616" s="2" t="s">
        <v>543</v>
      </c>
      <c r="I616" s="2" t="s">
        <v>45</v>
      </c>
      <c r="J616" s="3">
        <v>45032</v>
      </c>
      <c r="K616" s="3">
        <v>45053</v>
      </c>
      <c r="L616" s="2" t="s">
        <v>40</v>
      </c>
      <c r="M616" s="2" t="s">
        <v>85</v>
      </c>
      <c r="N616" s="2" t="s">
        <v>270</v>
      </c>
      <c r="O616" s="4">
        <v>728000</v>
      </c>
      <c r="P616" s="4">
        <v>172000</v>
      </c>
      <c r="Q616" s="4">
        <v>556000</v>
      </c>
      <c r="R616" s="2">
        <v>18</v>
      </c>
      <c r="S616" s="5">
        <v>9.98</v>
      </c>
      <c r="T616" s="4">
        <v>35512.959999999999</v>
      </c>
      <c r="U616" s="2" t="s">
        <v>73</v>
      </c>
      <c r="V616" s="2" t="s">
        <v>33</v>
      </c>
      <c r="W616" s="4">
        <v>639233.19999999995</v>
      </c>
      <c r="X616" s="4">
        <v>0</v>
      </c>
      <c r="Y616" s="4">
        <v>639233.19999999995</v>
      </c>
      <c r="Z616" s="2">
        <v>0</v>
      </c>
      <c r="AA616" s="2" t="s">
        <v>56</v>
      </c>
      <c r="AB616" s="2" t="s">
        <v>15732</v>
      </c>
      <c r="AC616" s="2" t="s">
        <v>75</v>
      </c>
      <c r="AD616" s="2" t="s">
        <v>76</v>
      </c>
      <c r="AE616" s="5">
        <v>76.37</v>
      </c>
      <c r="AF616" s="2">
        <v>0</v>
      </c>
      <c r="AG616" s="2" t="s">
        <v>77</v>
      </c>
      <c r="AH616" s="2">
        <v>21</v>
      </c>
      <c r="AI616" s="6" t="str">
        <f t="shared" si="27"/>
        <v>55-64</v>
      </c>
      <c r="AJ616" s="11">
        <f>YEAR(tbl_LoanData[[#This Row],[Application Date]])</f>
        <v>2023</v>
      </c>
      <c r="AK616" s="11" t="str">
        <f>TEXT(tbl_LoanData[[#This Row],[Application Date]],"MMMM")</f>
        <v>April</v>
      </c>
      <c r="AL616" s="12">
        <f>DATE(YEAR(tbl_LoanData[[#This Row],[Application Date]]),MONTH(tbl_LoanData[[#This Row],[Application Date]]),1)</f>
        <v>45017</v>
      </c>
      <c r="AM616" s="14">
        <f ca="1">IF(AND(tbl_LoanData[[#This Row],[Application Date]]&gt;=EOMONTH(TODAY(),-1)+1,tbl_LoanData[[#This Row],[Application Date]]&lt;=TODAY()),tbl_LoanData[[#This Row],[Loan Amount]],0)</f>
        <v>0</v>
      </c>
      <c r="AN616" s="14">
        <f>tbl_LoanData[[#This Row],[Amount Paid]]-(Q616-X616)</f>
        <v>83233.199999999953</v>
      </c>
      <c r="AO616" s="14">
        <f>IF(tbl_LoanData[[#This Row],[Application Status]]="Approved",1,0)</f>
        <v>1</v>
      </c>
      <c r="AP616" s="22" t="str">
        <f t="shared" ca="1" si="28"/>
        <v/>
      </c>
      <c r="AQ616" s="22" t="str">
        <f t="shared" ca="1" si="29"/>
        <v/>
      </c>
    </row>
    <row r="617" spans="1:43" ht="14.4" customHeight="1" x14ac:dyDescent="0.3">
      <c r="A617" s="2" t="s">
        <v>10011</v>
      </c>
      <c r="B617" s="2" t="s">
        <v>10012</v>
      </c>
      <c r="C617" s="2" t="s">
        <v>439</v>
      </c>
      <c r="D617" s="2" t="s">
        <v>118</v>
      </c>
      <c r="E617" s="2" t="s">
        <v>117</v>
      </c>
      <c r="F617" s="2">
        <v>40</v>
      </c>
      <c r="G617" s="2" t="s">
        <v>83</v>
      </c>
      <c r="H617" s="2" t="s">
        <v>228</v>
      </c>
      <c r="I617" s="2" t="s">
        <v>43</v>
      </c>
      <c r="J617" s="3">
        <v>45017</v>
      </c>
      <c r="K617" s="3">
        <v>45026</v>
      </c>
      <c r="L617" s="2" t="s">
        <v>38</v>
      </c>
      <c r="M617" s="2" t="s">
        <v>85</v>
      </c>
      <c r="N617" s="2" t="s">
        <v>314</v>
      </c>
      <c r="O617" s="4">
        <v>1735000</v>
      </c>
      <c r="P617" s="4">
        <v>454400</v>
      </c>
      <c r="Q617" s="4">
        <v>1280600</v>
      </c>
      <c r="R617" s="2">
        <v>36</v>
      </c>
      <c r="S617" s="5">
        <v>9.09</v>
      </c>
      <c r="T617" s="4">
        <v>45272.77</v>
      </c>
      <c r="U617" s="2" t="s">
        <v>73</v>
      </c>
      <c r="V617" s="2" t="s">
        <v>34</v>
      </c>
      <c r="W617" s="4">
        <v>1584546.95</v>
      </c>
      <c r="X617" s="4">
        <v>45272.67</v>
      </c>
      <c r="Y617" s="4">
        <v>1629819.62</v>
      </c>
      <c r="Z617" s="2">
        <v>32</v>
      </c>
      <c r="AA617" s="2" t="s">
        <v>58</v>
      </c>
      <c r="AB617" s="2" t="s">
        <v>15731</v>
      </c>
      <c r="AC617" s="2" t="s">
        <v>360</v>
      </c>
      <c r="AD617" s="2" t="s">
        <v>76</v>
      </c>
      <c r="AE617" s="5">
        <v>73.81</v>
      </c>
      <c r="AF617" s="2">
        <v>1</v>
      </c>
      <c r="AG617" s="2" t="s">
        <v>15718</v>
      </c>
      <c r="AH617" s="2">
        <v>9</v>
      </c>
      <c r="AI617" s="6" t="str">
        <f t="shared" si="27"/>
        <v>35-44</v>
      </c>
      <c r="AJ617" s="11">
        <f>YEAR(tbl_LoanData[[#This Row],[Application Date]])</f>
        <v>2023</v>
      </c>
      <c r="AK617" s="11" t="str">
        <f>TEXT(tbl_LoanData[[#This Row],[Application Date]],"MMMM")</f>
        <v>April</v>
      </c>
      <c r="AL617" s="12">
        <f>DATE(YEAR(tbl_LoanData[[#This Row],[Application Date]]),MONTH(tbl_LoanData[[#This Row],[Application Date]]),1)</f>
        <v>45017</v>
      </c>
      <c r="AM617" s="14">
        <f ca="1">IF(AND(tbl_LoanData[[#This Row],[Application Date]]&gt;=EOMONTH(TODAY(),-1)+1,tbl_LoanData[[#This Row],[Application Date]]&lt;=TODAY()),tbl_LoanData[[#This Row],[Loan Amount]],0)</f>
        <v>0</v>
      </c>
      <c r="AN617" s="14">
        <f>tbl_LoanData[[#This Row],[Amount Paid]]-(Q617-X617)</f>
        <v>349219.61999999988</v>
      </c>
      <c r="AO617" s="14">
        <f>IF(tbl_LoanData[[#This Row],[Application Status]]="Approved",1,0)</f>
        <v>1</v>
      </c>
      <c r="AP617" s="22" t="str">
        <f t="shared" ca="1" si="28"/>
        <v/>
      </c>
      <c r="AQ617" s="22" t="str">
        <f t="shared" ca="1" si="29"/>
        <v/>
      </c>
    </row>
    <row r="618" spans="1:43" ht="14.4" customHeight="1" x14ac:dyDescent="0.3">
      <c r="A618" s="2" t="s">
        <v>10063</v>
      </c>
      <c r="B618" s="2" t="s">
        <v>10064</v>
      </c>
      <c r="C618" s="2" t="s">
        <v>439</v>
      </c>
      <c r="D618" s="2" t="s">
        <v>209</v>
      </c>
      <c r="E618" s="2" t="s">
        <v>82</v>
      </c>
      <c r="F618" s="2">
        <v>25</v>
      </c>
      <c r="G618" s="2" t="s">
        <v>83</v>
      </c>
      <c r="H618" s="2" t="s">
        <v>211</v>
      </c>
      <c r="I618" s="2" t="s">
        <v>50</v>
      </c>
      <c r="J618" s="3">
        <v>45030</v>
      </c>
      <c r="K618" s="3">
        <v>45051</v>
      </c>
      <c r="L618" s="2" t="s">
        <v>40</v>
      </c>
      <c r="M618" s="2" t="s">
        <v>71</v>
      </c>
      <c r="N618" s="2" t="s">
        <v>137</v>
      </c>
      <c r="O618" s="4">
        <v>886000</v>
      </c>
      <c r="P618" s="4">
        <v>141500</v>
      </c>
      <c r="Q618" s="4">
        <v>744500</v>
      </c>
      <c r="R618" s="2">
        <v>48</v>
      </c>
      <c r="S618" s="5">
        <v>5.15</v>
      </c>
      <c r="T618" s="4">
        <v>18705.560000000001</v>
      </c>
      <c r="U618" s="2" t="s">
        <v>73</v>
      </c>
      <c r="V618" s="2" t="s">
        <v>74</v>
      </c>
      <c r="W618" s="4">
        <v>748222.4</v>
      </c>
      <c r="X618" s="4">
        <v>149644.6</v>
      </c>
      <c r="Y618" s="4">
        <v>897867</v>
      </c>
      <c r="Z618" s="2">
        <v>0</v>
      </c>
      <c r="AA618" s="2" t="s">
        <v>56</v>
      </c>
      <c r="AB618" s="2" t="s">
        <v>15730</v>
      </c>
      <c r="AC618" s="2" t="s">
        <v>360</v>
      </c>
      <c r="AD618" s="2" t="s">
        <v>76</v>
      </c>
      <c r="AE618" s="5">
        <v>84.03</v>
      </c>
      <c r="AF618" s="2">
        <v>0</v>
      </c>
      <c r="AG618" s="2" t="s">
        <v>77</v>
      </c>
      <c r="AH618" s="2">
        <v>21</v>
      </c>
      <c r="AI618" s="6" t="str">
        <f t="shared" si="27"/>
        <v>25-34</v>
      </c>
      <c r="AJ618" s="11">
        <f>YEAR(tbl_LoanData[[#This Row],[Application Date]])</f>
        <v>2023</v>
      </c>
      <c r="AK618" s="11" t="str">
        <f>TEXT(tbl_LoanData[[#This Row],[Application Date]],"MMMM")</f>
        <v>April</v>
      </c>
      <c r="AL618" s="12">
        <f>DATE(YEAR(tbl_LoanData[[#This Row],[Application Date]]),MONTH(tbl_LoanData[[#This Row],[Application Date]]),1)</f>
        <v>45017</v>
      </c>
      <c r="AM618" s="14">
        <f ca="1">IF(AND(tbl_LoanData[[#This Row],[Application Date]]&gt;=EOMONTH(TODAY(),-1)+1,tbl_LoanData[[#This Row],[Application Date]]&lt;=TODAY()),tbl_LoanData[[#This Row],[Loan Amount]],0)</f>
        <v>0</v>
      </c>
      <c r="AN618" s="14">
        <f>tbl_LoanData[[#This Row],[Amount Paid]]-(Q618-X618)</f>
        <v>153367</v>
      </c>
      <c r="AO618" s="14">
        <f>IF(tbl_LoanData[[#This Row],[Application Status]]="Approved",1,0)</f>
        <v>1</v>
      </c>
      <c r="AP618" s="22" t="str">
        <f t="shared" ca="1" si="28"/>
        <v/>
      </c>
      <c r="AQ618" s="22" t="str">
        <f t="shared" ca="1" si="29"/>
        <v/>
      </c>
    </row>
    <row r="619" spans="1:43" x14ac:dyDescent="0.3">
      <c r="A619" s="2" t="s">
        <v>10081</v>
      </c>
      <c r="B619" s="2" t="s">
        <v>10082</v>
      </c>
      <c r="C619" s="2" t="s">
        <v>397</v>
      </c>
      <c r="D619" s="2" t="s">
        <v>102</v>
      </c>
      <c r="E619" s="2" t="s">
        <v>209</v>
      </c>
      <c r="F619" s="2">
        <v>25</v>
      </c>
      <c r="G619" s="2" t="s">
        <v>83</v>
      </c>
      <c r="H619" s="2" t="s">
        <v>466</v>
      </c>
      <c r="I619" s="2" t="s">
        <v>43</v>
      </c>
      <c r="J619" s="3">
        <v>45033</v>
      </c>
      <c r="K619" s="3">
        <v>45039</v>
      </c>
      <c r="L619" s="2" t="s">
        <v>40</v>
      </c>
      <c r="M619" s="2" t="s">
        <v>71</v>
      </c>
      <c r="N619" s="2" t="s">
        <v>137</v>
      </c>
      <c r="O619" s="4">
        <v>1477000</v>
      </c>
      <c r="P619" s="4">
        <v>573100</v>
      </c>
      <c r="Q619" s="4">
        <v>903900</v>
      </c>
      <c r="R619" s="2">
        <v>48</v>
      </c>
      <c r="S619" s="5">
        <v>5.43</v>
      </c>
      <c r="T619" s="4">
        <v>22921.4</v>
      </c>
      <c r="U619" s="2" t="s">
        <v>73</v>
      </c>
      <c r="V619" s="2" t="s">
        <v>74</v>
      </c>
      <c r="W619" s="4">
        <v>893934.6</v>
      </c>
      <c r="X619" s="4">
        <v>206292.48000000001</v>
      </c>
      <c r="Y619" s="4">
        <v>1100227.08</v>
      </c>
      <c r="Z619" s="2">
        <v>29</v>
      </c>
      <c r="AA619" s="2" t="s">
        <v>57</v>
      </c>
      <c r="AB619" s="2" t="s">
        <v>15728</v>
      </c>
      <c r="AC619" s="2" t="s">
        <v>75</v>
      </c>
      <c r="AD619" s="2" t="s">
        <v>76</v>
      </c>
      <c r="AE619" s="5">
        <v>61.2</v>
      </c>
      <c r="AF619" s="2">
        <v>1</v>
      </c>
      <c r="AG619" s="2" t="s">
        <v>77</v>
      </c>
      <c r="AH619" s="2">
        <v>6</v>
      </c>
      <c r="AI619" s="6" t="str">
        <f t="shared" si="27"/>
        <v>25-34</v>
      </c>
      <c r="AJ619" s="11">
        <f>YEAR(tbl_LoanData[[#This Row],[Application Date]])</f>
        <v>2023</v>
      </c>
      <c r="AK619" s="11" t="str">
        <f>TEXT(tbl_LoanData[[#This Row],[Application Date]],"MMMM")</f>
        <v>April</v>
      </c>
      <c r="AL619" s="12">
        <f>DATE(YEAR(tbl_LoanData[[#This Row],[Application Date]]),MONTH(tbl_LoanData[[#This Row],[Application Date]]),1)</f>
        <v>45017</v>
      </c>
      <c r="AM619" s="14">
        <f ca="1">IF(AND(tbl_LoanData[[#This Row],[Application Date]]&gt;=EOMONTH(TODAY(),-1)+1,tbl_LoanData[[#This Row],[Application Date]]&lt;=TODAY()),tbl_LoanData[[#This Row],[Loan Amount]],0)</f>
        <v>0</v>
      </c>
      <c r="AN619" s="14">
        <f>tbl_LoanData[[#This Row],[Amount Paid]]-(Q619-X619)</f>
        <v>196327.07999999996</v>
      </c>
      <c r="AO619" s="14">
        <f>IF(tbl_LoanData[[#This Row],[Application Status]]="Approved",1,0)</f>
        <v>1</v>
      </c>
      <c r="AP619" s="22" t="str">
        <f t="shared" ca="1" si="28"/>
        <v/>
      </c>
      <c r="AQ619" s="22" t="str">
        <f t="shared" ca="1" si="29"/>
        <v/>
      </c>
    </row>
    <row r="620" spans="1:43" ht="14.4" customHeight="1" x14ac:dyDescent="0.3">
      <c r="A620" s="2" t="s">
        <v>10111</v>
      </c>
      <c r="B620" s="2" t="s">
        <v>10112</v>
      </c>
      <c r="C620" s="2" t="s">
        <v>508</v>
      </c>
      <c r="D620" s="2" t="s">
        <v>102</v>
      </c>
      <c r="E620" s="2" t="s">
        <v>268</v>
      </c>
      <c r="F620" s="2">
        <v>41</v>
      </c>
      <c r="G620" s="2" t="s">
        <v>83</v>
      </c>
      <c r="H620" s="2" t="s">
        <v>119</v>
      </c>
      <c r="I620" s="2" t="s">
        <v>43</v>
      </c>
      <c r="J620" s="3">
        <v>45043</v>
      </c>
      <c r="K620" s="3">
        <v>45058</v>
      </c>
      <c r="L620" s="2" t="s">
        <v>40</v>
      </c>
      <c r="M620" s="2" t="s">
        <v>85</v>
      </c>
      <c r="N620" s="2" t="s">
        <v>86</v>
      </c>
      <c r="O620" s="4">
        <v>800000</v>
      </c>
      <c r="P620" s="4">
        <v>216400</v>
      </c>
      <c r="Q620" s="4">
        <v>583600</v>
      </c>
      <c r="R620" s="2">
        <v>36</v>
      </c>
      <c r="S620" s="5">
        <v>8.27</v>
      </c>
      <c r="T620" s="4">
        <v>20233.09</v>
      </c>
      <c r="U620" s="2" t="s">
        <v>73</v>
      </c>
      <c r="V620" s="2" t="s">
        <v>33</v>
      </c>
      <c r="W620" s="4">
        <v>728391.16</v>
      </c>
      <c r="X620" s="4">
        <v>0</v>
      </c>
      <c r="Y620" s="4">
        <v>728391.16</v>
      </c>
      <c r="Z620" s="2">
        <v>0</v>
      </c>
      <c r="AA620" s="2" t="s">
        <v>56</v>
      </c>
      <c r="AB620" s="2" t="s">
        <v>15731</v>
      </c>
      <c r="AC620" s="2" t="s">
        <v>87</v>
      </c>
      <c r="AD620" s="2" t="s">
        <v>76</v>
      </c>
      <c r="AE620" s="5">
        <v>72.95</v>
      </c>
      <c r="AF620" s="2">
        <v>0</v>
      </c>
      <c r="AG620" s="2" t="s">
        <v>77</v>
      </c>
      <c r="AH620" s="2">
        <v>15</v>
      </c>
      <c r="AI620" s="6" t="str">
        <f t="shared" si="27"/>
        <v>35-44</v>
      </c>
      <c r="AJ620" s="11">
        <f>YEAR(tbl_LoanData[[#This Row],[Application Date]])</f>
        <v>2023</v>
      </c>
      <c r="AK620" s="11" t="str">
        <f>TEXT(tbl_LoanData[[#This Row],[Application Date]],"MMMM")</f>
        <v>April</v>
      </c>
      <c r="AL620" s="12">
        <f>DATE(YEAR(tbl_LoanData[[#This Row],[Application Date]]),MONTH(tbl_LoanData[[#This Row],[Application Date]]),1)</f>
        <v>45017</v>
      </c>
      <c r="AM620" s="14">
        <f ca="1">IF(AND(tbl_LoanData[[#This Row],[Application Date]]&gt;=EOMONTH(TODAY(),-1)+1,tbl_LoanData[[#This Row],[Application Date]]&lt;=TODAY()),tbl_LoanData[[#This Row],[Loan Amount]],0)</f>
        <v>0</v>
      </c>
      <c r="AN620" s="14">
        <f>tbl_LoanData[[#This Row],[Amount Paid]]-(Q620-X620)</f>
        <v>144791.16000000003</v>
      </c>
      <c r="AO620" s="14">
        <f>IF(tbl_LoanData[[#This Row],[Application Status]]="Approved",1,0)</f>
        <v>1</v>
      </c>
      <c r="AP620" s="22" t="str">
        <f t="shared" ca="1" si="28"/>
        <v/>
      </c>
      <c r="AQ620" s="22" t="str">
        <f t="shared" ca="1" si="29"/>
        <v/>
      </c>
    </row>
    <row r="621" spans="1:43" ht="14.4" customHeight="1" x14ac:dyDescent="0.3">
      <c r="A621" s="2" t="s">
        <v>10121</v>
      </c>
      <c r="B621" s="2" t="s">
        <v>10122</v>
      </c>
      <c r="C621" s="2" t="s">
        <v>599</v>
      </c>
      <c r="D621" s="2" t="s">
        <v>232</v>
      </c>
      <c r="E621" s="2" t="s">
        <v>118</v>
      </c>
      <c r="F621" s="2">
        <v>37</v>
      </c>
      <c r="G621" s="2" t="s">
        <v>83</v>
      </c>
      <c r="H621" s="2" t="s">
        <v>217</v>
      </c>
      <c r="I621" s="2" t="s">
        <v>46</v>
      </c>
      <c r="J621" s="3">
        <v>45036</v>
      </c>
      <c r="K621" s="3"/>
      <c r="L621" s="2" t="s">
        <v>37</v>
      </c>
      <c r="M621" s="2" t="s">
        <v>199</v>
      </c>
      <c r="N621" s="2" t="s">
        <v>200</v>
      </c>
      <c r="O621" s="4">
        <v>198000</v>
      </c>
      <c r="P621" s="4">
        <v>56000</v>
      </c>
      <c r="Q621" s="4">
        <v>142000</v>
      </c>
      <c r="R621" s="2">
        <v>48</v>
      </c>
      <c r="S621" s="5">
        <v>8.89</v>
      </c>
      <c r="T621" s="4">
        <v>4010.32</v>
      </c>
      <c r="U621" s="2" t="s">
        <v>113</v>
      </c>
      <c r="V621" s="2" t="s">
        <v>97</v>
      </c>
      <c r="W621" s="4">
        <v>0</v>
      </c>
      <c r="X621" s="4">
        <v>0</v>
      </c>
      <c r="Y621" s="4">
        <v>192495.2</v>
      </c>
      <c r="Z621" s="2">
        <v>0</v>
      </c>
      <c r="AA621" s="2" t="s">
        <v>97</v>
      </c>
      <c r="AB621" s="2" t="s">
        <v>15728</v>
      </c>
      <c r="AC621" s="2" t="s">
        <v>332</v>
      </c>
      <c r="AD621" s="2" t="s">
        <v>76</v>
      </c>
      <c r="AE621" s="5">
        <v>71.72</v>
      </c>
      <c r="AF621" s="2">
        <v>0</v>
      </c>
      <c r="AG621" s="2" t="s">
        <v>97</v>
      </c>
      <c r="AH621" s="2"/>
      <c r="AI621" s="6" t="str">
        <f t="shared" si="27"/>
        <v>35-44</v>
      </c>
      <c r="AJ621" s="11">
        <f>YEAR(tbl_LoanData[[#This Row],[Application Date]])</f>
        <v>2023</v>
      </c>
      <c r="AK621" s="11" t="str">
        <f>TEXT(tbl_LoanData[[#This Row],[Application Date]],"MMMM")</f>
        <v>April</v>
      </c>
      <c r="AL621" s="12">
        <f>DATE(YEAR(tbl_LoanData[[#This Row],[Application Date]]),MONTH(tbl_LoanData[[#This Row],[Application Date]]),1)</f>
        <v>45017</v>
      </c>
      <c r="AM621" s="14">
        <f ca="1">IF(AND(tbl_LoanData[[#This Row],[Application Date]]&gt;=EOMONTH(TODAY(),-1)+1,tbl_LoanData[[#This Row],[Application Date]]&lt;=TODAY()),tbl_LoanData[[#This Row],[Loan Amount]],0)</f>
        <v>0</v>
      </c>
      <c r="AN621" s="14">
        <f>tbl_LoanData[[#This Row],[Amount Paid]]-(Q621-X621)</f>
        <v>-142000</v>
      </c>
      <c r="AO621" s="14">
        <f>IF(tbl_LoanData[[#This Row],[Application Status]]="Approved",1,0)</f>
        <v>0</v>
      </c>
      <c r="AP621" s="22" t="str">
        <f t="shared" ca="1" si="28"/>
        <v/>
      </c>
      <c r="AQ621" s="22" t="str">
        <f t="shared" ca="1" si="29"/>
        <v/>
      </c>
    </row>
    <row r="622" spans="1:43" ht="14.4" customHeight="1" x14ac:dyDescent="0.3">
      <c r="A622" s="2" t="s">
        <v>10177</v>
      </c>
      <c r="B622" s="2" t="s">
        <v>10178</v>
      </c>
      <c r="C622" s="2" t="s">
        <v>452</v>
      </c>
      <c r="D622" s="2" t="s">
        <v>182</v>
      </c>
      <c r="E622" s="2" t="s">
        <v>183</v>
      </c>
      <c r="F622" s="2">
        <v>64</v>
      </c>
      <c r="G622" s="2" t="s">
        <v>83</v>
      </c>
      <c r="H622" s="2" t="s">
        <v>191</v>
      </c>
      <c r="I622" s="2" t="s">
        <v>51</v>
      </c>
      <c r="J622" s="3">
        <v>45021</v>
      </c>
      <c r="K622" s="3">
        <v>45027</v>
      </c>
      <c r="L622" s="2" t="s">
        <v>38</v>
      </c>
      <c r="M622" s="2" t="s">
        <v>71</v>
      </c>
      <c r="N622" s="2" t="s">
        <v>589</v>
      </c>
      <c r="O622" s="4">
        <v>1258000</v>
      </c>
      <c r="P622" s="4">
        <v>198300</v>
      </c>
      <c r="Q622" s="4">
        <v>1059700</v>
      </c>
      <c r="R622" s="2">
        <v>48</v>
      </c>
      <c r="S622" s="5">
        <v>13.2</v>
      </c>
      <c r="T622" s="4">
        <v>33733.78</v>
      </c>
      <c r="U622" s="2" t="s">
        <v>73</v>
      </c>
      <c r="V622" s="2" t="s">
        <v>74</v>
      </c>
      <c r="W622" s="4">
        <v>1349351.2</v>
      </c>
      <c r="X622" s="4">
        <v>269870.40000000002</v>
      </c>
      <c r="Y622" s="4">
        <v>1619221.6</v>
      </c>
      <c r="Z622" s="2">
        <v>0</v>
      </c>
      <c r="AA622" s="2" t="s">
        <v>56</v>
      </c>
      <c r="AB622" s="2" t="s">
        <v>15727</v>
      </c>
      <c r="AC622" s="2" t="s">
        <v>138</v>
      </c>
      <c r="AD622" s="2" t="s">
        <v>76</v>
      </c>
      <c r="AE622" s="5">
        <v>84.24</v>
      </c>
      <c r="AF622" s="2">
        <v>0</v>
      </c>
      <c r="AG622" s="2" t="s">
        <v>77</v>
      </c>
      <c r="AH622" s="2">
        <v>6</v>
      </c>
      <c r="AI622" s="6" t="str">
        <f t="shared" si="27"/>
        <v>55-64</v>
      </c>
      <c r="AJ622" s="11">
        <f>YEAR(tbl_LoanData[[#This Row],[Application Date]])</f>
        <v>2023</v>
      </c>
      <c r="AK622" s="11" t="str">
        <f>TEXT(tbl_LoanData[[#This Row],[Application Date]],"MMMM")</f>
        <v>April</v>
      </c>
      <c r="AL622" s="12">
        <f>DATE(YEAR(tbl_LoanData[[#This Row],[Application Date]]),MONTH(tbl_LoanData[[#This Row],[Application Date]]),1)</f>
        <v>45017</v>
      </c>
      <c r="AM622" s="14">
        <f ca="1">IF(AND(tbl_LoanData[[#This Row],[Application Date]]&gt;=EOMONTH(TODAY(),-1)+1,tbl_LoanData[[#This Row],[Application Date]]&lt;=TODAY()),tbl_LoanData[[#This Row],[Loan Amount]],0)</f>
        <v>0</v>
      </c>
      <c r="AN622" s="14">
        <f>tbl_LoanData[[#This Row],[Amount Paid]]-(Q622-X622)</f>
        <v>559521.6</v>
      </c>
      <c r="AO622" s="14">
        <f>IF(tbl_LoanData[[#This Row],[Application Status]]="Approved",1,0)</f>
        <v>1</v>
      </c>
      <c r="AP622" s="22" t="str">
        <f t="shared" ca="1" si="28"/>
        <v/>
      </c>
      <c r="AQ622" s="22" t="str">
        <f t="shared" ca="1" si="29"/>
        <v/>
      </c>
    </row>
    <row r="623" spans="1:43" ht="14.4" customHeight="1" x14ac:dyDescent="0.3">
      <c r="A623" s="2" t="s">
        <v>10423</v>
      </c>
      <c r="B623" s="2" t="s">
        <v>10424</v>
      </c>
      <c r="C623" s="2" t="s">
        <v>606</v>
      </c>
      <c r="D623" s="2" t="s">
        <v>232</v>
      </c>
      <c r="E623" s="2" t="s">
        <v>142</v>
      </c>
      <c r="F623" s="2">
        <v>35</v>
      </c>
      <c r="G623" s="2" t="s">
        <v>69</v>
      </c>
      <c r="H623" s="2" t="s">
        <v>269</v>
      </c>
      <c r="I623" s="2" t="s">
        <v>46</v>
      </c>
      <c r="J623" s="3">
        <v>45043</v>
      </c>
      <c r="K623" s="3"/>
      <c r="L623" s="2" t="s">
        <v>38</v>
      </c>
      <c r="M623" s="2" t="s">
        <v>127</v>
      </c>
      <c r="N623" s="2" t="s">
        <v>128</v>
      </c>
      <c r="O623" s="4">
        <v>1451000</v>
      </c>
      <c r="P623" s="4">
        <v>287700</v>
      </c>
      <c r="Q623" s="4">
        <v>1163300</v>
      </c>
      <c r="R623" s="2">
        <v>24</v>
      </c>
      <c r="S623" s="5">
        <v>5.46</v>
      </c>
      <c r="T623" s="4">
        <v>53763.85</v>
      </c>
      <c r="U623" s="2" t="s">
        <v>113</v>
      </c>
      <c r="V623" s="2" t="s">
        <v>97</v>
      </c>
      <c r="W623" s="4">
        <v>0</v>
      </c>
      <c r="X623" s="4">
        <v>0</v>
      </c>
      <c r="Y623" s="4">
        <v>1290332.3600000001</v>
      </c>
      <c r="Z623" s="2">
        <v>0</v>
      </c>
      <c r="AA623" s="2" t="s">
        <v>97</v>
      </c>
      <c r="AB623" s="2" t="s">
        <v>15734</v>
      </c>
      <c r="AC623" s="2" t="s">
        <v>87</v>
      </c>
      <c r="AD623" s="2" t="s">
        <v>76</v>
      </c>
      <c r="AE623" s="5">
        <v>80.17</v>
      </c>
      <c r="AF623" s="2">
        <v>0</v>
      </c>
      <c r="AG623" s="2" t="s">
        <v>97</v>
      </c>
      <c r="AH623" s="2"/>
      <c r="AI623" s="6" t="str">
        <f t="shared" si="27"/>
        <v>35-44</v>
      </c>
      <c r="AJ623" s="11">
        <f>YEAR(tbl_LoanData[[#This Row],[Application Date]])</f>
        <v>2023</v>
      </c>
      <c r="AK623" s="11" t="str">
        <f>TEXT(tbl_LoanData[[#This Row],[Application Date]],"MMMM")</f>
        <v>April</v>
      </c>
      <c r="AL623" s="12">
        <f>DATE(YEAR(tbl_LoanData[[#This Row],[Application Date]]),MONTH(tbl_LoanData[[#This Row],[Application Date]]),1)</f>
        <v>45017</v>
      </c>
      <c r="AM623" s="14">
        <f ca="1">IF(AND(tbl_LoanData[[#This Row],[Application Date]]&gt;=EOMONTH(TODAY(),-1)+1,tbl_LoanData[[#This Row],[Application Date]]&lt;=TODAY()),tbl_LoanData[[#This Row],[Loan Amount]],0)</f>
        <v>0</v>
      </c>
      <c r="AN623" s="14">
        <f>tbl_LoanData[[#This Row],[Amount Paid]]-(Q623-X623)</f>
        <v>-1163300</v>
      </c>
      <c r="AO623" s="14">
        <f>IF(tbl_LoanData[[#This Row],[Application Status]]="Approved",1,0)</f>
        <v>0</v>
      </c>
      <c r="AP623" s="22" t="str">
        <f t="shared" ca="1" si="28"/>
        <v/>
      </c>
      <c r="AQ623" s="22" t="str">
        <f t="shared" ca="1" si="29"/>
        <v/>
      </c>
    </row>
    <row r="624" spans="1:43" ht="14.4" customHeight="1" x14ac:dyDescent="0.3">
      <c r="A624" s="2" t="s">
        <v>10451</v>
      </c>
      <c r="B624" s="2" t="s">
        <v>10452</v>
      </c>
      <c r="C624" s="2" t="s">
        <v>109</v>
      </c>
      <c r="D624" s="2" t="s">
        <v>182</v>
      </c>
      <c r="E624" s="2" t="s">
        <v>465</v>
      </c>
      <c r="F624" s="2">
        <v>46</v>
      </c>
      <c r="G624" s="2" t="s">
        <v>83</v>
      </c>
      <c r="H624" s="2" t="s">
        <v>70</v>
      </c>
      <c r="I624" s="2" t="s">
        <v>50</v>
      </c>
      <c r="J624" s="3">
        <v>45019</v>
      </c>
      <c r="K624" s="3">
        <v>45040</v>
      </c>
      <c r="L624" s="2" t="s">
        <v>37</v>
      </c>
      <c r="M624" s="2" t="s">
        <v>94</v>
      </c>
      <c r="N624" s="2" t="s">
        <v>488</v>
      </c>
      <c r="O624" s="4">
        <v>160000</v>
      </c>
      <c r="P624" s="4">
        <v>60600</v>
      </c>
      <c r="Q624" s="4">
        <v>99400</v>
      </c>
      <c r="R624" s="2">
        <v>36</v>
      </c>
      <c r="S624" s="5">
        <v>5.04</v>
      </c>
      <c r="T624" s="4">
        <v>3178.59</v>
      </c>
      <c r="U624" s="2" t="s">
        <v>73</v>
      </c>
      <c r="V624" s="2" t="s">
        <v>33</v>
      </c>
      <c r="W624" s="4">
        <v>114429.28</v>
      </c>
      <c r="X624" s="4">
        <v>0</v>
      </c>
      <c r="Y624" s="4">
        <v>114429.28</v>
      </c>
      <c r="Z624" s="2">
        <v>0</v>
      </c>
      <c r="AA624" s="2" t="s">
        <v>56</v>
      </c>
      <c r="AB624" s="2" t="s">
        <v>15735</v>
      </c>
      <c r="AC624" s="2" t="s">
        <v>106</v>
      </c>
      <c r="AD624" s="2" t="s">
        <v>76</v>
      </c>
      <c r="AE624" s="5">
        <v>62.12</v>
      </c>
      <c r="AF624" s="2">
        <v>0</v>
      </c>
      <c r="AG624" s="2" t="s">
        <v>77</v>
      </c>
      <c r="AH624" s="2">
        <v>21</v>
      </c>
      <c r="AI624" s="6" t="str">
        <f t="shared" si="27"/>
        <v>45-54</v>
      </c>
      <c r="AJ624" s="11">
        <f>YEAR(tbl_LoanData[[#This Row],[Application Date]])</f>
        <v>2023</v>
      </c>
      <c r="AK624" s="11" t="str">
        <f>TEXT(tbl_LoanData[[#This Row],[Application Date]],"MMMM")</f>
        <v>April</v>
      </c>
      <c r="AL624" s="12">
        <f>DATE(YEAR(tbl_LoanData[[#This Row],[Application Date]]),MONTH(tbl_LoanData[[#This Row],[Application Date]]),1)</f>
        <v>45017</v>
      </c>
      <c r="AM624" s="14">
        <f ca="1">IF(AND(tbl_LoanData[[#This Row],[Application Date]]&gt;=EOMONTH(TODAY(),-1)+1,tbl_LoanData[[#This Row],[Application Date]]&lt;=TODAY()),tbl_LoanData[[#This Row],[Loan Amount]],0)</f>
        <v>0</v>
      </c>
      <c r="AN624" s="14">
        <f>tbl_LoanData[[#This Row],[Amount Paid]]-(Q624-X624)</f>
        <v>15029.279999999999</v>
      </c>
      <c r="AO624" s="14">
        <f>IF(tbl_LoanData[[#This Row],[Application Status]]="Approved",1,0)</f>
        <v>1</v>
      </c>
      <c r="AP624" s="22" t="str">
        <f t="shared" ca="1" si="28"/>
        <v/>
      </c>
      <c r="AQ624" s="22" t="str">
        <f t="shared" ca="1" si="29"/>
        <v/>
      </c>
    </row>
    <row r="625" spans="1:43" x14ac:dyDescent="0.3">
      <c r="A625" s="2" t="s">
        <v>10711</v>
      </c>
      <c r="B625" s="2" t="s">
        <v>10712</v>
      </c>
      <c r="C625" s="2" t="s">
        <v>487</v>
      </c>
      <c r="D625" s="2" t="s">
        <v>254</v>
      </c>
      <c r="E625" s="2" t="s">
        <v>82</v>
      </c>
      <c r="F625" s="2">
        <v>43</v>
      </c>
      <c r="G625" s="2" t="s">
        <v>69</v>
      </c>
      <c r="H625" s="2" t="s">
        <v>205</v>
      </c>
      <c r="I625" s="2" t="s">
        <v>49</v>
      </c>
      <c r="J625" s="3">
        <v>45018</v>
      </c>
      <c r="K625" s="3">
        <v>45027</v>
      </c>
      <c r="L625" s="2" t="s">
        <v>37</v>
      </c>
      <c r="M625" s="2" t="s">
        <v>260</v>
      </c>
      <c r="N625" s="2" t="s">
        <v>261</v>
      </c>
      <c r="O625" s="4">
        <v>159000</v>
      </c>
      <c r="P625" s="4">
        <v>48700</v>
      </c>
      <c r="Q625" s="4">
        <v>110300</v>
      </c>
      <c r="R625" s="2">
        <v>24</v>
      </c>
      <c r="S625" s="5">
        <v>6.87</v>
      </c>
      <c r="T625" s="4">
        <v>5227.3</v>
      </c>
      <c r="U625" s="2" t="s">
        <v>73</v>
      </c>
      <c r="V625" s="2" t="s">
        <v>33</v>
      </c>
      <c r="W625" s="4">
        <v>125455.22</v>
      </c>
      <c r="X625" s="4">
        <v>0</v>
      </c>
      <c r="Y625" s="4">
        <v>125455.22</v>
      </c>
      <c r="Z625" s="2">
        <v>0</v>
      </c>
      <c r="AA625" s="2" t="s">
        <v>56</v>
      </c>
      <c r="AB625" s="2" t="s">
        <v>15732</v>
      </c>
      <c r="AC625" s="2" t="s">
        <v>106</v>
      </c>
      <c r="AD625" s="2" t="s">
        <v>76</v>
      </c>
      <c r="AE625" s="5">
        <v>69.37</v>
      </c>
      <c r="AF625" s="2">
        <v>0</v>
      </c>
      <c r="AG625" s="2" t="s">
        <v>77</v>
      </c>
      <c r="AH625" s="2">
        <v>9</v>
      </c>
      <c r="AI625" s="6" t="str">
        <f t="shared" si="27"/>
        <v>35-44</v>
      </c>
      <c r="AJ625" s="11">
        <f>YEAR(tbl_LoanData[[#This Row],[Application Date]])</f>
        <v>2023</v>
      </c>
      <c r="AK625" s="11" t="str">
        <f>TEXT(tbl_LoanData[[#This Row],[Application Date]],"MMMM")</f>
        <v>April</v>
      </c>
      <c r="AL625" s="12">
        <f>DATE(YEAR(tbl_LoanData[[#This Row],[Application Date]]),MONTH(tbl_LoanData[[#This Row],[Application Date]]),1)</f>
        <v>45017</v>
      </c>
      <c r="AM625" s="14">
        <f ca="1">IF(AND(tbl_LoanData[[#This Row],[Application Date]]&gt;=EOMONTH(TODAY(),-1)+1,tbl_LoanData[[#This Row],[Application Date]]&lt;=TODAY()),tbl_LoanData[[#This Row],[Loan Amount]],0)</f>
        <v>0</v>
      </c>
      <c r="AN625" s="14">
        <f>tbl_LoanData[[#This Row],[Amount Paid]]-(Q625-X625)</f>
        <v>15155.220000000001</v>
      </c>
      <c r="AO625" s="14">
        <f>IF(tbl_LoanData[[#This Row],[Application Status]]="Approved",1,0)</f>
        <v>1</v>
      </c>
      <c r="AP625" s="22" t="str">
        <f t="shared" ca="1" si="28"/>
        <v/>
      </c>
      <c r="AQ625" s="22" t="str">
        <f t="shared" ca="1" si="29"/>
        <v/>
      </c>
    </row>
    <row r="626" spans="1:43" ht="14.4" customHeight="1" x14ac:dyDescent="0.3">
      <c r="A626" s="2" t="s">
        <v>10713</v>
      </c>
      <c r="B626" s="2" t="s">
        <v>10714</v>
      </c>
      <c r="C626" s="2" t="s">
        <v>804</v>
      </c>
      <c r="D626" s="2" t="s">
        <v>182</v>
      </c>
      <c r="E626" s="2" t="s">
        <v>92</v>
      </c>
      <c r="F626" s="2">
        <v>64</v>
      </c>
      <c r="G626" s="2" t="s">
        <v>83</v>
      </c>
      <c r="H626" s="2" t="s">
        <v>136</v>
      </c>
      <c r="I626" s="2" t="s">
        <v>49</v>
      </c>
      <c r="J626" s="3">
        <v>45023</v>
      </c>
      <c r="K626" s="3">
        <v>45025</v>
      </c>
      <c r="L626" s="2" t="s">
        <v>40</v>
      </c>
      <c r="M626" s="2" t="s">
        <v>157</v>
      </c>
      <c r="N626" s="2" t="s">
        <v>328</v>
      </c>
      <c r="O626" s="4">
        <v>896000</v>
      </c>
      <c r="P626" s="4">
        <v>179600</v>
      </c>
      <c r="Q626" s="4">
        <v>716400</v>
      </c>
      <c r="R626" s="2">
        <v>24</v>
      </c>
      <c r="S626" s="5">
        <v>8.3800000000000008</v>
      </c>
      <c r="T626" s="4">
        <v>34852.86</v>
      </c>
      <c r="U626" s="2" t="s">
        <v>73</v>
      </c>
      <c r="V626" s="2" t="s">
        <v>33</v>
      </c>
      <c r="W626" s="4">
        <v>836468.64</v>
      </c>
      <c r="X626" s="4">
        <v>0</v>
      </c>
      <c r="Y626" s="4">
        <v>836468.64</v>
      </c>
      <c r="Z626" s="2">
        <v>0</v>
      </c>
      <c r="AA626" s="2" t="s">
        <v>56</v>
      </c>
      <c r="AB626" s="2" t="s">
        <v>15736</v>
      </c>
      <c r="AC626" s="2" t="s">
        <v>75</v>
      </c>
      <c r="AD626" s="2" t="s">
        <v>76</v>
      </c>
      <c r="AE626" s="5">
        <v>79.959999999999994</v>
      </c>
      <c r="AF626" s="2">
        <v>0</v>
      </c>
      <c r="AG626" s="2" t="s">
        <v>77</v>
      </c>
      <c r="AH626" s="2">
        <v>2</v>
      </c>
      <c r="AI626" s="6" t="str">
        <f t="shared" si="27"/>
        <v>55-64</v>
      </c>
      <c r="AJ626" s="11">
        <f>YEAR(tbl_LoanData[[#This Row],[Application Date]])</f>
        <v>2023</v>
      </c>
      <c r="AK626" s="11" t="str">
        <f>TEXT(tbl_LoanData[[#This Row],[Application Date]],"MMMM")</f>
        <v>April</v>
      </c>
      <c r="AL626" s="12">
        <f>DATE(YEAR(tbl_LoanData[[#This Row],[Application Date]]),MONTH(tbl_LoanData[[#This Row],[Application Date]]),1)</f>
        <v>45017</v>
      </c>
      <c r="AM626" s="14">
        <f ca="1">IF(AND(tbl_LoanData[[#This Row],[Application Date]]&gt;=EOMONTH(TODAY(),-1)+1,tbl_LoanData[[#This Row],[Application Date]]&lt;=TODAY()),tbl_LoanData[[#This Row],[Loan Amount]],0)</f>
        <v>0</v>
      </c>
      <c r="AN626" s="14">
        <f>tbl_LoanData[[#This Row],[Amount Paid]]-(Q626-X626)</f>
        <v>120068.64000000001</v>
      </c>
      <c r="AO626" s="14">
        <f>IF(tbl_LoanData[[#This Row],[Application Status]]="Approved",1,0)</f>
        <v>1</v>
      </c>
      <c r="AP626" s="22" t="str">
        <f t="shared" ca="1" si="28"/>
        <v/>
      </c>
      <c r="AQ626" s="22" t="str">
        <f t="shared" ca="1" si="29"/>
        <v/>
      </c>
    </row>
    <row r="627" spans="1:43" ht="14.4" customHeight="1" x14ac:dyDescent="0.3">
      <c r="A627" s="2" t="s">
        <v>11021</v>
      </c>
      <c r="B627" s="2" t="s">
        <v>11022</v>
      </c>
      <c r="C627" s="2" t="s">
        <v>171</v>
      </c>
      <c r="D627" s="2" t="s">
        <v>142</v>
      </c>
      <c r="E627" s="2" t="s">
        <v>183</v>
      </c>
      <c r="F627" s="2">
        <v>21</v>
      </c>
      <c r="G627" s="2" t="s">
        <v>69</v>
      </c>
      <c r="H627" s="2" t="s">
        <v>285</v>
      </c>
      <c r="I627" s="2" t="s">
        <v>55</v>
      </c>
      <c r="J627" s="3">
        <v>45019</v>
      </c>
      <c r="K627" s="3">
        <v>45033</v>
      </c>
      <c r="L627" s="2" t="s">
        <v>36</v>
      </c>
      <c r="M627" s="2" t="s">
        <v>85</v>
      </c>
      <c r="N627" s="2" t="s">
        <v>624</v>
      </c>
      <c r="O627" s="4">
        <v>2014000</v>
      </c>
      <c r="P627" s="4">
        <v>231300</v>
      </c>
      <c r="Q627" s="4">
        <v>1782700</v>
      </c>
      <c r="R627" s="2">
        <v>48</v>
      </c>
      <c r="S627" s="5">
        <v>12.38</v>
      </c>
      <c r="T627" s="4">
        <v>55531.1</v>
      </c>
      <c r="U627" s="2" t="s">
        <v>73</v>
      </c>
      <c r="V627" s="2" t="s">
        <v>74</v>
      </c>
      <c r="W627" s="4">
        <v>2054650.7</v>
      </c>
      <c r="X627" s="4">
        <v>610842.34</v>
      </c>
      <c r="Y627" s="4">
        <v>2665493.04</v>
      </c>
      <c r="Z627" s="2">
        <v>93</v>
      </c>
      <c r="AA627" s="2" t="s">
        <v>60</v>
      </c>
      <c r="AB627" s="2" t="s">
        <v>15731</v>
      </c>
      <c r="AC627" s="2" t="s">
        <v>106</v>
      </c>
      <c r="AD627" s="2" t="s">
        <v>76</v>
      </c>
      <c r="AE627" s="5">
        <v>88.52</v>
      </c>
      <c r="AF627" s="2">
        <v>3</v>
      </c>
      <c r="AG627" s="2" t="s">
        <v>130</v>
      </c>
      <c r="AH627" s="2">
        <v>14</v>
      </c>
      <c r="AI627" s="6" t="str">
        <f t="shared" si="27"/>
        <v>18-24</v>
      </c>
      <c r="AJ627" s="11">
        <f>YEAR(tbl_LoanData[[#This Row],[Application Date]])</f>
        <v>2023</v>
      </c>
      <c r="AK627" s="11" t="str">
        <f>TEXT(tbl_LoanData[[#This Row],[Application Date]],"MMMM")</f>
        <v>April</v>
      </c>
      <c r="AL627" s="12">
        <f>DATE(YEAR(tbl_LoanData[[#This Row],[Application Date]]),MONTH(tbl_LoanData[[#This Row],[Application Date]]),1)</f>
        <v>45017</v>
      </c>
      <c r="AM627" s="14">
        <f ca="1">IF(AND(tbl_LoanData[[#This Row],[Application Date]]&gt;=EOMONTH(TODAY(),-1)+1,tbl_LoanData[[#This Row],[Application Date]]&lt;=TODAY()),tbl_LoanData[[#This Row],[Loan Amount]],0)</f>
        <v>0</v>
      </c>
      <c r="AN627" s="14">
        <f>tbl_LoanData[[#This Row],[Amount Paid]]-(Q627-X627)</f>
        <v>882793.0399999998</v>
      </c>
      <c r="AO627" s="14">
        <f>IF(tbl_LoanData[[#This Row],[Application Status]]="Approved",1,0)</f>
        <v>1</v>
      </c>
      <c r="AP627" s="22" t="str">
        <f t="shared" ca="1" si="28"/>
        <v/>
      </c>
      <c r="AQ627" s="22" t="str">
        <f t="shared" ca="1" si="29"/>
        <v/>
      </c>
    </row>
    <row r="628" spans="1:43" ht="14.4" customHeight="1" x14ac:dyDescent="0.3">
      <c r="A628" s="2" t="s">
        <v>11035</v>
      </c>
      <c r="B628" s="2" t="s">
        <v>11036</v>
      </c>
      <c r="C628" s="2" t="s">
        <v>376</v>
      </c>
      <c r="D628" s="2" t="s">
        <v>182</v>
      </c>
      <c r="E628" s="2" t="s">
        <v>394</v>
      </c>
      <c r="F628" s="2">
        <v>24</v>
      </c>
      <c r="G628" s="2" t="s">
        <v>69</v>
      </c>
      <c r="H628" s="2" t="s">
        <v>84</v>
      </c>
      <c r="I628" s="2" t="s">
        <v>45</v>
      </c>
      <c r="J628" s="3">
        <v>45022</v>
      </c>
      <c r="K628" s="3">
        <v>45035</v>
      </c>
      <c r="L628" s="2" t="s">
        <v>40</v>
      </c>
      <c r="M628" s="2" t="s">
        <v>111</v>
      </c>
      <c r="N628" s="2" t="s">
        <v>120</v>
      </c>
      <c r="O628" s="4">
        <v>935000</v>
      </c>
      <c r="P628" s="4">
        <v>262200</v>
      </c>
      <c r="Q628" s="4">
        <v>672800</v>
      </c>
      <c r="R628" s="2">
        <v>18</v>
      </c>
      <c r="S628" s="5">
        <v>11.84</v>
      </c>
      <c r="T628" s="4">
        <v>44016.07</v>
      </c>
      <c r="U628" s="2" t="s">
        <v>73</v>
      </c>
      <c r="V628" s="2" t="s">
        <v>33</v>
      </c>
      <c r="W628" s="4">
        <v>792289.28000000003</v>
      </c>
      <c r="X628" s="4">
        <v>0</v>
      </c>
      <c r="Y628" s="4">
        <v>792289.28000000003</v>
      </c>
      <c r="Z628" s="2">
        <v>0</v>
      </c>
      <c r="AA628" s="2" t="s">
        <v>56</v>
      </c>
      <c r="AB628" s="2" t="s">
        <v>15733</v>
      </c>
      <c r="AC628" s="2" t="s">
        <v>213</v>
      </c>
      <c r="AD628" s="2" t="s">
        <v>76</v>
      </c>
      <c r="AE628" s="5">
        <v>71.959999999999994</v>
      </c>
      <c r="AF628" s="2">
        <v>0</v>
      </c>
      <c r="AG628" s="2" t="s">
        <v>77</v>
      </c>
      <c r="AH628" s="2">
        <v>13</v>
      </c>
      <c r="AI628" s="6" t="str">
        <f t="shared" si="27"/>
        <v>18-24</v>
      </c>
      <c r="AJ628" s="11">
        <f>YEAR(tbl_LoanData[[#This Row],[Application Date]])</f>
        <v>2023</v>
      </c>
      <c r="AK628" s="11" t="str">
        <f>TEXT(tbl_LoanData[[#This Row],[Application Date]],"MMMM")</f>
        <v>April</v>
      </c>
      <c r="AL628" s="12">
        <f>DATE(YEAR(tbl_LoanData[[#This Row],[Application Date]]),MONTH(tbl_LoanData[[#This Row],[Application Date]]),1)</f>
        <v>45017</v>
      </c>
      <c r="AM628" s="14">
        <f ca="1">IF(AND(tbl_LoanData[[#This Row],[Application Date]]&gt;=EOMONTH(TODAY(),-1)+1,tbl_LoanData[[#This Row],[Application Date]]&lt;=TODAY()),tbl_LoanData[[#This Row],[Loan Amount]],0)</f>
        <v>0</v>
      </c>
      <c r="AN628" s="14">
        <f>tbl_LoanData[[#This Row],[Amount Paid]]-(Q628-X628)</f>
        <v>119489.28000000003</v>
      </c>
      <c r="AO628" s="14">
        <f>IF(tbl_LoanData[[#This Row],[Application Status]]="Approved",1,0)</f>
        <v>1</v>
      </c>
      <c r="AP628" s="22" t="str">
        <f t="shared" ca="1" si="28"/>
        <v/>
      </c>
      <c r="AQ628" s="22" t="str">
        <f t="shared" ca="1" si="29"/>
        <v/>
      </c>
    </row>
    <row r="629" spans="1:43" ht="14.4" customHeight="1" x14ac:dyDescent="0.3">
      <c r="A629" s="2" t="s">
        <v>11163</v>
      </c>
      <c r="B629" s="2" t="s">
        <v>11164</v>
      </c>
      <c r="C629" s="2" t="s">
        <v>444</v>
      </c>
      <c r="D629" s="2" t="s">
        <v>101</v>
      </c>
      <c r="E629" s="2" t="s">
        <v>394</v>
      </c>
      <c r="F629" s="2">
        <v>52</v>
      </c>
      <c r="G629" s="2" t="s">
        <v>69</v>
      </c>
      <c r="H629" s="2" t="s">
        <v>250</v>
      </c>
      <c r="I629" s="2" t="s">
        <v>52</v>
      </c>
      <c r="J629" s="3">
        <v>45037</v>
      </c>
      <c r="K629" s="3">
        <v>45049</v>
      </c>
      <c r="L629" s="2" t="s">
        <v>37</v>
      </c>
      <c r="M629" s="2" t="s">
        <v>199</v>
      </c>
      <c r="N629" s="2" t="s">
        <v>319</v>
      </c>
      <c r="O629" s="4">
        <v>172000</v>
      </c>
      <c r="P629" s="4">
        <v>53900</v>
      </c>
      <c r="Q629" s="4">
        <v>118100</v>
      </c>
      <c r="R629" s="2">
        <v>48</v>
      </c>
      <c r="S629" s="5">
        <v>8.99</v>
      </c>
      <c r="T629" s="4">
        <v>3345.18</v>
      </c>
      <c r="U629" s="2" t="s">
        <v>73</v>
      </c>
      <c r="V629" s="2" t="s">
        <v>74</v>
      </c>
      <c r="W629" s="4">
        <v>133807.20000000001</v>
      </c>
      <c r="X629" s="4">
        <v>26761.56</v>
      </c>
      <c r="Y629" s="4">
        <v>160568.76</v>
      </c>
      <c r="Z629" s="2">
        <v>0</v>
      </c>
      <c r="AA629" s="2" t="s">
        <v>56</v>
      </c>
      <c r="AB629" s="2" t="s">
        <v>15734</v>
      </c>
      <c r="AC629" s="2" t="s">
        <v>129</v>
      </c>
      <c r="AD629" s="2" t="s">
        <v>76</v>
      </c>
      <c r="AE629" s="5">
        <v>68.66</v>
      </c>
      <c r="AF629" s="2">
        <v>0</v>
      </c>
      <c r="AG629" s="2" t="s">
        <v>77</v>
      </c>
      <c r="AH629" s="2">
        <v>12</v>
      </c>
      <c r="AI629" s="6" t="str">
        <f t="shared" si="27"/>
        <v>45-54</v>
      </c>
      <c r="AJ629" s="11">
        <f>YEAR(tbl_LoanData[[#This Row],[Application Date]])</f>
        <v>2023</v>
      </c>
      <c r="AK629" s="11" t="str">
        <f>TEXT(tbl_LoanData[[#This Row],[Application Date]],"MMMM")</f>
        <v>April</v>
      </c>
      <c r="AL629" s="12">
        <f>DATE(YEAR(tbl_LoanData[[#This Row],[Application Date]]),MONTH(tbl_LoanData[[#This Row],[Application Date]]),1)</f>
        <v>45017</v>
      </c>
      <c r="AM629" s="14">
        <f ca="1">IF(AND(tbl_LoanData[[#This Row],[Application Date]]&gt;=EOMONTH(TODAY(),-1)+1,tbl_LoanData[[#This Row],[Application Date]]&lt;=TODAY()),tbl_LoanData[[#This Row],[Loan Amount]],0)</f>
        <v>0</v>
      </c>
      <c r="AN629" s="14">
        <f>tbl_LoanData[[#This Row],[Amount Paid]]-(Q629-X629)</f>
        <v>42468.760000000009</v>
      </c>
      <c r="AO629" s="14">
        <f>IF(tbl_LoanData[[#This Row],[Application Status]]="Approved",1,0)</f>
        <v>1</v>
      </c>
      <c r="AP629" s="22" t="str">
        <f t="shared" ca="1" si="28"/>
        <v/>
      </c>
      <c r="AQ629" s="22" t="str">
        <f t="shared" ca="1" si="29"/>
        <v/>
      </c>
    </row>
    <row r="630" spans="1:43" x14ac:dyDescent="0.3">
      <c r="A630" s="2" t="s">
        <v>11245</v>
      </c>
      <c r="B630" s="2" t="s">
        <v>11246</v>
      </c>
      <c r="C630" s="2" t="s">
        <v>368</v>
      </c>
      <c r="D630" s="2" t="s">
        <v>102</v>
      </c>
      <c r="E630" s="2" t="s">
        <v>402</v>
      </c>
      <c r="F630" s="2">
        <v>50</v>
      </c>
      <c r="G630" s="2" t="s">
        <v>83</v>
      </c>
      <c r="H630" s="2" t="s">
        <v>126</v>
      </c>
      <c r="I630" s="2" t="s">
        <v>44</v>
      </c>
      <c r="J630" s="3">
        <v>45036</v>
      </c>
      <c r="K630" s="3"/>
      <c r="L630" s="2" t="s">
        <v>40</v>
      </c>
      <c r="M630" s="2" t="s">
        <v>71</v>
      </c>
      <c r="N630" s="2" t="s">
        <v>137</v>
      </c>
      <c r="O630" s="4">
        <v>838000</v>
      </c>
      <c r="P630" s="4">
        <v>103300</v>
      </c>
      <c r="Q630" s="4">
        <v>734700</v>
      </c>
      <c r="R630" s="2">
        <v>24</v>
      </c>
      <c r="S630" s="5">
        <v>11.87</v>
      </c>
      <c r="T630" s="4">
        <v>37879.910000000003</v>
      </c>
      <c r="U630" s="2" t="s">
        <v>113</v>
      </c>
      <c r="V630" s="2" t="s">
        <v>97</v>
      </c>
      <c r="W630" s="4">
        <v>0</v>
      </c>
      <c r="X630" s="4">
        <v>0</v>
      </c>
      <c r="Y630" s="4">
        <v>909117.78</v>
      </c>
      <c r="Z630" s="2">
        <v>0</v>
      </c>
      <c r="AA630" s="2" t="s">
        <v>97</v>
      </c>
      <c r="AB630" s="2" t="s">
        <v>15733</v>
      </c>
      <c r="AC630" s="2" t="s">
        <v>213</v>
      </c>
      <c r="AD630" s="2" t="s">
        <v>76</v>
      </c>
      <c r="AE630" s="5">
        <v>87.67</v>
      </c>
      <c r="AF630" s="2">
        <v>0</v>
      </c>
      <c r="AG630" s="2" t="s">
        <v>97</v>
      </c>
      <c r="AH630" s="2"/>
      <c r="AI630" s="6" t="str">
        <f t="shared" si="27"/>
        <v>45-54</v>
      </c>
      <c r="AJ630" s="11">
        <f>YEAR(tbl_LoanData[[#This Row],[Application Date]])</f>
        <v>2023</v>
      </c>
      <c r="AK630" s="11" t="str">
        <f>TEXT(tbl_LoanData[[#This Row],[Application Date]],"MMMM")</f>
        <v>April</v>
      </c>
      <c r="AL630" s="12">
        <f>DATE(YEAR(tbl_LoanData[[#This Row],[Application Date]]),MONTH(tbl_LoanData[[#This Row],[Application Date]]),1)</f>
        <v>45017</v>
      </c>
      <c r="AM630" s="14">
        <f ca="1">IF(AND(tbl_LoanData[[#This Row],[Application Date]]&gt;=EOMONTH(TODAY(),-1)+1,tbl_LoanData[[#This Row],[Application Date]]&lt;=TODAY()),tbl_LoanData[[#This Row],[Loan Amount]],0)</f>
        <v>0</v>
      </c>
      <c r="AN630" s="14">
        <f>tbl_LoanData[[#This Row],[Amount Paid]]-(Q630-X630)</f>
        <v>-734700</v>
      </c>
      <c r="AO630" s="14">
        <f>IF(tbl_LoanData[[#This Row],[Application Status]]="Approved",1,0)</f>
        <v>0</v>
      </c>
      <c r="AP630" s="22" t="str">
        <f t="shared" ca="1" si="28"/>
        <v/>
      </c>
      <c r="AQ630" s="22" t="str">
        <f t="shared" ca="1" si="29"/>
        <v/>
      </c>
    </row>
    <row r="631" spans="1:43" ht="14.4" customHeight="1" x14ac:dyDescent="0.3">
      <c r="A631" s="2" t="s">
        <v>11259</v>
      </c>
      <c r="B631" s="2" t="s">
        <v>11260</v>
      </c>
      <c r="C631" s="2" t="s">
        <v>515</v>
      </c>
      <c r="D631" s="2" t="s">
        <v>176</v>
      </c>
      <c r="E631" s="2" t="s">
        <v>210</v>
      </c>
      <c r="F631" s="2">
        <v>32</v>
      </c>
      <c r="G631" s="2" t="s">
        <v>69</v>
      </c>
      <c r="H631" s="2" t="s">
        <v>543</v>
      </c>
      <c r="I631" s="2" t="s">
        <v>45</v>
      </c>
      <c r="J631" s="3">
        <v>45020</v>
      </c>
      <c r="K631" s="3">
        <v>45023</v>
      </c>
      <c r="L631" s="2" t="s">
        <v>40</v>
      </c>
      <c r="M631" s="2" t="s">
        <v>85</v>
      </c>
      <c r="N631" s="2" t="s">
        <v>270</v>
      </c>
      <c r="O631" s="4">
        <v>814000</v>
      </c>
      <c r="P631" s="4">
        <v>109600</v>
      </c>
      <c r="Q631" s="4">
        <v>704400</v>
      </c>
      <c r="R631" s="2">
        <v>36</v>
      </c>
      <c r="S631" s="5">
        <v>10.02</v>
      </c>
      <c r="T631" s="4">
        <v>25448.41</v>
      </c>
      <c r="U631" s="2" t="s">
        <v>73</v>
      </c>
      <c r="V631" s="2" t="s">
        <v>34</v>
      </c>
      <c r="W631" s="4">
        <v>687107.07</v>
      </c>
      <c r="X631" s="4">
        <v>229035.57</v>
      </c>
      <c r="Y631" s="4">
        <v>916142.64</v>
      </c>
      <c r="Z631" s="2">
        <v>279</v>
      </c>
      <c r="AA631" s="2" t="s">
        <v>60</v>
      </c>
      <c r="AB631" s="2" t="s">
        <v>15735</v>
      </c>
      <c r="AC631" s="2" t="s">
        <v>360</v>
      </c>
      <c r="AD631" s="2" t="s">
        <v>76</v>
      </c>
      <c r="AE631" s="5">
        <v>86.54</v>
      </c>
      <c r="AF631" s="2">
        <v>9</v>
      </c>
      <c r="AG631" s="2" t="s">
        <v>130</v>
      </c>
      <c r="AH631" s="2">
        <v>3</v>
      </c>
      <c r="AI631" s="6" t="str">
        <f t="shared" si="27"/>
        <v>25-34</v>
      </c>
      <c r="AJ631" s="11">
        <f>YEAR(tbl_LoanData[[#This Row],[Application Date]])</f>
        <v>2023</v>
      </c>
      <c r="AK631" s="11" t="str">
        <f>TEXT(tbl_LoanData[[#This Row],[Application Date]],"MMMM")</f>
        <v>April</v>
      </c>
      <c r="AL631" s="12">
        <f>DATE(YEAR(tbl_LoanData[[#This Row],[Application Date]]),MONTH(tbl_LoanData[[#This Row],[Application Date]]),1)</f>
        <v>45017</v>
      </c>
      <c r="AM631" s="14">
        <f ca="1">IF(AND(tbl_LoanData[[#This Row],[Application Date]]&gt;=EOMONTH(TODAY(),-1)+1,tbl_LoanData[[#This Row],[Application Date]]&lt;=TODAY()),tbl_LoanData[[#This Row],[Loan Amount]],0)</f>
        <v>0</v>
      </c>
      <c r="AN631" s="14">
        <f>tbl_LoanData[[#This Row],[Amount Paid]]-(Q631-X631)</f>
        <v>211742.63999999996</v>
      </c>
      <c r="AO631" s="14">
        <f>IF(tbl_LoanData[[#This Row],[Application Status]]="Approved",1,0)</f>
        <v>1</v>
      </c>
      <c r="AP631" s="22" t="str">
        <f t="shared" ca="1" si="28"/>
        <v/>
      </c>
      <c r="AQ631" s="22" t="str">
        <f t="shared" ca="1" si="29"/>
        <v/>
      </c>
    </row>
    <row r="632" spans="1:43" x14ac:dyDescent="0.3">
      <c r="A632" s="2" t="s">
        <v>11297</v>
      </c>
      <c r="B632" s="2" t="s">
        <v>11298</v>
      </c>
      <c r="C632" s="2" t="s">
        <v>444</v>
      </c>
      <c r="D632" s="2" t="s">
        <v>189</v>
      </c>
      <c r="E632" s="2" t="s">
        <v>190</v>
      </c>
      <c r="F632" s="2">
        <v>23</v>
      </c>
      <c r="G632" s="2" t="s">
        <v>69</v>
      </c>
      <c r="H632" s="2" t="s">
        <v>151</v>
      </c>
      <c r="I632" s="2" t="s">
        <v>46</v>
      </c>
      <c r="J632" s="3">
        <v>45042</v>
      </c>
      <c r="K632" s="3">
        <v>45062</v>
      </c>
      <c r="L632" s="2" t="s">
        <v>40</v>
      </c>
      <c r="M632" s="2" t="s">
        <v>94</v>
      </c>
      <c r="N632" s="2" t="s">
        <v>95</v>
      </c>
      <c r="O632" s="4">
        <v>856000</v>
      </c>
      <c r="P632" s="4">
        <v>131100</v>
      </c>
      <c r="Q632" s="4">
        <v>724900</v>
      </c>
      <c r="R632" s="2">
        <v>36</v>
      </c>
      <c r="S632" s="5">
        <v>10.82</v>
      </c>
      <c r="T632" s="4">
        <v>26672.29</v>
      </c>
      <c r="U632" s="2" t="s">
        <v>73</v>
      </c>
      <c r="V632" s="2" t="s">
        <v>33</v>
      </c>
      <c r="W632" s="4">
        <v>960202.54</v>
      </c>
      <c r="X632" s="4">
        <v>0</v>
      </c>
      <c r="Y632" s="4">
        <v>960202.54</v>
      </c>
      <c r="Z632" s="2">
        <v>0</v>
      </c>
      <c r="AA632" s="2" t="s">
        <v>56</v>
      </c>
      <c r="AB632" s="2" t="s">
        <v>15731</v>
      </c>
      <c r="AC632" s="2" t="s">
        <v>75</v>
      </c>
      <c r="AD632" s="2" t="s">
        <v>76</v>
      </c>
      <c r="AE632" s="5">
        <v>84.68</v>
      </c>
      <c r="AF632" s="2">
        <v>0</v>
      </c>
      <c r="AG632" s="2" t="s">
        <v>77</v>
      </c>
      <c r="AH632" s="2">
        <v>20</v>
      </c>
      <c r="AI632" s="6" t="str">
        <f t="shared" si="27"/>
        <v>18-24</v>
      </c>
      <c r="AJ632" s="11">
        <f>YEAR(tbl_LoanData[[#This Row],[Application Date]])</f>
        <v>2023</v>
      </c>
      <c r="AK632" s="11" t="str">
        <f>TEXT(tbl_LoanData[[#This Row],[Application Date]],"MMMM")</f>
        <v>April</v>
      </c>
      <c r="AL632" s="12">
        <f>DATE(YEAR(tbl_LoanData[[#This Row],[Application Date]]),MONTH(tbl_LoanData[[#This Row],[Application Date]]),1)</f>
        <v>45017</v>
      </c>
      <c r="AM632" s="14">
        <f ca="1">IF(AND(tbl_LoanData[[#This Row],[Application Date]]&gt;=EOMONTH(TODAY(),-1)+1,tbl_LoanData[[#This Row],[Application Date]]&lt;=TODAY()),tbl_LoanData[[#This Row],[Loan Amount]],0)</f>
        <v>0</v>
      </c>
      <c r="AN632" s="14">
        <f>tbl_LoanData[[#This Row],[Amount Paid]]-(Q632-X632)</f>
        <v>235302.54000000004</v>
      </c>
      <c r="AO632" s="14">
        <f>IF(tbl_LoanData[[#This Row],[Application Status]]="Approved",1,0)</f>
        <v>1</v>
      </c>
      <c r="AP632" s="22" t="str">
        <f t="shared" ca="1" si="28"/>
        <v/>
      </c>
      <c r="AQ632" s="22" t="str">
        <f t="shared" ca="1" si="29"/>
        <v/>
      </c>
    </row>
    <row r="633" spans="1:43" x14ac:dyDescent="0.3">
      <c r="A633" s="2" t="s">
        <v>11389</v>
      </c>
      <c r="B633" s="2" t="s">
        <v>11390</v>
      </c>
      <c r="C633" s="2" t="s">
        <v>949</v>
      </c>
      <c r="D633" s="2" t="s">
        <v>67</v>
      </c>
      <c r="E633" s="2" t="s">
        <v>150</v>
      </c>
      <c r="F633" s="2">
        <v>45</v>
      </c>
      <c r="G633" s="2" t="s">
        <v>83</v>
      </c>
      <c r="H633" s="2" t="s">
        <v>191</v>
      </c>
      <c r="I633" s="2" t="s">
        <v>51</v>
      </c>
      <c r="J633" s="3">
        <v>45021</v>
      </c>
      <c r="K633" s="3">
        <v>45036</v>
      </c>
      <c r="L633" s="2" t="s">
        <v>37</v>
      </c>
      <c r="M633" s="2" t="s">
        <v>94</v>
      </c>
      <c r="N633" s="2" t="s">
        <v>436</v>
      </c>
      <c r="O633" s="4">
        <v>115000</v>
      </c>
      <c r="P633" s="4">
        <v>24600</v>
      </c>
      <c r="Q633" s="4">
        <v>90400</v>
      </c>
      <c r="R633" s="2">
        <v>60</v>
      </c>
      <c r="S633" s="5">
        <v>13.38</v>
      </c>
      <c r="T633" s="4">
        <v>2514.63</v>
      </c>
      <c r="U633" s="2" t="s">
        <v>73</v>
      </c>
      <c r="V633" s="2" t="s">
        <v>74</v>
      </c>
      <c r="W633" s="4">
        <v>98070.57</v>
      </c>
      <c r="X633" s="4">
        <v>52807.03</v>
      </c>
      <c r="Y633" s="4">
        <v>150877.6</v>
      </c>
      <c r="Z633" s="2">
        <v>30</v>
      </c>
      <c r="AA633" s="2" t="s">
        <v>57</v>
      </c>
      <c r="AB633" s="2" t="s">
        <v>15735</v>
      </c>
      <c r="AC633" s="2" t="s">
        <v>138</v>
      </c>
      <c r="AD633" s="2" t="s">
        <v>76</v>
      </c>
      <c r="AE633" s="5">
        <v>78.61</v>
      </c>
      <c r="AF633" s="2">
        <v>1</v>
      </c>
      <c r="AG633" s="2" t="s">
        <v>77</v>
      </c>
      <c r="AH633" s="2">
        <v>15</v>
      </c>
      <c r="AI633" s="6" t="str">
        <f t="shared" si="27"/>
        <v>45-54</v>
      </c>
      <c r="AJ633" s="11">
        <f>YEAR(tbl_LoanData[[#This Row],[Application Date]])</f>
        <v>2023</v>
      </c>
      <c r="AK633" s="11" t="str">
        <f>TEXT(tbl_LoanData[[#This Row],[Application Date]],"MMMM")</f>
        <v>April</v>
      </c>
      <c r="AL633" s="12">
        <f>DATE(YEAR(tbl_LoanData[[#This Row],[Application Date]]),MONTH(tbl_LoanData[[#This Row],[Application Date]]),1)</f>
        <v>45017</v>
      </c>
      <c r="AM633" s="14">
        <f ca="1">IF(AND(tbl_LoanData[[#This Row],[Application Date]]&gt;=EOMONTH(TODAY(),-1)+1,tbl_LoanData[[#This Row],[Application Date]]&lt;=TODAY()),tbl_LoanData[[#This Row],[Loan Amount]],0)</f>
        <v>0</v>
      </c>
      <c r="AN633" s="14">
        <f>tbl_LoanData[[#This Row],[Amount Paid]]-(Q633-X633)</f>
        <v>60477.600000000006</v>
      </c>
      <c r="AO633" s="14">
        <f>IF(tbl_LoanData[[#This Row],[Application Status]]="Approved",1,0)</f>
        <v>1</v>
      </c>
      <c r="AP633" s="22" t="str">
        <f t="shared" ca="1" si="28"/>
        <v/>
      </c>
      <c r="AQ633" s="22" t="str">
        <f t="shared" ca="1" si="29"/>
        <v/>
      </c>
    </row>
    <row r="634" spans="1:43" ht="14.4" customHeight="1" x14ac:dyDescent="0.3">
      <c r="A634" s="2" t="s">
        <v>11485</v>
      </c>
      <c r="B634" s="2" t="s">
        <v>11486</v>
      </c>
      <c r="C634" s="2" t="s">
        <v>1059</v>
      </c>
      <c r="D634" s="2" t="s">
        <v>182</v>
      </c>
      <c r="E634" s="2" t="s">
        <v>81</v>
      </c>
      <c r="F634" s="2">
        <v>37</v>
      </c>
      <c r="G634" s="2" t="s">
        <v>69</v>
      </c>
      <c r="H634" s="2" t="s">
        <v>84</v>
      </c>
      <c r="I634" s="2" t="s">
        <v>45</v>
      </c>
      <c r="J634" s="3">
        <v>45038</v>
      </c>
      <c r="K634" s="3">
        <v>45056</v>
      </c>
      <c r="L634" s="2" t="s">
        <v>37</v>
      </c>
      <c r="M634" s="2" t="s">
        <v>94</v>
      </c>
      <c r="N634" s="2" t="s">
        <v>568</v>
      </c>
      <c r="O634" s="4">
        <v>136000</v>
      </c>
      <c r="P634" s="4">
        <v>44900</v>
      </c>
      <c r="Q634" s="4">
        <v>91100</v>
      </c>
      <c r="R634" s="2">
        <v>36</v>
      </c>
      <c r="S634" s="5">
        <v>8.7200000000000006</v>
      </c>
      <c r="T634" s="4">
        <v>3192.55</v>
      </c>
      <c r="U634" s="2" t="s">
        <v>73</v>
      </c>
      <c r="V634" s="2" t="s">
        <v>34</v>
      </c>
      <c r="W634" s="4">
        <v>95776.5</v>
      </c>
      <c r="X634" s="4">
        <v>19155.259999999998</v>
      </c>
      <c r="Y634" s="4">
        <v>114931.76</v>
      </c>
      <c r="Z634" s="2">
        <v>168</v>
      </c>
      <c r="AA634" s="2" t="s">
        <v>60</v>
      </c>
      <c r="AB634" s="2" t="s">
        <v>15728</v>
      </c>
      <c r="AC634" s="2" t="s">
        <v>213</v>
      </c>
      <c r="AD634" s="2" t="s">
        <v>76</v>
      </c>
      <c r="AE634" s="5">
        <v>66.989999999999995</v>
      </c>
      <c r="AF634" s="2">
        <v>6</v>
      </c>
      <c r="AG634" s="2" t="s">
        <v>130</v>
      </c>
      <c r="AH634" s="2">
        <v>18</v>
      </c>
      <c r="AI634" s="6" t="str">
        <f t="shared" si="27"/>
        <v>35-44</v>
      </c>
      <c r="AJ634" s="11">
        <f>YEAR(tbl_LoanData[[#This Row],[Application Date]])</f>
        <v>2023</v>
      </c>
      <c r="AK634" s="11" t="str">
        <f>TEXT(tbl_LoanData[[#This Row],[Application Date]],"MMMM")</f>
        <v>April</v>
      </c>
      <c r="AL634" s="12">
        <f>DATE(YEAR(tbl_LoanData[[#This Row],[Application Date]]),MONTH(tbl_LoanData[[#This Row],[Application Date]]),1)</f>
        <v>45017</v>
      </c>
      <c r="AM634" s="14">
        <f ca="1">IF(AND(tbl_LoanData[[#This Row],[Application Date]]&gt;=EOMONTH(TODAY(),-1)+1,tbl_LoanData[[#This Row],[Application Date]]&lt;=TODAY()),tbl_LoanData[[#This Row],[Loan Amount]],0)</f>
        <v>0</v>
      </c>
      <c r="AN634" s="14">
        <f>tbl_LoanData[[#This Row],[Amount Paid]]-(Q634-X634)</f>
        <v>23831.759999999995</v>
      </c>
      <c r="AO634" s="14">
        <f>IF(tbl_LoanData[[#This Row],[Application Status]]="Approved",1,0)</f>
        <v>1</v>
      </c>
      <c r="AP634" s="22" t="str">
        <f t="shared" ca="1" si="28"/>
        <v/>
      </c>
      <c r="AQ634" s="22" t="str">
        <f t="shared" ca="1" si="29"/>
        <v/>
      </c>
    </row>
    <row r="635" spans="1:43" x14ac:dyDescent="0.3">
      <c r="A635" s="2" t="s">
        <v>11499</v>
      </c>
      <c r="B635" s="2" t="s">
        <v>11500</v>
      </c>
      <c r="C635" s="2" t="s">
        <v>521</v>
      </c>
      <c r="D635" s="2" t="s">
        <v>209</v>
      </c>
      <c r="E635" s="2" t="s">
        <v>176</v>
      </c>
      <c r="F635" s="2">
        <v>21</v>
      </c>
      <c r="G635" s="2" t="s">
        <v>69</v>
      </c>
      <c r="H635" s="2" t="s">
        <v>398</v>
      </c>
      <c r="I635" s="2" t="s">
        <v>46</v>
      </c>
      <c r="J635" s="3">
        <v>45045</v>
      </c>
      <c r="K635" s="3">
        <v>45059</v>
      </c>
      <c r="L635" s="2" t="s">
        <v>40</v>
      </c>
      <c r="M635" s="2" t="s">
        <v>111</v>
      </c>
      <c r="N635" s="2" t="s">
        <v>369</v>
      </c>
      <c r="O635" s="4">
        <v>1447000</v>
      </c>
      <c r="P635" s="4">
        <v>247200</v>
      </c>
      <c r="Q635" s="4">
        <v>1199800</v>
      </c>
      <c r="R635" s="2">
        <v>48</v>
      </c>
      <c r="S635" s="5">
        <v>7.99</v>
      </c>
      <c r="T635" s="4">
        <v>32984.5</v>
      </c>
      <c r="U635" s="2" t="s">
        <v>73</v>
      </c>
      <c r="V635" s="2" t="s">
        <v>74</v>
      </c>
      <c r="W635" s="4">
        <v>1286395.5</v>
      </c>
      <c r="X635" s="4">
        <v>296860.58</v>
      </c>
      <c r="Y635" s="4">
        <v>1583256.08</v>
      </c>
      <c r="Z635" s="2">
        <v>0</v>
      </c>
      <c r="AA635" s="2" t="s">
        <v>56</v>
      </c>
      <c r="AB635" s="2" t="s">
        <v>15729</v>
      </c>
      <c r="AC635" s="2" t="s">
        <v>129</v>
      </c>
      <c r="AD635" s="2" t="s">
        <v>76</v>
      </c>
      <c r="AE635" s="5">
        <v>82.92</v>
      </c>
      <c r="AF635" s="2">
        <v>0</v>
      </c>
      <c r="AG635" s="2" t="s">
        <v>77</v>
      </c>
      <c r="AH635" s="2">
        <v>14</v>
      </c>
      <c r="AI635" s="6" t="str">
        <f t="shared" si="27"/>
        <v>18-24</v>
      </c>
      <c r="AJ635" s="11">
        <f>YEAR(tbl_LoanData[[#This Row],[Application Date]])</f>
        <v>2023</v>
      </c>
      <c r="AK635" s="11" t="str">
        <f>TEXT(tbl_LoanData[[#This Row],[Application Date]],"MMMM")</f>
        <v>April</v>
      </c>
      <c r="AL635" s="12">
        <f>DATE(YEAR(tbl_LoanData[[#This Row],[Application Date]]),MONTH(tbl_LoanData[[#This Row],[Application Date]]),1)</f>
        <v>45017</v>
      </c>
      <c r="AM635" s="14">
        <f ca="1">IF(AND(tbl_LoanData[[#This Row],[Application Date]]&gt;=EOMONTH(TODAY(),-1)+1,tbl_LoanData[[#This Row],[Application Date]]&lt;=TODAY()),tbl_LoanData[[#This Row],[Loan Amount]],0)</f>
        <v>0</v>
      </c>
      <c r="AN635" s="14">
        <f>tbl_LoanData[[#This Row],[Amount Paid]]-(Q635-X635)</f>
        <v>383456.08000000007</v>
      </c>
      <c r="AO635" s="14">
        <f>IF(tbl_LoanData[[#This Row],[Application Status]]="Approved",1,0)</f>
        <v>1</v>
      </c>
      <c r="AP635" s="22" t="str">
        <f t="shared" ca="1" si="28"/>
        <v/>
      </c>
      <c r="AQ635" s="22" t="str">
        <f t="shared" ca="1" si="29"/>
        <v/>
      </c>
    </row>
    <row r="636" spans="1:43" x14ac:dyDescent="0.3">
      <c r="A636" s="2" t="s">
        <v>11501</v>
      </c>
      <c r="B636" s="2" t="s">
        <v>11502</v>
      </c>
      <c r="C636" s="2" t="s">
        <v>1573</v>
      </c>
      <c r="D636" s="2" t="s">
        <v>232</v>
      </c>
      <c r="E636" s="2" t="s">
        <v>67</v>
      </c>
      <c r="F636" s="2">
        <v>54</v>
      </c>
      <c r="G636" s="2" t="s">
        <v>69</v>
      </c>
      <c r="H636" s="2" t="s">
        <v>136</v>
      </c>
      <c r="I636" s="2" t="s">
        <v>49</v>
      </c>
      <c r="J636" s="3">
        <v>45037</v>
      </c>
      <c r="K636" s="3">
        <v>45056</v>
      </c>
      <c r="L636" s="2" t="s">
        <v>39</v>
      </c>
      <c r="M636" s="2" t="s">
        <v>127</v>
      </c>
      <c r="N636" s="2" t="s">
        <v>195</v>
      </c>
      <c r="O636" s="4">
        <v>1953000</v>
      </c>
      <c r="P636" s="4">
        <v>371800</v>
      </c>
      <c r="Q636" s="4">
        <v>1581200</v>
      </c>
      <c r="R636" s="2">
        <v>36</v>
      </c>
      <c r="S636" s="5">
        <v>8.31</v>
      </c>
      <c r="T636" s="4">
        <v>54872.03</v>
      </c>
      <c r="U636" s="2" t="s">
        <v>73</v>
      </c>
      <c r="V636" s="2" t="s">
        <v>33</v>
      </c>
      <c r="W636" s="4">
        <v>1975393.16</v>
      </c>
      <c r="X636" s="4">
        <v>0</v>
      </c>
      <c r="Y636" s="4">
        <v>1975393.16</v>
      </c>
      <c r="Z636" s="2">
        <v>0</v>
      </c>
      <c r="AA636" s="2" t="s">
        <v>56</v>
      </c>
      <c r="AB636" s="2" t="s">
        <v>15728</v>
      </c>
      <c r="AC636" s="2" t="s">
        <v>138</v>
      </c>
      <c r="AD636" s="2" t="s">
        <v>76</v>
      </c>
      <c r="AE636" s="5">
        <v>80.959999999999994</v>
      </c>
      <c r="AF636" s="2">
        <v>0</v>
      </c>
      <c r="AG636" s="2" t="s">
        <v>77</v>
      </c>
      <c r="AH636" s="2">
        <v>19</v>
      </c>
      <c r="AI636" s="6" t="str">
        <f t="shared" si="27"/>
        <v>45-54</v>
      </c>
      <c r="AJ636" s="11">
        <f>YEAR(tbl_LoanData[[#This Row],[Application Date]])</f>
        <v>2023</v>
      </c>
      <c r="AK636" s="11" t="str">
        <f>TEXT(tbl_LoanData[[#This Row],[Application Date]],"MMMM")</f>
        <v>April</v>
      </c>
      <c r="AL636" s="12">
        <f>DATE(YEAR(tbl_LoanData[[#This Row],[Application Date]]),MONTH(tbl_LoanData[[#This Row],[Application Date]]),1)</f>
        <v>45017</v>
      </c>
      <c r="AM636" s="14">
        <f ca="1">IF(AND(tbl_LoanData[[#This Row],[Application Date]]&gt;=EOMONTH(TODAY(),-1)+1,tbl_LoanData[[#This Row],[Application Date]]&lt;=TODAY()),tbl_LoanData[[#This Row],[Loan Amount]],0)</f>
        <v>0</v>
      </c>
      <c r="AN636" s="14">
        <f>tbl_LoanData[[#This Row],[Amount Paid]]-(Q636-X636)</f>
        <v>394193.15999999992</v>
      </c>
      <c r="AO636" s="14">
        <f>IF(tbl_LoanData[[#This Row],[Application Status]]="Approved",1,0)</f>
        <v>1</v>
      </c>
      <c r="AP636" s="22" t="str">
        <f t="shared" ca="1" si="28"/>
        <v/>
      </c>
      <c r="AQ636" s="22" t="str">
        <f t="shared" ca="1" si="29"/>
        <v/>
      </c>
    </row>
    <row r="637" spans="1:43" x14ac:dyDescent="0.3">
      <c r="A637" s="2" t="s">
        <v>11511</v>
      </c>
      <c r="B637" s="2" t="s">
        <v>11512</v>
      </c>
      <c r="C637" s="2" t="s">
        <v>487</v>
      </c>
      <c r="D637" s="2" t="s">
        <v>204</v>
      </c>
      <c r="E637" s="2" t="s">
        <v>447</v>
      </c>
      <c r="F637" s="2">
        <v>23</v>
      </c>
      <c r="G637" s="2" t="s">
        <v>69</v>
      </c>
      <c r="H637" s="2" t="s">
        <v>84</v>
      </c>
      <c r="I637" s="2" t="s">
        <v>45</v>
      </c>
      <c r="J637" s="3">
        <v>45025</v>
      </c>
      <c r="K637" s="3">
        <v>45031</v>
      </c>
      <c r="L637" s="2" t="s">
        <v>40</v>
      </c>
      <c r="M637" s="2" t="s">
        <v>71</v>
      </c>
      <c r="N637" s="2" t="s">
        <v>137</v>
      </c>
      <c r="O637" s="4">
        <v>1475000</v>
      </c>
      <c r="P637" s="4">
        <v>408800</v>
      </c>
      <c r="Q637" s="4">
        <v>1066200</v>
      </c>
      <c r="R637" s="2">
        <v>24</v>
      </c>
      <c r="S637" s="5">
        <v>12.43</v>
      </c>
      <c r="T637" s="4">
        <v>55469.06</v>
      </c>
      <c r="U637" s="2" t="s">
        <v>73</v>
      </c>
      <c r="V637" s="2" t="s">
        <v>35</v>
      </c>
      <c r="W637" s="4">
        <v>665628.72</v>
      </c>
      <c r="X637" s="4">
        <v>665628.6</v>
      </c>
      <c r="Y637" s="4">
        <v>1331257.32</v>
      </c>
      <c r="Z637" s="2">
        <v>384</v>
      </c>
      <c r="AA637" s="2" t="s">
        <v>60</v>
      </c>
      <c r="AB637" s="2" t="s">
        <v>15735</v>
      </c>
      <c r="AC637" s="2" t="s">
        <v>129</v>
      </c>
      <c r="AD637" s="2" t="s">
        <v>76</v>
      </c>
      <c r="AE637" s="5">
        <v>72.28</v>
      </c>
      <c r="AF637" s="2">
        <v>13</v>
      </c>
      <c r="AG637" s="2" t="s">
        <v>130</v>
      </c>
      <c r="AH637" s="2">
        <v>6</v>
      </c>
      <c r="AI637" s="6" t="str">
        <f t="shared" si="27"/>
        <v>18-24</v>
      </c>
      <c r="AJ637" s="11">
        <f>YEAR(tbl_LoanData[[#This Row],[Application Date]])</f>
        <v>2023</v>
      </c>
      <c r="AK637" s="11" t="str">
        <f>TEXT(tbl_LoanData[[#This Row],[Application Date]],"MMMM")</f>
        <v>April</v>
      </c>
      <c r="AL637" s="12">
        <f>DATE(YEAR(tbl_LoanData[[#This Row],[Application Date]]),MONTH(tbl_LoanData[[#This Row],[Application Date]]),1)</f>
        <v>45017</v>
      </c>
      <c r="AM637" s="14">
        <f ca="1">IF(AND(tbl_LoanData[[#This Row],[Application Date]]&gt;=EOMONTH(TODAY(),-1)+1,tbl_LoanData[[#This Row],[Application Date]]&lt;=TODAY()),tbl_LoanData[[#This Row],[Loan Amount]],0)</f>
        <v>0</v>
      </c>
      <c r="AN637" s="14">
        <f>tbl_LoanData[[#This Row],[Amount Paid]]-(Q637-X637)</f>
        <v>265057.31999999995</v>
      </c>
      <c r="AO637" s="14">
        <f>IF(tbl_LoanData[[#This Row],[Application Status]]="Approved",1,0)</f>
        <v>1</v>
      </c>
      <c r="AP637" s="22" t="str">
        <f t="shared" ca="1" si="28"/>
        <v/>
      </c>
      <c r="AQ637" s="22" t="str">
        <f t="shared" ca="1" si="29"/>
        <v/>
      </c>
    </row>
    <row r="638" spans="1:43" ht="14.4" customHeight="1" x14ac:dyDescent="0.3">
      <c r="A638" s="2" t="s">
        <v>11519</v>
      </c>
      <c r="B638" s="2" t="s">
        <v>11520</v>
      </c>
      <c r="C638" s="2" t="s">
        <v>668</v>
      </c>
      <c r="D638" s="2" t="s">
        <v>82</v>
      </c>
      <c r="E638" s="2" t="s">
        <v>311</v>
      </c>
      <c r="F638" s="2">
        <v>46</v>
      </c>
      <c r="G638" s="2" t="s">
        <v>69</v>
      </c>
      <c r="H638" s="2" t="s">
        <v>307</v>
      </c>
      <c r="I638" s="2" t="s">
        <v>43</v>
      </c>
      <c r="J638" s="3">
        <v>45032</v>
      </c>
      <c r="K638" s="3">
        <v>45041</v>
      </c>
      <c r="L638" s="2" t="s">
        <v>40</v>
      </c>
      <c r="M638" s="2" t="s">
        <v>111</v>
      </c>
      <c r="N638" s="2" t="s">
        <v>369</v>
      </c>
      <c r="O638" s="4">
        <v>705000</v>
      </c>
      <c r="P638" s="4">
        <v>279100</v>
      </c>
      <c r="Q638" s="4">
        <v>425900</v>
      </c>
      <c r="R638" s="2">
        <v>36</v>
      </c>
      <c r="S638" s="5">
        <v>13.94</v>
      </c>
      <c r="T638" s="4">
        <v>16778.09</v>
      </c>
      <c r="U638" s="2" t="s">
        <v>73</v>
      </c>
      <c r="V638" s="2" t="s">
        <v>34</v>
      </c>
      <c r="W638" s="4">
        <v>570455.06000000006</v>
      </c>
      <c r="X638" s="4">
        <v>33556.32</v>
      </c>
      <c r="Y638" s="4">
        <v>604011.38</v>
      </c>
      <c r="Z638" s="2">
        <v>58</v>
      </c>
      <c r="AA638" s="2" t="s">
        <v>58</v>
      </c>
      <c r="AB638" s="2" t="s">
        <v>15736</v>
      </c>
      <c r="AC638" s="2" t="s">
        <v>332</v>
      </c>
      <c r="AD638" s="2" t="s">
        <v>76</v>
      </c>
      <c r="AE638" s="5">
        <v>60.41</v>
      </c>
      <c r="AF638" s="2">
        <v>2</v>
      </c>
      <c r="AG638" s="2" t="s">
        <v>15718</v>
      </c>
      <c r="AH638" s="2">
        <v>9</v>
      </c>
      <c r="AI638" s="6" t="str">
        <f t="shared" si="27"/>
        <v>45-54</v>
      </c>
      <c r="AJ638" s="11">
        <f>YEAR(tbl_LoanData[[#This Row],[Application Date]])</f>
        <v>2023</v>
      </c>
      <c r="AK638" s="11" t="str">
        <f>TEXT(tbl_LoanData[[#This Row],[Application Date]],"MMMM")</f>
        <v>April</v>
      </c>
      <c r="AL638" s="12">
        <f>DATE(YEAR(tbl_LoanData[[#This Row],[Application Date]]),MONTH(tbl_LoanData[[#This Row],[Application Date]]),1)</f>
        <v>45017</v>
      </c>
      <c r="AM638" s="14">
        <f ca="1">IF(AND(tbl_LoanData[[#This Row],[Application Date]]&gt;=EOMONTH(TODAY(),-1)+1,tbl_LoanData[[#This Row],[Application Date]]&lt;=TODAY()),tbl_LoanData[[#This Row],[Loan Amount]],0)</f>
        <v>0</v>
      </c>
      <c r="AN638" s="14">
        <f>tbl_LoanData[[#This Row],[Amount Paid]]-(Q638-X638)</f>
        <v>178111.38000000006</v>
      </c>
      <c r="AO638" s="14">
        <f>IF(tbl_LoanData[[#This Row],[Application Status]]="Approved",1,0)</f>
        <v>1</v>
      </c>
      <c r="AP638" s="22" t="str">
        <f t="shared" ca="1" si="28"/>
        <v/>
      </c>
      <c r="AQ638" s="22" t="str">
        <f t="shared" ca="1" si="29"/>
        <v/>
      </c>
    </row>
    <row r="639" spans="1:43" ht="14.4" customHeight="1" x14ac:dyDescent="0.3">
      <c r="A639" s="2" t="s">
        <v>11657</v>
      </c>
      <c r="B639" s="2" t="s">
        <v>11658</v>
      </c>
      <c r="C639" s="2" t="s">
        <v>240</v>
      </c>
      <c r="D639" s="2" t="s">
        <v>142</v>
      </c>
      <c r="E639" s="2" t="s">
        <v>118</v>
      </c>
      <c r="F639" s="2">
        <v>26</v>
      </c>
      <c r="G639" s="2" t="s">
        <v>83</v>
      </c>
      <c r="H639" s="2" t="s">
        <v>307</v>
      </c>
      <c r="I639" s="2" t="s">
        <v>43</v>
      </c>
      <c r="J639" s="3">
        <v>45025</v>
      </c>
      <c r="K639" s="3">
        <v>45027</v>
      </c>
      <c r="L639" s="2" t="s">
        <v>37</v>
      </c>
      <c r="M639" s="2" t="s">
        <v>94</v>
      </c>
      <c r="N639" s="2" t="s">
        <v>234</v>
      </c>
      <c r="O639" s="4">
        <v>226000</v>
      </c>
      <c r="P639" s="4">
        <v>44800</v>
      </c>
      <c r="Q639" s="4">
        <v>181200</v>
      </c>
      <c r="R639" s="2">
        <v>24</v>
      </c>
      <c r="S639" s="5">
        <v>14.78</v>
      </c>
      <c r="T639" s="4">
        <v>9781.7800000000007</v>
      </c>
      <c r="U639" s="2" t="s">
        <v>73</v>
      </c>
      <c r="V639" s="2" t="s">
        <v>33</v>
      </c>
      <c r="W639" s="4">
        <v>234762.72</v>
      </c>
      <c r="X639" s="4">
        <v>0</v>
      </c>
      <c r="Y639" s="4">
        <v>234762.72</v>
      </c>
      <c r="Z639" s="2">
        <v>0</v>
      </c>
      <c r="AA639" s="2" t="s">
        <v>56</v>
      </c>
      <c r="AB639" s="2" t="s">
        <v>15729</v>
      </c>
      <c r="AC639" s="2" t="s">
        <v>332</v>
      </c>
      <c r="AD639" s="2" t="s">
        <v>76</v>
      </c>
      <c r="AE639" s="5">
        <v>80.180000000000007</v>
      </c>
      <c r="AF639" s="2">
        <v>0</v>
      </c>
      <c r="AG639" s="2" t="s">
        <v>77</v>
      </c>
      <c r="AH639" s="2">
        <v>2</v>
      </c>
      <c r="AI639" s="6" t="str">
        <f t="shared" si="27"/>
        <v>25-34</v>
      </c>
      <c r="AJ639" s="11">
        <f>YEAR(tbl_LoanData[[#This Row],[Application Date]])</f>
        <v>2023</v>
      </c>
      <c r="AK639" s="11" t="str">
        <f>TEXT(tbl_LoanData[[#This Row],[Application Date]],"MMMM")</f>
        <v>April</v>
      </c>
      <c r="AL639" s="12">
        <f>DATE(YEAR(tbl_LoanData[[#This Row],[Application Date]]),MONTH(tbl_LoanData[[#This Row],[Application Date]]),1)</f>
        <v>45017</v>
      </c>
      <c r="AM639" s="14">
        <f ca="1">IF(AND(tbl_LoanData[[#This Row],[Application Date]]&gt;=EOMONTH(TODAY(),-1)+1,tbl_LoanData[[#This Row],[Application Date]]&lt;=TODAY()),tbl_LoanData[[#This Row],[Loan Amount]],0)</f>
        <v>0</v>
      </c>
      <c r="AN639" s="14">
        <f>tbl_LoanData[[#This Row],[Amount Paid]]-(Q639-X639)</f>
        <v>53562.720000000001</v>
      </c>
      <c r="AO639" s="14">
        <f>IF(tbl_LoanData[[#This Row],[Application Status]]="Approved",1,0)</f>
        <v>1</v>
      </c>
      <c r="AP639" s="22" t="str">
        <f t="shared" ca="1" si="28"/>
        <v/>
      </c>
      <c r="AQ639" s="22" t="str">
        <f t="shared" ca="1" si="29"/>
        <v/>
      </c>
    </row>
    <row r="640" spans="1:43" ht="14.4" customHeight="1" x14ac:dyDescent="0.3">
      <c r="A640" s="2" t="s">
        <v>11673</v>
      </c>
      <c r="B640" s="2" t="s">
        <v>11674</v>
      </c>
      <c r="C640" s="2" t="s">
        <v>149</v>
      </c>
      <c r="D640" s="2" t="s">
        <v>209</v>
      </c>
      <c r="E640" s="2" t="s">
        <v>117</v>
      </c>
      <c r="F640" s="2">
        <v>41</v>
      </c>
      <c r="G640" s="2" t="s">
        <v>83</v>
      </c>
      <c r="H640" s="2" t="s">
        <v>372</v>
      </c>
      <c r="I640" s="2" t="s">
        <v>43</v>
      </c>
      <c r="J640" s="3">
        <v>45020</v>
      </c>
      <c r="K640" s="3">
        <v>45027</v>
      </c>
      <c r="L640" s="2" t="s">
        <v>37</v>
      </c>
      <c r="M640" s="2" t="s">
        <v>260</v>
      </c>
      <c r="N640" s="2" t="s">
        <v>261</v>
      </c>
      <c r="O640" s="4">
        <v>123000</v>
      </c>
      <c r="P640" s="4">
        <v>31400</v>
      </c>
      <c r="Q640" s="4">
        <v>91600</v>
      </c>
      <c r="R640" s="2">
        <v>12</v>
      </c>
      <c r="S640" s="5">
        <v>14.41</v>
      </c>
      <c r="T640" s="4">
        <v>8733.2999999999993</v>
      </c>
      <c r="U640" s="2" t="s">
        <v>73</v>
      </c>
      <c r="V640" s="2" t="s">
        <v>33</v>
      </c>
      <c r="W640" s="4">
        <v>104799.56</v>
      </c>
      <c r="X640" s="4">
        <v>0</v>
      </c>
      <c r="Y640" s="4">
        <v>104799.56</v>
      </c>
      <c r="Z640" s="2">
        <v>0</v>
      </c>
      <c r="AA640" s="2" t="s">
        <v>56</v>
      </c>
      <c r="AB640" s="2" t="s">
        <v>15732</v>
      </c>
      <c r="AC640" s="2" t="s">
        <v>213</v>
      </c>
      <c r="AD640" s="2" t="s">
        <v>76</v>
      </c>
      <c r="AE640" s="5">
        <v>74.47</v>
      </c>
      <c r="AF640" s="2">
        <v>0</v>
      </c>
      <c r="AG640" s="2" t="s">
        <v>77</v>
      </c>
      <c r="AH640" s="2">
        <v>7</v>
      </c>
      <c r="AI640" s="6" t="str">
        <f t="shared" si="27"/>
        <v>35-44</v>
      </c>
      <c r="AJ640" s="11">
        <f>YEAR(tbl_LoanData[[#This Row],[Application Date]])</f>
        <v>2023</v>
      </c>
      <c r="AK640" s="11" t="str">
        <f>TEXT(tbl_LoanData[[#This Row],[Application Date]],"MMMM")</f>
        <v>April</v>
      </c>
      <c r="AL640" s="12">
        <f>DATE(YEAR(tbl_LoanData[[#This Row],[Application Date]]),MONTH(tbl_LoanData[[#This Row],[Application Date]]),1)</f>
        <v>45017</v>
      </c>
      <c r="AM640" s="14">
        <f ca="1">IF(AND(tbl_LoanData[[#This Row],[Application Date]]&gt;=EOMONTH(TODAY(),-1)+1,tbl_LoanData[[#This Row],[Application Date]]&lt;=TODAY()),tbl_LoanData[[#This Row],[Loan Amount]],0)</f>
        <v>0</v>
      </c>
      <c r="AN640" s="14">
        <f>tbl_LoanData[[#This Row],[Amount Paid]]-(Q640-X640)</f>
        <v>13199.559999999998</v>
      </c>
      <c r="AO640" s="14">
        <f>IF(tbl_LoanData[[#This Row],[Application Status]]="Approved",1,0)</f>
        <v>1</v>
      </c>
      <c r="AP640" s="22" t="str">
        <f t="shared" ca="1" si="28"/>
        <v/>
      </c>
      <c r="AQ640" s="22" t="str">
        <f t="shared" ca="1" si="29"/>
        <v/>
      </c>
    </row>
    <row r="641" spans="1:43" x14ac:dyDescent="0.3">
      <c r="A641" s="2" t="s">
        <v>11681</v>
      </c>
      <c r="B641" s="2" t="s">
        <v>11682</v>
      </c>
      <c r="C641" s="2" t="s">
        <v>508</v>
      </c>
      <c r="D641" s="2" t="s">
        <v>102</v>
      </c>
      <c r="E641" s="2" t="s">
        <v>142</v>
      </c>
      <c r="F641" s="2">
        <v>37</v>
      </c>
      <c r="G641" s="2" t="s">
        <v>83</v>
      </c>
      <c r="H641" s="2" t="s">
        <v>265</v>
      </c>
      <c r="I641" s="2" t="s">
        <v>44</v>
      </c>
      <c r="J641" s="3">
        <v>45042</v>
      </c>
      <c r="K641" s="3">
        <v>45055</v>
      </c>
      <c r="L641" s="2" t="s">
        <v>36</v>
      </c>
      <c r="M641" s="2" t="s">
        <v>94</v>
      </c>
      <c r="N641" s="2" t="s">
        <v>212</v>
      </c>
      <c r="O641" s="4">
        <v>1281000</v>
      </c>
      <c r="P641" s="4">
        <v>217800</v>
      </c>
      <c r="Q641" s="4">
        <v>1063200</v>
      </c>
      <c r="R641" s="2">
        <v>12</v>
      </c>
      <c r="S641" s="5">
        <v>11.11</v>
      </c>
      <c r="T641" s="4">
        <v>98443.46</v>
      </c>
      <c r="U641" s="2" t="s">
        <v>73</v>
      </c>
      <c r="V641" s="2" t="s">
        <v>33</v>
      </c>
      <c r="W641" s="4">
        <v>1181321.52</v>
      </c>
      <c r="X641" s="4">
        <v>0</v>
      </c>
      <c r="Y641" s="4">
        <v>1181321.52</v>
      </c>
      <c r="Z641" s="2">
        <v>0</v>
      </c>
      <c r="AA641" s="2" t="s">
        <v>56</v>
      </c>
      <c r="AB641" s="2" t="s">
        <v>15728</v>
      </c>
      <c r="AC641" s="2" t="s">
        <v>146</v>
      </c>
      <c r="AD641" s="2" t="s">
        <v>76</v>
      </c>
      <c r="AE641" s="5">
        <v>83</v>
      </c>
      <c r="AF641" s="2">
        <v>0</v>
      </c>
      <c r="AG641" s="2" t="s">
        <v>77</v>
      </c>
      <c r="AH641" s="2">
        <v>13</v>
      </c>
      <c r="AI641" s="6" t="str">
        <f t="shared" si="27"/>
        <v>35-44</v>
      </c>
      <c r="AJ641" s="11">
        <f>YEAR(tbl_LoanData[[#This Row],[Application Date]])</f>
        <v>2023</v>
      </c>
      <c r="AK641" s="11" t="str">
        <f>TEXT(tbl_LoanData[[#This Row],[Application Date]],"MMMM")</f>
        <v>April</v>
      </c>
      <c r="AL641" s="12">
        <f>DATE(YEAR(tbl_LoanData[[#This Row],[Application Date]]),MONTH(tbl_LoanData[[#This Row],[Application Date]]),1)</f>
        <v>45017</v>
      </c>
      <c r="AM641" s="14">
        <f ca="1">IF(AND(tbl_LoanData[[#This Row],[Application Date]]&gt;=EOMONTH(TODAY(),-1)+1,tbl_LoanData[[#This Row],[Application Date]]&lt;=TODAY()),tbl_LoanData[[#This Row],[Loan Amount]],0)</f>
        <v>0</v>
      </c>
      <c r="AN641" s="14">
        <f>tbl_LoanData[[#This Row],[Amount Paid]]-(Q641-X641)</f>
        <v>118121.52000000002</v>
      </c>
      <c r="AO641" s="14">
        <f>IF(tbl_LoanData[[#This Row],[Application Status]]="Approved",1,0)</f>
        <v>1</v>
      </c>
      <c r="AP641" s="22" t="str">
        <f t="shared" ca="1" si="28"/>
        <v/>
      </c>
      <c r="AQ641" s="22" t="str">
        <f t="shared" ca="1" si="29"/>
        <v/>
      </c>
    </row>
    <row r="642" spans="1:43" ht="14.4" customHeight="1" x14ac:dyDescent="0.3">
      <c r="A642" s="2" t="s">
        <v>11771</v>
      </c>
      <c r="B642" s="2" t="s">
        <v>11772</v>
      </c>
      <c r="C642" s="2" t="s">
        <v>413</v>
      </c>
      <c r="D642" s="2" t="s">
        <v>311</v>
      </c>
      <c r="E642" s="2" t="s">
        <v>255</v>
      </c>
      <c r="F642" s="2">
        <v>22</v>
      </c>
      <c r="G642" s="2" t="s">
        <v>83</v>
      </c>
      <c r="H642" s="2" t="s">
        <v>237</v>
      </c>
      <c r="I642" s="2" t="s">
        <v>48</v>
      </c>
      <c r="J642" s="3">
        <v>45029</v>
      </c>
      <c r="K642" s="3">
        <v>45032</v>
      </c>
      <c r="L642" s="2" t="s">
        <v>38</v>
      </c>
      <c r="M642" s="2" t="s">
        <v>85</v>
      </c>
      <c r="N642" s="2" t="s">
        <v>314</v>
      </c>
      <c r="O642" s="4">
        <v>1432000</v>
      </c>
      <c r="P642" s="4">
        <v>532900</v>
      </c>
      <c r="Q642" s="4">
        <v>899100</v>
      </c>
      <c r="R642" s="2">
        <v>24</v>
      </c>
      <c r="S642" s="5">
        <v>13.78</v>
      </c>
      <c r="T642" s="4">
        <v>47787.16</v>
      </c>
      <c r="U642" s="2" t="s">
        <v>73</v>
      </c>
      <c r="V642" s="2" t="s">
        <v>33</v>
      </c>
      <c r="W642" s="4">
        <v>1146891.96</v>
      </c>
      <c r="X642" s="4">
        <v>0</v>
      </c>
      <c r="Y642" s="4">
        <v>1146891.96</v>
      </c>
      <c r="Z642" s="2">
        <v>0</v>
      </c>
      <c r="AA642" s="2" t="s">
        <v>56</v>
      </c>
      <c r="AB642" s="2" t="s">
        <v>15729</v>
      </c>
      <c r="AC642" s="2" t="s">
        <v>106</v>
      </c>
      <c r="AD642" s="2" t="s">
        <v>76</v>
      </c>
      <c r="AE642" s="5">
        <v>62.79</v>
      </c>
      <c r="AF642" s="2">
        <v>0</v>
      </c>
      <c r="AG642" s="2" t="s">
        <v>77</v>
      </c>
      <c r="AH642" s="2">
        <v>3</v>
      </c>
      <c r="AI642" s="6" t="str">
        <f t="shared" ref="AI642:AI705" si="30">IF(F642&lt;25,"18-24",IF(F642&lt;35,"25-34",IF(F642&lt;45,"35-44",IF(F642&lt;55,"45-54",IF(F642&lt;65,"55-64","65+")))))</f>
        <v>18-24</v>
      </c>
      <c r="AJ642" s="11">
        <f>YEAR(tbl_LoanData[[#This Row],[Application Date]])</f>
        <v>2023</v>
      </c>
      <c r="AK642" s="11" t="str">
        <f>TEXT(tbl_LoanData[[#This Row],[Application Date]],"MMMM")</f>
        <v>April</v>
      </c>
      <c r="AL642" s="12">
        <f>DATE(YEAR(tbl_LoanData[[#This Row],[Application Date]]),MONTH(tbl_LoanData[[#This Row],[Application Date]]),1)</f>
        <v>45017</v>
      </c>
      <c r="AM642" s="14">
        <f ca="1">IF(AND(tbl_LoanData[[#This Row],[Application Date]]&gt;=EOMONTH(TODAY(),-1)+1,tbl_LoanData[[#This Row],[Application Date]]&lt;=TODAY()),tbl_LoanData[[#This Row],[Loan Amount]],0)</f>
        <v>0</v>
      </c>
      <c r="AN642" s="14">
        <f>tbl_LoanData[[#This Row],[Amount Paid]]-(Q642-X642)</f>
        <v>247791.95999999996</v>
      </c>
      <c r="AO642" s="14">
        <f>IF(tbl_LoanData[[#This Row],[Application Status]]="Approved",1,0)</f>
        <v>1</v>
      </c>
      <c r="AP642" s="22" t="str">
        <f t="shared" ref="AP642:AP705" ca="1" si="31">IF(AND(J642&gt;=DATE(YEAR(TODAY()),MONTH(TODAY()),1),J642&lt;=TODAY()),"Current MTD",IF(AND(J642&gt;=EOMONTH(TODAY(),-2)+1,J642&lt;=EOMONTH(TODAY(),-1)),"Previous MTD",""))</f>
        <v/>
      </c>
      <c r="AQ642" s="22" t="str">
        <f t="shared" ref="AQ642:AQ705" ca="1" si="32">IF(AND(J642&gt;=DATE(YEAR(TODAY()),MONTH(TODAY()),1),J642&lt;=TODAY()),TEXT(DATE(YEAR(TODAY()),MONTH(TODAY()),1),"mmm d")&amp;"–"&amp;DAY(TODAY()),IF(AND(J642&gt;=EOMONTH(TODAY(),-2)+1,J642&lt;=EOMONTH(TODAY(),-1)),""&amp;TEXT(EOMONTH(TODAY(),-2)+1,"mmm d")&amp;"–"&amp;DAY(TODAY()),""))</f>
        <v/>
      </c>
    </row>
    <row r="643" spans="1:43" ht="14.4" customHeight="1" x14ac:dyDescent="0.3">
      <c r="A643" s="2" t="s">
        <v>11819</v>
      </c>
      <c r="B643" s="2" t="s">
        <v>11820</v>
      </c>
      <c r="C643" s="2" t="s">
        <v>368</v>
      </c>
      <c r="D643" s="2" t="s">
        <v>161</v>
      </c>
      <c r="E643" s="2" t="s">
        <v>82</v>
      </c>
      <c r="F643" s="2">
        <v>25</v>
      </c>
      <c r="G643" s="2" t="s">
        <v>83</v>
      </c>
      <c r="H643" s="2" t="s">
        <v>372</v>
      </c>
      <c r="I643" s="2" t="s">
        <v>43</v>
      </c>
      <c r="J643" s="3">
        <v>45038</v>
      </c>
      <c r="K643" s="3">
        <v>45052</v>
      </c>
      <c r="L643" s="2" t="s">
        <v>36</v>
      </c>
      <c r="M643" s="2" t="s">
        <v>111</v>
      </c>
      <c r="N643" s="2" t="s">
        <v>350</v>
      </c>
      <c r="O643" s="4">
        <v>1869000</v>
      </c>
      <c r="P643" s="4">
        <v>559700</v>
      </c>
      <c r="Q643" s="4">
        <v>1309300</v>
      </c>
      <c r="R643" s="2">
        <v>48</v>
      </c>
      <c r="S643" s="5">
        <v>13.53</v>
      </c>
      <c r="T643" s="4">
        <v>42039.44</v>
      </c>
      <c r="U643" s="2" t="s">
        <v>73</v>
      </c>
      <c r="V643" s="2" t="s">
        <v>74</v>
      </c>
      <c r="W643" s="4">
        <v>1597498.72</v>
      </c>
      <c r="X643" s="4">
        <v>420394.44</v>
      </c>
      <c r="Y643" s="4">
        <v>2017893.16</v>
      </c>
      <c r="Z643" s="2">
        <v>60</v>
      </c>
      <c r="AA643" s="2" t="s">
        <v>58</v>
      </c>
      <c r="AB643" s="2" t="s">
        <v>15734</v>
      </c>
      <c r="AC643" s="2" t="s">
        <v>75</v>
      </c>
      <c r="AD643" s="2" t="s">
        <v>76</v>
      </c>
      <c r="AE643" s="5">
        <v>70.05</v>
      </c>
      <c r="AF643" s="2">
        <v>2</v>
      </c>
      <c r="AG643" s="2" t="s">
        <v>15718</v>
      </c>
      <c r="AH643" s="2">
        <v>14</v>
      </c>
      <c r="AI643" s="6" t="str">
        <f t="shared" si="30"/>
        <v>25-34</v>
      </c>
      <c r="AJ643" s="11">
        <f>YEAR(tbl_LoanData[[#This Row],[Application Date]])</f>
        <v>2023</v>
      </c>
      <c r="AK643" s="11" t="str">
        <f>TEXT(tbl_LoanData[[#This Row],[Application Date]],"MMMM")</f>
        <v>April</v>
      </c>
      <c r="AL643" s="12">
        <f>DATE(YEAR(tbl_LoanData[[#This Row],[Application Date]]),MONTH(tbl_LoanData[[#This Row],[Application Date]]),1)</f>
        <v>45017</v>
      </c>
      <c r="AM643" s="14">
        <f ca="1">IF(AND(tbl_LoanData[[#This Row],[Application Date]]&gt;=EOMONTH(TODAY(),-1)+1,tbl_LoanData[[#This Row],[Application Date]]&lt;=TODAY()),tbl_LoanData[[#This Row],[Loan Amount]],0)</f>
        <v>0</v>
      </c>
      <c r="AN643" s="14">
        <f>tbl_LoanData[[#This Row],[Amount Paid]]-(Q643-X643)</f>
        <v>708593.15999999992</v>
      </c>
      <c r="AO643" s="14">
        <f>IF(tbl_LoanData[[#This Row],[Application Status]]="Approved",1,0)</f>
        <v>1</v>
      </c>
      <c r="AP643" s="22" t="str">
        <f t="shared" ca="1" si="31"/>
        <v/>
      </c>
      <c r="AQ643" s="22" t="str">
        <f t="shared" ca="1" si="32"/>
        <v/>
      </c>
    </row>
    <row r="644" spans="1:43" x14ac:dyDescent="0.3">
      <c r="A644" s="2" t="s">
        <v>11831</v>
      </c>
      <c r="B644" s="2" t="s">
        <v>11832</v>
      </c>
      <c r="C644" s="2" t="s">
        <v>758</v>
      </c>
      <c r="D644" s="2" t="s">
        <v>82</v>
      </c>
      <c r="E644" s="2" t="s">
        <v>204</v>
      </c>
      <c r="F644" s="2">
        <v>39</v>
      </c>
      <c r="G644" s="2" t="s">
        <v>83</v>
      </c>
      <c r="H644" s="2" t="s">
        <v>273</v>
      </c>
      <c r="I644" s="2" t="s">
        <v>45</v>
      </c>
      <c r="J644" s="3">
        <v>45017</v>
      </c>
      <c r="K644" s="3">
        <v>45023</v>
      </c>
      <c r="L644" s="2" t="s">
        <v>39</v>
      </c>
      <c r="M644" s="2" t="s">
        <v>167</v>
      </c>
      <c r="N644" s="2" t="s">
        <v>168</v>
      </c>
      <c r="O644" s="4">
        <v>2241000</v>
      </c>
      <c r="P644" s="4">
        <v>463600</v>
      </c>
      <c r="Q644" s="4">
        <v>1777400</v>
      </c>
      <c r="R644" s="2">
        <v>60</v>
      </c>
      <c r="S644" s="5">
        <v>10.34</v>
      </c>
      <c r="T644" s="4">
        <v>44938.6</v>
      </c>
      <c r="U644" s="2" t="s">
        <v>73</v>
      </c>
      <c r="V644" s="2" t="s">
        <v>74</v>
      </c>
      <c r="W644" s="4">
        <v>1797544</v>
      </c>
      <c r="X644" s="4">
        <v>898771.8</v>
      </c>
      <c r="Y644" s="4">
        <v>2696315.8</v>
      </c>
      <c r="Z644" s="2">
        <v>0</v>
      </c>
      <c r="AA644" s="2" t="s">
        <v>56</v>
      </c>
      <c r="AB644" s="2" t="s">
        <v>15736</v>
      </c>
      <c r="AC644" s="2" t="s">
        <v>121</v>
      </c>
      <c r="AD644" s="2" t="s">
        <v>76</v>
      </c>
      <c r="AE644" s="5">
        <v>79.31</v>
      </c>
      <c r="AF644" s="2">
        <v>0</v>
      </c>
      <c r="AG644" s="2" t="s">
        <v>77</v>
      </c>
      <c r="AH644" s="2">
        <v>6</v>
      </c>
      <c r="AI644" s="6" t="str">
        <f t="shared" si="30"/>
        <v>35-44</v>
      </c>
      <c r="AJ644" s="11">
        <f>YEAR(tbl_LoanData[[#This Row],[Application Date]])</f>
        <v>2023</v>
      </c>
      <c r="AK644" s="11" t="str">
        <f>TEXT(tbl_LoanData[[#This Row],[Application Date]],"MMMM")</f>
        <v>April</v>
      </c>
      <c r="AL644" s="12">
        <f>DATE(YEAR(tbl_LoanData[[#This Row],[Application Date]]),MONTH(tbl_LoanData[[#This Row],[Application Date]]),1)</f>
        <v>45017</v>
      </c>
      <c r="AM644" s="14">
        <f ca="1">IF(AND(tbl_LoanData[[#This Row],[Application Date]]&gt;=EOMONTH(TODAY(),-1)+1,tbl_LoanData[[#This Row],[Application Date]]&lt;=TODAY()),tbl_LoanData[[#This Row],[Loan Amount]],0)</f>
        <v>0</v>
      </c>
      <c r="AN644" s="14">
        <f>tbl_LoanData[[#This Row],[Amount Paid]]-(Q644-X644)</f>
        <v>918915.8</v>
      </c>
      <c r="AO644" s="14">
        <f>IF(tbl_LoanData[[#This Row],[Application Status]]="Approved",1,0)</f>
        <v>1</v>
      </c>
      <c r="AP644" s="22" t="str">
        <f t="shared" ca="1" si="31"/>
        <v/>
      </c>
      <c r="AQ644" s="22" t="str">
        <f t="shared" ca="1" si="32"/>
        <v/>
      </c>
    </row>
    <row r="645" spans="1:43" x14ac:dyDescent="0.3">
      <c r="A645" s="2" t="s">
        <v>11925</v>
      </c>
      <c r="B645" s="2" t="s">
        <v>11926</v>
      </c>
      <c r="C645" s="2" t="s">
        <v>220</v>
      </c>
      <c r="D645" s="2" t="s">
        <v>91</v>
      </c>
      <c r="E645" s="2" t="s">
        <v>81</v>
      </c>
      <c r="F645" s="2">
        <v>42</v>
      </c>
      <c r="G645" s="2" t="s">
        <v>69</v>
      </c>
      <c r="H645" s="2" t="s">
        <v>228</v>
      </c>
      <c r="I645" s="2" t="s">
        <v>43</v>
      </c>
      <c r="J645" s="3">
        <v>45023</v>
      </c>
      <c r="K645" s="3">
        <v>45032</v>
      </c>
      <c r="L645" s="2" t="s">
        <v>40</v>
      </c>
      <c r="M645" s="2" t="s">
        <v>157</v>
      </c>
      <c r="N645" s="2" t="s">
        <v>299</v>
      </c>
      <c r="O645" s="4">
        <v>1455000</v>
      </c>
      <c r="P645" s="4">
        <v>378800</v>
      </c>
      <c r="Q645" s="4">
        <v>1076200</v>
      </c>
      <c r="R645" s="2">
        <v>36</v>
      </c>
      <c r="S645" s="5">
        <v>14.05</v>
      </c>
      <c r="T645" s="4">
        <v>42494.95</v>
      </c>
      <c r="U645" s="2" t="s">
        <v>73</v>
      </c>
      <c r="V645" s="2" t="s">
        <v>33</v>
      </c>
      <c r="W645" s="4">
        <v>1529818.3</v>
      </c>
      <c r="X645" s="4">
        <v>0</v>
      </c>
      <c r="Y645" s="4">
        <v>1529818.3</v>
      </c>
      <c r="Z645" s="2">
        <v>0</v>
      </c>
      <c r="AA645" s="2" t="s">
        <v>56</v>
      </c>
      <c r="AB645" s="2" t="s">
        <v>15735</v>
      </c>
      <c r="AC645" s="2" t="s">
        <v>129</v>
      </c>
      <c r="AD645" s="2" t="s">
        <v>76</v>
      </c>
      <c r="AE645" s="5">
        <v>73.97</v>
      </c>
      <c r="AF645" s="2">
        <v>0</v>
      </c>
      <c r="AG645" s="2" t="s">
        <v>77</v>
      </c>
      <c r="AH645" s="2">
        <v>9</v>
      </c>
      <c r="AI645" s="6" t="str">
        <f t="shared" si="30"/>
        <v>35-44</v>
      </c>
      <c r="AJ645" s="11">
        <f>YEAR(tbl_LoanData[[#This Row],[Application Date]])</f>
        <v>2023</v>
      </c>
      <c r="AK645" s="11" t="str">
        <f>TEXT(tbl_LoanData[[#This Row],[Application Date]],"MMMM")</f>
        <v>April</v>
      </c>
      <c r="AL645" s="12">
        <f>DATE(YEAR(tbl_LoanData[[#This Row],[Application Date]]),MONTH(tbl_LoanData[[#This Row],[Application Date]]),1)</f>
        <v>45017</v>
      </c>
      <c r="AM645" s="14">
        <f ca="1">IF(AND(tbl_LoanData[[#This Row],[Application Date]]&gt;=EOMONTH(TODAY(),-1)+1,tbl_LoanData[[#This Row],[Application Date]]&lt;=TODAY()),tbl_LoanData[[#This Row],[Loan Amount]],0)</f>
        <v>0</v>
      </c>
      <c r="AN645" s="14">
        <f>tbl_LoanData[[#This Row],[Amount Paid]]-(Q645-X645)</f>
        <v>453618.30000000005</v>
      </c>
      <c r="AO645" s="14">
        <f>IF(tbl_LoanData[[#This Row],[Application Status]]="Approved",1,0)</f>
        <v>1</v>
      </c>
      <c r="AP645" s="22" t="str">
        <f t="shared" ca="1" si="31"/>
        <v/>
      </c>
      <c r="AQ645" s="22" t="str">
        <f t="shared" ca="1" si="32"/>
        <v/>
      </c>
    </row>
    <row r="646" spans="1:43" x14ac:dyDescent="0.3">
      <c r="A646" s="2" t="s">
        <v>12247</v>
      </c>
      <c r="B646" s="2" t="s">
        <v>12248</v>
      </c>
      <c r="C646" s="2" t="s">
        <v>292</v>
      </c>
      <c r="D646" s="2" t="s">
        <v>182</v>
      </c>
      <c r="E646" s="2" t="s">
        <v>102</v>
      </c>
      <c r="F646" s="2">
        <v>39</v>
      </c>
      <c r="G646" s="2" t="s">
        <v>83</v>
      </c>
      <c r="H646" s="2" t="s">
        <v>84</v>
      </c>
      <c r="I646" s="2" t="s">
        <v>45</v>
      </c>
      <c r="J646" s="3">
        <v>45021</v>
      </c>
      <c r="K646" s="3">
        <v>45028</v>
      </c>
      <c r="L646" s="2" t="s">
        <v>39</v>
      </c>
      <c r="M646" s="2" t="s">
        <v>157</v>
      </c>
      <c r="N646" s="2" t="s">
        <v>158</v>
      </c>
      <c r="O646" s="4">
        <v>2300000</v>
      </c>
      <c r="P646" s="4">
        <v>885600</v>
      </c>
      <c r="Q646" s="4">
        <v>1414400</v>
      </c>
      <c r="R646" s="2">
        <v>36</v>
      </c>
      <c r="S646" s="5">
        <v>13.7</v>
      </c>
      <c r="T646" s="4">
        <v>55436.62</v>
      </c>
      <c r="U646" s="2" t="s">
        <v>73</v>
      </c>
      <c r="V646" s="2" t="s">
        <v>33</v>
      </c>
      <c r="W646" s="4">
        <v>1995718.4</v>
      </c>
      <c r="X646" s="4">
        <v>0</v>
      </c>
      <c r="Y646" s="4">
        <v>1995718.4</v>
      </c>
      <c r="Z646" s="2">
        <v>0</v>
      </c>
      <c r="AA646" s="2" t="s">
        <v>56</v>
      </c>
      <c r="AB646" s="2" t="s">
        <v>15736</v>
      </c>
      <c r="AC646" s="2" t="s">
        <v>360</v>
      </c>
      <c r="AD646" s="2" t="s">
        <v>76</v>
      </c>
      <c r="AE646" s="5">
        <v>61.5</v>
      </c>
      <c r="AF646" s="2">
        <v>0</v>
      </c>
      <c r="AG646" s="2" t="s">
        <v>77</v>
      </c>
      <c r="AH646" s="2">
        <v>7</v>
      </c>
      <c r="AI646" s="6" t="str">
        <f t="shared" si="30"/>
        <v>35-44</v>
      </c>
      <c r="AJ646" s="11">
        <f>YEAR(tbl_LoanData[[#This Row],[Application Date]])</f>
        <v>2023</v>
      </c>
      <c r="AK646" s="11" t="str">
        <f>TEXT(tbl_LoanData[[#This Row],[Application Date]],"MMMM")</f>
        <v>April</v>
      </c>
      <c r="AL646" s="12">
        <f>DATE(YEAR(tbl_LoanData[[#This Row],[Application Date]]),MONTH(tbl_LoanData[[#This Row],[Application Date]]),1)</f>
        <v>45017</v>
      </c>
      <c r="AM646" s="14">
        <f ca="1">IF(AND(tbl_LoanData[[#This Row],[Application Date]]&gt;=EOMONTH(TODAY(),-1)+1,tbl_LoanData[[#This Row],[Application Date]]&lt;=TODAY()),tbl_LoanData[[#This Row],[Loan Amount]],0)</f>
        <v>0</v>
      </c>
      <c r="AN646" s="14">
        <f>tbl_LoanData[[#This Row],[Amount Paid]]-(Q646-X646)</f>
        <v>581318.39999999991</v>
      </c>
      <c r="AO646" s="14">
        <f>IF(tbl_LoanData[[#This Row],[Application Status]]="Approved",1,0)</f>
        <v>1</v>
      </c>
      <c r="AP646" s="22" t="str">
        <f t="shared" ca="1" si="31"/>
        <v/>
      </c>
      <c r="AQ646" s="22" t="str">
        <f t="shared" ca="1" si="32"/>
        <v/>
      </c>
    </row>
    <row r="647" spans="1:43" x14ac:dyDescent="0.3">
      <c r="A647" s="2" t="s">
        <v>12367</v>
      </c>
      <c r="B647" s="2" t="s">
        <v>12368</v>
      </c>
      <c r="C647" s="2" t="s">
        <v>343</v>
      </c>
      <c r="D647" s="2" t="s">
        <v>176</v>
      </c>
      <c r="E647" s="2" t="s">
        <v>102</v>
      </c>
      <c r="F647" s="2">
        <v>57</v>
      </c>
      <c r="G647" s="2" t="s">
        <v>69</v>
      </c>
      <c r="H647" s="2" t="s">
        <v>233</v>
      </c>
      <c r="I647" s="2" t="s">
        <v>46</v>
      </c>
      <c r="J647" s="3">
        <v>45044</v>
      </c>
      <c r="K647" s="3">
        <v>45060</v>
      </c>
      <c r="L647" s="2" t="s">
        <v>40</v>
      </c>
      <c r="M647" s="2" t="s">
        <v>94</v>
      </c>
      <c r="N647" s="2" t="s">
        <v>95</v>
      </c>
      <c r="O647" s="4">
        <v>754000</v>
      </c>
      <c r="P647" s="4">
        <v>289600</v>
      </c>
      <c r="Q647" s="4">
        <v>464400</v>
      </c>
      <c r="R647" s="2">
        <v>12</v>
      </c>
      <c r="S647" s="5">
        <v>10.37</v>
      </c>
      <c r="T647" s="4">
        <v>42713.19</v>
      </c>
      <c r="U647" s="2" t="s">
        <v>73</v>
      </c>
      <c r="V647" s="2" t="s">
        <v>33</v>
      </c>
      <c r="W647" s="4">
        <v>512558.28</v>
      </c>
      <c r="X647" s="4">
        <v>0</v>
      </c>
      <c r="Y647" s="4">
        <v>512558.28</v>
      </c>
      <c r="Z647" s="2">
        <v>0</v>
      </c>
      <c r="AA647" s="2" t="s">
        <v>56</v>
      </c>
      <c r="AB647" s="2" t="s">
        <v>15736</v>
      </c>
      <c r="AC647" s="2" t="s">
        <v>360</v>
      </c>
      <c r="AD647" s="2" t="s">
        <v>76</v>
      </c>
      <c r="AE647" s="5">
        <v>61.59</v>
      </c>
      <c r="AF647" s="2">
        <v>0</v>
      </c>
      <c r="AG647" s="2" t="s">
        <v>77</v>
      </c>
      <c r="AH647" s="2">
        <v>16</v>
      </c>
      <c r="AI647" s="6" t="str">
        <f t="shared" si="30"/>
        <v>55-64</v>
      </c>
      <c r="AJ647" s="11">
        <f>YEAR(tbl_LoanData[[#This Row],[Application Date]])</f>
        <v>2023</v>
      </c>
      <c r="AK647" s="11" t="str">
        <f>TEXT(tbl_LoanData[[#This Row],[Application Date]],"MMMM")</f>
        <v>April</v>
      </c>
      <c r="AL647" s="12">
        <f>DATE(YEAR(tbl_LoanData[[#This Row],[Application Date]]),MONTH(tbl_LoanData[[#This Row],[Application Date]]),1)</f>
        <v>45017</v>
      </c>
      <c r="AM647" s="14">
        <f ca="1">IF(AND(tbl_LoanData[[#This Row],[Application Date]]&gt;=EOMONTH(TODAY(),-1)+1,tbl_LoanData[[#This Row],[Application Date]]&lt;=TODAY()),tbl_LoanData[[#This Row],[Loan Amount]],0)</f>
        <v>0</v>
      </c>
      <c r="AN647" s="14">
        <f>tbl_LoanData[[#This Row],[Amount Paid]]-(Q647-X647)</f>
        <v>48158.280000000028</v>
      </c>
      <c r="AO647" s="14">
        <f>IF(tbl_LoanData[[#This Row],[Application Status]]="Approved",1,0)</f>
        <v>1</v>
      </c>
      <c r="AP647" s="22" t="str">
        <f t="shared" ca="1" si="31"/>
        <v/>
      </c>
      <c r="AQ647" s="22" t="str">
        <f t="shared" ca="1" si="32"/>
        <v/>
      </c>
    </row>
    <row r="648" spans="1:43" ht="14.4" customHeight="1" x14ac:dyDescent="0.3">
      <c r="A648" s="2" t="s">
        <v>12427</v>
      </c>
      <c r="B648" s="2" t="s">
        <v>12428</v>
      </c>
      <c r="C648" s="2" t="s">
        <v>292</v>
      </c>
      <c r="D648" s="2" t="s">
        <v>161</v>
      </c>
      <c r="E648" s="2" t="s">
        <v>394</v>
      </c>
      <c r="F648" s="2">
        <v>40</v>
      </c>
      <c r="G648" s="2" t="s">
        <v>83</v>
      </c>
      <c r="H648" s="2" t="s">
        <v>466</v>
      </c>
      <c r="I648" s="2" t="s">
        <v>43</v>
      </c>
      <c r="J648" s="3">
        <v>45020</v>
      </c>
      <c r="K648" s="3">
        <v>45035</v>
      </c>
      <c r="L648" s="2" t="s">
        <v>40</v>
      </c>
      <c r="M648" s="2" t="s">
        <v>111</v>
      </c>
      <c r="N648" s="2" t="s">
        <v>120</v>
      </c>
      <c r="O648" s="4">
        <v>1148000</v>
      </c>
      <c r="P648" s="4">
        <v>150900</v>
      </c>
      <c r="Q648" s="4">
        <v>997100</v>
      </c>
      <c r="R648" s="2">
        <v>48</v>
      </c>
      <c r="S648" s="5">
        <v>14.31</v>
      </c>
      <c r="T648" s="4">
        <v>32663.33</v>
      </c>
      <c r="U648" s="2" t="s">
        <v>73</v>
      </c>
      <c r="V648" s="2" t="s">
        <v>74</v>
      </c>
      <c r="W648" s="4">
        <v>1273869.8700000001</v>
      </c>
      <c r="X648" s="4">
        <v>293970.17</v>
      </c>
      <c r="Y648" s="4">
        <v>1567840.04</v>
      </c>
      <c r="Z648" s="2">
        <v>30</v>
      </c>
      <c r="AA648" s="2" t="s">
        <v>57</v>
      </c>
      <c r="AB648" s="2" t="s">
        <v>15730</v>
      </c>
      <c r="AC648" s="2" t="s">
        <v>332</v>
      </c>
      <c r="AD648" s="2" t="s">
        <v>76</v>
      </c>
      <c r="AE648" s="5">
        <v>86.86</v>
      </c>
      <c r="AF648" s="2">
        <v>1</v>
      </c>
      <c r="AG648" s="2" t="s">
        <v>77</v>
      </c>
      <c r="AH648" s="2">
        <v>15</v>
      </c>
      <c r="AI648" s="6" t="str">
        <f t="shared" si="30"/>
        <v>35-44</v>
      </c>
      <c r="AJ648" s="11">
        <f>YEAR(tbl_LoanData[[#This Row],[Application Date]])</f>
        <v>2023</v>
      </c>
      <c r="AK648" s="11" t="str">
        <f>TEXT(tbl_LoanData[[#This Row],[Application Date]],"MMMM")</f>
        <v>April</v>
      </c>
      <c r="AL648" s="12">
        <f>DATE(YEAR(tbl_LoanData[[#This Row],[Application Date]]),MONTH(tbl_LoanData[[#This Row],[Application Date]]),1)</f>
        <v>45017</v>
      </c>
      <c r="AM648" s="14">
        <f ca="1">IF(AND(tbl_LoanData[[#This Row],[Application Date]]&gt;=EOMONTH(TODAY(),-1)+1,tbl_LoanData[[#This Row],[Application Date]]&lt;=TODAY()),tbl_LoanData[[#This Row],[Loan Amount]],0)</f>
        <v>0</v>
      </c>
      <c r="AN648" s="14">
        <f>tbl_LoanData[[#This Row],[Amount Paid]]-(Q648-X648)</f>
        <v>570740.04</v>
      </c>
      <c r="AO648" s="14">
        <f>IF(tbl_LoanData[[#This Row],[Application Status]]="Approved",1,0)</f>
        <v>1</v>
      </c>
      <c r="AP648" s="22" t="str">
        <f t="shared" ca="1" si="31"/>
        <v/>
      </c>
      <c r="AQ648" s="22" t="str">
        <f t="shared" ca="1" si="32"/>
        <v/>
      </c>
    </row>
    <row r="649" spans="1:43" ht="14.4" customHeight="1" x14ac:dyDescent="0.3">
      <c r="A649" s="2" t="s">
        <v>12627</v>
      </c>
      <c r="B649" s="2" t="s">
        <v>12628</v>
      </c>
      <c r="C649" s="2" t="s">
        <v>621</v>
      </c>
      <c r="D649" s="2" t="s">
        <v>81</v>
      </c>
      <c r="E649" s="2" t="s">
        <v>209</v>
      </c>
      <c r="F649" s="2">
        <v>27</v>
      </c>
      <c r="G649" s="2" t="s">
        <v>69</v>
      </c>
      <c r="H649" s="2" t="s">
        <v>151</v>
      </c>
      <c r="I649" s="2" t="s">
        <v>46</v>
      </c>
      <c r="J649" s="3">
        <v>45039</v>
      </c>
      <c r="K649" s="3"/>
      <c r="L649" s="2" t="s">
        <v>40</v>
      </c>
      <c r="M649" s="2" t="s">
        <v>71</v>
      </c>
      <c r="N649" s="2" t="s">
        <v>137</v>
      </c>
      <c r="O649" s="4">
        <v>797000</v>
      </c>
      <c r="P649" s="4">
        <v>204100</v>
      </c>
      <c r="Q649" s="4">
        <v>592900</v>
      </c>
      <c r="R649" s="2">
        <v>18</v>
      </c>
      <c r="S649" s="5">
        <v>14.06</v>
      </c>
      <c r="T649" s="4">
        <v>39885.699999999997</v>
      </c>
      <c r="U649" s="2" t="s">
        <v>113</v>
      </c>
      <c r="V649" s="2" t="s">
        <v>97</v>
      </c>
      <c r="W649" s="4">
        <v>0</v>
      </c>
      <c r="X649" s="4">
        <v>0</v>
      </c>
      <c r="Y649" s="4">
        <v>717942.61</v>
      </c>
      <c r="Z649" s="2">
        <v>0</v>
      </c>
      <c r="AA649" s="2" t="s">
        <v>97</v>
      </c>
      <c r="AB649" s="2" t="s">
        <v>15730</v>
      </c>
      <c r="AC649" s="2" t="s">
        <v>213</v>
      </c>
      <c r="AD649" s="2" t="s">
        <v>76</v>
      </c>
      <c r="AE649" s="5">
        <v>74.39</v>
      </c>
      <c r="AF649" s="2">
        <v>0</v>
      </c>
      <c r="AG649" s="2" t="s">
        <v>97</v>
      </c>
      <c r="AH649" s="2"/>
      <c r="AI649" s="6" t="str">
        <f t="shared" si="30"/>
        <v>25-34</v>
      </c>
      <c r="AJ649" s="11">
        <f>YEAR(tbl_LoanData[[#This Row],[Application Date]])</f>
        <v>2023</v>
      </c>
      <c r="AK649" s="11" t="str">
        <f>TEXT(tbl_LoanData[[#This Row],[Application Date]],"MMMM")</f>
        <v>April</v>
      </c>
      <c r="AL649" s="12">
        <f>DATE(YEAR(tbl_LoanData[[#This Row],[Application Date]]),MONTH(tbl_LoanData[[#This Row],[Application Date]]),1)</f>
        <v>45017</v>
      </c>
      <c r="AM649" s="14">
        <f ca="1">IF(AND(tbl_LoanData[[#This Row],[Application Date]]&gt;=EOMONTH(TODAY(),-1)+1,tbl_LoanData[[#This Row],[Application Date]]&lt;=TODAY()),tbl_LoanData[[#This Row],[Loan Amount]],0)</f>
        <v>0</v>
      </c>
      <c r="AN649" s="14">
        <f>tbl_LoanData[[#This Row],[Amount Paid]]-(Q649-X649)</f>
        <v>-592900</v>
      </c>
      <c r="AO649" s="14">
        <f>IF(tbl_LoanData[[#This Row],[Application Status]]="Approved",1,0)</f>
        <v>0</v>
      </c>
      <c r="AP649" s="22" t="str">
        <f t="shared" ca="1" si="31"/>
        <v/>
      </c>
      <c r="AQ649" s="22" t="str">
        <f t="shared" ca="1" si="32"/>
        <v/>
      </c>
    </row>
    <row r="650" spans="1:43" ht="14.4" customHeight="1" x14ac:dyDescent="0.3">
      <c r="A650" s="2" t="s">
        <v>12787</v>
      </c>
      <c r="B650" s="2" t="s">
        <v>12788</v>
      </c>
      <c r="C650" s="2" t="s">
        <v>712</v>
      </c>
      <c r="D650" s="2" t="s">
        <v>204</v>
      </c>
      <c r="E650" s="2" t="s">
        <v>68</v>
      </c>
      <c r="F650" s="2">
        <v>52</v>
      </c>
      <c r="G650" s="2" t="s">
        <v>83</v>
      </c>
      <c r="H650" s="2" t="s">
        <v>516</v>
      </c>
      <c r="I650" s="2" t="s">
        <v>53</v>
      </c>
      <c r="J650" s="3">
        <v>45022</v>
      </c>
      <c r="K650" s="3"/>
      <c r="L650" s="2" t="s">
        <v>39</v>
      </c>
      <c r="M650" s="2" t="s">
        <v>71</v>
      </c>
      <c r="N650" s="2" t="s">
        <v>72</v>
      </c>
      <c r="O650" s="4">
        <v>1470000</v>
      </c>
      <c r="P650" s="4">
        <v>490600</v>
      </c>
      <c r="Q650" s="4">
        <v>979400</v>
      </c>
      <c r="R650" s="2">
        <v>60</v>
      </c>
      <c r="S650" s="5">
        <v>8.2100000000000009</v>
      </c>
      <c r="T650" s="4">
        <v>23024.06</v>
      </c>
      <c r="U650" s="2" t="s">
        <v>96</v>
      </c>
      <c r="V650" s="2" t="s">
        <v>97</v>
      </c>
      <c r="W650" s="4">
        <v>0</v>
      </c>
      <c r="X650" s="4">
        <v>0</v>
      </c>
      <c r="Y650" s="4">
        <v>1381443.7</v>
      </c>
      <c r="Z650" s="2">
        <v>0</v>
      </c>
      <c r="AA650" s="2" t="s">
        <v>97</v>
      </c>
      <c r="AB650" s="2" t="s">
        <v>15734</v>
      </c>
      <c r="AC650" s="2" t="s">
        <v>332</v>
      </c>
      <c r="AD650" s="2" t="s">
        <v>76</v>
      </c>
      <c r="AE650" s="5">
        <v>66.63</v>
      </c>
      <c r="AF650" s="2">
        <v>0</v>
      </c>
      <c r="AG650" s="2" t="s">
        <v>97</v>
      </c>
      <c r="AH650" s="2"/>
      <c r="AI650" s="6" t="str">
        <f t="shared" si="30"/>
        <v>45-54</v>
      </c>
      <c r="AJ650" s="11">
        <f>YEAR(tbl_LoanData[[#This Row],[Application Date]])</f>
        <v>2023</v>
      </c>
      <c r="AK650" s="11" t="str">
        <f>TEXT(tbl_LoanData[[#This Row],[Application Date]],"MMMM")</f>
        <v>April</v>
      </c>
      <c r="AL650" s="12">
        <f>DATE(YEAR(tbl_LoanData[[#This Row],[Application Date]]),MONTH(tbl_LoanData[[#This Row],[Application Date]]),1)</f>
        <v>45017</v>
      </c>
      <c r="AM650" s="14">
        <f ca="1">IF(AND(tbl_LoanData[[#This Row],[Application Date]]&gt;=EOMONTH(TODAY(),-1)+1,tbl_LoanData[[#This Row],[Application Date]]&lt;=TODAY()),tbl_LoanData[[#This Row],[Loan Amount]],0)</f>
        <v>0</v>
      </c>
      <c r="AN650" s="14">
        <f>tbl_LoanData[[#This Row],[Amount Paid]]-(Q650-X650)</f>
        <v>-979400</v>
      </c>
      <c r="AO650" s="14">
        <f>IF(tbl_LoanData[[#This Row],[Application Status]]="Approved",1,0)</f>
        <v>0</v>
      </c>
      <c r="AP650" s="22" t="str">
        <f t="shared" ca="1" si="31"/>
        <v/>
      </c>
      <c r="AQ650" s="22" t="str">
        <f t="shared" ca="1" si="32"/>
        <v/>
      </c>
    </row>
    <row r="651" spans="1:43" x14ac:dyDescent="0.3">
      <c r="A651" s="2" t="s">
        <v>12827</v>
      </c>
      <c r="B651" s="2" t="s">
        <v>12828</v>
      </c>
      <c r="C651" s="2" t="s">
        <v>840</v>
      </c>
      <c r="D651" s="2" t="s">
        <v>134</v>
      </c>
      <c r="E651" s="2" t="s">
        <v>447</v>
      </c>
      <c r="F651" s="2">
        <v>29</v>
      </c>
      <c r="G651" s="2" t="s">
        <v>83</v>
      </c>
      <c r="H651" s="2" t="s">
        <v>543</v>
      </c>
      <c r="I651" s="2" t="s">
        <v>45</v>
      </c>
      <c r="J651" s="3">
        <v>45022</v>
      </c>
      <c r="K651" s="3">
        <v>45034</v>
      </c>
      <c r="L651" s="2" t="s">
        <v>37</v>
      </c>
      <c r="M651" s="2" t="s">
        <v>199</v>
      </c>
      <c r="N651" s="2" t="s">
        <v>200</v>
      </c>
      <c r="O651" s="4">
        <v>184000</v>
      </c>
      <c r="P651" s="4">
        <v>50700</v>
      </c>
      <c r="Q651" s="4">
        <v>133300</v>
      </c>
      <c r="R651" s="2">
        <v>36</v>
      </c>
      <c r="S651" s="5">
        <v>9.77</v>
      </c>
      <c r="T651" s="4">
        <v>4788.0600000000004</v>
      </c>
      <c r="U651" s="2" t="s">
        <v>73</v>
      </c>
      <c r="V651" s="2" t="s">
        <v>33</v>
      </c>
      <c r="W651" s="4">
        <v>172370.23</v>
      </c>
      <c r="X651" s="4">
        <v>0</v>
      </c>
      <c r="Y651" s="4">
        <v>172370.23</v>
      </c>
      <c r="Z651" s="2">
        <v>0</v>
      </c>
      <c r="AA651" s="2" t="s">
        <v>56</v>
      </c>
      <c r="AB651" s="2" t="s">
        <v>15727</v>
      </c>
      <c r="AC651" s="2" t="s">
        <v>213</v>
      </c>
      <c r="AD651" s="2" t="s">
        <v>76</v>
      </c>
      <c r="AE651" s="5">
        <v>72.45</v>
      </c>
      <c r="AF651" s="2">
        <v>0</v>
      </c>
      <c r="AG651" s="2" t="s">
        <v>77</v>
      </c>
      <c r="AH651" s="2">
        <v>12</v>
      </c>
      <c r="AI651" s="6" t="str">
        <f t="shared" si="30"/>
        <v>25-34</v>
      </c>
      <c r="AJ651" s="11">
        <f>YEAR(tbl_LoanData[[#This Row],[Application Date]])</f>
        <v>2023</v>
      </c>
      <c r="AK651" s="11" t="str">
        <f>TEXT(tbl_LoanData[[#This Row],[Application Date]],"MMMM")</f>
        <v>April</v>
      </c>
      <c r="AL651" s="12">
        <f>DATE(YEAR(tbl_LoanData[[#This Row],[Application Date]]),MONTH(tbl_LoanData[[#This Row],[Application Date]]),1)</f>
        <v>45017</v>
      </c>
      <c r="AM651" s="14">
        <f ca="1">IF(AND(tbl_LoanData[[#This Row],[Application Date]]&gt;=EOMONTH(TODAY(),-1)+1,tbl_LoanData[[#This Row],[Application Date]]&lt;=TODAY()),tbl_LoanData[[#This Row],[Loan Amount]],0)</f>
        <v>0</v>
      </c>
      <c r="AN651" s="14">
        <f>tbl_LoanData[[#This Row],[Amount Paid]]-(Q651-X651)</f>
        <v>39070.23000000001</v>
      </c>
      <c r="AO651" s="14">
        <f>IF(tbl_LoanData[[#This Row],[Application Status]]="Approved",1,0)</f>
        <v>1</v>
      </c>
      <c r="AP651" s="22" t="str">
        <f t="shared" ca="1" si="31"/>
        <v/>
      </c>
      <c r="AQ651" s="22" t="str">
        <f t="shared" ca="1" si="32"/>
        <v/>
      </c>
    </row>
    <row r="652" spans="1:43" ht="14.4" customHeight="1" x14ac:dyDescent="0.3">
      <c r="A652" s="2" t="s">
        <v>12981</v>
      </c>
      <c r="B652" s="2" t="s">
        <v>12982</v>
      </c>
      <c r="C652" s="2" t="s">
        <v>379</v>
      </c>
      <c r="D652" s="2" t="s">
        <v>82</v>
      </c>
      <c r="E652" s="2" t="s">
        <v>190</v>
      </c>
      <c r="F652" s="2">
        <v>48</v>
      </c>
      <c r="G652" s="2" t="s">
        <v>69</v>
      </c>
      <c r="H652" s="2" t="s">
        <v>285</v>
      </c>
      <c r="I652" s="2" t="s">
        <v>55</v>
      </c>
      <c r="J652" s="3">
        <v>45036</v>
      </c>
      <c r="K652" s="3">
        <v>45047</v>
      </c>
      <c r="L652" s="2" t="s">
        <v>40</v>
      </c>
      <c r="M652" s="2" t="s">
        <v>111</v>
      </c>
      <c r="N652" s="2" t="s">
        <v>369</v>
      </c>
      <c r="O652" s="4">
        <v>855000</v>
      </c>
      <c r="P652" s="4">
        <v>280900</v>
      </c>
      <c r="Q652" s="4">
        <v>574100</v>
      </c>
      <c r="R652" s="2">
        <v>18</v>
      </c>
      <c r="S652" s="5">
        <v>11.91</v>
      </c>
      <c r="T652" s="4">
        <v>37592.39</v>
      </c>
      <c r="U652" s="2" t="s">
        <v>73</v>
      </c>
      <c r="V652" s="2" t="s">
        <v>34</v>
      </c>
      <c r="W652" s="4">
        <v>639070.63</v>
      </c>
      <c r="X652" s="4">
        <v>37592.33</v>
      </c>
      <c r="Y652" s="4">
        <v>676662.96</v>
      </c>
      <c r="Z652" s="2">
        <v>30</v>
      </c>
      <c r="AA652" s="2" t="s">
        <v>57</v>
      </c>
      <c r="AB652" s="2" t="s">
        <v>15735</v>
      </c>
      <c r="AC652" s="2" t="s">
        <v>213</v>
      </c>
      <c r="AD652" s="2" t="s">
        <v>76</v>
      </c>
      <c r="AE652" s="5">
        <v>67.150000000000006</v>
      </c>
      <c r="AF652" s="2">
        <v>1</v>
      </c>
      <c r="AG652" s="2" t="s">
        <v>77</v>
      </c>
      <c r="AH652" s="2">
        <v>11</v>
      </c>
      <c r="AI652" s="6" t="str">
        <f t="shared" si="30"/>
        <v>45-54</v>
      </c>
      <c r="AJ652" s="11">
        <f>YEAR(tbl_LoanData[[#This Row],[Application Date]])</f>
        <v>2023</v>
      </c>
      <c r="AK652" s="11" t="str">
        <f>TEXT(tbl_LoanData[[#This Row],[Application Date]],"MMMM")</f>
        <v>April</v>
      </c>
      <c r="AL652" s="12">
        <f>DATE(YEAR(tbl_LoanData[[#This Row],[Application Date]]),MONTH(tbl_LoanData[[#This Row],[Application Date]]),1)</f>
        <v>45017</v>
      </c>
      <c r="AM652" s="14">
        <f ca="1">IF(AND(tbl_LoanData[[#This Row],[Application Date]]&gt;=EOMONTH(TODAY(),-1)+1,tbl_LoanData[[#This Row],[Application Date]]&lt;=TODAY()),tbl_LoanData[[#This Row],[Loan Amount]],0)</f>
        <v>0</v>
      </c>
      <c r="AN652" s="14">
        <f>tbl_LoanData[[#This Row],[Amount Paid]]-(Q652-X652)</f>
        <v>102562.95999999996</v>
      </c>
      <c r="AO652" s="14">
        <f>IF(tbl_LoanData[[#This Row],[Application Status]]="Approved",1,0)</f>
        <v>1</v>
      </c>
      <c r="AP652" s="22" t="str">
        <f t="shared" ca="1" si="31"/>
        <v/>
      </c>
      <c r="AQ652" s="22" t="str">
        <f t="shared" ca="1" si="32"/>
        <v/>
      </c>
    </row>
    <row r="653" spans="1:43" x14ac:dyDescent="0.3">
      <c r="A653" s="2" t="s">
        <v>13095</v>
      </c>
      <c r="B653" s="2" t="s">
        <v>13096</v>
      </c>
      <c r="C653" s="2" t="s">
        <v>253</v>
      </c>
      <c r="D653" s="2" t="s">
        <v>268</v>
      </c>
      <c r="E653" s="2" t="s">
        <v>102</v>
      </c>
      <c r="F653" s="2">
        <v>44</v>
      </c>
      <c r="G653" s="2" t="s">
        <v>69</v>
      </c>
      <c r="H653" s="2" t="s">
        <v>398</v>
      </c>
      <c r="I653" s="2" t="s">
        <v>46</v>
      </c>
      <c r="J653" s="3">
        <v>45037</v>
      </c>
      <c r="K653" s="3"/>
      <c r="L653" s="2" t="s">
        <v>36</v>
      </c>
      <c r="M653" s="2" t="s">
        <v>85</v>
      </c>
      <c r="N653" s="2" t="s">
        <v>671</v>
      </c>
      <c r="O653" s="4">
        <v>2044000</v>
      </c>
      <c r="P653" s="4">
        <v>539800</v>
      </c>
      <c r="Q653" s="4">
        <v>1504200</v>
      </c>
      <c r="R653" s="2">
        <v>36</v>
      </c>
      <c r="S653" s="5">
        <v>11.74</v>
      </c>
      <c r="T653" s="4">
        <v>56499.42</v>
      </c>
      <c r="U653" s="2" t="s">
        <v>96</v>
      </c>
      <c r="V653" s="2" t="s">
        <v>97</v>
      </c>
      <c r="W653" s="4">
        <v>0</v>
      </c>
      <c r="X653" s="4">
        <v>0</v>
      </c>
      <c r="Y653" s="4">
        <v>2033979.24</v>
      </c>
      <c r="Z653" s="2">
        <v>0</v>
      </c>
      <c r="AA653" s="2" t="s">
        <v>97</v>
      </c>
      <c r="AB653" s="2" t="s">
        <v>15731</v>
      </c>
      <c r="AC653" s="2" t="s">
        <v>129</v>
      </c>
      <c r="AD653" s="2" t="s">
        <v>76</v>
      </c>
      <c r="AE653" s="5">
        <v>73.59</v>
      </c>
      <c r="AF653" s="2">
        <v>0</v>
      </c>
      <c r="AG653" s="2" t="s">
        <v>97</v>
      </c>
      <c r="AH653" s="2"/>
      <c r="AI653" s="6" t="str">
        <f t="shared" si="30"/>
        <v>35-44</v>
      </c>
      <c r="AJ653" s="11">
        <f>YEAR(tbl_LoanData[[#This Row],[Application Date]])</f>
        <v>2023</v>
      </c>
      <c r="AK653" s="11" t="str">
        <f>TEXT(tbl_LoanData[[#This Row],[Application Date]],"MMMM")</f>
        <v>April</v>
      </c>
      <c r="AL653" s="12">
        <f>DATE(YEAR(tbl_LoanData[[#This Row],[Application Date]]),MONTH(tbl_LoanData[[#This Row],[Application Date]]),1)</f>
        <v>45017</v>
      </c>
      <c r="AM653" s="14">
        <f ca="1">IF(AND(tbl_LoanData[[#This Row],[Application Date]]&gt;=EOMONTH(TODAY(),-1)+1,tbl_LoanData[[#This Row],[Application Date]]&lt;=TODAY()),tbl_LoanData[[#This Row],[Loan Amount]],0)</f>
        <v>0</v>
      </c>
      <c r="AN653" s="14">
        <f>tbl_LoanData[[#This Row],[Amount Paid]]-(Q653-X653)</f>
        <v>-1504200</v>
      </c>
      <c r="AO653" s="14">
        <f>IF(tbl_LoanData[[#This Row],[Application Status]]="Approved",1,0)</f>
        <v>0</v>
      </c>
      <c r="AP653" s="22" t="str">
        <f t="shared" ca="1" si="31"/>
        <v/>
      </c>
      <c r="AQ653" s="22" t="str">
        <f t="shared" ca="1" si="32"/>
        <v/>
      </c>
    </row>
    <row r="654" spans="1:43" ht="14.4" customHeight="1" x14ac:dyDescent="0.3">
      <c r="A654" s="2" t="s">
        <v>13141</v>
      </c>
      <c r="B654" s="2" t="s">
        <v>13142</v>
      </c>
      <c r="C654" s="2" t="s">
        <v>515</v>
      </c>
      <c r="D654" s="2" t="s">
        <v>232</v>
      </c>
      <c r="E654" s="2" t="s">
        <v>183</v>
      </c>
      <c r="F654" s="2">
        <v>58</v>
      </c>
      <c r="G654" s="2" t="s">
        <v>69</v>
      </c>
      <c r="H654" s="2" t="s">
        <v>398</v>
      </c>
      <c r="I654" s="2" t="s">
        <v>46</v>
      </c>
      <c r="J654" s="3">
        <v>45040</v>
      </c>
      <c r="K654" s="3">
        <v>45052</v>
      </c>
      <c r="L654" s="2" t="s">
        <v>37</v>
      </c>
      <c r="M654" s="2" t="s">
        <v>94</v>
      </c>
      <c r="N654" s="2" t="s">
        <v>568</v>
      </c>
      <c r="O654" s="4">
        <v>73000</v>
      </c>
      <c r="P654" s="4">
        <v>28800</v>
      </c>
      <c r="Q654" s="4">
        <v>44200</v>
      </c>
      <c r="R654" s="2">
        <v>18</v>
      </c>
      <c r="S654" s="5">
        <v>11.38</v>
      </c>
      <c r="T654" s="4">
        <v>2874.72</v>
      </c>
      <c r="U654" s="2" t="s">
        <v>73</v>
      </c>
      <c r="V654" s="2" t="s">
        <v>33</v>
      </c>
      <c r="W654" s="4">
        <v>51744.94</v>
      </c>
      <c r="X654" s="4">
        <v>0</v>
      </c>
      <c r="Y654" s="4">
        <v>51744.94</v>
      </c>
      <c r="Z654" s="2">
        <v>0</v>
      </c>
      <c r="AA654" s="2" t="s">
        <v>56</v>
      </c>
      <c r="AB654" s="2" t="s">
        <v>15735</v>
      </c>
      <c r="AC654" s="2" t="s">
        <v>360</v>
      </c>
      <c r="AD654" s="2" t="s">
        <v>76</v>
      </c>
      <c r="AE654" s="5">
        <v>60.55</v>
      </c>
      <c r="AF654" s="2">
        <v>0</v>
      </c>
      <c r="AG654" s="2" t="s">
        <v>77</v>
      </c>
      <c r="AH654" s="2">
        <v>12</v>
      </c>
      <c r="AI654" s="6" t="str">
        <f t="shared" si="30"/>
        <v>55-64</v>
      </c>
      <c r="AJ654" s="11">
        <f>YEAR(tbl_LoanData[[#This Row],[Application Date]])</f>
        <v>2023</v>
      </c>
      <c r="AK654" s="11" t="str">
        <f>TEXT(tbl_LoanData[[#This Row],[Application Date]],"MMMM")</f>
        <v>April</v>
      </c>
      <c r="AL654" s="12">
        <f>DATE(YEAR(tbl_LoanData[[#This Row],[Application Date]]),MONTH(tbl_LoanData[[#This Row],[Application Date]]),1)</f>
        <v>45017</v>
      </c>
      <c r="AM654" s="14">
        <f ca="1">IF(AND(tbl_LoanData[[#This Row],[Application Date]]&gt;=EOMONTH(TODAY(),-1)+1,tbl_LoanData[[#This Row],[Application Date]]&lt;=TODAY()),tbl_LoanData[[#This Row],[Loan Amount]],0)</f>
        <v>0</v>
      </c>
      <c r="AN654" s="14">
        <f>tbl_LoanData[[#This Row],[Amount Paid]]-(Q654-X654)</f>
        <v>7544.9400000000023</v>
      </c>
      <c r="AO654" s="14">
        <f>IF(tbl_LoanData[[#This Row],[Application Status]]="Approved",1,0)</f>
        <v>1</v>
      </c>
      <c r="AP654" s="22" t="str">
        <f t="shared" ca="1" si="31"/>
        <v/>
      </c>
      <c r="AQ654" s="22" t="str">
        <f t="shared" ca="1" si="32"/>
        <v/>
      </c>
    </row>
    <row r="655" spans="1:43" ht="14.4" customHeight="1" x14ac:dyDescent="0.3">
      <c r="A655" s="2" t="s">
        <v>13157</v>
      </c>
      <c r="B655" s="2" t="s">
        <v>13158</v>
      </c>
      <c r="C655" s="2" t="s">
        <v>758</v>
      </c>
      <c r="D655" s="2" t="s">
        <v>254</v>
      </c>
      <c r="E655" s="2" t="s">
        <v>183</v>
      </c>
      <c r="F655" s="2">
        <v>44</v>
      </c>
      <c r="G655" s="2" t="s">
        <v>83</v>
      </c>
      <c r="H655" s="2" t="s">
        <v>143</v>
      </c>
      <c r="I655" s="2" t="s">
        <v>46</v>
      </c>
      <c r="J655" s="3">
        <v>45027</v>
      </c>
      <c r="K655" s="3">
        <v>45037</v>
      </c>
      <c r="L655" s="2" t="s">
        <v>37</v>
      </c>
      <c r="M655" s="2" t="s">
        <v>94</v>
      </c>
      <c r="N655" s="2" t="s">
        <v>436</v>
      </c>
      <c r="O655" s="4">
        <v>141000</v>
      </c>
      <c r="P655" s="4">
        <v>47900</v>
      </c>
      <c r="Q655" s="4">
        <v>93100</v>
      </c>
      <c r="R655" s="2">
        <v>48</v>
      </c>
      <c r="S655" s="5">
        <v>12.08</v>
      </c>
      <c r="T655" s="4">
        <v>2876.79</v>
      </c>
      <c r="U655" s="2" t="s">
        <v>73</v>
      </c>
      <c r="V655" s="2" t="s">
        <v>74</v>
      </c>
      <c r="W655" s="4">
        <v>115071.6</v>
      </c>
      <c r="X655" s="4">
        <v>23014.32</v>
      </c>
      <c r="Y655" s="4">
        <v>138085.92000000001</v>
      </c>
      <c r="Z655" s="2">
        <v>0</v>
      </c>
      <c r="AA655" s="2" t="s">
        <v>56</v>
      </c>
      <c r="AB655" s="2" t="s">
        <v>15729</v>
      </c>
      <c r="AC655" s="2" t="s">
        <v>213</v>
      </c>
      <c r="AD655" s="2" t="s">
        <v>76</v>
      </c>
      <c r="AE655" s="5">
        <v>66.03</v>
      </c>
      <c r="AF655" s="2">
        <v>0</v>
      </c>
      <c r="AG655" s="2" t="s">
        <v>77</v>
      </c>
      <c r="AH655" s="2">
        <v>10</v>
      </c>
      <c r="AI655" s="6" t="str">
        <f t="shared" si="30"/>
        <v>35-44</v>
      </c>
      <c r="AJ655" s="11">
        <f>YEAR(tbl_LoanData[[#This Row],[Application Date]])</f>
        <v>2023</v>
      </c>
      <c r="AK655" s="11" t="str">
        <f>TEXT(tbl_LoanData[[#This Row],[Application Date]],"MMMM")</f>
        <v>April</v>
      </c>
      <c r="AL655" s="12">
        <f>DATE(YEAR(tbl_LoanData[[#This Row],[Application Date]]),MONTH(tbl_LoanData[[#This Row],[Application Date]]),1)</f>
        <v>45017</v>
      </c>
      <c r="AM655" s="14">
        <f ca="1">IF(AND(tbl_LoanData[[#This Row],[Application Date]]&gt;=EOMONTH(TODAY(),-1)+1,tbl_LoanData[[#This Row],[Application Date]]&lt;=TODAY()),tbl_LoanData[[#This Row],[Loan Amount]],0)</f>
        <v>0</v>
      </c>
      <c r="AN655" s="14">
        <f>tbl_LoanData[[#This Row],[Amount Paid]]-(Q655-X655)</f>
        <v>44985.920000000013</v>
      </c>
      <c r="AO655" s="14">
        <f>IF(tbl_LoanData[[#This Row],[Application Status]]="Approved",1,0)</f>
        <v>1</v>
      </c>
      <c r="AP655" s="22" t="str">
        <f t="shared" ca="1" si="31"/>
        <v/>
      </c>
      <c r="AQ655" s="22" t="str">
        <f t="shared" ca="1" si="32"/>
        <v/>
      </c>
    </row>
    <row r="656" spans="1:43" ht="14.4" customHeight="1" x14ac:dyDescent="0.3">
      <c r="A656" s="2" t="s">
        <v>13171</v>
      </c>
      <c r="B656" s="2" t="s">
        <v>13172</v>
      </c>
      <c r="C656" s="2" t="s">
        <v>413</v>
      </c>
      <c r="D656" s="2" t="s">
        <v>142</v>
      </c>
      <c r="E656" s="2" t="s">
        <v>161</v>
      </c>
      <c r="F656" s="2">
        <v>31</v>
      </c>
      <c r="G656" s="2" t="s">
        <v>83</v>
      </c>
      <c r="H656" s="2" t="s">
        <v>285</v>
      </c>
      <c r="I656" s="2" t="s">
        <v>55</v>
      </c>
      <c r="J656" s="3">
        <v>45028</v>
      </c>
      <c r="K656" s="3">
        <v>45048</v>
      </c>
      <c r="L656" s="2" t="s">
        <v>39</v>
      </c>
      <c r="M656" s="2" t="s">
        <v>85</v>
      </c>
      <c r="N656" s="2" t="s">
        <v>373</v>
      </c>
      <c r="O656" s="4">
        <v>2409000</v>
      </c>
      <c r="P656" s="4">
        <v>897100</v>
      </c>
      <c r="Q656" s="4">
        <v>1511900</v>
      </c>
      <c r="R656" s="2">
        <v>36</v>
      </c>
      <c r="S656" s="5">
        <v>10.64</v>
      </c>
      <c r="T656" s="4">
        <v>55402.74</v>
      </c>
      <c r="U656" s="2" t="s">
        <v>73</v>
      </c>
      <c r="V656" s="2" t="s">
        <v>33</v>
      </c>
      <c r="W656" s="4">
        <v>1994498.48</v>
      </c>
      <c r="X656" s="4">
        <v>0</v>
      </c>
      <c r="Y656" s="4">
        <v>1994498.48</v>
      </c>
      <c r="Z656" s="2">
        <v>0</v>
      </c>
      <c r="AA656" s="2" t="s">
        <v>56</v>
      </c>
      <c r="AB656" s="2" t="s">
        <v>15729</v>
      </c>
      <c r="AC656" s="2" t="s">
        <v>75</v>
      </c>
      <c r="AD656" s="2" t="s">
        <v>76</v>
      </c>
      <c r="AE656" s="5">
        <v>62.76</v>
      </c>
      <c r="AF656" s="2">
        <v>0</v>
      </c>
      <c r="AG656" s="2" t="s">
        <v>77</v>
      </c>
      <c r="AH656" s="2">
        <v>20</v>
      </c>
      <c r="AI656" s="6" t="str">
        <f t="shared" si="30"/>
        <v>25-34</v>
      </c>
      <c r="AJ656" s="11">
        <f>YEAR(tbl_LoanData[[#This Row],[Application Date]])</f>
        <v>2023</v>
      </c>
      <c r="AK656" s="11" t="str">
        <f>TEXT(tbl_LoanData[[#This Row],[Application Date]],"MMMM")</f>
        <v>April</v>
      </c>
      <c r="AL656" s="12">
        <f>DATE(YEAR(tbl_LoanData[[#This Row],[Application Date]]),MONTH(tbl_LoanData[[#This Row],[Application Date]]),1)</f>
        <v>45017</v>
      </c>
      <c r="AM656" s="14">
        <f ca="1">IF(AND(tbl_LoanData[[#This Row],[Application Date]]&gt;=EOMONTH(TODAY(),-1)+1,tbl_LoanData[[#This Row],[Application Date]]&lt;=TODAY()),tbl_LoanData[[#This Row],[Loan Amount]],0)</f>
        <v>0</v>
      </c>
      <c r="AN656" s="14">
        <f>tbl_LoanData[[#This Row],[Amount Paid]]-(Q656-X656)</f>
        <v>482598.48</v>
      </c>
      <c r="AO656" s="14">
        <f>IF(tbl_LoanData[[#This Row],[Application Status]]="Approved",1,0)</f>
        <v>1</v>
      </c>
      <c r="AP656" s="22" t="str">
        <f t="shared" ca="1" si="31"/>
        <v/>
      </c>
      <c r="AQ656" s="22" t="str">
        <f t="shared" ca="1" si="32"/>
        <v/>
      </c>
    </row>
    <row r="657" spans="1:43" x14ac:dyDescent="0.3">
      <c r="A657" s="2" t="s">
        <v>13219</v>
      </c>
      <c r="B657" s="2" t="s">
        <v>13220</v>
      </c>
      <c r="C657" s="2" t="s">
        <v>508</v>
      </c>
      <c r="D657" s="2" t="s">
        <v>254</v>
      </c>
      <c r="E657" s="2" t="s">
        <v>182</v>
      </c>
      <c r="F657" s="2">
        <v>36</v>
      </c>
      <c r="G657" s="2" t="s">
        <v>83</v>
      </c>
      <c r="H657" s="2" t="s">
        <v>244</v>
      </c>
      <c r="I657" s="2" t="s">
        <v>48</v>
      </c>
      <c r="J657" s="3">
        <v>45039</v>
      </c>
      <c r="K657" s="3"/>
      <c r="L657" s="2" t="s">
        <v>36</v>
      </c>
      <c r="M657" s="2" t="s">
        <v>94</v>
      </c>
      <c r="N657" s="2" t="s">
        <v>212</v>
      </c>
      <c r="O657" s="4">
        <v>1110000</v>
      </c>
      <c r="P657" s="4">
        <v>313900</v>
      </c>
      <c r="Q657" s="4">
        <v>796100</v>
      </c>
      <c r="R657" s="2">
        <v>48</v>
      </c>
      <c r="S657" s="5">
        <v>13.02</v>
      </c>
      <c r="T657" s="4">
        <v>25223.1</v>
      </c>
      <c r="U657" s="2" t="s">
        <v>96</v>
      </c>
      <c r="V657" s="2" t="s">
        <v>97</v>
      </c>
      <c r="W657" s="4">
        <v>0</v>
      </c>
      <c r="X657" s="4">
        <v>0</v>
      </c>
      <c r="Y657" s="4">
        <v>1210708.8799999999</v>
      </c>
      <c r="Z657" s="2">
        <v>0</v>
      </c>
      <c r="AA657" s="2" t="s">
        <v>97</v>
      </c>
      <c r="AB657" s="2" t="s">
        <v>15735</v>
      </c>
      <c r="AC657" s="2" t="s">
        <v>332</v>
      </c>
      <c r="AD657" s="2" t="s">
        <v>76</v>
      </c>
      <c r="AE657" s="5">
        <v>71.72</v>
      </c>
      <c r="AF657" s="2">
        <v>0</v>
      </c>
      <c r="AG657" s="2" t="s">
        <v>97</v>
      </c>
      <c r="AH657" s="2"/>
      <c r="AI657" s="6" t="str">
        <f t="shared" si="30"/>
        <v>35-44</v>
      </c>
      <c r="AJ657" s="11">
        <f>YEAR(tbl_LoanData[[#This Row],[Application Date]])</f>
        <v>2023</v>
      </c>
      <c r="AK657" s="11" t="str">
        <f>TEXT(tbl_LoanData[[#This Row],[Application Date]],"MMMM")</f>
        <v>April</v>
      </c>
      <c r="AL657" s="12">
        <f>DATE(YEAR(tbl_LoanData[[#This Row],[Application Date]]),MONTH(tbl_LoanData[[#This Row],[Application Date]]),1)</f>
        <v>45017</v>
      </c>
      <c r="AM657" s="14">
        <f ca="1">IF(AND(tbl_LoanData[[#This Row],[Application Date]]&gt;=EOMONTH(TODAY(),-1)+1,tbl_LoanData[[#This Row],[Application Date]]&lt;=TODAY()),tbl_LoanData[[#This Row],[Loan Amount]],0)</f>
        <v>0</v>
      </c>
      <c r="AN657" s="14">
        <f>tbl_LoanData[[#This Row],[Amount Paid]]-(Q657-X657)</f>
        <v>-796100</v>
      </c>
      <c r="AO657" s="14">
        <f>IF(tbl_LoanData[[#This Row],[Application Status]]="Approved",1,0)</f>
        <v>0</v>
      </c>
      <c r="AP657" s="22" t="str">
        <f t="shared" ca="1" si="31"/>
        <v/>
      </c>
      <c r="AQ657" s="22" t="str">
        <f t="shared" ca="1" si="32"/>
        <v/>
      </c>
    </row>
    <row r="658" spans="1:43" ht="14.4" customHeight="1" x14ac:dyDescent="0.3">
      <c r="A658" s="2" t="s">
        <v>13249</v>
      </c>
      <c r="B658" s="2" t="s">
        <v>13250</v>
      </c>
      <c r="C658" s="2" t="s">
        <v>840</v>
      </c>
      <c r="D658" s="2" t="s">
        <v>101</v>
      </c>
      <c r="E658" s="2" t="s">
        <v>210</v>
      </c>
      <c r="F658" s="2">
        <v>31</v>
      </c>
      <c r="G658" s="2" t="s">
        <v>83</v>
      </c>
      <c r="H658" s="2" t="s">
        <v>205</v>
      </c>
      <c r="I658" s="2" t="s">
        <v>49</v>
      </c>
      <c r="J658" s="3">
        <v>45017</v>
      </c>
      <c r="K658" s="3">
        <v>45019</v>
      </c>
      <c r="L658" s="2" t="s">
        <v>40</v>
      </c>
      <c r="M658" s="2" t="s">
        <v>71</v>
      </c>
      <c r="N658" s="2" t="s">
        <v>137</v>
      </c>
      <c r="O658" s="4">
        <v>1148000</v>
      </c>
      <c r="P658" s="4">
        <v>392900</v>
      </c>
      <c r="Q658" s="4">
        <v>755100</v>
      </c>
      <c r="R658" s="2">
        <v>24</v>
      </c>
      <c r="S658" s="5">
        <v>11.1</v>
      </c>
      <c r="T658" s="4">
        <v>38447.17</v>
      </c>
      <c r="U658" s="2" t="s">
        <v>73</v>
      </c>
      <c r="V658" s="2" t="s">
        <v>34</v>
      </c>
      <c r="W658" s="4">
        <v>884284.91</v>
      </c>
      <c r="X658" s="4">
        <v>38447.29</v>
      </c>
      <c r="Y658" s="4">
        <v>922732.2</v>
      </c>
      <c r="Z658" s="2">
        <v>31</v>
      </c>
      <c r="AA658" s="2" t="s">
        <v>58</v>
      </c>
      <c r="AB658" s="2" t="s">
        <v>15727</v>
      </c>
      <c r="AC658" s="2" t="s">
        <v>138</v>
      </c>
      <c r="AD658" s="2" t="s">
        <v>76</v>
      </c>
      <c r="AE658" s="5">
        <v>65.78</v>
      </c>
      <c r="AF658" s="2">
        <v>1</v>
      </c>
      <c r="AG658" s="2" t="s">
        <v>15718</v>
      </c>
      <c r="AH658" s="2">
        <v>2</v>
      </c>
      <c r="AI658" s="6" t="str">
        <f t="shared" si="30"/>
        <v>25-34</v>
      </c>
      <c r="AJ658" s="11">
        <f>YEAR(tbl_LoanData[[#This Row],[Application Date]])</f>
        <v>2023</v>
      </c>
      <c r="AK658" s="11" t="str">
        <f>TEXT(tbl_LoanData[[#This Row],[Application Date]],"MMMM")</f>
        <v>April</v>
      </c>
      <c r="AL658" s="12">
        <f>DATE(YEAR(tbl_LoanData[[#This Row],[Application Date]]),MONTH(tbl_LoanData[[#This Row],[Application Date]]),1)</f>
        <v>45017</v>
      </c>
      <c r="AM658" s="14">
        <f ca="1">IF(AND(tbl_LoanData[[#This Row],[Application Date]]&gt;=EOMONTH(TODAY(),-1)+1,tbl_LoanData[[#This Row],[Application Date]]&lt;=TODAY()),tbl_LoanData[[#This Row],[Loan Amount]],0)</f>
        <v>0</v>
      </c>
      <c r="AN658" s="14">
        <f>tbl_LoanData[[#This Row],[Amount Paid]]-(Q658-X658)</f>
        <v>167632.20000000007</v>
      </c>
      <c r="AO658" s="14">
        <f>IF(tbl_LoanData[[#This Row],[Application Status]]="Approved",1,0)</f>
        <v>1</v>
      </c>
      <c r="AP658" s="22" t="str">
        <f t="shared" ca="1" si="31"/>
        <v/>
      </c>
      <c r="AQ658" s="22" t="str">
        <f t="shared" ca="1" si="32"/>
        <v/>
      </c>
    </row>
    <row r="659" spans="1:43" ht="14.4" customHeight="1" x14ac:dyDescent="0.3">
      <c r="A659" s="2" t="s">
        <v>13267</v>
      </c>
      <c r="B659" s="2" t="s">
        <v>13268</v>
      </c>
      <c r="C659" s="2" t="s">
        <v>444</v>
      </c>
      <c r="D659" s="2" t="s">
        <v>232</v>
      </c>
      <c r="E659" s="2" t="s">
        <v>190</v>
      </c>
      <c r="F659" s="2">
        <v>24</v>
      </c>
      <c r="G659" s="2" t="s">
        <v>69</v>
      </c>
      <c r="H659" s="2" t="s">
        <v>110</v>
      </c>
      <c r="I659" s="2" t="s">
        <v>46</v>
      </c>
      <c r="J659" s="3">
        <v>45045</v>
      </c>
      <c r="K659" s="3">
        <v>45062</v>
      </c>
      <c r="L659" s="2" t="s">
        <v>41</v>
      </c>
      <c r="M659" s="2" t="s">
        <v>144</v>
      </c>
      <c r="N659" s="2" t="s">
        <v>857</v>
      </c>
      <c r="O659" s="4">
        <v>4112000</v>
      </c>
      <c r="P659" s="4">
        <v>667300</v>
      </c>
      <c r="Q659" s="4">
        <v>3444700</v>
      </c>
      <c r="R659" s="2">
        <v>36</v>
      </c>
      <c r="S659" s="5">
        <v>10.99</v>
      </c>
      <c r="T659" s="4">
        <v>127233.82</v>
      </c>
      <c r="U659" s="2" t="s">
        <v>73</v>
      </c>
      <c r="V659" s="2" t="s">
        <v>33</v>
      </c>
      <c r="W659" s="4">
        <v>4580417.59</v>
      </c>
      <c r="X659" s="4">
        <v>0</v>
      </c>
      <c r="Y659" s="4">
        <v>4580417.59</v>
      </c>
      <c r="Z659" s="2">
        <v>0</v>
      </c>
      <c r="AA659" s="2" t="s">
        <v>56</v>
      </c>
      <c r="AB659" s="2" t="s">
        <v>15733</v>
      </c>
      <c r="AC659" s="2" t="s">
        <v>332</v>
      </c>
      <c r="AD659" s="2" t="s">
        <v>76</v>
      </c>
      <c r="AE659" s="5">
        <v>83.77</v>
      </c>
      <c r="AF659" s="2">
        <v>0</v>
      </c>
      <c r="AG659" s="2" t="s">
        <v>77</v>
      </c>
      <c r="AH659" s="2">
        <v>17</v>
      </c>
      <c r="AI659" s="6" t="str">
        <f t="shared" si="30"/>
        <v>18-24</v>
      </c>
      <c r="AJ659" s="11">
        <f>YEAR(tbl_LoanData[[#This Row],[Application Date]])</f>
        <v>2023</v>
      </c>
      <c r="AK659" s="11" t="str">
        <f>TEXT(tbl_LoanData[[#This Row],[Application Date]],"MMMM")</f>
        <v>April</v>
      </c>
      <c r="AL659" s="12">
        <f>DATE(YEAR(tbl_LoanData[[#This Row],[Application Date]]),MONTH(tbl_LoanData[[#This Row],[Application Date]]),1)</f>
        <v>45017</v>
      </c>
      <c r="AM659" s="14">
        <f ca="1">IF(AND(tbl_LoanData[[#This Row],[Application Date]]&gt;=EOMONTH(TODAY(),-1)+1,tbl_LoanData[[#This Row],[Application Date]]&lt;=TODAY()),tbl_LoanData[[#This Row],[Loan Amount]],0)</f>
        <v>0</v>
      </c>
      <c r="AN659" s="14">
        <f>tbl_LoanData[[#This Row],[Amount Paid]]-(Q659-X659)</f>
        <v>1135717.5899999999</v>
      </c>
      <c r="AO659" s="14">
        <f>IF(tbl_LoanData[[#This Row],[Application Status]]="Approved",1,0)</f>
        <v>1</v>
      </c>
      <c r="AP659" s="22" t="str">
        <f t="shared" ca="1" si="31"/>
        <v/>
      </c>
      <c r="AQ659" s="22" t="str">
        <f t="shared" ca="1" si="32"/>
        <v/>
      </c>
    </row>
    <row r="660" spans="1:43" ht="14.4" customHeight="1" x14ac:dyDescent="0.3">
      <c r="A660" s="2" t="s">
        <v>13301</v>
      </c>
      <c r="B660" s="2" t="s">
        <v>13302</v>
      </c>
      <c r="C660" s="2" t="s">
        <v>80</v>
      </c>
      <c r="D660" s="2" t="s">
        <v>117</v>
      </c>
      <c r="E660" s="2" t="s">
        <v>135</v>
      </c>
      <c r="F660" s="2">
        <v>38</v>
      </c>
      <c r="G660" s="2" t="s">
        <v>83</v>
      </c>
      <c r="H660" s="2" t="s">
        <v>136</v>
      </c>
      <c r="I660" s="2" t="s">
        <v>49</v>
      </c>
      <c r="J660" s="3">
        <v>45042</v>
      </c>
      <c r="K660" s="3"/>
      <c r="L660" s="2" t="s">
        <v>38</v>
      </c>
      <c r="M660" s="2" t="s">
        <v>144</v>
      </c>
      <c r="N660" s="2" t="s">
        <v>382</v>
      </c>
      <c r="O660" s="4">
        <v>1190000</v>
      </c>
      <c r="P660" s="4">
        <v>147600</v>
      </c>
      <c r="Q660" s="4">
        <v>1042400</v>
      </c>
      <c r="R660" s="2">
        <v>48</v>
      </c>
      <c r="S660" s="5">
        <v>6.12</v>
      </c>
      <c r="T660" s="4">
        <v>27032.91</v>
      </c>
      <c r="U660" s="2" t="s">
        <v>113</v>
      </c>
      <c r="V660" s="2" t="s">
        <v>97</v>
      </c>
      <c r="W660" s="4">
        <v>0</v>
      </c>
      <c r="X660" s="4">
        <v>0</v>
      </c>
      <c r="Y660" s="4">
        <v>1297579.52</v>
      </c>
      <c r="Z660" s="2">
        <v>0</v>
      </c>
      <c r="AA660" s="2" t="s">
        <v>97</v>
      </c>
      <c r="AB660" s="2" t="s">
        <v>15734</v>
      </c>
      <c r="AC660" s="2" t="s">
        <v>138</v>
      </c>
      <c r="AD660" s="2" t="s">
        <v>76</v>
      </c>
      <c r="AE660" s="5">
        <v>87.6</v>
      </c>
      <c r="AF660" s="2">
        <v>0</v>
      </c>
      <c r="AG660" s="2" t="s">
        <v>97</v>
      </c>
      <c r="AH660" s="2"/>
      <c r="AI660" s="6" t="str">
        <f t="shared" si="30"/>
        <v>35-44</v>
      </c>
      <c r="AJ660" s="11">
        <f>YEAR(tbl_LoanData[[#This Row],[Application Date]])</f>
        <v>2023</v>
      </c>
      <c r="AK660" s="11" t="str">
        <f>TEXT(tbl_LoanData[[#This Row],[Application Date]],"MMMM")</f>
        <v>April</v>
      </c>
      <c r="AL660" s="12">
        <f>DATE(YEAR(tbl_LoanData[[#This Row],[Application Date]]),MONTH(tbl_LoanData[[#This Row],[Application Date]]),1)</f>
        <v>45017</v>
      </c>
      <c r="AM660" s="14">
        <f ca="1">IF(AND(tbl_LoanData[[#This Row],[Application Date]]&gt;=EOMONTH(TODAY(),-1)+1,tbl_LoanData[[#This Row],[Application Date]]&lt;=TODAY()),tbl_LoanData[[#This Row],[Loan Amount]],0)</f>
        <v>0</v>
      </c>
      <c r="AN660" s="14">
        <f>tbl_LoanData[[#This Row],[Amount Paid]]-(Q660-X660)</f>
        <v>-1042400</v>
      </c>
      <c r="AO660" s="14">
        <f>IF(tbl_LoanData[[#This Row],[Application Status]]="Approved",1,0)</f>
        <v>0</v>
      </c>
      <c r="AP660" s="22" t="str">
        <f t="shared" ca="1" si="31"/>
        <v/>
      </c>
      <c r="AQ660" s="22" t="str">
        <f t="shared" ca="1" si="32"/>
        <v/>
      </c>
    </row>
    <row r="661" spans="1:43" ht="14.4" customHeight="1" x14ac:dyDescent="0.3">
      <c r="A661" s="2" t="s">
        <v>13311</v>
      </c>
      <c r="B661" s="2" t="s">
        <v>13312</v>
      </c>
      <c r="C661" s="2" t="s">
        <v>253</v>
      </c>
      <c r="D661" s="2" t="s">
        <v>268</v>
      </c>
      <c r="E661" s="2" t="s">
        <v>210</v>
      </c>
      <c r="F661" s="2">
        <v>38</v>
      </c>
      <c r="G661" s="2" t="s">
        <v>69</v>
      </c>
      <c r="H661" s="2" t="s">
        <v>93</v>
      </c>
      <c r="I661" s="2" t="s">
        <v>50</v>
      </c>
      <c r="J661" s="3">
        <v>45029</v>
      </c>
      <c r="K661" s="3">
        <v>45031</v>
      </c>
      <c r="L661" s="2" t="s">
        <v>37</v>
      </c>
      <c r="M661" s="2" t="s">
        <v>260</v>
      </c>
      <c r="N661" s="2" t="s">
        <v>745</v>
      </c>
      <c r="O661" s="4">
        <v>203000</v>
      </c>
      <c r="P661" s="4">
        <v>28100</v>
      </c>
      <c r="Q661" s="4">
        <v>174900</v>
      </c>
      <c r="R661" s="2">
        <v>48</v>
      </c>
      <c r="S661" s="5">
        <v>8.11</v>
      </c>
      <c r="T661" s="4">
        <v>4825.78</v>
      </c>
      <c r="U661" s="2" t="s">
        <v>73</v>
      </c>
      <c r="V661" s="2" t="s">
        <v>74</v>
      </c>
      <c r="W661" s="4">
        <v>188205.42</v>
      </c>
      <c r="X661" s="4">
        <v>43432.14</v>
      </c>
      <c r="Y661" s="4">
        <v>231637.56</v>
      </c>
      <c r="Z661" s="2">
        <v>28</v>
      </c>
      <c r="AA661" s="2" t="s">
        <v>57</v>
      </c>
      <c r="AB661" s="2" t="s">
        <v>15731</v>
      </c>
      <c r="AC661" s="2" t="s">
        <v>129</v>
      </c>
      <c r="AD661" s="2" t="s">
        <v>76</v>
      </c>
      <c r="AE661" s="5">
        <v>86.16</v>
      </c>
      <c r="AF661" s="2">
        <v>1</v>
      </c>
      <c r="AG661" s="2" t="s">
        <v>77</v>
      </c>
      <c r="AH661" s="2">
        <v>2</v>
      </c>
      <c r="AI661" s="6" t="str">
        <f t="shared" si="30"/>
        <v>35-44</v>
      </c>
      <c r="AJ661" s="11">
        <f>YEAR(tbl_LoanData[[#This Row],[Application Date]])</f>
        <v>2023</v>
      </c>
      <c r="AK661" s="11" t="str">
        <f>TEXT(tbl_LoanData[[#This Row],[Application Date]],"MMMM")</f>
        <v>April</v>
      </c>
      <c r="AL661" s="12">
        <f>DATE(YEAR(tbl_LoanData[[#This Row],[Application Date]]),MONTH(tbl_LoanData[[#This Row],[Application Date]]),1)</f>
        <v>45017</v>
      </c>
      <c r="AM661" s="14">
        <f ca="1">IF(AND(tbl_LoanData[[#This Row],[Application Date]]&gt;=EOMONTH(TODAY(),-1)+1,tbl_LoanData[[#This Row],[Application Date]]&lt;=TODAY()),tbl_LoanData[[#This Row],[Loan Amount]],0)</f>
        <v>0</v>
      </c>
      <c r="AN661" s="14">
        <f>tbl_LoanData[[#This Row],[Amount Paid]]-(Q661-X661)</f>
        <v>56737.560000000027</v>
      </c>
      <c r="AO661" s="14">
        <f>IF(tbl_LoanData[[#This Row],[Application Status]]="Approved",1,0)</f>
        <v>1</v>
      </c>
      <c r="AP661" s="22" t="str">
        <f t="shared" ca="1" si="31"/>
        <v/>
      </c>
      <c r="AQ661" s="22" t="str">
        <f t="shared" ca="1" si="32"/>
        <v/>
      </c>
    </row>
    <row r="662" spans="1:43" ht="14.4" customHeight="1" x14ac:dyDescent="0.3">
      <c r="A662" s="2" t="s">
        <v>13323</v>
      </c>
      <c r="B662" s="2" t="s">
        <v>13324</v>
      </c>
      <c r="C662" s="2" t="s">
        <v>546</v>
      </c>
      <c r="D662" s="2" t="s">
        <v>81</v>
      </c>
      <c r="E662" s="2" t="s">
        <v>293</v>
      </c>
      <c r="F662" s="2">
        <v>44</v>
      </c>
      <c r="G662" s="2" t="s">
        <v>83</v>
      </c>
      <c r="H662" s="2" t="s">
        <v>103</v>
      </c>
      <c r="I662" s="2" t="s">
        <v>43</v>
      </c>
      <c r="J662" s="3">
        <v>45043</v>
      </c>
      <c r="K662" s="3"/>
      <c r="L662" s="2" t="s">
        <v>36</v>
      </c>
      <c r="M662" s="2" t="s">
        <v>94</v>
      </c>
      <c r="N662" s="2" t="s">
        <v>212</v>
      </c>
      <c r="O662" s="4">
        <v>2180000</v>
      </c>
      <c r="P662" s="4">
        <v>585600</v>
      </c>
      <c r="Q662" s="4">
        <v>1594400</v>
      </c>
      <c r="R662" s="2">
        <v>36</v>
      </c>
      <c r="S662" s="5">
        <v>10.37</v>
      </c>
      <c r="T662" s="4">
        <v>58067.16</v>
      </c>
      <c r="U662" s="2" t="s">
        <v>96</v>
      </c>
      <c r="V662" s="2" t="s">
        <v>97</v>
      </c>
      <c r="W662" s="4">
        <v>0</v>
      </c>
      <c r="X662" s="4">
        <v>0</v>
      </c>
      <c r="Y662" s="4">
        <v>2090417.84</v>
      </c>
      <c r="Z662" s="2">
        <v>0</v>
      </c>
      <c r="AA662" s="2" t="s">
        <v>97</v>
      </c>
      <c r="AB662" s="2" t="s">
        <v>15736</v>
      </c>
      <c r="AC662" s="2" t="s">
        <v>360</v>
      </c>
      <c r="AD662" s="2" t="s">
        <v>76</v>
      </c>
      <c r="AE662" s="5">
        <v>73.14</v>
      </c>
      <c r="AF662" s="2">
        <v>0</v>
      </c>
      <c r="AG662" s="2" t="s">
        <v>97</v>
      </c>
      <c r="AH662" s="2"/>
      <c r="AI662" s="6" t="str">
        <f t="shared" si="30"/>
        <v>35-44</v>
      </c>
      <c r="AJ662" s="11">
        <f>YEAR(tbl_LoanData[[#This Row],[Application Date]])</f>
        <v>2023</v>
      </c>
      <c r="AK662" s="11" t="str">
        <f>TEXT(tbl_LoanData[[#This Row],[Application Date]],"MMMM")</f>
        <v>April</v>
      </c>
      <c r="AL662" s="12">
        <f>DATE(YEAR(tbl_LoanData[[#This Row],[Application Date]]),MONTH(tbl_LoanData[[#This Row],[Application Date]]),1)</f>
        <v>45017</v>
      </c>
      <c r="AM662" s="14">
        <f ca="1">IF(AND(tbl_LoanData[[#This Row],[Application Date]]&gt;=EOMONTH(TODAY(),-1)+1,tbl_LoanData[[#This Row],[Application Date]]&lt;=TODAY()),tbl_LoanData[[#This Row],[Loan Amount]],0)</f>
        <v>0</v>
      </c>
      <c r="AN662" s="14">
        <f>tbl_LoanData[[#This Row],[Amount Paid]]-(Q662-X662)</f>
        <v>-1594400</v>
      </c>
      <c r="AO662" s="14">
        <f>IF(tbl_LoanData[[#This Row],[Application Status]]="Approved",1,0)</f>
        <v>0</v>
      </c>
      <c r="AP662" s="22" t="str">
        <f t="shared" ca="1" si="31"/>
        <v/>
      </c>
      <c r="AQ662" s="22" t="str">
        <f t="shared" ca="1" si="32"/>
        <v/>
      </c>
    </row>
    <row r="663" spans="1:43" ht="14.4" customHeight="1" x14ac:dyDescent="0.3">
      <c r="A663" s="2" t="s">
        <v>13367</v>
      </c>
      <c r="B663" s="2" t="s">
        <v>13368</v>
      </c>
      <c r="C663" s="2" t="s">
        <v>277</v>
      </c>
      <c r="D663" s="2" t="s">
        <v>82</v>
      </c>
      <c r="E663" s="2" t="s">
        <v>406</v>
      </c>
      <c r="F663" s="2">
        <v>60</v>
      </c>
      <c r="G663" s="2" t="s">
        <v>83</v>
      </c>
      <c r="H663" s="2" t="s">
        <v>285</v>
      </c>
      <c r="I663" s="2" t="s">
        <v>55</v>
      </c>
      <c r="J663" s="3">
        <v>45028</v>
      </c>
      <c r="K663" s="3">
        <v>45035</v>
      </c>
      <c r="L663" s="2" t="s">
        <v>40</v>
      </c>
      <c r="M663" s="2" t="s">
        <v>85</v>
      </c>
      <c r="N663" s="2" t="s">
        <v>86</v>
      </c>
      <c r="O663" s="4">
        <v>1484000</v>
      </c>
      <c r="P663" s="4">
        <v>237800</v>
      </c>
      <c r="Q663" s="4">
        <v>1246200</v>
      </c>
      <c r="R663" s="2">
        <v>18</v>
      </c>
      <c r="S663" s="5">
        <v>7.8</v>
      </c>
      <c r="T663" s="4">
        <v>77333.63</v>
      </c>
      <c r="U663" s="2" t="s">
        <v>73</v>
      </c>
      <c r="V663" s="2" t="s">
        <v>33</v>
      </c>
      <c r="W663" s="4">
        <v>1392005.4</v>
      </c>
      <c r="X663" s="4">
        <v>0</v>
      </c>
      <c r="Y663" s="4">
        <v>1392005.4</v>
      </c>
      <c r="Z663" s="2">
        <v>0</v>
      </c>
      <c r="AA663" s="2" t="s">
        <v>56</v>
      </c>
      <c r="AB663" s="2" t="s">
        <v>15733</v>
      </c>
      <c r="AC663" s="2" t="s">
        <v>87</v>
      </c>
      <c r="AD663" s="2" t="s">
        <v>76</v>
      </c>
      <c r="AE663" s="5">
        <v>83.98</v>
      </c>
      <c r="AF663" s="2">
        <v>0</v>
      </c>
      <c r="AG663" s="2" t="s">
        <v>77</v>
      </c>
      <c r="AH663" s="2">
        <v>7</v>
      </c>
      <c r="AI663" s="6" t="str">
        <f t="shared" si="30"/>
        <v>55-64</v>
      </c>
      <c r="AJ663" s="11">
        <f>YEAR(tbl_LoanData[[#This Row],[Application Date]])</f>
        <v>2023</v>
      </c>
      <c r="AK663" s="11" t="str">
        <f>TEXT(tbl_LoanData[[#This Row],[Application Date]],"MMMM")</f>
        <v>April</v>
      </c>
      <c r="AL663" s="12">
        <f>DATE(YEAR(tbl_LoanData[[#This Row],[Application Date]]),MONTH(tbl_LoanData[[#This Row],[Application Date]]),1)</f>
        <v>45017</v>
      </c>
      <c r="AM663" s="14">
        <f ca="1">IF(AND(tbl_LoanData[[#This Row],[Application Date]]&gt;=EOMONTH(TODAY(),-1)+1,tbl_LoanData[[#This Row],[Application Date]]&lt;=TODAY()),tbl_LoanData[[#This Row],[Loan Amount]],0)</f>
        <v>0</v>
      </c>
      <c r="AN663" s="14">
        <f>tbl_LoanData[[#This Row],[Amount Paid]]-(Q663-X663)</f>
        <v>145805.39999999991</v>
      </c>
      <c r="AO663" s="14">
        <f>IF(tbl_LoanData[[#This Row],[Application Status]]="Approved",1,0)</f>
        <v>1</v>
      </c>
      <c r="AP663" s="22" t="str">
        <f t="shared" ca="1" si="31"/>
        <v/>
      </c>
      <c r="AQ663" s="22" t="str">
        <f t="shared" ca="1" si="32"/>
        <v/>
      </c>
    </row>
    <row r="664" spans="1:43" ht="14.4" customHeight="1" x14ac:dyDescent="0.3">
      <c r="A664" s="2" t="s">
        <v>13773</v>
      </c>
      <c r="B664" s="2" t="s">
        <v>13774</v>
      </c>
      <c r="C664" s="2" t="s">
        <v>243</v>
      </c>
      <c r="D664" s="2" t="s">
        <v>102</v>
      </c>
      <c r="E664" s="2" t="s">
        <v>268</v>
      </c>
      <c r="F664" s="2">
        <v>38</v>
      </c>
      <c r="G664" s="2" t="s">
        <v>83</v>
      </c>
      <c r="H664" s="2" t="s">
        <v>285</v>
      </c>
      <c r="I664" s="2" t="s">
        <v>55</v>
      </c>
      <c r="J664" s="3">
        <v>45034</v>
      </c>
      <c r="K664" s="3">
        <v>45054</v>
      </c>
      <c r="L664" s="2" t="s">
        <v>40</v>
      </c>
      <c r="M664" s="2" t="s">
        <v>85</v>
      </c>
      <c r="N664" s="2" t="s">
        <v>274</v>
      </c>
      <c r="O664" s="4">
        <v>1220000</v>
      </c>
      <c r="P664" s="4">
        <v>324300</v>
      </c>
      <c r="Q664" s="4">
        <v>895700</v>
      </c>
      <c r="R664" s="2">
        <v>24</v>
      </c>
      <c r="S664" s="5">
        <v>5.8</v>
      </c>
      <c r="T664" s="4">
        <v>41650.050000000003</v>
      </c>
      <c r="U664" s="2" t="s">
        <v>73</v>
      </c>
      <c r="V664" s="2" t="s">
        <v>33</v>
      </c>
      <c r="W664" s="4">
        <v>999601.2</v>
      </c>
      <c r="X664" s="4">
        <v>0</v>
      </c>
      <c r="Y664" s="4">
        <v>999601.2</v>
      </c>
      <c r="Z664" s="2">
        <v>0</v>
      </c>
      <c r="AA664" s="2" t="s">
        <v>56</v>
      </c>
      <c r="AB664" s="2" t="s">
        <v>15734</v>
      </c>
      <c r="AC664" s="2" t="s">
        <v>332</v>
      </c>
      <c r="AD664" s="2" t="s">
        <v>76</v>
      </c>
      <c r="AE664" s="5">
        <v>73.42</v>
      </c>
      <c r="AF664" s="2">
        <v>0</v>
      </c>
      <c r="AG664" s="2" t="s">
        <v>77</v>
      </c>
      <c r="AH664" s="2">
        <v>20</v>
      </c>
      <c r="AI664" s="6" t="str">
        <f t="shared" si="30"/>
        <v>35-44</v>
      </c>
      <c r="AJ664" s="11">
        <f>YEAR(tbl_LoanData[[#This Row],[Application Date]])</f>
        <v>2023</v>
      </c>
      <c r="AK664" s="11" t="str">
        <f>TEXT(tbl_LoanData[[#This Row],[Application Date]],"MMMM")</f>
        <v>April</v>
      </c>
      <c r="AL664" s="12">
        <f>DATE(YEAR(tbl_LoanData[[#This Row],[Application Date]]),MONTH(tbl_LoanData[[#This Row],[Application Date]]),1)</f>
        <v>45017</v>
      </c>
      <c r="AM664" s="14">
        <f ca="1">IF(AND(tbl_LoanData[[#This Row],[Application Date]]&gt;=EOMONTH(TODAY(),-1)+1,tbl_LoanData[[#This Row],[Application Date]]&lt;=TODAY()),tbl_LoanData[[#This Row],[Loan Amount]],0)</f>
        <v>0</v>
      </c>
      <c r="AN664" s="14">
        <f>tbl_LoanData[[#This Row],[Amount Paid]]-(Q664-X664)</f>
        <v>103901.19999999995</v>
      </c>
      <c r="AO664" s="14">
        <f>IF(tbl_LoanData[[#This Row],[Application Status]]="Approved",1,0)</f>
        <v>1</v>
      </c>
      <c r="AP664" s="22" t="str">
        <f t="shared" ca="1" si="31"/>
        <v/>
      </c>
      <c r="AQ664" s="22" t="str">
        <f t="shared" ca="1" si="32"/>
        <v/>
      </c>
    </row>
    <row r="665" spans="1:43" x14ac:dyDescent="0.3">
      <c r="A665" s="2" t="s">
        <v>13805</v>
      </c>
      <c r="B665" s="2" t="s">
        <v>13806</v>
      </c>
      <c r="C665" s="2" t="s">
        <v>249</v>
      </c>
      <c r="D665" s="2" t="s">
        <v>232</v>
      </c>
      <c r="E665" s="2" t="s">
        <v>232</v>
      </c>
      <c r="F665" s="2">
        <v>43</v>
      </c>
      <c r="G665" s="2" t="s">
        <v>69</v>
      </c>
      <c r="H665" s="2" t="s">
        <v>156</v>
      </c>
      <c r="I665" s="2" t="s">
        <v>45</v>
      </c>
      <c r="J665" s="3">
        <v>45043</v>
      </c>
      <c r="K665" s="3">
        <v>45055</v>
      </c>
      <c r="L665" s="2" t="s">
        <v>37</v>
      </c>
      <c r="M665" s="2" t="s">
        <v>94</v>
      </c>
      <c r="N665" s="2" t="s">
        <v>488</v>
      </c>
      <c r="O665" s="4">
        <v>133000</v>
      </c>
      <c r="P665" s="4">
        <v>32600</v>
      </c>
      <c r="Q665" s="4">
        <v>100400</v>
      </c>
      <c r="R665" s="2">
        <v>36</v>
      </c>
      <c r="S665" s="5">
        <v>5.24</v>
      </c>
      <c r="T665" s="4">
        <v>3227.3</v>
      </c>
      <c r="U665" s="2" t="s">
        <v>73</v>
      </c>
      <c r="V665" s="2" t="s">
        <v>34</v>
      </c>
      <c r="W665" s="4">
        <v>83909.8</v>
      </c>
      <c r="X665" s="4">
        <v>32273.08</v>
      </c>
      <c r="Y665" s="4">
        <v>116182.88</v>
      </c>
      <c r="Z665" s="2">
        <v>280</v>
      </c>
      <c r="AA665" s="2" t="s">
        <v>60</v>
      </c>
      <c r="AB665" s="2" t="s">
        <v>15736</v>
      </c>
      <c r="AC665" s="2" t="s">
        <v>106</v>
      </c>
      <c r="AD665" s="2" t="s">
        <v>76</v>
      </c>
      <c r="AE665" s="5">
        <v>75.489999999999995</v>
      </c>
      <c r="AF665" s="2">
        <v>9</v>
      </c>
      <c r="AG665" s="2" t="s">
        <v>130</v>
      </c>
      <c r="AH665" s="2">
        <v>12</v>
      </c>
      <c r="AI665" s="6" t="str">
        <f t="shared" si="30"/>
        <v>35-44</v>
      </c>
      <c r="AJ665" s="11">
        <f>YEAR(tbl_LoanData[[#This Row],[Application Date]])</f>
        <v>2023</v>
      </c>
      <c r="AK665" s="11" t="str">
        <f>TEXT(tbl_LoanData[[#This Row],[Application Date]],"MMMM")</f>
        <v>April</v>
      </c>
      <c r="AL665" s="12">
        <f>DATE(YEAR(tbl_LoanData[[#This Row],[Application Date]]),MONTH(tbl_LoanData[[#This Row],[Application Date]]),1)</f>
        <v>45017</v>
      </c>
      <c r="AM665" s="14">
        <f ca="1">IF(AND(tbl_LoanData[[#This Row],[Application Date]]&gt;=EOMONTH(TODAY(),-1)+1,tbl_LoanData[[#This Row],[Application Date]]&lt;=TODAY()),tbl_LoanData[[#This Row],[Loan Amount]],0)</f>
        <v>0</v>
      </c>
      <c r="AN665" s="14">
        <f>tbl_LoanData[[#This Row],[Amount Paid]]-(Q665-X665)</f>
        <v>15782.880000000005</v>
      </c>
      <c r="AO665" s="14">
        <f>IF(tbl_LoanData[[#This Row],[Application Status]]="Approved",1,0)</f>
        <v>1</v>
      </c>
      <c r="AP665" s="22" t="str">
        <f t="shared" ca="1" si="31"/>
        <v/>
      </c>
      <c r="AQ665" s="22" t="str">
        <f t="shared" ca="1" si="32"/>
        <v/>
      </c>
    </row>
    <row r="666" spans="1:43" x14ac:dyDescent="0.3">
      <c r="A666" s="2" t="s">
        <v>13931</v>
      </c>
      <c r="B666" s="2" t="s">
        <v>13932</v>
      </c>
      <c r="C666" s="2" t="s">
        <v>1012</v>
      </c>
      <c r="D666" s="2" t="s">
        <v>67</v>
      </c>
      <c r="E666" s="2" t="s">
        <v>406</v>
      </c>
      <c r="F666" s="2">
        <v>58</v>
      </c>
      <c r="G666" s="2" t="s">
        <v>69</v>
      </c>
      <c r="H666" s="2" t="s">
        <v>543</v>
      </c>
      <c r="I666" s="2" t="s">
        <v>45</v>
      </c>
      <c r="J666" s="3">
        <v>45027</v>
      </c>
      <c r="K666" s="3">
        <v>45043</v>
      </c>
      <c r="L666" s="2" t="s">
        <v>36</v>
      </c>
      <c r="M666" s="2" t="s">
        <v>104</v>
      </c>
      <c r="N666" s="2" t="s">
        <v>592</v>
      </c>
      <c r="O666" s="4">
        <v>1790000</v>
      </c>
      <c r="P666" s="4">
        <v>206800</v>
      </c>
      <c r="Q666" s="4">
        <v>1583200</v>
      </c>
      <c r="R666" s="2">
        <v>48</v>
      </c>
      <c r="S666" s="5">
        <v>7.29</v>
      </c>
      <c r="T666" s="4">
        <v>42601.27</v>
      </c>
      <c r="U666" s="2" t="s">
        <v>73</v>
      </c>
      <c r="V666" s="2" t="s">
        <v>74</v>
      </c>
      <c r="W666" s="4">
        <v>1704050.8</v>
      </c>
      <c r="X666" s="4">
        <v>340810.32</v>
      </c>
      <c r="Y666" s="4">
        <v>2044861.12</v>
      </c>
      <c r="Z666" s="2">
        <v>0</v>
      </c>
      <c r="AA666" s="2" t="s">
        <v>56</v>
      </c>
      <c r="AB666" s="2" t="s">
        <v>15727</v>
      </c>
      <c r="AC666" s="2" t="s">
        <v>121</v>
      </c>
      <c r="AD666" s="2" t="s">
        <v>76</v>
      </c>
      <c r="AE666" s="5">
        <v>88.45</v>
      </c>
      <c r="AF666" s="2">
        <v>0</v>
      </c>
      <c r="AG666" s="2" t="s">
        <v>77</v>
      </c>
      <c r="AH666" s="2">
        <v>16</v>
      </c>
      <c r="AI666" s="6" t="str">
        <f t="shared" si="30"/>
        <v>55-64</v>
      </c>
      <c r="AJ666" s="11">
        <f>YEAR(tbl_LoanData[[#This Row],[Application Date]])</f>
        <v>2023</v>
      </c>
      <c r="AK666" s="11" t="str">
        <f>TEXT(tbl_LoanData[[#This Row],[Application Date]],"MMMM")</f>
        <v>April</v>
      </c>
      <c r="AL666" s="12">
        <f>DATE(YEAR(tbl_LoanData[[#This Row],[Application Date]]),MONTH(tbl_LoanData[[#This Row],[Application Date]]),1)</f>
        <v>45017</v>
      </c>
      <c r="AM666" s="14">
        <f ca="1">IF(AND(tbl_LoanData[[#This Row],[Application Date]]&gt;=EOMONTH(TODAY(),-1)+1,tbl_LoanData[[#This Row],[Application Date]]&lt;=TODAY()),tbl_LoanData[[#This Row],[Loan Amount]],0)</f>
        <v>0</v>
      </c>
      <c r="AN666" s="14">
        <f>tbl_LoanData[[#This Row],[Amount Paid]]-(Q666-X666)</f>
        <v>461661.12000000011</v>
      </c>
      <c r="AO666" s="14">
        <f>IF(tbl_LoanData[[#This Row],[Application Status]]="Approved",1,0)</f>
        <v>1</v>
      </c>
      <c r="AP666" s="22" t="str">
        <f t="shared" ca="1" si="31"/>
        <v/>
      </c>
      <c r="AQ666" s="22" t="str">
        <f t="shared" ca="1" si="32"/>
        <v/>
      </c>
    </row>
    <row r="667" spans="1:43" ht="14.4" customHeight="1" x14ac:dyDescent="0.3">
      <c r="A667" s="2" t="s">
        <v>14103</v>
      </c>
      <c r="B667" s="2" t="s">
        <v>14104</v>
      </c>
      <c r="C667" s="2" t="s">
        <v>986</v>
      </c>
      <c r="D667" s="2" t="s">
        <v>117</v>
      </c>
      <c r="E667" s="2" t="s">
        <v>117</v>
      </c>
      <c r="F667" s="2">
        <v>24</v>
      </c>
      <c r="G667" s="2" t="s">
        <v>83</v>
      </c>
      <c r="H667" s="2" t="s">
        <v>372</v>
      </c>
      <c r="I667" s="2" t="s">
        <v>43</v>
      </c>
      <c r="J667" s="3">
        <v>45024</v>
      </c>
      <c r="K667" s="3">
        <v>45034</v>
      </c>
      <c r="L667" s="2" t="s">
        <v>39</v>
      </c>
      <c r="M667" s="2" t="s">
        <v>85</v>
      </c>
      <c r="N667" s="2" t="s">
        <v>178</v>
      </c>
      <c r="O667" s="4">
        <v>1205000</v>
      </c>
      <c r="P667" s="4">
        <v>122500</v>
      </c>
      <c r="Q667" s="4">
        <v>1082500</v>
      </c>
      <c r="R667" s="2">
        <v>48</v>
      </c>
      <c r="S667" s="5">
        <v>8.82</v>
      </c>
      <c r="T667" s="4">
        <v>30508.46</v>
      </c>
      <c r="U667" s="2" t="s">
        <v>73</v>
      </c>
      <c r="V667" s="2" t="s">
        <v>74</v>
      </c>
      <c r="W667" s="4">
        <v>1220338.3999999999</v>
      </c>
      <c r="X667" s="4">
        <v>244067.6</v>
      </c>
      <c r="Y667" s="4">
        <v>1464406</v>
      </c>
      <c r="Z667" s="2">
        <v>0</v>
      </c>
      <c r="AA667" s="2" t="s">
        <v>56</v>
      </c>
      <c r="AB667" s="2" t="s">
        <v>15735</v>
      </c>
      <c r="AC667" s="2" t="s">
        <v>360</v>
      </c>
      <c r="AD667" s="2" t="s">
        <v>76</v>
      </c>
      <c r="AE667" s="5">
        <v>89.83</v>
      </c>
      <c r="AF667" s="2">
        <v>0</v>
      </c>
      <c r="AG667" s="2" t="s">
        <v>77</v>
      </c>
      <c r="AH667" s="2">
        <v>10</v>
      </c>
      <c r="AI667" s="6" t="str">
        <f t="shared" si="30"/>
        <v>18-24</v>
      </c>
      <c r="AJ667" s="11">
        <f>YEAR(tbl_LoanData[[#This Row],[Application Date]])</f>
        <v>2023</v>
      </c>
      <c r="AK667" s="11" t="str">
        <f>TEXT(tbl_LoanData[[#This Row],[Application Date]],"MMMM")</f>
        <v>April</v>
      </c>
      <c r="AL667" s="12">
        <f>DATE(YEAR(tbl_LoanData[[#This Row],[Application Date]]),MONTH(tbl_LoanData[[#This Row],[Application Date]]),1)</f>
        <v>45017</v>
      </c>
      <c r="AM667" s="14">
        <f ca="1">IF(AND(tbl_LoanData[[#This Row],[Application Date]]&gt;=EOMONTH(TODAY(),-1)+1,tbl_LoanData[[#This Row],[Application Date]]&lt;=TODAY()),tbl_LoanData[[#This Row],[Loan Amount]],0)</f>
        <v>0</v>
      </c>
      <c r="AN667" s="14">
        <f>tbl_LoanData[[#This Row],[Amount Paid]]-(Q667-X667)</f>
        <v>381905.99999999988</v>
      </c>
      <c r="AO667" s="14">
        <f>IF(tbl_LoanData[[#This Row],[Application Status]]="Approved",1,0)</f>
        <v>1</v>
      </c>
      <c r="AP667" s="22" t="str">
        <f t="shared" ca="1" si="31"/>
        <v/>
      </c>
      <c r="AQ667" s="22" t="str">
        <f t="shared" ca="1" si="32"/>
        <v/>
      </c>
    </row>
    <row r="668" spans="1:43" ht="14.4" customHeight="1" x14ac:dyDescent="0.3">
      <c r="A668" s="2" t="s">
        <v>14139</v>
      </c>
      <c r="B668" s="2" t="s">
        <v>14140</v>
      </c>
      <c r="C668" s="2" t="s">
        <v>124</v>
      </c>
      <c r="D668" s="2" t="s">
        <v>67</v>
      </c>
      <c r="E668" s="2" t="s">
        <v>190</v>
      </c>
      <c r="F668" s="2">
        <v>28</v>
      </c>
      <c r="G668" s="2" t="s">
        <v>69</v>
      </c>
      <c r="H668" s="2" t="s">
        <v>205</v>
      </c>
      <c r="I668" s="2" t="s">
        <v>49</v>
      </c>
      <c r="J668" s="3">
        <v>45025</v>
      </c>
      <c r="K668" s="3">
        <v>45033</v>
      </c>
      <c r="L668" s="2" t="s">
        <v>40</v>
      </c>
      <c r="M668" s="2" t="s">
        <v>157</v>
      </c>
      <c r="N668" s="2" t="s">
        <v>328</v>
      </c>
      <c r="O668" s="4">
        <v>1184000</v>
      </c>
      <c r="P668" s="4">
        <v>325300</v>
      </c>
      <c r="Q668" s="4">
        <v>858700</v>
      </c>
      <c r="R668" s="2">
        <v>36</v>
      </c>
      <c r="S668" s="5">
        <v>6.9</v>
      </c>
      <c r="T668" s="4">
        <v>28790.3</v>
      </c>
      <c r="U668" s="2" t="s">
        <v>73</v>
      </c>
      <c r="V668" s="2" t="s">
        <v>34</v>
      </c>
      <c r="W668" s="4">
        <v>921289.6</v>
      </c>
      <c r="X668" s="4">
        <v>115161.3</v>
      </c>
      <c r="Y668" s="4">
        <v>1036450.9</v>
      </c>
      <c r="Z668" s="2">
        <v>116</v>
      </c>
      <c r="AA668" s="2" t="s">
        <v>60</v>
      </c>
      <c r="AB668" s="2" t="s">
        <v>15728</v>
      </c>
      <c r="AC668" s="2" t="s">
        <v>146</v>
      </c>
      <c r="AD668" s="2" t="s">
        <v>76</v>
      </c>
      <c r="AE668" s="5">
        <v>72.53</v>
      </c>
      <c r="AF668" s="2">
        <v>4</v>
      </c>
      <c r="AG668" s="2" t="s">
        <v>130</v>
      </c>
      <c r="AH668" s="2">
        <v>8</v>
      </c>
      <c r="AI668" s="6" t="str">
        <f t="shared" si="30"/>
        <v>25-34</v>
      </c>
      <c r="AJ668" s="11">
        <f>YEAR(tbl_LoanData[[#This Row],[Application Date]])</f>
        <v>2023</v>
      </c>
      <c r="AK668" s="11" t="str">
        <f>TEXT(tbl_LoanData[[#This Row],[Application Date]],"MMMM")</f>
        <v>April</v>
      </c>
      <c r="AL668" s="12">
        <f>DATE(YEAR(tbl_LoanData[[#This Row],[Application Date]]),MONTH(tbl_LoanData[[#This Row],[Application Date]]),1)</f>
        <v>45017</v>
      </c>
      <c r="AM668" s="14">
        <f ca="1">IF(AND(tbl_LoanData[[#This Row],[Application Date]]&gt;=EOMONTH(TODAY(),-1)+1,tbl_LoanData[[#This Row],[Application Date]]&lt;=TODAY()),tbl_LoanData[[#This Row],[Loan Amount]],0)</f>
        <v>0</v>
      </c>
      <c r="AN668" s="14">
        <f>tbl_LoanData[[#This Row],[Amount Paid]]-(Q668-X668)</f>
        <v>177750.90000000002</v>
      </c>
      <c r="AO668" s="14">
        <f>IF(tbl_LoanData[[#This Row],[Application Status]]="Approved",1,0)</f>
        <v>1</v>
      </c>
      <c r="AP668" s="22" t="str">
        <f t="shared" ca="1" si="31"/>
        <v/>
      </c>
      <c r="AQ668" s="22" t="str">
        <f t="shared" ca="1" si="32"/>
        <v/>
      </c>
    </row>
    <row r="669" spans="1:43" ht="14.4" customHeight="1" x14ac:dyDescent="0.3">
      <c r="A669" s="2" t="s">
        <v>14277</v>
      </c>
      <c r="B669" s="2" t="s">
        <v>14278</v>
      </c>
      <c r="C669" s="2" t="s">
        <v>668</v>
      </c>
      <c r="D669" s="2" t="s">
        <v>176</v>
      </c>
      <c r="E669" s="2" t="s">
        <v>190</v>
      </c>
      <c r="F669" s="2">
        <v>44</v>
      </c>
      <c r="G669" s="2" t="s">
        <v>69</v>
      </c>
      <c r="H669" s="2" t="s">
        <v>318</v>
      </c>
      <c r="I669" s="2" t="s">
        <v>42</v>
      </c>
      <c r="J669" s="3">
        <v>45036</v>
      </c>
      <c r="K669" s="3">
        <v>45041</v>
      </c>
      <c r="L669" s="2" t="s">
        <v>36</v>
      </c>
      <c r="M669" s="2" t="s">
        <v>71</v>
      </c>
      <c r="N669" s="2" t="s">
        <v>162</v>
      </c>
      <c r="O669" s="4">
        <v>1588000</v>
      </c>
      <c r="P669" s="4">
        <v>491100</v>
      </c>
      <c r="Q669" s="4">
        <v>1096900</v>
      </c>
      <c r="R669" s="2">
        <v>48</v>
      </c>
      <c r="S669" s="5">
        <v>12.45</v>
      </c>
      <c r="T669" s="4">
        <v>34232.42</v>
      </c>
      <c r="U669" s="2" t="s">
        <v>73</v>
      </c>
      <c r="V669" s="2" t="s">
        <v>74</v>
      </c>
      <c r="W669" s="4">
        <v>1369296.8</v>
      </c>
      <c r="X669" s="4">
        <v>273859.40000000002</v>
      </c>
      <c r="Y669" s="4">
        <v>1643156.2</v>
      </c>
      <c r="Z669" s="2">
        <v>0</v>
      </c>
      <c r="AA669" s="2" t="s">
        <v>56</v>
      </c>
      <c r="AB669" s="2" t="s">
        <v>15734</v>
      </c>
      <c r="AC669" s="2" t="s">
        <v>138</v>
      </c>
      <c r="AD669" s="2" t="s">
        <v>76</v>
      </c>
      <c r="AE669" s="5">
        <v>69.069999999999993</v>
      </c>
      <c r="AF669" s="2">
        <v>0</v>
      </c>
      <c r="AG669" s="2" t="s">
        <v>77</v>
      </c>
      <c r="AH669" s="2">
        <v>5</v>
      </c>
      <c r="AI669" s="6" t="str">
        <f t="shared" si="30"/>
        <v>35-44</v>
      </c>
      <c r="AJ669" s="11">
        <f>YEAR(tbl_LoanData[[#This Row],[Application Date]])</f>
        <v>2023</v>
      </c>
      <c r="AK669" s="11" t="str">
        <f>TEXT(tbl_LoanData[[#This Row],[Application Date]],"MMMM")</f>
        <v>April</v>
      </c>
      <c r="AL669" s="12">
        <f>DATE(YEAR(tbl_LoanData[[#This Row],[Application Date]]),MONTH(tbl_LoanData[[#This Row],[Application Date]]),1)</f>
        <v>45017</v>
      </c>
      <c r="AM669" s="14">
        <f ca="1">IF(AND(tbl_LoanData[[#This Row],[Application Date]]&gt;=EOMONTH(TODAY(),-1)+1,tbl_LoanData[[#This Row],[Application Date]]&lt;=TODAY()),tbl_LoanData[[#This Row],[Loan Amount]],0)</f>
        <v>0</v>
      </c>
      <c r="AN669" s="14">
        <f>tbl_LoanData[[#This Row],[Amount Paid]]-(Q669-X669)</f>
        <v>546256.20000000007</v>
      </c>
      <c r="AO669" s="14">
        <f>IF(tbl_LoanData[[#This Row],[Application Status]]="Approved",1,0)</f>
        <v>1</v>
      </c>
      <c r="AP669" s="22" t="str">
        <f t="shared" ca="1" si="31"/>
        <v/>
      </c>
      <c r="AQ669" s="22" t="str">
        <f t="shared" ca="1" si="32"/>
        <v/>
      </c>
    </row>
    <row r="670" spans="1:43" ht="14.4" customHeight="1" x14ac:dyDescent="0.3">
      <c r="A670" s="2" t="s">
        <v>14373</v>
      </c>
      <c r="B670" s="2" t="s">
        <v>14374</v>
      </c>
      <c r="C670" s="2" t="s">
        <v>109</v>
      </c>
      <c r="D670" s="2" t="s">
        <v>118</v>
      </c>
      <c r="E670" s="2" t="s">
        <v>150</v>
      </c>
      <c r="F670" s="2">
        <v>63</v>
      </c>
      <c r="G670" s="2" t="s">
        <v>83</v>
      </c>
      <c r="H670" s="2" t="s">
        <v>244</v>
      </c>
      <c r="I670" s="2" t="s">
        <v>48</v>
      </c>
      <c r="J670" s="3">
        <v>45044</v>
      </c>
      <c r="K670" s="3">
        <v>45054</v>
      </c>
      <c r="L670" s="2" t="s">
        <v>40</v>
      </c>
      <c r="M670" s="2" t="s">
        <v>157</v>
      </c>
      <c r="N670" s="2" t="s">
        <v>328</v>
      </c>
      <c r="O670" s="4">
        <v>1528000</v>
      </c>
      <c r="P670" s="4">
        <v>302400</v>
      </c>
      <c r="Q670" s="4">
        <v>1225600</v>
      </c>
      <c r="R670" s="2">
        <v>48</v>
      </c>
      <c r="S670" s="5">
        <v>10.3</v>
      </c>
      <c r="T670" s="4">
        <v>36053.07</v>
      </c>
      <c r="U670" s="2" t="s">
        <v>73</v>
      </c>
      <c r="V670" s="2" t="s">
        <v>34</v>
      </c>
      <c r="W670" s="4">
        <v>1009485.96</v>
      </c>
      <c r="X670" s="4">
        <v>721061.24</v>
      </c>
      <c r="Y670" s="4">
        <v>1730547.2</v>
      </c>
      <c r="Z670" s="2">
        <v>319</v>
      </c>
      <c r="AA670" s="2" t="s">
        <v>60</v>
      </c>
      <c r="AB670" s="2" t="s">
        <v>15731</v>
      </c>
      <c r="AC670" s="2" t="s">
        <v>146</v>
      </c>
      <c r="AD670" s="2" t="s">
        <v>76</v>
      </c>
      <c r="AE670" s="5">
        <v>80.209999999999994</v>
      </c>
      <c r="AF670" s="2">
        <v>11</v>
      </c>
      <c r="AG670" s="2" t="s">
        <v>130</v>
      </c>
      <c r="AH670" s="2">
        <v>10</v>
      </c>
      <c r="AI670" s="6" t="str">
        <f t="shared" si="30"/>
        <v>55-64</v>
      </c>
      <c r="AJ670" s="11">
        <f>YEAR(tbl_LoanData[[#This Row],[Application Date]])</f>
        <v>2023</v>
      </c>
      <c r="AK670" s="11" t="str">
        <f>TEXT(tbl_LoanData[[#This Row],[Application Date]],"MMMM")</f>
        <v>April</v>
      </c>
      <c r="AL670" s="12">
        <f>DATE(YEAR(tbl_LoanData[[#This Row],[Application Date]]),MONTH(tbl_LoanData[[#This Row],[Application Date]]),1)</f>
        <v>45017</v>
      </c>
      <c r="AM670" s="14">
        <f ca="1">IF(AND(tbl_LoanData[[#This Row],[Application Date]]&gt;=EOMONTH(TODAY(),-1)+1,tbl_LoanData[[#This Row],[Application Date]]&lt;=TODAY()),tbl_LoanData[[#This Row],[Loan Amount]],0)</f>
        <v>0</v>
      </c>
      <c r="AN670" s="14">
        <f>tbl_LoanData[[#This Row],[Amount Paid]]-(Q670-X670)</f>
        <v>504947.19999999995</v>
      </c>
      <c r="AO670" s="14">
        <f>IF(tbl_LoanData[[#This Row],[Application Status]]="Approved",1,0)</f>
        <v>1</v>
      </c>
      <c r="AP670" s="22" t="str">
        <f t="shared" ca="1" si="31"/>
        <v/>
      </c>
      <c r="AQ670" s="22" t="str">
        <f t="shared" ca="1" si="32"/>
        <v/>
      </c>
    </row>
    <row r="671" spans="1:43" ht="14.4" customHeight="1" x14ac:dyDescent="0.3">
      <c r="A671" s="2" t="s">
        <v>14451</v>
      </c>
      <c r="B671" s="2" t="s">
        <v>14452</v>
      </c>
      <c r="C671" s="2" t="s">
        <v>281</v>
      </c>
      <c r="D671" s="2" t="s">
        <v>67</v>
      </c>
      <c r="E671" s="2" t="s">
        <v>183</v>
      </c>
      <c r="F671" s="2">
        <v>55</v>
      </c>
      <c r="G671" s="2" t="s">
        <v>83</v>
      </c>
      <c r="H671" s="2" t="s">
        <v>318</v>
      </c>
      <c r="I671" s="2" t="s">
        <v>42</v>
      </c>
      <c r="J671" s="3">
        <v>45020</v>
      </c>
      <c r="K671" s="3">
        <v>45033</v>
      </c>
      <c r="L671" s="2" t="s">
        <v>37</v>
      </c>
      <c r="M671" s="2" t="s">
        <v>94</v>
      </c>
      <c r="N671" s="2" t="s">
        <v>488</v>
      </c>
      <c r="O671" s="4">
        <v>128000</v>
      </c>
      <c r="P671" s="4">
        <v>20800</v>
      </c>
      <c r="Q671" s="4">
        <v>107200</v>
      </c>
      <c r="R671" s="2">
        <v>36</v>
      </c>
      <c r="S671" s="5">
        <v>11.95</v>
      </c>
      <c r="T671" s="4">
        <v>4045.31</v>
      </c>
      <c r="U671" s="2" t="s">
        <v>73</v>
      </c>
      <c r="V671" s="2" t="s">
        <v>34</v>
      </c>
      <c r="W671" s="4">
        <v>137540.54</v>
      </c>
      <c r="X671" s="4">
        <v>8090.66</v>
      </c>
      <c r="Y671" s="4">
        <v>145631.20000000001</v>
      </c>
      <c r="Z671" s="2">
        <v>64</v>
      </c>
      <c r="AA671" s="2" t="s">
        <v>59</v>
      </c>
      <c r="AB671" s="2" t="s">
        <v>15731</v>
      </c>
      <c r="AC671" s="2" t="s">
        <v>121</v>
      </c>
      <c r="AD671" s="2" t="s">
        <v>76</v>
      </c>
      <c r="AE671" s="5">
        <v>83.75</v>
      </c>
      <c r="AF671" s="2">
        <v>2</v>
      </c>
      <c r="AG671" s="2" t="s">
        <v>130</v>
      </c>
      <c r="AH671" s="2">
        <v>13</v>
      </c>
      <c r="AI671" s="6" t="str">
        <f t="shared" si="30"/>
        <v>55-64</v>
      </c>
      <c r="AJ671" s="11">
        <f>YEAR(tbl_LoanData[[#This Row],[Application Date]])</f>
        <v>2023</v>
      </c>
      <c r="AK671" s="11" t="str">
        <f>TEXT(tbl_LoanData[[#This Row],[Application Date]],"MMMM")</f>
        <v>April</v>
      </c>
      <c r="AL671" s="12">
        <f>DATE(YEAR(tbl_LoanData[[#This Row],[Application Date]]),MONTH(tbl_LoanData[[#This Row],[Application Date]]),1)</f>
        <v>45017</v>
      </c>
      <c r="AM671" s="14">
        <f ca="1">IF(AND(tbl_LoanData[[#This Row],[Application Date]]&gt;=EOMONTH(TODAY(),-1)+1,tbl_LoanData[[#This Row],[Application Date]]&lt;=TODAY()),tbl_LoanData[[#This Row],[Loan Amount]],0)</f>
        <v>0</v>
      </c>
      <c r="AN671" s="14">
        <f>tbl_LoanData[[#This Row],[Amount Paid]]-(Q671-X671)</f>
        <v>38431.200000000012</v>
      </c>
      <c r="AO671" s="14">
        <f>IF(tbl_LoanData[[#This Row],[Application Status]]="Approved",1,0)</f>
        <v>1</v>
      </c>
      <c r="AP671" s="22" t="str">
        <f t="shared" ca="1" si="31"/>
        <v/>
      </c>
      <c r="AQ671" s="22" t="str">
        <f t="shared" ca="1" si="32"/>
        <v/>
      </c>
    </row>
    <row r="672" spans="1:43" ht="14.4" customHeight="1" x14ac:dyDescent="0.3">
      <c r="A672" s="2" t="s">
        <v>14543</v>
      </c>
      <c r="B672" s="2" t="s">
        <v>14544</v>
      </c>
      <c r="C672" s="2" t="s">
        <v>575</v>
      </c>
      <c r="D672" s="2" t="s">
        <v>91</v>
      </c>
      <c r="E672" s="2" t="s">
        <v>465</v>
      </c>
      <c r="F672" s="2">
        <v>42</v>
      </c>
      <c r="G672" s="2" t="s">
        <v>69</v>
      </c>
      <c r="H672" s="2" t="s">
        <v>119</v>
      </c>
      <c r="I672" s="2" t="s">
        <v>43</v>
      </c>
      <c r="J672" s="3">
        <v>45024</v>
      </c>
      <c r="K672" s="3">
        <v>45026</v>
      </c>
      <c r="L672" s="2" t="s">
        <v>37</v>
      </c>
      <c r="M672" s="2" t="s">
        <v>199</v>
      </c>
      <c r="N672" s="2" t="s">
        <v>200</v>
      </c>
      <c r="O672" s="4">
        <v>78000</v>
      </c>
      <c r="P672" s="4">
        <v>26400</v>
      </c>
      <c r="Q672" s="4">
        <v>51600</v>
      </c>
      <c r="R672" s="2">
        <v>36</v>
      </c>
      <c r="S672" s="5">
        <v>13.6</v>
      </c>
      <c r="T672" s="4">
        <v>2018.13</v>
      </c>
      <c r="U672" s="2" t="s">
        <v>73</v>
      </c>
      <c r="V672" s="2" t="s">
        <v>33</v>
      </c>
      <c r="W672" s="4">
        <v>72652.800000000003</v>
      </c>
      <c r="X672" s="4">
        <v>0</v>
      </c>
      <c r="Y672" s="4">
        <v>72652.800000000003</v>
      </c>
      <c r="Z672" s="2">
        <v>0</v>
      </c>
      <c r="AA672" s="2" t="s">
        <v>56</v>
      </c>
      <c r="AB672" s="2" t="s">
        <v>15733</v>
      </c>
      <c r="AC672" s="2" t="s">
        <v>129</v>
      </c>
      <c r="AD672" s="2" t="s">
        <v>76</v>
      </c>
      <c r="AE672" s="5">
        <v>66.150000000000006</v>
      </c>
      <c r="AF672" s="2">
        <v>0</v>
      </c>
      <c r="AG672" s="2" t="s">
        <v>77</v>
      </c>
      <c r="AH672" s="2">
        <v>2</v>
      </c>
      <c r="AI672" s="6" t="str">
        <f t="shared" si="30"/>
        <v>35-44</v>
      </c>
      <c r="AJ672" s="11">
        <f>YEAR(tbl_LoanData[[#This Row],[Application Date]])</f>
        <v>2023</v>
      </c>
      <c r="AK672" s="11" t="str">
        <f>TEXT(tbl_LoanData[[#This Row],[Application Date]],"MMMM")</f>
        <v>April</v>
      </c>
      <c r="AL672" s="12">
        <f>DATE(YEAR(tbl_LoanData[[#This Row],[Application Date]]),MONTH(tbl_LoanData[[#This Row],[Application Date]]),1)</f>
        <v>45017</v>
      </c>
      <c r="AM672" s="14">
        <f ca="1">IF(AND(tbl_LoanData[[#This Row],[Application Date]]&gt;=EOMONTH(TODAY(),-1)+1,tbl_LoanData[[#This Row],[Application Date]]&lt;=TODAY()),tbl_LoanData[[#This Row],[Loan Amount]],0)</f>
        <v>0</v>
      </c>
      <c r="AN672" s="14">
        <f>tbl_LoanData[[#This Row],[Amount Paid]]-(Q672-X672)</f>
        <v>21052.800000000003</v>
      </c>
      <c r="AO672" s="14">
        <f>IF(tbl_LoanData[[#This Row],[Application Status]]="Approved",1,0)</f>
        <v>1</v>
      </c>
      <c r="AP672" s="22" t="str">
        <f t="shared" ca="1" si="31"/>
        <v/>
      </c>
      <c r="AQ672" s="22" t="str">
        <f t="shared" ca="1" si="32"/>
        <v/>
      </c>
    </row>
    <row r="673" spans="1:43" ht="14.4" customHeight="1" x14ac:dyDescent="0.3">
      <c r="A673" s="2" t="s">
        <v>14597</v>
      </c>
      <c r="B673" s="2" t="s">
        <v>14598</v>
      </c>
      <c r="C673" s="2" t="s">
        <v>292</v>
      </c>
      <c r="D673" s="2" t="s">
        <v>254</v>
      </c>
      <c r="E673" s="2" t="s">
        <v>255</v>
      </c>
      <c r="F673" s="2">
        <v>24</v>
      </c>
      <c r="G673" s="2" t="s">
        <v>83</v>
      </c>
      <c r="H673" s="2" t="s">
        <v>143</v>
      </c>
      <c r="I673" s="2" t="s">
        <v>46</v>
      </c>
      <c r="J673" s="3">
        <v>45037</v>
      </c>
      <c r="K673" s="3"/>
      <c r="L673" s="2" t="s">
        <v>36</v>
      </c>
      <c r="M673" s="2" t="s">
        <v>104</v>
      </c>
      <c r="N673" s="2" t="s">
        <v>105</v>
      </c>
      <c r="O673" s="4">
        <v>1171000</v>
      </c>
      <c r="P673" s="4">
        <v>219100</v>
      </c>
      <c r="Q673" s="4">
        <v>951900</v>
      </c>
      <c r="R673" s="2">
        <v>36</v>
      </c>
      <c r="S673" s="5">
        <v>14.02</v>
      </c>
      <c r="T673" s="4">
        <v>37563.03</v>
      </c>
      <c r="U673" s="2" t="s">
        <v>113</v>
      </c>
      <c r="V673" s="2" t="s">
        <v>97</v>
      </c>
      <c r="W673" s="4">
        <v>0</v>
      </c>
      <c r="X673" s="4">
        <v>0</v>
      </c>
      <c r="Y673" s="4">
        <v>1352269.14</v>
      </c>
      <c r="Z673" s="2">
        <v>0</v>
      </c>
      <c r="AA673" s="2" t="s">
        <v>97</v>
      </c>
      <c r="AB673" s="2" t="s">
        <v>15727</v>
      </c>
      <c r="AC673" s="2" t="s">
        <v>213</v>
      </c>
      <c r="AD673" s="2" t="s">
        <v>76</v>
      </c>
      <c r="AE673" s="5">
        <v>81.290000000000006</v>
      </c>
      <c r="AF673" s="2">
        <v>0</v>
      </c>
      <c r="AG673" s="2" t="s">
        <v>97</v>
      </c>
      <c r="AH673" s="2"/>
      <c r="AI673" s="6" t="str">
        <f t="shared" si="30"/>
        <v>18-24</v>
      </c>
      <c r="AJ673" s="11">
        <f>YEAR(tbl_LoanData[[#This Row],[Application Date]])</f>
        <v>2023</v>
      </c>
      <c r="AK673" s="11" t="str">
        <f>TEXT(tbl_LoanData[[#This Row],[Application Date]],"MMMM")</f>
        <v>April</v>
      </c>
      <c r="AL673" s="12">
        <f>DATE(YEAR(tbl_LoanData[[#This Row],[Application Date]]),MONTH(tbl_LoanData[[#This Row],[Application Date]]),1)</f>
        <v>45017</v>
      </c>
      <c r="AM673" s="14">
        <f ca="1">IF(AND(tbl_LoanData[[#This Row],[Application Date]]&gt;=EOMONTH(TODAY(),-1)+1,tbl_LoanData[[#This Row],[Application Date]]&lt;=TODAY()),tbl_LoanData[[#This Row],[Loan Amount]],0)</f>
        <v>0</v>
      </c>
      <c r="AN673" s="14">
        <f>tbl_LoanData[[#This Row],[Amount Paid]]-(Q673-X673)</f>
        <v>-951900</v>
      </c>
      <c r="AO673" s="14">
        <f>IF(tbl_LoanData[[#This Row],[Application Status]]="Approved",1,0)</f>
        <v>0</v>
      </c>
      <c r="AP673" s="22" t="str">
        <f t="shared" ca="1" si="31"/>
        <v/>
      </c>
      <c r="AQ673" s="22" t="str">
        <f t="shared" ca="1" si="32"/>
        <v/>
      </c>
    </row>
    <row r="674" spans="1:43" ht="14.4" customHeight="1" x14ac:dyDescent="0.3">
      <c r="A674" s="2" t="s">
        <v>14659</v>
      </c>
      <c r="B674" s="2" t="s">
        <v>14660</v>
      </c>
      <c r="C674" s="2" t="s">
        <v>331</v>
      </c>
      <c r="D674" s="2" t="s">
        <v>118</v>
      </c>
      <c r="E674" s="2" t="s">
        <v>68</v>
      </c>
      <c r="F674" s="2">
        <v>45</v>
      </c>
      <c r="G674" s="2" t="s">
        <v>83</v>
      </c>
      <c r="H674" s="2" t="s">
        <v>273</v>
      </c>
      <c r="I674" s="2" t="s">
        <v>45</v>
      </c>
      <c r="J674" s="3">
        <v>45045</v>
      </c>
      <c r="K674" s="3"/>
      <c r="L674" s="2" t="s">
        <v>36</v>
      </c>
      <c r="M674" s="2" t="s">
        <v>71</v>
      </c>
      <c r="N674" s="2" t="s">
        <v>162</v>
      </c>
      <c r="O674" s="4">
        <v>1164000</v>
      </c>
      <c r="P674" s="4">
        <v>441700</v>
      </c>
      <c r="Q674" s="4">
        <v>722300</v>
      </c>
      <c r="R674" s="2">
        <v>36</v>
      </c>
      <c r="S674" s="5">
        <v>9.59</v>
      </c>
      <c r="T674" s="4">
        <v>25836.27</v>
      </c>
      <c r="U674" s="2" t="s">
        <v>96</v>
      </c>
      <c r="V674" s="2" t="s">
        <v>97</v>
      </c>
      <c r="W674" s="4">
        <v>0</v>
      </c>
      <c r="X674" s="4">
        <v>0</v>
      </c>
      <c r="Y674" s="4">
        <v>930105.71</v>
      </c>
      <c r="Z674" s="2">
        <v>0</v>
      </c>
      <c r="AA674" s="2" t="s">
        <v>97</v>
      </c>
      <c r="AB674" s="2" t="s">
        <v>15735</v>
      </c>
      <c r="AC674" s="2" t="s">
        <v>138</v>
      </c>
      <c r="AD674" s="2" t="s">
        <v>76</v>
      </c>
      <c r="AE674" s="5">
        <v>62.05</v>
      </c>
      <c r="AF674" s="2">
        <v>0</v>
      </c>
      <c r="AG674" s="2" t="s">
        <v>97</v>
      </c>
      <c r="AH674" s="2"/>
      <c r="AI674" s="6" t="str">
        <f t="shared" si="30"/>
        <v>45-54</v>
      </c>
      <c r="AJ674" s="11">
        <f>YEAR(tbl_LoanData[[#This Row],[Application Date]])</f>
        <v>2023</v>
      </c>
      <c r="AK674" s="11" t="str">
        <f>TEXT(tbl_LoanData[[#This Row],[Application Date]],"MMMM")</f>
        <v>April</v>
      </c>
      <c r="AL674" s="12">
        <f>DATE(YEAR(tbl_LoanData[[#This Row],[Application Date]]),MONTH(tbl_LoanData[[#This Row],[Application Date]]),1)</f>
        <v>45017</v>
      </c>
      <c r="AM674" s="14">
        <f ca="1">IF(AND(tbl_LoanData[[#This Row],[Application Date]]&gt;=EOMONTH(TODAY(),-1)+1,tbl_LoanData[[#This Row],[Application Date]]&lt;=TODAY()),tbl_LoanData[[#This Row],[Loan Amount]],0)</f>
        <v>0</v>
      </c>
      <c r="AN674" s="14">
        <f>tbl_LoanData[[#This Row],[Amount Paid]]-(Q674-X674)</f>
        <v>-722300</v>
      </c>
      <c r="AO674" s="14">
        <f>IF(tbl_LoanData[[#This Row],[Application Status]]="Approved",1,0)</f>
        <v>0</v>
      </c>
      <c r="AP674" s="22" t="str">
        <f t="shared" ca="1" si="31"/>
        <v/>
      </c>
      <c r="AQ674" s="22" t="str">
        <f t="shared" ca="1" si="32"/>
        <v/>
      </c>
    </row>
    <row r="675" spans="1:43" x14ac:dyDescent="0.3">
      <c r="A675" s="2" t="s">
        <v>14825</v>
      </c>
      <c r="B675" s="2" t="s">
        <v>14826</v>
      </c>
      <c r="C675" s="2" t="s">
        <v>655</v>
      </c>
      <c r="D675" s="2" t="s">
        <v>117</v>
      </c>
      <c r="E675" s="2" t="s">
        <v>465</v>
      </c>
      <c r="F675" s="2">
        <v>58</v>
      </c>
      <c r="G675" s="2" t="s">
        <v>69</v>
      </c>
      <c r="H675" s="2" t="s">
        <v>565</v>
      </c>
      <c r="I675" s="2" t="s">
        <v>47</v>
      </c>
      <c r="J675" s="3">
        <v>45022</v>
      </c>
      <c r="K675" s="3">
        <v>45028</v>
      </c>
      <c r="L675" s="2" t="s">
        <v>38</v>
      </c>
      <c r="M675" s="2" t="s">
        <v>71</v>
      </c>
      <c r="N675" s="2" t="s">
        <v>589</v>
      </c>
      <c r="O675" s="4">
        <v>1357000</v>
      </c>
      <c r="P675" s="4">
        <v>293500</v>
      </c>
      <c r="Q675" s="4">
        <v>1063500</v>
      </c>
      <c r="R675" s="2">
        <v>36</v>
      </c>
      <c r="S675" s="5">
        <v>6.3</v>
      </c>
      <c r="T675" s="4">
        <v>35125.040000000001</v>
      </c>
      <c r="U675" s="2" t="s">
        <v>73</v>
      </c>
      <c r="V675" s="2" t="s">
        <v>33</v>
      </c>
      <c r="W675" s="4">
        <v>1264501.5</v>
      </c>
      <c r="X675" s="4">
        <v>0</v>
      </c>
      <c r="Y675" s="4">
        <v>1264501.5</v>
      </c>
      <c r="Z675" s="2">
        <v>0</v>
      </c>
      <c r="AA675" s="2" t="s">
        <v>56</v>
      </c>
      <c r="AB675" s="2" t="s">
        <v>15732</v>
      </c>
      <c r="AC675" s="2" t="s">
        <v>332</v>
      </c>
      <c r="AD675" s="2" t="s">
        <v>76</v>
      </c>
      <c r="AE675" s="5">
        <v>78.37</v>
      </c>
      <c r="AF675" s="2">
        <v>0</v>
      </c>
      <c r="AG675" s="2" t="s">
        <v>77</v>
      </c>
      <c r="AH675" s="2">
        <v>6</v>
      </c>
      <c r="AI675" s="6" t="str">
        <f t="shared" si="30"/>
        <v>55-64</v>
      </c>
      <c r="AJ675" s="11">
        <f>YEAR(tbl_LoanData[[#This Row],[Application Date]])</f>
        <v>2023</v>
      </c>
      <c r="AK675" s="11" t="str">
        <f>TEXT(tbl_LoanData[[#This Row],[Application Date]],"MMMM")</f>
        <v>April</v>
      </c>
      <c r="AL675" s="12">
        <f>DATE(YEAR(tbl_LoanData[[#This Row],[Application Date]]),MONTH(tbl_LoanData[[#This Row],[Application Date]]),1)</f>
        <v>45017</v>
      </c>
      <c r="AM675" s="14">
        <f ca="1">IF(AND(tbl_LoanData[[#This Row],[Application Date]]&gt;=EOMONTH(TODAY(),-1)+1,tbl_LoanData[[#This Row],[Application Date]]&lt;=TODAY()),tbl_LoanData[[#This Row],[Loan Amount]],0)</f>
        <v>0</v>
      </c>
      <c r="AN675" s="14">
        <f>tbl_LoanData[[#This Row],[Amount Paid]]-(Q675-X675)</f>
        <v>201001.5</v>
      </c>
      <c r="AO675" s="14">
        <f>IF(tbl_LoanData[[#This Row],[Application Status]]="Approved",1,0)</f>
        <v>1</v>
      </c>
      <c r="AP675" s="22" t="str">
        <f t="shared" ca="1" si="31"/>
        <v/>
      </c>
      <c r="AQ675" s="22" t="str">
        <f t="shared" ca="1" si="32"/>
        <v/>
      </c>
    </row>
    <row r="676" spans="1:43" ht="14.4" customHeight="1" x14ac:dyDescent="0.3">
      <c r="A676" s="2" t="s">
        <v>14845</v>
      </c>
      <c r="B676" s="2" t="s">
        <v>14846</v>
      </c>
      <c r="C676" s="2" t="s">
        <v>171</v>
      </c>
      <c r="D676" s="2" t="s">
        <v>142</v>
      </c>
      <c r="E676" s="2" t="s">
        <v>117</v>
      </c>
      <c r="F676" s="2">
        <v>51</v>
      </c>
      <c r="G676" s="2" t="s">
        <v>69</v>
      </c>
      <c r="H676" s="2" t="s">
        <v>285</v>
      </c>
      <c r="I676" s="2" t="s">
        <v>55</v>
      </c>
      <c r="J676" s="3">
        <v>45035</v>
      </c>
      <c r="K676" s="3">
        <v>45042</v>
      </c>
      <c r="L676" s="2" t="s">
        <v>38</v>
      </c>
      <c r="M676" s="2" t="s">
        <v>127</v>
      </c>
      <c r="N676" s="2" t="s">
        <v>128</v>
      </c>
      <c r="O676" s="4">
        <v>1088000</v>
      </c>
      <c r="P676" s="4">
        <v>249200</v>
      </c>
      <c r="Q676" s="4">
        <v>838800</v>
      </c>
      <c r="R676" s="2">
        <v>24</v>
      </c>
      <c r="S676" s="5">
        <v>7.55</v>
      </c>
      <c r="T676" s="4">
        <v>40227.449999999997</v>
      </c>
      <c r="U676" s="2" t="s">
        <v>73</v>
      </c>
      <c r="V676" s="2" t="s">
        <v>34</v>
      </c>
      <c r="W676" s="4">
        <v>925231.35</v>
      </c>
      <c r="X676" s="4">
        <v>40227.449999999997</v>
      </c>
      <c r="Y676" s="4">
        <v>965458.8</v>
      </c>
      <c r="Z676" s="2">
        <v>30</v>
      </c>
      <c r="AA676" s="2" t="s">
        <v>57</v>
      </c>
      <c r="AB676" s="2" t="s">
        <v>15736</v>
      </c>
      <c r="AC676" s="2" t="s">
        <v>75</v>
      </c>
      <c r="AD676" s="2" t="s">
        <v>76</v>
      </c>
      <c r="AE676" s="5">
        <v>77.099999999999994</v>
      </c>
      <c r="AF676" s="2">
        <v>1</v>
      </c>
      <c r="AG676" s="2" t="s">
        <v>77</v>
      </c>
      <c r="AH676" s="2">
        <v>7</v>
      </c>
      <c r="AI676" s="6" t="str">
        <f t="shared" si="30"/>
        <v>45-54</v>
      </c>
      <c r="AJ676" s="11">
        <f>YEAR(tbl_LoanData[[#This Row],[Application Date]])</f>
        <v>2023</v>
      </c>
      <c r="AK676" s="11" t="str">
        <f>TEXT(tbl_LoanData[[#This Row],[Application Date]],"MMMM")</f>
        <v>April</v>
      </c>
      <c r="AL676" s="12">
        <f>DATE(YEAR(tbl_LoanData[[#This Row],[Application Date]]),MONTH(tbl_LoanData[[#This Row],[Application Date]]),1)</f>
        <v>45017</v>
      </c>
      <c r="AM676" s="14">
        <f ca="1">IF(AND(tbl_LoanData[[#This Row],[Application Date]]&gt;=EOMONTH(TODAY(),-1)+1,tbl_LoanData[[#This Row],[Application Date]]&lt;=TODAY()),tbl_LoanData[[#This Row],[Loan Amount]],0)</f>
        <v>0</v>
      </c>
      <c r="AN676" s="14">
        <f>tbl_LoanData[[#This Row],[Amount Paid]]-(Q676-X676)</f>
        <v>126658.79999999993</v>
      </c>
      <c r="AO676" s="14">
        <f>IF(tbl_LoanData[[#This Row],[Application Status]]="Approved",1,0)</f>
        <v>1</v>
      </c>
      <c r="AP676" s="22" t="str">
        <f t="shared" ca="1" si="31"/>
        <v/>
      </c>
      <c r="AQ676" s="22" t="str">
        <f t="shared" ca="1" si="32"/>
        <v/>
      </c>
    </row>
    <row r="677" spans="1:43" ht="14.4" customHeight="1" x14ac:dyDescent="0.3">
      <c r="A677" s="2" t="s">
        <v>15097</v>
      </c>
      <c r="B677" s="2" t="s">
        <v>15098</v>
      </c>
      <c r="C677" s="2" t="s">
        <v>758</v>
      </c>
      <c r="D677" s="2" t="s">
        <v>91</v>
      </c>
      <c r="E677" s="2" t="s">
        <v>134</v>
      </c>
      <c r="F677" s="2">
        <v>33</v>
      </c>
      <c r="G677" s="2" t="s">
        <v>83</v>
      </c>
      <c r="H677" s="2" t="s">
        <v>136</v>
      </c>
      <c r="I677" s="2" t="s">
        <v>49</v>
      </c>
      <c r="J677" s="3">
        <v>45028</v>
      </c>
      <c r="K677" s="3">
        <v>45040</v>
      </c>
      <c r="L677" s="2" t="s">
        <v>37</v>
      </c>
      <c r="M677" s="2" t="s">
        <v>260</v>
      </c>
      <c r="N677" s="2" t="s">
        <v>745</v>
      </c>
      <c r="O677" s="4">
        <v>161000</v>
      </c>
      <c r="P677" s="4">
        <v>27200</v>
      </c>
      <c r="Q677" s="4">
        <v>133800</v>
      </c>
      <c r="R677" s="2">
        <v>36</v>
      </c>
      <c r="S677" s="5">
        <v>5.5</v>
      </c>
      <c r="T677" s="4">
        <v>4329.92</v>
      </c>
      <c r="U677" s="2" t="s">
        <v>73</v>
      </c>
      <c r="V677" s="2" t="s">
        <v>33</v>
      </c>
      <c r="W677" s="4">
        <v>155877</v>
      </c>
      <c r="X677" s="4">
        <v>0</v>
      </c>
      <c r="Y677" s="4">
        <v>155877</v>
      </c>
      <c r="Z677" s="2">
        <v>0</v>
      </c>
      <c r="AA677" s="2" t="s">
        <v>56</v>
      </c>
      <c r="AB677" s="2" t="s">
        <v>15733</v>
      </c>
      <c r="AC677" s="2" t="s">
        <v>106</v>
      </c>
      <c r="AD677" s="2" t="s">
        <v>76</v>
      </c>
      <c r="AE677" s="5">
        <v>83.11</v>
      </c>
      <c r="AF677" s="2">
        <v>0</v>
      </c>
      <c r="AG677" s="2" t="s">
        <v>77</v>
      </c>
      <c r="AH677" s="2">
        <v>12</v>
      </c>
      <c r="AI677" s="6" t="str">
        <f t="shared" si="30"/>
        <v>25-34</v>
      </c>
      <c r="AJ677" s="11">
        <f>YEAR(tbl_LoanData[[#This Row],[Application Date]])</f>
        <v>2023</v>
      </c>
      <c r="AK677" s="11" t="str">
        <f>TEXT(tbl_LoanData[[#This Row],[Application Date]],"MMMM")</f>
        <v>April</v>
      </c>
      <c r="AL677" s="12">
        <f>DATE(YEAR(tbl_LoanData[[#This Row],[Application Date]]),MONTH(tbl_LoanData[[#This Row],[Application Date]]),1)</f>
        <v>45017</v>
      </c>
      <c r="AM677" s="14">
        <f ca="1">IF(AND(tbl_LoanData[[#This Row],[Application Date]]&gt;=EOMONTH(TODAY(),-1)+1,tbl_LoanData[[#This Row],[Application Date]]&lt;=TODAY()),tbl_LoanData[[#This Row],[Loan Amount]],0)</f>
        <v>0</v>
      </c>
      <c r="AN677" s="14">
        <f>tbl_LoanData[[#This Row],[Amount Paid]]-(Q677-X677)</f>
        <v>22077</v>
      </c>
      <c r="AO677" s="14">
        <f>IF(tbl_LoanData[[#This Row],[Application Status]]="Approved",1,0)</f>
        <v>1</v>
      </c>
      <c r="AP677" s="22" t="str">
        <f t="shared" ca="1" si="31"/>
        <v/>
      </c>
      <c r="AQ677" s="22" t="str">
        <f t="shared" ca="1" si="32"/>
        <v/>
      </c>
    </row>
    <row r="678" spans="1:43" x14ac:dyDescent="0.3">
      <c r="A678" s="2" t="s">
        <v>15113</v>
      </c>
      <c r="B678" s="2" t="s">
        <v>15114</v>
      </c>
      <c r="C678" s="2" t="s">
        <v>231</v>
      </c>
      <c r="D678" s="2" t="s">
        <v>204</v>
      </c>
      <c r="E678" s="2" t="s">
        <v>284</v>
      </c>
      <c r="F678" s="2">
        <v>65</v>
      </c>
      <c r="G678" s="2" t="s">
        <v>83</v>
      </c>
      <c r="H678" s="2" t="s">
        <v>516</v>
      </c>
      <c r="I678" s="2" t="s">
        <v>53</v>
      </c>
      <c r="J678" s="3">
        <v>45019</v>
      </c>
      <c r="K678" s="3">
        <v>45031</v>
      </c>
      <c r="L678" s="2" t="s">
        <v>38</v>
      </c>
      <c r="M678" s="2" t="s">
        <v>127</v>
      </c>
      <c r="N678" s="2" t="s">
        <v>128</v>
      </c>
      <c r="O678" s="4">
        <v>1880000</v>
      </c>
      <c r="P678" s="4">
        <v>675000</v>
      </c>
      <c r="Q678" s="4">
        <v>1205000</v>
      </c>
      <c r="R678" s="2">
        <v>36</v>
      </c>
      <c r="S678" s="5">
        <v>14.11</v>
      </c>
      <c r="T678" s="4">
        <v>47641.01</v>
      </c>
      <c r="U678" s="2" t="s">
        <v>73</v>
      </c>
      <c r="V678" s="2" t="s">
        <v>34</v>
      </c>
      <c r="W678" s="4">
        <v>1524512.32</v>
      </c>
      <c r="X678" s="4">
        <v>190564.18</v>
      </c>
      <c r="Y678" s="4">
        <v>1715076.5</v>
      </c>
      <c r="Z678" s="2">
        <v>128</v>
      </c>
      <c r="AA678" s="2" t="s">
        <v>60</v>
      </c>
      <c r="AB678" s="2" t="s">
        <v>15730</v>
      </c>
      <c r="AC678" s="2" t="s">
        <v>75</v>
      </c>
      <c r="AD678" s="2" t="s">
        <v>76</v>
      </c>
      <c r="AE678" s="5">
        <v>64.099999999999994</v>
      </c>
      <c r="AF678" s="2">
        <v>4</v>
      </c>
      <c r="AG678" s="2" t="s">
        <v>130</v>
      </c>
      <c r="AH678" s="2">
        <v>12</v>
      </c>
      <c r="AI678" s="6" t="str">
        <f t="shared" si="30"/>
        <v>65+</v>
      </c>
      <c r="AJ678" s="11">
        <f>YEAR(tbl_LoanData[[#This Row],[Application Date]])</f>
        <v>2023</v>
      </c>
      <c r="AK678" s="11" t="str">
        <f>TEXT(tbl_LoanData[[#This Row],[Application Date]],"MMMM")</f>
        <v>April</v>
      </c>
      <c r="AL678" s="12">
        <f>DATE(YEAR(tbl_LoanData[[#This Row],[Application Date]]),MONTH(tbl_LoanData[[#This Row],[Application Date]]),1)</f>
        <v>45017</v>
      </c>
      <c r="AM678" s="14">
        <f ca="1">IF(AND(tbl_LoanData[[#This Row],[Application Date]]&gt;=EOMONTH(TODAY(),-1)+1,tbl_LoanData[[#This Row],[Application Date]]&lt;=TODAY()),tbl_LoanData[[#This Row],[Loan Amount]],0)</f>
        <v>0</v>
      </c>
      <c r="AN678" s="14">
        <f>tbl_LoanData[[#This Row],[Amount Paid]]-(Q678-X678)</f>
        <v>510076.5</v>
      </c>
      <c r="AO678" s="14">
        <f>IF(tbl_LoanData[[#This Row],[Application Status]]="Approved",1,0)</f>
        <v>1</v>
      </c>
      <c r="AP678" s="22" t="str">
        <f t="shared" ca="1" si="31"/>
        <v/>
      </c>
      <c r="AQ678" s="22" t="str">
        <f t="shared" ca="1" si="32"/>
        <v/>
      </c>
    </row>
    <row r="679" spans="1:43" ht="14.4" customHeight="1" x14ac:dyDescent="0.3">
      <c r="A679" s="2" t="s">
        <v>15235</v>
      </c>
      <c r="B679" s="2" t="s">
        <v>15236</v>
      </c>
      <c r="C679" s="2" t="s">
        <v>327</v>
      </c>
      <c r="D679" s="2" t="s">
        <v>182</v>
      </c>
      <c r="E679" s="2" t="s">
        <v>284</v>
      </c>
      <c r="F679" s="2">
        <v>49</v>
      </c>
      <c r="G679" s="2" t="s">
        <v>69</v>
      </c>
      <c r="H679" s="2" t="s">
        <v>285</v>
      </c>
      <c r="I679" s="2" t="s">
        <v>55</v>
      </c>
      <c r="J679" s="3">
        <v>45041</v>
      </c>
      <c r="K679" s="3"/>
      <c r="L679" s="2" t="s">
        <v>37</v>
      </c>
      <c r="M679" s="2" t="s">
        <v>94</v>
      </c>
      <c r="N679" s="2" t="s">
        <v>488</v>
      </c>
      <c r="O679" s="4">
        <v>212000</v>
      </c>
      <c r="P679" s="4">
        <v>43700</v>
      </c>
      <c r="Q679" s="4">
        <v>168300</v>
      </c>
      <c r="R679" s="2">
        <v>18</v>
      </c>
      <c r="S679" s="5">
        <v>5.21</v>
      </c>
      <c r="T679" s="4">
        <v>10080.700000000001</v>
      </c>
      <c r="U679" s="2" t="s">
        <v>113</v>
      </c>
      <c r="V679" s="2" t="s">
        <v>97</v>
      </c>
      <c r="W679" s="4">
        <v>0</v>
      </c>
      <c r="X679" s="4">
        <v>0</v>
      </c>
      <c r="Y679" s="4">
        <v>181452.64</v>
      </c>
      <c r="Z679" s="2">
        <v>0</v>
      </c>
      <c r="AA679" s="2" t="s">
        <v>97</v>
      </c>
      <c r="AB679" s="2" t="s">
        <v>15735</v>
      </c>
      <c r="AC679" s="2" t="s">
        <v>129</v>
      </c>
      <c r="AD679" s="2" t="s">
        <v>76</v>
      </c>
      <c r="AE679" s="5">
        <v>79.39</v>
      </c>
      <c r="AF679" s="2">
        <v>0</v>
      </c>
      <c r="AG679" s="2" t="s">
        <v>97</v>
      </c>
      <c r="AH679" s="2"/>
      <c r="AI679" s="6" t="str">
        <f t="shared" si="30"/>
        <v>45-54</v>
      </c>
      <c r="AJ679" s="11">
        <f>YEAR(tbl_LoanData[[#This Row],[Application Date]])</f>
        <v>2023</v>
      </c>
      <c r="AK679" s="11" t="str">
        <f>TEXT(tbl_LoanData[[#This Row],[Application Date]],"MMMM")</f>
        <v>April</v>
      </c>
      <c r="AL679" s="12">
        <f>DATE(YEAR(tbl_LoanData[[#This Row],[Application Date]]),MONTH(tbl_LoanData[[#This Row],[Application Date]]),1)</f>
        <v>45017</v>
      </c>
      <c r="AM679" s="14">
        <f ca="1">IF(AND(tbl_LoanData[[#This Row],[Application Date]]&gt;=EOMONTH(TODAY(),-1)+1,tbl_LoanData[[#This Row],[Application Date]]&lt;=TODAY()),tbl_LoanData[[#This Row],[Loan Amount]],0)</f>
        <v>0</v>
      </c>
      <c r="AN679" s="14">
        <f>tbl_LoanData[[#This Row],[Amount Paid]]-(Q679-X679)</f>
        <v>-168300</v>
      </c>
      <c r="AO679" s="14">
        <f>IF(tbl_LoanData[[#This Row],[Application Status]]="Approved",1,0)</f>
        <v>0</v>
      </c>
      <c r="AP679" s="22" t="str">
        <f t="shared" ca="1" si="31"/>
        <v/>
      </c>
      <c r="AQ679" s="22" t="str">
        <f t="shared" ca="1" si="32"/>
        <v/>
      </c>
    </row>
    <row r="680" spans="1:43" ht="14.4" customHeight="1" x14ac:dyDescent="0.3">
      <c r="A680" s="2" t="s">
        <v>15247</v>
      </c>
      <c r="B680" s="2" t="s">
        <v>15248</v>
      </c>
      <c r="C680" s="2" t="s">
        <v>188</v>
      </c>
      <c r="D680" s="2" t="s">
        <v>268</v>
      </c>
      <c r="E680" s="2" t="s">
        <v>323</v>
      </c>
      <c r="F680" s="2">
        <v>43</v>
      </c>
      <c r="G680" s="2" t="s">
        <v>69</v>
      </c>
      <c r="H680" s="2" t="s">
        <v>211</v>
      </c>
      <c r="I680" s="2" t="s">
        <v>50</v>
      </c>
      <c r="J680" s="3">
        <v>45043</v>
      </c>
      <c r="K680" s="3">
        <v>45063</v>
      </c>
      <c r="L680" s="2" t="s">
        <v>39</v>
      </c>
      <c r="M680" s="2" t="s">
        <v>157</v>
      </c>
      <c r="N680" s="2" t="s">
        <v>158</v>
      </c>
      <c r="O680" s="4">
        <v>2281000</v>
      </c>
      <c r="P680" s="4">
        <v>848600</v>
      </c>
      <c r="Q680" s="4">
        <v>1432400</v>
      </c>
      <c r="R680" s="2">
        <v>36</v>
      </c>
      <c r="S680" s="5">
        <v>14.84</v>
      </c>
      <c r="T680" s="4">
        <v>57502.9</v>
      </c>
      <c r="U680" s="2" t="s">
        <v>73</v>
      </c>
      <c r="V680" s="2" t="s">
        <v>33</v>
      </c>
      <c r="W680" s="4">
        <v>2070104.48</v>
      </c>
      <c r="X680" s="4">
        <v>0</v>
      </c>
      <c r="Y680" s="4">
        <v>2070104.48</v>
      </c>
      <c r="Z680" s="2">
        <v>0</v>
      </c>
      <c r="AA680" s="2" t="s">
        <v>56</v>
      </c>
      <c r="AB680" s="2" t="s">
        <v>15733</v>
      </c>
      <c r="AC680" s="2" t="s">
        <v>121</v>
      </c>
      <c r="AD680" s="2" t="s">
        <v>76</v>
      </c>
      <c r="AE680" s="5">
        <v>62.8</v>
      </c>
      <c r="AF680" s="2">
        <v>0</v>
      </c>
      <c r="AG680" s="2" t="s">
        <v>77</v>
      </c>
      <c r="AH680" s="2">
        <v>20</v>
      </c>
      <c r="AI680" s="6" t="str">
        <f t="shared" si="30"/>
        <v>35-44</v>
      </c>
      <c r="AJ680" s="11">
        <f>YEAR(tbl_LoanData[[#This Row],[Application Date]])</f>
        <v>2023</v>
      </c>
      <c r="AK680" s="11" t="str">
        <f>TEXT(tbl_LoanData[[#This Row],[Application Date]],"MMMM")</f>
        <v>April</v>
      </c>
      <c r="AL680" s="12">
        <f>DATE(YEAR(tbl_LoanData[[#This Row],[Application Date]]),MONTH(tbl_LoanData[[#This Row],[Application Date]]),1)</f>
        <v>45017</v>
      </c>
      <c r="AM680" s="14">
        <f ca="1">IF(AND(tbl_LoanData[[#This Row],[Application Date]]&gt;=EOMONTH(TODAY(),-1)+1,tbl_LoanData[[#This Row],[Application Date]]&lt;=TODAY()),tbl_LoanData[[#This Row],[Loan Amount]],0)</f>
        <v>0</v>
      </c>
      <c r="AN680" s="14">
        <f>tbl_LoanData[[#This Row],[Amount Paid]]-(Q680-X680)</f>
        <v>637704.48</v>
      </c>
      <c r="AO680" s="14">
        <f>IF(tbl_LoanData[[#This Row],[Application Status]]="Approved",1,0)</f>
        <v>1</v>
      </c>
      <c r="AP680" s="22" t="str">
        <f t="shared" ca="1" si="31"/>
        <v/>
      </c>
      <c r="AQ680" s="22" t="str">
        <f t="shared" ca="1" si="32"/>
        <v/>
      </c>
    </row>
    <row r="681" spans="1:43" ht="14.4" customHeight="1" x14ac:dyDescent="0.3">
      <c r="A681" s="2" t="s">
        <v>15255</v>
      </c>
      <c r="B681" s="2" t="s">
        <v>15256</v>
      </c>
      <c r="C681" s="2" t="s">
        <v>606</v>
      </c>
      <c r="D681" s="2" t="s">
        <v>209</v>
      </c>
      <c r="E681" s="2" t="s">
        <v>102</v>
      </c>
      <c r="F681" s="2">
        <v>38</v>
      </c>
      <c r="G681" s="2" t="s">
        <v>69</v>
      </c>
      <c r="H681" s="2" t="s">
        <v>228</v>
      </c>
      <c r="I681" s="2" t="s">
        <v>43</v>
      </c>
      <c r="J681" s="3">
        <v>45032</v>
      </c>
      <c r="K681" s="3"/>
      <c r="L681" s="2" t="s">
        <v>40</v>
      </c>
      <c r="M681" s="2" t="s">
        <v>71</v>
      </c>
      <c r="N681" s="2" t="s">
        <v>137</v>
      </c>
      <c r="O681" s="4">
        <v>1477000</v>
      </c>
      <c r="P681" s="4">
        <v>156700</v>
      </c>
      <c r="Q681" s="4">
        <v>1320300</v>
      </c>
      <c r="R681" s="2">
        <v>36</v>
      </c>
      <c r="S681" s="5">
        <v>9.75</v>
      </c>
      <c r="T681" s="4">
        <v>47402.44</v>
      </c>
      <c r="U681" s="2" t="s">
        <v>96</v>
      </c>
      <c r="V681" s="2" t="s">
        <v>97</v>
      </c>
      <c r="W681" s="4">
        <v>0</v>
      </c>
      <c r="X681" s="4">
        <v>0</v>
      </c>
      <c r="Y681" s="4">
        <v>1706487.75</v>
      </c>
      <c r="Z681" s="2">
        <v>0</v>
      </c>
      <c r="AA681" s="2" t="s">
        <v>97</v>
      </c>
      <c r="AB681" s="2" t="s">
        <v>15731</v>
      </c>
      <c r="AC681" s="2" t="s">
        <v>146</v>
      </c>
      <c r="AD681" s="2" t="s">
        <v>76</v>
      </c>
      <c r="AE681" s="5">
        <v>89.39</v>
      </c>
      <c r="AF681" s="2">
        <v>0</v>
      </c>
      <c r="AG681" s="2" t="s">
        <v>97</v>
      </c>
      <c r="AH681" s="2"/>
      <c r="AI681" s="6" t="str">
        <f t="shared" si="30"/>
        <v>35-44</v>
      </c>
      <c r="AJ681" s="11">
        <f>YEAR(tbl_LoanData[[#This Row],[Application Date]])</f>
        <v>2023</v>
      </c>
      <c r="AK681" s="11" t="str">
        <f>TEXT(tbl_LoanData[[#This Row],[Application Date]],"MMMM")</f>
        <v>April</v>
      </c>
      <c r="AL681" s="12">
        <f>DATE(YEAR(tbl_LoanData[[#This Row],[Application Date]]),MONTH(tbl_LoanData[[#This Row],[Application Date]]),1)</f>
        <v>45017</v>
      </c>
      <c r="AM681" s="14">
        <f ca="1">IF(AND(tbl_LoanData[[#This Row],[Application Date]]&gt;=EOMONTH(TODAY(),-1)+1,tbl_LoanData[[#This Row],[Application Date]]&lt;=TODAY()),tbl_LoanData[[#This Row],[Loan Amount]],0)</f>
        <v>0</v>
      </c>
      <c r="AN681" s="14">
        <f>tbl_LoanData[[#This Row],[Amount Paid]]-(Q681-X681)</f>
        <v>-1320300</v>
      </c>
      <c r="AO681" s="14">
        <f>IF(tbl_LoanData[[#This Row],[Application Status]]="Approved",1,0)</f>
        <v>0</v>
      </c>
      <c r="AP681" s="22" t="str">
        <f t="shared" ca="1" si="31"/>
        <v/>
      </c>
      <c r="AQ681" s="22" t="str">
        <f t="shared" ca="1" si="32"/>
        <v/>
      </c>
    </row>
    <row r="682" spans="1:43" ht="14.4" customHeight="1" x14ac:dyDescent="0.3">
      <c r="A682" s="2" t="s">
        <v>15309</v>
      </c>
      <c r="B682" s="2" t="s">
        <v>15310</v>
      </c>
      <c r="C682" s="2" t="s">
        <v>655</v>
      </c>
      <c r="D682" s="2" t="s">
        <v>189</v>
      </c>
      <c r="E682" s="2" t="s">
        <v>142</v>
      </c>
      <c r="F682" s="2">
        <v>64</v>
      </c>
      <c r="G682" s="2" t="s">
        <v>69</v>
      </c>
      <c r="H682" s="2" t="s">
        <v>110</v>
      </c>
      <c r="I682" s="2" t="s">
        <v>46</v>
      </c>
      <c r="J682" s="3">
        <v>45042</v>
      </c>
      <c r="K682" s="3">
        <v>45055</v>
      </c>
      <c r="L682" s="2" t="s">
        <v>40</v>
      </c>
      <c r="M682" s="2" t="s">
        <v>111</v>
      </c>
      <c r="N682" s="2" t="s">
        <v>120</v>
      </c>
      <c r="O682" s="4">
        <v>1295000</v>
      </c>
      <c r="P682" s="4">
        <v>281400</v>
      </c>
      <c r="Q682" s="4">
        <v>1013600</v>
      </c>
      <c r="R682" s="2">
        <v>60</v>
      </c>
      <c r="S682" s="5">
        <v>14.67</v>
      </c>
      <c r="T682" s="4">
        <v>29284.59</v>
      </c>
      <c r="U682" s="2" t="s">
        <v>73</v>
      </c>
      <c r="V682" s="2" t="s">
        <v>74</v>
      </c>
      <c r="W682" s="4">
        <v>1142099.01</v>
      </c>
      <c r="X682" s="4">
        <v>614976.59</v>
      </c>
      <c r="Y682" s="4">
        <v>1757075.6</v>
      </c>
      <c r="Z682" s="2">
        <v>0</v>
      </c>
      <c r="AA682" s="2" t="s">
        <v>56</v>
      </c>
      <c r="AB682" s="2" t="s">
        <v>15731</v>
      </c>
      <c r="AC682" s="2" t="s">
        <v>121</v>
      </c>
      <c r="AD682" s="2" t="s">
        <v>76</v>
      </c>
      <c r="AE682" s="5">
        <v>78.27</v>
      </c>
      <c r="AF682" s="2">
        <v>0</v>
      </c>
      <c r="AG682" s="2" t="s">
        <v>77</v>
      </c>
      <c r="AH682" s="2">
        <v>13</v>
      </c>
      <c r="AI682" s="6" t="str">
        <f t="shared" si="30"/>
        <v>55-64</v>
      </c>
      <c r="AJ682" s="11">
        <f>YEAR(tbl_LoanData[[#This Row],[Application Date]])</f>
        <v>2023</v>
      </c>
      <c r="AK682" s="11" t="str">
        <f>TEXT(tbl_LoanData[[#This Row],[Application Date]],"MMMM")</f>
        <v>April</v>
      </c>
      <c r="AL682" s="12">
        <f>DATE(YEAR(tbl_LoanData[[#This Row],[Application Date]]),MONTH(tbl_LoanData[[#This Row],[Application Date]]),1)</f>
        <v>45017</v>
      </c>
      <c r="AM682" s="14">
        <f ca="1">IF(AND(tbl_LoanData[[#This Row],[Application Date]]&gt;=EOMONTH(TODAY(),-1)+1,tbl_LoanData[[#This Row],[Application Date]]&lt;=TODAY()),tbl_LoanData[[#This Row],[Loan Amount]],0)</f>
        <v>0</v>
      </c>
      <c r="AN682" s="14">
        <f>tbl_LoanData[[#This Row],[Amount Paid]]-(Q682-X682)</f>
        <v>743475.6</v>
      </c>
      <c r="AO682" s="14">
        <f>IF(tbl_LoanData[[#This Row],[Application Status]]="Approved",1,0)</f>
        <v>1</v>
      </c>
      <c r="AP682" s="22" t="str">
        <f t="shared" ca="1" si="31"/>
        <v/>
      </c>
      <c r="AQ682" s="22" t="str">
        <f t="shared" ca="1" si="32"/>
        <v/>
      </c>
    </row>
    <row r="683" spans="1:43" x14ac:dyDescent="0.3">
      <c r="A683" s="2" t="s">
        <v>163</v>
      </c>
      <c r="B683" s="2" t="s">
        <v>164</v>
      </c>
      <c r="C683" s="2" t="s">
        <v>124</v>
      </c>
      <c r="D683" s="2" t="s">
        <v>101</v>
      </c>
      <c r="E683" s="2" t="s">
        <v>165</v>
      </c>
      <c r="F683" s="2">
        <v>35</v>
      </c>
      <c r="G683" s="2" t="s">
        <v>69</v>
      </c>
      <c r="H683" s="2" t="s">
        <v>166</v>
      </c>
      <c r="I683" s="2" t="s">
        <v>46</v>
      </c>
      <c r="J683" s="3">
        <v>45074</v>
      </c>
      <c r="K683" s="3">
        <v>45085</v>
      </c>
      <c r="L683" s="2" t="s">
        <v>39</v>
      </c>
      <c r="M683" s="2" t="s">
        <v>167</v>
      </c>
      <c r="N683" s="2" t="s">
        <v>168</v>
      </c>
      <c r="O683" s="4">
        <v>2247000</v>
      </c>
      <c r="P683" s="4">
        <v>827000</v>
      </c>
      <c r="Q683" s="4">
        <v>1420000</v>
      </c>
      <c r="R683" s="2">
        <v>18</v>
      </c>
      <c r="S683" s="5">
        <v>8.4</v>
      </c>
      <c r="T683" s="4">
        <v>88828.89</v>
      </c>
      <c r="U683" s="2" t="s">
        <v>73</v>
      </c>
      <c r="V683" s="2" t="s">
        <v>34</v>
      </c>
      <c r="W683" s="4">
        <v>1332433.3500000001</v>
      </c>
      <c r="X683" s="4">
        <v>266486.65000000002</v>
      </c>
      <c r="Y683" s="4">
        <v>1598920</v>
      </c>
      <c r="Z683" s="2">
        <v>90</v>
      </c>
      <c r="AA683" s="2" t="s">
        <v>59</v>
      </c>
      <c r="AB683" s="2" t="s">
        <v>15732</v>
      </c>
      <c r="AC683" s="2" t="s">
        <v>129</v>
      </c>
      <c r="AD683" s="2" t="s">
        <v>76</v>
      </c>
      <c r="AE683" s="5">
        <v>63.2</v>
      </c>
      <c r="AF683" s="2">
        <v>3</v>
      </c>
      <c r="AG683" s="2" t="s">
        <v>130</v>
      </c>
      <c r="AH683" s="2">
        <v>11</v>
      </c>
      <c r="AI683" s="6" t="str">
        <f t="shared" si="30"/>
        <v>35-44</v>
      </c>
      <c r="AJ683" s="11">
        <f>YEAR(tbl_LoanData[[#This Row],[Application Date]])</f>
        <v>2023</v>
      </c>
      <c r="AK683" s="11" t="str">
        <f>TEXT(tbl_LoanData[[#This Row],[Application Date]],"MMMM")</f>
        <v>May</v>
      </c>
      <c r="AL683" s="12">
        <f>DATE(YEAR(tbl_LoanData[[#This Row],[Application Date]]),MONTH(tbl_LoanData[[#This Row],[Application Date]]),1)</f>
        <v>45047</v>
      </c>
      <c r="AM683" s="14">
        <f ca="1">IF(AND(tbl_LoanData[[#This Row],[Application Date]]&gt;=EOMONTH(TODAY(),-1)+1,tbl_LoanData[[#This Row],[Application Date]]&lt;=TODAY()),tbl_LoanData[[#This Row],[Loan Amount]],0)</f>
        <v>0</v>
      </c>
      <c r="AN683" s="14">
        <f>tbl_LoanData[[#This Row],[Amount Paid]]-(Q683-X683)</f>
        <v>178920</v>
      </c>
      <c r="AO683" s="14">
        <f>IF(tbl_LoanData[[#This Row],[Application Status]]="Approved",1,0)</f>
        <v>1</v>
      </c>
      <c r="AP683" s="22" t="str">
        <f t="shared" ca="1" si="31"/>
        <v/>
      </c>
      <c r="AQ683" s="22" t="str">
        <f t="shared" ca="1" si="32"/>
        <v/>
      </c>
    </row>
    <row r="684" spans="1:43" ht="14.4" customHeight="1" x14ac:dyDescent="0.3">
      <c r="A684" s="2" t="s">
        <v>383</v>
      </c>
      <c r="B684" s="2" t="s">
        <v>384</v>
      </c>
      <c r="C684" s="2" t="s">
        <v>347</v>
      </c>
      <c r="D684" s="2" t="s">
        <v>142</v>
      </c>
      <c r="E684" s="2" t="s">
        <v>385</v>
      </c>
      <c r="F684" s="2">
        <v>52</v>
      </c>
      <c r="G684" s="2" t="s">
        <v>69</v>
      </c>
      <c r="H684" s="2" t="s">
        <v>205</v>
      </c>
      <c r="I684" s="2" t="s">
        <v>49</v>
      </c>
      <c r="J684" s="3">
        <v>45073</v>
      </c>
      <c r="K684" s="3">
        <v>45088</v>
      </c>
      <c r="L684" s="2" t="s">
        <v>38</v>
      </c>
      <c r="M684" s="2" t="s">
        <v>111</v>
      </c>
      <c r="N684" s="2" t="s">
        <v>112</v>
      </c>
      <c r="O684" s="4">
        <v>1067000</v>
      </c>
      <c r="P684" s="4">
        <v>152100</v>
      </c>
      <c r="Q684" s="4">
        <v>914900</v>
      </c>
      <c r="R684" s="2">
        <v>36</v>
      </c>
      <c r="S684" s="5">
        <v>8.89</v>
      </c>
      <c r="T684" s="4">
        <v>32191.77</v>
      </c>
      <c r="U684" s="2" t="s">
        <v>73</v>
      </c>
      <c r="V684" s="2" t="s">
        <v>34</v>
      </c>
      <c r="W684" s="4">
        <v>1126711.95</v>
      </c>
      <c r="X684" s="4">
        <v>32191.88</v>
      </c>
      <c r="Y684" s="4">
        <v>1158903.83</v>
      </c>
      <c r="Z684" s="2">
        <v>31</v>
      </c>
      <c r="AA684" s="2" t="s">
        <v>58</v>
      </c>
      <c r="AB684" s="2" t="s">
        <v>15732</v>
      </c>
      <c r="AC684" s="2" t="s">
        <v>138</v>
      </c>
      <c r="AD684" s="2" t="s">
        <v>76</v>
      </c>
      <c r="AE684" s="5">
        <v>85.75</v>
      </c>
      <c r="AF684" s="2">
        <v>1</v>
      </c>
      <c r="AG684" s="2" t="s">
        <v>15718</v>
      </c>
      <c r="AH684" s="2">
        <v>15</v>
      </c>
      <c r="AI684" s="6" t="str">
        <f t="shared" si="30"/>
        <v>45-54</v>
      </c>
      <c r="AJ684" s="11">
        <f>YEAR(tbl_LoanData[[#This Row],[Application Date]])</f>
        <v>2023</v>
      </c>
      <c r="AK684" s="11" t="str">
        <f>TEXT(tbl_LoanData[[#This Row],[Application Date]],"MMMM")</f>
        <v>May</v>
      </c>
      <c r="AL684" s="12">
        <f>DATE(YEAR(tbl_LoanData[[#This Row],[Application Date]]),MONTH(tbl_LoanData[[#This Row],[Application Date]]),1)</f>
        <v>45047</v>
      </c>
      <c r="AM684" s="14">
        <f ca="1">IF(AND(tbl_LoanData[[#This Row],[Application Date]]&gt;=EOMONTH(TODAY(),-1)+1,tbl_LoanData[[#This Row],[Application Date]]&lt;=TODAY()),tbl_LoanData[[#This Row],[Loan Amount]],0)</f>
        <v>0</v>
      </c>
      <c r="AN684" s="14">
        <f>tbl_LoanData[[#This Row],[Amount Paid]]-(Q684-X684)</f>
        <v>244003.82999999996</v>
      </c>
      <c r="AO684" s="14">
        <f>IF(tbl_LoanData[[#This Row],[Application Status]]="Approved",1,0)</f>
        <v>1</v>
      </c>
      <c r="AP684" s="22" t="str">
        <f t="shared" ca="1" si="31"/>
        <v/>
      </c>
      <c r="AQ684" s="22" t="str">
        <f t="shared" ca="1" si="32"/>
        <v/>
      </c>
    </row>
    <row r="685" spans="1:43" ht="14.4" customHeight="1" x14ac:dyDescent="0.3">
      <c r="A685" s="2" t="s">
        <v>469</v>
      </c>
      <c r="B685" s="2" t="s">
        <v>470</v>
      </c>
      <c r="C685" s="2" t="s">
        <v>471</v>
      </c>
      <c r="D685" s="2" t="s">
        <v>311</v>
      </c>
      <c r="E685" s="2" t="s">
        <v>101</v>
      </c>
      <c r="F685" s="2">
        <v>30</v>
      </c>
      <c r="G685" s="2" t="s">
        <v>83</v>
      </c>
      <c r="H685" s="2" t="s">
        <v>191</v>
      </c>
      <c r="I685" s="2" t="s">
        <v>51</v>
      </c>
      <c r="J685" s="3">
        <v>45077</v>
      </c>
      <c r="K685" s="3">
        <v>45085</v>
      </c>
      <c r="L685" s="2" t="s">
        <v>39</v>
      </c>
      <c r="M685" s="2" t="s">
        <v>71</v>
      </c>
      <c r="N685" s="2" t="s">
        <v>294</v>
      </c>
      <c r="O685" s="4">
        <v>2292000</v>
      </c>
      <c r="P685" s="4">
        <v>534900</v>
      </c>
      <c r="Q685" s="4">
        <v>1757100</v>
      </c>
      <c r="R685" s="2">
        <v>36</v>
      </c>
      <c r="S685" s="5">
        <v>6.68</v>
      </c>
      <c r="T685" s="4">
        <v>58589.52</v>
      </c>
      <c r="U685" s="2" t="s">
        <v>73</v>
      </c>
      <c r="V685" s="2" t="s">
        <v>34</v>
      </c>
      <c r="W685" s="4">
        <v>2050633.2</v>
      </c>
      <c r="X685" s="4">
        <v>58589.64</v>
      </c>
      <c r="Y685" s="4">
        <v>2109222.84</v>
      </c>
      <c r="Z685" s="2">
        <v>28</v>
      </c>
      <c r="AA685" s="2" t="s">
        <v>57</v>
      </c>
      <c r="AB685" s="2" t="s">
        <v>15734</v>
      </c>
      <c r="AC685" s="2" t="s">
        <v>360</v>
      </c>
      <c r="AD685" s="2" t="s">
        <v>76</v>
      </c>
      <c r="AE685" s="5">
        <v>76.66</v>
      </c>
      <c r="AF685" s="2">
        <v>1</v>
      </c>
      <c r="AG685" s="2" t="s">
        <v>77</v>
      </c>
      <c r="AH685" s="2">
        <v>8</v>
      </c>
      <c r="AI685" s="6" t="str">
        <f t="shared" si="30"/>
        <v>25-34</v>
      </c>
      <c r="AJ685" s="11">
        <f>YEAR(tbl_LoanData[[#This Row],[Application Date]])</f>
        <v>2023</v>
      </c>
      <c r="AK685" s="11" t="str">
        <f>TEXT(tbl_LoanData[[#This Row],[Application Date]],"MMMM")</f>
        <v>May</v>
      </c>
      <c r="AL685" s="12">
        <f>DATE(YEAR(tbl_LoanData[[#This Row],[Application Date]]),MONTH(tbl_LoanData[[#This Row],[Application Date]]),1)</f>
        <v>45047</v>
      </c>
      <c r="AM685" s="14">
        <f ca="1">IF(AND(tbl_LoanData[[#This Row],[Application Date]]&gt;=EOMONTH(TODAY(),-1)+1,tbl_LoanData[[#This Row],[Application Date]]&lt;=TODAY()),tbl_LoanData[[#This Row],[Loan Amount]],0)</f>
        <v>0</v>
      </c>
      <c r="AN685" s="14">
        <f>tbl_LoanData[[#This Row],[Amount Paid]]-(Q685-X685)</f>
        <v>352122.83999999985</v>
      </c>
      <c r="AO685" s="14">
        <f>IF(tbl_LoanData[[#This Row],[Application Status]]="Approved",1,0)</f>
        <v>1</v>
      </c>
      <c r="AP685" s="22" t="str">
        <f t="shared" ca="1" si="31"/>
        <v/>
      </c>
      <c r="AQ685" s="22" t="str">
        <f t="shared" ca="1" si="32"/>
        <v/>
      </c>
    </row>
    <row r="686" spans="1:43" ht="14.4" customHeight="1" x14ac:dyDescent="0.3">
      <c r="A686" s="2" t="s">
        <v>843</v>
      </c>
      <c r="B686" s="2" t="s">
        <v>844</v>
      </c>
      <c r="C686" s="2" t="s">
        <v>109</v>
      </c>
      <c r="D686" s="2" t="s">
        <v>81</v>
      </c>
      <c r="E686" s="2" t="s">
        <v>465</v>
      </c>
      <c r="F686" s="2">
        <v>22</v>
      </c>
      <c r="G686" s="2" t="s">
        <v>83</v>
      </c>
      <c r="H686" s="2" t="s">
        <v>211</v>
      </c>
      <c r="I686" s="2" t="s">
        <v>50</v>
      </c>
      <c r="J686" s="3">
        <v>45051</v>
      </c>
      <c r="K686" s="3"/>
      <c r="L686" s="2" t="s">
        <v>39</v>
      </c>
      <c r="M686" s="2" t="s">
        <v>85</v>
      </c>
      <c r="N686" s="2" t="s">
        <v>324</v>
      </c>
      <c r="O686" s="4">
        <v>1262000</v>
      </c>
      <c r="P686" s="4">
        <v>491400</v>
      </c>
      <c r="Q686" s="4">
        <v>770600</v>
      </c>
      <c r="R686" s="2">
        <v>24</v>
      </c>
      <c r="S686" s="5">
        <v>7.72</v>
      </c>
      <c r="T686" s="4">
        <v>37065.86</v>
      </c>
      <c r="U686" s="2" t="s">
        <v>113</v>
      </c>
      <c r="V686" s="2" t="s">
        <v>97</v>
      </c>
      <c r="W686" s="4">
        <v>0</v>
      </c>
      <c r="X686" s="4">
        <v>0</v>
      </c>
      <c r="Y686" s="4">
        <v>889580.64</v>
      </c>
      <c r="Z686" s="2">
        <v>0</v>
      </c>
      <c r="AA686" s="2" t="s">
        <v>97</v>
      </c>
      <c r="AB686" s="2" t="s">
        <v>15734</v>
      </c>
      <c r="AC686" s="2" t="s">
        <v>332</v>
      </c>
      <c r="AD686" s="2" t="s">
        <v>76</v>
      </c>
      <c r="AE686" s="5">
        <v>61.06</v>
      </c>
      <c r="AF686" s="2">
        <v>0</v>
      </c>
      <c r="AG686" s="2" t="s">
        <v>97</v>
      </c>
      <c r="AH686" s="2"/>
      <c r="AI686" s="6" t="str">
        <f t="shared" si="30"/>
        <v>18-24</v>
      </c>
      <c r="AJ686" s="11">
        <f>YEAR(tbl_LoanData[[#This Row],[Application Date]])</f>
        <v>2023</v>
      </c>
      <c r="AK686" s="11" t="str">
        <f>TEXT(tbl_LoanData[[#This Row],[Application Date]],"MMMM")</f>
        <v>May</v>
      </c>
      <c r="AL686" s="12">
        <f>DATE(YEAR(tbl_LoanData[[#This Row],[Application Date]]),MONTH(tbl_LoanData[[#This Row],[Application Date]]),1)</f>
        <v>45047</v>
      </c>
      <c r="AM686" s="14">
        <f ca="1">IF(AND(tbl_LoanData[[#This Row],[Application Date]]&gt;=EOMONTH(TODAY(),-1)+1,tbl_LoanData[[#This Row],[Application Date]]&lt;=TODAY()),tbl_LoanData[[#This Row],[Loan Amount]],0)</f>
        <v>0</v>
      </c>
      <c r="AN686" s="14">
        <f>tbl_LoanData[[#This Row],[Amount Paid]]-(Q686-X686)</f>
        <v>-770600</v>
      </c>
      <c r="AO686" s="14">
        <f>IF(tbl_LoanData[[#This Row],[Application Status]]="Approved",1,0)</f>
        <v>0</v>
      </c>
      <c r="AP686" s="22" t="str">
        <f t="shared" ca="1" si="31"/>
        <v/>
      </c>
      <c r="AQ686" s="22" t="str">
        <f t="shared" ca="1" si="32"/>
        <v/>
      </c>
    </row>
    <row r="687" spans="1:43" ht="14.4" customHeight="1" x14ac:dyDescent="0.3">
      <c r="A687" s="2" t="s">
        <v>851</v>
      </c>
      <c r="B687" s="2" t="s">
        <v>852</v>
      </c>
      <c r="C687" s="2" t="s">
        <v>155</v>
      </c>
      <c r="D687" s="2" t="s">
        <v>182</v>
      </c>
      <c r="E687" s="2" t="s">
        <v>406</v>
      </c>
      <c r="F687" s="2">
        <v>61</v>
      </c>
      <c r="G687" s="2" t="s">
        <v>83</v>
      </c>
      <c r="H687" s="2" t="s">
        <v>224</v>
      </c>
      <c r="I687" s="2" t="s">
        <v>54</v>
      </c>
      <c r="J687" s="3">
        <v>45056</v>
      </c>
      <c r="K687" s="3"/>
      <c r="L687" s="2" t="s">
        <v>37</v>
      </c>
      <c r="M687" s="2" t="s">
        <v>94</v>
      </c>
      <c r="N687" s="2" t="s">
        <v>436</v>
      </c>
      <c r="O687" s="4">
        <v>184000</v>
      </c>
      <c r="P687" s="4">
        <v>67700</v>
      </c>
      <c r="Q687" s="4">
        <v>116300</v>
      </c>
      <c r="R687" s="2">
        <v>60</v>
      </c>
      <c r="S687" s="5">
        <v>9.7899999999999991</v>
      </c>
      <c r="T687" s="4">
        <v>2887.15</v>
      </c>
      <c r="U687" s="2" t="s">
        <v>113</v>
      </c>
      <c r="V687" s="2" t="s">
        <v>97</v>
      </c>
      <c r="W687" s="4">
        <v>0</v>
      </c>
      <c r="X687" s="4">
        <v>0</v>
      </c>
      <c r="Y687" s="4">
        <v>173228.85</v>
      </c>
      <c r="Z687" s="2">
        <v>0</v>
      </c>
      <c r="AA687" s="2" t="s">
        <v>97</v>
      </c>
      <c r="AB687" s="2" t="s">
        <v>15728</v>
      </c>
      <c r="AC687" s="2" t="s">
        <v>138</v>
      </c>
      <c r="AD687" s="2" t="s">
        <v>76</v>
      </c>
      <c r="AE687" s="5">
        <v>63.21</v>
      </c>
      <c r="AF687" s="2">
        <v>0</v>
      </c>
      <c r="AG687" s="2" t="s">
        <v>97</v>
      </c>
      <c r="AH687" s="2"/>
      <c r="AI687" s="6" t="str">
        <f t="shared" si="30"/>
        <v>55-64</v>
      </c>
      <c r="AJ687" s="11">
        <f>YEAR(tbl_LoanData[[#This Row],[Application Date]])</f>
        <v>2023</v>
      </c>
      <c r="AK687" s="11" t="str">
        <f>TEXT(tbl_LoanData[[#This Row],[Application Date]],"MMMM")</f>
        <v>May</v>
      </c>
      <c r="AL687" s="12">
        <f>DATE(YEAR(tbl_LoanData[[#This Row],[Application Date]]),MONTH(tbl_LoanData[[#This Row],[Application Date]]),1)</f>
        <v>45047</v>
      </c>
      <c r="AM687" s="14">
        <f ca="1">IF(AND(tbl_LoanData[[#This Row],[Application Date]]&gt;=EOMONTH(TODAY(),-1)+1,tbl_LoanData[[#This Row],[Application Date]]&lt;=TODAY()),tbl_LoanData[[#This Row],[Loan Amount]],0)</f>
        <v>0</v>
      </c>
      <c r="AN687" s="14">
        <f>tbl_LoanData[[#This Row],[Amount Paid]]-(Q687-X687)</f>
        <v>-116300</v>
      </c>
      <c r="AO687" s="14">
        <f>IF(tbl_LoanData[[#This Row],[Application Status]]="Approved",1,0)</f>
        <v>0</v>
      </c>
      <c r="AP687" s="22" t="str">
        <f t="shared" ca="1" si="31"/>
        <v/>
      </c>
      <c r="AQ687" s="22" t="str">
        <f t="shared" ca="1" si="32"/>
        <v/>
      </c>
    </row>
    <row r="688" spans="1:43" ht="14.4" customHeight="1" x14ac:dyDescent="0.3">
      <c r="A688" s="2" t="s">
        <v>866</v>
      </c>
      <c r="B688" s="2" t="s">
        <v>867</v>
      </c>
      <c r="C688" s="2" t="s">
        <v>868</v>
      </c>
      <c r="D688" s="2" t="s">
        <v>254</v>
      </c>
      <c r="E688" s="2" t="s">
        <v>91</v>
      </c>
      <c r="F688" s="2">
        <v>47</v>
      </c>
      <c r="G688" s="2" t="s">
        <v>69</v>
      </c>
      <c r="H688" s="2" t="s">
        <v>269</v>
      </c>
      <c r="I688" s="2" t="s">
        <v>46</v>
      </c>
      <c r="J688" s="3">
        <v>45075</v>
      </c>
      <c r="K688" s="3">
        <v>45094</v>
      </c>
      <c r="L688" s="2" t="s">
        <v>38</v>
      </c>
      <c r="M688" s="2" t="s">
        <v>85</v>
      </c>
      <c r="N688" s="2" t="s">
        <v>314</v>
      </c>
      <c r="O688" s="4">
        <v>1680000</v>
      </c>
      <c r="P688" s="4">
        <v>451300</v>
      </c>
      <c r="Q688" s="4">
        <v>1228700</v>
      </c>
      <c r="R688" s="2">
        <v>60</v>
      </c>
      <c r="S688" s="5">
        <v>10.16</v>
      </c>
      <c r="T688" s="4">
        <v>30881.33</v>
      </c>
      <c r="U688" s="2" t="s">
        <v>73</v>
      </c>
      <c r="V688" s="2" t="s">
        <v>74</v>
      </c>
      <c r="W688" s="4">
        <v>1142609.21</v>
      </c>
      <c r="X688" s="4">
        <v>710270.39</v>
      </c>
      <c r="Y688" s="4">
        <v>1852879.6</v>
      </c>
      <c r="Z688" s="2">
        <v>32</v>
      </c>
      <c r="AA688" s="2" t="s">
        <v>58</v>
      </c>
      <c r="AB688" s="2" t="s">
        <v>15727</v>
      </c>
      <c r="AC688" s="2" t="s">
        <v>138</v>
      </c>
      <c r="AD688" s="2" t="s">
        <v>76</v>
      </c>
      <c r="AE688" s="5">
        <v>73.14</v>
      </c>
      <c r="AF688" s="2">
        <v>1</v>
      </c>
      <c r="AG688" s="2" t="s">
        <v>15718</v>
      </c>
      <c r="AH688" s="2">
        <v>19</v>
      </c>
      <c r="AI688" s="6" t="str">
        <f t="shared" si="30"/>
        <v>45-54</v>
      </c>
      <c r="AJ688" s="11">
        <f>YEAR(tbl_LoanData[[#This Row],[Application Date]])</f>
        <v>2023</v>
      </c>
      <c r="AK688" s="11" t="str">
        <f>TEXT(tbl_LoanData[[#This Row],[Application Date]],"MMMM")</f>
        <v>May</v>
      </c>
      <c r="AL688" s="12">
        <f>DATE(YEAR(tbl_LoanData[[#This Row],[Application Date]]),MONTH(tbl_LoanData[[#This Row],[Application Date]]),1)</f>
        <v>45047</v>
      </c>
      <c r="AM688" s="14">
        <f ca="1">IF(AND(tbl_LoanData[[#This Row],[Application Date]]&gt;=EOMONTH(TODAY(),-1)+1,tbl_LoanData[[#This Row],[Application Date]]&lt;=TODAY()),tbl_LoanData[[#This Row],[Loan Amount]],0)</f>
        <v>0</v>
      </c>
      <c r="AN688" s="14">
        <f>tbl_LoanData[[#This Row],[Amount Paid]]-(Q688-X688)</f>
        <v>624179.6</v>
      </c>
      <c r="AO688" s="14">
        <f>IF(tbl_LoanData[[#This Row],[Application Status]]="Approved",1,0)</f>
        <v>1</v>
      </c>
      <c r="AP688" s="22" t="str">
        <f t="shared" ca="1" si="31"/>
        <v/>
      </c>
      <c r="AQ688" s="22" t="str">
        <f t="shared" ca="1" si="32"/>
        <v/>
      </c>
    </row>
    <row r="689" spans="1:43" ht="14.4" customHeight="1" x14ac:dyDescent="0.3">
      <c r="A689" s="2" t="s">
        <v>931</v>
      </c>
      <c r="B689" s="2" t="s">
        <v>932</v>
      </c>
      <c r="C689" s="2" t="s">
        <v>149</v>
      </c>
      <c r="D689" s="2" t="s">
        <v>134</v>
      </c>
      <c r="E689" s="2" t="s">
        <v>394</v>
      </c>
      <c r="F689" s="2">
        <v>34</v>
      </c>
      <c r="G689" s="2" t="s">
        <v>83</v>
      </c>
      <c r="H689" s="2" t="s">
        <v>126</v>
      </c>
      <c r="I689" s="2" t="s">
        <v>44</v>
      </c>
      <c r="J689" s="3">
        <v>45048</v>
      </c>
      <c r="K689" s="3"/>
      <c r="L689" s="2" t="s">
        <v>36</v>
      </c>
      <c r="M689" s="2" t="s">
        <v>71</v>
      </c>
      <c r="N689" s="2" t="s">
        <v>162</v>
      </c>
      <c r="O689" s="4">
        <v>1545000</v>
      </c>
      <c r="P689" s="4">
        <v>199700</v>
      </c>
      <c r="Q689" s="4">
        <v>1345300</v>
      </c>
      <c r="R689" s="2">
        <v>48</v>
      </c>
      <c r="S689" s="5">
        <v>7.14</v>
      </c>
      <c r="T689" s="4">
        <v>36031.620000000003</v>
      </c>
      <c r="U689" s="2" t="s">
        <v>96</v>
      </c>
      <c r="V689" s="2" t="s">
        <v>97</v>
      </c>
      <c r="W689" s="4">
        <v>0</v>
      </c>
      <c r="X689" s="4">
        <v>0</v>
      </c>
      <c r="Y689" s="4">
        <v>1729517.68</v>
      </c>
      <c r="Z689" s="2">
        <v>0</v>
      </c>
      <c r="AA689" s="2" t="s">
        <v>97</v>
      </c>
      <c r="AB689" s="2" t="s">
        <v>15730</v>
      </c>
      <c r="AC689" s="2" t="s">
        <v>121</v>
      </c>
      <c r="AD689" s="2" t="s">
        <v>76</v>
      </c>
      <c r="AE689" s="5">
        <v>87.07</v>
      </c>
      <c r="AF689" s="2">
        <v>0</v>
      </c>
      <c r="AG689" s="2" t="s">
        <v>97</v>
      </c>
      <c r="AH689" s="2"/>
      <c r="AI689" s="6" t="str">
        <f t="shared" si="30"/>
        <v>25-34</v>
      </c>
      <c r="AJ689" s="11">
        <f>YEAR(tbl_LoanData[[#This Row],[Application Date]])</f>
        <v>2023</v>
      </c>
      <c r="AK689" s="11" t="str">
        <f>TEXT(tbl_LoanData[[#This Row],[Application Date]],"MMMM")</f>
        <v>May</v>
      </c>
      <c r="AL689" s="12">
        <f>DATE(YEAR(tbl_LoanData[[#This Row],[Application Date]]),MONTH(tbl_LoanData[[#This Row],[Application Date]]),1)</f>
        <v>45047</v>
      </c>
      <c r="AM689" s="14">
        <f ca="1">IF(AND(tbl_LoanData[[#This Row],[Application Date]]&gt;=EOMONTH(TODAY(),-1)+1,tbl_LoanData[[#This Row],[Application Date]]&lt;=TODAY()),tbl_LoanData[[#This Row],[Loan Amount]],0)</f>
        <v>0</v>
      </c>
      <c r="AN689" s="14">
        <f>tbl_LoanData[[#This Row],[Amount Paid]]-(Q689-X689)</f>
        <v>-1345300</v>
      </c>
      <c r="AO689" s="14">
        <f>IF(tbl_LoanData[[#This Row],[Application Status]]="Approved",1,0)</f>
        <v>0</v>
      </c>
      <c r="AP689" s="22" t="str">
        <f t="shared" ca="1" si="31"/>
        <v/>
      </c>
      <c r="AQ689" s="22" t="str">
        <f t="shared" ca="1" si="32"/>
        <v/>
      </c>
    </row>
    <row r="690" spans="1:43" ht="14.4" customHeight="1" x14ac:dyDescent="0.3">
      <c r="A690" s="2" t="s">
        <v>1047</v>
      </c>
      <c r="B690" s="2" t="s">
        <v>1048</v>
      </c>
      <c r="C690" s="2" t="s">
        <v>141</v>
      </c>
      <c r="D690" s="2" t="s">
        <v>254</v>
      </c>
      <c r="E690" s="2" t="s">
        <v>209</v>
      </c>
      <c r="F690" s="2">
        <v>60</v>
      </c>
      <c r="G690" s="2" t="s">
        <v>83</v>
      </c>
      <c r="H690" s="2" t="s">
        <v>126</v>
      </c>
      <c r="I690" s="2" t="s">
        <v>44</v>
      </c>
      <c r="J690" s="3">
        <v>45051</v>
      </c>
      <c r="K690" s="3">
        <v>45054</v>
      </c>
      <c r="L690" s="2" t="s">
        <v>38</v>
      </c>
      <c r="M690" s="2" t="s">
        <v>127</v>
      </c>
      <c r="N690" s="2" t="s">
        <v>128</v>
      </c>
      <c r="O690" s="4">
        <v>1930000</v>
      </c>
      <c r="P690" s="4">
        <v>350100</v>
      </c>
      <c r="Q690" s="4">
        <v>1579900</v>
      </c>
      <c r="R690" s="2">
        <v>24</v>
      </c>
      <c r="S690" s="5">
        <v>13.44</v>
      </c>
      <c r="T690" s="4">
        <v>83524.05</v>
      </c>
      <c r="U690" s="2" t="s">
        <v>73</v>
      </c>
      <c r="V690" s="2" t="s">
        <v>35</v>
      </c>
      <c r="W690" s="4">
        <v>1169336.7</v>
      </c>
      <c r="X690" s="4">
        <v>835240.42</v>
      </c>
      <c r="Y690" s="4">
        <v>2004577.12</v>
      </c>
      <c r="Z690" s="2">
        <v>280</v>
      </c>
      <c r="AA690" s="2" t="s">
        <v>60</v>
      </c>
      <c r="AB690" s="2" t="s">
        <v>15731</v>
      </c>
      <c r="AC690" s="2" t="s">
        <v>360</v>
      </c>
      <c r="AD690" s="2" t="s">
        <v>76</v>
      </c>
      <c r="AE690" s="5">
        <v>81.86</v>
      </c>
      <c r="AF690" s="2">
        <v>9</v>
      </c>
      <c r="AG690" s="2" t="s">
        <v>130</v>
      </c>
      <c r="AH690" s="2">
        <v>3</v>
      </c>
      <c r="AI690" s="6" t="str">
        <f t="shared" si="30"/>
        <v>55-64</v>
      </c>
      <c r="AJ690" s="11">
        <f>YEAR(tbl_LoanData[[#This Row],[Application Date]])</f>
        <v>2023</v>
      </c>
      <c r="AK690" s="11" t="str">
        <f>TEXT(tbl_LoanData[[#This Row],[Application Date]],"MMMM")</f>
        <v>May</v>
      </c>
      <c r="AL690" s="12">
        <f>DATE(YEAR(tbl_LoanData[[#This Row],[Application Date]]),MONTH(tbl_LoanData[[#This Row],[Application Date]]),1)</f>
        <v>45047</v>
      </c>
      <c r="AM690" s="14">
        <f ca="1">IF(AND(tbl_LoanData[[#This Row],[Application Date]]&gt;=EOMONTH(TODAY(),-1)+1,tbl_LoanData[[#This Row],[Application Date]]&lt;=TODAY()),tbl_LoanData[[#This Row],[Loan Amount]],0)</f>
        <v>0</v>
      </c>
      <c r="AN690" s="14">
        <f>tbl_LoanData[[#This Row],[Amount Paid]]-(Q690-X690)</f>
        <v>424677.12</v>
      </c>
      <c r="AO690" s="14">
        <f>IF(tbl_LoanData[[#This Row],[Application Status]]="Approved",1,0)</f>
        <v>1</v>
      </c>
      <c r="AP690" s="22" t="str">
        <f t="shared" ca="1" si="31"/>
        <v/>
      </c>
      <c r="AQ690" s="22" t="str">
        <f t="shared" ca="1" si="32"/>
        <v/>
      </c>
    </row>
    <row r="691" spans="1:43" x14ac:dyDescent="0.3">
      <c r="A691" s="2" t="s">
        <v>1139</v>
      </c>
      <c r="B691" s="2" t="s">
        <v>1140</v>
      </c>
      <c r="C691" s="2" t="s">
        <v>317</v>
      </c>
      <c r="D691" s="2" t="s">
        <v>102</v>
      </c>
      <c r="E691" s="2" t="s">
        <v>323</v>
      </c>
      <c r="F691" s="2">
        <v>53</v>
      </c>
      <c r="G691" s="2" t="s">
        <v>83</v>
      </c>
      <c r="H691" s="2" t="s">
        <v>259</v>
      </c>
      <c r="I691" s="2" t="s">
        <v>43</v>
      </c>
      <c r="J691" s="3">
        <v>45049</v>
      </c>
      <c r="K691" s="3">
        <v>45055</v>
      </c>
      <c r="L691" s="2" t="s">
        <v>37</v>
      </c>
      <c r="M691" s="2" t="s">
        <v>199</v>
      </c>
      <c r="N691" s="2" t="s">
        <v>200</v>
      </c>
      <c r="O691" s="4">
        <v>244000</v>
      </c>
      <c r="P691" s="4">
        <v>81200</v>
      </c>
      <c r="Q691" s="4">
        <v>162800</v>
      </c>
      <c r="R691" s="2">
        <v>36</v>
      </c>
      <c r="S691" s="5">
        <v>13.62</v>
      </c>
      <c r="T691" s="4">
        <v>6370</v>
      </c>
      <c r="U691" s="2" t="s">
        <v>73</v>
      </c>
      <c r="V691" s="2" t="s">
        <v>33</v>
      </c>
      <c r="W691" s="4">
        <v>229320.08</v>
      </c>
      <c r="X691" s="4">
        <v>0</v>
      </c>
      <c r="Y691" s="4">
        <v>229320.08</v>
      </c>
      <c r="Z691" s="2">
        <v>0</v>
      </c>
      <c r="AA691" s="2" t="s">
        <v>56</v>
      </c>
      <c r="AB691" s="2" t="s">
        <v>15736</v>
      </c>
      <c r="AC691" s="2" t="s">
        <v>121</v>
      </c>
      <c r="AD691" s="2" t="s">
        <v>76</v>
      </c>
      <c r="AE691" s="5">
        <v>66.72</v>
      </c>
      <c r="AF691" s="2">
        <v>0</v>
      </c>
      <c r="AG691" s="2" t="s">
        <v>77</v>
      </c>
      <c r="AH691" s="2">
        <v>6</v>
      </c>
      <c r="AI691" s="6" t="str">
        <f t="shared" si="30"/>
        <v>45-54</v>
      </c>
      <c r="AJ691" s="11">
        <f>YEAR(tbl_LoanData[[#This Row],[Application Date]])</f>
        <v>2023</v>
      </c>
      <c r="AK691" s="11" t="str">
        <f>TEXT(tbl_LoanData[[#This Row],[Application Date]],"MMMM")</f>
        <v>May</v>
      </c>
      <c r="AL691" s="12">
        <f>DATE(YEAR(tbl_LoanData[[#This Row],[Application Date]]),MONTH(tbl_LoanData[[#This Row],[Application Date]]),1)</f>
        <v>45047</v>
      </c>
      <c r="AM691" s="14">
        <f ca="1">IF(AND(tbl_LoanData[[#This Row],[Application Date]]&gt;=EOMONTH(TODAY(),-1)+1,tbl_LoanData[[#This Row],[Application Date]]&lt;=TODAY()),tbl_LoanData[[#This Row],[Loan Amount]],0)</f>
        <v>0</v>
      </c>
      <c r="AN691" s="14">
        <f>tbl_LoanData[[#This Row],[Amount Paid]]-(Q691-X691)</f>
        <v>66520.079999999987</v>
      </c>
      <c r="AO691" s="14">
        <f>IF(tbl_LoanData[[#This Row],[Application Status]]="Approved",1,0)</f>
        <v>1</v>
      </c>
      <c r="AP691" s="22" t="str">
        <f t="shared" ca="1" si="31"/>
        <v/>
      </c>
      <c r="AQ691" s="22" t="str">
        <f t="shared" ca="1" si="32"/>
        <v/>
      </c>
    </row>
    <row r="692" spans="1:43" ht="14.4" customHeight="1" x14ac:dyDescent="0.3">
      <c r="A692" s="2" t="s">
        <v>1149</v>
      </c>
      <c r="B692" s="2" t="s">
        <v>1150</v>
      </c>
      <c r="C692" s="2" t="s">
        <v>253</v>
      </c>
      <c r="D692" s="2" t="s">
        <v>189</v>
      </c>
      <c r="E692" s="2" t="s">
        <v>323</v>
      </c>
      <c r="F692" s="2">
        <v>56</v>
      </c>
      <c r="G692" s="2" t="s">
        <v>69</v>
      </c>
      <c r="H692" s="2" t="s">
        <v>250</v>
      </c>
      <c r="I692" s="2" t="s">
        <v>52</v>
      </c>
      <c r="J692" s="3">
        <v>45056</v>
      </c>
      <c r="K692" s="3">
        <v>45071</v>
      </c>
      <c r="L692" s="2" t="s">
        <v>40</v>
      </c>
      <c r="M692" s="2" t="s">
        <v>71</v>
      </c>
      <c r="N692" s="2" t="s">
        <v>137</v>
      </c>
      <c r="O692" s="4">
        <v>1212000</v>
      </c>
      <c r="P692" s="4">
        <v>304000</v>
      </c>
      <c r="Q692" s="4">
        <v>908000</v>
      </c>
      <c r="R692" s="2">
        <v>48</v>
      </c>
      <c r="S692" s="5">
        <v>8.1999999999999993</v>
      </c>
      <c r="T692" s="4">
        <v>25121.33</v>
      </c>
      <c r="U692" s="2" t="s">
        <v>73</v>
      </c>
      <c r="V692" s="2" t="s">
        <v>74</v>
      </c>
      <c r="W692" s="4">
        <v>979731.87</v>
      </c>
      <c r="X692" s="4">
        <v>226092.13</v>
      </c>
      <c r="Y692" s="4">
        <v>1205824</v>
      </c>
      <c r="Z692" s="2">
        <v>0</v>
      </c>
      <c r="AA692" s="2" t="s">
        <v>56</v>
      </c>
      <c r="AB692" s="2" t="s">
        <v>15736</v>
      </c>
      <c r="AC692" s="2" t="s">
        <v>75</v>
      </c>
      <c r="AD692" s="2" t="s">
        <v>76</v>
      </c>
      <c r="AE692" s="5">
        <v>74.92</v>
      </c>
      <c r="AF692" s="2">
        <v>0</v>
      </c>
      <c r="AG692" s="2" t="s">
        <v>77</v>
      </c>
      <c r="AH692" s="2">
        <v>15</v>
      </c>
      <c r="AI692" s="6" t="str">
        <f t="shared" si="30"/>
        <v>55-64</v>
      </c>
      <c r="AJ692" s="11">
        <f>YEAR(tbl_LoanData[[#This Row],[Application Date]])</f>
        <v>2023</v>
      </c>
      <c r="AK692" s="11" t="str">
        <f>TEXT(tbl_LoanData[[#This Row],[Application Date]],"MMMM")</f>
        <v>May</v>
      </c>
      <c r="AL692" s="12">
        <f>DATE(YEAR(tbl_LoanData[[#This Row],[Application Date]]),MONTH(tbl_LoanData[[#This Row],[Application Date]]),1)</f>
        <v>45047</v>
      </c>
      <c r="AM692" s="14">
        <f ca="1">IF(AND(tbl_LoanData[[#This Row],[Application Date]]&gt;=EOMONTH(TODAY(),-1)+1,tbl_LoanData[[#This Row],[Application Date]]&lt;=TODAY()),tbl_LoanData[[#This Row],[Loan Amount]],0)</f>
        <v>0</v>
      </c>
      <c r="AN692" s="14">
        <f>tbl_LoanData[[#This Row],[Amount Paid]]-(Q692-X692)</f>
        <v>297824</v>
      </c>
      <c r="AO692" s="14">
        <f>IF(tbl_LoanData[[#This Row],[Application Status]]="Approved",1,0)</f>
        <v>1</v>
      </c>
      <c r="AP692" s="22" t="str">
        <f t="shared" ca="1" si="31"/>
        <v/>
      </c>
      <c r="AQ692" s="22" t="str">
        <f t="shared" ca="1" si="32"/>
        <v/>
      </c>
    </row>
    <row r="693" spans="1:43" x14ac:dyDescent="0.3">
      <c r="A693" s="2" t="s">
        <v>1189</v>
      </c>
      <c r="B693" s="2" t="s">
        <v>1190</v>
      </c>
      <c r="C693" s="2" t="s">
        <v>297</v>
      </c>
      <c r="D693" s="2" t="s">
        <v>209</v>
      </c>
      <c r="E693" s="2" t="s">
        <v>209</v>
      </c>
      <c r="F693" s="2">
        <v>64</v>
      </c>
      <c r="G693" s="2" t="s">
        <v>69</v>
      </c>
      <c r="H693" s="2" t="s">
        <v>156</v>
      </c>
      <c r="I693" s="2" t="s">
        <v>45</v>
      </c>
      <c r="J693" s="3">
        <v>45052</v>
      </c>
      <c r="K693" s="3"/>
      <c r="L693" s="2" t="s">
        <v>40</v>
      </c>
      <c r="M693" s="2" t="s">
        <v>94</v>
      </c>
      <c r="N693" s="2" t="s">
        <v>95</v>
      </c>
      <c r="O693" s="4">
        <v>1478000</v>
      </c>
      <c r="P693" s="4">
        <v>372600</v>
      </c>
      <c r="Q693" s="4">
        <v>1105400</v>
      </c>
      <c r="R693" s="2">
        <v>24</v>
      </c>
      <c r="S693" s="5">
        <v>7.48</v>
      </c>
      <c r="T693" s="4">
        <v>52948.66</v>
      </c>
      <c r="U693" s="2" t="s">
        <v>113</v>
      </c>
      <c r="V693" s="2" t="s">
        <v>97</v>
      </c>
      <c r="W693" s="4">
        <v>0</v>
      </c>
      <c r="X693" s="4">
        <v>0</v>
      </c>
      <c r="Y693" s="4">
        <v>1270767.8400000001</v>
      </c>
      <c r="Z693" s="2">
        <v>0</v>
      </c>
      <c r="AA693" s="2" t="s">
        <v>97</v>
      </c>
      <c r="AB693" s="2" t="s">
        <v>15731</v>
      </c>
      <c r="AC693" s="2" t="s">
        <v>121</v>
      </c>
      <c r="AD693" s="2" t="s">
        <v>76</v>
      </c>
      <c r="AE693" s="5">
        <v>74.790000000000006</v>
      </c>
      <c r="AF693" s="2">
        <v>0</v>
      </c>
      <c r="AG693" s="2" t="s">
        <v>97</v>
      </c>
      <c r="AH693" s="2"/>
      <c r="AI693" s="6" t="str">
        <f t="shared" si="30"/>
        <v>55-64</v>
      </c>
      <c r="AJ693" s="11">
        <f>YEAR(tbl_LoanData[[#This Row],[Application Date]])</f>
        <v>2023</v>
      </c>
      <c r="AK693" s="11" t="str">
        <f>TEXT(tbl_LoanData[[#This Row],[Application Date]],"MMMM")</f>
        <v>May</v>
      </c>
      <c r="AL693" s="12">
        <f>DATE(YEAR(tbl_LoanData[[#This Row],[Application Date]]),MONTH(tbl_LoanData[[#This Row],[Application Date]]),1)</f>
        <v>45047</v>
      </c>
      <c r="AM693" s="14">
        <f ca="1">IF(AND(tbl_LoanData[[#This Row],[Application Date]]&gt;=EOMONTH(TODAY(),-1)+1,tbl_LoanData[[#This Row],[Application Date]]&lt;=TODAY()),tbl_LoanData[[#This Row],[Loan Amount]],0)</f>
        <v>0</v>
      </c>
      <c r="AN693" s="14">
        <f>tbl_LoanData[[#This Row],[Amount Paid]]-(Q693-X693)</f>
        <v>-1105400</v>
      </c>
      <c r="AO693" s="14">
        <f>IF(tbl_LoanData[[#This Row],[Application Status]]="Approved",1,0)</f>
        <v>0</v>
      </c>
      <c r="AP693" s="22" t="str">
        <f t="shared" ca="1" si="31"/>
        <v/>
      </c>
      <c r="AQ693" s="22" t="str">
        <f t="shared" ca="1" si="32"/>
        <v/>
      </c>
    </row>
    <row r="694" spans="1:43" ht="14.4" customHeight="1" x14ac:dyDescent="0.3">
      <c r="A694" s="2" t="s">
        <v>1215</v>
      </c>
      <c r="B694" s="2" t="s">
        <v>1216</v>
      </c>
      <c r="C694" s="2" t="s">
        <v>390</v>
      </c>
      <c r="D694" s="2" t="s">
        <v>176</v>
      </c>
      <c r="E694" s="2" t="s">
        <v>465</v>
      </c>
      <c r="F694" s="2">
        <v>41</v>
      </c>
      <c r="G694" s="2" t="s">
        <v>83</v>
      </c>
      <c r="H694" s="2" t="s">
        <v>110</v>
      </c>
      <c r="I694" s="2" t="s">
        <v>46</v>
      </c>
      <c r="J694" s="3">
        <v>45058</v>
      </c>
      <c r="K694" s="3">
        <v>45072</v>
      </c>
      <c r="L694" s="2" t="s">
        <v>38</v>
      </c>
      <c r="M694" s="2" t="s">
        <v>71</v>
      </c>
      <c r="N694" s="2" t="s">
        <v>589</v>
      </c>
      <c r="O694" s="4">
        <v>1301000</v>
      </c>
      <c r="P694" s="4">
        <v>273200</v>
      </c>
      <c r="Q694" s="4">
        <v>1027800</v>
      </c>
      <c r="R694" s="2">
        <v>18</v>
      </c>
      <c r="S694" s="5">
        <v>12.44</v>
      </c>
      <c r="T694" s="4">
        <v>67754.86</v>
      </c>
      <c r="U694" s="2" t="s">
        <v>73</v>
      </c>
      <c r="V694" s="2" t="s">
        <v>33</v>
      </c>
      <c r="W694" s="4">
        <v>1219587.48</v>
      </c>
      <c r="X694" s="4">
        <v>0</v>
      </c>
      <c r="Y694" s="4">
        <v>1219587.48</v>
      </c>
      <c r="Z694" s="2">
        <v>0</v>
      </c>
      <c r="AA694" s="2" t="s">
        <v>56</v>
      </c>
      <c r="AB694" s="2" t="s">
        <v>15736</v>
      </c>
      <c r="AC694" s="2" t="s">
        <v>121</v>
      </c>
      <c r="AD694" s="2" t="s">
        <v>76</v>
      </c>
      <c r="AE694" s="5">
        <v>79</v>
      </c>
      <c r="AF694" s="2">
        <v>0</v>
      </c>
      <c r="AG694" s="2" t="s">
        <v>77</v>
      </c>
      <c r="AH694" s="2">
        <v>14</v>
      </c>
      <c r="AI694" s="6" t="str">
        <f t="shared" si="30"/>
        <v>35-44</v>
      </c>
      <c r="AJ694" s="11">
        <f>YEAR(tbl_LoanData[[#This Row],[Application Date]])</f>
        <v>2023</v>
      </c>
      <c r="AK694" s="11" t="str">
        <f>TEXT(tbl_LoanData[[#This Row],[Application Date]],"MMMM")</f>
        <v>May</v>
      </c>
      <c r="AL694" s="12">
        <f>DATE(YEAR(tbl_LoanData[[#This Row],[Application Date]]),MONTH(tbl_LoanData[[#This Row],[Application Date]]),1)</f>
        <v>45047</v>
      </c>
      <c r="AM694" s="14">
        <f ca="1">IF(AND(tbl_LoanData[[#This Row],[Application Date]]&gt;=EOMONTH(TODAY(),-1)+1,tbl_LoanData[[#This Row],[Application Date]]&lt;=TODAY()),tbl_LoanData[[#This Row],[Loan Amount]],0)</f>
        <v>0</v>
      </c>
      <c r="AN694" s="14">
        <f>tbl_LoanData[[#This Row],[Amount Paid]]-(Q694-X694)</f>
        <v>191787.47999999998</v>
      </c>
      <c r="AO694" s="14">
        <f>IF(tbl_LoanData[[#This Row],[Application Status]]="Approved",1,0)</f>
        <v>1</v>
      </c>
      <c r="AP694" s="22" t="str">
        <f t="shared" ca="1" si="31"/>
        <v/>
      </c>
      <c r="AQ694" s="22" t="str">
        <f t="shared" ca="1" si="32"/>
        <v/>
      </c>
    </row>
    <row r="695" spans="1:43" x14ac:dyDescent="0.3">
      <c r="A695" s="2" t="s">
        <v>1409</v>
      </c>
      <c r="B695" s="2" t="s">
        <v>1410</v>
      </c>
      <c r="C695" s="2" t="s">
        <v>297</v>
      </c>
      <c r="D695" s="2" t="s">
        <v>161</v>
      </c>
      <c r="E695" s="2" t="s">
        <v>118</v>
      </c>
      <c r="F695" s="2">
        <v>59</v>
      </c>
      <c r="G695" s="2" t="s">
        <v>69</v>
      </c>
      <c r="H695" s="2" t="s">
        <v>166</v>
      </c>
      <c r="I695" s="2" t="s">
        <v>46</v>
      </c>
      <c r="J695" s="3">
        <v>45059</v>
      </c>
      <c r="K695" s="3">
        <v>45080</v>
      </c>
      <c r="L695" s="2" t="s">
        <v>38</v>
      </c>
      <c r="M695" s="2" t="s">
        <v>127</v>
      </c>
      <c r="N695" s="2" t="s">
        <v>128</v>
      </c>
      <c r="O695" s="4">
        <v>1003000</v>
      </c>
      <c r="P695" s="4">
        <v>200800</v>
      </c>
      <c r="Q695" s="4">
        <v>802200</v>
      </c>
      <c r="R695" s="2">
        <v>48</v>
      </c>
      <c r="S695" s="5">
        <v>7.18</v>
      </c>
      <c r="T695" s="4">
        <v>21512.33</v>
      </c>
      <c r="U695" s="2" t="s">
        <v>73</v>
      </c>
      <c r="V695" s="2" t="s">
        <v>74</v>
      </c>
      <c r="W695" s="4">
        <v>795956.21</v>
      </c>
      <c r="X695" s="4">
        <v>236635.63</v>
      </c>
      <c r="Y695" s="4">
        <v>1032591.84</v>
      </c>
      <c r="Z695" s="2">
        <v>62</v>
      </c>
      <c r="AA695" s="2" t="s">
        <v>59</v>
      </c>
      <c r="AB695" s="2" t="s">
        <v>15732</v>
      </c>
      <c r="AC695" s="2" t="s">
        <v>87</v>
      </c>
      <c r="AD695" s="2" t="s">
        <v>76</v>
      </c>
      <c r="AE695" s="5">
        <v>79.98</v>
      </c>
      <c r="AF695" s="2">
        <v>2</v>
      </c>
      <c r="AG695" s="2" t="s">
        <v>130</v>
      </c>
      <c r="AH695" s="2">
        <v>21</v>
      </c>
      <c r="AI695" s="6" t="str">
        <f t="shared" si="30"/>
        <v>55-64</v>
      </c>
      <c r="AJ695" s="11">
        <f>YEAR(tbl_LoanData[[#This Row],[Application Date]])</f>
        <v>2023</v>
      </c>
      <c r="AK695" s="11" t="str">
        <f>TEXT(tbl_LoanData[[#This Row],[Application Date]],"MMMM")</f>
        <v>May</v>
      </c>
      <c r="AL695" s="12">
        <f>DATE(YEAR(tbl_LoanData[[#This Row],[Application Date]]),MONTH(tbl_LoanData[[#This Row],[Application Date]]),1)</f>
        <v>45047</v>
      </c>
      <c r="AM695" s="14">
        <f ca="1">IF(AND(tbl_LoanData[[#This Row],[Application Date]]&gt;=EOMONTH(TODAY(),-1)+1,tbl_LoanData[[#This Row],[Application Date]]&lt;=TODAY()),tbl_LoanData[[#This Row],[Loan Amount]],0)</f>
        <v>0</v>
      </c>
      <c r="AN695" s="14">
        <f>tbl_LoanData[[#This Row],[Amount Paid]]-(Q695-X695)</f>
        <v>230391.83999999997</v>
      </c>
      <c r="AO695" s="14">
        <f>IF(tbl_LoanData[[#This Row],[Application Status]]="Approved",1,0)</f>
        <v>1</v>
      </c>
      <c r="AP695" s="22" t="str">
        <f t="shared" ca="1" si="31"/>
        <v/>
      </c>
      <c r="AQ695" s="22" t="str">
        <f t="shared" ca="1" si="32"/>
        <v/>
      </c>
    </row>
    <row r="696" spans="1:43" ht="14.4" customHeight="1" x14ac:dyDescent="0.3">
      <c r="A696" s="2" t="s">
        <v>1427</v>
      </c>
      <c r="B696" s="2" t="s">
        <v>1428</v>
      </c>
      <c r="C696" s="2" t="s">
        <v>264</v>
      </c>
      <c r="D696" s="2" t="s">
        <v>189</v>
      </c>
      <c r="E696" s="2" t="s">
        <v>92</v>
      </c>
      <c r="F696" s="2">
        <v>47</v>
      </c>
      <c r="G696" s="2" t="s">
        <v>83</v>
      </c>
      <c r="H696" s="2" t="s">
        <v>224</v>
      </c>
      <c r="I696" s="2" t="s">
        <v>54</v>
      </c>
      <c r="J696" s="3">
        <v>45052</v>
      </c>
      <c r="K696" s="3">
        <v>45064</v>
      </c>
      <c r="L696" s="2" t="s">
        <v>37</v>
      </c>
      <c r="M696" s="2" t="s">
        <v>94</v>
      </c>
      <c r="N696" s="2" t="s">
        <v>234</v>
      </c>
      <c r="O696" s="4">
        <v>104000</v>
      </c>
      <c r="P696" s="4">
        <v>15200</v>
      </c>
      <c r="Q696" s="4">
        <v>88800</v>
      </c>
      <c r="R696" s="2">
        <v>24</v>
      </c>
      <c r="S696" s="5">
        <v>9.44</v>
      </c>
      <c r="T696" s="4">
        <v>4398.5600000000004</v>
      </c>
      <c r="U696" s="2" t="s">
        <v>73</v>
      </c>
      <c r="V696" s="2" t="s">
        <v>34</v>
      </c>
      <c r="W696" s="4">
        <v>101166.88</v>
      </c>
      <c r="X696" s="4">
        <v>4398.5600000000004</v>
      </c>
      <c r="Y696" s="4">
        <v>105565.44</v>
      </c>
      <c r="Z696" s="2">
        <v>31</v>
      </c>
      <c r="AA696" s="2" t="s">
        <v>58</v>
      </c>
      <c r="AB696" s="2" t="s">
        <v>15727</v>
      </c>
      <c r="AC696" s="2" t="s">
        <v>213</v>
      </c>
      <c r="AD696" s="2" t="s">
        <v>76</v>
      </c>
      <c r="AE696" s="5">
        <v>85.38</v>
      </c>
      <c r="AF696" s="2">
        <v>1</v>
      </c>
      <c r="AG696" s="2" t="s">
        <v>15718</v>
      </c>
      <c r="AH696" s="2">
        <v>12</v>
      </c>
      <c r="AI696" s="6" t="str">
        <f t="shared" si="30"/>
        <v>45-54</v>
      </c>
      <c r="AJ696" s="11">
        <f>YEAR(tbl_LoanData[[#This Row],[Application Date]])</f>
        <v>2023</v>
      </c>
      <c r="AK696" s="11" t="str">
        <f>TEXT(tbl_LoanData[[#This Row],[Application Date]],"MMMM")</f>
        <v>May</v>
      </c>
      <c r="AL696" s="12">
        <f>DATE(YEAR(tbl_LoanData[[#This Row],[Application Date]]),MONTH(tbl_LoanData[[#This Row],[Application Date]]),1)</f>
        <v>45047</v>
      </c>
      <c r="AM696" s="14">
        <f ca="1">IF(AND(tbl_LoanData[[#This Row],[Application Date]]&gt;=EOMONTH(TODAY(),-1)+1,tbl_LoanData[[#This Row],[Application Date]]&lt;=TODAY()),tbl_LoanData[[#This Row],[Loan Amount]],0)</f>
        <v>0</v>
      </c>
      <c r="AN696" s="14">
        <f>tbl_LoanData[[#This Row],[Amount Paid]]-(Q696-X696)</f>
        <v>16765.440000000002</v>
      </c>
      <c r="AO696" s="14">
        <f>IF(tbl_LoanData[[#This Row],[Application Status]]="Approved",1,0)</f>
        <v>1</v>
      </c>
      <c r="AP696" s="22" t="str">
        <f t="shared" ca="1" si="31"/>
        <v/>
      </c>
      <c r="AQ696" s="22" t="str">
        <f t="shared" ca="1" si="32"/>
        <v/>
      </c>
    </row>
    <row r="697" spans="1:43" ht="14.4" customHeight="1" x14ac:dyDescent="0.3">
      <c r="A697" s="2" t="s">
        <v>1461</v>
      </c>
      <c r="B697" s="2" t="s">
        <v>1462</v>
      </c>
      <c r="C697" s="2" t="s">
        <v>338</v>
      </c>
      <c r="D697" s="2" t="s">
        <v>209</v>
      </c>
      <c r="E697" s="2" t="s">
        <v>135</v>
      </c>
      <c r="F697" s="2">
        <v>58</v>
      </c>
      <c r="G697" s="2" t="s">
        <v>83</v>
      </c>
      <c r="H697" s="2" t="s">
        <v>466</v>
      </c>
      <c r="I697" s="2" t="s">
        <v>43</v>
      </c>
      <c r="J697" s="3">
        <v>45054</v>
      </c>
      <c r="K697" s="3">
        <v>45070</v>
      </c>
      <c r="L697" s="2" t="s">
        <v>40</v>
      </c>
      <c r="M697" s="2" t="s">
        <v>94</v>
      </c>
      <c r="N697" s="2" t="s">
        <v>4</v>
      </c>
      <c r="O697" s="4">
        <v>826000</v>
      </c>
      <c r="P697" s="4">
        <v>105100</v>
      </c>
      <c r="Q697" s="4">
        <v>720900</v>
      </c>
      <c r="R697" s="2">
        <v>24</v>
      </c>
      <c r="S697" s="5">
        <v>6.9</v>
      </c>
      <c r="T697" s="4">
        <v>34182.67</v>
      </c>
      <c r="U697" s="2" t="s">
        <v>73</v>
      </c>
      <c r="V697" s="2" t="s">
        <v>34</v>
      </c>
      <c r="W697" s="4">
        <v>717836.07</v>
      </c>
      <c r="X697" s="4">
        <v>102548.13</v>
      </c>
      <c r="Y697" s="4">
        <v>820384.2</v>
      </c>
      <c r="Z697" s="2">
        <v>93</v>
      </c>
      <c r="AA697" s="2" t="s">
        <v>60</v>
      </c>
      <c r="AB697" s="2" t="s">
        <v>15735</v>
      </c>
      <c r="AC697" s="2" t="s">
        <v>121</v>
      </c>
      <c r="AD697" s="2" t="s">
        <v>76</v>
      </c>
      <c r="AE697" s="5">
        <v>87.28</v>
      </c>
      <c r="AF697" s="2">
        <v>3</v>
      </c>
      <c r="AG697" s="2" t="s">
        <v>130</v>
      </c>
      <c r="AH697" s="2">
        <v>16</v>
      </c>
      <c r="AI697" s="6" t="str">
        <f t="shared" si="30"/>
        <v>55-64</v>
      </c>
      <c r="AJ697" s="11">
        <f>YEAR(tbl_LoanData[[#This Row],[Application Date]])</f>
        <v>2023</v>
      </c>
      <c r="AK697" s="11" t="str">
        <f>TEXT(tbl_LoanData[[#This Row],[Application Date]],"MMMM")</f>
        <v>May</v>
      </c>
      <c r="AL697" s="12">
        <f>DATE(YEAR(tbl_LoanData[[#This Row],[Application Date]]),MONTH(tbl_LoanData[[#This Row],[Application Date]]),1)</f>
        <v>45047</v>
      </c>
      <c r="AM697" s="14">
        <f ca="1">IF(AND(tbl_LoanData[[#This Row],[Application Date]]&gt;=EOMONTH(TODAY(),-1)+1,tbl_LoanData[[#This Row],[Application Date]]&lt;=TODAY()),tbl_LoanData[[#This Row],[Loan Amount]],0)</f>
        <v>0</v>
      </c>
      <c r="AN697" s="14">
        <f>tbl_LoanData[[#This Row],[Amount Paid]]-(Q697-X697)</f>
        <v>99484.199999999953</v>
      </c>
      <c r="AO697" s="14">
        <f>IF(tbl_LoanData[[#This Row],[Application Status]]="Approved",1,0)</f>
        <v>1</v>
      </c>
      <c r="AP697" s="22" t="str">
        <f t="shared" ca="1" si="31"/>
        <v/>
      </c>
      <c r="AQ697" s="22" t="str">
        <f t="shared" ca="1" si="32"/>
        <v/>
      </c>
    </row>
    <row r="698" spans="1:43" ht="14.4" customHeight="1" x14ac:dyDescent="0.3">
      <c r="A698" s="2" t="s">
        <v>1691</v>
      </c>
      <c r="B698" s="2" t="s">
        <v>1692</v>
      </c>
      <c r="C698" s="2" t="s">
        <v>264</v>
      </c>
      <c r="D698" s="2" t="s">
        <v>161</v>
      </c>
      <c r="E698" s="2" t="s">
        <v>134</v>
      </c>
      <c r="F698" s="2">
        <v>59</v>
      </c>
      <c r="G698" s="2" t="s">
        <v>83</v>
      </c>
      <c r="H698" s="2" t="s">
        <v>256</v>
      </c>
      <c r="I698" s="2" t="s">
        <v>43</v>
      </c>
      <c r="J698" s="3">
        <v>45047</v>
      </c>
      <c r="K698" s="3"/>
      <c r="L698" s="2" t="s">
        <v>38</v>
      </c>
      <c r="M698" s="2" t="s">
        <v>144</v>
      </c>
      <c r="N698" s="2" t="s">
        <v>382</v>
      </c>
      <c r="O698" s="4">
        <v>1271000</v>
      </c>
      <c r="P698" s="4">
        <v>373300</v>
      </c>
      <c r="Q698" s="4">
        <v>897700</v>
      </c>
      <c r="R698" s="2">
        <v>36</v>
      </c>
      <c r="S698" s="5">
        <v>8.77</v>
      </c>
      <c r="T698" s="4">
        <v>31496.799999999999</v>
      </c>
      <c r="U698" s="2" t="s">
        <v>113</v>
      </c>
      <c r="V698" s="2" t="s">
        <v>97</v>
      </c>
      <c r="W698" s="4">
        <v>0</v>
      </c>
      <c r="X698" s="4">
        <v>0</v>
      </c>
      <c r="Y698" s="4">
        <v>1133884.8700000001</v>
      </c>
      <c r="Z698" s="2">
        <v>0</v>
      </c>
      <c r="AA698" s="2" t="s">
        <v>97</v>
      </c>
      <c r="AB698" s="2" t="s">
        <v>15734</v>
      </c>
      <c r="AC698" s="2" t="s">
        <v>360</v>
      </c>
      <c r="AD698" s="2" t="s">
        <v>76</v>
      </c>
      <c r="AE698" s="5">
        <v>70.63</v>
      </c>
      <c r="AF698" s="2">
        <v>0</v>
      </c>
      <c r="AG698" s="2" t="s">
        <v>97</v>
      </c>
      <c r="AH698" s="2"/>
      <c r="AI698" s="6" t="str">
        <f t="shared" si="30"/>
        <v>55-64</v>
      </c>
      <c r="AJ698" s="11">
        <f>YEAR(tbl_LoanData[[#This Row],[Application Date]])</f>
        <v>2023</v>
      </c>
      <c r="AK698" s="11" t="str">
        <f>TEXT(tbl_LoanData[[#This Row],[Application Date]],"MMMM")</f>
        <v>May</v>
      </c>
      <c r="AL698" s="12">
        <f>DATE(YEAR(tbl_LoanData[[#This Row],[Application Date]]),MONTH(tbl_LoanData[[#This Row],[Application Date]]),1)</f>
        <v>45047</v>
      </c>
      <c r="AM698" s="14">
        <f ca="1">IF(AND(tbl_LoanData[[#This Row],[Application Date]]&gt;=EOMONTH(TODAY(),-1)+1,tbl_LoanData[[#This Row],[Application Date]]&lt;=TODAY()),tbl_LoanData[[#This Row],[Loan Amount]],0)</f>
        <v>0</v>
      </c>
      <c r="AN698" s="14">
        <f>tbl_LoanData[[#This Row],[Amount Paid]]-(Q698-X698)</f>
        <v>-897700</v>
      </c>
      <c r="AO698" s="14">
        <f>IF(tbl_LoanData[[#This Row],[Application Status]]="Approved",1,0)</f>
        <v>0</v>
      </c>
      <c r="AP698" s="22" t="str">
        <f t="shared" ca="1" si="31"/>
        <v/>
      </c>
      <c r="AQ698" s="22" t="str">
        <f t="shared" ca="1" si="32"/>
        <v/>
      </c>
    </row>
    <row r="699" spans="1:43" ht="14.4" customHeight="1" x14ac:dyDescent="0.3">
      <c r="A699" s="2" t="s">
        <v>1821</v>
      </c>
      <c r="B699" s="2" t="s">
        <v>1822</v>
      </c>
      <c r="C699" s="2" t="s">
        <v>181</v>
      </c>
      <c r="D699" s="2" t="s">
        <v>82</v>
      </c>
      <c r="E699" s="2" t="s">
        <v>323</v>
      </c>
      <c r="F699" s="2">
        <v>38</v>
      </c>
      <c r="G699" s="2" t="s">
        <v>83</v>
      </c>
      <c r="H699" s="2" t="s">
        <v>543</v>
      </c>
      <c r="I699" s="2" t="s">
        <v>45</v>
      </c>
      <c r="J699" s="3">
        <v>45049</v>
      </c>
      <c r="K699" s="3"/>
      <c r="L699" s="2" t="s">
        <v>36</v>
      </c>
      <c r="M699" s="2" t="s">
        <v>71</v>
      </c>
      <c r="N699" s="2" t="s">
        <v>162</v>
      </c>
      <c r="O699" s="4">
        <v>1189000</v>
      </c>
      <c r="P699" s="4">
        <v>304800</v>
      </c>
      <c r="Q699" s="4">
        <v>884200</v>
      </c>
      <c r="R699" s="2">
        <v>36</v>
      </c>
      <c r="S699" s="5">
        <v>12.28</v>
      </c>
      <c r="T699" s="4">
        <v>33609.42</v>
      </c>
      <c r="U699" s="2" t="s">
        <v>96</v>
      </c>
      <c r="V699" s="2" t="s">
        <v>97</v>
      </c>
      <c r="W699" s="4">
        <v>0</v>
      </c>
      <c r="X699" s="4">
        <v>0</v>
      </c>
      <c r="Y699" s="4">
        <v>1209939.28</v>
      </c>
      <c r="Z699" s="2">
        <v>0</v>
      </c>
      <c r="AA699" s="2" t="s">
        <v>97</v>
      </c>
      <c r="AB699" s="2" t="s">
        <v>15732</v>
      </c>
      <c r="AC699" s="2" t="s">
        <v>129</v>
      </c>
      <c r="AD699" s="2" t="s">
        <v>76</v>
      </c>
      <c r="AE699" s="5">
        <v>74.37</v>
      </c>
      <c r="AF699" s="2">
        <v>0</v>
      </c>
      <c r="AG699" s="2" t="s">
        <v>97</v>
      </c>
      <c r="AH699" s="2"/>
      <c r="AI699" s="6" t="str">
        <f t="shared" si="30"/>
        <v>35-44</v>
      </c>
      <c r="AJ699" s="11">
        <f>YEAR(tbl_LoanData[[#This Row],[Application Date]])</f>
        <v>2023</v>
      </c>
      <c r="AK699" s="11" t="str">
        <f>TEXT(tbl_LoanData[[#This Row],[Application Date]],"MMMM")</f>
        <v>May</v>
      </c>
      <c r="AL699" s="12">
        <f>DATE(YEAR(tbl_LoanData[[#This Row],[Application Date]]),MONTH(tbl_LoanData[[#This Row],[Application Date]]),1)</f>
        <v>45047</v>
      </c>
      <c r="AM699" s="14">
        <f ca="1">IF(AND(tbl_LoanData[[#This Row],[Application Date]]&gt;=EOMONTH(TODAY(),-1)+1,tbl_LoanData[[#This Row],[Application Date]]&lt;=TODAY()),tbl_LoanData[[#This Row],[Loan Amount]],0)</f>
        <v>0</v>
      </c>
      <c r="AN699" s="14">
        <f>tbl_LoanData[[#This Row],[Amount Paid]]-(Q699-X699)</f>
        <v>-884200</v>
      </c>
      <c r="AO699" s="14">
        <f>IF(tbl_LoanData[[#This Row],[Application Status]]="Approved",1,0)</f>
        <v>0</v>
      </c>
      <c r="AP699" s="22" t="str">
        <f t="shared" ca="1" si="31"/>
        <v/>
      </c>
      <c r="AQ699" s="22" t="str">
        <f t="shared" ca="1" si="32"/>
        <v/>
      </c>
    </row>
    <row r="700" spans="1:43" x14ac:dyDescent="0.3">
      <c r="A700" s="2" t="s">
        <v>1877</v>
      </c>
      <c r="B700" s="2" t="s">
        <v>1878</v>
      </c>
      <c r="C700" s="2" t="s">
        <v>281</v>
      </c>
      <c r="D700" s="2" t="s">
        <v>182</v>
      </c>
      <c r="E700" s="2" t="s">
        <v>82</v>
      </c>
      <c r="F700" s="2">
        <v>40</v>
      </c>
      <c r="G700" s="2" t="s">
        <v>83</v>
      </c>
      <c r="H700" s="2" t="s">
        <v>244</v>
      </c>
      <c r="I700" s="2" t="s">
        <v>48</v>
      </c>
      <c r="J700" s="3">
        <v>45059</v>
      </c>
      <c r="K700" s="3">
        <v>45075</v>
      </c>
      <c r="L700" s="2" t="s">
        <v>37</v>
      </c>
      <c r="M700" s="2" t="s">
        <v>104</v>
      </c>
      <c r="N700" s="2" t="s">
        <v>192</v>
      </c>
      <c r="O700" s="4">
        <v>240000</v>
      </c>
      <c r="P700" s="4">
        <v>43800</v>
      </c>
      <c r="Q700" s="4">
        <v>196200</v>
      </c>
      <c r="R700" s="2">
        <v>60</v>
      </c>
      <c r="S700" s="5">
        <v>14.77</v>
      </c>
      <c r="T700" s="4">
        <v>5684.9</v>
      </c>
      <c r="U700" s="2" t="s">
        <v>73</v>
      </c>
      <c r="V700" s="2" t="s">
        <v>74</v>
      </c>
      <c r="W700" s="4">
        <v>187601.7</v>
      </c>
      <c r="X700" s="4">
        <v>153492</v>
      </c>
      <c r="Y700" s="4">
        <v>341093.7</v>
      </c>
      <c r="Z700" s="2">
        <v>192</v>
      </c>
      <c r="AA700" s="2" t="s">
        <v>60</v>
      </c>
      <c r="AB700" s="2" t="s">
        <v>15731</v>
      </c>
      <c r="AC700" s="2" t="s">
        <v>121</v>
      </c>
      <c r="AD700" s="2" t="s">
        <v>76</v>
      </c>
      <c r="AE700" s="5">
        <v>81.75</v>
      </c>
      <c r="AF700" s="2">
        <v>6</v>
      </c>
      <c r="AG700" s="2" t="s">
        <v>130</v>
      </c>
      <c r="AH700" s="2">
        <v>16</v>
      </c>
      <c r="AI700" s="6" t="str">
        <f t="shared" si="30"/>
        <v>35-44</v>
      </c>
      <c r="AJ700" s="11">
        <f>YEAR(tbl_LoanData[[#This Row],[Application Date]])</f>
        <v>2023</v>
      </c>
      <c r="AK700" s="11" t="str">
        <f>TEXT(tbl_LoanData[[#This Row],[Application Date]],"MMMM")</f>
        <v>May</v>
      </c>
      <c r="AL700" s="12">
        <f>DATE(YEAR(tbl_LoanData[[#This Row],[Application Date]]),MONTH(tbl_LoanData[[#This Row],[Application Date]]),1)</f>
        <v>45047</v>
      </c>
      <c r="AM700" s="14">
        <f ca="1">IF(AND(tbl_LoanData[[#This Row],[Application Date]]&gt;=EOMONTH(TODAY(),-1)+1,tbl_LoanData[[#This Row],[Application Date]]&lt;=TODAY()),tbl_LoanData[[#This Row],[Loan Amount]],0)</f>
        <v>0</v>
      </c>
      <c r="AN700" s="14">
        <f>tbl_LoanData[[#This Row],[Amount Paid]]-(Q700-X700)</f>
        <v>144893.70000000001</v>
      </c>
      <c r="AO700" s="14">
        <f>IF(tbl_LoanData[[#This Row],[Application Status]]="Approved",1,0)</f>
        <v>1</v>
      </c>
      <c r="AP700" s="22" t="str">
        <f t="shared" ca="1" si="31"/>
        <v/>
      </c>
      <c r="AQ700" s="22" t="str">
        <f t="shared" ca="1" si="32"/>
        <v/>
      </c>
    </row>
    <row r="701" spans="1:43" ht="14.4" customHeight="1" x14ac:dyDescent="0.3">
      <c r="A701" s="2" t="s">
        <v>2117</v>
      </c>
      <c r="B701" s="2" t="s">
        <v>2118</v>
      </c>
      <c r="C701" s="2" t="s">
        <v>289</v>
      </c>
      <c r="D701" s="2" t="s">
        <v>118</v>
      </c>
      <c r="E701" s="2" t="s">
        <v>406</v>
      </c>
      <c r="F701" s="2">
        <v>65</v>
      </c>
      <c r="G701" s="2" t="s">
        <v>69</v>
      </c>
      <c r="H701" s="2" t="s">
        <v>269</v>
      </c>
      <c r="I701" s="2" t="s">
        <v>46</v>
      </c>
      <c r="J701" s="3">
        <v>45073</v>
      </c>
      <c r="K701" s="3">
        <v>45075</v>
      </c>
      <c r="L701" s="2" t="s">
        <v>37</v>
      </c>
      <c r="M701" s="2" t="s">
        <v>104</v>
      </c>
      <c r="N701" s="2" t="s">
        <v>286</v>
      </c>
      <c r="O701" s="4">
        <v>151000</v>
      </c>
      <c r="P701" s="4">
        <v>31800</v>
      </c>
      <c r="Q701" s="4">
        <v>119200</v>
      </c>
      <c r="R701" s="2">
        <v>24</v>
      </c>
      <c r="S701" s="5">
        <v>12.98</v>
      </c>
      <c r="T701" s="4">
        <v>6256.01</v>
      </c>
      <c r="U701" s="2" t="s">
        <v>73</v>
      </c>
      <c r="V701" s="2" t="s">
        <v>33</v>
      </c>
      <c r="W701" s="4">
        <v>150144.32000000001</v>
      </c>
      <c r="X701" s="4">
        <v>0</v>
      </c>
      <c r="Y701" s="4">
        <v>150144.32000000001</v>
      </c>
      <c r="Z701" s="2">
        <v>0</v>
      </c>
      <c r="AA701" s="2" t="s">
        <v>56</v>
      </c>
      <c r="AB701" s="2" t="s">
        <v>15731</v>
      </c>
      <c r="AC701" s="2" t="s">
        <v>87</v>
      </c>
      <c r="AD701" s="2" t="s">
        <v>76</v>
      </c>
      <c r="AE701" s="5">
        <v>78.94</v>
      </c>
      <c r="AF701" s="2">
        <v>0</v>
      </c>
      <c r="AG701" s="2" t="s">
        <v>77</v>
      </c>
      <c r="AH701" s="2">
        <v>2</v>
      </c>
      <c r="AI701" s="6" t="str">
        <f t="shared" si="30"/>
        <v>65+</v>
      </c>
      <c r="AJ701" s="11">
        <f>YEAR(tbl_LoanData[[#This Row],[Application Date]])</f>
        <v>2023</v>
      </c>
      <c r="AK701" s="11" t="str">
        <f>TEXT(tbl_LoanData[[#This Row],[Application Date]],"MMMM")</f>
        <v>May</v>
      </c>
      <c r="AL701" s="12">
        <f>DATE(YEAR(tbl_LoanData[[#This Row],[Application Date]]),MONTH(tbl_LoanData[[#This Row],[Application Date]]),1)</f>
        <v>45047</v>
      </c>
      <c r="AM701" s="14">
        <f ca="1">IF(AND(tbl_LoanData[[#This Row],[Application Date]]&gt;=EOMONTH(TODAY(),-1)+1,tbl_LoanData[[#This Row],[Application Date]]&lt;=TODAY()),tbl_LoanData[[#This Row],[Loan Amount]],0)</f>
        <v>0</v>
      </c>
      <c r="AN701" s="14">
        <f>tbl_LoanData[[#This Row],[Amount Paid]]-(Q701-X701)</f>
        <v>30944.320000000007</v>
      </c>
      <c r="AO701" s="14">
        <f>IF(tbl_LoanData[[#This Row],[Application Status]]="Approved",1,0)</f>
        <v>1</v>
      </c>
      <c r="AP701" s="22" t="str">
        <f t="shared" ca="1" si="31"/>
        <v/>
      </c>
      <c r="AQ701" s="22" t="str">
        <f t="shared" ca="1" si="32"/>
        <v/>
      </c>
    </row>
    <row r="702" spans="1:43" ht="14.4" customHeight="1" x14ac:dyDescent="0.3">
      <c r="A702" s="2" t="s">
        <v>2129</v>
      </c>
      <c r="B702" s="2" t="s">
        <v>2130</v>
      </c>
      <c r="C702" s="2" t="s">
        <v>401</v>
      </c>
      <c r="D702" s="2" t="s">
        <v>311</v>
      </c>
      <c r="E702" s="2" t="s">
        <v>82</v>
      </c>
      <c r="F702" s="2">
        <v>48</v>
      </c>
      <c r="G702" s="2" t="s">
        <v>83</v>
      </c>
      <c r="H702" s="2" t="s">
        <v>93</v>
      </c>
      <c r="I702" s="2" t="s">
        <v>50</v>
      </c>
      <c r="J702" s="3">
        <v>45054</v>
      </c>
      <c r="K702" s="3"/>
      <c r="L702" s="2" t="s">
        <v>39</v>
      </c>
      <c r="M702" s="2" t="s">
        <v>127</v>
      </c>
      <c r="N702" s="2" t="s">
        <v>195</v>
      </c>
      <c r="O702" s="4">
        <v>1864000</v>
      </c>
      <c r="P702" s="4">
        <v>240400</v>
      </c>
      <c r="Q702" s="4">
        <v>1623600</v>
      </c>
      <c r="R702" s="2">
        <v>24</v>
      </c>
      <c r="S702" s="5">
        <v>11.82</v>
      </c>
      <c r="T702" s="4">
        <v>83642.460000000006</v>
      </c>
      <c r="U702" s="2" t="s">
        <v>113</v>
      </c>
      <c r="V702" s="2" t="s">
        <v>97</v>
      </c>
      <c r="W702" s="4">
        <v>0</v>
      </c>
      <c r="X702" s="4">
        <v>0</v>
      </c>
      <c r="Y702" s="4">
        <v>2007419.04</v>
      </c>
      <c r="Z702" s="2">
        <v>0</v>
      </c>
      <c r="AA702" s="2" t="s">
        <v>97</v>
      </c>
      <c r="AB702" s="2" t="s">
        <v>15736</v>
      </c>
      <c r="AC702" s="2" t="s">
        <v>75</v>
      </c>
      <c r="AD702" s="2" t="s">
        <v>76</v>
      </c>
      <c r="AE702" s="5">
        <v>87.1</v>
      </c>
      <c r="AF702" s="2">
        <v>0</v>
      </c>
      <c r="AG702" s="2" t="s">
        <v>97</v>
      </c>
      <c r="AH702" s="2"/>
      <c r="AI702" s="6" t="str">
        <f t="shared" si="30"/>
        <v>45-54</v>
      </c>
      <c r="AJ702" s="11">
        <f>YEAR(tbl_LoanData[[#This Row],[Application Date]])</f>
        <v>2023</v>
      </c>
      <c r="AK702" s="11" t="str">
        <f>TEXT(tbl_LoanData[[#This Row],[Application Date]],"MMMM")</f>
        <v>May</v>
      </c>
      <c r="AL702" s="12">
        <f>DATE(YEAR(tbl_LoanData[[#This Row],[Application Date]]),MONTH(tbl_LoanData[[#This Row],[Application Date]]),1)</f>
        <v>45047</v>
      </c>
      <c r="AM702" s="14">
        <f ca="1">IF(AND(tbl_LoanData[[#This Row],[Application Date]]&gt;=EOMONTH(TODAY(),-1)+1,tbl_LoanData[[#This Row],[Application Date]]&lt;=TODAY()),tbl_LoanData[[#This Row],[Loan Amount]],0)</f>
        <v>0</v>
      </c>
      <c r="AN702" s="14">
        <f>tbl_LoanData[[#This Row],[Amount Paid]]-(Q702-X702)</f>
        <v>-1623600</v>
      </c>
      <c r="AO702" s="14">
        <f>IF(tbl_LoanData[[#This Row],[Application Status]]="Approved",1,0)</f>
        <v>0</v>
      </c>
      <c r="AP702" s="22" t="str">
        <f t="shared" ca="1" si="31"/>
        <v/>
      </c>
      <c r="AQ702" s="22" t="str">
        <f t="shared" ca="1" si="32"/>
        <v/>
      </c>
    </row>
    <row r="703" spans="1:43" ht="14.4" customHeight="1" x14ac:dyDescent="0.3">
      <c r="A703" s="2" t="s">
        <v>2181</v>
      </c>
      <c r="B703" s="2" t="s">
        <v>2182</v>
      </c>
      <c r="C703" s="2" t="s">
        <v>292</v>
      </c>
      <c r="D703" s="2" t="s">
        <v>268</v>
      </c>
      <c r="E703" s="2" t="s">
        <v>134</v>
      </c>
      <c r="F703" s="2">
        <v>36</v>
      </c>
      <c r="G703" s="2" t="s">
        <v>83</v>
      </c>
      <c r="H703" s="2" t="s">
        <v>278</v>
      </c>
      <c r="I703" s="2" t="s">
        <v>45</v>
      </c>
      <c r="J703" s="3">
        <v>45077</v>
      </c>
      <c r="K703" s="3">
        <v>45087</v>
      </c>
      <c r="L703" s="2" t="s">
        <v>40</v>
      </c>
      <c r="M703" s="2" t="s">
        <v>94</v>
      </c>
      <c r="N703" s="2" t="s">
        <v>4</v>
      </c>
      <c r="O703" s="4">
        <v>1402000</v>
      </c>
      <c r="P703" s="4">
        <v>429600</v>
      </c>
      <c r="Q703" s="4">
        <v>972400</v>
      </c>
      <c r="R703" s="2">
        <v>60</v>
      </c>
      <c r="S703" s="5">
        <v>6.56</v>
      </c>
      <c r="T703" s="4">
        <v>21522.45</v>
      </c>
      <c r="U703" s="2" t="s">
        <v>73</v>
      </c>
      <c r="V703" s="2" t="s">
        <v>74</v>
      </c>
      <c r="W703" s="4">
        <v>817853.1</v>
      </c>
      <c r="X703" s="4">
        <v>473494.1</v>
      </c>
      <c r="Y703" s="4">
        <v>1291347.2</v>
      </c>
      <c r="Z703" s="2">
        <v>0</v>
      </c>
      <c r="AA703" s="2" t="s">
        <v>56</v>
      </c>
      <c r="AB703" s="2" t="s">
        <v>15734</v>
      </c>
      <c r="AC703" s="2" t="s">
        <v>75</v>
      </c>
      <c r="AD703" s="2" t="s">
        <v>76</v>
      </c>
      <c r="AE703" s="5">
        <v>69.36</v>
      </c>
      <c r="AF703" s="2">
        <v>0</v>
      </c>
      <c r="AG703" s="2" t="s">
        <v>77</v>
      </c>
      <c r="AH703" s="2">
        <v>10</v>
      </c>
      <c r="AI703" s="6" t="str">
        <f t="shared" si="30"/>
        <v>35-44</v>
      </c>
      <c r="AJ703" s="11">
        <f>YEAR(tbl_LoanData[[#This Row],[Application Date]])</f>
        <v>2023</v>
      </c>
      <c r="AK703" s="11" t="str">
        <f>TEXT(tbl_LoanData[[#This Row],[Application Date]],"MMMM")</f>
        <v>May</v>
      </c>
      <c r="AL703" s="12">
        <f>DATE(YEAR(tbl_LoanData[[#This Row],[Application Date]]),MONTH(tbl_LoanData[[#This Row],[Application Date]]),1)</f>
        <v>45047</v>
      </c>
      <c r="AM703" s="14">
        <f ca="1">IF(AND(tbl_LoanData[[#This Row],[Application Date]]&gt;=EOMONTH(TODAY(),-1)+1,tbl_LoanData[[#This Row],[Application Date]]&lt;=TODAY()),tbl_LoanData[[#This Row],[Loan Amount]],0)</f>
        <v>0</v>
      </c>
      <c r="AN703" s="14">
        <f>tbl_LoanData[[#This Row],[Amount Paid]]-(Q703-X703)</f>
        <v>318947.19999999995</v>
      </c>
      <c r="AO703" s="14">
        <f>IF(tbl_LoanData[[#This Row],[Application Status]]="Approved",1,0)</f>
        <v>1</v>
      </c>
      <c r="AP703" s="22" t="str">
        <f t="shared" ca="1" si="31"/>
        <v/>
      </c>
      <c r="AQ703" s="22" t="str">
        <f t="shared" ca="1" si="32"/>
        <v/>
      </c>
    </row>
    <row r="704" spans="1:43" ht="14.4" customHeight="1" x14ac:dyDescent="0.3">
      <c r="A704" s="2" t="s">
        <v>2269</v>
      </c>
      <c r="B704" s="2" t="s">
        <v>2270</v>
      </c>
      <c r="C704" s="2" t="s">
        <v>804</v>
      </c>
      <c r="D704" s="2" t="s">
        <v>118</v>
      </c>
      <c r="E704" s="2" t="s">
        <v>540</v>
      </c>
      <c r="F704" s="2">
        <v>29</v>
      </c>
      <c r="G704" s="2" t="s">
        <v>83</v>
      </c>
      <c r="H704" s="2" t="s">
        <v>228</v>
      </c>
      <c r="I704" s="2" t="s">
        <v>43</v>
      </c>
      <c r="J704" s="3">
        <v>45047</v>
      </c>
      <c r="K704" s="3">
        <v>45058</v>
      </c>
      <c r="L704" s="2" t="s">
        <v>40</v>
      </c>
      <c r="M704" s="2" t="s">
        <v>157</v>
      </c>
      <c r="N704" s="2" t="s">
        <v>299</v>
      </c>
      <c r="O704" s="4">
        <v>934000</v>
      </c>
      <c r="P704" s="4">
        <v>302300</v>
      </c>
      <c r="Q704" s="4">
        <v>631700</v>
      </c>
      <c r="R704" s="2">
        <v>12</v>
      </c>
      <c r="S704" s="5">
        <v>5.54</v>
      </c>
      <c r="T704" s="4">
        <v>55558.02</v>
      </c>
      <c r="U704" s="2" t="s">
        <v>73</v>
      </c>
      <c r="V704" s="2" t="s">
        <v>33</v>
      </c>
      <c r="W704" s="4">
        <v>666696.18000000005</v>
      </c>
      <c r="X704" s="4">
        <v>0</v>
      </c>
      <c r="Y704" s="4">
        <v>666696.18000000005</v>
      </c>
      <c r="Z704" s="2">
        <v>0</v>
      </c>
      <c r="AA704" s="2" t="s">
        <v>56</v>
      </c>
      <c r="AB704" s="2" t="s">
        <v>15734</v>
      </c>
      <c r="AC704" s="2" t="s">
        <v>75</v>
      </c>
      <c r="AD704" s="2" t="s">
        <v>76</v>
      </c>
      <c r="AE704" s="5">
        <v>67.63</v>
      </c>
      <c r="AF704" s="2">
        <v>0</v>
      </c>
      <c r="AG704" s="2" t="s">
        <v>77</v>
      </c>
      <c r="AH704" s="2">
        <v>11</v>
      </c>
      <c r="AI704" s="6" t="str">
        <f t="shared" si="30"/>
        <v>25-34</v>
      </c>
      <c r="AJ704" s="11">
        <f>YEAR(tbl_LoanData[[#This Row],[Application Date]])</f>
        <v>2023</v>
      </c>
      <c r="AK704" s="11" t="str">
        <f>TEXT(tbl_LoanData[[#This Row],[Application Date]],"MMMM")</f>
        <v>May</v>
      </c>
      <c r="AL704" s="12">
        <f>DATE(YEAR(tbl_LoanData[[#This Row],[Application Date]]),MONTH(tbl_LoanData[[#This Row],[Application Date]]),1)</f>
        <v>45047</v>
      </c>
      <c r="AM704" s="14">
        <f ca="1">IF(AND(tbl_LoanData[[#This Row],[Application Date]]&gt;=EOMONTH(TODAY(),-1)+1,tbl_LoanData[[#This Row],[Application Date]]&lt;=TODAY()),tbl_LoanData[[#This Row],[Loan Amount]],0)</f>
        <v>0</v>
      </c>
      <c r="AN704" s="14">
        <f>tbl_LoanData[[#This Row],[Amount Paid]]-(Q704-X704)</f>
        <v>34996.180000000051</v>
      </c>
      <c r="AO704" s="14">
        <f>IF(tbl_LoanData[[#This Row],[Application Status]]="Approved",1,0)</f>
        <v>1</v>
      </c>
      <c r="AP704" s="22" t="str">
        <f t="shared" ca="1" si="31"/>
        <v/>
      </c>
      <c r="AQ704" s="22" t="str">
        <f t="shared" ca="1" si="32"/>
        <v/>
      </c>
    </row>
    <row r="705" spans="1:43" x14ac:dyDescent="0.3">
      <c r="A705" s="2" t="s">
        <v>2293</v>
      </c>
      <c r="B705" s="2" t="s">
        <v>2294</v>
      </c>
      <c r="C705" s="2" t="s">
        <v>621</v>
      </c>
      <c r="D705" s="2" t="s">
        <v>102</v>
      </c>
      <c r="E705" s="2" t="s">
        <v>406</v>
      </c>
      <c r="F705" s="2">
        <v>49</v>
      </c>
      <c r="G705" s="2" t="s">
        <v>69</v>
      </c>
      <c r="H705" s="2" t="s">
        <v>237</v>
      </c>
      <c r="I705" s="2" t="s">
        <v>48</v>
      </c>
      <c r="J705" s="3">
        <v>45056</v>
      </c>
      <c r="K705" s="3">
        <v>45065</v>
      </c>
      <c r="L705" s="2" t="s">
        <v>41</v>
      </c>
      <c r="M705" s="2" t="s">
        <v>144</v>
      </c>
      <c r="N705" s="2" t="s">
        <v>145</v>
      </c>
      <c r="O705" s="4">
        <v>3438000</v>
      </c>
      <c r="P705" s="4">
        <v>849800</v>
      </c>
      <c r="Q705" s="4">
        <v>2588200</v>
      </c>
      <c r="R705" s="2">
        <v>48</v>
      </c>
      <c r="S705" s="5">
        <v>10.71</v>
      </c>
      <c r="T705" s="4">
        <v>77020.52</v>
      </c>
      <c r="U705" s="2" t="s">
        <v>73</v>
      </c>
      <c r="V705" s="2" t="s">
        <v>74</v>
      </c>
      <c r="W705" s="4">
        <v>2926779.76</v>
      </c>
      <c r="X705" s="4">
        <v>770205.12</v>
      </c>
      <c r="Y705" s="4">
        <v>3696984.88</v>
      </c>
      <c r="Z705" s="2">
        <v>28</v>
      </c>
      <c r="AA705" s="2" t="s">
        <v>57</v>
      </c>
      <c r="AB705" s="2" t="s">
        <v>15728</v>
      </c>
      <c r="AC705" s="2" t="s">
        <v>138</v>
      </c>
      <c r="AD705" s="2" t="s">
        <v>76</v>
      </c>
      <c r="AE705" s="5">
        <v>75.28</v>
      </c>
      <c r="AF705" s="2">
        <v>1</v>
      </c>
      <c r="AG705" s="2" t="s">
        <v>77</v>
      </c>
      <c r="AH705" s="2">
        <v>9</v>
      </c>
      <c r="AI705" s="6" t="str">
        <f t="shared" si="30"/>
        <v>45-54</v>
      </c>
      <c r="AJ705" s="11">
        <f>YEAR(tbl_LoanData[[#This Row],[Application Date]])</f>
        <v>2023</v>
      </c>
      <c r="AK705" s="11" t="str">
        <f>TEXT(tbl_LoanData[[#This Row],[Application Date]],"MMMM")</f>
        <v>May</v>
      </c>
      <c r="AL705" s="12">
        <f>DATE(YEAR(tbl_LoanData[[#This Row],[Application Date]]),MONTH(tbl_LoanData[[#This Row],[Application Date]]),1)</f>
        <v>45047</v>
      </c>
      <c r="AM705" s="14">
        <f ca="1">IF(AND(tbl_LoanData[[#This Row],[Application Date]]&gt;=EOMONTH(TODAY(),-1)+1,tbl_LoanData[[#This Row],[Application Date]]&lt;=TODAY()),tbl_LoanData[[#This Row],[Loan Amount]],0)</f>
        <v>0</v>
      </c>
      <c r="AN705" s="14">
        <f>tbl_LoanData[[#This Row],[Amount Paid]]-(Q705-X705)</f>
        <v>1108784.8799999999</v>
      </c>
      <c r="AO705" s="14">
        <f>IF(tbl_LoanData[[#This Row],[Application Status]]="Approved",1,0)</f>
        <v>1</v>
      </c>
      <c r="AP705" s="22" t="str">
        <f t="shared" ca="1" si="31"/>
        <v/>
      </c>
      <c r="AQ705" s="22" t="str">
        <f t="shared" ca="1" si="32"/>
        <v/>
      </c>
    </row>
    <row r="706" spans="1:43" ht="14.4" customHeight="1" x14ac:dyDescent="0.3">
      <c r="A706" s="2" t="s">
        <v>2295</v>
      </c>
      <c r="B706" s="2" t="s">
        <v>2296</v>
      </c>
      <c r="C706" s="2" t="s">
        <v>429</v>
      </c>
      <c r="D706" s="2" t="s">
        <v>161</v>
      </c>
      <c r="E706" s="2" t="s">
        <v>91</v>
      </c>
      <c r="F706" s="2">
        <v>58</v>
      </c>
      <c r="G706" s="2" t="s">
        <v>83</v>
      </c>
      <c r="H706" s="2" t="s">
        <v>110</v>
      </c>
      <c r="I706" s="2" t="s">
        <v>46</v>
      </c>
      <c r="J706" s="3">
        <v>45063</v>
      </c>
      <c r="K706" s="3"/>
      <c r="L706" s="2" t="s">
        <v>39</v>
      </c>
      <c r="M706" s="2" t="s">
        <v>157</v>
      </c>
      <c r="N706" s="2" t="s">
        <v>158</v>
      </c>
      <c r="O706" s="4">
        <v>1471000</v>
      </c>
      <c r="P706" s="4">
        <v>351800</v>
      </c>
      <c r="Q706" s="4">
        <v>1119200</v>
      </c>
      <c r="R706" s="2">
        <v>18</v>
      </c>
      <c r="S706" s="5">
        <v>11.96</v>
      </c>
      <c r="T706" s="4">
        <v>73332.47</v>
      </c>
      <c r="U706" s="2" t="s">
        <v>113</v>
      </c>
      <c r="V706" s="2" t="s">
        <v>97</v>
      </c>
      <c r="W706" s="4">
        <v>0</v>
      </c>
      <c r="X706" s="4">
        <v>0</v>
      </c>
      <c r="Y706" s="4">
        <v>1319984.48</v>
      </c>
      <c r="Z706" s="2">
        <v>0</v>
      </c>
      <c r="AA706" s="2" t="s">
        <v>97</v>
      </c>
      <c r="AB706" s="2" t="s">
        <v>15735</v>
      </c>
      <c r="AC706" s="2" t="s">
        <v>129</v>
      </c>
      <c r="AD706" s="2" t="s">
        <v>76</v>
      </c>
      <c r="AE706" s="5">
        <v>76.08</v>
      </c>
      <c r="AF706" s="2">
        <v>0</v>
      </c>
      <c r="AG706" s="2" t="s">
        <v>97</v>
      </c>
      <c r="AH706" s="2"/>
      <c r="AI706" s="6" t="str">
        <f t="shared" ref="AI706:AI769" si="33">IF(F706&lt;25,"18-24",IF(F706&lt;35,"25-34",IF(F706&lt;45,"35-44",IF(F706&lt;55,"45-54",IF(F706&lt;65,"55-64","65+")))))</f>
        <v>55-64</v>
      </c>
      <c r="AJ706" s="11">
        <f>YEAR(tbl_LoanData[[#This Row],[Application Date]])</f>
        <v>2023</v>
      </c>
      <c r="AK706" s="11" t="str">
        <f>TEXT(tbl_LoanData[[#This Row],[Application Date]],"MMMM")</f>
        <v>May</v>
      </c>
      <c r="AL706" s="12">
        <f>DATE(YEAR(tbl_LoanData[[#This Row],[Application Date]]),MONTH(tbl_LoanData[[#This Row],[Application Date]]),1)</f>
        <v>45047</v>
      </c>
      <c r="AM706" s="14">
        <f ca="1">IF(AND(tbl_LoanData[[#This Row],[Application Date]]&gt;=EOMONTH(TODAY(),-1)+1,tbl_LoanData[[#This Row],[Application Date]]&lt;=TODAY()),tbl_LoanData[[#This Row],[Loan Amount]],0)</f>
        <v>0</v>
      </c>
      <c r="AN706" s="14">
        <f>tbl_LoanData[[#This Row],[Amount Paid]]-(Q706-X706)</f>
        <v>-1119200</v>
      </c>
      <c r="AO706" s="14">
        <f>IF(tbl_LoanData[[#This Row],[Application Status]]="Approved",1,0)</f>
        <v>0</v>
      </c>
      <c r="AP706" s="22" t="str">
        <f t="shared" ref="AP706:AP769" ca="1" si="34">IF(AND(J706&gt;=DATE(YEAR(TODAY()),MONTH(TODAY()),1),J706&lt;=TODAY()),"Current MTD",IF(AND(J706&gt;=EOMONTH(TODAY(),-2)+1,J706&lt;=EOMONTH(TODAY(),-1)),"Previous MTD",""))</f>
        <v/>
      </c>
      <c r="AQ706" s="22" t="str">
        <f t="shared" ref="AQ706:AQ769" ca="1" si="35">IF(AND(J706&gt;=DATE(YEAR(TODAY()),MONTH(TODAY()),1),J706&lt;=TODAY()),TEXT(DATE(YEAR(TODAY()),MONTH(TODAY()),1),"mmm d")&amp;"–"&amp;DAY(TODAY()),IF(AND(J706&gt;=EOMONTH(TODAY(),-2)+1,J706&lt;=EOMONTH(TODAY(),-1)),""&amp;TEXT(EOMONTH(TODAY(),-2)+1,"mmm d")&amp;"–"&amp;DAY(TODAY()),""))</f>
        <v/>
      </c>
    </row>
    <row r="707" spans="1:43" ht="14.4" customHeight="1" x14ac:dyDescent="0.3">
      <c r="A707" s="2" t="s">
        <v>2333</v>
      </c>
      <c r="B707" s="2" t="s">
        <v>2334</v>
      </c>
      <c r="C707" s="2" t="s">
        <v>508</v>
      </c>
      <c r="D707" s="2" t="s">
        <v>189</v>
      </c>
      <c r="E707" s="2" t="s">
        <v>118</v>
      </c>
      <c r="F707" s="2">
        <v>22</v>
      </c>
      <c r="G707" s="2" t="s">
        <v>83</v>
      </c>
      <c r="H707" s="2" t="s">
        <v>543</v>
      </c>
      <c r="I707" s="2" t="s">
        <v>45</v>
      </c>
      <c r="J707" s="3">
        <v>45048</v>
      </c>
      <c r="K707" s="3"/>
      <c r="L707" s="2" t="s">
        <v>36</v>
      </c>
      <c r="M707" s="2" t="s">
        <v>85</v>
      </c>
      <c r="N707" s="2" t="s">
        <v>671</v>
      </c>
      <c r="O707" s="4">
        <v>1609000</v>
      </c>
      <c r="P707" s="4">
        <v>629500</v>
      </c>
      <c r="Q707" s="4">
        <v>979500</v>
      </c>
      <c r="R707" s="2">
        <v>24</v>
      </c>
      <c r="S707" s="5">
        <v>11.8</v>
      </c>
      <c r="T707" s="4">
        <v>50444.25</v>
      </c>
      <c r="U707" s="2" t="s">
        <v>113</v>
      </c>
      <c r="V707" s="2" t="s">
        <v>97</v>
      </c>
      <c r="W707" s="4">
        <v>0</v>
      </c>
      <c r="X707" s="4">
        <v>0</v>
      </c>
      <c r="Y707" s="4">
        <v>1210662</v>
      </c>
      <c r="Z707" s="2">
        <v>0</v>
      </c>
      <c r="AA707" s="2" t="s">
        <v>97</v>
      </c>
      <c r="AB707" s="2" t="s">
        <v>15730</v>
      </c>
      <c r="AC707" s="2" t="s">
        <v>87</v>
      </c>
      <c r="AD707" s="2" t="s">
        <v>76</v>
      </c>
      <c r="AE707" s="5">
        <v>60.88</v>
      </c>
      <c r="AF707" s="2">
        <v>0</v>
      </c>
      <c r="AG707" s="2" t="s">
        <v>97</v>
      </c>
      <c r="AH707" s="2"/>
      <c r="AI707" s="6" t="str">
        <f t="shared" si="33"/>
        <v>18-24</v>
      </c>
      <c r="AJ707" s="11">
        <f>YEAR(tbl_LoanData[[#This Row],[Application Date]])</f>
        <v>2023</v>
      </c>
      <c r="AK707" s="11" t="str">
        <f>TEXT(tbl_LoanData[[#This Row],[Application Date]],"MMMM")</f>
        <v>May</v>
      </c>
      <c r="AL707" s="12">
        <f>DATE(YEAR(tbl_LoanData[[#This Row],[Application Date]]),MONTH(tbl_LoanData[[#This Row],[Application Date]]),1)</f>
        <v>45047</v>
      </c>
      <c r="AM707" s="14">
        <f ca="1">IF(AND(tbl_LoanData[[#This Row],[Application Date]]&gt;=EOMONTH(TODAY(),-1)+1,tbl_LoanData[[#This Row],[Application Date]]&lt;=TODAY()),tbl_LoanData[[#This Row],[Loan Amount]],0)</f>
        <v>0</v>
      </c>
      <c r="AN707" s="14">
        <f>tbl_LoanData[[#This Row],[Amount Paid]]-(Q707-X707)</f>
        <v>-979500</v>
      </c>
      <c r="AO707" s="14">
        <f>IF(tbl_LoanData[[#This Row],[Application Status]]="Approved",1,0)</f>
        <v>0</v>
      </c>
      <c r="AP707" s="22" t="str">
        <f t="shared" ca="1" si="34"/>
        <v/>
      </c>
      <c r="AQ707" s="22" t="str">
        <f t="shared" ca="1" si="35"/>
        <v/>
      </c>
    </row>
    <row r="708" spans="1:43" ht="14.4" customHeight="1" x14ac:dyDescent="0.3">
      <c r="A708" s="2" t="s">
        <v>2361</v>
      </c>
      <c r="B708" s="2" t="s">
        <v>2362</v>
      </c>
      <c r="C708" s="2" t="s">
        <v>575</v>
      </c>
      <c r="D708" s="2" t="s">
        <v>204</v>
      </c>
      <c r="E708" s="2" t="s">
        <v>81</v>
      </c>
      <c r="F708" s="2">
        <v>50</v>
      </c>
      <c r="G708" s="2" t="s">
        <v>69</v>
      </c>
      <c r="H708" s="2" t="s">
        <v>265</v>
      </c>
      <c r="I708" s="2" t="s">
        <v>44</v>
      </c>
      <c r="J708" s="3">
        <v>45055</v>
      </c>
      <c r="K708" s="3">
        <v>45075</v>
      </c>
      <c r="L708" s="2" t="s">
        <v>40</v>
      </c>
      <c r="M708" s="2" t="s">
        <v>157</v>
      </c>
      <c r="N708" s="2" t="s">
        <v>328</v>
      </c>
      <c r="O708" s="4">
        <v>1534000</v>
      </c>
      <c r="P708" s="4">
        <v>315500</v>
      </c>
      <c r="Q708" s="4">
        <v>1218500</v>
      </c>
      <c r="R708" s="2">
        <v>48</v>
      </c>
      <c r="S708" s="5">
        <v>7.19</v>
      </c>
      <c r="T708" s="4">
        <v>32686.26</v>
      </c>
      <c r="U708" s="2" t="s">
        <v>73</v>
      </c>
      <c r="V708" s="2" t="s">
        <v>74</v>
      </c>
      <c r="W708" s="4">
        <v>1274764.1399999999</v>
      </c>
      <c r="X708" s="4">
        <v>294176.46000000002</v>
      </c>
      <c r="Y708" s="4">
        <v>1568940.6</v>
      </c>
      <c r="Z708" s="2">
        <v>0</v>
      </c>
      <c r="AA708" s="2" t="s">
        <v>56</v>
      </c>
      <c r="AB708" s="2" t="s">
        <v>15729</v>
      </c>
      <c r="AC708" s="2" t="s">
        <v>75</v>
      </c>
      <c r="AD708" s="2" t="s">
        <v>76</v>
      </c>
      <c r="AE708" s="5">
        <v>79.430000000000007</v>
      </c>
      <c r="AF708" s="2">
        <v>0</v>
      </c>
      <c r="AG708" s="2" t="s">
        <v>77</v>
      </c>
      <c r="AH708" s="2">
        <v>20</v>
      </c>
      <c r="AI708" s="6" t="str">
        <f t="shared" si="33"/>
        <v>45-54</v>
      </c>
      <c r="AJ708" s="11">
        <f>YEAR(tbl_LoanData[[#This Row],[Application Date]])</f>
        <v>2023</v>
      </c>
      <c r="AK708" s="11" t="str">
        <f>TEXT(tbl_LoanData[[#This Row],[Application Date]],"MMMM")</f>
        <v>May</v>
      </c>
      <c r="AL708" s="12">
        <f>DATE(YEAR(tbl_LoanData[[#This Row],[Application Date]]),MONTH(tbl_LoanData[[#This Row],[Application Date]]),1)</f>
        <v>45047</v>
      </c>
      <c r="AM708" s="14">
        <f ca="1">IF(AND(tbl_LoanData[[#This Row],[Application Date]]&gt;=EOMONTH(TODAY(),-1)+1,tbl_LoanData[[#This Row],[Application Date]]&lt;=TODAY()),tbl_LoanData[[#This Row],[Loan Amount]],0)</f>
        <v>0</v>
      </c>
      <c r="AN708" s="14">
        <f>tbl_LoanData[[#This Row],[Amount Paid]]-(Q708-X708)</f>
        <v>350440.59999999986</v>
      </c>
      <c r="AO708" s="14">
        <f>IF(tbl_LoanData[[#This Row],[Application Status]]="Approved",1,0)</f>
        <v>1</v>
      </c>
      <c r="AP708" s="22" t="str">
        <f t="shared" ca="1" si="34"/>
        <v/>
      </c>
      <c r="AQ708" s="22" t="str">
        <f t="shared" ca="1" si="35"/>
        <v/>
      </c>
    </row>
    <row r="709" spans="1:43" ht="14.4" customHeight="1" x14ac:dyDescent="0.3">
      <c r="A709" s="2" t="s">
        <v>2365</v>
      </c>
      <c r="B709" s="2" t="s">
        <v>2366</v>
      </c>
      <c r="C709" s="2" t="s">
        <v>627</v>
      </c>
      <c r="D709" s="2" t="s">
        <v>117</v>
      </c>
      <c r="E709" s="2" t="s">
        <v>540</v>
      </c>
      <c r="F709" s="2">
        <v>46</v>
      </c>
      <c r="G709" s="2" t="s">
        <v>83</v>
      </c>
      <c r="H709" s="2" t="s">
        <v>151</v>
      </c>
      <c r="I709" s="2" t="s">
        <v>46</v>
      </c>
      <c r="J709" s="3">
        <v>45062</v>
      </c>
      <c r="K709" s="3">
        <v>45071</v>
      </c>
      <c r="L709" s="2" t="s">
        <v>37</v>
      </c>
      <c r="M709" s="2" t="s">
        <v>94</v>
      </c>
      <c r="N709" s="2" t="s">
        <v>488</v>
      </c>
      <c r="O709" s="4">
        <v>115000</v>
      </c>
      <c r="P709" s="4">
        <v>21500</v>
      </c>
      <c r="Q709" s="4">
        <v>93500</v>
      </c>
      <c r="R709" s="2">
        <v>24</v>
      </c>
      <c r="S709" s="5">
        <v>12.38</v>
      </c>
      <c r="T709" s="4">
        <v>4860.4399999999996</v>
      </c>
      <c r="U709" s="2" t="s">
        <v>73</v>
      </c>
      <c r="V709" s="2" t="s">
        <v>33</v>
      </c>
      <c r="W709" s="4">
        <v>116650.6</v>
      </c>
      <c r="X709" s="4">
        <v>0</v>
      </c>
      <c r="Y709" s="4">
        <v>116650.6</v>
      </c>
      <c r="Z709" s="2">
        <v>0</v>
      </c>
      <c r="AA709" s="2" t="s">
        <v>56</v>
      </c>
      <c r="AB709" s="2" t="s">
        <v>15729</v>
      </c>
      <c r="AC709" s="2" t="s">
        <v>138</v>
      </c>
      <c r="AD709" s="2" t="s">
        <v>76</v>
      </c>
      <c r="AE709" s="5">
        <v>81.3</v>
      </c>
      <c r="AF709" s="2">
        <v>0</v>
      </c>
      <c r="AG709" s="2" t="s">
        <v>77</v>
      </c>
      <c r="AH709" s="2">
        <v>9</v>
      </c>
      <c r="AI709" s="6" t="str">
        <f t="shared" si="33"/>
        <v>45-54</v>
      </c>
      <c r="AJ709" s="11">
        <f>YEAR(tbl_LoanData[[#This Row],[Application Date]])</f>
        <v>2023</v>
      </c>
      <c r="AK709" s="11" t="str">
        <f>TEXT(tbl_LoanData[[#This Row],[Application Date]],"MMMM")</f>
        <v>May</v>
      </c>
      <c r="AL709" s="12">
        <f>DATE(YEAR(tbl_LoanData[[#This Row],[Application Date]]),MONTH(tbl_LoanData[[#This Row],[Application Date]]),1)</f>
        <v>45047</v>
      </c>
      <c r="AM709" s="14">
        <f ca="1">IF(AND(tbl_LoanData[[#This Row],[Application Date]]&gt;=EOMONTH(TODAY(),-1)+1,tbl_LoanData[[#This Row],[Application Date]]&lt;=TODAY()),tbl_LoanData[[#This Row],[Loan Amount]],0)</f>
        <v>0</v>
      </c>
      <c r="AN709" s="14">
        <f>tbl_LoanData[[#This Row],[Amount Paid]]-(Q709-X709)</f>
        <v>23150.600000000006</v>
      </c>
      <c r="AO709" s="14">
        <f>IF(tbl_LoanData[[#This Row],[Application Status]]="Approved",1,0)</f>
        <v>1</v>
      </c>
      <c r="AP709" s="22" t="str">
        <f t="shared" ca="1" si="34"/>
        <v/>
      </c>
      <c r="AQ709" s="22" t="str">
        <f t="shared" ca="1" si="35"/>
        <v/>
      </c>
    </row>
    <row r="710" spans="1:43" ht="14.4" customHeight="1" x14ac:dyDescent="0.3">
      <c r="A710" s="2" t="s">
        <v>2387</v>
      </c>
      <c r="B710" s="2" t="s">
        <v>2388</v>
      </c>
      <c r="C710" s="2" t="s">
        <v>599</v>
      </c>
      <c r="D710" s="2" t="s">
        <v>82</v>
      </c>
      <c r="E710" s="2" t="s">
        <v>161</v>
      </c>
      <c r="F710" s="2">
        <v>25</v>
      </c>
      <c r="G710" s="2" t="s">
        <v>83</v>
      </c>
      <c r="H710" s="2" t="s">
        <v>298</v>
      </c>
      <c r="I710" s="2" t="s">
        <v>43</v>
      </c>
      <c r="J710" s="3">
        <v>45067</v>
      </c>
      <c r="K710" s="3">
        <v>45075</v>
      </c>
      <c r="L710" s="2" t="s">
        <v>36</v>
      </c>
      <c r="M710" s="2" t="s">
        <v>94</v>
      </c>
      <c r="N710" s="2" t="s">
        <v>212</v>
      </c>
      <c r="O710" s="4">
        <v>1840000</v>
      </c>
      <c r="P710" s="4">
        <v>533500</v>
      </c>
      <c r="Q710" s="4">
        <v>1306500</v>
      </c>
      <c r="R710" s="2">
        <v>48</v>
      </c>
      <c r="S710" s="5">
        <v>13.41</v>
      </c>
      <c r="T710" s="4">
        <v>41818.89</v>
      </c>
      <c r="U710" s="2" t="s">
        <v>73</v>
      </c>
      <c r="V710" s="2" t="s">
        <v>74</v>
      </c>
      <c r="W710" s="4">
        <v>1547298.93</v>
      </c>
      <c r="X710" s="4">
        <v>460007.67</v>
      </c>
      <c r="Y710" s="4">
        <v>2007306.6</v>
      </c>
      <c r="Z710" s="2">
        <v>64</v>
      </c>
      <c r="AA710" s="2" t="s">
        <v>59</v>
      </c>
      <c r="AB710" s="2" t="s">
        <v>15730</v>
      </c>
      <c r="AC710" s="2" t="s">
        <v>213</v>
      </c>
      <c r="AD710" s="2" t="s">
        <v>76</v>
      </c>
      <c r="AE710" s="5">
        <v>71.010000000000005</v>
      </c>
      <c r="AF710" s="2">
        <v>2</v>
      </c>
      <c r="AG710" s="2" t="s">
        <v>130</v>
      </c>
      <c r="AH710" s="2">
        <v>8</v>
      </c>
      <c r="AI710" s="6" t="str">
        <f t="shared" si="33"/>
        <v>25-34</v>
      </c>
      <c r="AJ710" s="11">
        <f>YEAR(tbl_LoanData[[#This Row],[Application Date]])</f>
        <v>2023</v>
      </c>
      <c r="AK710" s="11" t="str">
        <f>TEXT(tbl_LoanData[[#This Row],[Application Date]],"MMMM")</f>
        <v>May</v>
      </c>
      <c r="AL710" s="12">
        <f>DATE(YEAR(tbl_LoanData[[#This Row],[Application Date]]),MONTH(tbl_LoanData[[#This Row],[Application Date]]),1)</f>
        <v>45047</v>
      </c>
      <c r="AM710" s="14">
        <f ca="1">IF(AND(tbl_LoanData[[#This Row],[Application Date]]&gt;=EOMONTH(TODAY(),-1)+1,tbl_LoanData[[#This Row],[Application Date]]&lt;=TODAY()),tbl_LoanData[[#This Row],[Loan Amount]],0)</f>
        <v>0</v>
      </c>
      <c r="AN710" s="14">
        <f>tbl_LoanData[[#This Row],[Amount Paid]]-(Q710-X710)</f>
        <v>700806.59999999986</v>
      </c>
      <c r="AO710" s="14">
        <f>IF(tbl_LoanData[[#This Row],[Application Status]]="Approved",1,0)</f>
        <v>1</v>
      </c>
      <c r="AP710" s="22" t="str">
        <f t="shared" ca="1" si="34"/>
        <v/>
      </c>
      <c r="AQ710" s="22" t="str">
        <f t="shared" ca="1" si="35"/>
        <v/>
      </c>
    </row>
    <row r="711" spans="1:43" ht="14.4" customHeight="1" x14ac:dyDescent="0.3">
      <c r="A711" s="2" t="s">
        <v>2425</v>
      </c>
      <c r="B711" s="2" t="s">
        <v>2426</v>
      </c>
      <c r="C711" s="2" t="s">
        <v>668</v>
      </c>
      <c r="D711" s="2" t="s">
        <v>81</v>
      </c>
      <c r="E711" s="2" t="s">
        <v>82</v>
      </c>
      <c r="F711" s="2">
        <v>44</v>
      </c>
      <c r="G711" s="2" t="s">
        <v>69</v>
      </c>
      <c r="H711" s="2" t="s">
        <v>93</v>
      </c>
      <c r="I711" s="2" t="s">
        <v>50</v>
      </c>
      <c r="J711" s="3">
        <v>45053</v>
      </c>
      <c r="K711" s="3">
        <v>45056</v>
      </c>
      <c r="L711" s="2" t="s">
        <v>39</v>
      </c>
      <c r="M711" s="2" t="s">
        <v>94</v>
      </c>
      <c r="N711" s="2" t="s">
        <v>365</v>
      </c>
      <c r="O711" s="4">
        <v>1956000</v>
      </c>
      <c r="P711" s="4">
        <v>471600</v>
      </c>
      <c r="Q711" s="4">
        <v>1484400</v>
      </c>
      <c r="R711" s="2">
        <v>36</v>
      </c>
      <c r="S711" s="5">
        <v>5.39</v>
      </c>
      <c r="T711" s="4">
        <v>47900.76</v>
      </c>
      <c r="U711" s="2" t="s">
        <v>73</v>
      </c>
      <c r="V711" s="2" t="s">
        <v>34</v>
      </c>
      <c r="W711" s="4">
        <v>1580725.08</v>
      </c>
      <c r="X711" s="4">
        <v>143702.39999999999</v>
      </c>
      <c r="Y711" s="4">
        <v>1724427.48</v>
      </c>
      <c r="Z711" s="2">
        <v>87</v>
      </c>
      <c r="AA711" s="2" t="s">
        <v>59</v>
      </c>
      <c r="AB711" s="2" t="s">
        <v>15732</v>
      </c>
      <c r="AC711" s="2" t="s">
        <v>106</v>
      </c>
      <c r="AD711" s="2" t="s">
        <v>76</v>
      </c>
      <c r="AE711" s="5">
        <v>75.89</v>
      </c>
      <c r="AF711" s="2">
        <v>3</v>
      </c>
      <c r="AG711" s="2" t="s">
        <v>130</v>
      </c>
      <c r="AH711" s="2">
        <v>3</v>
      </c>
      <c r="AI711" s="6" t="str">
        <f t="shared" si="33"/>
        <v>35-44</v>
      </c>
      <c r="AJ711" s="11">
        <f>YEAR(tbl_LoanData[[#This Row],[Application Date]])</f>
        <v>2023</v>
      </c>
      <c r="AK711" s="11" t="str">
        <f>TEXT(tbl_LoanData[[#This Row],[Application Date]],"MMMM")</f>
        <v>May</v>
      </c>
      <c r="AL711" s="12">
        <f>DATE(YEAR(tbl_LoanData[[#This Row],[Application Date]]),MONTH(tbl_LoanData[[#This Row],[Application Date]]),1)</f>
        <v>45047</v>
      </c>
      <c r="AM711" s="14">
        <f ca="1">IF(AND(tbl_LoanData[[#This Row],[Application Date]]&gt;=EOMONTH(TODAY(),-1)+1,tbl_LoanData[[#This Row],[Application Date]]&lt;=TODAY()),tbl_LoanData[[#This Row],[Loan Amount]],0)</f>
        <v>0</v>
      </c>
      <c r="AN711" s="14">
        <f>tbl_LoanData[[#This Row],[Amount Paid]]-(Q711-X711)</f>
        <v>240027.47999999998</v>
      </c>
      <c r="AO711" s="14">
        <f>IF(tbl_LoanData[[#This Row],[Application Status]]="Approved",1,0)</f>
        <v>1</v>
      </c>
      <c r="AP711" s="22" t="str">
        <f t="shared" ca="1" si="34"/>
        <v/>
      </c>
      <c r="AQ711" s="22" t="str">
        <f t="shared" ca="1" si="35"/>
        <v/>
      </c>
    </row>
    <row r="712" spans="1:43" x14ac:dyDescent="0.3">
      <c r="A712" s="2" t="s">
        <v>2695</v>
      </c>
      <c r="B712" s="2" t="s">
        <v>2696</v>
      </c>
      <c r="C712" s="2" t="s">
        <v>533</v>
      </c>
      <c r="D712" s="2" t="s">
        <v>118</v>
      </c>
      <c r="E712" s="2" t="s">
        <v>402</v>
      </c>
      <c r="F712" s="2">
        <v>44</v>
      </c>
      <c r="G712" s="2" t="s">
        <v>83</v>
      </c>
      <c r="H712" s="2" t="s">
        <v>233</v>
      </c>
      <c r="I712" s="2" t="s">
        <v>46</v>
      </c>
      <c r="J712" s="3">
        <v>45071</v>
      </c>
      <c r="K712" s="3">
        <v>45081</v>
      </c>
      <c r="L712" s="2" t="s">
        <v>37</v>
      </c>
      <c r="M712" s="2" t="s">
        <v>94</v>
      </c>
      <c r="N712" s="2" t="s">
        <v>488</v>
      </c>
      <c r="O712" s="4">
        <v>173000</v>
      </c>
      <c r="P712" s="4">
        <v>34100</v>
      </c>
      <c r="Q712" s="4">
        <v>138900</v>
      </c>
      <c r="R712" s="2">
        <v>36</v>
      </c>
      <c r="S712" s="5">
        <v>12.85</v>
      </c>
      <c r="T712" s="4">
        <v>5345.72</v>
      </c>
      <c r="U712" s="2" t="s">
        <v>73</v>
      </c>
      <c r="V712" s="2" t="s">
        <v>33</v>
      </c>
      <c r="W712" s="4">
        <v>192445.95</v>
      </c>
      <c r="X712" s="4">
        <v>0</v>
      </c>
      <c r="Y712" s="4">
        <v>192445.95</v>
      </c>
      <c r="Z712" s="2">
        <v>0</v>
      </c>
      <c r="AA712" s="2" t="s">
        <v>56</v>
      </c>
      <c r="AB712" s="2" t="s">
        <v>15731</v>
      </c>
      <c r="AC712" s="2" t="s">
        <v>121</v>
      </c>
      <c r="AD712" s="2" t="s">
        <v>76</v>
      </c>
      <c r="AE712" s="5">
        <v>80.290000000000006</v>
      </c>
      <c r="AF712" s="2">
        <v>0</v>
      </c>
      <c r="AG712" s="2" t="s">
        <v>77</v>
      </c>
      <c r="AH712" s="2">
        <v>10</v>
      </c>
      <c r="AI712" s="6" t="str">
        <f t="shared" si="33"/>
        <v>35-44</v>
      </c>
      <c r="AJ712" s="11">
        <f>YEAR(tbl_LoanData[[#This Row],[Application Date]])</f>
        <v>2023</v>
      </c>
      <c r="AK712" s="11" t="str">
        <f>TEXT(tbl_LoanData[[#This Row],[Application Date]],"MMMM")</f>
        <v>May</v>
      </c>
      <c r="AL712" s="12">
        <f>DATE(YEAR(tbl_LoanData[[#This Row],[Application Date]]),MONTH(tbl_LoanData[[#This Row],[Application Date]]),1)</f>
        <v>45047</v>
      </c>
      <c r="AM712" s="14">
        <f ca="1">IF(AND(tbl_LoanData[[#This Row],[Application Date]]&gt;=EOMONTH(TODAY(),-1)+1,tbl_LoanData[[#This Row],[Application Date]]&lt;=TODAY()),tbl_LoanData[[#This Row],[Loan Amount]],0)</f>
        <v>0</v>
      </c>
      <c r="AN712" s="14">
        <f>tbl_LoanData[[#This Row],[Amount Paid]]-(Q712-X712)</f>
        <v>53545.950000000012</v>
      </c>
      <c r="AO712" s="14">
        <f>IF(tbl_LoanData[[#This Row],[Application Status]]="Approved",1,0)</f>
        <v>1</v>
      </c>
      <c r="AP712" s="22" t="str">
        <f t="shared" ca="1" si="34"/>
        <v/>
      </c>
      <c r="AQ712" s="22" t="str">
        <f t="shared" ca="1" si="35"/>
        <v/>
      </c>
    </row>
    <row r="713" spans="1:43" x14ac:dyDescent="0.3">
      <c r="A713" s="2" t="s">
        <v>2707</v>
      </c>
      <c r="B713" s="2" t="s">
        <v>2708</v>
      </c>
      <c r="C713" s="2" t="s">
        <v>297</v>
      </c>
      <c r="D713" s="2" t="s">
        <v>81</v>
      </c>
      <c r="E713" s="2" t="s">
        <v>190</v>
      </c>
      <c r="F713" s="2">
        <v>50</v>
      </c>
      <c r="G713" s="2" t="s">
        <v>69</v>
      </c>
      <c r="H713" s="2" t="s">
        <v>259</v>
      </c>
      <c r="I713" s="2" t="s">
        <v>43</v>
      </c>
      <c r="J713" s="3">
        <v>45065</v>
      </c>
      <c r="K713" s="3"/>
      <c r="L713" s="2" t="s">
        <v>40</v>
      </c>
      <c r="M713" s="2" t="s">
        <v>94</v>
      </c>
      <c r="N713" s="2" t="s">
        <v>95</v>
      </c>
      <c r="O713" s="4">
        <v>831000</v>
      </c>
      <c r="P713" s="4">
        <v>93800</v>
      </c>
      <c r="Q713" s="4">
        <v>737200</v>
      </c>
      <c r="R713" s="2">
        <v>18</v>
      </c>
      <c r="S713" s="5">
        <v>7.83</v>
      </c>
      <c r="T713" s="4">
        <v>45765.79</v>
      </c>
      <c r="U713" s="2" t="s">
        <v>113</v>
      </c>
      <c r="V713" s="2" t="s">
        <v>97</v>
      </c>
      <c r="W713" s="4">
        <v>0</v>
      </c>
      <c r="X713" s="4">
        <v>0</v>
      </c>
      <c r="Y713" s="4">
        <v>823784.14</v>
      </c>
      <c r="Z713" s="2">
        <v>0</v>
      </c>
      <c r="AA713" s="2" t="s">
        <v>97</v>
      </c>
      <c r="AB713" s="2" t="s">
        <v>15728</v>
      </c>
      <c r="AC713" s="2" t="s">
        <v>213</v>
      </c>
      <c r="AD713" s="2" t="s">
        <v>76</v>
      </c>
      <c r="AE713" s="5">
        <v>88.71</v>
      </c>
      <c r="AF713" s="2">
        <v>0</v>
      </c>
      <c r="AG713" s="2" t="s">
        <v>97</v>
      </c>
      <c r="AH713" s="2"/>
      <c r="AI713" s="6" t="str">
        <f t="shared" si="33"/>
        <v>45-54</v>
      </c>
      <c r="AJ713" s="11">
        <f>YEAR(tbl_LoanData[[#This Row],[Application Date]])</f>
        <v>2023</v>
      </c>
      <c r="AK713" s="11" t="str">
        <f>TEXT(tbl_LoanData[[#This Row],[Application Date]],"MMMM")</f>
        <v>May</v>
      </c>
      <c r="AL713" s="12">
        <f>DATE(YEAR(tbl_LoanData[[#This Row],[Application Date]]),MONTH(tbl_LoanData[[#This Row],[Application Date]]),1)</f>
        <v>45047</v>
      </c>
      <c r="AM713" s="14">
        <f ca="1">IF(AND(tbl_LoanData[[#This Row],[Application Date]]&gt;=EOMONTH(TODAY(),-1)+1,tbl_LoanData[[#This Row],[Application Date]]&lt;=TODAY()),tbl_LoanData[[#This Row],[Loan Amount]],0)</f>
        <v>0</v>
      </c>
      <c r="AN713" s="14">
        <f>tbl_LoanData[[#This Row],[Amount Paid]]-(Q713-X713)</f>
        <v>-737200</v>
      </c>
      <c r="AO713" s="14">
        <f>IF(tbl_LoanData[[#This Row],[Application Status]]="Approved",1,0)</f>
        <v>0</v>
      </c>
      <c r="AP713" s="22" t="str">
        <f t="shared" ca="1" si="34"/>
        <v/>
      </c>
      <c r="AQ713" s="22" t="str">
        <f t="shared" ca="1" si="35"/>
        <v/>
      </c>
    </row>
    <row r="714" spans="1:43" ht="14.4" customHeight="1" x14ac:dyDescent="0.3">
      <c r="A714" s="2" t="s">
        <v>2769</v>
      </c>
      <c r="B714" s="2" t="s">
        <v>2770</v>
      </c>
      <c r="C714" s="2" t="s">
        <v>452</v>
      </c>
      <c r="D714" s="2" t="s">
        <v>81</v>
      </c>
      <c r="E714" s="2" t="s">
        <v>117</v>
      </c>
      <c r="F714" s="2">
        <v>51</v>
      </c>
      <c r="G714" s="2" t="s">
        <v>83</v>
      </c>
      <c r="H714" s="2" t="s">
        <v>265</v>
      </c>
      <c r="I714" s="2" t="s">
        <v>44</v>
      </c>
      <c r="J714" s="3">
        <v>45072</v>
      </c>
      <c r="K714" s="3">
        <v>45086</v>
      </c>
      <c r="L714" s="2" t="s">
        <v>40</v>
      </c>
      <c r="M714" s="2" t="s">
        <v>94</v>
      </c>
      <c r="N714" s="2" t="s">
        <v>95</v>
      </c>
      <c r="O714" s="4">
        <v>765000</v>
      </c>
      <c r="P714" s="4">
        <v>144900</v>
      </c>
      <c r="Q714" s="4">
        <v>620100</v>
      </c>
      <c r="R714" s="2">
        <v>12</v>
      </c>
      <c r="S714" s="5">
        <v>9.4</v>
      </c>
      <c r="T714" s="4">
        <v>56532.45</v>
      </c>
      <c r="U714" s="2" t="s">
        <v>73</v>
      </c>
      <c r="V714" s="2" t="s">
        <v>33</v>
      </c>
      <c r="W714" s="4">
        <v>678389.4</v>
      </c>
      <c r="X714" s="4">
        <v>0</v>
      </c>
      <c r="Y714" s="4">
        <v>678389.4</v>
      </c>
      <c r="Z714" s="2">
        <v>0</v>
      </c>
      <c r="AA714" s="2" t="s">
        <v>56</v>
      </c>
      <c r="AB714" s="2" t="s">
        <v>15730</v>
      </c>
      <c r="AC714" s="2" t="s">
        <v>121</v>
      </c>
      <c r="AD714" s="2" t="s">
        <v>76</v>
      </c>
      <c r="AE714" s="5">
        <v>81.06</v>
      </c>
      <c r="AF714" s="2">
        <v>0</v>
      </c>
      <c r="AG714" s="2" t="s">
        <v>77</v>
      </c>
      <c r="AH714" s="2">
        <v>14</v>
      </c>
      <c r="AI714" s="6" t="str">
        <f t="shared" si="33"/>
        <v>45-54</v>
      </c>
      <c r="AJ714" s="11">
        <f>YEAR(tbl_LoanData[[#This Row],[Application Date]])</f>
        <v>2023</v>
      </c>
      <c r="AK714" s="11" t="str">
        <f>TEXT(tbl_LoanData[[#This Row],[Application Date]],"MMMM")</f>
        <v>May</v>
      </c>
      <c r="AL714" s="12">
        <f>DATE(YEAR(tbl_LoanData[[#This Row],[Application Date]]),MONTH(tbl_LoanData[[#This Row],[Application Date]]),1)</f>
        <v>45047</v>
      </c>
      <c r="AM714" s="14">
        <f ca="1">IF(AND(tbl_LoanData[[#This Row],[Application Date]]&gt;=EOMONTH(TODAY(),-1)+1,tbl_LoanData[[#This Row],[Application Date]]&lt;=TODAY()),tbl_LoanData[[#This Row],[Loan Amount]],0)</f>
        <v>0</v>
      </c>
      <c r="AN714" s="14">
        <f>tbl_LoanData[[#This Row],[Amount Paid]]-(Q714-X714)</f>
        <v>58289.400000000023</v>
      </c>
      <c r="AO714" s="14">
        <f>IF(tbl_LoanData[[#This Row],[Application Status]]="Approved",1,0)</f>
        <v>1</v>
      </c>
      <c r="AP714" s="22" t="str">
        <f t="shared" ca="1" si="34"/>
        <v/>
      </c>
      <c r="AQ714" s="22" t="str">
        <f t="shared" ca="1" si="35"/>
        <v/>
      </c>
    </row>
    <row r="715" spans="1:43" ht="14.4" customHeight="1" x14ac:dyDescent="0.3">
      <c r="A715" s="2" t="s">
        <v>2789</v>
      </c>
      <c r="B715" s="2" t="s">
        <v>2790</v>
      </c>
      <c r="C715" s="2" t="s">
        <v>397</v>
      </c>
      <c r="D715" s="2" t="s">
        <v>209</v>
      </c>
      <c r="E715" s="2" t="s">
        <v>101</v>
      </c>
      <c r="F715" s="2">
        <v>65</v>
      </c>
      <c r="G715" s="2" t="s">
        <v>83</v>
      </c>
      <c r="H715" s="2" t="s">
        <v>273</v>
      </c>
      <c r="I715" s="2" t="s">
        <v>45</v>
      </c>
      <c r="J715" s="3">
        <v>45062</v>
      </c>
      <c r="K715" s="3">
        <v>45064</v>
      </c>
      <c r="L715" s="2" t="s">
        <v>37</v>
      </c>
      <c r="M715" s="2" t="s">
        <v>94</v>
      </c>
      <c r="N715" s="2" t="s">
        <v>234</v>
      </c>
      <c r="O715" s="4">
        <v>190000</v>
      </c>
      <c r="P715" s="4">
        <v>29000</v>
      </c>
      <c r="Q715" s="4">
        <v>161000</v>
      </c>
      <c r="R715" s="2">
        <v>60</v>
      </c>
      <c r="S715" s="5">
        <v>14.13</v>
      </c>
      <c r="T715" s="4">
        <v>4579.1099999999997</v>
      </c>
      <c r="U715" s="2" t="s">
        <v>73</v>
      </c>
      <c r="V715" s="2" t="s">
        <v>74</v>
      </c>
      <c r="W715" s="4">
        <v>178585.29</v>
      </c>
      <c r="X715" s="4">
        <v>96161.21</v>
      </c>
      <c r="Y715" s="4">
        <v>274746.5</v>
      </c>
      <c r="Z715" s="2">
        <v>0</v>
      </c>
      <c r="AA715" s="2" t="s">
        <v>56</v>
      </c>
      <c r="AB715" s="2" t="s">
        <v>15732</v>
      </c>
      <c r="AC715" s="2" t="s">
        <v>121</v>
      </c>
      <c r="AD715" s="2" t="s">
        <v>76</v>
      </c>
      <c r="AE715" s="5">
        <v>84.74</v>
      </c>
      <c r="AF715" s="2">
        <v>0</v>
      </c>
      <c r="AG715" s="2" t="s">
        <v>77</v>
      </c>
      <c r="AH715" s="2">
        <v>2</v>
      </c>
      <c r="AI715" s="6" t="str">
        <f t="shared" si="33"/>
        <v>65+</v>
      </c>
      <c r="AJ715" s="11">
        <f>YEAR(tbl_LoanData[[#This Row],[Application Date]])</f>
        <v>2023</v>
      </c>
      <c r="AK715" s="11" t="str">
        <f>TEXT(tbl_LoanData[[#This Row],[Application Date]],"MMMM")</f>
        <v>May</v>
      </c>
      <c r="AL715" s="12">
        <f>DATE(YEAR(tbl_LoanData[[#This Row],[Application Date]]),MONTH(tbl_LoanData[[#This Row],[Application Date]]),1)</f>
        <v>45047</v>
      </c>
      <c r="AM715" s="14">
        <f ca="1">IF(AND(tbl_LoanData[[#This Row],[Application Date]]&gt;=EOMONTH(TODAY(),-1)+1,tbl_LoanData[[#This Row],[Application Date]]&lt;=TODAY()),tbl_LoanData[[#This Row],[Loan Amount]],0)</f>
        <v>0</v>
      </c>
      <c r="AN715" s="14">
        <f>tbl_LoanData[[#This Row],[Amount Paid]]-(Q715-X715)</f>
        <v>113746.50000000001</v>
      </c>
      <c r="AO715" s="14">
        <f>IF(tbl_LoanData[[#This Row],[Application Status]]="Approved",1,0)</f>
        <v>1</v>
      </c>
      <c r="AP715" s="22" t="str">
        <f t="shared" ca="1" si="34"/>
        <v/>
      </c>
      <c r="AQ715" s="22" t="str">
        <f t="shared" ca="1" si="35"/>
        <v/>
      </c>
    </row>
    <row r="716" spans="1:43" x14ac:dyDescent="0.3">
      <c r="A716" s="2" t="s">
        <v>2849</v>
      </c>
      <c r="B716" s="2" t="s">
        <v>2850</v>
      </c>
      <c r="C716" s="2" t="s">
        <v>317</v>
      </c>
      <c r="D716" s="2" t="s">
        <v>81</v>
      </c>
      <c r="E716" s="2" t="s">
        <v>67</v>
      </c>
      <c r="F716" s="2">
        <v>47</v>
      </c>
      <c r="G716" s="2" t="s">
        <v>83</v>
      </c>
      <c r="H716" s="2" t="s">
        <v>172</v>
      </c>
      <c r="I716" s="2" t="s">
        <v>45</v>
      </c>
      <c r="J716" s="3">
        <v>45052</v>
      </c>
      <c r="K716" s="3"/>
      <c r="L716" s="2" t="s">
        <v>37</v>
      </c>
      <c r="M716" s="2" t="s">
        <v>199</v>
      </c>
      <c r="N716" s="2" t="s">
        <v>200</v>
      </c>
      <c r="O716" s="4">
        <v>115000</v>
      </c>
      <c r="P716" s="4">
        <v>32800</v>
      </c>
      <c r="Q716" s="4">
        <v>82200</v>
      </c>
      <c r="R716" s="2">
        <v>36</v>
      </c>
      <c r="S716" s="5">
        <v>5.3</v>
      </c>
      <c r="T716" s="4">
        <v>2646.38</v>
      </c>
      <c r="U716" s="2" t="s">
        <v>96</v>
      </c>
      <c r="V716" s="2" t="s">
        <v>97</v>
      </c>
      <c r="W716" s="4">
        <v>0</v>
      </c>
      <c r="X716" s="4">
        <v>0</v>
      </c>
      <c r="Y716" s="4">
        <v>95269.8</v>
      </c>
      <c r="Z716" s="2">
        <v>0</v>
      </c>
      <c r="AA716" s="2" t="s">
        <v>97</v>
      </c>
      <c r="AB716" s="2" t="s">
        <v>15730</v>
      </c>
      <c r="AC716" s="2" t="s">
        <v>213</v>
      </c>
      <c r="AD716" s="2" t="s">
        <v>76</v>
      </c>
      <c r="AE716" s="5">
        <v>71.48</v>
      </c>
      <c r="AF716" s="2">
        <v>0</v>
      </c>
      <c r="AG716" s="2" t="s">
        <v>97</v>
      </c>
      <c r="AH716" s="2"/>
      <c r="AI716" s="6" t="str">
        <f t="shared" si="33"/>
        <v>45-54</v>
      </c>
      <c r="AJ716" s="11">
        <f>YEAR(tbl_LoanData[[#This Row],[Application Date]])</f>
        <v>2023</v>
      </c>
      <c r="AK716" s="11" t="str">
        <f>TEXT(tbl_LoanData[[#This Row],[Application Date]],"MMMM")</f>
        <v>May</v>
      </c>
      <c r="AL716" s="12">
        <f>DATE(YEAR(tbl_LoanData[[#This Row],[Application Date]]),MONTH(tbl_LoanData[[#This Row],[Application Date]]),1)</f>
        <v>45047</v>
      </c>
      <c r="AM716" s="14">
        <f ca="1">IF(AND(tbl_LoanData[[#This Row],[Application Date]]&gt;=EOMONTH(TODAY(),-1)+1,tbl_LoanData[[#This Row],[Application Date]]&lt;=TODAY()),tbl_LoanData[[#This Row],[Loan Amount]],0)</f>
        <v>0</v>
      </c>
      <c r="AN716" s="14">
        <f>tbl_LoanData[[#This Row],[Amount Paid]]-(Q716-X716)</f>
        <v>-82200</v>
      </c>
      <c r="AO716" s="14">
        <f>IF(tbl_LoanData[[#This Row],[Application Status]]="Approved",1,0)</f>
        <v>0</v>
      </c>
      <c r="AP716" s="22" t="str">
        <f t="shared" ca="1" si="34"/>
        <v/>
      </c>
      <c r="AQ716" s="22" t="str">
        <f t="shared" ca="1" si="35"/>
        <v/>
      </c>
    </row>
    <row r="717" spans="1:43" ht="14.4" customHeight="1" x14ac:dyDescent="0.3">
      <c r="A717" s="2" t="s">
        <v>3279</v>
      </c>
      <c r="B717" s="2" t="s">
        <v>3280</v>
      </c>
      <c r="C717" s="2" t="s">
        <v>149</v>
      </c>
      <c r="D717" s="2" t="s">
        <v>134</v>
      </c>
      <c r="E717" s="2" t="s">
        <v>183</v>
      </c>
      <c r="F717" s="2">
        <v>50</v>
      </c>
      <c r="G717" s="2" t="s">
        <v>83</v>
      </c>
      <c r="H717" s="2" t="s">
        <v>237</v>
      </c>
      <c r="I717" s="2" t="s">
        <v>48</v>
      </c>
      <c r="J717" s="3">
        <v>45070</v>
      </c>
      <c r="K717" s="3">
        <v>45081</v>
      </c>
      <c r="L717" s="2" t="s">
        <v>39</v>
      </c>
      <c r="M717" s="2" t="s">
        <v>127</v>
      </c>
      <c r="N717" s="2" t="s">
        <v>195</v>
      </c>
      <c r="O717" s="4">
        <v>1979000</v>
      </c>
      <c r="P717" s="4">
        <v>643300</v>
      </c>
      <c r="Q717" s="4">
        <v>1335700</v>
      </c>
      <c r="R717" s="2">
        <v>12</v>
      </c>
      <c r="S717" s="5">
        <v>5.05</v>
      </c>
      <c r="T717" s="4">
        <v>116929.4</v>
      </c>
      <c r="U717" s="2" t="s">
        <v>73</v>
      </c>
      <c r="V717" s="2" t="s">
        <v>33</v>
      </c>
      <c r="W717" s="4">
        <v>1403152.85</v>
      </c>
      <c r="X717" s="4">
        <v>0</v>
      </c>
      <c r="Y717" s="4">
        <v>1403152.85</v>
      </c>
      <c r="Z717" s="2">
        <v>0</v>
      </c>
      <c r="AA717" s="2" t="s">
        <v>56</v>
      </c>
      <c r="AB717" s="2" t="s">
        <v>15732</v>
      </c>
      <c r="AC717" s="2" t="s">
        <v>87</v>
      </c>
      <c r="AD717" s="2" t="s">
        <v>76</v>
      </c>
      <c r="AE717" s="5">
        <v>67.489999999999995</v>
      </c>
      <c r="AF717" s="2">
        <v>0</v>
      </c>
      <c r="AG717" s="2" t="s">
        <v>77</v>
      </c>
      <c r="AH717" s="2">
        <v>11</v>
      </c>
      <c r="AI717" s="6" t="str">
        <f t="shared" si="33"/>
        <v>45-54</v>
      </c>
      <c r="AJ717" s="11">
        <f>YEAR(tbl_LoanData[[#This Row],[Application Date]])</f>
        <v>2023</v>
      </c>
      <c r="AK717" s="11" t="str">
        <f>TEXT(tbl_LoanData[[#This Row],[Application Date]],"MMMM")</f>
        <v>May</v>
      </c>
      <c r="AL717" s="12">
        <f>DATE(YEAR(tbl_LoanData[[#This Row],[Application Date]]),MONTH(tbl_LoanData[[#This Row],[Application Date]]),1)</f>
        <v>45047</v>
      </c>
      <c r="AM717" s="14">
        <f ca="1">IF(AND(tbl_LoanData[[#This Row],[Application Date]]&gt;=EOMONTH(TODAY(),-1)+1,tbl_LoanData[[#This Row],[Application Date]]&lt;=TODAY()),tbl_LoanData[[#This Row],[Loan Amount]],0)</f>
        <v>0</v>
      </c>
      <c r="AN717" s="14">
        <f>tbl_LoanData[[#This Row],[Amount Paid]]-(Q717-X717)</f>
        <v>67452.850000000093</v>
      </c>
      <c r="AO717" s="14">
        <f>IF(tbl_LoanData[[#This Row],[Application Status]]="Approved",1,0)</f>
        <v>1</v>
      </c>
      <c r="AP717" s="22" t="str">
        <f t="shared" ca="1" si="34"/>
        <v/>
      </c>
      <c r="AQ717" s="22" t="str">
        <f t="shared" ca="1" si="35"/>
        <v/>
      </c>
    </row>
    <row r="718" spans="1:43" ht="14.4" customHeight="1" x14ac:dyDescent="0.3">
      <c r="A718" s="2" t="s">
        <v>3365</v>
      </c>
      <c r="B718" s="2" t="s">
        <v>3366</v>
      </c>
      <c r="C718" s="2" t="s">
        <v>599</v>
      </c>
      <c r="D718" s="2" t="s">
        <v>91</v>
      </c>
      <c r="E718" s="2" t="s">
        <v>210</v>
      </c>
      <c r="F718" s="2">
        <v>63</v>
      </c>
      <c r="G718" s="2" t="s">
        <v>83</v>
      </c>
      <c r="H718" s="2" t="s">
        <v>244</v>
      </c>
      <c r="I718" s="2" t="s">
        <v>48</v>
      </c>
      <c r="J718" s="3">
        <v>45071</v>
      </c>
      <c r="K718" s="3">
        <v>45088</v>
      </c>
      <c r="L718" s="2" t="s">
        <v>40</v>
      </c>
      <c r="M718" s="2" t="s">
        <v>157</v>
      </c>
      <c r="N718" s="2" t="s">
        <v>299</v>
      </c>
      <c r="O718" s="4">
        <v>1299000</v>
      </c>
      <c r="P718" s="4">
        <v>270500</v>
      </c>
      <c r="Q718" s="4">
        <v>1028500</v>
      </c>
      <c r="R718" s="2">
        <v>12</v>
      </c>
      <c r="S718" s="5">
        <v>6.07</v>
      </c>
      <c r="T718" s="4">
        <v>90910.83</v>
      </c>
      <c r="U718" s="2" t="s">
        <v>73</v>
      </c>
      <c r="V718" s="2" t="s">
        <v>33</v>
      </c>
      <c r="W718" s="4">
        <v>1090929.95</v>
      </c>
      <c r="X718" s="4">
        <v>0</v>
      </c>
      <c r="Y718" s="4">
        <v>1090929.95</v>
      </c>
      <c r="Z718" s="2">
        <v>0</v>
      </c>
      <c r="AA718" s="2" t="s">
        <v>56</v>
      </c>
      <c r="AB718" s="2" t="s">
        <v>15736</v>
      </c>
      <c r="AC718" s="2" t="s">
        <v>129</v>
      </c>
      <c r="AD718" s="2" t="s">
        <v>76</v>
      </c>
      <c r="AE718" s="5">
        <v>79.180000000000007</v>
      </c>
      <c r="AF718" s="2">
        <v>0</v>
      </c>
      <c r="AG718" s="2" t="s">
        <v>77</v>
      </c>
      <c r="AH718" s="2">
        <v>17</v>
      </c>
      <c r="AI718" s="6" t="str">
        <f t="shared" si="33"/>
        <v>55-64</v>
      </c>
      <c r="AJ718" s="11">
        <f>YEAR(tbl_LoanData[[#This Row],[Application Date]])</f>
        <v>2023</v>
      </c>
      <c r="AK718" s="11" t="str">
        <f>TEXT(tbl_LoanData[[#This Row],[Application Date]],"MMMM")</f>
        <v>May</v>
      </c>
      <c r="AL718" s="12">
        <f>DATE(YEAR(tbl_LoanData[[#This Row],[Application Date]]),MONTH(tbl_LoanData[[#This Row],[Application Date]]),1)</f>
        <v>45047</v>
      </c>
      <c r="AM718" s="14">
        <f ca="1">IF(AND(tbl_LoanData[[#This Row],[Application Date]]&gt;=EOMONTH(TODAY(),-1)+1,tbl_LoanData[[#This Row],[Application Date]]&lt;=TODAY()),tbl_LoanData[[#This Row],[Loan Amount]],0)</f>
        <v>0</v>
      </c>
      <c r="AN718" s="14">
        <f>tbl_LoanData[[#This Row],[Amount Paid]]-(Q718-X718)</f>
        <v>62429.949999999953</v>
      </c>
      <c r="AO718" s="14">
        <f>IF(tbl_LoanData[[#This Row],[Application Status]]="Approved",1,0)</f>
        <v>1</v>
      </c>
      <c r="AP718" s="22" t="str">
        <f t="shared" ca="1" si="34"/>
        <v/>
      </c>
      <c r="AQ718" s="22" t="str">
        <f t="shared" ca="1" si="35"/>
        <v/>
      </c>
    </row>
    <row r="719" spans="1:43" ht="14.4" customHeight="1" x14ac:dyDescent="0.3">
      <c r="A719" s="2" t="s">
        <v>3377</v>
      </c>
      <c r="B719" s="2" t="s">
        <v>3378</v>
      </c>
      <c r="C719" s="2" t="s">
        <v>188</v>
      </c>
      <c r="D719" s="2" t="s">
        <v>101</v>
      </c>
      <c r="E719" s="2" t="s">
        <v>323</v>
      </c>
      <c r="F719" s="2">
        <v>63</v>
      </c>
      <c r="G719" s="2" t="s">
        <v>69</v>
      </c>
      <c r="H719" s="2" t="s">
        <v>259</v>
      </c>
      <c r="I719" s="2" t="s">
        <v>43</v>
      </c>
      <c r="J719" s="3">
        <v>45057</v>
      </c>
      <c r="K719" s="3">
        <v>45059</v>
      </c>
      <c r="L719" s="2" t="s">
        <v>39</v>
      </c>
      <c r="M719" s="2" t="s">
        <v>167</v>
      </c>
      <c r="N719" s="2" t="s">
        <v>491</v>
      </c>
      <c r="O719" s="4">
        <v>1732000</v>
      </c>
      <c r="P719" s="4">
        <v>403000</v>
      </c>
      <c r="Q719" s="4">
        <v>1329000</v>
      </c>
      <c r="R719" s="2">
        <v>48</v>
      </c>
      <c r="S719" s="5">
        <v>6.56</v>
      </c>
      <c r="T719" s="4">
        <v>34952.699999999997</v>
      </c>
      <c r="U719" s="2" t="s">
        <v>73</v>
      </c>
      <c r="V719" s="2" t="s">
        <v>74</v>
      </c>
      <c r="W719" s="4">
        <v>1363155.3</v>
      </c>
      <c r="X719" s="4">
        <v>314574.3</v>
      </c>
      <c r="Y719" s="4">
        <v>1677729.6</v>
      </c>
      <c r="Z719" s="2">
        <v>0</v>
      </c>
      <c r="AA719" s="2" t="s">
        <v>56</v>
      </c>
      <c r="AB719" s="2" t="s">
        <v>15729</v>
      </c>
      <c r="AC719" s="2" t="s">
        <v>106</v>
      </c>
      <c r="AD719" s="2" t="s">
        <v>76</v>
      </c>
      <c r="AE719" s="5">
        <v>76.73</v>
      </c>
      <c r="AF719" s="2">
        <v>0</v>
      </c>
      <c r="AG719" s="2" t="s">
        <v>77</v>
      </c>
      <c r="AH719" s="2">
        <v>2</v>
      </c>
      <c r="AI719" s="6" t="str">
        <f t="shared" si="33"/>
        <v>55-64</v>
      </c>
      <c r="AJ719" s="11">
        <f>YEAR(tbl_LoanData[[#This Row],[Application Date]])</f>
        <v>2023</v>
      </c>
      <c r="AK719" s="11" t="str">
        <f>TEXT(tbl_LoanData[[#This Row],[Application Date]],"MMMM")</f>
        <v>May</v>
      </c>
      <c r="AL719" s="12">
        <f>DATE(YEAR(tbl_LoanData[[#This Row],[Application Date]]),MONTH(tbl_LoanData[[#This Row],[Application Date]]),1)</f>
        <v>45047</v>
      </c>
      <c r="AM719" s="14">
        <f ca="1">IF(AND(tbl_LoanData[[#This Row],[Application Date]]&gt;=EOMONTH(TODAY(),-1)+1,tbl_LoanData[[#This Row],[Application Date]]&lt;=TODAY()),tbl_LoanData[[#This Row],[Loan Amount]],0)</f>
        <v>0</v>
      </c>
      <c r="AN719" s="14">
        <f>tbl_LoanData[[#This Row],[Amount Paid]]-(Q719-X719)</f>
        <v>348729.60000000009</v>
      </c>
      <c r="AO719" s="14">
        <f>IF(tbl_LoanData[[#This Row],[Application Status]]="Approved",1,0)</f>
        <v>1</v>
      </c>
      <c r="AP719" s="22" t="str">
        <f t="shared" ca="1" si="34"/>
        <v/>
      </c>
      <c r="AQ719" s="22" t="str">
        <f t="shared" ca="1" si="35"/>
        <v/>
      </c>
    </row>
    <row r="720" spans="1:43" ht="14.4" customHeight="1" x14ac:dyDescent="0.3">
      <c r="A720" s="2" t="s">
        <v>3381</v>
      </c>
      <c r="B720" s="2" t="s">
        <v>3382</v>
      </c>
      <c r="C720" s="2" t="s">
        <v>644</v>
      </c>
      <c r="D720" s="2" t="s">
        <v>67</v>
      </c>
      <c r="E720" s="2" t="s">
        <v>209</v>
      </c>
      <c r="F720" s="2">
        <v>36</v>
      </c>
      <c r="G720" s="2" t="s">
        <v>83</v>
      </c>
      <c r="H720" s="2" t="s">
        <v>156</v>
      </c>
      <c r="I720" s="2" t="s">
        <v>45</v>
      </c>
      <c r="J720" s="3">
        <v>45060</v>
      </c>
      <c r="K720" s="3">
        <v>45077</v>
      </c>
      <c r="L720" s="2" t="s">
        <v>37</v>
      </c>
      <c r="M720" s="2" t="s">
        <v>199</v>
      </c>
      <c r="N720" s="2" t="s">
        <v>319</v>
      </c>
      <c r="O720" s="4">
        <v>214000</v>
      </c>
      <c r="P720" s="4">
        <v>31200</v>
      </c>
      <c r="Q720" s="4">
        <v>182800</v>
      </c>
      <c r="R720" s="2">
        <v>18</v>
      </c>
      <c r="S720" s="5">
        <v>6.26</v>
      </c>
      <c r="T720" s="4">
        <v>11109.16</v>
      </c>
      <c r="U720" s="2" t="s">
        <v>73</v>
      </c>
      <c r="V720" s="2" t="s">
        <v>33</v>
      </c>
      <c r="W720" s="4">
        <v>199964.92</v>
      </c>
      <c r="X720" s="4">
        <v>0</v>
      </c>
      <c r="Y720" s="4">
        <v>199964.92</v>
      </c>
      <c r="Z720" s="2">
        <v>0</v>
      </c>
      <c r="AA720" s="2" t="s">
        <v>56</v>
      </c>
      <c r="AB720" s="2" t="s">
        <v>15731</v>
      </c>
      <c r="AC720" s="2" t="s">
        <v>75</v>
      </c>
      <c r="AD720" s="2" t="s">
        <v>76</v>
      </c>
      <c r="AE720" s="5">
        <v>85.42</v>
      </c>
      <c r="AF720" s="2">
        <v>0</v>
      </c>
      <c r="AG720" s="2" t="s">
        <v>77</v>
      </c>
      <c r="AH720" s="2">
        <v>17</v>
      </c>
      <c r="AI720" s="6" t="str">
        <f t="shared" si="33"/>
        <v>35-44</v>
      </c>
      <c r="AJ720" s="11">
        <f>YEAR(tbl_LoanData[[#This Row],[Application Date]])</f>
        <v>2023</v>
      </c>
      <c r="AK720" s="11" t="str">
        <f>TEXT(tbl_LoanData[[#This Row],[Application Date]],"MMMM")</f>
        <v>May</v>
      </c>
      <c r="AL720" s="12">
        <f>DATE(YEAR(tbl_LoanData[[#This Row],[Application Date]]),MONTH(tbl_LoanData[[#This Row],[Application Date]]),1)</f>
        <v>45047</v>
      </c>
      <c r="AM720" s="14">
        <f ca="1">IF(AND(tbl_LoanData[[#This Row],[Application Date]]&gt;=EOMONTH(TODAY(),-1)+1,tbl_LoanData[[#This Row],[Application Date]]&lt;=TODAY()),tbl_LoanData[[#This Row],[Loan Amount]],0)</f>
        <v>0</v>
      </c>
      <c r="AN720" s="14">
        <f>tbl_LoanData[[#This Row],[Amount Paid]]-(Q720-X720)</f>
        <v>17164.920000000013</v>
      </c>
      <c r="AO720" s="14">
        <f>IF(tbl_LoanData[[#This Row],[Application Status]]="Approved",1,0)</f>
        <v>1</v>
      </c>
      <c r="AP720" s="22" t="str">
        <f t="shared" ca="1" si="34"/>
        <v/>
      </c>
      <c r="AQ720" s="22" t="str">
        <f t="shared" ca="1" si="35"/>
        <v/>
      </c>
    </row>
    <row r="721" spans="1:43" ht="14.4" customHeight="1" x14ac:dyDescent="0.3">
      <c r="A721" s="2" t="s">
        <v>3401</v>
      </c>
      <c r="B721" s="2" t="s">
        <v>3402</v>
      </c>
      <c r="C721" s="2" t="s">
        <v>487</v>
      </c>
      <c r="D721" s="2" t="s">
        <v>232</v>
      </c>
      <c r="E721" s="2" t="s">
        <v>385</v>
      </c>
      <c r="F721" s="2">
        <v>51</v>
      </c>
      <c r="G721" s="2" t="s">
        <v>69</v>
      </c>
      <c r="H721" s="2" t="s">
        <v>565</v>
      </c>
      <c r="I721" s="2" t="s">
        <v>47</v>
      </c>
      <c r="J721" s="3">
        <v>45053</v>
      </c>
      <c r="K721" s="3">
        <v>45071</v>
      </c>
      <c r="L721" s="2" t="s">
        <v>39</v>
      </c>
      <c r="M721" s="2" t="s">
        <v>167</v>
      </c>
      <c r="N721" s="2" t="s">
        <v>491</v>
      </c>
      <c r="O721" s="4">
        <v>2464000</v>
      </c>
      <c r="P721" s="4">
        <v>982200</v>
      </c>
      <c r="Q721" s="4">
        <v>1481800</v>
      </c>
      <c r="R721" s="2">
        <v>36</v>
      </c>
      <c r="S721" s="5">
        <v>5.58</v>
      </c>
      <c r="T721" s="4">
        <v>48051.48</v>
      </c>
      <c r="U721" s="2" t="s">
        <v>73</v>
      </c>
      <c r="V721" s="2" t="s">
        <v>34</v>
      </c>
      <c r="W721" s="4">
        <v>1681801.8</v>
      </c>
      <c r="X721" s="4">
        <v>48051.519999999997</v>
      </c>
      <c r="Y721" s="4">
        <v>1729853.32</v>
      </c>
      <c r="Z721" s="2">
        <v>30</v>
      </c>
      <c r="AA721" s="2" t="s">
        <v>57</v>
      </c>
      <c r="AB721" s="2" t="s">
        <v>15736</v>
      </c>
      <c r="AC721" s="2" t="s">
        <v>129</v>
      </c>
      <c r="AD721" s="2" t="s">
        <v>76</v>
      </c>
      <c r="AE721" s="5">
        <v>60.14</v>
      </c>
      <c r="AF721" s="2">
        <v>1</v>
      </c>
      <c r="AG721" s="2" t="s">
        <v>77</v>
      </c>
      <c r="AH721" s="2">
        <v>18</v>
      </c>
      <c r="AI721" s="6" t="str">
        <f t="shared" si="33"/>
        <v>45-54</v>
      </c>
      <c r="AJ721" s="11">
        <f>YEAR(tbl_LoanData[[#This Row],[Application Date]])</f>
        <v>2023</v>
      </c>
      <c r="AK721" s="11" t="str">
        <f>TEXT(tbl_LoanData[[#This Row],[Application Date]],"MMMM")</f>
        <v>May</v>
      </c>
      <c r="AL721" s="12">
        <f>DATE(YEAR(tbl_LoanData[[#This Row],[Application Date]]),MONTH(tbl_LoanData[[#This Row],[Application Date]]),1)</f>
        <v>45047</v>
      </c>
      <c r="AM721" s="14">
        <f ca="1">IF(AND(tbl_LoanData[[#This Row],[Application Date]]&gt;=EOMONTH(TODAY(),-1)+1,tbl_LoanData[[#This Row],[Application Date]]&lt;=TODAY()),tbl_LoanData[[#This Row],[Loan Amount]],0)</f>
        <v>0</v>
      </c>
      <c r="AN721" s="14">
        <f>tbl_LoanData[[#This Row],[Amount Paid]]-(Q721-X721)</f>
        <v>248053.32000000007</v>
      </c>
      <c r="AO721" s="14">
        <f>IF(tbl_LoanData[[#This Row],[Application Status]]="Approved",1,0)</f>
        <v>1</v>
      </c>
      <c r="AP721" s="22" t="str">
        <f t="shared" ca="1" si="34"/>
        <v/>
      </c>
      <c r="AQ721" s="22" t="str">
        <f t="shared" ca="1" si="35"/>
        <v/>
      </c>
    </row>
    <row r="722" spans="1:43" x14ac:dyDescent="0.3">
      <c r="A722" s="2" t="s">
        <v>3599</v>
      </c>
      <c r="B722" s="2" t="s">
        <v>3600</v>
      </c>
      <c r="C722" s="2" t="s">
        <v>264</v>
      </c>
      <c r="D722" s="2" t="s">
        <v>311</v>
      </c>
      <c r="E722" s="2" t="s">
        <v>268</v>
      </c>
      <c r="F722" s="2">
        <v>28</v>
      </c>
      <c r="G722" s="2" t="s">
        <v>83</v>
      </c>
      <c r="H722" s="2" t="s">
        <v>156</v>
      </c>
      <c r="I722" s="2" t="s">
        <v>45</v>
      </c>
      <c r="J722" s="3">
        <v>45062</v>
      </c>
      <c r="K722" s="3">
        <v>45083</v>
      </c>
      <c r="L722" s="2" t="s">
        <v>36</v>
      </c>
      <c r="M722" s="2" t="s">
        <v>71</v>
      </c>
      <c r="N722" s="2" t="s">
        <v>162</v>
      </c>
      <c r="O722" s="4">
        <v>1262000</v>
      </c>
      <c r="P722" s="4">
        <v>251200</v>
      </c>
      <c r="Q722" s="4">
        <v>1010800</v>
      </c>
      <c r="R722" s="2">
        <v>18</v>
      </c>
      <c r="S722" s="5">
        <v>5.9</v>
      </c>
      <c r="T722" s="4">
        <v>61125.32</v>
      </c>
      <c r="U722" s="2" t="s">
        <v>73</v>
      </c>
      <c r="V722" s="2" t="s">
        <v>33</v>
      </c>
      <c r="W722" s="4">
        <v>1100255.8</v>
      </c>
      <c r="X722" s="4">
        <v>0</v>
      </c>
      <c r="Y722" s="4">
        <v>1100255.8</v>
      </c>
      <c r="Z722" s="2">
        <v>0</v>
      </c>
      <c r="AA722" s="2" t="s">
        <v>56</v>
      </c>
      <c r="AB722" s="2" t="s">
        <v>15736</v>
      </c>
      <c r="AC722" s="2" t="s">
        <v>360</v>
      </c>
      <c r="AD722" s="2" t="s">
        <v>76</v>
      </c>
      <c r="AE722" s="5">
        <v>80.099999999999994</v>
      </c>
      <c r="AF722" s="2">
        <v>0</v>
      </c>
      <c r="AG722" s="2" t="s">
        <v>77</v>
      </c>
      <c r="AH722" s="2">
        <v>21</v>
      </c>
      <c r="AI722" s="6" t="str">
        <f t="shared" si="33"/>
        <v>25-34</v>
      </c>
      <c r="AJ722" s="11">
        <f>YEAR(tbl_LoanData[[#This Row],[Application Date]])</f>
        <v>2023</v>
      </c>
      <c r="AK722" s="11" t="str">
        <f>TEXT(tbl_LoanData[[#This Row],[Application Date]],"MMMM")</f>
        <v>May</v>
      </c>
      <c r="AL722" s="12">
        <f>DATE(YEAR(tbl_LoanData[[#This Row],[Application Date]]),MONTH(tbl_LoanData[[#This Row],[Application Date]]),1)</f>
        <v>45047</v>
      </c>
      <c r="AM722" s="14">
        <f ca="1">IF(AND(tbl_LoanData[[#This Row],[Application Date]]&gt;=EOMONTH(TODAY(),-1)+1,tbl_LoanData[[#This Row],[Application Date]]&lt;=TODAY()),tbl_LoanData[[#This Row],[Loan Amount]],0)</f>
        <v>0</v>
      </c>
      <c r="AN722" s="14">
        <f>tbl_LoanData[[#This Row],[Amount Paid]]-(Q722-X722)</f>
        <v>89455.800000000047</v>
      </c>
      <c r="AO722" s="14">
        <f>IF(tbl_LoanData[[#This Row],[Application Status]]="Approved",1,0)</f>
        <v>1</v>
      </c>
      <c r="AP722" s="22" t="str">
        <f t="shared" ca="1" si="34"/>
        <v/>
      </c>
      <c r="AQ722" s="22" t="str">
        <f t="shared" ca="1" si="35"/>
        <v/>
      </c>
    </row>
    <row r="723" spans="1:43" ht="14.4" customHeight="1" x14ac:dyDescent="0.3">
      <c r="A723" s="2" t="s">
        <v>3685</v>
      </c>
      <c r="B723" s="2" t="s">
        <v>3686</v>
      </c>
      <c r="C723" s="2" t="s">
        <v>575</v>
      </c>
      <c r="D723" s="2" t="s">
        <v>209</v>
      </c>
      <c r="E723" s="2" t="s">
        <v>102</v>
      </c>
      <c r="F723" s="2">
        <v>47</v>
      </c>
      <c r="G723" s="2" t="s">
        <v>69</v>
      </c>
      <c r="H723" s="2" t="s">
        <v>543</v>
      </c>
      <c r="I723" s="2" t="s">
        <v>45</v>
      </c>
      <c r="J723" s="3">
        <v>45053</v>
      </c>
      <c r="K723" s="3">
        <v>45060</v>
      </c>
      <c r="L723" s="2" t="s">
        <v>39</v>
      </c>
      <c r="M723" s="2" t="s">
        <v>85</v>
      </c>
      <c r="N723" s="2" t="s">
        <v>324</v>
      </c>
      <c r="O723" s="4">
        <v>1661000</v>
      </c>
      <c r="P723" s="4">
        <v>203800</v>
      </c>
      <c r="Q723" s="4">
        <v>1457200</v>
      </c>
      <c r="R723" s="2">
        <v>24</v>
      </c>
      <c r="S723" s="5">
        <v>6.03</v>
      </c>
      <c r="T723" s="4">
        <v>68039.100000000006</v>
      </c>
      <c r="U723" s="2" t="s">
        <v>73</v>
      </c>
      <c r="V723" s="2" t="s">
        <v>33</v>
      </c>
      <c r="W723" s="4">
        <v>1632938.32</v>
      </c>
      <c r="X723" s="4">
        <v>0</v>
      </c>
      <c r="Y723" s="4">
        <v>1632938.32</v>
      </c>
      <c r="Z723" s="2">
        <v>0</v>
      </c>
      <c r="AA723" s="2" t="s">
        <v>56</v>
      </c>
      <c r="AB723" s="2" t="s">
        <v>15730</v>
      </c>
      <c r="AC723" s="2" t="s">
        <v>87</v>
      </c>
      <c r="AD723" s="2" t="s">
        <v>76</v>
      </c>
      <c r="AE723" s="5">
        <v>87.73</v>
      </c>
      <c r="AF723" s="2">
        <v>0</v>
      </c>
      <c r="AG723" s="2" t="s">
        <v>77</v>
      </c>
      <c r="AH723" s="2">
        <v>7</v>
      </c>
      <c r="AI723" s="6" t="str">
        <f t="shared" si="33"/>
        <v>45-54</v>
      </c>
      <c r="AJ723" s="11">
        <f>YEAR(tbl_LoanData[[#This Row],[Application Date]])</f>
        <v>2023</v>
      </c>
      <c r="AK723" s="11" t="str">
        <f>TEXT(tbl_LoanData[[#This Row],[Application Date]],"MMMM")</f>
        <v>May</v>
      </c>
      <c r="AL723" s="12">
        <f>DATE(YEAR(tbl_LoanData[[#This Row],[Application Date]]),MONTH(tbl_LoanData[[#This Row],[Application Date]]),1)</f>
        <v>45047</v>
      </c>
      <c r="AM723" s="14">
        <f ca="1">IF(AND(tbl_LoanData[[#This Row],[Application Date]]&gt;=EOMONTH(TODAY(),-1)+1,tbl_LoanData[[#This Row],[Application Date]]&lt;=TODAY()),tbl_LoanData[[#This Row],[Loan Amount]],0)</f>
        <v>0</v>
      </c>
      <c r="AN723" s="14">
        <f>tbl_LoanData[[#This Row],[Amount Paid]]-(Q723-X723)</f>
        <v>175738.32000000007</v>
      </c>
      <c r="AO723" s="14">
        <f>IF(tbl_LoanData[[#This Row],[Application Status]]="Approved",1,0)</f>
        <v>1</v>
      </c>
      <c r="AP723" s="22" t="str">
        <f t="shared" ca="1" si="34"/>
        <v/>
      </c>
      <c r="AQ723" s="22" t="str">
        <f t="shared" ca="1" si="35"/>
        <v/>
      </c>
    </row>
    <row r="724" spans="1:43" ht="14.4" customHeight="1" x14ac:dyDescent="0.3">
      <c r="A724" s="2" t="s">
        <v>3891</v>
      </c>
      <c r="B724" s="2" t="s">
        <v>3892</v>
      </c>
      <c r="C724" s="2" t="s">
        <v>487</v>
      </c>
      <c r="D724" s="2" t="s">
        <v>182</v>
      </c>
      <c r="E724" s="2" t="s">
        <v>82</v>
      </c>
      <c r="F724" s="2">
        <v>32</v>
      </c>
      <c r="G724" s="2" t="s">
        <v>69</v>
      </c>
      <c r="H724" s="2" t="s">
        <v>217</v>
      </c>
      <c r="I724" s="2" t="s">
        <v>46</v>
      </c>
      <c r="J724" s="3">
        <v>45066</v>
      </c>
      <c r="K724" s="3"/>
      <c r="L724" s="2" t="s">
        <v>40</v>
      </c>
      <c r="M724" s="2" t="s">
        <v>71</v>
      </c>
      <c r="N724" s="2" t="s">
        <v>137</v>
      </c>
      <c r="O724" s="4">
        <v>1325000</v>
      </c>
      <c r="P724" s="4">
        <v>196100</v>
      </c>
      <c r="Q724" s="4">
        <v>1128900</v>
      </c>
      <c r="R724" s="2">
        <v>36</v>
      </c>
      <c r="S724" s="5">
        <v>7.32</v>
      </c>
      <c r="T724" s="4">
        <v>38244.620000000003</v>
      </c>
      <c r="U724" s="2" t="s">
        <v>96</v>
      </c>
      <c r="V724" s="2" t="s">
        <v>97</v>
      </c>
      <c r="W724" s="4">
        <v>0</v>
      </c>
      <c r="X724" s="4">
        <v>0</v>
      </c>
      <c r="Y724" s="4">
        <v>1376806.44</v>
      </c>
      <c r="Z724" s="2">
        <v>0</v>
      </c>
      <c r="AA724" s="2" t="s">
        <v>97</v>
      </c>
      <c r="AB724" s="2" t="s">
        <v>15735</v>
      </c>
      <c r="AC724" s="2" t="s">
        <v>121</v>
      </c>
      <c r="AD724" s="2" t="s">
        <v>76</v>
      </c>
      <c r="AE724" s="5">
        <v>85.2</v>
      </c>
      <c r="AF724" s="2">
        <v>0</v>
      </c>
      <c r="AG724" s="2" t="s">
        <v>97</v>
      </c>
      <c r="AH724" s="2"/>
      <c r="AI724" s="6" t="str">
        <f t="shared" si="33"/>
        <v>25-34</v>
      </c>
      <c r="AJ724" s="11">
        <f>YEAR(tbl_LoanData[[#This Row],[Application Date]])</f>
        <v>2023</v>
      </c>
      <c r="AK724" s="11" t="str">
        <f>TEXT(tbl_LoanData[[#This Row],[Application Date]],"MMMM")</f>
        <v>May</v>
      </c>
      <c r="AL724" s="12">
        <f>DATE(YEAR(tbl_LoanData[[#This Row],[Application Date]]),MONTH(tbl_LoanData[[#This Row],[Application Date]]),1)</f>
        <v>45047</v>
      </c>
      <c r="AM724" s="14">
        <f ca="1">IF(AND(tbl_LoanData[[#This Row],[Application Date]]&gt;=EOMONTH(TODAY(),-1)+1,tbl_LoanData[[#This Row],[Application Date]]&lt;=TODAY()),tbl_LoanData[[#This Row],[Loan Amount]],0)</f>
        <v>0</v>
      </c>
      <c r="AN724" s="14">
        <f>tbl_LoanData[[#This Row],[Amount Paid]]-(Q724-X724)</f>
        <v>-1128900</v>
      </c>
      <c r="AO724" s="14">
        <f>IF(tbl_LoanData[[#This Row],[Application Status]]="Approved",1,0)</f>
        <v>0</v>
      </c>
      <c r="AP724" s="22" t="str">
        <f t="shared" ca="1" si="34"/>
        <v/>
      </c>
      <c r="AQ724" s="22" t="str">
        <f t="shared" ca="1" si="35"/>
        <v/>
      </c>
    </row>
    <row r="725" spans="1:43" ht="14.4" customHeight="1" x14ac:dyDescent="0.3">
      <c r="A725" s="2" t="s">
        <v>3903</v>
      </c>
      <c r="B725" s="2" t="s">
        <v>3904</v>
      </c>
      <c r="C725" s="2" t="s">
        <v>220</v>
      </c>
      <c r="D725" s="2" t="s">
        <v>134</v>
      </c>
      <c r="E725" s="2" t="s">
        <v>465</v>
      </c>
      <c r="F725" s="2">
        <v>27</v>
      </c>
      <c r="G725" s="2" t="s">
        <v>69</v>
      </c>
      <c r="H725" s="2" t="s">
        <v>228</v>
      </c>
      <c r="I725" s="2" t="s">
        <v>43</v>
      </c>
      <c r="J725" s="3">
        <v>45054</v>
      </c>
      <c r="K725" s="3">
        <v>45062</v>
      </c>
      <c r="L725" s="2" t="s">
        <v>39</v>
      </c>
      <c r="M725" s="2" t="s">
        <v>94</v>
      </c>
      <c r="N725" s="2" t="s">
        <v>418</v>
      </c>
      <c r="O725" s="4">
        <v>1285000</v>
      </c>
      <c r="P725" s="4">
        <v>414700</v>
      </c>
      <c r="Q725" s="4">
        <v>870300</v>
      </c>
      <c r="R725" s="2">
        <v>48</v>
      </c>
      <c r="S725" s="5">
        <v>8.16</v>
      </c>
      <c r="T725" s="4">
        <v>24049.29</v>
      </c>
      <c r="U725" s="2" t="s">
        <v>73</v>
      </c>
      <c r="V725" s="2" t="s">
        <v>74</v>
      </c>
      <c r="W725" s="4">
        <v>937922.31</v>
      </c>
      <c r="X725" s="4">
        <v>216443.61</v>
      </c>
      <c r="Y725" s="4">
        <v>1154365.92</v>
      </c>
      <c r="Z725" s="2">
        <v>0</v>
      </c>
      <c r="AA725" s="2" t="s">
        <v>56</v>
      </c>
      <c r="AB725" s="2" t="s">
        <v>15730</v>
      </c>
      <c r="AC725" s="2" t="s">
        <v>75</v>
      </c>
      <c r="AD725" s="2" t="s">
        <v>76</v>
      </c>
      <c r="AE725" s="5">
        <v>67.73</v>
      </c>
      <c r="AF725" s="2">
        <v>0</v>
      </c>
      <c r="AG725" s="2" t="s">
        <v>77</v>
      </c>
      <c r="AH725" s="2">
        <v>8</v>
      </c>
      <c r="AI725" s="6" t="str">
        <f t="shared" si="33"/>
        <v>25-34</v>
      </c>
      <c r="AJ725" s="11">
        <f>YEAR(tbl_LoanData[[#This Row],[Application Date]])</f>
        <v>2023</v>
      </c>
      <c r="AK725" s="11" t="str">
        <f>TEXT(tbl_LoanData[[#This Row],[Application Date]],"MMMM")</f>
        <v>May</v>
      </c>
      <c r="AL725" s="12">
        <f>DATE(YEAR(tbl_LoanData[[#This Row],[Application Date]]),MONTH(tbl_LoanData[[#This Row],[Application Date]]),1)</f>
        <v>45047</v>
      </c>
      <c r="AM725" s="14">
        <f ca="1">IF(AND(tbl_LoanData[[#This Row],[Application Date]]&gt;=EOMONTH(TODAY(),-1)+1,tbl_LoanData[[#This Row],[Application Date]]&lt;=TODAY()),tbl_LoanData[[#This Row],[Loan Amount]],0)</f>
        <v>0</v>
      </c>
      <c r="AN725" s="14">
        <f>tbl_LoanData[[#This Row],[Amount Paid]]-(Q725-X725)</f>
        <v>284065.92000000004</v>
      </c>
      <c r="AO725" s="14">
        <f>IF(tbl_LoanData[[#This Row],[Application Status]]="Approved",1,0)</f>
        <v>1</v>
      </c>
      <c r="AP725" s="22" t="str">
        <f t="shared" ca="1" si="34"/>
        <v/>
      </c>
      <c r="AQ725" s="22" t="str">
        <f t="shared" ca="1" si="35"/>
        <v/>
      </c>
    </row>
    <row r="726" spans="1:43" x14ac:dyDescent="0.3">
      <c r="A726" s="2" t="s">
        <v>3941</v>
      </c>
      <c r="B726" s="2" t="s">
        <v>3942</v>
      </c>
      <c r="C726" s="2" t="s">
        <v>149</v>
      </c>
      <c r="D726" s="2" t="s">
        <v>161</v>
      </c>
      <c r="E726" s="2" t="s">
        <v>189</v>
      </c>
      <c r="F726" s="2">
        <v>29</v>
      </c>
      <c r="G726" s="2" t="s">
        <v>83</v>
      </c>
      <c r="H726" s="2" t="s">
        <v>126</v>
      </c>
      <c r="I726" s="2" t="s">
        <v>44</v>
      </c>
      <c r="J726" s="3">
        <v>45064</v>
      </c>
      <c r="K726" s="3">
        <v>45069</v>
      </c>
      <c r="L726" s="2" t="s">
        <v>40</v>
      </c>
      <c r="M726" s="2" t="s">
        <v>111</v>
      </c>
      <c r="N726" s="2" t="s">
        <v>369</v>
      </c>
      <c r="O726" s="4">
        <v>956000</v>
      </c>
      <c r="P726" s="4">
        <v>355900</v>
      </c>
      <c r="Q726" s="4">
        <v>600100</v>
      </c>
      <c r="R726" s="2">
        <v>18</v>
      </c>
      <c r="S726" s="5">
        <v>13.92</v>
      </c>
      <c r="T726" s="4">
        <v>40300.050000000003</v>
      </c>
      <c r="U726" s="2" t="s">
        <v>73</v>
      </c>
      <c r="V726" s="2" t="s">
        <v>33</v>
      </c>
      <c r="W726" s="4">
        <v>725400.88</v>
      </c>
      <c r="X726" s="4">
        <v>0</v>
      </c>
      <c r="Y726" s="4">
        <v>725400.88</v>
      </c>
      <c r="Z726" s="2">
        <v>0</v>
      </c>
      <c r="AA726" s="2" t="s">
        <v>56</v>
      </c>
      <c r="AB726" s="2" t="s">
        <v>15730</v>
      </c>
      <c r="AC726" s="2" t="s">
        <v>75</v>
      </c>
      <c r="AD726" s="2" t="s">
        <v>76</v>
      </c>
      <c r="AE726" s="5">
        <v>62.77</v>
      </c>
      <c r="AF726" s="2">
        <v>0</v>
      </c>
      <c r="AG726" s="2" t="s">
        <v>77</v>
      </c>
      <c r="AH726" s="2">
        <v>5</v>
      </c>
      <c r="AI726" s="6" t="str">
        <f t="shared" si="33"/>
        <v>25-34</v>
      </c>
      <c r="AJ726" s="11">
        <f>YEAR(tbl_LoanData[[#This Row],[Application Date]])</f>
        <v>2023</v>
      </c>
      <c r="AK726" s="11" t="str">
        <f>TEXT(tbl_LoanData[[#This Row],[Application Date]],"MMMM")</f>
        <v>May</v>
      </c>
      <c r="AL726" s="12">
        <f>DATE(YEAR(tbl_LoanData[[#This Row],[Application Date]]),MONTH(tbl_LoanData[[#This Row],[Application Date]]),1)</f>
        <v>45047</v>
      </c>
      <c r="AM726" s="14">
        <f ca="1">IF(AND(tbl_LoanData[[#This Row],[Application Date]]&gt;=EOMONTH(TODAY(),-1)+1,tbl_LoanData[[#This Row],[Application Date]]&lt;=TODAY()),tbl_LoanData[[#This Row],[Loan Amount]],0)</f>
        <v>0</v>
      </c>
      <c r="AN726" s="14">
        <f>tbl_LoanData[[#This Row],[Amount Paid]]-(Q726-X726)</f>
        <v>125300.88</v>
      </c>
      <c r="AO726" s="14">
        <f>IF(tbl_LoanData[[#This Row],[Application Status]]="Approved",1,0)</f>
        <v>1</v>
      </c>
      <c r="AP726" s="22" t="str">
        <f t="shared" ca="1" si="34"/>
        <v/>
      </c>
      <c r="AQ726" s="22" t="str">
        <f t="shared" ca="1" si="35"/>
        <v/>
      </c>
    </row>
    <row r="727" spans="1:43" ht="14.4" customHeight="1" x14ac:dyDescent="0.3">
      <c r="A727" s="2" t="s">
        <v>3953</v>
      </c>
      <c r="B727" s="2" t="s">
        <v>3954</v>
      </c>
      <c r="C727" s="2" t="s">
        <v>327</v>
      </c>
      <c r="D727" s="2" t="s">
        <v>204</v>
      </c>
      <c r="E727" s="2" t="s">
        <v>255</v>
      </c>
      <c r="F727" s="2">
        <v>59</v>
      </c>
      <c r="G727" s="2" t="s">
        <v>69</v>
      </c>
      <c r="H727" s="2" t="s">
        <v>205</v>
      </c>
      <c r="I727" s="2" t="s">
        <v>49</v>
      </c>
      <c r="J727" s="3">
        <v>45076</v>
      </c>
      <c r="K727" s="3">
        <v>45078</v>
      </c>
      <c r="L727" s="2" t="s">
        <v>40</v>
      </c>
      <c r="M727" s="2" t="s">
        <v>71</v>
      </c>
      <c r="N727" s="2" t="s">
        <v>137</v>
      </c>
      <c r="O727" s="4">
        <v>779000</v>
      </c>
      <c r="P727" s="4">
        <v>119300</v>
      </c>
      <c r="Q727" s="4">
        <v>659700</v>
      </c>
      <c r="R727" s="2">
        <v>24</v>
      </c>
      <c r="S727" s="5">
        <v>5.65</v>
      </c>
      <c r="T727" s="4">
        <v>30593.59</v>
      </c>
      <c r="U727" s="2" t="s">
        <v>73</v>
      </c>
      <c r="V727" s="2" t="s">
        <v>34</v>
      </c>
      <c r="W727" s="4">
        <v>703652.57</v>
      </c>
      <c r="X727" s="4">
        <v>30593.53</v>
      </c>
      <c r="Y727" s="4">
        <v>734246.1</v>
      </c>
      <c r="Z727" s="2">
        <v>32</v>
      </c>
      <c r="AA727" s="2" t="s">
        <v>58</v>
      </c>
      <c r="AB727" s="2" t="s">
        <v>15735</v>
      </c>
      <c r="AC727" s="2" t="s">
        <v>87</v>
      </c>
      <c r="AD727" s="2" t="s">
        <v>76</v>
      </c>
      <c r="AE727" s="5">
        <v>84.69</v>
      </c>
      <c r="AF727" s="2">
        <v>1</v>
      </c>
      <c r="AG727" s="2" t="s">
        <v>15718</v>
      </c>
      <c r="AH727" s="2">
        <v>2</v>
      </c>
      <c r="AI727" s="6" t="str">
        <f t="shared" si="33"/>
        <v>55-64</v>
      </c>
      <c r="AJ727" s="11">
        <f>YEAR(tbl_LoanData[[#This Row],[Application Date]])</f>
        <v>2023</v>
      </c>
      <c r="AK727" s="11" t="str">
        <f>TEXT(tbl_LoanData[[#This Row],[Application Date]],"MMMM")</f>
        <v>May</v>
      </c>
      <c r="AL727" s="12">
        <f>DATE(YEAR(tbl_LoanData[[#This Row],[Application Date]]),MONTH(tbl_LoanData[[#This Row],[Application Date]]),1)</f>
        <v>45047</v>
      </c>
      <c r="AM727" s="14">
        <f ca="1">IF(AND(tbl_LoanData[[#This Row],[Application Date]]&gt;=EOMONTH(TODAY(),-1)+1,tbl_LoanData[[#This Row],[Application Date]]&lt;=TODAY()),tbl_LoanData[[#This Row],[Loan Amount]],0)</f>
        <v>0</v>
      </c>
      <c r="AN727" s="14">
        <f>tbl_LoanData[[#This Row],[Amount Paid]]-(Q727-X727)</f>
        <v>74546.099999999977</v>
      </c>
      <c r="AO727" s="14">
        <f>IF(tbl_LoanData[[#This Row],[Application Status]]="Approved",1,0)</f>
        <v>1</v>
      </c>
      <c r="AP727" s="22" t="str">
        <f t="shared" ca="1" si="34"/>
        <v/>
      </c>
      <c r="AQ727" s="22" t="str">
        <f t="shared" ca="1" si="35"/>
        <v/>
      </c>
    </row>
    <row r="728" spans="1:43" ht="14.4" customHeight="1" x14ac:dyDescent="0.3">
      <c r="A728" s="2" t="s">
        <v>4045</v>
      </c>
      <c r="B728" s="2" t="s">
        <v>4046</v>
      </c>
      <c r="C728" s="2" t="s">
        <v>109</v>
      </c>
      <c r="D728" s="2" t="s">
        <v>232</v>
      </c>
      <c r="E728" s="2" t="s">
        <v>142</v>
      </c>
      <c r="F728" s="2">
        <v>27</v>
      </c>
      <c r="G728" s="2" t="s">
        <v>83</v>
      </c>
      <c r="H728" s="2" t="s">
        <v>126</v>
      </c>
      <c r="I728" s="2" t="s">
        <v>44</v>
      </c>
      <c r="J728" s="3">
        <v>45051</v>
      </c>
      <c r="K728" s="3">
        <v>45064</v>
      </c>
      <c r="L728" s="2" t="s">
        <v>36</v>
      </c>
      <c r="M728" s="2" t="s">
        <v>94</v>
      </c>
      <c r="N728" s="2" t="s">
        <v>212</v>
      </c>
      <c r="O728" s="4">
        <v>1356000</v>
      </c>
      <c r="P728" s="4">
        <v>490800</v>
      </c>
      <c r="Q728" s="4">
        <v>865200</v>
      </c>
      <c r="R728" s="2">
        <v>12</v>
      </c>
      <c r="S728" s="5">
        <v>10.41</v>
      </c>
      <c r="T728" s="4">
        <v>79605.61</v>
      </c>
      <c r="U728" s="2" t="s">
        <v>73</v>
      </c>
      <c r="V728" s="2" t="s">
        <v>33</v>
      </c>
      <c r="W728" s="4">
        <v>955267.32</v>
      </c>
      <c r="X728" s="4">
        <v>0</v>
      </c>
      <c r="Y728" s="4">
        <v>955267.32</v>
      </c>
      <c r="Z728" s="2">
        <v>0</v>
      </c>
      <c r="AA728" s="2" t="s">
        <v>56</v>
      </c>
      <c r="AB728" s="2" t="s">
        <v>15729</v>
      </c>
      <c r="AC728" s="2" t="s">
        <v>129</v>
      </c>
      <c r="AD728" s="2" t="s">
        <v>76</v>
      </c>
      <c r="AE728" s="5">
        <v>63.81</v>
      </c>
      <c r="AF728" s="2">
        <v>0</v>
      </c>
      <c r="AG728" s="2" t="s">
        <v>77</v>
      </c>
      <c r="AH728" s="2">
        <v>13</v>
      </c>
      <c r="AI728" s="6" t="str">
        <f t="shared" si="33"/>
        <v>25-34</v>
      </c>
      <c r="AJ728" s="11">
        <f>YEAR(tbl_LoanData[[#This Row],[Application Date]])</f>
        <v>2023</v>
      </c>
      <c r="AK728" s="11" t="str">
        <f>TEXT(tbl_LoanData[[#This Row],[Application Date]],"MMMM")</f>
        <v>May</v>
      </c>
      <c r="AL728" s="12">
        <f>DATE(YEAR(tbl_LoanData[[#This Row],[Application Date]]),MONTH(tbl_LoanData[[#This Row],[Application Date]]),1)</f>
        <v>45047</v>
      </c>
      <c r="AM728" s="14">
        <f ca="1">IF(AND(tbl_LoanData[[#This Row],[Application Date]]&gt;=EOMONTH(TODAY(),-1)+1,tbl_LoanData[[#This Row],[Application Date]]&lt;=TODAY()),tbl_LoanData[[#This Row],[Loan Amount]],0)</f>
        <v>0</v>
      </c>
      <c r="AN728" s="14">
        <f>tbl_LoanData[[#This Row],[Amount Paid]]-(Q728-X728)</f>
        <v>90067.319999999949</v>
      </c>
      <c r="AO728" s="14">
        <f>IF(tbl_LoanData[[#This Row],[Application Status]]="Approved",1,0)</f>
        <v>1</v>
      </c>
      <c r="AP728" s="22" t="str">
        <f t="shared" ca="1" si="34"/>
        <v/>
      </c>
      <c r="AQ728" s="22" t="str">
        <f t="shared" ca="1" si="35"/>
        <v/>
      </c>
    </row>
    <row r="729" spans="1:43" ht="14.4" customHeight="1" x14ac:dyDescent="0.3">
      <c r="A729" s="2" t="s">
        <v>4081</v>
      </c>
      <c r="B729" s="2" t="s">
        <v>4082</v>
      </c>
      <c r="C729" s="2" t="s">
        <v>644</v>
      </c>
      <c r="D729" s="2" t="s">
        <v>254</v>
      </c>
      <c r="E729" s="2" t="s">
        <v>255</v>
      </c>
      <c r="F729" s="2">
        <v>58</v>
      </c>
      <c r="G729" s="2" t="s">
        <v>83</v>
      </c>
      <c r="H729" s="2" t="s">
        <v>565</v>
      </c>
      <c r="I729" s="2" t="s">
        <v>47</v>
      </c>
      <c r="J729" s="3">
        <v>45058</v>
      </c>
      <c r="K729" s="3">
        <v>45063</v>
      </c>
      <c r="L729" s="2" t="s">
        <v>38</v>
      </c>
      <c r="M729" s="2" t="s">
        <v>144</v>
      </c>
      <c r="N729" s="2" t="s">
        <v>382</v>
      </c>
      <c r="O729" s="4">
        <v>1450000</v>
      </c>
      <c r="P729" s="4">
        <v>311100</v>
      </c>
      <c r="Q729" s="4">
        <v>1138900</v>
      </c>
      <c r="R729" s="2">
        <v>48</v>
      </c>
      <c r="S729" s="5">
        <v>8.0500000000000007</v>
      </c>
      <c r="T729" s="4">
        <v>31367.200000000001</v>
      </c>
      <c r="U729" s="2" t="s">
        <v>73</v>
      </c>
      <c r="V729" s="2" t="s">
        <v>74</v>
      </c>
      <c r="W729" s="4">
        <v>1223320.8</v>
      </c>
      <c r="X729" s="4">
        <v>282305</v>
      </c>
      <c r="Y729" s="4">
        <v>1505625.8</v>
      </c>
      <c r="Z729" s="2">
        <v>0</v>
      </c>
      <c r="AA729" s="2" t="s">
        <v>56</v>
      </c>
      <c r="AB729" s="2" t="s">
        <v>15735</v>
      </c>
      <c r="AC729" s="2" t="s">
        <v>106</v>
      </c>
      <c r="AD729" s="2" t="s">
        <v>76</v>
      </c>
      <c r="AE729" s="5">
        <v>78.540000000000006</v>
      </c>
      <c r="AF729" s="2">
        <v>0</v>
      </c>
      <c r="AG729" s="2" t="s">
        <v>77</v>
      </c>
      <c r="AH729" s="2">
        <v>5</v>
      </c>
      <c r="AI729" s="6" t="str">
        <f t="shared" si="33"/>
        <v>55-64</v>
      </c>
      <c r="AJ729" s="11">
        <f>YEAR(tbl_LoanData[[#This Row],[Application Date]])</f>
        <v>2023</v>
      </c>
      <c r="AK729" s="11" t="str">
        <f>TEXT(tbl_LoanData[[#This Row],[Application Date]],"MMMM")</f>
        <v>May</v>
      </c>
      <c r="AL729" s="12">
        <f>DATE(YEAR(tbl_LoanData[[#This Row],[Application Date]]),MONTH(tbl_LoanData[[#This Row],[Application Date]]),1)</f>
        <v>45047</v>
      </c>
      <c r="AM729" s="14">
        <f ca="1">IF(AND(tbl_LoanData[[#This Row],[Application Date]]&gt;=EOMONTH(TODAY(),-1)+1,tbl_LoanData[[#This Row],[Application Date]]&lt;=TODAY()),tbl_LoanData[[#This Row],[Loan Amount]],0)</f>
        <v>0</v>
      </c>
      <c r="AN729" s="14">
        <f>tbl_LoanData[[#This Row],[Amount Paid]]-(Q729-X729)</f>
        <v>366725.80000000005</v>
      </c>
      <c r="AO729" s="14">
        <f>IF(tbl_LoanData[[#This Row],[Application Status]]="Approved",1,0)</f>
        <v>1</v>
      </c>
      <c r="AP729" s="22" t="str">
        <f t="shared" ca="1" si="34"/>
        <v/>
      </c>
      <c r="AQ729" s="22" t="str">
        <f t="shared" ca="1" si="35"/>
        <v/>
      </c>
    </row>
    <row r="730" spans="1:43" x14ac:dyDescent="0.3">
      <c r="A730" s="2" t="s">
        <v>4175</v>
      </c>
      <c r="B730" s="2" t="s">
        <v>4176</v>
      </c>
      <c r="C730" s="2" t="s">
        <v>142</v>
      </c>
      <c r="D730" s="2" t="s">
        <v>91</v>
      </c>
      <c r="E730" s="2" t="s">
        <v>117</v>
      </c>
      <c r="F730" s="2">
        <v>21</v>
      </c>
      <c r="G730" s="2" t="s">
        <v>83</v>
      </c>
      <c r="H730" s="2" t="s">
        <v>285</v>
      </c>
      <c r="I730" s="2" t="s">
        <v>55</v>
      </c>
      <c r="J730" s="3">
        <v>45065</v>
      </c>
      <c r="K730" s="3">
        <v>45068</v>
      </c>
      <c r="L730" s="2" t="s">
        <v>39</v>
      </c>
      <c r="M730" s="2" t="s">
        <v>127</v>
      </c>
      <c r="N730" s="2" t="s">
        <v>152</v>
      </c>
      <c r="O730" s="4">
        <v>2137000</v>
      </c>
      <c r="P730" s="4">
        <v>468600</v>
      </c>
      <c r="Q730" s="4">
        <v>1668400</v>
      </c>
      <c r="R730" s="2">
        <v>18</v>
      </c>
      <c r="S730" s="5">
        <v>9.81</v>
      </c>
      <c r="T730" s="4">
        <v>106328.06</v>
      </c>
      <c r="U730" s="2" t="s">
        <v>73</v>
      </c>
      <c r="V730" s="2" t="s">
        <v>33</v>
      </c>
      <c r="W730" s="4">
        <v>1913905.06</v>
      </c>
      <c r="X730" s="4">
        <v>0</v>
      </c>
      <c r="Y730" s="4">
        <v>1913905.06</v>
      </c>
      <c r="Z730" s="2">
        <v>0</v>
      </c>
      <c r="AA730" s="2" t="s">
        <v>56</v>
      </c>
      <c r="AB730" s="2" t="s">
        <v>15731</v>
      </c>
      <c r="AC730" s="2" t="s">
        <v>121</v>
      </c>
      <c r="AD730" s="2" t="s">
        <v>76</v>
      </c>
      <c r="AE730" s="5">
        <v>78.069999999999993</v>
      </c>
      <c r="AF730" s="2">
        <v>0</v>
      </c>
      <c r="AG730" s="2" t="s">
        <v>77</v>
      </c>
      <c r="AH730" s="2">
        <v>3</v>
      </c>
      <c r="AI730" s="6" t="str">
        <f t="shared" si="33"/>
        <v>18-24</v>
      </c>
      <c r="AJ730" s="11">
        <f>YEAR(tbl_LoanData[[#This Row],[Application Date]])</f>
        <v>2023</v>
      </c>
      <c r="AK730" s="11" t="str">
        <f>TEXT(tbl_LoanData[[#This Row],[Application Date]],"MMMM")</f>
        <v>May</v>
      </c>
      <c r="AL730" s="12">
        <f>DATE(YEAR(tbl_LoanData[[#This Row],[Application Date]]),MONTH(tbl_LoanData[[#This Row],[Application Date]]),1)</f>
        <v>45047</v>
      </c>
      <c r="AM730" s="14">
        <f ca="1">IF(AND(tbl_LoanData[[#This Row],[Application Date]]&gt;=EOMONTH(TODAY(),-1)+1,tbl_LoanData[[#This Row],[Application Date]]&lt;=TODAY()),tbl_LoanData[[#This Row],[Loan Amount]],0)</f>
        <v>0</v>
      </c>
      <c r="AN730" s="14">
        <f>tbl_LoanData[[#This Row],[Amount Paid]]-(Q730-X730)</f>
        <v>245505.06000000006</v>
      </c>
      <c r="AO730" s="14">
        <f>IF(tbl_LoanData[[#This Row],[Application Status]]="Approved",1,0)</f>
        <v>1</v>
      </c>
      <c r="AP730" s="22" t="str">
        <f t="shared" ca="1" si="34"/>
        <v/>
      </c>
      <c r="AQ730" s="22" t="str">
        <f t="shared" ca="1" si="35"/>
        <v/>
      </c>
    </row>
    <row r="731" spans="1:43" ht="14.4" customHeight="1" x14ac:dyDescent="0.3">
      <c r="A731" s="2" t="s">
        <v>4205</v>
      </c>
      <c r="B731" s="2" t="s">
        <v>4206</v>
      </c>
      <c r="C731" s="2" t="s">
        <v>804</v>
      </c>
      <c r="D731" s="2" t="s">
        <v>176</v>
      </c>
      <c r="E731" s="2" t="s">
        <v>91</v>
      </c>
      <c r="F731" s="2">
        <v>35</v>
      </c>
      <c r="G731" s="2" t="s">
        <v>83</v>
      </c>
      <c r="H731" s="2" t="s">
        <v>172</v>
      </c>
      <c r="I731" s="2" t="s">
        <v>45</v>
      </c>
      <c r="J731" s="3">
        <v>45053</v>
      </c>
      <c r="K731" s="3">
        <v>45066</v>
      </c>
      <c r="L731" s="2" t="s">
        <v>38</v>
      </c>
      <c r="M731" s="2" t="s">
        <v>144</v>
      </c>
      <c r="N731" s="2" t="s">
        <v>382</v>
      </c>
      <c r="O731" s="4">
        <v>1837000</v>
      </c>
      <c r="P731" s="4">
        <v>260100</v>
      </c>
      <c r="Q731" s="4">
        <v>1576900</v>
      </c>
      <c r="R731" s="2">
        <v>18</v>
      </c>
      <c r="S731" s="5">
        <v>14.97</v>
      </c>
      <c r="T731" s="4">
        <v>107277.38</v>
      </c>
      <c r="U731" s="2" t="s">
        <v>73</v>
      </c>
      <c r="V731" s="2" t="s">
        <v>34</v>
      </c>
      <c r="W731" s="4">
        <v>1609160.7</v>
      </c>
      <c r="X731" s="4">
        <v>321832.2</v>
      </c>
      <c r="Y731" s="4">
        <v>1930992.9</v>
      </c>
      <c r="Z731" s="2">
        <v>84</v>
      </c>
      <c r="AA731" s="2" t="s">
        <v>59</v>
      </c>
      <c r="AB731" s="2" t="s">
        <v>15728</v>
      </c>
      <c r="AC731" s="2" t="s">
        <v>106</v>
      </c>
      <c r="AD731" s="2" t="s">
        <v>76</v>
      </c>
      <c r="AE731" s="5">
        <v>85.84</v>
      </c>
      <c r="AF731" s="2">
        <v>3</v>
      </c>
      <c r="AG731" s="2" t="s">
        <v>130</v>
      </c>
      <c r="AH731" s="2">
        <v>13</v>
      </c>
      <c r="AI731" s="6" t="str">
        <f t="shared" si="33"/>
        <v>35-44</v>
      </c>
      <c r="AJ731" s="11">
        <f>YEAR(tbl_LoanData[[#This Row],[Application Date]])</f>
        <v>2023</v>
      </c>
      <c r="AK731" s="11" t="str">
        <f>TEXT(tbl_LoanData[[#This Row],[Application Date]],"MMMM")</f>
        <v>May</v>
      </c>
      <c r="AL731" s="12">
        <f>DATE(YEAR(tbl_LoanData[[#This Row],[Application Date]]),MONTH(tbl_LoanData[[#This Row],[Application Date]]),1)</f>
        <v>45047</v>
      </c>
      <c r="AM731" s="14">
        <f ca="1">IF(AND(tbl_LoanData[[#This Row],[Application Date]]&gt;=EOMONTH(TODAY(),-1)+1,tbl_LoanData[[#This Row],[Application Date]]&lt;=TODAY()),tbl_LoanData[[#This Row],[Loan Amount]],0)</f>
        <v>0</v>
      </c>
      <c r="AN731" s="14">
        <f>tbl_LoanData[[#This Row],[Amount Paid]]-(Q731-X731)</f>
        <v>354092.89999999991</v>
      </c>
      <c r="AO731" s="14">
        <f>IF(tbl_LoanData[[#This Row],[Application Status]]="Approved",1,0)</f>
        <v>1</v>
      </c>
      <c r="AP731" s="22" t="str">
        <f t="shared" ca="1" si="34"/>
        <v/>
      </c>
      <c r="AQ731" s="22" t="str">
        <f t="shared" ca="1" si="35"/>
        <v/>
      </c>
    </row>
    <row r="732" spans="1:43" x14ac:dyDescent="0.3">
      <c r="A732" s="2" t="s">
        <v>4247</v>
      </c>
      <c r="B732" s="2" t="s">
        <v>4248</v>
      </c>
      <c r="C732" s="2" t="s">
        <v>621</v>
      </c>
      <c r="D732" s="2" t="s">
        <v>268</v>
      </c>
      <c r="E732" s="2" t="s">
        <v>385</v>
      </c>
      <c r="F732" s="2">
        <v>54</v>
      </c>
      <c r="G732" s="2" t="s">
        <v>69</v>
      </c>
      <c r="H732" s="2" t="s">
        <v>211</v>
      </c>
      <c r="I732" s="2" t="s">
        <v>50</v>
      </c>
      <c r="J732" s="3">
        <v>45077</v>
      </c>
      <c r="K732" s="3">
        <v>45079</v>
      </c>
      <c r="L732" s="2" t="s">
        <v>38</v>
      </c>
      <c r="M732" s="2" t="s">
        <v>127</v>
      </c>
      <c r="N732" s="2" t="s">
        <v>128</v>
      </c>
      <c r="O732" s="4">
        <v>1438000</v>
      </c>
      <c r="P732" s="4">
        <v>145700</v>
      </c>
      <c r="Q732" s="4">
        <v>1292300</v>
      </c>
      <c r="R732" s="2">
        <v>36</v>
      </c>
      <c r="S732" s="5">
        <v>10.11</v>
      </c>
      <c r="T732" s="4">
        <v>46784.85</v>
      </c>
      <c r="U732" s="2" t="s">
        <v>73</v>
      </c>
      <c r="V732" s="2" t="s">
        <v>33</v>
      </c>
      <c r="W732" s="4">
        <v>1684254.59</v>
      </c>
      <c r="X732" s="4">
        <v>0</v>
      </c>
      <c r="Y732" s="4">
        <v>1684254.59</v>
      </c>
      <c r="Z732" s="2">
        <v>0</v>
      </c>
      <c r="AA732" s="2" t="s">
        <v>56</v>
      </c>
      <c r="AB732" s="2" t="s">
        <v>15733</v>
      </c>
      <c r="AC732" s="2" t="s">
        <v>332</v>
      </c>
      <c r="AD732" s="2" t="s">
        <v>76</v>
      </c>
      <c r="AE732" s="5">
        <v>89.87</v>
      </c>
      <c r="AF732" s="2">
        <v>0</v>
      </c>
      <c r="AG732" s="2" t="s">
        <v>77</v>
      </c>
      <c r="AH732" s="2">
        <v>2</v>
      </c>
      <c r="AI732" s="6" t="str">
        <f t="shared" si="33"/>
        <v>45-54</v>
      </c>
      <c r="AJ732" s="11">
        <f>YEAR(tbl_LoanData[[#This Row],[Application Date]])</f>
        <v>2023</v>
      </c>
      <c r="AK732" s="11" t="str">
        <f>TEXT(tbl_LoanData[[#This Row],[Application Date]],"MMMM")</f>
        <v>May</v>
      </c>
      <c r="AL732" s="12">
        <f>DATE(YEAR(tbl_LoanData[[#This Row],[Application Date]]),MONTH(tbl_LoanData[[#This Row],[Application Date]]),1)</f>
        <v>45047</v>
      </c>
      <c r="AM732" s="14">
        <f ca="1">IF(AND(tbl_LoanData[[#This Row],[Application Date]]&gt;=EOMONTH(TODAY(),-1)+1,tbl_LoanData[[#This Row],[Application Date]]&lt;=TODAY()),tbl_LoanData[[#This Row],[Loan Amount]],0)</f>
        <v>0</v>
      </c>
      <c r="AN732" s="14">
        <f>tbl_LoanData[[#This Row],[Amount Paid]]-(Q732-X732)</f>
        <v>391954.59000000008</v>
      </c>
      <c r="AO732" s="14">
        <f>IF(tbl_LoanData[[#This Row],[Application Status]]="Approved",1,0)</f>
        <v>1</v>
      </c>
      <c r="AP732" s="22" t="str">
        <f t="shared" ca="1" si="34"/>
        <v/>
      </c>
      <c r="AQ732" s="22" t="str">
        <f t="shared" ca="1" si="35"/>
        <v/>
      </c>
    </row>
    <row r="733" spans="1:43" ht="14.4" customHeight="1" x14ac:dyDescent="0.3">
      <c r="A733" s="2" t="s">
        <v>4289</v>
      </c>
      <c r="B733" s="2" t="s">
        <v>4290</v>
      </c>
      <c r="C733" s="2" t="s">
        <v>781</v>
      </c>
      <c r="D733" s="2" t="s">
        <v>161</v>
      </c>
      <c r="E733" s="2" t="s">
        <v>293</v>
      </c>
      <c r="F733" s="2">
        <v>55</v>
      </c>
      <c r="G733" s="2" t="s">
        <v>69</v>
      </c>
      <c r="H733" s="2" t="s">
        <v>543</v>
      </c>
      <c r="I733" s="2" t="s">
        <v>45</v>
      </c>
      <c r="J733" s="3">
        <v>45072</v>
      </c>
      <c r="K733" s="3">
        <v>45081</v>
      </c>
      <c r="L733" s="2" t="s">
        <v>36</v>
      </c>
      <c r="M733" s="2" t="s">
        <v>85</v>
      </c>
      <c r="N733" s="2" t="s">
        <v>624</v>
      </c>
      <c r="O733" s="4">
        <v>1958000</v>
      </c>
      <c r="P733" s="4">
        <v>486900</v>
      </c>
      <c r="Q733" s="4">
        <v>1471100</v>
      </c>
      <c r="R733" s="2">
        <v>36</v>
      </c>
      <c r="S733" s="5">
        <v>13.07</v>
      </c>
      <c r="T733" s="4">
        <v>56886.62</v>
      </c>
      <c r="U733" s="2" t="s">
        <v>73</v>
      </c>
      <c r="V733" s="2" t="s">
        <v>33</v>
      </c>
      <c r="W733" s="4">
        <v>2047918.31</v>
      </c>
      <c r="X733" s="4">
        <v>0</v>
      </c>
      <c r="Y733" s="4">
        <v>2047918.31</v>
      </c>
      <c r="Z733" s="2">
        <v>0</v>
      </c>
      <c r="AA733" s="2" t="s">
        <v>56</v>
      </c>
      <c r="AB733" s="2" t="s">
        <v>15730</v>
      </c>
      <c r="AC733" s="2" t="s">
        <v>360</v>
      </c>
      <c r="AD733" s="2" t="s">
        <v>76</v>
      </c>
      <c r="AE733" s="5">
        <v>75.13</v>
      </c>
      <c r="AF733" s="2">
        <v>0</v>
      </c>
      <c r="AG733" s="2" t="s">
        <v>77</v>
      </c>
      <c r="AH733" s="2">
        <v>9</v>
      </c>
      <c r="AI733" s="6" t="str">
        <f t="shared" si="33"/>
        <v>55-64</v>
      </c>
      <c r="AJ733" s="11">
        <f>YEAR(tbl_LoanData[[#This Row],[Application Date]])</f>
        <v>2023</v>
      </c>
      <c r="AK733" s="11" t="str">
        <f>TEXT(tbl_LoanData[[#This Row],[Application Date]],"MMMM")</f>
        <v>May</v>
      </c>
      <c r="AL733" s="12">
        <f>DATE(YEAR(tbl_LoanData[[#This Row],[Application Date]]),MONTH(tbl_LoanData[[#This Row],[Application Date]]),1)</f>
        <v>45047</v>
      </c>
      <c r="AM733" s="14">
        <f ca="1">IF(AND(tbl_LoanData[[#This Row],[Application Date]]&gt;=EOMONTH(TODAY(),-1)+1,tbl_LoanData[[#This Row],[Application Date]]&lt;=TODAY()),tbl_LoanData[[#This Row],[Loan Amount]],0)</f>
        <v>0</v>
      </c>
      <c r="AN733" s="14">
        <f>tbl_LoanData[[#This Row],[Amount Paid]]-(Q733-X733)</f>
        <v>576818.31000000006</v>
      </c>
      <c r="AO733" s="14">
        <f>IF(tbl_LoanData[[#This Row],[Application Status]]="Approved",1,0)</f>
        <v>1</v>
      </c>
      <c r="AP733" s="22" t="str">
        <f t="shared" ca="1" si="34"/>
        <v/>
      </c>
      <c r="AQ733" s="22" t="str">
        <f t="shared" ca="1" si="35"/>
        <v/>
      </c>
    </row>
    <row r="734" spans="1:43" ht="14.4" customHeight="1" x14ac:dyDescent="0.3">
      <c r="A734" s="2" t="s">
        <v>4421</v>
      </c>
      <c r="B734" s="2" t="s">
        <v>4422</v>
      </c>
      <c r="C734" s="2" t="s">
        <v>840</v>
      </c>
      <c r="D734" s="2" t="s">
        <v>134</v>
      </c>
      <c r="E734" s="2" t="s">
        <v>68</v>
      </c>
      <c r="F734" s="2">
        <v>33</v>
      </c>
      <c r="G734" s="2" t="s">
        <v>83</v>
      </c>
      <c r="H734" s="2" t="s">
        <v>103</v>
      </c>
      <c r="I734" s="2" t="s">
        <v>43</v>
      </c>
      <c r="J734" s="3">
        <v>45059</v>
      </c>
      <c r="K734" s="3">
        <v>45072</v>
      </c>
      <c r="L734" s="2" t="s">
        <v>40</v>
      </c>
      <c r="M734" s="2" t="s">
        <v>111</v>
      </c>
      <c r="N734" s="2" t="s">
        <v>120</v>
      </c>
      <c r="O734" s="4">
        <v>734000</v>
      </c>
      <c r="P734" s="4">
        <v>165300</v>
      </c>
      <c r="Q734" s="4">
        <v>568700</v>
      </c>
      <c r="R734" s="2">
        <v>36</v>
      </c>
      <c r="S734" s="5">
        <v>14.49</v>
      </c>
      <c r="T734" s="4">
        <v>22664.27</v>
      </c>
      <c r="U734" s="2" t="s">
        <v>73</v>
      </c>
      <c r="V734" s="2" t="s">
        <v>33</v>
      </c>
      <c r="W734" s="4">
        <v>815913.89</v>
      </c>
      <c r="X734" s="4">
        <v>0</v>
      </c>
      <c r="Y734" s="4">
        <v>815913.89</v>
      </c>
      <c r="Z734" s="2">
        <v>0</v>
      </c>
      <c r="AA734" s="2" t="s">
        <v>56</v>
      </c>
      <c r="AB734" s="2" t="s">
        <v>15730</v>
      </c>
      <c r="AC734" s="2" t="s">
        <v>87</v>
      </c>
      <c r="AD734" s="2" t="s">
        <v>76</v>
      </c>
      <c r="AE734" s="5">
        <v>77.48</v>
      </c>
      <c r="AF734" s="2">
        <v>0</v>
      </c>
      <c r="AG734" s="2" t="s">
        <v>77</v>
      </c>
      <c r="AH734" s="2">
        <v>13</v>
      </c>
      <c r="AI734" s="6" t="str">
        <f t="shared" si="33"/>
        <v>25-34</v>
      </c>
      <c r="AJ734" s="11">
        <f>YEAR(tbl_LoanData[[#This Row],[Application Date]])</f>
        <v>2023</v>
      </c>
      <c r="AK734" s="11" t="str">
        <f>TEXT(tbl_LoanData[[#This Row],[Application Date]],"MMMM")</f>
        <v>May</v>
      </c>
      <c r="AL734" s="12">
        <f>DATE(YEAR(tbl_LoanData[[#This Row],[Application Date]]),MONTH(tbl_LoanData[[#This Row],[Application Date]]),1)</f>
        <v>45047</v>
      </c>
      <c r="AM734" s="14">
        <f ca="1">IF(AND(tbl_LoanData[[#This Row],[Application Date]]&gt;=EOMONTH(TODAY(),-1)+1,tbl_LoanData[[#This Row],[Application Date]]&lt;=TODAY()),tbl_LoanData[[#This Row],[Loan Amount]],0)</f>
        <v>0</v>
      </c>
      <c r="AN734" s="14">
        <f>tbl_LoanData[[#This Row],[Amount Paid]]-(Q734-X734)</f>
        <v>247213.89</v>
      </c>
      <c r="AO734" s="14">
        <f>IF(tbl_LoanData[[#This Row],[Application Status]]="Approved",1,0)</f>
        <v>1</v>
      </c>
      <c r="AP734" s="22" t="str">
        <f t="shared" ca="1" si="34"/>
        <v/>
      </c>
      <c r="AQ734" s="22" t="str">
        <f t="shared" ca="1" si="35"/>
        <v/>
      </c>
    </row>
    <row r="735" spans="1:43" ht="14.4" customHeight="1" x14ac:dyDescent="0.3">
      <c r="A735" s="2" t="s">
        <v>4539</v>
      </c>
      <c r="B735" s="2" t="s">
        <v>4540</v>
      </c>
      <c r="C735" s="2" t="s">
        <v>343</v>
      </c>
      <c r="D735" s="2" t="s">
        <v>118</v>
      </c>
      <c r="E735" s="2" t="s">
        <v>385</v>
      </c>
      <c r="F735" s="2">
        <v>48</v>
      </c>
      <c r="G735" s="2" t="s">
        <v>69</v>
      </c>
      <c r="H735" s="2" t="s">
        <v>259</v>
      </c>
      <c r="I735" s="2" t="s">
        <v>43</v>
      </c>
      <c r="J735" s="3">
        <v>45064</v>
      </c>
      <c r="K735" s="3"/>
      <c r="L735" s="2" t="s">
        <v>39</v>
      </c>
      <c r="M735" s="2" t="s">
        <v>71</v>
      </c>
      <c r="N735" s="2" t="s">
        <v>72</v>
      </c>
      <c r="O735" s="4">
        <v>2531000</v>
      </c>
      <c r="P735" s="4">
        <v>389000</v>
      </c>
      <c r="Q735" s="4">
        <v>2142000</v>
      </c>
      <c r="R735" s="2">
        <v>24</v>
      </c>
      <c r="S735" s="5">
        <v>11.18</v>
      </c>
      <c r="T735" s="4">
        <v>109206.3</v>
      </c>
      <c r="U735" s="2" t="s">
        <v>113</v>
      </c>
      <c r="V735" s="2" t="s">
        <v>97</v>
      </c>
      <c r="W735" s="4">
        <v>0</v>
      </c>
      <c r="X735" s="4">
        <v>0</v>
      </c>
      <c r="Y735" s="4">
        <v>2620951.2000000002</v>
      </c>
      <c r="Z735" s="2">
        <v>0</v>
      </c>
      <c r="AA735" s="2" t="s">
        <v>97</v>
      </c>
      <c r="AB735" s="2" t="s">
        <v>15729</v>
      </c>
      <c r="AC735" s="2" t="s">
        <v>360</v>
      </c>
      <c r="AD735" s="2" t="s">
        <v>76</v>
      </c>
      <c r="AE735" s="5">
        <v>84.63</v>
      </c>
      <c r="AF735" s="2">
        <v>0</v>
      </c>
      <c r="AG735" s="2" t="s">
        <v>97</v>
      </c>
      <c r="AH735" s="2"/>
      <c r="AI735" s="6" t="str">
        <f t="shared" si="33"/>
        <v>45-54</v>
      </c>
      <c r="AJ735" s="11">
        <f>YEAR(tbl_LoanData[[#This Row],[Application Date]])</f>
        <v>2023</v>
      </c>
      <c r="AK735" s="11" t="str">
        <f>TEXT(tbl_LoanData[[#This Row],[Application Date]],"MMMM")</f>
        <v>May</v>
      </c>
      <c r="AL735" s="12">
        <f>DATE(YEAR(tbl_LoanData[[#This Row],[Application Date]]),MONTH(tbl_LoanData[[#This Row],[Application Date]]),1)</f>
        <v>45047</v>
      </c>
      <c r="AM735" s="14">
        <f ca="1">IF(AND(tbl_LoanData[[#This Row],[Application Date]]&gt;=EOMONTH(TODAY(),-1)+1,tbl_LoanData[[#This Row],[Application Date]]&lt;=TODAY()),tbl_LoanData[[#This Row],[Loan Amount]],0)</f>
        <v>0</v>
      </c>
      <c r="AN735" s="14">
        <f>tbl_LoanData[[#This Row],[Amount Paid]]-(Q735-X735)</f>
        <v>-2142000</v>
      </c>
      <c r="AO735" s="14">
        <f>IF(tbl_LoanData[[#This Row],[Application Status]]="Approved",1,0)</f>
        <v>0</v>
      </c>
      <c r="AP735" s="22" t="str">
        <f t="shared" ca="1" si="34"/>
        <v/>
      </c>
      <c r="AQ735" s="22" t="str">
        <f t="shared" ca="1" si="35"/>
        <v/>
      </c>
    </row>
    <row r="736" spans="1:43" ht="14.4" customHeight="1" x14ac:dyDescent="0.3">
      <c r="A736" s="2" t="s">
        <v>4553</v>
      </c>
      <c r="B736" s="2" t="s">
        <v>4554</v>
      </c>
      <c r="C736" s="2" t="s">
        <v>304</v>
      </c>
      <c r="D736" s="2" t="s">
        <v>311</v>
      </c>
      <c r="E736" s="2" t="s">
        <v>118</v>
      </c>
      <c r="F736" s="2">
        <v>49</v>
      </c>
      <c r="G736" s="2" t="s">
        <v>83</v>
      </c>
      <c r="H736" s="2" t="s">
        <v>285</v>
      </c>
      <c r="I736" s="2" t="s">
        <v>55</v>
      </c>
      <c r="J736" s="3">
        <v>45052</v>
      </c>
      <c r="K736" s="3">
        <v>45072</v>
      </c>
      <c r="L736" s="2" t="s">
        <v>40</v>
      </c>
      <c r="M736" s="2" t="s">
        <v>85</v>
      </c>
      <c r="N736" s="2" t="s">
        <v>270</v>
      </c>
      <c r="O736" s="4">
        <v>1475000</v>
      </c>
      <c r="P736" s="4">
        <v>197700</v>
      </c>
      <c r="Q736" s="4">
        <v>1277300</v>
      </c>
      <c r="R736" s="2">
        <v>36</v>
      </c>
      <c r="S736" s="5">
        <v>7.54</v>
      </c>
      <c r="T736" s="4">
        <v>43506.26</v>
      </c>
      <c r="U736" s="2" t="s">
        <v>73</v>
      </c>
      <c r="V736" s="2" t="s">
        <v>34</v>
      </c>
      <c r="W736" s="4">
        <v>1522719.1</v>
      </c>
      <c r="X736" s="4">
        <v>43506.16</v>
      </c>
      <c r="Y736" s="4">
        <v>1566225.26</v>
      </c>
      <c r="Z736" s="2">
        <v>28</v>
      </c>
      <c r="AA736" s="2" t="s">
        <v>57</v>
      </c>
      <c r="AB736" s="2" t="s">
        <v>15730</v>
      </c>
      <c r="AC736" s="2" t="s">
        <v>332</v>
      </c>
      <c r="AD736" s="2" t="s">
        <v>76</v>
      </c>
      <c r="AE736" s="5">
        <v>86.6</v>
      </c>
      <c r="AF736" s="2">
        <v>1</v>
      </c>
      <c r="AG736" s="2" t="s">
        <v>77</v>
      </c>
      <c r="AH736" s="2">
        <v>20</v>
      </c>
      <c r="AI736" s="6" t="str">
        <f t="shared" si="33"/>
        <v>45-54</v>
      </c>
      <c r="AJ736" s="11">
        <f>YEAR(tbl_LoanData[[#This Row],[Application Date]])</f>
        <v>2023</v>
      </c>
      <c r="AK736" s="11" t="str">
        <f>TEXT(tbl_LoanData[[#This Row],[Application Date]],"MMMM")</f>
        <v>May</v>
      </c>
      <c r="AL736" s="12">
        <f>DATE(YEAR(tbl_LoanData[[#This Row],[Application Date]]),MONTH(tbl_LoanData[[#This Row],[Application Date]]),1)</f>
        <v>45047</v>
      </c>
      <c r="AM736" s="14">
        <f ca="1">IF(AND(tbl_LoanData[[#This Row],[Application Date]]&gt;=EOMONTH(TODAY(),-1)+1,tbl_LoanData[[#This Row],[Application Date]]&lt;=TODAY()),tbl_LoanData[[#This Row],[Loan Amount]],0)</f>
        <v>0</v>
      </c>
      <c r="AN736" s="14">
        <f>tbl_LoanData[[#This Row],[Amount Paid]]-(Q736-X736)</f>
        <v>288925.26</v>
      </c>
      <c r="AO736" s="14">
        <f>IF(tbl_LoanData[[#This Row],[Application Status]]="Approved",1,0)</f>
        <v>1</v>
      </c>
      <c r="AP736" s="22" t="str">
        <f t="shared" ca="1" si="34"/>
        <v/>
      </c>
      <c r="AQ736" s="22" t="str">
        <f t="shared" ca="1" si="35"/>
        <v/>
      </c>
    </row>
    <row r="737" spans="1:43" x14ac:dyDescent="0.3">
      <c r="A737" s="2" t="s">
        <v>4781</v>
      </c>
      <c r="B737" s="2" t="s">
        <v>4782</v>
      </c>
      <c r="C737" s="2" t="s">
        <v>1573</v>
      </c>
      <c r="D737" s="2" t="s">
        <v>101</v>
      </c>
      <c r="E737" s="2" t="s">
        <v>268</v>
      </c>
      <c r="F737" s="2">
        <v>47</v>
      </c>
      <c r="G737" s="2" t="s">
        <v>69</v>
      </c>
      <c r="H737" s="2" t="s">
        <v>565</v>
      </c>
      <c r="I737" s="2" t="s">
        <v>47</v>
      </c>
      <c r="J737" s="3">
        <v>45059</v>
      </c>
      <c r="K737" s="3">
        <v>45065</v>
      </c>
      <c r="L737" s="2" t="s">
        <v>37</v>
      </c>
      <c r="M737" s="2" t="s">
        <v>94</v>
      </c>
      <c r="N737" s="2" t="s">
        <v>436</v>
      </c>
      <c r="O737" s="4">
        <v>198000</v>
      </c>
      <c r="P737" s="4">
        <v>67600</v>
      </c>
      <c r="Q737" s="4">
        <v>130400</v>
      </c>
      <c r="R737" s="2">
        <v>24</v>
      </c>
      <c r="S737" s="5">
        <v>13.38</v>
      </c>
      <c r="T737" s="4">
        <v>6887.29</v>
      </c>
      <c r="U737" s="2" t="s">
        <v>73</v>
      </c>
      <c r="V737" s="2" t="s">
        <v>34</v>
      </c>
      <c r="W737" s="4">
        <v>110196.64</v>
      </c>
      <c r="X737" s="4">
        <v>55098.400000000001</v>
      </c>
      <c r="Y737" s="4">
        <v>165295.04000000001</v>
      </c>
      <c r="Z737" s="2">
        <v>256</v>
      </c>
      <c r="AA737" s="2" t="s">
        <v>60</v>
      </c>
      <c r="AB737" s="2" t="s">
        <v>15733</v>
      </c>
      <c r="AC737" s="2" t="s">
        <v>129</v>
      </c>
      <c r="AD737" s="2" t="s">
        <v>76</v>
      </c>
      <c r="AE737" s="5">
        <v>65.86</v>
      </c>
      <c r="AF737" s="2">
        <v>9</v>
      </c>
      <c r="AG737" s="2" t="s">
        <v>130</v>
      </c>
      <c r="AH737" s="2">
        <v>6</v>
      </c>
      <c r="AI737" s="6" t="str">
        <f t="shared" si="33"/>
        <v>45-54</v>
      </c>
      <c r="AJ737" s="11">
        <f>YEAR(tbl_LoanData[[#This Row],[Application Date]])</f>
        <v>2023</v>
      </c>
      <c r="AK737" s="11" t="str">
        <f>TEXT(tbl_LoanData[[#This Row],[Application Date]],"MMMM")</f>
        <v>May</v>
      </c>
      <c r="AL737" s="12">
        <f>DATE(YEAR(tbl_LoanData[[#This Row],[Application Date]]),MONTH(tbl_LoanData[[#This Row],[Application Date]]),1)</f>
        <v>45047</v>
      </c>
      <c r="AM737" s="14">
        <f ca="1">IF(AND(tbl_LoanData[[#This Row],[Application Date]]&gt;=EOMONTH(TODAY(),-1)+1,tbl_LoanData[[#This Row],[Application Date]]&lt;=TODAY()),tbl_LoanData[[#This Row],[Loan Amount]],0)</f>
        <v>0</v>
      </c>
      <c r="AN737" s="14">
        <f>tbl_LoanData[[#This Row],[Amount Paid]]-(Q737-X737)</f>
        <v>34895.039999999994</v>
      </c>
      <c r="AO737" s="14">
        <f>IF(tbl_LoanData[[#This Row],[Application Status]]="Approved",1,0)</f>
        <v>1</v>
      </c>
      <c r="AP737" s="22" t="str">
        <f t="shared" ca="1" si="34"/>
        <v/>
      </c>
      <c r="AQ737" s="22" t="str">
        <f t="shared" ca="1" si="35"/>
        <v/>
      </c>
    </row>
    <row r="738" spans="1:43" ht="14.4" customHeight="1" x14ac:dyDescent="0.3">
      <c r="A738" s="2" t="s">
        <v>4951</v>
      </c>
      <c r="B738" s="2" t="s">
        <v>4952</v>
      </c>
      <c r="C738" s="2" t="s">
        <v>439</v>
      </c>
      <c r="D738" s="2" t="s">
        <v>209</v>
      </c>
      <c r="E738" s="2" t="s">
        <v>394</v>
      </c>
      <c r="F738" s="2">
        <v>65</v>
      </c>
      <c r="G738" s="2" t="s">
        <v>83</v>
      </c>
      <c r="H738" s="2" t="s">
        <v>307</v>
      </c>
      <c r="I738" s="2" t="s">
        <v>43</v>
      </c>
      <c r="J738" s="3">
        <v>45065</v>
      </c>
      <c r="K738" s="3">
        <v>45085</v>
      </c>
      <c r="L738" s="2" t="s">
        <v>36</v>
      </c>
      <c r="M738" s="2" t="s">
        <v>85</v>
      </c>
      <c r="N738" s="2" t="s">
        <v>344</v>
      </c>
      <c r="O738" s="4">
        <v>1209000</v>
      </c>
      <c r="P738" s="4">
        <v>188800</v>
      </c>
      <c r="Q738" s="4">
        <v>1020200</v>
      </c>
      <c r="R738" s="2">
        <v>36</v>
      </c>
      <c r="S738" s="5">
        <v>12.18</v>
      </c>
      <c r="T738" s="4">
        <v>38693.919999999998</v>
      </c>
      <c r="U738" s="2" t="s">
        <v>73</v>
      </c>
      <c r="V738" s="2" t="s">
        <v>34</v>
      </c>
      <c r="W738" s="4">
        <v>1354287.2</v>
      </c>
      <c r="X738" s="4">
        <v>38693.879999999997</v>
      </c>
      <c r="Y738" s="4">
        <v>1392981.08</v>
      </c>
      <c r="Z738" s="2">
        <v>32</v>
      </c>
      <c r="AA738" s="2" t="s">
        <v>58</v>
      </c>
      <c r="AB738" s="2" t="s">
        <v>15733</v>
      </c>
      <c r="AC738" s="2" t="s">
        <v>146</v>
      </c>
      <c r="AD738" s="2" t="s">
        <v>76</v>
      </c>
      <c r="AE738" s="5">
        <v>84.38</v>
      </c>
      <c r="AF738" s="2">
        <v>1</v>
      </c>
      <c r="AG738" s="2" t="s">
        <v>15718</v>
      </c>
      <c r="AH738" s="2">
        <v>20</v>
      </c>
      <c r="AI738" s="6" t="str">
        <f t="shared" si="33"/>
        <v>65+</v>
      </c>
      <c r="AJ738" s="11">
        <f>YEAR(tbl_LoanData[[#This Row],[Application Date]])</f>
        <v>2023</v>
      </c>
      <c r="AK738" s="11" t="str">
        <f>TEXT(tbl_LoanData[[#This Row],[Application Date]],"MMMM")</f>
        <v>May</v>
      </c>
      <c r="AL738" s="12">
        <f>DATE(YEAR(tbl_LoanData[[#This Row],[Application Date]]),MONTH(tbl_LoanData[[#This Row],[Application Date]]),1)</f>
        <v>45047</v>
      </c>
      <c r="AM738" s="14">
        <f ca="1">IF(AND(tbl_LoanData[[#This Row],[Application Date]]&gt;=EOMONTH(TODAY(),-1)+1,tbl_LoanData[[#This Row],[Application Date]]&lt;=TODAY()),tbl_LoanData[[#This Row],[Loan Amount]],0)</f>
        <v>0</v>
      </c>
      <c r="AN738" s="14">
        <f>tbl_LoanData[[#This Row],[Amount Paid]]-(Q738-X738)</f>
        <v>372781.07999999996</v>
      </c>
      <c r="AO738" s="14">
        <f>IF(tbl_LoanData[[#This Row],[Application Status]]="Approved",1,0)</f>
        <v>1</v>
      </c>
      <c r="AP738" s="22" t="str">
        <f t="shared" ca="1" si="34"/>
        <v/>
      </c>
      <c r="AQ738" s="22" t="str">
        <f t="shared" ca="1" si="35"/>
        <v/>
      </c>
    </row>
    <row r="739" spans="1:43" x14ac:dyDescent="0.3">
      <c r="A739" s="2" t="s">
        <v>4981</v>
      </c>
      <c r="B739" s="2" t="s">
        <v>4982</v>
      </c>
      <c r="C739" s="2" t="s">
        <v>304</v>
      </c>
      <c r="D739" s="2" t="s">
        <v>82</v>
      </c>
      <c r="E739" s="2" t="s">
        <v>255</v>
      </c>
      <c r="F739" s="2">
        <v>35</v>
      </c>
      <c r="G739" s="2" t="s">
        <v>83</v>
      </c>
      <c r="H739" s="2" t="s">
        <v>205</v>
      </c>
      <c r="I739" s="2" t="s">
        <v>49</v>
      </c>
      <c r="J739" s="3">
        <v>45059</v>
      </c>
      <c r="K739" s="3"/>
      <c r="L739" s="2" t="s">
        <v>36</v>
      </c>
      <c r="M739" s="2" t="s">
        <v>104</v>
      </c>
      <c r="N739" s="2" t="s">
        <v>105</v>
      </c>
      <c r="O739" s="4">
        <v>2012000</v>
      </c>
      <c r="P739" s="4">
        <v>791600</v>
      </c>
      <c r="Q739" s="4">
        <v>1220400</v>
      </c>
      <c r="R739" s="2">
        <v>12</v>
      </c>
      <c r="S739" s="5">
        <v>8.73</v>
      </c>
      <c r="T739" s="4">
        <v>110578.41</v>
      </c>
      <c r="U739" s="2" t="s">
        <v>96</v>
      </c>
      <c r="V739" s="2" t="s">
        <v>97</v>
      </c>
      <c r="W739" s="4">
        <v>0</v>
      </c>
      <c r="X739" s="4">
        <v>0</v>
      </c>
      <c r="Y739" s="4">
        <v>1326940.92</v>
      </c>
      <c r="Z739" s="2">
        <v>0</v>
      </c>
      <c r="AA739" s="2" t="s">
        <v>97</v>
      </c>
      <c r="AB739" s="2" t="s">
        <v>15727</v>
      </c>
      <c r="AC739" s="2" t="s">
        <v>87</v>
      </c>
      <c r="AD739" s="2" t="s">
        <v>76</v>
      </c>
      <c r="AE739" s="5">
        <v>60.66</v>
      </c>
      <c r="AF739" s="2">
        <v>0</v>
      </c>
      <c r="AG739" s="2" t="s">
        <v>97</v>
      </c>
      <c r="AH739" s="2"/>
      <c r="AI739" s="6" t="str">
        <f t="shared" si="33"/>
        <v>35-44</v>
      </c>
      <c r="AJ739" s="11">
        <f>YEAR(tbl_LoanData[[#This Row],[Application Date]])</f>
        <v>2023</v>
      </c>
      <c r="AK739" s="11" t="str">
        <f>TEXT(tbl_LoanData[[#This Row],[Application Date]],"MMMM")</f>
        <v>May</v>
      </c>
      <c r="AL739" s="12">
        <f>DATE(YEAR(tbl_LoanData[[#This Row],[Application Date]]),MONTH(tbl_LoanData[[#This Row],[Application Date]]),1)</f>
        <v>45047</v>
      </c>
      <c r="AM739" s="14">
        <f ca="1">IF(AND(tbl_LoanData[[#This Row],[Application Date]]&gt;=EOMONTH(TODAY(),-1)+1,tbl_LoanData[[#This Row],[Application Date]]&lt;=TODAY()),tbl_LoanData[[#This Row],[Loan Amount]],0)</f>
        <v>0</v>
      </c>
      <c r="AN739" s="14">
        <f>tbl_LoanData[[#This Row],[Amount Paid]]-(Q739-X739)</f>
        <v>-1220400</v>
      </c>
      <c r="AO739" s="14">
        <f>IF(tbl_LoanData[[#This Row],[Application Status]]="Approved",1,0)</f>
        <v>0</v>
      </c>
      <c r="AP739" s="22" t="str">
        <f t="shared" ca="1" si="34"/>
        <v/>
      </c>
      <c r="AQ739" s="22" t="str">
        <f t="shared" ca="1" si="35"/>
        <v/>
      </c>
    </row>
    <row r="740" spans="1:43" ht="14.4" customHeight="1" x14ac:dyDescent="0.3">
      <c r="A740" s="2" t="s">
        <v>4999</v>
      </c>
      <c r="B740" s="2" t="s">
        <v>5000</v>
      </c>
      <c r="C740" s="2" t="s">
        <v>347</v>
      </c>
      <c r="D740" s="2" t="s">
        <v>189</v>
      </c>
      <c r="E740" s="2" t="s">
        <v>135</v>
      </c>
      <c r="F740" s="2">
        <v>62</v>
      </c>
      <c r="G740" s="2" t="s">
        <v>69</v>
      </c>
      <c r="H740" s="2" t="s">
        <v>244</v>
      </c>
      <c r="I740" s="2" t="s">
        <v>48</v>
      </c>
      <c r="J740" s="3">
        <v>45062</v>
      </c>
      <c r="K740" s="3">
        <v>45066</v>
      </c>
      <c r="L740" s="2" t="s">
        <v>39</v>
      </c>
      <c r="M740" s="2" t="s">
        <v>71</v>
      </c>
      <c r="N740" s="2" t="s">
        <v>72</v>
      </c>
      <c r="O740" s="4">
        <v>2069000</v>
      </c>
      <c r="P740" s="4">
        <v>613900</v>
      </c>
      <c r="Q740" s="4">
        <v>1455100</v>
      </c>
      <c r="R740" s="2">
        <v>48</v>
      </c>
      <c r="S740" s="5">
        <v>10.119999999999999</v>
      </c>
      <c r="T740" s="4">
        <v>42585.93</v>
      </c>
      <c r="U740" s="2" t="s">
        <v>73</v>
      </c>
      <c r="V740" s="2" t="s">
        <v>74</v>
      </c>
      <c r="W740" s="4">
        <v>1618265.34</v>
      </c>
      <c r="X740" s="4">
        <v>425859.14</v>
      </c>
      <c r="Y740" s="4">
        <v>2044124.48</v>
      </c>
      <c r="Z740" s="2">
        <v>31</v>
      </c>
      <c r="AA740" s="2" t="s">
        <v>58</v>
      </c>
      <c r="AB740" s="2" t="s">
        <v>15729</v>
      </c>
      <c r="AC740" s="2" t="s">
        <v>332</v>
      </c>
      <c r="AD740" s="2" t="s">
        <v>76</v>
      </c>
      <c r="AE740" s="5">
        <v>70.33</v>
      </c>
      <c r="AF740" s="2">
        <v>1</v>
      </c>
      <c r="AG740" s="2" t="s">
        <v>15718</v>
      </c>
      <c r="AH740" s="2">
        <v>4</v>
      </c>
      <c r="AI740" s="6" t="str">
        <f t="shared" si="33"/>
        <v>55-64</v>
      </c>
      <c r="AJ740" s="11">
        <f>YEAR(tbl_LoanData[[#This Row],[Application Date]])</f>
        <v>2023</v>
      </c>
      <c r="AK740" s="11" t="str">
        <f>TEXT(tbl_LoanData[[#This Row],[Application Date]],"MMMM")</f>
        <v>May</v>
      </c>
      <c r="AL740" s="12">
        <f>DATE(YEAR(tbl_LoanData[[#This Row],[Application Date]]),MONTH(tbl_LoanData[[#This Row],[Application Date]]),1)</f>
        <v>45047</v>
      </c>
      <c r="AM740" s="14">
        <f ca="1">IF(AND(tbl_LoanData[[#This Row],[Application Date]]&gt;=EOMONTH(TODAY(),-1)+1,tbl_LoanData[[#This Row],[Application Date]]&lt;=TODAY()),tbl_LoanData[[#This Row],[Loan Amount]],0)</f>
        <v>0</v>
      </c>
      <c r="AN740" s="14">
        <f>tbl_LoanData[[#This Row],[Amount Paid]]-(Q740-X740)</f>
        <v>589024.4800000001</v>
      </c>
      <c r="AO740" s="14">
        <f>IF(tbl_LoanData[[#This Row],[Application Status]]="Approved",1,0)</f>
        <v>1</v>
      </c>
      <c r="AP740" s="22" t="str">
        <f t="shared" ca="1" si="34"/>
        <v/>
      </c>
      <c r="AQ740" s="22" t="str">
        <f t="shared" ca="1" si="35"/>
        <v/>
      </c>
    </row>
    <row r="741" spans="1:43" ht="14.4" customHeight="1" x14ac:dyDescent="0.3">
      <c r="A741" s="2" t="s">
        <v>5015</v>
      </c>
      <c r="B741" s="2" t="s">
        <v>5016</v>
      </c>
      <c r="C741" s="2" t="s">
        <v>304</v>
      </c>
      <c r="D741" s="2" t="s">
        <v>204</v>
      </c>
      <c r="E741" s="2" t="s">
        <v>204</v>
      </c>
      <c r="F741" s="2">
        <v>60</v>
      </c>
      <c r="G741" s="2" t="s">
        <v>83</v>
      </c>
      <c r="H741" s="2" t="s">
        <v>119</v>
      </c>
      <c r="I741" s="2" t="s">
        <v>43</v>
      </c>
      <c r="J741" s="3">
        <v>45071</v>
      </c>
      <c r="K741" s="3">
        <v>45088</v>
      </c>
      <c r="L741" s="2" t="s">
        <v>38</v>
      </c>
      <c r="M741" s="2" t="s">
        <v>71</v>
      </c>
      <c r="N741" s="2" t="s">
        <v>589</v>
      </c>
      <c r="O741" s="4">
        <v>1040000</v>
      </c>
      <c r="P741" s="4">
        <v>246900</v>
      </c>
      <c r="Q741" s="4">
        <v>793100</v>
      </c>
      <c r="R741" s="2">
        <v>48</v>
      </c>
      <c r="S741" s="5">
        <v>7.76</v>
      </c>
      <c r="T741" s="4">
        <v>21651.63</v>
      </c>
      <c r="U741" s="2" t="s">
        <v>73</v>
      </c>
      <c r="V741" s="2" t="s">
        <v>74</v>
      </c>
      <c r="W741" s="4">
        <v>801110.31</v>
      </c>
      <c r="X741" s="4">
        <v>238167.93</v>
      </c>
      <c r="Y741" s="4">
        <v>1039278.24</v>
      </c>
      <c r="Z741" s="2">
        <v>29</v>
      </c>
      <c r="AA741" s="2" t="s">
        <v>57</v>
      </c>
      <c r="AB741" s="2" t="s">
        <v>15730</v>
      </c>
      <c r="AC741" s="2" t="s">
        <v>121</v>
      </c>
      <c r="AD741" s="2" t="s">
        <v>76</v>
      </c>
      <c r="AE741" s="5">
        <v>76.260000000000005</v>
      </c>
      <c r="AF741" s="2">
        <v>1</v>
      </c>
      <c r="AG741" s="2" t="s">
        <v>77</v>
      </c>
      <c r="AH741" s="2">
        <v>17</v>
      </c>
      <c r="AI741" s="6" t="str">
        <f t="shared" si="33"/>
        <v>55-64</v>
      </c>
      <c r="AJ741" s="11">
        <f>YEAR(tbl_LoanData[[#This Row],[Application Date]])</f>
        <v>2023</v>
      </c>
      <c r="AK741" s="11" t="str">
        <f>TEXT(tbl_LoanData[[#This Row],[Application Date]],"MMMM")</f>
        <v>May</v>
      </c>
      <c r="AL741" s="12">
        <f>DATE(YEAR(tbl_LoanData[[#This Row],[Application Date]]),MONTH(tbl_LoanData[[#This Row],[Application Date]]),1)</f>
        <v>45047</v>
      </c>
      <c r="AM741" s="14">
        <f ca="1">IF(AND(tbl_LoanData[[#This Row],[Application Date]]&gt;=EOMONTH(TODAY(),-1)+1,tbl_LoanData[[#This Row],[Application Date]]&lt;=TODAY()),tbl_LoanData[[#This Row],[Loan Amount]],0)</f>
        <v>0</v>
      </c>
      <c r="AN741" s="14">
        <f>tbl_LoanData[[#This Row],[Amount Paid]]-(Q741-X741)</f>
        <v>246178.24</v>
      </c>
      <c r="AO741" s="14">
        <f>IF(tbl_LoanData[[#This Row],[Application Status]]="Approved",1,0)</f>
        <v>1</v>
      </c>
      <c r="AP741" s="22" t="str">
        <f t="shared" ca="1" si="34"/>
        <v/>
      </c>
      <c r="AQ741" s="22" t="str">
        <f t="shared" ca="1" si="35"/>
        <v/>
      </c>
    </row>
    <row r="742" spans="1:43" ht="14.4" customHeight="1" x14ac:dyDescent="0.3">
      <c r="A742" s="2" t="s">
        <v>5049</v>
      </c>
      <c r="B742" s="2" t="s">
        <v>5050</v>
      </c>
      <c r="C742" s="2" t="s">
        <v>116</v>
      </c>
      <c r="D742" s="2" t="s">
        <v>91</v>
      </c>
      <c r="E742" s="2" t="s">
        <v>117</v>
      </c>
      <c r="F742" s="2">
        <v>48</v>
      </c>
      <c r="G742" s="2" t="s">
        <v>69</v>
      </c>
      <c r="H742" s="2" t="s">
        <v>313</v>
      </c>
      <c r="I742" s="2" t="s">
        <v>44</v>
      </c>
      <c r="J742" s="3">
        <v>45061</v>
      </c>
      <c r="K742" s="3">
        <v>45072</v>
      </c>
      <c r="L742" s="2" t="s">
        <v>40</v>
      </c>
      <c r="M742" s="2" t="s">
        <v>157</v>
      </c>
      <c r="N742" s="2" t="s">
        <v>299</v>
      </c>
      <c r="O742" s="4">
        <v>803000</v>
      </c>
      <c r="P742" s="4">
        <v>301700</v>
      </c>
      <c r="Q742" s="4">
        <v>501300</v>
      </c>
      <c r="R742" s="2">
        <v>24</v>
      </c>
      <c r="S742" s="5">
        <v>13.7</v>
      </c>
      <c r="T742" s="4">
        <v>26610.68</v>
      </c>
      <c r="U742" s="2" t="s">
        <v>73</v>
      </c>
      <c r="V742" s="2" t="s">
        <v>33</v>
      </c>
      <c r="W742" s="4">
        <v>638656.19999999995</v>
      </c>
      <c r="X742" s="4">
        <v>0</v>
      </c>
      <c r="Y742" s="4">
        <v>638656.19999999995</v>
      </c>
      <c r="Z742" s="2">
        <v>0</v>
      </c>
      <c r="AA742" s="2" t="s">
        <v>56</v>
      </c>
      <c r="AB742" s="2" t="s">
        <v>15730</v>
      </c>
      <c r="AC742" s="2" t="s">
        <v>146</v>
      </c>
      <c r="AD742" s="2" t="s">
        <v>76</v>
      </c>
      <c r="AE742" s="5">
        <v>62.43</v>
      </c>
      <c r="AF742" s="2">
        <v>0</v>
      </c>
      <c r="AG742" s="2" t="s">
        <v>77</v>
      </c>
      <c r="AH742" s="2">
        <v>11</v>
      </c>
      <c r="AI742" s="6" t="str">
        <f t="shared" si="33"/>
        <v>45-54</v>
      </c>
      <c r="AJ742" s="11">
        <f>YEAR(tbl_LoanData[[#This Row],[Application Date]])</f>
        <v>2023</v>
      </c>
      <c r="AK742" s="11" t="str">
        <f>TEXT(tbl_LoanData[[#This Row],[Application Date]],"MMMM")</f>
        <v>May</v>
      </c>
      <c r="AL742" s="12">
        <f>DATE(YEAR(tbl_LoanData[[#This Row],[Application Date]]),MONTH(tbl_LoanData[[#This Row],[Application Date]]),1)</f>
        <v>45047</v>
      </c>
      <c r="AM742" s="14">
        <f ca="1">IF(AND(tbl_LoanData[[#This Row],[Application Date]]&gt;=EOMONTH(TODAY(),-1)+1,tbl_LoanData[[#This Row],[Application Date]]&lt;=TODAY()),tbl_LoanData[[#This Row],[Loan Amount]],0)</f>
        <v>0</v>
      </c>
      <c r="AN742" s="14">
        <f>tbl_LoanData[[#This Row],[Amount Paid]]-(Q742-X742)</f>
        <v>137356.19999999995</v>
      </c>
      <c r="AO742" s="14">
        <f>IF(tbl_LoanData[[#This Row],[Application Status]]="Approved",1,0)</f>
        <v>1</v>
      </c>
      <c r="AP742" s="22" t="str">
        <f t="shared" ca="1" si="34"/>
        <v/>
      </c>
      <c r="AQ742" s="22" t="str">
        <f t="shared" ca="1" si="35"/>
        <v/>
      </c>
    </row>
    <row r="743" spans="1:43" x14ac:dyDescent="0.3">
      <c r="A743" s="2" t="s">
        <v>5083</v>
      </c>
      <c r="B743" s="2" t="s">
        <v>5084</v>
      </c>
      <c r="C743" s="2" t="s">
        <v>198</v>
      </c>
      <c r="D743" s="2" t="s">
        <v>232</v>
      </c>
      <c r="E743" s="2" t="s">
        <v>293</v>
      </c>
      <c r="F743" s="2">
        <v>36</v>
      </c>
      <c r="G743" s="2" t="s">
        <v>69</v>
      </c>
      <c r="H743" s="2" t="s">
        <v>250</v>
      </c>
      <c r="I743" s="2" t="s">
        <v>52</v>
      </c>
      <c r="J743" s="3">
        <v>45064</v>
      </c>
      <c r="K743" s="3">
        <v>45072</v>
      </c>
      <c r="L743" s="2" t="s">
        <v>37</v>
      </c>
      <c r="M743" s="2" t="s">
        <v>104</v>
      </c>
      <c r="N743" s="2" t="s">
        <v>286</v>
      </c>
      <c r="O743" s="4">
        <v>97000</v>
      </c>
      <c r="P743" s="4">
        <v>32000</v>
      </c>
      <c r="Q743" s="4">
        <v>65000</v>
      </c>
      <c r="R743" s="2">
        <v>36</v>
      </c>
      <c r="S743" s="5">
        <v>10.38</v>
      </c>
      <c r="T743" s="4">
        <v>2367.81</v>
      </c>
      <c r="U743" s="2" t="s">
        <v>73</v>
      </c>
      <c r="V743" s="2" t="s">
        <v>34</v>
      </c>
      <c r="W743" s="4">
        <v>75769.919999999998</v>
      </c>
      <c r="X743" s="4">
        <v>9471.08</v>
      </c>
      <c r="Y743" s="4">
        <v>85241</v>
      </c>
      <c r="Z743" s="2">
        <v>124</v>
      </c>
      <c r="AA743" s="2" t="s">
        <v>60</v>
      </c>
      <c r="AB743" s="2" t="s">
        <v>15730</v>
      </c>
      <c r="AC743" s="2" t="s">
        <v>213</v>
      </c>
      <c r="AD743" s="2" t="s">
        <v>76</v>
      </c>
      <c r="AE743" s="5">
        <v>67.010000000000005</v>
      </c>
      <c r="AF743" s="2">
        <v>4</v>
      </c>
      <c r="AG743" s="2" t="s">
        <v>130</v>
      </c>
      <c r="AH743" s="2">
        <v>8</v>
      </c>
      <c r="AI743" s="6" t="str">
        <f t="shared" si="33"/>
        <v>35-44</v>
      </c>
      <c r="AJ743" s="11">
        <f>YEAR(tbl_LoanData[[#This Row],[Application Date]])</f>
        <v>2023</v>
      </c>
      <c r="AK743" s="11" t="str">
        <f>TEXT(tbl_LoanData[[#This Row],[Application Date]],"MMMM")</f>
        <v>May</v>
      </c>
      <c r="AL743" s="12">
        <f>DATE(YEAR(tbl_LoanData[[#This Row],[Application Date]]),MONTH(tbl_LoanData[[#This Row],[Application Date]]),1)</f>
        <v>45047</v>
      </c>
      <c r="AM743" s="14">
        <f ca="1">IF(AND(tbl_LoanData[[#This Row],[Application Date]]&gt;=EOMONTH(TODAY(),-1)+1,tbl_LoanData[[#This Row],[Application Date]]&lt;=TODAY()),tbl_LoanData[[#This Row],[Loan Amount]],0)</f>
        <v>0</v>
      </c>
      <c r="AN743" s="14">
        <f>tbl_LoanData[[#This Row],[Amount Paid]]-(Q743-X743)</f>
        <v>20241</v>
      </c>
      <c r="AO743" s="14">
        <f>IF(tbl_LoanData[[#This Row],[Application Status]]="Approved",1,0)</f>
        <v>1</v>
      </c>
      <c r="AP743" s="22" t="str">
        <f t="shared" ca="1" si="34"/>
        <v/>
      </c>
      <c r="AQ743" s="22" t="str">
        <f t="shared" ca="1" si="35"/>
        <v/>
      </c>
    </row>
    <row r="744" spans="1:43" ht="14.4" customHeight="1" x14ac:dyDescent="0.3">
      <c r="A744" s="2" t="s">
        <v>5143</v>
      </c>
      <c r="B744" s="2" t="s">
        <v>5144</v>
      </c>
      <c r="C744" s="2" t="s">
        <v>304</v>
      </c>
      <c r="D744" s="2" t="s">
        <v>209</v>
      </c>
      <c r="E744" s="2" t="s">
        <v>406</v>
      </c>
      <c r="F744" s="2">
        <v>65</v>
      </c>
      <c r="G744" s="2" t="s">
        <v>83</v>
      </c>
      <c r="H744" s="2" t="s">
        <v>166</v>
      </c>
      <c r="I744" s="2" t="s">
        <v>46</v>
      </c>
      <c r="J744" s="3">
        <v>45072</v>
      </c>
      <c r="K744" s="3">
        <v>45080</v>
      </c>
      <c r="L744" s="2" t="s">
        <v>36</v>
      </c>
      <c r="M744" s="2" t="s">
        <v>94</v>
      </c>
      <c r="N744" s="2" t="s">
        <v>212</v>
      </c>
      <c r="O744" s="4">
        <v>886000</v>
      </c>
      <c r="P744" s="4">
        <v>198800</v>
      </c>
      <c r="Q744" s="4">
        <v>687200</v>
      </c>
      <c r="R744" s="2">
        <v>36</v>
      </c>
      <c r="S744" s="5">
        <v>12.96</v>
      </c>
      <c r="T744" s="4">
        <v>26510.65</v>
      </c>
      <c r="U744" s="2" t="s">
        <v>73</v>
      </c>
      <c r="V744" s="2" t="s">
        <v>34</v>
      </c>
      <c r="W744" s="4">
        <v>927872.75</v>
      </c>
      <c r="X744" s="4">
        <v>26510.61</v>
      </c>
      <c r="Y744" s="4">
        <v>954383.35999999999</v>
      </c>
      <c r="Z744" s="2">
        <v>28</v>
      </c>
      <c r="AA744" s="2" t="s">
        <v>57</v>
      </c>
      <c r="AB744" s="2" t="s">
        <v>15732</v>
      </c>
      <c r="AC744" s="2" t="s">
        <v>332</v>
      </c>
      <c r="AD744" s="2" t="s">
        <v>76</v>
      </c>
      <c r="AE744" s="5">
        <v>77.56</v>
      </c>
      <c r="AF744" s="2">
        <v>1</v>
      </c>
      <c r="AG744" s="2" t="s">
        <v>77</v>
      </c>
      <c r="AH744" s="2">
        <v>8</v>
      </c>
      <c r="AI744" s="6" t="str">
        <f t="shared" si="33"/>
        <v>65+</v>
      </c>
      <c r="AJ744" s="11">
        <f>YEAR(tbl_LoanData[[#This Row],[Application Date]])</f>
        <v>2023</v>
      </c>
      <c r="AK744" s="11" t="str">
        <f>TEXT(tbl_LoanData[[#This Row],[Application Date]],"MMMM")</f>
        <v>May</v>
      </c>
      <c r="AL744" s="12">
        <f>DATE(YEAR(tbl_LoanData[[#This Row],[Application Date]]),MONTH(tbl_LoanData[[#This Row],[Application Date]]),1)</f>
        <v>45047</v>
      </c>
      <c r="AM744" s="14">
        <f ca="1">IF(AND(tbl_LoanData[[#This Row],[Application Date]]&gt;=EOMONTH(TODAY(),-1)+1,tbl_LoanData[[#This Row],[Application Date]]&lt;=TODAY()),tbl_LoanData[[#This Row],[Loan Amount]],0)</f>
        <v>0</v>
      </c>
      <c r="AN744" s="14">
        <f>tbl_LoanData[[#This Row],[Amount Paid]]-(Q744-X744)</f>
        <v>267183.35999999999</v>
      </c>
      <c r="AO744" s="14">
        <f>IF(tbl_LoanData[[#This Row],[Application Status]]="Approved",1,0)</f>
        <v>1</v>
      </c>
      <c r="AP744" s="22" t="str">
        <f t="shared" ca="1" si="34"/>
        <v/>
      </c>
      <c r="AQ744" s="22" t="str">
        <f t="shared" ca="1" si="35"/>
        <v/>
      </c>
    </row>
    <row r="745" spans="1:43" ht="14.4" customHeight="1" x14ac:dyDescent="0.3">
      <c r="A745" s="2" t="s">
        <v>5223</v>
      </c>
      <c r="B745" s="2" t="s">
        <v>5224</v>
      </c>
      <c r="C745" s="2" t="s">
        <v>804</v>
      </c>
      <c r="D745" s="2" t="s">
        <v>189</v>
      </c>
      <c r="E745" s="2" t="s">
        <v>135</v>
      </c>
      <c r="F745" s="2">
        <v>55</v>
      </c>
      <c r="G745" s="2" t="s">
        <v>83</v>
      </c>
      <c r="H745" s="2" t="s">
        <v>84</v>
      </c>
      <c r="I745" s="2" t="s">
        <v>45</v>
      </c>
      <c r="J745" s="3">
        <v>45048</v>
      </c>
      <c r="K745" s="3"/>
      <c r="L745" s="2" t="s">
        <v>37</v>
      </c>
      <c r="M745" s="2" t="s">
        <v>94</v>
      </c>
      <c r="N745" s="2" t="s">
        <v>488</v>
      </c>
      <c r="O745" s="4">
        <v>150000</v>
      </c>
      <c r="P745" s="4">
        <v>58800</v>
      </c>
      <c r="Q745" s="4">
        <v>91200</v>
      </c>
      <c r="R745" s="2">
        <v>36</v>
      </c>
      <c r="S745" s="5">
        <v>11.35</v>
      </c>
      <c r="T745" s="4">
        <v>3395.93</v>
      </c>
      <c r="U745" s="2" t="s">
        <v>113</v>
      </c>
      <c r="V745" s="2" t="s">
        <v>97</v>
      </c>
      <c r="W745" s="4">
        <v>0</v>
      </c>
      <c r="X745" s="4">
        <v>0</v>
      </c>
      <c r="Y745" s="4">
        <v>122253.6</v>
      </c>
      <c r="Z745" s="2">
        <v>0</v>
      </c>
      <c r="AA745" s="2" t="s">
        <v>97</v>
      </c>
      <c r="AB745" s="2" t="s">
        <v>15727</v>
      </c>
      <c r="AC745" s="2" t="s">
        <v>146</v>
      </c>
      <c r="AD745" s="2" t="s">
        <v>76</v>
      </c>
      <c r="AE745" s="5">
        <v>60.8</v>
      </c>
      <c r="AF745" s="2">
        <v>0</v>
      </c>
      <c r="AG745" s="2" t="s">
        <v>97</v>
      </c>
      <c r="AH745" s="2"/>
      <c r="AI745" s="6" t="str">
        <f t="shared" si="33"/>
        <v>55-64</v>
      </c>
      <c r="AJ745" s="11">
        <f>YEAR(tbl_LoanData[[#This Row],[Application Date]])</f>
        <v>2023</v>
      </c>
      <c r="AK745" s="11" t="str">
        <f>TEXT(tbl_LoanData[[#This Row],[Application Date]],"MMMM")</f>
        <v>May</v>
      </c>
      <c r="AL745" s="12">
        <f>DATE(YEAR(tbl_LoanData[[#This Row],[Application Date]]),MONTH(tbl_LoanData[[#This Row],[Application Date]]),1)</f>
        <v>45047</v>
      </c>
      <c r="AM745" s="14">
        <f ca="1">IF(AND(tbl_LoanData[[#This Row],[Application Date]]&gt;=EOMONTH(TODAY(),-1)+1,tbl_LoanData[[#This Row],[Application Date]]&lt;=TODAY()),tbl_LoanData[[#This Row],[Loan Amount]],0)</f>
        <v>0</v>
      </c>
      <c r="AN745" s="14">
        <f>tbl_LoanData[[#This Row],[Amount Paid]]-(Q745-X745)</f>
        <v>-91200</v>
      </c>
      <c r="AO745" s="14">
        <f>IF(tbl_LoanData[[#This Row],[Application Status]]="Approved",1,0)</f>
        <v>0</v>
      </c>
      <c r="AP745" s="22" t="str">
        <f t="shared" ca="1" si="34"/>
        <v/>
      </c>
      <c r="AQ745" s="22" t="str">
        <f t="shared" ca="1" si="35"/>
        <v/>
      </c>
    </row>
    <row r="746" spans="1:43" x14ac:dyDescent="0.3">
      <c r="A746" s="2" t="s">
        <v>5291</v>
      </c>
      <c r="B746" s="2" t="s">
        <v>5292</v>
      </c>
      <c r="C746" s="2" t="s">
        <v>599</v>
      </c>
      <c r="D746" s="2" t="s">
        <v>189</v>
      </c>
      <c r="E746" s="2" t="s">
        <v>540</v>
      </c>
      <c r="F746" s="2">
        <v>45</v>
      </c>
      <c r="G746" s="2" t="s">
        <v>83</v>
      </c>
      <c r="H746" s="2" t="s">
        <v>191</v>
      </c>
      <c r="I746" s="2" t="s">
        <v>51</v>
      </c>
      <c r="J746" s="3">
        <v>45051</v>
      </c>
      <c r="K746" s="3"/>
      <c r="L746" s="2" t="s">
        <v>39</v>
      </c>
      <c r="M746" s="2" t="s">
        <v>157</v>
      </c>
      <c r="N746" s="2" t="s">
        <v>359</v>
      </c>
      <c r="O746" s="4">
        <v>2124000</v>
      </c>
      <c r="P746" s="4">
        <v>581700</v>
      </c>
      <c r="Q746" s="4">
        <v>1542300</v>
      </c>
      <c r="R746" s="2">
        <v>36</v>
      </c>
      <c r="S746" s="5">
        <v>5.0599999999999996</v>
      </c>
      <c r="T746" s="4">
        <v>49345.03</v>
      </c>
      <c r="U746" s="2" t="s">
        <v>113</v>
      </c>
      <c r="V746" s="2" t="s">
        <v>97</v>
      </c>
      <c r="W746" s="4">
        <v>0</v>
      </c>
      <c r="X746" s="4">
        <v>0</v>
      </c>
      <c r="Y746" s="4">
        <v>1776421.14</v>
      </c>
      <c r="Z746" s="2">
        <v>0</v>
      </c>
      <c r="AA746" s="2" t="s">
        <v>97</v>
      </c>
      <c r="AB746" s="2" t="s">
        <v>15732</v>
      </c>
      <c r="AC746" s="2" t="s">
        <v>360</v>
      </c>
      <c r="AD746" s="2" t="s">
        <v>76</v>
      </c>
      <c r="AE746" s="5">
        <v>72.61</v>
      </c>
      <c r="AF746" s="2">
        <v>0</v>
      </c>
      <c r="AG746" s="2" t="s">
        <v>97</v>
      </c>
      <c r="AH746" s="2"/>
      <c r="AI746" s="6" t="str">
        <f t="shared" si="33"/>
        <v>45-54</v>
      </c>
      <c r="AJ746" s="11">
        <f>YEAR(tbl_LoanData[[#This Row],[Application Date]])</f>
        <v>2023</v>
      </c>
      <c r="AK746" s="11" t="str">
        <f>TEXT(tbl_LoanData[[#This Row],[Application Date]],"MMMM")</f>
        <v>May</v>
      </c>
      <c r="AL746" s="12">
        <f>DATE(YEAR(tbl_LoanData[[#This Row],[Application Date]]),MONTH(tbl_LoanData[[#This Row],[Application Date]]),1)</f>
        <v>45047</v>
      </c>
      <c r="AM746" s="14">
        <f ca="1">IF(AND(tbl_LoanData[[#This Row],[Application Date]]&gt;=EOMONTH(TODAY(),-1)+1,tbl_LoanData[[#This Row],[Application Date]]&lt;=TODAY()),tbl_LoanData[[#This Row],[Loan Amount]],0)</f>
        <v>0</v>
      </c>
      <c r="AN746" s="14">
        <f>tbl_LoanData[[#This Row],[Amount Paid]]-(Q746-X746)</f>
        <v>-1542300</v>
      </c>
      <c r="AO746" s="14">
        <f>IF(tbl_LoanData[[#This Row],[Application Status]]="Approved",1,0)</f>
        <v>0</v>
      </c>
      <c r="AP746" s="22" t="str">
        <f t="shared" ca="1" si="34"/>
        <v/>
      </c>
      <c r="AQ746" s="22" t="str">
        <f t="shared" ca="1" si="35"/>
        <v/>
      </c>
    </row>
    <row r="747" spans="1:43" ht="14.4" customHeight="1" x14ac:dyDescent="0.3">
      <c r="A747" s="2" t="s">
        <v>5367</v>
      </c>
      <c r="B747" s="2" t="s">
        <v>5368</v>
      </c>
      <c r="C747" s="2" t="s">
        <v>331</v>
      </c>
      <c r="D747" s="2" t="s">
        <v>142</v>
      </c>
      <c r="E747" s="2" t="s">
        <v>135</v>
      </c>
      <c r="F747" s="2">
        <v>24</v>
      </c>
      <c r="G747" s="2" t="s">
        <v>83</v>
      </c>
      <c r="H747" s="2" t="s">
        <v>93</v>
      </c>
      <c r="I747" s="2" t="s">
        <v>50</v>
      </c>
      <c r="J747" s="3">
        <v>45051</v>
      </c>
      <c r="K747" s="3"/>
      <c r="L747" s="2" t="s">
        <v>39</v>
      </c>
      <c r="M747" s="2" t="s">
        <v>167</v>
      </c>
      <c r="N747" s="2" t="s">
        <v>168</v>
      </c>
      <c r="O747" s="4">
        <v>1600000</v>
      </c>
      <c r="P747" s="4">
        <v>404200</v>
      </c>
      <c r="Q747" s="4">
        <v>1195800</v>
      </c>
      <c r="R747" s="2">
        <v>48</v>
      </c>
      <c r="S747" s="5">
        <v>9.67</v>
      </c>
      <c r="T747" s="4">
        <v>34548.660000000003</v>
      </c>
      <c r="U747" s="2" t="s">
        <v>113</v>
      </c>
      <c r="V747" s="2" t="s">
        <v>97</v>
      </c>
      <c r="W747" s="4">
        <v>0</v>
      </c>
      <c r="X747" s="4">
        <v>0</v>
      </c>
      <c r="Y747" s="4">
        <v>1658335.44</v>
      </c>
      <c r="Z747" s="2">
        <v>0</v>
      </c>
      <c r="AA747" s="2" t="s">
        <v>97</v>
      </c>
      <c r="AB747" s="2" t="s">
        <v>15734</v>
      </c>
      <c r="AC747" s="2" t="s">
        <v>75</v>
      </c>
      <c r="AD747" s="2" t="s">
        <v>76</v>
      </c>
      <c r="AE747" s="5">
        <v>74.739999999999995</v>
      </c>
      <c r="AF747" s="2">
        <v>0</v>
      </c>
      <c r="AG747" s="2" t="s">
        <v>97</v>
      </c>
      <c r="AH747" s="2"/>
      <c r="AI747" s="6" t="str">
        <f t="shared" si="33"/>
        <v>18-24</v>
      </c>
      <c r="AJ747" s="11">
        <f>YEAR(tbl_LoanData[[#This Row],[Application Date]])</f>
        <v>2023</v>
      </c>
      <c r="AK747" s="11" t="str">
        <f>TEXT(tbl_LoanData[[#This Row],[Application Date]],"MMMM")</f>
        <v>May</v>
      </c>
      <c r="AL747" s="12">
        <f>DATE(YEAR(tbl_LoanData[[#This Row],[Application Date]]),MONTH(tbl_LoanData[[#This Row],[Application Date]]),1)</f>
        <v>45047</v>
      </c>
      <c r="AM747" s="14">
        <f ca="1">IF(AND(tbl_LoanData[[#This Row],[Application Date]]&gt;=EOMONTH(TODAY(),-1)+1,tbl_LoanData[[#This Row],[Application Date]]&lt;=TODAY()),tbl_LoanData[[#This Row],[Loan Amount]],0)</f>
        <v>0</v>
      </c>
      <c r="AN747" s="14">
        <f>tbl_LoanData[[#This Row],[Amount Paid]]-(Q747-X747)</f>
        <v>-1195800</v>
      </c>
      <c r="AO747" s="14">
        <f>IF(tbl_LoanData[[#This Row],[Application Status]]="Approved",1,0)</f>
        <v>0</v>
      </c>
      <c r="AP747" s="22" t="str">
        <f t="shared" ca="1" si="34"/>
        <v/>
      </c>
      <c r="AQ747" s="22" t="str">
        <f t="shared" ca="1" si="35"/>
        <v/>
      </c>
    </row>
    <row r="748" spans="1:43" x14ac:dyDescent="0.3">
      <c r="A748" s="2" t="s">
        <v>5411</v>
      </c>
      <c r="B748" s="2" t="s">
        <v>5412</v>
      </c>
      <c r="C748" s="2" t="s">
        <v>368</v>
      </c>
      <c r="D748" s="2" t="s">
        <v>161</v>
      </c>
      <c r="E748" s="2" t="s">
        <v>385</v>
      </c>
      <c r="F748" s="2">
        <v>60</v>
      </c>
      <c r="G748" s="2" t="s">
        <v>83</v>
      </c>
      <c r="H748" s="2" t="s">
        <v>177</v>
      </c>
      <c r="I748" s="2" t="s">
        <v>43</v>
      </c>
      <c r="J748" s="3">
        <v>45057</v>
      </c>
      <c r="K748" s="3">
        <v>45068</v>
      </c>
      <c r="L748" s="2" t="s">
        <v>37</v>
      </c>
      <c r="M748" s="2" t="s">
        <v>94</v>
      </c>
      <c r="N748" s="2" t="s">
        <v>436</v>
      </c>
      <c r="O748" s="4">
        <v>194000</v>
      </c>
      <c r="P748" s="4">
        <v>69500</v>
      </c>
      <c r="Q748" s="4">
        <v>124500</v>
      </c>
      <c r="R748" s="2">
        <v>12</v>
      </c>
      <c r="S748" s="5">
        <v>7.27</v>
      </c>
      <c r="T748" s="4">
        <v>11129.26</v>
      </c>
      <c r="U748" s="2" t="s">
        <v>73</v>
      </c>
      <c r="V748" s="2" t="s">
        <v>34</v>
      </c>
      <c r="W748" s="4">
        <v>111292.6</v>
      </c>
      <c r="X748" s="4">
        <v>22258.55</v>
      </c>
      <c r="Y748" s="4">
        <v>133551.15</v>
      </c>
      <c r="Z748" s="2">
        <v>60</v>
      </c>
      <c r="AA748" s="2" t="s">
        <v>58</v>
      </c>
      <c r="AB748" s="2" t="s">
        <v>15735</v>
      </c>
      <c r="AC748" s="2" t="s">
        <v>138</v>
      </c>
      <c r="AD748" s="2" t="s">
        <v>76</v>
      </c>
      <c r="AE748" s="5">
        <v>64.180000000000007</v>
      </c>
      <c r="AF748" s="2">
        <v>2</v>
      </c>
      <c r="AG748" s="2" t="s">
        <v>15718</v>
      </c>
      <c r="AH748" s="2">
        <v>11</v>
      </c>
      <c r="AI748" s="6" t="str">
        <f t="shared" si="33"/>
        <v>55-64</v>
      </c>
      <c r="AJ748" s="11">
        <f>YEAR(tbl_LoanData[[#This Row],[Application Date]])</f>
        <v>2023</v>
      </c>
      <c r="AK748" s="11" t="str">
        <f>TEXT(tbl_LoanData[[#This Row],[Application Date]],"MMMM")</f>
        <v>May</v>
      </c>
      <c r="AL748" s="12">
        <f>DATE(YEAR(tbl_LoanData[[#This Row],[Application Date]]),MONTH(tbl_LoanData[[#This Row],[Application Date]]),1)</f>
        <v>45047</v>
      </c>
      <c r="AM748" s="14">
        <f ca="1">IF(AND(tbl_LoanData[[#This Row],[Application Date]]&gt;=EOMONTH(TODAY(),-1)+1,tbl_LoanData[[#This Row],[Application Date]]&lt;=TODAY()),tbl_LoanData[[#This Row],[Loan Amount]],0)</f>
        <v>0</v>
      </c>
      <c r="AN748" s="14">
        <f>tbl_LoanData[[#This Row],[Amount Paid]]-(Q748-X748)</f>
        <v>9051.1500000000087</v>
      </c>
      <c r="AO748" s="14">
        <f>IF(tbl_LoanData[[#This Row],[Application Status]]="Approved",1,0)</f>
        <v>1</v>
      </c>
      <c r="AP748" s="22" t="str">
        <f t="shared" ca="1" si="34"/>
        <v/>
      </c>
      <c r="AQ748" s="22" t="str">
        <f t="shared" ca="1" si="35"/>
        <v/>
      </c>
    </row>
    <row r="749" spans="1:43" ht="14.4" customHeight="1" x14ac:dyDescent="0.3">
      <c r="A749" s="2" t="s">
        <v>5497</v>
      </c>
      <c r="B749" s="2" t="s">
        <v>5498</v>
      </c>
      <c r="C749" s="2" t="s">
        <v>322</v>
      </c>
      <c r="D749" s="2" t="s">
        <v>189</v>
      </c>
      <c r="E749" s="2" t="s">
        <v>190</v>
      </c>
      <c r="F749" s="2">
        <v>48</v>
      </c>
      <c r="G749" s="2" t="s">
        <v>83</v>
      </c>
      <c r="H749" s="2" t="s">
        <v>84</v>
      </c>
      <c r="I749" s="2" t="s">
        <v>45</v>
      </c>
      <c r="J749" s="3">
        <v>45068</v>
      </c>
      <c r="K749" s="3">
        <v>45083</v>
      </c>
      <c r="L749" s="2" t="s">
        <v>37</v>
      </c>
      <c r="M749" s="2" t="s">
        <v>94</v>
      </c>
      <c r="N749" s="2" t="s">
        <v>234</v>
      </c>
      <c r="O749" s="4">
        <v>238000</v>
      </c>
      <c r="P749" s="4">
        <v>34500</v>
      </c>
      <c r="Q749" s="4">
        <v>203500</v>
      </c>
      <c r="R749" s="2">
        <v>48</v>
      </c>
      <c r="S749" s="5">
        <v>7.73</v>
      </c>
      <c r="T749" s="4">
        <v>5550.46</v>
      </c>
      <c r="U749" s="2" t="s">
        <v>73</v>
      </c>
      <c r="V749" s="2" t="s">
        <v>74</v>
      </c>
      <c r="W749" s="4">
        <v>205367.02</v>
      </c>
      <c r="X749" s="4">
        <v>61055.18</v>
      </c>
      <c r="Y749" s="4">
        <v>266422.2</v>
      </c>
      <c r="Z749" s="2">
        <v>31</v>
      </c>
      <c r="AA749" s="2" t="s">
        <v>58</v>
      </c>
      <c r="AB749" s="2" t="s">
        <v>15729</v>
      </c>
      <c r="AC749" s="2" t="s">
        <v>121</v>
      </c>
      <c r="AD749" s="2" t="s">
        <v>76</v>
      </c>
      <c r="AE749" s="5">
        <v>85.5</v>
      </c>
      <c r="AF749" s="2">
        <v>1</v>
      </c>
      <c r="AG749" s="2" t="s">
        <v>15718</v>
      </c>
      <c r="AH749" s="2">
        <v>15</v>
      </c>
      <c r="AI749" s="6" t="str">
        <f t="shared" si="33"/>
        <v>45-54</v>
      </c>
      <c r="AJ749" s="11">
        <f>YEAR(tbl_LoanData[[#This Row],[Application Date]])</f>
        <v>2023</v>
      </c>
      <c r="AK749" s="11" t="str">
        <f>TEXT(tbl_LoanData[[#This Row],[Application Date]],"MMMM")</f>
        <v>May</v>
      </c>
      <c r="AL749" s="12">
        <f>DATE(YEAR(tbl_LoanData[[#This Row],[Application Date]]),MONTH(tbl_LoanData[[#This Row],[Application Date]]),1)</f>
        <v>45047</v>
      </c>
      <c r="AM749" s="14">
        <f ca="1">IF(AND(tbl_LoanData[[#This Row],[Application Date]]&gt;=EOMONTH(TODAY(),-1)+1,tbl_LoanData[[#This Row],[Application Date]]&lt;=TODAY()),tbl_LoanData[[#This Row],[Loan Amount]],0)</f>
        <v>0</v>
      </c>
      <c r="AN749" s="14">
        <f>tbl_LoanData[[#This Row],[Amount Paid]]-(Q749-X749)</f>
        <v>62922.199999999983</v>
      </c>
      <c r="AO749" s="14">
        <f>IF(tbl_LoanData[[#This Row],[Application Status]]="Approved",1,0)</f>
        <v>1</v>
      </c>
      <c r="AP749" s="22" t="str">
        <f t="shared" ca="1" si="34"/>
        <v/>
      </c>
      <c r="AQ749" s="22" t="str">
        <f t="shared" ca="1" si="35"/>
        <v/>
      </c>
    </row>
    <row r="750" spans="1:43" ht="14.4" customHeight="1" x14ac:dyDescent="0.3">
      <c r="A750" s="2" t="s">
        <v>5509</v>
      </c>
      <c r="B750" s="2" t="s">
        <v>5510</v>
      </c>
      <c r="C750" s="2" t="s">
        <v>124</v>
      </c>
      <c r="D750" s="2" t="s">
        <v>161</v>
      </c>
      <c r="E750" s="2" t="s">
        <v>312</v>
      </c>
      <c r="F750" s="2">
        <v>58</v>
      </c>
      <c r="G750" s="2" t="s">
        <v>69</v>
      </c>
      <c r="H750" s="2" t="s">
        <v>136</v>
      </c>
      <c r="I750" s="2" t="s">
        <v>49</v>
      </c>
      <c r="J750" s="3">
        <v>45066</v>
      </c>
      <c r="K750" s="3"/>
      <c r="L750" s="2" t="s">
        <v>41</v>
      </c>
      <c r="M750" s="2" t="s">
        <v>144</v>
      </c>
      <c r="N750" s="2" t="s">
        <v>145</v>
      </c>
      <c r="O750" s="4">
        <v>2253000</v>
      </c>
      <c r="P750" s="4">
        <v>809100</v>
      </c>
      <c r="Q750" s="4">
        <v>1443900</v>
      </c>
      <c r="R750" s="2">
        <v>36</v>
      </c>
      <c r="S750" s="5">
        <v>9.0299999999999994</v>
      </c>
      <c r="T750" s="4">
        <v>50973.68</v>
      </c>
      <c r="U750" s="2" t="s">
        <v>96</v>
      </c>
      <c r="V750" s="2" t="s">
        <v>97</v>
      </c>
      <c r="W750" s="4">
        <v>0</v>
      </c>
      <c r="X750" s="4">
        <v>0</v>
      </c>
      <c r="Y750" s="4">
        <v>1835052.51</v>
      </c>
      <c r="Z750" s="2">
        <v>0</v>
      </c>
      <c r="AA750" s="2" t="s">
        <v>97</v>
      </c>
      <c r="AB750" s="2" t="s">
        <v>15727</v>
      </c>
      <c r="AC750" s="2" t="s">
        <v>360</v>
      </c>
      <c r="AD750" s="2" t="s">
        <v>76</v>
      </c>
      <c r="AE750" s="5">
        <v>64.09</v>
      </c>
      <c r="AF750" s="2">
        <v>0</v>
      </c>
      <c r="AG750" s="2" t="s">
        <v>97</v>
      </c>
      <c r="AH750" s="2"/>
      <c r="AI750" s="6" t="str">
        <f t="shared" si="33"/>
        <v>55-64</v>
      </c>
      <c r="AJ750" s="11">
        <f>YEAR(tbl_LoanData[[#This Row],[Application Date]])</f>
        <v>2023</v>
      </c>
      <c r="AK750" s="11" t="str">
        <f>TEXT(tbl_LoanData[[#This Row],[Application Date]],"MMMM")</f>
        <v>May</v>
      </c>
      <c r="AL750" s="12">
        <f>DATE(YEAR(tbl_LoanData[[#This Row],[Application Date]]),MONTH(tbl_LoanData[[#This Row],[Application Date]]),1)</f>
        <v>45047</v>
      </c>
      <c r="AM750" s="14">
        <f ca="1">IF(AND(tbl_LoanData[[#This Row],[Application Date]]&gt;=EOMONTH(TODAY(),-1)+1,tbl_LoanData[[#This Row],[Application Date]]&lt;=TODAY()),tbl_LoanData[[#This Row],[Loan Amount]],0)</f>
        <v>0</v>
      </c>
      <c r="AN750" s="14">
        <f>tbl_LoanData[[#This Row],[Amount Paid]]-(Q750-X750)</f>
        <v>-1443900</v>
      </c>
      <c r="AO750" s="14">
        <f>IF(tbl_LoanData[[#This Row],[Application Status]]="Approved",1,0)</f>
        <v>0</v>
      </c>
      <c r="AP750" s="22" t="str">
        <f t="shared" ca="1" si="34"/>
        <v/>
      </c>
      <c r="AQ750" s="22" t="str">
        <f t="shared" ca="1" si="35"/>
        <v/>
      </c>
    </row>
    <row r="751" spans="1:43" ht="14.4" customHeight="1" x14ac:dyDescent="0.3">
      <c r="A751" s="2" t="s">
        <v>5561</v>
      </c>
      <c r="B751" s="2" t="s">
        <v>5562</v>
      </c>
      <c r="C751" s="2" t="s">
        <v>464</v>
      </c>
      <c r="D751" s="2" t="s">
        <v>142</v>
      </c>
      <c r="E751" s="2" t="s">
        <v>165</v>
      </c>
      <c r="F751" s="2">
        <v>26</v>
      </c>
      <c r="G751" s="2" t="s">
        <v>83</v>
      </c>
      <c r="H751" s="2" t="s">
        <v>143</v>
      </c>
      <c r="I751" s="2" t="s">
        <v>46</v>
      </c>
      <c r="J751" s="3">
        <v>45070</v>
      </c>
      <c r="K751" s="3">
        <v>45074</v>
      </c>
      <c r="L751" s="2" t="s">
        <v>41</v>
      </c>
      <c r="M751" s="2" t="s">
        <v>184</v>
      </c>
      <c r="N751" s="2" t="s">
        <v>185</v>
      </c>
      <c r="O751" s="4">
        <v>3601000</v>
      </c>
      <c r="P751" s="4">
        <v>757300</v>
      </c>
      <c r="Q751" s="4">
        <v>2843700</v>
      </c>
      <c r="R751" s="2">
        <v>48</v>
      </c>
      <c r="S751" s="5">
        <v>14.72</v>
      </c>
      <c r="T751" s="4">
        <v>94126.47</v>
      </c>
      <c r="U751" s="2" t="s">
        <v>73</v>
      </c>
      <c r="V751" s="2" t="s">
        <v>74</v>
      </c>
      <c r="W751" s="4">
        <v>3576805.86</v>
      </c>
      <c r="X751" s="4">
        <v>941264.7</v>
      </c>
      <c r="Y751" s="4">
        <v>4518070.5599999996</v>
      </c>
      <c r="Z751" s="2">
        <v>29</v>
      </c>
      <c r="AA751" s="2" t="s">
        <v>57</v>
      </c>
      <c r="AB751" s="2" t="s">
        <v>15727</v>
      </c>
      <c r="AC751" s="2" t="s">
        <v>75</v>
      </c>
      <c r="AD751" s="2" t="s">
        <v>76</v>
      </c>
      <c r="AE751" s="5">
        <v>78.97</v>
      </c>
      <c r="AF751" s="2">
        <v>1</v>
      </c>
      <c r="AG751" s="2" t="s">
        <v>77</v>
      </c>
      <c r="AH751" s="2">
        <v>4</v>
      </c>
      <c r="AI751" s="6" t="str">
        <f t="shared" si="33"/>
        <v>25-34</v>
      </c>
      <c r="AJ751" s="11">
        <f>YEAR(tbl_LoanData[[#This Row],[Application Date]])</f>
        <v>2023</v>
      </c>
      <c r="AK751" s="11" t="str">
        <f>TEXT(tbl_LoanData[[#This Row],[Application Date]],"MMMM")</f>
        <v>May</v>
      </c>
      <c r="AL751" s="12">
        <f>DATE(YEAR(tbl_LoanData[[#This Row],[Application Date]]),MONTH(tbl_LoanData[[#This Row],[Application Date]]),1)</f>
        <v>45047</v>
      </c>
      <c r="AM751" s="14">
        <f ca="1">IF(AND(tbl_LoanData[[#This Row],[Application Date]]&gt;=EOMONTH(TODAY(),-1)+1,tbl_LoanData[[#This Row],[Application Date]]&lt;=TODAY()),tbl_LoanData[[#This Row],[Loan Amount]],0)</f>
        <v>0</v>
      </c>
      <c r="AN751" s="14">
        <f>tbl_LoanData[[#This Row],[Amount Paid]]-(Q751-X751)</f>
        <v>1674370.5599999998</v>
      </c>
      <c r="AO751" s="14">
        <f>IF(tbl_LoanData[[#This Row],[Application Status]]="Approved",1,0)</f>
        <v>1</v>
      </c>
      <c r="AP751" s="22" t="str">
        <f t="shared" ca="1" si="34"/>
        <v/>
      </c>
      <c r="AQ751" s="22" t="str">
        <f t="shared" ca="1" si="35"/>
        <v/>
      </c>
    </row>
    <row r="752" spans="1:43" x14ac:dyDescent="0.3">
      <c r="A752" s="2" t="s">
        <v>5581</v>
      </c>
      <c r="B752" s="2" t="s">
        <v>5582</v>
      </c>
      <c r="C752" s="2" t="s">
        <v>289</v>
      </c>
      <c r="D752" s="2" t="s">
        <v>134</v>
      </c>
      <c r="E752" s="2" t="s">
        <v>284</v>
      </c>
      <c r="F752" s="2">
        <v>60</v>
      </c>
      <c r="G752" s="2" t="s">
        <v>69</v>
      </c>
      <c r="H752" s="2" t="s">
        <v>269</v>
      </c>
      <c r="I752" s="2" t="s">
        <v>46</v>
      </c>
      <c r="J752" s="3">
        <v>45074</v>
      </c>
      <c r="K752" s="3"/>
      <c r="L752" s="2" t="s">
        <v>36</v>
      </c>
      <c r="M752" s="2" t="s">
        <v>94</v>
      </c>
      <c r="N752" s="2" t="s">
        <v>212</v>
      </c>
      <c r="O752" s="4">
        <v>1591000</v>
      </c>
      <c r="P752" s="4">
        <v>334400</v>
      </c>
      <c r="Q752" s="4">
        <v>1256600</v>
      </c>
      <c r="R752" s="2">
        <v>36</v>
      </c>
      <c r="S752" s="5">
        <v>5.54</v>
      </c>
      <c r="T752" s="4">
        <v>40706.86</v>
      </c>
      <c r="U752" s="2" t="s">
        <v>113</v>
      </c>
      <c r="V752" s="2" t="s">
        <v>97</v>
      </c>
      <c r="W752" s="4">
        <v>0</v>
      </c>
      <c r="X752" s="4">
        <v>0</v>
      </c>
      <c r="Y752" s="4">
        <v>1465446.92</v>
      </c>
      <c r="Z752" s="2">
        <v>0</v>
      </c>
      <c r="AA752" s="2" t="s">
        <v>97</v>
      </c>
      <c r="AB752" s="2" t="s">
        <v>15732</v>
      </c>
      <c r="AC752" s="2" t="s">
        <v>87</v>
      </c>
      <c r="AD752" s="2" t="s">
        <v>76</v>
      </c>
      <c r="AE752" s="5">
        <v>78.98</v>
      </c>
      <c r="AF752" s="2">
        <v>0</v>
      </c>
      <c r="AG752" s="2" t="s">
        <v>97</v>
      </c>
      <c r="AH752" s="2"/>
      <c r="AI752" s="6" t="str">
        <f t="shared" si="33"/>
        <v>55-64</v>
      </c>
      <c r="AJ752" s="11">
        <f>YEAR(tbl_LoanData[[#This Row],[Application Date]])</f>
        <v>2023</v>
      </c>
      <c r="AK752" s="11" t="str">
        <f>TEXT(tbl_LoanData[[#This Row],[Application Date]],"MMMM")</f>
        <v>May</v>
      </c>
      <c r="AL752" s="12">
        <f>DATE(YEAR(tbl_LoanData[[#This Row],[Application Date]]),MONTH(tbl_LoanData[[#This Row],[Application Date]]),1)</f>
        <v>45047</v>
      </c>
      <c r="AM752" s="14">
        <f ca="1">IF(AND(tbl_LoanData[[#This Row],[Application Date]]&gt;=EOMONTH(TODAY(),-1)+1,tbl_LoanData[[#This Row],[Application Date]]&lt;=TODAY()),tbl_LoanData[[#This Row],[Loan Amount]],0)</f>
        <v>0</v>
      </c>
      <c r="AN752" s="14">
        <f>tbl_LoanData[[#This Row],[Amount Paid]]-(Q752-X752)</f>
        <v>-1256600</v>
      </c>
      <c r="AO752" s="14">
        <f>IF(tbl_LoanData[[#This Row],[Application Status]]="Approved",1,0)</f>
        <v>0</v>
      </c>
      <c r="AP752" s="22" t="str">
        <f t="shared" ca="1" si="34"/>
        <v/>
      </c>
      <c r="AQ752" s="22" t="str">
        <f t="shared" ca="1" si="35"/>
        <v/>
      </c>
    </row>
    <row r="753" spans="1:43" x14ac:dyDescent="0.3">
      <c r="A753" s="2" t="s">
        <v>5605</v>
      </c>
      <c r="B753" s="2" t="s">
        <v>5606</v>
      </c>
      <c r="C753" s="2" t="s">
        <v>100</v>
      </c>
      <c r="D753" s="2" t="s">
        <v>311</v>
      </c>
      <c r="E753" s="2" t="s">
        <v>204</v>
      </c>
      <c r="F753" s="2">
        <v>36</v>
      </c>
      <c r="G753" s="2" t="s">
        <v>69</v>
      </c>
      <c r="H753" s="2" t="s">
        <v>93</v>
      </c>
      <c r="I753" s="2" t="s">
        <v>50</v>
      </c>
      <c r="J753" s="3">
        <v>45070</v>
      </c>
      <c r="K753" s="3"/>
      <c r="L753" s="2" t="s">
        <v>36</v>
      </c>
      <c r="M753" s="2" t="s">
        <v>104</v>
      </c>
      <c r="N753" s="2" t="s">
        <v>592</v>
      </c>
      <c r="O753" s="4">
        <v>808000</v>
      </c>
      <c r="P753" s="4">
        <v>191600</v>
      </c>
      <c r="Q753" s="4">
        <v>616400</v>
      </c>
      <c r="R753" s="2">
        <v>60</v>
      </c>
      <c r="S753" s="5">
        <v>8.33</v>
      </c>
      <c r="T753" s="4">
        <v>14552.18</v>
      </c>
      <c r="U753" s="2" t="s">
        <v>113</v>
      </c>
      <c r="V753" s="2" t="s">
        <v>97</v>
      </c>
      <c r="W753" s="4">
        <v>0</v>
      </c>
      <c r="X753" s="4">
        <v>0</v>
      </c>
      <c r="Y753" s="4">
        <v>873130.6</v>
      </c>
      <c r="Z753" s="2">
        <v>0</v>
      </c>
      <c r="AA753" s="2" t="s">
        <v>97</v>
      </c>
      <c r="AB753" s="2" t="s">
        <v>15733</v>
      </c>
      <c r="AC753" s="2" t="s">
        <v>87</v>
      </c>
      <c r="AD753" s="2" t="s">
        <v>76</v>
      </c>
      <c r="AE753" s="5">
        <v>76.290000000000006</v>
      </c>
      <c r="AF753" s="2">
        <v>0</v>
      </c>
      <c r="AG753" s="2" t="s">
        <v>97</v>
      </c>
      <c r="AH753" s="2"/>
      <c r="AI753" s="6" t="str">
        <f t="shared" si="33"/>
        <v>35-44</v>
      </c>
      <c r="AJ753" s="11">
        <f>YEAR(tbl_LoanData[[#This Row],[Application Date]])</f>
        <v>2023</v>
      </c>
      <c r="AK753" s="11" t="str">
        <f>TEXT(tbl_LoanData[[#This Row],[Application Date]],"MMMM")</f>
        <v>May</v>
      </c>
      <c r="AL753" s="12">
        <f>DATE(YEAR(tbl_LoanData[[#This Row],[Application Date]]),MONTH(tbl_LoanData[[#This Row],[Application Date]]),1)</f>
        <v>45047</v>
      </c>
      <c r="AM753" s="14">
        <f ca="1">IF(AND(tbl_LoanData[[#This Row],[Application Date]]&gt;=EOMONTH(TODAY(),-1)+1,tbl_LoanData[[#This Row],[Application Date]]&lt;=TODAY()),tbl_LoanData[[#This Row],[Loan Amount]],0)</f>
        <v>0</v>
      </c>
      <c r="AN753" s="14">
        <f>tbl_LoanData[[#This Row],[Amount Paid]]-(Q753-X753)</f>
        <v>-616400</v>
      </c>
      <c r="AO753" s="14">
        <f>IF(tbl_LoanData[[#This Row],[Application Status]]="Approved",1,0)</f>
        <v>0</v>
      </c>
      <c r="AP753" s="22" t="str">
        <f t="shared" ca="1" si="34"/>
        <v/>
      </c>
      <c r="AQ753" s="22" t="str">
        <f t="shared" ca="1" si="35"/>
        <v/>
      </c>
    </row>
    <row r="754" spans="1:43" ht="14.4" customHeight="1" x14ac:dyDescent="0.3">
      <c r="A754" s="2" t="s">
        <v>5635</v>
      </c>
      <c r="B754" s="2" t="s">
        <v>5636</v>
      </c>
      <c r="C754" s="2" t="s">
        <v>100</v>
      </c>
      <c r="D754" s="2" t="s">
        <v>161</v>
      </c>
      <c r="E754" s="2" t="s">
        <v>67</v>
      </c>
      <c r="F754" s="2">
        <v>31</v>
      </c>
      <c r="G754" s="2" t="s">
        <v>69</v>
      </c>
      <c r="H754" s="2" t="s">
        <v>265</v>
      </c>
      <c r="I754" s="2" t="s">
        <v>44</v>
      </c>
      <c r="J754" s="3">
        <v>45071</v>
      </c>
      <c r="K754" s="3">
        <v>45089</v>
      </c>
      <c r="L754" s="2" t="s">
        <v>39</v>
      </c>
      <c r="M754" s="2" t="s">
        <v>127</v>
      </c>
      <c r="N754" s="2" t="s">
        <v>152</v>
      </c>
      <c r="O754" s="4">
        <v>1712000</v>
      </c>
      <c r="P754" s="4">
        <v>475000</v>
      </c>
      <c r="Q754" s="4">
        <v>1237000</v>
      </c>
      <c r="R754" s="2">
        <v>48</v>
      </c>
      <c r="S754" s="5">
        <v>7.71</v>
      </c>
      <c r="T754" s="4">
        <v>33718.559999999998</v>
      </c>
      <c r="U754" s="2" t="s">
        <v>73</v>
      </c>
      <c r="V754" s="2" t="s">
        <v>74</v>
      </c>
      <c r="W754" s="4">
        <v>1281305.28</v>
      </c>
      <c r="X754" s="4">
        <v>337185.52</v>
      </c>
      <c r="Y754" s="4">
        <v>1618490.8</v>
      </c>
      <c r="Z754" s="2">
        <v>0</v>
      </c>
      <c r="AA754" s="2" t="s">
        <v>56</v>
      </c>
      <c r="AB754" s="2" t="s">
        <v>15734</v>
      </c>
      <c r="AC754" s="2" t="s">
        <v>360</v>
      </c>
      <c r="AD754" s="2" t="s">
        <v>76</v>
      </c>
      <c r="AE754" s="5">
        <v>72.25</v>
      </c>
      <c r="AF754" s="2">
        <v>0</v>
      </c>
      <c r="AG754" s="2" t="s">
        <v>77</v>
      </c>
      <c r="AH754" s="2">
        <v>18</v>
      </c>
      <c r="AI754" s="6" t="str">
        <f t="shared" si="33"/>
        <v>25-34</v>
      </c>
      <c r="AJ754" s="11">
        <f>YEAR(tbl_LoanData[[#This Row],[Application Date]])</f>
        <v>2023</v>
      </c>
      <c r="AK754" s="11" t="str">
        <f>TEXT(tbl_LoanData[[#This Row],[Application Date]],"MMMM")</f>
        <v>May</v>
      </c>
      <c r="AL754" s="12">
        <f>DATE(YEAR(tbl_LoanData[[#This Row],[Application Date]]),MONTH(tbl_LoanData[[#This Row],[Application Date]]),1)</f>
        <v>45047</v>
      </c>
      <c r="AM754" s="14">
        <f ca="1">IF(AND(tbl_LoanData[[#This Row],[Application Date]]&gt;=EOMONTH(TODAY(),-1)+1,tbl_LoanData[[#This Row],[Application Date]]&lt;=TODAY()),tbl_LoanData[[#This Row],[Loan Amount]],0)</f>
        <v>0</v>
      </c>
      <c r="AN754" s="14">
        <f>tbl_LoanData[[#This Row],[Amount Paid]]-(Q754-X754)</f>
        <v>381490.80000000005</v>
      </c>
      <c r="AO754" s="14">
        <f>IF(tbl_LoanData[[#This Row],[Application Status]]="Approved",1,0)</f>
        <v>1</v>
      </c>
      <c r="AP754" s="22" t="str">
        <f t="shared" ca="1" si="34"/>
        <v/>
      </c>
      <c r="AQ754" s="22" t="str">
        <f t="shared" ca="1" si="35"/>
        <v/>
      </c>
    </row>
    <row r="755" spans="1:43" ht="14.4" customHeight="1" x14ac:dyDescent="0.3">
      <c r="A755" s="2" t="s">
        <v>5701</v>
      </c>
      <c r="B755" s="2" t="s">
        <v>5702</v>
      </c>
      <c r="C755" s="2" t="s">
        <v>292</v>
      </c>
      <c r="D755" s="2" t="s">
        <v>176</v>
      </c>
      <c r="E755" s="2" t="s">
        <v>102</v>
      </c>
      <c r="F755" s="2">
        <v>21</v>
      </c>
      <c r="G755" s="2" t="s">
        <v>83</v>
      </c>
      <c r="H755" s="2" t="s">
        <v>205</v>
      </c>
      <c r="I755" s="2" t="s">
        <v>49</v>
      </c>
      <c r="J755" s="3">
        <v>45062</v>
      </c>
      <c r="K755" s="3">
        <v>45080</v>
      </c>
      <c r="L755" s="2" t="s">
        <v>40</v>
      </c>
      <c r="M755" s="2" t="s">
        <v>94</v>
      </c>
      <c r="N755" s="2" t="s">
        <v>4</v>
      </c>
      <c r="O755" s="4">
        <v>945000</v>
      </c>
      <c r="P755" s="4">
        <v>131000</v>
      </c>
      <c r="Q755" s="4">
        <v>814000</v>
      </c>
      <c r="R755" s="2">
        <v>12</v>
      </c>
      <c r="S755" s="5">
        <v>13.49</v>
      </c>
      <c r="T755" s="4">
        <v>76984.05</v>
      </c>
      <c r="U755" s="2" t="s">
        <v>73</v>
      </c>
      <c r="V755" s="2" t="s">
        <v>34</v>
      </c>
      <c r="W755" s="4">
        <v>846824.55</v>
      </c>
      <c r="X755" s="4">
        <v>76984.05</v>
      </c>
      <c r="Y755" s="4">
        <v>923808.6</v>
      </c>
      <c r="Z755" s="2">
        <v>29</v>
      </c>
      <c r="AA755" s="2" t="s">
        <v>57</v>
      </c>
      <c r="AB755" s="2" t="s">
        <v>15732</v>
      </c>
      <c r="AC755" s="2" t="s">
        <v>332</v>
      </c>
      <c r="AD755" s="2" t="s">
        <v>76</v>
      </c>
      <c r="AE755" s="5">
        <v>86.14</v>
      </c>
      <c r="AF755" s="2">
        <v>1</v>
      </c>
      <c r="AG755" s="2" t="s">
        <v>77</v>
      </c>
      <c r="AH755" s="2">
        <v>18</v>
      </c>
      <c r="AI755" s="6" t="str">
        <f t="shared" si="33"/>
        <v>18-24</v>
      </c>
      <c r="AJ755" s="11">
        <f>YEAR(tbl_LoanData[[#This Row],[Application Date]])</f>
        <v>2023</v>
      </c>
      <c r="AK755" s="11" t="str">
        <f>TEXT(tbl_LoanData[[#This Row],[Application Date]],"MMMM")</f>
        <v>May</v>
      </c>
      <c r="AL755" s="12">
        <f>DATE(YEAR(tbl_LoanData[[#This Row],[Application Date]]),MONTH(tbl_LoanData[[#This Row],[Application Date]]),1)</f>
        <v>45047</v>
      </c>
      <c r="AM755" s="14">
        <f ca="1">IF(AND(tbl_LoanData[[#This Row],[Application Date]]&gt;=EOMONTH(TODAY(),-1)+1,tbl_LoanData[[#This Row],[Application Date]]&lt;=TODAY()),tbl_LoanData[[#This Row],[Loan Amount]],0)</f>
        <v>0</v>
      </c>
      <c r="AN755" s="14">
        <f>tbl_LoanData[[#This Row],[Amount Paid]]-(Q755-X755)</f>
        <v>109808.60000000009</v>
      </c>
      <c r="AO755" s="14">
        <f>IF(tbl_LoanData[[#This Row],[Application Status]]="Approved",1,0)</f>
        <v>1</v>
      </c>
      <c r="AP755" s="22" t="str">
        <f t="shared" ca="1" si="34"/>
        <v/>
      </c>
      <c r="AQ755" s="22" t="str">
        <f t="shared" ca="1" si="35"/>
        <v/>
      </c>
    </row>
    <row r="756" spans="1:43" ht="14.4" customHeight="1" x14ac:dyDescent="0.3">
      <c r="A756" s="2" t="s">
        <v>5729</v>
      </c>
      <c r="B756" s="2" t="s">
        <v>5730</v>
      </c>
      <c r="C756" s="2" t="s">
        <v>423</v>
      </c>
      <c r="D756" s="2" t="s">
        <v>102</v>
      </c>
      <c r="E756" s="2" t="s">
        <v>204</v>
      </c>
      <c r="F756" s="2">
        <v>32</v>
      </c>
      <c r="G756" s="2" t="s">
        <v>69</v>
      </c>
      <c r="H756" s="2" t="s">
        <v>516</v>
      </c>
      <c r="I756" s="2" t="s">
        <v>53</v>
      </c>
      <c r="J756" s="3">
        <v>45059</v>
      </c>
      <c r="K756" s="3">
        <v>45072</v>
      </c>
      <c r="L756" s="2" t="s">
        <v>36</v>
      </c>
      <c r="M756" s="2" t="s">
        <v>94</v>
      </c>
      <c r="N756" s="2" t="s">
        <v>212</v>
      </c>
      <c r="O756" s="4">
        <v>982000</v>
      </c>
      <c r="P756" s="4">
        <v>118000</v>
      </c>
      <c r="Q756" s="4">
        <v>864000</v>
      </c>
      <c r="R756" s="2">
        <v>48</v>
      </c>
      <c r="S756" s="5">
        <v>6.3</v>
      </c>
      <c r="T756" s="4">
        <v>22536</v>
      </c>
      <c r="U756" s="2" t="s">
        <v>73</v>
      </c>
      <c r="V756" s="2" t="s">
        <v>74</v>
      </c>
      <c r="W756" s="4">
        <v>878904</v>
      </c>
      <c r="X756" s="4">
        <v>202824</v>
      </c>
      <c r="Y756" s="4">
        <v>1081728</v>
      </c>
      <c r="Z756" s="2">
        <v>0</v>
      </c>
      <c r="AA756" s="2" t="s">
        <v>56</v>
      </c>
      <c r="AB756" s="2" t="s">
        <v>15736</v>
      </c>
      <c r="AC756" s="2" t="s">
        <v>146</v>
      </c>
      <c r="AD756" s="2" t="s">
        <v>76</v>
      </c>
      <c r="AE756" s="5">
        <v>87.98</v>
      </c>
      <c r="AF756" s="2">
        <v>0</v>
      </c>
      <c r="AG756" s="2" t="s">
        <v>77</v>
      </c>
      <c r="AH756" s="2">
        <v>13</v>
      </c>
      <c r="AI756" s="6" t="str">
        <f t="shared" si="33"/>
        <v>25-34</v>
      </c>
      <c r="AJ756" s="11">
        <f>YEAR(tbl_LoanData[[#This Row],[Application Date]])</f>
        <v>2023</v>
      </c>
      <c r="AK756" s="11" t="str">
        <f>TEXT(tbl_LoanData[[#This Row],[Application Date]],"MMMM")</f>
        <v>May</v>
      </c>
      <c r="AL756" s="12">
        <f>DATE(YEAR(tbl_LoanData[[#This Row],[Application Date]]),MONTH(tbl_LoanData[[#This Row],[Application Date]]),1)</f>
        <v>45047</v>
      </c>
      <c r="AM756" s="14">
        <f ca="1">IF(AND(tbl_LoanData[[#This Row],[Application Date]]&gt;=EOMONTH(TODAY(),-1)+1,tbl_LoanData[[#This Row],[Application Date]]&lt;=TODAY()),tbl_LoanData[[#This Row],[Loan Amount]],0)</f>
        <v>0</v>
      </c>
      <c r="AN756" s="14">
        <f>tbl_LoanData[[#This Row],[Amount Paid]]-(Q756-X756)</f>
        <v>217728</v>
      </c>
      <c r="AO756" s="14">
        <f>IF(tbl_LoanData[[#This Row],[Application Status]]="Approved",1,0)</f>
        <v>1</v>
      </c>
      <c r="AP756" s="22" t="str">
        <f t="shared" ca="1" si="34"/>
        <v/>
      </c>
      <c r="AQ756" s="22" t="str">
        <f t="shared" ca="1" si="35"/>
        <v/>
      </c>
    </row>
    <row r="757" spans="1:43" ht="14.4" customHeight="1" x14ac:dyDescent="0.3">
      <c r="A757" s="2" t="s">
        <v>5747</v>
      </c>
      <c r="B757" s="2" t="s">
        <v>5748</v>
      </c>
      <c r="C757" s="2" t="s">
        <v>223</v>
      </c>
      <c r="D757" s="2" t="s">
        <v>117</v>
      </c>
      <c r="E757" s="2" t="s">
        <v>284</v>
      </c>
      <c r="F757" s="2">
        <v>51</v>
      </c>
      <c r="G757" s="2" t="s">
        <v>69</v>
      </c>
      <c r="H757" s="2" t="s">
        <v>228</v>
      </c>
      <c r="I757" s="2" t="s">
        <v>43</v>
      </c>
      <c r="J757" s="3">
        <v>45047</v>
      </c>
      <c r="K757" s="3">
        <v>45051</v>
      </c>
      <c r="L757" s="2" t="s">
        <v>36</v>
      </c>
      <c r="M757" s="2" t="s">
        <v>104</v>
      </c>
      <c r="N757" s="2" t="s">
        <v>105</v>
      </c>
      <c r="O757" s="4">
        <v>1726000</v>
      </c>
      <c r="P757" s="4">
        <v>408600</v>
      </c>
      <c r="Q757" s="4">
        <v>1317400</v>
      </c>
      <c r="R757" s="2">
        <v>48</v>
      </c>
      <c r="S757" s="5">
        <v>12.7</v>
      </c>
      <c r="T757" s="4">
        <v>41388.32</v>
      </c>
      <c r="U757" s="2" t="s">
        <v>73</v>
      </c>
      <c r="V757" s="2" t="s">
        <v>74</v>
      </c>
      <c r="W757" s="4">
        <v>1531367.84</v>
      </c>
      <c r="X757" s="4">
        <v>455271.36</v>
      </c>
      <c r="Y757" s="4">
        <v>1986639.2</v>
      </c>
      <c r="Z757" s="2">
        <v>96</v>
      </c>
      <c r="AA757" s="2" t="s">
        <v>60</v>
      </c>
      <c r="AB757" s="2" t="s">
        <v>15731</v>
      </c>
      <c r="AC757" s="2" t="s">
        <v>129</v>
      </c>
      <c r="AD757" s="2" t="s">
        <v>76</v>
      </c>
      <c r="AE757" s="5">
        <v>76.33</v>
      </c>
      <c r="AF757" s="2">
        <v>3</v>
      </c>
      <c r="AG757" s="2" t="s">
        <v>130</v>
      </c>
      <c r="AH757" s="2">
        <v>4</v>
      </c>
      <c r="AI757" s="6" t="str">
        <f t="shared" si="33"/>
        <v>45-54</v>
      </c>
      <c r="AJ757" s="11">
        <f>YEAR(tbl_LoanData[[#This Row],[Application Date]])</f>
        <v>2023</v>
      </c>
      <c r="AK757" s="11" t="str">
        <f>TEXT(tbl_LoanData[[#This Row],[Application Date]],"MMMM")</f>
        <v>May</v>
      </c>
      <c r="AL757" s="12">
        <f>DATE(YEAR(tbl_LoanData[[#This Row],[Application Date]]),MONTH(tbl_LoanData[[#This Row],[Application Date]]),1)</f>
        <v>45047</v>
      </c>
      <c r="AM757" s="14">
        <f ca="1">IF(AND(tbl_LoanData[[#This Row],[Application Date]]&gt;=EOMONTH(TODAY(),-1)+1,tbl_LoanData[[#This Row],[Application Date]]&lt;=TODAY()),tbl_LoanData[[#This Row],[Loan Amount]],0)</f>
        <v>0</v>
      </c>
      <c r="AN757" s="14">
        <f>tbl_LoanData[[#This Row],[Amount Paid]]-(Q757-X757)</f>
        <v>669239.20000000007</v>
      </c>
      <c r="AO757" s="14">
        <f>IF(tbl_LoanData[[#This Row],[Application Status]]="Approved",1,0)</f>
        <v>1</v>
      </c>
      <c r="AP757" s="22" t="str">
        <f t="shared" ca="1" si="34"/>
        <v/>
      </c>
      <c r="AQ757" s="22" t="str">
        <f t="shared" ca="1" si="35"/>
        <v/>
      </c>
    </row>
    <row r="758" spans="1:43" ht="14.4" customHeight="1" x14ac:dyDescent="0.3">
      <c r="A758" s="2" t="s">
        <v>5789</v>
      </c>
      <c r="B758" s="2" t="s">
        <v>5790</v>
      </c>
      <c r="C758" s="2" t="s">
        <v>80</v>
      </c>
      <c r="D758" s="2" t="s">
        <v>311</v>
      </c>
      <c r="E758" s="2" t="s">
        <v>125</v>
      </c>
      <c r="F758" s="2">
        <v>23</v>
      </c>
      <c r="G758" s="2" t="s">
        <v>83</v>
      </c>
      <c r="H758" s="2" t="s">
        <v>244</v>
      </c>
      <c r="I758" s="2" t="s">
        <v>48</v>
      </c>
      <c r="J758" s="3">
        <v>45052</v>
      </c>
      <c r="K758" s="3">
        <v>45058</v>
      </c>
      <c r="L758" s="2" t="s">
        <v>39</v>
      </c>
      <c r="M758" s="2" t="s">
        <v>85</v>
      </c>
      <c r="N758" s="2" t="s">
        <v>373</v>
      </c>
      <c r="O758" s="4">
        <v>2404000</v>
      </c>
      <c r="P758" s="4">
        <v>419200</v>
      </c>
      <c r="Q758" s="4">
        <v>1984800</v>
      </c>
      <c r="R758" s="2">
        <v>36</v>
      </c>
      <c r="S758" s="5">
        <v>12.71</v>
      </c>
      <c r="T758" s="4">
        <v>76155.67</v>
      </c>
      <c r="U758" s="2" t="s">
        <v>73</v>
      </c>
      <c r="V758" s="2" t="s">
        <v>33</v>
      </c>
      <c r="W758" s="4">
        <v>2741604.24</v>
      </c>
      <c r="X758" s="4">
        <v>0</v>
      </c>
      <c r="Y758" s="4">
        <v>2741604.24</v>
      </c>
      <c r="Z758" s="2">
        <v>0</v>
      </c>
      <c r="AA758" s="2" t="s">
        <v>56</v>
      </c>
      <c r="AB758" s="2" t="s">
        <v>15733</v>
      </c>
      <c r="AC758" s="2" t="s">
        <v>146</v>
      </c>
      <c r="AD758" s="2" t="s">
        <v>76</v>
      </c>
      <c r="AE758" s="5">
        <v>82.56</v>
      </c>
      <c r="AF758" s="2">
        <v>0</v>
      </c>
      <c r="AG758" s="2" t="s">
        <v>77</v>
      </c>
      <c r="AH758" s="2">
        <v>6</v>
      </c>
      <c r="AI758" s="6" t="str">
        <f t="shared" si="33"/>
        <v>18-24</v>
      </c>
      <c r="AJ758" s="11">
        <f>YEAR(tbl_LoanData[[#This Row],[Application Date]])</f>
        <v>2023</v>
      </c>
      <c r="AK758" s="11" t="str">
        <f>TEXT(tbl_LoanData[[#This Row],[Application Date]],"MMMM")</f>
        <v>May</v>
      </c>
      <c r="AL758" s="12">
        <f>DATE(YEAR(tbl_LoanData[[#This Row],[Application Date]]),MONTH(tbl_LoanData[[#This Row],[Application Date]]),1)</f>
        <v>45047</v>
      </c>
      <c r="AM758" s="14">
        <f ca="1">IF(AND(tbl_LoanData[[#This Row],[Application Date]]&gt;=EOMONTH(TODAY(),-1)+1,tbl_LoanData[[#This Row],[Application Date]]&lt;=TODAY()),tbl_LoanData[[#This Row],[Loan Amount]],0)</f>
        <v>0</v>
      </c>
      <c r="AN758" s="14">
        <f>tbl_LoanData[[#This Row],[Amount Paid]]-(Q758-X758)</f>
        <v>756804.24000000022</v>
      </c>
      <c r="AO758" s="14">
        <f>IF(tbl_LoanData[[#This Row],[Application Status]]="Approved",1,0)</f>
        <v>1</v>
      </c>
      <c r="AP758" s="22" t="str">
        <f t="shared" ca="1" si="34"/>
        <v/>
      </c>
      <c r="AQ758" s="22" t="str">
        <f t="shared" ca="1" si="35"/>
        <v/>
      </c>
    </row>
    <row r="759" spans="1:43" ht="14.4" customHeight="1" x14ac:dyDescent="0.3">
      <c r="A759" s="2" t="s">
        <v>5839</v>
      </c>
      <c r="B759" s="2" t="s">
        <v>5840</v>
      </c>
      <c r="C759" s="2" t="s">
        <v>347</v>
      </c>
      <c r="D759" s="2" t="s">
        <v>204</v>
      </c>
      <c r="E759" s="2" t="s">
        <v>118</v>
      </c>
      <c r="F759" s="2">
        <v>46</v>
      </c>
      <c r="G759" s="2" t="s">
        <v>69</v>
      </c>
      <c r="H759" s="2" t="s">
        <v>70</v>
      </c>
      <c r="I759" s="2" t="s">
        <v>50</v>
      </c>
      <c r="J759" s="3">
        <v>45075</v>
      </c>
      <c r="K759" s="3">
        <v>45092</v>
      </c>
      <c r="L759" s="2" t="s">
        <v>37</v>
      </c>
      <c r="M759" s="2" t="s">
        <v>104</v>
      </c>
      <c r="N759" s="2" t="s">
        <v>286</v>
      </c>
      <c r="O759" s="4">
        <v>193000</v>
      </c>
      <c r="P759" s="4">
        <v>60200</v>
      </c>
      <c r="Q759" s="4">
        <v>132800</v>
      </c>
      <c r="R759" s="2">
        <v>48</v>
      </c>
      <c r="S759" s="5">
        <v>9.52</v>
      </c>
      <c r="T759" s="4">
        <v>3820.21</v>
      </c>
      <c r="U759" s="2" t="s">
        <v>73</v>
      </c>
      <c r="V759" s="2" t="s">
        <v>74</v>
      </c>
      <c r="W759" s="4">
        <v>145167.98000000001</v>
      </c>
      <c r="X759" s="4">
        <v>38202.26</v>
      </c>
      <c r="Y759" s="4">
        <v>183370.23999999999</v>
      </c>
      <c r="Z759" s="2">
        <v>0</v>
      </c>
      <c r="AA759" s="2" t="s">
        <v>56</v>
      </c>
      <c r="AB759" s="2" t="s">
        <v>15735</v>
      </c>
      <c r="AC759" s="2" t="s">
        <v>360</v>
      </c>
      <c r="AD759" s="2" t="s">
        <v>76</v>
      </c>
      <c r="AE759" s="5">
        <v>68.81</v>
      </c>
      <c r="AF759" s="2">
        <v>0</v>
      </c>
      <c r="AG759" s="2" t="s">
        <v>77</v>
      </c>
      <c r="AH759" s="2">
        <v>17</v>
      </c>
      <c r="AI759" s="6" t="str">
        <f t="shared" si="33"/>
        <v>45-54</v>
      </c>
      <c r="AJ759" s="11">
        <f>YEAR(tbl_LoanData[[#This Row],[Application Date]])</f>
        <v>2023</v>
      </c>
      <c r="AK759" s="11" t="str">
        <f>TEXT(tbl_LoanData[[#This Row],[Application Date]],"MMMM")</f>
        <v>May</v>
      </c>
      <c r="AL759" s="12">
        <f>DATE(YEAR(tbl_LoanData[[#This Row],[Application Date]]),MONTH(tbl_LoanData[[#This Row],[Application Date]]),1)</f>
        <v>45047</v>
      </c>
      <c r="AM759" s="14">
        <f ca="1">IF(AND(tbl_LoanData[[#This Row],[Application Date]]&gt;=EOMONTH(TODAY(),-1)+1,tbl_LoanData[[#This Row],[Application Date]]&lt;=TODAY()),tbl_LoanData[[#This Row],[Loan Amount]],0)</f>
        <v>0</v>
      </c>
      <c r="AN759" s="14">
        <f>tbl_LoanData[[#This Row],[Amount Paid]]-(Q759-X759)</f>
        <v>50570.24000000002</v>
      </c>
      <c r="AO759" s="14">
        <f>IF(tbl_LoanData[[#This Row],[Application Status]]="Approved",1,0)</f>
        <v>1</v>
      </c>
      <c r="AP759" s="22" t="str">
        <f t="shared" ca="1" si="34"/>
        <v/>
      </c>
      <c r="AQ759" s="22" t="str">
        <f t="shared" ca="1" si="35"/>
        <v/>
      </c>
    </row>
    <row r="760" spans="1:43" ht="14.4" customHeight="1" x14ac:dyDescent="0.3">
      <c r="A760" s="2" t="s">
        <v>5841</v>
      </c>
      <c r="B760" s="2" t="s">
        <v>5842</v>
      </c>
      <c r="C760" s="2" t="s">
        <v>405</v>
      </c>
      <c r="D760" s="2" t="s">
        <v>176</v>
      </c>
      <c r="E760" s="2" t="s">
        <v>82</v>
      </c>
      <c r="F760" s="2">
        <v>39</v>
      </c>
      <c r="G760" s="2" t="s">
        <v>69</v>
      </c>
      <c r="H760" s="2" t="s">
        <v>136</v>
      </c>
      <c r="I760" s="2" t="s">
        <v>49</v>
      </c>
      <c r="J760" s="3">
        <v>45050</v>
      </c>
      <c r="K760" s="3">
        <v>45070</v>
      </c>
      <c r="L760" s="2" t="s">
        <v>37</v>
      </c>
      <c r="M760" s="2" t="s">
        <v>94</v>
      </c>
      <c r="N760" s="2" t="s">
        <v>234</v>
      </c>
      <c r="O760" s="4">
        <v>147000</v>
      </c>
      <c r="P760" s="4">
        <v>29200</v>
      </c>
      <c r="Q760" s="4">
        <v>117800</v>
      </c>
      <c r="R760" s="2">
        <v>12</v>
      </c>
      <c r="S760" s="5">
        <v>12.79</v>
      </c>
      <c r="T760" s="4">
        <v>11072.22</v>
      </c>
      <c r="U760" s="2" t="s">
        <v>73</v>
      </c>
      <c r="V760" s="2" t="s">
        <v>34</v>
      </c>
      <c r="W760" s="4">
        <v>99649.98</v>
      </c>
      <c r="X760" s="4">
        <v>33216.639999999999</v>
      </c>
      <c r="Y760" s="4">
        <v>132866.62</v>
      </c>
      <c r="Z760" s="2">
        <v>87</v>
      </c>
      <c r="AA760" s="2" t="s">
        <v>59</v>
      </c>
      <c r="AB760" s="2" t="s">
        <v>15730</v>
      </c>
      <c r="AC760" s="2" t="s">
        <v>138</v>
      </c>
      <c r="AD760" s="2" t="s">
        <v>76</v>
      </c>
      <c r="AE760" s="5">
        <v>80.14</v>
      </c>
      <c r="AF760" s="2">
        <v>3</v>
      </c>
      <c r="AG760" s="2" t="s">
        <v>130</v>
      </c>
      <c r="AH760" s="2">
        <v>20</v>
      </c>
      <c r="AI760" s="6" t="str">
        <f t="shared" si="33"/>
        <v>35-44</v>
      </c>
      <c r="AJ760" s="11">
        <f>YEAR(tbl_LoanData[[#This Row],[Application Date]])</f>
        <v>2023</v>
      </c>
      <c r="AK760" s="11" t="str">
        <f>TEXT(tbl_LoanData[[#This Row],[Application Date]],"MMMM")</f>
        <v>May</v>
      </c>
      <c r="AL760" s="12">
        <f>DATE(YEAR(tbl_LoanData[[#This Row],[Application Date]]),MONTH(tbl_LoanData[[#This Row],[Application Date]]),1)</f>
        <v>45047</v>
      </c>
      <c r="AM760" s="14">
        <f ca="1">IF(AND(tbl_LoanData[[#This Row],[Application Date]]&gt;=EOMONTH(TODAY(),-1)+1,tbl_LoanData[[#This Row],[Application Date]]&lt;=TODAY()),tbl_LoanData[[#This Row],[Loan Amount]],0)</f>
        <v>0</v>
      </c>
      <c r="AN760" s="14">
        <f>tbl_LoanData[[#This Row],[Amount Paid]]-(Q760-X760)</f>
        <v>15066.619999999995</v>
      </c>
      <c r="AO760" s="14">
        <f>IF(tbl_LoanData[[#This Row],[Application Status]]="Approved",1,0)</f>
        <v>1</v>
      </c>
      <c r="AP760" s="22" t="str">
        <f t="shared" ca="1" si="34"/>
        <v/>
      </c>
      <c r="AQ760" s="22" t="str">
        <f t="shared" ca="1" si="35"/>
        <v/>
      </c>
    </row>
    <row r="761" spans="1:43" ht="14.4" customHeight="1" x14ac:dyDescent="0.3">
      <c r="A761" s="2" t="s">
        <v>5979</v>
      </c>
      <c r="B761" s="2" t="s">
        <v>5980</v>
      </c>
      <c r="C761" s="2" t="s">
        <v>999</v>
      </c>
      <c r="D761" s="2" t="s">
        <v>67</v>
      </c>
      <c r="E761" s="2" t="s">
        <v>323</v>
      </c>
      <c r="F761" s="2">
        <v>39</v>
      </c>
      <c r="G761" s="2" t="s">
        <v>69</v>
      </c>
      <c r="H761" s="2" t="s">
        <v>136</v>
      </c>
      <c r="I761" s="2" t="s">
        <v>49</v>
      </c>
      <c r="J761" s="3">
        <v>45049</v>
      </c>
      <c r="K761" s="3">
        <v>45058</v>
      </c>
      <c r="L761" s="2" t="s">
        <v>36</v>
      </c>
      <c r="M761" s="2" t="s">
        <v>104</v>
      </c>
      <c r="N761" s="2" t="s">
        <v>592</v>
      </c>
      <c r="O761" s="4">
        <v>1891000</v>
      </c>
      <c r="P761" s="4">
        <v>666800</v>
      </c>
      <c r="Q761" s="4">
        <v>1224200</v>
      </c>
      <c r="R761" s="2">
        <v>24</v>
      </c>
      <c r="S761" s="5">
        <v>12.69</v>
      </c>
      <c r="T761" s="4">
        <v>63954.25</v>
      </c>
      <c r="U761" s="2" t="s">
        <v>73</v>
      </c>
      <c r="V761" s="2" t="s">
        <v>33</v>
      </c>
      <c r="W761" s="4">
        <v>1534901.96</v>
      </c>
      <c r="X761" s="4">
        <v>0</v>
      </c>
      <c r="Y761" s="4">
        <v>1534901.96</v>
      </c>
      <c r="Z761" s="2">
        <v>0</v>
      </c>
      <c r="AA761" s="2" t="s">
        <v>56</v>
      </c>
      <c r="AB761" s="2" t="s">
        <v>15727</v>
      </c>
      <c r="AC761" s="2" t="s">
        <v>129</v>
      </c>
      <c r="AD761" s="2" t="s">
        <v>76</v>
      </c>
      <c r="AE761" s="5">
        <v>64.739999999999995</v>
      </c>
      <c r="AF761" s="2">
        <v>0</v>
      </c>
      <c r="AG761" s="2" t="s">
        <v>77</v>
      </c>
      <c r="AH761" s="2">
        <v>9</v>
      </c>
      <c r="AI761" s="6" t="str">
        <f t="shared" si="33"/>
        <v>35-44</v>
      </c>
      <c r="AJ761" s="11">
        <f>YEAR(tbl_LoanData[[#This Row],[Application Date]])</f>
        <v>2023</v>
      </c>
      <c r="AK761" s="11" t="str">
        <f>TEXT(tbl_LoanData[[#This Row],[Application Date]],"MMMM")</f>
        <v>May</v>
      </c>
      <c r="AL761" s="12">
        <f>DATE(YEAR(tbl_LoanData[[#This Row],[Application Date]]),MONTH(tbl_LoanData[[#This Row],[Application Date]]),1)</f>
        <v>45047</v>
      </c>
      <c r="AM761" s="14">
        <f ca="1">IF(AND(tbl_LoanData[[#This Row],[Application Date]]&gt;=EOMONTH(TODAY(),-1)+1,tbl_LoanData[[#This Row],[Application Date]]&lt;=TODAY()),tbl_LoanData[[#This Row],[Loan Amount]],0)</f>
        <v>0</v>
      </c>
      <c r="AN761" s="14">
        <f>tbl_LoanData[[#This Row],[Amount Paid]]-(Q761-X761)</f>
        <v>310701.95999999996</v>
      </c>
      <c r="AO761" s="14">
        <f>IF(tbl_LoanData[[#This Row],[Application Status]]="Approved",1,0)</f>
        <v>1</v>
      </c>
      <c r="AP761" s="22" t="str">
        <f t="shared" ca="1" si="34"/>
        <v/>
      </c>
      <c r="AQ761" s="22" t="str">
        <f t="shared" ca="1" si="35"/>
        <v/>
      </c>
    </row>
    <row r="762" spans="1:43" x14ac:dyDescent="0.3">
      <c r="A762" s="2" t="s">
        <v>5997</v>
      </c>
      <c r="B762" s="2" t="s">
        <v>5998</v>
      </c>
      <c r="C762" s="2" t="s">
        <v>586</v>
      </c>
      <c r="D762" s="2" t="s">
        <v>67</v>
      </c>
      <c r="E762" s="2" t="s">
        <v>118</v>
      </c>
      <c r="F762" s="2">
        <v>42</v>
      </c>
      <c r="G762" s="2" t="s">
        <v>69</v>
      </c>
      <c r="H762" s="2" t="s">
        <v>126</v>
      </c>
      <c r="I762" s="2" t="s">
        <v>44</v>
      </c>
      <c r="J762" s="3">
        <v>45061</v>
      </c>
      <c r="K762" s="3">
        <v>45072</v>
      </c>
      <c r="L762" s="2" t="s">
        <v>40</v>
      </c>
      <c r="M762" s="2" t="s">
        <v>85</v>
      </c>
      <c r="N762" s="2" t="s">
        <v>86</v>
      </c>
      <c r="O762" s="4">
        <v>1254000</v>
      </c>
      <c r="P762" s="4">
        <v>190800</v>
      </c>
      <c r="Q762" s="4">
        <v>1063200</v>
      </c>
      <c r="R762" s="2">
        <v>48</v>
      </c>
      <c r="S762" s="5">
        <v>14.38</v>
      </c>
      <c r="T762" s="4">
        <v>34890.68</v>
      </c>
      <c r="U762" s="2" t="s">
        <v>73</v>
      </c>
      <c r="V762" s="2" t="s">
        <v>74</v>
      </c>
      <c r="W762" s="4">
        <v>1360736.52</v>
      </c>
      <c r="X762" s="4">
        <v>314016.12</v>
      </c>
      <c r="Y762" s="4">
        <v>1674752.64</v>
      </c>
      <c r="Z762" s="2">
        <v>0</v>
      </c>
      <c r="AA762" s="2" t="s">
        <v>56</v>
      </c>
      <c r="AB762" s="2" t="s">
        <v>15728</v>
      </c>
      <c r="AC762" s="2" t="s">
        <v>106</v>
      </c>
      <c r="AD762" s="2" t="s">
        <v>76</v>
      </c>
      <c r="AE762" s="5">
        <v>84.78</v>
      </c>
      <c r="AF762" s="2">
        <v>0</v>
      </c>
      <c r="AG762" s="2" t="s">
        <v>77</v>
      </c>
      <c r="AH762" s="2">
        <v>11</v>
      </c>
      <c r="AI762" s="6" t="str">
        <f t="shared" si="33"/>
        <v>35-44</v>
      </c>
      <c r="AJ762" s="11">
        <f>YEAR(tbl_LoanData[[#This Row],[Application Date]])</f>
        <v>2023</v>
      </c>
      <c r="AK762" s="11" t="str">
        <f>TEXT(tbl_LoanData[[#This Row],[Application Date]],"MMMM")</f>
        <v>May</v>
      </c>
      <c r="AL762" s="12">
        <f>DATE(YEAR(tbl_LoanData[[#This Row],[Application Date]]),MONTH(tbl_LoanData[[#This Row],[Application Date]]),1)</f>
        <v>45047</v>
      </c>
      <c r="AM762" s="14">
        <f ca="1">IF(AND(tbl_LoanData[[#This Row],[Application Date]]&gt;=EOMONTH(TODAY(),-1)+1,tbl_LoanData[[#This Row],[Application Date]]&lt;=TODAY()),tbl_LoanData[[#This Row],[Loan Amount]],0)</f>
        <v>0</v>
      </c>
      <c r="AN762" s="14">
        <f>tbl_LoanData[[#This Row],[Amount Paid]]-(Q762-X762)</f>
        <v>611552.64</v>
      </c>
      <c r="AO762" s="14">
        <f>IF(tbl_LoanData[[#This Row],[Application Status]]="Approved",1,0)</f>
        <v>1</v>
      </c>
      <c r="AP762" s="22" t="str">
        <f t="shared" ca="1" si="34"/>
        <v/>
      </c>
      <c r="AQ762" s="22" t="str">
        <f t="shared" ca="1" si="35"/>
        <v/>
      </c>
    </row>
    <row r="763" spans="1:43" ht="14.4" customHeight="1" x14ac:dyDescent="0.3">
      <c r="A763" s="2" t="s">
        <v>6011</v>
      </c>
      <c r="B763" s="2" t="s">
        <v>6012</v>
      </c>
      <c r="C763" s="2" t="s">
        <v>644</v>
      </c>
      <c r="D763" s="2" t="s">
        <v>204</v>
      </c>
      <c r="E763" s="2" t="s">
        <v>385</v>
      </c>
      <c r="F763" s="2">
        <v>51</v>
      </c>
      <c r="G763" s="2" t="s">
        <v>83</v>
      </c>
      <c r="H763" s="2" t="s">
        <v>372</v>
      </c>
      <c r="I763" s="2" t="s">
        <v>43</v>
      </c>
      <c r="J763" s="3">
        <v>45058</v>
      </c>
      <c r="K763" s="3"/>
      <c r="L763" s="2" t="s">
        <v>40</v>
      </c>
      <c r="M763" s="2" t="s">
        <v>94</v>
      </c>
      <c r="N763" s="2" t="s">
        <v>4</v>
      </c>
      <c r="O763" s="4">
        <v>1220000</v>
      </c>
      <c r="P763" s="4">
        <v>191900</v>
      </c>
      <c r="Q763" s="4">
        <v>1028100</v>
      </c>
      <c r="R763" s="2">
        <v>24</v>
      </c>
      <c r="S763" s="5">
        <v>9.89</v>
      </c>
      <c r="T763" s="4">
        <v>51310.76</v>
      </c>
      <c r="U763" s="2" t="s">
        <v>96</v>
      </c>
      <c r="V763" s="2" t="s">
        <v>97</v>
      </c>
      <c r="W763" s="4">
        <v>0</v>
      </c>
      <c r="X763" s="4">
        <v>0</v>
      </c>
      <c r="Y763" s="4">
        <v>1231458.18</v>
      </c>
      <c r="Z763" s="2">
        <v>0</v>
      </c>
      <c r="AA763" s="2" t="s">
        <v>97</v>
      </c>
      <c r="AB763" s="2" t="s">
        <v>15730</v>
      </c>
      <c r="AC763" s="2" t="s">
        <v>146</v>
      </c>
      <c r="AD763" s="2" t="s">
        <v>76</v>
      </c>
      <c r="AE763" s="5">
        <v>84.27</v>
      </c>
      <c r="AF763" s="2">
        <v>0</v>
      </c>
      <c r="AG763" s="2" t="s">
        <v>97</v>
      </c>
      <c r="AH763" s="2"/>
      <c r="AI763" s="6" t="str">
        <f t="shared" si="33"/>
        <v>45-54</v>
      </c>
      <c r="AJ763" s="11">
        <f>YEAR(tbl_LoanData[[#This Row],[Application Date]])</f>
        <v>2023</v>
      </c>
      <c r="AK763" s="11" t="str">
        <f>TEXT(tbl_LoanData[[#This Row],[Application Date]],"MMMM")</f>
        <v>May</v>
      </c>
      <c r="AL763" s="12">
        <f>DATE(YEAR(tbl_LoanData[[#This Row],[Application Date]]),MONTH(tbl_LoanData[[#This Row],[Application Date]]),1)</f>
        <v>45047</v>
      </c>
      <c r="AM763" s="14">
        <f ca="1">IF(AND(tbl_LoanData[[#This Row],[Application Date]]&gt;=EOMONTH(TODAY(),-1)+1,tbl_LoanData[[#This Row],[Application Date]]&lt;=TODAY()),tbl_LoanData[[#This Row],[Loan Amount]],0)</f>
        <v>0</v>
      </c>
      <c r="AN763" s="14">
        <f>tbl_LoanData[[#This Row],[Amount Paid]]-(Q763-X763)</f>
        <v>-1028100</v>
      </c>
      <c r="AO763" s="14">
        <f>IF(tbl_LoanData[[#This Row],[Application Status]]="Approved",1,0)</f>
        <v>0</v>
      </c>
      <c r="AP763" s="22" t="str">
        <f t="shared" ca="1" si="34"/>
        <v/>
      </c>
      <c r="AQ763" s="22" t="str">
        <f t="shared" ca="1" si="35"/>
        <v/>
      </c>
    </row>
    <row r="764" spans="1:43" ht="14.4" customHeight="1" x14ac:dyDescent="0.3">
      <c r="A764" s="2" t="s">
        <v>6057</v>
      </c>
      <c r="B764" s="2" t="s">
        <v>6058</v>
      </c>
      <c r="C764" s="2" t="s">
        <v>599</v>
      </c>
      <c r="D764" s="2" t="s">
        <v>311</v>
      </c>
      <c r="E764" s="2" t="s">
        <v>268</v>
      </c>
      <c r="F764" s="2">
        <v>47</v>
      </c>
      <c r="G764" s="2" t="s">
        <v>83</v>
      </c>
      <c r="H764" s="2" t="s">
        <v>110</v>
      </c>
      <c r="I764" s="2" t="s">
        <v>46</v>
      </c>
      <c r="J764" s="3">
        <v>45074</v>
      </c>
      <c r="K764" s="3"/>
      <c r="L764" s="2" t="s">
        <v>37</v>
      </c>
      <c r="M764" s="2" t="s">
        <v>199</v>
      </c>
      <c r="N764" s="2" t="s">
        <v>200</v>
      </c>
      <c r="O764" s="4">
        <v>205000</v>
      </c>
      <c r="P764" s="4">
        <v>62400</v>
      </c>
      <c r="Q764" s="4">
        <v>142600</v>
      </c>
      <c r="R764" s="2">
        <v>24</v>
      </c>
      <c r="S764" s="5">
        <v>11.75</v>
      </c>
      <c r="T764" s="4">
        <v>7337.96</v>
      </c>
      <c r="U764" s="2" t="s">
        <v>113</v>
      </c>
      <c r="V764" s="2" t="s">
        <v>97</v>
      </c>
      <c r="W764" s="4">
        <v>0</v>
      </c>
      <c r="X764" s="4">
        <v>0</v>
      </c>
      <c r="Y764" s="4">
        <v>176111</v>
      </c>
      <c r="Z764" s="2">
        <v>0</v>
      </c>
      <c r="AA764" s="2" t="s">
        <v>97</v>
      </c>
      <c r="AB764" s="2" t="s">
        <v>15735</v>
      </c>
      <c r="AC764" s="2" t="s">
        <v>332</v>
      </c>
      <c r="AD764" s="2" t="s">
        <v>76</v>
      </c>
      <c r="AE764" s="5">
        <v>69.56</v>
      </c>
      <c r="AF764" s="2">
        <v>0</v>
      </c>
      <c r="AG764" s="2" t="s">
        <v>97</v>
      </c>
      <c r="AH764" s="2"/>
      <c r="AI764" s="6" t="str">
        <f t="shared" si="33"/>
        <v>45-54</v>
      </c>
      <c r="AJ764" s="11">
        <f>YEAR(tbl_LoanData[[#This Row],[Application Date]])</f>
        <v>2023</v>
      </c>
      <c r="AK764" s="11" t="str">
        <f>TEXT(tbl_LoanData[[#This Row],[Application Date]],"MMMM")</f>
        <v>May</v>
      </c>
      <c r="AL764" s="12">
        <f>DATE(YEAR(tbl_LoanData[[#This Row],[Application Date]]),MONTH(tbl_LoanData[[#This Row],[Application Date]]),1)</f>
        <v>45047</v>
      </c>
      <c r="AM764" s="14">
        <f ca="1">IF(AND(tbl_LoanData[[#This Row],[Application Date]]&gt;=EOMONTH(TODAY(),-1)+1,tbl_LoanData[[#This Row],[Application Date]]&lt;=TODAY()),tbl_LoanData[[#This Row],[Loan Amount]],0)</f>
        <v>0</v>
      </c>
      <c r="AN764" s="14">
        <f>tbl_LoanData[[#This Row],[Amount Paid]]-(Q764-X764)</f>
        <v>-142600</v>
      </c>
      <c r="AO764" s="14">
        <f>IF(tbl_LoanData[[#This Row],[Application Status]]="Approved",1,0)</f>
        <v>0</v>
      </c>
      <c r="AP764" s="22" t="str">
        <f t="shared" ca="1" si="34"/>
        <v/>
      </c>
      <c r="AQ764" s="22" t="str">
        <f t="shared" ca="1" si="35"/>
        <v/>
      </c>
    </row>
    <row r="765" spans="1:43" ht="14.4" customHeight="1" x14ac:dyDescent="0.3">
      <c r="A765" s="2" t="s">
        <v>6075</v>
      </c>
      <c r="B765" s="2" t="s">
        <v>6076</v>
      </c>
      <c r="C765" s="2" t="s">
        <v>439</v>
      </c>
      <c r="D765" s="2" t="s">
        <v>209</v>
      </c>
      <c r="E765" s="2" t="s">
        <v>209</v>
      </c>
      <c r="F765" s="2">
        <v>25</v>
      </c>
      <c r="G765" s="2" t="s">
        <v>83</v>
      </c>
      <c r="H765" s="2" t="s">
        <v>244</v>
      </c>
      <c r="I765" s="2" t="s">
        <v>48</v>
      </c>
      <c r="J765" s="3">
        <v>45058</v>
      </c>
      <c r="K765" s="3">
        <v>45071</v>
      </c>
      <c r="L765" s="2" t="s">
        <v>40</v>
      </c>
      <c r="M765" s="2" t="s">
        <v>85</v>
      </c>
      <c r="N765" s="2" t="s">
        <v>86</v>
      </c>
      <c r="O765" s="4">
        <v>1474000</v>
      </c>
      <c r="P765" s="4">
        <v>218300</v>
      </c>
      <c r="Q765" s="4">
        <v>1255700</v>
      </c>
      <c r="R765" s="2">
        <v>36</v>
      </c>
      <c r="S765" s="5">
        <v>9.11</v>
      </c>
      <c r="T765" s="4">
        <v>44413.41</v>
      </c>
      <c r="U765" s="2" t="s">
        <v>73</v>
      </c>
      <c r="V765" s="2" t="s">
        <v>34</v>
      </c>
      <c r="W765" s="4">
        <v>1376815.71</v>
      </c>
      <c r="X765" s="4">
        <v>222067.1</v>
      </c>
      <c r="Y765" s="4">
        <v>1598882.81</v>
      </c>
      <c r="Z765" s="2">
        <v>150</v>
      </c>
      <c r="AA765" s="2" t="s">
        <v>60</v>
      </c>
      <c r="AB765" s="2" t="s">
        <v>15734</v>
      </c>
      <c r="AC765" s="2" t="s">
        <v>332</v>
      </c>
      <c r="AD765" s="2" t="s">
        <v>76</v>
      </c>
      <c r="AE765" s="5">
        <v>85.19</v>
      </c>
      <c r="AF765" s="2">
        <v>5</v>
      </c>
      <c r="AG765" s="2" t="s">
        <v>130</v>
      </c>
      <c r="AH765" s="2">
        <v>13</v>
      </c>
      <c r="AI765" s="6" t="str">
        <f t="shared" si="33"/>
        <v>25-34</v>
      </c>
      <c r="AJ765" s="11">
        <f>YEAR(tbl_LoanData[[#This Row],[Application Date]])</f>
        <v>2023</v>
      </c>
      <c r="AK765" s="11" t="str">
        <f>TEXT(tbl_LoanData[[#This Row],[Application Date]],"MMMM")</f>
        <v>May</v>
      </c>
      <c r="AL765" s="12">
        <f>DATE(YEAR(tbl_LoanData[[#This Row],[Application Date]]),MONTH(tbl_LoanData[[#This Row],[Application Date]]),1)</f>
        <v>45047</v>
      </c>
      <c r="AM765" s="14">
        <f ca="1">IF(AND(tbl_LoanData[[#This Row],[Application Date]]&gt;=EOMONTH(TODAY(),-1)+1,tbl_LoanData[[#This Row],[Application Date]]&lt;=TODAY()),tbl_LoanData[[#This Row],[Loan Amount]],0)</f>
        <v>0</v>
      </c>
      <c r="AN765" s="14">
        <f>tbl_LoanData[[#This Row],[Amount Paid]]-(Q765-X765)</f>
        <v>343182.80999999994</v>
      </c>
      <c r="AO765" s="14">
        <f>IF(tbl_LoanData[[#This Row],[Application Status]]="Approved",1,0)</f>
        <v>1</v>
      </c>
      <c r="AP765" s="22" t="str">
        <f t="shared" ca="1" si="34"/>
        <v/>
      </c>
      <c r="AQ765" s="22" t="str">
        <f t="shared" ca="1" si="35"/>
        <v/>
      </c>
    </row>
    <row r="766" spans="1:43" ht="14.4" customHeight="1" x14ac:dyDescent="0.3">
      <c r="A766" s="2" t="s">
        <v>6155</v>
      </c>
      <c r="B766" s="2" t="s">
        <v>6156</v>
      </c>
      <c r="C766" s="2" t="s">
        <v>487</v>
      </c>
      <c r="D766" s="2" t="s">
        <v>117</v>
      </c>
      <c r="E766" s="2" t="s">
        <v>210</v>
      </c>
      <c r="F766" s="2">
        <v>64</v>
      </c>
      <c r="G766" s="2" t="s">
        <v>69</v>
      </c>
      <c r="H766" s="2" t="s">
        <v>233</v>
      </c>
      <c r="I766" s="2" t="s">
        <v>46</v>
      </c>
      <c r="J766" s="3">
        <v>45051</v>
      </c>
      <c r="K766" s="3">
        <v>45061</v>
      </c>
      <c r="L766" s="2" t="s">
        <v>39</v>
      </c>
      <c r="M766" s="2" t="s">
        <v>157</v>
      </c>
      <c r="N766" s="2" t="s">
        <v>359</v>
      </c>
      <c r="O766" s="4">
        <v>1641000</v>
      </c>
      <c r="P766" s="4">
        <v>273000</v>
      </c>
      <c r="Q766" s="4">
        <v>1368000</v>
      </c>
      <c r="R766" s="2">
        <v>36</v>
      </c>
      <c r="S766" s="5">
        <v>14.5</v>
      </c>
      <c r="T766" s="4">
        <v>54530</v>
      </c>
      <c r="U766" s="2" t="s">
        <v>73</v>
      </c>
      <c r="V766" s="2" t="s">
        <v>34</v>
      </c>
      <c r="W766" s="4">
        <v>1854020</v>
      </c>
      <c r="X766" s="4">
        <v>109060</v>
      </c>
      <c r="Y766" s="4">
        <v>1963080</v>
      </c>
      <c r="Z766" s="2">
        <v>64</v>
      </c>
      <c r="AA766" s="2" t="s">
        <v>59</v>
      </c>
      <c r="AB766" s="2" t="s">
        <v>15730</v>
      </c>
      <c r="AC766" s="2" t="s">
        <v>75</v>
      </c>
      <c r="AD766" s="2" t="s">
        <v>76</v>
      </c>
      <c r="AE766" s="5">
        <v>83.36</v>
      </c>
      <c r="AF766" s="2">
        <v>2</v>
      </c>
      <c r="AG766" s="2" t="s">
        <v>130</v>
      </c>
      <c r="AH766" s="2">
        <v>10</v>
      </c>
      <c r="AI766" s="6" t="str">
        <f t="shared" si="33"/>
        <v>55-64</v>
      </c>
      <c r="AJ766" s="11">
        <f>YEAR(tbl_LoanData[[#This Row],[Application Date]])</f>
        <v>2023</v>
      </c>
      <c r="AK766" s="11" t="str">
        <f>TEXT(tbl_LoanData[[#This Row],[Application Date]],"MMMM")</f>
        <v>May</v>
      </c>
      <c r="AL766" s="12">
        <f>DATE(YEAR(tbl_LoanData[[#This Row],[Application Date]]),MONTH(tbl_LoanData[[#This Row],[Application Date]]),1)</f>
        <v>45047</v>
      </c>
      <c r="AM766" s="14">
        <f ca="1">IF(AND(tbl_LoanData[[#This Row],[Application Date]]&gt;=EOMONTH(TODAY(),-1)+1,tbl_LoanData[[#This Row],[Application Date]]&lt;=TODAY()),tbl_LoanData[[#This Row],[Loan Amount]],0)</f>
        <v>0</v>
      </c>
      <c r="AN766" s="14">
        <f>tbl_LoanData[[#This Row],[Amount Paid]]-(Q766-X766)</f>
        <v>595080</v>
      </c>
      <c r="AO766" s="14">
        <f>IF(tbl_LoanData[[#This Row],[Application Status]]="Approved",1,0)</f>
        <v>1</v>
      </c>
      <c r="AP766" s="22" t="str">
        <f t="shared" ca="1" si="34"/>
        <v/>
      </c>
      <c r="AQ766" s="22" t="str">
        <f t="shared" ca="1" si="35"/>
        <v/>
      </c>
    </row>
    <row r="767" spans="1:43" x14ac:dyDescent="0.3">
      <c r="A767" s="2" t="s">
        <v>6347</v>
      </c>
      <c r="B767" s="2" t="s">
        <v>6348</v>
      </c>
      <c r="C767" s="2" t="s">
        <v>289</v>
      </c>
      <c r="D767" s="2" t="s">
        <v>82</v>
      </c>
      <c r="E767" s="2" t="s">
        <v>142</v>
      </c>
      <c r="F767" s="2">
        <v>21</v>
      </c>
      <c r="G767" s="2" t="s">
        <v>69</v>
      </c>
      <c r="H767" s="2" t="s">
        <v>166</v>
      </c>
      <c r="I767" s="2" t="s">
        <v>46</v>
      </c>
      <c r="J767" s="3">
        <v>45052</v>
      </c>
      <c r="K767" s="3">
        <v>45063</v>
      </c>
      <c r="L767" s="2" t="s">
        <v>40</v>
      </c>
      <c r="M767" s="2" t="s">
        <v>94</v>
      </c>
      <c r="N767" s="2" t="s">
        <v>95</v>
      </c>
      <c r="O767" s="4">
        <v>1238000</v>
      </c>
      <c r="P767" s="4">
        <v>192500</v>
      </c>
      <c r="Q767" s="4">
        <v>1045500</v>
      </c>
      <c r="R767" s="2">
        <v>48</v>
      </c>
      <c r="S767" s="5">
        <v>7.89</v>
      </c>
      <c r="T767" s="4">
        <v>28655.41</v>
      </c>
      <c r="U767" s="2" t="s">
        <v>73</v>
      </c>
      <c r="V767" s="2" t="s">
        <v>74</v>
      </c>
      <c r="W767" s="4">
        <v>1117560.99</v>
      </c>
      <c r="X767" s="4">
        <v>257898.81</v>
      </c>
      <c r="Y767" s="4">
        <v>1375459.8</v>
      </c>
      <c r="Z767" s="2">
        <v>0</v>
      </c>
      <c r="AA767" s="2" t="s">
        <v>56</v>
      </c>
      <c r="AB767" s="2" t="s">
        <v>15731</v>
      </c>
      <c r="AC767" s="2" t="s">
        <v>146</v>
      </c>
      <c r="AD767" s="2" t="s">
        <v>76</v>
      </c>
      <c r="AE767" s="5">
        <v>84.45</v>
      </c>
      <c r="AF767" s="2">
        <v>0</v>
      </c>
      <c r="AG767" s="2" t="s">
        <v>77</v>
      </c>
      <c r="AH767" s="2">
        <v>11</v>
      </c>
      <c r="AI767" s="6" t="str">
        <f t="shared" si="33"/>
        <v>18-24</v>
      </c>
      <c r="AJ767" s="11">
        <f>YEAR(tbl_LoanData[[#This Row],[Application Date]])</f>
        <v>2023</v>
      </c>
      <c r="AK767" s="11" t="str">
        <f>TEXT(tbl_LoanData[[#This Row],[Application Date]],"MMMM")</f>
        <v>May</v>
      </c>
      <c r="AL767" s="12">
        <f>DATE(YEAR(tbl_LoanData[[#This Row],[Application Date]]),MONTH(tbl_LoanData[[#This Row],[Application Date]]),1)</f>
        <v>45047</v>
      </c>
      <c r="AM767" s="14">
        <f ca="1">IF(AND(tbl_LoanData[[#This Row],[Application Date]]&gt;=EOMONTH(TODAY(),-1)+1,tbl_LoanData[[#This Row],[Application Date]]&lt;=TODAY()),tbl_LoanData[[#This Row],[Loan Amount]],0)</f>
        <v>0</v>
      </c>
      <c r="AN767" s="14">
        <f>tbl_LoanData[[#This Row],[Amount Paid]]-(Q767-X767)</f>
        <v>329959.80000000005</v>
      </c>
      <c r="AO767" s="14">
        <f>IF(tbl_LoanData[[#This Row],[Application Status]]="Approved",1,0)</f>
        <v>1</v>
      </c>
      <c r="AP767" s="22" t="str">
        <f t="shared" ca="1" si="34"/>
        <v/>
      </c>
      <c r="AQ767" s="22" t="str">
        <f t="shared" ca="1" si="35"/>
        <v/>
      </c>
    </row>
    <row r="768" spans="1:43" ht="14.4" customHeight="1" x14ac:dyDescent="0.3">
      <c r="A768" s="2" t="s">
        <v>6567</v>
      </c>
      <c r="B768" s="2" t="s">
        <v>6568</v>
      </c>
      <c r="C768" s="2" t="s">
        <v>413</v>
      </c>
      <c r="D768" s="2" t="s">
        <v>204</v>
      </c>
      <c r="E768" s="2" t="s">
        <v>402</v>
      </c>
      <c r="F768" s="2">
        <v>30</v>
      </c>
      <c r="G768" s="2" t="s">
        <v>83</v>
      </c>
      <c r="H768" s="2" t="s">
        <v>250</v>
      </c>
      <c r="I768" s="2" t="s">
        <v>52</v>
      </c>
      <c r="J768" s="3">
        <v>45065</v>
      </c>
      <c r="K768" s="3">
        <v>45078</v>
      </c>
      <c r="L768" s="2" t="s">
        <v>40</v>
      </c>
      <c r="M768" s="2" t="s">
        <v>111</v>
      </c>
      <c r="N768" s="2" t="s">
        <v>369</v>
      </c>
      <c r="O768" s="4">
        <v>1016000</v>
      </c>
      <c r="P768" s="4">
        <v>141500</v>
      </c>
      <c r="Q768" s="4">
        <v>874500</v>
      </c>
      <c r="R768" s="2">
        <v>24</v>
      </c>
      <c r="S768" s="5">
        <v>7.98</v>
      </c>
      <c r="T768" s="4">
        <v>42252.92</v>
      </c>
      <c r="U768" s="2" t="s">
        <v>73</v>
      </c>
      <c r="V768" s="2" t="s">
        <v>34</v>
      </c>
      <c r="W768" s="4">
        <v>971817.16</v>
      </c>
      <c r="X768" s="4">
        <v>42253.04</v>
      </c>
      <c r="Y768" s="4">
        <v>1014070.2</v>
      </c>
      <c r="Z768" s="2">
        <v>30</v>
      </c>
      <c r="AA768" s="2" t="s">
        <v>57</v>
      </c>
      <c r="AB768" s="2" t="s">
        <v>15734</v>
      </c>
      <c r="AC768" s="2" t="s">
        <v>121</v>
      </c>
      <c r="AD768" s="2" t="s">
        <v>76</v>
      </c>
      <c r="AE768" s="5">
        <v>86.07</v>
      </c>
      <c r="AF768" s="2">
        <v>1</v>
      </c>
      <c r="AG768" s="2" t="s">
        <v>77</v>
      </c>
      <c r="AH768" s="2">
        <v>13</v>
      </c>
      <c r="AI768" s="6" t="str">
        <f t="shared" si="33"/>
        <v>25-34</v>
      </c>
      <c r="AJ768" s="11">
        <f>YEAR(tbl_LoanData[[#This Row],[Application Date]])</f>
        <v>2023</v>
      </c>
      <c r="AK768" s="11" t="str">
        <f>TEXT(tbl_LoanData[[#This Row],[Application Date]],"MMMM")</f>
        <v>May</v>
      </c>
      <c r="AL768" s="12">
        <f>DATE(YEAR(tbl_LoanData[[#This Row],[Application Date]]),MONTH(tbl_LoanData[[#This Row],[Application Date]]),1)</f>
        <v>45047</v>
      </c>
      <c r="AM768" s="14">
        <f ca="1">IF(AND(tbl_LoanData[[#This Row],[Application Date]]&gt;=EOMONTH(TODAY(),-1)+1,tbl_LoanData[[#This Row],[Application Date]]&lt;=TODAY()),tbl_LoanData[[#This Row],[Loan Amount]],0)</f>
        <v>0</v>
      </c>
      <c r="AN768" s="14">
        <f>tbl_LoanData[[#This Row],[Amount Paid]]-(Q768-X768)</f>
        <v>139570.20000000007</v>
      </c>
      <c r="AO768" s="14">
        <f>IF(tbl_LoanData[[#This Row],[Application Status]]="Approved",1,0)</f>
        <v>1</v>
      </c>
      <c r="AP768" s="22" t="str">
        <f t="shared" ca="1" si="34"/>
        <v/>
      </c>
      <c r="AQ768" s="22" t="str">
        <f t="shared" ca="1" si="35"/>
        <v/>
      </c>
    </row>
    <row r="769" spans="1:43" x14ac:dyDescent="0.3">
      <c r="A769" s="2" t="s">
        <v>6643</v>
      </c>
      <c r="B769" s="2" t="s">
        <v>6644</v>
      </c>
      <c r="C769" s="2" t="s">
        <v>508</v>
      </c>
      <c r="D769" s="2" t="s">
        <v>209</v>
      </c>
      <c r="E769" s="2" t="s">
        <v>209</v>
      </c>
      <c r="F769" s="2">
        <v>56</v>
      </c>
      <c r="G769" s="2" t="s">
        <v>83</v>
      </c>
      <c r="H769" s="2" t="s">
        <v>273</v>
      </c>
      <c r="I769" s="2" t="s">
        <v>45</v>
      </c>
      <c r="J769" s="3">
        <v>45058</v>
      </c>
      <c r="K769" s="3">
        <v>45069</v>
      </c>
      <c r="L769" s="2" t="s">
        <v>39</v>
      </c>
      <c r="M769" s="2" t="s">
        <v>157</v>
      </c>
      <c r="N769" s="2" t="s">
        <v>359</v>
      </c>
      <c r="O769" s="4">
        <v>1808000</v>
      </c>
      <c r="P769" s="4">
        <v>260800</v>
      </c>
      <c r="Q769" s="4">
        <v>1547200</v>
      </c>
      <c r="R769" s="2">
        <v>48</v>
      </c>
      <c r="S769" s="5">
        <v>6.21</v>
      </c>
      <c r="T769" s="4">
        <v>40240.089999999997</v>
      </c>
      <c r="U769" s="2" t="s">
        <v>73</v>
      </c>
      <c r="V769" s="2" t="s">
        <v>74</v>
      </c>
      <c r="W769" s="4">
        <v>1569363.51</v>
      </c>
      <c r="X769" s="4">
        <v>362160.97</v>
      </c>
      <c r="Y769" s="4">
        <v>1931524.48</v>
      </c>
      <c r="Z769" s="2">
        <v>0</v>
      </c>
      <c r="AA769" s="2" t="s">
        <v>56</v>
      </c>
      <c r="AB769" s="2" t="s">
        <v>15727</v>
      </c>
      <c r="AC769" s="2" t="s">
        <v>332</v>
      </c>
      <c r="AD769" s="2" t="s">
        <v>76</v>
      </c>
      <c r="AE769" s="5">
        <v>85.58</v>
      </c>
      <c r="AF769" s="2">
        <v>0</v>
      </c>
      <c r="AG769" s="2" t="s">
        <v>77</v>
      </c>
      <c r="AH769" s="2">
        <v>11</v>
      </c>
      <c r="AI769" s="6" t="str">
        <f t="shared" si="33"/>
        <v>55-64</v>
      </c>
      <c r="AJ769" s="11">
        <f>YEAR(tbl_LoanData[[#This Row],[Application Date]])</f>
        <v>2023</v>
      </c>
      <c r="AK769" s="11" t="str">
        <f>TEXT(tbl_LoanData[[#This Row],[Application Date]],"MMMM")</f>
        <v>May</v>
      </c>
      <c r="AL769" s="12">
        <f>DATE(YEAR(tbl_LoanData[[#This Row],[Application Date]]),MONTH(tbl_LoanData[[#This Row],[Application Date]]),1)</f>
        <v>45047</v>
      </c>
      <c r="AM769" s="14">
        <f ca="1">IF(AND(tbl_LoanData[[#This Row],[Application Date]]&gt;=EOMONTH(TODAY(),-1)+1,tbl_LoanData[[#This Row],[Application Date]]&lt;=TODAY()),tbl_LoanData[[#This Row],[Loan Amount]],0)</f>
        <v>0</v>
      </c>
      <c r="AN769" s="14">
        <f>tbl_LoanData[[#This Row],[Amount Paid]]-(Q769-X769)</f>
        <v>384324.48</v>
      </c>
      <c r="AO769" s="14">
        <f>IF(tbl_LoanData[[#This Row],[Application Status]]="Approved",1,0)</f>
        <v>1</v>
      </c>
      <c r="AP769" s="22" t="str">
        <f t="shared" ca="1" si="34"/>
        <v/>
      </c>
      <c r="AQ769" s="22" t="str">
        <f t="shared" ca="1" si="35"/>
        <v/>
      </c>
    </row>
    <row r="770" spans="1:43" ht="14.4" customHeight="1" x14ac:dyDescent="0.3">
      <c r="A770" s="2" t="s">
        <v>6967</v>
      </c>
      <c r="B770" s="2" t="s">
        <v>6968</v>
      </c>
      <c r="C770" s="2" t="s">
        <v>644</v>
      </c>
      <c r="D770" s="2" t="s">
        <v>189</v>
      </c>
      <c r="E770" s="2" t="s">
        <v>142</v>
      </c>
      <c r="F770" s="2">
        <v>38</v>
      </c>
      <c r="G770" s="2" t="s">
        <v>83</v>
      </c>
      <c r="H770" s="2" t="s">
        <v>205</v>
      </c>
      <c r="I770" s="2" t="s">
        <v>49</v>
      </c>
      <c r="J770" s="3">
        <v>45072</v>
      </c>
      <c r="K770" s="3">
        <v>45076</v>
      </c>
      <c r="L770" s="2" t="s">
        <v>36</v>
      </c>
      <c r="M770" s="2" t="s">
        <v>94</v>
      </c>
      <c r="N770" s="2" t="s">
        <v>212</v>
      </c>
      <c r="O770" s="4">
        <v>1435000</v>
      </c>
      <c r="P770" s="4">
        <v>145500</v>
      </c>
      <c r="Q770" s="4">
        <v>1289500</v>
      </c>
      <c r="R770" s="2">
        <v>36</v>
      </c>
      <c r="S770" s="5">
        <v>6.18</v>
      </c>
      <c r="T770" s="4">
        <v>42460.37</v>
      </c>
      <c r="U770" s="2" t="s">
        <v>73</v>
      </c>
      <c r="V770" s="2" t="s">
        <v>33</v>
      </c>
      <c r="W770" s="4">
        <v>1528573.3</v>
      </c>
      <c r="X770" s="4">
        <v>0</v>
      </c>
      <c r="Y770" s="4">
        <v>1528573.3</v>
      </c>
      <c r="Z770" s="2">
        <v>0</v>
      </c>
      <c r="AA770" s="2" t="s">
        <v>56</v>
      </c>
      <c r="AB770" s="2" t="s">
        <v>15736</v>
      </c>
      <c r="AC770" s="2" t="s">
        <v>75</v>
      </c>
      <c r="AD770" s="2" t="s">
        <v>76</v>
      </c>
      <c r="AE770" s="5">
        <v>89.86</v>
      </c>
      <c r="AF770" s="2">
        <v>0</v>
      </c>
      <c r="AG770" s="2" t="s">
        <v>77</v>
      </c>
      <c r="AH770" s="2">
        <v>4</v>
      </c>
      <c r="AI770" s="6" t="str">
        <f t="shared" ref="AI770:AI833" si="36">IF(F770&lt;25,"18-24",IF(F770&lt;35,"25-34",IF(F770&lt;45,"35-44",IF(F770&lt;55,"45-54",IF(F770&lt;65,"55-64","65+")))))</f>
        <v>35-44</v>
      </c>
      <c r="AJ770" s="11">
        <f>YEAR(tbl_LoanData[[#This Row],[Application Date]])</f>
        <v>2023</v>
      </c>
      <c r="AK770" s="11" t="str">
        <f>TEXT(tbl_LoanData[[#This Row],[Application Date]],"MMMM")</f>
        <v>May</v>
      </c>
      <c r="AL770" s="12">
        <f>DATE(YEAR(tbl_LoanData[[#This Row],[Application Date]]),MONTH(tbl_LoanData[[#This Row],[Application Date]]),1)</f>
        <v>45047</v>
      </c>
      <c r="AM770" s="14">
        <f ca="1">IF(AND(tbl_LoanData[[#This Row],[Application Date]]&gt;=EOMONTH(TODAY(),-1)+1,tbl_LoanData[[#This Row],[Application Date]]&lt;=TODAY()),tbl_LoanData[[#This Row],[Loan Amount]],0)</f>
        <v>0</v>
      </c>
      <c r="AN770" s="14">
        <f>tbl_LoanData[[#This Row],[Amount Paid]]-(Q770-X770)</f>
        <v>239073.30000000005</v>
      </c>
      <c r="AO770" s="14">
        <f>IF(tbl_LoanData[[#This Row],[Application Status]]="Approved",1,0)</f>
        <v>1</v>
      </c>
      <c r="AP770" s="22" t="str">
        <f t="shared" ref="AP770:AP833" ca="1" si="37">IF(AND(J770&gt;=DATE(YEAR(TODAY()),MONTH(TODAY()),1),J770&lt;=TODAY()),"Current MTD",IF(AND(J770&gt;=EOMONTH(TODAY(),-2)+1,J770&lt;=EOMONTH(TODAY(),-1)),"Previous MTD",""))</f>
        <v/>
      </c>
      <c r="AQ770" s="22" t="str">
        <f t="shared" ref="AQ770:AQ833" ca="1" si="38">IF(AND(J770&gt;=DATE(YEAR(TODAY()),MONTH(TODAY()),1),J770&lt;=TODAY()),TEXT(DATE(YEAR(TODAY()),MONTH(TODAY()),1),"mmm d")&amp;"–"&amp;DAY(TODAY()),IF(AND(J770&gt;=EOMONTH(TODAY(),-2)+1,J770&lt;=EOMONTH(TODAY(),-1)),""&amp;TEXT(EOMONTH(TODAY(),-2)+1,"mmm d")&amp;"–"&amp;DAY(TODAY()),""))</f>
        <v/>
      </c>
    </row>
    <row r="771" spans="1:43" ht="14.4" customHeight="1" x14ac:dyDescent="0.3">
      <c r="A771" s="2" t="s">
        <v>6983</v>
      </c>
      <c r="B771" s="2" t="s">
        <v>6984</v>
      </c>
      <c r="C771" s="2" t="s">
        <v>90</v>
      </c>
      <c r="D771" s="2" t="s">
        <v>82</v>
      </c>
      <c r="E771" s="2" t="s">
        <v>447</v>
      </c>
      <c r="F771" s="2">
        <v>63</v>
      </c>
      <c r="G771" s="2" t="s">
        <v>69</v>
      </c>
      <c r="H771" s="2" t="s">
        <v>269</v>
      </c>
      <c r="I771" s="2" t="s">
        <v>46</v>
      </c>
      <c r="J771" s="3">
        <v>45071</v>
      </c>
      <c r="K771" s="3">
        <v>45082</v>
      </c>
      <c r="L771" s="2" t="s">
        <v>41</v>
      </c>
      <c r="M771" s="2" t="s">
        <v>552</v>
      </c>
      <c r="N771" s="2" t="s">
        <v>553</v>
      </c>
      <c r="O771" s="4">
        <v>2941000</v>
      </c>
      <c r="P771" s="4">
        <v>1162100</v>
      </c>
      <c r="Q771" s="4">
        <v>1778900</v>
      </c>
      <c r="R771" s="2">
        <v>36</v>
      </c>
      <c r="S771" s="5">
        <v>7.64</v>
      </c>
      <c r="T771" s="4">
        <v>60739.55</v>
      </c>
      <c r="U771" s="2" t="s">
        <v>73</v>
      </c>
      <c r="V771" s="2" t="s">
        <v>33</v>
      </c>
      <c r="W771" s="4">
        <v>2186623.88</v>
      </c>
      <c r="X771" s="4">
        <v>0</v>
      </c>
      <c r="Y771" s="4">
        <v>2186623.88</v>
      </c>
      <c r="Z771" s="2">
        <v>0</v>
      </c>
      <c r="AA771" s="2" t="s">
        <v>56</v>
      </c>
      <c r="AB771" s="2" t="s">
        <v>15734</v>
      </c>
      <c r="AC771" s="2" t="s">
        <v>75</v>
      </c>
      <c r="AD771" s="2" t="s">
        <v>76</v>
      </c>
      <c r="AE771" s="5">
        <v>60.49</v>
      </c>
      <c r="AF771" s="2">
        <v>0</v>
      </c>
      <c r="AG771" s="2" t="s">
        <v>77</v>
      </c>
      <c r="AH771" s="2">
        <v>11</v>
      </c>
      <c r="AI771" s="6" t="str">
        <f t="shared" si="36"/>
        <v>55-64</v>
      </c>
      <c r="AJ771" s="11">
        <f>YEAR(tbl_LoanData[[#This Row],[Application Date]])</f>
        <v>2023</v>
      </c>
      <c r="AK771" s="11" t="str">
        <f>TEXT(tbl_LoanData[[#This Row],[Application Date]],"MMMM")</f>
        <v>May</v>
      </c>
      <c r="AL771" s="12">
        <f>DATE(YEAR(tbl_LoanData[[#This Row],[Application Date]]),MONTH(tbl_LoanData[[#This Row],[Application Date]]),1)</f>
        <v>45047</v>
      </c>
      <c r="AM771" s="14">
        <f ca="1">IF(AND(tbl_LoanData[[#This Row],[Application Date]]&gt;=EOMONTH(TODAY(),-1)+1,tbl_LoanData[[#This Row],[Application Date]]&lt;=TODAY()),tbl_LoanData[[#This Row],[Loan Amount]],0)</f>
        <v>0</v>
      </c>
      <c r="AN771" s="14">
        <f>tbl_LoanData[[#This Row],[Amount Paid]]-(Q771-X771)</f>
        <v>407723.87999999989</v>
      </c>
      <c r="AO771" s="14">
        <f>IF(tbl_LoanData[[#This Row],[Application Status]]="Approved",1,0)</f>
        <v>1</v>
      </c>
      <c r="AP771" s="22" t="str">
        <f t="shared" ca="1" si="37"/>
        <v/>
      </c>
      <c r="AQ771" s="22" t="str">
        <f t="shared" ca="1" si="38"/>
        <v/>
      </c>
    </row>
    <row r="772" spans="1:43" ht="14.4" customHeight="1" x14ac:dyDescent="0.3">
      <c r="A772" s="2" t="s">
        <v>7241</v>
      </c>
      <c r="B772" s="2" t="s">
        <v>7242</v>
      </c>
      <c r="C772" s="2" t="s">
        <v>343</v>
      </c>
      <c r="D772" s="2" t="s">
        <v>134</v>
      </c>
      <c r="E772" s="2" t="s">
        <v>150</v>
      </c>
      <c r="F772" s="2">
        <v>36</v>
      </c>
      <c r="G772" s="2" t="s">
        <v>69</v>
      </c>
      <c r="H772" s="2" t="s">
        <v>191</v>
      </c>
      <c r="I772" s="2" t="s">
        <v>51</v>
      </c>
      <c r="J772" s="3">
        <v>45052</v>
      </c>
      <c r="K772" s="3">
        <v>45063</v>
      </c>
      <c r="L772" s="2" t="s">
        <v>37</v>
      </c>
      <c r="M772" s="2" t="s">
        <v>94</v>
      </c>
      <c r="N772" s="2" t="s">
        <v>436</v>
      </c>
      <c r="O772" s="4">
        <v>157000</v>
      </c>
      <c r="P772" s="4">
        <v>42700</v>
      </c>
      <c r="Q772" s="4">
        <v>114300</v>
      </c>
      <c r="R772" s="2">
        <v>48</v>
      </c>
      <c r="S772" s="5">
        <v>8.2799999999999994</v>
      </c>
      <c r="T772" s="4">
        <v>3169.92</v>
      </c>
      <c r="U772" s="2" t="s">
        <v>73</v>
      </c>
      <c r="V772" s="2" t="s">
        <v>74</v>
      </c>
      <c r="W772" s="4">
        <v>123626.88</v>
      </c>
      <c r="X772" s="4">
        <v>28529.279999999999</v>
      </c>
      <c r="Y772" s="4">
        <v>152156.16</v>
      </c>
      <c r="Z772" s="2">
        <v>0</v>
      </c>
      <c r="AA772" s="2" t="s">
        <v>56</v>
      </c>
      <c r="AB772" s="2" t="s">
        <v>15731</v>
      </c>
      <c r="AC772" s="2" t="s">
        <v>213</v>
      </c>
      <c r="AD772" s="2" t="s">
        <v>76</v>
      </c>
      <c r="AE772" s="5">
        <v>72.8</v>
      </c>
      <c r="AF772" s="2">
        <v>0</v>
      </c>
      <c r="AG772" s="2" t="s">
        <v>77</v>
      </c>
      <c r="AH772" s="2">
        <v>11</v>
      </c>
      <c r="AI772" s="6" t="str">
        <f t="shared" si="36"/>
        <v>35-44</v>
      </c>
      <c r="AJ772" s="11">
        <f>YEAR(tbl_LoanData[[#This Row],[Application Date]])</f>
        <v>2023</v>
      </c>
      <c r="AK772" s="11" t="str">
        <f>TEXT(tbl_LoanData[[#This Row],[Application Date]],"MMMM")</f>
        <v>May</v>
      </c>
      <c r="AL772" s="12">
        <f>DATE(YEAR(tbl_LoanData[[#This Row],[Application Date]]),MONTH(tbl_LoanData[[#This Row],[Application Date]]),1)</f>
        <v>45047</v>
      </c>
      <c r="AM772" s="14">
        <f ca="1">IF(AND(tbl_LoanData[[#This Row],[Application Date]]&gt;=EOMONTH(TODAY(),-1)+1,tbl_LoanData[[#This Row],[Application Date]]&lt;=TODAY()),tbl_LoanData[[#This Row],[Loan Amount]],0)</f>
        <v>0</v>
      </c>
      <c r="AN772" s="14">
        <f>tbl_LoanData[[#This Row],[Amount Paid]]-(Q772-X772)</f>
        <v>37856.160000000003</v>
      </c>
      <c r="AO772" s="14">
        <f>IF(tbl_LoanData[[#This Row],[Application Status]]="Approved",1,0)</f>
        <v>1</v>
      </c>
      <c r="AP772" s="22" t="str">
        <f t="shared" ca="1" si="37"/>
        <v/>
      </c>
      <c r="AQ772" s="22" t="str">
        <f t="shared" ca="1" si="38"/>
        <v/>
      </c>
    </row>
    <row r="773" spans="1:43" ht="14.4" customHeight="1" x14ac:dyDescent="0.3">
      <c r="A773" s="2" t="s">
        <v>7395</v>
      </c>
      <c r="B773" s="2" t="s">
        <v>7396</v>
      </c>
      <c r="C773" s="2" t="s">
        <v>243</v>
      </c>
      <c r="D773" s="2" t="s">
        <v>142</v>
      </c>
      <c r="E773" s="2" t="s">
        <v>182</v>
      </c>
      <c r="F773" s="2">
        <v>27</v>
      </c>
      <c r="G773" s="2" t="s">
        <v>83</v>
      </c>
      <c r="H773" s="2" t="s">
        <v>233</v>
      </c>
      <c r="I773" s="2" t="s">
        <v>46</v>
      </c>
      <c r="J773" s="3">
        <v>45058</v>
      </c>
      <c r="K773" s="3">
        <v>45073</v>
      </c>
      <c r="L773" s="2" t="s">
        <v>40</v>
      </c>
      <c r="M773" s="2" t="s">
        <v>157</v>
      </c>
      <c r="N773" s="2" t="s">
        <v>328</v>
      </c>
      <c r="O773" s="4">
        <v>1000000</v>
      </c>
      <c r="P773" s="4">
        <v>290800</v>
      </c>
      <c r="Q773" s="4">
        <v>709200</v>
      </c>
      <c r="R773" s="2">
        <v>24</v>
      </c>
      <c r="S773" s="5">
        <v>8.3800000000000008</v>
      </c>
      <c r="T773" s="4">
        <v>34502.58</v>
      </c>
      <c r="U773" s="2" t="s">
        <v>73</v>
      </c>
      <c r="V773" s="2" t="s">
        <v>33</v>
      </c>
      <c r="W773" s="4">
        <v>828061.92</v>
      </c>
      <c r="X773" s="4">
        <v>0</v>
      </c>
      <c r="Y773" s="4">
        <v>828061.92</v>
      </c>
      <c r="Z773" s="2">
        <v>0</v>
      </c>
      <c r="AA773" s="2" t="s">
        <v>56</v>
      </c>
      <c r="AB773" s="2" t="s">
        <v>15734</v>
      </c>
      <c r="AC773" s="2" t="s">
        <v>332</v>
      </c>
      <c r="AD773" s="2" t="s">
        <v>76</v>
      </c>
      <c r="AE773" s="5">
        <v>70.92</v>
      </c>
      <c r="AF773" s="2">
        <v>0</v>
      </c>
      <c r="AG773" s="2" t="s">
        <v>77</v>
      </c>
      <c r="AH773" s="2">
        <v>15</v>
      </c>
      <c r="AI773" s="6" t="str">
        <f t="shared" si="36"/>
        <v>25-34</v>
      </c>
      <c r="AJ773" s="11">
        <f>YEAR(tbl_LoanData[[#This Row],[Application Date]])</f>
        <v>2023</v>
      </c>
      <c r="AK773" s="11" t="str">
        <f>TEXT(tbl_LoanData[[#This Row],[Application Date]],"MMMM")</f>
        <v>May</v>
      </c>
      <c r="AL773" s="12">
        <f>DATE(YEAR(tbl_LoanData[[#This Row],[Application Date]]),MONTH(tbl_LoanData[[#This Row],[Application Date]]),1)</f>
        <v>45047</v>
      </c>
      <c r="AM773" s="14">
        <f ca="1">IF(AND(tbl_LoanData[[#This Row],[Application Date]]&gt;=EOMONTH(TODAY(),-1)+1,tbl_LoanData[[#This Row],[Application Date]]&lt;=TODAY()),tbl_LoanData[[#This Row],[Loan Amount]],0)</f>
        <v>0</v>
      </c>
      <c r="AN773" s="14">
        <f>tbl_LoanData[[#This Row],[Amount Paid]]-(Q773-X773)</f>
        <v>118861.92000000004</v>
      </c>
      <c r="AO773" s="14">
        <f>IF(tbl_LoanData[[#This Row],[Application Status]]="Approved",1,0)</f>
        <v>1</v>
      </c>
      <c r="AP773" s="22" t="str">
        <f t="shared" ca="1" si="37"/>
        <v/>
      </c>
      <c r="AQ773" s="22" t="str">
        <f t="shared" ca="1" si="38"/>
        <v/>
      </c>
    </row>
    <row r="774" spans="1:43" ht="14.4" customHeight="1" x14ac:dyDescent="0.3">
      <c r="A774" s="2" t="s">
        <v>7445</v>
      </c>
      <c r="B774" s="2" t="s">
        <v>7446</v>
      </c>
      <c r="C774" s="2" t="s">
        <v>606</v>
      </c>
      <c r="D774" s="2" t="s">
        <v>118</v>
      </c>
      <c r="E774" s="2" t="s">
        <v>312</v>
      </c>
      <c r="F774" s="2">
        <v>26</v>
      </c>
      <c r="G774" s="2" t="s">
        <v>69</v>
      </c>
      <c r="H774" s="2" t="s">
        <v>313</v>
      </c>
      <c r="I774" s="2" t="s">
        <v>44</v>
      </c>
      <c r="J774" s="3">
        <v>45048</v>
      </c>
      <c r="K774" s="3">
        <v>45061</v>
      </c>
      <c r="L774" s="2" t="s">
        <v>40</v>
      </c>
      <c r="M774" s="2" t="s">
        <v>94</v>
      </c>
      <c r="N774" s="2" t="s">
        <v>4</v>
      </c>
      <c r="O774" s="4">
        <v>1448000</v>
      </c>
      <c r="P774" s="4">
        <v>430300</v>
      </c>
      <c r="Q774" s="4">
        <v>1017700</v>
      </c>
      <c r="R774" s="2">
        <v>24</v>
      </c>
      <c r="S774" s="5">
        <v>8.6300000000000008</v>
      </c>
      <c r="T774" s="4">
        <v>49723.13</v>
      </c>
      <c r="U774" s="2" t="s">
        <v>73</v>
      </c>
      <c r="V774" s="2" t="s">
        <v>34</v>
      </c>
      <c r="W774" s="4">
        <v>696123.82</v>
      </c>
      <c r="X774" s="4">
        <v>497231.2</v>
      </c>
      <c r="Y774" s="4">
        <v>1193355.02</v>
      </c>
      <c r="Z774" s="2">
        <v>300</v>
      </c>
      <c r="AA774" s="2" t="s">
        <v>60</v>
      </c>
      <c r="AB774" s="2" t="s">
        <v>15728</v>
      </c>
      <c r="AC774" s="2" t="s">
        <v>121</v>
      </c>
      <c r="AD774" s="2" t="s">
        <v>76</v>
      </c>
      <c r="AE774" s="5">
        <v>70.28</v>
      </c>
      <c r="AF774" s="2">
        <v>10</v>
      </c>
      <c r="AG774" s="2" t="s">
        <v>130</v>
      </c>
      <c r="AH774" s="2">
        <v>13</v>
      </c>
      <c r="AI774" s="6" t="str">
        <f t="shared" si="36"/>
        <v>25-34</v>
      </c>
      <c r="AJ774" s="11">
        <f>YEAR(tbl_LoanData[[#This Row],[Application Date]])</f>
        <v>2023</v>
      </c>
      <c r="AK774" s="11" t="str">
        <f>TEXT(tbl_LoanData[[#This Row],[Application Date]],"MMMM")</f>
        <v>May</v>
      </c>
      <c r="AL774" s="12">
        <f>DATE(YEAR(tbl_LoanData[[#This Row],[Application Date]]),MONTH(tbl_LoanData[[#This Row],[Application Date]]),1)</f>
        <v>45047</v>
      </c>
      <c r="AM774" s="14">
        <f ca="1">IF(AND(tbl_LoanData[[#This Row],[Application Date]]&gt;=EOMONTH(TODAY(),-1)+1,tbl_LoanData[[#This Row],[Application Date]]&lt;=TODAY()),tbl_LoanData[[#This Row],[Loan Amount]],0)</f>
        <v>0</v>
      </c>
      <c r="AN774" s="14">
        <f>tbl_LoanData[[#This Row],[Amount Paid]]-(Q774-X774)</f>
        <v>175655.01999999996</v>
      </c>
      <c r="AO774" s="14">
        <f>IF(tbl_LoanData[[#This Row],[Application Status]]="Approved",1,0)</f>
        <v>1</v>
      </c>
      <c r="AP774" s="22" t="str">
        <f t="shared" ca="1" si="37"/>
        <v/>
      </c>
      <c r="AQ774" s="22" t="str">
        <f t="shared" ca="1" si="38"/>
        <v/>
      </c>
    </row>
    <row r="775" spans="1:43" ht="14.4" customHeight="1" x14ac:dyDescent="0.3">
      <c r="A775" s="2" t="s">
        <v>7465</v>
      </c>
      <c r="B775" s="2" t="s">
        <v>7466</v>
      </c>
      <c r="C775" s="2" t="s">
        <v>116</v>
      </c>
      <c r="D775" s="2" t="s">
        <v>142</v>
      </c>
      <c r="E775" s="2" t="s">
        <v>323</v>
      </c>
      <c r="F775" s="2">
        <v>53</v>
      </c>
      <c r="G775" s="2" t="s">
        <v>69</v>
      </c>
      <c r="H775" s="2" t="s">
        <v>259</v>
      </c>
      <c r="I775" s="2" t="s">
        <v>43</v>
      </c>
      <c r="J775" s="3">
        <v>45057</v>
      </c>
      <c r="K775" s="3"/>
      <c r="L775" s="2" t="s">
        <v>40</v>
      </c>
      <c r="M775" s="2" t="s">
        <v>71</v>
      </c>
      <c r="N775" s="2" t="s">
        <v>137</v>
      </c>
      <c r="O775" s="4">
        <v>1152000</v>
      </c>
      <c r="P775" s="4">
        <v>321800</v>
      </c>
      <c r="Q775" s="4">
        <v>830200</v>
      </c>
      <c r="R775" s="2">
        <v>24</v>
      </c>
      <c r="S775" s="5">
        <v>14.8</v>
      </c>
      <c r="T775" s="4">
        <v>44830.8</v>
      </c>
      <c r="U775" s="2" t="s">
        <v>113</v>
      </c>
      <c r="V775" s="2" t="s">
        <v>97</v>
      </c>
      <c r="W775" s="4">
        <v>0</v>
      </c>
      <c r="X775" s="4">
        <v>0</v>
      </c>
      <c r="Y775" s="4">
        <v>1075939.2</v>
      </c>
      <c r="Z775" s="2">
        <v>0</v>
      </c>
      <c r="AA775" s="2" t="s">
        <v>97</v>
      </c>
      <c r="AB775" s="2" t="s">
        <v>15729</v>
      </c>
      <c r="AC775" s="2" t="s">
        <v>360</v>
      </c>
      <c r="AD775" s="2" t="s">
        <v>76</v>
      </c>
      <c r="AE775" s="5">
        <v>72.069999999999993</v>
      </c>
      <c r="AF775" s="2">
        <v>0</v>
      </c>
      <c r="AG775" s="2" t="s">
        <v>97</v>
      </c>
      <c r="AH775" s="2"/>
      <c r="AI775" s="6" t="str">
        <f t="shared" si="36"/>
        <v>45-54</v>
      </c>
      <c r="AJ775" s="11">
        <f>YEAR(tbl_LoanData[[#This Row],[Application Date]])</f>
        <v>2023</v>
      </c>
      <c r="AK775" s="11" t="str">
        <f>TEXT(tbl_LoanData[[#This Row],[Application Date]],"MMMM")</f>
        <v>May</v>
      </c>
      <c r="AL775" s="12">
        <f>DATE(YEAR(tbl_LoanData[[#This Row],[Application Date]]),MONTH(tbl_LoanData[[#This Row],[Application Date]]),1)</f>
        <v>45047</v>
      </c>
      <c r="AM775" s="14">
        <f ca="1">IF(AND(tbl_LoanData[[#This Row],[Application Date]]&gt;=EOMONTH(TODAY(),-1)+1,tbl_LoanData[[#This Row],[Application Date]]&lt;=TODAY()),tbl_LoanData[[#This Row],[Loan Amount]],0)</f>
        <v>0</v>
      </c>
      <c r="AN775" s="14">
        <f>tbl_LoanData[[#This Row],[Amount Paid]]-(Q775-X775)</f>
        <v>-830200</v>
      </c>
      <c r="AO775" s="14">
        <f>IF(tbl_LoanData[[#This Row],[Application Status]]="Approved",1,0)</f>
        <v>0</v>
      </c>
      <c r="AP775" s="22" t="str">
        <f t="shared" ca="1" si="37"/>
        <v/>
      </c>
      <c r="AQ775" s="22" t="str">
        <f t="shared" ca="1" si="38"/>
        <v/>
      </c>
    </row>
    <row r="776" spans="1:43" ht="14.4" customHeight="1" x14ac:dyDescent="0.3">
      <c r="A776" s="2" t="s">
        <v>7587</v>
      </c>
      <c r="B776" s="2" t="s">
        <v>7588</v>
      </c>
      <c r="C776" s="2" t="s">
        <v>322</v>
      </c>
      <c r="D776" s="2" t="s">
        <v>182</v>
      </c>
      <c r="E776" s="2" t="s">
        <v>165</v>
      </c>
      <c r="F776" s="2">
        <v>58</v>
      </c>
      <c r="G776" s="2" t="s">
        <v>83</v>
      </c>
      <c r="H776" s="2" t="s">
        <v>313</v>
      </c>
      <c r="I776" s="2" t="s">
        <v>44</v>
      </c>
      <c r="J776" s="3">
        <v>45054</v>
      </c>
      <c r="K776" s="3">
        <v>45066</v>
      </c>
      <c r="L776" s="2" t="s">
        <v>40</v>
      </c>
      <c r="M776" s="2" t="s">
        <v>71</v>
      </c>
      <c r="N776" s="2" t="s">
        <v>137</v>
      </c>
      <c r="O776" s="4">
        <v>1355000</v>
      </c>
      <c r="P776" s="4">
        <v>180200</v>
      </c>
      <c r="Q776" s="4">
        <v>1174800</v>
      </c>
      <c r="R776" s="2">
        <v>48</v>
      </c>
      <c r="S776" s="5">
        <v>13.71</v>
      </c>
      <c r="T776" s="4">
        <v>37897.089999999997</v>
      </c>
      <c r="U776" s="2" t="s">
        <v>73</v>
      </c>
      <c r="V776" s="2" t="s">
        <v>74</v>
      </c>
      <c r="W776" s="4">
        <v>1364295.24</v>
      </c>
      <c r="X776" s="4">
        <v>454765.08</v>
      </c>
      <c r="Y776" s="4">
        <v>1819060.32</v>
      </c>
      <c r="Z776" s="2">
        <v>87</v>
      </c>
      <c r="AA776" s="2" t="s">
        <v>59</v>
      </c>
      <c r="AB776" s="2" t="s">
        <v>15735</v>
      </c>
      <c r="AC776" s="2" t="s">
        <v>75</v>
      </c>
      <c r="AD776" s="2" t="s">
        <v>76</v>
      </c>
      <c r="AE776" s="5">
        <v>86.7</v>
      </c>
      <c r="AF776" s="2">
        <v>3</v>
      </c>
      <c r="AG776" s="2" t="s">
        <v>130</v>
      </c>
      <c r="AH776" s="2">
        <v>12</v>
      </c>
      <c r="AI776" s="6" t="str">
        <f t="shared" si="36"/>
        <v>55-64</v>
      </c>
      <c r="AJ776" s="11">
        <f>YEAR(tbl_LoanData[[#This Row],[Application Date]])</f>
        <v>2023</v>
      </c>
      <c r="AK776" s="11" t="str">
        <f>TEXT(tbl_LoanData[[#This Row],[Application Date]],"MMMM")</f>
        <v>May</v>
      </c>
      <c r="AL776" s="12">
        <f>DATE(YEAR(tbl_LoanData[[#This Row],[Application Date]]),MONTH(tbl_LoanData[[#This Row],[Application Date]]),1)</f>
        <v>45047</v>
      </c>
      <c r="AM776" s="14">
        <f ca="1">IF(AND(tbl_LoanData[[#This Row],[Application Date]]&gt;=EOMONTH(TODAY(),-1)+1,tbl_LoanData[[#This Row],[Application Date]]&lt;=TODAY()),tbl_LoanData[[#This Row],[Loan Amount]],0)</f>
        <v>0</v>
      </c>
      <c r="AN776" s="14">
        <f>tbl_LoanData[[#This Row],[Amount Paid]]-(Q776-X776)</f>
        <v>644260.32000000007</v>
      </c>
      <c r="AO776" s="14">
        <f>IF(tbl_LoanData[[#This Row],[Application Status]]="Approved",1,0)</f>
        <v>1</v>
      </c>
      <c r="AP776" s="22" t="str">
        <f t="shared" ca="1" si="37"/>
        <v/>
      </c>
      <c r="AQ776" s="22" t="str">
        <f t="shared" ca="1" si="38"/>
        <v/>
      </c>
    </row>
    <row r="777" spans="1:43" x14ac:dyDescent="0.3">
      <c r="A777" s="2" t="s">
        <v>7593</v>
      </c>
      <c r="B777" s="2" t="s">
        <v>7594</v>
      </c>
      <c r="C777" s="2" t="s">
        <v>668</v>
      </c>
      <c r="D777" s="2" t="s">
        <v>189</v>
      </c>
      <c r="E777" s="2" t="s">
        <v>189</v>
      </c>
      <c r="F777" s="2">
        <v>63</v>
      </c>
      <c r="G777" s="2" t="s">
        <v>69</v>
      </c>
      <c r="H777" s="2" t="s">
        <v>237</v>
      </c>
      <c r="I777" s="2" t="s">
        <v>48</v>
      </c>
      <c r="J777" s="3">
        <v>45055</v>
      </c>
      <c r="K777" s="3"/>
      <c r="L777" s="2" t="s">
        <v>40</v>
      </c>
      <c r="M777" s="2" t="s">
        <v>111</v>
      </c>
      <c r="N777" s="2" t="s">
        <v>369</v>
      </c>
      <c r="O777" s="4">
        <v>980000</v>
      </c>
      <c r="P777" s="4">
        <v>269600</v>
      </c>
      <c r="Q777" s="4">
        <v>710400</v>
      </c>
      <c r="R777" s="2">
        <v>48</v>
      </c>
      <c r="S777" s="5">
        <v>12.94</v>
      </c>
      <c r="T777" s="4">
        <v>22460.48</v>
      </c>
      <c r="U777" s="2" t="s">
        <v>113</v>
      </c>
      <c r="V777" s="2" t="s">
        <v>97</v>
      </c>
      <c r="W777" s="4">
        <v>0</v>
      </c>
      <c r="X777" s="4">
        <v>0</v>
      </c>
      <c r="Y777" s="4">
        <v>1078103.04</v>
      </c>
      <c r="Z777" s="2">
        <v>0</v>
      </c>
      <c r="AA777" s="2" t="s">
        <v>97</v>
      </c>
      <c r="AB777" s="2" t="s">
        <v>15729</v>
      </c>
      <c r="AC777" s="2" t="s">
        <v>121</v>
      </c>
      <c r="AD777" s="2" t="s">
        <v>76</v>
      </c>
      <c r="AE777" s="5">
        <v>72.489999999999995</v>
      </c>
      <c r="AF777" s="2">
        <v>0</v>
      </c>
      <c r="AG777" s="2" t="s">
        <v>97</v>
      </c>
      <c r="AH777" s="2"/>
      <c r="AI777" s="6" t="str">
        <f t="shared" si="36"/>
        <v>55-64</v>
      </c>
      <c r="AJ777" s="11">
        <f>YEAR(tbl_LoanData[[#This Row],[Application Date]])</f>
        <v>2023</v>
      </c>
      <c r="AK777" s="11" t="str">
        <f>TEXT(tbl_LoanData[[#This Row],[Application Date]],"MMMM")</f>
        <v>May</v>
      </c>
      <c r="AL777" s="12">
        <f>DATE(YEAR(tbl_LoanData[[#This Row],[Application Date]]),MONTH(tbl_LoanData[[#This Row],[Application Date]]),1)</f>
        <v>45047</v>
      </c>
      <c r="AM777" s="14">
        <f ca="1">IF(AND(tbl_LoanData[[#This Row],[Application Date]]&gt;=EOMONTH(TODAY(),-1)+1,tbl_LoanData[[#This Row],[Application Date]]&lt;=TODAY()),tbl_LoanData[[#This Row],[Loan Amount]],0)</f>
        <v>0</v>
      </c>
      <c r="AN777" s="14">
        <f>tbl_LoanData[[#This Row],[Amount Paid]]-(Q777-X777)</f>
        <v>-710400</v>
      </c>
      <c r="AO777" s="14">
        <f>IF(tbl_LoanData[[#This Row],[Application Status]]="Approved",1,0)</f>
        <v>0</v>
      </c>
      <c r="AP777" s="22" t="str">
        <f t="shared" ca="1" si="37"/>
        <v/>
      </c>
      <c r="AQ777" s="22" t="str">
        <f t="shared" ca="1" si="38"/>
        <v/>
      </c>
    </row>
    <row r="778" spans="1:43" ht="14.4" customHeight="1" x14ac:dyDescent="0.3">
      <c r="A778" s="2" t="s">
        <v>7671</v>
      </c>
      <c r="B778" s="2" t="s">
        <v>7672</v>
      </c>
      <c r="C778" s="2" t="s">
        <v>682</v>
      </c>
      <c r="D778" s="2" t="s">
        <v>209</v>
      </c>
      <c r="E778" s="2" t="s">
        <v>150</v>
      </c>
      <c r="F778" s="2">
        <v>28</v>
      </c>
      <c r="G778" s="2" t="s">
        <v>69</v>
      </c>
      <c r="H778" s="2" t="s">
        <v>93</v>
      </c>
      <c r="I778" s="2" t="s">
        <v>50</v>
      </c>
      <c r="J778" s="3">
        <v>45076</v>
      </c>
      <c r="K778" s="3">
        <v>45088</v>
      </c>
      <c r="L778" s="2" t="s">
        <v>38</v>
      </c>
      <c r="M778" s="2" t="s">
        <v>111</v>
      </c>
      <c r="N778" s="2" t="s">
        <v>112</v>
      </c>
      <c r="O778" s="4">
        <v>1123000</v>
      </c>
      <c r="P778" s="4">
        <v>258000</v>
      </c>
      <c r="Q778" s="4">
        <v>865000</v>
      </c>
      <c r="R778" s="2">
        <v>12</v>
      </c>
      <c r="S778" s="5">
        <v>8.07</v>
      </c>
      <c r="T778" s="4">
        <v>77900.460000000006</v>
      </c>
      <c r="U778" s="2" t="s">
        <v>73</v>
      </c>
      <c r="V778" s="2" t="s">
        <v>34</v>
      </c>
      <c r="W778" s="4">
        <v>545303.22</v>
      </c>
      <c r="X778" s="4">
        <v>389502.28</v>
      </c>
      <c r="Y778" s="4">
        <v>934805.5</v>
      </c>
      <c r="Z778" s="2">
        <v>160</v>
      </c>
      <c r="AA778" s="2" t="s">
        <v>60</v>
      </c>
      <c r="AB778" s="2" t="s">
        <v>15727</v>
      </c>
      <c r="AC778" s="2" t="s">
        <v>146</v>
      </c>
      <c r="AD778" s="2" t="s">
        <v>76</v>
      </c>
      <c r="AE778" s="5">
        <v>77.03</v>
      </c>
      <c r="AF778" s="2">
        <v>5</v>
      </c>
      <c r="AG778" s="2" t="s">
        <v>130</v>
      </c>
      <c r="AH778" s="2">
        <v>12</v>
      </c>
      <c r="AI778" s="6" t="str">
        <f t="shared" si="36"/>
        <v>25-34</v>
      </c>
      <c r="AJ778" s="11">
        <f>YEAR(tbl_LoanData[[#This Row],[Application Date]])</f>
        <v>2023</v>
      </c>
      <c r="AK778" s="11" t="str">
        <f>TEXT(tbl_LoanData[[#This Row],[Application Date]],"MMMM")</f>
        <v>May</v>
      </c>
      <c r="AL778" s="12">
        <f>DATE(YEAR(tbl_LoanData[[#This Row],[Application Date]]),MONTH(tbl_LoanData[[#This Row],[Application Date]]),1)</f>
        <v>45047</v>
      </c>
      <c r="AM778" s="14">
        <f ca="1">IF(AND(tbl_LoanData[[#This Row],[Application Date]]&gt;=EOMONTH(TODAY(),-1)+1,tbl_LoanData[[#This Row],[Application Date]]&lt;=TODAY()),tbl_LoanData[[#This Row],[Loan Amount]],0)</f>
        <v>0</v>
      </c>
      <c r="AN778" s="14">
        <f>tbl_LoanData[[#This Row],[Amount Paid]]-(Q778-X778)</f>
        <v>69805.5</v>
      </c>
      <c r="AO778" s="14">
        <f>IF(tbl_LoanData[[#This Row],[Application Status]]="Approved",1,0)</f>
        <v>1</v>
      </c>
      <c r="AP778" s="22" t="str">
        <f t="shared" ca="1" si="37"/>
        <v/>
      </c>
      <c r="AQ778" s="22" t="str">
        <f t="shared" ca="1" si="38"/>
        <v/>
      </c>
    </row>
    <row r="779" spans="1:43" ht="14.4" customHeight="1" x14ac:dyDescent="0.3">
      <c r="A779" s="2" t="s">
        <v>7783</v>
      </c>
      <c r="B779" s="2" t="s">
        <v>7784</v>
      </c>
      <c r="C779" s="2" t="s">
        <v>80</v>
      </c>
      <c r="D779" s="2" t="s">
        <v>91</v>
      </c>
      <c r="E779" s="2" t="s">
        <v>102</v>
      </c>
      <c r="F779" s="2">
        <v>33</v>
      </c>
      <c r="G779" s="2" t="s">
        <v>83</v>
      </c>
      <c r="H779" s="2" t="s">
        <v>228</v>
      </c>
      <c r="I779" s="2" t="s">
        <v>43</v>
      </c>
      <c r="J779" s="3">
        <v>45061</v>
      </c>
      <c r="K779" s="3">
        <v>45071</v>
      </c>
      <c r="L779" s="2" t="s">
        <v>36</v>
      </c>
      <c r="M779" s="2" t="s">
        <v>111</v>
      </c>
      <c r="N779" s="2" t="s">
        <v>350</v>
      </c>
      <c r="O779" s="4">
        <v>847000</v>
      </c>
      <c r="P779" s="4">
        <v>111300</v>
      </c>
      <c r="Q779" s="4">
        <v>735700</v>
      </c>
      <c r="R779" s="2">
        <v>36</v>
      </c>
      <c r="S779" s="5">
        <v>8.2899999999999991</v>
      </c>
      <c r="T779" s="4">
        <v>25518.57</v>
      </c>
      <c r="U779" s="2" t="s">
        <v>73</v>
      </c>
      <c r="V779" s="2" t="s">
        <v>33</v>
      </c>
      <c r="W779" s="4">
        <v>918668.59</v>
      </c>
      <c r="X779" s="4">
        <v>0</v>
      </c>
      <c r="Y779" s="4">
        <v>918668.59</v>
      </c>
      <c r="Z779" s="2">
        <v>0</v>
      </c>
      <c r="AA779" s="2" t="s">
        <v>56</v>
      </c>
      <c r="AB779" s="2" t="s">
        <v>15736</v>
      </c>
      <c r="AC779" s="2" t="s">
        <v>138</v>
      </c>
      <c r="AD779" s="2" t="s">
        <v>76</v>
      </c>
      <c r="AE779" s="5">
        <v>86.86</v>
      </c>
      <c r="AF779" s="2">
        <v>0</v>
      </c>
      <c r="AG779" s="2" t="s">
        <v>77</v>
      </c>
      <c r="AH779" s="2">
        <v>10</v>
      </c>
      <c r="AI779" s="6" t="str">
        <f t="shared" si="36"/>
        <v>25-34</v>
      </c>
      <c r="AJ779" s="11">
        <f>YEAR(tbl_LoanData[[#This Row],[Application Date]])</f>
        <v>2023</v>
      </c>
      <c r="AK779" s="11" t="str">
        <f>TEXT(tbl_LoanData[[#This Row],[Application Date]],"MMMM")</f>
        <v>May</v>
      </c>
      <c r="AL779" s="12">
        <f>DATE(YEAR(tbl_LoanData[[#This Row],[Application Date]]),MONTH(tbl_LoanData[[#This Row],[Application Date]]),1)</f>
        <v>45047</v>
      </c>
      <c r="AM779" s="14">
        <f ca="1">IF(AND(tbl_LoanData[[#This Row],[Application Date]]&gt;=EOMONTH(TODAY(),-1)+1,tbl_LoanData[[#This Row],[Application Date]]&lt;=TODAY()),tbl_LoanData[[#This Row],[Loan Amount]],0)</f>
        <v>0</v>
      </c>
      <c r="AN779" s="14">
        <f>tbl_LoanData[[#This Row],[Amount Paid]]-(Q779-X779)</f>
        <v>182968.58999999997</v>
      </c>
      <c r="AO779" s="14">
        <f>IF(tbl_LoanData[[#This Row],[Application Status]]="Approved",1,0)</f>
        <v>1</v>
      </c>
      <c r="AP779" s="22" t="str">
        <f t="shared" ca="1" si="37"/>
        <v/>
      </c>
      <c r="AQ779" s="22" t="str">
        <f t="shared" ca="1" si="38"/>
        <v/>
      </c>
    </row>
    <row r="780" spans="1:43" ht="14.4" customHeight="1" x14ac:dyDescent="0.3">
      <c r="A780" s="2" t="s">
        <v>7899</v>
      </c>
      <c r="B780" s="2" t="s">
        <v>7900</v>
      </c>
      <c r="C780" s="2" t="s">
        <v>223</v>
      </c>
      <c r="D780" s="2" t="s">
        <v>134</v>
      </c>
      <c r="E780" s="2" t="s">
        <v>311</v>
      </c>
      <c r="F780" s="2">
        <v>49</v>
      </c>
      <c r="G780" s="2" t="s">
        <v>69</v>
      </c>
      <c r="H780" s="2" t="s">
        <v>466</v>
      </c>
      <c r="I780" s="2" t="s">
        <v>43</v>
      </c>
      <c r="J780" s="3">
        <v>45063</v>
      </c>
      <c r="K780" s="3">
        <v>45081</v>
      </c>
      <c r="L780" s="2" t="s">
        <v>41</v>
      </c>
      <c r="M780" s="2" t="s">
        <v>144</v>
      </c>
      <c r="N780" s="2" t="s">
        <v>145</v>
      </c>
      <c r="O780" s="4">
        <v>4276000</v>
      </c>
      <c r="P780" s="4">
        <v>1614900</v>
      </c>
      <c r="Q780" s="4">
        <v>2661100</v>
      </c>
      <c r="R780" s="2">
        <v>48</v>
      </c>
      <c r="S780" s="5">
        <v>6.63</v>
      </c>
      <c r="T780" s="4">
        <v>70142.16</v>
      </c>
      <c r="U780" s="2" t="s">
        <v>73</v>
      </c>
      <c r="V780" s="2" t="s">
        <v>74</v>
      </c>
      <c r="W780" s="4">
        <v>2525117.7599999998</v>
      </c>
      <c r="X780" s="4">
        <v>841705.96</v>
      </c>
      <c r="Y780" s="4">
        <v>3366823.72</v>
      </c>
      <c r="Z780" s="2">
        <v>96</v>
      </c>
      <c r="AA780" s="2" t="s">
        <v>60</v>
      </c>
      <c r="AB780" s="2" t="s">
        <v>15729</v>
      </c>
      <c r="AC780" s="2" t="s">
        <v>138</v>
      </c>
      <c r="AD780" s="2" t="s">
        <v>76</v>
      </c>
      <c r="AE780" s="5">
        <v>62.23</v>
      </c>
      <c r="AF780" s="2">
        <v>3</v>
      </c>
      <c r="AG780" s="2" t="s">
        <v>130</v>
      </c>
      <c r="AH780" s="2">
        <v>18</v>
      </c>
      <c r="AI780" s="6" t="str">
        <f t="shared" si="36"/>
        <v>45-54</v>
      </c>
      <c r="AJ780" s="11">
        <f>YEAR(tbl_LoanData[[#This Row],[Application Date]])</f>
        <v>2023</v>
      </c>
      <c r="AK780" s="11" t="str">
        <f>TEXT(tbl_LoanData[[#This Row],[Application Date]],"MMMM")</f>
        <v>May</v>
      </c>
      <c r="AL780" s="12">
        <f>DATE(YEAR(tbl_LoanData[[#This Row],[Application Date]]),MONTH(tbl_LoanData[[#This Row],[Application Date]]),1)</f>
        <v>45047</v>
      </c>
      <c r="AM780" s="14">
        <f ca="1">IF(AND(tbl_LoanData[[#This Row],[Application Date]]&gt;=EOMONTH(TODAY(),-1)+1,tbl_LoanData[[#This Row],[Application Date]]&lt;=TODAY()),tbl_LoanData[[#This Row],[Loan Amount]],0)</f>
        <v>0</v>
      </c>
      <c r="AN780" s="14">
        <f>tbl_LoanData[[#This Row],[Amount Paid]]-(Q780-X780)</f>
        <v>705723.71999999974</v>
      </c>
      <c r="AO780" s="14">
        <f>IF(tbl_LoanData[[#This Row],[Application Status]]="Approved",1,0)</f>
        <v>1</v>
      </c>
      <c r="AP780" s="22" t="str">
        <f t="shared" ca="1" si="37"/>
        <v/>
      </c>
      <c r="AQ780" s="22" t="str">
        <f t="shared" ca="1" si="38"/>
        <v/>
      </c>
    </row>
    <row r="781" spans="1:43" ht="14.4" customHeight="1" x14ac:dyDescent="0.3">
      <c r="A781" s="2" t="s">
        <v>7939</v>
      </c>
      <c r="B781" s="2" t="s">
        <v>7940</v>
      </c>
      <c r="C781" s="2" t="s">
        <v>149</v>
      </c>
      <c r="D781" s="2" t="s">
        <v>182</v>
      </c>
      <c r="E781" s="2" t="s">
        <v>540</v>
      </c>
      <c r="F781" s="2">
        <v>63</v>
      </c>
      <c r="G781" s="2" t="s">
        <v>83</v>
      </c>
      <c r="H781" s="2" t="s">
        <v>259</v>
      </c>
      <c r="I781" s="2" t="s">
        <v>43</v>
      </c>
      <c r="J781" s="3">
        <v>45059</v>
      </c>
      <c r="K781" s="3">
        <v>45079</v>
      </c>
      <c r="L781" s="2" t="s">
        <v>40</v>
      </c>
      <c r="M781" s="2" t="s">
        <v>111</v>
      </c>
      <c r="N781" s="2" t="s">
        <v>120</v>
      </c>
      <c r="O781" s="4">
        <v>1204000</v>
      </c>
      <c r="P781" s="4">
        <v>473800</v>
      </c>
      <c r="Q781" s="4">
        <v>730200</v>
      </c>
      <c r="R781" s="2">
        <v>36</v>
      </c>
      <c r="S781" s="5">
        <v>5.96</v>
      </c>
      <c r="T781" s="4">
        <v>23909.99</v>
      </c>
      <c r="U781" s="2" t="s">
        <v>73</v>
      </c>
      <c r="V781" s="2" t="s">
        <v>33</v>
      </c>
      <c r="W781" s="4">
        <v>860759.76</v>
      </c>
      <c r="X781" s="4">
        <v>0</v>
      </c>
      <c r="Y781" s="4">
        <v>860759.76</v>
      </c>
      <c r="Z781" s="2">
        <v>0</v>
      </c>
      <c r="AA781" s="2" t="s">
        <v>56</v>
      </c>
      <c r="AB781" s="2" t="s">
        <v>15731</v>
      </c>
      <c r="AC781" s="2" t="s">
        <v>332</v>
      </c>
      <c r="AD781" s="2" t="s">
        <v>76</v>
      </c>
      <c r="AE781" s="5">
        <v>60.65</v>
      </c>
      <c r="AF781" s="2">
        <v>0</v>
      </c>
      <c r="AG781" s="2" t="s">
        <v>77</v>
      </c>
      <c r="AH781" s="2">
        <v>20</v>
      </c>
      <c r="AI781" s="6" t="str">
        <f t="shared" si="36"/>
        <v>55-64</v>
      </c>
      <c r="AJ781" s="11">
        <f>YEAR(tbl_LoanData[[#This Row],[Application Date]])</f>
        <v>2023</v>
      </c>
      <c r="AK781" s="11" t="str">
        <f>TEXT(tbl_LoanData[[#This Row],[Application Date]],"MMMM")</f>
        <v>May</v>
      </c>
      <c r="AL781" s="12">
        <f>DATE(YEAR(tbl_LoanData[[#This Row],[Application Date]]),MONTH(tbl_LoanData[[#This Row],[Application Date]]),1)</f>
        <v>45047</v>
      </c>
      <c r="AM781" s="14">
        <f ca="1">IF(AND(tbl_LoanData[[#This Row],[Application Date]]&gt;=EOMONTH(TODAY(),-1)+1,tbl_LoanData[[#This Row],[Application Date]]&lt;=TODAY()),tbl_LoanData[[#This Row],[Loan Amount]],0)</f>
        <v>0</v>
      </c>
      <c r="AN781" s="14">
        <f>tbl_LoanData[[#This Row],[Amount Paid]]-(Q781-X781)</f>
        <v>130559.76000000001</v>
      </c>
      <c r="AO781" s="14">
        <f>IF(tbl_LoanData[[#This Row],[Application Status]]="Approved",1,0)</f>
        <v>1</v>
      </c>
      <c r="AP781" s="22" t="str">
        <f t="shared" ca="1" si="37"/>
        <v/>
      </c>
      <c r="AQ781" s="22" t="str">
        <f t="shared" ca="1" si="38"/>
        <v/>
      </c>
    </row>
    <row r="782" spans="1:43" x14ac:dyDescent="0.3">
      <c r="A782" s="2" t="s">
        <v>7957</v>
      </c>
      <c r="B782" s="2" t="s">
        <v>7958</v>
      </c>
      <c r="C782" s="2" t="s">
        <v>353</v>
      </c>
      <c r="D782" s="2" t="s">
        <v>81</v>
      </c>
      <c r="E782" s="2" t="s">
        <v>385</v>
      </c>
      <c r="F782" s="2">
        <v>36</v>
      </c>
      <c r="G782" s="2" t="s">
        <v>83</v>
      </c>
      <c r="H782" s="2" t="s">
        <v>166</v>
      </c>
      <c r="I782" s="2" t="s">
        <v>46</v>
      </c>
      <c r="J782" s="3">
        <v>45052</v>
      </c>
      <c r="K782" s="3">
        <v>45058</v>
      </c>
      <c r="L782" s="2" t="s">
        <v>36</v>
      </c>
      <c r="M782" s="2" t="s">
        <v>104</v>
      </c>
      <c r="N782" s="2" t="s">
        <v>105</v>
      </c>
      <c r="O782" s="4">
        <v>975000</v>
      </c>
      <c r="P782" s="4">
        <v>214900</v>
      </c>
      <c r="Q782" s="4">
        <v>760100</v>
      </c>
      <c r="R782" s="2">
        <v>48</v>
      </c>
      <c r="S782" s="5">
        <v>9.9499999999999993</v>
      </c>
      <c r="T782" s="4">
        <v>22137.91</v>
      </c>
      <c r="U782" s="2" t="s">
        <v>73</v>
      </c>
      <c r="V782" s="2" t="s">
        <v>74</v>
      </c>
      <c r="W782" s="4">
        <v>841240.58</v>
      </c>
      <c r="X782" s="4">
        <v>221379.22</v>
      </c>
      <c r="Y782" s="4">
        <v>1062619.8</v>
      </c>
      <c r="Z782" s="2">
        <v>31</v>
      </c>
      <c r="AA782" s="2" t="s">
        <v>58</v>
      </c>
      <c r="AB782" s="2" t="s">
        <v>15731</v>
      </c>
      <c r="AC782" s="2" t="s">
        <v>87</v>
      </c>
      <c r="AD782" s="2" t="s">
        <v>76</v>
      </c>
      <c r="AE782" s="5">
        <v>77.959999999999994</v>
      </c>
      <c r="AF782" s="2">
        <v>1</v>
      </c>
      <c r="AG782" s="2" t="s">
        <v>15718</v>
      </c>
      <c r="AH782" s="2">
        <v>6</v>
      </c>
      <c r="AI782" s="6" t="str">
        <f t="shared" si="36"/>
        <v>35-44</v>
      </c>
      <c r="AJ782" s="11">
        <f>YEAR(tbl_LoanData[[#This Row],[Application Date]])</f>
        <v>2023</v>
      </c>
      <c r="AK782" s="11" t="str">
        <f>TEXT(tbl_LoanData[[#This Row],[Application Date]],"MMMM")</f>
        <v>May</v>
      </c>
      <c r="AL782" s="12">
        <f>DATE(YEAR(tbl_LoanData[[#This Row],[Application Date]]),MONTH(tbl_LoanData[[#This Row],[Application Date]]),1)</f>
        <v>45047</v>
      </c>
      <c r="AM782" s="14">
        <f ca="1">IF(AND(tbl_LoanData[[#This Row],[Application Date]]&gt;=EOMONTH(TODAY(),-1)+1,tbl_LoanData[[#This Row],[Application Date]]&lt;=TODAY()),tbl_LoanData[[#This Row],[Loan Amount]],0)</f>
        <v>0</v>
      </c>
      <c r="AN782" s="14">
        <f>tbl_LoanData[[#This Row],[Amount Paid]]-(Q782-X782)</f>
        <v>302519.79999999993</v>
      </c>
      <c r="AO782" s="14">
        <f>IF(tbl_LoanData[[#This Row],[Application Status]]="Approved",1,0)</f>
        <v>1</v>
      </c>
      <c r="AP782" s="22" t="str">
        <f t="shared" ca="1" si="37"/>
        <v/>
      </c>
      <c r="AQ782" s="22" t="str">
        <f t="shared" ca="1" si="38"/>
        <v/>
      </c>
    </row>
    <row r="783" spans="1:43" x14ac:dyDescent="0.3">
      <c r="A783" s="2" t="s">
        <v>7971</v>
      </c>
      <c r="B783" s="2" t="s">
        <v>7972</v>
      </c>
      <c r="C783" s="2" t="s">
        <v>781</v>
      </c>
      <c r="D783" s="2" t="s">
        <v>189</v>
      </c>
      <c r="E783" s="2" t="s">
        <v>209</v>
      </c>
      <c r="F783" s="2">
        <v>35</v>
      </c>
      <c r="G783" s="2" t="s">
        <v>69</v>
      </c>
      <c r="H783" s="2" t="s">
        <v>313</v>
      </c>
      <c r="I783" s="2" t="s">
        <v>44</v>
      </c>
      <c r="J783" s="3">
        <v>45058</v>
      </c>
      <c r="K783" s="3">
        <v>45065</v>
      </c>
      <c r="L783" s="2" t="s">
        <v>40</v>
      </c>
      <c r="M783" s="2" t="s">
        <v>94</v>
      </c>
      <c r="N783" s="2" t="s">
        <v>95</v>
      </c>
      <c r="O783" s="4">
        <v>788000</v>
      </c>
      <c r="P783" s="4">
        <v>211700</v>
      </c>
      <c r="Q783" s="4">
        <v>576300</v>
      </c>
      <c r="R783" s="2">
        <v>36</v>
      </c>
      <c r="S783" s="5">
        <v>8.1199999999999992</v>
      </c>
      <c r="T783" s="4">
        <v>19907.96</v>
      </c>
      <c r="U783" s="2" t="s">
        <v>73</v>
      </c>
      <c r="V783" s="2" t="s">
        <v>34</v>
      </c>
      <c r="W783" s="4">
        <v>696778.6</v>
      </c>
      <c r="X783" s="4">
        <v>19908.080000000002</v>
      </c>
      <c r="Y783" s="4">
        <v>716686.68</v>
      </c>
      <c r="Z783" s="2">
        <v>30</v>
      </c>
      <c r="AA783" s="2" t="s">
        <v>57</v>
      </c>
      <c r="AB783" s="2" t="s">
        <v>15728</v>
      </c>
      <c r="AC783" s="2" t="s">
        <v>138</v>
      </c>
      <c r="AD783" s="2" t="s">
        <v>76</v>
      </c>
      <c r="AE783" s="5">
        <v>73.13</v>
      </c>
      <c r="AF783" s="2">
        <v>1</v>
      </c>
      <c r="AG783" s="2" t="s">
        <v>77</v>
      </c>
      <c r="AH783" s="2">
        <v>7</v>
      </c>
      <c r="AI783" s="6" t="str">
        <f t="shared" si="36"/>
        <v>35-44</v>
      </c>
      <c r="AJ783" s="11">
        <f>YEAR(tbl_LoanData[[#This Row],[Application Date]])</f>
        <v>2023</v>
      </c>
      <c r="AK783" s="11" t="str">
        <f>TEXT(tbl_LoanData[[#This Row],[Application Date]],"MMMM")</f>
        <v>May</v>
      </c>
      <c r="AL783" s="12">
        <f>DATE(YEAR(tbl_LoanData[[#This Row],[Application Date]]),MONTH(tbl_LoanData[[#This Row],[Application Date]]),1)</f>
        <v>45047</v>
      </c>
      <c r="AM783" s="14">
        <f ca="1">IF(AND(tbl_LoanData[[#This Row],[Application Date]]&gt;=EOMONTH(TODAY(),-1)+1,tbl_LoanData[[#This Row],[Application Date]]&lt;=TODAY()),tbl_LoanData[[#This Row],[Loan Amount]],0)</f>
        <v>0</v>
      </c>
      <c r="AN783" s="14">
        <f>tbl_LoanData[[#This Row],[Amount Paid]]-(Q783-X783)</f>
        <v>140386.67999999993</v>
      </c>
      <c r="AO783" s="14">
        <f>IF(tbl_LoanData[[#This Row],[Application Status]]="Approved",1,0)</f>
        <v>1</v>
      </c>
      <c r="AP783" s="22" t="str">
        <f t="shared" ca="1" si="37"/>
        <v/>
      </c>
      <c r="AQ783" s="22" t="str">
        <f t="shared" ca="1" si="38"/>
        <v/>
      </c>
    </row>
    <row r="784" spans="1:43" ht="14.4" customHeight="1" x14ac:dyDescent="0.3">
      <c r="A784" s="2" t="s">
        <v>8273</v>
      </c>
      <c r="B784" s="2" t="s">
        <v>8274</v>
      </c>
      <c r="C784" s="2" t="s">
        <v>401</v>
      </c>
      <c r="D784" s="2" t="s">
        <v>142</v>
      </c>
      <c r="E784" s="2" t="s">
        <v>134</v>
      </c>
      <c r="F784" s="2">
        <v>32</v>
      </c>
      <c r="G784" s="2" t="s">
        <v>83</v>
      </c>
      <c r="H784" s="2" t="s">
        <v>237</v>
      </c>
      <c r="I784" s="2" t="s">
        <v>48</v>
      </c>
      <c r="J784" s="3">
        <v>45063</v>
      </c>
      <c r="K784" s="3">
        <v>45083</v>
      </c>
      <c r="L784" s="2" t="s">
        <v>37</v>
      </c>
      <c r="M784" s="2" t="s">
        <v>199</v>
      </c>
      <c r="N784" s="2" t="s">
        <v>319</v>
      </c>
      <c r="O784" s="4">
        <v>196000</v>
      </c>
      <c r="P784" s="4">
        <v>55000</v>
      </c>
      <c r="Q784" s="4">
        <v>141000</v>
      </c>
      <c r="R784" s="2">
        <v>36</v>
      </c>
      <c r="S784" s="5">
        <v>14.57</v>
      </c>
      <c r="T784" s="4">
        <v>5628.64</v>
      </c>
      <c r="U784" s="2" t="s">
        <v>73</v>
      </c>
      <c r="V784" s="2" t="s">
        <v>34</v>
      </c>
      <c r="W784" s="4">
        <v>174487.84</v>
      </c>
      <c r="X784" s="4">
        <v>28143.26</v>
      </c>
      <c r="Y784" s="4">
        <v>202631.1</v>
      </c>
      <c r="Z784" s="2">
        <v>145</v>
      </c>
      <c r="AA784" s="2" t="s">
        <v>60</v>
      </c>
      <c r="AB784" s="2" t="s">
        <v>15728</v>
      </c>
      <c r="AC784" s="2" t="s">
        <v>75</v>
      </c>
      <c r="AD784" s="2" t="s">
        <v>76</v>
      </c>
      <c r="AE784" s="5">
        <v>71.94</v>
      </c>
      <c r="AF784" s="2">
        <v>5</v>
      </c>
      <c r="AG784" s="2" t="s">
        <v>130</v>
      </c>
      <c r="AH784" s="2">
        <v>20</v>
      </c>
      <c r="AI784" s="6" t="str">
        <f t="shared" si="36"/>
        <v>25-34</v>
      </c>
      <c r="AJ784" s="11">
        <f>YEAR(tbl_LoanData[[#This Row],[Application Date]])</f>
        <v>2023</v>
      </c>
      <c r="AK784" s="11" t="str">
        <f>TEXT(tbl_LoanData[[#This Row],[Application Date]],"MMMM")</f>
        <v>May</v>
      </c>
      <c r="AL784" s="12">
        <f>DATE(YEAR(tbl_LoanData[[#This Row],[Application Date]]),MONTH(tbl_LoanData[[#This Row],[Application Date]]),1)</f>
        <v>45047</v>
      </c>
      <c r="AM784" s="14">
        <f ca="1">IF(AND(tbl_LoanData[[#This Row],[Application Date]]&gt;=EOMONTH(TODAY(),-1)+1,tbl_LoanData[[#This Row],[Application Date]]&lt;=TODAY()),tbl_LoanData[[#This Row],[Loan Amount]],0)</f>
        <v>0</v>
      </c>
      <c r="AN784" s="14">
        <f>tbl_LoanData[[#This Row],[Amount Paid]]-(Q784-X784)</f>
        <v>61631.099999999991</v>
      </c>
      <c r="AO784" s="14">
        <f>IF(tbl_LoanData[[#This Row],[Application Status]]="Approved",1,0)</f>
        <v>1</v>
      </c>
      <c r="AP784" s="22" t="str">
        <f t="shared" ca="1" si="37"/>
        <v/>
      </c>
      <c r="AQ784" s="22" t="str">
        <f t="shared" ca="1" si="38"/>
        <v/>
      </c>
    </row>
    <row r="785" spans="1:43" x14ac:dyDescent="0.3">
      <c r="A785" s="2" t="s">
        <v>8353</v>
      </c>
      <c r="B785" s="2" t="s">
        <v>8354</v>
      </c>
      <c r="C785" s="2" t="s">
        <v>133</v>
      </c>
      <c r="D785" s="2" t="s">
        <v>102</v>
      </c>
      <c r="E785" s="2" t="s">
        <v>293</v>
      </c>
      <c r="F785" s="2">
        <v>51</v>
      </c>
      <c r="G785" s="2" t="s">
        <v>69</v>
      </c>
      <c r="H785" s="2" t="s">
        <v>516</v>
      </c>
      <c r="I785" s="2" t="s">
        <v>53</v>
      </c>
      <c r="J785" s="3">
        <v>45061</v>
      </c>
      <c r="K785" s="3">
        <v>45081</v>
      </c>
      <c r="L785" s="2" t="s">
        <v>41</v>
      </c>
      <c r="M785" s="2" t="s">
        <v>552</v>
      </c>
      <c r="N785" s="2" t="s">
        <v>553</v>
      </c>
      <c r="O785" s="4">
        <v>2712000</v>
      </c>
      <c r="P785" s="4">
        <v>697700</v>
      </c>
      <c r="Q785" s="4">
        <v>2014300</v>
      </c>
      <c r="R785" s="2">
        <v>36</v>
      </c>
      <c r="S785" s="5">
        <v>10.26</v>
      </c>
      <c r="T785" s="4">
        <v>73175.039999999994</v>
      </c>
      <c r="U785" s="2" t="s">
        <v>73</v>
      </c>
      <c r="V785" s="2" t="s">
        <v>33</v>
      </c>
      <c r="W785" s="4">
        <v>2634301.54</v>
      </c>
      <c r="X785" s="4">
        <v>0</v>
      </c>
      <c r="Y785" s="4">
        <v>2634301.54</v>
      </c>
      <c r="Z785" s="2">
        <v>0</v>
      </c>
      <c r="AA785" s="2" t="s">
        <v>56</v>
      </c>
      <c r="AB785" s="2" t="s">
        <v>15730</v>
      </c>
      <c r="AC785" s="2" t="s">
        <v>121</v>
      </c>
      <c r="AD785" s="2" t="s">
        <v>76</v>
      </c>
      <c r="AE785" s="5">
        <v>74.27</v>
      </c>
      <c r="AF785" s="2">
        <v>0</v>
      </c>
      <c r="AG785" s="2" t="s">
        <v>77</v>
      </c>
      <c r="AH785" s="2">
        <v>20</v>
      </c>
      <c r="AI785" s="6" t="str">
        <f t="shared" si="36"/>
        <v>45-54</v>
      </c>
      <c r="AJ785" s="11">
        <f>YEAR(tbl_LoanData[[#This Row],[Application Date]])</f>
        <v>2023</v>
      </c>
      <c r="AK785" s="11" t="str">
        <f>TEXT(tbl_LoanData[[#This Row],[Application Date]],"MMMM")</f>
        <v>May</v>
      </c>
      <c r="AL785" s="12">
        <f>DATE(YEAR(tbl_LoanData[[#This Row],[Application Date]]),MONTH(tbl_LoanData[[#This Row],[Application Date]]),1)</f>
        <v>45047</v>
      </c>
      <c r="AM785" s="14">
        <f ca="1">IF(AND(tbl_LoanData[[#This Row],[Application Date]]&gt;=EOMONTH(TODAY(),-1)+1,tbl_LoanData[[#This Row],[Application Date]]&lt;=TODAY()),tbl_LoanData[[#This Row],[Loan Amount]],0)</f>
        <v>0</v>
      </c>
      <c r="AN785" s="14">
        <f>tbl_LoanData[[#This Row],[Amount Paid]]-(Q785-X785)</f>
        <v>620001.54</v>
      </c>
      <c r="AO785" s="14">
        <f>IF(tbl_LoanData[[#This Row],[Application Status]]="Approved",1,0)</f>
        <v>1</v>
      </c>
      <c r="AP785" s="22" t="str">
        <f t="shared" ca="1" si="37"/>
        <v/>
      </c>
      <c r="AQ785" s="22" t="str">
        <f t="shared" ca="1" si="38"/>
        <v/>
      </c>
    </row>
    <row r="786" spans="1:43" ht="14.4" customHeight="1" x14ac:dyDescent="0.3">
      <c r="A786" s="2" t="s">
        <v>8357</v>
      </c>
      <c r="B786" s="2" t="s">
        <v>8358</v>
      </c>
      <c r="C786" s="2" t="s">
        <v>347</v>
      </c>
      <c r="D786" s="2" t="s">
        <v>81</v>
      </c>
      <c r="E786" s="2" t="s">
        <v>312</v>
      </c>
      <c r="F786" s="2">
        <v>33</v>
      </c>
      <c r="G786" s="2" t="s">
        <v>69</v>
      </c>
      <c r="H786" s="2" t="s">
        <v>273</v>
      </c>
      <c r="I786" s="2" t="s">
        <v>45</v>
      </c>
      <c r="J786" s="3">
        <v>45047</v>
      </c>
      <c r="K786" s="3">
        <v>45067</v>
      </c>
      <c r="L786" s="2" t="s">
        <v>36</v>
      </c>
      <c r="M786" s="2" t="s">
        <v>104</v>
      </c>
      <c r="N786" s="2" t="s">
        <v>592</v>
      </c>
      <c r="O786" s="4">
        <v>1637000</v>
      </c>
      <c r="P786" s="4">
        <v>492900</v>
      </c>
      <c r="Q786" s="4">
        <v>1144100</v>
      </c>
      <c r="R786" s="2">
        <v>18</v>
      </c>
      <c r="S786" s="5">
        <v>10.18</v>
      </c>
      <c r="T786" s="4">
        <v>73266.89</v>
      </c>
      <c r="U786" s="2" t="s">
        <v>73</v>
      </c>
      <c r="V786" s="2" t="s">
        <v>33</v>
      </c>
      <c r="W786" s="4">
        <v>1318804.07</v>
      </c>
      <c r="X786" s="4">
        <v>0</v>
      </c>
      <c r="Y786" s="4">
        <v>1318804.07</v>
      </c>
      <c r="Z786" s="2">
        <v>0</v>
      </c>
      <c r="AA786" s="2" t="s">
        <v>56</v>
      </c>
      <c r="AB786" s="2" t="s">
        <v>15734</v>
      </c>
      <c r="AC786" s="2" t="s">
        <v>138</v>
      </c>
      <c r="AD786" s="2" t="s">
        <v>76</v>
      </c>
      <c r="AE786" s="5">
        <v>69.89</v>
      </c>
      <c r="AF786" s="2">
        <v>0</v>
      </c>
      <c r="AG786" s="2" t="s">
        <v>77</v>
      </c>
      <c r="AH786" s="2">
        <v>20</v>
      </c>
      <c r="AI786" s="6" t="str">
        <f t="shared" si="36"/>
        <v>25-34</v>
      </c>
      <c r="AJ786" s="11">
        <f>YEAR(tbl_LoanData[[#This Row],[Application Date]])</f>
        <v>2023</v>
      </c>
      <c r="AK786" s="11" t="str">
        <f>TEXT(tbl_LoanData[[#This Row],[Application Date]],"MMMM")</f>
        <v>May</v>
      </c>
      <c r="AL786" s="12">
        <f>DATE(YEAR(tbl_LoanData[[#This Row],[Application Date]]),MONTH(tbl_LoanData[[#This Row],[Application Date]]),1)</f>
        <v>45047</v>
      </c>
      <c r="AM786" s="14">
        <f ca="1">IF(AND(tbl_LoanData[[#This Row],[Application Date]]&gt;=EOMONTH(TODAY(),-1)+1,tbl_LoanData[[#This Row],[Application Date]]&lt;=TODAY()),tbl_LoanData[[#This Row],[Loan Amount]],0)</f>
        <v>0</v>
      </c>
      <c r="AN786" s="14">
        <f>tbl_LoanData[[#This Row],[Amount Paid]]-(Q786-X786)</f>
        <v>174704.07000000007</v>
      </c>
      <c r="AO786" s="14">
        <f>IF(tbl_LoanData[[#This Row],[Application Status]]="Approved",1,0)</f>
        <v>1</v>
      </c>
      <c r="AP786" s="22" t="str">
        <f t="shared" ca="1" si="37"/>
        <v/>
      </c>
      <c r="AQ786" s="22" t="str">
        <f t="shared" ca="1" si="38"/>
        <v/>
      </c>
    </row>
    <row r="787" spans="1:43" x14ac:dyDescent="0.3">
      <c r="A787" s="2" t="s">
        <v>8447</v>
      </c>
      <c r="B787" s="2" t="s">
        <v>8448</v>
      </c>
      <c r="C787" s="2" t="s">
        <v>423</v>
      </c>
      <c r="D787" s="2" t="s">
        <v>67</v>
      </c>
      <c r="E787" s="2" t="s">
        <v>394</v>
      </c>
      <c r="F787" s="2">
        <v>56</v>
      </c>
      <c r="G787" s="2" t="s">
        <v>69</v>
      </c>
      <c r="H787" s="2" t="s">
        <v>565</v>
      </c>
      <c r="I787" s="2" t="s">
        <v>47</v>
      </c>
      <c r="J787" s="3">
        <v>45054</v>
      </c>
      <c r="K787" s="3">
        <v>45065</v>
      </c>
      <c r="L787" s="2" t="s">
        <v>40</v>
      </c>
      <c r="M787" s="2" t="s">
        <v>85</v>
      </c>
      <c r="N787" s="2" t="s">
        <v>274</v>
      </c>
      <c r="O787" s="4">
        <v>1439000</v>
      </c>
      <c r="P787" s="4">
        <v>239600</v>
      </c>
      <c r="Q787" s="4">
        <v>1199400</v>
      </c>
      <c r="R787" s="2">
        <v>36</v>
      </c>
      <c r="S787" s="5">
        <v>11.17</v>
      </c>
      <c r="T787" s="4">
        <v>44481.08</v>
      </c>
      <c r="U787" s="2" t="s">
        <v>73</v>
      </c>
      <c r="V787" s="2" t="s">
        <v>33</v>
      </c>
      <c r="W787" s="4">
        <v>1601318.94</v>
      </c>
      <c r="X787" s="4">
        <v>0</v>
      </c>
      <c r="Y787" s="4">
        <v>1601318.94</v>
      </c>
      <c r="Z787" s="2">
        <v>0</v>
      </c>
      <c r="AA787" s="2" t="s">
        <v>56</v>
      </c>
      <c r="AB787" s="2" t="s">
        <v>15736</v>
      </c>
      <c r="AC787" s="2" t="s">
        <v>129</v>
      </c>
      <c r="AD787" s="2" t="s">
        <v>76</v>
      </c>
      <c r="AE787" s="5">
        <v>83.35</v>
      </c>
      <c r="AF787" s="2">
        <v>0</v>
      </c>
      <c r="AG787" s="2" t="s">
        <v>77</v>
      </c>
      <c r="AH787" s="2">
        <v>11</v>
      </c>
      <c r="AI787" s="6" t="str">
        <f t="shared" si="36"/>
        <v>55-64</v>
      </c>
      <c r="AJ787" s="11">
        <f>YEAR(tbl_LoanData[[#This Row],[Application Date]])</f>
        <v>2023</v>
      </c>
      <c r="AK787" s="11" t="str">
        <f>TEXT(tbl_LoanData[[#This Row],[Application Date]],"MMMM")</f>
        <v>May</v>
      </c>
      <c r="AL787" s="12">
        <f>DATE(YEAR(tbl_LoanData[[#This Row],[Application Date]]),MONTH(tbl_LoanData[[#This Row],[Application Date]]),1)</f>
        <v>45047</v>
      </c>
      <c r="AM787" s="14">
        <f ca="1">IF(AND(tbl_LoanData[[#This Row],[Application Date]]&gt;=EOMONTH(TODAY(),-1)+1,tbl_LoanData[[#This Row],[Application Date]]&lt;=TODAY()),tbl_LoanData[[#This Row],[Loan Amount]],0)</f>
        <v>0</v>
      </c>
      <c r="AN787" s="14">
        <f>tbl_LoanData[[#This Row],[Amount Paid]]-(Q787-X787)</f>
        <v>401918.93999999994</v>
      </c>
      <c r="AO787" s="14">
        <f>IF(tbl_LoanData[[#This Row],[Application Status]]="Approved",1,0)</f>
        <v>1</v>
      </c>
      <c r="AP787" s="22" t="str">
        <f t="shared" ca="1" si="37"/>
        <v/>
      </c>
      <c r="AQ787" s="22" t="str">
        <f t="shared" ca="1" si="38"/>
        <v/>
      </c>
    </row>
    <row r="788" spans="1:43" ht="14.4" customHeight="1" x14ac:dyDescent="0.3">
      <c r="A788" s="2" t="s">
        <v>8477</v>
      </c>
      <c r="B788" s="2" t="s">
        <v>8478</v>
      </c>
      <c r="C788" s="2" t="s">
        <v>471</v>
      </c>
      <c r="D788" s="2" t="s">
        <v>134</v>
      </c>
      <c r="E788" s="2" t="s">
        <v>91</v>
      </c>
      <c r="F788" s="2">
        <v>42</v>
      </c>
      <c r="G788" s="2" t="s">
        <v>83</v>
      </c>
      <c r="H788" s="2" t="s">
        <v>228</v>
      </c>
      <c r="I788" s="2" t="s">
        <v>43</v>
      </c>
      <c r="J788" s="3">
        <v>45065</v>
      </c>
      <c r="K788" s="3">
        <v>45080</v>
      </c>
      <c r="L788" s="2" t="s">
        <v>40</v>
      </c>
      <c r="M788" s="2" t="s">
        <v>111</v>
      </c>
      <c r="N788" s="2" t="s">
        <v>120</v>
      </c>
      <c r="O788" s="4">
        <v>1473000</v>
      </c>
      <c r="P788" s="4">
        <v>218200</v>
      </c>
      <c r="Q788" s="4">
        <v>1254800</v>
      </c>
      <c r="R788" s="2">
        <v>48</v>
      </c>
      <c r="S788" s="5">
        <v>7.28</v>
      </c>
      <c r="T788" s="4">
        <v>33754.120000000003</v>
      </c>
      <c r="U788" s="2" t="s">
        <v>73</v>
      </c>
      <c r="V788" s="2" t="s">
        <v>74</v>
      </c>
      <c r="W788" s="4">
        <v>1316410.68</v>
      </c>
      <c r="X788" s="4">
        <v>303787.08</v>
      </c>
      <c r="Y788" s="4">
        <v>1620197.76</v>
      </c>
      <c r="Z788" s="2">
        <v>0</v>
      </c>
      <c r="AA788" s="2" t="s">
        <v>56</v>
      </c>
      <c r="AB788" s="2" t="s">
        <v>15730</v>
      </c>
      <c r="AC788" s="2" t="s">
        <v>121</v>
      </c>
      <c r="AD788" s="2" t="s">
        <v>76</v>
      </c>
      <c r="AE788" s="5">
        <v>85.19</v>
      </c>
      <c r="AF788" s="2">
        <v>0</v>
      </c>
      <c r="AG788" s="2" t="s">
        <v>77</v>
      </c>
      <c r="AH788" s="2">
        <v>15</v>
      </c>
      <c r="AI788" s="6" t="str">
        <f t="shared" si="36"/>
        <v>35-44</v>
      </c>
      <c r="AJ788" s="11">
        <f>YEAR(tbl_LoanData[[#This Row],[Application Date]])</f>
        <v>2023</v>
      </c>
      <c r="AK788" s="11" t="str">
        <f>TEXT(tbl_LoanData[[#This Row],[Application Date]],"MMMM")</f>
        <v>May</v>
      </c>
      <c r="AL788" s="12">
        <f>DATE(YEAR(tbl_LoanData[[#This Row],[Application Date]]),MONTH(tbl_LoanData[[#This Row],[Application Date]]),1)</f>
        <v>45047</v>
      </c>
      <c r="AM788" s="14">
        <f ca="1">IF(AND(tbl_LoanData[[#This Row],[Application Date]]&gt;=EOMONTH(TODAY(),-1)+1,tbl_LoanData[[#This Row],[Application Date]]&lt;=TODAY()),tbl_LoanData[[#This Row],[Loan Amount]],0)</f>
        <v>0</v>
      </c>
      <c r="AN788" s="14">
        <f>tbl_LoanData[[#This Row],[Amount Paid]]-(Q788-X788)</f>
        <v>365397.76000000001</v>
      </c>
      <c r="AO788" s="14">
        <f>IF(tbl_LoanData[[#This Row],[Application Status]]="Approved",1,0)</f>
        <v>1</v>
      </c>
      <c r="AP788" s="22" t="str">
        <f t="shared" ca="1" si="37"/>
        <v/>
      </c>
      <c r="AQ788" s="22" t="str">
        <f t="shared" ca="1" si="38"/>
        <v/>
      </c>
    </row>
    <row r="789" spans="1:43" ht="14.4" customHeight="1" x14ac:dyDescent="0.3">
      <c r="A789" s="2" t="s">
        <v>8495</v>
      </c>
      <c r="B789" s="2" t="s">
        <v>8496</v>
      </c>
      <c r="C789" s="2" t="s">
        <v>429</v>
      </c>
      <c r="D789" s="2" t="s">
        <v>232</v>
      </c>
      <c r="E789" s="2" t="s">
        <v>210</v>
      </c>
      <c r="F789" s="2">
        <v>46</v>
      </c>
      <c r="G789" s="2" t="s">
        <v>83</v>
      </c>
      <c r="H789" s="2" t="s">
        <v>172</v>
      </c>
      <c r="I789" s="2" t="s">
        <v>45</v>
      </c>
      <c r="J789" s="3">
        <v>45069</v>
      </c>
      <c r="K789" s="3">
        <v>45081</v>
      </c>
      <c r="L789" s="2" t="s">
        <v>38</v>
      </c>
      <c r="M789" s="2" t="s">
        <v>111</v>
      </c>
      <c r="N789" s="2" t="s">
        <v>112</v>
      </c>
      <c r="O789" s="4">
        <v>1075000</v>
      </c>
      <c r="P789" s="4">
        <v>390700</v>
      </c>
      <c r="Q789" s="4">
        <v>684300</v>
      </c>
      <c r="R789" s="2">
        <v>36</v>
      </c>
      <c r="S789" s="5">
        <v>9.06</v>
      </c>
      <c r="T789" s="4">
        <v>24174.799999999999</v>
      </c>
      <c r="U789" s="2" t="s">
        <v>73</v>
      </c>
      <c r="V789" s="2" t="s">
        <v>33</v>
      </c>
      <c r="W789" s="4">
        <v>870292.74</v>
      </c>
      <c r="X789" s="4">
        <v>0</v>
      </c>
      <c r="Y789" s="4">
        <v>870292.74</v>
      </c>
      <c r="Z789" s="2">
        <v>0</v>
      </c>
      <c r="AA789" s="2" t="s">
        <v>56</v>
      </c>
      <c r="AB789" s="2" t="s">
        <v>15736</v>
      </c>
      <c r="AC789" s="2" t="s">
        <v>332</v>
      </c>
      <c r="AD789" s="2" t="s">
        <v>76</v>
      </c>
      <c r="AE789" s="5">
        <v>63.66</v>
      </c>
      <c r="AF789" s="2">
        <v>0</v>
      </c>
      <c r="AG789" s="2" t="s">
        <v>77</v>
      </c>
      <c r="AH789" s="2">
        <v>12</v>
      </c>
      <c r="AI789" s="6" t="str">
        <f t="shared" si="36"/>
        <v>45-54</v>
      </c>
      <c r="AJ789" s="11">
        <f>YEAR(tbl_LoanData[[#This Row],[Application Date]])</f>
        <v>2023</v>
      </c>
      <c r="AK789" s="11" t="str">
        <f>TEXT(tbl_LoanData[[#This Row],[Application Date]],"MMMM")</f>
        <v>May</v>
      </c>
      <c r="AL789" s="12">
        <f>DATE(YEAR(tbl_LoanData[[#This Row],[Application Date]]),MONTH(tbl_LoanData[[#This Row],[Application Date]]),1)</f>
        <v>45047</v>
      </c>
      <c r="AM789" s="14">
        <f ca="1">IF(AND(tbl_LoanData[[#This Row],[Application Date]]&gt;=EOMONTH(TODAY(),-1)+1,tbl_LoanData[[#This Row],[Application Date]]&lt;=TODAY()),tbl_LoanData[[#This Row],[Loan Amount]],0)</f>
        <v>0</v>
      </c>
      <c r="AN789" s="14">
        <f>tbl_LoanData[[#This Row],[Amount Paid]]-(Q789-X789)</f>
        <v>185992.74</v>
      </c>
      <c r="AO789" s="14">
        <f>IF(tbl_LoanData[[#This Row],[Application Status]]="Approved",1,0)</f>
        <v>1</v>
      </c>
      <c r="AP789" s="22" t="str">
        <f t="shared" ca="1" si="37"/>
        <v/>
      </c>
      <c r="AQ789" s="22" t="str">
        <f t="shared" ca="1" si="38"/>
        <v/>
      </c>
    </row>
    <row r="790" spans="1:43" ht="14.4" customHeight="1" x14ac:dyDescent="0.3">
      <c r="A790" s="2" t="s">
        <v>8663</v>
      </c>
      <c r="B790" s="2" t="s">
        <v>8664</v>
      </c>
      <c r="C790" s="2" t="s">
        <v>413</v>
      </c>
      <c r="D790" s="2" t="s">
        <v>102</v>
      </c>
      <c r="E790" s="2" t="s">
        <v>293</v>
      </c>
      <c r="F790" s="2">
        <v>43</v>
      </c>
      <c r="G790" s="2" t="s">
        <v>83</v>
      </c>
      <c r="H790" s="2" t="s">
        <v>237</v>
      </c>
      <c r="I790" s="2" t="s">
        <v>48</v>
      </c>
      <c r="J790" s="3">
        <v>45058</v>
      </c>
      <c r="K790" s="3">
        <v>45066</v>
      </c>
      <c r="L790" s="2" t="s">
        <v>40</v>
      </c>
      <c r="M790" s="2" t="s">
        <v>94</v>
      </c>
      <c r="N790" s="2" t="s">
        <v>4</v>
      </c>
      <c r="O790" s="4">
        <v>1500000</v>
      </c>
      <c r="P790" s="4">
        <v>511900</v>
      </c>
      <c r="Q790" s="4">
        <v>988100</v>
      </c>
      <c r="R790" s="2">
        <v>24</v>
      </c>
      <c r="S790" s="5">
        <v>8.76</v>
      </c>
      <c r="T790" s="4">
        <v>48383.96</v>
      </c>
      <c r="U790" s="2" t="s">
        <v>73</v>
      </c>
      <c r="V790" s="2" t="s">
        <v>33</v>
      </c>
      <c r="W790" s="4">
        <v>1161215.1200000001</v>
      </c>
      <c r="X790" s="4">
        <v>0</v>
      </c>
      <c r="Y790" s="4">
        <v>1161215.1200000001</v>
      </c>
      <c r="Z790" s="2">
        <v>0</v>
      </c>
      <c r="AA790" s="2" t="s">
        <v>56</v>
      </c>
      <c r="AB790" s="2" t="s">
        <v>15732</v>
      </c>
      <c r="AC790" s="2" t="s">
        <v>138</v>
      </c>
      <c r="AD790" s="2" t="s">
        <v>76</v>
      </c>
      <c r="AE790" s="5">
        <v>65.87</v>
      </c>
      <c r="AF790" s="2">
        <v>0</v>
      </c>
      <c r="AG790" s="2" t="s">
        <v>77</v>
      </c>
      <c r="AH790" s="2">
        <v>8</v>
      </c>
      <c r="AI790" s="6" t="str">
        <f t="shared" si="36"/>
        <v>35-44</v>
      </c>
      <c r="AJ790" s="11">
        <f>YEAR(tbl_LoanData[[#This Row],[Application Date]])</f>
        <v>2023</v>
      </c>
      <c r="AK790" s="11" t="str">
        <f>TEXT(tbl_LoanData[[#This Row],[Application Date]],"MMMM")</f>
        <v>May</v>
      </c>
      <c r="AL790" s="12">
        <f>DATE(YEAR(tbl_LoanData[[#This Row],[Application Date]]),MONTH(tbl_LoanData[[#This Row],[Application Date]]),1)</f>
        <v>45047</v>
      </c>
      <c r="AM790" s="14">
        <f ca="1">IF(AND(tbl_LoanData[[#This Row],[Application Date]]&gt;=EOMONTH(TODAY(),-1)+1,tbl_LoanData[[#This Row],[Application Date]]&lt;=TODAY()),tbl_LoanData[[#This Row],[Loan Amount]],0)</f>
        <v>0</v>
      </c>
      <c r="AN790" s="14">
        <f>tbl_LoanData[[#This Row],[Amount Paid]]-(Q790-X790)</f>
        <v>173115.12000000011</v>
      </c>
      <c r="AO790" s="14">
        <f>IF(tbl_LoanData[[#This Row],[Application Status]]="Approved",1,0)</f>
        <v>1</v>
      </c>
      <c r="AP790" s="22" t="str">
        <f t="shared" ca="1" si="37"/>
        <v/>
      </c>
      <c r="AQ790" s="22" t="str">
        <f t="shared" ca="1" si="38"/>
        <v/>
      </c>
    </row>
    <row r="791" spans="1:43" ht="14.4" customHeight="1" x14ac:dyDescent="0.3">
      <c r="A791" s="2" t="s">
        <v>8667</v>
      </c>
      <c r="B791" s="2" t="s">
        <v>8668</v>
      </c>
      <c r="C791" s="2" t="s">
        <v>687</v>
      </c>
      <c r="D791" s="2" t="s">
        <v>81</v>
      </c>
      <c r="E791" s="2" t="s">
        <v>255</v>
      </c>
      <c r="F791" s="2">
        <v>24</v>
      </c>
      <c r="G791" s="2" t="s">
        <v>83</v>
      </c>
      <c r="H791" s="2" t="s">
        <v>84</v>
      </c>
      <c r="I791" s="2" t="s">
        <v>45</v>
      </c>
      <c r="J791" s="3">
        <v>45077</v>
      </c>
      <c r="K791" s="3">
        <v>45093</v>
      </c>
      <c r="L791" s="2" t="s">
        <v>40</v>
      </c>
      <c r="M791" s="2" t="s">
        <v>94</v>
      </c>
      <c r="N791" s="2" t="s">
        <v>4</v>
      </c>
      <c r="O791" s="4">
        <v>1451000</v>
      </c>
      <c r="P791" s="4">
        <v>335400</v>
      </c>
      <c r="Q791" s="4">
        <v>1115600</v>
      </c>
      <c r="R791" s="2">
        <v>24</v>
      </c>
      <c r="S791" s="5">
        <v>14.2</v>
      </c>
      <c r="T791" s="4">
        <v>59684.6</v>
      </c>
      <c r="U791" s="2" t="s">
        <v>73</v>
      </c>
      <c r="V791" s="2" t="s">
        <v>33</v>
      </c>
      <c r="W791" s="4">
        <v>1432430.4</v>
      </c>
      <c r="X791" s="4">
        <v>0</v>
      </c>
      <c r="Y791" s="4">
        <v>1432430.4</v>
      </c>
      <c r="Z791" s="2">
        <v>0</v>
      </c>
      <c r="AA791" s="2" t="s">
        <v>56</v>
      </c>
      <c r="AB791" s="2" t="s">
        <v>15733</v>
      </c>
      <c r="AC791" s="2" t="s">
        <v>106</v>
      </c>
      <c r="AD791" s="2" t="s">
        <v>76</v>
      </c>
      <c r="AE791" s="5">
        <v>76.88</v>
      </c>
      <c r="AF791" s="2">
        <v>0</v>
      </c>
      <c r="AG791" s="2" t="s">
        <v>77</v>
      </c>
      <c r="AH791" s="2">
        <v>16</v>
      </c>
      <c r="AI791" s="6" t="str">
        <f t="shared" si="36"/>
        <v>18-24</v>
      </c>
      <c r="AJ791" s="11">
        <f>YEAR(tbl_LoanData[[#This Row],[Application Date]])</f>
        <v>2023</v>
      </c>
      <c r="AK791" s="11" t="str">
        <f>TEXT(tbl_LoanData[[#This Row],[Application Date]],"MMMM")</f>
        <v>May</v>
      </c>
      <c r="AL791" s="12">
        <f>DATE(YEAR(tbl_LoanData[[#This Row],[Application Date]]),MONTH(tbl_LoanData[[#This Row],[Application Date]]),1)</f>
        <v>45047</v>
      </c>
      <c r="AM791" s="14">
        <f ca="1">IF(AND(tbl_LoanData[[#This Row],[Application Date]]&gt;=EOMONTH(TODAY(),-1)+1,tbl_LoanData[[#This Row],[Application Date]]&lt;=TODAY()),tbl_LoanData[[#This Row],[Loan Amount]],0)</f>
        <v>0</v>
      </c>
      <c r="AN791" s="14">
        <f>tbl_LoanData[[#This Row],[Amount Paid]]-(Q791-X791)</f>
        <v>316830.39999999991</v>
      </c>
      <c r="AO791" s="14">
        <f>IF(tbl_LoanData[[#This Row],[Application Status]]="Approved",1,0)</f>
        <v>1</v>
      </c>
      <c r="AP791" s="22" t="str">
        <f t="shared" ca="1" si="37"/>
        <v/>
      </c>
      <c r="AQ791" s="22" t="str">
        <f t="shared" ca="1" si="38"/>
        <v/>
      </c>
    </row>
    <row r="792" spans="1:43" ht="14.4" customHeight="1" x14ac:dyDescent="0.3">
      <c r="A792" s="2" t="s">
        <v>8669</v>
      </c>
      <c r="B792" s="2" t="s">
        <v>8670</v>
      </c>
      <c r="C792" s="2" t="s">
        <v>515</v>
      </c>
      <c r="D792" s="2" t="s">
        <v>81</v>
      </c>
      <c r="E792" s="2" t="s">
        <v>540</v>
      </c>
      <c r="F792" s="2">
        <v>46</v>
      </c>
      <c r="G792" s="2" t="s">
        <v>69</v>
      </c>
      <c r="H792" s="2" t="s">
        <v>151</v>
      </c>
      <c r="I792" s="2" t="s">
        <v>46</v>
      </c>
      <c r="J792" s="3">
        <v>45057</v>
      </c>
      <c r="K792" s="3">
        <v>45060</v>
      </c>
      <c r="L792" s="2" t="s">
        <v>39</v>
      </c>
      <c r="M792" s="2" t="s">
        <v>127</v>
      </c>
      <c r="N792" s="2" t="s">
        <v>195</v>
      </c>
      <c r="O792" s="4">
        <v>1107000</v>
      </c>
      <c r="P792" s="4">
        <v>283300</v>
      </c>
      <c r="Q792" s="4">
        <v>823700</v>
      </c>
      <c r="R792" s="2">
        <v>36</v>
      </c>
      <c r="S792" s="5">
        <v>14.8</v>
      </c>
      <c r="T792" s="4">
        <v>33039.519999999997</v>
      </c>
      <c r="U792" s="2" t="s">
        <v>73</v>
      </c>
      <c r="V792" s="2" t="s">
        <v>34</v>
      </c>
      <c r="W792" s="4">
        <v>1024225.12</v>
      </c>
      <c r="X792" s="4">
        <v>165197.68</v>
      </c>
      <c r="Y792" s="4">
        <v>1189422.8</v>
      </c>
      <c r="Z792" s="2">
        <v>150</v>
      </c>
      <c r="AA792" s="2" t="s">
        <v>60</v>
      </c>
      <c r="AB792" s="2" t="s">
        <v>15728</v>
      </c>
      <c r="AC792" s="2" t="s">
        <v>360</v>
      </c>
      <c r="AD792" s="2" t="s">
        <v>76</v>
      </c>
      <c r="AE792" s="5">
        <v>74.41</v>
      </c>
      <c r="AF792" s="2">
        <v>5</v>
      </c>
      <c r="AG792" s="2" t="s">
        <v>130</v>
      </c>
      <c r="AH792" s="2">
        <v>3</v>
      </c>
      <c r="AI792" s="6" t="str">
        <f t="shared" si="36"/>
        <v>45-54</v>
      </c>
      <c r="AJ792" s="11">
        <f>YEAR(tbl_LoanData[[#This Row],[Application Date]])</f>
        <v>2023</v>
      </c>
      <c r="AK792" s="11" t="str">
        <f>TEXT(tbl_LoanData[[#This Row],[Application Date]],"MMMM")</f>
        <v>May</v>
      </c>
      <c r="AL792" s="12">
        <f>DATE(YEAR(tbl_LoanData[[#This Row],[Application Date]]),MONTH(tbl_LoanData[[#This Row],[Application Date]]),1)</f>
        <v>45047</v>
      </c>
      <c r="AM792" s="14">
        <f ca="1">IF(AND(tbl_LoanData[[#This Row],[Application Date]]&gt;=EOMONTH(TODAY(),-1)+1,tbl_LoanData[[#This Row],[Application Date]]&lt;=TODAY()),tbl_LoanData[[#This Row],[Loan Amount]],0)</f>
        <v>0</v>
      </c>
      <c r="AN792" s="14">
        <f>tbl_LoanData[[#This Row],[Amount Paid]]-(Q792-X792)</f>
        <v>365722.79999999993</v>
      </c>
      <c r="AO792" s="14">
        <f>IF(tbl_LoanData[[#This Row],[Application Status]]="Approved",1,0)</f>
        <v>1</v>
      </c>
      <c r="AP792" s="22" t="str">
        <f t="shared" ca="1" si="37"/>
        <v/>
      </c>
      <c r="AQ792" s="22" t="str">
        <f t="shared" ca="1" si="38"/>
        <v/>
      </c>
    </row>
    <row r="793" spans="1:43" ht="14.4" customHeight="1" x14ac:dyDescent="0.3">
      <c r="A793" s="2" t="s">
        <v>8707</v>
      </c>
      <c r="B793" s="2" t="s">
        <v>8708</v>
      </c>
      <c r="C793" s="2" t="s">
        <v>840</v>
      </c>
      <c r="D793" s="2" t="s">
        <v>134</v>
      </c>
      <c r="E793" s="2" t="s">
        <v>92</v>
      </c>
      <c r="F793" s="2">
        <v>39</v>
      </c>
      <c r="G793" s="2" t="s">
        <v>83</v>
      </c>
      <c r="H793" s="2" t="s">
        <v>93</v>
      </c>
      <c r="I793" s="2" t="s">
        <v>50</v>
      </c>
      <c r="J793" s="3">
        <v>45052</v>
      </c>
      <c r="K793" s="3">
        <v>45071</v>
      </c>
      <c r="L793" s="2" t="s">
        <v>37</v>
      </c>
      <c r="M793" s="2" t="s">
        <v>260</v>
      </c>
      <c r="N793" s="2" t="s">
        <v>745</v>
      </c>
      <c r="O793" s="4">
        <v>147000</v>
      </c>
      <c r="P793" s="4">
        <v>27100</v>
      </c>
      <c r="Q793" s="4">
        <v>119900</v>
      </c>
      <c r="R793" s="2">
        <v>48</v>
      </c>
      <c r="S793" s="5">
        <v>7.82</v>
      </c>
      <c r="T793" s="4">
        <v>3279.26</v>
      </c>
      <c r="U793" s="2" t="s">
        <v>73</v>
      </c>
      <c r="V793" s="2" t="s">
        <v>74</v>
      </c>
      <c r="W793" s="4">
        <v>124611.88</v>
      </c>
      <c r="X793" s="4">
        <v>32792.839999999997</v>
      </c>
      <c r="Y793" s="4">
        <v>157404.72</v>
      </c>
      <c r="Z793" s="2">
        <v>28</v>
      </c>
      <c r="AA793" s="2" t="s">
        <v>57</v>
      </c>
      <c r="AB793" s="2" t="s">
        <v>15731</v>
      </c>
      <c r="AC793" s="2" t="s">
        <v>213</v>
      </c>
      <c r="AD793" s="2" t="s">
        <v>76</v>
      </c>
      <c r="AE793" s="5">
        <v>81.56</v>
      </c>
      <c r="AF793" s="2">
        <v>1</v>
      </c>
      <c r="AG793" s="2" t="s">
        <v>77</v>
      </c>
      <c r="AH793" s="2">
        <v>19</v>
      </c>
      <c r="AI793" s="6" t="str">
        <f t="shared" si="36"/>
        <v>35-44</v>
      </c>
      <c r="AJ793" s="11">
        <f>YEAR(tbl_LoanData[[#This Row],[Application Date]])</f>
        <v>2023</v>
      </c>
      <c r="AK793" s="11" t="str">
        <f>TEXT(tbl_LoanData[[#This Row],[Application Date]],"MMMM")</f>
        <v>May</v>
      </c>
      <c r="AL793" s="12">
        <f>DATE(YEAR(tbl_LoanData[[#This Row],[Application Date]]),MONTH(tbl_LoanData[[#This Row],[Application Date]]),1)</f>
        <v>45047</v>
      </c>
      <c r="AM793" s="14">
        <f ca="1">IF(AND(tbl_LoanData[[#This Row],[Application Date]]&gt;=EOMONTH(TODAY(),-1)+1,tbl_LoanData[[#This Row],[Application Date]]&lt;=TODAY()),tbl_LoanData[[#This Row],[Loan Amount]],0)</f>
        <v>0</v>
      </c>
      <c r="AN793" s="14">
        <f>tbl_LoanData[[#This Row],[Amount Paid]]-(Q793-X793)</f>
        <v>37504.720000000001</v>
      </c>
      <c r="AO793" s="14">
        <f>IF(tbl_LoanData[[#This Row],[Application Status]]="Approved",1,0)</f>
        <v>1</v>
      </c>
      <c r="AP793" s="22" t="str">
        <f t="shared" ca="1" si="37"/>
        <v/>
      </c>
      <c r="AQ793" s="22" t="str">
        <f t="shared" ca="1" si="38"/>
        <v/>
      </c>
    </row>
    <row r="794" spans="1:43" ht="14.4" customHeight="1" x14ac:dyDescent="0.3">
      <c r="A794" s="2" t="s">
        <v>8717</v>
      </c>
      <c r="B794" s="2" t="s">
        <v>8718</v>
      </c>
      <c r="C794" s="2" t="s">
        <v>687</v>
      </c>
      <c r="D794" s="2" t="s">
        <v>204</v>
      </c>
      <c r="E794" s="2" t="s">
        <v>176</v>
      </c>
      <c r="F794" s="2">
        <v>56</v>
      </c>
      <c r="G794" s="2" t="s">
        <v>83</v>
      </c>
      <c r="H794" s="2" t="s">
        <v>172</v>
      </c>
      <c r="I794" s="2" t="s">
        <v>45</v>
      </c>
      <c r="J794" s="3">
        <v>45051</v>
      </c>
      <c r="K794" s="3"/>
      <c r="L794" s="2" t="s">
        <v>37</v>
      </c>
      <c r="M794" s="2" t="s">
        <v>104</v>
      </c>
      <c r="N794" s="2" t="s">
        <v>286</v>
      </c>
      <c r="O794" s="4">
        <v>165000</v>
      </c>
      <c r="P794" s="4">
        <v>50500</v>
      </c>
      <c r="Q794" s="4">
        <v>114500</v>
      </c>
      <c r="R794" s="2">
        <v>24</v>
      </c>
      <c r="S794" s="5">
        <v>10.7</v>
      </c>
      <c r="T794" s="4">
        <v>5791.79</v>
      </c>
      <c r="U794" s="2" t="s">
        <v>113</v>
      </c>
      <c r="V794" s="2" t="s">
        <v>97</v>
      </c>
      <c r="W794" s="4">
        <v>0</v>
      </c>
      <c r="X794" s="4">
        <v>0</v>
      </c>
      <c r="Y794" s="4">
        <v>139003</v>
      </c>
      <c r="Z794" s="2">
        <v>0</v>
      </c>
      <c r="AA794" s="2" t="s">
        <v>97</v>
      </c>
      <c r="AB794" s="2" t="s">
        <v>15732</v>
      </c>
      <c r="AC794" s="2" t="s">
        <v>121</v>
      </c>
      <c r="AD794" s="2" t="s">
        <v>76</v>
      </c>
      <c r="AE794" s="5">
        <v>69.39</v>
      </c>
      <c r="AF794" s="2">
        <v>0</v>
      </c>
      <c r="AG794" s="2" t="s">
        <v>97</v>
      </c>
      <c r="AH794" s="2"/>
      <c r="AI794" s="6" t="str">
        <f t="shared" si="36"/>
        <v>55-64</v>
      </c>
      <c r="AJ794" s="11">
        <f>YEAR(tbl_LoanData[[#This Row],[Application Date]])</f>
        <v>2023</v>
      </c>
      <c r="AK794" s="11" t="str">
        <f>TEXT(tbl_LoanData[[#This Row],[Application Date]],"MMMM")</f>
        <v>May</v>
      </c>
      <c r="AL794" s="12">
        <f>DATE(YEAR(tbl_LoanData[[#This Row],[Application Date]]),MONTH(tbl_LoanData[[#This Row],[Application Date]]),1)</f>
        <v>45047</v>
      </c>
      <c r="AM794" s="14">
        <f ca="1">IF(AND(tbl_LoanData[[#This Row],[Application Date]]&gt;=EOMONTH(TODAY(),-1)+1,tbl_LoanData[[#This Row],[Application Date]]&lt;=TODAY()),tbl_LoanData[[#This Row],[Loan Amount]],0)</f>
        <v>0</v>
      </c>
      <c r="AN794" s="14">
        <f>tbl_LoanData[[#This Row],[Amount Paid]]-(Q794-X794)</f>
        <v>-114500</v>
      </c>
      <c r="AO794" s="14">
        <f>IF(tbl_LoanData[[#This Row],[Application Status]]="Approved",1,0)</f>
        <v>0</v>
      </c>
      <c r="AP794" s="22" t="str">
        <f t="shared" ca="1" si="37"/>
        <v/>
      </c>
      <c r="AQ794" s="22" t="str">
        <f t="shared" ca="1" si="38"/>
        <v/>
      </c>
    </row>
    <row r="795" spans="1:43" ht="14.4" customHeight="1" x14ac:dyDescent="0.3">
      <c r="A795" s="2" t="s">
        <v>8833</v>
      </c>
      <c r="B795" s="2" t="s">
        <v>8834</v>
      </c>
      <c r="C795" s="2" t="s">
        <v>317</v>
      </c>
      <c r="D795" s="2" t="s">
        <v>176</v>
      </c>
      <c r="E795" s="2" t="s">
        <v>210</v>
      </c>
      <c r="F795" s="2">
        <v>53</v>
      </c>
      <c r="G795" s="2" t="s">
        <v>83</v>
      </c>
      <c r="H795" s="2" t="s">
        <v>156</v>
      </c>
      <c r="I795" s="2" t="s">
        <v>45</v>
      </c>
      <c r="J795" s="3">
        <v>45062</v>
      </c>
      <c r="K795" s="3"/>
      <c r="L795" s="2" t="s">
        <v>36</v>
      </c>
      <c r="M795" s="2" t="s">
        <v>71</v>
      </c>
      <c r="N795" s="2" t="s">
        <v>162</v>
      </c>
      <c r="O795" s="4">
        <v>1551000</v>
      </c>
      <c r="P795" s="4">
        <v>176900</v>
      </c>
      <c r="Q795" s="4">
        <v>1374100</v>
      </c>
      <c r="R795" s="2">
        <v>36</v>
      </c>
      <c r="S795" s="5">
        <v>13.49</v>
      </c>
      <c r="T795" s="4">
        <v>53616.62</v>
      </c>
      <c r="U795" s="2" t="s">
        <v>96</v>
      </c>
      <c r="V795" s="2" t="s">
        <v>97</v>
      </c>
      <c r="W795" s="4">
        <v>0</v>
      </c>
      <c r="X795" s="4">
        <v>0</v>
      </c>
      <c r="Y795" s="4">
        <v>1930198.27</v>
      </c>
      <c r="Z795" s="2">
        <v>0</v>
      </c>
      <c r="AA795" s="2" t="s">
        <v>97</v>
      </c>
      <c r="AB795" s="2" t="s">
        <v>15729</v>
      </c>
      <c r="AC795" s="2" t="s">
        <v>213</v>
      </c>
      <c r="AD795" s="2" t="s">
        <v>76</v>
      </c>
      <c r="AE795" s="5">
        <v>88.59</v>
      </c>
      <c r="AF795" s="2">
        <v>0</v>
      </c>
      <c r="AG795" s="2" t="s">
        <v>97</v>
      </c>
      <c r="AH795" s="2"/>
      <c r="AI795" s="6" t="str">
        <f t="shared" si="36"/>
        <v>45-54</v>
      </c>
      <c r="AJ795" s="11">
        <f>YEAR(tbl_LoanData[[#This Row],[Application Date]])</f>
        <v>2023</v>
      </c>
      <c r="AK795" s="11" t="str">
        <f>TEXT(tbl_LoanData[[#This Row],[Application Date]],"MMMM")</f>
        <v>May</v>
      </c>
      <c r="AL795" s="12">
        <f>DATE(YEAR(tbl_LoanData[[#This Row],[Application Date]]),MONTH(tbl_LoanData[[#This Row],[Application Date]]),1)</f>
        <v>45047</v>
      </c>
      <c r="AM795" s="14">
        <f ca="1">IF(AND(tbl_LoanData[[#This Row],[Application Date]]&gt;=EOMONTH(TODAY(),-1)+1,tbl_LoanData[[#This Row],[Application Date]]&lt;=TODAY()),tbl_LoanData[[#This Row],[Loan Amount]],0)</f>
        <v>0</v>
      </c>
      <c r="AN795" s="14">
        <f>tbl_LoanData[[#This Row],[Amount Paid]]-(Q795-X795)</f>
        <v>-1374100</v>
      </c>
      <c r="AO795" s="14">
        <f>IF(tbl_LoanData[[#This Row],[Application Status]]="Approved",1,0)</f>
        <v>0</v>
      </c>
      <c r="AP795" s="22" t="str">
        <f t="shared" ca="1" si="37"/>
        <v/>
      </c>
      <c r="AQ795" s="22" t="str">
        <f t="shared" ca="1" si="38"/>
        <v/>
      </c>
    </row>
    <row r="796" spans="1:43" ht="14.4" customHeight="1" x14ac:dyDescent="0.3">
      <c r="A796" s="2" t="s">
        <v>8867</v>
      </c>
      <c r="B796" s="2" t="s">
        <v>8868</v>
      </c>
      <c r="C796" s="2" t="s">
        <v>432</v>
      </c>
      <c r="D796" s="2" t="s">
        <v>142</v>
      </c>
      <c r="E796" s="2" t="s">
        <v>101</v>
      </c>
      <c r="F796" s="2">
        <v>50</v>
      </c>
      <c r="G796" s="2" t="s">
        <v>69</v>
      </c>
      <c r="H796" s="2" t="s">
        <v>233</v>
      </c>
      <c r="I796" s="2" t="s">
        <v>46</v>
      </c>
      <c r="J796" s="3">
        <v>45072</v>
      </c>
      <c r="K796" s="3">
        <v>45090</v>
      </c>
      <c r="L796" s="2" t="s">
        <v>39</v>
      </c>
      <c r="M796" s="2" t="s">
        <v>167</v>
      </c>
      <c r="N796" s="2" t="s">
        <v>168</v>
      </c>
      <c r="O796" s="4">
        <v>1580000</v>
      </c>
      <c r="P796" s="4">
        <v>621700</v>
      </c>
      <c r="Q796" s="4">
        <v>958300</v>
      </c>
      <c r="R796" s="2">
        <v>12</v>
      </c>
      <c r="S796" s="5">
        <v>6.79</v>
      </c>
      <c r="T796" s="4">
        <v>85280.71</v>
      </c>
      <c r="U796" s="2" t="s">
        <v>73</v>
      </c>
      <c r="V796" s="2" t="s">
        <v>33</v>
      </c>
      <c r="W796" s="4">
        <v>1023368.57</v>
      </c>
      <c r="X796" s="4">
        <v>0</v>
      </c>
      <c r="Y796" s="4">
        <v>1023368.57</v>
      </c>
      <c r="Z796" s="2">
        <v>0</v>
      </c>
      <c r="AA796" s="2" t="s">
        <v>56</v>
      </c>
      <c r="AB796" s="2" t="s">
        <v>15735</v>
      </c>
      <c r="AC796" s="2" t="s">
        <v>213</v>
      </c>
      <c r="AD796" s="2" t="s">
        <v>76</v>
      </c>
      <c r="AE796" s="5">
        <v>60.65</v>
      </c>
      <c r="AF796" s="2">
        <v>0</v>
      </c>
      <c r="AG796" s="2" t="s">
        <v>77</v>
      </c>
      <c r="AH796" s="2">
        <v>18</v>
      </c>
      <c r="AI796" s="6" t="str">
        <f t="shared" si="36"/>
        <v>45-54</v>
      </c>
      <c r="AJ796" s="11">
        <f>YEAR(tbl_LoanData[[#This Row],[Application Date]])</f>
        <v>2023</v>
      </c>
      <c r="AK796" s="11" t="str">
        <f>TEXT(tbl_LoanData[[#This Row],[Application Date]],"MMMM")</f>
        <v>May</v>
      </c>
      <c r="AL796" s="12">
        <f>DATE(YEAR(tbl_LoanData[[#This Row],[Application Date]]),MONTH(tbl_LoanData[[#This Row],[Application Date]]),1)</f>
        <v>45047</v>
      </c>
      <c r="AM796" s="14">
        <f ca="1">IF(AND(tbl_LoanData[[#This Row],[Application Date]]&gt;=EOMONTH(TODAY(),-1)+1,tbl_LoanData[[#This Row],[Application Date]]&lt;=TODAY()),tbl_LoanData[[#This Row],[Loan Amount]],0)</f>
        <v>0</v>
      </c>
      <c r="AN796" s="14">
        <f>tbl_LoanData[[#This Row],[Amount Paid]]-(Q796-X796)</f>
        <v>65068.569999999949</v>
      </c>
      <c r="AO796" s="14">
        <f>IF(tbl_LoanData[[#This Row],[Application Status]]="Approved",1,0)</f>
        <v>1</v>
      </c>
      <c r="AP796" s="22" t="str">
        <f t="shared" ca="1" si="37"/>
        <v/>
      </c>
      <c r="AQ796" s="22" t="str">
        <f t="shared" ca="1" si="38"/>
        <v/>
      </c>
    </row>
    <row r="797" spans="1:43" x14ac:dyDescent="0.3">
      <c r="A797" s="2" t="s">
        <v>8891</v>
      </c>
      <c r="B797" s="2" t="s">
        <v>8892</v>
      </c>
      <c r="C797" s="2" t="s">
        <v>397</v>
      </c>
      <c r="D797" s="2" t="s">
        <v>101</v>
      </c>
      <c r="E797" s="2" t="s">
        <v>92</v>
      </c>
      <c r="F797" s="2">
        <v>47</v>
      </c>
      <c r="G797" s="2" t="s">
        <v>83</v>
      </c>
      <c r="H797" s="2" t="s">
        <v>166</v>
      </c>
      <c r="I797" s="2" t="s">
        <v>46</v>
      </c>
      <c r="J797" s="3">
        <v>45061</v>
      </c>
      <c r="K797" s="3">
        <v>45071</v>
      </c>
      <c r="L797" s="2" t="s">
        <v>41</v>
      </c>
      <c r="M797" s="2" t="s">
        <v>184</v>
      </c>
      <c r="N797" s="2" t="s">
        <v>426</v>
      </c>
      <c r="O797" s="4">
        <v>2319000</v>
      </c>
      <c r="P797" s="4">
        <v>788100</v>
      </c>
      <c r="Q797" s="4">
        <v>1530900</v>
      </c>
      <c r="R797" s="2">
        <v>24</v>
      </c>
      <c r="S797" s="5">
        <v>5.62</v>
      </c>
      <c r="T797" s="4">
        <v>70957.22</v>
      </c>
      <c r="U797" s="2" t="s">
        <v>73</v>
      </c>
      <c r="V797" s="2" t="s">
        <v>33</v>
      </c>
      <c r="W797" s="4">
        <v>1702973.16</v>
      </c>
      <c r="X797" s="4">
        <v>0</v>
      </c>
      <c r="Y797" s="4">
        <v>1702973.16</v>
      </c>
      <c r="Z797" s="2">
        <v>0</v>
      </c>
      <c r="AA797" s="2" t="s">
        <v>56</v>
      </c>
      <c r="AB797" s="2" t="s">
        <v>15728</v>
      </c>
      <c r="AC797" s="2" t="s">
        <v>332</v>
      </c>
      <c r="AD797" s="2" t="s">
        <v>76</v>
      </c>
      <c r="AE797" s="5">
        <v>66.02</v>
      </c>
      <c r="AF797" s="2">
        <v>0</v>
      </c>
      <c r="AG797" s="2" t="s">
        <v>77</v>
      </c>
      <c r="AH797" s="2">
        <v>10</v>
      </c>
      <c r="AI797" s="6" t="str">
        <f t="shared" si="36"/>
        <v>45-54</v>
      </c>
      <c r="AJ797" s="11">
        <f>YEAR(tbl_LoanData[[#This Row],[Application Date]])</f>
        <v>2023</v>
      </c>
      <c r="AK797" s="11" t="str">
        <f>TEXT(tbl_LoanData[[#This Row],[Application Date]],"MMMM")</f>
        <v>May</v>
      </c>
      <c r="AL797" s="12">
        <f>DATE(YEAR(tbl_LoanData[[#This Row],[Application Date]]),MONTH(tbl_LoanData[[#This Row],[Application Date]]),1)</f>
        <v>45047</v>
      </c>
      <c r="AM797" s="14">
        <f ca="1">IF(AND(tbl_LoanData[[#This Row],[Application Date]]&gt;=EOMONTH(TODAY(),-1)+1,tbl_LoanData[[#This Row],[Application Date]]&lt;=TODAY()),tbl_LoanData[[#This Row],[Loan Amount]],0)</f>
        <v>0</v>
      </c>
      <c r="AN797" s="14">
        <f>tbl_LoanData[[#This Row],[Amount Paid]]-(Q797-X797)</f>
        <v>172073.15999999992</v>
      </c>
      <c r="AO797" s="14">
        <f>IF(tbl_LoanData[[#This Row],[Application Status]]="Approved",1,0)</f>
        <v>1</v>
      </c>
      <c r="AP797" s="22" t="str">
        <f t="shared" ca="1" si="37"/>
        <v/>
      </c>
      <c r="AQ797" s="22" t="str">
        <f t="shared" ca="1" si="38"/>
        <v/>
      </c>
    </row>
    <row r="798" spans="1:43" x14ac:dyDescent="0.3">
      <c r="A798" s="2" t="s">
        <v>9205</v>
      </c>
      <c r="B798" s="2" t="s">
        <v>9206</v>
      </c>
      <c r="C798" s="2" t="s">
        <v>549</v>
      </c>
      <c r="D798" s="2" t="s">
        <v>118</v>
      </c>
      <c r="E798" s="2" t="s">
        <v>118</v>
      </c>
      <c r="F798" s="2">
        <v>33</v>
      </c>
      <c r="G798" s="2" t="s">
        <v>83</v>
      </c>
      <c r="H798" s="2" t="s">
        <v>398</v>
      </c>
      <c r="I798" s="2" t="s">
        <v>46</v>
      </c>
      <c r="J798" s="3">
        <v>45049</v>
      </c>
      <c r="K798" s="3"/>
      <c r="L798" s="2" t="s">
        <v>39</v>
      </c>
      <c r="M798" s="2" t="s">
        <v>71</v>
      </c>
      <c r="N798" s="2" t="s">
        <v>294</v>
      </c>
      <c r="O798" s="4">
        <v>1223000</v>
      </c>
      <c r="P798" s="4">
        <v>337100</v>
      </c>
      <c r="Q798" s="4">
        <v>885900</v>
      </c>
      <c r="R798" s="2">
        <v>48</v>
      </c>
      <c r="S798" s="5">
        <v>10.75</v>
      </c>
      <c r="T798" s="4">
        <v>26392.44</v>
      </c>
      <c r="U798" s="2" t="s">
        <v>113</v>
      </c>
      <c r="V798" s="2" t="s">
        <v>97</v>
      </c>
      <c r="W798" s="4">
        <v>0</v>
      </c>
      <c r="X798" s="4">
        <v>0</v>
      </c>
      <c r="Y798" s="4">
        <v>1266837</v>
      </c>
      <c r="Z798" s="2">
        <v>0</v>
      </c>
      <c r="AA798" s="2" t="s">
        <v>97</v>
      </c>
      <c r="AB798" s="2" t="s">
        <v>15733</v>
      </c>
      <c r="AC798" s="2" t="s">
        <v>213</v>
      </c>
      <c r="AD798" s="2" t="s">
        <v>76</v>
      </c>
      <c r="AE798" s="5">
        <v>72.44</v>
      </c>
      <c r="AF798" s="2">
        <v>0</v>
      </c>
      <c r="AG798" s="2" t="s">
        <v>97</v>
      </c>
      <c r="AH798" s="2"/>
      <c r="AI798" s="6" t="str">
        <f t="shared" si="36"/>
        <v>25-34</v>
      </c>
      <c r="AJ798" s="11">
        <f>YEAR(tbl_LoanData[[#This Row],[Application Date]])</f>
        <v>2023</v>
      </c>
      <c r="AK798" s="11" t="str">
        <f>TEXT(tbl_LoanData[[#This Row],[Application Date]],"MMMM")</f>
        <v>May</v>
      </c>
      <c r="AL798" s="12">
        <f>DATE(YEAR(tbl_LoanData[[#This Row],[Application Date]]),MONTH(tbl_LoanData[[#This Row],[Application Date]]),1)</f>
        <v>45047</v>
      </c>
      <c r="AM798" s="14">
        <f ca="1">IF(AND(tbl_LoanData[[#This Row],[Application Date]]&gt;=EOMONTH(TODAY(),-1)+1,tbl_LoanData[[#This Row],[Application Date]]&lt;=TODAY()),tbl_LoanData[[#This Row],[Loan Amount]],0)</f>
        <v>0</v>
      </c>
      <c r="AN798" s="14">
        <f>tbl_LoanData[[#This Row],[Amount Paid]]-(Q798-X798)</f>
        <v>-885900</v>
      </c>
      <c r="AO798" s="14">
        <f>IF(tbl_LoanData[[#This Row],[Application Status]]="Approved",1,0)</f>
        <v>0</v>
      </c>
      <c r="AP798" s="22" t="str">
        <f t="shared" ca="1" si="37"/>
        <v/>
      </c>
      <c r="AQ798" s="22" t="str">
        <f t="shared" ca="1" si="38"/>
        <v/>
      </c>
    </row>
    <row r="799" spans="1:43" ht="14.4" customHeight="1" x14ac:dyDescent="0.3">
      <c r="A799" s="2" t="s">
        <v>9373</v>
      </c>
      <c r="B799" s="2" t="s">
        <v>9374</v>
      </c>
      <c r="C799" s="2" t="s">
        <v>868</v>
      </c>
      <c r="D799" s="2" t="s">
        <v>101</v>
      </c>
      <c r="E799" s="2" t="s">
        <v>447</v>
      </c>
      <c r="F799" s="2">
        <v>35</v>
      </c>
      <c r="G799" s="2" t="s">
        <v>69</v>
      </c>
      <c r="H799" s="2" t="s">
        <v>211</v>
      </c>
      <c r="I799" s="2" t="s">
        <v>50</v>
      </c>
      <c r="J799" s="3">
        <v>45056</v>
      </c>
      <c r="K799" s="3">
        <v>45077</v>
      </c>
      <c r="L799" s="2" t="s">
        <v>40</v>
      </c>
      <c r="M799" s="2" t="s">
        <v>85</v>
      </c>
      <c r="N799" s="2" t="s">
        <v>274</v>
      </c>
      <c r="O799" s="4">
        <v>1494000</v>
      </c>
      <c r="P799" s="4">
        <v>236500</v>
      </c>
      <c r="Q799" s="4">
        <v>1257500</v>
      </c>
      <c r="R799" s="2">
        <v>48</v>
      </c>
      <c r="S799" s="5">
        <v>9.7799999999999994</v>
      </c>
      <c r="T799" s="4">
        <v>36446.54</v>
      </c>
      <c r="U799" s="2" t="s">
        <v>73</v>
      </c>
      <c r="V799" s="2" t="s">
        <v>74</v>
      </c>
      <c r="W799" s="4">
        <v>1421415.06</v>
      </c>
      <c r="X799" s="4">
        <v>328018.94</v>
      </c>
      <c r="Y799" s="4">
        <v>1749434</v>
      </c>
      <c r="Z799" s="2">
        <v>0</v>
      </c>
      <c r="AA799" s="2" t="s">
        <v>56</v>
      </c>
      <c r="AB799" s="2" t="s">
        <v>15729</v>
      </c>
      <c r="AC799" s="2" t="s">
        <v>87</v>
      </c>
      <c r="AD799" s="2" t="s">
        <v>76</v>
      </c>
      <c r="AE799" s="5">
        <v>84.17</v>
      </c>
      <c r="AF799" s="2">
        <v>0</v>
      </c>
      <c r="AG799" s="2" t="s">
        <v>77</v>
      </c>
      <c r="AH799" s="2">
        <v>21</v>
      </c>
      <c r="AI799" s="6" t="str">
        <f t="shared" si="36"/>
        <v>35-44</v>
      </c>
      <c r="AJ799" s="11">
        <f>YEAR(tbl_LoanData[[#This Row],[Application Date]])</f>
        <v>2023</v>
      </c>
      <c r="AK799" s="11" t="str">
        <f>TEXT(tbl_LoanData[[#This Row],[Application Date]],"MMMM")</f>
        <v>May</v>
      </c>
      <c r="AL799" s="12">
        <f>DATE(YEAR(tbl_LoanData[[#This Row],[Application Date]]),MONTH(tbl_LoanData[[#This Row],[Application Date]]),1)</f>
        <v>45047</v>
      </c>
      <c r="AM799" s="14">
        <f ca="1">IF(AND(tbl_LoanData[[#This Row],[Application Date]]&gt;=EOMONTH(TODAY(),-1)+1,tbl_LoanData[[#This Row],[Application Date]]&lt;=TODAY()),tbl_LoanData[[#This Row],[Loan Amount]],0)</f>
        <v>0</v>
      </c>
      <c r="AN799" s="14">
        <f>tbl_LoanData[[#This Row],[Amount Paid]]-(Q799-X799)</f>
        <v>491934</v>
      </c>
      <c r="AO799" s="14">
        <f>IF(tbl_LoanData[[#This Row],[Application Status]]="Approved",1,0)</f>
        <v>1</v>
      </c>
      <c r="AP799" s="22" t="str">
        <f t="shared" ca="1" si="37"/>
        <v/>
      </c>
      <c r="AQ799" s="22" t="str">
        <f t="shared" ca="1" si="38"/>
        <v/>
      </c>
    </row>
    <row r="800" spans="1:43" ht="14.4" customHeight="1" x14ac:dyDescent="0.3">
      <c r="A800" s="2" t="s">
        <v>9763</v>
      </c>
      <c r="B800" s="2" t="s">
        <v>9764</v>
      </c>
      <c r="C800" s="2" t="s">
        <v>253</v>
      </c>
      <c r="D800" s="2" t="s">
        <v>182</v>
      </c>
      <c r="E800" s="2" t="s">
        <v>125</v>
      </c>
      <c r="F800" s="2">
        <v>43</v>
      </c>
      <c r="G800" s="2" t="s">
        <v>69</v>
      </c>
      <c r="H800" s="2" t="s">
        <v>318</v>
      </c>
      <c r="I800" s="2" t="s">
        <v>42</v>
      </c>
      <c r="J800" s="3">
        <v>45070</v>
      </c>
      <c r="K800" s="3"/>
      <c r="L800" s="2" t="s">
        <v>40</v>
      </c>
      <c r="M800" s="2" t="s">
        <v>71</v>
      </c>
      <c r="N800" s="2" t="s">
        <v>137</v>
      </c>
      <c r="O800" s="4">
        <v>1379000</v>
      </c>
      <c r="P800" s="4">
        <v>502700</v>
      </c>
      <c r="Q800" s="4">
        <v>876300</v>
      </c>
      <c r="R800" s="2">
        <v>36</v>
      </c>
      <c r="S800" s="5">
        <v>10.61</v>
      </c>
      <c r="T800" s="4">
        <v>32089.62</v>
      </c>
      <c r="U800" s="2" t="s">
        <v>113</v>
      </c>
      <c r="V800" s="2" t="s">
        <v>97</v>
      </c>
      <c r="W800" s="4">
        <v>0</v>
      </c>
      <c r="X800" s="4">
        <v>0</v>
      </c>
      <c r="Y800" s="4">
        <v>1155226.29</v>
      </c>
      <c r="Z800" s="2">
        <v>0</v>
      </c>
      <c r="AA800" s="2" t="s">
        <v>97</v>
      </c>
      <c r="AB800" s="2" t="s">
        <v>15730</v>
      </c>
      <c r="AC800" s="2" t="s">
        <v>360</v>
      </c>
      <c r="AD800" s="2" t="s">
        <v>76</v>
      </c>
      <c r="AE800" s="5">
        <v>63.55</v>
      </c>
      <c r="AF800" s="2">
        <v>0</v>
      </c>
      <c r="AG800" s="2" t="s">
        <v>97</v>
      </c>
      <c r="AH800" s="2"/>
      <c r="AI800" s="6" t="str">
        <f t="shared" si="36"/>
        <v>35-44</v>
      </c>
      <c r="AJ800" s="11">
        <f>YEAR(tbl_LoanData[[#This Row],[Application Date]])</f>
        <v>2023</v>
      </c>
      <c r="AK800" s="11" t="str">
        <f>TEXT(tbl_LoanData[[#This Row],[Application Date]],"MMMM")</f>
        <v>May</v>
      </c>
      <c r="AL800" s="12">
        <f>DATE(YEAR(tbl_LoanData[[#This Row],[Application Date]]),MONTH(tbl_LoanData[[#This Row],[Application Date]]),1)</f>
        <v>45047</v>
      </c>
      <c r="AM800" s="14">
        <f ca="1">IF(AND(tbl_LoanData[[#This Row],[Application Date]]&gt;=EOMONTH(TODAY(),-1)+1,tbl_LoanData[[#This Row],[Application Date]]&lt;=TODAY()),tbl_LoanData[[#This Row],[Loan Amount]],0)</f>
        <v>0</v>
      </c>
      <c r="AN800" s="14">
        <f>tbl_LoanData[[#This Row],[Amount Paid]]-(Q800-X800)</f>
        <v>-876300</v>
      </c>
      <c r="AO800" s="14">
        <f>IF(tbl_LoanData[[#This Row],[Application Status]]="Approved",1,0)</f>
        <v>0</v>
      </c>
      <c r="AP800" s="22" t="str">
        <f t="shared" ca="1" si="37"/>
        <v/>
      </c>
      <c r="AQ800" s="22" t="str">
        <f t="shared" ca="1" si="38"/>
        <v/>
      </c>
    </row>
    <row r="801" spans="1:43" ht="14.4" customHeight="1" x14ac:dyDescent="0.3">
      <c r="A801" s="2" t="s">
        <v>9847</v>
      </c>
      <c r="B801" s="2" t="s">
        <v>9848</v>
      </c>
      <c r="C801" s="2" t="s">
        <v>781</v>
      </c>
      <c r="D801" s="2" t="s">
        <v>81</v>
      </c>
      <c r="E801" s="2" t="s">
        <v>150</v>
      </c>
      <c r="F801" s="2">
        <v>22</v>
      </c>
      <c r="G801" s="2" t="s">
        <v>69</v>
      </c>
      <c r="H801" s="2" t="s">
        <v>256</v>
      </c>
      <c r="I801" s="2" t="s">
        <v>43</v>
      </c>
      <c r="J801" s="3">
        <v>45068</v>
      </c>
      <c r="K801" s="3">
        <v>45073</v>
      </c>
      <c r="L801" s="2" t="s">
        <v>39</v>
      </c>
      <c r="M801" s="2" t="s">
        <v>94</v>
      </c>
      <c r="N801" s="2" t="s">
        <v>418</v>
      </c>
      <c r="O801" s="4">
        <v>2213000</v>
      </c>
      <c r="P801" s="4">
        <v>562200</v>
      </c>
      <c r="Q801" s="4">
        <v>1650800</v>
      </c>
      <c r="R801" s="2">
        <v>36</v>
      </c>
      <c r="S801" s="5">
        <v>10.72</v>
      </c>
      <c r="T801" s="4">
        <v>60602.7</v>
      </c>
      <c r="U801" s="2" t="s">
        <v>73</v>
      </c>
      <c r="V801" s="2" t="s">
        <v>33</v>
      </c>
      <c r="W801" s="4">
        <v>2181697.2799999998</v>
      </c>
      <c r="X801" s="4">
        <v>0</v>
      </c>
      <c r="Y801" s="4">
        <v>2181697.2799999998</v>
      </c>
      <c r="Z801" s="2">
        <v>0</v>
      </c>
      <c r="AA801" s="2" t="s">
        <v>56</v>
      </c>
      <c r="AB801" s="2" t="s">
        <v>15734</v>
      </c>
      <c r="AC801" s="2" t="s">
        <v>360</v>
      </c>
      <c r="AD801" s="2" t="s">
        <v>76</v>
      </c>
      <c r="AE801" s="5">
        <v>74.599999999999994</v>
      </c>
      <c r="AF801" s="2">
        <v>0</v>
      </c>
      <c r="AG801" s="2" t="s">
        <v>77</v>
      </c>
      <c r="AH801" s="2">
        <v>5</v>
      </c>
      <c r="AI801" s="6" t="str">
        <f t="shared" si="36"/>
        <v>18-24</v>
      </c>
      <c r="AJ801" s="11">
        <f>YEAR(tbl_LoanData[[#This Row],[Application Date]])</f>
        <v>2023</v>
      </c>
      <c r="AK801" s="11" t="str">
        <f>TEXT(tbl_LoanData[[#This Row],[Application Date]],"MMMM")</f>
        <v>May</v>
      </c>
      <c r="AL801" s="12">
        <f>DATE(YEAR(tbl_LoanData[[#This Row],[Application Date]]),MONTH(tbl_LoanData[[#This Row],[Application Date]]),1)</f>
        <v>45047</v>
      </c>
      <c r="AM801" s="14">
        <f ca="1">IF(AND(tbl_LoanData[[#This Row],[Application Date]]&gt;=EOMONTH(TODAY(),-1)+1,tbl_LoanData[[#This Row],[Application Date]]&lt;=TODAY()),tbl_LoanData[[#This Row],[Loan Amount]],0)</f>
        <v>0</v>
      </c>
      <c r="AN801" s="14">
        <f>tbl_LoanData[[#This Row],[Amount Paid]]-(Q801-X801)</f>
        <v>530897.2799999998</v>
      </c>
      <c r="AO801" s="14">
        <f>IF(tbl_LoanData[[#This Row],[Application Status]]="Approved",1,0)</f>
        <v>1</v>
      </c>
      <c r="AP801" s="22" t="str">
        <f t="shared" ca="1" si="37"/>
        <v/>
      </c>
      <c r="AQ801" s="22" t="str">
        <f t="shared" ca="1" si="38"/>
        <v/>
      </c>
    </row>
    <row r="802" spans="1:43" x14ac:dyDescent="0.3">
      <c r="A802" s="2" t="s">
        <v>10105</v>
      </c>
      <c r="B802" s="2" t="s">
        <v>10106</v>
      </c>
      <c r="C802" s="2" t="s">
        <v>644</v>
      </c>
      <c r="D802" s="2" t="s">
        <v>311</v>
      </c>
      <c r="E802" s="2" t="s">
        <v>135</v>
      </c>
      <c r="F802" s="2">
        <v>22</v>
      </c>
      <c r="G802" s="2" t="s">
        <v>83</v>
      </c>
      <c r="H802" s="2" t="s">
        <v>166</v>
      </c>
      <c r="I802" s="2" t="s">
        <v>46</v>
      </c>
      <c r="J802" s="3">
        <v>45051</v>
      </c>
      <c r="K802" s="3">
        <v>45056</v>
      </c>
      <c r="L802" s="2" t="s">
        <v>40</v>
      </c>
      <c r="M802" s="2" t="s">
        <v>157</v>
      </c>
      <c r="N802" s="2" t="s">
        <v>328</v>
      </c>
      <c r="O802" s="4">
        <v>1244000</v>
      </c>
      <c r="P802" s="4">
        <v>236900</v>
      </c>
      <c r="Q802" s="4">
        <v>1007100</v>
      </c>
      <c r="R802" s="2">
        <v>36</v>
      </c>
      <c r="S802" s="5">
        <v>6.38</v>
      </c>
      <c r="T802" s="4">
        <v>33329.42</v>
      </c>
      <c r="U802" s="2" t="s">
        <v>73</v>
      </c>
      <c r="V802" s="2" t="s">
        <v>34</v>
      </c>
      <c r="W802" s="4">
        <v>1066541.44</v>
      </c>
      <c r="X802" s="4">
        <v>133317.5</v>
      </c>
      <c r="Y802" s="4">
        <v>1199858.94</v>
      </c>
      <c r="Z802" s="2">
        <v>120</v>
      </c>
      <c r="AA802" s="2" t="s">
        <v>60</v>
      </c>
      <c r="AB802" s="2" t="s">
        <v>15736</v>
      </c>
      <c r="AC802" s="2" t="s">
        <v>146</v>
      </c>
      <c r="AD802" s="2" t="s">
        <v>76</v>
      </c>
      <c r="AE802" s="5">
        <v>80.959999999999994</v>
      </c>
      <c r="AF802" s="2">
        <v>4</v>
      </c>
      <c r="AG802" s="2" t="s">
        <v>130</v>
      </c>
      <c r="AH802" s="2">
        <v>5</v>
      </c>
      <c r="AI802" s="6" t="str">
        <f t="shared" si="36"/>
        <v>18-24</v>
      </c>
      <c r="AJ802" s="11">
        <f>YEAR(tbl_LoanData[[#This Row],[Application Date]])</f>
        <v>2023</v>
      </c>
      <c r="AK802" s="11" t="str">
        <f>TEXT(tbl_LoanData[[#This Row],[Application Date]],"MMMM")</f>
        <v>May</v>
      </c>
      <c r="AL802" s="12">
        <f>DATE(YEAR(tbl_LoanData[[#This Row],[Application Date]]),MONTH(tbl_LoanData[[#This Row],[Application Date]]),1)</f>
        <v>45047</v>
      </c>
      <c r="AM802" s="14">
        <f ca="1">IF(AND(tbl_LoanData[[#This Row],[Application Date]]&gt;=EOMONTH(TODAY(),-1)+1,tbl_LoanData[[#This Row],[Application Date]]&lt;=TODAY()),tbl_LoanData[[#This Row],[Loan Amount]],0)</f>
        <v>0</v>
      </c>
      <c r="AN802" s="14">
        <f>tbl_LoanData[[#This Row],[Amount Paid]]-(Q802-X802)</f>
        <v>192758.93999999994</v>
      </c>
      <c r="AO802" s="14">
        <f>IF(tbl_LoanData[[#This Row],[Application Status]]="Approved",1,0)</f>
        <v>1</v>
      </c>
      <c r="AP802" s="22" t="str">
        <f t="shared" ca="1" si="37"/>
        <v/>
      </c>
      <c r="AQ802" s="22" t="str">
        <f t="shared" ca="1" si="38"/>
        <v/>
      </c>
    </row>
    <row r="803" spans="1:43" ht="14.4" customHeight="1" x14ac:dyDescent="0.3">
      <c r="A803" s="2" t="s">
        <v>10135</v>
      </c>
      <c r="B803" s="2" t="s">
        <v>10136</v>
      </c>
      <c r="C803" s="2" t="s">
        <v>606</v>
      </c>
      <c r="D803" s="2" t="s">
        <v>102</v>
      </c>
      <c r="E803" s="2" t="s">
        <v>402</v>
      </c>
      <c r="F803" s="2">
        <v>21</v>
      </c>
      <c r="G803" s="2" t="s">
        <v>69</v>
      </c>
      <c r="H803" s="2" t="s">
        <v>211</v>
      </c>
      <c r="I803" s="2" t="s">
        <v>50</v>
      </c>
      <c r="J803" s="3">
        <v>45064</v>
      </c>
      <c r="K803" s="3"/>
      <c r="L803" s="2" t="s">
        <v>40</v>
      </c>
      <c r="M803" s="2" t="s">
        <v>157</v>
      </c>
      <c r="N803" s="2" t="s">
        <v>328</v>
      </c>
      <c r="O803" s="4">
        <v>1056000</v>
      </c>
      <c r="P803" s="4">
        <v>352700</v>
      </c>
      <c r="Q803" s="4">
        <v>703300</v>
      </c>
      <c r="R803" s="2">
        <v>36</v>
      </c>
      <c r="S803" s="5">
        <v>14.13</v>
      </c>
      <c r="T803" s="4">
        <v>27817.47</v>
      </c>
      <c r="U803" s="2" t="s">
        <v>113</v>
      </c>
      <c r="V803" s="2" t="s">
        <v>97</v>
      </c>
      <c r="W803" s="4">
        <v>0</v>
      </c>
      <c r="X803" s="4">
        <v>0</v>
      </c>
      <c r="Y803" s="4">
        <v>1001428.87</v>
      </c>
      <c r="Z803" s="2">
        <v>0</v>
      </c>
      <c r="AA803" s="2" t="s">
        <v>97</v>
      </c>
      <c r="AB803" s="2" t="s">
        <v>15733</v>
      </c>
      <c r="AC803" s="2" t="s">
        <v>121</v>
      </c>
      <c r="AD803" s="2" t="s">
        <v>76</v>
      </c>
      <c r="AE803" s="5">
        <v>66.599999999999994</v>
      </c>
      <c r="AF803" s="2">
        <v>0</v>
      </c>
      <c r="AG803" s="2" t="s">
        <v>97</v>
      </c>
      <c r="AH803" s="2"/>
      <c r="AI803" s="6" t="str">
        <f t="shared" si="36"/>
        <v>18-24</v>
      </c>
      <c r="AJ803" s="11">
        <f>YEAR(tbl_LoanData[[#This Row],[Application Date]])</f>
        <v>2023</v>
      </c>
      <c r="AK803" s="11" t="str">
        <f>TEXT(tbl_LoanData[[#This Row],[Application Date]],"MMMM")</f>
        <v>May</v>
      </c>
      <c r="AL803" s="12">
        <f>DATE(YEAR(tbl_LoanData[[#This Row],[Application Date]]),MONTH(tbl_LoanData[[#This Row],[Application Date]]),1)</f>
        <v>45047</v>
      </c>
      <c r="AM803" s="14">
        <f ca="1">IF(AND(tbl_LoanData[[#This Row],[Application Date]]&gt;=EOMONTH(TODAY(),-1)+1,tbl_LoanData[[#This Row],[Application Date]]&lt;=TODAY()),tbl_LoanData[[#This Row],[Loan Amount]],0)</f>
        <v>0</v>
      </c>
      <c r="AN803" s="14">
        <f>tbl_LoanData[[#This Row],[Amount Paid]]-(Q803-X803)</f>
        <v>-703300</v>
      </c>
      <c r="AO803" s="14">
        <f>IF(tbl_LoanData[[#This Row],[Application Status]]="Approved",1,0)</f>
        <v>0</v>
      </c>
      <c r="AP803" s="22" t="str">
        <f t="shared" ca="1" si="37"/>
        <v/>
      </c>
      <c r="AQ803" s="22" t="str">
        <f t="shared" ca="1" si="38"/>
        <v/>
      </c>
    </row>
    <row r="804" spans="1:43" ht="14.4" customHeight="1" x14ac:dyDescent="0.3">
      <c r="A804" s="2" t="s">
        <v>10233</v>
      </c>
      <c r="B804" s="2" t="s">
        <v>10234</v>
      </c>
      <c r="C804" s="2" t="s">
        <v>80</v>
      </c>
      <c r="D804" s="2" t="s">
        <v>118</v>
      </c>
      <c r="E804" s="2" t="s">
        <v>210</v>
      </c>
      <c r="F804" s="2">
        <v>39</v>
      </c>
      <c r="G804" s="2" t="s">
        <v>83</v>
      </c>
      <c r="H804" s="2" t="s">
        <v>278</v>
      </c>
      <c r="I804" s="2" t="s">
        <v>45</v>
      </c>
      <c r="J804" s="3">
        <v>45048</v>
      </c>
      <c r="K804" s="3">
        <v>45054</v>
      </c>
      <c r="L804" s="2" t="s">
        <v>37</v>
      </c>
      <c r="M804" s="2" t="s">
        <v>260</v>
      </c>
      <c r="N804" s="2" t="s">
        <v>261</v>
      </c>
      <c r="O804" s="4">
        <v>124000</v>
      </c>
      <c r="P804" s="4">
        <v>13300</v>
      </c>
      <c r="Q804" s="4">
        <v>110700</v>
      </c>
      <c r="R804" s="2">
        <v>36</v>
      </c>
      <c r="S804" s="5">
        <v>7.5</v>
      </c>
      <c r="T804" s="4">
        <v>3766.88</v>
      </c>
      <c r="U804" s="2" t="s">
        <v>73</v>
      </c>
      <c r="V804" s="2" t="s">
        <v>33</v>
      </c>
      <c r="W804" s="4">
        <v>135607.5</v>
      </c>
      <c r="X804" s="4">
        <v>0</v>
      </c>
      <c r="Y804" s="4">
        <v>135607.5</v>
      </c>
      <c r="Z804" s="2">
        <v>0</v>
      </c>
      <c r="AA804" s="2" t="s">
        <v>56</v>
      </c>
      <c r="AB804" s="2" t="s">
        <v>15729</v>
      </c>
      <c r="AC804" s="2" t="s">
        <v>360</v>
      </c>
      <c r="AD804" s="2" t="s">
        <v>76</v>
      </c>
      <c r="AE804" s="5">
        <v>89.27</v>
      </c>
      <c r="AF804" s="2">
        <v>0</v>
      </c>
      <c r="AG804" s="2" t="s">
        <v>77</v>
      </c>
      <c r="AH804" s="2">
        <v>6</v>
      </c>
      <c r="AI804" s="6" t="str">
        <f t="shared" si="36"/>
        <v>35-44</v>
      </c>
      <c r="AJ804" s="11">
        <f>YEAR(tbl_LoanData[[#This Row],[Application Date]])</f>
        <v>2023</v>
      </c>
      <c r="AK804" s="11" t="str">
        <f>TEXT(tbl_LoanData[[#This Row],[Application Date]],"MMMM")</f>
        <v>May</v>
      </c>
      <c r="AL804" s="12">
        <f>DATE(YEAR(tbl_LoanData[[#This Row],[Application Date]]),MONTH(tbl_LoanData[[#This Row],[Application Date]]),1)</f>
        <v>45047</v>
      </c>
      <c r="AM804" s="14">
        <f ca="1">IF(AND(tbl_LoanData[[#This Row],[Application Date]]&gt;=EOMONTH(TODAY(),-1)+1,tbl_LoanData[[#This Row],[Application Date]]&lt;=TODAY()),tbl_LoanData[[#This Row],[Loan Amount]],0)</f>
        <v>0</v>
      </c>
      <c r="AN804" s="14">
        <f>tbl_LoanData[[#This Row],[Amount Paid]]-(Q804-X804)</f>
        <v>24907.5</v>
      </c>
      <c r="AO804" s="14">
        <f>IF(tbl_LoanData[[#This Row],[Application Status]]="Approved",1,0)</f>
        <v>1</v>
      </c>
      <c r="AP804" s="22" t="str">
        <f t="shared" ca="1" si="37"/>
        <v/>
      </c>
      <c r="AQ804" s="22" t="str">
        <f t="shared" ca="1" si="38"/>
        <v/>
      </c>
    </row>
    <row r="805" spans="1:43" ht="14.4" customHeight="1" x14ac:dyDescent="0.3">
      <c r="A805" s="2" t="s">
        <v>10489</v>
      </c>
      <c r="B805" s="2" t="s">
        <v>10490</v>
      </c>
      <c r="C805" s="2" t="s">
        <v>401</v>
      </c>
      <c r="D805" s="2" t="s">
        <v>82</v>
      </c>
      <c r="E805" s="2" t="s">
        <v>92</v>
      </c>
      <c r="F805" s="2">
        <v>42</v>
      </c>
      <c r="G805" s="2" t="s">
        <v>83</v>
      </c>
      <c r="H805" s="2" t="s">
        <v>143</v>
      </c>
      <c r="I805" s="2" t="s">
        <v>46</v>
      </c>
      <c r="J805" s="3">
        <v>45063</v>
      </c>
      <c r="K805" s="3">
        <v>45066</v>
      </c>
      <c r="L805" s="2" t="s">
        <v>39</v>
      </c>
      <c r="M805" s="2" t="s">
        <v>94</v>
      </c>
      <c r="N805" s="2" t="s">
        <v>418</v>
      </c>
      <c r="O805" s="4">
        <v>1576000</v>
      </c>
      <c r="P805" s="4">
        <v>428400</v>
      </c>
      <c r="Q805" s="4">
        <v>1147600</v>
      </c>
      <c r="R805" s="2">
        <v>36</v>
      </c>
      <c r="S805" s="5">
        <v>6.69</v>
      </c>
      <c r="T805" s="4">
        <v>38275.65</v>
      </c>
      <c r="U805" s="2" t="s">
        <v>73</v>
      </c>
      <c r="V805" s="2" t="s">
        <v>34</v>
      </c>
      <c r="W805" s="4">
        <v>1339647.75</v>
      </c>
      <c r="X805" s="4">
        <v>38275.57</v>
      </c>
      <c r="Y805" s="4">
        <v>1377923.32</v>
      </c>
      <c r="Z805" s="2">
        <v>29</v>
      </c>
      <c r="AA805" s="2" t="s">
        <v>57</v>
      </c>
      <c r="AB805" s="2" t="s">
        <v>15732</v>
      </c>
      <c r="AC805" s="2" t="s">
        <v>129</v>
      </c>
      <c r="AD805" s="2" t="s">
        <v>76</v>
      </c>
      <c r="AE805" s="5">
        <v>72.819999999999993</v>
      </c>
      <c r="AF805" s="2">
        <v>1</v>
      </c>
      <c r="AG805" s="2" t="s">
        <v>77</v>
      </c>
      <c r="AH805" s="2">
        <v>3</v>
      </c>
      <c r="AI805" s="6" t="str">
        <f t="shared" si="36"/>
        <v>35-44</v>
      </c>
      <c r="AJ805" s="11">
        <f>YEAR(tbl_LoanData[[#This Row],[Application Date]])</f>
        <v>2023</v>
      </c>
      <c r="AK805" s="11" t="str">
        <f>TEXT(tbl_LoanData[[#This Row],[Application Date]],"MMMM")</f>
        <v>May</v>
      </c>
      <c r="AL805" s="12">
        <f>DATE(YEAR(tbl_LoanData[[#This Row],[Application Date]]),MONTH(tbl_LoanData[[#This Row],[Application Date]]),1)</f>
        <v>45047</v>
      </c>
      <c r="AM805" s="14">
        <f ca="1">IF(AND(tbl_LoanData[[#This Row],[Application Date]]&gt;=EOMONTH(TODAY(),-1)+1,tbl_LoanData[[#This Row],[Application Date]]&lt;=TODAY()),tbl_LoanData[[#This Row],[Loan Amount]],0)</f>
        <v>0</v>
      </c>
      <c r="AN805" s="14">
        <f>tbl_LoanData[[#This Row],[Amount Paid]]-(Q805-X805)</f>
        <v>230323.32000000007</v>
      </c>
      <c r="AO805" s="14">
        <f>IF(tbl_LoanData[[#This Row],[Application Status]]="Approved",1,0)</f>
        <v>1</v>
      </c>
      <c r="AP805" s="22" t="str">
        <f t="shared" ca="1" si="37"/>
        <v/>
      </c>
      <c r="AQ805" s="22" t="str">
        <f t="shared" ca="1" si="38"/>
        <v/>
      </c>
    </row>
    <row r="806" spans="1:43" x14ac:dyDescent="0.3">
      <c r="A806" s="2" t="s">
        <v>10523</v>
      </c>
      <c r="B806" s="2" t="s">
        <v>10524</v>
      </c>
      <c r="C806" s="2" t="s">
        <v>171</v>
      </c>
      <c r="D806" s="2" t="s">
        <v>134</v>
      </c>
      <c r="E806" s="2" t="s">
        <v>540</v>
      </c>
      <c r="F806" s="2">
        <v>53</v>
      </c>
      <c r="G806" s="2" t="s">
        <v>69</v>
      </c>
      <c r="H806" s="2" t="s">
        <v>191</v>
      </c>
      <c r="I806" s="2" t="s">
        <v>51</v>
      </c>
      <c r="J806" s="3">
        <v>45070</v>
      </c>
      <c r="K806" s="3">
        <v>45073</v>
      </c>
      <c r="L806" s="2" t="s">
        <v>38</v>
      </c>
      <c r="M806" s="2" t="s">
        <v>127</v>
      </c>
      <c r="N806" s="2" t="s">
        <v>128</v>
      </c>
      <c r="O806" s="4">
        <v>1919000</v>
      </c>
      <c r="P806" s="4">
        <v>595100</v>
      </c>
      <c r="Q806" s="4">
        <v>1323900</v>
      </c>
      <c r="R806" s="2">
        <v>48</v>
      </c>
      <c r="S806" s="5">
        <v>6.99</v>
      </c>
      <c r="T806" s="4">
        <v>35292.97</v>
      </c>
      <c r="U806" s="2" t="s">
        <v>73</v>
      </c>
      <c r="V806" s="2" t="s">
        <v>74</v>
      </c>
      <c r="W806" s="4">
        <v>1376425.83</v>
      </c>
      <c r="X806" s="4">
        <v>317636.61</v>
      </c>
      <c r="Y806" s="4">
        <v>1694062.44</v>
      </c>
      <c r="Z806" s="2">
        <v>0</v>
      </c>
      <c r="AA806" s="2" t="s">
        <v>56</v>
      </c>
      <c r="AB806" s="2" t="s">
        <v>15727</v>
      </c>
      <c r="AC806" s="2" t="s">
        <v>146</v>
      </c>
      <c r="AD806" s="2" t="s">
        <v>76</v>
      </c>
      <c r="AE806" s="5">
        <v>68.989999999999995</v>
      </c>
      <c r="AF806" s="2">
        <v>0</v>
      </c>
      <c r="AG806" s="2" t="s">
        <v>77</v>
      </c>
      <c r="AH806" s="2">
        <v>3</v>
      </c>
      <c r="AI806" s="6" t="str">
        <f t="shared" si="36"/>
        <v>45-54</v>
      </c>
      <c r="AJ806" s="11">
        <f>YEAR(tbl_LoanData[[#This Row],[Application Date]])</f>
        <v>2023</v>
      </c>
      <c r="AK806" s="11" t="str">
        <f>TEXT(tbl_LoanData[[#This Row],[Application Date]],"MMMM")</f>
        <v>May</v>
      </c>
      <c r="AL806" s="12">
        <f>DATE(YEAR(tbl_LoanData[[#This Row],[Application Date]]),MONTH(tbl_LoanData[[#This Row],[Application Date]]),1)</f>
        <v>45047</v>
      </c>
      <c r="AM806" s="14">
        <f ca="1">IF(AND(tbl_LoanData[[#This Row],[Application Date]]&gt;=EOMONTH(TODAY(),-1)+1,tbl_LoanData[[#This Row],[Application Date]]&lt;=TODAY()),tbl_LoanData[[#This Row],[Loan Amount]],0)</f>
        <v>0</v>
      </c>
      <c r="AN806" s="14">
        <f>tbl_LoanData[[#This Row],[Amount Paid]]-(Q806-X806)</f>
        <v>370162.44000000006</v>
      </c>
      <c r="AO806" s="14">
        <f>IF(tbl_LoanData[[#This Row],[Application Status]]="Approved",1,0)</f>
        <v>1</v>
      </c>
      <c r="AP806" s="22" t="str">
        <f t="shared" ca="1" si="37"/>
        <v/>
      </c>
      <c r="AQ806" s="22" t="str">
        <f t="shared" ca="1" si="38"/>
        <v/>
      </c>
    </row>
    <row r="807" spans="1:43" ht="14.4" customHeight="1" x14ac:dyDescent="0.3">
      <c r="A807" s="2" t="s">
        <v>10527</v>
      </c>
      <c r="B807" s="2" t="s">
        <v>10528</v>
      </c>
      <c r="C807" s="2" t="s">
        <v>220</v>
      </c>
      <c r="D807" s="2" t="s">
        <v>268</v>
      </c>
      <c r="E807" s="2" t="s">
        <v>161</v>
      </c>
      <c r="F807" s="2">
        <v>34</v>
      </c>
      <c r="G807" s="2" t="s">
        <v>69</v>
      </c>
      <c r="H807" s="2" t="s">
        <v>313</v>
      </c>
      <c r="I807" s="2" t="s">
        <v>44</v>
      </c>
      <c r="J807" s="3">
        <v>45057</v>
      </c>
      <c r="K807" s="3">
        <v>45073</v>
      </c>
      <c r="L807" s="2" t="s">
        <v>40</v>
      </c>
      <c r="M807" s="2" t="s">
        <v>111</v>
      </c>
      <c r="N807" s="2" t="s">
        <v>369</v>
      </c>
      <c r="O807" s="4">
        <v>1009000</v>
      </c>
      <c r="P807" s="4">
        <v>112700</v>
      </c>
      <c r="Q807" s="4">
        <v>896300</v>
      </c>
      <c r="R807" s="2">
        <v>48</v>
      </c>
      <c r="S807" s="5">
        <v>7.16</v>
      </c>
      <c r="T807" s="4">
        <v>24020.84</v>
      </c>
      <c r="U807" s="2" t="s">
        <v>73</v>
      </c>
      <c r="V807" s="2" t="s">
        <v>74</v>
      </c>
      <c r="W807" s="4">
        <v>936812.76</v>
      </c>
      <c r="X807" s="4">
        <v>216187.56</v>
      </c>
      <c r="Y807" s="4">
        <v>1153000.32</v>
      </c>
      <c r="Z807" s="2">
        <v>0</v>
      </c>
      <c r="AA807" s="2" t="s">
        <v>56</v>
      </c>
      <c r="AB807" s="2" t="s">
        <v>15730</v>
      </c>
      <c r="AC807" s="2" t="s">
        <v>106</v>
      </c>
      <c r="AD807" s="2" t="s">
        <v>76</v>
      </c>
      <c r="AE807" s="5">
        <v>88.83</v>
      </c>
      <c r="AF807" s="2">
        <v>0</v>
      </c>
      <c r="AG807" s="2" t="s">
        <v>77</v>
      </c>
      <c r="AH807" s="2">
        <v>16</v>
      </c>
      <c r="AI807" s="6" t="str">
        <f t="shared" si="36"/>
        <v>25-34</v>
      </c>
      <c r="AJ807" s="11">
        <f>YEAR(tbl_LoanData[[#This Row],[Application Date]])</f>
        <v>2023</v>
      </c>
      <c r="AK807" s="11" t="str">
        <f>TEXT(tbl_LoanData[[#This Row],[Application Date]],"MMMM")</f>
        <v>May</v>
      </c>
      <c r="AL807" s="12">
        <f>DATE(YEAR(tbl_LoanData[[#This Row],[Application Date]]),MONTH(tbl_LoanData[[#This Row],[Application Date]]),1)</f>
        <v>45047</v>
      </c>
      <c r="AM807" s="14">
        <f ca="1">IF(AND(tbl_LoanData[[#This Row],[Application Date]]&gt;=EOMONTH(TODAY(),-1)+1,tbl_LoanData[[#This Row],[Application Date]]&lt;=TODAY()),tbl_LoanData[[#This Row],[Loan Amount]],0)</f>
        <v>0</v>
      </c>
      <c r="AN807" s="14">
        <f>tbl_LoanData[[#This Row],[Amount Paid]]-(Q807-X807)</f>
        <v>256700.32000000007</v>
      </c>
      <c r="AO807" s="14">
        <f>IF(tbl_LoanData[[#This Row],[Application Status]]="Approved",1,0)</f>
        <v>1</v>
      </c>
      <c r="AP807" s="22" t="str">
        <f t="shared" ca="1" si="37"/>
        <v/>
      </c>
      <c r="AQ807" s="22" t="str">
        <f t="shared" ca="1" si="38"/>
        <v/>
      </c>
    </row>
    <row r="808" spans="1:43" ht="14.4" customHeight="1" x14ac:dyDescent="0.3">
      <c r="A808" s="2" t="s">
        <v>10697</v>
      </c>
      <c r="B808" s="2" t="s">
        <v>10698</v>
      </c>
      <c r="C808" s="2" t="s">
        <v>322</v>
      </c>
      <c r="D808" s="2" t="s">
        <v>189</v>
      </c>
      <c r="E808" s="2" t="s">
        <v>204</v>
      </c>
      <c r="F808" s="2">
        <v>63</v>
      </c>
      <c r="G808" s="2" t="s">
        <v>83</v>
      </c>
      <c r="H808" s="2" t="s">
        <v>265</v>
      </c>
      <c r="I808" s="2" t="s">
        <v>44</v>
      </c>
      <c r="J808" s="3">
        <v>45060</v>
      </c>
      <c r="K808" s="3">
        <v>45069</v>
      </c>
      <c r="L808" s="2" t="s">
        <v>39</v>
      </c>
      <c r="M808" s="2" t="s">
        <v>167</v>
      </c>
      <c r="N808" s="2" t="s">
        <v>491</v>
      </c>
      <c r="O808" s="4">
        <v>1879000</v>
      </c>
      <c r="P808" s="4">
        <v>358300</v>
      </c>
      <c r="Q808" s="4">
        <v>1520700</v>
      </c>
      <c r="R808" s="2">
        <v>18</v>
      </c>
      <c r="S808" s="5">
        <v>7.98</v>
      </c>
      <c r="T808" s="4">
        <v>94595.99</v>
      </c>
      <c r="U808" s="2" t="s">
        <v>73</v>
      </c>
      <c r="V808" s="2" t="s">
        <v>33</v>
      </c>
      <c r="W808" s="4">
        <v>1702727.79</v>
      </c>
      <c r="X808" s="4">
        <v>0</v>
      </c>
      <c r="Y808" s="4">
        <v>1702727.79</v>
      </c>
      <c r="Z808" s="2">
        <v>0</v>
      </c>
      <c r="AA808" s="2" t="s">
        <v>56</v>
      </c>
      <c r="AB808" s="2" t="s">
        <v>15735</v>
      </c>
      <c r="AC808" s="2" t="s">
        <v>106</v>
      </c>
      <c r="AD808" s="2" t="s">
        <v>76</v>
      </c>
      <c r="AE808" s="5">
        <v>80.930000000000007</v>
      </c>
      <c r="AF808" s="2">
        <v>0</v>
      </c>
      <c r="AG808" s="2" t="s">
        <v>77</v>
      </c>
      <c r="AH808" s="2">
        <v>9</v>
      </c>
      <c r="AI808" s="6" t="str">
        <f t="shared" si="36"/>
        <v>55-64</v>
      </c>
      <c r="AJ808" s="11">
        <f>YEAR(tbl_LoanData[[#This Row],[Application Date]])</f>
        <v>2023</v>
      </c>
      <c r="AK808" s="11" t="str">
        <f>TEXT(tbl_LoanData[[#This Row],[Application Date]],"MMMM")</f>
        <v>May</v>
      </c>
      <c r="AL808" s="12">
        <f>DATE(YEAR(tbl_LoanData[[#This Row],[Application Date]]),MONTH(tbl_LoanData[[#This Row],[Application Date]]),1)</f>
        <v>45047</v>
      </c>
      <c r="AM808" s="14">
        <f ca="1">IF(AND(tbl_LoanData[[#This Row],[Application Date]]&gt;=EOMONTH(TODAY(),-1)+1,tbl_LoanData[[#This Row],[Application Date]]&lt;=TODAY()),tbl_LoanData[[#This Row],[Loan Amount]],0)</f>
        <v>0</v>
      </c>
      <c r="AN808" s="14">
        <f>tbl_LoanData[[#This Row],[Amount Paid]]-(Q808-X808)</f>
        <v>182027.79000000004</v>
      </c>
      <c r="AO808" s="14">
        <f>IF(tbl_LoanData[[#This Row],[Application Status]]="Approved",1,0)</f>
        <v>1</v>
      </c>
      <c r="AP808" s="22" t="str">
        <f t="shared" ca="1" si="37"/>
        <v/>
      </c>
      <c r="AQ808" s="22" t="str">
        <f t="shared" ca="1" si="38"/>
        <v/>
      </c>
    </row>
    <row r="809" spans="1:43" ht="14.4" customHeight="1" x14ac:dyDescent="0.3">
      <c r="A809" s="2" t="s">
        <v>10731</v>
      </c>
      <c r="B809" s="2" t="s">
        <v>10732</v>
      </c>
      <c r="C809" s="2" t="s">
        <v>401</v>
      </c>
      <c r="D809" s="2" t="s">
        <v>81</v>
      </c>
      <c r="E809" s="2" t="s">
        <v>540</v>
      </c>
      <c r="F809" s="2">
        <v>25</v>
      </c>
      <c r="G809" s="2" t="s">
        <v>83</v>
      </c>
      <c r="H809" s="2" t="s">
        <v>172</v>
      </c>
      <c r="I809" s="2" t="s">
        <v>45</v>
      </c>
      <c r="J809" s="3">
        <v>45053</v>
      </c>
      <c r="K809" s="3">
        <v>45071</v>
      </c>
      <c r="L809" s="2" t="s">
        <v>36</v>
      </c>
      <c r="M809" s="2" t="s">
        <v>104</v>
      </c>
      <c r="N809" s="2" t="s">
        <v>592</v>
      </c>
      <c r="O809" s="4">
        <v>1227000</v>
      </c>
      <c r="P809" s="4">
        <v>406200</v>
      </c>
      <c r="Q809" s="4">
        <v>820800</v>
      </c>
      <c r="R809" s="2">
        <v>18</v>
      </c>
      <c r="S809" s="5">
        <v>11.81</v>
      </c>
      <c r="T809" s="4">
        <v>53678.04</v>
      </c>
      <c r="U809" s="2" t="s">
        <v>73</v>
      </c>
      <c r="V809" s="2" t="s">
        <v>33</v>
      </c>
      <c r="W809" s="4">
        <v>966204.72</v>
      </c>
      <c r="X809" s="4">
        <v>0</v>
      </c>
      <c r="Y809" s="4">
        <v>966204.72</v>
      </c>
      <c r="Z809" s="2">
        <v>0</v>
      </c>
      <c r="AA809" s="2" t="s">
        <v>56</v>
      </c>
      <c r="AB809" s="2" t="s">
        <v>15732</v>
      </c>
      <c r="AC809" s="2" t="s">
        <v>213</v>
      </c>
      <c r="AD809" s="2" t="s">
        <v>76</v>
      </c>
      <c r="AE809" s="5">
        <v>66.89</v>
      </c>
      <c r="AF809" s="2">
        <v>0</v>
      </c>
      <c r="AG809" s="2" t="s">
        <v>77</v>
      </c>
      <c r="AH809" s="2">
        <v>18</v>
      </c>
      <c r="AI809" s="6" t="str">
        <f t="shared" si="36"/>
        <v>25-34</v>
      </c>
      <c r="AJ809" s="11">
        <f>YEAR(tbl_LoanData[[#This Row],[Application Date]])</f>
        <v>2023</v>
      </c>
      <c r="AK809" s="11" t="str">
        <f>TEXT(tbl_LoanData[[#This Row],[Application Date]],"MMMM")</f>
        <v>May</v>
      </c>
      <c r="AL809" s="12">
        <f>DATE(YEAR(tbl_LoanData[[#This Row],[Application Date]]),MONTH(tbl_LoanData[[#This Row],[Application Date]]),1)</f>
        <v>45047</v>
      </c>
      <c r="AM809" s="14">
        <f ca="1">IF(AND(tbl_LoanData[[#This Row],[Application Date]]&gt;=EOMONTH(TODAY(),-1)+1,tbl_LoanData[[#This Row],[Application Date]]&lt;=TODAY()),tbl_LoanData[[#This Row],[Loan Amount]],0)</f>
        <v>0</v>
      </c>
      <c r="AN809" s="14">
        <f>tbl_LoanData[[#This Row],[Amount Paid]]-(Q809-X809)</f>
        <v>145404.71999999997</v>
      </c>
      <c r="AO809" s="14">
        <f>IF(tbl_LoanData[[#This Row],[Application Status]]="Approved",1,0)</f>
        <v>1</v>
      </c>
      <c r="AP809" s="22" t="str">
        <f t="shared" ca="1" si="37"/>
        <v/>
      </c>
      <c r="AQ809" s="22" t="str">
        <f t="shared" ca="1" si="38"/>
        <v/>
      </c>
    </row>
    <row r="810" spans="1:43" ht="14.4" customHeight="1" x14ac:dyDescent="0.3">
      <c r="A810" s="2" t="s">
        <v>10749</v>
      </c>
      <c r="B810" s="2" t="s">
        <v>10750</v>
      </c>
      <c r="C810" s="2" t="s">
        <v>549</v>
      </c>
      <c r="D810" s="2" t="s">
        <v>189</v>
      </c>
      <c r="E810" s="2" t="s">
        <v>447</v>
      </c>
      <c r="F810" s="2">
        <v>50</v>
      </c>
      <c r="G810" s="2" t="s">
        <v>83</v>
      </c>
      <c r="H810" s="2" t="s">
        <v>273</v>
      </c>
      <c r="I810" s="2" t="s">
        <v>45</v>
      </c>
      <c r="J810" s="3">
        <v>45073</v>
      </c>
      <c r="K810" s="3">
        <v>45084</v>
      </c>
      <c r="L810" s="2" t="s">
        <v>39</v>
      </c>
      <c r="M810" s="2" t="s">
        <v>94</v>
      </c>
      <c r="N810" s="2" t="s">
        <v>365</v>
      </c>
      <c r="O810" s="4">
        <v>1345000</v>
      </c>
      <c r="P810" s="4">
        <v>237900</v>
      </c>
      <c r="Q810" s="4">
        <v>1107100</v>
      </c>
      <c r="R810" s="2">
        <v>18</v>
      </c>
      <c r="S810" s="5">
        <v>13.81</v>
      </c>
      <c r="T810" s="4">
        <v>74246.429999999993</v>
      </c>
      <c r="U810" s="2" t="s">
        <v>73</v>
      </c>
      <c r="V810" s="2" t="s">
        <v>33</v>
      </c>
      <c r="W810" s="4">
        <v>1336435.77</v>
      </c>
      <c r="X810" s="4">
        <v>0</v>
      </c>
      <c r="Y810" s="4">
        <v>1336435.77</v>
      </c>
      <c r="Z810" s="2">
        <v>0</v>
      </c>
      <c r="AA810" s="2" t="s">
        <v>56</v>
      </c>
      <c r="AB810" s="2" t="s">
        <v>15734</v>
      </c>
      <c r="AC810" s="2" t="s">
        <v>75</v>
      </c>
      <c r="AD810" s="2" t="s">
        <v>76</v>
      </c>
      <c r="AE810" s="5">
        <v>82.31</v>
      </c>
      <c r="AF810" s="2">
        <v>0</v>
      </c>
      <c r="AG810" s="2" t="s">
        <v>77</v>
      </c>
      <c r="AH810" s="2">
        <v>11</v>
      </c>
      <c r="AI810" s="6" t="str">
        <f t="shared" si="36"/>
        <v>45-54</v>
      </c>
      <c r="AJ810" s="11">
        <f>YEAR(tbl_LoanData[[#This Row],[Application Date]])</f>
        <v>2023</v>
      </c>
      <c r="AK810" s="11" t="str">
        <f>TEXT(tbl_LoanData[[#This Row],[Application Date]],"MMMM")</f>
        <v>May</v>
      </c>
      <c r="AL810" s="12">
        <f>DATE(YEAR(tbl_LoanData[[#This Row],[Application Date]]),MONTH(tbl_LoanData[[#This Row],[Application Date]]),1)</f>
        <v>45047</v>
      </c>
      <c r="AM810" s="14">
        <f ca="1">IF(AND(tbl_LoanData[[#This Row],[Application Date]]&gt;=EOMONTH(TODAY(),-1)+1,tbl_LoanData[[#This Row],[Application Date]]&lt;=TODAY()),tbl_LoanData[[#This Row],[Loan Amount]],0)</f>
        <v>0</v>
      </c>
      <c r="AN810" s="14">
        <f>tbl_LoanData[[#This Row],[Amount Paid]]-(Q810-X810)</f>
        <v>229335.77000000002</v>
      </c>
      <c r="AO810" s="14">
        <f>IF(tbl_LoanData[[#This Row],[Application Status]]="Approved",1,0)</f>
        <v>1</v>
      </c>
      <c r="AP810" s="22" t="str">
        <f t="shared" ca="1" si="37"/>
        <v/>
      </c>
      <c r="AQ810" s="22" t="str">
        <f t="shared" ca="1" si="38"/>
        <v/>
      </c>
    </row>
    <row r="811" spans="1:43" ht="14.4" customHeight="1" x14ac:dyDescent="0.3">
      <c r="A811" s="2" t="s">
        <v>10947</v>
      </c>
      <c r="B811" s="2" t="s">
        <v>10948</v>
      </c>
      <c r="C811" s="2" t="s">
        <v>304</v>
      </c>
      <c r="D811" s="2" t="s">
        <v>91</v>
      </c>
      <c r="E811" s="2" t="s">
        <v>134</v>
      </c>
      <c r="F811" s="2">
        <v>21</v>
      </c>
      <c r="G811" s="2" t="s">
        <v>83</v>
      </c>
      <c r="H811" s="2" t="s">
        <v>244</v>
      </c>
      <c r="I811" s="2" t="s">
        <v>48</v>
      </c>
      <c r="J811" s="3">
        <v>45060</v>
      </c>
      <c r="K811" s="3">
        <v>45063</v>
      </c>
      <c r="L811" s="2" t="s">
        <v>40</v>
      </c>
      <c r="M811" s="2" t="s">
        <v>111</v>
      </c>
      <c r="N811" s="2" t="s">
        <v>120</v>
      </c>
      <c r="O811" s="4">
        <v>1020000</v>
      </c>
      <c r="P811" s="4">
        <v>281300</v>
      </c>
      <c r="Q811" s="4">
        <v>738700</v>
      </c>
      <c r="R811" s="2">
        <v>48</v>
      </c>
      <c r="S811" s="5">
        <v>5</v>
      </c>
      <c r="T811" s="4">
        <v>18467.5</v>
      </c>
      <c r="U811" s="2" t="s">
        <v>73</v>
      </c>
      <c r="V811" s="2" t="s">
        <v>74</v>
      </c>
      <c r="W811" s="4">
        <v>720232.5</v>
      </c>
      <c r="X811" s="4">
        <v>166207.5</v>
      </c>
      <c r="Y811" s="4">
        <v>886440</v>
      </c>
      <c r="Z811" s="2">
        <v>0</v>
      </c>
      <c r="AA811" s="2" t="s">
        <v>56</v>
      </c>
      <c r="AB811" s="2" t="s">
        <v>15732</v>
      </c>
      <c r="AC811" s="2" t="s">
        <v>146</v>
      </c>
      <c r="AD811" s="2" t="s">
        <v>76</v>
      </c>
      <c r="AE811" s="5">
        <v>72.42</v>
      </c>
      <c r="AF811" s="2">
        <v>0</v>
      </c>
      <c r="AG811" s="2" t="s">
        <v>77</v>
      </c>
      <c r="AH811" s="2">
        <v>3</v>
      </c>
      <c r="AI811" s="6" t="str">
        <f t="shared" si="36"/>
        <v>18-24</v>
      </c>
      <c r="AJ811" s="11">
        <f>YEAR(tbl_LoanData[[#This Row],[Application Date]])</f>
        <v>2023</v>
      </c>
      <c r="AK811" s="11" t="str">
        <f>TEXT(tbl_LoanData[[#This Row],[Application Date]],"MMMM")</f>
        <v>May</v>
      </c>
      <c r="AL811" s="12">
        <f>DATE(YEAR(tbl_LoanData[[#This Row],[Application Date]]),MONTH(tbl_LoanData[[#This Row],[Application Date]]),1)</f>
        <v>45047</v>
      </c>
      <c r="AM811" s="14">
        <f ca="1">IF(AND(tbl_LoanData[[#This Row],[Application Date]]&gt;=EOMONTH(TODAY(),-1)+1,tbl_LoanData[[#This Row],[Application Date]]&lt;=TODAY()),tbl_LoanData[[#This Row],[Loan Amount]],0)</f>
        <v>0</v>
      </c>
      <c r="AN811" s="14">
        <f>tbl_LoanData[[#This Row],[Amount Paid]]-(Q811-X811)</f>
        <v>147740</v>
      </c>
      <c r="AO811" s="14">
        <f>IF(tbl_LoanData[[#This Row],[Application Status]]="Approved",1,0)</f>
        <v>1</v>
      </c>
      <c r="AP811" s="22" t="str">
        <f t="shared" ca="1" si="37"/>
        <v/>
      </c>
      <c r="AQ811" s="22" t="str">
        <f t="shared" ca="1" si="38"/>
        <v/>
      </c>
    </row>
    <row r="812" spans="1:43" ht="14.4" customHeight="1" x14ac:dyDescent="0.3">
      <c r="A812" s="2" t="s">
        <v>11041</v>
      </c>
      <c r="B812" s="2" t="s">
        <v>11042</v>
      </c>
      <c r="C812" s="2" t="s">
        <v>310</v>
      </c>
      <c r="D812" s="2" t="s">
        <v>134</v>
      </c>
      <c r="E812" s="2" t="s">
        <v>312</v>
      </c>
      <c r="F812" s="2">
        <v>37</v>
      </c>
      <c r="G812" s="2" t="s">
        <v>69</v>
      </c>
      <c r="H812" s="2" t="s">
        <v>205</v>
      </c>
      <c r="I812" s="2" t="s">
        <v>49</v>
      </c>
      <c r="J812" s="3">
        <v>45067</v>
      </c>
      <c r="K812" s="3">
        <v>45085</v>
      </c>
      <c r="L812" s="2" t="s">
        <v>40</v>
      </c>
      <c r="M812" s="2" t="s">
        <v>94</v>
      </c>
      <c r="N812" s="2" t="s">
        <v>95</v>
      </c>
      <c r="O812" s="4">
        <v>1368000</v>
      </c>
      <c r="P812" s="4">
        <v>260800</v>
      </c>
      <c r="Q812" s="4">
        <v>1107200</v>
      </c>
      <c r="R812" s="2">
        <v>36</v>
      </c>
      <c r="S812" s="5">
        <v>11.55</v>
      </c>
      <c r="T812" s="4">
        <v>41412.36</v>
      </c>
      <c r="U812" s="2" t="s">
        <v>73</v>
      </c>
      <c r="V812" s="2" t="s">
        <v>33</v>
      </c>
      <c r="W812" s="4">
        <v>1490844.8</v>
      </c>
      <c r="X812" s="4">
        <v>0</v>
      </c>
      <c r="Y812" s="4">
        <v>1490844.8</v>
      </c>
      <c r="Z812" s="2">
        <v>0</v>
      </c>
      <c r="AA812" s="2" t="s">
        <v>56</v>
      </c>
      <c r="AB812" s="2" t="s">
        <v>15730</v>
      </c>
      <c r="AC812" s="2" t="s">
        <v>360</v>
      </c>
      <c r="AD812" s="2" t="s">
        <v>76</v>
      </c>
      <c r="AE812" s="5">
        <v>80.94</v>
      </c>
      <c r="AF812" s="2">
        <v>0</v>
      </c>
      <c r="AG812" s="2" t="s">
        <v>77</v>
      </c>
      <c r="AH812" s="2">
        <v>18</v>
      </c>
      <c r="AI812" s="6" t="str">
        <f t="shared" si="36"/>
        <v>35-44</v>
      </c>
      <c r="AJ812" s="11">
        <f>YEAR(tbl_LoanData[[#This Row],[Application Date]])</f>
        <v>2023</v>
      </c>
      <c r="AK812" s="11" t="str">
        <f>TEXT(tbl_LoanData[[#This Row],[Application Date]],"MMMM")</f>
        <v>May</v>
      </c>
      <c r="AL812" s="12">
        <f>DATE(YEAR(tbl_LoanData[[#This Row],[Application Date]]),MONTH(tbl_LoanData[[#This Row],[Application Date]]),1)</f>
        <v>45047</v>
      </c>
      <c r="AM812" s="14">
        <f ca="1">IF(AND(tbl_LoanData[[#This Row],[Application Date]]&gt;=EOMONTH(TODAY(),-1)+1,tbl_LoanData[[#This Row],[Application Date]]&lt;=TODAY()),tbl_LoanData[[#This Row],[Loan Amount]],0)</f>
        <v>0</v>
      </c>
      <c r="AN812" s="14">
        <f>tbl_LoanData[[#This Row],[Amount Paid]]-(Q812-X812)</f>
        <v>383644.80000000005</v>
      </c>
      <c r="AO812" s="14">
        <f>IF(tbl_LoanData[[#This Row],[Application Status]]="Approved",1,0)</f>
        <v>1</v>
      </c>
      <c r="AP812" s="22" t="str">
        <f t="shared" ca="1" si="37"/>
        <v/>
      </c>
      <c r="AQ812" s="22" t="str">
        <f t="shared" ca="1" si="38"/>
        <v/>
      </c>
    </row>
    <row r="813" spans="1:43" ht="14.4" customHeight="1" x14ac:dyDescent="0.3">
      <c r="A813" s="2" t="s">
        <v>11103</v>
      </c>
      <c r="B813" s="2" t="s">
        <v>11104</v>
      </c>
      <c r="C813" s="2" t="s">
        <v>243</v>
      </c>
      <c r="D813" s="2" t="s">
        <v>117</v>
      </c>
      <c r="E813" s="2" t="s">
        <v>117</v>
      </c>
      <c r="F813" s="2">
        <v>56</v>
      </c>
      <c r="G813" s="2" t="s">
        <v>83</v>
      </c>
      <c r="H813" s="2" t="s">
        <v>70</v>
      </c>
      <c r="I813" s="2" t="s">
        <v>50</v>
      </c>
      <c r="J813" s="3">
        <v>45072</v>
      </c>
      <c r="K813" s="3">
        <v>45074</v>
      </c>
      <c r="L813" s="2" t="s">
        <v>37</v>
      </c>
      <c r="M813" s="2" t="s">
        <v>104</v>
      </c>
      <c r="N813" s="2" t="s">
        <v>192</v>
      </c>
      <c r="O813" s="4">
        <v>198000</v>
      </c>
      <c r="P813" s="4">
        <v>78300</v>
      </c>
      <c r="Q813" s="4">
        <v>119700</v>
      </c>
      <c r="R813" s="2">
        <v>24</v>
      </c>
      <c r="S813" s="5">
        <v>8.48</v>
      </c>
      <c r="T813" s="4">
        <v>5833.38</v>
      </c>
      <c r="U813" s="2" t="s">
        <v>73</v>
      </c>
      <c r="V813" s="2" t="s">
        <v>33</v>
      </c>
      <c r="W813" s="4">
        <v>140001.12</v>
      </c>
      <c r="X813" s="4">
        <v>0</v>
      </c>
      <c r="Y813" s="4">
        <v>140001.12</v>
      </c>
      <c r="Z813" s="2">
        <v>0</v>
      </c>
      <c r="AA813" s="2" t="s">
        <v>56</v>
      </c>
      <c r="AB813" s="2" t="s">
        <v>15729</v>
      </c>
      <c r="AC813" s="2" t="s">
        <v>138</v>
      </c>
      <c r="AD813" s="2" t="s">
        <v>76</v>
      </c>
      <c r="AE813" s="5">
        <v>60.45</v>
      </c>
      <c r="AF813" s="2">
        <v>0</v>
      </c>
      <c r="AG813" s="2" t="s">
        <v>77</v>
      </c>
      <c r="AH813" s="2">
        <v>2</v>
      </c>
      <c r="AI813" s="6" t="str">
        <f t="shared" si="36"/>
        <v>55-64</v>
      </c>
      <c r="AJ813" s="11">
        <f>YEAR(tbl_LoanData[[#This Row],[Application Date]])</f>
        <v>2023</v>
      </c>
      <c r="AK813" s="11" t="str">
        <f>TEXT(tbl_LoanData[[#This Row],[Application Date]],"MMMM")</f>
        <v>May</v>
      </c>
      <c r="AL813" s="12">
        <f>DATE(YEAR(tbl_LoanData[[#This Row],[Application Date]]),MONTH(tbl_LoanData[[#This Row],[Application Date]]),1)</f>
        <v>45047</v>
      </c>
      <c r="AM813" s="14">
        <f ca="1">IF(AND(tbl_LoanData[[#This Row],[Application Date]]&gt;=EOMONTH(TODAY(),-1)+1,tbl_LoanData[[#This Row],[Application Date]]&lt;=TODAY()),tbl_LoanData[[#This Row],[Loan Amount]],0)</f>
        <v>0</v>
      </c>
      <c r="AN813" s="14">
        <f>tbl_LoanData[[#This Row],[Amount Paid]]-(Q813-X813)</f>
        <v>20301.119999999995</v>
      </c>
      <c r="AO813" s="14">
        <f>IF(tbl_LoanData[[#This Row],[Application Status]]="Approved",1,0)</f>
        <v>1</v>
      </c>
      <c r="AP813" s="22" t="str">
        <f t="shared" ca="1" si="37"/>
        <v/>
      </c>
      <c r="AQ813" s="22" t="str">
        <f t="shared" ca="1" si="38"/>
        <v/>
      </c>
    </row>
    <row r="814" spans="1:43" x14ac:dyDescent="0.3">
      <c r="A814" s="2" t="s">
        <v>11219</v>
      </c>
      <c r="B814" s="2" t="s">
        <v>11220</v>
      </c>
      <c r="C814" s="2" t="s">
        <v>175</v>
      </c>
      <c r="D814" s="2" t="s">
        <v>189</v>
      </c>
      <c r="E814" s="2" t="s">
        <v>284</v>
      </c>
      <c r="F814" s="2">
        <v>62</v>
      </c>
      <c r="G814" s="2" t="s">
        <v>83</v>
      </c>
      <c r="H814" s="2" t="s">
        <v>166</v>
      </c>
      <c r="I814" s="2" t="s">
        <v>46</v>
      </c>
      <c r="J814" s="3">
        <v>45062</v>
      </c>
      <c r="K814" s="3">
        <v>45076</v>
      </c>
      <c r="L814" s="2" t="s">
        <v>39</v>
      </c>
      <c r="M814" s="2" t="s">
        <v>71</v>
      </c>
      <c r="N814" s="2" t="s">
        <v>72</v>
      </c>
      <c r="O814" s="4">
        <v>2267000</v>
      </c>
      <c r="P814" s="4">
        <v>360200</v>
      </c>
      <c r="Q814" s="4">
        <v>1906800</v>
      </c>
      <c r="R814" s="2">
        <v>48</v>
      </c>
      <c r="S814" s="5">
        <v>14.81</v>
      </c>
      <c r="T814" s="4">
        <v>63258.09</v>
      </c>
      <c r="U814" s="2" t="s">
        <v>73</v>
      </c>
      <c r="V814" s="2" t="s">
        <v>74</v>
      </c>
      <c r="W814" s="4">
        <v>2467065.5099999998</v>
      </c>
      <c r="X814" s="4">
        <v>569322.81000000006</v>
      </c>
      <c r="Y814" s="4">
        <v>3036388.32</v>
      </c>
      <c r="Z814" s="2">
        <v>0</v>
      </c>
      <c r="AA814" s="2" t="s">
        <v>56</v>
      </c>
      <c r="AB814" s="2" t="s">
        <v>15730</v>
      </c>
      <c r="AC814" s="2" t="s">
        <v>360</v>
      </c>
      <c r="AD814" s="2" t="s">
        <v>76</v>
      </c>
      <c r="AE814" s="5">
        <v>84.11</v>
      </c>
      <c r="AF814" s="2">
        <v>0</v>
      </c>
      <c r="AG814" s="2" t="s">
        <v>77</v>
      </c>
      <c r="AH814" s="2">
        <v>14</v>
      </c>
      <c r="AI814" s="6" t="str">
        <f t="shared" si="36"/>
        <v>55-64</v>
      </c>
      <c r="AJ814" s="11">
        <f>YEAR(tbl_LoanData[[#This Row],[Application Date]])</f>
        <v>2023</v>
      </c>
      <c r="AK814" s="11" t="str">
        <f>TEXT(tbl_LoanData[[#This Row],[Application Date]],"MMMM")</f>
        <v>May</v>
      </c>
      <c r="AL814" s="12">
        <f>DATE(YEAR(tbl_LoanData[[#This Row],[Application Date]]),MONTH(tbl_LoanData[[#This Row],[Application Date]]),1)</f>
        <v>45047</v>
      </c>
      <c r="AM814" s="14">
        <f ca="1">IF(AND(tbl_LoanData[[#This Row],[Application Date]]&gt;=EOMONTH(TODAY(),-1)+1,tbl_LoanData[[#This Row],[Application Date]]&lt;=TODAY()),tbl_LoanData[[#This Row],[Loan Amount]],0)</f>
        <v>0</v>
      </c>
      <c r="AN814" s="14">
        <f>tbl_LoanData[[#This Row],[Amount Paid]]-(Q814-X814)</f>
        <v>1129588.3199999998</v>
      </c>
      <c r="AO814" s="14">
        <f>IF(tbl_LoanData[[#This Row],[Application Status]]="Approved",1,0)</f>
        <v>1</v>
      </c>
      <c r="AP814" s="22" t="str">
        <f t="shared" ca="1" si="37"/>
        <v/>
      </c>
      <c r="AQ814" s="22" t="str">
        <f t="shared" ca="1" si="38"/>
        <v/>
      </c>
    </row>
    <row r="815" spans="1:43" x14ac:dyDescent="0.3">
      <c r="A815" s="2" t="s">
        <v>11295</v>
      </c>
      <c r="B815" s="2" t="s">
        <v>11296</v>
      </c>
      <c r="C815" s="2" t="s">
        <v>599</v>
      </c>
      <c r="D815" s="2" t="s">
        <v>189</v>
      </c>
      <c r="E815" s="2" t="s">
        <v>284</v>
      </c>
      <c r="F815" s="2">
        <v>46</v>
      </c>
      <c r="G815" s="2" t="s">
        <v>83</v>
      </c>
      <c r="H815" s="2" t="s">
        <v>265</v>
      </c>
      <c r="I815" s="2" t="s">
        <v>44</v>
      </c>
      <c r="J815" s="3">
        <v>45053</v>
      </c>
      <c r="K815" s="3">
        <v>45071</v>
      </c>
      <c r="L815" s="2" t="s">
        <v>36</v>
      </c>
      <c r="M815" s="2" t="s">
        <v>94</v>
      </c>
      <c r="N815" s="2" t="s">
        <v>212</v>
      </c>
      <c r="O815" s="4">
        <v>914000</v>
      </c>
      <c r="P815" s="4">
        <v>255800</v>
      </c>
      <c r="Q815" s="4">
        <v>658200</v>
      </c>
      <c r="R815" s="2">
        <v>24</v>
      </c>
      <c r="S815" s="5">
        <v>8.36</v>
      </c>
      <c r="T815" s="4">
        <v>32010.46</v>
      </c>
      <c r="U815" s="2" t="s">
        <v>73</v>
      </c>
      <c r="V815" s="2" t="s">
        <v>34</v>
      </c>
      <c r="W815" s="4">
        <v>736240.58</v>
      </c>
      <c r="X815" s="4">
        <v>32010.46</v>
      </c>
      <c r="Y815" s="4">
        <v>768251.04</v>
      </c>
      <c r="Z815" s="2">
        <v>32</v>
      </c>
      <c r="AA815" s="2" t="s">
        <v>58</v>
      </c>
      <c r="AB815" s="2" t="s">
        <v>15727</v>
      </c>
      <c r="AC815" s="2" t="s">
        <v>129</v>
      </c>
      <c r="AD815" s="2" t="s">
        <v>76</v>
      </c>
      <c r="AE815" s="5">
        <v>72.010000000000005</v>
      </c>
      <c r="AF815" s="2">
        <v>1</v>
      </c>
      <c r="AG815" s="2" t="s">
        <v>15718</v>
      </c>
      <c r="AH815" s="2">
        <v>18</v>
      </c>
      <c r="AI815" s="6" t="str">
        <f t="shared" si="36"/>
        <v>45-54</v>
      </c>
      <c r="AJ815" s="11">
        <f>YEAR(tbl_LoanData[[#This Row],[Application Date]])</f>
        <v>2023</v>
      </c>
      <c r="AK815" s="11" t="str">
        <f>TEXT(tbl_LoanData[[#This Row],[Application Date]],"MMMM")</f>
        <v>May</v>
      </c>
      <c r="AL815" s="12">
        <f>DATE(YEAR(tbl_LoanData[[#This Row],[Application Date]]),MONTH(tbl_LoanData[[#This Row],[Application Date]]),1)</f>
        <v>45047</v>
      </c>
      <c r="AM815" s="14">
        <f ca="1">IF(AND(tbl_LoanData[[#This Row],[Application Date]]&gt;=EOMONTH(TODAY(),-1)+1,tbl_LoanData[[#This Row],[Application Date]]&lt;=TODAY()),tbl_LoanData[[#This Row],[Loan Amount]],0)</f>
        <v>0</v>
      </c>
      <c r="AN815" s="14">
        <f>tbl_LoanData[[#This Row],[Amount Paid]]-(Q815-X815)</f>
        <v>110051.03999999992</v>
      </c>
      <c r="AO815" s="14">
        <f>IF(tbl_LoanData[[#This Row],[Application Status]]="Approved",1,0)</f>
        <v>1</v>
      </c>
      <c r="AP815" s="22" t="str">
        <f t="shared" ca="1" si="37"/>
        <v/>
      </c>
      <c r="AQ815" s="22" t="str">
        <f t="shared" ca="1" si="38"/>
        <v/>
      </c>
    </row>
    <row r="816" spans="1:43" ht="14.4" customHeight="1" x14ac:dyDescent="0.3">
      <c r="A816" s="2" t="s">
        <v>11385</v>
      </c>
      <c r="B816" s="2" t="s">
        <v>11386</v>
      </c>
      <c r="C816" s="2" t="s">
        <v>682</v>
      </c>
      <c r="D816" s="2" t="s">
        <v>209</v>
      </c>
      <c r="E816" s="2" t="s">
        <v>67</v>
      </c>
      <c r="F816" s="2">
        <v>48</v>
      </c>
      <c r="G816" s="2" t="s">
        <v>69</v>
      </c>
      <c r="H816" s="2" t="s">
        <v>273</v>
      </c>
      <c r="I816" s="2" t="s">
        <v>45</v>
      </c>
      <c r="J816" s="3">
        <v>45060</v>
      </c>
      <c r="K816" s="3">
        <v>45071</v>
      </c>
      <c r="L816" s="2" t="s">
        <v>38</v>
      </c>
      <c r="M816" s="2" t="s">
        <v>71</v>
      </c>
      <c r="N816" s="2" t="s">
        <v>589</v>
      </c>
      <c r="O816" s="4">
        <v>1889000</v>
      </c>
      <c r="P816" s="4">
        <v>697300</v>
      </c>
      <c r="Q816" s="4">
        <v>1191700</v>
      </c>
      <c r="R816" s="2">
        <v>18</v>
      </c>
      <c r="S816" s="5">
        <v>10.210000000000001</v>
      </c>
      <c r="T816" s="4">
        <v>76344.94</v>
      </c>
      <c r="U816" s="2" t="s">
        <v>73</v>
      </c>
      <c r="V816" s="2" t="s">
        <v>34</v>
      </c>
      <c r="W816" s="4">
        <v>1297863.98</v>
      </c>
      <c r="X816" s="4">
        <v>76344.88</v>
      </c>
      <c r="Y816" s="4">
        <v>1374208.86</v>
      </c>
      <c r="Z816" s="2">
        <v>32</v>
      </c>
      <c r="AA816" s="2" t="s">
        <v>58</v>
      </c>
      <c r="AB816" s="2" t="s">
        <v>15727</v>
      </c>
      <c r="AC816" s="2" t="s">
        <v>129</v>
      </c>
      <c r="AD816" s="2" t="s">
        <v>76</v>
      </c>
      <c r="AE816" s="5">
        <v>63.09</v>
      </c>
      <c r="AF816" s="2">
        <v>1</v>
      </c>
      <c r="AG816" s="2" t="s">
        <v>15718</v>
      </c>
      <c r="AH816" s="2">
        <v>11</v>
      </c>
      <c r="AI816" s="6" t="str">
        <f t="shared" si="36"/>
        <v>45-54</v>
      </c>
      <c r="AJ816" s="11">
        <f>YEAR(tbl_LoanData[[#This Row],[Application Date]])</f>
        <v>2023</v>
      </c>
      <c r="AK816" s="11" t="str">
        <f>TEXT(tbl_LoanData[[#This Row],[Application Date]],"MMMM")</f>
        <v>May</v>
      </c>
      <c r="AL816" s="12">
        <f>DATE(YEAR(tbl_LoanData[[#This Row],[Application Date]]),MONTH(tbl_LoanData[[#This Row],[Application Date]]),1)</f>
        <v>45047</v>
      </c>
      <c r="AM816" s="14">
        <f ca="1">IF(AND(tbl_LoanData[[#This Row],[Application Date]]&gt;=EOMONTH(TODAY(),-1)+1,tbl_LoanData[[#This Row],[Application Date]]&lt;=TODAY()),tbl_LoanData[[#This Row],[Loan Amount]],0)</f>
        <v>0</v>
      </c>
      <c r="AN816" s="14">
        <f>tbl_LoanData[[#This Row],[Amount Paid]]-(Q816-X816)</f>
        <v>182508.85999999987</v>
      </c>
      <c r="AO816" s="14">
        <f>IF(tbl_LoanData[[#This Row],[Application Status]]="Approved",1,0)</f>
        <v>1</v>
      </c>
      <c r="AP816" s="22" t="str">
        <f t="shared" ca="1" si="37"/>
        <v/>
      </c>
      <c r="AQ816" s="22" t="str">
        <f t="shared" ca="1" si="38"/>
        <v/>
      </c>
    </row>
    <row r="817" spans="1:43" ht="14.4" customHeight="1" x14ac:dyDescent="0.3">
      <c r="A817" s="2" t="s">
        <v>11441</v>
      </c>
      <c r="B817" s="2" t="s">
        <v>11442</v>
      </c>
      <c r="C817" s="2" t="s">
        <v>546</v>
      </c>
      <c r="D817" s="2" t="s">
        <v>232</v>
      </c>
      <c r="E817" s="2" t="s">
        <v>81</v>
      </c>
      <c r="F817" s="2">
        <v>32</v>
      </c>
      <c r="G817" s="2" t="s">
        <v>83</v>
      </c>
      <c r="H817" s="2" t="s">
        <v>244</v>
      </c>
      <c r="I817" s="2" t="s">
        <v>48</v>
      </c>
      <c r="J817" s="3">
        <v>45056</v>
      </c>
      <c r="K817" s="3">
        <v>45064</v>
      </c>
      <c r="L817" s="2" t="s">
        <v>37</v>
      </c>
      <c r="M817" s="2" t="s">
        <v>94</v>
      </c>
      <c r="N817" s="2" t="s">
        <v>436</v>
      </c>
      <c r="O817" s="4">
        <v>235000</v>
      </c>
      <c r="P817" s="4">
        <v>43700</v>
      </c>
      <c r="Q817" s="4">
        <v>191300</v>
      </c>
      <c r="R817" s="2">
        <v>48</v>
      </c>
      <c r="S817" s="5">
        <v>8</v>
      </c>
      <c r="T817" s="4">
        <v>5260.75</v>
      </c>
      <c r="U817" s="2" t="s">
        <v>73</v>
      </c>
      <c r="V817" s="2" t="s">
        <v>74</v>
      </c>
      <c r="W817" s="4">
        <v>199908.5</v>
      </c>
      <c r="X817" s="4">
        <v>52607.5</v>
      </c>
      <c r="Y817" s="4">
        <v>252516</v>
      </c>
      <c r="Z817" s="2">
        <v>29</v>
      </c>
      <c r="AA817" s="2" t="s">
        <v>57</v>
      </c>
      <c r="AB817" s="2" t="s">
        <v>15729</v>
      </c>
      <c r="AC817" s="2" t="s">
        <v>87</v>
      </c>
      <c r="AD817" s="2" t="s">
        <v>76</v>
      </c>
      <c r="AE817" s="5">
        <v>81.400000000000006</v>
      </c>
      <c r="AF817" s="2">
        <v>1</v>
      </c>
      <c r="AG817" s="2" t="s">
        <v>77</v>
      </c>
      <c r="AH817" s="2">
        <v>8</v>
      </c>
      <c r="AI817" s="6" t="str">
        <f t="shared" si="36"/>
        <v>25-34</v>
      </c>
      <c r="AJ817" s="11">
        <f>YEAR(tbl_LoanData[[#This Row],[Application Date]])</f>
        <v>2023</v>
      </c>
      <c r="AK817" s="11" t="str">
        <f>TEXT(tbl_LoanData[[#This Row],[Application Date]],"MMMM")</f>
        <v>May</v>
      </c>
      <c r="AL817" s="12">
        <f>DATE(YEAR(tbl_LoanData[[#This Row],[Application Date]]),MONTH(tbl_LoanData[[#This Row],[Application Date]]),1)</f>
        <v>45047</v>
      </c>
      <c r="AM817" s="14">
        <f ca="1">IF(AND(tbl_LoanData[[#This Row],[Application Date]]&gt;=EOMONTH(TODAY(),-1)+1,tbl_LoanData[[#This Row],[Application Date]]&lt;=TODAY()),tbl_LoanData[[#This Row],[Loan Amount]],0)</f>
        <v>0</v>
      </c>
      <c r="AN817" s="14">
        <f>tbl_LoanData[[#This Row],[Amount Paid]]-(Q817-X817)</f>
        <v>61216</v>
      </c>
      <c r="AO817" s="14">
        <f>IF(tbl_LoanData[[#This Row],[Application Status]]="Approved",1,0)</f>
        <v>1</v>
      </c>
      <c r="AP817" s="22" t="str">
        <f t="shared" ca="1" si="37"/>
        <v/>
      </c>
      <c r="AQ817" s="22" t="str">
        <f t="shared" ca="1" si="38"/>
        <v/>
      </c>
    </row>
    <row r="818" spans="1:43" ht="14.4" customHeight="1" x14ac:dyDescent="0.3">
      <c r="A818" s="2" t="s">
        <v>11571</v>
      </c>
      <c r="B818" s="2" t="s">
        <v>11572</v>
      </c>
      <c r="C818" s="2" t="s">
        <v>508</v>
      </c>
      <c r="D818" s="2" t="s">
        <v>134</v>
      </c>
      <c r="E818" s="2" t="s">
        <v>92</v>
      </c>
      <c r="F818" s="2">
        <v>30</v>
      </c>
      <c r="G818" s="2" t="s">
        <v>83</v>
      </c>
      <c r="H818" s="2" t="s">
        <v>516</v>
      </c>
      <c r="I818" s="2" t="s">
        <v>53</v>
      </c>
      <c r="J818" s="3">
        <v>45057</v>
      </c>
      <c r="K818" s="3">
        <v>45071</v>
      </c>
      <c r="L818" s="2" t="s">
        <v>39</v>
      </c>
      <c r="M818" s="2" t="s">
        <v>85</v>
      </c>
      <c r="N818" s="2" t="s">
        <v>324</v>
      </c>
      <c r="O818" s="4">
        <v>1513000</v>
      </c>
      <c r="P818" s="4">
        <v>525900</v>
      </c>
      <c r="Q818" s="4">
        <v>987100</v>
      </c>
      <c r="R818" s="2">
        <v>48</v>
      </c>
      <c r="S818" s="5">
        <v>10.31</v>
      </c>
      <c r="T818" s="4">
        <v>29045.42</v>
      </c>
      <c r="U818" s="2" t="s">
        <v>73</v>
      </c>
      <c r="V818" s="2" t="s">
        <v>74</v>
      </c>
      <c r="W818" s="4">
        <v>1132771.3799999999</v>
      </c>
      <c r="X818" s="4">
        <v>261408.66</v>
      </c>
      <c r="Y818" s="4">
        <v>1394180.04</v>
      </c>
      <c r="Z818" s="2">
        <v>0</v>
      </c>
      <c r="AA818" s="2" t="s">
        <v>56</v>
      </c>
      <c r="AB818" s="2" t="s">
        <v>15735</v>
      </c>
      <c r="AC818" s="2" t="s">
        <v>360</v>
      </c>
      <c r="AD818" s="2" t="s">
        <v>76</v>
      </c>
      <c r="AE818" s="5">
        <v>65.239999999999995</v>
      </c>
      <c r="AF818" s="2">
        <v>0</v>
      </c>
      <c r="AG818" s="2" t="s">
        <v>77</v>
      </c>
      <c r="AH818" s="2">
        <v>14</v>
      </c>
      <c r="AI818" s="6" t="str">
        <f t="shared" si="36"/>
        <v>25-34</v>
      </c>
      <c r="AJ818" s="11">
        <f>YEAR(tbl_LoanData[[#This Row],[Application Date]])</f>
        <v>2023</v>
      </c>
      <c r="AK818" s="11" t="str">
        <f>TEXT(tbl_LoanData[[#This Row],[Application Date]],"MMMM")</f>
        <v>May</v>
      </c>
      <c r="AL818" s="12">
        <f>DATE(YEAR(tbl_LoanData[[#This Row],[Application Date]]),MONTH(tbl_LoanData[[#This Row],[Application Date]]),1)</f>
        <v>45047</v>
      </c>
      <c r="AM818" s="14">
        <f ca="1">IF(AND(tbl_LoanData[[#This Row],[Application Date]]&gt;=EOMONTH(TODAY(),-1)+1,tbl_LoanData[[#This Row],[Application Date]]&lt;=TODAY()),tbl_LoanData[[#This Row],[Loan Amount]],0)</f>
        <v>0</v>
      </c>
      <c r="AN818" s="14">
        <f>tbl_LoanData[[#This Row],[Amount Paid]]-(Q818-X818)</f>
        <v>407080.03999999992</v>
      </c>
      <c r="AO818" s="14">
        <f>IF(tbl_LoanData[[#This Row],[Application Status]]="Approved",1,0)</f>
        <v>1</v>
      </c>
      <c r="AP818" s="22" t="str">
        <f t="shared" ca="1" si="37"/>
        <v/>
      </c>
      <c r="AQ818" s="22" t="str">
        <f t="shared" ca="1" si="38"/>
        <v/>
      </c>
    </row>
    <row r="819" spans="1:43" x14ac:dyDescent="0.3">
      <c r="A819" s="2" t="s">
        <v>11711</v>
      </c>
      <c r="B819" s="2" t="s">
        <v>11712</v>
      </c>
      <c r="C819" s="2" t="s">
        <v>413</v>
      </c>
      <c r="D819" s="2" t="s">
        <v>182</v>
      </c>
      <c r="E819" s="2" t="s">
        <v>311</v>
      </c>
      <c r="F819" s="2">
        <v>36</v>
      </c>
      <c r="G819" s="2" t="s">
        <v>83</v>
      </c>
      <c r="H819" s="2" t="s">
        <v>307</v>
      </c>
      <c r="I819" s="2" t="s">
        <v>43</v>
      </c>
      <c r="J819" s="3">
        <v>45072</v>
      </c>
      <c r="K819" s="3">
        <v>45083</v>
      </c>
      <c r="L819" s="2" t="s">
        <v>38</v>
      </c>
      <c r="M819" s="2" t="s">
        <v>127</v>
      </c>
      <c r="N819" s="2" t="s">
        <v>128</v>
      </c>
      <c r="O819" s="4">
        <v>1466000</v>
      </c>
      <c r="P819" s="4">
        <v>368300</v>
      </c>
      <c r="Q819" s="4">
        <v>1097700</v>
      </c>
      <c r="R819" s="2">
        <v>24</v>
      </c>
      <c r="S819" s="5">
        <v>13.75</v>
      </c>
      <c r="T819" s="4">
        <v>58315.31</v>
      </c>
      <c r="U819" s="2" t="s">
        <v>73</v>
      </c>
      <c r="V819" s="2" t="s">
        <v>33</v>
      </c>
      <c r="W819" s="4">
        <v>1399567.5</v>
      </c>
      <c r="X819" s="4">
        <v>0</v>
      </c>
      <c r="Y819" s="4">
        <v>1399567.5</v>
      </c>
      <c r="Z819" s="2">
        <v>0</v>
      </c>
      <c r="AA819" s="2" t="s">
        <v>56</v>
      </c>
      <c r="AB819" s="2" t="s">
        <v>15736</v>
      </c>
      <c r="AC819" s="2" t="s">
        <v>106</v>
      </c>
      <c r="AD819" s="2" t="s">
        <v>76</v>
      </c>
      <c r="AE819" s="5">
        <v>74.88</v>
      </c>
      <c r="AF819" s="2">
        <v>0</v>
      </c>
      <c r="AG819" s="2" t="s">
        <v>77</v>
      </c>
      <c r="AH819" s="2">
        <v>11</v>
      </c>
      <c r="AI819" s="6" t="str">
        <f t="shared" si="36"/>
        <v>35-44</v>
      </c>
      <c r="AJ819" s="11">
        <f>YEAR(tbl_LoanData[[#This Row],[Application Date]])</f>
        <v>2023</v>
      </c>
      <c r="AK819" s="11" t="str">
        <f>TEXT(tbl_LoanData[[#This Row],[Application Date]],"MMMM")</f>
        <v>May</v>
      </c>
      <c r="AL819" s="12">
        <f>DATE(YEAR(tbl_LoanData[[#This Row],[Application Date]]),MONTH(tbl_LoanData[[#This Row],[Application Date]]),1)</f>
        <v>45047</v>
      </c>
      <c r="AM819" s="14">
        <f ca="1">IF(AND(tbl_LoanData[[#This Row],[Application Date]]&gt;=EOMONTH(TODAY(),-1)+1,tbl_LoanData[[#This Row],[Application Date]]&lt;=TODAY()),tbl_LoanData[[#This Row],[Loan Amount]],0)</f>
        <v>0</v>
      </c>
      <c r="AN819" s="14">
        <f>tbl_LoanData[[#This Row],[Amount Paid]]-(Q819-X819)</f>
        <v>301867.5</v>
      </c>
      <c r="AO819" s="14">
        <f>IF(tbl_LoanData[[#This Row],[Application Status]]="Approved",1,0)</f>
        <v>1</v>
      </c>
      <c r="AP819" s="22" t="str">
        <f t="shared" ca="1" si="37"/>
        <v/>
      </c>
      <c r="AQ819" s="22" t="str">
        <f t="shared" ca="1" si="38"/>
        <v/>
      </c>
    </row>
    <row r="820" spans="1:43" ht="14.4" customHeight="1" x14ac:dyDescent="0.3">
      <c r="A820" s="2" t="s">
        <v>11759</v>
      </c>
      <c r="B820" s="2" t="s">
        <v>11760</v>
      </c>
      <c r="C820" s="2" t="s">
        <v>142</v>
      </c>
      <c r="D820" s="2" t="s">
        <v>117</v>
      </c>
      <c r="E820" s="2" t="s">
        <v>190</v>
      </c>
      <c r="F820" s="2">
        <v>63</v>
      </c>
      <c r="G820" s="2" t="s">
        <v>83</v>
      </c>
      <c r="H820" s="2" t="s">
        <v>273</v>
      </c>
      <c r="I820" s="2" t="s">
        <v>45</v>
      </c>
      <c r="J820" s="3">
        <v>45074</v>
      </c>
      <c r="K820" s="3">
        <v>45083</v>
      </c>
      <c r="L820" s="2" t="s">
        <v>40</v>
      </c>
      <c r="M820" s="2" t="s">
        <v>71</v>
      </c>
      <c r="N820" s="2" t="s">
        <v>137</v>
      </c>
      <c r="O820" s="4">
        <v>1177000</v>
      </c>
      <c r="P820" s="4">
        <v>424600</v>
      </c>
      <c r="Q820" s="4">
        <v>752400</v>
      </c>
      <c r="R820" s="2">
        <v>24</v>
      </c>
      <c r="S820" s="5">
        <v>12.68</v>
      </c>
      <c r="T820" s="4">
        <v>39300.36</v>
      </c>
      <c r="U820" s="2" t="s">
        <v>73</v>
      </c>
      <c r="V820" s="2" t="s">
        <v>33</v>
      </c>
      <c r="W820" s="4">
        <v>943208.64</v>
      </c>
      <c r="X820" s="4">
        <v>0</v>
      </c>
      <c r="Y820" s="4">
        <v>943208.64</v>
      </c>
      <c r="Z820" s="2">
        <v>0</v>
      </c>
      <c r="AA820" s="2" t="s">
        <v>56</v>
      </c>
      <c r="AB820" s="2" t="s">
        <v>15735</v>
      </c>
      <c r="AC820" s="2" t="s">
        <v>138</v>
      </c>
      <c r="AD820" s="2" t="s">
        <v>76</v>
      </c>
      <c r="AE820" s="5">
        <v>63.93</v>
      </c>
      <c r="AF820" s="2">
        <v>0</v>
      </c>
      <c r="AG820" s="2" t="s">
        <v>77</v>
      </c>
      <c r="AH820" s="2">
        <v>9</v>
      </c>
      <c r="AI820" s="6" t="str">
        <f t="shared" si="36"/>
        <v>55-64</v>
      </c>
      <c r="AJ820" s="11">
        <f>YEAR(tbl_LoanData[[#This Row],[Application Date]])</f>
        <v>2023</v>
      </c>
      <c r="AK820" s="11" t="str">
        <f>TEXT(tbl_LoanData[[#This Row],[Application Date]],"MMMM")</f>
        <v>May</v>
      </c>
      <c r="AL820" s="12">
        <f>DATE(YEAR(tbl_LoanData[[#This Row],[Application Date]]),MONTH(tbl_LoanData[[#This Row],[Application Date]]),1)</f>
        <v>45047</v>
      </c>
      <c r="AM820" s="14">
        <f ca="1">IF(AND(tbl_LoanData[[#This Row],[Application Date]]&gt;=EOMONTH(TODAY(),-1)+1,tbl_LoanData[[#This Row],[Application Date]]&lt;=TODAY()),tbl_LoanData[[#This Row],[Loan Amount]],0)</f>
        <v>0</v>
      </c>
      <c r="AN820" s="14">
        <f>tbl_LoanData[[#This Row],[Amount Paid]]-(Q820-X820)</f>
        <v>190808.64</v>
      </c>
      <c r="AO820" s="14">
        <f>IF(tbl_LoanData[[#This Row],[Application Status]]="Approved",1,0)</f>
        <v>1</v>
      </c>
      <c r="AP820" s="22" t="str">
        <f t="shared" ca="1" si="37"/>
        <v/>
      </c>
      <c r="AQ820" s="22" t="str">
        <f t="shared" ca="1" si="38"/>
        <v/>
      </c>
    </row>
    <row r="821" spans="1:43" ht="14.4" customHeight="1" x14ac:dyDescent="0.3">
      <c r="A821" s="2" t="s">
        <v>11789</v>
      </c>
      <c r="B821" s="2" t="s">
        <v>11790</v>
      </c>
      <c r="C821" s="2" t="s">
        <v>758</v>
      </c>
      <c r="D821" s="2" t="s">
        <v>91</v>
      </c>
      <c r="E821" s="2" t="s">
        <v>183</v>
      </c>
      <c r="F821" s="2">
        <v>22</v>
      </c>
      <c r="G821" s="2" t="s">
        <v>83</v>
      </c>
      <c r="H821" s="2" t="s">
        <v>156</v>
      </c>
      <c r="I821" s="2" t="s">
        <v>45</v>
      </c>
      <c r="J821" s="3">
        <v>45050</v>
      </c>
      <c r="K821" s="3"/>
      <c r="L821" s="2" t="s">
        <v>38</v>
      </c>
      <c r="M821" s="2" t="s">
        <v>85</v>
      </c>
      <c r="N821" s="2" t="s">
        <v>314</v>
      </c>
      <c r="O821" s="4">
        <v>1045000</v>
      </c>
      <c r="P821" s="4">
        <v>412200</v>
      </c>
      <c r="Q821" s="4">
        <v>632800</v>
      </c>
      <c r="R821" s="2">
        <v>48</v>
      </c>
      <c r="S821" s="5">
        <v>10.51</v>
      </c>
      <c r="T821" s="4">
        <v>18725.61</v>
      </c>
      <c r="U821" s="2" t="s">
        <v>113</v>
      </c>
      <c r="V821" s="2" t="s">
        <v>97</v>
      </c>
      <c r="W821" s="4">
        <v>0</v>
      </c>
      <c r="X821" s="4">
        <v>0</v>
      </c>
      <c r="Y821" s="4">
        <v>898829.12</v>
      </c>
      <c r="Z821" s="2">
        <v>0</v>
      </c>
      <c r="AA821" s="2" t="s">
        <v>97</v>
      </c>
      <c r="AB821" s="2" t="s">
        <v>15727</v>
      </c>
      <c r="AC821" s="2" t="s">
        <v>360</v>
      </c>
      <c r="AD821" s="2" t="s">
        <v>76</v>
      </c>
      <c r="AE821" s="5">
        <v>60.56</v>
      </c>
      <c r="AF821" s="2">
        <v>0</v>
      </c>
      <c r="AG821" s="2" t="s">
        <v>97</v>
      </c>
      <c r="AH821" s="2"/>
      <c r="AI821" s="6" t="str">
        <f t="shared" si="36"/>
        <v>18-24</v>
      </c>
      <c r="AJ821" s="11">
        <f>YEAR(tbl_LoanData[[#This Row],[Application Date]])</f>
        <v>2023</v>
      </c>
      <c r="AK821" s="11" t="str">
        <f>TEXT(tbl_LoanData[[#This Row],[Application Date]],"MMMM")</f>
        <v>May</v>
      </c>
      <c r="AL821" s="12">
        <f>DATE(YEAR(tbl_LoanData[[#This Row],[Application Date]]),MONTH(tbl_LoanData[[#This Row],[Application Date]]),1)</f>
        <v>45047</v>
      </c>
      <c r="AM821" s="14">
        <f ca="1">IF(AND(tbl_LoanData[[#This Row],[Application Date]]&gt;=EOMONTH(TODAY(),-1)+1,tbl_LoanData[[#This Row],[Application Date]]&lt;=TODAY()),tbl_LoanData[[#This Row],[Loan Amount]],0)</f>
        <v>0</v>
      </c>
      <c r="AN821" s="14">
        <f>tbl_LoanData[[#This Row],[Amount Paid]]-(Q821-X821)</f>
        <v>-632800</v>
      </c>
      <c r="AO821" s="14">
        <f>IF(tbl_LoanData[[#This Row],[Application Status]]="Approved",1,0)</f>
        <v>0</v>
      </c>
      <c r="AP821" s="22" t="str">
        <f t="shared" ca="1" si="37"/>
        <v/>
      </c>
      <c r="AQ821" s="22" t="str">
        <f t="shared" ca="1" si="38"/>
        <v/>
      </c>
    </row>
    <row r="822" spans="1:43" ht="14.4" customHeight="1" x14ac:dyDescent="0.3">
      <c r="A822" s="2" t="s">
        <v>11811</v>
      </c>
      <c r="B822" s="2" t="s">
        <v>11812</v>
      </c>
      <c r="C822" s="2" t="s">
        <v>1102</v>
      </c>
      <c r="D822" s="2" t="s">
        <v>81</v>
      </c>
      <c r="E822" s="2" t="s">
        <v>165</v>
      </c>
      <c r="F822" s="2">
        <v>55</v>
      </c>
      <c r="G822" s="2" t="s">
        <v>69</v>
      </c>
      <c r="H822" s="2" t="s">
        <v>93</v>
      </c>
      <c r="I822" s="2" t="s">
        <v>50</v>
      </c>
      <c r="J822" s="3">
        <v>45077</v>
      </c>
      <c r="K822" s="3">
        <v>45089</v>
      </c>
      <c r="L822" s="2" t="s">
        <v>40</v>
      </c>
      <c r="M822" s="2" t="s">
        <v>71</v>
      </c>
      <c r="N822" s="2" t="s">
        <v>137</v>
      </c>
      <c r="O822" s="4">
        <v>728000</v>
      </c>
      <c r="P822" s="4">
        <v>236100</v>
      </c>
      <c r="Q822" s="4">
        <v>491900</v>
      </c>
      <c r="R822" s="2">
        <v>36</v>
      </c>
      <c r="S822" s="5">
        <v>13.17</v>
      </c>
      <c r="T822" s="4">
        <v>19062.490000000002</v>
      </c>
      <c r="U822" s="2" t="s">
        <v>73</v>
      </c>
      <c r="V822" s="2" t="s">
        <v>33</v>
      </c>
      <c r="W822" s="4">
        <v>686249.69</v>
      </c>
      <c r="X822" s="4">
        <v>0</v>
      </c>
      <c r="Y822" s="4">
        <v>686249.69</v>
      </c>
      <c r="Z822" s="2">
        <v>0</v>
      </c>
      <c r="AA822" s="2" t="s">
        <v>56</v>
      </c>
      <c r="AB822" s="2" t="s">
        <v>15735</v>
      </c>
      <c r="AC822" s="2" t="s">
        <v>121</v>
      </c>
      <c r="AD822" s="2" t="s">
        <v>76</v>
      </c>
      <c r="AE822" s="5">
        <v>67.569999999999993</v>
      </c>
      <c r="AF822" s="2">
        <v>0</v>
      </c>
      <c r="AG822" s="2" t="s">
        <v>77</v>
      </c>
      <c r="AH822" s="2">
        <v>12</v>
      </c>
      <c r="AI822" s="6" t="str">
        <f t="shared" si="36"/>
        <v>55-64</v>
      </c>
      <c r="AJ822" s="11">
        <f>YEAR(tbl_LoanData[[#This Row],[Application Date]])</f>
        <v>2023</v>
      </c>
      <c r="AK822" s="11" t="str">
        <f>TEXT(tbl_LoanData[[#This Row],[Application Date]],"MMMM")</f>
        <v>May</v>
      </c>
      <c r="AL822" s="12">
        <f>DATE(YEAR(tbl_LoanData[[#This Row],[Application Date]]),MONTH(tbl_LoanData[[#This Row],[Application Date]]),1)</f>
        <v>45047</v>
      </c>
      <c r="AM822" s="14">
        <f ca="1">IF(AND(tbl_LoanData[[#This Row],[Application Date]]&gt;=EOMONTH(TODAY(),-1)+1,tbl_LoanData[[#This Row],[Application Date]]&lt;=TODAY()),tbl_LoanData[[#This Row],[Loan Amount]],0)</f>
        <v>0</v>
      </c>
      <c r="AN822" s="14">
        <f>tbl_LoanData[[#This Row],[Amount Paid]]-(Q822-X822)</f>
        <v>194349.68999999994</v>
      </c>
      <c r="AO822" s="14">
        <f>IF(tbl_LoanData[[#This Row],[Application Status]]="Approved",1,0)</f>
        <v>1</v>
      </c>
      <c r="AP822" s="22" t="str">
        <f t="shared" ca="1" si="37"/>
        <v/>
      </c>
      <c r="AQ822" s="22" t="str">
        <f t="shared" ca="1" si="38"/>
        <v/>
      </c>
    </row>
    <row r="823" spans="1:43" ht="14.4" customHeight="1" x14ac:dyDescent="0.3">
      <c r="A823" s="2" t="s">
        <v>11903</v>
      </c>
      <c r="B823" s="2" t="s">
        <v>11904</v>
      </c>
      <c r="C823" s="2" t="s">
        <v>90</v>
      </c>
      <c r="D823" s="2" t="s">
        <v>101</v>
      </c>
      <c r="E823" s="2" t="s">
        <v>134</v>
      </c>
      <c r="F823" s="2">
        <v>40</v>
      </c>
      <c r="G823" s="2" t="s">
        <v>69</v>
      </c>
      <c r="H823" s="2" t="s">
        <v>273</v>
      </c>
      <c r="I823" s="2" t="s">
        <v>45</v>
      </c>
      <c r="J823" s="3">
        <v>45065</v>
      </c>
      <c r="K823" s="3">
        <v>45075</v>
      </c>
      <c r="L823" s="2" t="s">
        <v>40</v>
      </c>
      <c r="M823" s="2" t="s">
        <v>157</v>
      </c>
      <c r="N823" s="2" t="s">
        <v>328</v>
      </c>
      <c r="O823" s="4">
        <v>1061000</v>
      </c>
      <c r="P823" s="4">
        <v>323900</v>
      </c>
      <c r="Q823" s="4">
        <v>737100</v>
      </c>
      <c r="R823" s="2">
        <v>60</v>
      </c>
      <c r="S823" s="5">
        <v>9.6999999999999993</v>
      </c>
      <c r="T823" s="4">
        <v>18243.22</v>
      </c>
      <c r="U823" s="2" t="s">
        <v>73</v>
      </c>
      <c r="V823" s="2" t="s">
        <v>74</v>
      </c>
      <c r="W823" s="4">
        <v>711485.58</v>
      </c>
      <c r="X823" s="4">
        <v>383107.92</v>
      </c>
      <c r="Y823" s="4">
        <v>1094593.5</v>
      </c>
      <c r="Z823" s="2">
        <v>0</v>
      </c>
      <c r="AA823" s="2" t="s">
        <v>56</v>
      </c>
      <c r="AB823" s="2" t="s">
        <v>15734</v>
      </c>
      <c r="AC823" s="2" t="s">
        <v>87</v>
      </c>
      <c r="AD823" s="2" t="s">
        <v>76</v>
      </c>
      <c r="AE823" s="5">
        <v>69.47</v>
      </c>
      <c r="AF823" s="2">
        <v>0</v>
      </c>
      <c r="AG823" s="2" t="s">
        <v>77</v>
      </c>
      <c r="AH823" s="2">
        <v>10</v>
      </c>
      <c r="AI823" s="6" t="str">
        <f t="shared" si="36"/>
        <v>35-44</v>
      </c>
      <c r="AJ823" s="11">
        <f>YEAR(tbl_LoanData[[#This Row],[Application Date]])</f>
        <v>2023</v>
      </c>
      <c r="AK823" s="11" t="str">
        <f>TEXT(tbl_LoanData[[#This Row],[Application Date]],"MMMM")</f>
        <v>May</v>
      </c>
      <c r="AL823" s="12">
        <f>DATE(YEAR(tbl_LoanData[[#This Row],[Application Date]]),MONTH(tbl_LoanData[[#This Row],[Application Date]]),1)</f>
        <v>45047</v>
      </c>
      <c r="AM823" s="14">
        <f ca="1">IF(AND(tbl_LoanData[[#This Row],[Application Date]]&gt;=EOMONTH(TODAY(),-1)+1,tbl_LoanData[[#This Row],[Application Date]]&lt;=TODAY()),tbl_LoanData[[#This Row],[Loan Amount]],0)</f>
        <v>0</v>
      </c>
      <c r="AN823" s="14">
        <f>tbl_LoanData[[#This Row],[Amount Paid]]-(Q823-X823)</f>
        <v>357493.49999999994</v>
      </c>
      <c r="AO823" s="14">
        <f>IF(tbl_LoanData[[#This Row],[Application Status]]="Approved",1,0)</f>
        <v>1</v>
      </c>
      <c r="AP823" s="22" t="str">
        <f t="shared" ca="1" si="37"/>
        <v/>
      </c>
      <c r="AQ823" s="22" t="str">
        <f t="shared" ca="1" si="38"/>
        <v/>
      </c>
    </row>
    <row r="824" spans="1:43" ht="14.4" customHeight="1" x14ac:dyDescent="0.3">
      <c r="A824" s="2" t="s">
        <v>12069</v>
      </c>
      <c r="B824" s="2" t="s">
        <v>12070</v>
      </c>
      <c r="C824" s="2" t="s">
        <v>1059</v>
      </c>
      <c r="D824" s="2" t="s">
        <v>232</v>
      </c>
      <c r="E824" s="2" t="s">
        <v>210</v>
      </c>
      <c r="F824" s="2">
        <v>27</v>
      </c>
      <c r="G824" s="2" t="s">
        <v>69</v>
      </c>
      <c r="H824" s="2" t="s">
        <v>372</v>
      </c>
      <c r="I824" s="2" t="s">
        <v>43</v>
      </c>
      <c r="J824" s="3">
        <v>45076</v>
      </c>
      <c r="K824" s="3">
        <v>45088</v>
      </c>
      <c r="L824" s="2" t="s">
        <v>40</v>
      </c>
      <c r="M824" s="2" t="s">
        <v>111</v>
      </c>
      <c r="N824" s="2" t="s">
        <v>120</v>
      </c>
      <c r="O824" s="4">
        <v>1227000</v>
      </c>
      <c r="P824" s="4">
        <v>464600</v>
      </c>
      <c r="Q824" s="4">
        <v>762400</v>
      </c>
      <c r="R824" s="2">
        <v>36</v>
      </c>
      <c r="S824" s="5">
        <v>9.09</v>
      </c>
      <c r="T824" s="4">
        <v>26952.959999999999</v>
      </c>
      <c r="U824" s="2" t="s">
        <v>73</v>
      </c>
      <c r="V824" s="2" t="s">
        <v>33</v>
      </c>
      <c r="W824" s="4">
        <v>970306.48</v>
      </c>
      <c r="X824" s="4">
        <v>0</v>
      </c>
      <c r="Y824" s="4">
        <v>970306.48</v>
      </c>
      <c r="Z824" s="2">
        <v>0</v>
      </c>
      <c r="AA824" s="2" t="s">
        <v>56</v>
      </c>
      <c r="AB824" s="2" t="s">
        <v>15730</v>
      </c>
      <c r="AC824" s="2" t="s">
        <v>138</v>
      </c>
      <c r="AD824" s="2" t="s">
        <v>76</v>
      </c>
      <c r="AE824" s="5">
        <v>62.14</v>
      </c>
      <c r="AF824" s="2">
        <v>0</v>
      </c>
      <c r="AG824" s="2" t="s">
        <v>77</v>
      </c>
      <c r="AH824" s="2">
        <v>12</v>
      </c>
      <c r="AI824" s="6" t="str">
        <f t="shared" si="36"/>
        <v>25-34</v>
      </c>
      <c r="AJ824" s="11">
        <f>YEAR(tbl_LoanData[[#This Row],[Application Date]])</f>
        <v>2023</v>
      </c>
      <c r="AK824" s="11" t="str">
        <f>TEXT(tbl_LoanData[[#This Row],[Application Date]],"MMMM")</f>
        <v>May</v>
      </c>
      <c r="AL824" s="12">
        <f>DATE(YEAR(tbl_LoanData[[#This Row],[Application Date]]),MONTH(tbl_LoanData[[#This Row],[Application Date]]),1)</f>
        <v>45047</v>
      </c>
      <c r="AM824" s="14">
        <f ca="1">IF(AND(tbl_LoanData[[#This Row],[Application Date]]&gt;=EOMONTH(TODAY(),-1)+1,tbl_LoanData[[#This Row],[Application Date]]&lt;=TODAY()),tbl_LoanData[[#This Row],[Loan Amount]],0)</f>
        <v>0</v>
      </c>
      <c r="AN824" s="14">
        <f>tbl_LoanData[[#This Row],[Amount Paid]]-(Q824-X824)</f>
        <v>207906.47999999998</v>
      </c>
      <c r="AO824" s="14">
        <f>IF(tbl_LoanData[[#This Row],[Application Status]]="Approved",1,0)</f>
        <v>1</v>
      </c>
      <c r="AP824" s="22" t="str">
        <f t="shared" ca="1" si="37"/>
        <v/>
      </c>
      <c r="AQ824" s="22" t="str">
        <f t="shared" ca="1" si="38"/>
        <v/>
      </c>
    </row>
    <row r="825" spans="1:43" x14ac:dyDescent="0.3">
      <c r="A825" s="2" t="s">
        <v>12085</v>
      </c>
      <c r="B825" s="2" t="s">
        <v>12086</v>
      </c>
      <c r="C825" s="2" t="s">
        <v>586</v>
      </c>
      <c r="D825" s="2" t="s">
        <v>82</v>
      </c>
      <c r="E825" s="2" t="s">
        <v>125</v>
      </c>
      <c r="F825" s="2">
        <v>42</v>
      </c>
      <c r="G825" s="2" t="s">
        <v>69</v>
      </c>
      <c r="H825" s="2" t="s">
        <v>265</v>
      </c>
      <c r="I825" s="2" t="s">
        <v>44</v>
      </c>
      <c r="J825" s="3">
        <v>45063</v>
      </c>
      <c r="K825" s="3">
        <v>45077</v>
      </c>
      <c r="L825" s="2" t="s">
        <v>39</v>
      </c>
      <c r="M825" s="2" t="s">
        <v>71</v>
      </c>
      <c r="N825" s="2" t="s">
        <v>72</v>
      </c>
      <c r="O825" s="4">
        <v>1489000</v>
      </c>
      <c r="P825" s="4">
        <v>200300</v>
      </c>
      <c r="Q825" s="4">
        <v>1288700</v>
      </c>
      <c r="R825" s="2">
        <v>36</v>
      </c>
      <c r="S825" s="5">
        <v>6.33</v>
      </c>
      <c r="T825" s="4">
        <v>42595.11</v>
      </c>
      <c r="U825" s="2" t="s">
        <v>73</v>
      </c>
      <c r="V825" s="2" t="s">
        <v>33</v>
      </c>
      <c r="W825" s="4">
        <v>1533424.13</v>
      </c>
      <c r="X825" s="4">
        <v>0</v>
      </c>
      <c r="Y825" s="4">
        <v>1533424.13</v>
      </c>
      <c r="Z825" s="2">
        <v>0</v>
      </c>
      <c r="AA825" s="2" t="s">
        <v>56</v>
      </c>
      <c r="AB825" s="2" t="s">
        <v>15736</v>
      </c>
      <c r="AC825" s="2" t="s">
        <v>332</v>
      </c>
      <c r="AD825" s="2" t="s">
        <v>76</v>
      </c>
      <c r="AE825" s="5">
        <v>86.55</v>
      </c>
      <c r="AF825" s="2">
        <v>0</v>
      </c>
      <c r="AG825" s="2" t="s">
        <v>77</v>
      </c>
      <c r="AH825" s="2">
        <v>14</v>
      </c>
      <c r="AI825" s="6" t="str">
        <f t="shared" si="36"/>
        <v>35-44</v>
      </c>
      <c r="AJ825" s="11">
        <f>YEAR(tbl_LoanData[[#This Row],[Application Date]])</f>
        <v>2023</v>
      </c>
      <c r="AK825" s="11" t="str">
        <f>TEXT(tbl_LoanData[[#This Row],[Application Date]],"MMMM")</f>
        <v>May</v>
      </c>
      <c r="AL825" s="12">
        <f>DATE(YEAR(tbl_LoanData[[#This Row],[Application Date]]),MONTH(tbl_LoanData[[#This Row],[Application Date]]),1)</f>
        <v>45047</v>
      </c>
      <c r="AM825" s="14">
        <f ca="1">IF(AND(tbl_LoanData[[#This Row],[Application Date]]&gt;=EOMONTH(TODAY(),-1)+1,tbl_LoanData[[#This Row],[Application Date]]&lt;=TODAY()),tbl_LoanData[[#This Row],[Loan Amount]],0)</f>
        <v>0</v>
      </c>
      <c r="AN825" s="14">
        <f>tbl_LoanData[[#This Row],[Amount Paid]]-(Q825-X825)</f>
        <v>244724.12999999989</v>
      </c>
      <c r="AO825" s="14">
        <f>IF(tbl_LoanData[[#This Row],[Application Status]]="Approved",1,0)</f>
        <v>1</v>
      </c>
      <c r="AP825" s="22" t="str">
        <f t="shared" ca="1" si="37"/>
        <v/>
      </c>
      <c r="AQ825" s="22" t="str">
        <f t="shared" ca="1" si="38"/>
        <v/>
      </c>
    </row>
    <row r="826" spans="1:43" ht="14.4" customHeight="1" x14ac:dyDescent="0.3">
      <c r="A826" s="2" t="s">
        <v>12189</v>
      </c>
      <c r="B826" s="2" t="s">
        <v>12190</v>
      </c>
      <c r="C826" s="2" t="s">
        <v>253</v>
      </c>
      <c r="D826" s="2" t="s">
        <v>204</v>
      </c>
      <c r="E826" s="2" t="s">
        <v>385</v>
      </c>
      <c r="F826" s="2">
        <v>44</v>
      </c>
      <c r="G826" s="2" t="s">
        <v>69</v>
      </c>
      <c r="H826" s="2" t="s">
        <v>256</v>
      </c>
      <c r="I826" s="2" t="s">
        <v>43</v>
      </c>
      <c r="J826" s="3">
        <v>45047</v>
      </c>
      <c r="K826" s="3">
        <v>45057</v>
      </c>
      <c r="L826" s="2" t="s">
        <v>39</v>
      </c>
      <c r="M826" s="2" t="s">
        <v>71</v>
      </c>
      <c r="N826" s="2" t="s">
        <v>72</v>
      </c>
      <c r="O826" s="4">
        <v>2026000</v>
      </c>
      <c r="P826" s="4">
        <v>565100</v>
      </c>
      <c r="Q826" s="4">
        <v>1460900</v>
      </c>
      <c r="R826" s="2">
        <v>24</v>
      </c>
      <c r="S826" s="5">
        <v>11.47</v>
      </c>
      <c r="T826" s="4">
        <v>74834.600000000006</v>
      </c>
      <c r="U826" s="2" t="s">
        <v>73</v>
      </c>
      <c r="V826" s="2" t="s">
        <v>34</v>
      </c>
      <c r="W826" s="4">
        <v>1571526.6</v>
      </c>
      <c r="X826" s="4">
        <v>224503.86</v>
      </c>
      <c r="Y826" s="4">
        <v>1796030.46</v>
      </c>
      <c r="Z826" s="2">
        <v>96</v>
      </c>
      <c r="AA826" s="2" t="s">
        <v>60</v>
      </c>
      <c r="AB826" s="2" t="s">
        <v>15730</v>
      </c>
      <c r="AC826" s="2" t="s">
        <v>360</v>
      </c>
      <c r="AD826" s="2" t="s">
        <v>76</v>
      </c>
      <c r="AE826" s="5">
        <v>72.11</v>
      </c>
      <c r="AF826" s="2">
        <v>3</v>
      </c>
      <c r="AG826" s="2" t="s">
        <v>130</v>
      </c>
      <c r="AH826" s="2">
        <v>10</v>
      </c>
      <c r="AI826" s="6" t="str">
        <f t="shared" si="36"/>
        <v>35-44</v>
      </c>
      <c r="AJ826" s="11">
        <f>YEAR(tbl_LoanData[[#This Row],[Application Date]])</f>
        <v>2023</v>
      </c>
      <c r="AK826" s="11" t="str">
        <f>TEXT(tbl_LoanData[[#This Row],[Application Date]],"MMMM")</f>
        <v>May</v>
      </c>
      <c r="AL826" s="12">
        <f>DATE(YEAR(tbl_LoanData[[#This Row],[Application Date]]),MONTH(tbl_LoanData[[#This Row],[Application Date]]),1)</f>
        <v>45047</v>
      </c>
      <c r="AM826" s="14">
        <f ca="1">IF(AND(tbl_LoanData[[#This Row],[Application Date]]&gt;=EOMONTH(TODAY(),-1)+1,tbl_LoanData[[#This Row],[Application Date]]&lt;=TODAY()),tbl_LoanData[[#This Row],[Loan Amount]],0)</f>
        <v>0</v>
      </c>
      <c r="AN826" s="14">
        <f>tbl_LoanData[[#This Row],[Amount Paid]]-(Q826-X826)</f>
        <v>335130.45999999996</v>
      </c>
      <c r="AO826" s="14">
        <f>IF(tbl_LoanData[[#This Row],[Application Status]]="Approved",1,0)</f>
        <v>1</v>
      </c>
      <c r="AP826" s="22" t="str">
        <f t="shared" ca="1" si="37"/>
        <v/>
      </c>
      <c r="AQ826" s="22" t="str">
        <f t="shared" ca="1" si="38"/>
        <v/>
      </c>
    </row>
    <row r="827" spans="1:43" ht="14.4" customHeight="1" x14ac:dyDescent="0.3">
      <c r="A827" s="2" t="s">
        <v>12625</v>
      </c>
      <c r="B827" s="2" t="s">
        <v>12626</v>
      </c>
      <c r="C827" s="2" t="s">
        <v>432</v>
      </c>
      <c r="D827" s="2" t="s">
        <v>311</v>
      </c>
      <c r="E827" s="2" t="s">
        <v>142</v>
      </c>
      <c r="F827" s="2">
        <v>63</v>
      </c>
      <c r="G827" s="2" t="s">
        <v>69</v>
      </c>
      <c r="H827" s="2" t="s">
        <v>278</v>
      </c>
      <c r="I827" s="2" t="s">
        <v>45</v>
      </c>
      <c r="J827" s="3">
        <v>45057</v>
      </c>
      <c r="K827" s="3">
        <v>45072</v>
      </c>
      <c r="L827" s="2" t="s">
        <v>37</v>
      </c>
      <c r="M827" s="2" t="s">
        <v>104</v>
      </c>
      <c r="N827" s="2" t="s">
        <v>286</v>
      </c>
      <c r="O827" s="4">
        <v>156000</v>
      </c>
      <c r="P827" s="4">
        <v>55400</v>
      </c>
      <c r="Q827" s="4">
        <v>100600</v>
      </c>
      <c r="R827" s="2">
        <v>36</v>
      </c>
      <c r="S827" s="5">
        <v>9.77</v>
      </c>
      <c r="T827" s="4">
        <v>3613.5</v>
      </c>
      <c r="U827" s="2" t="s">
        <v>73</v>
      </c>
      <c r="V827" s="2" t="s">
        <v>33</v>
      </c>
      <c r="W827" s="4">
        <v>130085.86</v>
      </c>
      <c r="X827" s="4">
        <v>0</v>
      </c>
      <c r="Y827" s="4">
        <v>130085.86</v>
      </c>
      <c r="Z827" s="2">
        <v>0</v>
      </c>
      <c r="AA827" s="2" t="s">
        <v>56</v>
      </c>
      <c r="AB827" s="2" t="s">
        <v>15732</v>
      </c>
      <c r="AC827" s="2" t="s">
        <v>213</v>
      </c>
      <c r="AD827" s="2" t="s">
        <v>76</v>
      </c>
      <c r="AE827" s="5">
        <v>64.489999999999995</v>
      </c>
      <c r="AF827" s="2">
        <v>0</v>
      </c>
      <c r="AG827" s="2" t="s">
        <v>77</v>
      </c>
      <c r="AH827" s="2">
        <v>15</v>
      </c>
      <c r="AI827" s="6" t="str">
        <f t="shared" si="36"/>
        <v>55-64</v>
      </c>
      <c r="AJ827" s="11">
        <f>YEAR(tbl_LoanData[[#This Row],[Application Date]])</f>
        <v>2023</v>
      </c>
      <c r="AK827" s="11" t="str">
        <f>TEXT(tbl_LoanData[[#This Row],[Application Date]],"MMMM")</f>
        <v>May</v>
      </c>
      <c r="AL827" s="12">
        <f>DATE(YEAR(tbl_LoanData[[#This Row],[Application Date]]),MONTH(tbl_LoanData[[#This Row],[Application Date]]),1)</f>
        <v>45047</v>
      </c>
      <c r="AM827" s="14">
        <f ca="1">IF(AND(tbl_LoanData[[#This Row],[Application Date]]&gt;=EOMONTH(TODAY(),-1)+1,tbl_LoanData[[#This Row],[Application Date]]&lt;=TODAY()),tbl_LoanData[[#This Row],[Loan Amount]],0)</f>
        <v>0</v>
      </c>
      <c r="AN827" s="14">
        <f>tbl_LoanData[[#This Row],[Amount Paid]]-(Q827-X827)</f>
        <v>29485.86</v>
      </c>
      <c r="AO827" s="14">
        <f>IF(tbl_LoanData[[#This Row],[Application Status]]="Approved",1,0)</f>
        <v>1</v>
      </c>
      <c r="AP827" s="22" t="str">
        <f t="shared" ca="1" si="37"/>
        <v/>
      </c>
      <c r="AQ827" s="22" t="str">
        <f t="shared" ca="1" si="38"/>
        <v/>
      </c>
    </row>
    <row r="828" spans="1:43" ht="14.4" customHeight="1" x14ac:dyDescent="0.3">
      <c r="A828" s="2" t="s">
        <v>12683</v>
      </c>
      <c r="B828" s="2" t="s">
        <v>12684</v>
      </c>
      <c r="C828" s="2" t="s">
        <v>335</v>
      </c>
      <c r="D828" s="2" t="s">
        <v>102</v>
      </c>
      <c r="E828" s="2" t="s">
        <v>268</v>
      </c>
      <c r="F828" s="2">
        <v>47</v>
      </c>
      <c r="G828" s="2" t="s">
        <v>83</v>
      </c>
      <c r="H828" s="2" t="s">
        <v>543</v>
      </c>
      <c r="I828" s="2" t="s">
        <v>45</v>
      </c>
      <c r="J828" s="3">
        <v>45055</v>
      </c>
      <c r="K828" s="3"/>
      <c r="L828" s="2" t="s">
        <v>40</v>
      </c>
      <c r="M828" s="2" t="s">
        <v>71</v>
      </c>
      <c r="N828" s="2" t="s">
        <v>137</v>
      </c>
      <c r="O828" s="4">
        <v>1480000</v>
      </c>
      <c r="P828" s="4">
        <v>569400</v>
      </c>
      <c r="Q828" s="4">
        <v>910600</v>
      </c>
      <c r="R828" s="2">
        <v>36</v>
      </c>
      <c r="S828" s="5">
        <v>14.98</v>
      </c>
      <c r="T828" s="4">
        <v>36661.769999999997</v>
      </c>
      <c r="U828" s="2" t="s">
        <v>113</v>
      </c>
      <c r="V828" s="2" t="s">
        <v>97</v>
      </c>
      <c r="W828" s="4">
        <v>0</v>
      </c>
      <c r="X828" s="4">
        <v>0</v>
      </c>
      <c r="Y828" s="4">
        <v>1319823.6399999999</v>
      </c>
      <c r="Z828" s="2">
        <v>0</v>
      </c>
      <c r="AA828" s="2" t="s">
        <v>97</v>
      </c>
      <c r="AB828" s="2" t="s">
        <v>15731</v>
      </c>
      <c r="AC828" s="2" t="s">
        <v>106</v>
      </c>
      <c r="AD828" s="2" t="s">
        <v>76</v>
      </c>
      <c r="AE828" s="5">
        <v>61.53</v>
      </c>
      <c r="AF828" s="2">
        <v>0</v>
      </c>
      <c r="AG828" s="2" t="s">
        <v>97</v>
      </c>
      <c r="AH828" s="2"/>
      <c r="AI828" s="6" t="str">
        <f t="shared" si="36"/>
        <v>45-54</v>
      </c>
      <c r="AJ828" s="11">
        <f>YEAR(tbl_LoanData[[#This Row],[Application Date]])</f>
        <v>2023</v>
      </c>
      <c r="AK828" s="11" t="str">
        <f>TEXT(tbl_LoanData[[#This Row],[Application Date]],"MMMM")</f>
        <v>May</v>
      </c>
      <c r="AL828" s="12">
        <f>DATE(YEAR(tbl_LoanData[[#This Row],[Application Date]]),MONTH(tbl_LoanData[[#This Row],[Application Date]]),1)</f>
        <v>45047</v>
      </c>
      <c r="AM828" s="14">
        <f ca="1">IF(AND(tbl_LoanData[[#This Row],[Application Date]]&gt;=EOMONTH(TODAY(),-1)+1,tbl_LoanData[[#This Row],[Application Date]]&lt;=TODAY()),tbl_LoanData[[#This Row],[Loan Amount]],0)</f>
        <v>0</v>
      </c>
      <c r="AN828" s="14">
        <f>tbl_LoanData[[#This Row],[Amount Paid]]-(Q828-X828)</f>
        <v>-910600</v>
      </c>
      <c r="AO828" s="14">
        <f>IF(tbl_LoanData[[#This Row],[Application Status]]="Approved",1,0)</f>
        <v>0</v>
      </c>
      <c r="AP828" s="22" t="str">
        <f t="shared" ca="1" si="37"/>
        <v/>
      </c>
      <c r="AQ828" s="22" t="str">
        <f t="shared" ca="1" si="38"/>
        <v/>
      </c>
    </row>
    <row r="829" spans="1:43" ht="14.4" customHeight="1" x14ac:dyDescent="0.3">
      <c r="A829" s="2" t="s">
        <v>12739</v>
      </c>
      <c r="B829" s="2" t="s">
        <v>12740</v>
      </c>
      <c r="C829" s="2" t="s">
        <v>1573</v>
      </c>
      <c r="D829" s="2" t="s">
        <v>67</v>
      </c>
      <c r="E829" s="2" t="s">
        <v>161</v>
      </c>
      <c r="F829" s="2">
        <v>27</v>
      </c>
      <c r="G829" s="2" t="s">
        <v>69</v>
      </c>
      <c r="H829" s="2" t="s">
        <v>205</v>
      </c>
      <c r="I829" s="2" t="s">
        <v>49</v>
      </c>
      <c r="J829" s="3">
        <v>45055</v>
      </c>
      <c r="K829" s="3">
        <v>45069</v>
      </c>
      <c r="L829" s="2" t="s">
        <v>36</v>
      </c>
      <c r="M829" s="2" t="s">
        <v>94</v>
      </c>
      <c r="N829" s="2" t="s">
        <v>212</v>
      </c>
      <c r="O829" s="4">
        <v>1782000</v>
      </c>
      <c r="P829" s="4">
        <v>557800</v>
      </c>
      <c r="Q829" s="4">
        <v>1224200</v>
      </c>
      <c r="R829" s="2">
        <v>24</v>
      </c>
      <c r="S829" s="5">
        <v>6.47</v>
      </c>
      <c r="T829" s="4">
        <v>57608.81</v>
      </c>
      <c r="U829" s="2" t="s">
        <v>73</v>
      </c>
      <c r="V829" s="2" t="s">
        <v>34</v>
      </c>
      <c r="W829" s="4">
        <v>1036958.58</v>
      </c>
      <c r="X829" s="4">
        <v>345652.9</v>
      </c>
      <c r="Y829" s="4">
        <v>1382611.48</v>
      </c>
      <c r="Z829" s="2">
        <v>168</v>
      </c>
      <c r="AA829" s="2" t="s">
        <v>60</v>
      </c>
      <c r="AB829" s="2" t="s">
        <v>15730</v>
      </c>
      <c r="AC829" s="2" t="s">
        <v>87</v>
      </c>
      <c r="AD829" s="2" t="s">
        <v>76</v>
      </c>
      <c r="AE829" s="5">
        <v>68.7</v>
      </c>
      <c r="AF829" s="2">
        <v>6</v>
      </c>
      <c r="AG829" s="2" t="s">
        <v>130</v>
      </c>
      <c r="AH829" s="2">
        <v>14</v>
      </c>
      <c r="AI829" s="6" t="str">
        <f t="shared" si="36"/>
        <v>25-34</v>
      </c>
      <c r="AJ829" s="11">
        <f>YEAR(tbl_LoanData[[#This Row],[Application Date]])</f>
        <v>2023</v>
      </c>
      <c r="AK829" s="11" t="str">
        <f>TEXT(tbl_LoanData[[#This Row],[Application Date]],"MMMM")</f>
        <v>May</v>
      </c>
      <c r="AL829" s="12">
        <f>DATE(YEAR(tbl_LoanData[[#This Row],[Application Date]]),MONTH(tbl_LoanData[[#This Row],[Application Date]]),1)</f>
        <v>45047</v>
      </c>
      <c r="AM829" s="14">
        <f ca="1">IF(AND(tbl_LoanData[[#This Row],[Application Date]]&gt;=EOMONTH(TODAY(),-1)+1,tbl_LoanData[[#This Row],[Application Date]]&lt;=TODAY()),tbl_LoanData[[#This Row],[Loan Amount]],0)</f>
        <v>0</v>
      </c>
      <c r="AN829" s="14">
        <f>tbl_LoanData[[#This Row],[Amount Paid]]-(Q829-X829)</f>
        <v>158411.47999999998</v>
      </c>
      <c r="AO829" s="14">
        <f>IF(tbl_LoanData[[#This Row],[Application Status]]="Approved",1,0)</f>
        <v>1</v>
      </c>
      <c r="AP829" s="22" t="str">
        <f t="shared" ca="1" si="37"/>
        <v/>
      </c>
      <c r="AQ829" s="22" t="str">
        <f t="shared" ca="1" si="38"/>
        <v/>
      </c>
    </row>
    <row r="830" spans="1:43" ht="14.4" customHeight="1" x14ac:dyDescent="0.3">
      <c r="A830" s="2" t="s">
        <v>12785</v>
      </c>
      <c r="B830" s="2" t="s">
        <v>12786</v>
      </c>
      <c r="C830" s="2" t="s">
        <v>80</v>
      </c>
      <c r="D830" s="2" t="s">
        <v>161</v>
      </c>
      <c r="E830" s="2" t="s">
        <v>102</v>
      </c>
      <c r="F830" s="2">
        <v>46</v>
      </c>
      <c r="G830" s="2" t="s">
        <v>83</v>
      </c>
      <c r="H830" s="2" t="s">
        <v>259</v>
      </c>
      <c r="I830" s="2" t="s">
        <v>43</v>
      </c>
      <c r="J830" s="3">
        <v>45060</v>
      </c>
      <c r="K830" s="3">
        <v>45067</v>
      </c>
      <c r="L830" s="2" t="s">
        <v>40</v>
      </c>
      <c r="M830" s="2" t="s">
        <v>85</v>
      </c>
      <c r="N830" s="2" t="s">
        <v>86</v>
      </c>
      <c r="O830" s="4">
        <v>1490000</v>
      </c>
      <c r="P830" s="4">
        <v>568200</v>
      </c>
      <c r="Q830" s="4">
        <v>921800</v>
      </c>
      <c r="R830" s="2">
        <v>24</v>
      </c>
      <c r="S830" s="5">
        <v>11.46</v>
      </c>
      <c r="T830" s="4">
        <v>47211.519999999997</v>
      </c>
      <c r="U830" s="2" t="s">
        <v>73</v>
      </c>
      <c r="V830" s="2" t="s">
        <v>33</v>
      </c>
      <c r="W830" s="4">
        <v>1133076.56</v>
      </c>
      <c r="X830" s="4">
        <v>0</v>
      </c>
      <c r="Y830" s="4">
        <v>1133076.56</v>
      </c>
      <c r="Z830" s="2">
        <v>0</v>
      </c>
      <c r="AA830" s="2" t="s">
        <v>56</v>
      </c>
      <c r="AB830" s="2" t="s">
        <v>15736</v>
      </c>
      <c r="AC830" s="2" t="s">
        <v>332</v>
      </c>
      <c r="AD830" s="2" t="s">
        <v>76</v>
      </c>
      <c r="AE830" s="5">
        <v>61.87</v>
      </c>
      <c r="AF830" s="2">
        <v>0</v>
      </c>
      <c r="AG830" s="2" t="s">
        <v>77</v>
      </c>
      <c r="AH830" s="2">
        <v>7</v>
      </c>
      <c r="AI830" s="6" t="str">
        <f t="shared" si="36"/>
        <v>45-54</v>
      </c>
      <c r="AJ830" s="11">
        <f>YEAR(tbl_LoanData[[#This Row],[Application Date]])</f>
        <v>2023</v>
      </c>
      <c r="AK830" s="11" t="str">
        <f>TEXT(tbl_LoanData[[#This Row],[Application Date]],"MMMM")</f>
        <v>May</v>
      </c>
      <c r="AL830" s="12">
        <f>DATE(YEAR(tbl_LoanData[[#This Row],[Application Date]]),MONTH(tbl_LoanData[[#This Row],[Application Date]]),1)</f>
        <v>45047</v>
      </c>
      <c r="AM830" s="14">
        <f ca="1">IF(AND(tbl_LoanData[[#This Row],[Application Date]]&gt;=EOMONTH(TODAY(),-1)+1,tbl_LoanData[[#This Row],[Application Date]]&lt;=TODAY()),tbl_LoanData[[#This Row],[Loan Amount]],0)</f>
        <v>0</v>
      </c>
      <c r="AN830" s="14">
        <f>tbl_LoanData[[#This Row],[Amount Paid]]-(Q830-X830)</f>
        <v>211276.56000000006</v>
      </c>
      <c r="AO830" s="14">
        <f>IF(tbl_LoanData[[#This Row],[Application Status]]="Approved",1,0)</f>
        <v>1</v>
      </c>
      <c r="AP830" s="22" t="str">
        <f t="shared" ca="1" si="37"/>
        <v/>
      </c>
      <c r="AQ830" s="22" t="str">
        <f t="shared" ca="1" si="38"/>
        <v/>
      </c>
    </row>
    <row r="831" spans="1:43" ht="14.4" customHeight="1" x14ac:dyDescent="0.3">
      <c r="A831" s="2" t="s">
        <v>13017</v>
      </c>
      <c r="B831" s="2" t="s">
        <v>13018</v>
      </c>
      <c r="C831" s="2" t="s">
        <v>264</v>
      </c>
      <c r="D831" s="2" t="s">
        <v>142</v>
      </c>
      <c r="E831" s="2" t="s">
        <v>125</v>
      </c>
      <c r="F831" s="2">
        <v>64</v>
      </c>
      <c r="G831" s="2" t="s">
        <v>83</v>
      </c>
      <c r="H831" s="2" t="s">
        <v>259</v>
      </c>
      <c r="I831" s="2" t="s">
        <v>43</v>
      </c>
      <c r="J831" s="3">
        <v>45050</v>
      </c>
      <c r="K831" s="3"/>
      <c r="L831" s="2" t="s">
        <v>41</v>
      </c>
      <c r="M831" s="2" t="s">
        <v>552</v>
      </c>
      <c r="N831" s="2" t="s">
        <v>553</v>
      </c>
      <c r="O831" s="4">
        <v>4077000</v>
      </c>
      <c r="P831" s="4">
        <v>1011200</v>
      </c>
      <c r="Q831" s="4">
        <v>3065800</v>
      </c>
      <c r="R831" s="2">
        <v>36</v>
      </c>
      <c r="S831" s="5">
        <v>11.39</v>
      </c>
      <c r="T831" s="4">
        <v>114260.66</v>
      </c>
      <c r="U831" s="2" t="s">
        <v>96</v>
      </c>
      <c r="V831" s="2" t="s">
        <v>97</v>
      </c>
      <c r="W831" s="4">
        <v>0</v>
      </c>
      <c r="X831" s="4">
        <v>0</v>
      </c>
      <c r="Y831" s="4">
        <v>4113383.86</v>
      </c>
      <c r="Z831" s="2">
        <v>0</v>
      </c>
      <c r="AA831" s="2" t="s">
        <v>97</v>
      </c>
      <c r="AB831" s="2" t="s">
        <v>15735</v>
      </c>
      <c r="AC831" s="2" t="s">
        <v>87</v>
      </c>
      <c r="AD831" s="2" t="s">
        <v>76</v>
      </c>
      <c r="AE831" s="5">
        <v>75.2</v>
      </c>
      <c r="AF831" s="2">
        <v>0</v>
      </c>
      <c r="AG831" s="2" t="s">
        <v>97</v>
      </c>
      <c r="AH831" s="2"/>
      <c r="AI831" s="6" t="str">
        <f t="shared" si="36"/>
        <v>55-64</v>
      </c>
      <c r="AJ831" s="11">
        <f>YEAR(tbl_LoanData[[#This Row],[Application Date]])</f>
        <v>2023</v>
      </c>
      <c r="AK831" s="11" t="str">
        <f>TEXT(tbl_LoanData[[#This Row],[Application Date]],"MMMM")</f>
        <v>May</v>
      </c>
      <c r="AL831" s="12">
        <f>DATE(YEAR(tbl_LoanData[[#This Row],[Application Date]]),MONTH(tbl_LoanData[[#This Row],[Application Date]]),1)</f>
        <v>45047</v>
      </c>
      <c r="AM831" s="14">
        <f ca="1">IF(AND(tbl_LoanData[[#This Row],[Application Date]]&gt;=EOMONTH(TODAY(),-1)+1,tbl_LoanData[[#This Row],[Application Date]]&lt;=TODAY()),tbl_LoanData[[#This Row],[Loan Amount]],0)</f>
        <v>0</v>
      </c>
      <c r="AN831" s="14">
        <f>tbl_LoanData[[#This Row],[Amount Paid]]-(Q831-X831)</f>
        <v>-3065800</v>
      </c>
      <c r="AO831" s="14">
        <f>IF(tbl_LoanData[[#This Row],[Application Status]]="Approved",1,0)</f>
        <v>0</v>
      </c>
      <c r="AP831" s="22" t="str">
        <f t="shared" ca="1" si="37"/>
        <v/>
      </c>
      <c r="AQ831" s="22" t="str">
        <f t="shared" ca="1" si="38"/>
        <v/>
      </c>
    </row>
    <row r="832" spans="1:43" ht="14.4" customHeight="1" x14ac:dyDescent="0.3">
      <c r="A832" s="2" t="s">
        <v>13103</v>
      </c>
      <c r="B832" s="2" t="s">
        <v>13104</v>
      </c>
      <c r="C832" s="2" t="s">
        <v>338</v>
      </c>
      <c r="D832" s="2" t="s">
        <v>134</v>
      </c>
      <c r="E832" s="2" t="s">
        <v>232</v>
      </c>
      <c r="F832" s="2">
        <v>44</v>
      </c>
      <c r="G832" s="2" t="s">
        <v>83</v>
      </c>
      <c r="H832" s="2" t="s">
        <v>191</v>
      </c>
      <c r="I832" s="2" t="s">
        <v>51</v>
      </c>
      <c r="J832" s="3">
        <v>45073</v>
      </c>
      <c r="K832" s="3">
        <v>45084</v>
      </c>
      <c r="L832" s="2" t="s">
        <v>36</v>
      </c>
      <c r="M832" s="2" t="s">
        <v>94</v>
      </c>
      <c r="N832" s="2" t="s">
        <v>212</v>
      </c>
      <c r="O832" s="4">
        <v>1402000</v>
      </c>
      <c r="P832" s="4">
        <v>435500</v>
      </c>
      <c r="Q832" s="4">
        <v>966500</v>
      </c>
      <c r="R832" s="2">
        <v>60</v>
      </c>
      <c r="S832" s="5">
        <v>8.18</v>
      </c>
      <c r="T832" s="4">
        <v>22696.639999999999</v>
      </c>
      <c r="U832" s="2" t="s">
        <v>73</v>
      </c>
      <c r="V832" s="2" t="s">
        <v>74</v>
      </c>
      <c r="W832" s="4">
        <v>748989.12</v>
      </c>
      <c r="X832" s="4">
        <v>612809.38</v>
      </c>
      <c r="Y832" s="4">
        <v>1361798.5</v>
      </c>
      <c r="Z832" s="2">
        <v>155</v>
      </c>
      <c r="AA832" s="2" t="s">
        <v>60</v>
      </c>
      <c r="AB832" s="2" t="s">
        <v>15730</v>
      </c>
      <c r="AC832" s="2" t="s">
        <v>138</v>
      </c>
      <c r="AD832" s="2" t="s">
        <v>76</v>
      </c>
      <c r="AE832" s="5">
        <v>68.94</v>
      </c>
      <c r="AF832" s="2">
        <v>5</v>
      </c>
      <c r="AG832" s="2" t="s">
        <v>130</v>
      </c>
      <c r="AH832" s="2">
        <v>11</v>
      </c>
      <c r="AI832" s="6" t="str">
        <f t="shared" si="36"/>
        <v>35-44</v>
      </c>
      <c r="AJ832" s="11">
        <f>YEAR(tbl_LoanData[[#This Row],[Application Date]])</f>
        <v>2023</v>
      </c>
      <c r="AK832" s="11" t="str">
        <f>TEXT(tbl_LoanData[[#This Row],[Application Date]],"MMMM")</f>
        <v>May</v>
      </c>
      <c r="AL832" s="12">
        <f>DATE(YEAR(tbl_LoanData[[#This Row],[Application Date]]),MONTH(tbl_LoanData[[#This Row],[Application Date]]),1)</f>
        <v>45047</v>
      </c>
      <c r="AM832" s="14">
        <f ca="1">IF(AND(tbl_LoanData[[#This Row],[Application Date]]&gt;=EOMONTH(TODAY(),-1)+1,tbl_LoanData[[#This Row],[Application Date]]&lt;=TODAY()),tbl_LoanData[[#This Row],[Loan Amount]],0)</f>
        <v>0</v>
      </c>
      <c r="AN832" s="14">
        <f>tbl_LoanData[[#This Row],[Amount Paid]]-(Q832-X832)</f>
        <v>395298.5</v>
      </c>
      <c r="AO832" s="14">
        <f>IF(tbl_LoanData[[#This Row],[Application Status]]="Approved",1,0)</f>
        <v>1</v>
      </c>
      <c r="AP832" s="22" t="str">
        <f t="shared" ca="1" si="37"/>
        <v/>
      </c>
      <c r="AQ832" s="22" t="str">
        <f t="shared" ca="1" si="38"/>
        <v/>
      </c>
    </row>
    <row r="833" spans="1:43" ht="14.4" customHeight="1" x14ac:dyDescent="0.3">
      <c r="A833" s="2" t="s">
        <v>13203</v>
      </c>
      <c r="B833" s="2" t="s">
        <v>13204</v>
      </c>
      <c r="C833" s="2" t="s">
        <v>599</v>
      </c>
      <c r="D833" s="2" t="s">
        <v>102</v>
      </c>
      <c r="E833" s="2" t="s">
        <v>232</v>
      </c>
      <c r="F833" s="2">
        <v>40</v>
      </c>
      <c r="G833" s="2" t="s">
        <v>83</v>
      </c>
      <c r="H833" s="2" t="s">
        <v>466</v>
      </c>
      <c r="I833" s="2" t="s">
        <v>43</v>
      </c>
      <c r="J833" s="3">
        <v>45060</v>
      </c>
      <c r="K833" s="3">
        <v>45069</v>
      </c>
      <c r="L833" s="2" t="s">
        <v>37</v>
      </c>
      <c r="M833" s="2" t="s">
        <v>104</v>
      </c>
      <c r="N833" s="2" t="s">
        <v>286</v>
      </c>
      <c r="O833" s="4">
        <v>93000</v>
      </c>
      <c r="P833" s="4">
        <v>18500</v>
      </c>
      <c r="Q833" s="4">
        <v>74500</v>
      </c>
      <c r="R833" s="2">
        <v>48</v>
      </c>
      <c r="S833" s="5">
        <v>8.19</v>
      </c>
      <c r="T833" s="4">
        <v>2060.5500000000002</v>
      </c>
      <c r="U833" s="2" t="s">
        <v>73</v>
      </c>
      <c r="V833" s="2" t="s">
        <v>35</v>
      </c>
      <c r="W833" s="4">
        <v>57695.4</v>
      </c>
      <c r="X833" s="4">
        <v>41210.800000000003</v>
      </c>
      <c r="Y833" s="4">
        <v>98906.2</v>
      </c>
      <c r="Z833" s="2">
        <v>319</v>
      </c>
      <c r="AA833" s="2" t="s">
        <v>60</v>
      </c>
      <c r="AB833" s="2" t="s">
        <v>15731</v>
      </c>
      <c r="AC833" s="2" t="s">
        <v>360</v>
      </c>
      <c r="AD833" s="2" t="s">
        <v>76</v>
      </c>
      <c r="AE833" s="5">
        <v>80.11</v>
      </c>
      <c r="AF833" s="2">
        <v>11</v>
      </c>
      <c r="AG833" s="2" t="s">
        <v>130</v>
      </c>
      <c r="AH833" s="2">
        <v>9</v>
      </c>
      <c r="AI833" s="6" t="str">
        <f t="shared" si="36"/>
        <v>35-44</v>
      </c>
      <c r="AJ833" s="11">
        <f>YEAR(tbl_LoanData[[#This Row],[Application Date]])</f>
        <v>2023</v>
      </c>
      <c r="AK833" s="11" t="str">
        <f>TEXT(tbl_LoanData[[#This Row],[Application Date]],"MMMM")</f>
        <v>May</v>
      </c>
      <c r="AL833" s="12">
        <f>DATE(YEAR(tbl_LoanData[[#This Row],[Application Date]]),MONTH(tbl_LoanData[[#This Row],[Application Date]]),1)</f>
        <v>45047</v>
      </c>
      <c r="AM833" s="14">
        <f ca="1">IF(AND(tbl_LoanData[[#This Row],[Application Date]]&gt;=EOMONTH(TODAY(),-1)+1,tbl_LoanData[[#This Row],[Application Date]]&lt;=TODAY()),tbl_LoanData[[#This Row],[Loan Amount]],0)</f>
        <v>0</v>
      </c>
      <c r="AN833" s="14">
        <f>tbl_LoanData[[#This Row],[Amount Paid]]-(Q833-X833)</f>
        <v>24406.200000000004</v>
      </c>
      <c r="AO833" s="14">
        <f>IF(tbl_LoanData[[#This Row],[Application Status]]="Approved",1,0)</f>
        <v>1</v>
      </c>
      <c r="AP833" s="22" t="str">
        <f t="shared" ca="1" si="37"/>
        <v/>
      </c>
      <c r="AQ833" s="22" t="str">
        <f t="shared" ca="1" si="38"/>
        <v/>
      </c>
    </row>
    <row r="834" spans="1:43" ht="14.4" customHeight="1" x14ac:dyDescent="0.3">
      <c r="A834" s="2" t="s">
        <v>13347</v>
      </c>
      <c r="B834" s="2" t="s">
        <v>13348</v>
      </c>
      <c r="C834" s="2" t="s">
        <v>432</v>
      </c>
      <c r="D834" s="2" t="s">
        <v>268</v>
      </c>
      <c r="E834" s="2" t="s">
        <v>92</v>
      </c>
      <c r="F834" s="2">
        <v>51</v>
      </c>
      <c r="G834" s="2" t="s">
        <v>69</v>
      </c>
      <c r="H834" s="2" t="s">
        <v>244</v>
      </c>
      <c r="I834" s="2" t="s">
        <v>48</v>
      </c>
      <c r="J834" s="3">
        <v>45059</v>
      </c>
      <c r="K834" s="3">
        <v>45071</v>
      </c>
      <c r="L834" s="2" t="s">
        <v>37</v>
      </c>
      <c r="M834" s="2" t="s">
        <v>94</v>
      </c>
      <c r="N834" s="2" t="s">
        <v>436</v>
      </c>
      <c r="O834" s="4">
        <v>151000</v>
      </c>
      <c r="P834" s="4">
        <v>21700</v>
      </c>
      <c r="Q834" s="4">
        <v>129300</v>
      </c>
      <c r="R834" s="2">
        <v>12</v>
      </c>
      <c r="S834" s="5">
        <v>12.54</v>
      </c>
      <c r="T834" s="4">
        <v>12126.18</v>
      </c>
      <c r="U834" s="2" t="s">
        <v>73</v>
      </c>
      <c r="V834" s="2" t="s">
        <v>33</v>
      </c>
      <c r="W834" s="4">
        <v>145514.22</v>
      </c>
      <c r="X834" s="4">
        <v>0</v>
      </c>
      <c r="Y834" s="4">
        <v>145514.22</v>
      </c>
      <c r="Z834" s="2">
        <v>0</v>
      </c>
      <c r="AA834" s="2" t="s">
        <v>56</v>
      </c>
      <c r="AB834" s="2" t="s">
        <v>15730</v>
      </c>
      <c r="AC834" s="2" t="s">
        <v>138</v>
      </c>
      <c r="AD834" s="2" t="s">
        <v>76</v>
      </c>
      <c r="AE834" s="5">
        <v>85.63</v>
      </c>
      <c r="AF834" s="2">
        <v>0</v>
      </c>
      <c r="AG834" s="2" t="s">
        <v>77</v>
      </c>
      <c r="AH834" s="2">
        <v>12</v>
      </c>
      <c r="AI834" s="6" t="str">
        <f t="shared" ref="AI834:AI897" si="39">IF(F834&lt;25,"18-24",IF(F834&lt;35,"25-34",IF(F834&lt;45,"35-44",IF(F834&lt;55,"45-54",IF(F834&lt;65,"55-64","65+")))))</f>
        <v>45-54</v>
      </c>
      <c r="AJ834" s="11">
        <f>YEAR(tbl_LoanData[[#This Row],[Application Date]])</f>
        <v>2023</v>
      </c>
      <c r="AK834" s="11" t="str">
        <f>TEXT(tbl_LoanData[[#This Row],[Application Date]],"MMMM")</f>
        <v>May</v>
      </c>
      <c r="AL834" s="12">
        <f>DATE(YEAR(tbl_LoanData[[#This Row],[Application Date]]),MONTH(tbl_LoanData[[#This Row],[Application Date]]),1)</f>
        <v>45047</v>
      </c>
      <c r="AM834" s="14">
        <f ca="1">IF(AND(tbl_LoanData[[#This Row],[Application Date]]&gt;=EOMONTH(TODAY(),-1)+1,tbl_LoanData[[#This Row],[Application Date]]&lt;=TODAY()),tbl_LoanData[[#This Row],[Loan Amount]],0)</f>
        <v>0</v>
      </c>
      <c r="AN834" s="14">
        <f>tbl_LoanData[[#This Row],[Amount Paid]]-(Q834-X834)</f>
        <v>16214.220000000001</v>
      </c>
      <c r="AO834" s="14">
        <f>IF(tbl_LoanData[[#This Row],[Application Status]]="Approved",1,0)</f>
        <v>1</v>
      </c>
      <c r="AP834" s="22" t="str">
        <f t="shared" ref="AP834:AP897" ca="1" si="40">IF(AND(J834&gt;=DATE(YEAR(TODAY()),MONTH(TODAY()),1),J834&lt;=TODAY()),"Current MTD",IF(AND(J834&gt;=EOMONTH(TODAY(),-2)+1,J834&lt;=EOMONTH(TODAY(),-1)),"Previous MTD",""))</f>
        <v/>
      </c>
      <c r="AQ834" s="22" t="str">
        <f t="shared" ref="AQ834:AQ897" ca="1" si="41">IF(AND(J834&gt;=DATE(YEAR(TODAY()),MONTH(TODAY()),1),J834&lt;=TODAY()),TEXT(DATE(YEAR(TODAY()),MONTH(TODAY()),1),"mmm d")&amp;"–"&amp;DAY(TODAY()),IF(AND(J834&gt;=EOMONTH(TODAY(),-2)+1,J834&lt;=EOMONTH(TODAY(),-1)),""&amp;TEXT(EOMONTH(TODAY(),-2)+1,"mmm d")&amp;"–"&amp;DAY(TODAY()),""))</f>
        <v/>
      </c>
    </row>
    <row r="835" spans="1:43" ht="14.4" customHeight="1" x14ac:dyDescent="0.3">
      <c r="A835" s="2" t="s">
        <v>13519</v>
      </c>
      <c r="B835" s="2" t="s">
        <v>13520</v>
      </c>
      <c r="C835" s="2" t="s">
        <v>1686</v>
      </c>
      <c r="D835" s="2" t="s">
        <v>189</v>
      </c>
      <c r="E835" s="2" t="s">
        <v>82</v>
      </c>
      <c r="F835" s="2">
        <v>32</v>
      </c>
      <c r="G835" s="2" t="s">
        <v>83</v>
      </c>
      <c r="H835" s="2" t="s">
        <v>285</v>
      </c>
      <c r="I835" s="2" t="s">
        <v>55</v>
      </c>
      <c r="J835" s="3">
        <v>45075</v>
      </c>
      <c r="K835" s="3"/>
      <c r="L835" s="2" t="s">
        <v>37</v>
      </c>
      <c r="M835" s="2" t="s">
        <v>94</v>
      </c>
      <c r="N835" s="2" t="s">
        <v>234</v>
      </c>
      <c r="O835" s="4">
        <v>210000</v>
      </c>
      <c r="P835" s="4">
        <v>23100</v>
      </c>
      <c r="Q835" s="4">
        <v>186900</v>
      </c>
      <c r="R835" s="2">
        <v>24</v>
      </c>
      <c r="S835" s="5">
        <v>8.4</v>
      </c>
      <c r="T835" s="4">
        <v>9095.7999999999993</v>
      </c>
      <c r="U835" s="2" t="s">
        <v>113</v>
      </c>
      <c r="V835" s="2" t="s">
        <v>97</v>
      </c>
      <c r="W835" s="4">
        <v>0</v>
      </c>
      <c r="X835" s="4">
        <v>0</v>
      </c>
      <c r="Y835" s="4">
        <v>218299.2</v>
      </c>
      <c r="Z835" s="2">
        <v>0</v>
      </c>
      <c r="AA835" s="2" t="s">
        <v>97</v>
      </c>
      <c r="AB835" s="2" t="s">
        <v>15731</v>
      </c>
      <c r="AC835" s="2" t="s">
        <v>106</v>
      </c>
      <c r="AD835" s="2" t="s">
        <v>76</v>
      </c>
      <c r="AE835" s="5">
        <v>89</v>
      </c>
      <c r="AF835" s="2">
        <v>0</v>
      </c>
      <c r="AG835" s="2" t="s">
        <v>97</v>
      </c>
      <c r="AH835" s="2"/>
      <c r="AI835" s="6" t="str">
        <f t="shared" si="39"/>
        <v>25-34</v>
      </c>
      <c r="AJ835" s="11">
        <f>YEAR(tbl_LoanData[[#This Row],[Application Date]])</f>
        <v>2023</v>
      </c>
      <c r="AK835" s="11" t="str">
        <f>TEXT(tbl_LoanData[[#This Row],[Application Date]],"MMMM")</f>
        <v>May</v>
      </c>
      <c r="AL835" s="12">
        <f>DATE(YEAR(tbl_LoanData[[#This Row],[Application Date]]),MONTH(tbl_LoanData[[#This Row],[Application Date]]),1)</f>
        <v>45047</v>
      </c>
      <c r="AM835" s="14">
        <f ca="1">IF(AND(tbl_LoanData[[#This Row],[Application Date]]&gt;=EOMONTH(TODAY(),-1)+1,tbl_LoanData[[#This Row],[Application Date]]&lt;=TODAY()),tbl_LoanData[[#This Row],[Loan Amount]],0)</f>
        <v>0</v>
      </c>
      <c r="AN835" s="14">
        <f>tbl_LoanData[[#This Row],[Amount Paid]]-(Q835-X835)</f>
        <v>-186900</v>
      </c>
      <c r="AO835" s="14">
        <f>IF(tbl_LoanData[[#This Row],[Application Status]]="Approved",1,0)</f>
        <v>0</v>
      </c>
      <c r="AP835" s="22" t="str">
        <f t="shared" ca="1" si="40"/>
        <v/>
      </c>
      <c r="AQ835" s="22" t="str">
        <f t="shared" ca="1" si="41"/>
        <v/>
      </c>
    </row>
    <row r="836" spans="1:43" ht="14.4" customHeight="1" x14ac:dyDescent="0.3">
      <c r="A836" s="2" t="s">
        <v>13589</v>
      </c>
      <c r="B836" s="2" t="s">
        <v>13590</v>
      </c>
      <c r="C836" s="2" t="s">
        <v>999</v>
      </c>
      <c r="D836" s="2" t="s">
        <v>91</v>
      </c>
      <c r="E836" s="2" t="s">
        <v>142</v>
      </c>
      <c r="F836" s="2">
        <v>25</v>
      </c>
      <c r="G836" s="2" t="s">
        <v>69</v>
      </c>
      <c r="H836" s="2" t="s">
        <v>217</v>
      </c>
      <c r="I836" s="2" t="s">
        <v>46</v>
      </c>
      <c r="J836" s="3">
        <v>45059</v>
      </c>
      <c r="K836" s="3"/>
      <c r="L836" s="2" t="s">
        <v>39</v>
      </c>
      <c r="M836" s="2" t="s">
        <v>157</v>
      </c>
      <c r="N836" s="2" t="s">
        <v>359</v>
      </c>
      <c r="O836" s="4">
        <v>2123000</v>
      </c>
      <c r="P836" s="4">
        <v>545100</v>
      </c>
      <c r="Q836" s="4">
        <v>1577900</v>
      </c>
      <c r="R836" s="2">
        <v>36</v>
      </c>
      <c r="S836" s="5">
        <v>8.34</v>
      </c>
      <c r="T836" s="4">
        <v>54796.959999999999</v>
      </c>
      <c r="U836" s="2" t="s">
        <v>113</v>
      </c>
      <c r="V836" s="2" t="s">
        <v>97</v>
      </c>
      <c r="W836" s="4">
        <v>0</v>
      </c>
      <c r="X836" s="4">
        <v>0</v>
      </c>
      <c r="Y836" s="4">
        <v>1972690.58</v>
      </c>
      <c r="Z836" s="2">
        <v>0</v>
      </c>
      <c r="AA836" s="2" t="s">
        <v>97</v>
      </c>
      <c r="AB836" s="2" t="s">
        <v>15730</v>
      </c>
      <c r="AC836" s="2" t="s">
        <v>213</v>
      </c>
      <c r="AD836" s="2" t="s">
        <v>76</v>
      </c>
      <c r="AE836" s="5">
        <v>74.319999999999993</v>
      </c>
      <c r="AF836" s="2">
        <v>0</v>
      </c>
      <c r="AG836" s="2" t="s">
        <v>97</v>
      </c>
      <c r="AH836" s="2"/>
      <c r="AI836" s="6" t="str">
        <f t="shared" si="39"/>
        <v>25-34</v>
      </c>
      <c r="AJ836" s="11">
        <f>YEAR(tbl_LoanData[[#This Row],[Application Date]])</f>
        <v>2023</v>
      </c>
      <c r="AK836" s="11" t="str">
        <f>TEXT(tbl_LoanData[[#This Row],[Application Date]],"MMMM")</f>
        <v>May</v>
      </c>
      <c r="AL836" s="12">
        <f>DATE(YEAR(tbl_LoanData[[#This Row],[Application Date]]),MONTH(tbl_LoanData[[#This Row],[Application Date]]),1)</f>
        <v>45047</v>
      </c>
      <c r="AM836" s="14">
        <f ca="1">IF(AND(tbl_LoanData[[#This Row],[Application Date]]&gt;=EOMONTH(TODAY(),-1)+1,tbl_LoanData[[#This Row],[Application Date]]&lt;=TODAY()),tbl_LoanData[[#This Row],[Loan Amount]],0)</f>
        <v>0</v>
      </c>
      <c r="AN836" s="14">
        <f>tbl_LoanData[[#This Row],[Amount Paid]]-(Q836-X836)</f>
        <v>-1577900</v>
      </c>
      <c r="AO836" s="14">
        <f>IF(tbl_LoanData[[#This Row],[Application Status]]="Approved",1,0)</f>
        <v>0</v>
      </c>
      <c r="AP836" s="22" t="str">
        <f t="shared" ca="1" si="40"/>
        <v/>
      </c>
      <c r="AQ836" s="22" t="str">
        <f t="shared" ca="1" si="41"/>
        <v/>
      </c>
    </row>
    <row r="837" spans="1:43" ht="14.4" customHeight="1" x14ac:dyDescent="0.3">
      <c r="A837" s="2" t="s">
        <v>13771</v>
      </c>
      <c r="B837" s="2" t="s">
        <v>13772</v>
      </c>
      <c r="C837" s="2" t="s">
        <v>435</v>
      </c>
      <c r="D837" s="2" t="s">
        <v>189</v>
      </c>
      <c r="E837" s="2" t="s">
        <v>125</v>
      </c>
      <c r="F837" s="2">
        <v>42</v>
      </c>
      <c r="G837" s="2" t="s">
        <v>83</v>
      </c>
      <c r="H837" s="2" t="s">
        <v>259</v>
      </c>
      <c r="I837" s="2" t="s">
        <v>43</v>
      </c>
      <c r="J837" s="3">
        <v>45077</v>
      </c>
      <c r="K837" s="3">
        <v>45084</v>
      </c>
      <c r="L837" s="2" t="s">
        <v>36</v>
      </c>
      <c r="M837" s="2" t="s">
        <v>71</v>
      </c>
      <c r="N837" s="2" t="s">
        <v>162</v>
      </c>
      <c r="O837" s="4">
        <v>1351000</v>
      </c>
      <c r="P837" s="4">
        <v>408100</v>
      </c>
      <c r="Q837" s="4">
        <v>942900</v>
      </c>
      <c r="R837" s="2">
        <v>48</v>
      </c>
      <c r="S837" s="5">
        <v>6.37</v>
      </c>
      <c r="T837" s="4">
        <v>24648.98</v>
      </c>
      <c r="U837" s="2" t="s">
        <v>73</v>
      </c>
      <c r="V837" s="2" t="s">
        <v>74</v>
      </c>
      <c r="W837" s="4">
        <v>936661.24</v>
      </c>
      <c r="X837" s="4">
        <v>246489.68</v>
      </c>
      <c r="Y837" s="4">
        <v>1183150.92</v>
      </c>
      <c r="Z837" s="2">
        <v>0</v>
      </c>
      <c r="AA837" s="2" t="s">
        <v>56</v>
      </c>
      <c r="AB837" s="2" t="s">
        <v>15732</v>
      </c>
      <c r="AC837" s="2" t="s">
        <v>121</v>
      </c>
      <c r="AD837" s="2" t="s">
        <v>76</v>
      </c>
      <c r="AE837" s="5">
        <v>69.790000000000006</v>
      </c>
      <c r="AF837" s="2">
        <v>0</v>
      </c>
      <c r="AG837" s="2" t="s">
        <v>77</v>
      </c>
      <c r="AH837" s="2">
        <v>7</v>
      </c>
      <c r="AI837" s="6" t="str">
        <f t="shared" si="39"/>
        <v>35-44</v>
      </c>
      <c r="AJ837" s="11">
        <f>YEAR(tbl_LoanData[[#This Row],[Application Date]])</f>
        <v>2023</v>
      </c>
      <c r="AK837" s="11" t="str">
        <f>TEXT(tbl_LoanData[[#This Row],[Application Date]],"MMMM")</f>
        <v>May</v>
      </c>
      <c r="AL837" s="12">
        <f>DATE(YEAR(tbl_LoanData[[#This Row],[Application Date]]),MONTH(tbl_LoanData[[#This Row],[Application Date]]),1)</f>
        <v>45047</v>
      </c>
      <c r="AM837" s="14">
        <f ca="1">IF(AND(tbl_LoanData[[#This Row],[Application Date]]&gt;=EOMONTH(TODAY(),-1)+1,tbl_LoanData[[#This Row],[Application Date]]&lt;=TODAY()),tbl_LoanData[[#This Row],[Loan Amount]],0)</f>
        <v>0</v>
      </c>
      <c r="AN837" s="14">
        <f>tbl_LoanData[[#This Row],[Amount Paid]]-(Q837-X837)</f>
        <v>240250.91999999993</v>
      </c>
      <c r="AO837" s="14">
        <f>IF(tbl_LoanData[[#This Row],[Application Status]]="Approved",1,0)</f>
        <v>1</v>
      </c>
      <c r="AP837" s="22" t="str">
        <f t="shared" ca="1" si="40"/>
        <v/>
      </c>
      <c r="AQ837" s="22" t="str">
        <f t="shared" ca="1" si="41"/>
        <v/>
      </c>
    </row>
    <row r="838" spans="1:43" ht="14.4" customHeight="1" x14ac:dyDescent="0.3">
      <c r="A838" s="2" t="s">
        <v>13793</v>
      </c>
      <c r="B838" s="2" t="s">
        <v>13794</v>
      </c>
      <c r="C838" s="2" t="s">
        <v>379</v>
      </c>
      <c r="D838" s="2" t="s">
        <v>102</v>
      </c>
      <c r="E838" s="2" t="s">
        <v>323</v>
      </c>
      <c r="F838" s="2">
        <v>40</v>
      </c>
      <c r="G838" s="2" t="s">
        <v>69</v>
      </c>
      <c r="H838" s="2" t="s">
        <v>228</v>
      </c>
      <c r="I838" s="2" t="s">
        <v>43</v>
      </c>
      <c r="J838" s="3">
        <v>45050</v>
      </c>
      <c r="K838" s="3">
        <v>45054</v>
      </c>
      <c r="L838" s="2" t="s">
        <v>39</v>
      </c>
      <c r="M838" s="2" t="s">
        <v>127</v>
      </c>
      <c r="N838" s="2" t="s">
        <v>195</v>
      </c>
      <c r="O838" s="4">
        <v>2392000</v>
      </c>
      <c r="P838" s="4">
        <v>298500</v>
      </c>
      <c r="Q838" s="4">
        <v>2093500</v>
      </c>
      <c r="R838" s="2">
        <v>48</v>
      </c>
      <c r="S838" s="5">
        <v>8.2100000000000009</v>
      </c>
      <c r="T838" s="4">
        <v>57937.61</v>
      </c>
      <c r="U838" s="2" t="s">
        <v>73</v>
      </c>
      <c r="V838" s="2" t="s">
        <v>74</v>
      </c>
      <c r="W838" s="4">
        <v>2259566.79</v>
      </c>
      <c r="X838" s="4">
        <v>521438.61</v>
      </c>
      <c r="Y838" s="4">
        <v>2781005.4</v>
      </c>
      <c r="Z838" s="2">
        <v>0</v>
      </c>
      <c r="AA838" s="2" t="s">
        <v>56</v>
      </c>
      <c r="AB838" s="2" t="s">
        <v>15733</v>
      </c>
      <c r="AC838" s="2" t="s">
        <v>332</v>
      </c>
      <c r="AD838" s="2" t="s">
        <v>76</v>
      </c>
      <c r="AE838" s="5">
        <v>87.52</v>
      </c>
      <c r="AF838" s="2">
        <v>0</v>
      </c>
      <c r="AG838" s="2" t="s">
        <v>77</v>
      </c>
      <c r="AH838" s="2">
        <v>4</v>
      </c>
      <c r="AI838" s="6" t="str">
        <f t="shared" si="39"/>
        <v>35-44</v>
      </c>
      <c r="AJ838" s="11">
        <f>YEAR(tbl_LoanData[[#This Row],[Application Date]])</f>
        <v>2023</v>
      </c>
      <c r="AK838" s="11" t="str">
        <f>TEXT(tbl_LoanData[[#This Row],[Application Date]],"MMMM")</f>
        <v>May</v>
      </c>
      <c r="AL838" s="12">
        <f>DATE(YEAR(tbl_LoanData[[#This Row],[Application Date]]),MONTH(tbl_LoanData[[#This Row],[Application Date]]),1)</f>
        <v>45047</v>
      </c>
      <c r="AM838" s="14">
        <f ca="1">IF(AND(tbl_LoanData[[#This Row],[Application Date]]&gt;=EOMONTH(TODAY(),-1)+1,tbl_LoanData[[#This Row],[Application Date]]&lt;=TODAY()),tbl_LoanData[[#This Row],[Loan Amount]],0)</f>
        <v>0</v>
      </c>
      <c r="AN838" s="14">
        <f>tbl_LoanData[[#This Row],[Amount Paid]]-(Q838-X838)</f>
        <v>687505.39999999991</v>
      </c>
      <c r="AO838" s="14">
        <f>IF(tbl_LoanData[[#This Row],[Application Status]]="Approved",1,0)</f>
        <v>1</v>
      </c>
      <c r="AP838" s="22" t="str">
        <f t="shared" ca="1" si="40"/>
        <v/>
      </c>
      <c r="AQ838" s="22" t="str">
        <f t="shared" ca="1" si="41"/>
        <v/>
      </c>
    </row>
    <row r="839" spans="1:43" ht="14.4" customHeight="1" x14ac:dyDescent="0.3">
      <c r="A839" s="2" t="s">
        <v>14049</v>
      </c>
      <c r="B839" s="2" t="s">
        <v>14050</v>
      </c>
      <c r="C839" s="2" t="s">
        <v>627</v>
      </c>
      <c r="D839" s="2" t="s">
        <v>67</v>
      </c>
      <c r="E839" s="2" t="s">
        <v>255</v>
      </c>
      <c r="F839" s="2">
        <v>33</v>
      </c>
      <c r="G839" s="2" t="s">
        <v>83</v>
      </c>
      <c r="H839" s="2" t="s">
        <v>273</v>
      </c>
      <c r="I839" s="2" t="s">
        <v>45</v>
      </c>
      <c r="J839" s="3">
        <v>45049</v>
      </c>
      <c r="K839" s="3">
        <v>45060</v>
      </c>
      <c r="L839" s="2" t="s">
        <v>37</v>
      </c>
      <c r="M839" s="2" t="s">
        <v>104</v>
      </c>
      <c r="N839" s="2" t="s">
        <v>192</v>
      </c>
      <c r="O839" s="4">
        <v>148000</v>
      </c>
      <c r="P839" s="4">
        <v>46800</v>
      </c>
      <c r="Q839" s="4">
        <v>101200</v>
      </c>
      <c r="R839" s="2">
        <v>24</v>
      </c>
      <c r="S839" s="5">
        <v>13.43</v>
      </c>
      <c r="T839" s="4">
        <v>5349.26</v>
      </c>
      <c r="U839" s="2" t="s">
        <v>73</v>
      </c>
      <c r="V839" s="2" t="s">
        <v>33</v>
      </c>
      <c r="W839" s="4">
        <v>128382.32</v>
      </c>
      <c r="X839" s="4">
        <v>0</v>
      </c>
      <c r="Y839" s="4">
        <v>128382.32</v>
      </c>
      <c r="Z839" s="2">
        <v>0</v>
      </c>
      <c r="AA839" s="2" t="s">
        <v>56</v>
      </c>
      <c r="AB839" s="2" t="s">
        <v>15733</v>
      </c>
      <c r="AC839" s="2" t="s">
        <v>106</v>
      </c>
      <c r="AD839" s="2" t="s">
        <v>76</v>
      </c>
      <c r="AE839" s="5">
        <v>68.38</v>
      </c>
      <c r="AF839" s="2">
        <v>0</v>
      </c>
      <c r="AG839" s="2" t="s">
        <v>77</v>
      </c>
      <c r="AH839" s="2">
        <v>11</v>
      </c>
      <c r="AI839" s="6" t="str">
        <f t="shared" si="39"/>
        <v>25-34</v>
      </c>
      <c r="AJ839" s="11">
        <f>YEAR(tbl_LoanData[[#This Row],[Application Date]])</f>
        <v>2023</v>
      </c>
      <c r="AK839" s="11" t="str">
        <f>TEXT(tbl_LoanData[[#This Row],[Application Date]],"MMMM")</f>
        <v>May</v>
      </c>
      <c r="AL839" s="12">
        <f>DATE(YEAR(tbl_LoanData[[#This Row],[Application Date]]),MONTH(tbl_LoanData[[#This Row],[Application Date]]),1)</f>
        <v>45047</v>
      </c>
      <c r="AM839" s="14">
        <f ca="1">IF(AND(tbl_LoanData[[#This Row],[Application Date]]&gt;=EOMONTH(TODAY(),-1)+1,tbl_LoanData[[#This Row],[Application Date]]&lt;=TODAY()),tbl_LoanData[[#This Row],[Loan Amount]],0)</f>
        <v>0</v>
      </c>
      <c r="AN839" s="14">
        <f>tbl_LoanData[[#This Row],[Amount Paid]]-(Q839-X839)</f>
        <v>27182.320000000007</v>
      </c>
      <c r="AO839" s="14">
        <f>IF(tbl_LoanData[[#This Row],[Application Status]]="Approved",1,0)</f>
        <v>1</v>
      </c>
      <c r="AP839" s="22" t="str">
        <f t="shared" ca="1" si="40"/>
        <v/>
      </c>
      <c r="AQ839" s="22" t="str">
        <f t="shared" ca="1" si="41"/>
        <v/>
      </c>
    </row>
    <row r="840" spans="1:43" ht="14.4" customHeight="1" x14ac:dyDescent="0.3">
      <c r="A840" s="2" t="s">
        <v>14141</v>
      </c>
      <c r="B840" s="2" t="s">
        <v>14142</v>
      </c>
      <c r="C840" s="2" t="s">
        <v>1059</v>
      </c>
      <c r="D840" s="2" t="s">
        <v>91</v>
      </c>
      <c r="E840" s="2" t="s">
        <v>323</v>
      </c>
      <c r="F840" s="2">
        <v>39</v>
      </c>
      <c r="G840" s="2" t="s">
        <v>69</v>
      </c>
      <c r="H840" s="2" t="s">
        <v>313</v>
      </c>
      <c r="I840" s="2" t="s">
        <v>44</v>
      </c>
      <c r="J840" s="3">
        <v>45051</v>
      </c>
      <c r="K840" s="3">
        <v>45057</v>
      </c>
      <c r="L840" s="2" t="s">
        <v>39</v>
      </c>
      <c r="M840" s="2" t="s">
        <v>157</v>
      </c>
      <c r="N840" s="2" t="s">
        <v>359</v>
      </c>
      <c r="O840" s="4">
        <v>1600000</v>
      </c>
      <c r="P840" s="4">
        <v>269000</v>
      </c>
      <c r="Q840" s="4">
        <v>1331000</v>
      </c>
      <c r="R840" s="2">
        <v>18</v>
      </c>
      <c r="S840" s="5">
        <v>5.19</v>
      </c>
      <c r="T840" s="4">
        <v>79701.02</v>
      </c>
      <c r="U840" s="2" t="s">
        <v>73</v>
      </c>
      <c r="V840" s="2" t="s">
        <v>33</v>
      </c>
      <c r="W840" s="4">
        <v>1434618.35</v>
      </c>
      <c r="X840" s="4">
        <v>0</v>
      </c>
      <c r="Y840" s="4">
        <v>1434618.35</v>
      </c>
      <c r="Z840" s="2">
        <v>0</v>
      </c>
      <c r="AA840" s="2" t="s">
        <v>56</v>
      </c>
      <c r="AB840" s="2" t="s">
        <v>15735</v>
      </c>
      <c r="AC840" s="2" t="s">
        <v>121</v>
      </c>
      <c r="AD840" s="2" t="s">
        <v>76</v>
      </c>
      <c r="AE840" s="5">
        <v>83.19</v>
      </c>
      <c r="AF840" s="2">
        <v>0</v>
      </c>
      <c r="AG840" s="2" t="s">
        <v>77</v>
      </c>
      <c r="AH840" s="2">
        <v>6</v>
      </c>
      <c r="AI840" s="6" t="str">
        <f t="shared" si="39"/>
        <v>35-44</v>
      </c>
      <c r="AJ840" s="11">
        <f>YEAR(tbl_LoanData[[#This Row],[Application Date]])</f>
        <v>2023</v>
      </c>
      <c r="AK840" s="11" t="str">
        <f>TEXT(tbl_LoanData[[#This Row],[Application Date]],"MMMM")</f>
        <v>May</v>
      </c>
      <c r="AL840" s="12">
        <f>DATE(YEAR(tbl_LoanData[[#This Row],[Application Date]]),MONTH(tbl_LoanData[[#This Row],[Application Date]]),1)</f>
        <v>45047</v>
      </c>
      <c r="AM840" s="14">
        <f ca="1">IF(AND(tbl_LoanData[[#This Row],[Application Date]]&gt;=EOMONTH(TODAY(),-1)+1,tbl_LoanData[[#This Row],[Application Date]]&lt;=TODAY()),tbl_LoanData[[#This Row],[Loan Amount]],0)</f>
        <v>0</v>
      </c>
      <c r="AN840" s="14">
        <f>tbl_LoanData[[#This Row],[Amount Paid]]-(Q840-X840)</f>
        <v>103618.35000000009</v>
      </c>
      <c r="AO840" s="14">
        <f>IF(tbl_LoanData[[#This Row],[Application Status]]="Approved",1,0)</f>
        <v>1</v>
      </c>
      <c r="AP840" s="22" t="str">
        <f t="shared" ca="1" si="40"/>
        <v/>
      </c>
      <c r="AQ840" s="22" t="str">
        <f t="shared" ca="1" si="41"/>
        <v/>
      </c>
    </row>
    <row r="841" spans="1:43" ht="14.4" customHeight="1" x14ac:dyDescent="0.3">
      <c r="A841" s="2" t="s">
        <v>14185</v>
      </c>
      <c r="B841" s="2" t="s">
        <v>14186</v>
      </c>
      <c r="C841" s="2" t="s">
        <v>949</v>
      </c>
      <c r="D841" s="2" t="s">
        <v>134</v>
      </c>
      <c r="E841" s="2" t="s">
        <v>142</v>
      </c>
      <c r="F841" s="2">
        <v>55</v>
      </c>
      <c r="G841" s="2" t="s">
        <v>83</v>
      </c>
      <c r="H841" s="2" t="s">
        <v>259</v>
      </c>
      <c r="I841" s="2" t="s">
        <v>43</v>
      </c>
      <c r="J841" s="3">
        <v>45049</v>
      </c>
      <c r="K841" s="3"/>
      <c r="L841" s="2" t="s">
        <v>40</v>
      </c>
      <c r="M841" s="2" t="s">
        <v>111</v>
      </c>
      <c r="N841" s="2" t="s">
        <v>120</v>
      </c>
      <c r="O841" s="4">
        <v>1542000</v>
      </c>
      <c r="P841" s="4">
        <v>328500</v>
      </c>
      <c r="Q841" s="4">
        <v>1213500</v>
      </c>
      <c r="R841" s="2">
        <v>48</v>
      </c>
      <c r="S841" s="5">
        <v>6.11</v>
      </c>
      <c r="T841" s="4">
        <v>31459.99</v>
      </c>
      <c r="U841" s="2" t="s">
        <v>96</v>
      </c>
      <c r="V841" s="2" t="s">
        <v>97</v>
      </c>
      <c r="W841" s="4">
        <v>0</v>
      </c>
      <c r="X841" s="4">
        <v>0</v>
      </c>
      <c r="Y841" s="4">
        <v>1510079.4</v>
      </c>
      <c r="Z841" s="2">
        <v>0</v>
      </c>
      <c r="AA841" s="2" t="s">
        <v>97</v>
      </c>
      <c r="AB841" s="2" t="s">
        <v>15736</v>
      </c>
      <c r="AC841" s="2" t="s">
        <v>138</v>
      </c>
      <c r="AD841" s="2" t="s">
        <v>76</v>
      </c>
      <c r="AE841" s="5">
        <v>78.7</v>
      </c>
      <c r="AF841" s="2">
        <v>0</v>
      </c>
      <c r="AG841" s="2" t="s">
        <v>97</v>
      </c>
      <c r="AH841" s="2"/>
      <c r="AI841" s="6" t="str">
        <f t="shared" si="39"/>
        <v>55-64</v>
      </c>
      <c r="AJ841" s="11">
        <f>YEAR(tbl_LoanData[[#This Row],[Application Date]])</f>
        <v>2023</v>
      </c>
      <c r="AK841" s="11" t="str">
        <f>TEXT(tbl_LoanData[[#This Row],[Application Date]],"MMMM")</f>
        <v>May</v>
      </c>
      <c r="AL841" s="12">
        <f>DATE(YEAR(tbl_LoanData[[#This Row],[Application Date]]),MONTH(tbl_LoanData[[#This Row],[Application Date]]),1)</f>
        <v>45047</v>
      </c>
      <c r="AM841" s="14">
        <f ca="1">IF(AND(tbl_LoanData[[#This Row],[Application Date]]&gt;=EOMONTH(TODAY(),-1)+1,tbl_LoanData[[#This Row],[Application Date]]&lt;=TODAY()),tbl_LoanData[[#This Row],[Loan Amount]],0)</f>
        <v>0</v>
      </c>
      <c r="AN841" s="14">
        <f>tbl_LoanData[[#This Row],[Amount Paid]]-(Q841-X841)</f>
        <v>-1213500</v>
      </c>
      <c r="AO841" s="14">
        <f>IF(tbl_LoanData[[#This Row],[Application Status]]="Approved",1,0)</f>
        <v>0</v>
      </c>
      <c r="AP841" s="22" t="str">
        <f t="shared" ca="1" si="40"/>
        <v/>
      </c>
      <c r="AQ841" s="22" t="str">
        <f t="shared" ca="1" si="41"/>
        <v/>
      </c>
    </row>
    <row r="842" spans="1:43" ht="14.4" customHeight="1" x14ac:dyDescent="0.3">
      <c r="A842" s="2" t="s">
        <v>14217</v>
      </c>
      <c r="B842" s="2" t="s">
        <v>14218</v>
      </c>
      <c r="C842" s="2" t="s">
        <v>758</v>
      </c>
      <c r="D842" s="2" t="s">
        <v>117</v>
      </c>
      <c r="E842" s="2" t="s">
        <v>176</v>
      </c>
      <c r="F842" s="2">
        <v>29</v>
      </c>
      <c r="G842" s="2" t="s">
        <v>83</v>
      </c>
      <c r="H842" s="2" t="s">
        <v>543</v>
      </c>
      <c r="I842" s="2" t="s">
        <v>45</v>
      </c>
      <c r="J842" s="3">
        <v>45050</v>
      </c>
      <c r="K842" s="3">
        <v>45062</v>
      </c>
      <c r="L842" s="2" t="s">
        <v>41</v>
      </c>
      <c r="M842" s="2" t="s">
        <v>184</v>
      </c>
      <c r="N842" s="2" t="s">
        <v>426</v>
      </c>
      <c r="O842" s="4">
        <v>4432000</v>
      </c>
      <c r="P842" s="4">
        <v>1363600</v>
      </c>
      <c r="Q842" s="4">
        <v>3068400</v>
      </c>
      <c r="R842" s="2">
        <v>36</v>
      </c>
      <c r="S842" s="5">
        <v>14.24</v>
      </c>
      <c r="T842" s="4">
        <v>121645.01</v>
      </c>
      <c r="U842" s="2" t="s">
        <v>73</v>
      </c>
      <c r="V842" s="2" t="s">
        <v>33</v>
      </c>
      <c r="W842" s="4">
        <v>4379220.4800000004</v>
      </c>
      <c r="X842" s="4">
        <v>0</v>
      </c>
      <c r="Y842" s="4">
        <v>4379220.4800000004</v>
      </c>
      <c r="Z842" s="2">
        <v>0</v>
      </c>
      <c r="AA842" s="2" t="s">
        <v>56</v>
      </c>
      <c r="AB842" s="2" t="s">
        <v>15731</v>
      </c>
      <c r="AC842" s="2" t="s">
        <v>146</v>
      </c>
      <c r="AD842" s="2" t="s">
        <v>76</v>
      </c>
      <c r="AE842" s="5">
        <v>69.23</v>
      </c>
      <c r="AF842" s="2">
        <v>0</v>
      </c>
      <c r="AG842" s="2" t="s">
        <v>77</v>
      </c>
      <c r="AH842" s="2">
        <v>12</v>
      </c>
      <c r="AI842" s="6" t="str">
        <f t="shared" si="39"/>
        <v>25-34</v>
      </c>
      <c r="AJ842" s="11">
        <f>YEAR(tbl_LoanData[[#This Row],[Application Date]])</f>
        <v>2023</v>
      </c>
      <c r="AK842" s="11" t="str">
        <f>TEXT(tbl_LoanData[[#This Row],[Application Date]],"MMMM")</f>
        <v>May</v>
      </c>
      <c r="AL842" s="12">
        <f>DATE(YEAR(tbl_LoanData[[#This Row],[Application Date]]),MONTH(tbl_LoanData[[#This Row],[Application Date]]),1)</f>
        <v>45047</v>
      </c>
      <c r="AM842" s="14">
        <f ca="1">IF(AND(tbl_LoanData[[#This Row],[Application Date]]&gt;=EOMONTH(TODAY(),-1)+1,tbl_LoanData[[#This Row],[Application Date]]&lt;=TODAY()),tbl_LoanData[[#This Row],[Loan Amount]],0)</f>
        <v>0</v>
      </c>
      <c r="AN842" s="14">
        <f>tbl_LoanData[[#This Row],[Amount Paid]]-(Q842-X842)</f>
        <v>1310820.4800000004</v>
      </c>
      <c r="AO842" s="14">
        <f>IF(tbl_LoanData[[#This Row],[Application Status]]="Approved",1,0)</f>
        <v>1</v>
      </c>
      <c r="AP842" s="22" t="str">
        <f t="shared" ca="1" si="40"/>
        <v/>
      </c>
      <c r="AQ842" s="22" t="str">
        <f t="shared" ca="1" si="41"/>
        <v/>
      </c>
    </row>
    <row r="843" spans="1:43" x14ac:dyDescent="0.3">
      <c r="A843" s="2" t="s">
        <v>14259</v>
      </c>
      <c r="B843" s="2" t="s">
        <v>14260</v>
      </c>
      <c r="C843" s="2" t="s">
        <v>655</v>
      </c>
      <c r="D843" s="2" t="s">
        <v>254</v>
      </c>
      <c r="E843" s="2" t="s">
        <v>209</v>
      </c>
      <c r="F843" s="2">
        <v>59</v>
      </c>
      <c r="G843" s="2" t="s">
        <v>69</v>
      </c>
      <c r="H843" s="2" t="s">
        <v>565</v>
      </c>
      <c r="I843" s="2" t="s">
        <v>47</v>
      </c>
      <c r="J843" s="3">
        <v>45069</v>
      </c>
      <c r="K843" s="3">
        <v>45086</v>
      </c>
      <c r="L843" s="2" t="s">
        <v>38</v>
      </c>
      <c r="M843" s="2" t="s">
        <v>71</v>
      </c>
      <c r="N843" s="2" t="s">
        <v>589</v>
      </c>
      <c r="O843" s="4">
        <v>1733000</v>
      </c>
      <c r="P843" s="4">
        <v>262900</v>
      </c>
      <c r="Q843" s="4">
        <v>1470100</v>
      </c>
      <c r="R843" s="2">
        <v>48</v>
      </c>
      <c r="S843" s="5">
        <v>12.65</v>
      </c>
      <c r="T843" s="4">
        <v>46124.39</v>
      </c>
      <c r="U843" s="2" t="s">
        <v>73</v>
      </c>
      <c r="V843" s="2" t="s">
        <v>74</v>
      </c>
      <c r="W843" s="4">
        <v>1522104.87</v>
      </c>
      <c r="X843" s="4">
        <v>691865.73</v>
      </c>
      <c r="Y843" s="4">
        <v>2213970.6</v>
      </c>
      <c r="Z843" s="2">
        <v>150</v>
      </c>
      <c r="AA843" s="2" t="s">
        <v>60</v>
      </c>
      <c r="AB843" s="2" t="s">
        <v>15734</v>
      </c>
      <c r="AC843" s="2" t="s">
        <v>138</v>
      </c>
      <c r="AD843" s="2" t="s">
        <v>76</v>
      </c>
      <c r="AE843" s="5">
        <v>84.83</v>
      </c>
      <c r="AF843" s="2">
        <v>5</v>
      </c>
      <c r="AG843" s="2" t="s">
        <v>130</v>
      </c>
      <c r="AH843" s="2">
        <v>17</v>
      </c>
      <c r="AI843" s="6" t="str">
        <f t="shared" si="39"/>
        <v>55-64</v>
      </c>
      <c r="AJ843" s="11">
        <f>YEAR(tbl_LoanData[[#This Row],[Application Date]])</f>
        <v>2023</v>
      </c>
      <c r="AK843" s="11" t="str">
        <f>TEXT(tbl_LoanData[[#This Row],[Application Date]],"MMMM")</f>
        <v>May</v>
      </c>
      <c r="AL843" s="12">
        <f>DATE(YEAR(tbl_LoanData[[#This Row],[Application Date]]),MONTH(tbl_LoanData[[#This Row],[Application Date]]),1)</f>
        <v>45047</v>
      </c>
      <c r="AM843" s="14">
        <f ca="1">IF(AND(tbl_LoanData[[#This Row],[Application Date]]&gt;=EOMONTH(TODAY(),-1)+1,tbl_LoanData[[#This Row],[Application Date]]&lt;=TODAY()),tbl_LoanData[[#This Row],[Loan Amount]],0)</f>
        <v>0</v>
      </c>
      <c r="AN843" s="14">
        <f>tbl_LoanData[[#This Row],[Amount Paid]]-(Q843-X843)</f>
        <v>743870.60000000009</v>
      </c>
      <c r="AO843" s="14">
        <f>IF(tbl_LoanData[[#This Row],[Application Status]]="Approved",1,0)</f>
        <v>1</v>
      </c>
      <c r="AP843" s="22" t="str">
        <f t="shared" ca="1" si="40"/>
        <v/>
      </c>
      <c r="AQ843" s="22" t="str">
        <f t="shared" ca="1" si="41"/>
        <v/>
      </c>
    </row>
    <row r="844" spans="1:43" x14ac:dyDescent="0.3">
      <c r="A844" s="2" t="s">
        <v>14589</v>
      </c>
      <c r="B844" s="2" t="s">
        <v>14590</v>
      </c>
      <c r="C844" s="2" t="s">
        <v>231</v>
      </c>
      <c r="D844" s="2" t="s">
        <v>161</v>
      </c>
      <c r="E844" s="2" t="s">
        <v>135</v>
      </c>
      <c r="F844" s="2">
        <v>41</v>
      </c>
      <c r="G844" s="2" t="s">
        <v>83</v>
      </c>
      <c r="H844" s="2" t="s">
        <v>256</v>
      </c>
      <c r="I844" s="2" t="s">
        <v>43</v>
      </c>
      <c r="J844" s="3">
        <v>45073</v>
      </c>
      <c r="K844" s="3">
        <v>45078</v>
      </c>
      <c r="L844" s="2" t="s">
        <v>40</v>
      </c>
      <c r="M844" s="2" t="s">
        <v>71</v>
      </c>
      <c r="N844" s="2" t="s">
        <v>137</v>
      </c>
      <c r="O844" s="4">
        <v>1520000</v>
      </c>
      <c r="P844" s="4">
        <v>218800</v>
      </c>
      <c r="Q844" s="4">
        <v>1301200</v>
      </c>
      <c r="R844" s="2">
        <v>24</v>
      </c>
      <c r="S844" s="5">
        <v>14.87</v>
      </c>
      <c r="T844" s="4">
        <v>70340.7</v>
      </c>
      <c r="U844" s="2" t="s">
        <v>73</v>
      </c>
      <c r="V844" s="2" t="s">
        <v>34</v>
      </c>
      <c r="W844" s="4">
        <v>1477154.7</v>
      </c>
      <c r="X844" s="4">
        <v>211022.18</v>
      </c>
      <c r="Y844" s="4">
        <v>1688176.88</v>
      </c>
      <c r="Z844" s="2">
        <v>90</v>
      </c>
      <c r="AA844" s="2" t="s">
        <v>59</v>
      </c>
      <c r="AB844" s="2" t="s">
        <v>15728</v>
      </c>
      <c r="AC844" s="2" t="s">
        <v>106</v>
      </c>
      <c r="AD844" s="2" t="s">
        <v>76</v>
      </c>
      <c r="AE844" s="5">
        <v>85.61</v>
      </c>
      <c r="AF844" s="2">
        <v>3</v>
      </c>
      <c r="AG844" s="2" t="s">
        <v>130</v>
      </c>
      <c r="AH844" s="2">
        <v>5</v>
      </c>
      <c r="AI844" s="6" t="str">
        <f t="shared" si="39"/>
        <v>35-44</v>
      </c>
      <c r="AJ844" s="11">
        <f>YEAR(tbl_LoanData[[#This Row],[Application Date]])</f>
        <v>2023</v>
      </c>
      <c r="AK844" s="11" t="str">
        <f>TEXT(tbl_LoanData[[#This Row],[Application Date]],"MMMM")</f>
        <v>May</v>
      </c>
      <c r="AL844" s="12">
        <f>DATE(YEAR(tbl_LoanData[[#This Row],[Application Date]]),MONTH(tbl_LoanData[[#This Row],[Application Date]]),1)</f>
        <v>45047</v>
      </c>
      <c r="AM844" s="14">
        <f ca="1">IF(AND(tbl_LoanData[[#This Row],[Application Date]]&gt;=EOMONTH(TODAY(),-1)+1,tbl_LoanData[[#This Row],[Application Date]]&lt;=TODAY()),tbl_LoanData[[#This Row],[Loan Amount]],0)</f>
        <v>0</v>
      </c>
      <c r="AN844" s="14">
        <f>tbl_LoanData[[#This Row],[Amount Paid]]-(Q844-X844)</f>
        <v>386976.87999999989</v>
      </c>
      <c r="AO844" s="14">
        <f>IF(tbl_LoanData[[#This Row],[Application Status]]="Approved",1,0)</f>
        <v>1</v>
      </c>
      <c r="AP844" s="22" t="str">
        <f t="shared" ca="1" si="40"/>
        <v/>
      </c>
      <c r="AQ844" s="22" t="str">
        <f t="shared" ca="1" si="41"/>
        <v/>
      </c>
    </row>
    <row r="845" spans="1:43" ht="14.4" customHeight="1" x14ac:dyDescent="0.3">
      <c r="A845" s="2" t="s">
        <v>14643</v>
      </c>
      <c r="B845" s="2" t="s">
        <v>14644</v>
      </c>
      <c r="C845" s="2" t="s">
        <v>1102</v>
      </c>
      <c r="D845" s="2" t="s">
        <v>161</v>
      </c>
      <c r="E845" s="2" t="s">
        <v>165</v>
      </c>
      <c r="F845" s="2">
        <v>51</v>
      </c>
      <c r="G845" s="2" t="s">
        <v>69</v>
      </c>
      <c r="H845" s="2" t="s">
        <v>217</v>
      </c>
      <c r="I845" s="2" t="s">
        <v>46</v>
      </c>
      <c r="J845" s="3">
        <v>45055</v>
      </c>
      <c r="K845" s="3">
        <v>45076</v>
      </c>
      <c r="L845" s="2" t="s">
        <v>40</v>
      </c>
      <c r="M845" s="2" t="s">
        <v>111</v>
      </c>
      <c r="N845" s="2" t="s">
        <v>120</v>
      </c>
      <c r="O845" s="4">
        <v>948000</v>
      </c>
      <c r="P845" s="4">
        <v>374000</v>
      </c>
      <c r="Q845" s="4">
        <v>574000</v>
      </c>
      <c r="R845" s="2">
        <v>24</v>
      </c>
      <c r="S845" s="5">
        <v>6.22</v>
      </c>
      <c r="T845" s="4">
        <v>26891.9</v>
      </c>
      <c r="U845" s="2" t="s">
        <v>73</v>
      </c>
      <c r="V845" s="2" t="s">
        <v>33</v>
      </c>
      <c r="W845" s="4">
        <v>645405.6</v>
      </c>
      <c r="X845" s="4">
        <v>0</v>
      </c>
      <c r="Y845" s="4">
        <v>645405.6</v>
      </c>
      <c r="Z845" s="2">
        <v>0</v>
      </c>
      <c r="AA845" s="2" t="s">
        <v>56</v>
      </c>
      <c r="AB845" s="2" t="s">
        <v>15728</v>
      </c>
      <c r="AC845" s="2" t="s">
        <v>121</v>
      </c>
      <c r="AD845" s="2" t="s">
        <v>76</v>
      </c>
      <c r="AE845" s="5">
        <v>60.55</v>
      </c>
      <c r="AF845" s="2">
        <v>0</v>
      </c>
      <c r="AG845" s="2" t="s">
        <v>77</v>
      </c>
      <c r="AH845" s="2">
        <v>21</v>
      </c>
      <c r="AI845" s="6" t="str">
        <f t="shared" si="39"/>
        <v>45-54</v>
      </c>
      <c r="AJ845" s="11">
        <f>YEAR(tbl_LoanData[[#This Row],[Application Date]])</f>
        <v>2023</v>
      </c>
      <c r="AK845" s="11" t="str">
        <f>TEXT(tbl_LoanData[[#This Row],[Application Date]],"MMMM")</f>
        <v>May</v>
      </c>
      <c r="AL845" s="12">
        <f>DATE(YEAR(tbl_LoanData[[#This Row],[Application Date]]),MONTH(tbl_LoanData[[#This Row],[Application Date]]),1)</f>
        <v>45047</v>
      </c>
      <c r="AM845" s="14">
        <f ca="1">IF(AND(tbl_LoanData[[#This Row],[Application Date]]&gt;=EOMONTH(TODAY(),-1)+1,tbl_LoanData[[#This Row],[Application Date]]&lt;=TODAY()),tbl_LoanData[[#This Row],[Loan Amount]],0)</f>
        <v>0</v>
      </c>
      <c r="AN845" s="14">
        <f>tbl_LoanData[[#This Row],[Amount Paid]]-(Q845-X845)</f>
        <v>71405.599999999977</v>
      </c>
      <c r="AO845" s="14">
        <f>IF(tbl_LoanData[[#This Row],[Application Status]]="Approved",1,0)</f>
        <v>1</v>
      </c>
      <c r="AP845" s="22" t="str">
        <f t="shared" ca="1" si="40"/>
        <v/>
      </c>
      <c r="AQ845" s="22" t="str">
        <f t="shared" ca="1" si="41"/>
        <v/>
      </c>
    </row>
    <row r="846" spans="1:43" x14ac:dyDescent="0.3">
      <c r="A846" s="2" t="s">
        <v>14657</v>
      </c>
      <c r="B846" s="2" t="s">
        <v>14658</v>
      </c>
      <c r="C846" s="2" t="s">
        <v>220</v>
      </c>
      <c r="D846" s="2" t="s">
        <v>142</v>
      </c>
      <c r="E846" s="2" t="s">
        <v>81</v>
      </c>
      <c r="F846" s="2">
        <v>42</v>
      </c>
      <c r="G846" s="2" t="s">
        <v>69</v>
      </c>
      <c r="H846" s="2" t="s">
        <v>103</v>
      </c>
      <c r="I846" s="2" t="s">
        <v>43</v>
      </c>
      <c r="J846" s="3">
        <v>45076</v>
      </c>
      <c r="K846" s="3">
        <v>45086</v>
      </c>
      <c r="L846" s="2" t="s">
        <v>37</v>
      </c>
      <c r="M846" s="2" t="s">
        <v>94</v>
      </c>
      <c r="N846" s="2" t="s">
        <v>568</v>
      </c>
      <c r="O846" s="4">
        <v>183000</v>
      </c>
      <c r="P846" s="4">
        <v>67500</v>
      </c>
      <c r="Q846" s="4">
        <v>115500</v>
      </c>
      <c r="R846" s="2">
        <v>36</v>
      </c>
      <c r="S846" s="5">
        <v>13.49</v>
      </c>
      <c r="T846" s="4">
        <v>4506.75</v>
      </c>
      <c r="U846" s="2" t="s">
        <v>73</v>
      </c>
      <c r="V846" s="2" t="s">
        <v>33</v>
      </c>
      <c r="W846" s="4">
        <v>162242.85</v>
      </c>
      <c r="X846" s="4">
        <v>0</v>
      </c>
      <c r="Y846" s="4">
        <v>162242.85</v>
      </c>
      <c r="Z846" s="2">
        <v>0</v>
      </c>
      <c r="AA846" s="2" t="s">
        <v>56</v>
      </c>
      <c r="AB846" s="2" t="s">
        <v>15732</v>
      </c>
      <c r="AC846" s="2" t="s">
        <v>138</v>
      </c>
      <c r="AD846" s="2" t="s">
        <v>76</v>
      </c>
      <c r="AE846" s="5">
        <v>63.11</v>
      </c>
      <c r="AF846" s="2">
        <v>0</v>
      </c>
      <c r="AG846" s="2" t="s">
        <v>77</v>
      </c>
      <c r="AH846" s="2">
        <v>10</v>
      </c>
      <c r="AI846" s="6" t="str">
        <f t="shared" si="39"/>
        <v>35-44</v>
      </c>
      <c r="AJ846" s="11">
        <f>YEAR(tbl_LoanData[[#This Row],[Application Date]])</f>
        <v>2023</v>
      </c>
      <c r="AK846" s="11" t="str">
        <f>TEXT(tbl_LoanData[[#This Row],[Application Date]],"MMMM")</f>
        <v>May</v>
      </c>
      <c r="AL846" s="12">
        <f>DATE(YEAR(tbl_LoanData[[#This Row],[Application Date]]),MONTH(tbl_LoanData[[#This Row],[Application Date]]),1)</f>
        <v>45047</v>
      </c>
      <c r="AM846" s="14">
        <f ca="1">IF(AND(tbl_LoanData[[#This Row],[Application Date]]&gt;=EOMONTH(TODAY(),-1)+1,tbl_LoanData[[#This Row],[Application Date]]&lt;=TODAY()),tbl_LoanData[[#This Row],[Loan Amount]],0)</f>
        <v>0</v>
      </c>
      <c r="AN846" s="14">
        <f>tbl_LoanData[[#This Row],[Amount Paid]]-(Q846-X846)</f>
        <v>46742.850000000006</v>
      </c>
      <c r="AO846" s="14">
        <f>IF(tbl_LoanData[[#This Row],[Application Status]]="Approved",1,0)</f>
        <v>1</v>
      </c>
      <c r="AP846" s="22" t="str">
        <f t="shared" ca="1" si="40"/>
        <v/>
      </c>
      <c r="AQ846" s="22" t="str">
        <f t="shared" ca="1" si="41"/>
        <v/>
      </c>
    </row>
    <row r="847" spans="1:43" x14ac:dyDescent="0.3">
      <c r="A847" s="2" t="s">
        <v>14675</v>
      </c>
      <c r="B847" s="2" t="s">
        <v>14676</v>
      </c>
      <c r="C847" s="2" t="s">
        <v>100</v>
      </c>
      <c r="D847" s="2" t="s">
        <v>67</v>
      </c>
      <c r="E847" s="2" t="s">
        <v>91</v>
      </c>
      <c r="F847" s="2">
        <v>36</v>
      </c>
      <c r="G847" s="2" t="s">
        <v>69</v>
      </c>
      <c r="H847" s="2" t="s">
        <v>259</v>
      </c>
      <c r="I847" s="2" t="s">
        <v>43</v>
      </c>
      <c r="J847" s="3">
        <v>45053</v>
      </c>
      <c r="K847" s="3">
        <v>45070</v>
      </c>
      <c r="L847" s="2" t="s">
        <v>37</v>
      </c>
      <c r="M847" s="2" t="s">
        <v>94</v>
      </c>
      <c r="N847" s="2" t="s">
        <v>488</v>
      </c>
      <c r="O847" s="4">
        <v>202000</v>
      </c>
      <c r="P847" s="4">
        <v>28900</v>
      </c>
      <c r="Q847" s="4">
        <v>173100</v>
      </c>
      <c r="R847" s="2">
        <v>36</v>
      </c>
      <c r="S847" s="5">
        <v>6.05</v>
      </c>
      <c r="T847" s="4">
        <v>5681.05</v>
      </c>
      <c r="U847" s="2" t="s">
        <v>73</v>
      </c>
      <c r="V847" s="2" t="s">
        <v>33</v>
      </c>
      <c r="W847" s="4">
        <v>204517.65</v>
      </c>
      <c r="X847" s="4">
        <v>0</v>
      </c>
      <c r="Y847" s="4">
        <v>204517.65</v>
      </c>
      <c r="Z847" s="2">
        <v>0</v>
      </c>
      <c r="AA847" s="2" t="s">
        <v>56</v>
      </c>
      <c r="AB847" s="2" t="s">
        <v>15730</v>
      </c>
      <c r="AC847" s="2" t="s">
        <v>129</v>
      </c>
      <c r="AD847" s="2" t="s">
        <v>76</v>
      </c>
      <c r="AE847" s="5">
        <v>85.69</v>
      </c>
      <c r="AF847" s="2">
        <v>0</v>
      </c>
      <c r="AG847" s="2" t="s">
        <v>77</v>
      </c>
      <c r="AH847" s="2">
        <v>17</v>
      </c>
      <c r="AI847" s="6" t="str">
        <f t="shared" si="39"/>
        <v>35-44</v>
      </c>
      <c r="AJ847" s="11">
        <f>YEAR(tbl_LoanData[[#This Row],[Application Date]])</f>
        <v>2023</v>
      </c>
      <c r="AK847" s="11" t="str">
        <f>TEXT(tbl_LoanData[[#This Row],[Application Date]],"MMMM")</f>
        <v>May</v>
      </c>
      <c r="AL847" s="12">
        <f>DATE(YEAR(tbl_LoanData[[#This Row],[Application Date]]),MONTH(tbl_LoanData[[#This Row],[Application Date]]),1)</f>
        <v>45047</v>
      </c>
      <c r="AM847" s="14">
        <f ca="1">IF(AND(tbl_LoanData[[#This Row],[Application Date]]&gt;=EOMONTH(TODAY(),-1)+1,tbl_LoanData[[#This Row],[Application Date]]&lt;=TODAY()),tbl_LoanData[[#This Row],[Loan Amount]],0)</f>
        <v>0</v>
      </c>
      <c r="AN847" s="14">
        <f>tbl_LoanData[[#This Row],[Amount Paid]]-(Q847-X847)</f>
        <v>31417.649999999994</v>
      </c>
      <c r="AO847" s="14">
        <f>IF(tbl_LoanData[[#This Row],[Application Status]]="Approved",1,0)</f>
        <v>1</v>
      </c>
      <c r="AP847" s="22" t="str">
        <f t="shared" ca="1" si="40"/>
        <v/>
      </c>
      <c r="AQ847" s="22" t="str">
        <f t="shared" ca="1" si="41"/>
        <v/>
      </c>
    </row>
    <row r="848" spans="1:43" x14ac:dyDescent="0.3">
      <c r="A848" s="2" t="s">
        <v>14759</v>
      </c>
      <c r="B848" s="2" t="s">
        <v>14760</v>
      </c>
      <c r="C848" s="2" t="s">
        <v>986</v>
      </c>
      <c r="D848" s="2" t="s">
        <v>117</v>
      </c>
      <c r="E848" s="2" t="s">
        <v>284</v>
      </c>
      <c r="F848" s="2">
        <v>36</v>
      </c>
      <c r="G848" s="2" t="s">
        <v>83</v>
      </c>
      <c r="H848" s="2" t="s">
        <v>177</v>
      </c>
      <c r="I848" s="2" t="s">
        <v>43</v>
      </c>
      <c r="J848" s="3">
        <v>45067</v>
      </c>
      <c r="K848" s="3">
        <v>45077</v>
      </c>
      <c r="L848" s="2" t="s">
        <v>38</v>
      </c>
      <c r="M848" s="2" t="s">
        <v>111</v>
      </c>
      <c r="N848" s="2" t="s">
        <v>112</v>
      </c>
      <c r="O848" s="4">
        <v>1784000</v>
      </c>
      <c r="P848" s="4">
        <v>370500</v>
      </c>
      <c r="Q848" s="4">
        <v>1413500</v>
      </c>
      <c r="R848" s="2">
        <v>36</v>
      </c>
      <c r="S848" s="5">
        <v>14.4</v>
      </c>
      <c r="T848" s="4">
        <v>56225.89</v>
      </c>
      <c r="U848" s="2" t="s">
        <v>73</v>
      </c>
      <c r="V848" s="2" t="s">
        <v>33</v>
      </c>
      <c r="W848" s="4">
        <v>2024132</v>
      </c>
      <c r="X848" s="4">
        <v>0</v>
      </c>
      <c r="Y848" s="4">
        <v>2024132</v>
      </c>
      <c r="Z848" s="2">
        <v>0</v>
      </c>
      <c r="AA848" s="2" t="s">
        <v>56</v>
      </c>
      <c r="AB848" s="2" t="s">
        <v>15728</v>
      </c>
      <c r="AC848" s="2" t="s">
        <v>106</v>
      </c>
      <c r="AD848" s="2" t="s">
        <v>76</v>
      </c>
      <c r="AE848" s="5">
        <v>79.23</v>
      </c>
      <c r="AF848" s="2">
        <v>0</v>
      </c>
      <c r="AG848" s="2" t="s">
        <v>77</v>
      </c>
      <c r="AH848" s="2">
        <v>10</v>
      </c>
      <c r="AI848" s="6" t="str">
        <f t="shared" si="39"/>
        <v>35-44</v>
      </c>
      <c r="AJ848" s="11">
        <f>YEAR(tbl_LoanData[[#This Row],[Application Date]])</f>
        <v>2023</v>
      </c>
      <c r="AK848" s="11" t="str">
        <f>TEXT(tbl_LoanData[[#This Row],[Application Date]],"MMMM")</f>
        <v>May</v>
      </c>
      <c r="AL848" s="12">
        <f>DATE(YEAR(tbl_LoanData[[#This Row],[Application Date]]),MONTH(tbl_LoanData[[#This Row],[Application Date]]),1)</f>
        <v>45047</v>
      </c>
      <c r="AM848" s="14">
        <f ca="1">IF(AND(tbl_LoanData[[#This Row],[Application Date]]&gt;=EOMONTH(TODAY(),-1)+1,tbl_LoanData[[#This Row],[Application Date]]&lt;=TODAY()),tbl_LoanData[[#This Row],[Loan Amount]],0)</f>
        <v>0</v>
      </c>
      <c r="AN848" s="14">
        <f>tbl_LoanData[[#This Row],[Amount Paid]]-(Q848-X848)</f>
        <v>610632</v>
      </c>
      <c r="AO848" s="14">
        <f>IF(tbl_LoanData[[#This Row],[Application Status]]="Approved",1,0)</f>
        <v>1</v>
      </c>
      <c r="AP848" s="22" t="str">
        <f t="shared" ca="1" si="40"/>
        <v/>
      </c>
      <c r="AQ848" s="22" t="str">
        <f t="shared" ca="1" si="41"/>
        <v/>
      </c>
    </row>
    <row r="849" spans="1:43" ht="14.4" customHeight="1" x14ac:dyDescent="0.3">
      <c r="A849" s="2" t="s">
        <v>14773</v>
      </c>
      <c r="B849" s="2" t="s">
        <v>14774</v>
      </c>
      <c r="C849" s="2" t="s">
        <v>397</v>
      </c>
      <c r="D849" s="2" t="s">
        <v>102</v>
      </c>
      <c r="E849" s="2" t="s">
        <v>176</v>
      </c>
      <c r="F849" s="2">
        <v>22</v>
      </c>
      <c r="G849" s="2" t="s">
        <v>83</v>
      </c>
      <c r="H849" s="2" t="s">
        <v>269</v>
      </c>
      <c r="I849" s="2" t="s">
        <v>46</v>
      </c>
      <c r="J849" s="3">
        <v>45074</v>
      </c>
      <c r="K849" s="3"/>
      <c r="L849" s="2" t="s">
        <v>39</v>
      </c>
      <c r="M849" s="2" t="s">
        <v>127</v>
      </c>
      <c r="N849" s="2" t="s">
        <v>195</v>
      </c>
      <c r="O849" s="4">
        <v>2081000</v>
      </c>
      <c r="P849" s="4">
        <v>618100</v>
      </c>
      <c r="Q849" s="4">
        <v>1462900</v>
      </c>
      <c r="R849" s="2">
        <v>24</v>
      </c>
      <c r="S849" s="5">
        <v>7.87</v>
      </c>
      <c r="T849" s="4">
        <v>70548.350000000006</v>
      </c>
      <c r="U849" s="2" t="s">
        <v>113</v>
      </c>
      <c r="V849" s="2" t="s">
        <v>97</v>
      </c>
      <c r="W849" s="4">
        <v>0</v>
      </c>
      <c r="X849" s="4">
        <v>0</v>
      </c>
      <c r="Y849" s="4">
        <v>1693160.46</v>
      </c>
      <c r="Z849" s="2">
        <v>0</v>
      </c>
      <c r="AA849" s="2" t="s">
        <v>97</v>
      </c>
      <c r="AB849" s="2" t="s">
        <v>15734</v>
      </c>
      <c r="AC849" s="2" t="s">
        <v>129</v>
      </c>
      <c r="AD849" s="2" t="s">
        <v>76</v>
      </c>
      <c r="AE849" s="5">
        <v>70.3</v>
      </c>
      <c r="AF849" s="2">
        <v>0</v>
      </c>
      <c r="AG849" s="2" t="s">
        <v>97</v>
      </c>
      <c r="AH849" s="2"/>
      <c r="AI849" s="6" t="str">
        <f t="shared" si="39"/>
        <v>18-24</v>
      </c>
      <c r="AJ849" s="11">
        <f>YEAR(tbl_LoanData[[#This Row],[Application Date]])</f>
        <v>2023</v>
      </c>
      <c r="AK849" s="11" t="str">
        <f>TEXT(tbl_LoanData[[#This Row],[Application Date]],"MMMM")</f>
        <v>May</v>
      </c>
      <c r="AL849" s="12">
        <f>DATE(YEAR(tbl_LoanData[[#This Row],[Application Date]]),MONTH(tbl_LoanData[[#This Row],[Application Date]]),1)</f>
        <v>45047</v>
      </c>
      <c r="AM849" s="14">
        <f ca="1">IF(AND(tbl_LoanData[[#This Row],[Application Date]]&gt;=EOMONTH(TODAY(),-1)+1,tbl_LoanData[[#This Row],[Application Date]]&lt;=TODAY()),tbl_LoanData[[#This Row],[Loan Amount]],0)</f>
        <v>0</v>
      </c>
      <c r="AN849" s="14">
        <f>tbl_LoanData[[#This Row],[Amount Paid]]-(Q849-X849)</f>
        <v>-1462900</v>
      </c>
      <c r="AO849" s="14">
        <f>IF(tbl_LoanData[[#This Row],[Application Status]]="Approved",1,0)</f>
        <v>0</v>
      </c>
      <c r="AP849" s="22" t="str">
        <f t="shared" ca="1" si="40"/>
        <v/>
      </c>
      <c r="AQ849" s="22" t="str">
        <f t="shared" ca="1" si="41"/>
        <v/>
      </c>
    </row>
    <row r="850" spans="1:43" x14ac:dyDescent="0.3">
      <c r="A850" s="2" t="s">
        <v>14815</v>
      </c>
      <c r="B850" s="2" t="s">
        <v>14816</v>
      </c>
      <c r="C850" s="2" t="s">
        <v>223</v>
      </c>
      <c r="D850" s="2" t="s">
        <v>82</v>
      </c>
      <c r="E850" s="2" t="s">
        <v>135</v>
      </c>
      <c r="F850" s="2">
        <v>26</v>
      </c>
      <c r="G850" s="2" t="s">
        <v>69</v>
      </c>
      <c r="H850" s="2" t="s">
        <v>398</v>
      </c>
      <c r="I850" s="2" t="s">
        <v>46</v>
      </c>
      <c r="J850" s="3">
        <v>45067</v>
      </c>
      <c r="K850" s="3">
        <v>45076</v>
      </c>
      <c r="L850" s="2" t="s">
        <v>36</v>
      </c>
      <c r="M850" s="2" t="s">
        <v>85</v>
      </c>
      <c r="N850" s="2" t="s">
        <v>624</v>
      </c>
      <c r="O850" s="4">
        <v>862000</v>
      </c>
      <c r="P850" s="4">
        <v>316300</v>
      </c>
      <c r="Q850" s="4">
        <v>545700</v>
      </c>
      <c r="R850" s="2">
        <v>36</v>
      </c>
      <c r="S850" s="5">
        <v>7.16</v>
      </c>
      <c r="T850" s="4">
        <v>18414.34</v>
      </c>
      <c r="U850" s="2" t="s">
        <v>73</v>
      </c>
      <c r="V850" s="2" t="s">
        <v>34</v>
      </c>
      <c r="W850" s="4">
        <v>607673.22</v>
      </c>
      <c r="X850" s="4">
        <v>55243.14</v>
      </c>
      <c r="Y850" s="4">
        <v>662916.36</v>
      </c>
      <c r="Z850" s="2">
        <v>87</v>
      </c>
      <c r="AA850" s="2" t="s">
        <v>59</v>
      </c>
      <c r="AB850" s="2" t="s">
        <v>15733</v>
      </c>
      <c r="AC850" s="2" t="s">
        <v>129</v>
      </c>
      <c r="AD850" s="2" t="s">
        <v>76</v>
      </c>
      <c r="AE850" s="5">
        <v>63.31</v>
      </c>
      <c r="AF850" s="2">
        <v>3</v>
      </c>
      <c r="AG850" s="2" t="s">
        <v>130</v>
      </c>
      <c r="AH850" s="2">
        <v>9</v>
      </c>
      <c r="AI850" s="6" t="str">
        <f t="shared" si="39"/>
        <v>25-34</v>
      </c>
      <c r="AJ850" s="11">
        <f>YEAR(tbl_LoanData[[#This Row],[Application Date]])</f>
        <v>2023</v>
      </c>
      <c r="AK850" s="11" t="str">
        <f>TEXT(tbl_LoanData[[#This Row],[Application Date]],"MMMM")</f>
        <v>May</v>
      </c>
      <c r="AL850" s="12">
        <f>DATE(YEAR(tbl_LoanData[[#This Row],[Application Date]]),MONTH(tbl_LoanData[[#This Row],[Application Date]]),1)</f>
        <v>45047</v>
      </c>
      <c r="AM850" s="14">
        <f ca="1">IF(AND(tbl_LoanData[[#This Row],[Application Date]]&gt;=EOMONTH(TODAY(),-1)+1,tbl_LoanData[[#This Row],[Application Date]]&lt;=TODAY()),tbl_LoanData[[#This Row],[Loan Amount]],0)</f>
        <v>0</v>
      </c>
      <c r="AN850" s="14">
        <f>tbl_LoanData[[#This Row],[Amount Paid]]-(Q850-X850)</f>
        <v>117216.35999999999</v>
      </c>
      <c r="AO850" s="14">
        <f>IF(tbl_LoanData[[#This Row],[Application Status]]="Approved",1,0)</f>
        <v>1</v>
      </c>
      <c r="AP850" s="22" t="str">
        <f t="shared" ca="1" si="40"/>
        <v/>
      </c>
      <c r="AQ850" s="22" t="str">
        <f t="shared" ca="1" si="41"/>
        <v/>
      </c>
    </row>
    <row r="851" spans="1:43" ht="14.4" customHeight="1" x14ac:dyDescent="0.3">
      <c r="A851" s="2" t="s">
        <v>14833</v>
      </c>
      <c r="B851" s="2" t="s">
        <v>14834</v>
      </c>
      <c r="C851" s="2" t="s">
        <v>655</v>
      </c>
      <c r="D851" s="2" t="s">
        <v>204</v>
      </c>
      <c r="E851" s="2" t="s">
        <v>209</v>
      </c>
      <c r="F851" s="2">
        <v>29</v>
      </c>
      <c r="G851" s="2" t="s">
        <v>69</v>
      </c>
      <c r="H851" s="2" t="s">
        <v>119</v>
      </c>
      <c r="I851" s="2" t="s">
        <v>43</v>
      </c>
      <c r="J851" s="3">
        <v>45059</v>
      </c>
      <c r="K851" s="3"/>
      <c r="L851" s="2" t="s">
        <v>39</v>
      </c>
      <c r="M851" s="2" t="s">
        <v>94</v>
      </c>
      <c r="N851" s="2" t="s">
        <v>365</v>
      </c>
      <c r="O851" s="4">
        <v>1217000</v>
      </c>
      <c r="P851" s="4">
        <v>198100</v>
      </c>
      <c r="Q851" s="4">
        <v>1018900</v>
      </c>
      <c r="R851" s="2">
        <v>48</v>
      </c>
      <c r="S851" s="5">
        <v>11.74</v>
      </c>
      <c r="T851" s="4">
        <v>31195.32</v>
      </c>
      <c r="U851" s="2" t="s">
        <v>113</v>
      </c>
      <c r="V851" s="2" t="s">
        <v>97</v>
      </c>
      <c r="W851" s="4">
        <v>0</v>
      </c>
      <c r="X851" s="4">
        <v>0</v>
      </c>
      <c r="Y851" s="4">
        <v>1497375.44</v>
      </c>
      <c r="Z851" s="2">
        <v>0</v>
      </c>
      <c r="AA851" s="2" t="s">
        <v>97</v>
      </c>
      <c r="AB851" s="2" t="s">
        <v>15730</v>
      </c>
      <c r="AC851" s="2" t="s">
        <v>106</v>
      </c>
      <c r="AD851" s="2" t="s">
        <v>76</v>
      </c>
      <c r="AE851" s="5">
        <v>83.72</v>
      </c>
      <c r="AF851" s="2">
        <v>0</v>
      </c>
      <c r="AG851" s="2" t="s">
        <v>97</v>
      </c>
      <c r="AH851" s="2"/>
      <c r="AI851" s="6" t="str">
        <f t="shared" si="39"/>
        <v>25-34</v>
      </c>
      <c r="AJ851" s="11">
        <f>YEAR(tbl_LoanData[[#This Row],[Application Date]])</f>
        <v>2023</v>
      </c>
      <c r="AK851" s="11" t="str">
        <f>TEXT(tbl_LoanData[[#This Row],[Application Date]],"MMMM")</f>
        <v>May</v>
      </c>
      <c r="AL851" s="12">
        <f>DATE(YEAR(tbl_LoanData[[#This Row],[Application Date]]),MONTH(tbl_LoanData[[#This Row],[Application Date]]),1)</f>
        <v>45047</v>
      </c>
      <c r="AM851" s="14">
        <f ca="1">IF(AND(tbl_LoanData[[#This Row],[Application Date]]&gt;=EOMONTH(TODAY(),-1)+1,tbl_LoanData[[#This Row],[Application Date]]&lt;=TODAY()),tbl_LoanData[[#This Row],[Loan Amount]],0)</f>
        <v>0</v>
      </c>
      <c r="AN851" s="14">
        <f>tbl_LoanData[[#This Row],[Amount Paid]]-(Q851-X851)</f>
        <v>-1018900</v>
      </c>
      <c r="AO851" s="14">
        <f>IF(tbl_LoanData[[#This Row],[Application Status]]="Approved",1,0)</f>
        <v>0</v>
      </c>
      <c r="AP851" s="22" t="str">
        <f t="shared" ca="1" si="40"/>
        <v/>
      </c>
      <c r="AQ851" s="22" t="str">
        <f t="shared" ca="1" si="41"/>
        <v/>
      </c>
    </row>
    <row r="852" spans="1:43" x14ac:dyDescent="0.3">
      <c r="A852" s="2" t="s">
        <v>14899</v>
      </c>
      <c r="B852" s="2" t="s">
        <v>14900</v>
      </c>
      <c r="C852" s="2" t="s">
        <v>220</v>
      </c>
      <c r="D852" s="2" t="s">
        <v>134</v>
      </c>
      <c r="E852" s="2" t="s">
        <v>284</v>
      </c>
      <c r="F852" s="2">
        <v>45</v>
      </c>
      <c r="G852" s="2" t="s">
        <v>69</v>
      </c>
      <c r="H852" s="2" t="s">
        <v>259</v>
      </c>
      <c r="I852" s="2" t="s">
        <v>43</v>
      </c>
      <c r="J852" s="3">
        <v>45055</v>
      </c>
      <c r="K852" s="3">
        <v>45057</v>
      </c>
      <c r="L852" s="2" t="s">
        <v>40</v>
      </c>
      <c r="M852" s="2" t="s">
        <v>85</v>
      </c>
      <c r="N852" s="2" t="s">
        <v>270</v>
      </c>
      <c r="O852" s="4">
        <v>970000</v>
      </c>
      <c r="P852" s="4">
        <v>350400</v>
      </c>
      <c r="Q852" s="4">
        <v>619600</v>
      </c>
      <c r="R852" s="2">
        <v>48</v>
      </c>
      <c r="S852" s="5">
        <v>13.07</v>
      </c>
      <c r="T852" s="4">
        <v>19656.810000000001</v>
      </c>
      <c r="U852" s="2" t="s">
        <v>73</v>
      </c>
      <c r="V852" s="2" t="s">
        <v>74</v>
      </c>
      <c r="W852" s="4">
        <v>727301.97</v>
      </c>
      <c r="X852" s="4">
        <v>216224.91</v>
      </c>
      <c r="Y852" s="4">
        <v>943526.88</v>
      </c>
      <c r="Z852" s="2">
        <v>62</v>
      </c>
      <c r="AA852" s="2" t="s">
        <v>59</v>
      </c>
      <c r="AB852" s="2" t="s">
        <v>15729</v>
      </c>
      <c r="AC852" s="2" t="s">
        <v>332</v>
      </c>
      <c r="AD852" s="2" t="s">
        <v>76</v>
      </c>
      <c r="AE852" s="5">
        <v>63.88</v>
      </c>
      <c r="AF852" s="2">
        <v>2</v>
      </c>
      <c r="AG852" s="2" t="s">
        <v>130</v>
      </c>
      <c r="AH852" s="2">
        <v>2</v>
      </c>
      <c r="AI852" s="6" t="str">
        <f t="shared" si="39"/>
        <v>45-54</v>
      </c>
      <c r="AJ852" s="11">
        <f>YEAR(tbl_LoanData[[#This Row],[Application Date]])</f>
        <v>2023</v>
      </c>
      <c r="AK852" s="11" t="str">
        <f>TEXT(tbl_LoanData[[#This Row],[Application Date]],"MMMM")</f>
        <v>May</v>
      </c>
      <c r="AL852" s="12">
        <f>DATE(YEAR(tbl_LoanData[[#This Row],[Application Date]]),MONTH(tbl_LoanData[[#This Row],[Application Date]]),1)</f>
        <v>45047</v>
      </c>
      <c r="AM852" s="14">
        <f ca="1">IF(AND(tbl_LoanData[[#This Row],[Application Date]]&gt;=EOMONTH(TODAY(),-1)+1,tbl_LoanData[[#This Row],[Application Date]]&lt;=TODAY()),tbl_LoanData[[#This Row],[Loan Amount]],0)</f>
        <v>0</v>
      </c>
      <c r="AN852" s="14">
        <f>tbl_LoanData[[#This Row],[Amount Paid]]-(Q852-X852)</f>
        <v>323926.88</v>
      </c>
      <c r="AO852" s="14">
        <f>IF(tbl_LoanData[[#This Row],[Application Status]]="Approved",1,0)</f>
        <v>1</v>
      </c>
      <c r="AP852" s="22" t="str">
        <f t="shared" ca="1" si="40"/>
        <v/>
      </c>
      <c r="AQ852" s="22" t="str">
        <f t="shared" ca="1" si="41"/>
        <v/>
      </c>
    </row>
    <row r="853" spans="1:43" ht="14.4" customHeight="1" x14ac:dyDescent="0.3">
      <c r="A853" s="2" t="s">
        <v>14997</v>
      </c>
      <c r="B853" s="2" t="s">
        <v>14998</v>
      </c>
      <c r="C853" s="2" t="s">
        <v>508</v>
      </c>
      <c r="D853" s="2" t="s">
        <v>134</v>
      </c>
      <c r="E853" s="2" t="s">
        <v>394</v>
      </c>
      <c r="F853" s="2">
        <v>63</v>
      </c>
      <c r="G853" s="2" t="s">
        <v>83</v>
      </c>
      <c r="H853" s="2" t="s">
        <v>205</v>
      </c>
      <c r="I853" s="2" t="s">
        <v>49</v>
      </c>
      <c r="J853" s="3">
        <v>45054</v>
      </c>
      <c r="K853" s="3">
        <v>45073</v>
      </c>
      <c r="L853" s="2" t="s">
        <v>39</v>
      </c>
      <c r="M853" s="2" t="s">
        <v>94</v>
      </c>
      <c r="N853" s="2" t="s">
        <v>365</v>
      </c>
      <c r="O853" s="4">
        <v>1620000</v>
      </c>
      <c r="P853" s="4">
        <v>226400</v>
      </c>
      <c r="Q853" s="4">
        <v>1393600</v>
      </c>
      <c r="R853" s="2">
        <v>36</v>
      </c>
      <c r="S853" s="5">
        <v>7.5</v>
      </c>
      <c r="T853" s="4">
        <v>47421.11</v>
      </c>
      <c r="U853" s="2" t="s">
        <v>73</v>
      </c>
      <c r="V853" s="2" t="s">
        <v>33</v>
      </c>
      <c r="W853" s="4">
        <v>1707160</v>
      </c>
      <c r="X853" s="4">
        <v>0</v>
      </c>
      <c r="Y853" s="4">
        <v>1707160</v>
      </c>
      <c r="Z853" s="2">
        <v>0</v>
      </c>
      <c r="AA853" s="2" t="s">
        <v>56</v>
      </c>
      <c r="AB853" s="2" t="s">
        <v>15735</v>
      </c>
      <c r="AC853" s="2" t="s">
        <v>106</v>
      </c>
      <c r="AD853" s="2" t="s">
        <v>76</v>
      </c>
      <c r="AE853" s="5">
        <v>86.02</v>
      </c>
      <c r="AF853" s="2">
        <v>0</v>
      </c>
      <c r="AG853" s="2" t="s">
        <v>77</v>
      </c>
      <c r="AH853" s="2">
        <v>19</v>
      </c>
      <c r="AI853" s="6" t="str">
        <f t="shared" si="39"/>
        <v>55-64</v>
      </c>
      <c r="AJ853" s="11">
        <f>YEAR(tbl_LoanData[[#This Row],[Application Date]])</f>
        <v>2023</v>
      </c>
      <c r="AK853" s="11" t="str">
        <f>TEXT(tbl_LoanData[[#This Row],[Application Date]],"MMMM")</f>
        <v>May</v>
      </c>
      <c r="AL853" s="12">
        <f>DATE(YEAR(tbl_LoanData[[#This Row],[Application Date]]),MONTH(tbl_LoanData[[#This Row],[Application Date]]),1)</f>
        <v>45047</v>
      </c>
      <c r="AM853" s="14">
        <f ca="1">IF(AND(tbl_LoanData[[#This Row],[Application Date]]&gt;=EOMONTH(TODAY(),-1)+1,tbl_LoanData[[#This Row],[Application Date]]&lt;=TODAY()),tbl_LoanData[[#This Row],[Loan Amount]],0)</f>
        <v>0</v>
      </c>
      <c r="AN853" s="14">
        <f>tbl_LoanData[[#This Row],[Amount Paid]]-(Q853-X853)</f>
        <v>313560</v>
      </c>
      <c r="AO853" s="14">
        <f>IF(tbl_LoanData[[#This Row],[Application Status]]="Approved",1,0)</f>
        <v>1</v>
      </c>
      <c r="AP853" s="22" t="str">
        <f t="shared" ca="1" si="40"/>
        <v/>
      </c>
      <c r="AQ853" s="22" t="str">
        <f t="shared" ca="1" si="41"/>
        <v/>
      </c>
    </row>
    <row r="854" spans="1:43" ht="14.4" customHeight="1" x14ac:dyDescent="0.3">
      <c r="A854" s="2" t="s">
        <v>15045</v>
      </c>
      <c r="B854" s="2" t="s">
        <v>15046</v>
      </c>
      <c r="C854" s="2" t="s">
        <v>181</v>
      </c>
      <c r="D854" s="2" t="s">
        <v>268</v>
      </c>
      <c r="E854" s="2" t="s">
        <v>92</v>
      </c>
      <c r="F854" s="2">
        <v>34</v>
      </c>
      <c r="G854" s="2" t="s">
        <v>83</v>
      </c>
      <c r="H854" s="2" t="s">
        <v>250</v>
      </c>
      <c r="I854" s="2" t="s">
        <v>52</v>
      </c>
      <c r="J854" s="3">
        <v>45063</v>
      </c>
      <c r="K854" s="3"/>
      <c r="L854" s="2" t="s">
        <v>37</v>
      </c>
      <c r="M854" s="2" t="s">
        <v>104</v>
      </c>
      <c r="N854" s="2" t="s">
        <v>192</v>
      </c>
      <c r="O854" s="4">
        <v>152000</v>
      </c>
      <c r="P854" s="4">
        <v>60400</v>
      </c>
      <c r="Q854" s="4">
        <v>91600</v>
      </c>
      <c r="R854" s="2">
        <v>24</v>
      </c>
      <c r="S854" s="5">
        <v>5.56</v>
      </c>
      <c r="T854" s="4">
        <v>4241.08</v>
      </c>
      <c r="U854" s="2" t="s">
        <v>96</v>
      </c>
      <c r="V854" s="2" t="s">
        <v>97</v>
      </c>
      <c r="W854" s="4">
        <v>0</v>
      </c>
      <c r="X854" s="4">
        <v>0</v>
      </c>
      <c r="Y854" s="4">
        <v>101785.92</v>
      </c>
      <c r="Z854" s="2">
        <v>0</v>
      </c>
      <c r="AA854" s="2" t="s">
        <v>97</v>
      </c>
      <c r="AB854" s="2" t="s">
        <v>15732</v>
      </c>
      <c r="AC854" s="2" t="s">
        <v>75</v>
      </c>
      <c r="AD854" s="2" t="s">
        <v>76</v>
      </c>
      <c r="AE854" s="5">
        <v>60.26</v>
      </c>
      <c r="AF854" s="2">
        <v>0</v>
      </c>
      <c r="AG854" s="2" t="s">
        <v>97</v>
      </c>
      <c r="AH854" s="2"/>
      <c r="AI854" s="6" t="str">
        <f t="shared" si="39"/>
        <v>25-34</v>
      </c>
      <c r="AJ854" s="11">
        <f>YEAR(tbl_LoanData[[#This Row],[Application Date]])</f>
        <v>2023</v>
      </c>
      <c r="AK854" s="11" t="str">
        <f>TEXT(tbl_LoanData[[#This Row],[Application Date]],"MMMM")</f>
        <v>May</v>
      </c>
      <c r="AL854" s="12">
        <f>DATE(YEAR(tbl_LoanData[[#This Row],[Application Date]]),MONTH(tbl_LoanData[[#This Row],[Application Date]]),1)</f>
        <v>45047</v>
      </c>
      <c r="AM854" s="14">
        <f ca="1">IF(AND(tbl_LoanData[[#This Row],[Application Date]]&gt;=EOMONTH(TODAY(),-1)+1,tbl_LoanData[[#This Row],[Application Date]]&lt;=TODAY()),tbl_LoanData[[#This Row],[Loan Amount]],0)</f>
        <v>0</v>
      </c>
      <c r="AN854" s="14">
        <f>tbl_LoanData[[#This Row],[Amount Paid]]-(Q854-X854)</f>
        <v>-91600</v>
      </c>
      <c r="AO854" s="14">
        <f>IF(tbl_LoanData[[#This Row],[Application Status]]="Approved",1,0)</f>
        <v>0</v>
      </c>
      <c r="AP854" s="22" t="str">
        <f t="shared" ca="1" si="40"/>
        <v/>
      </c>
      <c r="AQ854" s="22" t="str">
        <f t="shared" ca="1" si="41"/>
        <v/>
      </c>
    </row>
    <row r="855" spans="1:43" ht="14.4" customHeight="1" x14ac:dyDescent="0.3">
      <c r="A855" s="2" t="s">
        <v>15091</v>
      </c>
      <c r="B855" s="2" t="s">
        <v>15092</v>
      </c>
      <c r="C855" s="2" t="s">
        <v>644</v>
      </c>
      <c r="D855" s="2" t="s">
        <v>67</v>
      </c>
      <c r="E855" s="2" t="s">
        <v>176</v>
      </c>
      <c r="F855" s="2">
        <v>22</v>
      </c>
      <c r="G855" s="2" t="s">
        <v>83</v>
      </c>
      <c r="H855" s="2" t="s">
        <v>278</v>
      </c>
      <c r="I855" s="2" t="s">
        <v>45</v>
      </c>
      <c r="J855" s="3">
        <v>45071</v>
      </c>
      <c r="K855" s="3"/>
      <c r="L855" s="2" t="s">
        <v>40</v>
      </c>
      <c r="M855" s="2" t="s">
        <v>157</v>
      </c>
      <c r="N855" s="2" t="s">
        <v>328</v>
      </c>
      <c r="O855" s="4">
        <v>881000</v>
      </c>
      <c r="P855" s="4">
        <v>281300</v>
      </c>
      <c r="Q855" s="4">
        <v>599700</v>
      </c>
      <c r="R855" s="2">
        <v>18</v>
      </c>
      <c r="S855" s="5">
        <v>5.76</v>
      </c>
      <c r="T855" s="4">
        <v>36195.230000000003</v>
      </c>
      <c r="U855" s="2" t="s">
        <v>96</v>
      </c>
      <c r="V855" s="2" t="s">
        <v>97</v>
      </c>
      <c r="W855" s="4">
        <v>0</v>
      </c>
      <c r="X855" s="4">
        <v>0</v>
      </c>
      <c r="Y855" s="4">
        <v>651514.07999999996</v>
      </c>
      <c r="Z855" s="2">
        <v>0</v>
      </c>
      <c r="AA855" s="2" t="s">
        <v>97</v>
      </c>
      <c r="AB855" s="2" t="s">
        <v>15732</v>
      </c>
      <c r="AC855" s="2" t="s">
        <v>121</v>
      </c>
      <c r="AD855" s="2" t="s">
        <v>76</v>
      </c>
      <c r="AE855" s="5">
        <v>68.069999999999993</v>
      </c>
      <c r="AF855" s="2">
        <v>0</v>
      </c>
      <c r="AG855" s="2" t="s">
        <v>97</v>
      </c>
      <c r="AH855" s="2"/>
      <c r="AI855" s="6" t="str">
        <f t="shared" si="39"/>
        <v>18-24</v>
      </c>
      <c r="AJ855" s="11">
        <f>YEAR(tbl_LoanData[[#This Row],[Application Date]])</f>
        <v>2023</v>
      </c>
      <c r="AK855" s="11" t="str">
        <f>TEXT(tbl_LoanData[[#This Row],[Application Date]],"MMMM")</f>
        <v>May</v>
      </c>
      <c r="AL855" s="12">
        <f>DATE(YEAR(tbl_LoanData[[#This Row],[Application Date]]),MONTH(tbl_LoanData[[#This Row],[Application Date]]),1)</f>
        <v>45047</v>
      </c>
      <c r="AM855" s="14">
        <f ca="1">IF(AND(tbl_LoanData[[#This Row],[Application Date]]&gt;=EOMONTH(TODAY(),-1)+1,tbl_LoanData[[#This Row],[Application Date]]&lt;=TODAY()),tbl_LoanData[[#This Row],[Loan Amount]],0)</f>
        <v>0</v>
      </c>
      <c r="AN855" s="14">
        <f>tbl_LoanData[[#This Row],[Amount Paid]]-(Q855-X855)</f>
        <v>-599700</v>
      </c>
      <c r="AO855" s="14">
        <f>IF(tbl_LoanData[[#This Row],[Application Status]]="Approved",1,0)</f>
        <v>0</v>
      </c>
      <c r="AP855" s="22" t="str">
        <f t="shared" ca="1" si="40"/>
        <v/>
      </c>
      <c r="AQ855" s="22" t="str">
        <f t="shared" ca="1" si="41"/>
        <v/>
      </c>
    </row>
    <row r="856" spans="1:43" ht="14.4" customHeight="1" x14ac:dyDescent="0.3">
      <c r="A856" s="2" t="s">
        <v>15107</v>
      </c>
      <c r="B856" s="2" t="s">
        <v>15108</v>
      </c>
      <c r="C856" s="2" t="s">
        <v>142</v>
      </c>
      <c r="D856" s="2" t="s">
        <v>101</v>
      </c>
      <c r="E856" s="2" t="s">
        <v>150</v>
      </c>
      <c r="F856" s="2">
        <v>40</v>
      </c>
      <c r="G856" s="2" t="s">
        <v>83</v>
      </c>
      <c r="H856" s="2" t="s">
        <v>205</v>
      </c>
      <c r="I856" s="2" t="s">
        <v>49</v>
      </c>
      <c r="J856" s="3">
        <v>45071</v>
      </c>
      <c r="K856" s="3">
        <v>45078</v>
      </c>
      <c r="L856" s="2" t="s">
        <v>40</v>
      </c>
      <c r="M856" s="2" t="s">
        <v>94</v>
      </c>
      <c r="N856" s="2" t="s">
        <v>95</v>
      </c>
      <c r="O856" s="4">
        <v>1599000</v>
      </c>
      <c r="P856" s="4">
        <v>407400</v>
      </c>
      <c r="Q856" s="4">
        <v>1191600</v>
      </c>
      <c r="R856" s="2">
        <v>24</v>
      </c>
      <c r="S856" s="5">
        <v>14.84</v>
      </c>
      <c r="T856" s="4">
        <v>64386.12</v>
      </c>
      <c r="U856" s="2" t="s">
        <v>73</v>
      </c>
      <c r="V856" s="2" t="s">
        <v>33</v>
      </c>
      <c r="W856" s="4">
        <v>1545266.88</v>
      </c>
      <c r="X856" s="4">
        <v>0</v>
      </c>
      <c r="Y856" s="4">
        <v>1545266.88</v>
      </c>
      <c r="Z856" s="2">
        <v>0</v>
      </c>
      <c r="AA856" s="2" t="s">
        <v>56</v>
      </c>
      <c r="AB856" s="2" t="s">
        <v>15728</v>
      </c>
      <c r="AC856" s="2" t="s">
        <v>332</v>
      </c>
      <c r="AD856" s="2" t="s">
        <v>76</v>
      </c>
      <c r="AE856" s="5">
        <v>74.52</v>
      </c>
      <c r="AF856" s="2">
        <v>0</v>
      </c>
      <c r="AG856" s="2" t="s">
        <v>77</v>
      </c>
      <c r="AH856" s="2">
        <v>7</v>
      </c>
      <c r="AI856" s="6" t="str">
        <f t="shared" si="39"/>
        <v>35-44</v>
      </c>
      <c r="AJ856" s="11">
        <f>YEAR(tbl_LoanData[[#This Row],[Application Date]])</f>
        <v>2023</v>
      </c>
      <c r="AK856" s="11" t="str">
        <f>TEXT(tbl_LoanData[[#This Row],[Application Date]],"MMMM")</f>
        <v>May</v>
      </c>
      <c r="AL856" s="12">
        <f>DATE(YEAR(tbl_LoanData[[#This Row],[Application Date]]),MONTH(tbl_LoanData[[#This Row],[Application Date]]),1)</f>
        <v>45047</v>
      </c>
      <c r="AM856" s="14">
        <f ca="1">IF(AND(tbl_LoanData[[#This Row],[Application Date]]&gt;=EOMONTH(TODAY(),-1)+1,tbl_LoanData[[#This Row],[Application Date]]&lt;=TODAY()),tbl_LoanData[[#This Row],[Loan Amount]],0)</f>
        <v>0</v>
      </c>
      <c r="AN856" s="14">
        <f>tbl_LoanData[[#This Row],[Amount Paid]]-(Q856-X856)</f>
        <v>353666.87999999989</v>
      </c>
      <c r="AO856" s="14">
        <f>IF(tbl_LoanData[[#This Row],[Application Status]]="Approved",1,0)</f>
        <v>1</v>
      </c>
      <c r="AP856" s="22" t="str">
        <f t="shared" ca="1" si="40"/>
        <v/>
      </c>
      <c r="AQ856" s="22" t="str">
        <f t="shared" ca="1" si="41"/>
        <v/>
      </c>
    </row>
    <row r="857" spans="1:43" ht="14.4" customHeight="1" x14ac:dyDescent="0.3">
      <c r="A857" s="2" t="s">
        <v>15245</v>
      </c>
      <c r="B857" s="2" t="s">
        <v>15246</v>
      </c>
      <c r="C857" s="2" t="s">
        <v>986</v>
      </c>
      <c r="D857" s="2" t="s">
        <v>161</v>
      </c>
      <c r="E857" s="2" t="s">
        <v>182</v>
      </c>
      <c r="F857" s="2">
        <v>49</v>
      </c>
      <c r="G857" s="2" t="s">
        <v>83</v>
      </c>
      <c r="H857" s="2" t="s">
        <v>228</v>
      </c>
      <c r="I857" s="2" t="s">
        <v>43</v>
      </c>
      <c r="J857" s="3">
        <v>45068</v>
      </c>
      <c r="K857" s="3">
        <v>45084</v>
      </c>
      <c r="L857" s="2" t="s">
        <v>40</v>
      </c>
      <c r="M857" s="2" t="s">
        <v>85</v>
      </c>
      <c r="N857" s="2" t="s">
        <v>270</v>
      </c>
      <c r="O857" s="4">
        <v>1549000</v>
      </c>
      <c r="P857" s="4">
        <v>616200</v>
      </c>
      <c r="Q857" s="4">
        <v>932800</v>
      </c>
      <c r="R857" s="2">
        <v>36</v>
      </c>
      <c r="S857" s="5">
        <v>5.27</v>
      </c>
      <c r="T857" s="4">
        <v>30007.66</v>
      </c>
      <c r="U857" s="2" t="s">
        <v>73</v>
      </c>
      <c r="V857" s="2" t="s">
        <v>33</v>
      </c>
      <c r="W857" s="4">
        <v>1080275.68</v>
      </c>
      <c r="X857" s="4">
        <v>0</v>
      </c>
      <c r="Y857" s="4">
        <v>1080275.68</v>
      </c>
      <c r="Z857" s="2">
        <v>0</v>
      </c>
      <c r="AA857" s="2" t="s">
        <v>56</v>
      </c>
      <c r="AB857" s="2" t="s">
        <v>15734</v>
      </c>
      <c r="AC857" s="2" t="s">
        <v>213</v>
      </c>
      <c r="AD857" s="2" t="s">
        <v>76</v>
      </c>
      <c r="AE857" s="5">
        <v>60.22</v>
      </c>
      <c r="AF857" s="2">
        <v>0</v>
      </c>
      <c r="AG857" s="2" t="s">
        <v>77</v>
      </c>
      <c r="AH857" s="2">
        <v>16</v>
      </c>
      <c r="AI857" s="6" t="str">
        <f t="shared" si="39"/>
        <v>45-54</v>
      </c>
      <c r="AJ857" s="11">
        <f>YEAR(tbl_LoanData[[#This Row],[Application Date]])</f>
        <v>2023</v>
      </c>
      <c r="AK857" s="11" t="str">
        <f>TEXT(tbl_LoanData[[#This Row],[Application Date]],"MMMM")</f>
        <v>May</v>
      </c>
      <c r="AL857" s="12">
        <f>DATE(YEAR(tbl_LoanData[[#This Row],[Application Date]]),MONTH(tbl_LoanData[[#This Row],[Application Date]]),1)</f>
        <v>45047</v>
      </c>
      <c r="AM857" s="14">
        <f ca="1">IF(AND(tbl_LoanData[[#This Row],[Application Date]]&gt;=EOMONTH(TODAY(),-1)+1,tbl_LoanData[[#This Row],[Application Date]]&lt;=TODAY()),tbl_LoanData[[#This Row],[Loan Amount]],0)</f>
        <v>0</v>
      </c>
      <c r="AN857" s="14">
        <f>tbl_LoanData[[#This Row],[Amount Paid]]-(Q857-X857)</f>
        <v>147475.67999999993</v>
      </c>
      <c r="AO857" s="14">
        <f>IF(tbl_LoanData[[#This Row],[Application Status]]="Approved",1,0)</f>
        <v>1</v>
      </c>
      <c r="AP857" s="22" t="str">
        <f t="shared" ca="1" si="40"/>
        <v/>
      </c>
      <c r="AQ857" s="22" t="str">
        <f t="shared" ca="1" si="41"/>
        <v/>
      </c>
    </row>
    <row r="858" spans="1:43" ht="14.4" customHeight="1" x14ac:dyDescent="0.3">
      <c r="A858" s="2" t="s">
        <v>15313</v>
      </c>
      <c r="B858" s="2" t="s">
        <v>15314</v>
      </c>
      <c r="C858" s="2" t="s">
        <v>560</v>
      </c>
      <c r="D858" s="2" t="s">
        <v>134</v>
      </c>
      <c r="E858" s="2" t="s">
        <v>81</v>
      </c>
      <c r="F858" s="2">
        <v>21</v>
      </c>
      <c r="G858" s="2" t="s">
        <v>69</v>
      </c>
      <c r="H858" s="2" t="s">
        <v>313</v>
      </c>
      <c r="I858" s="2" t="s">
        <v>44</v>
      </c>
      <c r="J858" s="3">
        <v>45055</v>
      </c>
      <c r="K858" s="3">
        <v>45076</v>
      </c>
      <c r="L858" s="2" t="s">
        <v>40</v>
      </c>
      <c r="M858" s="2" t="s">
        <v>157</v>
      </c>
      <c r="N858" s="2" t="s">
        <v>299</v>
      </c>
      <c r="O858" s="4">
        <v>1176000</v>
      </c>
      <c r="P858" s="4">
        <v>395500</v>
      </c>
      <c r="Q858" s="4">
        <v>780500</v>
      </c>
      <c r="R858" s="2">
        <v>48</v>
      </c>
      <c r="S858" s="5">
        <v>6.68</v>
      </c>
      <c r="T858" s="4">
        <v>20605.2</v>
      </c>
      <c r="U858" s="2" t="s">
        <v>73</v>
      </c>
      <c r="V858" s="2" t="s">
        <v>74</v>
      </c>
      <c r="W858" s="4">
        <v>762392.4</v>
      </c>
      <c r="X858" s="4">
        <v>226657.2</v>
      </c>
      <c r="Y858" s="4">
        <v>989049.6</v>
      </c>
      <c r="Z858" s="2">
        <v>62</v>
      </c>
      <c r="AA858" s="2" t="s">
        <v>59</v>
      </c>
      <c r="AB858" s="2" t="s">
        <v>15733</v>
      </c>
      <c r="AC858" s="2" t="s">
        <v>106</v>
      </c>
      <c r="AD858" s="2" t="s">
        <v>76</v>
      </c>
      <c r="AE858" s="5">
        <v>66.37</v>
      </c>
      <c r="AF858" s="2">
        <v>2</v>
      </c>
      <c r="AG858" s="2" t="s">
        <v>130</v>
      </c>
      <c r="AH858" s="2">
        <v>21</v>
      </c>
      <c r="AI858" s="6" t="str">
        <f t="shared" si="39"/>
        <v>18-24</v>
      </c>
      <c r="AJ858" s="11">
        <f>YEAR(tbl_LoanData[[#This Row],[Application Date]])</f>
        <v>2023</v>
      </c>
      <c r="AK858" s="11" t="str">
        <f>TEXT(tbl_LoanData[[#This Row],[Application Date]],"MMMM")</f>
        <v>May</v>
      </c>
      <c r="AL858" s="12">
        <f>DATE(YEAR(tbl_LoanData[[#This Row],[Application Date]]),MONTH(tbl_LoanData[[#This Row],[Application Date]]),1)</f>
        <v>45047</v>
      </c>
      <c r="AM858" s="14">
        <f ca="1">IF(AND(tbl_LoanData[[#This Row],[Application Date]]&gt;=EOMONTH(TODAY(),-1)+1,tbl_LoanData[[#This Row],[Application Date]]&lt;=TODAY()),tbl_LoanData[[#This Row],[Loan Amount]],0)</f>
        <v>0</v>
      </c>
      <c r="AN858" s="14">
        <f>tbl_LoanData[[#This Row],[Amount Paid]]-(Q858-X858)</f>
        <v>208549.59999999998</v>
      </c>
      <c r="AO858" s="14">
        <f>IF(tbl_LoanData[[#This Row],[Application Status]]="Approved",1,0)</f>
        <v>1</v>
      </c>
      <c r="AP858" s="22" t="str">
        <f t="shared" ca="1" si="40"/>
        <v/>
      </c>
      <c r="AQ858" s="22" t="str">
        <f t="shared" ca="1" si="41"/>
        <v/>
      </c>
    </row>
    <row r="859" spans="1:43" ht="14.4" customHeight="1" x14ac:dyDescent="0.3">
      <c r="A859" s="2" t="s">
        <v>251</v>
      </c>
      <c r="B859" s="2" t="s">
        <v>252</v>
      </c>
      <c r="C859" s="2" t="s">
        <v>253</v>
      </c>
      <c r="D859" s="2" t="s">
        <v>254</v>
      </c>
      <c r="E859" s="2" t="s">
        <v>255</v>
      </c>
      <c r="F859" s="2">
        <v>44</v>
      </c>
      <c r="G859" s="2" t="s">
        <v>69</v>
      </c>
      <c r="H859" s="2" t="s">
        <v>256</v>
      </c>
      <c r="I859" s="2" t="s">
        <v>43</v>
      </c>
      <c r="J859" s="3">
        <v>45104</v>
      </c>
      <c r="K859" s="3">
        <v>45114</v>
      </c>
      <c r="L859" s="2" t="s">
        <v>40</v>
      </c>
      <c r="M859" s="2" t="s">
        <v>85</v>
      </c>
      <c r="N859" s="2" t="s">
        <v>86</v>
      </c>
      <c r="O859" s="4">
        <v>1213000</v>
      </c>
      <c r="P859" s="4">
        <v>234400</v>
      </c>
      <c r="Q859" s="4">
        <v>978600</v>
      </c>
      <c r="R859" s="2">
        <v>60</v>
      </c>
      <c r="S859" s="5">
        <v>9.7799999999999994</v>
      </c>
      <c r="T859" s="4">
        <v>24285.59</v>
      </c>
      <c r="U859" s="2" t="s">
        <v>73</v>
      </c>
      <c r="V859" s="2" t="s">
        <v>74</v>
      </c>
      <c r="W859" s="4">
        <v>874281.24</v>
      </c>
      <c r="X859" s="4">
        <v>582854.16</v>
      </c>
      <c r="Y859" s="4">
        <v>1457135.4</v>
      </c>
      <c r="Z859" s="2">
        <v>30</v>
      </c>
      <c r="AA859" s="2" t="s">
        <v>57</v>
      </c>
      <c r="AB859" s="2" t="s">
        <v>15730</v>
      </c>
      <c r="AC859" s="2" t="s">
        <v>138</v>
      </c>
      <c r="AD859" s="2" t="s">
        <v>76</v>
      </c>
      <c r="AE859" s="5">
        <v>80.680000000000007</v>
      </c>
      <c r="AF859" s="2">
        <v>1</v>
      </c>
      <c r="AG859" s="2" t="s">
        <v>77</v>
      </c>
      <c r="AH859" s="2">
        <v>10</v>
      </c>
      <c r="AI859" s="6" t="str">
        <f t="shared" si="39"/>
        <v>35-44</v>
      </c>
      <c r="AJ859" s="11">
        <f>YEAR(tbl_LoanData[[#This Row],[Application Date]])</f>
        <v>2023</v>
      </c>
      <c r="AK859" s="11" t="str">
        <f>TEXT(tbl_LoanData[[#This Row],[Application Date]],"MMMM")</f>
        <v>June</v>
      </c>
      <c r="AL859" s="12">
        <f>DATE(YEAR(tbl_LoanData[[#This Row],[Application Date]]),MONTH(tbl_LoanData[[#This Row],[Application Date]]),1)</f>
        <v>45078</v>
      </c>
      <c r="AM859" s="14">
        <f ca="1">IF(AND(tbl_LoanData[[#This Row],[Application Date]]&gt;=EOMONTH(TODAY(),-1)+1,tbl_LoanData[[#This Row],[Application Date]]&lt;=TODAY()),tbl_LoanData[[#This Row],[Loan Amount]],0)</f>
        <v>0</v>
      </c>
      <c r="AN859" s="14">
        <f>tbl_LoanData[[#This Row],[Amount Paid]]-(Q859-X859)</f>
        <v>478535.4</v>
      </c>
      <c r="AO859" s="14">
        <f>IF(tbl_LoanData[[#This Row],[Application Status]]="Approved",1,0)</f>
        <v>1</v>
      </c>
      <c r="AP859" s="22" t="str">
        <f t="shared" ca="1" si="40"/>
        <v/>
      </c>
      <c r="AQ859" s="22" t="str">
        <f t="shared" ca="1" si="41"/>
        <v/>
      </c>
    </row>
    <row r="860" spans="1:43" ht="14.4" customHeight="1" x14ac:dyDescent="0.3">
      <c r="A860" s="2" t="s">
        <v>421</v>
      </c>
      <c r="B860" s="2" t="s">
        <v>422</v>
      </c>
      <c r="C860" s="2" t="s">
        <v>423</v>
      </c>
      <c r="D860" s="2" t="s">
        <v>117</v>
      </c>
      <c r="E860" s="2" t="s">
        <v>135</v>
      </c>
      <c r="F860" s="2">
        <v>59</v>
      </c>
      <c r="G860" s="2" t="s">
        <v>69</v>
      </c>
      <c r="H860" s="2" t="s">
        <v>285</v>
      </c>
      <c r="I860" s="2" t="s">
        <v>55</v>
      </c>
      <c r="J860" s="3">
        <v>45090</v>
      </c>
      <c r="K860" s="3">
        <v>45099</v>
      </c>
      <c r="L860" s="2" t="s">
        <v>39</v>
      </c>
      <c r="M860" s="2" t="s">
        <v>94</v>
      </c>
      <c r="N860" s="2" t="s">
        <v>418</v>
      </c>
      <c r="O860" s="4">
        <v>1313000</v>
      </c>
      <c r="P860" s="4">
        <v>150200</v>
      </c>
      <c r="Q860" s="4">
        <v>1162800</v>
      </c>
      <c r="R860" s="2">
        <v>24</v>
      </c>
      <c r="S860" s="5">
        <v>9.27</v>
      </c>
      <c r="T860" s="4">
        <v>57432.63</v>
      </c>
      <c r="U860" s="2" t="s">
        <v>73</v>
      </c>
      <c r="V860" s="2" t="s">
        <v>33</v>
      </c>
      <c r="W860" s="4">
        <v>1378383.12</v>
      </c>
      <c r="X860" s="4">
        <v>0</v>
      </c>
      <c r="Y860" s="4">
        <v>1378383.12</v>
      </c>
      <c r="Z860" s="2">
        <v>0</v>
      </c>
      <c r="AA860" s="2" t="s">
        <v>56</v>
      </c>
      <c r="AB860" s="2" t="s">
        <v>15731</v>
      </c>
      <c r="AC860" s="2" t="s">
        <v>213</v>
      </c>
      <c r="AD860" s="2" t="s">
        <v>76</v>
      </c>
      <c r="AE860" s="5">
        <v>88.56</v>
      </c>
      <c r="AF860" s="2">
        <v>0</v>
      </c>
      <c r="AG860" s="2" t="s">
        <v>77</v>
      </c>
      <c r="AH860" s="2">
        <v>9</v>
      </c>
      <c r="AI860" s="6" t="str">
        <f t="shared" si="39"/>
        <v>55-64</v>
      </c>
      <c r="AJ860" s="11">
        <f>YEAR(tbl_LoanData[[#This Row],[Application Date]])</f>
        <v>2023</v>
      </c>
      <c r="AK860" s="11" t="str">
        <f>TEXT(tbl_LoanData[[#This Row],[Application Date]],"MMMM")</f>
        <v>June</v>
      </c>
      <c r="AL860" s="12">
        <f>DATE(YEAR(tbl_LoanData[[#This Row],[Application Date]]),MONTH(tbl_LoanData[[#This Row],[Application Date]]),1)</f>
        <v>45078</v>
      </c>
      <c r="AM860" s="14">
        <f ca="1">IF(AND(tbl_LoanData[[#This Row],[Application Date]]&gt;=EOMONTH(TODAY(),-1)+1,tbl_LoanData[[#This Row],[Application Date]]&lt;=TODAY()),tbl_LoanData[[#This Row],[Loan Amount]],0)</f>
        <v>0</v>
      </c>
      <c r="AN860" s="14">
        <f>tbl_LoanData[[#This Row],[Amount Paid]]-(Q860-X860)</f>
        <v>215583.12000000011</v>
      </c>
      <c r="AO860" s="14">
        <f>IF(tbl_LoanData[[#This Row],[Application Status]]="Approved",1,0)</f>
        <v>1</v>
      </c>
      <c r="AP860" s="22" t="str">
        <f t="shared" ca="1" si="40"/>
        <v/>
      </c>
      <c r="AQ860" s="22" t="str">
        <f t="shared" ca="1" si="41"/>
        <v/>
      </c>
    </row>
    <row r="861" spans="1:43" x14ac:dyDescent="0.3">
      <c r="A861" s="2" t="s">
        <v>547</v>
      </c>
      <c r="B861" s="2" t="s">
        <v>548</v>
      </c>
      <c r="C861" s="2" t="s">
        <v>549</v>
      </c>
      <c r="D861" s="2" t="s">
        <v>118</v>
      </c>
      <c r="E861" s="2" t="s">
        <v>323</v>
      </c>
      <c r="F861" s="2">
        <v>50</v>
      </c>
      <c r="G861" s="2" t="s">
        <v>83</v>
      </c>
      <c r="H861" s="2" t="s">
        <v>313</v>
      </c>
      <c r="I861" s="2" t="s">
        <v>44</v>
      </c>
      <c r="J861" s="3">
        <v>45103</v>
      </c>
      <c r="K861" s="3">
        <v>45112</v>
      </c>
      <c r="L861" s="2" t="s">
        <v>36</v>
      </c>
      <c r="M861" s="2" t="s">
        <v>85</v>
      </c>
      <c r="N861" s="2" t="s">
        <v>344</v>
      </c>
      <c r="O861" s="4">
        <v>1480000</v>
      </c>
      <c r="P861" s="4">
        <v>518600</v>
      </c>
      <c r="Q861" s="4">
        <v>961400</v>
      </c>
      <c r="R861" s="2">
        <v>18</v>
      </c>
      <c r="S861" s="5">
        <v>11.59</v>
      </c>
      <c r="T861" s="4">
        <v>62696.63</v>
      </c>
      <c r="U861" s="2" t="s">
        <v>73</v>
      </c>
      <c r="V861" s="2" t="s">
        <v>33</v>
      </c>
      <c r="W861" s="4">
        <v>1128539.3899999999</v>
      </c>
      <c r="X861" s="4">
        <v>0</v>
      </c>
      <c r="Y861" s="4">
        <v>1128539.3899999999</v>
      </c>
      <c r="Z861" s="2">
        <v>0</v>
      </c>
      <c r="AA861" s="2" t="s">
        <v>56</v>
      </c>
      <c r="AB861" s="2" t="s">
        <v>15728</v>
      </c>
      <c r="AC861" s="2" t="s">
        <v>129</v>
      </c>
      <c r="AD861" s="2" t="s">
        <v>76</v>
      </c>
      <c r="AE861" s="5">
        <v>64.959999999999994</v>
      </c>
      <c r="AF861" s="2">
        <v>0</v>
      </c>
      <c r="AG861" s="2" t="s">
        <v>77</v>
      </c>
      <c r="AH861" s="2">
        <v>9</v>
      </c>
      <c r="AI861" s="6" t="str">
        <f t="shared" si="39"/>
        <v>45-54</v>
      </c>
      <c r="AJ861" s="11">
        <f>YEAR(tbl_LoanData[[#This Row],[Application Date]])</f>
        <v>2023</v>
      </c>
      <c r="AK861" s="11" t="str">
        <f>TEXT(tbl_LoanData[[#This Row],[Application Date]],"MMMM")</f>
        <v>June</v>
      </c>
      <c r="AL861" s="12">
        <f>DATE(YEAR(tbl_LoanData[[#This Row],[Application Date]]),MONTH(tbl_LoanData[[#This Row],[Application Date]]),1)</f>
        <v>45078</v>
      </c>
      <c r="AM861" s="14">
        <f ca="1">IF(AND(tbl_LoanData[[#This Row],[Application Date]]&gt;=EOMONTH(TODAY(),-1)+1,tbl_LoanData[[#This Row],[Application Date]]&lt;=TODAY()),tbl_LoanData[[#This Row],[Loan Amount]],0)</f>
        <v>0</v>
      </c>
      <c r="AN861" s="14">
        <f>tbl_LoanData[[#This Row],[Amount Paid]]-(Q861-X861)</f>
        <v>167139.3899999999</v>
      </c>
      <c r="AO861" s="14">
        <f>IF(tbl_LoanData[[#This Row],[Application Status]]="Approved",1,0)</f>
        <v>1</v>
      </c>
      <c r="AP861" s="22" t="str">
        <f t="shared" ca="1" si="40"/>
        <v/>
      </c>
      <c r="AQ861" s="22" t="str">
        <f t="shared" ca="1" si="41"/>
        <v/>
      </c>
    </row>
    <row r="862" spans="1:43" ht="14.4" customHeight="1" x14ac:dyDescent="0.3">
      <c r="A862" s="2" t="s">
        <v>561</v>
      </c>
      <c r="B862" s="2" t="s">
        <v>562</v>
      </c>
      <c r="C862" s="2" t="s">
        <v>508</v>
      </c>
      <c r="D862" s="2" t="s">
        <v>102</v>
      </c>
      <c r="E862" s="2" t="s">
        <v>394</v>
      </c>
      <c r="F862" s="2">
        <v>53</v>
      </c>
      <c r="G862" s="2" t="s">
        <v>83</v>
      </c>
      <c r="H862" s="2" t="s">
        <v>217</v>
      </c>
      <c r="I862" s="2" t="s">
        <v>46</v>
      </c>
      <c r="J862" s="3">
        <v>45107</v>
      </c>
      <c r="K862" s="3"/>
      <c r="L862" s="2" t="s">
        <v>37</v>
      </c>
      <c r="M862" s="2" t="s">
        <v>104</v>
      </c>
      <c r="N862" s="2" t="s">
        <v>286</v>
      </c>
      <c r="O862" s="4">
        <v>78000</v>
      </c>
      <c r="P862" s="4">
        <v>29100</v>
      </c>
      <c r="Q862" s="4">
        <v>48900</v>
      </c>
      <c r="R862" s="2">
        <v>36</v>
      </c>
      <c r="S862" s="5">
        <v>12</v>
      </c>
      <c r="T862" s="4">
        <v>1847.33</v>
      </c>
      <c r="U862" s="2" t="s">
        <v>96</v>
      </c>
      <c r="V862" s="2" t="s">
        <v>97</v>
      </c>
      <c r="W862" s="4">
        <v>0</v>
      </c>
      <c r="X862" s="4">
        <v>0</v>
      </c>
      <c r="Y862" s="4">
        <v>66504</v>
      </c>
      <c r="Z862" s="2">
        <v>0</v>
      </c>
      <c r="AA862" s="2" t="s">
        <v>97</v>
      </c>
      <c r="AB862" s="2" t="s">
        <v>15732</v>
      </c>
      <c r="AC862" s="2" t="s">
        <v>106</v>
      </c>
      <c r="AD862" s="2" t="s">
        <v>76</v>
      </c>
      <c r="AE862" s="5">
        <v>62.69</v>
      </c>
      <c r="AF862" s="2">
        <v>0</v>
      </c>
      <c r="AG862" s="2" t="s">
        <v>97</v>
      </c>
      <c r="AH862" s="2"/>
      <c r="AI862" s="6" t="str">
        <f t="shared" si="39"/>
        <v>45-54</v>
      </c>
      <c r="AJ862" s="11">
        <f>YEAR(tbl_LoanData[[#This Row],[Application Date]])</f>
        <v>2023</v>
      </c>
      <c r="AK862" s="11" t="str">
        <f>TEXT(tbl_LoanData[[#This Row],[Application Date]],"MMMM")</f>
        <v>June</v>
      </c>
      <c r="AL862" s="12">
        <f>DATE(YEAR(tbl_LoanData[[#This Row],[Application Date]]),MONTH(tbl_LoanData[[#This Row],[Application Date]]),1)</f>
        <v>45078</v>
      </c>
      <c r="AM862" s="14">
        <f ca="1">IF(AND(tbl_LoanData[[#This Row],[Application Date]]&gt;=EOMONTH(TODAY(),-1)+1,tbl_LoanData[[#This Row],[Application Date]]&lt;=TODAY()),tbl_LoanData[[#This Row],[Loan Amount]],0)</f>
        <v>0</v>
      </c>
      <c r="AN862" s="14">
        <f>tbl_LoanData[[#This Row],[Amount Paid]]-(Q862-X862)</f>
        <v>-48900</v>
      </c>
      <c r="AO862" s="14">
        <f>IF(tbl_LoanData[[#This Row],[Application Status]]="Approved",1,0)</f>
        <v>0</v>
      </c>
      <c r="AP862" s="22" t="str">
        <f t="shared" ca="1" si="40"/>
        <v/>
      </c>
      <c r="AQ862" s="22" t="str">
        <f t="shared" ca="1" si="41"/>
        <v/>
      </c>
    </row>
    <row r="863" spans="1:43" ht="14.4" customHeight="1" x14ac:dyDescent="0.3">
      <c r="A863" s="2" t="s">
        <v>651</v>
      </c>
      <c r="B863" s="2" t="s">
        <v>652</v>
      </c>
      <c r="C863" s="2" t="s">
        <v>508</v>
      </c>
      <c r="D863" s="2" t="s">
        <v>254</v>
      </c>
      <c r="E863" s="2" t="s">
        <v>394</v>
      </c>
      <c r="F863" s="2">
        <v>22</v>
      </c>
      <c r="G863" s="2" t="s">
        <v>83</v>
      </c>
      <c r="H863" s="2" t="s">
        <v>273</v>
      </c>
      <c r="I863" s="2" t="s">
        <v>45</v>
      </c>
      <c r="J863" s="3">
        <v>45082</v>
      </c>
      <c r="K863" s="3">
        <v>45090</v>
      </c>
      <c r="L863" s="2" t="s">
        <v>39</v>
      </c>
      <c r="M863" s="2" t="s">
        <v>167</v>
      </c>
      <c r="N863" s="2" t="s">
        <v>168</v>
      </c>
      <c r="O863" s="4">
        <v>2104000</v>
      </c>
      <c r="P863" s="4">
        <v>513100</v>
      </c>
      <c r="Q863" s="4">
        <v>1590900</v>
      </c>
      <c r="R863" s="2">
        <v>24</v>
      </c>
      <c r="S863" s="5">
        <v>5.07</v>
      </c>
      <c r="T863" s="4">
        <v>73009.05</v>
      </c>
      <c r="U863" s="2" t="s">
        <v>73</v>
      </c>
      <c r="V863" s="2" t="s">
        <v>33</v>
      </c>
      <c r="W863" s="4">
        <v>1752217.26</v>
      </c>
      <c r="X863" s="4">
        <v>0</v>
      </c>
      <c r="Y863" s="4">
        <v>1752217.26</v>
      </c>
      <c r="Z863" s="2">
        <v>0</v>
      </c>
      <c r="AA863" s="2" t="s">
        <v>56</v>
      </c>
      <c r="AB863" s="2" t="s">
        <v>15728</v>
      </c>
      <c r="AC863" s="2" t="s">
        <v>213</v>
      </c>
      <c r="AD863" s="2" t="s">
        <v>76</v>
      </c>
      <c r="AE863" s="5">
        <v>75.61</v>
      </c>
      <c r="AF863" s="2">
        <v>0</v>
      </c>
      <c r="AG863" s="2" t="s">
        <v>77</v>
      </c>
      <c r="AH863" s="2">
        <v>8</v>
      </c>
      <c r="AI863" s="6" t="str">
        <f t="shared" si="39"/>
        <v>18-24</v>
      </c>
      <c r="AJ863" s="11">
        <f>YEAR(tbl_LoanData[[#This Row],[Application Date]])</f>
        <v>2023</v>
      </c>
      <c r="AK863" s="11" t="str">
        <f>TEXT(tbl_LoanData[[#This Row],[Application Date]],"MMMM")</f>
        <v>June</v>
      </c>
      <c r="AL863" s="12">
        <f>DATE(YEAR(tbl_LoanData[[#This Row],[Application Date]]),MONTH(tbl_LoanData[[#This Row],[Application Date]]),1)</f>
        <v>45078</v>
      </c>
      <c r="AM863" s="14">
        <f ca="1">IF(AND(tbl_LoanData[[#This Row],[Application Date]]&gt;=EOMONTH(TODAY(),-1)+1,tbl_LoanData[[#This Row],[Application Date]]&lt;=TODAY()),tbl_LoanData[[#This Row],[Loan Amount]],0)</f>
        <v>0</v>
      </c>
      <c r="AN863" s="14">
        <f>tbl_LoanData[[#This Row],[Amount Paid]]-(Q863-X863)</f>
        <v>161317.26</v>
      </c>
      <c r="AO863" s="14">
        <f>IF(tbl_LoanData[[#This Row],[Application Status]]="Approved",1,0)</f>
        <v>1</v>
      </c>
      <c r="AP863" s="22" t="str">
        <f t="shared" ca="1" si="40"/>
        <v/>
      </c>
      <c r="AQ863" s="22" t="str">
        <f t="shared" ca="1" si="41"/>
        <v/>
      </c>
    </row>
    <row r="864" spans="1:43" x14ac:dyDescent="0.3">
      <c r="A864" s="2" t="s">
        <v>700</v>
      </c>
      <c r="B864" s="2" t="s">
        <v>701</v>
      </c>
      <c r="C864" s="2" t="s">
        <v>149</v>
      </c>
      <c r="D864" s="2" t="s">
        <v>134</v>
      </c>
      <c r="E864" s="2" t="s">
        <v>165</v>
      </c>
      <c r="F864" s="2">
        <v>21</v>
      </c>
      <c r="G864" s="2" t="s">
        <v>83</v>
      </c>
      <c r="H864" s="2" t="s">
        <v>259</v>
      </c>
      <c r="I864" s="2" t="s">
        <v>43</v>
      </c>
      <c r="J864" s="3">
        <v>45084</v>
      </c>
      <c r="K864" s="3"/>
      <c r="L864" s="2" t="s">
        <v>39</v>
      </c>
      <c r="M864" s="2" t="s">
        <v>94</v>
      </c>
      <c r="N864" s="2" t="s">
        <v>418</v>
      </c>
      <c r="O864" s="4">
        <v>2558000</v>
      </c>
      <c r="P864" s="4">
        <v>935600</v>
      </c>
      <c r="Q864" s="4">
        <v>1622400</v>
      </c>
      <c r="R864" s="2">
        <v>48</v>
      </c>
      <c r="S864" s="5">
        <v>6.83</v>
      </c>
      <c r="T864" s="4">
        <v>43034.16</v>
      </c>
      <c r="U864" s="2" t="s">
        <v>96</v>
      </c>
      <c r="V864" s="2" t="s">
        <v>97</v>
      </c>
      <c r="W864" s="4">
        <v>0</v>
      </c>
      <c r="X864" s="4">
        <v>0</v>
      </c>
      <c r="Y864" s="4">
        <v>2065639.68</v>
      </c>
      <c r="Z864" s="2">
        <v>0</v>
      </c>
      <c r="AA864" s="2" t="s">
        <v>97</v>
      </c>
      <c r="AB864" s="2" t="s">
        <v>15732</v>
      </c>
      <c r="AC864" s="2" t="s">
        <v>213</v>
      </c>
      <c r="AD864" s="2" t="s">
        <v>76</v>
      </c>
      <c r="AE864" s="5">
        <v>63.42</v>
      </c>
      <c r="AF864" s="2">
        <v>0</v>
      </c>
      <c r="AG864" s="2" t="s">
        <v>97</v>
      </c>
      <c r="AH864" s="2"/>
      <c r="AI864" s="6" t="str">
        <f t="shared" si="39"/>
        <v>18-24</v>
      </c>
      <c r="AJ864" s="11">
        <f>YEAR(tbl_LoanData[[#This Row],[Application Date]])</f>
        <v>2023</v>
      </c>
      <c r="AK864" s="11" t="str">
        <f>TEXT(tbl_LoanData[[#This Row],[Application Date]],"MMMM")</f>
        <v>June</v>
      </c>
      <c r="AL864" s="12">
        <f>DATE(YEAR(tbl_LoanData[[#This Row],[Application Date]]),MONTH(tbl_LoanData[[#This Row],[Application Date]]),1)</f>
        <v>45078</v>
      </c>
      <c r="AM864" s="14">
        <f ca="1">IF(AND(tbl_LoanData[[#This Row],[Application Date]]&gt;=EOMONTH(TODAY(),-1)+1,tbl_LoanData[[#This Row],[Application Date]]&lt;=TODAY()),tbl_LoanData[[#This Row],[Loan Amount]],0)</f>
        <v>0</v>
      </c>
      <c r="AN864" s="14">
        <f>tbl_LoanData[[#This Row],[Amount Paid]]-(Q864-X864)</f>
        <v>-1622400</v>
      </c>
      <c r="AO864" s="14">
        <f>IF(tbl_LoanData[[#This Row],[Application Status]]="Approved",1,0)</f>
        <v>0</v>
      </c>
      <c r="AP864" s="22" t="str">
        <f t="shared" ca="1" si="40"/>
        <v/>
      </c>
      <c r="AQ864" s="22" t="str">
        <f t="shared" ca="1" si="41"/>
        <v/>
      </c>
    </row>
    <row r="865" spans="1:43" ht="14.4" customHeight="1" x14ac:dyDescent="0.3">
      <c r="A865" s="2" t="s">
        <v>905</v>
      </c>
      <c r="B865" s="2" t="s">
        <v>906</v>
      </c>
      <c r="C865" s="2" t="s">
        <v>310</v>
      </c>
      <c r="D865" s="2" t="s">
        <v>82</v>
      </c>
      <c r="E865" s="2" t="s">
        <v>182</v>
      </c>
      <c r="F865" s="2">
        <v>34</v>
      </c>
      <c r="G865" s="2" t="s">
        <v>69</v>
      </c>
      <c r="H865" s="2" t="s">
        <v>285</v>
      </c>
      <c r="I865" s="2" t="s">
        <v>55</v>
      </c>
      <c r="J865" s="3">
        <v>45099</v>
      </c>
      <c r="K865" s="3">
        <v>45115</v>
      </c>
      <c r="L865" s="2" t="s">
        <v>39</v>
      </c>
      <c r="M865" s="2" t="s">
        <v>157</v>
      </c>
      <c r="N865" s="2" t="s">
        <v>158</v>
      </c>
      <c r="O865" s="4">
        <v>2168000</v>
      </c>
      <c r="P865" s="4">
        <v>421600</v>
      </c>
      <c r="Q865" s="4">
        <v>1746400</v>
      </c>
      <c r="R865" s="2">
        <v>36</v>
      </c>
      <c r="S865" s="5">
        <v>6.33</v>
      </c>
      <c r="T865" s="4">
        <v>57723.37</v>
      </c>
      <c r="U865" s="2" t="s">
        <v>73</v>
      </c>
      <c r="V865" s="2" t="s">
        <v>33</v>
      </c>
      <c r="W865" s="4">
        <v>2078041.36</v>
      </c>
      <c r="X865" s="4">
        <v>0</v>
      </c>
      <c r="Y865" s="4">
        <v>2078041.36</v>
      </c>
      <c r="Z865" s="2">
        <v>0</v>
      </c>
      <c r="AA865" s="2" t="s">
        <v>56</v>
      </c>
      <c r="AB865" s="2" t="s">
        <v>15727</v>
      </c>
      <c r="AC865" s="2" t="s">
        <v>75</v>
      </c>
      <c r="AD865" s="2" t="s">
        <v>76</v>
      </c>
      <c r="AE865" s="5">
        <v>80.55</v>
      </c>
      <c r="AF865" s="2">
        <v>0</v>
      </c>
      <c r="AG865" s="2" t="s">
        <v>77</v>
      </c>
      <c r="AH865" s="2">
        <v>16</v>
      </c>
      <c r="AI865" s="6" t="str">
        <f t="shared" si="39"/>
        <v>25-34</v>
      </c>
      <c r="AJ865" s="11">
        <f>YEAR(tbl_LoanData[[#This Row],[Application Date]])</f>
        <v>2023</v>
      </c>
      <c r="AK865" s="11" t="str">
        <f>TEXT(tbl_LoanData[[#This Row],[Application Date]],"MMMM")</f>
        <v>June</v>
      </c>
      <c r="AL865" s="12">
        <f>DATE(YEAR(tbl_LoanData[[#This Row],[Application Date]]),MONTH(tbl_LoanData[[#This Row],[Application Date]]),1)</f>
        <v>45078</v>
      </c>
      <c r="AM865" s="14">
        <f ca="1">IF(AND(tbl_LoanData[[#This Row],[Application Date]]&gt;=EOMONTH(TODAY(),-1)+1,tbl_LoanData[[#This Row],[Application Date]]&lt;=TODAY()),tbl_LoanData[[#This Row],[Loan Amount]],0)</f>
        <v>0</v>
      </c>
      <c r="AN865" s="14">
        <f>tbl_LoanData[[#This Row],[Amount Paid]]-(Q865-X865)</f>
        <v>331641.3600000001</v>
      </c>
      <c r="AO865" s="14">
        <f>IF(tbl_LoanData[[#This Row],[Application Status]]="Approved",1,0)</f>
        <v>1</v>
      </c>
      <c r="AP865" s="22" t="str">
        <f t="shared" ca="1" si="40"/>
        <v/>
      </c>
      <c r="AQ865" s="22" t="str">
        <f t="shared" ca="1" si="41"/>
        <v/>
      </c>
    </row>
    <row r="866" spans="1:43" ht="14.4" customHeight="1" x14ac:dyDescent="0.3">
      <c r="A866" s="2" t="s">
        <v>968</v>
      </c>
      <c r="B866" s="2" t="s">
        <v>969</v>
      </c>
      <c r="C866" s="2" t="s">
        <v>141</v>
      </c>
      <c r="D866" s="2" t="s">
        <v>91</v>
      </c>
      <c r="E866" s="2" t="s">
        <v>68</v>
      </c>
      <c r="F866" s="2">
        <v>36</v>
      </c>
      <c r="G866" s="2" t="s">
        <v>83</v>
      </c>
      <c r="H866" s="2" t="s">
        <v>543</v>
      </c>
      <c r="I866" s="2" t="s">
        <v>45</v>
      </c>
      <c r="J866" s="3">
        <v>45078</v>
      </c>
      <c r="K866" s="3"/>
      <c r="L866" s="2" t="s">
        <v>39</v>
      </c>
      <c r="M866" s="2" t="s">
        <v>94</v>
      </c>
      <c r="N866" s="2" t="s">
        <v>365</v>
      </c>
      <c r="O866" s="4">
        <v>1576000</v>
      </c>
      <c r="P866" s="4">
        <v>208700</v>
      </c>
      <c r="Q866" s="4">
        <v>1367300</v>
      </c>
      <c r="R866" s="2">
        <v>24</v>
      </c>
      <c r="S866" s="5">
        <v>11.08</v>
      </c>
      <c r="T866" s="4">
        <v>69595.570000000007</v>
      </c>
      <c r="U866" s="2" t="s">
        <v>113</v>
      </c>
      <c r="V866" s="2" t="s">
        <v>97</v>
      </c>
      <c r="W866" s="4">
        <v>0</v>
      </c>
      <c r="X866" s="4">
        <v>0</v>
      </c>
      <c r="Y866" s="4">
        <v>1670293.68</v>
      </c>
      <c r="Z866" s="2">
        <v>0</v>
      </c>
      <c r="AA866" s="2" t="s">
        <v>97</v>
      </c>
      <c r="AB866" s="2" t="s">
        <v>15732</v>
      </c>
      <c r="AC866" s="2" t="s">
        <v>138</v>
      </c>
      <c r="AD866" s="2" t="s">
        <v>76</v>
      </c>
      <c r="AE866" s="5">
        <v>86.76</v>
      </c>
      <c r="AF866" s="2">
        <v>0</v>
      </c>
      <c r="AG866" s="2" t="s">
        <v>97</v>
      </c>
      <c r="AH866" s="2"/>
      <c r="AI866" s="6" t="str">
        <f t="shared" si="39"/>
        <v>35-44</v>
      </c>
      <c r="AJ866" s="11">
        <f>YEAR(tbl_LoanData[[#This Row],[Application Date]])</f>
        <v>2023</v>
      </c>
      <c r="AK866" s="11" t="str">
        <f>TEXT(tbl_LoanData[[#This Row],[Application Date]],"MMMM")</f>
        <v>June</v>
      </c>
      <c r="AL866" s="12">
        <f>DATE(YEAR(tbl_LoanData[[#This Row],[Application Date]]),MONTH(tbl_LoanData[[#This Row],[Application Date]]),1)</f>
        <v>45078</v>
      </c>
      <c r="AM866" s="14">
        <f ca="1">IF(AND(tbl_LoanData[[#This Row],[Application Date]]&gt;=EOMONTH(TODAY(),-1)+1,tbl_LoanData[[#This Row],[Application Date]]&lt;=TODAY()),tbl_LoanData[[#This Row],[Loan Amount]],0)</f>
        <v>0</v>
      </c>
      <c r="AN866" s="14">
        <f>tbl_LoanData[[#This Row],[Amount Paid]]-(Q866-X866)</f>
        <v>-1367300</v>
      </c>
      <c r="AO866" s="14">
        <f>IF(tbl_LoanData[[#This Row],[Application Status]]="Approved",1,0)</f>
        <v>0</v>
      </c>
      <c r="AP866" s="22" t="str">
        <f t="shared" ca="1" si="40"/>
        <v/>
      </c>
      <c r="AQ866" s="22" t="str">
        <f t="shared" ca="1" si="41"/>
        <v/>
      </c>
    </row>
    <row r="867" spans="1:43" ht="14.4" customHeight="1" x14ac:dyDescent="0.3">
      <c r="A867" s="2" t="s">
        <v>995</v>
      </c>
      <c r="B867" s="2" t="s">
        <v>996</v>
      </c>
      <c r="C867" s="2" t="s">
        <v>546</v>
      </c>
      <c r="D867" s="2" t="s">
        <v>101</v>
      </c>
      <c r="E867" s="2" t="s">
        <v>209</v>
      </c>
      <c r="F867" s="2">
        <v>53</v>
      </c>
      <c r="G867" s="2" t="s">
        <v>83</v>
      </c>
      <c r="H867" s="2" t="s">
        <v>224</v>
      </c>
      <c r="I867" s="2" t="s">
        <v>54</v>
      </c>
      <c r="J867" s="3">
        <v>45087</v>
      </c>
      <c r="K867" s="3">
        <v>45106</v>
      </c>
      <c r="L867" s="2" t="s">
        <v>36</v>
      </c>
      <c r="M867" s="2" t="s">
        <v>71</v>
      </c>
      <c r="N867" s="2" t="s">
        <v>162</v>
      </c>
      <c r="O867" s="4">
        <v>1146000</v>
      </c>
      <c r="P867" s="4">
        <v>200700</v>
      </c>
      <c r="Q867" s="4">
        <v>945300</v>
      </c>
      <c r="R867" s="2">
        <v>36</v>
      </c>
      <c r="S867" s="5">
        <v>10.54</v>
      </c>
      <c r="T867" s="4">
        <v>34561.22</v>
      </c>
      <c r="U867" s="2" t="s">
        <v>73</v>
      </c>
      <c r="V867" s="2" t="s">
        <v>33</v>
      </c>
      <c r="W867" s="4">
        <v>1244203.8600000001</v>
      </c>
      <c r="X867" s="4">
        <v>0</v>
      </c>
      <c r="Y867" s="4">
        <v>1244203.8600000001</v>
      </c>
      <c r="Z867" s="2">
        <v>0</v>
      </c>
      <c r="AA867" s="2" t="s">
        <v>56</v>
      </c>
      <c r="AB867" s="2" t="s">
        <v>15727</v>
      </c>
      <c r="AC867" s="2" t="s">
        <v>138</v>
      </c>
      <c r="AD867" s="2" t="s">
        <v>76</v>
      </c>
      <c r="AE867" s="5">
        <v>82.49</v>
      </c>
      <c r="AF867" s="2">
        <v>0</v>
      </c>
      <c r="AG867" s="2" t="s">
        <v>77</v>
      </c>
      <c r="AH867" s="2">
        <v>19</v>
      </c>
      <c r="AI867" s="6" t="str">
        <f t="shared" si="39"/>
        <v>45-54</v>
      </c>
      <c r="AJ867" s="11">
        <f>YEAR(tbl_LoanData[[#This Row],[Application Date]])</f>
        <v>2023</v>
      </c>
      <c r="AK867" s="11" t="str">
        <f>TEXT(tbl_LoanData[[#This Row],[Application Date]],"MMMM")</f>
        <v>June</v>
      </c>
      <c r="AL867" s="12">
        <f>DATE(YEAR(tbl_LoanData[[#This Row],[Application Date]]),MONTH(tbl_LoanData[[#This Row],[Application Date]]),1)</f>
        <v>45078</v>
      </c>
      <c r="AM867" s="14">
        <f ca="1">IF(AND(tbl_LoanData[[#This Row],[Application Date]]&gt;=EOMONTH(TODAY(),-1)+1,tbl_LoanData[[#This Row],[Application Date]]&lt;=TODAY()),tbl_LoanData[[#This Row],[Loan Amount]],0)</f>
        <v>0</v>
      </c>
      <c r="AN867" s="14">
        <f>tbl_LoanData[[#This Row],[Amount Paid]]-(Q867-X867)</f>
        <v>298903.8600000001</v>
      </c>
      <c r="AO867" s="14">
        <f>IF(tbl_LoanData[[#This Row],[Application Status]]="Approved",1,0)</f>
        <v>1</v>
      </c>
      <c r="AP867" s="22" t="str">
        <f t="shared" ca="1" si="40"/>
        <v/>
      </c>
      <c r="AQ867" s="22" t="str">
        <f t="shared" ca="1" si="41"/>
        <v/>
      </c>
    </row>
    <row r="868" spans="1:43" ht="14.4" customHeight="1" x14ac:dyDescent="0.3">
      <c r="A868" s="2" t="s">
        <v>1078</v>
      </c>
      <c r="B868" s="2" t="s">
        <v>1079</v>
      </c>
      <c r="C868" s="2" t="s">
        <v>487</v>
      </c>
      <c r="D868" s="2" t="s">
        <v>204</v>
      </c>
      <c r="E868" s="2" t="s">
        <v>465</v>
      </c>
      <c r="F868" s="2">
        <v>27</v>
      </c>
      <c r="G868" s="2" t="s">
        <v>69</v>
      </c>
      <c r="H868" s="2" t="s">
        <v>110</v>
      </c>
      <c r="I868" s="2" t="s">
        <v>46</v>
      </c>
      <c r="J868" s="3">
        <v>45106</v>
      </c>
      <c r="K868" s="3">
        <v>45115</v>
      </c>
      <c r="L868" s="2" t="s">
        <v>40</v>
      </c>
      <c r="M868" s="2" t="s">
        <v>71</v>
      </c>
      <c r="N868" s="2" t="s">
        <v>137</v>
      </c>
      <c r="O868" s="4">
        <v>782000</v>
      </c>
      <c r="P868" s="4">
        <v>130800</v>
      </c>
      <c r="Q868" s="4">
        <v>651200</v>
      </c>
      <c r="R868" s="2">
        <v>60</v>
      </c>
      <c r="S868" s="5">
        <v>12.97</v>
      </c>
      <c r="T868" s="4">
        <v>17891.72</v>
      </c>
      <c r="U868" s="2" t="s">
        <v>73</v>
      </c>
      <c r="V868" s="2" t="s">
        <v>74</v>
      </c>
      <c r="W868" s="4">
        <v>661993.64</v>
      </c>
      <c r="X868" s="4">
        <v>411509.56</v>
      </c>
      <c r="Y868" s="4">
        <v>1073503.2</v>
      </c>
      <c r="Z868" s="2">
        <v>0</v>
      </c>
      <c r="AA868" s="2" t="s">
        <v>56</v>
      </c>
      <c r="AB868" s="2" t="s">
        <v>15732</v>
      </c>
      <c r="AC868" s="2" t="s">
        <v>121</v>
      </c>
      <c r="AD868" s="2" t="s">
        <v>76</v>
      </c>
      <c r="AE868" s="5">
        <v>83.27</v>
      </c>
      <c r="AF868" s="2">
        <v>0</v>
      </c>
      <c r="AG868" s="2" t="s">
        <v>77</v>
      </c>
      <c r="AH868" s="2">
        <v>9</v>
      </c>
      <c r="AI868" s="6" t="str">
        <f t="shared" si="39"/>
        <v>25-34</v>
      </c>
      <c r="AJ868" s="11">
        <f>YEAR(tbl_LoanData[[#This Row],[Application Date]])</f>
        <v>2023</v>
      </c>
      <c r="AK868" s="11" t="str">
        <f>TEXT(tbl_LoanData[[#This Row],[Application Date]],"MMMM")</f>
        <v>June</v>
      </c>
      <c r="AL868" s="12">
        <f>DATE(YEAR(tbl_LoanData[[#This Row],[Application Date]]),MONTH(tbl_LoanData[[#This Row],[Application Date]]),1)</f>
        <v>45078</v>
      </c>
      <c r="AM868" s="14">
        <f ca="1">IF(AND(tbl_LoanData[[#This Row],[Application Date]]&gt;=EOMONTH(TODAY(),-1)+1,tbl_LoanData[[#This Row],[Application Date]]&lt;=TODAY()),tbl_LoanData[[#This Row],[Loan Amount]],0)</f>
        <v>0</v>
      </c>
      <c r="AN868" s="14">
        <f>tbl_LoanData[[#This Row],[Amount Paid]]-(Q868-X868)</f>
        <v>422303.2</v>
      </c>
      <c r="AO868" s="14">
        <f>IF(tbl_LoanData[[#This Row],[Application Status]]="Approved",1,0)</f>
        <v>1</v>
      </c>
      <c r="AP868" s="22" t="str">
        <f t="shared" ca="1" si="40"/>
        <v/>
      </c>
      <c r="AQ868" s="22" t="str">
        <f t="shared" ca="1" si="41"/>
        <v/>
      </c>
    </row>
    <row r="869" spans="1:43" x14ac:dyDescent="0.3">
      <c r="A869" s="2" t="s">
        <v>1080</v>
      </c>
      <c r="B869" s="2" t="s">
        <v>1081</v>
      </c>
      <c r="C869" s="2" t="s">
        <v>281</v>
      </c>
      <c r="D869" s="2" t="s">
        <v>101</v>
      </c>
      <c r="E869" s="2" t="s">
        <v>134</v>
      </c>
      <c r="F869" s="2">
        <v>32</v>
      </c>
      <c r="G869" s="2" t="s">
        <v>83</v>
      </c>
      <c r="H869" s="2" t="s">
        <v>298</v>
      </c>
      <c r="I869" s="2" t="s">
        <v>43</v>
      </c>
      <c r="J869" s="3">
        <v>45091</v>
      </c>
      <c r="K869" s="3">
        <v>45103</v>
      </c>
      <c r="L869" s="2" t="s">
        <v>40</v>
      </c>
      <c r="M869" s="2" t="s">
        <v>71</v>
      </c>
      <c r="N869" s="2" t="s">
        <v>137</v>
      </c>
      <c r="O869" s="4">
        <v>910000</v>
      </c>
      <c r="P869" s="4">
        <v>311400</v>
      </c>
      <c r="Q869" s="4">
        <v>598600</v>
      </c>
      <c r="R869" s="2">
        <v>48</v>
      </c>
      <c r="S869" s="5">
        <v>11.91</v>
      </c>
      <c r="T869" s="4">
        <v>18411.939999999999</v>
      </c>
      <c r="U869" s="2" t="s">
        <v>73</v>
      </c>
      <c r="V869" s="2" t="s">
        <v>74</v>
      </c>
      <c r="W869" s="4">
        <v>699653.72</v>
      </c>
      <c r="X869" s="4">
        <v>184119.32</v>
      </c>
      <c r="Y869" s="4">
        <v>883773.04</v>
      </c>
      <c r="Z869" s="2">
        <v>0</v>
      </c>
      <c r="AA869" s="2" t="s">
        <v>56</v>
      </c>
      <c r="AB869" s="2" t="s">
        <v>15733</v>
      </c>
      <c r="AC869" s="2" t="s">
        <v>75</v>
      </c>
      <c r="AD869" s="2" t="s">
        <v>76</v>
      </c>
      <c r="AE869" s="5">
        <v>65.78</v>
      </c>
      <c r="AF869" s="2">
        <v>0</v>
      </c>
      <c r="AG869" s="2" t="s">
        <v>77</v>
      </c>
      <c r="AH869" s="2">
        <v>12</v>
      </c>
      <c r="AI869" s="6" t="str">
        <f t="shared" si="39"/>
        <v>25-34</v>
      </c>
      <c r="AJ869" s="11">
        <f>YEAR(tbl_LoanData[[#This Row],[Application Date]])</f>
        <v>2023</v>
      </c>
      <c r="AK869" s="11" t="str">
        <f>TEXT(tbl_LoanData[[#This Row],[Application Date]],"MMMM")</f>
        <v>June</v>
      </c>
      <c r="AL869" s="12">
        <f>DATE(YEAR(tbl_LoanData[[#This Row],[Application Date]]),MONTH(tbl_LoanData[[#This Row],[Application Date]]),1)</f>
        <v>45078</v>
      </c>
      <c r="AM869" s="14">
        <f ca="1">IF(AND(tbl_LoanData[[#This Row],[Application Date]]&gt;=EOMONTH(TODAY(),-1)+1,tbl_LoanData[[#This Row],[Application Date]]&lt;=TODAY()),tbl_LoanData[[#This Row],[Loan Amount]],0)</f>
        <v>0</v>
      </c>
      <c r="AN869" s="14">
        <f>tbl_LoanData[[#This Row],[Amount Paid]]-(Q869-X869)</f>
        <v>285173.03999999998</v>
      </c>
      <c r="AO869" s="14">
        <f>IF(tbl_LoanData[[#This Row],[Application Status]]="Approved",1,0)</f>
        <v>1</v>
      </c>
      <c r="AP869" s="22" t="str">
        <f t="shared" ca="1" si="40"/>
        <v/>
      </c>
      <c r="AQ869" s="22" t="str">
        <f t="shared" ca="1" si="41"/>
        <v/>
      </c>
    </row>
    <row r="870" spans="1:43" ht="14.4" customHeight="1" x14ac:dyDescent="0.3">
      <c r="A870" s="2" t="s">
        <v>1161</v>
      </c>
      <c r="B870" s="2" t="s">
        <v>1162</v>
      </c>
      <c r="C870" s="2" t="s">
        <v>124</v>
      </c>
      <c r="D870" s="2" t="s">
        <v>118</v>
      </c>
      <c r="E870" s="2" t="s">
        <v>118</v>
      </c>
      <c r="F870" s="2">
        <v>51</v>
      </c>
      <c r="G870" s="2" t="s">
        <v>69</v>
      </c>
      <c r="H870" s="2" t="s">
        <v>307</v>
      </c>
      <c r="I870" s="2" t="s">
        <v>43</v>
      </c>
      <c r="J870" s="3">
        <v>45094</v>
      </c>
      <c r="K870" s="3"/>
      <c r="L870" s="2" t="s">
        <v>38</v>
      </c>
      <c r="M870" s="2" t="s">
        <v>111</v>
      </c>
      <c r="N870" s="2" t="s">
        <v>112</v>
      </c>
      <c r="O870" s="4">
        <v>1268000</v>
      </c>
      <c r="P870" s="4">
        <v>172900</v>
      </c>
      <c r="Q870" s="4">
        <v>1095100</v>
      </c>
      <c r="R870" s="2">
        <v>60</v>
      </c>
      <c r="S870" s="5">
        <v>10.24</v>
      </c>
      <c r="T870" s="4">
        <v>27596.52</v>
      </c>
      <c r="U870" s="2" t="s">
        <v>113</v>
      </c>
      <c r="V870" s="2" t="s">
        <v>97</v>
      </c>
      <c r="W870" s="4">
        <v>0</v>
      </c>
      <c r="X870" s="4">
        <v>0</v>
      </c>
      <c r="Y870" s="4">
        <v>1655791.2</v>
      </c>
      <c r="Z870" s="2">
        <v>0</v>
      </c>
      <c r="AA870" s="2" t="s">
        <v>97</v>
      </c>
      <c r="AB870" s="2" t="s">
        <v>15736</v>
      </c>
      <c r="AC870" s="2" t="s">
        <v>87</v>
      </c>
      <c r="AD870" s="2" t="s">
        <v>76</v>
      </c>
      <c r="AE870" s="5">
        <v>86.36</v>
      </c>
      <c r="AF870" s="2">
        <v>0</v>
      </c>
      <c r="AG870" s="2" t="s">
        <v>97</v>
      </c>
      <c r="AH870" s="2"/>
      <c r="AI870" s="6" t="str">
        <f t="shared" si="39"/>
        <v>45-54</v>
      </c>
      <c r="AJ870" s="11">
        <f>YEAR(tbl_LoanData[[#This Row],[Application Date]])</f>
        <v>2023</v>
      </c>
      <c r="AK870" s="11" t="str">
        <f>TEXT(tbl_LoanData[[#This Row],[Application Date]],"MMMM")</f>
        <v>June</v>
      </c>
      <c r="AL870" s="12">
        <f>DATE(YEAR(tbl_LoanData[[#This Row],[Application Date]]),MONTH(tbl_LoanData[[#This Row],[Application Date]]),1)</f>
        <v>45078</v>
      </c>
      <c r="AM870" s="14">
        <f ca="1">IF(AND(tbl_LoanData[[#This Row],[Application Date]]&gt;=EOMONTH(TODAY(),-1)+1,tbl_LoanData[[#This Row],[Application Date]]&lt;=TODAY()),tbl_LoanData[[#This Row],[Loan Amount]],0)</f>
        <v>0</v>
      </c>
      <c r="AN870" s="14">
        <f>tbl_LoanData[[#This Row],[Amount Paid]]-(Q870-X870)</f>
        <v>-1095100</v>
      </c>
      <c r="AO870" s="14">
        <f>IF(tbl_LoanData[[#This Row],[Application Status]]="Approved",1,0)</f>
        <v>0</v>
      </c>
      <c r="AP870" s="22" t="str">
        <f t="shared" ca="1" si="40"/>
        <v/>
      </c>
      <c r="AQ870" s="22" t="str">
        <f t="shared" ca="1" si="41"/>
        <v/>
      </c>
    </row>
    <row r="871" spans="1:43" ht="14.4" customHeight="1" x14ac:dyDescent="0.3">
      <c r="A871" s="2" t="s">
        <v>1231</v>
      </c>
      <c r="B871" s="2" t="s">
        <v>1232</v>
      </c>
      <c r="C871" s="2" t="s">
        <v>530</v>
      </c>
      <c r="D871" s="2" t="s">
        <v>101</v>
      </c>
      <c r="E871" s="2" t="s">
        <v>465</v>
      </c>
      <c r="F871" s="2">
        <v>52</v>
      </c>
      <c r="G871" s="2" t="s">
        <v>69</v>
      </c>
      <c r="H871" s="2" t="s">
        <v>172</v>
      </c>
      <c r="I871" s="2" t="s">
        <v>45</v>
      </c>
      <c r="J871" s="3">
        <v>45084</v>
      </c>
      <c r="K871" s="3"/>
      <c r="L871" s="2" t="s">
        <v>38</v>
      </c>
      <c r="M871" s="2" t="s">
        <v>111</v>
      </c>
      <c r="N871" s="2" t="s">
        <v>112</v>
      </c>
      <c r="O871" s="4">
        <v>1491000</v>
      </c>
      <c r="P871" s="4">
        <v>552000</v>
      </c>
      <c r="Q871" s="4">
        <v>939000</v>
      </c>
      <c r="R871" s="2">
        <v>48</v>
      </c>
      <c r="S871" s="5">
        <v>12.21</v>
      </c>
      <c r="T871" s="4">
        <v>29116.82</v>
      </c>
      <c r="U871" s="2" t="s">
        <v>113</v>
      </c>
      <c r="V871" s="2" t="s">
        <v>97</v>
      </c>
      <c r="W871" s="4">
        <v>0</v>
      </c>
      <c r="X871" s="4">
        <v>0</v>
      </c>
      <c r="Y871" s="4">
        <v>1397607.6</v>
      </c>
      <c r="Z871" s="2">
        <v>0</v>
      </c>
      <c r="AA871" s="2" t="s">
        <v>97</v>
      </c>
      <c r="AB871" s="2" t="s">
        <v>15732</v>
      </c>
      <c r="AC871" s="2" t="s">
        <v>138</v>
      </c>
      <c r="AD871" s="2" t="s">
        <v>76</v>
      </c>
      <c r="AE871" s="5">
        <v>62.98</v>
      </c>
      <c r="AF871" s="2">
        <v>0</v>
      </c>
      <c r="AG871" s="2" t="s">
        <v>97</v>
      </c>
      <c r="AH871" s="2"/>
      <c r="AI871" s="6" t="str">
        <f t="shared" si="39"/>
        <v>45-54</v>
      </c>
      <c r="AJ871" s="11">
        <f>YEAR(tbl_LoanData[[#This Row],[Application Date]])</f>
        <v>2023</v>
      </c>
      <c r="AK871" s="11" t="str">
        <f>TEXT(tbl_LoanData[[#This Row],[Application Date]],"MMMM")</f>
        <v>June</v>
      </c>
      <c r="AL871" s="12">
        <f>DATE(YEAR(tbl_LoanData[[#This Row],[Application Date]]),MONTH(tbl_LoanData[[#This Row],[Application Date]]),1)</f>
        <v>45078</v>
      </c>
      <c r="AM871" s="14">
        <f ca="1">IF(AND(tbl_LoanData[[#This Row],[Application Date]]&gt;=EOMONTH(TODAY(),-1)+1,tbl_LoanData[[#This Row],[Application Date]]&lt;=TODAY()),tbl_LoanData[[#This Row],[Loan Amount]],0)</f>
        <v>0</v>
      </c>
      <c r="AN871" s="14">
        <f>tbl_LoanData[[#This Row],[Amount Paid]]-(Q871-X871)</f>
        <v>-939000</v>
      </c>
      <c r="AO871" s="14">
        <f>IF(tbl_LoanData[[#This Row],[Application Status]]="Approved",1,0)</f>
        <v>0</v>
      </c>
      <c r="AP871" s="22" t="str">
        <f t="shared" ca="1" si="40"/>
        <v/>
      </c>
      <c r="AQ871" s="22" t="str">
        <f t="shared" ca="1" si="41"/>
        <v/>
      </c>
    </row>
    <row r="872" spans="1:43" ht="14.4" customHeight="1" x14ac:dyDescent="0.3">
      <c r="A872" s="2" t="s">
        <v>1287</v>
      </c>
      <c r="B872" s="2" t="s">
        <v>1288</v>
      </c>
      <c r="C872" s="2" t="s">
        <v>452</v>
      </c>
      <c r="D872" s="2" t="s">
        <v>118</v>
      </c>
      <c r="E872" s="2" t="s">
        <v>190</v>
      </c>
      <c r="F872" s="2">
        <v>59</v>
      </c>
      <c r="G872" s="2" t="s">
        <v>83</v>
      </c>
      <c r="H872" s="2" t="s">
        <v>237</v>
      </c>
      <c r="I872" s="2" t="s">
        <v>48</v>
      </c>
      <c r="J872" s="3">
        <v>45106</v>
      </c>
      <c r="K872" s="3">
        <v>45124</v>
      </c>
      <c r="L872" s="2" t="s">
        <v>39</v>
      </c>
      <c r="M872" s="2" t="s">
        <v>127</v>
      </c>
      <c r="N872" s="2" t="s">
        <v>195</v>
      </c>
      <c r="O872" s="4">
        <v>1255000</v>
      </c>
      <c r="P872" s="4">
        <v>288300</v>
      </c>
      <c r="Q872" s="4">
        <v>966700</v>
      </c>
      <c r="R872" s="2">
        <v>24</v>
      </c>
      <c r="S872" s="5">
        <v>10.220000000000001</v>
      </c>
      <c r="T872" s="4">
        <v>48512.23</v>
      </c>
      <c r="U872" s="2" t="s">
        <v>73</v>
      </c>
      <c r="V872" s="2" t="s">
        <v>34</v>
      </c>
      <c r="W872" s="4">
        <v>582146.76</v>
      </c>
      <c r="X872" s="4">
        <v>582146.72</v>
      </c>
      <c r="Y872" s="4">
        <v>1164293.48</v>
      </c>
      <c r="Z872" s="2">
        <v>348</v>
      </c>
      <c r="AA872" s="2" t="s">
        <v>60</v>
      </c>
      <c r="AB872" s="2" t="s">
        <v>15727</v>
      </c>
      <c r="AC872" s="2" t="s">
        <v>138</v>
      </c>
      <c r="AD872" s="2" t="s">
        <v>76</v>
      </c>
      <c r="AE872" s="5">
        <v>77.03</v>
      </c>
      <c r="AF872" s="2">
        <v>12</v>
      </c>
      <c r="AG872" s="2" t="s">
        <v>130</v>
      </c>
      <c r="AH872" s="2">
        <v>18</v>
      </c>
      <c r="AI872" s="6" t="str">
        <f t="shared" si="39"/>
        <v>55-64</v>
      </c>
      <c r="AJ872" s="11">
        <f>YEAR(tbl_LoanData[[#This Row],[Application Date]])</f>
        <v>2023</v>
      </c>
      <c r="AK872" s="11" t="str">
        <f>TEXT(tbl_LoanData[[#This Row],[Application Date]],"MMMM")</f>
        <v>June</v>
      </c>
      <c r="AL872" s="12">
        <f>DATE(YEAR(tbl_LoanData[[#This Row],[Application Date]]),MONTH(tbl_LoanData[[#This Row],[Application Date]]),1)</f>
        <v>45078</v>
      </c>
      <c r="AM872" s="14">
        <f ca="1">IF(AND(tbl_LoanData[[#This Row],[Application Date]]&gt;=EOMONTH(TODAY(),-1)+1,tbl_LoanData[[#This Row],[Application Date]]&lt;=TODAY()),tbl_LoanData[[#This Row],[Loan Amount]],0)</f>
        <v>0</v>
      </c>
      <c r="AN872" s="14">
        <f>tbl_LoanData[[#This Row],[Amount Paid]]-(Q872-X872)</f>
        <v>197593.47999999998</v>
      </c>
      <c r="AO872" s="14">
        <f>IF(tbl_LoanData[[#This Row],[Application Status]]="Approved",1,0)</f>
        <v>1</v>
      </c>
      <c r="AP872" s="22" t="str">
        <f t="shared" ca="1" si="40"/>
        <v/>
      </c>
      <c r="AQ872" s="22" t="str">
        <f t="shared" ca="1" si="41"/>
        <v/>
      </c>
    </row>
    <row r="873" spans="1:43" ht="14.4" customHeight="1" x14ac:dyDescent="0.3">
      <c r="A873" s="2" t="s">
        <v>1379</v>
      </c>
      <c r="B873" s="2" t="s">
        <v>1380</v>
      </c>
      <c r="C873" s="2" t="s">
        <v>487</v>
      </c>
      <c r="D873" s="2" t="s">
        <v>134</v>
      </c>
      <c r="E873" s="2" t="s">
        <v>117</v>
      </c>
      <c r="F873" s="2">
        <v>40</v>
      </c>
      <c r="G873" s="2" t="s">
        <v>69</v>
      </c>
      <c r="H873" s="2" t="s">
        <v>372</v>
      </c>
      <c r="I873" s="2" t="s">
        <v>43</v>
      </c>
      <c r="J873" s="3">
        <v>45083</v>
      </c>
      <c r="K873" s="3">
        <v>45103</v>
      </c>
      <c r="L873" s="2" t="s">
        <v>39</v>
      </c>
      <c r="M873" s="2" t="s">
        <v>85</v>
      </c>
      <c r="N873" s="2" t="s">
        <v>373</v>
      </c>
      <c r="O873" s="4">
        <v>2462000</v>
      </c>
      <c r="P873" s="4">
        <v>897900</v>
      </c>
      <c r="Q873" s="4">
        <v>1564100</v>
      </c>
      <c r="R873" s="2">
        <v>48</v>
      </c>
      <c r="S873" s="5">
        <v>12.9</v>
      </c>
      <c r="T873" s="4">
        <v>49399.49</v>
      </c>
      <c r="U873" s="2" t="s">
        <v>73</v>
      </c>
      <c r="V873" s="2" t="s">
        <v>74</v>
      </c>
      <c r="W873" s="4">
        <v>1827781.13</v>
      </c>
      <c r="X873" s="4">
        <v>543394.47</v>
      </c>
      <c r="Y873" s="4">
        <v>2371175.6</v>
      </c>
      <c r="Z873" s="2">
        <v>32</v>
      </c>
      <c r="AA873" s="2" t="s">
        <v>58</v>
      </c>
      <c r="AB873" s="2" t="s">
        <v>15733</v>
      </c>
      <c r="AC873" s="2" t="s">
        <v>129</v>
      </c>
      <c r="AD873" s="2" t="s">
        <v>76</v>
      </c>
      <c r="AE873" s="5">
        <v>63.53</v>
      </c>
      <c r="AF873" s="2">
        <v>1</v>
      </c>
      <c r="AG873" s="2" t="s">
        <v>15718</v>
      </c>
      <c r="AH873" s="2">
        <v>20</v>
      </c>
      <c r="AI873" s="6" t="str">
        <f t="shared" si="39"/>
        <v>35-44</v>
      </c>
      <c r="AJ873" s="11">
        <f>YEAR(tbl_LoanData[[#This Row],[Application Date]])</f>
        <v>2023</v>
      </c>
      <c r="AK873" s="11" t="str">
        <f>TEXT(tbl_LoanData[[#This Row],[Application Date]],"MMMM")</f>
        <v>June</v>
      </c>
      <c r="AL873" s="12">
        <f>DATE(YEAR(tbl_LoanData[[#This Row],[Application Date]]),MONTH(tbl_LoanData[[#This Row],[Application Date]]),1)</f>
        <v>45078</v>
      </c>
      <c r="AM873" s="14">
        <f ca="1">IF(AND(tbl_LoanData[[#This Row],[Application Date]]&gt;=EOMONTH(TODAY(),-1)+1,tbl_LoanData[[#This Row],[Application Date]]&lt;=TODAY()),tbl_LoanData[[#This Row],[Loan Amount]],0)</f>
        <v>0</v>
      </c>
      <c r="AN873" s="14">
        <f>tbl_LoanData[[#This Row],[Amount Paid]]-(Q873-X873)</f>
        <v>807075.59999999986</v>
      </c>
      <c r="AO873" s="14">
        <f>IF(tbl_LoanData[[#This Row],[Application Status]]="Approved",1,0)</f>
        <v>1</v>
      </c>
      <c r="AP873" s="22" t="str">
        <f t="shared" ca="1" si="40"/>
        <v/>
      </c>
      <c r="AQ873" s="22" t="str">
        <f t="shared" ca="1" si="41"/>
        <v/>
      </c>
    </row>
    <row r="874" spans="1:43" ht="14.4" customHeight="1" x14ac:dyDescent="0.3">
      <c r="A874" s="2" t="s">
        <v>1678</v>
      </c>
      <c r="B874" s="2" t="s">
        <v>1679</v>
      </c>
      <c r="C874" s="2" t="s">
        <v>353</v>
      </c>
      <c r="D874" s="2" t="s">
        <v>117</v>
      </c>
      <c r="E874" s="2" t="s">
        <v>134</v>
      </c>
      <c r="F874" s="2">
        <v>45</v>
      </c>
      <c r="G874" s="2" t="s">
        <v>83</v>
      </c>
      <c r="H874" s="2" t="s">
        <v>298</v>
      </c>
      <c r="I874" s="2" t="s">
        <v>43</v>
      </c>
      <c r="J874" s="3">
        <v>45090</v>
      </c>
      <c r="K874" s="3">
        <v>45111</v>
      </c>
      <c r="L874" s="2" t="s">
        <v>36</v>
      </c>
      <c r="M874" s="2" t="s">
        <v>104</v>
      </c>
      <c r="N874" s="2" t="s">
        <v>592</v>
      </c>
      <c r="O874" s="4">
        <v>1485000</v>
      </c>
      <c r="P874" s="4">
        <v>304100</v>
      </c>
      <c r="Q874" s="4">
        <v>1180900</v>
      </c>
      <c r="R874" s="2">
        <v>60</v>
      </c>
      <c r="S874" s="5">
        <v>6.8</v>
      </c>
      <c r="T874" s="4">
        <v>26373.43</v>
      </c>
      <c r="U874" s="2" t="s">
        <v>73</v>
      </c>
      <c r="V874" s="2" t="s">
        <v>74</v>
      </c>
      <c r="W874" s="4">
        <v>975816.91</v>
      </c>
      <c r="X874" s="4">
        <v>606589.09</v>
      </c>
      <c r="Y874" s="4">
        <v>1582406</v>
      </c>
      <c r="Z874" s="2">
        <v>29</v>
      </c>
      <c r="AA874" s="2" t="s">
        <v>57</v>
      </c>
      <c r="AB874" s="2" t="s">
        <v>15732</v>
      </c>
      <c r="AC874" s="2" t="s">
        <v>106</v>
      </c>
      <c r="AD874" s="2" t="s">
        <v>76</v>
      </c>
      <c r="AE874" s="5">
        <v>79.52</v>
      </c>
      <c r="AF874" s="2">
        <v>1</v>
      </c>
      <c r="AG874" s="2" t="s">
        <v>77</v>
      </c>
      <c r="AH874" s="2">
        <v>21</v>
      </c>
      <c r="AI874" s="6" t="str">
        <f t="shared" si="39"/>
        <v>45-54</v>
      </c>
      <c r="AJ874" s="11">
        <f>YEAR(tbl_LoanData[[#This Row],[Application Date]])</f>
        <v>2023</v>
      </c>
      <c r="AK874" s="11" t="str">
        <f>TEXT(tbl_LoanData[[#This Row],[Application Date]],"MMMM")</f>
        <v>June</v>
      </c>
      <c r="AL874" s="12">
        <f>DATE(YEAR(tbl_LoanData[[#This Row],[Application Date]]),MONTH(tbl_LoanData[[#This Row],[Application Date]]),1)</f>
        <v>45078</v>
      </c>
      <c r="AM874" s="14">
        <f ca="1">IF(AND(tbl_LoanData[[#This Row],[Application Date]]&gt;=EOMONTH(TODAY(),-1)+1,tbl_LoanData[[#This Row],[Application Date]]&lt;=TODAY()),tbl_LoanData[[#This Row],[Loan Amount]],0)</f>
        <v>0</v>
      </c>
      <c r="AN874" s="14">
        <f>tbl_LoanData[[#This Row],[Amount Paid]]-(Q874-X874)</f>
        <v>401506</v>
      </c>
      <c r="AO874" s="14">
        <f>IF(tbl_LoanData[[#This Row],[Application Status]]="Approved",1,0)</f>
        <v>1</v>
      </c>
      <c r="AP874" s="22" t="str">
        <f t="shared" ca="1" si="40"/>
        <v/>
      </c>
      <c r="AQ874" s="22" t="str">
        <f t="shared" ca="1" si="41"/>
        <v/>
      </c>
    </row>
    <row r="875" spans="1:43" ht="14.4" customHeight="1" x14ac:dyDescent="0.3">
      <c r="A875" s="2" t="s">
        <v>1769</v>
      </c>
      <c r="B875" s="2" t="s">
        <v>1770</v>
      </c>
      <c r="C875" s="2" t="s">
        <v>804</v>
      </c>
      <c r="D875" s="2" t="s">
        <v>142</v>
      </c>
      <c r="E875" s="2" t="s">
        <v>255</v>
      </c>
      <c r="F875" s="2">
        <v>41</v>
      </c>
      <c r="G875" s="2" t="s">
        <v>83</v>
      </c>
      <c r="H875" s="2" t="s">
        <v>177</v>
      </c>
      <c r="I875" s="2" t="s">
        <v>43</v>
      </c>
      <c r="J875" s="3">
        <v>45078</v>
      </c>
      <c r="K875" s="3"/>
      <c r="L875" s="2" t="s">
        <v>37</v>
      </c>
      <c r="M875" s="2" t="s">
        <v>260</v>
      </c>
      <c r="N875" s="2" t="s">
        <v>261</v>
      </c>
      <c r="O875" s="4">
        <v>78000</v>
      </c>
      <c r="P875" s="4">
        <v>11100</v>
      </c>
      <c r="Q875" s="4">
        <v>66900</v>
      </c>
      <c r="R875" s="2">
        <v>18</v>
      </c>
      <c r="S875" s="5">
        <v>6.08</v>
      </c>
      <c r="T875" s="4">
        <v>4055.63</v>
      </c>
      <c r="U875" s="2" t="s">
        <v>96</v>
      </c>
      <c r="V875" s="2" t="s">
        <v>97</v>
      </c>
      <c r="W875" s="4">
        <v>0</v>
      </c>
      <c r="X875" s="4">
        <v>0</v>
      </c>
      <c r="Y875" s="4">
        <v>73001.279999999999</v>
      </c>
      <c r="Z875" s="2">
        <v>0</v>
      </c>
      <c r="AA875" s="2" t="s">
        <v>97</v>
      </c>
      <c r="AB875" s="2" t="s">
        <v>15729</v>
      </c>
      <c r="AC875" s="2" t="s">
        <v>121</v>
      </c>
      <c r="AD875" s="2" t="s">
        <v>76</v>
      </c>
      <c r="AE875" s="5">
        <v>85.77</v>
      </c>
      <c r="AF875" s="2">
        <v>0</v>
      </c>
      <c r="AG875" s="2" t="s">
        <v>97</v>
      </c>
      <c r="AH875" s="2"/>
      <c r="AI875" s="6" t="str">
        <f t="shared" si="39"/>
        <v>35-44</v>
      </c>
      <c r="AJ875" s="11">
        <f>YEAR(tbl_LoanData[[#This Row],[Application Date]])</f>
        <v>2023</v>
      </c>
      <c r="AK875" s="11" t="str">
        <f>TEXT(tbl_LoanData[[#This Row],[Application Date]],"MMMM")</f>
        <v>June</v>
      </c>
      <c r="AL875" s="12">
        <f>DATE(YEAR(tbl_LoanData[[#This Row],[Application Date]]),MONTH(tbl_LoanData[[#This Row],[Application Date]]),1)</f>
        <v>45078</v>
      </c>
      <c r="AM875" s="14">
        <f ca="1">IF(AND(tbl_LoanData[[#This Row],[Application Date]]&gt;=EOMONTH(TODAY(),-1)+1,tbl_LoanData[[#This Row],[Application Date]]&lt;=TODAY()),tbl_LoanData[[#This Row],[Loan Amount]],0)</f>
        <v>0</v>
      </c>
      <c r="AN875" s="14">
        <f>tbl_LoanData[[#This Row],[Amount Paid]]-(Q875-X875)</f>
        <v>-66900</v>
      </c>
      <c r="AO875" s="14">
        <f>IF(tbl_LoanData[[#This Row],[Application Status]]="Approved",1,0)</f>
        <v>0</v>
      </c>
      <c r="AP875" s="22" t="str">
        <f t="shared" ca="1" si="40"/>
        <v/>
      </c>
      <c r="AQ875" s="22" t="str">
        <f t="shared" ca="1" si="41"/>
        <v/>
      </c>
    </row>
    <row r="876" spans="1:43" ht="14.4" customHeight="1" x14ac:dyDescent="0.3">
      <c r="A876" s="2" t="s">
        <v>1823</v>
      </c>
      <c r="B876" s="2" t="s">
        <v>1824</v>
      </c>
      <c r="C876" s="2" t="s">
        <v>549</v>
      </c>
      <c r="D876" s="2" t="s">
        <v>142</v>
      </c>
      <c r="E876" s="2" t="s">
        <v>82</v>
      </c>
      <c r="F876" s="2">
        <v>21</v>
      </c>
      <c r="G876" s="2" t="s">
        <v>83</v>
      </c>
      <c r="H876" s="2" t="s">
        <v>70</v>
      </c>
      <c r="I876" s="2" t="s">
        <v>50</v>
      </c>
      <c r="J876" s="3">
        <v>45086</v>
      </c>
      <c r="K876" s="3">
        <v>45105</v>
      </c>
      <c r="L876" s="2" t="s">
        <v>38</v>
      </c>
      <c r="M876" s="2" t="s">
        <v>71</v>
      </c>
      <c r="N876" s="2" t="s">
        <v>589</v>
      </c>
      <c r="O876" s="4">
        <v>1317000</v>
      </c>
      <c r="P876" s="4">
        <v>333500</v>
      </c>
      <c r="Q876" s="4">
        <v>983500</v>
      </c>
      <c r="R876" s="2">
        <v>36</v>
      </c>
      <c r="S876" s="5">
        <v>10.3</v>
      </c>
      <c r="T876" s="4">
        <v>35761.15</v>
      </c>
      <c r="U876" s="2" t="s">
        <v>73</v>
      </c>
      <c r="V876" s="2" t="s">
        <v>33</v>
      </c>
      <c r="W876" s="4">
        <v>1287401.5</v>
      </c>
      <c r="X876" s="4">
        <v>0</v>
      </c>
      <c r="Y876" s="4">
        <v>1287401.5</v>
      </c>
      <c r="Z876" s="2">
        <v>0</v>
      </c>
      <c r="AA876" s="2" t="s">
        <v>56</v>
      </c>
      <c r="AB876" s="2" t="s">
        <v>15734</v>
      </c>
      <c r="AC876" s="2" t="s">
        <v>213</v>
      </c>
      <c r="AD876" s="2" t="s">
        <v>76</v>
      </c>
      <c r="AE876" s="5">
        <v>74.680000000000007</v>
      </c>
      <c r="AF876" s="2">
        <v>0</v>
      </c>
      <c r="AG876" s="2" t="s">
        <v>77</v>
      </c>
      <c r="AH876" s="2">
        <v>19</v>
      </c>
      <c r="AI876" s="6" t="str">
        <f t="shared" si="39"/>
        <v>18-24</v>
      </c>
      <c r="AJ876" s="11">
        <f>YEAR(tbl_LoanData[[#This Row],[Application Date]])</f>
        <v>2023</v>
      </c>
      <c r="AK876" s="11" t="str">
        <f>TEXT(tbl_LoanData[[#This Row],[Application Date]],"MMMM")</f>
        <v>June</v>
      </c>
      <c r="AL876" s="12">
        <f>DATE(YEAR(tbl_LoanData[[#This Row],[Application Date]]),MONTH(tbl_LoanData[[#This Row],[Application Date]]),1)</f>
        <v>45078</v>
      </c>
      <c r="AM876" s="14">
        <f ca="1">IF(AND(tbl_LoanData[[#This Row],[Application Date]]&gt;=EOMONTH(TODAY(),-1)+1,tbl_LoanData[[#This Row],[Application Date]]&lt;=TODAY()),tbl_LoanData[[#This Row],[Loan Amount]],0)</f>
        <v>0</v>
      </c>
      <c r="AN876" s="14">
        <f>tbl_LoanData[[#This Row],[Amount Paid]]-(Q876-X876)</f>
        <v>303901.5</v>
      </c>
      <c r="AO876" s="14">
        <f>IF(tbl_LoanData[[#This Row],[Application Status]]="Approved",1,0)</f>
        <v>1</v>
      </c>
      <c r="AP876" s="22" t="str">
        <f t="shared" ca="1" si="40"/>
        <v/>
      </c>
      <c r="AQ876" s="22" t="str">
        <f t="shared" ca="1" si="41"/>
        <v/>
      </c>
    </row>
    <row r="877" spans="1:43" ht="14.4" customHeight="1" x14ac:dyDescent="0.3">
      <c r="A877" s="2" t="s">
        <v>1947</v>
      </c>
      <c r="B877" s="2" t="s">
        <v>1948</v>
      </c>
      <c r="C877" s="2" t="s">
        <v>586</v>
      </c>
      <c r="D877" s="2" t="s">
        <v>117</v>
      </c>
      <c r="E877" s="2" t="s">
        <v>117</v>
      </c>
      <c r="F877" s="2">
        <v>65</v>
      </c>
      <c r="G877" s="2" t="s">
        <v>69</v>
      </c>
      <c r="H877" s="2" t="s">
        <v>278</v>
      </c>
      <c r="I877" s="2" t="s">
        <v>45</v>
      </c>
      <c r="J877" s="3">
        <v>45090</v>
      </c>
      <c r="K877" s="3">
        <v>45096</v>
      </c>
      <c r="L877" s="2" t="s">
        <v>36</v>
      </c>
      <c r="M877" s="2" t="s">
        <v>104</v>
      </c>
      <c r="N877" s="2" t="s">
        <v>105</v>
      </c>
      <c r="O877" s="4">
        <v>1480000</v>
      </c>
      <c r="P877" s="4">
        <v>495200</v>
      </c>
      <c r="Q877" s="4">
        <v>984800</v>
      </c>
      <c r="R877" s="2">
        <v>12</v>
      </c>
      <c r="S877" s="5">
        <v>9.77</v>
      </c>
      <c r="T877" s="4">
        <v>90084.58</v>
      </c>
      <c r="U877" s="2" t="s">
        <v>73</v>
      </c>
      <c r="V877" s="2" t="s">
        <v>33</v>
      </c>
      <c r="W877" s="4">
        <v>1081014.96</v>
      </c>
      <c r="X877" s="4">
        <v>0</v>
      </c>
      <c r="Y877" s="4">
        <v>1081014.96</v>
      </c>
      <c r="Z877" s="2">
        <v>0</v>
      </c>
      <c r="AA877" s="2" t="s">
        <v>56</v>
      </c>
      <c r="AB877" s="2" t="s">
        <v>15736</v>
      </c>
      <c r="AC877" s="2" t="s">
        <v>213</v>
      </c>
      <c r="AD877" s="2" t="s">
        <v>76</v>
      </c>
      <c r="AE877" s="5">
        <v>66.540000000000006</v>
      </c>
      <c r="AF877" s="2">
        <v>0</v>
      </c>
      <c r="AG877" s="2" t="s">
        <v>77</v>
      </c>
      <c r="AH877" s="2">
        <v>6</v>
      </c>
      <c r="AI877" s="6" t="str">
        <f t="shared" si="39"/>
        <v>65+</v>
      </c>
      <c r="AJ877" s="11">
        <f>YEAR(tbl_LoanData[[#This Row],[Application Date]])</f>
        <v>2023</v>
      </c>
      <c r="AK877" s="11" t="str">
        <f>TEXT(tbl_LoanData[[#This Row],[Application Date]],"MMMM")</f>
        <v>June</v>
      </c>
      <c r="AL877" s="12">
        <f>DATE(YEAR(tbl_LoanData[[#This Row],[Application Date]]),MONTH(tbl_LoanData[[#This Row],[Application Date]]),1)</f>
        <v>45078</v>
      </c>
      <c r="AM877" s="14">
        <f ca="1">IF(AND(tbl_LoanData[[#This Row],[Application Date]]&gt;=EOMONTH(TODAY(),-1)+1,tbl_LoanData[[#This Row],[Application Date]]&lt;=TODAY()),tbl_LoanData[[#This Row],[Loan Amount]],0)</f>
        <v>0</v>
      </c>
      <c r="AN877" s="14">
        <f>tbl_LoanData[[#This Row],[Amount Paid]]-(Q877-X877)</f>
        <v>96214.959999999963</v>
      </c>
      <c r="AO877" s="14">
        <f>IF(tbl_LoanData[[#This Row],[Application Status]]="Approved",1,0)</f>
        <v>1</v>
      </c>
      <c r="AP877" s="22" t="str">
        <f t="shared" ca="1" si="40"/>
        <v/>
      </c>
      <c r="AQ877" s="22" t="str">
        <f t="shared" ca="1" si="41"/>
        <v/>
      </c>
    </row>
    <row r="878" spans="1:43" ht="14.4" customHeight="1" x14ac:dyDescent="0.3">
      <c r="A878" s="2" t="s">
        <v>2127</v>
      </c>
      <c r="B878" s="2" t="s">
        <v>2128</v>
      </c>
      <c r="C878" s="2" t="s">
        <v>277</v>
      </c>
      <c r="D878" s="2" t="s">
        <v>176</v>
      </c>
      <c r="E878" s="2" t="s">
        <v>101</v>
      </c>
      <c r="F878" s="2">
        <v>37</v>
      </c>
      <c r="G878" s="2" t="s">
        <v>83</v>
      </c>
      <c r="H878" s="2" t="s">
        <v>211</v>
      </c>
      <c r="I878" s="2" t="s">
        <v>50</v>
      </c>
      <c r="J878" s="3">
        <v>45101</v>
      </c>
      <c r="K878" s="3">
        <v>45103</v>
      </c>
      <c r="L878" s="2" t="s">
        <v>36</v>
      </c>
      <c r="M878" s="2" t="s">
        <v>94</v>
      </c>
      <c r="N878" s="2" t="s">
        <v>212</v>
      </c>
      <c r="O878" s="4">
        <v>2151000</v>
      </c>
      <c r="P878" s="4">
        <v>391300</v>
      </c>
      <c r="Q878" s="4">
        <v>1759700</v>
      </c>
      <c r="R878" s="2">
        <v>36</v>
      </c>
      <c r="S878" s="5">
        <v>12.36</v>
      </c>
      <c r="T878" s="4">
        <v>67005.47</v>
      </c>
      <c r="U878" s="2" t="s">
        <v>73</v>
      </c>
      <c r="V878" s="2" t="s">
        <v>34</v>
      </c>
      <c r="W878" s="4">
        <v>2144175.04</v>
      </c>
      <c r="X878" s="4">
        <v>268021.71999999997</v>
      </c>
      <c r="Y878" s="4">
        <v>2412196.7599999998</v>
      </c>
      <c r="Z878" s="2">
        <v>116</v>
      </c>
      <c r="AA878" s="2" t="s">
        <v>60</v>
      </c>
      <c r="AB878" s="2" t="s">
        <v>15728</v>
      </c>
      <c r="AC878" s="2" t="s">
        <v>75</v>
      </c>
      <c r="AD878" s="2" t="s">
        <v>76</v>
      </c>
      <c r="AE878" s="5">
        <v>81.81</v>
      </c>
      <c r="AF878" s="2">
        <v>4</v>
      </c>
      <c r="AG878" s="2" t="s">
        <v>130</v>
      </c>
      <c r="AH878" s="2">
        <v>2</v>
      </c>
      <c r="AI878" s="6" t="str">
        <f t="shared" si="39"/>
        <v>35-44</v>
      </c>
      <c r="AJ878" s="11">
        <f>YEAR(tbl_LoanData[[#This Row],[Application Date]])</f>
        <v>2023</v>
      </c>
      <c r="AK878" s="11" t="str">
        <f>TEXT(tbl_LoanData[[#This Row],[Application Date]],"MMMM")</f>
        <v>June</v>
      </c>
      <c r="AL878" s="12">
        <f>DATE(YEAR(tbl_LoanData[[#This Row],[Application Date]]),MONTH(tbl_LoanData[[#This Row],[Application Date]]),1)</f>
        <v>45078</v>
      </c>
      <c r="AM878" s="14">
        <f ca="1">IF(AND(tbl_LoanData[[#This Row],[Application Date]]&gt;=EOMONTH(TODAY(),-1)+1,tbl_LoanData[[#This Row],[Application Date]]&lt;=TODAY()),tbl_LoanData[[#This Row],[Loan Amount]],0)</f>
        <v>0</v>
      </c>
      <c r="AN878" s="14">
        <f>tbl_LoanData[[#This Row],[Amount Paid]]-(Q878-X878)</f>
        <v>652496.76</v>
      </c>
      <c r="AO878" s="14">
        <f>IF(tbl_LoanData[[#This Row],[Application Status]]="Approved",1,0)</f>
        <v>1</v>
      </c>
      <c r="AP878" s="22" t="str">
        <f t="shared" ca="1" si="40"/>
        <v/>
      </c>
      <c r="AQ878" s="22" t="str">
        <f t="shared" ca="1" si="41"/>
        <v/>
      </c>
    </row>
    <row r="879" spans="1:43" ht="14.4" customHeight="1" x14ac:dyDescent="0.3">
      <c r="A879" s="2" t="s">
        <v>2177</v>
      </c>
      <c r="B879" s="2" t="s">
        <v>2178</v>
      </c>
      <c r="C879" s="2" t="s">
        <v>471</v>
      </c>
      <c r="D879" s="2" t="s">
        <v>311</v>
      </c>
      <c r="E879" s="2" t="s">
        <v>312</v>
      </c>
      <c r="F879" s="2">
        <v>25</v>
      </c>
      <c r="G879" s="2" t="s">
        <v>83</v>
      </c>
      <c r="H879" s="2" t="s">
        <v>151</v>
      </c>
      <c r="I879" s="2" t="s">
        <v>46</v>
      </c>
      <c r="J879" s="3">
        <v>45084</v>
      </c>
      <c r="K879" s="3"/>
      <c r="L879" s="2" t="s">
        <v>40</v>
      </c>
      <c r="M879" s="2" t="s">
        <v>94</v>
      </c>
      <c r="N879" s="2" t="s">
        <v>95</v>
      </c>
      <c r="O879" s="4">
        <v>1457000</v>
      </c>
      <c r="P879" s="4">
        <v>310900</v>
      </c>
      <c r="Q879" s="4">
        <v>1146100</v>
      </c>
      <c r="R879" s="2">
        <v>36</v>
      </c>
      <c r="S879" s="5">
        <v>7.92</v>
      </c>
      <c r="T879" s="4">
        <v>39400.370000000003</v>
      </c>
      <c r="U879" s="2" t="s">
        <v>96</v>
      </c>
      <c r="V879" s="2" t="s">
        <v>97</v>
      </c>
      <c r="W879" s="4">
        <v>0</v>
      </c>
      <c r="X879" s="4">
        <v>0</v>
      </c>
      <c r="Y879" s="4">
        <v>1418413.36</v>
      </c>
      <c r="Z879" s="2">
        <v>0</v>
      </c>
      <c r="AA879" s="2" t="s">
        <v>97</v>
      </c>
      <c r="AB879" s="2" t="s">
        <v>15731</v>
      </c>
      <c r="AC879" s="2" t="s">
        <v>360</v>
      </c>
      <c r="AD879" s="2" t="s">
        <v>76</v>
      </c>
      <c r="AE879" s="5">
        <v>78.66</v>
      </c>
      <c r="AF879" s="2">
        <v>0</v>
      </c>
      <c r="AG879" s="2" t="s">
        <v>97</v>
      </c>
      <c r="AH879" s="2"/>
      <c r="AI879" s="6" t="str">
        <f t="shared" si="39"/>
        <v>25-34</v>
      </c>
      <c r="AJ879" s="11">
        <f>YEAR(tbl_LoanData[[#This Row],[Application Date]])</f>
        <v>2023</v>
      </c>
      <c r="AK879" s="11" t="str">
        <f>TEXT(tbl_LoanData[[#This Row],[Application Date]],"MMMM")</f>
        <v>June</v>
      </c>
      <c r="AL879" s="12">
        <f>DATE(YEAR(tbl_LoanData[[#This Row],[Application Date]]),MONTH(tbl_LoanData[[#This Row],[Application Date]]),1)</f>
        <v>45078</v>
      </c>
      <c r="AM879" s="14">
        <f ca="1">IF(AND(tbl_LoanData[[#This Row],[Application Date]]&gt;=EOMONTH(TODAY(),-1)+1,tbl_LoanData[[#This Row],[Application Date]]&lt;=TODAY()),tbl_LoanData[[#This Row],[Loan Amount]],0)</f>
        <v>0</v>
      </c>
      <c r="AN879" s="14">
        <f>tbl_LoanData[[#This Row],[Amount Paid]]-(Q879-X879)</f>
        <v>-1146100</v>
      </c>
      <c r="AO879" s="14">
        <f>IF(tbl_LoanData[[#This Row],[Application Status]]="Approved",1,0)</f>
        <v>0</v>
      </c>
      <c r="AP879" s="22" t="str">
        <f t="shared" ca="1" si="40"/>
        <v/>
      </c>
      <c r="AQ879" s="22" t="str">
        <f t="shared" ca="1" si="41"/>
        <v/>
      </c>
    </row>
    <row r="880" spans="1:43" x14ac:dyDescent="0.3">
      <c r="A880" s="2" t="s">
        <v>2281</v>
      </c>
      <c r="B880" s="2" t="s">
        <v>2282</v>
      </c>
      <c r="C880" s="2" t="s">
        <v>181</v>
      </c>
      <c r="D880" s="2" t="s">
        <v>118</v>
      </c>
      <c r="E880" s="2" t="s">
        <v>311</v>
      </c>
      <c r="F880" s="2">
        <v>63</v>
      </c>
      <c r="G880" s="2" t="s">
        <v>83</v>
      </c>
      <c r="H880" s="2" t="s">
        <v>237</v>
      </c>
      <c r="I880" s="2" t="s">
        <v>48</v>
      </c>
      <c r="J880" s="3">
        <v>45094</v>
      </c>
      <c r="K880" s="3"/>
      <c r="L880" s="2" t="s">
        <v>40</v>
      </c>
      <c r="M880" s="2" t="s">
        <v>71</v>
      </c>
      <c r="N880" s="2" t="s">
        <v>137</v>
      </c>
      <c r="O880" s="4">
        <v>1082000</v>
      </c>
      <c r="P880" s="4">
        <v>338400</v>
      </c>
      <c r="Q880" s="4">
        <v>743600</v>
      </c>
      <c r="R880" s="2">
        <v>24</v>
      </c>
      <c r="S880" s="5">
        <v>12.57</v>
      </c>
      <c r="T880" s="4">
        <v>38772.54</v>
      </c>
      <c r="U880" s="2" t="s">
        <v>113</v>
      </c>
      <c r="V880" s="2" t="s">
        <v>97</v>
      </c>
      <c r="W880" s="4">
        <v>0</v>
      </c>
      <c r="X880" s="4">
        <v>0</v>
      </c>
      <c r="Y880" s="4">
        <v>930541.04</v>
      </c>
      <c r="Z880" s="2">
        <v>0</v>
      </c>
      <c r="AA880" s="2" t="s">
        <v>97</v>
      </c>
      <c r="AB880" s="2" t="s">
        <v>15727</v>
      </c>
      <c r="AC880" s="2" t="s">
        <v>106</v>
      </c>
      <c r="AD880" s="2" t="s">
        <v>76</v>
      </c>
      <c r="AE880" s="5">
        <v>68.72</v>
      </c>
      <c r="AF880" s="2">
        <v>0</v>
      </c>
      <c r="AG880" s="2" t="s">
        <v>97</v>
      </c>
      <c r="AH880" s="2"/>
      <c r="AI880" s="6" t="str">
        <f t="shared" si="39"/>
        <v>55-64</v>
      </c>
      <c r="AJ880" s="11">
        <f>YEAR(tbl_LoanData[[#This Row],[Application Date]])</f>
        <v>2023</v>
      </c>
      <c r="AK880" s="11" t="str">
        <f>TEXT(tbl_LoanData[[#This Row],[Application Date]],"MMMM")</f>
        <v>June</v>
      </c>
      <c r="AL880" s="12">
        <f>DATE(YEAR(tbl_LoanData[[#This Row],[Application Date]]),MONTH(tbl_LoanData[[#This Row],[Application Date]]),1)</f>
        <v>45078</v>
      </c>
      <c r="AM880" s="14">
        <f ca="1">IF(AND(tbl_LoanData[[#This Row],[Application Date]]&gt;=EOMONTH(TODAY(),-1)+1,tbl_LoanData[[#This Row],[Application Date]]&lt;=TODAY()),tbl_LoanData[[#This Row],[Loan Amount]],0)</f>
        <v>0</v>
      </c>
      <c r="AN880" s="14">
        <f>tbl_LoanData[[#This Row],[Amount Paid]]-(Q880-X880)</f>
        <v>-743600</v>
      </c>
      <c r="AO880" s="14">
        <f>IF(tbl_LoanData[[#This Row],[Application Status]]="Approved",1,0)</f>
        <v>0</v>
      </c>
      <c r="AP880" s="22" t="str">
        <f t="shared" ca="1" si="40"/>
        <v/>
      </c>
      <c r="AQ880" s="22" t="str">
        <f t="shared" ca="1" si="41"/>
        <v/>
      </c>
    </row>
    <row r="881" spans="1:43" ht="14.4" customHeight="1" x14ac:dyDescent="0.3">
      <c r="A881" s="2" t="s">
        <v>2339</v>
      </c>
      <c r="B881" s="2" t="s">
        <v>2340</v>
      </c>
      <c r="C881" s="2" t="s">
        <v>464</v>
      </c>
      <c r="D881" s="2" t="s">
        <v>268</v>
      </c>
      <c r="E881" s="2" t="s">
        <v>268</v>
      </c>
      <c r="F881" s="2">
        <v>46</v>
      </c>
      <c r="G881" s="2" t="s">
        <v>83</v>
      </c>
      <c r="H881" s="2" t="s">
        <v>110</v>
      </c>
      <c r="I881" s="2" t="s">
        <v>46</v>
      </c>
      <c r="J881" s="3">
        <v>45093</v>
      </c>
      <c r="K881" s="3"/>
      <c r="L881" s="2" t="s">
        <v>38</v>
      </c>
      <c r="M881" s="2" t="s">
        <v>127</v>
      </c>
      <c r="N881" s="2" t="s">
        <v>128</v>
      </c>
      <c r="O881" s="4">
        <v>1625000</v>
      </c>
      <c r="P881" s="4">
        <v>189400</v>
      </c>
      <c r="Q881" s="4">
        <v>1435600</v>
      </c>
      <c r="R881" s="2">
        <v>48</v>
      </c>
      <c r="S881" s="5">
        <v>6.95</v>
      </c>
      <c r="T881" s="4">
        <v>38222.85</v>
      </c>
      <c r="U881" s="2" t="s">
        <v>96</v>
      </c>
      <c r="V881" s="2" t="s">
        <v>97</v>
      </c>
      <c r="W881" s="4">
        <v>0</v>
      </c>
      <c r="X881" s="4">
        <v>0</v>
      </c>
      <c r="Y881" s="4">
        <v>1834696.8</v>
      </c>
      <c r="Z881" s="2">
        <v>0</v>
      </c>
      <c r="AA881" s="2" t="s">
        <v>97</v>
      </c>
      <c r="AB881" s="2" t="s">
        <v>15733</v>
      </c>
      <c r="AC881" s="2" t="s">
        <v>106</v>
      </c>
      <c r="AD881" s="2" t="s">
        <v>76</v>
      </c>
      <c r="AE881" s="5">
        <v>88.34</v>
      </c>
      <c r="AF881" s="2">
        <v>0</v>
      </c>
      <c r="AG881" s="2" t="s">
        <v>97</v>
      </c>
      <c r="AH881" s="2"/>
      <c r="AI881" s="6" t="str">
        <f t="shared" si="39"/>
        <v>45-54</v>
      </c>
      <c r="AJ881" s="11">
        <f>YEAR(tbl_LoanData[[#This Row],[Application Date]])</f>
        <v>2023</v>
      </c>
      <c r="AK881" s="11" t="str">
        <f>TEXT(tbl_LoanData[[#This Row],[Application Date]],"MMMM")</f>
        <v>June</v>
      </c>
      <c r="AL881" s="12">
        <f>DATE(YEAR(tbl_LoanData[[#This Row],[Application Date]]),MONTH(tbl_LoanData[[#This Row],[Application Date]]),1)</f>
        <v>45078</v>
      </c>
      <c r="AM881" s="14">
        <f ca="1">IF(AND(tbl_LoanData[[#This Row],[Application Date]]&gt;=EOMONTH(TODAY(),-1)+1,tbl_LoanData[[#This Row],[Application Date]]&lt;=TODAY()),tbl_LoanData[[#This Row],[Loan Amount]],0)</f>
        <v>0</v>
      </c>
      <c r="AN881" s="14">
        <f>tbl_LoanData[[#This Row],[Amount Paid]]-(Q881-X881)</f>
        <v>-1435600</v>
      </c>
      <c r="AO881" s="14">
        <f>IF(tbl_LoanData[[#This Row],[Application Status]]="Approved",1,0)</f>
        <v>0</v>
      </c>
      <c r="AP881" s="22" t="str">
        <f t="shared" ca="1" si="40"/>
        <v/>
      </c>
      <c r="AQ881" s="22" t="str">
        <f t="shared" ca="1" si="41"/>
        <v/>
      </c>
    </row>
    <row r="882" spans="1:43" ht="14.4" customHeight="1" x14ac:dyDescent="0.3">
      <c r="A882" s="2" t="s">
        <v>2381</v>
      </c>
      <c r="B882" s="2" t="s">
        <v>2382</v>
      </c>
      <c r="C882" s="2" t="s">
        <v>809</v>
      </c>
      <c r="D882" s="2" t="s">
        <v>82</v>
      </c>
      <c r="E882" s="2" t="s">
        <v>92</v>
      </c>
      <c r="F882" s="2">
        <v>46</v>
      </c>
      <c r="G882" s="2" t="s">
        <v>69</v>
      </c>
      <c r="H882" s="2" t="s">
        <v>273</v>
      </c>
      <c r="I882" s="2" t="s">
        <v>45</v>
      </c>
      <c r="J882" s="3">
        <v>45087</v>
      </c>
      <c r="K882" s="3">
        <v>45106</v>
      </c>
      <c r="L882" s="2" t="s">
        <v>40</v>
      </c>
      <c r="M882" s="2" t="s">
        <v>157</v>
      </c>
      <c r="N882" s="2" t="s">
        <v>328</v>
      </c>
      <c r="O882" s="4">
        <v>993000</v>
      </c>
      <c r="P882" s="4">
        <v>211400</v>
      </c>
      <c r="Q882" s="4">
        <v>781600</v>
      </c>
      <c r="R882" s="2">
        <v>36</v>
      </c>
      <c r="S882" s="5">
        <v>8.1</v>
      </c>
      <c r="T882" s="4">
        <v>26986.91</v>
      </c>
      <c r="U882" s="2" t="s">
        <v>73</v>
      </c>
      <c r="V882" s="2" t="s">
        <v>33</v>
      </c>
      <c r="W882" s="4">
        <v>971528.8</v>
      </c>
      <c r="X882" s="4">
        <v>0</v>
      </c>
      <c r="Y882" s="4">
        <v>971528.8</v>
      </c>
      <c r="Z882" s="2">
        <v>0</v>
      </c>
      <c r="AA882" s="2" t="s">
        <v>56</v>
      </c>
      <c r="AB882" s="2" t="s">
        <v>15733</v>
      </c>
      <c r="AC882" s="2" t="s">
        <v>138</v>
      </c>
      <c r="AD882" s="2" t="s">
        <v>76</v>
      </c>
      <c r="AE882" s="5">
        <v>78.709999999999994</v>
      </c>
      <c r="AF882" s="2">
        <v>0</v>
      </c>
      <c r="AG882" s="2" t="s">
        <v>77</v>
      </c>
      <c r="AH882" s="2">
        <v>19</v>
      </c>
      <c r="AI882" s="6" t="str">
        <f t="shared" si="39"/>
        <v>45-54</v>
      </c>
      <c r="AJ882" s="11">
        <f>YEAR(tbl_LoanData[[#This Row],[Application Date]])</f>
        <v>2023</v>
      </c>
      <c r="AK882" s="11" t="str">
        <f>TEXT(tbl_LoanData[[#This Row],[Application Date]],"MMMM")</f>
        <v>June</v>
      </c>
      <c r="AL882" s="12">
        <f>DATE(YEAR(tbl_LoanData[[#This Row],[Application Date]]),MONTH(tbl_LoanData[[#This Row],[Application Date]]),1)</f>
        <v>45078</v>
      </c>
      <c r="AM882" s="14">
        <f ca="1">IF(AND(tbl_LoanData[[#This Row],[Application Date]]&gt;=EOMONTH(TODAY(),-1)+1,tbl_LoanData[[#This Row],[Application Date]]&lt;=TODAY()),tbl_LoanData[[#This Row],[Loan Amount]],0)</f>
        <v>0</v>
      </c>
      <c r="AN882" s="14">
        <f>tbl_LoanData[[#This Row],[Amount Paid]]-(Q882-X882)</f>
        <v>189928.80000000005</v>
      </c>
      <c r="AO882" s="14">
        <f>IF(tbl_LoanData[[#This Row],[Application Status]]="Approved",1,0)</f>
        <v>1</v>
      </c>
      <c r="AP882" s="22" t="str">
        <f t="shared" ca="1" si="40"/>
        <v/>
      </c>
      <c r="AQ882" s="22" t="str">
        <f t="shared" ca="1" si="41"/>
        <v/>
      </c>
    </row>
    <row r="883" spans="1:43" ht="14.4" customHeight="1" x14ac:dyDescent="0.3">
      <c r="A883" s="2" t="s">
        <v>2419</v>
      </c>
      <c r="B883" s="2" t="s">
        <v>2420</v>
      </c>
      <c r="C883" s="2" t="s">
        <v>429</v>
      </c>
      <c r="D883" s="2" t="s">
        <v>102</v>
      </c>
      <c r="E883" s="2" t="s">
        <v>142</v>
      </c>
      <c r="F883" s="2">
        <v>54</v>
      </c>
      <c r="G883" s="2" t="s">
        <v>83</v>
      </c>
      <c r="H883" s="2" t="s">
        <v>244</v>
      </c>
      <c r="I883" s="2" t="s">
        <v>48</v>
      </c>
      <c r="J883" s="3">
        <v>45084</v>
      </c>
      <c r="K883" s="3"/>
      <c r="L883" s="2" t="s">
        <v>36</v>
      </c>
      <c r="M883" s="2" t="s">
        <v>71</v>
      </c>
      <c r="N883" s="2" t="s">
        <v>162</v>
      </c>
      <c r="O883" s="4">
        <v>2196000</v>
      </c>
      <c r="P883" s="4">
        <v>735400</v>
      </c>
      <c r="Q883" s="4">
        <v>1460600</v>
      </c>
      <c r="R883" s="2">
        <v>24</v>
      </c>
      <c r="S883" s="5">
        <v>5.51</v>
      </c>
      <c r="T883" s="4">
        <v>67564.92</v>
      </c>
      <c r="U883" s="2" t="s">
        <v>113</v>
      </c>
      <c r="V883" s="2" t="s">
        <v>97</v>
      </c>
      <c r="W883" s="4">
        <v>0</v>
      </c>
      <c r="X883" s="4">
        <v>0</v>
      </c>
      <c r="Y883" s="4">
        <v>1621558.12</v>
      </c>
      <c r="Z883" s="2">
        <v>0</v>
      </c>
      <c r="AA883" s="2" t="s">
        <v>97</v>
      </c>
      <c r="AB883" s="2" t="s">
        <v>15736</v>
      </c>
      <c r="AC883" s="2" t="s">
        <v>129</v>
      </c>
      <c r="AD883" s="2" t="s">
        <v>76</v>
      </c>
      <c r="AE883" s="5">
        <v>66.510000000000005</v>
      </c>
      <c r="AF883" s="2">
        <v>0</v>
      </c>
      <c r="AG883" s="2" t="s">
        <v>97</v>
      </c>
      <c r="AH883" s="2"/>
      <c r="AI883" s="6" t="str">
        <f t="shared" si="39"/>
        <v>45-54</v>
      </c>
      <c r="AJ883" s="11">
        <f>YEAR(tbl_LoanData[[#This Row],[Application Date]])</f>
        <v>2023</v>
      </c>
      <c r="AK883" s="11" t="str">
        <f>TEXT(tbl_LoanData[[#This Row],[Application Date]],"MMMM")</f>
        <v>June</v>
      </c>
      <c r="AL883" s="12">
        <f>DATE(YEAR(tbl_LoanData[[#This Row],[Application Date]]),MONTH(tbl_LoanData[[#This Row],[Application Date]]),1)</f>
        <v>45078</v>
      </c>
      <c r="AM883" s="14">
        <f ca="1">IF(AND(tbl_LoanData[[#This Row],[Application Date]]&gt;=EOMONTH(TODAY(),-1)+1,tbl_LoanData[[#This Row],[Application Date]]&lt;=TODAY()),tbl_LoanData[[#This Row],[Loan Amount]],0)</f>
        <v>0</v>
      </c>
      <c r="AN883" s="14">
        <f>tbl_LoanData[[#This Row],[Amount Paid]]-(Q883-X883)</f>
        <v>-1460600</v>
      </c>
      <c r="AO883" s="14">
        <f>IF(tbl_LoanData[[#This Row],[Application Status]]="Approved",1,0)</f>
        <v>0</v>
      </c>
      <c r="AP883" s="22" t="str">
        <f t="shared" ca="1" si="40"/>
        <v/>
      </c>
      <c r="AQ883" s="22" t="str">
        <f t="shared" ca="1" si="41"/>
        <v/>
      </c>
    </row>
    <row r="884" spans="1:43" x14ac:dyDescent="0.3">
      <c r="A884" s="2" t="s">
        <v>2527</v>
      </c>
      <c r="B884" s="2" t="s">
        <v>2528</v>
      </c>
      <c r="C884" s="2" t="s">
        <v>240</v>
      </c>
      <c r="D884" s="2" t="s">
        <v>204</v>
      </c>
      <c r="E884" s="2" t="s">
        <v>284</v>
      </c>
      <c r="F884" s="2">
        <v>60</v>
      </c>
      <c r="G884" s="2" t="s">
        <v>83</v>
      </c>
      <c r="H884" s="2" t="s">
        <v>151</v>
      </c>
      <c r="I884" s="2" t="s">
        <v>46</v>
      </c>
      <c r="J884" s="3">
        <v>45079</v>
      </c>
      <c r="K884" s="3">
        <v>45094</v>
      </c>
      <c r="L884" s="2" t="s">
        <v>37</v>
      </c>
      <c r="M884" s="2" t="s">
        <v>260</v>
      </c>
      <c r="N884" s="2" t="s">
        <v>261</v>
      </c>
      <c r="O884" s="4">
        <v>73000</v>
      </c>
      <c r="P884" s="4">
        <v>16400</v>
      </c>
      <c r="Q884" s="4">
        <v>56600</v>
      </c>
      <c r="R884" s="2">
        <v>48</v>
      </c>
      <c r="S884" s="5">
        <v>11.18</v>
      </c>
      <c r="T884" s="4">
        <v>1706.49</v>
      </c>
      <c r="U884" s="2" t="s">
        <v>73</v>
      </c>
      <c r="V884" s="2" t="s">
        <v>74</v>
      </c>
      <c r="W884" s="4">
        <v>64846.62</v>
      </c>
      <c r="X884" s="4">
        <v>17064.900000000001</v>
      </c>
      <c r="Y884" s="4">
        <v>81911.520000000004</v>
      </c>
      <c r="Z884" s="2">
        <v>0</v>
      </c>
      <c r="AA884" s="2" t="s">
        <v>56</v>
      </c>
      <c r="AB884" s="2" t="s">
        <v>15730</v>
      </c>
      <c r="AC884" s="2" t="s">
        <v>332</v>
      </c>
      <c r="AD884" s="2" t="s">
        <v>76</v>
      </c>
      <c r="AE884" s="5">
        <v>77.53</v>
      </c>
      <c r="AF884" s="2">
        <v>0</v>
      </c>
      <c r="AG884" s="2" t="s">
        <v>77</v>
      </c>
      <c r="AH884" s="2">
        <v>15</v>
      </c>
      <c r="AI884" s="6" t="str">
        <f t="shared" si="39"/>
        <v>55-64</v>
      </c>
      <c r="AJ884" s="11">
        <f>YEAR(tbl_LoanData[[#This Row],[Application Date]])</f>
        <v>2023</v>
      </c>
      <c r="AK884" s="11" t="str">
        <f>TEXT(tbl_LoanData[[#This Row],[Application Date]],"MMMM")</f>
        <v>June</v>
      </c>
      <c r="AL884" s="12">
        <f>DATE(YEAR(tbl_LoanData[[#This Row],[Application Date]]),MONTH(tbl_LoanData[[#This Row],[Application Date]]),1)</f>
        <v>45078</v>
      </c>
      <c r="AM884" s="14">
        <f ca="1">IF(AND(tbl_LoanData[[#This Row],[Application Date]]&gt;=EOMONTH(TODAY(),-1)+1,tbl_LoanData[[#This Row],[Application Date]]&lt;=TODAY()),tbl_LoanData[[#This Row],[Loan Amount]],0)</f>
        <v>0</v>
      </c>
      <c r="AN884" s="14">
        <f>tbl_LoanData[[#This Row],[Amount Paid]]-(Q884-X884)</f>
        <v>25311.520000000004</v>
      </c>
      <c r="AO884" s="14">
        <f>IF(tbl_LoanData[[#This Row],[Application Status]]="Approved",1,0)</f>
        <v>1</v>
      </c>
      <c r="AP884" s="22" t="str">
        <f t="shared" ca="1" si="40"/>
        <v/>
      </c>
      <c r="AQ884" s="22" t="str">
        <f t="shared" ca="1" si="41"/>
        <v/>
      </c>
    </row>
    <row r="885" spans="1:43" ht="14.4" customHeight="1" x14ac:dyDescent="0.3">
      <c r="A885" s="2" t="s">
        <v>2867</v>
      </c>
      <c r="B885" s="2" t="s">
        <v>2868</v>
      </c>
      <c r="C885" s="2" t="s">
        <v>390</v>
      </c>
      <c r="D885" s="2" t="s">
        <v>102</v>
      </c>
      <c r="E885" s="2" t="s">
        <v>312</v>
      </c>
      <c r="F885" s="2">
        <v>22</v>
      </c>
      <c r="G885" s="2" t="s">
        <v>83</v>
      </c>
      <c r="H885" s="2" t="s">
        <v>84</v>
      </c>
      <c r="I885" s="2" t="s">
        <v>45</v>
      </c>
      <c r="J885" s="3">
        <v>45083</v>
      </c>
      <c r="K885" s="3"/>
      <c r="L885" s="2" t="s">
        <v>37</v>
      </c>
      <c r="M885" s="2" t="s">
        <v>94</v>
      </c>
      <c r="N885" s="2" t="s">
        <v>568</v>
      </c>
      <c r="O885" s="4">
        <v>107000</v>
      </c>
      <c r="P885" s="4">
        <v>24600</v>
      </c>
      <c r="Q885" s="4">
        <v>82400</v>
      </c>
      <c r="R885" s="2">
        <v>18</v>
      </c>
      <c r="S885" s="5">
        <v>8.35</v>
      </c>
      <c r="T885" s="4">
        <v>5151.1400000000003</v>
      </c>
      <c r="U885" s="2" t="s">
        <v>113</v>
      </c>
      <c r="V885" s="2" t="s">
        <v>97</v>
      </c>
      <c r="W885" s="4">
        <v>0</v>
      </c>
      <c r="X885" s="4">
        <v>0</v>
      </c>
      <c r="Y885" s="4">
        <v>92720.6</v>
      </c>
      <c r="Z885" s="2">
        <v>0</v>
      </c>
      <c r="AA885" s="2" t="s">
        <v>97</v>
      </c>
      <c r="AB885" s="2" t="s">
        <v>15728</v>
      </c>
      <c r="AC885" s="2" t="s">
        <v>146</v>
      </c>
      <c r="AD885" s="2" t="s">
        <v>76</v>
      </c>
      <c r="AE885" s="5">
        <v>77.010000000000005</v>
      </c>
      <c r="AF885" s="2">
        <v>0</v>
      </c>
      <c r="AG885" s="2" t="s">
        <v>97</v>
      </c>
      <c r="AH885" s="2"/>
      <c r="AI885" s="6" t="str">
        <f t="shared" si="39"/>
        <v>18-24</v>
      </c>
      <c r="AJ885" s="11">
        <f>YEAR(tbl_LoanData[[#This Row],[Application Date]])</f>
        <v>2023</v>
      </c>
      <c r="AK885" s="11" t="str">
        <f>TEXT(tbl_LoanData[[#This Row],[Application Date]],"MMMM")</f>
        <v>June</v>
      </c>
      <c r="AL885" s="12">
        <f>DATE(YEAR(tbl_LoanData[[#This Row],[Application Date]]),MONTH(tbl_LoanData[[#This Row],[Application Date]]),1)</f>
        <v>45078</v>
      </c>
      <c r="AM885" s="14">
        <f ca="1">IF(AND(tbl_LoanData[[#This Row],[Application Date]]&gt;=EOMONTH(TODAY(),-1)+1,tbl_LoanData[[#This Row],[Application Date]]&lt;=TODAY()),tbl_LoanData[[#This Row],[Loan Amount]],0)</f>
        <v>0</v>
      </c>
      <c r="AN885" s="14">
        <f>tbl_LoanData[[#This Row],[Amount Paid]]-(Q885-X885)</f>
        <v>-82400</v>
      </c>
      <c r="AO885" s="14">
        <f>IF(tbl_LoanData[[#This Row],[Application Status]]="Approved",1,0)</f>
        <v>0</v>
      </c>
      <c r="AP885" s="22" t="str">
        <f t="shared" ca="1" si="40"/>
        <v/>
      </c>
      <c r="AQ885" s="22" t="str">
        <f t="shared" ca="1" si="41"/>
        <v/>
      </c>
    </row>
    <row r="886" spans="1:43" ht="14.4" customHeight="1" x14ac:dyDescent="0.3">
      <c r="A886" s="2" t="s">
        <v>2901</v>
      </c>
      <c r="B886" s="2" t="s">
        <v>2902</v>
      </c>
      <c r="C886" s="2" t="s">
        <v>240</v>
      </c>
      <c r="D886" s="2" t="s">
        <v>232</v>
      </c>
      <c r="E886" s="2" t="s">
        <v>268</v>
      </c>
      <c r="F886" s="2">
        <v>29</v>
      </c>
      <c r="G886" s="2" t="s">
        <v>83</v>
      </c>
      <c r="H886" s="2" t="s">
        <v>205</v>
      </c>
      <c r="I886" s="2" t="s">
        <v>49</v>
      </c>
      <c r="J886" s="3">
        <v>45099</v>
      </c>
      <c r="K886" s="3">
        <v>45103</v>
      </c>
      <c r="L886" s="2" t="s">
        <v>40</v>
      </c>
      <c r="M886" s="2" t="s">
        <v>71</v>
      </c>
      <c r="N886" s="2" t="s">
        <v>137</v>
      </c>
      <c r="O886" s="4">
        <v>953000</v>
      </c>
      <c r="P886" s="4">
        <v>236900</v>
      </c>
      <c r="Q886" s="4">
        <v>716100</v>
      </c>
      <c r="R886" s="2">
        <v>36</v>
      </c>
      <c r="S886" s="5">
        <v>11.46</v>
      </c>
      <c r="T886" s="4">
        <v>26730.42</v>
      </c>
      <c r="U886" s="2" t="s">
        <v>73</v>
      </c>
      <c r="V886" s="2" t="s">
        <v>34</v>
      </c>
      <c r="W886" s="4">
        <v>882103.86</v>
      </c>
      <c r="X886" s="4">
        <v>80191.320000000007</v>
      </c>
      <c r="Y886" s="4">
        <v>962295.18</v>
      </c>
      <c r="Z886" s="2">
        <v>87</v>
      </c>
      <c r="AA886" s="2" t="s">
        <v>59</v>
      </c>
      <c r="AB886" s="2" t="s">
        <v>15729</v>
      </c>
      <c r="AC886" s="2" t="s">
        <v>106</v>
      </c>
      <c r="AD886" s="2" t="s">
        <v>76</v>
      </c>
      <c r="AE886" s="5">
        <v>75.14</v>
      </c>
      <c r="AF886" s="2">
        <v>3</v>
      </c>
      <c r="AG886" s="2" t="s">
        <v>130</v>
      </c>
      <c r="AH886" s="2">
        <v>4</v>
      </c>
      <c r="AI886" s="6" t="str">
        <f t="shared" si="39"/>
        <v>25-34</v>
      </c>
      <c r="AJ886" s="11">
        <f>YEAR(tbl_LoanData[[#This Row],[Application Date]])</f>
        <v>2023</v>
      </c>
      <c r="AK886" s="11" t="str">
        <f>TEXT(tbl_LoanData[[#This Row],[Application Date]],"MMMM")</f>
        <v>June</v>
      </c>
      <c r="AL886" s="12">
        <f>DATE(YEAR(tbl_LoanData[[#This Row],[Application Date]]),MONTH(tbl_LoanData[[#This Row],[Application Date]]),1)</f>
        <v>45078</v>
      </c>
      <c r="AM886" s="14">
        <f ca="1">IF(AND(tbl_LoanData[[#This Row],[Application Date]]&gt;=EOMONTH(TODAY(),-1)+1,tbl_LoanData[[#This Row],[Application Date]]&lt;=TODAY()),tbl_LoanData[[#This Row],[Loan Amount]],0)</f>
        <v>0</v>
      </c>
      <c r="AN886" s="14">
        <f>tbl_LoanData[[#This Row],[Amount Paid]]-(Q886-X886)</f>
        <v>246195.18000000005</v>
      </c>
      <c r="AO886" s="14">
        <f>IF(tbl_LoanData[[#This Row],[Application Status]]="Approved",1,0)</f>
        <v>1</v>
      </c>
      <c r="AP886" s="22" t="str">
        <f t="shared" ca="1" si="40"/>
        <v/>
      </c>
      <c r="AQ886" s="22" t="str">
        <f t="shared" ca="1" si="41"/>
        <v/>
      </c>
    </row>
    <row r="887" spans="1:43" ht="14.4" customHeight="1" x14ac:dyDescent="0.3">
      <c r="A887" s="2" t="s">
        <v>3397</v>
      </c>
      <c r="B887" s="2" t="s">
        <v>3398</v>
      </c>
      <c r="C887" s="2" t="s">
        <v>401</v>
      </c>
      <c r="D887" s="2" t="s">
        <v>189</v>
      </c>
      <c r="E887" s="2" t="s">
        <v>150</v>
      </c>
      <c r="F887" s="2">
        <v>50</v>
      </c>
      <c r="G887" s="2" t="s">
        <v>83</v>
      </c>
      <c r="H887" s="2" t="s">
        <v>110</v>
      </c>
      <c r="I887" s="2" t="s">
        <v>46</v>
      </c>
      <c r="J887" s="3">
        <v>45098</v>
      </c>
      <c r="K887" s="3"/>
      <c r="L887" s="2" t="s">
        <v>40</v>
      </c>
      <c r="M887" s="2" t="s">
        <v>94</v>
      </c>
      <c r="N887" s="2" t="s">
        <v>4</v>
      </c>
      <c r="O887" s="4">
        <v>717000</v>
      </c>
      <c r="P887" s="4">
        <v>142900</v>
      </c>
      <c r="Q887" s="4">
        <v>574100</v>
      </c>
      <c r="R887" s="2">
        <v>24</v>
      </c>
      <c r="S887" s="5">
        <v>13.58</v>
      </c>
      <c r="T887" s="4">
        <v>30417.73</v>
      </c>
      <c r="U887" s="2" t="s">
        <v>113</v>
      </c>
      <c r="V887" s="2" t="s">
        <v>97</v>
      </c>
      <c r="W887" s="4">
        <v>0</v>
      </c>
      <c r="X887" s="4">
        <v>0</v>
      </c>
      <c r="Y887" s="4">
        <v>730025.56</v>
      </c>
      <c r="Z887" s="2">
        <v>0</v>
      </c>
      <c r="AA887" s="2" t="s">
        <v>97</v>
      </c>
      <c r="AB887" s="2" t="s">
        <v>15732</v>
      </c>
      <c r="AC887" s="2" t="s">
        <v>87</v>
      </c>
      <c r="AD887" s="2" t="s">
        <v>76</v>
      </c>
      <c r="AE887" s="5">
        <v>80.069999999999993</v>
      </c>
      <c r="AF887" s="2">
        <v>0</v>
      </c>
      <c r="AG887" s="2" t="s">
        <v>97</v>
      </c>
      <c r="AH887" s="2"/>
      <c r="AI887" s="6" t="str">
        <f t="shared" si="39"/>
        <v>45-54</v>
      </c>
      <c r="AJ887" s="11">
        <f>YEAR(tbl_LoanData[[#This Row],[Application Date]])</f>
        <v>2023</v>
      </c>
      <c r="AK887" s="11" t="str">
        <f>TEXT(tbl_LoanData[[#This Row],[Application Date]],"MMMM")</f>
        <v>June</v>
      </c>
      <c r="AL887" s="12">
        <f>DATE(YEAR(tbl_LoanData[[#This Row],[Application Date]]),MONTH(tbl_LoanData[[#This Row],[Application Date]]),1)</f>
        <v>45078</v>
      </c>
      <c r="AM887" s="14">
        <f ca="1">IF(AND(tbl_LoanData[[#This Row],[Application Date]]&gt;=EOMONTH(TODAY(),-1)+1,tbl_LoanData[[#This Row],[Application Date]]&lt;=TODAY()),tbl_LoanData[[#This Row],[Loan Amount]],0)</f>
        <v>0</v>
      </c>
      <c r="AN887" s="14">
        <f>tbl_LoanData[[#This Row],[Amount Paid]]-(Q887-X887)</f>
        <v>-574100</v>
      </c>
      <c r="AO887" s="14">
        <f>IF(tbl_LoanData[[#This Row],[Application Status]]="Approved",1,0)</f>
        <v>0</v>
      </c>
      <c r="AP887" s="22" t="str">
        <f t="shared" ca="1" si="40"/>
        <v/>
      </c>
      <c r="AQ887" s="22" t="str">
        <f t="shared" ca="1" si="41"/>
        <v/>
      </c>
    </row>
    <row r="888" spans="1:43" ht="14.4" customHeight="1" x14ac:dyDescent="0.3">
      <c r="A888" s="2" t="s">
        <v>3451</v>
      </c>
      <c r="B888" s="2" t="s">
        <v>3452</v>
      </c>
      <c r="C888" s="2" t="s">
        <v>310</v>
      </c>
      <c r="D888" s="2" t="s">
        <v>134</v>
      </c>
      <c r="E888" s="2" t="s">
        <v>402</v>
      </c>
      <c r="F888" s="2">
        <v>32</v>
      </c>
      <c r="G888" s="2" t="s">
        <v>69</v>
      </c>
      <c r="H888" s="2" t="s">
        <v>543</v>
      </c>
      <c r="I888" s="2" t="s">
        <v>45</v>
      </c>
      <c r="J888" s="3">
        <v>45088</v>
      </c>
      <c r="K888" s="3">
        <v>45105</v>
      </c>
      <c r="L888" s="2" t="s">
        <v>40</v>
      </c>
      <c r="M888" s="2" t="s">
        <v>85</v>
      </c>
      <c r="N888" s="2" t="s">
        <v>274</v>
      </c>
      <c r="O888" s="4">
        <v>753000</v>
      </c>
      <c r="P888" s="4">
        <v>223400</v>
      </c>
      <c r="Q888" s="4">
        <v>529600</v>
      </c>
      <c r="R888" s="2">
        <v>36</v>
      </c>
      <c r="S888" s="5">
        <v>11.7</v>
      </c>
      <c r="T888" s="4">
        <v>19874.71</v>
      </c>
      <c r="U888" s="2" t="s">
        <v>73</v>
      </c>
      <c r="V888" s="2" t="s">
        <v>33</v>
      </c>
      <c r="W888" s="4">
        <v>715489.6</v>
      </c>
      <c r="X888" s="4">
        <v>0</v>
      </c>
      <c r="Y888" s="4">
        <v>715489.6</v>
      </c>
      <c r="Z888" s="2">
        <v>0</v>
      </c>
      <c r="AA888" s="2" t="s">
        <v>56</v>
      </c>
      <c r="AB888" s="2" t="s">
        <v>15729</v>
      </c>
      <c r="AC888" s="2" t="s">
        <v>332</v>
      </c>
      <c r="AD888" s="2" t="s">
        <v>76</v>
      </c>
      <c r="AE888" s="5">
        <v>70.33</v>
      </c>
      <c r="AF888" s="2">
        <v>0</v>
      </c>
      <c r="AG888" s="2" t="s">
        <v>77</v>
      </c>
      <c r="AH888" s="2">
        <v>17</v>
      </c>
      <c r="AI888" s="6" t="str">
        <f t="shared" si="39"/>
        <v>25-34</v>
      </c>
      <c r="AJ888" s="11">
        <f>YEAR(tbl_LoanData[[#This Row],[Application Date]])</f>
        <v>2023</v>
      </c>
      <c r="AK888" s="11" t="str">
        <f>TEXT(tbl_LoanData[[#This Row],[Application Date]],"MMMM")</f>
        <v>June</v>
      </c>
      <c r="AL888" s="12">
        <f>DATE(YEAR(tbl_LoanData[[#This Row],[Application Date]]),MONTH(tbl_LoanData[[#This Row],[Application Date]]),1)</f>
        <v>45078</v>
      </c>
      <c r="AM888" s="14">
        <f ca="1">IF(AND(tbl_LoanData[[#This Row],[Application Date]]&gt;=EOMONTH(TODAY(),-1)+1,tbl_LoanData[[#This Row],[Application Date]]&lt;=TODAY()),tbl_LoanData[[#This Row],[Loan Amount]],0)</f>
        <v>0</v>
      </c>
      <c r="AN888" s="14">
        <f>tbl_LoanData[[#This Row],[Amount Paid]]-(Q888-X888)</f>
        <v>185889.59999999998</v>
      </c>
      <c r="AO888" s="14">
        <f>IF(tbl_LoanData[[#This Row],[Application Status]]="Approved",1,0)</f>
        <v>1</v>
      </c>
      <c r="AP888" s="22" t="str">
        <f t="shared" ca="1" si="40"/>
        <v/>
      </c>
      <c r="AQ888" s="22" t="str">
        <f t="shared" ca="1" si="41"/>
        <v/>
      </c>
    </row>
    <row r="889" spans="1:43" x14ac:dyDescent="0.3">
      <c r="A889" s="2" t="s">
        <v>3517</v>
      </c>
      <c r="B889" s="2" t="s">
        <v>3518</v>
      </c>
      <c r="C889" s="2" t="s">
        <v>297</v>
      </c>
      <c r="D889" s="2" t="s">
        <v>209</v>
      </c>
      <c r="E889" s="2" t="s">
        <v>91</v>
      </c>
      <c r="F889" s="2">
        <v>45</v>
      </c>
      <c r="G889" s="2" t="s">
        <v>69</v>
      </c>
      <c r="H889" s="2" t="s">
        <v>307</v>
      </c>
      <c r="I889" s="2" t="s">
        <v>43</v>
      </c>
      <c r="J889" s="3">
        <v>45102</v>
      </c>
      <c r="K889" s="3"/>
      <c r="L889" s="2" t="s">
        <v>39</v>
      </c>
      <c r="M889" s="2" t="s">
        <v>71</v>
      </c>
      <c r="N889" s="2" t="s">
        <v>72</v>
      </c>
      <c r="O889" s="4">
        <v>1274000</v>
      </c>
      <c r="P889" s="4">
        <v>409300</v>
      </c>
      <c r="Q889" s="4">
        <v>864700</v>
      </c>
      <c r="R889" s="2">
        <v>48</v>
      </c>
      <c r="S889" s="5">
        <v>12.68</v>
      </c>
      <c r="T889" s="4">
        <v>27151.58</v>
      </c>
      <c r="U889" s="2" t="s">
        <v>96</v>
      </c>
      <c r="V889" s="2" t="s">
        <v>97</v>
      </c>
      <c r="W889" s="4">
        <v>0</v>
      </c>
      <c r="X889" s="4">
        <v>0</v>
      </c>
      <c r="Y889" s="4">
        <v>1303275.8400000001</v>
      </c>
      <c r="Z889" s="2">
        <v>0</v>
      </c>
      <c r="AA889" s="2" t="s">
        <v>97</v>
      </c>
      <c r="AB889" s="2" t="s">
        <v>15731</v>
      </c>
      <c r="AC889" s="2" t="s">
        <v>138</v>
      </c>
      <c r="AD889" s="2" t="s">
        <v>76</v>
      </c>
      <c r="AE889" s="5">
        <v>67.87</v>
      </c>
      <c r="AF889" s="2">
        <v>0</v>
      </c>
      <c r="AG889" s="2" t="s">
        <v>97</v>
      </c>
      <c r="AH889" s="2"/>
      <c r="AI889" s="6" t="str">
        <f t="shared" si="39"/>
        <v>45-54</v>
      </c>
      <c r="AJ889" s="11">
        <f>YEAR(tbl_LoanData[[#This Row],[Application Date]])</f>
        <v>2023</v>
      </c>
      <c r="AK889" s="11" t="str">
        <f>TEXT(tbl_LoanData[[#This Row],[Application Date]],"MMMM")</f>
        <v>June</v>
      </c>
      <c r="AL889" s="12">
        <f>DATE(YEAR(tbl_LoanData[[#This Row],[Application Date]]),MONTH(tbl_LoanData[[#This Row],[Application Date]]),1)</f>
        <v>45078</v>
      </c>
      <c r="AM889" s="14">
        <f ca="1">IF(AND(tbl_LoanData[[#This Row],[Application Date]]&gt;=EOMONTH(TODAY(),-1)+1,tbl_LoanData[[#This Row],[Application Date]]&lt;=TODAY()),tbl_LoanData[[#This Row],[Loan Amount]],0)</f>
        <v>0</v>
      </c>
      <c r="AN889" s="14">
        <f>tbl_LoanData[[#This Row],[Amount Paid]]-(Q889-X889)</f>
        <v>-864700</v>
      </c>
      <c r="AO889" s="14">
        <f>IF(tbl_LoanData[[#This Row],[Application Status]]="Approved",1,0)</f>
        <v>0</v>
      </c>
      <c r="AP889" s="22" t="str">
        <f t="shared" ca="1" si="40"/>
        <v/>
      </c>
      <c r="AQ889" s="22" t="str">
        <f t="shared" ca="1" si="41"/>
        <v/>
      </c>
    </row>
    <row r="890" spans="1:43" ht="14.4" customHeight="1" x14ac:dyDescent="0.3">
      <c r="A890" s="2" t="s">
        <v>3529</v>
      </c>
      <c r="B890" s="2" t="s">
        <v>3530</v>
      </c>
      <c r="C890" s="2" t="s">
        <v>606</v>
      </c>
      <c r="D890" s="2" t="s">
        <v>182</v>
      </c>
      <c r="E890" s="2" t="s">
        <v>190</v>
      </c>
      <c r="F890" s="2">
        <v>59</v>
      </c>
      <c r="G890" s="2" t="s">
        <v>69</v>
      </c>
      <c r="H890" s="2" t="s">
        <v>318</v>
      </c>
      <c r="I890" s="2" t="s">
        <v>42</v>
      </c>
      <c r="J890" s="3">
        <v>45103</v>
      </c>
      <c r="K890" s="3">
        <v>45122</v>
      </c>
      <c r="L890" s="2" t="s">
        <v>40</v>
      </c>
      <c r="M890" s="2" t="s">
        <v>71</v>
      </c>
      <c r="N890" s="2" t="s">
        <v>137</v>
      </c>
      <c r="O890" s="4">
        <v>1084000</v>
      </c>
      <c r="P890" s="4">
        <v>414400</v>
      </c>
      <c r="Q890" s="4">
        <v>669600</v>
      </c>
      <c r="R890" s="2">
        <v>24</v>
      </c>
      <c r="S890" s="5">
        <v>9.1999999999999993</v>
      </c>
      <c r="T890" s="4">
        <v>33033.599999999999</v>
      </c>
      <c r="U890" s="2" t="s">
        <v>73</v>
      </c>
      <c r="V890" s="2" t="s">
        <v>34</v>
      </c>
      <c r="W890" s="4">
        <v>759772.8</v>
      </c>
      <c r="X890" s="4">
        <v>33033.599999999999</v>
      </c>
      <c r="Y890" s="4">
        <v>792806.40000000002</v>
      </c>
      <c r="Z890" s="2">
        <v>30</v>
      </c>
      <c r="AA890" s="2" t="s">
        <v>57</v>
      </c>
      <c r="AB890" s="2" t="s">
        <v>15732</v>
      </c>
      <c r="AC890" s="2" t="s">
        <v>213</v>
      </c>
      <c r="AD890" s="2" t="s">
        <v>76</v>
      </c>
      <c r="AE890" s="5">
        <v>61.77</v>
      </c>
      <c r="AF890" s="2">
        <v>1</v>
      </c>
      <c r="AG890" s="2" t="s">
        <v>77</v>
      </c>
      <c r="AH890" s="2">
        <v>19</v>
      </c>
      <c r="AI890" s="6" t="str">
        <f t="shared" si="39"/>
        <v>55-64</v>
      </c>
      <c r="AJ890" s="11">
        <f>YEAR(tbl_LoanData[[#This Row],[Application Date]])</f>
        <v>2023</v>
      </c>
      <c r="AK890" s="11" t="str">
        <f>TEXT(tbl_LoanData[[#This Row],[Application Date]],"MMMM")</f>
        <v>June</v>
      </c>
      <c r="AL890" s="12">
        <f>DATE(YEAR(tbl_LoanData[[#This Row],[Application Date]]),MONTH(tbl_LoanData[[#This Row],[Application Date]]),1)</f>
        <v>45078</v>
      </c>
      <c r="AM890" s="14">
        <f ca="1">IF(AND(tbl_LoanData[[#This Row],[Application Date]]&gt;=EOMONTH(TODAY(),-1)+1,tbl_LoanData[[#This Row],[Application Date]]&lt;=TODAY()),tbl_LoanData[[#This Row],[Loan Amount]],0)</f>
        <v>0</v>
      </c>
      <c r="AN890" s="14">
        <f>tbl_LoanData[[#This Row],[Amount Paid]]-(Q890-X890)</f>
        <v>123206.40000000002</v>
      </c>
      <c r="AO890" s="14">
        <f>IF(tbl_LoanData[[#This Row],[Application Status]]="Approved",1,0)</f>
        <v>1</v>
      </c>
      <c r="AP890" s="22" t="str">
        <f t="shared" ca="1" si="40"/>
        <v/>
      </c>
      <c r="AQ890" s="22" t="str">
        <f t="shared" ca="1" si="41"/>
        <v/>
      </c>
    </row>
    <row r="891" spans="1:43" ht="14.4" customHeight="1" x14ac:dyDescent="0.3">
      <c r="A891" s="2" t="s">
        <v>3661</v>
      </c>
      <c r="B891" s="2" t="s">
        <v>3662</v>
      </c>
      <c r="C891" s="2" t="s">
        <v>220</v>
      </c>
      <c r="D891" s="2" t="s">
        <v>189</v>
      </c>
      <c r="E891" s="2" t="s">
        <v>385</v>
      </c>
      <c r="F891" s="2">
        <v>48</v>
      </c>
      <c r="G891" s="2" t="s">
        <v>69</v>
      </c>
      <c r="H891" s="2" t="s">
        <v>318</v>
      </c>
      <c r="I891" s="2" t="s">
        <v>42</v>
      </c>
      <c r="J891" s="3">
        <v>45083</v>
      </c>
      <c r="K891" s="3">
        <v>45095</v>
      </c>
      <c r="L891" s="2" t="s">
        <v>37</v>
      </c>
      <c r="M891" s="2" t="s">
        <v>94</v>
      </c>
      <c r="N891" s="2" t="s">
        <v>568</v>
      </c>
      <c r="O891" s="4">
        <v>241000</v>
      </c>
      <c r="P891" s="4">
        <v>76000</v>
      </c>
      <c r="Q891" s="4">
        <v>165000</v>
      </c>
      <c r="R891" s="2">
        <v>48</v>
      </c>
      <c r="S891" s="5">
        <v>11.81</v>
      </c>
      <c r="T891" s="4">
        <v>5061.38</v>
      </c>
      <c r="U891" s="2" t="s">
        <v>73</v>
      </c>
      <c r="V891" s="2" t="s">
        <v>74</v>
      </c>
      <c r="W891" s="4">
        <v>187271.06</v>
      </c>
      <c r="X891" s="4">
        <v>55674.94</v>
      </c>
      <c r="Y891" s="4">
        <v>242946</v>
      </c>
      <c r="Z891" s="2">
        <v>30</v>
      </c>
      <c r="AA891" s="2" t="s">
        <v>57</v>
      </c>
      <c r="AB891" s="2" t="s">
        <v>15734</v>
      </c>
      <c r="AC891" s="2" t="s">
        <v>213</v>
      </c>
      <c r="AD891" s="2" t="s">
        <v>76</v>
      </c>
      <c r="AE891" s="5">
        <v>68.459999999999994</v>
      </c>
      <c r="AF891" s="2">
        <v>1</v>
      </c>
      <c r="AG891" s="2" t="s">
        <v>77</v>
      </c>
      <c r="AH891" s="2">
        <v>12</v>
      </c>
      <c r="AI891" s="6" t="str">
        <f t="shared" si="39"/>
        <v>45-54</v>
      </c>
      <c r="AJ891" s="11">
        <f>YEAR(tbl_LoanData[[#This Row],[Application Date]])</f>
        <v>2023</v>
      </c>
      <c r="AK891" s="11" t="str">
        <f>TEXT(tbl_LoanData[[#This Row],[Application Date]],"MMMM")</f>
        <v>June</v>
      </c>
      <c r="AL891" s="12">
        <f>DATE(YEAR(tbl_LoanData[[#This Row],[Application Date]]),MONTH(tbl_LoanData[[#This Row],[Application Date]]),1)</f>
        <v>45078</v>
      </c>
      <c r="AM891" s="14">
        <f ca="1">IF(AND(tbl_LoanData[[#This Row],[Application Date]]&gt;=EOMONTH(TODAY(),-1)+1,tbl_LoanData[[#This Row],[Application Date]]&lt;=TODAY()),tbl_LoanData[[#This Row],[Loan Amount]],0)</f>
        <v>0</v>
      </c>
      <c r="AN891" s="14">
        <f>tbl_LoanData[[#This Row],[Amount Paid]]-(Q891-X891)</f>
        <v>77946</v>
      </c>
      <c r="AO891" s="14">
        <f>IF(tbl_LoanData[[#This Row],[Application Status]]="Approved",1,0)</f>
        <v>1</v>
      </c>
      <c r="AP891" s="22" t="str">
        <f t="shared" ca="1" si="40"/>
        <v/>
      </c>
      <c r="AQ891" s="22" t="str">
        <f t="shared" ca="1" si="41"/>
        <v/>
      </c>
    </row>
    <row r="892" spans="1:43" ht="14.4" customHeight="1" x14ac:dyDescent="0.3">
      <c r="A892" s="2" t="s">
        <v>3703</v>
      </c>
      <c r="B892" s="2" t="s">
        <v>3704</v>
      </c>
      <c r="C892" s="2" t="s">
        <v>304</v>
      </c>
      <c r="D892" s="2" t="s">
        <v>182</v>
      </c>
      <c r="E892" s="2" t="s">
        <v>204</v>
      </c>
      <c r="F892" s="2">
        <v>33</v>
      </c>
      <c r="G892" s="2" t="s">
        <v>83</v>
      </c>
      <c r="H892" s="2" t="s">
        <v>237</v>
      </c>
      <c r="I892" s="2" t="s">
        <v>48</v>
      </c>
      <c r="J892" s="3">
        <v>45100</v>
      </c>
      <c r="K892" s="3">
        <v>45118</v>
      </c>
      <c r="L892" s="2" t="s">
        <v>39</v>
      </c>
      <c r="M892" s="2" t="s">
        <v>127</v>
      </c>
      <c r="N892" s="2" t="s">
        <v>152</v>
      </c>
      <c r="O892" s="4">
        <v>2054000</v>
      </c>
      <c r="P892" s="4">
        <v>490600</v>
      </c>
      <c r="Q892" s="4">
        <v>1563400</v>
      </c>
      <c r="R892" s="2">
        <v>48</v>
      </c>
      <c r="S892" s="5">
        <v>9.8800000000000008</v>
      </c>
      <c r="T892" s="4">
        <v>45442.83</v>
      </c>
      <c r="U892" s="2" t="s">
        <v>73</v>
      </c>
      <c r="V892" s="2" t="s">
        <v>74</v>
      </c>
      <c r="W892" s="4">
        <v>1681384.71</v>
      </c>
      <c r="X892" s="4">
        <v>499870.97</v>
      </c>
      <c r="Y892" s="4">
        <v>2181255.6800000002</v>
      </c>
      <c r="Z892" s="2">
        <v>0</v>
      </c>
      <c r="AA892" s="2" t="s">
        <v>56</v>
      </c>
      <c r="AB892" s="2" t="s">
        <v>15729</v>
      </c>
      <c r="AC892" s="2" t="s">
        <v>138</v>
      </c>
      <c r="AD892" s="2" t="s">
        <v>76</v>
      </c>
      <c r="AE892" s="5">
        <v>76.11</v>
      </c>
      <c r="AF892" s="2">
        <v>0</v>
      </c>
      <c r="AG892" s="2" t="s">
        <v>77</v>
      </c>
      <c r="AH892" s="2">
        <v>18</v>
      </c>
      <c r="AI892" s="6" t="str">
        <f t="shared" si="39"/>
        <v>25-34</v>
      </c>
      <c r="AJ892" s="11">
        <f>YEAR(tbl_LoanData[[#This Row],[Application Date]])</f>
        <v>2023</v>
      </c>
      <c r="AK892" s="11" t="str">
        <f>TEXT(tbl_LoanData[[#This Row],[Application Date]],"MMMM")</f>
        <v>June</v>
      </c>
      <c r="AL892" s="12">
        <f>DATE(YEAR(tbl_LoanData[[#This Row],[Application Date]]),MONTH(tbl_LoanData[[#This Row],[Application Date]]),1)</f>
        <v>45078</v>
      </c>
      <c r="AM892" s="14">
        <f ca="1">IF(AND(tbl_LoanData[[#This Row],[Application Date]]&gt;=EOMONTH(TODAY(),-1)+1,tbl_LoanData[[#This Row],[Application Date]]&lt;=TODAY()),tbl_LoanData[[#This Row],[Loan Amount]],0)</f>
        <v>0</v>
      </c>
      <c r="AN892" s="14">
        <f>tbl_LoanData[[#This Row],[Amount Paid]]-(Q892-X892)</f>
        <v>617855.67999999993</v>
      </c>
      <c r="AO892" s="14">
        <f>IF(tbl_LoanData[[#This Row],[Application Status]]="Approved",1,0)</f>
        <v>1</v>
      </c>
      <c r="AP892" s="22" t="str">
        <f t="shared" ca="1" si="40"/>
        <v/>
      </c>
      <c r="AQ892" s="22" t="str">
        <f t="shared" ca="1" si="41"/>
        <v/>
      </c>
    </row>
    <row r="893" spans="1:43" ht="14.4" customHeight="1" x14ac:dyDescent="0.3">
      <c r="A893" s="2" t="s">
        <v>3847</v>
      </c>
      <c r="B893" s="2" t="s">
        <v>3848</v>
      </c>
      <c r="C893" s="2" t="s">
        <v>668</v>
      </c>
      <c r="D893" s="2" t="s">
        <v>118</v>
      </c>
      <c r="E893" s="2" t="s">
        <v>210</v>
      </c>
      <c r="F893" s="2">
        <v>56</v>
      </c>
      <c r="G893" s="2" t="s">
        <v>69</v>
      </c>
      <c r="H893" s="2" t="s">
        <v>244</v>
      </c>
      <c r="I893" s="2" t="s">
        <v>48</v>
      </c>
      <c r="J893" s="3">
        <v>45080</v>
      </c>
      <c r="K893" s="3">
        <v>45087</v>
      </c>
      <c r="L893" s="2" t="s">
        <v>39</v>
      </c>
      <c r="M893" s="2" t="s">
        <v>94</v>
      </c>
      <c r="N893" s="2" t="s">
        <v>365</v>
      </c>
      <c r="O893" s="4">
        <v>2233000</v>
      </c>
      <c r="P893" s="4">
        <v>277100</v>
      </c>
      <c r="Q893" s="4">
        <v>1955900</v>
      </c>
      <c r="R893" s="2">
        <v>48</v>
      </c>
      <c r="S893" s="5">
        <v>9.27</v>
      </c>
      <c r="T893" s="4">
        <v>55857.24</v>
      </c>
      <c r="U893" s="2" t="s">
        <v>73</v>
      </c>
      <c r="V893" s="2" t="s">
        <v>74</v>
      </c>
      <c r="W893" s="4">
        <v>1955003.4</v>
      </c>
      <c r="X893" s="4">
        <v>726144.32</v>
      </c>
      <c r="Y893" s="4">
        <v>2681147.7200000002</v>
      </c>
      <c r="Z893" s="2">
        <v>93</v>
      </c>
      <c r="AA893" s="2" t="s">
        <v>60</v>
      </c>
      <c r="AB893" s="2" t="s">
        <v>15730</v>
      </c>
      <c r="AC893" s="2" t="s">
        <v>213</v>
      </c>
      <c r="AD893" s="2" t="s">
        <v>76</v>
      </c>
      <c r="AE893" s="5">
        <v>87.59</v>
      </c>
      <c r="AF893" s="2">
        <v>3</v>
      </c>
      <c r="AG893" s="2" t="s">
        <v>130</v>
      </c>
      <c r="AH893" s="2">
        <v>7</v>
      </c>
      <c r="AI893" s="6" t="str">
        <f t="shared" si="39"/>
        <v>55-64</v>
      </c>
      <c r="AJ893" s="11">
        <f>YEAR(tbl_LoanData[[#This Row],[Application Date]])</f>
        <v>2023</v>
      </c>
      <c r="AK893" s="11" t="str">
        <f>TEXT(tbl_LoanData[[#This Row],[Application Date]],"MMMM")</f>
        <v>June</v>
      </c>
      <c r="AL893" s="12">
        <f>DATE(YEAR(tbl_LoanData[[#This Row],[Application Date]]),MONTH(tbl_LoanData[[#This Row],[Application Date]]),1)</f>
        <v>45078</v>
      </c>
      <c r="AM893" s="14">
        <f ca="1">IF(AND(tbl_LoanData[[#This Row],[Application Date]]&gt;=EOMONTH(TODAY(),-1)+1,tbl_LoanData[[#This Row],[Application Date]]&lt;=TODAY()),tbl_LoanData[[#This Row],[Loan Amount]],0)</f>
        <v>0</v>
      </c>
      <c r="AN893" s="14">
        <f>tbl_LoanData[[#This Row],[Amount Paid]]-(Q893-X893)</f>
        <v>725247.71999999974</v>
      </c>
      <c r="AO893" s="14">
        <f>IF(tbl_LoanData[[#This Row],[Application Status]]="Approved",1,0)</f>
        <v>1</v>
      </c>
      <c r="AP893" s="22" t="str">
        <f t="shared" ca="1" si="40"/>
        <v/>
      </c>
      <c r="AQ893" s="22" t="str">
        <f t="shared" ca="1" si="41"/>
        <v/>
      </c>
    </row>
    <row r="894" spans="1:43" ht="14.4" customHeight="1" x14ac:dyDescent="0.3">
      <c r="A894" s="2" t="s">
        <v>3905</v>
      </c>
      <c r="B894" s="2" t="s">
        <v>3906</v>
      </c>
      <c r="C894" s="2" t="s">
        <v>575</v>
      </c>
      <c r="D894" s="2" t="s">
        <v>82</v>
      </c>
      <c r="E894" s="2" t="s">
        <v>161</v>
      </c>
      <c r="F894" s="2">
        <v>36</v>
      </c>
      <c r="G894" s="2" t="s">
        <v>69</v>
      </c>
      <c r="H894" s="2" t="s">
        <v>278</v>
      </c>
      <c r="I894" s="2" t="s">
        <v>45</v>
      </c>
      <c r="J894" s="3">
        <v>45094</v>
      </c>
      <c r="K894" s="3"/>
      <c r="L894" s="2" t="s">
        <v>37</v>
      </c>
      <c r="M894" s="2" t="s">
        <v>94</v>
      </c>
      <c r="N894" s="2" t="s">
        <v>234</v>
      </c>
      <c r="O894" s="4">
        <v>103000</v>
      </c>
      <c r="P894" s="4">
        <v>34000</v>
      </c>
      <c r="Q894" s="4">
        <v>69000</v>
      </c>
      <c r="R894" s="2">
        <v>24</v>
      </c>
      <c r="S894" s="5">
        <v>5.07</v>
      </c>
      <c r="T894" s="4">
        <v>3166.52</v>
      </c>
      <c r="U894" s="2" t="s">
        <v>96</v>
      </c>
      <c r="V894" s="2" t="s">
        <v>97</v>
      </c>
      <c r="W894" s="4">
        <v>0</v>
      </c>
      <c r="X894" s="4">
        <v>0</v>
      </c>
      <c r="Y894" s="4">
        <v>75996.600000000006</v>
      </c>
      <c r="Z894" s="2">
        <v>0</v>
      </c>
      <c r="AA894" s="2" t="s">
        <v>97</v>
      </c>
      <c r="AB894" s="2" t="s">
        <v>15734</v>
      </c>
      <c r="AC894" s="2" t="s">
        <v>360</v>
      </c>
      <c r="AD894" s="2" t="s">
        <v>76</v>
      </c>
      <c r="AE894" s="5">
        <v>66.989999999999995</v>
      </c>
      <c r="AF894" s="2">
        <v>0</v>
      </c>
      <c r="AG894" s="2" t="s">
        <v>97</v>
      </c>
      <c r="AH894" s="2"/>
      <c r="AI894" s="6" t="str">
        <f t="shared" si="39"/>
        <v>35-44</v>
      </c>
      <c r="AJ894" s="11">
        <f>YEAR(tbl_LoanData[[#This Row],[Application Date]])</f>
        <v>2023</v>
      </c>
      <c r="AK894" s="11" t="str">
        <f>TEXT(tbl_LoanData[[#This Row],[Application Date]],"MMMM")</f>
        <v>June</v>
      </c>
      <c r="AL894" s="12">
        <f>DATE(YEAR(tbl_LoanData[[#This Row],[Application Date]]),MONTH(tbl_LoanData[[#This Row],[Application Date]]),1)</f>
        <v>45078</v>
      </c>
      <c r="AM894" s="14">
        <f ca="1">IF(AND(tbl_LoanData[[#This Row],[Application Date]]&gt;=EOMONTH(TODAY(),-1)+1,tbl_LoanData[[#This Row],[Application Date]]&lt;=TODAY()),tbl_LoanData[[#This Row],[Loan Amount]],0)</f>
        <v>0</v>
      </c>
      <c r="AN894" s="14">
        <f>tbl_LoanData[[#This Row],[Amount Paid]]-(Q894-X894)</f>
        <v>-69000</v>
      </c>
      <c r="AO894" s="14">
        <f>IF(tbl_LoanData[[#This Row],[Application Status]]="Approved",1,0)</f>
        <v>0</v>
      </c>
      <c r="AP894" s="22" t="str">
        <f t="shared" ca="1" si="40"/>
        <v/>
      </c>
      <c r="AQ894" s="22" t="str">
        <f t="shared" ca="1" si="41"/>
        <v/>
      </c>
    </row>
    <row r="895" spans="1:43" ht="14.4" customHeight="1" x14ac:dyDescent="0.3">
      <c r="A895" s="2" t="s">
        <v>4005</v>
      </c>
      <c r="B895" s="2" t="s">
        <v>4006</v>
      </c>
      <c r="C895" s="2" t="s">
        <v>297</v>
      </c>
      <c r="D895" s="2" t="s">
        <v>102</v>
      </c>
      <c r="E895" s="2" t="s">
        <v>161</v>
      </c>
      <c r="F895" s="2">
        <v>48</v>
      </c>
      <c r="G895" s="2" t="s">
        <v>69</v>
      </c>
      <c r="H895" s="2" t="s">
        <v>398</v>
      </c>
      <c r="I895" s="2" t="s">
        <v>46</v>
      </c>
      <c r="J895" s="3">
        <v>45098</v>
      </c>
      <c r="K895" s="3">
        <v>45112</v>
      </c>
      <c r="L895" s="2" t="s">
        <v>39</v>
      </c>
      <c r="M895" s="2" t="s">
        <v>85</v>
      </c>
      <c r="N895" s="2" t="s">
        <v>373</v>
      </c>
      <c r="O895" s="4">
        <v>1516000</v>
      </c>
      <c r="P895" s="4">
        <v>501700</v>
      </c>
      <c r="Q895" s="4">
        <v>1014300</v>
      </c>
      <c r="R895" s="2">
        <v>18</v>
      </c>
      <c r="S895" s="5">
        <v>7.58</v>
      </c>
      <c r="T895" s="4">
        <v>62757</v>
      </c>
      <c r="U895" s="2" t="s">
        <v>73</v>
      </c>
      <c r="V895" s="2" t="s">
        <v>34</v>
      </c>
      <c r="W895" s="4">
        <v>1004112</v>
      </c>
      <c r="X895" s="4">
        <v>125513.91</v>
      </c>
      <c r="Y895" s="4">
        <v>1129625.9099999999</v>
      </c>
      <c r="Z895" s="2">
        <v>60</v>
      </c>
      <c r="AA895" s="2" t="s">
        <v>58</v>
      </c>
      <c r="AB895" s="2" t="s">
        <v>15732</v>
      </c>
      <c r="AC895" s="2" t="s">
        <v>138</v>
      </c>
      <c r="AD895" s="2" t="s">
        <v>76</v>
      </c>
      <c r="AE895" s="5">
        <v>66.91</v>
      </c>
      <c r="AF895" s="2">
        <v>2</v>
      </c>
      <c r="AG895" s="2" t="s">
        <v>15718</v>
      </c>
      <c r="AH895" s="2">
        <v>14</v>
      </c>
      <c r="AI895" s="6" t="str">
        <f t="shared" si="39"/>
        <v>45-54</v>
      </c>
      <c r="AJ895" s="11">
        <f>YEAR(tbl_LoanData[[#This Row],[Application Date]])</f>
        <v>2023</v>
      </c>
      <c r="AK895" s="11" t="str">
        <f>TEXT(tbl_LoanData[[#This Row],[Application Date]],"MMMM")</f>
        <v>June</v>
      </c>
      <c r="AL895" s="12">
        <f>DATE(YEAR(tbl_LoanData[[#This Row],[Application Date]]),MONTH(tbl_LoanData[[#This Row],[Application Date]]),1)</f>
        <v>45078</v>
      </c>
      <c r="AM895" s="14">
        <f ca="1">IF(AND(tbl_LoanData[[#This Row],[Application Date]]&gt;=EOMONTH(TODAY(),-1)+1,tbl_LoanData[[#This Row],[Application Date]]&lt;=TODAY()),tbl_LoanData[[#This Row],[Loan Amount]],0)</f>
        <v>0</v>
      </c>
      <c r="AN895" s="14">
        <f>tbl_LoanData[[#This Row],[Amount Paid]]-(Q895-X895)</f>
        <v>115325.91000000003</v>
      </c>
      <c r="AO895" s="14">
        <f>IF(tbl_LoanData[[#This Row],[Application Status]]="Approved",1,0)</f>
        <v>1</v>
      </c>
      <c r="AP895" s="22" t="str">
        <f t="shared" ca="1" si="40"/>
        <v/>
      </c>
      <c r="AQ895" s="22" t="str">
        <f t="shared" ca="1" si="41"/>
        <v/>
      </c>
    </row>
    <row r="896" spans="1:43" ht="14.4" customHeight="1" x14ac:dyDescent="0.3">
      <c r="A896" s="2" t="s">
        <v>4193</v>
      </c>
      <c r="B896" s="2" t="s">
        <v>4194</v>
      </c>
      <c r="C896" s="2" t="s">
        <v>198</v>
      </c>
      <c r="D896" s="2" t="s">
        <v>101</v>
      </c>
      <c r="E896" s="2" t="s">
        <v>268</v>
      </c>
      <c r="F896" s="2">
        <v>50</v>
      </c>
      <c r="G896" s="2" t="s">
        <v>69</v>
      </c>
      <c r="H896" s="2" t="s">
        <v>250</v>
      </c>
      <c r="I896" s="2" t="s">
        <v>52</v>
      </c>
      <c r="J896" s="3">
        <v>45090</v>
      </c>
      <c r="K896" s="3"/>
      <c r="L896" s="2" t="s">
        <v>40</v>
      </c>
      <c r="M896" s="2" t="s">
        <v>71</v>
      </c>
      <c r="N896" s="2" t="s">
        <v>137</v>
      </c>
      <c r="O896" s="4">
        <v>767000</v>
      </c>
      <c r="P896" s="4">
        <v>252500</v>
      </c>
      <c r="Q896" s="4">
        <v>514500</v>
      </c>
      <c r="R896" s="2">
        <v>18</v>
      </c>
      <c r="S896" s="5">
        <v>10.67</v>
      </c>
      <c r="T896" s="4">
        <v>33158.1</v>
      </c>
      <c r="U896" s="2" t="s">
        <v>96</v>
      </c>
      <c r="V896" s="2" t="s">
        <v>97</v>
      </c>
      <c r="W896" s="4">
        <v>0</v>
      </c>
      <c r="X896" s="4">
        <v>0</v>
      </c>
      <c r="Y896" s="4">
        <v>596845.72</v>
      </c>
      <c r="Z896" s="2">
        <v>0</v>
      </c>
      <c r="AA896" s="2" t="s">
        <v>97</v>
      </c>
      <c r="AB896" s="2" t="s">
        <v>15729</v>
      </c>
      <c r="AC896" s="2" t="s">
        <v>106</v>
      </c>
      <c r="AD896" s="2" t="s">
        <v>76</v>
      </c>
      <c r="AE896" s="5">
        <v>67.08</v>
      </c>
      <c r="AF896" s="2">
        <v>0</v>
      </c>
      <c r="AG896" s="2" t="s">
        <v>97</v>
      </c>
      <c r="AH896" s="2"/>
      <c r="AI896" s="6" t="str">
        <f t="shared" si="39"/>
        <v>45-54</v>
      </c>
      <c r="AJ896" s="11">
        <f>YEAR(tbl_LoanData[[#This Row],[Application Date]])</f>
        <v>2023</v>
      </c>
      <c r="AK896" s="11" t="str">
        <f>TEXT(tbl_LoanData[[#This Row],[Application Date]],"MMMM")</f>
        <v>June</v>
      </c>
      <c r="AL896" s="12">
        <f>DATE(YEAR(tbl_LoanData[[#This Row],[Application Date]]),MONTH(tbl_LoanData[[#This Row],[Application Date]]),1)</f>
        <v>45078</v>
      </c>
      <c r="AM896" s="14">
        <f ca="1">IF(AND(tbl_LoanData[[#This Row],[Application Date]]&gt;=EOMONTH(TODAY(),-1)+1,tbl_LoanData[[#This Row],[Application Date]]&lt;=TODAY()),tbl_LoanData[[#This Row],[Loan Amount]],0)</f>
        <v>0</v>
      </c>
      <c r="AN896" s="14">
        <f>tbl_LoanData[[#This Row],[Amount Paid]]-(Q896-X896)</f>
        <v>-514500</v>
      </c>
      <c r="AO896" s="14">
        <f>IF(tbl_LoanData[[#This Row],[Application Status]]="Approved",1,0)</f>
        <v>0</v>
      </c>
      <c r="AP896" s="22" t="str">
        <f t="shared" ca="1" si="40"/>
        <v/>
      </c>
      <c r="AQ896" s="22" t="str">
        <f t="shared" ca="1" si="41"/>
        <v/>
      </c>
    </row>
    <row r="897" spans="1:43" x14ac:dyDescent="0.3">
      <c r="A897" s="2" t="s">
        <v>4425</v>
      </c>
      <c r="B897" s="2" t="s">
        <v>4426</v>
      </c>
      <c r="C897" s="2" t="s">
        <v>281</v>
      </c>
      <c r="D897" s="2" t="s">
        <v>182</v>
      </c>
      <c r="E897" s="2" t="s">
        <v>323</v>
      </c>
      <c r="F897" s="2">
        <v>27</v>
      </c>
      <c r="G897" s="2" t="s">
        <v>83</v>
      </c>
      <c r="H897" s="2" t="s">
        <v>318</v>
      </c>
      <c r="I897" s="2" t="s">
        <v>42</v>
      </c>
      <c r="J897" s="3">
        <v>45094</v>
      </c>
      <c r="K897" s="3">
        <v>45096</v>
      </c>
      <c r="L897" s="2" t="s">
        <v>37</v>
      </c>
      <c r="M897" s="2" t="s">
        <v>199</v>
      </c>
      <c r="N897" s="2" t="s">
        <v>200</v>
      </c>
      <c r="O897" s="4">
        <v>158000</v>
      </c>
      <c r="P897" s="4">
        <v>40600</v>
      </c>
      <c r="Q897" s="4">
        <v>117400</v>
      </c>
      <c r="R897" s="2">
        <v>18</v>
      </c>
      <c r="S897" s="5">
        <v>11.49</v>
      </c>
      <c r="T897" s="4">
        <v>7646.33</v>
      </c>
      <c r="U897" s="2" t="s">
        <v>73</v>
      </c>
      <c r="V897" s="2" t="s">
        <v>34</v>
      </c>
      <c r="W897" s="4">
        <v>129987.61</v>
      </c>
      <c r="X897" s="4">
        <v>7646.28</v>
      </c>
      <c r="Y897" s="4">
        <v>137633.89000000001</v>
      </c>
      <c r="Z897" s="2">
        <v>32</v>
      </c>
      <c r="AA897" s="2" t="s">
        <v>58</v>
      </c>
      <c r="AB897" s="2" t="s">
        <v>15729</v>
      </c>
      <c r="AC897" s="2" t="s">
        <v>129</v>
      </c>
      <c r="AD897" s="2" t="s">
        <v>76</v>
      </c>
      <c r="AE897" s="5">
        <v>74.3</v>
      </c>
      <c r="AF897" s="2">
        <v>1</v>
      </c>
      <c r="AG897" s="2" t="s">
        <v>15718</v>
      </c>
      <c r="AH897" s="2">
        <v>2</v>
      </c>
      <c r="AI897" s="6" t="str">
        <f t="shared" si="39"/>
        <v>25-34</v>
      </c>
      <c r="AJ897" s="11">
        <f>YEAR(tbl_LoanData[[#This Row],[Application Date]])</f>
        <v>2023</v>
      </c>
      <c r="AK897" s="11" t="str">
        <f>TEXT(tbl_LoanData[[#This Row],[Application Date]],"MMMM")</f>
        <v>June</v>
      </c>
      <c r="AL897" s="12">
        <f>DATE(YEAR(tbl_LoanData[[#This Row],[Application Date]]),MONTH(tbl_LoanData[[#This Row],[Application Date]]),1)</f>
        <v>45078</v>
      </c>
      <c r="AM897" s="14">
        <f ca="1">IF(AND(tbl_LoanData[[#This Row],[Application Date]]&gt;=EOMONTH(TODAY(),-1)+1,tbl_LoanData[[#This Row],[Application Date]]&lt;=TODAY()),tbl_LoanData[[#This Row],[Loan Amount]],0)</f>
        <v>0</v>
      </c>
      <c r="AN897" s="14">
        <f>tbl_LoanData[[#This Row],[Amount Paid]]-(Q897-X897)</f>
        <v>20233.89</v>
      </c>
      <c r="AO897" s="14">
        <f>IF(tbl_LoanData[[#This Row],[Application Status]]="Approved",1,0)</f>
        <v>1</v>
      </c>
      <c r="AP897" s="22" t="str">
        <f t="shared" ca="1" si="40"/>
        <v/>
      </c>
      <c r="AQ897" s="22" t="str">
        <f t="shared" ca="1" si="41"/>
        <v/>
      </c>
    </row>
    <row r="898" spans="1:43" x14ac:dyDescent="0.3">
      <c r="A898" s="2" t="s">
        <v>4449</v>
      </c>
      <c r="B898" s="2" t="s">
        <v>4450</v>
      </c>
      <c r="C898" s="2" t="s">
        <v>203</v>
      </c>
      <c r="D898" s="2" t="s">
        <v>176</v>
      </c>
      <c r="E898" s="2" t="s">
        <v>182</v>
      </c>
      <c r="F898" s="2">
        <v>38</v>
      </c>
      <c r="G898" s="2" t="s">
        <v>69</v>
      </c>
      <c r="H898" s="2" t="s">
        <v>110</v>
      </c>
      <c r="I898" s="2" t="s">
        <v>46</v>
      </c>
      <c r="J898" s="3">
        <v>45089</v>
      </c>
      <c r="K898" s="3">
        <v>45096</v>
      </c>
      <c r="L898" s="2" t="s">
        <v>39</v>
      </c>
      <c r="M898" s="2" t="s">
        <v>85</v>
      </c>
      <c r="N898" s="2" t="s">
        <v>178</v>
      </c>
      <c r="O898" s="4">
        <v>2113000</v>
      </c>
      <c r="P898" s="4">
        <v>824000</v>
      </c>
      <c r="Q898" s="4">
        <v>1289000</v>
      </c>
      <c r="R898" s="2">
        <v>18</v>
      </c>
      <c r="S898" s="5">
        <v>5.98</v>
      </c>
      <c r="T898" s="4">
        <v>78034.63</v>
      </c>
      <c r="U898" s="2" t="s">
        <v>73</v>
      </c>
      <c r="V898" s="2" t="s">
        <v>34</v>
      </c>
      <c r="W898" s="4">
        <v>1326588.71</v>
      </c>
      <c r="X898" s="4">
        <v>78034.59</v>
      </c>
      <c r="Y898" s="4">
        <v>1404623.3</v>
      </c>
      <c r="Z898" s="2">
        <v>31</v>
      </c>
      <c r="AA898" s="2" t="s">
        <v>58</v>
      </c>
      <c r="AB898" s="2" t="s">
        <v>15728</v>
      </c>
      <c r="AC898" s="2" t="s">
        <v>360</v>
      </c>
      <c r="AD898" s="2" t="s">
        <v>76</v>
      </c>
      <c r="AE898" s="5">
        <v>61</v>
      </c>
      <c r="AF898" s="2">
        <v>1</v>
      </c>
      <c r="AG898" s="2" t="s">
        <v>15718</v>
      </c>
      <c r="AH898" s="2">
        <v>7</v>
      </c>
      <c r="AI898" s="6" t="str">
        <f t="shared" ref="AI898:AI961" si="42">IF(F898&lt;25,"18-24",IF(F898&lt;35,"25-34",IF(F898&lt;45,"35-44",IF(F898&lt;55,"45-54",IF(F898&lt;65,"55-64","65+")))))</f>
        <v>35-44</v>
      </c>
      <c r="AJ898" s="11">
        <f>YEAR(tbl_LoanData[[#This Row],[Application Date]])</f>
        <v>2023</v>
      </c>
      <c r="AK898" s="11" t="str">
        <f>TEXT(tbl_LoanData[[#This Row],[Application Date]],"MMMM")</f>
        <v>June</v>
      </c>
      <c r="AL898" s="12">
        <f>DATE(YEAR(tbl_LoanData[[#This Row],[Application Date]]),MONTH(tbl_LoanData[[#This Row],[Application Date]]),1)</f>
        <v>45078</v>
      </c>
      <c r="AM898" s="14">
        <f ca="1">IF(AND(tbl_LoanData[[#This Row],[Application Date]]&gt;=EOMONTH(TODAY(),-1)+1,tbl_LoanData[[#This Row],[Application Date]]&lt;=TODAY()),tbl_LoanData[[#This Row],[Loan Amount]],0)</f>
        <v>0</v>
      </c>
      <c r="AN898" s="14">
        <f>tbl_LoanData[[#This Row],[Amount Paid]]-(Q898-X898)</f>
        <v>115623.30000000005</v>
      </c>
      <c r="AO898" s="14">
        <f>IF(tbl_LoanData[[#This Row],[Application Status]]="Approved",1,0)</f>
        <v>1</v>
      </c>
      <c r="AP898" s="22" t="str">
        <f t="shared" ref="AP898:AP961" ca="1" si="43">IF(AND(J898&gt;=DATE(YEAR(TODAY()),MONTH(TODAY()),1),J898&lt;=TODAY()),"Current MTD",IF(AND(J898&gt;=EOMONTH(TODAY(),-2)+1,J898&lt;=EOMONTH(TODAY(),-1)),"Previous MTD",""))</f>
        <v/>
      </c>
      <c r="AQ898" s="22" t="str">
        <f t="shared" ref="AQ898:AQ961" ca="1" si="44">IF(AND(J898&gt;=DATE(YEAR(TODAY()),MONTH(TODAY()),1),J898&lt;=TODAY()),TEXT(DATE(YEAR(TODAY()),MONTH(TODAY()),1),"mmm d")&amp;"–"&amp;DAY(TODAY()),IF(AND(J898&gt;=EOMONTH(TODAY(),-2)+1,J898&lt;=EOMONTH(TODAY(),-1)),""&amp;TEXT(EOMONTH(TODAY(),-2)+1,"mmm d")&amp;"–"&amp;DAY(TODAY()),""))</f>
        <v/>
      </c>
    </row>
    <row r="899" spans="1:43" ht="14.4" customHeight="1" x14ac:dyDescent="0.3">
      <c r="A899" s="2" t="s">
        <v>4469</v>
      </c>
      <c r="B899" s="2" t="s">
        <v>4470</v>
      </c>
      <c r="C899" s="2" t="s">
        <v>999</v>
      </c>
      <c r="D899" s="2" t="s">
        <v>254</v>
      </c>
      <c r="E899" s="2" t="s">
        <v>540</v>
      </c>
      <c r="F899" s="2">
        <v>43</v>
      </c>
      <c r="G899" s="2" t="s">
        <v>69</v>
      </c>
      <c r="H899" s="2" t="s">
        <v>244</v>
      </c>
      <c r="I899" s="2" t="s">
        <v>48</v>
      </c>
      <c r="J899" s="3">
        <v>45100</v>
      </c>
      <c r="K899" s="3">
        <v>45102</v>
      </c>
      <c r="L899" s="2" t="s">
        <v>36</v>
      </c>
      <c r="M899" s="2" t="s">
        <v>94</v>
      </c>
      <c r="N899" s="2" t="s">
        <v>212</v>
      </c>
      <c r="O899" s="4">
        <v>1596000</v>
      </c>
      <c r="P899" s="4">
        <v>223300</v>
      </c>
      <c r="Q899" s="4">
        <v>1372700</v>
      </c>
      <c r="R899" s="2">
        <v>48</v>
      </c>
      <c r="S899" s="5">
        <v>8.18</v>
      </c>
      <c r="T899" s="4">
        <v>37955.160000000003</v>
      </c>
      <c r="U899" s="2" t="s">
        <v>73</v>
      </c>
      <c r="V899" s="2" t="s">
        <v>74</v>
      </c>
      <c r="W899" s="4">
        <v>1442296.08</v>
      </c>
      <c r="X899" s="4">
        <v>379551.36</v>
      </c>
      <c r="Y899" s="4">
        <v>1821847.44</v>
      </c>
      <c r="Z899" s="2">
        <v>0</v>
      </c>
      <c r="AA899" s="2" t="s">
        <v>56</v>
      </c>
      <c r="AB899" s="2" t="s">
        <v>15734</v>
      </c>
      <c r="AC899" s="2" t="s">
        <v>129</v>
      </c>
      <c r="AD899" s="2" t="s">
        <v>76</v>
      </c>
      <c r="AE899" s="5">
        <v>86.01</v>
      </c>
      <c r="AF899" s="2">
        <v>0</v>
      </c>
      <c r="AG899" s="2" t="s">
        <v>77</v>
      </c>
      <c r="AH899" s="2">
        <v>2</v>
      </c>
      <c r="AI899" s="6" t="str">
        <f t="shared" si="42"/>
        <v>35-44</v>
      </c>
      <c r="AJ899" s="11">
        <f>YEAR(tbl_LoanData[[#This Row],[Application Date]])</f>
        <v>2023</v>
      </c>
      <c r="AK899" s="11" t="str">
        <f>TEXT(tbl_LoanData[[#This Row],[Application Date]],"MMMM")</f>
        <v>June</v>
      </c>
      <c r="AL899" s="12">
        <f>DATE(YEAR(tbl_LoanData[[#This Row],[Application Date]]),MONTH(tbl_LoanData[[#This Row],[Application Date]]),1)</f>
        <v>45078</v>
      </c>
      <c r="AM899" s="14">
        <f ca="1">IF(AND(tbl_LoanData[[#This Row],[Application Date]]&gt;=EOMONTH(TODAY(),-1)+1,tbl_LoanData[[#This Row],[Application Date]]&lt;=TODAY()),tbl_LoanData[[#This Row],[Loan Amount]],0)</f>
        <v>0</v>
      </c>
      <c r="AN899" s="14">
        <f>tbl_LoanData[[#This Row],[Amount Paid]]-(Q899-X899)</f>
        <v>449147.44000000006</v>
      </c>
      <c r="AO899" s="14">
        <f>IF(tbl_LoanData[[#This Row],[Application Status]]="Approved",1,0)</f>
        <v>1</v>
      </c>
      <c r="AP899" s="22" t="str">
        <f t="shared" ca="1" si="43"/>
        <v/>
      </c>
      <c r="AQ899" s="22" t="str">
        <f t="shared" ca="1" si="44"/>
        <v/>
      </c>
    </row>
    <row r="900" spans="1:43" ht="14.4" customHeight="1" x14ac:dyDescent="0.3">
      <c r="A900" s="2" t="s">
        <v>4613</v>
      </c>
      <c r="B900" s="2" t="s">
        <v>4614</v>
      </c>
      <c r="C900" s="2" t="s">
        <v>100</v>
      </c>
      <c r="D900" s="2" t="s">
        <v>182</v>
      </c>
      <c r="E900" s="2" t="s">
        <v>394</v>
      </c>
      <c r="F900" s="2">
        <v>44</v>
      </c>
      <c r="G900" s="2" t="s">
        <v>69</v>
      </c>
      <c r="H900" s="2" t="s">
        <v>136</v>
      </c>
      <c r="I900" s="2" t="s">
        <v>49</v>
      </c>
      <c r="J900" s="3">
        <v>45079</v>
      </c>
      <c r="K900" s="3">
        <v>45090</v>
      </c>
      <c r="L900" s="2" t="s">
        <v>36</v>
      </c>
      <c r="M900" s="2" t="s">
        <v>111</v>
      </c>
      <c r="N900" s="2" t="s">
        <v>350</v>
      </c>
      <c r="O900" s="4">
        <v>2039000</v>
      </c>
      <c r="P900" s="4">
        <v>749100</v>
      </c>
      <c r="Q900" s="4">
        <v>1289900</v>
      </c>
      <c r="R900" s="2">
        <v>36</v>
      </c>
      <c r="S900" s="5">
        <v>11.29</v>
      </c>
      <c r="T900" s="4">
        <v>47966.36</v>
      </c>
      <c r="U900" s="2" t="s">
        <v>73</v>
      </c>
      <c r="V900" s="2" t="s">
        <v>33</v>
      </c>
      <c r="W900" s="4">
        <v>1726789.13</v>
      </c>
      <c r="X900" s="4">
        <v>0</v>
      </c>
      <c r="Y900" s="4">
        <v>1726789.13</v>
      </c>
      <c r="Z900" s="2">
        <v>0</v>
      </c>
      <c r="AA900" s="2" t="s">
        <v>56</v>
      </c>
      <c r="AB900" s="2" t="s">
        <v>15728</v>
      </c>
      <c r="AC900" s="2" t="s">
        <v>121</v>
      </c>
      <c r="AD900" s="2" t="s">
        <v>76</v>
      </c>
      <c r="AE900" s="5">
        <v>63.26</v>
      </c>
      <c r="AF900" s="2">
        <v>0</v>
      </c>
      <c r="AG900" s="2" t="s">
        <v>77</v>
      </c>
      <c r="AH900" s="2">
        <v>11</v>
      </c>
      <c r="AI900" s="6" t="str">
        <f t="shared" si="42"/>
        <v>35-44</v>
      </c>
      <c r="AJ900" s="11">
        <f>YEAR(tbl_LoanData[[#This Row],[Application Date]])</f>
        <v>2023</v>
      </c>
      <c r="AK900" s="11" t="str">
        <f>TEXT(tbl_LoanData[[#This Row],[Application Date]],"MMMM")</f>
        <v>June</v>
      </c>
      <c r="AL900" s="12">
        <f>DATE(YEAR(tbl_LoanData[[#This Row],[Application Date]]),MONTH(tbl_LoanData[[#This Row],[Application Date]]),1)</f>
        <v>45078</v>
      </c>
      <c r="AM900" s="14">
        <f ca="1">IF(AND(tbl_LoanData[[#This Row],[Application Date]]&gt;=EOMONTH(TODAY(),-1)+1,tbl_LoanData[[#This Row],[Application Date]]&lt;=TODAY()),tbl_LoanData[[#This Row],[Loan Amount]],0)</f>
        <v>0</v>
      </c>
      <c r="AN900" s="14">
        <f>tbl_LoanData[[#This Row],[Amount Paid]]-(Q900-X900)</f>
        <v>436889.12999999989</v>
      </c>
      <c r="AO900" s="14">
        <f>IF(tbl_LoanData[[#This Row],[Application Status]]="Approved",1,0)</f>
        <v>1</v>
      </c>
      <c r="AP900" s="22" t="str">
        <f t="shared" ca="1" si="43"/>
        <v/>
      </c>
      <c r="AQ900" s="22" t="str">
        <f t="shared" ca="1" si="44"/>
        <v/>
      </c>
    </row>
    <row r="901" spans="1:43" ht="14.4" customHeight="1" x14ac:dyDescent="0.3">
      <c r="A901" s="2" t="s">
        <v>4737</v>
      </c>
      <c r="B901" s="2" t="s">
        <v>4738</v>
      </c>
      <c r="C901" s="2" t="s">
        <v>439</v>
      </c>
      <c r="D901" s="2" t="s">
        <v>134</v>
      </c>
      <c r="E901" s="2" t="s">
        <v>91</v>
      </c>
      <c r="F901" s="2">
        <v>28</v>
      </c>
      <c r="G901" s="2" t="s">
        <v>83</v>
      </c>
      <c r="H901" s="2" t="s">
        <v>398</v>
      </c>
      <c r="I901" s="2" t="s">
        <v>46</v>
      </c>
      <c r="J901" s="3">
        <v>45090</v>
      </c>
      <c r="K901" s="3">
        <v>45102</v>
      </c>
      <c r="L901" s="2" t="s">
        <v>40</v>
      </c>
      <c r="M901" s="2" t="s">
        <v>111</v>
      </c>
      <c r="N901" s="2" t="s">
        <v>120</v>
      </c>
      <c r="O901" s="4">
        <v>944000</v>
      </c>
      <c r="P901" s="4">
        <v>241900</v>
      </c>
      <c r="Q901" s="4">
        <v>702100</v>
      </c>
      <c r="R901" s="2">
        <v>18</v>
      </c>
      <c r="S901" s="5">
        <v>10.51</v>
      </c>
      <c r="T901" s="4">
        <v>45154.78</v>
      </c>
      <c r="U901" s="2" t="s">
        <v>73</v>
      </c>
      <c r="V901" s="2" t="s">
        <v>33</v>
      </c>
      <c r="W901" s="4">
        <v>812786.06</v>
      </c>
      <c r="X901" s="4">
        <v>0</v>
      </c>
      <c r="Y901" s="4">
        <v>812786.06</v>
      </c>
      <c r="Z901" s="2">
        <v>0</v>
      </c>
      <c r="AA901" s="2" t="s">
        <v>56</v>
      </c>
      <c r="AB901" s="2" t="s">
        <v>15733</v>
      </c>
      <c r="AC901" s="2" t="s">
        <v>360</v>
      </c>
      <c r="AD901" s="2" t="s">
        <v>76</v>
      </c>
      <c r="AE901" s="5">
        <v>74.38</v>
      </c>
      <c r="AF901" s="2">
        <v>0</v>
      </c>
      <c r="AG901" s="2" t="s">
        <v>77</v>
      </c>
      <c r="AH901" s="2">
        <v>12</v>
      </c>
      <c r="AI901" s="6" t="str">
        <f t="shared" si="42"/>
        <v>25-34</v>
      </c>
      <c r="AJ901" s="11">
        <f>YEAR(tbl_LoanData[[#This Row],[Application Date]])</f>
        <v>2023</v>
      </c>
      <c r="AK901" s="11" t="str">
        <f>TEXT(tbl_LoanData[[#This Row],[Application Date]],"MMMM")</f>
        <v>June</v>
      </c>
      <c r="AL901" s="12">
        <f>DATE(YEAR(tbl_LoanData[[#This Row],[Application Date]]),MONTH(tbl_LoanData[[#This Row],[Application Date]]),1)</f>
        <v>45078</v>
      </c>
      <c r="AM901" s="14">
        <f ca="1">IF(AND(tbl_LoanData[[#This Row],[Application Date]]&gt;=EOMONTH(TODAY(),-1)+1,tbl_LoanData[[#This Row],[Application Date]]&lt;=TODAY()),tbl_LoanData[[#This Row],[Loan Amount]],0)</f>
        <v>0</v>
      </c>
      <c r="AN901" s="14">
        <f>tbl_LoanData[[#This Row],[Amount Paid]]-(Q901-X901)</f>
        <v>110686.06000000006</v>
      </c>
      <c r="AO901" s="14">
        <f>IF(tbl_LoanData[[#This Row],[Application Status]]="Approved",1,0)</f>
        <v>1</v>
      </c>
      <c r="AP901" s="22" t="str">
        <f t="shared" ca="1" si="43"/>
        <v/>
      </c>
      <c r="AQ901" s="22" t="str">
        <f t="shared" ca="1" si="44"/>
        <v/>
      </c>
    </row>
    <row r="902" spans="1:43" x14ac:dyDescent="0.3">
      <c r="A902" s="2" t="s">
        <v>4921</v>
      </c>
      <c r="B902" s="2" t="s">
        <v>4922</v>
      </c>
      <c r="C902" s="2" t="s">
        <v>575</v>
      </c>
      <c r="D902" s="2" t="s">
        <v>118</v>
      </c>
      <c r="E902" s="2" t="s">
        <v>125</v>
      </c>
      <c r="F902" s="2">
        <v>48</v>
      </c>
      <c r="G902" s="2" t="s">
        <v>69</v>
      </c>
      <c r="H902" s="2" t="s">
        <v>70</v>
      </c>
      <c r="I902" s="2" t="s">
        <v>50</v>
      </c>
      <c r="J902" s="3">
        <v>45107</v>
      </c>
      <c r="K902" s="3"/>
      <c r="L902" s="2" t="s">
        <v>37</v>
      </c>
      <c r="M902" s="2" t="s">
        <v>94</v>
      </c>
      <c r="N902" s="2" t="s">
        <v>488</v>
      </c>
      <c r="O902" s="4">
        <v>165000</v>
      </c>
      <c r="P902" s="4">
        <v>45100</v>
      </c>
      <c r="Q902" s="4">
        <v>119900</v>
      </c>
      <c r="R902" s="2">
        <v>48</v>
      </c>
      <c r="S902" s="5">
        <v>6.19</v>
      </c>
      <c r="T902" s="4">
        <v>3116.4</v>
      </c>
      <c r="U902" s="2" t="s">
        <v>113</v>
      </c>
      <c r="V902" s="2" t="s">
        <v>97</v>
      </c>
      <c r="W902" s="4">
        <v>0</v>
      </c>
      <c r="X902" s="4">
        <v>0</v>
      </c>
      <c r="Y902" s="4">
        <v>149587.24</v>
      </c>
      <c r="Z902" s="2">
        <v>0</v>
      </c>
      <c r="AA902" s="2" t="s">
        <v>97</v>
      </c>
      <c r="AB902" s="2" t="s">
        <v>15730</v>
      </c>
      <c r="AC902" s="2" t="s">
        <v>129</v>
      </c>
      <c r="AD902" s="2" t="s">
        <v>76</v>
      </c>
      <c r="AE902" s="5">
        <v>72.67</v>
      </c>
      <c r="AF902" s="2">
        <v>0</v>
      </c>
      <c r="AG902" s="2" t="s">
        <v>97</v>
      </c>
      <c r="AH902" s="2"/>
      <c r="AI902" s="6" t="str">
        <f t="shared" si="42"/>
        <v>45-54</v>
      </c>
      <c r="AJ902" s="11">
        <f>YEAR(tbl_LoanData[[#This Row],[Application Date]])</f>
        <v>2023</v>
      </c>
      <c r="AK902" s="11" t="str">
        <f>TEXT(tbl_LoanData[[#This Row],[Application Date]],"MMMM")</f>
        <v>June</v>
      </c>
      <c r="AL902" s="12">
        <f>DATE(YEAR(tbl_LoanData[[#This Row],[Application Date]]),MONTH(tbl_LoanData[[#This Row],[Application Date]]),1)</f>
        <v>45078</v>
      </c>
      <c r="AM902" s="14">
        <f ca="1">IF(AND(tbl_LoanData[[#This Row],[Application Date]]&gt;=EOMONTH(TODAY(),-1)+1,tbl_LoanData[[#This Row],[Application Date]]&lt;=TODAY()),tbl_LoanData[[#This Row],[Loan Amount]],0)</f>
        <v>0</v>
      </c>
      <c r="AN902" s="14">
        <f>tbl_LoanData[[#This Row],[Amount Paid]]-(Q902-X902)</f>
        <v>-119900</v>
      </c>
      <c r="AO902" s="14">
        <f>IF(tbl_LoanData[[#This Row],[Application Status]]="Approved",1,0)</f>
        <v>0</v>
      </c>
      <c r="AP902" s="22" t="str">
        <f t="shared" ca="1" si="43"/>
        <v/>
      </c>
      <c r="AQ902" s="22" t="str">
        <f t="shared" ca="1" si="44"/>
        <v/>
      </c>
    </row>
    <row r="903" spans="1:43" ht="14.4" customHeight="1" x14ac:dyDescent="0.3">
      <c r="A903" s="2" t="s">
        <v>5099</v>
      </c>
      <c r="B903" s="2" t="s">
        <v>5100</v>
      </c>
      <c r="C903" s="2" t="s">
        <v>289</v>
      </c>
      <c r="D903" s="2" t="s">
        <v>161</v>
      </c>
      <c r="E903" s="2" t="s">
        <v>385</v>
      </c>
      <c r="F903" s="2">
        <v>26</v>
      </c>
      <c r="G903" s="2" t="s">
        <v>69</v>
      </c>
      <c r="H903" s="2" t="s">
        <v>543</v>
      </c>
      <c r="I903" s="2" t="s">
        <v>45</v>
      </c>
      <c r="J903" s="3">
        <v>45084</v>
      </c>
      <c r="K903" s="3">
        <v>45099</v>
      </c>
      <c r="L903" s="2" t="s">
        <v>37</v>
      </c>
      <c r="M903" s="2" t="s">
        <v>104</v>
      </c>
      <c r="N903" s="2" t="s">
        <v>192</v>
      </c>
      <c r="O903" s="4">
        <v>155000</v>
      </c>
      <c r="P903" s="4">
        <v>35200</v>
      </c>
      <c r="Q903" s="4">
        <v>119800</v>
      </c>
      <c r="R903" s="2">
        <v>12</v>
      </c>
      <c r="S903" s="5">
        <v>13.28</v>
      </c>
      <c r="T903" s="4">
        <v>11309.12</v>
      </c>
      <c r="U903" s="2" t="s">
        <v>73</v>
      </c>
      <c r="V903" s="2" t="s">
        <v>34</v>
      </c>
      <c r="W903" s="4">
        <v>113091.2</v>
      </c>
      <c r="X903" s="4">
        <v>22618.240000000002</v>
      </c>
      <c r="Y903" s="4">
        <v>135709.44</v>
      </c>
      <c r="Z903" s="2">
        <v>62</v>
      </c>
      <c r="AA903" s="2" t="s">
        <v>59</v>
      </c>
      <c r="AB903" s="2" t="s">
        <v>15735</v>
      </c>
      <c r="AC903" s="2" t="s">
        <v>106</v>
      </c>
      <c r="AD903" s="2" t="s">
        <v>76</v>
      </c>
      <c r="AE903" s="5">
        <v>77.290000000000006</v>
      </c>
      <c r="AF903" s="2">
        <v>2</v>
      </c>
      <c r="AG903" s="2" t="s">
        <v>130</v>
      </c>
      <c r="AH903" s="2">
        <v>15</v>
      </c>
      <c r="AI903" s="6" t="str">
        <f t="shared" si="42"/>
        <v>25-34</v>
      </c>
      <c r="AJ903" s="11">
        <f>YEAR(tbl_LoanData[[#This Row],[Application Date]])</f>
        <v>2023</v>
      </c>
      <c r="AK903" s="11" t="str">
        <f>TEXT(tbl_LoanData[[#This Row],[Application Date]],"MMMM")</f>
        <v>June</v>
      </c>
      <c r="AL903" s="12">
        <f>DATE(YEAR(tbl_LoanData[[#This Row],[Application Date]]),MONTH(tbl_LoanData[[#This Row],[Application Date]]),1)</f>
        <v>45078</v>
      </c>
      <c r="AM903" s="14">
        <f ca="1">IF(AND(tbl_LoanData[[#This Row],[Application Date]]&gt;=EOMONTH(TODAY(),-1)+1,tbl_LoanData[[#This Row],[Application Date]]&lt;=TODAY()),tbl_LoanData[[#This Row],[Loan Amount]],0)</f>
        <v>0</v>
      </c>
      <c r="AN903" s="14">
        <f>tbl_LoanData[[#This Row],[Amount Paid]]-(Q903-X903)</f>
        <v>15909.440000000002</v>
      </c>
      <c r="AO903" s="14">
        <f>IF(tbl_LoanData[[#This Row],[Application Status]]="Approved",1,0)</f>
        <v>1</v>
      </c>
      <c r="AP903" s="22" t="str">
        <f t="shared" ca="1" si="43"/>
        <v/>
      </c>
      <c r="AQ903" s="22" t="str">
        <f t="shared" ca="1" si="44"/>
        <v/>
      </c>
    </row>
    <row r="904" spans="1:43" ht="14.4" customHeight="1" x14ac:dyDescent="0.3">
      <c r="A904" s="2" t="s">
        <v>5221</v>
      </c>
      <c r="B904" s="2" t="s">
        <v>5222</v>
      </c>
      <c r="C904" s="2" t="s">
        <v>471</v>
      </c>
      <c r="D904" s="2" t="s">
        <v>101</v>
      </c>
      <c r="E904" s="2" t="s">
        <v>81</v>
      </c>
      <c r="F904" s="2">
        <v>31</v>
      </c>
      <c r="G904" s="2" t="s">
        <v>83</v>
      </c>
      <c r="H904" s="2" t="s">
        <v>256</v>
      </c>
      <c r="I904" s="2" t="s">
        <v>43</v>
      </c>
      <c r="J904" s="3">
        <v>45084</v>
      </c>
      <c r="K904" s="3">
        <v>45103</v>
      </c>
      <c r="L904" s="2" t="s">
        <v>39</v>
      </c>
      <c r="M904" s="2" t="s">
        <v>167</v>
      </c>
      <c r="N904" s="2" t="s">
        <v>491</v>
      </c>
      <c r="O904" s="4">
        <v>1875000</v>
      </c>
      <c r="P904" s="4">
        <v>193500</v>
      </c>
      <c r="Q904" s="4">
        <v>1681500</v>
      </c>
      <c r="R904" s="2">
        <v>36</v>
      </c>
      <c r="S904" s="5">
        <v>6.79</v>
      </c>
      <c r="T904" s="4">
        <v>56222.82</v>
      </c>
      <c r="U904" s="2" t="s">
        <v>73</v>
      </c>
      <c r="V904" s="2" t="s">
        <v>33</v>
      </c>
      <c r="W904" s="4">
        <v>2024021.55</v>
      </c>
      <c r="X904" s="4">
        <v>0</v>
      </c>
      <c r="Y904" s="4">
        <v>2024021.55</v>
      </c>
      <c r="Z904" s="2">
        <v>0</v>
      </c>
      <c r="AA904" s="2" t="s">
        <v>56</v>
      </c>
      <c r="AB904" s="2" t="s">
        <v>15731</v>
      </c>
      <c r="AC904" s="2" t="s">
        <v>213</v>
      </c>
      <c r="AD904" s="2" t="s">
        <v>76</v>
      </c>
      <c r="AE904" s="5">
        <v>89.68</v>
      </c>
      <c r="AF904" s="2">
        <v>0</v>
      </c>
      <c r="AG904" s="2" t="s">
        <v>77</v>
      </c>
      <c r="AH904" s="2">
        <v>19</v>
      </c>
      <c r="AI904" s="6" t="str">
        <f t="shared" si="42"/>
        <v>25-34</v>
      </c>
      <c r="AJ904" s="11">
        <f>YEAR(tbl_LoanData[[#This Row],[Application Date]])</f>
        <v>2023</v>
      </c>
      <c r="AK904" s="11" t="str">
        <f>TEXT(tbl_LoanData[[#This Row],[Application Date]],"MMMM")</f>
        <v>June</v>
      </c>
      <c r="AL904" s="12">
        <f>DATE(YEAR(tbl_LoanData[[#This Row],[Application Date]]),MONTH(tbl_LoanData[[#This Row],[Application Date]]),1)</f>
        <v>45078</v>
      </c>
      <c r="AM904" s="14">
        <f ca="1">IF(AND(tbl_LoanData[[#This Row],[Application Date]]&gt;=EOMONTH(TODAY(),-1)+1,tbl_LoanData[[#This Row],[Application Date]]&lt;=TODAY()),tbl_LoanData[[#This Row],[Loan Amount]],0)</f>
        <v>0</v>
      </c>
      <c r="AN904" s="14">
        <f>tbl_LoanData[[#This Row],[Amount Paid]]-(Q904-X904)</f>
        <v>342521.55000000005</v>
      </c>
      <c r="AO904" s="14">
        <f>IF(tbl_LoanData[[#This Row],[Application Status]]="Approved",1,0)</f>
        <v>1</v>
      </c>
      <c r="AP904" s="22" t="str">
        <f t="shared" ca="1" si="43"/>
        <v/>
      </c>
      <c r="AQ904" s="22" t="str">
        <f t="shared" ca="1" si="44"/>
        <v/>
      </c>
    </row>
    <row r="905" spans="1:43" x14ac:dyDescent="0.3">
      <c r="A905" s="2" t="s">
        <v>5257</v>
      </c>
      <c r="B905" s="2" t="s">
        <v>5258</v>
      </c>
      <c r="C905" s="2" t="s">
        <v>712</v>
      </c>
      <c r="D905" s="2" t="s">
        <v>176</v>
      </c>
      <c r="E905" s="2" t="s">
        <v>190</v>
      </c>
      <c r="F905" s="2">
        <v>51</v>
      </c>
      <c r="G905" s="2" t="s">
        <v>83</v>
      </c>
      <c r="H905" s="2" t="s">
        <v>259</v>
      </c>
      <c r="I905" s="2" t="s">
        <v>43</v>
      </c>
      <c r="J905" s="3">
        <v>45092</v>
      </c>
      <c r="K905" s="3">
        <v>45102</v>
      </c>
      <c r="L905" s="2" t="s">
        <v>38</v>
      </c>
      <c r="M905" s="2" t="s">
        <v>71</v>
      </c>
      <c r="N905" s="2" t="s">
        <v>589</v>
      </c>
      <c r="O905" s="4">
        <v>1589000</v>
      </c>
      <c r="P905" s="4">
        <v>621500</v>
      </c>
      <c r="Q905" s="4">
        <v>967500</v>
      </c>
      <c r="R905" s="2">
        <v>36</v>
      </c>
      <c r="S905" s="5">
        <v>10.88</v>
      </c>
      <c r="T905" s="4">
        <v>35647</v>
      </c>
      <c r="U905" s="2" t="s">
        <v>73</v>
      </c>
      <c r="V905" s="2" t="s">
        <v>33</v>
      </c>
      <c r="W905" s="4">
        <v>1283292</v>
      </c>
      <c r="X905" s="4">
        <v>0</v>
      </c>
      <c r="Y905" s="4">
        <v>1283292</v>
      </c>
      <c r="Z905" s="2">
        <v>0</v>
      </c>
      <c r="AA905" s="2" t="s">
        <v>56</v>
      </c>
      <c r="AB905" s="2" t="s">
        <v>15730</v>
      </c>
      <c r="AC905" s="2" t="s">
        <v>121</v>
      </c>
      <c r="AD905" s="2" t="s">
        <v>76</v>
      </c>
      <c r="AE905" s="5">
        <v>60.89</v>
      </c>
      <c r="AF905" s="2">
        <v>0</v>
      </c>
      <c r="AG905" s="2" t="s">
        <v>77</v>
      </c>
      <c r="AH905" s="2">
        <v>10</v>
      </c>
      <c r="AI905" s="6" t="str">
        <f t="shared" si="42"/>
        <v>45-54</v>
      </c>
      <c r="AJ905" s="11">
        <f>YEAR(tbl_LoanData[[#This Row],[Application Date]])</f>
        <v>2023</v>
      </c>
      <c r="AK905" s="11" t="str">
        <f>TEXT(tbl_LoanData[[#This Row],[Application Date]],"MMMM")</f>
        <v>June</v>
      </c>
      <c r="AL905" s="12">
        <f>DATE(YEAR(tbl_LoanData[[#This Row],[Application Date]]),MONTH(tbl_LoanData[[#This Row],[Application Date]]),1)</f>
        <v>45078</v>
      </c>
      <c r="AM905" s="14">
        <f ca="1">IF(AND(tbl_LoanData[[#This Row],[Application Date]]&gt;=EOMONTH(TODAY(),-1)+1,tbl_LoanData[[#This Row],[Application Date]]&lt;=TODAY()),tbl_LoanData[[#This Row],[Loan Amount]],0)</f>
        <v>0</v>
      </c>
      <c r="AN905" s="14">
        <f>tbl_LoanData[[#This Row],[Amount Paid]]-(Q905-X905)</f>
        <v>315792</v>
      </c>
      <c r="AO905" s="14">
        <f>IF(tbl_LoanData[[#This Row],[Application Status]]="Approved",1,0)</f>
        <v>1</v>
      </c>
      <c r="AP905" s="22" t="str">
        <f t="shared" ca="1" si="43"/>
        <v/>
      </c>
      <c r="AQ905" s="22" t="str">
        <f t="shared" ca="1" si="44"/>
        <v/>
      </c>
    </row>
    <row r="906" spans="1:43" x14ac:dyDescent="0.3">
      <c r="A906" s="2" t="s">
        <v>5273</v>
      </c>
      <c r="B906" s="2" t="s">
        <v>5274</v>
      </c>
      <c r="C906" s="2" t="s">
        <v>188</v>
      </c>
      <c r="D906" s="2" t="s">
        <v>176</v>
      </c>
      <c r="E906" s="2" t="s">
        <v>82</v>
      </c>
      <c r="F906" s="2">
        <v>40</v>
      </c>
      <c r="G906" s="2" t="s">
        <v>69</v>
      </c>
      <c r="H906" s="2" t="s">
        <v>93</v>
      </c>
      <c r="I906" s="2" t="s">
        <v>50</v>
      </c>
      <c r="J906" s="3">
        <v>45083</v>
      </c>
      <c r="K906" s="3"/>
      <c r="L906" s="2" t="s">
        <v>39</v>
      </c>
      <c r="M906" s="2" t="s">
        <v>85</v>
      </c>
      <c r="N906" s="2" t="s">
        <v>178</v>
      </c>
      <c r="O906" s="4">
        <v>2097000</v>
      </c>
      <c r="P906" s="4">
        <v>265800</v>
      </c>
      <c r="Q906" s="4">
        <v>1831200</v>
      </c>
      <c r="R906" s="2">
        <v>36</v>
      </c>
      <c r="S906" s="5">
        <v>10.81</v>
      </c>
      <c r="T906" s="4">
        <v>67362.73</v>
      </c>
      <c r="U906" s="2" t="s">
        <v>113</v>
      </c>
      <c r="V906" s="2" t="s">
        <v>97</v>
      </c>
      <c r="W906" s="4">
        <v>0</v>
      </c>
      <c r="X906" s="4">
        <v>0</v>
      </c>
      <c r="Y906" s="4">
        <v>2425058.16</v>
      </c>
      <c r="Z906" s="2">
        <v>0</v>
      </c>
      <c r="AA906" s="2" t="s">
        <v>97</v>
      </c>
      <c r="AB906" s="2" t="s">
        <v>15729</v>
      </c>
      <c r="AC906" s="2" t="s">
        <v>106</v>
      </c>
      <c r="AD906" s="2" t="s">
        <v>76</v>
      </c>
      <c r="AE906" s="5">
        <v>87.32</v>
      </c>
      <c r="AF906" s="2">
        <v>0</v>
      </c>
      <c r="AG906" s="2" t="s">
        <v>97</v>
      </c>
      <c r="AH906" s="2"/>
      <c r="AI906" s="6" t="str">
        <f t="shared" si="42"/>
        <v>35-44</v>
      </c>
      <c r="AJ906" s="11">
        <f>YEAR(tbl_LoanData[[#This Row],[Application Date]])</f>
        <v>2023</v>
      </c>
      <c r="AK906" s="11" t="str">
        <f>TEXT(tbl_LoanData[[#This Row],[Application Date]],"MMMM")</f>
        <v>June</v>
      </c>
      <c r="AL906" s="12">
        <f>DATE(YEAR(tbl_LoanData[[#This Row],[Application Date]]),MONTH(tbl_LoanData[[#This Row],[Application Date]]),1)</f>
        <v>45078</v>
      </c>
      <c r="AM906" s="14">
        <f ca="1">IF(AND(tbl_LoanData[[#This Row],[Application Date]]&gt;=EOMONTH(TODAY(),-1)+1,tbl_LoanData[[#This Row],[Application Date]]&lt;=TODAY()),tbl_LoanData[[#This Row],[Loan Amount]],0)</f>
        <v>0</v>
      </c>
      <c r="AN906" s="14">
        <f>tbl_LoanData[[#This Row],[Amount Paid]]-(Q906-X906)</f>
        <v>-1831200</v>
      </c>
      <c r="AO906" s="14">
        <f>IF(tbl_LoanData[[#This Row],[Application Status]]="Approved",1,0)</f>
        <v>0</v>
      </c>
      <c r="AP906" s="22" t="str">
        <f t="shared" ca="1" si="43"/>
        <v/>
      </c>
      <c r="AQ906" s="22" t="str">
        <f t="shared" ca="1" si="44"/>
        <v/>
      </c>
    </row>
    <row r="907" spans="1:43" x14ac:dyDescent="0.3">
      <c r="A907" s="2" t="s">
        <v>5345</v>
      </c>
      <c r="B907" s="2" t="s">
        <v>5346</v>
      </c>
      <c r="C907" s="2" t="s">
        <v>393</v>
      </c>
      <c r="D907" s="2" t="s">
        <v>254</v>
      </c>
      <c r="E907" s="2" t="s">
        <v>189</v>
      </c>
      <c r="F907" s="2">
        <v>56</v>
      </c>
      <c r="G907" s="2" t="s">
        <v>83</v>
      </c>
      <c r="H907" s="2" t="s">
        <v>250</v>
      </c>
      <c r="I907" s="2" t="s">
        <v>52</v>
      </c>
      <c r="J907" s="3">
        <v>45086</v>
      </c>
      <c r="K907" s="3">
        <v>45102</v>
      </c>
      <c r="L907" s="2" t="s">
        <v>36</v>
      </c>
      <c r="M907" s="2" t="s">
        <v>85</v>
      </c>
      <c r="N907" s="2" t="s">
        <v>344</v>
      </c>
      <c r="O907" s="4">
        <v>832000</v>
      </c>
      <c r="P907" s="4">
        <v>203000</v>
      </c>
      <c r="Q907" s="4">
        <v>629000</v>
      </c>
      <c r="R907" s="2">
        <v>12</v>
      </c>
      <c r="S907" s="5">
        <v>13.91</v>
      </c>
      <c r="T907" s="4">
        <v>59707.82</v>
      </c>
      <c r="U907" s="2" t="s">
        <v>73</v>
      </c>
      <c r="V907" s="2" t="s">
        <v>33</v>
      </c>
      <c r="W907" s="4">
        <v>716493.9</v>
      </c>
      <c r="X907" s="4">
        <v>0</v>
      </c>
      <c r="Y907" s="4">
        <v>716493.9</v>
      </c>
      <c r="Z907" s="2">
        <v>0</v>
      </c>
      <c r="AA907" s="2" t="s">
        <v>56</v>
      </c>
      <c r="AB907" s="2" t="s">
        <v>15730</v>
      </c>
      <c r="AC907" s="2" t="s">
        <v>121</v>
      </c>
      <c r="AD907" s="2" t="s">
        <v>76</v>
      </c>
      <c r="AE907" s="5">
        <v>75.599999999999994</v>
      </c>
      <c r="AF907" s="2">
        <v>0</v>
      </c>
      <c r="AG907" s="2" t="s">
        <v>77</v>
      </c>
      <c r="AH907" s="2">
        <v>16</v>
      </c>
      <c r="AI907" s="6" t="str">
        <f t="shared" si="42"/>
        <v>55-64</v>
      </c>
      <c r="AJ907" s="11">
        <f>YEAR(tbl_LoanData[[#This Row],[Application Date]])</f>
        <v>2023</v>
      </c>
      <c r="AK907" s="11" t="str">
        <f>TEXT(tbl_LoanData[[#This Row],[Application Date]],"MMMM")</f>
        <v>June</v>
      </c>
      <c r="AL907" s="12">
        <f>DATE(YEAR(tbl_LoanData[[#This Row],[Application Date]]),MONTH(tbl_LoanData[[#This Row],[Application Date]]),1)</f>
        <v>45078</v>
      </c>
      <c r="AM907" s="14">
        <f ca="1">IF(AND(tbl_LoanData[[#This Row],[Application Date]]&gt;=EOMONTH(TODAY(),-1)+1,tbl_LoanData[[#This Row],[Application Date]]&lt;=TODAY()),tbl_LoanData[[#This Row],[Loan Amount]],0)</f>
        <v>0</v>
      </c>
      <c r="AN907" s="14">
        <f>tbl_LoanData[[#This Row],[Amount Paid]]-(Q907-X907)</f>
        <v>87493.900000000023</v>
      </c>
      <c r="AO907" s="14">
        <f>IF(tbl_LoanData[[#This Row],[Application Status]]="Approved",1,0)</f>
        <v>1</v>
      </c>
      <c r="AP907" s="22" t="str">
        <f t="shared" ca="1" si="43"/>
        <v/>
      </c>
      <c r="AQ907" s="22" t="str">
        <f t="shared" ca="1" si="44"/>
        <v/>
      </c>
    </row>
    <row r="908" spans="1:43" ht="14.4" customHeight="1" x14ac:dyDescent="0.3">
      <c r="A908" s="2" t="s">
        <v>5381</v>
      </c>
      <c r="B908" s="2" t="s">
        <v>5382</v>
      </c>
      <c r="C908" s="2" t="s">
        <v>655</v>
      </c>
      <c r="D908" s="2" t="s">
        <v>254</v>
      </c>
      <c r="E908" s="2" t="s">
        <v>102</v>
      </c>
      <c r="F908" s="2">
        <v>53</v>
      </c>
      <c r="G908" s="2" t="s">
        <v>69</v>
      </c>
      <c r="H908" s="2" t="s">
        <v>156</v>
      </c>
      <c r="I908" s="2" t="s">
        <v>45</v>
      </c>
      <c r="J908" s="3">
        <v>45099</v>
      </c>
      <c r="K908" s="3">
        <v>45104</v>
      </c>
      <c r="L908" s="2" t="s">
        <v>39</v>
      </c>
      <c r="M908" s="2" t="s">
        <v>157</v>
      </c>
      <c r="N908" s="2" t="s">
        <v>158</v>
      </c>
      <c r="O908" s="4">
        <v>1233000</v>
      </c>
      <c r="P908" s="4">
        <v>231200</v>
      </c>
      <c r="Q908" s="4">
        <v>1001800</v>
      </c>
      <c r="R908" s="2">
        <v>36</v>
      </c>
      <c r="S908" s="5">
        <v>7.51</v>
      </c>
      <c r="T908" s="4">
        <v>34097.379999999997</v>
      </c>
      <c r="U908" s="2" t="s">
        <v>73</v>
      </c>
      <c r="V908" s="2" t="s">
        <v>33</v>
      </c>
      <c r="W908" s="4">
        <v>1227505.54</v>
      </c>
      <c r="X908" s="4">
        <v>0</v>
      </c>
      <c r="Y908" s="4">
        <v>1227505.54</v>
      </c>
      <c r="Z908" s="2">
        <v>0</v>
      </c>
      <c r="AA908" s="2" t="s">
        <v>56</v>
      </c>
      <c r="AB908" s="2" t="s">
        <v>15735</v>
      </c>
      <c r="AC908" s="2" t="s">
        <v>138</v>
      </c>
      <c r="AD908" s="2" t="s">
        <v>76</v>
      </c>
      <c r="AE908" s="5">
        <v>81.25</v>
      </c>
      <c r="AF908" s="2">
        <v>0</v>
      </c>
      <c r="AG908" s="2" t="s">
        <v>77</v>
      </c>
      <c r="AH908" s="2">
        <v>5</v>
      </c>
      <c r="AI908" s="6" t="str">
        <f t="shared" si="42"/>
        <v>45-54</v>
      </c>
      <c r="AJ908" s="11">
        <f>YEAR(tbl_LoanData[[#This Row],[Application Date]])</f>
        <v>2023</v>
      </c>
      <c r="AK908" s="11" t="str">
        <f>TEXT(tbl_LoanData[[#This Row],[Application Date]],"MMMM")</f>
        <v>June</v>
      </c>
      <c r="AL908" s="12">
        <f>DATE(YEAR(tbl_LoanData[[#This Row],[Application Date]]),MONTH(tbl_LoanData[[#This Row],[Application Date]]),1)</f>
        <v>45078</v>
      </c>
      <c r="AM908" s="14">
        <f ca="1">IF(AND(tbl_LoanData[[#This Row],[Application Date]]&gt;=EOMONTH(TODAY(),-1)+1,tbl_LoanData[[#This Row],[Application Date]]&lt;=TODAY()),tbl_LoanData[[#This Row],[Loan Amount]],0)</f>
        <v>0</v>
      </c>
      <c r="AN908" s="14">
        <f>tbl_LoanData[[#This Row],[Amount Paid]]-(Q908-X908)</f>
        <v>225705.54000000004</v>
      </c>
      <c r="AO908" s="14">
        <f>IF(tbl_LoanData[[#This Row],[Application Status]]="Approved",1,0)</f>
        <v>1</v>
      </c>
      <c r="AP908" s="22" t="str">
        <f t="shared" ca="1" si="43"/>
        <v/>
      </c>
      <c r="AQ908" s="22" t="str">
        <f t="shared" ca="1" si="44"/>
        <v/>
      </c>
    </row>
    <row r="909" spans="1:43" ht="14.4" customHeight="1" x14ac:dyDescent="0.3">
      <c r="A909" s="2" t="s">
        <v>5443</v>
      </c>
      <c r="B909" s="2" t="s">
        <v>5444</v>
      </c>
      <c r="C909" s="2" t="s">
        <v>264</v>
      </c>
      <c r="D909" s="2" t="s">
        <v>142</v>
      </c>
      <c r="E909" s="2" t="s">
        <v>465</v>
      </c>
      <c r="F909" s="2">
        <v>52</v>
      </c>
      <c r="G909" s="2" t="s">
        <v>83</v>
      </c>
      <c r="H909" s="2" t="s">
        <v>103</v>
      </c>
      <c r="I909" s="2" t="s">
        <v>43</v>
      </c>
      <c r="J909" s="3">
        <v>45101</v>
      </c>
      <c r="K909" s="3">
        <v>45122</v>
      </c>
      <c r="L909" s="2" t="s">
        <v>38</v>
      </c>
      <c r="M909" s="2" t="s">
        <v>127</v>
      </c>
      <c r="N909" s="2" t="s">
        <v>128</v>
      </c>
      <c r="O909" s="4">
        <v>1530000</v>
      </c>
      <c r="P909" s="4">
        <v>274800</v>
      </c>
      <c r="Q909" s="4">
        <v>1255200</v>
      </c>
      <c r="R909" s="2">
        <v>48</v>
      </c>
      <c r="S909" s="5">
        <v>13.96</v>
      </c>
      <c r="T909" s="4">
        <v>40752.160000000003</v>
      </c>
      <c r="U909" s="2" t="s">
        <v>73</v>
      </c>
      <c r="V909" s="2" t="s">
        <v>74</v>
      </c>
      <c r="W909" s="4">
        <v>1507829.92</v>
      </c>
      <c r="X909" s="4">
        <v>448273.76</v>
      </c>
      <c r="Y909" s="4">
        <v>1956103.68</v>
      </c>
      <c r="Z909" s="2">
        <v>0</v>
      </c>
      <c r="AA909" s="2" t="s">
        <v>56</v>
      </c>
      <c r="AB909" s="2" t="s">
        <v>15732</v>
      </c>
      <c r="AC909" s="2" t="s">
        <v>332</v>
      </c>
      <c r="AD909" s="2" t="s">
        <v>76</v>
      </c>
      <c r="AE909" s="5">
        <v>82.04</v>
      </c>
      <c r="AF909" s="2">
        <v>0</v>
      </c>
      <c r="AG909" s="2" t="s">
        <v>77</v>
      </c>
      <c r="AH909" s="2">
        <v>21</v>
      </c>
      <c r="AI909" s="6" t="str">
        <f t="shared" si="42"/>
        <v>45-54</v>
      </c>
      <c r="AJ909" s="11">
        <f>YEAR(tbl_LoanData[[#This Row],[Application Date]])</f>
        <v>2023</v>
      </c>
      <c r="AK909" s="11" t="str">
        <f>TEXT(tbl_LoanData[[#This Row],[Application Date]],"MMMM")</f>
        <v>June</v>
      </c>
      <c r="AL909" s="12">
        <f>DATE(YEAR(tbl_LoanData[[#This Row],[Application Date]]),MONTH(tbl_LoanData[[#This Row],[Application Date]]),1)</f>
        <v>45078</v>
      </c>
      <c r="AM909" s="14">
        <f ca="1">IF(AND(tbl_LoanData[[#This Row],[Application Date]]&gt;=EOMONTH(TODAY(),-1)+1,tbl_LoanData[[#This Row],[Application Date]]&lt;=TODAY()),tbl_LoanData[[#This Row],[Loan Amount]],0)</f>
        <v>0</v>
      </c>
      <c r="AN909" s="14">
        <f>tbl_LoanData[[#This Row],[Amount Paid]]-(Q909-X909)</f>
        <v>700903.67999999993</v>
      </c>
      <c r="AO909" s="14">
        <f>IF(tbl_LoanData[[#This Row],[Application Status]]="Approved",1,0)</f>
        <v>1</v>
      </c>
      <c r="AP909" s="22" t="str">
        <f t="shared" ca="1" si="43"/>
        <v/>
      </c>
      <c r="AQ909" s="22" t="str">
        <f t="shared" ca="1" si="44"/>
        <v/>
      </c>
    </row>
    <row r="910" spans="1:43" ht="14.4" customHeight="1" x14ac:dyDescent="0.3">
      <c r="A910" s="2" t="s">
        <v>5495</v>
      </c>
      <c r="B910" s="2" t="s">
        <v>5496</v>
      </c>
      <c r="C910" s="2" t="s">
        <v>181</v>
      </c>
      <c r="D910" s="2" t="s">
        <v>67</v>
      </c>
      <c r="E910" s="2" t="s">
        <v>176</v>
      </c>
      <c r="F910" s="2">
        <v>25</v>
      </c>
      <c r="G910" s="2" t="s">
        <v>83</v>
      </c>
      <c r="H910" s="2" t="s">
        <v>228</v>
      </c>
      <c r="I910" s="2" t="s">
        <v>43</v>
      </c>
      <c r="J910" s="3">
        <v>45104</v>
      </c>
      <c r="K910" s="3">
        <v>45113</v>
      </c>
      <c r="L910" s="2" t="s">
        <v>40</v>
      </c>
      <c r="M910" s="2" t="s">
        <v>85</v>
      </c>
      <c r="N910" s="2" t="s">
        <v>274</v>
      </c>
      <c r="O910" s="4">
        <v>1296000</v>
      </c>
      <c r="P910" s="4">
        <v>425400</v>
      </c>
      <c r="Q910" s="4">
        <v>870600</v>
      </c>
      <c r="R910" s="2">
        <v>36</v>
      </c>
      <c r="S910" s="5">
        <v>7.86</v>
      </c>
      <c r="T910" s="4">
        <v>29885.759999999998</v>
      </c>
      <c r="U910" s="2" t="s">
        <v>73</v>
      </c>
      <c r="V910" s="2" t="s">
        <v>33</v>
      </c>
      <c r="W910" s="4">
        <v>1075887.48</v>
      </c>
      <c r="X910" s="4">
        <v>0</v>
      </c>
      <c r="Y910" s="4">
        <v>1075887.48</v>
      </c>
      <c r="Z910" s="2">
        <v>0</v>
      </c>
      <c r="AA910" s="2" t="s">
        <v>56</v>
      </c>
      <c r="AB910" s="2" t="s">
        <v>15732</v>
      </c>
      <c r="AC910" s="2" t="s">
        <v>360</v>
      </c>
      <c r="AD910" s="2" t="s">
        <v>76</v>
      </c>
      <c r="AE910" s="5">
        <v>67.180000000000007</v>
      </c>
      <c r="AF910" s="2">
        <v>0</v>
      </c>
      <c r="AG910" s="2" t="s">
        <v>77</v>
      </c>
      <c r="AH910" s="2">
        <v>9</v>
      </c>
      <c r="AI910" s="6" t="str">
        <f t="shared" si="42"/>
        <v>25-34</v>
      </c>
      <c r="AJ910" s="11">
        <f>YEAR(tbl_LoanData[[#This Row],[Application Date]])</f>
        <v>2023</v>
      </c>
      <c r="AK910" s="11" t="str">
        <f>TEXT(tbl_LoanData[[#This Row],[Application Date]],"MMMM")</f>
        <v>June</v>
      </c>
      <c r="AL910" s="12">
        <f>DATE(YEAR(tbl_LoanData[[#This Row],[Application Date]]),MONTH(tbl_LoanData[[#This Row],[Application Date]]),1)</f>
        <v>45078</v>
      </c>
      <c r="AM910" s="14">
        <f ca="1">IF(AND(tbl_LoanData[[#This Row],[Application Date]]&gt;=EOMONTH(TODAY(),-1)+1,tbl_LoanData[[#This Row],[Application Date]]&lt;=TODAY()),tbl_LoanData[[#This Row],[Loan Amount]],0)</f>
        <v>0</v>
      </c>
      <c r="AN910" s="14">
        <f>tbl_LoanData[[#This Row],[Amount Paid]]-(Q910-X910)</f>
        <v>205287.47999999998</v>
      </c>
      <c r="AO910" s="14">
        <f>IF(tbl_LoanData[[#This Row],[Application Status]]="Approved",1,0)</f>
        <v>1</v>
      </c>
      <c r="AP910" s="22" t="str">
        <f t="shared" ca="1" si="43"/>
        <v/>
      </c>
      <c r="AQ910" s="22" t="str">
        <f t="shared" ca="1" si="44"/>
        <v/>
      </c>
    </row>
    <row r="911" spans="1:43" ht="14.4" customHeight="1" x14ac:dyDescent="0.3">
      <c r="A911" s="2" t="s">
        <v>5613</v>
      </c>
      <c r="B911" s="2" t="s">
        <v>5614</v>
      </c>
      <c r="C911" s="2" t="s">
        <v>376</v>
      </c>
      <c r="D911" s="2" t="s">
        <v>209</v>
      </c>
      <c r="E911" s="2" t="s">
        <v>134</v>
      </c>
      <c r="F911" s="2">
        <v>40</v>
      </c>
      <c r="G911" s="2" t="s">
        <v>69</v>
      </c>
      <c r="H911" s="2" t="s">
        <v>318</v>
      </c>
      <c r="I911" s="2" t="s">
        <v>42</v>
      </c>
      <c r="J911" s="3">
        <v>45094</v>
      </c>
      <c r="K911" s="3">
        <v>45100</v>
      </c>
      <c r="L911" s="2" t="s">
        <v>40</v>
      </c>
      <c r="M911" s="2" t="s">
        <v>85</v>
      </c>
      <c r="N911" s="2" t="s">
        <v>274</v>
      </c>
      <c r="O911" s="4">
        <v>1120000</v>
      </c>
      <c r="P911" s="4">
        <v>165800</v>
      </c>
      <c r="Q911" s="4">
        <v>954200</v>
      </c>
      <c r="R911" s="2">
        <v>18</v>
      </c>
      <c r="S911" s="5">
        <v>10.130000000000001</v>
      </c>
      <c r="T911" s="4">
        <v>61066.15</v>
      </c>
      <c r="U911" s="2" t="s">
        <v>73</v>
      </c>
      <c r="V911" s="2" t="s">
        <v>34</v>
      </c>
      <c r="W911" s="4">
        <v>915992.25</v>
      </c>
      <c r="X911" s="4">
        <v>183198.44</v>
      </c>
      <c r="Y911" s="4">
        <v>1099190.69</v>
      </c>
      <c r="Z911" s="2">
        <v>96</v>
      </c>
      <c r="AA911" s="2" t="s">
        <v>60</v>
      </c>
      <c r="AB911" s="2" t="s">
        <v>15732</v>
      </c>
      <c r="AC911" s="2" t="s">
        <v>332</v>
      </c>
      <c r="AD911" s="2" t="s">
        <v>76</v>
      </c>
      <c r="AE911" s="5">
        <v>85.2</v>
      </c>
      <c r="AF911" s="2">
        <v>3</v>
      </c>
      <c r="AG911" s="2" t="s">
        <v>130</v>
      </c>
      <c r="AH911" s="2">
        <v>6</v>
      </c>
      <c r="AI911" s="6" t="str">
        <f t="shared" si="42"/>
        <v>35-44</v>
      </c>
      <c r="AJ911" s="11">
        <f>YEAR(tbl_LoanData[[#This Row],[Application Date]])</f>
        <v>2023</v>
      </c>
      <c r="AK911" s="11" t="str">
        <f>TEXT(tbl_LoanData[[#This Row],[Application Date]],"MMMM")</f>
        <v>June</v>
      </c>
      <c r="AL911" s="12">
        <f>DATE(YEAR(tbl_LoanData[[#This Row],[Application Date]]),MONTH(tbl_LoanData[[#This Row],[Application Date]]),1)</f>
        <v>45078</v>
      </c>
      <c r="AM911" s="14">
        <f ca="1">IF(AND(tbl_LoanData[[#This Row],[Application Date]]&gt;=EOMONTH(TODAY(),-1)+1,tbl_LoanData[[#This Row],[Application Date]]&lt;=TODAY()),tbl_LoanData[[#This Row],[Loan Amount]],0)</f>
        <v>0</v>
      </c>
      <c r="AN911" s="14">
        <f>tbl_LoanData[[#This Row],[Amount Paid]]-(Q911-X911)</f>
        <v>144990.68999999994</v>
      </c>
      <c r="AO911" s="14">
        <f>IF(tbl_LoanData[[#This Row],[Application Status]]="Approved",1,0)</f>
        <v>1</v>
      </c>
      <c r="AP911" s="22" t="str">
        <f t="shared" ca="1" si="43"/>
        <v/>
      </c>
      <c r="AQ911" s="22" t="str">
        <f t="shared" ca="1" si="44"/>
        <v/>
      </c>
    </row>
    <row r="912" spans="1:43" x14ac:dyDescent="0.3">
      <c r="A912" s="2" t="s">
        <v>5619</v>
      </c>
      <c r="B912" s="2" t="s">
        <v>5620</v>
      </c>
      <c r="C912" s="2" t="s">
        <v>432</v>
      </c>
      <c r="D912" s="2" t="s">
        <v>268</v>
      </c>
      <c r="E912" s="2" t="s">
        <v>134</v>
      </c>
      <c r="F912" s="2">
        <v>36</v>
      </c>
      <c r="G912" s="2" t="s">
        <v>69</v>
      </c>
      <c r="H912" s="2" t="s">
        <v>269</v>
      </c>
      <c r="I912" s="2" t="s">
        <v>46</v>
      </c>
      <c r="J912" s="3">
        <v>45081</v>
      </c>
      <c r="K912" s="3"/>
      <c r="L912" s="2" t="s">
        <v>39</v>
      </c>
      <c r="M912" s="2" t="s">
        <v>85</v>
      </c>
      <c r="N912" s="2" t="s">
        <v>373</v>
      </c>
      <c r="O912" s="4">
        <v>1995000</v>
      </c>
      <c r="P912" s="4">
        <v>349200</v>
      </c>
      <c r="Q912" s="4">
        <v>1645800</v>
      </c>
      <c r="R912" s="2">
        <v>48</v>
      </c>
      <c r="S912" s="5">
        <v>12.15</v>
      </c>
      <c r="T912" s="4">
        <v>50951.22</v>
      </c>
      <c r="U912" s="2" t="s">
        <v>113</v>
      </c>
      <c r="V912" s="2" t="s">
        <v>97</v>
      </c>
      <c r="W912" s="4">
        <v>0</v>
      </c>
      <c r="X912" s="4">
        <v>0</v>
      </c>
      <c r="Y912" s="4">
        <v>2445658.7999999998</v>
      </c>
      <c r="Z912" s="2">
        <v>0</v>
      </c>
      <c r="AA912" s="2" t="s">
        <v>97</v>
      </c>
      <c r="AB912" s="2" t="s">
        <v>15727</v>
      </c>
      <c r="AC912" s="2" t="s">
        <v>360</v>
      </c>
      <c r="AD912" s="2" t="s">
        <v>76</v>
      </c>
      <c r="AE912" s="5">
        <v>82.5</v>
      </c>
      <c r="AF912" s="2">
        <v>0</v>
      </c>
      <c r="AG912" s="2" t="s">
        <v>97</v>
      </c>
      <c r="AH912" s="2"/>
      <c r="AI912" s="6" t="str">
        <f t="shared" si="42"/>
        <v>35-44</v>
      </c>
      <c r="AJ912" s="11">
        <f>YEAR(tbl_LoanData[[#This Row],[Application Date]])</f>
        <v>2023</v>
      </c>
      <c r="AK912" s="11" t="str">
        <f>TEXT(tbl_LoanData[[#This Row],[Application Date]],"MMMM")</f>
        <v>June</v>
      </c>
      <c r="AL912" s="12">
        <f>DATE(YEAR(tbl_LoanData[[#This Row],[Application Date]]),MONTH(tbl_LoanData[[#This Row],[Application Date]]),1)</f>
        <v>45078</v>
      </c>
      <c r="AM912" s="14">
        <f ca="1">IF(AND(tbl_LoanData[[#This Row],[Application Date]]&gt;=EOMONTH(TODAY(),-1)+1,tbl_LoanData[[#This Row],[Application Date]]&lt;=TODAY()),tbl_LoanData[[#This Row],[Loan Amount]],0)</f>
        <v>0</v>
      </c>
      <c r="AN912" s="14">
        <f>tbl_LoanData[[#This Row],[Amount Paid]]-(Q912-X912)</f>
        <v>-1645800</v>
      </c>
      <c r="AO912" s="14">
        <f>IF(tbl_LoanData[[#This Row],[Application Status]]="Approved",1,0)</f>
        <v>0</v>
      </c>
      <c r="AP912" s="22" t="str">
        <f t="shared" ca="1" si="43"/>
        <v/>
      </c>
      <c r="AQ912" s="22" t="str">
        <f t="shared" ca="1" si="44"/>
        <v/>
      </c>
    </row>
    <row r="913" spans="1:43" ht="14.4" customHeight="1" x14ac:dyDescent="0.3">
      <c r="A913" s="2" t="s">
        <v>5669</v>
      </c>
      <c r="B913" s="2" t="s">
        <v>5670</v>
      </c>
      <c r="C913" s="2" t="s">
        <v>781</v>
      </c>
      <c r="D913" s="2" t="s">
        <v>91</v>
      </c>
      <c r="E913" s="2" t="s">
        <v>183</v>
      </c>
      <c r="F913" s="2">
        <v>37</v>
      </c>
      <c r="G913" s="2" t="s">
        <v>69</v>
      </c>
      <c r="H913" s="2" t="s">
        <v>466</v>
      </c>
      <c r="I913" s="2" t="s">
        <v>43</v>
      </c>
      <c r="J913" s="3">
        <v>45083</v>
      </c>
      <c r="K913" s="3">
        <v>45095</v>
      </c>
      <c r="L913" s="2" t="s">
        <v>40</v>
      </c>
      <c r="M913" s="2" t="s">
        <v>94</v>
      </c>
      <c r="N913" s="2" t="s">
        <v>95</v>
      </c>
      <c r="O913" s="4">
        <v>1009000</v>
      </c>
      <c r="P913" s="4">
        <v>188000</v>
      </c>
      <c r="Q913" s="4">
        <v>821000</v>
      </c>
      <c r="R913" s="2">
        <v>24</v>
      </c>
      <c r="S913" s="5">
        <v>8.5399999999999991</v>
      </c>
      <c r="T913" s="4">
        <v>40051.120000000003</v>
      </c>
      <c r="U913" s="2" t="s">
        <v>73</v>
      </c>
      <c r="V913" s="2" t="s">
        <v>35</v>
      </c>
      <c r="W913" s="4">
        <v>640817.92000000004</v>
      </c>
      <c r="X913" s="4">
        <v>320408.88</v>
      </c>
      <c r="Y913" s="4">
        <v>961226.8</v>
      </c>
      <c r="Z913" s="2">
        <v>248</v>
      </c>
      <c r="AA913" s="2" t="s">
        <v>60</v>
      </c>
      <c r="AB913" s="2" t="s">
        <v>15728</v>
      </c>
      <c r="AC913" s="2" t="s">
        <v>213</v>
      </c>
      <c r="AD913" s="2" t="s">
        <v>76</v>
      </c>
      <c r="AE913" s="5">
        <v>81.37</v>
      </c>
      <c r="AF913" s="2">
        <v>8</v>
      </c>
      <c r="AG913" s="2" t="s">
        <v>130</v>
      </c>
      <c r="AH913" s="2">
        <v>12</v>
      </c>
      <c r="AI913" s="6" t="str">
        <f t="shared" si="42"/>
        <v>35-44</v>
      </c>
      <c r="AJ913" s="11">
        <f>YEAR(tbl_LoanData[[#This Row],[Application Date]])</f>
        <v>2023</v>
      </c>
      <c r="AK913" s="11" t="str">
        <f>TEXT(tbl_LoanData[[#This Row],[Application Date]],"MMMM")</f>
        <v>June</v>
      </c>
      <c r="AL913" s="12">
        <f>DATE(YEAR(tbl_LoanData[[#This Row],[Application Date]]),MONTH(tbl_LoanData[[#This Row],[Application Date]]),1)</f>
        <v>45078</v>
      </c>
      <c r="AM913" s="14">
        <f ca="1">IF(AND(tbl_LoanData[[#This Row],[Application Date]]&gt;=EOMONTH(TODAY(),-1)+1,tbl_LoanData[[#This Row],[Application Date]]&lt;=TODAY()),tbl_LoanData[[#This Row],[Loan Amount]],0)</f>
        <v>0</v>
      </c>
      <c r="AN913" s="14">
        <f>tbl_LoanData[[#This Row],[Amount Paid]]-(Q913-X913)</f>
        <v>140226.80000000005</v>
      </c>
      <c r="AO913" s="14">
        <f>IF(tbl_LoanData[[#This Row],[Application Status]]="Approved",1,0)</f>
        <v>1</v>
      </c>
      <c r="AP913" s="22" t="str">
        <f t="shared" ca="1" si="43"/>
        <v/>
      </c>
      <c r="AQ913" s="22" t="str">
        <f t="shared" ca="1" si="44"/>
        <v/>
      </c>
    </row>
    <row r="914" spans="1:43" ht="14.4" customHeight="1" x14ac:dyDescent="0.3">
      <c r="A914" s="2" t="s">
        <v>5815</v>
      </c>
      <c r="B914" s="2" t="s">
        <v>5816</v>
      </c>
      <c r="C914" s="2" t="s">
        <v>1573</v>
      </c>
      <c r="D914" s="2" t="s">
        <v>101</v>
      </c>
      <c r="E914" s="2" t="s">
        <v>190</v>
      </c>
      <c r="F914" s="2">
        <v>36</v>
      </c>
      <c r="G914" s="2" t="s">
        <v>69</v>
      </c>
      <c r="H914" s="2" t="s">
        <v>205</v>
      </c>
      <c r="I914" s="2" t="s">
        <v>49</v>
      </c>
      <c r="J914" s="3">
        <v>45081</v>
      </c>
      <c r="K914" s="3">
        <v>45102</v>
      </c>
      <c r="L914" s="2" t="s">
        <v>36</v>
      </c>
      <c r="M914" s="2" t="s">
        <v>111</v>
      </c>
      <c r="N914" s="2" t="s">
        <v>350</v>
      </c>
      <c r="O914" s="4">
        <v>1471000</v>
      </c>
      <c r="P914" s="4">
        <v>472100</v>
      </c>
      <c r="Q914" s="4">
        <v>998900</v>
      </c>
      <c r="R914" s="2">
        <v>60</v>
      </c>
      <c r="S914" s="5">
        <v>14.6</v>
      </c>
      <c r="T914" s="4">
        <v>28801.62</v>
      </c>
      <c r="U914" s="2" t="s">
        <v>73</v>
      </c>
      <c r="V914" s="2" t="s">
        <v>74</v>
      </c>
      <c r="W914" s="4">
        <v>1008056.7</v>
      </c>
      <c r="X914" s="4">
        <v>720040.3</v>
      </c>
      <c r="Y914" s="4">
        <v>1728097</v>
      </c>
      <c r="Z914" s="2">
        <v>90</v>
      </c>
      <c r="AA914" s="2" t="s">
        <v>59</v>
      </c>
      <c r="AB914" s="2" t="s">
        <v>15736</v>
      </c>
      <c r="AC914" s="2" t="s">
        <v>360</v>
      </c>
      <c r="AD914" s="2" t="s">
        <v>76</v>
      </c>
      <c r="AE914" s="5">
        <v>67.91</v>
      </c>
      <c r="AF914" s="2">
        <v>3</v>
      </c>
      <c r="AG914" s="2" t="s">
        <v>130</v>
      </c>
      <c r="AH914" s="2">
        <v>21</v>
      </c>
      <c r="AI914" s="6" t="str">
        <f t="shared" si="42"/>
        <v>35-44</v>
      </c>
      <c r="AJ914" s="11">
        <f>YEAR(tbl_LoanData[[#This Row],[Application Date]])</f>
        <v>2023</v>
      </c>
      <c r="AK914" s="11" t="str">
        <f>TEXT(tbl_LoanData[[#This Row],[Application Date]],"MMMM")</f>
        <v>June</v>
      </c>
      <c r="AL914" s="12">
        <f>DATE(YEAR(tbl_LoanData[[#This Row],[Application Date]]),MONTH(tbl_LoanData[[#This Row],[Application Date]]),1)</f>
        <v>45078</v>
      </c>
      <c r="AM914" s="14">
        <f ca="1">IF(AND(tbl_LoanData[[#This Row],[Application Date]]&gt;=EOMONTH(TODAY(),-1)+1,tbl_LoanData[[#This Row],[Application Date]]&lt;=TODAY()),tbl_LoanData[[#This Row],[Loan Amount]],0)</f>
        <v>0</v>
      </c>
      <c r="AN914" s="14">
        <f>tbl_LoanData[[#This Row],[Amount Paid]]-(Q914-X914)</f>
        <v>729197</v>
      </c>
      <c r="AO914" s="14">
        <f>IF(tbl_LoanData[[#This Row],[Application Status]]="Approved",1,0)</f>
        <v>1</v>
      </c>
      <c r="AP914" s="22" t="str">
        <f t="shared" ca="1" si="43"/>
        <v/>
      </c>
      <c r="AQ914" s="22" t="str">
        <f t="shared" ca="1" si="44"/>
        <v/>
      </c>
    </row>
    <row r="915" spans="1:43" x14ac:dyDescent="0.3">
      <c r="A915" s="2" t="s">
        <v>5871</v>
      </c>
      <c r="B915" s="2" t="s">
        <v>5872</v>
      </c>
      <c r="C915" s="2" t="s">
        <v>655</v>
      </c>
      <c r="D915" s="2" t="s">
        <v>142</v>
      </c>
      <c r="E915" s="2" t="s">
        <v>311</v>
      </c>
      <c r="F915" s="2">
        <v>31</v>
      </c>
      <c r="G915" s="2" t="s">
        <v>69</v>
      </c>
      <c r="H915" s="2" t="s">
        <v>278</v>
      </c>
      <c r="I915" s="2" t="s">
        <v>45</v>
      </c>
      <c r="J915" s="3">
        <v>45097</v>
      </c>
      <c r="K915" s="3">
        <v>45108</v>
      </c>
      <c r="L915" s="2" t="s">
        <v>37</v>
      </c>
      <c r="M915" s="2" t="s">
        <v>104</v>
      </c>
      <c r="N915" s="2" t="s">
        <v>192</v>
      </c>
      <c r="O915" s="4">
        <v>131000</v>
      </c>
      <c r="P915" s="4">
        <v>48400</v>
      </c>
      <c r="Q915" s="4">
        <v>82600</v>
      </c>
      <c r="R915" s="2">
        <v>48</v>
      </c>
      <c r="S915" s="5">
        <v>14.28</v>
      </c>
      <c r="T915" s="4">
        <v>2703.77</v>
      </c>
      <c r="U915" s="2" t="s">
        <v>73</v>
      </c>
      <c r="V915" s="2" t="s">
        <v>74</v>
      </c>
      <c r="W915" s="4">
        <v>102743.26</v>
      </c>
      <c r="X915" s="4">
        <v>27037.86</v>
      </c>
      <c r="Y915" s="4">
        <v>129781.12</v>
      </c>
      <c r="Z915" s="2">
        <v>0</v>
      </c>
      <c r="AA915" s="2" t="s">
        <v>56</v>
      </c>
      <c r="AB915" s="2" t="s">
        <v>15729</v>
      </c>
      <c r="AC915" s="2" t="s">
        <v>332</v>
      </c>
      <c r="AD915" s="2" t="s">
        <v>76</v>
      </c>
      <c r="AE915" s="5">
        <v>63.05</v>
      </c>
      <c r="AF915" s="2">
        <v>0</v>
      </c>
      <c r="AG915" s="2" t="s">
        <v>77</v>
      </c>
      <c r="AH915" s="2">
        <v>11</v>
      </c>
      <c r="AI915" s="6" t="str">
        <f t="shared" si="42"/>
        <v>25-34</v>
      </c>
      <c r="AJ915" s="11">
        <f>YEAR(tbl_LoanData[[#This Row],[Application Date]])</f>
        <v>2023</v>
      </c>
      <c r="AK915" s="11" t="str">
        <f>TEXT(tbl_LoanData[[#This Row],[Application Date]],"MMMM")</f>
        <v>June</v>
      </c>
      <c r="AL915" s="12">
        <f>DATE(YEAR(tbl_LoanData[[#This Row],[Application Date]]),MONTH(tbl_LoanData[[#This Row],[Application Date]]),1)</f>
        <v>45078</v>
      </c>
      <c r="AM915" s="14">
        <f ca="1">IF(AND(tbl_LoanData[[#This Row],[Application Date]]&gt;=EOMONTH(TODAY(),-1)+1,tbl_LoanData[[#This Row],[Application Date]]&lt;=TODAY()),tbl_LoanData[[#This Row],[Loan Amount]],0)</f>
        <v>0</v>
      </c>
      <c r="AN915" s="14">
        <f>tbl_LoanData[[#This Row],[Amount Paid]]-(Q915-X915)</f>
        <v>47181.119999999995</v>
      </c>
      <c r="AO915" s="14">
        <f>IF(tbl_LoanData[[#This Row],[Application Status]]="Approved",1,0)</f>
        <v>1</v>
      </c>
      <c r="AP915" s="22" t="str">
        <f t="shared" ca="1" si="43"/>
        <v/>
      </c>
      <c r="AQ915" s="22" t="str">
        <f t="shared" ca="1" si="44"/>
        <v/>
      </c>
    </row>
    <row r="916" spans="1:43" ht="14.4" customHeight="1" x14ac:dyDescent="0.3">
      <c r="A916" s="2" t="s">
        <v>5941</v>
      </c>
      <c r="B916" s="2" t="s">
        <v>5942</v>
      </c>
      <c r="C916" s="2" t="s">
        <v>240</v>
      </c>
      <c r="D916" s="2" t="s">
        <v>182</v>
      </c>
      <c r="E916" s="2" t="s">
        <v>182</v>
      </c>
      <c r="F916" s="2">
        <v>52</v>
      </c>
      <c r="G916" s="2" t="s">
        <v>83</v>
      </c>
      <c r="H916" s="2" t="s">
        <v>119</v>
      </c>
      <c r="I916" s="2" t="s">
        <v>43</v>
      </c>
      <c r="J916" s="3">
        <v>45092</v>
      </c>
      <c r="K916" s="3">
        <v>45100</v>
      </c>
      <c r="L916" s="2" t="s">
        <v>37</v>
      </c>
      <c r="M916" s="2" t="s">
        <v>94</v>
      </c>
      <c r="N916" s="2" t="s">
        <v>568</v>
      </c>
      <c r="O916" s="4">
        <v>111000</v>
      </c>
      <c r="P916" s="4">
        <v>43900</v>
      </c>
      <c r="Q916" s="4">
        <v>67100</v>
      </c>
      <c r="R916" s="2">
        <v>48</v>
      </c>
      <c r="S916" s="5">
        <v>12.07</v>
      </c>
      <c r="T916" s="4">
        <v>2072.83</v>
      </c>
      <c r="U916" s="2" t="s">
        <v>73</v>
      </c>
      <c r="V916" s="2" t="s">
        <v>74</v>
      </c>
      <c r="W916" s="4">
        <v>78767.539999999994</v>
      </c>
      <c r="X916" s="4">
        <v>20728.34</v>
      </c>
      <c r="Y916" s="4">
        <v>99495.88</v>
      </c>
      <c r="Z916" s="2">
        <v>0</v>
      </c>
      <c r="AA916" s="2" t="s">
        <v>56</v>
      </c>
      <c r="AB916" s="2" t="s">
        <v>15727</v>
      </c>
      <c r="AC916" s="2" t="s">
        <v>360</v>
      </c>
      <c r="AD916" s="2" t="s">
        <v>76</v>
      </c>
      <c r="AE916" s="5">
        <v>60.45</v>
      </c>
      <c r="AF916" s="2">
        <v>0</v>
      </c>
      <c r="AG916" s="2" t="s">
        <v>77</v>
      </c>
      <c r="AH916" s="2">
        <v>8</v>
      </c>
      <c r="AI916" s="6" t="str">
        <f t="shared" si="42"/>
        <v>45-54</v>
      </c>
      <c r="AJ916" s="11">
        <f>YEAR(tbl_LoanData[[#This Row],[Application Date]])</f>
        <v>2023</v>
      </c>
      <c r="AK916" s="11" t="str">
        <f>TEXT(tbl_LoanData[[#This Row],[Application Date]],"MMMM")</f>
        <v>June</v>
      </c>
      <c r="AL916" s="12">
        <f>DATE(YEAR(tbl_LoanData[[#This Row],[Application Date]]),MONTH(tbl_LoanData[[#This Row],[Application Date]]),1)</f>
        <v>45078</v>
      </c>
      <c r="AM916" s="14">
        <f ca="1">IF(AND(tbl_LoanData[[#This Row],[Application Date]]&gt;=EOMONTH(TODAY(),-1)+1,tbl_LoanData[[#This Row],[Application Date]]&lt;=TODAY()),tbl_LoanData[[#This Row],[Loan Amount]],0)</f>
        <v>0</v>
      </c>
      <c r="AN916" s="14">
        <f>tbl_LoanData[[#This Row],[Amount Paid]]-(Q916-X916)</f>
        <v>32395.87999999999</v>
      </c>
      <c r="AO916" s="14">
        <f>IF(tbl_LoanData[[#This Row],[Application Status]]="Approved",1,0)</f>
        <v>1</v>
      </c>
      <c r="AP916" s="22" t="str">
        <f t="shared" ca="1" si="43"/>
        <v/>
      </c>
      <c r="AQ916" s="22" t="str">
        <f t="shared" ca="1" si="44"/>
        <v/>
      </c>
    </row>
    <row r="917" spans="1:43" ht="14.4" customHeight="1" x14ac:dyDescent="0.3">
      <c r="A917" s="2" t="s">
        <v>6143</v>
      </c>
      <c r="B917" s="2" t="s">
        <v>6144</v>
      </c>
      <c r="C917" s="2" t="s">
        <v>401</v>
      </c>
      <c r="D917" s="2" t="s">
        <v>142</v>
      </c>
      <c r="E917" s="2" t="s">
        <v>150</v>
      </c>
      <c r="F917" s="2">
        <v>59</v>
      </c>
      <c r="G917" s="2" t="s">
        <v>83</v>
      </c>
      <c r="H917" s="2" t="s">
        <v>224</v>
      </c>
      <c r="I917" s="2" t="s">
        <v>54</v>
      </c>
      <c r="J917" s="3">
        <v>45106</v>
      </c>
      <c r="K917" s="3">
        <v>45115</v>
      </c>
      <c r="L917" s="2" t="s">
        <v>37</v>
      </c>
      <c r="M917" s="2" t="s">
        <v>260</v>
      </c>
      <c r="N917" s="2" t="s">
        <v>261</v>
      </c>
      <c r="O917" s="4">
        <v>226000</v>
      </c>
      <c r="P917" s="4">
        <v>79600</v>
      </c>
      <c r="Q917" s="4">
        <v>146400</v>
      </c>
      <c r="R917" s="2">
        <v>36</v>
      </c>
      <c r="S917" s="5">
        <v>10.52</v>
      </c>
      <c r="T917" s="4">
        <v>5350.11</v>
      </c>
      <c r="U917" s="2" t="s">
        <v>73</v>
      </c>
      <c r="V917" s="2" t="s">
        <v>33</v>
      </c>
      <c r="W917" s="4">
        <v>192603.84</v>
      </c>
      <c r="X917" s="4">
        <v>0</v>
      </c>
      <c r="Y917" s="4">
        <v>192603.84</v>
      </c>
      <c r="Z917" s="2">
        <v>0</v>
      </c>
      <c r="AA917" s="2" t="s">
        <v>56</v>
      </c>
      <c r="AB917" s="2" t="s">
        <v>15728</v>
      </c>
      <c r="AC917" s="2" t="s">
        <v>129</v>
      </c>
      <c r="AD917" s="2" t="s">
        <v>76</v>
      </c>
      <c r="AE917" s="5">
        <v>64.78</v>
      </c>
      <c r="AF917" s="2">
        <v>0</v>
      </c>
      <c r="AG917" s="2" t="s">
        <v>77</v>
      </c>
      <c r="AH917" s="2">
        <v>9</v>
      </c>
      <c r="AI917" s="6" t="str">
        <f t="shared" si="42"/>
        <v>55-64</v>
      </c>
      <c r="AJ917" s="11">
        <f>YEAR(tbl_LoanData[[#This Row],[Application Date]])</f>
        <v>2023</v>
      </c>
      <c r="AK917" s="11" t="str">
        <f>TEXT(tbl_LoanData[[#This Row],[Application Date]],"MMMM")</f>
        <v>June</v>
      </c>
      <c r="AL917" s="12">
        <f>DATE(YEAR(tbl_LoanData[[#This Row],[Application Date]]),MONTH(tbl_LoanData[[#This Row],[Application Date]]),1)</f>
        <v>45078</v>
      </c>
      <c r="AM917" s="14">
        <f ca="1">IF(AND(tbl_LoanData[[#This Row],[Application Date]]&gt;=EOMONTH(TODAY(),-1)+1,tbl_LoanData[[#This Row],[Application Date]]&lt;=TODAY()),tbl_LoanData[[#This Row],[Loan Amount]],0)</f>
        <v>0</v>
      </c>
      <c r="AN917" s="14">
        <f>tbl_LoanData[[#This Row],[Amount Paid]]-(Q917-X917)</f>
        <v>46203.839999999997</v>
      </c>
      <c r="AO917" s="14">
        <f>IF(tbl_LoanData[[#This Row],[Application Status]]="Approved",1,0)</f>
        <v>1</v>
      </c>
      <c r="AP917" s="22" t="str">
        <f t="shared" ca="1" si="43"/>
        <v/>
      </c>
      <c r="AQ917" s="22" t="str">
        <f t="shared" ca="1" si="44"/>
        <v/>
      </c>
    </row>
    <row r="918" spans="1:43" x14ac:dyDescent="0.3">
      <c r="A918" s="2" t="s">
        <v>6177</v>
      </c>
      <c r="B918" s="2" t="s">
        <v>6178</v>
      </c>
      <c r="C918" s="2" t="s">
        <v>464</v>
      </c>
      <c r="D918" s="2" t="s">
        <v>118</v>
      </c>
      <c r="E918" s="2" t="s">
        <v>394</v>
      </c>
      <c r="F918" s="2">
        <v>57</v>
      </c>
      <c r="G918" s="2" t="s">
        <v>83</v>
      </c>
      <c r="H918" s="2" t="s">
        <v>84</v>
      </c>
      <c r="I918" s="2" t="s">
        <v>45</v>
      </c>
      <c r="J918" s="3">
        <v>45094</v>
      </c>
      <c r="K918" s="3">
        <v>45097</v>
      </c>
      <c r="L918" s="2" t="s">
        <v>37</v>
      </c>
      <c r="M918" s="2" t="s">
        <v>94</v>
      </c>
      <c r="N918" s="2" t="s">
        <v>568</v>
      </c>
      <c r="O918" s="4">
        <v>90000</v>
      </c>
      <c r="P918" s="4">
        <v>34500</v>
      </c>
      <c r="Q918" s="4">
        <v>55500</v>
      </c>
      <c r="R918" s="2">
        <v>36</v>
      </c>
      <c r="S918" s="5">
        <v>13.64</v>
      </c>
      <c r="T918" s="4">
        <v>2172.52</v>
      </c>
      <c r="U918" s="2" t="s">
        <v>73</v>
      </c>
      <c r="V918" s="2" t="s">
        <v>33</v>
      </c>
      <c r="W918" s="4">
        <v>78210.600000000006</v>
      </c>
      <c r="X918" s="4">
        <v>0</v>
      </c>
      <c r="Y918" s="4">
        <v>78210.600000000006</v>
      </c>
      <c r="Z918" s="2">
        <v>0</v>
      </c>
      <c r="AA918" s="2" t="s">
        <v>56</v>
      </c>
      <c r="AB918" s="2" t="s">
        <v>15729</v>
      </c>
      <c r="AC918" s="2" t="s">
        <v>332</v>
      </c>
      <c r="AD918" s="2" t="s">
        <v>76</v>
      </c>
      <c r="AE918" s="5">
        <v>61.67</v>
      </c>
      <c r="AF918" s="2">
        <v>0</v>
      </c>
      <c r="AG918" s="2" t="s">
        <v>77</v>
      </c>
      <c r="AH918" s="2">
        <v>3</v>
      </c>
      <c r="AI918" s="6" t="str">
        <f t="shared" si="42"/>
        <v>55-64</v>
      </c>
      <c r="AJ918" s="11">
        <f>YEAR(tbl_LoanData[[#This Row],[Application Date]])</f>
        <v>2023</v>
      </c>
      <c r="AK918" s="11" t="str">
        <f>TEXT(tbl_LoanData[[#This Row],[Application Date]],"MMMM")</f>
        <v>June</v>
      </c>
      <c r="AL918" s="12">
        <f>DATE(YEAR(tbl_LoanData[[#This Row],[Application Date]]),MONTH(tbl_LoanData[[#This Row],[Application Date]]),1)</f>
        <v>45078</v>
      </c>
      <c r="AM918" s="14">
        <f ca="1">IF(AND(tbl_LoanData[[#This Row],[Application Date]]&gt;=EOMONTH(TODAY(),-1)+1,tbl_LoanData[[#This Row],[Application Date]]&lt;=TODAY()),tbl_LoanData[[#This Row],[Loan Amount]],0)</f>
        <v>0</v>
      </c>
      <c r="AN918" s="14">
        <f>tbl_LoanData[[#This Row],[Amount Paid]]-(Q918-X918)</f>
        <v>22710.600000000006</v>
      </c>
      <c r="AO918" s="14">
        <f>IF(tbl_LoanData[[#This Row],[Application Status]]="Approved",1,0)</f>
        <v>1</v>
      </c>
      <c r="AP918" s="22" t="str">
        <f t="shared" ca="1" si="43"/>
        <v/>
      </c>
      <c r="AQ918" s="22" t="str">
        <f t="shared" ca="1" si="44"/>
        <v/>
      </c>
    </row>
    <row r="919" spans="1:43" ht="14.4" customHeight="1" x14ac:dyDescent="0.3">
      <c r="A919" s="2" t="s">
        <v>6297</v>
      </c>
      <c r="B919" s="2" t="s">
        <v>6298</v>
      </c>
      <c r="C919" s="2" t="s">
        <v>413</v>
      </c>
      <c r="D919" s="2" t="s">
        <v>134</v>
      </c>
      <c r="E919" s="2" t="s">
        <v>447</v>
      </c>
      <c r="F919" s="2">
        <v>45</v>
      </c>
      <c r="G919" s="2" t="s">
        <v>83</v>
      </c>
      <c r="H919" s="2" t="s">
        <v>273</v>
      </c>
      <c r="I919" s="2" t="s">
        <v>45</v>
      </c>
      <c r="J919" s="3">
        <v>45090</v>
      </c>
      <c r="K919" s="3">
        <v>45097</v>
      </c>
      <c r="L919" s="2" t="s">
        <v>40</v>
      </c>
      <c r="M919" s="2" t="s">
        <v>71</v>
      </c>
      <c r="N919" s="2" t="s">
        <v>137</v>
      </c>
      <c r="O919" s="4">
        <v>1565000</v>
      </c>
      <c r="P919" s="4">
        <v>320800</v>
      </c>
      <c r="Q919" s="4">
        <v>1244200</v>
      </c>
      <c r="R919" s="2">
        <v>36</v>
      </c>
      <c r="S919" s="5">
        <v>6.36</v>
      </c>
      <c r="T919" s="4">
        <v>41155.370000000003</v>
      </c>
      <c r="U919" s="2" t="s">
        <v>73</v>
      </c>
      <c r="V919" s="2" t="s">
        <v>33</v>
      </c>
      <c r="W919" s="4">
        <v>1481593.36</v>
      </c>
      <c r="X919" s="4">
        <v>0</v>
      </c>
      <c r="Y919" s="4">
        <v>1481593.36</v>
      </c>
      <c r="Z919" s="2">
        <v>0</v>
      </c>
      <c r="AA919" s="2" t="s">
        <v>56</v>
      </c>
      <c r="AB919" s="2" t="s">
        <v>15733</v>
      </c>
      <c r="AC919" s="2" t="s">
        <v>360</v>
      </c>
      <c r="AD919" s="2" t="s">
        <v>76</v>
      </c>
      <c r="AE919" s="5">
        <v>79.5</v>
      </c>
      <c r="AF919" s="2">
        <v>0</v>
      </c>
      <c r="AG919" s="2" t="s">
        <v>77</v>
      </c>
      <c r="AH919" s="2">
        <v>7</v>
      </c>
      <c r="AI919" s="6" t="str">
        <f t="shared" si="42"/>
        <v>45-54</v>
      </c>
      <c r="AJ919" s="11">
        <f>YEAR(tbl_LoanData[[#This Row],[Application Date]])</f>
        <v>2023</v>
      </c>
      <c r="AK919" s="11" t="str">
        <f>TEXT(tbl_LoanData[[#This Row],[Application Date]],"MMMM")</f>
        <v>June</v>
      </c>
      <c r="AL919" s="12">
        <f>DATE(YEAR(tbl_LoanData[[#This Row],[Application Date]]),MONTH(tbl_LoanData[[#This Row],[Application Date]]),1)</f>
        <v>45078</v>
      </c>
      <c r="AM919" s="14">
        <f ca="1">IF(AND(tbl_LoanData[[#This Row],[Application Date]]&gt;=EOMONTH(TODAY(),-1)+1,tbl_LoanData[[#This Row],[Application Date]]&lt;=TODAY()),tbl_LoanData[[#This Row],[Loan Amount]],0)</f>
        <v>0</v>
      </c>
      <c r="AN919" s="14">
        <f>tbl_LoanData[[#This Row],[Amount Paid]]-(Q919-X919)</f>
        <v>237393.3600000001</v>
      </c>
      <c r="AO919" s="14">
        <f>IF(tbl_LoanData[[#This Row],[Application Status]]="Approved",1,0)</f>
        <v>1</v>
      </c>
      <c r="AP919" s="22" t="str">
        <f t="shared" ca="1" si="43"/>
        <v/>
      </c>
      <c r="AQ919" s="22" t="str">
        <f t="shared" ca="1" si="44"/>
        <v/>
      </c>
    </row>
    <row r="920" spans="1:43" ht="14.4" customHeight="1" x14ac:dyDescent="0.3">
      <c r="A920" s="2" t="s">
        <v>6441</v>
      </c>
      <c r="B920" s="2" t="s">
        <v>6442</v>
      </c>
      <c r="C920" s="2" t="s">
        <v>560</v>
      </c>
      <c r="D920" s="2" t="s">
        <v>204</v>
      </c>
      <c r="E920" s="2" t="s">
        <v>284</v>
      </c>
      <c r="F920" s="2">
        <v>47</v>
      </c>
      <c r="G920" s="2" t="s">
        <v>69</v>
      </c>
      <c r="H920" s="2" t="s">
        <v>313</v>
      </c>
      <c r="I920" s="2" t="s">
        <v>44</v>
      </c>
      <c r="J920" s="3">
        <v>45079</v>
      </c>
      <c r="K920" s="3">
        <v>45098</v>
      </c>
      <c r="L920" s="2" t="s">
        <v>36</v>
      </c>
      <c r="M920" s="2" t="s">
        <v>111</v>
      </c>
      <c r="N920" s="2" t="s">
        <v>350</v>
      </c>
      <c r="O920" s="4">
        <v>2091000</v>
      </c>
      <c r="P920" s="4">
        <v>697500</v>
      </c>
      <c r="Q920" s="4">
        <v>1393500</v>
      </c>
      <c r="R920" s="2">
        <v>48</v>
      </c>
      <c r="S920" s="5">
        <v>6.7</v>
      </c>
      <c r="T920" s="4">
        <v>36811.620000000003</v>
      </c>
      <c r="U920" s="2" t="s">
        <v>73</v>
      </c>
      <c r="V920" s="2" t="s">
        <v>74</v>
      </c>
      <c r="W920" s="4">
        <v>1398841.56</v>
      </c>
      <c r="X920" s="4">
        <v>368116.44</v>
      </c>
      <c r="Y920" s="4">
        <v>1766958</v>
      </c>
      <c r="Z920" s="2">
        <v>0</v>
      </c>
      <c r="AA920" s="2" t="s">
        <v>56</v>
      </c>
      <c r="AB920" s="2" t="s">
        <v>15733</v>
      </c>
      <c r="AC920" s="2" t="s">
        <v>146</v>
      </c>
      <c r="AD920" s="2" t="s">
        <v>76</v>
      </c>
      <c r="AE920" s="5">
        <v>66.64</v>
      </c>
      <c r="AF920" s="2">
        <v>0</v>
      </c>
      <c r="AG920" s="2" t="s">
        <v>77</v>
      </c>
      <c r="AH920" s="2">
        <v>19</v>
      </c>
      <c r="AI920" s="6" t="str">
        <f t="shared" si="42"/>
        <v>45-54</v>
      </c>
      <c r="AJ920" s="11">
        <f>YEAR(tbl_LoanData[[#This Row],[Application Date]])</f>
        <v>2023</v>
      </c>
      <c r="AK920" s="11" t="str">
        <f>TEXT(tbl_LoanData[[#This Row],[Application Date]],"MMMM")</f>
        <v>June</v>
      </c>
      <c r="AL920" s="12">
        <f>DATE(YEAR(tbl_LoanData[[#This Row],[Application Date]]),MONTH(tbl_LoanData[[#This Row],[Application Date]]),1)</f>
        <v>45078</v>
      </c>
      <c r="AM920" s="14">
        <f ca="1">IF(AND(tbl_LoanData[[#This Row],[Application Date]]&gt;=EOMONTH(TODAY(),-1)+1,tbl_LoanData[[#This Row],[Application Date]]&lt;=TODAY()),tbl_LoanData[[#This Row],[Loan Amount]],0)</f>
        <v>0</v>
      </c>
      <c r="AN920" s="14">
        <f>tbl_LoanData[[#This Row],[Amount Paid]]-(Q920-X920)</f>
        <v>373458</v>
      </c>
      <c r="AO920" s="14">
        <f>IF(tbl_LoanData[[#This Row],[Application Status]]="Approved",1,0)</f>
        <v>1</v>
      </c>
      <c r="AP920" s="22" t="str">
        <f t="shared" ca="1" si="43"/>
        <v/>
      </c>
      <c r="AQ920" s="22" t="str">
        <f t="shared" ca="1" si="44"/>
        <v/>
      </c>
    </row>
    <row r="921" spans="1:43" x14ac:dyDescent="0.3">
      <c r="A921" s="2" t="s">
        <v>6453</v>
      </c>
      <c r="B921" s="2" t="s">
        <v>6454</v>
      </c>
      <c r="C921" s="2" t="s">
        <v>80</v>
      </c>
      <c r="D921" s="2" t="s">
        <v>182</v>
      </c>
      <c r="E921" s="2" t="s">
        <v>465</v>
      </c>
      <c r="F921" s="2">
        <v>24</v>
      </c>
      <c r="G921" s="2" t="s">
        <v>83</v>
      </c>
      <c r="H921" s="2" t="s">
        <v>278</v>
      </c>
      <c r="I921" s="2" t="s">
        <v>45</v>
      </c>
      <c r="J921" s="3">
        <v>45094</v>
      </c>
      <c r="K921" s="3">
        <v>45108</v>
      </c>
      <c r="L921" s="2" t="s">
        <v>39</v>
      </c>
      <c r="M921" s="2" t="s">
        <v>85</v>
      </c>
      <c r="N921" s="2" t="s">
        <v>178</v>
      </c>
      <c r="O921" s="4">
        <v>1324000</v>
      </c>
      <c r="P921" s="4">
        <v>428300</v>
      </c>
      <c r="Q921" s="4">
        <v>895700</v>
      </c>
      <c r="R921" s="2">
        <v>24</v>
      </c>
      <c r="S921" s="5">
        <v>5.17</v>
      </c>
      <c r="T921" s="4">
        <v>41179.81</v>
      </c>
      <c r="U921" s="2" t="s">
        <v>73</v>
      </c>
      <c r="V921" s="2" t="s">
        <v>33</v>
      </c>
      <c r="W921" s="4">
        <v>988315.38</v>
      </c>
      <c r="X921" s="4">
        <v>0</v>
      </c>
      <c r="Y921" s="4">
        <v>988315.38</v>
      </c>
      <c r="Z921" s="2">
        <v>0</v>
      </c>
      <c r="AA921" s="2" t="s">
        <v>56</v>
      </c>
      <c r="AB921" s="2" t="s">
        <v>15727</v>
      </c>
      <c r="AC921" s="2" t="s">
        <v>146</v>
      </c>
      <c r="AD921" s="2" t="s">
        <v>76</v>
      </c>
      <c r="AE921" s="5">
        <v>67.650000000000006</v>
      </c>
      <c r="AF921" s="2">
        <v>0</v>
      </c>
      <c r="AG921" s="2" t="s">
        <v>77</v>
      </c>
      <c r="AH921" s="2">
        <v>14</v>
      </c>
      <c r="AI921" s="6" t="str">
        <f t="shared" si="42"/>
        <v>18-24</v>
      </c>
      <c r="AJ921" s="11">
        <f>YEAR(tbl_LoanData[[#This Row],[Application Date]])</f>
        <v>2023</v>
      </c>
      <c r="AK921" s="11" t="str">
        <f>TEXT(tbl_LoanData[[#This Row],[Application Date]],"MMMM")</f>
        <v>June</v>
      </c>
      <c r="AL921" s="12">
        <f>DATE(YEAR(tbl_LoanData[[#This Row],[Application Date]]),MONTH(tbl_LoanData[[#This Row],[Application Date]]),1)</f>
        <v>45078</v>
      </c>
      <c r="AM921" s="14">
        <f ca="1">IF(AND(tbl_LoanData[[#This Row],[Application Date]]&gt;=EOMONTH(TODAY(),-1)+1,tbl_LoanData[[#This Row],[Application Date]]&lt;=TODAY()),tbl_LoanData[[#This Row],[Loan Amount]],0)</f>
        <v>0</v>
      </c>
      <c r="AN921" s="14">
        <f>tbl_LoanData[[#This Row],[Amount Paid]]-(Q921-X921)</f>
        <v>92615.38</v>
      </c>
      <c r="AO921" s="14">
        <f>IF(tbl_LoanData[[#This Row],[Application Status]]="Approved",1,0)</f>
        <v>1</v>
      </c>
      <c r="AP921" s="22" t="str">
        <f t="shared" ca="1" si="43"/>
        <v/>
      </c>
      <c r="AQ921" s="22" t="str">
        <f t="shared" ca="1" si="44"/>
        <v/>
      </c>
    </row>
    <row r="922" spans="1:43" x14ac:dyDescent="0.3">
      <c r="A922" s="2" t="s">
        <v>6471</v>
      </c>
      <c r="B922" s="2" t="s">
        <v>6472</v>
      </c>
      <c r="C922" s="2" t="s">
        <v>327</v>
      </c>
      <c r="D922" s="2" t="s">
        <v>102</v>
      </c>
      <c r="E922" s="2" t="s">
        <v>161</v>
      </c>
      <c r="F922" s="2">
        <v>36</v>
      </c>
      <c r="G922" s="2" t="s">
        <v>69</v>
      </c>
      <c r="H922" s="2" t="s">
        <v>103</v>
      </c>
      <c r="I922" s="2" t="s">
        <v>43</v>
      </c>
      <c r="J922" s="3">
        <v>45105</v>
      </c>
      <c r="K922" s="3">
        <v>45124</v>
      </c>
      <c r="L922" s="2" t="s">
        <v>37</v>
      </c>
      <c r="M922" s="2" t="s">
        <v>199</v>
      </c>
      <c r="N922" s="2" t="s">
        <v>200</v>
      </c>
      <c r="O922" s="4">
        <v>74000</v>
      </c>
      <c r="P922" s="4">
        <v>22000</v>
      </c>
      <c r="Q922" s="4">
        <v>52000</v>
      </c>
      <c r="R922" s="2">
        <v>36</v>
      </c>
      <c r="S922" s="5">
        <v>5.43</v>
      </c>
      <c r="T922" s="4">
        <v>1679.74</v>
      </c>
      <c r="U922" s="2" t="s">
        <v>73</v>
      </c>
      <c r="V922" s="2" t="s">
        <v>34</v>
      </c>
      <c r="W922" s="4">
        <v>55431.42</v>
      </c>
      <c r="X922" s="4">
        <v>5039.38</v>
      </c>
      <c r="Y922" s="4">
        <v>60470.8</v>
      </c>
      <c r="Z922" s="2">
        <v>93</v>
      </c>
      <c r="AA922" s="2" t="s">
        <v>60</v>
      </c>
      <c r="AB922" s="2" t="s">
        <v>15729</v>
      </c>
      <c r="AC922" s="2" t="s">
        <v>360</v>
      </c>
      <c r="AD922" s="2" t="s">
        <v>76</v>
      </c>
      <c r="AE922" s="5">
        <v>70.27</v>
      </c>
      <c r="AF922" s="2">
        <v>3</v>
      </c>
      <c r="AG922" s="2" t="s">
        <v>130</v>
      </c>
      <c r="AH922" s="2">
        <v>19</v>
      </c>
      <c r="AI922" s="6" t="str">
        <f t="shared" si="42"/>
        <v>35-44</v>
      </c>
      <c r="AJ922" s="11">
        <f>YEAR(tbl_LoanData[[#This Row],[Application Date]])</f>
        <v>2023</v>
      </c>
      <c r="AK922" s="11" t="str">
        <f>TEXT(tbl_LoanData[[#This Row],[Application Date]],"MMMM")</f>
        <v>June</v>
      </c>
      <c r="AL922" s="12">
        <f>DATE(YEAR(tbl_LoanData[[#This Row],[Application Date]]),MONTH(tbl_LoanData[[#This Row],[Application Date]]),1)</f>
        <v>45078</v>
      </c>
      <c r="AM922" s="14">
        <f ca="1">IF(AND(tbl_LoanData[[#This Row],[Application Date]]&gt;=EOMONTH(TODAY(),-1)+1,tbl_LoanData[[#This Row],[Application Date]]&lt;=TODAY()),tbl_LoanData[[#This Row],[Loan Amount]],0)</f>
        <v>0</v>
      </c>
      <c r="AN922" s="14">
        <f>tbl_LoanData[[#This Row],[Amount Paid]]-(Q922-X922)</f>
        <v>8470.7999999999956</v>
      </c>
      <c r="AO922" s="14">
        <f>IF(tbl_LoanData[[#This Row],[Application Status]]="Approved",1,0)</f>
        <v>1</v>
      </c>
      <c r="AP922" s="22" t="str">
        <f t="shared" ca="1" si="43"/>
        <v/>
      </c>
      <c r="AQ922" s="22" t="str">
        <f t="shared" ca="1" si="44"/>
        <v/>
      </c>
    </row>
    <row r="923" spans="1:43" ht="14.4" customHeight="1" x14ac:dyDescent="0.3">
      <c r="A923" s="2" t="s">
        <v>6479</v>
      </c>
      <c r="B923" s="2" t="s">
        <v>6480</v>
      </c>
      <c r="C923" s="2" t="s">
        <v>90</v>
      </c>
      <c r="D923" s="2" t="s">
        <v>101</v>
      </c>
      <c r="E923" s="2" t="s">
        <v>255</v>
      </c>
      <c r="F923" s="2">
        <v>56</v>
      </c>
      <c r="G923" s="2" t="s">
        <v>69</v>
      </c>
      <c r="H923" s="2" t="s">
        <v>70</v>
      </c>
      <c r="I923" s="2" t="s">
        <v>50</v>
      </c>
      <c r="J923" s="3">
        <v>45083</v>
      </c>
      <c r="K923" s="3">
        <v>45102</v>
      </c>
      <c r="L923" s="2" t="s">
        <v>39</v>
      </c>
      <c r="M923" s="2" t="s">
        <v>157</v>
      </c>
      <c r="N923" s="2" t="s">
        <v>359</v>
      </c>
      <c r="O923" s="4">
        <v>1355000</v>
      </c>
      <c r="P923" s="4">
        <v>287100</v>
      </c>
      <c r="Q923" s="4">
        <v>1067900</v>
      </c>
      <c r="R923" s="2">
        <v>60</v>
      </c>
      <c r="S923" s="5">
        <v>6.06</v>
      </c>
      <c r="T923" s="4">
        <v>23191.23</v>
      </c>
      <c r="U923" s="2" t="s">
        <v>73</v>
      </c>
      <c r="V923" s="2" t="s">
        <v>74</v>
      </c>
      <c r="W923" s="4">
        <v>742119.36</v>
      </c>
      <c r="X923" s="4">
        <v>649354.34</v>
      </c>
      <c r="Y923" s="4">
        <v>1391473.7</v>
      </c>
      <c r="Z923" s="2">
        <v>192</v>
      </c>
      <c r="AA923" s="2" t="s">
        <v>60</v>
      </c>
      <c r="AB923" s="2" t="s">
        <v>15729</v>
      </c>
      <c r="AC923" s="2" t="s">
        <v>121</v>
      </c>
      <c r="AD923" s="2" t="s">
        <v>76</v>
      </c>
      <c r="AE923" s="5">
        <v>78.81</v>
      </c>
      <c r="AF923" s="2">
        <v>6</v>
      </c>
      <c r="AG923" s="2" t="s">
        <v>130</v>
      </c>
      <c r="AH923" s="2">
        <v>19</v>
      </c>
      <c r="AI923" s="6" t="str">
        <f t="shared" si="42"/>
        <v>55-64</v>
      </c>
      <c r="AJ923" s="11">
        <f>YEAR(tbl_LoanData[[#This Row],[Application Date]])</f>
        <v>2023</v>
      </c>
      <c r="AK923" s="11" t="str">
        <f>TEXT(tbl_LoanData[[#This Row],[Application Date]],"MMMM")</f>
        <v>June</v>
      </c>
      <c r="AL923" s="12">
        <f>DATE(YEAR(tbl_LoanData[[#This Row],[Application Date]]),MONTH(tbl_LoanData[[#This Row],[Application Date]]),1)</f>
        <v>45078</v>
      </c>
      <c r="AM923" s="14">
        <f ca="1">IF(AND(tbl_LoanData[[#This Row],[Application Date]]&gt;=EOMONTH(TODAY(),-1)+1,tbl_LoanData[[#This Row],[Application Date]]&lt;=TODAY()),tbl_LoanData[[#This Row],[Loan Amount]],0)</f>
        <v>0</v>
      </c>
      <c r="AN923" s="14">
        <f>tbl_LoanData[[#This Row],[Amount Paid]]-(Q923-X923)</f>
        <v>323573.69999999995</v>
      </c>
      <c r="AO923" s="14">
        <f>IF(tbl_LoanData[[#This Row],[Application Status]]="Approved",1,0)</f>
        <v>1</v>
      </c>
      <c r="AP923" s="22" t="str">
        <f t="shared" ca="1" si="43"/>
        <v/>
      </c>
      <c r="AQ923" s="22" t="str">
        <f t="shared" ca="1" si="44"/>
        <v/>
      </c>
    </row>
    <row r="924" spans="1:43" ht="14.4" customHeight="1" x14ac:dyDescent="0.3">
      <c r="A924" s="2" t="s">
        <v>6491</v>
      </c>
      <c r="B924" s="2" t="s">
        <v>6492</v>
      </c>
      <c r="C924" s="2" t="s">
        <v>368</v>
      </c>
      <c r="D924" s="2" t="s">
        <v>142</v>
      </c>
      <c r="E924" s="2" t="s">
        <v>385</v>
      </c>
      <c r="F924" s="2">
        <v>58</v>
      </c>
      <c r="G924" s="2" t="s">
        <v>83</v>
      </c>
      <c r="H924" s="2" t="s">
        <v>398</v>
      </c>
      <c r="I924" s="2" t="s">
        <v>46</v>
      </c>
      <c r="J924" s="3">
        <v>45095</v>
      </c>
      <c r="K924" s="3">
        <v>45098</v>
      </c>
      <c r="L924" s="2" t="s">
        <v>36</v>
      </c>
      <c r="M924" s="2" t="s">
        <v>111</v>
      </c>
      <c r="N924" s="2" t="s">
        <v>350</v>
      </c>
      <c r="O924" s="4">
        <v>1528000</v>
      </c>
      <c r="P924" s="4">
        <v>302100</v>
      </c>
      <c r="Q924" s="4">
        <v>1225900</v>
      </c>
      <c r="R924" s="2">
        <v>36</v>
      </c>
      <c r="S924" s="5">
        <v>7.73</v>
      </c>
      <c r="T924" s="4">
        <v>41949.62</v>
      </c>
      <c r="U924" s="2" t="s">
        <v>73</v>
      </c>
      <c r="V924" s="2" t="s">
        <v>34</v>
      </c>
      <c r="W924" s="4">
        <v>1384337.46</v>
      </c>
      <c r="X924" s="4">
        <v>125848.75</v>
      </c>
      <c r="Y924" s="4">
        <v>1510186.21</v>
      </c>
      <c r="Z924" s="2">
        <v>84</v>
      </c>
      <c r="AA924" s="2" t="s">
        <v>59</v>
      </c>
      <c r="AB924" s="2" t="s">
        <v>15732</v>
      </c>
      <c r="AC924" s="2" t="s">
        <v>75</v>
      </c>
      <c r="AD924" s="2" t="s">
        <v>76</v>
      </c>
      <c r="AE924" s="5">
        <v>80.23</v>
      </c>
      <c r="AF924" s="2">
        <v>3</v>
      </c>
      <c r="AG924" s="2" t="s">
        <v>130</v>
      </c>
      <c r="AH924" s="2">
        <v>3</v>
      </c>
      <c r="AI924" s="6" t="str">
        <f t="shared" si="42"/>
        <v>55-64</v>
      </c>
      <c r="AJ924" s="11">
        <f>YEAR(tbl_LoanData[[#This Row],[Application Date]])</f>
        <v>2023</v>
      </c>
      <c r="AK924" s="11" t="str">
        <f>TEXT(tbl_LoanData[[#This Row],[Application Date]],"MMMM")</f>
        <v>June</v>
      </c>
      <c r="AL924" s="12">
        <f>DATE(YEAR(tbl_LoanData[[#This Row],[Application Date]]),MONTH(tbl_LoanData[[#This Row],[Application Date]]),1)</f>
        <v>45078</v>
      </c>
      <c r="AM924" s="14">
        <f ca="1">IF(AND(tbl_LoanData[[#This Row],[Application Date]]&gt;=EOMONTH(TODAY(),-1)+1,tbl_LoanData[[#This Row],[Application Date]]&lt;=TODAY()),tbl_LoanData[[#This Row],[Loan Amount]],0)</f>
        <v>0</v>
      </c>
      <c r="AN924" s="14">
        <f>tbl_LoanData[[#This Row],[Amount Paid]]-(Q924-X924)</f>
        <v>284286.20999999996</v>
      </c>
      <c r="AO924" s="14">
        <f>IF(tbl_LoanData[[#This Row],[Application Status]]="Approved",1,0)</f>
        <v>1</v>
      </c>
      <c r="AP924" s="22" t="str">
        <f t="shared" ca="1" si="43"/>
        <v/>
      </c>
      <c r="AQ924" s="22" t="str">
        <f t="shared" ca="1" si="44"/>
        <v/>
      </c>
    </row>
    <row r="925" spans="1:43" ht="14.4" customHeight="1" x14ac:dyDescent="0.3">
      <c r="A925" s="2" t="s">
        <v>6505</v>
      </c>
      <c r="B925" s="2" t="s">
        <v>6506</v>
      </c>
      <c r="C925" s="2" t="s">
        <v>289</v>
      </c>
      <c r="D925" s="2" t="s">
        <v>118</v>
      </c>
      <c r="E925" s="2" t="s">
        <v>232</v>
      </c>
      <c r="F925" s="2">
        <v>52</v>
      </c>
      <c r="G925" s="2" t="s">
        <v>69</v>
      </c>
      <c r="H925" s="2" t="s">
        <v>151</v>
      </c>
      <c r="I925" s="2" t="s">
        <v>46</v>
      </c>
      <c r="J925" s="3">
        <v>45091</v>
      </c>
      <c r="K925" s="3">
        <v>45102</v>
      </c>
      <c r="L925" s="2" t="s">
        <v>40</v>
      </c>
      <c r="M925" s="2" t="s">
        <v>94</v>
      </c>
      <c r="N925" s="2" t="s">
        <v>95</v>
      </c>
      <c r="O925" s="4">
        <v>1153000</v>
      </c>
      <c r="P925" s="4">
        <v>227800</v>
      </c>
      <c r="Q925" s="4">
        <v>925200</v>
      </c>
      <c r="R925" s="2">
        <v>36</v>
      </c>
      <c r="S925" s="5">
        <v>6.12</v>
      </c>
      <c r="T925" s="4">
        <v>30418.52</v>
      </c>
      <c r="U925" s="2" t="s">
        <v>73</v>
      </c>
      <c r="V925" s="2" t="s">
        <v>33</v>
      </c>
      <c r="W925" s="4">
        <v>1095066.72</v>
      </c>
      <c r="X925" s="4">
        <v>0</v>
      </c>
      <c r="Y925" s="4">
        <v>1095066.72</v>
      </c>
      <c r="Z925" s="2">
        <v>0</v>
      </c>
      <c r="AA925" s="2" t="s">
        <v>56</v>
      </c>
      <c r="AB925" s="2" t="s">
        <v>15734</v>
      </c>
      <c r="AC925" s="2" t="s">
        <v>332</v>
      </c>
      <c r="AD925" s="2" t="s">
        <v>76</v>
      </c>
      <c r="AE925" s="5">
        <v>80.239999999999995</v>
      </c>
      <c r="AF925" s="2">
        <v>0</v>
      </c>
      <c r="AG925" s="2" t="s">
        <v>77</v>
      </c>
      <c r="AH925" s="2">
        <v>11</v>
      </c>
      <c r="AI925" s="6" t="str">
        <f t="shared" si="42"/>
        <v>45-54</v>
      </c>
      <c r="AJ925" s="11">
        <f>YEAR(tbl_LoanData[[#This Row],[Application Date]])</f>
        <v>2023</v>
      </c>
      <c r="AK925" s="11" t="str">
        <f>TEXT(tbl_LoanData[[#This Row],[Application Date]],"MMMM")</f>
        <v>June</v>
      </c>
      <c r="AL925" s="12">
        <f>DATE(YEAR(tbl_LoanData[[#This Row],[Application Date]]),MONTH(tbl_LoanData[[#This Row],[Application Date]]),1)</f>
        <v>45078</v>
      </c>
      <c r="AM925" s="14">
        <f ca="1">IF(AND(tbl_LoanData[[#This Row],[Application Date]]&gt;=EOMONTH(TODAY(),-1)+1,tbl_LoanData[[#This Row],[Application Date]]&lt;=TODAY()),tbl_LoanData[[#This Row],[Loan Amount]],0)</f>
        <v>0</v>
      </c>
      <c r="AN925" s="14">
        <f>tbl_LoanData[[#This Row],[Amount Paid]]-(Q925-X925)</f>
        <v>169866.71999999997</v>
      </c>
      <c r="AO925" s="14">
        <f>IF(tbl_LoanData[[#This Row],[Application Status]]="Approved",1,0)</f>
        <v>1</v>
      </c>
      <c r="AP925" s="22" t="str">
        <f t="shared" ca="1" si="43"/>
        <v/>
      </c>
      <c r="AQ925" s="22" t="str">
        <f t="shared" ca="1" si="44"/>
        <v/>
      </c>
    </row>
    <row r="926" spans="1:43" x14ac:dyDescent="0.3">
      <c r="A926" s="2" t="s">
        <v>6623</v>
      </c>
      <c r="B926" s="2" t="s">
        <v>6624</v>
      </c>
      <c r="C926" s="2" t="s">
        <v>487</v>
      </c>
      <c r="D926" s="2" t="s">
        <v>268</v>
      </c>
      <c r="E926" s="2" t="s">
        <v>161</v>
      </c>
      <c r="F926" s="2">
        <v>41</v>
      </c>
      <c r="G926" s="2" t="s">
        <v>69</v>
      </c>
      <c r="H926" s="2" t="s">
        <v>205</v>
      </c>
      <c r="I926" s="2" t="s">
        <v>49</v>
      </c>
      <c r="J926" s="3">
        <v>45082</v>
      </c>
      <c r="K926" s="3"/>
      <c r="L926" s="2" t="s">
        <v>37</v>
      </c>
      <c r="M926" s="2" t="s">
        <v>94</v>
      </c>
      <c r="N926" s="2" t="s">
        <v>568</v>
      </c>
      <c r="O926" s="4">
        <v>162000</v>
      </c>
      <c r="P926" s="4">
        <v>48300</v>
      </c>
      <c r="Q926" s="4">
        <v>113700</v>
      </c>
      <c r="R926" s="2">
        <v>36</v>
      </c>
      <c r="S926" s="5">
        <v>9.99</v>
      </c>
      <c r="T926" s="4">
        <v>4104.8900000000003</v>
      </c>
      <c r="U926" s="2" t="s">
        <v>113</v>
      </c>
      <c r="V926" s="2" t="s">
        <v>97</v>
      </c>
      <c r="W926" s="4">
        <v>0</v>
      </c>
      <c r="X926" s="4">
        <v>0</v>
      </c>
      <c r="Y926" s="4">
        <v>147775.89000000001</v>
      </c>
      <c r="Z926" s="2">
        <v>0</v>
      </c>
      <c r="AA926" s="2" t="s">
        <v>97</v>
      </c>
      <c r="AB926" s="2" t="s">
        <v>15731</v>
      </c>
      <c r="AC926" s="2" t="s">
        <v>146</v>
      </c>
      <c r="AD926" s="2" t="s">
        <v>76</v>
      </c>
      <c r="AE926" s="5">
        <v>70.19</v>
      </c>
      <c r="AF926" s="2">
        <v>0</v>
      </c>
      <c r="AG926" s="2" t="s">
        <v>97</v>
      </c>
      <c r="AH926" s="2"/>
      <c r="AI926" s="6" t="str">
        <f t="shared" si="42"/>
        <v>35-44</v>
      </c>
      <c r="AJ926" s="11">
        <f>YEAR(tbl_LoanData[[#This Row],[Application Date]])</f>
        <v>2023</v>
      </c>
      <c r="AK926" s="11" t="str">
        <f>TEXT(tbl_LoanData[[#This Row],[Application Date]],"MMMM")</f>
        <v>June</v>
      </c>
      <c r="AL926" s="12">
        <f>DATE(YEAR(tbl_LoanData[[#This Row],[Application Date]]),MONTH(tbl_LoanData[[#This Row],[Application Date]]),1)</f>
        <v>45078</v>
      </c>
      <c r="AM926" s="14">
        <f ca="1">IF(AND(tbl_LoanData[[#This Row],[Application Date]]&gt;=EOMONTH(TODAY(),-1)+1,tbl_LoanData[[#This Row],[Application Date]]&lt;=TODAY()),tbl_LoanData[[#This Row],[Loan Amount]],0)</f>
        <v>0</v>
      </c>
      <c r="AN926" s="14">
        <f>tbl_LoanData[[#This Row],[Amount Paid]]-(Q926-X926)</f>
        <v>-113700</v>
      </c>
      <c r="AO926" s="14">
        <f>IF(tbl_LoanData[[#This Row],[Application Status]]="Approved",1,0)</f>
        <v>0</v>
      </c>
      <c r="AP926" s="22" t="str">
        <f t="shared" ca="1" si="43"/>
        <v/>
      </c>
      <c r="AQ926" s="22" t="str">
        <f t="shared" ca="1" si="44"/>
        <v/>
      </c>
    </row>
    <row r="927" spans="1:43" ht="14.4" customHeight="1" x14ac:dyDescent="0.3">
      <c r="A927" s="2" t="s">
        <v>6737</v>
      </c>
      <c r="B927" s="2" t="s">
        <v>6738</v>
      </c>
      <c r="C927" s="2" t="s">
        <v>1012</v>
      </c>
      <c r="D927" s="2" t="s">
        <v>311</v>
      </c>
      <c r="E927" s="2" t="s">
        <v>406</v>
      </c>
      <c r="F927" s="2">
        <v>35</v>
      </c>
      <c r="G927" s="2" t="s">
        <v>69</v>
      </c>
      <c r="H927" s="2" t="s">
        <v>269</v>
      </c>
      <c r="I927" s="2" t="s">
        <v>46</v>
      </c>
      <c r="J927" s="3">
        <v>45081</v>
      </c>
      <c r="K927" s="3">
        <v>45092</v>
      </c>
      <c r="L927" s="2" t="s">
        <v>39</v>
      </c>
      <c r="M927" s="2" t="s">
        <v>85</v>
      </c>
      <c r="N927" s="2" t="s">
        <v>178</v>
      </c>
      <c r="O927" s="4">
        <v>1664000</v>
      </c>
      <c r="P927" s="4">
        <v>538300</v>
      </c>
      <c r="Q927" s="4">
        <v>1125700</v>
      </c>
      <c r="R927" s="2">
        <v>60</v>
      </c>
      <c r="S927" s="5">
        <v>13.95</v>
      </c>
      <c r="T927" s="4">
        <v>31847.93</v>
      </c>
      <c r="U927" s="2" t="s">
        <v>73</v>
      </c>
      <c r="V927" s="2" t="s">
        <v>74</v>
      </c>
      <c r="W927" s="4">
        <v>1210221.3400000001</v>
      </c>
      <c r="X927" s="4">
        <v>700654.41</v>
      </c>
      <c r="Y927" s="4">
        <v>1910875.75</v>
      </c>
      <c r="Z927" s="2">
        <v>0</v>
      </c>
      <c r="AA927" s="2" t="s">
        <v>56</v>
      </c>
      <c r="AB927" s="2" t="s">
        <v>15727</v>
      </c>
      <c r="AC927" s="2" t="s">
        <v>129</v>
      </c>
      <c r="AD927" s="2" t="s">
        <v>76</v>
      </c>
      <c r="AE927" s="5">
        <v>67.650000000000006</v>
      </c>
      <c r="AF927" s="2">
        <v>0</v>
      </c>
      <c r="AG927" s="2" t="s">
        <v>77</v>
      </c>
      <c r="AH927" s="2">
        <v>11</v>
      </c>
      <c r="AI927" s="6" t="str">
        <f t="shared" si="42"/>
        <v>35-44</v>
      </c>
      <c r="AJ927" s="11">
        <f>YEAR(tbl_LoanData[[#This Row],[Application Date]])</f>
        <v>2023</v>
      </c>
      <c r="AK927" s="11" t="str">
        <f>TEXT(tbl_LoanData[[#This Row],[Application Date]],"MMMM")</f>
        <v>June</v>
      </c>
      <c r="AL927" s="12">
        <f>DATE(YEAR(tbl_LoanData[[#This Row],[Application Date]]),MONTH(tbl_LoanData[[#This Row],[Application Date]]),1)</f>
        <v>45078</v>
      </c>
      <c r="AM927" s="14">
        <f ca="1">IF(AND(tbl_LoanData[[#This Row],[Application Date]]&gt;=EOMONTH(TODAY(),-1)+1,tbl_LoanData[[#This Row],[Application Date]]&lt;=TODAY()),tbl_LoanData[[#This Row],[Loan Amount]],0)</f>
        <v>0</v>
      </c>
      <c r="AN927" s="14">
        <f>tbl_LoanData[[#This Row],[Amount Paid]]-(Q927-X927)</f>
        <v>785175.75000000012</v>
      </c>
      <c r="AO927" s="14">
        <f>IF(tbl_LoanData[[#This Row],[Application Status]]="Approved",1,0)</f>
        <v>1</v>
      </c>
      <c r="AP927" s="22" t="str">
        <f t="shared" ca="1" si="43"/>
        <v/>
      </c>
      <c r="AQ927" s="22" t="str">
        <f t="shared" ca="1" si="44"/>
        <v/>
      </c>
    </row>
    <row r="928" spans="1:43" ht="14.4" customHeight="1" x14ac:dyDescent="0.3">
      <c r="A928" s="2" t="s">
        <v>6811</v>
      </c>
      <c r="B928" s="2" t="s">
        <v>6812</v>
      </c>
      <c r="C928" s="2" t="s">
        <v>405</v>
      </c>
      <c r="D928" s="2" t="s">
        <v>82</v>
      </c>
      <c r="E928" s="2" t="s">
        <v>465</v>
      </c>
      <c r="F928" s="2">
        <v>50</v>
      </c>
      <c r="G928" s="2" t="s">
        <v>69</v>
      </c>
      <c r="H928" s="2" t="s">
        <v>177</v>
      </c>
      <c r="I928" s="2" t="s">
        <v>43</v>
      </c>
      <c r="J928" s="3">
        <v>45099</v>
      </c>
      <c r="K928" s="3">
        <v>45110</v>
      </c>
      <c r="L928" s="2" t="s">
        <v>40</v>
      </c>
      <c r="M928" s="2" t="s">
        <v>111</v>
      </c>
      <c r="N928" s="2" t="s">
        <v>120</v>
      </c>
      <c r="O928" s="4">
        <v>1028000</v>
      </c>
      <c r="P928" s="4">
        <v>298100</v>
      </c>
      <c r="Q928" s="4">
        <v>729900</v>
      </c>
      <c r="R928" s="2">
        <v>48</v>
      </c>
      <c r="S928" s="5">
        <v>8.74</v>
      </c>
      <c r="T928" s="4">
        <v>20522.36</v>
      </c>
      <c r="U928" s="2" t="s">
        <v>73</v>
      </c>
      <c r="V928" s="2" t="s">
        <v>74</v>
      </c>
      <c r="W928" s="4">
        <v>779849.68</v>
      </c>
      <c r="X928" s="4">
        <v>205223.36</v>
      </c>
      <c r="Y928" s="4">
        <v>985073.04</v>
      </c>
      <c r="Z928" s="2">
        <v>0</v>
      </c>
      <c r="AA928" s="2" t="s">
        <v>56</v>
      </c>
      <c r="AB928" s="2" t="s">
        <v>15727</v>
      </c>
      <c r="AC928" s="2" t="s">
        <v>138</v>
      </c>
      <c r="AD928" s="2" t="s">
        <v>76</v>
      </c>
      <c r="AE928" s="5">
        <v>71</v>
      </c>
      <c r="AF928" s="2">
        <v>0</v>
      </c>
      <c r="AG928" s="2" t="s">
        <v>77</v>
      </c>
      <c r="AH928" s="2">
        <v>11</v>
      </c>
      <c r="AI928" s="6" t="str">
        <f t="shared" si="42"/>
        <v>45-54</v>
      </c>
      <c r="AJ928" s="11">
        <f>YEAR(tbl_LoanData[[#This Row],[Application Date]])</f>
        <v>2023</v>
      </c>
      <c r="AK928" s="11" t="str">
        <f>TEXT(tbl_LoanData[[#This Row],[Application Date]],"MMMM")</f>
        <v>June</v>
      </c>
      <c r="AL928" s="12">
        <f>DATE(YEAR(tbl_LoanData[[#This Row],[Application Date]]),MONTH(tbl_LoanData[[#This Row],[Application Date]]),1)</f>
        <v>45078</v>
      </c>
      <c r="AM928" s="14">
        <f ca="1">IF(AND(tbl_LoanData[[#This Row],[Application Date]]&gt;=EOMONTH(TODAY(),-1)+1,tbl_LoanData[[#This Row],[Application Date]]&lt;=TODAY()),tbl_LoanData[[#This Row],[Loan Amount]],0)</f>
        <v>0</v>
      </c>
      <c r="AN928" s="14">
        <f>tbl_LoanData[[#This Row],[Amount Paid]]-(Q928-X928)</f>
        <v>255173.04000000004</v>
      </c>
      <c r="AO928" s="14">
        <f>IF(tbl_LoanData[[#This Row],[Application Status]]="Approved",1,0)</f>
        <v>1</v>
      </c>
      <c r="AP928" s="22" t="str">
        <f t="shared" ca="1" si="43"/>
        <v/>
      </c>
      <c r="AQ928" s="22" t="str">
        <f t="shared" ca="1" si="44"/>
        <v/>
      </c>
    </row>
    <row r="929" spans="1:43" x14ac:dyDescent="0.3">
      <c r="A929" s="2" t="s">
        <v>6815</v>
      </c>
      <c r="B929" s="2" t="s">
        <v>6816</v>
      </c>
      <c r="C929" s="2" t="s">
        <v>401</v>
      </c>
      <c r="D929" s="2" t="s">
        <v>254</v>
      </c>
      <c r="E929" s="2" t="s">
        <v>209</v>
      </c>
      <c r="F929" s="2">
        <v>26</v>
      </c>
      <c r="G929" s="2" t="s">
        <v>83</v>
      </c>
      <c r="H929" s="2" t="s">
        <v>119</v>
      </c>
      <c r="I929" s="2" t="s">
        <v>43</v>
      </c>
      <c r="J929" s="3">
        <v>45090</v>
      </c>
      <c r="K929" s="3"/>
      <c r="L929" s="2" t="s">
        <v>41</v>
      </c>
      <c r="M929" s="2" t="s">
        <v>552</v>
      </c>
      <c r="N929" s="2" t="s">
        <v>553</v>
      </c>
      <c r="O929" s="4">
        <v>2871000</v>
      </c>
      <c r="P929" s="4">
        <v>458600</v>
      </c>
      <c r="Q929" s="4">
        <v>2412400</v>
      </c>
      <c r="R929" s="2">
        <v>36</v>
      </c>
      <c r="S929" s="5">
        <v>10.29</v>
      </c>
      <c r="T929" s="4">
        <v>87697.44</v>
      </c>
      <c r="U929" s="2" t="s">
        <v>113</v>
      </c>
      <c r="V929" s="2" t="s">
        <v>97</v>
      </c>
      <c r="W929" s="4">
        <v>0</v>
      </c>
      <c r="X929" s="4">
        <v>0</v>
      </c>
      <c r="Y929" s="4">
        <v>3157107.88</v>
      </c>
      <c r="Z929" s="2">
        <v>0</v>
      </c>
      <c r="AA929" s="2" t="s">
        <v>97</v>
      </c>
      <c r="AB929" s="2" t="s">
        <v>15730</v>
      </c>
      <c r="AC929" s="2" t="s">
        <v>138</v>
      </c>
      <c r="AD929" s="2" t="s">
        <v>76</v>
      </c>
      <c r="AE929" s="5">
        <v>84.03</v>
      </c>
      <c r="AF929" s="2">
        <v>0</v>
      </c>
      <c r="AG929" s="2" t="s">
        <v>97</v>
      </c>
      <c r="AH929" s="2"/>
      <c r="AI929" s="6" t="str">
        <f t="shared" si="42"/>
        <v>25-34</v>
      </c>
      <c r="AJ929" s="11">
        <f>YEAR(tbl_LoanData[[#This Row],[Application Date]])</f>
        <v>2023</v>
      </c>
      <c r="AK929" s="11" t="str">
        <f>TEXT(tbl_LoanData[[#This Row],[Application Date]],"MMMM")</f>
        <v>June</v>
      </c>
      <c r="AL929" s="12">
        <f>DATE(YEAR(tbl_LoanData[[#This Row],[Application Date]]),MONTH(tbl_LoanData[[#This Row],[Application Date]]),1)</f>
        <v>45078</v>
      </c>
      <c r="AM929" s="14">
        <f ca="1">IF(AND(tbl_LoanData[[#This Row],[Application Date]]&gt;=EOMONTH(TODAY(),-1)+1,tbl_LoanData[[#This Row],[Application Date]]&lt;=TODAY()),tbl_LoanData[[#This Row],[Loan Amount]],0)</f>
        <v>0</v>
      </c>
      <c r="AN929" s="14">
        <f>tbl_LoanData[[#This Row],[Amount Paid]]-(Q929-X929)</f>
        <v>-2412400</v>
      </c>
      <c r="AO929" s="14">
        <f>IF(tbl_LoanData[[#This Row],[Application Status]]="Approved",1,0)</f>
        <v>0</v>
      </c>
      <c r="AP929" s="22" t="str">
        <f t="shared" ca="1" si="43"/>
        <v/>
      </c>
      <c r="AQ929" s="22" t="str">
        <f t="shared" ca="1" si="44"/>
        <v/>
      </c>
    </row>
    <row r="930" spans="1:43" ht="14.4" customHeight="1" x14ac:dyDescent="0.3">
      <c r="A930" s="2" t="s">
        <v>6915</v>
      </c>
      <c r="B930" s="2" t="s">
        <v>6916</v>
      </c>
      <c r="C930" s="2" t="s">
        <v>338</v>
      </c>
      <c r="D930" s="2" t="s">
        <v>204</v>
      </c>
      <c r="E930" s="2" t="s">
        <v>284</v>
      </c>
      <c r="F930" s="2">
        <v>21</v>
      </c>
      <c r="G930" s="2" t="s">
        <v>83</v>
      </c>
      <c r="H930" s="2" t="s">
        <v>166</v>
      </c>
      <c r="I930" s="2" t="s">
        <v>46</v>
      </c>
      <c r="J930" s="3">
        <v>45099</v>
      </c>
      <c r="K930" s="3">
        <v>45118</v>
      </c>
      <c r="L930" s="2" t="s">
        <v>38</v>
      </c>
      <c r="M930" s="2" t="s">
        <v>71</v>
      </c>
      <c r="N930" s="2" t="s">
        <v>589</v>
      </c>
      <c r="O930" s="4">
        <v>1202000</v>
      </c>
      <c r="P930" s="4">
        <v>472800</v>
      </c>
      <c r="Q930" s="4">
        <v>729200</v>
      </c>
      <c r="R930" s="2">
        <v>48</v>
      </c>
      <c r="S930" s="5">
        <v>13.25</v>
      </c>
      <c r="T930" s="4">
        <v>23243.25</v>
      </c>
      <c r="U930" s="2" t="s">
        <v>73</v>
      </c>
      <c r="V930" s="2" t="s">
        <v>74</v>
      </c>
      <c r="W930" s="4">
        <v>860000.25</v>
      </c>
      <c r="X930" s="4">
        <v>255675.75</v>
      </c>
      <c r="Y930" s="4">
        <v>1115676</v>
      </c>
      <c r="Z930" s="2">
        <v>0</v>
      </c>
      <c r="AA930" s="2" t="s">
        <v>56</v>
      </c>
      <c r="AB930" s="2" t="s">
        <v>15731</v>
      </c>
      <c r="AC930" s="2" t="s">
        <v>129</v>
      </c>
      <c r="AD930" s="2" t="s">
        <v>76</v>
      </c>
      <c r="AE930" s="5">
        <v>60.67</v>
      </c>
      <c r="AF930" s="2">
        <v>0</v>
      </c>
      <c r="AG930" s="2" t="s">
        <v>77</v>
      </c>
      <c r="AH930" s="2">
        <v>19</v>
      </c>
      <c r="AI930" s="6" t="str">
        <f t="shared" si="42"/>
        <v>18-24</v>
      </c>
      <c r="AJ930" s="11">
        <f>YEAR(tbl_LoanData[[#This Row],[Application Date]])</f>
        <v>2023</v>
      </c>
      <c r="AK930" s="11" t="str">
        <f>TEXT(tbl_LoanData[[#This Row],[Application Date]],"MMMM")</f>
        <v>June</v>
      </c>
      <c r="AL930" s="12">
        <f>DATE(YEAR(tbl_LoanData[[#This Row],[Application Date]]),MONTH(tbl_LoanData[[#This Row],[Application Date]]),1)</f>
        <v>45078</v>
      </c>
      <c r="AM930" s="14">
        <f ca="1">IF(AND(tbl_LoanData[[#This Row],[Application Date]]&gt;=EOMONTH(TODAY(),-1)+1,tbl_LoanData[[#This Row],[Application Date]]&lt;=TODAY()),tbl_LoanData[[#This Row],[Loan Amount]],0)</f>
        <v>0</v>
      </c>
      <c r="AN930" s="14">
        <f>tbl_LoanData[[#This Row],[Amount Paid]]-(Q930-X930)</f>
        <v>386476</v>
      </c>
      <c r="AO930" s="14">
        <f>IF(tbl_LoanData[[#This Row],[Application Status]]="Approved",1,0)</f>
        <v>1</v>
      </c>
      <c r="AP930" s="22" t="str">
        <f t="shared" ca="1" si="43"/>
        <v/>
      </c>
      <c r="AQ930" s="22" t="str">
        <f t="shared" ca="1" si="44"/>
        <v/>
      </c>
    </row>
    <row r="931" spans="1:43" ht="14.4" customHeight="1" x14ac:dyDescent="0.3">
      <c r="A931" s="2" t="s">
        <v>6921</v>
      </c>
      <c r="B931" s="2" t="s">
        <v>6922</v>
      </c>
      <c r="C931" s="2" t="s">
        <v>297</v>
      </c>
      <c r="D931" s="2" t="s">
        <v>254</v>
      </c>
      <c r="E931" s="2" t="s">
        <v>135</v>
      </c>
      <c r="F931" s="2">
        <v>46</v>
      </c>
      <c r="G931" s="2" t="s">
        <v>69</v>
      </c>
      <c r="H931" s="2" t="s">
        <v>269</v>
      </c>
      <c r="I931" s="2" t="s">
        <v>46</v>
      </c>
      <c r="J931" s="3">
        <v>45094</v>
      </c>
      <c r="K931" s="3">
        <v>45097</v>
      </c>
      <c r="L931" s="2" t="s">
        <v>36</v>
      </c>
      <c r="M931" s="2" t="s">
        <v>104</v>
      </c>
      <c r="N931" s="2" t="s">
        <v>592</v>
      </c>
      <c r="O931" s="4">
        <v>1836000</v>
      </c>
      <c r="P931" s="4">
        <v>443300</v>
      </c>
      <c r="Q931" s="4">
        <v>1392700</v>
      </c>
      <c r="R931" s="2">
        <v>48</v>
      </c>
      <c r="S931" s="5">
        <v>10.73</v>
      </c>
      <c r="T931" s="4">
        <v>41467.64</v>
      </c>
      <c r="U931" s="2" t="s">
        <v>73</v>
      </c>
      <c r="V931" s="2" t="s">
        <v>74</v>
      </c>
      <c r="W931" s="4">
        <v>1575770.32</v>
      </c>
      <c r="X931" s="4">
        <v>414676.52</v>
      </c>
      <c r="Y931" s="4">
        <v>1990446.84</v>
      </c>
      <c r="Z931" s="2">
        <v>0</v>
      </c>
      <c r="AA931" s="2" t="s">
        <v>56</v>
      </c>
      <c r="AB931" s="2" t="s">
        <v>15732</v>
      </c>
      <c r="AC931" s="2" t="s">
        <v>87</v>
      </c>
      <c r="AD931" s="2" t="s">
        <v>76</v>
      </c>
      <c r="AE931" s="5">
        <v>75.86</v>
      </c>
      <c r="AF931" s="2">
        <v>0</v>
      </c>
      <c r="AG931" s="2" t="s">
        <v>77</v>
      </c>
      <c r="AH931" s="2">
        <v>3</v>
      </c>
      <c r="AI931" s="6" t="str">
        <f t="shared" si="42"/>
        <v>45-54</v>
      </c>
      <c r="AJ931" s="11">
        <f>YEAR(tbl_LoanData[[#This Row],[Application Date]])</f>
        <v>2023</v>
      </c>
      <c r="AK931" s="11" t="str">
        <f>TEXT(tbl_LoanData[[#This Row],[Application Date]],"MMMM")</f>
        <v>June</v>
      </c>
      <c r="AL931" s="12">
        <f>DATE(YEAR(tbl_LoanData[[#This Row],[Application Date]]),MONTH(tbl_LoanData[[#This Row],[Application Date]]),1)</f>
        <v>45078</v>
      </c>
      <c r="AM931" s="14">
        <f ca="1">IF(AND(tbl_LoanData[[#This Row],[Application Date]]&gt;=EOMONTH(TODAY(),-1)+1,tbl_LoanData[[#This Row],[Application Date]]&lt;=TODAY()),tbl_LoanData[[#This Row],[Loan Amount]],0)</f>
        <v>0</v>
      </c>
      <c r="AN931" s="14">
        <f>tbl_LoanData[[#This Row],[Amount Paid]]-(Q931-X931)</f>
        <v>597746.84000000008</v>
      </c>
      <c r="AO931" s="14">
        <f>IF(tbl_LoanData[[#This Row],[Application Status]]="Approved",1,0)</f>
        <v>1</v>
      </c>
      <c r="AP931" s="22" t="str">
        <f t="shared" ca="1" si="43"/>
        <v/>
      </c>
      <c r="AQ931" s="22" t="str">
        <f t="shared" ca="1" si="44"/>
        <v/>
      </c>
    </row>
    <row r="932" spans="1:43" ht="14.4" customHeight="1" x14ac:dyDescent="0.3">
      <c r="A932" s="2" t="s">
        <v>6933</v>
      </c>
      <c r="B932" s="2" t="s">
        <v>6934</v>
      </c>
      <c r="C932" s="2" t="s">
        <v>435</v>
      </c>
      <c r="D932" s="2" t="s">
        <v>189</v>
      </c>
      <c r="E932" s="2" t="s">
        <v>465</v>
      </c>
      <c r="F932" s="2">
        <v>29</v>
      </c>
      <c r="G932" s="2" t="s">
        <v>83</v>
      </c>
      <c r="H932" s="2" t="s">
        <v>372</v>
      </c>
      <c r="I932" s="2" t="s">
        <v>43</v>
      </c>
      <c r="J932" s="3">
        <v>45093</v>
      </c>
      <c r="K932" s="3">
        <v>45099</v>
      </c>
      <c r="L932" s="2" t="s">
        <v>40</v>
      </c>
      <c r="M932" s="2" t="s">
        <v>85</v>
      </c>
      <c r="N932" s="2" t="s">
        <v>274</v>
      </c>
      <c r="O932" s="4">
        <v>1112000</v>
      </c>
      <c r="P932" s="4">
        <v>396500</v>
      </c>
      <c r="Q932" s="4">
        <v>715500</v>
      </c>
      <c r="R932" s="2">
        <v>36</v>
      </c>
      <c r="S932" s="5">
        <v>11.49</v>
      </c>
      <c r="T932" s="4">
        <v>26725.91</v>
      </c>
      <c r="U932" s="2" t="s">
        <v>73</v>
      </c>
      <c r="V932" s="2" t="s">
        <v>33</v>
      </c>
      <c r="W932" s="4">
        <v>962132.85</v>
      </c>
      <c r="X932" s="4">
        <v>0</v>
      </c>
      <c r="Y932" s="4">
        <v>962132.85</v>
      </c>
      <c r="Z932" s="2">
        <v>0</v>
      </c>
      <c r="AA932" s="2" t="s">
        <v>56</v>
      </c>
      <c r="AB932" s="2" t="s">
        <v>15728</v>
      </c>
      <c r="AC932" s="2" t="s">
        <v>106</v>
      </c>
      <c r="AD932" s="2" t="s">
        <v>76</v>
      </c>
      <c r="AE932" s="5">
        <v>64.34</v>
      </c>
      <c r="AF932" s="2">
        <v>0</v>
      </c>
      <c r="AG932" s="2" t="s">
        <v>77</v>
      </c>
      <c r="AH932" s="2">
        <v>6</v>
      </c>
      <c r="AI932" s="6" t="str">
        <f t="shared" si="42"/>
        <v>25-34</v>
      </c>
      <c r="AJ932" s="11">
        <f>YEAR(tbl_LoanData[[#This Row],[Application Date]])</f>
        <v>2023</v>
      </c>
      <c r="AK932" s="11" t="str">
        <f>TEXT(tbl_LoanData[[#This Row],[Application Date]],"MMMM")</f>
        <v>June</v>
      </c>
      <c r="AL932" s="12">
        <f>DATE(YEAR(tbl_LoanData[[#This Row],[Application Date]]),MONTH(tbl_LoanData[[#This Row],[Application Date]]),1)</f>
        <v>45078</v>
      </c>
      <c r="AM932" s="14">
        <f ca="1">IF(AND(tbl_LoanData[[#This Row],[Application Date]]&gt;=EOMONTH(TODAY(),-1)+1,tbl_LoanData[[#This Row],[Application Date]]&lt;=TODAY()),tbl_LoanData[[#This Row],[Loan Amount]],0)</f>
        <v>0</v>
      </c>
      <c r="AN932" s="14">
        <f>tbl_LoanData[[#This Row],[Amount Paid]]-(Q932-X932)</f>
        <v>246632.84999999998</v>
      </c>
      <c r="AO932" s="14">
        <f>IF(tbl_LoanData[[#This Row],[Application Status]]="Approved",1,0)</f>
        <v>1</v>
      </c>
      <c r="AP932" s="22" t="str">
        <f t="shared" ca="1" si="43"/>
        <v/>
      </c>
      <c r="AQ932" s="22" t="str">
        <f t="shared" ca="1" si="44"/>
        <v/>
      </c>
    </row>
    <row r="933" spans="1:43" ht="14.4" customHeight="1" x14ac:dyDescent="0.3">
      <c r="A933" s="2" t="s">
        <v>7063</v>
      </c>
      <c r="B933" s="2" t="s">
        <v>7064</v>
      </c>
      <c r="C933" s="2" t="s">
        <v>606</v>
      </c>
      <c r="D933" s="2" t="s">
        <v>209</v>
      </c>
      <c r="E933" s="2" t="s">
        <v>125</v>
      </c>
      <c r="F933" s="2">
        <v>61</v>
      </c>
      <c r="G933" s="2" t="s">
        <v>69</v>
      </c>
      <c r="H933" s="2" t="s">
        <v>191</v>
      </c>
      <c r="I933" s="2" t="s">
        <v>51</v>
      </c>
      <c r="J933" s="3">
        <v>45083</v>
      </c>
      <c r="K933" s="3">
        <v>45103</v>
      </c>
      <c r="L933" s="2" t="s">
        <v>40</v>
      </c>
      <c r="M933" s="2" t="s">
        <v>71</v>
      </c>
      <c r="N933" s="2" t="s">
        <v>137</v>
      </c>
      <c r="O933" s="4">
        <v>1278000</v>
      </c>
      <c r="P933" s="4">
        <v>431700</v>
      </c>
      <c r="Q933" s="4">
        <v>846300</v>
      </c>
      <c r="R933" s="2">
        <v>48</v>
      </c>
      <c r="S933" s="5">
        <v>12.2</v>
      </c>
      <c r="T933" s="4">
        <v>26235.3</v>
      </c>
      <c r="U933" s="2" t="s">
        <v>73</v>
      </c>
      <c r="V933" s="2" t="s">
        <v>74</v>
      </c>
      <c r="W933" s="4">
        <v>970706.1</v>
      </c>
      <c r="X933" s="4">
        <v>288588.3</v>
      </c>
      <c r="Y933" s="4">
        <v>1259294.3999999999</v>
      </c>
      <c r="Z933" s="2">
        <v>30</v>
      </c>
      <c r="AA933" s="2" t="s">
        <v>57</v>
      </c>
      <c r="AB933" s="2" t="s">
        <v>15732</v>
      </c>
      <c r="AC933" s="2" t="s">
        <v>138</v>
      </c>
      <c r="AD933" s="2" t="s">
        <v>76</v>
      </c>
      <c r="AE933" s="5">
        <v>66.22</v>
      </c>
      <c r="AF933" s="2">
        <v>1</v>
      </c>
      <c r="AG933" s="2" t="s">
        <v>77</v>
      </c>
      <c r="AH933" s="2">
        <v>20</v>
      </c>
      <c r="AI933" s="6" t="str">
        <f t="shared" si="42"/>
        <v>55-64</v>
      </c>
      <c r="AJ933" s="11">
        <f>YEAR(tbl_LoanData[[#This Row],[Application Date]])</f>
        <v>2023</v>
      </c>
      <c r="AK933" s="11" t="str">
        <f>TEXT(tbl_LoanData[[#This Row],[Application Date]],"MMMM")</f>
        <v>June</v>
      </c>
      <c r="AL933" s="12">
        <f>DATE(YEAR(tbl_LoanData[[#This Row],[Application Date]]),MONTH(tbl_LoanData[[#This Row],[Application Date]]),1)</f>
        <v>45078</v>
      </c>
      <c r="AM933" s="14">
        <f ca="1">IF(AND(tbl_LoanData[[#This Row],[Application Date]]&gt;=EOMONTH(TODAY(),-1)+1,tbl_LoanData[[#This Row],[Application Date]]&lt;=TODAY()),tbl_LoanData[[#This Row],[Loan Amount]],0)</f>
        <v>0</v>
      </c>
      <c r="AN933" s="14">
        <f>tbl_LoanData[[#This Row],[Amount Paid]]-(Q933-X933)</f>
        <v>412994.4</v>
      </c>
      <c r="AO933" s="14">
        <f>IF(tbl_LoanData[[#This Row],[Application Status]]="Approved",1,0)</f>
        <v>1</v>
      </c>
      <c r="AP933" s="22" t="str">
        <f t="shared" ca="1" si="43"/>
        <v/>
      </c>
      <c r="AQ933" s="22" t="str">
        <f t="shared" ca="1" si="44"/>
        <v/>
      </c>
    </row>
    <row r="934" spans="1:43" ht="14.4" customHeight="1" x14ac:dyDescent="0.3">
      <c r="A934" s="2" t="s">
        <v>7115</v>
      </c>
      <c r="B934" s="2" t="s">
        <v>7116</v>
      </c>
      <c r="C934" s="2" t="s">
        <v>109</v>
      </c>
      <c r="D934" s="2" t="s">
        <v>204</v>
      </c>
      <c r="E934" s="2" t="s">
        <v>81</v>
      </c>
      <c r="F934" s="2">
        <v>28</v>
      </c>
      <c r="G934" s="2" t="s">
        <v>83</v>
      </c>
      <c r="H934" s="2" t="s">
        <v>565</v>
      </c>
      <c r="I934" s="2" t="s">
        <v>47</v>
      </c>
      <c r="J934" s="3">
        <v>45107</v>
      </c>
      <c r="K934" s="3">
        <v>45125</v>
      </c>
      <c r="L934" s="2" t="s">
        <v>36</v>
      </c>
      <c r="M934" s="2" t="s">
        <v>85</v>
      </c>
      <c r="N934" s="2" t="s">
        <v>344</v>
      </c>
      <c r="O934" s="4">
        <v>2131000</v>
      </c>
      <c r="P934" s="4">
        <v>847800</v>
      </c>
      <c r="Q934" s="4">
        <v>1283200</v>
      </c>
      <c r="R934" s="2">
        <v>48</v>
      </c>
      <c r="S934" s="5">
        <v>5.87</v>
      </c>
      <c r="T934" s="4">
        <v>33010.32</v>
      </c>
      <c r="U934" s="2" t="s">
        <v>73</v>
      </c>
      <c r="V934" s="2" t="s">
        <v>74</v>
      </c>
      <c r="W934" s="4">
        <v>1221381.8400000001</v>
      </c>
      <c r="X934" s="4">
        <v>363113.52</v>
      </c>
      <c r="Y934" s="4">
        <v>1584495.36</v>
      </c>
      <c r="Z934" s="2">
        <v>0</v>
      </c>
      <c r="AA934" s="2" t="s">
        <v>56</v>
      </c>
      <c r="AB934" s="2" t="s">
        <v>15734</v>
      </c>
      <c r="AC934" s="2" t="s">
        <v>360</v>
      </c>
      <c r="AD934" s="2" t="s">
        <v>76</v>
      </c>
      <c r="AE934" s="5">
        <v>60.22</v>
      </c>
      <c r="AF934" s="2">
        <v>0</v>
      </c>
      <c r="AG934" s="2" t="s">
        <v>77</v>
      </c>
      <c r="AH934" s="2">
        <v>18</v>
      </c>
      <c r="AI934" s="6" t="str">
        <f t="shared" si="42"/>
        <v>25-34</v>
      </c>
      <c r="AJ934" s="11">
        <f>YEAR(tbl_LoanData[[#This Row],[Application Date]])</f>
        <v>2023</v>
      </c>
      <c r="AK934" s="11" t="str">
        <f>TEXT(tbl_LoanData[[#This Row],[Application Date]],"MMMM")</f>
        <v>June</v>
      </c>
      <c r="AL934" s="12">
        <f>DATE(YEAR(tbl_LoanData[[#This Row],[Application Date]]),MONTH(tbl_LoanData[[#This Row],[Application Date]]),1)</f>
        <v>45078</v>
      </c>
      <c r="AM934" s="14">
        <f ca="1">IF(AND(tbl_LoanData[[#This Row],[Application Date]]&gt;=EOMONTH(TODAY(),-1)+1,tbl_LoanData[[#This Row],[Application Date]]&lt;=TODAY()),tbl_LoanData[[#This Row],[Loan Amount]],0)</f>
        <v>0</v>
      </c>
      <c r="AN934" s="14">
        <f>tbl_LoanData[[#This Row],[Amount Paid]]-(Q934-X934)</f>
        <v>301295.3600000001</v>
      </c>
      <c r="AO934" s="14">
        <f>IF(tbl_LoanData[[#This Row],[Application Status]]="Approved",1,0)</f>
        <v>1</v>
      </c>
      <c r="AP934" s="22" t="str">
        <f t="shared" ca="1" si="43"/>
        <v/>
      </c>
      <c r="AQ934" s="22" t="str">
        <f t="shared" ca="1" si="44"/>
        <v/>
      </c>
    </row>
    <row r="935" spans="1:43" ht="14.4" customHeight="1" x14ac:dyDescent="0.3">
      <c r="A935" s="2" t="s">
        <v>7375</v>
      </c>
      <c r="B935" s="2" t="s">
        <v>7376</v>
      </c>
      <c r="C935" s="2" t="s">
        <v>368</v>
      </c>
      <c r="D935" s="2" t="s">
        <v>268</v>
      </c>
      <c r="E935" s="2" t="s">
        <v>312</v>
      </c>
      <c r="F935" s="2">
        <v>21</v>
      </c>
      <c r="G935" s="2" t="s">
        <v>83</v>
      </c>
      <c r="H935" s="2" t="s">
        <v>211</v>
      </c>
      <c r="I935" s="2" t="s">
        <v>50</v>
      </c>
      <c r="J935" s="3">
        <v>45090</v>
      </c>
      <c r="K935" s="3">
        <v>45098</v>
      </c>
      <c r="L935" s="2" t="s">
        <v>36</v>
      </c>
      <c r="M935" s="2" t="s">
        <v>85</v>
      </c>
      <c r="N935" s="2" t="s">
        <v>344</v>
      </c>
      <c r="O935" s="4">
        <v>2042000</v>
      </c>
      <c r="P935" s="4">
        <v>563500</v>
      </c>
      <c r="Q935" s="4">
        <v>1478500</v>
      </c>
      <c r="R935" s="2">
        <v>48</v>
      </c>
      <c r="S935" s="5">
        <v>7.91</v>
      </c>
      <c r="T935" s="4">
        <v>40547.86</v>
      </c>
      <c r="U935" s="2" t="s">
        <v>73</v>
      </c>
      <c r="V935" s="2" t="s">
        <v>74</v>
      </c>
      <c r="W935" s="4">
        <v>1540818.68</v>
      </c>
      <c r="X935" s="4">
        <v>405478.72</v>
      </c>
      <c r="Y935" s="4">
        <v>1946297.4</v>
      </c>
      <c r="Z935" s="2">
        <v>0</v>
      </c>
      <c r="AA935" s="2" t="s">
        <v>56</v>
      </c>
      <c r="AB935" s="2" t="s">
        <v>15734</v>
      </c>
      <c r="AC935" s="2" t="s">
        <v>106</v>
      </c>
      <c r="AD935" s="2" t="s">
        <v>76</v>
      </c>
      <c r="AE935" s="5">
        <v>72.400000000000006</v>
      </c>
      <c r="AF935" s="2">
        <v>0</v>
      </c>
      <c r="AG935" s="2" t="s">
        <v>77</v>
      </c>
      <c r="AH935" s="2">
        <v>8</v>
      </c>
      <c r="AI935" s="6" t="str">
        <f t="shared" si="42"/>
        <v>18-24</v>
      </c>
      <c r="AJ935" s="11">
        <f>YEAR(tbl_LoanData[[#This Row],[Application Date]])</f>
        <v>2023</v>
      </c>
      <c r="AK935" s="11" t="str">
        <f>TEXT(tbl_LoanData[[#This Row],[Application Date]],"MMMM")</f>
        <v>June</v>
      </c>
      <c r="AL935" s="12">
        <f>DATE(YEAR(tbl_LoanData[[#This Row],[Application Date]]),MONTH(tbl_LoanData[[#This Row],[Application Date]]),1)</f>
        <v>45078</v>
      </c>
      <c r="AM935" s="14">
        <f ca="1">IF(AND(tbl_LoanData[[#This Row],[Application Date]]&gt;=EOMONTH(TODAY(),-1)+1,tbl_LoanData[[#This Row],[Application Date]]&lt;=TODAY()),tbl_LoanData[[#This Row],[Loan Amount]],0)</f>
        <v>0</v>
      </c>
      <c r="AN935" s="14">
        <f>tbl_LoanData[[#This Row],[Amount Paid]]-(Q935-X935)</f>
        <v>467797.39999999991</v>
      </c>
      <c r="AO935" s="14">
        <f>IF(tbl_LoanData[[#This Row],[Application Status]]="Approved",1,0)</f>
        <v>1</v>
      </c>
      <c r="AP935" s="22" t="str">
        <f t="shared" ca="1" si="43"/>
        <v/>
      </c>
      <c r="AQ935" s="22" t="str">
        <f t="shared" ca="1" si="44"/>
        <v/>
      </c>
    </row>
    <row r="936" spans="1:43" ht="14.4" customHeight="1" x14ac:dyDescent="0.3">
      <c r="A936" s="2" t="s">
        <v>7425</v>
      </c>
      <c r="B936" s="2" t="s">
        <v>7426</v>
      </c>
      <c r="C936" s="2" t="s">
        <v>353</v>
      </c>
      <c r="D936" s="2" t="s">
        <v>232</v>
      </c>
      <c r="E936" s="2" t="s">
        <v>311</v>
      </c>
      <c r="F936" s="2">
        <v>57</v>
      </c>
      <c r="G936" s="2" t="s">
        <v>83</v>
      </c>
      <c r="H936" s="2" t="s">
        <v>177</v>
      </c>
      <c r="I936" s="2" t="s">
        <v>43</v>
      </c>
      <c r="J936" s="3">
        <v>45100</v>
      </c>
      <c r="K936" s="3">
        <v>45108</v>
      </c>
      <c r="L936" s="2" t="s">
        <v>39</v>
      </c>
      <c r="M936" s="2" t="s">
        <v>71</v>
      </c>
      <c r="N936" s="2" t="s">
        <v>294</v>
      </c>
      <c r="O936" s="4">
        <v>1948000</v>
      </c>
      <c r="P936" s="4">
        <v>479000</v>
      </c>
      <c r="Q936" s="4">
        <v>1469000</v>
      </c>
      <c r="R936" s="2">
        <v>36</v>
      </c>
      <c r="S936" s="5">
        <v>12.15</v>
      </c>
      <c r="T936" s="4">
        <v>55679.18</v>
      </c>
      <c r="U936" s="2" t="s">
        <v>73</v>
      </c>
      <c r="V936" s="2" t="s">
        <v>34</v>
      </c>
      <c r="W936" s="4">
        <v>1670375.4</v>
      </c>
      <c r="X936" s="4">
        <v>334075.09999999998</v>
      </c>
      <c r="Y936" s="4">
        <v>2004450.5</v>
      </c>
      <c r="Z936" s="2">
        <v>168</v>
      </c>
      <c r="AA936" s="2" t="s">
        <v>60</v>
      </c>
      <c r="AB936" s="2" t="s">
        <v>15732</v>
      </c>
      <c r="AC936" s="2" t="s">
        <v>213</v>
      </c>
      <c r="AD936" s="2" t="s">
        <v>76</v>
      </c>
      <c r="AE936" s="5">
        <v>75.41</v>
      </c>
      <c r="AF936" s="2">
        <v>6</v>
      </c>
      <c r="AG936" s="2" t="s">
        <v>130</v>
      </c>
      <c r="AH936" s="2">
        <v>8</v>
      </c>
      <c r="AI936" s="6" t="str">
        <f t="shared" si="42"/>
        <v>55-64</v>
      </c>
      <c r="AJ936" s="11">
        <f>YEAR(tbl_LoanData[[#This Row],[Application Date]])</f>
        <v>2023</v>
      </c>
      <c r="AK936" s="11" t="str">
        <f>TEXT(tbl_LoanData[[#This Row],[Application Date]],"MMMM")</f>
        <v>June</v>
      </c>
      <c r="AL936" s="12">
        <f>DATE(YEAR(tbl_LoanData[[#This Row],[Application Date]]),MONTH(tbl_LoanData[[#This Row],[Application Date]]),1)</f>
        <v>45078</v>
      </c>
      <c r="AM936" s="14">
        <f ca="1">IF(AND(tbl_LoanData[[#This Row],[Application Date]]&gt;=EOMONTH(TODAY(),-1)+1,tbl_LoanData[[#This Row],[Application Date]]&lt;=TODAY()),tbl_LoanData[[#This Row],[Loan Amount]],0)</f>
        <v>0</v>
      </c>
      <c r="AN936" s="14">
        <f>tbl_LoanData[[#This Row],[Amount Paid]]-(Q936-X936)</f>
        <v>535450.5</v>
      </c>
      <c r="AO936" s="14">
        <f>IF(tbl_LoanData[[#This Row],[Application Status]]="Approved",1,0)</f>
        <v>1</v>
      </c>
      <c r="AP936" s="22" t="str">
        <f t="shared" ca="1" si="43"/>
        <v/>
      </c>
      <c r="AQ936" s="22" t="str">
        <f t="shared" ca="1" si="44"/>
        <v/>
      </c>
    </row>
    <row r="937" spans="1:43" ht="14.4" customHeight="1" x14ac:dyDescent="0.3">
      <c r="A937" s="2" t="s">
        <v>7479</v>
      </c>
      <c r="B937" s="2" t="s">
        <v>7480</v>
      </c>
      <c r="C937" s="2" t="s">
        <v>109</v>
      </c>
      <c r="D937" s="2" t="s">
        <v>268</v>
      </c>
      <c r="E937" s="2" t="s">
        <v>189</v>
      </c>
      <c r="F937" s="2">
        <v>41</v>
      </c>
      <c r="G937" s="2" t="s">
        <v>83</v>
      </c>
      <c r="H937" s="2" t="s">
        <v>313</v>
      </c>
      <c r="I937" s="2" t="s">
        <v>44</v>
      </c>
      <c r="J937" s="3">
        <v>45083</v>
      </c>
      <c r="K937" s="3"/>
      <c r="L937" s="2" t="s">
        <v>40</v>
      </c>
      <c r="M937" s="2" t="s">
        <v>157</v>
      </c>
      <c r="N937" s="2" t="s">
        <v>299</v>
      </c>
      <c r="O937" s="4">
        <v>1464000</v>
      </c>
      <c r="P937" s="4">
        <v>508300</v>
      </c>
      <c r="Q937" s="4">
        <v>955700</v>
      </c>
      <c r="R937" s="2">
        <v>12</v>
      </c>
      <c r="S937" s="5">
        <v>12.86</v>
      </c>
      <c r="T937" s="4">
        <v>89883.58</v>
      </c>
      <c r="U937" s="2" t="s">
        <v>113</v>
      </c>
      <c r="V937" s="2" t="s">
        <v>97</v>
      </c>
      <c r="W937" s="4">
        <v>0</v>
      </c>
      <c r="X937" s="4">
        <v>0</v>
      </c>
      <c r="Y937" s="4">
        <v>1078603.02</v>
      </c>
      <c r="Z937" s="2">
        <v>0</v>
      </c>
      <c r="AA937" s="2" t="s">
        <v>97</v>
      </c>
      <c r="AB937" s="2" t="s">
        <v>15727</v>
      </c>
      <c r="AC937" s="2" t="s">
        <v>129</v>
      </c>
      <c r="AD937" s="2" t="s">
        <v>76</v>
      </c>
      <c r="AE937" s="5">
        <v>65.28</v>
      </c>
      <c r="AF937" s="2">
        <v>0</v>
      </c>
      <c r="AG937" s="2" t="s">
        <v>97</v>
      </c>
      <c r="AH937" s="2"/>
      <c r="AI937" s="6" t="str">
        <f t="shared" si="42"/>
        <v>35-44</v>
      </c>
      <c r="AJ937" s="11">
        <f>YEAR(tbl_LoanData[[#This Row],[Application Date]])</f>
        <v>2023</v>
      </c>
      <c r="AK937" s="11" t="str">
        <f>TEXT(tbl_LoanData[[#This Row],[Application Date]],"MMMM")</f>
        <v>June</v>
      </c>
      <c r="AL937" s="12">
        <f>DATE(YEAR(tbl_LoanData[[#This Row],[Application Date]]),MONTH(tbl_LoanData[[#This Row],[Application Date]]),1)</f>
        <v>45078</v>
      </c>
      <c r="AM937" s="14">
        <f ca="1">IF(AND(tbl_LoanData[[#This Row],[Application Date]]&gt;=EOMONTH(TODAY(),-1)+1,tbl_LoanData[[#This Row],[Application Date]]&lt;=TODAY()),tbl_LoanData[[#This Row],[Loan Amount]],0)</f>
        <v>0</v>
      </c>
      <c r="AN937" s="14">
        <f>tbl_LoanData[[#This Row],[Amount Paid]]-(Q937-X937)</f>
        <v>-955700</v>
      </c>
      <c r="AO937" s="14">
        <f>IF(tbl_LoanData[[#This Row],[Application Status]]="Approved",1,0)</f>
        <v>0</v>
      </c>
      <c r="AP937" s="22" t="str">
        <f t="shared" ca="1" si="43"/>
        <v/>
      </c>
      <c r="AQ937" s="22" t="str">
        <f t="shared" ca="1" si="44"/>
        <v/>
      </c>
    </row>
    <row r="938" spans="1:43" ht="14.4" customHeight="1" x14ac:dyDescent="0.3">
      <c r="A938" s="2" t="s">
        <v>7707</v>
      </c>
      <c r="B938" s="2" t="s">
        <v>7708</v>
      </c>
      <c r="C938" s="2" t="s">
        <v>155</v>
      </c>
      <c r="D938" s="2" t="s">
        <v>182</v>
      </c>
      <c r="E938" s="2" t="s">
        <v>135</v>
      </c>
      <c r="F938" s="2">
        <v>40</v>
      </c>
      <c r="G938" s="2" t="s">
        <v>83</v>
      </c>
      <c r="H938" s="2" t="s">
        <v>298</v>
      </c>
      <c r="I938" s="2" t="s">
        <v>43</v>
      </c>
      <c r="J938" s="3">
        <v>45082</v>
      </c>
      <c r="K938" s="3">
        <v>45086</v>
      </c>
      <c r="L938" s="2" t="s">
        <v>40</v>
      </c>
      <c r="M938" s="2" t="s">
        <v>111</v>
      </c>
      <c r="N938" s="2" t="s">
        <v>120</v>
      </c>
      <c r="O938" s="4">
        <v>941000</v>
      </c>
      <c r="P938" s="4">
        <v>104100</v>
      </c>
      <c r="Q938" s="4">
        <v>836900</v>
      </c>
      <c r="R938" s="2">
        <v>60</v>
      </c>
      <c r="S938" s="5">
        <v>5.23</v>
      </c>
      <c r="T938" s="4">
        <v>17595.82</v>
      </c>
      <c r="U938" s="2" t="s">
        <v>73</v>
      </c>
      <c r="V938" s="2" t="s">
        <v>74</v>
      </c>
      <c r="W938" s="4">
        <v>651045.34</v>
      </c>
      <c r="X938" s="4">
        <v>404704.01</v>
      </c>
      <c r="Y938" s="4">
        <v>1055749.3500000001</v>
      </c>
      <c r="Z938" s="2">
        <v>29</v>
      </c>
      <c r="AA938" s="2" t="s">
        <v>57</v>
      </c>
      <c r="AB938" s="2" t="s">
        <v>15729</v>
      </c>
      <c r="AC938" s="2" t="s">
        <v>138</v>
      </c>
      <c r="AD938" s="2" t="s">
        <v>76</v>
      </c>
      <c r="AE938" s="5">
        <v>88.94</v>
      </c>
      <c r="AF938" s="2">
        <v>1</v>
      </c>
      <c r="AG938" s="2" t="s">
        <v>77</v>
      </c>
      <c r="AH938" s="2">
        <v>4</v>
      </c>
      <c r="AI938" s="6" t="str">
        <f t="shared" si="42"/>
        <v>35-44</v>
      </c>
      <c r="AJ938" s="11">
        <f>YEAR(tbl_LoanData[[#This Row],[Application Date]])</f>
        <v>2023</v>
      </c>
      <c r="AK938" s="11" t="str">
        <f>TEXT(tbl_LoanData[[#This Row],[Application Date]],"MMMM")</f>
        <v>June</v>
      </c>
      <c r="AL938" s="12">
        <f>DATE(YEAR(tbl_LoanData[[#This Row],[Application Date]]),MONTH(tbl_LoanData[[#This Row],[Application Date]]),1)</f>
        <v>45078</v>
      </c>
      <c r="AM938" s="14">
        <f ca="1">IF(AND(tbl_LoanData[[#This Row],[Application Date]]&gt;=EOMONTH(TODAY(),-1)+1,tbl_LoanData[[#This Row],[Application Date]]&lt;=TODAY()),tbl_LoanData[[#This Row],[Loan Amount]],0)</f>
        <v>0</v>
      </c>
      <c r="AN938" s="14">
        <f>tbl_LoanData[[#This Row],[Amount Paid]]-(Q938-X938)</f>
        <v>218849.34999999998</v>
      </c>
      <c r="AO938" s="14">
        <f>IF(tbl_LoanData[[#This Row],[Application Status]]="Approved",1,0)</f>
        <v>1</v>
      </c>
      <c r="AP938" s="22" t="str">
        <f t="shared" ca="1" si="43"/>
        <v/>
      </c>
      <c r="AQ938" s="22" t="str">
        <f t="shared" ca="1" si="44"/>
        <v/>
      </c>
    </row>
    <row r="939" spans="1:43" ht="14.4" customHeight="1" x14ac:dyDescent="0.3">
      <c r="A939" s="2" t="s">
        <v>7739</v>
      </c>
      <c r="B939" s="2" t="s">
        <v>7740</v>
      </c>
      <c r="C939" s="2" t="s">
        <v>304</v>
      </c>
      <c r="D939" s="2" t="s">
        <v>161</v>
      </c>
      <c r="E939" s="2" t="s">
        <v>91</v>
      </c>
      <c r="F939" s="2">
        <v>21</v>
      </c>
      <c r="G939" s="2" t="s">
        <v>83</v>
      </c>
      <c r="H939" s="2" t="s">
        <v>318</v>
      </c>
      <c r="I939" s="2" t="s">
        <v>42</v>
      </c>
      <c r="J939" s="3">
        <v>45088</v>
      </c>
      <c r="K939" s="3">
        <v>45096</v>
      </c>
      <c r="L939" s="2" t="s">
        <v>36</v>
      </c>
      <c r="M939" s="2" t="s">
        <v>71</v>
      </c>
      <c r="N939" s="2" t="s">
        <v>162</v>
      </c>
      <c r="O939" s="4">
        <v>1909000</v>
      </c>
      <c r="P939" s="4">
        <v>475500</v>
      </c>
      <c r="Q939" s="4">
        <v>1433500</v>
      </c>
      <c r="R939" s="2">
        <v>12</v>
      </c>
      <c r="S939" s="5">
        <v>11.08</v>
      </c>
      <c r="T939" s="4">
        <v>132694.32</v>
      </c>
      <c r="U939" s="2" t="s">
        <v>73</v>
      </c>
      <c r="V939" s="2" t="s">
        <v>34</v>
      </c>
      <c r="W939" s="4">
        <v>1326943.2</v>
      </c>
      <c r="X939" s="4">
        <v>265388.59999999998</v>
      </c>
      <c r="Y939" s="4">
        <v>1592331.8</v>
      </c>
      <c r="Z939" s="2">
        <v>64</v>
      </c>
      <c r="AA939" s="2" t="s">
        <v>59</v>
      </c>
      <c r="AB939" s="2" t="s">
        <v>15727</v>
      </c>
      <c r="AC939" s="2" t="s">
        <v>213</v>
      </c>
      <c r="AD939" s="2" t="s">
        <v>76</v>
      </c>
      <c r="AE939" s="5">
        <v>75.09</v>
      </c>
      <c r="AF939" s="2">
        <v>2</v>
      </c>
      <c r="AG939" s="2" t="s">
        <v>130</v>
      </c>
      <c r="AH939" s="2">
        <v>8</v>
      </c>
      <c r="AI939" s="6" t="str">
        <f t="shared" si="42"/>
        <v>18-24</v>
      </c>
      <c r="AJ939" s="11">
        <f>YEAR(tbl_LoanData[[#This Row],[Application Date]])</f>
        <v>2023</v>
      </c>
      <c r="AK939" s="11" t="str">
        <f>TEXT(tbl_LoanData[[#This Row],[Application Date]],"MMMM")</f>
        <v>June</v>
      </c>
      <c r="AL939" s="12">
        <f>DATE(YEAR(tbl_LoanData[[#This Row],[Application Date]]),MONTH(tbl_LoanData[[#This Row],[Application Date]]),1)</f>
        <v>45078</v>
      </c>
      <c r="AM939" s="14">
        <f ca="1">IF(AND(tbl_LoanData[[#This Row],[Application Date]]&gt;=EOMONTH(TODAY(),-1)+1,tbl_LoanData[[#This Row],[Application Date]]&lt;=TODAY()),tbl_LoanData[[#This Row],[Loan Amount]],0)</f>
        <v>0</v>
      </c>
      <c r="AN939" s="14">
        <f>tbl_LoanData[[#This Row],[Amount Paid]]-(Q939-X939)</f>
        <v>158831.80000000005</v>
      </c>
      <c r="AO939" s="14">
        <f>IF(tbl_LoanData[[#This Row],[Application Status]]="Approved",1,0)</f>
        <v>1</v>
      </c>
      <c r="AP939" s="22" t="str">
        <f t="shared" ca="1" si="43"/>
        <v/>
      </c>
      <c r="AQ939" s="22" t="str">
        <f t="shared" ca="1" si="44"/>
        <v/>
      </c>
    </row>
    <row r="940" spans="1:43" ht="14.4" customHeight="1" x14ac:dyDescent="0.3">
      <c r="A940" s="2" t="s">
        <v>7873</v>
      </c>
      <c r="B940" s="2" t="s">
        <v>7874</v>
      </c>
      <c r="C940" s="2" t="s">
        <v>1573</v>
      </c>
      <c r="D940" s="2" t="s">
        <v>189</v>
      </c>
      <c r="E940" s="2" t="s">
        <v>67</v>
      </c>
      <c r="F940" s="2">
        <v>27</v>
      </c>
      <c r="G940" s="2" t="s">
        <v>69</v>
      </c>
      <c r="H940" s="2" t="s">
        <v>543</v>
      </c>
      <c r="I940" s="2" t="s">
        <v>45</v>
      </c>
      <c r="J940" s="3">
        <v>45090</v>
      </c>
      <c r="K940" s="3">
        <v>45107</v>
      </c>
      <c r="L940" s="2" t="s">
        <v>40</v>
      </c>
      <c r="M940" s="2" t="s">
        <v>85</v>
      </c>
      <c r="N940" s="2" t="s">
        <v>274</v>
      </c>
      <c r="O940" s="4">
        <v>1224000</v>
      </c>
      <c r="P940" s="4">
        <v>395500</v>
      </c>
      <c r="Q940" s="4">
        <v>828500</v>
      </c>
      <c r="R940" s="2">
        <v>36</v>
      </c>
      <c r="S940" s="5">
        <v>13.32</v>
      </c>
      <c r="T940" s="4">
        <v>32210.240000000002</v>
      </c>
      <c r="U940" s="2" t="s">
        <v>73</v>
      </c>
      <c r="V940" s="2" t="s">
        <v>34</v>
      </c>
      <c r="W940" s="4">
        <v>998517.44</v>
      </c>
      <c r="X940" s="4">
        <v>161051.16</v>
      </c>
      <c r="Y940" s="4">
        <v>1159568.6000000001</v>
      </c>
      <c r="Z940" s="2">
        <v>150</v>
      </c>
      <c r="AA940" s="2" t="s">
        <v>60</v>
      </c>
      <c r="AB940" s="2" t="s">
        <v>15733</v>
      </c>
      <c r="AC940" s="2" t="s">
        <v>129</v>
      </c>
      <c r="AD940" s="2" t="s">
        <v>76</v>
      </c>
      <c r="AE940" s="5">
        <v>67.69</v>
      </c>
      <c r="AF940" s="2">
        <v>5</v>
      </c>
      <c r="AG940" s="2" t="s">
        <v>130</v>
      </c>
      <c r="AH940" s="2">
        <v>17</v>
      </c>
      <c r="AI940" s="6" t="str">
        <f t="shared" si="42"/>
        <v>25-34</v>
      </c>
      <c r="AJ940" s="11">
        <f>YEAR(tbl_LoanData[[#This Row],[Application Date]])</f>
        <v>2023</v>
      </c>
      <c r="AK940" s="11" t="str">
        <f>TEXT(tbl_LoanData[[#This Row],[Application Date]],"MMMM")</f>
        <v>June</v>
      </c>
      <c r="AL940" s="12">
        <f>DATE(YEAR(tbl_LoanData[[#This Row],[Application Date]]),MONTH(tbl_LoanData[[#This Row],[Application Date]]),1)</f>
        <v>45078</v>
      </c>
      <c r="AM940" s="14">
        <f ca="1">IF(AND(tbl_LoanData[[#This Row],[Application Date]]&gt;=EOMONTH(TODAY(),-1)+1,tbl_LoanData[[#This Row],[Application Date]]&lt;=TODAY()),tbl_LoanData[[#This Row],[Loan Amount]],0)</f>
        <v>0</v>
      </c>
      <c r="AN940" s="14">
        <f>tbl_LoanData[[#This Row],[Amount Paid]]-(Q940-X940)</f>
        <v>331068.59999999998</v>
      </c>
      <c r="AO940" s="14">
        <f>IF(tbl_LoanData[[#This Row],[Application Status]]="Approved",1,0)</f>
        <v>1</v>
      </c>
      <c r="AP940" s="22" t="str">
        <f t="shared" ca="1" si="43"/>
        <v/>
      </c>
      <c r="AQ940" s="22" t="str">
        <f t="shared" ca="1" si="44"/>
        <v/>
      </c>
    </row>
    <row r="941" spans="1:43" ht="14.4" customHeight="1" x14ac:dyDescent="0.3">
      <c r="A941" s="2" t="s">
        <v>8129</v>
      </c>
      <c r="B941" s="2" t="s">
        <v>8130</v>
      </c>
      <c r="C941" s="2" t="s">
        <v>439</v>
      </c>
      <c r="D941" s="2" t="s">
        <v>311</v>
      </c>
      <c r="E941" s="2" t="s">
        <v>118</v>
      </c>
      <c r="F941" s="2">
        <v>39</v>
      </c>
      <c r="G941" s="2" t="s">
        <v>83</v>
      </c>
      <c r="H941" s="2" t="s">
        <v>269</v>
      </c>
      <c r="I941" s="2" t="s">
        <v>46</v>
      </c>
      <c r="J941" s="3">
        <v>45106</v>
      </c>
      <c r="K941" s="3">
        <v>45115</v>
      </c>
      <c r="L941" s="2" t="s">
        <v>40</v>
      </c>
      <c r="M941" s="2" t="s">
        <v>94</v>
      </c>
      <c r="N941" s="2" t="s">
        <v>4</v>
      </c>
      <c r="O941" s="4">
        <v>1422000</v>
      </c>
      <c r="P941" s="4">
        <v>401500</v>
      </c>
      <c r="Q941" s="4">
        <v>1020500</v>
      </c>
      <c r="R941" s="2">
        <v>18</v>
      </c>
      <c r="S941" s="5">
        <v>9.09</v>
      </c>
      <c r="T941" s="4">
        <v>64424.73</v>
      </c>
      <c r="U941" s="2" t="s">
        <v>73</v>
      </c>
      <c r="V941" s="2" t="s">
        <v>35</v>
      </c>
      <c r="W941" s="4">
        <v>644247.30000000005</v>
      </c>
      <c r="X941" s="4">
        <v>515397.88</v>
      </c>
      <c r="Y941" s="4">
        <v>1159645.18</v>
      </c>
      <c r="Z941" s="2">
        <v>248</v>
      </c>
      <c r="AA941" s="2" t="s">
        <v>60</v>
      </c>
      <c r="AB941" s="2" t="s">
        <v>15735</v>
      </c>
      <c r="AC941" s="2" t="s">
        <v>87</v>
      </c>
      <c r="AD941" s="2" t="s">
        <v>76</v>
      </c>
      <c r="AE941" s="5">
        <v>71.77</v>
      </c>
      <c r="AF941" s="2">
        <v>8</v>
      </c>
      <c r="AG941" s="2" t="s">
        <v>130</v>
      </c>
      <c r="AH941" s="2">
        <v>9</v>
      </c>
      <c r="AI941" s="6" t="str">
        <f t="shared" si="42"/>
        <v>35-44</v>
      </c>
      <c r="AJ941" s="11">
        <f>YEAR(tbl_LoanData[[#This Row],[Application Date]])</f>
        <v>2023</v>
      </c>
      <c r="AK941" s="11" t="str">
        <f>TEXT(tbl_LoanData[[#This Row],[Application Date]],"MMMM")</f>
        <v>June</v>
      </c>
      <c r="AL941" s="12">
        <f>DATE(YEAR(tbl_LoanData[[#This Row],[Application Date]]),MONTH(tbl_LoanData[[#This Row],[Application Date]]),1)</f>
        <v>45078</v>
      </c>
      <c r="AM941" s="14">
        <f ca="1">IF(AND(tbl_LoanData[[#This Row],[Application Date]]&gt;=EOMONTH(TODAY(),-1)+1,tbl_LoanData[[#This Row],[Application Date]]&lt;=TODAY()),tbl_LoanData[[#This Row],[Loan Amount]],0)</f>
        <v>0</v>
      </c>
      <c r="AN941" s="14">
        <f>tbl_LoanData[[#This Row],[Amount Paid]]-(Q941-X941)</f>
        <v>139145.18000000005</v>
      </c>
      <c r="AO941" s="14">
        <f>IF(tbl_LoanData[[#This Row],[Application Status]]="Approved",1,0)</f>
        <v>1</v>
      </c>
      <c r="AP941" s="22" t="str">
        <f t="shared" ca="1" si="43"/>
        <v/>
      </c>
      <c r="AQ941" s="22" t="str">
        <f t="shared" ca="1" si="44"/>
        <v/>
      </c>
    </row>
    <row r="942" spans="1:43" ht="14.4" customHeight="1" x14ac:dyDescent="0.3">
      <c r="A942" s="2" t="s">
        <v>8187</v>
      </c>
      <c r="B942" s="2" t="s">
        <v>8188</v>
      </c>
      <c r="C942" s="2" t="s">
        <v>171</v>
      </c>
      <c r="D942" s="2" t="s">
        <v>176</v>
      </c>
      <c r="E942" s="2" t="s">
        <v>67</v>
      </c>
      <c r="F942" s="2">
        <v>55</v>
      </c>
      <c r="G942" s="2" t="s">
        <v>69</v>
      </c>
      <c r="H942" s="2" t="s">
        <v>119</v>
      </c>
      <c r="I942" s="2" t="s">
        <v>43</v>
      </c>
      <c r="J942" s="3">
        <v>45091</v>
      </c>
      <c r="K942" s="3">
        <v>45098</v>
      </c>
      <c r="L942" s="2" t="s">
        <v>40</v>
      </c>
      <c r="M942" s="2" t="s">
        <v>71</v>
      </c>
      <c r="N942" s="2" t="s">
        <v>137</v>
      </c>
      <c r="O942" s="4">
        <v>921000</v>
      </c>
      <c r="P942" s="4">
        <v>285500</v>
      </c>
      <c r="Q942" s="4">
        <v>635500</v>
      </c>
      <c r="R942" s="2">
        <v>48</v>
      </c>
      <c r="S942" s="5">
        <v>9.5399999999999991</v>
      </c>
      <c r="T942" s="4">
        <v>18291.810000000001</v>
      </c>
      <c r="U942" s="2" t="s">
        <v>73</v>
      </c>
      <c r="V942" s="2" t="s">
        <v>74</v>
      </c>
      <c r="W942" s="4">
        <v>695088.78</v>
      </c>
      <c r="X942" s="4">
        <v>182918.02</v>
      </c>
      <c r="Y942" s="4">
        <v>878006.8</v>
      </c>
      <c r="Z942" s="2">
        <v>0</v>
      </c>
      <c r="AA942" s="2" t="s">
        <v>56</v>
      </c>
      <c r="AB942" s="2" t="s">
        <v>15733</v>
      </c>
      <c r="AC942" s="2" t="s">
        <v>75</v>
      </c>
      <c r="AD942" s="2" t="s">
        <v>76</v>
      </c>
      <c r="AE942" s="5">
        <v>69</v>
      </c>
      <c r="AF942" s="2">
        <v>0</v>
      </c>
      <c r="AG942" s="2" t="s">
        <v>77</v>
      </c>
      <c r="AH942" s="2">
        <v>7</v>
      </c>
      <c r="AI942" s="6" t="str">
        <f t="shared" si="42"/>
        <v>55-64</v>
      </c>
      <c r="AJ942" s="11">
        <f>YEAR(tbl_LoanData[[#This Row],[Application Date]])</f>
        <v>2023</v>
      </c>
      <c r="AK942" s="11" t="str">
        <f>TEXT(tbl_LoanData[[#This Row],[Application Date]],"MMMM")</f>
        <v>June</v>
      </c>
      <c r="AL942" s="12">
        <f>DATE(YEAR(tbl_LoanData[[#This Row],[Application Date]]),MONTH(tbl_LoanData[[#This Row],[Application Date]]),1)</f>
        <v>45078</v>
      </c>
      <c r="AM942" s="14">
        <f ca="1">IF(AND(tbl_LoanData[[#This Row],[Application Date]]&gt;=EOMONTH(TODAY(),-1)+1,tbl_LoanData[[#This Row],[Application Date]]&lt;=TODAY()),tbl_LoanData[[#This Row],[Loan Amount]],0)</f>
        <v>0</v>
      </c>
      <c r="AN942" s="14">
        <f>tbl_LoanData[[#This Row],[Amount Paid]]-(Q942-X942)</f>
        <v>242506.80000000005</v>
      </c>
      <c r="AO942" s="14">
        <f>IF(tbl_LoanData[[#This Row],[Application Status]]="Approved",1,0)</f>
        <v>1</v>
      </c>
      <c r="AP942" s="22" t="str">
        <f t="shared" ca="1" si="43"/>
        <v/>
      </c>
      <c r="AQ942" s="22" t="str">
        <f t="shared" ca="1" si="44"/>
        <v/>
      </c>
    </row>
    <row r="943" spans="1:43" ht="14.4" customHeight="1" x14ac:dyDescent="0.3">
      <c r="A943" s="2" t="s">
        <v>8461</v>
      </c>
      <c r="B943" s="2" t="s">
        <v>8462</v>
      </c>
      <c r="C943" s="2" t="s">
        <v>1686</v>
      </c>
      <c r="D943" s="2" t="s">
        <v>204</v>
      </c>
      <c r="E943" s="2" t="s">
        <v>134</v>
      </c>
      <c r="F943" s="2">
        <v>51</v>
      </c>
      <c r="G943" s="2" t="s">
        <v>83</v>
      </c>
      <c r="H943" s="2" t="s">
        <v>565</v>
      </c>
      <c r="I943" s="2" t="s">
        <v>47</v>
      </c>
      <c r="J943" s="3">
        <v>45085</v>
      </c>
      <c r="K943" s="3">
        <v>45096</v>
      </c>
      <c r="L943" s="2" t="s">
        <v>40</v>
      </c>
      <c r="M943" s="2" t="s">
        <v>111</v>
      </c>
      <c r="N943" s="2" t="s">
        <v>369</v>
      </c>
      <c r="O943" s="4">
        <v>1071000</v>
      </c>
      <c r="P943" s="4">
        <v>127200</v>
      </c>
      <c r="Q943" s="4">
        <v>943800</v>
      </c>
      <c r="R943" s="2">
        <v>36</v>
      </c>
      <c r="S943" s="5">
        <v>6.54</v>
      </c>
      <c r="T943" s="4">
        <v>31360.38</v>
      </c>
      <c r="U943" s="2" t="s">
        <v>73</v>
      </c>
      <c r="V943" s="2" t="s">
        <v>33</v>
      </c>
      <c r="W943" s="4">
        <v>1128973.56</v>
      </c>
      <c r="X943" s="4">
        <v>0</v>
      </c>
      <c r="Y943" s="4">
        <v>1128973.56</v>
      </c>
      <c r="Z943" s="2">
        <v>0</v>
      </c>
      <c r="AA943" s="2" t="s">
        <v>56</v>
      </c>
      <c r="AB943" s="2" t="s">
        <v>15733</v>
      </c>
      <c r="AC943" s="2" t="s">
        <v>87</v>
      </c>
      <c r="AD943" s="2" t="s">
        <v>76</v>
      </c>
      <c r="AE943" s="5">
        <v>88.12</v>
      </c>
      <c r="AF943" s="2">
        <v>0</v>
      </c>
      <c r="AG943" s="2" t="s">
        <v>77</v>
      </c>
      <c r="AH943" s="2">
        <v>11</v>
      </c>
      <c r="AI943" s="6" t="str">
        <f t="shared" si="42"/>
        <v>45-54</v>
      </c>
      <c r="AJ943" s="11">
        <f>YEAR(tbl_LoanData[[#This Row],[Application Date]])</f>
        <v>2023</v>
      </c>
      <c r="AK943" s="11" t="str">
        <f>TEXT(tbl_LoanData[[#This Row],[Application Date]],"MMMM")</f>
        <v>June</v>
      </c>
      <c r="AL943" s="12">
        <f>DATE(YEAR(tbl_LoanData[[#This Row],[Application Date]]),MONTH(tbl_LoanData[[#This Row],[Application Date]]),1)</f>
        <v>45078</v>
      </c>
      <c r="AM943" s="14">
        <f ca="1">IF(AND(tbl_LoanData[[#This Row],[Application Date]]&gt;=EOMONTH(TODAY(),-1)+1,tbl_LoanData[[#This Row],[Application Date]]&lt;=TODAY()),tbl_LoanData[[#This Row],[Loan Amount]],0)</f>
        <v>0</v>
      </c>
      <c r="AN943" s="14">
        <f>tbl_LoanData[[#This Row],[Amount Paid]]-(Q943-X943)</f>
        <v>185173.56000000006</v>
      </c>
      <c r="AO943" s="14">
        <f>IF(tbl_LoanData[[#This Row],[Application Status]]="Approved",1,0)</f>
        <v>1</v>
      </c>
      <c r="AP943" s="22" t="str">
        <f t="shared" ca="1" si="43"/>
        <v/>
      </c>
      <c r="AQ943" s="22" t="str">
        <f t="shared" ca="1" si="44"/>
        <v/>
      </c>
    </row>
    <row r="944" spans="1:43" x14ac:dyDescent="0.3">
      <c r="A944" s="2" t="s">
        <v>8887</v>
      </c>
      <c r="B944" s="2" t="s">
        <v>8888</v>
      </c>
      <c r="C944" s="2" t="s">
        <v>327</v>
      </c>
      <c r="D944" s="2" t="s">
        <v>311</v>
      </c>
      <c r="E944" s="2" t="s">
        <v>81</v>
      </c>
      <c r="F944" s="2">
        <v>51</v>
      </c>
      <c r="G944" s="2" t="s">
        <v>69</v>
      </c>
      <c r="H944" s="2" t="s">
        <v>269</v>
      </c>
      <c r="I944" s="2" t="s">
        <v>46</v>
      </c>
      <c r="J944" s="3">
        <v>45091</v>
      </c>
      <c r="K944" s="3">
        <v>45112</v>
      </c>
      <c r="L944" s="2" t="s">
        <v>40</v>
      </c>
      <c r="M944" s="2" t="s">
        <v>94</v>
      </c>
      <c r="N944" s="2" t="s">
        <v>4</v>
      </c>
      <c r="O944" s="4">
        <v>1089000</v>
      </c>
      <c r="P944" s="4">
        <v>305600</v>
      </c>
      <c r="Q944" s="4">
        <v>783400</v>
      </c>
      <c r="R944" s="2">
        <v>48</v>
      </c>
      <c r="S944" s="5">
        <v>8.77</v>
      </c>
      <c r="T944" s="4">
        <v>22046.18</v>
      </c>
      <c r="U944" s="2" t="s">
        <v>73</v>
      </c>
      <c r="V944" s="2" t="s">
        <v>74</v>
      </c>
      <c r="W944" s="4">
        <v>837754.84</v>
      </c>
      <c r="X944" s="4">
        <v>220461.88</v>
      </c>
      <c r="Y944" s="4">
        <v>1058216.72</v>
      </c>
      <c r="Z944" s="2">
        <v>0</v>
      </c>
      <c r="AA944" s="2" t="s">
        <v>56</v>
      </c>
      <c r="AB944" s="2" t="s">
        <v>15727</v>
      </c>
      <c r="AC944" s="2" t="s">
        <v>75</v>
      </c>
      <c r="AD944" s="2" t="s">
        <v>76</v>
      </c>
      <c r="AE944" s="5">
        <v>71.94</v>
      </c>
      <c r="AF944" s="2">
        <v>0</v>
      </c>
      <c r="AG944" s="2" t="s">
        <v>77</v>
      </c>
      <c r="AH944" s="2">
        <v>21</v>
      </c>
      <c r="AI944" s="6" t="str">
        <f t="shared" si="42"/>
        <v>45-54</v>
      </c>
      <c r="AJ944" s="11">
        <f>YEAR(tbl_LoanData[[#This Row],[Application Date]])</f>
        <v>2023</v>
      </c>
      <c r="AK944" s="11" t="str">
        <f>TEXT(tbl_LoanData[[#This Row],[Application Date]],"MMMM")</f>
        <v>June</v>
      </c>
      <c r="AL944" s="12">
        <f>DATE(YEAR(tbl_LoanData[[#This Row],[Application Date]]),MONTH(tbl_LoanData[[#This Row],[Application Date]]),1)</f>
        <v>45078</v>
      </c>
      <c r="AM944" s="14">
        <f ca="1">IF(AND(tbl_LoanData[[#This Row],[Application Date]]&gt;=EOMONTH(TODAY(),-1)+1,tbl_LoanData[[#This Row],[Application Date]]&lt;=TODAY()),tbl_LoanData[[#This Row],[Loan Amount]],0)</f>
        <v>0</v>
      </c>
      <c r="AN944" s="14">
        <f>tbl_LoanData[[#This Row],[Amount Paid]]-(Q944-X944)</f>
        <v>274816.71999999997</v>
      </c>
      <c r="AO944" s="14">
        <f>IF(tbl_LoanData[[#This Row],[Application Status]]="Approved",1,0)</f>
        <v>1</v>
      </c>
      <c r="AP944" s="22" t="str">
        <f t="shared" ca="1" si="43"/>
        <v/>
      </c>
      <c r="AQ944" s="22" t="str">
        <f t="shared" ca="1" si="44"/>
        <v/>
      </c>
    </row>
    <row r="945" spans="1:43" x14ac:dyDescent="0.3">
      <c r="A945" s="2" t="s">
        <v>9343</v>
      </c>
      <c r="B945" s="2" t="s">
        <v>9344</v>
      </c>
      <c r="C945" s="2" t="s">
        <v>508</v>
      </c>
      <c r="D945" s="2" t="s">
        <v>117</v>
      </c>
      <c r="E945" s="2" t="s">
        <v>134</v>
      </c>
      <c r="F945" s="2">
        <v>56</v>
      </c>
      <c r="G945" s="2" t="s">
        <v>83</v>
      </c>
      <c r="H945" s="2" t="s">
        <v>244</v>
      </c>
      <c r="I945" s="2" t="s">
        <v>48</v>
      </c>
      <c r="J945" s="3">
        <v>45107</v>
      </c>
      <c r="K945" s="3">
        <v>45126</v>
      </c>
      <c r="L945" s="2" t="s">
        <v>39</v>
      </c>
      <c r="M945" s="2" t="s">
        <v>127</v>
      </c>
      <c r="N945" s="2" t="s">
        <v>195</v>
      </c>
      <c r="O945" s="4">
        <v>1213000</v>
      </c>
      <c r="P945" s="4">
        <v>332500</v>
      </c>
      <c r="Q945" s="4">
        <v>880500</v>
      </c>
      <c r="R945" s="2">
        <v>24</v>
      </c>
      <c r="S945" s="5">
        <v>9.7100000000000009</v>
      </c>
      <c r="T945" s="4">
        <v>43812.21</v>
      </c>
      <c r="U945" s="2" t="s">
        <v>73</v>
      </c>
      <c r="V945" s="2" t="s">
        <v>33</v>
      </c>
      <c r="W945" s="4">
        <v>1051493.1000000001</v>
      </c>
      <c r="X945" s="4">
        <v>0</v>
      </c>
      <c r="Y945" s="4">
        <v>1051493.1000000001</v>
      </c>
      <c r="Z945" s="2">
        <v>0</v>
      </c>
      <c r="AA945" s="2" t="s">
        <v>56</v>
      </c>
      <c r="AB945" s="2" t="s">
        <v>15731</v>
      </c>
      <c r="AC945" s="2" t="s">
        <v>106</v>
      </c>
      <c r="AD945" s="2" t="s">
        <v>76</v>
      </c>
      <c r="AE945" s="5">
        <v>72.59</v>
      </c>
      <c r="AF945" s="2">
        <v>0</v>
      </c>
      <c r="AG945" s="2" t="s">
        <v>77</v>
      </c>
      <c r="AH945" s="2">
        <v>19</v>
      </c>
      <c r="AI945" s="6" t="str">
        <f t="shared" si="42"/>
        <v>55-64</v>
      </c>
      <c r="AJ945" s="11">
        <f>YEAR(tbl_LoanData[[#This Row],[Application Date]])</f>
        <v>2023</v>
      </c>
      <c r="AK945" s="11" t="str">
        <f>TEXT(tbl_LoanData[[#This Row],[Application Date]],"MMMM")</f>
        <v>June</v>
      </c>
      <c r="AL945" s="12">
        <f>DATE(YEAR(tbl_LoanData[[#This Row],[Application Date]]),MONTH(tbl_LoanData[[#This Row],[Application Date]]),1)</f>
        <v>45078</v>
      </c>
      <c r="AM945" s="14">
        <f ca="1">IF(AND(tbl_LoanData[[#This Row],[Application Date]]&gt;=EOMONTH(TODAY(),-1)+1,tbl_LoanData[[#This Row],[Application Date]]&lt;=TODAY()),tbl_LoanData[[#This Row],[Loan Amount]],0)</f>
        <v>0</v>
      </c>
      <c r="AN945" s="14">
        <f>tbl_LoanData[[#This Row],[Amount Paid]]-(Q945-X945)</f>
        <v>170993.10000000009</v>
      </c>
      <c r="AO945" s="14">
        <f>IF(tbl_LoanData[[#This Row],[Application Status]]="Approved",1,0)</f>
        <v>1</v>
      </c>
      <c r="AP945" s="22" t="str">
        <f t="shared" ca="1" si="43"/>
        <v/>
      </c>
      <c r="AQ945" s="22" t="str">
        <f t="shared" ca="1" si="44"/>
        <v/>
      </c>
    </row>
    <row r="946" spans="1:43" ht="14.4" customHeight="1" x14ac:dyDescent="0.3">
      <c r="A946" s="2" t="s">
        <v>9397</v>
      </c>
      <c r="B946" s="2" t="s">
        <v>9398</v>
      </c>
      <c r="C946" s="2" t="s">
        <v>401</v>
      </c>
      <c r="D946" s="2" t="s">
        <v>67</v>
      </c>
      <c r="E946" s="2" t="s">
        <v>68</v>
      </c>
      <c r="F946" s="2">
        <v>33</v>
      </c>
      <c r="G946" s="2" t="s">
        <v>83</v>
      </c>
      <c r="H946" s="2" t="s">
        <v>256</v>
      </c>
      <c r="I946" s="2" t="s">
        <v>43</v>
      </c>
      <c r="J946" s="3">
        <v>45093</v>
      </c>
      <c r="K946" s="3"/>
      <c r="L946" s="2" t="s">
        <v>39</v>
      </c>
      <c r="M946" s="2" t="s">
        <v>167</v>
      </c>
      <c r="N946" s="2" t="s">
        <v>168</v>
      </c>
      <c r="O946" s="4">
        <v>1528000</v>
      </c>
      <c r="P946" s="4">
        <v>466600</v>
      </c>
      <c r="Q946" s="4">
        <v>1061400</v>
      </c>
      <c r="R946" s="2">
        <v>36</v>
      </c>
      <c r="S946" s="5">
        <v>9.2899999999999991</v>
      </c>
      <c r="T946" s="4">
        <v>37700.339999999997</v>
      </c>
      <c r="U946" s="2" t="s">
        <v>96</v>
      </c>
      <c r="V946" s="2" t="s">
        <v>97</v>
      </c>
      <c r="W946" s="4">
        <v>0</v>
      </c>
      <c r="X946" s="4">
        <v>0</v>
      </c>
      <c r="Y946" s="4">
        <v>1357212.18</v>
      </c>
      <c r="Z946" s="2">
        <v>0</v>
      </c>
      <c r="AA946" s="2" t="s">
        <v>97</v>
      </c>
      <c r="AB946" s="2" t="s">
        <v>15732</v>
      </c>
      <c r="AC946" s="2" t="s">
        <v>87</v>
      </c>
      <c r="AD946" s="2" t="s">
        <v>76</v>
      </c>
      <c r="AE946" s="5">
        <v>69.459999999999994</v>
      </c>
      <c r="AF946" s="2">
        <v>0</v>
      </c>
      <c r="AG946" s="2" t="s">
        <v>97</v>
      </c>
      <c r="AH946" s="2"/>
      <c r="AI946" s="6" t="str">
        <f t="shared" si="42"/>
        <v>25-34</v>
      </c>
      <c r="AJ946" s="11">
        <f>YEAR(tbl_LoanData[[#This Row],[Application Date]])</f>
        <v>2023</v>
      </c>
      <c r="AK946" s="11" t="str">
        <f>TEXT(tbl_LoanData[[#This Row],[Application Date]],"MMMM")</f>
        <v>June</v>
      </c>
      <c r="AL946" s="12">
        <f>DATE(YEAR(tbl_LoanData[[#This Row],[Application Date]]),MONTH(tbl_LoanData[[#This Row],[Application Date]]),1)</f>
        <v>45078</v>
      </c>
      <c r="AM946" s="14">
        <f ca="1">IF(AND(tbl_LoanData[[#This Row],[Application Date]]&gt;=EOMONTH(TODAY(),-1)+1,tbl_LoanData[[#This Row],[Application Date]]&lt;=TODAY()),tbl_LoanData[[#This Row],[Loan Amount]],0)</f>
        <v>0</v>
      </c>
      <c r="AN946" s="14">
        <f>tbl_LoanData[[#This Row],[Amount Paid]]-(Q946-X946)</f>
        <v>-1061400</v>
      </c>
      <c r="AO946" s="14">
        <f>IF(tbl_LoanData[[#This Row],[Application Status]]="Approved",1,0)</f>
        <v>0</v>
      </c>
      <c r="AP946" s="22" t="str">
        <f t="shared" ca="1" si="43"/>
        <v/>
      </c>
      <c r="AQ946" s="22" t="str">
        <f t="shared" ca="1" si="44"/>
        <v/>
      </c>
    </row>
    <row r="947" spans="1:43" ht="14.4" customHeight="1" x14ac:dyDescent="0.3">
      <c r="A947" s="2" t="s">
        <v>9427</v>
      </c>
      <c r="B947" s="2" t="s">
        <v>9428</v>
      </c>
      <c r="C947" s="2" t="s">
        <v>758</v>
      </c>
      <c r="D947" s="2" t="s">
        <v>204</v>
      </c>
      <c r="E947" s="2" t="s">
        <v>102</v>
      </c>
      <c r="F947" s="2">
        <v>44</v>
      </c>
      <c r="G947" s="2" t="s">
        <v>83</v>
      </c>
      <c r="H947" s="2" t="s">
        <v>70</v>
      </c>
      <c r="I947" s="2" t="s">
        <v>50</v>
      </c>
      <c r="J947" s="3">
        <v>45102</v>
      </c>
      <c r="K947" s="3">
        <v>45111</v>
      </c>
      <c r="L947" s="2" t="s">
        <v>37</v>
      </c>
      <c r="M947" s="2" t="s">
        <v>94</v>
      </c>
      <c r="N947" s="2" t="s">
        <v>568</v>
      </c>
      <c r="O947" s="4">
        <v>154000</v>
      </c>
      <c r="P947" s="4">
        <v>58400</v>
      </c>
      <c r="Q947" s="4">
        <v>95600</v>
      </c>
      <c r="R947" s="2">
        <v>60</v>
      </c>
      <c r="S947" s="5">
        <v>8.5399999999999991</v>
      </c>
      <c r="T947" s="4">
        <v>2273.69</v>
      </c>
      <c r="U947" s="2" t="s">
        <v>73</v>
      </c>
      <c r="V947" s="2" t="s">
        <v>74</v>
      </c>
      <c r="W947" s="4">
        <v>86400.22</v>
      </c>
      <c r="X947" s="4">
        <v>50020.98</v>
      </c>
      <c r="Y947" s="4">
        <v>136421.20000000001</v>
      </c>
      <c r="Z947" s="2">
        <v>0</v>
      </c>
      <c r="AA947" s="2" t="s">
        <v>56</v>
      </c>
      <c r="AB947" s="2" t="s">
        <v>15733</v>
      </c>
      <c r="AC947" s="2" t="s">
        <v>213</v>
      </c>
      <c r="AD947" s="2" t="s">
        <v>76</v>
      </c>
      <c r="AE947" s="5">
        <v>62.08</v>
      </c>
      <c r="AF947" s="2">
        <v>0</v>
      </c>
      <c r="AG947" s="2" t="s">
        <v>77</v>
      </c>
      <c r="AH947" s="2">
        <v>9</v>
      </c>
      <c r="AI947" s="6" t="str">
        <f t="shared" si="42"/>
        <v>35-44</v>
      </c>
      <c r="AJ947" s="11">
        <f>YEAR(tbl_LoanData[[#This Row],[Application Date]])</f>
        <v>2023</v>
      </c>
      <c r="AK947" s="11" t="str">
        <f>TEXT(tbl_LoanData[[#This Row],[Application Date]],"MMMM")</f>
        <v>June</v>
      </c>
      <c r="AL947" s="12">
        <f>DATE(YEAR(tbl_LoanData[[#This Row],[Application Date]]),MONTH(tbl_LoanData[[#This Row],[Application Date]]),1)</f>
        <v>45078</v>
      </c>
      <c r="AM947" s="14">
        <f ca="1">IF(AND(tbl_LoanData[[#This Row],[Application Date]]&gt;=EOMONTH(TODAY(),-1)+1,tbl_LoanData[[#This Row],[Application Date]]&lt;=TODAY()),tbl_LoanData[[#This Row],[Loan Amount]],0)</f>
        <v>0</v>
      </c>
      <c r="AN947" s="14">
        <f>tbl_LoanData[[#This Row],[Amount Paid]]-(Q947-X947)</f>
        <v>40821.200000000004</v>
      </c>
      <c r="AO947" s="14">
        <f>IF(tbl_LoanData[[#This Row],[Application Status]]="Approved",1,0)</f>
        <v>1</v>
      </c>
      <c r="AP947" s="22" t="str">
        <f t="shared" ca="1" si="43"/>
        <v/>
      </c>
      <c r="AQ947" s="22" t="str">
        <f t="shared" ca="1" si="44"/>
        <v/>
      </c>
    </row>
    <row r="948" spans="1:43" ht="14.4" customHeight="1" x14ac:dyDescent="0.3">
      <c r="A948" s="2" t="s">
        <v>9429</v>
      </c>
      <c r="B948" s="2" t="s">
        <v>9430</v>
      </c>
      <c r="C948" s="2" t="s">
        <v>331</v>
      </c>
      <c r="D948" s="2" t="s">
        <v>176</v>
      </c>
      <c r="E948" s="2" t="s">
        <v>209</v>
      </c>
      <c r="F948" s="2">
        <v>22</v>
      </c>
      <c r="G948" s="2" t="s">
        <v>83</v>
      </c>
      <c r="H948" s="2" t="s">
        <v>285</v>
      </c>
      <c r="I948" s="2" t="s">
        <v>55</v>
      </c>
      <c r="J948" s="3">
        <v>45078</v>
      </c>
      <c r="K948" s="3">
        <v>45099</v>
      </c>
      <c r="L948" s="2" t="s">
        <v>38</v>
      </c>
      <c r="M948" s="2" t="s">
        <v>85</v>
      </c>
      <c r="N948" s="2" t="s">
        <v>314</v>
      </c>
      <c r="O948" s="4">
        <v>1974000</v>
      </c>
      <c r="P948" s="4">
        <v>489700</v>
      </c>
      <c r="Q948" s="4">
        <v>1484300</v>
      </c>
      <c r="R948" s="2">
        <v>60</v>
      </c>
      <c r="S948" s="5">
        <v>6.33</v>
      </c>
      <c r="T948" s="4">
        <v>32568.02</v>
      </c>
      <c r="U948" s="2" t="s">
        <v>73</v>
      </c>
      <c r="V948" s="2" t="s">
        <v>74</v>
      </c>
      <c r="W948" s="4">
        <v>1237584.76</v>
      </c>
      <c r="X948" s="4">
        <v>716496.19</v>
      </c>
      <c r="Y948" s="4">
        <v>1954080.95</v>
      </c>
      <c r="Z948" s="2">
        <v>0</v>
      </c>
      <c r="AA948" s="2" t="s">
        <v>56</v>
      </c>
      <c r="AB948" s="2" t="s">
        <v>15732</v>
      </c>
      <c r="AC948" s="2" t="s">
        <v>75</v>
      </c>
      <c r="AD948" s="2" t="s">
        <v>76</v>
      </c>
      <c r="AE948" s="5">
        <v>75.19</v>
      </c>
      <c r="AF948" s="2">
        <v>0</v>
      </c>
      <c r="AG948" s="2" t="s">
        <v>77</v>
      </c>
      <c r="AH948" s="2">
        <v>21</v>
      </c>
      <c r="AI948" s="6" t="str">
        <f t="shared" si="42"/>
        <v>18-24</v>
      </c>
      <c r="AJ948" s="11">
        <f>YEAR(tbl_LoanData[[#This Row],[Application Date]])</f>
        <v>2023</v>
      </c>
      <c r="AK948" s="11" t="str">
        <f>TEXT(tbl_LoanData[[#This Row],[Application Date]],"MMMM")</f>
        <v>June</v>
      </c>
      <c r="AL948" s="12">
        <f>DATE(YEAR(tbl_LoanData[[#This Row],[Application Date]]),MONTH(tbl_LoanData[[#This Row],[Application Date]]),1)</f>
        <v>45078</v>
      </c>
      <c r="AM948" s="14">
        <f ca="1">IF(AND(tbl_LoanData[[#This Row],[Application Date]]&gt;=EOMONTH(TODAY(),-1)+1,tbl_LoanData[[#This Row],[Application Date]]&lt;=TODAY()),tbl_LoanData[[#This Row],[Loan Amount]],0)</f>
        <v>0</v>
      </c>
      <c r="AN948" s="14">
        <f>tbl_LoanData[[#This Row],[Amount Paid]]-(Q948-X948)</f>
        <v>469780.94999999995</v>
      </c>
      <c r="AO948" s="14">
        <f>IF(tbl_LoanData[[#This Row],[Application Status]]="Approved",1,0)</f>
        <v>1</v>
      </c>
      <c r="AP948" s="22" t="str">
        <f t="shared" ca="1" si="43"/>
        <v/>
      </c>
      <c r="AQ948" s="22" t="str">
        <f t="shared" ca="1" si="44"/>
        <v/>
      </c>
    </row>
    <row r="949" spans="1:43" ht="14.4" customHeight="1" x14ac:dyDescent="0.3">
      <c r="A949" s="2" t="s">
        <v>9525</v>
      </c>
      <c r="B949" s="2" t="s">
        <v>9526</v>
      </c>
      <c r="C949" s="2" t="s">
        <v>322</v>
      </c>
      <c r="D949" s="2" t="s">
        <v>204</v>
      </c>
      <c r="E949" s="2" t="s">
        <v>312</v>
      </c>
      <c r="F949" s="2">
        <v>58</v>
      </c>
      <c r="G949" s="2" t="s">
        <v>83</v>
      </c>
      <c r="H949" s="2" t="s">
        <v>250</v>
      </c>
      <c r="I949" s="2" t="s">
        <v>52</v>
      </c>
      <c r="J949" s="3">
        <v>45079</v>
      </c>
      <c r="K949" s="3">
        <v>45097</v>
      </c>
      <c r="L949" s="2" t="s">
        <v>38</v>
      </c>
      <c r="M949" s="2" t="s">
        <v>85</v>
      </c>
      <c r="N949" s="2" t="s">
        <v>314</v>
      </c>
      <c r="O949" s="4">
        <v>1420000</v>
      </c>
      <c r="P949" s="4">
        <v>151800</v>
      </c>
      <c r="Q949" s="4">
        <v>1268200</v>
      </c>
      <c r="R949" s="2">
        <v>48</v>
      </c>
      <c r="S949" s="5">
        <v>12.7</v>
      </c>
      <c r="T949" s="4">
        <v>39842.620000000003</v>
      </c>
      <c r="U949" s="2" t="s">
        <v>73</v>
      </c>
      <c r="V949" s="2" t="s">
        <v>74</v>
      </c>
      <c r="W949" s="4">
        <v>1514019.56</v>
      </c>
      <c r="X949" s="4">
        <v>398426.04</v>
      </c>
      <c r="Y949" s="4">
        <v>1912445.6</v>
      </c>
      <c r="Z949" s="2">
        <v>0</v>
      </c>
      <c r="AA949" s="2" t="s">
        <v>56</v>
      </c>
      <c r="AB949" s="2" t="s">
        <v>15730</v>
      </c>
      <c r="AC949" s="2" t="s">
        <v>146</v>
      </c>
      <c r="AD949" s="2" t="s">
        <v>76</v>
      </c>
      <c r="AE949" s="5">
        <v>89.31</v>
      </c>
      <c r="AF949" s="2">
        <v>0</v>
      </c>
      <c r="AG949" s="2" t="s">
        <v>77</v>
      </c>
      <c r="AH949" s="2">
        <v>18</v>
      </c>
      <c r="AI949" s="6" t="str">
        <f t="shared" si="42"/>
        <v>55-64</v>
      </c>
      <c r="AJ949" s="11">
        <f>YEAR(tbl_LoanData[[#This Row],[Application Date]])</f>
        <v>2023</v>
      </c>
      <c r="AK949" s="11" t="str">
        <f>TEXT(tbl_LoanData[[#This Row],[Application Date]],"MMMM")</f>
        <v>June</v>
      </c>
      <c r="AL949" s="12">
        <f>DATE(YEAR(tbl_LoanData[[#This Row],[Application Date]]),MONTH(tbl_LoanData[[#This Row],[Application Date]]),1)</f>
        <v>45078</v>
      </c>
      <c r="AM949" s="14">
        <f ca="1">IF(AND(tbl_LoanData[[#This Row],[Application Date]]&gt;=EOMONTH(TODAY(),-1)+1,tbl_LoanData[[#This Row],[Application Date]]&lt;=TODAY()),tbl_LoanData[[#This Row],[Loan Amount]],0)</f>
        <v>0</v>
      </c>
      <c r="AN949" s="14">
        <f>tbl_LoanData[[#This Row],[Amount Paid]]-(Q949-X949)</f>
        <v>644245.60000000009</v>
      </c>
      <c r="AO949" s="14">
        <f>IF(tbl_LoanData[[#This Row],[Application Status]]="Approved",1,0)</f>
        <v>1</v>
      </c>
      <c r="AP949" s="22" t="str">
        <f t="shared" ca="1" si="43"/>
        <v/>
      </c>
      <c r="AQ949" s="22" t="str">
        <f t="shared" ca="1" si="44"/>
        <v/>
      </c>
    </row>
    <row r="950" spans="1:43" ht="14.4" customHeight="1" x14ac:dyDescent="0.3">
      <c r="A950" s="2" t="s">
        <v>9771</v>
      </c>
      <c r="B950" s="2" t="s">
        <v>9772</v>
      </c>
      <c r="C950" s="2" t="s">
        <v>655</v>
      </c>
      <c r="D950" s="2" t="s">
        <v>82</v>
      </c>
      <c r="E950" s="2" t="s">
        <v>293</v>
      </c>
      <c r="F950" s="2">
        <v>24</v>
      </c>
      <c r="G950" s="2" t="s">
        <v>69</v>
      </c>
      <c r="H950" s="2" t="s">
        <v>313</v>
      </c>
      <c r="I950" s="2" t="s">
        <v>44</v>
      </c>
      <c r="J950" s="3">
        <v>45088</v>
      </c>
      <c r="K950" s="3"/>
      <c r="L950" s="2" t="s">
        <v>36</v>
      </c>
      <c r="M950" s="2" t="s">
        <v>111</v>
      </c>
      <c r="N950" s="2" t="s">
        <v>350</v>
      </c>
      <c r="O950" s="4">
        <v>2105000</v>
      </c>
      <c r="P950" s="4">
        <v>407000</v>
      </c>
      <c r="Q950" s="4">
        <v>1698000</v>
      </c>
      <c r="R950" s="2">
        <v>48</v>
      </c>
      <c r="S950" s="5">
        <v>5.86</v>
      </c>
      <c r="T950" s="4">
        <v>43666.9</v>
      </c>
      <c r="U950" s="2" t="s">
        <v>113</v>
      </c>
      <c r="V950" s="2" t="s">
        <v>97</v>
      </c>
      <c r="W950" s="4">
        <v>0</v>
      </c>
      <c r="X950" s="4">
        <v>0</v>
      </c>
      <c r="Y950" s="4">
        <v>2096011.2</v>
      </c>
      <c r="Z950" s="2">
        <v>0</v>
      </c>
      <c r="AA950" s="2" t="s">
        <v>97</v>
      </c>
      <c r="AB950" s="2" t="s">
        <v>15729</v>
      </c>
      <c r="AC950" s="2" t="s">
        <v>87</v>
      </c>
      <c r="AD950" s="2" t="s">
        <v>76</v>
      </c>
      <c r="AE950" s="5">
        <v>80.67</v>
      </c>
      <c r="AF950" s="2">
        <v>0</v>
      </c>
      <c r="AG950" s="2" t="s">
        <v>97</v>
      </c>
      <c r="AH950" s="2"/>
      <c r="AI950" s="6" t="str">
        <f t="shared" si="42"/>
        <v>18-24</v>
      </c>
      <c r="AJ950" s="11">
        <f>YEAR(tbl_LoanData[[#This Row],[Application Date]])</f>
        <v>2023</v>
      </c>
      <c r="AK950" s="11" t="str">
        <f>TEXT(tbl_LoanData[[#This Row],[Application Date]],"MMMM")</f>
        <v>June</v>
      </c>
      <c r="AL950" s="12">
        <f>DATE(YEAR(tbl_LoanData[[#This Row],[Application Date]]),MONTH(tbl_LoanData[[#This Row],[Application Date]]),1)</f>
        <v>45078</v>
      </c>
      <c r="AM950" s="14">
        <f ca="1">IF(AND(tbl_LoanData[[#This Row],[Application Date]]&gt;=EOMONTH(TODAY(),-1)+1,tbl_LoanData[[#This Row],[Application Date]]&lt;=TODAY()),tbl_LoanData[[#This Row],[Loan Amount]],0)</f>
        <v>0</v>
      </c>
      <c r="AN950" s="14">
        <f>tbl_LoanData[[#This Row],[Amount Paid]]-(Q950-X950)</f>
        <v>-1698000</v>
      </c>
      <c r="AO950" s="14">
        <f>IF(tbl_LoanData[[#This Row],[Application Status]]="Approved",1,0)</f>
        <v>0</v>
      </c>
      <c r="AP950" s="22" t="str">
        <f t="shared" ca="1" si="43"/>
        <v/>
      </c>
      <c r="AQ950" s="22" t="str">
        <f t="shared" ca="1" si="44"/>
        <v/>
      </c>
    </row>
    <row r="951" spans="1:43" x14ac:dyDescent="0.3">
      <c r="A951" s="2" t="s">
        <v>9791</v>
      </c>
      <c r="B951" s="2" t="s">
        <v>9792</v>
      </c>
      <c r="C951" s="2" t="s">
        <v>668</v>
      </c>
      <c r="D951" s="2" t="s">
        <v>254</v>
      </c>
      <c r="E951" s="2" t="s">
        <v>189</v>
      </c>
      <c r="F951" s="2">
        <v>30</v>
      </c>
      <c r="G951" s="2" t="s">
        <v>69</v>
      </c>
      <c r="H951" s="2" t="s">
        <v>126</v>
      </c>
      <c r="I951" s="2" t="s">
        <v>44</v>
      </c>
      <c r="J951" s="3">
        <v>45078</v>
      </c>
      <c r="K951" s="3">
        <v>45099</v>
      </c>
      <c r="L951" s="2" t="s">
        <v>38</v>
      </c>
      <c r="M951" s="2" t="s">
        <v>111</v>
      </c>
      <c r="N951" s="2" t="s">
        <v>112</v>
      </c>
      <c r="O951" s="4">
        <v>1358000</v>
      </c>
      <c r="P951" s="4">
        <v>163300</v>
      </c>
      <c r="Q951" s="4">
        <v>1194700</v>
      </c>
      <c r="R951" s="2">
        <v>36</v>
      </c>
      <c r="S951" s="5">
        <v>12.45</v>
      </c>
      <c r="T951" s="4">
        <v>45581.120000000003</v>
      </c>
      <c r="U951" s="2" t="s">
        <v>73</v>
      </c>
      <c r="V951" s="2" t="s">
        <v>33</v>
      </c>
      <c r="W951" s="4">
        <v>1640920.45</v>
      </c>
      <c r="X951" s="4">
        <v>0</v>
      </c>
      <c r="Y951" s="4">
        <v>1640920.45</v>
      </c>
      <c r="Z951" s="2">
        <v>0</v>
      </c>
      <c r="AA951" s="2" t="s">
        <v>56</v>
      </c>
      <c r="AB951" s="2" t="s">
        <v>15730</v>
      </c>
      <c r="AC951" s="2" t="s">
        <v>213</v>
      </c>
      <c r="AD951" s="2" t="s">
        <v>76</v>
      </c>
      <c r="AE951" s="5">
        <v>87.97</v>
      </c>
      <c r="AF951" s="2">
        <v>0</v>
      </c>
      <c r="AG951" s="2" t="s">
        <v>77</v>
      </c>
      <c r="AH951" s="2">
        <v>21</v>
      </c>
      <c r="AI951" s="6" t="str">
        <f t="shared" si="42"/>
        <v>25-34</v>
      </c>
      <c r="AJ951" s="11">
        <f>YEAR(tbl_LoanData[[#This Row],[Application Date]])</f>
        <v>2023</v>
      </c>
      <c r="AK951" s="11" t="str">
        <f>TEXT(tbl_LoanData[[#This Row],[Application Date]],"MMMM")</f>
        <v>June</v>
      </c>
      <c r="AL951" s="12">
        <f>DATE(YEAR(tbl_LoanData[[#This Row],[Application Date]]),MONTH(tbl_LoanData[[#This Row],[Application Date]]),1)</f>
        <v>45078</v>
      </c>
      <c r="AM951" s="14">
        <f ca="1">IF(AND(tbl_LoanData[[#This Row],[Application Date]]&gt;=EOMONTH(TODAY(),-1)+1,tbl_LoanData[[#This Row],[Application Date]]&lt;=TODAY()),tbl_LoanData[[#This Row],[Loan Amount]],0)</f>
        <v>0</v>
      </c>
      <c r="AN951" s="14">
        <f>tbl_LoanData[[#This Row],[Amount Paid]]-(Q951-X951)</f>
        <v>446220.44999999995</v>
      </c>
      <c r="AO951" s="14">
        <f>IF(tbl_LoanData[[#This Row],[Application Status]]="Approved",1,0)</f>
        <v>1</v>
      </c>
      <c r="AP951" s="22" t="str">
        <f t="shared" ca="1" si="43"/>
        <v/>
      </c>
      <c r="AQ951" s="22" t="str">
        <f t="shared" ca="1" si="44"/>
        <v/>
      </c>
    </row>
    <row r="952" spans="1:43" x14ac:dyDescent="0.3">
      <c r="A952" s="2" t="s">
        <v>9793</v>
      </c>
      <c r="B952" s="2" t="s">
        <v>9794</v>
      </c>
      <c r="C952" s="2" t="s">
        <v>109</v>
      </c>
      <c r="D952" s="2" t="s">
        <v>176</v>
      </c>
      <c r="E952" s="2" t="s">
        <v>117</v>
      </c>
      <c r="F952" s="2">
        <v>57</v>
      </c>
      <c r="G952" s="2" t="s">
        <v>83</v>
      </c>
      <c r="H952" s="2" t="s">
        <v>211</v>
      </c>
      <c r="I952" s="2" t="s">
        <v>50</v>
      </c>
      <c r="J952" s="3">
        <v>45079</v>
      </c>
      <c r="K952" s="3">
        <v>45099</v>
      </c>
      <c r="L952" s="2" t="s">
        <v>36</v>
      </c>
      <c r="M952" s="2" t="s">
        <v>85</v>
      </c>
      <c r="N952" s="2" t="s">
        <v>344</v>
      </c>
      <c r="O952" s="4">
        <v>847000</v>
      </c>
      <c r="P952" s="4">
        <v>264900</v>
      </c>
      <c r="Q952" s="4">
        <v>582100</v>
      </c>
      <c r="R952" s="2">
        <v>36</v>
      </c>
      <c r="S952" s="5">
        <v>7.57</v>
      </c>
      <c r="T952" s="4">
        <v>19841.53</v>
      </c>
      <c r="U952" s="2" t="s">
        <v>73</v>
      </c>
      <c r="V952" s="2" t="s">
        <v>33</v>
      </c>
      <c r="W952" s="4">
        <v>714294.91</v>
      </c>
      <c r="X952" s="4">
        <v>0</v>
      </c>
      <c r="Y952" s="4">
        <v>714294.91</v>
      </c>
      <c r="Z952" s="2">
        <v>0</v>
      </c>
      <c r="AA952" s="2" t="s">
        <v>56</v>
      </c>
      <c r="AB952" s="2" t="s">
        <v>15728</v>
      </c>
      <c r="AC952" s="2" t="s">
        <v>129</v>
      </c>
      <c r="AD952" s="2" t="s">
        <v>76</v>
      </c>
      <c r="AE952" s="5">
        <v>68.72</v>
      </c>
      <c r="AF952" s="2">
        <v>0</v>
      </c>
      <c r="AG952" s="2" t="s">
        <v>77</v>
      </c>
      <c r="AH952" s="2">
        <v>20</v>
      </c>
      <c r="AI952" s="6" t="str">
        <f t="shared" si="42"/>
        <v>55-64</v>
      </c>
      <c r="AJ952" s="11">
        <f>YEAR(tbl_LoanData[[#This Row],[Application Date]])</f>
        <v>2023</v>
      </c>
      <c r="AK952" s="11" t="str">
        <f>TEXT(tbl_LoanData[[#This Row],[Application Date]],"MMMM")</f>
        <v>June</v>
      </c>
      <c r="AL952" s="12">
        <f>DATE(YEAR(tbl_LoanData[[#This Row],[Application Date]]),MONTH(tbl_LoanData[[#This Row],[Application Date]]),1)</f>
        <v>45078</v>
      </c>
      <c r="AM952" s="14">
        <f ca="1">IF(AND(tbl_LoanData[[#This Row],[Application Date]]&gt;=EOMONTH(TODAY(),-1)+1,tbl_LoanData[[#This Row],[Application Date]]&lt;=TODAY()),tbl_LoanData[[#This Row],[Loan Amount]],0)</f>
        <v>0</v>
      </c>
      <c r="AN952" s="14">
        <f>tbl_LoanData[[#This Row],[Amount Paid]]-(Q952-X952)</f>
        <v>132194.91000000003</v>
      </c>
      <c r="AO952" s="14">
        <f>IF(tbl_LoanData[[#This Row],[Application Status]]="Approved",1,0)</f>
        <v>1</v>
      </c>
      <c r="AP952" s="22" t="str">
        <f t="shared" ca="1" si="43"/>
        <v/>
      </c>
      <c r="AQ952" s="22" t="str">
        <f t="shared" ca="1" si="44"/>
        <v/>
      </c>
    </row>
    <row r="953" spans="1:43" ht="14.4" customHeight="1" x14ac:dyDescent="0.3">
      <c r="A953" s="2" t="s">
        <v>9813</v>
      </c>
      <c r="B953" s="2" t="s">
        <v>9814</v>
      </c>
      <c r="C953" s="2" t="s">
        <v>560</v>
      </c>
      <c r="D953" s="2" t="s">
        <v>268</v>
      </c>
      <c r="E953" s="2" t="s">
        <v>134</v>
      </c>
      <c r="F953" s="2">
        <v>32</v>
      </c>
      <c r="G953" s="2" t="s">
        <v>69</v>
      </c>
      <c r="H953" s="2" t="s">
        <v>278</v>
      </c>
      <c r="I953" s="2" t="s">
        <v>45</v>
      </c>
      <c r="J953" s="3">
        <v>45081</v>
      </c>
      <c r="K953" s="3">
        <v>45102</v>
      </c>
      <c r="L953" s="2" t="s">
        <v>39</v>
      </c>
      <c r="M953" s="2" t="s">
        <v>85</v>
      </c>
      <c r="N953" s="2" t="s">
        <v>373</v>
      </c>
      <c r="O953" s="4">
        <v>1771000</v>
      </c>
      <c r="P953" s="4">
        <v>461400</v>
      </c>
      <c r="Q953" s="4">
        <v>1309600</v>
      </c>
      <c r="R953" s="2">
        <v>18</v>
      </c>
      <c r="S953" s="5">
        <v>12.89</v>
      </c>
      <c r="T953" s="4">
        <v>86822.84</v>
      </c>
      <c r="U953" s="2" t="s">
        <v>73</v>
      </c>
      <c r="V953" s="2" t="s">
        <v>33</v>
      </c>
      <c r="W953" s="4">
        <v>1562811.16</v>
      </c>
      <c r="X953" s="4">
        <v>0</v>
      </c>
      <c r="Y953" s="4">
        <v>1562811.16</v>
      </c>
      <c r="Z953" s="2">
        <v>0</v>
      </c>
      <c r="AA953" s="2" t="s">
        <v>56</v>
      </c>
      <c r="AB953" s="2" t="s">
        <v>15729</v>
      </c>
      <c r="AC953" s="2" t="s">
        <v>75</v>
      </c>
      <c r="AD953" s="2" t="s">
        <v>76</v>
      </c>
      <c r="AE953" s="5">
        <v>73.95</v>
      </c>
      <c r="AF953" s="2">
        <v>0</v>
      </c>
      <c r="AG953" s="2" t="s">
        <v>77</v>
      </c>
      <c r="AH953" s="2">
        <v>21</v>
      </c>
      <c r="AI953" s="6" t="str">
        <f t="shared" si="42"/>
        <v>25-34</v>
      </c>
      <c r="AJ953" s="11">
        <f>YEAR(tbl_LoanData[[#This Row],[Application Date]])</f>
        <v>2023</v>
      </c>
      <c r="AK953" s="11" t="str">
        <f>TEXT(tbl_LoanData[[#This Row],[Application Date]],"MMMM")</f>
        <v>June</v>
      </c>
      <c r="AL953" s="12">
        <f>DATE(YEAR(tbl_LoanData[[#This Row],[Application Date]]),MONTH(tbl_LoanData[[#This Row],[Application Date]]),1)</f>
        <v>45078</v>
      </c>
      <c r="AM953" s="14">
        <f ca="1">IF(AND(tbl_LoanData[[#This Row],[Application Date]]&gt;=EOMONTH(TODAY(),-1)+1,tbl_LoanData[[#This Row],[Application Date]]&lt;=TODAY()),tbl_LoanData[[#This Row],[Loan Amount]],0)</f>
        <v>0</v>
      </c>
      <c r="AN953" s="14">
        <f>tbl_LoanData[[#This Row],[Amount Paid]]-(Q953-X953)</f>
        <v>253211.15999999992</v>
      </c>
      <c r="AO953" s="14">
        <f>IF(tbl_LoanData[[#This Row],[Application Status]]="Approved",1,0)</f>
        <v>1</v>
      </c>
      <c r="AP953" s="22" t="str">
        <f t="shared" ca="1" si="43"/>
        <v/>
      </c>
      <c r="AQ953" s="22" t="str">
        <f t="shared" ca="1" si="44"/>
        <v/>
      </c>
    </row>
    <row r="954" spans="1:43" ht="14.4" customHeight="1" x14ac:dyDescent="0.3">
      <c r="A954" s="2" t="s">
        <v>9841</v>
      </c>
      <c r="B954" s="2" t="s">
        <v>9842</v>
      </c>
      <c r="C954" s="2" t="s">
        <v>149</v>
      </c>
      <c r="D954" s="2" t="s">
        <v>91</v>
      </c>
      <c r="E954" s="2" t="s">
        <v>284</v>
      </c>
      <c r="F954" s="2">
        <v>49</v>
      </c>
      <c r="G954" s="2" t="s">
        <v>83</v>
      </c>
      <c r="H954" s="2" t="s">
        <v>166</v>
      </c>
      <c r="I954" s="2" t="s">
        <v>46</v>
      </c>
      <c r="J954" s="3">
        <v>45099</v>
      </c>
      <c r="K954" s="3">
        <v>45116</v>
      </c>
      <c r="L954" s="2" t="s">
        <v>37</v>
      </c>
      <c r="M954" s="2" t="s">
        <v>104</v>
      </c>
      <c r="N954" s="2" t="s">
        <v>286</v>
      </c>
      <c r="O954" s="4">
        <v>146000</v>
      </c>
      <c r="P954" s="4">
        <v>42600</v>
      </c>
      <c r="Q954" s="4">
        <v>103400</v>
      </c>
      <c r="R954" s="2">
        <v>48</v>
      </c>
      <c r="S954" s="5">
        <v>13.46</v>
      </c>
      <c r="T954" s="4">
        <v>3313.97</v>
      </c>
      <c r="U954" s="2" t="s">
        <v>73</v>
      </c>
      <c r="V954" s="2" t="s">
        <v>74</v>
      </c>
      <c r="W954" s="4">
        <v>122616.89</v>
      </c>
      <c r="X954" s="4">
        <v>36453.67</v>
      </c>
      <c r="Y954" s="4">
        <v>159070.56</v>
      </c>
      <c r="Z954" s="2">
        <v>0</v>
      </c>
      <c r="AA954" s="2" t="s">
        <v>56</v>
      </c>
      <c r="AB954" s="2" t="s">
        <v>15731</v>
      </c>
      <c r="AC954" s="2" t="s">
        <v>129</v>
      </c>
      <c r="AD954" s="2" t="s">
        <v>76</v>
      </c>
      <c r="AE954" s="5">
        <v>70.819999999999993</v>
      </c>
      <c r="AF954" s="2">
        <v>0</v>
      </c>
      <c r="AG954" s="2" t="s">
        <v>77</v>
      </c>
      <c r="AH954" s="2">
        <v>17</v>
      </c>
      <c r="AI954" s="6" t="str">
        <f t="shared" si="42"/>
        <v>45-54</v>
      </c>
      <c r="AJ954" s="11">
        <f>YEAR(tbl_LoanData[[#This Row],[Application Date]])</f>
        <v>2023</v>
      </c>
      <c r="AK954" s="11" t="str">
        <f>TEXT(tbl_LoanData[[#This Row],[Application Date]],"MMMM")</f>
        <v>June</v>
      </c>
      <c r="AL954" s="12">
        <f>DATE(YEAR(tbl_LoanData[[#This Row],[Application Date]]),MONTH(tbl_LoanData[[#This Row],[Application Date]]),1)</f>
        <v>45078</v>
      </c>
      <c r="AM954" s="14">
        <f ca="1">IF(AND(tbl_LoanData[[#This Row],[Application Date]]&gt;=EOMONTH(TODAY(),-1)+1,tbl_LoanData[[#This Row],[Application Date]]&lt;=TODAY()),tbl_LoanData[[#This Row],[Loan Amount]],0)</f>
        <v>0</v>
      </c>
      <c r="AN954" s="14">
        <f>tbl_LoanData[[#This Row],[Amount Paid]]-(Q954-X954)</f>
        <v>55670.559999999998</v>
      </c>
      <c r="AO954" s="14">
        <f>IF(tbl_LoanData[[#This Row],[Application Status]]="Approved",1,0)</f>
        <v>1</v>
      </c>
      <c r="AP954" s="22" t="str">
        <f t="shared" ca="1" si="43"/>
        <v/>
      </c>
      <c r="AQ954" s="22" t="str">
        <f t="shared" ca="1" si="44"/>
        <v/>
      </c>
    </row>
    <row r="955" spans="1:43" ht="14.4" customHeight="1" x14ac:dyDescent="0.3">
      <c r="A955" s="2" t="s">
        <v>10165</v>
      </c>
      <c r="B955" s="2" t="s">
        <v>10166</v>
      </c>
      <c r="C955" s="2" t="s">
        <v>208</v>
      </c>
      <c r="D955" s="2" t="s">
        <v>232</v>
      </c>
      <c r="E955" s="2" t="s">
        <v>67</v>
      </c>
      <c r="F955" s="2">
        <v>52</v>
      </c>
      <c r="G955" s="2" t="s">
        <v>69</v>
      </c>
      <c r="H955" s="2" t="s">
        <v>211</v>
      </c>
      <c r="I955" s="2" t="s">
        <v>50</v>
      </c>
      <c r="J955" s="3">
        <v>45091</v>
      </c>
      <c r="K955" s="3">
        <v>45093</v>
      </c>
      <c r="L955" s="2" t="s">
        <v>37</v>
      </c>
      <c r="M955" s="2" t="s">
        <v>199</v>
      </c>
      <c r="N955" s="2" t="s">
        <v>319</v>
      </c>
      <c r="O955" s="4">
        <v>245000</v>
      </c>
      <c r="P955" s="4">
        <v>33900</v>
      </c>
      <c r="Q955" s="4">
        <v>211100</v>
      </c>
      <c r="R955" s="2">
        <v>18</v>
      </c>
      <c r="S955" s="5">
        <v>12.64</v>
      </c>
      <c r="T955" s="4">
        <v>13951.36</v>
      </c>
      <c r="U955" s="2" t="s">
        <v>73</v>
      </c>
      <c r="V955" s="2" t="s">
        <v>34</v>
      </c>
      <c r="W955" s="4">
        <v>181367.67999999999</v>
      </c>
      <c r="X955" s="4">
        <v>69756.88</v>
      </c>
      <c r="Y955" s="4">
        <v>251124.56</v>
      </c>
      <c r="Z955" s="2">
        <v>145</v>
      </c>
      <c r="AA955" s="2" t="s">
        <v>60</v>
      </c>
      <c r="AB955" s="2" t="s">
        <v>15732</v>
      </c>
      <c r="AC955" s="2" t="s">
        <v>121</v>
      </c>
      <c r="AD955" s="2" t="s">
        <v>76</v>
      </c>
      <c r="AE955" s="5">
        <v>86.16</v>
      </c>
      <c r="AF955" s="2">
        <v>5</v>
      </c>
      <c r="AG955" s="2" t="s">
        <v>130</v>
      </c>
      <c r="AH955" s="2">
        <v>2</v>
      </c>
      <c r="AI955" s="6" t="str">
        <f t="shared" si="42"/>
        <v>45-54</v>
      </c>
      <c r="AJ955" s="11">
        <f>YEAR(tbl_LoanData[[#This Row],[Application Date]])</f>
        <v>2023</v>
      </c>
      <c r="AK955" s="11" t="str">
        <f>TEXT(tbl_LoanData[[#This Row],[Application Date]],"MMMM")</f>
        <v>June</v>
      </c>
      <c r="AL955" s="12">
        <f>DATE(YEAR(tbl_LoanData[[#This Row],[Application Date]]),MONTH(tbl_LoanData[[#This Row],[Application Date]]),1)</f>
        <v>45078</v>
      </c>
      <c r="AM955" s="14">
        <f ca="1">IF(AND(tbl_LoanData[[#This Row],[Application Date]]&gt;=EOMONTH(TODAY(),-1)+1,tbl_LoanData[[#This Row],[Application Date]]&lt;=TODAY()),tbl_LoanData[[#This Row],[Loan Amount]],0)</f>
        <v>0</v>
      </c>
      <c r="AN955" s="14">
        <f>tbl_LoanData[[#This Row],[Amount Paid]]-(Q955-X955)</f>
        <v>40024.559999999998</v>
      </c>
      <c r="AO955" s="14">
        <f>IF(tbl_LoanData[[#This Row],[Application Status]]="Approved",1,0)</f>
        <v>1</v>
      </c>
      <c r="AP955" s="22" t="str">
        <f t="shared" ca="1" si="43"/>
        <v/>
      </c>
      <c r="AQ955" s="22" t="str">
        <f t="shared" ca="1" si="44"/>
        <v/>
      </c>
    </row>
    <row r="956" spans="1:43" ht="14.4" customHeight="1" x14ac:dyDescent="0.3">
      <c r="A956" s="2" t="s">
        <v>10183</v>
      </c>
      <c r="B956" s="2" t="s">
        <v>10184</v>
      </c>
      <c r="C956" s="2" t="s">
        <v>401</v>
      </c>
      <c r="D956" s="2" t="s">
        <v>182</v>
      </c>
      <c r="E956" s="2" t="s">
        <v>68</v>
      </c>
      <c r="F956" s="2">
        <v>22</v>
      </c>
      <c r="G956" s="2" t="s">
        <v>83</v>
      </c>
      <c r="H956" s="2" t="s">
        <v>172</v>
      </c>
      <c r="I956" s="2" t="s">
        <v>45</v>
      </c>
      <c r="J956" s="3">
        <v>45101</v>
      </c>
      <c r="K956" s="3"/>
      <c r="L956" s="2" t="s">
        <v>37</v>
      </c>
      <c r="M956" s="2" t="s">
        <v>260</v>
      </c>
      <c r="N956" s="2" t="s">
        <v>261</v>
      </c>
      <c r="O956" s="4">
        <v>166000</v>
      </c>
      <c r="P956" s="4">
        <v>33100</v>
      </c>
      <c r="Q956" s="4">
        <v>132900</v>
      </c>
      <c r="R956" s="2">
        <v>48</v>
      </c>
      <c r="S956" s="5">
        <v>8.36</v>
      </c>
      <c r="T956" s="4">
        <v>3694.62</v>
      </c>
      <c r="U956" s="2" t="s">
        <v>96</v>
      </c>
      <c r="V956" s="2" t="s">
        <v>97</v>
      </c>
      <c r="W956" s="4">
        <v>0</v>
      </c>
      <c r="X956" s="4">
        <v>0</v>
      </c>
      <c r="Y956" s="4">
        <v>177341.76</v>
      </c>
      <c r="Z956" s="2">
        <v>0</v>
      </c>
      <c r="AA956" s="2" t="s">
        <v>97</v>
      </c>
      <c r="AB956" s="2" t="s">
        <v>15734</v>
      </c>
      <c r="AC956" s="2" t="s">
        <v>213</v>
      </c>
      <c r="AD956" s="2" t="s">
        <v>76</v>
      </c>
      <c r="AE956" s="5">
        <v>80.06</v>
      </c>
      <c r="AF956" s="2">
        <v>0</v>
      </c>
      <c r="AG956" s="2" t="s">
        <v>97</v>
      </c>
      <c r="AH956" s="2"/>
      <c r="AI956" s="6" t="str">
        <f t="shared" si="42"/>
        <v>18-24</v>
      </c>
      <c r="AJ956" s="11">
        <f>YEAR(tbl_LoanData[[#This Row],[Application Date]])</f>
        <v>2023</v>
      </c>
      <c r="AK956" s="11" t="str">
        <f>TEXT(tbl_LoanData[[#This Row],[Application Date]],"MMMM")</f>
        <v>June</v>
      </c>
      <c r="AL956" s="12">
        <f>DATE(YEAR(tbl_LoanData[[#This Row],[Application Date]]),MONTH(tbl_LoanData[[#This Row],[Application Date]]),1)</f>
        <v>45078</v>
      </c>
      <c r="AM956" s="14">
        <f ca="1">IF(AND(tbl_LoanData[[#This Row],[Application Date]]&gt;=EOMONTH(TODAY(),-1)+1,tbl_LoanData[[#This Row],[Application Date]]&lt;=TODAY()),tbl_LoanData[[#This Row],[Loan Amount]],0)</f>
        <v>0</v>
      </c>
      <c r="AN956" s="14">
        <f>tbl_LoanData[[#This Row],[Amount Paid]]-(Q956-X956)</f>
        <v>-132900</v>
      </c>
      <c r="AO956" s="14">
        <f>IF(tbl_LoanData[[#This Row],[Application Status]]="Approved",1,0)</f>
        <v>0</v>
      </c>
      <c r="AP956" s="22" t="str">
        <f t="shared" ca="1" si="43"/>
        <v/>
      </c>
      <c r="AQ956" s="22" t="str">
        <f t="shared" ca="1" si="44"/>
        <v/>
      </c>
    </row>
    <row r="957" spans="1:43" ht="14.4" customHeight="1" x14ac:dyDescent="0.3">
      <c r="A957" s="2" t="s">
        <v>10411</v>
      </c>
      <c r="B957" s="2" t="s">
        <v>10412</v>
      </c>
      <c r="C957" s="2" t="s">
        <v>322</v>
      </c>
      <c r="D957" s="2" t="s">
        <v>311</v>
      </c>
      <c r="E957" s="2" t="s">
        <v>209</v>
      </c>
      <c r="F957" s="2">
        <v>35</v>
      </c>
      <c r="G957" s="2" t="s">
        <v>83</v>
      </c>
      <c r="H957" s="2" t="s">
        <v>516</v>
      </c>
      <c r="I957" s="2" t="s">
        <v>53</v>
      </c>
      <c r="J957" s="3">
        <v>45091</v>
      </c>
      <c r="K957" s="3">
        <v>45093</v>
      </c>
      <c r="L957" s="2" t="s">
        <v>37</v>
      </c>
      <c r="M957" s="2" t="s">
        <v>104</v>
      </c>
      <c r="N957" s="2" t="s">
        <v>192</v>
      </c>
      <c r="O957" s="4">
        <v>134000</v>
      </c>
      <c r="P957" s="4">
        <v>49500</v>
      </c>
      <c r="Q957" s="4">
        <v>84500</v>
      </c>
      <c r="R957" s="2">
        <v>48</v>
      </c>
      <c r="S957" s="5">
        <v>7.78</v>
      </c>
      <c r="T957" s="4">
        <v>2308.2600000000002</v>
      </c>
      <c r="U957" s="2" t="s">
        <v>73</v>
      </c>
      <c r="V957" s="2" t="s">
        <v>74</v>
      </c>
      <c r="W957" s="4">
        <v>87713.88</v>
      </c>
      <c r="X957" s="4">
        <v>23082.52</v>
      </c>
      <c r="Y957" s="4">
        <v>110796.4</v>
      </c>
      <c r="Z957" s="2">
        <v>0</v>
      </c>
      <c r="AA957" s="2" t="s">
        <v>56</v>
      </c>
      <c r="AB957" s="2" t="s">
        <v>15735</v>
      </c>
      <c r="AC957" s="2" t="s">
        <v>360</v>
      </c>
      <c r="AD957" s="2" t="s">
        <v>76</v>
      </c>
      <c r="AE957" s="5">
        <v>63.06</v>
      </c>
      <c r="AF957" s="2">
        <v>0</v>
      </c>
      <c r="AG957" s="2" t="s">
        <v>77</v>
      </c>
      <c r="AH957" s="2">
        <v>2</v>
      </c>
      <c r="AI957" s="6" t="str">
        <f t="shared" si="42"/>
        <v>35-44</v>
      </c>
      <c r="AJ957" s="11">
        <f>YEAR(tbl_LoanData[[#This Row],[Application Date]])</f>
        <v>2023</v>
      </c>
      <c r="AK957" s="11" t="str">
        <f>TEXT(tbl_LoanData[[#This Row],[Application Date]],"MMMM")</f>
        <v>June</v>
      </c>
      <c r="AL957" s="12">
        <f>DATE(YEAR(tbl_LoanData[[#This Row],[Application Date]]),MONTH(tbl_LoanData[[#This Row],[Application Date]]),1)</f>
        <v>45078</v>
      </c>
      <c r="AM957" s="14">
        <f ca="1">IF(AND(tbl_LoanData[[#This Row],[Application Date]]&gt;=EOMONTH(TODAY(),-1)+1,tbl_LoanData[[#This Row],[Application Date]]&lt;=TODAY()),tbl_LoanData[[#This Row],[Loan Amount]],0)</f>
        <v>0</v>
      </c>
      <c r="AN957" s="14">
        <f>tbl_LoanData[[#This Row],[Amount Paid]]-(Q957-X957)</f>
        <v>26296.400000000009</v>
      </c>
      <c r="AO957" s="14">
        <f>IF(tbl_LoanData[[#This Row],[Application Status]]="Approved",1,0)</f>
        <v>1</v>
      </c>
      <c r="AP957" s="22" t="str">
        <f t="shared" ca="1" si="43"/>
        <v/>
      </c>
      <c r="AQ957" s="22" t="str">
        <f t="shared" ca="1" si="44"/>
        <v/>
      </c>
    </row>
    <row r="958" spans="1:43" ht="14.4" customHeight="1" x14ac:dyDescent="0.3">
      <c r="A958" s="2" t="s">
        <v>10427</v>
      </c>
      <c r="B958" s="2" t="s">
        <v>10428</v>
      </c>
      <c r="C958" s="2" t="s">
        <v>379</v>
      </c>
      <c r="D958" s="2" t="s">
        <v>118</v>
      </c>
      <c r="E958" s="2" t="s">
        <v>92</v>
      </c>
      <c r="F958" s="2">
        <v>38</v>
      </c>
      <c r="G958" s="2" t="s">
        <v>69</v>
      </c>
      <c r="H958" s="2" t="s">
        <v>244</v>
      </c>
      <c r="I958" s="2" t="s">
        <v>48</v>
      </c>
      <c r="J958" s="3">
        <v>45082</v>
      </c>
      <c r="K958" s="3">
        <v>45098</v>
      </c>
      <c r="L958" s="2" t="s">
        <v>40</v>
      </c>
      <c r="M958" s="2" t="s">
        <v>157</v>
      </c>
      <c r="N958" s="2" t="s">
        <v>328</v>
      </c>
      <c r="O958" s="4">
        <v>1407000</v>
      </c>
      <c r="P958" s="4">
        <v>187100</v>
      </c>
      <c r="Q958" s="4">
        <v>1219900</v>
      </c>
      <c r="R958" s="2">
        <v>60</v>
      </c>
      <c r="S958" s="5">
        <v>13.11</v>
      </c>
      <c r="T958" s="4">
        <v>33659.07</v>
      </c>
      <c r="U958" s="2" t="s">
        <v>73</v>
      </c>
      <c r="V958" s="2" t="s">
        <v>74</v>
      </c>
      <c r="W958" s="4">
        <v>1178067.45</v>
      </c>
      <c r="X958" s="4">
        <v>841477</v>
      </c>
      <c r="Y958" s="4">
        <v>2019544.45</v>
      </c>
      <c r="Z958" s="2">
        <v>87</v>
      </c>
      <c r="AA958" s="2" t="s">
        <v>59</v>
      </c>
      <c r="AB958" s="2" t="s">
        <v>15735</v>
      </c>
      <c r="AC958" s="2" t="s">
        <v>332</v>
      </c>
      <c r="AD958" s="2" t="s">
        <v>76</v>
      </c>
      <c r="AE958" s="5">
        <v>86.7</v>
      </c>
      <c r="AF958" s="2">
        <v>3</v>
      </c>
      <c r="AG958" s="2" t="s">
        <v>130</v>
      </c>
      <c r="AH958" s="2">
        <v>16</v>
      </c>
      <c r="AI958" s="6" t="str">
        <f t="shared" si="42"/>
        <v>35-44</v>
      </c>
      <c r="AJ958" s="11">
        <f>YEAR(tbl_LoanData[[#This Row],[Application Date]])</f>
        <v>2023</v>
      </c>
      <c r="AK958" s="11" t="str">
        <f>TEXT(tbl_LoanData[[#This Row],[Application Date]],"MMMM")</f>
        <v>June</v>
      </c>
      <c r="AL958" s="12">
        <f>DATE(YEAR(tbl_LoanData[[#This Row],[Application Date]]),MONTH(tbl_LoanData[[#This Row],[Application Date]]),1)</f>
        <v>45078</v>
      </c>
      <c r="AM958" s="14">
        <f ca="1">IF(AND(tbl_LoanData[[#This Row],[Application Date]]&gt;=EOMONTH(TODAY(),-1)+1,tbl_LoanData[[#This Row],[Application Date]]&lt;=TODAY()),tbl_LoanData[[#This Row],[Loan Amount]],0)</f>
        <v>0</v>
      </c>
      <c r="AN958" s="14">
        <f>tbl_LoanData[[#This Row],[Amount Paid]]-(Q958-X958)</f>
        <v>799644.45</v>
      </c>
      <c r="AO958" s="14">
        <f>IF(tbl_LoanData[[#This Row],[Application Status]]="Approved",1,0)</f>
        <v>1</v>
      </c>
      <c r="AP958" s="22" t="str">
        <f t="shared" ca="1" si="43"/>
        <v/>
      </c>
      <c r="AQ958" s="22" t="str">
        <f t="shared" ca="1" si="44"/>
        <v/>
      </c>
    </row>
    <row r="959" spans="1:43" x14ac:dyDescent="0.3">
      <c r="A959" s="2" t="s">
        <v>10533</v>
      </c>
      <c r="B959" s="2" t="s">
        <v>10534</v>
      </c>
      <c r="C959" s="2" t="s">
        <v>155</v>
      </c>
      <c r="D959" s="2" t="s">
        <v>209</v>
      </c>
      <c r="E959" s="2" t="s">
        <v>209</v>
      </c>
      <c r="F959" s="2">
        <v>32</v>
      </c>
      <c r="G959" s="2" t="s">
        <v>83</v>
      </c>
      <c r="H959" s="2" t="s">
        <v>398</v>
      </c>
      <c r="I959" s="2" t="s">
        <v>46</v>
      </c>
      <c r="J959" s="3">
        <v>45091</v>
      </c>
      <c r="K959" s="3">
        <v>45108</v>
      </c>
      <c r="L959" s="2" t="s">
        <v>39</v>
      </c>
      <c r="M959" s="2" t="s">
        <v>71</v>
      </c>
      <c r="N959" s="2" t="s">
        <v>294</v>
      </c>
      <c r="O959" s="4">
        <v>1801000</v>
      </c>
      <c r="P959" s="4">
        <v>506100</v>
      </c>
      <c r="Q959" s="4">
        <v>1294900</v>
      </c>
      <c r="R959" s="2">
        <v>60</v>
      </c>
      <c r="S959" s="5">
        <v>10.94</v>
      </c>
      <c r="T959" s="4">
        <v>33386.839999999997</v>
      </c>
      <c r="U959" s="2" t="s">
        <v>73</v>
      </c>
      <c r="V959" s="2" t="s">
        <v>74</v>
      </c>
      <c r="W959" s="4">
        <v>1201926.24</v>
      </c>
      <c r="X959" s="4">
        <v>801284.06</v>
      </c>
      <c r="Y959" s="4">
        <v>2003210.3</v>
      </c>
      <c r="Z959" s="2">
        <v>58</v>
      </c>
      <c r="AA959" s="2" t="s">
        <v>58</v>
      </c>
      <c r="AB959" s="2" t="s">
        <v>15733</v>
      </c>
      <c r="AC959" s="2" t="s">
        <v>213</v>
      </c>
      <c r="AD959" s="2" t="s">
        <v>76</v>
      </c>
      <c r="AE959" s="5">
        <v>71.900000000000006</v>
      </c>
      <c r="AF959" s="2">
        <v>2</v>
      </c>
      <c r="AG959" s="2" t="s">
        <v>15718</v>
      </c>
      <c r="AH959" s="2">
        <v>17</v>
      </c>
      <c r="AI959" s="6" t="str">
        <f t="shared" si="42"/>
        <v>25-34</v>
      </c>
      <c r="AJ959" s="11">
        <f>YEAR(tbl_LoanData[[#This Row],[Application Date]])</f>
        <v>2023</v>
      </c>
      <c r="AK959" s="11" t="str">
        <f>TEXT(tbl_LoanData[[#This Row],[Application Date]],"MMMM")</f>
        <v>June</v>
      </c>
      <c r="AL959" s="12">
        <f>DATE(YEAR(tbl_LoanData[[#This Row],[Application Date]]),MONTH(tbl_LoanData[[#This Row],[Application Date]]),1)</f>
        <v>45078</v>
      </c>
      <c r="AM959" s="14">
        <f ca="1">IF(AND(tbl_LoanData[[#This Row],[Application Date]]&gt;=EOMONTH(TODAY(),-1)+1,tbl_LoanData[[#This Row],[Application Date]]&lt;=TODAY()),tbl_LoanData[[#This Row],[Loan Amount]],0)</f>
        <v>0</v>
      </c>
      <c r="AN959" s="14">
        <f>tbl_LoanData[[#This Row],[Amount Paid]]-(Q959-X959)</f>
        <v>708310.3</v>
      </c>
      <c r="AO959" s="14">
        <f>IF(tbl_LoanData[[#This Row],[Application Status]]="Approved",1,0)</f>
        <v>1</v>
      </c>
      <c r="AP959" s="22" t="str">
        <f t="shared" ca="1" si="43"/>
        <v/>
      </c>
      <c r="AQ959" s="22" t="str">
        <f t="shared" ca="1" si="44"/>
        <v/>
      </c>
    </row>
    <row r="960" spans="1:43" ht="14.4" customHeight="1" x14ac:dyDescent="0.3">
      <c r="A960" s="2" t="s">
        <v>10605</v>
      </c>
      <c r="B960" s="2" t="s">
        <v>10606</v>
      </c>
      <c r="C960" s="2" t="s">
        <v>471</v>
      </c>
      <c r="D960" s="2" t="s">
        <v>189</v>
      </c>
      <c r="E960" s="2" t="s">
        <v>385</v>
      </c>
      <c r="F960" s="2">
        <v>28</v>
      </c>
      <c r="G960" s="2" t="s">
        <v>83</v>
      </c>
      <c r="H960" s="2" t="s">
        <v>224</v>
      </c>
      <c r="I960" s="2" t="s">
        <v>54</v>
      </c>
      <c r="J960" s="3">
        <v>45090</v>
      </c>
      <c r="K960" s="3">
        <v>45106</v>
      </c>
      <c r="L960" s="2" t="s">
        <v>39</v>
      </c>
      <c r="M960" s="2" t="s">
        <v>94</v>
      </c>
      <c r="N960" s="2" t="s">
        <v>418</v>
      </c>
      <c r="O960" s="4">
        <v>2269000</v>
      </c>
      <c r="P960" s="4">
        <v>766700</v>
      </c>
      <c r="Q960" s="4">
        <v>1502300</v>
      </c>
      <c r="R960" s="2">
        <v>36</v>
      </c>
      <c r="S960" s="5">
        <v>9.39</v>
      </c>
      <c r="T960" s="4">
        <v>53486.05</v>
      </c>
      <c r="U960" s="2" t="s">
        <v>73</v>
      </c>
      <c r="V960" s="2" t="s">
        <v>33</v>
      </c>
      <c r="W960" s="4">
        <v>1925497.91</v>
      </c>
      <c r="X960" s="4">
        <v>0</v>
      </c>
      <c r="Y960" s="4">
        <v>1925497.91</v>
      </c>
      <c r="Z960" s="2">
        <v>0</v>
      </c>
      <c r="AA960" s="2" t="s">
        <v>56</v>
      </c>
      <c r="AB960" s="2" t="s">
        <v>15736</v>
      </c>
      <c r="AC960" s="2" t="s">
        <v>87</v>
      </c>
      <c r="AD960" s="2" t="s">
        <v>76</v>
      </c>
      <c r="AE960" s="5">
        <v>66.209999999999994</v>
      </c>
      <c r="AF960" s="2">
        <v>0</v>
      </c>
      <c r="AG960" s="2" t="s">
        <v>77</v>
      </c>
      <c r="AH960" s="2">
        <v>16</v>
      </c>
      <c r="AI960" s="6" t="str">
        <f t="shared" si="42"/>
        <v>25-34</v>
      </c>
      <c r="AJ960" s="11">
        <f>YEAR(tbl_LoanData[[#This Row],[Application Date]])</f>
        <v>2023</v>
      </c>
      <c r="AK960" s="11" t="str">
        <f>TEXT(tbl_LoanData[[#This Row],[Application Date]],"MMMM")</f>
        <v>June</v>
      </c>
      <c r="AL960" s="12">
        <f>DATE(YEAR(tbl_LoanData[[#This Row],[Application Date]]),MONTH(tbl_LoanData[[#This Row],[Application Date]]),1)</f>
        <v>45078</v>
      </c>
      <c r="AM960" s="14">
        <f ca="1">IF(AND(tbl_LoanData[[#This Row],[Application Date]]&gt;=EOMONTH(TODAY(),-1)+1,tbl_LoanData[[#This Row],[Application Date]]&lt;=TODAY()),tbl_LoanData[[#This Row],[Loan Amount]],0)</f>
        <v>0</v>
      </c>
      <c r="AN960" s="14">
        <f>tbl_LoanData[[#This Row],[Amount Paid]]-(Q960-X960)</f>
        <v>423197.90999999992</v>
      </c>
      <c r="AO960" s="14">
        <f>IF(tbl_LoanData[[#This Row],[Application Status]]="Approved",1,0)</f>
        <v>1</v>
      </c>
      <c r="AP960" s="22" t="str">
        <f t="shared" ca="1" si="43"/>
        <v/>
      </c>
      <c r="AQ960" s="22" t="str">
        <f t="shared" ca="1" si="44"/>
        <v/>
      </c>
    </row>
    <row r="961" spans="1:43" ht="14.4" customHeight="1" x14ac:dyDescent="0.3">
      <c r="A961" s="2" t="s">
        <v>10651</v>
      </c>
      <c r="B961" s="2" t="s">
        <v>10652</v>
      </c>
      <c r="C961" s="2" t="s">
        <v>253</v>
      </c>
      <c r="D961" s="2" t="s">
        <v>117</v>
      </c>
      <c r="E961" s="2" t="s">
        <v>81</v>
      </c>
      <c r="F961" s="2">
        <v>54</v>
      </c>
      <c r="G961" s="2" t="s">
        <v>69</v>
      </c>
      <c r="H961" s="2" t="s">
        <v>269</v>
      </c>
      <c r="I961" s="2" t="s">
        <v>46</v>
      </c>
      <c r="J961" s="3">
        <v>45099</v>
      </c>
      <c r="K961" s="3"/>
      <c r="L961" s="2" t="s">
        <v>40</v>
      </c>
      <c r="M961" s="2" t="s">
        <v>85</v>
      </c>
      <c r="N961" s="2" t="s">
        <v>274</v>
      </c>
      <c r="O961" s="4">
        <v>1014000</v>
      </c>
      <c r="P961" s="4">
        <v>198800</v>
      </c>
      <c r="Q961" s="4">
        <v>815200</v>
      </c>
      <c r="R961" s="2">
        <v>60</v>
      </c>
      <c r="S961" s="5">
        <v>8.6999999999999993</v>
      </c>
      <c r="T961" s="4">
        <v>19496.87</v>
      </c>
      <c r="U961" s="2" t="s">
        <v>113</v>
      </c>
      <c r="V961" s="2" t="s">
        <v>97</v>
      </c>
      <c r="W961" s="4">
        <v>0</v>
      </c>
      <c r="X961" s="4">
        <v>0</v>
      </c>
      <c r="Y961" s="4">
        <v>1169812</v>
      </c>
      <c r="Z961" s="2">
        <v>0</v>
      </c>
      <c r="AA961" s="2" t="s">
        <v>97</v>
      </c>
      <c r="AB961" s="2" t="s">
        <v>15727</v>
      </c>
      <c r="AC961" s="2" t="s">
        <v>360</v>
      </c>
      <c r="AD961" s="2" t="s">
        <v>76</v>
      </c>
      <c r="AE961" s="5">
        <v>80.39</v>
      </c>
      <c r="AF961" s="2">
        <v>0</v>
      </c>
      <c r="AG961" s="2" t="s">
        <v>97</v>
      </c>
      <c r="AH961" s="2"/>
      <c r="AI961" s="6" t="str">
        <f t="shared" si="42"/>
        <v>45-54</v>
      </c>
      <c r="AJ961" s="11">
        <f>YEAR(tbl_LoanData[[#This Row],[Application Date]])</f>
        <v>2023</v>
      </c>
      <c r="AK961" s="11" t="str">
        <f>TEXT(tbl_LoanData[[#This Row],[Application Date]],"MMMM")</f>
        <v>June</v>
      </c>
      <c r="AL961" s="12">
        <f>DATE(YEAR(tbl_LoanData[[#This Row],[Application Date]]),MONTH(tbl_LoanData[[#This Row],[Application Date]]),1)</f>
        <v>45078</v>
      </c>
      <c r="AM961" s="14">
        <f ca="1">IF(AND(tbl_LoanData[[#This Row],[Application Date]]&gt;=EOMONTH(TODAY(),-1)+1,tbl_LoanData[[#This Row],[Application Date]]&lt;=TODAY()),tbl_LoanData[[#This Row],[Loan Amount]],0)</f>
        <v>0</v>
      </c>
      <c r="AN961" s="14">
        <f>tbl_LoanData[[#This Row],[Amount Paid]]-(Q961-X961)</f>
        <v>-815200</v>
      </c>
      <c r="AO961" s="14">
        <f>IF(tbl_LoanData[[#This Row],[Application Status]]="Approved",1,0)</f>
        <v>0</v>
      </c>
      <c r="AP961" s="22" t="str">
        <f t="shared" ca="1" si="43"/>
        <v/>
      </c>
      <c r="AQ961" s="22" t="str">
        <f t="shared" ca="1" si="44"/>
        <v/>
      </c>
    </row>
    <row r="962" spans="1:43" ht="14.4" customHeight="1" x14ac:dyDescent="0.3">
      <c r="A962" s="2" t="s">
        <v>10743</v>
      </c>
      <c r="B962" s="2" t="s">
        <v>10744</v>
      </c>
      <c r="C962" s="2" t="s">
        <v>621</v>
      </c>
      <c r="D962" s="2" t="s">
        <v>182</v>
      </c>
      <c r="E962" s="2" t="s">
        <v>102</v>
      </c>
      <c r="F962" s="2">
        <v>48</v>
      </c>
      <c r="G962" s="2" t="s">
        <v>69</v>
      </c>
      <c r="H962" s="2" t="s">
        <v>103</v>
      </c>
      <c r="I962" s="2" t="s">
        <v>43</v>
      </c>
      <c r="J962" s="3">
        <v>45079</v>
      </c>
      <c r="K962" s="3">
        <v>45083</v>
      </c>
      <c r="L962" s="2" t="s">
        <v>37</v>
      </c>
      <c r="M962" s="2" t="s">
        <v>260</v>
      </c>
      <c r="N962" s="2" t="s">
        <v>457</v>
      </c>
      <c r="O962" s="4">
        <v>247000</v>
      </c>
      <c r="P962" s="4">
        <v>70200</v>
      </c>
      <c r="Q962" s="4">
        <v>176800</v>
      </c>
      <c r="R962" s="2">
        <v>36</v>
      </c>
      <c r="S962" s="5">
        <v>8.0500000000000007</v>
      </c>
      <c r="T962" s="4">
        <v>6097.14</v>
      </c>
      <c r="U962" s="2" t="s">
        <v>73</v>
      </c>
      <c r="V962" s="2" t="s">
        <v>33</v>
      </c>
      <c r="W962" s="4">
        <v>219497.2</v>
      </c>
      <c r="X962" s="4">
        <v>0</v>
      </c>
      <c r="Y962" s="4">
        <v>219497.2</v>
      </c>
      <c r="Z962" s="2">
        <v>0</v>
      </c>
      <c r="AA962" s="2" t="s">
        <v>56</v>
      </c>
      <c r="AB962" s="2" t="s">
        <v>15735</v>
      </c>
      <c r="AC962" s="2" t="s">
        <v>332</v>
      </c>
      <c r="AD962" s="2" t="s">
        <v>76</v>
      </c>
      <c r="AE962" s="5">
        <v>71.58</v>
      </c>
      <c r="AF962" s="2">
        <v>0</v>
      </c>
      <c r="AG962" s="2" t="s">
        <v>77</v>
      </c>
      <c r="AH962" s="2">
        <v>4</v>
      </c>
      <c r="AI962" s="6" t="str">
        <f t="shared" ref="AI962:AI1025" si="45">IF(F962&lt;25,"18-24",IF(F962&lt;35,"25-34",IF(F962&lt;45,"35-44",IF(F962&lt;55,"45-54",IF(F962&lt;65,"55-64","65+")))))</f>
        <v>45-54</v>
      </c>
      <c r="AJ962" s="11">
        <f>YEAR(tbl_LoanData[[#This Row],[Application Date]])</f>
        <v>2023</v>
      </c>
      <c r="AK962" s="11" t="str">
        <f>TEXT(tbl_LoanData[[#This Row],[Application Date]],"MMMM")</f>
        <v>June</v>
      </c>
      <c r="AL962" s="12">
        <f>DATE(YEAR(tbl_LoanData[[#This Row],[Application Date]]),MONTH(tbl_LoanData[[#This Row],[Application Date]]),1)</f>
        <v>45078</v>
      </c>
      <c r="AM962" s="14">
        <f ca="1">IF(AND(tbl_LoanData[[#This Row],[Application Date]]&gt;=EOMONTH(TODAY(),-1)+1,tbl_LoanData[[#This Row],[Application Date]]&lt;=TODAY()),tbl_LoanData[[#This Row],[Loan Amount]],0)</f>
        <v>0</v>
      </c>
      <c r="AN962" s="14">
        <f>tbl_LoanData[[#This Row],[Amount Paid]]-(Q962-X962)</f>
        <v>42697.200000000012</v>
      </c>
      <c r="AO962" s="14">
        <f>IF(tbl_LoanData[[#This Row],[Application Status]]="Approved",1,0)</f>
        <v>1</v>
      </c>
      <c r="AP962" s="22" t="str">
        <f t="shared" ref="AP962:AP1025" ca="1" si="46">IF(AND(J962&gt;=DATE(YEAR(TODAY()),MONTH(TODAY()),1),J962&lt;=TODAY()),"Current MTD",IF(AND(J962&gt;=EOMONTH(TODAY(),-2)+1,J962&lt;=EOMONTH(TODAY(),-1)),"Previous MTD",""))</f>
        <v/>
      </c>
      <c r="AQ962" s="22" t="str">
        <f t="shared" ref="AQ962:AQ1025" ca="1" si="47">IF(AND(J962&gt;=DATE(YEAR(TODAY()),MONTH(TODAY()),1),J962&lt;=TODAY()),TEXT(DATE(YEAR(TODAY()),MONTH(TODAY()),1),"mmm d")&amp;"–"&amp;DAY(TODAY()),IF(AND(J962&gt;=EOMONTH(TODAY(),-2)+1,J962&lt;=EOMONTH(TODAY(),-1)),""&amp;TEXT(EOMONTH(TODAY(),-2)+1,"mmm d")&amp;"–"&amp;DAY(TODAY()),""))</f>
        <v/>
      </c>
    </row>
    <row r="963" spans="1:43" x14ac:dyDescent="0.3">
      <c r="A963" s="2" t="s">
        <v>10809</v>
      </c>
      <c r="B963" s="2" t="s">
        <v>10810</v>
      </c>
      <c r="C963" s="2" t="s">
        <v>599</v>
      </c>
      <c r="D963" s="2" t="s">
        <v>117</v>
      </c>
      <c r="E963" s="2" t="s">
        <v>182</v>
      </c>
      <c r="F963" s="2">
        <v>23</v>
      </c>
      <c r="G963" s="2" t="s">
        <v>83</v>
      </c>
      <c r="H963" s="2" t="s">
        <v>256</v>
      </c>
      <c r="I963" s="2" t="s">
        <v>43</v>
      </c>
      <c r="J963" s="3">
        <v>45080</v>
      </c>
      <c r="K963" s="3">
        <v>45098</v>
      </c>
      <c r="L963" s="2" t="s">
        <v>36</v>
      </c>
      <c r="M963" s="2" t="s">
        <v>104</v>
      </c>
      <c r="N963" s="2" t="s">
        <v>592</v>
      </c>
      <c r="O963" s="4">
        <v>839000</v>
      </c>
      <c r="P963" s="4">
        <v>279300</v>
      </c>
      <c r="Q963" s="4">
        <v>559700</v>
      </c>
      <c r="R963" s="2">
        <v>24</v>
      </c>
      <c r="S963" s="5">
        <v>8.3800000000000008</v>
      </c>
      <c r="T963" s="4">
        <v>27229.4</v>
      </c>
      <c r="U963" s="2" t="s">
        <v>73</v>
      </c>
      <c r="V963" s="2" t="s">
        <v>33</v>
      </c>
      <c r="W963" s="4">
        <v>653505.72</v>
      </c>
      <c r="X963" s="4">
        <v>0</v>
      </c>
      <c r="Y963" s="4">
        <v>653505.72</v>
      </c>
      <c r="Z963" s="2">
        <v>0</v>
      </c>
      <c r="AA963" s="2" t="s">
        <v>56</v>
      </c>
      <c r="AB963" s="2" t="s">
        <v>15733</v>
      </c>
      <c r="AC963" s="2" t="s">
        <v>213</v>
      </c>
      <c r="AD963" s="2" t="s">
        <v>76</v>
      </c>
      <c r="AE963" s="5">
        <v>66.709999999999994</v>
      </c>
      <c r="AF963" s="2">
        <v>0</v>
      </c>
      <c r="AG963" s="2" t="s">
        <v>77</v>
      </c>
      <c r="AH963" s="2">
        <v>18</v>
      </c>
      <c r="AI963" s="6" t="str">
        <f t="shared" si="45"/>
        <v>18-24</v>
      </c>
      <c r="AJ963" s="11">
        <f>YEAR(tbl_LoanData[[#This Row],[Application Date]])</f>
        <v>2023</v>
      </c>
      <c r="AK963" s="11" t="str">
        <f>TEXT(tbl_LoanData[[#This Row],[Application Date]],"MMMM")</f>
        <v>June</v>
      </c>
      <c r="AL963" s="12">
        <f>DATE(YEAR(tbl_LoanData[[#This Row],[Application Date]]),MONTH(tbl_LoanData[[#This Row],[Application Date]]),1)</f>
        <v>45078</v>
      </c>
      <c r="AM963" s="14">
        <f ca="1">IF(AND(tbl_LoanData[[#This Row],[Application Date]]&gt;=EOMONTH(TODAY(),-1)+1,tbl_LoanData[[#This Row],[Application Date]]&lt;=TODAY()),tbl_LoanData[[#This Row],[Loan Amount]],0)</f>
        <v>0</v>
      </c>
      <c r="AN963" s="14">
        <f>tbl_LoanData[[#This Row],[Amount Paid]]-(Q963-X963)</f>
        <v>93805.719999999972</v>
      </c>
      <c r="AO963" s="14">
        <f>IF(tbl_LoanData[[#This Row],[Application Status]]="Approved",1,0)</f>
        <v>1</v>
      </c>
      <c r="AP963" s="22" t="str">
        <f t="shared" ca="1" si="46"/>
        <v/>
      </c>
      <c r="AQ963" s="22" t="str">
        <f t="shared" ca="1" si="47"/>
        <v/>
      </c>
    </row>
    <row r="964" spans="1:43" x14ac:dyDescent="0.3">
      <c r="A964" s="2" t="s">
        <v>10841</v>
      </c>
      <c r="B964" s="2" t="s">
        <v>10842</v>
      </c>
      <c r="C964" s="2" t="s">
        <v>487</v>
      </c>
      <c r="D964" s="2" t="s">
        <v>134</v>
      </c>
      <c r="E964" s="2" t="s">
        <v>91</v>
      </c>
      <c r="F964" s="2">
        <v>65</v>
      </c>
      <c r="G964" s="2" t="s">
        <v>69</v>
      </c>
      <c r="H964" s="2" t="s">
        <v>313</v>
      </c>
      <c r="I964" s="2" t="s">
        <v>44</v>
      </c>
      <c r="J964" s="3">
        <v>45079</v>
      </c>
      <c r="K964" s="3">
        <v>45089</v>
      </c>
      <c r="L964" s="2" t="s">
        <v>39</v>
      </c>
      <c r="M964" s="2" t="s">
        <v>157</v>
      </c>
      <c r="N964" s="2" t="s">
        <v>359</v>
      </c>
      <c r="O964" s="4">
        <v>2597000</v>
      </c>
      <c r="P964" s="4">
        <v>1032600</v>
      </c>
      <c r="Q964" s="4">
        <v>1564400</v>
      </c>
      <c r="R964" s="2">
        <v>60</v>
      </c>
      <c r="S964" s="5">
        <v>8.1</v>
      </c>
      <c r="T964" s="4">
        <v>36633.03</v>
      </c>
      <c r="U964" s="2" t="s">
        <v>73</v>
      </c>
      <c r="V964" s="2" t="s">
        <v>74</v>
      </c>
      <c r="W964" s="4">
        <v>1245523.02</v>
      </c>
      <c r="X964" s="4">
        <v>952458.98</v>
      </c>
      <c r="Y964" s="4">
        <v>2197982</v>
      </c>
      <c r="Z964" s="2">
        <v>112</v>
      </c>
      <c r="AA964" s="2" t="s">
        <v>60</v>
      </c>
      <c r="AB964" s="2" t="s">
        <v>15732</v>
      </c>
      <c r="AC964" s="2" t="s">
        <v>138</v>
      </c>
      <c r="AD964" s="2" t="s">
        <v>76</v>
      </c>
      <c r="AE964" s="5">
        <v>60.24</v>
      </c>
      <c r="AF964" s="2">
        <v>4</v>
      </c>
      <c r="AG964" s="2" t="s">
        <v>130</v>
      </c>
      <c r="AH964" s="2">
        <v>10</v>
      </c>
      <c r="AI964" s="6" t="str">
        <f t="shared" si="45"/>
        <v>65+</v>
      </c>
      <c r="AJ964" s="11">
        <f>YEAR(tbl_LoanData[[#This Row],[Application Date]])</f>
        <v>2023</v>
      </c>
      <c r="AK964" s="11" t="str">
        <f>TEXT(tbl_LoanData[[#This Row],[Application Date]],"MMMM")</f>
        <v>June</v>
      </c>
      <c r="AL964" s="12">
        <f>DATE(YEAR(tbl_LoanData[[#This Row],[Application Date]]),MONTH(tbl_LoanData[[#This Row],[Application Date]]),1)</f>
        <v>45078</v>
      </c>
      <c r="AM964" s="14">
        <f ca="1">IF(AND(tbl_LoanData[[#This Row],[Application Date]]&gt;=EOMONTH(TODAY(),-1)+1,tbl_LoanData[[#This Row],[Application Date]]&lt;=TODAY()),tbl_LoanData[[#This Row],[Loan Amount]],0)</f>
        <v>0</v>
      </c>
      <c r="AN964" s="14">
        <f>tbl_LoanData[[#This Row],[Amount Paid]]-(Q964-X964)</f>
        <v>633582</v>
      </c>
      <c r="AO964" s="14">
        <f>IF(tbl_LoanData[[#This Row],[Application Status]]="Approved",1,0)</f>
        <v>1</v>
      </c>
      <c r="AP964" s="22" t="str">
        <f t="shared" ca="1" si="46"/>
        <v/>
      </c>
      <c r="AQ964" s="22" t="str">
        <f t="shared" ca="1" si="47"/>
        <v/>
      </c>
    </row>
    <row r="965" spans="1:43" x14ac:dyDescent="0.3">
      <c r="A965" s="2" t="s">
        <v>10887</v>
      </c>
      <c r="B965" s="2" t="s">
        <v>10888</v>
      </c>
      <c r="C965" s="2" t="s">
        <v>297</v>
      </c>
      <c r="D965" s="2" t="s">
        <v>134</v>
      </c>
      <c r="E965" s="2" t="s">
        <v>92</v>
      </c>
      <c r="F965" s="2">
        <v>28</v>
      </c>
      <c r="G965" s="2" t="s">
        <v>69</v>
      </c>
      <c r="H965" s="2" t="s">
        <v>70</v>
      </c>
      <c r="I965" s="2" t="s">
        <v>50</v>
      </c>
      <c r="J965" s="3">
        <v>45107</v>
      </c>
      <c r="K965" s="3">
        <v>45126</v>
      </c>
      <c r="L965" s="2" t="s">
        <v>41</v>
      </c>
      <c r="M965" s="2" t="s">
        <v>184</v>
      </c>
      <c r="N965" s="2" t="s">
        <v>185</v>
      </c>
      <c r="O965" s="4">
        <v>2963000</v>
      </c>
      <c r="P965" s="4">
        <v>622600</v>
      </c>
      <c r="Q965" s="4">
        <v>2340400</v>
      </c>
      <c r="R965" s="2">
        <v>12</v>
      </c>
      <c r="S965" s="5">
        <v>7.97</v>
      </c>
      <c r="T965" s="4">
        <v>210577.49</v>
      </c>
      <c r="U965" s="2" t="s">
        <v>73</v>
      </c>
      <c r="V965" s="2" t="s">
        <v>33</v>
      </c>
      <c r="W965" s="4">
        <v>2526929.88</v>
      </c>
      <c r="X965" s="4">
        <v>0</v>
      </c>
      <c r="Y965" s="4">
        <v>2526929.88</v>
      </c>
      <c r="Z965" s="2">
        <v>0</v>
      </c>
      <c r="AA965" s="2" t="s">
        <v>56</v>
      </c>
      <c r="AB965" s="2" t="s">
        <v>15732</v>
      </c>
      <c r="AC965" s="2" t="s">
        <v>138</v>
      </c>
      <c r="AD965" s="2" t="s">
        <v>76</v>
      </c>
      <c r="AE965" s="5">
        <v>78.989999999999995</v>
      </c>
      <c r="AF965" s="2">
        <v>0</v>
      </c>
      <c r="AG965" s="2" t="s">
        <v>77</v>
      </c>
      <c r="AH965" s="2">
        <v>19</v>
      </c>
      <c r="AI965" s="6" t="str">
        <f t="shared" si="45"/>
        <v>25-34</v>
      </c>
      <c r="AJ965" s="11">
        <f>YEAR(tbl_LoanData[[#This Row],[Application Date]])</f>
        <v>2023</v>
      </c>
      <c r="AK965" s="11" t="str">
        <f>TEXT(tbl_LoanData[[#This Row],[Application Date]],"MMMM")</f>
        <v>June</v>
      </c>
      <c r="AL965" s="12">
        <f>DATE(YEAR(tbl_LoanData[[#This Row],[Application Date]]),MONTH(tbl_LoanData[[#This Row],[Application Date]]),1)</f>
        <v>45078</v>
      </c>
      <c r="AM965" s="14">
        <f ca="1">IF(AND(tbl_LoanData[[#This Row],[Application Date]]&gt;=EOMONTH(TODAY(),-1)+1,tbl_LoanData[[#This Row],[Application Date]]&lt;=TODAY()),tbl_LoanData[[#This Row],[Loan Amount]],0)</f>
        <v>0</v>
      </c>
      <c r="AN965" s="14">
        <f>tbl_LoanData[[#This Row],[Amount Paid]]-(Q965-X965)</f>
        <v>186529.87999999989</v>
      </c>
      <c r="AO965" s="14">
        <f>IF(tbl_LoanData[[#This Row],[Application Status]]="Approved",1,0)</f>
        <v>1</v>
      </c>
      <c r="AP965" s="22" t="str">
        <f t="shared" ca="1" si="46"/>
        <v/>
      </c>
      <c r="AQ965" s="22" t="str">
        <f t="shared" ca="1" si="47"/>
        <v/>
      </c>
    </row>
    <row r="966" spans="1:43" ht="14.4" customHeight="1" x14ac:dyDescent="0.3">
      <c r="A966" s="2" t="s">
        <v>10969</v>
      </c>
      <c r="B966" s="2" t="s">
        <v>10970</v>
      </c>
      <c r="C966" s="2" t="s">
        <v>335</v>
      </c>
      <c r="D966" s="2" t="s">
        <v>182</v>
      </c>
      <c r="E966" s="2" t="s">
        <v>406</v>
      </c>
      <c r="F966" s="2">
        <v>65</v>
      </c>
      <c r="G966" s="2" t="s">
        <v>83</v>
      </c>
      <c r="H966" s="2" t="s">
        <v>84</v>
      </c>
      <c r="I966" s="2" t="s">
        <v>45</v>
      </c>
      <c r="J966" s="3">
        <v>45089</v>
      </c>
      <c r="K966" s="3">
        <v>45098</v>
      </c>
      <c r="L966" s="2" t="s">
        <v>36</v>
      </c>
      <c r="M966" s="2" t="s">
        <v>104</v>
      </c>
      <c r="N966" s="2" t="s">
        <v>592</v>
      </c>
      <c r="O966" s="4">
        <v>1738000</v>
      </c>
      <c r="P966" s="4">
        <v>527700</v>
      </c>
      <c r="Q966" s="4">
        <v>1210300</v>
      </c>
      <c r="R966" s="2">
        <v>60</v>
      </c>
      <c r="S966" s="5">
        <v>8.8800000000000008</v>
      </c>
      <c r="T966" s="4">
        <v>29127.89</v>
      </c>
      <c r="U966" s="2" t="s">
        <v>73</v>
      </c>
      <c r="V966" s="2" t="s">
        <v>74</v>
      </c>
      <c r="W966" s="4">
        <v>1106859.82</v>
      </c>
      <c r="X966" s="4">
        <v>640813.38</v>
      </c>
      <c r="Y966" s="4">
        <v>1747673.2</v>
      </c>
      <c r="Z966" s="2">
        <v>0</v>
      </c>
      <c r="AA966" s="2" t="s">
        <v>56</v>
      </c>
      <c r="AB966" s="2" t="s">
        <v>15728</v>
      </c>
      <c r="AC966" s="2" t="s">
        <v>146</v>
      </c>
      <c r="AD966" s="2" t="s">
        <v>76</v>
      </c>
      <c r="AE966" s="5">
        <v>69.64</v>
      </c>
      <c r="AF966" s="2">
        <v>0</v>
      </c>
      <c r="AG966" s="2" t="s">
        <v>77</v>
      </c>
      <c r="AH966" s="2">
        <v>9</v>
      </c>
      <c r="AI966" s="6" t="str">
        <f t="shared" si="45"/>
        <v>65+</v>
      </c>
      <c r="AJ966" s="11">
        <f>YEAR(tbl_LoanData[[#This Row],[Application Date]])</f>
        <v>2023</v>
      </c>
      <c r="AK966" s="11" t="str">
        <f>TEXT(tbl_LoanData[[#This Row],[Application Date]],"MMMM")</f>
        <v>June</v>
      </c>
      <c r="AL966" s="12">
        <f>DATE(YEAR(tbl_LoanData[[#This Row],[Application Date]]),MONTH(tbl_LoanData[[#This Row],[Application Date]]),1)</f>
        <v>45078</v>
      </c>
      <c r="AM966" s="14">
        <f ca="1">IF(AND(tbl_LoanData[[#This Row],[Application Date]]&gt;=EOMONTH(TODAY(),-1)+1,tbl_LoanData[[#This Row],[Application Date]]&lt;=TODAY()),tbl_LoanData[[#This Row],[Loan Amount]],0)</f>
        <v>0</v>
      </c>
      <c r="AN966" s="14">
        <f>tbl_LoanData[[#This Row],[Amount Paid]]-(Q966-X966)</f>
        <v>537373.20000000007</v>
      </c>
      <c r="AO966" s="14">
        <f>IF(tbl_LoanData[[#This Row],[Application Status]]="Approved",1,0)</f>
        <v>1</v>
      </c>
      <c r="AP966" s="22" t="str">
        <f t="shared" ca="1" si="46"/>
        <v/>
      </c>
      <c r="AQ966" s="22" t="str">
        <f t="shared" ca="1" si="47"/>
        <v/>
      </c>
    </row>
    <row r="967" spans="1:43" ht="14.4" customHeight="1" x14ac:dyDescent="0.3">
      <c r="A967" s="2" t="s">
        <v>11391</v>
      </c>
      <c r="B967" s="2" t="s">
        <v>11392</v>
      </c>
      <c r="C967" s="2" t="s">
        <v>668</v>
      </c>
      <c r="D967" s="2" t="s">
        <v>161</v>
      </c>
      <c r="E967" s="2" t="s">
        <v>82</v>
      </c>
      <c r="F967" s="2">
        <v>45</v>
      </c>
      <c r="G967" s="2" t="s">
        <v>69</v>
      </c>
      <c r="H967" s="2" t="s">
        <v>205</v>
      </c>
      <c r="I967" s="2" t="s">
        <v>49</v>
      </c>
      <c r="J967" s="3">
        <v>45080</v>
      </c>
      <c r="K967" s="3">
        <v>45091</v>
      </c>
      <c r="L967" s="2" t="s">
        <v>38</v>
      </c>
      <c r="M967" s="2" t="s">
        <v>144</v>
      </c>
      <c r="N967" s="2" t="s">
        <v>382</v>
      </c>
      <c r="O967" s="4">
        <v>1137000</v>
      </c>
      <c r="P967" s="4">
        <v>424300</v>
      </c>
      <c r="Q967" s="4">
        <v>712700</v>
      </c>
      <c r="R967" s="2">
        <v>48</v>
      </c>
      <c r="S967" s="5">
        <v>5.62</v>
      </c>
      <c r="T967" s="4">
        <v>18185.73</v>
      </c>
      <c r="U967" s="2" t="s">
        <v>73</v>
      </c>
      <c r="V967" s="2" t="s">
        <v>74</v>
      </c>
      <c r="W967" s="4">
        <v>672872.01</v>
      </c>
      <c r="X967" s="4">
        <v>200042.95</v>
      </c>
      <c r="Y967" s="4">
        <v>872914.96</v>
      </c>
      <c r="Z967" s="2">
        <v>29</v>
      </c>
      <c r="AA967" s="2" t="s">
        <v>57</v>
      </c>
      <c r="AB967" s="2" t="s">
        <v>15731</v>
      </c>
      <c r="AC967" s="2" t="s">
        <v>138</v>
      </c>
      <c r="AD967" s="2" t="s">
        <v>76</v>
      </c>
      <c r="AE967" s="5">
        <v>62.68</v>
      </c>
      <c r="AF967" s="2">
        <v>1</v>
      </c>
      <c r="AG967" s="2" t="s">
        <v>77</v>
      </c>
      <c r="AH967" s="2">
        <v>11</v>
      </c>
      <c r="AI967" s="6" t="str">
        <f t="shared" si="45"/>
        <v>45-54</v>
      </c>
      <c r="AJ967" s="11">
        <f>YEAR(tbl_LoanData[[#This Row],[Application Date]])</f>
        <v>2023</v>
      </c>
      <c r="AK967" s="11" t="str">
        <f>TEXT(tbl_LoanData[[#This Row],[Application Date]],"MMMM")</f>
        <v>June</v>
      </c>
      <c r="AL967" s="12">
        <f>DATE(YEAR(tbl_LoanData[[#This Row],[Application Date]]),MONTH(tbl_LoanData[[#This Row],[Application Date]]),1)</f>
        <v>45078</v>
      </c>
      <c r="AM967" s="14">
        <f ca="1">IF(AND(tbl_LoanData[[#This Row],[Application Date]]&gt;=EOMONTH(TODAY(),-1)+1,tbl_LoanData[[#This Row],[Application Date]]&lt;=TODAY()),tbl_LoanData[[#This Row],[Loan Amount]],0)</f>
        <v>0</v>
      </c>
      <c r="AN967" s="14">
        <f>tbl_LoanData[[#This Row],[Amount Paid]]-(Q967-X967)</f>
        <v>160214.96000000002</v>
      </c>
      <c r="AO967" s="14">
        <f>IF(tbl_LoanData[[#This Row],[Application Status]]="Approved",1,0)</f>
        <v>1</v>
      </c>
      <c r="AP967" s="22" t="str">
        <f t="shared" ca="1" si="46"/>
        <v/>
      </c>
      <c r="AQ967" s="22" t="str">
        <f t="shared" ca="1" si="47"/>
        <v/>
      </c>
    </row>
    <row r="968" spans="1:43" ht="14.4" customHeight="1" x14ac:dyDescent="0.3">
      <c r="A968" s="2" t="s">
        <v>11399</v>
      </c>
      <c r="B968" s="2" t="s">
        <v>11400</v>
      </c>
      <c r="C968" s="2" t="s">
        <v>327</v>
      </c>
      <c r="D968" s="2" t="s">
        <v>204</v>
      </c>
      <c r="E968" s="2" t="s">
        <v>67</v>
      </c>
      <c r="F968" s="2">
        <v>55</v>
      </c>
      <c r="G968" s="2" t="s">
        <v>69</v>
      </c>
      <c r="H968" s="2" t="s">
        <v>237</v>
      </c>
      <c r="I968" s="2" t="s">
        <v>48</v>
      </c>
      <c r="J968" s="3">
        <v>45098</v>
      </c>
      <c r="K968" s="3"/>
      <c r="L968" s="2" t="s">
        <v>39</v>
      </c>
      <c r="M968" s="2" t="s">
        <v>157</v>
      </c>
      <c r="N968" s="2" t="s">
        <v>158</v>
      </c>
      <c r="O968" s="4">
        <v>1995000</v>
      </c>
      <c r="P968" s="4">
        <v>697300</v>
      </c>
      <c r="Q968" s="4">
        <v>1297700</v>
      </c>
      <c r="R968" s="2">
        <v>12</v>
      </c>
      <c r="S968" s="5">
        <v>11.89</v>
      </c>
      <c r="T968" s="4">
        <v>120999.71</v>
      </c>
      <c r="U968" s="2" t="s">
        <v>113</v>
      </c>
      <c r="V968" s="2" t="s">
        <v>97</v>
      </c>
      <c r="W968" s="4">
        <v>0</v>
      </c>
      <c r="X968" s="4">
        <v>0</v>
      </c>
      <c r="Y968" s="4">
        <v>1451996.53</v>
      </c>
      <c r="Z968" s="2">
        <v>0</v>
      </c>
      <c r="AA968" s="2" t="s">
        <v>97</v>
      </c>
      <c r="AB968" s="2" t="s">
        <v>15732</v>
      </c>
      <c r="AC968" s="2" t="s">
        <v>87</v>
      </c>
      <c r="AD968" s="2" t="s">
        <v>76</v>
      </c>
      <c r="AE968" s="5">
        <v>65.05</v>
      </c>
      <c r="AF968" s="2">
        <v>0</v>
      </c>
      <c r="AG968" s="2" t="s">
        <v>97</v>
      </c>
      <c r="AH968" s="2"/>
      <c r="AI968" s="6" t="str">
        <f t="shared" si="45"/>
        <v>55-64</v>
      </c>
      <c r="AJ968" s="11">
        <f>YEAR(tbl_LoanData[[#This Row],[Application Date]])</f>
        <v>2023</v>
      </c>
      <c r="AK968" s="11" t="str">
        <f>TEXT(tbl_LoanData[[#This Row],[Application Date]],"MMMM")</f>
        <v>June</v>
      </c>
      <c r="AL968" s="12">
        <f>DATE(YEAR(tbl_LoanData[[#This Row],[Application Date]]),MONTH(tbl_LoanData[[#This Row],[Application Date]]),1)</f>
        <v>45078</v>
      </c>
      <c r="AM968" s="14">
        <f ca="1">IF(AND(tbl_LoanData[[#This Row],[Application Date]]&gt;=EOMONTH(TODAY(),-1)+1,tbl_LoanData[[#This Row],[Application Date]]&lt;=TODAY()),tbl_LoanData[[#This Row],[Loan Amount]],0)</f>
        <v>0</v>
      </c>
      <c r="AN968" s="14">
        <f>tbl_LoanData[[#This Row],[Amount Paid]]-(Q968-X968)</f>
        <v>-1297700</v>
      </c>
      <c r="AO968" s="14">
        <f>IF(tbl_LoanData[[#This Row],[Application Status]]="Approved",1,0)</f>
        <v>0</v>
      </c>
      <c r="AP968" s="22" t="str">
        <f t="shared" ca="1" si="46"/>
        <v/>
      </c>
      <c r="AQ968" s="22" t="str">
        <f t="shared" ca="1" si="47"/>
        <v/>
      </c>
    </row>
    <row r="969" spans="1:43" ht="14.4" customHeight="1" x14ac:dyDescent="0.3">
      <c r="A969" s="2" t="s">
        <v>11439</v>
      </c>
      <c r="B969" s="2" t="s">
        <v>11440</v>
      </c>
      <c r="C969" s="2" t="s">
        <v>310</v>
      </c>
      <c r="D969" s="2" t="s">
        <v>209</v>
      </c>
      <c r="E969" s="2" t="s">
        <v>118</v>
      </c>
      <c r="F969" s="2">
        <v>58</v>
      </c>
      <c r="G969" s="2" t="s">
        <v>69</v>
      </c>
      <c r="H969" s="2" t="s">
        <v>191</v>
      </c>
      <c r="I969" s="2" t="s">
        <v>51</v>
      </c>
      <c r="J969" s="3">
        <v>45098</v>
      </c>
      <c r="K969" s="3">
        <v>45112</v>
      </c>
      <c r="L969" s="2" t="s">
        <v>40</v>
      </c>
      <c r="M969" s="2" t="s">
        <v>85</v>
      </c>
      <c r="N969" s="2" t="s">
        <v>86</v>
      </c>
      <c r="O969" s="4">
        <v>1425000</v>
      </c>
      <c r="P969" s="4">
        <v>526200</v>
      </c>
      <c r="Q969" s="4">
        <v>898800</v>
      </c>
      <c r="R969" s="2">
        <v>36</v>
      </c>
      <c r="S969" s="5">
        <v>10</v>
      </c>
      <c r="T969" s="4">
        <v>32456.67</v>
      </c>
      <c r="U969" s="2" t="s">
        <v>73</v>
      </c>
      <c r="V969" s="2" t="s">
        <v>33</v>
      </c>
      <c r="W969" s="4">
        <v>1168440</v>
      </c>
      <c r="X969" s="4">
        <v>0</v>
      </c>
      <c r="Y969" s="4">
        <v>1168440</v>
      </c>
      <c r="Z969" s="2">
        <v>0</v>
      </c>
      <c r="AA969" s="2" t="s">
        <v>56</v>
      </c>
      <c r="AB969" s="2" t="s">
        <v>15731</v>
      </c>
      <c r="AC969" s="2" t="s">
        <v>146</v>
      </c>
      <c r="AD969" s="2" t="s">
        <v>76</v>
      </c>
      <c r="AE969" s="5">
        <v>63.07</v>
      </c>
      <c r="AF969" s="2">
        <v>0</v>
      </c>
      <c r="AG969" s="2" t="s">
        <v>77</v>
      </c>
      <c r="AH969" s="2">
        <v>14</v>
      </c>
      <c r="AI969" s="6" t="str">
        <f t="shared" si="45"/>
        <v>55-64</v>
      </c>
      <c r="AJ969" s="11">
        <f>YEAR(tbl_LoanData[[#This Row],[Application Date]])</f>
        <v>2023</v>
      </c>
      <c r="AK969" s="11" t="str">
        <f>TEXT(tbl_LoanData[[#This Row],[Application Date]],"MMMM")</f>
        <v>June</v>
      </c>
      <c r="AL969" s="12">
        <f>DATE(YEAR(tbl_LoanData[[#This Row],[Application Date]]),MONTH(tbl_LoanData[[#This Row],[Application Date]]),1)</f>
        <v>45078</v>
      </c>
      <c r="AM969" s="14">
        <f ca="1">IF(AND(tbl_LoanData[[#This Row],[Application Date]]&gt;=EOMONTH(TODAY(),-1)+1,tbl_LoanData[[#This Row],[Application Date]]&lt;=TODAY()),tbl_LoanData[[#This Row],[Loan Amount]],0)</f>
        <v>0</v>
      </c>
      <c r="AN969" s="14">
        <f>tbl_LoanData[[#This Row],[Amount Paid]]-(Q969-X969)</f>
        <v>269640</v>
      </c>
      <c r="AO969" s="14">
        <f>IF(tbl_LoanData[[#This Row],[Application Status]]="Approved",1,0)</f>
        <v>1</v>
      </c>
      <c r="AP969" s="22" t="str">
        <f t="shared" ca="1" si="46"/>
        <v/>
      </c>
      <c r="AQ969" s="22" t="str">
        <f t="shared" ca="1" si="47"/>
        <v/>
      </c>
    </row>
    <row r="970" spans="1:43" ht="14.4" customHeight="1" x14ac:dyDescent="0.3">
      <c r="A970" s="2" t="s">
        <v>11569</v>
      </c>
      <c r="B970" s="2" t="s">
        <v>11570</v>
      </c>
      <c r="C970" s="2" t="s">
        <v>231</v>
      </c>
      <c r="D970" s="2" t="s">
        <v>182</v>
      </c>
      <c r="E970" s="2" t="s">
        <v>406</v>
      </c>
      <c r="F970" s="2">
        <v>45</v>
      </c>
      <c r="G970" s="2" t="s">
        <v>83</v>
      </c>
      <c r="H970" s="2" t="s">
        <v>466</v>
      </c>
      <c r="I970" s="2" t="s">
        <v>43</v>
      </c>
      <c r="J970" s="3">
        <v>45103</v>
      </c>
      <c r="K970" s="3">
        <v>45107</v>
      </c>
      <c r="L970" s="2" t="s">
        <v>39</v>
      </c>
      <c r="M970" s="2" t="s">
        <v>167</v>
      </c>
      <c r="N970" s="2" t="s">
        <v>491</v>
      </c>
      <c r="O970" s="4">
        <v>1461000</v>
      </c>
      <c r="P970" s="4">
        <v>442300</v>
      </c>
      <c r="Q970" s="4">
        <v>1018700</v>
      </c>
      <c r="R970" s="2">
        <v>48</v>
      </c>
      <c r="S970" s="5">
        <v>14.1</v>
      </c>
      <c r="T970" s="4">
        <v>33192.639999999999</v>
      </c>
      <c r="U970" s="2" t="s">
        <v>73</v>
      </c>
      <c r="V970" s="2" t="s">
        <v>74</v>
      </c>
      <c r="W970" s="4">
        <v>1194935.04</v>
      </c>
      <c r="X970" s="4">
        <v>398311.76</v>
      </c>
      <c r="Y970" s="4">
        <v>1593246.8</v>
      </c>
      <c r="Z970" s="2">
        <v>64</v>
      </c>
      <c r="AA970" s="2" t="s">
        <v>59</v>
      </c>
      <c r="AB970" s="2" t="s">
        <v>15735</v>
      </c>
      <c r="AC970" s="2" t="s">
        <v>106</v>
      </c>
      <c r="AD970" s="2" t="s">
        <v>76</v>
      </c>
      <c r="AE970" s="5">
        <v>69.73</v>
      </c>
      <c r="AF970" s="2">
        <v>2</v>
      </c>
      <c r="AG970" s="2" t="s">
        <v>130</v>
      </c>
      <c r="AH970" s="2">
        <v>4</v>
      </c>
      <c r="AI970" s="6" t="str">
        <f t="shared" si="45"/>
        <v>45-54</v>
      </c>
      <c r="AJ970" s="11">
        <f>YEAR(tbl_LoanData[[#This Row],[Application Date]])</f>
        <v>2023</v>
      </c>
      <c r="AK970" s="11" t="str">
        <f>TEXT(tbl_LoanData[[#This Row],[Application Date]],"MMMM")</f>
        <v>June</v>
      </c>
      <c r="AL970" s="12">
        <f>DATE(YEAR(tbl_LoanData[[#This Row],[Application Date]]),MONTH(tbl_LoanData[[#This Row],[Application Date]]),1)</f>
        <v>45078</v>
      </c>
      <c r="AM970" s="14">
        <f ca="1">IF(AND(tbl_LoanData[[#This Row],[Application Date]]&gt;=EOMONTH(TODAY(),-1)+1,tbl_LoanData[[#This Row],[Application Date]]&lt;=TODAY()),tbl_LoanData[[#This Row],[Loan Amount]],0)</f>
        <v>0</v>
      </c>
      <c r="AN970" s="14">
        <f>tbl_LoanData[[#This Row],[Amount Paid]]-(Q970-X970)</f>
        <v>574546.80000000005</v>
      </c>
      <c r="AO970" s="14">
        <f>IF(tbl_LoanData[[#This Row],[Application Status]]="Approved",1,0)</f>
        <v>1</v>
      </c>
      <c r="AP970" s="22" t="str">
        <f t="shared" ca="1" si="46"/>
        <v/>
      </c>
      <c r="AQ970" s="22" t="str">
        <f t="shared" ca="1" si="47"/>
        <v/>
      </c>
    </row>
    <row r="971" spans="1:43" ht="14.4" customHeight="1" x14ac:dyDescent="0.3">
      <c r="A971" s="2" t="s">
        <v>11593</v>
      </c>
      <c r="B971" s="2" t="s">
        <v>11594</v>
      </c>
      <c r="C971" s="2" t="s">
        <v>281</v>
      </c>
      <c r="D971" s="2" t="s">
        <v>182</v>
      </c>
      <c r="E971" s="2" t="s">
        <v>402</v>
      </c>
      <c r="F971" s="2">
        <v>24</v>
      </c>
      <c r="G971" s="2" t="s">
        <v>83</v>
      </c>
      <c r="H971" s="2" t="s">
        <v>119</v>
      </c>
      <c r="I971" s="2" t="s">
        <v>43</v>
      </c>
      <c r="J971" s="3">
        <v>45092</v>
      </c>
      <c r="K971" s="3"/>
      <c r="L971" s="2" t="s">
        <v>36</v>
      </c>
      <c r="M971" s="2" t="s">
        <v>111</v>
      </c>
      <c r="N971" s="2" t="s">
        <v>350</v>
      </c>
      <c r="O971" s="4">
        <v>2041000</v>
      </c>
      <c r="P971" s="4">
        <v>361700</v>
      </c>
      <c r="Q971" s="4">
        <v>1679300</v>
      </c>
      <c r="R971" s="2">
        <v>36</v>
      </c>
      <c r="S971" s="5">
        <v>9.09</v>
      </c>
      <c r="T971" s="4">
        <v>59367.92</v>
      </c>
      <c r="U971" s="2" t="s">
        <v>113</v>
      </c>
      <c r="V971" s="2" t="s">
        <v>97</v>
      </c>
      <c r="W971" s="4">
        <v>0</v>
      </c>
      <c r="X971" s="4">
        <v>0</v>
      </c>
      <c r="Y971" s="4">
        <v>2137245.11</v>
      </c>
      <c r="Z971" s="2">
        <v>0</v>
      </c>
      <c r="AA971" s="2" t="s">
        <v>97</v>
      </c>
      <c r="AB971" s="2" t="s">
        <v>15733</v>
      </c>
      <c r="AC971" s="2" t="s">
        <v>332</v>
      </c>
      <c r="AD971" s="2" t="s">
        <v>76</v>
      </c>
      <c r="AE971" s="5">
        <v>82.28</v>
      </c>
      <c r="AF971" s="2">
        <v>0</v>
      </c>
      <c r="AG971" s="2" t="s">
        <v>97</v>
      </c>
      <c r="AH971" s="2"/>
      <c r="AI971" s="6" t="str">
        <f t="shared" si="45"/>
        <v>18-24</v>
      </c>
      <c r="AJ971" s="11">
        <f>YEAR(tbl_LoanData[[#This Row],[Application Date]])</f>
        <v>2023</v>
      </c>
      <c r="AK971" s="11" t="str">
        <f>TEXT(tbl_LoanData[[#This Row],[Application Date]],"MMMM")</f>
        <v>June</v>
      </c>
      <c r="AL971" s="12">
        <f>DATE(YEAR(tbl_LoanData[[#This Row],[Application Date]]),MONTH(tbl_LoanData[[#This Row],[Application Date]]),1)</f>
        <v>45078</v>
      </c>
      <c r="AM971" s="14">
        <f ca="1">IF(AND(tbl_LoanData[[#This Row],[Application Date]]&gt;=EOMONTH(TODAY(),-1)+1,tbl_LoanData[[#This Row],[Application Date]]&lt;=TODAY()),tbl_LoanData[[#This Row],[Loan Amount]],0)</f>
        <v>0</v>
      </c>
      <c r="AN971" s="14">
        <f>tbl_LoanData[[#This Row],[Amount Paid]]-(Q971-X971)</f>
        <v>-1679300</v>
      </c>
      <c r="AO971" s="14">
        <f>IF(tbl_LoanData[[#This Row],[Application Status]]="Approved",1,0)</f>
        <v>0</v>
      </c>
      <c r="AP971" s="22" t="str">
        <f t="shared" ca="1" si="46"/>
        <v/>
      </c>
      <c r="AQ971" s="22" t="str">
        <f t="shared" ca="1" si="47"/>
        <v/>
      </c>
    </row>
    <row r="972" spans="1:43" ht="14.4" customHeight="1" x14ac:dyDescent="0.3">
      <c r="A972" s="2" t="s">
        <v>11777</v>
      </c>
      <c r="B972" s="2" t="s">
        <v>11778</v>
      </c>
      <c r="C972" s="2" t="s">
        <v>521</v>
      </c>
      <c r="D972" s="2" t="s">
        <v>232</v>
      </c>
      <c r="E972" s="2" t="s">
        <v>81</v>
      </c>
      <c r="F972" s="2">
        <v>34</v>
      </c>
      <c r="G972" s="2" t="s">
        <v>69</v>
      </c>
      <c r="H972" s="2" t="s">
        <v>269</v>
      </c>
      <c r="I972" s="2" t="s">
        <v>46</v>
      </c>
      <c r="J972" s="3">
        <v>45095</v>
      </c>
      <c r="K972" s="3">
        <v>45107</v>
      </c>
      <c r="L972" s="2" t="s">
        <v>40</v>
      </c>
      <c r="M972" s="2" t="s">
        <v>94</v>
      </c>
      <c r="N972" s="2" t="s">
        <v>95</v>
      </c>
      <c r="O972" s="4">
        <v>770000</v>
      </c>
      <c r="P972" s="4">
        <v>140000</v>
      </c>
      <c r="Q972" s="4">
        <v>630000</v>
      </c>
      <c r="R972" s="2">
        <v>48</v>
      </c>
      <c r="S972" s="5">
        <v>14.72</v>
      </c>
      <c r="T972" s="4">
        <v>20853</v>
      </c>
      <c r="U972" s="2" t="s">
        <v>73</v>
      </c>
      <c r="V972" s="2" t="s">
        <v>74</v>
      </c>
      <c r="W972" s="4">
        <v>792414</v>
      </c>
      <c r="X972" s="4">
        <v>208530</v>
      </c>
      <c r="Y972" s="4">
        <v>1000944</v>
      </c>
      <c r="Z972" s="2">
        <v>0</v>
      </c>
      <c r="AA972" s="2" t="s">
        <v>56</v>
      </c>
      <c r="AB972" s="2" t="s">
        <v>15735</v>
      </c>
      <c r="AC972" s="2" t="s">
        <v>121</v>
      </c>
      <c r="AD972" s="2" t="s">
        <v>76</v>
      </c>
      <c r="AE972" s="5">
        <v>81.819999999999993</v>
      </c>
      <c r="AF972" s="2">
        <v>0</v>
      </c>
      <c r="AG972" s="2" t="s">
        <v>77</v>
      </c>
      <c r="AH972" s="2">
        <v>12</v>
      </c>
      <c r="AI972" s="6" t="str">
        <f t="shared" si="45"/>
        <v>25-34</v>
      </c>
      <c r="AJ972" s="11">
        <f>YEAR(tbl_LoanData[[#This Row],[Application Date]])</f>
        <v>2023</v>
      </c>
      <c r="AK972" s="11" t="str">
        <f>TEXT(tbl_LoanData[[#This Row],[Application Date]],"MMMM")</f>
        <v>June</v>
      </c>
      <c r="AL972" s="12">
        <f>DATE(YEAR(tbl_LoanData[[#This Row],[Application Date]]),MONTH(tbl_LoanData[[#This Row],[Application Date]]),1)</f>
        <v>45078</v>
      </c>
      <c r="AM972" s="14">
        <f ca="1">IF(AND(tbl_LoanData[[#This Row],[Application Date]]&gt;=EOMONTH(TODAY(),-1)+1,tbl_LoanData[[#This Row],[Application Date]]&lt;=TODAY()),tbl_LoanData[[#This Row],[Loan Amount]],0)</f>
        <v>0</v>
      </c>
      <c r="AN972" s="14">
        <f>tbl_LoanData[[#This Row],[Amount Paid]]-(Q972-X972)</f>
        <v>370944</v>
      </c>
      <c r="AO972" s="14">
        <f>IF(tbl_LoanData[[#This Row],[Application Status]]="Approved",1,0)</f>
        <v>1</v>
      </c>
      <c r="AP972" s="22" t="str">
        <f t="shared" ca="1" si="46"/>
        <v/>
      </c>
      <c r="AQ972" s="22" t="str">
        <f t="shared" ca="1" si="47"/>
        <v/>
      </c>
    </row>
    <row r="973" spans="1:43" ht="14.4" customHeight="1" x14ac:dyDescent="0.3">
      <c r="A973" s="2" t="s">
        <v>11791</v>
      </c>
      <c r="B973" s="2" t="s">
        <v>11792</v>
      </c>
      <c r="C973" s="2" t="s">
        <v>379</v>
      </c>
      <c r="D973" s="2" t="s">
        <v>91</v>
      </c>
      <c r="E973" s="2" t="s">
        <v>67</v>
      </c>
      <c r="F973" s="2">
        <v>33</v>
      </c>
      <c r="G973" s="2" t="s">
        <v>69</v>
      </c>
      <c r="H973" s="2" t="s">
        <v>313</v>
      </c>
      <c r="I973" s="2" t="s">
        <v>44</v>
      </c>
      <c r="J973" s="3">
        <v>45095</v>
      </c>
      <c r="K973" s="3">
        <v>45105</v>
      </c>
      <c r="L973" s="2" t="s">
        <v>38</v>
      </c>
      <c r="M973" s="2" t="s">
        <v>127</v>
      </c>
      <c r="N973" s="2" t="s">
        <v>128</v>
      </c>
      <c r="O973" s="4">
        <v>1878000</v>
      </c>
      <c r="P973" s="4">
        <v>307900</v>
      </c>
      <c r="Q973" s="4">
        <v>1570100</v>
      </c>
      <c r="R973" s="2">
        <v>48</v>
      </c>
      <c r="S973" s="5">
        <v>6.07</v>
      </c>
      <c r="T973" s="4">
        <v>40652.51</v>
      </c>
      <c r="U973" s="2" t="s">
        <v>73</v>
      </c>
      <c r="V973" s="2" t="s">
        <v>74</v>
      </c>
      <c r="W973" s="4">
        <v>1300880.32</v>
      </c>
      <c r="X973" s="4">
        <v>650439.96</v>
      </c>
      <c r="Y973" s="4">
        <v>1951320.28</v>
      </c>
      <c r="Z973" s="2">
        <v>192</v>
      </c>
      <c r="AA973" s="2" t="s">
        <v>60</v>
      </c>
      <c r="AB973" s="2" t="s">
        <v>15731</v>
      </c>
      <c r="AC973" s="2" t="s">
        <v>121</v>
      </c>
      <c r="AD973" s="2" t="s">
        <v>76</v>
      </c>
      <c r="AE973" s="5">
        <v>83.6</v>
      </c>
      <c r="AF973" s="2">
        <v>6</v>
      </c>
      <c r="AG973" s="2" t="s">
        <v>130</v>
      </c>
      <c r="AH973" s="2">
        <v>10</v>
      </c>
      <c r="AI973" s="6" t="str">
        <f t="shared" si="45"/>
        <v>25-34</v>
      </c>
      <c r="AJ973" s="11">
        <f>YEAR(tbl_LoanData[[#This Row],[Application Date]])</f>
        <v>2023</v>
      </c>
      <c r="AK973" s="11" t="str">
        <f>TEXT(tbl_LoanData[[#This Row],[Application Date]],"MMMM")</f>
        <v>June</v>
      </c>
      <c r="AL973" s="12">
        <f>DATE(YEAR(tbl_LoanData[[#This Row],[Application Date]]),MONTH(tbl_LoanData[[#This Row],[Application Date]]),1)</f>
        <v>45078</v>
      </c>
      <c r="AM973" s="14">
        <f ca="1">IF(AND(tbl_LoanData[[#This Row],[Application Date]]&gt;=EOMONTH(TODAY(),-1)+1,tbl_LoanData[[#This Row],[Application Date]]&lt;=TODAY()),tbl_LoanData[[#This Row],[Loan Amount]],0)</f>
        <v>0</v>
      </c>
      <c r="AN973" s="14">
        <f>tbl_LoanData[[#This Row],[Amount Paid]]-(Q973-X973)</f>
        <v>381220.28</v>
      </c>
      <c r="AO973" s="14">
        <f>IF(tbl_LoanData[[#This Row],[Application Status]]="Approved",1,0)</f>
        <v>1</v>
      </c>
      <c r="AP973" s="22" t="str">
        <f t="shared" ca="1" si="46"/>
        <v/>
      </c>
      <c r="AQ973" s="22" t="str">
        <f t="shared" ca="1" si="47"/>
        <v/>
      </c>
    </row>
    <row r="974" spans="1:43" ht="14.4" customHeight="1" x14ac:dyDescent="0.3">
      <c r="A974" s="2" t="s">
        <v>11867</v>
      </c>
      <c r="B974" s="2" t="s">
        <v>11868</v>
      </c>
      <c r="C974" s="2" t="s">
        <v>249</v>
      </c>
      <c r="D974" s="2" t="s">
        <v>209</v>
      </c>
      <c r="E974" s="2" t="s">
        <v>232</v>
      </c>
      <c r="F974" s="2">
        <v>34</v>
      </c>
      <c r="G974" s="2" t="s">
        <v>69</v>
      </c>
      <c r="H974" s="2" t="s">
        <v>126</v>
      </c>
      <c r="I974" s="2" t="s">
        <v>44</v>
      </c>
      <c r="J974" s="3">
        <v>45092</v>
      </c>
      <c r="K974" s="3">
        <v>45099</v>
      </c>
      <c r="L974" s="2" t="s">
        <v>41</v>
      </c>
      <c r="M974" s="2" t="s">
        <v>184</v>
      </c>
      <c r="N974" s="2" t="s">
        <v>426</v>
      </c>
      <c r="O974" s="4">
        <v>3497000</v>
      </c>
      <c r="P974" s="4">
        <v>413300</v>
      </c>
      <c r="Q974" s="4">
        <v>3083700</v>
      </c>
      <c r="R974" s="2">
        <v>18</v>
      </c>
      <c r="S974" s="5">
        <v>10.33</v>
      </c>
      <c r="T974" s="4">
        <v>197862.18</v>
      </c>
      <c r="U974" s="2" t="s">
        <v>73</v>
      </c>
      <c r="V974" s="2" t="s">
        <v>34</v>
      </c>
      <c r="W974" s="4">
        <v>3363657.06</v>
      </c>
      <c r="X974" s="4">
        <v>197862.26</v>
      </c>
      <c r="Y974" s="4">
        <v>3561519.32</v>
      </c>
      <c r="Z974" s="2">
        <v>29</v>
      </c>
      <c r="AA974" s="2" t="s">
        <v>57</v>
      </c>
      <c r="AB974" s="2" t="s">
        <v>15734</v>
      </c>
      <c r="AC974" s="2" t="s">
        <v>146</v>
      </c>
      <c r="AD974" s="2" t="s">
        <v>76</v>
      </c>
      <c r="AE974" s="5">
        <v>88.18</v>
      </c>
      <c r="AF974" s="2">
        <v>1</v>
      </c>
      <c r="AG974" s="2" t="s">
        <v>77</v>
      </c>
      <c r="AH974" s="2">
        <v>7</v>
      </c>
      <c r="AI974" s="6" t="str">
        <f t="shared" si="45"/>
        <v>25-34</v>
      </c>
      <c r="AJ974" s="11">
        <f>YEAR(tbl_LoanData[[#This Row],[Application Date]])</f>
        <v>2023</v>
      </c>
      <c r="AK974" s="11" t="str">
        <f>TEXT(tbl_LoanData[[#This Row],[Application Date]],"MMMM")</f>
        <v>June</v>
      </c>
      <c r="AL974" s="12">
        <f>DATE(YEAR(tbl_LoanData[[#This Row],[Application Date]]),MONTH(tbl_LoanData[[#This Row],[Application Date]]),1)</f>
        <v>45078</v>
      </c>
      <c r="AM974" s="14">
        <f ca="1">IF(AND(tbl_LoanData[[#This Row],[Application Date]]&gt;=EOMONTH(TODAY(),-1)+1,tbl_LoanData[[#This Row],[Application Date]]&lt;=TODAY()),tbl_LoanData[[#This Row],[Loan Amount]],0)</f>
        <v>0</v>
      </c>
      <c r="AN974" s="14">
        <f>tbl_LoanData[[#This Row],[Amount Paid]]-(Q974-X974)</f>
        <v>477819.31999999983</v>
      </c>
      <c r="AO974" s="14">
        <f>IF(tbl_LoanData[[#This Row],[Application Status]]="Approved",1,0)</f>
        <v>1</v>
      </c>
      <c r="AP974" s="22" t="str">
        <f t="shared" ca="1" si="46"/>
        <v/>
      </c>
      <c r="AQ974" s="22" t="str">
        <f t="shared" ca="1" si="47"/>
        <v/>
      </c>
    </row>
    <row r="975" spans="1:43" ht="14.4" customHeight="1" x14ac:dyDescent="0.3">
      <c r="A975" s="2" t="s">
        <v>11947</v>
      </c>
      <c r="B975" s="2" t="s">
        <v>11948</v>
      </c>
      <c r="C975" s="2" t="s">
        <v>379</v>
      </c>
      <c r="D975" s="2" t="s">
        <v>161</v>
      </c>
      <c r="E975" s="2" t="s">
        <v>312</v>
      </c>
      <c r="F975" s="2">
        <v>27</v>
      </c>
      <c r="G975" s="2" t="s">
        <v>69</v>
      </c>
      <c r="H975" s="2" t="s">
        <v>265</v>
      </c>
      <c r="I975" s="2" t="s">
        <v>44</v>
      </c>
      <c r="J975" s="3">
        <v>45088</v>
      </c>
      <c r="K975" s="3">
        <v>45095</v>
      </c>
      <c r="L975" s="2" t="s">
        <v>39</v>
      </c>
      <c r="M975" s="2" t="s">
        <v>127</v>
      </c>
      <c r="N975" s="2" t="s">
        <v>195</v>
      </c>
      <c r="O975" s="4">
        <v>1649000</v>
      </c>
      <c r="P975" s="4">
        <v>547200</v>
      </c>
      <c r="Q975" s="4">
        <v>1101800</v>
      </c>
      <c r="R975" s="2">
        <v>48</v>
      </c>
      <c r="S975" s="5">
        <v>7.47</v>
      </c>
      <c r="T975" s="4">
        <v>29812.87</v>
      </c>
      <c r="U975" s="2" t="s">
        <v>73</v>
      </c>
      <c r="V975" s="2" t="s">
        <v>74</v>
      </c>
      <c r="W975" s="4">
        <v>1132889.06</v>
      </c>
      <c r="X975" s="4">
        <v>298128.78000000003</v>
      </c>
      <c r="Y975" s="4">
        <v>1431017.84</v>
      </c>
      <c r="Z975" s="2">
        <v>0</v>
      </c>
      <c r="AA975" s="2" t="s">
        <v>56</v>
      </c>
      <c r="AB975" s="2" t="s">
        <v>15735</v>
      </c>
      <c r="AC975" s="2" t="s">
        <v>360</v>
      </c>
      <c r="AD975" s="2" t="s">
        <v>76</v>
      </c>
      <c r="AE975" s="5">
        <v>66.819999999999993</v>
      </c>
      <c r="AF975" s="2">
        <v>0</v>
      </c>
      <c r="AG975" s="2" t="s">
        <v>77</v>
      </c>
      <c r="AH975" s="2">
        <v>7</v>
      </c>
      <c r="AI975" s="6" t="str">
        <f t="shared" si="45"/>
        <v>25-34</v>
      </c>
      <c r="AJ975" s="11">
        <f>YEAR(tbl_LoanData[[#This Row],[Application Date]])</f>
        <v>2023</v>
      </c>
      <c r="AK975" s="11" t="str">
        <f>TEXT(tbl_LoanData[[#This Row],[Application Date]],"MMMM")</f>
        <v>June</v>
      </c>
      <c r="AL975" s="12">
        <f>DATE(YEAR(tbl_LoanData[[#This Row],[Application Date]]),MONTH(tbl_LoanData[[#This Row],[Application Date]]),1)</f>
        <v>45078</v>
      </c>
      <c r="AM975" s="14">
        <f ca="1">IF(AND(tbl_LoanData[[#This Row],[Application Date]]&gt;=EOMONTH(TODAY(),-1)+1,tbl_LoanData[[#This Row],[Application Date]]&lt;=TODAY()),tbl_LoanData[[#This Row],[Loan Amount]],0)</f>
        <v>0</v>
      </c>
      <c r="AN975" s="14">
        <f>tbl_LoanData[[#This Row],[Amount Paid]]-(Q975-X975)</f>
        <v>329217.84000000008</v>
      </c>
      <c r="AO975" s="14">
        <f>IF(tbl_LoanData[[#This Row],[Application Status]]="Approved",1,0)</f>
        <v>1</v>
      </c>
      <c r="AP975" s="22" t="str">
        <f t="shared" ca="1" si="46"/>
        <v/>
      </c>
      <c r="AQ975" s="22" t="str">
        <f t="shared" ca="1" si="47"/>
        <v/>
      </c>
    </row>
    <row r="976" spans="1:43" ht="14.4" customHeight="1" x14ac:dyDescent="0.3">
      <c r="A976" s="2" t="s">
        <v>12045</v>
      </c>
      <c r="B976" s="2" t="s">
        <v>12046</v>
      </c>
      <c r="C976" s="2" t="s">
        <v>530</v>
      </c>
      <c r="D976" s="2" t="s">
        <v>81</v>
      </c>
      <c r="E976" s="2" t="s">
        <v>312</v>
      </c>
      <c r="F976" s="2">
        <v>34</v>
      </c>
      <c r="G976" s="2" t="s">
        <v>69</v>
      </c>
      <c r="H976" s="2" t="s">
        <v>191</v>
      </c>
      <c r="I976" s="2" t="s">
        <v>51</v>
      </c>
      <c r="J976" s="3">
        <v>45078</v>
      </c>
      <c r="K976" s="3">
        <v>45081</v>
      </c>
      <c r="L976" s="2" t="s">
        <v>36</v>
      </c>
      <c r="M976" s="2" t="s">
        <v>111</v>
      </c>
      <c r="N976" s="2" t="s">
        <v>350</v>
      </c>
      <c r="O976" s="4">
        <v>917000</v>
      </c>
      <c r="P976" s="4">
        <v>208700</v>
      </c>
      <c r="Q976" s="4">
        <v>708300</v>
      </c>
      <c r="R976" s="2">
        <v>12</v>
      </c>
      <c r="S976" s="5">
        <v>14.44</v>
      </c>
      <c r="T976" s="4">
        <v>67548.210000000006</v>
      </c>
      <c r="U976" s="2" t="s">
        <v>73</v>
      </c>
      <c r="V976" s="2" t="s">
        <v>33</v>
      </c>
      <c r="W976" s="4">
        <v>810578.52</v>
      </c>
      <c r="X976" s="4">
        <v>0</v>
      </c>
      <c r="Y976" s="4">
        <v>810578.52</v>
      </c>
      <c r="Z976" s="2">
        <v>0</v>
      </c>
      <c r="AA976" s="2" t="s">
        <v>56</v>
      </c>
      <c r="AB976" s="2" t="s">
        <v>15732</v>
      </c>
      <c r="AC976" s="2" t="s">
        <v>129</v>
      </c>
      <c r="AD976" s="2" t="s">
        <v>76</v>
      </c>
      <c r="AE976" s="5">
        <v>77.239999999999995</v>
      </c>
      <c r="AF976" s="2">
        <v>0</v>
      </c>
      <c r="AG976" s="2" t="s">
        <v>77</v>
      </c>
      <c r="AH976" s="2">
        <v>3</v>
      </c>
      <c r="AI976" s="6" t="str">
        <f t="shared" si="45"/>
        <v>25-34</v>
      </c>
      <c r="AJ976" s="11">
        <f>YEAR(tbl_LoanData[[#This Row],[Application Date]])</f>
        <v>2023</v>
      </c>
      <c r="AK976" s="11" t="str">
        <f>TEXT(tbl_LoanData[[#This Row],[Application Date]],"MMMM")</f>
        <v>June</v>
      </c>
      <c r="AL976" s="12">
        <f>DATE(YEAR(tbl_LoanData[[#This Row],[Application Date]]),MONTH(tbl_LoanData[[#This Row],[Application Date]]),1)</f>
        <v>45078</v>
      </c>
      <c r="AM976" s="14">
        <f ca="1">IF(AND(tbl_LoanData[[#This Row],[Application Date]]&gt;=EOMONTH(TODAY(),-1)+1,tbl_LoanData[[#This Row],[Application Date]]&lt;=TODAY()),tbl_LoanData[[#This Row],[Loan Amount]],0)</f>
        <v>0</v>
      </c>
      <c r="AN976" s="14">
        <f>tbl_LoanData[[#This Row],[Amount Paid]]-(Q976-X976)</f>
        <v>102278.52000000002</v>
      </c>
      <c r="AO976" s="14">
        <f>IF(tbl_LoanData[[#This Row],[Application Status]]="Approved",1,0)</f>
        <v>1</v>
      </c>
      <c r="AP976" s="22" t="str">
        <f t="shared" ca="1" si="46"/>
        <v/>
      </c>
      <c r="AQ976" s="22" t="str">
        <f t="shared" ca="1" si="47"/>
        <v/>
      </c>
    </row>
    <row r="977" spans="1:43" ht="14.4" customHeight="1" x14ac:dyDescent="0.3">
      <c r="A977" s="2" t="s">
        <v>12081</v>
      </c>
      <c r="B977" s="2" t="s">
        <v>12082</v>
      </c>
      <c r="C977" s="2" t="s">
        <v>1059</v>
      </c>
      <c r="D977" s="2" t="s">
        <v>176</v>
      </c>
      <c r="E977" s="2" t="s">
        <v>125</v>
      </c>
      <c r="F977" s="2">
        <v>50</v>
      </c>
      <c r="G977" s="2" t="s">
        <v>69</v>
      </c>
      <c r="H977" s="2" t="s">
        <v>217</v>
      </c>
      <c r="I977" s="2" t="s">
        <v>46</v>
      </c>
      <c r="J977" s="3">
        <v>45092</v>
      </c>
      <c r="K977" s="3">
        <v>45098</v>
      </c>
      <c r="L977" s="2" t="s">
        <v>36</v>
      </c>
      <c r="M977" s="2" t="s">
        <v>104</v>
      </c>
      <c r="N977" s="2" t="s">
        <v>105</v>
      </c>
      <c r="O977" s="4">
        <v>902000</v>
      </c>
      <c r="P977" s="4">
        <v>315300</v>
      </c>
      <c r="Q977" s="4">
        <v>586700</v>
      </c>
      <c r="R977" s="2">
        <v>60</v>
      </c>
      <c r="S977" s="5">
        <v>7.53</v>
      </c>
      <c r="T977" s="4">
        <v>13459.88</v>
      </c>
      <c r="U977" s="2" t="s">
        <v>73</v>
      </c>
      <c r="V977" s="2" t="s">
        <v>74</v>
      </c>
      <c r="W977" s="4">
        <v>471095.8</v>
      </c>
      <c r="X977" s="4">
        <v>336496.75</v>
      </c>
      <c r="Y977" s="4">
        <v>807592.55</v>
      </c>
      <c r="Z977" s="2">
        <v>90</v>
      </c>
      <c r="AA977" s="2" t="s">
        <v>59</v>
      </c>
      <c r="AB977" s="2" t="s">
        <v>15732</v>
      </c>
      <c r="AC977" s="2" t="s">
        <v>332</v>
      </c>
      <c r="AD977" s="2" t="s">
        <v>76</v>
      </c>
      <c r="AE977" s="5">
        <v>65.040000000000006</v>
      </c>
      <c r="AF977" s="2">
        <v>3</v>
      </c>
      <c r="AG977" s="2" t="s">
        <v>130</v>
      </c>
      <c r="AH977" s="2">
        <v>6</v>
      </c>
      <c r="AI977" s="6" t="str">
        <f t="shared" si="45"/>
        <v>45-54</v>
      </c>
      <c r="AJ977" s="11">
        <f>YEAR(tbl_LoanData[[#This Row],[Application Date]])</f>
        <v>2023</v>
      </c>
      <c r="AK977" s="11" t="str">
        <f>TEXT(tbl_LoanData[[#This Row],[Application Date]],"MMMM")</f>
        <v>June</v>
      </c>
      <c r="AL977" s="12">
        <f>DATE(YEAR(tbl_LoanData[[#This Row],[Application Date]]),MONTH(tbl_LoanData[[#This Row],[Application Date]]),1)</f>
        <v>45078</v>
      </c>
      <c r="AM977" s="14">
        <f ca="1">IF(AND(tbl_LoanData[[#This Row],[Application Date]]&gt;=EOMONTH(TODAY(),-1)+1,tbl_LoanData[[#This Row],[Application Date]]&lt;=TODAY()),tbl_LoanData[[#This Row],[Loan Amount]],0)</f>
        <v>0</v>
      </c>
      <c r="AN977" s="14">
        <f>tbl_LoanData[[#This Row],[Amount Paid]]-(Q977-X977)</f>
        <v>220892.55</v>
      </c>
      <c r="AO977" s="14">
        <f>IF(tbl_LoanData[[#This Row],[Application Status]]="Approved",1,0)</f>
        <v>1</v>
      </c>
      <c r="AP977" s="22" t="str">
        <f t="shared" ca="1" si="46"/>
        <v/>
      </c>
      <c r="AQ977" s="22" t="str">
        <f t="shared" ca="1" si="47"/>
        <v/>
      </c>
    </row>
    <row r="978" spans="1:43" x14ac:dyDescent="0.3">
      <c r="A978" s="2" t="s">
        <v>12195</v>
      </c>
      <c r="B978" s="2" t="s">
        <v>12196</v>
      </c>
      <c r="C978" s="2" t="s">
        <v>435</v>
      </c>
      <c r="D978" s="2" t="s">
        <v>118</v>
      </c>
      <c r="E978" s="2" t="s">
        <v>165</v>
      </c>
      <c r="F978" s="2">
        <v>30</v>
      </c>
      <c r="G978" s="2" t="s">
        <v>83</v>
      </c>
      <c r="H978" s="2" t="s">
        <v>285</v>
      </c>
      <c r="I978" s="2" t="s">
        <v>55</v>
      </c>
      <c r="J978" s="3">
        <v>45101</v>
      </c>
      <c r="K978" s="3"/>
      <c r="L978" s="2" t="s">
        <v>39</v>
      </c>
      <c r="M978" s="2" t="s">
        <v>127</v>
      </c>
      <c r="N978" s="2" t="s">
        <v>195</v>
      </c>
      <c r="O978" s="4">
        <v>1203000</v>
      </c>
      <c r="P978" s="4">
        <v>451400</v>
      </c>
      <c r="Q978" s="4">
        <v>751600</v>
      </c>
      <c r="R978" s="2">
        <v>48</v>
      </c>
      <c r="S978" s="5">
        <v>9.85</v>
      </c>
      <c r="T978" s="4">
        <v>21827.72</v>
      </c>
      <c r="U978" s="2" t="s">
        <v>113</v>
      </c>
      <c r="V978" s="2" t="s">
        <v>97</v>
      </c>
      <c r="W978" s="4">
        <v>0</v>
      </c>
      <c r="X978" s="4">
        <v>0</v>
      </c>
      <c r="Y978" s="4">
        <v>1047730.4</v>
      </c>
      <c r="Z978" s="2">
        <v>0</v>
      </c>
      <c r="AA978" s="2" t="s">
        <v>97</v>
      </c>
      <c r="AB978" s="2" t="s">
        <v>15732</v>
      </c>
      <c r="AC978" s="2" t="s">
        <v>129</v>
      </c>
      <c r="AD978" s="2" t="s">
        <v>76</v>
      </c>
      <c r="AE978" s="5">
        <v>62.48</v>
      </c>
      <c r="AF978" s="2">
        <v>0</v>
      </c>
      <c r="AG978" s="2" t="s">
        <v>97</v>
      </c>
      <c r="AH978" s="2"/>
      <c r="AI978" s="6" t="str">
        <f t="shared" si="45"/>
        <v>25-34</v>
      </c>
      <c r="AJ978" s="11">
        <f>YEAR(tbl_LoanData[[#This Row],[Application Date]])</f>
        <v>2023</v>
      </c>
      <c r="AK978" s="11" t="str">
        <f>TEXT(tbl_LoanData[[#This Row],[Application Date]],"MMMM")</f>
        <v>June</v>
      </c>
      <c r="AL978" s="12">
        <f>DATE(YEAR(tbl_LoanData[[#This Row],[Application Date]]),MONTH(tbl_LoanData[[#This Row],[Application Date]]),1)</f>
        <v>45078</v>
      </c>
      <c r="AM978" s="14">
        <f ca="1">IF(AND(tbl_LoanData[[#This Row],[Application Date]]&gt;=EOMONTH(TODAY(),-1)+1,tbl_LoanData[[#This Row],[Application Date]]&lt;=TODAY()),tbl_LoanData[[#This Row],[Loan Amount]],0)</f>
        <v>0</v>
      </c>
      <c r="AN978" s="14">
        <f>tbl_LoanData[[#This Row],[Amount Paid]]-(Q978-X978)</f>
        <v>-751600</v>
      </c>
      <c r="AO978" s="14">
        <f>IF(tbl_LoanData[[#This Row],[Application Status]]="Approved",1,0)</f>
        <v>0</v>
      </c>
      <c r="AP978" s="22" t="str">
        <f t="shared" ca="1" si="46"/>
        <v/>
      </c>
      <c r="AQ978" s="22" t="str">
        <f t="shared" ca="1" si="47"/>
        <v/>
      </c>
    </row>
    <row r="979" spans="1:43" ht="14.4" customHeight="1" x14ac:dyDescent="0.3">
      <c r="A979" s="2" t="s">
        <v>12231</v>
      </c>
      <c r="B979" s="2" t="s">
        <v>12232</v>
      </c>
      <c r="C979" s="2" t="s">
        <v>533</v>
      </c>
      <c r="D979" s="2" t="s">
        <v>311</v>
      </c>
      <c r="E979" s="2" t="s">
        <v>255</v>
      </c>
      <c r="F979" s="2">
        <v>21</v>
      </c>
      <c r="G979" s="2" t="s">
        <v>83</v>
      </c>
      <c r="H979" s="2" t="s">
        <v>298</v>
      </c>
      <c r="I979" s="2" t="s">
        <v>43</v>
      </c>
      <c r="J979" s="3">
        <v>45105</v>
      </c>
      <c r="K979" s="3">
        <v>45120</v>
      </c>
      <c r="L979" s="2" t="s">
        <v>37</v>
      </c>
      <c r="M979" s="2" t="s">
        <v>94</v>
      </c>
      <c r="N979" s="2" t="s">
        <v>436</v>
      </c>
      <c r="O979" s="4">
        <v>183000</v>
      </c>
      <c r="P979" s="4">
        <v>72100</v>
      </c>
      <c r="Q979" s="4">
        <v>110900</v>
      </c>
      <c r="R979" s="2">
        <v>48</v>
      </c>
      <c r="S979" s="5">
        <v>14.4</v>
      </c>
      <c r="T979" s="4">
        <v>3641.22</v>
      </c>
      <c r="U979" s="2" t="s">
        <v>73</v>
      </c>
      <c r="V979" s="2" t="s">
        <v>74</v>
      </c>
      <c r="W979" s="4">
        <v>134725.14000000001</v>
      </c>
      <c r="X979" s="4">
        <v>40053.26</v>
      </c>
      <c r="Y979" s="4">
        <v>174778.4</v>
      </c>
      <c r="Z979" s="2">
        <v>0</v>
      </c>
      <c r="AA979" s="2" t="s">
        <v>56</v>
      </c>
      <c r="AB979" s="2" t="s">
        <v>15732</v>
      </c>
      <c r="AC979" s="2" t="s">
        <v>87</v>
      </c>
      <c r="AD979" s="2" t="s">
        <v>76</v>
      </c>
      <c r="AE979" s="5">
        <v>60.6</v>
      </c>
      <c r="AF979" s="2">
        <v>0</v>
      </c>
      <c r="AG979" s="2" t="s">
        <v>77</v>
      </c>
      <c r="AH979" s="2">
        <v>15</v>
      </c>
      <c r="AI979" s="6" t="str">
        <f t="shared" si="45"/>
        <v>18-24</v>
      </c>
      <c r="AJ979" s="11">
        <f>YEAR(tbl_LoanData[[#This Row],[Application Date]])</f>
        <v>2023</v>
      </c>
      <c r="AK979" s="11" t="str">
        <f>TEXT(tbl_LoanData[[#This Row],[Application Date]],"MMMM")</f>
        <v>June</v>
      </c>
      <c r="AL979" s="12">
        <f>DATE(YEAR(tbl_LoanData[[#This Row],[Application Date]]),MONTH(tbl_LoanData[[#This Row],[Application Date]]),1)</f>
        <v>45078</v>
      </c>
      <c r="AM979" s="14">
        <f ca="1">IF(AND(tbl_LoanData[[#This Row],[Application Date]]&gt;=EOMONTH(TODAY(),-1)+1,tbl_LoanData[[#This Row],[Application Date]]&lt;=TODAY()),tbl_LoanData[[#This Row],[Loan Amount]],0)</f>
        <v>0</v>
      </c>
      <c r="AN979" s="14">
        <f>tbl_LoanData[[#This Row],[Amount Paid]]-(Q979-X979)</f>
        <v>63878.400000000023</v>
      </c>
      <c r="AO979" s="14">
        <f>IF(tbl_LoanData[[#This Row],[Application Status]]="Approved",1,0)</f>
        <v>1</v>
      </c>
      <c r="AP979" s="22" t="str">
        <f t="shared" ca="1" si="46"/>
        <v/>
      </c>
      <c r="AQ979" s="22" t="str">
        <f t="shared" ca="1" si="47"/>
        <v/>
      </c>
    </row>
    <row r="980" spans="1:43" ht="14.4" customHeight="1" x14ac:dyDescent="0.3">
      <c r="A980" s="2" t="s">
        <v>12287</v>
      </c>
      <c r="B980" s="2" t="s">
        <v>12288</v>
      </c>
      <c r="C980" s="2" t="s">
        <v>999</v>
      </c>
      <c r="D980" s="2" t="s">
        <v>189</v>
      </c>
      <c r="E980" s="2" t="s">
        <v>92</v>
      </c>
      <c r="F980" s="2">
        <v>63</v>
      </c>
      <c r="G980" s="2" t="s">
        <v>69</v>
      </c>
      <c r="H980" s="2" t="s">
        <v>156</v>
      </c>
      <c r="I980" s="2" t="s">
        <v>45</v>
      </c>
      <c r="J980" s="3">
        <v>45081</v>
      </c>
      <c r="K980" s="3">
        <v>45096</v>
      </c>
      <c r="L980" s="2" t="s">
        <v>40</v>
      </c>
      <c r="M980" s="2" t="s">
        <v>85</v>
      </c>
      <c r="N980" s="2" t="s">
        <v>274</v>
      </c>
      <c r="O980" s="4">
        <v>856000</v>
      </c>
      <c r="P980" s="4">
        <v>175000</v>
      </c>
      <c r="Q980" s="4">
        <v>681000</v>
      </c>
      <c r="R980" s="2">
        <v>36</v>
      </c>
      <c r="S980" s="5">
        <v>8.25</v>
      </c>
      <c r="T980" s="4">
        <v>23598.54</v>
      </c>
      <c r="U980" s="2" t="s">
        <v>73</v>
      </c>
      <c r="V980" s="2" t="s">
        <v>33</v>
      </c>
      <c r="W980" s="4">
        <v>849547.5</v>
      </c>
      <c r="X980" s="4">
        <v>0</v>
      </c>
      <c r="Y980" s="4">
        <v>849547.5</v>
      </c>
      <c r="Z980" s="2">
        <v>0</v>
      </c>
      <c r="AA980" s="2" t="s">
        <v>56</v>
      </c>
      <c r="AB980" s="2" t="s">
        <v>15729</v>
      </c>
      <c r="AC980" s="2" t="s">
        <v>138</v>
      </c>
      <c r="AD980" s="2" t="s">
        <v>76</v>
      </c>
      <c r="AE980" s="5">
        <v>79.56</v>
      </c>
      <c r="AF980" s="2">
        <v>0</v>
      </c>
      <c r="AG980" s="2" t="s">
        <v>77</v>
      </c>
      <c r="AH980" s="2">
        <v>15</v>
      </c>
      <c r="AI980" s="6" t="str">
        <f t="shared" si="45"/>
        <v>55-64</v>
      </c>
      <c r="AJ980" s="11">
        <f>YEAR(tbl_LoanData[[#This Row],[Application Date]])</f>
        <v>2023</v>
      </c>
      <c r="AK980" s="11" t="str">
        <f>TEXT(tbl_LoanData[[#This Row],[Application Date]],"MMMM")</f>
        <v>June</v>
      </c>
      <c r="AL980" s="12">
        <f>DATE(YEAR(tbl_LoanData[[#This Row],[Application Date]]),MONTH(tbl_LoanData[[#This Row],[Application Date]]),1)</f>
        <v>45078</v>
      </c>
      <c r="AM980" s="14">
        <f ca="1">IF(AND(tbl_LoanData[[#This Row],[Application Date]]&gt;=EOMONTH(TODAY(),-1)+1,tbl_LoanData[[#This Row],[Application Date]]&lt;=TODAY()),tbl_LoanData[[#This Row],[Loan Amount]],0)</f>
        <v>0</v>
      </c>
      <c r="AN980" s="14">
        <f>tbl_LoanData[[#This Row],[Amount Paid]]-(Q980-X980)</f>
        <v>168547.5</v>
      </c>
      <c r="AO980" s="14">
        <f>IF(tbl_LoanData[[#This Row],[Application Status]]="Approved",1,0)</f>
        <v>1</v>
      </c>
      <c r="AP980" s="22" t="str">
        <f t="shared" ca="1" si="46"/>
        <v/>
      </c>
      <c r="AQ980" s="22" t="str">
        <f t="shared" ca="1" si="47"/>
        <v/>
      </c>
    </row>
    <row r="981" spans="1:43" ht="14.4" customHeight="1" x14ac:dyDescent="0.3">
      <c r="A981" s="2" t="s">
        <v>12319</v>
      </c>
      <c r="B981" s="2" t="s">
        <v>12320</v>
      </c>
      <c r="C981" s="2" t="s">
        <v>240</v>
      </c>
      <c r="D981" s="2" t="s">
        <v>161</v>
      </c>
      <c r="E981" s="2" t="s">
        <v>67</v>
      </c>
      <c r="F981" s="2">
        <v>56</v>
      </c>
      <c r="G981" s="2" t="s">
        <v>83</v>
      </c>
      <c r="H981" s="2" t="s">
        <v>224</v>
      </c>
      <c r="I981" s="2" t="s">
        <v>54</v>
      </c>
      <c r="J981" s="3">
        <v>45079</v>
      </c>
      <c r="K981" s="3"/>
      <c r="L981" s="2" t="s">
        <v>37</v>
      </c>
      <c r="M981" s="2" t="s">
        <v>260</v>
      </c>
      <c r="N981" s="2" t="s">
        <v>261</v>
      </c>
      <c r="O981" s="4">
        <v>241000</v>
      </c>
      <c r="P981" s="4">
        <v>58000</v>
      </c>
      <c r="Q981" s="4">
        <v>183000</v>
      </c>
      <c r="R981" s="2">
        <v>48</v>
      </c>
      <c r="S981" s="5">
        <v>14.65</v>
      </c>
      <c r="T981" s="4">
        <v>6046.62</v>
      </c>
      <c r="U981" s="2" t="s">
        <v>96</v>
      </c>
      <c r="V981" s="2" t="s">
        <v>97</v>
      </c>
      <c r="W981" s="4">
        <v>0</v>
      </c>
      <c r="X981" s="4">
        <v>0</v>
      </c>
      <c r="Y981" s="4">
        <v>290238</v>
      </c>
      <c r="Z981" s="2">
        <v>0</v>
      </c>
      <c r="AA981" s="2" t="s">
        <v>97</v>
      </c>
      <c r="AB981" s="2" t="s">
        <v>15734</v>
      </c>
      <c r="AC981" s="2" t="s">
        <v>213</v>
      </c>
      <c r="AD981" s="2" t="s">
        <v>76</v>
      </c>
      <c r="AE981" s="5">
        <v>75.930000000000007</v>
      </c>
      <c r="AF981" s="2">
        <v>0</v>
      </c>
      <c r="AG981" s="2" t="s">
        <v>97</v>
      </c>
      <c r="AH981" s="2"/>
      <c r="AI981" s="6" t="str">
        <f t="shared" si="45"/>
        <v>55-64</v>
      </c>
      <c r="AJ981" s="11">
        <f>YEAR(tbl_LoanData[[#This Row],[Application Date]])</f>
        <v>2023</v>
      </c>
      <c r="AK981" s="11" t="str">
        <f>TEXT(tbl_LoanData[[#This Row],[Application Date]],"MMMM")</f>
        <v>June</v>
      </c>
      <c r="AL981" s="12">
        <f>DATE(YEAR(tbl_LoanData[[#This Row],[Application Date]]),MONTH(tbl_LoanData[[#This Row],[Application Date]]),1)</f>
        <v>45078</v>
      </c>
      <c r="AM981" s="14">
        <f ca="1">IF(AND(tbl_LoanData[[#This Row],[Application Date]]&gt;=EOMONTH(TODAY(),-1)+1,tbl_LoanData[[#This Row],[Application Date]]&lt;=TODAY()),tbl_LoanData[[#This Row],[Loan Amount]],0)</f>
        <v>0</v>
      </c>
      <c r="AN981" s="14">
        <f>tbl_LoanData[[#This Row],[Amount Paid]]-(Q981-X981)</f>
        <v>-183000</v>
      </c>
      <c r="AO981" s="14">
        <f>IF(tbl_LoanData[[#This Row],[Application Status]]="Approved",1,0)</f>
        <v>0</v>
      </c>
      <c r="AP981" s="22" t="str">
        <f t="shared" ca="1" si="46"/>
        <v/>
      </c>
      <c r="AQ981" s="22" t="str">
        <f t="shared" ca="1" si="47"/>
        <v/>
      </c>
    </row>
    <row r="982" spans="1:43" ht="14.4" customHeight="1" x14ac:dyDescent="0.3">
      <c r="A982" s="2" t="s">
        <v>12401</v>
      </c>
      <c r="B982" s="2" t="s">
        <v>12402</v>
      </c>
      <c r="C982" s="2" t="s">
        <v>444</v>
      </c>
      <c r="D982" s="2" t="s">
        <v>102</v>
      </c>
      <c r="E982" s="2" t="s">
        <v>268</v>
      </c>
      <c r="F982" s="2">
        <v>41</v>
      </c>
      <c r="G982" s="2" t="s">
        <v>69</v>
      </c>
      <c r="H982" s="2" t="s">
        <v>265</v>
      </c>
      <c r="I982" s="2" t="s">
        <v>44</v>
      </c>
      <c r="J982" s="3">
        <v>45088</v>
      </c>
      <c r="K982" s="3">
        <v>45104</v>
      </c>
      <c r="L982" s="2" t="s">
        <v>40</v>
      </c>
      <c r="M982" s="2" t="s">
        <v>111</v>
      </c>
      <c r="N982" s="2" t="s">
        <v>369</v>
      </c>
      <c r="O982" s="4">
        <v>1594000</v>
      </c>
      <c r="P982" s="4">
        <v>444400</v>
      </c>
      <c r="Q982" s="4">
        <v>1149600</v>
      </c>
      <c r="R982" s="2">
        <v>36</v>
      </c>
      <c r="S982" s="5">
        <v>6.79</v>
      </c>
      <c r="T982" s="4">
        <v>38438.15</v>
      </c>
      <c r="U982" s="2" t="s">
        <v>73</v>
      </c>
      <c r="V982" s="2" t="s">
        <v>33</v>
      </c>
      <c r="W982" s="4">
        <v>1383773.52</v>
      </c>
      <c r="X982" s="4">
        <v>0</v>
      </c>
      <c r="Y982" s="4">
        <v>1383773.52</v>
      </c>
      <c r="Z982" s="2">
        <v>0</v>
      </c>
      <c r="AA982" s="2" t="s">
        <v>56</v>
      </c>
      <c r="AB982" s="2" t="s">
        <v>15733</v>
      </c>
      <c r="AC982" s="2" t="s">
        <v>87</v>
      </c>
      <c r="AD982" s="2" t="s">
        <v>76</v>
      </c>
      <c r="AE982" s="5">
        <v>72.12</v>
      </c>
      <c r="AF982" s="2">
        <v>0</v>
      </c>
      <c r="AG982" s="2" t="s">
        <v>77</v>
      </c>
      <c r="AH982" s="2">
        <v>16</v>
      </c>
      <c r="AI982" s="6" t="str">
        <f t="shared" si="45"/>
        <v>35-44</v>
      </c>
      <c r="AJ982" s="11">
        <f>YEAR(tbl_LoanData[[#This Row],[Application Date]])</f>
        <v>2023</v>
      </c>
      <c r="AK982" s="11" t="str">
        <f>TEXT(tbl_LoanData[[#This Row],[Application Date]],"MMMM")</f>
        <v>June</v>
      </c>
      <c r="AL982" s="12">
        <f>DATE(YEAR(tbl_LoanData[[#This Row],[Application Date]]),MONTH(tbl_LoanData[[#This Row],[Application Date]]),1)</f>
        <v>45078</v>
      </c>
      <c r="AM982" s="14">
        <f ca="1">IF(AND(tbl_LoanData[[#This Row],[Application Date]]&gt;=EOMONTH(TODAY(),-1)+1,tbl_LoanData[[#This Row],[Application Date]]&lt;=TODAY()),tbl_LoanData[[#This Row],[Loan Amount]],0)</f>
        <v>0</v>
      </c>
      <c r="AN982" s="14">
        <f>tbl_LoanData[[#This Row],[Amount Paid]]-(Q982-X982)</f>
        <v>234173.52000000002</v>
      </c>
      <c r="AO982" s="14">
        <f>IF(tbl_LoanData[[#This Row],[Application Status]]="Approved",1,0)</f>
        <v>1</v>
      </c>
      <c r="AP982" s="22" t="str">
        <f t="shared" ca="1" si="46"/>
        <v/>
      </c>
      <c r="AQ982" s="22" t="str">
        <f t="shared" ca="1" si="47"/>
        <v/>
      </c>
    </row>
    <row r="983" spans="1:43" x14ac:dyDescent="0.3">
      <c r="A983" s="2" t="s">
        <v>12561</v>
      </c>
      <c r="B983" s="2" t="s">
        <v>12562</v>
      </c>
      <c r="C983" s="2" t="s">
        <v>277</v>
      </c>
      <c r="D983" s="2" t="s">
        <v>176</v>
      </c>
      <c r="E983" s="2" t="s">
        <v>117</v>
      </c>
      <c r="F983" s="2">
        <v>65</v>
      </c>
      <c r="G983" s="2" t="s">
        <v>83</v>
      </c>
      <c r="H983" s="2" t="s">
        <v>84</v>
      </c>
      <c r="I983" s="2" t="s">
        <v>45</v>
      </c>
      <c r="J983" s="3">
        <v>45088</v>
      </c>
      <c r="K983" s="3">
        <v>45094</v>
      </c>
      <c r="L983" s="2" t="s">
        <v>37</v>
      </c>
      <c r="M983" s="2" t="s">
        <v>104</v>
      </c>
      <c r="N983" s="2" t="s">
        <v>286</v>
      </c>
      <c r="O983" s="4">
        <v>159000</v>
      </c>
      <c r="P983" s="4">
        <v>33200</v>
      </c>
      <c r="Q983" s="4">
        <v>125800</v>
      </c>
      <c r="R983" s="2">
        <v>60</v>
      </c>
      <c r="S983" s="5">
        <v>8.4600000000000009</v>
      </c>
      <c r="T983" s="4">
        <v>2983.56</v>
      </c>
      <c r="U983" s="2" t="s">
        <v>73</v>
      </c>
      <c r="V983" s="2" t="s">
        <v>74</v>
      </c>
      <c r="W983" s="4">
        <v>104424.6</v>
      </c>
      <c r="X983" s="4">
        <v>74588.800000000003</v>
      </c>
      <c r="Y983" s="4">
        <v>179013.4</v>
      </c>
      <c r="Z983" s="2">
        <v>93</v>
      </c>
      <c r="AA983" s="2" t="s">
        <v>60</v>
      </c>
      <c r="AB983" s="2" t="s">
        <v>15731</v>
      </c>
      <c r="AC983" s="2" t="s">
        <v>138</v>
      </c>
      <c r="AD983" s="2" t="s">
        <v>76</v>
      </c>
      <c r="AE983" s="5">
        <v>79.12</v>
      </c>
      <c r="AF983" s="2">
        <v>3</v>
      </c>
      <c r="AG983" s="2" t="s">
        <v>130</v>
      </c>
      <c r="AH983" s="2">
        <v>6</v>
      </c>
      <c r="AI983" s="6" t="str">
        <f t="shared" si="45"/>
        <v>65+</v>
      </c>
      <c r="AJ983" s="11">
        <f>YEAR(tbl_LoanData[[#This Row],[Application Date]])</f>
        <v>2023</v>
      </c>
      <c r="AK983" s="11" t="str">
        <f>TEXT(tbl_LoanData[[#This Row],[Application Date]],"MMMM")</f>
        <v>June</v>
      </c>
      <c r="AL983" s="12">
        <f>DATE(YEAR(tbl_LoanData[[#This Row],[Application Date]]),MONTH(tbl_LoanData[[#This Row],[Application Date]]),1)</f>
        <v>45078</v>
      </c>
      <c r="AM983" s="14">
        <f ca="1">IF(AND(tbl_LoanData[[#This Row],[Application Date]]&gt;=EOMONTH(TODAY(),-1)+1,tbl_LoanData[[#This Row],[Application Date]]&lt;=TODAY()),tbl_LoanData[[#This Row],[Loan Amount]],0)</f>
        <v>0</v>
      </c>
      <c r="AN983" s="14">
        <f>tbl_LoanData[[#This Row],[Amount Paid]]-(Q983-X983)</f>
        <v>53213.400000000009</v>
      </c>
      <c r="AO983" s="14">
        <f>IF(tbl_LoanData[[#This Row],[Application Status]]="Approved",1,0)</f>
        <v>1</v>
      </c>
      <c r="AP983" s="22" t="str">
        <f t="shared" ca="1" si="46"/>
        <v/>
      </c>
      <c r="AQ983" s="22" t="str">
        <f t="shared" ca="1" si="47"/>
        <v/>
      </c>
    </row>
    <row r="984" spans="1:43" ht="14.4" customHeight="1" x14ac:dyDescent="0.3">
      <c r="A984" s="2" t="s">
        <v>12581</v>
      </c>
      <c r="B984" s="2" t="s">
        <v>12582</v>
      </c>
      <c r="C984" s="2" t="s">
        <v>353</v>
      </c>
      <c r="D984" s="2" t="s">
        <v>117</v>
      </c>
      <c r="E984" s="2" t="s">
        <v>394</v>
      </c>
      <c r="F984" s="2">
        <v>28</v>
      </c>
      <c r="G984" s="2" t="s">
        <v>83</v>
      </c>
      <c r="H984" s="2" t="s">
        <v>110</v>
      </c>
      <c r="I984" s="2" t="s">
        <v>46</v>
      </c>
      <c r="J984" s="3">
        <v>45091</v>
      </c>
      <c r="K984" s="3">
        <v>45108</v>
      </c>
      <c r="L984" s="2" t="s">
        <v>38</v>
      </c>
      <c r="M984" s="2" t="s">
        <v>71</v>
      </c>
      <c r="N984" s="2" t="s">
        <v>589</v>
      </c>
      <c r="O984" s="4">
        <v>1865000</v>
      </c>
      <c r="P984" s="4">
        <v>584300</v>
      </c>
      <c r="Q984" s="4">
        <v>1280700</v>
      </c>
      <c r="R984" s="2">
        <v>48</v>
      </c>
      <c r="S984" s="5">
        <v>12.17</v>
      </c>
      <c r="T984" s="4">
        <v>39669.68</v>
      </c>
      <c r="U984" s="2" t="s">
        <v>73</v>
      </c>
      <c r="V984" s="2" t="s">
        <v>74</v>
      </c>
      <c r="W984" s="4">
        <v>1507447.84</v>
      </c>
      <c r="X984" s="4">
        <v>396696.92</v>
      </c>
      <c r="Y984" s="4">
        <v>1904144.76</v>
      </c>
      <c r="Z984" s="2">
        <v>0</v>
      </c>
      <c r="AA984" s="2" t="s">
        <v>56</v>
      </c>
      <c r="AB984" s="2" t="s">
        <v>15728</v>
      </c>
      <c r="AC984" s="2" t="s">
        <v>129</v>
      </c>
      <c r="AD984" s="2" t="s">
        <v>76</v>
      </c>
      <c r="AE984" s="5">
        <v>68.67</v>
      </c>
      <c r="AF984" s="2">
        <v>0</v>
      </c>
      <c r="AG984" s="2" t="s">
        <v>77</v>
      </c>
      <c r="AH984" s="2">
        <v>17</v>
      </c>
      <c r="AI984" s="6" t="str">
        <f t="shared" si="45"/>
        <v>25-34</v>
      </c>
      <c r="AJ984" s="11">
        <f>YEAR(tbl_LoanData[[#This Row],[Application Date]])</f>
        <v>2023</v>
      </c>
      <c r="AK984" s="11" t="str">
        <f>TEXT(tbl_LoanData[[#This Row],[Application Date]],"MMMM")</f>
        <v>June</v>
      </c>
      <c r="AL984" s="12">
        <f>DATE(YEAR(tbl_LoanData[[#This Row],[Application Date]]),MONTH(tbl_LoanData[[#This Row],[Application Date]]),1)</f>
        <v>45078</v>
      </c>
      <c r="AM984" s="14">
        <f ca="1">IF(AND(tbl_LoanData[[#This Row],[Application Date]]&gt;=EOMONTH(TODAY(),-1)+1,tbl_LoanData[[#This Row],[Application Date]]&lt;=TODAY()),tbl_LoanData[[#This Row],[Loan Amount]],0)</f>
        <v>0</v>
      </c>
      <c r="AN984" s="14">
        <f>tbl_LoanData[[#This Row],[Amount Paid]]-(Q984-X984)</f>
        <v>623444.76</v>
      </c>
      <c r="AO984" s="14">
        <f>IF(tbl_LoanData[[#This Row],[Application Status]]="Approved",1,0)</f>
        <v>1</v>
      </c>
      <c r="AP984" s="22" t="str">
        <f t="shared" ca="1" si="46"/>
        <v/>
      </c>
      <c r="AQ984" s="22" t="str">
        <f t="shared" ca="1" si="47"/>
        <v/>
      </c>
    </row>
    <row r="985" spans="1:43" x14ac:dyDescent="0.3">
      <c r="A985" s="2" t="s">
        <v>12693</v>
      </c>
      <c r="B985" s="2" t="s">
        <v>12694</v>
      </c>
      <c r="C985" s="2" t="s">
        <v>116</v>
      </c>
      <c r="D985" s="2" t="s">
        <v>209</v>
      </c>
      <c r="E985" s="2" t="s">
        <v>101</v>
      </c>
      <c r="F985" s="2">
        <v>25</v>
      </c>
      <c r="G985" s="2" t="s">
        <v>69</v>
      </c>
      <c r="H985" s="2" t="s">
        <v>233</v>
      </c>
      <c r="I985" s="2" t="s">
        <v>46</v>
      </c>
      <c r="J985" s="3">
        <v>45095</v>
      </c>
      <c r="K985" s="3">
        <v>45116</v>
      </c>
      <c r="L985" s="2" t="s">
        <v>36</v>
      </c>
      <c r="M985" s="2" t="s">
        <v>104</v>
      </c>
      <c r="N985" s="2" t="s">
        <v>592</v>
      </c>
      <c r="O985" s="4">
        <v>1960000</v>
      </c>
      <c r="P985" s="4">
        <v>322900</v>
      </c>
      <c r="Q985" s="4">
        <v>1637100</v>
      </c>
      <c r="R985" s="2">
        <v>60</v>
      </c>
      <c r="S985" s="5">
        <v>13.11</v>
      </c>
      <c r="T985" s="4">
        <v>45170.32</v>
      </c>
      <c r="U985" s="2" t="s">
        <v>73</v>
      </c>
      <c r="V985" s="2" t="s">
        <v>74</v>
      </c>
      <c r="W985" s="4">
        <v>1671301.84</v>
      </c>
      <c r="X985" s="4">
        <v>1038917.21</v>
      </c>
      <c r="Y985" s="4">
        <v>2710219.05</v>
      </c>
      <c r="Z985" s="2">
        <v>0</v>
      </c>
      <c r="AA985" s="2" t="s">
        <v>56</v>
      </c>
      <c r="AB985" s="2" t="s">
        <v>15732</v>
      </c>
      <c r="AC985" s="2" t="s">
        <v>75</v>
      </c>
      <c r="AD985" s="2" t="s">
        <v>76</v>
      </c>
      <c r="AE985" s="5">
        <v>83.53</v>
      </c>
      <c r="AF985" s="2">
        <v>0</v>
      </c>
      <c r="AG985" s="2" t="s">
        <v>77</v>
      </c>
      <c r="AH985" s="2">
        <v>21</v>
      </c>
      <c r="AI985" s="6" t="str">
        <f t="shared" si="45"/>
        <v>25-34</v>
      </c>
      <c r="AJ985" s="11">
        <f>YEAR(tbl_LoanData[[#This Row],[Application Date]])</f>
        <v>2023</v>
      </c>
      <c r="AK985" s="11" t="str">
        <f>TEXT(tbl_LoanData[[#This Row],[Application Date]],"MMMM")</f>
        <v>June</v>
      </c>
      <c r="AL985" s="12">
        <f>DATE(YEAR(tbl_LoanData[[#This Row],[Application Date]]),MONTH(tbl_LoanData[[#This Row],[Application Date]]),1)</f>
        <v>45078</v>
      </c>
      <c r="AM985" s="14">
        <f ca="1">IF(AND(tbl_LoanData[[#This Row],[Application Date]]&gt;=EOMONTH(TODAY(),-1)+1,tbl_LoanData[[#This Row],[Application Date]]&lt;=TODAY()),tbl_LoanData[[#This Row],[Loan Amount]],0)</f>
        <v>0</v>
      </c>
      <c r="AN985" s="14">
        <f>tbl_LoanData[[#This Row],[Amount Paid]]-(Q985-X985)</f>
        <v>1073119.05</v>
      </c>
      <c r="AO985" s="14">
        <f>IF(tbl_LoanData[[#This Row],[Application Status]]="Approved",1,0)</f>
        <v>1</v>
      </c>
      <c r="AP985" s="22" t="str">
        <f t="shared" ca="1" si="46"/>
        <v/>
      </c>
      <c r="AQ985" s="22" t="str">
        <f t="shared" ca="1" si="47"/>
        <v/>
      </c>
    </row>
    <row r="986" spans="1:43" ht="14.4" customHeight="1" x14ac:dyDescent="0.3">
      <c r="A986" s="2" t="s">
        <v>12699</v>
      </c>
      <c r="B986" s="2" t="s">
        <v>12700</v>
      </c>
      <c r="C986" s="2" t="s">
        <v>405</v>
      </c>
      <c r="D986" s="2" t="s">
        <v>161</v>
      </c>
      <c r="E986" s="2" t="s">
        <v>82</v>
      </c>
      <c r="F986" s="2">
        <v>45</v>
      </c>
      <c r="G986" s="2" t="s">
        <v>69</v>
      </c>
      <c r="H986" s="2" t="s">
        <v>278</v>
      </c>
      <c r="I986" s="2" t="s">
        <v>45</v>
      </c>
      <c r="J986" s="3">
        <v>45107</v>
      </c>
      <c r="K986" s="3">
        <v>45116</v>
      </c>
      <c r="L986" s="2" t="s">
        <v>37</v>
      </c>
      <c r="M986" s="2" t="s">
        <v>94</v>
      </c>
      <c r="N986" s="2" t="s">
        <v>436</v>
      </c>
      <c r="O986" s="4">
        <v>95000</v>
      </c>
      <c r="P986" s="4">
        <v>20600</v>
      </c>
      <c r="Q986" s="4">
        <v>74400</v>
      </c>
      <c r="R986" s="2">
        <v>18</v>
      </c>
      <c r="S986" s="5">
        <v>6.84</v>
      </c>
      <c r="T986" s="4">
        <v>4557.41</v>
      </c>
      <c r="U986" s="2" t="s">
        <v>73</v>
      </c>
      <c r="V986" s="2" t="s">
        <v>33</v>
      </c>
      <c r="W986" s="4">
        <v>82033.440000000002</v>
      </c>
      <c r="X986" s="4">
        <v>0</v>
      </c>
      <c r="Y986" s="4">
        <v>82033.440000000002</v>
      </c>
      <c r="Z986" s="2">
        <v>0</v>
      </c>
      <c r="AA986" s="2" t="s">
        <v>56</v>
      </c>
      <c r="AB986" s="2" t="s">
        <v>15731</v>
      </c>
      <c r="AC986" s="2" t="s">
        <v>129</v>
      </c>
      <c r="AD986" s="2" t="s">
        <v>76</v>
      </c>
      <c r="AE986" s="5">
        <v>78.319999999999993</v>
      </c>
      <c r="AF986" s="2">
        <v>0</v>
      </c>
      <c r="AG986" s="2" t="s">
        <v>77</v>
      </c>
      <c r="AH986" s="2">
        <v>9</v>
      </c>
      <c r="AI986" s="6" t="str">
        <f t="shared" si="45"/>
        <v>45-54</v>
      </c>
      <c r="AJ986" s="11">
        <f>YEAR(tbl_LoanData[[#This Row],[Application Date]])</f>
        <v>2023</v>
      </c>
      <c r="AK986" s="11" t="str">
        <f>TEXT(tbl_LoanData[[#This Row],[Application Date]],"MMMM")</f>
        <v>June</v>
      </c>
      <c r="AL986" s="12">
        <f>DATE(YEAR(tbl_LoanData[[#This Row],[Application Date]]),MONTH(tbl_LoanData[[#This Row],[Application Date]]),1)</f>
        <v>45078</v>
      </c>
      <c r="AM986" s="14">
        <f ca="1">IF(AND(tbl_LoanData[[#This Row],[Application Date]]&gt;=EOMONTH(TODAY(),-1)+1,tbl_LoanData[[#This Row],[Application Date]]&lt;=TODAY()),tbl_LoanData[[#This Row],[Loan Amount]],0)</f>
        <v>0</v>
      </c>
      <c r="AN986" s="14">
        <f>tbl_LoanData[[#This Row],[Amount Paid]]-(Q986-X986)</f>
        <v>7633.4400000000023</v>
      </c>
      <c r="AO986" s="14">
        <f>IF(tbl_LoanData[[#This Row],[Application Status]]="Approved",1,0)</f>
        <v>1</v>
      </c>
      <c r="AP986" s="22" t="str">
        <f t="shared" ca="1" si="46"/>
        <v/>
      </c>
      <c r="AQ986" s="22" t="str">
        <f t="shared" ca="1" si="47"/>
        <v/>
      </c>
    </row>
    <row r="987" spans="1:43" x14ac:dyDescent="0.3">
      <c r="A987" s="2" t="s">
        <v>12731</v>
      </c>
      <c r="B987" s="2" t="s">
        <v>12732</v>
      </c>
      <c r="C987" s="2" t="s">
        <v>397</v>
      </c>
      <c r="D987" s="2" t="s">
        <v>189</v>
      </c>
      <c r="E987" s="2" t="s">
        <v>232</v>
      </c>
      <c r="F987" s="2">
        <v>61</v>
      </c>
      <c r="G987" s="2" t="s">
        <v>83</v>
      </c>
      <c r="H987" s="2" t="s">
        <v>211</v>
      </c>
      <c r="I987" s="2" t="s">
        <v>50</v>
      </c>
      <c r="J987" s="3">
        <v>45105</v>
      </c>
      <c r="K987" s="3">
        <v>45110</v>
      </c>
      <c r="L987" s="2" t="s">
        <v>38</v>
      </c>
      <c r="M987" s="2" t="s">
        <v>71</v>
      </c>
      <c r="N987" s="2" t="s">
        <v>589</v>
      </c>
      <c r="O987" s="4">
        <v>1181000</v>
      </c>
      <c r="P987" s="4">
        <v>448100</v>
      </c>
      <c r="Q987" s="4">
        <v>732900</v>
      </c>
      <c r="R987" s="2">
        <v>24</v>
      </c>
      <c r="S987" s="5">
        <v>10.88</v>
      </c>
      <c r="T987" s="4">
        <v>37182.46</v>
      </c>
      <c r="U987" s="2" t="s">
        <v>73</v>
      </c>
      <c r="V987" s="2" t="s">
        <v>33</v>
      </c>
      <c r="W987" s="4">
        <v>892379.04</v>
      </c>
      <c r="X987" s="4">
        <v>0</v>
      </c>
      <c r="Y987" s="4">
        <v>892379.04</v>
      </c>
      <c r="Z987" s="2">
        <v>0</v>
      </c>
      <c r="AA987" s="2" t="s">
        <v>56</v>
      </c>
      <c r="AB987" s="2" t="s">
        <v>15732</v>
      </c>
      <c r="AC987" s="2" t="s">
        <v>360</v>
      </c>
      <c r="AD987" s="2" t="s">
        <v>76</v>
      </c>
      <c r="AE987" s="5">
        <v>62.06</v>
      </c>
      <c r="AF987" s="2">
        <v>0</v>
      </c>
      <c r="AG987" s="2" t="s">
        <v>77</v>
      </c>
      <c r="AH987" s="2">
        <v>5</v>
      </c>
      <c r="AI987" s="6" t="str">
        <f t="shared" si="45"/>
        <v>55-64</v>
      </c>
      <c r="AJ987" s="11">
        <f>YEAR(tbl_LoanData[[#This Row],[Application Date]])</f>
        <v>2023</v>
      </c>
      <c r="AK987" s="11" t="str">
        <f>TEXT(tbl_LoanData[[#This Row],[Application Date]],"MMMM")</f>
        <v>June</v>
      </c>
      <c r="AL987" s="12">
        <f>DATE(YEAR(tbl_LoanData[[#This Row],[Application Date]]),MONTH(tbl_LoanData[[#This Row],[Application Date]]),1)</f>
        <v>45078</v>
      </c>
      <c r="AM987" s="14">
        <f ca="1">IF(AND(tbl_LoanData[[#This Row],[Application Date]]&gt;=EOMONTH(TODAY(),-1)+1,tbl_LoanData[[#This Row],[Application Date]]&lt;=TODAY()),tbl_LoanData[[#This Row],[Loan Amount]],0)</f>
        <v>0</v>
      </c>
      <c r="AN987" s="14">
        <f>tbl_LoanData[[#This Row],[Amount Paid]]-(Q987-X987)</f>
        <v>159479.04000000004</v>
      </c>
      <c r="AO987" s="14">
        <f>IF(tbl_LoanData[[#This Row],[Application Status]]="Approved",1,0)</f>
        <v>1</v>
      </c>
      <c r="AP987" s="22" t="str">
        <f t="shared" ca="1" si="46"/>
        <v/>
      </c>
      <c r="AQ987" s="22" t="str">
        <f t="shared" ca="1" si="47"/>
        <v/>
      </c>
    </row>
    <row r="988" spans="1:43" x14ac:dyDescent="0.3">
      <c r="A988" s="2" t="s">
        <v>12753</v>
      </c>
      <c r="B988" s="2" t="s">
        <v>12754</v>
      </c>
      <c r="C988" s="2" t="s">
        <v>840</v>
      </c>
      <c r="D988" s="2" t="s">
        <v>232</v>
      </c>
      <c r="E988" s="2" t="s">
        <v>118</v>
      </c>
      <c r="F988" s="2">
        <v>35</v>
      </c>
      <c r="G988" s="2" t="s">
        <v>83</v>
      </c>
      <c r="H988" s="2" t="s">
        <v>466</v>
      </c>
      <c r="I988" s="2" t="s">
        <v>43</v>
      </c>
      <c r="J988" s="3">
        <v>45082</v>
      </c>
      <c r="K988" s="3">
        <v>45084</v>
      </c>
      <c r="L988" s="2" t="s">
        <v>39</v>
      </c>
      <c r="M988" s="2" t="s">
        <v>127</v>
      </c>
      <c r="N988" s="2" t="s">
        <v>195</v>
      </c>
      <c r="O988" s="4">
        <v>2078000</v>
      </c>
      <c r="P988" s="4">
        <v>535800</v>
      </c>
      <c r="Q988" s="4">
        <v>1542200</v>
      </c>
      <c r="R988" s="2">
        <v>24</v>
      </c>
      <c r="S988" s="5">
        <v>14.88</v>
      </c>
      <c r="T988" s="4">
        <v>83381.61</v>
      </c>
      <c r="U988" s="2" t="s">
        <v>73</v>
      </c>
      <c r="V988" s="2" t="s">
        <v>33</v>
      </c>
      <c r="W988" s="4">
        <v>2001158.72</v>
      </c>
      <c r="X988" s="4">
        <v>0</v>
      </c>
      <c r="Y988" s="4">
        <v>2001158.72</v>
      </c>
      <c r="Z988" s="2">
        <v>0</v>
      </c>
      <c r="AA988" s="2" t="s">
        <v>56</v>
      </c>
      <c r="AB988" s="2" t="s">
        <v>15731</v>
      </c>
      <c r="AC988" s="2" t="s">
        <v>87</v>
      </c>
      <c r="AD988" s="2" t="s">
        <v>76</v>
      </c>
      <c r="AE988" s="5">
        <v>74.22</v>
      </c>
      <c r="AF988" s="2">
        <v>0</v>
      </c>
      <c r="AG988" s="2" t="s">
        <v>77</v>
      </c>
      <c r="AH988" s="2">
        <v>2</v>
      </c>
      <c r="AI988" s="6" t="str">
        <f t="shared" si="45"/>
        <v>35-44</v>
      </c>
      <c r="AJ988" s="11">
        <f>YEAR(tbl_LoanData[[#This Row],[Application Date]])</f>
        <v>2023</v>
      </c>
      <c r="AK988" s="11" t="str">
        <f>TEXT(tbl_LoanData[[#This Row],[Application Date]],"MMMM")</f>
        <v>June</v>
      </c>
      <c r="AL988" s="12">
        <f>DATE(YEAR(tbl_LoanData[[#This Row],[Application Date]]),MONTH(tbl_LoanData[[#This Row],[Application Date]]),1)</f>
        <v>45078</v>
      </c>
      <c r="AM988" s="14">
        <f ca="1">IF(AND(tbl_LoanData[[#This Row],[Application Date]]&gt;=EOMONTH(TODAY(),-1)+1,tbl_LoanData[[#This Row],[Application Date]]&lt;=TODAY()),tbl_LoanData[[#This Row],[Loan Amount]],0)</f>
        <v>0</v>
      </c>
      <c r="AN988" s="14">
        <f>tbl_LoanData[[#This Row],[Amount Paid]]-(Q988-X988)</f>
        <v>458958.72</v>
      </c>
      <c r="AO988" s="14">
        <f>IF(tbl_LoanData[[#This Row],[Application Status]]="Approved",1,0)</f>
        <v>1</v>
      </c>
      <c r="AP988" s="22" t="str">
        <f t="shared" ca="1" si="46"/>
        <v/>
      </c>
      <c r="AQ988" s="22" t="str">
        <f t="shared" ca="1" si="47"/>
        <v/>
      </c>
    </row>
    <row r="989" spans="1:43" ht="14.4" customHeight="1" x14ac:dyDescent="0.3">
      <c r="A989" s="2" t="s">
        <v>12779</v>
      </c>
      <c r="B989" s="2" t="s">
        <v>12780</v>
      </c>
      <c r="C989" s="2" t="s">
        <v>264</v>
      </c>
      <c r="D989" s="2" t="s">
        <v>311</v>
      </c>
      <c r="E989" s="2" t="s">
        <v>465</v>
      </c>
      <c r="F989" s="2">
        <v>37</v>
      </c>
      <c r="G989" s="2" t="s">
        <v>83</v>
      </c>
      <c r="H989" s="2" t="s">
        <v>191</v>
      </c>
      <c r="I989" s="2" t="s">
        <v>51</v>
      </c>
      <c r="J989" s="3">
        <v>45102</v>
      </c>
      <c r="K989" s="3">
        <v>45115</v>
      </c>
      <c r="L989" s="2" t="s">
        <v>37</v>
      </c>
      <c r="M989" s="2" t="s">
        <v>94</v>
      </c>
      <c r="N989" s="2" t="s">
        <v>568</v>
      </c>
      <c r="O989" s="4">
        <v>91000</v>
      </c>
      <c r="P989" s="4">
        <v>25300</v>
      </c>
      <c r="Q989" s="4">
        <v>65700</v>
      </c>
      <c r="R989" s="2">
        <v>36</v>
      </c>
      <c r="S989" s="5">
        <v>6.89</v>
      </c>
      <c r="T989" s="4">
        <v>2202.23</v>
      </c>
      <c r="U989" s="2" t="s">
        <v>73</v>
      </c>
      <c r="V989" s="2" t="s">
        <v>34</v>
      </c>
      <c r="W989" s="4">
        <v>77078.05</v>
      </c>
      <c r="X989" s="4">
        <v>2202.14</v>
      </c>
      <c r="Y989" s="4">
        <v>79280.19</v>
      </c>
      <c r="Z989" s="2">
        <v>31</v>
      </c>
      <c r="AA989" s="2" t="s">
        <v>58</v>
      </c>
      <c r="AB989" s="2" t="s">
        <v>15731</v>
      </c>
      <c r="AC989" s="2" t="s">
        <v>87</v>
      </c>
      <c r="AD989" s="2" t="s">
        <v>76</v>
      </c>
      <c r="AE989" s="5">
        <v>72.2</v>
      </c>
      <c r="AF989" s="2">
        <v>1</v>
      </c>
      <c r="AG989" s="2" t="s">
        <v>15718</v>
      </c>
      <c r="AH989" s="2">
        <v>13</v>
      </c>
      <c r="AI989" s="6" t="str">
        <f t="shared" si="45"/>
        <v>35-44</v>
      </c>
      <c r="AJ989" s="11">
        <f>YEAR(tbl_LoanData[[#This Row],[Application Date]])</f>
        <v>2023</v>
      </c>
      <c r="AK989" s="11" t="str">
        <f>TEXT(tbl_LoanData[[#This Row],[Application Date]],"MMMM")</f>
        <v>June</v>
      </c>
      <c r="AL989" s="12">
        <f>DATE(YEAR(tbl_LoanData[[#This Row],[Application Date]]),MONTH(tbl_LoanData[[#This Row],[Application Date]]),1)</f>
        <v>45078</v>
      </c>
      <c r="AM989" s="14">
        <f ca="1">IF(AND(tbl_LoanData[[#This Row],[Application Date]]&gt;=EOMONTH(TODAY(),-1)+1,tbl_LoanData[[#This Row],[Application Date]]&lt;=TODAY()),tbl_LoanData[[#This Row],[Loan Amount]],0)</f>
        <v>0</v>
      </c>
      <c r="AN989" s="14">
        <f>tbl_LoanData[[#This Row],[Amount Paid]]-(Q989-X989)</f>
        <v>13580.190000000002</v>
      </c>
      <c r="AO989" s="14">
        <f>IF(tbl_LoanData[[#This Row],[Application Status]]="Approved",1,0)</f>
        <v>1</v>
      </c>
      <c r="AP989" s="22" t="str">
        <f t="shared" ca="1" si="46"/>
        <v/>
      </c>
      <c r="AQ989" s="22" t="str">
        <f t="shared" ca="1" si="47"/>
        <v/>
      </c>
    </row>
    <row r="990" spans="1:43" ht="14.4" customHeight="1" x14ac:dyDescent="0.3">
      <c r="A990" s="2" t="s">
        <v>12783</v>
      </c>
      <c r="B990" s="2" t="s">
        <v>12784</v>
      </c>
      <c r="C990" s="2" t="s">
        <v>627</v>
      </c>
      <c r="D990" s="2" t="s">
        <v>67</v>
      </c>
      <c r="E990" s="2" t="s">
        <v>82</v>
      </c>
      <c r="F990" s="2">
        <v>30</v>
      </c>
      <c r="G990" s="2" t="s">
        <v>83</v>
      </c>
      <c r="H990" s="2" t="s">
        <v>313</v>
      </c>
      <c r="I990" s="2" t="s">
        <v>44</v>
      </c>
      <c r="J990" s="3">
        <v>45106</v>
      </c>
      <c r="K990" s="3">
        <v>45122</v>
      </c>
      <c r="L990" s="2" t="s">
        <v>39</v>
      </c>
      <c r="M990" s="2" t="s">
        <v>85</v>
      </c>
      <c r="N990" s="2" t="s">
        <v>324</v>
      </c>
      <c r="O990" s="4">
        <v>2335000</v>
      </c>
      <c r="P990" s="4">
        <v>829200</v>
      </c>
      <c r="Q990" s="4">
        <v>1505800</v>
      </c>
      <c r="R990" s="2">
        <v>48</v>
      </c>
      <c r="S990" s="5">
        <v>9.81</v>
      </c>
      <c r="T990" s="4">
        <v>43680.75</v>
      </c>
      <c r="U990" s="2" t="s">
        <v>73</v>
      </c>
      <c r="V990" s="2" t="s">
        <v>74</v>
      </c>
      <c r="W990" s="4">
        <v>1572507</v>
      </c>
      <c r="X990" s="4">
        <v>524168.92</v>
      </c>
      <c r="Y990" s="4">
        <v>2096675.92</v>
      </c>
      <c r="Z990" s="2">
        <v>30</v>
      </c>
      <c r="AA990" s="2" t="s">
        <v>57</v>
      </c>
      <c r="AB990" s="2" t="s">
        <v>15729</v>
      </c>
      <c r="AC990" s="2" t="s">
        <v>360</v>
      </c>
      <c r="AD990" s="2" t="s">
        <v>76</v>
      </c>
      <c r="AE990" s="5">
        <v>64.489999999999995</v>
      </c>
      <c r="AF990" s="2">
        <v>1</v>
      </c>
      <c r="AG990" s="2" t="s">
        <v>77</v>
      </c>
      <c r="AH990" s="2">
        <v>16</v>
      </c>
      <c r="AI990" s="6" t="str">
        <f t="shared" si="45"/>
        <v>25-34</v>
      </c>
      <c r="AJ990" s="11">
        <f>YEAR(tbl_LoanData[[#This Row],[Application Date]])</f>
        <v>2023</v>
      </c>
      <c r="AK990" s="11" t="str">
        <f>TEXT(tbl_LoanData[[#This Row],[Application Date]],"MMMM")</f>
        <v>June</v>
      </c>
      <c r="AL990" s="12">
        <f>DATE(YEAR(tbl_LoanData[[#This Row],[Application Date]]),MONTH(tbl_LoanData[[#This Row],[Application Date]]),1)</f>
        <v>45078</v>
      </c>
      <c r="AM990" s="14">
        <f ca="1">IF(AND(tbl_LoanData[[#This Row],[Application Date]]&gt;=EOMONTH(TODAY(),-1)+1,tbl_LoanData[[#This Row],[Application Date]]&lt;=TODAY()),tbl_LoanData[[#This Row],[Loan Amount]],0)</f>
        <v>0</v>
      </c>
      <c r="AN990" s="14">
        <f>tbl_LoanData[[#This Row],[Amount Paid]]-(Q990-X990)</f>
        <v>590875.91999999993</v>
      </c>
      <c r="AO990" s="14">
        <f>IF(tbl_LoanData[[#This Row],[Application Status]]="Approved",1,0)</f>
        <v>1</v>
      </c>
      <c r="AP990" s="22" t="str">
        <f t="shared" ca="1" si="46"/>
        <v/>
      </c>
      <c r="AQ990" s="22" t="str">
        <f t="shared" ca="1" si="47"/>
        <v/>
      </c>
    </row>
    <row r="991" spans="1:43" ht="14.4" customHeight="1" x14ac:dyDescent="0.3">
      <c r="A991" s="2" t="s">
        <v>13041</v>
      </c>
      <c r="B991" s="2" t="s">
        <v>13042</v>
      </c>
      <c r="C991" s="2" t="s">
        <v>216</v>
      </c>
      <c r="D991" s="2" t="s">
        <v>176</v>
      </c>
      <c r="E991" s="2" t="s">
        <v>312</v>
      </c>
      <c r="F991" s="2">
        <v>64</v>
      </c>
      <c r="G991" s="2" t="s">
        <v>83</v>
      </c>
      <c r="H991" s="2" t="s">
        <v>278</v>
      </c>
      <c r="I991" s="2" t="s">
        <v>45</v>
      </c>
      <c r="J991" s="3">
        <v>45100</v>
      </c>
      <c r="K991" s="3">
        <v>45109</v>
      </c>
      <c r="L991" s="2" t="s">
        <v>39</v>
      </c>
      <c r="M991" s="2" t="s">
        <v>127</v>
      </c>
      <c r="N991" s="2" t="s">
        <v>152</v>
      </c>
      <c r="O991" s="4">
        <v>2118000</v>
      </c>
      <c r="P991" s="4">
        <v>772400</v>
      </c>
      <c r="Q991" s="4">
        <v>1345600</v>
      </c>
      <c r="R991" s="2">
        <v>48</v>
      </c>
      <c r="S991" s="5">
        <v>8.76</v>
      </c>
      <c r="T991" s="4">
        <v>37856.21</v>
      </c>
      <c r="U991" s="2" t="s">
        <v>73</v>
      </c>
      <c r="V991" s="2" t="s">
        <v>74</v>
      </c>
      <c r="W991" s="4">
        <v>1438535.98</v>
      </c>
      <c r="X991" s="4">
        <v>378562.26</v>
      </c>
      <c r="Y991" s="4">
        <v>1817098.24</v>
      </c>
      <c r="Z991" s="2">
        <v>0</v>
      </c>
      <c r="AA991" s="2" t="s">
        <v>56</v>
      </c>
      <c r="AB991" s="2" t="s">
        <v>15733</v>
      </c>
      <c r="AC991" s="2" t="s">
        <v>129</v>
      </c>
      <c r="AD991" s="2" t="s">
        <v>76</v>
      </c>
      <c r="AE991" s="5">
        <v>63.53</v>
      </c>
      <c r="AF991" s="2">
        <v>0</v>
      </c>
      <c r="AG991" s="2" t="s">
        <v>77</v>
      </c>
      <c r="AH991" s="2">
        <v>9</v>
      </c>
      <c r="AI991" s="6" t="str">
        <f t="shared" si="45"/>
        <v>55-64</v>
      </c>
      <c r="AJ991" s="11">
        <f>YEAR(tbl_LoanData[[#This Row],[Application Date]])</f>
        <v>2023</v>
      </c>
      <c r="AK991" s="11" t="str">
        <f>TEXT(tbl_LoanData[[#This Row],[Application Date]],"MMMM")</f>
        <v>June</v>
      </c>
      <c r="AL991" s="12">
        <f>DATE(YEAR(tbl_LoanData[[#This Row],[Application Date]]),MONTH(tbl_LoanData[[#This Row],[Application Date]]),1)</f>
        <v>45078</v>
      </c>
      <c r="AM991" s="14">
        <f ca="1">IF(AND(tbl_LoanData[[#This Row],[Application Date]]&gt;=EOMONTH(TODAY(),-1)+1,tbl_LoanData[[#This Row],[Application Date]]&lt;=TODAY()),tbl_LoanData[[#This Row],[Loan Amount]],0)</f>
        <v>0</v>
      </c>
      <c r="AN991" s="14">
        <f>tbl_LoanData[[#This Row],[Amount Paid]]-(Q991-X991)</f>
        <v>471498.23999999999</v>
      </c>
      <c r="AO991" s="14">
        <f>IF(tbl_LoanData[[#This Row],[Application Status]]="Approved",1,0)</f>
        <v>1</v>
      </c>
      <c r="AP991" s="22" t="str">
        <f t="shared" ca="1" si="46"/>
        <v/>
      </c>
      <c r="AQ991" s="22" t="str">
        <f t="shared" ca="1" si="47"/>
        <v/>
      </c>
    </row>
    <row r="992" spans="1:43" x14ac:dyDescent="0.3">
      <c r="A992" s="2" t="s">
        <v>13159</v>
      </c>
      <c r="B992" s="2" t="s">
        <v>13160</v>
      </c>
      <c r="C992" s="2" t="s">
        <v>452</v>
      </c>
      <c r="D992" s="2" t="s">
        <v>204</v>
      </c>
      <c r="E992" s="2" t="s">
        <v>165</v>
      </c>
      <c r="F992" s="2">
        <v>47</v>
      </c>
      <c r="G992" s="2" t="s">
        <v>83</v>
      </c>
      <c r="H992" s="2" t="s">
        <v>466</v>
      </c>
      <c r="I992" s="2" t="s">
        <v>43</v>
      </c>
      <c r="J992" s="3">
        <v>45081</v>
      </c>
      <c r="K992" s="3">
        <v>45083</v>
      </c>
      <c r="L992" s="2" t="s">
        <v>37</v>
      </c>
      <c r="M992" s="2" t="s">
        <v>94</v>
      </c>
      <c r="N992" s="2" t="s">
        <v>436</v>
      </c>
      <c r="O992" s="4">
        <v>107000</v>
      </c>
      <c r="P992" s="4">
        <v>33700</v>
      </c>
      <c r="Q992" s="4">
        <v>73300</v>
      </c>
      <c r="R992" s="2">
        <v>48</v>
      </c>
      <c r="S992" s="5">
        <v>13.03</v>
      </c>
      <c r="T992" s="4">
        <v>2323</v>
      </c>
      <c r="U992" s="2" t="s">
        <v>73</v>
      </c>
      <c r="V992" s="2" t="s">
        <v>74</v>
      </c>
      <c r="W992" s="4">
        <v>88274</v>
      </c>
      <c r="X992" s="4">
        <v>23229.96</v>
      </c>
      <c r="Y992" s="4">
        <v>111503.96</v>
      </c>
      <c r="Z992" s="2">
        <v>0</v>
      </c>
      <c r="AA992" s="2" t="s">
        <v>56</v>
      </c>
      <c r="AB992" s="2" t="s">
        <v>15733</v>
      </c>
      <c r="AC992" s="2" t="s">
        <v>332</v>
      </c>
      <c r="AD992" s="2" t="s">
        <v>76</v>
      </c>
      <c r="AE992" s="5">
        <v>68.5</v>
      </c>
      <c r="AF992" s="2">
        <v>0</v>
      </c>
      <c r="AG992" s="2" t="s">
        <v>77</v>
      </c>
      <c r="AH992" s="2">
        <v>2</v>
      </c>
      <c r="AI992" s="6" t="str">
        <f t="shared" si="45"/>
        <v>45-54</v>
      </c>
      <c r="AJ992" s="11">
        <f>YEAR(tbl_LoanData[[#This Row],[Application Date]])</f>
        <v>2023</v>
      </c>
      <c r="AK992" s="11" t="str">
        <f>TEXT(tbl_LoanData[[#This Row],[Application Date]],"MMMM")</f>
        <v>June</v>
      </c>
      <c r="AL992" s="12">
        <f>DATE(YEAR(tbl_LoanData[[#This Row],[Application Date]]),MONTH(tbl_LoanData[[#This Row],[Application Date]]),1)</f>
        <v>45078</v>
      </c>
      <c r="AM992" s="14">
        <f ca="1">IF(AND(tbl_LoanData[[#This Row],[Application Date]]&gt;=EOMONTH(TODAY(),-1)+1,tbl_LoanData[[#This Row],[Application Date]]&lt;=TODAY()),tbl_LoanData[[#This Row],[Loan Amount]],0)</f>
        <v>0</v>
      </c>
      <c r="AN992" s="14">
        <f>tbl_LoanData[[#This Row],[Amount Paid]]-(Q992-X992)</f>
        <v>38203.96</v>
      </c>
      <c r="AO992" s="14">
        <f>IF(tbl_LoanData[[#This Row],[Application Status]]="Approved",1,0)</f>
        <v>1</v>
      </c>
      <c r="AP992" s="22" t="str">
        <f t="shared" ca="1" si="46"/>
        <v/>
      </c>
      <c r="AQ992" s="22" t="str">
        <f t="shared" ca="1" si="47"/>
        <v/>
      </c>
    </row>
    <row r="993" spans="1:43" ht="14.4" customHeight="1" x14ac:dyDescent="0.3">
      <c r="A993" s="2" t="s">
        <v>13237</v>
      </c>
      <c r="B993" s="2" t="s">
        <v>13238</v>
      </c>
      <c r="C993" s="2" t="s">
        <v>66</v>
      </c>
      <c r="D993" s="2" t="s">
        <v>81</v>
      </c>
      <c r="E993" s="2" t="s">
        <v>135</v>
      </c>
      <c r="F993" s="2">
        <v>56</v>
      </c>
      <c r="G993" s="2" t="s">
        <v>69</v>
      </c>
      <c r="H993" s="2" t="s">
        <v>265</v>
      </c>
      <c r="I993" s="2" t="s">
        <v>44</v>
      </c>
      <c r="J993" s="3">
        <v>45099</v>
      </c>
      <c r="K993" s="3">
        <v>45117</v>
      </c>
      <c r="L993" s="2" t="s">
        <v>36</v>
      </c>
      <c r="M993" s="2" t="s">
        <v>85</v>
      </c>
      <c r="N993" s="2" t="s">
        <v>671</v>
      </c>
      <c r="O993" s="4">
        <v>921000</v>
      </c>
      <c r="P993" s="4">
        <v>245500</v>
      </c>
      <c r="Q993" s="4">
        <v>675500</v>
      </c>
      <c r="R993" s="2">
        <v>36</v>
      </c>
      <c r="S993" s="5">
        <v>10.39</v>
      </c>
      <c r="T993" s="4">
        <v>24612.59</v>
      </c>
      <c r="U993" s="2" t="s">
        <v>73</v>
      </c>
      <c r="V993" s="2" t="s">
        <v>34</v>
      </c>
      <c r="W993" s="4">
        <v>836828.06</v>
      </c>
      <c r="X993" s="4">
        <v>49225.29</v>
      </c>
      <c r="Y993" s="4">
        <v>886053.35</v>
      </c>
      <c r="Z993" s="2">
        <v>56</v>
      </c>
      <c r="AA993" s="2" t="s">
        <v>58</v>
      </c>
      <c r="AB993" s="2" t="s">
        <v>15731</v>
      </c>
      <c r="AC993" s="2" t="s">
        <v>121</v>
      </c>
      <c r="AD993" s="2" t="s">
        <v>76</v>
      </c>
      <c r="AE993" s="5">
        <v>73.34</v>
      </c>
      <c r="AF993" s="2">
        <v>2</v>
      </c>
      <c r="AG993" s="2" t="s">
        <v>15718</v>
      </c>
      <c r="AH993" s="2">
        <v>18</v>
      </c>
      <c r="AI993" s="6" t="str">
        <f t="shared" si="45"/>
        <v>55-64</v>
      </c>
      <c r="AJ993" s="11">
        <f>YEAR(tbl_LoanData[[#This Row],[Application Date]])</f>
        <v>2023</v>
      </c>
      <c r="AK993" s="11" t="str">
        <f>TEXT(tbl_LoanData[[#This Row],[Application Date]],"MMMM")</f>
        <v>June</v>
      </c>
      <c r="AL993" s="12">
        <f>DATE(YEAR(tbl_LoanData[[#This Row],[Application Date]]),MONTH(tbl_LoanData[[#This Row],[Application Date]]),1)</f>
        <v>45078</v>
      </c>
      <c r="AM993" s="14">
        <f ca="1">IF(AND(tbl_LoanData[[#This Row],[Application Date]]&gt;=EOMONTH(TODAY(),-1)+1,tbl_LoanData[[#This Row],[Application Date]]&lt;=TODAY()),tbl_LoanData[[#This Row],[Loan Amount]],0)</f>
        <v>0</v>
      </c>
      <c r="AN993" s="14">
        <f>tbl_LoanData[[#This Row],[Amount Paid]]-(Q993-X993)</f>
        <v>210553.35000000009</v>
      </c>
      <c r="AO993" s="14">
        <f>IF(tbl_LoanData[[#This Row],[Application Status]]="Approved",1,0)</f>
        <v>1</v>
      </c>
      <c r="AP993" s="22" t="str">
        <f t="shared" ca="1" si="46"/>
        <v/>
      </c>
      <c r="AQ993" s="22" t="str">
        <f t="shared" ca="1" si="47"/>
        <v/>
      </c>
    </row>
    <row r="994" spans="1:43" ht="14.4" customHeight="1" x14ac:dyDescent="0.3">
      <c r="A994" s="2" t="s">
        <v>13297</v>
      </c>
      <c r="B994" s="2" t="s">
        <v>13298</v>
      </c>
      <c r="C994" s="2" t="s">
        <v>203</v>
      </c>
      <c r="D994" s="2" t="s">
        <v>81</v>
      </c>
      <c r="E994" s="2" t="s">
        <v>134</v>
      </c>
      <c r="F994" s="2">
        <v>24</v>
      </c>
      <c r="G994" s="2" t="s">
        <v>69</v>
      </c>
      <c r="H994" s="2" t="s">
        <v>307</v>
      </c>
      <c r="I994" s="2" t="s">
        <v>43</v>
      </c>
      <c r="J994" s="3">
        <v>45079</v>
      </c>
      <c r="K994" s="3">
        <v>45086</v>
      </c>
      <c r="L994" s="2" t="s">
        <v>39</v>
      </c>
      <c r="M994" s="2" t="s">
        <v>85</v>
      </c>
      <c r="N994" s="2" t="s">
        <v>373</v>
      </c>
      <c r="O994" s="4">
        <v>1213000</v>
      </c>
      <c r="P994" s="4">
        <v>201600</v>
      </c>
      <c r="Q994" s="4">
        <v>1011400</v>
      </c>
      <c r="R994" s="2">
        <v>12</v>
      </c>
      <c r="S994" s="5">
        <v>14.39</v>
      </c>
      <c r="T994" s="4">
        <v>96411.7</v>
      </c>
      <c r="U994" s="2" t="s">
        <v>73</v>
      </c>
      <c r="V994" s="2" t="s">
        <v>33</v>
      </c>
      <c r="W994" s="4">
        <v>1156940.46</v>
      </c>
      <c r="X994" s="4">
        <v>0</v>
      </c>
      <c r="Y994" s="4">
        <v>1156940.46</v>
      </c>
      <c r="Z994" s="2">
        <v>0</v>
      </c>
      <c r="AA994" s="2" t="s">
        <v>56</v>
      </c>
      <c r="AB994" s="2" t="s">
        <v>15734</v>
      </c>
      <c r="AC994" s="2" t="s">
        <v>106</v>
      </c>
      <c r="AD994" s="2" t="s">
        <v>76</v>
      </c>
      <c r="AE994" s="5">
        <v>83.38</v>
      </c>
      <c r="AF994" s="2">
        <v>0</v>
      </c>
      <c r="AG994" s="2" t="s">
        <v>77</v>
      </c>
      <c r="AH994" s="2">
        <v>7</v>
      </c>
      <c r="AI994" s="6" t="str">
        <f t="shared" si="45"/>
        <v>18-24</v>
      </c>
      <c r="AJ994" s="11">
        <f>YEAR(tbl_LoanData[[#This Row],[Application Date]])</f>
        <v>2023</v>
      </c>
      <c r="AK994" s="11" t="str">
        <f>TEXT(tbl_LoanData[[#This Row],[Application Date]],"MMMM")</f>
        <v>June</v>
      </c>
      <c r="AL994" s="12">
        <f>DATE(YEAR(tbl_LoanData[[#This Row],[Application Date]]),MONTH(tbl_LoanData[[#This Row],[Application Date]]),1)</f>
        <v>45078</v>
      </c>
      <c r="AM994" s="14">
        <f ca="1">IF(AND(tbl_LoanData[[#This Row],[Application Date]]&gt;=EOMONTH(TODAY(),-1)+1,tbl_LoanData[[#This Row],[Application Date]]&lt;=TODAY()),tbl_LoanData[[#This Row],[Loan Amount]],0)</f>
        <v>0</v>
      </c>
      <c r="AN994" s="14">
        <f>tbl_LoanData[[#This Row],[Amount Paid]]-(Q994-X994)</f>
        <v>145540.45999999996</v>
      </c>
      <c r="AO994" s="14">
        <f>IF(tbl_LoanData[[#This Row],[Application Status]]="Approved",1,0)</f>
        <v>1</v>
      </c>
      <c r="AP994" s="22" t="str">
        <f t="shared" ca="1" si="46"/>
        <v/>
      </c>
      <c r="AQ994" s="22" t="str">
        <f t="shared" ca="1" si="47"/>
        <v/>
      </c>
    </row>
    <row r="995" spans="1:43" ht="14.4" customHeight="1" x14ac:dyDescent="0.3">
      <c r="A995" s="2" t="s">
        <v>13315</v>
      </c>
      <c r="B995" s="2" t="s">
        <v>13316</v>
      </c>
      <c r="C995" s="2" t="s">
        <v>840</v>
      </c>
      <c r="D995" s="2" t="s">
        <v>311</v>
      </c>
      <c r="E995" s="2" t="s">
        <v>284</v>
      </c>
      <c r="F995" s="2">
        <v>36</v>
      </c>
      <c r="G995" s="2" t="s">
        <v>83</v>
      </c>
      <c r="H995" s="2" t="s">
        <v>211</v>
      </c>
      <c r="I995" s="2" t="s">
        <v>50</v>
      </c>
      <c r="J995" s="3">
        <v>45106</v>
      </c>
      <c r="K995" s="3">
        <v>45125</v>
      </c>
      <c r="L995" s="2" t="s">
        <v>37</v>
      </c>
      <c r="M995" s="2" t="s">
        <v>199</v>
      </c>
      <c r="N995" s="2" t="s">
        <v>319</v>
      </c>
      <c r="O995" s="4">
        <v>126000</v>
      </c>
      <c r="P995" s="4">
        <v>45200</v>
      </c>
      <c r="Q995" s="4">
        <v>80800</v>
      </c>
      <c r="R995" s="2">
        <v>24</v>
      </c>
      <c r="S995" s="5">
        <v>13.85</v>
      </c>
      <c r="T995" s="4">
        <v>4299.2299999999996</v>
      </c>
      <c r="U995" s="2" t="s">
        <v>73</v>
      </c>
      <c r="V995" s="2" t="s">
        <v>33</v>
      </c>
      <c r="W995" s="4">
        <v>103181.6</v>
      </c>
      <c r="X995" s="4">
        <v>0</v>
      </c>
      <c r="Y995" s="4">
        <v>103181.6</v>
      </c>
      <c r="Z995" s="2">
        <v>0</v>
      </c>
      <c r="AA995" s="2" t="s">
        <v>56</v>
      </c>
      <c r="AB995" s="2" t="s">
        <v>15735</v>
      </c>
      <c r="AC995" s="2" t="s">
        <v>121</v>
      </c>
      <c r="AD995" s="2" t="s">
        <v>76</v>
      </c>
      <c r="AE995" s="5">
        <v>64.13</v>
      </c>
      <c r="AF995" s="2">
        <v>0</v>
      </c>
      <c r="AG995" s="2" t="s">
        <v>77</v>
      </c>
      <c r="AH995" s="2">
        <v>19</v>
      </c>
      <c r="AI995" s="6" t="str">
        <f t="shared" si="45"/>
        <v>35-44</v>
      </c>
      <c r="AJ995" s="11">
        <f>YEAR(tbl_LoanData[[#This Row],[Application Date]])</f>
        <v>2023</v>
      </c>
      <c r="AK995" s="11" t="str">
        <f>TEXT(tbl_LoanData[[#This Row],[Application Date]],"MMMM")</f>
        <v>June</v>
      </c>
      <c r="AL995" s="12">
        <f>DATE(YEAR(tbl_LoanData[[#This Row],[Application Date]]),MONTH(tbl_LoanData[[#This Row],[Application Date]]),1)</f>
        <v>45078</v>
      </c>
      <c r="AM995" s="14">
        <f ca="1">IF(AND(tbl_LoanData[[#This Row],[Application Date]]&gt;=EOMONTH(TODAY(),-1)+1,tbl_LoanData[[#This Row],[Application Date]]&lt;=TODAY()),tbl_LoanData[[#This Row],[Loan Amount]],0)</f>
        <v>0</v>
      </c>
      <c r="AN995" s="14">
        <f>tbl_LoanData[[#This Row],[Amount Paid]]-(Q995-X995)</f>
        <v>22381.600000000006</v>
      </c>
      <c r="AO995" s="14">
        <f>IF(tbl_LoanData[[#This Row],[Application Status]]="Approved",1,0)</f>
        <v>1</v>
      </c>
      <c r="AP995" s="22" t="str">
        <f t="shared" ca="1" si="46"/>
        <v/>
      </c>
      <c r="AQ995" s="22" t="str">
        <f t="shared" ca="1" si="47"/>
        <v/>
      </c>
    </row>
    <row r="996" spans="1:43" ht="14.4" customHeight="1" x14ac:dyDescent="0.3">
      <c r="A996" s="2" t="s">
        <v>13331</v>
      </c>
      <c r="B996" s="2" t="s">
        <v>13332</v>
      </c>
      <c r="C996" s="2" t="s">
        <v>1686</v>
      </c>
      <c r="D996" s="2" t="s">
        <v>254</v>
      </c>
      <c r="E996" s="2" t="s">
        <v>101</v>
      </c>
      <c r="F996" s="2">
        <v>42</v>
      </c>
      <c r="G996" s="2" t="s">
        <v>83</v>
      </c>
      <c r="H996" s="2" t="s">
        <v>466</v>
      </c>
      <c r="I996" s="2" t="s">
        <v>43</v>
      </c>
      <c r="J996" s="3">
        <v>45081</v>
      </c>
      <c r="K996" s="3">
        <v>45084</v>
      </c>
      <c r="L996" s="2" t="s">
        <v>37</v>
      </c>
      <c r="M996" s="2" t="s">
        <v>104</v>
      </c>
      <c r="N996" s="2" t="s">
        <v>286</v>
      </c>
      <c r="O996" s="4">
        <v>232000</v>
      </c>
      <c r="P996" s="4">
        <v>49700</v>
      </c>
      <c r="Q996" s="4">
        <v>182300</v>
      </c>
      <c r="R996" s="2">
        <v>24</v>
      </c>
      <c r="S996" s="5">
        <v>9.61</v>
      </c>
      <c r="T996" s="4">
        <v>9055.75</v>
      </c>
      <c r="U996" s="2" t="s">
        <v>73</v>
      </c>
      <c r="V996" s="2" t="s">
        <v>33</v>
      </c>
      <c r="W996" s="4">
        <v>217338.06</v>
      </c>
      <c r="X996" s="4">
        <v>0</v>
      </c>
      <c r="Y996" s="4">
        <v>217338.06</v>
      </c>
      <c r="Z996" s="2">
        <v>0</v>
      </c>
      <c r="AA996" s="2" t="s">
        <v>56</v>
      </c>
      <c r="AB996" s="2" t="s">
        <v>15729</v>
      </c>
      <c r="AC996" s="2" t="s">
        <v>213</v>
      </c>
      <c r="AD996" s="2" t="s">
        <v>76</v>
      </c>
      <c r="AE996" s="5">
        <v>78.58</v>
      </c>
      <c r="AF996" s="2">
        <v>0</v>
      </c>
      <c r="AG996" s="2" t="s">
        <v>77</v>
      </c>
      <c r="AH996" s="2">
        <v>3</v>
      </c>
      <c r="AI996" s="6" t="str">
        <f t="shared" si="45"/>
        <v>35-44</v>
      </c>
      <c r="AJ996" s="11">
        <f>YEAR(tbl_LoanData[[#This Row],[Application Date]])</f>
        <v>2023</v>
      </c>
      <c r="AK996" s="11" t="str">
        <f>TEXT(tbl_LoanData[[#This Row],[Application Date]],"MMMM")</f>
        <v>June</v>
      </c>
      <c r="AL996" s="12">
        <f>DATE(YEAR(tbl_LoanData[[#This Row],[Application Date]]),MONTH(tbl_LoanData[[#This Row],[Application Date]]),1)</f>
        <v>45078</v>
      </c>
      <c r="AM996" s="14">
        <f ca="1">IF(AND(tbl_LoanData[[#This Row],[Application Date]]&gt;=EOMONTH(TODAY(),-1)+1,tbl_LoanData[[#This Row],[Application Date]]&lt;=TODAY()),tbl_LoanData[[#This Row],[Loan Amount]],0)</f>
        <v>0</v>
      </c>
      <c r="AN996" s="14">
        <f>tbl_LoanData[[#This Row],[Amount Paid]]-(Q996-X996)</f>
        <v>35038.06</v>
      </c>
      <c r="AO996" s="14">
        <f>IF(tbl_LoanData[[#This Row],[Application Status]]="Approved",1,0)</f>
        <v>1</v>
      </c>
      <c r="AP996" s="22" t="str">
        <f t="shared" ca="1" si="46"/>
        <v/>
      </c>
      <c r="AQ996" s="22" t="str">
        <f t="shared" ca="1" si="47"/>
        <v/>
      </c>
    </row>
    <row r="997" spans="1:43" x14ac:dyDescent="0.3">
      <c r="A997" s="2" t="s">
        <v>13355</v>
      </c>
      <c r="B997" s="2" t="s">
        <v>13356</v>
      </c>
      <c r="C997" s="2" t="s">
        <v>682</v>
      </c>
      <c r="D997" s="2" t="s">
        <v>101</v>
      </c>
      <c r="E997" s="2" t="s">
        <v>150</v>
      </c>
      <c r="F997" s="2">
        <v>51</v>
      </c>
      <c r="G997" s="2" t="s">
        <v>69</v>
      </c>
      <c r="H997" s="2" t="s">
        <v>307</v>
      </c>
      <c r="I997" s="2" t="s">
        <v>43</v>
      </c>
      <c r="J997" s="3">
        <v>45098</v>
      </c>
      <c r="K997" s="3">
        <v>45112</v>
      </c>
      <c r="L997" s="2" t="s">
        <v>40</v>
      </c>
      <c r="M997" s="2" t="s">
        <v>85</v>
      </c>
      <c r="N997" s="2" t="s">
        <v>86</v>
      </c>
      <c r="O997" s="4">
        <v>1264000</v>
      </c>
      <c r="P997" s="4">
        <v>243200</v>
      </c>
      <c r="Q997" s="4">
        <v>1020800</v>
      </c>
      <c r="R997" s="2">
        <v>48</v>
      </c>
      <c r="S997" s="5">
        <v>11.3</v>
      </c>
      <c r="T997" s="4">
        <v>30879.200000000001</v>
      </c>
      <c r="U997" s="2" t="s">
        <v>73</v>
      </c>
      <c r="V997" s="2" t="s">
        <v>74</v>
      </c>
      <c r="W997" s="4">
        <v>1173409.6000000001</v>
      </c>
      <c r="X997" s="4">
        <v>308792</v>
      </c>
      <c r="Y997" s="4">
        <v>1482201.6</v>
      </c>
      <c r="Z997" s="2">
        <v>0</v>
      </c>
      <c r="AA997" s="2" t="s">
        <v>56</v>
      </c>
      <c r="AB997" s="2" t="s">
        <v>15729</v>
      </c>
      <c r="AC997" s="2" t="s">
        <v>213</v>
      </c>
      <c r="AD997" s="2" t="s">
        <v>76</v>
      </c>
      <c r="AE997" s="5">
        <v>80.760000000000005</v>
      </c>
      <c r="AF997" s="2">
        <v>0</v>
      </c>
      <c r="AG997" s="2" t="s">
        <v>77</v>
      </c>
      <c r="AH997" s="2">
        <v>14</v>
      </c>
      <c r="AI997" s="6" t="str">
        <f t="shared" si="45"/>
        <v>45-54</v>
      </c>
      <c r="AJ997" s="11">
        <f>YEAR(tbl_LoanData[[#This Row],[Application Date]])</f>
        <v>2023</v>
      </c>
      <c r="AK997" s="11" t="str">
        <f>TEXT(tbl_LoanData[[#This Row],[Application Date]],"MMMM")</f>
        <v>June</v>
      </c>
      <c r="AL997" s="12">
        <f>DATE(YEAR(tbl_LoanData[[#This Row],[Application Date]]),MONTH(tbl_LoanData[[#This Row],[Application Date]]),1)</f>
        <v>45078</v>
      </c>
      <c r="AM997" s="14">
        <f ca="1">IF(AND(tbl_LoanData[[#This Row],[Application Date]]&gt;=EOMONTH(TODAY(),-1)+1,tbl_LoanData[[#This Row],[Application Date]]&lt;=TODAY()),tbl_LoanData[[#This Row],[Loan Amount]],0)</f>
        <v>0</v>
      </c>
      <c r="AN997" s="14">
        <f>tbl_LoanData[[#This Row],[Amount Paid]]-(Q997-X997)</f>
        <v>461401.60000000009</v>
      </c>
      <c r="AO997" s="14">
        <f>IF(tbl_LoanData[[#This Row],[Application Status]]="Approved",1,0)</f>
        <v>1</v>
      </c>
      <c r="AP997" s="22" t="str">
        <f t="shared" ca="1" si="46"/>
        <v/>
      </c>
      <c r="AQ997" s="22" t="str">
        <f t="shared" ca="1" si="47"/>
        <v/>
      </c>
    </row>
    <row r="998" spans="1:43" ht="14.4" customHeight="1" x14ac:dyDescent="0.3">
      <c r="A998" s="2" t="s">
        <v>13405</v>
      </c>
      <c r="B998" s="2" t="s">
        <v>13406</v>
      </c>
      <c r="C998" s="2" t="s">
        <v>627</v>
      </c>
      <c r="D998" s="2" t="s">
        <v>102</v>
      </c>
      <c r="E998" s="2" t="s">
        <v>101</v>
      </c>
      <c r="F998" s="2">
        <v>40</v>
      </c>
      <c r="G998" s="2" t="s">
        <v>83</v>
      </c>
      <c r="H998" s="2" t="s">
        <v>273</v>
      </c>
      <c r="I998" s="2" t="s">
        <v>45</v>
      </c>
      <c r="J998" s="3">
        <v>45090</v>
      </c>
      <c r="K998" s="3">
        <v>45100</v>
      </c>
      <c r="L998" s="2" t="s">
        <v>38</v>
      </c>
      <c r="M998" s="2" t="s">
        <v>71</v>
      </c>
      <c r="N998" s="2" t="s">
        <v>589</v>
      </c>
      <c r="O998" s="4">
        <v>1782000</v>
      </c>
      <c r="P998" s="4">
        <v>342800</v>
      </c>
      <c r="Q998" s="4">
        <v>1439200</v>
      </c>
      <c r="R998" s="2">
        <v>48</v>
      </c>
      <c r="S998" s="5">
        <v>13.87</v>
      </c>
      <c r="T998" s="4">
        <v>46618.09</v>
      </c>
      <c r="U998" s="2" t="s">
        <v>73</v>
      </c>
      <c r="V998" s="2" t="s">
        <v>74</v>
      </c>
      <c r="W998" s="4">
        <v>1771487.42</v>
      </c>
      <c r="X998" s="4">
        <v>466180.74</v>
      </c>
      <c r="Y998" s="4">
        <v>2237668.16</v>
      </c>
      <c r="Z998" s="2">
        <v>0</v>
      </c>
      <c r="AA998" s="2" t="s">
        <v>56</v>
      </c>
      <c r="AB998" s="2" t="s">
        <v>15728</v>
      </c>
      <c r="AC998" s="2" t="s">
        <v>213</v>
      </c>
      <c r="AD998" s="2" t="s">
        <v>76</v>
      </c>
      <c r="AE998" s="5">
        <v>80.760000000000005</v>
      </c>
      <c r="AF998" s="2">
        <v>0</v>
      </c>
      <c r="AG998" s="2" t="s">
        <v>77</v>
      </c>
      <c r="AH998" s="2">
        <v>10</v>
      </c>
      <c r="AI998" s="6" t="str">
        <f t="shared" si="45"/>
        <v>35-44</v>
      </c>
      <c r="AJ998" s="11">
        <f>YEAR(tbl_LoanData[[#This Row],[Application Date]])</f>
        <v>2023</v>
      </c>
      <c r="AK998" s="11" t="str">
        <f>TEXT(tbl_LoanData[[#This Row],[Application Date]],"MMMM")</f>
        <v>June</v>
      </c>
      <c r="AL998" s="12">
        <f>DATE(YEAR(tbl_LoanData[[#This Row],[Application Date]]),MONTH(tbl_LoanData[[#This Row],[Application Date]]),1)</f>
        <v>45078</v>
      </c>
      <c r="AM998" s="14">
        <f ca="1">IF(AND(tbl_LoanData[[#This Row],[Application Date]]&gt;=EOMONTH(TODAY(),-1)+1,tbl_LoanData[[#This Row],[Application Date]]&lt;=TODAY()),tbl_LoanData[[#This Row],[Loan Amount]],0)</f>
        <v>0</v>
      </c>
      <c r="AN998" s="14">
        <f>tbl_LoanData[[#This Row],[Amount Paid]]-(Q998-X998)</f>
        <v>798468.15999999992</v>
      </c>
      <c r="AO998" s="14">
        <f>IF(tbl_LoanData[[#This Row],[Application Status]]="Approved",1,0)</f>
        <v>1</v>
      </c>
      <c r="AP998" s="22" t="str">
        <f t="shared" ca="1" si="46"/>
        <v/>
      </c>
      <c r="AQ998" s="22" t="str">
        <f t="shared" ca="1" si="47"/>
        <v/>
      </c>
    </row>
    <row r="999" spans="1:43" ht="14.4" customHeight="1" x14ac:dyDescent="0.3">
      <c r="A999" s="2" t="s">
        <v>13597</v>
      </c>
      <c r="B999" s="2" t="s">
        <v>13598</v>
      </c>
      <c r="C999" s="2" t="s">
        <v>289</v>
      </c>
      <c r="D999" s="2" t="s">
        <v>117</v>
      </c>
      <c r="E999" s="2" t="s">
        <v>161</v>
      </c>
      <c r="F999" s="2">
        <v>54</v>
      </c>
      <c r="G999" s="2" t="s">
        <v>69</v>
      </c>
      <c r="H999" s="2" t="s">
        <v>278</v>
      </c>
      <c r="I999" s="2" t="s">
        <v>45</v>
      </c>
      <c r="J999" s="3">
        <v>45106</v>
      </c>
      <c r="K999" s="3">
        <v>45121</v>
      </c>
      <c r="L999" s="2" t="s">
        <v>36</v>
      </c>
      <c r="M999" s="2" t="s">
        <v>104</v>
      </c>
      <c r="N999" s="2" t="s">
        <v>105</v>
      </c>
      <c r="O999" s="4">
        <v>1349000</v>
      </c>
      <c r="P999" s="4">
        <v>379000</v>
      </c>
      <c r="Q999" s="4">
        <v>970000</v>
      </c>
      <c r="R999" s="2">
        <v>36</v>
      </c>
      <c r="S999" s="5">
        <v>11.06</v>
      </c>
      <c r="T999" s="4">
        <v>35884.61</v>
      </c>
      <c r="U999" s="2" t="s">
        <v>73</v>
      </c>
      <c r="V999" s="2" t="s">
        <v>33</v>
      </c>
      <c r="W999" s="4">
        <v>1291846</v>
      </c>
      <c r="X999" s="4">
        <v>0</v>
      </c>
      <c r="Y999" s="4">
        <v>1291846</v>
      </c>
      <c r="Z999" s="2">
        <v>0</v>
      </c>
      <c r="AA999" s="2" t="s">
        <v>56</v>
      </c>
      <c r="AB999" s="2" t="s">
        <v>15730</v>
      </c>
      <c r="AC999" s="2" t="s">
        <v>129</v>
      </c>
      <c r="AD999" s="2" t="s">
        <v>76</v>
      </c>
      <c r="AE999" s="5">
        <v>71.91</v>
      </c>
      <c r="AF999" s="2">
        <v>0</v>
      </c>
      <c r="AG999" s="2" t="s">
        <v>77</v>
      </c>
      <c r="AH999" s="2">
        <v>15</v>
      </c>
      <c r="AI999" s="6" t="str">
        <f t="shared" si="45"/>
        <v>45-54</v>
      </c>
      <c r="AJ999" s="11">
        <f>YEAR(tbl_LoanData[[#This Row],[Application Date]])</f>
        <v>2023</v>
      </c>
      <c r="AK999" s="11" t="str">
        <f>TEXT(tbl_LoanData[[#This Row],[Application Date]],"MMMM")</f>
        <v>June</v>
      </c>
      <c r="AL999" s="12">
        <f>DATE(YEAR(tbl_LoanData[[#This Row],[Application Date]]),MONTH(tbl_LoanData[[#This Row],[Application Date]]),1)</f>
        <v>45078</v>
      </c>
      <c r="AM999" s="14">
        <f ca="1">IF(AND(tbl_LoanData[[#This Row],[Application Date]]&gt;=EOMONTH(TODAY(),-1)+1,tbl_LoanData[[#This Row],[Application Date]]&lt;=TODAY()),tbl_LoanData[[#This Row],[Loan Amount]],0)</f>
        <v>0</v>
      </c>
      <c r="AN999" s="14">
        <f>tbl_LoanData[[#This Row],[Amount Paid]]-(Q999-X999)</f>
        <v>321846</v>
      </c>
      <c r="AO999" s="14">
        <f>IF(tbl_LoanData[[#This Row],[Application Status]]="Approved",1,0)</f>
        <v>1</v>
      </c>
      <c r="AP999" s="22" t="str">
        <f t="shared" ca="1" si="46"/>
        <v/>
      </c>
      <c r="AQ999" s="22" t="str">
        <f t="shared" ca="1" si="47"/>
        <v/>
      </c>
    </row>
    <row r="1000" spans="1:43" x14ac:dyDescent="0.3">
      <c r="A1000" s="2" t="s">
        <v>13673</v>
      </c>
      <c r="B1000" s="2" t="s">
        <v>13674</v>
      </c>
      <c r="C1000" s="2" t="s">
        <v>429</v>
      </c>
      <c r="D1000" s="2" t="s">
        <v>102</v>
      </c>
      <c r="E1000" s="2" t="s">
        <v>81</v>
      </c>
      <c r="F1000" s="2">
        <v>56</v>
      </c>
      <c r="G1000" s="2" t="s">
        <v>83</v>
      </c>
      <c r="H1000" s="2" t="s">
        <v>543</v>
      </c>
      <c r="I1000" s="2" t="s">
        <v>45</v>
      </c>
      <c r="J1000" s="3">
        <v>45099</v>
      </c>
      <c r="K1000" s="3">
        <v>45116</v>
      </c>
      <c r="L1000" s="2" t="s">
        <v>38</v>
      </c>
      <c r="M1000" s="2" t="s">
        <v>144</v>
      </c>
      <c r="N1000" s="2" t="s">
        <v>382</v>
      </c>
      <c r="O1000" s="4">
        <v>1560000</v>
      </c>
      <c r="P1000" s="4">
        <v>156100</v>
      </c>
      <c r="Q1000" s="4">
        <v>1403900</v>
      </c>
      <c r="R1000" s="2">
        <v>12</v>
      </c>
      <c r="S1000" s="5">
        <v>6.16</v>
      </c>
      <c r="T1000" s="4">
        <v>124198.35</v>
      </c>
      <c r="U1000" s="2" t="s">
        <v>73</v>
      </c>
      <c r="V1000" s="2" t="s">
        <v>33</v>
      </c>
      <c r="W1000" s="4">
        <v>1490380.24</v>
      </c>
      <c r="X1000" s="4">
        <v>0</v>
      </c>
      <c r="Y1000" s="4">
        <v>1490380.24</v>
      </c>
      <c r="Z1000" s="2">
        <v>0</v>
      </c>
      <c r="AA1000" s="2" t="s">
        <v>56</v>
      </c>
      <c r="AB1000" s="2" t="s">
        <v>15736</v>
      </c>
      <c r="AC1000" s="2" t="s">
        <v>360</v>
      </c>
      <c r="AD1000" s="2" t="s">
        <v>76</v>
      </c>
      <c r="AE1000" s="5">
        <v>89.99</v>
      </c>
      <c r="AF1000" s="2">
        <v>0</v>
      </c>
      <c r="AG1000" s="2" t="s">
        <v>77</v>
      </c>
      <c r="AH1000" s="2">
        <v>17</v>
      </c>
      <c r="AI1000" s="6" t="str">
        <f t="shared" si="45"/>
        <v>55-64</v>
      </c>
      <c r="AJ1000" s="11">
        <f>YEAR(tbl_LoanData[[#This Row],[Application Date]])</f>
        <v>2023</v>
      </c>
      <c r="AK1000" s="11" t="str">
        <f>TEXT(tbl_LoanData[[#This Row],[Application Date]],"MMMM")</f>
        <v>June</v>
      </c>
      <c r="AL1000" s="12">
        <f>DATE(YEAR(tbl_LoanData[[#This Row],[Application Date]]),MONTH(tbl_LoanData[[#This Row],[Application Date]]),1)</f>
        <v>45078</v>
      </c>
      <c r="AM1000" s="14">
        <f ca="1">IF(AND(tbl_LoanData[[#This Row],[Application Date]]&gt;=EOMONTH(TODAY(),-1)+1,tbl_LoanData[[#This Row],[Application Date]]&lt;=TODAY()),tbl_LoanData[[#This Row],[Loan Amount]],0)</f>
        <v>0</v>
      </c>
      <c r="AN1000" s="14">
        <f>tbl_LoanData[[#This Row],[Amount Paid]]-(Q1000-X1000)</f>
        <v>86480.239999999991</v>
      </c>
      <c r="AO1000" s="14">
        <f>IF(tbl_LoanData[[#This Row],[Application Status]]="Approved",1,0)</f>
        <v>1</v>
      </c>
      <c r="AP1000" s="22" t="str">
        <f t="shared" ca="1" si="46"/>
        <v/>
      </c>
      <c r="AQ1000" s="22" t="str">
        <f t="shared" ca="1" si="47"/>
        <v/>
      </c>
    </row>
    <row r="1001" spans="1:43" x14ac:dyDescent="0.3">
      <c r="A1001" s="2" t="s">
        <v>13999</v>
      </c>
      <c r="B1001" s="2" t="s">
        <v>14000</v>
      </c>
      <c r="C1001" s="2" t="s">
        <v>216</v>
      </c>
      <c r="D1001" s="2" t="s">
        <v>176</v>
      </c>
      <c r="E1001" s="2" t="s">
        <v>465</v>
      </c>
      <c r="F1001" s="2">
        <v>63</v>
      </c>
      <c r="G1001" s="2" t="s">
        <v>83</v>
      </c>
      <c r="H1001" s="2" t="s">
        <v>110</v>
      </c>
      <c r="I1001" s="2" t="s">
        <v>46</v>
      </c>
      <c r="J1001" s="3">
        <v>45102</v>
      </c>
      <c r="K1001" s="3"/>
      <c r="L1001" s="2" t="s">
        <v>37</v>
      </c>
      <c r="M1001" s="2" t="s">
        <v>199</v>
      </c>
      <c r="N1001" s="2" t="s">
        <v>319</v>
      </c>
      <c r="O1001" s="4">
        <v>168000</v>
      </c>
      <c r="P1001" s="4">
        <v>49400</v>
      </c>
      <c r="Q1001" s="4">
        <v>118600</v>
      </c>
      <c r="R1001" s="2">
        <v>18</v>
      </c>
      <c r="S1001" s="5">
        <v>6.61</v>
      </c>
      <c r="T1001" s="4">
        <v>7242.18</v>
      </c>
      <c r="U1001" s="2" t="s">
        <v>113</v>
      </c>
      <c r="V1001" s="2" t="s">
        <v>97</v>
      </c>
      <c r="W1001" s="4">
        <v>0</v>
      </c>
      <c r="X1001" s="4">
        <v>0</v>
      </c>
      <c r="Y1001" s="4">
        <v>130359.19</v>
      </c>
      <c r="Z1001" s="2">
        <v>0</v>
      </c>
      <c r="AA1001" s="2" t="s">
        <v>97</v>
      </c>
      <c r="AB1001" s="2" t="s">
        <v>15736</v>
      </c>
      <c r="AC1001" s="2" t="s">
        <v>213</v>
      </c>
      <c r="AD1001" s="2" t="s">
        <v>76</v>
      </c>
      <c r="AE1001" s="5">
        <v>70.599999999999994</v>
      </c>
      <c r="AF1001" s="2">
        <v>0</v>
      </c>
      <c r="AG1001" s="2" t="s">
        <v>97</v>
      </c>
      <c r="AH1001" s="2"/>
      <c r="AI1001" s="6" t="str">
        <f t="shared" si="45"/>
        <v>55-64</v>
      </c>
      <c r="AJ1001" s="11">
        <f>YEAR(tbl_LoanData[[#This Row],[Application Date]])</f>
        <v>2023</v>
      </c>
      <c r="AK1001" s="11" t="str">
        <f>TEXT(tbl_LoanData[[#This Row],[Application Date]],"MMMM")</f>
        <v>June</v>
      </c>
      <c r="AL1001" s="12">
        <f>DATE(YEAR(tbl_LoanData[[#This Row],[Application Date]]),MONTH(tbl_LoanData[[#This Row],[Application Date]]),1)</f>
        <v>45078</v>
      </c>
      <c r="AM1001" s="14">
        <f ca="1">IF(AND(tbl_LoanData[[#This Row],[Application Date]]&gt;=EOMONTH(TODAY(),-1)+1,tbl_LoanData[[#This Row],[Application Date]]&lt;=TODAY()),tbl_LoanData[[#This Row],[Loan Amount]],0)</f>
        <v>0</v>
      </c>
      <c r="AN1001" s="14">
        <f>tbl_LoanData[[#This Row],[Amount Paid]]-(Q1001-X1001)</f>
        <v>-118600</v>
      </c>
      <c r="AO1001" s="14">
        <f>IF(tbl_LoanData[[#This Row],[Application Status]]="Approved",1,0)</f>
        <v>0</v>
      </c>
      <c r="AP1001" s="22" t="str">
        <f t="shared" ca="1" si="46"/>
        <v/>
      </c>
      <c r="AQ1001" s="22" t="str">
        <f t="shared" ca="1" si="47"/>
        <v/>
      </c>
    </row>
    <row r="1002" spans="1:43" x14ac:dyDescent="0.3">
      <c r="A1002" s="2" t="s">
        <v>14007</v>
      </c>
      <c r="B1002" s="2" t="s">
        <v>14008</v>
      </c>
      <c r="C1002" s="2" t="s">
        <v>289</v>
      </c>
      <c r="D1002" s="2" t="s">
        <v>117</v>
      </c>
      <c r="E1002" s="2" t="s">
        <v>102</v>
      </c>
      <c r="F1002" s="2">
        <v>37</v>
      </c>
      <c r="G1002" s="2" t="s">
        <v>69</v>
      </c>
      <c r="H1002" s="2" t="s">
        <v>256</v>
      </c>
      <c r="I1002" s="2" t="s">
        <v>43</v>
      </c>
      <c r="J1002" s="3">
        <v>45091</v>
      </c>
      <c r="K1002" s="3"/>
      <c r="L1002" s="2" t="s">
        <v>36</v>
      </c>
      <c r="M1002" s="2" t="s">
        <v>71</v>
      </c>
      <c r="N1002" s="2" t="s">
        <v>162</v>
      </c>
      <c r="O1002" s="4">
        <v>2038000</v>
      </c>
      <c r="P1002" s="4">
        <v>638000</v>
      </c>
      <c r="Q1002" s="4">
        <v>1400000</v>
      </c>
      <c r="R1002" s="2">
        <v>36</v>
      </c>
      <c r="S1002" s="5">
        <v>14.67</v>
      </c>
      <c r="T1002" s="4">
        <v>56003.89</v>
      </c>
      <c r="U1002" s="2" t="s">
        <v>113</v>
      </c>
      <c r="V1002" s="2" t="s">
        <v>97</v>
      </c>
      <c r="W1002" s="4">
        <v>0</v>
      </c>
      <c r="X1002" s="4">
        <v>0</v>
      </c>
      <c r="Y1002" s="4">
        <v>2016140</v>
      </c>
      <c r="Z1002" s="2">
        <v>0</v>
      </c>
      <c r="AA1002" s="2" t="s">
        <v>97</v>
      </c>
      <c r="AB1002" s="2" t="s">
        <v>15729</v>
      </c>
      <c r="AC1002" s="2" t="s">
        <v>138</v>
      </c>
      <c r="AD1002" s="2" t="s">
        <v>76</v>
      </c>
      <c r="AE1002" s="5">
        <v>68.69</v>
      </c>
      <c r="AF1002" s="2">
        <v>0</v>
      </c>
      <c r="AG1002" s="2" t="s">
        <v>97</v>
      </c>
      <c r="AH1002" s="2"/>
      <c r="AI1002" s="6" t="str">
        <f t="shared" si="45"/>
        <v>35-44</v>
      </c>
      <c r="AJ1002" s="11">
        <f>YEAR(tbl_LoanData[[#This Row],[Application Date]])</f>
        <v>2023</v>
      </c>
      <c r="AK1002" s="11" t="str">
        <f>TEXT(tbl_LoanData[[#This Row],[Application Date]],"MMMM")</f>
        <v>June</v>
      </c>
      <c r="AL1002" s="12">
        <f>DATE(YEAR(tbl_LoanData[[#This Row],[Application Date]]),MONTH(tbl_LoanData[[#This Row],[Application Date]]),1)</f>
        <v>45078</v>
      </c>
      <c r="AM1002" s="14">
        <f ca="1">IF(AND(tbl_LoanData[[#This Row],[Application Date]]&gt;=EOMONTH(TODAY(),-1)+1,tbl_LoanData[[#This Row],[Application Date]]&lt;=TODAY()),tbl_LoanData[[#This Row],[Loan Amount]],0)</f>
        <v>0</v>
      </c>
      <c r="AN1002" s="14">
        <f>tbl_LoanData[[#This Row],[Amount Paid]]-(Q1002-X1002)</f>
        <v>-1400000</v>
      </c>
      <c r="AO1002" s="14">
        <f>IF(tbl_LoanData[[#This Row],[Application Status]]="Approved",1,0)</f>
        <v>0</v>
      </c>
      <c r="AP1002" s="22" t="str">
        <f t="shared" ca="1" si="46"/>
        <v/>
      </c>
      <c r="AQ1002" s="22" t="str">
        <f t="shared" ca="1" si="47"/>
        <v/>
      </c>
    </row>
    <row r="1003" spans="1:43" ht="14.4" customHeight="1" x14ac:dyDescent="0.3">
      <c r="A1003" s="2" t="s">
        <v>14021</v>
      </c>
      <c r="B1003" s="2" t="s">
        <v>14022</v>
      </c>
      <c r="C1003" s="2" t="s">
        <v>243</v>
      </c>
      <c r="D1003" s="2" t="s">
        <v>102</v>
      </c>
      <c r="E1003" s="2" t="s">
        <v>311</v>
      </c>
      <c r="F1003" s="2">
        <v>42</v>
      </c>
      <c r="G1003" s="2" t="s">
        <v>83</v>
      </c>
      <c r="H1003" s="2" t="s">
        <v>565</v>
      </c>
      <c r="I1003" s="2" t="s">
        <v>47</v>
      </c>
      <c r="J1003" s="3">
        <v>45106</v>
      </c>
      <c r="K1003" s="3">
        <v>45122</v>
      </c>
      <c r="L1003" s="2" t="s">
        <v>39</v>
      </c>
      <c r="M1003" s="2" t="s">
        <v>127</v>
      </c>
      <c r="N1003" s="2" t="s">
        <v>152</v>
      </c>
      <c r="O1003" s="4">
        <v>1468000</v>
      </c>
      <c r="P1003" s="4">
        <v>222800</v>
      </c>
      <c r="Q1003" s="4">
        <v>1245200</v>
      </c>
      <c r="R1003" s="2">
        <v>36</v>
      </c>
      <c r="S1003" s="5">
        <v>5.16</v>
      </c>
      <c r="T1003" s="4">
        <v>39943.25</v>
      </c>
      <c r="U1003" s="2" t="s">
        <v>73</v>
      </c>
      <c r="V1003" s="2" t="s">
        <v>33</v>
      </c>
      <c r="W1003" s="4">
        <v>1437956.96</v>
      </c>
      <c r="X1003" s="4">
        <v>0</v>
      </c>
      <c r="Y1003" s="4">
        <v>1437956.96</v>
      </c>
      <c r="Z1003" s="2">
        <v>0</v>
      </c>
      <c r="AA1003" s="2" t="s">
        <v>56</v>
      </c>
      <c r="AB1003" s="2" t="s">
        <v>15731</v>
      </c>
      <c r="AC1003" s="2" t="s">
        <v>360</v>
      </c>
      <c r="AD1003" s="2" t="s">
        <v>76</v>
      </c>
      <c r="AE1003" s="5">
        <v>84.82</v>
      </c>
      <c r="AF1003" s="2">
        <v>0</v>
      </c>
      <c r="AG1003" s="2" t="s">
        <v>77</v>
      </c>
      <c r="AH1003" s="2">
        <v>16</v>
      </c>
      <c r="AI1003" s="6" t="str">
        <f t="shared" si="45"/>
        <v>35-44</v>
      </c>
      <c r="AJ1003" s="11">
        <f>YEAR(tbl_LoanData[[#This Row],[Application Date]])</f>
        <v>2023</v>
      </c>
      <c r="AK1003" s="11" t="str">
        <f>TEXT(tbl_LoanData[[#This Row],[Application Date]],"MMMM")</f>
        <v>June</v>
      </c>
      <c r="AL1003" s="12">
        <f>DATE(YEAR(tbl_LoanData[[#This Row],[Application Date]]),MONTH(tbl_LoanData[[#This Row],[Application Date]]),1)</f>
        <v>45078</v>
      </c>
      <c r="AM1003" s="14">
        <f ca="1">IF(AND(tbl_LoanData[[#This Row],[Application Date]]&gt;=EOMONTH(TODAY(),-1)+1,tbl_LoanData[[#This Row],[Application Date]]&lt;=TODAY()),tbl_LoanData[[#This Row],[Loan Amount]],0)</f>
        <v>0</v>
      </c>
      <c r="AN1003" s="14">
        <f>tbl_LoanData[[#This Row],[Amount Paid]]-(Q1003-X1003)</f>
        <v>192756.95999999996</v>
      </c>
      <c r="AO1003" s="14">
        <f>IF(tbl_LoanData[[#This Row],[Application Status]]="Approved",1,0)</f>
        <v>1</v>
      </c>
      <c r="AP1003" s="22" t="str">
        <f t="shared" ca="1" si="46"/>
        <v/>
      </c>
      <c r="AQ1003" s="22" t="str">
        <f t="shared" ca="1" si="47"/>
        <v/>
      </c>
    </row>
    <row r="1004" spans="1:43" x14ac:dyDescent="0.3">
      <c r="A1004" s="2" t="s">
        <v>14363</v>
      </c>
      <c r="B1004" s="2" t="s">
        <v>14364</v>
      </c>
      <c r="C1004" s="2" t="s">
        <v>393</v>
      </c>
      <c r="D1004" s="2" t="s">
        <v>189</v>
      </c>
      <c r="E1004" s="2" t="s">
        <v>268</v>
      </c>
      <c r="F1004" s="2">
        <v>22</v>
      </c>
      <c r="G1004" s="2" t="s">
        <v>83</v>
      </c>
      <c r="H1004" s="2" t="s">
        <v>84</v>
      </c>
      <c r="I1004" s="2" t="s">
        <v>45</v>
      </c>
      <c r="J1004" s="3">
        <v>45103</v>
      </c>
      <c r="K1004" s="3">
        <v>45105</v>
      </c>
      <c r="L1004" s="2" t="s">
        <v>40</v>
      </c>
      <c r="M1004" s="2" t="s">
        <v>71</v>
      </c>
      <c r="N1004" s="2" t="s">
        <v>137</v>
      </c>
      <c r="O1004" s="4">
        <v>789000</v>
      </c>
      <c r="P1004" s="4">
        <v>163800</v>
      </c>
      <c r="Q1004" s="4">
        <v>625200</v>
      </c>
      <c r="R1004" s="2">
        <v>36</v>
      </c>
      <c r="S1004" s="5">
        <v>11.63</v>
      </c>
      <c r="T1004" s="4">
        <v>23425.9</v>
      </c>
      <c r="U1004" s="2" t="s">
        <v>73</v>
      </c>
      <c r="V1004" s="2" t="s">
        <v>34</v>
      </c>
      <c r="W1004" s="4">
        <v>726202.9</v>
      </c>
      <c r="X1004" s="4">
        <v>117129.38</v>
      </c>
      <c r="Y1004" s="4">
        <v>843332.28</v>
      </c>
      <c r="Z1004" s="2">
        <v>145</v>
      </c>
      <c r="AA1004" s="2" t="s">
        <v>60</v>
      </c>
      <c r="AB1004" s="2" t="s">
        <v>15735</v>
      </c>
      <c r="AC1004" s="2" t="s">
        <v>213</v>
      </c>
      <c r="AD1004" s="2" t="s">
        <v>76</v>
      </c>
      <c r="AE1004" s="5">
        <v>79.239999999999995</v>
      </c>
      <c r="AF1004" s="2">
        <v>5</v>
      </c>
      <c r="AG1004" s="2" t="s">
        <v>130</v>
      </c>
      <c r="AH1004" s="2">
        <v>2</v>
      </c>
      <c r="AI1004" s="6" t="str">
        <f t="shared" si="45"/>
        <v>18-24</v>
      </c>
      <c r="AJ1004" s="11">
        <f>YEAR(tbl_LoanData[[#This Row],[Application Date]])</f>
        <v>2023</v>
      </c>
      <c r="AK1004" s="11" t="str">
        <f>TEXT(tbl_LoanData[[#This Row],[Application Date]],"MMMM")</f>
        <v>June</v>
      </c>
      <c r="AL1004" s="12">
        <f>DATE(YEAR(tbl_LoanData[[#This Row],[Application Date]]),MONTH(tbl_LoanData[[#This Row],[Application Date]]),1)</f>
        <v>45078</v>
      </c>
      <c r="AM1004" s="14">
        <f ca="1">IF(AND(tbl_LoanData[[#This Row],[Application Date]]&gt;=EOMONTH(TODAY(),-1)+1,tbl_LoanData[[#This Row],[Application Date]]&lt;=TODAY()),tbl_LoanData[[#This Row],[Loan Amount]],0)</f>
        <v>0</v>
      </c>
      <c r="AN1004" s="14">
        <f>tbl_LoanData[[#This Row],[Amount Paid]]-(Q1004-X1004)</f>
        <v>218132.28000000003</v>
      </c>
      <c r="AO1004" s="14">
        <f>IF(tbl_LoanData[[#This Row],[Application Status]]="Approved",1,0)</f>
        <v>1</v>
      </c>
      <c r="AP1004" s="22" t="str">
        <f t="shared" ca="1" si="46"/>
        <v/>
      </c>
      <c r="AQ1004" s="22" t="str">
        <f t="shared" ca="1" si="47"/>
        <v/>
      </c>
    </row>
    <row r="1005" spans="1:43" ht="14.4" customHeight="1" x14ac:dyDescent="0.3">
      <c r="A1005" s="2" t="s">
        <v>14383</v>
      </c>
      <c r="B1005" s="2" t="s">
        <v>14384</v>
      </c>
      <c r="C1005" s="2" t="s">
        <v>471</v>
      </c>
      <c r="D1005" s="2" t="s">
        <v>117</v>
      </c>
      <c r="E1005" s="2" t="s">
        <v>68</v>
      </c>
      <c r="F1005" s="2">
        <v>55</v>
      </c>
      <c r="G1005" s="2" t="s">
        <v>83</v>
      </c>
      <c r="H1005" s="2" t="s">
        <v>224</v>
      </c>
      <c r="I1005" s="2" t="s">
        <v>54</v>
      </c>
      <c r="J1005" s="3">
        <v>45093</v>
      </c>
      <c r="K1005" s="3"/>
      <c r="L1005" s="2" t="s">
        <v>37</v>
      </c>
      <c r="M1005" s="2" t="s">
        <v>199</v>
      </c>
      <c r="N1005" s="2" t="s">
        <v>200</v>
      </c>
      <c r="O1005" s="4">
        <v>229000</v>
      </c>
      <c r="P1005" s="4">
        <v>33300</v>
      </c>
      <c r="Q1005" s="4">
        <v>195700</v>
      </c>
      <c r="R1005" s="2">
        <v>12</v>
      </c>
      <c r="S1005" s="5">
        <v>12.49</v>
      </c>
      <c r="T1005" s="4">
        <v>18345.240000000002</v>
      </c>
      <c r="U1005" s="2" t="s">
        <v>96</v>
      </c>
      <c r="V1005" s="2" t="s">
        <v>97</v>
      </c>
      <c r="W1005" s="4">
        <v>0</v>
      </c>
      <c r="X1005" s="4">
        <v>0</v>
      </c>
      <c r="Y1005" s="4">
        <v>220142.93</v>
      </c>
      <c r="Z1005" s="2">
        <v>0</v>
      </c>
      <c r="AA1005" s="2" t="s">
        <v>97</v>
      </c>
      <c r="AB1005" s="2" t="s">
        <v>15736</v>
      </c>
      <c r="AC1005" s="2" t="s">
        <v>146</v>
      </c>
      <c r="AD1005" s="2" t="s">
        <v>76</v>
      </c>
      <c r="AE1005" s="5">
        <v>85.46</v>
      </c>
      <c r="AF1005" s="2">
        <v>0</v>
      </c>
      <c r="AG1005" s="2" t="s">
        <v>97</v>
      </c>
      <c r="AH1005" s="2"/>
      <c r="AI1005" s="6" t="str">
        <f t="shared" si="45"/>
        <v>55-64</v>
      </c>
      <c r="AJ1005" s="11">
        <f>YEAR(tbl_LoanData[[#This Row],[Application Date]])</f>
        <v>2023</v>
      </c>
      <c r="AK1005" s="11" t="str">
        <f>TEXT(tbl_LoanData[[#This Row],[Application Date]],"MMMM")</f>
        <v>June</v>
      </c>
      <c r="AL1005" s="12">
        <f>DATE(YEAR(tbl_LoanData[[#This Row],[Application Date]]),MONTH(tbl_LoanData[[#This Row],[Application Date]]),1)</f>
        <v>45078</v>
      </c>
      <c r="AM1005" s="14">
        <f ca="1">IF(AND(tbl_LoanData[[#This Row],[Application Date]]&gt;=EOMONTH(TODAY(),-1)+1,tbl_LoanData[[#This Row],[Application Date]]&lt;=TODAY()),tbl_LoanData[[#This Row],[Loan Amount]],0)</f>
        <v>0</v>
      </c>
      <c r="AN1005" s="14">
        <f>tbl_LoanData[[#This Row],[Amount Paid]]-(Q1005-X1005)</f>
        <v>-195700</v>
      </c>
      <c r="AO1005" s="14">
        <f>IF(tbl_LoanData[[#This Row],[Application Status]]="Approved",1,0)</f>
        <v>0</v>
      </c>
      <c r="AP1005" s="22" t="str">
        <f t="shared" ca="1" si="46"/>
        <v/>
      </c>
      <c r="AQ1005" s="22" t="str">
        <f t="shared" ca="1" si="47"/>
        <v/>
      </c>
    </row>
    <row r="1006" spans="1:43" ht="14.4" customHeight="1" x14ac:dyDescent="0.3">
      <c r="A1006" s="2" t="s">
        <v>14477</v>
      </c>
      <c r="B1006" s="2" t="s">
        <v>14478</v>
      </c>
      <c r="C1006" s="2" t="s">
        <v>668</v>
      </c>
      <c r="D1006" s="2" t="s">
        <v>189</v>
      </c>
      <c r="E1006" s="2" t="s">
        <v>135</v>
      </c>
      <c r="F1006" s="2">
        <v>48</v>
      </c>
      <c r="G1006" s="2" t="s">
        <v>69</v>
      </c>
      <c r="H1006" s="2" t="s">
        <v>70</v>
      </c>
      <c r="I1006" s="2" t="s">
        <v>50</v>
      </c>
      <c r="J1006" s="3">
        <v>45103</v>
      </c>
      <c r="K1006" s="3">
        <v>45122</v>
      </c>
      <c r="L1006" s="2" t="s">
        <v>39</v>
      </c>
      <c r="M1006" s="2" t="s">
        <v>127</v>
      </c>
      <c r="N1006" s="2" t="s">
        <v>195</v>
      </c>
      <c r="O1006" s="4">
        <v>2348000</v>
      </c>
      <c r="P1006" s="4">
        <v>635800</v>
      </c>
      <c r="Q1006" s="4">
        <v>1712200</v>
      </c>
      <c r="R1006" s="2">
        <v>24</v>
      </c>
      <c r="S1006" s="5">
        <v>7.96</v>
      </c>
      <c r="T1006" s="4">
        <v>82699.259999999995</v>
      </c>
      <c r="U1006" s="2" t="s">
        <v>73</v>
      </c>
      <c r="V1006" s="2" t="s">
        <v>34</v>
      </c>
      <c r="W1006" s="4">
        <v>1902082.98</v>
      </c>
      <c r="X1006" s="4">
        <v>82699.259999999995</v>
      </c>
      <c r="Y1006" s="4">
        <v>1984782.24</v>
      </c>
      <c r="Z1006" s="2">
        <v>32</v>
      </c>
      <c r="AA1006" s="2" t="s">
        <v>58</v>
      </c>
      <c r="AB1006" s="2" t="s">
        <v>15733</v>
      </c>
      <c r="AC1006" s="2" t="s">
        <v>213</v>
      </c>
      <c r="AD1006" s="2" t="s">
        <v>76</v>
      </c>
      <c r="AE1006" s="5">
        <v>72.92</v>
      </c>
      <c r="AF1006" s="2">
        <v>1</v>
      </c>
      <c r="AG1006" s="2" t="s">
        <v>15718</v>
      </c>
      <c r="AH1006" s="2">
        <v>19</v>
      </c>
      <c r="AI1006" s="6" t="str">
        <f t="shared" si="45"/>
        <v>45-54</v>
      </c>
      <c r="AJ1006" s="11">
        <f>YEAR(tbl_LoanData[[#This Row],[Application Date]])</f>
        <v>2023</v>
      </c>
      <c r="AK1006" s="11" t="str">
        <f>TEXT(tbl_LoanData[[#This Row],[Application Date]],"MMMM")</f>
        <v>June</v>
      </c>
      <c r="AL1006" s="12">
        <f>DATE(YEAR(tbl_LoanData[[#This Row],[Application Date]]),MONTH(tbl_LoanData[[#This Row],[Application Date]]),1)</f>
        <v>45078</v>
      </c>
      <c r="AM1006" s="14">
        <f ca="1">IF(AND(tbl_LoanData[[#This Row],[Application Date]]&gt;=EOMONTH(TODAY(),-1)+1,tbl_LoanData[[#This Row],[Application Date]]&lt;=TODAY()),tbl_LoanData[[#This Row],[Loan Amount]],0)</f>
        <v>0</v>
      </c>
      <c r="AN1006" s="14">
        <f>tbl_LoanData[[#This Row],[Amount Paid]]-(Q1006-X1006)</f>
        <v>272582.24</v>
      </c>
      <c r="AO1006" s="14">
        <f>IF(tbl_LoanData[[#This Row],[Application Status]]="Approved",1,0)</f>
        <v>1</v>
      </c>
      <c r="AP1006" s="22" t="str">
        <f t="shared" ca="1" si="46"/>
        <v/>
      </c>
      <c r="AQ1006" s="22" t="str">
        <f t="shared" ca="1" si="47"/>
        <v/>
      </c>
    </row>
    <row r="1007" spans="1:43" x14ac:dyDescent="0.3">
      <c r="A1007" s="2" t="s">
        <v>14503</v>
      </c>
      <c r="B1007" s="2" t="s">
        <v>14504</v>
      </c>
      <c r="C1007" s="2" t="s">
        <v>471</v>
      </c>
      <c r="D1007" s="2" t="s">
        <v>176</v>
      </c>
      <c r="E1007" s="2" t="s">
        <v>540</v>
      </c>
      <c r="F1007" s="2">
        <v>37</v>
      </c>
      <c r="G1007" s="2" t="s">
        <v>83</v>
      </c>
      <c r="H1007" s="2" t="s">
        <v>250</v>
      </c>
      <c r="I1007" s="2" t="s">
        <v>52</v>
      </c>
      <c r="J1007" s="3">
        <v>45090</v>
      </c>
      <c r="K1007" s="3">
        <v>45100</v>
      </c>
      <c r="L1007" s="2" t="s">
        <v>37</v>
      </c>
      <c r="M1007" s="2" t="s">
        <v>94</v>
      </c>
      <c r="N1007" s="2" t="s">
        <v>568</v>
      </c>
      <c r="O1007" s="4">
        <v>142000</v>
      </c>
      <c r="P1007" s="4">
        <v>33100</v>
      </c>
      <c r="Q1007" s="4">
        <v>108900</v>
      </c>
      <c r="R1007" s="2">
        <v>18</v>
      </c>
      <c r="S1007" s="5">
        <v>14.87</v>
      </c>
      <c r="T1007" s="4">
        <v>7399.45</v>
      </c>
      <c r="U1007" s="2" t="s">
        <v>73</v>
      </c>
      <c r="V1007" s="2" t="s">
        <v>33</v>
      </c>
      <c r="W1007" s="4">
        <v>133190.14000000001</v>
      </c>
      <c r="X1007" s="4">
        <v>0</v>
      </c>
      <c r="Y1007" s="4">
        <v>133190.14000000001</v>
      </c>
      <c r="Z1007" s="2">
        <v>0</v>
      </c>
      <c r="AA1007" s="2" t="s">
        <v>56</v>
      </c>
      <c r="AB1007" s="2" t="s">
        <v>15731</v>
      </c>
      <c r="AC1007" s="2" t="s">
        <v>332</v>
      </c>
      <c r="AD1007" s="2" t="s">
        <v>76</v>
      </c>
      <c r="AE1007" s="5">
        <v>76.69</v>
      </c>
      <c r="AF1007" s="2">
        <v>0</v>
      </c>
      <c r="AG1007" s="2" t="s">
        <v>77</v>
      </c>
      <c r="AH1007" s="2">
        <v>10</v>
      </c>
      <c r="AI1007" s="6" t="str">
        <f t="shared" si="45"/>
        <v>35-44</v>
      </c>
      <c r="AJ1007" s="11">
        <f>YEAR(tbl_LoanData[[#This Row],[Application Date]])</f>
        <v>2023</v>
      </c>
      <c r="AK1007" s="11" t="str">
        <f>TEXT(tbl_LoanData[[#This Row],[Application Date]],"MMMM")</f>
        <v>June</v>
      </c>
      <c r="AL1007" s="12">
        <f>DATE(YEAR(tbl_LoanData[[#This Row],[Application Date]]),MONTH(tbl_LoanData[[#This Row],[Application Date]]),1)</f>
        <v>45078</v>
      </c>
      <c r="AM1007" s="14">
        <f ca="1">IF(AND(tbl_LoanData[[#This Row],[Application Date]]&gt;=EOMONTH(TODAY(),-1)+1,tbl_LoanData[[#This Row],[Application Date]]&lt;=TODAY()),tbl_LoanData[[#This Row],[Loan Amount]],0)</f>
        <v>0</v>
      </c>
      <c r="AN1007" s="14">
        <f>tbl_LoanData[[#This Row],[Amount Paid]]-(Q1007-X1007)</f>
        <v>24290.140000000014</v>
      </c>
      <c r="AO1007" s="14">
        <f>IF(tbl_LoanData[[#This Row],[Application Status]]="Approved",1,0)</f>
        <v>1</v>
      </c>
      <c r="AP1007" s="22" t="str">
        <f t="shared" ca="1" si="46"/>
        <v/>
      </c>
      <c r="AQ1007" s="22" t="str">
        <f t="shared" ca="1" si="47"/>
        <v/>
      </c>
    </row>
    <row r="1008" spans="1:43" ht="14.4" customHeight="1" x14ac:dyDescent="0.3">
      <c r="A1008" s="2" t="s">
        <v>14587</v>
      </c>
      <c r="B1008" s="2" t="s">
        <v>14588</v>
      </c>
      <c r="C1008" s="2" t="s">
        <v>338</v>
      </c>
      <c r="D1008" s="2" t="s">
        <v>91</v>
      </c>
      <c r="E1008" s="2" t="s">
        <v>125</v>
      </c>
      <c r="F1008" s="2">
        <v>41</v>
      </c>
      <c r="G1008" s="2" t="s">
        <v>83</v>
      </c>
      <c r="H1008" s="2" t="s">
        <v>398</v>
      </c>
      <c r="I1008" s="2" t="s">
        <v>46</v>
      </c>
      <c r="J1008" s="3">
        <v>45082</v>
      </c>
      <c r="K1008" s="3">
        <v>45099</v>
      </c>
      <c r="L1008" s="2" t="s">
        <v>39</v>
      </c>
      <c r="M1008" s="2" t="s">
        <v>157</v>
      </c>
      <c r="N1008" s="2" t="s">
        <v>359</v>
      </c>
      <c r="O1008" s="4">
        <v>2045000</v>
      </c>
      <c r="P1008" s="4">
        <v>277200</v>
      </c>
      <c r="Q1008" s="4">
        <v>1767800</v>
      </c>
      <c r="R1008" s="2">
        <v>48</v>
      </c>
      <c r="S1008" s="5">
        <v>13.83</v>
      </c>
      <c r="T1008" s="4">
        <v>57203.06</v>
      </c>
      <c r="U1008" s="2" t="s">
        <v>73</v>
      </c>
      <c r="V1008" s="2" t="s">
        <v>74</v>
      </c>
      <c r="W1008" s="4">
        <v>2173716.2799999998</v>
      </c>
      <c r="X1008" s="4">
        <v>572030.68000000005</v>
      </c>
      <c r="Y1008" s="4">
        <v>2745746.96</v>
      </c>
      <c r="Z1008" s="2">
        <v>0</v>
      </c>
      <c r="AA1008" s="2" t="s">
        <v>56</v>
      </c>
      <c r="AB1008" s="2" t="s">
        <v>15729</v>
      </c>
      <c r="AC1008" s="2" t="s">
        <v>121</v>
      </c>
      <c r="AD1008" s="2" t="s">
        <v>76</v>
      </c>
      <c r="AE1008" s="5">
        <v>86.44</v>
      </c>
      <c r="AF1008" s="2">
        <v>0</v>
      </c>
      <c r="AG1008" s="2" t="s">
        <v>77</v>
      </c>
      <c r="AH1008" s="2">
        <v>17</v>
      </c>
      <c r="AI1008" s="6" t="str">
        <f t="shared" si="45"/>
        <v>35-44</v>
      </c>
      <c r="AJ1008" s="11">
        <f>YEAR(tbl_LoanData[[#This Row],[Application Date]])</f>
        <v>2023</v>
      </c>
      <c r="AK1008" s="11" t="str">
        <f>TEXT(tbl_LoanData[[#This Row],[Application Date]],"MMMM")</f>
        <v>June</v>
      </c>
      <c r="AL1008" s="12">
        <f>DATE(YEAR(tbl_LoanData[[#This Row],[Application Date]]),MONTH(tbl_LoanData[[#This Row],[Application Date]]),1)</f>
        <v>45078</v>
      </c>
      <c r="AM1008" s="14">
        <f ca="1">IF(AND(tbl_LoanData[[#This Row],[Application Date]]&gt;=EOMONTH(TODAY(),-1)+1,tbl_LoanData[[#This Row],[Application Date]]&lt;=TODAY()),tbl_LoanData[[#This Row],[Loan Amount]],0)</f>
        <v>0</v>
      </c>
      <c r="AN1008" s="14">
        <f>tbl_LoanData[[#This Row],[Amount Paid]]-(Q1008-X1008)</f>
        <v>977946.96</v>
      </c>
      <c r="AO1008" s="14">
        <f>IF(tbl_LoanData[[#This Row],[Application Status]]="Approved",1,0)</f>
        <v>1</v>
      </c>
      <c r="AP1008" s="22" t="str">
        <f t="shared" ca="1" si="46"/>
        <v/>
      </c>
      <c r="AQ1008" s="22" t="str">
        <f t="shared" ca="1" si="47"/>
        <v/>
      </c>
    </row>
    <row r="1009" spans="1:43" ht="14.4" customHeight="1" x14ac:dyDescent="0.3">
      <c r="A1009" s="2" t="s">
        <v>14615</v>
      </c>
      <c r="B1009" s="2" t="s">
        <v>14616</v>
      </c>
      <c r="C1009" s="2" t="s">
        <v>368</v>
      </c>
      <c r="D1009" s="2" t="s">
        <v>67</v>
      </c>
      <c r="E1009" s="2" t="s">
        <v>125</v>
      </c>
      <c r="F1009" s="2">
        <v>33</v>
      </c>
      <c r="G1009" s="2" t="s">
        <v>83</v>
      </c>
      <c r="H1009" s="2" t="s">
        <v>126</v>
      </c>
      <c r="I1009" s="2" t="s">
        <v>44</v>
      </c>
      <c r="J1009" s="3">
        <v>45087</v>
      </c>
      <c r="K1009" s="3"/>
      <c r="L1009" s="2" t="s">
        <v>39</v>
      </c>
      <c r="M1009" s="2" t="s">
        <v>94</v>
      </c>
      <c r="N1009" s="2" t="s">
        <v>418</v>
      </c>
      <c r="O1009" s="4">
        <v>1430000</v>
      </c>
      <c r="P1009" s="4">
        <v>553000</v>
      </c>
      <c r="Q1009" s="4">
        <v>877000</v>
      </c>
      <c r="R1009" s="2">
        <v>24</v>
      </c>
      <c r="S1009" s="5">
        <v>14.54</v>
      </c>
      <c r="T1009" s="4">
        <v>47167.98</v>
      </c>
      <c r="U1009" s="2" t="s">
        <v>96</v>
      </c>
      <c r="V1009" s="2" t="s">
        <v>97</v>
      </c>
      <c r="W1009" s="4">
        <v>0</v>
      </c>
      <c r="X1009" s="4">
        <v>0</v>
      </c>
      <c r="Y1009" s="4">
        <v>1132031.6000000001</v>
      </c>
      <c r="Z1009" s="2">
        <v>0</v>
      </c>
      <c r="AA1009" s="2" t="s">
        <v>97</v>
      </c>
      <c r="AB1009" s="2" t="s">
        <v>15728</v>
      </c>
      <c r="AC1009" s="2" t="s">
        <v>360</v>
      </c>
      <c r="AD1009" s="2" t="s">
        <v>76</v>
      </c>
      <c r="AE1009" s="5">
        <v>61.33</v>
      </c>
      <c r="AF1009" s="2">
        <v>0</v>
      </c>
      <c r="AG1009" s="2" t="s">
        <v>97</v>
      </c>
      <c r="AH1009" s="2"/>
      <c r="AI1009" s="6" t="str">
        <f t="shared" si="45"/>
        <v>25-34</v>
      </c>
      <c r="AJ1009" s="11">
        <f>YEAR(tbl_LoanData[[#This Row],[Application Date]])</f>
        <v>2023</v>
      </c>
      <c r="AK1009" s="11" t="str">
        <f>TEXT(tbl_LoanData[[#This Row],[Application Date]],"MMMM")</f>
        <v>June</v>
      </c>
      <c r="AL1009" s="12">
        <f>DATE(YEAR(tbl_LoanData[[#This Row],[Application Date]]),MONTH(tbl_LoanData[[#This Row],[Application Date]]),1)</f>
        <v>45078</v>
      </c>
      <c r="AM1009" s="14">
        <f ca="1">IF(AND(tbl_LoanData[[#This Row],[Application Date]]&gt;=EOMONTH(TODAY(),-1)+1,tbl_LoanData[[#This Row],[Application Date]]&lt;=TODAY()),tbl_LoanData[[#This Row],[Loan Amount]],0)</f>
        <v>0</v>
      </c>
      <c r="AN1009" s="14">
        <f>tbl_LoanData[[#This Row],[Amount Paid]]-(Q1009-X1009)</f>
        <v>-877000</v>
      </c>
      <c r="AO1009" s="14">
        <f>IF(tbl_LoanData[[#This Row],[Application Status]]="Approved",1,0)</f>
        <v>0</v>
      </c>
      <c r="AP1009" s="22" t="str">
        <f t="shared" ca="1" si="46"/>
        <v/>
      </c>
      <c r="AQ1009" s="22" t="str">
        <f t="shared" ca="1" si="47"/>
        <v/>
      </c>
    </row>
    <row r="1010" spans="1:43" x14ac:dyDescent="0.3">
      <c r="A1010" s="2" t="s">
        <v>14687</v>
      </c>
      <c r="B1010" s="2" t="s">
        <v>14688</v>
      </c>
      <c r="C1010" s="2" t="s">
        <v>712</v>
      </c>
      <c r="D1010" s="2" t="s">
        <v>189</v>
      </c>
      <c r="E1010" s="2" t="s">
        <v>402</v>
      </c>
      <c r="F1010" s="2">
        <v>40</v>
      </c>
      <c r="G1010" s="2" t="s">
        <v>83</v>
      </c>
      <c r="H1010" s="2" t="s">
        <v>84</v>
      </c>
      <c r="I1010" s="2" t="s">
        <v>45</v>
      </c>
      <c r="J1010" s="3">
        <v>45103</v>
      </c>
      <c r="K1010" s="3">
        <v>45105</v>
      </c>
      <c r="L1010" s="2" t="s">
        <v>40</v>
      </c>
      <c r="M1010" s="2" t="s">
        <v>71</v>
      </c>
      <c r="N1010" s="2" t="s">
        <v>137</v>
      </c>
      <c r="O1010" s="4">
        <v>1339000</v>
      </c>
      <c r="P1010" s="4">
        <v>209400</v>
      </c>
      <c r="Q1010" s="4">
        <v>1129600</v>
      </c>
      <c r="R1010" s="2">
        <v>48</v>
      </c>
      <c r="S1010" s="5">
        <v>13.34</v>
      </c>
      <c r="T1010" s="4">
        <v>36090.720000000001</v>
      </c>
      <c r="U1010" s="2" t="s">
        <v>73</v>
      </c>
      <c r="V1010" s="2" t="s">
        <v>74</v>
      </c>
      <c r="W1010" s="4">
        <v>1371447.36</v>
      </c>
      <c r="X1010" s="4">
        <v>360907.2</v>
      </c>
      <c r="Y1010" s="4">
        <v>1732354.56</v>
      </c>
      <c r="Z1010" s="2">
        <v>0</v>
      </c>
      <c r="AA1010" s="2" t="s">
        <v>56</v>
      </c>
      <c r="AB1010" s="2" t="s">
        <v>15735</v>
      </c>
      <c r="AC1010" s="2" t="s">
        <v>360</v>
      </c>
      <c r="AD1010" s="2" t="s">
        <v>76</v>
      </c>
      <c r="AE1010" s="5">
        <v>84.36</v>
      </c>
      <c r="AF1010" s="2">
        <v>0</v>
      </c>
      <c r="AG1010" s="2" t="s">
        <v>77</v>
      </c>
      <c r="AH1010" s="2">
        <v>2</v>
      </c>
      <c r="AI1010" s="6" t="str">
        <f t="shared" si="45"/>
        <v>35-44</v>
      </c>
      <c r="AJ1010" s="11">
        <f>YEAR(tbl_LoanData[[#This Row],[Application Date]])</f>
        <v>2023</v>
      </c>
      <c r="AK1010" s="11" t="str">
        <f>TEXT(tbl_LoanData[[#This Row],[Application Date]],"MMMM")</f>
        <v>June</v>
      </c>
      <c r="AL1010" s="12">
        <f>DATE(YEAR(tbl_LoanData[[#This Row],[Application Date]]),MONTH(tbl_LoanData[[#This Row],[Application Date]]),1)</f>
        <v>45078</v>
      </c>
      <c r="AM1010" s="14">
        <f ca="1">IF(AND(tbl_LoanData[[#This Row],[Application Date]]&gt;=EOMONTH(TODAY(),-1)+1,tbl_LoanData[[#This Row],[Application Date]]&lt;=TODAY()),tbl_LoanData[[#This Row],[Loan Amount]],0)</f>
        <v>0</v>
      </c>
      <c r="AN1010" s="14">
        <f>tbl_LoanData[[#This Row],[Amount Paid]]-(Q1010-X1010)</f>
        <v>602754.56000000006</v>
      </c>
      <c r="AO1010" s="14">
        <f>IF(tbl_LoanData[[#This Row],[Application Status]]="Approved",1,0)</f>
        <v>1</v>
      </c>
      <c r="AP1010" s="22" t="str">
        <f t="shared" ca="1" si="46"/>
        <v/>
      </c>
      <c r="AQ1010" s="22" t="str">
        <f t="shared" ca="1" si="47"/>
        <v/>
      </c>
    </row>
    <row r="1011" spans="1:43" ht="14.4" customHeight="1" x14ac:dyDescent="0.3">
      <c r="A1011" s="2" t="s">
        <v>14689</v>
      </c>
      <c r="B1011" s="2" t="s">
        <v>14690</v>
      </c>
      <c r="C1011" s="2" t="s">
        <v>175</v>
      </c>
      <c r="D1011" s="2" t="s">
        <v>182</v>
      </c>
      <c r="E1011" s="2" t="s">
        <v>232</v>
      </c>
      <c r="F1011" s="2">
        <v>48</v>
      </c>
      <c r="G1011" s="2" t="s">
        <v>83</v>
      </c>
      <c r="H1011" s="2" t="s">
        <v>172</v>
      </c>
      <c r="I1011" s="2" t="s">
        <v>45</v>
      </c>
      <c r="J1011" s="3">
        <v>45101</v>
      </c>
      <c r="K1011" s="3">
        <v>45116</v>
      </c>
      <c r="L1011" s="2" t="s">
        <v>40</v>
      </c>
      <c r="M1011" s="2" t="s">
        <v>157</v>
      </c>
      <c r="N1011" s="2" t="s">
        <v>299</v>
      </c>
      <c r="O1011" s="4">
        <v>863000</v>
      </c>
      <c r="P1011" s="4">
        <v>165300</v>
      </c>
      <c r="Q1011" s="4">
        <v>697700</v>
      </c>
      <c r="R1011" s="2">
        <v>36</v>
      </c>
      <c r="S1011" s="5">
        <v>14.44</v>
      </c>
      <c r="T1011" s="4">
        <v>27776.21</v>
      </c>
      <c r="U1011" s="2" t="s">
        <v>73</v>
      </c>
      <c r="V1011" s="2" t="s">
        <v>33</v>
      </c>
      <c r="W1011" s="4">
        <v>999943.64</v>
      </c>
      <c r="X1011" s="4">
        <v>0</v>
      </c>
      <c r="Y1011" s="4">
        <v>999943.64</v>
      </c>
      <c r="Z1011" s="2">
        <v>0</v>
      </c>
      <c r="AA1011" s="2" t="s">
        <v>56</v>
      </c>
      <c r="AB1011" s="2" t="s">
        <v>15736</v>
      </c>
      <c r="AC1011" s="2" t="s">
        <v>129</v>
      </c>
      <c r="AD1011" s="2" t="s">
        <v>76</v>
      </c>
      <c r="AE1011" s="5">
        <v>80.849999999999994</v>
      </c>
      <c r="AF1011" s="2">
        <v>0</v>
      </c>
      <c r="AG1011" s="2" t="s">
        <v>77</v>
      </c>
      <c r="AH1011" s="2">
        <v>15</v>
      </c>
      <c r="AI1011" s="6" t="str">
        <f t="shared" si="45"/>
        <v>45-54</v>
      </c>
      <c r="AJ1011" s="11">
        <f>YEAR(tbl_LoanData[[#This Row],[Application Date]])</f>
        <v>2023</v>
      </c>
      <c r="AK1011" s="11" t="str">
        <f>TEXT(tbl_LoanData[[#This Row],[Application Date]],"MMMM")</f>
        <v>June</v>
      </c>
      <c r="AL1011" s="12">
        <f>DATE(YEAR(tbl_LoanData[[#This Row],[Application Date]]),MONTH(tbl_LoanData[[#This Row],[Application Date]]),1)</f>
        <v>45078</v>
      </c>
      <c r="AM1011" s="14">
        <f ca="1">IF(AND(tbl_LoanData[[#This Row],[Application Date]]&gt;=EOMONTH(TODAY(),-1)+1,tbl_LoanData[[#This Row],[Application Date]]&lt;=TODAY()),tbl_LoanData[[#This Row],[Loan Amount]],0)</f>
        <v>0</v>
      </c>
      <c r="AN1011" s="14">
        <f>tbl_LoanData[[#This Row],[Amount Paid]]-(Q1011-X1011)</f>
        <v>302243.64</v>
      </c>
      <c r="AO1011" s="14">
        <f>IF(tbl_LoanData[[#This Row],[Application Status]]="Approved",1,0)</f>
        <v>1</v>
      </c>
      <c r="AP1011" s="22" t="str">
        <f t="shared" ca="1" si="46"/>
        <v/>
      </c>
      <c r="AQ1011" s="22" t="str">
        <f t="shared" ca="1" si="47"/>
        <v/>
      </c>
    </row>
    <row r="1012" spans="1:43" ht="14.4" customHeight="1" x14ac:dyDescent="0.3">
      <c r="A1012" s="2" t="s">
        <v>14697</v>
      </c>
      <c r="B1012" s="2" t="s">
        <v>14698</v>
      </c>
      <c r="C1012" s="2" t="s">
        <v>429</v>
      </c>
      <c r="D1012" s="2" t="s">
        <v>118</v>
      </c>
      <c r="E1012" s="2" t="s">
        <v>293</v>
      </c>
      <c r="F1012" s="2">
        <v>58</v>
      </c>
      <c r="G1012" s="2" t="s">
        <v>83</v>
      </c>
      <c r="H1012" s="2" t="s">
        <v>543</v>
      </c>
      <c r="I1012" s="2" t="s">
        <v>45</v>
      </c>
      <c r="J1012" s="3">
        <v>45097</v>
      </c>
      <c r="K1012" s="3">
        <v>45107</v>
      </c>
      <c r="L1012" s="2" t="s">
        <v>40</v>
      </c>
      <c r="M1012" s="2" t="s">
        <v>85</v>
      </c>
      <c r="N1012" s="2" t="s">
        <v>274</v>
      </c>
      <c r="O1012" s="4">
        <v>912000</v>
      </c>
      <c r="P1012" s="4">
        <v>99100</v>
      </c>
      <c r="Q1012" s="4">
        <v>812900</v>
      </c>
      <c r="R1012" s="2">
        <v>36</v>
      </c>
      <c r="S1012" s="5">
        <v>11.34</v>
      </c>
      <c r="T1012" s="4">
        <v>30262.46</v>
      </c>
      <c r="U1012" s="2" t="s">
        <v>73</v>
      </c>
      <c r="V1012" s="2" t="s">
        <v>33</v>
      </c>
      <c r="W1012" s="4">
        <v>1089448.58</v>
      </c>
      <c r="X1012" s="4">
        <v>0</v>
      </c>
      <c r="Y1012" s="4">
        <v>1089448.58</v>
      </c>
      <c r="Z1012" s="2">
        <v>0</v>
      </c>
      <c r="AA1012" s="2" t="s">
        <v>56</v>
      </c>
      <c r="AB1012" s="2" t="s">
        <v>15735</v>
      </c>
      <c r="AC1012" s="2" t="s">
        <v>360</v>
      </c>
      <c r="AD1012" s="2" t="s">
        <v>76</v>
      </c>
      <c r="AE1012" s="5">
        <v>89.13</v>
      </c>
      <c r="AF1012" s="2">
        <v>0</v>
      </c>
      <c r="AG1012" s="2" t="s">
        <v>77</v>
      </c>
      <c r="AH1012" s="2">
        <v>10</v>
      </c>
      <c r="AI1012" s="6" t="str">
        <f t="shared" si="45"/>
        <v>55-64</v>
      </c>
      <c r="AJ1012" s="11">
        <f>YEAR(tbl_LoanData[[#This Row],[Application Date]])</f>
        <v>2023</v>
      </c>
      <c r="AK1012" s="11" t="str">
        <f>TEXT(tbl_LoanData[[#This Row],[Application Date]],"MMMM")</f>
        <v>June</v>
      </c>
      <c r="AL1012" s="12">
        <f>DATE(YEAR(tbl_LoanData[[#This Row],[Application Date]]),MONTH(tbl_LoanData[[#This Row],[Application Date]]),1)</f>
        <v>45078</v>
      </c>
      <c r="AM1012" s="14">
        <f ca="1">IF(AND(tbl_LoanData[[#This Row],[Application Date]]&gt;=EOMONTH(TODAY(),-1)+1,tbl_LoanData[[#This Row],[Application Date]]&lt;=TODAY()),tbl_LoanData[[#This Row],[Loan Amount]],0)</f>
        <v>0</v>
      </c>
      <c r="AN1012" s="14">
        <f>tbl_LoanData[[#This Row],[Amount Paid]]-(Q1012-X1012)</f>
        <v>276548.58000000007</v>
      </c>
      <c r="AO1012" s="14">
        <f>IF(tbl_LoanData[[#This Row],[Application Status]]="Approved",1,0)</f>
        <v>1</v>
      </c>
      <c r="AP1012" s="22" t="str">
        <f t="shared" ca="1" si="46"/>
        <v/>
      </c>
      <c r="AQ1012" s="22" t="str">
        <f t="shared" ca="1" si="47"/>
        <v/>
      </c>
    </row>
    <row r="1013" spans="1:43" ht="14.4" customHeight="1" x14ac:dyDescent="0.3">
      <c r="A1013" s="2" t="s">
        <v>14729</v>
      </c>
      <c r="B1013" s="2" t="s">
        <v>14730</v>
      </c>
      <c r="C1013" s="2" t="s">
        <v>397</v>
      </c>
      <c r="D1013" s="2" t="s">
        <v>176</v>
      </c>
      <c r="E1013" s="2" t="s">
        <v>268</v>
      </c>
      <c r="F1013" s="2">
        <v>51</v>
      </c>
      <c r="G1013" s="2" t="s">
        <v>83</v>
      </c>
      <c r="H1013" s="2" t="s">
        <v>543</v>
      </c>
      <c r="I1013" s="2" t="s">
        <v>45</v>
      </c>
      <c r="J1013" s="3">
        <v>45100</v>
      </c>
      <c r="K1013" s="3">
        <v>45110</v>
      </c>
      <c r="L1013" s="2" t="s">
        <v>38</v>
      </c>
      <c r="M1013" s="2" t="s">
        <v>85</v>
      </c>
      <c r="N1013" s="2" t="s">
        <v>314</v>
      </c>
      <c r="O1013" s="4">
        <v>1703000</v>
      </c>
      <c r="P1013" s="4">
        <v>369900</v>
      </c>
      <c r="Q1013" s="4">
        <v>1333100</v>
      </c>
      <c r="R1013" s="2">
        <v>36</v>
      </c>
      <c r="S1013" s="5">
        <v>13.61</v>
      </c>
      <c r="T1013" s="4">
        <v>52150.13</v>
      </c>
      <c r="U1013" s="2" t="s">
        <v>73</v>
      </c>
      <c r="V1013" s="2" t="s">
        <v>34</v>
      </c>
      <c r="W1013" s="4">
        <v>1720954.29</v>
      </c>
      <c r="X1013" s="4">
        <v>156450.44</v>
      </c>
      <c r="Y1013" s="4">
        <v>1877404.73</v>
      </c>
      <c r="Z1013" s="2">
        <v>96</v>
      </c>
      <c r="AA1013" s="2" t="s">
        <v>60</v>
      </c>
      <c r="AB1013" s="2" t="s">
        <v>15734</v>
      </c>
      <c r="AC1013" s="2" t="s">
        <v>129</v>
      </c>
      <c r="AD1013" s="2" t="s">
        <v>76</v>
      </c>
      <c r="AE1013" s="5">
        <v>78.28</v>
      </c>
      <c r="AF1013" s="2">
        <v>3</v>
      </c>
      <c r="AG1013" s="2" t="s">
        <v>130</v>
      </c>
      <c r="AH1013" s="2">
        <v>10</v>
      </c>
      <c r="AI1013" s="6" t="str">
        <f t="shared" si="45"/>
        <v>45-54</v>
      </c>
      <c r="AJ1013" s="11">
        <f>YEAR(tbl_LoanData[[#This Row],[Application Date]])</f>
        <v>2023</v>
      </c>
      <c r="AK1013" s="11" t="str">
        <f>TEXT(tbl_LoanData[[#This Row],[Application Date]],"MMMM")</f>
        <v>June</v>
      </c>
      <c r="AL1013" s="12">
        <f>DATE(YEAR(tbl_LoanData[[#This Row],[Application Date]]),MONTH(tbl_LoanData[[#This Row],[Application Date]]),1)</f>
        <v>45078</v>
      </c>
      <c r="AM1013" s="14">
        <f ca="1">IF(AND(tbl_LoanData[[#This Row],[Application Date]]&gt;=EOMONTH(TODAY(),-1)+1,tbl_LoanData[[#This Row],[Application Date]]&lt;=TODAY()),tbl_LoanData[[#This Row],[Loan Amount]],0)</f>
        <v>0</v>
      </c>
      <c r="AN1013" s="14">
        <f>tbl_LoanData[[#This Row],[Amount Paid]]-(Q1013-X1013)</f>
        <v>544304.73</v>
      </c>
      <c r="AO1013" s="14">
        <f>IF(tbl_LoanData[[#This Row],[Application Status]]="Approved",1,0)</f>
        <v>1</v>
      </c>
      <c r="AP1013" s="22" t="str">
        <f t="shared" ca="1" si="46"/>
        <v/>
      </c>
      <c r="AQ1013" s="22" t="str">
        <f t="shared" ca="1" si="47"/>
        <v/>
      </c>
    </row>
    <row r="1014" spans="1:43" ht="14.4" customHeight="1" x14ac:dyDescent="0.3">
      <c r="A1014" s="2" t="s">
        <v>14823</v>
      </c>
      <c r="B1014" s="2" t="s">
        <v>14824</v>
      </c>
      <c r="C1014" s="2" t="s">
        <v>533</v>
      </c>
      <c r="D1014" s="2" t="s">
        <v>67</v>
      </c>
      <c r="E1014" s="2" t="s">
        <v>67</v>
      </c>
      <c r="F1014" s="2">
        <v>33</v>
      </c>
      <c r="G1014" s="2" t="s">
        <v>83</v>
      </c>
      <c r="H1014" s="2" t="s">
        <v>233</v>
      </c>
      <c r="I1014" s="2" t="s">
        <v>46</v>
      </c>
      <c r="J1014" s="3">
        <v>45086</v>
      </c>
      <c r="K1014" s="3"/>
      <c r="L1014" s="2" t="s">
        <v>38</v>
      </c>
      <c r="M1014" s="2" t="s">
        <v>127</v>
      </c>
      <c r="N1014" s="2" t="s">
        <v>128</v>
      </c>
      <c r="O1014" s="4">
        <v>1090000</v>
      </c>
      <c r="P1014" s="4">
        <v>166600</v>
      </c>
      <c r="Q1014" s="4">
        <v>923400</v>
      </c>
      <c r="R1014" s="2">
        <v>36</v>
      </c>
      <c r="S1014" s="5">
        <v>7.32</v>
      </c>
      <c r="T1014" s="4">
        <v>31282.74</v>
      </c>
      <c r="U1014" s="2" t="s">
        <v>113</v>
      </c>
      <c r="V1014" s="2" t="s">
        <v>97</v>
      </c>
      <c r="W1014" s="4">
        <v>0</v>
      </c>
      <c r="X1014" s="4">
        <v>0</v>
      </c>
      <c r="Y1014" s="4">
        <v>1126178.6399999999</v>
      </c>
      <c r="Z1014" s="2">
        <v>0</v>
      </c>
      <c r="AA1014" s="2" t="s">
        <v>97</v>
      </c>
      <c r="AB1014" s="2" t="s">
        <v>15729</v>
      </c>
      <c r="AC1014" s="2" t="s">
        <v>75</v>
      </c>
      <c r="AD1014" s="2" t="s">
        <v>76</v>
      </c>
      <c r="AE1014" s="5">
        <v>84.72</v>
      </c>
      <c r="AF1014" s="2">
        <v>0</v>
      </c>
      <c r="AG1014" s="2" t="s">
        <v>97</v>
      </c>
      <c r="AH1014" s="2"/>
      <c r="AI1014" s="6" t="str">
        <f t="shared" si="45"/>
        <v>25-34</v>
      </c>
      <c r="AJ1014" s="11">
        <f>YEAR(tbl_LoanData[[#This Row],[Application Date]])</f>
        <v>2023</v>
      </c>
      <c r="AK1014" s="11" t="str">
        <f>TEXT(tbl_LoanData[[#This Row],[Application Date]],"MMMM")</f>
        <v>June</v>
      </c>
      <c r="AL1014" s="12">
        <f>DATE(YEAR(tbl_LoanData[[#This Row],[Application Date]]),MONTH(tbl_LoanData[[#This Row],[Application Date]]),1)</f>
        <v>45078</v>
      </c>
      <c r="AM1014" s="14">
        <f ca="1">IF(AND(tbl_LoanData[[#This Row],[Application Date]]&gt;=EOMONTH(TODAY(),-1)+1,tbl_LoanData[[#This Row],[Application Date]]&lt;=TODAY()),tbl_LoanData[[#This Row],[Loan Amount]],0)</f>
        <v>0</v>
      </c>
      <c r="AN1014" s="14">
        <f>tbl_LoanData[[#This Row],[Amount Paid]]-(Q1014-X1014)</f>
        <v>-923400</v>
      </c>
      <c r="AO1014" s="14">
        <f>IF(tbl_LoanData[[#This Row],[Application Status]]="Approved",1,0)</f>
        <v>0</v>
      </c>
      <c r="AP1014" s="22" t="str">
        <f t="shared" ca="1" si="46"/>
        <v/>
      </c>
      <c r="AQ1014" s="22" t="str">
        <f t="shared" ca="1" si="47"/>
        <v/>
      </c>
    </row>
    <row r="1015" spans="1:43" ht="14.4" customHeight="1" x14ac:dyDescent="0.3">
      <c r="A1015" s="2" t="s">
        <v>14851</v>
      </c>
      <c r="B1015" s="2" t="s">
        <v>14852</v>
      </c>
      <c r="C1015" s="2" t="s">
        <v>444</v>
      </c>
      <c r="D1015" s="2" t="s">
        <v>189</v>
      </c>
      <c r="E1015" s="2" t="s">
        <v>68</v>
      </c>
      <c r="F1015" s="2">
        <v>38</v>
      </c>
      <c r="G1015" s="2" t="s">
        <v>69</v>
      </c>
      <c r="H1015" s="2" t="s">
        <v>177</v>
      </c>
      <c r="I1015" s="2" t="s">
        <v>43</v>
      </c>
      <c r="J1015" s="3">
        <v>45106</v>
      </c>
      <c r="K1015" s="3">
        <v>45124</v>
      </c>
      <c r="L1015" s="2" t="s">
        <v>40</v>
      </c>
      <c r="M1015" s="2" t="s">
        <v>85</v>
      </c>
      <c r="N1015" s="2" t="s">
        <v>270</v>
      </c>
      <c r="O1015" s="4">
        <v>852000</v>
      </c>
      <c r="P1015" s="4">
        <v>231000</v>
      </c>
      <c r="Q1015" s="4">
        <v>621000</v>
      </c>
      <c r="R1015" s="2">
        <v>36</v>
      </c>
      <c r="S1015" s="5">
        <v>6.41</v>
      </c>
      <c r="T1015" s="4">
        <v>20567.18</v>
      </c>
      <c r="U1015" s="2" t="s">
        <v>73</v>
      </c>
      <c r="V1015" s="2" t="s">
        <v>33</v>
      </c>
      <c r="W1015" s="4">
        <v>740418.3</v>
      </c>
      <c r="X1015" s="4">
        <v>0</v>
      </c>
      <c r="Y1015" s="4">
        <v>740418.3</v>
      </c>
      <c r="Z1015" s="2">
        <v>0</v>
      </c>
      <c r="AA1015" s="2" t="s">
        <v>56</v>
      </c>
      <c r="AB1015" s="2" t="s">
        <v>15736</v>
      </c>
      <c r="AC1015" s="2" t="s">
        <v>129</v>
      </c>
      <c r="AD1015" s="2" t="s">
        <v>76</v>
      </c>
      <c r="AE1015" s="5">
        <v>72.89</v>
      </c>
      <c r="AF1015" s="2">
        <v>0</v>
      </c>
      <c r="AG1015" s="2" t="s">
        <v>77</v>
      </c>
      <c r="AH1015" s="2">
        <v>18</v>
      </c>
      <c r="AI1015" s="6" t="str">
        <f t="shared" si="45"/>
        <v>35-44</v>
      </c>
      <c r="AJ1015" s="11">
        <f>YEAR(tbl_LoanData[[#This Row],[Application Date]])</f>
        <v>2023</v>
      </c>
      <c r="AK1015" s="11" t="str">
        <f>TEXT(tbl_LoanData[[#This Row],[Application Date]],"MMMM")</f>
        <v>June</v>
      </c>
      <c r="AL1015" s="12">
        <f>DATE(YEAR(tbl_LoanData[[#This Row],[Application Date]]),MONTH(tbl_LoanData[[#This Row],[Application Date]]),1)</f>
        <v>45078</v>
      </c>
      <c r="AM1015" s="14">
        <f ca="1">IF(AND(tbl_LoanData[[#This Row],[Application Date]]&gt;=EOMONTH(TODAY(),-1)+1,tbl_LoanData[[#This Row],[Application Date]]&lt;=TODAY()),tbl_LoanData[[#This Row],[Loan Amount]],0)</f>
        <v>0</v>
      </c>
      <c r="AN1015" s="14">
        <f>tbl_LoanData[[#This Row],[Amount Paid]]-(Q1015-X1015)</f>
        <v>119418.30000000005</v>
      </c>
      <c r="AO1015" s="14">
        <f>IF(tbl_LoanData[[#This Row],[Application Status]]="Approved",1,0)</f>
        <v>1</v>
      </c>
      <c r="AP1015" s="22" t="str">
        <f t="shared" ca="1" si="46"/>
        <v/>
      </c>
      <c r="AQ1015" s="22" t="str">
        <f t="shared" ca="1" si="47"/>
        <v/>
      </c>
    </row>
    <row r="1016" spans="1:43" ht="14.4" customHeight="1" x14ac:dyDescent="0.3">
      <c r="A1016" s="2" t="s">
        <v>14967</v>
      </c>
      <c r="B1016" s="2" t="s">
        <v>14968</v>
      </c>
      <c r="C1016" s="2" t="s">
        <v>464</v>
      </c>
      <c r="D1016" s="2" t="s">
        <v>268</v>
      </c>
      <c r="E1016" s="2" t="s">
        <v>447</v>
      </c>
      <c r="F1016" s="2">
        <v>42</v>
      </c>
      <c r="G1016" s="2" t="s">
        <v>83</v>
      </c>
      <c r="H1016" s="2" t="s">
        <v>298</v>
      </c>
      <c r="I1016" s="2" t="s">
        <v>43</v>
      </c>
      <c r="J1016" s="3">
        <v>45080</v>
      </c>
      <c r="K1016" s="3">
        <v>45086</v>
      </c>
      <c r="L1016" s="2" t="s">
        <v>38</v>
      </c>
      <c r="M1016" s="2" t="s">
        <v>71</v>
      </c>
      <c r="N1016" s="2" t="s">
        <v>589</v>
      </c>
      <c r="O1016" s="4">
        <v>1491000</v>
      </c>
      <c r="P1016" s="4">
        <v>259500</v>
      </c>
      <c r="Q1016" s="4">
        <v>1231500</v>
      </c>
      <c r="R1016" s="2">
        <v>48</v>
      </c>
      <c r="S1016" s="5">
        <v>14.22</v>
      </c>
      <c r="T1016" s="4">
        <v>40249.519999999997</v>
      </c>
      <c r="U1016" s="2" t="s">
        <v>73</v>
      </c>
      <c r="V1016" s="2" t="s">
        <v>74</v>
      </c>
      <c r="W1016" s="4">
        <v>1408733.2</v>
      </c>
      <c r="X1016" s="4">
        <v>523244</v>
      </c>
      <c r="Y1016" s="4">
        <v>1931977.2</v>
      </c>
      <c r="Z1016" s="2">
        <v>84</v>
      </c>
      <c r="AA1016" s="2" t="s">
        <v>59</v>
      </c>
      <c r="AB1016" s="2" t="s">
        <v>15731</v>
      </c>
      <c r="AC1016" s="2" t="s">
        <v>360</v>
      </c>
      <c r="AD1016" s="2" t="s">
        <v>76</v>
      </c>
      <c r="AE1016" s="5">
        <v>82.6</v>
      </c>
      <c r="AF1016" s="2">
        <v>3</v>
      </c>
      <c r="AG1016" s="2" t="s">
        <v>130</v>
      </c>
      <c r="AH1016" s="2">
        <v>6</v>
      </c>
      <c r="AI1016" s="6" t="str">
        <f t="shared" si="45"/>
        <v>35-44</v>
      </c>
      <c r="AJ1016" s="11">
        <f>YEAR(tbl_LoanData[[#This Row],[Application Date]])</f>
        <v>2023</v>
      </c>
      <c r="AK1016" s="11" t="str">
        <f>TEXT(tbl_LoanData[[#This Row],[Application Date]],"MMMM")</f>
        <v>June</v>
      </c>
      <c r="AL1016" s="12">
        <f>DATE(YEAR(tbl_LoanData[[#This Row],[Application Date]]),MONTH(tbl_LoanData[[#This Row],[Application Date]]),1)</f>
        <v>45078</v>
      </c>
      <c r="AM1016" s="14">
        <f ca="1">IF(AND(tbl_LoanData[[#This Row],[Application Date]]&gt;=EOMONTH(TODAY(),-1)+1,tbl_LoanData[[#This Row],[Application Date]]&lt;=TODAY()),tbl_LoanData[[#This Row],[Loan Amount]],0)</f>
        <v>0</v>
      </c>
      <c r="AN1016" s="14">
        <f>tbl_LoanData[[#This Row],[Amount Paid]]-(Q1016-X1016)</f>
        <v>700477.2</v>
      </c>
      <c r="AO1016" s="14">
        <f>IF(tbl_LoanData[[#This Row],[Application Status]]="Approved",1,0)</f>
        <v>1</v>
      </c>
      <c r="AP1016" s="22" t="str">
        <f t="shared" ca="1" si="46"/>
        <v/>
      </c>
      <c r="AQ1016" s="22" t="str">
        <f t="shared" ca="1" si="47"/>
        <v/>
      </c>
    </row>
    <row r="1017" spans="1:43" x14ac:dyDescent="0.3">
      <c r="A1017" s="2" t="s">
        <v>15105</v>
      </c>
      <c r="B1017" s="2" t="s">
        <v>15106</v>
      </c>
      <c r="C1017" s="2" t="s">
        <v>1686</v>
      </c>
      <c r="D1017" s="2" t="s">
        <v>204</v>
      </c>
      <c r="E1017" s="2" t="s">
        <v>447</v>
      </c>
      <c r="F1017" s="2">
        <v>53</v>
      </c>
      <c r="G1017" s="2" t="s">
        <v>83</v>
      </c>
      <c r="H1017" s="2" t="s">
        <v>259</v>
      </c>
      <c r="I1017" s="2" t="s">
        <v>43</v>
      </c>
      <c r="J1017" s="3">
        <v>45092</v>
      </c>
      <c r="K1017" s="3">
        <v>45113</v>
      </c>
      <c r="L1017" s="2" t="s">
        <v>40</v>
      </c>
      <c r="M1017" s="2" t="s">
        <v>111</v>
      </c>
      <c r="N1017" s="2" t="s">
        <v>120</v>
      </c>
      <c r="O1017" s="4">
        <v>1052000</v>
      </c>
      <c r="P1017" s="4">
        <v>367200</v>
      </c>
      <c r="Q1017" s="4">
        <v>684800</v>
      </c>
      <c r="R1017" s="2">
        <v>18</v>
      </c>
      <c r="S1017" s="5">
        <v>11.17</v>
      </c>
      <c r="T1017" s="4">
        <v>44418.79</v>
      </c>
      <c r="U1017" s="2" t="s">
        <v>73</v>
      </c>
      <c r="V1017" s="2" t="s">
        <v>33</v>
      </c>
      <c r="W1017" s="4">
        <v>799538.24</v>
      </c>
      <c r="X1017" s="4">
        <v>0</v>
      </c>
      <c r="Y1017" s="4">
        <v>799538.24</v>
      </c>
      <c r="Z1017" s="2">
        <v>0</v>
      </c>
      <c r="AA1017" s="2" t="s">
        <v>56</v>
      </c>
      <c r="AB1017" s="2" t="s">
        <v>15729</v>
      </c>
      <c r="AC1017" s="2" t="s">
        <v>87</v>
      </c>
      <c r="AD1017" s="2" t="s">
        <v>76</v>
      </c>
      <c r="AE1017" s="5">
        <v>65.099999999999994</v>
      </c>
      <c r="AF1017" s="2">
        <v>0</v>
      </c>
      <c r="AG1017" s="2" t="s">
        <v>77</v>
      </c>
      <c r="AH1017" s="2">
        <v>21</v>
      </c>
      <c r="AI1017" s="6" t="str">
        <f t="shared" si="45"/>
        <v>45-54</v>
      </c>
      <c r="AJ1017" s="11">
        <f>YEAR(tbl_LoanData[[#This Row],[Application Date]])</f>
        <v>2023</v>
      </c>
      <c r="AK1017" s="11" t="str">
        <f>TEXT(tbl_LoanData[[#This Row],[Application Date]],"MMMM")</f>
        <v>June</v>
      </c>
      <c r="AL1017" s="12">
        <f>DATE(YEAR(tbl_LoanData[[#This Row],[Application Date]]),MONTH(tbl_LoanData[[#This Row],[Application Date]]),1)</f>
        <v>45078</v>
      </c>
      <c r="AM1017" s="14">
        <f ca="1">IF(AND(tbl_LoanData[[#This Row],[Application Date]]&gt;=EOMONTH(TODAY(),-1)+1,tbl_LoanData[[#This Row],[Application Date]]&lt;=TODAY()),tbl_LoanData[[#This Row],[Loan Amount]],0)</f>
        <v>0</v>
      </c>
      <c r="AN1017" s="14">
        <f>tbl_LoanData[[#This Row],[Amount Paid]]-(Q1017-X1017)</f>
        <v>114738.23999999999</v>
      </c>
      <c r="AO1017" s="14">
        <f>IF(tbl_LoanData[[#This Row],[Application Status]]="Approved",1,0)</f>
        <v>1</v>
      </c>
      <c r="AP1017" s="22" t="str">
        <f t="shared" ca="1" si="46"/>
        <v/>
      </c>
      <c r="AQ1017" s="22" t="str">
        <f t="shared" ca="1" si="47"/>
        <v/>
      </c>
    </row>
    <row r="1018" spans="1:43" ht="14.4" customHeight="1" x14ac:dyDescent="0.3">
      <c r="A1018" s="2" t="s">
        <v>15231</v>
      </c>
      <c r="B1018" s="2" t="s">
        <v>15232</v>
      </c>
      <c r="C1018" s="2" t="s">
        <v>390</v>
      </c>
      <c r="D1018" s="2" t="s">
        <v>209</v>
      </c>
      <c r="E1018" s="2" t="s">
        <v>284</v>
      </c>
      <c r="F1018" s="2">
        <v>43</v>
      </c>
      <c r="G1018" s="2" t="s">
        <v>83</v>
      </c>
      <c r="H1018" s="2" t="s">
        <v>298</v>
      </c>
      <c r="I1018" s="2" t="s">
        <v>43</v>
      </c>
      <c r="J1018" s="3">
        <v>45106</v>
      </c>
      <c r="K1018" s="3"/>
      <c r="L1018" s="2" t="s">
        <v>41</v>
      </c>
      <c r="M1018" s="2" t="s">
        <v>144</v>
      </c>
      <c r="N1018" s="2" t="s">
        <v>857</v>
      </c>
      <c r="O1018" s="4">
        <v>1811000</v>
      </c>
      <c r="P1018" s="4">
        <v>347500</v>
      </c>
      <c r="Q1018" s="4">
        <v>1463500</v>
      </c>
      <c r="R1018" s="2">
        <v>48</v>
      </c>
      <c r="S1018" s="5">
        <v>5.8</v>
      </c>
      <c r="T1018" s="4">
        <v>37563.17</v>
      </c>
      <c r="U1018" s="2" t="s">
        <v>113</v>
      </c>
      <c r="V1018" s="2" t="s">
        <v>97</v>
      </c>
      <c r="W1018" s="4">
        <v>0</v>
      </c>
      <c r="X1018" s="4">
        <v>0</v>
      </c>
      <c r="Y1018" s="4">
        <v>1803032</v>
      </c>
      <c r="Z1018" s="2">
        <v>0</v>
      </c>
      <c r="AA1018" s="2" t="s">
        <v>97</v>
      </c>
      <c r="AB1018" s="2" t="s">
        <v>15735</v>
      </c>
      <c r="AC1018" s="2" t="s">
        <v>121</v>
      </c>
      <c r="AD1018" s="2" t="s">
        <v>76</v>
      </c>
      <c r="AE1018" s="5">
        <v>80.81</v>
      </c>
      <c r="AF1018" s="2">
        <v>0</v>
      </c>
      <c r="AG1018" s="2" t="s">
        <v>97</v>
      </c>
      <c r="AH1018" s="2"/>
      <c r="AI1018" s="6" t="str">
        <f t="shared" si="45"/>
        <v>35-44</v>
      </c>
      <c r="AJ1018" s="11">
        <f>YEAR(tbl_LoanData[[#This Row],[Application Date]])</f>
        <v>2023</v>
      </c>
      <c r="AK1018" s="11" t="str">
        <f>TEXT(tbl_LoanData[[#This Row],[Application Date]],"MMMM")</f>
        <v>June</v>
      </c>
      <c r="AL1018" s="12">
        <f>DATE(YEAR(tbl_LoanData[[#This Row],[Application Date]]),MONTH(tbl_LoanData[[#This Row],[Application Date]]),1)</f>
        <v>45078</v>
      </c>
      <c r="AM1018" s="14">
        <f ca="1">IF(AND(tbl_LoanData[[#This Row],[Application Date]]&gt;=EOMONTH(TODAY(),-1)+1,tbl_LoanData[[#This Row],[Application Date]]&lt;=TODAY()),tbl_LoanData[[#This Row],[Loan Amount]],0)</f>
        <v>0</v>
      </c>
      <c r="AN1018" s="14">
        <f>tbl_LoanData[[#This Row],[Amount Paid]]-(Q1018-X1018)</f>
        <v>-1463500</v>
      </c>
      <c r="AO1018" s="14">
        <f>IF(tbl_LoanData[[#This Row],[Application Status]]="Approved",1,0)</f>
        <v>0</v>
      </c>
      <c r="AP1018" s="22" t="str">
        <f t="shared" ca="1" si="46"/>
        <v/>
      </c>
      <c r="AQ1018" s="22" t="str">
        <f t="shared" ca="1" si="47"/>
        <v/>
      </c>
    </row>
    <row r="1019" spans="1:43" ht="14.4" customHeight="1" x14ac:dyDescent="0.3">
      <c r="A1019" s="2" t="s">
        <v>15249</v>
      </c>
      <c r="B1019" s="2" t="s">
        <v>15250</v>
      </c>
      <c r="C1019" s="2" t="s">
        <v>390</v>
      </c>
      <c r="D1019" s="2" t="s">
        <v>204</v>
      </c>
      <c r="E1019" s="2" t="s">
        <v>189</v>
      </c>
      <c r="F1019" s="2">
        <v>64</v>
      </c>
      <c r="G1019" s="2" t="s">
        <v>83</v>
      </c>
      <c r="H1019" s="2" t="s">
        <v>224</v>
      </c>
      <c r="I1019" s="2" t="s">
        <v>54</v>
      </c>
      <c r="J1019" s="3">
        <v>45104</v>
      </c>
      <c r="K1019" s="3">
        <v>45118</v>
      </c>
      <c r="L1019" s="2" t="s">
        <v>40</v>
      </c>
      <c r="M1019" s="2" t="s">
        <v>94</v>
      </c>
      <c r="N1019" s="2" t="s">
        <v>4</v>
      </c>
      <c r="O1019" s="4">
        <v>1383000</v>
      </c>
      <c r="P1019" s="4">
        <v>354000</v>
      </c>
      <c r="Q1019" s="4">
        <v>1029000</v>
      </c>
      <c r="R1019" s="2">
        <v>36</v>
      </c>
      <c r="S1019" s="5">
        <v>10.72</v>
      </c>
      <c r="T1019" s="4">
        <v>37775.730000000003</v>
      </c>
      <c r="U1019" s="2" t="s">
        <v>73</v>
      </c>
      <c r="V1019" s="2" t="s">
        <v>33</v>
      </c>
      <c r="W1019" s="4">
        <v>1359926.4</v>
      </c>
      <c r="X1019" s="4">
        <v>0</v>
      </c>
      <c r="Y1019" s="4">
        <v>1359926.4</v>
      </c>
      <c r="Z1019" s="2">
        <v>0</v>
      </c>
      <c r="AA1019" s="2" t="s">
        <v>56</v>
      </c>
      <c r="AB1019" s="2" t="s">
        <v>15730</v>
      </c>
      <c r="AC1019" s="2" t="s">
        <v>106</v>
      </c>
      <c r="AD1019" s="2" t="s">
        <v>76</v>
      </c>
      <c r="AE1019" s="5">
        <v>74.400000000000006</v>
      </c>
      <c r="AF1019" s="2">
        <v>0</v>
      </c>
      <c r="AG1019" s="2" t="s">
        <v>77</v>
      </c>
      <c r="AH1019" s="2">
        <v>14</v>
      </c>
      <c r="AI1019" s="6" t="str">
        <f t="shared" si="45"/>
        <v>55-64</v>
      </c>
      <c r="AJ1019" s="11">
        <f>YEAR(tbl_LoanData[[#This Row],[Application Date]])</f>
        <v>2023</v>
      </c>
      <c r="AK1019" s="11" t="str">
        <f>TEXT(tbl_LoanData[[#This Row],[Application Date]],"MMMM")</f>
        <v>June</v>
      </c>
      <c r="AL1019" s="12">
        <f>DATE(YEAR(tbl_LoanData[[#This Row],[Application Date]]),MONTH(tbl_LoanData[[#This Row],[Application Date]]),1)</f>
        <v>45078</v>
      </c>
      <c r="AM1019" s="14">
        <f ca="1">IF(AND(tbl_LoanData[[#This Row],[Application Date]]&gt;=EOMONTH(TODAY(),-1)+1,tbl_LoanData[[#This Row],[Application Date]]&lt;=TODAY()),tbl_LoanData[[#This Row],[Loan Amount]],0)</f>
        <v>0</v>
      </c>
      <c r="AN1019" s="14">
        <f>tbl_LoanData[[#This Row],[Amount Paid]]-(Q1019-X1019)</f>
        <v>330926.39999999991</v>
      </c>
      <c r="AO1019" s="14">
        <f>IF(tbl_LoanData[[#This Row],[Application Status]]="Approved",1,0)</f>
        <v>1</v>
      </c>
      <c r="AP1019" s="22" t="str">
        <f t="shared" ca="1" si="46"/>
        <v/>
      </c>
      <c r="AQ1019" s="22" t="str">
        <f t="shared" ca="1" si="47"/>
        <v/>
      </c>
    </row>
    <row r="1020" spans="1:43" ht="14.4" customHeight="1" x14ac:dyDescent="0.3">
      <c r="A1020" s="2" t="s">
        <v>15293</v>
      </c>
      <c r="B1020" s="2" t="s">
        <v>15294</v>
      </c>
      <c r="C1020" s="2" t="s">
        <v>521</v>
      </c>
      <c r="D1020" s="2" t="s">
        <v>189</v>
      </c>
      <c r="E1020" s="2" t="s">
        <v>117</v>
      </c>
      <c r="F1020" s="2">
        <v>56</v>
      </c>
      <c r="G1020" s="2" t="s">
        <v>69</v>
      </c>
      <c r="H1020" s="2" t="s">
        <v>298</v>
      </c>
      <c r="I1020" s="2" t="s">
        <v>43</v>
      </c>
      <c r="J1020" s="3">
        <v>45078</v>
      </c>
      <c r="K1020" s="3">
        <v>45086</v>
      </c>
      <c r="L1020" s="2" t="s">
        <v>39</v>
      </c>
      <c r="M1020" s="2" t="s">
        <v>94</v>
      </c>
      <c r="N1020" s="2" t="s">
        <v>418</v>
      </c>
      <c r="O1020" s="4">
        <v>2183000</v>
      </c>
      <c r="P1020" s="4">
        <v>666500</v>
      </c>
      <c r="Q1020" s="4">
        <v>1516500</v>
      </c>
      <c r="R1020" s="2">
        <v>24</v>
      </c>
      <c r="S1020" s="5">
        <v>5.07</v>
      </c>
      <c r="T1020" s="4">
        <v>69594.710000000006</v>
      </c>
      <c r="U1020" s="2" t="s">
        <v>73</v>
      </c>
      <c r="V1020" s="2" t="s">
        <v>33</v>
      </c>
      <c r="W1020" s="4">
        <v>1670273.1</v>
      </c>
      <c r="X1020" s="4">
        <v>0</v>
      </c>
      <c r="Y1020" s="4">
        <v>1670273.1</v>
      </c>
      <c r="Z1020" s="2">
        <v>0</v>
      </c>
      <c r="AA1020" s="2" t="s">
        <v>56</v>
      </c>
      <c r="AB1020" s="2" t="s">
        <v>15733</v>
      </c>
      <c r="AC1020" s="2" t="s">
        <v>129</v>
      </c>
      <c r="AD1020" s="2" t="s">
        <v>76</v>
      </c>
      <c r="AE1020" s="5">
        <v>69.47</v>
      </c>
      <c r="AF1020" s="2">
        <v>0</v>
      </c>
      <c r="AG1020" s="2" t="s">
        <v>77</v>
      </c>
      <c r="AH1020" s="2">
        <v>8</v>
      </c>
      <c r="AI1020" s="6" t="str">
        <f t="shared" si="45"/>
        <v>55-64</v>
      </c>
      <c r="AJ1020" s="11">
        <f>YEAR(tbl_LoanData[[#This Row],[Application Date]])</f>
        <v>2023</v>
      </c>
      <c r="AK1020" s="11" t="str">
        <f>TEXT(tbl_LoanData[[#This Row],[Application Date]],"MMMM")</f>
        <v>June</v>
      </c>
      <c r="AL1020" s="12">
        <f>DATE(YEAR(tbl_LoanData[[#This Row],[Application Date]]),MONTH(tbl_LoanData[[#This Row],[Application Date]]),1)</f>
        <v>45078</v>
      </c>
      <c r="AM1020" s="14">
        <f ca="1">IF(AND(tbl_LoanData[[#This Row],[Application Date]]&gt;=EOMONTH(TODAY(),-1)+1,tbl_LoanData[[#This Row],[Application Date]]&lt;=TODAY()),tbl_LoanData[[#This Row],[Loan Amount]],0)</f>
        <v>0</v>
      </c>
      <c r="AN1020" s="14">
        <f>tbl_LoanData[[#This Row],[Amount Paid]]-(Q1020-X1020)</f>
        <v>153773.10000000009</v>
      </c>
      <c r="AO1020" s="14">
        <f>IF(tbl_LoanData[[#This Row],[Application Status]]="Approved",1,0)</f>
        <v>1</v>
      </c>
      <c r="AP1020" s="22" t="str">
        <f t="shared" ca="1" si="46"/>
        <v/>
      </c>
      <c r="AQ1020" s="22" t="str">
        <f t="shared" ca="1" si="47"/>
        <v/>
      </c>
    </row>
    <row r="1021" spans="1:43" x14ac:dyDescent="0.3">
      <c r="A1021" s="2" t="s">
        <v>357</v>
      </c>
      <c r="B1021" s="2" t="s">
        <v>358</v>
      </c>
      <c r="C1021" s="2" t="s">
        <v>277</v>
      </c>
      <c r="D1021" s="2" t="s">
        <v>118</v>
      </c>
      <c r="E1021" s="2" t="s">
        <v>118</v>
      </c>
      <c r="F1021" s="2">
        <v>50</v>
      </c>
      <c r="G1021" s="2" t="s">
        <v>83</v>
      </c>
      <c r="H1021" s="2" t="s">
        <v>265</v>
      </c>
      <c r="I1021" s="2" t="s">
        <v>44</v>
      </c>
      <c r="J1021" s="3">
        <v>45121</v>
      </c>
      <c r="K1021" s="3">
        <v>45125</v>
      </c>
      <c r="L1021" s="2" t="s">
        <v>39</v>
      </c>
      <c r="M1021" s="2" t="s">
        <v>157</v>
      </c>
      <c r="N1021" s="2" t="s">
        <v>359</v>
      </c>
      <c r="O1021" s="4">
        <v>2533000</v>
      </c>
      <c r="P1021" s="4">
        <v>945400</v>
      </c>
      <c r="Q1021" s="4">
        <v>1587600</v>
      </c>
      <c r="R1021" s="2">
        <v>48</v>
      </c>
      <c r="S1021" s="5">
        <v>6.78</v>
      </c>
      <c r="T1021" s="4">
        <v>42044.94</v>
      </c>
      <c r="U1021" s="2" t="s">
        <v>73</v>
      </c>
      <c r="V1021" s="2" t="s">
        <v>74</v>
      </c>
      <c r="W1021" s="4">
        <v>1555662.78</v>
      </c>
      <c r="X1021" s="4">
        <v>462494.34</v>
      </c>
      <c r="Y1021" s="4">
        <v>2018157.12</v>
      </c>
      <c r="Z1021" s="2">
        <v>0</v>
      </c>
      <c r="AA1021" s="2" t="s">
        <v>56</v>
      </c>
      <c r="AB1021" s="2" t="s">
        <v>15730</v>
      </c>
      <c r="AC1021" s="2" t="s">
        <v>360</v>
      </c>
      <c r="AD1021" s="2" t="s">
        <v>76</v>
      </c>
      <c r="AE1021" s="5">
        <v>62.68</v>
      </c>
      <c r="AF1021" s="2">
        <v>0</v>
      </c>
      <c r="AG1021" s="2" t="s">
        <v>77</v>
      </c>
      <c r="AH1021" s="2">
        <v>4</v>
      </c>
      <c r="AI1021" s="6" t="str">
        <f t="shared" si="45"/>
        <v>45-54</v>
      </c>
      <c r="AJ1021" s="11">
        <f>YEAR(tbl_LoanData[[#This Row],[Application Date]])</f>
        <v>2023</v>
      </c>
      <c r="AK1021" s="11" t="str">
        <f>TEXT(tbl_LoanData[[#This Row],[Application Date]],"MMMM")</f>
        <v>July</v>
      </c>
      <c r="AL1021" s="12">
        <f>DATE(YEAR(tbl_LoanData[[#This Row],[Application Date]]),MONTH(tbl_LoanData[[#This Row],[Application Date]]),1)</f>
        <v>45108</v>
      </c>
      <c r="AM1021" s="14">
        <f ca="1">IF(AND(tbl_LoanData[[#This Row],[Application Date]]&gt;=EOMONTH(TODAY(),-1)+1,tbl_LoanData[[#This Row],[Application Date]]&lt;=TODAY()),tbl_LoanData[[#This Row],[Loan Amount]],0)</f>
        <v>0</v>
      </c>
      <c r="AN1021" s="14">
        <f>tbl_LoanData[[#This Row],[Amount Paid]]-(Q1021-X1021)</f>
        <v>430557.12000000011</v>
      </c>
      <c r="AO1021" s="14">
        <f>IF(tbl_LoanData[[#This Row],[Application Status]]="Approved",1,0)</f>
        <v>1</v>
      </c>
      <c r="AP1021" s="22" t="str">
        <f t="shared" ca="1" si="46"/>
        <v/>
      </c>
      <c r="AQ1021" s="22" t="str">
        <f t="shared" ca="1" si="47"/>
        <v/>
      </c>
    </row>
    <row r="1022" spans="1:43" ht="14.4" customHeight="1" x14ac:dyDescent="0.3">
      <c r="A1022" s="2" t="s">
        <v>374</v>
      </c>
      <c r="B1022" s="2" t="s">
        <v>375</v>
      </c>
      <c r="C1022" s="2" t="s">
        <v>376</v>
      </c>
      <c r="D1022" s="2" t="s">
        <v>268</v>
      </c>
      <c r="E1022" s="2" t="s">
        <v>209</v>
      </c>
      <c r="F1022" s="2">
        <v>64</v>
      </c>
      <c r="G1022" s="2" t="s">
        <v>69</v>
      </c>
      <c r="H1022" s="2" t="s">
        <v>136</v>
      </c>
      <c r="I1022" s="2" t="s">
        <v>49</v>
      </c>
      <c r="J1022" s="3">
        <v>45124</v>
      </c>
      <c r="K1022" s="3">
        <v>45145</v>
      </c>
      <c r="L1022" s="2" t="s">
        <v>40</v>
      </c>
      <c r="M1022" s="2" t="s">
        <v>111</v>
      </c>
      <c r="N1022" s="2" t="s">
        <v>369</v>
      </c>
      <c r="O1022" s="4">
        <v>1514000</v>
      </c>
      <c r="P1022" s="4">
        <v>271200</v>
      </c>
      <c r="Q1022" s="4">
        <v>1242800</v>
      </c>
      <c r="R1022" s="2">
        <v>24</v>
      </c>
      <c r="S1022" s="5">
        <v>5.82</v>
      </c>
      <c r="T1022" s="4">
        <v>57810.91</v>
      </c>
      <c r="U1022" s="2" t="s">
        <v>73</v>
      </c>
      <c r="V1022" s="2" t="s">
        <v>34</v>
      </c>
      <c r="W1022" s="4">
        <v>1214029.1100000001</v>
      </c>
      <c r="X1022" s="4">
        <v>173432.81</v>
      </c>
      <c r="Y1022" s="4">
        <v>1387461.92</v>
      </c>
      <c r="Z1022" s="2">
        <v>87</v>
      </c>
      <c r="AA1022" s="2" t="s">
        <v>59</v>
      </c>
      <c r="AB1022" s="2" t="s">
        <v>15728</v>
      </c>
      <c r="AC1022" s="2" t="s">
        <v>146</v>
      </c>
      <c r="AD1022" s="2" t="s">
        <v>76</v>
      </c>
      <c r="AE1022" s="5">
        <v>82.09</v>
      </c>
      <c r="AF1022" s="2">
        <v>3</v>
      </c>
      <c r="AG1022" s="2" t="s">
        <v>130</v>
      </c>
      <c r="AH1022" s="2">
        <v>21</v>
      </c>
      <c r="AI1022" s="6" t="str">
        <f t="shared" si="45"/>
        <v>55-64</v>
      </c>
      <c r="AJ1022" s="11">
        <f>YEAR(tbl_LoanData[[#This Row],[Application Date]])</f>
        <v>2023</v>
      </c>
      <c r="AK1022" s="11" t="str">
        <f>TEXT(tbl_LoanData[[#This Row],[Application Date]],"MMMM")</f>
        <v>July</v>
      </c>
      <c r="AL1022" s="12">
        <f>DATE(YEAR(tbl_LoanData[[#This Row],[Application Date]]),MONTH(tbl_LoanData[[#This Row],[Application Date]]),1)</f>
        <v>45108</v>
      </c>
      <c r="AM1022" s="14">
        <f ca="1">IF(AND(tbl_LoanData[[#This Row],[Application Date]]&gt;=EOMONTH(TODAY(),-1)+1,tbl_LoanData[[#This Row],[Application Date]]&lt;=TODAY()),tbl_LoanData[[#This Row],[Loan Amount]],0)</f>
        <v>0</v>
      </c>
      <c r="AN1022" s="14">
        <f>tbl_LoanData[[#This Row],[Amount Paid]]-(Q1022-X1022)</f>
        <v>144661.92000000016</v>
      </c>
      <c r="AO1022" s="14">
        <f>IF(tbl_LoanData[[#This Row],[Application Status]]="Approved",1,0)</f>
        <v>1</v>
      </c>
      <c r="AP1022" s="22" t="str">
        <f t="shared" ca="1" si="46"/>
        <v/>
      </c>
      <c r="AQ1022" s="22" t="str">
        <f t="shared" ca="1" si="47"/>
        <v/>
      </c>
    </row>
    <row r="1023" spans="1:43" x14ac:dyDescent="0.3">
      <c r="A1023" s="2" t="s">
        <v>403</v>
      </c>
      <c r="B1023" s="2" t="s">
        <v>404</v>
      </c>
      <c r="C1023" s="2" t="s">
        <v>405</v>
      </c>
      <c r="D1023" s="2" t="s">
        <v>182</v>
      </c>
      <c r="E1023" s="2" t="s">
        <v>406</v>
      </c>
      <c r="F1023" s="2">
        <v>39</v>
      </c>
      <c r="G1023" s="2" t="s">
        <v>69</v>
      </c>
      <c r="H1023" s="2" t="s">
        <v>228</v>
      </c>
      <c r="I1023" s="2" t="s">
        <v>43</v>
      </c>
      <c r="J1023" s="3">
        <v>45115</v>
      </c>
      <c r="K1023" s="3">
        <v>45131</v>
      </c>
      <c r="L1023" s="2" t="s">
        <v>39</v>
      </c>
      <c r="M1023" s="2" t="s">
        <v>167</v>
      </c>
      <c r="N1023" s="2" t="s">
        <v>168</v>
      </c>
      <c r="O1023" s="4">
        <v>1723000</v>
      </c>
      <c r="P1023" s="4">
        <v>490000</v>
      </c>
      <c r="Q1023" s="4">
        <v>1233000</v>
      </c>
      <c r="R1023" s="2">
        <v>48</v>
      </c>
      <c r="S1023" s="5">
        <v>13.92</v>
      </c>
      <c r="T1023" s="4">
        <v>39990.300000000003</v>
      </c>
      <c r="U1023" s="2" t="s">
        <v>73</v>
      </c>
      <c r="V1023" s="2" t="s">
        <v>74</v>
      </c>
      <c r="W1023" s="4">
        <v>1399660.5</v>
      </c>
      <c r="X1023" s="4">
        <v>519873.9</v>
      </c>
      <c r="Y1023" s="4">
        <v>1919534.4</v>
      </c>
      <c r="Z1023" s="2">
        <v>60</v>
      </c>
      <c r="AA1023" s="2" t="s">
        <v>58</v>
      </c>
      <c r="AB1023" s="2" t="s">
        <v>15733</v>
      </c>
      <c r="AC1023" s="2" t="s">
        <v>146</v>
      </c>
      <c r="AD1023" s="2" t="s">
        <v>76</v>
      </c>
      <c r="AE1023" s="5">
        <v>71.56</v>
      </c>
      <c r="AF1023" s="2">
        <v>2</v>
      </c>
      <c r="AG1023" s="2" t="s">
        <v>15718</v>
      </c>
      <c r="AH1023" s="2">
        <v>16</v>
      </c>
      <c r="AI1023" s="6" t="str">
        <f t="shared" si="45"/>
        <v>35-44</v>
      </c>
      <c r="AJ1023" s="11">
        <f>YEAR(tbl_LoanData[[#This Row],[Application Date]])</f>
        <v>2023</v>
      </c>
      <c r="AK1023" s="11" t="str">
        <f>TEXT(tbl_LoanData[[#This Row],[Application Date]],"MMMM")</f>
        <v>July</v>
      </c>
      <c r="AL1023" s="12">
        <f>DATE(YEAR(tbl_LoanData[[#This Row],[Application Date]]),MONTH(tbl_LoanData[[#This Row],[Application Date]]),1)</f>
        <v>45108</v>
      </c>
      <c r="AM1023" s="14">
        <f ca="1">IF(AND(tbl_LoanData[[#This Row],[Application Date]]&gt;=EOMONTH(TODAY(),-1)+1,tbl_LoanData[[#This Row],[Application Date]]&lt;=TODAY()),tbl_LoanData[[#This Row],[Loan Amount]],0)</f>
        <v>0</v>
      </c>
      <c r="AN1023" s="14">
        <f>tbl_LoanData[[#This Row],[Amount Paid]]-(Q1023-X1023)</f>
        <v>686534.4</v>
      </c>
      <c r="AO1023" s="14">
        <f>IF(tbl_LoanData[[#This Row],[Application Status]]="Approved",1,0)</f>
        <v>1</v>
      </c>
      <c r="AP1023" s="22" t="str">
        <f t="shared" ca="1" si="46"/>
        <v/>
      </c>
      <c r="AQ1023" s="22" t="str">
        <f t="shared" ca="1" si="47"/>
        <v/>
      </c>
    </row>
    <row r="1024" spans="1:43" ht="14.4" customHeight="1" x14ac:dyDescent="0.3">
      <c r="A1024" s="2" t="s">
        <v>433</v>
      </c>
      <c r="B1024" s="2" t="s">
        <v>434</v>
      </c>
      <c r="C1024" s="2" t="s">
        <v>435</v>
      </c>
      <c r="D1024" s="2" t="s">
        <v>182</v>
      </c>
      <c r="E1024" s="2" t="s">
        <v>135</v>
      </c>
      <c r="F1024" s="2">
        <v>62</v>
      </c>
      <c r="G1024" s="2" t="s">
        <v>83</v>
      </c>
      <c r="H1024" s="2" t="s">
        <v>93</v>
      </c>
      <c r="I1024" s="2" t="s">
        <v>50</v>
      </c>
      <c r="J1024" s="3">
        <v>45130</v>
      </c>
      <c r="K1024" s="3">
        <v>45132</v>
      </c>
      <c r="L1024" s="2" t="s">
        <v>37</v>
      </c>
      <c r="M1024" s="2" t="s">
        <v>94</v>
      </c>
      <c r="N1024" s="2" t="s">
        <v>436</v>
      </c>
      <c r="O1024" s="4">
        <v>90000</v>
      </c>
      <c r="P1024" s="4">
        <v>20700</v>
      </c>
      <c r="Q1024" s="4">
        <v>69300</v>
      </c>
      <c r="R1024" s="2">
        <v>48</v>
      </c>
      <c r="S1024" s="5">
        <v>10.47</v>
      </c>
      <c r="T1024" s="4">
        <v>2048.39</v>
      </c>
      <c r="U1024" s="2" t="s">
        <v>73</v>
      </c>
      <c r="V1024" s="2" t="s">
        <v>74</v>
      </c>
      <c r="W1024" s="4">
        <v>75790.429999999993</v>
      </c>
      <c r="X1024" s="4">
        <v>22532.41</v>
      </c>
      <c r="Y1024" s="4">
        <v>98322.84</v>
      </c>
      <c r="Z1024" s="2">
        <v>0</v>
      </c>
      <c r="AA1024" s="2" t="s">
        <v>56</v>
      </c>
      <c r="AB1024" s="2" t="s">
        <v>15730</v>
      </c>
      <c r="AC1024" s="2" t="s">
        <v>360</v>
      </c>
      <c r="AD1024" s="2" t="s">
        <v>76</v>
      </c>
      <c r="AE1024" s="5">
        <v>77</v>
      </c>
      <c r="AF1024" s="2">
        <v>0</v>
      </c>
      <c r="AG1024" s="2" t="s">
        <v>77</v>
      </c>
      <c r="AH1024" s="2">
        <v>2</v>
      </c>
      <c r="AI1024" s="6" t="str">
        <f t="shared" si="45"/>
        <v>55-64</v>
      </c>
      <c r="AJ1024" s="11">
        <f>YEAR(tbl_LoanData[[#This Row],[Application Date]])</f>
        <v>2023</v>
      </c>
      <c r="AK1024" s="11" t="str">
        <f>TEXT(tbl_LoanData[[#This Row],[Application Date]],"MMMM")</f>
        <v>July</v>
      </c>
      <c r="AL1024" s="12">
        <f>DATE(YEAR(tbl_LoanData[[#This Row],[Application Date]]),MONTH(tbl_LoanData[[#This Row],[Application Date]]),1)</f>
        <v>45108</v>
      </c>
      <c r="AM1024" s="14">
        <f ca="1">IF(AND(tbl_LoanData[[#This Row],[Application Date]]&gt;=EOMONTH(TODAY(),-1)+1,tbl_LoanData[[#This Row],[Application Date]]&lt;=TODAY()),tbl_LoanData[[#This Row],[Loan Amount]],0)</f>
        <v>0</v>
      </c>
      <c r="AN1024" s="14">
        <f>tbl_LoanData[[#This Row],[Amount Paid]]-(Q1024-X1024)</f>
        <v>29022.839999999997</v>
      </c>
      <c r="AO1024" s="14">
        <f>IF(tbl_LoanData[[#This Row],[Application Status]]="Approved",1,0)</f>
        <v>1</v>
      </c>
      <c r="AP1024" s="22" t="str">
        <f t="shared" ca="1" si="46"/>
        <v/>
      </c>
      <c r="AQ1024" s="22" t="str">
        <f t="shared" ca="1" si="47"/>
        <v/>
      </c>
    </row>
    <row r="1025" spans="1:43" x14ac:dyDescent="0.3">
      <c r="A1025" s="2" t="s">
        <v>462</v>
      </c>
      <c r="B1025" s="2" t="s">
        <v>463</v>
      </c>
      <c r="C1025" s="2" t="s">
        <v>464</v>
      </c>
      <c r="D1025" s="2" t="s">
        <v>142</v>
      </c>
      <c r="E1025" s="2" t="s">
        <v>465</v>
      </c>
      <c r="F1025" s="2">
        <v>57</v>
      </c>
      <c r="G1025" s="2" t="s">
        <v>83</v>
      </c>
      <c r="H1025" s="2" t="s">
        <v>466</v>
      </c>
      <c r="I1025" s="2" t="s">
        <v>43</v>
      </c>
      <c r="J1025" s="3">
        <v>45122</v>
      </c>
      <c r="K1025" s="3">
        <v>45137</v>
      </c>
      <c r="L1025" s="2" t="s">
        <v>36</v>
      </c>
      <c r="M1025" s="2" t="s">
        <v>94</v>
      </c>
      <c r="N1025" s="2" t="s">
        <v>212</v>
      </c>
      <c r="O1025" s="4">
        <v>1768000</v>
      </c>
      <c r="P1025" s="4">
        <v>532300</v>
      </c>
      <c r="Q1025" s="4">
        <v>1235700</v>
      </c>
      <c r="R1025" s="2">
        <v>36</v>
      </c>
      <c r="S1025" s="5">
        <v>5.56</v>
      </c>
      <c r="T1025" s="4">
        <v>40050.410000000003</v>
      </c>
      <c r="U1025" s="2" t="s">
        <v>73</v>
      </c>
      <c r="V1025" s="2" t="s">
        <v>33</v>
      </c>
      <c r="W1025" s="4">
        <v>1441814.76</v>
      </c>
      <c r="X1025" s="4">
        <v>0</v>
      </c>
      <c r="Y1025" s="4">
        <v>1441814.76</v>
      </c>
      <c r="Z1025" s="2">
        <v>0</v>
      </c>
      <c r="AA1025" s="2" t="s">
        <v>56</v>
      </c>
      <c r="AB1025" s="2" t="s">
        <v>15727</v>
      </c>
      <c r="AC1025" s="2" t="s">
        <v>332</v>
      </c>
      <c r="AD1025" s="2" t="s">
        <v>76</v>
      </c>
      <c r="AE1025" s="5">
        <v>69.89</v>
      </c>
      <c r="AF1025" s="2">
        <v>0</v>
      </c>
      <c r="AG1025" s="2" t="s">
        <v>77</v>
      </c>
      <c r="AH1025" s="2">
        <v>15</v>
      </c>
      <c r="AI1025" s="6" t="str">
        <f t="shared" si="45"/>
        <v>55-64</v>
      </c>
      <c r="AJ1025" s="11">
        <f>YEAR(tbl_LoanData[[#This Row],[Application Date]])</f>
        <v>2023</v>
      </c>
      <c r="AK1025" s="11" t="str">
        <f>TEXT(tbl_LoanData[[#This Row],[Application Date]],"MMMM")</f>
        <v>July</v>
      </c>
      <c r="AL1025" s="12">
        <f>DATE(YEAR(tbl_LoanData[[#This Row],[Application Date]]),MONTH(tbl_LoanData[[#This Row],[Application Date]]),1)</f>
        <v>45108</v>
      </c>
      <c r="AM1025" s="14">
        <f ca="1">IF(AND(tbl_LoanData[[#This Row],[Application Date]]&gt;=EOMONTH(TODAY(),-1)+1,tbl_LoanData[[#This Row],[Application Date]]&lt;=TODAY()),tbl_LoanData[[#This Row],[Loan Amount]],0)</f>
        <v>0</v>
      </c>
      <c r="AN1025" s="14">
        <f>tbl_LoanData[[#This Row],[Amount Paid]]-(Q1025-X1025)</f>
        <v>206114.76</v>
      </c>
      <c r="AO1025" s="14">
        <f>IF(tbl_LoanData[[#This Row],[Application Status]]="Approved",1,0)</f>
        <v>1</v>
      </c>
      <c r="AP1025" s="22" t="str">
        <f t="shared" ca="1" si="46"/>
        <v/>
      </c>
      <c r="AQ1025" s="22" t="str">
        <f t="shared" ca="1" si="47"/>
        <v/>
      </c>
    </row>
    <row r="1026" spans="1:43" x14ac:dyDescent="0.3">
      <c r="A1026" s="2" t="s">
        <v>554</v>
      </c>
      <c r="B1026" s="2" t="s">
        <v>555</v>
      </c>
      <c r="C1026" s="2" t="s">
        <v>141</v>
      </c>
      <c r="D1026" s="2" t="s">
        <v>82</v>
      </c>
      <c r="E1026" s="2" t="s">
        <v>134</v>
      </c>
      <c r="F1026" s="2">
        <v>45</v>
      </c>
      <c r="G1026" s="2" t="s">
        <v>83</v>
      </c>
      <c r="H1026" s="2" t="s">
        <v>211</v>
      </c>
      <c r="I1026" s="2" t="s">
        <v>50</v>
      </c>
      <c r="J1026" s="3">
        <v>45122</v>
      </c>
      <c r="K1026" s="3"/>
      <c r="L1026" s="2" t="s">
        <v>39</v>
      </c>
      <c r="M1026" s="2" t="s">
        <v>71</v>
      </c>
      <c r="N1026" s="2" t="s">
        <v>294</v>
      </c>
      <c r="O1026" s="4">
        <v>1554000</v>
      </c>
      <c r="P1026" s="4">
        <v>289000</v>
      </c>
      <c r="Q1026" s="4">
        <v>1265000</v>
      </c>
      <c r="R1026" s="2">
        <v>36</v>
      </c>
      <c r="S1026" s="5">
        <v>6.31</v>
      </c>
      <c r="T1026" s="4">
        <v>41790.68</v>
      </c>
      <c r="U1026" s="2" t="s">
        <v>96</v>
      </c>
      <c r="V1026" s="2" t="s">
        <v>97</v>
      </c>
      <c r="W1026" s="4">
        <v>0</v>
      </c>
      <c r="X1026" s="4">
        <v>0</v>
      </c>
      <c r="Y1026" s="4">
        <v>1504464.5</v>
      </c>
      <c r="Z1026" s="2">
        <v>0</v>
      </c>
      <c r="AA1026" s="2" t="s">
        <v>97</v>
      </c>
      <c r="AB1026" s="2" t="s">
        <v>15730</v>
      </c>
      <c r="AC1026" s="2" t="s">
        <v>213</v>
      </c>
      <c r="AD1026" s="2" t="s">
        <v>76</v>
      </c>
      <c r="AE1026" s="5">
        <v>81.400000000000006</v>
      </c>
      <c r="AF1026" s="2">
        <v>0</v>
      </c>
      <c r="AG1026" s="2" t="s">
        <v>97</v>
      </c>
      <c r="AH1026" s="2"/>
      <c r="AI1026" s="6" t="str">
        <f t="shared" ref="AI1026:AI1089" si="48">IF(F1026&lt;25,"18-24",IF(F1026&lt;35,"25-34",IF(F1026&lt;45,"35-44",IF(F1026&lt;55,"45-54",IF(F1026&lt;65,"55-64","65+")))))</f>
        <v>45-54</v>
      </c>
      <c r="AJ1026" s="11">
        <f>YEAR(tbl_LoanData[[#This Row],[Application Date]])</f>
        <v>2023</v>
      </c>
      <c r="AK1026" s="11" t="str">
        <f>TEXT(tbl_LoanData[[#This Row],[Application Date]],"MMMM")</f>
        <v>July</v>
      </c>
      <c r="AL1026" s="12">
        <f>DATE(YEAR(tbl_LoanData[[#This Row],[Application Date]]),MONTH(tbl_LoanData[[#This Row],[Application Date]]),1)</f>
        <v>45108</v>
      </c>
      <c r="AM1026" s="14">
        <f ca="1">IF(AND(tbl_LoanData[[#This Row],[Application Date]]&gt;=EOMONTH(TODAY(),-1)+1,tbl_LoanData[[#This Row],[Application Date]]&lt;=TODAY()),tbl_LoanData[[#This Row],[Loan Amount]],0)</f>
        <v>0</v>
      </c>
      <c r="AN1026" s="14">
        <f>tbl_LoanData[[#This Row],[Amount Paid]]-(Q1026-X1026)</f>
        <v>-1265000</v>
      </c>
      <c r="AO1026" s="14">
        <f>IF(tbl_LoanData[[#This Row],[Application Status]]="Approved",1,0)</f>
        <v>0</v>
      </c>
      <c r="AP1026" s="22" t="str">
        <f t="shared" ref="AP1026:AP1089" ca="1" si="49">IF(AND(J1026&gt;=DATE(YEAR(TODAY()),MONTH(TODAY()),1),J1026&lt;=TODAY()),"Current MTD",IF(AND(J1026&gt;=EOMONTH(TODAY(),-2)+1,J1026&lt;=EOMONTH(TODAY(),-1)),"Previous MTD",""))</f>
        <v/>
      </c>
      <c r="AQ1026" s="22" t="str">
        <f t="shared" ref="AQ1026:AQ1089" ca="1" si="50">IF(AND(J1026&gt;=DATE(YEAR(TODAY()),MONTH(TODAY()),1),J1026&lt;=TODAY()),TEXT(DATE(YEAR(TODAY()),MONTH(TODAY()),1),"mmm d")&amp;"–"&amp;DAY(TODAY()),IF(AND(J1026&gt;=EOMONTH(TODAY(),-2)+1,J1026&lt;=EOMONTH(TODAY(),-1)),""&amp;TEXT(EOMONTH(TODAY(),-2)+1,"mmm d")&amp;"–"&amp;DAY(TODAY()),""))</f>
        <v/>
      </c>
    </row>
    <row r="1027" spans="1:43" ht="14.4" customHeight="1" x14ac:dyDescent="0.3">
      <c r="A1027" s="2" t="s">
        <v>593</v>
      </c>
      <c r="B1027" s="2" t="s">
        <v>594</v>
      </c>
      <c r="C1027" s="2" t="s">
        <v>439</v>
      </c>
      <c r="D1027" s="2" t="s">
        <v>232</v>
      </c>
      <c r="E1027" s="2" t="s">
        <v>394</v>
      </c>
      <c r="F1027" s="2">
        <v>24</v>
      </c>
      <c r="G1027" s="2" t="s">
        <v>83</v>
      </c>
      <c r="H1027" s="2" t="s">
        <v>156</v>
      </c>
      <c r="I1027" s="2" t="s">
        <v>45</v>
      </c>
      <c r="J1027" s="3">
        <v>45118</v>
      </c>
      <c r="K1027" s="3">
        <v>45124</v>
      </c>
      <c r="L1027" s="2" t="s">
        <v>38</v>
      </c>
      <c r="M1027" s="2" t="s">
        <v>85</v>
      </c>
      <c r="N1027" s="2" t="s">
        <v>314</v>
      </c>
      <c r="O1027" s="4">
        <v>1325000</v>
      </c>
      <c r="P1027" s="4">
        <v>149900</v>
      </c>
      <c r="Q1027" s="4">
        <v>1175100</v>
      </c>
      <c r="R1027" s="2">
        <v>60</v>
      </c>
      <c r="S1027" s="5">
        <v>14.09</v>
      </c>
      <c r="T1027" s="4">
        <v>33382.629999999997</v>
      </c>
      <c r="U1027" s="2" t="s">
        <v>73</v>
      </c>
      <c r="V1027" s="2" t="s">
        <v>74</v>
      </c>
      <c r="W1027" s="4">
        <v>1201774.68</v>
      </c>
      <c r="X1027" s="4">
        <v>801183.27</v>
      </c>
      <c r="Y1027" s="4">
        <v>2002957.95</v>
      </c>
      <c r="Z1027" s="2">
        <v>31</v>
      </c>
      <c r="AA1027" s="2" t="s">
        <v>58</v>
      </c>
      <c r="AB1027" s="2" t="s">
        <v>15730</v>
      </c>
      <c r="AC1027" s="2" t="s">
        <v>87</v>
      </c>
      <c r="AD1027" s="2" t="s">
        <v>76</v>
      </c>
      <c r="AE1027" s="5">
        <v>88.69</v>
      </c>
      <c r="AF1027" s="2">
        <v>1</v>
      </c>
      <c r="AG1027" s="2" t="s">
        <v>15718</v>
      </c>
      <c r="AH1027" s="2">
        <v>6</v>
      </c>
      <c r="AI1027" s="6" t="str">
        <f t="shared" si="48"/>
        <v>18-24</v>
      </c>
      <c r="AJ1027" s="11">
        <f>YEAR(tbl_LoanData[[#This Row],[Application Date]])</f>
        <v>2023</v>
      </c>
      <c r="AK1027" s="11" t="str">
        <f>TEXT(tbl_LoanData[[#This Row],[Application Date]],"MMMM")</f>
        <v>July</v>
      </c>
      <c r="AL1027" s="12">
        <f>DATE(YEAR(tbl_LoanData[[#This Row],[Application Date]]),MONTH(tbl_LoanData[[#This Row],[Application Date]]),1)</f>
        <v>45108</v>
      </c>
      <c r="AM1027" s="14">
        <f ca="1">IF(AND(tbl_LoanData[[#This Row],[Application Date]]&gt;=EOMONTH(TODAY(),-1)+1,tbl_LoanData[[#This Row],[Application Date]]&lt;=TODAY()),tbl_LoanData[[#This Row],[Loan Amount]],0)</f>
        <v>0</v>
      </c>
      <c r="AN1027" s="14">
        <f>tbl_LoanData[[#This Row],[Amount Paid]]-(Q1027-X1027)</f>
        <v>827857.95</v>
      </c>
      <c r="AO1027" s="14">
        <f>IF(tbl_LoanData[[#This Row],[Application Status]]="Approved",1,0)</f>
        <v>1</v>
      </c>
      <c r="AP1027" s="22" t="str">
        <f t="shared" ca="1" si="49"/>
        <v/>
      </c>
      <c r="AQ1027" s="22" t="str">
        <f t="shared" ca="1" si="50"/>
        <v/>
      </c>
    </row>
    <row r="1028" spans="1:43" ht="14.4" customHeight="1" x14ac:dyDescent="0.3">
      <c r="A1028" s="2" t="s">
        <v>672</v>
      </c>
      <c r="B1028" s="2" t="s">
        <v>673</v>
      </c>
      <c r="C1028" s="2" t="s">
        <v>124</v>
      </c>
      <c r="D1028" s="2" t="s">
        <v>268</v>
      </c>
      <c r="E1028" s="2" t="s">
        <v>118</v>
      </c>
      <c r="F1028" s="2">
        <v>51</v>
      </c>
      <c r="G1028" s="2" t="s">
        <v>69</v>
      </c>
      <c r="H1028" s="2" t="s">
        <v>119</v>
      </c>
      <c r="I1028" s="2" t="s">
        <v>43</v>
      </c>
      <c r="J1028" s="3">
        <v>45126</v>
      </c>
      <c r="K1028" s="3">
        <v>45146</v>
      </c>
      <c r="L1028" s="2" t="s">
        <v>37</v>
      </c>
      <c r="M1028" s="2" t="s">
        <v>199</v>
      </c>
      <c r="N1028" s="2" t="s">
        <v>319</v>
      </c>
      <c r="O1028" s="4">
        <v>229000</v>
      </c>
      <c r="P1028" s="4">
        <v>43700</v>
      </c>
      <c r="Q1028" s="4">
        <v>185300</v>
      </c>
      <c r="R1028" s="2">
        <v>36</v>
      </c>
      <c r="S1028" s="5">
        <v>13.57</v>
      </c>
      <c r="T1028" s="4">
        <v>7242.66</v>
      </c>
      <c r="U1028" s="2" t="s">
        <v>73</v>
      </c>
      <c r="V1028" s="2" t="s">
        <v>33</v>
      </c>
      <c r="W1028" s="4">
        <v>260735.63</v>
      </c>
      <c r="X1028" s="4">
        <v>0</v>
      </c>
      <c r="Y1028" s="4">
        <v>260735.63</v>
      </c>
      <c r="Z1028" s="2">
        <v>0</v>
      </c>
      <c r="AA1028" s="2" t="s">
        <v>56</v>
      </c>
      <c r="AB1028" s="2" t="s">
        <v>15732</v>
      </c>
      <c r="AC1028" s="2" t="s">
        <v>138</v>
      </c>
      <c r="AD1028" s="2" t="s">
        <v>76</v>
      </c>
      <c r="AE1028" s="5">
        <v>80.92</v>
      </c>
      <c r="AF1028" s="2">
        <v>0</v>
      </c>
      <c r="AG1028" s="2" t="s">
        <v>77</v>
      </c>
      <c r="AH1028" s="2">
        <v>20</v>
      </c>
      <c r="AI1028" s="6" t="str">
        <f t="shared" si="48"/>
        <v>45-54</v>
      </c>
      <c r="AJ1028" s="11">
        <f>YEAR(tbl_LoanData[[#This Row],[Application Date]])</f>
        <v>2023</v>
      </c>
      <c r="AK1028" s="11" t="str">
        <f>TEXT(tbl_LoanData[[#This Row],[Application Date]],"MMMM")</f>
        <v>July</v>
      </c>
      <c r="AL1028" s="12">
        <f>DATE(YEAR(tbl_LoanData[[#This Row],[Application Date]]),MONTH(tbl_LoanData[[#This Row],[Application Date]]),1)</f>
        <v>45108</v>
      </c>
      <c r="AM1028" s="14">
        <f ca="1">IF(AND(tbl_LoanData[[#This Row],[Application Date]]&gt;=EOMONTH(TODAY(),-1)+1,tbl_LoanData[[#This Row],[Application Date]]&lt;=TODAY()),tbl_LoanData[[#This Row],[Loan Amount]],0)</f>
        <v>0</v>
      </c>
      <c r="AN1028" s="14">
        <f>tbl_LoanData[[#This Row],[Amount Paid]]-(Q1028-X1028)</f>
        <v>75435.63</v>
      </c>
      <c r="AO1028" s="14">
        <f>IF(tbl_LoanData[[#This Row],[Application Status]]="Approved",1,0)</f>
        <v>1</v>
      </c>
      <c r="AP1028" s="22" t="str">
        <f t="shared" ca="1" si="49"/>
        <v/>
      </c>
      <c r="AQ1028" s="22" t="str">
        <f t="shared" ca="1" si="50"/>
        <v/>
      </c>
    </row>
    <row r="1029" spans="1:43" ht="14.4" customHeight="1" x14ac:dyDescent="0.3">
      <c r="A1029" s="2" t="s">
        <v>688</v>
      </c>
      <c r="B1029" s="2" t="s">
        <v>689</v>
      </c>
      <c r="C1029" s="2" t="s">
        <v>379</v>
      </c>
      <c r="D1029" s="2" t="s">
        <v>204</v>
      </c>
      <c r="E1029" s="2" t="s">
        <v>117</v>
      </c>
      <c r="F1029" s="2">
        <v>24</v>
      </c>
      <c r="G1029" s="2" t="s">
        <v>69</v>
      </c>
      <c r="H1029" s="2" t="s">
        <v>265</v>
      </c>
      <c r="I1029" s="2" t="s">
        <v>44</v>
      </c>
      <c r="J1029" s="3">
        <v>45128</v>
      </c>
      <c r="K1029" s="3">
        <v>45142</v>
      </c>
      <c r="L1029" s="2" t="s">
        <v>37</v>
      </c>
      <c r="M1029" s="2" t="s">
        <v>104</v>
      </c>
      <c r="N1029" s="2" t="s">
        <v>286</v>
      </c>
      <c r="O1029" s="4">
        <v>83000</v>
      </c>
      <c r="P1029" s="4">
        <v>27100</v>
      </c>
      <c r="Q1029" s="4">
        <v>55900</v>
      </c>
      <c r="R1029" s="2">
        <v>24</v>
      </c>
      <c r="S1029" s="5">
        <v>13.68</v>
      </c>
      <c r="T1029" s="4">
        <v>2966.43</v>
      </c>
      <c r="U1029" s="2" t="s">
        <v>73</v>
      </c>
      <c r="V1029" s="2" t="s">
        <v>34</v>
      </c>
      <c r="W1029" s="4">
        <v>62295.03</v>
      </c>
      <c r="X1029" s="4">
        <v>8899.2099999999991</v>
      </c>
      <c r="Y1029" s="4">
        <v>71194.240000000005</v>
      </c>
      <c r="Z1029" s="2">
        <v>84</v>
      </c>
      <c r="AA1029" s="2" t="s">
        <v>59</v>
      </c>
      <c r="AB1029" s="2" t="s">
        <v>15727</v>
      </c>
      <c r="AC1029" s="2" t="s">
        <v>213</v>
      </c>
      <c r="AD1029" s="2" t="s">
        <v>76</v>
      </c>
      <c r="AE1029" s="5">
        <v>67.349999999999994</v>
      </c>
      <c r="AF1029" s="2">
        <v>3</v>
      </c>
      <c r="AG1029" s="2" t="s">
        <v>130</v>
      </c>
      <c r="AH1029" s="2">
        <v>14</v>
      </c>
      <c r="AI1029" s="6" t="str">
        <f t="shared" si="48"/>
        <v>18-24</v>
      </c>
      <c r="AJ1029" s="11">
        <f>YEAR(tbl_LoanData[[#This Row],[Application Date]])</f>
        <v>2023</v>
      </c>
      <c r="AK1029" s="11" t="str">
        <f>TEXT(tbl_LoanData[[#This Row],[Application Date]],"MMMM")</f>
        <v>July</v>
      </c>
      <c r="AL1029" s="12">
        <f>DATE(YEAR(tbl_LoanData[[#This Row],[Application Date]]),MONTH(tbl_LoanData[[#This Row],[Application Date]]),1)</f>
        <v>45108</v>
      </c>
      <c r="AM1029" s="14">
        <f ca="1">IF(AND(tbl_LoanData[[#This Row],[Application Date]]&gt;=EOMONTH(TODAY(),-1)+1,tbl_LoanData[[#This Row],[Application Date]]&lt;=TODAY()),tbl_LoanData[[#This Row],[Loan Amount]],0)</f>
        <v>0</v>
      </c>
      <c r="AN1029" s="14">
        <f>tbl_LoanData[[#This Row],[Amount Paid]]-(Q1029-X1029)</f>
        <v>15294.239999999998</v>
      </c>
      <c r="AO1029" s="14">
        <f>IF(tbl_LoanData[[#This Row],[Application Status]]="Approved",1,0)</f>
        <v>1</v>
      </c>
      <c r="AP1029" s="22" t="str">
        <f t="shared" ca="1" si="49"/>
        <v/>
      </c>
      <c r="AQ1029" s="22" t="str">
        <f t="shared" ca="1" si="50"/>
        <v/>
      </c>
    </row>
    <row r="1030" spans="1:43" ht="14.4" customHeight="1" x14ac:dyDescent="0.3">
      <c r="A1030" s="2" t="s">
        <v>754</v>
      </c>
      <c r="B1030" s="2" t="s">
        <v>755</v>
      </c>
      <c r="C1030" s="2" t="s">
        <v>546</v>
      </c>
      <c r="D1030" s="2" t="s">
        <v>118</v>
      </c>
      <c r="E1030" s="2" t="s">
        <v>394</v>
      </c>
      <c r="F1030" s="2">
        <v>33</v>
      </c>
      <c r="G1030" s="2" t="s">
        <v>83</v>
      </c>
      <c r="H1030" s="2" t="s">
        <v>307</v>
      </c>
      <c r="I1030" s="2" t="s">
        <v>43</v>
      </c>
      <c r="J1030" s="3">
        <v>45133</v>
      </c>
      <c r="K1030" s="3">
        <v>45144</v>
      </c>
      <c r="L1030" s="2" t="s">
        <v>40</v>
      </c>
      <c r="M1030" s="2" t="s">
        <v>94</v>
      </c>
      <c r="N1030" s="2" t="s">
        <v>95</v>
      </c>
      <c r="O1030" s="4">
        <v>707000</v>
      </c>
      <c r="P1030" s="4">
        <v>156200</v>
      </c>
      <c r="Q1030" s="4">
        <v>550800</v>
      </c>
      <c r="R1030" s="2">
        <v>24</v>
      </c>
      <c r="S1030" s="5">
        <v>9.16</v>
      </c>
      <c r="T1030" s="4">
        <v>27154.44</v>
      </c>
      <c r="U1030" s="2" t="s">
        <v>73</v>
      </c>
      <c r="V1030" s="2" t="s">
        <v>35</v>
      </c>
      <c r="W1030" s="4">
        <v>380162.16</v>
      </c>
      <c r="X1030" s="4">
        <v>271544.40000000002</v>
      </c>
      <c r="Y1030" s="4">
        <v>651706.56000000006</v>
      </c>
      <c r="Z1030" s="2">
        <v>280</v>
      </c>
      <c r="AA1030" s="2" t="s">
        <v>60</v>
      </c>
      <c r="AB1030" s="2" t="s">
        <v>15729</v>
      </c>
      <c r="AC1030" s="2" t="s">
        <v>213</v>
      </c>
      <c r="AD1030" s="2" t="s">
        <v>76</v>
      </c>
      <c r="AE1030" s="5">
        <v>77.91</v>
      </c>
      <c r="AF1030" s="2">
        <v>9</v>
      </c>
      <c r="AG1030" s="2" t="s">
        <v>130</v>
      </c>
      <c r="AH1030" s="2">
        <v>11</v>
      </c>
      <c r="AI1030" s="6" t="str">
        <f t="shared" si="48"/>
        <v>25-34</v>
      </c>
      <c r="AJ1030" s="11">
        <f>YEAR(tbl_LoanData[[#This Row],[Application Date]])</f>
        <v>2023</v>
      </c>
      <c r="AK1030" s="11" t="str">
        <f>TEXT(tbl_LoanData[[#This Row],[Application Date]],"MMMM")</f>
        <v>July</v>
      </c>
      <c r="AL1030" s="12">
        <f>DATE(YEAR(tbl_LoanData[[#This Row],[Application Date]]),MONTH(tbl_LoanData[[#This Row],[Application Date]]),1)</f>
        <v>45108</v>
      </c>
      <c r="AM1030" s="14">
        <f ca="1">IF(AND(tbl_LoanData[[#This Row],[Application Date]]&gt;=EOMONTH(TODAY(),-1)+1,tbl_LoanData[[#This Row],[Application Date]]&lt;=TODAY()),tbl_LoanData[[#This Row],[Loan Amount]],0)</f>
        <v>0</v>
      </c>
      <c r="AN1030" s="14">
        <f>tbl_LoanData[[#This Row],[Amount Paid]]-(Q1030-X1030)</f>
        <v>100906.56</v>
      </c>
      <c r="AO1030" s="14">
        <f>IF(tbl_LoanData[[#This Row],[Application Status]]="Approved",1,0)</f>
        <v>1</v>
      </c>
      <c r="AP1030" s="22" t="str">
        <f t="shared" ca="1" si="49"/>
        <v/>
      </c>
      <c r="AQ1030" s="22" t="str">
        <f t="shared" ca="1" si="50"/>
        <v/>
      </c>
    </row>
    <row r="1031" spans="1:43" ht="14.4" customHeight="1" x14ac:dyDescent="0.3">
      <c r="A1031" s="2" t="s">
        <v>881</v>
      </c>
      <c r="B1031" s="2" t="s">
        <v>882</v>
      </c>
      <c r="C1031" s="2" t="s">
        <v>549</v>
      </c>
      <c r="D1031" s="2" t="s">
        <v>101</v>
      </c>
      <c r="E1031" s="2" t="s">
        <v>125</v>
      </c>
      <c r="F1031" s="2">
        <v>44</v>
      </c>
      <c r="G1031" s="2" t="s">
        <v>83</v>
      </c>
      <c r="H1031" s="2" t="s">
        <v>256</v>
      </c>
      <c r="I1031" s="2" t="s">
        <v>43</v>
      </c>
      <c r="J1031" s="3">
        <v>45123</v>
      </c>
      <c r="K1031" s="3">
        <v>45126</v>
      </c>
      <c r="L1031" s="2" t="s">
        <v>38</v>
      </c>
      <c r="M1031" s="2" t="s">
        <v>85</v>
      </c>
      <c r="N1031" s="2" t="s">
        <v>314</v>
      </c>
      <c r="O1031" s="4">
        <v>1690000</v>
      </c>
      <c r="P1031" s="4">
        <v>528600</v>
      </c>
      <c r="Q1031" s="4">
        <v>1161400</v>
      </c>
      <c r="R1031" s="2">
        <v>48</v>
      </c>
      <c r="S1031" s="5">
        <v>6.07</v>
      </c>
      <c r="T1031" s="4">
        <v>30070.58</v>
      </c>
      <c r="U1031" s="2" t="s">
        <v>73</v>
      </c>
      <c r="V1031" s="2" t="s">
        <v>74</v>
      </c>
      <c r="W1031" s="4">
        <v>1112611.46</v>
      </c>
      <c r="X1031" s="4">
        <v>330776.46000000002</v>
      </c>
      <c r="Y1031" s="4">
        <v>1443387.92</v>
      </c>
      <c r="Z1031" s="2">
        <v>0</v>
      </c>
      <c r="AA1031" s="2" t="s">
        <v>56</v>
      </c>
      <c r="AB1031" s="2" t="s">
        <v>15732</v>
      </c>
      <c r="AC1031" s="2" t="s">
        <v>87</v>
      </c>
      <c r="AD1031" s="2" t="s">
        <v>76</v>
      </c>
      <c r="AE1031" s="5">
        <v>68.72</v>
      </c>
      <c r="AF1031" s="2">
        <v>0</v>
      </c>
      <c r="AG1031" s="2" t="s">
        <v>77</v>
      </c>
      <c r="AH1031" s="2">
        <v>3</v>
      </c>
      <c r="AI1031" s="6" t="str">
        <f t="shared" si="48"/>
        <v>35-44</v>
      </c>
      <c r="AJ1031" s="11">
        <f>YEAR(tbl_LoanData[[#This Row],[Application Date]])</f>
        <v>2023</v>
      </c>
      <c r="AK1031" s="11" t="str">
        <f>TEXT(tbl_LoanData[[#This Row],[Application Date]],"MMMM")</f>
        <v>July</v>
      </c>
      <c r="AL1031" s="12">
        <f>DATE(YEAR(tbl_LoanData[[#This Row],[Application Date]]),MONTH(tbl_LoanData[[#This Row],[Application Date]]),1)</f>
        <v>45108</v>
      </c>
      <c r="AM1031" s="14">
        <f ca="1">IF(AND(tbl_LoanData[[#This Row],[Application Date]]&gt;=EOMONTH(TODAY(),-1)+1,tbl_LoanData[[#This Row],[Application Date]]&lt;=TODAY()),tbl_LoanData[[#This Row],[Loan Amount]],0)</f>
        <v>0</v>
      </c>
      <c r="AN1031" s="14">
        <f>tbl_LoanData[[#This Row],[Amount Paid]]-(Q1031-X1031)</f>
        <v>281987.91999999993</v>
      </c>
      <c r="AO1031" s="14">
        <f>IF(tbl_LoanData[[#This Row],[Application Status]]="Approved",1,0)</f>
        <v>1</v>
      </c>
      <c r="AP1031" s="22" t="str">
        <f t="shared" ca="1" si="49"/>
        <v/>
      </c>
      <c r="AQ1031" s="22" t="str">
        <f t="shared" ca="1" si="50"/>
        <v/>
      </c>
    </row>
    <row r="1032" spans="1:43" ht="14.4" customHeight="1" x14ac:dyDescent="0.3">
      <c r="A1032" s="2" t="s">
        <v>887</v>
      </c>
      <c r="B1032" s="2" t="s">
        <v>888</v>
      </c>
      <c r="C1032" s="2" t="s">
        <v>277</v>
      </c>
      <c r="D1032" s="2" t="s">
        <v>81</v>
      </c>
      <c r="E1032" s="2" t="s">
        <v>293</v>
      </c>
      <c r="F1032" s="2">
        <v>48</v>
      </c>
      <c r="G1032" s="2" t="s">
        <v>83</v>
      </c>
      <c r="H1032" s="2" t="s">
        <v>233</v>
      </c>
      <c r="I1032" s="2" t="s">
        <v>46</v>
      </c>
      <c r="J1032" s="3">
        <v>45125</v>
      </c>
      <c r="K1032" s="3">
        <v>45139</v>
      </c>
      <c r="L1032" s="2" t="s">
        <v>39</v>
      </c>
      <c r="M1032" s="2" t="s">
        <v>127</v>
      </c>
      <c r="N1032" s="2" t="s">
        <v>195</v>
      </c>
      <c r="O1032" s="4">
        <v>1295000</v>
      </c>
      <c r="P1032" s="4">
        <v>441400</v>
      </c>
      <c r="Q1032" s="4">
        <v>853600</v>
      </c>
      <c r="R1032" s="2">
        <v>12</v>
      </c>
      <c r="S1032" s="5">
        <v>6.79</v>
      </c>
      <c r="T1032" s="4">
        <v>75963.289999999994</v>
      </c>
      <c r="U1032" s="2" t="s">
        <v>73</v>
      </c>
      <c r="V1032" s="2" t="s">
        <v>33</v>
      </c>
      <c r="W1032" s="4">
        <v>911559.44</v>
      </c>
      <c r="X1032" s="4">
        <v>0</v>
      </c>
      <c r="Y1032" s="4">
        <v>911559.44</v>
      </c>
      <c r="Z1032" s="2">
        <v>0</v>
      </c>
      <c r="AA1032" s="2" t="s">
        <v>56</v>
      </c>
      <c r="AB1032" s="2" t="s">
        <v>15734</v>
      </c>
      <c r="AC1032" s="2" t="s">
        <v>332</v>
      </c>
      <c r="AD1032" s="2" t="s">
        <v>76</v>
      </c>
      <c r="AE1032" s="5">
        <v>65.92</v>
      </c>
      <c r="AF1032" s="2">
        <v>0</v>
      </c>
      <c r="AG1032" s="2" t="s">
        <v>77</v>
      </c>
      <c r="AH1032" s="2">
        <v>14</v>
      </c>
      <c r="AI1032" s="6" t="str">
        <f t="shared" si="48"/>
        <v>45-54</v>
      </c>
      <c r="AJ1032" s="11">
        <f>YEAR(tbl_LoanData[[#This Row],[Application Date]])</f>
        <v>2023</v>
      </c>
      <c r="AK1032" s="11" t="str">
        <f>TEXT(tbl_LoanData[[#This Row],[Application Date]],"MMMM")</f>
        <v>July</v>
      </c>
      <c r="AL1032" s="12">
        <f>DATE(YEAR(tbl_LoanData[[#This Row],[Application Date]]),MONTH(tbl_LoanData[[#This Row],[Application Date]]),1)</f>
        <v>45108</v>
      </c>
      <c r="AM1032" s="14">
        <f ca="1">IF(AND(tbl_LoanData[[#This Row],[Application Date]]&gt;=EOMONTH(TODAY(),-1)+1,tbl_LoanData[[#This Row],[Application Date]]&lt;=TODAY()),tbl_LoanData[[#This Row],[Loan Amount]],0)</f>
        <v>0</v>
      </c>
      <c r="AN1032" s="14">
        <f>tbl_LoanData[[#This Row],[Amount Paid]]-(Q1032-X1032)</f>
        <v>57959.439999999944</v>
      </c>
      <c r="AO1032" s="14">
        <f>IF(tbl_LoanData[[#This Row],[Application Status]]="Approved",1,0)</f>
        <v>1</v>
      </c>
      <c r="AP1032" s="22" t="str">
        <f t="shared" ca="1" si="49"/>
        <v/>
      </c>
      <c r="AQ1032" s="22" t="str">
        <f t="shared" ca="1" si="50"/>
        <v/>
      </c>
    </row>
    <row r="1033" spans="1:43" ht="14.4" customHeight="1" x14ac:dyDescent="0.3">
      <c r="A1033" s="2" t="s">
        <v>1015</v>
      </c>
      <c r="B1033" s="2" t="s">
        <v>1016</v>
      </c>
      <c r="C1033" s="2" t="s">
        <v>560</v>
      </c>
      <c r="D1033" s="2" t="s">
        <v>142</v>
      </c>
      <c r="E1033" s="2" t="s">
        <v>232</v>
      </c>
      <c r="F1033" s="2">
        <v>61</v>
      </c>
      <c r="G1033" s="2" t="s">
        <v>69</v>
      </c>
      <c r="H1033" s="2" t="s">
        <v>298</v>
      </c>
      <c r="I1033" s="2" t="s">
        <v>43</v>
      </c>
      <c r="J1033" s="3">
        <v>45119</v>
      </c>
      <c r="K1033" s="3">
        <v>45138</v>
      </c>
      <c r="L1033" s="2" t="s">
        <v>39</v>
      </c>
      <c r="M1033" s="2" t="s">
        <v>157</v>
      </c>
      <c r="N1033" s="2" t="s">
        <v>359</v>
      </c>
      <c r="O1033" s="4">
        <v>1351000</v>
      </c>
      <c r="P1033" s="4">
        <v>204300</v>
      </c>
      <c r="Q1033" s="4">
        <v>1146700</v>
      </c>
      <c r="R1033" s="2">
        <v>48</v>
      </c>
      <c r="S1033" s="5">
        <v>11.06</v>
      </c>
      <c r="T1033" s="4">
        <v>34458.339999999997</v>
      </c>
      <c r="U1033" s="2" t="s">
        <v>73</v>
      </c>
      <c r="V1033" s="2" t="s">
        <v>74</v>
      </c>
      <c r="W1033" s="4">
        <v>1274958.58</v>
      </c>
      <c r="X1033" s="4">
        <v>379041.5</v>
      </c>
      <c r="Y1033" s="4">
        <v>1654000.08</v>
      </c>
      <c r="Z1033" s="2">
        <v>0</v>
      </c>
      <c r="AA1033" s="2" t="s">
        <v>56</v>
      </c>
      <c r="AB1033" s="2" t="s">
        <v>15730</v>
      </c>
      <c r="AC1033" s="2" t="s">
        <v>129</v>
      </c>
      <c r="AD1033" s="2" t="s">
        <v>76</v>
      </c>
      <c r="AE1033" s="5">
        <v>84.88</v>
      </c>
      <c r="AF1033" s="2">
        <v>0</v>
      </c>
      <c r="AG1033" s="2" t="s">
        <v>77</v>
      </c>
      <c r="AH1033" s="2">
        <v>19</v>
      </c>
      <c r="AI1033" s="6" t="str">
        <f t="shared" si="48"/>
        <v>55-64</v>
      </c>
      <c r="AJ1033" s="11">
        <f>YEAR(tbl_LoanData[[#This Row],[Application Date]])</f>
        <v>2023</v>
      </c>
      <c r="AK1033" s="11" t="str">
        <f>TEXT(tbl_LoanData[[#This Row],[Application Date]],"MMMM")</f>
        <v>July</v>
      </c>
      <c r="AL1033" s="12">
        <f>DATE(YEAR(tbl_LoanData[[#This Row],[Application Date]]),MONTH(tbl_LoanData[[#This Row],[Application Date]]),1)</f>
        <v>45108</v>
      </c>
      <c r="AM1033" s="14">
        <f ca="1">IF(AND(tbl_LoanData[[#This Row],[Application Date]]&gt;=EOMONTH(TODAY(),-1)+1,tbl_LoanData[[#This Row],[Application Date]]&lt;=TODAY()),tbl_LoanData[[#This Row],[Loan Amount]],0)</f>
        <v>0</v>
      </c>
      <c r="AN1033" s="14">
        <f>tbl_LoanData[[#This Row],[Amount Paid]]-(Q1033-X1033)</f>
        <v>507300.08000000007</v>
      </c>
      <c r="AO1033" s="14">
        <f>IF(tbl_LoanData[[#This Row],[Application Status]]="Approved",1,0)</f>
        <v>1</v>
      </c>
      <c r="AP1033" s="22" t="str">
        <f t="shared" ca="1" si="49"/>
        <v/>
      </c>
      <c r="AQ1033" s="22" t="str">
        <f t="shared" ca="1" si="50"/>
        <v/>
      </c>
    </row>
    <row r="1034" spans="1:43" ht="14.4" customHeight="1" x14ac:dyDescent="0.3">
      <c r="A1034" s="2" t="s">
        <v>1037</v>
      </c>
      <c r="B1034" s="2" t="s">
        <v>1038</v>
      </c>
      <c r="C1034" s="2" t="s">
        <v>379</v>
      </c>
      <c r="D1034" s="2" t="s">
        <v>204</v>
      </c>
      <c r="E1034" s="2" t="s">
        <v>102</v>
      </c>
      <c r="F1034" s="2">
        <v>32</v>
      </c>
      <c r="G1034" s="2" t="s">
        <v>69</v>
      </c>
      <c r="H1034" s="2" t="s">
        <v>110</v>
      </c>
      <c r="I1034" s="2" t="s">
        <v>46</v>
      </c>
      <c r="J1034" s="3">
        <v>45133</v>
      </c>
      <c r="K1034" s="3">
        <v>45142</v>
      </c>
      <c r="L1034" s="2" t="s">
        <v>40</v>
      </c>
      <c r="M1034" s="2" t="s">
        <v>94</v>
      </c>
      <c r="N1034" s="2" t="s">
        <v>95</v>
      </c>
      <c r="O1034" s="4">
        <v>928000</v>
      </c>
      <c r="P1034" s="4">
        <v>243200</v>
      </c>
      <c r="Q1034" s="4">
        <v>684800</v>
      </c>
      <c r="R1034" s="2">
        <v>60</v>
      </c>
      <c r="S1034" s="5">
        <v>13</v>
      </c>
      <c r="T1034" s="4">
        <v>18832</v>
      </c>
      <c r="U1034" s="2" t="s">
        <v>73</v>
      </c>
      <c r="V1034" s="2" t="s">
        <v>74</v>
      </c>
      <c r="W1034" s="4">
        <v>696784</v>
      </c>
      <c r="X1034" s="4">
        <v>433136</v>
      </c>
      <c r="Y1034" s="4">
        <v>1129920</v>
      </c>
      <c r="Z1034" s="2">
        <v>0</v>
      </c>
      <c r="AA1034" s="2" t="s">
        <v>56</v>
      </c>
      <c r="AB1034" s="2" t="s">
        <v>15734</v>
      </c>
      <c r="AC1034" s="2" t="s">
        <v>332</v>
      </c>
      <c r="AD1034" s="2" t="s">
        <v>76</v>
      </c>
      <c r="AE1034" s="5">
        <v>73.790000000000006</v>
      </c>
      <c r="AF1034" s="2">
        <v>0</v>
      </c>
      <c r="AG1034" s="2" t="s">
        <v>77</v>
      </c>
      <c r="AH1034" s="2">
        <v>9</v>
      </c>
      <c r="AI1034" s="6" t="str">
        <f t="shared" si="48"/>
        <v>25-34</v>
      </c>
      <c r="AJ1034" s="11">
        <f>YEAR(tbl_LoanData[[#This Row],[Application Date]])</f>
        <v>2023</v>
      </c>
      <c r="AK1034" s="11" t="str">
        <f>TEXT(tbl_LoanData[[#This Row],[Application Date]],"MMMM")</f>
        <v>July</v>
      </c>
      <c r="AL1034" s="12">
        <f>DATE(YEAR(tbl_LoanData[[#This Row],[Application Date]]),MONTH(tbl_LoanData[[#This Row],[Application Date]]),1)</f>
        <v>45108</v>
      </c>
      <c r="AM1034" s="14">
        <f ca="1">IF(AND(tbl_LoanData[[#This Row],[Application Date]]&gt;=EOMONTH(TODAY(),-1)+1,tbl_LoanData[[#This Row],[Application Date]]&lt;=TODAY()),tbl_LoanData[[#This Row],[Loan Amount]],0)</f>
        <v>0</v>
      </c>
      <c r="AN1034" s="14">
        <f>tbl_LoanData[[#This Row],[Amount Paid]]-(Q1034-X1034)</f>
        <v>445120</v>
      </c>
      <c r="AO1034" s="14">
        <f>IF(tbl_LoanData[[#This Row],[Application Status]]="Approved",1,0)</f>
        <v>1</v>
      </c>
      <c r="AP1034" s="22" t="str">
        <f t="shared" ca="1" si="49"/>
        <v/>
      </c>
      <c r="AQ1034" s="22" t="str">
        <f t="shared" ca="1" si="50"/>
        <v/>
      </c>
    </row>
    <row r="1035" spans="1:43" ht="14.4" customHeight="1" x14ac:dyDescent="0.3">
      <c r="A1035" s="2" t="s">
        <v>1045</v>
      </c>
      <c r="B1035" s="2" t="s">
        <v>1046</v>
      </c>
      <c r="C1035" s="2" t="s">
        <v>356</v>
      </c>
      <c r="D1035" s="2" t="s">
        <v>268</v>
      </c>
      <c r="E1035" s="2" t="s">
        <v>176</v>
      </c>
      <c r="F1035" s="2">
        <v>30</v>
      </c>
      <c r="G1035" s="2" t="s">
        <v>69</v>
      </c>
      <c r="H1035" s="2" t="s">
        <v>93</v>
      </c>
      <c r="I1035" s="2" t="s">
        <v>50</v>
      </c>
      <c r="J1035" s="3">
        <v>45121</v>
      </c>
      <c r="K1035" s="3">
        <v>45130</v>
      </c>
      <c r="L1035" s="2" t="s">
        <v>40</v>
      </c>
      <c r="M1035" s="2" t="s">
        <v>111</v>
      </c>
      <c r="N1035" s="2" t="s">
        <v>120</v>
      </c>
      <c r="O1035" s="4">
        <v>833000</v>
      </c>
      <c r="P1035" s="4">
        <v>135700</v>
      </c>
      <c r="Q1035" s="4">
        <v>697300</v>
      </c>
      <c r="R1035" s="2">
        <v>36</v>
      </c>
      <c r="S1035" s="5">
        <v>10.37</v>
      </c>
      <c r="T1035" s="4">
        <v>25395.279999999999</v>
      </c>
      <c r="U1035" s="2" t="s">
        <v>73</v>
      </c>
      <c r="V1035" s="2" t="s">
        <v>33</v>
      </c>
      <c r="W1035" s="4">
        <v>914230.03</v>
      </c>
      <c r="X1035" s="4">
        <v>0</v>
      </c>
      <c r="Y1035" s="4">
        <v>914230.03</v>
      </c>
      <c r="Z1035" s="2">
        <v>0</v>
      </c>
      <c r="AA1035" s="2" t="s">
        <v>56</v>
      </c>
      <c r="AB1035" s="2" t="s">
        <v>15733</v>
      </c>
      <c r="AC1035" s="2" t="s">
        <v>360</v>
      </c>
      <c r="AD1035" s="2" t="s">
        <v>76</v>
      </c>
      <c r="AE1035" s="5">
        <v>83.71</v>
      </c>
      <c r="AF1035" s="2">
        <v>0</v>
      </c>
      <c r="AG1035" s="2" t="s">
        <v>77</v>
      </c>
      <c r="AH1035" s="2">
        <v>9</v>
      </c>
      <c r="AI1035" s="6" t="str">
        <f t="shared" si="48"/>
        <v>25-34</v>
      </c>
      <c r="AJ1035" s="11">
        <f>YEAR(tbl_LoanData[[#This Row],[Application Date]])</f>
        <v>2023</v>
      </c>
      <c r="AK1035" s="11" t="str">
        <f>TEXT(tbl_LoanData[[#This Row],[Application Date]],"MMMM")</f>
        <v>July</v>
      </c>
      <c r="AL1035" s="12">
        <f>DATE(YEAR(tbl_LoanData[[#This Row],[Application Date]]),MONTH(tbl_LoanData[[#This Row],[Application Date]]),1)</f>
        <v>45108</v>
      </c>
      <c r="AM1035" s="14">
        <f ca="1">IF(AND(tbl_LoanData[[#This Row],[Application Date]]&gt;=EOMONTH(TODAY(),-1)+1,tbl_LoanData[[#This Row],[Application Date]]&lt;=TODAY()),tbl_LoanData[[#This Row],[Loan Amount]],0)</f>
        <v>0</v>
      </c>
      <c r="AN1035" s="14">
        <f>tbl_LoanData[[#This Row],[Amount Paid]]-(Q1035-X1035)</f>
        <v>216930.03000000003</v>
      </c>
      <c r="AO1035" s="14">
        <f>IF(tbl_LoanData[[#This Row],[Application Status]]="Approved",1,0)</f>
        <v>1</v>
      </c>
      <c r="AP1035" s="22" t="str">
        <f t="shared" ca="1" si="49"/>
        <v/>
      </c>
      <c r="AQ1035" s="22" t="str">
        <f t="shared" ca="1" si="50"/>
        <v/>
      </c>
    </row>
    <row r="1036" spans="1:43" ht="14.4" customHeight="1" x14ac:dyDescent="0.3">
      <c r="A1036" s="2" t="s">
        <v>1064</v>
      </c>
      <c r="B1036" s="2" t="s">
        <v>1065</v>
      </c>
      <c r="C1036" s="2" t="s">
        <v>198</v>
      </c>
      <c r="D1036" s="2" t="s">
        <v>232</v>
      </c>
      <c r="E1036" s="2" t="s">
        <v>385</v>
      </c>
      <c r="F1036" s="2">
        <v>55</v>
      </c>
      <c r="G1036" s="2" t="s">
        <v>69</v>
      </c>
      <c r="H1036" s="2" t="s">
        <v>84</v>
      </c>
      <c r="I1036" s="2" t="s">
        <v>45</v>
      </c>
      <c r="J1036" s="3">
        <v>45110</v>
      </c>
      <c r="K1036" s="3"/>
      <c r="L1036" s="2" t="s">
        <v>36</v>
      </c>
      <c r="M1036" s="2" t="s">
        <v>71</v>
      </c>
      <c r="N1036" s="2" t="s">
        <v>162</v>
      </c>
      <c r="O1036" s="4">
        <v>1255000</v>
      </c>
      <c r="P1036" s="4">
        <v>280900</v>
      </c>
      <c r="Q1036" s="4">
        <v>974100</v>
      </c>
      <c r="R1036" s="2">
        <v>48</v>
      </c>
      <c r="S1036" s="5">
        <v>9.92</v>
      </c>
      <c r="T1036" s="4">
        <v>28346.31</v>
      </c>
      <c r="U1036" s="2" t="s">
        <v>113</v>
      </c>
      <c r="V1036" s="2" t="s">
        <v>97</v>
      </c>
      <c r="W1036" s="4">
        <v>0</v>
      </c>
      <c r="X1036" s="4">
        <v>0</v>
      </c>
      <c r="Y1036" s="4">
        <v>1360622.88</v>
      </c>
      <c r="Z1036" s="2">
        <v>0</v>
      </c>
      <c r="AA1036" s="2" t="s">
        <v>97</v>
      </c>
      <c r="AB1036" s="2" t="s">
        <v>15729</v>
      </c>
      <c r="AC1036" s="2" t="s">
        <v>121</v>
      </c>
      <c r="AD1036" s="2" t="s">
        <v>76</v>
      </c>
      <c r="AE1036" s="5">
        <v>77.62</v>
      </c>
      <c r="AF1036" s="2">
        <v>0</v>
      </c>
      <c r="AG1036" s="2" t="s">
        <v>97</v>
      </c>
      <c r="AH1036" s="2"/>
      <c r="AI1036" s="6" t="str">
        <f t="shared" si="48"/>
        <v>55-64</v>
      </c>
      <c r="AJ1036" s="11">
        <f>YEAR(tbl_LoanData[[#This Row],[Application Date]])</f>
        <v>2023</v>
      </c>
      <c r="AK1036" s="11" t="str">
        <f>TEXT(tbl_LoanData[[#This Row],[Application Date]],"MMMM")</f>
        <v>July</v>
      </c>
      <c r="AL1036" s="12">
        <f>DATE(YEAR(tbl_LoanData[[#This Row],[Application Date]]),MONTH(tbl_LoanData[[#This Row],[Application Date]]),1)</f>
        <v>45108</v>
      </c>
      <c r="AM1036" s="14">
        <f ca="1">IF(AND(tbl_LoanData[[#This Row],[Application Date]]&gt;=EOMONTH(TODAY(),-1)+1,tbl_LoanData[[#This Row],[Application Date]]&lt;=TODAY()),tbl_LoanData[[#This Row],[Loan Amount]],0)</f>
        <v>0</v>
      </c>
      <c r="AN1036" s="14">
        <f>tbl_LoanData[[#This Row],[Amount Paid]]-(Q1036-X1036)</f>
        <v>-974100</v>
      </c>
      <c r="AO1036" s="14">
        <f>IF(tbl_LoanData[[#This Row],[Application Status]]="Approved",1,0)</f>
        <v>0</v>
      </c>
      <c r="AP1036" s="22" t="str">
        <f t="shared" ca="1" si="49"/>
        <v/>
      </c>
      <c r="AQ1036" s="22" t="str">
        <f t="shared" ca="1" si="50"/>
        <v/>
      </c>
    </row>
    <row r="1037" spans="1:43" ht="14.4" customHeight="1" x14ac:dyDescent="0.3">
      <c r="A1037" s="2" t="s">
        <v>1088</v>
      </c>
      <c r="B1037" s="2" t="s">
        <v>1089</v>
      </c>
      <c r="C1037" s="2" t="s">
        <v>198</v>
      </c>
      <c r="D1037" s="2" t="s">
        <v>102</v>
      </c>
      <c r="E1037" s="2" t="s">
        <v>91</v>
      </c>
      <c r="F1037" s="2">
        <v>38</v>
      </c>
      <c r="G1037" s="2" t="s">
        <v>69</v>
      </c>
      <c r="H1037" s="2" t="s">
        <v>237</v>
      </c>
      <c r="I1037" s="2" t="s">
        <v>48</v>
      </c>
      <c r="J1037" s="3">
        <v>45119</v>
      </c>
      <c r="K1037" s="3">
        <v>45134</v>
      </c>
      <c r="L1037" s="2" t="s">
        <v>40</v>
      </c>
      <c r="M1037" s="2" t="s">
        <v>94</v>
      </c>
      <c r="N1037" s="2" t="s">
        <v>95</v>
      </c>
      <c r="O1037" s="4">
        <v>1536000</v>
      </c>
      <c r="P1037" s="4">
        <v>500800</v>
      </c>
      <c r="Q1037" s="4">
        <v>1035200</v>
      </c>
      <c r="R1037" s="2">
        <v>18</v>
      </c>
      <c r="S1037" s="5">
        <v>6.37</v>
      </c>
      <c r="T1037" s="4">
        <v>63006.3</v>
      </c>
      <c r="U1037" s="2" t="s">
        <v>73</v>
      </c>
      <c r="V1037" s="2" t="s">
        <v>33</v>
      </c>
      <c r="W1037" s="4">
        <v>1134113.3600000001</v>
      </c>
      <c r="X1037" s="4">
        <v>0</v>
      </c>
      <c r="Y1037" s="4">
        <v>1134113.3600000001</v>
      </c>
      <c r="Z1037" s="2">
        <v>0</v>
      </c>
      <c r="AA1037" s="2" t="s">
        <v>56</v>
      </c>
      <c r="AB1037" s="2" t="s">
        <v>15727</v>
      </c>
      <c r="AC1037" s="2" t="s">
        <v>213</v>
      </c>
      <c r="AD1037" s="2" t="s">
        <v>76</v>
      </c>
      <c r="AE1037" s="5">
        <v>67.400000000000006</v>
      </c>
      <c r="AF1037" s="2">
        <v>0</v>
      </c>
      <c r="AG1037" s="2" t="s">
        <v>77</v>
      </c>
      <c r="AH1037" s="2">
        <v>15</v>
      </c>
      <c r="AI1037" s="6" t="str">
        <f t="shared" si="48"/>
        <v>35-44</v>
      </c>
      <c r="AJ1037" s="11">
        <f>YEAR(tbl_LoanData[[#This Row],[Application Date]])</f>
        <v>2023</v>
      </c>
      <c r="AK1037" s="11" t="str">
        <f>TEXT(tbl_LoanData[[#This Row],[Application Date]],"MMMM")</f>
        <v>July</v>
      </c>
      <c r="AL1037" s="12">
        <f>DATE(YEAR(tbl_LoanData[[#This Row],[Application Date]]),MONTH(tbl_LoanData[[#This Row],[Application Date]]),1)</f>
        <v>45108</v>
      </c>
      <c r="AM1037" s="14">
        <f ca="1">IF(AND(tbl_LoanData[[#This Row],[Application Date]]&gt;=EOMONTH(TODAY(),-1)+1,tbl_LoanData[[#This Row],[Application Date]]&lt;=TODAY()),tbl_LoanData[[#This Row],[Loan Amount]],0)</f>
        <v>0</v>
      </c>
      <c r="AN1037" s="14">
        <f>tbl_LoanData[[#This Row],[Amount Paid]]-(Q1037-X1037)</f>
        <v>98913.360000000102</v>
      </c>
      <c r="AO1037" s="14">
        <f>IF(tbl_LoanData[[#This Row],[Application Status]]="Approved",1,0)</f>
        <v>1</v>
      </c>
      <c r="AP1037" s="22" t="str">
        <f t="shared" ca="1" si="49"/>
        <v/>
      </c>
      <c r="AQ1037" s="22" t="str">
        <f t="shared" ca="1" si="50"/>
        <v/>
      </c>
    </row>
    <row r="1038" spans="1:43" ht="14.4" customHeight="1" x14ac:dyDescent="0.3">
      <c r="A1038" s="2" t="s">
        <v>1147</v>
      </c>
      <c r="B1038" s="2" t="s">
        <v>1148</v>
      </c>
      <c r="C1038" s="2" t="s">
        <v>249</v>
      </c>
      <c r="D1038" s="2" t="s">
        <v>182</v>
      </c>
      <c r="E1038" s="2" t="s">
        <v>385</v>
      </c>
      <c r="F1038" s="2">
        <v>24</v>
      </c>
      <c r="G1038" s="2" t="s">
        <v>69</v>
      </c>
      <c r="H1038" s="2" t="s">
        <v>307</v>
      </c>
      <c r="I1038" s="2" t="s">
        <v>43</v>
      </c>
      <c r="J1038" s="3">
        <v>45133</v>
      </c>
      <c r="K1038" s="3">
        <v>45144</v>
      </c>
      <c r="L1038" s="2" t="s">
        <v>39</v>
      </c>
      <c r="M1038" s="2" t="s">
        <v>94</v>
      </c>
      <c r="N1038" s="2" t="s">
        <v>418</v>
      </c>
      <c r="O1038" s="4">
        <v>1810000</v>
      </c>
      <c r="P1038" s="4">
        <v>182500</v>
      </c>
      <c r="Q1038" s="4">
        <v>1627500</v>
      </c>
      <c r="R1038" s="2">
        <v>60</v>
      </c>
      <c r="S1038" s="5">
        <v>13.51</v>
      </c>
      <c r="T1038" s="4">
        <v>45447.94</v>
      </c>
      <c r="U1038" s="2" t="s">
        <v>73</v>
      </c>
      <c r="V1038" s="2" t="s">
        <v>74</v>
      </c>
      <c r="W1038" s="4">
        <v>1499782.02</v>
      </c>
      <c r="X1038" s="4">
        <v>1227094.23</v>
      </c>
      <c r="Y1038" s="4">
        <v>2726876.25</v>
      </c>
      <c r="Z1038" s="2">
        <v>87</v>
      </c>
      <c r="AA1038" s="2" t="s">
        <v>59</v>
      </c>
      <c r="AB1038" s="2" t="s">
        <v>15733</v>
      </c>
      <c r="AC1038" s="2" t="s">
        <v>332</v>
      </c>
      <c r="AD1038" s="2" t="s">
        <v>76</v>
      </c>
      <c r="AE1038" s="5">
        <v>89.92</v>
      </c>
      <c r="AF1038" s="2">
        <v>3</v>
      </c>
      <c r="AG1038" s="2" t="s">
        <v>130</v>
      </c>
      <c r="AH1038" s="2">
        <v>11</v>
      </c>
      <c r="AI1038" s="6" t="str">
        <f t="shared" si="48"/>
        <v>18-24</v>
      </c>
      <c r="AJ1038" s="11">
        <f>YEAR(tbl_LoanData[[#This Row],[Application Date]])</f>
        <v>2023</v>
      </c>
      <c r="AK1038" s="11" t="str">
        <f>TEXT(tbl_LoanData[[#This Row],[Application Date]],"MMMM")</f>
        <v>July</v>
      </c>
      <c r="AL1038" s="12">
        <f>DATE(YEAR(tbl_LoanData[[#This Row],[Application Date]]),MONTH(tbl_LoanData[[#This Row],[Application Date]]),1)</f>
        <v>45108</v>
      </c>
      <c r="AM1038" s="14">
        <f ca="1">IF(AND(tbl_LoanData[[#This Row],[Application Date]]&gt;=EOMONTH(TODAY(),-1)+1,tbl_LoanData[[#This Row],[Application Date]]&lt;=TODAY()),tbl_LoanData[[#This Row],[Loan Amount]],0)</f>
        <v>0</v>
      </c>
      <c r="AN1038" s="14">
        <f>tbl_LoanData[[#This Row],[Amount Paid]]-(Q1038-X1038)</f>
        <v>1099376.25</v>
      </c>
      <c r="AO1038" s="14">
        <f>IF(tbl_LoanData[[#This Row],[Application Status]]="Approved",1,0)</f>
        <v>1</v>
      </c>
      <c r="AP1038" s="22" t="str">
        <f t="shared" ca="1" si="49"/>
        <v/>
      </c>
      <c r="AQ1038" s="22" t="str">
        <f t="shared" ca="1" si="50"/>
        <v/>
      </c>
    </row>
    <row r="1039" spans="1:43" ht="14.4" customHeight="1" x14ac:dyDescent="0.3">
      <c r="A1039" s="2" t="s">
        <v>1185</v>
      </c>
      <c r="B1039" s="2" t="s">
        <v>1186</v>
      </c>
      <c r="C1039" s="2" t="s">
        <v>423</v>
      </c>
      <c r="D1039" s="2" t="s">
        <v>118</v>
      </c>
      <c r="E1039" s="2" t="s">
        <v>101</v>
      </c>
      <c r="F1039" s="2">
        <v>42</v>
      </c>
      <c r="G1039" s="2" t="s">
        <v>69</v>
      </c>
      <c r="H1039" s="2" t="s">
        <v>126</v>
      </c>
      <c r="I1039" s="2" t="s">
        <v>44</v>
      </c>
      <c r="J1039" s="3">
        <v>45113</v>
      </c>
      <c r="K1039" s="3">
        <v>45128</v>
      </c>
      <c r="L1039" s="2" t="s">
        <v>37</v>
      </c>
      <c r="M1039" s="2" t="s">
        <v>199</v>
      </c>
      <c r="N1039" s="2" t="s">
        <v>200</v>
      </c>
      <c r="O1039" s="4">
        <v>202000</v>
      </c>
      <c r="P1039" s="4">
        <v>39700</v>
      </c>
      <c r="Q1039" s="4">
        <v>162300</v>
      </c>
      <c r="R1039" s="2">
        <v>18</v>
      </c>
      <c r="S1039" s="5">
        <v>7.06</v>
      </c>
      <c r="T1039" s="4">
        <v>9971.5300000000007</v>
      </c>
      <c r="U1039" s="2" t="s">
        <v>73</v>
      </c>
      <c r="V1039" s="2" t="s">
        <v>33</v>
      </c>
      <c r="W1039" s="4">
        <v>179487.57</v>
      </c>
      <c r="X1039" s="4">
        <v>0</v>
      </c>
      <c r="Y1039" s="4">
        <v>179487.57</v>
      </c>
      <c r="Z1039" s="2">
        <v>0</v>
      </c>
      <c r="AA1039" s="2" t="s">
        <v>56</v>
      </c>
      <c r="AB1039" s="2" t="s">
        <v>15731</v>
      </c>
      <c r="AC1039" s="2" t="s">
        <v>332</v>
      </c>
      <c r="AD1039" s="2" t="s">
        <v>76</v>
      </c>
      <c r="AE1039" s="5">
        <v>80.349999999999994</v>
      </c>
      <c r="AF1039" s="2">
        <v>0</v>
      </c>
      <c r="AG1039" s="2" t="s">
        <v>77</v>
      </c>
      <c r="AH1039" s="2">
        <v>15</v>
      </c>
      <c r="AI1039" s="6" t="str">
        <f t="shared" si="48"/>
        <v>35-44</v>
      </c>
      <c r="AJ1039" s="11">
        <f>YEAR(tbl_LoanData[[#This Row],[Application Date]])</f>
        <v>2023</v>
      </c>
      <c r="AK1039" s="11" t="str">
        <f>TEXT(tbl_LoanData[[#This Row],[Application Date]],"MMMM")</f>
        <v>July</v>
      </c>
      <c r="AL1039" s="12">
        <f>DATE(YEAR(tbl_LoanData[[#This Row],[Application Date]]),MONTH(tbl_LoanData[[#This Row],[Application Date]]),1)</f>
        <v>45108</v>
      </c>
      <c r="AM1039" s="14">
        <f ca="1">IF(AND(tbl_LoanData[[#This Row],[Application Date]]&gt;=EOMONTH(TODAY(),-1)+1,tbl_LoanData[[#This Row],[Application Date]]&lt;=TODAY()),tbl_LoanData[[#This Row],[Loan Amount]],0)</f>
        <v>0</v>
      </c>
      <c r="AN1039" s="14">
        <f>tbl_LoanData[[#This Row],[Amount Paid]]-(Q1039-X1039)</f>
        <v>17187.570000000007</v>
      </c>
      <c r="AO1039" s="14">
        <f>IF(tbl_LoanData[[#This Row],[Application Status]]="Approved",1,0)</f>
        <v>1</v>
      </c>
      <c r="AP1039" s="22" t="str">
        <f t="shared" ca="1" si="49"/>
        <v/>
      </c>
      <c r="AQ1039" s="22" t="str">
        <f t="shared" ca="1" si="50"/>
        <v/>
      </c>
    </row>
    <row r="1040" spans="1:43" ht="14.4" customHeight="1" x14ac:dyDescent="0.3">
      <c r="A1040" s="2" t="s">
        <v>1269</v>
      </c>
      <c r="B1040" s="2" t="s">
        <v>1270</v>
      </c>
      <c r="C1040" s="2" t="s">
        <v>435</v>
      </c>
      <c r="D1040" s="2" t="s">
        <v>232</v>
      </c>
      <c r="E1040" s="2" t="s">
        <v>165</v>
      </c>
      <c r="F1040" s="2">
        <v>42</v>
      </c>
      <c r="G1040" s="2" t="s">
        <v>83</v>
      </c>
      <c r="H1040" s="2" t="s">
        <v>156</v>
      </c>
      <c r="I1040" s="2" t="s">
        <v>45</v>
      </c>
      <c r="J1040" s="3">
        <v>45115</v>
      </c>
      <c r="K1040" s="3">
        <v>45129</v>
      </c>
      <c r="L1040" s="2" t="s">
        <v>40</v>
      </c>
      <c r="M1040" s="2" t="s">
        <v>85</v>
      </c>
      <c r="N1040" s="2" t="s">
        <v>86</v>
      </c>
      <c r="O1040" s="4">
        <v>894000</v>
      </c>
      <c r="P1040" s="4">
        <v>119700</v>
      </c>
      <c r="Q1040" s="4">
        <v>774300</v>
      </c>
      <c r="R1040" s="2">
        <v>24</v>
      </c>
      <c r="S1040" s="5">
        <v>8.9499999999999993</v>
      </c>
      <c r="T1040" s="4">
        <v>38037.49</v>
      </c>
      <c r="U1040" s="2" t="s">
        <v>73</v>
      </c>
      <c r="V1040" s="2" t="s">
        <v>33</v>
      </c>
      <c r="W1040" s="4">
        <v>912899.7</v>
      </c>
      <c r="X1040" s="4">
        <v>0</v>
      </c>
      <c r="Y1040" s="4">
        <v>912899.7</v>
      </c>
      <c r="Z1040" s="2">
        <v>0</v>
      </c>
      <c r="AA1040" s="2" t="s">
        <v>56</v>
      </c>
      <c r="AB1040" s="2" t="s">
        <v>15730</v>
      </c>
      <c r="AC1040" s="2" t="s">
        <v>121</v>
      </c>
      <c r="AD1040" s="2" t="s">
        <v>76</v>
      </c>
      <c r="AE1040" s="5">
        <v>86.61</v>
      </c>
      <c r="AF1040" s="2">
        <v>0</v>
      </c>
      <c r="AG1040" s="2" t="s">
        <v>77</v>
      </c>
      <c r="AH1040" s="2">
        <v>14</v>
      </c>
      <c r="AI1040" s="6" t="str">
        <f t="shared" si="48"/>
        <v>35-44</v>
      </c>
      <c r="AJ1040" s="11">
        <f>YEAR(tbl_LoanData[[#This Row],[Application Date]])</f>
        <v>2023</v>
      </c>
      <c r="AK1040" s="11" t="str">
        <f>TEXT(tbl_LoanData[[#This Row],[Application Date]],"MMMM")</f>
        <v>July</v>
      </c>
      <c r="AL1040" s="12">
        <f>DATE(YEAR(tbl_LoanData[[#This Row],[Application Date]]),MONTH(tbl_LoanData[[#This Row],[Application Date]]),1)</f>
        <v>45108</v>
      </c>
      <c r="AM1040" s="14">
        <f ca="1">IF(AND(tbl_LoanData[[#This Row],[Application Date]]&gt;=EOMONTH(TODAY(),-1)+1,tbl_LoanData[[#This Row],[Application Date]]&lt;=TODAY()),tbl_LoanData[[#This Row],[Loan Amount]],0)</f>
        <v>0</v>
      </c>
      <c r="AN1040" s="14">
        <f>tbl_LoanData[[#This Row],[Amount Paid]]-(Q1040-X1040)</f>
        <v>138599.69999999995</v>
      </c>
      <c r="AO1040" s="14">
        <f>IF(tbl_LoanData[[#This Row],[Application Status]]="Approved",1,0)</f>
        <v>1</v>
      </c>
      <c r="AP1040" s="22" t="str">
        <f t="shared" ca="1" si="49"/>
        <v/>
      </c>
      <c r="AQ1040" s="22" t="str">
        <f t="shared" ca="1" si="50"/>
        <v/>
      </c>
    </row>
    <row r="1041" spans="1:43" ht="14.4" customHeight="1" x14ac:dyDescent="0.3">
      <c r="A1041" s="2" t="s">
        <v>1369</v>
      </c>
      <c r="B1041" s="2" t="s">
        <v>1370</v>
      </c>
      <c r="C1041" s="2" t="s">
        <v>304</v>
      </c>
      <c r="D1041" s="2" t="s">
        <v>204</v>
      </c>
      <c r="E1041" s="2" t="s">
        <v>118</v>
      </c>
      <c r="F1041" s="2">
        <v>25</v>
      </c>
      <c r="G1041" s="2" t="s">
        <v>83</v>
      </c>
      <c r="H1041" s="2" t="s">
        <v>136</v>
      </c>
      <c r="I1041" s="2" t="s">
        <v>49</v>
      </c>
      <c r="J1041" s="3">
        <v>45130</v>
      </c>
      <c r="K1041" s="3"/>
      <c r="L1041" s="2" t="s">
        <v>40</v>
      </c>
      <c r="M1041" s="2" t="s">
        <v>71</v>
      </c>
      <c r="N1041" s="2" t="s">
        <v>137</v>
      </c>
      <c r="O1041" s="4">
        <v>923000</v>
      </c>
      <c r="P1041" s="4">
        <v>241100</v>
      </c>
      <c r="Q1041" s="4">
        <v>681900</v>
      </c>
      <c r="R1041" s="2">
        <v>24</v>
      </c>
      <c r="S1041" s="5">
        <v>13.07</v>
      </c>
      <c r="T1041" s="4">
        <v>35839.53</v>
      </c>
      <c r="U1041" s="2" t="s">
        <v>113</v>
      </c>
      <c r="V1041" s="2" t="s">
        <v>97</v>
      </c>
      <c r="W1041" s="4">
        <v>0</v>
      </c>
      <c r="X1041" s="4">
        <v>0</v>
      </c>
      <c r="Y1041" s="4">
        <v>860148.66</v>
      </c>
      <c r="Z1041" s="2">
        <v>0</v>
      </c>
      <c r="AA1041" s="2" t="s">
        <v>97</v>
      </c>
      <c r="AB1041" s="2" t="s">
        <v>15736</v>
      </c>
      <c r="AC1041" s="2" t="s">
        <v>106</v>
      </c>
      <c r="AD1041" s="2" t="s">
        <v>76</v>
      </c>
      <c r="AE1041" s="5">
        <v>73.88</v>
      </c>
      <c r="AF1041" s="2">
        <v>0</v>
      </c>
      <c r="AG1041" s="2" t="s">
        <v>97</v>
      </c>
      <c r="AH1041" s="2"/>
      <c r="AI1041" s="6" t="str">
        <f t="shared" si="48"/>
        <v>25-34</v>
      </c>
      <c r="AJ1041" s="11">
        <f>YEAR(tbl_LoanData[[#This Row],[Application Date]])</f>
        <v>2023</v>
      </c>
      <c r="AK1041" s="11" t="str">
        <f>TEXT(tbl_LoanData[[#This Row],[Application Date]],"MMMM")</f>
        <v>July</v>
      </c>
      <c r="AL1041" s="12">
        <f>DATE(YEAR(tbl_LoanData[[#This Row],[Application Date]]),MONTH(tbl_LoanData[[#This Row],[Application Date]]),1)</f>
        <v>45108</v>
      </c>
      <c r="AM1041" s="14">
        <f ca="1">IF(AND(tbl_LoanData[[#This Row],[Application Date]]&gt;=EOMONTH(TODAY(),-1)+1,tbl_LoanData[[#This Row],[Application Date]]&lt;=TODAY()),tbl_LoanData[[#This Row],[Loan Amount]],0)</f>
        <v>0</v>
      </c>
      <c r="AN1041" s="14">
        <f>tbl_LoanData[[#This Row],[Amount Paid]]-(Q1041-X1041)</f>
        <v>-681900</v>
      </c>
      <c r="AO1041" s="14">
        <f>IF(tbl_LoanData[[#This Row],[Application Status]]="Approved",1,0)</f>
        <v>0</v>
      </c>
      <c r="AP1041" s="22" t="str">
        <f t="shared" ca="1" si="49"/>
        <v/>
      </c>
      <c r="AQ1041" s="22" t="str">
        <f t="shared" ca="1" si="50"/>
        <v/>
      </c>
    </row>
    <row r="1042" spans="1:43" ht="14.4" customHeight="1" x14ac:dyDescent="0.3">
      <c r="A1042" s="2" t="s">
        <v>1545</v>
      </c>
      <c r="B1042" s="2" t="s">
        <v>1546</v>
      </c>
      <c r="C1042" s="2" t="s">
        <v>338</v>
      </c>
      <c r="D1042" s="2" t="s">
        <v>209</v>
      </c>
      <c r="E1042" s="2" t="s">
        <v>134</v>
      </c>
      <c r="F1042" s="2">
        <v>21</v>
      </c>
      <c r="G1042" s="2" t="s">
        <v>83</v>
      </c>
      <c r="H1042" s="2" t="s">
        <v>103</v>
      </c>
      <c r="I1042" s="2" t="s">
        <v>43</v>
      </c>
      <c r="J1042" s="3">
        <v>45108</v>
      </c>
      <c r="K1042" s="3">
        <v>45114</v>
      </c>
      <c r="L1042" s="2" t="s">
        <v>38</v>
      </c>
      <c r="M1042" s="2" t="s">
        <v>144</v>
      </c>
      <c r="N1042" s="2" t="s">
        <v>382</v>
      </c>
      <c r="O1042" s="4">
        <v>1239000</v>
      </c>
      <c r="P1042" s="4">
        <v>199700</v>
      </c>
      <c r="Q1042" s="4">
        <v>1039300</v>
      </c>
      <c r="R1042" s="2">
        <v>36</v>
      </c>
      <c r="S1042" s="5">
        <v>8.1999999999999993</v>
      </c>
      <c r="T1042" s="4">
        <v>35971.33</v>
      </c>
      <c r="U1042" s="2" t="s">
        <v>73</v>
      </c>
      <c r="V1042" s="2" t="s">
        <v>34</v>
      </c>
      <c r="W1042" s="4">
        <v>1223025.22</v>
      </c>
      <c r="X1042" s="4">
        <v>71942.58</v>
      </c>
      <c r="Y1042" s="4">
        <v>1294967.8</v>
      </c>
      <c r="Z1042" s="2">
        <v>64</v>
      </c>
      <c r="AA1042" s="2" t="s">
        <v>59</v>
      </c>
      <c r="AB1042" s="2" t="s">
        <v>15736</v>
      </c>
      <c r="AC1042" s="2" t="s">
        <v>332</v>
      </c>
      <c r="AD1042" s="2" t="s">
        <v>76</v>
      </c>
      <c r="AE1042" s="5">
        <v>83.88</v>
      </c>
      <c r="AF1042" s="2">
        <v>2</v>
      </c>
      <c r="AG1042" s="2" t="s">
        <v>130</v>
      </c>
      <c r="AH1042" s="2">
        <v>6</v>
      </c>
      <c r="AI1042" s="6" t="str">
        <f t="shared" si="48"/>
        <v>18-24</v>
      </c>
      <c r="AJ1042" s="11">
        <f>YEAR(tbl_LoanData[[#This Row],[Application Date]])</f>
        <v>2023</v>
      </c>
      <c r="AK1042" s="11" t="str">
        <f>TEXT(tbl_LoanData[[#This Row],[Application Date]],"MMMM")</f>
        <v>July</v>
      </c>
      <c r="AL1042" s="12">
        <f>DATE(YEAR(tbl_LoanData[[#This Row],[Application Date]]),MONTH(tbl_LoanData[[#This Row],[Application Date]]),1)</f>
        <v>45108</v>
      </c>
      <c r="AM1042" s="14">
        <f ca="1">IF(AND(tbl_LoanData[[#This Row],[Application Date]]&gt;=EOMONTH(TODAY(),-1)+1,tbl_LoanData[[#This Row],[Application Date]]&lt;=TODAY()),tbl_LoanData[[#This Row],[Loan Amount]],0)</f>
        <v>0</v>
      </c>
      <c r="AN1042" s="14">
        <f>tbl_LoanData[[#This Row],[Amount Paid]]-(Q1042-X1042)</f>
        <v>255667.79999999993</v>
      </c>
      <c r="AO1042" s="14">
        <f>IF(tbl_LoanData[[#This Row],[Application Status]]="Approved",1,0)</f>
        <v>1</v>
      </c>
      <c r="AP1042" s="22" t="str">
        <f t="shared" ca="1" si="49"/>
        <v/>
      </c>
      <c r="AQ1042" s="22" t="str">
        <f t="shared" ca="1" si="50"/>
        <v/>
      </c>
    </row>
    <row r="1043" spans="1:43" ht="14.4" customHeight="1" x14ac:dyDescent="0.3">
      <c r="A1043" s="2" t="s">
        <v>1559</v>
      </c>
      <c r="B1043" s="2" t="s">
        <v>1560</v>
      </c>
      <c r="C1043" s="2" t="s">
        <v>327</v>
      </c>
      <c r="D1043" s="2" t="s">
        <v>204</v>
      </c>
      <c r="E1043" s="2" t="s">
        <v>323</v>
      </c>
      <c r="F1043" s="2">
        <v>52</v>
      </c>
      <c r="G1043" s="2" t="s">
        <v>69</v>
      </c>
      <c r="H1043" s="2" t="s">
        <v>298</v>
      </c>
      <c r="I1043" s="2" t="s">
        <v>43</v>
      </c>
      <c r="J1043" s="3">
        <v>45129</v>
      </c>
      <c r="K1043" s="3">
        <v>45149</v>
      </c>
      <c r="L1043" s="2" t="s">
        <v>38</v>
      </c>
      <c r="M1043" s="2" t="s">
        <v>71</v>
      </c>
      <c r="N1043" s="2" t="s">
        <v>589</v>
      </c>
      <c r="O1043" s="4">
        <v>1099000</v>
      </c>
      <c r="P1043" s="4">
        <v>229400</v>
      </c>
      <c r="Q1043" s="4">
        <v>869600</v>
      </c>
      <c r="R1043" s="2">
        <v>36</v>
      </c>
      <c r="S1043" s="5">
        <v>12.27</v>
      </c>
      <c r="T1043" s="4">
        <v>33047.22</v>
      </c>
      <c r="U1043" s="2" t="s">
        <v>73</v>
      </c>
      <c r="V1043" s="2" t="s">
        <v>33</v>
      </c>
      <c r="W1043" s="4">
        <v>1189699.76</v>
      </c>
      <c r="X1043" s="4">
        <v>0</v>
      </c>
      <c r="Y1043" s="4">
        <v>1189699.76</v>
      </c>
      <c r="Z1043" s="2">
        <v>0</v>
      </c>
      <c r="AA1043" s="2" t="s">
        <v>56</v>
      </c>
      <c r="AB1043" s="2" t="s">
        <v>15736</v>
      </c>
      <c r="AC1043" s="2" t="s">
        <v>146</v>
      </c>
      <c r="AD1043" s="2" t="s">
        <v>76</v>
      </c>
      <c r="AE1043" s="5">
        <v>79.13</v>
      </c>
      <c r="AF1043" s="2">
        <v>0</v>
      </c>
      <c r="AG1043" s="2" t="s">
        <v>77</v>
      </c>
      <c r="AH1043" s="2">
        <v>20</v>
      </c>
      <c r="AI1043" s="6" t="str">
        <f t="shared" si="48"/>
        <v>45-54</v>
      </c>
      <c r="AJ1043" s="11">
        <f>YEAR(tbl_LoanData[[#This Row],[Application Date]])</f>
        <v>2023</v>
      </c>
      <c r="AK1043" s="11" t="str">
        <f>TEXT(tbl_LoanData[[#This Row],[Application Date]],"MMMM")</f>
        <v>July</v>
      </c>
      <c r="AL1043" s="12">
        <f>DATE(YEAR(tbl_LoanData[[#This Row],[Application Date]]),MONTH(tbl_LoanData[[#This Row],[Application Date]]),1)</f>
        <v>45108</v>
      </c>
      <c r="AM1043" s="14">
        <f ca="1">IF(AND(tbl_LoanData[[#This Row],[Application Date]]&gt;=EOMONTH(TODAY(),-1)+1,tbl_LoanData[[#This Row],[Application Date]]&lt;=TODAY()),tbl_LoanData[[#This Row],[Loan Amount]],0)</f>
        <v>0</v>
      </c>
      <c r="AN1043" s="14">
        <f>tbl_LoanData[[#This Row],[Amount Paid]]-(Q1043-X1043)</f>
        <v>320099.76</v>
      </c>
      <c r="AO1043" s="14">
        <f>IF(tbl_LoanData[[#This Row],[Application Status]]="Approved",1,0)</f>
        <v>1</v>
      </c>
      <c r="AP1043" s="22" t="str">
        <f t="shared" ca="1" si="49"/>
        <v/>
      </c>
      <c r="AQ1043" s="22" t="str">
        <f t="shared" ca="1" si="50"/>
        <v/>
      </c>
    </row>
    <row r="1044" spans="1:43" ht="14.4" customHeight="1" x14ac:dyDescent="0.3">
      <c r="A1044" s="2" t="s">
        <v>1624</v>
      </c>
      <c r="B1044" s="2" t="s">
        <v>1625</v>
      </c>
      <c r="C1044" s="2" t="s">
        <v>90</v>
      </c>
      <c r="D1044" s="2" t="s">
        <v>232</v>
      </c>
      <c r="E1044" s="2" t="s">
        <v>183</v>
      </c>
      <c r="F1044" s="2">
        <v>55</v>
      </c>
      <c r="G1044" s="2" t="s">
        <v>69</v>
      </c>
      <c r="H1044" s="2" t="s">
        <v>93</v>
      </c>
      <c r="I1044" s="2" t="s">
        <v>50</v>
      </c>
      <c r="J1044" s="3">
        <v>45131</v>
      </c>
      <c r="K1044" s="3">
        <v>45133</v>
      </c>
      <c r="L1044" s="2" t="s">
        <v>38</v>
      </c>
      <c r="M1044" s="2" t="s">
        <v>111</v>
      </c>
      <c r="N1044" s="2" t="s">
        <v>112</v>
      </c>
      <c r="O1044" s="4">
        <v>1391000</v>
      </c>
      <c r="P1044" s="4">
        <v>336400</v>
      </c>
      <c r="Q1044" s="4">
        <v>1054600</v>
      </c>
      <c r="R1044" s="2">
        <v>36</v>
      </c>
      <c r="S1044" s="5">
        <v>9.39</v>
      </c>
      <c r="T1044" s="4">
        <v>37546.69</v>
      </c>
      <c r="U1044" s="2" t="s">
        <v>73</v>
      </c>
      <c r="V1044" s="2" t="s">
        <v>33</v>
      </c>
      <c r="W1044" s="4">
        <v>1351680.82</v>
      </c>
      <c r="X1044" s="4">
        <v>0</v>
      </c>
      <c r="Y1044" s="4">
        <v>1351680.82</v>
      </c>
      <c r="Z1044" s="2">
        <v>0</v>
      </c>
      <c r="AA1044" s="2" t="s">
        <v>56</v>
      </c>
      <c r="AB1044" s="2" t="s">
        <v>15730</v>
      </c>
      <c r="AC1044" s="2" t="s">
        <v>146</v>
      </c>
      <c r="AD1044" s="2" t="s">
        <v>76</v>
      </c>
      <c r="AE1044" s="5">
        <v>75.819999999999993</v>
      </c>
      <c r="AF1044" s="2">
        <v>0</v>
      </c>
      <c r="AG1044" s="2" t="s">
        <v>77</v>
      </c>
      <c r="AH1044" s="2">
        <v>2</v>
      </c>
      <c r="AI1044" s="6" t="str">
        <f t="shared" si="48"/>
        <v>55-64</v>
      </c>
      <c r="AJ1044" s="11">
        <f>YEAR(tbl_LoanData[[#This Row],[Application Date]])</f>
        <v>2023</v>
      </c>
      <c r="AK1044" s="11" t="str">
        <f>TEXT(tbl_LoanData[[#This Row],[Application Date]],"MMMM")</f>
        <v>July</v>
      </c>
      <c r="AL1044" s="12">
        <f>DATE(YEAR(tbl_LoanData[[#This Row],[Application Date]]),MONTH(tbl_LoanData[[#This Row],[Application Date]]),1)</f>
        <v>45108</v>
      </c>
      <c r="AM1044" s="14">
        <f ca="1">IF(AND(tbl_LoanData[[#This Row],[Application Date]]&gt;=EOMONTH(TODAY(),-1)+1,tbl_LoanData[[#This Row],[Application Date]]&lt;=TODAY()),tbl_LoanData[[#This Row],[Loan Amount]],0)</f>
        <v>0</v>
      </c>
      <c r="AN1044" s="14">
        <f>tbl_LoanData[[#This Row],[Amount Paid]]-(Q1044-X1044)</f>
        <v>297080.82000000007</v>
      </c>
      <c r="AO1044" s="14">
        <f>IF(tbl_LoanData[[#This Row],[Application Status]]="Approved",1,0)</f>
        <v>1</v>
      </c>
      <c r="AP1044" s="22" t="str">
        <f t="shared" ca="1" si="49"/>
        <v/>
      </c>
      <c r="AQ1044" s="22" t="str">
        <f t="shared" ca="1" si="50"/>
        <v/>
      </c>
    </row>
    <row r="1045" spans="1:43" ht="14.4" customHeight="1" x14ac:dyDescent="0.3">
      <c r="A1045" s="2" t="s">
        <v>1787</v>
      </c>
      <c r="B1045" s="2" t="s">
        <v>1788</v>
      </c>
      <c r="C1045" s="2" t="s">
        <v>804</v>
      </c>
      <c r="D1045" s="2" t="s">
        <v>118</v>
      </c>
      <c r="E1045" s="2" t="s">
        <v>465</v>
      </c>
      <c r="F1045" s="2">
        <v>25</v>
      </c>
      <c r="G1045" s="2" t="s">
        <v>83</v>
      </c>
      <c r="H1045" s="2" t="s">
        <v>151</v>
      </c>
      <c r="I1045" s="2" t="s">
        <v>46</v>
      </c>
      <c r="J1045" s="3">
        <v>45111</v>
      </c>
      <c r="K1045" s="3">
        <v>45120</v>
      </c>
      <c r="L1045" s="2" t="s">
        <v>36</v>
      </c>
      <c r="M1045" s="2" t="s">
        <v>111</v>
      </c>
      <c r="N1045" s="2" t="s">
        <v>350</v>
      </c>
      <c r="O1045" s="4">
        <v>1409000</v>
      </c>
      <c r="P1045" s="4">
        <v>189300</v>
      </c>
      <c r="Q1045" s="4">
        <v>1219700</v>
      </c>
      <c r="R1045" s="2">
        <v>36</v>
      </c>
      <c r="S1045" s="5">
        <v>7.63</v>
      </c>
      <c r="T1045" s="4">
        <v>41635.81</v>
      </c>
      <c r="U1045" s="2" t="s">
        <v>73</v>
      </c>
      <c r="V1045" s="2" t="s">
        <v>33</v>
      </c>
      <c r="W1045" s="4">
        <v>1498889.33</v>
      </c>
      <c r="X1045" s="4">
        <v>0</v>
      </c>
      <c r="Y1045" s="4">
        <v>1498889.33</v>
      </c>
      <c r="Z1045" s="2">
        <v>0</v>
      </c>
      <c r="AA1045" s="2" t="s">
        <v>56</v>
      </c>
      <c r="AB1045" s="2" t="s">
        <v>15734</v>
      </c>
      <c r="AC1045" s="2" t="s">
        <v>360</v>
      </c>
      <c r="AD1045" s="2" t="s">
        <v>76</v>
      </c>
      <c r="AE1045" s="5">
        <v>86.56</v>
      </c>
      <c r="AF1045" s="2">
        <v>0</v>
      </c>
      <c r="AG1045" s="2" t="s">
        <v>77</v>
      </c>
      <c r="AH1045" s="2">
        <v>9</v>
      </c>
      <c r="AI1045" s="6" t="str">
        <f t="shared" si="48"/>
        <v>25-34</v>
      </c>
      <c r="AJ1045" s="11">
        <f>YEAR(tbl_LoanData[[#This Row],[Application Date]])</f>
        <v>2023</v>
      </c>
      <c r="AK1045" s="11" t="str">
        <f>TEXT(tbl_LoanData[[#This Row],[Application Date]],"MMMM")</f>
        <v>July</v>
      </c>
      <c r="AL1045" s="12">
        <f>DATE(YEAR(tbl_LoanData[[#This Row],[Application Date]]),MONTH(tbl_LoanData[[#This Row],[Application Date]]),1)</f>
        <v>45108</v>
      </c>
      <c r="AM1045" s="14">
        <f ca="1">IF(AND(tbl_LoanData[[#This Row],[Application Date]]&gt;=EOMONTH(TODAY(),-1)+1,tbl_LoanData[[#This Row],[Application Date]]&lt;=TODAY()),tbl_LoanData[[#This Row],[Loan Amount]],0)</f>
        <v>0</v>
      </c>
      <c r="AN1045" s="14">
        <f>tbl_LoanData[[#This Row],[Amount Paid]]-(Q1045-X1045)</f>
        <v>279189.33000000007</v>
      </c>
      <c r="AO1045" s="14">
        <f>IF(tbl_LoanData[[#This Row],[Application Status]]="Approved",1,0)</f>
        <v>1</v>
      </c>
      <c r="AP1045" s="22" t="str">
        <f t="shared" ca="1" si="49"/>
        <v/>
      </c>
      <c r="AQ1045" s="22" t="str">
        <f t="shared" ca="1" si="50"/>
        <v/>
      </c>
    </row>
    <row r="1046" spans="1:43" ht="14.4" customHeight="1" x14ac:dyDescent="0.3">
      <c r="A1046" s="2" t="s">
        <v>1975</v>
      </c>
      <c r="B1046" s="2" t="s">
        <v>1976</v>
      </c>
      <c r="C1046" s="2" t="s">
        <v>655</v>
      </c>
      <c r="D1046" s="2" t="s">
        <v>161</v>
      </c>
      <c r="E1046" s="2" t="s">
        <v>284</v>
      </c>
      <c r="F1046" s="2">
        <v>56</v>
      </c>
      <c r="G1046" s="2" t="s">
        <v>69</v>
      </c>
      <c r="H1046" s="2" t="s">
        <v>398</v>
      </c>
      <c r="I1046" s="2" t="s">
        <v>46</v>
      </c>
      <c r="J1046" s="3">
        <v>45116</v>
      </c>
      <c r="K1046" s="3"/>
      <c r="L1046" s="2" t="s">
        <v>38</v>
      </c>
      <c r="M1046" s="2" t="s">
        <v>85</v>
      </c>
      <c r="N1046" s="2" t="s">
        <v>314</v>
      </c>
      <c r="O1046" s="4">
        <v>1868000</v>
      </c>
      <c r="P1046" s="4">
        <v>525800</v>
      </c>
      <c r="Q1046" s="4">
        <v>1342200</v>
      </c>
      <c r="R1046" s="2">
        <v>24</v>
      </c>
      <c r="S1046" s="5">
        <v>14.14</v>
      </c>
      <c r="T1046" s="4">
        <v>71740.59</v>
      </c>
      <c r="U1046" s="2" t="s">
        <v>113</v>
      </c>
      <c r="V1046" s="2" t="s">
        <v>97</v>
      </c>
      <c r="W1046" s="4">
        <v>0</v>
      </c>
      <c r="X1046" s="4">
        <v>0</v>
      </c>
      <c r="Y1046" s="4">
        <v>1721774.16</v>
      </c>
      <c r="Z1046" s="2">
        <v>0</v>
      </c>
      <c r="AA1046" s="2" t="s">
        <v>97</v>
      </c>
      <c r="AB1046" s="2" t="s">
        <v>15734</v>
      </c>
      <c r="AC1046" s="2" t="s">
        <v>75</v>
      </c>
      <c r="AD1046" s="2" t="s">
        <v>76</v>
      </c>
      <c r="AE1046" s="5">
        <v>71.849999999999994</v>
      </c>
      <c r="AF1046" s="2">
        <v>0</v>
      </c>
      <c r="AG1046" s="2" t="s">
        <v>97</v>
      </c>
      <c r="AH1046" s="2"/>
      <c r="AI1046" s="6" t="str">
        <f t="shared" si="48"/>
        <v>55-64</v>
      </c>
      <c r="AJ1046" s="11">
        <f>YEAR(tbl_LoanData[[#This Row],[Application Date]])</f>
        <v>2023</v>
      </c>
      <c r="AK1046" s="11" t="str">
        <f>TEXT(tbl_LoanData[[#This Row],[Application Date]],"MMMM")</f>
        <v>July</v>
      </c>
      <c r="AL1046" s="12">
        <f>DATE(YEAR(tbl_LoanData[[#This Row],[Application Date]]),MONTH(tbl_LoanData[[#This Row],[Application Date]]),1)</f>
        <v>45108</v>
      </c>
      <c r="AM1046" s="14">
        <f ca="1">IF(AND(tbl_LoanData[[#This Row],[Application Date]]&gt;=EOMONTH(TODAY(),-1)+1,tbl_LoanData[[#This Row],[Application Date]]&lt;=TODAY()),tbl_LoanData[[#This Row],[Loan Amount]],0)</f>
        <v>0</v>
      </c>
      <c r="AN1046" s="14">
        <f>tbl_LoanData[[#This Row],[Amount Paid]]-(Q1046-X1046)</f>
        <v>-1342200</v>
      </c>
      <c r="AO1046" s="14">
        <f>IF(tbl_LoanData[[#This Row],[Application Status]]="Approved",1,0)</f>
        <v>0</v>
      </c>
      <c r="AP1046" s="22" t="str">
        <f t="shared" ca="1" si="49"/>
        <v/>
      </c>
      <c r="AQ1046" s="22" t="str">
        <f t="shared" ca="1" si="50"/>
        <v/>
      </c>
    </row>
    <row r="1047" spans="1:43" x14ac:dyDescent="0.3">
      <c r="A1047" s="2" t="s">
        <v>2007</v>
      </c>
      <c r="B1047" s="2" t="s">
        <v>2008</v>
      </c>
      <c r="C1047" s="2" t="s">
        <v>546</v>
      </c>
      <c r="D1047" s="2" t="s">
        <v>142</v>
      </c>
      <c r="E1047" s="2" t="s">
        <v>402</v>
      </c>
      <c r="F1047" s="2">
        <v>43</v>
      </c>
      <c r="G1047" s="2" t="s">
        <v>83</v>
      </c>
      <c r="H1047" s="2" t="s">
        <v>177</v>
      </c>
      <c r="I1047" s="2" t="s">
        <v>43</v>
      </c>
      <c r="J1047" s="3">
        <v>45122</v>
      </c>
      <c r="K1047" s="3">
        <v>45143</v>
      </c>
      <c r="L1047" s="2" t="s">
        <v>36</v>
      </c>
      <c r="M1047" s="2" t="s">
        <v>94</v>
      </c>
      <c r="N1047" s="2" t="s">
        <v>212</v>
      </c>
      <c r="O1047" s="4">
        <v>2184000</v>
      </c>
      <c r="P1047" s="4">
        <v>315900</v>
      </c>
      <c r="Q1047" s="4">
        <v>1868100</v>
      </c>
      <c r="R1047" s="2">
        <v>36</v>
      </c>
      <c r="S1047" s="5">
        <v>14.44</v>
      </c>
      <c r="T1047" s="4">
        <v>74371.14</v>
      </c>
      <c r="U1047" s="2" t="s">
        <v>73</v>
      </c>
      <c r="V1047" s="2" t="s">
        <v>33</v>
      </c>
      <c r="W1047" s="4">
        <v>2677360.92</v>
      </c>
      <c r="X1047" s="4">
        <v>0</v>
      </c>
      <c r="Y1047" s="4">
        <v>2677360.92</v>
      </c>
      <c r="Z1047" s="2">
        <v>0</v>
      </c>
      <c r="AA1047" s="2" t="s">
        <v>56</v>
      </c>
      <c r="AB1047" s="2" t="s">
        <v>15731</v>
      </c>
      <c r="AC1047" s="2" t="s">
        <v>138</v>
      </c>
      <c r="AD1047" s="2" t="s">
        <v>76</v>
      </c>
      <c r="AE1047" s="5">
        <v>85.54</v>
      </c>
      <c r="AF1047" s="2">
        <v>0</v>
      </c>
      <c r="AG1047" s="2" t="s">
        <v>77</v>
      </c>
      <c r="AH1047" s="2">
        <v>21</v>
      </c>
      <c r="AI1047" s="6" t="str">
        <f t="shared" si="48"/>
        <v>35-44</v>
      </c>
      <c r="AJ1047" s="11">
        <f>YEAR(tbl_LoanData[[#This Row],[Application Date]])</f>
        <v>2023</v>
      </c>
      <c r="AK1047" s="11" t="str">
        <f>TEXT(tbl_LoanData[[#This Row],[Application Date]],"MMMM")</f>
        <v>July</v>
      </c>
      <c r="AL1047" s="12">
        <f>DATE(YEAR(tbl_LoanData[[#This Row],[Application Date]]),MONTH(tbl_LoanData[[#This Row],[Application Date]]),1)</f>
        <v>45108</v>
      </c>
      <c r="AM1047" s="14">
        <f ca="1">IF(AND(tbl_LoanData[[#This Row],[Application Date]]&gt;=EOMONTH(TODAY(),-1)+1,tbl_LoanData[[#This Row],[Application Date]]&lt;=TODAY()),tbl_LoanData[[#This Row],[Loan Amount]],0)</f>
        <v>0</v>
      </c>
      <c r="AN1047" s="14">
        <f>tbl_LoanData[[#This Row],[Amount Paid]]-(Q1047-X1047)</f>
        <v>809260.91999999993</v>
      </c>
      <c r="AO1047" s="14">
        <f>IF(tbl_LoanData[[#This Row],[Application Status]]="Approved",1,0)</f>
        <v>1</v>
      </c>
      <c r="AP1047" s="22" t="str">
        <f t="shared" ca="1" si="49"/>
        <v/>
      </c>
      <c r="AQ1047" s="22" t="str">
        <f t="shared" ca="1" si="50"/>
        <v/>
      </c>
    </row>
    <row r="1048" spans="1:43" ht="14.4" customHeight="1" x14ac:dyDescent="0.3">
      <c r="A1048" s="2" t="s">
        <v>2047</v>
      </c>
      <c r="B1048" s="2" t="s">
        <v>2048</v>
      </c>
      <c r="C1048" s="2" t="s">
        <v>240</v>
      </c>
      <c r="D1048" s="2" t="s">
        <v>182</v>
      </c>
      <c r="E1048" s="2" t="s">
        <v>210</v>
      </c>
      <c r="F1048" s="2">
        <v>31</v>
      </c>
      <c r="G1048" s="2" t="s">
        <v>83</v>
      </c>
      <c r="H1048" s="2" t="s">
        <v>84</v>
      </c>
      <c r="I1048" s="2" t="s">
        <v>45</v>
      </c>
      <c r="J1048" s="3">
        <v>45121</v>
      </c>
      <c r="K1048" s="3"/>
      <c r="L1048" s="2" t="s">
        <v>39</v>
      </c>
      <c r="M1048" s="2" t="s">
        <v>157</v>
      </c>
      <c r="N1048" s="2" t="s">
        <v>158</v>
      </c>
      <c r="O1048" s="4">
        <v>1743000</v>
      </c>
      <c r="P1048" s="4">
        <v>427300</v>
      </c>
      <c r="Q1048" s="4">
        <v>1315700</v>
      </c>
      <c r="R1048" s="2">
        <v>24</v>
      </c>
      <c r="S1048" s="5">
        <v>11.43</v>
      </c>
      <c r="T1048" s="4">
        <v>67352.88</v>
      </c>
      <c r="U1048" s="2" t="s">
        <v>113</v>
      </c>
      <c r="V1048" s="2" t="s">
        <v>97</v>
      </c>
      <c r="W1048" s="4">
        <v>0</v>
      </c>
      <c r="X1048" s="4">
        <v>0</v>
      </c>
      <c r="Y1048" s="4">
        <v>1616469.02</v>
      </c>
      <c r="Z1048" s="2">
        <v>0</v>
      </c>
      <c r="AA1048" s="2" t="s">
        <v>97</v>
      </c>
      <c r="AB1048" s="2" t="s">
        <v>15734</v>
      </c>
      <c r="AC1048" s="2" t="s">
        <v>121</v>
      </c>
      <c r="AD1048" s="2" t="s">
        <v>76</v>
      </c>
      <c r="AE1048" s="5">
        <v>75.48</v>
      </c>
      <c r="AF1048" s="2">
        <v>0</v>
      </c>
      <c r="AG1048" s="2" t="s">
        <v>97</v>
      </c>
      <c r="AH1048" s="2"/>
      <c r="AI1048" s="6" t="str">
        <f t="shared" si="48"/>
        <v>25-34</v>
      </c>
      <c r="AJ1048" s="11">
        <f>YEAR(tbl_LoanData[[#This Row],[Application Date]])</f>
        <v>2023</v>
      </c>
      <c r="AK1048" s="11" t="str">
        <f>TEXT(tbl_LoanData[[#This Row],[Application Date]],"MMMM")</f>
        <v>July</v>
      </c>
      <c r="AL1048" s="12">
        <f>DATE(YEAR(tbl_LoanData[[#This Row],[Application Date]]),MONTH(tbl_LoanData[[#This Row],[Application Date]]),1)</f>
        <v>45108</v>
      </c>
      <c r="AM1048" s="14">
        <f ca="1">IF(AND(tbl_LoanData[[#This Row],[Application Date]]&gt;=EOMONTH(TODAY(),-1)+1,tbl_LoanData[[#This Row],[Application Date]]&lt;=TODAY()),tbl_LoanData[[#This Row],[Loan Amount]],0)</f>
        <v>0</v>
      </c>
      <c r="AN1048" s="14">
        <f>tbl_LoanData[[#This Row],[Amount Paid]]-(Q1048-X1048)</f>
        <v>-1315700</v>
      </c>
      <c r="AO1048" s="14">
        <f>IF(tbl_LoanData[[#This Row],[Application Status]]="Approved",1,0)</f>
        <v>0</v>
      </c>
      <c r="AP1048" s="22" t="str">
        <f t="shared" ca="1" si="49"/>
        <v/>
      </c>
      <c r="AQ1048" s="22" t="str">
        <f t="shared" ca="1" si="50"/>
        <v/>
      </c>
    </row>
    <row r="1049" spans="1:43" ht="14.4" customHeight="1" x14ac:dyDescent="0.3">
      <c r="A1049" s="2" t="s">
        <v>2237</v>
      </c>
      <c r="B1049" s="2" t="s">
        <v>2238</v>
      </c>
      <c r="C1049" s="2" t="s">
        <v>253</v>
      </c>
      <c r="D1049" s="2" t="s">
        <v>311</v>
      </c>
      <c r="E1049" s="2" t="s">
        <v>293</v>
      </c>
      <c r="F1049" s="2">
        <v>41</v>
      </c>
      <c r="G1049" s="2" t="s">
        <v>69</v>
      </c>
      <c r="H1049" s="2" t="s">
        <v>191</v>
      </c>
      <c r="I1049" s="2" t="s">
        <v>51</v>
      </c>
      <c r="J1049" s="3">
        <v>45128</v>
      </c>
      <c r="K1049" s="3">
        <v>45137</v>
      </c>
      <c r="L1049" s="2" t="s">
        <v>37</v>
      </c>
      <c r="M1049" s="2" t="s">
        <v>260</v>
      </c>
      <c r="N1049" s="2" t="s">
        <v>745</v>
      </c>
      <c r="O1049" s="4">
        <v>212000</v>
      </c>
      <c r="P1049" s="4">
        <v>34300</v>
      </c>
      <c r="Q1049" s="4">
        <v>177700</v>
      </c>
      <c r="R1049" s="2">
        <v>48</v>
      </c>
      <c r="S1049" s="5">
        <v>5.74</v>
      </c>
      <c r="T1049" s="4">
        <v>4552.08</v>
      </c>
      <c r="U1049" s="2" t="s">
        <v>73</v>
      </c>
      <c r="V1049" s="2" t="s">
        <v>74</v>
      </c>
      <c r="W1049" s="4">
        <v>168426.96</v>
      </c>
      <c r="X1049" s="4">
        <v>50072.959999999999</v>
      </c>
      <c r="Y1049" s="4">
        <v>218499.92</v>
      </c>
      <c r="Z1049" s="2">
        <v>0</v>
      </c>
      <c r="AA1049" s="2" t="s">
        <v>56</v>
      </c>
      <c r="AB1049" s="2" t="s">
        <v>15736</v>
      </c>
      <c r="AC1049" s="2" t="s">
        <v>360</v>
      </c>
      <c r="AD1049" s="2" t="s">
        <v>76</v>
      </c>
      <c r="AE1049" s="5">
        <v>83.82</v>
      </c>
      <c r="AF1049" s="2">
        <v>0</v>
      </c>
      <c r="AG1049" s="2" t="s">
        <v>77</v>
      </c>
      <c r="AH1049" s="2">
        <v>9</v>
      </c>
      <c r="AI1049" s="6" t="str">
        <f t="shared" si="48"/>
        <v>35-44</v>
      </c>
      <c r="AJ1049" s="11">
        <f>YEAR(tbl_LoanData[[#This Row],[Application Date]])</f>
        <v>2023</v>
      </c>
      <c r="AK1049" s="11" t="str">
        <f>TEXT(tbl_LoanData[[#This Row],[Application Date]],"MMMM")</f>
        <v>July</v>
      </c>
      <c r="AL1049" s="12">
        <f>DATE(YEAR(tbl_LoanData[[#This Row],[Application Date]]),MONTH(tbl_LoanData[[#This Row],[Application Date]]),1)</f>
        <v>45108</v>
      </c>
      <c r="AM1049" s="14">
        <f ca="1">IF(AND(tbl_LoanData[[#This Row],[Application Date]]&gt;=EOMONTH(TODAY(),-1)+1,tbl_LoanData[[#This Row],[Application Date]]&lt;=TODAY()),tbl_LoanData[[#This Row],[Loan Amount]],0)</f>
        <v>0</v>
      </c>
      <c r="AN1049" s="14">
        <f>tbl_LoanData[[#This Row],[Amount Paid]]-(Q1049-X1049)</f>
        <v>40799.919999999984</v>
      </c>
      <c r="AO1049" s="14">
        <f>IF(tbl_LoanData[[#This Row],[Application Status]]="Approved",1,0)</f>
        <v>1</v>
      </c>
      <c r="AP1049" s="22" t="str">
        <f t="shared" ca="1" si="49"/>
        <v/>
      </c>
      <c r="AQ1049" s="22" t="str">
        <f t="shared" ca="1" si="50"/>
        <v/>
      </c>
    </row>
    <row r="1050" spans="1:43" ht="14.4" customHeight="1" x14ac:dyDescent="0.3">
      <c r="A1050" s="2" t="s">
        <v>2325</v>
      </c>
      <c r="B1050" s="2" t="s">
        <v>2326</v>
      </c>
      <c r="C1050" s="2" t="s">
        <v>487</v>
      </c>
      <c r="D1050" s="2" t="s">
        <v>268</v>
      </c>
      <c r="E1050" s="2" t="s">
        <v>465</v>
      </c>
      <c r="F1050" s="2">
        <v>21</v>
      </c>
      <c r="G1050" s="2" t="s">
        <v>69</v>
      </c>
      <c r="H1050" s="2" t="s">
        <v>119</v>
      </c>
      <c r="I1050" s="2" t="s">
        <v>43</v>
      </c>
      <c r="J1050" s="3">
        <v>45129</v>
      </c>
      <c r="K1050" s="3"/>
      <c r="L1050" s="2" t="s">
        <v>40</v>
      </c>
      <c r="M1050" s="2" t="s">
        <v>111</v>
      </c>
      <c r="N1050" s="2" t="s">
        <v>120</v>
      </c>
      <c r="O1050" s="4">
        <v>898000</v>
      </c>
      <c r="P1050" s="4">
        <v>178100</v>
      </c>
      <c r="Q1050" s="4">
        <v>719900</v>
      </c>
      <c r="R1050" s="2">
        <v>36</v>
      </c>
      <c r="S1050" s="5">
        <v>10.9</v>
      </c>
      <c r="T1050" s="4">
        <v>26536.31</v>
      </c>
      <c r="U1050" s="2" t="s">
        <v>96</v>
      </c>
      <c r="V1050" s="2" t="s">
        <v>97</v>
      </c>
      <c r="W1050" s="4">
        <v>0</v>
      </c>
      <c r="X1050" s="4">
        <v>0</v>
      </c>
      <c r="Y1050" s="4">
        <v>955307.3</v>
      </c>
      <c r="Z1050" s="2">
        <v>0</v>
      </c>
      <c r="AA1050" s="2" t="s">
        <v>97</v>
      </c>
      <c r="AB1050" s="2" t="s">
        <v>15732</v>
      </c>
      <c r="AC1050" s="2" t="s">
        <v>129</v>
      </c>
      <c r="AD1050" s="2" t="s">
        <v>76</v>
      </c>
      <c r="AE1050" s="5">
        <v>80.17</v>
      </c>
      <c r="AF1050" s="2">
        <v>0</v>
      </c>
      <c r="AG1050" s="2" t="s">
        <v>97</v>
      </c>
      <c r="AH1050" s="2"/>
      <c r="AI1050" s="6" t="str">
        <f t="shared" si="48"/>
        <v>18-24</v>
      </c>
      <c r="AJ1050" s="11">
        <f>YEAR(tbl_LoanData[[#This Row],[Application Date]])</f>
        <v>2023</v>
      </c>
      <c r="AK1050" s="11" t="str">
        <f>TEXT(tbl_LoanData[[#This Row],[Application Date]],"MMMM")</f>
        <v>July</v>
      </c>
      <c r="AL1050" s="12">
        <f>DATE(YEAR(tbl_LoanData[[#This Row],[Application Date]]),MONTH(tbl_LoanData[[#This Row],[Application Date]]),1)</f>
        <v>45108</v>
      </c>
      <c r="AM1050" s="14">
        <f ca="1">IF(AND(tbl_LoanData[[#This Row],[Application Date]]&gt;=EOMONTH(TODAY(),-1)+1,tbl_LoanData[[#This Row],[Application Date]]&lt;=TODAY()),tbl_LoanData[[#This Row],[Loan Amount]],0)</f>
        <v>0</v>
      </c>
      <c r="AN1050" s="14">
        <f>tbl_LoanData[[#This Row],[Amount Paid]]-(Q1050-X1050)</f>
        <v>-719900</v>
      </c>
      <c r="AO1050" s="14">
        <f>IF(tbl_LoanData[[#This Row],[Application Status]]="Approved",1,0)</f>
        <v>0</v>
      </c>
      <c r="AP1050" s="22" t="str">
        <f t="shared" ca="1" si="49"/>
        <v/>
      </c>
      <c r="AQ1050" s="22" t="str">
        <f t="shared" ca="1" si="50"/>
        <v/>
      </c>
    </row>
    <row r="1051" spans="1:43" ht="14.4" customHeight="1" x14ac:dyDescent="0.3">
      <c r="A1051" s="2" t="s">
        <v>2427</v>
      </c>
      <c r="B1051" s="2" t="s">
        <v>2428</v>
      </c>
      <c r="C1051" s="2" t="s">
        <v>390</v>
      </c>
      <c r="D1051" s="2" t="s">
        <v>117</v>
      </c>
      <c r="E1051" s="2" t="s">
        <v>190</v>
      </c>
      <c r="F1051" s="2">
        <v>29</v>
      </c>
      <c r="G1051" s="2" t="s">
        <v>83</v>
      </c>
      <c r="H1051" s="2" t="s">
        <v>278</v>
      </c>
      <c r="I1051" s="2" t="s">
        <v>45</v>
      </c>
      <c r="J1051" s="3">
        <v>45136</v>
      </c>
      <c r="K1051" s="3">
        <v>45150</v>
      </c>
      <c r="L1051" s="2" t="s">
        <v>38</v>
      </c>
      <c r="M1051" s="2" t="s">
        <v>144</v>
      </c>
      <c r="N1051" s="2" t="s">
        <v>382</v>
      </c>
      <c r="O1051" s="4">
        <v>1480000</v>
      </c>
      <c r="P1051" s="4">
        <v>357200</v>
      </c>
      <c r="Q1051" s="4">
        <v>1122800</v>
      </c>
      <c r="R1051" s="2">
        <v>36</v>
      </c>
      <c r="S1051" s="5">
        <v>13.58</v>
      </c>
      <c r="T1051" s="4">
        <v>43895.24</v>
      </c>
      <c r="U1051" s="2" t="s">
        <v>73</v>
      </c>
      <c r="V1051" s="2" t="s">
        <v>33</v>
      </c>
      <c r="W1051" s="4">
        <v>1580228.72</v>
      </c>
      <c r="X1051" s="4">
        <v>0</v>
      </c>
      <c r="Y1051" s="4">
        <v>1580228.72</v>
      </c>
      <c r="Z1051" s="2">
        <v>0</v>
      </c>
      <c r="AA1051" s="2" t="s">
        <v>56</v>
      </c>
      <c r="AB1051" s="2" t="s">
        <v>15732</v>
      </c>
      <c r="AC1051" s="2" t="s">
        <v>129</v>
      </c>
      <c r="AD1051" s="2" t="s">
        <v>76</v>
      </c>
      <c r="AE1051" s="5">
        <v>75.86</v>
      </c>
      <c r="AF1051" s="2">
        <v>0</v>
      </c>
      <c r="AG1051" s="2" t="s">
        <v>77</v>
      </c>
      <c r="AH1051" s="2">
        <v>14</v>
      </c>
      <c r="AI1051" s="6" t="str">
        <f t="shared" si="48"/>
        <v>25-34</v>
      </c>
      <c r="AJ1051" s="11">
        <f>YEAR(tbl_LoanData[[#This Row],[Application Date]])</f>
        <v>2023</v>
      </c>
      <c r="AK1051" s="11" t="str">
        <f>TEXT(tbl_LoanData[[#This Row],[Application Date]],"MMMM")</f>
        <v>July</v>
      </c>
      <c r="AL1051" s="12">
        <f>DATE(YEAR(tbl_LoanData[[#This Row],[Application Date]]),MONTH(tbl_LoanData[[#This Row],[Application Date]]),1)</f>
        <v>45108</v>
      </c>
      <c r="AM1051" s="14">
        <f ca="1">IF(AND(tbl_LoanData[[#This Row],[Application Date]]&gt;=EOMONTH(TODAY(),-1)+1,tbl_LoanData[[#This Row],[Application Date]]&lt;=TODAY()),tbl_LoanData[[#This Row],[Loan Amount]],0)</f>
        <v>0</v>
      </c>
      <c r="AN1051" s="14">
        <f>tbl_LoanData[[#This Row],[Amount Paid]]-(Q1051-X1051)</f>
        <v>457428.72</v>
      </c>
      <c r="AO1051" s="14">
        <f>IF(tbl_LoanData[[#This Row],[Application Status]]="Approved",1,0)</f>
        <v>1</v>
      </c>
      <c r="AP1051" s="22" t="str">
        <f t="shared" ca="1" si="49"/>
        <v/>
      </c>
      <c r="AQ1051" s="22" t="str">
        <f t="shared" ca="1" si="50"/>
        <v/>
      </c>
    </row>
    <row r="1052" spans="1:43" ht="14.4" customHeight="1" x14ac:dyDescent="0.3">
      <c r="A1052" s="2" t="s">
        <v>2453</v>
      </c>
      <c r="B1052" s="2" t="s">
        <v>2454</v>
      </c>
      <c r="C1052" s="2" t="s">
        <v>240</v>
      </c>
      <c r="D1052" s="2" t="s">
        <v>189</v>
      </c>
      <c r="E1052" s="2" t="s">
        <v>102</v>
      </c>
      <c r="F1052" s="2">
        <v>37</v>
      </c>
      <c r="G1052" s="2" t="s">
        <v>83</v>
      </c>
      <c r="H1052" s="2" t="s">
        <v>372</v>
      </c>
      <c r="I1052" s="2" t="s">
        <v>43</v>
      </c>
      <c r="J1052" s="3">
        <v>45108</v>
      </c>
      <c r="K1052" s="3">
        <v>45127</v>
      </c>
      <c r="L1052" s="2" t="s">
        <v>37</v>
      </c>
      <c r="M1052" s="2" t="s">
        <v>104</v>
      </c>
      <c r="N1052" s="2" t="s">
        <v>192</v>
      </c>
      <c r="O1052" s="4">
        <v>83000</v>
      </c>
      <c r="P1052" s="4">
        <v>31400</v>
      </c>
      <c r="Q1052" s="4">
        <v>51600</v>
      </c>
      <c r="R1052" s="2">
        <v>48</v>
      </c>
      <c r="S1052" s="5">
        <v>6.01</v>
      </c>
      <c r="T1052" s="4">
        <v>1333.43</v>
      </c>
      <c r="U1052" s="2" t="s">
        <v>73</v>
      </c>
      <c r="V1052" s="2" t="s">
        <v>74</v>
      </c>
      <c r="W1052" s="4">
        <v>49336.91</v>
      </c>
      <c r="X1052" s="4">
        <v>14667.73</v>
      </c>
      <c r="Y1052" s="4">
        <v>64004.639999999999</v>
      </c>
      <c r="Z1052" s="2">
        <v>0</v>
      </c>
      <c r="AA1052" s="2" t="s">
        <v>56</v>
      </c>
      <c r="AB1052" s="2" t="s">
        <v>15733</v>
      </c>
      <c r="AC1052" s="2" t="s">
        <v>146</v>
      </c>
      <c r="AD1052" s="2" t="s">
        <v>76</v>
      </c>
      <c r="AE1052" s="5">
        <v>62.17</v>
      </c>
      <c r="AF1052" s="2">
        <v>0</v>
      </c>
      <c r="AG1052" s="2" t="s">
        <v>77</v>
      </c>
      <c r="AH1052" s="2">
        <v>19</v>
      </c>
      <c r="AI1052" s="6" t="str">
        <f t="shared" si="48"/>
        <v>35-44</v>
      </c>
      <c r="AJ1052" s="11">
        <f>YEAR(tbl_LoanData[[#This Row],[Application Date]])</f>
        <v>2023</v>
      </c>
      <c r="AK1052" s="11" t="str">
        <f>TEXT(tbl_LoanData[[#This Row],[Application Date]],"MMMM")</f>
        <v>July</v>
      </c>
      <c r="AL1052" s="12">
        <f>DATE(YEAR(tbl_LoanData[[#This Row],[Application Date]]),MONTH(tbl_LoanData[[#This Row],[Application Date]]),1)</f>
        <v>45108</v>
      </c>
      <c r="AM1052" s="14">
        <f ca="1">IF(AND(tbl_LoanData[[#This Row],[Application Date]]&gt;=EOMONTH(TODAY(),-1)+1,tbl_LoanData[[#This Row],[Application Date]]&lt;=TODAY()),tbl_LoanData[[#This Row],[Loan Amount]],0)</f>
        <v>0</v>
      </c>
      <c r="AN1052" s="14">
        <f>tbl_LoanData[[#This Row],[Amount Paid]]-(Q1052-X1052)</f>
        <v>12404.64</v>
      </c>
      <c r="AO1052" s="14">
        <f>IF(tbl_LoanData[[#This Row],[Application Status]]="Approved",1,0)</f>
        <v>1</v>
      </c>
      <c r="AP1052" s="22" t="str">
        <f t="shared" ca="1" si="49"/>
        <v/>
      </c>
      <c r="AQ1052" s="22" t="str">
        <f t="shared" ca="1" si="50"/>
        <v/>
      </c>
    </row>
    <row r="1053" spans="1:43" ht="14.4" customHeight="1" x14ac:dyDescent="0.3">
      <c r="A1053" s="2" t="s">
        <v>2455</v>
      </c>
      <c r="B1053" s="2" t="s">
        <v>2456</v>
      </c>
      <c r="C1053" s="2" t="s">
        <v>124</v>
      </c>
      <c r="D1053" s="2" t="s">
        <v>232</v>
      </c>
      <c r="E1053" s="2" t="s">
        <v>293</v>
      </c>
      <c r="F1053" s="2">
        <v>41</v>
      </c>
      <c r="G1053" s="2" t="s">
        <v>69</v>
      </c>
      <c r="H1053" s="2" t="s">
        <v>70</v>
      </c>
      <c r="I1053" s="2" t="s">
        <v>50</v>
      </c>
      <c r="J1053" s="3">
        <v>45136</v>
      </c>
      <c r="K1053" s="3"/>
      <c r="L1053" s="2" t="s">
        <v>37</v>
      </c>
      <c r="M1053" s="2" t="s">
        <v>199</v>
      </c>
      <c r="N1053" s="2" t="s">
        <v>319</v>
      </c>
      <c r="O1053" s="4">
        <v>81000</v>
      </c>
      <c r="P1053" s="4">
        <v>21000</v>
      </c>
      <c r="Q1053" s="4">
        <v>60000</v>
      </c>
      <c r="R1053" s="2">
        <v>12</v>
      </c>
      <c r="S1053" s="5">
        <v>11.66</v>
      </c>
      <c r="T1053" s="4">
        <v>5583</v>
      </c>
      <c r="U1053" s="2" t="s">
        <v>113</v>
      </c>
      <c r="V1053" s="2" t="s">
        <v>97</v>
      </c>
      <c r="W1053" s="4">
        <v>0</v>
      </c>
      <c r="X1053" s="4">
        <v>0</v>
      </c>
      <c r="Y1053" s="4">
        <v>66996</v>
      </c>
      <c r="Z1053" s="2">
        <v>0</v>
      </c>
      <c r="AA1053" s="2" t="s">
        <v>97</v>
      </c>
      <c r="AB1053" s="2" t="s">
        <v>15731</v>
      </c>
      <c r="AC1053" s="2" t="s">
        <v>75</v>
      </c>
      <c r="AD1053" s="2" t="s">
        <v>76</v>
      </c>
      <c r="AE1053" s="5">
        <v>74.069999999999993</v>
      </c>
      <c r="AF1053" s="2">
        <v>0</v>
      </c>
      <c r="AG1053" s="2" t="s">
        <v>97</v>
      </c>
      <c r="AH1053" s="2"/>
      <c r="AI1053" s="6" t="str">
        <f t="shared" si="48"/>
        <v>35-44</v>
      </c>
      <c r="AJ1053" s="11">
        <f>YEAR(tbl_LoanData[[#This Row],[Application Date]])</f>
        <v>2023</v>
      </c>
      <c r="AK1053" s="11" t="str">
        <f>TEXT(tbl_LoanData[[#This Row],[Application Date]],"MMMM")</f>
        <v>July</v>
      </c>
      <c r="AL1053" s="12">
        <f>DATE(YEAR(tbl_LoanData[[#This Row],[Application Date]]),MONTH(tbl_LoanData[[#This Row],[Application Date]]),1)</f>
        <v>45108</v>
      </c>
      <c r="AM1053" s="14">
        <f ca="1">IF(AND(tbl_LoanData[[#This Row],[Application Date]]&gt;=EOMONTH(TODAY(),-1)+1,tbl_LoanData[[#This Row],[Application Date]]&lt;=TODAY()),tbl_LoanData[[#This Row],[Loan Amount]],0)</f>
        <v>0</v>
      </c>
      <c r="AN1053" s="14">
        <f>tbl_LoanData[[#This Row],[Amount Paid]]-(Q1053-X1053)</f>
        <v>-60000</v>
      </c>
      <c r="AO1053" s="14">
        <f>IF(tbl_LoanData[[#This Row],[Application Status]]="Approved",1,0)</f>
        <v>0</v>
      </c>
      <c r="AP1053" s="22" t="str">
        <f t="shared" ca="1" si="49"/>
        <v/>
      </c>
      <c r="AQ1053" s="22" t="str">
        <f t="shared" ca="1" si="50"/>
        <v/>
      </c>
    </row>
    <row r="1054" spans="1:43" x14ac:dyDescent="0.3">
      <c r="A1054" s="2" t="s">
        <v>2529</v>
      </c>
      <c r="B1054" s="2" t="s">
        <v>2530</v>
      </c>
      <c r="C1054" s="2" t="s">
        <v>277</v>
      </c>
      <c r="D1054" s="2" t="s">
        <v>81</v>
      </c>
      <c r="E1054" s="2" t="s">
        <v>210</v>
      </c>
      <c r="F1054" s="2">
        <v>43</v>
      </c>
      <c r="G1054" s="2" t="s">
        <v>83</v>
      </c>
      <c r="H1054" s="2" t="s">
        <v>93</v>
      </c>
      <c r="I1054" s="2" t="s">
        <v>50</v>
      </c>
      <c r="J1054" s="3">
        <v>45136</v>
      </c>
      <c r="K1054" s="3">
        <v>45152</v>
      </c>
      <c r="L1054" s="2" t="s">
        <v>36</v>
      </c>
      <c r="M1054" s="2" t="s">
        <v>104</v>
      </c>
      <c r="N1054" s="2" t="s">
        <v>105</v>
      </c>
      <c r="O1054" s="4">
        <v>1836000</v>
      </c>
      <c r="P1054" s="4">
        <v>527700</v>
      </c>
      <c r="Q1054" s="4">
        <v>1308300</v>
      </c>
      <c r="R1054" s="2">
        <v>48</v>
      </c>
      <c r="S1054" s="5">
        <v>12.25</v>
      </c>
      <c r="T1054" s="4">
        <v>40611.81</v>
      </c>
      <c r="U1054" s="2" t="s">
        <v>73</v>
      </c>
      <c r="V1054" s="2" t="s">
        <v>74</v>
      </c>
      <c r="W1054" s="4">
        <v>1421413.35</v>
      </c>
      <c r="X1054" s="4">
        <v>527953.65</v>
      </c>
      <c r="Y1054" s="4">
        <v>1949367</v>
      </c>
      <c r="Z1054" s="2">
        <v>30</v>
      </c>
      <c r="AA1054" s="2" t="s">
        <v>57</v>
      </c>
      <c r="AB1054" s="2" t="s">
        <v>15728</v>
      </c>
      <c r="AC1054" s="2" t="s">
        <v>213</v>
      </c>
      <c r="AD1054" s="2" t="s">
        <v>76</v>
      </c>
      <c r="AE1054" s="5">
        <v>71.260000000000005</v>
      </c>
      <c r="AF1054" s="2">
        <v>1</v>
      </c>
      <c r="AG1054" s="2" t="s">
        <v>77</v>
      </c>
      <c r="AH1054" s="2">
        <v>16</v>
      </c>
      <c r="AI1054" s="6" t="str">
        <f t="shared" si="48"/>
        <v>35-44</v>
      </c>
      <c r="AJ1054" s="11">
        <f>YEAR(tbl_LoanData[[#This Row],[Application Date]])</f>
        <v>2023</v>
      </c>
      <c r="AK1054" s="11" t="str">
        <f>TEXT(tbl_LoanData[[#This Row],[Application Date]],"MMMM")</f>
        <v>July</v>
      </c>
      <c r="AL1054" s="12">
        <f>DATE(YEAR(tbl_LoanData[[#This Row],[Application Date]]),MONTH(tbl_LoanData[[#This Row],[Application Date]]),1)</f>
        <v>45108</v>
      </c>
      <c r="AM1054" s="14">
        <f ca="1">IF(AND(tbl_LoanData[[#This Row],[Application Date]]&gt;=EOMONTH(TODAY(),-1)+1,tbl_LoanData[[#This Row],[Application Date]]&lt;=TODAY()),tbl_LoanData[[#This Row],[Loan Amount]],0)</f>
        <v>0</v>
      </c>
      <c r="AN1054" s="14">
        <f>tbl_LoanData[[#This Row],[Amount Paid]]-(Q1054-X1054)</f>
        <v>641067.00000000012</v>
      </c>
      <c r="AO1054" s="14">
        <f>IF(tbl_LoanData[[#This Row],[Application Status]]="Approved",1,0)</f>
        <v>1</v>
      </c>
      <c r="AP1054" s="22" t="str">
        <f t="shared" ca="1" si="49"/>
        <v/>
      </c>
      <c r="AQ1054" s="22" t="str">
        <f t="shared" ca="1" si="50"/>
        <v/>
      </c>
    </row>
    <row r="1055" spans="1:43" ht="14.4" customHeight="1" x14ac:dyDescent="0.3">
      <c r="A1055" s="2" t="s">
        <v>2641</v>
      </c>
      <c r="B1055" s="2" t="s">
        <v>2642</v>
      </c>
      <c r="C1055" s="2" t="s">
        <v>80</v>
      </c>
      <c r="D1055" s="2" t="s">
        <v>82</v>
      </c>
      <c r="E1055" s="2" t="s">
        <v>91</v>
      </c>
      <c r="F1055" s="2">
        <v>30</v>
      </c>
      <c r="G1055" s="2" t="s">
        <v>83</v>
      </c>
      <c r="H1055" s="2" t="s">
        <v>217</v>
      </c>
      <c r="I1055" s="2" t="s">
        <v>46</v>
      </c>
      <c r="J1055" s="3">
        <v>45115</v>
      </c>
      <c r="K1055" s="3">
        <v>45123</v>
      </c>
      <c r="L1055" s="2" t="s">
        <v>39</v>
      </c>
      <c r="M1055" s="2" t="s">
        <v>157</v>
      </c>
      <c r="N1055" s="2" t="s">
        <v>158</v>
      </c>
      <c r="O1055" s="4">
        <v>1700000</v>
      </c>
      <c r="P1055" s="4">
        <v>494400</v>
      </c>
      <c r="Q1055" s="4">
        <v>1205600</v>
      </c>
      <c r="R1055" s="2">
        <v>12</v>
      </c>
      <c r="S1055" s="5">
        <v>11.56</v>
      </c>
      <c r="T1055" s="4">
        <v>112080.61</v>
      </c>
      <c r="U1055" s="2" t="s">
        <v>73</v>
      </c>
      <c r="V1055" s="2" t="s">
        <v>33</v>
      </c>
      <c r="W1055" s="4">
        <v>1344967.36</v>
      </c>
      <c r="X1055" s="4">
        <v>0</v>
      </c>
      <c r="Y1055" s="4">
        <v>1344967.36</v>
      </c>
      <c r="Z1055" s="2">
        <v>0</v>
      </c>
      <c r="AA1055" s="2" t="s">
        <v>56</v>
      </c>
      <c r="AB1055" s="2" t="s">
        <v>15734</v>
      </c>
      <c r="AC1055" s="2" t="s">
        <v>75</v>
      </c>
      <c r="AD1055" s="2" t="s">
        <v>76</v>
      </c>
      <c r="AE1055" s="5">
        <v>70.92</v>
      </c>
      <c r="AF1055" s="2">
        <v>0</v>
      </c>
      <c r="AG1055" s="2" t="s">
        <v>77</v>
      </c>
      <c r="AH1055" s="2">
        <v>8</v>
      </c>
      <c r="AI1055" s="6" t="str">
        <f t="shared" si="48"/>
        <v>25-34</v>
      </c>
      <c r="AJ1055" s="11">
        <f>YEAR(tbl_LoanData[[#This Row],[Application Date]])</f>
        <v>2023</v>
      </c>
      <c r="AK1055" s="11" t="str">
        <f>TEXT(tbl_LoanData[[#This Row],[Application Date]],"MMMM")</f>
        <v>July</v>
      </c>
      <c r="AL1055" s="12">
        <f>DATE(YEAR(tbl_LoanData[[#This Row],[Application Date]]),MONTH(tbl_LoanData[[#This Row],[Application Date]]),1)</f>
        <v>45108</v>
      </c>
      <c r="AM1055" s="14">
        <f ca="1">IF(AND(tbl_LoanData[[#This Row],[Application Date]]&gt;=EOMONTH(TODAY(),-1)+1,tbl_LoanData[[#This Row],[Application Date]]&lt;=TODAY()),tbl_LoanData[[#This Row],[Loan Amount]],0)</f>
        <v>0</v>
      </c>
      <c r="AN1055" s="14">
        <f>tbl_LoanData[[#This Row],[Amount Paid]]-(Q1055-X1055)</f>
        <v>139367.3600000001</v>
      </c>
      <c r="AO1055" s="14">
        <f>IF(tbl_LoanData[[#This Row],[Application Status]]="Approved",1,0)</f>
        <v>1</v>
      </c>
      <c r="AP1055" s="22" t="str">
        <f t="shared" ca="1" si="49"/>
        <v/>
      </c>
      <c r="AQ1055" s="22" t="str">
        <f t="shared" ca="1" si="50"/>
        <v/>
      </c>
    </row>
    <row r="1056" spans="1:43" ht="14.4" customHeight="1" x14ac:dyDescent="0.3">
      <c r="A1056" s="2" t="s">
        <v>2673</v>
      </c>
      <c r="B1056" s="2" t="s">
        <v>2674</v>
      </c>
      <c r="C1056" s="2" t="s">
        <v>292</v>
      </c>
      <c r="D1056" s="2" t="s">
        <v>118</v>
      </c>
      <c r="E1056" s="2" t="s">
        <v>67</v>
      </c>
      <c r="F1056" s="2">
        <v>39</v>
      </c>
      <c r="G1056" s="2" t="s">
        <v>83</v>
      </c>
      <c r="H1056" s="2" t="s">
        <v>228</v>
      </c>
      <c r="I1056" s="2" t="s">
        <v>43</v>
      </c>
      <c r="J1056" s="3">
        <v>45116</v>
      </c>
      <c r="K1056" s="3">
        <v>45122</v>
      </c>
      <c r="L1056" s="2" t="s">
        <v>39</v>
      </c>
      <c r="M1056" s="2" t="s">
        <v>85</v>
      </c>
      <c r="N1056" s="2" t="s">
        <v>178</v>
      </c>
      <c r="O1056" s="4">
        <v>2581000</v>
      </c>
      <c r="P1056" s="4">
        <v>979400</v>
      </c>
      <c r="Q1056" s="4">
        <v>1601600</v>
      </c>
      <c r="R1056" s="2">
        <v>12</v>
      </c>
      <c r="S1056" s="5">
        <v>7.75</v>
      </c>
      <c r="T1056" s="4">
        <v>143810.32999999999</v>
      </c>
      <c r="U1056" s="2" t="s">
        <v>73</v>
      </c>
      <c r="V1056" s="2" t="s">
        <v>33</v>
      </c>
      <c r="W1056" s="4">
        <v>1725724</v>
      </c>
      <c r="X1056" s="4">
        <v>0</v>
      </c>
      <c r="Y1056" s="4">
        <v>1725724</v>
      </c>
      <c r="Z1056" s="2">
        <v>0</v>
      </c>
      <c r="AA1056" s="2" t="s">
        <v>56</v>
      </c>
      <c r="AB1056" s="2" t="s">
        <v>15730</v>
      </c>
      <c r="AC1056" s="2" t="s">
        <v>332</v>
      </c>
      <c r="AD1056" s="2" t="s">
        <v>76</v>
      </c>
      <c r="AE1056" s="5">
        <v>62.05</v>
      </c>
      <c r="AF1056" s="2">
        <v>0</v>
      </c>
      <c r="AG1056" s="2" t="s">
        <v>77</v>
      </c>
      <c r="AH1056" s="2">
        <v>6</v>
      </c>
      <c r="AI1056" s="6" t="str">
        <f t="shared" si="48"/>
        <v>35-44</v>
      </c>
      <c r="AJ1056" s="11">
        <f>YEAR(tbl_LoanData[[#This Row],[Application Date]])</f>
        <v>2023</v>
      </c>
      <c r="AK1056" s="11" t="str">
        <f>TEXT(tbl_LoanData[[#This Row],[Application Date]],"MMMM")</f>
        <v>July</v>
      </c>
      <c r="AL1056" s="12">
        <f>DATE(YEAR(tbl_LoanData[[#This Row],[Application Date]]),MONTH(tbl_LoanData[[#This Row],[Application Date]]),1)</f>
        <v>45108</v>
      </c>
      <c r="AM1056" s="14">
        <f ca="1">IF(AND(tbl_LoanData[[#This Row],[Application Date]]&gt;=EOMONTH(TODAY(),-1)+1,tbl_LoanData[[#This Row],[Application Date]]&lt;=TODAY()),tbl_LoanData[[#This Row],[Loan Amount]],0)</f>
        <v>0</v>
      </c>
      <c r="AN1056" s="14">
        <f>tbl_LoanData[[#This Row],[Amount Paid]]-(Q1056-X1056)</f>
        <v>124124</v>
      </c>
      <c r="AO1056" s="14">
        <f>IF(tbl_LoanData[[#This Row],[Application Status]]="Approved",1,0)</f>
        <v>1</v>
      </c>
      <c r="AP1056" s="22" t="str">
        <f t="shared" ca="1" si="49"/>
        <v/>
      </c>
      <c r="AQ1056" s="22" t="str">
        <f t="shared" ca="1" si="50"/>
        <v/>
      </c>
    </row>
    <row r="1057" spans="1:43" ht="14.4" customHeight="1" x14ac:dyDescent="0.3">
      <c r="A1057" s="2" t="s">
        <v>2675</v>
      </c>
      <c r="B1057" s="2" t="s">
        <v>2676</v>
      </c>
      <c r="C1057" s="2" t="s">
        <v>560</v>
      </c>
      <c r="D1057" s="2" t="s">
        <v>232</v>
      </c>
      <c r="E1057" s="2" t="s">
        <v>102</v>
      </c>
      <c r="F1057" s="2">
        <v>56</v>
      </c>
      <c r="G1057" s="2" t="s">
        <v>69</v>
      </c>
      <c r="H1057" s="2" t="s">
        <v>250</v>
      </c>
      <c r="I1057" s="2" t="s">
        <v>52</v>
      </c>
      <c r="J1057" s="3">
        <v>45108</v>
      </c>
      <c r="K1057" s="3">
        <v>45126</v>
      </c>
      <c r="L1057" s="2" t="s">
        <v>37</v>
      </c>
      <c r="M1057" s="2" t="s">
        <v>94</v>
      </c>
      <c r="N1057" s="2" t="s">
        <v>568</v>
      </c>
      <c r="O1057" s="4">
        <v>122000</v>
      </c>
      <c r="P1057" s="4">
        <v>38700</v>
      </c>
      <c r="Q1057" s="4">
        <v>83300</v>
      </c>
      <c r="R1057" s="2">
        <v>60</v>
      </c>
      <c r="S1057" s="5">
        <v>11.43</v>
      </c>
      <c r="T1057" s="4">
        <v>2181.77</v>
      </c>
      <c r="U1057" s="2" t="s">
        <v>73</v>
      </c>
      <c r="V1057" s="2" t="s">
        <v>74</v>
      </c>
      <c r="W1057" s="4">
        <v>74180.179999999993</v>
      </c>
      <c r="X1057" s="4">
        <v>56725.77</v>
      </c>
      <c r="Y1057" s="4">
        <v>130905.95</v>
      </c>
      <c r="Z1057" s="2">
        <v>96</v>
      </c>
      <c r="AA1057" s="2" t="s">
        <v>60</v>
      </c>
      <c r="AB1057" s="2" t="s">
        <v>15731</v>
      </c>
      <c r="AC1057" s="2" t="s">
        <v>146</v>
      </c>
      <c r="AD1057" s="2" t="s">
        <v>76</v>
      </c>
      <c r="AE1057" s="5">
        <v>68.28</v>
      </c>
      <c r="AF1057" s="2">
        <v>3</v>
      </c>
      <c r="AG1057" s="2" t="s">
        <v>130</v>
      </c>
      <c r="AH1057" s="2">
        <v>18</v>
      </c>
      <c r="AI1057" s="6" t="str">
        <f t="shared" si="48"/>
        <v>55-64</v>
      </c>
      <c r="AJ1057" s="11">
        <f>YEAR(tbl_LoanData[[#This Row],[Application Date]])</f>
        <v>2023</v>
      </c>
      <c r="AK1057" s="11" t="str">
        <f>TEXT(tbl_LoanData[[#This Row],[Application Date]],"MMMM")</f>
        <v>July</v>
      </c>
      <c r="AL1057" s="12">
        <f>DATE(YEAR(tbl_LoanData[[#This Row],[Application Date]]),MONTH(tbl_LoanData[[#This Row],[Application Date]]),1)</f>
        <v>45108</v>
      </c>
      <c r="AM1057" s="14">
        <f ca="1">IF(AND(tbl_LoanData[[#This Row],[Application Date]]&gt;=EOMONTH(TODAY(),-1)+1,tbl_LoanData[[#This Row],[Application Date]]&lt;=TODAY()),tbl_LoanData[[#This Row],[Loan Amount]],0)</f>
        <v>0</v>
      </c>
      <c r="AN1057" s="14">
        <f>tbl_LoanData[[#This Row],[Amount Paid]]-(Q1057-X1057)</f>
        <v>47605.94999999999</v>
      </c>
      <c r="AO1057" s="14">
        <f>IF(tbl_LoanData[[#This Row],[Application Status]]="Approved",1,0)</f>
        <v>1</v>
      </c>
      <c r="AP1057" s="22" t="str">
        <f t="shared" ca="1" si="49"/>
        <v/>
      </c>
      <c r="AQ1057" s="22" t="str">
        <f t="shared" ca="1" si="50"/>
        <v/>
      </c>
    </row>
    <row r="1058" spans="1:43" x14ac:dyDescent="0.3">
      <c r="A1058" s="2" t="s">
        <v>2713</v>
      </c>
      <c r="B1058" s="2" t="s">
        <v>2714</v>
      </c>
      <c r="C1058" s="2" t="s">
        <v>133</v>
      </c>
      <c r="D1058" s="2" t="s">
        <v>176</v>
      </c>
      <c r="E1058" s="2" t="s">
        <v>210</v>
      </c>
      <c r="F1058" s="2">
        <v>42</v>
      </c>
      <c r="G1058" s="2" t="s">
        <v>69</v>
      </c>
      <c r="H1058" s="2" t="s">
        <v>516</v>
      </c>
      <c r="I1058" s="2" t="s">
        <v>53</v>
      </c>
      <c r="J1058" s="3">
        <v>45130</v>
      </c>
      <c r="K1058" s="3">
        <v>45148</v>
      </c>
      <c r="L1058" s="2" t="s">
        <v>40</v>
      </c>
      <c r="M1058" s="2" t="s">
        <v>85</v>
      </c>
      <c r="N1058" s="2" t="s">
        <v>270</v>
      </c>
      <c r="O1058" s="4">
        <v>1196000</v>
      </c>
      <c r="P1058" s="4">
        <v>234100</v>
      </c>
      <c r="Q1058" s="4">
        <v>961900</v>
      </c>
      <c r="R1058" s="2">
        <v>24</v>
      </c>
      <c r="S1058" s="5">
        <v>6.16</v>
      </c>
      <c r="T1058" s="4">
        <v>45016.92</v>
      </c>
      <c r="U1058" s="2" t="s">
        <v>73</v>
      </c>
      <c r="V1058" s="2" t="s">
        <v>33</v>
      </c>
      <c r="W1058" s="4">
        <v>1080406.08</v>
      </c>
      <c r="X1058" s="4">
        <v>0</v>
      </c>
      <c r="Y1058" s="4">
        <v>1080406.08</v>
      </c>
      <c r="Z1058" s="2">
        <v>0</v>
      </c>
      <c r="AA1058" s="2" t="s">
        <v>56</v>
      </c>
      <c r="AB1058" s="2" t="s">
        <v>15732</v>
      </c>
      <c r="AC1058" s="2" t="s">
        <v>332</v>
      </c>
      <c r="AD1058" s="2" t="s">
        <v>76</v>
      </c>
      <c r="AE1058" s="5">
        <v>80.430000000000007</v>
      </c>
      <c r="AF1058" s="2">
        <v>0</v>
      </c>
      <c r="AG1058" s="2" t="s">
        <v>77</v>
      </c>
      <c r="AH1058" s="2">
        <v>18</v>
      </c>
      <c r="AI1058" s="6" t="str">
        <f t="shared" si="48"/>
        <v>35-44</v>
      </c>
      <c r="AJ1058" s="11">
        <f>YEAR(tbl_LoanData[[#This Row],[Application Date]])</f>
        <v>2023</v>
      </c>
      <c r="AK1058" s="11" t="str">
        <f>TEXT(tbl_LoanData[[#This Row],[Application Date]],"MMMM")</f>
        <v>July</v>
      </c>
      <c r="AL1058" s="12">
        <f>DATE(YEAR(tbl_LoanData[[#This Row],[Application Date]]),MONTH(tbl_LoanData[[#This Row],[Application Date]]),1)</f>
        <v>45108</v>
      </c>
      <c r="AM1058" s="14">
        <f ca="1">IF(AND(tbl_LoanData[[#This Row],[Application Date]]&gt;=EOMONTH(TODAY(),-1)+1,tbl_LoanData[[#This Row],[Application Date]]&lt;=TODAY()),tbl_LoanData[[#This Row],[Loan Amount]],0)</f>
        <v>0</v>
      </c>
      <c r="AN1058" s="14">
        <f>tbl_LoanData[[#This Row],[Amount Paid]]-(Q1058-X1058)</f>
        <v>118506.08000000007</v>
      </c>
      <c r="AO1058" s="14">
        <f>IF(tbl_LoanData[[#This Row],[Application Status]]="Approved",1,0)</f>
        <v>1</v>
      </c>
      <c r="AP1058" s="22" t="str">
        <f t="shared" ca="1" si="49"/>
        <v/>
      </c>
      <c r="AQ1058" s="22" t="str">
        <f t="shared" ca="1" si="50"/>
        <v/>
      </c>
    </row>
    <row r="1059" spans="1:43" x14ac:dyDescent="0.3">
      <c r="A1059" s="2" t="s">
        <v>2745</v>
      </c>
      <c r="B1059" s="2" t="s">
        <v>2746</v>
      </c>
      <c r="C1059" s="2" t="s">
        <v>338</v>
      </c>
      <c r="D1059" s="2" t="s">
        <v>134</v>
      </c>
      <c r="E1059" s="2" t="s">
        <v>67</v>
      </c>
      <c r="F1059" s="2">
        <v>32</v>
      </c>
      <c r="G1059" s="2" t="s">
        <v>83</v>
      </c>
      <c r="H1059" s="2" t="s">
        <v>166</v>
      </c>
      <c r="I1059" s="2" t="s">
        <v>46</v>
      </c>
      <c r="J1059" s="3">
        <v>45134</v>
      </c>
      <c r="K1059" s="3">
        <v>45147</v>
      </c>
      <c r="L1059" s="2" t="s">
        <v>36</v>
      </c>
      <c r="M1059" s="2" t="s">
        <v>111</v>
      </c>
      <c r="N1059" s="2" t="s">
        <v>350</v>
      </c>
      <c r="O1059" s="4">
        <v>1968000</v>
      </c>
      <c r="P1059" s="4">
        <v>685600</v>
      </c>
      <c r="Q1059" s="4">
        <v>1282400</v>
      </c>
      <c r="R1059" s="2">
        <v>48</v>
      </c>
      <c r="S1059" s="5">
        <v>10.18</v>
      </c>
      <c r="T1059" s="4">
        <v>37595.69</v>
      </c>
      <c r="U1059" s="2" t="s">
        <v>73</v>
      </c>
      <c r="V1059" s="2" t="s">
        <v>74</v>
      </c>
      <c r="W1059" s="4">
        <v>1353444.84</v>
      </c>
      <c r="X1059" s="4">
        <v>451148.44</v>
      </c>
      <c r="Y1059" s="4">
        <v>1804593.28</v>
      </c>
      <c r="Z1059" s="2">
        <v>0</v>
      </c>
      <c r="AA1059" s="2" t="s">
        <v>56</v>
      </c>
      <c r="AB1059" s="2" t="s">
        <v>15732</v>
      </c>
      <c r="AC1059" s="2" t="s">
        <v>146</v>
      </c>
      <c r="AD1059" s="2" t="s">
        <v>76</v>
      </c>
      <c r="AE1059" s="5">
        <v>65.16</v>
      </c>
      <c r="AF1059" s="2">
        <v>0</v>
      </c>
      <c r="AG1059" s="2" t="s">
        <v>77</v>
      </c>
      <c r="AH1059" s="2">
        <v>13</v>
      </c>
      <c r="AI1059" s="6" t="str">
        <f t="shared" si="48"/>
        <v>25-34</v>
      </c>
      <c r="AJ1059" s="11">
        <f>YEAR(tbl_LoanData[[#This Row],[Application Date]])</f>
        <v>2023</v>
      </c>
      <c r="AK1059" s="11" t="str">
        <f>TEXT(tbl_LoanData[[#This Row],[Application Date]],"MMMM")</f>
        <v>July</v>
      </c>
      <c r="AL1059" s="12">
        <f>DATE(YEAR(tbl_LoanData[[#This Row],[Application Date]]),MONTH(tbl_LoanData[[#This Row],[Application Date]]),1)</f>
        <v>45108</v>
      </c>
      <c r="AM1059" s="14">
        <f ca="1">IF(AND(tbl_LoanData[[#This Row],[Application Date]]&gt;=EOMONTH(TODAY(),-1)+1,tbl_LoanData[[#This Row],[Application Date]]&lt;=TODAY()),tbl_LoanData[[#This Row],[Loan Amount]],0)</f>
        <v>0</v>
      </c>
      <c r="AN1059" s="14">
        <f>tbl_LoanData[[#This Row],[Amount Paid]]-(Q1059-X1059)</f>
        <v>522193.28</v>
      </c>
      <c r="AO1059" s="14">
        <f>IF(tbl_LoanData[[#This Row],[Application Status]]="Approved",1,0)</f>
        <v>1</v>
      </c>
      <c r="AP1059" s="22" t="str">
        <f t="shared" ca="1" si="49"/>
        <v/>
      </c>
      <c r="AQ1059" s="22" t="str">
        <f t="shared" ca="1" si="50"/>
        <v/>
      </c>
    </row>
    <row r="1060" spans="1:43" x14ac:dyDescent="0.3">
      <c r="A1060" s="2" t="s">
        <v>2821</v>
      </c>
      <c r="B1060" s="2" t="s">
        <v>2822</v>
      </c>
      <c r="C1060" s="2" t="s">
        <v>482</v>
      </c>
      <c r="D1060" s="2" t="s">
        <v>161</v>
      </c>
      <c r="E1060" s="2" t="s">
        <v>67</v>
      </c>
      <c r="F1060" s="2">
        <v>28</v>
      </c>
      <c r="G1060" s="2" t="s">
        <v>69</v>
      </c>
      <c r="H1060" s="2" t="s">
        <v>177</v>
      </c>
      <c r="I1060" s="2" t="s">
        <v>43</v>
      </c>
      <c r="J1060" s="3">
        <v>45119</v>
      </c>
      <c r="K1060" s="3">
        <v>45138</v>
      </c>
      <c r="L1060" s="2" t="s">
        <v>40</v>
      </c>
      <c r="M1060" s="2" t="s">
        <v>94</v>
      </c>
      <c r="N1060" s="2" t="s">
        <v>4</v>
      </c>
      <c r="O1060" s="4">
        <v>1239000</v>
      </c>
      <c r="P1060" s="4">
        <v>284400</v>
      </c>
      <c r="Q1060" s="4">
        <v>954600</v>
      </c>
      <c r="R1060" s="2">
        <v>36</v>
      </c>
      <c r="S1060" s="5">
        <v>6.27</v>
      </c>
      <c r="T1060" s="4">
        <v>31504.45</v>
      </c>
      <c r="U1060" s="2" t="s">
        <v>73</v>
      </c>
      <c r="V1060" s="2" t="s">
        <v>33</v>
      </c>
      <c r="W1060" s="4">
        <v>1134160.26</v>
      </c>
      <c r="X1060" s="4">
        <v>0</v>
      </c>
      <c r="Y1060" s="4">
        <v>1134160.26</v>
      </c>
      <c r="Z1060" s="2">
        <v>0</v>
      </c>
      <c r="AA1060" s="2" t="s">
        <v>56</v>
      </c>
      <c r="AB1060" s="2" t="s">
        <v>15730</v>
      </c>
      <c r="AC1060" s="2" t="s">
        <v>129</v>
      </c>
      <c r="AD1060" s="2" t="s">
        <v>76</v>
      </c>
      <c r="AE1060" s="5">
        <v>77.05</v>
      </c>
      <c r="AF1060" s="2">
        <v>0</v>
      </c>
      <c r="AG1060" s="2" t="s">
        <v>77</v>
      </c>
      <c r="AH1060" s="2">
        <v>19</v>
      </c>
      <c r="AI1060" s="6" t="str">
        <f t="shared" si="48"/>
        <v>25-34</v>
      </c>
      <c r="AJ1060" s="11">
        <f>YEAR(tbl_LoanData[[#This Row],[Application Date]])</f>
        <v>2023</v>
      </c>
      <c r="AK1060" s="11" t="str">
        <f>TEXT(tbl_LoanData[[#This Row],[Application Date]],"MMMM")</f>
        <v>July</v>
      </c>
      <c r="AL1060" s="12">
        <f>DATE(YEAR(tbl_LoanData[[#This Row],[Application Date]]),MONTH(tbl_LoanData[[#This Row],[Application Date]]),1)</f>
        <v>45108</v>
      </c>
      <c r="AM1060" s="14">
        <f ca="1">IF(AND(tbl_LoanData[[#This Row],[Application Date]]&gt;=EOMONTH(TODAY(),-1)+1,tbl_LoanData[[#This Row],[Application Date]]&lt;=TODAY()),tbl_LoanData[[#This Row],[Loan Amount]],0)</f>
        <v>0</v>
      </c>
      <c r="AN1060" s="14">
        <f>tbl_LoanData[[#This Row],[Amount Paid]]-(Q1060-X1060)</f>
        <v>179560.26</v>
      </c>
      <c r="AO1060" s="14">
        <f>IF(tbl_LoanData[[#This Row],[Application Status]]="Approved",1,0)</f>
        <v>1</v>
      </c>
      <c r="AP1060" s="22" t="str">
        <f t="shared" ca="1" si="49"/>
        <v/>
      </c>
      <c r="AQ1060" s="22" t="str">
        <f t="shared" ca="1" si="50"/>
        <v/>
      </c>
    </row>
    <row r="1061" spans="1:43" ht="14.4" customHeight="1" x14ac:dyDescent="0.3">
      <c r="A1061" s="2" t="s">
        <v>2963</v>
      </c>
      <c r="B1061" s="2" t="s">
        <v>2964</v>
      </c>
      <c r="C1061" s="2" t="s">
        <v>390</v>
      </c>
      <c r="D1061" s="2" t="s">
        <v>161</v>
      </c>
      <c r="E1061" s="2" t="s">
        <v>465</v>
      </c>
      <c r="F1061" s="2">
        <v>49</v>
      </c>
      <c r="G1061" s="2" t="s">
        <v>83</v>
      </c>
      <c r="H1061" s="2" t="s">
        <v>110</v>
      </c>
      <c r="I1061" s="2" t="s">
        <v>46</v>
      </c>
      <c r="J1061" s="3">
        <v>45125</v>
      </c>
      <c r="K1061" s="3">
        <v>45144</v>
      </c>
      <c r="L1061" s="2" t="s">
        <v>40</v>
      </c>
      <c r="M1061" s="2" t="s">
        <v>111</v>
      </c>
      <c r="N1061" s="2" t="s">
        <v>120</v>
      </c>
      <c r="O1061" s="4">
        <v>905000</v>
      </c>
      <c r="P1061" s="4">
        <v>196400</v>
      </c>
      <c r="Q1061" s="4">
        <v>708600</v>
      </c>
      <c r="R1061" s="2">
        <v>48</v>
      </c>
      <c r="S1061" s="5">
        <v>9.3000000000000007</v>
      </c>
      <c r="T1061" s="4">
        <v>20254.150000000001</v>
      </c>
      <c r="U1061" s="2" t="s">
        <v>73</v>
      </c>
      <c r="V1061" s="2" t="s">
        <v>35</v>
      </c>
      <c r="W1061" s="4">
        <v>546862.05000000005</v>
      </c>
      <c r="X1061" s="4">
        <v>425337.15</v>
      </c>
      <c r="Y1061" s="4">
        <v>972199.2</v>
      </c>
      <c r="Z1061" s="2">
        <v>252</v>
      </c>
      <c r="AA1061" s="2" t="s">
        <v>60</v>
      </c>
      <c r="AB1061" s="2" t="s">
        <v>15731</v>
      </c>
      <c r="AC1061" s="2" t="s">
        <v>121</v>
      </c>
      <c r="AD1061" s="2" t="s">
        <v>76</v>
      </c>
      <c r="AE1061" s="5">
        <v>78.3</v>
      </c>
      <c r="AF1061" s="2">
        <v>8</v>
      </c>
      <c r="AG1061" s="2" t="s">
        <v>130</v>
      </c>
      <c r="AH1061" s="2">
        <v>19</v>
      </c>
      <c r="AI1061" s="6" t="str">
        <f t="shared" si="48"/>
        <v>45-54</v>
      </c>
      <c r="AJ1061" s="11">
        <f>YEAR(tbl_LoanData[[#This Row],[Application Date]])</f>
        <v>2023</v>
      </c>
      <c r="AK1061" s="11" t="str">
        <f>TEXT(tbl_LoanData[[#This Row],[Application Date]],"MMMM")</f>
        <v>July</v>
      </c>
      <c r="AL1061" s="12">
        <f>DATE(YEAR(tbl_LoanData[[#This Row],[Application Date]]),MONTH(tbl_LoanData[[#This Row],[Application Date]]),1)</f>
        <v>45108</v>
      </c>
      <c r="AM1061" s="14">
        <f ca="1">IF(AND(tbl_LoanData[[#This Row],[Application Date]]&gt;=EOMONTH(TODAY(),-1)+1,tbl_LoanData[[#This Row],[Application Date]]&lt;=TODAY()),tbl_LoanData[[#This Row],[Loan Amount]],0)</f>
        <v>0</v>
      </c>
      <c r="AN1061" s="14">
        <f>tbl_LoanData[[#This Row],[Amount Paid]]-(Q1061-X1061)</f>
        <v>263599.20000000007</v>
      </c>
      <c r="AO1061" s="14">
        <f>IF(tbl_LoanData[[#This Row],[Application Status]]="Approved",1,0)</f>
        <v>1</v>
      </c>
      <c r="AP1061" s="22" t="str">
        <f t="shared" ca="1" si="49"/>
        <v/>
      </c>
      <c r="AQ1061" s="22" t="str">
        <f t="shared" ca="1" si="50"/>
        <v/>
      </c>
    </row>
    <row r="1062" spans="1:43" ht="14.4" customHeight="1" x14ac:dyDescent="0.3">
      <c r="A1062" s="2" t="s">
        <v>3037</v>
      </c>
      <c r="B1062" s="2" t="s">
        <v>3038</v>
      </c>
      <c r="C1062" s="2" t="s">
        <v>1102</v>
      </c>
      <c r="D1062" s="2" t="s">
        <v>81</v>
      </c>
      <c r="E1062" s="2" t="s">
        <v>150</v>
      </c>
      <c r="F1062" s="2">
        <v>54</v>
      </c>
      <c r="G1062" s="2" t="s">
        <v>69</v>
      </c>
      <c r="H1062" s="2" t="s">
        <v>151</v>
      </c>
      <c r="I1062" s="2" t="s">
        <v>46</v>
      </c>
      <c r="J1062" s="3">
        <v>45127</v>
      </c>
      <c r="K1062" s="3">
        <v>45147</v>
      </c>
      <c r="L1062" s="2" t="s">
        <v>38</v>
      </c>
      <c r="M1062" s="2" t="s">
        <v>144</v>
      </c>
      <c r="N1062" s="2" t="s">
        <v>382</v>
      </c>
      <c r="O1062" s="4">
        <v>1122000</v>
      </c>
      <c r="P1062" s="4">
        <v>232200</v>
      </c>
      <c r="Q1062" s="4">
        <v>889800</v>
      </c>
      <c r="R1062" s="2">
        <v>36</v>
      </c>
      <c r="S1062" s="5">
        <v>14.95</v>
      </c>
      <c r="T1062" s="4">
        <v>35802.089999999997</v>
      </c>
      <c r="U1062" s="2" t="s">
        <v>73</v>
      </c>
      <c r="V1062" s="2" t="s">
        <v>33</v>
      </c>
      <c r="W1062" s="4">
        <v>1288875.3</v>
      </c>
      <c r="X1062" s="4">
        <v>0</v>
      </c>
      <c r="Y1062" s="4">
        <v>1288875.3</v>
      </c>
      <c r="Z1062" s="2">
        <v>0</v>
      </c>
      <c r="AA1062" s="2" t="s">
        <v>56</v>
      </c>
      <c r="AB1062" s="2" t="s">
        <v>15729</v>
      </c>
      <c r="AC1062" s="2" t="s">
        <v>129</v>
      </c>
      <c r="AD1062" s="2" t="s">
        <v>76</v>
      </c>
      <c r="AE1062" s="5">
        <v>79.3</v>
      </c>
      <c r="AF1062" s="2">
        <v>0</v>
      </c>
      <c r="AG1062" s="2" t="s">
        <v>77</v>
      </c>
      <c r="AH1062" s="2">
        <v>20</v>
      </c>
      <c r="AI1062" s="6" t="str">
        <f t="shared" si="48"/>
        <v>45-54</v>
      </c>
      <c r="AJ1062" s="11">
        <f>YEAR(tbl_LoanData[[#This Row],[Application Date]])</f>
        <v>2023</v>
      </c>
      <c r="AK1062" s="11" t="str">
        <f>TEXT(tbl_LoanData[[#This Row],[Application Date]],"MMMM")</f>
        <v>July</v>
      </c>
      <c r="AL1062" s="12">
        <f>DATE(YEAR(tbl_LoanData[[#This Row],[Application Date]]),MONTH(tbl_LoanData[[#This Row],[Application Date]]),1)</f>
        <v>45108</v>
      </c>
      <c r="AM1062" s="14">
        <f ca="1">IF(AND(tbl_LoanData[[#This Row],[Application Date]]&gt;=EOMONTH(TODAY(),-1)+1,tbl_LoanData[[#This Row],[Application Date]]&lt;=TODAY()),tbl_LoanData[[#This Row],[Loan Amount]],0)</f>
        <v>0</v>
      </c>
      <c r="AN1062" s="14">
        <f>tbl_LoanData[[#This Row],[Amount Paid]]-(Q1062-X1062)</f>
        <v>399075.30000000005</v>
      </c>
      <c r="AO1062" s="14">
        <f>IF(tbl_LoanData[[#This Row],[Application Status]]="Approved",1,0)</f>
        <v>1</v>
      </c>
      <c r="AP1062" s="22" t="str">
        <f t="shared" ca="1" si="49"/>
        <v/>
      </c>
      <c r="AQ1062" s="22" t="str">
        <f t="shared" ca="1" si="50"/>
        <v/>
      </c>
    </row>
    <row r="1063" spans="1:43" ht="14.4" customHeight="1" x14ac:dyDescent="0.3">
      <c r="A1063" s="2" t="s">
        <v>3133</v>
      </c>
      <c r="B1063" s="2" t="s">
        <v>3134</v>
      </c>
      <c r="C1063" s="2" t="s">
        <v>655</v>
      </c>
      <c r="D1063" s="2" t="s">
        <v>82</v>
      </c>
      <c r="E1063" s="2" t="s">
        <v>118</v>
      </c>
      <c r="F1063" s="2">
        <v>39</v>
      </c>
      <c r="G1063" s="2" t="s">
        <v>69</v>
      </c>
      <c r="H1063" s="2" t="s">
        <v>237</v>
      </c>
      <c r="I1063" s="2" t="s">
        <v>48</v>
      </c>
      <c r="J1063" s="3">
        <v>45112</v>
      </c>
      <c r="K1063" s="3">
        <v>45124</v>
      </c>
      <c r="L1063" s="2" t="s">
        <v>36</v>
      </c>
      <c r="M1063" s="2" t="s">
        <v>111</v>
      </c>
      <c r="N1063" s="2" t="s">
        <v>350</v>
      </c>
      <c r="O1063" s="4">
        <v>1907000</v>
      </c>
      <c r="P1063" s="4">
        <v>410600</v>
      </c>
      <c r="Q1063" s="4">
        <v>1496400</v>
      </c>
      <c r="R1063" s="2">
        <v>60</v>
      </c>
      <c r="S1063" s="5">
        <v>7.92</v>
      </c>
      <c r="T1063" s="4">
        <v>34816.239999999998</v>
      </c>
      <c r="U1063" s="2" t="s">
        <v>73</v>
      </c>
      <c r="V1063" s="2" t="s">
        <v>74</v>
      </c>
      <c r="W1063" s="4">
        <v>1288200.8799999999</v>
      </c>
      <c r="X1063" s="4">
        <v>800773.52</v>
      </c>
      <c r="Y1063" s="4">
        <v>2088974.4</v>
      </c>
      <c r="Z1063" s="2">
        <v>0</v>
      </c>
      <c r="AA1063" s="2" t="s">
        <v>56</v>
      </c>
      <c r="AB1063" s="2" t="s">
        <v>15733</v>
      </c>
      <c r="AC1063" s="2" t="s">
        <v>146</v>
      </c>
      <c r="AD1063" s="2" t="s">
        <v>76</v>
      </c>
      <c r="AE1063" s="5">
        <v>78.47</v>
      </c>
      <c r="AF1063" s="2">
        <v>0</v>
      </c>
      <c r="AG1063" s="2" t="s">
        <v>77</v>
      </c>
      <c r="AH1063" s="2">
        <v>12</v>
      </c>
      <c r="AI1063" s="6" t="str">
        <f t="shared" si="48"/>
        <v>35-44</v>
      </c>
      <c r="AJ1063" s="11">
        <f>YEAR(tbl_LoanData[[#This Row],[Application Date]])</f>
        <v>2023</v>
      </c>
      <c r="AK1063" s="11" t="str">
        <f>TEXT(tbl_LoanData[[#This Row],[Application Date]],"MMMM")</f>
        <v>July</v>
      </c>
      <c r="AL1063" s="12">
        <f>DATE(YEAR(tbl_LoanData[[#This Row],[Application Date]]),MONTH(tbl_LoanData[[#This Row],[Application Date]]),1)</f>
        <v>45108</v>
      </c>
      <c r="AM1063" s="14">
        <f ca="1">IF(AND(tbl_LoanData[[#This Row],[Application Date]]&gt;=EOMONTH(TODAY(),-1)+1,tbl_LoanData[[#This Row],[Application Date]]&lt;=TODAY()),tbl_LoanData[[#This Row],[Loan Amount]],0)</f>
        <v>0</v>
      </c>
      <c r="AN1063" s="14">
        <f>tbl_LoanData[[#This Row],[Amount Paid]]-(Q1063-X1063)</f>
        <v>592574.39999999991</v>
      </c>
      <c r="AO1063" s="14">
        <f>IF(tbl_LoanData[[#This Row],[Application Status]]="Approved",1,0)</f>
        <v>1</v>
      </c>
      <c r="AP1063" s="22" t="str">
        <f t="shared" ca="1" si="49"/>
        <v/>
      </c>
      <c r="AQ1063" s="22" t="str">
        <f t="shared" ca="1" si="50"/>
        <v/>
      </c>
    </row>
    <row r="1064" spans="1:43" ht="14.4" customHeight="1" x14ac:dyDescent="0.3">
      <c r="A1064" s="2" t="s">
        <v>3235</v>
      </c>
      <c r="B1064" s="2" t="s">
        <v>3236</v>
      </c>
      <c r="C1064" s="2" t="s">
        <v>347</v>
      </c>
      <c r="D1064" s="2" t="s">
        <v>91</v>
      </c>
      <c r="E1064" s="2" t="s">
        <v>118</v>
      </c>
      <c r="F1064" s="2">
        <v>52</v>
      </c>
      <c r="G1064" s="2" t="s">
        <v>69</v>
      </c>
      <c r="H1064" s="2" t="s">
        <v>110</v>
      </c>
      <c r="I1064" s="2" t="s">
        <v>46</v>
      </c>
      <c r="J1064" s="3">
        <v>45124</v>
      </c>
      <c r="K1064" s="3">
        <v>45130</v>
      </c>
      <c r="L1064" s="2" t="s">
        <v>39</v>
      </c>
      <c r="M1064" s="2" t="s">
        <v>94</v>
      </c>
      <c r="N1064" s="2" t="s">
        <v>365</v>
      </c>
      <c r="O1064" s="4">
        <v>1164000</v>
      </c>
      <c r="P1064" s="4">
        <v>218400</v>
      </c>
      <c r="Q1064" s="4">
        <v>945600</v>
      </c>
      <c r="R1064" s="2">
        <v>24</v>
      </c>
      <c r="S1064" s="5">
        <v>11.92</v>
      </c>
      <c r="T1064" s="4">
        <v>48792.959999999999</v>
      </c>
      <c r="U1064" s="2" t="s">
        <v>73</v>
      </c>
      <c r="V1064" s="2" t="s">
        <v>33</v>
      </c>
      <c r="W1064" s="4">
        <v>1171031.04</v>
      </c>
      <c r="X1064" s="4">
        <v>0</v>
      </c>
      <c r="Y1064" s="4">
        <v>1171031.04</v>
      </c>
      <c r="Z1064" s="2">
        <v>0</v>
      </c>
      <c r="AA1064" s="2" t="s">
        <v>56</v>
      </c>
      <c r="AB1064" s="2" t="s">
        <v>15733</v>
      </c>
      <c r="AC1064" s="2" t="s">
        <v>75</v>
      </c>
      <c r="AD1064" s="2" t="s">
        <v>76</v>
      </c>
      <c r="AE1064" s="5">
        <v>81.239999999999995</v>
      </c>
      <c r="AF1064" s="2">
        <v>0</v>
      </c>
      <c r="AG1064" s="2" t="s">
        <v>77</v>
      </c>
      <c r="AH1064" s="2">
        <v>6</v>
      </c>
      <c r="AI1064" s="6" t="str">
        <f t="shared" si="48"/>
        <v>45-54</v>
      </c>
      <c r="AJ1064" s="11">
        <f>YEAR(tbl_LoanData[[#This Row],[Application Date]])</f>
        <v>2023</v>
      </c>
      <c r="AK1064" s="11" t="str">
        <f>TEXT(tbl_LoanData[[#This Row],[Application Date]],"MMMM")</f>
        <v>July</v>
      </c>
      <c r="AL1064" s="12">
        <f>DATE(YEAR(tbl_LoanData[[#This Row],[Application Date]]),MONTH(tbl_LoanData[[#This Row],[Application Date]]),1)</f>
        <v>45108</v>
      </c>
      <c r="AM1064" s="14">
        <f ca="1">IF(AND(tbl_LoanData[[#This Row],[Application Date]]&gt;=EOMONTH(TODAY(),-1)+1,tbl_LoanData[[#This Row],[Application Date]]&lt;=TODAY()),tbl_LoanData[[#This Row],[Loan Amount]],0)</f>
        <v>0</v>
      </c>
      <c r="AN1064" s="14">
        <f>tbl_LoanData[[#This Row],[Amount Paid]]-(Q1064-X1064)</f>
        <v>225431.04000000004</v>
      </c>
      <c r="AO1064" s="14">
        <f>IF(tbl_LoanData[[#This Row],[Application Status]]="Approved",1,0)</f>
        <v>1</v>
      </c>
      <c r="AP1064" s="22" t="str">
        <f t="shared" ca="1" si="49"/>
        <v/>
      </c>
      <c r="AQ1064" s="22" t="str">
        <f t="shared" ca="1" si="50"/>
        <v/>
      </c>
    </row>
    <row r="1065" spans="1:43" x14ac:dyDescent="0.3">
      <c r="A1065" s="2" t="s">
        <v>3299</v>
      </c>
      <c r="B1065" s="2" t="s">
        <v>3300</v>
      </c>
      <c r="C1065" s="2" t="s">
        <v>141</v>
      </c>
      <c r="D1065" s="2" t="s">
        <v>118</v>
      </c>
      <c r="E1065" s="2" t="s">
        <v>312</v>
      </c>
      <c r="F1065" s="2">
        <v>34</v>
      </c>
      <c r="G1065" s="2" t="s">
        <v>83</v>
      </c>
      <c r="H1065" s="2" t="s">
        <v>136</v>
      </c>
      <c r="I1065" s="2" t="s">
        <v>49</v>
      </c>
      <c r="J1065" s="3">
        <v>45108</v>
      </c>
      <c r="K1065" s="3">
        <v>45123</v>
      </c>
      <c r="L1065" s="2" t="s">
        <v>38</v>
      </c>
      <c r="M1065" s="2" t="s">
        <v>127</v>
      </c>
      <c r="N1065" s="2" t="s">
        <v>128</v>
      </c>
      <c r="O1065" s="4">
        <v>1274000</v>
      </c>
      <c r="P1065" s="4">
        <v>274400</v>
      </c>
      <c r="Q1065" s="4">
        <v>999600</v>
      </c>
      <c r="R1065" s="2">
        <v>24</v>
      </c>
      <c r="S1065" s="5">
        <v>9.23</v>
      </c>
      <c r="T1065" s="4">
        <v>49338.59</v>
      </c>
      <c r="U1065" s="2" t="s">
        <v>73</v>
      </c>
      <c r="V1065" s="2" t="s">
        <v>34</v>
      </c>
      <c r="W1065" s="4">
        <v>1036110.39</v>
      </c>
      <c r="X1065" s="4">
        <v>148015.76999999999</v>
      </c>
      <c r="Y1065" s="4">
        <v>1184126.1599999999</v>
      </c>
      <c r="Z1065" s="2">
        <v>84</v>
      </c>
      <c r="AA1065" s="2" t="s">
        <v>59</v>
      </c>
      <c r="AB1065" s="2" t="s">
        <v>15734</v>
      </c>
      <c r="AC1065" s="2" t="s">
        <v>75</v>
      </c>
      <c r="AD1065" s="2" t="s">
        <v>76</v>
      </c>
      <c r="AE1065" s="5">
        <v>78.459999999999994</v>
      </c>
      <c r="AF1065" s="2">
        <v>3</v>
      </c>
      <c r="AG1065" s="2" t="s">
        <v>130</v>
      </c>
      <c r="AH1065" s="2">
        <v>15</v>
      </c>
      <c r="AI1065" s="6" t="str">
        <f t="shared" si="48"/>
        <v>25-34</v>
      </c>
      <c r="AJ1065" s="11">
        <f>YEAR(tbl_LoanData[[#This Row],[Application Date]])</f>
        <v>2023</v>
      </c>
      <c r="AK1065" s="11" t="str">
        <f>TEXT(tbl_LoanData[[#This Row],[Application Date]],"MMMM")</f>
        <v>July</v>
      </c>
      <c r="AL1065" s="12">
        <f>DATE(YEAR(tbl_LoanData[[#This Row],[Application Date]]),MONTH(tbl_LoanData[[#This Row],[Application Date]]),1)</f>
        <v>45108</v>
      </c>
      <c r="AM1065" s="14">
        <f ca="1">IF(AND(tbl_LoanData[[#This Row],[Application Date]]&gt;=EOMONTH(TODAY(),-1)+1,tbl_LoanData[[#This Row],[Application Date]]&lt;=TODAY()),tbl_LoanData[[#This Row],[Loan Amount]],0)</f>
        <v>0</v>
      </c>
      <c r="AN1065" s="14">
        <f>tbl_LoanData[[#This Row],[Amount Paid]]-(Q1065-X1065)</f>
        <v>184526.16000000003</v>
      </c>
      <c r="AO1065" s="14">
        <f>IF(tbl_LoanData[[#This Row],[Application Status]]="Approved",1,0)</f>
        <v>1</v>
      </c>
      <c r="AP1065" s="22" t="str">
        <f t="shared" ca="1" si="49"/>
        <v/>
      </c>
      <c r="AQ1065" s="22" t="str">
        <f t="shared" ca="1" si="50"/>
        <v/>
      </c>
    </row>
    <row r="1066" spans="1:43" ht="14.4" customHeight="1" x14ac:dyDescent="0.3">
      <c r="A1066" s="2" t="s">
        <v>3459</v>
      </c>
      <c r="B1066" s="2" t="s">
        <v>3460</v>
      </c>
      <c r="C1066" s="2" t="s">
        <v>435</v>
      </c>
      <c r="D1066" s="2" t="s">
        <v>101</v>
      </c>
      <c r="E1066" s="2" t="s">
        <v>150</v>
      </c>
      <c r="F1066" s="2">
        <v>46</v>
      </c>
      <c r="G1066" s="2" t="s">
        <v>83</v>
      </c>
      <c r="H1066" s="2" t="s">
        <v>313</v>
      </c>
      <c r="I1066" s="2" t="s">
        <v>44</v>
      </c>
      <c r="J1066" s="3">
        <v>45127</v>
      </c>
      <c r="K1066" s="3">
        <v>45130</v>
      </c>
      <c r="L1066" s="2" t="s">
        <v>40</v>
      </c>
      <c r="M1066" s="2" t="s">
        <v>111</v>
      </c>
      <c r="N1066" s="2" t="s">
        <v>120</v>
      </c>
      <c r="O1066" s="4">
        <v>847000</v>
      </c>
      <c r="P1066" s="4">
        <v>334800</v>
      </c>
      <c r="Q1066" s="4">
        <v>512200</v>
      </c>
      <c r="R1066" s="2">
        <v>12</v>
      </c>
      <c r="S1066" s="5">
        <v>12.47</v>
      </c>
      <c r="T1066" s="4">
        <v>48005.94</v>
      </c>
      <c r="U1066" s="2" t="s">
        <v>73</v>
      </c>
      <c r="V1066" s="2" t="s">
        <v>33</v>
      </c>
      <c r="W1066" s="4">
        <v>576071.34</v>
      </c>
      <c r="X1066" s="4">
        <v>0</v>
      </c>
      <c r="Y1066" s="4">
        <v>576071.34</v>
      </c>
      <c r="Z1066" s="2">
        <v>0</v>
      </c>
      <c r="AA1066" s="2" t="s">
        <v>56</v>
      </c>
      <c r="AB1066" s="2" t="s">
        <v>15732</v>
      </c>
      <c r="AC1066" s="2" t="s">
        <v>360</v>
      </c>
      <c r="AD1066" s="2" t="s">
        <v>76</v>
      </c>
      <c r="AE1066" s="5">
        <v>60.47</v>
      </c>
      <c r="AF1066" s="2">
        <v>0</v>
      </c>
      <c r="AG1066" s="2" t="s">
        <v>77</v>
      </c>
      <c r="AH1066" s="2">
        <v>3</v>
      </c>
      <c r="AI1066" s="6" t="str">
        <f t="shared" si="48"/>
        <v>45-54</v>
      </c>
      <c r="AJ1066" s="11">
        <f>YEAR(tbl_LoanData[[#This Row],[Application Date]])</f>
        <v>2023</v>
      </c>
      <c r="AK1066" s="11" t="str">
        <f>TEXT(tbl_LoanData[[#This Row],[Application Date]],"MMMM")</f>
        <v>July</v>
      </c>
      <c r="AL1066" s="12">
        <f>DATE(YEAR(tbl_LoanData[[#This Row],[Application Date]]),MONTH(tbl_LoanData[[#This Row],[Application Date]]),1)</f>
        <v>45108</v>
      </c>
      <c r="AM1066" s="14">
        <f ca="1">IF(AND(tbl_LoanData[[#This Row],[Application Date]]&gt;=EOMONTH(TODAY(),-1)+1,tbl_LoanData[[#This Row],[Application Date]]&lt;=TODAY()),tbl_LoanData[[#This Row],[Loan Amount]],0)</f>
        <v>0</v>
      </c>
      <c r="AN1066" s="14">
        <f>tbl_LoanData[[#This Row],[Amount Paid]]-(Q1066-X1066)</f>
        <v>63871.339999999967</v>
      </c>
      <c r="AO1066" s="14">
        <f>IF(tbl_LoanData[[#This Row],[Application Status]]="Approved",1,0)</f>
        <v>1</v>
      </c>
      <c r="AP1066" s="22" t="str">
        <f t="shared" ca="1" si="49"/>
        <v/>
      </c>
      <c r="AQ1066" s="22" t="str">
        <f t="shared" ca="1" si="50"/>
        <v/>
      </c>
    </row>
    <row r="1067" spans="1:43" ht="14.4" customHeight="1" x14ac:dyDescent="0.3">
      <c r="A1067" s="2" t="s">
        <v>3607</v>
      </c>
      <c r="B1067" s="2" t="s">
        <v>3608</v>
      </c>
      <c r="C1067" s="2" t="s">
        <v>668</v>
      </c>
      <c r="D1067" s="2" t="s">
        <v>268</v>
      </c>
      <c r="E1067" s="2" t="s">
        <v>406</v>
      </c>
      <c r="F1067" s="2">
        <v>59</v>
      </c>
      <c r="G1067" s="2" t="s">
        <v>69</v>
      </c>
      <c r="H1067" s="2" t="s">
        <v>166</v>
      </c>
      <c r="I1067" s="2" t="s">
        <v>46</v>
      </c>
      <c r="J1067" s="3">
        <v>45136</v>
      </c>
      <c r="K1067" s="3">
        <v>45139</v>
      </c>
      <c r="L1067" s="2" t="s">
        <v>39</v>
      </c>
      <c r="M1067" s="2" t="s">
        <v>167</v>
      </c>
      <c r="N1067" s="2" t="s">
        <v>168</v>
      </c>
      <c r="O1067" s="4">
        <v>2224000</v>
      </c>
      <c r="P1067" s="4">
        <v>713700</v>
      </c>
      <c r="Q1067" s="4">
        <v>1510300</v>
      </c>
      <c r="R1067" s="2">
        <v>48</v>
      </c>
      <c r="S1067" s="5">
        <v>7.51</v>
      </c>
      <c r="T1067" s="4">
        <v>40916.54</v>
      </c>
      <c r="U1067" s="2" t="s">
        <v>73</v>
      </c>
      <c r="V1067" s="2" t="s">
        <v>74</v>
      </c>
      <c r="W1067" s="4">
        <v>1513911.98</v>
      </c>
      <c r="X1067" s="4">
        <v>450082.14</v>
      </c>
      <c r="Y1067" s="4">
        <v>1963994.12</v>
      </c>
      <c r="Z1067" s="2">
        <v>0</v>
      </c>
      <c r="AA1067" s="2" t="s">
        <v>56</v>
      </c>
      <c r="AB1067" s="2" t="s">
        <v>15735</v>
      </c>
      <c r="AC1067" s="2" t="s">
        <v>121</v>
      </c>
      <c r="AD1067" s="2" t="s">
        <v>76</v>
      </c>
      <c r="AE1067" s="5">
        <v>67.91</v>
      </c>
      <c r="AF1067" s="2">
        <v>0</v>
      </c>
      <c r="AG1067" s="2" t="s">
        <v>77</v>
      </c>
      <c r="AH1067" s="2">
        <v>3</v>
      </c>
      <c r="AI1067" s="6" t="str">
        <f t="shared" si="48"/>
        <v>55-64</v>
      </c>
      <c r="AJ1067" s="11">
        <f>YEAR(tbl_LoanData[[#This Row],[Application Date]])</f>
        <v>2023</v>
      </c>
      <c r="AK1067" s="11" t="str">
        <f>TEXT(tbl_LoanData[[#This Row],[Application Date]],"MMMM")</f>
        <v>July</v>
      </c>
      <c r="AL1067" s="12">
        <f>DATE(YEAR(tbl_LoanData[[#This Row],[Application Date]]),MONTH(tbl_LoanData[[#This Row],[Application Date]]),1)</f>
        <v>45108</v>
      </c>
      <c r="AM1067" s="14">
        <f ca="1">IF(AND(tbl_LoanData[[#This Row],[Application Date]]&gt;=EOMONTH(TODAY(),-1)+1,tbl_LoanData[[#This Row],[Application Date]]&lt;=TODAY()),tbl_LoanData[[#This Row],[Loan Amount]],0)</f>
        <v>0</v>
      </c>
      <c r="AN1067" s="14">
        <f>tbl_LoanData[[#This Row],[Amount Paid]]-(Q1067-X1067)</f>
        <v>453694.12000000011</v>
      </c>
      <c r="AO1067" s="14">
        <f>IF(tbl_LoanData[[#This Row],[Application Status]]="Approved",1,0)</f>
        <v>1</v>
      </c>
      <c r="AP1067" s="22" t="str">
        <f t="shared" ca="1" si="49"/>
        <v/>
      </c>
      <c r="AQ1067" s="22" t="str">
        <f t="shared" ca="1" si="50"/>
        <v/>
      </c>
    </row>
    <row r="1068" spans="1:43" x14ac:dyDescent="0.3">
      <c r="A1068" s="2" t="s">
        <v>3619</v>
      </c>
      <c r="B1068" s="2" t="s">
        <v>3620</v>
      </c>
      <c r="C1068" s="2" t="s">
        <v>533</v>
      </c>
      <c r="D1068" s="2" t="s">
        <v>182</v>
      </c>
      <c r="E1068" s="2" t="s">
        <v>447</v>
      </c>
      <c r="F1068" s="2">
        <v>59</v>
      </c>
      <c r="G1068" s="2" t="s">
        <v>83</v>
      </c>
      <c r="H1068" s="2" t="s">
        <v>466</v>
      </c>
      <c r="I1068" s="2" t="s">
        <v>43</v>
      </c>
      <c r="J1068" s="3">
        <v>45117</v>
      </c>
      <c r="K1068" s="3"/>
      <c r="L1068" s="2" t="s">
        <v>36</v>
      </c>
      <c r="M1068" s="2" t="s">
        <v>104</v>
      </c>
      <c r="N1068" s="2" t="s">
        <v>592</v>
      </c>
      <c r="O1068" s="4">
        <v>1628000</v>
      </c>
      <c r="P1068" s="4">
        <v>457200</v>
      </c>
      <c r="Q1068" s="4">
        <v>1170800</v>
      </c>
      <c r="R1068" s="2">
        <v>48</v>
      </c>
      <c r="S1068" s="5">
        <v>12.88</v>
      </c>
      <c r="T1068" s="4">
        <v>36958.25</v>
      </c>
      <c r="U1068" s="2" t="s">
        <v>96</v>
      </c>
      <c r="V1068" s="2" t="s">
        <v>97</v>
      </c>
      <c r="W1068" s="4">
        <v>0</v>
      </c>
      <c r="X1068" s="4">
        <v>0</v>
      </c>
      <c r="Y1068" s="4">
        <v>1773996.16</v>
      </c>
      <c r="Z1068" s="2">
        <v>0</v>
      </c>
      <c r="AA1068" s="2" t="s">
        <v>97</v>
      </c>
      <c r="AB1068" s="2" t="s">
        <v>15728</v>
      </c>
      <c r="AC1068" s="2" t="s">
        <v>146</v>
      </c>
      <c r="AD1068" s="2" t="s">
        <v>76</v>
      </c>
      <c r="AE1068" s="5">
        <v>71.92</v>
      </c>
      <c r="AF1068" s="2">
        <v>0</v>
      </c>
      <c r="AG1068" s="2" t="s">
        <v>97</v>
      </c>
      <c r="AH1068" s="2"/>
      <c r="AI1068" s="6" t="str">
        <f t="shared" si="48"/>
        <v>55-64</v>
      </c>
      <c r="AJ1068" s="11">
        <f>YEAR(tbl_LoanData[[#This Row],[Application Date]])</f>
        <v>2023</v>
      </c>
      <c r="AK1068" s="11" t="str">
        <f>TEXT(tbl_LoanData[[#This Row],[Application Date]],"MMMM")</f>
        <v>July</v>
      </c>
      <c r="AL1068" s="12">
        <f>DATE(YEAR(tbl_LoanData[[#This Row],[Application Date]]),MONTH(tbl_LoanData[[#This Row],[Application Date]]),1)</f>
        <v>45108</v>
      </c>
      <c r="AM1068" s="14">
        <f ca="1">IF(AND(tbl_LoanData[[#This Row],[Application Date]]&gt;=EOMONTH(TODAY(),-1)+1,tbl_LoanData[[#This Row],[Application Date]]&lt;=TODAY()),tbl_LoanData[[#This Row],[Loan Amount]],0)</f>
        <v>0</v>
      </c>
      <c r="AN1068" s="14">
        <f>tbl_LoanData[[#This Row],[Amount Paid]]-(Q1068-X1068)</f>
        <v>-1170800</v>
      </c>
      <c r="AO1068" s="14">
        <f>IF(tbl_LoanData[[#This Row],[Application Status]]="Approved",1,0)</f>
        <v>0</v>
      </c>
      <c r="AP1068" s="22" t="str">
        <f t="shared" ca="1" si="49"/>
        <v/>
      </c>
      <c r="AQ1068" s="22" t="str">
        <f t="shared" ca="1" si="50"/>
        <v/>
      </c>
    </row>
    <row r="1069" spans="1:43" ht="14.4" customHeight="1" x14ac:dyDescent="0.3">
      <c r="A1069" s="2" t="s">
        <v>3621</v>
      </c>
      <c r="B1069" s="2" t="s">
        <v>3622</v>
      </c>
      <c r="C1069" s="2" t="s">
        <v>758</v>
      </c>
      <c r="D1069" s="2" t="s">
        <v>176</v>
      </c>
      <c r="E1069" s="2" t="s">
        <v>134</v>
      </c>
      <c r="F1069" s="2">
        <v>32</v>
      </c>
      <c r="G1069" s="2" t="s">
        <v>83</v>
      </c>
      <c r="H1069" s="2" t="s">
        <v>298</v>
      </c>
      <c r="I1069" s="2" t="s">
        <v>43</v>
      </c>
      <c r="J1069" s="3">
        <v>45136</v>
      </c>
      <c r="K1069" s="3">
        <v>45147</v>
      </c>
      <c r="L1069" s="2" t="s">
        <v>36</v>
      </c>
      <c r="M1069" s="2" t="s">
        <v>71</v>
      </c>
      <c r="N1069" s="2" t="s">
        <v>162</v>
      </c>
      <c r="O1069" s="4">
        <v>1366000</v>
      </c>
      <c r="P1069" s="4">
        <v>397100</v>
      </c>
      <c r="Q1069" s="4">
        <v>968900</v>
      </c>
      <c r="R1069" s="2">
        <v>48</v>
      </c>
      <c r="S1069" s="5">
        <v>12.46</v>
      </c>
      <c r="T1069" s="4">
        <v>30245.83</v>
      </c>
      <c r="U1069" s="2" t="s">
        <v>73</v>
      </c>
      <c r="V1069" s="2" t="s">
        <v>74</v>
      </c>
      <c r="W1069" s="4">
        <v>1088849.8799999999</v>
      </c>
      <c r="X1069" s="4">
        <v>362949.88</v>
      </c>
      <c r="Y1069" s="4">
        <v>1451799.76</v>
      </c>
      <c r="Z1069" s="2">
        <v>0</v>
      </c>
      <c r="AA1069" s="2" t="s">
        <v>56</v>
      </c>
      <c r="AB1069" s="2" t="s">
        <v>15733</v>
      </c>
      <c r="AC1069" s="2" t="s">
        <v>213</v>
      </c>
      <c r="AD1069" s="2" t="s">
        <v>76</v>
      </c>
      <c r="AE1069" s="5">
        <v>70.930000000000007</v>
      </c>
      <c r="AF1069" s="2">
        <v>0</v>
      </c>
      <c r="AG1069" s="2" t="s">
        <v>77</v>
      </c>
      <c r="AH1069" s="2">
        <v>11</v>
      </c>
      <c r="AI1069" s="6" t="str">
        <f t="shared" si="48"/>
        <v>25-34</v>
      </c>
      <c r="AJ1069" s="11">
        <f>YEAR(tbl_LoanData[[#This Row],[Application Date]])</f>
        <v>2023</v>
      </c>
      <c r="AK1069" s="11" t="str">
        <f>TEXT(tbl_LoanData[[#This Row],[Application Date]],"MMMM")</f>
        <v>July</v>
      </c>
      <c r="AL1069" s="12">
        <f>DATE(YEAR(tbl_LoanData[[#This Row],[Application Date]]),MONTH(tbl_LoanData[[#This Row],[Application Date]]),1)</f>
        <v>45108</v>
      </c>
      <c r="AM1069" s="14">
        <f ca="1">IF(AND(tbl_LoanData[[#This Row],[Application Date]]&gt;=EOMONTH(TODAY(),-1)+1,tbl_LoanData[[#This Row],[Application Date]]&lt;=TODAY()),tbl_LoanData[[#This Row],[Loan Amount]],0)</f>
        <v>0</v>
      </c>
      <c r="AN1069" s="14">
        <f>tbl_LoanData[[#This Row],[Amount Paid]]-(Q1069-X1069)</f>
        <v>482899.75999999989</v>
      </c>
      <c r="AO1069" s="14">
        <f>IF(tbl_LoanData[[#This Row],[Application Status]]="Approved",1,0)</f>
        <v>1</v>
      </c>
      <c r="AP1069" s="22" t="str">
        <f t="shared" ca="1" si="49"/>
        <v/>
      </c>
      <c r="AQ1069" s="22" t="str">
        <f t="shared" ca="1" si="50"/>
        <v/>
      </c>
    </row>
    <row r="1070" spans="1:43" ht="14.4" customHeight="1" x14ac:dyDescent="0.3">
      <c r="A1070" s="2" t="s">
        <v>3721</v>
      </c>
      <c r="B1070" s="2" t="s">
        <v>3722</v>
      </c>
      <c r="C1070" s="2" t="s">
        <v>331</v>
      </c>
      <c r="D1070" s="2" t="s">
        <v>254</v>
      </c>
      <c r="E1070" s="2" t="s">
        <v>402</v>
      </c>
      <c r="F1070" s="2">
        <v>58</v>
      </c>
      <c r="G1070" s="2" t="s">
        <v>83</v>
      </c>
      <c r="H1070" s="2" t="s">
        <v>269</v>
      </c>
      <c r="I1070" s="2" t="s">
        <v>46</v>
      </c>
      <c r="J1070" s="3">
        <v>45112</v>
      </c>
      <c r="K1070" s="3">
        <v>45127</v>
      </c>
      <c r="L1070" s="2" t="s">
        <v>36</v>
      </c>
      <c r="M1070" s="2" t="s">
        <v>104</v>
      </c>
      <c r="N1070" s="2" t="s">
        <v>105</v>
      </c>
      <c r="O1070" s="4">
        <v>2159000</v>
      </c>
      <c r="P1070" s="4">
        <v>216500</v>
      </c>
      <c r="Q1070" s="4">
        <v>1942500</v>
      </c>
      <c r="R1070" s="2">
        <v>36</v>
      </c>
      <c r="S1070" s="5">
        <v>12.59</v>
      </c>
      <c r="T1070" s="4">
        <v>74338.399999999994</v>
      </c>
      <c r="U1070" s="2" t="s">
        <v>73</v>
      </c>
      <c r="V1070" s="2" t="s">
        <v>33</v>
      </c>
      <c r="W1070" s="4">
        <v>2676182.25</v>
      </c>
      <c r="X1070" s="4">
        <v>0</v>
      </c>
      <c r="Y1070" s="4">
        <v>2676182.25</v>
      </c>
      <c r="Z1070" s="2">
        <v>0</v>
      </c>
      <c r="AA1070" s="2" t="s">
        <v>56</v>
      </c>
      <c r="AB1070" s="2" t="s">
        <v>15731</v>
      </c>
      <c r="AC1070" s="2" t="s">
        <v>146</v>
      </c>
      <c r="AD1070" s="2" t="s">
        <v>76</v>
      </c>
      <c r="AE1070" s="5">
        <v>89.97</v>
      </c>
      <c r="AF1070" s="2">
        <v>0</v>
      </c>
      <c r="AG1070" s="2" t="s">
        <v>77</v>
      </c>
      <c r="AH1070" s="2">
        <v>15</v>
      </c>
      <c r="AI1070" s="6" t="str">
        <f t="shared" si="48"/>
        <v>55-64</v>
      </c>
      <c r="AJ1070" s="11">
        <f>YEAR(tbl_LoanData[[#This Row],[Application Date]])</f>
        <v>2023</v>
      </c>
      <c r="AK1070" s="11" t="str">
        <f>TEXT(tbl_LoanData[[#This Row],[Application Date]],"MMMM")</f>
        <v>July</v>
      </c>
      <c r="AL1070" s="12">
        <f>DATE(YEAR(tbl_LoanData[[#This Row],[Application Date]]),MONTH(tbl_LoanData[[#This Row],[Application Date]]),1)</f>
        <v>45108</v>
      </c>
      <c r="AM1070" s="14">
        <f ca="1">IF(AND(tbl_LoanData[[#This Row],[Application Date]]&gt;=EOMONTH(TODAY(),-1)+1,tbl_LoanData[[#This Row],[Application Date]]&lt;=TODAY()),tbl_LoanData[[#This Row],[Loan Amount]],0)</f>
        <v>0</v>
      </c>
      <c r="AN1070" s="14">
        <f>tbl_LoanData[[#This Row],[Amount Paid]]-(Q1070-X1070)</f>
        <v>733682.25</v>
      </c>
      <c r="AO1070" s="14">
        <f>IF(tbl_LoanData[[#This Row],[Application Status]]="Approved",1,0)</f>
        <v>1</v>
      </c>
      <c r="AP1070" s="22" t="str">
        <f t="shared" ca="1" si="49"/>
        <v/>
      </c>
      <c r="AQ1070" s="22" t="str">
        <f t="shared" ca="1" si="50"/>
        <v/>
      </c>
    </row>
    <row r="1071" spans="1:43" x14ac:dyDescent="0.3">
      <c r="A1071" s="2" t="s">
        <v>3747</v>
      </c>
      <c r="B1071" s="2" t="s">
        <v>3748</v>
      </c>
      <c r="C1071" s="2" t="s">
        <v>149</v>
      </c>
      <c r="D1071" s="2" t="s">
        <v>268</v>
      </c>
      <c r="E1071" s="2" t="s">
        <v>183</v>
      </c>
      <c r="F1071" s="2">
        <v>24</v>
      </c>
      <c r="G1071" s="2" t="s">
        <v>83</v>
      </c>
      <c r="H1071" s="2" t="s">
        <v>70</v>
      </c>
      <c r="I1071" s="2" t="s">
        <v>50</v>
      </c>
      <c r="J1071" s="3">
        <v>45119</v>
      </c>
      <c r="K1071" s="3">
        <v>45133</v>
      </c>
      <c r="L1071" s="2" t="s">
        <v>40</v>
      </c>
      <c r="M1071" s="2" t="s">
        <v>94</v>
      </c>
      <c r="N1071" s="2" t="s">
        <v>95</v>
      </c>
      <c r="O1071" s="4">
        <v>1322000</v>
      </c>
      <c r="P1071" s="4">
        <v>484800</v>
      </c>
      <c r="Q1071" s="4">
        <v>837200</v>
      </c>
      <c r="R1071" s="2">
        <v>12</v>
      </c>
      <c r="S1071" s="5">
        <v>6.78</v>
      </c>
      <c r="T1071" s="4">
        <v>74496.850000000006</v>
      </c>
      <c r="U1071" s="2" t="s">
        <v>73</v>
      </c>
      <c r="V1071" s="2" t="s">
        <v>33</v>
      </c>
      <c r="W1071" s="4">
        <v>893962.16</v>
      </c>
      <c r="X1071" s="4">
        <v>0</v>
      </c>
      <c r="Y1071" s="4">
        <v>893962.16</v>
      </c>
      <c r="Z1071" s="2">
        <v>0</v>
      </c>
      <c r="AA1071" s="2" t="s">
        <v>56</v>
      </c>
      <c r="AB1071" s="2" t="s">
        <v>15727</v>
      </c>
      <c r="AC1071" s="2" t="s">
        <v>360</v>
      </c>
      <c r="AD1071" s="2" t="s">
        <v>76</v>
      </c>
      <c r="AE1071" s="5">
        <v>63.33</v>
      </c>
      <c r="AF1071" s="2">
        <v>0</v>
      </c>
      <c r="AG1071" s="2" t="s">
        <v>77</v>
      </c>
      <c r="AH1071" s="2">
        <v>14</v>
      </c>
      <c r="AI1071" s="6" t="str">
        <f t="shared" si="48"/>
        <v>18-24</v>
      </c>
      <c r="AJ1071" s="11">
        <f>YEAR(tbl_LoanData[[#This Row],[Application Date]])</f>
        <v>2023</v>
      </c>
      <c r="AK1071" s="11" t="str">
        <f>TEXT(tbl_LoanData[[#This Row],[Application Date]],"MMMM")</f>
        <v>July</v>
      </c>
      <c r="AL1071" s="12">
        <f>DATE(YEAR(tbl_LoanData[[#This Row],[Application Date]]),MONTH(tbl_LoanData[[#This Row],[Application Date]]),1)</f>
        <v>45108</v>
      </c>
      <c r="AM1071" s="14">
        <f ca="1">IF(AND(tbl_LoanData[[#This Row],[Application Date]]&gt;=EOMONTH(TODAY(),-1)+1,tbl_LoanData[[#This Row],[Application Date]]&lt;=TODAY()),tbl_LoanData[[#This Row],[Loan Amount]],0)</f>
        <v>0</v>
      </c>
      <c r="AN1071" s="14">
        <f>tbl_LoanData[[#This Row],[Amount Paid]]-(Q1071-X1071)</f>
        <v>56762.160000000033</v>
      </c>
      <c r="AO1071" s="14">
        <f>IF(tbl_LoanData[[#This Row],[Application Status]]="Approved",1,0)</f>
        <v>1</v>
      </c>
      <c r="AP1071" s="22" t="str">
        <f t="shared" ca="1" si="49"/>
        <v/>
      </c>
      <c r="AQ1071" s="22" t="str">
        <f t="shared" ca="1" si="50"/>
        <v/>
      </c>
    </row>
    <row r="1072" spans="1:43" ht="14.4" customHeight="1" x14ac:dyDescent="0.3">
      <c r="A1072" s="2" t="s">
        <v>3803</v>
      </c>
      <c r="B1072" s="2" t="s">
        <v>3804</v>
      </c>
      <c r="C1072" s="2" t="s">
        <v>393</v>
      </c>
      <c r="D1072" s="2" t="s">
        <v>91</v>
      </c>
      <c r="E1072" s="2" t="s">
        <v>232</v>
      </c>
      <c r="F1072" s="2">
        <v>31</v>
      </c>
      <c r="G1072" s="2" t="s">
        <v>83</v>
      </c>
      <c r="H1072" s="2" t="s">
        <v>250</v>
      </c>
      <c r="I1072" s="2" t="s">
        <v>52</v>
      </c>
      <c r="J1072" s="3">
        <v>45115</v>
      </c>
      <c r="K1072" s="3">
        <v>45127</v>
      </c>
      <c r="L1072" s="2" t="s">
        <v>36</v>
      </c>
      <c r="M1072" s="2" t="s">
        <v>71</v>
      </c>
      <c r="N1072" s="2" t="s">
        <v>162</v>
      </c>
      <c r="O1072" s="4">
        <v>1660000</v>
      </c>
      <c r="P1072" s="4">
        <v>237300</v>
      </c>
      <c r="Q1072" s="4">
        <v>1422700</v>
      </c>
      <c r="R1072" s="2">
        <v>36</v>
      </c>
      <c r="S1072" s="5">
        <v>9.24</v>
      </c>
      <c r="T1072" s="4">
        <v>50474.23</v>
      </c>
      <c r="U1072" s="2" t="s">
        <v>73</v>
      </c>
      <c r="V1072" s="2" t="s">
        <v>33</v>
      </c>
      <c r="W1072" s="4">
        <v>1817072.44</v>
      </c>
      <c r="X1072" s="4">
        <v>0</v>
      </c>
      <c r="Y1072" s="4">
        <v>1817072.44</v>
      </c>
      <c r="Z1072" s="2">
        <v>0</v>
      </c>
      <c r="AA1072" s="2" t="s">
        <v>56</v>
      </c>
      <c r="AB1072" s="2" t="s">
        <v>15732</v>
      </c>
      <c r="AC1072" s="2" t="s">
        <v>146</v>
      </c>
      <c r="AD1072" s="2" t="s">
        <v>76</v>
      </c>
      <c r="AE1072" s="5">
        <v>85.7</v>
      </c>
      <c r="AF1072" s="2">
        <v>0</v>
      </c>
      <c r="AG1072" s="2" t="s">
        <v>77</v>
      </c>
      <c r="AH1072" s="2">
        <v>12</v>
      </c>
      <c r="AI1072" s="6" t="str">
        <f t="shared" si="48"/>
        <v>25-34</v>
      </c>
      <c r="AJ1072" s="11">
        <f>YEAR(tbl_LoanData[[#This Row],[Application Date]])</f>
        <v>2023</v>
      </c>
      <c r="AK1072" s="11" t="str">
        <f>TEXT(tbl_LoanData[[#This Row],[Application Date]],"MMMM")</f>
        <v>July</v>
      </c>
      <c r="AL1072" s="12">
        <f>DATE(YEAR(tbl_LoanData[[#This Row],[Application Date]]),MONTH(tbl_LoanData[[#This Row],[Application Date]]),1)</f>
        <v>45108</v>
      </c>
      <c r="AM1072" s="14">
        <f ca="1">IF(AND(tbl_LoanData[[#This Row],[Application Date]]&gt;=EOMONTH(TODAY(),-1)+1,tbl_LoanData[[#This Row],[Application Date]]&lt;=TODAY()),tbl_LoanData[[#This Row],[Loan Amount]],0)</f>
        <v>0</v>
      </c>
      <c r="AN1072" s="14">
        <f>tbl_LoanData[[#This Row],[Amount Paid]]-(Q1072-X1072)</f>
        <v>394372.43999999994</v>
      </c>
      <c r="AO1072" s="14">
        <f>IF(tbl_LoanData[[#This Row],[Application Status]]="Approved",1,0)</f>
        <v>1</v>
      </c>
      <c r="AP1072" s="22" t="str">
        <f t="shared" ca="1" si="49"/>
        <v/>
      </c>
      <c r="AQ1072" s="22" t="str">
        <f t="shared" ca="1" si="50"/>
        <v/>
      </c>
    </row>
    <row r="1073" spans="1:43" x14ac:dyDescent="0.3">
      <c r="A1073" s="2" t="s">
        <v>3829</v>
      </c>
      <c r="B1073" s="2" t="s">
        <v>3830</v>
      </c>
      <c r="C1073" s="2" t="s">
        <v>223</v>
      </c>
      <c r="D1073" s="2" t="s">
        <v>134</v>
      </c>
      <c r="E1073" s="2" t="s">
        <v>406</v>
      </c>
      <c r="F1073" s="2">
        <v>23</v>
      </c>
      <c r="G1073" s="2" t="s">
        <v>69</v>
      </c>
      <c r="H1073" s="2" t="s">
        <v>166</v>
      </c>
      <c r="I1073" s="2" t="s">
        <v>46</v>
      </c>
      <c r="J1073" s="3">
        <v>45124</v>
      </c>
      <c r="K1073" s="3">
        <v>45134</v>
      </c>
      <c r="L1073" s="2" t="s">
        <v>36</v>
      </c>
      <c r="M1073" s="2" t="s">
        <v>111</v>
      </c>
      <c r="N1073" s="2" t="s">
        <v>350</v>
      </c>
      <c r="O1073" s="4">
        <v>980000</v>
      </c>
      <c r="P1073" s="4">
        <v>139900</v>
      </c>
      <c r="Q1073" s="4">
        <v>840100</v>
      </c>
      <c r="R1073" s="2">
        <v>24</v>
      </c>
      <c r="S1073" s="5">
        <v>11.4</v>
      </c>
      <c r="T1073" s="4">
        <v>42985.120000000003</v>
      </c>
      <c r="U1073" s="2" t="s">
        <v>73</v>
      </c>
      <c r="V1073" s="2" t="s">
        <v>33</v>
      </c>
      <c r="W1073" s="4">
        <v>1031642.8</v>
      </c>
      <c r="X1073" s="4">
        <v>0</v>
      </c>
      <c r="Y1073" s="4">
        <v>1031642.8</v>
      </c>
      <c r="Z1073" s="2">
        <v>0</v>
      </c>
      <c r="AA1073" s="2" t="s">
        <v>56</v>
      </c>
      <c r="AB1073" s="2" t="s">
        <v>15730</v>
      </c>
      <c r="AC1073" s="2" t="s">
        <v>213</v>
      </c>
      <c r="AD1073" s="2" t="s">
        <v>76</v>
      </c>
      <c r="AE1073" s="5">
        <v>85.72</v>
      </c>
      <c r="AF1073" s="2">
        <v>0</v>
      </c>
      <c r="AG1073" s="2" t="s">
        <v>77</v>
      </c>
      <c r="AH1073" s="2">
        <v>10</v>
      </c>
      <c r="AI1073" s="6" t="str">
        <f t="shared" si="48"/>
        <v>18-24</v>
      </c>
      <c r="AJ1073" s="11">
        <f>YEAR(tbl_LoanData[[#This Row],[Application Date]])</f>
        <v>2023</v>
      </c>
      <c r="AK1073" s="11" t="str">
        <f>TEXT(tbl_LoanData[[#This Row],[Application Date]],"MMMM")</f>
        <v>July</v>
      </c>
      <c r="AL1073" s="12">
        <f>DATE(YEAR(tbl_LoanData[[#This Row],[Application Date]]),MONTH(tbl_LoanData[[#This Row],[Application Date]]),1)</f>
        <v>45108</v>
      </c>
      <c r="AM1073" s="14">
        <f ca="1">IF(AND(tbl_LoanData[[#This Row],[Application Date]]&gt;=EOMONTH(TODAY(),-1)+1,tbl_LoanData[[#This Row],[Application Date]]&lt;=TODAY()),tbl_LoanData[[#This Row],[Loan Amount]],0)</f>
        <v>0</v>
      </c>
      <c r="AN1073" s="14">
        <f>tbl_LoanData[[#This Row],[Amount Paid]]-(Q1073-X1073)</f>
        <v>191542.80000000005</v>
      </c>
      <c r="AO1073" s="14">
        <f>IF(tbl_LoanData[[#This Row],[Application Status]]="Approved",1,0)</f>
        <v>1</v>
      </c>
      <c r="AP1073" s="22" t="str">
        <f t="shared" ca="1" si="49"/>
        <v/>
      </c>
      <c r="AQ1073" s="22" t="str">
        <f t="shared" ca="1" si="50"/>
        <v/>
      </c>
    </row>
    <row r="1074" spans="1:43" ht="14.4" customHeight="1" x14ac:dyDescent="0.3">
      <c r="A1074" s="2" t="s">
        <v>3951</v>
      </c>
      <c r="B1074" s="2" t="s">
        <v>3952</v>
      </c>
      <c r="C1074" s="2" t="s">
        <v>413</v>
      </c>
      <c r="D1074" s="2" t="s">
        <v>254</v>
      </c>
      <c r="E1074" s="2" t="s">
        <v>402</v>
      </c>
      <c r="F1074" s="2">
        <v>51</v>
      </c>
      <c r="G1074" s="2" t="s">
        <v>83</v>
      </c>
      <c r="H1074" s="2" t="s">
        <v>398</v>
      </c>
      <c r="I1074" s="2" t="s">
        <v>46</v>
      </c>
      <c r="J1074" s="3">
        <v>45110</v>
      </c>
      <c r="K1074" s="3"/>
      <c r="L1074" s="2" t="s">
        <v>36</v>
      </c>
      <c r="M1074" s="2" t="s">
        <v>111</v>
      </c>
      <c r="N1074" s="2" t="s">
        <v>350</v>
      </c>
      <c r="O1074" s="4">
        <v>2174000</v>
      </c>
      <c r="P1074" s="4">
        <v>442500</v>
      </c>
      <c r="Q1074" s="4">
        <v>1731500</v>
      </c>
      <c r="R1074" s="2">
        <v>48</v>
      </c>
      <c r="S1074" s="5">
        <v>10.25</v>
      </c>
      <c r="T1074" s="4">
        <v>50862.81</v>
      </c>
      <c r="U1074" s="2" t="s">
        <v>113</v>
      </c>
      <c r="V1074" s="2" t="s">
        <v>97</v>
      </c>
      <c r="W1074" s="4">
        <v>0</v>
      </c>
      <c r="X1074" s="4">
        <v>0</v>
      </c>
      <c r="Y1074" s="4">
        <v>2441415</v>
      </c>
      <c r="Z1074" s="2">
        <v>0</v>
      </c>
      <c r="AA1074" s="2" t="s">
        <v>97</v>
      </c>
      <c r="AB1074" s="2" t="s">
        <v>15728</v>
      </c>
      <c r="AC1074" s="2" t="s">
        <v>87</v>
      </c>
      <c r="AD1074" s="2" t="s">
        <v>76</v>
      </c>
      <c r="AE1074" s="5">
        <v>79.650000000000006</v>
      </c>
      <c r="AF1074" s="2">
        <v>0</v>
      </c>
      <c r="AG1074" s="2" t="s">
        <v>97</v>
      </c>
      <c r="AH1074" s="2"/>
      <c r="AI1074" s="6" t="str">
        <f t="shared" si="48"/>
        <v>45-54</v>
      </c>
      <c r="AJ1074" s="11">
        <f>YEAR(tbl_LoanData[[#This Row],[Application Date]])</f>
        <v>2023</v>
      </c>
      <c r="AK1074" s="11" t="str">
        <f>TEXT(tbl_LoanData[[#This Row],[Application Date]],"MMMM")</f>
        <v>July</v>
      </c>
      <c r="AL1074" s="12">
        <f>DATE(YEAR(tbl_LoanData[[#This Row],[Application Date]]),MONTH(tbl_LoanData[[#This Row],[Application Date]]),1)</f>
        <v>45108</v>
      </c>
      <c r="AM1074" s="14">
        <f ca="1">IF(AND(tbl_LoanData[[#This Row],[Application Date]]&gt;=EOMONTH(TODAY(),-1)+1,tbl_LoanData[[#This Row],[Application Date]]&lt;=TODAY()),tbl_LoanData[[#This Row],[Loan Amount]],0)</f>
        <v>0</v>
      </c>
      <c r="AN1074" s="14">
        <f>tbl_LoanData[[#This Row],[Amount Paid]]-(Q1074-X1074)</f>
        <v>-1731500</v>
      </c>
      <c r="AO1074" s="14">
        <f>IF(tbl_LoanData[[#This Row],[Application Status]]="Approved",1,0)</f>
        <v>0</v>
      </c>
      <c r="AP1074" s="22" t="str">
        <f t="shared" ca="1" si="49"/>
        <v/>
      </c>
      <c r="AQ1074" s="22" t="str">
        <f t="shared" ca="1" si="50"/>
        <v/>
      </c>
    </row>
    <row r="1075" spans="1:43" ht="14.4" customHeight="1" x14ac:dyDescent="0.3">
      <c r="A1075" s="2" t="s">
        <v>3959</v>
      </c>
      <c r="B1075" s="2" t="s">
        <v>3960</v>
      </c>
      <c r="C1075" s="2" t="s">
        <v>220</v>
      </c>
      <c r="D1075" s="2" t="s">
        <v>209</v>
      </c>
      <c r="E1075" s="2" t="s">
        <v>161</v>
      </c>
      <c r="F1075" s="2">
        <v>27</v>
      </c>
      <c r="G1075" s="2" t="s">
        <v>69</v>
      </c>
      <c r="H1075" s="2" t="s">
        <v>151</v>
      </c>
      <c r="I1075" s="2" t="s">
        <v>46</v>
      </c>
      <c r="J1075" s="3">
        <v>45112</v>
      </c>
      <c r="K1075" s="3">
        <v>45114</v>
      </c>
      <c r="L1075" s="2" t="s">
        <v>37</v>
      </c>
      <c r="M1075" s="2" t="s">
        <v>199</v>
      </c>
      <c r="N1075" s="2" t="s">
        <v>319</v>
      </c>
      <c r="O1075" s="4">
        <v>88000</v>
      </c>
      <c r="P1075" s="4">
        <v>10400</v>
      </c>
      <c r="Q1075" s="4">
        <v>77600</v>
      </c>
      <c r="R1075" s="2">
        <v>36</v>
      </c>
      <c r="S1075" s="5">
        <v>7.99</v>
      </c>
      <c r="T1075" s="4">
        <v>2672.24</v>
      </c>
      <c r="U1075" s="2" t="s">
        <v>73</v>
      </c>
      <c r="V1075" s="2" t="s">
        <v>34</v>
      </c>
      <c r="W1075" s="4">
        <v>93528.4</v>
      </c>
      <c r="X1075" s="4">
        <v>2672.32</v>
      </c>
      <c r="Y1075" s="4">
        <v>96200.72</v>
      </c>
      <c r="Z1075" s="2">
        <v>31</v>
      </c>
      <c r="AA1075" s="2" t="s">
        <v>58</v>
      </c>
      <c r="AB1075" s="2" t="s">
        <v>15731</v>
      </c>
      <c r="AC1075" s="2" t="s">
        <v>75</v>
      </c>
      <c r="AD1075" s="2" t="s">
        <v>76</v>
      </c>
      <c r="AE1075" s="5">
        <v>88.18</v>
      </c>
      <c r="AF1075" s="2">
        <v>1</v>
      </c>
      <c r="AG1075" s="2" t="s">
        <v>15718</v>
      </c>
      <c r="AH1075" s="2">
        <v>2</v>
      </c>
      <c r="AI1075" s="6" t="str">
        <f t="shared" si="48"/>
        <v>25-34</v>
      </c>
      <c r="AJ1075" s="11">
        <f>YEAR(tbl_LoanData[[#This Row],[Application Date]])</f>
        <v>2023</v>
      </c>
      <c r="AK1075" s="11" t="str">
        <f>TEXT(tbl_LoanData[[#This Row],[Application Date]],"MMMM")</f>
        <v>July</v>
      </c>
      <c r="AL1075" s="12">
        <f>DATE(YEAR(tbl_LoanData[[#This Row],[Application Date]]),MONTH(tbl_LoanData[[#This Row],[Application Date]]),1)</f>
        <v>45108</v>
      </c>
      <c r="AM1075" s="14">
        <f ca="1">IF(AND(tbl_LoanData[[#This Row],[Application Date]]&gt;=EOMONTH(TODAY(),-1)+1,tbl_LoanData[[#This Row],[Application Date]]&lt;=TODAY()),tbl_LoanData[[#This Row],[Loan Amount]],0)</f>
        <v>0</v>
      </c>
      <c r="AN1075" s="14">
        <f>tbl_LoanData[[#This Row],[Amount Paid]]-(Q1075-X1075)</f>
        <v>18600.72</v>
      </c>
      <c r="AO1075" s="14">
        <f>IF(tbl_LoanData[[#This Row],[Application Status]]="Approved",1,0)</f>
        <v>1</v>
      </c>
      <c r="AP1075" s="22" t="str">
        <f t="shared" ca="1" si="49"/>
        <v/>
      </c>
      <c r="AQ1075" s="22" t="str">
        <f t="shared" ca="1" si="50"/>
        <v/>
      </c>
    </row>
    <row r="1076" spans="1:43" ht="14.4" customHeight="1" x14ac:dyDescent="0.3">
      <c r="A1076" s="2" t="s">
        <v>4073</v>
      </c>
      <c r="B1076" s="2" t="s">
        <v>4074</v>
      </c>
      <c r="C1076" s="2" t="s">
        <v>327</v>
      </c>
      <c r="D1076" s="2" t="s">
        <v>254</v>
      </c>
      <c r="E1076" s="2" t="s">
        <v>102</v>
      </c>
      <c r="F1076" s="2">
        <v>25</v>
      </c>
      <c r="G1076" s="2" t="s">
        <v>69</v>
      </c>
      <c r="H1076" s="2" t="s">
        <v>307</v>
      </c>
      <c r="I1076" s="2" t="s">
        <v>43</v>
      </c>
      <c r="J1076" s="3">
        <v>45128</v>
      </c>
      <c r="K1076" s="3">
        <v>45130</v>
      </c>
      <c r="L1076" s="2" t="s">
        <v>40</v>
      </c>
      <c r="M1076" s="2" t="s">
        <v>85</v>
      </c>
      <c r="N1076" s="2" t="s">
        <v>86</v>
      </c>
      <c r="O1076" s="4">
        <v>1135000</v>
      </c>
      <c r="P1076" s="4">
        <v>263200</v>
      </c>
      <c r="Q1076" s="4">
        <v>871800</v>
      </c>
      <c r="R1076" s="2">
        <v>36</v>
      </c>
      <c r="S1076" s="5">
        <v>12.77</v>
      </c>
      <c r="T1076" s="4">
        <v>33494.07</v>
      </c>
      <c r="U1076" s="2" t="s">
        <v>73</v>
      </c>
      <c r="V1076" s="2" t="s">
        <v>33</v>
      </c>
      <c r="W1076" s="4">
        <v>1205786.58</v>
      </c>
      <c r="X1076" s="4">
        <v>0</v>
      </c>
      <c r="Y1076" s="4">
        <v>1205786.58</v>
      </c>
      <c r="Z1076" s="2">
        <v>0</v>
      </c>
      <c r="AA1076" s="2" t="s">
        <v>56</v>
      </c>
      <c r="AB1076" s="2" t="s">
        <v>15729</v>
      </c>
      <c r="AC1076" s="2" t="s">
        <v>332</v>
      </c>
      <c r="AD1076" s="2" t="s">
        <v>76</v>
      </c>
      <c r="AE1076" s="5">
        <v>76.81</v>
      </c>
      <c r="AF1076" s="2">
        <v>0</v>
      </c>
      <c r="AG1076" s="2" t="s">
        <v>77</v>
      </c>
      <c r="AH1076" s="2">
        <v>2</v>
      </c>
      <c r="AI1076" s="6" t="str">
        <f t="shared" si="48"/>
        <v>25-34</v>
      </c>
      <c r="AJ1076" s="11">
        <f>YEAR(tbl_LoanData[[#This Row],[Application Date]])</f>
        <v>2023</v>
      </c>
      <c r="AK1076" s="11" t="str">
        <f>TEXT(tbl_LoanData[[#This Row],[Application Date]],"MMMM")</f>
        <v>July</v>
      </c>
      <c r="AL1076" s="12">
        <f>DATE(YEAR(tbl_LoanData[[#This Row],[Application Date]]),MONTH(tbl_LoanData[[#This Row],[Application Date]]),1)</f>
        <v>45108</v>
      </c>
      <c r="AM1076" s="14">
        <f ca="1">IF(AND(tbl_LoanData[[#This Row],[Application Date]]&gt;=EOMONTH(TODAY(),-1)+1,tbl_LoanData[[#This Row],[Application Date]]&lt;=TODAY()),tbl_LoanData[[#This Row],[Loan Amount]],0)</f>
        <v>0</v>
      </c>
      <c r="AN1076" s="14">
        <f>tbl_LoanData[[#This Row],[Amount Paid]]-(Q1076-X1076)</f>
        <v>333986.58000000007</v>
      </c>
      <c r="AO1076" s="14">
        <f>IF(tbl_LoanData[[#This Row],[Application Status]]="Approved",1,0)</f>
        <v>1</v>
      </c>
      <c r="AP1076" s="22" t="str">
        <f t="shared" ca="1" si="49"/>
        <v/>
      </c>
      <c r="AQ1076" s="22" t="str">
        <f t="shared" ca="1" si="50"/>
        <v/>
      </c>
    </row>
    <row r="1077" spans="1:43" ht="14.4" customHeight="1" x14ac:dyDescent="0.3">
      <c r="A1077" s="2" t="s">
        <v>4115</v>
      </c>
      <c r="B1077" s="2" t="s">
        <v>4116</v>
      </c>
      <c r="C1077" s="2" t="s">
        <v>546</v>
      </c>
      <c r="D1077" s="2" t="s">
        <v>254</v>
      </c>
      <c r="E1077" s="2" t="s">
        <v>402</v>
      </c>
      <c r="F1077" s="2">
        <v>51</v>
      </c>
      <c r="G1077" s="2" t="s">
        <v>83</v>
      </c>
      <c r="H1077" s="2" t="s">
        <v>166</v>
      </c>
      <c r="I1077" s="2" t="s">
        <v>46</v>
      </c>
      <c r="J1077" s="3">
        <v>45118</v>
      </c>
      <c r="K1077" s="3"/>
      <c r="L1077" s="2" t="s">
        <v>40</v>
      </c>
      <c r="M1077" s="2" t="s">
        <v>94</v>
      </c>
      <c r="N1077" s="2" t="s">
        <v>95</v>
      </c>
      <c r="O1077" s="4">
        <v>992000</v>
      </c>
      <c r="P1077" s="4">
        <v>148600</v>
      </c>
      <c r="Q1077" s="4">
        <v>843400</v>
      </c>
      <c r="R1077" s="2">
        <v>60</v>
      </c>
      <c r="S1077" s="5">
        <v>9.2899999999999991</v>
      </c>
      <c r="T1077" s="4">
        <v>20585.990000000002</v>
      </c>
      <c r="U1077" s="2" t="s">
        <v>96</v>
      </c>
      <c r="V1077" s="2" t="s">
        <v>97</v>
      </c>
      <c r="W1077" s="4">
        <v>0</v>
      </c>
      <c r="X1077" s="4">
        <v>0</v>
      </c>
      <c r="Y1077" s="4">
        <v>1235159.3</v>
      </c>
      <c r="Z1077" s="2">
        <v>0</v>
      </c>
      <c r="AA1077" s="2" t="s">
        <v>97</v>
      </c>
      <c r="AB1077" s="2" t="s">
        <v>15735</v>
      </c>
      <c r="AC1077" s="2" t="s">
        <v>360</v>
      </c>
      <c r="AD1077" s="2" t="s">
        <v>76</v>
      </c>
      <c r="AE1077" s="5">
        <v>85.02</v>
      </c>
      <c r="AF1077" s="2">
        <v>0</v>
      </c>
      <c r="AG1077" s="2" t="s">
        <v>97</v>
      </c>
      <c r="AH1077" s="2"/>
      <c r="AI1077" s="6" t="str">
        <f t="shared" si="48"/>
        <v>45-54</v>
      </c>
      <c r="AJ1077" s="11">
        <f>YEAR(tbl_LoanData[[#This Row],[Application Date]])</f>
        <v>2023</v>
      </c>
      <c r="AK1077" s="11" t="str">
        <f>TEXT(tbl_LoanData[[#This Row],[Application Date]],"MMMM")</f>
        <v>July</v>
      </c>
      <c r="AL1077" s="12">
        <f>DATE(YEAR(tbl_LoanData[[#This Row],[Application Date]]),MONTH(tbl_LoanData[[#This Row],[Application Date]]),1)</f>
        <v>45108</v>
      </c>
      <c r="AM1077" s="14">
        <f ca="1">IF(AND(tbl_LoanData[[#This Row],[Application Date]]&gt;=EOMONTH(TODAY(),-1)+1,tbl_LoanData[[#This Row],[Application Date]]&lt;=TODAY()),tbl_LoanData[[#This Row],[Loan Amount]],0)</f>
        <v>0</v>
      </c>
      <c r="AN1077" s="14">
        <f>tbl_LoanData[[#This Row],[Amount Paid]]-(Q1077-X1077)</f>
        <v>-843400</v>
      </c>
      <c r="AO1077" s="14">
        <f>IF(tbl_LoanData[[#This Row],[Application Status]]="Approved",1,0)</f>
        <v>0</v>
      </c>
      <c r="AP1077" s="22" t="str">
        <f t="shared" ca="1" si="49"/>
        <v/>
      </c>
      <c r="AQ1077" s="22" t="str">
        <f t="shared" ca="1" si="50"/>
        <v/>
      </c>
    </row>
    <row r="1078" spans="1:43" ht="14.4" customHeight="1" x14ac:dyDescent="0.3">
      <c r="A1078" s="2" t="s">
        <v>4117</v>
      </c>
      <c r="B1078" s="2" t="s">
        <v>4118</v>
      </c>
      <c r="C1078" s="2" t="s">
        <v>155</v>
      </c>
      <c r="D1078" s="2" t="s">
        <v>142</v>
      </c>
      <c r="E1078" s="2" t="s">
        <v>135</v>
      </c>
      <c r="F1078" s="2">
        <v>59</v>
      </c>
      <c r="G1078" s="2" t="s">
        <v>83</v>
      </c>
      <c r="H1078" s="2" t="s">
        <v>565</v>
      </c>
      <c r="I1078" s="2" t="s">
        <v>47</v>
      </c>
      <c r="J1078" s="3">
        <v>45124</v>
      </c>
      <c r="K1078" s="3"/>
      <c r="L1078" s="2" t="s">
        <v>40</v>
      </c>
      <c r="M1078" s="2" t="s">
        <v>71</v>
      </c>
      <c r="N1078" s="2" t="s">
        <v>137</v>
      </c>
      <c r="O1078" s="4">
        <v>1349000</v>
      </c>
      <c r="P1078" s="4">
        <v>461300</v>
      </c>
      <c r="Q1078" s="4">
        <v>887700</v>
      </c>
      <c r="R1078" s="2">
        <v>12</v>
      </c>
      <c r="S1078" s="5">
        <v>7.43</v>
      </c>
      <c r="T1078" s="4">
        <v>79471.34</v>
      </c>
      <c r="U1078" s="2" t="s">
        <v>96</v>
      </c>
      <c r="V1078" s="2" t="s">
        <v>97</v>
      </c>
      <c r="W1078" s="4">
        <v>0</v>
      </c>
      <c r="X1078" s="4">
        <v>0</v>
      </c>
      <c r="Y1078" s="4">
        <v>953656.11</v>
      </c>
      <c r="Z1078" s="2">
        <v>0</v>
      </c>
      <c r="AA1078" s="2" t="s">
        <v>97</v>
      </c>
      <c r="AB1078" s="2" t="s">
        <v>15731</v>
      </c>
      <c r="AC1078" s="2" t="s">
        <v>146</v>
      </c>
      <c r="AD1078" s="2" t="s">
        <v>76</v>
      </c>
      <c r="AE1078" s="5">
        <v>65.8</v>
      </c>
      <c r="AF1078" s="2">
        <v>0</v>
      </c>
      <c r="AG1078" s="2" t="s">
        <v>97</v>
      </c>
      <c r="AH1078" s="2"/>
      <c r="AI1078" s="6" t="str">
        <f t="shared" si="48"/>
        <v>55-64</v>
      </c>
      <c r="AJ1078" s="11">
        <f>YEAR(tbl_LoanData[[#This Row],[Application Date]])</f>
        <v>2023</v>
      </c>
      <c r="AK1078" s="11" t="str">
        <f>TEXT(tbl_LoanData[[#This Row],[Application Date]],"MMMM")</f>
        <v>July</v>
      </c>
      <c r="AL1078" s="12">
        <f>DATE(YEAR(tbl_LoanData[[#This Row],[Application Date]]),MONTH(tbl_LoanData[[#This Row],[Application Date]]),1)</f>
        <v>45108</v>
      </c>
      <c r="AM1078" s="14">
        <f ca="1">IF(AND(tbl_LoanData[[#This Row],[Application Date]]&gt;=EOMONTH(TODAY(),-1)+1,tbl_LoanData[[#This Row],[Application Date]]&lt;=TODAY()),tbl_LoanData[[#This Row],[Loan Amount]],0)</f>
        <v>0</v>
      </c>
      <c r="AN1078" s="14">
        <f>tbl_LoanData[[#This Row],[Amount Paid]]-(Q1078-X1078)</f>
        <v>-887700</v>
      </c>
      <c r="AO1078" s="14">
        <f>IF(tbl_LoanData[[#This Row],[Application Status]]="Approved",1,0)</f>
        <v>0</v>
      </c>
      <c r="AP1078" s="22" t="str">
        <f t="shared" ca="1" si="49"/>
        <v/>
      </c>
      <c r="AQ1078" s="22" t="str">
        <f t="shared" ca="1" si="50"/>
        <v/>
      </c>
    </row>
    <row r="1079" spans="1:43" ht="14.4" customHeight="1" x14ac:dyDescent="0.3">
      <c r="A1079" s="2" t="s">
        <v>4207</v>
      </c>
      <c r="B1079" s="2" t="s">
        <v>4208</v>
      </c>
      <c r="C1079" s="2" t="s">
        <v>281</v>
      </c>
      <c r="D1079" s="2" t="s">
        <v>142</v>
      </c>
      <c r="E1079" s="2" t="s">
        <v>125</v>
      </c>
      <c r="F1079" s="2">
        <v>34</v>
      </c>
      <c r="G1079" s="2" t="s">
        <v>83</v>
      </c>
      <c r="H1079" s="2" t="s">
        <v>318</v>
      </c>
      <c r="I1079" s="2" t="s">
        <v>42</v>
      </c>
      <c r="J1079" s="3">
        <v>45130</v>
      </c>
      <c r="K1079" s="3">
        <v>45134</v>
      </c>
      <c r="L1079" s="2" t="s">
        <v>38</v>
      </c>
      <c r="M1079" s="2" t="s">
        <v>111</v>
      </c>
      <c r="N1079" s="2" t="s">
        <v>112</v>
      </c>
      <c r="O1079" s="4">
        <v>1749000</v>
      </c>
      <c r="P1079" s="4">
        <v>647500</v>
      </c>
      <c r="Q1079" s="4">
        <v>1101500</v>
      </c>
      <c r="R1079" s="2">
        <v>48</v>
      </c>
      <c r="S1079" s="5">
        <v>5.47</v>
      </c>
      <c r="T1079" s="4">
        <v>27968.92</v>
      </c>
      <c r="U1079" s="2" t="s">
        <v>73</v>
      </c>
      <c r="V1079" s="2" t="s">
        <v>74</v>
      </c>
      <c r="W1079" s="4">
        <v>1006881.12</v>
      </c>
      <c r="X1079" s="4">
        <v>335627.08</v>
      </c>
      <c r="Y1079" s="4">
        <v>1342508.2</v>
      </c>
      <c r="Z1079" s="2">
        <v>32</v>
      </c>
      <c r="AA1079" s="2" t="s">
        <v>58</v>
      </c>
      <c r="AB1079" s="2" t="s">
        <v>15734</v>
      </c>
      <c r="AC1079" s="2" t="s">
        <v>87</v>
      </c>
      <c r="AD1079" s="2" t="s">
        <v>76</v>
      </c>
      <c r="AE1079" s="5">
        <v>62.98</v>
      </c>
      <c r="AF1079" s="2">
        <v>1</v>
      </c>
      <c r="AG1079" s="2" t="s">
        <v>15718</v>
      </c>
      <c r="AH1079" s="2">
        <v>4</v>
      </c>
      <c r="AI1079" s="6" t="str">
        <f t="shared" si="48"/>
        <v>25-34</v>
      </c>
      <c r="AJ1079" s="11">
        <f>YEAR(tbl_LoanData[[#This Row],[Application Date]])</f>
        <v>2023</v>
      </c>
      <c r="AK1079" s="11" t="str">
        <f>TEXT(tbl_LoanData[[#This Row],[Application Date]],"MMMM")</f>
        <v>July</v>
      </c>
      <c r="AL1079" s="12">
        <f>DATE(YEAR(tbl_LoanData[[#This Row],[Application Date]]),MONTH(tbl_LoanData[[#This Row],[Application Date]]),1)</f>
        <v>45108</v>
      </c>
      <c r="AM1079" s="14">
        <f ca="1">IF(AND(tbl_LoanData[[#This Row],[Application Date]]&gt;=EOMONTH(TODAY(),-1)+1,tbl_LoanData[[#This Row],[Application Date]]&lt;=TODAY()),tbl_LoanData[[#This Row],[Loan Amount]],0)</f>
        <v>0</v>
      </c>
      <c r="AN1079" s="14">
        <f>tbl_LoanData[[#This Row],[Amount Paid]]-(Q1079-X1079)</f>
        <v>241008.20000000007</v>
      </c>
      <c r="AO1079" s="14">
        <f>IF(tbl_LoanData[[#This Row],[Application Status]]="Approved",1,0)</f>
        <v>1</v>
      </c>
      <c r="AP1079" s="22" t="str">
        <f t="shared" ca="1" si="49"/>
        <v/>
      </c>
      <c r="AQ1079" s="22" t="str">
        <f t="shared" ca="1" si="50"/>
        <v/>
      </c>
    </row>
    <row r="1080" spans="1:43" ht="14.4" customHeight="1" x14ac:dyDescent="0.3">
      <c r="A1080" s="2" t="s">
        <v>4235</v>
      </c>
      <c r="B1080" s="2" t="s">
        <v>4236</v>
      </c>
      <c r="C1080" s="2" t="s">
        <v>343</v>
      </c>
      <c r="D1080" s="2" t="s">
        <v>189</v>
      </c>
      <c r="E1080" s="2" t="s">
        <v>209</v>
      </c>
      <c r="F1080" s="2">
        <v>50</v>
      </c>
      <c r="G1080" s="2" t="s">
        <v>69</v>
      </c>
      <c r="H1080" s="2" t="s">
        <v>372</v>
      </c>
      <c r="I1080" s="2" t="s">
        <v>43</v>
      </c>
      <c r="J1080" s="3">
        <v>45122</v>
      </c>
      <c r="K1080" s="3">
        <v>45139</v>
      </c>
      <c r="L1080" s="2" t="s">
        <v>40</v>
      </c>
      <c r="M1080" s="2" t="s">
        <v>85</v>
      </c>
      <c r="N1080" s="2" t="s">
        <v>274</v>
      </c>
      <c r="O1080" s="4">
        <v>800000</v>
      </c>
      <c r="P1080" s="4">
        <v>240700</v>
      </c>
      <c r="Q1080" s="4">
        <v>559300</v>
      </c>
      <c r="R1080" s="2">
        <v>36</v>
      </c>
      <c r="S1080" s="5">
        <v>9.6999999999999993</v>
      </c>
      <c r="T1080" s="4">
        <v>20057.12</v>
      </c>
      <c r="U1080" s="2" t="s">
        <v>73</v>
      </c>
      <c r="V1080" s="2" t="s">
        <v>33</v>
      </c>
      <c r="W1080" s="4">
        <v>722056.3</v>
      </c>
      <c r="X1080" s="4">
        <v>0</v>
      </c>
      <c r="Y1080" s="4">
        <v>722056.3</v>
      </c>
      <c r="Z1080" s="2">
        <v>0</v>
      </c>
      <c r="AA1080" s="2" t="s">
        <v>56</v>
      </c>
      <c r="AB1080" s="2" t="s">
        <v>15729</v>
      </c>
      <c r="AC1080" s="2" t="s">
        <v>121</v>
      </c>
      <c r="AD1080" s="2" t="s">
        <v>76</v>
      </c>
      <c r="AE1080" s="5">
        <v>69.91</v>
      </c>
      <c r="AF1080" s="2">
        <v>0</v>
      </c>
      <c r="AG1080" s="2" t="s">
        <v>77</v>
      </c>
      <c r="AH1080" s="2">
        <v>17</v>
      </c>
      <c r="AI1080" s="6" t="str">
        <f t="shared" si="48"/>
        <v>45-54</v>
      </c>
      <c r="AJ1080" s="11">
        <f>YEAR(tbl_LoanData[[#This Row],[Application Date]])</f>
        <v>2023</v>
      </c>
      <c r="AK1080" s="11" t="str">
        <f>TEXT(tbl_LoanData[[#This Row],[Application Date]],"MMMM")</f>
        <v>July</v>
      </c>
      <c r="AL1080" s="12">
        <f>DATE(YEAR(tbl_LoanData[[#This Row],[Application Date]]),MONTH(tbl_LoanData[[#This Row],[Application Date]]),1)</f>
        <v>45108</v>
      </c>
      <c r="AM1080" s="14">
        <f ca="1">IF(AND(tbl_LoanData[[#This Row],[Application Date]]&gt;=EOMONTH(TODAY(),-1)+1,tbl_LoanData[[#This Row],[Application Date]]&lt;=TODAY()),tbl_LoanData[[#This Row],[Loan Amount]],0)</f>
        <v>0</v>
      </c>
      <c r="AN1080" s="14">
        <f>tbl_LoanData[[#This Row],[Amount Paid]]-(Q1080-X1080)</f>
        <v>162756.30000000005</v>
      </c>
      <c r="AO1080" s="14">
        <f>IF(tbl_LoanData[[#This Row],[Application Status]]="Approved",1,0)</f>
        <v>1</v>
      </c>
      <c r="AP1080" s="22" t="str">
        <f t="shared" ca="1" si="49"/>
        <v/>
      </c>
      <c r="AQ1080" s="22" t="str">
        <f t="shared" ca="1" si="50"/>
        <v/>
      </c>
    </row>
    <row r="1081" spans="1:43" ht="14.4" customHeight="1" x14ac:dyDescent="0.3">
      <c r="A1081" s="2" t="s">
        <v>4321</v>
      </c>
      <c r="B1081" s="2" t="s">
        <v>4322</v>
      </c>
      <c r="C1081" s="2" t="s">
        <v>231</v>
      </c>
      <c r="D1081" s="2" t="s">
        <v>81</v>
      </c>
      <c r="E1081" s="2" t="s">
        <v>176</v>
      </c>
      <c r="F1081" s="2">
        <v>21</v>
      </c>
      <c r="G1081" s="2" t="s">
        <v>83</v>
      </c>
      <c r="H1081" s="2" t="s">
        <v>466</v>
      </c>
      <c r="I1081" s="2" t="s">
        <v>43</v>
      </c>
      <c r="J1081" s="3">
        <v>45115</v>
      </c>
      <c r="K1081" s="3">
        <v>45136</v>
      </c>
      <c r="L1081" s="2" t="s">
        <v>38</v>
      </c>
      <c r="M1081" s="2" t="s">
        <v>85</v>
      </c>
      <c r="N1081" s="2" t="s">
        <v>314</v>
      </c>
      <c r="O1081" s="4">
        <v>1834000</v>
      </c>
      <c r="P1081" s="4">
        <v>565600</v>
      </c>
      <c r="Q1081" s="4">
        <v>1268400</v>
      </c>
      <c r="R1081" s="2">
        <v>48</v>
      </c>
      <c r="S1081" s="5">
        <v>10.65</v>
      </c>
      <c r="T1081" s="4">
        <v>37682.050000000003</v>
      </c>
      <c r="U1081" s="2" t="s">
        <v>73</v>
      </c>
      <c r="V1081" s="2" t="s">
        <v>74</v>
      </c>
      <c r="W1081" s="4">
        <v>1281189.7</v>
      </c>
      <c r="X1081" s="4">
        <v>527548.69999999995</v>
      </c>
      <c r="Y1081" s="4">
        <v>1808738.4</v>
      </c>
      <c r="Z1081" s="2">
        <v>93</v>
      </c>
      <c r="AA1081" s="2" t="s">
        <v>60</v>
      </c>
      <c r="AB1081" s="2" t="s">
        <v>15732</v>
      </c>
      <c r="AC1081" s="2" t="s">
        <v>213</v>
      </c>
      <c r="AD1081" s="2" t="s">
        <v>76</v>
      </c>
      <c r="AE1081" s="5">
        <v>69.16</v>
      </c>
      <c r="AF1081" s="2">
        <v>3</v>
      </c>
      <c r="AG1081" s="2" t="s">
        <v>130</v>
      </c>
      <c r="AH1081" s="2">
        <v>21</v>
      </c>
      <c r="AI1081" s="6" t="str">
        <f t="shared" si="48"/>
        <v>18-24</v>
      </c>
      <c r="AJ1081" s="11">
        <f>YEAR(tbl_LoanData[[#This Row],[Application Date]])</f>
        <v>2023</v>
      </c>
      <c r="AK1081" s="11" t="str">
        <f>TEXT(tbl_LoanData[[#This Row],[Application Date]],"MMMM")</f>
        <v>July</v>
      </c>
      <c r="AL1081" s="12">
        <f>DATE(YEAR(tbl_LoanData[[#This Row],[Application Date]]),MONTH(tbl_LoanData[[#This Row],[Application Date]]),1)</f>
        <v>45108</v>
      </c>
      <c r="AM1081" s="14">
        <f ca="1">IF(AND(tbl_LoanData[[#This Row],[Application Date]]&gt;=EOMONTH(TODAY(),-1)+1,tbl_LoanData[[#This Row],[Application Date]]&lt;=TODAY()),tbl_LoanData[[#This Row],[Loan Amount]],0)</f>
        <v>0</v>
      </c>
      <c r="AN1081" s="14">
        <f>tbl_LoanData[[#This Row],[Amount Paid]]-(Q1081-X1081)</f>
        <v>540338.39999999991</v>
      </c>
      <c r="AO1081" s="14">
        <f>IF(tbl_LoanData[[#This Row],[Application Status]]="Approved",1,0)</f>
        <v>1</v>
      </c>
      <c r="AP1081" s="22" t="str">
        <f t="shared" ca="1" si="49"/>
        <v/>
      </c>
      <c r="AQ1081" s="22" t="str">
        <f t="shared" ca="1" si="50"/>
        <v/>
      </c>
    </row>
    <row r="1082" spans="1:43" ht="14.4" customHeight="1" x14ac:dyDescent="0.3">
      <c r="A1082" s="2" t="s">
        <v>4351</v>
      </c>
      <c r="B1082" s="2" t="s">
        <v>4352</v>
      </c>
      <c r="C1082" s="2" t="s">
        <v>464</v>
      </c>
      <c r="D1082" s="2" t="s">
        <v>82</v>
      </c>
      <c r="E1082" s="2" t="s">
        <v>183</v>
      </c>
      <c r="F1082" s="2">
        <v>49</v>
      </c>
      <c r="G1082" s="2" t="s">
        <v>83</v>
      </c>
      <c r="H1082" s="2" t="s">
        <v>205</v>
      </c>
      <c r="I1082" s="2" t="s">
        <v>49</v>
      </c>
      <c r="J1082" s="3">
        <v>45131</v>
      </c>
      <c r="K1082" s="3"/>
      <c r="L1082" s="2" t="s">
        <v>41</v>
      </c>
      <c r="M1082" s="2" t="s">
        <v>144</v>
      </c>
      <c r="N1082" s="2" t="s">
        <v>145</v>
      </c>
      <c r="O1082" s="4">
        <v>2214000</v>
      </c>
      <c r="P1082" s="4">
        <v>393900</v>
      </c>
      <c r="Q1082" s="4">
        <v>1820100</v>
      </c>
      <c r="R1082" s="2">
        <v>48</v>
      </c>
      <c r="S1082" s="5">
        <v>10.59</v>
      </c>
      <c r="T1082" s="4">
        <v>53981.13</v>
      </c>
      <c r="U1082" s="2" t="s">
        <v>113</v>
      </c>
      <c r="V1082" s="2" t="s">
        <v>97</v>
      </c>
      <c r="W1082" s="4">
        <v>0</v>
      </c>
      <c r="X1082" s="4">
        <v>0</v>
      </c>
      <c r="Y1082" s="4">
        <v>2591094.36</v>
      </c>
      <c r="Z1082" s="2">
        <v>0</v>
      </c>
      <c r="AA1082" s="2" t="s">
        <v>97</v>
      </c>
      <c r="AB1082" s="2" t="s">
        <v>15729</v>
      </c>
      <c r="AC1082" s="2" t="s">
        <v>75</v>
      </c>
      <c r="AD1082" s="2" t="s">
        <v>76</v>
      </c>
      <c r="AE1082" s="5">
        <v>82.21</v>
      </c>
      <c r="AF1082" s="2">
        <v>0</v>
      </c>
      <c r="AG1082" s="2" t="s">
        <v>97</v>
      </c>
      <c r="AH1082" s="2"/>
      <c r="AI1082" s="6" t="str">
        <f t="shared" si="48"/>
        <v>45-54</v>
      </c>
      <c r="AJ1082" s="11">
        <f>YEAR(tbl_LoanData[[#This Row],[Application Date]])</f>
        <v>2023</v>
      </c>
      <c r="AK1082" s="11" t="str">
        <f>TEXT(tbl_LoanData[[#This Row],[Application Date]],"MMMM")</f>
        <v>July</v>
      </c>
      <c r="AL1082" s="12">
        <f>DATE(YEAR(tbl_LoanData[[#This Row],[Application Date]]),MONTH(tbl_LoanData[[#This Row],[Application Date]]),1)</f>
        <v>45108</v>
      </c>
      <c r="AM1082" s="14">
        <f ca="1">IF(AND(tbl_LoanData[[#This Row],[Application Date]]&gt;=EOMONTH(TODAY(),-1)+1,tbl_LoanData[[#This Row],[Application Date]]&lt;=TODAY()),tbl_LoanData[[#This Row],[Loan Amount]],0)</f>
        <v>0</v>
      </c>
      <c r="AN1082" s="14">
        <f>tbl_LoanData[[#This Row],[Amount Paid]]-(Q1082-X1082)</f>
        <v>-1820100</v>
      </c>
      <c r="AO1082" s="14">
        <f>IF(tbl_LoanData[[#This Row],[Application Status]]="Approved",1,0)</f>
        <v>0</v>
      </c>
      <c r="AP1082" s="22" t="str">
        <f t="shared" ca="1" si="49"/>
        <v/>
      </c>
      <c r="AQ1082" s="22" t="str">
        <f t="shared" ca="1" si="50"/>
        <v/>
      </c>
    </row>
    <row r="1083" spans="1:43" ht="14.4" customHeight="1" x14ac:dyDescent="0.3">
      <c r="A1083" s="2" t="s">
        <v>4459</v>
      </c>
      <c r="B1083" s="2" t="s">
        <v>4460</v>
      </c>
      <c r="C1083" s="2" t="s">
        <v>116</v>
      </c>
      <c r="D1083" s="2" t="s">
        <v>311</v>
      </c>
      <c r="E1083" s="2" t="s">
        <v>102</v>
      </c>
      <c r="F1083" s="2">
        <v>34</v>
      </c>
      <c r="G1083" s="2" t="s">
        <v>69</v>
      </c>
      <c r="H1083" s="2" t="s">
        <v>278</v>
      </c>
      <c r="I1083" s="2" t="s">
        <v>45</v>
      </c>
      <c r="J1083" s="3">
        <v>45132</v>
      </c>
      <c r="K1083" s="3">
        <v>45139</v>
      </c>
      <c r="L1083" s="2" t="s">
        <v>40</v>
      </c>
      <c r="M1083" s="2" t="s">
        <v>157</v>
      </c>
      <c r="N1083" s="2" t="s">
        <v>328</v>
      </c>
      <c r="O1083" s="4">
        <v>1060000</v>
      </c>
      <c r="P1083" s="4">
        <v>168900</v>
      </c>
      <c r="Q1083" s="4">
        <v>891100</v>
      </c>
      <c r="R1083" s="2">
        <v>36</v>
      </c>
      <c r="S1083" s="5">
        <v>12.02</v>
      </c>
      <c r="T1083" s="4">
        <v>33678.629999999997</v>
      </c>
      <c r="U1083" s="2" t="s">
        <v>73</v>
      </c>
      <c r="V1083" s="2" t="s">
        <v>33</v>
      </c>
      <c r="W1083" s="4">
        <v>1212430.6599999999</v>
      </c>
      <c r="X1083" s="4">
        <v>0</v>
      </c>
      <c r="Y1083" s="4">
        <v>1212430.6599999999</v>
      </c>
      <c r="Z1083" s="2">
        <v>0</v>
      </c>
      <c r="AA1083" s="2" t="s">
        <v>56</v>
      </c>
      <c r="AB1083" s="2" t="s">
        <v>15735</v>
      </c>
      <c r="AC1083" s="2" t="s">
        <v>213</v>
      </c>
      <c r="AD1083" s="2" t="s">
        <v>76</v>
      </c>
      <c r="AE1083" s="5">
        <v>84.07</v>
      </c>
      <c r="AF1083" s="2">
        <v>0</v>
      </c>
      <c r="AG1083" s="2" t="s">
        <v>77</v>
      </c>
      <c r="AH1083" s="2">
        <v>7</v>
      </c>
      <c r="AI1083" s="6" t="str">
        <f t="shared" si="48"/>
        <v>25-34</v>
      </c>
      <c r="AJ1083" s="11">
        <f>YEAR(tbl_LoanData[[#This Row],[Application Date]])</f>
        <v>2023</v>
      </c>
      <c r="AK1083" s="11" t="str">
        <f>TEXT(tbl_LoanData[[#This Row],[Application Date]],"MMMM")</f>
        <v>July</v>
      </c>
      <c r="AL1083" s="12">
        <f>DATE(YEAR(tbl_LoanData[[#This Row],[Application Date]]),MONTH(tbl_LoanData[[#This Row],[Application Date]]),1)</f>
        <v>45108</v>
      </c>
      <c r="AM1083" s="14">
        <f ca="1">IF(AND(tbl_LoanData[[#This Row],[Application Date]]&gt;=EOMONTH(TODAY(),-1)+1,tbl_LoanData[[#This Row],[Application Date]]&lt;=TODAY()),tbl_LoanData[[#This Row],[Loan Amount]],0)</f>
        <v>0</v>
      </c>
      <c r="AN1083" s="14">
        <f>tbl_LoanData[[#This Row],[Amount Paid]]-(Q1083-X1083)</f>
        <v>321330.65999999992</v>
      </c>
      <c r="AO1083" s="14">
        <f>IF(tbl_LoanData[[#This Row],[Application Status]]="Approved",1,0)</f>
        <v>1</v>
      </c>
      <c r="AP1083" s="22" t="str">
        <f t="shared" ca="1" si="49"/>
        <v/>
      </c>
      <c r="AQ1083" s="22" t="str">
        <f t="shared" ca="1" si="50"/>
        <v/>
      </c>
    </row>
    <row r="1084" spans="1:43" ht="14.4" customHeight="1" x14ac:dyDescent="0.3">
      <c r="A1084" s="2" t="s">
        <v>4505</v>
      </c>
      <c r="B1084" s="2" t="s">
        <v>4506</v>
      </c>
      <c r="C1084" s="2" t="s">
        <v>521</v>
      </c>
      <c r="D1084" s="2" t="s">
        <v>134</v>
      </c>
      <c r="E1084" s="2" t="s">
        <v>134</v>
      </c>
      <c r="F1084" s="2">
        <v>25</v>
      </c>
      <c r="G1084" s="2" t="s">
        <v>69</v>
      </c>
      <c r="H1084" s="2" t="s">
        <v>278</v>
      </c>
      <c r="I1084" s="2" t="s">
        <v>45</v>
      </c>
      <c r="J1084" s="3">
        <v>45128</v>
      </c>
      <c r="K1084" s="3">
        <v>45145</v>
      </c>
      <c r="L1084" s="2" t="s">
        <v>40</v>
      </c>
      <c r="M1084" s="2" t="s">
        <v>157</v>
      </c>
      <c r="N1084" s="2" t="s">
        <v>299</v>
      </c>
      <c r="O1084" s="4">
        <v>1038000</v>
      </c>
      <c r="P1084" s="4">
        <v>183500</v>
      </c>
      <c r="Q1084" s="4">
        <v>854500</v>
      </c>
      <c r="R1084" s="2">
        <v>24</v>
      </c>
      <c r="S1084" s="5">
        <v>9.74</v>
      </c>
      <c r="T1084" s="4">
        <v>42539.86</v>
      </c>
      <c r="U1084" s="2" t="s">
        <v>73</v>
      </c>
      <c r="V1084" s="2" t="s">
        <v>33</v>
      </c>
      <c r="W1084" s="4">
        <v>1020956.6</v>
      </c>
      <c r="X1084" s="4">
        <v>0</v>
      </c>
      <c r="Y1084" s="4">
        <v>1020956.6</v>
      </c>
      <c r="Z1084" s="2">
        <v>0</v>
      </c>
      <c r="AA1084" s="2" t="s">
        <v>56</v>
      </c>
      <c r="AB1084" s="2" t="s">
        <v>15728</v>
      </c>
      <c r="AC1084" s="2" t="s">
        <v>138</v>
      </c>
      <c r="AD1084" s="2" t="s">
        <v>76</v>
      </c>
      <c r="AE1084" s="5">
        <v>82.32</v>
      </c>
      <c r="AF1084" s="2">
        <v>0</v>
      </c>
      <c r="AG1084" s="2" t="s">
        <v>77</v>
      </c>
      <c r="AH1084" s="2">
        <v>17</v>
      </c>
      <c r="AI1084" s="6" t="str">
        <f t="shared" si="48"/>
        <v>25-34</v>
      </c>
      <c r="AJ1084" s="11">
        <f>YEAR(tbl_LoanData[[#This Row],[Application Date]])</f>
        <v>2023</v>
      </c>
      <c r="AK1084" s="11" t="str">
        <f>TEXT(tbl_LoanData[[#This Row],[Application Date]],"MMMM")</f>
        <v>July</v>
      </c>
      <c r="AL1084" s="12">
        <f>DATE(YEAR(tbl_LoanData[[#This Row],[Application Date]]),MONTH(tbl_LoanData[[#This Row],[Application Date]]),1)</f>
        <v>45108</v>
      </c>
      <c r="AM1084" s="14">
        <f ca="1">IF(AND(tbl_LoanData[[#This Row],[Application Date]]&gt;=EOMONTH(TODAY(),-1)+1,tbl_LoanData[[#This Row],[Application Date]]&lt;=TODAY()),tbl_LoanData[[#This Row],[Loan Amount]],0)</f>
        <v>0</v>
      </c>
      <c r="AN1084" s="14">
        <f>tbl_LoanData[[#This Row],[Amount Paid]]-(Q1084-X1084)</f>
        <v>166456.59999999998</v>
      </c>
      <c r="AO1084" s="14">
        <f>IF(tbl_LoanData[[#This Row],[Application Status]]="Approved",1,0)</f>
        <v>1</v>
      </c>
      <c r="AP1084" s="22" t="str">
        <f t="shared" ca="1" si="49"/>
        <v/>
      </c>
      <c r="AQ1084" s="22" t="str">
        <f t="shared" ca="1" si="50"/>
        <v/>
      </c>
    </row>
    <row r="1085" spans="1:43" ht="14.4" customHeight="1" x14ac:dyDescent="0.3">
      <c r="A1085" s="2" t="s">
        <v>4533</v>
      </c>
      <c r="B1085" s="2" t="s">
        <v>4534</v>
      </c>
      <c r="C1085" s="2" t="s">
        <v>781</v>
      </c>
      <c r="D1085" s="2" t="s">
        <v>268</v>
      </c>
      <c r="E1085" s="2" t="s">
        <v>82</v>
      </c>
      <c r="F1085" s="2">
        <v>39</v>
      </c>
      <c r="G1085" s="2" t="s">
        <v>69</v>
      </c>
      <c r="H1085" s="2" t="s">
        <v>84</v>
      </c>
      <c r="I1085" s="2" t="s">
        <v>45</v>
      </c>
      <c r="J1085" s="3">
        <v>45119</v>
      </c>
      <c r="K1085" s="3">
        <v>45140</v>
      </c>
      <c r="L1085" s="2" t="s">
        <v>39</v>
      </c>
      <c r="M1085" s="2" t="s">
        <v>167</v>
      </c>
      <c r="N1085" s="2" t="s">
        <v>491</v>
      </c>
      <c r="O1085" s="4">
        <v>2194000</v>
      </c>
      <c r="P1085" s="4">
        <v>820900</v>
      </c>
      <c r="Q1085" s="4">
        <v>1373100</v>
      </c>
      <c r="R1085" s="2">
        <v>24</v>
      </c>
      <c r="S1085" s="5">
        <v>5.65</v>
      </c>
      <c r="T1085" s="4">
        <v>63677.51</v>
      </c>
      <c r="U1085" s="2" t="s">
        <v>73</v>
      </c>
      <c r="V1085" s="2" t="s">
        <v>34</v>
      </c>
      <c r="W1085" s="4">
        <v>1464582.73</v>
      </c>
      <c r="X1085" s="4">
        <v>63677.57</v>
      </c>
      <c r="Y1085" s="4">
        <v>1528260.3</v>
      </c>
      <c r="Z1085" s="2">
        <v>29</v>
      </c>
      <c r="AA1085" s="2" t="s">
        <v>57</v>
      </c>
      <c r="AB1085" s="2" t="s">
        <v>15733</v>
      </c>
      <c r="AC1085" s="2" t="s">
        <v>106</v>
      </c>
      <c r="AD1085" s="2" t="s">
        <v>76</v>
      </c>
      <c r="AE1085" s="5">
        <v>62.58</v>
      </c>
      <c r="AF1085" s="2">
        <v>1</v>
      </c>
      <c r="AG1085" s="2" t="s">
        <v>77</v>
      </c>
      <c r="AH1085" s="2">
        <v>21</v>
      </c>
      <c r="AI1085" s="6" t="str">
        <f t="shared" si="48"/>
        <v>35-44</v>
      </c>
      <c r="AJ1085" s="11">
        <f>YEAR(tbl_LoanData[[#This Row],[Application Date]])</f>
        <v>2023</v>
      </c>
      <c r="AK1085" s="11" t="str">
        <f>TEXT(tbl_LoanData[[#This Row],[Application Date]],"MMMM")</f>
        <v>July</v>
      </c>
      <c r="AL1085" s="12">
        <f>DATE(YEAR(tbl_LoanData[[#This Row],[Application Date]]),MONTH(tbl_LoanData[[#This Row],[Application Date]]),1)</f>
        <v>45108</v>
      </c>
      <c r="AM1085" s="14">
        <f ca="1">IF(AND(tbl_LoanData[[#This Row],[Application Date]]&gt;=EOMONTH(TODAY(),-1)+1,tbl_LoanData[[#This Row],[Application Date]]&lt;=TODAY()),tbl_LoanData[[#This Row],[Loan Amount]],0)</f>
        <v>0</v>
      </c>
      <c r="AN1085" s="14">
        <f>tbl_LoanData[[#This Row],[Amount Paid]]-(Q1085-X1085)</f>
        <v>155160.30000000005</v>
      </c>
      <c r="AO1085" s="14">
        <f>IF(tbl_LoanData[[#This Row],[Application Status]]="Approved",1,0)</f>
        <v>1</v>
      </c>
      <c r="AP1085" s="22" t="str">
        <f t="shared" ca="1" si="49"/>
        <v/>
      </c>
      <c r="AQ1085" s="22" t="str">
        <f t="shared" ca="1" si="50"/>
        <v/>
      </c>
    </row>
    <row r="1086" spans="1:43" x14ac:dyDescent="0.3">
      <c r="A1086" s="2" t="s">
        <v>4661</v>
      </c>
      <c r="B1086" s="2" t="s">
        <v>4662</v>
      </c>
      <c r="C1086" s="2" t="s">
        <v>227</v>
      </c>
      <c r="D1086" s="2" t="s">
        <v>134</v>
      </c>
      <c r="E1086" s="2" t="s">
        <v>189</v>
      </c>
      <c r="F1086" s="2">
        <v>56</v>
      </c>
      <c r="G1086" s="2" t="s">
        <v>69</v>
      </c>
      <c r="H1086" s="2" t="s">
        <v>273</v>
      </c>
      <c r="I1086" s="2" t="s">
        <v>45</v>
      </c>
      <c r="J1086" s="3">
        <v>45138</v>
      </c>
      <c r="K1086" s="3">
        <v>45157</v>
      </c>
      <c r="L1086" s="2" t="s">
        <v>36</v>
      </c>
      <c r="M1086" s="2" t="s">
        <v>85</v>
      </c>
      <c r="N1086" s="2" t="s">
        <v>671</v>
      </c>
      <c r="O1086" s="4">
        <v>2099000</v>
      </c>
      <c r="P1086" s="4">
        <v>488000</v>
      </c>
      <c r="Q1086" s="4">
        <v>1611000</v>
      </c>
      <c r="R1086" s="2">
        <v>18</v>
      </c>
      <c r="S1086" s="5">
        <v>14.55</v>
      </c>
      <c r="T1086" s="4">
        <v>109033.38</v>
      </c>
      <c r="U1086" s="2" t="s">
        <v>73</v>
      </c>
      <c r="V1086" s="2" t="s">
        <v>33</v>
      </c>
      <c r="W1086" s="4">
        <v>1962600.75</v>
      </c>
      <c r="X1086" s="4">
        <v>0</v>
      </c>
      <c r="Y1086" s="4">
        <v>1962600.75</v>
      </c>
      <c r="Z1086" s="2">
        <v>0</v>
      </c>
      <c r="AA1086" s="2" t="s">
        <v>56</v>
      </c>
      <c r="AB1086" s="2" t="s">
        <v>15736</v>
      </c>
      <c r="AC1086" s="2" t="s">
        <v>213</v>
      </c>
      <c r="AD1086" s="2" t="s">
        <v>76</v>
      </c>
      <c r="AE1086" s="5">
        <v>76.75</v>
      </c>
      <c r="AF1086" s="2">
        <v>0</v>
      </c>
      <c r="AG1086" s="2" t="s">
        <v>77</v>
      </c>
      <c r="AH1086" s="2">
        <v>19</v>
      </c>
      <c r="AI1086" s="6" t="str">
        <f t="shared" si="48"/>
        <v>55-64</v>
      </c>
      <c r="AJ1086" s="11">
        <f>YEAR(tbl_LoanData[[#This Row],[Application Date]])</f>
        <v>2023</v>
      </c>
      <c r="AK1086" s="11" t="str">
        <f>TEXT(tbl_LoanData[[#This Row],[Application Date]],"MMMM")</f>
        <v>July</v>
      </c>
      <c r="AL1086" s="12">
        <f>DATE(YEAR(tbl_LoanData[[#This Row],[Application Date]]),MONTH(tbl_LoanData[[#This Row],[Application Date]]),1)</f>
        <v>45108</v>
      </c>
      <c r="AM1086" s="14">
        <f ca="1">IF(AND(tbl_LoanData[[#This Row],[Application Date]]&gt;=EOMONTH(TODAY(),-1)+1,tbl_LoanData[[#This Row],[Application Date]]&lt;=TODAY()),tbl_LoanData[[#This Row],[Loan Amount]],0)</f>
        <v>0</v>
      </c>
      <c r="AN1086" s="14">
        <f>tbl_LoanData[[#This Row],[Amount Paid]]-(Q1086-X1086)</f>
        <v>351600.75</v>
      </c>
      <c r="AO1086" s="14">
        <f>IF(tbl_LoanData[[#This Row],[Application Status]]="Approved",1,0)</f>
        <v>1</v>
      </c>
      <c r="AP1086" s="22" t="str">
        <f t="shared" ca="1" si="49"/>
        <v/>
      </c>
      <c r="AQ1086" s="22" t="str">
        <f t="shared" ca="1" si="50"/>
        <v/>
      </c>
    </row>
    <row r="1087" spans="1:43" x14ac:dyDescent="0.3">
      <c r="A1087" s="2" t="s">
        <v>4667</v>
      </c>
      <c r="B1087" s="2" t="s">
        <v>4668</v>
      </c>
      <c r="C1087" s="2" t="s">
        <v>181</v>
      </c>
      <c r="D1087" s="2" t="s">
        <v>91</v>
      </c>
      <c r="E1087" s="2" t="s">
        <v>312</v>
      </c>
      <c r="F1087" s="2">
        <v>57</v>
      </c>
      <c r="G1087" s="2" t="s">
        <v>83</v>
      </c>
      <c r="H1087" s="2" t="s">
        <v>228</v>
      </c>
      <c r="I1087" s="2" t="s">
        <v>43</v>
      </c>
      <c r="J1087" s="3">
        <v>45123</v>
      </c>
      <c r="K1087" s="3">
        <v>45132</v>
      </c>
      <c r="L1087" s="2" t="s">
        <v>39</v>
      </c>
      <c r="M1087" s="2" t="s">
        <v>127</v>
      </c>
      <c r="N1087" s="2" t="s">
        <v>152</v>
      </c>
      <c r="O1087" s="4">
        <v>1670000</v>
      </c>
      <c r="P1087" s="4">
        <v>186600</v>
      </c>
      <c r="Q1087" s="4">
        <v>1483400</v>
      </c>
      <c r="R1087" s="2">
        <v>36</v>
      </c>
      <c r="S1087" s="5">
        <v>13.94</v>
      </c>
      <c r="T1087" s="4">
        <v>58437.72</v>
      </c>
      <c r="U1087" s="2" t="s">
        <v>73</v>
      </c>
      <c r="V1087" s="2" t="s">
        <v>33</v>
      </c>
      <c r="W1087" s="4">
        <v>2103757.88</v>
      </c>
      <c r="X1087" s="4">
        <v>0</v>
      </c>
      <c r="Y1087" s="4">
        <v>2103757.88</v>
      </c>
      <c r="Z1087" s="2">
        <v>0</v>
      </c>
      <c r="AA1087" s="2" t="s">
        <v>56</v>
      </c>
      <c r="AB1087" s="2" t="s">
        <v>15730</v>
      </c>
      <c r="AC1087" s="2" t="s">
        <v>129</v>
      </c>
      <c r="AD1087" s="2" t="s">
        <v>76</v>
      </c>
      <c r="AE1087" s="5">
        <v>88.83</v>
      </c>
      <c r="AF1087" s="2">
        <v>0</v>
      </c>
      <c r="AG1087" s="2" t="s">
        <v>77</v>
      </c>
      <c r="AH1087" s="2">
        <v>9</v>
      </c>
      <c r="AI1087" s="6" t="str">
        <f t="shared" si="48"/>
        <v>55-64</v>
      </c>
      <c r="AJ1087" s="11">
        <f>YEAR(tbl_LoanData[[#This Row],[Application Date]])</f>
        <v>2023</v>
      </c>
      <c r="AK1087" s="11" t="str">
        <f>TEXT(tbl_LoanData[[#This Row],[Application Date]],"MMMM")</f>
        <v>July</v>
      </c>
      <c r="AL1087" s="12">
        <f>DATE(YEAR(tbl_LoanData[[#This Row],[Application Date]]),MONTH(tbl_LoanData[[#This Row],[Application Date]]),1)</f>
        <v>45108</v>
      </c>
      <c r="AM1087" s="14">
        <f ca="1">IF(AND(tbl_LoanData[[#This Row],[Application Date]]&gt;=EOMONTH(TODAY(),-1)+1,tbl_LoanData[[#This Row],[Application Date]]&lt;=TODAY()),tbl_LoanData[[#This Row],[Loan Amount]],0)</f>
        <v>0</v>
      </c>
      <c r="AN1087" s="14">
        <f>tbl_LoanData[[#This Row],[Amount Paid]]-(Q1087-X1087)</f>
        <v>620357.87999999989</v>
      </c>
      <c r="AO1087" s="14">
        <f>IF(tbl_LoanData[[#This Row],[Application Status]]="Approved",1,0)</f>
        <v>1</v>
      </c>
      <c r="AP1087" s="22" t="str">
        <f t="shared" ca="1" si="49"/>
        <v/>
      </c>
      <c r="AQ1087" s="22" t="str">
        <f t="shared" ca="1" si="50"/>
        <v/>
      </c>
    </row>
    <row r="1088" spans="1:43" ht="14.4" customHeight="1" x14ac:dyDescent="0.3">
      <c r="A1088" s="2" t="s">
        <v>4747</v>
      </c>
      <c r="B1088" s="2" t="s">
        <v>4748</v>
      </c>
      <c r="C1088" s="2" t="s">
        <v>175</v>
      </c>
      <c r="D1088" s="2" t="s">
        <v>117</v>
      </c>
      <c r="E1088" s="2" t="s">
        <v>125</v>
      </c>
      <c r="F1088" s="2">
        <v>29</v>
      </c>
      <c r="G1088" s="2" t="s">
        <v>83</v>
      </c>
      <c r="H1088" s="2" t="s">
        <v>318</v>
      </c>
      <c r="I1088" s="2" t="s">
        <v>42</v>
      </c>
      <c r="J1088" s="3">
        <v>45120</v>
      </c>
      <c r="K1088" s="3">
        <v>45130</v>
      </c>
      <c r="L1088" s="2" t="s">
        <v>40</v>
      </c>
      <c r="M1088" s="2" t="s">
        <v>157</v>
      </c>
      <c r="N1088" s="2" t="s">
        <v>299</v>
      </c>
      <c r="O1088" s="4">
        <v>1185000</v>
      </c>
      <c r="P1088" s="4">
        <v>428700</v>
      </c>
      <c r="Q1088" s="4">
        <v>756300</v>
      </c>
      <c r="R1088" s="2">
        <v>24</v>
      </c>
      <c r="S1088" s="5">
        <v>9.5299999999999994</v>
      </c>
      <c r="T1088" s="4">
        <v>37518.78</v>
      </c>
      <c r="U1088" s="2" t="s">
        <v>73</v>
      </c>
      <c r="V1088" s="2" t="s">
        <v>33</v>
      </c>
      <c r="W1088" s="4">
        <v>900450.78</v>
      </c>
      <c r="X1088" s="4">
        <v>0</v>
      </c>
      <c r="Y1088" s="4">
        <v>900450.78</v>
      </c>
      <c r="Z1088" s="2">
        <v>0</v>
      </c>
      <c r="AA1088" s="2" t="s">
        <v>56</v>
      </c>
      <c r="AB1088" s="2" t="s">
        <v>15734</v>
      </c>
      <c r="AC1088" s="2" t="s">
        <v>87</v>
      </c>
      <c r="AD1088" s="2" t="s">
        <v>76</v>
      </c>
      <c r="AE1088" s="5">
        <v>63.82</v>
      </c>
      <c r="AF1088" s="2">
        <v>0</v>
      </c>
      <c r="AG1088" s="2" t="s">
        <v>77</v>
      </c>
      <c r="AH1088" s="2">
        <v>10</v>
      </c>
      <c r="AI1088" s="6" t="str">
        <f t="shared" si="48"/>
        <v>25-34</v>
      </c>
      <c r="AJ1088" s="11">
        <f>YEAR(tbl_LoanData[[#This Row],[Application Date]])</f>
        <v>2023</v>
      </c>
      <c r="AK1088" s="11" t="str">
        <f>TEXT(tbl_LoanData[[#This Row],[Application Date]],"MMMM")</f>
        <v>July</v>
      </c>
      <c r="AL1088" s="12">
        <f>DATE(YEAR(tbl_LoanData[[#This Row],[Application Date]]),MONTH(tbl_LoanData[[#This Row],[Application Date]]),1)</f>
        <v>45108</v>
      </c>
      <c r="AM1088" s="14">
        <f ca="1">IF(AND(tbl_LoanData[[#This Row],[Application Date]]&gt;=EOMONTH(TODAY(),-1)+1,tbl_LoanData[[#This Row],[Application Date]]&lt;=TODAY()),tbl_LoanData[[#This Row],[Loan Amount]],0)</f>
        <v>0</v>
      </c>
      <c r="AN1088" s="14">
        <f>tbl_LoanData[[#This Row],[Amount Paid]]-(Q1088-X1088)</f>
        <v>144150.78000000003</v>
      </c>
      <c r="AO1088" s="14">
        <f>IF(tbl_LoanData[[#This Row],[Application Status]]="Approved",1,0)</f>
        <v>1</v>
      </c>
      <c r="AP1088" s="22" t="str">
        <f t="shared" ca="1" si="49"/>
        <v/>
      </c>
      <c r="AQ1088" s="22" t="str">
        <f t="shared" ca="1" si="50"/>
        <v/>
      </c>
    </row>
    <row r="1089" spans="1:43" ht="14.4" customHeight="1" x14ac:dyDescent="0.3">
      <c r="A1089" s="2" t="s">
        <v>4805</v>
      </c>
      <c r="B1089" s="2" t="s">
        <v>4806</v>
      </c>
      <c r="C1089" s="2" t="s">
        <v>264</v>
      </c>
      <c r="D1089" s="2" t="s">
        <v>232</v>
      </c>
      <c r="E1089" s="2" t="s">
        <v>81</v>
      </c>
      <c r="F1089" s="2">
        <v>40</v>
      </c>
      <c r="G1089" s="2" t="s">
        <v>83</v>
      </c>
      <c r="H1089" s="2" t="s">
        <v>466</v>
      </c>
      <c r="I1089" s="2" t="s">
        <v>43</v>
      </c>
      <c r="J1089" s="3">
        <v>45119</v>
      </c>
      <c r="K1089" s="3">
        <v>45129</v>
      </c>
      <c r="L1089" s="2" t="s">
        <v>36</v>
      </c>
      <c r="M1089" s="2" t="s">
        <v>111</v>
      </c>
      <c r="N1089" s="2" t="s">
        <v>350</v>
      </c>
      <c r="O1089" s="4">
        <v>1786000</v>
      </c>
      <c r="P1089" s="4">
        <v>608600</v>
      </c>
      <c r="Q1089" s="4">
        <v>1177400</v>
      </c>
      <c r="R1089" s="2">
        <v>60</v>
      </c>
      <c r="S1089" s="5">
        <v>11.7</v>
      </c>
      <c r="T1089" s="4">
        <v>31102.98</v>
      </c>
      <c r="U1089" s="2" t="s">
        <v>73</v>
      </c>
      <c r="V1089" s="2" t="s">
        <v>74</v>
      </c>
      <c r="W1089" s="4">
        <v>1150810.26</v>
      </c>
      <c r="X1089" s="4">
        <v>715368.74</v>
      </c>
      <c r="Y1089" s="4">
        <v>1866179</v>
      </c>
      <c r="Z1089" s="2">
        <v>0</v>
      </c>
      <c r="AA1089" s="2" t="s">
        <v>56</v>
      </c>
      <c r="AB1089" s="2" t="s">
        <v>15733</v>
      </c>
      <c r="AC1089" s="2" t="s">
        <v>360</v>
      </c>
      <c r="AD1089" s="2" t="s">
        <v>76</v>
      </c>
      <c r="AE1089" s="5">
        <v>65.92</v>
      </c>
      <c r="AF1089" s="2">
        <v>0</v>
      </c>
      <c r="AG1089" s="2" t="s">
        <v>77</v>
      </c>
      <c r="AH1089" s="2">
        <v>10</v>
      </c>
      <c r="AI1089" s="6" t="str">
        <f t="shared" si="48"/>
        <v>35-44</v>
      </c>
      <c r="AJ1089" s="11">
        <f>YEAR(tbl_LoanData[[#This Row],[Application Date]])</f>
        <v>2023</v>
      </c>
      <c r="AK1089" s="11" t="str">
        <f>TEXT(tbl_LoanData[[#This Row],[Application Date]],"MMMM")</f>
        <v>July</v>
      </c>
      <c r="AL1089" s="12">
        <f>DATE(YEAR(tbl_LoanData[[#This Row],[Application Date]]),MONTH(tbl_LoanData[[#This Row],[Application Date]]),1)</f>
        <v>45108</v>
      </c>
      <c r="AM1089" s="14">
        <f ca="1">IF(AND(tbl_LoanData[[#This Row],[Application Date]]&gt;=EOMONTH(TODAY(),-1)+1,tbl_LoanData[[#This Row],[Application Date]]&lt;=TODAY()),tbl_LoanData[[#This Row],[Loan Amount]],0)</f>
        <v>0</v>
      </c>
      <c r="AN1089" s="14">
        <f>tbl_LoanData[[#This Row],[Amount Paid]]-(Q1089-X1089)</f>
        <v>688779</v>
      </c>
      <c r="AO1089" s="14">
        <f>IF(tbl_LoanData[[#This Row],[Application Status]]="Approved",1,0)</f>
        <v>1</v>
      </c>
      <c r="AP1089" s="22" t="str">
        <f t="shared" ca="1" si="49"/>
        <v/>
      </c>
      <c r="AQ1089" s="22" t="str">
        <f t="shared" ca="1" si="50"/>
        <v/>
      </c>
    </row>
    <row r="1090" spans="1:43" ht="14.4" customHeight="1" x14ac:dyDescent="0.3">
      <c r="A1090" s="2" t="s">
        <v>5037</v>
      </c>
      <c r="B1090" s="2" t="s">
        <v>5038</v>
      </c>
      <c r="C1090" s="2" t="s">
        <v>338</v>
      </c>
      <c r="D1090" s="2" t="s">
        <v>117</v>
      </c>
      <c r="E1090" s="2" t="s">
        <v>182</v>
      </c>
      <c r="F1090" s="2">
        <v>40</v>
      </c>
      <c r="G1090" s="2" t="s">
        <v>83</v>
      </c>
      <c r="H1090" s="2" t="s">
        <v>244</v>
      </c>
      <c r="I1090" s="2" t="s">
        <v>48</v>
      </c>
      <c r="J1090" s="3">
        <v>45132</v>
      </c>
      <c r="K1090" s="3">
        <v>45138</v>
      </c>
      <c r="L1090" s="2" t="s">
        <v>40</v>
      </c>
      <c r="M1090" s="2" t="s">
        <v>71</v>
      </c>
      <c r="N1090" s="2" t="s">
        <v>137</v>
      </c>
      <c r="O1090" s="4">
        <v>1464000</v>
      </c>
      <c r="P1090" s="4">
        <v>248600</v>
      </c>
      <c r="Q1090" s="4">
        <v>1215400</v>
      </c>
      <c r="R1090" s="2">
        <v>36</v>
      </c>
      <c r="S1090" s="5">
        <v>12.66</v>
      </c>
      <c r="T1090" s="4">
        <v>46583.58</v>
      </c>
      <c r="U1090" s="2" t="s">
        <v>73</v>
      </c>
      <c r="V1090" s="2" t="s">
        <v>33</v>
      </c>
      <c r="W1090" s="4">
        <v>1677008.92</v>
      </c>
      <c r="X1090" s="4">
        <v>0</v>
      </c>
      <c r="Y1090" s="4">
        <v>1677008.92</v>
      </c>
      <c r="Z1090" s="2">
        <v>0</v>
      </c>
      <c r="AA1090" s="2" t="s">
        <v>56</v>
      </c>
      <c r="AB1090" s="2" t="s">
        <v>15733</v>
      </c>
      <c r="AC1090" s="2" t="s">
        <v>213</v>
      </c>
      <c r="AD1090" s="2" t="s">
        <v>76</v>
      </c>
      <c r="AE1090" s="5">
        <v>83.02</v>
      </c>
      <c r="AF1090" s="2">
        <v>0</v>
      </c>
      <c r="AG1090" s="2" t="s">
        <v>77</v>
      </c>
      <c r="AH1090" s="2">
        <v>6</v>
      </c>
      <c r="AI1090" s="6" t="str">
        <f t="shared" ref="AI1090:AI1153" si="51">IF(F1090&lt;25,"18-24",IF(F1090&lt;35,"25-34",IF(F1090&lt;45,"35-44",IF(F1090&lt;55,"45-54",IF(F1090&lt;65,"55-64","65+")))))</f>
        <v>35-44</v>
      </c>
      <c r="AJ1090" s="11">
        <f>YEAR(tbl_LoanData[[#This Row],[Application Date]])</f>
        <v>2023</v>
      </c>
      <c r="AK1090" s="11" t="str">
        <f>TEXT(tbl_LoanData[[#This Row],[Application Date]],"MMMM")</f>
        <v>July</v>
      </c>
      <c r="AL1090" s="12">
        <f>DATE(YEAR(tbl_LoanData[[#This Row],[Application Date]]),MONTH(tbl_LoanData[[#This Row],[Application Date]]),1)</f>
        <v>45108</v>
      </c>
      <c r="AM1090" s="14">
        <f ca="1">IF(AND(tbl_LoanData[[#This Row],[Application Date]]&gt;=EOMONTH(TODAY(),-1)+1,tbl_LoanData[[#This Row],[Application Date]]&lt;=TODAY()),tbl_LoanData[[#This Row],[Loan Amount]],0)</f>
        <v>0</v>
      </c>
      <c r="AN1090" s="14">
        <f>tbl_LoanData[[#This Row],[Amount Paid]]-(Q1090-X1090)</f>
        <v>461608.91999999993</v>
      </c>
      <c r="AO1090" s="14">
        <f>IF(tbl_LoanData[[#This Row],[Application Status]]="Approved",1,0)</f>
        <v>1</v>
      </c>
      <c r="AP1090" s="22" t="str">
        <f t="shared" ref="AP1090:AP1153" ca="1" si="52">IF(AND(J1090&gt;=DATE(YEAR(TODAY()),MONTH(TODAY()),1),J1090&lt;=TODAY()),"Current MTD",IF(AND(J1090&gt;=EOMONTH(TODAY(),-2)+1,J1090&lt;=EOMONTH(TODAY(),-1)),"Previous MTD",""))</f>
        <v/>
      </c>
      <c r="AQ1090" s="22" t="str">
        <f t="shared" ref="AQ1090:AQ1153" ca="1" si="53">IF(AND(J1090&gt;=DATE(YEAR(TODAY()),MONTH(TODAY()),1),J1090&lt;=TODAY()),TEXT(DATE(YEAR(TODAY()),MONTH(TODAY()),1),"mmm d")&amp;"–"&amp;DAY(TODAY()),IF(AND(J1090&gt;=EOMONTH(TODAY(),-2)+1,J1090&lt;=EOMONTH(TODAY(),-1)),""&amp;TEXT(EOMONTH(TODAY(),-2)+1,"mmm d")&amp;"–"&amp;DAY(TODAY()),""))</f>
        <v/>
      </c>
    </row>
    <row r="1091" spans="1:43" ht="14.4" customHeight="1" x14ac:dyDescent="0.3">
      <c r="A1091" s="2" t="s">
        <v>5069</v>
      </c>
      <c r="B1091" s="2" t="s">
        <v>5070</v>
      </c>
      <c r="C1091" s="2" t="s">
        <v>397</v>
      </c>
      <c r="D1091" s="2" t="s">
        <v>91</v>
      </c>
      <c r="E1091" s="2" t="s">
        <v>311</v>
      </c>
      <c r="F1091" s="2">
        <v>65</v>
      </c>
      <c r="G1091" s="2" t="s">
        <v>83</v>
      </c>
      <c r="H1091" s="2" t="s">
        <v>237</v>
      </c>
      <c r="I1091" s="2" t="s">
        <v>48</v>
      </c>
      <c r="J1091" s="3">
        <v>45137</v>
      </c>
      <c r="K1091" s="3"/>
      <c r="L1091" s="2" t="s">
        <v>37</v>
      </c>
      <c r="M1091" s="2" t="s">
        <v>260</v>
      </c>
      <c r="N1091" s="2" t="s">
        <v>457</v>
      </c>
      <c r="O1091" s="4">
        <v>120000</v>
      </c>
      <c r="P1091" s="4">
        <v>40700</v>
      </c>
      <c r="Q1091" s="4">
        <v>79300</v>
      </c>
      <c r="R1091" s="2">
        <v>36</v>
      </c>
      <c r="S1091" s="5">
        <v>9.5299999999999994</v>
      </c>
      <c r="T1091" s="4">
        <v>2832.55</v>
      </c>
      <c r="U1091" s="2" t="s">
        <v>96</v>
      </c>
      <c r="V1091" s="2" t="s">
        <v>97</v>
      </c>
      <c r="W1091" s="4">
        <v>0</v>
      </c>
      <c r="X1091" s="4">
        <v>0</v>
      </c>
      <c r="Y1091" s="4">
        <v>101971.87</v>
      </c>
      <c r="Z1091" s="2">
        <v>0</v>
      </c>
      <c r="AA1091" s="2" t="s">
        <v>97</v>
      </c>
      <c r="AB1091" s="2" t="s">
        <v>15734</v>
      </c>
      <c r="AC1091" s="2" t="s">
        <v>138</v>
      </c>
      <c r="AD1091" s="2" t="s">
        <v>76</v>
      </c>
      <c r="AE1091" s="5">
        <v>66.08</v>
      </c>
      <c r="AF1091" s="2">
        <v>0</v>
      </c>
      <c r="AG1091" s="2" t="s">
        <v>97</v>
      </c>
      <c r="AH1091" s="2"/>
      <c r="AI1091" s="6" t="str">
        <f t="shared" si="51"/>
        <v>65+</v>
      </c>
      <c r="AJ1091" s="11">
        <f>YEAR(tbl_LoanData[[#This Row],[Application Date]])</f>
        <v>2023</v>
      </c>
      <c r="AK1091" s="11" t="str">
        <f>TEXT(tbl_LoanData[[#This Row],[Application Date]],"MMMM")</f>
        <v>July</v>
      </c>
      <c r="AL1091" s="12">
        <f>DATE(YEAR(tbl_LoanData[[#This Row],[Application Date]]),MONTH(tbl_LoanData[[#This Row],[Application Date]]),1)</f>
        <v>45108</v>
      </c>
      <c r="AM1091" s="14">
        <f ca="1">IF(AND(tbl_LoanData[[#This Row],[Application Date]]&gt;=EOMONTH(TODAY(),-1)+1,tbl_LoanData[[#This Row],[Application Date]]&lt;=TODAY()),tbl_LoanData[[#This Row],[Loan Amount]],0)</f>
        <v>0</v>
      </c>
      <c r="AN1091" s="14">
        <f>tbl_LoanData[[#This Row],[Amount Paid]]-(Q1091-X1091)</f>
        <v>-79300</v>
      </c>
      <c r="AO1091" s="14">
        <f>IF(tbl_LoanData[[#This Row],[Application Status]]="Approved",1,0)</f>
        <v>0</v>
      </c>
      <c r="AP1091" s="22" t="str">
        <f t="shared" ca="1" si="52"/>
        <v/>
      </c>
      <c r="AQ1091" s="22" t="str">
        <f t="shared" ca="1" si="53"/>
        <v/>
      </c>
    </row>
    <row r="1092" spans="1:43" x14ac:dyDescent="0.3">
      <c r="A1092" s="2" t="s">
        <v>5181</v>
      </c>
      <c r="B1092" s="2" t="s">
        <v>5182</v>
      </c>
      <c r="C1092" s="2" t="s">
        <v>549</v>
      </c>
      <c r="D1092" s="2" t="s">
        <v>118</v>
      </c>
      <c r="E1092" s="2" t="s">
        <v>209</v>
      </c>
      <c r="F1092" s="2">
        <v>54</v>
      </c>
      <c r="G1092" s="2" t="s">
        <v>83</v>
      </c>
      <c r="H1092" s="2" t="s">
        <v>103</v>
      </c>
      <c r="I1092" s="2" t="s">
        <v>43</v>
      </c>
      <c r="J1092" s="3">
        <v>45121</v>
      </c>
      <c r="K1092" s="3">
        <v>45136</v>
      </c>
      <c r="L1092" s="2" t="s">
        <v>41</v>
      </c>
      <c r="M1092" s="2" t="s">
        <v>552</v>
      </c>
      <c r="N1092" s="2" t="s">
        <v>553</v>
      </c>
      <c r="O1092" s="4">
        <v>3851000</v>
      </c>
      <c r="P1092" s="4">
        <v>443000</v>
      </c>
      <c r="Q1092" s="4">
        <v>3408000</v>
      </c>
      <c r="R1092" s="2">
        <v>48</v>
      </c>
      <c r="S1092" s="5">
        <v>10.02</v>
      </c>
      <c r="T1092" s="4">
        <v>99456.8</v>
      </c>
      <c r="U1092" s="2" t="s">
        <v>73</v>
      </c>
      <c r="V1092" s="2" t="s">
        <v>74</v>
      </c>
      <c r="W1092" s="4">
        <v>3679901.6</v>
      </c>
      <c r="X1092" s="4">
        <v>1094024.8</v>
      </c>
      <c r="Y1092" s="4">
        <v>4773926.4000000004</v>
      </c>
      <c r="Z1092" s="2">
        <v>0</v>
      </c>
      <c r="AA1092" s="2" t="s">
        <v>56</v>
      </c>
      <c r="AB1092" s="2" t="s">
        <v>15727</v>
      </c>
      <c r="AC1092" s="2" t="s">
        <v>121</v>
      </c>
      <c r="AD1092" s="2" t="s">
        <v>76</v>
      </c>
      <c r="AE1092" s="5">
        <v>88.5</v>
      </c>
      <c r="AF1092" s="2">
        <v>0</v>
      </c>
      <c r="AG1092" s="2" t="s">
        <v>77</v>
      </c>
      <c r="AH1092" s="2">
        <v>15</v>
      </c>
      <c r="AI1092" s="6" t="str">
        <f t="shared" si="51"/>
        <v>45-54</v>
      </c>
      <c r="AJ1092" s="11">
        <f>YEAR(tbl_LoanData[[#This Row],[Application Date]])</f>
        <v>2023</v>
      </c>
      <c r="AK1092" s="11" t="str">
        <f>TEXT(tbl_LoanData[[#This Row],[Application Date]],"MMMM")</f>
        <v>July</v>
      </c>
      <c r="AL1092" s="12">
        <f>DATE(YEAR(tbl_LoanData[[#This Row],[Application Date]]),MONTH(tbl_LoanData[[#This Row],[Application Date]]),1)</f>
        <v>45108</v>
      </c>
      <c r="AM1092" s="14">
        <f ca="1">IF(AND(tbl_LoanData[[#This Row],[Application Date]]&gt;=EOMONTH(TODAY(),-1)+1,tbl_LoanData[[#This Row],[Application Date]]&lt;=TODAY()),tbl_LoanData[[#This Row],[Loan Amount]],0)</f>
        <v>0</v>
      </c>
      <c r="AN1092" s="14">
        <f>tbl_LoanData[[#This Row],[Amount Paid]]-(Q1092-X1092)</f>
        <v>1365926.4</v>
      </c>
      <c r="AO1092" s="14">
        <f>IF(tbl_LoanData[[#This Row],[Application Status]]="Approved",1,0)</f>
        <v>1</v>
      </c>
      <c r="AP1092" s="22" t="str">
        <f t="shared" ca="1" si="52"/>
        <v/>
      </c>
      <c r="AQ1092" s="22" t="str">
        <f t="shared" ca="1" si="53"/>
        <v/>
      </c>
    </row>
    <row r="1093" spans="1:43" ht="14.4" customHeight="1" x14ac:dyDescent="0.3">
      <c r="A1093" s="2" t="s">
        <v>5189</v>
      </c>
      <c r="B1093" s="2" t="s">
        <v>5190</v>
      </c>
      <c r="C1093" s="2" t="s">
        <v>347</v>
      </c>
      <c r="D1093" s="2" t="s">
        <v>268</v>
      </c>
      <c r="E1093" s="2" t="s">
        <v>210</v>
      </c>
      <c r="F1093" s="2">
        <v>44</v>
      </c>
      <c r="G1093" s="2" t="s">
        <v>69</v>
      </c>
      <c r="H1093" s="2" t="s">
        <v>256</v>
      </c>
      <c r="I1093" s="2" t="s">
        <v>43</v>
      </c>
      <c r="J1093" s="3">
        <v>45114</v>
      </c>
      <c r="K1093" s="3">
        <v>45126</v>
      </c>
      <c r="L1093" s="2" t="s">
        <v>37</v>
      </c>
      <c r="M1093" s="2" t="s">
        <v>199</v>
      </c>
      <c r="N1093" s="2" t="s">
        <v>319</v>
      </c>
      <c r="O1093" s="4">
        <v>188000</v>
      </c>
      <c r="P1093" s="4">
        <v>28600</v>
      </c>
      <c r="Q1093" s="4">
        <v>159400</v>
      </c>
      <c r="R1093" s="2">
        <v>48</v>
      </c>
      <c r="S1093" s="5">
        <v>10.71</v>
      </c>
      <c r="T1093" s="4">
        <v>4743.4799999999996</v>
      </c>
      <c r="U1093" s="2" t="s">
        <v>73</v>
      </c>
      <c r="V1093" s="2" t="s">
        <v>74</v>
      </c>
      <c r="W1093" s="4">
        <v>170765.28</v>
      </c>
      <c r="X1093" s="4">
        <v>56921.68</v>
      </c>
      <c r="Y1093" s="4">
        <v>227686.96</v>
      </c>
      <c r="Z1093" s="2">
        <v>31</v>
      </c>
      <c r="AA1093" s="2" t="s">
        <v>58</v>
      </c>
      <c r="AB1093" s="2" t="s">
        <v>15731</v>
      </c>
      <c r="AC1093" s="2" t="s">
        <v>213</v>
      </c>
      <c r="AD1093" s="2" t="s">
        <v>76</v>
      </c>
      <c r="AE1093" s="5">
        <v>84.79</v>
      </c>
      <c r="AF1093" s="2">
        <v>1</v>
      </c>
      <c r="AG1093" s="2" t="s">
        <v>15718</v>
      </c>
      <c r="AH1093" s="2">
        <v>12</v>
      </c>
      <c r="AI1093" s="6" t="str">
        <f t="shared" si="51"/>
        <v>35-44</v>
      </c>
      <c r="AJ1093" s="11">
        <f>YEAR(tbl_LoanData[[#This Row],[Application Date]])</f>
        <v>2023</v>
      </c>
      <c r="AK1093" s="11" t="str">
        <f>TEXT(tbl_LoanData[[#This Row],[Application Date]],"MMMM")</f>
        <v>July</v>
      </c>
      <c r="AL1093" s="12">
        <f>DATE(YEAR(tbl_LoanData[[#This Row],[Application Date]]),MONTH(tbl_LoanData[[#This Row],[Application Date]]),1)</f>
        <v>45108</v>
      </c>
      <c r="AM1093" s="14">
        <f ca="1">IF(AND(tbl_LoanData[[#This Row],[Application Date]]&gt;=EOMONTH(TODAY(),-1)+1,tbl_LoanData[[#This Row],[Application Date]]&lt;=TODAY()),tbl_LoanData[[#This Row],[Loan Amount]],0)</f>
        <v>0</v>
      </c>
      <c r="AN1093" s="14">
        <f>tbl_LoanData[[#This Row],[Amount Paid]]-(Q1093-X1093)</f>
        <v>68286.959999999992</v>
      </c>
      <c r="AO1093" s="14">
        <f>IF(tbl_LoanData[[#This Row],[Application Status]]="Approved",1,0)</f>
        <v>1</v>
      </c>
      <c r="AP1093" s="22" t="str">
        <f t="shared" ca="1" si="52"/>
        <v/>
      </c>
      <c r="AQ1093" s="22" t="str">
        <f t="shared" ca="1" si="53"/>
        <v/>
      </c>
    </row>
    <row r="1094" spans="1:43" ht="14.4" customHeight="1" x14ac:dyDescent="0.3">
      <c r="A1094" s="2" t="s">
        <v>5191</v>
      </c>
      <c r="B1094" s="2" t="s">
        <v>5192</v>
      </c>
      <c r="C1094" s="2" t="s">
        <v>198</v>
      </c>
      <c r="D1094" s="2" t="s">
        <v>101</v>
      </c>
      <c r="E1094" s="2" t="s">
        <v>323</v>
      </c>
      <c r="F1094" s="2">
        <v>50</v>
      </c>
      <c r="G1094" s="2" t="s">
        <v>69</v>
      </c>
      <c r="H1094" s="2" t="s">
        <v>307</v>
      </c>
      <c r="I1094" s="2" t="s">
        <v>43</v>
      </c>
      <c r="J1094" s="3">
        <v>45119</v>
      </c>
      <c r="K1094" s="3">
        <v>45123</v>
      </c>
      <c r="L1094" s="2" t="s">
        <v>39</v>
      </c>
      <c r="M1094" s="2" t="s">
        <v>85</v>
      </c>
      <c r="N1094" s="2" t="s">
        <v>324</v>
      </c>
      <c r="O1094" s="4">
        <v>1372000</v>
      </c>
      <c r="P1094" s="4">
        <v>277400</v>
      </c>
      <c r="Q1094" s="4">
        <v>1094600</v>
      </c>
      <c r="R1094" s="2">
        <v>24</v>
      </c>
      <c r="S1094" s="5">
        <v>5.73</v>
      </c>
      <c r="T1094" s="4">
        <v>50835.05</v>
      </c>
      <c r="U1094" s="2" t="s">
        <v>73</v>
      </c>
      <c r="V1094" s="2" t="s">
        <v>33</v>
      </c>
      <c r="W1094" s="4">
        <v>1220041.1599999999</v>
      </c>
      <c r="X1094" s="4">
        <v>0</v>
      </c>
      <c r="Y1094" s="4">
        <v>1220041.1599999999</v>
      </c>
      <c r="Z1094" s="2">
        <v>0</v>
      </c>
      <c r="AA1094" s="2" t="s">
        <v>56</v>
      </c>
      <c r="AB1094" s="2" t="s">
        <v>15729</v>
      </c>
      <c r="AC1094" s="2" t="s">
        <v>138</v>
      </c>
      <c r="AD1094" s="2" t="s">
        <v>76</v>
      </c>
      <c r="AE1094" s="5">
        <v>79.78</v>
      </c>
      <c r="AF1094" s="2">
        <v>0</v>
      </c>
      <c r="AG1094" s="2" t="s">
        <v>77</v>
      </c>
      <c r="AH1094" s="2">
        <v>4</v>
      </c>
      <c r="AI1094" s="6" t="str">
        <f t="shared" si="51"/>
        <v>45-54</v>
      </c>
      <c r="AJ1094" s="11">
        <f>YEAR(tbl_LoanData[[#This Row],[Application Date]])</f>
        <v>2023</v>
      </c>
      <c r="AK1094" s="11" t="str">
        <f>TEXT(tbl_LoanData[[#This Row],[Application Date]],"MMMM")</f>
        <v>July</v>
      </c>
      <c r="AL1094" s="12">
        <f>DATE(YEAR(tbl_LoanData[[#This Row],[Application Date]]),MONTH(tbl_LoanData[[#This Row],[Application Date]]),1)</f>
        <v>45108</v>
      </c>
      <c r="AM1094" s="14">
        <f ca="1">IF(AND(tbl_LoanData[[#This Row],[Application Date]]&gt;=EOMONTH(TODAY(),-1)+1,tbl_LoanData[[#This Row],[Application Date]]&lt;=TODAY()),tbl_LoanData[[#This Row],[Loan Amount]],0)</f>
        <v>0</v>
      </c>
      <c r="AN1094" s="14">
        <f>tbl_LoanData[[#This Row],[Amount Paid]]-(Q1094-X1094)</f>
        <v>125441.15999999992</v>
      </c>
      <c r="AO1094" s="14">
        <f>IF(tbl_LoanData[[#This Row],[Application Status]]="Approved",1,0)</f>
        <v>1</v>
      </c>
      <c r="AP1094" s="22" t="str">
        <f t="shared" ca="1" si="52"/>
        <v/>
      </c>
      <c r="AQ1094" s="22" t="str">
        <f t="shared" ca="1" si="53"/>
        <v/>
      </c>
    </row>
    <row r="1095" spans="1:43" ht="14.4" customHeight="1" x14ac:dyDescent="0.3">
      <c r="A1095" s="2" t="s">
        <v>5245</v>
      </c>
      <c r="B1095" s="2" t="s">
        <v>5246</v>
      </c>
      <c r="C1095" s="2" t="s">
        <v>429</v>
      </c>
      <c r="D1095" s="2" t="s">
        <v>182</v>
      </c>
      <c r="E1095" s="2" t="s">
        <v>232</v>
      </c>
      <c r="F1095" s="2">
        <v>22</v>
      </c>
      <c r="G1095" s="2" t="s">
        <v>83</v>
      </c>
      <c r="H1095" s="2" t="s">
        <v>250</v>
      </c>
      <c r="I1095" s="2" t="s">
        <v>52</v>
      </c>
      <c r="J1095" s="3">
        <v>45136</v>
      </c>
      <c r="K1095" s="3"/>
      <c r="L1095" s="2" t="s">
        <v>40</v>
      </c>
      <c r="M1095" s="2" t="s">
        <v>94</v>
      </c>
      <c r="N1095" s="2" t="s">
        <v>4</v>
      </c>
      <c r="O1095" s="4">
        <v>1577000</v>
      </c>
      <c r="P1095" s="4">
        <v>437300</v>
      </c>
      <c r="Q1095" s="4">
        <v>1139700</v>
      </c>
      <c r="R1095" s="2">
        <v>18</v>
      </c>
      <c r="S1095" s="5">
        <v>14.53</v>
      </c>
      <c r="T1095" s="4">
        <v>77116.53</v>
      </c>
      <c r="U1095" s="2" t="s">
        <v>96</v>
      </c>
      <c r="V1095" s="2" t="s">
        <v>97</v>
      </c>
      <c r="W1095" s="4">
        <v>0</v>
      </c>
      <c r="X1095" s="4">
        <v>0</v>
      </c>
      <c r="Y1095" s="4">
        <v>1388097.62</v>
      </c>
      <c r="Z1095" s="2">
        <v>0</v>
      </c>
      <c r="AA1095" s="2" t="s">
        <v>97</v>
      </c>
      <c r="AB1095" s="2" t="s">
        <v>15733</v>
      </c>
      <c r="AC1095" s="2" t="s">
        <v>146</v>
      </c>
      <c r="AD1095" s="2" t="s">
        <v>76</v>
      </c>
      <c r="AE1095" s="5">
        <v>72.27</v>
      </c>
      <c r="AF1095" s="2">
        <v>0</v>
      </c>
      <c r="AG1095" s="2" t="s">
        <v>97</v>
      </c>
      <c r="AH1095" s="2"/>
      <c r="AI1095" s="6" t="str">
        <f t="shared" si="51"/>
        <v>18-24</v>
      </c>
      <c r="AJ1095" s="11">
        <f>YEAR(tbl_LoanData[[#This Row],[Application Date]])</f>
        <v>2023</v>
      </c>
      <c r="AK1095" s="11" t="str">
        <f>TEXT(tbl_LoanData[[#This Row],[Application Date]],"MMMM")</f>
        <v>July</v>
      </c>
      <c r="AL1095" s="12">
        <f>DATE(YEAR(tbl_LoanData[[#This Row],[Application Date]]),MONTH(tbl_LoanData[[#This Row],[Application Date]]),1)</f>
        <v>45108</v>
      </c>
      <c r="AM1095" s="14">
        <f ca="1">IF(AND(tbl_LoanData[[#This Row],[Application Date]]&gt;=EOMONTH(TODAY(),-1)+1,tbl_LoanData[[#This Row],[Application Date]]&lt;=TODAY()),tbl_LoanData[[#This Row],[Loan Amount]],0)</f>
        <v>0</v>
      </c>
      <c r="AN1095" s="14">
        <f>tbl_LoanData[[#This Row],[Amount Paid]]-(Q1095-X1095)</f>
        <v>-1139700</v>
      </c>
      <c r="AO1095" s="14">
        <f>IF(tbl_LoanData[[#This Row],[Application Status]]="Approved",1,0)</f>
        <v>0</v>
      </c>
      <c r="AP1095" s="22" t="str">
        <f t="shared" ca="1" si="52"/>
        <v/>
      </c>
      <c r="AQ1095" s="22" t="str">
        <f t="shared" ca="1" si="53"/>
        <v/>
      </c>
    </row>
    <row r="1096" spans="1:43" ht="14.4" customHeight="1" x14ac:dyDescent="0.3">
      <c r="A1096" s="2" t="s">
        <v>5305</v>
      </c>
      <c r="B1096" s="2" t="s">
        <v>5306</v>
      </c>
      <c r="C1096" s="2" t="s">
        <v>181</v>
      </c>
      <c r="D1096" s="2" t="s">
        <v>101</v>
      </c>
      <c r="E1096" s="2" t="s">
        <v>209</v>
      </c>
      <c r="F1096" s="2">
        <v>46</v>
      </c>
      <c r="G1096" s="2" t="s">
        <v>83</v>
      </c>
      <c r="H1096" s="2" t="s">
        <v>259</v>
      </c>
      <c r="I1096" s="2" t="s">
        <v>43</v>
      </c>
      <c r="J1096" s="3">
        <v>45130</v>
      </c>
      <c r="K1096" s="3">
        <v>45138</v>
      </c>
      <c r="L1096" s="2" t="s">
        <v>37</v>
      </c>
      <c r="M1096" s="2" t="s">
        <v>94</v>
      </c>
      <c r="N1096" s="2" t="s">
        <v>436</v>
      </c>
      <c r="O1096" s="4">
        <v>138000</v>
      </c>
      <c r="P1096" s="4">
        <v>44200</v>
      </c>
      <c r="Q1096" s="4">
        <v>93800</v>
      </c>
      <c r="R1096" s="2">
        <v>24</v>
      </c>
      <c r="S1096" s="5">
        <v>10.029999999999999</v>
      </c>
      <c r="T1096" s="4">
        <v>4692.34</v>
      </c>
      <c r="U1096" s="2" t="s">
        <v>73</v>
      </c>
      <c r="V1096" s="2" t="s">
        <v>34</v>
      </c>
      <c r="W1096" s="4">
        <v>107923.82</v>
      </c>
      <c r="X1096" s="4">
        <v>4692.46</v>
      </c>
      <c r="Y1096" s="4">
        <v>112616.28</v>
      </c>
      <c r="Z1096" s="2">
        <v>29</v>
      </c>
      <c r="AA1096" s="2" t="s">
        <v>57</v>
      </c>
      <c r="AB1096" s="2" t="s">
        <v>15731</v>
      </c>
      <c r="AC1096" s="2" t="s">
        <v>106</v>
      </c>
      <c r="AD1096" s="2" t="s">
        <v>76</v>
      </c>
      <c r="AE1096" s="5">
        <v>67.97</v>
      </c>
      <c r="AF1096" s="2">
        <v>1</v>
      </c>
      <c r="AG1096" s="2" t="s">
        <v>77</v>
      </c>
      <c r="AH1096" s="2">
        <v>8</v>
      </c>
      <c r="AI1096" s="6" t="str">
        <f t="shared" si="51"/>
        <v>45-54</v>
      </c>
      <c r="AJ1096" s="11">
        <f>YEAR(tbl_LoanData[[#This Row],[Application Date]])</f>
        <v>2023</v>
      </c>
      <c r="AK1096" s="11" t="str">
        <f>TEXT(tbl_LoanData[[#This Row],[Application Date]],"MMMM")</f>
        <v>July</v>
      </c>
      <c r="AL1096" s="12">
        <f>DATE(YEAR(tbl_LoanData[[#This Row],[Application Date]]),MONTH(tbl_LoanData[[#This Row],[Application Date]]),1)</f>
        <v>45108</v>
      </c>
      <c r="AM1096" s="14">
        <f ca="1">IF(AND(tbl_LoanData[[#This Row],[Application Date]]&gt;=EOMONTH(TODAY(),-1)+1,tbl_LoanData[[#This Row],[Application Date]]&lt;=TODAY()),tbl_LoanData[[#This Row],[Loan Amount]],0)</f>
        <v>0</v>
      </c>
      <c r="AN1096" s="14">
        <f>tbl_LoanData[[#This Row],[Amount Paid]]-(Q1096-X1096)</f>
        <v>18816.280000000013</v>
      </c>
      <c r="AO1096" s="14">
        <f>IF(tbl_LoanData[[#This Row],[Application Status]]="Approved",1,0)</f>
        <v>1</v>
      </c>
      <c r="AP1096" s="22" t="str">
        <f t="shared" ca="1" si="52"/>
        <v/>
      </c>
      <c r="AQ1096" s="22" t="str">
        <f t="shared" ca="1" si="53"/>
        <v/>
      </c>
    </row>
    <row r="1097" spans="1:43" ht="14.4" customHeight="1" x14ac:dyDescent="0.3">
      <c r="A1097" s="2" t="s">
        <v>5389</v>
      </c>
      <c r="B1097" s="2" t="s">
        <v>5390</v>
      </c>
      <c r="C1097" s="2" t="s">
        <v>188</v>
      </c>
      <c r="D1097" s="2" t="s">
        <v>81</v>
      </c>
      <c r="E1097" s="2" t="s">
        <v>385</v>
      </c>
      <c r="F1097" s="2">
        <v>21</v>
      </c>
      <c r="G1097" s="2" t="s">
        <v>69</v>
      </c>
      <c r="H1097" s="2" t="s">
        <v>265</v>
      </c>
      <c r="I1097" s="2" t="s">
        <v>44</v>
      </c>
      <c r="J1097" s="3">
        <v>45117</v>
      </c>
      <c r="K1097" s="3"/>
      <c r="L1097" s="2" t="s">
        <v>39</v>
      </c>
      <c r="M1097" s="2" t="s">
        <v>94</v>
      </c>
      <c r="N1097" s="2" t="s">
        <v>365</v>
      </c>
      <c r="O1097" s="4">
        <v>1549000</v>
      </c>
      <c r="P1097" s="4">
        <v>356600</v>
      </c>
      <c r="Q1097" s="4">
        <v>1192400</v>
      </c>
      <c r="R1097" s="2">
        <v>60</v>
      </c>
      <c r="S1097" s="5">
        <v>13.92</v>
      </c>
      <c r="T1097" s="4">
        <v>33705.17</v>
      </c>
      <c r="U1097" s="2" t="s">
        <v>113</v>
      </c>
      <c r="V1097" s="2" t="s">
        <v>97</v>
      </c>
      <c r="W1097" s="4">
        <v>0</v>
      </c>
      <c r="X1097" s="4">
        <v>0</v>
      </c>
      <c r="Y1097" s="4">
        <v>2022310.4</v>
      </c>
      <c r="Z1097" s="2">
        <v>0</v>
      </c>
      <c r="AA1097" s="2" t="s">
        <v>97</v>
      </c>
      <c r="AB1097" s="2" t="s">
        <v>15728</v>
      </c>
      <c r="AC1097" s="2" t="s">
        <v>87</v>
      </c>
      <c r="AD1097" s="2" t="s">
        <v>76</v>
      </c>
      <c r="AE1097" s="5">
        <v>76.98</v>
      </c>
      <c r="AF1097" s="2">
        <v>0</v>
      </c>
      <c r="AG1097" s="2" t="s">
        <v>97</v>
      </c>
      <c r="AH1097" s="2"/>
      <c r="AI1097" s="6" t="str">
        <f t="shared" si="51"/>
        <v>18-24</v>
      </c>
      <c r="AJ1097" s="11">
        <f>YEAR(tbl_LoanData[[#This Row],[Application Date]])</f>
        <v>2023</v>
      </c>
      <c r="AK1097" s="11" t="str">
        <f>TEXT(tbl_LoanData[[#This Row],[Application Date]],"MMMM")</f>
        <v>July</v>
      </c>
      <c r="AL1097" s="12">
        <f>DATE(YEAR(tbl_LoanData[[#This Row],[Application Date]]),MONTH(tbl_LoanData[[#This Row],[Application Date]]),1)</f>
        <v>45108</v>
      </c>
      <c r="AM1097" s="14">
        <f ca="1">IF(AND(tbl_LoanData[[#This Row],[Application Date]]&gt;=EOMONTH(TODAY(),-1)+1,tbl_LoanData[[#This Row],[Application Date]]&lt;=TODAY()),tbl_LoanData[[#This Row],[Loan Amount]],0)</f>
        <v>0</v>
      </c>
      <c r="AN1097" s="14">
        <f>tbl_LoanData[[#This Row],[Amount Paid]]-(Q1097-X1097)</f>
        <v>-1192400</v>
      </c>
      <c r="AO1097" s="14">
        <f>IF(tbl_LoanData[[#This Row],[Application Status]]="Approved",1,0)</f>
        <v>0</v>
      </c>
      <c r="AP1097" s="22" t="str">
        <f t="shared" ca="1" si="52"/>
        <v/>
      </c>
      <c r="AQ1097" s="22" t="str">
        <f t="shared" ca="1" si="53"/>
        <v/>
      </c>
    </row>
    <row r="1098" spans="1:43" ht="14.4" customHeight="1" x14ac:dyDescent="0.3">
      <c r="A1098" s="2" t="s">
        <v>5463</v>
      </c>
      <c r="B1098" s="2" t="s">
        <v>5464</v>
      </c>
      <c r="C1098" s="2" t="s">
        <v>390</v>
      </c>
      <c r="D1098" s="2" t="s">
        <v>81</v>
      </c>
      <c r="E1098" s="2" t="s">
        <v>209</v>
      </c>
      <c r="F1098" s="2">
        <v>33</v>
      </c>
      <c r="G1098" s="2" t="s">
        <v>83</v>
      </c>
      <c r="H1098" s="2" t="s">
        <v>285</v>
      </c>
      <c r="I1098" s="2" t="s">
        <v>55</v>
      </c>
      <c r="J1098" s="3">
        <v>45132</v>
      </c>
      <c r="K1098" s="3">
        <v>45142</v>
      </c>
      <c r="L1098" s="2" t="s">
        <v>36</v>
      </c>
      <c r="M1098" s="2" t="s">
        <v>94</v>
      </c>
      <c r="N1098" s="2" t="s">
        <v>212</v>
      </c>
      <c r="O1098" s="4">
        <v>1347000</v>
      </c>
      <c r="P1098" s="4">
        <v>236700</v>
      </c>
      <c r="Q1098" s="4">
        <v>1110300</v>
      </c>
      <c r="R1098" s="2">
        <v>36</v>
      </c>
      <c r="S1098" s="5">
        <v>9.89</v>
      </c>
      <c r="T1098" s="4">
        <v>39992.39</v>
      </c>
      <c r="U1098" s="2" t="s">
        <v>73</v>
      </c>
      <c r="V1098" s="2" t="s">
        <v>33</v>
      </c>
      <c r="W1098" s="4">
        <v>1439726.01</v>
      </c>
      <c r="X1098" s="4">
        <v>0</v>
      </c>
      <c r="Y1098" s="4">
        <v>1439726.01</v>
      </c>
      <c r="Z1098" s="2">
        <v>0</v>
      </c>
      <c r="AA1098" s="2" t="s">
        <v>56</v>
      </c>
      <c r="AB1098" s="2" t="s">
        <v>15735</v>
      </c>
      <c r="AC1098" s="2" t="s">
        <v>146</v>
      </c>
      <c r="AD1098" s="2" t="s">
        <v>76</v>
      </c>
      <c r="AE1098" s="5">
        <v>82.43</v>
      </c>
      <c r="AF1098" s="2">
        <v>0</v>
      </c>
      <c r="AG1098" s="2" t="s">
        <v>77</v>
      </c>
      <c r="AH1098" s="2">
        <v>10</v>
      </c>
      <c r="AI1098" s="6" t="str">
        <f t="shared" si="51"/>
        <v>25-34</v>
      </c>
      <c r="AJ1098" s="11">
        <f>YEAR(tbl_LoanData[[#This Row],[Application Date]])</f>
        <v>2023</v>
      </c>
      <c r="AK1098" s="11" t="str">
        <f>TEXT(tbl_LoanData[[#This Row],[Application Date]],"MMMM")</f>
        <v>July</v>
      </c>
      <c r="AL1098" s="12">
        <f>DATE(YEAR(tbl_LoanData[[#This Row],[Application Date]]),MONTH(tbl_LoanData[[#This Row],[Application Date]]),1)</f>
        <v>45108</v>
      </c>
      <c r="AM1098" s="14">
        <f ca="1">IF(AND(tbl_LoanData[[#This Row],[Application Date]]&gt;=EOMONTH(TODAY(),-1)+1,tbl_LoanData[[#This Row],[Application Date]]&lt;=TODAY()),tbl_LoanData[[#This Row],[Loan Amount]],0)</f>
        <v>0</v>
      </c>
      <c r="AN1098" s="14">
        <f>tbl_LoanData[[#This Row],[Amount Paid]]-(Q1098-X1098)</f>
        <v>329426.01</v>
      </c>
      <c r="AO1098" s="14">
        <f>IF(tbl_LoanData[[#This Row],[Application Status]]="Approved",1,0)</f>
        <v>1</v>
      </c>
      <c r="AP1098" s="22" t="str">
        <f t="shared" ca="1" si="52"/>
        <v/>
      </c>
      <c r="AQ1098" s="22" t="str">
        <f t="shared" ca="1" si="53"/>
        <v/>
      </c>
    </row>
    <row r="1099" spans="1:43" x14ac:dyDescent="0.3">
      <c r="A1099" s="2" t="s">
        <v>5547</v>
      </c>
      <c r="B1099" s="2" t="s">
        <v>5548</v>
      </c>
      <c r="C1099" s="2" t="s">
        <v>949</v>
      </c>
      <c r="D1099" s="2" t="s">
        <v>82</v>
      </c>
      <c r="E1099" s="2" t="s">
        <v>255</v>
      </c>
      <c r="F1099" s="2">
        <v>59</v>
      </c>
      <c r="G1099" s="2" t="s">
        <v>83</v>
      </c>
      <c r="H1099" s="2" t="s">
        <v>398</v>
      </c>
      <c r="I1099" s="2" t="s">
        <v>46</v>
      </c>
      <c r="J1099" s="3">
        <v>45108</v>
      </c>
      <c r="K1099" s="3">
        <v>45125</v>
      </c>
      <c r="L1099" s="2" t="s">
        <v>36</v>
      </c>
      <c r="M1099" s="2" t="s">
        <v>111</v>
      </c>
      <c r="N1099" s="2" t="s">
        <v>350</v>
      </c>
      <c r="O1099" s="4">
        <v>1828000</v>
      </c>
      <c r="P1099" s="4">
        <v>592300</v>
      </c>
      <c r="Q1099" s="4">
        <v>1235700</v>
      </c>
      <c r="R1099" s="2">
        <v>60</v>
      </c>
      <c r="S1099" s="5">
        <v>7.97</v>
      </c>
      <c r="T1099" s="4">
        <v>28802.11</v>
      </c>
      <c r="U1099" s="2" t="s">
        <v>73</v>
      </c>
      <c r="V1099" s="2" t="s">
        <v>74</v>
      </c>
      <c r="W1099" s="4">
        <v>1008073.85</v>
      </c>
      <c r="X1099" s="4">
        <v>720052.6</v>
      </c>
      <c r="Y1099" s="4">
        <v>1728126.45</v>
      </c>
      <c r="Z1099" s="2">
        <v>56</v>
      </c>
      <c r="AA1099" s="2" t="s">
        <v>58</v>
      </c>
      <c r="AB1099" s="2" t="s">
        <v>15732</v>
      </c>
      <c r="AC1099" s="2" t="s">
        <v>129</v>
      </c>
      <c r="AD1099" s="2" t="s">
        <v>76</v>
      </c>
      <c r="AE1099" s="5">
        <v>67.599999999999994</v>
      </c>
      <c r="AF1099" s="2">
        <v>2</v>
      </c>
      <c r="AG1099" s="2" t="s">
        <v>15718</v>
      </c>
      <c r="AH1099" s="2">
        <v>17</v>
      </c>
      <c r="AI1099" s="6" t="str">
        <f t="shared" si="51"/>
        <v>55-64</v>
      </c>
      <c r="AJ1099" s="11">
        <f>YEAR(tbl_LoanData[[#This Row],[Application Date]])</f>
        <v>2023</v>
      </c>
      <c r="AK1099" s="11" t="str">
        <f>TEXT(tbl_LoanData[[#This Row],[Application Date]],"MMMM")</f>
        <v>July</v>
      </c>
      <c r="AL1099" s="12">
        <f>DATE(YEAR(tbl_LoanData[[#This Row],[Application Date]]),MONTH(tbl_LoanData[[#This Row],[Application Date]]),1)</f>
        <v>45108</v>
      </c>
      <c r="AM1099" s="14">
        <f ca="1">IF(AND(tbl_LoanData[[#This Row],[Application Date]]&gt;=EOMONTH(TODAY(),-1)+1,tbl_LoanData[[#This Row],[Application Date]]&lt;=TODAY()),tbl_LoanData[[#This Row],[Loan Amount]],0)</f>
        <v>0</v>
      </c>
      <c r="AN1099" s="14">
        <f>tbl_LoanData[[#This Row],[Amount Paid]]-(Q1099-X1099)</f>
        <v>492426.44999999995</v>
      </c>
      <c r="AO1099" s="14">
        <f>IF(tbl_LoanData[[#This Row],[Application Status]]="Approved",1,0)</f>
        <v>1</v>
      </c>
      <c r="AP1099" s="22" t="str">
        <f t="shared" ca="1" si="52"/>
        <v/>
      </c>
      <c r="AQ1099" s="22" t="str">
        <f t="shared" ca="1" si="53"/>
        <v/>
      </c>
    </row>
    <row r="1100" spans="1:43" ht="14.4" customHeight="1" x14ac:dyDescent="0.3">
      <c r="A1100" s="2" t="s">
        <v>5653</v>
      </c>
      <c r="B1100" s="2" t="s">
        <v>5654</v>
      </c>
      <c r="C1100" s="2" t="s">
        <v>175</v>
      </c>
      <c r="D1100" s="2" t="s">
        <v>117</v>
      </c>
      <c r="E1100" s="2" t="s">
        <v>135</v>
      </c>
      <c r="F1100" s="2">
        <v>60</v>
      </c>
      <c r="G1100" s="2" t="s">
        <v>83</v>
      </c>
      <c r="H1100" s="2" t="s">
        <v>256</v>
      </c>
      <c r="I1100" s="2" t="s">
        <v>43</v>
      </c>
      <c r="J1100" s="3">
        <v>45112</v>
      </c>
      <c r="K1100" s="3">
        <v>45116</v>
      </c>
      <c r="L1100" s="2" t="s">
        <v>40</v>
      </c>
      <c r="M1100" s="2" t="s">
        <v>157</v>
      </c>
      <c r="N1100" s="2" t="s">
        <v>299</v>
      </c>
      <c r="O1100" s="4">
        <v>1477000</v>
      </c>
      <c r="P1100" s="4">
        <v>350200</v>
      </c>
      <c r="Q1100" s="4">
        <v>1126800</v>
      </c>
      <c r="R1100" s="2">
        <v>24</v>
      </c>
      <c r="S1100" s="5">
        <v>13.29</v>
      </c>
      <c r="T1100" s="4">
        <v>59429.31</v>
      </c>
      <c r="U1100" s="2" t="s">
        <v>73</v>
      </c>
      <c r="V1100" s="2" t="s">
        <v>34</v>
      </c>
      <c r="W1100" s="4">
        <v>1248015.51</v>
      </c>
      <c r="X1100" s="4">
        <v>178287.93</v>
      </c>
      <c r="Y1100" s="4">
        <v>1426303.44</v>
      </c>
      <c r="Z1100" s="2">
        <v>90</v>
      </c>
      <c r="AA1100" s="2" t="s">
        <v>59</v>
      </c>
      <c r="AB1100" s="2" t="s">
        <v>15733</v>
      </c>
      <c r="AC1100" s="2" t="s">
        <v>87</v>
      </c>
      <c r="AD1100" s="2" t="s">
        <v>76</v>
      </c>
      <c r="AE1100" s="5">
        <v>76.290000000000006</v>
      </c>
      <c r="AF1100" s="2">
        <v>3</v>
      </c>
      <c r="AG1100" s="2" t="s">
        <v>130</v>
      </c>
      <c r="AH1100" s="2">
        <v>4</v>
      </c>
      <c r="AI1100" s="6" t="str">
        <f t="shared" si="51"/>
        <v>55-64</v>
      </c>
      <c r="AJ1100" s="11">
        <f>YEAR(tbl_LoanData[[#This Row],[Application Date]])</f>
        <v>2023</v>
      </c>
      <c r="AK1100" s="11" t="str">
        <f>TEXT(tbl_LoanData[[#This Row],[Application Date]],"MMMM")</f>
        <v>July</v>
      </c>
      <c r="AL1100" s="12">
        <f>DATE(YEAR(tbl_LoanData[[#This Row],[Application Date]]),MONTH(tbl_LoanData[[#This Row],[Application Date]]),1)</f>
        <v>45108</v>
      </c>
      <c r="AM1100" s="14">
        <f ca="1">IF(AND(tbl_LoanData[[#This Row],[Application Date]]&gt;=EOMONTH(TODAY(),-1)+1,tbl_LoanData[[#This Row],[Application Date]]&lt;=TODAY()),tbl_LoanData[[#This Row],[Loan Amount]],0)</f>
        <v>0</v>
      </c>
      <c r="AN1100" s="14">
        <f>tbl_LoanData[[#This Row],[Amount Paid]]-(Q1100-X1100)</f>
        <v>299503.43999999994</v>
      </c>
      <c r="AO1100" s="14">
        <f>IF(tbl_LoanData[[#This Row],[Application Status]]="Approved",1,0)</f>
        <v>1</v>
      </c>
      <c r="AP1100" s="22" t="str">
        <f t="shared" ca="1" si="52"/>
        <v/>
      </c>
      <c r="AQ1100" s="22" t="str">
        <f t="shared" ca="1" si="53"/>
        <v/>
      </c>
    </row>
    <row r="1101" spans="1:43" ht="14.4" customHeight="1" x14ac:dyDescent="0.3">
      <c r="A1101" s="2" t="s">
        <v>5673</v>
      </c>
      <c r="B1101" s="2" t="s">
        <v>5674</v>
      </c>
      <c r="C1101" s="2" t="s">
        <v>109</v>
      </c>
      <c r="D1101" s="2" t="s">
        <v>161</v>
      </c>
      <c r="E1101" s="2" t="s">
        <v>92</v>
      </c>
      <c r="F1101" s="2">
        <v>56</v>
      </c>
      <c r="G1101" s="2" t="s">
        <v>83</v>
      </c>
      <c r="H1101" s="2" t="s">
        <v>103</v>
      </c>
      <c r="I1101" s="2" t="s">
        <v>43</v>
      </c>
      <c r="J1101" s="3">
        <v>45122</v>
      </c>
      <c r="K1101" s="3">
        <v>45128</v>
      </c>
      <c r="L1101" s="2" t="s">
        <v>39</v>
      </c>
      <c r="M1101" s="2" t="s">
        <v>167</v>
      </c>
      <c r="N1101" s="2" t="s">
        <v>491</v>
      </c>
      <c r="O1101" s="4">
        <v>1559000</v>
      </c>
      <c r="P1101" s="4">
        <v>358500</v>
      </c>
      <c r="Q1101" s="4">
        <v>1200500</v>
      </c>
      <c r="R1101" s="2">
        <v>12</v>
      </c>
      <c r="S1101" s="5">
        <v>10.76</v>
      </c>
      <c r="T1101" s="4">
        <v>110806.15</v>
      </c>
      <c r="U1101" s="2" t="s">
        <v>73</v>
      </c>
      <c r="V1101" s="2" t="s">
        <v>34</v>
      </c>
      <c r="W1101" s="4">
        <v>1218867.6499999999</v>
      </c>
      <c r="X1101" s="4">
        <v>110806.15</v>
      </c>
      <c r="Y1101" s="4">
        <v>1329673.8</v>
      </c>
      <c r="Z1101" s="2">
        <v>31</v>
      </c>
      <c r="AA1101" s="2" t="s">
        <v>58</v>
      </c>
      <c r="AB1101" s="2" t="s">
        <v>15730</v>
      </c>
      <c r="AC1101" s="2" t="s">
        <v>360</v>
      </c>
      <c r="AD1101" s="2" t="s">
        <v>76</v>
      </c>
      <c r="AE1101" s="5">
        <v>77</v>
      </c>
      <c r="AF1101" s="2">
        <v>1</v>
      </c>
      <c r="AG1101" s="2" t="s">
        <v>15718</v>
      </c>
      <c r="AH1101" s="2">
        <v>6</v>
      </c>
      <c r="AI1101" s="6" t="str">
        <f t="shared" si="51"/>
        <v>55-64</v>
      </c>
      <c r="AJ1101" s="11">
        <f>YEAR(tbl_LoanData[[#This Row],[Application Date]])</f>
        <v>2023</v>
      </c>
      <c r="AK1101" s="11" t="str">
        <f>TEXT(tbl_LoanData[[#This Row],[Application Date]],"MMMM")</f>
        <v>July</v>
      </c>
      <c r="AL1101" s="12">
        <f>DATE(YEAR(tbl_LoanData[[#This Row],[Application Date]]),MONTH(tbl_LoanData[[#This Row],[Application Date]]),1)</f>
        <v>45108</v>
      </c>
      <c r="AM1101" s="14">
        <f ca="1">IF(AND(tbl_LoanData[[#This Row],[Application Date]]&gt;=EOMONTH(TODAY(),-1)+1,tbl_LoanData[[#This Row],[Application Date]]&lt;=TODAY()),tbl_LoanData[[#This Row],[Loan Amount]],0)</f>
        <v>0</v>
      </c>
      <c r="AN1101" s="14">
        <f>tbl_LoanData[[#This Row],[Amount Paid]]-(Q1101-X1101)</f>
        <v>129173.79999999981</v>
      </c>
      <c r="AO1101" s="14">
        <f>IF(tbl_LoanData[[#This Row],[Application Status]]="Approved",1,0)</f>
        <v>1</v>
      </c>
      <c r="AP1101" s="22" t="str">
        <f t="shared" ca="1" si="52"/>
        <v/>
      </c>
      <c r="AQ1101" s="22" t="str">
        <f t="shared" ca="1" si="53"/>
        <v/>
      </c>
    </row>
    <row r="1102" spans="1:43" ht="14.4" customHeight="1" x14ac:dyDescent="0.3">
      <c r="A1102" s="2" t="s">
        <v>5741</v>
      </c>
      <c r="B1102" s="2" t="s">
        <v>5742</v>
      </c>
      <c r="C1102" s="2" t="s">
        <v>100</v>
      </c>
      <c r="D1102" s="2" t="s">
        <v>101</v>
      </c>
      <c r="E1102" s="2" t="s">
        <v>91</v>
      </c>
      <c r="F1102" s="2">
        <v>53</v>
      </c>
      <c r="G1102" s="2" t="s">
        <v>69</v>
      </c>
      <c r="H1102" s="2" t="s">
        <v>233</v>
      </c>
      <c r="I1102" s="2" t="s">
        <v>46</v>
      </c>
      <c r="J1102" s="3">
        <v>45123</v>
      </c>
      <c r="K1102" s="3">
        <v>45126</v>
      </c>
      <c r="L1102" s="2" t="s">
        <v>37</v>
      </c>
      <c r="M1102" s="2" t="s">
        <v>94</v>
      </c>
      <c r="N1102" s="2" t="s">
        <v>568</v>
      </c>
      <c r="O1102" s="4">
        <v>82000</v>
      </c>
      <c r="P1102" s="4">
        <v>9600</v>
      </c>
      <c r="Q1102" s="4">
        <v>72400</v>
      </c>
      <c r="R1102" s="2">
        <v>24</v>
      </c>
      <c r="S1102" s="5">
        <v>14.48</v>
      </c>
      <c r="T1102" s="4">
        <v>3890.29</v>
      </c>
      <c r="U1102" s="2" t="s">
        <v>73</v>
      </c>
      <c r="V1102" s="2" t="s">
        <v>33</v>
      </c>
      <c r="W1102" s="4">
        <v>93367.039999999994</v>
      </c>
      <c r="X1102" s="4">
        <v>0</v>
      </c>
      <c r="Y1102" s="4">
        <v>93367.039999999994</v>
      </c>
      <c r="Z1102" s="2">
        <v>0</v>
      </c>
      <c r="AA1102" s="2" t="s">
        <v>56</v>
      </c>
      <c r="AB1102" s="2" t="s">
        <v>15734</v>
      </c>
      <c r="AC1102" s="2" t="s">
        <v>332</v>
      </c>
      <c r="AD1102" s="2" t="s">
        <v>76</v>
      </c>
      <c r="AE1102" s="5">
        <v>88.29</v>
      </c>
      <c r="AF1102" s="2">
        <v>0</v>
      </c>
      <c r="AG1102" s="2" t="s">
        <v>77</v>
      </c>
      <c r="AH1102" s="2">
        <v>3</v>
      </c>
      <c r="AI1102" s="6" t="str">
        <f t="shared" si="51"/>
        <v>45-54</v>
      </c>
      <c r="AJ1102" s="11">
        <f>YEAR(tbl_LoanData[[#This Row],[Application Date]])</f>
        <v>2023</v>
      </c>
      <c r="AK1102" s="11" t="str">
        <f>TEXT(tbl_LoanData[[#This Row],[Application Date]],"MMMM")</f>
        <v>July</v>
      </c>
      <c r="AL1102" s="12">
        <f>DATE(YEAR(tbl_LoanData[[#This Row],[Application Date]]),MONTH(tbl_LoanData[[#This Row],[Application Date]]),1)</f>
        <v>45108</v>
      </c>
      <c r="AM1102" s="14">
        <f ca="1">IF(AND(tbl_LoanData[[#This Row],[Application Date]]&gt;=EOMONTH(TODAY(),-1)+1,tbl_LoanData[[#This Row],[Application Date]]&lt;=TODAY()),tbl_LoanData[[#This Row],[Loan Amount]],0)</f>
        <v>0</v>
      </c>
      <c r="AN1102" s="14">
        <f>tbl_LoanData[[#This Row],[Amount Paid]]-(Q1102-X1102)</f>
        <v>20967.039999999994</v>
      </c>
      <c r="AO1102" s="14">
        <f>IF(tbl_LoanData[[#This Row],[Application Status]]="Approved",1,0)</f>
        <v>1</v>
      </c>
      <c r="AP1102" s="22" t="str">
        <f t="shared" ca="1" si="52"/>
        <v/>
      </c>
      <c r="AQ1102" s="22" t="str">
        <f t="shared" ca="1" si="53"/>
        <v/>
      </c>
    </row>
    <row r="1103" spans="1:43" x14ac:dyDescent="0.3">
      <c r="A1103" s="2" t="s">
        <v>5827</v>
      </c>
      <c r="B1103" s="2" t="s">
        <v>5828</v>
      </c>
      <c r="C1103" s="2" t="s">
        <v>508</v>
      </c>
      <c r="D1103" s="2" t="s">
        <v>82</v>
      </c>
      <c r="E1103" s="2" t="s">
        <v>190</v>
      </c>
      <c r="F1103" s="2">
        <v>55</v>
      </c>
      <c r="G1103" s="2" t="s">
        <v>83</v>
      </c>
      <c r="H1103" s="2" t="s">
        <v>217</v>
      </c>
      <c r="I1103" s="2" t="s">
        <v>46</v>
      </c>
      <c r="J1103" s="3">
        <v>45131</v>
      </c>
      <c r="K1103" s="3">
        <v>45134</v>
      </c>
      <c r="L1103" s="2" t="s">
        <v>37</v>
      </c>
      <c r="M1103" s="2" t="s">
        <v>260</v>
      </c>
      <c r="N1103" s="2" t="s">
        <v>745</v>
      </c>
      <c r="O1103" s="4">
        <v>212000</v>
      </c>
      <c r="P1103" s="4">
        <v>27800</v>
      </c>
      <c r="Q1103" s="4">
        <v>184200</v>
      </c>
      <c r="R1103" s="2">
        <v>36</v>
      </c>
      <c r="S1103" s="5">
        <v>7.23</v>
      </c>
      <c r="T1103" s="4">
        <v>6226.47</v>
      </c>
      <c r="U1103" s="2" t="s">
        <v>73</v>
      </c>
      <c r="V1103" s="2" t="s">
        <v>33</v>
      </c>
      <c r="W1103" s="4">
        <v>224152.98</v>
      </c>
      <c r="X1103" s="4">
        <v>0</v>
      </c>
      <c r="Y1103" s="4">
        <v>224152.98</v>
      </c>
      <c r="Z1103" s="2">
        <v>0</v>
      </c>
      <c r="AA1103" s="2" t="s">
        <v>56</v>
      </c>
      <c r="AB1103" s="2" t="s">
        <v>15729</v>
      </c>
      <c r="AC1103" s="2" t="s">
        <v>146</v>
      </c>
      <c r="AD1103" s="2" t="s">
        <v>76</v>
      </c>
      <c r="AE1103" s="5">
        <v>86.89</v>
      </c>
      <c r="AF1103" s="2">
        <v>0</v>
      </c>
      <c r="AG1103" s="2" t="s">
        <v>77</v>
      </c>
      <c r="AH1103" s="2">
        <v>3</v>
      </c>
      <c r="AI1103" s="6" t="str">
        <f t="shared" si="51"/>
        <v>55-64</v>
      </c>
      <c r="AJ1103" s="11">
        <f>YEAR(tbl_LoanData[[#This Row],[Application Date]])</f>
        <v>2023</v>
      </c>
      <c r="AK1103" s="11" t="str">
        <f>TEXT(tbl_LoanData[[#This Row],[Application Date]],"MMMM")</f>
        <v>July</v>
      </c>
      <c r="AL1103" s="12">
        <f>DATE(YEAR(tbl_LoanData[[#This Row],[Application Date]]),MONTH(tbl_LoanData[[#This Row],[Application Date]]),1)</f>
        <v>45108</v>
      </c>
      <c r="AM1103" s="14">
        <f ca="1">IF(AND(tbl_LoanData[[#This Row],[Application Date]]&gt;=EOMONTH(TODAY(),-1)+1,tbl_LoanData[[#This Row],[Application Date]]&lt;=TODAY()),tbl_LoanData[[#This Row],[Loan Amount]],0)</f>
        <v>0</v>
      </c>
      <c r="AN1103" s="14">
        <f>tbl_LoanData[[#This Row],[Amount Paid]]-(Q1103-X1103)</f>
        <v>39952.98000000001</v>
      </c>
      <c r="AO1103" s="14">
        <f>IF(tbl_LoanData[[#This Row],[Application Status]]="Approved",1,0)</f>
        <v>1</v>
      </c>
      <c r="AP1103" s="22" t="str">
        <f t="shared" ca="1" si="52"/>
        <v/>
      </c>
      <c r="AQ1103" s="22" t="str">
        <f t="shared" ca="1" si="53"/>
        <v/>
      </c>
    </row>
    <row r="1104" spans="1:43" ht="14.4" customHeight="1" x14ac:dyDescent="0.3">
      <c r="A1104" s="2" t="s">
        <v>5855</v>
      </c>
      <c r="B1104" s="2" t="s">
        <v>5856</v>
      </c>
      <c r="C1104" s="2" t="s">
        <v>317</v>
      </c>
      <c r="D1104" s="2" t="s">
        <v>209</v>
      </c>
      <c r="E1104" s="2" t="s">
        <v>82</v>
      </c>
      <c r="F1104" s="2">
        <v>51</v>
      </c>
      <c r="G1104" s="2" t="s">
        <v>83</v>
      </c>
      <c r="H1104" s="2" t="s">
        <v>372</v>
      </c>
      <c r="I1104" s="2" t="s">
        <v>43</v>
      </c>
      <c r="J1104" s="3">
        <v>45117</v>
      </c>
      <c r="K1104" s="3"/>
      <c r="L1104" s="2" t="s">
        <v>37</v>
      </c>
      <c r="M1104" s="2" t="s">
        <v>104</v>
      </c>
      <c r="N1104" s="2" t="s">
        <v>192</v>
      </c>
      <c r="O1104" s="4">
        <v>165000</v>
      </c>
      <c r="P1104" s="4">
        <v>50200</v>
      </c>
      <c r="Q1104" s="4">
        <v>114800</v>
      </c>
      <c r="R1104" s="2">
        <v>36</v>
      </c>
      <c r="S1104" s="5">
        <v>14.67</v>
      </c>
      <c r="T1104" s="4">
        <v>4592.32</v>
      </c>
      <c r="U1104" s="2" t="s">
        <v>96</v>
      </c>
      <c r="V1104" s="2" t="s">
        <v>97</v>
      </c>
      <c r="W1104" s="4">
        <v>0</v>
      </c>
      <c r="X1104" s="4">
        <v>0</v>
      </c>
      <c r="Y1104" s="4">
        <v>165323.48000000001</v>
      </c>
      <c r="Z1104" s="2">
        <v>0</v>
      </c>
      <c r="AA1104" s="2" t="s">
        <v>97</v>
      </c>
      <c r="AB1104" s="2" t="s">
        <v>15736</v>
      </c>
      <c r="AC1104" s="2" t="s">
        <v>146</v>
      </c>
      <c r="AD1104" s="2" t="s">
        <v>76</v>
      </c>
      <c r="AE1104" s="5">
        <v>69.58</v>
      </c>
      <c r="AF1104" s="2">
        <v>0</v>
      </c>
      <c r="AG1104" s="2" t="s">
        <v>97</v>
      </c>
      <c r="AH1104" s="2"/>
      <c r="AI1104" s="6" t="str">
        <f t="shared" si="51"/>
        <v>45-54</v>
      </c>
      <c r="AJ1104" s="11">
        <f>YEAR(tbl_LoanData[[#This Row],[Application Date]])</f>
        <v>2023</v>
      </c>
      <c r="AK1104" s="11" t="str">
        <f>TEXT(tbl_LoanData[[#This Row],[Application Date]],"MMMM")</f>
        <v>July</v>
      </c>
      <c r="AL1104" s="12">
        <f>DATE(YEAR(tbl_LoanData[[#This Row],[Application Date]]),MONTH(tbl_LoanData[[#This Row],[Application Date]]),1)</f>
        <v>45108</v>
      </c>
      <c r="AM1104" s="14">
        <f ca="1">IF(AND(tbl_LoanData[[#This Row],[Application Date]]&gt;=EOMONTH(TODAY(),-1)+1,tbl_LoanData[[#This Row],[Application Date]]&lt;=TODAY()),tbl_LoanData[[#This Row],[Loan Amount]],0)</f>
        <v>0</v>
      </c>
      <c r="AN1104" s="14">
        <f>tbl_LoanData[[#This Row],[Amount Paid]]-(Q1104-X1104)</f>
        <v>-114800</v>
      </c>
      <c r="AO1104" s="14">
        <f>IF(tbl_LoanData[[#This Row],[Application Status]]="Approved",1,0)</f>
        <v>0</v>
      </c>
      <c r="AP1104" s="22" t="str">
        <f t="shared" ca="1" si="52"/>
        <v/>
      </c>
      <c r="AQ1104" s="22" t="str">
        <f t="shared" ca="1" si="53"/>
        <v/>
      </c>
    </row>
    <row r="1105" spans="1:43" ht="14.4" customHeight="1" x14ac:dyDescent="0.3">
      <c r="A1105" s="2" t="s">
        <v>5931</v>
      </c>
      <c r="B1105" s="2" t="s">
        <v>5932</v>
      </c>
      <c r="C1105" s="2" t="s">
        <v>331</v>
      </c>
      <c r="D1105" s="2" t="s">
        <v>254</v>
      </c>
      <c r="E1105" s="2" t="s">
        <v>255</v>
      </c>
      <c r="F1105" s="2">
        <v>42</v>
      </c>
      <c r="G1105" s="2" t="s">
        <v>83</v>
      </c>
      <c r="H1105" s="2" t="s">
        <v>307</v>
      </c>
      <c r="I1105" s="2" t="s">
        <v>43</v>
      </c>
      <c r="J1105" s="3">
        <v>45112</v>
      </c>
      <c r="K1105" s="3">
        <v>45117</v>
      </c>
      <c r="L1105" s="2" t="s">
        <v>40</v>
      </c>
      <c r="M1105" s="2" t="s">
        <v>85</v>
      </c>
      <c r="N1105" s="2" t="s">
        <v>274</v>
      </c>
      <c r="O1105" s="4">
        <v>1201000</v>
      </c>
      <c r="P1105" s="4">
        <v>176600</v>
      </c>
      <c r="Q1105" s="4">
        <v>1024400</v>
      </c>
      <c r="R1105" s="2">
        <v>36</v>
      </c>
      <c r="S1105" s="5">
        <v>14.12</v>
      </c>
      <c r="T1105" s="4">
        <v>40509.33</v>
      </c>
      <c r="U1105" s="2" t="s">
        <v>73</v>
      </c>
      <c r="V1105" s="2" t="s">
        <v>33</v>
      </c>
      <c r="W1105" s="4">
        <v>1458335.84</v>
      </c>
      <c r="X1105" s="4">
        <v>0</v>
      </c>
      <c r="Y1105" s="4">
        <v>1458335.84</v>
      </c>
      <c r="Z1105" s="2">
        <v>0</v>
      </c>
      <c r="AA1105" s="2" t="s">
        <v>56</v>
      </c>
      <c r="AB1105" s="2" t="s">
        <v>15727</v>
      </c>
      <c r="AC1105" s="2" t="s">
        <v>138</v>
      </c>
      <c r="AD1105" s="2" t="s">
        <v>76</v>
      </c>
      <c r="AE1105" s="5">
        <v>85.3</v>
      </c>
      <c r="AF1105" s="2">
        <v>0</v>
      </c>
      <c r="AG1105" s="2" t="s">
        <v>77</v>
      </c>
      <c r="AH1105" s="2">
        <v>5</v>
      </c>
      <c r="AI1105" s="6" t="str">
        <f t="shared" si="51"/>
        <v>35-44</v>
      </c>
      <c r="AJ1105" s="11">
        <f>YEAR(tbl_LoanData[[#This Row],[Application Date]])</f>
        <v>2023</v>
      </c>
      <c r="AK1105" s="11" t="str">
        <f>TEXT(tbl_LoanData[[#This Row],[Application Date]],"MMMM")</f>
        <v>July</v>
      </c>
      <c r="AL1105" s="12">
        <f>DATE(YEAR(tbl_LoanData[[#This Row],[Application Date]]),MONTH(tbl_LoanData[[#This Row],[Application Date]]),1)</f>
        <v>45108</v>
      </c>
      <c r="AM1105" s="14">
        <f ca="1">IF(AND(tbl_LoanData[[#This Row],[Application Date]]&gt;=EOMONTH(TODAY(),-1)+1,tbl_LoanData[[#This Row],[Application Date]]&lt;=TODAY()),tbl_LoanData[[#This Row],[Loan Amount]],0)</f>
        <v>0</v>
      </c>
      <c r="AN1105" s="14">
        <f>tbl_LoanData[[#This Row],[Amount Paid]]-(Q1105-X1105)</f>
        <v>433935.84000000008</v>
      </c>
      <c r="AO1105" s="14">
        <f>IF(tbl_LoanData[[#This Row],[Application Status]]="Approved",1,0)</f>
        <v>1</v>
      </c>
      <c r="AP1105" s="22" t="str">
        <f t="shared" ca="1" si="52"/>
        <v/>
      </c>
      <c r="AQ1105" s="22" t="str">
        <f t="shared" ca="1" si="53"/>
        <v/>
      </c>
    </row>
    <row r="1106" spans="1:43" ht="14.4" customHeight="1" x14ac:dyDescent="0.3">
      <c r="A1106" s="2" t="s">
        <v>6039</v>
      </c>
      <c r="B1106" s="2" t="s">
        <v>6040</v>
      </c>
      <c r="C1106" s="2" t="s">
        <v>171</v>
      </c>
      <c r="D1106" s="2" t="s">
        <v>142</v>
      </c>
      <c r="E1106" s="2" t="s">
        <v>102</v>
      </c>
      <c r="F1106" s="2">
        <v>57</v>
      </c>
      <c r="G1106" s="2" t="s">
        <v>69</v>
      </c>
      <c r="H1106" s="2" t="s">
        <v>250</v>
      </c>
      <c r="I1106" s="2" t="s">
        <v>52</v>
      </c>
      <c r="J1106" s="3">
        <v>45134</v>
      </c>
      <c r="K1106" s="3"/>
      <c r="L1106" s="2" t="s">
        <v>38</v>
      </c>
      <c r="M1106" s="2" t="s">
        <v>144</v>
      </c>
      <c r="N1106" s="2" t="s">
        <v>382</v>
      </c>
      <c r="O1106" s="4">
        <v>1653000</v>
      </c>
      <c r="P1106" s="4">
        <v>549400</v>
      </c>
      <c r="Q1106" s="4">
        <v>1103600</v>
      </c>
      <c r="R1106" s="2">
        <v>36</v>
      </c>
      <c r="S1106" s="5">
        <v>10.26</v>
      </c>
      <c r="T1106" s="4">
        <v>40091.339999999997</v>
      </c>
      <c r="U1106" s="2" t="s">
        <v>113</v>
      </c>
      <c r="V1106" s="2" t="s">
        <v>97</v>
      </c>
      <c r="W1106" s="4">
        <v>0</v>
      </c>
      <c r="X1106" s="4">
        <v>0</v>
      </c>
      <c r="Y1106" s="4">
        <v>1443288.08</v>
      </c>
      <c r="Z1106" s="2">
        <v>0</v>
      </c>
      <c r="AA1106" s="2" t="s">
        <v>97</v>
      </c>
      <c r="AB1106" s="2" t="s">
        <v>15728</v>
      </c>
      <c r="AC1106" s="2" t="s">
        <v>106</v>
      </c>
      <c r="AD1106" s="2" t="s">
        <v>76</v>
      </c>
      <c r="AE1106" s="5">
        <v>66.760000000000005</v>
      </c>
      <c r="AF1106" s="2">
        <v>0</v>
      </c>
      <c r="AG1106" s="2" t="s">
        <v>97</v>
      </c>
      <c r="AH1106" s="2"/>
      <c r="AI1106" s="6" t="str">
        <f t="shared" si="51"/>
        <v>55-64</v>
      </c>
      <c r="AJ1106" s="11">
        <f>YEAR(tbl_LoanData[[#This Row],[Application Date]])</f>
        <v>2023</v>
      </c>
      <c r="AK1106" s="11" t="str">
        <f>TEXT(tbl_LoanData[[#This Row],[Application Date]],"MMMM")</f>
        <v>July</v>
      </c>
      <c r="AL1106" s="12">
        <f>DATE(YEAR(tbl_LoanData[[#This Row],[Application Date]]),MONTH(tbl_LoanData[[#This Row],[Application Date]]),1)</f>
        <v>45108</v>
      </c>
      <c r="AM1106" s="14">
        <f ca="1">IF(AND(tbl_LoanData[[#This Row],[Application Date]]&gt;=EOMONTH(TODAY(),-1)+1,tbl_LoanData[[#This Row],[Application Date]]&lt;=TODAY()),tbl_LoanData[[#This Row],[Loan Amount]],0)</f>
        <v>0</v>
      </c>
      <c r="AN1106" s="14">
        <f>tbl_LoanData[[#This Row],[Amount Paid]]-(Q1106-X1106)</f>
        <v>-1103600</v>
      </c>
      <c r="AO1106" s="14">
        <f>IF(tbl_LoanData[[#This Row],[Application Status]]="Approved",1,0)</f>
        <v>0</v>
      </c>
      <c r="AP1106" s="22" t="str">
        <f t="shared" ca="1" si="52"/>
        <v/>
      </c>
      <c r="AQ1106" s="22" t="str">
        <f t="shared" ca="1" si="53"/>
        <v/>
      </c>
    </row>
    <row r="1107" spans="1:43" x14ac:dyDescent="0.3">
      <c r="A1107" s="2" t="s">
        <v>6639</v>
      </c>
      <c r="B1107" s="2" t="s">
        <v>6640</v>
      </c>
      <c r="C1107" s="2" t="s">
        <v>240</v>
      </c>
      <c r="D1107" s="2" t="s">
        <v>134</v>
      </c>
      <c r="E1107" s="2" t="s">
        <v>204</v>
      </c>
      <c r="F1107" s="2">
        <v>48</v>
      </c>
      <c r="G1107" s="2" t="s">
        <v>83</v>
      </c>
      <c r="H1107" s="2" t="s">
        <v>256</v>
      </c>
      <c r="I1107" s="2" t="s">
        <v>43</v>
      </c>
      <c r="J1107" s="3">
        <v>45132</v>
      </c>
      <c r="K1107" s="3">
        <v>45151</v>
      </c>
      <c r="L1107" s="2" t="s">
        <v>37</v>
      </c>
      <c r="M1107" s="2" t="s">
        <v>104</v>
      </c>
      <c r="N1107" s="2" t="s">
        <v>192</v>
      </c>
      <c r="O1107" s="4">
        <v>150000</v>
      </c>
      <c r="P1107" s="4">
        <v>20300</v>
      </c>
      <c r="Q1107" s="4">
        <v>129700</v>
      </c>
      <c r="R1107" s="2">
        <v>36</v>
      </c>
      <c r="S1107" s="5">
        <v>6.91</v>
      </c>
      <c r="T1107" s="4">
        <v>4349.63</v>
      </c>
      <c r="U1107" s="2" t="s">
        <v>73</v>
      </c>
      <c r="V1107" s="2" t="s">
        <v>35</v>
      </c>
      <c r="W1107" s="4">
        <v>130488.9</v>
      </c>
      <c r="X1107" s="4">
        <v>26097.91</v>
      </c>
      <c r="Y1107" s="4">
        <v>156586.81</v>
      </c>
      <c r="Z1107" s="2">
        <v>168</v>
      </c>
      <c r="AA1107" s="2" t="s">
        <v>60</v>
      </c>
      <c r="AB1107" s="2" t="s">
        <v>15736</v>
      </c>
      <c r="AC1107" s="2" t="s">
        <v>129</v>
      </c>
      <c r="AD1107" s="2" t="s">
        <v>76</v>
      </c>
      <c r="AE1107" s="5">
        <v>86.47</v>
      </c>
      <c r="AF1107" s="2">
        <v>6</v>
      </c>
      <c r="AG1107" s="2" t="s">
        <v>130</v>
      </c>
      <c r="AH1107" s="2">
        <v>19</v>
      </c>
      <c r="AI1107" s="6" t="str">
        <f t="shared" si="51"/>
        <v>45-54</v>
      </c>
      <c r="AJ1107" s="11">
        <f>YEAR(tbl_LoanData[[#This Row],[Application Date]])</f>
        <v>2023</v>
      </c>
      <c r="AK1107" s="11" t="str">
        <f>TEXT(tbl_LoanData[[#This Row],[Application Date]],"MMMM")</f>
        <v>July</v>
      </c>
      <c r="AL1107" s="12">
        <f>DATE(YEAR(tbl_LoanData[[#This Row],[Application Date]]),MONTH(tbl_LoanData[[#This Row],[Application Date]]),1)</f>
        <v>45108</v>
      </c>
      <c r="AM1107" s="14">
        <f ca="1">IF(AND(tbl_LoanData[[#This Row],[Application Date]]&gt;=EOMONTH(TODAY(),-1)+1,tbl_LoanData[[#This Row],[Application Date]]&lt;=TODAY()),tbl_LoanData[[#This Row],[Loan Amount]],0)</f>
        <v>0</v>
      </c>
      <c r="AN1107" s="14">
        <f>tbl_LoanData[[#This Row],[Amount Paid]]-(Q1107-X1107)</f>
        <v>26886.809999999998</v>
      </c>
      <c r="AO1107" s="14">
        <f>IF(tbl_LoanData[[#This Row],[Application Status]]="Approved",1,0)</f>
        <v>1</v>
      </c>
      <c r="AP1107" s="22" t="str">
        <f t="shared" ca="1" si="52"/>
        <v/>
      </c>
      <c r="AQ1107" s="22" t="str">
        <f t="shared" ca="1" si="53"/>
        <v/>
      </c>
    </row>
    <row r="1108" spans="1:43" ht="14.4" customHeight="1" x14ac:dyDescent="0.3">
      <c r="A1108" s="2" t="s">
        <v>6707</v>
      </c>
      <c r="B1108" s="2" t="s">
        <v>6708</v>
      </c>
      <c r="C1108" s="2" t="s">
        <v>338</v>
      </c>
      <c r="D1108" s="2" t="s">
        <v>134</v>
      </c>
      <c r="E1108" s="2" t="s">
        <v>447</v>
      </c>
      <c r="F1108" s="2">
        <v>59</v>
      </c>
      <c r="G1108" s="2" t="s">
        <v>83</v>
      </c>
      <c r="H1108" s="2" t="s">
        <v>166</v>
      </c>
      <c r="I1108" s="2" t="s">
        <v>46</v>
      </c>
      <c r="J1108" s="3">
        <v>45115</v>
      </c>
      <c r="K1108" s="3">
        <v>45125</v>
      </c>
      <c r="L1108" s="2" t="s">
        <v>39</v>
      </c>
      <c r="M1108" s="2" t="s">
        <v>94</v>
      </c>
      <c r="N1108" s="2" t="s">
        <v>365</v>
      </c>
      <c r="O1108" s="4">
        <v>1326000</v>
      </c>
      <c r="P1108" s="4">
        <v>234600</v>
      </c>
      <c r="Q1108" s="4">
        <v>1091400</v>
      </c>
      <c r="R1108" s="2">
        <v>48</v>
      </c>
      <c r="S1108" s="5">
        <v>13.65</v>
      </c>
      <c r="T1108" s="4">
        <v>35152.17</v>
      </c>
      <c r="U1108" s="2" t="s">
        <v>73</v>
      </c>
      <c r="V1108" s="2" t="s">
        <v>74</v>
      </c>
      <c r="W1108" s="4">
        <v>1300630.29</v>
      </c>
      <c r="X1108" s="4">
        <v>386674.11</v>
      </c>
      <c r="Y1108" s="4">
        <v>1687304.4</v>
      </c>
      <c r="Z1108" s="2">
        <v>0</v>
      </c>
      <c r="AA1108" s="2" t="s">
        <v>56</v>
      </c>
      <c r="AB1108" s="2" t="s">
        <v>15730</v>
      </c>
      <c r="AC1108" s="2" t="s">
        <v>138</v>
      </c>
      <c r="AD1108" s="2" t="s">
        <v>76</v>
      </c>
      <c r="AE1108" s="5">
        <v>82.31</v>
      </c>
      <c r="AF1108" s="2">
        <v>0</v>
      </c>
      <c r="AG1108" s="2" t="s">
        <v>77</v>
      </c>
      <c r="AH1108" s="2">
        <v>10</v>
      </c>
      <c r="AI1108" s="6" t="str">
        <f t="shared" si="51"/>
        <v>55-64</v>
      </c>
      <c r="AJ1108" s="11">
        <f>YEAR(tbl_LoanData[[#This Row],[Application Date]])</f>
        <v>2023</v>
      </c>
      <c r="AK1108" s="11" t="str">
        <f>TEXT(tbl_LoanData[[#This Row],[Application Date]],"MMMM")</f>
        <v>July</v>
      </c>
      <c r="AL1108" s="12">
        <f>DATE(YEAR(tbl_LoanData[[#This Row],[Application Date]]),MONTH(tbl_LoanData[[#This Row],[Application Date]]),1)</f>
        <v>45108</v>
      </c>
      <c r="AM1108" s="14">
        <f ca="1">IF(AND(tbl_LoanData[[#This Row],[Application Date]]&gt;=EOMONTH(TODAY(),-1)+1,tbl_LoanData[[#This Row],[Application Date]]&lt;=TODAY()),tbl_LoanData[[#This Row],[Loan Amount]],0)</f>
        <v>0</v>
      </c>
      <c r="AN1108" s="14">
        <f>tbl_LoanData[[#This Row],[Amount Paid]]-(Q1108-X1108)</f>
        <v>595904.4</v>
      </c>
      <c r="AO1108" s="14">
        <f>IF(tbl_LoanData[[#This Row],[Application Status]]="Approved",1,0)</f>
        <v>1</v>
      </c>
      <c r="AP1108" s="22" t="str">
        <f t="shared" ca="1" si="52"/>
        <v/>
      </c>
      <c r="AQ1108" s="22" t="str">
        <f t="shared" ca="1" si="53"/>
        <v/>
      </c>
    </row>
    <row r="1109" spans="1:43" ht="14.4" customHeight="1" x14ac:dyDescent="0.3">
      <c r="A1109" s="2" t="s">
        <v>6715</v>
      </c>
      <c r="B1109" s="2" t="s">
        <v>6716</v>
      </c>
      <c r="C1109" s="2" t="s">
        <v>310</v>
      </c>
      <c r="D1109" s="2" t="s">
        <v>161</v>
      </c>
      <c r="E1109" s="2" t="s">
        <v>82</v>
      </c>
      <c r="F1109" s="2">
        <v>48</v>
      </c>
      <c r="G1109" s="2" t="s">
        <v>69</v>
      </c>
      <c r="H1109" s="2" t="s">
        <v>565</v>
      </c>
      <c r="I1109" s="2" t="s">
        <v>47</v>
      </c>
      <c r="J1109" s="3">
        <v>45128</v>
      </c>
      <c r="K1109" s="3">
        <v>45133</v>
      </c>
      <c r="L1109" s="2" t="s">
        <v>40</v>
      </c>
      <c r="M1109" s="2" t="s">
        <v>157</v>
      </c>
      <c r="N1109" s="2" t="s">
        <v>299</v>
      </c>
      <c r="O1109" s="4">
        <v>1345000</v>
      </c>
      <c r="P1109" s="4">
        <v>492600</v>
      </c>
      <c r="Q1109" s="4">
        <v>852400</v>
      </c>
      <c r="R1109" s="2">
        <v>60</v>
      </c>
      <c r="S1109" s="5">
        <v>9.93</v>
      </c>
      <c r="T1109" s="4">
        <v>21260.28</v>
      </c>
      <c r="U1109" s="2" t="s">
        <v>73</v>
      </c>
      <c r="V1109" s="2" t="s">
        <v>74</v>
      </c>
      <c r="W1109" s="4">
        <v>786630.36</v>
      </c>
      <c r="X1109" s="4">
        <v>488986.24</v>
      </c>
      <c r="Y1109" s="4">
        <v>1275616.6000000001</v>
      </c>
      <c r="Z1109" s="2">
        <v>0</v>
      </c>
      <c r="AA1109" s="2" t="s">
        <v>56</v>
      </c>
      <c r="AB1109" s="2" t="s">
        <v>15732</v>
      </c>
      <c r="AC1109" s="2" t="s">
        <v>332</v>
      </c>
      <c r="AD1109" s="2" t="s">
        <v>76</v>
      </c>
      <c r="AE1109" s="5">
        <v>63.38</v>
      </c>
      <c r="AF1109" s="2">
        <v>0</v>
      </c>
      <c r="AG1109" s="2" t="s">
        <v>77</v>
      </c>
      <c r="AH1109" s="2">
        <v>5</v>
      </c>
      <c r="AI1109" s="6" t="str">
        <f t="shared" si="51"/>
        <v>45-54</v>
      </c>
      <c r="AJ1109" s="11">
        <f>YEAR(tbl_LoanData[[#This Row],[Application Date]])</f>
        <v>2023</v>
      </c>
      <c r="AK1109" s="11" t="str">
        <f>TEXT(tbl_LoanData[[#This Row],[Application Date]],"MMMM")</f>
        <v>July</v>
      </c>
      <c r="AL1109" s="12">
        <f>DATE(YEAR(tbl_LoanData[[#This Row],[Application Date]]),MONTH(tbl_LoanData[[#This Row],[Application Date]]),1)</f>
        <v>45108</v>
      </c>
      <c r="AM1109" s="14">
        <f ca="1">IF(AND(tbl_LoanData[[#This Row],[Application Date]]&gt;=EOMONTH(TODAY(),-1)+1,tbl_LoanData[[#This Row],[Application Date]]&lt;=TODAY()),tbl_LoanData[[#This Row],[Loan Amount]],0)</f>
        <v>0</v>
      </c>
      <c r="AN1109" s="14">
        <f>tbl_LoanData[[#This Row],[Amount Paid]]-(Q1109-X1109)</f>
        <v>423216.6</v>
      </c>
      <c r="AO1109" s="14">
        <f>IF(tbl_LoanData[[#This Row],[Application Status]]="Approved",1,0)</f>
        <v>1</v>
      </c>
      <c r="AP1109" s="22" t="str">
        <f t="shared" ca="1" si="52"/>
        <v/>
      </c>
      <c r="AQ1109" s="22" t="str">
        <f t="shared" ca="1" si="53"/>
        <v/>
      </c>
    </row>
    <row r="1110" spans="1:43" ht="14.4" customHeight="1" x14ac:dyDescent="0.3">
      <c r="A1110" s="2" t="s">
        <v>6727</v>
      </c>
      <c r="B1110" s="2" t="s">
        <v>6728</v>
      </c>
      <c r="C1110" s="2" t="s">
        <v>171</v>
      </c>
      <c r="D1110" s="2" t="s">
        <v>268</v>
      </c>
      <c r="E1110" s="2" t="s">
        <v>284</v>
      </c>
      <c r="F1110" s="2">
        <v>24</v>
      </c>
      <c r="G1110" s="2" t="s">
        <v>69</v>
      </c>
      <c r="H1110" s="2" t="s">
        <v>250</v>
      </c>
      <c r="I1110" s="2" t="s">
        <v>52</v>
      </c>
      <c r="J1110" s="3">
        <v>45110</v>
      </c>
      <c r="K1110" s="3"/>
      <c r="L1110" s="2" t="s">
        <v>38</v>
      </c>
      <c r="M1110" s="2" t="s">
        <v>127</v>
      </c>
      <c r="N1110" s="2" t="s">
        <v>128</v>
      </c>
      <c r="O1110" s="4">
        <v>1240000</v>
      </c>
      <c r="P1110" s="4">
        <v>223500</v>
      </c>
      <c r="Q1110" s="4">
        <v>1016500</v>
      </c>
      <c r="R1110" s="2">
        <v>48</v>
      </c>
      <c r="S1110" s="5">
        <v>8.18</v>
      </c>
      <c r="T1110" s="4">
        <v>28106.22</v>
      </c>
      <c r="U1110" s="2" t="s">
        <v>113</v>
      </c>
      <c r="V1110" s="2" t="s">
        <v>97</v>
      </c>
      <c r="W1110" s="4">
        <v>0</v>
      </c>
      <c r="X1110" s="4">
        <v>0</v>
      </c>
      <c r="Y1110" s="4">
        <v>1349098.8</v>
      </c>
      <c r="Z1110" s="2">
        <v>0</v>
      </c>
      <c r="AA1110" s="2" t="s">
        <v>97</v>
      </c>
      <c r="AB1110" s="2" t="s">
        <v>15727</v>
      </c>
      <c r="AC1110" s="2" t="s">
        <v>360</v>
      </c>
      <c r="AD1110" s="2" t="s">
        <v>76</v>
      </c>
      <c r="AE1110" s="5">
        <v>81.98</v>
      </c>
      <c r="AF1110" s="2">
        <v>0</v>
      </c>
      <c r="AG1110" s="2" t="s">
        <v>97</v>
      </c>
      <c r="AH1110" s="2"/>
      <c r="AI1110" s="6" t="str">
        <f t="shared" si="51"/>
        <v>18-24</v>
      </c>
      <c r="AJ1110" s="11">
        <f>YEAR(tbl_LoanData[[#This Row],[Application Date]])</f>
        <v>2023</v>
      </c>
      <c r="AK1110" s="11" t="str">
        <f>TEXT(tbl_LoanData[[#This Row],[Application Date]],"MMMM")</f>
        <v>July</v>
      </c>
      <c r="AL1110" s="12">
        <f>DATE(YEAR(tbl_LoanData[[#This Row],[Application Date]]),MONTH(tbl_LoanData[[#This Row],[Application Date]]),1)</f>
        <v>45108</v>
      </c>
      <c r="AM1110" s="14">
        <f ca="1">IF(AND(tbl_LoanData[[#This Row],[Application Date]]&gt;=EOMONTH(TODAY(),-1)+1,tbl_LoanData[[#This Row],[Application Date]]&lt;=TODAY()),tbl_LoanData[[#This Row],[Loan Amount]],0)</f>
        <v>0</v>
      </c>
      <c r="AN1110" s="14">
        <f>tbl_LoanData[[#This Row],[Amount Paid]]-(Q1110-X1110)</f>
        <v>-1016500</v>
      </c>
      <c r="AO1110" s="14">
        <f>IF(tbl_LoanData[[#This Row],[Application Status]]="Approved",1,0)</f>
        <v>0</v>
      </c>
      <c r="AP1110" s="22" t="str">
        <f t="shared" ca="1" si="52"/>
        <v/>
      </c>
      <c r="AQ1110" s="22" t="str">
        <f t="shared" ca="1" si="53"/>
        <v/>
      </c>
    </row>
    <row r="1111" spans="1:43" ht="14.4" customHeight="1" x14ac:dyDescent="0.3">
      <c r="A1111" s="2" t="s">
        <v>6779</v>
      </c>
      <c r="B1111" s="2" t="s">
        <v>6780</v>
      </c>
      <c r="C1111" s="2" t="s">
        <v>868</v>
      </c>
      <c r="D1111" s="2" t="s">
        <v>117</v>
      </c>
      <c r="E1111" s="2" t="s">
        <v>102</v>
      </c>
      <c r="F1111" s="2">
        <v>61</v>
      </c>
      <c r="G1111" s="2" t="s">
        <v>69</v>
      </c>
      <c r="H1111" s="2" t="s">
        <v>70</v>
      </c>
      <c r="I1111" s="2" t="s">
        <v>50</v>
      </c>
      <c r="J1111" s="3">
        <v>45113</v>
      </c>
      <c r="K1111" s="3">
        <v>45123</v>
      </c>
      <c r="L1111" s="2" t="s">
        <v>39</v>
      </c>
      <c r="M1111" s="2" t="s">
        <v>71</v>
      </c>
      <c r="N1111" s="2" t="s">
        <v>72</v>
      </c>
      <c r="O1111" s="4">
        <v>1213000</v>
      </c>
      <c r="P1111" s="4">
        <v>156400</v>
      </c>
      <c r="Q1111" s="4">
        <v>1056600</v>
      </c>
      <c r="R1111" s="2">
        <v>36</v>
      </c>
      <c r="S1111" s="5">
        <v>13.67</v>
      </c>
      <c r="T1111" s="4">
        <v>41386.44</v>
      </c>
      <c r="U1111" s="2" t="s">
        <v>73</v>
      </c>
      <c r="V1111" s="2" t="s">
        <v>33</v>
      </c>
      <c r="W1111" s="4">
        <v>1489911.66</v>
      </c>
      <c r="X1111" s="4">
        <v>0</v>
      </c>
      <c r="Y1111" s="4">
        <v>1489911.66</v>
      </c>
      <c r="Z1111" s="2">
        <v>0</v>
      </c>
      <c r="AA1111" s="2" t="s">
        <v>56</v>
      </c>
      <c r="AB1111" s="2" t="s">
        <v>15727</v>
      </c>
      <c r="AC1111" s="2" t="s">
        <v>146</v>
      </c>
      <c r="AD1111" s="2" t="s">
        <v>76</v>
      </c>
      <c r="AE1111" s="5">
        <v>87.11</v>
      </c>
      <c r="AF1111" s="2">
        <v>0</v>
      </c>
      <c r="AG1111" s="2" t="s">
        <v>77</v>
      </c>
      <c r="AH1111" s="2">
        <v>10</v>
      </c>
      <c r="AI1111" s="6" t="str">
        <f t="shared" si="51"/>
        <v>55-64</v>
      </c>
      <c r="AJ1111" s="11">
        <f>YEAR(tbl_LoanData[[#This Row],[Application Date]])</f>
        <v>2023</v>
      </c>
      <c r="AK1111" s="11" t="str">
        <f>TEXT(tbl_LoanData[[#This Row],[Application Date]],"MMMM")</f>
        <v>July</v>
      </c>
      <c r="AL1111" s="12">
        <f>DATE(YEAR(tbl_LoanData[[#This Row],[Application Date]]),MONTH(tbl_LoanData[[#This Row],[Application Date]]),1)</f>
        <v>45108</v>
      </c>
      <c r="AM1111" s="14">
        <f ca="1">IF(AND(tbl_LoanData[[#This Row],[Application Date]]&gt;=EOMONTH(TODAY(),-1)+1,tbl_LoanData[[#This Row],[Application Date]]&lt;=TODAY()),tbl_LoanData[[#This Row],[Loan Amount]],0)</f>
        <v>0</v>
      </c>
      <c r="AN1111" s="14">
        <f>tbl_LoanData[[#This Row],[Amount Paid]]-(Q1111-X1111)</f>
        <v>433311.65999999992</v>
      </c>
      <c r="AO1111" s="14">
        <f>IF(tbl_LoanData[[#This Row],[Application Status]]="Approved",1,0)</f>
        <v>1</v>
      </c>
      <c r="AP1111" s="22" t="str">
        <f t="shared" ca="1" si="52"/>
        <v/>
      </c>
      <c r="AQ1111" s="22" t="str">
        <f t="shared" ca="1" si="53"/>
        <v/>
      </c>
    </row>
    <row r="1112" spans="1:43" x14ac:dyDescent="0.3">
      <c r="A1112" s="2" t="s">
        <v>6859</v>
      </c>
      <c r="B1112" s="2" t="s">
        <v>6860</v>
      </c>
      <c r="C1112" s="2" t="s">
        <v>644</v>
      </c>
      <c r="D1112" s="2" t="s">
        <v>102</v>
      </c>
      <c r="E1112" s="2" t="s">
        <v>402</v>
      </c>
      <c r="F1112" s="2">
        <v>27</v>
      </c>
      <c r="G1112" s="2" t="s">
        <v>83</v>
      </c>
      <c r="H1112" s="2" t="s">
        <v>565</v>
      </c>
      <c r="I1112" s="2" t="s">
        <v>47</v>
      </c>
      <c r="J1112" s="3">
        <v>45118</v>
      </c>
      <c r="K1112" s="3">
        <v>45125</v>
      </c>
      <c r="L1112" s="2" t="s">
        <v>37</v>
      </c>
      <c r="M1112" s="2" t="s">
        <v>104</v>
      </c>
      <c r="N1112" s="2" t="s">
        <v>192</v>
      </c>
      <c r="O1112" s="4">
        <v>88000</v>
      </c>
      <c r="P1112" s="4">
        <v>29700</v>
      </c>
      <c r="Q1112" s="4">
        <v>58300</v>
      </c>
      <c r="R1112" s="2">
        <v>48</v>
      </c>
      <c r="S1112" s="5">
        <v>7.66</v>
      </c>
      <c r="T1112" s="4">
        <v>1586.73</v>
      </c>
      <c r="U1112" s="2" t="s">
        <v>73</v>
      </c>
      <c r="V1112" s="2" t="s">
        <v>74</v>
      </c>
      <c r="W1112" s="4">
        <v>58709.01</v>
      </c>
      <c r="X1112" s="4">
        <v>17454.11</v>
      </c>
      <c r="Y1112" s="4">
        <v>76163.12</v>
      </c>
      <c r="Z1112" s="2">
        <v>0</v>
      </c>
      <c r="AA1112" s="2" t="s">
        <v>56</v>
      </c>
      <c r="AB1112" s="2" t="s">
        <v>15729</v>
      </c>
      <c r="AC1112" s="2" t="s">
        <v>121</v>
      </c>
      <c r="AD1112" s="2" t="s">
        <v>76</v>
      </c>
      <c r="AE1112" s="5">
        <v>66.25</v>
      </c>
      <c r="AF1112" s="2">
        <v>0</v>
      </c>
      <c r="AG1112" s="2" t="s">
        <v>77</v>
      </c>
      <c r="AH1112" s="2">
        <v>7</v>
      </c>
      <c r="AI1112" s="6" t="str">
        <f t="shared" si="51"/>
        <v>25-34</v>
      </c>
      <c r="AJ1112" s="11">
        <f>YEAR(tbl_LoanData[[#This Row],[Application Date]])</f>
        <v>2023</v>
      </c>
      <c r="AK1112" s="11" t="str">
        <f>TEXT(tbl_LoanData[[#This Row],[Application Date]],"MMMM")</f>
        <v>July</v>
      </c>
      <c r="AL1112" s="12">
        <f>DATE(YEAR(tbl_LoanData[[#This Row],[Application Date]]),MONTH(tbl_LoanData[[#This Row],[Application Date]]),1)</f>
        <v>45108</v>
      </c>
      <c r="AM1112" s="14">
        <f ca="1">IF(AND(tbl_LoanData[[#This Row],[Application Date]]&gt;=EOMONTH(TODAY(),-1)+1,tbl_LoanData[[#This Row],[Application Date]]&lt;=TODAY()),tbl_LoanData[[#This Row],[Loan Amount]],0)</f>
        <v>0</v>
      </c>
      <c r="AN1112" s="14">
        <f>tbl_LoanData[[#This Row],[Amount Paid]]-(Q1112-X1112)</f>
        <v>17863.120000000003</v>
      </c>
      <c r="AO1112" s="14">
        <f>IF(tbl_LoanData[[#This Row],[Application Status]]="Approved",1,0)</f>
        <v>1</v>
      </c>
      <c r="AP1112" s="22" t="str">
        <f t="shared" ca="1" si="52"/>
        <v/>
      </c>
      <c r="AQ1112" s="22" t="str">
        <f t="shared" ca="1" si="53"/>
        <v/>
      </c>
    </row>
    <row r="1113" spans="1:43" ht="14.4" customHeight="1" x14ac:dyDescent="0.3">
      <c r="A1113" s="2" t="s">
        <v>7071</v>
      </c>
      <c r="B1113" s="2" t="s">
        <v>7072</v>
      </c>
      <c r="C1113" s="2" t="s">
        <v>141</v>
      </c>
      <c r="D1113" s="2" t="s">
        <v>204</v>
      </c>
      <c r="E1113" s="2" t="s">
        <v>210</v>
      </c>
      <c r="F1113" s="2">
        <v>43</v>
      </c>
      <c r="G1113" s="2" t="s">
        <v>83</v>
      </c>
      <c r="H1113" s="2" t="s">
        <v>372</v>
      </c>
      <c r="I1113" s="2" t="s">
        <v>43</v>
      </c>
      <c r="J1113" s="3">
        <v>45137</v>
      </c>
      <c r="K1113" s="3"/>
      <c r="L1113" s="2" t="s">
        <v>40</v>
      </c>
      <c r="M1113" s="2" t="s">
        <v>94</v>
      </c>
      <c r="N1113" s="2" t="s">
        <v>95</v>
      </c>
      <c r="O1113" s="4">
        <v>1425000</v>
      </c>
      <c r="P1113" s="4">
        <v>485500</v>
      </c>
      <c r="Q1113" s="4">
        <v>939500</v>
      </c>
      <c r="R1113" s="2">
        <v>48</v>
      </c>
      <c r="S1113" s="5">
        <v>13.93</v>
      </c>
      <c r="T1113" s="4">
        <v>30478.95</v>
      </c>
      <c r="U1113" s="2" t="s">
        <v>96</v>
      </c>
      <c r="V1113" s="2" t="s">
        <v>97</v>
      </c>
      <c r="W1113" s="4">
        <v>0</v>
      </c>
      <c r="X1113" s="4">
        <v>0</v>
      </c>
      <c r="Y1113" s="4">
        <v>1462989.4</v>
      </c>
      <c r="Z1113" s="2">
        <v>0</v>
      </c>
      <c r="AA1113" s="2" t="s">
        <v>97</v>
      </c>
      <c r="AB1113" s="2" t="s">
        <v>15729</v>
      </c>
      <c r="AC1113" s="2" t="s">
        <v>106</v>
      </c>
      <c r="AD1113" s="2" t="s">
        <v>76</v>
      </c>
      <c r="AE1113" s="5">
        <v>65.930000000000007</v>
      </c>
      <c r="AF1113" s="2">
        <v>0</v>
      </c>
      <c r="AG1113" s="2" t="s">
        <v>97</v>
      </c>
      <c r="AH1113" s="2"/>
      <c r="AI1113" s="6" t="str">
        <f t="shared" si="51"/>
        <v>35-44</v>
      </c>
      <c r="AJ1113" s="11">
        <f>YEAR(tbl_LoanData[[#This Row],[Application Date]])</f>
        <v>2023</v>
      </c>
      <c r="AK1113" s="11" t="str">
        <f>TEXT(tbl_LoanData[[#This Row],[Application Date]],"MMMM")</f>
        <v>July</v>
      </c>
      <c r="AL1113" s="12">
        <f>DATE(YEAR(tbl_LoanData[[#This Row],[Application Date]]),MONTH(tbl_LoanData[[#This Row],[Application Date]]),1)</f>
        <v>45108</v>
      </c>
      <c r="AM1113" s="14">
        <f ca="1">IF(AND(tbl_LoanData[[#This Row],[Application Date]]&gt;=EOMONTH(TODAY(),-1)+1,tbl_LoanData[[#This Row],[Application Date]]&lt;=TODAY()),tbl_LoanData[[#This Row],[Loan Amount]],0)</f>
        <v>0</v>
      </c>
      <c r="AN1113" s="14">
        <f>tbl_LoanData[[#This Row],[Amount Paid]]-(Q1113-X1113)</f>
        <v>-939500</v>
      </c>
      <c r="AO1113" s="14">
        <f>IF(tbl_LoanData[[#This Row],[Application Status]]="Approved",1,0)</f>
        <v>0</v>
      </c>
      <c r="AP1113" s="22" t="str">
        <f t="shared" ca="1" si="52"/>
        <v/>
      </c>
      <c r="AQ1113" s="22" t="str">
        <f t="shared" ca="1" si="53"/>
        <v/>
      </c>
    </row>
    <row r="1114" spans="1:43" ht="14.4" customHeight="1" x14ac:dyDescent="0.3">
      <c r="A1114" s="2" t="s">
        <v>7099</v>
      </c>
      <c r="B1114" s="2" t="s">
        <v>7100</v>
      </c>
      <c r="C1114" s="2" t="s">
        <v>1059</v>
      </c>
      <c r="D1114" s="2" t="s">
        <v>268</v>
      </c>
      <c r="E1114" s="2" t="s">
        <v>67</v>
      </c>
      <c r="F1114" s="2">
        <v>41</v>
      </c>
      <c r="G1114" s="2" t="s">
        <v>69</v>
      </c>
      <c r="H1114" s="2" t="s">
        <v>398</v>
      </c>
      <c r="I1114" s="2" t="s">
        <v>46</v>
      </c>
      <c r="J1114" s="3">
        <v>45137</v>
      </c>
      <c r="K1114" s="3">
        <v>45153</v>
      </c>
      <c r="L1114" s="2" t="s">
        <v>39</v>
      </c>
      <c r="M1114" s="2" t="s">
        <v>167</v>
      </c>
      <c r="N1114" s="2" t="s">
        <v>491</v>
      </c>
      <c r="O1114" s="4">
        <v>2004000</v>
      </c>
      <c r="P1114" s="4">
        <v>733300</v>
      </c>
      <c r="Q1114" s="4">
        <v>1270700</v>
      </c>
      <c r="R1114" s="2">
        <v>48</v>
      </c>
      <c r="S1114" s="5">
        <v>8.43</v>
      </c>
      <c r="T1114" s="4">
        <v>35399.58</v>
      </c>
      <c r="U1114" s="2" t="s">
        <v>73</v>
      </c>
      <c r="V1114" s="2" t="s">
        <v>74</v>
      </c>
      <c r="W1114" s="4">
        <v>1274384.8799999999</v>
      </c>
      <c r="X1114" s="4">
        <v>424795.16</v>
      </c>
      <c r="Y1114" s="4">
        <v>1699180.04</v>
      </c>
      <c r="Z1114" s="2">
        <v>0</v>
      </c>
      <c r="AA1114" s="2" t="s">
        <v>56</v>
      </c>
      <c r="AB1114" s="2" t="s">
        <v>15732</v>
      </c>
      <c r="AC1114" s="2" t="s">
        <v>360</v>
      </c>
      <c r="AD1114" s="2" t="s">
        <v>76</v>
      </c>
      <c r="AE1114" s="5">
        <v>63.41</v>
      </c>
      <c r="AF1114" s="2">
        <v>0</v>
      </c>
      <c r="AG1114" s="2" t="s">
        <v>77</v>
      </c>
      <c r="AH1114" s="2">
        <v>16</v>
      </c>
      <c r="AI1114" s="6" t="str">
        <f t="shared" si="51"/>
        <v>35-44</v>
      </c>
      <c r="AJ1114" s="11">
        <f>YEAR(tbl_LoanData[[#This Row],[Application Date]])</f>
        <v>2023</v>
      </c>
      <c r="AK1114" s="11" t="str">
        <f>TEXT(tbl_LoanData[[#This Row],[Application Date]],"MMMM")</f>
        <v>July</v>
      </c>
      <c r="AL1114" s="12">
        <f>DATE(YEAR(tbl_LoanData[[#This Row],[Application Date]]),MONTH(tbl_LoanData[[#This Row],[Application Date]]),1)</f>
        <v>45108</v>
      </c>
      <c r="AM1114" s="14">
        <f ca="1">IF(AND(tbl_LoanData[[#This Row],[Application Date]]&gt;=EOMONTH(TODAY(),-1)+1,tbl_LoanData[[#This Row],[Application Date]]&lt;=TODAY()),tbl_LoanData[[#This Row],[Loan Amount]],0)</f>
        <v>0</v>
      </c>
      <c r="AN1114" s="14">
        <f>tbl_LoanData[[#This Row],[Amount Paid]]-(Q1114-X1114)</f>
        <v>428480.0399999998</v>
      </c>
      <c r="AO1114" s="14">
        <f>IF(tbl_LoanData[[#This Row],[Application Status]]="Approved",1,0)</f>
        <v>1</v>
      </c>
      <c r="AP1114" s="22" t="str">
        <f t="shared" ca="1" si="52"/>
        <v/>
      </c>
      <c r="AQ1114" s="22" t="str">
        <f t="shared" ca="1" si="53"/>
        <v/>
      </c>
    </row>
    <row r="1115" spans="1:43" ht="14.4" customHeight="1" x14ac:dyDescent="0.3">
      <c r="A1115" s="2" t="s">
        <v>7127</v>
      </c>
      <c r="B1115" s="2" t="s">
        <v>7128</v>
      </c>
      <c r="C1115" s="2" t="s">
        <v>868</v>
      </c>
      <c r="D1115" s="2" t="s">
        <v>176</v>
      </c>
      <c r="E1115" s="2" t="s">
        <v>293</v>
      </c>
      <c r="F1115" s="2">
        <v>37</v>
      </c>
      <c r="G1115" s="2" t="s">
        <v>69</v>
      </c>
      <c r="H1115" s="2" t="s">
        <v>298</v>
      </c>
      <c r="I1115" s="2" t="s">
        <v>43</v>
      </c>
      <c r="J1115" s="3">
        <v>45109</v>
      </c>
      <c r="K1115" s="3">
        <v>45113</v>
      </c>
      <c r="L1115" s="2" t="s">
        <v>38</v>
      </c>
      <c r="M1115" s="2" t="s">
        <v>85</v>
      </c>
      <c r="N1115" s="2" t="s">
        <v>314</v>
      </c>
      <c r="O1115" s="4">
        <v>1119000</v>
      </c>
      <c r="P1115" s="4">
        <v>154400</v>
      </c>
      <c r="Q1115" s="4">
        <v>964600</v>
      </c>
      <c r="R1115" s="2">
        <v>12</v>
      </c>
      <c r="S1115" s="5">
        <v>8.7799999999999994</v>
      </c>
      <c r="T1115" s="4">
        <v>87440.99</v>
      </c>
      <c r="U1115" s="2" t="s">
        <v>73</v>
      </c>
      <c r="V1115" s="2" t="s">
        <v>35</v>
      </c>
      <c r="W1115" s="4">
        <v>437204.95</v>
      </c>
      <c r="X1115" s="4">
        <v>612086.93000000005</v>
      </c>
      <c r="Y1115" s="4">
        <v>1049291.8799999999</v>
      </c>
      <c r="Z1115" s="2">
        <v>196</v>
      </c>
      <c r="AA1115" s="2" t="s">
        <v>60</v>
      </c>
      <c r="AB1115" s="2" t="s">
        <v>15736</v>
      </c>
      <c r="AC1115" s="2" t="s">
        <v>332</v>
      </c>
      <c r="AD1115" s="2" t="s">
        <v>76</v>
      </c>
      <c r="AE1115" s="5">
        <v>86.2</v>
      </c>
      <c r="AF1115" s="2">
        <v>7</v>
      </c>
      <c r="AG1115" s="2" t="s">
        <v>130</v>
      </c>
      <c r="AH1115" s="2">
        <v>4</v>
      </c>
      <c r="AI1115" s="6" t="str">
        <f t="shared" si="51"/>
        <v>35-44</v>
      </c>
      <c r="AJ1115" s="11">
        <f>YEAR(tbl_LoanData[[#This Row],[Application Date]])</f>
        <v>2023</v>
      </c>
      <c r="AK1115" s="11" t="str">
        <f>TEXT(tbl_LoanData[[#This Row],[Application Date]],"MMMM")</f>
        <v>July</v>
      </c>
      <c r="AL1115" s="12">
        <f>DATE(YEAR(tbl_LoanData[[#This Row],[Application Date]]),MONTH(tbl_LoanData[[#This Row],[Application Date]]),1)</f>
        <v>45108</v>
      </c>
      <c r="AM1115" s="14">
        <f ca="1">IF(AND(tbl_LoanData[[#This Row],[Application Date]]&gt;=EOMONTH(TODAY(),-1)+1,tbl_LoanData[[#This Row],[Application Date]]&lt;=TODAY()),tbl_LoanData[[#This Row],[Loan Amount]],0)</f>
        <v>0</v>
      </c>
      <c r="AN1115" s="14">
        <f>tbl_LoanData[[#This Row],[Amount Paid]]-(Q1115-X1115)</f>
        <v>84691.880000000063</v>
      </c>
      <c r="AO1115" s="14">
        <f>IF(tbl_LoanData[[#This Row],[Application Status]]="Approved",1,0)</f>
        <v>1</v>
      </c>
      <c r="AP1115" s="22" t="str">
        <f t="shared" ca="1" si="52"/>
        <v/>
      </c>
      <c r="AQ1115" s="22" t="str">
        <f t="shared" ca="1" si="53"/>
        <v/>
      </c>
    </row>
    <row r="1116" spans="1:43" ht="14.4" customHeight="1" x14ac:dyDescent="0.3">
      <c r="A1116" s="2" t="s">
        <v>7141</v>
      </c>
      <c r="B1116" s="2" t="s">
        <v>7142</v>
      </c>
      <c r="C1116" s="2" t="s">
        <v>1686</v>
      </c>
      <c r="D1116" s="2" t="s">
        <v>176</v>
      </c>
      <c r="E1116" s="2" t="s">
        <v>165</v>
      </c>
      <c r="F1116" s="2">
        <v>51</v>
      </c>
      <c r="G1116" s="2" t="s">
        <v>83</v>
      </c>
      <c r="H1116" s="2" t="s">
        <v>119</v>
      </c>
      <c r="I1116" s="2" t="s">
        <v>43</v>
      </c>
      <c r="J1116" s="3">
        <v>45138</v>
      </c>
      <c r="K1116" s="3"/>
      <c r="L1116" s="2" t="s">
        <v>38</v>
      </c>
      <c r="M1116" s="2" t="s">
        <v>127</v>
      </c>
      <c r="N1116" s="2" t="s">
        <v>128</v>
      </c>
      <c r="O1116" s="4">
        <v>1299000</v>
      </c>
      <c r="P1116" s="4">
        <v>233400</v>
      </c>
      <c r="Q1116" s="4">
        <v>1065600</v>
      </c>
      <c r="R1116" s="2">
        <v>36</v>
      </c>
      <c r="S1116" s="5">
        <v>14.74</v>
      </c>
      <c r="T1116" s="4">
        <v>42689.120000000003</v>
      </c>
      <c r="U1116" s="2" t="s">
        <v>113</v>
      </c>
      <c r="V1116" s="2" t="s">
        <v>97</v>
      </c>
      <c r="W1116" s="4">
        <v>0</v>
      </c>
      <c r="X1116" s="4">
        <v>0</v>
      </c>
      <c r="Y1116" s="4">
        <v>1536808.32</v>
      </c>
      <c r="Z1116" s="2">
        <v>0</v>
      </c>
      <c r="AA1116" s="2" t="s">
        <v>97</v>
      </c>
      <c r="AB1116" s="2" t="s">
        <v>15727</v>
      </c>
      <c r="AC1116" s="2" t="s">
        <v>87</v>
      </c>
      <c r="AD1116" s="2" t="s">
        <v>76</v>
      </c>
      <c r="AE1116" s="5">
        <v>82.03</v>
      </c>
      <c r="AF1116" s="2">
        <v>0</v>
      </c>
      <c r="AG1116" s="2" t="s">
        <v>97</v>
      </c>
      <c r="AH1116" s="2"/>
      <c r="AI1116" s="6" t="str">
        <f t="shared" si="51"/>
        <v>45-54</v>
      </c>
      <c r="AJ1116" s="11">
        <f>YEAR(tbl_LoanData[[#This Row],[Application Date]])</f>
        <v>2023</v>
      </c>
      <c r="AK1116" s="11" t="str">
        <f>TEXT(tbl_LoanData[[#This Row],[Application Date]],"MMMM")</f>
        <v>July</v>
      </c>
      <c r="AL1116" s="12">
        <f>DATE(YEAR(tbl_LoanData[[#This Row],[Application Date]]),MONTH(tbl_LoanData[[#This Row],[Application Date]]),1)</f>
        <v>45108</v>
      </c>
      <c r="AM1116" s="14">
        <f ca="1">IF(AND(tbl_LoanData[[#This Row],[Application Date]]&gt;=EOMONTH(TODAY(),-1)+1,tbl_LoanData[[#This Row],[Application Date]]&lt;=TODAY()),tbl_LoanData[[#This Row],[Loan Amount]],0)</f>
        <v>0</v>
      </c>
      <c r="AN1116" s="14">
        <f>tbl_LoanData[[#This Row],[Amount Paid]]-(Q1116-X1116)</f>
        <v>-1065600</v>
      </c>
      <c r="AO1116" s="14">
        <f>IF(tbl_LoanData[[#This Row],[Application Status]]="Approved",1,0)</f>
        <v>0</v>
      </c>
      <c r="AP1116" s="22" t="str">
        <f t="shared" ca="1" si="52"/>
        <v/>
      </c>
      <c r="AQ1116" s="22" t="str">
        <f t="shared" ca="1" si="53"/>
        <v/>
      </c>
    </row>
    <row r="1117" spans="1:43" ht="14.4" customHeight="1" x14ac:dyDescent="0.3">
      <c r="A1117" s="2" t="s">
        <v>7657</v>
      </c>
      <c r="B1117" s="2" t="s">
        <v>7658</v>
      </c>
      <c r="C1117" s="2" t="s">
        <v>401</v>
      </c>
      <c r="D1117" s="2" t="s">
        <v>311</v>
      </c>
      <c r="E1117" s="2" t="s">
        <v>447</v>
      </c>
      <c r="F1117" s="2">
        <v>25</v>
      </c>
      <c r="G1117" s="2" t="s">
        <v>83</v>
      </c>
      <c r="H1117" s="2" t="s">
        <v>298</v>
      </c>
      <c r="I1117" s="2" t="s">
        <v>43</v>
      </c>
      <c r="J1117" s="3">
        <v>45125</v>
      </c>
      <c r="K1117" s="3">
        <v>45129</v>
      </c>
      <c r="L1117" s="2" t="s">
        <v>38</v>
      </c>
      <c r="M1117" s="2" t="s">
        <v>127</v>
      </c>
      <c r="N1117" s="2" t="s">
        <v>128</v>
      </c>
      <c r="O1117" s="4">
        <v>1158000</v>
      </c>
      <c r="P1117" s="4">
        <v>361200</v>
      </c>
      <c r="Q1117" s="4">
        <v>796800</v>
      </c>
      <c r="R1117" s="2">
        <v>36</v>
      </c>
      <c r="S1117" s="5">
        <v>5.48</v>
      </c>
      <c r="T1117" s="4">
        <v>25772.05</v>
      </c>
      <c r="U1117" s="2" t="s">
        <v>73</v>
      </c>
      <c r="V1117" s="2" t="s">
        <v>33</v>
      </c>
      <c r="W1117" s="4">
        <v>927793.92</v>
      </c>
      <c r="X1117" s="4">
        <v>0</v>
      </c>
      <c r="Y1117" s="4">
        <v>927793.92</v>
      </c>
      <c r="Z1117" s="2">
        <v>0</v>
      </c>
      <c r="AA1117" s="2" t="s">
        <v>56</v>
      </c>
      <c r="AB1117" s="2" t="s">
        <v>15731</v>
      </c>
      <c r="AC1117" s="2" t="s">
        <v>138</v>
      </c>
      <c r="AD1117" s="2" t="s">
        <v>76</v>
      </c>
      <c r="AE1117" s="5">
        <v>68.81</v>
      </c>
      <c r="AF1117" s="2">
        <v>0</v>
      </c>
      <c r="AG1117" s="2" t="s">
        <v>77</v>
      </c>
      <c r="AH1117" s="2">
        <v>4</v>
      </c>
      <c r="AI1117" s="6" t="str">
        <f t="shared" si="51"/>
        <v>25-34</v>
      </c>
      <c r="AJ1117" s="11">
        <f>YEAR(tbl_LoanData[[#This Row],[Application Date]])</f>
        <v>2023</v>
      </c>
      <c r="AK1117" s="11" t="str">
        <f>TEXT(tbl_LoanData[[#This Row],[Application Date]],"MMMM")</f>
        <v>July</v>
      </c>
      <c r="AL1117" s="12">
        <f>DATE(YEAR(tbl_LoanData[[#This Row],[Application Date]]),MONTH(tbl_LoanData[[#This Row],[Application Date]]),1)</f>
        <v>45108</v>
      </c>
      <c r="AM1117" s="14">
        <f ca="1">IF(AND(tbl_LoanData[[#This Row],[Application Date]]&gt;=EOMONTH(TODAY(),-1)+1,tbl_LoanData[[#This Row],[Application Date]]&lt;=TODAY()),tbl_LoanData[[#This Row],[Loan Amount]],0)</f>
        <v>0</v>
      </c>
      <c r="AN1117" s="14">
        <f>tbl_LoanData[[#This Row],[Amount Paid]]-(Q1117-X1117)</f>
        <v>130993.92000000004</v>
      </c>
      <c r="AO1117" s="14">
        <f>IF(tbl_LoanData[[#This Row],[Application Status]]="Approved",1,0)</f>
        <v>1</v>
      </c>
      <c r="AP1117" s="22" t="str">
        <f t="shared" ca="1" si="52"/>
        <v/>
      </c>
      <c r="AQ1117" s="22" t="str">
        <f t="shared" ca="1" si="53"/>
        <v/>
      </c>
    </row>
    <row r="1118" spans="1:43" ht="14.4" customHeight="1" x14ac:dyDescent="0.3">
      <c r="A1118" s="2" t="s">
        <v>7661</v>
      </c>
      <c r="B1118" s="2" t="s">
        <v>7662</v>
      </c>
      <c r="C1118" s="2" t="s">
        <v>508</v>
      </c>
      <c r="D1118" s="2" t="s">
        <v>101</v>
      </c>
      <c r="E1118" s="2" t="s">
        <v>232</v>
      </c>
      <c r="F1118" s="2">
        <v>53</v>
      </c>
      <c r="G1118" s="2" t="s">
        <v>83</v>
      </c>
      <c r="H1118" s="2" t="s">
        <v>233</v>
      </c>
      <c r="I1118" s="2" t="s">
        <v>46</v>
      </c>
      <c r="J1118" s="3">
        <v>45119</v>
      </c>
      <c r="K1118" s="3">
        <v>45127</v>
      </c>
      <c r="L1118" s="2" t="s">
        <v>36</v>
      </c>
      <c r="M1118" s="2" t="s">
        <v>85</v>
      </c>
      <c r="N1118" s="2" t="s">
        <v>624</v>
      </c>
      <c r="O1118" s="4">
        <v>1340000</v>
      </c>
      <c r="P1118" s="4">
        <v>339100</v>
      </c>
      <c r="Q1118" s="4">
        <v>1000900</v>
      </c>
      <c r="R1118" s="2">
        <v>48</v>
      </c>
      <c r="S1118" s="5">
        <v>8.94</v>
      </c>
      <c r="T1118" s="4">
        <v>28308.79</v>
      </c>
      <c r="U1118" s="2" t="s">
        <v>73</v>
      </c>
      <c r="V1118" s="2" t="s">
        <v>74</v>
      </c>
      <c r="W1118" s="4">
        <v>1047425.23</v>
      </c>
      <c r="X1118" s="4">
        <v>311396.61</v>
      </c>
      <c r="Y1118" s="4">
        <v>1358821.84</v>
      </c>
      <c r="Z1118" s="2">
        <v>0</v>
      </c>
      <c r="AA1118" s="2" t="s">
        <v>56</v>
      </c>
      <c r="AB1118" s="2" t="s">
        <v>15728</v>
      </c>
      <c r="AC1118" s="2" t="s">
        <v>129</v>
      </c>
      <c r="AD1118" s="2" t="s">
        <v>76</v>
      </c>
      <c r="AE1118" s="5">
        <v>74.69</v>
      </c>
      <c r="AF1118" s="2">
        <v>0</v>
      </c>
      <c r="AG1118" s="2" t="s">
        <v>77</v>
      </c>
      <c r="AH1118" s="2">
        <v>8</v>
      </c>
      <c r="AI1118" s="6" t="str">
        <f t="shared" si="51"/>
        <v>45-54</v>
      </c>
      <c r="AJ1118" s="11">
        <f>YEAR(tbl_LoanData[[#This Row],[Application Date]])</f>
        <v>2023</v>
      </c>
      <c r="AK1118" s="11" t="str">
        <f>TEXT(tbl_LoanData[[#This Row],[Application Date]],"MMMM")</f>
        <v>July</v>
      </c>
      <c r="AL1118" s="12">
        <f>DATE(YEAR(tbl_LoanData[[#This Row],[Application Date]]),MONTH(tbl_LoanData[[#This Row],[Application Date]]),1)</f>
        <v>45108</v>
      </c>
      <c r="AM1118" s="14">
        <f ca="1">IF(AND(tbl_LoanData[[#This Row],[Application Date]]&gt;=EOMONTH(TODAY(),-1)+1,tbl_LoanData[[#This Row],[Application Date]]&lt;=TODAY()),tbl_LoanData[[#This Row],[Loan Amount]],0)</f>
        <v>0</v>
      </c>
      <c r="AN1118" s="14">
        <f>tbl_LoanData[[#This Row],[Amount Paid]]-(Q1118-X1118)</f>
        <v>357921.83999999997</v>
      </c>
      <c r="AO1118" s="14">
        <f>IF(tbl_LoanData[[#This Row],[Application Status]]="Approved",1,0)</f>
        <v>1</v>
      </c>
      <c r="AP1118" s="22" t="str">
        <f t="shared" ca="1" si="52"/>
        <v/>
      </c>
      <c r="AQ1118" s="22" t="str">
        <f t="shared" ca="1" si="53"/>
        <v/>
      </c>
    </row>
    <row r="1119" spans="1:43" x14ac:dyDescent="0.3">
      <c r="A1119" s="2" t="s">
        <v>8017</v>
      </c>
      <c r="B1119" s="2" t="s">
        <v>8018</v>
      </c>
      <c r="C1119" s="2" t="s">
        <v>781</v>
      </c>
      <c r="D1119" s="2" t="s">
        <v>204</v>
      </c>
      <c r="E1119" s="2" t="s">
        <v>176</v>
      </c>
      <c r="F1119" s="2">
        <v>48</v>
      </c>
      <c r="G1119" s="2" t="s">
        <v>69</v>
      </c>
      <c r="H1119" s="2" t="s">
        <v>119</v>
      </c>
      <c r="I1119" s="2" t="s">
        <v>43</v>
      </c>
      <c r="J1119" s="3">
        <v>45115</v>
      </c>
      <c r="K1119" s="3">
        <v>45136</v>
      </c>
      <c r="L1119" s="2" t="s">
        <v>39</v>
      </c>
      <c r="M1119" s="2" t="s">
        <v>127</v>
      </c>
      <c r="N1119" s="2" t="s">
        <v>152</v>
      </c>
      <c r="O1119" s="4">
        <v>2248000</v>
      </c>
      <c r="P1119" s="4">
        <v>594300</v>
      </c>
      <c r="Q1119" s="4">
        <v>1653700</v>
      </c>
      <c r="R1119" s="2">
        <v>36</v>
      </c>
      <c r="S1119" s="5">
        <v>5.07</v>
      </c>
      <c r="T1119" s="4">
        <v>52922.99</v>
      </c>
      <c r="U1119" s="2" t="s">
        <v>73</v>
      </c>
      <c r="V1119" s="2" t="s">
        <v>34</v>
      </c>
      <c r="W1119" s="4">
        <v>1799381.66</v>
      </c>
      <c r="X1119" s="4">
        <v>105846.11</v>
      </c>
      <c r="Y1119" s="4">
        <v>1905227.77</v>
      </c>
      <c r="Z1119" s="2">
        <v>56</v>
      </c>
      <c r="AA1119" s="2" t="s">
        <v>58</v>
      </c>
      <c r="AB1119" s="2" t="s">
        <v>15736</v>
      </c>
      <c r="AC1119" s="2" t="s">
        <v>87</v>
      </c>
      <c r="AD1119" s="2" t="s">
        <v>76</v>
      </c>
      <c r="AE1119" s="5">
        <v>73.56</v>
      </c>
      <c r="AF1119" s="2">
        <v>2</v>
      </c>
      <c r="AG1119" s="2" t="s">
        <v>15718</v>
      </c>
      <c r="AH1119" s="2">
        <v>21</v>
      </c>
      <c r="AI1119" s="6" t="str">
        <f t="shared" si="51"/>
        <v>45-54</v>
      </c>
      <c r="AJ1119" s="11">
        <f>YEAR(tbl_LoanData[[#This Row],[Application Date]])</f>
        <v>2023</v>
      </c>
      <c r="AK1119" s="11" t="str">
        <f>TEXT(tbl_LoanData[[#This Row],[Application Date]],"MMMM")</f>
        <v>July</v>
      </c>
      <c r="AL1119" s="12">
        <f>DATE(YEAR(tbl_LoanData[[#This Row],[Application Date]]),MONTH(tbl_LoanData[[#This Row],[Application Date]]),1)</f>
        <v>45108</v>
      </c>
      <c r="AM1119" s="14">
        <f ca="1">IF(AND(tbl_LoanData[[#This Row],[Application Date]]&gt;=EOMONTH(TODAY(),-1)+1,tbl_LoanData[[#This Row],[Application Date]]&lt;=TODAY()),tbl_LoanData[[#This Row],[Loan Amount]],0)</f>
        <v>0</v>
      </c>
      <c r="AN1119" s="14">
        <f>tbl_LoanData[[#This Row],[Amount Paid]]-(Q1119-X1119)</f>
        <v>251527.77000000002</v>
      </c>
      <c r="AO1119" s="14">
        <f>IF(tbl_LoanData[[#This Row],[Application Status]]="Approved",1,0)</f>
        <v>1</v>
      </c>
      <c r="AP1119" s="22" t="str">
        <f t="shared" ca="1" si="52"/>
        <v/>
      </c>
      <c r="AQ1119" s="22" t="str">
        <f t="shared" ca="1" si="53"/>
        <v/>
      </c>
    </row>
    <row r="1120" spans="1:43" ht="14.4" customHeight="1" x14ac:dyDescent="0.3">
      <c r="A1120" s="2" t="s">
        <v>8019</v>
      </c>
      <c r="B1120" s="2" t="s">
        <v>8020</v>
      </c>
      <c r="C1120" s="2" t="s">
        <v>109</v>
      </c>
      <c r="D1120" s="2" t="s">
        <v>176</v>
      </c>
      <c r="E1120" s="2" t="s">
        <v>135</v>
      </c>
      <c r="F1120" s="2">
        <v>65</v>
      </c>
      <c r="G1120" s="2" t="s">
        <v>83</v>
      </c>
      <c r="H1120" s="2" t="s">
        <v>233</v>
      </c>
      <c r="I1120" s="2" t="s">
        <v>46</v>
      </c>
      <c r="J1120" s="3">
        <v>45123</v>
      </c>
      <c r="K1120" s="3">
        <v>45138</v>
      </c>
      <c r="L1120" s="2" t="s">
        <v>37</v>
      </c>
      <c r="M1120" s="2" t="s">
        <v>94</v>
      </c>
      <c r="N1120" s="2" t="s">
        <v>488</v>
      </c>
      <c r="O1120" s="4">
        <v>202000</v>
      </c>
      <c r="P1120" s="4">
        <v>78800</v>
      </c>
      <c r="Q1120" s="4">
        <v>123200</v>
      </c>
      <c r="R1120" s="2">
        <v>36</v>
      </c>
      <c r="S1120" s="5">
        <v>11.48</v>
      </c>
      <c r="T1120" s="4">
        <v>4600.84</v>
      </c>
      <c r="U1120" s="2" t="s">
        <v>73</v>
      </c>
      <c r="V1120" s="2" t="s">
        <v>33</v>
      </c>
      <c r="W1120" s="4">
        <v>165630.07999999999</v>
      </c>
      <c r="X1120" s="4">
        <v>0</v>
      </c>
      <c r="Y1120" s="4">
        <v>165630.07999999999</v>
      </c>
      <c r="Z1120" s="2">
        <v>0</v>
      </c>
      <c r="AA1120" s="2" t="s">
        <v>56</v>
      </c>
      <c r="AB1120" s="2" t="s">
        <v>15728</v>
      </c>
      <c r="AC1120" s="2" t="s">
        <v>121</v>
      </c>
      <c r="AD1120" s="2" t="s">
        <v>76</v>
      </c>
      <c r="AE1120" s="5">
        <v>60.99</v>
      </c>
      <c r="AF1120" s="2">
        <v>0</v>
      </c>
      <c r="AG1120" s="2" t="s">
        <v>77</v>
      </c>
      <c r="AH1120" s="2">
        <v>15</v>
      </c>
      <c r="AI1120" s="6" t="str">
        <f t="shared" si="51"/>
        <v>65+</v>
      </c>
      <c r="AJ1120" s="11">
        <f>YEAR(tbl_LoanData[[#This Row],[Application Date]])</f>
        <v>2023</v>
      </c>
      <c r="AK1120" s="11" t="str">
        <f>TEXT(tbl_LoanData[[#This Row],[Application Date]],"MMMM")</f>
        <v>July</v>
      </c>
      <c r="AL1120" s="12">
        <f>DATE(YEAR(tbl_LoanData[[#This Row],[Application Date]]),MONTH(tbl_LoanData[[#This Row],[Application Date]]),1)</f>
        <v>45108</v>
      </c>
      <c r="AM1120" s="14">
        <f ca="1">IF(AND(tbl_LoanData[[#This Row],[Application Date]]&gt;=EOMONTH(TODAY(),-1)+1,tbl_LoanData[[#This Row],[Application Date]]&lt;=TODAY()),tbl_LoanData[[#This Row],[Loan Amount]],0)</f>
        <v>0</v>
      </c>
      <c r="AN1120" s="14">
        <f>tbl_LoanData[[#This Row],[Amount Paid]]-(Q1120-X1120)</f>
        <v>42430.079999999987</v>
      </c>
      <c r="AO1120" s="14">
        <f>IF(tbl_LoanData[[#This Row],[Application Status]]="Approved",1,0)</f>
        <v>1</v>
      </c>
      <c r="AP1120" s="22" t="str">
        <f t="shared" ca="1" si="52"/>
        <v/>
      </c>
      <c r="AQ1120" s="22" t="str">
        <f t="shared" ca="1" si="53"/>
        <v/>
      </c>
    </row>
    <row r="1121" spans="1:43" ht="14.4" customHeight="1" x14ac:dyDescent="0.3">
      <c r="A1121" s="2" t="s">
        <v>8111</v>
      </c>
      <c r="B1121" s="2" t="s">
        <v>8112</v>
      </c>
      <c r="C1121" s="2" t="s">
        <v>327</v>
      </c>
      <c r="D1121" s="2" t="s">
        <v>232</v>
      </c>
      <c r="E1121" s="2" t="s">
        <v>394</v>
      </c>
      <c r="F1121" s="2">
        <v>45</v>
      </c>
      <c r="G1121" s="2" t="s">
        <v>69</v>
      </c>
      <c r="H1121" s="2" t="s">
        <v>273</v>
      </c>
      <c r="I1121" s="2" t="s">
        <v>45</v>
      </c>
      <c r="J1121" s="3">
        <v>45118</v>
      </c>
      <c r="K1121" s="3">
        <v>45134</v>
      </c>
      <c r="L1121" s="2" t="s">
        <v>37</v>
      </c>
      <c r="M1121" s="2" t="s">
        <v>94</v>
      </c>
      <c r="N1121" s="2" t="s">
        <v>234</v>
      </c>
      <c r="O1121" s="4">
        <v>134000</v>
      </c>
      <c r="P1121" s="4">
        <v>29800</v>
      </c>
      <c r="Q1121" s="4">
        <v>104200</v>
      </c>
      <c r="R1121" s="2">
        <v>12</v>
      </c>
      <c r="S1121" s="5">
        <v>13.93</v>
      </c>
      <c r="T1121" s="4">
        <v>9892.92</v>
      </c>
      <c r="U1121" s="2" t="s">
        <v>73</v>
      </c>
      <c r="V1121" s="2" t="s">
        <v>33</v>
      </c>
      <c r="W1121" s="4">
        <v>118715.06</v>
      </c>
      <c r="X1121" s="4">
        <v>0</v>
      </c>
      <c r="Y1121" s="4">
        <v>118715.06</v>
      </c>
      <c r="Z1121" s="2">
        <v>0</v>
      </c>
      <c r="AA1121" s="2" t="s">
        <v>56</v>
      </c>
      <c r="AB1121" s="2" t="s">
        <v>15733</v>
      </c>
      <c r="AC1121" s="2" t="s">
        <v>332</v>
      </c>
      <c r="AD1121" s="2" t="s">
        <v>76</v>
      </c>
      <c r="AE1121" s="5">
        <v>77.760000000000005</v>
      </c>
      <c r="AF1121" s="2">
        <v>0</v>
      </c>
      <c r="AG1121" s="2" t="s">
        <v>77</v>
      </c>
      <c r="AH1121" s="2">
        <v>16</v>
      </c>
      <c r="AI1121" s="6" t="str">
        <f t="shared" si="51"/>
        <v>45-54</v>
      </c>
      <c r="AJ1121" s="11">
        <f>YEAR(tbl_LoanData[[#This Row],[Application Date]])</f>
        <v>2023</v>
      </c>
      <c r="AK1121" s="11" t="str">
        <f>TEXT(tbl_LoanData[[#This Row],[Application Date]],"MMMM")</f>
        <v>July</v>
      </c>
      <c r="AL1121" s="12">
        <f>DATE(YEAR(tbl_LoanData[[#This Row],[Application Date]]),MONTH(tbl_LoanData[[#This Row],[Application Date]]),1)</f>
        <v>45108</v>
      </c>
      <c r="AM1121" s="14">
        <f ca="1">IF(AND(tbl_LoanData[[#This Row],[Application Date]]&gt;=EOMONTH(TODAY(),-1)+1,tbl_LoanData[[#This Row],[Application Date]]&lt;=TODAY()),tbl_LoanData[[#This Row],[Loan Amount]],0)</f>
        <v>0</v>
      </c>
      <c r="AN1121" s="14">
        <f>tbl_LoanData[[#This Row],[Amount Paid]]-(Q1121-X1121)</f>
        <v>14515.059999999998</v>
      </c>
      <c r="AO1121" s="14">
        <f>IF(tbl_LoanData[[#This Row],[Application Status]]="Approved",1,0)</f>
        <v>1</v>
      </c>
      <c r="AP1121" s="22" t="str">
        <f t="shared" ca="1" si="52"/>
        <v/>
      </c>
      <c r="AQ1121" s="22" t="str">
        <f t="shared" ca="1" si="53"/>
        <v/>
      </c>
    </row>
    <row r="1122" spans="1:43" ht="14.4" customHeight="1" x14ac:dyDescent="0.3">
      <c r="A1122" s="2" t="s">
        <v>8289</v>
      </c>
      <c r="B1122" s="2" t="s">
        <v>8290</v>
      </c>
      <c r="C1122" s="2" t="s">
        <v>216</v>
      </c>
      <c r="D1122" s="2" t="s">
        <v>268</v>
      </c>
      <c r="E1122" s="2" t="s">
        <v>232</v>
      </c>
      <c r="F1122" s="2">
        <v>38</v>
      </c>
      <c r="G1122" s="2" t="s">
        <v>83</v>
      </c>
      <c r="H1122" s="2" t="s">
        <v>516</v>
      </c>
      <c r="I1122" s="2" t="s">
        <v>53</v>
      </c>
      <c r="J1122" s="3">
        <v>45116</v>
      </c>
      <c r="K1122" s="3">
        <v>45132</v>
      </c>
      <c r="L1122" s="2" t="s">
        <v>37</v>
      </c>
      <c r="M1122" s="2" t="s">
        <v>260</v>
      </c>
      <c r="N1122" s="2" t="s">
        <v>745</v>
      </c>
      <c r="O1122" s="4">
        <v>183000</v>
      </c>
      <c r="P1122" s="4">
        <v>47400</v>
      </c>
      <c r="Q1122" s="4">
        <v>135600</v>
      </c>
      <c r="R1122" s="2">
        <v>36</v>
      </c>
      <c r="S1122" s="5">
        <v>13.18</v>
      </c>
      <c r="T1122" s="4">
        <v>5256.01</v>
      </c>
      <c r="U1122" s="2" t="s">
        <v>73</v>
      </c>
      <c r="V1122" s="2" t="s">
        <v>33</v>
      </c>
      <c r="W1122" s="4">
        <v>189216.24</v>
      </c>
      <c r="X1122" s="4">
        <v>0</v>
      </c>
      <c r="Y1122" s="4">
        <v>189216.24</v>
      </c>
      <c r="Z1122" s="2">
        <v>0</v>
      </c>
      <c r="AA1122" s="2" t="s">
        <v>56</v>
      </c>
      <c r="AB1122" s="2" t="s">
        <v>15735</v>
      </c>
      <c r="AC1122" s="2" t="s">
        <v>213</v>
      </c>
      <c r="AD1122" s="2" t="s">
        <v>76</v>
      </c>
      <c r="AE1122" s="5">
        <v>74.099999999999994</v>
      </c>
      <c r="AF1122" s="2">
        <v>0</v>
      </c>
      <c r="AG1122" s="2" t="s">
        <v>77</v>
      </c>
      <c r="AH1122" s="2">
        <v>16</v>
      </c>
      <c r="AI1122" s="6" t="str">
        <f t="shared" si="51"/>
        <v>35-44</v>
      </c>
      <c r="AJ1122" s="11">
        <f>YEAR(tbl_LoanData[[#This Row],[Application Date]])</f>
        <v>2023</v>
      </c>
      <c r="AK1122" s="11" t="str">
        <f>TEXT(tbl_LoanData[[#This Row],[Application Date]],"MMMM")</f>
        <v>July</v>
      </c>
      <c r="AL1122" s="12">
        <f>DATE(YEAR(tbl_LoanData[[#This Row],[Application Date]]),MONTH(tbl_LoanData[[#This Row],[Application Date]]),1)</f>
        <v>45108</v>
      </c>
      <c r="AM1122" s="14">
        <f ca="1">IF(AND(tbl_LoanData[[#This Row],[Application Date]]&gt;=EOMONTH(TODAY(),-1)+1,tbl_LoanData[[#This Row],[Application Date]]&lt;=TODAY()),tbl_LoanData[[#This Row],[Loan Amount]],0)</f>
        <v>0</v>
      </c>
      <c r="AN1122" s="14">
        <f>tbl_LoanData[[#This Row],[Amount Paid]]-(Q1122-X1122)</f>
        <v>53616.239999999991</v>
      </c>
      <c r="AO1122" s="14">
        <f>IF(tbl_LoanData[[#This Row],[Application Status]]="Approved",1,0)</f>
        <v>1</v>
      </c>
      <c r="AP1122" s="22" t="str">
        <f t="shared" ca="1" si="52"/>
        <v/>
      </c>
      <c r="AQ1122" s="22" t="str">
        <f t="shared" ca="1" si="53"/>
        <v/>
      </c>
    </row>
    <row r="1123" spans="1:43" ht="14.4" customHeight="1" x14ac:dyDescent="0.3">
      <c r="A1123" s="2" t="s">
        <v>8383</v>
      </c>
      <c r="B1123" s="2" t="s">
        <v>8384</v>
      </c>
      <c r="C1123" s="2" t="s">
        <v>621</v>
      </c>
      <c r="D1123" s="2" t="s">
        <v>102</v>
      </c>
      <c r="E1123" s="2" t="s">
        <v>125</v>
      </c>
      <c r="F1123" s="2">
        <v>61</v>
      </c>
      <c r="G1123" s="2" t="s">
        <v>69</v>
      </c>
      <c r="H1123" s="2" t="s">
        <v>205</v>
      </c>
      <c r="I1123" s="2" t="s">
        <v>49</v>
      </c>
      <c r="J1123" s="3">
        <v>45138</v>
      </c>
      <c r="K1123" s="3">
        <v>45155</v>
      </c>
      <c r="L1123" s="2" t="s">
        <v>39</v>
      </c>
      <c r="M1123" s="2" t="s">
        <v>167</v>
      </c>
      <c r="N1123" s="2" t="s">
        <v>168</v>
      </c>
      <c r="O1123" s="4">
        <v>1841000</v>
      </c>
      <c r="P1123" s="4">
        <v>384300</v>
      </c>
      <c r="Q1123" s="4">
        <v>1456700</v>
      </c>
      <c r="R1123" s="2">
        <v>24</v>
      </c>
      <c r="S1123" s="5">
        <v>7.37</v>
      </c>
      <c r="T1123" s="4">
        <v>69642.399999999994</v>
      </c>
      <c r="U1123" s="2" t="s">
        <v>73</v>
      </c>
      <c r="V1123" s="2" t="s">
        <v>34</v>
      </c>
      <c r="W1123" s="4">
        <v>1253563.2</v>
      </c>
      <c r="X1123" s="4">
        <v>417854.38</v>
      </c>
      <c r="Y1123" s="4">
        <v>1671417.58</v>
      </c>
      <c r="Z1123" s="2">
        <v>174</v>
      </c>
      <c r="AA1123" s="2" t="s">
        <v>60</v>
      </c>
      <c r="AB1123" s="2" t="s">
        <v>15728</v>
      </c>
      <c r="AC1123" s="2" t="s">
        <v>146</v>
      </c>
      <c r="AD1123" s="2" t="s">
        <v>76</v>
      </c>
      <c r="AE1123" s="5">
        <v>79.13</v>
      </c>
      <c r="AF1123" s="2">
        <v>6</v>
      </c>
      <c r="AG1123" s="2" t="s">
        <v>130</v>
      </c>
      <c r="AH1123" s="2">
        <v>17</v>
      </c>
      <c r="AI1123" s="6" t="str">
        <f t="shared" si="51"/>
        <v>55-64</v>
      </c>
      <c r="AJ1123" s="11">
        <f>YEAR(tbl_LoanData[[#This Row],[Application Date]])</f>
        <v>2023</v>
      </c>
      <c r="AK1123" s="11" t="str">
        <f>TEXT(tbl_LoanData[[#This Row],[Application Date]],"MMMM")</f>
        <v>July</v>
      </c>
      <c r="AL1123" s="12">
        <f>DATE(YEAR(tbl_LoanData[[#This Row],[Application Date]]),MONTH(tbl_LoanData[[#This Row],[Application Date]]),1)</f>
        <v>45108</v>
      </c>
      <c r="AM1123" s="14">
        <f ca="1">IF(AND(tbl_LoanData[[#This Row],[Application Date]]&gt;=EOMONTH(TODAY(),-1)+1,tbl_LoanData[[#This Row],[Application Date]]&lt;=TODAY()),tbl_LoanData[[#This Row],[Loan Amount]],0)</f>
        <v>0</v>
      </c>
      <c r="AN1123" s="14">
        <f>tbl_LoanData[[#This Row],[Amount Paid]]-(Q1123-X1123)</f>
        <v>214717.57999999996</v>
      </c>
      <c r="AO1123" s="14">
        <f>IF(tbl_LoanData[[#This Row],[Application Status]]="Approved",1,0)</f>
        <v>1</v>
      </c>
      <c r="AP1123" s="22" t="str">
        <f t="shared" ca="1" si="52"/>
        <v/>
      </c>
      <c r="AQ1123" s="22" t="str">
        <f t="shared" ca="1" si="53"/>
        <v/>
      </c>
    </row>
    <row r="1124" spans="1:43" x14ac:dyDescent="0.3">
      <c r="A1124" s="2" t="s">
        <v>8457</v>
      </c>
      <c r="B1124" s="2" t="s">
        <v>8458</v>
      </c>
      <c r="C1124" s="2" t="s">
        <v>840</v>
      </c>
      <c r="D1124" s="2" t="s">
        <v>161</v>
      </c>
      <c r="E1124" s="2" t="s">
        <v>165</v>
      </c>
      <c r="F1124" s="2">
        <v>25</v>
      </c>
      <c r="G1124" s="2" t="s">
        <v>83</v>
      </c>
      <c r="H1124" s="2" t="s">
        <v>143</v>
      </c>
      <c r="I1124" s="2" t="s">
        <v>46</v>
      </c>
      <c r="J1124" s="3">
        <v>45109</v>
      </c>
      <c r="K1124" s="3">
        <v>45120</v>
      </c>
      <c r="L1124" s="2" t="s">
        <v>40</v>
      </c>
      <c r="M1124" s="2" t="s">
        <v>157</v>
      </c>
      <c r="N1124" s="2" t="s">
        <v>299</v>
      </c>
      <c r="O1124" s="4">
        <v>1369000</v>
      </c>
      <c r="P1124" s="4">
        <v>534600</v>
      </c>
      <c r="Q1124" s="4">
        <v>834400</v>
      </c>
      <c r="R1124" s="2">
        <v>48</v>
      </c>
      <c r="S1124" s="5">
        <v>13.63</v>
      </c>
      <c r="T1124" s="4">
        <v>26860.73</v>
      </c>
      <c r="U1124" s="2" t="s">
        <v>73</v>
      </c>
      <c r="V1124" s="2" t="s">
        <v>74</v>
      </c>
      <c r="W1124" s="4">
        <v>993847.01</v>
      </c>
      <c r="X1124" s="4">
        <v>295467.87</v>
      </c>
      <c r="Y1124" s="4">
        <v>1289314.8799999999</v>
      </c>
      <c r="Z1124" s="2">
        <v>0</v>
      </c>
      <c r="AA1124" s="2" t="s">
        <v>56</v>
      </c>
      <c r="AB1124" s="2" t="s">
        <v>15731</v>
      </c>
      <c r="AC1124" s="2" t="s">
        <v>129</v>
      </c>
      <c r="AD1124" s="2" t="s">
        <v>76</v>
      </c>
      <c r="AE1124" s="5">
        <v>60.95</v>
      </c>
      <c r="AF1124" s="2">
        <v>0</v>
      </c>
      <c r="AG1124" s="2" t="s">
        <v>77</v>
      </c>
      <c r="AH1124" s="2">
        <v>11</v>
      </c>
      <c r="AI1124" s="6" t="str">
        <f t="shared" si="51"/>
        <v>25-34</v>
      </c>
      <c r="AJ1124" s="11">
        <f>YEAR(tbl_LoanData[[#This Row],[Application Date]])</f>
        <v>2023</v>
      </c>
      <c r="AK1124" s="11" t="str">
        <f>TEXT(tbl_LoanData[[#This Row],[Application Date]],"MMMM")</f>
        <v>July</v>
      </c>
      <c r="AL1124" s="12">
        <f>DATE(YEAR(tbl_LoanData[[#This Row],[Application Date]]),MONTH(tbl_LoanData[[#This Row],[Application Date]]),1)</f>
        <v>45108</v>
      </c>
      <c r="AM1124" s="14">
        <f ca="1">IF(AND(tbl_LoanData[[#This Row],[Application Date]]&gt;=EOMONTH(TODAY(),-1)+1,tbl_LoanData[[#This Row],[Application Date]]&lt;=TODAY()),tbl_LoanData[[#This Row],[Loan Amount]],0)</f>
        <v>0</v>
      </c>
      <c r="AN1124" s="14">
        <f>tbl_LoanData[[#This Row],[Amount Paid]]-(Q1124-X1124)</f>
        <v>454914.88</v>
      </c>
      <c r="AO1124" s="14">
        <f>IF(tbl_LoanData[[#This Row],[Application Status]]="Approved",1,0)</f>
        <v>1</v>
      </c>
      <c r="AP1124" s="22" t="str">
        <f t="shared" ca="1" si="52"/>
        <v/>
      </c>
      <c r="AQ1124" s="22" t="str">
        <f t="shared" ca="1" si="53"/>
        <v/>
      </c>
    </row>
    <row r="1125" spans="1:43" x14ac:dyDescent="0.3">
      <c r="A1125" s="2" t="s">
        <v>8503</v>
      </c>
      <c r="B1125" s="2" t="s">
        <v>8504</v>
      </c>
      <c r="C1125" s="2" t="s">
        <v>1059</v>
      </c>
      <c r="D1125" s="2" t="s">
        <v>134</v>
      </c>
      <c r="E1125" s="2" t="s">
        <v>189</v>
      </c>
      <c r="F1125" s="2">
        <v>55</v>
      </c>
      <c r="G1125" s="2" t="s">
        <v>69</v>
      </c>
      <c r="H1125" s="2" t="s">
        <v>273</v>
      </c>
      <c r="I1125" s="2" t="s">
        <v>45</v>
      </c>
      <c r="J1125" s="3">
        <v>45116</v>
      </c>
      <c r="K1125" s="3">
        <v>45118</v>
      </c>
      <c r="L1125" s="2" t="s">
        <v>38</v>
      </c>
      <c r="M1125" s="2" t="s">
        <v>71</v>
      </c>
      <c r="N1125" s="2" t="s">
        <v>589</v>
      </c>
      <c r="O1125" s="4">
        <v>1578000</v>
      </c>
      <c r="P1125" s="4">
        <v>522800</v>
      </c>
      <c r="Q1125" s="4">
        <v>1055200</v>
      </c>
      <c r="R1125" s="2">
        <v>48</v>
      </c>
      <c r="S1125" s="5">
        <v>9.69</v>
      </c>
      <c r="T1125" s="4">
        <v>30504.07</v>
      </c>
      <c r="U1125" s="2" t="s">
        <v>73</v>
      </c>
      <c r="V1125" s="2" t="s">
        <v>74</v>
      </c>
      <c r="W1125" s="4">
        <v>1128650.5900000001</v>
      </c>
      <c r="X1125" s="4">
        <v>335544.93</v>
      </c>
      <c r="Y1125" s="4">
        <v>1464195.52</v>
      </c>
      <c r="Z1125" s="2">
        <v>0</v>
      </c>
      <c r="AA1125" s="2" t="s">
        <v>56</v>
      </c>
      <c r="AB1125" s="2" t="s">
        <v>15731</v>
      </c>
      <c r="AC1125" s="2" t="s">
        <v>332</v>
      </c>
      <c r="AD1125" s="2" t="s">
        <v>76</v>
      </c>
      <c r="AE1125" s="5">
        <v>66.87</v>
      </c>
      <c r="AF1125" s="2">
        <v>0</v>
      </c>
      <c r="AG1125" s="2" t="s">
        <v>77</v>
      </c>
      <c r="AH1125" s="2">
        <v>2</v>
      </c>
      <c r="AI1125" s="6" t="str">
        <f t="shared" si="51"/>
        <v>55-64</v>
      </c>
      <c r="AJ1125" s="11">
        <f>YEAR(tbl_LoanData[[#This Row],[Application Date]])</f>
        <v>2023</v>
      </c>
      <c r="AK1125" s="11" t="str">
        <f>TEXT(tbl_LoanData[[#This Row],[Application Date]],"MMMM")</f>
        <v>July</v>
      </c>
      <c r="AL1125" s="12">
        <f>DATE(YEAR(tbl_LoanData[[#This Row],[Application Date]]),MONTH(tbl_LoanData[[#This Row],[Application Date]]),1)</f>
        <v>45108</v>
      </c>
      <c r="AM1125" s="14">
        <f ca="1">IF(AND(tbl_LoanData[[#This Row],[Application Date]]&gt;=EOMONTH(TODAY(),-1)+1,tbl_LoanData[[#This Row],[Application Date]]&lt;=TODAY()),tbl_LoanData[[#This Row],[Loan Amount]],0)</f>
        <v>0</v>
      </c>
      <c r="AN1125" s="14">
        <f>tbl_LoanData[[#This Row],[Amount Paid]]-(Q1125-X1125)</f>
        <v>408995.52</v>
      </c>
      <c r="AO1125" s="14">
        <f>IF(tbl_LoanData[[#This Row],[Application Status]]="Approved",1,0)</f>
        <v>1</v>
      </c>
      <c r="AP1125" s="22" t="str">
        <f t="shared" ca="1" si="52"/>
        <v/>
      </c>
      <c r="AQ1125" s="22" t="str">
        <f t="shared" ca="1" si="53"/>
        <v/>
      </c>
    </row>
    <row r="1126" spans="1:43" ht="14.4" customHeight="1" x14ac:dyDescent="0.3">
      <c r="A1126" s="2" t="s">
        <v>8527</v>
      </c>
      <c r="B1126" s="2" t="s">
        <v>8528</v>
      </c>
      <c r="C1126" s="2" t="s">
        <v>655</v>
      </c>
      <c r="D1126" s="2" t="s">
        <v>142</v>
      </c>
      <c r="E1126" s="2" t="s">
        <v>402</v>
      </c>
      <c r="F1126" s="2">
        <v>35</v>
      </c>
      <c r="G1126" s="2" t="s">
        <v>69</v>
      </c>
      <c r="H1126" s="2" t="s">
        <v>250</v>
      </c>
      <c r="I1126" s="2" t="s">
        <v>52</v>
      </c>
      <c r="J1126" s="3">
        <v>45124</v>
      </c>
      <c r="K1126" s="3"/>
      <c r="L1126" s="2" t="s">
        <v>39</v>
      </c>
      <c r="M1126" s="2" t="s">
        <v>94</v>
      </c>
      <c r="N1126" s="2" t="s">
        <v>365</v>
      </c>
      <c r="O1126" s="4">
        <v>1453000</v>
      </c>
      <c r="P1126" s="4">
        <v>159500</v>
      </c>
      <c r="Q1126" s="4">
        <v>1293500</v>
      </c>
      <c r="R1126" s="2">
        <v>48</v>
      </c>
      <c r="S1126" s="5">
        <v>9.19</v>
      </c>
      <c r="T1126" s="4">
        <v>36853.97</v>
      </c>
      <c r="U1126" s="2" t="s">
        <v>96</v>
      </c>
      <c r="V1126" s="2" t="s">
        <v>97</v>
      </c>
      <c r="W1126" s="4">
        <v>0</v>
      </c>
      <c r="X1126" s="4">
        <v>0</v>
      </c>
      <c r="Y1126" s="4">
        <v>1768990.6</v>
      </c>
      <c r="Z1126" s="2">
        <v>0</v>
      </c>
      <c r="AA1126" s="2" t="s">
        <v>97</v>
      </c>
      <c r="AB1126" s="2" t="s">
        <v>15736</v>
      </c>
      <c r="AC1126" s="2" t="s">
        <v>146</v>
      </c>
      <c r="AD1126" s="2" t="s">
        <v>76</v>
      </c>
      <c r="AE1126" s="5">
        <v>89.02</v>
      </c>
      <c r="AF1126" s="2">
        <v>0</v>
      </c>
      <c r="AG1126" s="2" t="s">
        <v>97</v>
      </c>
      <c r="AH1126" s="2"/>
      <c r="AI1126" s="6" t="str">
        <f t="shared" si="51"/>
        <v>35-44</v>
      </c>
      <c r="AJ1126" s="11">
        <f>YEAR(tbl_LoanData[[#This Row],[Application Date]])</f>
        <v>2023</v>
      </c>
      <c r="AK1126" s="11" t="str">
        <f>TEXT(tbl_LoanData[[#This Row],[Application Date]],"MMMM")</f>
        <v>July</v>
      </c>
      <c r="AL1126" s="12">
        <f>DATE(YEAR(tbl_LoanData[[#This Row],[Application Date]]),MONTH(tbl_LoanData[[#This Row],[Application Date]]),1)</f>
        <v>45108</v>
      </c>
      <c r="AM1126" s="14">
        <f ca="1">IF(AND(tbl_LoanData[[#This Row],[Application Date]]&gt;=EOMONTH(TODAY(),-1)+1,tbl_LoanData[[#This Row],[Application Date]]&lt;=TODAY()),tbl_LoanData[[#This Row],[Loan Amount]],0)</f>
        <v>0</v>
      </c>
      <c r="AN1126" s="14">
        <f>tbl_LoanData[[#This Row],[Amount Paid]]-(Q1126-X1126)</f>
        <v>-1293500</v>
      </c>
      <c r="AO1126" s="14">
        <f>IF(tbl_LoanData[[#This Row],[Application Status]]="Approved",1,0)</f>
        <v>0</v>
      </c>
      <c r="AP1126" s="22" t="str">
        <f t="shared" ca="1" si="52"/>
        <v/>
      </c>
      <c r="AQ1126" s="22" t="str">
        <f t="shared" ca="1" si="53"/>
        <v/>
      </c>
    </row>
    <row r="1127" spans="1:43" x14ac:dyDescent="0.3">
      <c r="A1127" s="2" t="s">
        <v>8659</v>
      </c>
      <c r="B1127" s="2" t="s">
        <v>8660</v>
      </c>
      <c r="C1127" s="2" t="s">
        <v>338</v>
      </c>
      <c r="D1127" s="2" t="s">
        <v>81</v>
      </c>
      <c r="E1127" s="2" t="s">
        <v>268</v>
      </c>
      <c r="F1127" s="2">
        <v>28</v>
      </c>
      <c r="G1127" s="2" t="s">
        <v>83</v>
      </c>
      <c r="H1127" s="2" t="s">
        <v>237</v>
      </c>
      <c r="I1127" s="2" t="s">
        <v>48</v>
      </c>
      <c r="J1127" s="3">
        <v>45129</v>
      </c>
      <c r="K1127" s="3">
        <v>45136</v>
      </c>
      <c r="L1127" s="2" t="s">
        <v>39</v>
      </c>
      <c r="M1127" s="2" t="s">
        <v>127</v>
      </c>
      <c r="N1127" s="2" t="s">
        <v>152</v>
      </c>
      <c r="O1127" s="4">
        <v>2327000</v>
      </c>
      <c r="P1127" s="4">
        <v>308800</v>
      </c>
      <c r="Q1127" s="4">
        <v>2018200</v>
      </c>
      <c r="R1127" s="2">
        <v>36</v>
      </c>
      <c r="S1127" s="5">
        <v>10.45</v>
      </c>
      <c r="T1127" s="4">
        <v>73636.27</v>
      </c>
      <c r="U1127" s="2" t="s">
        <v>73</v>
      </c>
      <c r="V1127" s="2" t="s">
        <v>33</v>
      </c>
      <c r="W1127" s="4">
        <v>2650905.7000000002</v>
      </c>
      <c r="X1127" s="4">
        <v>0</v>
      </c>
      <c r="Y1127" s="4">
        <v>2650905.7000000002</v>
      </c>
      <c r="Z1127" s="2">
        <v>0</v>
      </c>
      <c r="AA1127" s="2" t="s">
        <v>56</v>
      </c>
      <c r="AB1127" s="2" t="s">
        <v>15733</v>
      </c>
      <c r="AC1127" s="2" t="s">
        <v>332</v>
      </c>
      <c r="AD1127" s="2" t="s">
        <v>76</v>
      </c>
      <c r="AE1127" s="5">
        <v>86.73</v>
      </c>
      <c r="AF1127" s="2">
        <v>0</v>
      </c>
      <c r="AG1127" s="2" t="s">
        <v>77</v>
      </c>
      <c r="AH1127" s="2">
        <v>7</v>
      </c>
      <c r="AI1127" s="6" t="str">
        <f t="shared" si="51"/>
        <v>25-34</v>
      </c>
      <c r="AJ1127" s="11">
        <f>YEAR(tbl_LoanData[[#This Row],[Application Date]])</f>
        <v>2023</v>
      </c>
      <c r="AK1127" s="11" t="str">
        <f>TEXT(tbl_LoanData[[#This Row],[Application Date]],"MMMM")</f>
        <v>July</v>
      </c>
      <c r="AL1127" s="12">
        <f>DATE(YEAR(tbl_LoanData[[#This Row],[Application Date]]),MONTH(tbl_LoanData[[#This Row],[Application Date]]),1)</f>
        <v>45108</v>
      </c>
      <c r="AM1127" s="14">
        <f ca="1">IF(AND(tbl_LoanData[[#This Row],[Application Date]]&gt;=EOMONTH(TODAY(),-1)+1,tbl_LoanData[[#This Row],[Application Date]]&lt;=TODAY()),tbl_LoanData[[#This Row],[Loan Amount]],0)</f>
        <v>0</v>
      </c>
      <c r="AN1127" s="14">
        <f>tbl_LoanData[[#This Row],[Amount Paid]]-(Q1127-X1127)</f>
        <v>632705.70000000019</v>
      </c>
      <c r="AO1127" s="14">
        <f>IF(tbl_LoanData[[#This Row],[Application Status]]="Approved",1,0)</f>
        <v>1</v>
      </c>
      <c r="AP1127" s="22" t="str">
        <f t="shared" ca="1" si="52"/>
        <v/>
      </c>
      <c r="AQ1127" s="22" t="str">
        <f t="shared" ca="1" si="53"/>
        <v/>
      </c>
    </row>
    <row r="1128" spans="1:43" ht="14.4" customHeight="1" x14ac:dyDescent="0.3">
      <c r="A1128" s="2" t="s">
        <v>8723</v>
      </c>
      <c r="B1128" s="2" t="s">
        <v>8724</v>
      </c>
      <c r="C1128" s="2" t="s">
        <v>100</v>
      </c>
      <c r="D1128" s="2" t="s">
        <v>268</v>
      </c>
      <c r="E1128" s="2" t="s">
        <v>92</v>
      </c>
      <c r="F1128" s="2">
        <v>28</v>
      </c>
      <c r="G1128" s="2" t="s">
        <v>69</v>
      </c>
      <c r="H1128" s="2" t="s">
        <v>172</v>
      </c>
      <c r="I1128" s="2" t="s">
        <v>45</v>
      </c>
      <c r="J1128" s="3">
        <v>45113</v>
      </c>
      <c r="K1128" s="3">
        <v>45126</v>
      </c>
      <c r="L1128" s="2" t="s">
        <v>37</v>
      </c>
      <c r="M1128" s="2" t="s">
        <v>260</v>
      </c>
      <c r="N1128" s="2" t="s">
        <v>457</v>
      </c>
      <c r="O1128" s="4">
        <v>240000</v>
      </c>
      <c r="P1128" s="4">
        <v>79300</v>
      </c>
      <c r="Q1128" s="4">
        <v>160700</v>
      </c>
      <c r="R1128" s="2">
        <v>48</v>
      </c>
      <c r="S1128" s="5">
        <v>9.1999999999999993</v>
      </c>
      <c r="T1128" s="4">
        <v>4579.95</v>
      </c>
      <c r="U1128" s="2" t="s">
        <v>73</v>
      </c>
      <c r="V1128" s="2" t="s">
        <v>74</v>
      </c>
      <c r="W1128" s="4">
        <v>164878.20000000001</v>
      </c>
      <c r="X1128" s="4">
        <v>54959.4</v>
      </c>
      <c r="Y1128" s="4">
        <v>219837.6</v>
      </c>
      <c r="Z1128" s="2">
        <v>29</v>
      </c>
      <c r="AA1128" s="2" t="s">
        <v>57</v>
      </c>
      <c r="AB1128" s="2" t="s">
        <v>15730</v>
      </c>
      <c r="AC1128" s="2" t="s">
        <v>87</v>
      </c>
      <c r="AD1128" s="2" t="s">
        <v>76</v>
      </c>
      <c r="AE1128" s="5">
        <v>66.959999999999994</v>
      </c>
      <c r="AF1128" s="2">
        <v>1</v>
      </c>
      <c r="AG1128" s="2" t="s">
        <v>77</v>
      </c>
      <c r="AH1128" s="2">
        <v>13</v>
      </c>
      <c r="AI1128" s="6" t="str">
        <f t="shared" si="51"/>
        <v>25-34</v>
      </c>
      <c r="AJ1128" s="11">
        <f>YEAR(tbl_LoanData[[#This Row],[Application Date]])</f>
        <v>2023</v>
      </c>
      <c r="AK1128" s="11" t="str">
        <f>TEXT(tbl_LoanData[[#This Row],[Application Date]],"MMMM")</f>
        <v>July</v>
      </c>
      <c r="AL1128" s="12">
        <f>DATE(YEAR(tbl_LoanData[[#This Row],[Application Date]]),MONTH(tbl_LoanData[[#This Row],[Application Date]]),1)</f>
        <v>45108</v>
      </c>
      <c r="AM1128" s="14">
        <f ca="1">IF(AND(tbl_LoanData[[#This Row],[Application Date]]&gt;=EOMONTH(TODAY(),-1)+1,tbl_LoanData[[#This Row],[Application Date]]&lt;=TODAY()),tbl_LoanData[[#This Row],[Loan Amount]],0)</f>
        <v>0</v>
      </c>
      <c r="AN1128" s="14">
        <f>tbl_LoanData[[#This Row],[Amount Paid]]-(Q1128-X1128)</f>
        <v>59137.600000000006</v>
      </c>
      <c r="AO1128" s="14">
        <f>IF(tbl_LoanData[[#This Row],[Application Status]]="Approved",1,0)</f>
        <v>1</v>
      </c>
      <c r="AP1128" s="22" t="str">
        <f t="shared" ca="1" si="52"/>
        <v/>
      </c>
      <c r="AQ1128" s="22" t="str">
        <f t="shared" ca="1" si="53"/>
        <v/>
      </c>
    </row>
    <row r="1129" spans="1:43" ht="14.4" customHeight="1" x14ac:dyDescent="0.3">
      <c r="A1129" s="2" t="s">
        <v>8823</v>
      </c>
      <c r="B1129" s="2" t="s">
        <v>8824</v>
      </c>
      <c r="C1129" s="2" t="s">
        <v>804</v>
      </c>
      <c r="D1129" s="2" t="s">
        <v>142</v>
      </c>
      <c r="E1129" s="2" t="s">
        <v>385</v>
      </c>
      <c r="F1129" s="2">
        <v>31</v>
      </c>
      <c r="G1129" s="2" t="s">
        <v>83</v>
      </c>
      <c r="H1129" s="2" t="s">
        <v>318</v>
      </c>
      <c r="I1129" s="2" t="s">
        <v>42</v>
      </c>
      <c r="J1129" s="3">
        <v>45125</v>
      </c>
      <c r="K1129" s="3"/>
      <c r="L1129" s="2" t="s">
        <v>38</v>
      </c>
      <c r="M1129" s="2" t="s">
        <v>111</v>
      </c>
      <c r="N1129" s="2" t="s">
        <v>112</v>
      </c>
      <c r="O1129" s="4">
        <v>1107000</v>
      </c>
      <c r="P1129" s="4">
        <v>335100</v>
      </c>
      <c r="Q1129" s="4">
        <v>771900</v>
      </c>
      <c r="R1129" s="2">
        <v>36</v>
      </c>
      <c r="S1129" s="5">
        <v>9.43</v>
      </c>
      <c r="T1129" s="4">
        <v>27507.51</v>
      </c>
      <c r="U1129" s="2" t="s">
        <v>113</v>
      </c>
      <c r="V1129" s="2" t="s">
        <v>97</v>
      </c>
      <c r="W1129" s="4">
        <v>0</v>
      </c>
      <c r="X1129" s="4">
        <v>0</v>
      </c>
      <c r="Y1129" s="4">
        <v>990270.51</v>
      </c>
      <c r="Z1129" s="2">
        <v>0</v>
      </c>
      <c r="AA1129" s="2" t="s">
        <v>97</v>
      </c>
      <c r="AB1129" s="2" t="s">
        <v>15733</v>
      </c>
      <c r="AC1129" s="2" t="s">
        <v>332</v>
      </c>
      <c r="AD1129" s="2" t="s">
        <v>76</v>
      </c>
      <c r="AE1129" s="5">
        <v>69.73</v>
      </c>
      <c r="AF1129" s="2">
        <v>0</v>
      </c>
      <c r="AG1129" s="2" t="s">
        <v>97</v>
      </c>
      <c r="AH1129" s="2"/>
      <c r="AI1129" s="6" t="str">
        <f t="shared" si="51"/>
        <v>25-34</v>
      </c>
      <c r="AJ1129" s="11">
        <f>YEAR(tbl_LoanData[[#This Row],[Application Date]])</f>
        <v>2023</v>
      </c>
      <c r="AK1129" s="11" t="str">
        <f>TEXT(tbl_LoanData[[#This Row],[Application Date]],"MMMM")</f>
        <v>July</v>
      </c>
      <c r="AL1129" s="12">
        <f>DATE(YEAR(tbl_LoanData[[#This Row],[Application Date]]),MONTH(tbl_LoanData[[#This Row],[Application Date]]),1)</f>
        <v>45108</v>
      </c>
      <c r="AM1129" s="14">
        <f ca="1">IF(AND(tbl_LoanData[[#This Row],[Application Date]]&gt;=EOMONTH(TODAY(),-1)+1,tbl_LoanData[[#This Row],[Application Date]]&lt;=TODAY()),tbl_LoanData[[#This Row],[Loan Amount]],0)</f>
        <v>0</v>
      </c>
      <c r="AN1129" s="14">
        <f>tbl_LoanData[[#This Row],[Amount Paid]]-(Q1129-X1129)</f>
        <v>-771900</v>
      </c>
      <c r="AO1129" s="14">
        <f>IF(tbl_LoanData[[#This Row],[Application Status]]="Approved",1,0)</f>
        <v>0</v>
      </c>
      <c r="AP1129" s="22" t="str">
        <f t="shared" ca="1" si="52"/>
        <v/>
      </c>
      <c r="AQ1129" s="22" t="str">
        <f t="shared" ca="1" si="53"/>
        <v/>
      </c>
    </row>
    <row r="1130" spans="1:43" ht="14.4" customHeight="1" x14ac:dyDescent="0.3">
      <c r="A1130" s="2" t="s">
        <v>8955</v>
      </c>
      <c r="B1130" s="2" t="s">
        <v>8956</v>
      </c>
      <c r="C1130" s="2" t="s">
        <v>668</v>
      </c>
      <c r="D1130" s="2" t="s">
        <v>134</v>
      </c>
      <c r="E1130" s="2" t="s">
        <v>540</v>
      </c>
      <c r="F1130" s="2">
        <v>57</v>
      </c>
      <c r="G1130" s="2" t="s">
        <v>69</v>
      </c>
      <c r="H1130" s="2" t="s">
        <v>565</v>
      </c>
      <c r="I1130" s="2" t="s">
        <v>47</v>
      </c>
      <c r="J1130" s="3">
        <v>45116</v>
      </c>
      <c r="K1130" s="3">
        <v>45127</v>
      </c>
      <c r="L1130" s="2" t="s">
        <v>36</v>
      </c>
      <c r="M1130" s="2" t="s">
        <v>94</v>
      </c>
      <c r="N1130" s="2" t="s">
        <v>212</v>
      </c>
      <c r="O1130" s="4">
        <v>2156000</v>
      </c>
      <c r="P1130" s="4">
        <v>452700</v>
      </c>
      <c r="Q1130" s="4">
        <v>1703300</v>
      </c>
      <c r="R1130" s="2">
        <v>60</v>
      </c>
      <c r="S1130" s="5">
        <v>9.09</v>
      </c>
      <c r="T1130" s="4">
        <v>41290.83</v>
      </c>
      <c r="U1130" s="2" t="s">
        <v>73</v>
      </c>
      <c r="V1130" s="2" t="s">
        <v>74</v>
      </c>
      <c r="W1130" s="4">
        <v>1445179.05</v>
      </c>
      <c r="X1130" s="4">
        <v>1032270.8</v>
      </c>
      <c r="Y1130" s="4">
        <v>2477449.85</v>
      </c>
      <c r="Z1130" s="2">
        <v>62</v>
      </c>
      <c r="AA1130" s="2" t="s">
        <v>59</v>
      </c>
      <c r="AB1130" s="2" t="s">
        <v>15730</v>
      </c>
      <c r="AC1130" s="2" t="s">
        <v>129</v>
      </c>
      <c r="AD1130" s="2" t="s">
        <v>76</v>
      </c>
      <c r="AE1130" s="5">
        <v>79</v>
      </c>
      <c r="AF1130" s="2">
        <v>2</v>
      </c>
      <c r="AG1130" s="2" t="s">
        <v>130</v>
      </c>
      <c r="AH1130" s="2">
        <v>11</v>
      </c>
      <c r="AI1130" s="6" t="str">
        <f t="shared" si="51"/>
        <v>55-64</v>
      </c>
      <c r="AJ1130" s="11">
        <f>YEAR(tbl_LoanData[[#This Row],[Application Date]])</f>
        <v>2023</v>
      </c>
      <c r="AK1130" s="11" t="str">
        <f>TEXT(tbl_LoanData[[#This Row],[Application Date]],"MMMM")</f>
        <v>July</v>
      </c>
      <c r="AL1130" s="12">
        <f>DATE(YEAR(tbl_LoanData[[#This Row],[Application Date]]),MONTH(tbl_LoanData[[#This Row],[Application Date]]),1)</f>
        <v>45108</v>
      </c>
      <c r="AM1130" s="14">
        <f ca="1">IF(AND(tbl_LoanData[[#This Row],[Application Date]]&gt;=EOMONTH(TODAY(),-1)+1,tbl_LoanData[[#This Row],[Application Date]]&lt;=TODAY()),tbl_LoanData[[#This Row],[Loan Amount]],0)</f>
        <v>0</v>
      </c>
      <c r="AN1130" s="14">
        <f>tbl_LoanData[[#This Row],[Amount Paid]]-(Q1130-X1130)</f>
        <v>774149.85000000009</v>
      </c>
      <c r="AO1130" s="14">
        <f>IF(tbl_LoanData[[#This Row],[Application Status]]="Approved",1,0)</f>
        <v>1</v>
      </c>
      <c r="AP1130" s="22" t="str">
        <f t="shared" ca="1" si="52"/>
        <v/>
      </c>
      <c r="AQ1130" s="22" t="str">
        <f t="shared" ca="1" si="53"/>
        <v/>
      </c>
    </row>
    <row r="1131" spans="1:43" x14ac:dyDescent="0.3">
      <c r="A1131" s="2" t="s">
        <v>8971</v>
      </c>
      <c r="B1131" s="2" t="s">
        <v>8972</v>
      </c>
      <c r="C1131" s="2" t="s">
        <v>124</v>
      </c>
      <c r="D1131" s="2" t="s">
        <v>176</v>
      </c>
      <c r="E1131" s="2" t="s">
        <v>210</v>
      </c>
      <c r="F1131" s="2">
        <v>21</v>
      </c>
      <c r="G1131" s="2" t="s">
        <v>69</v>
      </c>
      <c r="H1131" s="2" t="s">
        <v>269</v>
      </c>
      <c r="I1131" s="2" t="s">
        <v>46</v>
      </c>
      <c r="J1131" s="3">
        <v>45124</v>
      </c>
      <c r="K1131" s="3">
        <v>45140</v>
      </c>
      <c r="L1131" s="2" t="s">
        <v>37</v>
      </c>
      <c r="M1131" s="2" t="s">
        <v>94</v>
      </c>
      <c r="N1131" s="2" t="s">
        <v>436</v>
      </c>
      <c r="O1131" s="4">
        <v>155000</v>
      </c>
      <c r="P1131" s="4">
        <v>36500</v>
      </c>
      <c r="Q1131" s="4">
        <v>118500</v>
      </c>
      <c r="R1131" s="2">
        <v>36</v>
      </c>
      <c r="S1131" s="5">
        <v>14.55</v>
      </c>
      <c r="T1131" s="4">
        <v>4728.4799999999996</v>
      </c>
      <c r="U1131" s="2" t="s">
        <v>73</v>
      </c>
      <c r="V1131" s="2" t="s">
        <v>33</v>
      </c>
      <c r="W1131" s="4">
        <v>170225.25</v>
      </c>
      <c r="X1131" s="4">
        <v>0</v>
      </c>
      <c r="Y1131" s="4">
        <v>170225.25</v>
      </c>
      <c r="Z1131" s="2">
        <v>0</v>
      </c>
      <c r="AA1131" s="2" t="s">
        <v>56</v>
      </c>
      <c r="AB1131" s="2" t="s">
        <v>15736</v>
      </c>
      <c r="AC1131" s="2" t="s">
        <v>129</v>
      </c>
      <c r="AD1131" s="2" t="s">
        <v>76</v>
      </c>
      <c r="AE1131" s="5">
        <v>76.45</v>
      </c>
      <c r="AF1131" s="2">
        <v>0</v>
      </c>
      <c r="AG1131" s="2" t="s">
        <v>77</v>
      </c>
      <c r="AH1131" s="2">
        <v>16</v>
      </c>
      <c r="AI1131" s="6" t="str">
        <f t="shared" si="51"/>
        <v>18-24</v>
      </c>
      <c r="AJ1131" s="11">
        <f>YEAR(tbl_LoanData[[#This Row],[Application Date]])</f>
        <v>2023</v>
      </c>
      <c r="AK1131" s="11" t="str">
        <f>TEXT(tbl_LoanData[[#This Row],[Application Date]],"MMMM")</f>
        <v>July</v>
      </c>
      <c r="AL1131" s="12">
        <f>DATE(YEAR(tbl_LoanData[[#This Row],[Application Date]]),MONTH(tbl_LoanData[[#This Row],[Application Date]]),1)</f>
        <v>45108</v>
      </c>
      <c r="AM1131" s="14">
        <f ca="1">IF(AND(tbl_LoanData[[#This Row],[Application Date]]&gt;=EOMONTH(TODAY(),-1)+1,tbl_LoanData[[#This Row],[Application Date]]&lt;=TODAY()),tbl_LoanData[[#This Row],[Loan Amount]],0)</f>
        <v>0</v>
      </c>
      <c r="AN1131" s="14">
        <f>tbl_LoanData[[#This Row],[Amount Paid]]-(Q1131-X1131)</f>
        <v>51725.25</v>
      </c>
      <c r="AO1131" s="14">
        <f>IF(tbl_LoanData[[#This Row],[Application Status]]="Approved",1,0)</f>
        <v>1</v>
      </c>
      <c r="AP1131" s="22" t="str">
        <f t="shared" ca="1" si="52"/>
        <v/>
      </c>
      <c r="AQ1131" s="22" t="str">
        <f t="shared" ca="1" si="53"/>
        <v/>
      </c>
    </row>
    <row r="1132" spans="1:43" ht="14.4" customHeight="1" x14ac:dyDescent="0.3">
      <c r="A1132" s="2" t="s">
        <v>9037</v>
      </c>
      <c r="B1132" s="2" t="s">
        <v>9038</v>
      </c>
      <c r="C1132" s="2" t="s">
        <v>444</v>
      </c>
      <c r="D1132" s="2" t="s">
        <v>254</v>
      </c>
      <c r="E1132" s="2" t="s">
        <v>150</v>
      </c>
      <c r="F1132" s="2">
        <v>22</v>
      </c>
      <c r="G1132" s="2" t="s">
        <v>69</v>
      </c>
      <c r="H1132" s="2" t="s">
        <v>298</v>
      </c>
      <c r="I1132" s="2" t="s">
        <v>43</v>
      </c>
      <c r="J1132" s="3">
        <v>45121</v>
      </c>
      <c r="K1132" s="3">
        <v>45133</v>
      </c>
      <c r="L1132" s="2" t="s">
        <v>37</v>
      </c>
      <c r="M1132" s="2" t="s">
        <v>199</v>
      </c>
      <c r="N1132" s="2" t="s">
        <v>200</v>
      </c>
      <c r="O1132" s="4">
        <v>225000</v>
      </c>
      <c r="P1132" s="4">
        <v>87400</v>
      </c>
      <c r="Q1132" s="4">
        <v>137600</v>
      </c>
      <c r="R1132" s="2">
        <v>36</v>
      </c>
      <c r="S1132" s="5">
        <v>14.41</v>
      </c>
      <c r="T1132" s="4">
        <v>5474.57</v>
      </c>
      <c r="U1132" s="2" t="s">
        <v>73</v>
      </c>
      <c r="V1132" s="2" t="s">
        <v>33</v>
      </c>
      <c r="W1132" s="4">
        <v>197084.48</v>
      </c>
      <c r="X1132" s="4">
        <v>0</v>
      </c>
      <c r="Y1132" s="4">
        <v>197084.48</v>
      </c>
      <c r="Z1132" s="2">
        <v>0</v>
      </c>
      <c r="AA1132" s="2" t="s">
        <v>56</v>
      </c>
      <c r="AB1132" s="2" t="s">
        <v>15735</v>
      </c>
      <c r="AC1132" s="2" t="s">
        <v>129</v>
      </c>
      <c r="AD1132" s="2" t="s">
        <v>76</v>
      </c>
      <c r="AE1132" s="5">
        <v>61.16</v>
      </c>
      <c r="AF1132" s="2">
        <v>0</v>
      </c>
      <c r="AG1132" s="2" t="s">
        <v>77</v>
      </c>
      <c r="AH1132" s="2">
        <v>12</v>
      </c>
      <c r="AI1132" s="6" t="str">
        <f t="shared" si="51"/>
        <v>18-24</v>
      </c>
      <c r="AJ1132" s="11">
        <f>YEAR(tbl_LoanData[[#This Row],[Application Date]])</f>
        <v>2023</v>
      </c>
      <c r="AK1132" s="11" t="str">
        <f>TEXT(tbl_LoanData[[#This Row],[Application Date]],"MMMM")</f>
        <v>July</v>
      </c>
      <c r="AL1132" s="12">
        <f>DATE(YEAR(tbl_LoanData[[#This Row],[Application Date]]),MONTH(tbl_LoanData[[#This Row],[Application Date]]),1)</f>
        <v>45108</v>
      </c>
      <c r="AM1132" s="14">
        <f ca="1">IF(AND(tbl_LoanData[[#This Row],[Application Date]]&gt;=EOMONTH(TODAY(),-1)+1,tbl_LoanData[[#This Row],[Application Date]]&lt;=TODAY()),tbl_LoanData[[#This Row],[Loan Amount]],0)</f>
        <v>0</v>
      </c>
      <c r="AN1132" s="14">
        <f>tbl_LoanData[[#This Row],[Amount Paid]]-(Q1132-X1132)</f>
        <v>59484.48000000001</v>
      </c>
      <c r="AO1132" s="14">
        <f>IF(tbl_LoanData[[#This Row],[Application Status]]="Approved",1,0)</f>
        <v>1</v>
      </c>
      <c r="AP1132" s="22" t="str">
        <f t="shared" ca="1" si="52"/>
        <v/>
      </c>
      <c r="AQ1132" s="22" t="str">
        <f t="shared" ca="1" si="53"/>
        <v/>
      </c>
    </row>
    <row r="1133" spans="1:43" ht="14.4" customHeight="1" x14ac:dyDescent="0.3">
      <c r="A1133" s="2" t="s">
        <v>9095</v>
      </c>
      <c r="B1133" s="2" t="s">
        <v>9096</v>
      </c>
      <c r="C1133" s="2" t="s">
        <v>331</v>
      </c>
      <c r="D1133" s="2" t="s">
        <v>254</v>
      </c>
      <c r="E1133" s="2" t="s">
        <v>447</v>
      </c>
      <c r="F1133" s="2">
        <v>47</v>
      </c>
      <c r="G1133" s="2" t="s">
        <v>83</v>
      </c>
      <c r="H1133" s="2" t="s">
        <v>256</v>
      </c>
      <c r="I1133" s="2" t="s">
        <v>43</v>
      </c>
      <c r="J1133" s="3">
        <v>45122</v>
      </c>
      <c r="K1133" s="3">
        <v>45141</v>
      </c>
      <c r="L1133" s="2" t="s">
        <v>39</v>
      </c>
      <c r="M1133" s="2" t="s">
        <v>167</v>
      </c>
      <c r="N1133" s="2" t="s">
        <v>168</v>
      </c>
      <c r="O1133" s="4">
        <v>2576000</v>
      </c>
      <c r="P1133" s="4">
        <v>360500</v>
      </c>
      <c r="Q1133" s="4">
        <v>2215500</v>
      </c>
      <c r="R1133" s="2">
        <v>24</v>
      </c>
      <c r="S1133" s="5">
        <v>13.55</v>
      </c>
      <c r="T1133" s="4">
        <v>117329.19</v>
      </c>
      <c r="U1133" s="2" t="s">
        <v>73</v>
      </c>
      <c r="V1133" s="2" t="s">
        <v>33</v>
      </c>
      <c r="W1133" s="4">
        <v>2815900.5</v>
      </c>
      <c r="X1133" s="4">
        <v>0</v>
      </c>
      <c r="Y1133" s="4">
        <v>2815900.5</v>
      </c>
      <c r="Z1133" s="2">
        <v>0</v>
      </c>
      <c r="AA1133" s="2" t="s">
        <v>56</v>
      </c>
      <c r="AB1133" s="2" t="s">
        <v>15729</v>
      </c>
      <c r="AC1133" s="2" t="s">
        <v>87</v>
      </c>
      <c r="AD1133" s="2" t="s">
        <v>76</v>
      </c>
      <c r="AE1133" s="5">
        <v>86.01</v>
      </c>
      <c r="AF1133" s="2">
        <v>0</v>
      </c>
      <c r="AG1133" s="2" t="s">
        <v>77</v>
      </c>
      <c r="AH1133" s="2">
        <v>19</v>
      </c>
      <c r="AI1133" s="6" t="str">
        <f t="shared" si="51"/>
        <v>45-54</v>
      </c>
      <c r="AJ1133" s="11">
        <f>YEAR(tbl_LoanData[[#This Row],[Application Date]])</f>
        <v>2023</v>
      </c>
      <c r="AK1133" s="11" t="str">
        <f>TEXT(tbl_LoanData[[#This Row],[Application Date]],"MMMM")</f>
        <v>July</v>
      </c>
      <c r="AL1133" s="12">
        <f>DATE(YEAR(tbl_LoanData[[#This Row],[Application Date]]),MONTH(tbl_LoanData[[#This Row],[Application Date]]),1)</f>
        <v>45108</v>
      </c>
      <c r="AM1133" s="14">
        <f ca="1">IF(AND(tbl_LoanData[[#This Row],[Application Date]]&gt;=EOMONTH(TODAY(),-1)+1,tbl_LoanData[[#This Row],[Application Date]]&lt;=TODAY()),tbl_LoanData[[#This Row],[Loan Amount]],0)</f>
        <v>0</v>
      </c>
      <c r="AN1133" s="14">
        <f>tbl_LoanData[[#This Row],[Amount Paid]]-(Q1133-X1133)</f>
        <v>600400.5</v>
      </c>
      <c r="AO1133" s="14">
        <f>IF(tbl_LoanData[[#This Row],[Application Status]]="Approved",1,0)</f>
        <v>1</v>
      </c>
      <c r="AP1133" s="22" t="str">
        <f t="shared" ca="1" si="52"/>
        <v/>
      </c>
      <c r="AQ1133" s="22" t="str">
        <f t="shared" ca="1" si="53"/>
        <v/>
      </c>
    </row>
    <row r="1134" spans="1:43" ht="14.4" customHeight="1" x14ac:dyDescent="0.3">
      <c r="A1134" s="2" t="s">
        <v>9105</v>
      </c>
      <c r="B1134" s="2" t="s">
        <v>9106</v>
      </c>
      <c r="C1134" s="2" t="s">
        <v>530</v>
      </c>
      <c r="D1134" s="2" t="s">
        <v>254</v>
      </c>
      <c r="E1134" s="2" t="s">
        <v>125</v>
      </c>
      <c r="F1134" s="2">
        <v>49</v>
      </c>
      <c r="G1134" s="2" t="s">
        <v>69</v>
      </c>
      <c r="H1134" s="2" t="s">
        <v>278</v>
      </c>
      <c r="I1134" s="2" t="s">
        <v>45</v>
      </c>
      <c r="J1134" s="3">
        <v>45130</v>
      </c>
      <c r="K1134" s="3">
        <v>45149</v>
      </c>
      <c r="L1134" s="2" t="s">
        <v>40</v>
      </c>
      <c r="M1134" s="2" t="s">
        <v>71</v>
      </c>
      <c r="N1134" s="2" t="s">
        <v>137</v>
      </c>
      <c r="O1134" s="4">
        <v>1083000</v>
      </c>
      <c r="P1134" s="4">
        <v>338700</v>
      </c>
      <c r="Q1134" s="4">
        <v>744300</v>
      </c>
      <c r="R1134" s="2">
        <v>12</v>
      </c>
      <c r="S1134" s="5">
        <v>5.39</v>
      </c>
      <c r="T1134" s="4">
        <v>65368.15</v>
      </c>
      <c r="U1134" s="2" t="s">
        <v>73</v>
      </c>
      <c r="V1134" s="2" t="s">
        <v>33</v>
      </c>
      <c r="W1134" s="4">
        <v>784417.77</v>
      </c>
      <c r="X1134" s="4">
        <v>0</v>
      </c>
      <c r="Y1134" s="4">
        <v>784417.77</v>
      </c>
      <c r="Z1134" s="2">
        <v>0</v>
      </c>
      <c r="AA1134" s="2" t="s">
        <v>56</v>
      </c>
      <c r="AB1134" s="2" t="s">
        <v>15730</v>
      </c>
      <c r="AC1134" s="2" t="s">
        <v>121</v>
      </c>
      <c r="AD1134" s="2" t="s">
        <v>76</v>
      </c>
      <c r="AE1134" s="5">
        <v>68.73</v>
      </c>
      <c r="AF1134" s="2">
        <v>0</v>
      </c>
      <c r="AG1134" s="2" t="s">
        <v>77</v>
      </c>
      <c r="AH1134" s="2">
        <v>19</v>
      </c>
      <c r="AI1134" s="6" t="str">
        <f t="shared" si="51"/>
        <v>45-54</v>
      </c>
      <c r="AJ1134" s="11">
        <f>YEAR(tbl_LoanData[[#This Row],[Application Date]])</f>
        <v>2023</v>
      </c>
      <c r="AK1134" s="11" t="str">
        <f>TEXT(tbl_LoanData[[#This Row],[Application Date]],"MMMM")</f>
        <v>July</v>
      </c>
      <c r="AL1134" s="12">
        <f>DATE(YEAR(tbl_LoanData[[#This Row],[Application Date]]),MONTH(tbl_LoanData[[#This Row],[Application Date]]),1)</f>
        <v>45108</v>
      </c>
      <c r="AM1134" s="14">
        <f ca="1">IF(AND(tbl_LoanData[[#This Row],[Application Date]]&gt;=EOMONTH(TODAY(),-1)+1,tbl_LoanData[[#This Row],[Application Date]]&lt;=TODAY()),tbl_LoanData[[#This Row],[Loan Amount]],0)</f>
        <v>0</v>
      </c>
      <c r="AN1134" s="14">
        <f>tbl_LoanData[[#This Row],[Amount Paid]]-(Q1134-X1134)</f>
        <v>40117.770000000019</v>
      </c>
      <c r="AO1134" s="14">
        <f>IF(tbl_LoanData[[#This Row],[Application Status]]="Approved",1,0)</f>
        <v>1</v>
      </c>
      <c r="AP1134" s="22" t="str">
        <f t="shared" ca="1" si="52"/>
        <v/>
      </c>
      <c r="AQ1134" s="22" t="str">
        <f t="shared" ca="1" si="53"/>
        <v/>
      </c>
    </row>
    <row r="1135" spans="1:43" ht="14.4" customHeight="1" x14ac:dyDescent="0.3">
      <c r="A1135" s="2" t="s">
        <v>9219</v>
      </c>
      <c r="B1135" s="2" t="s">
        <v>9220</v>
      </c>
      <c r="C1135" s="2" t="s">
        <v>840</v>
      </c>
      <c r="D1135" s="2" t="s">
        <v>91</v>
      </c>
      <c r="E1135" s="2" t="s">
        <v>68</v>
      </c>
      <c r="F1135" s="2">
        <v>43</v>
      </c>
      <c r="G1135" s="2" t="s">
        <v>83</v>
      </c>
      <c r="H1135" s="2" t="s">
        <v>256</v>
      </c>
      <c r="I1135" s="2" t="s">
        <v>43</v>
      </c>
      <c r="J1135" s="3">
        <v>45120</v>
      </c>
      <c r="K1135" s="3">
        <v>45137</v>
      </c>
      <c r="L1135" s="2" t="s">
        <v>40</v>
      </c>
      <c r="M1135" s="2" t="s">
        <v>111</v>
      </c>
      <c r="N1135" s="2" t="s">
        <v>120</v>
      </c>
      <c r="O1135" s="4">
        <v>1492000</v>
      </c>
      <c r="P1135" s="4">
        <v>189800</v>
      </c>
      <c r="Q1135" s="4">
        <v>1302200</v>
      </c>
      <c r="R1135" s="2">
        <v>48</v>
      </c>
      <c r="S1135" s="5">
        <v>5.71</v>
      </c>
      <c r="T1135" s="4">
        <v>33325.47</v>
      </c>
      <c r="U1135" s="2" t="s">
        <v>73</v>
      </c>
      <c r="V1135" s="2" t="s">
        <v>74</v>
      </c>
      <c r="W1135" s="4">
        <v>1166391.45</v>
      </c>
      <c r="X1135" s="4">
        <v>433231.03</v>
      </c>
      <c r="Y1135" s="4">
        <v>1599622.48</v>
      </c>
      <c r="Z1135" s="2">
        <v>58</v>
      </c>
      <c r="AA1135" s="2" t="s">
        <v>58</v>
      </c>
      <c r="AB1135" s="2" t="s">
        <v>15735</v>
      </c>
      <c r="AC1135" s="2" t="s">
        <v>121</v>
      </c>
      <c r="AD1135" s="2" t="s">
        <v>76</v>
      </c>
      <c r="AE1135" s="5">
        <v>87.28</v>
      </c>
      <c r="AF1135" s="2">
        <v>2</v>
      </c>
      <c r="AG1135" s="2" t="s">
        <v>15718</v>
      </c>
      <c r="AH1135" s="2">
        <v>17</v>
      </c>
      <c r="AI1135" s="6" t="str">
        <f t="shared" si="51"/>
        <v>35-44</v>
      </c>
      <c r="AJ1135" s="11">
        <f>YEAR(tbl_LoanData[[#This Row],[Application Date]])</f>
        <v>2023</v>
      </c>
      <c r="AK1135" s="11" t="str">
        <f>TEXT(tbl_LoanData[[#This Row],[Application Date]],"MMMM")</f>
        <v>July</v>
      </c>
      <c r="AL1135" s="12">
        <f>DATE(YEAR(tbl_LoanData[[#This Row],[Application Date]]),MONTH(tbl_LoanData[[#This Row],[Application Date]]),1)</f>
        <v>45108</v>
      </c>
      <c r="AM1135" s="14">
        <f ca="1">IF(AND(tbl_LoanData[[#This Row],[Application Date]]&gt;=EOMONTH(TODAY(),-1)+1,tbl_LoanData[[#This Row],[Application Date]]&lt;=TODAY()),tbl_LoanData[[#This Row],[Loan Amount]],0)</f>
        <v>0</v>
      </c>
      <c r="AN1135" s="14">
        <f>tbl_LoanData[[#This Row],[Amount Paid]]-(Q1135-X1135)</f>
        <v>297422.48</v>
      </c>
      <c r="AO1135" s="14">
        <f>IF(tbl_LoanData[[#This Row],[Application Status]]="Approved",1,0)</f>
        <v>1</v>
      </c>
      <c r="AP1135" s="22" t="str">
        <f t="shared" ca="1" si="52"/>
        <v/>
      </c>
      <c r="AQ1135" s="22" t="str">
        <f t="shared" ca="1" si="53"/>
        <v/>
      </c>
    </row>
    <row r="1136" spans="1:43" x14ac:dyDescent="0.3">
      <c r="A1136" s="2" t="s">
        <v>9333</v>
      </c>
      <c r="B1136" s="2" t="s">
        <v>9334</v>
      </c>
      <c r="C1136" s="2" t="s">
        <v>530</v>
      </c>
      <c r="D1136" s="2" t="s">
        <v>268</v>
      </c>
      <c r="E1136" s="2" t="s">
        <v>81</v>
      </c>
      <c r="F1136" s="2">
        <v>65</v>
      </c>
      <c r="G1136" s="2" t="s">
        <v>69</v>
      </c>
      <c r="H1136" s="2" t="s">
        <v>93</v>
      </c>
      <c r="I1136" s="2" t="s">
        <v>50</v>
      </c>
      <c r="J1136" s="3">
        <v>45122</v>
      </c>
      <c r="K1136" s="3">
        <v>45140</v>
      </c>
      <c r="L1136" s="2" t="s">
        <v>39</v>
      </c>
      <c r="M1136" s="2" t="s">
        <v>94</v>
      </c>
      <c r="N1136" s="2" t="s">
        <v>418</v>
      </c>
      <c r="O1136" s="4">
        <v>1966000</v>
      </c>
      <c r="P1136" s="4">
        <v>571200</v>
      </c>
      <c r="Q1136" s="4">
        <v>1394800</v>
      </c>
      <c r="R1136" s="2">
        <v>36</v>
      </c>
      <c r="S1136" s="5">
        <v>14.02</v>
      </c>
      <c r="T1136" s="4">
        <v>55040.36</v>
      </c>
      <c r="U1136" s="2" t="s">
        <v>73</v>
      </c>
      <c r="V1136" s="2" t="s">
        <v>34</v>
      </c>
      <c r="W1136" s="4">
        <v>1926412.6</v>
      </c>
      <c r="X1136" s="4">
        <v>55040.28</v>
      </c>
      <c r="Y1136" s="4">
        <v>1981452.88</v>
      </c>
      <c r="Z1136" s="2">
        <v>30</v>
      </c>
      <c r="AA1136" s="2" t="s">
        <v>57</v>
      </c>
      <c r="AB1136" s="2" t="s">
        <v>15734</v>
      </c>
      <c r="AC1136" s="2" t="s">
        <v>129</v>
      </c>
      <c r="AD1136" s="2" t="s">
        <v>76</v>
      </c>
      <c r="AE1136" s="5">
        <v>70.95</v>
      </c>
      <c r="AF1136" s="2">
        <v>1</v>
      </c>
      <c r="AG1136" s="2" t="s">
        <v>77</v>
      </c>
      <c r="AH1136" s="2">
        <v>18</v>
      </c>
      <c r="AI1136" s="6" t="str">
        <f t="shared" si="51"/>
        <v>65+</v>
      </c>
      <c r="AJ1136" s="11">
        <f>YEAR(tbl_LoanData[[#This Row],[Application Date]])</f>
        <v>2023</v>
      </c>
      <c r="AK1136" s="11" t="str">
        <f>TEXT(tbl_LoanData[[#This Row],[Application Date]],"MMMM")</f>
        <v>July</v>
      </c>
      <c r="AL1136" s="12">
        <f>DATE(YEAR(tbl_LoanData[[#This Row],[Application Date]]),MONTH(tbl_LoanData[[#This Row],[Application Date]]),1)</f>
        <v>45108</v>
      </c>
      <c r="AM1136" s="14">
        <f ca="1">IF(AND(tbl_LoanData[[#This Row],[Application Date]]&gt;=EOMONTH(TODAY(),-1)+1,tbl_LoanData[[#This Row],[Application Date]]&lt;=TODAY()),tbl_LoanData[[#This Row],[Loan Amount]],0)</f>
        <v>0</v>
      </c>
      <c r="AN1136" s="14">
        <f>tbl_LoanData[[#This Row],[Amount Paid]]-(Q1136-X1136)</f>
        <v>586652.88000000012</v>
      </c>
      <c r="AO1136" s="14">
        <f>IF(tbl_LoanData[[#This Row],[Application Status]]="Approved",1,0)</f>
        <v>1</v>
      </c>
      <c r="AP1136" s="22" t="str">
        <f t="shared" ca="1" si="52"/>
        <v/>
      </c>
      <c r="AQ1136" s="22" t="str">
        <f t="shared" ca="1" si="53"/>
        <v/>
      </c>
    </row>
    <row r="1137" spans="1:43" x14ac:dyDescent="0.3">
      <c r="A1137" s="2" t="s">
        <v>9469</v>
      </c>
      <c r="B1137" s="2" t="s">
        <v>9470</v>
      </c>
      <c r="C1137" s="2" t="s">
        <v>231</v>
      </c>
      <c r="D1137" s="2" t="s">
        <v>189</v>
      </c>
      <c r="E1137" s="2" t="s">
        <v>67</v>
      </c>
      <c r="F1137" s="2">
        <v>53</v>
      </c>
      <c r="G1137" s="2" t="s">
        <v>83</v>
      </c>
      <c r="H1137" s="2" t="s">
        <v>278</v>
      </c>
      <c r="I1137" s="2" t="s">
        <v>45</v>
      </c>
      <c r="J1137" s="3">
        <v>45118</v>
      </c>
      <c r="K1137" s="3">
        <v>45130</v>
      </c>
      <c r="L1137" s="2" t="s">
        <v>37</v>
      </c>
      <c r="M1137" s="2" t="s">
        <v>260</v>
      </c>
      <c r="N1137" s="2" t="s">
        <v>457</v>
      </c>
      <c r="O1137" s="4">
        <v>238000</v>
      </c>
      <c r="P1137" s="4">
        <v>80300</v>
      </c>
      <c r="Q1137" s="4">
        <v>157700</v>
      </c>
      <c r="R1137" s="2">
        <v>48</v>
      </c>
      <c r="S1137" s="5">
        <v>10.5</v>
      </c>
      <c r="T1137" s="4">
        <v>4665.29</v>
      </c>
      <c r="U1137" s="2" t="s">
        <v>73</v>
      </c>
      <c r="V1137" s="2" t="s">
        <v>74</v>
      </c>
      <c r="W1137" s="4">
        <v>172615.73</v>
      </c>
      <c r="X1137" s="4">
        <v>51318.27</v>
      </c>
      <c r="Y1137" s="4">
        <v>223934</v>
      </c>
      <c r="Z1137" s="2">
        <v>0</v>
      </c>
      <c r="AA1137" s="2" t="s">
        <v>56</v>
      </c>
      <c r="AB1137" s="2" t="s">
        <v>15732</v>
      </c>
      <c r="AC1137" s="2" t="s">
        <v>213</v>
      </c>
      <c r="AD1137" s="2" t="s">
        <v>76</v>
      </c>
      <c r="AE1137" s="5">
        <v>66.260000000000005</v>
      </c>
      <c r="AF1137" s="2">
        <v>0</v>
      </c>
      <c r="AG1137" s="2" t="s">
        <v>77</v>
      </c>
      <c r="AH1137" s="2">
        <v>12</v>
      </c>
      <c r="AI1137" s="6" t="str">
        <f t="shared" si="51"/>
        <v>45-54</v>
      </c>
      <c r="AJ1137" s="11">
        <f>YEAR(tbl_LoanData[[#This Row],[Application Date]])</f>
        <v>2023</v>
      </c>
      <c r="AK1137" s="11" t="str">
        <f>TEXT(tbl_LoanData[[#This Row],[Application Date]],"MMMM")</f>
        <v>July</v>
      </c>
      <c r="AL1137" s="12">
        <f>DATE(YEAR(tbl_LoanData[[#This Row],[Application Date]]),MONTH(tbl_LoanData[[#This Row],[Application Date]]),1)</f>
        <v>45108</v>
      </c>
      <c r="AM1137" s="14">
        <f ca="1">IF(AND(tbl_LoanData[[#This Row],[Application Date]]&gt;=EOMONTH(TODAY(),-1)+1,tbl_LoanData[[#This Row],[Application Date]]&lt;=TODAY()),tbl_LoanData[[#This Row],[Loan Amount]],0)</f>
        <v>0</v>
      </c>
      <c r="AN1137" s="14">
        <f>tbl_LoanData[[#This Row],[Amount Paid]]-(Q1137-X1137)</f>
        <v>66234</v>
      </c>
      <c r="AO1137" s="14">
        <f>IF(tbl_LoanData[[#This Row],[Application Status]]="Approved",1,0)</f>
        <v>1</v>
      </c>
      <c r="AP1137" s="22" t="str">
        <f t="shared" ca="1" si="52"/>
        <v/>
      </c>
      <c r="AQ1137" s="22" t="str">
        <f t="shared" ca="1" si="53"/>
        <v/>
      </c>
    </row>
    <row r="1138" spans="1:43" ht="14.4" customHeight="1" x14ac:dyDescent="0.3">
      <c r="A1138" s="2" t="s">
        <v>9577</v>
      </c>
      <c r="B1138" s="2" t="s">
        <v>9578</v>
      </c>
      <c r="C1138" s="2" t="s">
        <v>175</v>
      </c>
      <c r="D1138" s="2" t="s">
        <v>204</v>
      </c>
      <c r="E1138" s="2" t="s">
        <v>406</v>
      </c>
      <c r="F1138" s="2">
        <v>52</v>
      </c>
      <c r="G1138" s="2" t="s">
        <v>83</v>
      </c>
      <c r="H1138" s="2" t="s">
        <v>177</v>
      </c>
      <c r="I1138" s="2" t="s">
        <v>43</v>
      </c>
      <c r="J1138" s="3">
        <v>45114</v>
      </c>
      <c r="K1138" s="3"/>
      <c r="L1138" s="2" t="s">
        <v>38</v>
      </c>
      <c r="M1138" s="2" t="s">
        <v>127</v>
      </c>
      <c r="N1138" s="2" t="s">
        <v>128</v>
      </c>
      <c r="O1138" s="4">
        <v>1243000</v>
      </c>
      <c r="P1138" s="4">
        <v>369700</v>
      </c>
      <c r="Q1138" s="4">
        <v>873300</v>
      </c>
      <c r="R1138" s="2">
        <v>36</v>
      </c>
      <c r="S1138" s="5">
        <v>11.61</v>
      </c>
      <c r="T1138" s="4">
        <v>32707.51</v>
      </c>
      <c r="U1138" s="2" t="s">
        <v>96</v>
      </c>
      <c r="V1138" s="2" t="s">
        <v>97</v>
      </c>
      <c r="W1138" s="4">
        <v>0</v>
      </c>
      <c r="X1138" s="4">
        <v>0</v>
      </c>
      <c r="Y1138" s="4">
        <v>1177470.3899999999</v>
      </c>
      <c r="Z1138" s="2">
        <v>0</v>
      </c>
      <c r="AA1138" s="2" t="s">
        <v>97</v>
      </c>
      <c r="AB1138" s="2" t="s">
        <v>15733</v>
      </c>
      <c r="AC1138" s="2" t="s">
        <v>106</v>
      </c>
      <c r="AD1138" s="2" t="s">
        <v>76</v>
      </c>
      <c r="AE1138" s="5">
        <v>70.260000000000005</v>
      </c>
      <c r="AF1138" s="2">
        <v>0</v>
      </c>
      <c r="AG1138" s="2" t="s">
        <v>97</v>
      </c>
      <c r="AH1138" s="2"/>
      <c r="AI1138" s="6" t="str">
        <f t="shared" si="51"/>
        <v>45-54</v>
      </c>
      <c r="AJ1138" s="11">
        <f>YEAR(tbl_LoanData[[#This Row],[Application Date]])</f>
        <v>2023</v>
      </c>
      <c r="AK1138" s="11" t="str">
        <f>TEXT(tbl_LoanData[[#This Row],[Application Date]],"MMMM")</f>
        <v>July</v>
      </c>
      <c r="AL1138" s="12">
        <f>DATE(YEAR(tbl_LoanData[[#This Row],[Application Date]]),MONTH(tbl_LoanData[[#This Row],[Application Date]]),1)</f>
        <v>45108</v>
      </c>
      <c r="AM1138" s="14">
        <f ca="1">IF(AND(tbl_LoanData[[#This Row],[Application Date]]&gt;=EOMONTH(TODAY(),-1)+1,tbl_LoanData[[#This Row],[Application Date]]&lt;=TODAY()),tbl_LoanData[[#This Row],[Loan Amount]],0)</f>
        <v>0</v>
      </c>
      <c r="AN1138" s="14">
        <f>tbl_LoanData[[#This Row],[Amount Paid]]-(Q1138-X1138)</f>
        <v>-873300</v>
      </c>
      <c r="AO1138" s="14">
        <f>IF(tbl_LoanData[[#This Row],[Application Status]]="Approved",1,0)</f>
        <v>0</v>
      </c>
      <c r="AP1138" s="22" t="str">
        <f t="shared" ca="1" si="52"/>
        <v/>
      </c>
      <c r="AQ1138" s="22" t="str">
        <f t="shared" ca="1" si="53"/>
        <v/>
      </c>
    </row>
    <row r="1139" spans="1:43" x14ac:dyDescent="0.3">
      <c r="A1139" s="2" t="s">
        <v>9807</v>
      </c>
      <c r="B1139" s="2" t="s">
        <v>9808</v>
      </c>
      <c r="C1139" s="2" t="s">
        <v>560</v>
      </c>
      <c r="D1139" s="2" t="s">
        <v>209</v>
      </c>
      <c r="E1139" s="2" t="s">
        <v>176</v>
      </c>
      <c r="F1139" s="2">
        <v>55</v>
      </c>
      <c r="G1139" s="2" t="s">
        <v>69</v>
      </c>
      <c r="H1139" s="2" t="s">
        <v>143</v>
      </c>
      <c r="I1139" s="2" t="s">
        <v>46</v>
      </c>
      <c r="J1139" s="3">
        <v>45128</v>
      </c>
      <c r="K1139" s="3">
        <v>45130</v>
      </c>
      <c r="L1139" s="2" t="s">
        <v>38</v>
      </c>
      <c r="M1139" s="2" t="s">
        <v>144</v>
      </c>
      <c r="N1139" s="2" t="s">
        <v>382</v>
      </c>
      <c r="O1139" s="4">
        <v>1049000</v>
      </c>
      <c r="P1139" s="4">
        <v>153200</v>
      </c>
      <c r="Q1139" s="4">
        <v>895800</v>
      </c>
      <c r="R1139" s="2">
        <v>48</v>
      </c>
      <c r="S1139" s="5">
        <v>9.5500000000000007</v>
      </c>
      <c r="T1139" s="4">
        <v>25791.58</v>
      </c>
      <c r="U1139" s="2" t="s">
        <v>73</v>
      </c>
      <c r="V1139" s="2" t="s">
        <v>74</v>
      </c>
      <c r="W1139" s="4">
        <v>954288.46</v>
      </c>
      <c r="X1139" s="4">
        <v>283707.14</v>
      </c>
      <c r="Y1139" s="4">
        <v>1237995.6000000001</v>
      </c>
      <c r="Z1139" s="2">
        <v>0</v>
      </c>
      <c r="AA1139" s="2" t="s">
        <v>56</v>
      </c>
      <c r="AB1139" s="2" t="s">
        <v>15729</v>
      </c>
      <c r="AC1139" s="2" t="s">
        <v>138</v>
      </c>
      <c r="AD1139" s="2" t="s">
        <v>76</v>
      </c>
      <c r="AE1139" s="5">
        <v>85.4</v>
      </c>
      <c r="AF1139" s="2">
        <v>0</v>
      </c>
      <c r="AG1139" s="2" t="s">
        <v>77</v>
      </c>
      <c r="AH1139" s="2">
        <v>2</v>
      </c>
      <c r="AI1139" s="6" t="str">
        <f t="shared" si="51"/>
        <v>55-64</v>
      </c>
      <c r="AJ1139" s="11">
        <f>YEAR(tbl_LoanData[[#This Row],[Application Date]])</f>
        <v>2023</v>
      </c>
      <c r="AK1139" s="11" t="str">
        <f>TEXT(tbl_LoanData[[#This Row],[Application Date]],"MMMM")</f>
        <v>July</v>
      </c>
      <c r="AL1139" s="12">
        <f>DATE(YEAR(tbl_LoanData[[#This Row],[Application Date]]),MONTH(tbl_LoanData[[#This Row],[Application Date]]),1)</f>
        <v>45108</v>
      </c>
      <c r="AM1139" s="14">
        <f ca="1">IF(AND(tbl_LoanData[[#This Row],[Application Date]]&gt;=EOMONTH(TODAY(),-1)+1,tbl_LoanData[[#This Row],[Application Date]]&lt;=TODAY()),tbl_LoanData[[#This Row],[Loan Amount]],0)</f>
        <v>0</v>
      </c>
      <c r="AN1139" s="14">
        <f>tbl_LoanData[[#This Row],[Amount Paid]]-(Q1139-X1139)</f>
        <v>342195.6</v>
      </c>
      <c r="AO1139" s="14">
        <f>IF(tbl_LoanData[[#This Row],[Application Status]]="Approved",1,0)</f>
        <v>1</v>
      </c>
      <c r="AP1139" s="22" t="str">
        <f t="shared" ca="1" si="52"/>
        <v/>
      </c>
      <c r="AQ1139" s="22" t="str">
        <f t="shared" ca="1" si="53"/>
        <v/>
      </c>
    </row>
    <row r="1140" spans="1:43" ht="14.4" customHeight="1" x14ac:dyDescent="0.3">
      <c r="A1140" s="2" t="s">
        <v>9949</v>
      </c>
      <c r="B1140" s="2" t="s">
        <v>9950</v>
      </c>
      <c r="C1140" s="2" t="s">
        <v>599</v>
      </c>
      <c r="D1140" s="2" t="s">
        <v>67</v>
      </c>
      <c r="E1140" s="2" t="s">
        <v>91</v>
      </c>
      <c r="F1140" s="2">
        <v>48</v>
      </c>
      <c r="G1140" s="2" t="s">
        <v>83</v>
      </c>
      <c r="H1140" s="2" t="s">
        <v>205</v>
      </c>
      <c r="I1140" s="2" t="s">
        <v>49</v>
      </c>
      <c r="J1140" s="3">
        <v>45115</v>
      </c>
      <c r="K1140" s="3"/>
      <c r="L1140" s="2" t="s">
        <v>38</v>
      </c>
      <c r="M1140" s="2" t="s">
        <v>71</v>
      </c>
      <c r="N1140" s="2" t="s">
        <v>589</v>
      </c>
      <c r="O1140" s="4">
        <v>1753000</v>
      </c>
      <c r="P1140" s="4">
        <v>311100</v>
      </c>
      <c r="Q1140" s="4">
        <v>1441900</v>
      </c>
      <c r="R1140" s="2">
        <v>36</v>
      </c>
      <c r="S1140" s="5">
        <v>6.08</v>
      </c>
      <c r="T1140" s="4">
        <v>47358.400000000001</v>
      </c>
      <c r="U1140" s="2" t="s">
        <v>96</v>
      </c>
      <c r="V1140" s="2" t="s">
        <v>97</v>
      </c>
      <c r="W1140" s="4">
        <v>0</v>
      </c>
      <c r="X1140" s="4">
        <v>0</v>
      </c>
      <c r="Y1140" s="4">
        <v>1704902.56</v>
      </c>
      <c r="Z1140" s="2">
        <v>0</v>
      </c>
      <c r="AA1140" s="2" t="s">
        <v>97</v>
      </c>
      <c r="AB1140" s="2" t="s">
        <v>15731</v>
      </c>
      <c r="AC1140" s="2" t="s">
        <v>106</v>
      </c>
      <c r="AD1140" s="2" t="s">
        <v>76</v>
      </c>
      <c r="AE1140" s="5">
        <v>82.25</v>
      </c>
      <c r="AF1140" s="2">
        <v>0</v>
      </c>
      <c r="AG1140" s="2" t="s">
        <v>97</v>
      </c>
      <c r="AH1140" s="2"/>
      <c r="AI1140" s="6" t="str">
        <f t="shared" si="51"/>
        <v>45-54</v>
      </c>
      <c r="AJ1140" s="11">
        <f>YEAR(tbl_LoanData[[#This Row],[Application Date]])</f>
        <v>2023</v>
      </c>
      <c r="AK1140" s="11" t="str">
        <f>TEXT(tbl_LoanData[[#This Row],[Application Date]],"MMMM")</f>
        <v>July</v>
      </c>
      <c r="AL1140" s="12">
        <f>DATE(YEAR(tbl_LoanData[[#This Row],[Application Date]]),MONTH(tbl_LoanData[[#This Row],[Application Date]]),1)</f>
        <v>45108</v>
      </c>
      <c r="AM1140" s="14">
        <f ca="1">IF(AND(tbl_LoanData[[#This Row],[Application Date]]&gt;=EOMONTH(TODAY(),-1)+1,tbl_LoanData[[#This Row],[Application Date]]&lt;=TODAY()),tbl_LoanData[[#This Row],[Loan Amount]],0)</f>
        <v>0</v>
      </c>
      <c r="AN1140" s="14">
        <f>tbl_LoanData[[#This Row],[Amount Paid]]-(Q1140-X1140)</f>
        <v>-1441900</v>
      </c>
      <c r="AO1140" s="14">
        <f>IF(tbl_LoanData[[#This Row],[Application Status]]="Approved",1,0)</f>
        <v>0</v>
      </c>
      <c r="AP1140" s="22" t="str">
        <f t="shared" ca="1" si="52"/>
        <v/>
      </c>
      <c r="AQ1140" s="22" t="str">
        <f t="shared" ca="1" si="53"/>
        <v/>
      </c>
    </row>
    <row r="1141" spans="1:43" x14ac:dyDescent="0.3">
      <c r="A1141" s="2" t="s">
        <v>9953</v>
      </c>
      <c r="B1141" s="2" t="s">
        <v>9954</v>
      </c>
      <c r="C1141" s="2" t="s">
        <v>508</v>
      </c>
      <c r="D1141" s="2" t="s">
        <v>67</v>
      </c>
      <c r="E1141" s="2" t="s">
        <v>81</v>
      </c>
      <c r="F1141" s="2">
        <v>32</v>
      </c>
      <c r="G1141" s="2" t="s">
        <v>83</v>
      </c>
      <c r="H1141" s="2" t="s">
        <v>119</v>
      </c>
      <c r="I1141" s="2" t="s">
        <v>43</v>
      </c>
      <c r="J1141" s="3">
        <v>45110</v>
      </c>
      <c r="K1141" s="3">
        <v>45122</v>
      </c>
      <c r="L1141" s="2" t="s">
        <v>38</v>
      </c>
      <c r="M1141" s="2" t="s">
        <v>127</v>
      </c>
      <c r="N1141" s="2" t="s">
        <v>128</v>
      </c>
      <c r="O1141" s="4">
        <v>1792000</v>
      </c>
      <c r="P1141" s="4">
        <v>453100</v>
      </c>
      <c r="Q1141" s="4">
        <v>1338900</v>
      </c>
      <c r="R1141" s="2">
        <v>36</v>
      </c>
      <c r="S1141" s="5">
        <v>5.81</v>
      </c>
      <c r="T1141" s="4">
        <v>43674.17</v>
      </c>
      <c r="U1141" s="2" t="s">
        <v>73</v>
      </c>
      <c r="V1141" s="2" t="s">
        <v>33</v>
      </c>
      <c r="W1141" s="4">
        <v>1572270.27</v>
      </c>
      <c r="X1141" s="4">
        <v>0</v>
      </c>
      <c r="Y1141" s="4">
        <v>1572270.27</v>
      </c>
      <c r="Z1141" s="2">
        <v>0</v>
      </c>
      <c r="AA1141" s="2" t="s">
        <v>56</v>
      </c>
      <c r="AB1141" s="2" t="s">
        <v>15735</v>
      </c>
      <c r="AC1141" s="2" t="s">
        <v>213</v>
      </c>
      <c r="AD1141" s="2" t="s">
        <v>76</v>
      </c>
      <c r="AE1141" s="5">
        <v>74.72</v>
      </c>
      <c r="AF1141" s="2">
        <v>0</v>
      </c>
      <c r="AG1141" s="2" t="s">
        <v>77</v>
      </c>
      <c r="AH1141" s="2">
        <v>12</v>
      </c>
      <c r="AI1141" s="6" t="str">
        <f t="shared" si="51"/>
        <v>25-34</v>
      </c>
      <c r="AJ1141" s="11">
        <f>YEAR(tbl_LoanData[[#This Row],[Application Date]])</f>
        <v>2023</v>
      </c>
      <c r="AK1141" s="11" t="str">
        <f>TEXT(tbl_LoanData[[#This Row],[Application Date]],"MMMM")</f>
        <v>July</v>
      </c>
      <c r="AL1141" s="12">
        <f>DATE(YEAR(tbl_LoanData[[#This Row],[Application Date]]),MONTH(tbl_LoanData[[#This Row],[Application Date]]),1)</f>
        <v>45108</v>
      </c>
      <c r="AM1141" s="14">
        <f ca="1">IF(AND(tbl_LoanData[[#This Row],[Application Date]]&gt;=EOMONTH(TODAY(),-1)+1,tbl_LoanData[[#This Row],[Application Date]]&lt;=TODAY()),tbl_LoanData[[#This Row],[Loan Amount]],0)</f>
        <v>0</v>
      </c>
      <c r="AN1141" s="14">
        <f>tbl_LoanData[[#This Row],[Amount Paid]]-(Q1141-X1141)</f>
        <v>233370.27000000002</v>
      </c>
      <c r="AO1141" s="14">
        <f>IF(tbl_LoanData[[#This Row],[Application Status]]="Approved",1,0)</f>
        <v>1</v>
      </c>
      <c r="AP1141" s="22" t="str">
        <f t="shared" ca="1" si="52"/>
        <v/>
      </c>
      <c r="AQ1141" s="22" t="str">
        <f t="shared" ca="1" si="53"/>
        <v/>
      </c>
    </row>
    <row r="1142" spans="1:43" ht="14.4" customHeight="1" x14ac:dyDescent="0.3">
      <c r="A1142" s="2" t="s">
        <v>10171</v>
      </c>
      <c r="B1142" s="2" t="s">
        <v>10172</v>
      </c>
      <c r="C1142" s="2" t="s">
        <v>986</v>
      </c>
      <c r="D1142" s="2" t="s">
        <v>117</v>
      </c>
      <c r="E1142" s="2" t="s">
        <v>135</v>
      </c>
      <c r="F1142" s="2">
        <v>52</v>
      </c>
      <c r="G1142" s="2" t="s">
        <v>83</v>
      </c>
      <c r="H1142" s="2" t="s">
        <v>177</v>
      </c>
      <c r="I1142" s="2" t="s">
        <v>43</v>
      </c>
      <c r="J1142" s="3">
        <v>45113</v>
      </c>
      <c r="K1142" s="3">
        <v>45129</v>
      </c>
      <c r="L1142" s="2" t="s">
        <v>40</v>
      </c>
      <c r="M1142" s="2" t="s">
        <v>94</v>
      </c>
      <c r="N1142" s="2" t="s">
        <v>4</v>
      </c>
      <c r="O1142" s="4">
        <v>935000</v>
      </c>
      <c r="P1142" s="4">
        <v>361400</v>
      </c>
      <c r="Q1142" s="4">
        <v>573600</v>
      </c>
      <c r="R1142" s="2">
        <v>48</v>
      </c>
      <c r="S1142" s="5">
        <v>6.7</v>
      </c>
      <c r="T1142" s="4">
        <v>15152.6</v>
      </c>
      <c r="U1142" s="2" t="s">
        <v>73</v>
      </c>
      <c r="V1142" s="2" t="s">
        <v>74</v>
      </c>
      <c r="W1142" s="4">
        <v>560646.19999999995</v>
      </c>
      <c r="X1142" s="4">
        <v>166678.6</v>
      </c>
      <c r="Y1142" s="4">
        <v>727324.8</v>
      </c>
      <c r="Z1142" s="2">
        <v>0</v>
      </c>
      <c r="AA1142" s="2" t="s">
        <v>56</v>
      </c>
      <c r="AB1142" s="2" t="s">
        <v>15728</v>
      </c>
      <c r="AC1142" s="2" t="s">
        <v>75</v>
      </c>
      <c r="AD1142" s="2" t="s">
        <v>76</v>
      </c>
      <c r="AE1142" s="5">
        <v>61.35</v>
      </c>
      <c r="AF1142" s="2">
        <v>0</v>
      </c>
      <c r="AG1142" s="2" t="s">
        <v>77</v>
      </c>
      <c r="AH1142" s="2">
        <v>16</v>
      </c>
      <c r="AI1142" s="6" t="str">
        <f t="shared" si="51"/>
        <v>45-54</v>
      </c>
      <c r="AJ1142" s="11">
        <f>YEAR(tbl_LoanData[[#This Row],[Application Date]])</f>
        <v>2023</v>
      </c>
      <c r="AK1142" s="11" t="str">
        <f>TEXT(tbl_LoanData[[#This Row],[Application Date]],"MMMM")</f>
        <v>July</v>
      </c>
      <c r="AL1142" s="12">
        <f>DATE(YEAR(tbl_LoanData[[#This Row],[Application Date]]),MONTH(tbl_LoanData[[#This Row],[Application Date]]),1)</f>
        <v>45108</v>
      </c>
      <c r="AM1142" s="14">
        <f ca="1">IF(AND(tbl_LoanData[[#This Row],[Application Date]]&gt;=EOMONTH(TODAY(),-1)+1,tbl_LoanData[[#This Row],[Application Date]]&lt;=TODAY()),tbl_LoanData[[#This Row],[Loan Amount]],0)</f>
        <v>0</v>
      </c>
      <c r="AN1142" s="14">
        <f>tbl_LoanData[[#This Row],[Amount Paid]]-(Q1142-X1142)</f>
        <v>153724.79999999993</v>
      </c>
      <c r="AO1142" s="14">
        <f>IF(tbl_LoanData[[#This Row],[Application Status]]="Approved",1,0)</f>
        <v>1</v>
      </c>
      <c r="AP1142" s="22" t="str">
        <f t="shared" ca="1" si="52"/>
        <v/>
      </c>
      <c r="AQ1142" s="22" t="str">
        <f t="shared" ca="1" si="53"/>
        <v/>
      </c>
    </row>
    <row r="1143" spans="1:43" ht="14.4" customHeight="1" x14ac:dyDescent="0.3">
      <c r="A1143" s="2" t="s">
        <v>10237</v>
      </c>
      <c r="B1143" s="2" t="s">
        <v>10238</v>
      </c>
      <c r="C1143" s="2" t="s">
        <v>304</v>
      </c>
      <c r="D1143" s="2" t="s">
        <v>101</v>
      </c>
      <c r="E1143" s="2" t="s">
        <v>189</v>
      </c>
      <c r="F1143" s="2">
        <v>33</v>
      </c>
      <c r="G1143" s="2" t="s">
        <v>83</v>
      </c>
      <c r="H1143" s="2" t="s">
        <v>191</v>
      </c>
      <c r="I1143" s="2" t="s">
        <v>51</v>
      </c>
      <c r="J1143" s="3">
        <v>45113</v>
      </c>
      <c r="K1143" s="3">
        <v>45122</v>
      </c>
      <c r="L1143" s="2" t="s">
        <v>39</v>
      </c>
      <c r="M1143" s="2" t="s">
        <v>157</v>
      </c>
      <c r="N1143" s="2" t="s">
        <v>359</v>
      </c>
      <c r="O1143" s="4">
        <v>2062000</v>
      </c>
      <c r="P1143" s="4">
        <v>637500</v>
      </c>
      <c r="Q1143" s="4">
        <v>1424500</v>
      </c>
      <c r="R1143" s="2">
        <v>24</v>
      </c>
      <c r="S1143" s="5">
        <v>6.32</v>
      </c>
      <c r="T1143" s="4">
        <v>66856.53</v>
      </c>
      <c r="U1143" s="2" t="s">
        <v>73</v>
      </c>
      <c r="V1143" s="2" t="s">
        <v>33</v>
      </c>
      <c r="W1143" s="4">
        <v>1604556.8</v>
      </c>
      <c r="X1143" s="4">
        <v>0</v>
      </c>
      <c r="Y1143" s="4">
        <v>1604556.8</v>
      </c>
      <c r="Z1143" s="2">
        <v>0</v>
      </c>
      <c r="AA1143" s="2" t="s">
        <v>56</v>
      </c>
      <c r="AB1143" s="2" t="s">
        <v>15731</v>
      </c>
      <c r="AC1143" s="2" t="s">
        <v>87</v>
      </c>
      <c r="AD1143" s="2" t="s">
        <v>76</v>
      </c>
      <c r="AE1143" s="5">
        <v>69.08</v>
      </c>
      <c r="AF1143" s="2">
        <v>0</v>
      </c>
      <c r="AG1143" s="2" t="s">
        <v>77</v>
      </c>
      <c r="AH1143" s="2">
        <v>9</v>
      </c>
      <c r="AI1143" s="6" t="str">
        <f t="shared" si="51"/>
        <v>25-34</v>
      </c>
      <c r="AJ1143" s="11">
        <f>YEAR(tbl_LoanData[[#This Row],[Application Date]])</f>
        <v>2023</v>
      </c>
      <c r="AK1143" s="11" t="str">
        <f>TEXT(tbl_LoanData[[#This Row],[Application Date]],"MMMM")</f>
        <v>July</v>
      </c>
      <c r="AL1143" s="12">
        <f>DATE(YEAR(tbl_LoanData[[#This Row],[Application Date]]),MONTH(tbl_LoanData[[#This Row],[Application Date]]),1)</f>
        <v>45108</v>
      </c>
      <c r="AM1143" s="14">
        <f ca="1">IF(AND(tbl_LoanData[[#This Row],[Application Date]]&gt;=EOMONTH(TODAY(),-1)+1,tbl_LoanData[[#This Row],[Application Date]]&lt;=TODAY()),tbl_LoanData[[#This Row],[Loan Amount]],0)</f>
        <v>0</v>
      </c>
      <c r="AN1143" s="14">
        <f>tbl_LoanData[[#This Row],[Amount Paid]]-(Q1143-X1143)</f>
        <v>180056.80000000005</v>
      </c>
      <c r="AO1143" s="14">
        <f>IF(tbl_LoanData[[#This Row],[Application Status]]="Approved",1,0)</f>
        <v>1</v>
      </c>
      <c r="AP1143" s="22" t="str">
        <f t="shared" ca="1" si="52"/>
        <v/>
      </c>
      <c r="AQ1143" s="22" t="str">
        <f t="shared" ca="1" si="53"/>
        <v/>
      </c>
    </row>
    <row r="1144" spans="1:43" ht="14.4" customHeight="1" x14ac:dyDescent="0.3">
      <c r="A1144" s="2" t="s">
        <v>10745</v>
      </c>
      <c r="B1144" s="2" t="s">
        <v>10746</v>
      </c>
      <c r="C1144" s="2" t="s">
        <v>687</v>
      </c>
      <c r="D1144" s="2" t="s">
        <v>232</v>
      </c>
      <c r="E1144" s="2" t="s">
        <v>255</v>
      </c>
      <c r="F1144" s="2">
        <v>28</v>
      </c>
      <c r="G1144" s="2" t="s">
        <v>83</v>
      </c>
      <c r="H1144" s="2" t="s">
        <v>398</v>
      </c>
      <c r="I1144" s="2" t="s">
        <v>46</v>
      </c>
      <c r="J1144" s="3">
        <v>45133</v>
      </c>
      <c r="K1144" s="3">
        <v>45141</v>
      </c>
      <c r="L1144" s="2" t="s">
        <v>40</v>
      </c>
      <c r="M1144" s="2" t="s">
        <v>85</v>
      </c>
      <c r="N1144" s="2" t="s">
        <v>270</v>
      </c>
      <c r="O1144" s="4">
        <v>701000</v>
      </c>
      <c r="P1144" s="4">
        <v>230100</v>
      </c>
      <c r="Q1144" s="4">
        <v>470900</v>
      </c>
      <c r="R1144" s="2">
        <v>24</v>
      </c>
      <c r="S1144" s="5">
        <v>8.52</v>
      </c>
      <c r="T1144" s="4">
        <v>22964.22</v>
      </c>
      <c r="U1144" s="2" t="s">
        <v>73</v>
      </c>
      <c r="V1144" s="2" t="s">
        <v>33</v>
      </c>
      <c r="W1144" s="4">
        <v>551141.36</v>
      </c>
      <c r="X1144" s="4">
        <v>0</v>
      </c>
      <c r="Y1144" s="4">
        <v>551141.36</v>
      </c>
      <c r="Z1144" s="2">
        <v>0</v>
      </c>
      <c r="AA1144" s="2" t="s">
        <v>56</v>
      </c>
      <c r="AB1144" s="2" t="s">
        <v>15735</v>
      </c>
      <c r="AC1144" s="2" t="s">
        <v>138</v>
      </c>
      <c r="AD1144" s="2" t="s">
        <v>76</v>
      </c>
      <c r="AE1144" s="5">
        <v>67.180000000000007</v>
      </c>
      <c r="AF1144" s="2">
        <v>0</v>
      </c>
      <c r="AG1144" s="2" t="s">
        <v>77</v>
      </c>
      <c r="AH1144" s="2">
        <v>8</v>
      </c>
      <c r="AI1144" s="6" t="str">
        <f t="shared" si="51"/>
        <v>25-34</v>
      </c>
      <c r="AJ1144" s="11">
        <f>YEAR(tbl_LoanData[[#This Row],[Application Date]])</f>
        <v>2023</v>
      </c>
      <c r="AK1144" s="11" t="str">
        <f>TEXT(tbl_LoanData[[#This Row],[Application Date]],"MMMM")</f>
        <v>July</v>
      </c>
      <c r="AL1144" s="12">
        <f>DATE(YEAR(tbl_LoanData[[#This Row],[Application Date]]),MONTH(tbl_LoanData[[#This Row],[Application Date]]),1)</f>
        <v>45108</v>
      </c>
      <c r="AM1144" s="14">
        <f ca="1">IF(AND(tbl_LoanData[[#This Row],[Application Date]]&gt;=EOMONTH(TODAY(),-1)+1,tbl_LoanData[[#This Row],[Application Date]]&lt;=TODAY()),tbl_LoanData[[#This Row],[Loan Amount]],0)</f>
        <v>0</v>
      </c>
      <c r="AN1144" s="14">
        <f>tbl_LoanData[[#This Row],[Amount Paid]]-(Q1144-X1144)</f>
        <v>80241.359999999986</v>
      </c>
      <c r="AO1144" s="14">
        <f>IF(tbl_LoanData[[#This Row],[Application Status]]="Approved",1,0)</f>
        <v>1</v>
      </c>
      <c r="AP1144" s="22" t="str">
        <f t="shared" ca="1" si="52"/>
        <v/>
      </c>
      <c r="AQ1144" s="22" t="str">
        <f t="shared" ca="1" si="53"/>
        <v/>
      </c>
    </row>
    <row r="1145" spans="1:43" ht="14.4" customHeight="1" x14ac:dyDescent="0.3">
      <c r="A1145" s="2" t="s">
        <v>10891</v>
      </c>
      <c r="B1145" s="2" t="s">
        <v>10892</v>
      </c>
      <c r="C1145" s="2" t="s">
        <v>599</v>
      </c>
      <c r="D1145" s="2" t="s">
        <v>82</v>
      </c>
      <c r="E1145" s="2" t="s">
        <v>406</v>
      </c>
      <c r="F1145" s="2">
        <v>34</v>
      </c>
      <c r="G1145" s="2" t="s">
        <v>83</v>
      </c>
      <c r="H1145" s="2" t="s">
        <v>233</v>
      </c>
      <c r="I1145" s="2" t="s">
        <v>46</v>
      </c>
      <c r="J1145" s="3">
        <v>45136</v>
      </c>
      <c r="K1145" s="3">
        <v>45148</v>
      </c>
      <c r="L1145" s="2" t="s">
        <v>40</v>
      </c>
      <c r="M1145" s="2" t="s">
        <v>94</v>
      </c>
      <c r="N1145" s="2" t="s">
        <v>4</v>
      </c>
      <c r="O1145" s="4">
        <v>1377000</v>
      </c>
      <c r="P1145" s="4">
        <v>231400</v>
      </c>
      <c r="Q1145" s="4">
        <v>1145600</v>
      </c>
      <c r="R1145" s="2">
        <v>36</v>
      </c>
      <c r="S1145" s="5">
        <v>5.93</v>
      </c>
      <c r="T1145" s="4">
        <v>37483.4</v>
      </c>
      <c r="U1145" s="2" t="s">
        <v>73</v>
      </c>
      <c r="V1145" s="2" t="s">
        <v>33</v>
      </c>
      <c r="W1145" s="4">
        <v>1349402.24</v>
      </c>
      <c r="X1145" s="4">
        <v>0</v>
      </c>
      <c r="Y1145" s="4">
        <v>1349402.24</v>
      </c>
      <c r="Z1145" s="2">
        <v>0</v>
      </c>
      <c r="AA1145" s="2" t="s">
        <v>56</v>
      </c>
      <c r="AB1145" s="2" t="s">
        <v>15732</v>
      </c>
      <c r="AC1145" s="2" t="s">
        <v>121</v>
      </c>
      <c r="AD1145" s="2" t="s">
        <v>76</v>
      </c>
      <c r="AE1145" s="5">
        <v>83.2</v>
      </c>
      <c r="AF1145" s="2">
        <v>0</v>
      </c>
      <c r="AG1145" s="2" t="s">
        <v>77</v>
      </c>
      <c r="AH1145" s="2">
        <v>12</v>
      </c>
      <c r="AI1145" s="6" t="str">
        <f t="shared" si="51"/>
        <v>25-34</v>
      </c>
      <c r="AJ1145" s="11">
        <f>YEAR(tbl_LoanData[[#This Row],[Application Date]])</f>
        <v>2023</v>
      </c>
      <c r="AK1145" s="11" t="str">
        <f>TEXT(tbl_LoanData[[#This Row],[Application Date]],"MMMM")</f>
        <v>July</v>
      </c>
      <c r="AL1145" s="12">
        <f>DATE(YEAR(tbl_LoanData[[#This Row],[Application Date]]),MONTH(tbl_LoanData[[#This Row],[Application Date]]),1)</f>
        <v>45108</v>
      </c>
      <c r="AM1145" s="14">
        <f ca="1">IF(AND(tbl_LoanData[[#This Row],[Application Date]]&gt;=EOMONTH(TODAY(),-1)+1,tbl_LoanData[[#This Row],[Application Date]]&lt;=TODAY()),tbl_LoanData[[#This Row],[Loan Amount]],0)</f>
        <v>0</v>
      </c>
      <c r="AN1145" s="14">
        <f>tbl_LoanData[[#This Row],[Amount Paid]]-(Q1145-X1145)</f>
        <v>203802.23999999999</v>
      </c>
      <c r="AO1145" s="14">
        <f>IF(tbl_LoanData[[#This Row],[Application Status]]="Approved",1,0)</f>
        <v>1</v>
      </c>
      <c r="AP1145" s="22" t="str">
        <f t="shared" ca="1" si="52"/>
        <v/>
      </c>
      <c r="AQ1145" s="22" t="str">
        <f t="shared" ca="1" si="53"/>
        <v/>
      </c>
    </row>
    <row r="1146" spans="1:43" ht="14.4" customHeight="1" x14ac:dyDescent="0.3">
      <c r="A1146" s="2" t="s">
        <v>10965</v>
      </c>
      <c r="B1146" s="2" t="s">
        <v>10966</v>
      </c>
      <c r="C1146" s="2" t="s">
        <v>277</v>
      </c>
      <c r="D1146" s="2" t="s">
        <v>101</v>
      </c>
      <c r="E1146" s="2" t="s">
        <v>134</v>
      </c>
      <c r="F1146" s="2">
        <v>63</v>
      </c>
      <c r="G1146" s="2" t="s">
        <v>83</v>
      </c>
      <c r="H1146" s="2" t="s">
        <v>313</v>
      </c>
      <c r="I1146" s="2" t="s">
        <v>44</v>
      </c>
      <c r="J1146" s="3">
        <v>45119</v>
      </c>
      <c r="K1146" s="3">
        <v>45129</v>
      </c>
      <c r="L1146" s="2" t="s">
        <v>40</v>
      </c>
      <c r="M1146" s="2" t="s">
        <v>71</v>
      </c>
      <c r="N1146" s="2" t="s">
        <v>137</v>
      </c>
      <c r="O1146" s="4">
        <v>1021000</v>
      </c>
      <c r="P1146" s="4">
        <v>306300</v>
      </c>
      <c r="Q1146" s="4">
        <v>714700</v>
      </c>
      <c r="R1146" s="2">
        <v>36</v>
      </c>
      <c r="S1146" s="5">
        <v>9.2799999999999994</v>
      </c>
      <c r="T1146" s="4">
        <v>25379.79</v>
      </c>
      <c r="U1146" s="2" t="s">
        <v>73</v>
      </c>
      <c r="V1146" s="2" t="s">
        <v>33</v>
      </c>
      <c r="W1146" s="4">
        <v>913672.48</v>
      </c>
      <c r="X1146" s="4">
        <v>0</v>
      </c>
      <c r="Y1146" s="4">
        <v>913672.48</v>
      </c>
      <c r="Z1146" s="2">
        <v>0</v>
      </c>
      <c r="AA1146" s="2" t="s">
        <v>56</v>
      </c>
      <c r="AB1146" s="2" t="s">
        <v>15732</v>
      </c>
      <c r="AC1146" s="2" t="s">
        <v>121</v>
      </c>
      <c r="AD1146" s="2" t="s">
        <v>76</v>
      </c>
      <c r="AE1146" s="5">
        <v>70</v>
      </c>
      <c r="AF1146" s="2">
        <v>0</v>
      </c>
      <c r="AG1146" s="2" t="s">
        <v>77</v>
      </c>
      <c r="AH1146" s="2">
        <v>10</v>
      </c>
      <c r="AI1146" s="6" t="str">
        <f t="shared" si="51"/>
        <v>55-64</v>
      </c>
      <c r="AJ1146" s="11">
        <f>YEAR(tbl_LoanData[[#This Row],[Application Date]])</f>
        <v>2023</v>
      </c>
      <c r="AK1146" s="11" t="str">
        <f>TEXT(tbl_LoanData[[#This Row],[Application Date]],"MMMM")</f>
        <v>July</v>
      </c>
      <c r="AL1146" s="12">
        <f>DATE(YEAR(tbl_LoanData[[#This Row],[Application Date]]),MONTH(tbl_LoanData[[#This Row],[Application Date]]),1)</f>
        <v>45108</v>
      </c>
      <c r="AM1146" s="14">
        <f ca="1">IF(AND(tbl_LoanData[[#This Row],[Application Date]]&gt;=EOMONTH(TODAY(),-1)+1,tbl_LoanData[[#This Row],[Application Date]]&lt;=TODAY()),tbl_LoanData[[#This Row],[Loan Amount]],0)</f>
        <v>0</v>
      </c>
      <c r="AN1146" s="14">
        <f>tbl_LoanData[[#This Row],[Amount Paid]]-(Q1146-X1146)</f>
        <v>198972.47999999998</v>
      </c>
      <c r="AO1146" s="14">
        <f>IF(tbl_LoanData[[#This Row],[Application Status]]="Approved",1,0)</f>
        <v>1</v>
      </c>
      <c r="AP1146" s="22" t="str">
        <f t="shared" ca="1" si="52"/>
        <v/>
      </c>
      <c r="AQ1146" s="22" t="str">
        <f t="shared" ca="1" si="53"/>
        <v/>
      </c>
    </row>
    <row r="1147" spans="1:43" ht="14.4" customHeight="1" x14ac:dyDescent="0.3">
      <c r="A1147" s="2" t="s">
        <v>10997</v>
      </c>
      <c r="B1147" s="2" t="s">
        <v>10998</v>
      </c>
      <c r="C1147" s="2" t="s">
        <v>243</v>
      </c>
      <c r="D1147" s="2" t="s">
        <v>204</v>
      </c>
      <c r="E1147" s="2" t="s">
        <v>183</v>
      </c>
      <c r="F1147" s="2">
        <v>40</v>
      </c>
      <c r="G1147" s="2" t="s">
        <v>83</v>
      </c>
      <c r="H1147" s="2" t="s">
        <v>466</v>
      </c>
      <c r="I1147" s="2" t="s">
        <v>43</v>
      </c>
      <c r="J1147" s="3">
        <v>45114</v>
      </c>
      <c r="K1147" s="3">
        <v>45130</v>
      </c>
      <c r="L1147" s="2" t="s">
        <v>39</v>
      </c>
      <c r="M1147" s="2" t="s">
        <v>85</v>
      </c>
      <c r="N1147" s="2" t="s">
        <v>373</v>
      </c>
      <c r="O1147" s="4">
        <v>2231000</v>
      </c>
      <c r="P1147" s="4">
        <v>248300</v>
      </c>
      <c r="Q1147" s="4">
        <v>1982700</v>
      </c>
      <c r="R1147" s="2">
        <v>24</v>
      </c>
      <c r="S1147" s="5">
        <v>11.54</v>
      </c>
      <c r="T1147" s="4">
        <v>101679.47</v>
      </c>
      <c r="U1147" s="2" t="s">
        <v>73</v>
      </c>
      <c r="V1147" s="2" t="s">
        <v>33</v>
      </c>
      <c r="W1147" s="4">
        <v>2440307.16</v>
      </c>
      <c r="X1147" s="4">
        <v>0</v>
      </c>
      <c r="Y1147" s="4">
        <v>2440307.16</v>
      </c>
      <c r="Z1147" s="2">
        <v>0</v>
      </c>
      <c r="AA1147" s="2" t="s">
        <v>56</v>
      </c>
      <c r="AB1147" s="2" t="s">
        <v>15731</v>
      </c>
      <c r="AC1147" s="2" t="s">
        <v>146</v>
      </c>
      <c r="AD1147" s="2" t="s">
        <v>76</v>
      </c>
      <c r="AE1147" s="5">
        <v>88.87</v>
      </c>
      <c r="AF1147" s="2">
        <v>0</v>
      </c>
      <c r="AG1147" s="2" t="s">
        <v>77</v>
      </c>
      <c r="AH1147" s="2">
        <v>16</v>
      </c>
      <c r="AI1147" s="6" t="str">
        <f t="shared" si="51"/>
        <v>35-44</v>
      </c>
      <c r="AJ1147" s="11">
        <f>YEAR(tbl_LoanData[[#This Row],[Application Date]])</f>
        <v>2023</v>
      </c>
      <c r="AK1147" s="11" t="str">
        <f>TEXT(tbl_LoanData[[#This Row],[Application Date]],"MMMM")</f>
        <v>July</v>
      </c>
      <c r="AL1147" s="12">
        <f>DATE(YEAR(tbl_LoanData[[#This Row],[Application Date]]),MONTH(tbl_LoanData[[#This Row],[Application Date]]),1)</f>
        <v>45108</v>
      </c>
      <c r="AM1147" s="14">
        <f ca="1">IF(AND(tbl_LoanData[[#This Row],[Application Date]]&gt;=EOMONTH(TODAY(),-1)+1,tbl_LoanData[[#This Row],[Application Date]]&lt;=TODAY()),tbl_LoanData[[#This Row],[Loan Amount]],0)</f>
        <v>0</v>
      </c>
      <c r="AN1147" s="14">
        <f>tbl_LoanData[[#This Row],[Amount Paid]]-(Q1147-X1147)</f>
        <v>457607.16000000015</v>
      </c>
      <c r="AO1147" s="14">
        <f>IF(tbl_LoanData[[#This Row],[Application Status]]="Approved",1,0)</f>
        <v>1</v>
      </c>
      <c r="AP1147" s="22" t="str">
        <f t="shared" ca="1" si="52"/>
        <v/>
      </c>
      <c r="AQ1147" s="22" t="str">
        <f t="shared" ca="1" si="53"/>
        <v/>
      </c>
    </row>
    <row r="1148" spans="1:43" x14ac:dyDescent="0.3">
      <c r="A1148" s="2" t="s">
        <v>11227</v>
      </c>
      <c r="B1148" s="2" t="s">
        <v>11228</v>
      </c>
      <c r="C1148" s="2" t="s">
        <v>397</v>
      </c>
      <c r="D1148" s="2" t="s">
        <v>134</v>
      </c>
      <c r="E1148" s="2" t="s">
        <v>101</v>
      </c>
      <c r="F1148" s="2">
        <v>48</v>
      </c>
      <c r="G1148" s="2" t="s">
        <v>83</v>
      </c>
      <c r="H1148" s="2" t="s">
        <v>191</v>
      </c>
      <c r="I1148" s="2" t="s">
        <v>51</v>
      </c>
      <c r="J1148" s="3">
        <v>45131</v>
      </c>
      <c r="K1148" s="3">
        <v>45135</v>
      </c>
      <c r="L1148" s="2" t="s">
        <v>40</v>
      </c>
      <c r="M1148" s="2" t="s">
        <v>111</v>
      </c>
      <c r="N1148" s="2" t="s">
        <v>120</v>
      </c>
      <c r="O1148" s="4">
        <v>1453000</v>
      </c>
      <c r="P1148" s="4">
        <v>285300</v>
      </c>
      <c r="Q1148" s="4">
        <v>1167700</v>
      </c>
      <c r="R1148" s="2">
        <v>36</v>
      </c>
      <c r="S1148" s="5">
        <v>13.57</v>
      </c>
      <c r="T1148" s="4">
        <v>45640.85</v>
      </c>
      <c r="U1148" s="2" t="s">
        <v>73</v>
      </c>
      <c r="V1148" s="2" t="s">
        <v>34</v>
      </c>
      <c r="W1148" s="4">
        <v>1597429.75</v>
      </c>
      <c r="X1148" s="4">
        <v>45640.92</v>
      </c>
      <c r="Y1148" s="4">
        <v>1643070.67</v>
      </c>
      <c r="Z1148" s="2">
        <v>28</v>
      </c>
      <c r="AA1148" s="2" t="s">
        <v>57</v>
      </c>
      <c r="AB1148" s="2" t="s">
        <v>15735</v>
      </c>
      <c r="AC1148" s="2" t="s">
        <v>87</v>
      </c>
      <c r="AD1148" s="2" t="s">
        <v>76</v>
      </c>
      <c r="AE1148" s="5">
        <v>80.36</v>
      </c>
      <c r="AF1148" s="2">
        <v>1</v>
      </c>
      <c r="AG1148" s="2" t="s">
        <v>77</v>
      </c>
      <c r="AH1148" s="2">
        <v>4</v>
      </c>
      <c r="AI1148" s="6" t="str">
        <f t="shared" si="51"/>
        <v>45-54</v>
      </c>
      <c r="AJ1148" s="11">
        <f>YEAR(tbl_LoanData[[#This Row],[Application Date]])</f>
        <v>2023</v>
      </c>
      <c r="AK1148" s="11" t="str">
        <f>TEXT(tbl_LoanData[[#This Row],[Application Date]],"MMMM")</f>
        <v>July</v>
      </c>
      <c r="AL1148" s="12">
        <f>DATE(YEAR(tbl_LoanData[[#This Row],[Application Date]]),MONTH(tbl_LoanData[[#This Row],[Application Date]]),1)</f>
        <v>45108</v>
      </c>
      <c r="AM1148" s="14">
        <f ca="1">IF(AND(tbl_LoanData[[#This Row],[Application Date]]&gt;=EOMONTH(TODAY(),-1)+1,tbl_LoanData[[#This Row],[Application Date]]&lt;=TODAY()),tbl_LoanData[[#This Row],[Loan Amount]],0)</f>
        <v>0</v>
      </c>
      <c r="AN1148" s="14">
        <f>tbl_LoanData[[#This Row],[Amount Paid]]-(Q1148-X1148)</f>
        <v>475370.66999999993</v>
      </c>
      <c r="AO1148" s="14">
        <f>IF(tbl_LoanData[[#This Row],[Application Status]]="Approved",1,0)</f>
        <v>1</v>
      </c>
      <c r="AP1148" s="22" t="str">
        <f t="shared" ca="1" si="52"/>
        <v/>
      </c>
      <c r="AQ1148" s="22" t="str">
        <f t="shared" ca="1" si="53"/>
        <v/>
      </c>
    </row>
    <row r="1149" spans="1:43" ht="14.4" customHeight="1" x14ac:dyDescent="0.3">
      <c r="A1149" s="2" t="s">
        <v>11257</v>
      </c>
      <c r="B1149" s="2" t="s">
        <v>11258</v>
      </c>
      <c r="C1149" s="2" t="s">
        <v>546</v>
      </c>
      <c r="D1149" s="2" t="s">
        <v>254</v>
      </c>
      <c r="E1149" s="2" t="s">
        <v>189</v>
      </c>
      <c r="F1149" s="2">
        <v>50</v>
      </c>
      <c r="G1149" s="2" t="s">
        <v>83</v>
      </c>
      <c r="H1149" s="2" t="s">
        <v>172</v>
      </c>
      <c r="I1149" s="2" t="s">
        <v>45</v>
      </c>
      <c r="J1149" s="3">
        <v>45120</v>
      </c>
      <c r="K1149" s="3"/>
      <c r="L1149" s="2" t="s">
        <v>40</v>
      </c>
      <c r="M1149" s="2" t="s">
        <v>111</v>
      </c>
      <c r="N1149" s="2" t="s">
        <v>120</v>
      </c>
      <c r="O1149" s="4">
        <v>918000</v>
      </c>
      <c r="P1149" s="4">
        <v>356900</v>
      </c>
      <c r="Q1149" s="4">
        <v>561100</v>
      </c>
      <c r="R1149" s="2">
        <v>60</v>
      </c>
      <c r="S1149" s="5">
        <v>12.17</v>
      </c>
      <c r="T1149" s="4">
        <v>15042.16</v>
      </c>
      <c r="U1149" s="2" t="s">
        <v>96</v>
      </c>
      <c r="V1149" s="2" t="s">
        <v>97</v>
      </c>
      <c r="W1149" s="4">
        <v>0</v>
      </c>
      <c r="X1149" s="4">
        <v>0</v>
      </c>
      <c r="Y1149" s="4">
        <v>902529.35</v>
      </c>
      <c r="Z1149" s="2">
        <v>0</v>
      </c>
      <c r="AA1149" s="2" t="s">
        <v>97</v>
      </c>
      <c r="AB1149" s="2" t="s">
        <v>15733</v>
      </c>
      <c r="AC1149" s="2" t="s">
        <v>121</v>
      </c>
      <c r="AD1149" s="2" t="s">
        <v>76</v>
      </c>
      <c r="AE1149" s="5">
        <v>61.12</v>
      </c>
      <c r="AF1149" s="2">
        <v>0</v>
      </c>
      <c r="AG1149" s="2" t="s">
        <v>97</v>
      </c>
      <c r="AH1149" s="2"/>
      <c r="AI1149" s="6" t="str">
        <f t="shared" si="51"/>
        <v>45-54</v>
      </c>
      <c r="AJ1149" s="11">
        <f>YEAR(tbl_LoanData[[#This Row],[Application Date]])</f>
        <v>2023</v>
      </c>
      <c r="AK1149" s="11" t="str">
        <f>TEXT(tbl_LoanData[[#This Row],[Application Date]],"MMMM")</f>
        <v>July</v>
      </c>
      <c r="AL1149" s="12">
        <f>DATE(YEAR(tbl_LoanData[[#This Row],[Application Date]]),MONTH(tbl_LoanData[[#This Row],[Application Date]]),1)</f>
        <v>45108</v>
      </c>
      <c r="AM1149" s="14">
        <f ca="1">IF(AND(tbl_LoanData[[#This Row],[Application Date]]&gt;=EOMONTH(TODAY(),-1)+1,tbl_LoanData[[#This Row],[Application Date]]&lt;=TODAY()),tbl_LoanData[[#This Row],[Loan Amount]],0)</f>
        <v>0</v>
      </c>
      <c r="AN1149" s="14">
        <f>tbl_LoanData[[#This Row],[Amount Paid]]-(Q1149-X1149)</f>
        <v>-561100</v>
      </c>
      <c r="AO1149" s="14">
        <f>IF(tbl_LoanData[[#This Row],[Application Status]]="Approved",1,0)</f>
        <v>0</v>
      </c>
      <c r="AP1149" s="22" t="str">
        <f t="shared" ca="1" si="52"/>
        <v/>
      </c>
      <c r="AQ1149" s="22" t="str">
        <f t="shared" ca="1" si="53"/>
        <v/>
      </c>
    </row>
    <row r="1150" spans="1:43" x14ac:dyDescent="0.3">
      <c r="A1150" s="2" t="s">
        <v>11377</v>
      </c>
      <c r="B1150" s="2" t="s">
        <v>11378</v>
      </c>
      <c r="C1150" s="2" t="s">
        <v>368</v>
      </c>
      <c r="D1150" s="2" t="s">
        <v>67</v>
      </c>
      <c r="E1150" s="2" t="s">
        <v>232</v>
      </c>
      <c r="F1150" s="2">
        <v>22</v>
      </c>
      <c r="G1150" s="2" t="s">
        <v>83</v>
      </c>
      <c r="H1150" s="2" t="s">
        <v>119</v>
      </c>
      <c r="I1150" s="2" t="s">
        <v>43</v>
      </c>
      <c r="J1150" s="3">
        <v>45119</v>
      </c>
      <c r="K1150" s="3">
        <v>45133</v>
      </c>
      <c r="L1150" s="2" t="s">
        <v>40</v>
      </c>
      <c r="M1150" s="2" t="s">
        <v>85</v>
      </c>
      <c r="N1150" s="2" t="s">
        <v>86</v>
      </c>
      <c r="O1150" s="4">
        <v>1457000</v>
      </c>
      <c r="P1150" s="4">
        <v>509300</v>
      </c>
      <c r="Q1150" s="4">
        <v>947700</v>
      </c>
      <c r="R1150" s="2">
        <v>36</v>
      </c>
      <c r="S1150" s="5">
        <v>7.4</v>
      </c>
      <c r="T1150" s="4">
        <v>32169.15</v>
      </c>
      <c r="U1150" s="2" t="s">
        <v>73</v>
      </c>
      <c r="V1150" s="2" t="s">
        <v>34</v>
      </c>
      <c r="W1150" s="4">
        <v>997243.65</v>
      </c>
      <c r="X1150" s="4">
        <v>160845.75</v>
      </c>
      <c r="Y1150" s="4">
        <v>1158089.3999999999</v>
      </c>
      <c r="Z1150" s="2">
        <v>145</v>
      </c>
      <c r="AA1150" s="2" t="s">
        <v>60</v>
      </c>
      <c r="AB1150" s="2" t="s">
        <v>15730</v>
      </c>
      <c r="AC1150" s="2" t="s">
        <v>332</v>
      </c>
      <c r="AD1150" s="2" t="s">
        <v>76</v>
      </c>
      <c r="AE1150" s="5">
        <v>65.040000000000006</v>
      </c>
      <c r="AF1150" s="2">
        <v>5</v>
      </c>
      <c r="AG1150" s="2" t="s">
        <v>130</v>
      </c>
      <c r="AH1150" s="2">
        <v>14</v>
      </c>
      <c r="AI1150" s="6" t="str">
        <f t="shared" si="51"/>
        <v>18-24</v>
      </c>
      <c r="AJ1150" s="11">
        <f>YEAR(tbl_LoanData[[#This Row],[Application Date]])</f>
        <v>2023</v>
      </c>
      <c r="AK1150" s="11" t="str">
        <f>TEXT(tbl_LoanData[[#This Row],[Application Date]],"MMMM")</f>
        <v>July</v>
      </c>
      <c r="AL1150" s="12">
        <f>DATE(YEAR(tbl_LoanData[[#This Row],[Application Date]]),MONTH(tbl_LoanData[[#This Row],[Application Date]]),1)</f>
        <v>45108</v>
      </c>
      <c r="AM1150" s="14">
        <f ca="1">IF(AND(tbl_LoanData[[#This Row],[Application Date]]&gt;=EOMONTH(TODAY(),-1)+1,tbl_LoanData[[#This Row],[Application Date]]&lt;=TODAY()),tbl_LoanData[[#This Row],[Loan Amount]],0)</f>
        <v>0</v>
      </c>
      <c r="AN1150" s="14">
        <f>tbl_LoanData[[#This Row],[Amount Paid]]-(Q1150-X1150)</f>
        <v>210389.40000000002</v>
      </c>
      <c r="AO1150" s="14">
        <f>IF(tbl_LoanData[[#This Row],[Application Status]]="Approved",1,0)</f>
        <v>1</v>
      </c>
      <c r="AP1150" s="22" t="str">
        <f t="shared" ca="1" si="52"/>
        <v/>
      </c>
      <c r="AQ1150" s="22" t="str">
        <f t="shared" ca="1" si="53"/>
        <v/>
      </c>
    </row>
    <row r="1151" spans="1:43" ht="14.4" customHeight="1" x14ac:dyDescent="0.3">
      <c r="A1151" s="2" t="s">
        <v>11443</v>
      </c>
      <c r="B1151" s="2" t="s">
        <v>11444</v>
      </c>
      <c r="C1151" s="2" t="s">
        <v>231</v>
      </c>
      <c r="D1151" s="2" t="s">
        <v>209</v>
      </c>
      <c r="E1151" s="2" t="s">
        <v>91</v>
      </c>
      <c r="F1151" s="2">
        <v>55</v>
      </c>
      <c r="G1151" s="2" t="s">
        <v>83</v>
      </c>
      <c r="H1151" s="2" t="s">
        <v>250</v>
      </c>
      <c r="I1151" s="2" t="s">
        <v>52</v>
      </c>
      <c r="J1151" s="3">
        <v>45134</v>
      </c>
      <c r="K1151" s="3">
        <v>45152</v>
      </c>
      <c r="L1151" s="2" t="s">
        <v>37</v>
      </c>
      <c r="M1151" s="2" t="s">
        <v>104</v>
      </c>
      <c r="N1151" s="2" t="s">
        <v>192</v>
      </c>
      <c r="O1151" s="4">
        <v>119000</v>
      </c>
      <c r="P1151" s="4">
        <v>33400</v>
      </c>
      <c r="Q1151" s="4">
        <v>85600</v>
      </c>
      <c r="R1151" s="2">
        <v>36</v>
      </c>
      <c r="S1151" s="5">
        <v>9.18</v>
      </c>
      <c r="T1151" s="4">
        <v>3032.62</v>
      </c>
      <c r="U1151" s="2" t="s">
        <v>73</v>
      </c>
      <c r="V1151" s="2" t="s">
        <v>34</v>
      </c>
      <c r="W1151" s="4">
        <v>103109.08</v>
      </c>
      <c r="X1151" s="4">
        <v>6065.16</v>
      </c>
      <c r="Y1151" s="4">
        <v>109174.24</v>
      </c>
      <c r="Z1151" s="2">
        <v>64</v>
      </c>
      <c r="AA1151" s="2" t="s">
        <v>59</v>
      </c>
      <c r="AB1151" s="2" t="s">
        <v>15728</v>
      </c>
      <c r="AC1151" s="2" t="s">
        <v>146</v>
      </c>
      <c r="AD1151" s="2" t="s">
        <v>76</v>
      </c>
      <c r="AE1151" s="5">
        <v>71.930000000000007</v>
      </c>
      <c r="AF1151" s="2">
        <v>2</v>
      </c>
      <c r="AG1151" s="2" t="s">
        <v>130</v>
      </c>
      <c r="AH1151" s="2">
        <v>18</v>
      </c>
      <c r="AI1151" s="6" t="str">
        <f t="shared" si="51"/>
        <v>55-64</v>
      </c>
      <c r="AJ1151" s="11">
        <f>YEAR(tbl_LoanData[[#This Row],[Application Date]])</f>
        <v>2023</v>
      </c>
      <c r="AK1151" s="11" t="str">
        <f>TEXT(tbl_LoanData[[#This Row],[Application Date]],"MMMM")</f>
        <v>July</v>
      </c>
      <c r="AL1151" s="12">
        <f>DATE(YEAR(tbl_LoanData[[#This Row],[Application Date]]),MONTH(tbl_LoanData[[#This Row],[Application Date]]),1)</f>
        <v>45108</v>
      </c>
      <c r="AM1151" s="14">
        <f ca="1">IF(AND(tbl_LoanData[[#This Row],[Application Date]]&gt;=EOMONTH(TODAY(),-1)+1,tbl_LoanData[[#This Row],[Application Date]]&lt;=TODAY()),tbl_LoanData[[#This Row],[Loan Amount]],0)</f>
        <v>0</v>
      </c>
      <c r="AN1151" s="14">
        <f>tbl_LoanData[[#This Row],[Amount Paid]]-(Q1151-X1151)</f>
        <v>23574.240000000005</v>
      </c>
      <c r="AO1151" s="14">
        <f>IF(tbl_LoanData[[#This Row],[Application Status]]="Approved",1,0)</f>
        <v>1</v>
      </c>
      <c r="AP1151" s="22" t="str">
        <f t="shared" ca="1" si="52"/>
        <v/>
      </c>
      <c r="AQ1151" s="22" t="str">
        <f t="shared" ca="1" si="53"/>
        <v/>
      </c>
    </row>
    <row r="1152" spans="1:43" x14ac:dyDescent="0.3">
      <c r="A1152" s="2" t="s">
        <v>11497</v>
      </c>
      <c r="B1152" s="2" t="s">
        <v>11498</v>
      </c>
      <c r="C1152" s="2" t="s">
        <v>223</v>
      </c>
      <c r="D1152" s="2" t="s">
        <v>209</v>
      </c>
      <c r="E1152" s="2" t="s">
        <v>540</v>
      </c>
      <c r="F1152" s="2">
        <v>51</v>
      </c>
      <c r="G1152" s="2" t="s">
        <v>69</v>
      </c>
      <c r="H1152" s="2" t="s">
        <v>228</v>
      </c>
      <c r="I1152" s="2" t="s">
        <v>43</v>
      </c>
      <c r="J1152" s="3">
        <v>45116</v>
      </c>
      <c r="K1152" s="3">
        <v>45127</v>
      </c>
      <c r="L1152" s="2" t="s">
        <v>36</v>
      </c>
      <c r="M1152" s="2" t="s">
        <v>94</v>
      </c>
      <c r="N1152" s="2" t="s">
        <v>212</v>
      </c>
      <c r="O1152" s="4">
        <v>1677000</v>
      </c>
      <c r="P1152" s="4">
        <v>595300</v>
      </c>
      <c r="Q1152" s="4">
        <v>1081700</v>
      </c>
      <c r="R1152" s="2">
        <v>36</v>
      </c>
      <c r="S1152" s="5">
        <v>6.55</v>
      </c>
      <c r="T1152" s="4">
        <v>35951.5</v>
      </c>
      <c r="U1152" s="2" t="s">
        <v>73</v>
      </c>
      <c r="V1152" s="2" t="s">
        <v>33</v>
      </c>
      <c r="W1152" s="4">
        <v>1294254.05</v>
      </c>
      <c r="X1152" s="4">
        <v>0</v>
      </c>
      <c r="Y1152" s="4">
        <v>1294254.05</v>
      </c>
      <c r="Z1152" s="2">
        <v>0</v>
      </c>
      <c r="AA1152" s="2" t="s">
        <v>56</v>
      </c>
      <c r="AB1152" s="2" t="s">
        <v>15729</v>
      </c>
      <c r="AC1152" s="2" t="s">
        <v>75</v>
      </c>
      <c r="AD1152" s="2" t="s">
        <v>76</v>
      </c>
      <c r="AE1152" s="5">
        <v>64.5</v>
      </c>
      <c r="AF1152" s="2">
        <v>0</v>
      </c>
      <c r="AG1152" s="2" t="s">
        <v>77</v>
      </c>
      <c r="AH1152" s="2">
        <v>11</v>
      </c>
      <c r="AI1152" s="6" t="str">
        <f t="shared" si="51"/>
        <v>45-54</v>
      </c>
      <c r="AJ1152" s="11">
        <f>YEAR(tbl_LoanData[[#This Row],[Application Date]])</f>
        <v>2023</v>
      </c>
      <c r="AK1152" s="11" t="str">
        <f>TEXT(tbl_LoanData[[#This Row],[Application Date]],"MMMM")</f>
        <v>July</v>
      </c>
      <c r="AL1152" s="12">
        <f>DATE(YEAR(tbl_LoanData[[#This Row],[Application Date]]),MONTH(tbl_LoanData[[#This Row],[Application Date]]),1)</f>
        <v>45108</v>
      </c>
      <c r="AM1152" s="14">
        <f ca="1">IF(AND(tbl_LoanData[[#This Row],[Application Date]]&gt;=EOMONTH(TODAY(),-1)+1,tbl_LoanData[[#This Row],[Application Date]]&lt;=TODAY()),tbl_LoanData[[#This Row],[Loan Amount]],0)</f>
        <v>0</v>
      </c>
      <c r="AN1152" s="14">
        <f>tbl_LoanData[[#This Row],[Amount Paid]]-(Q1152-X1152)</f>
        <v>212554.05000000005</v>
      </c>
      <c r="AO1152" s="14">
        <f>IF(tbl_LoanData[[#This Row],[Application Status]]="Approved",1,0)</f>
        <v>1</v>
      </c>
      <c r="AP1152" s="22" t="str">
        <f t="shared" ca="1" si="52"/>
        <v/>
      </c>
      <c r="AQ1152" s="22" t="str">
        <f t="shared" ca="1" si="53"/>
        <v/>
      </c>
    </row>
    <row r="1153" spans="1:43" x14ac:dyDescent="0.3">
      <c r="A1153" s="2" t="s">
        <v>11503</v>
      </c>
      <c r="B1153" s="2" t="s">
        <v>11504</v>
      </c>
      <c r="C1153" s="2" t="s">
        <v>304</v>
      </c>
      <c r="D1153" s="2" t="s">
        <v>118</v>
      </c>
      <c r="E1153" s="2" t="s">
        <v>182</v>
      </c>
      <c r="F1153" s="2">
        <v>24</v>
      </c>
      <c r="G1153" s="2" t="s">
        <v>83</v>
      </c>
      <c r="H1153" s="2" t="s">
        <v>265</v>
      </c>
      <c r="I1153" s="2" t="s">
        <v>44</v>
      </c>
      <c r="J1153" s="3">
        <v>45134</v>
      </c>
      <c r="K1153" s="3">
        <v>45141</v>
      </c>
      <c r="L1153" s="2" t="s">
        <v>37</v>
      </c>
      <c r="M1153" s="2" t="s">
        <v>260</v>
      </c>
      <c r="N1153" s="2" t="s">
        <v>261</v>
      </c>
      <c r="O1153" s="4">
        <v>72000</v>
      </c>
      <c r="P1153" s="4">
        <v>14500</v>
      </c>
      <c r="Q1153" s="4">
        <v>57500</v>
      </c>
      <c r="R1153" s="2">
        <v>60</v>
      </c>
      <c r="S1153" s="5">
        <v>5.27</v>
      </c>
      <c r="T1153" s="4">
        <v>1210.8499999999999</v>
      </c>
      <c r="U1153" s="2" t="s">
        <v>73</v>
      </c>
      <c r="V1153" s="2" t="s">
        <v>74</v>
      </c>
      <c r="W1153" s="4">
        <v>42379.75</v>
      </c>
      <c r="X1153" s="4">
        <v>30271.5</v>
      </c>
      <c r="Y1153" s="4">
        <v>72651.25</v>
      </c>
      <c r="Z1153" s="2">
        <v>62</v>
      </c>
      <c r="AA1153" s="2" t="s">
        <v>59</v>
      </c>
      <c r="AB1153" s="2" t="s">
        <v>15734</v>
      </c>
      <c r="AC1153" s="2" t="s">
        <v>146</v>
      </c>
      <c r="AD1153" s="2" t="s">
        <v>76</v>
      </c>
      <c r="AE1153" s="5">
        <v>79.86</v>
      </c>
      <c r="AF1153" s="2">
        <v>2</v>
      </c>
      <c r="AG1153" s="2" t="s">
        <v>130</v>
      </c>
      <c r="AH1153" s="2">
        <v>7</v>
      </c>
      <c r="AI1153" s="6" t="str">
        <f t="shared" si="51"/>
        <v>18-24</v>
      </c>
      <c r="AJ1153" s="11">
        <f>YEAR(tbl_LoanData[[#This Row],[Application Date]])</f>
        <v>2023</v>
      </c>
      <c r="AK1153" s="11" t="str">
        <f>TEXT(tbl_LoanData[[#This Row],[Application Date]],"MMMM")</f>
        <v>July</v>
      </c>
      <c r="AL1153" s="12">
        <f>DATE(YEAR(tbl_LoanData[[#This Row],[Application Date]]),MONTH(tbl_LoanData[[#This Row],[Application Date]]),1)</f>
        <v>45108</v>
      </c>
      <c r="AM1153" s="14">
        <f ca="1">IF(AND(tbl_LoanData[[#This Row],[Application Date]]&gt;=EOMONTH(TODAY(),-1)+1,tbl_LoanData[[#This Row],[Application Date]]&lt;=TODAY()),tbl_LoanData[[#This Row],[Loan Amount]],0)</f>
        <v>0</v>
      </c>
      <c r="AN1153" s="14">
        <f>tbl_LoanData[[#This Row],[Amount Paid]]-(Q1153-X1153)</f>
        <v>15151.25</v>
      </c>
      <c r="AO1153" s="14">
        <f>IF(tbl_LoanData[[#This Row],[Application Status]]="Approved",1,0)</f>
        <v>1</v>
      </c>
      <c r="AP1153" s="22" t="str">
        <f t="shared" ca="1" si="52"/>
        <v/>
      </c>
      <c r="AQ1153" s="22" t="str">
        <f t="shared" ca="1" si="53"/>
        <v/>
      </c>
    </row>
    <row r="1154" spans="1:43" x14ac:dyDescent="0.3">
      <c r="A1154" s="2" t="s">
        <v>11553</v>
      </c>
      <c r="B1154" s="2" t="s">
        <v>11554</v>
      </c>
      <c r="C1154" s="2" t="s">
        <v>335</v>
      </c>
      <c r="D1154" s="2" t="s">
        <v>311</v>
      </c>
      <c r="E1154" s="2" t="s">
        <v>102</v>
      </c>
      <c r="F1154" s="2">
        <v>32</v>
      </c>
      <c r="G1154" s="2" t="s">
        <v>83</v>
      </c>
      <c r="H1154" s="2" t="s">
        <v>70</v>
      </c>
      <c r="I1154" s="2" t="s">
        <v>50</v>
      </c>
      <c r="J1154" s="3">
        <v>45113</v>
      </c>
      <c r="K1154" s="3"/>
      <c r="L1154" s="2" t="s">
        <v>39</v>
      </c>
      <c r="M1154" s="2" t="s">
        <v>127</v>
      </c>
      <c r="N1154" s="2" t="s">
        <v>195</v>
      </c>
      <c r="O1154" s="4">
        <v>2477000</v>
      </c>
      <c r="P1154" s="4">
        <v>927300</v>
      </c>
      <c r="Q1154" s="4">
        <v>1549700</v>
      </c>
      <c r="R1154" s="2">
        <v>24</v>
      </c>
      <c r="S1154" s="5">
        <v>8.77</v>
      </c>
      <c r="T1154" s="4">
        <v>75896.56</v>
      </c>
      <c r="U1154" s="2" t="s">
        <v>96</v>
      </c>
      <c r="V1154" s="2" t="s">
        <v>97</v>
      </c>
      <c r="W1154" s="4">
        <v>0</v>
      </c>
      <c r="X1154" s="4">
        <v>0</v>
      </c>
      <c r="Y1154" s="4">
        <v>1821517.38</v>
      </c>
      <c r="Z1154" s="2">
        <v>0</v>
      </c>
      <c r="AA1154" s="2" t="s">
        <v>97</v>
      </c>
      <c r="AB1154" s="2" t="s">
        <v>15734</v>
      </c>
      <c r="AC1154" s="2" t="s">
        <v>360</v>
      </c>
      <c r="AD1154" s="2" t="s">
        <v>76</v>
      </c>
      <c r="AE1154" s="5">
        <v>62.56</v>
      </c>
      <c r="AF1154" s="2">
        <v>0</v>
      </c>
      <c r="AG1154" s="2" t="s">
        <v>97</v>
      </c>
      <c r="AH1154" s="2"/>
      <c r="AI1154" s="6" t="str">
        <f t="shared" ref="AI1154:AI1217" si="54">IF(F1154&lt;25,"18-24",IF(F1154&lt;35,"25-34",IF(F1154&lt;45,"35-44",IF(F1154&lt;55,"45-54",IF(F1154&lt;65,"55-64","65+")))))</f>
        <v>25-34</v>
      </c>
      <c r="AJ1154" s="11">
        <f>YEAR(tbl_LoanData[[#This Row],[Application Date]])</f>
        <v>2023</v>
      </c>
      <c r="AK1154" s="11" t="str">
        <f>TEXT(tbl_LoanData[[#This Row],[Application Date]],"MMMM")</f>
        <v>July</v>
      </c>
      <c r="AL1154" s="12">
        <f>DATE(YEAR(tbl_LoanData[[#This Row],[Application Date]]),MONTH(tbl_LoanData[[#This Row],[Application Date]]),1)</f>
        <v>45108</v>
      </c>
      <c r="AM1154" s="14">
        <f ca="1">IF(AND(tbl_LoanData[[#This Row],[Application Date]]&gt;=EOMONTH(TODAY(),-1)+1,tbl_LoanData[[#This Row],[Application Date]]&lt;=TODAY()),tbl_LoanData[[#This Row],[Loan Amount]],0)</f>
        <v>0</v>
      </c>
      <c r="AN1154" s="14">
        <f>tbl_LoanData[[#This Row],[Amount Paid]]-(Q1154-X1154)</f>
        <v>-1549700</v>
      </c>
      <c r="AO1154" s="14">
        <f>IF(tbl_LoanData[[#This Row],[Application Status]]="Approved",1,0)</f>
        <v>0</v>
      </c>
      <c r="AP1154" s="22" t="str">
        <f t="shared" ref="AP1154:AP1217" ca="1" si="55">IF(AND(J1154&gt;=DATE(YEAR(TODAY()),MONTH(TODAY()),1),J1154&lt;=TODAY()),"Current MTD",IF(AND(J1154&gt;=EOMONTH(TODAY(),-2)+1,J1154&lt;=EOMONTH(TODAY(),-1)),"Previous MTD",""))</f>
        <v/>
      </c>
      <c r="AQ1154" s="22" t="str">
        <f t="shared" ref="AQ1154:AQ1217" ca="1" si="56">IF(AND(J1154&gt;=DATE(YEAR(TODAY()),MONTH(TODAY()),1),J1154&lt;=TODAY()),TEXT(DATE(YEAR(TODAY()),MONTH(TODAY()),1),"mmm d")&amp;"–"&amp;DAY(TODAY()),IF(AND(J1154&gt;=EOMONTH(TODAY(),-2)+1,J1154&lt;=EOMONTH(TODAY(),-1)),""&amp;TEXT(EOMONTH(TODAY(),-2)+1,"mmm d")&amp;"–"&amp;DAY(TODAY()),""))</f>
        <v/>
      </c>
    </row>
    <row r="1155" spans="1:43" ht="14.4" customHeight="1" x14ac:dyDescent="0.3">
      <c r="A1155" s="2" t="s">
        <v>11573</v>
      </c>
      <c r="B1155" s="2" t="s">
        <v>11574</v>
      </c>
      <c r="C1155" s="2" t="s">
        <v>668</v>
      </c>
      <c r="D1155" s="2" t="s">
        <v>82</v>
      </c>
      <c r="E1155" s="2" t="s">
        <v>447</v>
      </c>
      <c r="F1155" s="2">
        <v>64</v>
      </c>
      <c r="G1155" s="2" t="s">
        <v>69</v>
      </c>
      <c r="H1155" s="2" t="s">
        <v>278</v>
      </c>
      <c r="I1155" s="2" t="s">
        <v>45</v>
      </c>
      <c r="J1155" s="3">
        <v>45118</v>
      </c>
      <c r="K1155" s="3">
        <v>45125</v>
      </c>
      <c r="L1155" s="2" t="s">
        <v>40</v>
      </c>
      <c r="M1155" s="2" t="s">
        <v>71</v>
      </c>
      <c r="N1155" s="2" t="s">
        <v>137</v>
      </c>
      <c r="O1155" s="4">
        <v>1410000</v>
      </c>
      <c r="P1155" s="4">
        <v>478100</v>
      </c>
      <c r="Q1155" s="4">
        <v>931900</v>
      </c>
      <c r="R1155" s="2">
        <v>36</v>
      </c>
      <c r="S1155" s="5">
        <v>5.24</v>
      </c>
      <c r="T1155" s="4">
        <v>29955.41</v>
      </c>
      <c r="U1155" s="2" t="s">
        <v>73</v>
      </c>
      <c r="V1155" s="2" t="s">
        <v>33</v>
      </c>
      <c r="W1155" s="4">
        <v>1078394.68</v>
      </c>
      <c r="X1155" s="4">
        <v>0</v>
      </c>
      <c r="Y1155" s="4">
        <v>1078394.68</v>
      </c>
      <c r="Z1155" s="2">
        <v>0</v>
      </c>
      <c r="AA1155" s="2" t="s">
        <v>56</v>
      </c>
      <c r="AB1155" s="2" t="s">
        <v>15730</v>
      </c>
      <c r="AC1155" s="2" t="s">
        <v>87</v>
      </c>
      <c r="AD1155" s="2" t="s">
        <v>76</v>
      </c>
      <c r="AE1155" s="5">
        <v>66.09</v>
      </c>
      <c r="AF1155" s="2">
        <v>0</v>
      </c>
      <c r="AG1155" s="2" t="s">
        <v>77</v>
      </c>
      <c r="AH1155" s="2">
        <v>7</v>
      </c>
      <c r="AI1155" s="6" t="str">
        <f t="shared" si="54"/>
        <v>55-64</v>
      </c>
      <c r="AJ1155" s="11">
        <f>YEAR(tbl_LoanData[[#This Row],[Application Date]])</f>
        <v>2023</v>
      </c>
      <c r="AK1155" s="11" t="str">
        <f>TEXT(tbl_LoanData[[#This Row],[Application Date]],"MMMM")</f>
        <v>July</v>
      </c>
      <c r="AL1155" s="12">
        <f>DATE(YEAR(tbl_LoanData[[#This Row],[Application Date]]),MONTH(tbl_LoanData[[#This Row],[Application Date]]),1)</f>
        <v>45108</v>
      </c>
      <c r="AM1155" s="14">
        <f ca="1">IF(AND(tbl_LoanData[[#This Row],[Application Date]]&gt;=EOMONTH(TODAY(),-1)+1,tbl_LoanData[[#This Row],[Application Date]]&lt;=TODAY()),tbl_LoanData[[#This Row],[Loan Amount]],0)</f>
        <v>0</v>
      </c>
      <c r="AN1155" s="14">
        <f>tbl_LoanData[[#This Row],[Amount Paid]]-(Q1155-X1155)</f>
        <v>146494.67999999993</v>
      </c>
      <c r="AO1155" s="14">
        <f>IF(tbl_LoanData[[#This Row],[Application Status]]="Approved",1,0)</f>
        <v>1</v>
      </c>
      <c r="AP1155" s="22" t="str">
        <f t="shared" ca="1" si="55"/>
        <v/>
      </c>
      <c r="AQ1155" s="22" t="str">
        <f t="shared" ca="1" si="56"/>
        <v/>
      </c>
    </row>
    <row r="1156" spans="1:43" x14ac:dyDescent="0.3">
      <c r="A1156" s="2" t="s">
        <v>11633</v>
      </c>
      <c r="B1156" s="2" t="s">
        <v>11634</v>
      </c>
      <c r="C1156" s="2" t="s">
        <v>220</v>
      </c>
      <c r="D1156" s="2" t="s">
        <v>311</v>
      </c>
      <c r="E1156" s="2" t="s">
        <v>134</v>
      </c>
      <c r="F1156" s="2">
        <v>28</v>
      </c>
      <c r="G1156" s="2" t="s">
        <v>69</v>
      </c>
      <c r="H1156" s="2" t="s">
        <v>237</v>
      </c>
      <c r="I1156" s="2" t="s">
        <v>48</v>
      </c>
      <c r="J1156" s="3">
        <v>45108</v>
      </c>
      <c r="K1156" s="3">
        <v>45121</v>
      </c>
      <c r="L1156" s="2" t="s">
        <v>38</v>
      </c>
      <c r="M1156" s="2" t="s">
        <v>71</v>
      </c>
      <c r="N1156" s="2" t="s">
        <v>589</v>
      </c>
      <c r="O1156" s="4">
        <v>1805000</v>
      </c>
      <c r="P1156" s="4">
        <v>447500</v>
      </c>
      <c r="Q1156" s="4">
        <v>1357500</v>
      </c>
      <c r="R1156" s="2">
        <v>18</v>
      </c>
      <c r="S1156" s="5">
        <v>9.31</v>
      </c>
      <c r="T1156" s="4">
        <v>85948.6</v>
      </c>
      <c r="U1156" s="2" t="s">
        <v>73</v>
      </c>
      <c r="V1156" s="2" t="s">
        <v>33</v>
      </c>
      <c r="W1156" s="4">
        <v>1547074.88</v>
      </c>
      <c r="X1156" s="4">
        <v>0</v>
      </c>
      <c r="Y1156" s="4">
        <v>1547074.88</v>
      </c>
      <c r="Z1156" s="2">
        <v>0</v>
      </c>
      <c r="AA1156" s="2" t="s">
        <v>56</v>
      </c>
      <c r="AB1156" s="2" t="s">
        <v>15730</v>
      </c>
      <c r="AC1156" s="2" t="s">
        <v>213</v>
      </c>
      <c r="AD1156" s="2" t="s">
        <v>76</v>
      </c>
      <c r="AE1156" s="5">
        <v>75.209999999999994</v>
      </c>
      <c r="AF1156" s="2">
        <v>0</v>
      </c>
      <c r="AG1156" s="2" t="s">
        <v>77</v>
      </c>
      <c r="AH1156" s="2">
        <v>13</v>
      </c>
      <c r="AI1156" s="6" t="str">
        <f t="shared" si="54"/>
        <v>25-34</v>
      </c>
      <c r="AJ1156" s="11">
        <f>YEAR(tbl_LoanData[[#This Row],[Application Date]])</f>
        <v>2023</v>
      </c>
      <c r="AK1156" s="11" t="str">
        <f>TEXT(tbl_LoanData[[#This Row],[Application Date]],"MMMM")</f>
        <v>July</v>
      </c>
      <c r="AL1156" s="12">
        <f>DATE(YEAR(tbl_LoanData[[#This Row],[Application Date]]),MONTH(tbl_LoanData[[#This Row],[Application Date]]),1)</f>
        <v>45108</v>
      </c>
      <c r="AM1156" s="14">
        <f ca="1">IF(AND(tbl_LoanData[[#This Row],[Application Date]]&gt;=EOMONTH(TODAY(),-1)+1,tbl_LoanData[[#This Row],[Application Date]]&lt;=TODAY()),tbl_LoanData[[#This Row],[Loan Amount]],0)</f>
        <v>0</v>
      </c>
      <c r="AN1156" s="14">
        <f>tbl_LoanData[[#This Row],[Amount Paid]]-(Q1156-X1156)</f>
        <v>189574.87999999989</v>
      </c>
      <c r="AO1156" s="14">
        <f>IF(tbl_LoanData[[#This Row],[Application Status]]="Approved",1,0)</f>
        <v>1</v>
      </c>
      <c r="AP1156" s="22" t="str">
        <f t="shared" ca="1" si="55"/>
        <v/>
      </c>
      <c r="AQ1156" s="22" t="str">
        <f t="shared" ca="1" si="56"/>
        <v/>
      </c>
    </row>
    <row r="1157" spans="1:43" ht="14.4" customHeight="1" x14ac:dyDescent="0.3">
      <c r="A1157" s="2" t="s">
        <v>11637</v>
      </c>
      <c r="B1157" s="2" t="s">
        <v>11638</v>
      </c>
      <c r="C1157" s="2" t="s">
        <v>435</v>
      </c>
      <c r="D1157" s="2" t="s">
        <v>232</v>
      </c>
      <c r="E1157" s="2" t="s">
        <v>204</v>
      </c>
      <c r="F1157" s="2">
        <v>32</v>
      </c>
      <c r="G1157" s="2" t="s">
        <v>83</v>
      </c>
      <c r="H1157" s="2" t="s">
        <v>372</v>
      </c>
      <c r="I1157" s="2" t="s">
        <v>43</v>
      </c>
      <c r="J1157" s="3">
        <v>45134</v>
      </c>
      <c r="K1157" s="3"/>
      <c r="L1157" s="2" t="s">
        <v>36</v>
      </c>
      <c r="M1157" s="2" t="s">
        <v>111</v>
      </c>
      <c r="N1157" s="2" t="s">
        <v>350</v>
      </c>
      <c r="O1157" s="4">
        <v>1063000</v>
      </c>
      <c r="P1157" s="4">
        <v>194800</v>
      </c>
      <c r="Q1157" s="4">
        <v>868200</v>
      </c>
      <c r="R1157" s="2">
        <v>36</v>
      </c>
      <c r="S1157" s="5">
        <v>7.45</v>
      </c>
      <c r="T1157" s="4">
        <v>29506.74</v>
      </c>
      <c r="U1157" s="2" t="s">
        <v>113</v>
      </c>
      <c r="V1157" s="2" t="s">
        <v>97</v>
      </c>
      <c r="W1157" s="4">
        <v>0</v>
      </c>
      <c r="X1157" s="4">
        <v>0</v>
      </c>
      <c r="Y1157" s="4">
        <v>1062242.7</v>
      </c>
      <c r="Z1157" s="2">
        <v>0</v>
      </c>
      <c r="AA1157" s="2" t="s">
        <v>97</v>
      </c>
      <c r="AB1157" s="2" t="s">
        <v>15736</v>
      </c>
      <c r="AC1157" s="2" t="s">
        <v>75</v>
      </c>
      <c r="AD1157" s="2" t="s">
        <v>76</v>
      </c>
      <c r="AE1157" s="5">
        <v>81.67</v>
      </c>
      <c r="AF1157" s="2">
        <v>0</v>
      </c>
      <c r="AG1157" s="2" t="s">
        <v>97</v>
      </c>
      <c r="AH1157" s="2"/>
      <c r="AI1157" s="6" t="str">
        <f t="shared" si="54"/>
        <v>25-34</v>
      </c>
      <c r="AJ1157" s="11">
        <f>YEAR(tbl_LoanData[[#This Row],[Application Date]])</f>
        <v>2023</v>
      </c>
      <c r="AK1157" s="11" t="str">
        <f>TEXT(tbl_LoanData[[#This Row],[Application Date]],"MMMM")</f>
        <v>July</v>
      </c>
      <c r="AL1157" s="12">
        <f>DATE(YEAR(tbl_LoanData[[#This Row],[Application Date]]),MONTH(tbl_LoanData[[#This Row],[Application Date]]),1)</f>
        <v>45108</v>
      </c>
      <c r="AM1157" s="14">
        <f ca="1">IF(AND(tbl_LoanData[[#This Row],[Application Date]]&gt;=EOMONTH(TODAY(),-1)+1,tbl_LoanData[[#This Row],[Application Date]]&lt;=TODAY()),tbl_LoanData[[#This Row],[Loan Amount]],0)</f>
        <v>0</v>
      </c>
      <c r="AN1157" s="14">
        <f>tbl_LoanData[[#This Row],[Amount Paid]]-(Q1157-X1157)</f>
        <v>-868200</v>
      </c>
      <c r="AO1157" s="14">
        <f>IF(tbl_LoanData[[#This Row],[Application Status]]="Approved",1,0)</f>
        <v>0</v>
      </c>
      <c r="AP1157" s="22" t="str">
        <f t="shared" ca="1" si="55"/>
        <v/>
      </c>
      <c r="AQ1157" s="22" t="str">
        <f t="shared" ca="1" si="56"/>
        <v/>
      </c>
    </row>
    <row r="1158" spans="1:43" ht="14.4" customHeight="1" x14ac:dyDescent="0.3">
      <c r="A1158" s="2" t="s">
        <v>11763</v>
      </c>
      <c r="B1158" s="2" t="s">
        <v>11764</v>
      </c>
      <c r="C1158" s="2" t="s">
        <v>487</v>
      </c>
      <c r="D1158" s="2" t="s">
        <v>182</v>
      </c>
      <c r="E1158" s="2" t="s">
        <v>204</v>
      </c>
      <c r="F1158" s="2">
        <v>42</v>
      </c>
      <c r="G1158" s="2" t="s">
        <v>69</v>
      </c>
      <c r="H1158" s="2" t="s">
        <v>313</v>
      </c>
      <c r="I1158" s="2" t="s">
        <v>44</v>
      </c>
      <c r="J1158" s="3">
        <v>45112</v>
      </c>
      <c r="K1158" s="3">
        <v>45123</v>
      </c>
      <c r="L1158" s="2" t="s">
        <v>36</v>
      </c>
      <c r="M1158" s="2" t="s">
        <v>111</v>
      </c>
      <c r="N1158" s="2" t="s">
        <v>350</v>
      </c>
      <c r="O1158" s="4">
        <v>1677000</v>
      </c>
      <c r="P1158" s="4">
        <v>181500</v>
      </c>
      <c r="Q1158" s="4">
        <v>1495500</v>
      </c>
      <c r="R1158" s="2">
        <v>24</v>
      </c>
      <c r="S1158" s="5">
        <v>12.29</v>
      </c>
      <c r="T1158" s="4">
        <v>77628.91</v>
      </c>
      <c r="U1158" s="2" t="s">
        <v>73</v>
      </c>
      <c r="V1158" s="2" t="s">
        <v>34</v>
      </c>
      <c r="W1158" s="4">
        <v>1630207.11</v>
      </c>
      <c r="X1158" s="4">
        <v>232886.79</v>
      </c>
      <c r="Y1158" s="4">
        <v>1863093.9</v>
      </c>
      <c r="Z1158" s="2">
        <v>96</v>
      </c>
      <c r="AA1158" s="2" t="s">
        <v>60</v>
      </c>
      <c r="AB1158" s="2" t="s">
        <v>15729</v>
      </c>
      <c r="AC1158" s="2" t="s">
        <v>213</v>
      </c>
      <c r="AD1158" s="2" t="s">
        <v>76</v>
      </c>
      <c r="AE1158" s="5">
        <v>89.18</v>
      </c>
      <c r="AF1158" s="2">
        <v>3</v>
      </c>
      <c r="AG1158" s="2" t="s">
        <v>130</v>
      </c>
      <c r="AH1158" s="2">
        <v>11</v>
      </c>
      <c r="AI1158" s="6" t="str">
        <f t="shared" si="54"/>
        <v>35-44</v>
      </c>
      <c r="AJ1158" s="11">
        <f>YEAR(tbl_LoanData[[#This Row],[Application Date]])</f>
        <v>2023</v>
      </c>
      <c r="AK1158" s="11" t="str">
        <f>TEXT(tbl_LoanData[[#This Row],[Application Date]],"MMMM")</f>
        <v>July</v>
      </c>
      <c r="AL1158" s="12">
        <f>DATE(YEAR(tbl_LoanData[[#This Row],[Application Date]]),MONTH(tbl_LoanData[[#This Row],[Application Date]]),1)</f>
        <v>45108</v>
      </c>
      <c r="AM1158" s="14">
        <f ca="1">IF(AND(tbl_LoanData[[#This Row],[Application Date]]&gt;=EOMONTH(TODAY(),-1)+1,tbl_LoanData[[#This Row],[Application Date]]&lt;=TODAY()),tbl_LoanData[[#This Row],[Loan Amount]],0)</f>
        <v>0</v>
      </c>
      <c r="AN1158" s="14">
        <f>tbl_LoanData[[#This Row],[Amount Paid]]-(Q1158-X1158)</f>
        <v>367593.90000000014</v>
      </c>
      <c r="AO1158" s="14">
        <f>IF(tbl_LoanData[[#This Row],[Application Status]]="Approved",1,0)</f>
        <v>1</v>
      </c>
      <c r="AP1158" s="22" t="str">
        <f t="shared" ca="1" si="55"/>
        <v/>
      </c>
      <c r="AQ1158" s="22" t="str">
        <f t="shared" ca="1" si="56"/>
        <v/>
      </c>
    </row>
    <row r="1159" spans="1:43" ht="14.4" customHeight="1" x14ac:dyDescent="0.3">
      <c r="A1159" s="2" t="s">
        <v>11797</v>
      </c>
      <c r="B1159" s="2" t="s">
        <v>11798</v>
      </c>
      <c r="C1159" s="2" t="s">
        <v>281</v>
      </c>
      <c r="D1159" s="2" t="s">
        <v>232</v>
      </c>
      <c r="E1159" s="2" t="s">
        <v>402</v>
      </c>
      <c r="F1159" s="2">
        <v>34</v>
      </c>
      <c r="G1159" s="2" t="s">
        <v>83</v>
      </c>
      <c r="H1159" s="2" t="s">
        <v>278</v>
      </c>
      <c r="I1159" s="2" t="s">
        <v>45</v>
      </c>
      <c r="J1159" s="3">
        <v>45110</v>
      </c>
      <c r="K1159" s="3">
        <v>45126</v>
      </c>
      <c r="L1159" s="2" t="s">
        <v>39</v>
      </c>
      <c r="M1159" s="2" t="s">
        <v>71</v>
      </c>
      <c r="N1159" s="2" t="s">
        <v>294</v>
      </c>
      <c r="O1159" s="4">
        <v>1796000</v>
      </c>
      <c r="P1159" s="4">
        <v>404500</v>
      </c>
      <c r="Q1159" s="4">
        <v>1391500</v>
      </c>
      <c r="R1159" s="2">
        <v>24</v>
      </c>
      <c r="S1159" s="5">
        <v>8.9499999999999993</v>
      </c>
      <c r="T1159" s="4">
        <v>68357.440000000002</v>
      </c>
      <c r="U1159" s="2" t="s">
        <v>73</v>
      </c>
      <c r="V1159" s="2" t="s">
        <v>33</v>
      </c>
      <c r="W1159" s="4">
        <v>1640578.5</v>
      </c>
      <c r="X1159" s="4">
        <v>0</v>
      </c>
      <c r="Y1159" s="4">
        <v>1640578.5</v>
      </c>
      <c r="Z1159" s="2">
        <v>0</v>
      </c>
      <c r="AA1159" s="2" t="s">
        <v>56</v>
      </c>
      <c r="AB1159" s="2" t="s">
        <v>15734</v>
      </c>
      <c r="AC1159" s="2" t="s">
        <v>129</v>
      </c>
      <c r="AD1159" s="2" t="s">
        <v>76</v>
      </c>
      <c r="AE1159" s="5">
        <v>77.48</v>
      </c>
      <c r="AF1159" s="2">
        <v>0</v>
      </c>
      <c r="AG1159" s="2" t="s">
        <v>77</v>
      </c>
      <c r="AH1159" s="2">
        <v>16</v>
      </c>
      <c r="AI1159" s="6" t="str">
        <f t="shared" si="54"/>
        <v>25-34</v>
      </c>
      <c r="AJ1159" s="11">
        <f>YEAR(tbl_LoanData[[#This Row],[Application Date]])</f>
        <v>2023</v>
      </c>
      <c r="AK1159" s="11" t="str">
        <f>TEXT(tbl_LoanData[[#This Row],[Application Date]],"MMMM")</f>
        <v>July</v>
      </c>
      <c r="AL1159" s="12">
        <f>DATE(YEAR(tbl_LoanData[[#This Row],[Application Date]]),MONTH(tbl_LoanData[[#This Row],[Application Date]]),1)</f>
        <v>45108</v>
      </c>
      <c r="AM1159" s="14">
        <f ca="1">IF(AND(tbl_LoanData[[#This Row],[Application Date]]&gt;=EOMONTH(TODAY(),-1)+1,tbl_LoanData[[#This Row],[Application Date]]&lt;=TODAY()),tbl_LoanData[[#This Row],[Loan Amount]],0)</f>
        <v>0</v>
      </c>
      <c r="AN1159" s="14">
        <f>tbl_LoanData[[#This Row],[Amount Paid]]-(Q1159-X1159)</f>
        <v>249078.5</v>
      </c>
      <c r="AO1159" s="14">
        <f>IF(tbl_LoanData[[#This Row],[Application Status]]="Approved",1,0)</f>
        <v>1</v>
      </c>
      <c r="AP1159" s="22" t="str">
        <f t="shared" ca="1" si="55"/>
        <v/>
      </c>
      <c r="AQ1159" s="22" t="str">
        <f t="shared" ca="1" si="56"/>
        <v/>
      </c>
    </row>
    <row r="1160" spans="1:43" x14ac:dyDescent="0.3">
      <c r="A1160" s="2" t="s">
        <v>12197</v>
      </c>
      <c r="B1160" s="2" t="s">
        <v>12198</v>
      </c>
      <c r="C1160" s="2" t="s">
        <v>429</v>
      </c>
      <c r="D1160" s="2" t="s">
        <v>254</v>
      </c>
      <c r="E1160" s="2" t="s">
        <v>82</v>
      </c>
      <c r="F1160" s="2">
        <v>30</v>
      </c>
      <c r="G1160" s="2" t="s">
        <v>83</v>
      </c>
      <c r="H1160" s="2" t="s">
        <v>224</v>
      </c>
      <c r="I1160" s="2" t="s">
        <v>54</v>
      </c>
      <c r="J1160" s="3">
        <v>45133</v>
      </c>
      <c r="K1160" s="3">
        <v>45144</v>
      </c>
      <c r="L1160" s="2" t="s">
        <v>39</v>
      </c>
      <c r="M1160" s="2" t="s">
        <v>85</v>
      </c>
      <c r="N1160" s="2" t="s">
        <v>324</v>
      </c>
      <c r="O1160" s="4">
        <v>1969000</v>
      </c>
      <c r="P1160" s="4">
        <v>474600</v>
      </c>
      <c r="Q1160" s="4">
        <v>1494400</v>
      </c>
      <c r="R1160" s="2">
        <v>12</v>
      </c>
      <c r="S1160" s="5">
        <v>5.41</v>
      </c>
      <c r="T1160" s="4">
        <v>131270.59</v>
      </c>
      <c r="U1160" s="2" t="s">
        <v>73</v>
      </c>
      <c r="V1160" s="2" t="s">
        <v>34</v>
      </c>
      <c r="W1160" s="4">
        <v>1312705.8999999999</v>
      </c>
      <c r="X1160" s="4">
        <v>262541.14</v>
      </c>
      <c r="Y1160" s="4">
        <v>1575247.04</v>
      </c>
      <c r="Z1160" s="2">
        <v>62</v>
      </c>
      <c r="AA1160" s="2" t="s">
        <v>59</v>
      </c>
      <c r="AB1160" s="2" t="s">
        <v>15735</v>
      </c>
      <c r="AC1160" s="2" t="s">
        <v>138</v>
      </c>
      <c r="AD1160" s="2" t="s">
        <v>76</v>
      </c>
      <c r="AE1160" s="5">
        <v>75.900000000000006</v>
      </c>
      <c r="AF1160" s="2">
        <v>2</v>
      </c>
      <c r="AG1160" s="2" t="s">
        <v>130</v>
      </c>
      <c r="AH1160" s="2">
        <v>11</v>
      </c>
      <c r="AI1160" s="6" t="str">
        <f t="shared" si="54"/>
        <v>25-34</v>
      </c>
      <c r="AJ1160" s="11">
        <f>YEAR(tbl_LoanData[[#This Row],[Application Date]])</f>
        <v>2023</v>
      </c>
      <c r="AK1160" s="11" t="str">
        <f>TEXT(tbl_LoanData[[#This Row],[Application Date]],"MMMM")</f>
        <v>July</v>
      </c>
      <c r="AL1160" s="12">
        <f>DATE(YEAR(tbl_LoanData[[#This Row],[Application Date]]),MONTH(tbl_LoanData[[#This Row],[Application Date]]),1)</f>
        <v>45108</v>
      </c>
      <c r="AM1160" s="14">
        <f ca="1">IF(AND(tbl_LoanData[[#This Row],[Application Date]]&gt;=EOMONTH(TODAY(),-1)+1,tbl_LoanData[[#This Row],[Application Date]]&lt;=TODAY()),tbl_LoanData[[#This Row],[Loan Amount]],0)</f>
        <v>0</v>
      </c>
      <c r="AN1160" s="14">
        <f>tbl_LoanData[[#This Row],[Amount Paid]]-(Q1160-X1160)</f>
        <v>80847.040000000037</v>
      </c>
      <c r="AO1160" s="14">
        <f>IF(tbl_LoanData[[#This Row],[Application Status]]="Approved",1,0)</f>
        <v>1</v>
      </c>
      <c r="AP1160" s="22" t="str">
        <f t="shared" ca="1" si="55"/>
        <v/>
      </c>
      <c r="AQ1160" s="22" t="str">
        <f t="shared" ca="1" si="56"/>
        <v/>
      </c>
    </row>
    <row r="1161" spans="1:43" x14ac:dyDescent="0.3">
      <c r="A1161" s="2" t="s">
        <v>12269</v>
      </c>
      <c r="B1161" s="2" t="s">
        <v>12270</v>
      </c>
      <c r="C1161" s="2" t="s">
        <v>264</v>
      </c>
      <c r="D1161" s="2" t="s">
        <v>81</v>
      </c>
      <c r="E1161" s="2" t="s">
        <v>284</v>
      </c>
      <c r="F1161" s="2">
        <v>58</v>
      </c>
      <c r="G1161" s="2" t="s">
        <v>83</v>
      </c>
      <c r="H1161" s="2" t="s">
        <v>103</v>
      </c>
      <c r="I1161" s="2" t="s">
        <v>43</v>
      </c>
      <c r="J1161" s="3">
        <v>45115</v>
      </c>
      <c r="K1161" s="3">
        <v>45132</v>
      </c>
      <c r="L1161" s="2" t="s">
        <v>37</v>
      </c>
      <c r="M1161" s="2" t="s">
        <v>260</v>
      </c>
      <c r="N1161" s="2" t="s">
        <v>261</v>
      </c>
      <c r="O1161" s="4">
        <v>93000</v>
      </c>
      <c r="P1161" s="4">
        <v>28200</v>
      </c>
      <c r="Q1161" s="4">
        <v>64800</v>
      </c>
      <c r="R1161" s="2">
        <v>48</v>
      </c>
      <c r="S1161" s="5">
        <v>8.9700000000000006</v>
      </c>
      <c r="T1161" s="4">
        <v>1834.38</v>
      </c>
      <c r="U1161" s="2" t="s">
        <v>73</v>
      </c>
      <c r="V1161" s="2" t="s">
        <v>74</v>
      </c>
      <c r="W1161" s="4">
        <v>67872.06</v>
      </c>
      <c r="X1161" s="4">
        <v>20178.18</v>
      </c>
      <c r="Y1161" s="4">
        <v>88050.240000000005</v>
      </c>
      <c r="Z1161" s="2">
        <v>0</v>
      </c>
      <c r="AA1161" s="2" t="s">
        <v>56</v>
      </c>
      <c r="AB1161" s="2" t="s">
        <v>15728</v>
      </c>
      <c r="AC1161" s="2" t="s">
        <v>87</v>
      </c>
      <c r="AD1161" s="2" t="s">
        <v>76</v>
      </c>
      <c r="AE1161" s="5">
        <v>69.680000000000007</v>
      </c>
      <c r="AF1161" s="2">
        <v>0</v>
      </c>
      <c r="AG1161" s="2" t="s">
        <v>77</v>
      </c>
      <c r="AH1161" s="2">
        <v>17</v>
      </c>
      <c r="AI1161" s="6" t="str">
        <f t="shared" si="54"/>
        <v>55-64</v>
      </c>
      <c r="AJ1161" s="11">
        <f>YEAR(tbl_LoanData[[#This Row],[Application Date]])</f>
        <v>2023</v>
      </c>
      <c r="AK1161" s="11" t="str">
        <f>TEXT(tbl_LoanData[[#This Row],[Application Date]],"MMMM")</f>
        <v>July</v>
      </c>
      <c r="AL1161" s="12">
        <f>DATE(YEAR(tbl_LoanData[[#This Row],[Application Date]]),MONTH(tbl_LoanData[[#This Row],[Application Date]]),1)</f>
        <v>45108</v>
      </c>
      <c r="AM1161" s="14">
        <f ca="1">IF(AND(tbl_LoanData[[#This Row],[Application Date]]&gt;=EOMONTH(TODAY(),-1)+1,tbl_LoanData[[#This Row],[Application Date]]&lt;=TODAY()),tbl_LoanData[[#This Row],[Loan Amount]],0)</f>
        <v>0</v>
      </c>
      <c r="AN1161" s="14">
        <f>tbl_LoanData[[#This Row],[Amount Paid]]-(Q1161-X1161)</f>
        <v>23250.239999999998</v>
      </c>
      <c r="AO1161" s="14">
        <f>IF(tbl_LoanData[[#This Row],[Application Status]]="Approved",1,0)</f>
        <v>1</v>
      </c>
      <c r="AP1161" s="22" t="str">
        <f t="shared" ca="1" si="55"/>
        <v/>
      </c>
      <c r="AQ1161" s="22" t="str">
        <f t="shared" ca="1" si="56"/>
        <v/>
      </c>
    </row>
    <row r="1162" spans="1:43" ht="14.4" customHeight="1" x14ac:dyDescent="0.3">
      <c r="A1162" s="2" t="s">
        <v>12299</v>
      </c>
      <c r="B1162" s="2" t="s">
        <v>12300</v>
      </c>
      <c r="C1162" s="2" t="s">
        <v>429</v>
      </c>
      <c r="D1162" s="2" t="s">
        <v>176</v>
      </c>
      <c r="E1162" s="2" t="s">
        <v>323</v>
      </c>
      <c r="F1162" s="2">
        <v>21</v>
      </c>
      <c r="G1162" s="2" t="s">
        <v>83</v>
      </c>
      <c r="H1162" s="2" t="s">
        <v>285</v>
      </c>
      <c r="I1162" s="2" t="s">
        <v>55</v>
      </c>
      <c r="J1162" s="3">
        <v>45120</v>
      </c>
      <c r="K1162" s="3">
        <v>45133</v>
      </c>
      <c r="L1162" s="2" t="s">
        <v>36</v>
      </c>
      <c r="M1162" s="2" t="s">
        <v>71</v>
      </c>
      <c r="N1162" s="2" t="s">
        <v>162</v>
      </c>
      <c r="O1162" s="4">
        <v>1958000</v>
      </c>
      <c r="P1162" s="4">
        <v>197500</v>
      </c>
      <c r="Q1162" s="4">
        <v>1760500</v>
      </c>
      <c r="R1162" s="2">
        <v>24</v>
      </c>
      <c r="S1162" s="5">
        <v>9.2100000000000009</v>
      </c>
      <c r="T1162" s="4">
        <v>86866</v>
      </c>
      <c r="U1162" s="2" t="s">
        <v>73</v>
      </c>
      <c r="V1162" s="2" t="s">
        <v>33</v>
      </c>
      <c r="W1162" s="4">
        <v>2084784.1</v>
      </c>
      <c r="X1162" s="4">
        <v>0</v>
      </c>
      <c r="Y1162" s="4">
        <v>2084784.1</v>
      </c>
      <c r="Z1162" s="2">
        <v>0</v>
      </c>
      <c r="AA1162" s="2" t="s">
        <v>56</v>
      </c>
      <c r="AB1162" s="2" t="s">
        <v>15731</v>
      </c>
      <c r="AC1162" s="2" t="s">
        <v>332</v>
      </c>
      <c r="AD1162" s="2" t="s">
        <v>76</v>
      </c>
      <c r="AE1162" s="5">
        <v>89.91</v>
      </c>
      <c r="AF1162" s="2">
        <v>0</v>
      </c>
      <c r="AG1162" s="2" t="s">
        <v>77</v>
      </c>
      <c r="AH1162" s="2">
        <v>13</v>
      </c>
      <c r="AI1162" s="6" t="str">
        <f t="shared" si="54"/>
        <v>18-24</v>
      </c>
      <c r="AJ1162" s="11">
        <f>YEAR(tbl_LoanData[[#This Row],[Application Date]])</f>
        <v>2023</v>
      </c>
      <c r="AK1162" s="11" t="str">
        <f>TEXT(tbl_LoanData[[#This Row],[Application Date]],"MMMM")</f>
        <v>July</v>
      </c>
      <c r="AL1162" s="12">
        <f>DATE(YEAR(tbl_LoanData[[#This Row],[Application Date]]),MONTH(tbl_LoanData[[#This Row],[Application Date]]),1)</f>
        <v>45108</v>
      </c>
      <c r="AM1162" s="14">
        <f ca="1">IF(AND(tbl_LoanData[[#This Row],[Application Date]]&gt;=EOMONTH(TODAY(),-1)+1,tbl_LoanData[[#This Row],[Application Date]]&lt;=TODAY()),tbl_LoanData[[#This Row],[Loan Amount]],0)</f>
        <v>0</v>
      </c>
      <c r="AN1162" s="14">
        <f>tbl_LoanData[[#This Row],[Amount Paid]]-(Q1162-X1162)</f>
        <v>324284.10000000009</v>
      </c>
      <c r="AO1162" s="14">
        <f>IF(tbl_LoanData[[#This Row],[Application Status]]="Approved",1,0)</f>
        <v>1</v>
      </c>
      <c r="AP1162" s="22" t="str">
        <f t="shared" ca="1" si="55"/>
        <v/>
      </c>
      <c r="AQ1162" s="22" t="str">
        <f t="shared" ca="1" si="56"/>
        <v/>
      </c>
    </row>
    <row r="1163" spans="1:43" ht="14.4" customHeight="1" x14ac:dyDescent="0.3">
      <c r="A1163" s="2" t="s">
        <v>12469</v>
      </c>
      <c r="B1163" s="2" t="s">
        <v>12470</v>
      </c>
      <c r="C1163" s="2" t="s">
        <v>171</v>
      </c>
      <c r="D1163" s="2" t="s">
        <v>311</v>
      </c>
      <c r="E1163" s="2" t="s">
        <v>394</v>
      </c>
      <c r="F1163" s="2">
        <v>61</v>
      </c>
      <c r="G1163" s="2" t="s">
        <v>69</v>
      </c>
      <c r="H1163" s="2" t="s">
        <v>259</v>
      </c>
      <c r="I1163" s="2" t="s">
        <v>43</v>
      </c>
      <c r="J1163" s="3">
        <v>45137</v>
      </c>
      <c r="K1163" s="3"/>
      <c r="L1163" s="2" t="s">
        <v>40</v>
      </c>
      <c r="M1163" s="2" t="s">
        <v>111</v>
      </c>
      <c r="N1163" s="2" t="s">
        <v>369</v>
      </c>
      <c r="O1163" s="4">
        <v>1094000</v>
      </c>
      <c r="P1163" s="4">
        <v>118500</v>
      </c>
      <c r="Q1163" s="4">
        <v>975500</v>
      </c>
      <c r="R1163" s="2">
        <v>48</v>
      </c>
      <c r="S1163" s="5">
        <v>8.58</v>
      </c>
      <c r="T1163" s="4">
        <v>27297.74</v>
      </c>
      <c r="U1163" s="2" t="s">
        <v>113</v>
      </c>
      <c r="V1163" s="2" t="s">
        <v>97</v>
      </c>
      <c r="W1163" s="4">
        <v>0</v>
      </c>
      <c r="X1163" s="4">
        <v>0</v>
      </c>
      <c r="Y1163" s="4">
        <v>1310291.6000000001</v>
      </c>
      <c r="Z1163" s="2">
        <v>0</v>
      </c>
      <c r="AA1163" s="2" t="s">
        <v>97</v>
      </c>
      <c r="AB1163" s="2" t="s">
        <v>15728</v>
      </c>
      <c r="AC1163" s="2" t="s">
        <v>87</v>
      </c>
      <c r="AD1163" s="2" t="s">
        <v>76</v>
      </c>
      <c r="AE1163" s="5">
        <v>89.17</v>
      </c>
      <c r="AF1163" s="2">
        <v>0</v>
      </c>
      <c r="AG1163" s="2" t="s">
        <v>97</v>
      </c>
      <c r="AH1163" s="2"/>
      <c r="AI1163" s="6" t="str">
        <f t="shared" si="54"/>
        <v>55-64</v>
      </c>
      <c r="AJ1163" s="11">
        <f>YEAR(tbl_LoanData[[#This Row],[Application Date]])</f>
        <v>2023</v>
      </c>
      <c r="AK1163" s="11" t="str">
        <f>TEXT(tbl_LoanData[[#This Row],[Application Date]],"MMMM")</f>
        <v>July</v>
      </c>
      <c r="AL1163" s="12">
        <f>DATE(YEAR(tbl_LoanData[[#This Row],[Application Date]]),MONTH(tbl_LoanData[[#This Row],[Application Date]]),1)</f>
        <v>45108</v>
      </c>
      <c r="AM1163" s="14">
        <f ca="1">IF(AND(tbl_LoanData[[#This Row],[Application Date]]&gt;=EOMONTH(TODAY(),-1)+1,tbl_LoanData[[#This Row],[Application Date]]&lt;=TODAY()),tbl_LoanData[[#This Row],[Loan Amount]],0)</f>
        <v>0</v>
      </c>
      <c r="AN1163" s="14">
        <f>tbl_LoanData[[#This Row],[Amount Paid]]-(Q1163-X1163)</f>
        <v>-975500</v>
      </c>
      <c r="AO1163" s="14">
        <f>IF(tbl_LoanData[[#This Row],[Application Status]]="Approved",1,0)</f>
        <v>0</v>
      </c>
      <c r="AP1163" s="22" t="str">
        <f t="shared" ca="1" si="55"/>
        <v/>
      </c>
      <c r="AQ1163" s="22" t="str">
        <f t="shared" ca="1" si="56"/>
        <v/>
      </c>
    </row>
    <row r="1164" spans="1:43" ht="14.4" customHeight="1" x14ac:dyDescent="0.3">
      <c r="A1164" s="2" t="s">
        <v>12673</v>
      </c>
      <c r="B1164" s="2" t="s">
        <v>12674</v>
      </c>
      <c r="C1164" s="2" t="s">
        <v>627</v>
      </c>
      <c r="D1164" s="2" t="s">
        <v>161</v>
      </c>
      <c r="E1164" s="2" t="s">
        <v>176</v>
      </c>
      <c r="F1164" s="2">
        <v>44</v>
      </c>
      <c r="G1164" s="2" t="s">
        <v>83</v>
      </c>
      <c r="H1164" s="2" t="s">
        <v>156</v>
      </c>
      <c r="I1164" s="2" t="s">
        <v>45</v>
      </c>
      <c r="J1164" s="3">
        <v>45114</v>
      </c>
      <c r="K1164" s="3"/>
      <c r="L1164" s="2" t="s">
        <v>38</v>
      </c>
      <c r="M1164" s="2" t="s">
        <v>85</v>
      </c>
      <c r="N1164" s="2" t="s">
        <v>314</v>
      </c>
      <c r="O1164" s="4">
        <v>1709000</v>
      </c>
      <c r="P1164" s="4">
        <v>450500</v>
      </c>
      <c r="Q1164" s="4">
        <v>1258500</v>
      </c>
      <c r="R1164" s="2">
        <v>60</v>
      </c>
      <c r="S1164" s="5">
        <v>8.36</v>
      </c>
      <c r="T1164" s="4">
        <v>29742.55</v>
      </c>
      <c r="U1164" s="2" t="s">
        <v>96</v>
      </c>
      <c r="V1164" s="2" t="s">
        <v>97</v>
      </c>
      <c r="W1164" s="4">
        <v>0</v>
      </c>
      <c r="X1164" s="4">
        <v>0</v>
      </c>
      <c r="Y1164" s="4">
        <v>1784553</v>
      </c>
      <c r="Z1164" s="2">
        <v>0</v>
      </c>
      <c r="AA1164" s="2" t="s">
        <v>97</v>
      </c>
      <c r="AB1164" s="2" t="s">
        <v>15727</v>
      </c>
      <c r="AC1164" s="2" t="s">
        <v>87</v>
      </c>
      <c r="AD1164" s="2" t="s">
        <v>76</v>
      </c>
      <c r="AE1164" s="5">
        <v>73.64</v>
      </c>
      <c r="AF1164" s="2">
        <v>0</v>
      </c>
      <c r="AG1164" s="2" t="s">
        <v>97</v>
      </c>
      <c r="AH1164" s="2"/>
      <c r="AI1164" s="6" t="str">
        <f t="shared" si="54"/>
        <v>35-44</v>
      </c>
      <c r="AJ1164" s="11">
        <f>YEAR(tbl_LoanData[[#This Row],[Application Date]])</f>
        <v>2023</v>
      </c>
      <c r="AK1164" s="11" t="str">
        <f>TEXT(tbl_LoanData[[#This Row],[Application Date]],"MMMM")</f>
        <v>July</v>
      </c>
      <c r="AL1164" s="12">
        <f>DATE(YEAR(tbl_LoanData[[#This Row],[Application Date]]),MONTH(tbl_LoanData[[#This Row],[Application Date]]),1)</f>
        <v>45108</v>
      </c>
      <c r="AM1164" s="14">
        <f ca="1">IF(AND(tbl_LoanData[[#This Row],[Application Date]]&gt;=EOMONTH(TODAY(),-1)+1,tbl_LoanData[[#This Row],[Application Date]]&lt;=TODAY()),tbl_LoanData[[#This Row],[Loan Amount]],0)</f>
        <v>0</v>
      </c>
      <c r="AN1164" s="14">
        <f>tbl_LoanData[[#This Row],[Amount Paid]]-(Q1164-X1164)</f>
        <v>-1258500</v>
      </c>
      <c r="AO1164" s="14">
        <f>IF(tbl_LoanData[[#This Row],[Application Status]]="Approved",1,0)</f>
        <v>0</v>
      </c>
      <c r="AP1164" s="22" t="str">
        <f t="shared" ca="1" si="55"/>
        <v/>
      </c>
      <c r="AQ1164" s="22" t="str">
        <f t="shared" ca="1" si="56"/>
        <v/>
      </c>
    </row>
    <row r="1165" spans="1:43" ht="14.4" customHeight="1" x14ac:dyDescent="0.3">
      <c r="A1165" s="2" t="s">
        <v>12749</v>
      </c>
      <c r="B1165" s="2" t="s">
        <v>12750</v>
      </c>
      <c r="C1165" s="2" t="s">
        <v>175</v>
      </c>
      <c r="D1165" s="2" t="s">
        <v>268</v>
      </c>
      <c r="E1165" s="2" t="s">
        <v>385</v>
      </c>
      <c r="F1165" s="2">
        <v>28</v>
      </c>
      <c r="G1165" s="2" t="s">
        <v>83</v>
      </c>
      <c r="H1165" s="2" t="s">
        <v>143</v>
      </c>
      <c r="I1165" s="2" t="s">
        <v>46</v>
      </c>
      <c r="J1165" s="3">
        <v>45115</v>
      </c>
      <c r="K1165" s="3">
        <v>45134</v>
      </c>
      <c r="L1165" s="2" t="s">
        <v>37</v>
      </c>
      <c r="M1165" s="2" t="s">
        <v>260</v>
      </c>
      <c r="N1165" s="2" t="s">
        <v>457</v>
      </c>
      <c r="O1165" s="4">
        <v>195000</v>
      </c>
      <c r="P1165" s="4">
        <v>50300</v>
      </c>
      <c r="Q1165" s="4">
        <v>144700</v>
      </c>
      <c r="R1165" s="2">
        <v>24</v>
      </c>
      <c r="S1165" s="5">
        <v>7.22</v>
      </c>
      <c r="T1165" s="4">
        <v>6899.78</v>
      </c>
      <c r="U1165" s="2" t="s">
        <v>73</v>
      </c>
      <c r="V1165" s="2" t="s">
        <v>33</v>
      </c>
      <c r="W1165" s="4">
        <v>165594.68</v>
      </c>
      <c r="X1165" s="4">
        <v>0</v>
      </c>
      <c r="Y1165" s="4">
        <v>165594.68</v>
      </c>
      <c r="Z1165" s="2">
        <v>0</v>
      </c>
      <c r="AA1165" s="2" t="s">
        <v>56</v>
      </c>
      <c r="AB1165" s="2" t="s">
        <v>15731</v>
      </c>
      <c r="AC1165" s="2" t="s">
        <v>87</v>
      </c>
      <c r="AD1165" s="2" t="s">
        <v>76</v>
      </c>
      <c r="AE1165" s="5">
        <v>74.209999999999994</v>
      </c>
      <c r="AF1165" s="2">
        <v>0</v>
      </c>
      <c r="AG1165" s="2" t="s">
        <v>77</v>
      </c>
      <c r="AH1165" s="2">
        <v>19</v>
      </c>
      <c r="AI1165" s="6" t="str">
        <f t="shared" si="54"/>
        <v>25-34</v>
      </c>
      <c r="AJ1165" s="11">
        <f>YEAR(tbl_LoanData[[#This Row],[Application Date]])</f>
        <v>2023</v>
      </c>
      <c r="AK1165" s="11" t="str">
        <f>TEXT(tbl_LoanData[[#This Row],[Application Date]],"MMMM")</f>
        <v>July</v>
      </c>
      <c r="AL1165" s="12">
        <f>DATE(YEAR(tbl_LoanData[[#This Row],[Application Date]]),MONTH(tbl_LoanData[[#This Row],[Application Date]]),1)</f>
        <v>45108</v>
      </c>
      <c r="AM1165" s="14">
        <f ca="1">IF(AND(tbl_LoanData[[#This Row],[Application Date]]&gt;=EOMONTH(TODAY(),-1)+1,tbl_LoanData[[#This Row],[Application Date]]&lt;=TODAY()),tbl_LoanData[[#This Row],[Loan Amount]],0)</f>
        <v>0</v>
      </c>
      <c r="AN1165" s="14">
        <f>tbl_LoanData[[#This Row],[Amount Paid]]-(Q1165-X1165)</f>
        <v>20894.679999999993</v>
      </c>
      <c r="AO1165" s="14">
        <f>IF(tbl_LoanData[[#This Row],[Application Status]]="Approved",1,0)</f>
        <v>1</v>
      </c>
      <c r="AP1165" s="22" t="str">
        <f t="shared" ca="1" si="55"/>
        <v/>
      </c>
      <c r="AQ1165" s="22" t="str">
        <f t="shared" ca="1" si="56"/>
        <v/>
      </c>
    </row>
    <row r="1166" spans="1:43" ht="14.4" customHeight="1" x14ac:dyDescent="0.3">
      <c r="A1166" s="2" t="s">
        <v>12879</v>
      </c>
      <c r="B1166" s="2" t="s">
        <v>12880</v>
      </c>
      <c r="C1166" s="2" t="s">
        <v>482</v>
      </c>
      <c r="D1166" s="2" t="s">
        <v>161</v>
      </c>
      <c r="E1166" s="2" t="s">
        <v>385</v>
      </c>
      <c r="F1166" s="2">
        <v>48</v>
      </c>
      <c r="G1166" s="2" t="s">
        <v>69</v>
      </c>
      <c r="H1166" s="2" t="s">
        <v>273</v>
      </c>
      <c r="I1166" s="2" t="s">
        <v>45</v>
      </c>
      <c r="J1166" s="3">
        <v>45112</v>
      </c>
      <c r="K1166" s="3">
        <v>45131</v>
      </c>
      <c r="L1166" s="2" t="s">
        <v>40</v>
      </c>
      <c r="M1166" s="2" t="s">
        <v>157</v>
      </c>
      <c r="N1166" s="2" t="s">
        <v>328</v>
      </c>
      <c r="O1166" s="4">
        <v>1216000</v>
      </c>
      <c r="P1166" s="4">
        <v>267300</v>
      </c>
      <c r="Q1166" s="4">
        <v>948700</v>
      </c>
      <c r="R1166" s="2">
        <v>36</v>
      </c>
      <c r="S1166" s="5">
        <v>8.51</v>
      </c>
      <c r="T1166" s="4">
        <v>33080.639999999999</v>
      </c>
      <c r="U1166" s="2" t="s">
        <v>73</v>
      </c>
      <c r="V1166" s="2" t="s">
        <v>33</v>
      </c>
      <c r="W1166" s="4">
        <v>1190903.1100000001</v>
      </c>
      <c r="X1166" s="4">
        <v>0</v>
      </c>
      <c r="Y1166" s="4">
        <v>1190903.1100000001</v>
      </c>
      <c r="Z1166" s="2">
        <v>0</v>
      </c>
      <c r="AA1166" s="2" t="s">
        <v>56</v>
      </c>
      <c r="AB1166" s="2" t="s">
        <v>15729</v>
      </c>
      <c r="AC1166" s="2" t="s">
        <v>138</v>
      </c>
      <c r="AD1166" s="2" t="s">
        <v>76</v>
      </c>
      <c r="AE1166" s="5">
        <v>78.02</v>
      </c>
      <c r="AF1166" s="2">
        <v>0</v>
      </c>
      <c r="AG1166" s="2" t="s">
        <v>77</v>
      </c>
      <c r="AH1166" s="2">
        <v>19</v>
      </c>
      <c r="AI1166" s="6" t="str">
        <f t="shared" si="54"/>
        <v>45-54</v>
      </c>
      <c r="AJ1166" s="11">
        <f>YEAR(tbl_LoanData[[#This Row],[Application Date]])</f>
        <v>2023</v>
      </c>
      <c r="AK1166" s="11" t="str">
        <f>TEXT(tbl_LoanData[[#This Row],[Application Date]],"MMMM")</f>
        <v>July</v>
      </c>
      <c r="AL1166" s="12">
        <f>DATE(YEAR(tbl_LoanData[[#This Row],[Application Date]]),MONTH(tbl_LoanData[[#This Row],[Application Date]]),1)</f>
        <v>45108</v>
      </c>
      <c r="AM1166" s="14">
        <f ca="1">IF(AND(tbl_LoanData[[#This Row],[Application Date]]&gt;=EOMONTH(TODAY(),-1)+1,tbl_LoanData[[#This Row],[Application Date]]&lt;=TODAY()),tbl_LoanData[[#This Row],[Loan Amount]],0)</f>
        <v>0</v>
      </c>
      <c r="AN1166" s="14">
        <f>tbl_LoanData[[#This Row],[Amount Paid]]-(Q1166-X1166)</f>
        <v>242203.1100000001</v>
      </c>
      <c r="AO1166" s="14">
        <f>IF(tbl_LoanData[[#This Row],[Application Status]]="Approved",1,0)</f>
        <v>1</v>
      </c>
      <c r="AP1166" s="22" t="str">
        <f t="shared" ca="1" si="55"/>
        <v/>
      </c>
      <c r="AQ1166" s="22" t="str">
        <f t="shared" ca="1" si="56"/>
        <v/>
      </c>
    </row>
    <row r="1167" spans="1:43" ht="14.4" customHeight="1" x14ac:dyDescent="0.3">
      <c r="A1167" s="2" t="s">
        <v>12905</v>
      </c>
      <c r="B1167" s="2" t="s">
        <v>12906</v>
      </c>
      <c r="C1167" s="2" t="s">
        <v>452</v>
      </c>
      <c r="D1167" s="2" t="s">
        <v>142</v>
      </c>
      <c r="E1167" s="2" t="s">
        <v>540</v>
      </c>
      <c r="F1167" s="2">
        <v>50</v>
      </c>
      <c r="G1167" s="2" t="s">
        <v>83</v>
      </c>
      <c r="H1167" s="2" t="s">
        <v>177</v>
      </c>
      <c r="I1167" s="2" t="s">
        <v>43</v>
      </c>
      <c r="J1167" s="3">
        <v>45121</v>
      </c>
      <c r="K1167" s="3"/>
      <c r="L1167" s="2" t="s">
        <v>36</v>
      </c>
      <c r="M1167" s="2" t="s">
        <v>104</v>
      </c>
      <c r="N1167" s="2" t="s">
        <v>592</v>
      </c>
      <c r="O1167" s="4">
        <v>1701000</v>
      </c>
      <c r="P1167" s="4">
        <v>426100</v>
      </c>
      <c r="Q1167" s="4">
        <v>1274900</v>
      </c>
      <c r="R1167" s="2">
        <v>24</v>
      </c>
      <c r="S1167" s="5">
        <v>8.18</v>
      </c>
      <c r="T1167" s="4">
        <v>61811.4</v>
      </c>
      <c r="U1167" s="2" t="s">
        <v>113</v>
      </c>
      <c r="V1167" s="2" t="s">
        <v>97</v>
      </c>
      <c r="W1167" s="4">
        <v>0</v>
      </c>
      <c r="X1167" s="4">
        <v>0</v>
      </c>
      <c r="Y1167" s="4">
        <v>1483473.64</v>
      </c>
      <c r="Z1167" s="2">
        <v>0</v>
      </c>
      <c r="AA1167" s="2" t="s">
        <v>97</v>
      </c>
      <c r="AB1167" s="2" t="s">
        <v>15732</v>
      </c>
      <c r="AC1167" s="2" t="s">
        <v>332</v>
      </c>
      <c r="AD1167" s="2" t="s">
        <v>76</v>
      </c>
      <c r="AE1167" s="5">
        <v>74.95</v>
      </c>
      <c r="AF1167" s="2">
        <v>0</v>
      </c>
      <c r="AG1167" s="2" t="s">
        <v>97</v>
      </c>
      <c r="AH1167" s="2"/>
      <c r="AI1167" s="6" t="str">
        <f t="shared" si="54"/>
        <v>45-54</v>
      </c>
      <c r="AJ1167" s="11">
        <f>YEAR(tbl_LoanData[[#This Row],[Application Date]])</f>
        <v>2023</v>
      </c>
      <c r="AK1167" s="11" t="str">
        <f>TEXT(tbl_LoanData[[#This Row],[Application Date]],"MMMM")</f>
        <v>July</v>
      </c>
      <c r="AL1167" s="12">
        <f>DATE(YEAR(tbl_LoanData[[#This Row],[Application Date]]),MONTH(tbl_LoanData[[#This Row],[Application Date]]),1)</f>
        <v>45108</v>
      </c>
      <c r="AM1167" s="14">
        <f ca="1">IF(AND(tbl_LoanData[[#This Row],[Application Date]]&gt;=EOMONTH(TODAY(),-1)+1,tbl_LoanData[[#This Row],[Application Date]]&lt;=TODAY()),tbl_LoanData[[#This Row],[Loan Amount]],0)</f>
        <v>0</v>
      </c>
      <c r="AN1167" s="14">
        <f>tbl_LoanData[[#This Row],[Amount Paid]]-(Q1167-X1167)</f>
        <v>-1274900</v>
      </c>
      <c r="AO1167" s="14">
        <f>IF(tbl_LoanData[[#This Row],[Application Status]]="Approved",1,0)</f>
        <v>0</v>
      </c>
      <c r="AP1167" s="22" t="str">
        <f t="shared" ca="1" si="55"/>
        <v/>
      </c>
      <c r="AQ1167" s="22" t="str">
        <f t="shared" ca="1" si="56"/>
        <v/>
      </c>
    </row>
    <row r="1168" spans="1:43" ht="14.4" customHeight="1" x14ac:dyDescent="0.3">
      <c r="A1168" s="2" t="s">
        <v>12909</v>
      </c>
      <c r="B1168" s="2" t="s">
        <v>12910</v>
      </c>
      <c r="C1168" s="2" t="s">
        <v>116</v>
      </c>
      <c r="D1168" s="2" t="s">
        <v>311</v>
      </c>
      <c r="E1168" s="2" t="s">
        <v>101</v>
      </c>
      <c r="F1168" s="2">
        <v>30</v>
      </c>
      <c r="G1168" s="2" t="s">
        <v>69</v>
      </c>
      <c r="H1168" s="2" t="s">
        <v>318</v>
      </c>
      <c r="I1168" s="2" t="s">
        <v>42</v>
      </c>
      <c r="J1168" s="3">
        <v>45130</v>
      </c>
      <c r="K1168" s="3"/>
      <c r="L1168" s="2" t="s">
        <v>38</v>
      </c>
      <c r="M1168" s="2" t="s">
        <v>127</v>
      </c>
      <c r="N1168" s="2" t="s">
        <v>128</v>
      </c>
      <c r="O1168" s="4">
        <v>1917000</v>
      </c>
      <c r="P1168" s="4">
        <v>645200</v>
      </c>
      <c r="Q1168" s="4">
        <v>1271800</v>
      </c>
      <c r="R1168" s="2">
        <v>24</v>
      </c>
      <c r="S1168" s="5">
        <v>11.32</v>
      </c>
      <c r="T1168" s="4">
        <v>64988.98</v>
      </c>
      <c r="U1168" s="2" t="s">
        <v>113</v>
      </c>
      <c r="V1168" s="2" t="s">
        <v>97</v>
      </c>
      <c r="W1168" s="4">
        <v>0</v>
      </c>
      <c r="X1168" s="4">
        <v>0</v>
      </c>
      <c r="Y1168" s="4">
        <v>1559735.52</v>
      </c>
      <c r="Z1168" s="2">
        <v>0</v>
      </c>
      <c r="AA1168" s="2" t="s">
        <v>97</v>
      </c>
      <c r="AB1168" s="2" t="s">
        <v>15735</v>
      </c>
      <c r="AC1168" s="2" t="s">
        <v>360</v>
      </c>
      <c r="AD1168" s="2" t="s">
        <v>76</v>
      </c>
      <c r="AE1168" s="5">
        <v>66.34</v>
      </c>
      <c r="AF1168" s="2">
        <v>0</v>
      </c>
      <c r="AG1168" s="2" t="s">
        <v>97</v>
      </c>
      <c r="AH1168" s="2"/>
      <c r="AI1168" s="6" t="str">
        <f t="shared" si="54"/>
        <v>25-34</v>
      </c>
      <c r="AJ1168" s="11">
        <f>YEAR(tbl_LoanData[[#This Row],[Application Date]])</f>
        <v>2023</v>
      </c>
      <c r="AK1168" s="11" t="str">
        <f>TEXT(tbl_LoanData[[#This Row],[Application Date]],"MMMM")</f>
        <v>July</v>
      </c>
      <c r="AL1168" s="12">
        <f>DATE(YEAR(tbl_LoanData[[#This Row],[Application Date]]),MONTH(tbl_LoanData[[#This Row],[Application Date]]),1)</f>
        <v>45108</v>
      </c>
      <c r="AM1168" s="14">
        <f ca="1">IF(AND(tbl_LoanData[[#This Row],[Application Date]]&gt;=EOMONTH(TODAY(),-1)+1,tbl_LoanData[[#This Row],[Application Date]]&lt;=TODAY()),tbl_LoanData[[#This Row],[Loan Amount]],0)</f>
        <v>0</v>
      </c>
      <c r="AN1168" s="14">
        <f>tbl_LoanData[[#This Row],[Amount Paid]]-(Q1168-X1168)</f>
        <v>-1271800</v>
      </c>
      <c r="AO1168" s="14">
        <f>IF(tbl_LoanData[[#This Row],[Application Status]]="Approved",1,0)</f>
        <v>0</v>
      </c>
      <c r="AP1168" s="22" t="str">
        <f t="shared" ca="1" si="55"/>
        <v/>
      </c>
      <c r="AQ1168" s="22" t="str">
        <f t="shared" ca="1" si="56"/>
        <v/>
      </c>
    </row>
    <row r="1169" spans="1:43" ht="14.4" customHeight="1" x14ac:dyDescent="0.3">
      <c r="A1169" s="2" t="s">
        <v>12963</v>
      </c>
      <c r="B1169" s="2" t="s">
        <v>12964</v>
      </c>
      <c r="C1169" s="2" t="s">
        <v>133</v>
      </c>
      <c r="D1169" s="2" t="s">
        <v>182</v>
      </c>
      <c r="E1169" s="2" t="s">
        <v>183</v>
      </c>
      <c r="F1169" s="2">
        <v>49</v>
      </c>
      <c r="G1169" s="2" t="s">
        <v>69</v>
      </c>
      <c r="H1169" s="2" t="s">
        <v>166</v>
      </c>
      <c r="I1169" s="2" t="s">
        <v>46</v>
      </c>
      <c r="J1169" s="3">
        <v>45131</v>
      </c>
      <c r="K1169" s="3">
        <v>45137</v>
      </c>
      <c r="L1169" s="2" t="s">
        <v>36</v>
      </c>
      <c r="M1169" s="2" t="s">
        <v>85</v>
      </c>
      <c r="N1169" s="2" t="s">
        <v>624</v>
      </c>
      <c r="O1169" s="4">
        <v>1300000</v>
      </c>
      <c r="P1169" s="4">
        <v>452000</v>
      </c>
      <c r="Q1169" s="4">
        <v>848000</v>
      </c>
      <c r="R1169" s="2">
        <v>36</v>
      </c>
      <c r="S1169" s="5">
        <v>8.81</v>
      </c>
      <c r="T1169" s="4">
        <v>29781.29</v>
      </c>
      <c r="U1169" s="2" t="s">
        <v>73</v>
      </c>
      <c r="V1169" s="2" t="s">
        <v>33</v>
      </c>
      <c r="W1169" s="4">
        <v>1072126.3999999999</v>
      </c>
      <c r="X1169" s="4">
        <v>0</v>
      </c>
      <c r="Y1169" s="4">
        <v>1072126.3999999999</v>
      </c>
      <c r="Z1169" s="2">
        <v>0</v>
      </c>
      <c r="AA1169" s="2" t="s">
        <v>56</v>
      </c>
      <c r="AB1169" s="2" t="s">
        <v>15735</v>
      </c>
      <c r="AC1169" s="2" t="s">
        <v>146</v>
      </c>
      <c r="AD1169" s="2" t="s">
        <v>76</v>
      </c>
      <c r="AE1169" s="5">
        <v>65.23</v>
      </c>
      <c r="AF1169" s="2">
        <v>0</v>
      </c>
      <c r="AG1169" s="2" t="s">
        <v>77</v>
      </c>
      <c r="AH1169" s="2">
        <v>6</v>
      </c>
      <c r="AI1169" s="6" t="str">
        <f t="shared" si="54"/>
        <v>45-54</v>
      </c>
      <c r="AJ1169" s="11">
        <f>YEAR(tbl_LoanData[[#This Row],[Application Date]])</f>
        <v>2023</v>
      </c>
      <c r="AK1169" s="11" t="str">
        <f>TEXT(tbl_LoanData[[#This Row],[Application Date]],"MMMM")</f>
        <v>July</v>
      </c>
      <c r="AL1169" s="12">
        <f>DATE(YEAR(tbl_LoanData[[#This Row],[Application Date]]),MONTH(tbl_LoanData[[#This Row],[Application Date]]),1)</f>
        <v>45108</v>
      </c>
      <c r="AM1169" s="14">
        <f ca="1">IF(AND(tbl_LoanData[[#This Row],[Application Date]]&gt;=EOMONTH(TODAY(),-1)+1,tbl_LoanData[[#This Row],[Application Date]]&lt;=TODAY()),tbl_LoanData[[#This Row],[Loan Amount]],0)</f>
        <v>0</v>
      </c>
      <c r="AN1169" s="14">
        <f>tbl_LoanData[[#This Row],[Amount Paid]]-(Q1169-X1169)</f>
        <v>224126.39999999991</v>
      </c>
      <c r="AO1169" s="14">
        <f>IF(tbl_LoanData[[#This Row],[Application Status]]="Approved",1,0)</f>
        <v>1</v>
      </c>
      <c r="AP1169" s="22" t="str">
        <f t="shared" ca="1" si="55"/>
        <v/>
      </c>
      <c r="AQ1169" s="22" t="str">
        <f t="shared" ca="1" si="56"/>
        <v/>
      </c>
    </row>
    <row r="1170" spans="1:43" ht="14.4" customHeight="1" x14ac:dyDescent="0.3">
      <c r="A1170" s="2" t="s">
        <v>13191</v>
      </c>
      <c r="B1170" s="2" t="s">
        <v>13192</v>
      </c>
      <c r="C1170" s="2" t="s">
        <v>471</v>
      </c>
      <c r="D1170" s="2" t="s">
        <v>142</v>
      </c>
      <c r="E1170" s="2" t="s">
        <v>92</v>
      </c>
      <c r="F1170" s="2">
        <v>30</v>
      </c>
      <c r="G1170" s="2" t="s">
        <v>83</v>
      </c>
      <c r="H1170" s="2" t="s">
        <v>256</v>
      </c>
      <c r="I1170" s="2" t="s">
        <v>43</v>
      </c>
      <c r="J1170" s="3">
        <v>45131</v>
      </c>
      <c r="K1170" s="3">
        <v>45136</v>
      </c>
      <c r="L1170" s="2" t="s">
        <v>37</v>
      </c>
      <c r="M1170" s="2" t="s">
        <v>104</v>
      </c>
      <c r="N1170" s="2" t="s">
        <v>192</v>
      </c>
      <c r="O1170" s="4">
        <v>162000</v>
      </c>
      <c r="P1170" s="4">
        <v>44000</v>
      </c>
      <c r="Q1170" s="4">
        <v>118000</v>
      </c>
      <c r="R1170" s="2">
        <v>60</v>
      </c>
      <c r="S1170" s="5">
        <v>10.42</v>
      </c>
      <c r="T1170" s="4">
        <v>2991.3</v>
      </c>
      <c r="U1170" s="2" t="s">
        <v>73</v>
      </c>
      <c r="V1170" s="2" t="s">
        <v>74</v>
      </c>
      <c r="W1170" s="4">
        <v>107686.8</v>
      </c>
      <c r="X1170" s="4">
        <v>71791.199999999997</v>
      </c>
      <c r="Y1170" s="4">
        <v>179478</v>
      </c>
      <c r="Z1170" s="2">
        <v>29</v>
      </c>
      <c r="AA1170" s="2" t="s">
        <v>57</v>
      </c>
      <c r="AB1170" s="2" t="s">
        <v>15735</v>
      </c>
      <c r="AC1170" s="2" t="s">
        <v>332</v>
      </c>
      <c r="AD1170" s="2" t="s">
        <v>76</v>
      </c>
      <c r="AE1170" s="5">
        <v>72.84</v>
      </c>
      <c r="AF1170" s="2">
        <v>1</v>
      </c>
      <c r="AG1170" s="2" t="s">
        <v>77</v>
      </c>
      <c r="AH1170" s="2">
        <v>5</v>
      </c>
      <c r="AI1170" s="6" t="str">
        <f t="shared" si="54"/>
        <v>25-34</v>
      </c>
      <c r="AJ1170" s="11">
        <f>YEAR(tbl_LoanData[[#This Row],[Application Date]])</f>
        <v>2023</v>
      </c>
      <c r="AK1170" s="11" t="str">
        <f>TEXT(tbl_LoanData[[#This Row],[Application Date]],"MMMM")</f>
        <v>July</v>
      </c>
      <c r="AL1170" s="12">
        <f>DATE(YEAR(tbl_LoanData[[#This Row],[Application Date]]),MONTH(tbl_LoanData[[#This Row],[Application Date]]),1)</f>
        <v>45108</v>
      </c>
      <c r="AM1170" s="14">
        <f ca="1">IF(AND(tbl_LoanData[[#This Row],[Application Date]]&gt;=EOMONTH(TODAY(),-1)+1,tbl_LoanData[[#This Row],[Application Date]]&lt;=TODAY()),tbl_LoanData[[#This Row],[Loan Amount]],0)</f>
        <v>0</v>
      </c>
      <c r="AN1170" s="14">
        <f>tbl_LoanData[[#This Row],[Amount Paid]]-(Q1170-X1170)</f>
        <v>61478</v>
      </c>
      <c r="AO1170" s="14">
        <f>IF(tbl_LoanData[[#This Row],[Application Status]]="Approved",1,0)</f>
        <v>1</v>
      </c>
      <c r="AP1170" s="22" t="str">
        <f t="shared" ca="1" si="55"/>
        <v/>
      </c>
      <c r="AQ1170" s="22" t="str">
        <f t="shared" ca="1" si="56"/>
        <v/>
      </c>
    </row>
    <row r="1171" spans="1:43" ht="14.4" customHeight="1" x14ac:dyDescent="0.3">
      <c r="A1171" s="2" t="s">
        <v>13205</v>
      </c>
      <c r="B1171" s="2" t="s">
        <v>13206</v>
      </c>
      <c r="C1171" s="2" t="s">
        <v>356</v>
      </c>
      <c r="D1171" s="2" t="s">
        <v>118</v>
      </c>
      <c r="E1171" s="2" t="s">
        <v>447</v>
      </c>
      <c r="F1171" s="2">
        <v>45</v>
      </c>
      <c r="G1171" s="2" t="s">
        <v>69</v>
      </c>
      <c r="H1171" s="2" t="s">
        <v>265</v>
      </c>
      <c r="I1171" s="2" t="s">
        <v>44</v>
      </c>
      <c r="J1171" s="3">
        <v>45122</v>
      </c>
      <c r="K1171" s="3"/>
      <c r="L1171" s="2" t="s">
        <v>38</v>
      </c>
      <c r="M1171" s="2" t="s">
        <v>144</v>
      </c>
      <c r="N1171" s="2" t="s">
        <v>382</v>
      </c>
      <c r="O1171" s="4">
        <v>1850000</v>
      </c>
      <c r="P1171" s="4">
        <v>674200</v>
      </c>
      <c r="Q1171" s="4">
        <v>1175800</v>
      </c>
      <c r="R1171" s="2">
        <v>48</v>
      </c>
      <c r="S1171" s="5">
        <v>11.04</v>
      </c>
      <c r="T1171" s="4">
        <v>35313.19</v>
      </c>
      <c r="U1171" s="2" t="s">
        <v>113</v>
      </c>
      <c r="V1171" s="2" t="s">
        <v>97</v>
      </c>
      <c r="W1171" s="4">
        <v>0</v>
      </c>
      <c r="X1171" s="4">
        <v>0</v>
      </c>
      <c r="Y1171" s="4">
        <v>1695033.28</v>
      </c>
      <c r="Z1171" s="2">
        <v>0</v>
      </c>
      <c r="AA1171" s="2" t="s">
        <v>97</v>
      </c>
      <c r="AB1171" s="2" t="s">
        <v>15732</v>
      </c>
      <c r="AC1171" s="2" t="s">
        <v>332</v>
      </c>
      <c r="AD1171" s="2" t="s">
        <v>76</v>
      </c>
      <c r="AE1171" s="5">
        <v>63.56</v>
      </c>
      <c r="AF1171" s="2">
        <v>0</v>
      </c>
      <c r="AG1171" s="2" t="s">
        <v>97</v>
      </c>
      <c r="AH1171" s="2"/>
      <c r="AI1171" s="6" t="str">
        <f t="shared" si="54"/>
        <v>45-54</v>
      </c>
      <c r="AJ1171" s="11">
        <f>YEAR(tbl_LoanData[[#This Row],[Application Date]])</f>
        <v>2023</v>
      </c>
      <c r="AK1171" s="11" t="str">
        <f>TEXT(tbl_LoanData[[#This Row],[Application Date]],"MMMM")</f>
        <v>July</v>
      </c>
      <c r="AL1171" s="12">
        <f>DATE(YEAR(tbl_LoanData[[#This Row],[Application Date]]),MONTH(tbl_LoanData[[#This Row],[Application Date]]),1)</f>
        <v>45108</v>
      </c>
      <c r="AM1171" s="14">
        <f ca="1">IF(AND(tbl_LoanData[[#This Row],[Application Date]]&gt;=EOMONTH(TODAY(),-1)+1,tbl_LoanData[[#This Row],[Application Date]]&lt;=TODAY()),tbl_LoanData[[#This Row],[Loan Amount]],0)</f>
        <v>0</v>
      </c>
      <c r="AN1171" s="14">
        <f>tbl_LoanData[[#This Row],[Amount Paid]]-(Q1171-X1171)</f>
        <v>-1175800</v>
      </c>
      <c r="AO1171" s="14">
        <f>IF(tbl_LoanData[[#This Row],[Application Status]]="Approved",1,0)</f>
        <v>0</v>
      </c>
      <c r="AP1171" s="22" t="str">
        <f t="shared" ca="1" si="55"/>
        <v/>
      </c>
      <c r="AQ1171" s="22" t="str">
        <f t="shared" ca="1" si="56"/>
        <v/>
      </c>
    </row>
    <row r="1172" spans="1:43" ht="14.4" customHeight="1" x14ac:dyDescent="0.3">
      <c r="A1172" s="2" t="s">
        <v>13241</v>
      </c>
      <c r="B1172" s="2" t="s">
        <v>13242</v>
      </c>
      <c r="C1172" s="2" t="s">
        <v>393</v>
      </c>
      <c r="D1172" s="2" t="s">
        <v>176</v>
      </c>
      <c r="E1172" s="2" t="s">
        <v>183</v>
      </c>
      <c r="F1172" s="2">
        <v>60</v>
      </c>
      <c r="G1172" s="2" t="s">
        <v>83</v>
      </c>
      <c r="H1172" s="2" t="s">
        <v>250</v>
      </c>
      <c r="I1172" s="2" t="s">
        <v>52</v>
      </c>
      <c r="J1172" s="3">
        <v>45123</v>
      </c>
      <c r="K1172" s="3">
        <v>45133</v>
      </c>
      <c r="L1172" s="2" t="s">
        <v>40</v>
      </c>
      <c r="M1172" s="2" t="s">
        <v>85</v>
      </c>
      <c r="N1172" s="2" t="s">
        <v>274</v>
      </c>
      <c r="O1172" s="4">
        <v>1183000</v>
      </c>
      <c r="P1172" s="4">
        <v>389200</v>
      </c>
      <c r="Q1172" s="4">
        <v>793800</v>
      </c>
      <c r="R1172" s="2">
        <v>36</v>
      </c>
      <c r="S1172" s="5">
        <v>14.2</v>
      </c>
      <c r="T1172" s="4">
        <v>31443.3</v>
      </c>
      <c r="U1172" s="2" t="s">
        <v>73</v>
      </c>
      <c r="V1172" s="2" t="s">
        <v>33</v>
      </c>
      <c r="W1172" s="4">
        <v>1131958.8</v>
      </c>
      <c r="X1172" s="4">
        <v>0</v>
      </c>
      <c r="Y1172" s="4">
        <v>1131958.8</v>
      </c>
      <c r="Z1172" s="2">
        <v>0</v>
      </c>
      <c r="AA1172" s="2" t="s">
        <v>56</v>
      </c>
      <c r="AB1172" s="2" t="s">
        <v>15733</v>
      </c>
      <c r="AC1172" s="2" t="s">
        <v>213</v>
      </c>
      <c r="AD1172" s="2" t="s">
        <v>76</v>
      </c>
      <c r="AE1172" s="5">
        <v>67.099999999999994</v>
      </c>
      <c r="AF1172" s="2">
        <v>0</v>
      </c>
      <c r="AG1172" s="2" t="s">
        <v>77</v>
      </c>
      <c r="AH1172" s="2">
        <v>10</v>
      </c>
      <c r="AI1172" s="6" t="str">
        <f t="shared" si="54"/>
        <v>55-64</v>
      </c>
      <c r="AJ1172" s="11">
        <f>YEAR(tbl_LoanData[[#This Row],[Application Date]])</f>
        <v>2023</v>
      </c>
      <c r="AK1172" s="11" t="str">
        <f>TEXT(tbl_LoanData[[#This Row],[Application Date]],"MMMM")</f>
        <v>July</v>
      </c>
      <c r="AL1172" s="12">
        <f>DATE(YEAR(tbl_LoanData[[#This Row],[Application Date]]),MONTH(tbl_LoanData[[#This Row],[Application Date]]),1)</f>
        <v>45108</v>
      </c>
      <c r="AM1172" s="14">
        <f ca="1">IF(AND(tbl_LoanData[[#This Row],[Application Date]]&gt;=EOMONTH(TODAY(),-1)+1,tbl_LoanData[[#This Row],[Application Date]]&lt;=TODAY()),tbl_LoanData[[#This Row],[Loan Amount]],0)</f>
        <v>0</v>
      </c>
      <c r="AN1172" s="14">
        <f>tbl_LoanData[[#This Row],[Amount Paid]]-(Q1172-X1172)</f>
        <v>338158.80000000005</v>
      </c>
      <c r="AO1172" s="14">
        <f>IF(tbl_LoanData[[#This Row],[Application Status]]="Approved",1,0)</f>
        <v>1</v>
      </c>
      <c r="AP1172" s="22" t="str">
        <f t="shared" ca="1" si="55"/>
        <v/>
      </c>
      <c r="AQ1172" s="22" t="str">
        <f t="shared" ca="1" si="56"/>
        <v/>
      </c>
    </row>
    <row r="1173" spans="1:43" x14ac:dyDescent="0.3">
      <c r="A1173" s="2" t="s">
        <v>13265</v>
      </c>
      <c r="B1173" s="2" t="s">
        <v>13266</v>
      </c>
      <c r="C1173" s="2" t="s">
        <v>1059</v>
      </c>
      <c r="D1173" s="2" t="s">
        <v>117</v>
      </c>
      <c r="E1173" s="2" t="s">
        <v>209</v>
      </c>
      <c r="F1173" s="2">
        <v>38</v>
      </c>
      <c r="G1173" s="2" t="s">
        <v>69</v>
      </c>
      <c r="H1173" s="2" t="s">
        <v>233</v>
      </c>
      <c r="I1173" s="2" t="s">
        <v>46</v>
      </c>
      <c r="J1173" s="3">
        <v>45109</v>
      </c>
      <c r="K1173" s="3">
        <v>45114</v>
      </c>
      <c r="L1173" s="2" t="s">
        <v>39</v>
      </c>
      <c r="M1173" s="2" t="s">
        <v>94</v>
      </c>
      <c r="N1173" s="2" t="s">
        <v>365</v>
      </c>
      <c r="O1173" s="4">
        <v>1811000</v>
      </c>
      <c r="P1173" s="4">
        <v>720800</v>
      </c>
      <c r="Q1173" s="4">
        <v>1090200</v>
      </c>
      <c r="R1173" s="2">
        <v>24</v>
      </c>
      <c r="S1173" s="5">
        <v>14.78</v>
      </c>
      <c r="T1173" s="4">
        <v>58852.63</v>
      </c>
      <c r="U1173" s="2" t="s">
        <v>73</v>
      </c>
      <c r="V1173" s="2" t="s">
        <v>34</v>
      </c>
      <c r="W1173" s="4">
        <v>1235905.23</v>
      </c>
      <c r="X1173" s="4">
        <v>176557.89</v>
      </c>
      <c r="Y1173" s="4">
        <v>1412463.12</v>
      </c>
      <c r="Z1173" s="2">
        <v>90</v>
      </c>
      <c r="AA1173" s="2" t="s">
        <v>59</v>
      </c>
      <c r="AB1173" s="2" t="s">
        <v>15731</v>
      </c>
      <c r="AC1173" s="2" t="s">
        <v>129</v>
      </c>
      <c r="AD1173" s="2" t="s">
        <v>76</v>
      </c>
      <c r="AE1173" s="5">
        <v>60.2</v>
      </c>
      <c r="AF1173" s="2">
        <v>3</v>
      </c>
      <c r="AG1173" s="2" t="s">
        <v>130</v>
      </c>
      <c r="AH1173" s="2">
        <v>5</v>
      </c>
      <c r="AI1173" s="6" t="str">
        <f t="shared" si="54"/>
        <v>35-44</v>
      </c>
      <c r="AJ1173" s="11">
        <f>YEAR(tbl_LoanData[[#This Row],[Application Date]])</f>
        <v>2023</v>
      </c>
      <c r="AK1173" s="11" t="str">
        <f>TEXT(tbl_LoanData[[#This Row],[Application Date]],"MMMM")</f>
        <v>July</v>
      </c>
      <c r="AL1173" s="12">
        <f>DATE(YEAR(tbl_LoanData[[#This Row],[Application Date]]),MONTH(tbl_LoanData[[#This Row],[Application Date]]),1)</f>
        <v>45108</v>
      </c>
      <c r="AM1173" s="14">
        <f ca="1">IF(AND(tbl_LoanData[[#This Row],[Application Date]]&gt;=EOMONTH(TODAY(),-1)+1,tbl_LoanData[[#This Row],[Application Date]]&lt;=TODAY()),tbl_LoanData[[#This Row],[Loan Amount]],0)</f>
        <v>0</v>
      </c>
      <c r="AN1173" s="14">
        <f>tbl_LoanData[[#This Row],[Amount Paid]]-(Q1173-X1173)</f>
        <v>322263.12</v>
      </c>
      <c r="AO1173" s="14">
        <f>IF(tbl_LoanData[[#This Row],[Application Status]]="Approved",1,0)</f>
        <v>1</v>
      </c>
      <c r="AP1173" s="22" t="str">
        <f t="shared" ca="1" si="55"/>
        <v/>
      </c>
      <c r="AQ1173" s="22" t="str">
        <f t="shared" ca="1" si="56"/>
        <v/>
      </c>
    </row>
    <row r="1174" spans="1:43" ht="14.4" customHeight="1" x14ac:dyDescent="0.3">
      <c r="A1174" s="2" t="s">
        <v>13289</v>
      </c>
      <c r="B1174" s="2" t="s">
        <v>13290</v>
      </c>
      <c r="C1174" s="2" t="s">
        <v>999</v>
      </c>
      <c r="D1174" s="2" t="s">
        <v>311</v>
      </c>
      <c r="E1174" s="2" t="s">
        <v>150</v>
      </c>
      <c r="F1174" s="2">
        <v>55</v>
      </c>
      <c r="G1174" s="2" t="s">
        <v>69</v>
      </c>
      <c r="H1174" s="2" t="s">
        <v>70</v>
      </c>
      <c r="I1174" s="2" t="s">
        <v>50</v>
      </c>
      <c r="J1174" s="3">
        <v>45108</v>
      </c>
      <c r="K1174" s="3">
        <v>45128</v>
      </c>
      <c r="L1174" s="2" t="s">
        <v>37</v>
      </c>
      <c r="M1174" s="2" t="s">
        <v>94</v>
      </c>
      <c r="N1174" s="2" t="s">
        <v>568</v>
      </c>
      <c r="O1174" s="4">
        <v>85000</v>
      </c>
      <c r="P1174" s="4">
        <v>33000</v>
      </c>
      <c r="Q1174" s="4">
        <v>52000</v>
      </c>
      <c r="R1174" s="2">
        <v>24</v>
      </c>
      <c r="S1174" s="5">
        <v>11.97</v>
      </c>
      <c r="T1174" s="4">
        <v>2685.37</v>
      </c>
      <c r="U1174" s="2" t="s">
        <v>73</v>
      </c>
      <c r="V1174" s="2" t="s">
        <v>34</v>
      </c>
      <c r="W1174" s="4">
        <v>48336.66</v>
      </c>
      <c r="X1174" s="4">
        <v>16112.14</v>
      </c>
      <c r="Y1174" s="4">
        <v>64448.800000000003</v>
      </c>
      <c r="Z1174" s="2">
        <v>174</v>
      </c>
      <c r="AA1174" s="2" t="s">
        <v>60</v>
      </c>
      <c r="AB1174" s="2" t="s">
        <v>15733</v>
      </c>
      <c r="AC1174" s="2" t="s">
        <v>138</v>
      </c>
      <c r="AD1174" s="2" t="s">
        <v>76</v>
      </c>
      <c r="AE1174" s="5">
        <v>61.18</v>
      </c>
      <c r="AF1174" s="2">
        <v>6</v>
      </c>
      <c r="AG1174" s="2" t="s">
        <v>130</v>
      </c>
      <c r="AH1174" s="2">
        <v>20</v>
      </c>
      <c r="AI1174" s="6" t="str">
        <f t="shared" si="54"/>
        <v>55-64</v>
      </c>
      <c r="AJ1174" s="11">
        <f>YEAR(tbl_LoanData[[#This Row],[Application Date]])</f>
        <v>2023</v>
      </c>
      <c r="AK1174" s="11" t="str">
        <f>TEXT(tbl_LoanData[[#This Row],[Application Date]],"MMMM")</f>
        <v>July</v>
      </c>
      <c r="AL1174" s="12">
        <f>DATE(YEAR(tbl_LoanData[[#This Row],[Application Date]]),MONTH(tbl_LoanData[[#This Row],[Application Date]]),1)</f>
        <v>45108</v>
      </c>
      <c r="AM1174" s="14">
        <f ca="1">IF(AND(tbl_LoanData[[#This Row],[Application Date]]&gt;=EOMONTH(TODAY(),-1)+1,tbl_LoanData[[#This Row],[Application Date]]&lt;=TODAY()),tbl_LoanData[[#This Row],[Loan Amount]],0)</f>
        <v>0</v>
      </c>
      <c r="AN1174" s="14">
        <f>tbl_LoanData[[#This Row],[Amount Paid]]-(Q1174-X1174)</f>
        <v>12448.800000000003</v>
      </c>
      <c r="AO1174" s="14">
        <f>IF(tbl_LoanData[[#This Row],[Application Status]]="Approved",1,0)</f>
        <v>1</v>
      </c>
      <c r="AP1174" s="22" t="str">
        <f t="shared" ca="1" si="55"/>
        <v/>
      </c>
      <c r="AQ1174" s="22" t="str">
        <f t="shared" ca="1" si="56"/>
        <v/>
      </c>
    </row>
    <row r="1175" spans="1:43" ht="14.4" customHeight="1" x14ac:dyDescent="0.3">
      <c r="A1175" s="2" t="s">
        <v>13425</v>
      </c>
      <c r="B1175" s="2" t="s">
        <v>13426</v>
      </c>
      <c r="C1175" s="2" t="s">
        <v>100</v>
      </c>
      <c r="D1175" s="2" t="s">
        <v>91</v>
      </c>
      <c r="E1175" s="2" t="s">
        <v>165</v>
      </c>
      <c r="F1175" s="2">
        <v>56</v>
      </c>
      <c r="G1175" s="2" t="s">
        <v>69</v>
      </c>
      <c r="H1175" s="2" t="s">
        <v>398</v>
      </c>
      <c r="I1175" s="2" t="s">
        <v>46</v>
      </c>
      <c r="J1175" s="3">
        <v>45116</v>
      </c>
      <c r="K1175" s="3">
        <v>45137</v>
      </c>
      <c r="L1175" s="2" t="s">
        <v>36</v>
      </c>
      <c r="M1175" s="2" t="s">
        <v>71</v>
      </c>
      <c r="N1175" s="2" t="s">
        <v>162</v>
      </c>
      <c r="O1175" s="4">
        <v>1883000</v>
      </c>
      <c r="P1175" s="4">
        <v>362700</v>
      </c>
      <c r="Q1175" s="4">
        <v>1520300</v>
      </c>
      <c r="R1175" s="2">
        <v>36</v>
      </c>
      <c r="S1175" s="5">
        <v>5.25</v>
      </c>
      <c r="T1175" s="4">
        <v>48881.87</v>
      </c>
      <c r="U1175" s="2" t="s">
        <v>73</v>
      </c>
      <c r="V1175" s="2" t="s">
        <v>34</v>
      </c>
      <c r="W1175" s="4">
        <v>1710865.45</v>
      </c>
      <c r="X1175" s="4">
        <v>48881.8</v>
      </c>
      <c r="Y1175" s="4">
        <v>1759747.25</v>
      </c>
      <c r="Z1175" s="2">
        <v>30</v>
      </c>
      <c r="AA1175" s="2" t="s">
        <v>57</v>
      </c>
      <c r="AB1175" s="2" t="s">
        <v>15734</v>
      </c>
      <c r="AC1175" s="2" t="s">
        <v>332</v>
      </c>
      <c r="AD1175" s="2" t="s">
        <v>76</v>
      </c>
      <c r="AE1175" s="5">
        <v>80.739999999999995</v>
      </c>
      <c r="AF1175" s="2">
        <v>1</v>
      </c>
      <c r="AG1175" s="2" t="s">
        <v>77</v>
      </c>
      <c r="AH1175" s="2">
        <v>21</v>
      </c>
      <c r="AI1175" s="6" t="str">
        <f t="shared" si="54"/>
        <v>55-64</v>
      </c>
      <c r="AJ1175" s="11">
        <f>YEAR(tbl_LoanData[[#This Row],[Application Date]])</f>
        <v>2023</v>
      </c>
      <c r="AK1175" s="11" t="str">
        <f>TEXT(tbl_LoanData[[#This Row],[Application Date]],"MMMM")</f>
        <v>July</v>
      </c>
      <c r="AL1175" s="12">
        <f>DATE(YEAR(tbl_LoanData[[#This Row],[Application Date]]),MONTH(tbl_LoanData[[#This Row],[Application Date]]),1)</f>
        <v>45108</v>
      </c>
      <c r="AM1175" s="14">
        <f ca="1">IF(AND(tbl_LoanData[[#This Row],[Application Date]]&gt;=EOMONTH(TODAY(),-1)+1,tbl_LoanData[[#This Row],[Application Date]]&lt;=TODAY()),tbl_LoanData[[#This Row],[Loan Amount]],0)</f>
        <v>0</v>
      </c>
      <c r="AN1175" s="14">
        <f>tbl_LoanData[[#This Row],[Amount Paid]]-(Q1175-X1175)</f>
        <v>239447.25</v>
      </c>
      <c r="AO1175" s="14">
        <f>IF(tbl_LoanData[[#This Row],[Application Status]]="Approved",1,0)</f>
        <v>1</v>
      </c>
      <c r="AP1175" s="22" t="str">
        <f t="shared" ca="1" si="55"/>
        <v/>
      </c>
      <c r="AQ1175" s="22" t="str">
        <f t="shared" ca="1" si="56"/>
        <v/>
      </c>
    </row>
    <row r="1176" spans="1:43" ht="14.4" customHeight="1" x14ac:dyDescent="0.3">
      <c r="A1176" s="2" t="s">
        <v>13487</v>
      </c>
      <c r="B1176" s="2" t="s">
        <v>13488</v>
      </c>
      <c r="C1176" s="2" t="s">
        <v>1012</v>
      </c>
      <c r="D1176" s="2" t="s">
        <v>101</v>
      </c>
      <c r="E1176" s="2" t="s">
        <v>92</v>
      </c>
      <c r="F1176" s="2">
        <v>62</v>
      </c>
      <c r="G1176" s="2" t="s">
        <v>69</v>
      </c>
      <c r="H1176" s="2" t="s">
        <v>313</v>
      </c>
      <c r="I1176" s="2" t="s">
        <v>44</v>
      </c>
      <c r="J1176" s="3">
        <v>45113</v>
      </c>
      <c r="K1176" s="3">
        <v>45130</v>
      </c>
      <c r="L1176" s="2" t="s">
        <v>39</v>
      </c>
      <c r="M1176" s="2" t="s">
        <v>94</v>
      </c>
      <c r="N1176" s="2" t="s">
        <v>418</v>
      </c>
      <c r="O1176" s="4">
        <v>2276000</v>
      </c>
      <c r="P1176" s="4">
        <v>646700</v>
      </c>
      <c r="Q1176" s="4">
        <v>1629300</v>
      </c>
      <c r="R1176" s="2">
        <v>36</v>
      </c>
      <c r="S1176" s="5">
        <v>12.19</v>
      </c>
      <c r="T1176" s="4">
        <v>61809.31</v>
      </c>
      <c r="U1176" s="2" t="s">
        <v>73</v>
      </c>
      <c r="V1176" s="2" t="s">
        <v>34</v>
      </c>
      <c r="W1176" s="4">
        <v>2101516.54</v>
      </c>
      <c r="X1176" s="4">
        <v>123618.47</v>
      </c>
      <c r="Y1176" s="4">
        <v>2225135.0099999998</v>
      </c>
      <c r="Z1176" s="2">
        <v>62</v>
      </c>
      <c r="AA1176" s="2" t="s">
        <v>59</v>
      </c>
      <c r="AB1176" s="2" t="s">
        <v>15736</v>
      </c>
      <c r="AC1176" s="2" t="s">
        <v>213</v>
      </c>
      <c r="AD1176" s="2" t="s">
        <v>76</v>
      </c>
      <c r="AE1176" s="5">
        <v>71.59</v>
      </c>
      <c r="AF1176" s="2">
        <v>2</v>
      </c>
      <c r="AG1176" s="2" t="s">
        <v>130</v>
      </c>
      <c r="AH1176" s="2">
        <v>17</v>
      </c>
      <c r="AI1176" s="6" t="str">
        <f t="shared" si="54"/>
        <v>55-64</v>
      </c>
      <c r="AJ1176" s="11">
        <f>YEAR(tbl_LoanData[[#This Row],[Application Date]])</f>
        <v>2023</v>
      </c>
      <c r="AK1176" s="11" t="str">
        <f>TEXT(tbl_LoanData[[#This Row],[Application Date]],"MMMM")</f>
        <v>July</v>
      </c>
      <c r="AL1176" s="12">
        <f>DATE(YEAR(tbl_LoanData[[#This Row],[Application Date]]),MONTH(tbl_LoanData[[#This Row],[Application Date]]),1)</f>
        <v>45108</v>
      </c>
      <c r="AM1176" s="14">
        <f ca="1">IF(AND(tbl_LoanData[[#This Row],[Application Date]]&gt;=EOMONTH(TODAY(),-1)+1,tbl_LoanData[[#This Row],[Application Date]]&lt;=TODAY()),tbl_LoanData[[#This Row],[Loan Amount]],0)</f>
        <v>0</v>
      </c>
      <c r="AN1176" s="14">
        <f>tbl_LoanData[[#This Row],[Amount Paid]]-(Q1176-X1176)</f>
        <v>595835.01</v>
      </c>
      <c r="AO1176" s="14">
        <f>IF(tbl_LoanData[[#This Row],[Application Status]]="Approved",1,0)</f>
        <v>1</v>
      </c>
      <c r="AP1176" s="22" t="str">
        <f t="shared" ca="1" si="55"/>
        <v/>
      </c>
      <c r="AQ1176" s="22" t="str">
        <f t="shared" ca="1" si="56"/>
        <v/>
      </c>
    </row>
    <row r="1177" spans="1:43" ht="14.4" customHeight="1" x14ac:dyDescent="0.3">
      <c r="A1177" s="2" t="s">
        <v>13503</v>
      </c>
      <c r="B1177" s="2" t="s">
        <v>13504</v>
      </c>
      <c r="C1177" s="2" t="s">
        <v>171</v>
      </c>
      <c r="D1177" s="2" t="s">
        <v>118</v>
      </c>
      <c r="E1177" s="2" t="s">
        <v>82</v>
      </c>
      <c r="F1177" s="2">
        <v>21</v>
      </c>
      <c r="G1177" s="2" t="s">
        <v>69</v>
      </c>
      <c r="H1177" s="2" t="s">
        <v>307</v>
      </c>
      <c r="I1177" s="2" t="s">
        <v>43</v>
      </c>
      <c r="J1177" s="3">
        <v>45108</v>
      </c>
      <c r="K1177" s="3">
        <v>45119</v>
      </c>
      <c r="L1177" s="2" t="s">
        <v>39</v>
      </c>
      <c r="M1177" s="2" t="s">
        <v>71</v>
      </c>
      <c r="N1177" s="2" t="s">
        <v>72</v>
      </c>
      <c r="O1177" s="4">
        <v>2285000</v>
      </c>
      <c r="P1177" s="4">
        <v>870900</v>
      </c>
      <c r="Q1177" s="4">
        <v>1414100</v>
      </c>
      <c r="R1177" s="2">
        <v>18</v>
      </c>
      <c r="S1177" s="5">
        <v>6.19</v>
      </c>
      <c r="T1177" s="4">
        <v>85855.51</v>
      </c>
      <c r="U1177" s="2" t="s">
        <v>73</v>
      </c>
      <c r="V1177" s="2" t="s">
        <v>33</v>
      </c>
      <c r="W1177" s="4">
        <v>1545399.18</v>
      </c>
      <c r="X1177" s="4">
        <v>0</v>
      </c>
      <c r="Y1177" s="4">
        <v>1545399.18</v>
      </c>
      <c r="Z1177" s="2">
        <v>0</v>
      </c>
      <c r="AA1177" s="2" t="s">
        <v>56</v>
      </c>
      <c r="AB1177" s="2" t="s">
        <v>15736</v>
      </c>
      <c r="AC1177" s="2" t="s">
        <v>106</v>
      </c>
      <c r="AD1177" s="2" t="s">
        <v>76</v>
      </c>
      <c r="AE1177" s="5">
        <v>61.89</v>
      </c>
      <c r="AF1177" s="2">
        <v>0</v>
      </c>
      <c r="AG1177" s="2" t="s">
        <v>77</v>
      </c>
      <c r="AH1177" s="2">
        <v>11</v>
      </c>
      <c r="AI1177" s="6" t="str">
        <f t="shared" si="54"/>
        <v>18-24</v>
      </c>
      <c r="AJ1177" s="11">
        <f>YEAR(tbl_LoanData[[#This Row],[Application Date]])</f>
        <v>2023</v>
      </c>
      <c r="AK1177" s="11" t="str">
        <f>TEXT(tbl_LoanData[[#This Row],[Application Date]],"MMMM")</f>
        <v>July</v>
      </c>
      <c r="AL1177" s="12">
        <f>DATE(YEAR(tbl_LoanData[[#This Row],[Application Date]]),MONTH(tbl_LoanData[[#This Row],[Application Date]]),1)</f>
        <v>45108</v>
      </c>
      <c r="AM1177" s="14">
        <f ca="1">IF(AND(tbl_LoanData[[#This Row],[Application Date]]&gt;=EOMONTH(TODAY(),-1)+1,tbl_LoanData[[#This Row],[Application Date]]&lt;=TODAY()),tbl_LoanData[[#This Row],[Loan Amount]],0)</f>
        <v>0</v>
      </c>
      <c r="AN1177" s="14">
        <f>tbl_LoanData[[#This Row],[Amount Paid]]-(Q1177-X1177)</f>
        <v>131299.17999999993</v>
      </c>
      <c r="AO1177" s="14">
        <f>IF(tbl_LoanData[[#This Row],[Application Status]]="Approved",1,0)</f>
        <v>1</v>
      </c>
      <c r="AP1177" s="22" t="str">
        <f t="shared" ca="1" si="55"/>
        <v/>
      </c>
      <c r="AQ1177" s="22" t="str">
        <f t="shared" ca="1" si="56"/>
        <v/>
      </c>
    </row>
    <row r="1178" spans="1:43" ht="14.4" customHeight="1" x14ac:dyDescent="0.3">
      <c r="A1178" s="2" t="s">
        <v>13585</v>
      </c>
      <c r="B1178" s="2" t="s">
        <v>13586</v>
      </c>
      <c r="C1178" s="2" t="s">
        <v>175</v>
      </c>
      <c r="D1178" s="2" t="s">
        <v>161</v>
      </c>
      <c r="E1178" s="2" t="s">
        <v>284</v>
      </c>
      <c r="F1178" s="2">
        <v>64</v>
      </c>
      <c r="G1178" s="2" t="s">
        <v>83</v>
      </c>
      <c r="H1178" s="2" t="s">
        <v>224</v>
      </c>
      <c r="I1178" s="2" t="s">
        <v>54</v>
      </c>
      <c r="J1178" s="3">
        <v>45120</v>
      </c>
      <c r="K1178" s="3">
        <v>45140</v>
      </c>
      <c r="L1178" s="2" t="s">
        <v>38</v>
      </c>
      <c r="M1178" s="2" t="s">
        <v>111</v>
      </c>
      <c r="N1178" s="2" t="s">
        <v>112</v>
      </c>
      <c r="O1178" s="4">
        <v>1218000</v>
      </c>
      <c r="P1178" s="4">
        <v>263300</v>
      </c>
      <c r="Q1178" s="4">
        <v>954700</v>
      </c>
      <c r="R1178" s="2">
        <v>36</v>
      </c>
      <c r="S1178" s="5">
        <v>5.68</v>
      </c>
      <c r="T1178" s="4">
        <v>31038.36</v>
      </c>
      <c r="U1178" s="2" t="s">
        <v>73</v>
      </c>
      <c r="V1178" s="2" t="s">
        <v>33</v>
      </c>
      <c r="W1178" s="4">
        <v>1117380.8799999999</v>
      </c>
      <c r="X1178" s="4">
        <v>0</v>
      </c>
      <c r="Y1178" s="4">
        <v>1117380.8799999999</v>
      </c>
      <c r="Z1178" s="2">
        <v>0</v>
      </c>
      <c r="AA1178" s="2" t="s">
        <v>56</v>
      </c>
      <c r="AB1178" s="2" t="s">
        <v>15729</v>
      </c>
      <c r="AC1178" s="2" t="s">
        <v>332</v>
      </c>
      <c r="AD1178" s="2" t="s">
        <v>76</v>
      </c>
      <c r="AE1178" s="5">
        <v>78.38</v>
      </c>
      <c r="AF1178" s="2">
        <v>0</v>
      </c>
      <c r="AG1178" s="2" t="s">
        <v>77</v>
      </c>
      <c r="AH1178" s="2">
        <v>20</v>
      </c>
      <c r="AI1178" s="6" t="str">
        <f t="shared" si="54"/>
        <v>55-64</v>
      </c>
      <c r="AJ1178" s="11">
        <f>YEAR(tbl_LoanData[[#This Row],[Application Date]])</f>
        <v>2023</v>
      </c>
      <c r="AK1178" s="11" t="str">
        <f>TEXT(tbl_LoanData[[#This Row],[Application Date]],"MMMM")</f>
        <v>July</v>
      </c>
      <c r="AL1178" s="12">
        <f>DATE(YEAR(tbl_LoanData[[#This Row],[Application Date]]),MONTH(tbl_LoanData[[#This Row],[Application Date]]),1)</f>
        <v>45108</v>
      </c>
      <c r="AM1178" s="14">
        <f ca="1">IF(AND(tbl_LoanData[[#This Row],[Application Date]]&gt;=EOMONTH(TODAY(),-1)+1,tbl_LoanData[[#This Row],[Application Date]]&lt;=TODAY()),tbl_LoanData[[#This Row],[Loan Amount]],0)</f>
        <v>0</v>
      </c>
      <c r="AN1178" s="14">
        <f>tbl_LoanData[[#This Row],[Amount Paid]]-(Q1178-X1178)</f>
        <v>162680.87999999989</v>
      </c>
      <c r="AO1178" s="14">
        <f>IF(tbl_LoanData[[#This Row],[Application Status]]="Approved",1,0)</f>
        <v>1</v>
      </c>
      <c r="AP1178" s="22" t="str">
        <f t="shared" ca="1" si="55"/>
        <v/>
      </c>
      <c r="AQ1178" s="22" t="str">
        <f t="shared" ca="1" si="56"/>
        <v/>
      </c>
    </row>
    <row r="1179" spans="1:43" ht="14.4" customHeight="1" x14ac:dyDescent="0.3">
      <c r="A1179" s="2" t="s">
        <v>13691</v>
      </c>
      <c r="B1179" s="2" t="s">
        <v>13692</v>
      </c>
      <c r="C1179" s="2" t="s">
        <v>249</v>
      </c>
      <c r="D1179" s="2" t="s">
        <v>82</v>
      </c>
      <c r="E1179" s="2" t="s">
        <v>311</v>
      </c>
      <c r="F1179" s="2">
        <v>50</v>
      </c>
      <c r="G1179" s="2" t="s">
        <v>69</v>
      </c>
      <c r="H1179" s="2" t="s">
        <v>265</v>
      </c>
      <c r="I1179" s="2" t="s">
        <v>44</v>
      </c>
      <c r="J1179" s="3">
        <v>45130</v>
      </c>
      <c r="K1179" s="3"/>
      <c r="L1179" s="2" t="s">
        <v>37</v>
      </c>
      <c r="M1179" s="2" t="s">
        <v>94</v>
      </c>
      <c r="N1179" s="2" t="s">
        <v>488</v>
      </c>
      <c r="O1179" s="4">
        <v>196000</v>
      </c>
      <c r="P1179" s="4">
        <v>62200</v>
      </c>
      <c r="Q1179" s="4">
        <v>133800</v>
      </c>
      <c r="R1179" s="2">
        <v>24</v>
      </c>
      <c r="S1179" s="5">
        <v>12.31</v>
      </c>
      <c r="T1179" s="4">
        <v>6947.56</v>
      </c>
      <c r="U1179" s="2" t="s">
        <v>113</v>
      </c>
      <c r="V1179" s="2" t="s">
        <v>97</v>
      </c>
      <c r="W1179" s="4">
        <v>0</v>
      </c>
      <c r="X1179" s="4">
        <v>0</v>
      </c>
      <c r="Y1179" s="4">
        <v>166741.56</v>
      </c>
      <c r="Z1179" s="2">
        <v>0</v>
      </c>
      <c r="AA1179" s="2" t="s">
        <v>97</v>
      </c>
      <c r="AB1179" s="2" t="s">
        <v>15734</v>
      </c>
      <c r="AC1179" s="2" t="s">
        <v>87</v>
      </c>
      <c r="AD1179" s="2" t="s">
        <v>76</v>
      </c>
      <c r="AE1179" s="5">
        <v>68.27</v>
      </c>
      <c r="AF1179" s="2">
        <v>0</v>
      </c>
      <c r="AG1179" s="2" t="s">
        <v>97</v>
      </c>
      <c r="AH1179" s="2"/>
      <c r="AI1179" s="6" t="str">
        <f t="shared" si="54"/>
        <v>45-54</v>
      </c>
      <c r="AJ1179" s="11">
        <f>YEAR(tbl_LoanData[[#This Row],[Application Date]])</f>
        <v>2023</v>
      </c>
      <c r="AK1179" s="11" t="str">
        <f>TEXT(tbl_LoanData[[#This Row],[Application Date]],"MMMM")</f>
        <v>July</v>
      </c>
      <c r="AL1179" s="12">
        <f>DATE(YEAR(tbl_LoanData[[#This Row],[Application Date]]),MONTH(tbl_LoanData[[#This Row],[Application Date]]),1)</f>
        <v>45108</v>
      </c>
      <c r="AM1179" s="14">
        <f ca="1">IF(AND(tbl_LoanData[[#This Row],[Application Date]]&gt;=EOMONTH(TODAY(),-1)+1,tbl_LoanData[[#This Row],[Application Date]]&lt;=TODAY()),tbl_LoanData[[#This Row],[Loan Amount]],0)</f>
        <v>0</v>
      </c>
      <c r="AN1179" s="14">
        <f>tbl_LoanData[[#This Row],[Amount Paid]]-(Q1179-X1179)</f>
        <v>-133800</v>
      </c>
      <c r="AO1179" s="14">
        <f>IF(tbl_LoanData[[#This Row],[Application Status]]="Approved",1,0)</f>
        <v>0</v>
      </c>
      <c r="AP1179" s="22" t="str">
        <f t="shared" ca="1" si="55"/>
        <v/>
      </c>
      <c r="AQ1179" s="22" t="str">
        <f t="shared" ca="1" si="56"/>
        <v/>
      </c>
    </row>
    <row r="1180" spans="1:43" ht="14.4" customHeight="1" x14ac:dyDescent="0.3">
      <c r="A1180" s="2" t="s">
        <v>13743</v>
      </c>
      <c r="B1180" s="2" t="s">
        <v>13744</v>
      </c>
      <c r="C1180" s="2" t="s">
        <v>397</v>
      </c>
      <c r="D1180" s="2" t="s">
        <v>82</v>
      </c>
      <c r="E1180" s="2" t="s">
        <v>142</v>
      </c>
      <c r="F1180" s="2">
        <v>49</v>
      </c>
      <c r="G1180" s="2" t="s">
        <v>83</v>
      </c>
      <c r="H1180" s="2" t="s">
        <v>70</v>
      </c>
      <c r="I1180" s="2" t="s">
        <v>50</v>
      </c>
      <c r="J1180" s="3">
        <v>45133</v>
      </c>
      <c r="K1180" s="3">
        <v>45140</v>
      </c>
      <c r="L1180" s="2" t="s">
        <v>40</v>
      </c>
      <c r="M1180" s="2" t="s">
        <v>85</v>
      </c>
      <c r="N1180" s="2" t="s">
        <v>86</v>
      </c>
      <c r="O1180" s="4">
        <v>1539000</v>
      </c>
      <c r="P1180" s="4">
        <v>250800</v>
      </c>
      <c r="Q1180" s="4">
        <v>1288200</v>
      </c>
      <c r="R1180" s="2">
        <v>36</v>
      </c>
      <c r="S1180" s="5">
        <v>13.02</v>
      </c>
      <c r="T1180" s="4">
        <v>49760.3</v>
      </c>
      <c r="U1180" s="2" t="s">
        <v>73</v>
      </c>
      <c r="V1180" s="2" t="s">
        <v>33</v>
      </c>
      <c r="W1180" s="4">
        <v>1791370.92</v>
      </c>
      <c r="X1180" s="4">
        <v>0</v>
      </c>
      <c r="Y1180" s="4">
        <v>1791370.92</v>
      </c>
      <c r="Z1180" s="2">
        <v>0</v>
      </c>
      <c r="AA1180" s="2" t="s">
        <v>56</v>
      </c>
      <c r="AB1180" s="2" t="s">
        <v>15731</v>
      </c>
      <c r="AC1180" s="2" t="s">
        <v>106</v>
      </c>
      <c r="AD1180" s="2" t="s">
        <v>76</v>
      </c>
      <c r="AE1180" s="5">
        <v>83.7</v>
      </c>
      <c r="AF1180" s="2">
        <v>0</v>
      </c>
      <c r="AG1180" s="2" t="s">
        <v>77</v>
      </c>
      <c r="AH1180" s="2">
        <v>7</v>
      </c>
      <c r="AI1180" s="6" t="str">
        <f t="shared" si="54"/>
        <v>45-54</v>
      </c>
      <c r="AJ1180" s="11">
        <f>YEAR(tbl_LoanData[[#This Row],[Application Date]])</f>
        <v>2023</v>
      </c>
      <c r="AK1180" s="11" t="str">
        <f>TEXT(tbl_LoanData[[#This Row],[Application Date]],"MMMM")</f>
        <v>July</v>
      </c>
      <c r="AL1180" s="12">
        <f>DATE(YEAR(tbl_LoanData[[#This Row],[Application Date]]),MONTH(tbl_LoanData[[#This Row],[Application Date]]),1)</f>
        <v>45108</v>
      </c>
      <c r="AM1180" s="14">
        <f ca="1">IF(AND(tbl_LoanData[[#This Row],[Application Date]]&gt;=EOMONTH(TODAY(),-1)+1,tbl_LoanData[[#This Row],[Application Date]]&lt;=TODAY()),tbl_LoanData[[#This Row],[Loan Amount]],0)</f>
        <v>0</v>
      </c>
      <c r="AN1180" s="14">
        <f>tbl_LoanData[[#This Row],[Amount Paid]]-(Q1180-X1180)</f>
        <v>503170.91999999993</v>
      </c>
      <c r="AO1180" s="14">
        <f>IF(tbl_LoanData[[#This Row],[Application Status]]="Approved",1,0)</f>
        <v>1</v>
      </c>
      <c r="AP1180" s="22" t="str">
        <f t="shared" ca="1" si="55"/>
        <v/>
      </c>
      <c r="AQ1180" s="22" t="str">
        <f t="shared" ca="1" si="56"/>
        <v/>
      </c>
    </row>
    <row r="1181" spans="1:43" ht="14.4" customHeight="1" x14ac:dyDescent="0.3">
      <c r="A1181" s="2" t="s">
        <v>13975</v>
      </c>
      <c r="B1181" s="2" t="s">
        <v>13976</v>
      </c>
      <c r="C1181" s="2" t="s">
        <v>712</v>
      </c>
      <c r="D1181" s="2" t="s">
        <v>81</v>
      </c>
      <c r="E1181" s="2" t="s">
        <v>125</v>
      </c>
      <c r="F1181" s="2">
        <v>47</v>
      </c>
      <c r="G1181" s="2" t="s">
        <v>83</v>
      </c>
      <c r="H1181" s="2" t="s">
        <v>84</v>
      </c>
      <c r="I1181" s="2" t="s">
        <v>45</v>
      </c>
      <c r="J1181" s="3">
        <v>45111</v>
      </c>
      <c r="K1181" s="3">
        <v>45116</v>
      </c>
      <c r="L1181" s="2" t="s">
        <v>41</v>
      </c>
      <c r="M1181" s="2" t="s">
        <v>184</v>
      </c>
      <c r="N1181" s="2" t="s">
        <v>426</v>
      </c>
      <c r="O1181" s="4">
        <v>3319000</v>
      </c>
      <c r="P1181" s="4">
        <v>537200</v>
      </c>
      <c r="Q1181" s="4">
        <v>2781800</v>
      </c>
      <c r="R1181" s="2">
        <v>48</v>
      </c>
      <c r="S1181" s="5">
        <v>7.29</v>
      </c>
      <c r="T1181" s="4">
        <v>74853.600000000006</v>
      </c>
      <c r="U1181" s="2" t="s">
        <v>73</v>
      </c>
      <c r="V1181" s="2" t="s">
        <v>74</v>
      </c>
      <c r="W1181" s="4">
        <v>2769583.2</v>
      </c>
      <c r="X1181" s="4">
        <v>823389.68</v>
      </c>
      <c r="Y1181" s="4">
        <v>3592972.88</v>
      </c>
      <c r="Z1181" s="2">
        <v>0</v>
      </c>
      <c r="AA1181" s="2" t="s">
        <v>56</v>
      </c>
      <c r="AB1181" s="2" t="s">
        <v>15735</v>
      </c>
      <c r="AC1181" s="2" t="s">
        <v>129</v>
      </c>
      <c r="AD1181" s="2" t="s">
        <v>76</v>
      </c>
      <c r="AE1181" s="5">
        <v>83.81</v>
      </c>
      <c r="AF1181" s="2">
        <v>0</v>
      </c>
      <c r="AG1181" s="2" t="s">
        <v>77</v>
      </c>
      <c r="AH1181" s="2">
        <v>5</v>
      </c>
      <c r="AI1181" s="6" t="str">
        <f t="shared" si="54"/>
        <v>45-54</v>
      </c>
      <c r="AJ1181" s="11">
        <f>YEAR(tbl_LoanData[[#This Row],[Application Date]])</f>
        <v>2023</v>
      </c>
      <c r="AK1181" s="11" t="str">
        <f>TEXT(tbl_LoanData[[#This Row],[Application Date]],"MMMM")</f>
        <v>July</v>
      </c>
      <c r="AL1181" s="12">
        <f>DATE(YEAR(tbl_LoanData[[#This Row],[Application Date]]),MONTH(tbl_LoanData[[#This Row],[Application Date]]),1)</f>
        <v>45108</v>
      </c>
      <c r="AM1181" s="14">
        <f ca="1">IF(AND(tbl_LoanData[[#This Row],[Application Date]]&gt;=EOMONTH(TODAY(),-1)+1,tbl_LoanData[[#This Row],[Application Date]]&lt;=TODAY()),tbl_LoanData[[#This Row],[Loan Amount]],0)</f>
        <v>0</v>
      </c>
      <c r="AN1181" s="14">
        <f>tbl_LoanData[[#This Row],[Amount Paid]]-(Q1181-X1181)</f>
        <v>811172.88000000035</v>
      </c>
      <c r="AO1181" s="14">
        <f>IF(tbl_LoanData[[#This Row],[Application Status]]="Approved",1,0)</f>
        <v>1</v>
      </c>
      <c r="AP1181" s="22" t="str">
        <f t="shared" ca="1" si="55"/>
        <v/>
      </c>
      <c r="AQ1181" s="22" t="str">
        <f t="shared" ca="1" si="56"/>
        <v/>
      </c>
    </row>
    <row r="1182" spans="1:43" x14ac:dyDescent="0.3">
      <c r="A1182" s="2" t="s">
        <v>14003</v>
      </c>
      <c r="B1182" s="2" t="s">
        <v>14004</v>
      </c>
      <c r="C1182" s="2" t="s">
        <v>621</v>
      </c>
      <c r="D1182" s="2" t="s">
        <v>254</v>
      </c>
      <c r="E1182" s="2" t="s">
        <v>210</v>
      </c>
      <c r="F1182" s="2">
        <v>65</v>
      </c>
      <c r="G1182" s="2" t="s">
        <v>69</v>
      </c>
      <c r="H1182" s="2" t="s">
        <v>191</v>
      </c>
      <c r="I1182" s="2" t="s">
        <v>51</v>
      </c>
      <c r="J1182" s="3">
        <v>45125</v>
      </c>
      <c r="K1182" s="3">
        <v>45145</v>
      </c>
      <c r="L1182" s="2" t="s">
        <v>41</v>
      </c>
      <c r="M1182" s="2" t="s">
        <v>144</v>
      </c>
      <c r="N1182" s="2" t="s">
        <v>857</v>
      </c>
      <c r="O1182" s="4">
        <v>1831000</v>
      </c>
      <c r="P1182" s="4">
        <v>327500</v>
      </c>
      <c r="Q1182" s="4">
        <v>1503500</v>
      </c>
      <c r="R1182" s="2">
        <v>12</v>
      </c>
      <c r="S1182" s="5">
        <v>7.15</v>
      </c>
      <c r="T1182" s="4">
        <v>134250.01999999999</v>
      </c>
      <c r="U1182" s="2" t="s">
        <v>73</v>
      </c>
      <c r="V1182" s="2" t="s">
        <v>33</v>
      </c>
      <c r="W1182" s="4">
        <v>1611000.25</v>
      </c>
      <c r="X1182" s="4">
        <v>0</v>
      </c>
      <c r="Y1182" s="4">
        <v>1611000.25</v>
      </c>
      <c r="Z1182" s="2">
        <v>0</v>
      </c>
      <c r="AA1182" s="2" t="s">
        <v>56</v>
      </c>
      <c r="AB1182" s="2" t="s">
        <v>15729</v>
      </c>
      <c r="AC1182" s="2" t="s">
        <v>87</v>
      </c>
      <c r="AD1182" s="2" t="s">
        <v>76</v>
      </c>
      <c r="AE1182" s="5">
        <v>82.11</v>
      </c>
      <c r="AF1182" s="2">
        <v>0</v>
      </c>
      <c r="AG1182" s="2" t="s">
        <v>77</v>
      </c>
      <c r="AH1182" s="2">
        <v>20</v>
      </c>
      <c r="AI1182" s="6" t="str">
        <f t="shared" si="54"/>
        <v>65+</v>
      </c>
      <c r="AJ1182" s="11">
        <f>YEAR(tbl_LoanData[[#This Row],[Application Date]])</f>
        <v>2023</v>
      </c>
      <c r="AK1182" s="11" t="str">
        <f>TEXT(tbl_LoanData[[#This Row],[Application Date]],"MMMM")</f>
        <v>July</v>
      </c>
      <c r="AL1182" s="12">
        <f>DATE(YEAR(tbl_LoanData[[#This Row],[Application Date]]),MONTH(tbl_LoanData[[#This Row],[Application Date]]),1)</f>
        <v>45108</v>
      </c>
      <c r="AM1182" s="14">
        <f ca="1">IF(AND(tbl_LoanData[[#This Row],[Application Date]]&gt;=EOMONTH(TODAY(),-1)+1,tbl_LoanData[[#This Row],[Application Date]]&lt;=TODAY()),tbl_LoanData[[#This Row],[Loan Amount]],0)</f>
        <v>0</v>
      </c>
      <c r="AN1182" s="14">
        <f>tbl_LoanData[[#This Row],[Amount Paid]]-(Q1182-X1182)</f>
        <v>107500.25</v>
      </c>
      <c r="AO1182" s="14">
        <f>IF(tbl_LoanData[[#This Row],[Application Status]]="Approved",1,0)</f>
        <v>1</v>
      </c>
      <c r="AP1182" s="22" t="str">
        <f t="shared" ca="1" si="55"/>
        <v/>
      </c>
      <c r="AQ1182" s="22" t="str">
        <f t="shared" ca="1" si="56"/>
        <v/>
      </c>
    </row>
    <row r="1183" spans="1:43" ht="14.4" customHeight="1" x14ac:dyDescent="0.3">
      <c r="A1183" s="2" t="s">
        <v>14149</v>
      </c>
      <c r="B1183" s="2" t="s">
        <v>14150</v>
      </c>
      <c r="C1183" s="2" t="s">
        <v>1573</v>
      </c>
      <c r="D1183" s="2" t="s">
        <v>268</v>
      </c>
      <c r="E1183" s="2" t="s">
        <v>135</v>
      </c>
      <c r="F1183" s="2">
        <v>25</v>
      </c>
      <c r="G1183" s="2" t="s">
        <v>69</v>
      </c>
      <c r="H1183" s="2" t="s">
        <v>166</v>
      </c>
      <c r="I1183" s="2" t="s">
        <v>46</v>
      </c>
      <c r="J1183" s="3">
        <v>45122</v>
      </c>
      <c r="K1183" s="3">
        <v>45130</v>
      </c>
      <c r="L1183" s="2" t="s">
        <v>36</v>
      </c>
      <c r="M1183" s="2" t="s">
        <v>104</v>
      </c>
      <c r="N1183" s="2" t="s">
        <v>105</v>
      </c>
      <c r="O1183" s="4">
        <v>1078000</v>
      </c>
      <c r="P1183" s="4">
        <v>144400</v>
      </c>
      <c r="Q1183" s="4">
        <v>933600</v>
      </c>
      <c r="R1183" s="2">
        <v>36</v>
      </c>
      <c r="S1183" s="5">
        <v>11.72</v>
      </c>
      <c r="T1183" s="4">
        <v>35051.49</v>
      </c>
      <c r="U1183" s="2" t="s">
        <v>73</v>
      </c>
      <c r="V1183" s="2" t="s">
        <v>33</v>
      </c>
      <c r="W1183" s="4">
        <v>1261853.76</v>
      </c>
      <c r="X1183" s="4">
        <v>0</v>
      </c>
      <c r="Y1183" s="4">
        <v>1261853.76</v>
      </c>
      <c r="Z1183" s="2">
        <v>0</v>
      </c>
      <c r="AA1183" s="2" t="s">
        <v>56</v>
      </c>
      <c r="AB1183" s="2" t="s">
        <v>15735</v>
      </c>
      <c r="AC1183" s="2" t="s">
        <v>332</v>
      </c>
      <c r="AD1183" s="2" t="s">
        <v>76</v>
      </c>
      <c r="AE1183" s="5">
        <v>86.6</v>
      </c>
      <c r="AF1183" s="2">
        <v>0</v>
      </c>
      <c r="AG1183" s="2" t="s">
        <v>77</v>
      </c>
      <c r="AH1183" s="2">
        <v>8</v>
      </c>
      <c r="AI1183" s="6" t="str">
        <f t="shared" si="54"/>
        <v>25-34</v>
      </c>
      <c r="AJ1183" s="11">
        <f>YEAR(tbl_LoanData[[#This Row],[Application Date]])</f>
        <v>2023</v>
      </c>
      <c r="AK1183" s="11" t="str">
        <f>TEXT(tbl_LoanData[[#This Row],[Application Date]],"MMMM")</f>
        <v>July</v>
      </c>
      <c r="AL1183" s="12">
        <f>DATE(YEAR(tbl_LoanData[[#This Row],[Application Date]]),MONTH(tbl_LoanData[[#This Row],[Application Date]]),1)</f>
        <v>45108</v>
      </c>
      <c r="AM1183" s="14">
        <f ca="1">IF(AND(tbl_LoanData[[#This Row],[Application Date]]&gt;=EOMONTH(TODAY(),-1)+1,tbl_LoanData[[#This Row],[Application Date]]&lt;=TODAY()),tbl_LoanData[[#This Row],[Loan Amount]],0)</f>
        <v>0</v>
      </c>
      <c r="AN1183" s="14">
        <f>tbl_LoanData[[#This Row],[Amount Paid]]-(Q1183-X1183)</f>
        <v>328253.76</v>
      </c>
      <c r="AO1183" s="14">
        <f>IF(tbl_LoanData[[#This Row],[Application Status]]="Approved",1,0)</f>
        <v>1</v>
      </c>
      <c r="AP1183" s="22" t="str">
        <f t="shared" ca="1" si="55"/>
        <v/>
      </c>
      <c r="AQ1183" s="22" t="str">
        <f t="shared" ca="1" si="56"/>
        <v/>
      </c>
    </row>
    <row r="1184" spans="1:43" x14ac:dyDescent="0.3">
      <c r="A1184" s="2" t="s">
        <v>14189</v>
      </c>
      <c r="B1184" s="2" t="s">
        <v>14190</v>
      </c>
      <c r="C1184" s="2" t="s">
        <v>240</v>
      </c>
      <c r="D1184" s="2" t="s">
        <v>209</v>
      </c>
      <c r="E1184" s="2" t="s">
        <v>102</v>
      </c>
      <c r="F1184" s="2">
        <v>28</v>
      </c>
      <c r="G1184" s="2" t="s">
        <v>83</v>
      </c>
      <c r="H1184" s="2" t="s">
        <v>250</v>
      </c>
      <c r="I1184" s="2" t="s">
        <v>52</v>
      </c>
      <c r="J1184" s="3">
        <v>45120</v>
      </c>
      <c r="K1184" s="3"/>
      <c r="L1184" s="2" t="s">
        <v>40</v>
      </c>
      <c r="M1184" s="2" t="s">
        <v>71</v>
      </c>
      <c r="N1184" s="2" t="s">
        <v>137</v>
      </c>
      <c r="O1184" s="4">
        <v>1284000</v>
      </c>
      <c r="P1184" s="4">
        <v>377900</v>
      </c>
      <c r="Q1184" s="4">
        <v>906100</v>
      </c>
      <c r="R1184" s="2">
        <v>24</v>
      </c>
      <c r="S1184" s="5">
        <v>8.66</v>
      </c>
      <c r="T1184" s="4">
        <v>44293.19</v>
      </c>
      <c r="U1184" s="2" t="s">
        <v>96</v>
      </c>
      <c r="V1184" s="2" t="s">
        <v>97</v>
      </c>
      <c r="W1184" s="4">
        <v>0</v>
      </c>
      <c r="X1184" s="4">
        <v>0</v>
      </c>
      <c r="Y1184" s="4">
        <v>1063036.52</v>
      </c>
      <c r="Z1184" s="2">
        <v>0</v>
      </c>
      <c r="AA1184" s="2" t="s">
        <v>97</v>
      </c>
      <c r="AB1184" s="2" t="s">
        <v>15731</v>
      </c>
      <c r="AC1184" s="2" t="s">
        <v>87</v>
      </c>
      <c r="AD1184" s="2" t="s">
        <v>76</v>
      </c>
      <c r="AE1184" s="5">
        <v>70.569999999999993</v>
      </c>
      <c r="AF1184" s="2">
        <v>0</v>
      </c>
      <c r="AG1184" s="2" t="s">
        <v>97</v>
      </c>
      <c r="AH1184" s="2"/>
      <c r="AI1184" s="6" t="str">
        <f t="shared" si="54"/>
        <v>25-34</v>
      </c>
      <c r="AJ1184" s="11">
        <f>YEAR(tbl_LoanData[[#This Row],[Application Date]])</f>
        <v>2023</v>
      </c>
      <c r="AK1184" s="11" t="str">
        <f>TEXT(tbl_LoanData[[#This Row],[Application Date]],"MMMM")</f>
        <v>July</v>
      </c>
      <c r="AL1184" s="12">
        <f>DATE(YEAR(tbl_LoanData[[#This Row],[Application Date]]),MONTH(tbl_LoanData[[#This Row],[Application Date]]),1)</f>
        <v>45108</v>
      </c>
      <c r="AM1184" s="14">
        <f ca="1">IF(AND(tbl_LoanData[[#This Row],[Application Date]]&gt;=EOMONTH(TODAY(),-1)+1,tbl_LoanData[[#This Row],[Application Date]]&lt;=TODAY()),tbl_LoanData[[#This Row],[Loan Amount]],0)</f>
        <v>0</v>
      </c>
      <c r="AN1184" s="14">
        <f>tbl_LoanData[[#This Row],[Amount Paid]]-(Q1184-X1184)</f>
        <v>-906100</v>
      </c>
      <c r="AO1184" s="14">
        <f>IF(tbl_LoanData[[#This Row],[Application Status]]="Approved",1,0)</f>
        <v>0</v>
      </c>
      <c r="AP1184" s="22" t="str">
        <f t="shared" ca="1" si="55"/>
        <v/>
      </c>
      <c r="AQ1184" s="22" t="str">
        <f t="shared" ca="1" si="56"/>
        <v/>
      </c>
    </row>
    <row r="1185" spans="1:43" ht="14.4" customHeight="1" x14ac:dyDescent="0.3">
      <c r="A1185" s="2" t="s">
        <v>14199</v>
      </c>
      <c r="B1185" s="2" t="s">
        <v>14200</v>
      </c>
      <c r="C1185" s="2" t="s">
        <v>586</v>
      </c>
      <c r="D1185" s="2" t="s">
        <v>209</v>
      </c>
      <c r="E1185" s="2" t="s">
        <v>204</v>
      </c>
      <c r="F1185" s="2">
        <v>38</v>
      </c>
      <c r="G1185" s="2" t="s">
        <v>69</v>
      </c>
      <c r="H1185" s="2" t="s">
        <v>278</v>
      </c>
      <c r="I1185" s="2" t="s">
        <v>45</v>
      </c>
      <c r="J1185" s="3">
        <v>45122</v>
      </c>
      <c r="K1185" s="3">
        <v>45133</v>
      </c>
      <c r="L1185" s="2" t="s">
        <v>40</v>
      </c>
      <c r="M1185" s="2" t="s">
        <v>85</v>
      </c>
      <c r="N1185" s="2" t="s">
        <v>274</v>
      </c>
      <c r="O1185" s="4">
        <v>765000</v>
      </c>
      <c r="P1185" s="4">
        <v>198000</v>
      </c>
      <c r="Q1185" s="4">
        <v>567000</v>
      </c>
      <c r="R1185" s="2">
        <v>48</v>
      </c>
      <c r="S1185" s="5">
        <v>9.44</v>
      </c>
      <c r="T1185" s="4">
        <v>16272.9</v>
      </c>
      <c r="U1185" s="2" t="s">
        <v>73</v>
      </c>
      <c r="V1185" s="2" t="s">
        <v>74</v>
      </c>
      <c r="W1185" s="4">
        <v>602097.30000000005</v>
      </c>
      <c r="X1185" s="4">
        <v>179001.9</v>
      </c>
      <c r="Y1185" s="4">
        <v>781099.2</v>
      </c>
      <c r="Z1185" s="2">
        <v>0</v>
      </c>
      <c r="AA1185" s="2" t="s">
        <v>56</v>
      </c>
      <c r="AB1185" s="2" t="s">
        <v>15728</v>
      </c>
      <c r="AC1185" s="2" t="s">
        <v>138</v>
      </c>
      <c r="AD1185" s="2" t="s">
        <v>76</v>
      </c>
      <c r="AE1185" s="5">
        <v>74.12</v>
      </c>
      <c r="AF1185" s="2">
        <v>0</v>
      </c>
      <c r="AG1185" s="2" t="s">
        <v>77</v>
      </c>
      <c r="AH1185" s="2">
        <v>11</v>
      </c>
      <c r="AI1185" s="6" t="str">
        <f t="shared" si="54"/>
        <v>35-44</v>
      </c>
      <c r="AJ1185" s="11">
        <f>YEAR(tbl_LoanData[[#This Row],[Application Date]])</f>
        <v>2023</v>
      </c>
      <c r="AK1185" s="11" t="str">
        <f>TEXT(tbl_LoanData[[#This Row],[Application Date]],"MMMM")</f>
        <v>July</v>
      </c>
      <c r="AL1185" s="12">
        <f>DATE(YEAR(tbl_LoanData[[#This Row],[Application Date]]),MONTH(tbl_LoanData[[#This Row],[Application Date]]),1)</f>
        <v>45108</v>
      </c>
      <c r="AM1185" s="14">
        <f ca="1">IF(AND(tbl_LoanData[[#This Row],[Application Date]]&gt;=EOMONTH(TODAY(),-1)+1,tbl_LoanData[[#This Row],[Application Date]]&lt;=TODAY()),tbl_LoanData[[#This Row],[Loan Amount]],0)</f>
        <v>0</v>
      </c>
      <c r="AN1185" s="14">
        <f>tbl_LoanData[[#This Row],[Amount Paid]]-(Q1185-X1185)</f>
        <v>214099.20000000007</v>
      </c>
      <c r="AO1185" s="14">
        <f>IF(tbl_LoanData[[#This Row],[Application Status]]="Approved",1,0)</f>
        <v>1</v>
      </c>
      <c r="AP1185" s="22" t="str">
        <f t="shared" ca="1" si="55"/>
        <v/>
      </c>
      <c r="AQ1185" s="22" t="str">
        <f t="shared" ca="1" si="56"/>
        <v/>
      </c>
    </row>
    <row r="1186" spans="1:43" ht="14.4" customHeight="1" x14ac:dyDescent="0.3">
      <c r="A1186" s="2" t="s">
        <v>14289</v>
      </c>
      <c r="B1186" s="2" t="s">
        <v>14290</v>
      </c>
      <c r="C1186" s="2" t="s">
        <v>223</v>
      </c>
      <c r="D1186" s="2" t="s">
        <v>161</v>
      </c>
      <c r="E1186" s="2" t="s">
        <v>135</v>
      </c>
      <c r="F1186" s="2">
        <v>47</v>
      </c>
      <c r="G1186" s="2" t="s">
        <v>69</v>
      </c>
      <c r="H1186" s="2" t="s">
        <v>285</v>
      </c>
      <c r="I1186" s="2" t="s">
        <v>55</v>
      </c>
      <c r="J1186" s="3">
        <v>45116</v>
      </c>
      <c r="K1186" s="3">
        <v>45137</v>
      </c>
      <c r="L1186" s="2" t="s">
        <v>40</v>
      </c>
      <c r="M1186" s="2" t="s">
        <v>71</v>
      </c>
      <c r="N1186" s="2" t="s">
        <v>137</v>
      </c>
      <c r="O1186" s="4">
        <v>889000</v>
      </c>
      <c r="P1186" s="4">
        <v>245700</v>
      </c>
      <c r="Q1186" s="4">
        <v>643300</v>
      </c>
      <c r="R1186" s="2">
        <v>48</v>
      </c>
      <c r="S1186" s="5">
        <v>15</v>
      </c>
      <c r="T1186" s="4">
        <v>21443.33</v>
      </c>
      <c r="U1186" s="2" t="s">
        <v>73</v>
      </c>
      <c r="V1186" s="2" t="s">
        <v>35</v>
      </c>
      <c r="W1186" s="4">
        <v>664743.23</v>
      </c>
      <c r="X1186" s="4">
        <v>364536.77</v>
      </c>
      <c r="Y1186" s="4">
        <v>1029280</v>
      </c>
      <c r="Z1186" s="2">
        <v>174</v>
      </c>
      <c r="AA1186" s="2" t="s">
        <v>60</v>
      </c>
      <c r="AB1186" s="2" t="s">
        <v>15734</v>
      </c>
      <c r="AC1186" s="2" t="s">
        <v>332</v>
      </c>
      <c r="AD1186" s="2" t="s">
        <v>76</v>
      </c>
      <c r="AE1186" s="5">
        <v>72.36</v>
      </c>
      <c r="AF1186" s="2">
        <v>6</v>
      </c>
      <c r="AG1186" s="2" t="s">
        <v>130</v>
      </c>
      <c r="AH1186" s="2">
        <v>21</v>
      </c>
      <c r="AI1186" s="6" t="str">
        <f t="shared" si="54"/>
        <v>45-54</v>
      </c>
      <c r="AJ1186" s="11">
        <f>YEAR(tbl_LoanData[[#This Row],[Application Date]])</f>
        <v>2023</v>
      </c>
      <c r="AK1186" s="11" t="str">
        <f>TEXT(tbl_LoanData[[#This Row],[Application Date]],"MMMM")</f>
        <v>July</v>
      </c>
      <c r="AL1186" s="12">
        <f>DATE(YEAR(tbl_LoanData[[#This Row],[Application Date]]),MONTH(tbl_LoanData[[#This Row],[Application Date]]),1)</f>
        <v>45108</v>
      </c>
      <c r="AM1186" s="14">
        <f ca="1">IF(AND(tbl_LoanData[[#This Row],[Application Date]]&gt;=EOMONTH(TODAY(),-1)+1,tbl_LoanData[[#This Row],[Application Date]]&lt;=TODAY()),tbl_LoanData[[#This Row],[Loan Amount]],0)</f>
        <v>0</v>
      </c>
      <c r="AN1186" s="14">
        <f>tbl_LoanData[[#This Row],[Amount Paid]]-(Q1186-X1186)</f>
        <v>385980</v>
      </c>
      <c r="AO1186" s="14">
        <f>IF(tbl_LoanData[[#This Row],[Application Status]]="Approved",1,0)</f>
        <v>1</v>
      </c>
      <c r="AP1186" s="22" t="str">
        <f t="shared" ca="1" si="55"/>
        <v/>
      </c>
      <c r="AQ1186" s="22" t="str">
        <f t="shared" ca="1" si="56"/>
        <v/>
      </c>
    </row>
    <row r="1187" spans="1:43" ht="14.4" customHeight="1" x14ac:dyDescent="0.3">
      <c r="A1187" s="2" t="s">
        <v>14361</v>
      </c>
      <c r="B1187" s="2" t="s">
        <v>14362</v>
      </c>
      <c r="C1187" s="2" t="s">
        <v>949</v>
      </c>
      <c r="D1187" s="2" t="s">
        <v>67</v>
      </c>
      <c r="E1187" s="2" t="s">
        <v>312</v>
      </c>
      <c r="F1187" s="2">
        <v>57</v>
      </c>
      <c r="G1187" s="2" t="s">
        <v>83</v>
      </c>
      <c r="H1187" s="2" t="s">
        <v>217</v>
      </c>
      <c r="I1187" s="2" t="s">
        <v>46</v>
      </c>
      <c r="J1187" s="3">
        <v>45137</v>
      </c>
      <c r="K1187" s="3">
        <v>45144</v>
      </c>
      <c r="L1187" s="2" t="s">
        <v>40</v>
      </c>
      <c r="M1187" s="2" t="s">
        <v>85</v>
      </c>
      <c r="N1187" s="2" t="s">
        <v>274</v>
      </c>
      <c r="O1187" s="4">
        <v>923000</v>
      </c>
      <c r="P1187" s="4">
        <v>139400</v>
      </c>
      <c r="Q1187" s="4">
        <v>783600</v>
      </c>
      <c r="R1187" s="2">
        <v>12</v>
      </c>
      <c r="S1187" s="5">
        <v>10.029999999999999</v>
      </c>
      <c r="T1187" s="4">
        <v>71849.59</v>
      </c>
      <c r="U1187" s="2" t="s">
        <v>73</v>
      </c>
      <c r="V1187" s="2" t="s">
        <v>33</v>
      </c>
      <c r="W1187" s="4">
        <v>862195.08</v>
      </c>
      <c r="X1187" s="4">
        <v>0</v>
      </c>
      <c r="Y1187" s="4">
        <v>862195.08</v>
      </c>
      <c r="Z1187" s="2">
        <v>0</v>
      </c>
      <c r="AA1187" s="2" t="s">
        <v>56</v>
      </c>
      <c r="AB1187" s="2" t="s">
        <v>15727</v>
      </c>
      <c r="AC1187" s="2" t="s">
        <v>121</v>
      </c>
      <c r="AD1187" s="2" t="s">
        <v>76</v>
      </c>
      <c r="AE1187" s="5">
        <v>84.9</v>
      </c>
      <c r="AF1187" s="2">
        <v>0</v>
      </c>
      <c r="AG1187" s="2" t="s">
        <v>77</v>
      </c>
      <c r="AH1187" s="2">
        <v>7</v>
      </c>
      <c r="AI1187" s="6" t="str">
        <f t="shared" si="54"/>
        <v>55-64</v>
      </c>
      <c r="AJ1187" s="11">
        <f>YEAR(tbl_LoanData[[#This Row],[Application Date]])</f>
        <v>2023</v>
      </c>
      <c r="AK1187" s="11" t="str">
        <f>TEXT(tbl_LoanData[[#This Row],[Application Date]],"MMMM")</f>
        <v>July</v>
      </c>
      <c r="AL1187" s="12">
        <f>DATE(YEAR(tbl_LoanData[[#This Row],[Application Date]]),MONTH(tbl_LoanData[[#This Row],[Application Date]]),1)</f>
        <v>45108</v>
      </c>
      <c r="AM1187" s="14">
        <f ca="1">IF(AND(tbl_LoanData[[#This Row],[Application Date]]&gt;=EOMONTH(TODAY(),-1)+1,tbl_LoanData[[#This Row],[Application Date]]&lt;=TODAY()),tbl_LoanData[[#This Row],[Loan Amount]],0)</f>
        <v>0</v>
      </c>
      <c r="AN1187" s="14">
        <f>tbl_LoanData[[#This Row],[Amount Paid]]-(Q1187-X1187)</f>
        <v>78595.079999999958</v>
      </c>
      <c r="AO1187" s="14">
        <f>IF(tbl_LoanData[[#This Row],[Application Status]]="Approved",1,0)</f>
        <v>1</v>
      </c>
      <c r="AP1187" s="22" t="str">
        <f t="shared" ca="1" si="55"/>
        <v/>
      </c>
      <c r="AQ1187" s="22" t="str">
        <f t="shared" ca="1" si="56"/>
        <v/>
      </c>
    </row>
    <row r="1188" spans="1:43" ht="14.4" customHeight="1" x14ac:dyDescent="0.3">
      <c r="A1188" s="2" t="s">
        <v>14391</v>
      </c>
      <c r="B1188" s="2" t="s">
        <v>14392</v>
      </c>
      <c r="C1188" s="2" t="s">
        <v>109</v>
      </c>
      <c r="D1188" s="2" t="s">
        <v>176</v>
      </c>
      <c r="E1188" s="2" t="s">
        <v>312</v>
      </c>
      <c r="F1188" s="2">
        <v>61</v>
      </c>
      <c r="G1188" s="2" t="s">
        <v>83</v>
      </c>
      <c r="H1188" s="2" t="s">
        <v>313</v>
      </c>
      <c r="I1188" s="2" t="s">
        <v>44</v>
      </c>
      <c r="J1188" s="3">
        <v>45128</v>
      </c>
      <c r="K1188" s="3"/>
      <c r="L1188" s="2" t="s">
        <v>39</v>
      </c>
      <c r="M1188" s="2" t="s">
        <v>167</v>
      </c>
      <c r="N1188" s="2" t="s">
        <v>491</v>
      </c>
      <c r="O1188" s="4">
        <v>1824000</v>
      </c>
      <c r="P1188" s="4">
        <v>524800</v>
      </c>
      <c r="Q1188" s="4">
        <v>1299200</v>
      </c>
      <c r="R1188" s="2">
        <v>18</v>
      </c>
      <c r="S1188" s="5">
        <v>7.76</v>
      </c>
      <c r="T1188" s="4">
        <v>80579.27</v>
      </c>
      <c r="U1188" s="2" t="s">
        <v>96</v>
      </c>
      <c r="V1188" s="2" t="s">
        <v>97</v>
      </c>
      <c r="W1188" s="4">
        <v>0</v>
      </c>
      <c r="X1188" s="4">
        <v>0</v>
      </c>
      <c r="Y1188" s="4">
        <v>1450426.88</v>
      </c>
      <c r="Z1188" s="2">
        <v>0</v>
      </c>
      <c r="AA1188" s="2" t="s">
        <v>97</v>
      </c>
      <c r="AB1188" s="2" t="s">
        <v>15736</v>
      </c>
      <c r="AC1188" s="2" t="s">
        <v>332</v>
      </c>
      <c r="AD1188" s="2" t="s">
        <v>76</v>
      </c>
      <c r="AE1188" s="5">
        <v>71.23</v>
      </c>
      <c r="AF1188" s="2">
        <v>0</v>
      </c>
      <c r="AG1188" s="2" t="s">
        <v>97</v>
      </c>
      <c r="AH1188" s="2"/>
      <c r="AI1188" s="6" t="str">
        <f t="shared" si="54"/>
        <v>55-64</v>
      </c>
      <c r="AJ1188" s="11">
        <f>YEAR(tbl_LoanData[[#This Row],[Application Date]])</f>
        <v>2023</v>
      </c>
      <c r="AK1188" s="11" t="str">
        <f>TEXT(tbl_LoanData[[#This Row],[Application Date]],"MMMM")</f>
        <v>July</v>
      </c>
      <c r="AL1188" s="12">
        <f>DATE(YEAR(tbl_LoanData[[#This Row],[Application Date]]),MONTH(tbl_LoanData[[#This Row],[Application Date]]),1)</f>
        <v>45108</v>
      </c>
      <c r="AM1188" s="14">
        <f ca="1">IF(AND(tbl_LoanData[[#This Row],[Application Date]]&gt;=EOMONTH(TODAY(),-1)+1,tbl_LoanData[[#This Row],[Application Date]]&lt;=TODAY()),tbl_LoanData[[#This Row],[Loan Amount]],0)</f>
        <v>0</v>
      </c>
      <c r="AN1188" s="14">
        <f>tbl_LoanData[[#This Row],[Amount Paid]]-(Q1188-X1188)</f>
        <v>-1299200</v>
      </c>
      <c r="AO1188" s="14">
        <f>IF(tbl_LoanData[[#This Row],[Application Status]]="Approved",1,0)</f>
        <v>0</v>
      </c>
      <c r="AP1188" s="22" t="str">
        <f t="shared" ca="1" si="55"/>
        <v/>
      </c>
      <c r="AQ1188" s="22" t="str">
        <f t="shared" ca="1" si="56"/>
        <v/>
      </c>
    </row>
    <row r="1189" spans="1:43" ht="14.4" customHeight="1" x14ac:dyDescent="0.3">
      <c r="A1189" s="2" t="s">
        <v>14405</v>
      </c>
      <c r="B1189" s="2" t="s">
        <v>14406</v>
      </c>
      <c r="C1189" s="2" t="s">
        <v>521</v>
      </c>
      <c r="D1189" s="2" t="s">
        <v>101</v>
      </c>
      <c r="E1189" s="2" t="s">
        <v>190</v>
      </c>
      <c r="F1189" s="2">
        <v>45</v>
      </c>
      <c r="G1189" s="2" t="s">
        <v>69</v>
      </c>
      <c r="H1189" s="2" t="s">
        <v>278</v>
      </c>
      <c r="I1189" s="2" t="s">
        <v>45</v>
      </c>
      <c r="J1189" s="3">
        <v>45137</v>
      </c>
      <c r="K1189" s="3">
        <v>45141</v>
      </c>
      <c r="L1189" s="2" t="s">
        <v>36</v>
      </c>
      <c r="M1189" s="2" t="s">
        <v>71</v>
      </c>
      <c r="N1189" s="2" t="s">
        <v>162</v>
      </c>
      <c r="O1189" s="4">
        <v>1870000</v>
      </c>
      <c r="P1189" s="4">
        <v>387800</v>
      </c>
      <c r="Q1189" s="4">
        <v>1482200</v>
      </c>
      <c r="R1189" s="2">
        <v>12</v>
      </c>
      <c r="S1189" s="5">
        <v>6.12</v>
      </c>
      <c r="T1189" s="4">
        <v>131075.89000000001</v>
      </c>
      <c r="U1189" s="2" t="s">
        <v>73</v>
      </c>
      <c r="V1189" s="2" t="s">
        <v>33</v>
      </c>
      <c r="W1189" s="4">
        <v>1572910.64</v>
      </c>
      <c r="X1189" s="4">
        <v>0</v>
      </c>
      <c r="Y1189" s="4">
        <v>1572910.64</v>
      </c>
      <c r="Z1189" s="2">
        <v>0</v>
      </c>
      <c r="AA1189" s="2" t="s">
        <v>56</v>
      </c>
      <c r="AB1189" s="2" t="s">
        <v>15727</v>
      </c>
      <c r="AC1189" s="2" t="s">
        <v>146</v>
      </c>
      <c r="AD1189" s="2" t="s">
        <v>76</v>
      </c>
      <c r="AE1189" s="5">
        <v>79.260000000000005</v>
      </c>
      <c r="AF1189" s="2">
        <v>0</v>
      </c>
      <c r="AG1189" s="2" t="s">
        <v>77</v>
      </c>
      <c r="AH1189" s="2">
        <v>4</v>
      </c>
      <c r="AI1189" s="6" t="str">
        <f t="shared" si="54"/>
        <v>45-54</v>
      </c>
      <c r="AJ1189" s="11">
        <f>YEAR(tbl_LoanData[[#This Row],[Application Date]])</f>
        <v>2023</v>
      </c>
      <c r="AK1189" s="11" t="str">
        <f>TEXT(tbl_LoanData[[#This Row],[Application Date]],"MMMM")</f>
        <v>July</v>
      </c>
      <c r="AL1189" s="12">
        <f>DATE(YEAR(tbl_LoanData[[#This Row],[Application Date]]),MONTH(tbl_LoanData[[#This Row],[Application Date]]),1)</f>
        <v>45108</v>
      </c>
      <c r="AM1189" s="14">
        <f ca="1">IF(AND(tbl_LoanData[[#This Row],[Application Date]]&gt;=EOMONTH(TODAY(),-1)+1,tbl_LoanData[[#This Row],[Application Date]]&lt;=TODAY()),tbl_LoanData[[#This Row],[Loan Amount]],0)</f>
        <v>0</v>
      </c>
      <c r="AN1189" s="14">
        <f>tbl_LoanData[[#This Row],[Amount Paid]]-(Q1189-X1189)</f>
        <v>90710.639999999898</v>
      </c>
      <c r="AO1189" s="14">
        <f>IF(tbl_LoanData[[#This Row],[Application Status]]="Approved",1,0)</f>
        <v>1</v>
      </c>
      <c r="AP1189" s="22" t="str">
        <f t="shared" ca="1" si="55"/>
        <v/>
      </c>
      <c r="AQ1189" s="22" t="str">
        <f t="shared" ca="1" si="56"/>
        <v/>
      </c>
    </row>
    <row r="1190" spans="1:43" ht="14.4" customHeight="1" x14ac:dyDescent="0.3">
      <c r="A1190" s="2" t="s">
        <v>14463</v>
      </c>
      <c r="B1190" s="2" t="s">
        <v>14464</v>
      </c>
      <c r="C1190" s="2" t="s">
        <v>1059</v>
      </c>
      <c r="D1190" s="2" t="s">
        <v>176</v>
      </c>
      <c r="E1190" s="2" t="s">
        <v>92</v>
      </c>
      <c r="F1190" s="2">
        <v>49</v>
      </c>
      <c r="G1190" s="2" t="s">
        <v>69</v>
      </c>
      <c r="H1190" s="2" t="s">
        <v>265</v>
      </c>
      <c r="I1190" s="2" t="s">
        <v>44</v>
      </c>
      <c r="J1190" s="3">
        <v>45108</v>
      </c>
      <c r="K1190" s="3"/>
      <c r="L1190" s="2" t="s">
        <v>37</v>
      </c>
      <c r="M1190" s="2" t="s">
        <v>199</v>
      </c>
      <c r="N1190" s="2" t="s">
        <v>319</v>
      </c>
      <c r="O1190" s="4">
        <v>100000</v>
      </c>
      <c r="P1190" s="4">
        <v>16100</v>
      </c>
      <c r="Q1190" s="4">
        <v>83900</v>
      </c>
      <c r="R1190" s="2">
        <v>60</v>
      </c>
      <c r="S1190" s="5">
        <v>6.02</v>
      </c>
      <c r="T1190" s="4">
        <v>1819.23</v>
      </c>
      <c r="U1190" s="2" t="s">
        <v>96</v>
      </c>
      <c r="V1190" s="2" t="s">
        <v>97</v>
      </c>
      <c r="W1190" s="4">
        <v>0</v>
      </c>
      <c r="X1190" s="4">
        <v>0</v>
      </c>
      <c r="Y1190" s="4">
        <v>109153.9</v>
      </c>
      <c r="Z1190" s="2">
        <v>0</v>
      </c>
      <c r="AA1190" s="2" t="s">
        <v>97</v>
      </c>
      <c r="AB1190" s="2" t="s">
        <v>15727</v>
      </c>
      <c r="AC1190" s="2" t="s">
        <v>360</v>
      </c>
      <c r="AD1190" s="2" t="s">
        <v>76</v>
      </c>
      <c r="AE1190" s="5">
        <v>83.9</v>
      </c>
      <c r="AF1190" s="2">
        <v>0</v>
      </c>
      <c r="AG1190" s="2" t="s">
        <v>97</v>
      </c>
      <c r="AH1190" s="2"/>
      <c r="AI1190" s="6" t="str">
        <f t="shared" si="54"/>
        <v>45-54</v>
      </c>
      <c r="AJ1190" s="11">
        <f>YEAR(tbl_LoanData[[#This Row],[Application Date]])</f>
        <v>2023</v>
      </c>
      <c r="AK1190" s="11" t="str">
        <f>TEXT(tbl_LoanData[[#This Row],[Application Date]],"MMMM")</f>
        <v>July</v>
      </c>
      <c r="AL1190" s="12">
        <f>DATE(YEAR(tbl_LoanData[[#This Row],[Application Date]]),MONTH(tbl_LoanData[[#This Row],[Application Date]]),1)</f>
        <v>45108</v>
      </c>
      <c r="AM1190" s="14">
        <f ca="1">IF(AND(tbl_LoanData[[#This Row],[Application Date]]&gt;=EOMONTH(TODAY(),-1)+1,tbl_LoanData[[#This Row],[Application Date]]&lt;=TODAY()),tbl_LoanData[[#This Row],[Loan Amount]],0)</f>
        <v>0</v>
      </c>
      <c r="AN1190" s="14">
        <f>tbl_LoanData[[#This Row],[Amount Paid]]-(Q1190-X1190)</f>
        <v>-83900</v>
      </c>
      <c r="AO1190" s="14">
        <f>IF(tbl_LoanData[[#This Row],[Application Status]]="Approved",1,0)</f>
        <v>0</v>
      </c>
      <c r="AP1190" s="22" t="str">
        <f t="shared" ca="1" si="55"/>
        <v/>
      </c>
      <c r="AQ1190" s="22" t="str">
        <f t="shared" ca="1" si="56"/>
        <v/>
      </c>
    </row>
    <row r="1191" spans="1:43" x14ac:dyDescent="0.3">
      <c r="A1191" s="2" t="s">
        <v>14535</v>
      </c>
      <c r="B1191" s="2" t="s">
        <v>14536</v>
      </c>
      <c r="C1191" s="2" t="s">
        <v>281</v>
      </c>
      <c r="D1191" s="2" t="s">
        <v>142</v>
      </c>
      <c r="E1191" s="2" t="s">
        <v>82</v>
      </c>
      <c r="F1191" s="2">
        <v>25</v>
      </c>
      <c r="G1191" s="2" t="s">
        <v>83</v>
      </c>
      <c r="H1191" s="2" t="s">
        <v>278</v>
      </c>
      <c r="I1191" s="2" t="s">
        <v>45</v>
      </c>
      <c r="J1191" s="3">
        <v>45117</v>
      </c>
      <c r="K1191" s="3"/>
      <c r="L1191" s="2" t="s">
        <v>36</v>
      </c>
      <c r="M1191" s="2" t="s">
        <v>85</v>
      </c>
      <c r="N1191" s="2" t="s">
        <v>344</v>
      </c>
      <c r="O1191" s="4">
        <v>1845000</v>
      </c>
      <c r="P1191" s="4">
        <v>264800</v>
      </c>
      <c r="Q1191" s="4">
        <v>1580200</v>
      </c>
      <c r="R1191" s="2">
        <v>12</v>
      </c>
      <c r="S1191" s="5">
        <v>9.52</v>
      </c>
      <c r="T1191" s="4">
        <v>144219.59</v>
      </c>
      <c r="U1191" s="2" t="s">
        <v>113</v>
      </c>
      <c r="V1191" s="2" t="s">
        <v>97</v>
      </c>
      <c r="W1191" s="4">
        <v>0</v>
      </c>
      <c r="X1191" s="4">
        <v>0</v>
      </c>
      <c r="Y1191" s="4">
        <v>1730635.04</v>
      </c>
      <c r="Z1191" s="2">
        <v>0</v>
      </c>
      <c r="AA1191" s="2" t="s">
        <v>97</v>
      </c>
      <c r="AB1191" s="2" t="s">
        <v>15734</v>
      </c>
      <c r="AC1191" s="2" t="s">
        <v>106</v>
      </c>
      <c r="AD1191" s="2" t="s">
        <v>76</v>
      </c>
      <c r="AE1191" s="5">
        <v>85.65</v>
      </c>
      <c r="AF1191" s="2">
        <v>0</v>
      </c>
      <c r="AG1191" s="2" t="s">
        <v>97</v>
      </c>
      <c r="AH1191" s="2"/>
      <c r="AI1191" s="6" t="str">
        <f t="shared" si="54"/>
        <v>25-34</v>
      </c>
      <c r="AJ1191" s="11">
        <f>YEAR(tbl_LoanData[[#This Row],[Application Date]])</f>
        <v>2023</v>
      </c>
      <c r="AK1191" s="11" t="str">
        <f>TEXT(tbl_LoanData[[#This Row],[Application Date]],"MMMM")</f>
        <v>July</v>
      </c>
      <c r="AL1191" s="12">
        <f>DATE(YEAR(tbl_LoanData[[#This Row],[Application Date]]),MONTH(tbl_LoanData[[#This Row],[Application Date]]),1)</f>
        <v>45108</v>
      </c>
      <c r="AM1191" s="14">
        <f ca="1">IF(AND(tbl_LoanData[[#This Row],[Application Date]]&gt;=EOMONTH(TODAY(),-1)+1,tbl_LoanData[[#This Row],[Application Date]]&lt;=TODAY()),tbl_LoanData[[#This Row],[Loan Amount]],0)</f>
        <v>0</v>
      </c>
      <c r="AN1191" s="14">
        <f>tbl_LoanData[[#This Row],[Amount Paid]]-(Q1191-X1191)</f>
        <v>-1580200</v>
      </c>
      <c r="AO1191" s="14">
        <f>IF(tbl_LoanData[[#This Row],[Application Status]]="Approved",1,0)</f>
        <v>0</v>
      </c>
      <c r="AP1191" s="22" t="str">
        <f t="shared" ca="1" si="55"/>
        <v/>
      </c>
      <c r="AQ1191" s="22" t="str">
        <f t="shared" ca="1" si="56"/>
        <v/>
      </c>
    </row>
    <row r="1192" spans="1:43" x14ac:dyDescent="0.3">
      <c r="A1192" s="2" t="s">
        <v>14581</v>
      </c>
      <c r="B1192" s="2" t="s">
        <v>14582</v>
      </c>
      <c r="C1192" s="2" t="s">
        <v>452</v>
      </c>
      <c r="D1192" s="2" t="s">
        <v>67</v>
      </c>
      <c r="E1192" s="2" t="s">
        <v>68</v>
      </c>
      <c r="F1192" s="2">
        <v>50</v>
      </c>
      <c r="G1192" s="2" t="s">
        <v>83</v>
      </c>
      <c r="H1192" s="2" t="s">
        <v>136</v>
      </c>
      <c r="I1192" s="2" t="s">
        <v>49</v>
      </c>
      <c r="J1192" s="3">
        <v>45121</v>
      </c>
      <c r="K1192" s="3">
        <v>45139</v>
      </c>
      <c r="L1192" s="2" t="s">
        <v>39</v>
      </c>
      <c r="M1192" s="2" t="s">
        <v>94</v>
      </c>
      <c r="N1192" s="2" t="s">
        <v>418</v>
      </c>
      <c r="O1192" s="4">
        <v>2341000</v>
      </c>
      <c r="P1192" s="4">
        <v>829400</v>
      </c>
      <c r="Q1192" s="4">
        <v>1511600</v>
      </c>
      <c r="R1192" s="2">
        <v>48</v>
      </c>
      <c r="S1192" s="5">
        <v>10.14</v>
      </c>
      <c r="T1192" s="4">
        <v>44264.69</v>
      </c>
      <c r="U1192" s="2" t="s">
        <v>73</v>
      </c>
      <c r="V1192" s="2" t="s">
        <v>74</v>
      </c>
      <c r="W1192" s="4">
        <v>1593528.84</v>
      </c>
      <c r="X1192" s="4">
        <v>531176.12</v>
      </c>
      <c r="Y1192" s="4">
        <v>2124704.96</v>
      </c>
      <c r="Z1192" s="2">
        <v>29</v>
      </c>
      <c r="AA1192" s="2" t="s">
        <v>57</v>
      </c>
      <c r="AB1192" s="2" t="s">
        <v>15734</v>
      </c>
      <c r="AC1192" s="2" t="s">
        <v>106</v>
      </c>
      <c r="AD1192" s="2" t="s">
        <v>76</v>
      </c>
      <c r="AE1192" s="5">
        <v>64.569999999999993</v>
      </c>
      <c r="AF1192" s="2">
        <v>1</v>
      </c>
      <c r="AG1192" s="2" t="s">
        <v>77</v>
      </c>
      <c r="AH1192" s="2">
        <v>18</v>
      </c>
      <c r="AI1192" s="6" t="str">
        <f t="shared" si="54"/>
        <v>45-54</v>
      </c>
      <c r="AJ1192" s="11">
        <f>YEAR(tbl_LoanData[[#This Row],[Application Date]])</f>
        <v>2023</v>
      </c>
      <c r="AK1192" s="11" t="str">
        <f>TEXT(tbl_LoanData[[#This Row],[Application Date]],"MMMM")</f>
        <v>July</v>
      </c>
      <c r="AL1192" s="12">
        <f>DATE(YEAR(tbl_LoanData[[#This Row],[Application Date]]),MONTH(tbl_LoanData[[#This Row],[Application Date]]),1)</f>
        <v>45108</v>
      </c>
      <c r="AM1192" s="14">
        <f ca="1">IF(AND(tbl_LoanData[[#This Row],[Application Date]]&gt;=EOMONTH(TODAY(),-1)+1,tbl_LoanData[[#This Row],[Application Date]]&lt;=TODAY()),tbl_LoanData[[#This Row],[Loan Amount]],0)</f>
        <v>0</v>
      </c>
      <c r="AN1192" s="14">
        <f>tbl_LoanData[[#This Row],[Amount Paid]]-(Q1192-X1192)</f>
        <v>613104.96000000008</v>
      </c>
      <c r="AO1192" s="14">
        <f>IF(tbl_LoanData[[#This Row],[Application Status]]="Approved",1,0)</f>
        <v>1</v>
      </c>
      <c r="AP1192" s="22" t="str">
        <f t="shared" ca="1" si="55"/>
        <v/>
      </c>
      <c r="AQ1192" s="22" t="str">
        <f t="shared" ca="1" si="56"/>
        <v/>
      </c>
    </row>
    <row r="1193" spans="1:43" ht="14.4" customHeight="1" x14ac:dyDescent="0.3">
      <c r="A1193" s="2" t="s">
        <v>14607</v>
      </c>
      <c r="B1193" s="2" t="s">
        <v>14608</v>
      </c>
      <c r="C1193" s="2" t="s">
        <v>435</v>
      </c>
      <c r="D1193" s="2" t="s">
        <v>182</v>
      </c>
      <c r="E1193" s="2" t="s">
        <v>150</v>
      </c>
      <c r="F1193" s="2">
        <v>49</v>
      </c>
      <c r="G1193" s="2" t="s">
        <v>83</v>
      </c>
      <c r="H1193" s="2" t="s">
        <v>70</v>
      </c>
      <c r="I1193" s="2" t="s">
        <v>50</v>
      </c>
      <c r="J1193" s="3">
        <v>45125</v>
      </c>
      <c r="K1193" s="3"/>
      <c r="L1193" s="2" t="s">
        <v>37</v>
      </c>
      <c r="M1193" s="2" t="s">
        <v>94</v>
      </c>
      <c r="N1193" s="2" t="s">
        <v>568</v>
      </c>
      <c r="O1193" s="4">
        <v>148000</v>
      </c>
      <c r="P1193" s="4">
        <v>41300</v>
      </c>
      <c r="Q1193" s="4">
        <v>106700</v>
      </c>
      <c r="R1193" s="2">
        <v>36</v>
      </c>
      <c r="S1193" s="5">
        <v>10.78</v>
      </c>
      <c r="T1193" s="4">
        <v>3922.41</v>
      </c>
      <c r="U1193" s="2" t="s">
        <v>96</v>
      </c>
      <c r="V1193" s="2" t="s">
        <v>97</v>
      </c>
      <c r="W1193" s="4">
        <v>0</v>
      </c>
      <c r="X1193" s="4">
        <v>0</v>
      </c>
      <c r="Y1193" s="4">
        <v>141206.78</v>
      </c>
      <c r="Z1193" s="2">
        <v>0</v>
      </c>
      <c r="AA1193" s="2" t="s">
        <v>97</v>
      </c>
      <c r="AB1193" s="2" t="s">
        <v>15736</v>
      </c>
      <c r="AC1193" s="2" t="s">
        <v>87</v>
      </c>
      <c r="AD1193" s="2" t="s">
        <v>76</v>
      </c>
      <c r="AE1193" s="5">
        <v>72.09</v>
      </c>
      <c r="AF1193" s="2">
        <v>0</v>
      </c>
      <c r="AG1193" s="2" t="s">
        <v>97</v>
      </c>
      <c r="AH1193" s="2"/>
      <c r="AI1193" s="6" t="str">
        <f t="shared" si="54"/>
        <v>45-54</v>
      </c>
      <c r="AJ1193" s="11">
        <f>YEAR(tbl_LoanData[[#This Row],[Application Date]])</f>
        <v>2023</v>
      </c>
      <c r="AK1193" s="11" t="str">
        <f>TEXT(tbl_LoanData[[#This Row],[Application Date]],"MMMM")</f>
        <v>July</v>
      </c>
      <c r="AL1193" s="12">
        <f>DATE(YEAR(tbl_LoanData[[#This Row],[Application Date]]),MONTH(tbl_LoanData[[#This Row],[Application Date]]),1)</f>
        <v>45108</v>
      </c>
      <c r="AM1193" s="14">
        <f ca="1">IF(AND(tbl_LoanData[[#This Row],[Application Date]]&gt;=EOMONTH(TODAY(),-1)+1,tbl_LoanData[[#This Row],[Application Date]]&lt;=TODAY()),tbl_LoanData[[#This Row],[Loan Amount]],0)</f>
        <v>0</v>
      </c>
      <c r="AN1193" s="14">
        <f>tbl_LoanData[[#This Row],[Amount Paid]]-(Q1193-X1193)</f>
        <v>-106700</v>
      </c>
      <c r="AO1193" s="14">
        <f>IF(tbl_LoanData[[#This Row],[Application Status]]="Approved",1,0)</f>
        <v>0</v>
      </c>
      <c r="AP1193" s="22" t="str">
        <f t="shared" ca="1" si="55"/>
        <v/>
      </c>
      <c r="AQ1193" s="22" t="str">
        <f t="shared" ca="1" si="56"/>
        <v/>
      </c>
    </row>
    <row r="1194" spans="1:43" ht="14.4" customHeight="1" x14ac:dyDescent="0.3">
      <c r="A1194" s="2" t="s">
        <v>14629</v>
      </c>
      <c r="B1194" s="2" t="s">
        <v>14630</v>
      </c>
      <c r="C1194" s="2" t="s">
        <v>668</v>
      </c>
      <c r="D1194" s="2" t="s">
        <v>182</v>
      </c>
      <c r="E1194" s="2" t="s">
        <v>190</v>
      </c>
      <c r="F1194" s="2">
        <v>26</v>
      </c>
      <c r="G1194" s="2" t="s">
        <v>69</v>
      </c>
      <c r="H1194" s="2" t="s">
        <v>166</v>
      </c>
      <c r="I1194" s="2" t="s">
        <v>46</v>
      </c>
      <c r="J1194" s="3">
        <v>45120</v>
      </c>
      <c r="K1194" s="3">
        <v>45139</v>
      </c>
      <c r="L1194" s="2" t="s">
        <v>40</v>
      </c>
      <c r="M1194" s="2" t="s">
        <v>157</v>
      </c>
      <c r="N1194" s="2" t="s">
        <v>328</v>
      </c>
      <c r="O1194" s="4">
        <v>1415000</v>
      </c>
      <c r="P1194" s="4">
        <v>448000</v>
      </c>
      <c r="Q1194" s="4">
        <v>967000</v>
      </c>
      <c r="R1194" s="2">
        <v>36</v>
      </c>
      <c r="S1194" s="5">
        <v>9.8699999999999992</v>
      </c>
      <c r="T1194" s="4">
        <v>34814.69</v>
      </c>
      <c r="U1194" s="2" t="s">
        <v>73</v>
      </c>
      <c r="V1194" s="2" t="s">
        <v>34</v>
      </c>
      <c r="W1194" s="4">
        <v>1183699.46</v>
      </c>
      <c r="X1194" s="4">
        <v>69629.240000000005</v>
      </c>
      <c r="Y1194" s="4">
        <v>1253328.7</v>
      </c>
      <c r="Z1194" s="2">
        <v>62</v>
      </c>
      <c r="AA1194" s="2" t="s">
        <v>59</v>
      </c>
      <c r="AB1194" s="2" t="s">
        <v>15734</v>
      </c>
      <c r="AC1194" s="2" t="s">
        <v>129</v>
      </c>
      <c r="AD1194" s="2" t="s">
        <v>76</v>
      </c>
      <c r="AE1194" s="5">
        <v>68.34</v>
      </c>
      <c r="AF1194" s="2">
        <v>2</v>
      </c>
      <c r="AG1194" s="2" t="s">
        <v>130</v>
      </c>
      <c r="AH1194" s="2">
        <v>19</v>
      </c>
      <c r="AI1194" s="6" t="str">
        <f t="shared" si="54"/>
        <v>25-34</v>
      </c>
      <c r="AJ1194" s="11">
        <f>YEAR(tbl_LoanData[[#This Row],[Application Date]])</f>
        <v>2023</v>
      </c>
      <c r="AK1194" s="11" t="str">
        <f>TEXT(tbl_LoanData[[#This Row],[Application Date]],"MMMM")</f>
        <v>July</v>
      </c>
      <c r="AL1194" s="12">
        <f>DATE(YEAR(tbl_LoanData[[#This Row],[Application Date]]),MONTH(tbl_LoanData[[#This Row],[Application Date]]),1)</f>
        <v>45108</v>
      </c>
      <c r="AM1194" s="14">
        <f ca="1">IF(AND(tbl_LoanData[[#This Row],[Application Date]]&gt;=EOMONTH(TODAY(),-1)+1,tbl_LoanData[[#This Row],[Application Date]]&lt;=TODAY()),tbl_LoanData[[#This Row],[Loan Amount]],0)</f>
        <v>0</v>
      </c>
      <c r="AN1194" s="14">
        <f>tbl_LoanData[[#This Row],[Amount Paid]]-(Q1194-X1194)</f>
        <v>286328.69999999995</v>
      </c>
      <c r="AO1194" s="14">
        <f>IF(tbl_LoanData[[#This Row],[Application Status]]="Approved",1,0)</f>
        <v>1</v>
      </c>
      <c r="AP1194" s="22" t="str">
        <f t="shared" ca="1" si="55"/>
        <v/>
      </c>
      <c r="AQ1194" s="22" t="str">
        <f t="shared" ca="1" si="56"/>
        <v/>
      </c>
    </row>
    <row r="1195" spans="1:43" ht="14.4" customHeight="1" x14ac:dyDescent="0.3">
      <c r="A1195" s="2" t="s">
        <v>14791</v>
      </c>
      <c r="B1195" s="2" t="s">
        <v>14792</v>
      </c>
      <c r="C1195" s="2" t="s">
        <v>840</v>
      </c>
      <c r="D1195" s="2" t="s">
        <v>254</v>
      </c>
      <c r="E1195" s="2" t="s">
        <v>82</v>
      </c>
      <c r="F1195" s="2">
        <v>33</v>
      </c>
      <c r="G1195" s="2" t="s">
        <v>83</v>
      </c>
      <c r="H1195" s="2" t="s">
        <v>166</v>
      </c>
      <c r="I1195" s="2" t="s">
        <v>46</v>
      </c>
      <c r="J1195" s="3">
        <v>45126</v>
      </c>
      <c r="K1195" s="3"/>
      <c r="L1195" s="2" t="s">
        <v>41</v>
      </c>
      <c r="M1195" s="2" t="s">
        <v>144</v>
      </c>
      <c r="N1195" s="2" t="s">
        <v>857</v>
      </c>
      <c r="O1195" s="4">
        <v>2511000</v>
      </c>
      <c r="P1195" s="4">
        <v>668500</v>
      </c>
      <c r="Q1195" s="4">
        <v>1842500</v>
      </c>
      <c r="R1195" s="2">
        <v>48</v>
      </c>
      <c r="S1195" s="5">
        <v>5.94</v>
      </c>
      <c r="T1195" s="4">
        <v>47505.79</v>
      </c>
      <c r="U1195" s="2" t="s">
        <v>113</v>
      </c>
      <c r="V1195" s="2" t="s">
        <v>97</v>
      </c>
      <c r="W1195" s="4">
        <v>0</v>
      </c>
      <c r="X1195" s="4">
        <v>0</v>
      </c>
      <c r="Y1195" s="4">
        <v>2280278</v>
      </c>
      <c r="Z1195" s="2">
        <v>0</v>
      </c>
      <c r="AA1195" s="2" t="s">
        <v>97</v>
      </c>
      <c r="AB1195" s="2" t="s">
        <v>15729</v>
      </c>
      <c r="AC1195" s="2" t="s">
        <v>146</v>
      </c>
      <c r="AD1195" s="2" t="s">
        <v>76</v>
      </c>
      <c r="AE1195" s="5">
        <v>73.38</v>
      </c>
      <c r="AF1195" s="2">
        <v>0</v>
      </c>
      <c r="AG1195" s="2" t="s">
        <v>97</v>
      </c>
      <c r="AH1195" s="2"/>
      <c r="AI1195" s="6" t="str">
        <f t="shared" si="54"/>
        <v>25-34</v>
      </c>
      <c r="AJ1195" s="11">
        <f>YEAR(tbl_LoanData[[#This Row],[Application Date]])</f>
        <v>2023</v>
      </c>
      <c r="AK1195" s="11" t="str">
        <f>TEXT(tbl_LoanData[[#This Row],[Application Date]],"MMMM")</f>
        <v>July</v>
      </c>
      <c r="AL1195" s="12">
        <f>DATE(YEAR(tbl_LoanData[[#This Row],[Application Date]]),MONTH(tbl_LoanData[[#This Row],[Application Date]]),1)</f>
        <v>45108</v>
      </c>
      <c r="AM1195" s="14">
        <f ca="1">IF(AND(tbl_LoanData[[#This Row],[Application Date]]&gt;=EOMONTH(TODAY(),-1)+1,tbl_LoanData[[#This Row],[Application Date]]&lt;=TODAY()),tbl_LoanData[[#This Row],[Loan Amount]],0)</f>
        <v>0</v>
      </c>
      <c r="AN1195" s="14">
        <f>tbl_LoanData[[#This Row],[Amount Paid]]-(Q1195-X1195)</f>
        <v>-1842500</v>
      </c>
      <c r="AO1195" s="14">
        <f>IF(tbl_LoanData[[#This Row],[Application Status]]="Approved",1,0)</f>
        <v>0</v>
      </c>
      <c r="AP1195" s="22" t="str">
        <f t="shared" ca="1" si="55"/>
        <v/>
      </c>
      <c r="AQ1195" s="22" t="str">
        <f t="shared" ca="1" si="56"/>
        <v/>
      </c>
    </row>
    <row r="1196" spans="1:43" ht="14.4" customHeight="1" x14ac:dyDescent="0.3">
      <c r="A1196" s="2" t="s">
        <v>14805</v>
      </c>
      <c r="B1196" s="2" t="s">
        <v>14806</v>
      </c>
      <c r="C1196" s="2" t="s">
        <v>401</v>
      </c>
      <c r="D1196" s="2" t="s">
        <v>117</v>
      </c>
      <c r="E1196" s="2" t="s">
        <v>176</v>
      </c>
      <c r="F1196" s="2">
        <v>38</v>
      </c>
      <c r="G1196" s="2" t="s">
        <v>83</v>
      </c>
      <c r="H1196" s="2" t="s">
        <v>177</v>
      </c>
      <c r="I1196" s="2" t="s">
        <v>43</v>
      </c>
      <c r="J1196" s="3">
        <v>45137</v>
      </c>
      <c r="K1196" s="3">
        <v>45155</v>
      </c>
      <c r="L1196" s="2" t="s">
        <v>40</v>
      </c>
      <c r="M1196" s="2" t="s">
        <v>85</v>
      </c>
      <c r="N1196" s="2" t="s">
        <v>86</v>
      </c>
      <c r="O1196" s="4">
        <v>1348000</v>
      </c>
      <c r="P1196" s="4">
        <v>137300</v>
      </c>
      <c r="Q1196" s="4">
        <v>1210700</v>
      </c>
      <c r="R1196" s="2">
        <v>36</v>
      </c>
      <c r="S1196" s="5">
        <v>11.44</v>
      </c>
      <c r="T1196" s="4">
        <v>45172.56</v>
      </c>
      <c r="U1196" s="2" t="s">
        <v>73</v>
      </c>
      <c r="V1196" s="2" t="s">
        <v>33</v>
      </c>
      <c r="W1196" s="4">
        <v>1626212.24</v>
      </c>
      <c r="X1196" s="4">
        <v>0</v>
      </c>
      <c r="Y1196" s="4">
        <v>1626212.24</v>
      </c>
      <c r="Z1196" s="2">
        <v>0</v>
      </c>
      <c r="AA1196" s="2" t="s">
        <v>56</v>
      </c>
      <c r="AB1196" s="2" t="s">
        <v>15729</v>
      </c>
      <c r="AC1196" s="2" t="s">
        <v>360</v>
      </c>
      <c r="AD1196" s="2" t="s">
        <v>76</v>
      </c>
      <c r="AE1196" s="5">
        <v>89.81</v>
      </c>
      <c r="AF1196" s="2">
        <v>0</v>
      </c>
      <c r="AG1196" s="2" t="s">
        <v>77</v>
      </c>
      <c r="AH1196" s="2">
        <v>18</v>
      </c>
      <c r="AI1196" s="6" t="str">
        <f t="shared" si="54"/>
        <v>35-44</v>
      </c>
      <c r="AJ1196" s="11">
        <f>YEAR(tbl_LoanData[[#This Row],[Application Date]])</f>
        <v>2023</v>
      </c>
      <c r="AK1196" s="11" t="str">
        <f>TEXT(tbl_LoanData[[#This Row],[Application Date]],"MMMM")</f>
        <v>July</v>
      </c>
      <c r="AL1196" s="12">
        <f>DATE(YEAR(tbl_LoanData[[#This Row],[Application Date]]),MONTH(tbl_LoanData[[#This Row],[Application Date]]),1)</f>
        <v>45108</v>
      </c>
      <c r="AM1196" s="14">
        <f ca="1">IF(AND(tbl_LoanData[[#This Row],[Application Date]]&gt;=EOMONTH(TODAY(),-1)+1,tbl_LoanData[[#This Row],[Application Date]]&lt;=TODAY()),tbl_LoanData[[#This Row],[Loan Amount]],0)</f>
        <v>0</v>
      </c>
      <c r="AN1196" s="14">
        <f>tbl_LoanData[[#This Row],[Amount Paid]]-(Q1196-X1196)</f>
        <v>415512.24</v>
      </c>
      <c r="AO1196" s="14">
        <f>IF(tbl_LoanData[[#This Row],[Application Status]]="Approved",1,0)</f>
        <v>1</v>
      </c>
      <c r="AP1196" s="22" t="str">
        <f t="shared" ca="1" si="55"/>
        <v/>
      </c>
      <c r="AQ1196" s="22" t="str">
        <f t="shared" ca="1" si="56"/>
        <v/>
      </c>
    </row>
    <row r="1197" spans="1:43" ht="14.4" customHeight="1" x14ac:dyDescent="0.3">
      <c r="A1197" s="2" t="s">
        <v>14811</v>
      </c>
      <c r="B1197" s="2" t="s">
        <v>14812</v>
      </c>
      <c r="C1197" s="2" t="s">
        <v>277</v>
      </c>
      <c r="D1197" s="2" t="s">
        <v>67</v>
      </c>
      <c r="E1197" s="2" t="s">
        <v>81</v>
      </c>
      <c r="F1197" s="2">
        <v>26</v>
      </c>
      <c r="G1197" s="2" t="s">
        <v>83</v>
      </c>
      <c r="H1197" s="2" t="s">
        <v>565</v>
      </c>
      <c r="I1197" s="2" t="s">
        <v>47</v>
      </c>
      <c r="J1197" s="3">
        <v>45108</v>
      </c>
      <c r="K1197" s="3">
        <v>45115</v>
      </c>
      <c r="L1197" s="2" t="s">
        <v>40</v>
      </c>
      <c r="M1197" s="2" t="s">
        <v>94</v>
      </c>
      <c r="N1197" s="2" t="s">
        <v>4</v>
      </c>
      <c r="O1197" s="4">
        <v>963000</v>
      </c>
      <c r="P1197" s="4">
        <v>177700</v>
      </c>
      <c r="Q1197" s="4">
        <v>785300</v>
      </c>
      <c r="R1197" s="2">
        <v>12</v>
      </c>
      <c r="S1197" s="5">
        <v>10.66</v>
      </c>
      <c r="T1197" s="4">
        <v>72417.75</v>
      </c>
      <c r="U1197" s="2" t="s">
        <v>73</v>
      </c>
      <c r="V1197" s="2" t="s">
        <v>33</v>
      </c>
      <c r="W1197" s="4">
        <v>869012.98</v>
      </c>
      <c r="X1197" s="4">
        <v>0</v>
      </c>
      <c r="Y1197" s="4">
        <v>869012.98</v>
      </c>
      <c r="Z1197" s="2">
        <v>0</v>
      </c>
      <c r="AA1197" s="2" t="s">
        <v>56</v>
      </c>
      <c r="AB1197" s="2" t="s">
        <v>15731</v>
      </c>
      <c r="AC1197" s="2" t="s">
        <v>75</v>
      </c>
      <c r="AD1197" s="2" t="s">
        <v>76</v>
      </c>
      <c r="AE1197" s="5">
        <v>81.55</v>
      </c>
      <c r="AF1197" s="2">
        <v>0</v>
      </c>
      <c r="AG1197" s="2" t="s">
        <v>77</v>
      </c>
      <c r="AH1197" s="2">
        <v>7</v>
      </c>
      <c r="AI1197" s="6" t="str">
        <f t="shared" si="54"/>
        <v>25-34</v>
      </c>
      <c r="AJ1197" s="11">
        <f>YEAR(tbl_LoanData[[#This Row],[Application Date]])</f>
        <v>2023</v>
      </c>
      <c r="AK1197" s="11" t="str">
        <f>TEXT(tbl_LoanData[[#This Row],[Application Date]],"MMMM")</f>
        <v>July</v>
      </c>
      <c r="AL1197" s="12">
        <f>DATE(YEAR(tbl_LoanData[[#This Row],[Application Date]]),MONTH(tbl_LoanData[[#This Row],[Application Date]]),1)</f>
        <v>45108</v>
      </c>
      <c r="AM1197" s="14">
        <f ca="1">IF(AND(tbl_LoanData[[#This Row],[Application Date]]&gt;=EOMONTH(TODAY(),-1)+1,tbl_LoanData[[#This Row],[Application Date]]&lt;=TODAY()),tbl_LoanData[[#This Row],[Loan Amount]],0)</f>
        <v>0</v>
      </c>
      <c r="AN1197" s="14">
        <f>tbl_LoanData[[#This Row],[Amount Paid]]-(Q1197-X1197)</f>
        <v>83712.979999999981</v>
      </c>
      <c r="AO1197" s="14">
        <f>IF(tbl_LoanData[[#This Row],[Application Status]]="Approved",1,0)</f>
        <v>1</v>
      </c>
      <c r="AP1197" s="22" t="str">
        <f t="shared" ca="1" si="55"/>
        <v/>
      </c>
      <c r="AQ1197" s="22" t="str">
        <f t="shared" ca="1" si="56"/>
        <v/>
      </c>
    </row>
    <row r="1198" spans="1:43" ht="14.4" customHeight="1" x14ac:dyDescent="0.3">
      <c r="A1198" s="2" t="s">
        <v>14871</v>
      </c>
      <c r="B1198" s="2" t="s">
        <v>14872</v>
      </c>
      <c r="C1198" s="2" t="s">
        <v>560</v>
      </c>
      <c r="D1198" s="2" t="s">
        <v>142</v>
      </c>
      <c r="E1198" s="2" t="s">
        <v>210</v>
      </c>
      <c r="F1198" s="2">
        <v>22</v>
      </c>
      <c r="G1198" s="2" t="s">
        <v>69</v>
      </c>
      <c r="H1198" s="2" t="s">
        <v>110</v>
      </c>
      <c r="I1198" s="2" t="s">
        <v>46</v>
      </c>
      <c r="J1198" s="3">
        <v>45112</v>
      </c>
      <c r="K1198" s="3">
        <v>45131</v>
      </c>
      <c r="L1198" s="2" t="s">
        <v>40</v>
      </c>
      <c r="M1198" s="2" t="s">
        <v>111</v>
      </c>
      <c r="N1198" s="2" t="s">
        <v>369</v>
      </c>
      <c r="O1198" s="4">
        <v>1003000</v>
      </c>
      <c r="P1198" s="4">
        <v>163800</v>
      </c>
      <c r="Q1198" s="4">
        <v>839200</v>
      </c>
      <c r="R1198" s="2">
        <v>18</v>
      </c>
      <c r="S1198" s="5">
        <v>13.19</v>
      </c>
      <c r="T1198" s="4">
        <v>55846.43</v>
      </c>
      <c r="U1198" s="2" t="s">
        <v>73</v>
      </c>
      <c r="V1198" s="2" t="s">
        <v>34</v>
      </c>
      <c r="W1198" s="4">
        <v>949389.31</v>
      </c>
      <c r="X1198" s="4">
        <v>55846.41</v>
      </c>
      <c r="Y1198" s="4">
        <v>1005235.72</v>
      </c>
      <c r="Z1198" s="2">
        <v>31</v>
      </c>
      <c r="AA1198" s="2" t="s">
        <v>58</v>
      </c>
      <c r="AB1198" s="2" t="s">
        <v>15735</v>
      </c>
      <c r="AC1198" s="2" t="s">
        <v>332</v>
      </c>
      <c r="AD1198" s="2" t="s">
        <v>76</v>
      </c>
      <c r="AE1198" s="5">
        <v>83.67</v>
      </c>
      <c r="AF1198" s="2">
        <v>1</v>
      </c>
      <c r="AG1198" s="2" t="s">
        <v>15718</v>
      </c>
      <c r="AH1198" s="2">
        <v>19</v>
      </c>
      <c r="AI1198" s="6" t="str">
        <f t="shared" si="54"/>
        <v>18-24</v>
      </c>
      <c r="AJ1198" s="11">
        <f>YEAR(tbl_LoanData[[#This Row],[Application Date]])</f>
        <v>2023</v>
      </c>
      <c r="AK1198" s="11" t="str">
        <f>TEXT(tbl_LoanData[[#This Row],[Application Date]],"MMMM")</f>
        <v>July</v>
      </c>
      <c r="AL1198" s="12">
        <f>DATE(YEAR(tbl_LoanData[[#This Row],[Application Date]]),MONTH(tbl_LoanData[[#This Row],[Application Date]]),1)</f>
        <v>45108</v>
      </c>
      <c r="AM1198" s="14">
        <f ca="1">IF(AND(tbl_LoanData[[#This Row],[Application Date]]&gt;=EOMONTH(TODAY(),-1)+1,tbl_LoanData[[#This Row],[Application Date]]&lt;=TODAY()),tbl_LoanData[[#This Row],[Loan Amount]],0)</f>
        <v>0</v>
      </c>
      <c r="AN1198" s="14">
        <f>tbl_LoanData[[#This Row],[Amount Paid]]-(Q1198-X1198)</f>
        <v>166035.72000000009</v>
      </c>
      <c r="AO1198" s="14">
        <f>IF(tbl_LoanData[[#This Row],[Application Status]]="Approved",1,0)</f>
        <v>1</v>
      </c>
      <c r="AP1198" s="22" t="str">
        <f t="shared" ca="1" si="55"/>
        <v/>
      </c>
      <c r="AQ1198" s="22" t="str">
        <f t="shared" ca="1" si="56"/>
        <v/>
      </c>
    </row>
    <row r="1199" spans="1:43" ht="14.4" customHeight="1" x14ac:dyDescent="0.3">
      <c r="A1199" s="2" t="s">
        <v>15131</v>
      </c>
      <c r="B1199" s="2" t="s">
        <v>15132</v>
      </c>
      <c r="C1199" s="2" t="s">
        <v>397</v>
      </c>
      <c r="D1199" s="2" t="s">
        <v>101</v>
      </c>
      <c r="E1199" s="2" t="s">
        <v>117</v>
      </c>
      <c r="F1199" s="2">
        <v>31</v>
      </c>
      <c r="G1199" s="2" t="s">
        <v>83</v>
      </c>
      <c r="H1199" s="2" t="s">
        <v>211</v>
      </c>
      <c r="I1199" s="2" t="s">
        <v>50</v>
      </c>
      <c r="J1199" s="3">
        <v>45121</v>
      </c>
      <c r="K1199" s="3">
        <v>45123</v>
      </c>
      <c r="L1199" s="2" t="s">
        <v>41</v>
      </c>
      <c r="M1199" s="2" t="s">
        <v>552</v>
      </c>
      <c r="N1199" s="2" t="s">
        <v>553</v>
      </c>
      <c r="O1199" s="4">
        <v>2101000</v>
      </c>
      <c r="P1199" s="4">
        <v>601400</v>
      </c>
      <c r="Q1199" s="4">
        <v>1499600</v>
      </c>
      <c r="R1199" s="2">
        <v>48</v>
      </c>
      <c r="S1199" s="5">
        <v>10.01</v>
      </c>
      <c r="T1199" s="4">
        <v>43750.83</v>
      </c>
      <c r="U1199" s="2" t="s">
        <v>73</v>
      </c>
      <c r="V1199" s="2" t="s">
        <v>74</v>
      </c>
      <c r="W1199" s="4">
        <v>1618780.71</v>
      </c>
      <c r="X1199" s="4">
        <v>481259.13</v>
      </c>
      <c r="Y1199" s="4">
        <v>2100039.84</v>
      </c>
      <c r="Z1199" s="2">
        <v>0</v>
      </c>
      <c r="AA1199" s="2" t="s">
        <v>56</v>
      </c>
      <c r="AB1199" s="2" t="s">
        <v>15728</v>
      </c>
      <c r="AC1199" s="2" t="s">
        <v>75</v>
      </c>
      <c r="AD1199" s="2" t="s">
        <v>76</v>
      </c>
      <c r="AE1199" s="5">
        <v>71.38</v>
      </c>
      <c r="AF1199" s="2">
        <v>0</v>
      </c>
      <c r="AG1199" s="2" t="s">
        <v>77</v>
      </c>
      <c r="AH1199" s="2">
        <v>2</v>
      </c>
      <c r="AI1199" s="6" t="str">
        <f t="shared" si="54"/>
        <v>25-34</v>
      </c>
      <c r="AJ1199" s="11">
        <f>YEAR(tbl_LoanData[[#This Row],[Application Date]])</f>
        <v>2023</v>
      </c>
      <c r="AK1199" s="11" t="str">
        <f>TEXT(tbl_LoanData[[#This Row],[Application Date]],"MMMM")</f>
        <v>July</v>
      </c>
      <c r="AL1199" s="12">
        <f>DATE(YEAR(tbl_LoanData[[#This Row],[Application Date]]),MONTH(tbl_LoanData[[#This Row],[Application Date]]),1)</f>
        <v>45108</v>
      </c>
      <c r="AM1199" s="14">
        <f ca="1">IF(AND(tbl_LoanData[[#This Row],[Application Date]]&gt;=EOMONTH(TODAY(),-1)+1,tbl_LoanData[[#This Row],[Application Date]]&lt;=TODAY()),tbl_LoanData[[#This Row],[Loan Amount]],0)</f>
        <v>0</v>
      </c>
      <c r="AN1199" s="14">
        <f>tbl_LoanData[[#This Row],[Amount Paid]]-(Q1199-X1199)</f>
        <v>600439.84</v>
      </c>
      <c r="AO1199" s="14">
        <f>IF(tbl_LoanData[[#This Row],[Application Status]]="Approved",1,0)</f>
        <v>1</v>
      </c>
      <c r="AP1199" s="22" t="str">
        <f t="shared" ca="1" si="55"/>
        <v/>
      </c>
      <c r="AQ1199" s="22" t="str">
        <f t="shared" ca="1" si="56"/>
        <v/>
      </c>
    </row>
    <row r="1200" spans="1:43" ht="14.4" customHeight="1" x14ac:dyDescent="0.3">
      <c r="A1200" s="2" t="s">
        <v>15263</v>
      </c>
      <c r="B1200" s="2" t="s">
        <v>15264</v>
      </c>
      <c r="C1200" s="2" t="s">
        <v>413</v>
      </c>
      <c r="D1200" s="2" t="s">
        <v>268</v>
      </c>
      <c r="E1200" s="2" t="s">
        <v>165</v>
      </c>
      <c r="F1200" s="2">
        <v>58</v>
      </c>
      <c r="G1200" s="2" t="s">
        <v>83</v>
      </c>
      <c r="H1200" s="2" t="s">
        <v>224</v>
      </c>
      <c r="I1200" s="2" t="s">
        <v>54</v>
      </c>
      <c r="J1200" s="3">
        <v>45131</v>
      </c>
      <c r="K1200" s="3">
        <v>45145</v>
      </c>
      <c r="L1200" s="2" t="s">
        <v>37</v>
      </c>
      <c r="M1200" s="2" t="s">
        <v>199</v>
      </c>
      <c r="N1200" s="2" t="s">
        <v>200</v>
      </c>
      <c r="O1200" s="4">
        <v>158000</v>
      </c>
      <c r="P1200" s="4">
        <v>49700</v>
      </c>
      <c r="Q1200" s="4">
        <v>108300</v>
      </c>
      <c r="R1200" s="2">
        <v>36</v>
      </c>
      <c r="S1200" s="5">
        <v>6.64</v>
      </c>
      <c r="T1200" s="4">
        <v>3607.59</v>
      </c>
      <c r="U1200" s="2" t="s">
        <v>73</v>
      </c>
      <c r="V1200" s="2" t="s">
        <v>34</v>
      </c>
      <c r="W1200" s="4">
        <v>122658.06</v>
      </c>
      <c r="X1200" s="4">
        <v>7215.3</v>
      </c>
      <c r="Y1200" s="4">
        <v>129873.36</v>
      </c>
      <c r="Z1200" s="2">
        <v>60</v>
      </c>
      <c r="AA1200" s="2" t="s">
        <v>58</v>
      </c>
      <c r="AB1200" s="2" t="s">
        <v>15727</v>
      </c>
      <c r="AC1200" s="2" t="s">
        <v>121</v>
      </c>
      <c r="AD1200" s="2" t="s">
        <v>76</v>
      </c>
      <c r="AE1200" s="5">
        <v>68.540000000000006</v>
      </c>
      <c r="AF1200" s="2">
        <v>2</v>
      </c>
      <c r="AG1200" s="2" t="s">
        <v>15718</v>
      </c>
      <c r="AH1200" s="2">
        <v>14</v>
      </c>
      <c r="AI1200" s="6" t="str">
        <f t="shared" si="54"/>
        <v>55-64</v>
      </c>
      <c r="AJ1200" s="11">
        <f>YEAR(tbl_LoanData[[#This Row],[Application Date]])</f>
        <v>2023</v>
      </c>
      <c r="AK1200" s="11" t="str">
        <f>TEXT(tbl_LoanData[[#This Row],[Application Date]],"MMMM")</f>
        <v>July</v>
      </c>
      <c r="AL1200" s="12">
        <f>DATE(YEAR(tbl_LoanData[[#This Row],[Application Date]]),MONTH(tbl_LoanData[[#This Row],[Application Date]]),1)</f>
        <v>45108</v>
      </c>
      <c r="AM1200" s="14">
        <f ca="1">IF(AND(tbl_LoanData[[#This Row],[Application Date]]&gt;=EOMONTH(TODAY(),-1)+1,tbl_LoanData[[#This Row],[Application Date]]&lt;=TODAY()),tbl_LoanData[[#This Row],[Loan Amount]],0)</f>
        <v>0</v>
      </c>
      <c r="AN1200" s="14">
        <f>tbl_LoanData[[#This Row],[Amount Paid]]-(Q1200-X1200)</f>
        <v>21573.360000000001</v>
      </c>
      <c r="AO1200" s="14">
        <f>IF(tbl_LoanData[[#This Row],[Application Status]]="Approved",1,0)</f>
        <v>1</v>
      </c>
      <c r="AP1200" s="22" t="str">
        <f t="shared" ca="1" si="55"/>
        <v/>
      </c>
      <c r="AQ1200" s="22" t="str">
        <f t="shared" ca="1" si="56"/>
        <v/>
      </c>
    </row>
    <row r="1201" spans="1:43" x14ac:dyDescent="0.3">
      <c r="A1201" s="2" t="s">
        <v>153</v>
      </c>
      <c r="B1201" s="2" t="s">
        <v>154</v>
      </c>
      <c r="C1201" s="2" t="s">
        <v>155</v>
      </c>
      <c r="D1201" s="2" t="s">
        <v>101</v>
      </c>
      <c r="E1201" s="2" t="s">
        <v>92</v>
      </c>
      <c r="F1201" s="2">
        <v>21</v>
      </c>
      <c r="G1201" s="2" t="s">
        <v>83</v>
      </c>
      <c r="H1201" s="2" t="s">
        <v>156</v>
      </c>
      <c r="I1201" s="2" t="s">
        <v>45</v>
      </c>
      <c r="J1201" s="3">
        <v>45153</v>
      </c>
      <c r="K1201" s="3">
        <v>45162</v>
      </c>
      <c r="L1201" s="2" t="s">
        <v>39</v>
      </c>
      <c r="M1201" s="2" t="s">
        <v>157</v>
      </c>
      <c r="N1201" s="2" t="s">
        <v>158</v>
      </c>
      <c r="O1201" s="4">
        <v>2307000</v>
      </c>
      <c r="P1201" s="4">
        <v>554700</v>
      </c>
      <c r="Q1201" s="4">
        <v>1752300</v>
      </c>
      <c r="R1201" s="2">
        <v>36</v>
      </c>
      <c r="S1201" s="5">
        <v>10.09</v>
      </c>
      <c r="T1201" s="4">
        <v>63408.92</v>
      </c>
      <c r="U1201" s="2" t="s">
        <v>73</v>
      </c>
      <c r="V1201" s="2" t="s">
        <v>33</v>
      </c>
      <c r="W1201" s="4">
        <v>2282721.21</v>
      </c>
      <c r="X1201" s="4">
        <v>0</v>
      </c>
      <c r="Y1201" s="4">
        <v>2282721.21</v>
      </c>
      <c r="Z1201" s="2">
        <v>0</v>
      </c>
      <c r="AA1201" s="2" t="s">
        <v>56</v>
      </c>
      <c r="AB1201" s="2" t="s">
        <v>15735</v>
      </c>
      <c r="AC1201" s="2" t="s">
        <v>87</v>
      </c>
      <c r="AD1201" s="2" t="s">
        <v>76</v>
      </c>
      <c r="AE1201" s="5">
        <v>75.959999999999994</v>
      </c>
      <c r="AF1201" s="2">
        <v>0</v>
      </c>
      <c r="AG1201" s="2" t="s">
        <v>77</v>
      </c>
      <c r="AH1201" s="2">
        <v>9</v>
      </c>
      <c r="AI1201" s="6" t="str">
        <f t="shared" si="54"/>
        <v>18-24</v>
      </c>
      <c r="AJ1201" s="11">
        <f>YEAR(tbl_LoanData[[#This Row],[Application Date]])</f>
        <v>2023</v>
      </c>
      <c r="AK1201" s="11" t="str">
        <f>TEXT(tbl_LoanData[[#This Row],[Application Date]],"MMMM")</f>
        <v>August</v>
      </c>
      <c r="AL1201" s="12">
        <f>DATE(YEAR(tbl_LoanData[[#This Row],[Application Date]]),MONTH(tbl_LoanData[[#This Row],[Application Date]]),1)</f>
        <v>45139</v>
      </c>
      <c r="AM1201" s="14">
        <f ca="1">IF(AND(tbl_LoanData[[#This Row],[Application Date]]&gt;=EOMONTH(TODAY(),-1)+1,tbl_LoanData[[#This Row],[Application Date]]&lt;=TODAY()),tbl_LoanData[[#This Row],[Loan Amount]],0)</f>
        <v>0</v>
      </c>
      <c r="AN1201" s="14">
        <f>tbl_LoanData[[#This Row],[Amount Paid]]-(Q1201-X1201)</f>
        <v>530421.21</v>
      </c>
      <c r="AO1201" s="14">
        <f>IF(tbl_LoanData[[#This Row],[Application Status]]="Approved",1,0)</f>
        <v>1</v>
      </c>
      <c r="AP1201" s="22" t="str">
        <f t="shared" ca="1" si="55"/>
        <v/>
      </c>
      <c r="AQ1201" s="22" t="str">
        <f t="shared" ca="1" si="56"/>
        <v/>
      </c>
    </row>
    <row r="1202" spans="1:43" ht="14.4" customHeight="1" x14ac:dyDescent="0.3">
      <c r="A1202" s="2" t="s">
        <v>341</v>
      </c>
      <c r="B1202" s="2" t="s">
        <v>342</v>
      </c>
      <c r="C1202" s="2" t="s">
        <v>343</v>
      </c>
      <c r="D1202" s="2" t="s">
        <v>254</v>
      </c>
      <c r="E1202" s="2" t="s">
        <v>101</v>
      </c>
      <c r="F1202" s="2">
        <v>27</v>
      </c>
      <c r="G1202" s="2" t="s">
        <v>69</v>
      </c>
      <c r="H1202" s="2" t="s">
        <v>237</v>
      </c>
      <c r="I1202" s="2" t="s">
        <v>48</v>
      </c>
      <c r="J1202" s="3">
        <v>45140</v>
      </c>
      <c r="K1202" s="3">
        <v>45148</v>
      </c>
      <c r="L1202" s="2" t="s">
        <v>36</v>
      </c>
      <c r="M1202" s="2" t="s">
        <v>85</v>
      </c>
      <c r="N1202" s="2" t="s">
        <v>344</v>
      </c>
      <c r="O1202" s="4">
        <v>988000</v>
      </c>
      <c r="P1202" s="4">
        <v>108100</v>
      </c>
      <c r="Q1202" s="4">
        <v>879900</v>
      </c>
      <c r="R1202" s="2">
        <v>36</v>
      </c>
      <c r="S1202" s="5">
        <v>10.89</v>
      </c>
      <c r="T1202" s="4">
        <v>32426.76</v>
      </c>
      <c r="U1202" s="2" t="s">
        <v>73</v>
      </c>
      <c r="V1202" s="2" t="s">
        <v>33</v>
      </c>
      <c r="W1202" s="4">
        <v>1167363.33</v>
      </c>
      <c r="X1202" s="4">
        <v>0</v>
      </c>
      <c r="Y1202" s="4">
        <v>1167363.33</v>
      </c>
      <c r="Z1202" s="2">
        <v>0</v>
      </c>
      <c r="AA1202" s="2" t="s">
        <v>56</v>
      </c>
      <c r="AB1202" s="2" t="s">
        <v>15729</v>
      </c>
      <c r="AC1202" s="2" t="s">
        <v>106</v>
      </c>
      <c r="AD1202" s="2" t="s">
        <v>76</v>
      </c>
      <c r="AE1202" s="5">
        <v>89.06</v>
      </c>
      <c r="AF1202" s="2">
        <v>0</v>
      </c>
      <c r="AG1202" s="2" t="s">
        <v>77</v>
      </c>
      <c r="AH1202" s="2">
        <v>8</v>
      </c>
      <c r="AI1202" s="6" t="str">
        <f t="shared" si="54"/>
        <v>25-34</v>
      </c>
      <c r="AJ1202" s="11">
        <f>YEAR(tbl_LoanData[[#This Row],[Application Date]])</f>
        <v>2023</v>
      </c>
      <c r="AK1202" s="11" t="str">
        <f>TEXT(tbl_LoanData[[#This Row],[Application Date]],"MMMM")</f>
        <v>August</v>
      </c>
      <c r="AL1202" s="12">
        <f>DATE(YEAR(tbl_LoanData[[#This Row],[Application Date]]),MONTH(tbl_LoanData[[#This Row],[Application Date]]),1)</f>
        <v>45139</v>
      </c>
      <c r="AM1202" s="14">
        <f ca="1">IF(AND(tbl_LoanData[[#This Row],[Application Date]]&gt;=EOMONTH(TODAY(),-1)+1,tbl_LoanData[[#This Row],[Application Date]]&lt;=TODAY()),tbl_LoanData[[#This Row],[Loan Amount]],0)</f>
        <v>0</v>
      </c>
      <c r="AN1202" s="14">
        <f>tbl_LoanData[[#This Row],[Amount Paid]]-(Q1202-X1202)</f>
        <v>287463.33000000007</v>
      </c>
      <c r="AO1202" s="14">
        <f>IF(tbl_LoanData[[#This Row],[Application Status]]="Approved",1,0)</f>
        <v>1</v>
      </c>
      <c r="AP1202" s="22" t="str">
        <f t="shared" ca="1" si="55"/>
        <v/>
      </c>
      <c r="AQ1202" s="22" t="str">
        <f t="shared" ca="1" si="56"/>
        <v/>
      </c>
    </row>
    <row r="1203" spans="1:43" ht="14.4" customHeight="1" x14ac:dyDescent="0.3">
      <c r="A1203" s="2" t="s">
        <v>427</v>
      </c>
      <c r="B1203" s="2" t="s">
        <v>428</v>
      </c>
      <c r="C1203" s="2" t="s">
        <v>429</v>
      </c>
      <c r="D1203" s="2" t="s">
        <v>176</v>
      </c>
      <c r="E1203" s="2" t="s">
        <v>268</v>
      </c>
      <c r="F1203" s="2">
        <v>43</v>
      </c>
      <c r="G1203" s="2" t="s">
        <v>83</v>
      </c>
      <c r="H1203" s="2" t="s">
        <v>110</v>
      </c>
      <c r="I1203" s="2" t="s">
        <v>46</v>
      </c>
      <c r="J1203" s="3">
        <v>45154</v>
      </c>
      <c r="K1203" s="3">
        <v>45159</v>
      </c>
      <c r="L1203" s="2" t="s">
        <v>37</v>
      </c>
      <c r="M1203" s="2" t="s">
        <v>199</v>
      </c>
      <c r="N1203" s="2" t="s">
        <v>319</v>
      </c>
      <c r="O1203" s="4">
        <v>162000</v>
      </c>
      <c r="P1203" s="4">
        <v>30100</v>
      </c>
      <c r="Q1203" s="4">
        <v>131900</v>
      </c>
      <c r="R1203" s="2">
        <v>24</v>
      </c>
      <c r="S1203" s="5">
        <v>5.31</v>
      </c>
      <c r="T1203" s="4">
        <v>6079.49</v>
      </c>
      <c r="U1203" s="2" t="s">
        <v>73</v>
      </c>
      <c r="V1203" s="2" t="s">
        <v>33</v>
      </c>
      <c r="W1203" s="4">
        <v>145907.78</v>
      </c>
      <c r="X1203" s="4">
        <v>0</v>
      </c>
      <c r="Y1203" s="4">
        <v>145907.78</v>
      </c>
      <c r="Z1203" s="2">
        <v>0</v>
      </c>
      <c r="AA1203" s="2" t="s">
        <v>56</v>
      </c>
      <c r="AB1203" s="2" t="s">
        <v>15733</v>
      </c>
      <c r="AC1203" s="2" t="s">
        <v>332</v>
      </c>
      <c r="AD1203" s="2" t="s">
        <v>76</v>
      </c>
      <c r="AE1203" s="5">
        <v>81.42</v>
      </c>
      <c r="AF1203" s="2">
        <v>0</v>
      </c>
      <c r="AG1203" s="2" t="s">
        <v>77</v>
      </c>
      <c r="AH1203" s="2">
        <v>5</v>
      </c>
      <c r="AI1203" s="6" t="str">
        <f t="shared" si="54"/>
        <v>35-44</v>
      </c>
      <c r="AJ1203" s="11">
        <f>YEAR(tbl_LoanData[[#This Row],[Application Date]])</f>
        <v>2023</v>
      </c>
      <c r="AK1203" s="11" t="str">
        <f>TEXT(tbl_LoanData[[#This Row],[Application Date]],"MMMM")</f>
        <v>August</v>
      </c>
      <c r="AL1203" s="12">
        <f>DATE(YEAR(tbl_LoanData[[#This Row],[Application Date]]),MONTH(tbl_LoanData[[#This Row],[Application Date]]),1)</f>
        <v>45139</v>
      </c>
      <c r="AM1203" s="14">
        <f ca="1">IF(AND(tbl_LoanData[[#This Row],[Application Date]]&gt;=EOMONTH(TODAY(),-1)+1,tbl_LoanData[[#This Row],[Application Date]]&lt;=TODAY()),tbl_LoanData[[#This Row],[Loan Amount]],0)</f>
        <v>0</v>
      </c>
      <c r="AN1203" s="14">
        <f>tbl_LoanData[[#This Row],[Amount Paid]]-(Q1203-X1203)</f>
        <v>14007.779999999999</v>
      </c>
      <c r="AO1203" s="14">
        <f>IF(tbl_LoanData[[#This Row],[Application Status]]="Approved",1,0)</f>
        <v>1</v>
      </c>
      <c r="AP1203" s="22" t="str">
        <f t="shared" ca="1" si="55"/>
        <v/>
      </c>
      <c r="AQ1203" s="22" t="str">
        <f t="shared" ca="1" si="56"/>
        <v/>
      </c>
    </row>
    <row r="1204" spans="1:43" ht="14.4" customHeight="1" x14ac:dyDescent="0.3">
      <c r="A1204" s="2" t="s">
        <v>450</v>
      </c>
      <c r="B1204" s="2" t="s">
        <v>451</v>
      </c>
      <c r="C1204" s="2" t="s">
        <v>452</v>
      </c>
      <c r="D1204" s="2" t="s">
        <v>81</v>
      </c>
      <c r="E1204" s="2" t="s">
        <v>67</v>
      </c>
      <c r="F1204" s="2">
        <v>33</v>
      </c>
      <c r="G1204" s="2" t="s">
        <v>83</v>
      </c>
      <c r="H1204" s="2" t="s">
        <v>166</v>
      </c>
      <c r="I1204" s="2" t="s">
        <v>46</v>
      </c>
      <c r="J1204" s="3">
        <v>45151</v>
      </c>
      <c r="K1204" s="3">
        <v>45165</v>
      </c>
      <c r="L1204" s="2" t="s">
        <v>36</v>
      </c>
      <c r="M1204" s="2" t="s">
        <v>94</v>
      </c>
      <c r="N1204" s="2" t="s">
        <v>212</v>
      </c>
      <c r="O1204" s="4">
        <v>1284000</v>
      </c>
      <c r="P1204" s="4">
        <v>144100</v>
      </c>
      <c r="Q1204" s="4">
        <v>1139900</v>
      </c>
      <c r="R1204" s="2">
        <v>60</v>
      </c>
      <c r="S1204" s="5">
        <v>11.14</v>
      </c>
      <c r="T1204" s="4">
        <v>29580.41</v>
      </c>
      <c r="U1204" s="2" t="s">
        <v>73</v>
      </c>
      <c r="V1204" s="2" t="s">
        <v>74</v>
      </c>
      <c r="W1204" s="4">
        <v>1064894.76</v>
      </c>
      <c r="X1204" s="4">
        <v>709929.54</v>
      </c>
      <c r="Y1204" s="4">
        <v>1774824.3</v>
      </c>
      <c r="Z1204" s="2">
        <v>0</v>
      </c>
      <c r="AA1204" s="2" t="s">
        <v>56</v>
      </c>
      <c r="AB1204" s="2" t="s">
        <v>15729</v>
      </c>
      <c r="AC1204" s="2" t="s">
        <v>75</v>
      </c>
      <c r="AD1204" s="2" t="s">
        <v>76</v>
      </c>
      <c r="AE1204" s="5">
        <v>88.78</v>
      </c>
      <c r="AF1204" s="2">
        <v>0</v>
      </c>
      <c r="AG1204" s="2" t="s">
        <v>77</v>
      </c>
      <c r="AH1204" s="2">
        <v>14</v>
      </c>
      <c r="AI1204" s="6" t="str">
        <f t="shared" si="54"/>
        <v>25-34</v>
      </c>
      <c r="AJ1204" s="11">
        <f>YEAR(tbl_LoanData[[#This Row],[Application Date]])</f>
        <v>2023</v>
      </c>
      <c r="AK1204" s="11" t="str">
        <f>TEXT(tbl_LoanData[[#This Row],[Application Date]],"MMMM")</f>
        <v>August</v>
      </c>
      <c r="AL1204" s="12">
        <f>DATE(YEAR(tbl_LoanData[[#This Row],[Application Date]]),MONTH(tbl_LoanData[[#This Row],[Application Date]]),1)</f>
        <v>45139</v>
      </c>
      <c r="AM1204" s="14">
        <f ca="1">IF(AND(tbl_LoanData[[#This Row],[Application Date]]&gt;=EOMONTH(TODAY(),-1)+1,tbl_LoanData[[#This Row],[Application Date]]&lt;=TODAY()),tbl_LoanData[[#This Row],[Loan Amount]],0)</f>
        <v>0</v>
      </c>
      <c r="AN1204" s="14">
        <f>tbl_LoanData[[#This Row],[Amount Paid]]-(Q1204-X1204)</f>
        <v>634924.30000000005</v>
      </c>
      <c r="AO1204" s="14">
        <f>IF(tbl_LoanData[[#This Row],[Application Status]]="Approved",1,0)</f>
        <v>1</v>
      </c>
      <c r="AP1204" s="22" t="str">
        <f t="shared" ca="1" si="55"/>
        <v/>
      </c>
      <c r="AQ1204" s="22" t="str">
        <f t="shared" ca="1" si="56"/>
        <v/>
      </c>
    </row>
    <row r="1205" spans="1:43" x14ac:dyDescent="0.3">
      <c r="A1205" s="2" t="s">
        <v>694</v>
      </c>
      <c r="B1205" s="2" t="s">
        <v>695</v>
      </c>
      <c r="C1205" s="2" t="s">
        <v>292</v>
      </c>
      <c r="D1205" s="2" t="s">
        <v>232</v>
      </c>
      <c r="E1205" s="2" t="s">
        <v>183</v>
      </c>
      <c r="F1205" s="2">
        <v>40</v>
      </c>
      <c r="G1205" s="2" t="s">
        <v>83</v>
      </c>
      <c r="H1205" s="2" t="s">
        <v>177</v>
      </c>
      <c r="I1205" s="2" t="s">
        <v>43</v>
      </c>
      <c r="J1205" s="3">
        <v>45140</v>
      </c>
      <c r="K1205" s="3">
        <v>45158</v>
      </c>
      <c r="L1205" s="2" t="s">
        <v>36</v>
      </c>
      <c r="M1205" s="2" t="s">
        <v>104</v>
      </c>
      <c r="N1205" s="2" t="s">
        <v>105</v>
      </c>
      <c r="O1205" s="4">
        <v>1219000</v>
      </c>
      <c r="P1205" s="4">
        <v>458700</v>
      </c>
      <c r="Q1205" s="4">
        <v>760300</v>
      </c>
      <c r="R1205" s="2">
        <v>12</v>
      </c>
      <c r="S1205" s="5">
        <v>13.7</v>
      </c>
      <c r="T1205" s="4">
        <v>72038.42</v>
      </c>
      <c r="U1205" s="2" t="s">
        <v>73</v>
      </c>
      <c r="V1205" s="2" t="s">
        <v>33</v>
      </c>
      <c r="W1205" s="4">
        <v>864461.1</v>
      </c>
      <c r="X1205" s="4">
        <v>0</v>
      </c>
      <c r="Y1205" s="4">
        <v>864461.1</v>
      </c>
      <c r="Z1205" s="2">
        <v>0</v>
      </c>
      <c r="AA1205" s="2" t="s">
        <v>56</v>
      </c>
      <c r="AB1205" s="2" t="s">
        <v>15735</v>
      </c>
      <c r="AC1205" s="2" t="s">
        <v>360</v>
      </c>
      <c r="AD1205" s="2" t="s">
        <v>76</v>
      </c>
      <c r="AE1205" s="5">
        <v>62.37</v>
      </c>
      <c r="AF1205" s="2">
        <v>0</v>
      </c>
      <c r="AG1205" s="2" t="s">
        <v>77</v>
      </c>
      <c r="AH1205" s="2">
        <v>18</v>
      </c>
      <c r="AI1205" s="6" t="str">
        <f t="shared" si="54"/>
        <v>35-44</v>
      </c>
      <c r="AJ1205" s="11">
        <f>YEAR(tbl_LoanData[[#This Row],[Application Date]])</f>
        <v>2023</v>
      </c>
      <c r="AK1205" s="11" t="str">
        <f>TEXT(tbl_LoanData[[#This Row],[Application Date]],"MMMM")</f>
        <v>August</v>
      </c>
      <c r="AL1205" s="12">
        <f>DATE(YEAR(tbl_LoanData[[#This Row],[Application Date]]),MONTH(tbl_LoanData[[#This Row],[Application Date]]),1)</f>
        <v>45139</v>
      </c>
      <c r="AM1205" s="14">
        <f ca="1">IF(AND(tbl_LoanData[[#This Row],[Application Date]]&gt;=EOMONTH(TODAY(),-1)+1,tbl_LoanData[[#This Row],[Application Date]]&lt;=TODAY()),tbl_LoanData[[#This Row],[Loan Amount]],0)</f>
        <v>0</v>
      </c>
      <c r="AN1205" s="14">
        <f>tbl_LoanData[[#This Row],[Amount Paid]]-(Q1205-X1205)</f>
        <v>104161.09999999998</v>
      </c>
      <c r="AO1205" s="14">
        <f>IF(tbl_LoanData[[#This Row],[Application Status]]="Approved",1,0)</f>
        <v>1</v>
      </c>
      <c r="AP1205" s="22" t="str">
        <f t="shared" ca="1" si="55"/>
        <v/>
      </c>
      <c r="AQ1205" s="22" t="str">
        <f t="shared" ca="1" si="56"/>
        <v/>
      </c>
    </row>
    <row r="1206" spans="1:43" ht="14.4" customHeight="1" x14ac:dyDescent="0.3">
      <c r="A1206" s="2" t="s">
        <v>735</v>
      </c>
      <c r="B1206" s="2" t="s">
        <v>736</v>
      </c>
      <c r="C1206" s="2" t="s">
        <v>606</v>
      </c>
      <c r="D1206" s="2" t="s">
        <v>134</v>
      </c>
      <c r="E1206" s="2" t="s">
        <v>323</v>
      </c>
      <c r="F1206" s="2">
        <v>43</v>
      </c>
      <c r="G1206" s="2" t="s">
        <v>69</v>
      </c>
      <c r="H1206" s="2" t="s">
        <v>156</v>
      </c>
      <c r="I1206" s="2" t="s">
        <v>45</v>
      </c>
      <c r="J1206" s="3">
        <v>45159</v>
      </c>
      <c r="K1206" s="3">
        <v>45171</v>
      </c>
      <c r="L1206" s="2" t="s">
        <v>39</v>
      </c>
      <c r="M1206" s="2" t="s">
        <v>94</v>
      </c>
      <c r="N1206" s="2" t="s">
        <v>418</v>
      </c>
      <c r="O1206" s="4">
        <v>1956000</v>
      </c>
      <c r="P1206" s="4">
        <v>720000</v>
      </c>
      <c r="Q1206" s="4">
        <v>1236000</v>
      </c>
      <c r="R1206" s="2">
        <v>48</v>
      </c>
      <c r="S1206" s="5">
        <v>5.16</v>
      </c>
      <c r="T1206" s="4">
        <v>31064.799999999999</v>
      </c>
      <c r="U1206" s="2" t="s">
        <v>73</v>
      </c>
      <c r="V1206" s="2" t="s">
        <v>74</v>
      </c>
      <c r="W1206" s="4">
        <v>963008.8</v>
      </c>
      <c r="X1206" s="4">
        <v>528101.6</v>
      </c>
      <c r="Y1206" s="4">
        <v>1491110.4</v>
      </c>
      <c r="Z1206" s="2">
        <v>150</v>
      </c>
      <c r="AA1206" s="2" t="s">
        <v>60</v>
      </c>
      <c r="AB1206" s="2" t="s">
        <v>15735</v>
      </c>
      <c r="AC1206" s="2" t="s">
        <v>360</v>
      </c>
      <c r="AD1206" s="2" t="s">
        <v>76</v>
      </c>
      <c r="AE1206" s="5">
        <v>63.19</v>
      </c>
      <c r="AF1206" s="2">
        <v>5</v>
      </c>
      <c r="AG1206" s="2" t="s">
        <v>130</v>
      </c>
      <c r="AH1206" s="2">
        <v>12</v>
      </c>
      <c r="AI1206" s="6" t="str">
        <f t="shared" si="54"/>
        <v>35-44</v>
      </c>
      <c r="AJ1206" s="11">
        <f>YEAR(tbl_LoanData[[#This Row],[Application Date]])</f>
        <v>2023</v>
      </c>
      <c r="AK1206" s="11" t="str">
        <f>TEXT(tbl_LoanData[[#This Row],[Application Date]],"MMMM")</f>
        <v>August</v>
      </c>
      <c r="AL1206" s="12">
        <f>DATE(YEAR(tbl_LoanData[[#This Row],[Application Date]]),MONTH(tbl_LoanData[[#This Row],[Application Date]]),1)</f>
        <v>45139</v>
      </c>
      <c r="AM1206" s="14">
        <f ca="1">IF(AND(tbl_LoanData[[#This Row],[Application Date]]&gt;=EOMONTH(TODAY(),-1)+1,tbl_LoanData[[#This Row],[Application Date]]&lt;=TODAY()),tbl_LoanData[[#This Row],[Loan Amount]],0)</f>
        <v>0</v>
      </c>
      <c r="AN1206" s="14">
        <f>tbl_LoanData[[#This Row],[Amount Paid]]-(Q1206-X1206)</f>
        <v>255110.40000000002</v>
      </c>
      <c r="AO1206" s="14">
        <f>IF(tbl_LoanData[[#This Row],[Application Status]]="Approved",1,0)</f>
        <v>1</v>
      </c>
      <c r="AP1206" s="22" t="str">
        <f t="shared" ca="1" si="55"/>
        <v/>
      </c>
      <c r="AQ1206" s="22" t="str">
        <f t="shared" ca="1" si="56"/>
        <v/>
      </c>
    </row>
    <row r="1207" spans="1:43" ht="14.4" customHeight="1" x14ac:dyDescent="0.3">
      <c r="A1207" s="2" t="s">
        <v>877</v>
      </c>
      <c r="B1207" s="2" t="s">
        <v>878</v>
      </c>
      <c r="C1207" s="2" t="s">
        <v>868</v>
      </c>
      <c r="D1207" s="2" t="s">
        <v>81</v>
      </c>
      <c r="E1207" s="2" t="s">
        <v>232</v>
      </c>
      <c r="F1207" s="2">
        <v>40</v>
      </c>
      <c r="G1207" s="2" t="s">
        <v>69</v>
      </c>
      <c r="H1207" s="2" t="s">
        <v>143</v>
      </c>
      <c r="I1207" s="2" t="s">
        <v>46</v>
      </c>
      <c r="J1207" s="3">
        <v>45146</v>
      </c>
      <c r="K1207" s="3">
        <v>45165</v>
      </c>
      <c r="L1207" s="2" t="s">
        <v>36</v>
      </c>
      <c r="M1207" s="2" t="s">
        <v>71</v>
      </c>
      <c r="N1207" s="2" t="s">
        <v>162</v>
      </c>
      <c r="O1207" s="4">
        <v>1766000</v>
      </c>
      <c r="P1207" s="4">
        <v>565100</v>
      </c>
      <c r="Q1207" s="4">
        <v>1200900</v>
      </c>
      <c r="R1207" s="2">
        <v>24</v>
      </c>
      <c r="S1207" s="5">
        <v>11.77</v>
      </c>
      <c r="T1207" s="4">
        <v>61816.33</v>
      </c>
      <c r="U1207" s="2" t="s">
        <v>73</v>
      </c>
      <c r="V1207" s="2" t="s">
        <v>33</v>
      </c>
      <c r="W1207" s="4">
        <v>1483591.86</v>
      </c>
      <c r="X1207" s="4">
        <v>0</v>
      </c>
      <c r="Y1207" s="4">
        <v>1483591.86</v>
      </c>
      <c r="Z1207" s="2">
        <v>0</v>
      </c>
      <c r="AA1207" s="2" t="s">
        <v>56</v>
      </c>
      <c r="AB1207" s="2" t="s">
        <v>15731</v>
      </c>
      <c r="AC1207" s="2" t="s">
        <v>106</v>
      </c>
      <c r="AD1207" s="2" t="s">
        <v>76</v>
      </c>
      <c r="AE1207" s="5">
        <v>68</v>
      </c>
      <c r="AF1207" s="2">
        <v>0</v>
      </c>
      <c r="AG1207" s="2" t="s">
        <v>77</v>
      </c>
      <c r="AH1207" s="2">
        <v>19</v>
      </c>
      <c r="AI1207" s="6" t="str">
        <f t="shared" si="54"/>
        <v>35-44</v>
      </c>
      <c r="AJ1207" s="11">
        <f>YEAR(tbl_LoanData[[#This Row],[Application Date]])</f>
        <v>2023</v>
      </c>
      <c r="AK1207" s="11" t="str">
        <f>TEXT(tbl_LoanData[[#This Row],[Application Date]],"MMMM")</f>
        <v>August</v>
      </c>
      <c r="AL1207" s="12">
        <f>DATE(YEAR(tbl_LoanData[[#This Row],[Application Date]]),MONTH(tbl_LoanData[[#This Row],[Application Date]]),1)</f>
        <v>45139</v>
      </c>
      <c r="AM1207" s="14">
        <f ca="1">IF(AND(tbl_LoanData[[#This Row],[Application Date]]&gt;=EOMONTH(TODAY(),-1)+1,tbl_LoanData[[#This Row],[Application Date]]&lt;=TODAY()),tbl_LoanData[[#This Row],[Loan Amount]],0)</f>
        <v>0</v>
      </c>
      <c r="AN1207" s="14">
        <f>tbl_LoanData[[#This Row],[Amount Paid]]-(Q1207-X1207)</f>
        <v>282691.8600000001</v>
      </c>
      <c r="AO1207" s="14">
        <f>IF(tbl_LoanData[[#This Row],[Application Status]]="Approved",1,0)</f>
        <v>1</v>
      </c>
      <c r="AP1207" s="22" t="str">
        <f t="shared" ca="1" si="55"/>
        <v/>
      </c>
      <c r="AQ1207" s="22" t="str">
        <f t="shared" ca="1" si="56"/>
        <v/>
      </c>
    </row>
    <row r="1208" spans="1:43" ht="14.4" customHeight="1" x14ac:dyDescent="0.3">
      <c r="A1208" s="2" t="s">
        <v>897</v>
      </c>
      <c r="B1208" s="2" t="s">
        <v>898</v>
      </c>
      <c r="C1208" s="2" t="s">
        <v>397</v>
      </c>
      <c r="D1208" s="2" t="s">
        <v>176</v>
      </c>
      <c r="E1208" s="2" t="s">
        <v>209</v>
      </c>
      <c r="F1208" s="2">
        <v>26</v>
      </c>
      <c r="G1208" s="2" t="s">
        <v>83</v>
      </c>
      <c r="H1208" s="2" t="s">
        <v>237</v>
      </c>
      <c r="I1208" s="2" t="s">
        <v>48</v>
      </c>
      <c r="J1208" s="3">
        <v>45161</v>
      </c>
      <c r="K1208" s="3">
        <v>45182</v>
      </c>
      <c r="L1208" s="2" t="s">
        <v>36</v>
      </c>
      <c r="M1208" s="2" t="s">
        <v>85</v>
      </c>
      <c r="N1208" s="2" t="s">
        <v>344</v>
      </c>
      <c r="O1208" s="4">
        <v>1638000</v>
      </c>
      <c r="P1208" s="4">
        <v>650700</v>
      </c>
      <c r="Q1208" s="4">
        <v>987300</v>
      </c>
      <c r="R1208" s="2">
        <v>36</v>
      </c>
      <c r="S1208" s="5">
        <v>9.91</v>
      </c>
      <c r="T1208" s="4">
        <v>35578.449999999997</v>
      </c>
      <c r="U1208" s="2" t="s">
        <v>73</v>
      </c>
      <c r="V1208" s="2" t="s">
        <v>74</v>
      </c>
      <c r="W1208" s="4">
        <v>1245245.75</v>
      </c>
      <c r="X1208" s="4">
        <v>35578.54</v>
      </c>
      <c r="Y1208" s="4">
        <v>1280824.29</v>
      </c>
      <c r="Z1208" s="2">
        <v>0</v>
      </c>
      <c r="AA1208" s="2" t="s">
        <v>56</v>
      </c>
      <c r="AB1208" s="2" t="s">
        <v>15734</v>
      </c>
      <c r="AC1208" s="2" t="s">
        <v>129</v>
      </c>
      <c r="AD1208" s="2" t="s">
        <v>76</v>
      </c>
      <c r="AE1208" s="5">
        <v>60.27</v>
      </c>
      <c r="AF1208" s="2">
        <v>0</v>
      </c>
      <c r="AG1208" s="2" t="s">
        <v>77</v>
      </c>
      <c r="AH1208" s="2">
        <v>21</v>
      </c>
      <c r="AI1208" s="6" t="str">
        <f t="shared" si="54"/>
        <v>25-34</v>
      </c>
      <c r="AJ1208" s="11">
        <f>YEAR(tbl_LoanData[[#This Row],[Application Date]])</f>
        <v>2023</v>
      </c>
      <c r="AK1208" s="11" t="str">
        <f>TEXT(tbl_LoanData[[#This Row],[Application Date]],"MMMM")</f>
        <v>August</v>
      </c>
      <c r="AL1208" s="12">
        <f>DATE(YEAR(tbl_LoanData[[#This Row],[Application Date]]),MONTH(tbl_LoanData[[#This Row],[Application Date]]),1)</f>
        <v>45139</v>
      </c>
      <c r="AM1208" s="14">
        <f ca="1">IF(AND(tbl_LoanData[[#This Row],[Application Date]]&gt;=EOMONTH(TODAY(),-1)+1,tbl_LoanData[[#This Row],[Application Date]]&lt;=TODAY()),tbl_LoanData[[#This Row],[Loan Amount]],0)</f>
        <v>0</v>
      </c>
      <c r="AN1208" s="14">
        <f>tbl_LoanData[[#This Row],[Amount Paid]]-(Q1208-X1208)</f>
        <v>293524.29000000004</v>
      </c>
      <c r="AO1208" s="14">
        <f>IF(tbl_LoanData[[#This Row],[Application Status]]="Approved",1,0)</f>
        <v>1</v>
      </c>
      <c r="AP1208" s="22" t="str">
        <f t="shared" ca="1" si="55"/>
        <v/>
      </c>
      <c r="AQ1208" s="22" t="str">
        <f t="shared" ca="1" si="56"/>
        <v/>
      </c>
    </row>
    <row r="1209" spans="1:43" ht="14.4" customHeight="1" x14ac:dyDescent="0.3">
      <c r="A1209" s="2" t="s">
        <v>962</v>
      </c>
      <c r="B1209" s="2" t="s">
        <v>963</v>
      </c>
      <c r="C1209" s="2" t="s">
        <v>249</v>
      </c>
      <c r="D1209" s="2" t="s">
        <v>189</v>
      </c>
      <c r="E1209" s="2" t="s">
        <v>210</v>
      </c>
      <c r="F1209" s="2">
        <v>24</v>
      </c>
      <c r="G1209" s="2" t="s">
        <v>69</v>
      </c>
      <c r="H1209" s="2" t="s">
        <v>126</v>
      </c>
      <c r="I1209" s="2" t="s">
        <v>44</v>
      </c>
      <c r="J1209" s="3">
        <v>45152</v>
      </c>
      <c r="K1209" s="3">
        <v>45167</v>
      </c>
      <c r="L1209" s="2" t="s">
        <v>39</v>
      </c>
      <c r="M1209" s="2" t="s">
        <v>127</v>
      </c>
      <c r="N1209" s="2" t="s">
        <v>152</v>
      </c>
      <c r="O1209" s="4">
        <v>2039000</v>
      </c>
      <c r="P1209" s="4">
        <v>324900</v>
      </c>
      <c r="Q1209" s="4">
        <v>1714100</v>
      </c>
      <c r="R1209" s="2">
        <v>24</v>
      </c>
      <c r="S1209" s="5">
        <v>10.87</v>
      </c>
      <c r="T1209" s="4">
        <v>86947.72</v>
      </c>
      <c r="U1209" s="2" t="s">
        <v>73</v>
      </c>
      <c r="V1209" s="2" t="s">
        <v>33</v>
      </c>
      <c r="W1209" s="4">
        <v>2086745.34</v>
      </c>
      <c r="X1209" s="4">
        <v>0</v>
      </c>
      <c r="Y1209" s="4">
        <v>2086745.34</v>
      </c>
      <c r="Z1209" s="2">
        <v>0</v>
      </c>
      <c r="AA1209" s="2" t="s">
        <v>56</v>
      </c>
      <c r="AB1209" s="2" t="s">
        <v>15733</v>
      </c>
      <c r="AC1209" s="2" t="s">
        <v>75</v>
      </c>
      <c r="AD1209" s="2" t="s">
        <v>76</v>
      </c>
      <c r="AE1209" s="5">
        <v>84.07</v>
      </c>
      <c r="AF1209" s="2">
        <v>0</v>
      </c>
      <c r="AG1209" s="2" t="s">
        <v>77</v>
      </c>
      <c r="AH1209" s="2">
        <v>15</v>
      </c>
      <c r="AI1209" s="6" t="str">
        <f t="shared" si="54"/>
        <v>18-24</v>
      </c>
      <c r="AJ1209" s="11">
        <f>YEAR(tbl_LoanData[[#This Row],[Application Date]])</f>
        <v>2023</v>
      </c>
      <c r="AK1209" s="11" t="str">
        <f>TEXT(tbl_LoanData[[#This Row],[Application Date]],"MMMM")</f>
        <v>August</v>
      </c>
      <c r="AL1209" s="12">
        <f>DATE(YEAR(tbl_LoanData[[#This Row],[Application Date]]),MONTH(tbl_LoanData[[#This Row],[Application Date]]),1)</f>
        <v>45139</v>
      </c>
      <c r="AM1209" s="14">
        <f ca="1">IF(AND(tbl_LoanData[[#This Row],[Application Date]]&gt;=EOMONTH(TODAY(),-1)+1,tbl_LoanData[[#This Row],[Application Date]]&lt;=TODAY()),tbl_LoanData[[#This Row],[Loan Amount]],0)</f>
        <v>0</v>
      </c>
      <c r="AN1209" s="14">
        <f>tbl_LoanData[[#This Row],[Amount Paid]]-(Q1209-X1209)</f>
        <v>372645.34000000008</v>
      </c>
      <c r="AO1209" s="14">
        <f>IF(tbl_LoanData[[#This Row],[Application Status]]="Approved",1,0)</f>
        <v>1</v>
      </c>
      <c r="AP1209" s="22" t="str">
        <f t="shared" ca="1" si="55"/>
        <v/>
      </c>
      <c r="AQ1209" s="22" t="str">
        <f t="shared" ca="1" si="56"/>
        <v/>
      </c>
    </row>
    <row r="1210" spans="1:43" ht="14.4" customHeight="1" x14ac:dyDescent="0.3">
      <c r="A1210" s="2" t="s">
        <v>1074</v>
      </c>
      <c r="B1210" s="2" t="s">
        <v>1075</v>
      </c>
      <c r="C1210" s="2" t="s">
        <v>393</v>
      </c>
      <c r="D1210" s="2" t="s">
        <v>161</v>
      </c>
      <c r="E1210" s="2" t="s">
        <v>183</v>
      </c>
      <c r="F1210" s="2">
        <v>37</v>
      </c>
      <c r="G1210" s="2" t="s">
        <v>83</v>
      </c>
      <c r="H1210" s="2" t="s">
        <v>156</v>
      </c>
      <c r="I1210" s="2" t="s">
        <v>45</v>
      </c>
      <c r="J1210" s="3">
        <v>45156</v>
      </c>
      <c r="K1210" s="3">
        <v>45164</v>
      </c>
      <c r="L1210" s="2" t="s">
        <v>40</v>
      </c>
      <c r="M1210" s="2" t="s">
        <v>85</v>
      </c>
      <c r="N1210" s="2" t="s">
        <v>86</v>
      </c>
      <c r="O1210" s="4">
        <v>1453000</v>
      </c>
      <c r="P1210" s="4">
        <v>506900</v>
      </c>
      <c r="Q1210" s="4">
        <v>946100</v>
      </c>
      <c r="R1210" s="2">
        <v>48</v>
      </c>
      <c r="S1210" s="5">
        <v>12.5</v>
      </c>
      <c r="T1210" s="4">
        <v>29565.62</v>
      </c>
      <c r="U1210" s="2" t="s">
        <v>73</v>
      </c>
      <c r="V1210" s="2" t="s">
        <v>74</v>
      </c>
      <c r="W1210" s="4">
        <v>1005231.08</v>
      </c>
      <c r="X1210" s="4">
        <v>413918.92</v>
      </c>
      <c r="Y1210" s="4">
        <v>1419150</v>
      </c>
      <c r="Z1210" s="2">
        <v>62</v>
      </c>
      <c r="AA1210" s="2" t="s">
        <v>59</v>
      </c>
      <c r="AB1210" s="2" t="s">
        <v>15731</v>
      </c>
      <c r="AC1210" s="2" t="s">
        <v>121</v>
      </c>
      <c r="AD1210" s="2" t="s">
        <v>76</v>
      </c>
      <c r="AE1210" s="5">
        <v>65.11</v>
      </c>
      <c r="AF1210" s="2">
        <v>2</v>
      </c>
      <c r="AG1210" s="2" t="s">
        <v>130</v>
      </c>
      <c r="AH1210" s="2">
        <v>8</v>
      </c>
      <c r="AI1210" s="6" t="str">
        <f t="shared" si="54"/>
        <v>35-44</v>
      </c>
      <c r="AJ1210" s="11">
        <f>YEAR(tbl_LoanData[[#This Row],[Application Date]])</f>
        <v>2023</v>
      </c>
      <c r="AK1210" s="11" t="str">
        <f>TEXT(tbl_LoanData[[#This Row],[Application Date]],"MMMM")</f>
        <v>August</v>
      </c>
      <c r="AL1210" s="12">
        <f>DATE(YEAR(tbl_LoanData[[#This Row],[Application Date]]),MONTH(tbl_LoanData[[#This Row],[Application Date]]),1)</f>
        <v>45139</v>
      </c>
      <c r="AM1210" s="14">
        <f ca="1">IF(AND(tbl_LoanData[[#This Row],[Application Date]]&gt;=EOMONTH(TODAY(),-1)+1,tbl_LoanData[[#This Row],[Application Date]]&lt;=TODAY()),tbl_LoanData[[#This Row],[Loan Amount]],0)</f>
        <v>0</v>
      </c>
      <c r="AN1210" s="14">
        <f>tbl_LoanData[[#This Row],[Amount Paid]]-(Q1210-X1210)</f>
        <v>473049.99999999988</v>
      </c>
      <c r="AO1210" s="14">
        <f>IF(tbl_LoanData[[#This Row],[Application Status]]="Approved",1,0)</f>
        <v>1</v>
      </c>
      <c r="AP1210" s="22" t="str">
        <f t="shared" ca="1" si="55"/>
        <v/>
      </c>
      <c r="AQ1210" s="22" t="str">
        <f t="shared" ca="1" si="56"/>
        <v/>
      </c>
    </row>
    <row r="1211" spans="1:43" x14ac:dyDescent="0.3">
      <c r="A1211" s="2" t="s">
        <v>1098</v>
      </c>
      <c r="B1211" s="2" t="s">
        <v>1099</v>
      </c>
      <c r="C1211" s="2" t="s">
        <v>586</v>
      </c>
      <c r="D1211" s="2" t="s">
        <v>209</v>
      </c>
      <c r="E1211" s="2" t="s">
        <v>183</v>
      </c>
      <c r="F1211" s="2">
        <v>39</v>
      </c>
      <c r="G1211" s="2" t="s">
        <v>69</v>
      </c>
      <c r="H1211" s="2" t="s">
        <v>278</v>
      </c>
      <c r="I1211" s="2" t="s">
        <v>45</v>
      </c>
      <c r="J1211" s="3">
        <v>45167</v>
      </c>
      <c r="K1211" s="3">
        <v>45173</v>
      </c>
      <c r="L1211" s="2" t="s">
        <v>37</v>
      </c>
      <c r="M1211" s="2" t="s">
        <v>260</v>
      </c>
      <c r="N1211" s="2" t="s">
        <v>745</v>
      </c>
      <c r="O1211" s="4">
        <v>142000</v>
      </c>
      <c r="P1211" s="4">
        <v>45900</v>
      </c>
      <c r="Q1211" s="4">
        <v>96100</v>
      </c>
      <c r="R1211" s="2">
        <v>18</v>
      </c>
      <c r="S1211" s="5">
        <v>6.61</v>
      </c>
      <c r="T1211" s="4">
        <v>5868.24</v>
      </c>
      <c r="U1211" s="2" t="s">
        <v>73</v>
      </c>
      <c r="V1211" s="2" t="s">
        <v>34</v>
      </c>
      <c r="W1211" s="4">
        <v>82155.360000000001</v>
      </c>
      <c r="X1211" s="4">
        <v>23472.959999999999</v>
      </c>
      <c r="Y1211" s="4">
        <v>105628.32</v>
      </c>
      <c r="Z1211" s="2">
        <v>112</v>
      </c>
      <c r="AA1211" s="2" t="s">
        <v>60</v>
      </c>
      <c r="AB1211" s="2" t="s">
        <v>15734</v>
      </c>
      <c r="AC1211" s="2" t="s">
        <v>213</v>
      </c>
      <c r="AD1211" s="2" t="s">
        <v>76</v>
      </c>
      <c r="AE1211" s="5">
        <v>67.680000000000007</v>
      </c>
      <c r="AF1211" s="2">
        <v>4</v>
      </c>
      <c r="AG1211" s="2" t="s">
        <v>130</v>
      </c>
      <c r="AH1211" s="2">
        <v>6</v>
      </c>
      <c r="AI1211" s="6" t="str">
        <f t="shared" si="54"/>
        <v>35-44</v>
      </c>
      <c r="AJ1211" s="11">
        <f>YEAR(tbl_LoanData[[#This Row],[Application Date]])</f>
        <v>2023</v>
      </c>
      <c r="AK1211" s="11" t="str">
        <f>TEXT(tbl_LoanData[[#This Row],[Application Date]],"MMMM")</f>
        <v>August</v>
      </c>
      <c r="AL1211" s="12">
        <f>DATE(YEAR(tbl_LoanData[[#This Row],[Application Date]]),MONTH(tbl_LoanData[[#This Row],[Application Date]]),1)</f>
        <v>45139</v>
      </c>
      <c r="AM1211" s="14">
        <f ca="1">IF(AND(tbl_LoanData[[#This Row],[Application Date]]&gt;=EOMONTH(TODAY(),-1)+1,tbl_LoanData[[#This Row],[Application Date]]&lt;=TODAY()),tbl_LoanData[[#This Row],[Loan Amount]],0)</f>
        <v>0</v>
      </c>
      <c r="AN1211" s="14">
        <f>tbl_LoanData[[#This Row],[Amount Paid]]-(Q1211-X1211)</f>
        <v>9528.3199999999924</v>
      </c>
      <c r="AO1211" s="14">
        <f>IF(tbl_LoanData[[#This Row],[Application Status]]="Approved",1,0)</f>
        <v>1</v>
      </c>
      <c r="AP1211" s="22" t="str">
        <f t="shared" ca="1" si="55"/>
        <v/>
      </c>
      <c r="AQ1211" s="22" t="str">
        <f t="shared" ca="1" si="56"/>
        <v/>
      </c>
    </row>
    <row r="1212" spans="1:43" x14ac:dyDescent="0.3">
      <c r="A1212" s="2" t="s">
        <v>1115</v>
      </c>
      <c r="B1212" s="2" t="s">
        <v>1116</v>
      </c>
      <c r="C1212" s="2" t="s">
        <v>175</v>
      </c>
      <c r="D1212" s="2" t="s">
        <v>118</v>
      </c>
      <c r="E1212" s="2" t="s">
        <v>102</v>
      </c>
      <c r="F1212" s="2">
        <v>47</v>
      </c>
      <c r="G1212" s="2" t="s">
        <v>83</v>
      </c>
      <c r="H1212" s="2" t="s">
        <v>224</v>
      </c>
      <c r="I1212" s="2" t="s">
        <v>54</v>
      </c>
      <c r="J1212" s="3">
        <v>45156</v>
      </c>
      <c r="K1212" s="3">
        <v>45174</v>
      </c>
      <c r="L1212" s="2" t="s">
        <v>37</v>
      </c>
      <c r="M1212" s="2" t="s">
        <v>199</v>
      </c>
      <c r="N1212" s="2" t="s">
        <v>319</v>
      </c>
      <c r="O1212" s="4">
        <v>203000</v>
      </c>
      <c r="P1212" s="4">
        <v>70000</v>
      </c>
      <c r="Q1212" s="4">
        <v>133000</v>
      </c>
      <c r="R1212" s="2">
        <v>24</v>
      </c>
      <c r="S1212" s="5">
        <v>12.66</v>
      </c>
      <c r="T1212" s="4">
        <v>6944.82</v>
      </c>
      <c r="U1212" s="2" t="s">
        <v>73</v>
      </c>
      <c r="V1212" s="2" t="s">
        <v>34</v>
      </c>
      <c r="W1212" s="4">
        <v>159730.85999999999</v>
      </c>
      <c r="X1212" s="4">
        <v>6944.74</v>
      </c>
      <c r="Y1212" s="4">
        <v>166675.6</v>
      </c>
      <c r="Z1212" s="2">
        <v>31</v>
      </c>
      <c r="AA1212" s="2" t="s">
        <v>58</v>
      </c>
      <c r="AB1212" s="2" t="s">
        <v>15727</v>
      </c>
      <c r="AC1212" s="2" t="s">
        <v>129</v>
      </c>
      <c r="AD1212" s="2" t="s">
        <v>76</v>
      </c>
      <c r="AE1212" s="5">
        <v>65.52</v>
      </c>
      <c r="AF1212" s="2">
        <v>1</v>
      </c>
      <c r="AG1212" s="2" t="s">
        <v>15718</v>
      </c>
      <c r="AH1212" s="2">
        <v>18</v>
      </c>
      <c r="AI1212" s="6" t="str">
        <f t="shared" si="54"/>
        <v>45-54</v>
      </c>
      <c r="AJ1212" s="11">
        <f>YEAR(tbl_LoanData[[#This Row],[Application Date]])</f>
        <v>2023</v>
      </c>
      <c r="AK1212" s="11" t="str">
        <f>TEXT(tbl_LoanData[[#This Row],[Application Date]],"MMMM")</f>
        <v>August</v>
      </c>
      <c r="AL1212" s="12">
        <f>DATE(YEAR(tbl_LoanData[[#This Row],[Application Date]]),MONTH(tbl_LoanData[[#This Row],[Application Date]]),1)</f>
        <v>45139</v>
      </c>
      <c r="AM1212" s="14">
        <f ca="1">IF(AND(tbl_LoanData[[#This Row],[Application Date]]&gt;=EOMONTH(TODAY(),-1)+1,tbl_LoanData[[#This Row],[Application Date]]&lt;=TODAY()),tbl_LoanData[[#This Row],[Loan Amount]],0)</f>
        <v>0</v>
      </c>
      <c r="AN1212" s="14">
        <f>tbl_LoanData[[#This Row],[Amount Paid]]-(Q1212-X1212)</f>
        <v>33675.599999999991</v>
      </c>
      <c r="AO1212" s="14">
        <f>IF(tbl_LoanData[[#This Row],[Application Status]]="Approved",1,0)</f>
        <v>1</v>
      </c>
      <c r="AP1212" s="22" t="str">
        <f t="shared" ca="1" si="55"/>
        <v/>
      </c>
      <c r="AQ1212" s="22" t="str">
        <f t="shared" ca="1" si="56"/>
        <v/>
      </c>
    </row>
    <row r="1213" spans="1:43" ht="14.4" customHeight="1" x14ac:dyDescent="0.3">
      <c r="A1213" s="2" t="s">
        <v>1463</v>
      </c>
      <c r="B1213" s="2" t="s">
        <v>1464</v>
      </c>
      <c r="C1213" s="2" t="s">
        <v>390</v>
      </c>
      <c r="D1213" s="2" t="s">
        <v>91</v>
      </c>
      <c r="E1213" s="2" t="s">
        <v>311</v>
      </c>
      <c r="F1213" s="2">
        <v>22</v>
      </c>
      <c r="G1213" s="2" t="s">
        <v>83</v>
      </c>
      <c r="H1213" s="2" t="s">
        <v>565</v>
      </c>
      <c r="I1213" s="2" t="s">
        <v>47</v>
      </c>
      <c r="J1213" s="3">
        <v>45147</v>
      </c>
      <c r="K1213" s="3"/>
      <c r="L1213" s="2" t="s">
        <v>40</v>
      </c>
      <c r="M1213" s="2" t="s">
        <v>85</v>
      </c>
      <c r="N1213" s="2" t="s">
        <v>270</v>
      </c>
      <c r="O1213" s="4">
        <v>863000</v>
      </c>
      <c r="P1213" s="4">
        <v>213000</v>
      </c>
      <c r="Q1213" s="4">
        <v>650000</v>
      </c>
      <c r="R1213" s="2">
        <v>48</v>
      </c>
      <c r="S1213" s="5">
        <v>9.59</v>
      </c>
      <c r="T1213" s="4">
        <v>18736.25</v>
      </c>
      <c r="U1213" s="2" t="s">
        <v>96</v>
      </c>
      <c r="V1213" s="2" t="s">
        <v>97</v>
      </c>
      <c r="W1213" s="4">
        <v>0</v>
      </c>
      <c r="X1213" s="4">
        <v>0</v>
      </c>
      <c r="Y1213" s="4">
        <v>899340</v>
      </c>
      <c r="Z1213" s="2">
        <v>0</v>
      </c>
      <c r="AA1213" s="2" t="s">
        <v>97</v>
      </c>
      <c r="AB1213" s="2" t="s">
        <v>15727</v>
      </c>
      <c r="AC1213" s="2" t="s">
        <v>87</v>
      </c>
      <c r="AD1213" s="2" t="s">
        <v>76</v>
      </c>
      <c r="AE1213" s="5">
        <v>75.319999999999993</v>
      </c>
      <c r="AF1213" s="2">
        <v>0</v>
      </c>
      <c r="AG1213" s="2" t="s">
        <v>97</v>
      </c>
      <c r="AH1213" s="2"/>
      <c r="AI1213" s="6" t="str">
        <f t="shared" si="54"/>
        <v>18-24</v>
      </c>
      <c r="AJ1213" s="11">
        <f>YEAR(tbl_LoanData[[#This Row],[Application Date]])</f>
        <v>2023</v>
      </c>
      <c r="AK1213" s="11" t="str">
        <f>TEXT(tbl_LoanData[[#This Row],[Application Date]],"MMMM")</f>
        <v>August</v>
      </c>
      <c r="AL1213" s="12">
        <f>DATE(YEAR(tbl_LoanData[[#This Row],[Application Date]]),MONTH(tbl_LoanData[[#This Row],[Application Date]]),1)</f>
        <v>45139</v>
      </c>
      <c r="AM1213" s="14">
        <f ca="1">IF(AND(tbl_LoanData[[#This Row],[Application Date]]&gt;=EOMONTH(TODAY(),-1)+1,tbl_LoanData[[#This Row],[Application Date]]&lt;=TODAY()),tbl_LoanData[[#This Row],[Loan Amount]],0)</f>
        <v>0</v>
      </c>
      <c r="AN1213" s="14">
        <f>tbl_LoanData[[#This Row],[Amount Paid]]-(Q1213-X1213)</f>
        <v>-650000</v>
      </c>
      <c r="AO1213" s="14">
        <f>IF(tbl_LoanData[[#This Row],[Application Status]]="Approved",1,0)</f>
        <v>0</v>
      </c>
      <c r="AP1213" s="22" t="str">
        <f t="shared" ca="1" si="55"/>
        <v/>
      </c>
      <c r="AQ1213" s="22" t="str">
        <f t="shared" ca="1" si="56"/>
        <v/>
      </c>
    </row>
    <row r="1214" spans="1:43" ht="14.4" customHeight="1" x14ac:dyDescent="0.3">
      <c r="A1214" s="2" t="s">
        <v>1475</v>
      </c>
      <c r="B1214" s="2" t="s">
        <v>1476</v>
      </c>
      <c r="C1214" s="2" t="s">
        <v>530</v>
      </c>
      <c r="D1214" s="2" t="s">
        <v>182</v>
      </c>
      <c r="E1214" s="2" t="s">
        <v>161</v>
      </c>
      <c r="F1214" s="2">
        <v>40</v>
      </c>
      <c r="G1214" s="2" t="s">
        <v>69</v>
      </c>
      <c r="H1214" s="2" t="s">
        <v>543</v>
      </c>
      <c r="I1214" s="2" t="s">
        <v>45</v>
      </c>
      <c r="J1214" s="3">
        <v>45163</v>
      </c>
      <c r="K1214" s="3">
        <v>45175</v>
      </c>
      <c r="L1214" s="2" t="s">
        <v>36</v>
      </c>
      <c r="M1214" s="2" t="s">
        <v>111</v>
      </c>
      <c r="N1214" s="2" t="s">
        <v>350</v>
      </c>
      <c r="O1214" s="4">
        <v>1878000</v>
      </c>
      <c r="P1214" s="4">
        <v>414400</v>
      </c>
      <c r="Q1214" s="4">
        <v>1463600</v>
      </c>
      <c r="R1214" s="2">
        <v>12</v>
      </c>
      <c r="S1214" s="5">
        <v>13.59</v>
      </c>
      <c r="T1214" s="4">
        <v>138541.94</v>
      </c>
      <c r="U1214" s="2" t="s">
        <v>73</v>
      </c>
      <c r="V1214" s="2" t="s">
        <v>34</v>
      </c>
      <c r="W1214" s="4">
        <v>1523961.34</v>
      </c>
      <c r="X1214" s="4">
        <v>138541.9</v>
      </c>
      <c r="Y1214" s="4">
        <v>1662503.24</v>
      </c>
      <c r="Z1214" s="2">
        <v>30</v>
      </c>
      <c r="AA1214" s="2" t="s">
        <v>57</v>
      </c>
      <c r="AB1214" s="2" t="s">
        <v>15729</v>
      </c>
      <c r="AC1214" s="2" t="s">
        <v>121</v>
      </c>
      <c r="AD1214" s="2" t="s">
        <v>76</v>
      </c>
      <c r="AE1214" s="5">
        <v>77.930000000000007</v>
      </c>
      <c r="AF1214" s="2">
        <v>1</v>
      </c>
      <c r="AG1214" s="2" t="s">
        <v>77</v>
      </c>
      <c r="AH1214" s="2">
        <v>12</v>
      </c>
      <c r="AI1214" s="6" t="str">
        <f t="shared" si="54"/>
        <v>35-44</v>
      </c>
      <c r="AJ1214" s="11">
        <f>YEAR(tbl_LoanData[[#This Row],[Application Date]])</f>
        <v>2023</v>
      </c>
      <c r="AK1214" s="11" t="str">
        <f>TEXT(tbl_LoanData[[#This Row],[Application Date]],"MMMM")</f>
        <v>August</v>
      </c>
      <c r="AL1214" s="12">
        <f>DATE(YEAR(tbl_LoanData[[#This Row],[Application Date]]),MONTH(tbl_LoanData[[#This Row],[Application Date]]),1)</f>
        <v>45139</v>
      </c>
      <c r="AM1214" s="14">
        <f ca="1">IF(AND(tbl_LoanData[[#This Row],[Application Date]]&gt;=EOMONTH(TODAY(),-1)+1,tbl_LoanData[[#This Row],[Application Date]]&lt;=TODAY()),tbl_LoanData[[#This Row],[Loan Amount]],0)</f>
        <v>0</v>
      </c>
      <c r="AN1214" s="14">
        <f>tbl_LoanData[[#This Row],[Amount Paid]]-(Q1214-X1214)</f>
        <v>198903.24</v>
      </c>
      <c r="AO1214" s="14">
        <f>IF(tbl_LoanData[[#This Row],[Application Status]]="Approved",1,0)</f>
        <v>1</v>
      </c>
      <c r="AP1214" s="22" t="str">
        <f t="shared" ca="1" si="55"/>
        <v/>
      </c>
      <c r="AQ1214" s="22" t="str">
        <f t="shared" ca="1" si="56"/>
        <v/>
      </c>
    </row>
    <row r="1215" spans="1:43" ht="14.4" customHeight="1" x14ac:dyDescent="0.3">
      <c r="A1215" s="2" t="s">
        <v>1537</v>
      </c>
      <c r="B1215" s="2" t="s">
        <v>1538</v>
      </c>
      <c r="C1215" s="2" t="s">
        <v>781</v>
      </c>
      <c r="D1215" s="2" t="s">
        <v>67</v>
      </c>
      <c r="E1215" s="2" t="s">
        <v>135</v>
      </c>
      <c r="F1215" s="2">
        <v>48</v>
      </c>
      <c r="G1215" s="2" t="s">
        <v>69</v>
      </c>
      <c r="H1215" s="2" t="s">
        <v>398</v>
      </c>
      <c r="I1215" s="2" t="s">
        <v>46</v>
      </c>
      <c r="J1215" s="3">
        <v>45167</v>
      </c>
      <c r="K1215" s="3">
        <v>45175</v>
      </c>
      <c r="L1215" s="2" t="s">
        <v>40</v>
      </c>
      <c r="M1215" s="2" t="s">
        <v>94</v>
      </c>
      <c r="N1215" s="2" t="s">
        <v>95</v>
      </c>
      <c r="O1215" s="4">
        <v>912000</v>
      </c>
      <c r="P1215" s="4">
        <v>131300</v>
      </c>
      <c r="Q1215" s="4">
        <v>780700</v>
      </c>
      <c r="R1215" s="2">
        <v>36</v>
      </c>
      <c r="S1215" s="5">
        <v>11.67</v>
      </c>
      <c r="T1215" s="4">
        <v>29278.42</v>
      </c>
      <c r="U1215" s="2" t="s">
        <v>73</v>
      </c>
      <c r="V1215" s="2" t="s">
        <v>74</v>
      </c>
      <c r="W1215" s="4">
        <v>1024744.7</v>
      </c>
      <c r="X1215" s="4">
        <v>29278.37</v>
      </c>
      <c r="Y1215" s="4">
        <v>1054023.07</v>
      </c>
      <c r="Z1215" s="2">
        <v>0</v>
      </c>
      <c r="AA1215" s="2" t="s">
        <v>56</v>
      </c>
      <c r="AB1215" s="2" t="s">
        <v>15731</v>
      </c>
      <c r="AC1215" s="2" t="s">
        <v>332</v>
      </c>
      <c r="AD1215" s="2" t="s">
        <v>76</v>
      </c>
      <c r="AE1215" s="5">
        <v>85.6</v>
      </c>
      <c r="AF1215" s="2">
        <v>0</v>
      </c>
      <c r="AG1215" s="2" t="s">
        <v>77</v>
      </c>
      <c r="AH1215" s="2">
        <v>8</v>
      </c>
      <c r="AI1215" s="6" t="str">
        <f t="shared" si="54"/>
        <v>45-54</v>
      </c>
      <c r="AJ1215" s="11">
        <f>YEAR(tbl_LoanData[[#This Row],[Application Date]])</f>
        <v>2023</v>
      </c>
      <c r="AK1215" s="11" t="str">
        <f>TEXT(tbl_LoanData[[#This Row],[Application Date]],"MMMM")</f>
        <v>August</v>
      </c>
      <c r="AL1215" s="12">
        <f>DATE(YEAR(tbl_LoanData[[#This Row],[Application Date]]),MONTH(tbl_LoanData[[#This Row],[Application Date]]),1)</f>
        <v>45139</v>
      </c>
      <c r="AM1215" s="14">
        <f ca="1">IF(AND(tbl_LoanData[[#This Row],[Application Date]]&gt;=EOMONTH(TODAY(),-1)+1,tbl_LoanData[[#This Row],[Application Date]]&lt;=TODAY()),tbl_LoanData[[#This Row],[Loan Amount]],0)</f>
        <v>0</v>
      </c>
      <c r="AN1215" s="14">
        <f>tbl_LoanData[[#This Row],[Amount Paid]]-(Q1215-X1215)</f>
        <v>273323.06999999995</v>
      </c>
      <c r="AO1215" s="14">
        <f>IF(tbl_LoanData[[#This Row],[Application Status]]="Approved",1,0)</f>
        <v>1</v>
      </c>
      <c r="AP1215" s="22" t="str">
        <f t="shared" ca="1" si="55"/>
        <v/>
      </c>
      <c r="AQ1215" s="22" t="str">
        <f t="shared" ca="1" si="56"/>
        <v/>
      </c>
    </row>
    <row r="1216" spans="1:43" ht="14.4" customHeight="1" x14ac:dyDescent="0.3">
      <c r="A1216" s="2" t="s">
        <v>1656</v>
      </c>
      <c r="B1216" s="2" t="s">
        <v>1657</v>
      </c>
      <c r="C1216" s="2" t="s">
        <v>281</v>
      </c>
      <c r="D1216" s="2" t="s">
        <v>311</v>
      </c>
      <c r="E1216" s="2" t="s">
        <v>268</v>
      </c>
      <c r="F1216" s="2">
        <v>29</v>
      </c>
      <c r="G1216" s="2" t="s">
        <v>83</v>
      </c>
      <c r="H1216" s="2" t="s">
        <v>228</v>
      </c>
      <c r="I1216" s="2" t="s">
        <v>43</v>
      </c>
      <c r="J1216" s="3">
        <v>45145</v>
      </c>
      <c r="K1216" s="3"/>
      <c r="L1216" s="2" t="s">
        <v>37</v>
      </c>
      <c r="M1216" s="2" t="s">
        <v>260</v>
      </c>
      <c r="N1216" s="2" t="s">
        <v>745</v>
      </c>
      <c r="O1216" s="4">
        <v>205000</v>
      </c>
      <c r="P1216" s="4">
        <v>23000</v>
      </c>
      <c r="Q1216" s="4">
        <v>182000</v>
      </c>
      <c r="R1216" s="2">
        <v>48</v>
      </c>
      <c r="S1216" s="5">
        <v>14.89</v>
      </c>
      <c r="T1216" s="4">
        <v>6049.98</v>
      </c>
      <c r="U1216" s="2" t="s">
        <v>113</v>
      </c>
      <c r="V1216" s="2" t="s">
        <v>97</v>
      </c>
      <c r="W1216" s="4">
        <v>0</v>
      </c>
      <c r="X1216" s="4">
        <v>0</v>
      </c>
      <c r="Y1216" s="4">
        <v>290399.2</v>
      </c>
      <c r="Z1216" s="2">
        <v>0</v>
      </c>
      <c r="AA1216" s="2" t="s">
        <v>97</v>
      </c>
      <c r="AB1216" s="2" t="s">
        <v>15732</v>
      </c>
      <c r="AC1216" s="2" t="s">
        <v>75</v>
      </c>
      <c r="AD1216" s="2" t="s">
        <v>76</v>
      </c>
      <c r="AE1216" s="5">
        <v>88.78</v>
      </c>
      <c r="AF1216" s="2">
        <v>0</v>
      </c>
      <c r="AG1216" s="2" t="s">
        <v>97</v>
      </c>
      <c r="AH1216" s="2"/>
      <c r="AI1216" s="6" t="str">
        <f t="shared" si="54"/>
        <v>25-34</v>
      </c>
      <c r="AJ1216" s="11">
        <f>YEAR(tbl_LoanData[[#This Row],[Application Date]])</f>
        <v>2023</v>
      </c>
      <c r="AK1216" s="11" t="str">
        <f>TEXT(tbl_LoanData[[#This Row],[Application Date]],"MMMM")</f>
        <v>August</v>
      </c>
      <c r="AL1216" s="12">
        <f>DATE(YEAR(tbl_LoanData[[#This Row],[Application Date]]),MONTH(tbl_LoanData[[#This Row],[Application Date]]),1)</f>
        <v>45139</v>
      </c>
      <c r="AM1216" s="14">
        <f ca="1">IF(AND(tbl_LoanData[[#This Row],[Application Date]]&gt;=EOMONTH(TODAY(),-1)+1,tbl_LoanData[[#This Row],[Application Date]]&lt;=TODAY()),tbl_LoanData[[#This Row],[Loan Amount]],0)</f>
        <v>0</v>
      </c>
      <c r="AN1216" s="14">
        <f>tbl_LoanData[[#This Row],[Amount Paid]]-(Q1216-X1216)</f>
        <v>-182000</v>
      </c>
      <c r="AO1216" s="14">
        <f>IF(tbl_LoanData[[#This Row],[Application Status]]="Approved",1,0)</f>
        <v>0</v>
      </c>
      <c r="AP1216" s="22" t="str">
        <f t="shared" ca="1" si="55"/>
        <v/>
      </c>
      <c r="AQ1216" s="22" t="str">
        <f t="shared" ca="1" si="56"/>
        <v/>
      </c>
    </row>
    <row r="1217" spans="1:43" ht="14.4" customHeight="1" x14ac:dyDescent="0.3">
      <c r="A1217" s="2" t="s">
        <v>1684</v>
      </c>
      <c r="B1217" s="2" t="s">
        <v>1685</v>
      </c>
      <c r="C1217" s="2" t="s">
        <v>1686</v>
      </c>
      <c r="D1217" s="2" t="s">
        <v>176</v>
      </c>
      <c r="E1217" s="2" t="s">
        <v>117</v>
      </c>
      <c r="F1217" s="2">
        <v>59</v>
      </c>
      <c r="G1217" s="2" t="s">
        <v>83</v>
      </c>
      <c r="H1217" s="2" t="s">
        <v>151</v>
      </c>
      <c r="I1217" s="2" t="s">
        <v>46</v>
      </c>
      <c r="J1217" s="3">
        <v>45154</v>
      </c>
      <c r="K1217" s="3">
        <v>45167</v>
      </c>
      <c r="L1217" s="2" t="s">
        <v>37</v>
      </c>
      <c r="M1217" s="2" t="s">
        <v>94</v>
      </c>
      <c r="N1217" s="2" t="s">
        <v>436</v>
      </c>
      <c r="O1217" s="4">
        <v>200000</v>
      </c>
      <c r="P1217" s="4">
        <v>34900</v>
      </c>
      <c r="Q1217" s="4">
        <v>165100</v>
      </c>
      <c r="R1217" s="2">
        <v>48</v>
      </c>
      <c r="S1217" s="5">
        <v>8.81</v>
      </c>
      <c r="T1217" s="4">
        <v>4651.6899999999996</v>
      </c>
      <c r="U1217" s="2" t="s">
        <v>73</v>
      </c>
      <c r="V1217" s="2" t="s">
        <v>35</v>
      </c>
      <c r="W1217" s="4">
        <v>120943.94</v>
      </c>
      <c r="X1217" s="4">
        <v>102337.3</v>
      </c>
      <c r="Y1217" s="4">
        <v>223281.24</v>
      </c>
      <c r="Z1217" s="2">
        <v>320</v>
      </c>
      <c r="AA1217" s="2" t="s">
        <v>60</v>
      </c>
      <c r="AB1217" s="2" t="s">
        <v>15728</v>
      </c>
      <c r="AC1217" s="2" t="s">
        <v>121</v>
      </c>
      <c r="AD1217" s="2" t="s">
        <v>76</v>
      </c>
      <c r="AE1217" s="5">
        <v>82.55</v>
      </c>
      <c r="AF1217" s="2">
        <v>11</v>
      </c>
      <c r="AG1217" s="2" t="s">
        <v>130</v>
      </c>
      <c r="AH1217" s="2">
        <v>13</v>
      </c>
      <c r="AI1217" s="6" t="str">
        <f t="shared" si="54"/>
        <v>55-64</v>
      </c>
      <c r="AJ1217" s="11">
        <f>YEAR(tbl_LoanData[[#This Row],[Application Date]])</f>
        <v>2023</v>
      </c>
      <c r="AK1217" s="11" t="str">
        <f>TEXT(tbl_LoanData[[#This Row],[Application Date]],"MMMM")</f>
        <v>August</v>
      </c>
      <c r="AL1217" s="12">
        <f>DATE(YEAR(tbl_LoanData[[#This Row],[Application Date]]),MONTH(tbl_LoanData[[#This Row],[Application Date]]),1)</f>
        <v>45139</v>
      </c>
      <c r="AM1217" s="14">
        <f ca="1">IF(AND(tbl_LoanData[[#This Row],[Application Date]]&gt;=EOMONTH(TODAY(),-1)+1,tbl_LoanData[[#This Row],[Application Date]]&lt;=TODAY()),tbl_LoanData[[#This Row],[Loan Amount]],0)</f>
        <v>0</v>
      </c>
      <c r="AN1217" s="14">
        <f>tbl_LoanData[[#This Row],[Amount Paid]]-(Q1217-X1217)</f>
        <v>58181.240000000005</v>
      </c>
      <c r="AO1217" s="14">
        <f>IF(tbl_LoanData[[#This Row],[Application Status]]="Approved",1,0)</f>
        <v>1</v>
      </c>
      <c r="AP1217" s="22" t="str">
        <f t="shared" ca="1" si="55"/>
        <v/>
      </c>
      <c r="AQ1217" s="22" t="str">
        <f t="shared" ca="1" si="56"/>
        <v/>
      </c>
    </row>
    <row r="1218" spans="1:43" ht="14.4" customHeight="1" x14ac:dyDescent="0.3">
      <c r="A1218" s="2" t="s">
        <v>1687</v>
      </c>
      <c r="B1218" s="2" t="s">
        <v>1688</v>
      </c>
      <c r="C1218" s="2" t="s">
        <v>393</v>
      </c>
      <c r="D1218" s="2" t="s">
        <v>117</v>
      </c>
      <c r="E1218" s="2" t="s">
        <v>117</v>
      </c>
      <c r="F1218" s="2">
        <v>40</v>
      </c>
      <c r="G1218" s="2" t="s">
        <v>83</v>
      </c>
      <c r="H1218" s="2" t="s">
        <v>84</v>
      </c>
      <c r="I1218" s="2" t="s">
        <v>45</v>
      </c>
      <c r="J1218" s="3">
        <v>45168</v>
      </c>
      <c r="K1218" s="3">
        <v>45173</v>
      </c>
      <c r="L1218" s="2" t="s">
        <v>41</v>
      </c>
      <c r="M1218" s="2" t="s">
        <v>184</v>
      </c>
      <c r="N1218" s="2" t="s">
        <v>185</v>
      </c>
      <c r="O1218" s="4">
        <v>2109000</v>
      </c>
      <c r="P1218" s="4">
        <v>310900</v>
      </c>
      <c r="Q1218" s="4">
        <v>1798100</v>
      </c>
      <c r="R1218" s="2">
        <v>48</v>
      </c>
      <c r="S1218" s="5">
        <v>13.64</v>
      </c>
      <c r="T1218" s="4">
        <v>57898.82</v>
      </c>
      <c r="U1218" s="2" t="s">
        <v>73</v>
      </c>
      <c r="V1218" s="2" t="s">
        <v>74</v>
      </c>
      <c r="W1218" s="4">
        <v>2026458.7</v>
      </c>
      <c r="X1218" s="4">
        <v>752684.66</v>
      </c>
      <c r="Y1218" s="4">
        <v>2779143.36</v>
      </c>
      <c r="Z1218" s="2">
        <v>0</v>
      </c>
      <c r="AA1218" s="2" t="s">
        <v>56</v>
      </c>
      <c r="AB1218" s="2" t="s">
        <v>15735</v>
      </c>
      <c r="AC1218" s="2" t="s">
        <v>75</v>
      </c>
      <c r="AD1218" s="2" t="s">
        <v>76</v>
      </c>
      <c r="AE1218" s="5">
        <v>85.26</v>
      </c>
      <c r="AF1218" s="2">
        <v>0</v>
      </c>
      <c r="AG1218" s="2" t="s">
        <v>77</v>
      </c>
      <c r="AH1218" s="2">
        <v>5</v>
      </c>
      <c r="AI1218" s="6" t="str">
        <f t="shared" ref="AI1218:AI1281" si="57">IF(F1218&lt;25,"18-24",IF(F1218&lt;35,"25-34",IF(F1218&lt;45,"35-44",IF(F1218&lt;55,"45-54",IF(F1218&lt;65,"55-64","65+")))))</f>
        <v>35-44</v>
      </c>
      <c r="AJ1218" s="11">
        <f>YEAR(tbl_LoanData[[#This Row],[Application Date]])</f>
        <v>2023</v>
      </c>
      <c r="AK1218" s="11" t="str">
        <f>TEXT(tbl_LoanData[[#This Row],[Application Date]],"MMMM")</f>
        <v>August</v>
      </c>
      <c r="AL1218" s="12">
        <f>DATE(YEAR(tbl_LoanData[[#This Row],[Application Date]]),MONTH(tbl_LoanData[[#This Row],[Application Date]]),1)</f>
        <v>45139</v>
      </c>
      <c r="AM1218" s="14">
        <f ca="1">IF(AND(tbl_LoanData[[#This Row],[Application Date]]&gt;=EOMONTH(TODAY(),-1)+1,tbl_LoanData[[#This Row],[Application Date]]&lt;=TODAY()),tbl_LoanData[[#This Row],[Loan Amount]],0)</f>
        <v>0</v>
      </c>
      <c r="AN1218" s="14">
        <f>tbl_LoanData[[#This Row],[Amount Paid]]-(Q1218-X1218)</f>
        <v>981043.36</v>
      </c>
      <c r="AO1218" s="14">
        <f>IF(tbl_LoanData[[#This Row],[Application Status]]="Approved",1,0)</f>
        <v>1</v>
      </c>
      <c r="AP1218" s="22" t="str">
        <f t="shared" ref="AP1218:AP1281" ca="1" si="58">IF(AND(J1218&gt;=DATE(YEAR(TODAY()),MONTH(TODAY()),1),J1218&lt;=TODAY()),"Current MTD",IF(AND(J1218&gt;=EOMONTH(TODAY(),-2)+1,J1218&lt;=EOMONTH(TODAY(),-1)),"Previous MTD",""))</f>
        <v/>
      </c>
      <c r="AQ1218" s="22" t="str">
        <f t="shared" ref="AQ1218:AQ1281" ca="1" si="59">IF(AND(J1218&gt;=DATE(YEAR(TODAY()),MONTH(TODAY()),1),J1218&lt;=TODAY()),TEXT(DATE(YEAR(TODAY()),MONTH(TODAY()),1),"mmm d")&amp;"–"&amp;DAY(TODAY()),IF(AND(J1218&gt;=EOMONTH(TODAY(),-2)+1,J1218&lt;=EOMONTH(TODAY(),-1)),""&amp;TEXT(EOMONTH(TODAY(),-2)+1,"mmm d")&amp;"–"&amp;DAY(TODAY()),""))</f>
        <v/>
      </c>
    </row>
    <row r="1219" spans="1:43" ht="14.4" customHeight="1" x14ac:dyDescent="0.3">
      <c r="A1219" s="2" t="s">
        <v>1689</v>
      </c>
      <c r="B1219" s="2" t="s">
        <v>1690</v>
      </c>
      <c r="C1219" s="2" t="s">
        <v>317</v>
      </c>
      <c r="D1219" s="2" t="s">
        <v>101</v>
      </c>
      <c r="E1219" s="2" t="s">
        <v>91</v>
      </c>
      <c r="F1219" s="2">
        <v>64</v>
      </c>
      <c r="G1219" s="2" t="s">
        <v>83</v>
      </c>
      <c r="H1219" s="2" t="s">
        <v>172</v>
      </c>
      <c r="I1219" s="2" t="s">
        <v>45</v>
      </c>
      <c r="J1219" s="3">
        <v>45166</v>
      </c>
      <c r="K1219" s="3">
        <v>45169</v>
      </c>
      <c r="L1219" s="2" t="s">
        <v>39</v>
      </c>
      <c r="M1219" s="2" t="s">
        <v>127</v>
      </c>
      <c r="N1219" s="2" t="s">
        <v>195</v>
      </c>
      <c r="O1219" s="4">
        <v>1789000</v>
      </c>
      <c r="P1219" s="4">
        <v>332700</v>
      </c>
      <c r="Q1219" s="4">
        <v>1456300</v>
      </c>
      <c r="R1219" s="2">
        <v>36</v>
      </c>
      <c r="S1219" s="5">
        <v>14.1</v>
      </c>
      <c r="T1219" s="4">
        <v>57564.3</v>
      </c>
      <c r="U1219" s="2" t="s">
        <v>73</v>
      </c>
      <c r="V1219" s="2" t="s">
        <v>33</v>
      </c>
      <c r="W1219" s="4">
        <v>2072314.9</v>
      </c>
      <c r="X1219" s="4">
        <v>0</v>
      </c>
      <c r="Y1219" s="4">
        <v>2072314.9</v>
      </c>
      <c r="Z1219" s="2">
        <v>0</v>
      </c>
      <c r="AA1219" s="2" t="s">
        <v>56</v>
      </c>
      <c r="AB1219" s="2" t="s">
        <v>15733</v>
      </c>
      <c r="AC1219" s="2" t="s">
        <v>129</v>
      </c>
      <c r="AD1219" s="2" t="s">
        <v>76</v>
      </c>
      <c r="AE1219" s="5">
        <v>81.400000000000006</v>
      </c>
      <c r="AF1219" s="2">
        <v>0</v>
      </c>
      <c r="AG1219" s="2" t="s">
        <v>77</v>
      </c>
      <c r="AH1219" s="2">
        <v>3</v>
      </c>
      <c r="AI1219" s="6" t="str">
        <f t="shared" si="57"/>
        <v>55-64</v>
      </c>
      <c r="AJ1219" s="11">
        <f>YEAR(tbl_LoanData[[#This Row],[Application Date]])</f>
        <v>2023</v>
      </c>
      <c r="AK1219" s="11" t="str">
        <f>TEXT(tbl_LoanData[[#This Row],[Application Date]],"MMMM")</f>
        <v>August</v>
      </c>
      <c r="AL1219" s="12">
        <f>DATE(YEAR(tbl_LoanData[[#This Row],[Application Date]]),MONTH(tbl_LoanData[[#This Row],[Application Date]]),1)</f>
        <v>45139</v>
      </c>
      <c r="AM1219" s="14">
        <f ca="1">IF(AND(tbl_LoanData[[#This Row],[Application Date]]&gt;=EOMONTH(TODAY(),-1)+1,tbl_LoanData[[#This Row],[Application Date]]&lt;=TODAY()),tbl_LoanData[[#This Row],[Loan Amount]],0)</f>
        <v>0</v>
      </c>
      <c r="AN1219" s="14">
        <f>tbl_LoanData[[#This Row],[Amount Paid]]-(Q1219-X1219)</f>
        <v>616014.89999999991</v>
      </c>
      <c r="AO1219" s="14">
        <f>IF(tbl_LoanData[[#This Row],[Application Status]]="Approved",1,0)</f>
        <v>1</v>
      </c>
      <c r="AP1219" s="22" t="str">
        <f t="shared" ca="1" si="58"/>
        <v/>
      </c>
      <c r="AQ1219" s="22" t="str">
        <f t="shared" ca="1" si="59"/>
        <v/>
      </c>
    </row>
    <row r="1220" spans="1:43" ht="14.4" customHeight="1" x14ac:dyDescent="0.3">
      <c r="A1220" s="2" t="s">
        <v>1703</v>
      </c>
      <c r="B1220" s="2" t="s">
        <v>1704</v>
      </c>
      <c r="C1220" s="2" t="s">
        <v>203</v>
      </c>
      <c r="D1220" s="2" t="s">
        <v>142</v>
      </c>
      <c r="E1220" s="2" t="s">
        <v>161</v>
      </c>
      <c r="F1220" s="2">
        <v>53</v>
      </c>
      <c r="G1220" s="2" t="s">
        <v>69</v>
      </c>
      <c r="H1220" s="2" t="s">
        <v>244</v>
      </c>
      <c r="I1220" s="2" t="s">
        <v>48</v>
      </c>
      <c r="J1220" s="3">
        <v>45168</v>
      </c>
      <c r="K1220" s="3">
        <v>45184</v>
      </c>
      <c r="L1220" s="2" t="s">
        <v>36</v>
      </c>
      <c r="M1220" s="2" t="s">
        <v>71</v>
      </c>
      <c r="N1220" s="2" t="s">
        <v>162</v>
      </c>
      <c r="O1220" s="4">
        <v>813000</v>
      </c>
      <c r="P1220" s="4">
        <v>151200</v>
      </c>
      <c r="Q1220" s="4">
        <v>661800</v>
      </c>
      <c r="R1220" s="2">
        <v>18</v>
      </c>
      <c r="S1220" s="5">
        <v>11.39</v>
      </c>
      <c r="T1220" s="4">
        <v>43048.25</v>
      </c>
      <c r="U1220" s="2" t="s">
        <v>73</v>
      </c>
      <c r="V1220" s="2" t="s">
        <v>33</v>
      </c>
      <c r="W1220" s="4">
        <v>774868.53</v>
      </c>
      <c r="X1220" s="4">
        <v>0</v>
      </c>
      <c r="Y1220" s="4">
        <v>774868.53</v>
      </c>
      <c r="Z1220" s="2">
        <v>0</v>
      </c>
      <c r="AA1220" s="2" t="s">
        <v>56</v>
      </c>
      <c r="AB1220" s="2" t="s">
        <v>15729</v>
      </c>
      <c r="AC1220" s="2" t="s">
        <v>332</v>
      </c>
      <c r="AD1220" s="2" t="s">
        <v>76</v>
      </c>
      <c r="AE1220" s="5">
        <v>81.400000000000006</v>
      </c>
      <c r="AF1220" s="2">
        <v>0</v>
      </c>
      <c r="AG1220" s="2" t="s">
        <v>77</v>
      </c>
      <c r="AH1220" s="2">
        <v>16</v>
      </c>
      <c r="AI1220" s="6" t="str">
        <f t="shared" si="57"/>
        <v>45-54</v>
      </c>
      <c r="AJ1220" s="11">
        <f>YEAR(tbl_LoanData[[#This Row],[Application Date]])</f>
        <v>2023</v>
      </c>
      <c r="AK1220" s="11" t="str">
        <f>TEXT(tbl_LoanData[[#This Row],[Application Date]],"MMMM")</f>
        <v>August</v>
      </c>
      <c r="AL1220" s="12">
        <f>DATE(YEAR(tbl_LoanData[[#This Row],[Application Date]]),MONTH(tbl_LoanData[[#This Row],[Application Date]]),1)</f>
        <v>45139</v>
      </c>
      <c r="AM1220" s="14">
        <f ca="1">IF(AND(tbl_LoanData[[#This Row],[Application Date]]&gt;=EOMONTH(TODAY(),-1)+1,tbl_LoanData[[#This Row],[Application Date]]&lt;=TODAY()),tbl_LoanData[[#This Row],[Loan Amount]],0)</f>
        <v>0</v>
      </c>
      <c r="AN1220" s="14">
        <f>tbl_LoanData[[#This Row],[Amount Paid]]-(Q1220-X1220)</f>
        <v>113068.53000000003</v>
      </c>
      <c r="AO1220" s="14">
        <f>IF(tbl_LoanData[[#This Row],[Application Status]]="Approved",1,0)</f>
        <v>1</v>
      </c>
      <c r="AP1220" s="22" t="str">
        <f t="shared" ca="1" si="58"/>
        <v/>
      </c>
      <c r="AQ1220" s="22" t="str">
        <f t="shared" ca="1" si="59"/>
        <v/>
      </c>
    </row>
    <row r="1221" spans="1:43" ht="14.4" customHeight="1" x14ac:dyDescent="0.3">
      <c r="A1221" s="2" t="s">
        <v>1707</v>
      </c>
      <c r="B1221" s="2" t="s">
        <v>1708</v>
      </c>
      <c r="C1221" s="2" t="s">
        <v>809</v>
      </c>
      <c r="D1221" s="2" t="s">
        <v>161</v>
      </c>
      <c r="E1221" s="2" t="s">
        <v>447</v>
      </c>
      <c r="F1221" s="2">
        <v>29</v>
      </c>
      <c r="G1221" s="2" t="s">
        <v>69</v>
      </c>
      <c r="H1221" s="2" t="s">
        <v>126</v>
      </c>
      <c r="I1221" s="2" t="s">
        <v>44</v>
      </c>
      <c r="J1221" s="3">
        <v>45151</v>
      </c>
      <c r="K1221" s="3"/>
      <c r="L1221" s="2" t="s">
        <v>38</v>
      </c>
      <c r="M1221" s="2" t="s">
        <v>85</v>
      </c>
      <c r="N1221" s="2" t="s">
        <v>314</v>
      </c>
      <c r="O1221" s="4">
        <v>1073000</v>
      </c>
      <c r="P1221" s="4">
        <v>390600</v>
      </c>
      <c r="Q1221" s="4">
        <v>682400</v>
      </c>
      <c r="R1221" s="2">
        <v>12</v>
      </c>
      <c r="S1221" s="5">
        <v>12.27</v>
      </c>
      <c r="T1221" s="4">
        <v>63844.21</v>
      </c>
      <c r="U1221" s="2" t="s">
        <v>96</v>
      </c>
      <c r="V1221" s="2" t="s">
        <v>97</v>
      </c>
      <c r="W1221" s="4">
        <v>0</v>
      </c>
      <c r="X1221" s="4">
        <v>0</v>
      </c>
      <c r="Y1221" s="4">
        <v>766130.48</v>
      </c>
      <c r="Z1221" s="2">
        <v>0</v>
      </c>
      <c r="AA1221" s="2" t="s">
        <v>97</v>
      </c>
      <c r="AB1221" s="2" t="s">
        <v>15731</v>
      </c>
      <c r="AC1221" s="2" t="s">
        <v>129</v>
      </c>
      <c r="AD1221" s="2" t="s">
        <v>76</v>
      </c>
      <c r="AE1221" s="5">
        <v>63.6</v>
      </c>
      <c r="AF1221" s="2">
        <v>0</v>
      </c>
      <c r="AG1221" s="2" t="s">
        <v>97</v>
      </c>
      <c r="AH1221" s="2"/>
      <c r="AI1221" s="6" t="str">
        <f t="shared" si="57"/>
        <v>25-34</v>
      </c>
      <c r="AJ1221" s="11">
        <f>YEAR(tbl_LoanData[[#This Row],[Application Date]])</f>
        <v>2023</v>
      </c>
      <c r="AK1221" s="11" t="str">
        <f>TEXT(tbl_LoanData[[#This Row],[Application Date]],"MMMM")</f>
        <v>August</v>
      </c>
      <c r="AL1221" s="12">
        <f>DATE(YEAR(tbl_LoanData[[#This Row],[Application Date]]),MONTH(tbl_LoanData[[#This Row],[Application Date]]),1)</f>
        <v>45139</v>
      </c>
      <c r="AM1221" s="14">
        <f ca="1">IF(AND(tbl_LoanData[[#This Row],[Application Date]]&gt;=EOMONTH(TODAY(),-1)+1,tbl_LoanData[[#This Row],[Application Date]]&lt;=TODAY()),tbl_LoanData[[#This Row],[Loan Amount]],0)</f>
        <v>0</v>
      </c>
      <c r="AN1221" s="14">
        <f>tbl_LoanData[[#This Row],[Amount Paid]]-(Q1221-X1221)</f>
        <v>-682400</v>
      </c>
      <c r="AO1221" s="14">
        <f>IF(tbl_LoanData[[#This Row],[Application Status]]="Approved",1,0)</f>
        <v>0</v>
      </c>
      <c r="AP1221" s="22" t="str">
        <f t="shared" ca="1" si="58"/>
        <v/>
      </c>
      <c r="AQ1221" s="22" t="str">
        <f t="shared" ca="1" si="59"/>
        <v/>
      </c>
    </row>
    <row r="1222" spans="1:43" ht="14.4" customHeight="1" x14ac:dyDescent="0.3">
      <c r="A1222" s="2" t="s">
        <v>1829</v>
      </c>
      <c r="B1222" s="2" t="s">
        <v>1830</v>
      </c>
      <c r="C1222" s="2" t="s">
        <v>429</v>
      </c>
      <c r="D1222" s="2" t="s">
        <v>134</v>
      </c>
      <c r="E1222" s="2" t="s">
        <v>176</v>
      </c>
      <c r="F1222" s="2">
        <v>25</v>
      </c>
      <c r="G1222" s="2" t="s">
        <v>83</v>
      </c>
      <c r="H1222" s="2" t="s">
        <v>166</v>
      </c>
      <c r="I1222" s="2" t="s">
        <v>46</v>
      </c>
      <c r="J1222" s="3">
        <v>45150</v>
      </c>
      <c r="K1222" s="3"/>
      <c r="L1222" s="2" t="s">
        <v>36</v>
      </c>
      <c r="M1222" s="2" t="s">
        <v>85</v>
      </c>
      <c r="N1222" s="2" t="s">
        <v>671</v>
      </c>
      <c r="O1222" s="4">
        <v>1082000</v>
      </c>
      <c r="P1222" s="4">
        <v>340900</v>
      </c>
      <c r="Q1222" s="4">
        <v>741100</v>
      </c>
      <c r="R1222" s="2">
        <v>36</v>
      </c>
      <c r="S1222" s="5">
        <v>14.83</v>
      </c>
      <c r="T1222" s="4">
        <v>29744.87</v>
      </c>
      <c r="U1222" s="2" t="s">
        <v>113</v>
      </c>
      <c r="V1222" s="2" t="s">
        <v>97</v>
      </c>
      <c r="W1222" s="4">
        <v>0</v>
      </c>
      <c r="X1222" s="4">
        <v>0</v>
      </c>
      <c r="Y1222" s="4">
        <v>1070815.3899999999</v>
      </c>
      <c r="Z1222" s="2">
        <v>0</v>
      </c>
      <c r="AA1222" s="2" t="s">
        <v>97</v>
      </c>
      <c r="AB1222" s="2" t="s">
        <v>15732</v>
      </c>
      <c r="AC1222" s="2" t="s">
        <v>138</v>
      </c>
      <c r="AD1222" s="2" t="s">
        <v>76</v>
      </c>
      <c r="AE1222" s="5">
        <v>68.489999999999995</v>
      </c>
      <c r="AF1222" s="2">
        <v>0</v>
      </c>
      <c r="AG1222" s="2" t="s">
        <v>97</v>
      </c>
      <c r="AH1222" s="2"/>
      <c r="AI1222" s="6" t="str">
        <f t="shared" si="57"/>
        <v>25-34</v>
      </c>
      <c r="AJ1222" s="11">
        <f>YEAR(tbl_LoanData[[#This Row],[Application Date]])</f>
        <v>2023</v>
      </c>
      <c r="AK1222" s="11" t="str">
        <f>TEXT(tbl_LoanData[[#This Row],[Application Date]],"MMMM")</f>
        <v>August</v>
      </c>
      <c r="AL1222" s="12">
        <f>DATE(YEAR(tbl_LoanData[[#This Row],[Application Date]]),MONTH(tbl_LoanData[[#This Row],[Application Date]]),1)</f>
        <v>45139</v>
      </c>
      <c r="AM1222" s="14">
        <f ca="1">IF(AND(tbl_LoanData[[#This Row],[Application Date]]&gt;=EOMONTH(TODAY(),-1)+1,tbl_LoanData[[#This Row],[Application Date]]&lt;=TODAY()),tbl_LoanData[[#This Row],[Loan Amount]],0)</f>
        <v>0</v>
      </c>
      <c r="AN1222" s="14">
        <f>tbl_LoanData[[#This Row],[Amount Paid]]-(Q1222-X1222)</f>
        <v>-741100</v>
      </c>
      <c r="AO1222" s="14">
        <f>IF(tbl_LoanData[[#This Row],[Application Status]]="Approved",1,0)</f>
        <v>0</v>
      </c>
      <c r="AP1222" s="22" t="str">
        <f t="shared" ca="1" si="58"/>
        <v/>
      </c>
      <c r="AQ1222" s="22" t="str">
        <f t="shared" ca="1" si="59"/>
        <v/>
      </c>
    </row>
    <row r="1223" spans="1:43" x14ac:dyDescent="0.3">
      <c r="A1223" s="2" t="s">
        <v>1937</v>
      </c>
      <c r="B1223" s="2" t="s">
        <v>1938</v>
      </c>
      <c r="C1223" s="2" t="s">
        <v>949</v>
      </c>
      <c r="D1223" s="2" t="s">
        <v>82</v>
      </c>
      <c r="E1223" s="2" t="s">
        <v>91</v>
      </c>
      <c r="F1223" s="2">
        <v>50</v>
      </c>
      <c r="G1223" s="2" t="s">
        <v>83</v>
      </c>
      <c r="H1223" s="2" t="s">
        <v>191</v>
      </c>
      <c r="I1223" s="2" t="s">
        <v>51</v>
      </c>
      <c r="J1223" s="3">
        <v>45156</v>
      </c>
      <c r="K1223" s="3"/>
      <c r="L1223" s="2" t="s">
        <v>39</v>
      </c>
      <c r="M1223" s="2" t="s">
        <v>94</v>
      </c>
      <c r="N1223" s="2" t="s">
        <v>365</v>
      </c>
      <c r="O1223" s="4">
        <v>1289000</v>
      </c>
      <c r="P1223" s="4">
        <v>160500</v>
      </c>
      <c r="Q1223" s="4">
        <v>1128500</v>
      </c>
      <c r="R1223" s="2">
        <v>36</v>
      </c>
      <c r="S1223" s="5">
        <v>14.9</v>
      </c>
      <c r="T1223" s="4">
        <v>45359.43</v>
      </c>
      <c r="U1223" s="2" t="s">
        <v>113</v>
      </c>
      <c r="V1223" s="2" t="s">
        <v>97</v>
      </c>
      <c r="W1223" s="4">
        <v>0</v>
      </c>
      <c r="X1223" s="4">
        <v>0</v>
      </c>
      <c r="Y1223" s="4">
        <v>1632939.5</v>
      </c>
      <c r="Z1223" s="2">
        <v>0</v>
      </c>
      <c r="AA1223" s="2" t="s">
        <v>97</v>
      </c>
      <c r="AB1223" s="2" t="s">
        <v>15729</v>
      </c>
      <c r="AC1223" s="2" t="s">
        <v>146</v>
      </c>
      <c r="AD1223" s="2" t="s">
        <v>76</v>
      </c>
      <c r="AE1223" s="5">
        <v>87.55</v>
      </c>
      <c r="AF1223" s="2">
        <v>0</v>
      </c>
      <c r="AG1223" s="2" t="s">
        <v>97</v>
      </c>
      <c r="AH1223" s="2"/>
      <c r="AI1223" s="6" t="str">
        <f t="shared" si="57"/>
        <v>45-54</v>
      </c>
      <c r="AJ1223" s="11">
        <f>YEAR(tbl_LoanData[[#This Row],[Application Date]])</f>
        <v>2023</v>
      </c>
      <c r="AK1223" s="11" t="str">
        <f>TEXT(tbl_LoanData[[#This Row],[Application Date]],"MMMM")</f>
        <v>August</v>
      </c>
      <c r="AL1223" s="12">
        <f>DATE(YEAR(tbl_LoanData[[#This Row],[Application Date]]),MONTH(tbl_LoanData[[#This Row],[Application Date]]),1)</f>
        <v>45139</v>
      </c>
      <c r="AM1223" s="14">
        <f ca="1">IF(AND(tbl_LoanData[[#This Row],[Application Date]]&gt;=EOMONTH(TODAY(),-1)+1,tbl_LoanData[[#This Row],[Application Date]]&lt;=TODAY()),tbl_LoanData[[#This Row],[Loan Amount]],0)</f>
        <v>0</v>
      </c>
      <c r="AN1223" s="14">
        <f>tbl_LoanData[[#This Row],[Amount Paid]]-(Q1223-X1223)</f>
        <v>-1128500</v>
      </c>
      <c r="AO1223" s="14">
        <f>IF(tbl_LoanData[[#This Row],[Application Status]]="Approved",1,0)</f>
        <v>0</v>
      </c>
      <c r="AP1223" s="22" t="str">
        <f t="shared" ca="1" si="58"/>
        <v/>
      </c>
      <c r="AQ1223" s="22" t="str">
        <f t="shared" ca="1" si="59"/>
        <v/>
      </c>
    </row>
    <row r="1224" spans="1:43" ht="14.4" customHeight="1" x14ac:dyDescent="0.3">
      <c r="A1224" s="2" t="s">
        <v>1945</v>
      </c>
      <c r="B1224" s="2" t="s">
        <v>1946</v>
      </c>
      <c r="C1224" s="2" t="s">
        <v>80</v>
      </c>
      <c r="D1224" s="2" t="s">
        <v>101</v>
      </c>
      <c r="E1224" s="2" t="s">
        <v>101</v>
      </c>
      <c r="F1224" s="2">
        <v>65</v>
      </c>
      <c r="G1224" s="2" t="s">
        <v>83</v>
      </c>
      <c r="H1224" s="2" t="s">
        <v>372</v>
      </c>
      <c r="I1224" s="2" t="s">
        <v>43</v>
      </c>
      <c r="J1224" s="3">
        <v>45164</v>
      </c>
      <c r="K1224" s="3">
        <v>45167</v>
      </c>
      <c r="L1224" s="2" t="s">
        <v>38</v>
      </c>
      <c r="M1224" s="2" t="s">
        <v>71</v>
      </c>
      <c r="N1224" s="2" t="s">
        <v>589</v>
      </c>
      <c r="O1224" s="4">
        <v>1287000</v>
      </c>
      <c r="P1224" s="4">
        <v>198500</v>
      </c>
      <c r="Q1224" s="4">
        <v>1088500</v>
      </c>
      <c r="R1224" s="2">
        <v>12</v>
      </c>
      <c r="S1224" s="5">
        <v>11.59</v>
      </c>
      <c r="T1224" s="4">
        <v>101221.43</v>
      </c>
      <c r="U1224" s="2" t="s">
        <v>73</v>
      </c>
      <c r="V1224" s="2" t="s">
        <v>34</v>
      </c>
      <c r="W1224" s="4">
        <v>1113435.73</v>
      </c>
      <c r="X1224" s="4">
        <v>101221.42</v>
      </c>
      <c r="Y1224" s="4">
        <v>1214657.1499999999</v>
      </c>
      <c r="Z1224" s="2">
        <v>31</v>
      </c>
      <c r="AA1224" s="2" t="s">
        <v>58</v>
      </c>
      <c r="AB1224" s="2" t="s">
        <v>15729</v>
      </c>
      <c r="AC1224" s="2" t="s">
        <v>75</v>
      </c>
      <c r="AD1224" s="2" t="s">
        <v>76</v>
      </c>
      <c r="AE1224" s="5">
        <v>84.58</v>
      </c>
      <c r="AF1224" s="2">
        <v>1</v>
      </c>
      <c r="AG1224" s="2" t="s">
        <v>15718</v>
      </c>
      <c r="AH1224" s="2">
        <v>3</v>
      </c>
      <c r="AI1224" s="6" t="str">
        <f t="shared" si="57"/>
        <v>65+</v>
      </c>
      <c r="AJ1224" s="11">
        <f>YEAR(tbl_LoanData[[#This Row],[Application Date]])</f>
        <v>2023</v>
      </c>
      <c r="AK1224" s="11" t="str">
        <f>TEXT(tbl_LoanData[[#This Row],[Application Date]],"MMMM")</f>
        <v>August</v>
      </c>
      <c r="AL1224" s="12">
        <f>DATE(YEAR(tbl_LoanData[[#This Row],[Application Date]]),MONTH(tbl_LoanData[[#This Row],[Application Date]]),1)</f>
        <v>45139</v>
      </c>
      <c r="AM1224" s="14">
        <f ca="1">IF(AND(tbl_LoanData[[#This Row],[Application Date]]&gt;=EOMONTH(TODAY(),-1)+1,tbl_LoanData[[#This Row],[Application Date]]&lt;=TODAY()),tbl_LoanData[[#This Row],[Loan Amount]],0)</f>
        <v>0</v>
      </c>
      <c r="AN1224" s="14">
        <f>tbl_LoanData[[#This Row],[Amount Paid]]-(Q1224-X1224)</f>
        <v>126157.15000000002</v>
      </c>
      <c r="AO1224" s="14">
        <f>IF(tbl_LoanData[[#This Row],[Application Status]]="Approved",1,0)</f>
        <v>1</v>
      </c>
      <c r="AP1224" s="22" t="str">
        <f t="shared" ca="1" si="58"/>
        <v/>
      </c>
      <c r="AQ1224" s="22" t="str">
        <f t="shared" ca="1" si="59"/>
        <v/>
      </c>
    </row>
    <row r="1225" spans="1:43" ht="14.4" customHeight="1" x14ac:dyDescent="0.3">
      <c r="A1225" s="2" t="s">
        <v>1969</v>
      </c>
      <c r="B1225" s="2" t="s">
        <v>1970</v>
      </c>
      <c r="C1225" s="2" t="s">
        <v>429</v>
      </c>
      <c r="D1225" s="2" t="s">
        <v>118</v>
      </c>
      <c r="E1225" s="2" t="s">
        <v>91</v>
      </c>
      <c r="F1225" s="2">
        <v>34</v>
      </c>
      <c r="G1225" s="2" t="s">
        <v>83</v>
      </c>
      <c r="H1225" s="2" t="s">
        <v>307</v>
      </c>
      <c r="I1225" s="2" t="s">
        <v>43</v>
      </c>
      <c r="J1225" s="3">
        <v>45154</v>
      </c>
      <c r="K1225" s="3">
        <v>45161</v>
      </c>
      <c r="L1225" s="2" t="s">
        <v>39</v>
      </c>
      <c r="M1225" s="2" t="s">
        <v>167</v>
      </c>
      <c r="N1225" s="2" t="s">
        <v>168</v>
      </c>
      <c r="O1225" s="4">
        <v>2140000</v>
      </c>
      <c r="P1225" s="4">
        <v>509400</v>
      </c>
      <c r="Q1225" s="4">
        <v>1630600</v>
      </c>
      <c r="R1225" s="2">
        <v>24</v>
      </c>
      <c r="S1225" s="5">
        <v>5.59</v>
      </c>
      <c r="T1225" s="4">
        <v>75537.539999999994</v>
      </c>
      <c r="U1225" s="2" t="s">
        <v>73</v>
      </c>
      <c r="V1225" s="2" t="s">
        <v>34</v>
      </c>
      <c r="W1225" s="4">
        <v>1586288.34</v>
      </c>
      <c r="X1225" s="4">
        <v>226612.74</v>
      </c>
      <c r="Y1225" s="4">
        <v>1812901.08</v>
      </c>
      <c r="Z1225" s="2">
        <v>96</v>
      </c>
      <c r="AA1225" s="2" t="s">
        <v>60</v>
      </c>
      <c r="AB1225" s="2" t="s">
        <v>15728</v>
      </c>
      <c r="AC1225" s="2" t="s">
        <v>75</v>
      </c>
      <c r="AD1225" s="2" t="s">
        <v>76</v>
      </c>
      <c r="AE1225" s="5">
        <v>76.2</v>
      </c>
      <c r="AF1225" s="2">
        <v>3</v>
      </c>
      <c r="AG1225" s="2" t="s">
        <v>130</v>
      </c>
      <c r="AH1225" s="2">
        <v>7</v>
      </c>
      <c r="AI1225" s="6" t="str">
        <f t="shared" si="57"/>
        <v>25-34</v>
      </c>
      <c r="AJ1225" s="11">
        <f>YEAR(tbl_LoanData[[#This Row],[Application Date]])</f>
        <v>2023</v>
      </c>
      <c r="AK1225" s="11" t="str">
        <f>TEXT(tbl_LoanData[[#This Row],[Application Date]],"MMMM")</f>
        <v>August</v>
      </c>
      <c r="AL1225" s="12">
        <f>DATE(YEAR(tbl_LoanData[[#This Row],[Application Date]]),MONTH(tbl_LoanData[[#This Row],[Application Date]]),1)</f>
        <v>45139</v>
      </c>
      <c r="AM1225" s="14">
        <f ca="1">IF(AND(tbl_LoanData[[#This Row],[Application Date]]&gt;=EOMONTH(TODAY(),-1)+1,tbl_LoanData[[#This Row],[Application Date]]&lt;=TODAY()),tbl_LoanData[[#This Row],[Loan Amount]],0)</f>
        <v>0</v>
      </c>
      <c r="AN1225" s="14">
        <f>tbl_LoanData[[#This Row],[Amount Paid]]-(Q1225-X1225)</f>
        <v>182301.08000000007</v>
      </c>
      <c r="AO1225" s="14">
        <f>IF(tbl_LoanData[[#This Row],[Application Status]]="Approved",1,0)</f>
        <v>1</v>
      </c>
      <c r="AP1225" s="22" t="str">
        <f t="shared" ca="1" si="58"/>
        <v/>
      </c>
      <c r="AQ1225" s="22" t="str">
        <f t="shared" ca="1" si="59"/>
        <v/>
      </c>
    </row>
    <row r="1226" spans="1:43" ht="14.4" customHeight="1" x14ac:dyDescent="0.3">
      <c r="A1226" s="2" t="s">
        <v>2011</v>
      </c>
      <c r="B1226" s="2" t="s">
        <v>2012</v>
      </c>
      <c r="C1226" s="2" t="s">
        <v>432</v>
      </c>
      <c r="D1226" s="2" t="s">
        <v>161</v>
      </c>
      <c r="E1226" s="2" t="s">
        <v>323</v>
      </c>
      <c r="F1226" s="2">
        <v>56</v>
      </c>
      <c r="G1226" s="2" t="s">
        <v>69</v>
      </c>
      <c r="H1226" s="2" t="s">
        <v>516</v>
      </c>
      <c r="I1226" s="2" t="s">
        <v>53</v>
      </c>
      <c r="J1226" s="3">
        <v>45151</v>
      </c>
      <c r="K1226" s="3"/>
      <c r="L1226" s="2" t="s">
        <v>36</v>
      </c>
      <c r="M1226" s="2" t="s">
        <v>71</v>
      </c>
      <c r="N1226" s="2" t="s">
        <v>162</v>
      </c>
      <c r="O1226" s="4">
        <v>1855000</v>
      </c>
      <c r="P1226" s="4">
        <v>243600</v>
      </c>
      <c r="Q1226" s="4">
        <v>1611400</v>
      </c>
      <c r="R1226" s="2">
        <v>48</v>
      </c>
      <c r="S1226" s="5">
        <v>8.75</v>
      </c>
      <c r="T1226" s="4">
        <v>45320.62</v>
      </c>
      <c r="U1226" s="2" t="s">
        <v>96</v>
      </c>
      <c r="V1226" s="2" t="s">
        <v>97</v>
      </c>
      <c r="W1226" s="4">
        <v>0</v>
      </c>
      <c r="X1226" s="4">
        <v>0</v>
      </c>
      <c r="Y1226" s="4">
        <v>2175390</v>
      </c>
      <c r="Z1226" s="2">
        <v>0</v>
      </c>
      <c r="AA1226" s="2" t="s">
        <v>97</v>
      </c>
      <c r="AB1226" s="2" t="s">
        <v>15729</v>
      </c>
      <c r="AC1226" s="2" t="s">
        <v>138</v>
      </c>
      <c r="AD1226" s="2" t="s">
        <v>76</v>
      </c>
      <c r="AE1226" s="5">
        <v>86.87</v>
      </c>
      <c r="AF1226" s="2">
        <v>0</v>
      </c>
      <c r="AG1226" s="2" t="s">
        <v>97</v>
      </c>
      <c r="AH1226" s="2"/>
      <c r="AI1226" s="6" t="str">
        <f t="shared" si="57"/>
        <v>55-64</v>
      </c>
      <c r="AJ1226" s="11">
        <f>YEAR(tbl_LoanData[[#This Row],[Application Date]])</f>
        <v>2023</v>
      </c>
      <c r="AK1226" s="11" t="str">
        <f>TEXT(tbl_LoanData[[#This Row],[Application Date]],"MMMM")</f>
        <v>August</v>
      </c>
      <c r="AL1226" s="12">
        <f>DATE(YEAR(tbl_LoanData[[#This Row],[Application Date]]),MONTH(tbl_LoanData[[#This Row],[Application Date]]),1)</f>
        <v>45139</v>
      </c>
      <c r="AM1226" s="14">
        <f ca="1">IF(AND(tbl_LoanData[[#This Row],[Application Date]]&gt;=EOMONTH(TODAY(),-1)+1,tbl_LoanData[[#This Row],[Application Date]]&lt;=TODAY()),tbl_LoanData[[#This Row],[Loan Amount]],0)</f>
        <v>0</v>
      </c>
      <c r="AN1226" s="14">
        <f>tbl_LoanData[[#This Row],[Amount Paid]]-(Q1226-X1226)</f>
        <v>-1611400</v>
      </c>
      <c r="AO1226" s="14">
        <f>IF(tbl_LoanData[[#This Row],[Application Status]]="Approved",1,0)</f>
        <v>0</v>
      </c>
      <c r="AP1226" s="22" t="str">
        <f t="shared" ca="1" si="58"/>
        <v/>
      </c>
      <c r="AQ1226" s="22" t="str">
        <f t="shared" ca="1" si="59"/>
        <v/>
      </c>
    </row>
    <row r="1227" spans="1:43" ht="14.4" customHeight="1" x14ac:dyDescent="0.3">
      <c r="A1227" s="2" t="s">
        <v>2137</v>
      </c>
      <c r="B1227" s="2" t="s">
        <v>2138</v>
      </c>
      <c r="C1227" s="2" t="s">
        <v>327</v>
      </c>
      <c r="D1227" s="2" t="s">
        <v>101</v>
      </c>
      <c r="E1227" s="2" t="s">
        <v>182</v>
      </c>
      <c r="F1227" s="2">
        <v>46</v>
      </c>
      <c r="G1227" s="2" t="s">
        <v>69</v>
      </c>
      <c r="H1227" s="2" t="s">
        <v>273</v>
      </c>
      <c r="I1227" s="2" t="s">
        <v>45</v>
      </c>
      <c r="J1227" s="3">
        <v>45169</v>
      </c>
      <c r="K1227" s="3"/>
      <c r="L1227" s="2" t="s">
        <v>39</v>
      </c>
      <c r="M1227" s="2" t="s">
        <v>94</v>
      </c>
      <c r="N1227" s="2" t="s">
        <v>418</v>
      </c>
      <c r="O1227" s="4">
        <v>1998000</v>
      </c>
      <c r="P1227" s="4">
        <v>437800</v>
      </c>
      <c r="Q1227" s="4">
        <v>1560200</v>
      </c>
      <c r="R1227" s="2">
        <v>48</v>
      </c>
      <c r="S1227" s="5">
        <v>5.43</v>
      </c>
      <c r="T1227" s="4">
        <v>39564.07</v>
      </c>
      <c r="U1227" s="2" t="s">
        <v>113</v>
      </c>
      <c r="V1227" s="2" t="s">
        <v>97</v>
      </c>
      <c r="W1227" s="4">
        <v>0</v>
      </c>
      <c r="X1227" s="4">
        <v>0</v>
      </c>
      <c r="Y1227" s="4">
        <v>1899075.44</v>
      </c>
      <c r="Z1227" s="2">
        <v>0</v>
      </c>
      <c r="AA1227" s="2" t="s">
        <v>97</v>
      </c>
      <c r="AB1227" s="2" t="s">
        <v>15727</v>
      </c>
      <c r="AC1227" s="2" t="s">
        <v>106</v>
      </c>
      <c r="AD1227" s="2" t="s">
        <v>76</v>
      </c>
      <c r="AE1227" s="5">
        <v>78.09</v>
      </c>
      <c r="AF1227" s="2">
        <v>0</v>
      </c>
      <c r="AG1227" s="2" t="s">
        <v>97</v>
      </c>
      <c r="AH1227" s="2"/>
      <c r="AI1227" s="6" t="str">
        <f t="shared" si="57"/>
        <v>45-54</v>
      </c>
      <c r="AJ1227" s="11">
        <f>YEAR(tbl_LoanData[[#This Row],[Application Date]])</f>
        <v>2023</v>
      </c>
      <c r="AK1227" s="11" t="str">
        <f>TEXT(tbl_LoanData[[#This Row],[Application Date]],"MMMM")</f>
        <v>August</v>
      </c>
      <c r="AL1227" s="12">
        <f>DATE(YEAR(tbl_LoanData[[#This Row],[Application Date]]),MONTH(tbl_LoanData[[#This Row],[Application Date]]),1)</f>
        <v>45139</v>
      </c>
      <c r="AM1227" s="14">
        <f ca="1">IF(AND(tbl_LoanData[[#This Row],[Application Date]]&gt;=EOMONTH(TODAY(),-1)+1,tbl_LoanData[[#This Row],[Application Date]]&lt;=TODAY()),tbl_LoanData[[#This Row],[Loan Amount]],0)</f>
        <v>0</v>
      </c>
      <c r="AN1227" s="14">
        <f>tbl_LoanData[[#This Row],[Amount Paid]]-(Q1227-X1227)</f>
        <v>-1560200</v>
      </c>
      <c r="AO1227" s="14">
        <f>IF(tbl_LoanData[[#This Row],[Application Status]]="Approved",1,0)</f>
        <v>0</v>
      </c>
      <c r="AP1227" s="22" t="str">
        <f t="shared" ca="1" si="58"/>
        <v/>
      </c>
      <c r="AQ1227" s="22" t="str">
        <f t="shared" ca="1" si="59"/>
        <v/>
      </c>
    </row>
    <row r="1228" spans="1:43" ht="14.4" customHeight="1" x14ac:dyDescent="0.3">
      <c r="A1228" s="2" t="s">
        <v>2183</v>
      </c>
      <c r="B1228" s="2" t="s">
        <v>2184</v>
      </c>
      <c r="C1228" s="2" t="s">
        <v>220</v>
      </c>
      <c r="D1228" s="2" t="s">
        <v>182</v>
      </c>
      <c r="E1228" s="2" t="s">
        <v>91</v>
      </c>
      <c r="F1228" s="2">
        <v>43</v>
      </c>
      <c r="G1228" s="2" t="s">
        <v>69</v>
      </c>
      <c r="H1228" s="2" t="s">
        <v>298</v>
      </c>
      <c r="I1228" s="2" t="s">
        <v>43</v>
      </c>
      <c r="J1228" s="3">
        <v>45158</v>
      </c>
      <c r="K1228" s="3"/>
      <c r="L1228" s="2" t="s">
        <v>40</v>
      </c>
      <c r="M1228" s="2" t="s">
        <v>85</v>
      </c>
      <c r="N1228" s="2" t="s">
        <v>86</v>
      </c>
      <c r="O1228" s="4">
        <v>830000</v>
      </c>
      <c r="P1228" s="4">
        <v>201000</v>
      </c>
      <c r="Q1228" s="4">
        <v>629000</v>
      </c>
      <c r="R1228" s="2">
        <v>24</v>
      </c>
      <c r="S1228" s="5">
        <v>8.18</v>
      </c>
      <c r="T1228" s="4">
        <v>30496.02</v>
      </c>
      <c r="U1228" s="2" t="s">
        <v>113</v>
      </c>
      <c r="V1228" s="2" t="s">
        <v>97</v>
      </c>
      <c r="W1228" s="4">
        <v>0</v>
      </c>
      <c r="X1228" s="4">
        <v>0</v>
      </c>
      <c r="Y1228" s="4">
        <v>731904.4</v>
      </c>
      <c r="Z1228" s="2">
        <v>0</v>
      </c>
      <c r="AA1228" s="2" t="s">
        <v>97</v>
      </c>
      <c r="AB1228" s="2" t="s">
        <v>15735</v>
      </c>
      <c r="AC1228" s="2" t="s">
        <v>129</v>
      </c>
      <c r="AD1228" s="2" t="s">
        <v>76</v>
      </c>
      <c r="AE1228" s="5">
        <v>75.78</v>
      </c>
      <c r="AF1228" s="2">
        <v>0</v>
      </c>
      <c r="AG1228" s="2" t="s">
        <v>97</v>
      </c>
      <c r="AH1228" s="2"/>
      <c r="AI1228" s="6" t="str">
        <f t="shared" si="57"/>
        <v>35-44</v>
      </c>
      <c r="AJ1228" s="11">
        <f>YEAR(tbl_LoanData[[#This Row],[Application Date]])</f>
        <v>2023</v>
      </c>
      <c r="AK1228" s="11" t="str">
        <f>TEXT(tbl_LoanData[[#This Row],[Application Date]],"MMMM")</f>
        <v>August</v>
      </c>
      <c r="AL1228" s="12">
        <f>DATE(YEAR(tbl_LoanData[[#This Row],[Application Date]]),MONTH(tbl_LoanData[[#This Row],[Application Date]]),1)</f>
        <v>45139</v>
      </c>
      <c r="AM1228" s="14">
        <f ca="1">IF(AND(tbl_LoanData[[#This Row],[Application Date]]&gt;=EOMONTH(TODAY(),-1)+1,tbl_LoanData[[#This Row],[Application Date]]&lt;=TODAY()),tbl_LoanData[[#This Row],[Loan Amount]],0)</f>
        <v>0</v>
      </c>
      <c r="AN1228" s="14">
        <f>tbl_LoanData[[#This Row],[Amount Paid]]-(Q1228-X1228)</f>
        <v>-629000</v>
      </c>
      <c r="AO1228" s="14">
        <f>IF(tbl_LoanData[[#This Row],[Application Status]]="Approved",1,0)</f>
        <v>0</v>
      </c>
      <c r="AP1228" s="22" t="str">
        <f t="shared" ca="1" si="58"/>
        <v/>
      </c>
      <c r="AQ1228" s="22" t="str">
        <f t="shared" ca="1" si="59"/>
        <v/>
      </c>
    </row>
    <row r="1229" spans="1:43" x14ac:dyDescent="0.3">
      <c r="A1229" s="2" t="s">
        <v>2209</v>
      </c>
      <c r="B1229" s="2" t="s">
        <v>2210</v>
      </c>
      <c r="C1229" s="2" t="s">
        <v>435</v>
      </c>
      <c r="D1229" s="2" t="s">
        <v>189</v>
      </c>
      <c r="E1229" s="2" t="s">
        <v>190</v>
      </c>
      <c r="F1229" s="2">
        <v>51</v>
      </c>
      <c r="G1229" s="2" t="s">
        <v>83</v>
      </c>
      <c r="H1229" s="2" t="s">
        <v>166</v>
      </c>
      <c r="I1229" s="2" t="s">
        <v>46</v>
      </c>
      <c r="J1229" s="3">
        <v>45143</v>
      </c>
      <c r="K1229" s="3">
        <v>45160</v>
      </c>
      <c r="L1229" s="2" t="s">
        <v>40</v>
      </c>
      <c r="M1229" s="2" t="s">
        <v>111</v>
      </c>
      <c r="N1229" s="2" t="s">
        <v>369</v>
      </c>
      <c r="O1229" s="4">
        <v>1395000</v>
      </c>
      <c r="P1229" s="4">
        <v>341200</v>
      </c>
      <c r="Q1229" s="4">
        <v>1053800</v>
      </c>
      <c r="R1229" s="2">
        <v>36</v>
      </c>
      <c r="S1229" s="5">
        <v>11.74</v>
      </c>
      <c r="T1229" s="4">
        <v>39581.9</v>
      </c>
      <c r="U1229" s="2" t="s">
        <v>73</v>
      </c>
      <c r="V1229" s="2" t="s">
        <v>33</v>
      </c>
      <c r="W1229" s="4">
        <v>1424948.36</v>
      </c>
      <c r="X1229" s="4">
        <v>0</v>
      </c>
      <c r="Y1229" s="4">
        <v>1424948.36</v>
      </c>
      <c r="Z1229" s="2">
        <v>0</v>
      </c>
      <c r="AA1229" s="2" t="s">
        <v>56</v>
      </c>
      <c r="AB1229" s="2" t="s">
        <v>15733</v>
      </c>
      <c r="AC1229" s="2" t="s">
        <v>106</v>
      </c>
      <c r="AD1229" s="2" t="s">
        <v>76</v>
      </c>
      <c r="AE1229" s="5">
        <v>75.540000000000006</v>
      </c>
      <c r="AF1229" s="2">
        <v>0</v>
      </c>
      <c r="AG1229" s="2" t="s">
        <v>77</v>
      </c>
      <c r="AH1229" s="2">
        <v>17</v>
      </c>
      <c r="AI1229" s="6" t="str">
        <f t="shared" si="57"/>
        <v>45-54</v>
      </c>
      <c r="AJ1229" s="11">
        <f>YEAR(tbl_LoanData[[#This Row],[Application Date]])</f>
        <v>2023</v>
      </c>
      <c r="AK1229" s="11" t="str">
        <f>TEXT(tbl_LoanData[[#This Row],[Application Date]],"MMMM")</f>
        <v>August</v>
      </c>
      <c r="AL1229" s="12">
        <f>DATE(YEAR(tbl_LoanData[[#This Row],[Application Date]]),MONTH(tbl_LoanData[[#This Row],[Application Date]]),1)</f>
        <v>45139</v>
      </c>
      <c r="AM1229" s="14">
        <f ca="1">IF(AND(tbl_LoanData[[#This Row],[Application Date]]&gt;=EOMONTH(TODAY(),-1)+1,tbl_LoanData[[#This Row],[Application Date]]&lt;=TODAY()),tbl_LoanData[[#This Row],[Loan Amount]],0)</f>
        <v>0</v>
      </c>
      <c r="AN1229" s="14">
        <f>tbl_LoanData[[#This Row],[Amount Paid]]-(Q1229-X1229)</f>
        <v>371148.3600000001</v>
      </c>
      <c r="AO1229" s="14">
        <f>IF(tbl_LoanData[[#This Row],[Application Status]]="Approved",1,0)</f>
        <v>1</v>
      </c>
      <c r="AP1229" s="22" t="str">
        <f t="shared" ca="1" si="58"/>
        <v/>
      </c>
      <c r="AQ1229" s="22" t="str">
        <f t="shared" ca="1" si="59"/>
        <v/>
      </c>
    </row>
    <row r="1230" spans="1:43" ht="14.4" customHeight="1" x14ac:dyDescent="0.3">
      <c r="A1230" s="2" t="s">
        <v>2267</v>
      </c>
      <c r="B1230" s="2" t="s">
        <v>2268</v>
      </c>
      <c r="C1230" s="2" t="s">
        <v>758</v>
      </c>
      <c r="D1230" s="2" t="s">
        <v>176</v>
      </c>
      <c r="E1230" s="2" t="s">
        <v>102</v>
      </c>
      <c r="F1230" s="2">
        <v>63</v>
      </c>
      <c r="G1230" s="2" t="s">
        <v>83</v>
      </c>
      <c r="H1230" s="2" t="s">
        <v>250</v>
      </c>
      <c r="I1230" s="2" t="s">
        <v>52</v>
      </c>
      <c r="J1230" s="3">
        <v>45142</v>
      </c>
      <c r="K1230" s="3">
        <v>45148</v>
      </c>
      <c r="L1230" s="2" t="s">
        <v>36</v>
      </c>
      <c r="M1230" s="2" t="s">
        <v>104</v>
      </c>
      <c r="N1230" s="2" t="s">
        <v>592</v>
      </c>
      <c r="O1230" s="4">
        <v>1217000</v>
      </c>
      <c r="P1230" s="4">
        <v>472500</v>
      </c>
      <c r="Q1230" s="4">
        <v>744500</v>
      </c>
      <c r="R1230" s="2">
        <v>24</v>
      </c>
      <c r="S1230" s="5">
        <v>10.63</v>
      </c>
      <c r="T1230" s="4">
        <v>37615.86</v>
      </c>
      <c r="U1230" s="2" t="s">
        <v>73</v>
      </c>
      <c r="V1230" s="2" t="s">
        <v>34</v>
      </c>
      <c r="W1230" s="4">
        <v>789933.06</v>
      </c>
      <c r="X1230" s="4">
        <v>112847.64</v>
      </c>
      <c r="Y1230" s="4">
        <v>902780.7</v>
      </c>
      <c r="Z1230" s="2">
        <v>90</v>
      </c>
      <c r="AA1230" s="2" t="s">
        <v>59</v>
      </c>
      <c r="AB1230" s="2" t="s">
        <v>15729</v>
      </c>
      <c r="AC1230" s="2" t="s">
        <v>213</v>
      </c>
      <c r="AD1230" s="2" t="s">
        <v>76</v>
      </c>
      <c r="AE1230" s="5">
        <v>61.18</v>
      </c>
      <c r="AF1230" s="2">
        <v>3</v>
      </c>
      <c r="AG1230" s="2" t="s">
        <v>130</v>
      </c>
      <c r="AH1230" s="2">
        <v>6</v>
      </c>
      <c r="AI1230" s="6" t="str">
        <f t="shared" si="57"/>
        <v>55-64</v>
      </c>
      <c r="AJ1230" s="11">
        <f>YEAR(tbl_LoanData[[#This Row],[Application Date]])</f>
        <v>2023</v>
      </c>
      <c r="AK1230" s="11" t="str">
        <f>TEXT(tbl_LoanData[[#This Row],[Application Date]],"MMMM")</f>
        <v>August</v>
      </c>
      <c r="AL1230" s="12">
        <f>DATE(YEAR(tbl_LoanData[[#This Row],[Application Date]]),MONTH(tbl_LoanData[[#This Row],[Application Date]]),1)</f>
        <v>45139</v>
      </c>
      <c r="AM1230" s="14">
        <f ca="1">IF(AND(tbl_LoanData[[#This Row],[Application Date]]&gt;=EOMONTH(TODAY(),-1)+1,tbl_LoanData[[#This Row],[Application Date]]&lt;=TODAY()),tbl_LoanData[[#This Row],[Loan Amount]],0)</f>
        <v>0</v>
      </c>
      <c r="AN1230" s="14">
        <f>tbl_LoanData[[#This Row],[Amount Paid]]-(Q1230-X1230)</f>
        <v>158280.70000000007</v>
      </c>
      <c r="AO1230" s="14">
        <f>IF(tbl_LoanData[[#This Row],[Application Status]]="Approved",1,0)</f>
        <v>1</v>
      </c>
      <c r="AP1230" s="22" t="str">
        <f t="shared" ca="1" si="58"/>
        <v/>
      </c>
      <c r="AQ1230" s="22" t="str">
        <f t="shared" ca="1" si="59"/>
        <v/>
      </c>
    </row>
    <row r="1231" spans="1:43" x14ac:dyDescent="0.3">
      <c r="A1231" s="2" t="s">
        <v>2393</v>
      </c>
      <c r="B1231" s="2" t="s">
        <v>2394</v>
      </c>
      <c r="C1231" s="2" t="s">
        <v>80</v>
      </c>
      <c r="D1231" s="2" t="s">
        <v>161</v>
      </c>
      <c r="E1231" s="2" t="s">
        <v>101</v>
      </c>
      <c r="F1231" s="2">
        <v>21</v>
      </c>
      <c r="G1231" s="2" t="s">
        <v>83</v>
      </c>
      <c r="H1231" s="2" t="s">
        <v>217</v>
      </c>
      <c r="I1231" s="2" t="s">
        <v>46</v>
      </c>
      <c r="J1231" s="3">
        <v>45151</v>
      </c>
      <c r="K1231" s="3">
        <v>45171</v>
      </c>
      <c r="L1231" s="2" t="s">
        <v>39</v>
      </c>
      <c r="M1231" s="2" t="s">
        <v>71</v>
      </c>
      <c r="N1231" s="2" t="s">
        <v>72</v>
      </c>
      <c r="O1231" s="4">
        <v>1373000</v>
      </c>
      <c r="P1231" s="4">
        <v>213200</v>
      </c>
      <c r="Q1231" s="4">
        <v>1159800</v>
      </c>
      <c r="R1231" s="2">
        <v>36</v>
      </c>
      <c r="S1231" s="5">
        <v>6.69</v>
      </c>
      <c r="T1231" s="4">
        <v>38682.550000000003</v>
      </c>
      <c r="U1231" s="2" t="s">
        <v>73</v>
      </c>
      <c r="V1231" s="2" t="s">
        <v>33</v>
      </c>
      <c r="W1231" s="4">
        <v>1392571.86</v>
      </c>
      <c r="X1231" s="4">
        <v>0</v>
      </c>
      <c r="Y1231" s="4">
        <v>1392571.86</v>
      </c>
      <c r="Z1231" s="2">
        <v>0</v>
      </c>
      <c r="AA1231" s="2" t="s">
        <v>56</v>
      </c>
      <c r="AB1231" s="2" t="s">
        <v>15732</v>
      </c>
      <c r="AC1231" s="2" t="s">
        <v>129</v>
      </c>
      <c r="AD1231" s="2" t="s">
        <v>76</v>
      </c>
      <c r="AE1231" s="5">
        <v>84.47</v>
      </c>
      <c r="AF1231" s="2">
        <v>0</v>
      </c>
      <c r="AG1231" s="2" t="s">
        <v>77</v>
      </c>
      <c r="AH1231" s="2">
        <v>20</v>
      </c>
      <c r="AI1231" s="6" t="str">
        <f t="shared" si="57"/>
        <v>18-24</v>
      </c>
      <c r="AJ1231" s="11">
        <f>YEAR(tbl_LoanData[[#This Row],[Application Date]])</f>
        <v>2023</v>
      </c>
      <c r="AK1231" s="11" t="str">
        <f>TEXT(tbl_LoanData[[#This Row],[Application Date]],"MMMM")</f>
        <v>August</v>
      </c>
      <c r="AL1231" s="12">
        <f>DATE(YEAR(tbl_LoanData[[#This Row],[Application Date]]),MONTH(tbl_LoanData[[#This Row],[Application Date]]),1)</f>
        <v>45139</v>
      </c>
      <c r="AM1231" s="14">
        <f ca="1">IF(AND(tbl_LoanData[[#This Row],[Application Date]]&gt;=EOMONTH(TODAY(),-1)+1,tbl_LoanData[[#This Row],[Application Date]]&lt;=TODAY()),tbl_LoanData[[#This Row],[Loan Amount]],0)</f>
        <v>0</v>
      </c>
      <c r="AN1231" s="14">
        <f>tbl_LoanData[[#This Row],[Amount Paid]]-(Q1231-X1231)</f>
        <v>232771.8600000001</v>
      </c>
      <c r="AO1231" s="14">
        <f>IF(tbl_LoanData[[#This Row],[Application Status]]="Approved",1,0)</f>
        <v>1</v>
      </c>
      <c r="AP1231" s="22" t="str">
        <f t="shared" ca="1" si="58"/>
        <v/>
      </c>
      <c r="AQ1231" s="22" t="str">
        <f t="shared" ca="1" si="59"/>
        <v/>
      </c>
    </row>
    <row r="1232" spans="1:43" ht="14.4" customHeight="1" x14ac:dyDescent="0.3">
      <c r="A1232" s="2" t="s">
        <v>2579</v>
      </c>
      <c r="B1232" s="2" t="s">
        <v>2580</v>
      </c>
      <c r="C1232" s="2" t="s">
        <v>223</v>
      </c>
      <c r="D1232" s="2" t="s">
        <v>82</v>
      </c>
      <c r="E1232" s="2" t="s">
        <v>125</v>
      </c>
      <c r="F1232" s="2">
        <v>56</v>
      </c>
      <c r="G1232" s="2" t="s">
        <v>69</v>
      </c>
      <c r="H1232" s="2" t="s">
        <v>191</v>
      </c>
      <c r="I1232" s="2" t="s">
        <v>51</v>
      </c>
      <c r="J1232" s="3">
        <v>45162</v>
      </c>
      <c r="K1232" s="3"/>
      <c r="L1232" s="2" t="s">
        <v>40</v>
      </c>
      <c r="M1232" s="2" t="s">
        <v>157</v>
      </c>
      <c r="N1232" s="2" t="s">
        <v>299</v>
      </c>
      <c r="O1232" s="4">
        <v>1264000</v>
      </c>
      <c r="P1232" s="4">
        <v>176700</v>
      </c>
      <c r="Q1232" s="4">
        <v>1087300</v>
      </c>
      <c r="R1232" s="2">
        <v>36</v>
      </c>
      <c r="S1232" s="5">
        <v>10.99</v>
      </c>
      <c r="T1232" s="4">
        <v>40160.629999999997</v>
      </c>
      <c r="U1232" s="2" t="s">
        <v>96</v>
      </c>
      <c r="V1232" s="2" t="s">
        <v>97</v>
      </c>
      <c r="W1232" s="4">
        <v>0</v>
      </c>
      <c r="X1232" s="4">
        <v>0</v>
      </c>
      <c r="Y1232" s="4">
        <v>1445782.81</v>
      </c>
      <c r="Z1232" s="2">
        <v>0</v>
      </c>
      <c r="AA1232" s="2" t="s">
        <v>97</v>
      </c>
      <c r="AB1232" s="2" t="s">
        <v>15729</v>
      </c>
      <c r="AC1232" s="2" t="s">
        <v>129</v>
      </c>
      <c r="AD1232" s="2" t="s">
        <v>76</v>
      </c>
      <c r="AE1232" s="5">
        <v>86.02</v>
      </c>
      <c r="AF1232" s="2">
        <v>0</v>
      </c>
      <c r="AG1232" s="2" t="s">
        <v>97</v>
      </c>
      <c r="AH1232" s="2"/>
      <c r="AI1232" s="6" t="str">
        <f t="shared" si="57"/>
        <v>55-64</v>
      </c>
      <c r="AJ1232" s="11">
        <f>YEAR(tbl_LoanData[[#This Row],[Application Date]])</f>
        <v>2023</v>
      </c>
      <c r="AK1232" s="11" t="str">
        <f>TEXT(tbl_LoanData[[#This Row],[Application Date]],"MMMM")</f>
        <v>August</v>
      </c>
      <c r="AL1232" s="12">
        <f>DATE(YEAR(tbl_LoanData[[#This Row],[Application Date]]),MONTH(tbl_LoanData[[#This Row],[Application Date]]),1)</f>
        <v>45139</v>
      </c>
      <c r="AM1232" s="14">
        <f ca="1">IF(AND(tbl_LoanData[[#This Row],[Application Date]]&gt;=EOMONTH(TODAY(),-1)+1,tbl_LoanData[[#This Row],[Application Date]]&lt;=TODAY()),tbl_LoanData[[#This Row],[Loan Amount]],0)</f>
        <v>0</v>
      </c>
      <c r="AN1232" s="14">
        <f>tbl_LoanData[[#This Row],[Amount Paid]]-(Q1232-X1232)</f>
        <v>-1087300</v>
      </c>
      <c r="AO1232" s="14">
        <f>IF(tbl_LoanData[[#This Row],[Application Status]]="Approved",1,0)</f>
        <v>0</v>
      </c>
      <c r="AP1232" s="22" t="str">
        <f t="shared" ca="1" si="58"/>
        <v/>
      </c>
      <c r="AQ1232" s="22" t="str">
        <f t="shared" ca="1" si="59"/>
        <v/>
      </c>
    </row>
    <row r="1233" spans="1:43" ht="14.4" customHeight="1" x14ac:dyDescent="0.3">
      <c r="A1233" s="2" t="s">
        <v>2667</v>
      </c>
      <c r="B1233" s="2" t="s">
        <v>2668</v>
      </c>
      <c r="C1233" s="2" t="s">
        <v>335</v>
      </c>
      <c r="D1233" s="2" t="s">
        <v>204</v>
      </c>
      <c r="E1233" s="2" t="s">
        <v>135</v>
      </c>
      <c r="F1233" s="2">
        <v>56</v>
      </c>
      <c r="G1233" s="2" t="s">
        <v>83</v>
      </c>
      <c r="H1233" s="2" t="s">
        <v>307</v>
      </c>
      <c r="I1233" s="2" t="s">
        <v>43</v>
      </c>
      <c r="J1233" s="3">
        <v>45168</v>
      </c>
      <c r="K1233" s="3">
        <v>45170</v>
      </c>
      <c r="L1233" s="2" t="s">
        <v>40</v>
      </c>
      <c r="M1233" s="2" t="s">
        <v>111</v>
      </c>
      <c r="N1233" s="2" t="s">
        <v>369</v>
      </c>
      <c r="O1233" s="4">
        <v>1104000</v>
      </c>
      <c r="P1233" s="4">
        <v>256200</v>
      </c>
      <c r="Q1233" s="4">
        <v>847800</v>
      </c>
      <c r="R1233" s="2">
        <v>24</v>
      </c>
      <c r="S1233" s="5">
        <v>10.92</v>
      </c>
      <c r="T1233" s="4">
        <v>43039.98</v>
      </c>
      <c r="U1233" s="2" t="s">
        <v>73</v>
      </c>
      <c r="V1233" s="2" t="s">
        <v>33</v>
      </c>
      <c r="W1233" s="4">
        <v>1032959.52</v>
      </c>
      <c r="X1233" s="4">
        <v>0</v>
      </c>
      <c r="Y1233" s="4">
        <v>1032959.52</v>
      </c>
      <c r="Z1233" s="2">
        <v>0</v>
      </c>
      <c r="AA1233" s="2" t="s">
        <v>56</v>
      </c>
      <c r="AB1233" s="2" t="s">
        <v>15730</v>
      </c>
      <c r="AC1233" s="2" t="s">
        <v>360</v>
      </c>
      <c r="AD1233" s="2" t="s">
        <v>76</v>
      </c>
      <c r="AE1233" s="5">
        <v>76.790000000000006</v>
      </c>
      <c r="AF1233" s="2">
        <v>0</v>
      </c>
      <c r="AG1233" s="2" t="s">
        <v>77</v>
      </c>
      <c r="AH1233" s="2">
        <v>2</v>
      </c>
      <c r="AI1233" s="6" t="str">
        <f t="shared" si="57"/>
        <v>55-64</v>
      </c>
      <c r="AJ1233" s="11">
        <f>YEAR(tbl_LoanData[[#This Row],[Application Date]])</f>
        <v>2023</v>
      </c>
      <c r="AK1233" s="11" t="str">
        <f>TEXT(tbl_LoanData[[#This Row],[Application Date]],"MMMM")</f>
        <v>August</v>
      </c>
      <c r="AL1233" s="12">
        <f>DATE(YEAR(tbl_LoanData[[#This Row],[Application Date]]),MONTH(tbl_LoanData[[#This Row],[Application Date]]),1)</f>
        <v>45139</v>
      </c>
      <c r="AM1233" s="14">
        <f ca="1">IF(AND(tbl_LoanData[[#This Row],[Application Date]]&gt;=EOMONTH(TODAY(),-1)+1,tbl_LoanData[[#This Row],[Application Date]]&lt;=TODAY()),tbl_LoanData[[#This Row],[Loan Amount]],0)</f>
        <v>0</v>
      </c>
      <c r="AN1233" s="14">
        <f>tbl_LoanData[[#This Row],[Amount Paid]]-(Q1233-X1233)</f>
        <v>185159.52000000002</v>
      </c>
      <c r="AO1233" s="14">
        <f>IF(tbl_LoanData[[#This Row],[Application Status]]="Approved",1,0)</f>
        <v>1</v>
      </c>
      <c r="AP1233" s="22" t="str">
        <f t="shared" ca="1" si="58"/>
        <v/>
      </c>
      <c r="AQ1233" s="22" t="str">
        <f t="shared" ca="1" si="59"/>
        <v/>
      </c>
    </row>
    <row r="1234" spans="1:43" ht="14.4" customHeight="1" x14ac:dyDescent="0.3">
      <c r="A1234" s="2" t="s">
        <v>2827</v>
      </c>
      <c r="B1234" s="2" t="s">
        <v>2828</v>
      </c>
      <c r="C1234" s="2" t="s">
        <v>586</v>
      </c>
      <c r="D1234" s="2" t="s">
        <v>232</v>
      </c>
      <c r="E1234" s="2" t="s">
        <v>189</v>
      </c>
      <c r="F1234" s="2">
        <v>40</v>
      </c>
      <c r="G1234" s="2" t="s">
        <v>69</v>
      </c>
      <c r="H1234" s="2" t="s">
        <v>237</v>
      </c>
      <c r="I1234" s="2" t="s">
        <v>48</v>
      </c>
      <c r="J1234" s="3">
        <v>45157</v>
      </c>
      <c r="K1234" s="3"/>
      <c r="L1234" s="2" t="s">
        <v>39</v>
      </c>
      <c r="M1234" s="2" t="s">
        <v>85</v>
      </c>
      <c r="N1234" s="2" t="s">
        <v>178</v>
      </c>
      <c r="O1234" s="4">
        <v>2554000</v>
      </c>
      <c r="P1234" s="4">
        <v>1016600</v>
      </c>
      <c r="Q1234" s="4">
        <v>1537400</v>
      </c>
      <c r="R1234" s="2">
        <v>60</v>
      </c>
      <c r="S1234" s="5">
        <v>6.51</v>
      </c>
      <c r="T1234" s="4">
        <v>33963.730000000003</v>
      </c>
      <c r="U1234" s="2" t="s">
        <v>113</v>
      </c>
      <c r="V1234" s="2" t="s">
        <v>97</v>
      </c>
      <c r="W1234" s="4">
        <v>0</v>
      </c>
      <c r="X1234" s="4">
        <v>0</v>
      </c>
      <c r="Y1234" s="4">
        <v>2037823.7</v>
      </c>
      <c r="Z1234" s="2">
        <v>0</v>
      </c>
      <c r="AA1234" s="2" t="s">
        <v>97</v>
      </c>
      <c r="AB1234" s="2" t="s">
        <v>15729</v>
      </c>
      <c r="AC1234" s="2" t="s">
        <v>87</v>
      </c>
      <c r="AD1234" s="2" t="s">
        <v>76</v>
      </c>
      <c r="AE1234" s="5">
        <v>60.2</v>
      </c>
      <c r="AF1234" s="2">
        <v>0</v>
      </c>
      <c r="AG1234" s="2" t="s">
        <v>97</v>
      </c>
      <c r="AH1234" s="2"/>
      <c r="AI1234" s="6" t="str">
        <f t="shared" si="57"/>
        <v>35-44</v>
      </c>
      <c r="AJ1234" s="11">
        <f>YEAR(tbl_LoanData[[#This Row],[Application Date]])</f>
        <v>2023</v>
      </c>
      <c r="AK1234" s="11" t="str">
        <f>TEXT(tbl_LoanData[[#This Row],[Application Date]],"MMMM")</f>
        <v>August</v>
      </c>
      <c r="AL1234" s="12">
        <f>DATE(YEAR(tbl_LoanData[[#This Row],[Application Date]]),MONTH(tbl_LoanData[[#This Row],[Application Date]]),1)</f>
        <v>45139</v>
      </c>
      <c r="AM1234" s="14">
        <f ca="1">IF(AND(tbl_LoanData[[#This Row],[Application Date]]&gt;=EOMONTH(TODAY(),-1)+1,tbl_LoanData[[#This Row],[Application Date]]&lt;=TODAY()),tbl_LoanData[[#This Row],[Loan Amount]],0)</f>
        <v>0</v>
      </c>
      <c r="AN1234" s="14">
        <f>tbl_LoanData[[#This Row],[Amount Paid]]-(Q1234-X1234)</f>
        <v>-1537400</v>
      </c>
      <c r="AO1234" s="14">
        <f>IF(tbl_LoanData[[#This Row],[Application Status]]="Approved",1,0)</f>
        <v>0</v>
      </c>
      <c r="AP1234" s="22" t="str">
        <f t="shared" ca="1" si="58"/>
        <v/>
      </c>
      <c r="AQ1234" s="22" t="str">
        <f t="shared" ca="1" si="59"/>
        <v/>
      </c>
    </row>
    <row r="1235" spans="1:43" ht="14.4" customHeight="1" x14ac:dyDescent="0.3">
      <c r="A1235" s="2" t="s">
        <v>2873</v>
      </c>
      <c r="B1235" s="2" t="s">
        <v>2874</v>
      </c>
      <c r="C1235" s="2" t="s">
        <v>1686</v>
      </c>
      <c r="D1235" s="2" t="s">
        <v>101</v>
      </c>
      <c r="E1235" s="2" t="s">
        <v>68</v>
      </c>
      <c r="F1235" s="2">
        <v>54</v>
      </c>
      <c r="G1235" s="2" t="s">
        <v>83</v>
      </c>
      <c r="H1235" s="2" t="s">
        <v>259</v>
      </c>
      <c r="I1235" s="2" t="s">
        <v>43</v>
      </c>
      <c r="J1235" s="3">
        <v>45156</v>
      </c>
      <c r="K1235" s="3">
        <v>45176</v>
      </c>
      <c r="L1235" s="2" t="s">
        <v>40</v>
      </c>
      <c r="M1235" s="2" t="s">
        <v>111</v>
      </c>
      <c r="N1235" s="2" t="s">
        <v>369</v>
      </c>
      <c r="O1235" s="4">
        <v>979000</v>
      </c>
      <c r="P1235" s="4">
        <v>244300</v>
      </c>
      <c r="Q1235" s="4">
        <v>734700</v>
      </c>
      <c r="R1235" s="2">
        <v>36</v>
      </c>
      <c r="S1235" s="5">
        <v>6.22</v>
      </c>
      <c r="T1235" s="4">
        <v>24216.53</v>
      </c>
      <c r="U1235" s="2" t="s">
        <v>73</v>
      </c>
      <c r="V1235" s="2" t="s">
        <v>34</v>
      </c>
      <c r="W1235" s="4">
        <v>678062.84</v>
      </c>
      <c r="X1235" s="4">
        <v>193732.18</v>
      </c>
      <c r="Y1235" s="4">
        <v>871795.02</v>
      </c>
      <c r="Z1235" s="2">
        <v>203</v>
      </c>
      <c r="AA1235" s="2" t="s">
        <v>60</v>
      </c>
      <c r="AB1235" s="2" t="s">
        <v>15733</v>
      </c>
      <c r="AC1235" s="2" t="s">
        <v>332</v>
      </c>
      <c r="AD1235" s="2" t="s">
        <v>76</v>
      </c>
      <c r="AE1235" s="5">
        <v>75.05</v>
      </c>
      <c r="AF1235" s="2">
        <v>7</v>
      </c>
      <c r="AG1235" s="2" t="s">
        <v>130</v>
      </c>
      <c r="AH1235" s="2">
        <v>20</v>
      </c>
      <c r="AI1235" s="6" t="str">
        <f t="shared" si="57"/>
        <v>45-54</v>
      </c>
      <c r="AJ1235" s="11">
        <f>YEAR(tbl_LoanData[[#This Row],[Application Date]])</f>
        <v>2023</v>
      </c>
      <c r="AK1235" s="11" t="str">
        <f>TEXT(tbl_LoanData[[#This Row],[Application Date]],"MMMM")</f>
        <v>August</v>
      </c>
      <c r="AL1235" s="12">
        <f>DATE(YEAR(tbl_LoanData[[#This Row],[Application Date]]),MONTH(tbl_LoanData[[#This Row],[Application Date]]),1)</f>
        <v>45139</v>
      </c>
      <c r="AM1235" s="14">
        <f ca="1">IF(AND(tbl_LoanData[[#This Row],[Application Date]]&gt;=EOMONTH(TODAY(),-1)+1,tbl_LoanData[[#This Row],[Application Date]]&lt;=TODAY()),tbl_LoanData[[#This Row],[Loan Amount]],0)</f>
        <v>0</v>
      </c>
      <c r="AN1235" s="14">
        <f>tbl_LoanData[[#This Row],[Amount Paid]]-(Q1235-X1235)</f>
        <v>137095.0199999999</v>
      </c>
      <c r="AO1235" s="14">
        <f>IF(tbl_LoanData[[#This Row],[Application Status]]="Approved",1,0)</f>
        <v>1</v>
      </c>
      <c r="AP1235" s="22" t="str">
        <f t="shared" ca="1" si="58"/>
        <v/>
      </c>
      <c r="AQ1235" s="22" t="str">
        <f t="shared" ca="1" si="59"/>
        <v/>
      </c>
    </row>
    <row r="1236" spans="1:43" ht="14.4" customHeight="1" x14ac:dyDescent="0.3">
      <c r="A1236" s="2" t="s">
        <v>2953</v>
      </c>
      <c r="B1236" s="2" t="s">
        <v>2954</v>
      </c>
      <c r="C1236" s="2" t="s">
        <v>444</v>
      </c>
      <c r="D1236" s="2" t="s">
        <v>117</v>
      </c>
      <c r="E1236" s="2" t="s">
        <v>540</v>
      </c>
      <c r="F1236" s="2">
        <v>54</v>
      </c>
      <c r="G1236" s="2" t="s">
        <v>69</v>
      </c>
      <c r="H1236" s="2" t="s">
        <v>211</v>
      </c>
      <c r="I1236" s="2" t="s">
        <v>50</v>
      </c>
      <c r="J1236" s="3">
        <v>45147</v>
      </c>
      <c r="K1236" s="3"/>
      <c r="L1236" s="2" t="s">
        <v>36</v>
      </c>
      <c r="M1236" s="2" t="s">
        <v>104</v>
      </c>
      <c r="N1236" s="2" t="s">
        <v>592</v>
      </c>
      <c r="O1236" s="4">
        <v>1264000</v>
      </c>
      <c r="P1236" s="4">
        <v>365700</v>
      </c>
      <c r="Q1236" s="4">
        <v>898300</v>
      </c>
      <c r="R1236" s="2">
        <v>48</v>
      </c>
      <c r="S1236" s="5">
        <v>9.23</v>
      </c>
      <c r="T1236" s="4">
        <v>25624.01</v>
      </c>
      <c r="U1236" s="2" t="s">
        <v>113</v>
      </c>
      <c r="V1236" s="2" t="s">
        <v>97</v>
      </c>
      <c r="W1236" s="4">
        <v>0</v>
      </c>
      <c r="X1236" s="4">
        <v>0</v>
      </c>
      <c r="Y1236" s="4">
        <v>1229952.3600000001</v>
      </c>
      <c r="Z1236" s="2">
        <v>0</v>
      </c>
      <c r="AA1236" s="2" t="s">
        <v>97</v>
      </c>
      <c r="AB1236" s="2" t="s">
        <v>15730</v>
      </c>
      <c r="AC1236" s="2" t="s">
        <v>332</v>
      </c>
      <c r="AD1236" s="2" t="s">
        <v>76</v>
      </c>
      <c r="AE1236" s="5">
        <v>71.069999999999993</v>
      </c>
      <c r="AF1236" s="2">
        <v>0</v>
      </c>
      <c r="AG1236" s="2" t="s">
        <v>97</v>
      </c>
      <c r="AH1236" s="2"/>
      <c r="AI1236" s="6" t="str">
        <f t="shared" si="57"/>
        <v>45-54</v>
      </c>
      <c r="AJ1236" s="11">
        <f>YEAR(tbl_LoanData[[#This Row],[Application Date]])</f>
        <v>2023</v>
      </c>
      <c r="AK1236" s="11" t="str">
        <f>TEXT(tbl_LoanData[[#This Row],[Application Date]],"MMMM")</f>
        <v>August</v>
      </c>
      <c r="AL1236" s="12">
        <f>DATE(YEAR(tbl_LoanData[[#This Row],[Application Date]]),MONTH(tbl_LoanData[[#This Row],[Application Date]]),1)</f>
        <v>45139</v>
      </c>
      <c r="AM1236" s="14">
        <f ca="1">IF(AND(tbl_LoanData[[#This Row],[Application Date]]&gt;=EOMONTH(TODAY(),-1)+1,tbl_LoanData[[#This Row],[Application Date]]&lt;=TODAY()),tbl_LoanData[[#This Row],[Loan Amount]],0)</f>
        <v>0</v>
      </c>
      <c r="AN1236" s="14">
        <f>tbl_LoanData[[#This Row],[Amount Paid]]-(Q1236-X1236)</f>
        <v>-898300</v>
      </c>
      <c r="AO1236" s="14">
        <f>IF(tbl_LoanData[[#This Row],[Application Status]]="Approved",1,0)</f>
        <v>0</v>
      </c>
      <c r="AP1236" s="22" t="str">
        <f t="shared" ca="1" si="58"/>
        <v/>
      </c>
      <c r="AQ1236" s="22" t="str">
        <f t="shared" ca="1" si="59"/>
        <v/>
      </c>
    </row>
    <row r="1237" spans="1:43" ht="14.4" customHeight="1" x14ac:dyDescent="0.3">
      <c r="A1237" s="2" t="s">
        <v>3055</v>
      </c>
      <c r="B1237" s="2" t="s">
        <v>3056</v>
      </c>
      <c r="C1237" s="2" t="s">
        <v>804</v>
      </c>
      <c r="D1237" s="2" t="s">
        <v>67</v>
      </c>
      <c r="E1237" s="2" t="s">
        <v>268</v>
      </c>
      <c r="F1237" s="2">
        <v>61</v>
      </c>
      <c r="G1237" s="2" t="s">
        <v>83</v>
      </c>
      <c r="H1237" s="2" t="s">
        <v>256</v>
      </c>
      <c r="I1237" s="2" t="s">
        <v>43</v>
      </c>
      <c r="J1237" s="3">
        <v>45143</v>
      </c>
      <c r="K1237" s="3">
        <v>45152</v>
      </c>
      <c r="L1237" s="2" t="s">
        <v>40</v>
      </c>
      <c r="M1237" s="2" t="s">
        <v>85</v>
      </c>
      <c r="N1237" s="2" t="s">
        <v>270</v>
      </c>
      <c r="O1237" s="4">
        <v>1400000</v>
      </c>
      <c r="P1237" s="4">
        <v>172800</v>
      </c>
      <c r="Q1237" s="4">
        <v>1227200</v>
      </c>
      <c r="R1237" s="2">
        <v>36</v>
      </c>
      <c r="S1237" s="5">
        <v>6.78</v>
      </c>
      <c r="T1237" s="4">
        <v>41022.57</v>
      </c>
      <c r="U1237" s="2" t="s">
        <v>73</v>
      </c>
      <c r="V1237" s="2" t="s">
        <v>34</v>
      </c>
      <c r="W1237" s="4">
        <v>1435789.95</v>
      </c>
      <c r="X1237" s="4">
        <v>41022.53</v>
      </c>
      <c r="Y1237" s="4">
        <v>1476812.48</v>
      </c>
      <c r="Z1237" s="2">
        <v>31</v>
      </c>
      <c r="AA1237" s="2" t="s">
        <v>58</v>
      </c>
      <c r="AB1237" s="2" t="s">
        <v>15728</v>
      </c>
      <c r="AC1237" s="2" t="s">
        <v>146</v>
      </c>
      <c r="AD1237" s="2" t="s">
        <v>76</v>
      </c>
      <c r="AE1237" s="5">
        <v>87.66</v>
      </c>
      <c r="AF1237" s="2">
        <v>1</v>
      </c>
      <c r="AG1237" s="2" t="s">
        <v>15718</v>
      </c>
      <c r="AH1237" s="2">
        <v>9</v>
      </c>
      <c r="AI1237" s="6" t="str">
        <f t="shared" si="57"/>
        <v>55-64</v>
      </c>
      <c r="AJ1237" s="11">
        <f>YEAR(tbl_LoanData[[#This Row],[Application Date]])</f>
        <v>2023</v>
      </c>
      <c r="AK1237" s="11" t="str">
        <f>TEXT(tbl_LoanData[[#This Row],[Application Date]],"MMMM")</f>
        <v>August</v>
      </c>
      <c r="AL1237" s="12">
        <f>DATE(YEAR(tbl_LoanData[[#This Row],[Application Date]]),MONTH(tbl_LoanData[[#This Row],[Application Date]]),1)</f>
        <v>45139</v>
      </c>
      <c r="AM1237" s="14">
        <f ca="1">IF(AND(tbl_LoanData[[#This Row],[Application Date]]&gt;=EOMONTH(TODAY(),-1)+1,tbl_LoanData[[#This Row],[Application Date]]&lt;=TODAY()),tbl_LoanData[[#This Row],[Loan Amount]],0)</f>
        <v>0</v>
      </c>
      <c r="AN1237" s="14">
        <f>tbl_LoanData[[#This Row],[Amount Paid]]-(Q1237-X1237)</f>
        <v>249612.47999999998</v>
      </c>
      <c r="AO1237" s="14">
        <f>IF(tbl_LoanData[[#This Row],[Application Status]]="Approved",1,0)</f>
        <v>1</v>
      </c>
      <c r="AP1237" s="22" t="str">
        <f t="shared" ca="1" si="58"/>
        <v/>
      </c>
      <c r="AQ1237" s="22" t="str">
        <f t="shared" ca="1" si="59"/>
        <v/>
      </c>
    </row>
    <row r="1238" spans="1:43" ht="14.4" customHeight="1" x14ac:dyDescent="0.3">
      <c r="A1238" s="2" t="s">
        <v>3153</v>
      </c>
      <c r="B1238" s="2" t="s">
        <v>3154</v>
      </c>
      <c r="C1238" s="2" t="s">
        <v>220</v>
      </c>
      <c r="D1238" s="2" t="s">
        <v>67</v>
      </c>
      <c r="E1238" s="2" t="s">
        <v>232</v>
      </c>
      <c r="F1238" s="2">
        <v>40</v>
      </c>
      <c r="G1238" s="2" t="s">
        <v>69</v>
      </c>
      <c r="H1238" s="2" t="s">
        <v>233</v>
      </c>
      <c r="I1238" s="2" t="s">
        <v>46</v>
      </c>
      <c r="J1238" s="3">
        <v>45139</v>
      </c>
      <c r="K1238" s="3">
        <v>45160</v>
      </c>
      <c r="L1238" s="2" t="s">
        <v>41</v>
      </c>
      <c r="M1238" s="2" t="s">
        <v>552</v>
      </c>
      <c r="N1238" s="2" t="s">
        <v>553</v>
      </c>
      <c r="O1238" s="4">
        <v>3575000</v>
      </c>
      <c r="P1238" s="4">
        <v>748700</v>
      </c>
      <c r="Q1238" s="4">
        <v>2826300</v>
      </c>
      <c r="R1238" s="2">
        <v>60</v>
      </c>
      <c r="S1238" s="5">
        <v>10.55</v>
      </c>
      <c r="T1238" s="4">
        <v>71952.89</v>
      </c>
      <c r="U1238" s="2" t="s">
        <v>73</v>
      </c>
      <c r="V1238" s="2" t="s">
        <v>74</v>
      </c>
      <c r="W1238" s="4">
        <v>2302492.48</v>
      </c>
      <c r="X1238" s="4">
        <v>2014680.77</v>
      </c>
      <c r="Y1238" s="4">
        <v>4317173.25</v>
      </c>
      <c r="Z1238" s="2">
        <v>116</v>
      </c>
      <c r="AA1238" s="2" t="s">
        <v>60</v>
      </c>
      <c r="AB1238" s="2" t="s">
        <v>15731</v>
      </c>
      <c r="AC1238" s="2" t="s">
        <v>146</v>
      </c>
      <c r="AD1238" s="2" t="s">
        <v>76</v>
      </c>
      <c r="AE1238" s="5">
        <v>79.06</v>
      </c>
      <c r="AF1238" s="2">
        <v>4</v>
      </c>
      <c r="AG1238" s="2" t="s">
        <v>130</v>
      </c>
      <c r="AH1238" s="2">
        <v>21</v>
      </c>
      <c r="AI1238" s="6" t="str">
        <f t="shared" si="57"/>
        <v>35-44</v>
      </c>
      <c r="AJ1238" s="11">
        <f>YEAR(tbl_LoanData[[#This Row],[Application Date]])</f>
        <v>2023</v>
      </c>
      <c r="AK1238" s="11" t="str">
        <f>TEXT(tbl_LoanData[[#This Row],[Application Date]],"MMMM")</f>
        <v>August</v>
      </c>
      <c r="AL1238" s="12">
        <f>DATE(YEAR(tbl_LoanData[[#This Row],[Application Date]]),MONTH(tbl_LoanData[[#This Row],[Application Date]]),1)</f>
        <v>45139</v>
      </c>
      <c r="AM1238" s="14">
        <f ca="1">IF(AND(tbl_LoanData[[#This Row],[Application Date]]&gt;=EOMONTH(TODAY(),-1)+1,tbl_LoanData[[#This Row],[Application Date]]&lt;=TODAY()),tbl_LoanData[[#This Row],[Loan Amount]],0)</f>
        <v>0</v>
      </c>
      <c r="AN1238" s="14">
        <f>tbl_LoanData[[#This Row],[Amount Paid]]-(Q1238-X1238)</f>
        <v>1490873.25</v>
      </c>
      <c r="AO1238" s="14">
        <f>IF(tbl_LoanData[[#This Row],[Application Status]]="Approved",1,0)</f>
        <v>1</v>
      </c>
      <c r="AP1238" s="22" t="str">
        <f t="shared" ca="1" si="58"/>
        <v/>
      </c>
      <c r="AQ1238" s="22" t="str">
        <f t="shared" ca="1" si="59"/>
        <v/>
      </c>
    </row>
    <row r="1239" spans="1:43" x14ac:dyDescent="0.3">
      <c r="A1239" s="2" t="s">
        <v>3165</v>
      </c>
      <c r="B1239" s="2" t="s">
        <v>3166</v>
      </c>
      <c r="C1239" s="2" t="s">
        <v>327</v>
      </c>
      <c r="D1239" s="2" t="s">
        <v>161</v>
      </c>
      <c r="E1239" s="2" t="s">
        <v>68</v>
      </c>
      <c r="F1239" s="2">
        <v>24</v>
      </c>
      <c r="G1239" s="2" t="s">
        <v>69</v>
      </c>
      <c r="H1239" s="2" t="s">
        <v>516</v>
      </c>
      <c r="I1239" s="2" t="s">
        <v>53</v>
      </c>
      <c r="J1239" s="3">
        <v>45169</v>
      </c>
      <c r="K1239" s="3">
        <v>45180</v>
      </c>
      <c r="L1239" s="2" t="s">
        <v>36</v>
      </c>
      <c r="M1239" s="2" t="s">
        <v>71</v>
      </c>
      <c r="N1239" s="2" t="s">
        <v>162</v>
      </c>
      <c r="O1239" s="4">
        <v>1440000</v>
      </c>
      <c r="P1239" s="4">
        <v>519400</v>
      </c>
      <c r="Q1239" s="4">
        <v>920600</v>
      </c>
      <c r="R1239" s="2">
        <v>18</v>
      </c>
      <c r="S1239" s="5">
        <v>10.11</v>
      </c>
      <c r="T1239" s="4">
        <v>58900.5</v>
      </c>
      <c r="U1239" s="2" t="s">
        <v>73</v>
      </c>
      <c r="V1239" s="2" t="s">
        <v>34</v>
      </c>
      <c r="W1239" s="4">
        <v>765706.5</v>
      </c>
      <c r="X1239" s="4">
        <v>294502.49</v>
      </c>
      <c r="Y1239" s="4">
        <v>1060208.99</v>
      </c>
      <c r="Z1239" s="2">
        <v>150</v>
      </c>
      <c r="AA1239" s="2" t="s">
        <v>60</v>
      </c>
      <c r="AB1239" s="2" t="s">
        <v>15730</v>
      </c>
      <c r="AC1239" s="2" t="s">
        <v>121</v>
      </c>
      <c r="AD1239" s="2" t="s">
        <v>76</v>
      </c>
      <c r="AE1239" s="5">
        <v>63.93</v>
      </c>
      <c r="AF1239" s="2">
        <v>5</v>
      </c>
      <c r="AG1239" s="2" t="s">
        <v>130</v>
      </c>
      <c r="AH1239" s="2">
        <v>11</v>
      </c>
      <c r="AI1239" s="6" t="str">
        <f t="shared" si="57"/>
        <v>18-24</v>
      </c>
      <c r="AJ1239" s="11">
        <f>YEAR(tbl_LoanData[[#This Row],[Application Date]])</f>
        <v>2023</v>
      </c>
      <c r="AK1239" s="11" t="str">
        <f>TEXT(tbl_LoanData[[#This Row],[Application Date]],"MMMM")</f>
        <v>August</v>
      </c>
      <c r="AL1239" s="12">
        <f>DATE(YEAR(tbl_LoanData[[#This Row],[Application Date]]),MONTH(tbl_LoanData[[#This Row],[Application Date]]),1)</f>
        <v>45139</v>
      </c>
      <c r="AM1239" s="14">
        <f ca="1">IF(AND(tbl_LoanData[[#This Row],[Application Date]]&gt;=EOMONTH(TODAY(),-1)+1,tbl_LoanData[[#This Row],[Application Date]]&lt;=TODAY()),tbl_LoanData[[#This Row],[Loan Amount]],0)</f>
        <v>0</v>
      </c>
      <c r="AN1239" s="14">
        <f>tbl_LoanData[[#This Row],[Amount Paid]]-(Q1239-X1239)</f>
        <v>139608.99</v>
      </c>
      <c r="AO1239" s="14">
        <f>IF(tbl_LoanData[[#This Row],[Application Status]]="Approved",1,0)</f>
        <v>1</v>
      </c>
      <c r="AP1239" s="22" t="str">
        <f t="shared" ca="1" si="58"/>
        <v/>
      </c>
      <c r="AQ1239" s="22" t="str">
        <f t="shared" ca="1" si="59"/>
        <v/>
      </c>
    </row>
    <row r="1240" spans="1:43" ht="14.4" customHeight="1" x14ac:dyDescent="0.3">
      <c r="A1240" s="2" t="s">
        <v>3227</v>
      </c>
      <c r="B1240" s="2" t="s">
        <v>3228</v>
      </c>
      <c r="C1240" s="2" t="s">
        <v>464</v>
      </c>
      <c r="D1240" s="2" t="s">
        <v>254</v>
      </c>
      <c r="E1240" s="2" t="s">
        <v>293</v>
      </c>
      <c r="F1240" s="2">
        <v>31</v>
      </c>
      <c r="G1240" s="2" t="s">
        <v>83</v>
      </c>
      <c r="H1240" s="2" t="s">
        <v>466</v>
      </c>
      <c r="I1240" s="2" t="s">
        <v>43</v>
      </c>
      <c r="J1240" s="3">
        <v>45155</v>
      </c>
      <c r="K1240" s="3"/>
      <c r="L1240" s="2" t="s">
        <v>37</v>
      </c>
      <c r="M1240" s="2" t="s">
        <v>104</v>
      </c>
      <c r="N1240" s="2" t="s">
        <v>286</v>
      </c>
      <c r="O1240" s="4">
        <v>249000</v>
      </c>
      <c r="P1240" s="4">
        <v>71100</v>
      </c>
      <c r="Q1240" s="4">
        <v>177900</v>
      </c>
      <c r="R1240" s="2">
        <v>36</v>
      </c>
      <c r="S1240" s="5">
        <v>10.86</v>
      </c>
      <c r="T1240" s="4">
        <v>6551.66</v>
      </c>
      <c r="U1240" s="2" t="s">
        <v>113</v>
      </c>
      <c r="V1240" s="2" t="s">
        <v>97</v>
      </c>
      <c r="W1240" s="4">
        <v>0</v>
      </c>
      <c r="X1240" s="4">
        <v>0</v>
      </c>
      <c r="Y1240" s="4">
        <v>235859.82</v>
      </c>
      <c r="Z1240" s="2">
        <v>0</v>
      </c>
      <c r="AA1240" s="2" t="s">
        <v>97</v>
      </c>
      <c r="AB1240" s="2" t="s">
        <v>15732</v>
      </c>
      <c r="AC1240" s="2" t="s">
        <v>87</v>
      </c>
      <c r="AD1240" s="2" t="s">
        <v>76</v>
      </c>
      <c r="AE1240" s="5">
        <v>71.45</v>
      </c>
      <c r="AF1240" s="2">
        <v>0</v>
      </c>
      <c r="AG1240" s="2" t="s">
        <v>97</v>
      </c>
      <c r="AH1240" s="2"/>
      <c r="AI1240" s="6" t="str">
        <f t="shared" si="57"/>
        <v>25-34</v>
      </c>
      <c r="AJ1240" s="11">
        <f>YEAR(tbl_LoanData[[#This Row],[Application Date]])</f>
        <v>2023</v>
      </c>
      <c r="AK1240" s="11" t="str">
        <f>TEXT(tbl_LoanData[[#This Row],[Application Date]],"MMMM")</f>
        <v>August</v>
      </c>
      <c r="AL1240" s="12">
        <f>DATE(YEAR(tbl_LoanData[[#This Row],[Application Date]]),MONTH(tbl_LoanData[[#This Row],[Application Date]]),1)</f>
        <v>45139</v>
      </c>
      <c r="AM1240" s="14">
        <f ca="1">IF(AND(tbl_LoanData[[#This Row],[Application Date]]&gt;=EOMONTH(TODAY(),-1)+1,tbl_LoanData[[#This Row],[Application Date]]&lt;=TODAY()),tbl_LoanData[[#This Row],[Loan Amount]],0)</f>
        <v>0</v>
      </c>
      <c r="AN1240" s="14">
        <f>tbl_LoanData[[#This Row],[Amount Paid]]-(Q1240-X1240)</f>
        <v>-177900</v>
      </c>
      <c r="AO1240" s="14">
        <f>IF(tbl_LoanData[[#This Row],[Application Status]]="Approved",1,0)</f>
        <v>0</v>
      </c>
      <c r="AP1240" s="22" t="str">
        <f t="shared" ca="1" si="58"/>
        <v/>
      </c>
      <c r="AQ1240" s="22" t="str">
        <f t="shared" ca="1" si="59"/>
        <v/>
      </c>
    </row>
    <row r="1241" spans="1:43" ht="14.4" customHeight="1" x14ac:dyDescent="0.3">
      <c r="A1241" s="2" t="s">
        <v>3411</v>
      </c>
      <c r="B1241" s="2" t="s">
        <v>3412</v>
      </c>
      <c r="C1241" s="2" t="s">
        <v>840</v>
      </c>
      <c r="D1241" s="2" t="s">
        <v>204</v>
      </c>
      <c r="E1241" s="2" t="s">
        <v>183</v>
      </c>
      <c r="F1241" s="2">
        <v>29</v>
      </c>
      <c r="G1241" s="2" t="s">
        <v>83</v>
      </c>
      <c r="H1241" s="2" t="s">
        <v>228</v>
      </c>
      <c r="I1241" s="2" t="s">
        <v>43</v>
      </c>
      <c r="J1241" s="3">
        <v>45167</v>
      </c>
      <c r="K1241" s="3">
        <v>45184</v>
      </c>
      <c r="L1241" s="2" t="s">
        <v>39</v>
      </c>
      <c r="M1241" s="2" t="s">
        <v>71</v>
      </c>
      <c r="N1241" s="2" t="s">
        <v>72</v>
      </c>
      <c r="O1241" s="4">
        <v>1193000</v>
      </c>
      <c r="P1241" s="4">
        <v>166900</v>
      </c>
      <c r="Q1241" s="4">
        <v>1026100</v>
      </c>
      <c r="R1241" s="2">
        <v>36</v>
      </c>
      <c r="S1241" s="5">
        <v>12.93</v>
      </c>
      <c r="T1241" s="4">
        <v>39559.01</v>
      </c>
      <c r="U1241" s="2" t="s">
        <v>73</v>
      </c>
      <c r="V1241" s="2" t="s">
        <v>74</v>
      </c>
      <c r="W1241" s="4">
        <v>1345006.34</v>
      </c>
      <c r="X1241" s="4">
        <v>79117.850000000006</v>
      </c>
      <c r="Y1241" s="4">
        <v>1424124.19</v>
      </c>
      <c r="Z1241" s="2">
        <v>32</v>
      </c>
      <c r="AA1241" s="2" t="s">
        <v>58</v>
      </c>
      <c r="AB1241" s="2" t="s">
        <v>15735</v>
      </c>
      <c r="AC1241" s="2" t="s">
        <v>213</v>
      </c>
      <c r="AD1241" s="2" t="s">
        <v>76</v>
      </c>
      <c r="AE1241" s="5">
        <v>86.01</v>
      </c>
      <c r="AF1241" s="2">
        <v>1</v>
      </c>
      <c r="AG1241" s="2" t="s">
        <v>15718</v>
      </c>
      <c r="AH1241" s="2">
        <v>17</v>
      </c>
      <c r="AI1241" s="6" t="str">
        <f t="shared" si="57"/>
        <v>25-34</v>
      </c>
      <c r="AJ1241" s="11">
        <f>YEAR(tbl_LoanData[[#This Row],[Application Date]])</f>
        <v>2023</v>
      </c>
      <c r="AK1241" s="11" t="str">
        <f>TEXT(tbl_LoanData[[#This Row],[Application Date]],"MMMM")</f>
        <v>August</v>
      </c>
      <c r="AL1241" s="12">
        <f>DATE(YEAR(tbl_LoanData[[#This Row],[Application Date]]),MONTH(tbl_LoanData[[#This Row],[Application Date]]),1)</f>
        <v>45139</v>
      </c>
      <c r="AM1241" s="14">
        <f ca="1">IF(AND(tbl_LoanData[[#This Row],[Application Date]]&gt;=EOMONTH(TODAY(),-1)+1,tbl_LoanData[[#This Row],[Application Date]]&lt;=TODAY()),tbl_LoanData[[#This Row],[Loan Amount]],0)</f>
        <v>0</v>
      </c>
      <c r="AN1241" s="14">
        <f>tbl_LoanData[[#This Row],[Amount Paid]]-(Q1241-X1241)</f>
        <v>398024.19000000006</v>
      </c>
      <c r="AO1241" s="14">
        <f>IF(tbl_LoanData[[#This Row],[Application Status]]="Approved",1,0)</f>
        <v>1</v>
      </c>
      <c r="AP1241" s="22" t="str">
        <f t="shared" ca="1" si="58"/>
        <v/>
      </c>
      <c r="AQ1241" s="22" t="str">
        <f t="shared" ca="1" si="59"/>
        <v/>
      </c>
    </row>
    <row r="1242" spans="1:43" ht="14.4" customHeight="1" x14ac:dyDescent="0.3">
      <c r="A1242" s="2" t="s">
        <v>3475</v>
      </c>
      <c r="B1242" s="2" t="s">
        <v>3476</v>
      </c>
      <c r="C1242" s="2" t="s">
        <v>575</v>
      </c>
      <c r="D1242" s="2" t="s">
        <v>232</v>
      </c>
      <c r="E1242" s="2" t="s">
        <v>385</v>
      </c>
      <c r="F1242" s="2">
        <v>56</v>
      </c>
      <c r="G1242" s="2" t="s">
        <v>69</v>
      </c>
      <c r="H1242" s="2" t="s">
        <v>466</v>
      </c>
      <c r="I1242" s="2" t="s">
        <v>43</v>
      </c>
      <c r="J1242" s="3">
        <v>45162</v>
      </c>
      <c r="K1242" s="3">
        <v>45166</v>
      </c>
      <c r="L1242" s="2" t="s">
        <v>41</v>
      </c>
      <c r="M1242" s="2" t="s">
        <v>552</v>
      </c>
      <c r="N1242" s="2" t="s">
        <v>553</v>
      </c>
      <c r="O1242" s="4">
        <v>4490000</v>
      </c>
      <c r="P1242" s="4">
        <v>733700</v>
      </c>
      <c r="Q1242" s="4">
        <v>3756300</v>
      </c>
      <c r="R1242" s="2">
        <v>24</v>
      </c>
      <c r="S1242" s="5">
        <v>5.0999999999999996</v>
      </c>
      <c r="T1242" s="4">
        <v>172476.78</v>
      </c>
      <c r="U1242" s="2" t="s">
        <v>73</v>
      </c>
      <c r="V1242" s="2" t="s">
        <v>33</v>
      </c>
      <c r="W1242" s="4">
        <v>4139442.6</v>
      </c>
      <c r="X1242" s="4">
        <v>0</v>
      </c>
      <c r="Y1242" s="4">
        <v>4139442.6</v>
      </c>
      <c r="Z1242" s="2">
        <v>0</v>
      </c>
      <c r="AA1242" s="2" t="s">
        <v>56</v>
      </c>
      <c r="AB1242" s="2" t="s">
        <v>15727</v>
      </c>
      <c r="AC1242" s="2" t="s">
        <v>106</v>
      </c>
      <c r="AD1242" s="2" t="s">
        <v>76</v>
      </c>
      <c r="AE1242" s="5">
        <v>83.66</v>
      </c>
      <c r="AF1242" s="2">
        <v>0</v>
      </c>
      <c r="AG1242" s="2" t="s">
        <v>77</v>
      </c>
      <c r="AH1242" s="2">
        <v>4</v>
      </c>
      <c r="AI1242" s="6" t="str">
        <f t="shared" si="57"/>
        <v>55-64</v>
      </c>
      <c r="AJ1242" s="11">
        <f>YEAR(tbl_LoanData[[#This Row],[Application Date]])</f>
        <v>2023</v>
      </c>
      <c r="AK1242" s="11" t="str">
        <f>TEXT(tbl_LoanData[[#This Row],[Application Date]],"MMMM")</f>
        <v>August</v>
      </c>
      <c r="AL1242" s="12">
        <f>DATE(YEAR(tbl_LoanData[[#This Row],[Application Date]]),MONTH(tbl_LoanData[[#This Row],[Application Date]]),1)</f>
        <v>45139</v>
      </c>
      <c r="AM1242" s="14">
        <f ca="1">IF(AND(tbl_LoanData[[#This Row],[Application Date]]&gt;=EOMONTH(TODAY(),-1)+1,tbl_LoanData[[#This Row],[Application Date]]&lt;=TODAY()),tbl_LoanData[[#This Row],[Loan Amount]],0)</f>
        <v>0</v>
      </c>
      <c r="AN1242" s="14">
        <f>tbl_LoanData[[#This Row],[Amount Paid]]-(Q1242-X1242)</f>
        <v>383142.60000000009</v>
      </c>
      <c r="AO1242" s="14">
        <f>IF(tbl_LoanData[[#This Row],[Application Status]]="Approved",1,0)</f>
        <v>1</v>
      </c>
      <c r="AP1242" s="22" t="str">
        <f t="shared" ca="1" si="58"/>
        <v/>
      </c>
      <c r="AQ1242" s="22" t="str">
        <f t="shared" ca="1" si="59"/>
        <v/>
      </c>
    </row>
    <row r="1243" spans="1:43" ht="14.4" customHeight="1" x14ac:dyDescent="0.3">
      <c r="A1243" s="2" t="s">
        <v>3523</v>
      </c>
      <c r="B1243" s="2" t="s">
        <v>3524</v>
      </c>
      <c r="C1243" s="2" t="s">
        <v>599</v>
      </c>
      <c r="D1243" s="2" t="s">
        <v>232</v>
      </c>
      <c r="E1243" s="2" t="s">
        <v>402</v>
      </c>
      <c r="F1243" s="2">
        <v>46</v>
      </c>
      <c r="G1243" s="2" t="s">
        <v>83</v>
      </c>
      <c r="H1243" s="2" t="s">
        <v>273</v>
      </c>
      <c r="I1243" s="2" t="s">
        <v>45</v>
      </c>
      <c r="J1243" s="3">
        <v>45160</v>
      </c>
      <c r="K1243" s="3">
        <v>45165</v>
      </c>
      <c r="L1243" s="2" t="s">
        <v>38</v>
      </c>
      <c r="M1243" s="2" t="s">
        <v>85</v>
      </c>
      <c r="N1243" s="2" t="s">
        <v>314</v>
      </c>
      <c r="O1243" s="4">
        <v>1520000</v>
      </c>
      <c r="P1243" s="4">
        <v>242300</v>
      </c>
      <c r="Q1243" s="4">
        <v>1277700</v>
      </c>
      <c r="R1243" s="2">
        <v>36</v>
      </c>
      <c r="S1243" s="5">
        <v>6.7</v>
      </c>
      <c r="T1243" s="4">
        <v>42625.49</v>
      </c>
      <c r="U1243" s="2" t="s">
        <v>73</v>
      </c>
      <c r="V1243" s="2" t="s">
        <v>34</v>
      </c>
      <c r="W1243" s="4">
        <v>1491892.15</v>
      </c>
      <c r="X1243" s="4">
        <v>42625.55</v>
      </c>
      <c r="Y1243" s="4">
        <v>1534517.7</v>
      </c>
      <c r="Z1243" s="2">
        <v>31</v>
      </c>
      <c r="AA1243" s="2" t="s">
        <v>58</v>
      </c>
      <c r="AB1243" s="2" t="s">
        <v>15733</v>
      </c>
      <c r="AC1243" s="2" t="s">
        <v>75</v>
      </c>
      <c r="AD1243" s="2" t="s">
        <v>76</v>
      </c>
      <c r="AE1243" s="5">
        <v>84.06</v>
      </c>
      <c r="AF1243" s="2">
        <v>1</v>
      </c>
      <c r="AG1243" s="2" t="s">
        <v>15718</v>
      </c>
      <c r="AH1243" s="2">
        <v>5</v>
      </c>
      <c r="AI1243" s="6" t="str">
        <f t="shared" si="57"/>
        <v>45-54</v>
      </c>
      <c r="AJ1243" s="11">
        <f>YEAR(tbl_LoanData[[#This Row],[Application Date]])</f>
        <v>2023</v>
      </c>
      <c r="AK1243" s="11" t="str">
        <f>TEXT(tbl_LoanData[[#This Row],[Application Date]],"MMMM")</f>
        <v>August</v>
      </c>
      <c r="AL1243" s="12">
        <f>DATE(YEAR(tbl_LoanData[[#This Row],[Application Date]]),MONTH(tbl_LoanData[[#This Row],[Application Date]]),1)</f>
        <v>45139</v>
      </c>
      <c r="AM1243" s="14">
        <f ca="1">IF(AND(tbl_LoanData[[#This Row],[Application Date]]&gt;=EOMONTH(TODAY(),-1)+1,tbl_LoanData[[#This Row],[Application Date]]&lt;=TODAY()),tbl_LoanData[[#This Row],[Loan Amount]],0)</f>
        <v>0</v>
      </c>
      <c r="AN1243" s="14">
        <f>tbl_LoanData[[#This Row],[Amount Paid]]-(Q1243-X1243)</f>
        <v>256817.69999999995</v>
      </c>
      <c r="AO1243" s="14">
        <f>IF(tbl_LoanData[[#This Row],[Application Status]]="Approved",1,0)</f>
        <v>1</v>
      </c>
      <c r="AP1243" s="22" t="str">
        <f t="shared" ca="1" si="58"/>
        <v/>
      </c>
      <c r="AQ1243" s="22" t="str">
        <f t="shared" ca="1" si="59"/>
        <v/>
      </c>
    </row>
    <row r="1244" spans="1:43" ht="14.4" customHeight="1" x14ac:dyDescent="0.3">
      <c r="A1244" s="2" t="s">
        <v>3719</v>
      </c>
      <c r="B1244" s="2" t="s">
        <v>3720</v>
      </c>
      <c r="C1244" s="2" t="s">
        <v>627</v>
      </c>
      <c r="D1244" s="2" t="s">
        <v>254</v>
      </c>
      <c r="E1244" s="2" t="s">
        <v>81</v>
      </c>
      <c r="F1244" s="2">
        <v>32</v>
      </c>
      <c r="G1244" s="2" t="s">
        <v>83</v>
      </c>
      <c r="H1244" s="2" t="s">
        <v>224</v>
      </c>
      <c r="I1244" s="2" t="s">
        <v>54</v>
      </c>
      <c r="J1244" s="3">
        <v>45141</v>
      </c>
      <c r="K1244" s="3">
        <v>45161</v>
      </c>
      <c r="L1244" s="2" t="s">
        <v>37</v>
      </c>
      <c r="M1244" s="2" t="s">
        <v>260</v>
      </c>
      <c r="N1244" s="2" t="s">
        <v>261</v>
      </c>
      <c r="O1244" s="4">
        <v>227000</v>
      </c>
      <c r="P1244" s="4">
        <v>59600</v>
      </c>
      <c r="Q1244" s="4">
        <v>167400</v>
      </c>
      <c r="R1244" s="2">
        <v>60</v>
      </c>
      <c r="S1244" s="5">
        <v>13.06</v>
      </c>
      <c r="T1244" s="4">
        <v>4611.87</v>
      </c>
      <c r="U1244" s="2" t="s">
        <v>73</v>
      </c>
      <c r="V1244" s="2" t="s">
        <v>74</v>
      </c>
      <c r="W1244" s="4">
        <v>166027.32</v>
      </c>
      <c r="X1244" s="4">
        <v>110684.88</v>
      </c>
      <c r="Y1244" s="4">
        <v>276712.2</v>
      </c>
      <c r="Z1244" s="2">
        <v>0</v>
      </c>
      <c r="AA1244" s="2" t="s">
        <v>56</v>
      </c>
      <c r="AB1244" s="2" t="s">
        <v>15733</v>
      </c>
      <c r="AC1244" s="2" t="s">
        <v>332</v>
      </c>
      <c r="AD1244" s="2" t="s">
        <v>76</v>
      </c>
      <c r="AE1244" s="5">
        <v>73.739999999999995</v>
      </c>
      <c r="AF1244" s="2">
        <v>0</v>
      </c>
      <c r="AG1244" s="2" t="s">
        <v>77</v>
      </c>
      <c r="AH1244" s="2">
        <v>20</v>
      </c>
      <c r="AI1244" s="6" t="str">
        <f t="shared" si="57"/>
        <v>25-34</v>
      </c>
      <c r="AJ1244" s="11">
        <f>YEAR(tbl_LoanData[[#This Row],[Application Date]])</f>
        <v>2023</v>
      </c>
      <c r="AK1244" s="11" t="str">
        <f>TEXT(tbl_LoanData[[#This Row],[Application Date]],"MMMM")</f>
        <v>August</v>
      </c>
      <c r="AL1244" s="12">
        <f>DATE(YEAR(tbl_LoanData[[#This Row],[Application Date]]),MONTH(tbl_LoanData[[#This Row],[Application Date]]),1)</f>
        <v>45139</v>
      </c>
      <c r="AM1244" s="14">
        <f ca="1">IF(AND(tbl_LoanData[[#This Row],[Application Date]]&gt;=EOMONTH(TODAY(),-1)+1,tbl_LoanData[[#This Row],[Application Date]]&lt;=TODAY()),tbl_LoanData[[#This Row],[Loan Amount]],0)</f>
        <v>0</v>
      </c>
      <c r="AN1244" s="14">
        <f>tbl_LoanData[[#This Row],[Amount Paid]]-(Q1244-X1244)</f>
        <v>109312.20000000001</v>
      </c>
      <c r="AO1244" s="14">
        <f>IF(tbl_LoanData[[#This Row],[Application Status]]="Approved",1,0)</f>
        <v>1</v>
      </c>
      <c r="AP1244" s="22" t="str">
        <f t="shared" ca="1" si="58"/>
        <v/>
      </c>
      <c r="AQ1244" s="22" t="str">
        <f t="shared" ca="1" si="59"/>
        <v/>
      </c>
    </row>
    <row r="1245" spans="1:43" ht="14.4" customHeight="1" x14ac:dyDescent="0.3">
      <c r="A1245" s="2" t="s">
        <v>3741</v>
      </c>
      <c r="B1245" s="2" t="s">
        <v>3742</v>
      </c>
      <c r="C1245" s="2" t="s">
        <v>397</v>
      </c>
      <c r="D1245" s="2" t="s">
        <v>161</v>
      </c>
      <c r="E1245" s="2" t="s">
        <v>117</v>
      </c>
      <c r="F1245" s="2">
        <v>39</v>
      </c>
      <c r="G1245" s="2" t="s">
        <v>83</v>
      </c>
      <c r="H1245" s="2" t="s">
        <v>298</v>
      </c>
      <c r="I1245" s="2" t="s">
        <v>43</v>
      </c>
      <c r="J1245" s="3">
        <v>45149</v>
      </c>
      <c r="K1245" s="3"/>
      <c r="L1245" s="2" t="s">
        <v>40</v>
      </c>
      <c r="M1245" s="2" t="s">
        <v>71</v>
      </c>
      <c r="N1245" s="2" t="s">
        <v>137</v>
      </c>
      <c r="O1245" s="4">
        <v>743000</v>
      </c>
      <c r="P1245" s="4">
        <v>223900</v>
      </c>
      <c r="Q1245" s="4">
        <v>519100</v>
      </c>
      <c r="R1245" s="2">
        <v>36</v>
      </c>
      <c r="S1245" s="5">
        <v>5.59</v>
      </c>
      <c r="T1245" s="4">
        <v>16837.59</v>
      </c>
      <c r="U1245" s="2" t="s">
        <v>113</v>
      </c>
      <c r="V1245" s="2" t="s">
        <v>97</v>
      </c>
      <c r="W1245" s="4">
        <v>0</v>
      </c>
      <c r="X1245" s="4">
        <v>0</v>
      </c>
      <c r="Y1245" s="4">
        <v>606153.06999999995</v>
      </c>
      <c r="Z1245" s="2">
        <v>0</v>
      </c>
      <c r="AA1245" s="2" t="s">
        <v>97</v>
      </c>
      <c r="AB1245" s="2" t="s">
        <v>15730</v>
      </c>
      <c r="AC1245" s="2" t="s">
        <v>87</v>
      </c>
      <c r="AD1245" s="2" t="s">
        <v>76</v>
      </c>
      <c r="AE1245" s="5">
        <v>69.87</v>
      </c>
      <c r="AF1245" s="2">
        <v>0</v>
      </c>
      <c r="AG1245" s="2" t="s">
        <v>97</v>
      </c>
      <c r="AH1245" s="2"/>
      <c r="AI1245" s="6" t="str">
        <f t="shared" si="57"/>
        <v>35-44</v>
      </c>
      <c r="AJ1245" s="11">
        <f>YEAR(tbl_LoanData[[#This Row],[Application Date]])</f>
        <v>2023</v>
      </c>
      <c r="AK1245" s="11" t="str">
        <f>TEXT(tbl_LoanData[[#This Row],[Application Date]],"MMMM")</f>
        <v>August</v>
      </c>
      <c r="AL1245" s="12">
        <f>DATE(YEAR(tbl_LoanData[[#This Row],[Application Date]]),MONTH(tbl_LoanData[[#This Row],[Application Date]]),1)</f>
        <v>45139</v>
      </c>
      <c r="AM1245" s="14">
        <f ca="1">IF(AND(tbl_LoanData[[#This Row],[Application Date]]&gt;=EOMONTH(TODAY(),-1)+1,tbl_LoanData[[#This Row],[Application Date]]&lt;=TODAY()),tbl_LoanData[[#This Row],[Loan Amount]],0)</f>
        <v>0</v>
      </c>
      <c r="AN1245" s="14">
        <f>tbl_LoanData[[#This Row],[Amount Paid]]-(Q1245-X1245)</f>
        <v>-519100</v>
      </c>
      <c r="AO1245" s="14">
        <f>IF(tbl_LoanData[[#This Row],[Application Status]]="Approved",1,0)</f>
        <v>0</v>
      </c>
      <c r="AP1245" s="22" t="str">
        <f t="shared" ca="1" si="58"/>
        <v/>
      </c>
      <c r="AQ1245" s="22" t="str">
        <f t="shared" ca="1" si="59"/>
        <v/>
      </c>
    </row>
    <row r="1246" spans="1:43" x14ac:dyDescent="0.3">
      <c r="A1246" s="2" t="s">
        <v>3753</v>
      </c>
      <c r="B1246" s="2" t="s">
        <v>3754</v>
      </c>
      <c r="C1246" s="2" t="s">
        <v>809</v>
      </c>
      <c r="D1246" s="2" t="s">
        <v>91</v>
      </c>
      <c r="E1246" s="2" t="s">
        <v>165</v>
      </c>
      <c r="F1246" s="2">
        <v>50</v>
      </c>
      <c r="G1246" s="2" t="s">
        <v>69</v>
      </c>
      <c r="H1246" s="2" t="s">
        <v>565</v>
      </c>
      <c r="I1246" s="2" t="s">
        <v>47</v>
      </c>
      <c r="J1246" s="3">
        <v>45165</v>
      </c>
      <c r="K1246" s="3">
        <v>45176</v>
      </c>
      <c r="L1246" s="2" t="s">
        <v>39</v>
      </c>
      <c r="M1246" s="2" t="s">
        <v>94</v>
      </c>
      <c r="N1246" s="2" t="s">
        <v>365</v>
      </c>
      <c r="O1246" s="4">
        <v>1698000</v>
      </c>
      <c r="P1246" s="4">
        <v>598300</v>
      </c>
      <c r="Q1246" s="4">
        <v>1099700</v>
      </c>
      <c r="R1246" s="2">
        <v>36</v>
      </c>
      <c r="S1246" s="5">
        <v>13.58</v>
      </c>
      <c r="T1246" s="4">
        <v>42992.160000000003</v>
      </c>
      <c r="U1246" s="2" t="s">
        <v>73</v>
      </c>
      <c r="V1246" s="2" t="s">
        <v>74</v>
      </c>
      <c r="W1246" s="4">
        <v>1504725.6</v>
      </c>
      <c r="X1246" s="4">
        <v>42992.18</v>
      </c>
      <c r="Y1246" s="4">
        <v>1547717.78</v>
      </c>
      <c r="Z1246" s="2">
        <v>0</v>
      </c>
      <c r="AA1246" s="2" t="s">
        <v>56</v>
      </c>
      <c r="AB1246" s="2" t="s">
        <v>15727</v>
      </c>
      <c r="AC1246" s="2" t="s">
        <v>332</v>
      </c>
      <c r="AD1246" s="2" t="s">
        <v>76</v>
      </c>
      <c r="AE1246" s="5">
        <v>64.760000000000005</v>
      </c>
      <c r="AF1246" s="2">
        <v>0</v>
      </c>
      <c r="AG1246" s="2" t="s">
        <v>77</v>
      </c>
      <c r="AH1246" s="2">
        <v>11</v>
      </c>
      <c r="AI1246" s="6" t="str">
        <f t="shared" si="57"/>
        <v>45-54</v>
      </c>
      <c r="AJ1246" s="11">
        <f>YEAR(tbl_LoanData[[#This Row],[Application Date]])</f>
        <v>2023</v>
      </c>
      <c r="AK1246" s="11" t="str">
        <f>TEXT(tbl_LoanData[[#This Row],[Application Date]],"MMMM")</f>
        <v>August</v>
      </c>
      <c r="AL1246" s="12">
        <f>DATE(YEAR(tbl_LoanData[[#This Row],[Application Date]]),MONTH(tbl_LoanData[[#This Row],[Application Date]]),1)</f>
        <v>45139</v>
      </c>
      <c r="AM1246" s="14">
        <f ca="1">IF(AND(tbl_LoanData[[#This Row],[Application Date]]&gt;=EOMONTH(TODAY(),-1)+1,tbl_LoanData[[#This Row],[Application Date]]&lt;=TODAY()),tbl_LoanData[[#This Row],[Loan Amount]],0)</f>
        <v>0</v>
      </c>
      <c r="AN1246" s="14">
        <f>tbl_LoanData[[#This Row],[Amount Paid]]-(Q1246-X1246)</f>
        <v>448017.78</v>
      </c>
      <c r="AO1246" s="14">
        <f>IF(tbl_LoanData[[#This Row],[Application Status]]="Approved",1,0)</f>
        <v>1</v>
      </c>
      <c r="AP1246" s="22" t="str">
        <f t="shared" ca="1" si="58"/>
        <v/>
      </c>
      <c r="AQ1246" s="22" t="str">
        <f t="shared" ca="1" si="59"/>
        <v/>
      </c>
    </row>
    <row r="1247" spans="1:43" x14ac:dyDescent="0.3">
      <c r="A1247" s="2" t="s">
        <v>3777</v>
      </c>
      <c r="B1247" s="2" t="s">
        <v>3778</v>
      </c>
      <c r="C1247" s="2" t="s">
        <v>840</v>
      </c>
      <c r="D1247" s="2" t="s">
        <v>142</v>
      </c>
      <c r="E1247" s="2" t="s">
        <v>102</v>
      </c>
      <c r="F1247" s="2">
        <v>21</v>
      </c>
      <c r="G1247" s="2" t="s">
        <v>83</v>
      </c>
      <c r="H1247" s="2" t="s">
        <v>273</v>
      </c>
      <c r="I1247" s="2" t="s">
        <v>45</v>
      </c>
      <c r="J1247" s="3">
        <v>45141</v>
      </c>
      <c r="K1247" s="3">
        <v>45155</v>
      </c>
      <c r="L1247" s="2" t="s">
        <v>38</v>
      </c>
      <c r="M1247" s="2" t="s">
        <v>71</v>
      </c>
      <c r="N1247" s="2" t="s">
        <v>589</v>
      </c>
      <c r="O1247" s="4">
        <v>1277000</v>
      </c>
      <c r="P1247" s="4">
        <v>361800</v>
      </c>
      <c r="Q1247" s="4">
        <v>915200</v>
      </c>
      <c r="R1247" s="2">
        <v>12</v>
      </c>
      <c r="S1247" s="5">
        <v>12.21</v>
      </c>
      <c r="T1247" s="4">
        <v>85578.83</v>
      </c>
      <c r="U1247" s="2" t="s">
        <v>73</v>
      </c>
      <c r="V1247" s="2" t="s">
        <v>33</v>
      </c>
      <c r="W1247" s="4">
        <v>1026945.92</v>
      </c>
      <c r="X1247" s="4">
        <v>0</v>
      </c>
      <c r="Y1247" s="4">
        <v>1026945.92</v>
      </c>
      <c r="Z1247" s="2">
        <v>0</v>
      </c>
      <c r="AA1247" s="2" t="s">
        <v>56</v>
      </c>
      <c r="AB1247" s="2" t="s">
        <v>15734</v>
      </c>
      <c r="AC1247" s="2" t="s">
        <v>138</v>
      </c>
      <c r="AD1247" s="2" t="s">
        <v>76</v>
      </c>
      <c r="AE1247" s="5">
        <v>71.67</v>
      </c>
      <c r="AF1247" s="2">
        <v>0</v>
      </c>
      <c r="AG1247" s="2" t="s">
        <v>77</v>
      </c>
      <c r="AH1247" s="2">
        <v>14</v>
      </c>
      <c r="AI1247" s="6" t="str">
        <f t="shared" si="57"/>
        <v>18-24</v>
      </c>
      <c r="AJ1247" s="11">
        <f>YEAR(tbl_LoanData[[#This Row],[Application Date]])</f>
        <v>2023</v>
      </c>
      <c r="AK1247" s="11" t="str">
        <f>TEXT(tbl_LoanData[[#This Row],[Application Date]],"MMMM")</f>
        <v>August</v>
      </c>
      <c r="AL1247" s="12">
        <f>DATE(YEAR(tbl_LoanData[[#This Row],[Application Date]]),MONTH(tbl_LoanData[[#This Row],[Application Date]]),1)</f>
        <v>45139</v>
      </c>
      <c r="AM1247" s="14">
        <f ca="1">IF(AND(tbl_LoanData[[#This Row],[Application Date]]&gt;=EOMONTH(TODAY(),-1)+1,tbl_LoanData[[#This Row],[Application Date]]&lt;=TODAY()),tbl_LoanData[[#This Row],[Loan Amount]],0)</f>
        <v>0</v>
      </c>
      <c r="AN1247" s="14">
        <f>tbl_LoanData[[#This Row],[Amount Paid]]-(Q1247-X1247)</f>
        <v>111745.92000000004</v>
      </c>
      <c r="AO1247" s="14">
        <f>IF(tbl_LoanData[[#This Row],[Application Status]]="Approved",1,0)</f>
        <v>1</v>
      </c>
      <c r="AP1247" s="22" t="str">
        <f t="shared" ca="1" si="58"/>
        <v/>
      </c>
      <c r="AQ1247" s="22" t="str">
        <f t="shared" ca="1" si="59"/>
        <v/>
      </c>
    </row>
    <row r="1248" spans="1:43" ht="14.4" customHeight="1" x14ac:dyDescent="0.3">
      <c r="A1248" s="2" t="s">
        <v>3797</v>
      </c>
      <c r="B1248" s="2" t="s">
        <v>3798</v>
      </c>
      <c r="C1248" s="2" t="s">
        <v>227</v>
      </c>
      <c r="D1248" s="2" t="s">
        <v>102</v>
      </c>
      <c r="E1248" s="2" t="s">
        <v>447</v>
      </c>
      <c r="F1248" s="2">
        <v>28</v>
      </c>
      <c r="G1248" s="2" t="s">
        <v>69</v>
      </c>
      <c r="H1248" s="2" t="s">
        <v>126</v>
      </c>
      <c r="I1248" s="2" t="s">
        <v>44</v>
      </c>
      <c r="J1248" s="3">
        <v>45147</v>
      </c>
      <c r="K1248" s="3">
        <v>45165</v>
      </c>
      <c r="L1248" s="2" t="s">
        <v>39</v>
      </c>
      <c r="M1248" s="2" t="s">
        <v>71</v>
      </c>
      <c r="N1248" s="2" t="s">
        <v>294</v>
      </c>
      <c r="O1248" s="4">
        <v>2392000</v>
      </c>
      <c r="P1248" s="4">
        <v>330700</v>
      </c>
      <c r="Q1248" s="4">
        <v>2061300</v>
      </c>
      <c r="R1248" s="2">
        <v>36</v>
      </c>
      <c r="S1248" s="5">
        <v>14.28</v>
      </c>
      <c r="T1248" s="4">
        <v>81787.8</v>
      </c>
      <c r="U1248" s="2" t="s">
        <v>73</v>
      </c>
      <c r="V1248" s="2" t="s">
        <v>33</v>
      </c>
      <c r="W1248" s="4">
        <v>2944360.92</v>
      </c>
      <c r="X1248" s="4">
        <v>0</v>
      </c>
      <c r="Y1248" s="4">
        <v>2944360.92</v>
      </c>
      <c r="Z1248" s="2">
        <v>0</v>
      </c>
      <c r="AA1248" s="2" t="s">
        <v>56</v>
      </c>
      <c r="AB1248" s="2" t="s">
        <v>15736</v>
      </c>
      <c r="AC1248" s="2" t="s">
        <v>146</v>
      </c>
      <c r="AD1248" s="2" t="s">
        <v>76</v>
      </c>
      <c r="AE1248" s="5">
        <v>86.17</v>
      </c>
      <c r="AF1248" s="2">
        <v>0</v>
      </c>
      <c r="AG1248" s="2" t="s">
        <v>77</v>
      </c>
      <c r="AH1248" s="2">
        <v>18</v>
      </c>
      <c r="AI1248" s="6" t="str">
        <f t="shared" si="57"/>
        <v>25-34</v>
      </c>
      <c r="AJ1248" s="11">
        <f>YEAR(tbl_LoanData[[#This Row],[Application Date]])</f>
        <v>2023</v>
      </c>
      <c r="AK1248" s="11" t="str">
        <f>TEXT(tbl_LoanData[[#This Row],[Application Date]],"MMMM")</f>
        <v>August</v>
      </c>
      <c r="AL1248" s="12">
        <f>DATE(YEAR(tbl_LoanData[[#This Row],[Application Date]]),MONTH(tbl_LoanData[[#This Row],[Application Date]]),1)</f>
        <v>45139</v>
      </c>
      <c r="AM1248" s="14">
        <f ca="1">IF(AND(tbl_LoanData[[#This Row],[Application Date]]&gt;=EOMONTH(TODAY(),-1)+1,tbl_LoanData[[#This Row],[Application Date]]&lt;=TODAY()),tbl_LoanData[[#This Row],[Loan Amount]],0)</f>
        <v>0</v>
      </c>
      <c r="AN1248" s="14">
        <f>tbl_LoanData[[#This Row],[Amount Paid]]-(Q1248-X1248)</f>
        <v>883060.91999999993</v>
      </c>
      <c r="AO1248" s="14">
        <f>IF(tbl_LoanData[[#This Row],[Application Status]]="Approved",1,0)</f>
        <v>1</v>
      </c>
      <c r="AP1248" s="22" t="str">
        <f t="shared" ca="1" si="58"/>
        <v/>
      </c>
      <c r="AQ1248" s="22" t="str">
        <f t="shared" ca="1" si="59"/>
        <v/>
      </c>
    </row>
    <row r="1249" spans="1:43" x14ac:dyDescent="0.3">
      <c r="A1249" s="2" t="s">
        <v>3799</v>
      </c>
      <c r="B1249" s="2" t="s">
        <v>3800</v>
      </c>
      <c r="C1249" s="2" t="s">
        <v>188</v>
      </c>
      <c r="D1249" s="2" t="s">
        <v>209</v>
      </c>
      <c r="E1249" s="2" t="s">
        <v>189</v>
      </c>
      <c r="F1249" s="2">
        <v>39</v>
      </c>
      <c r="G1249" s="2" t="s">
        <v>69</v>
      </c>
      <c r="H1249" s="2" t="s">
        <v>278</v>
      </c>
      <c r="I1249" s="2" t="s">
        <v>45</v>
      </c>
      <c r="J1249" s="3">
        <v>45158</v>
      </c>
      <c r="K1249" s="3"/>
      <c r="L1249" s="2" t="s">
        <v>41</v>
      </c>
      <c r="M1249" s="2" t="s">
        <v>184</v>
      </c>
      <c r="N1249" s="2" t="s">
        <v>185</v>
      </c>
      <c r="O1249" s="4">
        <v>4061000</v>
      </c>
      <c r="P1249" s="4">
        <v>841400</v>
      </c>
      <c r="Q1249" s="4">
        <v>3219600</v>
      </c>
      <c r="R1249" s="2">
        <v>36</v>
      </c>
      <c r="S1249" s="5">
        <v>7.87</v>
      </c>
      <c r="T1249" s="4">
        <v>110548.54</v>
      </c>
      <c r="U1249" s="2" t="s">
        <v>113</v>
      </c>
      <c r="V1249" s="2" t="s">
        <v>97</v>
      </c>
      <c r="W1249" s="4">
        <v>0</v>
      </c>
      <c r="X1249" s="4">
        <v>0</v>
      </c>
      <c r="Y1249" s="4">
        <v>3979747.56</v>
      </c>
      <c r="Z1249" s="2">
        <v>0</v>
      </c>
      <c r="AA1249" s="2" t="s">
        <v>97</v>
      </c>
      <c r="AB1249" s="2" t="s">
        <v>15736</v>
      </c>
      <c r="AC1249" s="2" t="s">
        <v>146</v>
      </c>
      <c r="AD1249" s="2" t="s">
        <v>76</v>
      </c>
      <c r="AE1249" s="5">
        <v>79.28</v>
      </c>
      <c r="AF1249" s="2">
        <v>0</v>
      </c>
      <c r="AG1249" s="2" t="s">
        <v>97</v>
      </c>
      <c r="AH1249" s="2"/>
      <c r="AI1249" s="6" t="str">
        <f t="shared" si="57"/>
        <v>35-44</v>
      </c>
      <c r="AJ1249" s="11">
        <f>YEAR(tbl_LoanData[[#This Row],[Application Date]])</f>
        <v>2023</v>
      </c>
      <c r="AK1249" s="11" t="str">
        <f>TEXT(tbl_LoanData[[#This Row],[Application Date]],"MMMM")</f>
        <v>August</v>
      </c>
      <c r="AL1249" s="12">
        <f>DATE(YEAR(tbl_LoanData[[#This Row],[Application Date]]),MONTH(tbl_LoanData[[#This Row],[Application Date]]),1)</f>
        <v>45139</v>
      </c>
      <c r="AM1249" s="14">
        <f ca="1">IF(AND(tbl_LoanData[[#This Row],[Application Date]]&gt;=EOMONTH(TODAY(),-1)+1,tbl_LoanData[[#This Row],[Application Date]]&lt;=TODAY()),tbl_LoanData[[#This Row],[Loan Amount]],0)</f>
        <v>0</v>
      </c>
      <c r="AN1249" s="14">
        <f>tbl_LoanData[[#This Row],[Amount Paid]]-(Q1249-X1249)</f>
        <v>-3219600</v>
      </c>
      <c r="AO1249" s="14">
        <f>IF(tbl_LoanData[[#This Row],[Application Status]]="Approved",1,0)</f>
        <v>0</v>
      </c>
      <c r="AP1249" s="22" t="str">
        <f t="shared" ca="1" si="58"/>
        <v/>
      </c>
      <c r="AQ1249" s="22" t="str">
        <f t="shared" ca="1" si="59"/>
        <v/>
      </c>
    </row>
    <row r="1250" spans="1:43" ht="14.4" customHeight="1" x14ac:dyDescent="0.3">
      <c r="A1250" s="2" t="s">
        <v>3831</v>
      </c>
      <c r="B1250" s="2" t="s">
        <v>3832</v>
      </c>
      <c r="C1250" s="2" t="s">
        <v>109</v>
      </c>
      <c r="D1250" s="2" t="s">
        <v>176</v>
      </c>
      <c r="E1250" s="2" t="s">
        <v>323</v>
      </c>
      <c r="F1250" s="2">
        <v>23</v>
      </c>
      <c r="G1250" s="2" t="s">
        <v>83</v>
      </c>
      <c r="H1250" s="2" t="s">
        <v>543</v>
      </c>
      <c r="I1250" s="2" t="s">
        <v>45</v>
      </c>
      <c r="J1250" s="3">
        <v>45141</v>
      </c>
      <c r="K1250" s="3"/>
      <c r="L1250" s="2" t="s">
        <v>37</v>
      </c>
      <c r="M1250" s="2" t="s">
        <v>260</v>
      </c>
      <c r="N1250" s="2" t="s">
        <v>261</v>
      </c>
      <c r="O1250" s="4">
        <v>219000</v>
      </c>
      <c r="P1250" s="4">
        <v>44700</v>
      </c>
      <c r="Q1250" s="4">
        <v>174300</v>
      </c>
      <c r="R1250" s="2">
        <v>36</v>
      </c>
      <c r="S1250" s="5">
        <v>12.68</v>
      </c>
      <c r="T1250" s="4">
        <v>6683.44</v>
      </c>
      <c r="U1250" s="2" t="s">
        <v>96</v>
      </c>
      <c r="V1250" s="2" t="s">
        <v>97</v>
      </c>
      <c r="W1250" s="4">
        <v>0</v>
      </c>
      <c r="X1250" s="4">
        <v>0</v>
      </c>
      <c r="Y1250" s="4">
        <v>240603.72</v>
      </c>
      <c r="Z1250" s="2">
        <v>0</v>
      </c>
      <c r="AA1250" s="2" t="s">
        <v>97</v>
      </c>
      <c r="AB1250" s="2" t="s">
        <v>15727</v>
      </c>
      <c r="AC1250" s="2" t="s">
        <v>106</v>
      </c>
      <c r="AD1250" s="2" t="s">
        <v>76</v>
      </c>
      <c r="AE1250" s="5">
        <v>79.59</v>
      </c>
      <c r="AF1250" s="2">
        <v>0</v>
      </c>
      <c r="AG1250" s="2" t="s">
        <v>97</v>
      </c>
      <c r="AH1250" s="2"/>
      <c r="AI1250" s="6" t="str">
        <f t="shared" si="57"/>
        <v>18-24</v>
      </c>
      <c r="AJ1250" s="11">
        <f>YEAR(tbl_LoanData[[#This Row],[Application Date]])</f>
        <v>2023</v>
      </c>
      <c r="AK1250" s="11" t="str">
        <f>TEXT(tbl_LoanData[[#This Row],[Application Date]],"MMMM")</f>
        <v>August</v>
      </c>
      <c r="AL1250" s="12">
        <f>DATE(YEAR(tbl_LoanData[[#This Row],[Application Date]]),MONTH(tbl_LoanData[[#This Row],[Application Date]]),1)</f>
        <v>45139</v>
      </c>
      <c r="AM1250" s="14">
        <f ca="1">IF(AND(tbl_LoanData[[#This Row],[Application Date]]&gt;=EOMONTH(TODAY(),-1)+1,tbl_LoanData[[#This Row],[Application Date]]&lt;=TODAY()),tbl_LoanData[[#This Row],[Loan Amount]],0)</f>
        <v>0</v>
      </c>
      <c r="AN1250" s="14">
        <f>tbl_LoanData[[#This Row],[Amount Paid]]-(Q1250-X1250)</f>
        <v>-174300</v>
      </c>
      <c r="AO1250" s="14">
        <f>IF(tbl_LoanData[[#This Row],[Application Status]]="Approved",1,0)</f>
        <v>0</v>
      </c>
      <c r="AP1250" s="22" t="str">
        <f t="shared" ca="1" si="58"/>
        <v/>
      </c>
      <c r="AQ1250" s="22" t="str">
        <f t="shared" ca="1" si="59"/>
        <v/>
      </c>
    </row>
    <row r="1251" spans="1:43" x14ac:dyDescent="0.3">
      <c r="A1251" s="2" t="s">
        <v>3849</v>
      </c>
      <c r="B1251" s="2" t="s">
        <v>3850</v>
      </c>
      <c r="C1251" s="2" t="s">
        <v>175</v>
      </c>
      <c r="D1251" s="2" t="s">
        <v>189</v>
      </c>
      <c r="E1251" s="2" t="s">
        <v>68</v>
      </c>
      <c r="F1251" s="2">
        <v>62</v>
      </c>
      <c r="G1251" s="2" t="s">
        <v>83</v>
      </c>
      <c r="H1251" s="2" t="s">
        <v>278</v>
      </c>
      <c r="I1251" s="2" t="s">
        <v>45</v>
      </c>
      <c r="J1251" s="3">
        <v>45155</v>
      </c>
      <c r="K1251" s="3">
        <v>45171</v>
      </c>
      <c r="L1251" s="2" t="s">
        <v>40</v>
      </c>
      <c r="M1251" s="2" t="s">
        <v>111</v>
      </c>
      <c r="N1251" s="2" t="s">
        <v>120</v>
      </c>
      <c r="O1251" s="4">
        <v>1289000</v>
      </c>
      <c r="P1251" s="4">
        <v>451800</v>
      </c>
      <c r="Q1251" s="4">
        <v>837200</v>
      </c>
      <c r="R1251" s="2">
        <v>36</v>
      </c>
      <c r="S1251" s="5">
        <v>11.7</v>
      </c>
      <c r="T1251" s="4">
        <v>31418.26</v>
      </c>
      <c r="U1251" s="2" t="s">
        <v>73</v>
      </c>
      <c r="V1251" s="2" t="s">
        <v>33</v>
      </c>
      <c r="W1251" s="4">
        <v>1131057.2</v>
      </c>
      <c r="X1251" s="4">
        <v>0</v>
      </c>
      <c r="Y1251" s="4">
        <v>1131057.2</v>
      </c>
      <c r="Z1251" s="2">
        <v>0</v>
      </c>
      <c r="AA1251" s="2" t="s">
        <v>56</v>
      </c>
      <c r="AB1251" s="2" t="s">
        <v>15730</v>
      </c>
      <c r="AC1251" s="2" t="s">
        <v>138</v>
      </c>
      <c r="AD1251" s="2" t="s">
        <v>76</v>
      </c>
      <c r="AE1251" s="5">
        <v>64.95</v>
      </c>
      <c r="AF1251" s="2">
        <v>0</v>
      </c>
      <c r="AG1251" s="2" t="s">
        <v>77</v>
      </c>
      <c r="AH1251" s="2">
        <v>16</v>
      </c>
      <c r="AI1251" s="6" t="str">
        <f t="shared" si="57"/>
        <v>55-64</v>
      </c>
      <c r="AJ1251" s="11">
        <f>YEAR(tbl_LoanData[[#This Row],[Application Date]])</f>
        <v>2023</v>
      </c>
      <c r="AK1251" s="11" t="str">
        <f>TEXT(tbl_LoanData[[#This Row],[Application Date]],"MMMM")</f>
        <v>August</v>
      </c>
      <c r="AL1251" s="12">
        <f>DATE(YEAR(tbl_LoanData[[#This Row],[Application Date]]),MONTH(tbl_LoanData[[#This Row],[Application Date]]),1)</f>
        <v>45139</v>
      </c>
      <c r="AM1251" s="14">
        <f ca="1">IF(AND(tbl_LoanData[[#This Row],[Application Date]]&gt;=EOMONTH(TODAY(),-1)+1,tbl_LoanData[[#This Row],[Application Date]]&lt;=TODAY()),tbl_LoanData[[#This Row],[Loan Amount]],0)</f>
        <v>0</v>
      </c>
      <c r="AN1251" s="14">
        <f>tbl_LoanData[[#This Row],[Amount Paid]]-(Q1251-X1251)</f>
        <v>293857.19999999995</v>
      </c>
      <c r="AO1251" s="14">
        <f>IF(tbl_LoanData[[#This Row],[Application Status]]="Approved",1,0)</f>
        <v>1</v>
      </c>
      <c r="AP1251" s="22" t="str">
        <f t="shared" ca="1" si="58"/>
        <v/>
      </c>
      <c r="AQ1251" s="22" t="str">
        <f t="shared" ca="1" si="59"/>
        <v/>
      </c>
    </row>
    <row r="1252" spans="1:43" ht="14.4" customHeight="1" x14ac:dyDescent="0.3">
      <c r="A1252" s="2" t="s">
        <v>3971</v>
      </c>
      <c r="B1252" s="2" t="s">
        <v>3972</v>
      </c>
      <c r="C1252" s="2" t="s">
        <v>240</v>
      </c>
      <c r="D1252" s="2" t="s">
        <v>189</v>
      </c>
      <c r="E1252" s="2" t="s">
        <v>293</v>
      </c>
      <c r="F1252" s="2">
        <v>40</v>
      </c>
      <c r="G1252" s="2" t="s">
        <v>83</v>
      </c>
      <c r="H1252" s="2" t="s">
        <v>211</v>
      </c>
      <c r="I1252" s="2" t="s">
        <v>50</v>
      </c>
      <c r="J1252" s="3">
        <v>45154</v>
      </c>
      <c r="K1252" s="3">
        <v>45174</v>
      </c>
      <c r="L1252" s="2" t="s">
        <v>36</v>
      </c>
      <c r="M1252" s="2" t="s">
        <v>71</v>
      </c>
      <c r="N1252" s="2" t="s">
        <v>162</v>
      </c>
      <c r="O1252" s="4">
        <v>2082000</v>
      </c>
      <c r="P1252" s="4">
        <v>480900</v>
      </c>
      <c r="Q1252" s="4">
        <v>1601100</v>
      </c>
      <c r="R1252" s="2">
        <v>48</v>
      </c>
      <c r="S1252" s="5">
        <v>5.92</v>
      </c>
      <c r="T1252" s="4">
        <v>41255.01</v>
      </c>
      <c r="U1252" s="2" t="s">
        <v>73</v>
      </c>
      <c r="V1252" s="2" t="s">
        <v>74</v>
      </c>
      <c r="W1252" s="4">
        <v>1402670.34</v>
      </c>
      <c r="X1252" s="4">
        <v>577570.14</v>
      </c>
      <c r="Y1252" s="4">
        <v>1980240.48</v>
      </c>
      <c r="Z1252" s="2">
        <v>32</v>
      </c>
      <c r="AA1252" s="2" t="s">
        <v>58</v>
      </c>
      <c r="AB1252" s="2" t="s">
        <v>15734</v>
      </c>
      <c r="AC1252" s="2" t="s">
        <v>106</v>
      </c>
      <c r="AD1252" s="2" t="s">
        <v>76</v>
      </c>
      <c r="AE1252" s="5">
        <v>76.900000000000006</v>
      </c>
      <c r="AF1252" s="2">
        <v>1</v>
      </c>
      <c r="AG1252" s="2" t="s">
        <v>15718</v>
      </c>
      <c r="AH1252" s="2">
        <v>20</v>
      </c>
      <c r="AI1252" s="6" t="str">
        <f t="shared" si="57"/>
        <v>35-44</v>
      </c>
      <c r="AJ1252" s="11">
        <f>YEAR(tbl_LoanData[[#This Row],[Application Date]])</f>
        <v>2023</v>
      </c>
      <c r="AK1252" s="11" t="str">
        <f>TEXT(tbl_LoanData[[#This Row],[Application Date]],"MMMM")</f>
        <v>August</v>
      </c>
      <c r="AL1252" s="12">
        <f>DATE(YEAR(tbl_LoanData[[#This Row],[Application Date]]),MONTH(tbl_LoanData[[#This Row],[Application Date]]),1)</f>
        <v>45139</v>
      </c>
      <c r="AM1252" s="14">
        <f ca="1">IF(AND(tbl_LoanData[[#This Row],[Application Date]]&gt;=EOMONTH(TODAY(),-1)+1,tbl_LoanData[[#This Row],[Application Date]]&lt;=TODAY()),tbl_LoanData[[#This Row],[Loan Amount]],0)</f>
        <v>0</v>
      </c>
      <c r="AN1252" s="14">
        <f>tbl_LoanData[[#This Row],[Amount Paid]]-(Q1252-X1252)</f>
        <v>379140.4800000001</v>
      </c>
      <c r="AO1252" s="14">
        <f>IF(tbl_LoanData[[#This Row],[Application Status]]="Approved",1,0)</f>
        <v>1</v>
      </c>
      <c r="AP1252" s="22" t="str">
        <f t="shared" ca="1" si="58"/>
        <v/>
      </c>
      <c r="AQ1252" s="22" t="str">
        <f t="shared" ca="1" si="59"/>
        <v/>
      </c>
    </row>
    <row r="1253" spans="1:43" ht="14.4" customHeight="1" x14ac:dyDescent="0.3">
      <c r="A1253" s="2" t="s">
        <v>4163</v>
      </c>
      <c r="B1253" s="2" t="s">
        <v>4164</v>
      </c>
      <c r="C1253" s="2" t="s">
        <v>432</v>
      </c>
      <c r="D1253" s="2" t="s">
        <v>102</v>
      </c>
      <c r="E1253" s="2" t="s">
        <v>176</v>
      </c>
      <c r="F1253" s="2">
        <v>35</v>
      </c>
      <c r="G1253" s="2" t="s">
        <v>69</v>
      </c>
      <c r="H1253" s="2" t="s">
        <v>298</v>
      </c>
      <c r="I1253" s="2" t="s">
        <v>43</v>
      </c>
      <c r="J1253" s="3">
        <v>45140</v>
      </c>
      <c r="K1253" s="3">
        <v>45153</v>
      </c>
      <c r="L1253" s="2" t="s">
        <v>39</v>
      </c>
      <c r="M1253" s="2" t="s">
        <v>167</v>
      </c>
      <c r="N1253" s="2" t="s">
        <v>491</v>
      </c>
      <c r="O1253" s="4">
        <v>2021000</v>
      </c>
      <c r="P1253" s="4">
        <v>294400</v>
      </c>
      <c r="Q1253" s="4">
        <v>1726600</v>
      </c>
      <c r="R1253" s="2">
        <v>48</v>
      </c>
      <c r="S1253" s="5">
        <v>8.39</v>
      </c>
      <c r="T1253" s="4">
        <v>48042.64</v>
      </c>
      <c r="U1253" s="2" t="s">
        <v>73</v>
      </c>
      <c r="V1253" s="2" t="s">
        <v>74</v>
      </c>
      <c r="W1253" s="4">
        <v>1729535.04</v>
      </c>
      <c r="X1253" s="4">
        <v>576511.92000000004</v>
      </c>
      <c r="Y1253" s="4">
        <v>2306046.96</v>
      </c>
      <c r="Z1253" s="2">
        <v>0</v>
      </c>
      <c r="AA1253" s="2" t="s">
        <v>56</v>
      </c>
      <c r="AB1253" s="2" t="s">
        <v>15731</v>
      </c>
      <c r="AC1253" s="2" t="s">
        <v>146</v>
      </c>
      <c r="AD1253" s="2" t="s">
        <v>76</v>
      </c>
      <c r="AE1253" s="5">
        <v>85.43</v>
      </c>
      <c r="AF1253" s="2">
        <v>0</v>
      </c>
      <c r="AG1253" s="2" t="s">
        <v>77</v>
      </c>
      <c r="AH1253" s="2">
        <v>13</v>
      </c>
      <c r="AI1253" s="6" t="str">
        <f t="shared" si="57"/>
        <v>35-44</v>
      </c>
      <c r="AJ1253" s="11">
        <f>YEAR(tbl_LoanData[[#This Row],[Application Date]])</f>
        <v>2023</v>
      </c>
      <c r="AK1253" s="11" t="str">
        <f>TEXT(tbl_LoanData[[#This Row],[Application Date]],"MMMM")</f>
        <v>August</v>
      </c>
      <c r="AL1253" s="12">
        <f>DATE(YEAR(tbl_LoanData[[#This Row],[Application Date]]),MONTH(tbl_LoanData[[#This Row],[Application Date]]),1)</f>
        <v>45139</v>
      </c>
      <c r="AM1253" s="14">
        <f ca="1">IF(AND(tbl_LoanData[[#This Row],[Application Date]]&gt;=EOMONTH(TODAY(),-1)+1,tbl_LoanData[[#This Row],[Application Date]]&lt;=TODAY()),tbl_LoanData[[#This Row],[Loan Amount]],0)</f>
        <v>0</v>
      </c>
      <c r="AN1253" s="14">
        <f>tbl_LoanData[[#This Row],[Amount Paid]]-(Q1253-X1253)</f>
        <v>579446.96</v>
      </c>
      <c r="AO1253" s="14">
        <f>IF(tbl_LoanData[[#This Row],[Application Status]]="Approved",1,0)</f>
        <v>1</v>
      </c>
      <c r="AP1253" s="22" t="str">
        <f t="shared" ca="1" si="58"/>
        <v/>
      </c>
      <c r="AQ1253" s="22" t="str">
        <f t="shared" ca="1" si="59"/>
        <v/>
      </c>
    </row>
    <row r="1254" spans="1:43" ht="14.4" customHeight="1" x14ac:dyDescent="0.3">
      <c r="A1254" s="2" t="s">
        <v>4305</v>
      </c>
      <c r="B1254" s="2" t="s">
        <v>4306</v>
      </c>
      <c r="C1254" s="2" t="s">
        <v>482</v>
      </c>
      <c r="D1254" s="2" t="s">
        <v>204</v>
      </c>
      <c r="E1254" s="2" t="s">
        <v>190</v>
      </c>
      <c r="F1254" s="2">
        <v>45</v>
      </c>
      <c r="G1254" s="2" t="s">
        <v>69</v>
      </c>
      <c r="H1254" s="2" t="s">
        <v>265</v>
      </c>
      <c r="I1254" s="2" t="s">
        <v>44</v>
      </c>
      <c r="J1254" s="3">
        <v>45145</v>
      </c>
      <c r="K1254" s="3"/>
      <c r="L1254" s="2" t="s">
        <v>37</v>
      </c>
      <c r="M1254" s="2" t="s">
        <v>199</v>
      </c>
      <c r="N1254" s="2" t="s">
        <v>200</v>
      </c>
      <c r="O1254" s="4">
        <v>243000</v>
      </c>
      <c r="P1254" s="4">
        <v>80000</v>
      </c>
      <c r="Q1254" s="4">
        <v>163000</v>
      </c>
      <c r="R1254" s="2">
        <v>12</v>
      </c>
      <c r="S1254" s="5">
        <v>14.17</v>
      </c>
      <c r="T1254" s="4">
        <v>15508.09</v>
      </c>
      <c r="U1254" s="2" t="s">
        <v>113</v>
      </c>
      <c r="V1254" s="2" t="s">
        <v>97</v>
      </c>
      <c r="W1254" s="4">
        <v>0</v>
      </c>
      <c r="X1254" s="4">
        <v>0</v>
      </c>
      <c r="Y1254" s="4">
        <v>186097.1</v>
      </c>
      <c r="Z1254" s="2">
        <v>0</v>
      </c>
      <c r="AA1254" s="2" t="s">
        <v>97</v>
      </c>
      <c r="AB1254" s="2" t="s">
        <v>15728</v>
      </c>
      <c r="AC1254" s="2" t="s">
        <v>138</v>
      </c>
      <c r="AD1254" s="2" t="s">
        <v>76</v>
      </c>
      <c r="AE1254" s="5">
        <v>67.08</v>
      </c>
      <c r="AF1254" s="2">
        <v>0</v>
      </c>
      <c r="AG1254" s="2" t="s">
        <v>97</v>
      </c>
      <c r="AH1254" s="2"/>
      <c r="AI1254" s="6" t="str">
        <f t="shared" si="57"/>
        <v>45-54</v>
      </c>
      <c r="AJ1254" s="11">
        <f>YEAR(tbl_LoanData[[#This Row],[Application Date]])</f>
        <v>2023</v>
      </c>
      <c r="AK1254" s="11" t="str">
        <f>TEXT(tbl_LoanData[[#This Row],[Application Date]],"MMMM")</f>
        <v>August</v>
      </c>
      <c r="AL1254" s="12">
        <f>DATE(YEAR(tbl_LoanData[[#This Row],[Application Date]]),MONTH(tbl_LoanData[[#This Row],[Application Date]]),1)</f>
        <v>45139</v>
      </c>
      <c r="AM1254" s="14">
        <f ca="1">IF(AND(tbl_LoanData[[#This Row],[Application Date]]&gt;=EOMONTH(TODAY(),-1)+1,tbl_LoanData[[#This Row],[Application Date]]&lt;=TODAY()),tbl_LoanData[[#This Row],[Loan Amount]],0)</f>
        <v>0</v>
      </c>
      <c r="AN1254" s="14">
        <f>tbl_LoanData[[#This Row],[Amount Paid]]-(Q1254-X1254)</f>
        <v>-163000</v>
      </c>
      <c r="AO1254" s="14">
        <f>IF(tbl_LoanData[[#This Row],[Application Status]]="Approved",1,0)</f>
        <v>0</v>
      </c>
      <c r="AP1254" s="22" t="str">
        <f t="shared" ca="1" si="58"/>
        <v/>
      </c>
      <c r="AQ1254" s="22" t="str">
        <f t="shared" ca="1" si="59"/>
        <v/>
      </c>
    </row>
    <row r="1255" spans="1:43" x14ac:dyDescent="0.3">
      <c r="A1255" s="2" t="s">
        <v>4309</v>
      </c>
      <c r="B1255" s="2" t="s">
        <v>4310</v>
      </c>
      <c r="C1255" s="2" t="s">
        <v>155</v>
      </c>
      <c r="D1255" s="2" t="s">
        <v>182</v>
      </c>
      <c r="E1255" s="2" t="s">
        <v>293</v>
      </c>
      <c r="F1255" s="2">
        <v>23</v>
      </c>
      <c r="G1255" s="2" t="s">
        <v>83</v>
      </c>
      <c r="H1255" s="2" t="s">
        <v>103</v>
      </c>
      <c r="I1255" s="2" t="s">
        <v>43</v>
      </c>
      <c r="J1255" s="3">
        <v>45163</v>
      </c>
      <c r="K1255" s="3">
        <v>45169</v>
      </c>
      <c r="L1255" s="2" t="s">
        <v>40</v>
      </c>
      <c r="M1255" s="2" t="s">
        <v>111</v>
      </c>
      <c r="N1255" s="2" t="s">
        <v>369</v>
      </c>
      <c r="O1255" s="4">
        <v>944000</v>
      </c>
      <c r="P1255" s="4">
        <v>187700</v>
      </c>
      <c r="Q1255" s="4">
        <v>756300</v>
      </c>
      <c r="R1255" s="2">
        <v>12</v>
      </c>
      <c r="S1255" s="5">
        <v>6.36</v>
      </c>
      <c r="T1255" s="4">
        <v>67033.39</v>
      </c>
      <c r="U1255" s="2" t="s">
        <v>73</v>
      </c>
      <c r="V1255" s="2" t="s">
        <v>34</v>
      </c>
      <c r="W1255" s="4">
        <v>603300.51</v>
      </c>
      <c r="X1255" s="4">
        <v>201100.17</v>
      </c>
      <c r="Y1255" s="4">
        <v>804400.68</v>
      </c>
      <c r="Z1255" s="2">
        <v>87</v>
      </c>
      <c r="AA1255" s="2" t="s">
        <v>59</v>
      </c>
      <c r="AB1255" s="2" t="s">
        <v>15732</v>
      </c>
      <c r="AC1255" s="2" t="s">
        <v>138</v>
      </c>
      <c r="AD1255" s="2" t="s">
        <v>76</v>
      </c>
      <c r="AE1255" s="5">
        <v>80.12</v>
      </c>
      <c r="AF1255" s="2">
        <v>3</v>
      </c>
      <c r="AG1255" s="2" t="s">
        <v>130</v>
      </c>
      <c r="AH1255" s="2">
        <v>6</v>
      </c>
      <c r="AI1255" s="6" t="str">
        <f t="shared" si="57"/>
        <v>18-24</v>
      </c>
      <c r="AJ1255" s="11">
        <f>YEAR(tbl_LoanData[[#This Row],[Application Date]])</f>
        <v>2023</v>
      </c>
      <c r="AK1255" s="11" t="str">
        <f>TEXT(tbl_LoanData[[#This Row],[Application Date]],"MMMM")</f>
        <v>August</v>
      </c>
      <c r="AL1255" s="12">
        <f>DATE(YEAR(tbl_LoanData[[#This Row],[Application Date]]),MONTH(tbl_LoanData[[#This Row],[Application Date]]),1)</f>
        <v>45139</v>
      </c>
      <c r="AM1255" s="14">
        <f ca="1">IF(AND(tbl_LoanData[[#This Row],[Application Date]]&gt;=EOMONTH(TODAY(),-1)+1,tbl_LoanData[[#This Row],[Application Date]]&lt;=TODAY()),tbl_LoanData[[#This Row],[Loan Amount]],0)</f>
        <v>0</v>
      </c>
      <c r="AN1255" s="14">
        <f>tbl_LoanData[[#This Row],[Amount Paid]]-(Q1255-X1255)</f>
        <v>48100.680000000051</v>
      </c>
      <c r="AO1255" s="14">
        <f>IF(tbl_LoanData[[#This Row],[Application Status]]="Approved",1,0)</f>
        <v>1</v>
      </c>
      <c r="AP1255" s="22" t="str">
        <f t="shared" ca="1" si="58"/>
        <v/>
      </c>
      <c r="AQ1255" s="22" t="str">
        <f t="shared" ca="1" si="59"/>
        <v/>
      </c>
    </row>
    <row r="1256" spans="1:43" x14ac:dyDescent="0.3">
      <c r="A1256" s="2" t="s">
        <v>4427</v>
      </c>
      <c r="B1256" s="2" t="s">
        <v>4428</v>
      </c>
      <c r="C1256" s="2" t="s">
        <v>335</v>
      </c>
      <c r="D1256" s="2" t="s">
        <v>209</v>
      </c>
      <c r="E1256" s="2" t="s">
        <v>183</v>
      </c>
      <c r="F1256" s="2">
        <v>21</v>
      </c>
      <c r="G1256" s="2" t="s">
        <v>83</v>
      </c>
      <c r="H1256" s="2" t="s">
        <v>285</v>
      </c>
      <c r="I1256" s="2" t="s">
        <v>55</v>
      </c>
      <c r="J1256" s="3">
        <v>45150</v>
      </c>
      <c r="K1256" s="3">
        <v>45162</v>
      </c>
      <c r="L1256" s="2" t="s">
        <v>39</v>
      </c>
      <c r="M1256" s="2" t="s">
        <v>167</v>
      </c>
      <c r="N1256" s="2" t="s">
        <v>491</v>
      </c>
      <c r="O1256" s="4">
        <v>1251000</v>
      </c>
      <c r="P1256" s="4">
        <v>459600</v>
      </c>
      <c r="Q1256" s="4">
        <v>791400</v>
      </c>
      <c r="R1256" s="2">
        <v>48</v>
      </c>
      <c r="S1256" s="5">
        <v>12.08</v>
      </c>
      <c r="T1256" s="4">
        <v>24454.26</v>
      </c>
      <c r="U1256" s="2" t="s">
        <v>73</v>
      </c>
      <c r="V1256" s="2" t="s">
        <v>74</v>
      </c>
      <c r="W1256" s="4">
        <v>880353.36</v>
      </c>
      <c r="X1256" s="4">
        <v>293451.12</v>
      </c>
      <c r="Y1256" s="4">
        <v>1173804.48</v>
      </c>
      <c r="Z1256" s="2">
        <v>0</v>
      </c>
      <c r="AA1256" s="2" t="s">
        <v>56</v>
      </c>
      <c r="AB1256" s="2" t="s">
        <v>15731</v>
      </c>
      <c r="AC1256" s="2" t="s">
        <v>146</v>
      </c>
      <c r="AD1256" s="2" t="s">
        <v>76</v>
      </c>
      <c r="AE1256" s="5">
        <v>63.26</v>
      </c>
      <c r="AF1256" s="2">
        <v>0</v>
      </c>
      <c r="AG1256" s="2" t="s">
        <v>77</v>
      </c>
      <c r="AH1256" s="2">
        <v>12</v>
      </c>
      <c r="AI1256" s="6" t="str">
        <f t="shared" si="57"/>
        <v>18-24</v>
      </c>
      <c r="AJ1256" s="11">
        <f>YEAR(tbl_LoanData[[#This Row],[Application Date]])</f>
        <v>2023</v>
      </c>
      <c r="AK1256" s="11" t="str">
        <f>TEXT(tbl_LoanData[[#This Row],[Application Date]],"MMMM")</f>
        <v>August</v>
      </c>
      <c r="AL1256" s="12">
        <f>DATE(YEAR(tbl_LoanData[[#This Row],[Application Date]]),MONTH(tbl_LoanData[[#This Row],[Application Date]]),1)</f>
        <v>45139</v>
      </c>
      <c r="AM1256" s="14">
        <f ca="1">IF(AND(tbl_LoanData[[#This Row],[Application Date]]&gt;=EOMONTH(TODAY(),-1)+1,tbl_LoanData[[#This Row],[Application Date]]&lt;=TODAY()),tbl_LoanData[[#This Row],[Loan Amount]],0)</f>
        <v>0</v>
      </c>
      <c r="AN1256" s="14">
        <f>tbl_LoanData[[#This Row],[Amount Paid]]-(Q1256-X1256)</f>
        <v>382404.48</v>
      </c>
      <c r="AO1256" s="14">
        <f>IF(tbl_LoanData[[#This Row],[Application Status]]="Approved",1,0)</f>
        <v>1</v>
      </c>
      <c r="AP1256" s="22" t="str">
        <f t="shared" ca="1" si="58"/>
        <v/>
      </c>
      <c r="AQ1256" s="22" t="str">
        <f t="shared" ca="1" si="59"/>
        <v/>
      </c>
    </row>
    <row r="1257" spans="1:43" ht="14.4" customHeight="1" x14ac:dyDescent="0.3">
      <c r="A1257" s="2" t="s">
        <v>4583</v>
      </c>
      <c r="B1257" s="2" t="s">
        <v>4584</v>
      </c>
      <c r="C1257" s="2" t="s">
        <v>390</v>
      </c>
      <c r="D1257" s="2" t="s">
        <v>81</v>
      </c>
      <c r="E1257" s="2" t="s">
        <v>311</v>
      </c>
      <c r="F1257" s="2">
        <v>24</v>
      </c>
      <c r="G1257" s="2" t="s">
        <v>83</v>
      </c>
      <c r="H1257" s="2" t="s">
        <v>372</v>
      </c>
      <c r="I1257" s="2" t="s">
        <v>43</v>
      </c>
      <c r="J1257" s="3">
        <v>45152</v>
      </c>
      <c r="K1257" s="3"/>
      <c r="L1257" s="2" t="s">
        <v>40</v>
      </c>
      <c r="M1257" s="2" t="s">
        <v>71</v>
      </c>
      <c r="N1257" s="2" t="s">
        <v>137</v>
      </c>
      <c r="O1257" s="4">
        <v>1118000</v>
      </c>
      <c r="P1257" s="4">
        <v>268900</v>
      </c>
      <c r="Q1257" s="4">
        <v>849100</v>
      </c>
      <c r="R1257" s="2">
        <v>60</v>
      </c>
      <c r="S1257" s="5">
        <v>9.24</v>
      </c>
      <c r="T1257" s="4">
        <v>20689.740000000002</v>
      </c>
      <c r="U1257" s="2" t="s">
        <v>113</v>
      </c>
      <c r="V1257" s="2" t="s">
        <v>97</v>
      </c>
      <c r="W1257" s="4">
        <v>0</v>
      </c>
      <c r="X1257" s="4">
        <v>0</v>
      </c>
      <c r="Y1257" s="4">
        <v>1241384.2</v>
      </c>
      <c r="Z1257" s="2">
        <v>0</v>
      </c>
      <c r="AA1257" s="2" t="s">
        <v>97</v>
      </c>
      <c r="AB1257" s="2" t="s">
        <v>15728</v>
      </c>
      <c r="AC1257" s="2" t="s">
        <v>138</v>
      </c>
      <c r="AD1257" s="2" t="s">
        <v>76</v>
      </c>
      <c r="AE1257" s="5">
        <v>75.95</v>
      </c>
      <c r="AF1257" s="2">
        <v>0</v>
      </c>
      <c r="AG1257" s="2" t="s">
        <v>97</v>
      </c>
      <c r="AH1257" s="2"/>
      <c r="AI1257" s="6" t="str">
        <f t="shared" si="57"/>
        <v>18-24</v>
      </c>
      <c r="AJ1257" s="11">
        <f>YEAR(tbl_LoanData[[#This Row],[Application Date]])</f>
        <v>2023</v>
      </c>
      <c r="AK1257" s="11" t="str">
        <f>TEXT(tbl_LoanData[[#This Row],[Application Date]],"MMMM")</f>
        <v>August</v>
      </c>
      <c r="AL1257" s="12">
        <f>DATE(YEAR(tbl_LoanData[[#This Row],[Application Date]]),MONTH(tbl_LoanData[[#This Row],[Application Date]]),1)</f>
        <v>45139</v>
      </c>
      <c r="AM1257" s="14">
        <f ca="1">IF(AND(tbl_LoanData[[#This Row],[Application Date]]&gt;=EOMONTH(TODAY(),-1)+1,tbl_LoanData[[#This Row],[Application Date]]&lt;=TODAY()),tbl_LoanData[[#This Row],[Loan Amount]],0)</f>
        <v>0</v>
      </c>
      <c r="AN1257" s="14">
        <f>tbl_LoanData[[#This Row],[Amount Paid]]-(Q1257-X1257)</f>
        <v>-849100</v>
      </c>
      <c r="AO1257" s="14">
        <f>IF(tbl_LoanData[[#This Row],[Application Status]]="Approved",1,0)</f>
        <v>0</v>
      </c>
      <c r="AP1257" s="22" t="str">
        <f t="shared" ca="1" si="58"/>
        <v/>
      </c>
      <c r="AQ1257" s="22" t="str">
        <f t="shared" ca="1" si="59"/>
        <v/>
      </c>
    </row>
    <row r="1258" spans="1:43" ht="14.4" customHeight="1" x14ac:dyDescent="0.3">
      <c r="A1258" s="2" t="s">
        <v>4619</v>
      </c>
      <c r="B1258" s="2" t="s">
        <v>4620</v>
      </c>
      <c r="C1258" s="2" t="s">
        <v>621</v>
      </c>
      <c r="D1258" s="2" t="s">
        <v>254</v>
      </c>
      <c r="E1258" s="2" t="s">
        <v>209</v>
      </c>
      <c r="F1258" s="2">
        <v>23</v>
      </c>
      <c r="G1258" s="2" t="s">
        <v>69</v>
      </c>
      <c r="H1258" s="2" t="s">
        <v>205</v>
      </c>
      <c r="I1258" s="2" t="s">
        <v>49</v>
      </c>
      <c r="J1258" s="3">
        <v>45149</v>
      </c>
      <c r="K1258" s="3">
        <v>45157</v>
      </c>
      <c r="L1258" s="2" t="s">
        <v>36</v>
      </c>
      <c r="M1258" s="2" t="s">
        <v>111</v>
      </c>
      <c r="N1258" s="2" t="s">
        <v>350</v>
      </c>
      <c r="O1258" s="4">
        <v>1365000</v>
      </c>
      <c r="P1258" s="4">
        <v>445600</v>
      </c>
      <c r="Q1258" s="4">
        <v>919400</v>
      </c>
      <c r="R1258" s="2">
        <v>36</v>
      </c>
      <c r="S1258" s="5">
        <v>11.65</v>
      </c>
      <c r="T1258" s="4">
        <v>34464.730000000003</v>
      </c>
      <c r="U1258" s="2" t="s">
        <v>73</v>
      </c>
      <c r="V1258" s="2" t="s">
        <v>35</v>
      </c>
      <c r="W1258" s="4">
        <v>896082.98</v>
      </c>
      <c r="X1258" s="4">
        <v>344647.32</v>
      </c>
      <c r="Y1258" s="4">
        <v>1240730.3</v>
      </c>
      <c r="Z1258" s="2">
        <v>290</v>
      </c>
      <c r="AA1258" s="2" t="s">
        <v>60</v>
      </c>
      <c r="AB1258" s="2" t="s">
        <v>15732</v>
      </c>
      <c r="AC1258" s="2" t="s">
        <v>121</v>
      </c>
      <c r="AD1258" s="2" t="s">
        <v>76</v>
      </c>
      <c r="AE1258" s="5">
        <v>67.36</v>
      </c>
      <c r="AF1258" s="2">
        <v>10</v>
      </c>
      <c r="AG1258" s="2" t="s">
        <v>130</v>
      </c>
      <c r="AH1258" s="2">
        <v>8</v>
      </c>
      <c r="AI1258" s="6" t="str">
        <f t="shared" si="57"/>
        <v>18-24</v>
      </c>
      <c r="AJ1258" s="11">
        <f>YEAR(tbl_LoanData[[#This Row],[Application Date]])</f>
        <v>2023</v>
      </c>
      <c r="AK1258" s="11" t="str">
        <f>TEXT(tbl_LoanData[[#This Row],[Application Date]],"MMMM")</f>
        <v>August</v>
      </c>
      <c r="AL1258" s="12">
        <f>DATE(YEAR(tbl_LoanData[[#This Row],[Application Date]]),MONTH(tbl_LoanData[[#This Row],[Application Date]]),1)</f>
        <v>45139</v>
      </c>
      <c r="AM1258" s="14">
        <f ca="1">IF(AND(tbl_LoanData[[#This Row],[Application Date]]&gt;=EOMONTH(TODAY(),-1)+1,tbl_LoanData[[#This Row],[Application Date]]&lt;=TODAY()),tbl_LoanData[[#This Row],[Loan Amount]],0)</f>
        <v>0</v>
      </c>
      <c r="AN1258" s="14">
        <f>tbl_LoanData[[#This Row],[Amount Paid]]-(Q1258-X1258)</f>
        <v>321330.30000000005</v>
      </c>
      <c r="AO1258" s="14">
        <f>IF(tbl_LoanData[[#This Row],[Application Status]]="Approved",1,0)</f>
        <v>1</v>
      </c>
      <c r="AP1258" s="22" t="str">
        <f t="shared" ca="1" si="58"/>
        <v/>
      </c>
      <c r="AQ1258" s="22" t="str">
        <f t="shared" ca="1" si="59"/>
        <v/>
      </c>
    </row>
    <row r="1259" spans="1:43" x14ac:dyDescent="0.3">
      <c r="A1259" s="2" t="s">
        <v>4629</v>
      </c>
      <c r="B1259" s="2" t="s">
        <v>4630</v>
      </c>
      <c r="C1259" s="2" t="s">
        <v>379</v>
      </c>
      <c r="D1259" s="2" t="s">
        <v>311</v>
      </c>
      <c r="E1259" s="2" t="s">
        <v>385</v>
      </c>
      <c r="F1259" s="2">
        <v>28</v>
      </c>
      <c r="G1259" s="2" t="s">
        <v>69</v>
      </c>
      <c r="H1259" s="2" t="s">
        <v>136</v>
      </c>
      <c r="I1259" s="2" t="s">
        <v>49</v>
      </c>
      <c r="J1259" s="3">
        <v>45158</v>
      </c>
      <c r="K1259" s="3">
        <v>45169</v>
      </c>
      <c r="L1259" s="2" t="s">
        <v>36</v>
      </c>
      <c r="M1259" s="2" t="s">
        <v>71</v>
      </c>
      <c r="N1259" s="2" t="s">
        <v>162</v>
      </c>
      <c r="O1259" s="4">
        <v>1402000</v>
      </c>
      <c r="P1259" s="4">
        <v>445400</v>
      </c>
      <c r="Q1259" s="4">
        <v>956600</v>
      </c>
      <c r="R1259" s="2">
        <v>36</v>
      </c>
      <c r="S1259" s="5">
        <v>13.91</v>
      </c>
      <c r="T1259" s="4">
        <v>37660.81</v>
      </c>
      <c r="U1259" s="2" t="s">
        <v>73</v>
      </c>
      <c r="V1259" s="2" t="s">
        <v>34</v>
      </c>
      <c r="W1259" s="4">
        <v>1318128.3500000001</v>
      </c>
      <c r="X1259" s="4">
        <v>37660.83</v>
      </c>
      <c r="Y1259" s="4">
        <v>1355789.18</v>
      </c>
      <c r="Z1259" s="2">
        <v>31</v>
      </c>
      <c r="AA1259" s="2" t="s">
        <v>58</v>
      </c>
      <c r="AB1259" s="2" t="s">
        <v>15731</v>
      </c>
      <c r="AC1259" s="2" t="s">
        <v>360</v>
      </c>
      <c r="AD1259" s="2" t="s">
        <v>76</v>
      </c>
      <c r="AE1259" s="5">
        <v>68.23</v>
      </c>
      <c r="AF1259" s="2">
        <v>1</v>
      </c>
      <c r="AG1259" s="2" t="s">
        <v>15718</v>
      </c>
      <c r="AH1259" s="2">
        <v>11</v>
      </c>
      <c r="AI1259" s="6" t="str">
        <f t="shared" si="57"/>
        <v>25-34</v>
      </c>
      <c r="AJ1259" s="11">
        <f>YEAR(tbl_LoanData[[#This Row],[Application Date]])</f>
        <v>2023</v>
      </c>
      <c r="AK1259" s="11" t="str">
        <f>TEXT(tbl_LoanData[[#This Row],[Application Date]],"MMMM")</f>
        <v>August</v>
      </c>
      <c r="AL1259" s="12">
        <f>DATE(YEAR(tbl_LoanData[[#This Row],[Application Date]]),MONTH(tbl_LoanData[[#This Row],[Application Date]]),1)</f>
        <v>45139</v>
      </c>
      <c r="AM1259" s="14">
        <f ca="1">IF(AND(tbl_LoanData[[#This Row],[Application Date]]&gt;=EOMONTH(TODAY(),-1)+1,tbl_LoanData[[#This Row],[Application Date]]&lt;=TODAY()),tbl_LoanData[[#This Row],[Loan Amount]],0)</f>
        <v>0</v>
      </c>
      <c r="AN1259" s="14">
        <f>tbl_LoanData[[#This Row],[Amount Paid]]-(Q1259-X1259)</f>
        <v>399189.18000000005</v>
      </c>
      <c r="AO1259" s="14">
        <f>IF(tbl_LoanData[[#This Row],[Application Status]]="Approved",1,0)</f>
        <v>1</v>
      </c>
      <c r="AP1259" s="22" t="str">
        <f t="shared" ca="1" si="58"/>
        <v/>
      </c>
      <c r="AQ1259" s="22" t="str">
        <f t="shared" ca="1" si="59"/>
        <v/>
      </c>
    </row>
    <row r="1260" spans="1:43" ht="14.4" customHeight="1" x14ac:dyDescent="0.3">
      <c r="A1260" s="2" t="s">
        <v>4647</v>
      </c>
      <c r="B1260" s="2" t="s">
        <v>4648</v>
      </c>
      <c r="C1260" s="2" t="s">
        <v>627</v>
      </c>
      <c r="D1260" s="2" t="s">
        <v>67</v>
      </c>
      <c r="E1260" s="2" t="s">
        <v>91</v>
      </c>
      <c r="F1260" s="2">
        <v>60</v>
      </c>
      <c r="G1260" s="2" t="s">
        <v>83</v>
      </c>
      <c r="H1260" s="2" t="s">
        <v>172</v>
      </c>
      <c r="I1260" s="2" t="s">
        <v>45</v>
      </c>
      <c r="J1260" s="3">
        <v>45159</v>
      </c>
      <c r="K1260" s="3">
        <v>45179</v>
      </c>
      <c r="L1260" s="2" t="s">
        <v>38</v>
      </c>
      <c r="M1260" s="2" t="s">
        <v>144</v>
      </c>
      <c r="N1260" s="2" t="s">
        <v>382</v>
      </c>
      <c r="O1260" s="4">
        <v>1661000</v>
      </c>
      <c r="P1260" s="4">
        <v>536100</v>
      </c>
      <c r="Q1260" s="4">
        <v>1124900</v>
      </c>
      <c r="R1260" s="2">
        <v>18</v>
      </c>
      <c r="S1260" s="5">
        <v>14.51</v>
      </c>
      <c r="T1260" s="4">
        <v>76096.36</v>
      </c>
      <c r="U1260" s="2" t="s">
        <v>73</v>
      </c>
      <c r="V1260" s="2" t="s">
        <v>33</v>
      </c>
      <c r="W1260" s="4">
        <v>1369734.48</v>
      </c>
      <c r="X1260" s="4">
        <v>0</v>
      </c>
      <c r="Y1260" s="4">
        <v>1369734.48</v>
      </c>
      <c r="Z1260" s="2">
        <v>0</v>
      </c>
      <c r="AA1260" s="2" t="s">
        <v>56</v>
      </c>
      <c r="AB1260" s="2" t="s">
        <v>15730</v>
      </c>
      <c r="AC1260" s="2" t="s">
        <v>75</v>
      </c>
      <c r="AD1260" s="2" t="s">
        <v>76</v>
      </c>
      <c r="AE1260" s="5">
        <v>67.72</v>
      </c>
      <c r="AF1260" s="2">
        <v>0</v>
      </c>
      <c r="AG1260" s="2" t="s">
        <v>77</v>
      </c>
      <c r="AH1260" s="2">
        <v>20</v>
      </c>
      <c r="AI1260" s="6" t="str">
        <f t="shared" si="57"/>
        <v>55-64</v>
      </c>
      <c r="AJ1260" s="11">
        <f>YEAR(tbl_LoanData[[#This Row],[Application Date]])</f>
        <v>2023</v>
      </c>
      <c r="AK1260" s="11" t="str">
        <f>TEXT(tbl_LoanData[[#This Row],[Application Date]],"MMMM")</f>
        <v>August</v>
      </c>
      <c r="AL1260" s="12">
        <f>DATE(YEAR(tbl_LoanData[[#This Row],[Application Date]]),MONTH(tbl_LoanData[[#This Row],[Application Date]]),1)</f>
        <v>45139</v>
      </c>
      <c r="AM1260" s="14">
        <f ca="1">IF(AND(tbl_LoanData[[#This Row],[Application Date]]&gt;=EOMONTH(TODAY(),-1)+1,tbl_LoanData[[#This Row],[Application Date]]&lt;=TODAY()),tbl_LoanData[[#This Row],[Loan Amount]],0)</f>
        <v>0</v>
      </c>
      <c r="AN1260" s="14">
        <f>tbl_LoanData[[#This Row],[Amount Paid]]-(Q1260-X1260)</f>
        <v>244834.47999999998</v>
      </c>
      <c r="AO1260" s="14">
        <f>IF(tbl_LoanData[[#This Row],[Application Status]]="Approved",1,0)</f>
        <v>1</v>
      </c>
      <c r="AP1260" s="22" t="str">
        <f t="shared" ca="1" si="58"/>
        <v/>
      </c>
      <c r="AQ1260" s="22" t="str">
        <f t="shared" ca="1" si="59"/>
        <v/>
      </c>
    </row>
    <row r="1261" spans="1:43" ht="14.4" customHeight="1" x14ac:dyDescent="0.3">
      <c r="A1261" s="2" t="s">
        <v>4697</v>
      </c>
      <c r="B1261" s="2" t="s">
        <v>4698</v>
      </c>
      <c r="C1261" s="2" t="s">
        <v>435</v>
      </c>
      <c r="D1261" s="2" t="s">
        <v>232</v>
      </c>
      <c r="E1261" s="2" t="s">
        <v>189</v>
      </c>
      <c r="F1261" s="2">
        <v>25</v>
      </c>
      <c r="G1261" s="2" t="s">
        <v>83</v>
      </c>
      <c r="H1261" s="2" t="s">
        <v>398</v>
      </c>
      <c r="I1261" s="2" t="s">
        <v>46</v>
      </c>
      <c r="J1261" s="3">
        <v>45141</v>
      </c>
      <c r="K1261" s="3">
        <v>45151</v>
      </c>
      <c r="L1261" s="2" t="s">
        <v>40</v>
      </c>
      <c r="M1261" s="2" t="s">
        <v>71</v>
      </c>
      <c r="N1261" s="2" t="s">
        <v>137</v>
      </c>
      <c r="O1261" s="4">
        <v>1433000</v>
      </c>
      <c r="P1261" s="4">
        <v>343300</v>
      </c>
      <c r="Q1261" s="4">
        <v>1089700</v>
      </c>
      <c r="R1261" s="2">
        <v>48</v>
      </c>
      <c r="S1261" s="5">
        <v>14.9</v>
      </c>
      <c r="T1261" s="4">
        <v>36232.519999999997</v>
      </c>
      <c r="U1261" s="2" t="s">
        <v>73</v>
      </c>
      <c r="V1261" s="2" t="s">
        <v>74</v>
      </c>
      <c r="W1261" s="4">
        <v>1231905.68</v>
      </c>
      <c r="X1261" s="4">
        <v>507255.52</v>
      </c>
      <c r="Y1261" s="4">
        <v>1739161.2</v>
      </c>
      <c r="Z1261" s="2">
        <v>64</v>
      </c>
      <c r="AA1261" s="2" t="s">
        <v>59</v>
      </c>
      <c r="AB1261" s="2" t="s">
        <v>15727</v>
      </c>
      <c r="AC1261" s="2" t="s">
        <v>332</v>
      </c>
      <c r="AD1261" s="2" t="s">
        <v>76</v>
      </c>
      <c r="AE1261" s="5">
        <v>76.040000000000006</v>
      </c>
      <c r="AF1261" s="2">
        <v>2</v>
      </c>
      <c r="AG1261" s="2" t="s">
        <v>130</v>
      </c>
      <c r="AH1261" s="2">
        <v>10</v>
      </c>
      <c r="AI1261" s="6" t="str">
        <f t="shared" si="57"/>
        <v>25-34</v>
      </c>
      <c r="AJ1261" s="11">
        <f>YEAR(tbl_LoanData[[#This Row],[Application Date]])</f>
        <v>2023</v>
      </c>
      <c r="AK1261" s="11" t="str">
        <f>TEXT(tbl_LoanData[[#This Row],[Application Date]],"MMMM")</f>
        <v>August</v>
      </c>
      <c r="AL1261" s="12">
        <f>DATE(YEAR(tbl_LoanData[[#This Row],[Application Date]]),MONTH(tbl_LoanData[[#This Row],[Application Date]]),1)</f>
        <v>45139</v>
      </c>
      <c r="AM1261" s="14">
        <f ca="1">IF(AND(tbl_LoanData[[#This Row],[Application Date]]&gt;=EOMONTH(TODAY(),-1)+1,tbl_LoanData[[#This Row],[Application Date]]&lt;=TODAY()),tbl_LoanData[[#This Row],[Loan Amount]],0)</f>
        <v>0</v>
      </c>
      <c r="AN1261" s="14">
        <f>tbl_LoanData[[#This Row],[Amount Paid]]-(Q1261-X1261)</f>
        <v>649461.19999999995</v>
      </c>
      <c r="AO1261" s="14">
        <f>IF(tbl_LoanData[[#This Row],[Application Status]]="Approved",1,0)</f>
        <v>1</v>
      </c>
      <c r="AP1261" s="22" t="str">
        <f t="shared" ca="1" si="58"/>
        <v/>
      </c>
      <c r="AQ1261" s="22" t="str">
        <f t="shared" ca="1" si="59"/>
        <v/>
      </c>
    </row>
    <row r="1262" spans="1:43" x14ac:dyDescent="0.3">
      <c r="A1262" s="2" t="s">
        <v>4703</v>
      </c>
      <c r="B1262" s="2" t="s">
        <v>4704</v>
      </c>
      <c r="C1262" s="2" t="s">
        <v>133</v>
      </c>
      <c r="D1262" s="2" t="s">
        <v>118</v>
      </c>
      <c r="E1262" s="2" t="s">
        <v>189</v>
      </c>
      <c r="F1262" s="2">
        <v>44</v>
      </c>
      <c r="G1262" s="2" t="s">
        <v>69</v>
      </c>
      <c r="H1262" s="2" t="s">
        <v>84</v>
      </c>
      <c r="I1262" s="2" t="s">
        <v>45</v>
      </c>
      <c r="J1262" s="3">
        <v>45156</v>
      </c>
      <c r="K1262" s="3">
        <v>45159</v>
      </c>
      <c r="L1262" s="2" t="s">
        <v>40</v>
      </c>
      <c r="M1262" s="2" t="s">
        <v>157</v>
      </c>
      <c r="N1262" s="2" t="s">
        <v>299</v>
      </c>
      <c r="O1262" s="4">
        <v>1139000</v>
      </c>
      <c r="P1262" s="4">
        <v>453500</v>
      </c>
      <c r="Q1262" s="4">
        <v>685500</v>
      </c>
      <c r="R1262" s="2">
        <v>48</v>
      </c>
      <c r="S1262" s="5">
        <v>9.3800000000000008</v>
      </c>
      <c r="T1262" s="4">
        <v>19639.580000000002</v>
      </c>
      <c r="U1262" s="2" t="s">
        <v>73</v>
      </c>
      <c r="V1262" s="2" t="s">
        <v>74</v>
      </c>
      <c r="W1262" s="4">
        <v>707024.88</v>
      </c>
      <c r="X1262" s="4">
        <v>235674.72</v>
      </c>
      <c r="Y1262" s="4">
        <v>942699.6</v>
      </c>
      <c r="Z1262" s="2">
        <v>0</v>
      </c>
      <c r="AA1262" s="2" t="s">
        <v>56</v>
      </c>
      <c r="AB1262" s="2" t="s">
        <v>15730</v>
      </c>
      <c r="AC1262" s="2" t="s">
        <v>87</v>
      </c>
      <c r="AD1262" s="2" t="s">
        <v>76</v>
      </c>
      <c r="AE1262" s="5">
        <v>60.18</v>
      </c>
      <c r="AF1262" s="2">
        <v>0</v>
      </c>
      <c r="AG1262" s="2" t="s">
        <v>77</v>
      </c>
      <c r="AH1262" s="2">
        <v>3</v>
      </c>
      <c r="AI1262" s="6" t="str">
        <f t="shared" si="57"/>
        <v>35-44</v>
      </c>
      <c r="AJ1262" s="11">
        <f>YEAR(tbl_LoanData[[#This Row],[Application Date]])</f>
        <v>2023</v>
      </c>
      <c r="AK1262" s="11" t="str">
        <f>TEXT(tbl_LoanData[[#This Row],[Application Date]],"MMMM")</f>
        <v>August</v>
      </c>
      <c r="AL1262" s="12">
        <f>DATE(YEAR(tbl_LoanData[[#This Row],[Application Date]]),MONTH(tbl_LoanData[[#This Row],[Application Date]]),1)</f>
        <v>45139</v>
      </c>
      <c r="AM1262" s="14">
        <f ca="1">IF(AND(tbl_LoanData[[#This Row],[Application Date]]&gt;=EOMONTH(TODAY(),-1)+1,tbl_LoanData[[#This Row],[Application Date]]&lt;=TODAY()),tbl_LoanData[[#This Row],[Loan Amount]],0)</f>
        <v>0</v>
      </c>
      <c r="AN1262" s="14">
        <f>tbl_LoanData[[#This Row],[Amount Paid]]-(Q1262-X1262)</f>
        <v>257199.59999999998</v>
      </c>
      <c r="AO1262" s="14">
        <f>IF(tbl_LoanData[[#This Row],[Application Status]]="Approved",1,0)</f>
        <v>1</v>
      </c>
      <c r="AP1262" s="22" t="str">
        <f t="shared" ca="1" si="58"/>
        <v/>
      </c>
      <c r="AQ1262" s="22" t="str">
        <f t="shared" ca="1" si="59"/>
        <v/>
      </c>
    </row>
    <row r="1263" spans="1:43" ht="14.4" customHeight="1" x14ac:dyDescent="0.3">
      <c r="A1263" s="2" t="s">
        <v>4825</v>
      </c>
      <c r="B1263" s="2" t="s">
        <v>4826</v>
      </c>
      <c r="C1263" s="2" t="s">
        <v>240</v>
      </c>
      <c r="D1263" s="2" t="s">
        <v>268</v>
      </c>
      <c r="E1263" s="2" t="s">
        <v>81</v>
      </c>
      <c r="F1263" s="2">
        <v>21</v>
      </c>
      <c r="G1263" s="2" t="s">
        <v>83</v>
      </c>
      <c r="H1263" s="2" t="s">
        <v>84</v>
      </c>
      <c r="I1263" s="2" t="s">
        <v>45</v>
      </c>
      <c r="J1263" s="3">
        <v>45165</v>
      </c>
      <c r="K1263" s="3">
        <v>45183</v>
      </c>
      <c r="L1263" s="2" t="s">
        <v>40</v>
      </c>
      <c r="M1263" s="2" t="s">
        <v>157</v>
      </c>
      <c r="N1263" s="2" t="s">
        <v>328</v>
      </c>
      <c r="O1263" s="4">
        <v>1466000</v>
      </c>
      <c r="P1263" s="4">
        <v>392800</v>
      </c>
      <c r="Q1263" s="4">
        <v>1073200</v>
      </c>
      <c r="R1263" s="2">
        <v>12</v>
      </c>
      <c r="S1263" s="5">
        <v>13.49</v>
      </c>
      <c r="T1263" s="4">
        <v>101497.89</v>
      </c>
      <c r="U1263" s="2" t="s">
        <v>73</v>
      </c>
      <c r="V1263" s="2" t="s">
        <v>34</v>
      </c>
      <c r="W1263" s="4">
        <v>811983.12</v>
      </c>
      <c r="X1263" s="4">
        <v>405991.56</v>
      </c>
      <c r="Y1263" s="4">
        <v>1217974.68</v>
      </c>
      <c r="Z1263" s="2">
        <v>124</v>
      </c>
      <c r="AA1263" s="2" t="s">
        <v>60</v>
      </c>
      <c r="AB1263" s="2" t="s">
        <v>15731</v>
      </c>
      <c r="AC1263" s="2" t="s">
        <v>332</v>
      </c>
      <c r="AD1263" s="2" t="s">
        <v>76</v>
      </c>
      <c r="AE1263" s="5">
        <v>73.209999999999994</v>
      </c>
      <c r="AF1263" s="2">
        <v>4</v>
      </c>
      <c r="AG1263" s="2" t="s">
        <v>130</v>
      </c>
      <c r="AH1263" s="2">
        <v>18</v>
      </c>
      <c r="AI1263" s="6" t="str">
        <f t="shared" si="57"/>
        <v>18-24</v>
      </c>
      <c r="AJ1263" s="11">
        <f>YEAR(tbl_LoanData[[#This Row],[Application Date]])</f>
        <v>2023</v>
      </c>
      <c r="AK1263" s="11" t="str">
        <f>TEXT(tbl_LoanData[[#This Row],[Application Date]],"MMMM")</f>
        <v>August</v>
      </c>
      <c r="AL1263" s="12">
        <f>DATE(YEAR(tbl_LoanData[[#This Row],[Application Date]]),MONTH(tbl_LoanData[[#This Row],[Application Date]]),1)</f>
        <v>45139</v>
      </c>
      <c r="AM1263" s="14">
        <f ca="1">IF(AND(tbl_LoanData[[#This Row],[Application Date]]&gt;=EOMONTH(TODAY(),-1)+1,tbl_LoanData[[#This Row],[Application Date]]&lt;=TODAY()),tbl_LoanData[[#This Row],[Loan Amount]],0)</f>
        <v>0</v>
      </c>
      <c r="AN1263" s="14">
        <f>tbl_LoanData[[#This Row],[Amount Paid]]-(Q1263-X1263)</f>
        <v>144774.68000000005</v>
      </c>
      <c r="AO1263" s="14">
        <f>IF(tbl_LoanData[[#This Row],[Application Status]]="Approved",1,0)</f>
        <v>1</v>
      </c>
      <c r="AP1263" s="22" t="str">
        <f t="shared" ca="1" si="58"/>
        <v/>
      </c>
      <c r="AQ1263" s="22" t="str">
        <f t="shared" ca="1" si="59"/>
        <v/>
      </c>
    </row>
    <row r="1264" spans="1:43" ht="14.4" customHeight="1" x14ac:dyDescent="0.3">
      <c r="A1264" s="2" t="s">
        <v>4923</v>
      </c>
      <c r="B1264" s="2" t="s">
        <v>4924</v>
      </c>
      <c r="C1264" s="2" t="s">
        <v>243</v>
      </c>
      <c r="D1264" s="2" t="s">
        <v>91</v>
      </c>
      <c r="E1264" s="2" t="s">
        <v>68</v>
      </c>
      <c r="F1264" s="2">
        <v>23</v>
      </c>
      <c r="G1264" s="2" t="s">
        <v>83</v>
      </c>
      <c r="H1264" s="2" t="s">
        <v>177</v>
      </c>
      <c r="I1264" s="2" t="s">
        <v>43</v>
      </c>
      <c r="J1264" s="3">
        <v>45153</v>
      </c>
      <c r="K1264" s="3">
        <v>45170</v>
      </c>
      <c r="L1264" s="2" t="s">
        <v>36</v>
      </c>
      <c r="M1264" s="2" t="s">
        <v>104</v>
      </c>
      <c r="N1264" s="2" t="s">
        <v>592</v>
      </c>
      <c r="O1264" s="4">
        <v>934000</v>
      </c>
      <c r="P1264" s="4">
        <v>332800</v>
      </c>
      <c r="Q1264" s="4">
        <v>601200</v>
      </c>
      <c r="R1264" s="2">
        <v>36</v>
      </c>
      <c r="S1264" s="5">
        <v>10.66</v>
      </c>
      <c r="T1264" s="4">
        <v>22040.66</v>
      </c>
      <c r="U1264" s="2" t="s">
        <v>73</v>
      </c>
      <c r="V1264" s="2" t="s">
        <v>33</v>
      </c>
      <c r="W1264" s="4">
        <v>793463.76</v>
      </c>
      <c r="X1264" s="4">
        <v>0</v>
      </c>
      <c r="Y1264" s="4">
        <v>793463.76</v>
      </c>
      <c r="Z1264" s="2">
        <v>0</v>
      </c>
      <c r="AA1264" s="2" t="s">
        <v>56</v>
      </c>
      <c r="AB1264" s="2" t="s">
        <v>15731</v>
      </c>
      <c r="AC1264" s="2" t="s">
        <v>121</v>
      </c>
      <c r="AD1264" s="2" t="s">
        <v>76</v>
      </c>
      <c r="AE1264" s="5">
        <v>64.37</v>
      </c>
      <c r="AF1264" s="2">
        <v>0</v>
      </c>
      <c r="AG1264" s="2" t="s">
        <v>77</v>
      </c>
      <c r="AH1264" s="2">
        <v>17</v>
      </c>
      <c r="AI1264" s="6" t="str">
        <f t="shared" si="57"/>
        <v>18-24</v>
      </c>
      <c r="AJ1264" s="11">
        <f>YEAR(tbl_LoanData[[#This Row],[Application Date]])</f>
        <v>2023</v>
      </c>
      <c r="AK1264" s="11" t="str">
        <f>TEXT(tbl_LoanData[[#This Row],[Application Date]],"MMMM")</f>
        <v>August</v>
      </c>
      <c r="AL1264" s="12">
        <f>DATE(YEAR(tbl_LoanData[[#This Row],[Application Date]]),MONTH(tbl_LoanData[[#This Row],[Application Date]]),1)</f>
        <v>45139</v>
      </c>
      <c r="AM1264" s="14">
        <f ca="1">IF(AND(tbl_LoanData[[#This Row],[Application Date]]&gt;=EOMONTH(TODAY(),-1)+1,tbl_LoanData[[#This Row],[Application Date]]&lt;=TODAY()),tbl_LoanData[[#This Row],[Loan Amount]],0)</f>
        <v>0</v>
      </c>
      <c r="AN1264" s="14">
        <f>tbl_LoanData[[#This Row],[Amount Paid]]-(Q1264-X1264)</f>
        <v>192263.76</v>
      </c>
      <c r="AO1264" s="14">
        <f>IF(tbl_LoanData[[#This Row],[Application Status]]="Approved",1,0)</f>
        <v>1</v>
      </c>
      <c r="AP1264" s="22" t="str">
        <f t="shared" ca="1" si="58"/>
        <v/>
      </c>
      <c r="AQ1264" s="22" t="str">
        <f t="shared" ca="1" si="59"/>
        <v/>
      </c>
    </row>
    <row r="1265" spans="1:43" ht="14.4" customHeight="1" x14ac:dyDescent="0.3">
      <c r="A1265" s="2" t="s">
        <v>5029</v>
      </c>
      <c r="B1265" s="2" t="s">
        <v>5030</v>
      </c>
      <c r="C1265" s="2" t="s">
        <v>243</v>
      </c>
      <c r="D1265" s="2" t="s">
        <v>101</v>
      </c>
      <c r="E1265" s="2" t="s">
        <v>165</v>
      </c>
      <c r="F1265" s="2">
        <v>30</v>
      </c>
      <c r="G1265" s="2" t="s">
        <v>83</v>
      </c>
      <c r="H1265" s="2" t="s">
        <v>285</v>
      </c>
      <c r="I1265" s="2" t="s">
        <v>55</v>
      </c>
      <c r="J1265" s="3">
        <v>45167</v>
      </c>
      <c r="K1265" s="3">
        <v>45178</v>
      </c>
      <c r="L1265" s="2" t="s">
        <v>40</v>
      </c>
      <c r="M1265" s="2" t="s">
        <v>71</v>
      </c>
      <c r="N1265" s="2" t="s">
        <v>137</v>
      </c>
      <c r="O1265" s="4">
        <v>1420000</v>
      </c>
      <c r="P1265" s="4">
        <v>296700</v>
      </c>
      <c r="Q1265" s="4">
        <v>1123300</v>
      </c>
      <c r="R1265" s="2">
        <v>36</v>
      </c>
      <c r="S1265" s="5">
        <v>11.53</v>
      </c>
      <c r="T1265" s="4">
        <v>41995.82</v>
      </c>
      <c r="U1265" s="2" t="s">
        <v>73</v>
      </c>
      <c r="V1265" s="2" t="s">
        <v>74</v>
      </c>
      <c r="W1265" s="4">
        <v>1343866.24</v>
      </c>
      <c r="X1265" s="4">
        <v>167983.23</v>
      </c>
      <c r="Y1265" s="4">
        <v>1511849.47</v>
      </c>
      <c r="Z1265" s="2">
        <v>93</v>
      </c>
      <c r="AA1265" s="2" t="s">
        <v>60</v>
      </c>
      <c r="AB1265" s="2" t="s">
        <v>15735</v>
      </c>
      <c r="AC1265" s="2" t="s">
        <v>106</v>
      </c>
      <c r="AD1265" s="2" t="s">
        <v>76</v>
      </c>
      <c r="AE1265" s="5">
        <v>79.11</v>
      </c>
      <c r="AF1265" s="2">
        <v>3</v>
      </c>
      <c r="AG1265" s="2" t="s">
        <v>130</v>
      </c>
      <c r="AH1265" s="2">
        <v>11</v>
      </c>
      <c r="AI1265" s="6" t="str">
        <f t="shared" si="57"/>
        <v>25-34</v>
      </c>
      <c r="AJ1265" s="11">
        <f>YEAR(tbl_LoanData[[#This Row],[Application Date]])</f>
        <v>2023</v>
      </c>
      <c r="AK1265" s="11" t="str">
        <f>TEXT(tbl_LoanData[[#This Row],[Application Date]],"MMMM")</f>
        <v>August</v>
      </c>
      <c r="AL1265" s="12">
        <f>DATE(YEAR(tbl_LoanData[[#This Row],[Application Date]]),MONTH(tbl_LoanData[[#This Row],[Application Date]]),1)</f>
        <v>45139</v>
      </c>
      <c r="AM1265" s="14">
        <f ca="1">IF(AND(tbl_LoanData[[#This Row],[Application Date]]&gt;=EOMONTH(TODAY(),-1)+1,tbl_LoanData[[#This Row],[Application Date]]&lt;=TODAY()),tbl_LoanData[[#This Row],[Loan Amount]],0)</f>
        <v>0</v>
      </c>
      <c r="AN1265" s="14">
        <f>tbl_LoanData[[#This Row],[Amount Paid]]-(Q1265-X1265)</f>
        <v>388549.47</v>
      </c>
      <c r="AO1265" s="14">
        <f>IF(tbl_LoanData[[#This Row],[Application Status]]="Approved",1,0)</f>
        <v>1</v>
      </c>
      <c r="AP1265" s="22" t="str">
        <f t="shared" ca="1" si="58"/>
        <v/>
      </c>
      <c r="AQ1265" s="22" t="str">
        <f t="shared" ca="1" si="59"/>
        <v/>
      </c>
    </row>
    <row r="1266" spans="1:43" ht="14.4" customHeight="1" x14ac:dyDescent="0.3">
      <c r="A1266" s="2" t="s">
        <v>5171</v>
      </c>
      <c r="B1266" s="2" t="s">
        <v>5172</v>
      </c>
      <c r="C1266" s="2" t="s">
        <v>353</v>
      </c>
      <c r="D1266" s="2" t="s">
        <v>176</v>
      </c>
      <c r="E1266" s="2" t="s">
        <v>406</v>
      </c>
      <c r="F1266" s="2">
        <v>52</v>
      </c>
      <c r="G1266" s="2" t="s">
        <v>83</v>
      </c>
      <c r="H1266" s="2" t="s">
        <v>205</v>
      </c>
      <c r="I1266" s="2" t="s">
        <v>49</v>
      </c>
      <c r="J1266" s="3">
        <v>45151</v>
      </c>
      <c r="K1266" s="3"/>
      <c r="L1266" s="2" t="s">
        <v>39</v>
      </c>
      <c r="M1266" s="2" t="s">
        <v>94</v>
      </c>
      <c r="N1266" s="2" t="s">
        <v>365</v>
      </c>
      <c r="O1266" s="4">
        <v>1425000</v>
      </c>
      <c r="P1266" s="4">
        <v>320400</v>
      </c>
      <c r="Q1266" s="4">
        <v>1104600</v>
      </c>
      <c r="R1266" s="2">
        <v>36</v>
      </c>
      <c r="S1266" s="5">
        <v>6.71</v>
      </c>
      <c r="T1266" s="4">
        <v>36859.89</v>
      </c>
      <c r="U1266" s="2" t="s">
        <v>96</v>
      </c>
      <c r="V1266" s="2" t="s">
        <v>97</v>
      </c>
      <c r="W1266" s="4">
        <v>0</v>
      </c>
      <c r="X1266" s="4">
        <v>0</v>
      </c>
      <c r="Y1266" s="4">
        <v>1326955.98</v>
      </c>
      <c r="Z1266" s="2">
        <v>0</v>
      </c>
      <c r="AA1266" s="2" t="s">
        <v>97</v>
      </c>
      <c r="AB1266" s="2" t="s">
        <v>15730</v>
      </c>
      <c r="AC1266" s="2" t="s">
        <v>129</v>
      </c>
      <c r="AD1266" s="2" t="s">
        <v>76</v>
      </c>
      <c r="AE1266" s="5">
        <v>77.52</v>
      </c>
      <c r="AF1266" s="2">
        <v>0</v>
      </c>
      <c r="AG1266" s="2" t="s">
        <v>97</v>
      </c>
      <c r="AH1266" s="2"/>
      <c r="AI1266" s="6" t="str">
        <f t="shared" si="57"/>
        <v>45-54</v>
      </c>
      <c r="AJ1266" s="11">
        <f>YEAR(tbl_LoanData[[#This Row],[Application Date]])</f>
        <v>2023</v>
      </c>
      <c r="AK1266" s="11" t="str">
        <f>TEXT(tbl_LoanData[[#This Row],[Application Date]],"MMMM")</f>
        <v>August</v>
      </c>
      <c r="AL1266" s="12">
        <f>DATE(YEAR(tbl_LoanData[[#This Row],[Application Date]]),MONTH(tbl_LoanData[[#This Row],[Application Date]]),1)</f>
        <v>45139</v>
      </c>
      <c r="AM1266" s="14">
        <f ca="1">IF(AND(tbl_LoanData[[#This Row],[Application Date]]&gt;=EOMONTH(TODAY(),-1)+1,tbl_LoanData[[#This Row],[Application Date]]&lt;=TODAY()),tbl_LoanData[[#This Row],[Loan Amount]],0)</f>
        <v>0</v>
      </c>
      <c r="AN1266" s="14">
        <f>tbl_LoanData[[#This Row],[Amount Paid]]-(Q1266-X1266)</f>
        <v>-1104600</v>
      </c>
      <c r="AO1266" s="14">
        <f>IF(tbl_LoanData[[#This Row],[Application Status]]="Approved",1,0)</f>
        <v>0</v>
      </c>
      <c r="AP1266" s="22" t="str">
        <f t="shared" ca="1" si="58"/>
        <v/>
      </c>
      <c r="AQ1266" s="22" t="str">
        <f t="shared" ca="1" si="59"/>
        <v/>
      </c>
    </row>
    <row r="1267" spans="1:43" ht="14.4" customHeight="1" x14ac:dyDescent="0.3">
      <c r="A1267" s="2" t="s">
        <v>5259</v>
      </c>
      <c r="B1267" s="2" t="s">
        <v>5260</v>
      </c>
      <c r="C1267" s="2" t="s">
        <v>124</v>
      </c>
      <c r="D1267" s="2" t="s">
        <v>91</v>
      </c>
      <c r="E1267" s="2" t="s">
        <v>81</v>
      </c>
      <c r="F1267" s="2">
        <v>51</v>
      </c>
      <c r="G1267" s="2" t="s">
        <v>69</v>
      </c>
      <c r="H1267" s="2" t="s">
        <v>93</v>
      </c>
      <c r="I1267" s="2" t="s">
        <v>50</v>
      </c>
      <c r="J1267" s="3">
        <v>45153</v>
      </c>
      <c r="K1267" s="3"/>
      <c r="L1267" s="2" t="s">
        <v>40</v>
      </c>
      <c r="M1267" s="2" t="s">
        <v>71</v>
      </c>
      <c r="N1267" s="2" t="s">
        <v>137</v>
      </c>
      <c r="O1267" s="4">
        <v>1537000</v>
      </c>
      <c r="P1267" s="4">
        <v>340600</v>
      </c>
      <c r="Q1267" s="4">
        <v>1196400</v>
      </c>
      <c r="R1267" s="2">
        <v>36</v>
      </c>
      <c r="S1267" s="5">
        <v>7.44</v>
      </c>
      <c r="T1267" s="4">
        <v>40651.01</v>
      </c>
      <c r="U1267" s="2" t="s">
        <v>113</v>
      </c>
      <c r="V1267" s="2" t="s">
        <v>97</v>
      </c>
      <c r="W1267" s="4">
        <v>0</v>
      </c>
      <c r="X1267" s="4">
        <v>0</v>
      </c>
      <c r="Y1267" s="4">
        <v>1463436.48</v>
      </c>
      <c r="Z1267" s="2">
        <v>0</v>
      </c>
      <c r="AA1267" s="2" t="s">
        <v>97</v>
      </c>
      <c r="AB1267" s="2" t="s">
        <v>15734</v>
      </c>
      <c r="AC1267" s="2" t="s">
        <v>87</v>
      </c>
      <c r="AD1267" s="2" t="s">
        <v>76</v>
      </c>
      <c r="AE1267" s="5">
        <v>77.84</v>
      </c>
      <c r="AF1267" s="2">
        <v>0</v>
      </c>
      <c r="AG1267" s="2" t="s">
        <v>97</v>
      </c>
      <c r="AH1267" s="2"/>
      <c r="AI1267" s="6" t="str">
        <f t="shared" si="57"/>
        <v>45-54</v>
      </c>
      <c r="AJ1267" s="11">
        <f>YEAR(tbl_LoanData[[#This Row],[Application Date]])</f>
        <v>2023</v>
      </c>
      <c r="AK1267" s="11" t="str">
        <f>TEXT(tbl_LoanData[[#This Row],[Application Date]],"MMMM")</f>
        <v>August</v>
      </c>
      <c r="AL1267" s="12">
        <f>DATE(YEAR(tbl_LoanData[[#This Row],[Application Date]]),MONTH(tbl_LoanData[[#This Row],[Application Date]]),1)</f>
        <v>45139</v>
      </c>
      <c r="AM1267" s="14">
        <f ca="1">IF(AND(tbl_LoanData[[#This Row],[Application Date]]&gt;=EOMONTH(TODAY(),-1)+1,tbl_LoanData[[#This Row],[Application Date]]&lt;=TODAY()),tbl_LoanData[[#This Row],[Loan Amount]],0)</f>
        <v>0</v>
      </c>
      <c r="AN1267" s="14">
        <f>tbl_LoanData[[#This Row],[Amount Paid]]-(Q1267-X1267)</f>
        <v>-1196400</v>
      </c>
      <c r="AO1267" s="14">
        <f>IF(tbl_LoanData[[#This Row],[Application Status]]="Approved",1,0)</f>
        <v>0</v>
      </c>
      <c r="AP1267" s="22" t="str">
        <f t="shared" ca="1" si="58"/>
        <v/>
      </c>
      <c r="AQ1267" s="22" t="str">
        <f t="shared" ca="1" si="59"/>
        <v/>
      </c>
    </row>
    <row r="1268" spans="1:43" x14ac:dyDescent="0.3">
      <c r="A1268" s="2" t="s">
        <v>5339</v>
      </c>
      <c r="B1268" s="2" t="s">
        <v>5340</v>
      </c>
      <c r="C1268" s="2" t="s">
        <v>949</v>
      </c>
      <c r="D1268" s="2" t="s">
        <v>117</v>
      </c>
      <c r="E1268" s="2" t="s">
        <v>209</v>
      </c>
      <c r="F1268" s="2">
        <v>22</v>
      </c>
      <c r="G1268" s="2" t="s">
        <v>83</v>
      </c>
      <c r="H1268" s="2" t="s">
        <v>250</v>
      </c>
      <c r="I1268" s="2" t="s">
        <v>52</v>
      </c>
      <c r="J1268" s="3">
        <v>45153</v>
      </c>
      <c r="K1268" s="3">
        <v>45165</v>
      </c>
      <c r="L1268" s="2" t="s">
        <v>36</v>
      </c>
      <c r="M1268" s="2" t="s">
        <v>94</v>
      </c>
      <c r="N1268" s="2" t="s">
        <v>212</v>
      </c>
      <c r="O1268" s="4">
        <v>935000</v>
      </c>
      <c r="P1268" s="4">
        <v>122600</v>
      </c>
      <c r="Q1268" s="4">
        <v>812400</v>
      </c>
      <c r="R1268" s="2">
        <v>36</v>
      </c>
      <c r="S1268" s="5">
        <v>14.05</v>
      </c>
      <c r="T1268" s="4">
        <v>32078.52</v>
      </c>
      <c r="U1268" s="2" t="s">
        <v>73</v>
      </c>
      <c r="V1268" s="2" t="s">
        <v>33</v>
      </c>
      <c r="W1268" s="4">
        <v>1154826.6000000001</v>
      </c>
      <c r="X1268" s="4">
        <v>0</v>
      </c>
      <c r="Y1268" s="4">
        <v>1154826.6000000001</v>
      </c>
      <c r="Z1268" s="2">
        <v>0</v>
      </c>
      <c r="AA1268" s="2" t="s">
        <v>56</v>
      </c>
      <c r="AB1268" s="2" t="s">
        <v>15730</v>
      </c>
      <c r="AC1268" s="2" t="s">
        <v>146</v>
      </c>
      <c r="AD1268" s="2" t="s">
        <v>76</v>
      </c>
      <c r="AE1268" s="5">
        <v>86.89</v>
      </c>
      <c r="AF1268" s="2">
        <v>0</v>
      </c>
      <c r="AG1268" s="2" t="s">
        <v>77</v>
      </c>
      <c r="AH1268" s="2">
        <v>12</v>
      </c>
      <c r="AI1268" s="6" t="str">
        <f t="shared" si="57"/>
        <v>18-24</v>
      </c>
      <c r="AJ1268" s="11">
        <f>YEAR(tbl_LoanData[[#This Row],[Application Date]])</f>
        <v>2023</v>
      </c>
      <c r="AK1268" s="11" t="str">
        <f>TEXT(tbl_LoanData[[#This Row],[Application Date]],"MMMM")</f>
        <v>August</v>
      </c>
      <c r="AL1268" s="12">
        <f>DATE(YEAR(tbl_LoanData[[#This Row],[Application Date]]),MONTH(tbl_LoanData[[#This Row],[Application Date]]),1)</f>
        <v>45139</v>
      </c>
      <c r="AM1268" s="14">
        <f ca="1">IF(AND(tbl_LoanData[[#This Row],[Application Date]]&gt;=EOMONTH(TODAY(),-1)+1,tbl_LoanData[[#This Row],[Application Date]]&lt;=TODAY()),tbl_LoanData[[#This Row],[Loan Amount]],0)</f>
        <v>0</v>
      </c>
      <c r="AN1268" s="14">
        <f>tbl_LoanData[[#This Row],[Amount Paid]]-(Q1268-X1268)</f>
        <v>342426.60000000009</v>
      </c>
      <c r="AO1268" s="14">
        <f>IF(tbl_LoanData[[#This Row],[Application Status]]="Approved",1,0)</f>
        <v>1</v>
      </c>
      <c r="AP1268" s="22" t="str">
        <f t="shared" ca="1" si="58"/>
        <v/>
      </c>
      <c r="AQ1268" s="22" t="str">
        <f t="shared" ca="1" si="59"/>
        <v/>
      </c>
    </row>
    <row r="1269" spans="1:43" x14ac:dyDescent="0.3">
      <c r="A1269" s="2" t="s">
        <v>5413</v>
      </c>
      <c r="B1269" s="2" t="s">
        <v>5414</v>
      </c>
      <c r="C1269" s="2" t="s">
        <v>464</v>
      </c>
      <c r="D1269" s="2" t="s">
        <v>118</v>
      </c>
      <c r="E1269" s="2" t="s">
        <v>134</v>
      </c>
      <c r="F1269" s="2">
        <v>37</v>
      </c>
      <c r="G1269" s="2" t="s">
        <v>83</v>
      </c>
      <c r="H1269" s="2" t="s">
        <v>143</v>
      </c>
      <c r="I1269" s="2" t="s">
        <v>46</v>
      </c>
      <c r="J1269" s="3">
        <v>45152</v>
      </c>
      <c r="K1269" s="3">
        <v>45163</v>
      </c>
      <c r="L1269" s="2" t="s">
        <v>39</v>
      </c>
      <c r="M1269" s="2" t="s">
        <v>94</v>
      </c>
      <c r="N1269" s="2" t="s">
        <v>418</v>
      </c>
      <c r="O1269" s="4">
        <v>1592000</v>
      </c>
      <c r="P1269" s="4">
        <v>498700</v>
      </c>
      <c r="Q1269" s="4">
        <v>1093300</v>
      </c>
      <c r="R1269" s="2">
        <v>12</v>
      </c>
      <c r="S1269" s="5">
        <v>7.66</v>
      </c>
      <c r="T1269" s="4">
        <v>98087.23</v>
      </c>
      <c r="U1269" s="2" t="s">
        <v>73</v>
      </c>
      <c r="V1269" s="2" t="s">
        <v>33</v>
      </c>
      <c r="W1269" s="4">
        <v>1177046.78</v>
      </c>
      <c r="X1269" s="4">
        <v>0</v>
      </c>
      <c r="Y1269" s="4">
        <v>1177046.78</v>
      </c>
      <c r="Z1269" s="2">
        <v>0</v>
      </c>
      <c r="AA1269" s="2" t="s">
        <v>56</v>
      </c>
      <c r="AB1269" s="2" t="s">
        <v>15730</v>
      </c>
      <c r="AC1269" s="2" t="s">
        <v>332</v>
      </c>
      <c r="AD1269" s="2" t="s">
        <v>76</v>
      </c>
      <c r="AE1269" s="5">
        <v>68.67</v>
      </c>
      <c r="AF1269" s="2">
        <v>0</v>
      </c>
      <c r="AG1269" s="2" t="s">
        <v>77</v>
      </c>
      <c r="AH1269" s="2">
        <v>11</v>
      </c>
      <c r="AI1269" s="6" t="str">
        <f t="shared" si="57"/>
        <v>35-44</v>
      </c>
      <c r="AJ1269" s="11">
        <f>YEAR(tbl_LoanData[[#This Row],[Application Date]])</f>
        <v>2023</v>
      </c>
      <c r="AK1269" s="11" t="str">
        <f>TEXT(tbl_LoanData[[#This Row],[Application Date]],"MMMM")</f>
        <v>August</v>
      </c>
      <c r="AL1269" s="12">
        <f>DATE(YEAR(tbl_LoanData[[#This Row],[Application Date]]),MONTH(tbl_LoanData[[#This Row],[Application Date]]),1)</f>
        <v>45139</v>
      </c>
      <c r="AM1269" s="14">
        <f ca="1">IF(AND(tbl_LoanData[[#This Row],[Application Date]]&gt;=EOMONTH(TODAY(),-1)+1,tbl_LoanData[[#This Row],[Application Date]]&lt;=TODAY()),tbl_LoanData[[#This Row],[Loan Amount]],0)</f>
        <v>0</v>
      </c>
      <c r="AN1269" s="14">
        <f>tbl_LoanData[[#This Row],[Amount Paid]]-(Q1269-X1269)</f>
        <v>83746.780000000028</v>
      </c>
      <c r="AO1269" s="14">
        <f>IF(tbl_LoanData[[#This Row],[Application Status]]="Approved",1,0)</f>
        <v>1</v>
      </c>
      <c r="AP1269" s="22" t="str">
        <f t="shared" ca="1" si="58"/>
        <v/>
      </c>
      <c r="AQ1269" s="22" t="str">
        <f t="shared" ca="1" si="59"/>
        <v/>
      </c>
    </row>
    <row r="1270" spans="1:43" ht="14.4" customHeight="1" x14ac:dyDescent="0.3">
      <c r="A1270" s="2" t="s">
        <v>5523</v>
      </c>
      <c r="B1270" s="2" t="s">
        <v>5524</v>
      </c>
      <c r="C1270" s="2" t="s">
        <v>335</v>
      </c>
      <c r="D1270" s="2" t="s">
        <v>91</v>
      </c>
      <c r="E1270" s="2" t="s">
        <v>134</v>
      </c>
      <c r="F1270" s="2">
        <v>27</v>
      </c>
      <c r="G1270" s="2" t="s">
        <v>83</v>
      </c>
      <c r="H1270" s="2" t="s">
        <v>298</v>
      </c>
      <c r="I1270" s="2" t="s">
        <v>43</v>
      </c>
      <c r="J1270" s="3">
        <v>45163</v>
      </c>
      <c r="K1270" s="3">
        <v>45167</v>
      </c>
      <c r="L1270" s="2" t="s">
        <v>37</v>
      </c>
      <c r="M1270" s="2" t="s">
        <v>199</v>
      </c>
      <c r="N1270" s="2" t="s">
        <v>200</v>
      </c>
      <c r="O1270" s="4">
        <v>125000</v>
      </c>
      <c r="P1270" s="4">
        <v>48600</v>
      </c>
      <c r="Q1270" s="4">
        <v>76400</v>
      </c>
      <c r="R1270" s="2">
        <v>48</v>
      </c>
      <c r="S1270" s="5">
        <v>8.76</v>
      </c>
      <c r="T1270" s="4">
        <v>2149.39</v>
      </c>
      <c r="U1270" s="2" t="s">
        <v>73</v>
      </c>
      <c r="V1270" s="2" t="s">
        <v>74</v>
      </c>
      <c r="W1270" s="4">
        <v>77378.039999999994</v>
      </c>
      <c r="X1270" s="4">
        <v>25792.52</v>
      </c>
      <c r="Y1270" s="4">
        <v>103170.56</v>
      </c>
      <c r="Z1270" s="2">
        <v>0</v>
      </c>
      <c r="AA1270" s="2" t="s">
        <v>56</v>
      </c>
      <c r="AB1270" s="2" t="s">
        <v>15734</v>
      </c>
      <c r="AC1270" s="2" t="s">
        <v>121</v>
      </c>
      <c r="AD1270" s="2" t="s">
        <v>76</v>
      </c>
      <c r="AE1270" s="5">
        <v>61.12</v>
      </c>
      <c r="AF1270" s="2">
        <v>0</v>
      </c>
      <c r="AG1270" s="2" t="s">
        <v>77</v>
      </c>
      <c r="AH1270" s="2">
        <v>4</v>
      </c>
      <c r="AI1270" s="6" t="str">
        <f t="shared" si="57"/>
        <v>25-34</v>
      </c>
      <c r="AJ1270" s="11">
        <f>YEAR(tbl_LoanData[[#This Row],[Application Date]])</f>
        <v>2023</v>
      </c>
      <c r="AK1270" s="11" t="str">
        <f>TEXT(tbl_LoanData[[#This Row],[Application Date]],"MMMM")</f>
        <v>August</v>
      </c>
      <c r="AL1270" s="12">
        <f>DATE(YEAR(tbl_LoanData[[#This Row],[Application Date]]),MONTH(tbl_LoanData[[#This Row],[Application Date]]),1)</f>
        <v>45139</v>
      </c>
      <c r="AM1270" s="14">
        <f ca="1">IF(AND(tbl_LoanData[[#This Row],[Application Date]]&gt;=EOMONTH(TODAY(),-1)+1,tbl_LoanData[[#This Row],[Application Date]]&lt;=TODAY()),tbl_LoanData[[#This Row],[Loan Amount]],0)</f>
        <v>0</v>
      </c>
      <c r="AN1270" s="14">
        <f>tbl_LoanData[[#This Row],[Amount Paid]]-(Q1270-X1270)</f>
        <v>26770.559999999998</v>
      </c>
      <c r="AO1270" s="14">
        <f>IF(tbl_LoanData[[#This Row],[Application Status]]="Approved",1,0)</f>
        <v>1</v>
      </c>
      <c r="AP1270" s="22" t="str">
        <f t="shared" ca="1" si="58"/>
        <v/>
      </c>
      <c r="AQ1270" s="22" t="str">
        <f t="shared" ca="1" si="59"/>
        <v/>
      </c>
    </row>
    <row r="1271" spans="1:43" x14ac:dyDescent="0.3">
      <c r="A1271" s="2" t="s">
        <v>5565</v>
      </c>
      <c r="B1271" s="2" t="s">
        <v>5566</v>
      </c>
      <c r="C1271" s="2" t="s">
        <v>560</v>
      </c>
      <c r="D1271" s="2" t="s">
        <v>81</v>
      </c>
      <c r="E1271" s="2" t="s">
        <v>134</v>
      </c>
      <c r="F1271" s="2">
        <v>50</v>
      </c>
      <c r="G1271" s="2" t="s">
        <v>69</v>
      </c>
      <c r="H1271" s="2" t="s">
        <v>93</v>
      </c>
      <c r="I1271" s="2" t="s">
        <v>50</v>
      </c>
      <c r="J1271" s="3">
        <v>45150</v>
      </c>
      <c r="K1271" s="3">
        <v>45159</v>
      </c>
      <c r="L1271" s="2" t="s">
        <v>40</v>
      </c>
      <c r="M1271" s="2" t="s">
        <v>71</v>
      </c>
      <c r="N1271" s="2" t="s">
        <v>137</v>
      </c>
      <c r="O1271" s="4">
        <v>1547000</v>
      </c>
      <c r="P1271" s="4">
        <v>350900</v>
      </c>
      <c r="Q1271" s="4">
        <v>1196100</v>
      </c>
      <c r="R1271" s="2">
        <v>24</v>
      </c>
      <c r="S1271" s="5">
        <v>8.43</v>
      </c>
      <c r="T1271" s="4">
        <v>58240.1</v>
      </c>
      <c r="U1271" s="2" t="s">
        <v>73</v>
      </c>
      <c r="V1271" s="2" t="s">
        <v>34</v>
      </c>
      <c r="W1271" s="4">
        <v>1339522.3</v>
      </c>
      <c r="X1271" s="4">
        <v>58240.160000000003</v>
      </c>
      <c r="Y1271" s="4">
        <v>1397762.46</v>
      </c>
      <c r="Z1271" s="2">
        <v>31</v>
      </c>
      <c r="AA1271" s="2" t="s">
        <v>58</v>
      </c>
      <c r="AB1271" s="2" t="s">
        <v>15727</v>
      </c>
      <c r="AC1271" s="2" t="s">
        <v>87</v>
      </c>
      <c r="AD1271" s="2" t="s">
        <v>76</v>
      </c>
      <c r="AE1271" s="5">
        <v>77.319999999999993</v>
      </c>
      <c r="AF1271" s="2">
        <v>1</v>
      </c>
      <c r="AG1271" s="2" t="s">
        <v>15718</v>
      </c>
      <c r="AH1271" s="2">
        <v>9</v>
      </c>
      <c r="AI1271" s="6" t="str">
        <f t="shared" si="57"/>
        <v>45-54</v>
      </c>
      <c r="AJ1271" s="11">
        <f>YEAR(tbl_LoanData[[#This Row],[Application Date]])</f>
        <v>2023</v>
      </c>
      <c r="AK1271" s="11" t="str">
        <f>TEXT(tbl_LoanData[[#This Row],[Application Date]],"MMMM")</f>
        <v>August</v>
      </c>
      <c r="AL1271" s="12">
        <f>DATE(YEAR(tbl_LoanData[[#This Row],[Application Date]]),MONTH(tbl_LoanData[[#This Row],[Application Date]]),1)</f>
        <v>45139</v>
      </c>
      <c r="AM1271" s="14">
        <f ca="1">IF(AND(tbl_LoanData[[#This Row],[Application Date]]&gt;=EOMONTH(TODAY(),-1)+1,tbl_LoanData[[#This Row],[Application Date]]&lt;=TODAY()),tbl_LoanData[[#This Row],[Loan Amount]],0)</f>
        <v>0</v>
      </c>
      <c r="AN1271" s="14">
        <f>tbl_LoanData[[#This Row],[Amount Paid]]-(Q1271-X1271)</f>
        <v>201662.45999999996</v>
      </c>
      <c r="AO1271" s="14">
        <f>IF(tbl_LoanData[[#This Row],[Application Status]]="Approved",1,0)</f>
        <v>1</v>
      </c>
      <c r="AP1271" s="22" t="str">
        <f t="shared" ca="1" si="58"/>
        <v/>
      </c>
      <c r="AQ1271" s="22" t="str">
        <f t="shared" ca="1" si="59"/>
        <v/>
      </c>
    </row>
    <row r="1272" spans="1:43" ht="14.4" customHeight="1" x14ac:dyDescent="0.3">
      <c r="A1272" s="2" t="s">
        <v>5571</v>
      </c>
      <c r="B1272" s="2" t="s">
        <v>5572</v>
      </c>
      <c r="C1272" s="2" t="s">
        <v>682</v>
      </c>
      <c r="D1272" s="2" t="s">
        <v>204</v>
      </c>
      <c r="E1272" s="2" t="s">
        <v>284</v>
      </c>
      <c r="F1272" s="2">
        <v>57</v>
      </c>
      <c r="G1272" s="2" t="s">
        <v>69</v>
      </c>
      <c r="H1272" s="2" t="s">
        <v>259</v>
      </c>
      <c r="I1272" s="2" t="s">
        <v>43</v>
      </c>
      <c r="J1272" s="3">
        <v>45145</v>
      </c>
      <c r="K1272" s="3"/>
      <c r="L1272" s="2" t="s">
        <v>39</v>
      </c>
      <c r="M1272" s="2" t="s">
        <v>94</v>
      </c>
      <c r="N1272" s="2" t="s">
        <v>365</v>
      </c>
      <c r="O1272" s="4">
        <v>2172000</v>
      </c>
      <c r="P1272" s="4">
        <v>503700</v>
      </c>
      <c r="Q1272" s="4">
        <v>1668300</v>
      </c>
      <c r="R1272" s="2">
        <v>48</v>
      </c>
      <c r="S1272" s="5">
        <v>7.68</v>
      </c>
      <c r="T1272" s="4">
        <v>45433.37</v>
      </c>
      <c r="U1272" s="2" t="s">
        <v>113</v>
      </c>
      <c r="V1272" s="2" t="s">
        <v>97</v>
      </c>
      <c r="W1272" s="4">
        <v>0</v>
      </c>
      <c r="X1272" s="4">
        <v>0</v>
      </c>
      <c r="Y1272" s="4">
        <v>2180801.7599999998</v>
      </c>
      <c r="Z1272" s="2">
        <v>0</v>
      </c>
      <c r="AA1272" s="2" t="s">
        <v>97</v>
      </c>
      <c r="AB1272" s="2" t="s">
        <v>15732</v>
      </c>
      <c r="AC1272" s="2" t="s">
        <v>87</v>
      </c>
      <c r="AD1272" s="2" t="s">
        <v>76</v>
      </c>
      <c r="AE1272" s="5">
        <v>76.81</v>
      </c>
      <c r="AF1272" s="2">
        <v>0</v>
      </c>
      <c r="AG1272" s="2" t="s">
        <v>97</v>
      </c>
      <c r="AH1272" s="2"/>
      <c r="AI1272" s="6" t="str">
        <f t="shared" si="57"/>
        <v>55-64</v>
      </c>
      <c r="AJ1272" s="11">
        <f>YEAR(tbl_LoanData[[#This Row],[Application Date]])</f>
        <v>2023</v>
      </c>
      <c r="AK1272" s="11" t="str">
        <f>TEXT(tbl_LoanData[[#This Row],[Application Date]],"MMMM")</f>
        <v>August</v>
      </c>
      <c r="AL1272" s="12">
        <f>DATE(YEAR(tbl_LoanData[[#This Row],[Application Date]]),MONTH(tbl_LoanData[[#This Row],[Application Date]]),1)</f>
        <v>45139</v>
      </c>
      <c r="AM1272" s="14">
        <f ca="1">IF(AND(tbl_LoanData[[#This Row],[Application Date]]&gt;=EOMONTH(TODAY(),-1)+1,tbl_LoanData[[#This Row],[Application Date]]&lt;=TODAY()),tbl_LoanData[[#This Row],[Loan Amount]],0)</f>
        <v>0</v>
      </c>
      <c r="AN1272" s="14">
        <f>tbl_LoanData[[#This Row],[Amount Paid]]-(Q1272-X1272)</f>
        <v>-1668300</v>
      </c>
      <c r="AO1272" s="14">
        <f>IF(tbl_LoanData[[#This Row],[Application Status]]="Approved",1,0)</f>
        <v>0</v>
      </c>
      <c r="AP1272" s="22" t="str">
        <f t="shared" ca="1" si="58"/>
        <v/>
      </c>
      <c r="AQ1272" s="22" t="str">
        <f t="shared" ca="1" si="59"/>
        <v/>
      </c>
    </row>
    <row r="1273" spans="1:43" ht="14.4" customHeight="1" x14ac:dyDescent="0.3">
      <c r="A1273" s="2" t="s">
        <v>5735</v>
      </c>
      <c r="B1273" s="2" t="s">
        <v>5736</v>
      </c>
      <c r="C1273" s="2" t="s">
        <v>655</v>
      </c>
      <c r="D1273" s="2" t="s">
        <v>82</v>
      </c>
      <c r="E1273" s="2" t="s">
        <v>150</v>
      </c>
      <c r="F1273" s="2">
        <v>65</v>
      </c>
      <c r="G1273" s="2" t="s">
        <v>69</v>
      </c>
      <c r="H1273" s="2" t="s">
        <v>172</v>
      </c>
      <c r="I1273" s="2" t="s">
        <v>45</v>
      </c>
      <c r="J1273" s="3">
        <v>45148</v>
      </c>
      <c r="K1273" s="3">
        <v>45165</v>
      </c>
      <c r="L1273" s="2" t="s">
        <v>40</v>
      </c>
      <c r="M1273" s="2" t="s">
        <v>85</v>
      </c>
      <c r="N1273" s="2" t="s">
        <v>270</v>
      </c>
      <c r="O1273" s="4">
        <v>1443000</v>
      </c>
      <c r="P1273" s="4">
        <v>564800</v>
      </c>
      <c r="Q1273" s="4">
        <v>878200</v>
      </c>
      <c r="R1273" s="2">
        <v>24</v>
      </c>
      <c r="S1273" s="5">
        <v>5.81</v>
      </c>
      <c r="T1273" s="4">
        <v>40843.620000000003</v>
      </c>
      <c r="U1273" s="2" t="s">
        <v>73</v>
      </c>
      <c r="V1273" s="2" t="s">
        <v>34</v>
      </c>
      <c r="W1273" s="4">
        <v>939403.26</v>
      </c>
      <c r="X1273" s="4">
        <v>40843.58</v>
      </c>
      <c r="Y1273" s="4">
        <v>980246.84</v>
      </c>
      <c r="Z1273" s="2">
        <v>32</v>
      </c>
      <c r="AA1273" s="2" t="s">
        <v>58</v>
      </c>
      <c r="AB1273" s="2" t="s">
        <v>15730</v>
      </c>
      <c r="AC1273" s="2" t="s">
        <v>106</v>
      </c>
      <c r="AD1273" s="2" t="s">
        <v>76</v>
      </c>
      <c r="AE1273" s="5">
        <v>60.86</v>
      </c>
      <c r="AF1273" s="2">
        <v>1</v>
      </c>
      <c r="AG1273" s="2" t="s">
        <v>15718</v>
      </c>
      <c r="AH1273" s="2">
        <v>17</v>
      </c>
      <c r="AI1273" s="6" t="str">
        <f t="shared" si="57"/>
        <v>65+</v>
      </c>
      <c r="AJ1273" s="11">
        <f>YEAR(tbl_LoanData[[#This Row],[Application Date]])</f>
        <v>2023</v>
      </c>
      <c r="AK1273" s="11" t="str">
        <f>TEXT(tbl_LoanData[[#This Row],[Application Date]],"MMMM")</f>
        <v>August</v>
      </c>
      <c r="AL1273" s="12">
        <f>DATE(YEAR(tbl_LoanData[[#This Row],[Application Date]]),MONTH(tbl_LoanData[[#This Row],[Application Date]]),1)</f>
        <v>45139</v>
      </c>
      <c r="AM1273" s="14">
        <f ca="1">IF(AND(tbl_LoanData[[#This Row],[Application Date]]&gt;=EOMONTH(TODAY(),-1)+1,tbl_LoanData[[#This Row],[Application Date]]&lt;=TODAY()),tbl_LoanData[[#This Row],[Loan Amount]],0)</f>
        <v>0</v>
      </c>
      <c r="AN1273" s="14">
        <f>tbl_LoanData[[#This Row],[Amount Paid]]-(Q1273-X1273)</f>
        <v>102046.83999999997</v>
      </c>
      <c r="AO1273" s="14">
        <f>IF(tbl_LoanData[[#This Row],[Application Status]]="Approved",1,0)</f>
        <v>1</v>
      </c>
      <c r="AP1273" s="22" t="str">
        <f t="shared" ca="1" si="58"/>
        <v/>
      </c>
      <c r="AQ1273" s="22" t="str">
        <f t="shared" ca="1" si="59"/>
        <v/>
      </c>
    </row>
    <row r="1274" spans="1:43" ht="14.4" customHeight="1" x14ac:dyDescent="0.3">
      <c r="A1274" s="2" t="s">
        <v>5769</v>
      </c>
      <c r="B1274" s="2" t="s">
        <v>5770</v>
      </c>
      <c r="C1274" s="2" t="s">
        <v>109</v>
      </c>
      <c r="D1274" s="2" t="s">
        <v>232</v>
      </c>
      <c r="E1274" s="2" t="s">
        <v>540</v>
      </c>
      <c r="F1274" s="2">
        <v>60</v>
      </c>
      <c r="G1274" s="2" t="s">
        <v>83</v>
      </c>
      <c r="H1274" s="2" t="s">
        <v>172</v>
      </c>
      <c r="I1274" s="2" t="s">
        <v>45</v>
      </c>
      <c r="J1274" s="3">
        <v>45168</v>
      </c>
      <c r="K1274" s="3">
        <v>45178</v>
      </c>
      <c r="L1274" s="2" t="s">
        <v>38</v>
      </c>
      <c r="M1274" s="2" t="s">
        <v>85</v>
      </c>
      <c r="N1274" s="2" t="s">
        <v>314</v>
      </c>
      <c r="O1274" s="4">
        <v>1128000</v>
      </c>
      <c r="P1274" s="4">
        <v>400500</v>
      </c>
      <c r="Q1274" s="4">
        <v>727500</v>
      </c>
      <c r="R1274" s="2">
        <v>36</v>
      </c>
      <c r="S1274" s="5">
        <v>13.31</v>
      </c>
      <c r="T1274" s="4">
        <v>28277.52</v>
      </c>
      <c r="U1274" s="2" t="s">
        <v>73</v>
      </c>
      <c r="V1274" s="2" t="s">
        <v>74</v>
      </c>
      <c r="W1274" s="4">
        <v>989713.2</v>
      </c>
      <c r="X1274" s="4">
        <v>28277.55</v>
      </c>
      <c r="Y1274" s="4">
        <v>1017990.75</v>
      </c>
      <c r="Z1274" s="2">
        <v>0</v>
      </c>
      <c r="AA1274" s="2" t="s">
        <v>56</v>
      </c>
      <c r="AB1274" s="2" t="s">
        <v>15734</v>
      </c>
      <c r="AC1274" s="2" t="s">
        <v>213</v>
      </c>
      <c r="AD1274" s="2" t="s">
        <v>76</v>
      </c>
      <c r="AE1274" s="5">
        <v>64.489999999999995</v>
      </c>
      <c r="AF1274" s="2">
        <v>0</v>
      </c>
      <c r="AG1274" s="2" t="s">
        <v>77</v>
      </c>
      <c r="AH1274" s="2">
        <v>10</v>
      </c>
      <c r="AI1274" s="6" t="str">
        <f t="shared" si="57"/>
        <v>55-64</v>
      </c>
      <c r="AJ1274" s="11">
        <f>YEAR(tbl_LoanData[[#This Row],[Application Date]])</f>
        <v>2023</v>
      </c>
      <c r="AK1274" s="11" t="str">
        <f>TEXT(tbl_LoanData[[#This Row],[Application Date]],"MMMM")</f>
        <v>August</v>
      </c>
      <c r="AL1274" s="12">
        <f>DATE(YEAR(tbl_LoanData[[#This Row],[Application Date]]),MONTH(tbl_LoanData[[#This Row],[Application Date]]),1)</f>
        <v>45139</v>
      </c>
      <c r="AM1274" s="14">
        <f ca="1">IF(AND(tbl_LoanData[[#This Row],[Application Date]]&gt;=EOMONTH(TODAY(),-1)+1,tbl_LoanData[[#This Row],[Application Date]]&lt;=TODAY()),tbl_LoanData[[#This Row],[Loan Amount]],0)</f>
        <v>0</v>
      </c>
      <c r="AN1274" s="14">
        <f>tbl_LoanData[[#This Row],[Amount Paid]]-(Q1274-X1274)</f>
        <v>290490.75</v>
      </c>
      <c r="AO1274" s="14">
        <f>IF(tbl_LoanData[[#This Row],[Application Status]]="Approved",1,0)</f>
        <v>1</v>
      </c>
      <c r="AP1274" s="22" t="str">
        <f t="shared" ca="1" si="58"/>
        <v/>
      </c>
      <c r="AQ1274" s="22" t="str">
        <f t="shared" ca="1" si="59"/>
        <v/>
      </c>
    </row>
    <row r="1275" spans="1:43" ht="14.4" customHeight="1" x14ac:dyDescent="0.3">
      <c r="A1275" s="2" t="s">
        <v>5799</v>
      </c>
      <c r="B1275" s="2" t="s">
        <v>5800</v>
      </c>
      <c r="C1275" s="2" t="s">
        <v>644</v>
      </c>
      <c r="D1275" s="2" t="s">
        <v>81</v>
      </c>
      <c r="E1275" s="2" t="s">
        <v>447</v>
      </c>
      <c r="F1275" s="2">
        <v>23</v>
      </c>
      <c r="G1275" s="2" t="s">
        <v>83</v>
      </c>
      <c r="H1275" s="2" t="s">
        <v>119</v>
      </c>
      <c r="I1275" s="2" t="s">
        <v>43</v>
      </c>
      <c r="J1275" s="3">
        <v>45163</v>
      </c>
      <c r="K1275" s="3">
        <v>45181</v>
      </c>
      <c r="L1275" s="2" t="s">
        <v>39</v>
      </c>
      <c r="M1275" s="2" t="s">
        <v>127</v>
      </c>
      <c r="N1275" s="2" t="s">
        <v>152</v>
      </c>
      <c r="O1275" s="4">
        <v>1882000</v>
      </c>
      <c r="P1275" s="4">
        <v>260800</v>
      </c>
      <c r="Q1275" s="4">
        <v>1621200</v>
      </c>
      <c r="R1275" s="2">
        <v>36</v>
      </c>
      <c r="S1275" s="5">
        <v>5.33</v>
      </c>
      <c r="T1275" s="4">
        <v>52234.16</v>
      </c>
      <c r="U1275" s="2" t="s">
        <v>73</v>
      </c>
      <c r="V1275" s="2" t="s">
        <v>34</v>
      </c>
      <c r="W1275" s="4">
        <v>1305854</v>
      </c>
      <c r="X1275" s="4">
        <v>574575.88</v>
      </c>
      <c r="Y1275" s="4">
        <v>1880429.88</v>
      </c>
      <c r="Z1275" s="2">
        <v>310</v>
      </c>
      <c r="AA1275" s="2" t="s">
        <v>60</v>
      </c>
      <c r="AB1275" s="2" t="s">
        <v>15730</v>
      </c>
      <c r="AC1275" s="2" t="s">
        <v>106</v>
      </c>
      <c r="AD1275" s="2" t="s">
        <v>76</v>
      </c>
      <c r="AE1275" s="5">
        <v>86.14</v>
      </c>
      <c r="AF1275" s="2">
        <v>10</v>
      </c>
      <c r="AG1275" s="2" t="s">
        <v>130</v>
      </c>
      <c r="AH1275" s="2">
        <v>18</v>
      </c>
      <c r="AI1275" s="6" t="str">
        <f t="shared" si="57"/>
        <v>18-24</v>
      </c>
      <c r="AJ1275" s="11">
        <f>YEAR(tbl_LoanData[[#This Row],[Application Date]])</f>
        <v>2023</v>
      </c>
      <c r="AK1275" s="11" t="str">
        <f>TEXT(tbl_LoanData[[#This Row],[Application Date]],"MMMM")</f>
        <v>August</v>
      </c>
      <c r="AL1275" s="12">
        <f>DATE(YEAR(tbl_LoanData[[#This Row],[Application Date]]),MONTH(tbl_LoanData[[#This Row],[Application Date]]),1)</f>
        <v>45139</v>
      </c>
      <c r="AM1275" s="14">
        <f ca="1">IF(AND(tbl_LoanData[[#This Row],[Application Date]]&gt;=EOMONTH(TODAY(),-1)+1,tbl_LoanData[[#This Row],[Application Date]]&lt;=TODAY()),tbl_LoanData[[#This Row],[Loan Amount]],0)</f>
        <v>0</v>
      </c>
      <c r="AN1275" s="14">
        <f>tbl_LoanData[[#This Row],[Amount Paid]]-(Q1275-X1275)</f>
        <v>259229.88</v>
      </c>
      <c r="AO1275" s="14">
        <f>IF(tbl_LoanData[[#This Row],[Application Status]]="Approved",1,0)</f>
        <v>1</v>
      </c>
      <c r="AP1275" s="22" t="str">
        <f t="shared" ca="1" si="58"/>
        <v/>
      </c>
      <c r="AQ1275" s="22" t="str">
        <f t="shared" ca="1" si="59"/>
        <v/>
      </c>
    </row>
    <row r="1276" spans="1:43" ht="14.4" customHeight="1" x14ac:dyDescent="0.3">
      <c r="A1276" s="2" t="s">
        <v>5803</v>
      </c>
      <c r="B1276" s="2" t="s">
        <v>5804</v>
      </c>
      <c r="C1276" s="2" t="s">
        <v>644</v>
      </c>
      <c r="D1276" s="2" t="s">
        <v>204</v>
      </c>
      <c r="E1276" s="2" t="s">
        <v>268</v>
      </c>
      <c r="F1276" s="2">
        <v>39</v>
      </c>
      <c r="G1276" s="2" t="s">
        <v>83</v>
      </c>
      <c r="H1276" s="2" t="s">
        <v>143</v>
      </c>
      <c r="I1276" s="2" t="s">
        <v>46</v>
      </c>
      <c r="J1276" s="3">
        <v>45145</v>
      </c>
      <c r="K1276" s="3"/>
      <c r="L1276" s="2" t="s">
        <v>40</v>
      </c>
      <c r="M1276" s="2" t="s">
        <v>111</v>
      </c>
      <c r="N1276" s="2" t="s">
        <v>369</v>
      </c>
      <c r="O1276" s="4">
        <v>769000</v>
      </c>
      <c r="P1276" s="4">
        <v>164600</v>
      </c>
      <c r="Q1276" s="4">
        <v>604400</v>
      </c>
      <c r="R1276" s="2">
        <v>60</v>
      </c>
      <c r="S1276" s="5">
        <v>14.94</v>
      </c>
      <c r="T1276" s="4">
        <v>17598.11</v>
      </c>
      <c r="U1276" s="2" t="s">
        <v>113</v>
      </c>
      <c r="V1276" s="2" t="s">
        <v>97</v>
      </c>
      <c r="W1276" s="4">
        <v>0</v>
      </c>
      <c r="X1276" s="4">
        <v>0</v>
      </c>
      <c r="Y1276" s="4">
        <v>1055886.8</v>
      </c>
      <c r="Z1276" s="2">
        <v>0</v>
      </c>
      <c r="AA1276" s="2" t="s">
        <v>97</v>
      </c>
      <c r="AB1276" s="2" t="s">
        <v>15729</v>
      </c>
      <c r="AC1276" s="2" t="s">
        <v>121</v>
      </c>
      <c r="AD1276" s="2" t="s">
        <v>76</v>
      </c>
      <c r="AE1276" s="5">
        <v>78.599999999999994</v>
      </c>
      <c r="AF1276" s="2">
        <v>0</v>
      </c>
      <c r="AG1276" s="2" t="s">
        <v>97</v>
      </c>
      <c r="AH1276" s="2"/>
      <c r="AI1276" s="6" t="str">
        <f t="shared" si="57"/>
        <v>35-44</v>
      </c>
      <c r="AJ1276" s="11">
        <f>YEAR(tbl_LoanData[[#This Row],[Application Date]])</f>
        <v>2023</v>
      </c>
      <c r="AK1276" s="11" t="str">
        <f>TEXT(tbl_LoanData[[#This Row],[Application Date]],"MMMM")</f>
        <v>August</v>
      </c>
      <c r="AL1276" s="12">
        <f>DATE(YEAR(tbl_LoanData[[#This Row],[Application Date]]),MONTH(tbl_LoanData[[#This Row],[Application Date]]),1)</f>
        <v>45139</v>
      </c>
      <c r="AM1276" s="14">
        <f ca="1">IF(AND(tbl_LoanData[[#This Row],[Application Date]]&gt;=EOMONTH(TODAY(),-1)+1,tbl_LoanData[[#This Row],[Application Date]]&lt;=TODAY()),tbl_LoanData[[#This Row],[Loan Amount]],0)</f>
        <v>0</v>
      </c>
      <c r="AN1276" s="14">
        <f>tbl_LoanData[[#This Row],[Amount Paid]]-(Q1276-X1276)</f>
        <v>-604400</v>
      </c>
      <c r="AO1276" s="14">
        <f>IF(tbl_LoanData[[#This Row],[Application Status]]="Approved",1,0)</f>
        <v>0</v>
      </c>
      <c r="AP1276" s="22" t="str">
        <f t="shared" ca="1" si="58"/>
        <v/>
      </c>
      <c r="AQ1276" s="22" t="str">
        <f t="shared" ca="1" si="59"/>
        <v/>
      </c>
    </row>
    <row r="1277" spans="1:43" ht="14.4" customHeight="1" x14ac:dyDescent="0.3">
      <c r="A1277" s="2" t="s">
        <v>5821</v>
      </c>
      <c r="B1277" s="2" t="s">
        <v>5822</v>
      </c>
      <c r="C1277" s="2" t="s">
        <v>508</v>
      </c>
      <c r="D1277" s="2" t="s">
        <v>102</v>
      </c>
      <c r="E1277" s="2" t="s">
        <v>183</v>
      </c>
      <c r="F1277" s="2">
        <v>30</v>
      </c>
      <c r="G1277" s="2" t="s">
        <v>83</v>
      </c>
      <c r="H1277" s="2" t="s">
        <v>205</v>
      </c>
      <c r="I1277" s="2" t="s">
        <v>49</v>
      </c>
      <c r="J1277" s="3">
        <v>45144</v>
      </c>
      <c r="K1277" s="3">
        <v>45150</v>
      </c>
      <c r="L1277" s="2" t="s">
        <v>40</v>
      </c>
      <c r="M1277" s="2" t="s">
        <v>157</v>
      </c>
      <c r="N1277" s="2" t="s">
        <v>328</v>
      </c>
      <c r="O1277" s="4">
        <v>749000</v>
      </c>
      <c r="P1277" s="4">
        <v>264000</v>
      </c>
      <c r="Q1277" s="4">
        <v>485000</v>
      </c>
      <c r="R1277" s="2">
        <v>36</v>
      </c>
      <c r="S1277" s="5">
        <v>6.8</v>
      </c>
      <c r="T1277" s="4">
        <v>16220.56</v>
      </c>
      <c r="U1277" s="2" t="s">
        <v>73</v>
      </c>
      <c r="V1277" s="2" t="s">
        <v>33</v>
      </c>
      <c r="W1277" s="4">
        <v>583940</v>
      </c>
      <c r="X1277" s="4">
        <v>0</v>
      </c>
      <c r="Y1277" s="4">
        <v>583940</v>
      </c>
      <c r="Z1277" s="2">
        <v>0</v>
      </c>
      <c r="AA1277" s="2" t="s">
        <v>56</v>
      </c>
      <c r="AB1277" s="2" t="s">
        <v>15733</v>
      </c>
      <c r="AC1277" s="2" t="s">
        <v>75</v>
      </c>
      <c r="AD1277" s="2" t="s">
        <v>76</v>
      </c>
      <c r="AE1277" s="5">
        <v>64.75</v>
      </c>
      <c r="AF1277" s="2">
        <v>0</v>
      </c>
      <c r="AG1277" s="2" t="s">
        <v>77</v>
      </c>
      <c r="AH1277" s="2">
        <v>6</v>
      </c>
      <c r="AI1277" s="6" t="str">
        <f t="shared" si="57"/>
        <v>25-34</v>
      </c>
      <c r="AJ1277" s="11">
        <f>YEAR(tbl_LoanData[[#This Row],[Application Date]])</f>
        <v>2023</v>
      </c>
      <c r="AK1277" s="11" t="str">
        <f>TEXT(tbl_LoanData[[#This Row],[Application Date]],"MMMM")</f>
        <v>August</v>
      </c>
      <c r="AL1277" s="12">
        <f>DATE(YEAR(tbl_LoanData[[#This Row],[Application Date]]),MONTH(tbl_LoanData[[#This Row],[Application Date]]),1)</f>
        <v>45139</v>
      </c>
      <c r="AM1277" s="14">
        <f ca="1">IF(AND(tbl_LoanData[[#This Row],[Application Date]]&gt;=EOMONTH(TODAY(),-1)+1,tbl_LoanData[[#This Row],[Application Date]]&lt;=TODAY()),tbl_LoanData[[#This Row],[Loan Amount]],0)</f>
        <v>0</v>
      </c>
      <c r="AN1277" s="14">
        <f>tbl_LoanData[[#This Row],[Amount Paid]]-(Q1277-X1277)</f>
        <v>98940</v>
      </c>
      <c r="AO1277" s="14">
        <f>IF(tbl_LoanData[[#This Row],[Application Status]]="Approved",1,0)</f>
        <v>1</v>
      </c>
      <c r="AP1277" s="22" t="str">
        <f t="shared" ca="1" si="58"/>
        <v/>
      </c>
      <c r="AQ1277" s="22" t="str">
        <f t="shared" ca="1" si="59"/>
        <v/>
      </c>
    </row>
    <row r="1278" spans="1:43" x14ac:dyDescent="0.3">
      <c r="A1278" s="2" t="s">
        <v>5853</v>
      </c>
      <c r="B1278" s="2" t="s">
        <v>5854</v>
      </c>
      <c r="C1278" s="2" t="s">
        <v>464</v>
      </c>
      <c r="D1278" s="2" t="s">
        <v>268</v>
      </c>
      <c r="E1278" s="2" t="s">
        <v>101</v>
      </c>
      <c r="F1278" s="2">
        <v>61</v>
      </c>
      <c r="G1278" s="2" t="s">
        <v>83</v>
      </c>
      <c r="H1278" s="2" t="s">
        <v>110</v>
      </c>
      <c r="I1278" s="2" t="s">
        <v>46</v>
      </c>
      <c r="J1278" s="3">
        <v>45143</v>
      </c>
      <c r="K1278" s="3">
        <v>45150</v>
      </c>
      <c r="L1278" s="2" t="s">
        <v>38</v>
      </c>
      <c r="M1278" s="2" t="s">
        <v>144</v>
      </c>
      <c r="N1278" s="2" t="s">
        <v>382</v>
      </c>
      <c r="O1278" s="4">
        <v>1703000</v>
      </c>
      <c r="P1278" s="4">
        <v>607200</v>
      </c>
      <c r="Q1278" s="4">
        <v>1095800</v>
      </c>
      <c r="R1278" s="2">
        <v>36</v>
      </c>
      <c r="S1278" s="5">
        <v>13.32</v>
      </c>
      <c r="T1278" s="4">
        <v>42602.27</v>
      </c>
      <c r="U1278" s="2" t="s">
        <v>73</v>
      </c>
      <c r="V1278" s="2" t="s">
        <v>33</v>
      </c>
      <c r="W1278" s="4">
        <v>1533681.68</v>
      </c>
      <c r="X1278" s="4">
        <v>0</v>
      </c>
      <c r="Y1278" s="4">
        <v>1533681.68</v>
      </c>
      <c r="Z1278" s="2">
        <v>0</v>
      </c>
      <c r="AA1278" s="2" t="s">
        <v>56</v>
      </c>
      <c r="AB1278" s="2" t="s">
        <v>15728</v>
      </c>
      <c r="AC1278" s="2" t="s">
        <v>75</v>
      </c>
      <c r="AD1278" s="2" t="s">
        <v>76</v>
      </c>
      <c r="AE1278" s="5">
        <v>64.349999999999994</v>
      </c>
      <c r="AF1278" s="2">
        <v>0</v>
      </c>
      <c r="AG1278" s="2" t="s">
        <v>77</v>
      </c>
      <c r="AH1278" s="2">
        <v>7</v>
      </c>
      <c r="AI1278" s="6" t="str">
        <f t="shared" si="57"/>
        <v>55-64</v>
      </c>
      <c r="AJ1278" s="11">
        <f>YEAR(tbl_LoanData[[#This Row],[Application Date]])</f>
        <v>2023</v>
      </c>
      <c r="AK1278" s="11" t="str">
        <f>TEXT(tbl_LoanData[[#This Row],[Application Date]],"MMMM")</f>
        <v>August</v>
      </c>
      <c r="AL1278" s="12">
        <f>DATE(YEAR(tbl_LoanData[[#This Row],[Application Date]]),MONTH(tbl_LoanData[[#This Row],[Application Date]]),1)</f>
        <v>45139</v>
      </c>
      <c r="AM1278" s="14">
        <f ca="1">IF(AND(tbl_LoanData[[#This Row],[Application Date]]&gt;=EOMONTH(TODAY(),-1)+1,tbl_LoanData[[#This Row],[Application Date]]&lt;=TODAY()),tbl_LoanData[[#This Row],[Loan Amount]],0)</f>
        <v>0</v>
      </c>
      <c r="AN1278" s="14">
        <f>tbl_LoanData[[#This Row],[Amount Paid]]-(Q1278-X1278)</f>
        <v>437881.67999999993</v>
      </c>
      <c r="AO1278" s="14">
        <f>IF(tbl_LoanData[[#This Row],[Application Status]]="Approved",1,0)</f>
        <v>1</v>
      </c>
      <c r="AP1278" s="22" t="str">
        <f t="shared" ca="1" si="58"/>
        <v/>
      </c>
      <c r="AQ1278" s="22" t="str">
        <f t="shared" ca="1" si="59"/>
        <v/>
      </c>
    </row>
    <row r="1279" spans="1:43" ht="14.4" customHeight="1" x14ac:dyDescent="0.3">
      <c r="A1279" s="2" t="s">
        <v>5975</v>
      </c>
      <c r="B1279" s="2" t="s">
        <v>5976</v>
      </c>
      <c r="C1279" s="2" t="s">
        <v>253</v>
      </c>
      <c r="D1279" s="2" t="s">
        <v>102</v>
      </c>
      <c r="E1279" s="2" t="s">
        <v>312</v>
      </c>
      <c r="F1279" s="2">
        <v>23</v>
      </c>
      <c r="G1279" s="2" t="s">
        <v>69</v>
      </c>
      <c r="H1279" s="2" t="s">
        <v>224</v>
      </c>
      <c r="I1279" s="2" t="s">
        <v>54</v>
      </c>
      <c r="J1279" s="3">
        <v>45166</v>
      </c>
      <c r="K1279" s="3">
        <v>45177</v>
      </c>
      <c r="L1279" s="2" t="s">
        <v>40</v>
      </c>
      <c r="M1279" s="2" t="s">
        <v>111</v>
      </c>
      <c r="N1279" s="2" t="s">
        <v>120</v>
      </c>
      <c r="O1279" s="4">
        <v>864000</v>
      </c>
      <c r="P1279" s="4">
        <v>132500</v>
      </c>
      <c r="Q1279" s="4">
        <v>731500</v>
      </c>
      <c r="R1279" s="2">
        <v>48</v>
      </c>
      <c r="S1279" s="5">
        <v>10.47</v>
      </c>
      <c r="T1279" s="4">
        <v>21621.919999999998</v>
      </c>
      <c r="U1279" s="2" t="s">
        <v>73</v>
      </c>
      <c r="V1279" s="2" t="s">
        <v>74</v>
      </c>
      <c r="W1279" s="4">
        <v>670279.52</v>
      </c>
      <c r="X1279" s="4">
        <v>367572.68</v>
      </c>
      <c r="Y1279" s="4">
        <v>1037852.2</v>
      </c>
      <c r="Z1279" s="2">
        <v>120</v>
      </c>
      <c r="AA1279" s="2" t="s">
        <v>60</v>
      </c>
      <c r="AB1279" s="2" t="s">
        <v>15728</v>
      </c>
      <c r="AC1279" s="2" t="s">
        <v>87</v>
      </c>
      <c r="AD1279" s="2" t="s">
        <v>76</v>
      </c>
      <c r="AE1279" s="5">
        <v>84.66</v>
      </c>
      <c r="AF1279" s="2">
        <v>4</v>
      </c>
      <c r="AG1279" s="2" t="s">
        <v>130</v>
      </c>
      <c r="AH1279" s="2">
        <v>11</v>
      </c>
      <c r="AI1279" s="6" t="str">
        <f t="shared" si="57"/>
        <v>18-24</v>
      </c>
      <c r="AJ1279" s="11">
        <f>YEAR(tbl_LoanData[[#This Row],[Application Date]])</f>
        <v>2023</v>
      </c>
      <c r="AK1279" s="11" t="str">
        <f>TEXT(tbl_LoanData[[#This Row],[Application Date]],"MMMM")</f>
        <v>August</v>
      </c>
      <c r="AL1279" s="12">
        <f>DATE(YEAR(tbl_LoanData[[#This Row],[Application Date]]),MONTH(tbl_LoanData[[#This Row],[Application Date]]),1)</f>
        <v>45139</v>
      </c>
      <c r="AM1279" s="14">
        <f ca="1">IF(AND(tbl_LoanData[[#This Row],[Application Date]]&gt;=EOMONTH(TODAY(),-1)+1,tbl_LoanData[[#This Row],[Application Date]]&lt;=TODAY()),tbl_LoanData[[#This Row],[Loan Amount]],0)</f>
        <v>0</v>
      </c>
      <c r="AN1279" s="14">
        <f>tbl_LoanData[[#This Row],[Amount Paid]]-(Q1279-X1279)</f>
        <v>306352.2</v>
      </c>
      <c r="AO1279" s="14">
        <f>IF(tbl_LoanData[[#This Row],[Application Status]]="Approved",1,0)</f>
        <v>1</v>
      </c>
      <c r="AP1279" s="22" t="str">
        <f t="shared" ca="1" si="58"/>
        <v/>
      </c>
      <c r="AQ1279" s="22" t="str">
        <f t="shared" ca="1" si="59"/>
        <v/>
      </c>
    </row>
    <row r="1280" spans="1:43" ht="14.4" customHeight="1" x14ac:dyDescent="0.3">
      <c r="A1280" s="2" t="s">
        <v>6053</v>
      </c>
      <c r="B1280" s="2" t="s">
        <v>6054</v>
      </c>
      <c r="C1280" s="2" t="s">
        <v>413</v>
      </c>
      <c r="D1280" s="2" t="s">
        <v>118</v>
      </c>
      <c r="E1280" s="2" t="s">
        <v>92</v>
      </c>
      <c r="F1280" s="2">
        <v>56</v>
      </c>
      <c r="G1280" s="2" t="s">
        <v>83</v>
      </c>
      <c r="H1280" s="2" t="s">
        <v>307</v>
      </c>
      <c r="I1280" s="2" t="s">
        <v>43</v>
      </c>
      <c r="J1280" s="3">
        <v>45143</v>
      </c>
      <c r="K1280" s="3">
        <v>45146</v>
      </c>
      <c r="L1280" s="2" t="s">
        <v>37</v>
      </c>
      <c r="M1280" s="2" t="s">
        <v>199</v>
      </c>
      <c r="N1280" s="2" t="s">
        <v>319</v>
      </c>
      <c r="O1280" s="4">
        <v>241000</v>
      </c>
      <c r="P1280" s="4">
        <v>81800</v>
      </c>
      <c r="Q1280" s="4">
        <v>159200</v>
      </c>
      <c r="R1280" s="2">
        <v>48</v>
      </c>
      <c r="S1280" s="5">
        <v>6.59</v>
      </c>
      <c r="T1280" s="4">
        <v>4190.9399999999996</v>
      </c>
      <c r="U1280" s="2" t="s">
        <v>73</v>
      </c>
      <c r="V1280" s="2" t="s">
        <v>74</v>
      </c>
      <c r="W1280" s="4">
        <v>146682.9</v>
      </c>
      <c r="X1280" s="4">
        <v>54482.22</v>
      </c>
      <c r="Y1280" s="4">
        <v>201165.12</v>
      </c>
      <c r="Z1280" s="2">
        <v>30</v>
      </c>
      <c r="AA1280" s="2" t="s">
        <v>57</v>
      </c>
      <c r="AB1280" s="2" t="s">
        <v>15727</v>
      </c>
      <c r="AC1280" s="2" t="s">
        <v>75</v>
      </c>
      <c r="AD1280" s="2" t="s">
        <v>76</v>
      </c>
      <c r="AE1280" s="5">
        <v>66.06</v>
      </c>
      <c r="AF1280" s="2">
        <v>1</v>
      </c>
      <c r="AG1280" s="2" t="s">
        <v>77</v>
      </c>
      <c r="AH1280" s="2">
        <v>3</v>
      </c>
      <c r="AI1280" s="6" t="str">
        <f t="shared" si="57"/>
        <v>55-64</v>
      </c>
      <c r="AJ1280" s="11">
        <f>YEAR(tbl_LoanData[[#This Row],[Application Date]])</f>
        <v>2023</v>
      </c>
      <c r="AK1280" s="11" t="str">
        <f>TEXT(tbl_LoanData[[#This Row],[Application Date]],"MMMM")</f>
        <v>August</v>
      </c>
      <c r="AL1280" s="12">
        <f>DATE(YEAR(tbl_LoanData[[#This Row],[Application Date]]),MONTH(tbl_LoanData[[#This Row],[Application Date]]),1)</f>
        <v>45139</v>
      </c>
      <c r="AM1280" s="14">
        <f ca="1">IF(AND(tbl_LoanData[[#This Row],[Application Date]]&gt;=EOMONTH(TODAY(),-1)+1,tbl_LoanData[[#This Row],[Application Date]]&lt;=TODAY()),tbl_LoanData[[#This Row],[Loan Amount]],0)</f>
        <v>0</v>
      </c>
      <c r="AN1280" s="14">
        <f>tbl_LoanData[[#This Row],[Amount Paid]]-(Q1280-X1280)</f>
        <v>41965.119999999995</v>
      </c>
      <c r="AO1280" s="14">
        <f>IF(tbl_LoanData[[#This Row],[Application Status]]="Approved",1,0)</f>
        <v>1</v>
      </c>
      <c r="AP1280" s="22" t="str">
        <f t="shared" ca="1" si="58"/>
        <v/>
      </c>
      <c r="AQ1280" s="22" t="str">
        <f t="shared" ca="1" si="59"/>
        <v/>
      </c>
    </row>
    <row r="1281" spans="1:43" x14ac:dyDescent="0.3">
      <c r="A1281" s="2" t="s">
        <v>6183</v>
      </c>
      <c r="B1281" s="2" t="s">
        <v>6184</v>
      </c>
      <c r="C1281" s="2" t="s">
        <v>223</v>
      </c>
      <c r="D1281" s="2" t="s">
        <v>232</v>
      </c>
      <c r="E1281" s="2" t="s">
        <v>91</v>
      </c>
      <c r="F1281" s="2">
        <v>62</v>
      </c>
      <c r="G1281" s="2" t="s">
        <v>69</v>
      </c>
      <c r="H1281" s="2" t="s">
        <v>70</v>
      </c>
      <c r="I1281" s="2" t="s">
        <v>50</v>
      </c>
      <c r="J1281" s="3">
        <v>45167</v>
      </c>
      <c r="K1281" s="3"/>
      <c r="L1281" s="2" t="s">
        <v>39</v>
      </c>
      <c r="M1281" s="2" t="s">
        <v>85</v>
      </c>
      <c r="N1281" s="2" t="s">
        <v>324</v>
      </c>
      <c r="O1281" s="4">
        <v>2070000</v>
      </c>
      <c r="P1281" s="4">
        <v>340500</v>
      </c>
      <c r="Q1281" s="4">
        <v>1729500</v>
      </c>
      <c r="R1281" s="2">
        <v>36</v>
      </c>
      <c r="S1281" s="5">
        <v>12.54</v>
      </c>
      <c r="T1281" s="4">
        <v>66114.94</v>
      </c>
      <c r="U1281" s="2" t="s">
        <v>113</v>
      </c>
      <c r="V1281" s="2" t="s">
        <v>97</v>
      </c>
      <c r="W1281" s="4">
        <v>0</v>
      </c>
      <c r="X1281" s="4">
        <v>0</v>
      </c>
      <c r="Y1281" s="4">
        <v>2380137.9</v>
      </c>
      <c r="Z1281" s="2">
        <v>0</v>
      </c>
      <c r="AA1281" s="2" t="s">
        <v>97</v>
      </c>
      <c r="AB1281" s="2" t="s">
        <v>15729</v>
      </c>
      <c r="AC1281" s="2" t="s">
        <v>87</v>
      </c>
      <c r="AD1281" s="2" t="s">
        <v>76</v>
      </c>
      <c r="AE1281" s="5">
        <v>83.55</v>
      </c>
      <c r="AF1281" s="2">
        <v>0</v>
      </c>
      <c r="AG1281" s="2" t="s">
        <v>97</v>
      </c>
      <c r="AH1281" s="2"/>
      <c r="AI1281" s="6" t="str">
        <f t="shared" si="57"/>
        <v>55-64</v>
      </c>
      <c r="AJ1281" s="11">
        <f>YEAR(tbl_LoanData[[#This Row],[Application Date]])</f>
        <v>2023</v>
      </c>
      <c r="AK1281" s="11" t="str">
        <f>TEXT(tbl_LoanData[[#This Row],[Application Date]],"MMMM")</f>
        <v>August</v>
      </c>
      <c r="AL1281" s="12">
        <f>DATE(YEAR(tbl_LoanData[[#This Row],[Application Date]]),MONTH(tbl_LoanData[[#This Row],[Application Date]]),1)</f>
        <v>45139</v>
      </c>
      <c r="AM1281" s="14">
        <f ca="1">IF(AND(tbl_LoanData[[#This Row],[Application Date]]&gt;=EOMONTH(TODAY(),-1)+1,tbl_LoanData[[#This Row],[Application Date]]&lt;=TODAY()),tbl_LoanData[[#This Row],[Loan Amount]],0)</f>
        <v>0</v>
      </c>
      <c r="AN1281" s="14">
        <f>tbl_LoanData[[#This Row],[Amount Paid]]-(Q1281-X1281)</f>
        <v>-1729500</v>
      </c>
      <c r="AO1281" s="14">
        <f>IF(tbl_LoanData[[#This Row],[Application Status]]="Approved",1,0)</f>
        <v>0</v>
      </c>
      <c r="AP1281" s="22" t="str">
        <f t="shared" ca="1" si="58"/>
        <v/>
      </c>
      <c r="AQ1281" s="22" t="str">
        <f t="shared" ca="1" si="59"/>
        <v/>
      </c>
    </row>
    <row r="1282" spans="1:43" ht="14.4" customHeight="1" x14ac:dyDescent="0.3">
      <c r="A1282" s="2" t="s">
        <v>6185</v>
      </c>
      <c r="B1282" s="2" t="s">
        <v>6186</v>
      </c>
      <c r="C1282" s="2" t="s">
        <v>142</v>
      </c>
      <c r="D1282" s="2" t="s">
        <v>142</v>
      </c>
      <c r="E1282" s="2" t="s">
        <v>125</v>
      </c>
      <c r="F1282" s="2">
        <v>26</v>
      </c>
      <c r="G1282" s="2" t="s">
        <v>83</v>
      </c>
      <c r="H1282" s="2" t="s">
        <v>543</v>
      </c>
      <c r="I1282" s="2" t="s">
        <v>45</v>
      </c>
      <c r="J1282" s="3">
        <v>45164</v>
      </c>
      <c r="K1282" s="3">
        <v>45167</v>
      </c>
      <c r="L1282" s="2" t="s">
        <v>37</v>
      </c>
      <c r="M1282" s="2" t="s">
        <v>94</v>
      </c>
      <c r="N1282" s="2" t="s">
        <v>488</v>
      </c>
      <c r="O1282" s="4">
        <v>207000</v>
      </c>
      <c r="P1282" s="4">
        <v>53100</v>
      </c>
      <c r="Q1282" s="4">
        <v>153900</v>
      </c>
      <c r="R1282" s="2">
        <v>60</v>
      </c>
      <c r="S1282" s="5">
        <v>5.17</v>
      </c>
      <c r="T1282" s="4">
        <v>3228.05</v>
      </c>
      <c r="U1282" s="2" t="s">
        <v>73</v>
      </c>
      <c r="V1282" s="2" t="s">
        <v>74</v>
      </c>
      <c r="W1282" s="4">
        <v>116209.8</v>
      </c>
      <c r="X1282" s="4">
        <v>77473.350000000006</v>
      </c>
      <c r="Y1282" s="4">
        <v>193683.15</v>
      </c>
      <c r="Z1282" s="2">
        <v>0</v>
      </c>
      <c r="AA1282" s="2" t="s">
        <v>56</v>
      </c>
      <c r="AB1282" s="2" t="s">
        <v>15736</v>
      </c>
      <c r="AC1282" s="2" t="s">
        <v>146</v>
      </c>
      <c r="AD1282" s="2" t="s">
        <v>76</v>
      </c>
      <c r="AE1282" s="5">
        <v>74.349999999999994</v>
      </c>
      <c r="AF1282" s="2">
        <v>0</v>
      </c>
      <c r="AG1282" s="2" t="s">
        <v>77</v>
      </c>
      <c r="AH1282" s="2">
        <v>3</v>
      </c>
      <c r="AI1282" s="6" t="str">
        <f t="shared" ref="AI1282:AI1345" si="60">IF(F1282&lt;25,"18-24",IF(F1282&lt;35,"25-34",IF(F1282&lt;45,"35-44",IF(F1282&lt;55,"45-54",IF(F1282&lt;65,"55-64","65+")))))</f>
        <v>25-34</v>
      </c>
      <c r="AJ1282" s="11">
        <f>YEAR(tbl_LoanData[[#This Row],[Application Date]])</f>
        <v>2023</v>
      </c>
      <c r="AK1282" s="11" t="str">
        <f>TEXT(tbl_LoanData[[#This Row],[Application Date]],"MMMM")</f>
        <v>August</v>
      </c>
      <c r="AL1282" s="12">
        <f>DATE(YEAR(tbl_LoanData[[#This Row],[Application Date]]),MONTH(tbl_LoanData[[#This Row],[Application Date]]),1)</f>
        <v>45139</v>
      </c>
      <c r="AM1282" s="14">
        <f ca="1">IF(AND(tbl_LoanData[[#This Row],[Application Date]]&gt;=EOMONTH(TODAY(),-1)+1,tbl_LoanData[[#This Row],[Application Date]]&lt;=TODAY()),tbl_LoanData[[#This Row],[Loan Amount]],0)</f>
        <v>0</v>
      </c>
      <c r="AN1282" s="14">
        <f>tbl_LoanData[[#This Row],[Amount Paid]]-(Q1282-X1282)</f>
        <v>39783.150000000009</v>
      </c>
      <c r="AO1282" s="14">
        <f>IF(tbl_LoanData[[#This Row],[Application Status]]="Approved",1,0)</f>
        <v>1</v>
      </c>
      <c r="AP1282" s="22" t="str">
        <f t="shared" ref="AP1282:AP1345" ca="1" si="61">IF(AND(J1282&gt;=DATE(YEAR(TODAY()),MONTH(TODAY()),1),J1282&lt;=TODAY()),"Current MTD",IF(AND(J1282&gt;=EOMONTH(TODAY(),-2)+1,J1282&lt;=EOMONTH(TODAY(),-1)),"Previous MTD",""))</f>
        <v/>
      </c>
      <c r="AQ1282" s="22" t="str">
        <f t="shared" ref="AQ1282:AQ1345" ca="1" si="62">IF(AND(J1282&gt;=DATE(YEAR(TODAY()),MONTH(TODAY()),1),J1282&lt;=TODAY()),TEXT(DATE(YEAR(TODAY()),MONTH(TODAY()),1),"mmm d")&amp;"–"&amp;DAY(TODAY()),IF(AND(J1282&gt;=EOMONTH(TODAY(),-2)+1,J1282&lt;=EOMONTH(TODAY(),-1)),""&amp;TEXT(EOMONTH(TODAY(),-2)+1,"mmm d")&amp;"–"&amp;DAY(TODAY()),""))</f>
        <v/>
      </c>
    </row>
    <row r="1283" spans="1:43" ht="14.4" customHeight="1" x14ac:dyDescent="0.3">
      <c r="A1283" s="2" t="s">
        <v>6187</v>
      </c>
      <c r="B1283" s="2" t="s">
        <v>6188</v>
      </c>
      <c r="C1283" s="2" t="s">
        <v>124</v>
      </c>
      <c r="D1283" s="2" t="s">
        <v>134</v>
      </c>
      <c r="E1283" s="2" t="s">
        <v>118</v>
      </c>
      <c r="F1283" s="2">
        <v>54</v>
      </c>
      <c r="G1283" s="2" t="s">
        <v>69</v>
      </c>
      <c r="H1283" s="2" t="s">
        <v>318</v>
      </c>
      <c r="I1283" s="2" t="s">
        <v>42</v>
      </c>
      <c r="J1283" s="3">
        <v>45151</v>
      </c>
      <c r="K1283" s="3"/>
      <c r="L1283" s="2" t="s">
        <v>39</v>
      </c>
      <c r="M1283" s="2" t="s">
        <v>157</v>
      </c>
      <c r="N1283" s="2" t="s">
        <v>359</v>
      </c>
      <c r="O1283" s="4">
        <v>2292000</v>
      </c>
      <c r="P1283" s="4">
        <v>367500</v>
      </c>
      <c r="Q1283" s="4">
        <v>1924500</v>
      </c>
      <c r="R1283" s="2">
        <v>48</v>
      </c>
      <c r="S1283" s="5">
        <v>12.19</v>
      </c>
      <c r="T1283" s="4">
        <v>59643.46</v>
      </c>
      <c r="U1283" s="2" t="s">
        <v>113</v>
      </c>
      <c r="V1283" s="2" t="s">
        <v>97</v>
      </c>
      <c r="W1283" s="4">
        <v>0</v>
      </c>
      <c r="X1283" s="4">
        <v>0</v>
      </c>
      <c r="Y1283" s="4">
        <v>2862886.2</v>
      </c>
      <c r="Z1283" s="2">
        <v>0</v>
      </c>
      <c r="AA1283" s="2" t="s">
        <v>97</v>
      </c>
      <c r="AB1283" s="2" t="s">
        <v>15734</v>
      </c>
      <c r="AC1283" s="2" t="s">
        <v>146</v>
      </c>
      <c r="AD1283" s="2" t="s">
        <v>76</v>
      </c>
      <c r="AE1283" s="5">
        <v>83.97</v>
      </c>
      <c r="AF1283" s="2">
        <v>0</v>
      </c>
      <c r="AG1283" s="2" t="s">
        <v>97</v>
      </c>
      <c r="AH1283" s="2"/>
      <c r="AI1283" s="6" t="str">
        <f t="shared" si="60"/>
        <v>45-54</v>
      </c>
      <c r="AJ1283" s="11">
        <f>YEAR(tbl_LoanData[[#This Row],[Application Date]])</f>
        <v>2023</v>
      </c>
      <c r="AK1283" s="11" t="str">
        <f>TEXT(tbl_LoanData[[#This Row],[Application Date]],"MMMM")</f>
        <v>August</v>
      </c>
      <c r="AL1283" s="12">
        <f>DATE(YEAR(tbl_LoanData[[#This Row],[Application Date]]),MONTH(tbl_LoanData[[#This Row],[Application Date]]),1)</f>
        <v>45139</v>
      </c>
      <c r="AM1283" s="14">
        <f ca="1">IF(AND(tbl_LoanData[[#This Row],[Application Date]]&gt;=EOMONTH(TODAY(),-1)+1,tbl_LoanData[[#This Row],[Application Date]]&lt;=TODAY()),tbl_LoanData[[#This Row],[Loan Amount]],0)</f>
        <v>0</v>
      </c>
      <c r="AN1283" s="14">
        <f>tbl_LoanData[[#This Row],[Amount Paid]]-(Q1283-X1283)</f>
        <v>-1924500</v>
      </c>
      <c r="AO1283" s="14">
        <f>IF(tbl_LoanData[[#This Row],[Application Status]]="Approved",1,0)</f>
        <v>0</v>
      </c>
      <c r="AP1283" s="22" t="str">
        <f t="shared" ca="1" si="61"/>
        <v/>
      </c>
      <c r="AQ1283" s="22" t="str">
        <f t="shared" ca="1" si="62"/>
        <v/>
      </c>
    </row>
    <row r="1284" spans="1:43" ht="14.4" customHeight="1" x14ac:dyDescent="0.3">
      <c r="A1284" s="2" t="s">
        <v>6237</v>
      </c>
      <c r="B1284" s="2" t="s">
        <v>6238</v>
      </c>
      <c r="C1284" s="2" t="s">
        <v>331</v>
      </c>
      <c r="D1284" s="2" t="s">
        <v>254</v>
      </c>
      <c r="E1284" s="2" t="s">
        <v>210</v>
      </c>
      <c r="F1284" s="2">
        <v>42</v>
      </c>
      <c r="G1284" s="2" t="s">
        <v>83</v>
      </c>
      <c r="H1284" s="2" t="s">
        <v>224</v>
      </c>
      <c r="I1284" s="2" t="s">
        <v>54</v>
      </c>
      <c r="J1284" s="3">
        <v>45164</v>
      </c>
      <c r="K1284" s="3">
        <v>45170</v>
      </c>
      <c r="L1284" s="2" t="s">
        <v>38</v>
      </c>
      <c r="M1284" s="2" t="s">
        <v>144</v>
      </c>
      <c r="N1284" s="2" t="s">
        <v>382</v>
      </c>
      <c r="O1284" s="4">
        <v>1724000</v>
      </c>
      <c r="P1284" s="4">
        <v>415400</v>
      </c>
      <c r="Q1284" s="4">
        <v>1308600</v>
      </c>
      <c r="R1284" s="2">
        <v>36</v>
      </c>
      <c r="S1284" s="5">
        <v>14</v>
      </c>
      <c r="T1284" s="4">
        <v>51617</v>
      </c>
      <c r="U1284" s="2" t="s">
        <v>73</v>
      </c>
      <c r="V1284" s="2" t="s">
        <v>34</v>
      </c>
      <c r="W1284" s="4">
        <v>1754978</v>
      </c>
      <c r="X1284" s="4">
        <v>103234</v>
      </c>
      <c r="Y1284" s="4">
        <v>1858212</v>
      </c>
      <c r="Z1284" s="2">
        <v>62</v>
      </c>
      <c r="AA1284" s="2" t="s">
        <v>59</v>
      </c>
      <c r="AB1284" s="2" t="s">
        <v>15728</v>
      </c>
      <c r="AC1284" s="2" t="s">
        <v>360</v>
      </c>
      <c r="AD1284" s="2" t="s">
        <v>76</v>
      </c>
      <c r="AE1284" s="5">
        <v>75.900000000000006</v>
      </c>
      <c r="AF1284" s="2">
        <v>2</v>
      </c>
      <c r="AG1284" s="2" t="s">
        <v>130</v>
      </c>
      <c r="AH1284" s="2">
        <v>6</v>
      </c>
      <c r="AI1284" s="6" t="str">
        <f t="shared" si="60"/>
        <v>35-44</v>
      </c>
      <c r="AJ1284" s="11">
        <f>YEAR(tbl_LoanData[[#This Row],[Application Date]])</f>
        <v>2023</v>
      </c>
      <c r="AK1284" s="11" t="str">
        <f>TEXT(tbl_LoanData[[#This Row],[Application Date]],"MMMM")</f>
        <v>August</v>
      </c>
      <c r="AL1284" s="12">
        <f>DATE(YEAR(tbl_LoanData[[#This Row],[Application Date]]),MONTH(tbl_LoanData[[#This Row],[Application Date]]),1)</f>
        <v>45139</v>
      </c>
      <c r="AM1284" s="14">
        <f ca="1">IF(AND(tbl_LoanData[[#This Row],[Application Date]]&gt;=EOMONTH(TODAY(),-1)+1,tbl_LoanData[[#This Row],[Application Date]]&lt;=TODAY()),tbl_LoanData[[#This Row],[Loan Amount]],0)</f>
        <v>0</v>
      </c>
      <c r="AN1284" s="14">
        <f>tbl_LoanData[[#This Row],[Amount Paid]]-(Q1284-X1284)</f>
        <v>549612</v>
      </c>
      <c r="AO1284" s="14">
        <f>IF(tbl_LoanData[[#This Row],[Application Status]]="Approved",1,0)</f>
        <v>1</v>
      </c>
      <c r="AP1284" s="22" t="str">
        <f t="shared" ca="1" si="61"/>
        <v/>
      </c>
      <c r="AQ1284" s="22" t="str">
        <f t="shared" ca="1" si="62"/>
        <v/>
      </c>
    </row>
    <row r="1285" spans="1:43" ht="14.4" customHeight="1" x14ac:dyDescent="0.3">
      <c r="A1285" s="2" t="s">
        <v>6423</v>
      </c>
      <c r="B1285" s="2" t="s">
        <v>6424</v>
      </c>
      <c r="C1285" s="2" t="s">
        <v>868</v>
      </c>
      <c r="D1285" s="2" t="s">
        <v>189</v>
      </c>
      <c r="E1285" s="2" t="s">
        <v>91</v>
      </c>
      <c r="F1285" s="2">
        <v>30</v>
      </c>
      <c r="G1285" s="2" t="s">
        <v>69</v>
      </c>
      <c r="H1285" s="2" t="s">
        <v>398</v>
      </c>
      <c r="I1285" s="2" t="s">
        <v>46</v>
      </c>
      <c r="J1285" s="3">
        <v>45166</v>
      </c>
      <c r="K1285" s="3">
        <v>45180</v>
      </c>
      <c r="L1285" s="2" t="s">
        <v>40</v>
      </c>
      <c r="M1285" s="2" t="s">
        <v>85</v>
      </c>
      <c r="N1285" s="2" t="s">
        <v>274</v>
      </c>
      <c r="O1285" s="4">
        <v>729000</v>
      </c>
      <c r="P1285" s="4">
        <v>165000</v>
      </c>
      <c r="Q1285" s="4">
        <v>564000</v>
      </c>
      <c r="R1285" s="2">
        <v>60</v>
      </c>
      <c r="S1285" s="5">
        <v>8.43</v>
      </c>
      <c r="T1285" s="4">
        <v>13362.1</v>
      </c>
      <c r="U1285" s="2" t="s">
        <v>73</v>
      </c>
      <c r="V1285" s="2" t="s">
        <v>74</v>
      </c>
      <c r="W1285" s="4">
        <v>454311.4</v>
      </c>
      <c r="X1285" s="4">
        <v>347414.6</v>
      </c>
      <c r="Y1285" s="4">
        <v>801726</v>
      </c>
      <c r="Z1285" s="2">
        <v>32</v>
      </c>
      <c r="AA1285" s="2" t="s">
        <v>58</v>
      </c>
      <c r="AB1285" s="2" t="s">
        <v>15730</v>
      </c>
      <c r="AC1285" s="2" t="s">
        <v>332</v>
      </c>
      <c r="AD1285" s="2" t="s">
        <v>76</v>
      </c>
      <c r="AE1285" s="5">
        <v>77.37</v>
      </c>
      <c r="AF1285" s="2">
        <v>1</v>
      </c>
      <c r="AG1285" s="2" t="s">
        <v>15718</v>
      </c>
      <c r="AH1285" s="2">
        <v>14</v>
      </c>
      <c r="AI1285" s="6" t="str">
        <f t="shared" si="60"/>
        <v>25-34</v>
      </c>
      <c r="AJ1285" s="11">
        <f>YEAR(tbl_LoanData[[#This Row],[Application Date]])</f>
        <v>2023</v>
      </c>
      <c r="AK1285" s="11" t="str">
        <f>TEXT(tbl_LoanData[[#This Row],[Application Date]],"MMMM")</f>
        <v>August</v>
      </c>
      <c r="AL1285" s="12">
        <f>DATE(YEAR(tbl_LoanData[[#This Row],[Application Date]]),MONTH(tbl_LoanData[[#This Row],[Application Date]]),1)</f>
        <v>45139</v>
      </c>
      <c r="AM1285" s="14">
        <f ca="1">IF(AND(tbl_LoanData[[#This Row],[Application Date]]&gt;=EOMONTH(TODAY(),-1)+1,tbl_LoanData[[#This Row],[Application Date]]&lt;=TODAY()),tbl_LoanData[[#This Row],[Loan Amount]],0)</f>
        <v>0</v>
      </c>
      <c r="AN1285" s="14">
        <f>tbl_LoanData[[#This Row],[Amount Paid]]-(Q1285-X1285)</f>
        <v>237726</v>
      </c>
      <c r="AO1285" s="14">
        <f>IF(tbl_LoanData[[#This Row],[Application Status]]="Approved",1,0)</f>
        <v>1</v>
      </c>
      <c r="AP1285" s="22" t="str">
        <f t="shared" ca="1" si="61"/>
        <v/>
      </c>
      <c r="AQ1285" s="22" t="str">
        <f t="shared" ca="1" si="62"/>
        <v/>
      </c>
    </row>
    <row r="1286" spans="1:43" ht="14.4" customHeight="1" x14ac:dyDescent="0.3">
      <c r="A1286" s="2" t="s">
        <v>6481</v>
      </c>
      <c r="B1286" s="2" t="s">
        <v>6482</v>
      </c>
      <c r="C1286" s="2" t="s">
        <v>264</v>
      </c>
      <c r="D1286" s="2" t="s">
        <v>142</v>
      </c>
      <c r="E1286" s="2" t="s">
        <v>312</v>
      </c>
      <c r="F1286" s="2">
        <v>64</v>
      </c>
      <c r="G1286" s="2" t="s">
        <v>83</v>
      </c>
      <c r="H1286" s="2" t="s">
        <v>307</v>
      </c>
      <c r="I1286" s="2" t="s">
        <v>43</v>
      </c>
      <c r="J1286" s="3">
        <v>45149</v>
      </c>
      <c r="K1286" s="3"/>
      <c r="L1286" s="2" t="s">
        <v>37</v>
      </c>
      <c r="M1286" s="2" t="s">
        <v>199</v>
      </c>
      <c r="N1286" s="2" t="s">
        <v>200</v>
      </c>
      <c r="O1286" s="4">
        <v>161000</v>
      </c>
      <c r="P1286" s="4">
        <v>27200</v>
      </c>
      <c r="Q1286" s="4">
        <v>133800</v>
      </c>
      <c r="R1286" s="2">
        <v>48</v>
      </c>
      <c r="S1286" s="5">
        <v>5.33</v>
      </c>
      <c r="T1286" s="4">
        <v>3381.8</v>
      </c>
      <c r="U1286" s="2" t="s">
        <v>96</v>
      </c>
      <c r="V1286" s="2" t="s">
        <v>97</v>
      </c>
      <c r="W1286" s="4">
        <v>0</v>
      </c>
      <c r="X1286" s="4">
        <v>0</v>
      </c>
      <c r="Y1286" s="4">
        <v>162326.16</v>
      </c>
      <c r="Z1286" s="2">
        <v>0</v>
      </c>
      <c r="AA1286" s="2" t="s">
        <v>97</v>
      </c>
      <c r="AB1286" s="2" t="s">
        <v>15732</v>
      </c>
      <c r="AC1286" s="2" t="s">
        <v>129</v>
      </c>
      <c r="AD1286" s="2" t="s">
        <v>76</v>
      </c>
      <c r="AE1286" s="5">
        <v>83.11</v>
      </c>
      <c r="AF1286" s="2">
        <v>0</v>
      </c>
      <c r="AG1286" s="2" t="s">
        <v>97</v>
      </c>
      <c r="AH1286" s="2"/>
      <c r="AI1286" s="6" t="str">
        <f t="shared" si="60"/>
        <v>55-64</v>
      </c>
      <c r="AJ1286" s="11">
        <f>YEAR(tbl_LoanData[[#This Row],[Application Date]])</f>
        <v>2023</v>
      </c>
      <c r="AK1286" s="11" t="str">
        <f>TEXT(tbl_LoanData[[#This Row],[Application Date]],"MMMM")</f>
        <v>August</v>
      </c>
      <c r="AL1286" s="12">
        <f>DATE(YEAR(tbl_LoanData[[#This Row],[Application Date]]),MONTH(tbl_LoanData[[#This Row],[Application Date]]),1)</f>
        <v>45139</v>
      </c>
      <c r="AM1286" s="14">
        <f ca="1">IF(AND(tbl_LoanData[[#This Row],[Application Date]]&gt;=EOMONTH(TODAY(),-1)+1,tbl_LoanData[[#This Row],[Application Date]]&lt;=TODAY()),tbl_LoanData[[#This Row],[Loan Amount]],0)</f>
        <v>0</v>
      </c>
      <c r="AN1286" s="14">
        <f>tbl_LoanData[[#This Row],[Amount Paid]]-(Q1286-X1286)</f>
        <v>-133800</v>
      </c>
      <c r="AO1286" s="14">
        <f>IF(tbl_LoanData[[#This Row],[Application Status]]="Approved",1,0)</f>
        <v>0</v>
      </c>
      <c r="AP1286" s="22" t="str">
        <f t="shared" ca="1" si="61"/>
        <v/>
      </c>
      <c r="AQ1286" s="22" t="str">
        <f t="shared" ca="1" si="62"/>
        <v/>
      </c>
    </row>
    <row r="1287" spans="1:43" ht="14.4" customHeight="1" x14ac:dyDescent="0.3">
      <c r="A1287" s="2" t="s">
        <v>6533</v>
      </c>
      <c r="B1287" s="2" t="s">
        <v>6534</v>
      </c>
      <c r="C1287" s="2" t="s">
        <v>356</v>
      </c>
      <c r="D1287" s="2" t="s">
        <v>134</v>
      </c>
      <c r="E1287" s="2" t="s">
        <v>118</v>
      </c>
      <c r="F1287" s="2">
        <v>43</v>
      </c>
      <c r="G1287" s="2" t="s">
        <v>69</v>
      </c>
      <c r="H1287" s="2" t="s">
        <v>233</v>
      </c>
      <c r="I1287" s="2" t="s">
        <v>46</v>
      </c>
      <c r="J1287" s="3">
        <v>45151</v>
      </c>
      <c r="K1287" s="3">
        <v>45153</v>
      </c>
      <c r="L1287" s="2" t="s">
        <v>36</v>
      </c>
      <c r="M1287" s="2" t="s">
        <v>85</v>
      </c>
      <c r="N1287" s="2" t="s">
        <v>624</v>
      </c>
      <c r="O1287" s="4">
        <v>1204000</v>
      </c>
      <c r="P1287" s="4">
        <v>440000</v>
      </c>
      <c r="Q1287" s="4">
        <v>764000</v>
      </c>
      <c r="R1287" s="2">
        <v>24</v>
      </c>
      <c r="S1287" s="5">
        <v>12.23</v>
      </c>
      <c r="T1287" s="4">
        <v>39619.769999999997</v>
      </c>
      <c r="U1287" s="2" t="s">
        <v>73</v>
      </c>
      <c r="V1287" s="2" t="s">
        <v>33</v>
      </c>
      <c r="W1287" s="4">
        <v>950874.4</v>
      </c>
      <c r="X1287" s="4">
        <v>0</v>
      </c>
      <c r="Y1287" s="4">
        <v>950874.4</v>
      </c>
      <c r="Z1287" s="2">
        <v>0</v>
      </c>
      <c r="AA1287" s="2" t="s">
        <v>56</v>
      </c>
      <c r="AB1287" s="2" t="s">
        <v>15727</v>
      </c>
      <c r="AC1287" s="2" t="s">
        <v>146</v>
      </c>
      <c r="AD1287" s="2" t="s">
        <v>76</v>
      </c>
      <c r="AE1287" s="5">
        <v>63.46</v>
      </c>
      <c r="AF1287" s="2">
        <v>0</v>
      </c>
      <c r="AG1287" s="2" t="s">
        <v>77</v>
      </c>
      <c r="AH1287" s="2">
        <v>2</v>
      </c>
      <c r="AI1287" s="6" t="str">
        <f t="shared" si="60"/>
        <v>35-44</v>
      </c>
      <c r="AJ1287" s="11">
        <f>YEAR(tbl_LoanData[[#This Row],[Application Date]])</f>
        <v>2023</v>
      </c>
      <c r="AK1287" s="11" t="str">
        <f>TEXT(tbl_LoanData[[#This Row],[Application Date]],"MMMM")</f>
        <v>August</v>
      </c>
      <c r="AL1287" s="12">
        <f>DATE(YEAR(tbl_LoanData[[#This Row],[Application Date]]),MONTH(tbl_LoanData[[#This Row],[Application Date]]),1)</f>
        <v>45139</v>
      </c>
      <c r="AM1287" s="14">
        <f ca="1">IF(AND(tbl_LoanData[[#This Row],[Application Date]]&gt;=EOMONTH(TODAY(),-1)+1,tbl_LoanData[[#This Row],[Application Date]]&lt;=TODAY()),tbl_LoanData[[#This Row],[Loan Amount]],0)</f>
        <v>0</v>
      </c>
      <c r="AN1287" s="14">
        <f>tbl_LoanData[[#This Row],[Amount Paid]]-(Q1287-X1287)</f>
        <v>186874.40000000002</v>
      </c>
      <c r="AO1287" s="14">
        <f>IF(tbl_LoanData[[#This Row],[Application Status]]="Approved",1,0)</f>
        <v>1</v>
      </c>
      <c r="AP1287" s="22" t="str">
        <f t="shared" ca="1" si="61"/>
        <v/>
      </c>
      <c r="AQ1287" s="22" t="str">
        <f t="shared" ca="1" si="62"/>
        <v/>
      </c>
    </row>
    <row r="1288" spans="1:43" ht="14.4" customHeight="1" x14ac:dyDescent="0.3">
      <c r="A1288" s="2" t="s">
        <v>6551</v>
      </c>
      <c r="B1288" s="2" t="s">
        <v>6552</v>
      </c>
      <c r="C1288" s="2" t="s">
        <v>317</v>
      </c>
      <c r="D1288" s="2" t="s">
        <v>117</v>
      </c>
      <c r="E1288" s="2" t="s">
        <v>204</v>
      </c>
      <c r="F1288" s="2">
        <v>47</v>
      </c>
      <c r="G1288" s="2" t="s">
        <v>83</v>
      </c>
      <c r="H1288" s="2" t="s">
        <v>256</v>
      </c>
      <c r="I1288" s="2" t="s">
        <v>43</v>
      </c>
      <c r="J1288" s="3">
        <v>45154</v>
      </c>
      <c r="K1288" s="3"/>
      <c r="L1288" s="2" t="s">
        <v>38</v>
      </c>
      <c r="M1288" s="2" t="s">
        <v>85</v>
      </c>
      <c r="N1288" s="2" t="s">
        <v>314</v>
      </c>
      <c r="O1288" s="4">
        <v>1124000</v>
      </c>
      <c r="P1288" s="4">
        <v>446200</v>
      </c>
      <c r="Q1288" s="4">
        <v>677800</v>
      </c>
      <c r="R1288" s="2">
        <v>48</v>
      </c>
      <c r="S1288" s="5">
        <v>12.19</v>
      </c>
      <c r="T1288" s="4">
        <v>21006.15</v>
      </c>
      <c r="U1288" s="2" t="s">
        <v>113</v>
      </c>
      <c r="V1288" s="2" t="s">
        <v>97</v>
      </c>
      <c r="W1288" s="4">
        <v>0</v>
      </c>
      <c r="X1288" s="4">
        <v>0</v>
      </c>
      <c r="Y1288" s="4">
        <v>1008295.28</v>
      </c>
      <c r="Z1288" s="2">
        <v>0</v>
      </c>
      <c r="AA1288" s="2" t="s">
        <v>97</v>
      </c>
      <c r="AB1288" s="2" t="s">
        <v>15729</v>
      </c>
      <c r="AC1288" s="2" t="s">
        <v>213</v>
      </c>
      <c r="AD1288" s="2" t="s">
        <v>76</v>
      </c>
      <c r="AE1288" s="5">
        <v>60.3</v>
      </c>
      <c r="AF1288" s="2">
        <v>0</v>
      </c>
      <c r="AG1288" s="2" t="s">
        <v>97</v>
      </c>
      <c r="AH1288" s="2"/>
      <c r="AI1288" s="6" t="str">
        <f t="shared" si="60"/>
        <v>45-54</v>
      </c>
      <c r="AJ1288" s="11">
        <f>YEAR(tbl_LoanData[[#This Row],[Application Date]])</f>
        <v>2023</v>
      </c>
      <c r="AK1288" s="11" t="str">
        <f>TEXT(tbl_LoanData[[#This Row],[Application Date]],"MMMM")</f>
        <v>August</v>
      </c>
      <c r="AL1288" s="12">
        <f>DATE(YEAR(tbl_LoanData[[#This Row],[Application Date]]),MONTH(tbl_LoanData[[#This Row],[Application Date]]),1)</f>
        <v>45139</v>
      </c>
      <c r="AM1288" s="14">
        <f ca="1">IF(AND(tbl_LoanData[[#This Row],[Application Date]]&gt;=EOMONTH(TODAY(),-1)+1,tbl_LoanData[[#This Row],[Application Date]]&lt;=TODAY()),tbl_LoanData[[#This Row],[Loan Amount]],0)</f>
        <v>0</v>
      </c>
      <c r="AN1288" s="14">
        <f>tbl_LoanData[[#This Row],[Amount Paid]]-(Q1288-X1288)</f>
        <v>-677800</v>
      </c>
      <c r="AO1288" s="14">
        <f>IF(tbl_LoanData[[#This Row],[Application Status]]="Approved",1,0)</f>
        <v>0</v>
      </c>
      <c r="AP1288" s="22" t="str">
        <f t="shared" ca="1" si="61"/>
        <v/>
      </c>
      <c r="AQ1288" s="22" t="str">
        <f t="shared" ca="1" si="62"/>
        <v/>
      </c>
    </row>
    <row r="1289" spans="1:43" ht="14.4" customHeight="1" x14ac:dyDescent="0.3">
      <c r="A1289" s="2" t="s">
        <v>6565</v>
      </c>
      <c r="B1289" s="2" t="s">
        <v>6566</v>
      </c>
      <c r="C1289" s="2" t="s">
        <v>546</v>
      </c>
      <c r="D1289" s="2" t="s">
        <v>176</v>
      </c>
      <c r="E1289" s="2" t="s">
        <v>125</v>
      </c>
      <c r="F1289" s="2">
        <v>48</v>
      </c>
      <c r="G1289" s="2" t="s">
        <v>83</v>
      </c>
      <c r="H1289" s="2" t="s">
        <v>143</v>
      </c>
      <c r="I1289" s="2" t="s">
        <v>46</v>
      </c>
      <c r="J1289" s="3">
        <v>45149</v>
      </c>
      <c r="K1289" s="3">
        <v>45169</v>
      </c>
      <c r="L1289" s="2" t="s">
        <v>36</v>
      </c>
      <c r="M1289" s="2" t="s">
        <v>104</v>
      </c>
      <c r="N1289" s="2" t="s">
        <v>105</v>
      </c>
      <c r="O1289" s="4">
        <v>1068000</v>
      </c>
      <c r="P1289" s="4">
        <v>175200</v>
      </c>
      <c r="Q1289" s="4">
        <v>892800</v>
      </c>
      <c r="R1289" s="2">
        <v>48</v>
      </c>
      <c r="S1289" s="5">
        <v>5.54</v>
      </c>
      <c r="T1289" s="4">
        <v>22721.759999999998</v>
      </c>
      <c r="U1289" s="2" t="s">
        <v>73</v>
      </c>
      <c r="V1289" s="2" t="s">
        <v>74</v>
      </c>
      <c r="W1289" s="4">
        <v>704374.56</v>
      </c>
      <c r="X1289" s="4">
        <v>386269.92</v>
      </c>
      <c r="Y1289" s="4">
        <v>1090644.48</v>
      </c>
      <c r="Z1289" s="2">
        <v>150</v>
      </c>
      <c r="AA1289" s="2" t="s">
        <v>60</v>
      </c>
      <c r="AB1289" s="2" t="s">
        <v>15730</v>
      </c>
      <c r="AC1289" s="2" t="s">
        <v>129</v>
      </c>
      <c r="AD1289" s="2" t="s">
        <v>76</v>
      </c>
      <c r="AE1289" s="5">
        <v>83.6</v>
      </c>
      <c r="AF1289" s="2">
        <v>5</v>
      </c>
      <c r="AG1289" s="2" t="s">
        <v>130</v>
      </c>
      <c r="AH1289" s="2">
        <v>20</v>
      </c>
      <c r="AI1289" s="6" t="str">
        <f t="shared" si="60"/>
        <v>45-54</v>
      </c>
      <c r="AJ1289" s="11">
        <f>YEAR(tbl_LoanData[[#This Row],[Application Date]])</f>
        <v>2023</v>
      </c>
      <c r="AK1289" s="11" t="str">
        <f>TEXT(tbl_LoanData[[#This Row],[Application Date]],"MMMM")</f>
        <v>August</v>
      </c>
      <c r="AL1289" s="12">
        <f>DATE(YEAR(tbl_LoanData[[#This Row],[Application Date]]),MONTH(tbl_LoanData[[#This Row],[Application Date]]),1)</f>
        <v>45139</v>
      </c>
      <c r="AM1289" s="14">
        <f ca="1">IF(AND(tbl_LoanData[[#This Row],[Application Date]]&gt;=EOMONTH(TODAY(),-1)+1,tbl_LoanData[[#This Row],[Application Date]]&lt;=TODAY()),tbl_LoanData[[#This Row],[Loan Amount]],0)</f>
        <v>0</v>
      </c>
      <c r="AN1289" s="14">
        <f>tbl_LoanData[[#This Row],[Amount Paid]]-(Q1289-X1289)</f>
        <v>197844.48000000004</v>
      </c>
      <c r="AO1289" s="14">
        <f>IF(tbl_LoanData[[#This Row],[Application Status]]="Approved",1,0)</f>
        <v>1</v>
      </c>
      <c r="AP1289" s="22" t="str">
        <f t="shared" ca="1" si="61"/>
        <v/>
      </c>
      <c r="AQ1289" s="22" t="str">
        <f t="shared" ca="1" si="62"/>
        <v/>
      </c>
    </row>
    <row r="1290" spans="1:43" ht="14.4" customHeight="1" x14ac:dyDescent="0.3">
      <c r="A1290" s="2" t="s">
        <v>6699</v>
      </c>
      <c r="B1290" s="2" t="s">
        <v>6700</v>
      </c>
      <c r="C1290" s="2" t="s">
        <v>335</v>
      </c>
      <c r="D1290" s="2" t="s">
        <v>82</v>
      </c>
      <c r="E1290" s="2" t="s">
        <v>176</v>
      </c>
      <c r="F1290" s="2">
        <v>61</v>
      </c>
      <c r="G1290" s="2" t="s">
        <v>83</v>
      </c>
      <c r="H1290" s="2" t="s">
        <v>126</v>
      </c>
      <c r="I1290" s="2" t="s">
        <v>44</v>
      </c>
      <c r="J1290" s="3">
        <v>45152</v>
      </c>
      <c r="K1290" s="3"/>
      <c r="L1290" s="2" t="s">
        <v>41</v>
      </c>
      <c r="M1290" s="2" t="s">
        <v>552</v>
      </c>
      <c r="N1290" s="2" t="s">
        <v>553</v>
      </c>
      <c r="O1290" s="4">
        <v>3744000</v>
      </c>
      <c r="P1290" s="4">
        <v>973900</v>
      </c>
      <c r="Q1290" s="4">
        <v>2770100</v>
      </c>
      <c r="R1290" s="2">
        <v>36</v>
      </c>
      <c r="S1290" s="5">
        <v>8.48</v>
      </c>
      <c r="T1290" s="4">
        <v>96522.6</v>
      </c>
      <c r="U1290" s="2" t="s">
        <v>113</v>
      </c>
      <c r="V1290" s="2" t="s">
        <v>97</v>
      </c>
      <c r="W1290" s="4">
        <v>0</v>
      </c>
      <c r="X1290" s="4">
        <v>0</v>
      </c>
      <c r="Y1290" s="4">
        <v>3474813.44</v>
      </c>
      <c r="Z1290" s="2">
        <v>0</v>
      </c>
      <c r="AA1290" s="2" t="s">
        <v>97</v>
      </c>
      <c r="AB1290" s="2" t="s">
        <v>15728</v>
      </c>
      <c r="AC1290" s="2" t="s">
        <v>87</v>
      </c>
      <c r="AD1290" s="2" t="s">
        <v>76</v>
      </c>
      <c r="AE1290" s="5">
        <v>73.989999999999995</v>
      </c>
      <c r="AF1290" s="2">
        <v>0</v>
      </c>
      <c r="AG1290" s="2" t="s">
        <v>97</v>
      </c>
      <c r="AH1290" s="2"/>
      <c r="AI1290" s="6" t="str">
        <f t="shared" si="60"/>
        <v>55-64</v>
      </c>
      <c r="AJ1290" s="11">
        <f>YEAR(tbl_LoanData[[#This Row],[Application Date]])</f>
        <v>2023</v>
      </c>
      <c r="AK1290" s="11" t="str">
        <f>TEXT(tbl_LoanData[[#This Row],[Application Date]],"MMMM")</f>
        <v>August</v>
      </c>
      <c r="AL1290" s="12">
        <f>DATE(YEAR(tbl_LoanData[[#This Row],[Application Date]]),MONTH(tbl_LoanData[[#This Row],[Application Date]]),1)</f>
        <v>45139</v>
      </c>
      <c r="AM1290" s="14">
        <f ca="1">IF(AND(tbl_LoanData[[#This Row],[Application Date]]&gt;=EOMONTH(TODAY(),-1)+1,tbl_LoanData[[#This Row],[Application Date]]&lt;=TODAY()),tbl_LoanData[[#This Row],[Loan Amount]],0)</f>
        <v>0</v>
      </c>
      <c r="AN1290" s="14">
        <f>tbl_LoanData[[#This Row],[Amount Paid]]-(Q1290-X1290)</f>
        <v>-2770100</v>
      </c>
      <c r="AO1290" s="14">
        <f>IF(tbl_LoanData[[#This Row],[Application Status]]="Approved",1,0)</f>
        <v>0</v>
      </c>
      <c r="AP1290" s="22" t="str">
        <f t="shared" ca="1" si="61"/>
        <v/>
      </c>
      <c r="AQ1290" s="22" t="str">
        <f t="shared" ca="1" si="62"/>
        <v/>
      </c>
    </row>
    <row r="1291" spans="1:43" ht="14.4" customHeight="1" x14ac:dyDescent="0.3">
      <c r="A1291" s="2" t="s">
        <v>6833</v>
      </c>
      <c r="B1291" s="2" t="s">
        <v>6834</v>
      </c>
      <c r="C1291" s="2" t="s">
        <v>240</v>
      </c>
      <c r="D1291" s="2" t="s">
        <v>176</v>
      </c>
      <c r="E1291" s="2" t="s">
        <v>323</v>
      </c>
      <c r="F1291" s="2">
        <v>50</v>
      </c>
      <c r="G1291" s="2" t="s">
        <v>83</v>
      </c>
      <c r="H1291" s="2" t="s">
        <v>126</v>
      </c>
      <c r="I1291" s="2" t="s">
        <v>44</v>
      </c>
      <c r="J1291" s="3">
        <v>45165</v>
      </c>
      <c r="K1291" s="3">
        <v>45181</v>
      </c>
      <c r="L1291" s="2" t="s">
        <v>36</v>
      </c>
      <c r="M1291" s="2" t="s">
        <v>94</v>
      </c>
      <c r="N1291" s="2" t="s">
        <v>212</v>
      </c>
      <c r="O1291" s="4">
        <v>2016000</v>
      </c>
      <c r="P1291" s="4">
        <v>353000</v>
      </c>
      <c r="Q1291" s="4">
        <v>1663000</v>
      </c>
      <c r="R1291" s="2">
        <v>48</v>
      </c>
      <c r="S1291" s="5">
        <v>9.23</v>
      </c>
      <c r="T1291" s="4">
        <v>47437.08</v>
      </c>
      <c r="U1291" s="2" t="s">
        <v>73</v>
      </c>
      <c r="V1291" s="2" t="s">
        <v>74</v>
      </c>
      <c r="W1291" s="4">
        <v>1660297.8</v>
      </c>
      <c r="X1291" s="4">
        <v>616681.80000000005</v>
      </c>
      <c r="Y1291" s="4">
        <v>2276979.6</v>
      </c>
      <c r="Z1291" s="2">
        <v>0</v>
      </c>
      <c r="AA1291" s="2" t="s">
        <v>56</v>
      </c>
      <c r="AB1291" s="2" t="s">
        <v>15733</v>
      </c>
      <c r="AC1291" s="2" t="s">
        <v>146</v>
      </c>
      <c r="AD1291" s="2" t="s">
        <v>76</v>
      </c>
      <c r="AE1291" s="5">
        <v>82.49</v>
      </c>
      <c r="AF1291" s="2">
        <v>0</v>
      </c>
      <c r="AG1291" s="2" t="s">
        <v>77</v>
      </c>
      <c r="AH1291" s="2">
        <v>16</v>
      </c>
      <c r="AI1291" s="6" t="str">
        <f t="shared" si="60"/>
        <v>45-54</v>
      </c>
      <c r="AJ1291" s="11">
        <f>YEAR(tbl_LoanData[[#This Row],[Application Date]])</f>
        <v>2023</v>
      </c>
      <c r="AK1291" s="11" t="str">
        <f>TEXT(tbl_LoanData[[#This Row],[Application Date]],"MMMM")</f>
        <v>August</v>
      </c>
      <c r="AL1291" s="12">
        <f>DATE(YEAR(tbl_LoanData[[#This Row],[Application Date]]),MONTH(tbl_LoanData[[#This Row],[Application Date]]),1)</f>
        <v>45139</v>
      </c>
      <c r="AM1291" s="14">
        <f ca="1">IF(AND(tbl_LoanData[[#This Row],[Application Date]]&gt;=EOMONTH(TODAY(),-1)+1,tbl_LoanData[[#This Row],[Application Date]]&lt;=TODAY()),tbl_LoanData[[#This Row],[Loan Amount]],0)</f>
        <v>0</v>
      </c>
      <c r="AN1291" s="14">
        <f>tbl_LoanData[[#This Row],[Amount Paid]]-(Q1291-X1291)</f>
        <v>613979.60000000009</v>
      </c>
      <c r="AO1291" s="14">
        <f>IF(tbl_LoanData[[#This Row],[Application Status]]="Approved",1,0)</f>
        <v>1</v>
      </c>
      <c r="AP1291" s="22" t="str">
        <f t="shared" ca="1" si="61"/>
        <v/>
      </c>
      <c r="AQ1291" s="22" t="str">
        <f t="shared" ca="1" si="62"/>
        <v/>
      </c>
    </row>
    <row r="1292" spans="1:43" ht="14.4" customHeight="1" x14ac:dyDescent="0.3">
      <c r="A1292" s="2" t="s">
        <v>6985</v>
      </c>
      <c r="B1292" s="2" t="s">
        <v>6986</v>
      </c>
      <c r="C1292" s="2" t="s">
        <v>435</v>
      </c>
      <c r="D1292" s="2" t="s">
        <v>142</v>
      </c>
      <c r="E1292" s="2" t="s">
        <v>182</v>
      </c>
      <c r="F1292" s="2">
        <v>45</v>
      </c>
      <c r="G1292" s="2" t="s">
        <v>83</v>
      </c>
      <c r="H1292" s="2" t="s">
        <v>228</v>
      </c>
      <c r="I1292" s="2" t="s">
        <v>43</v>
      </c>
      <c r="J1292" s="3">
        <v>45152</v>
      </c>
      <c r="K1292" s="3">
        <v>45173</v>
      </c>
      <c r="L1292" s="2" t="s">
        <v>40</v>
      </c>
      <c r="M1292" s="2" t="s">
        <v>85</v>
      </c>
      <c r="N1292" s="2" t="s">
        <v>86</v>
      </c>
      <c r="O1292" s="4">
        <v>1102000</v>
      </c>
      <c r="P1292" s="4">
        <v>176200</v>
      </c>
      <c r="Q1292" s="4">
        <v>925800</v>
      </c>
      <c r="R1292" s="2">
        <v>48</v>
      </c>
      <c r="S1292" s="5">
        <v>8.6199999999999992</v>
      </c>
      <c r="T1292" s="4">
        <v>25937.83</v>
      </c>
      <c r="U1292" s="2" t="s">
        <v>73</v>
      </c>
      <c r="V1292" s="2" t="s">
        <v>74</v>
      </c>
      <c r="W1292" s="4">
        <v>907824.05</v>
      </c>
      <c r="X1292" s="4">
        <v>337191.79</v>
      </c>
      <c r="Y1292" s="4">
        <v>1245015.8400000001</v>
      </c>
      <c r="Z1292" s="2">
        <v>0</v>
      </c>
      <c r="AA1292" s="2" t="s">
        <v>56</v>
      </c>
      <c r="AB1292" s="2" t="s">
        <v>15729</v>
      </c>
      <c r="AC1292" s="2" t="s">
        <v>121</v>
      </c>
      <c r="AD1292" s="2" t="s">
        <v>76</v>
      </c>
      <c r="AE1292" s="5">
        <v>84.01</v>
      </c>
      <c r="AF1292" s="2">
        <v>0</v>
      </c>
      <c r="AG1292" s="2" t="s">
        <v>77</v>
      </c>
      <c r="AH1292" s="2">
        <v>21</v>
      </c>
      <c r="AI1292" s="6" t="str">
        <f t="shared" si="60"/>
        <v>45-54</v>
      </c>
      <c r="AJ1292" s="11">
        <f>YEAR(tbl_LoanData[[#This Row],[Application Date]])</f>
        <v>2023</v>
      </c>
      <c r="AK1292" s="11" t="str">
        <f>TEXT(tbl_LoanData[[#This Row],[Application Date]],"MMMM")</f>
        <v>August</v>
      </c>
      <c r="AL1292" s="12">
        <f>DATE(YEAR(tbl_LoanData[[#This Row],[Application Date]]),MONTH(tbl_LoanData[[#This Row],[Application Date]]),1)</f>
        <v>45139</v>
      </c>
      <c r="AM1292" s="14">
        <f ca="1">IF(AND(tbl_LoanData[[#This Row],[Application Date]]&gt;=EOMONTH(TODAY(),-1)+1,tbl_LoanData[[#This Row],[Application Date]]&lt;=TODAY()),tbl_LoanData[[#This Row],[Loan Amount]],0)</f>
        <v>0</v>
      </c>
      <c r="AN1292" s="14">
        <f>tbl_LoanData[[#This Row],[Amount Paid]]-(Q1292-X1292)</f>
        <v>319215.84000000008</v>
      </c>
      <c r="AO1292" s="14">
        <f>IF(tbl_LoanData[[#This Row],[Application Status]]="Approved",1,0)</f>
        <v>1</v>
      </c>
      <c r="AP1292" s="22" t="str">
        <f t="shared" ca="1" si="61"/>
        <v/>
      </c>
      <c r="AQ1292" s="22" t="str">
        <f t="shared" ca="1" si="62"/>
        <v/>
      </c>
    </row>
    <row r="1293" spans="1:43" ht="14.4" customHeight="1" x14ac:dyDescent="0.3">
      <c r="A1293" s="2" t="s">
        <v>7009</v>
      </c>
      <c r="B1293" s="2" t="s">
        <v>7010</v>
      </c>
      <c r="C1293" s="2" t="s">
        <v>464</v>
      </c>
      <c r="D1293" s="2" t="s">
        <v>311</v>
      </c>
      <c r="E1293" s="2" t="s">
        <v>68</v>
      </c>
      <c r="F1293" s="2">
        <v>46</v>
      </c>
      <c r="G1293" s="2" t="s">
        <v>83</v>
      </c>
      <c r="H1293" s="2" t="s">
        <v>278</v>
      </c>
      <c r="I1293" s="2" t="s">
        <v>45</v>
      </c>
      <c r="J1293" s="3">
        <v>45162</v>
      </c>
      <c r="K1293" s="3"/>
      <c r="L1293" s="2" t="s">
        <v>37</v>
      </c>
      <c r="M1293" s="2" t="s">
        <v>199</v>
      </c>
      <c r="N1293" s="2" t="s">
        <v>200</v>
      </c>
      <c r="O1293" s="4">
        <v>187000</v>
      </c>
      <c r="P1293" s="4">
        <v>59000</v>
      </c>
      <c r="Q1293" s="4">
        <v>128000</v>
      </c>
      <c r="R1293" s="2">
        <v>36</v>
      </c>
      <c r="S1293" s="5">
        <v>8.58</v>
      </c>
      <c r="T1293" s="4">
        <v>4470.76</v>
      </c>
      <c r="U1293" s="2" t="s">
        <v>113</v>
      </c>
      <c r="V1293" s="2" t="s">
        <v>97</v>
      </c>
      <c r="W1293" s="4">
        <v>0</v>
      </c>
      <c r="X1293" s="4">
        <v>0</v>
      </c>
      <c r="Y1293" s="4">
        <v>160947.20000000001</v>
      </c>
      <c r="Z1293" s="2">
        <v>0</v>
      </c>
      <c r="AA1293" s="2" t="s">
        <v>97</v>
      </c>
      <c r="AB1293" s="2" t="s">
        <v>15732</v>
      </c>
      <c r="AC1293" s="2" t="s">
        <v>146</v>
      </c>
      <c r="AD1293" s="2" t="s">
        <v>76</v>
      </c>
      <c r="AE1293" s="5">
        <v>68.45</v>
      </c>
      <c r="AF1293" s="2">
        <v>0</v>
      </c>
      <c r="AG1293" s="2" t="s">
        <v>97</v>
      </c>
      <c r="AH1293" s="2"/>
      <c r="AI1293" s="6" t="str">
        <f t="shared" si="60"/>
        <v>45-54</v>
      </c>
      <c r="AJ1293" s="11">
        <f>YEAR(tbl_LoanData[[#This Row],[Application Date]])</f>
        <v>2023</v>
      </c>
      <c r="AK1293" s="11" t="str">
        <f>TEXT(tbl_LoanData[[#This Row],[Application Date]],"MMMM")</f>
        <v>August</v>
      </c>
      <c r="AL1293" s="12">
        <f>DATE(YEAR(tbl_LoanData[[#This Row],[Application Date]]),MONTH(tbl_LoanData[[#This Row],[Application Date]]),1)</f>
        <v>45139</v>
      </c>
      <c r="AM1293" s="14">
        <f ca="1">IF(AND(tbl_LoanData[[#This Row],[Application Date]]&gt;=EOMONTH(TODAY(),-1)+1,tbl_LoanData[[#This Row],[Application Date]]&lt;=TODAY()),tbl_LoanData[[#This Row],[Loan Amount]],0)</f>
        <v>0</v>
      </c>
      <c r="AN1293" s="14">
        <f>tbl_LoanData[[#This Row],[Amount Paid]]-(Q1293-X1293)</f>
        <v>-128000</v>
      </c>
      <c r="AO1293" s="14">
        <f>IF(tbl_LoanData[[#This Row],[Application Status]]="Approved",1,0)</f>
        <v>0</v>
      </c>
      <c r="AP1293" s="22" t="str">
        <f t="shared" ca="1" si="61"/>
        <v/>
      </c>
      <c r="AQ1293" s="22" t="str">
        <f t="shared" ca="1" si="62"/>
        <v/>
      </c>
    </row>
    <row r="1294" spans="1:43" ht="14.4" customHeight="1" x14ac:dyDescent="0.3">
      <c r="A1294" s="2" t="s">
        <v>7023</v>
      </c>
      <c r="B1294" s="2" t="s">
        <v>7024</v>
      </c>
      <c r="C1294" s="2" t="s">
        <v>1012</v>
      </c>
      <c r="D1294" s="2" t="s">
        <v>117</v>
      </c>
      <c r="E1294" s="2" t="s">
        <v>311</v>
      </c>
      <c r="F1294" s="2">
        <v>31</v>
      </c>
      <c r="G1294" s="2" t="s">
        <v>69</v>
      </c>
      <c r="H1294" s="2" t="s">
        <v>372</v>
      </c>
      <c r="I1294" s="2" t="s">
        <v>43</v>
      </c>
      <c r="J1294" s="3">
        <v>45150</v>
      </c>
      <c r="K1294" s="3"/>
      <c r="L1294" s="2" t="s">
        <v>37</v>
      </c>
      <c r="M1294" s="2" t="s">
        <v>260</v>
      </c>
      <c r="N1294" s="2" t="s">
        <v>261</v>
      </c>
      <c r="O1294" s="4">
        <v>78000</v>
      </c>
      <c r="P1294" s="4">
        <v>25500</v>
      </c>
      <c r="Q1294" s="4">
        <v>52500</v>
      </c>
      <c r="R1294" s="2">
        <v>24</v>
      </c>
      <c r="S1294" s="5">
        <v>5.81</v>
      </c>
      <c r="T1294" s="4">
        <v>2441.69</v>
      </c>
      <c r="U1294" s="2" t="s">
        <v>96</v>
      </c>
      <c r="V1294" s="2" t="s">
        <v>97</v>
      </c>
      <c r="W1294" s="4">
        <v>0</v>
      </c>
      <c r="X1294" s="4">
        <v>0</v>
      </c>
      <c r="Y1294" s="4">
        <v>58600.5</v>
      </c>
      <c r="Z1294" s="2">
        <v>0</v>
      </c>
      <c r="AA1294" s="2" t="s">
        <v>97</v>
      </c>
      <c r="AB1294" s="2" t="s">
        <v>15732</v>
      </c>
      <c r="AC1294" s="2" t="s">
        <v>138</v>
      </c>
      <c r="AD1294" s="2" t="s">
        <v>76</v>
      </c>
      <c r="AE1294" s="5">
        <v>67.31</v>
      </c>
      <c r="AF1294" s="2">
        <v>0</v>
      </c>
      <c r="AG1294" s="2" t="s">
        <v>97</v>
      </c>
      <c r="AH1294" s="2"/>
      <c r="AI1294" s="6" t="str">
        <f t="shared" si="60"/>
        <v>25-34</v>
      </c>
      <c r="AJ1294" s="11">
        <f>YEAR(tbl_LoanData[[#This Row],[Application Date]])</f>
        <v>2023</v>
      </c>
      <c r="AK1294" s="11" t="str">
        <f>TEXT(tbl_LoanData[[#This Row],[Application Date]],"MMMM")</f>
        <v>August</v>
      </c>
      <c r="AL1294" s="12">
        <f>DATE(YEAR(tbl_LoanData[[#This Row],[Application Date]]),MONTH(tbl_LoanData[[#This Row],[Application Date]]),1)</f>
        <v>45139</v>
      </c>
      <c r="AM1294" s="14">
        <f ca="1">IF(AND(tbl_LoanData[[#This Row],[Application Date]]&gt;=EOMONTH(TODAY(),-1)+1,tbl_LoanData[[#This Row],[Application Date]]&lt;=TODAY()),tbl_LoanData[[#This Row],[Loan Amount]],0)</f>
        <v>0</v>
      </c>
      <c r="AN1294" s="14">
        <f>tbl_LoanData[[#This Row],[Amount Paid]]-(Q1294-X1294)</f>
        <v>-52500</v>
      </c>
      <c r="AO1294" s="14">
        <f>IF(tbl_LoanData[[#This Row],[Application Status]]="Approved",1,0)</f>
        <v>0</v>
      </c>
      <c r="AP1294" s="22" t="str">
        <f t="shared" ca="1" si="61"/>
        <v/>
      </c>
      <c r="AQ1294" s="22" t="str">
        <f t="shared" ca="1" si="62"/>
        <v/>
      </c>
    </row>
    <row r="1295" spans="1:43" ht="14.4" customHeight="1" x14ac:dyDescent="0.3">
      <c r="A1295" s="2" t="s">
        <v>7057</v>
      </c>
      <c r="B1295" s="2" t="s">
        <v>7058</v>
      </c>
      <c r="C1295" s="2" t="s">
        <v>216</v>
      </c>
      <c r="D1295" s="2" t="s">
        <v>182</v>
      </c>
      <c r="E1295" s="2" t="s">
        <v>447</v>
      </c>
      <c r="F1295" s="2">
        <v>47</v>
      </c>
      <c r="G1295" s="2" t="s">
        <v>83</v>
      </c>
      <c r="H1295" s="2" t="s">
        <v>70</v>
      </c>
      <c r="I1295" s="2" t="s">
        <v>50</v>
      </c>
      <c r="J1295" s="3">
        <v>45141</v>
      </c>
      <c r="K1295" s="3">
        <v>45156</v>
      </c>
      <c r="L1295" s="2" t="s">
        <v>37</v>
      </c>
      <c r="M1295" s="2" t="s">
        <v>94</v>
      </c>
      <c r="N1295" s="2" t="s">
        <v>436</v>
      </c>
      <c r="O1295" s="4">
        <v>82000</v>
      </c>
      <c r="P1295" s="4">
        <v>22100</v>
      </c>
      <c r="Q1295" s="4">
        <v>59900</v>
      </c>
      <c r="R1295" s="2">
        <v>24</v>
      </c>
      <c r="S1295" s="5">
        <v>12.27</v>
      </c>
      <c r="T1295" s="4">
        <v>3108.31</v>
      </c>
      <c r="U1295" s="2" t="s">
        <v>73</v>
      </c>
      <c r="V1295" s="2" t="s">
        <v>33</v>
      </c>
      <c r="W1295" s="4">
        <v>74599.460000000006</v>
      </c>
      <c r="X1295" s="4">
        <v>0</v>
      </c>
      <c r="Y1295" s="4">
        <v>74599.460000000006</v>
      </c>
      <c r="Z1295" s="2">
        <v>0</v>
      </c>
      <c r="AA1295" s="2" t="s">
        <v>56</v>
      </c>
      <c r="AB1295" s="2" t="s">
        <v>15731</v>
      </c>
      <c r="AC1295" s="2" t="s">
        <v>146</v>
      </c>
      <c r="AD1295" s="2" t="s">
        <v>76</v>
      </c>
      <c r="AE1295" s="5">
        <v>73.05</v>
      </c>
      <c r="AF1295" s="2">
        <v>0</v>
      </c>
      <c r="AG1295" s="2" t="s">
        <v>77</v>
      </c>
      <c r="AH1295" s="2">
        <v>15</v>
      </c>
      <c r="AI1295" s="6" t="str">
        <f t="shared" si="60"/>
        <v>45-54</v>
      </c>
      <c r="AJ1295" s="11">
        <f>YEAR(tbl_LoanData[[#This Row],[Application Date]])</f>
        <v>2023</v>
      </c>
      <c r="AK1295" s="11" t="str">
        <f>TEXT(tbl_LoanData[[#This Row],[Application Date]],"MMMM")</f>
        <v>August</v>
      </c>
      <c r="AL1295" s="12">
        <f>DATE(YEAR(tbl_LoanData[[#This Row],[Application Date]]),MONTH(tbl_LoanData[[#This Row],[Application Date]]),1)</f>
        <v>45139</v>
      </c>
      <c r="AM1295" s="14">
        <f ca="1">IF(AND(tbl_LoanData[[#This Row],[Application Date]]&gt;=EOMONTH(TODAY(),-1)+1,tbl_LoanData[[#This Row],[Application Date]]&lt;=TODAY()),tbl_LoanData[[#This Row],[Loan Amount]],0)</f>
        <v>0</v>
      </c>
      <c r="AN1295" s="14">
        <f>tbl_LoanData[[#This Row],[Amount Paid]]-(Q1295-X1295)</f>
        <v>14699.460000000006</v>
      </c>
      <c r="AO1295" s="14">
        <f>IF(tbl_LoanData[[#This Row],[Application Status]]="Approved",1,0)</f>
        <v>1</v>
      </c>
      <c r="AP1295" s="22" t="str">
        <f t="shared" ca="1" si="61"/>
        <v/>
      </c>
      <c r="AQ1295" s="22" t="str">
        <f t="shared" ca="1" si="62"/>
        <v/>
      </c>
    </row>
    <row r="1296" spans="1:43" x14ac:dyDescent="0.3">
      <c r="A1296" s="2" t="s">
        <v>7077</v>
      </c>
      <c r="B1296" s="2" t="s">
        <v>7078</v>
      </c>
      <c r="C1296" s="2" t="s">
        <v>758</v>
      </c>
      <c r="D1296" s="2" t="s">
        <v>182</v>
      </c>
      <c r="E1296" s="2" t="s">
        <v>91</v>
      </c>
      <c r="F1296" s="2">
        <v>25</v>
      </c>
      <c r="G1296" s="2" t="s">
        <v>83</v>
      </c>
      <c r="H1296" s="2" t="s">
        <v>156</v>
      </c>
      <c r="I1296" s="2" t="s">
        <v>45</v>
      </c>
      <c r="J1296" s="3">
        <v>45148</v>
      </c>
      <c r="K1296" s="3">
        <v>45152</v>
      </c>
      <c r="L1296" s="2" t="s">
        <v>39</v>
      </c>
      <c r="M1296" s="2" t="s">
        <v>127</v>
      </c>
      <c r="N1296" s="2" t="s">
        <v>152</v>
      </c>
      <c r="O1296" s="4">
        <v>1496000</v>
      </c>
      <c r="P1296" s="4">
        <v>297100</v>
      </c>
      <c r="Q1296" s="4">
        <v>1198900</v>
      </c>
      <c r="R1296" s="2">
        <v>36</v>
      </c>
      <c r="S1296" s="5">
        <v>9.9600000000000009</v>
      </c>
      <c r="T1296" s="4">
        <v>43253.65</v>
      </c>
      <c r="U1296" s="2" t="s">
        <v>73</v>
      </c>
      <c r="V1296" s="2" t="s">
        <v>33</v>
      </c>
      <c r="W1296" s="4">
        <v>1557131.32</v>
      </c>
      <c r="X1296" s="4">
        <v>0</v>
      </c>
      <c r="Y1296" s="4">
        <v>1557131.32</v>
      </c>
      <c r="Z1296" s="2">
        <v>0</v>
      </c>
      <c r="AA1296" s="2" t="s">
        <v>56</v>
      </c>
      <c r="AB1296" s="2" t="s">
        <v>15734</v>
      </c>
      <c r="AC1296" s="2" t="s">
        <v>138</v>
      </c>
      <c r="AD1296" s="2" t="s">
        <v>76</v>
      </c>
      <c r="AE1296" s="5">
        <v>80.14</v>
      </c>
      <c r="AF1296" s="2">
        <v>0</v>
      </c>
      <c r="AG1296" s="2" t="s">
        <v>77</v>
      </c>
      <c r="AH1296" s="2">
        <v>4</v>
      </c>
      <c r="AI1296" s="6" t="str">
        <f t="shared" si="60"/>
        <v>25-34</v>
      </c>
      <c r="AJ1296" s="11">
        <f>YEAR(tbl_LoanData[[#This Row],[Application Date]])</f>
        <v>2023</v>
      </c>
      <c r="AK1296" s="11" t="str">
        <f>TEXT(tbl_LoanData[[#This Row],[Application Date]],"MMMM")</f>
        <v>August</v>
      </c>
      <c r="AL1296" s="12">
        <f>DATE(YEAR(tbl_LoanData[[#This Row],[Application Date]]),MONTH(tbl_LoanData[[#This Row],[Application Date]]),1)</f>
        <v>45139</v>
      </c>
      <c r="AM1296" s="14">
        <f ca="1">IF(AND(tbl_LoanData[[#This Row],[Application Date]]&gt;=EOMONTH(TODAY(),-1)+1,tbl_LoanData[[#This Row],[Application Date]]&lt;=TODAY()),tbl_LoanData[[#This Row],[Loan Amount]],0)</f>
        <v>0</v>
      </c>
      <c r="AN1296" s="14">
        <f>tbl_LoanData[[#This Row],[Amount Paid]]-(Q1296-X1296)</f>
        <v>358231.32000000007</v>
      </c>
      <c r="AO1296" s="14">
        <f>IF(tbl_LoanData[[#This Row],[Application Status]]="Approved",1,0)</f>
        <v>1</v>
      </c>
      <c r="AP1296" s="22" t="str">
        <f t="shared" ca="1" si="61"/>
        <v/>
      </c>
      <c r="AQ1296" s="22" t="str">
        <f t="shared" ca="1" si="62"/>
        <v/>
      </c>
    </row>
    <row r="1297" spans="1:43" ht="14.4" customHeight="1" x14ac:dyDescent="0.3">
      <c r="A1297" s="2" t="s">
        <v>7091</v>
      </c>
      <c r="B1297" s="2" t="s">
        <v>7092</v>
      </c>
      <c r="C1297" s="2" t="s">
        <v>310</v>
      </c>
      <c r="D1297" s="2" t="s">
        <v>142</v>
      </c>
      <c r="E1297" s="2" t="s">
        <v>161</v>
      </c>
      <c r="F1297" s="2">
        <v>60</v>
      </c>
      <c r="G1297" s="2" t="s">
        <v>69</v>
      </c>
      <c r="H1297" s="2" t="s">
        <v>205</v>
      </c>
      <c r="I1297" s="2" t="s">
        <v>49</v>
      </c>
      <c r="J1297" s="3">
        <v>45169</v>
      </c>
      <c r="K1297" s="3">
        <v>45175</v>
      </c>
      <c r="L1297" s="2" t="s">
        <v>39</v>
      </c>
      <c r="M1297" s="2" t="s">
        <v>71</v>
      </c>
      <c r="N1297" s="2" t="s">
        <v>294</v>
      </c>
      <c r="O1297" s="4">
        <v>1751000</v>
      </c>
      <c r="P1297" s="4">
        <v>266500</v>
      </c>
      <c r="Q1297" s="4">
        <v>1484500</v>
      </c>
      <c r="R1297" s="2">
        <v>36</v>
      </c>
      <c r="S1297" s="5">
        <v>9.44</v>
      </c>
      <c r="T1297" s="4">
        <v>52914.18</v>
      </c>
      <c r="U1297" s="2" t="s">
        <v>73</v>
      </c>
      <c r="V1297" s="2" t="s">
        <v>74</v>
      </c>
      <c r="W1297" s="4">
        <v>1851996.3</v>
      </c>
      <c r="X1297" s="4">
        <v>52914.1</v>
      </c>
      <c r="Y1297" s="4">
        <v>1904910.4</v>
      </c>
      <c r="Z1297" s="2">
        <v>0</v>
      </c>
      <c r="AA1297" s="2" t="s">
        <v>56</v>
      </c>
      <c r="AB1297" s="2" t="s">
        <v>15727</v>
      </c>
      <c r="AC1297" s="2" t="s">
        <v>360</v>
      </c>
      <c r="AD1297" s="2" t="s">
        <v>76</v>
      </c>
      <c r="AE1297" s="5">
        <v>84.78</v>
      </c>
      <c r="AF1297" s="2">
        <v>0</v>
      </c>
      <c r="AG1297" s="2" t="s">
        <v>77</v>
      </c>
      <c r="AH1297" s="2">
        <v>6</v>
      </c>
      <c r="AI1297" s="6" t="str">
        <f t="shared" si="60"/>
        <v>55-64</v>
      </c>
      <c r="AJ1297" s="11">
        <f>YEAR(tbl_LoanData[[#This Row],[Application Date]])</f>
        <v>2023</v>
      </c>
      <c r="AK1297" s="11" t="str">
        <f>TEXT(tbl_LoanData[[#This Row],[Application Date]],"MMMM")</f>
        <v>August</v>
      </c>
      <c r="AL1297" s="12">
        <f>DATE(YEAR(tbl_LoanData[[#This Row],[Application Date]]),MONTH(tbl_LoanData[[#This Row],[Application Date]]),1)</f>
        <v>45139</v>
      </c>
      <c r="AM1297" s="14">
        <f ca="1">IF(AND(tbl_LoanData[[#This Row],[Application Date]]&gt;=EOMONTH(TODAY(),-1)+1,tbl_LoanData[[#This Row],[Application Date]]&lt;=TODAY()),tbl_LoanData[[#This Row],[Loan Amount]],0)</f>
        <v>0</v>
      </c>
      <c r="AN1297" s="14">
        <f>tbl_LoanData[[#This Row],[Amount Paid]]-(Q1297-X1297)</f>
        <v>420410.40000000014</v>
      </c>
      <c r="AO1297" s="14">
        <f>IF(tbl_LoanData[[#This Row],[Application Status]]="Approved",1,0)</f>
        <v>1</v>
      </c>
      <c r="AP1297" s="22" t="str">
        <f t="shared" ca="1" si="61"/>
        <v/>
      </c>
      <c r="AQ1297" s="22" t="str">
        <f t="shared" ca="1" si="62"/>
        <v/>
      </c>
    </row>
    <row r="1298" spans="1:43" ht="14.4" customHeight="1" x14ac:dyDescent="0.3">
      <c r="A1298" s="2" t="s">
        <v>7145</v>
      </c>
      <c r="B1298" s="2" t="s">
        <v>7146</v>
      </c>
      <c r="C1298" s="2" t="s">
        <v>508</v>
      </c>
      <c r="D1298" s="2" t="s">
        <v>117</v>
      </c>
      <c r="E1298" s="2" t="s">
        <v>165</v>
      </c>
      <c r="F1298" s="2">
        <v>38</v>
      </c>
      <c r="G1298" s="2" t="s">
        <v>83</v>
      </c>
      <c r="H1298" s="2" t="s">
        <v>84</v>
      </c>
      <c r="I1298" s="2" t="s">
        <v>45</v>
      </c>
      <c r="J1298" s="3">
        <v>45141</v>
      </c>
      <c r="K1298" s="3"/>
      <c r="L1298" s="2" t="s">
        <v>39</v>
      </c>
      <c r="M1298" s="2" t="s">
        <v>157</v>
      </c>
      <c r="N1298" s="2" t="s">
        <v>158</v>
      </c>
      <c r="O1298" s="4">
        <v>1836000</v>
      </c>
      <c r="P1298" s="4">
        <v>226300</v>
      </c>
      <c r="Q1298" s="4">
        <v>1609700</v>
      </c>
      <c r="R1298" s="2">
        <v>48</v>
      </c>
      <c r="S1298" s="5">
        <v>12.01</v>
      </c>
      <c r="T1298" s="4">
        <v>49645.83</v>
      </c>
      <c r="U1298" s="2" t="s">
        <v>113</v>
      </c>
      <c r="V1298" s="2" t="s">
        <v>97</v>
      </c>
      <c r="W1298" s="4">
        <v>0</v>
      </c>
      <c r="X1298" s="4">
        <v>0</v>
      </c>
      <c r="Y1298" s="4">
        <v>2382999.88</v>
      </c>
      <c r="Z1298" s="2">
        <v>0</v>
      </c>
      <c r="AA1298" s="2" t="s">
        <v>97</v>
      </c>
      <c r="AB1298" s="2" t="s">
        <v>15729</v>
      </c>
      <c r="AC1298" s="2" t="s">
        <v>87</v>
      </c>
      <c r="AD1298" s="2" t="s">
        <v>76</v>
      </c>
      <c r="AE1298" s="5">
        <v>87.67</v>
      </c>
      <c r="AF1298" s="2">
        <v>0</v>
      </c>
      <c r="AG1298" s="2" t="s">
        <v>97</v>
      </c>
      <c r="AH1298" s="2"/>
      <c r="AI1298" s="6" t="str">
        <f t="shared" si="60"/>
        <v>35-44</v>
      </c>
      <c r="AJ1298" s="11">
        <f>YEAR(tbl_LoanData[[#This Row],[Application Date]])</f>
        <v>2023</v>
      </c>
      <c r="AK1298" s="11" t="str">
        <f>TEXT(tbl_LoanData[[#This Row],[Application Date]],"MMMM")</f>
        <v>August</v>
      </c>
      <c r="AL1298" s="12">
        <f>DATE(YEAR(tbl_LoanData[[#This Row],[Application Date]]),MONTH(tbl_LoanData[[#This Row],[Application Date]]),1)</f>
        <v>45139</v>
      </c>
      <c r="AM1298" s="14">
        <f ca="1">IF(AND(tbl_LoanData[[#This Row],[Application Date]]&gt;=EOMONTH(TODAY(),-1)+1,tbl_LoanData[[#This Row],[Application Date]]&lt;=TODAY()),tbl_LoanData[[#This Row],[Loan Amount]],0)</f>
        <v>0</v>
      </c>
      <c r="AN1298" s="14">
        <f>tbl_LoanData[[#This Row],[Amount Paid]]-(Q1298-X1298)</f>
        <v>-1609700</v>
      </c>
      <c r="AO1298" s="14">
        <f>IF(tbl_LoanData[[#This Row],[Application Status]]="Approved",1,0)</f>
        <v>0</v>
      </c>
      <c r="AP1298" s="22" t="str">
        <f t="shared" ca="1" si="61"/>
        <v/>
      </c>
      <c r="AQ1298" s="22" t="str">
        <f t="shared" ca="1" si="62"/>
        <v/>
      </c>
    </row>
    <row r="1299" spans="1:43" ht="14.4" customHeight="1" x14ac:dyDescent="0.3">
      <c r="A1299" s="2" t="s">
        <v>7215</v>
      </c>
      <c r="B1299" s="2" t="s">
        <v>7216</v>
      </c>
      <c r="C1299" s="2" t="s">
        <v>393</v>
      </c>
      <c r="D1299" s="2" t="s">
        <v>182</v>
      </c>
      <c r="E1299" s="2" t="s">
        <v>323</v>
      </c>
      <c r="F1299" s="2">
        <v>64</v>
      </c>
      <c r="G1299" s="2" t="s">
        <v>83</v>
      </c>
      <c r="H1299" s="2" t="s">
        <v>237</v>
      </c>
      <c r="I1299" s="2" t="s">
        <v>48</v>
      </c>
      <c r="J1299" s="3">
        <v>45168</v>
      </c>
      <c r="K1299" s="3"/>
      <c r="L1299" s="2" t="s">
        <v>40</v>
      </c>
      <c r="M1299" s="2" t="s">
        <v>85</v>
      </c>
      <c r="N1299" s="2" t="s">
        <v>86</v>
      </c>
      <c r="O1299" s="4">
        <v>1418000</v>
      </c>
      <c r="P1299" s="4">
        <v>472300</v>
      </c>
      <c r="Q1299" s="4">
        <v>945700</v>
      </c>
      <c r="R1299" s="2">
        <v>36</v>
      </c>
      <c r="S1299" s="5">
        <v>12.71</v>
      </c>
      <c r="T1299" s="4">
        <v>36285.980000000003</v>
      </c>
      <c r="U1299" s="2" t="s">
        <v>113</v>
      </c>
      <c r="V1299" s="2" t="s">
        <v>97</v>
      </c>
      <c r="W1299" s="4">
        <v>0</v>
      </c>
      <c r="X1299" s="4">
        <v>0</v>
      </c>
      <c r="Y1299" s="4">
        <v>1306295.4099999999</v>
      </c>
      <c r="Z1299" s="2">
        <v>0</v>
      </c>
      <c r="AA1299" s="2" t="s">
        <v>97</v>
      </c>
      <c r="AB1299" s="2" t="s">
        <v>15730</v>
      </c>
      <c r="AC1299" s="2" t="s">
        <v>360</v>
      </c>
      <c r="AD1299" s="2" t="s">
        <v>76</v>
      </c>
      <c r="AE1299" s="5">
        <v>66.69</v>
      </c>
      <c r="AF1299" s="2">
        <v>0</v>
      </c>
      <c r="AG1299" s="2" t="s">
        <v>97</v>
      </c>
      <c r="AH1299" s="2"/>
      <c r="AI1299" s="6" t="str">
        <f t="shared" si="60"/>
        <v>55-64</v>
      </c>
      <c r="AJ1299" s="11">
        <f>YEAR(tbl_LoanData[[#This Row],[Application Date]])</f>
        <v>2023</v>
      </c>
      <c r="AK1299" s="11" t="str">
        <f>TEXT(tbl_LoanData[[#This Row],[Application Date]],"MMMM")</f>
        <v>August</v>
      </c>
      <c r="AL1299" s="12">
        <f>DATE(YEAR(tbl_LoanData[[#This Row],[Application Date]]),MONTH(tbl_LoanData[[#This Row],[Application Date]]),1)</f>
        <v>45139</v>
      </c>
      <c r="AM1299" s="14">
        <f ca="1">IF(AND(tbl_LoanData[[#This Row],[Application Date]]&gt;=EOMONTH(TODAY(),-1)+1,tbl_LoanData[[#This Row],[Application Date]]&lt;=TODAY()),tbl_LoanData[[#This Row],[Loan Amount]],0)</f>
        <v>0</v>
      </c>
      <c r="AN1299" s="14">
        <f>tbl_LoanData[[#This Row],[Amount Paid]]-(Q1299-X1299)</f>
        <v>-945700</v>
      </c>
      <c r="AO1299" s="14">
        <f>IF(tbl_LoanData[[#This Row],[Application Status]]="Approved",1,0)</f>
        <v>0</v>
      </c>
      <c r="AP1299" s="22" t="str">
        <f t="shared" ca="1" si="61"/>
        <v/>
      </c>
      <c r="AQ1299" s="22" t="str">
        <f t="shared" ca="1" si="62"/>
        <v/>
      </c>
    </row>
    <row r="1300" spans="1:43" ht="14.4" customHeight="1" x14ac:dyDescent="0.3">
      <c r="A1300" s="2" t="s">
        <v>7221</v>
      </c>
      <c r="B1300" s="2" t="s">
        <v>7222</v>
      </c>
      <c r="C1300" s="2" t="s">
        <v>289</v>
      </c>
      <c r="D1300" s="2" t="s">
        <v>67</v>
      </c>
      <c r="E1300" s="2" t="s">
        <v>176</v>
      </c>
      <c r="F1300" s="2">
        <v>43</v>
      </c>
      <c r="G1300" s="2" t="s">
        <v>69</v>
      </c>
      <c r="H1300" s="2" t="s">
        <v>211</v>
      </c>
      <c r="I1300" s="2" t="s">
        <v>50</v>
      </c>
      <c r="J1300" s="3">
        <v>45165</v>
      </c>
      <c r="K1300" s="3">
        <v>45186</v>
      </c>
      <c r="L1300" s="2" t="s">
        <v>40</v>
      </c>
      <c r="M1300" s="2" t="s">
        <v>111</v>
      </c>
      <c r="N1300" s="2" t="s">
        <v>369</v>
      </c>
      <c r="O1300" s="4">
        <v>1075000</v>
      </c>
      <c r="P1300" s="4">
        <v>147000</v>
      </c>
      <c r="Q1300" s="4">
        <v>928000</v>
      </c>
      <c r="R1300" s="2">
        <v>48</v>
      </c>
      <c r="S1300" s="5">
        <v>11.33</v>
      </c>
      <c r="T1300" s="4">
        <v>28095.200000000001</v>
      </c>
      <c r="U1300" s="2" t="s">
        <v>73</v>
      </c>
      <c r="V1300" s="2" t="s">
        <v>74</v>
      </c>
      <c r="W1300" s="4">
        <v>983332</v>
      </c>
      <c r="X1300" s="4">
        <v>365237.6</v>
      </c>
      <c r="Y1300" s="4">
        <v>1348569.6</v>
      </c>
      <c r="Z1300" s="2">
        <v>0</v>
      </c>
      <c r="AA1300" s="2" t="s">
        <v>56</v>
      </c>
      <c r="AB1300" s="2" t="s">
        <v>15736</v>
      </c>
      <c r="AC1300" s="2" t="s">
        <v>332</v>
      </c>
      <c r="AD1300" s="2" t="s">
        <v>76</v>
      </c>
      <c r="AE1300" s="5">
        <v>86.33</v>
      </c>
      <c r="AF1300" s="2">
        <v>0</v>
      </c>
      <c r="AG1300" s="2" t="s">
        <v>77</v>
      </c>
      <c r="AH1300" s="2">
        <v>21</v>
      </c>
      <c r="AI1300" s="6" t="str">
        <f t="shared" si="60"/>
        <v>35-44</v>
      </c>
      <c r="AJ1300" s="11">
        <f>YEAR(tbl_LoanData[[#This Row],[Application Date]])</f>
        <v>2023</v>
      </c>
      <c r="AK1300" s="11" t="str">
        <f>TEXT(tbl_LoanData[[#This Row],[Application Date]],"MMMM")</f>
        <v>August</v>
      </c>
      <c r="AL1300" s="12">
        <f>DATE(YEAR(tbl_LoanData[[#This Row],[Application Date]]),MONTH(tbl_LoanData[[#This Row],[Application Date]]),1)</f>
        <v>45139</v>
      </c>
      <c r="AM1300" s="14">
        <f ca="1">IF(AND(tbl_LoanData[[#This Row],[Application Date]]&gt;=EOMONTH(TODAY(),-1)+1,tbl_LoanData[[#This Row],[Application Date]]&lt;=TODAY()),tbl_LoanData[[#This Row],[Loan Amount]],0)</f>
        <v>0</v>
      </c>
      <c r="AN1300" s="14">
        <f>tbl_LoanData[[#This Row],[Amount Paid]]-(Q1300-X1300)</f>
        <v>420569.59999999998</v>
      </c>
      <c r="AO1300" s="14">
        <f>IF(tbl_LoanData[[#This Row],[Application Status]]="Approved",1,0)</f>
        <v>1</v>
      </c>
      <c r="AP1300" s="22" t="str">
        <f t="shared" ca="1" si="61"/>
        <v/>
      </c>
      <c r="AQ1300" s="22" t="str">
        <f t="shared" ca="1" si="62"/>
        <v/>
      </c>
    </row>
    <row r="1301" spans="1:43" ht="14.4" customHeight="1" x14ac:dyDescent="0.3">
      <c r="A1301" s="2" t="s">
        <v>7285</v>
      </c>
      <c r="B1301" s="2" t="s">
        <v>7286</v>
      </c>
      <c r="C1301" s="2" t="s">
        <v>432</v>
      </c>
      <c r="D1301" s="2" t="s">
        <v>209</v>
      </c>
      <c r="E1301" s="2" t="s">
        <v>92</v>
      </c>
      <c r="F1301" s="2">
        <v>62</v>
      </c>
      <c r="G1301" s="2" t="s">
        <v>69</v>
      </c>
      <c r="H1301" s="2" t="s">
        <v>228</v>
      </c>
      <c r="I1301" s="2" t="s">
        <v>43</v>
      </c>
      <c r="J1301" s="3">
        <v>45147</v>
      </c>
      <c r="K1301" s="3">
        <v>45159</v>
      </c>
      <c r="L1301" s="2" t="s">
        <v>36</v>
      </c>
      <c r="M1301" s="2" t="s">
        <v>85</v>
      </c>
      <c r="N1301" s="2" t="s">
        <v>344</v>
      </c>
      <c r="O1301" s="4">
        <v>1861000</v>
      </c>
      <c r="P1301" s="4">
        <v>656300</v>
      </c>
      <c r="Q1301" s="4">
        <v>1204700</v>
      </c>
      <c r="R1301" s="2">
        <v>36</v>
      </c>
      <c r="S1301" s="5">
        <v>13.33</v>
      </c>
      <c r="T1301" s="4">
        <v>46846.1</v>
      </c>
      <c r="U1301" s="2" t="s">
        <v>73</v>
      </c>
      <c r="V1301" s="2" t="s">
        <v>34</v>
      </c>
      <c r="W1301" s="4">
        <v>1452229.1</v>
      </c>
      <c r="X1301" s="4">
        <v>234230.43</v>
      </c>
      <c r="Y1301" s="4">
        <v>1686459.53</v>
      </c>
      <c r="Z1301" s="2">
        <v>155</v>
      </c>
      <c r="AA1301" s="2" t="s">
        <v>60</v>
      </c>
      <c r="AB1301" s="2" t="s">
        <v>15731</v>
      </c>
      <c r="AC1301" s="2" t="s">
        <v>87</v>
      </c>
      <c r="AD1301" s="2" t="s">
        <v>76</v>
      </c>
      <c r="AE1301" s="5">
        <v>64.73</v>
      </c>
      <c r="AF1301" s="2">
        <v>5</v>
      </c>
      <c r="AG1301" s="2" t="s">
        <v>130</v>
      </c>
      <c r="AH1301" s="2">
        <v>12</v>
      </c>
      <c r="AI1301" s="6" t="str">
        <f t="shared" si="60"/>
        <v>55-64</v>
      </c>
      <c r="AJ1301" s="11">
        <f>YEAR(tbl_LoanData[[#This Row],[Application Date]])</f>
        <v>2023</v>
      </c>
      <c r="AK1301" s="11" t="str">
        <f>TEXT(tbl_LoanData[[#This Row],[Application Date]],"MMMM")</f>
        <v>August</v>
      </c>
      <c r="AL1301" s="12">
        <f>DATE(YEAR(tbl_LoanData[[#This Row],[Application Date]]),MONTH(tbl_LoanData[[#This Row],[Application Date]]),1)</f>
        <v>45139</v>
      </c>
      <c r="AM1301" s="14">
        <f ca="1">IF(AND(tbl_LoanData[[#This Row],[Application Date]]&gt;=EOMONTH(TODAY(),-1)+1,tbl_LoanData[[#This Row],[Application Date]]&lt;=TODAY()),tbl_LoanData[[#This Row],[Loan Amount]],0)</f>
        <v>0</v>
      </c>
      <c r="AN1301" s="14">
        <f>tbl_LoanData[[#This Row],[Amount Paid]]-(Q1301-X1301)</f>
        <v>481759.53</v>
      </c>
      <c r="AO1301" s="14">
        <f>IF(tbl_LoanData[[#This Row],[Application Status]]="Approved",1,0)</f>
        <v>1</v>
      </c>
      <c r="AP1301" s="22" t="str">
        <f t="shared" ca="1" si="61"/>
        <v/>
      </c>
      <c r="AQ1301" s="22" t="str">
        <f t="shared" ca="1" si="62"/>
        <v/>
      </c>
    </row>
    <row r="1302" spans="1:43" ht="14.4" customHeight="1" x14ac:dyDescent="0.3">
      <c r="A1302" s="2" t="s">
        <v>7359</v>
      </c>
      <c r="B1302" s="2" t="s">
        <v>7360</v>
      </c>
      <c r="C1302" s="2" t="s">
        <v>530</v>
      </c>
      <c r="D1302" s="2" t="s">
        <v>161</v>
      </c>
      <c r="E1302" s="2" t="s">
        <v>540</v>
      </c>
      <c r="F1302" s="2">
        <v>43</v>
      </c>
      <c r="G1302" s="2" t="s">
        <v>69</v>
      </c>
      <c r="H1302" s="2" t="s">
        <v>191</v>
      </c>
      <c r="I1302" s="2" t="s">
        <v>51</v>
      </c>
      <c r="J1302" s="3">
        <v>45153</v>
      </c>
      <c r="K1302" s="3">
        <v>45159</v>
      </c>
      <c r="L1302" s="2" t="s">
        <v>38</v>
      </c>
      <c r="M1302" s="2" t="s">
        <v>144</v>
      </c>
      <c r="N1302" s="2" t="s">
        <v>382</v>
      </c>
      <c r="O1302" s="4">
        <v>1877000</v>
      </c>
      <c r="P1302" s="4">
        <v>270400</v>
      </c>
      <c r="Q1302" s="4">
        <v>1606600</v>
      </c>
      <c r="R1302" s="2">
        <v>48</v>
      </c>
      <c r="S1302" s="5">
        <v>8.84</v>
      </c>
      <c r="T1302" s="4">
        <v>45306.12</v>
      </c>
      <c r="U1302" s="2" t="s">
        <v>73</v>
      </c>
      <c r="V1302" s="2" t="s">
        <v>74</v>
      </c>
      <c r="W1302" s="4">
        <v>1585714.2</v>
      </c>
      <c r="X1302" s="4">
        <v>588979.56000000006</v>
      </c>
      <c r="Y1302" s="4">
        <v>2174693.7599999998</v>
      </c>
      <c r="Z1302" s="2">
        <v>32</v>
      </c>
      <c r="AA1302" s="2" t="s">
        <v>58</v>
      </c>
      <c r="AB1302" s="2" t="s">
        <v>15729</v>
      </c>
      <c r="AC1302" s="2" t="s">
        <v>129</v>
      </c>
      <c r="AD1302" s="2" t="s">
        <v>76</v>
      </c>
      <c r="AE1302" s="5">
        <v>85.59</v>
      </c>
      <c r="AF1302" s="2">
        <v>1</v>
      </c>
      <c r="AG1302" s="2" t="s">
        <v>15718</v>
      </c>
      <c r="AH1302" s="2">
        <v>6</v>
      </c>
      <c r="AI1302" s="6" t="str">
        <f t="shared" si="60"/>
        <v>35-44</v>
      </c>
      <c r="AJ1302" s="11">
        <f>YEAR(tbl_LoanData[[#This Row],[Application Date]])</f>
        <v>2023</v>
      </c>
      <c r="AK1302" s="11" t="str">
        <f>TEXT(tbl_LoanData[[#This Row],[Application Date]],"MMMM")</f>
        <v>August</v>
      </c>
      <c r="AL1302" s="12">
        <f>DATE(YEAR(tbl_LoanData[[#This Row],[Application Date]]),MONTH(tbl_LoanData[[#This Row],[Application Date]]),1)</f>
        <v>45139</v>
      </c>
      <c r="AM1302" s="14">
        <f ca="1">IF(AND(tbl_LoanData[[#This Row],[Application Date]]&gt;=EOMONTH(TODAY(),-1)+1,tbl_LoanData[[#This Row],[Application Date]]&lt;=TODAY()),tbl_LoanData[[#This Row],[Loan Amount]],0)</f>
        <v>0</v>
      </c>
      <c r="AN1302" s="14">
        <f>tbl_LoanData[[#This Row],[Amount Paid]]-(Q1302-X1302)</f>
        <v>568093.76</v>
      </c>
      <c r="AO1302" s="14">
        <f>IF(tbl_LoanData[[#This Row],[Application Status]]="Approved",1,0)</f>
        <v>1</v>
      </c>
      <c r="AP1302" s="22" t="str">
        <f t="shared" ca="1" si="61"/>
        <v/>
      </c>
      <c r="AQ1302" s="22" t="str">
        <f t="shared" ca="1" si="62"/>
        <v/>
      </c>
    </row>
    <row r="1303" spans="1:43" ht="14.4" customHeight="1" x14ac:dyDescent="0.3">
      <c r="A1303" s="2" t="s">
        <v>7379</v>
      </c>
      <c r="B1303" s="2" t="s">
        <v>7380</v>
      </c>
      <c r="C1303" s="2" t="s">
        <v>353</v>
      </c>
      <c r="D1303" s="2" t="s">
        <v>311</v>
      </c>
      <c r="E1303" s="2" t="s">
        <v>118</v>
      </c>
      <c r="F1303" s="2">
        <v>49</v>
      </c>
      <c r="G1303" s="2" t="s">
        <v>83</v>
      </c>
      <c r="H1303" s="2" t="s">
        <v>313</v>
      </c>
      <c r="I1303" s="2" t="s">
        <v>44</v>
      </c>
      <c r="J1303" s="3">
        <v>45164</v>
      </c>
      <c r="K1303" s="3">
        <v>45184</v>
      </c>
      <c r="L1303" s="2" t="s">
        <v>39</v>
      </c>
      <c r="M1303" s="2" t="s">
        <v>71</v>
      </c>
      <c r="N1303" s="2" t="s">
        <v>72</v>
      </c>
      <c r="O1303" s="4">
        <v>2313000</v>
      </c>
      <c r="P1303" s="4">
        <v>414000</v>
      </c>
      <c r="Q1303" s="4">
        <v>1899000</v>
      </c>
      <c r="R1303" s="2">
        <v>36</v>
      </c>
      <c r="S1303" s="5">
        <v>10</v>
      </c>
      <c r="T1303" s="4">
        <v>68575</v>
      </c>
      <c r="U1303" s="2" t="s">
        <v>73</v>
      </c>
      <c r="V1303" s="2" t="s">
        <v>74</v>
      </c>
      <c r="W1303" s="4">
        <v>2400125</v>
      </c>
      <c r="X1303" s="4">
        <v>68575</v>
      </c>
      <c r="Y1303" s="4">
        <v>2468700</v>
      </c>
      <c r="Z1303" s="2">
        <v>0</v>
      </c>
      <c r="AA1303" s="2" t="s">
        <v>56</v>
      </c>
      <c r="AB1303" s="2" t="s">
        <v>15734</v>
      </c>
      <c r="AC1303" s="2" t="s">
        <v>360</v>
      </c>
      <c r="AD1303" s="2" t="s">
        <v>76</v>
      </c>
      <c r="AE1303" s="5">
        <v>82.1</v>
      </c>
      <c r="AF1303" s="2">
        <v>0</v>
      </c>
      <c r="AG1303" s="2" t="s">
        <v>77</v>
      </c>
      <c r="AH1303" s="2">
        <v>20</v>
      </c>
      <c r="AI1303" s="6" t="str">
        <f t="shared" si="60"/>
        <v>45-54</v>
      </c>
      <c r="AJ1303" s="11">
        <f>YEAR(tbl_LoanData[[#This Row],[Application Date]])</f>
        <v>2023</v>
      </c>
      <c r="AK1303" s="11" t="str">
        <f>TEXT(tbl_LoanData[[#This Row],[Application Date]],"MMMM")</f>
        <v>August</v>
      </c>
      <c r="AL1303" s="12">
        <f>DATE(YEAR(tbl_LoanData[[#This Row],[Application Date]]),MONTH(tbl_LoanData[[#This Row],[Application Date]]),1)</f>
        <v>45139</v>
      </c>
      <c r="AM1303" s="14">
        <f ca="1">IF(AND(tbl_LoanData[[#This Row],[Application Date]]&gt;=EOMONTH(TODAY(),-1)+1,tbl_LoanData[[#This Row],[Application Date]]&lt;=TODAY()),tbl_LoanData[[#This Row],[Loan Amount]],0)</f>
        <v>0</v>
      </c>
      <c r="AN1303" s="14">
        <f>tbl_LoanData[[#This Row],[Amount Paid]]-(Q1303-X1303)</f>
        <v>569700</v>
      </c>
      <c r="AO1303" s="14">
        <f>IF(tbl_LoanData[[#This Row],[Application Status]]="Approved",1,0)</f>
        <v>1</v>
      </c>
      <c r="AP1303" s="22" t="str">
        <f t="shared" ca="1" si="61"/>
        <v/>
      </c>
      <c r="AQ1303" s="22" t="str">
        <f t="shared" ca="1" si="62"/>
        <v/>
      </c>
    </row>
    <row r="1304" spans="1:43" ht="14.4" customHeight="1" x14ac:dyDescent="0.3">
      <c r="A1304" s="2" t="s">
        <v>7525</v>
      </c>
      <c r="B1304" s="2" t="s">
        <v>7526</v>
      </c>
      <c r="C1304" s="2" t="s">
        <v>253</v>
      </c>
      <c r="D1304" s="2" t="s">
        <v>102</v>
      </c>
      <c r="E1304" s="2" t="s">
        <v>182</v>
      </c>
      <c r="F1304" s="2">
        <v>43</v>
      </c>
      <c r="G1304" s="2" t="s">
        <v>69</v>
      </c>
      <c r="H1304" s="2" t="s">
        <v>372</v>
      </c>
      <c r="I1304" s="2" t="s">
        <v>43</v>
      </c>
      <c r="J1304" s="3">
        <v>45141</v>
      </c>
      <c r="K1304" s="3">
        <v>45158</v>
      </c>
      <c r="L1304" s="2" t="s">
        <v>40</v>
      </c>
      <c r="M1304" s="2" t="s">
        <v>111</v>
      </c>
      <c r="N1304" s="2" t="s">
        <v>120</v>
      </c>
      <c r="O1304" s="4">
        <v>757000</v>
      </c>
      <c r="P1304" s="4">
        <v>170800</v>
      </c>
      <c r="Q1304" s="4">
        <v>586200</v>
      </c>
      <c r="R1304" s="2">
        <v>36</v>
      </c>
      <c r="S1304" s="5">
        <v>12.54</v>
      </c>
      <c r="T1304" s="4">
        <v>22409.119999999999</v>
      </c>
      <c r="U1304" s="2" t="s">
        <v>73</v>
      </c>
      <c r="V1304" s="2" t="s">
        <v>34</v>
      </c>
      <c r="W1304" s="4">
        <v>739500.96</v>
      </c>
      <c r="X1304" s="4">
        <v>67227.48</v>
      </c>
      <c r="Y1304" s="4">
        <v>806728.44</v>
      </c>
      <c r="Z1304" s="2">
        <v>96</v>
      </c>
      <c r="AA1304" s="2" t="s">
        <v>60</v>
      </c>
      <c r="AB1304" s="2" t="s">
        <v>15735</v>
      </c>
      <c r="AC1304" s="2" t="s">
        <v>360</v>
      </c>
      <c r="AD1304" s="2" t="s">
        <v>76</v>
      </c>
      <c r="AE1304" s="5">
        <v>77.44</v>
      </c>
      <c r="AF1304" s="2">
        <v>3</v>
      </c>
      <c r="AG1304" s="2" t="s">
        <v>130</v>
      </c>
      <c r="AH1304" s="2">
        <v>17</v>
      </c>
      <c r="AI1304" s="6" t="str">
        <f t="shared" si="60"/>
        <v>35-44</v>
      </c>
      <c r="AJ1304" s="11">
        <f>YEAR(tbl_LoanData[[#This Row],[Application Date]])</f>
        <v>2023</v>
      </c>
      <c r="AK1304" s="11" t="str">
        <f>TEXT(tbl_LoanData[[#This Row],[Application Date]],"MMMM")</f>
        <v>August</v>
      </c>
      <c r="AL1304" s="12">
        <f>DATE(YEAR(tbl_LoanData[[#This Row],[Application Date]]),MONTH(tbl_LoanData[[#This Row],[Application Date]]),1)</f>
        <v>45139</v>
      </c>
      <c r="AM1304" s="14">
        <f ca="1">IF(AND(tbl_LoanData[[#This Row],[Application Date]]&gt;=EOMONTH(TODAY(),-1)+1,tbl_LoanData[[#This Row],[Application Date]]&lt;=TODAY()),tbl_LoanData[[#This Row],[Loan Amount]],0)</f>
        <v>0</v>
      </c>
      <c r="AN1304" s="14">
        <f>tbl_LoanData[[#This Row],[Amount Paid]]-(Q1304-X1304)</f>
        <v>220528.43999999994</v>
      </c>
      <c r="AO1304" s="14">
        <f>IF(tbl_LoanData[[#This Row],[Application Status]]="Approved",1,0)</f>
        <v>1</v>
      </c>
      <c r="AP1304" s="22" t="str">
        <f t="shared" ca="1" si="61"/>
        <v/>
      </c>
      <c r="AQ1304" s="22" t="str">
        <f t="shared" ca="1" si="62"/>
        <v/>
      </c>
    </row>
    <row r="1305" spans="1:43" x14ac:dyDescent="0.3">
      <c r="A1305" s="2" t="s">
        <v>7575</v>
      </c>
      <c r="B1305" s="2" t="s">
        <v>7576</v>
      </c>
      <c r="C1305" s="2" t="s">
        <v>90</v>
      </c>
      <c r="D1305" s="2" t="s">
        <v>82</v>
      </c>
      <c r="E1305" s="2" t="s">
        <v>293</v>
      </c>
      <c r="F1305" s="2">
        <v>58</v>
      </c>
      <c r="G1305" s="2" t="s">
        <v>69</v>
      </c>
      <c r="H1305" s="2" t="s">
        <v>285</v>
      </c>
      <c r="I1305" s="2" t="s">
        <v>55</v>
      </c>
      <c r="J1305" s="3">
        <v>45151</v>
      </c>
      <c r="K1305" s="3">
        <v>45167</v>
      </c>
      <c r="L1305" s="2" t="s">
        <v>40</v>
      </c>
      <c r="M1305" s="2" t="s">
        <v>71</v>
      </c>
      <c r="N1305" s="2" t="s">
        <v>137</v>
      </c>
      <c r="O1305" s="4">
        <v>1410000</v>
      </c>
      <c r="P1305" s="4">
        <v>217000</v>
      </c>
      <c r="Q1305" s="4">
        <v>1193000</v>
      </c>
      <c r="R1305" s="2">
        <v>18</v>
      </c>
      <c r="S1305" s="5">
        <v>12.97</v>
      </c>
      <c r="T1305" s="4">
        <v>79172.12</v>
      </c>
      <c r="U1305" s="2" t="s">
        <v>73</v>
      </c>
      <c r="V1305" s="2" t="s">
        <v>34</v>
      </c>
      <c r="W1305" s="4">
        <v>1029237.56</v>
      </c>
      <c r="X1305" s="4">
        <v>395860.59</v>
      </c>
      <c r="Y1305" s="4">
        <v>1425098.15</v>
      </c>
      <c r="Z1305" s="2">
        <v>160</v>
      </c>
      <c r="AA1305" s="2" t="s">
        <v>60</v>
      </c>
      <c r="AB1305" s="2" t="s">
        <v>15728</v>
      </c>
      <c r="AC1305" s="2" t="s">
        <v>75</v>
      </c>
      <c r="AD1305" s="2" t="s">
        <v>76</v>
      </c>
      <c r="AE1305" s="5">
        <v>84.61</v>
      </c>
      <c r="AF1305" s="2">
        <v>5</v>
      </c>
      <c r="AG1305" s="2" t="s">
        <v>130</v>
      </c>
      <c r="AH1305" s="2">
        <v>16</v>
      </c>
      <c r="AI1305" s="6" t="str">
        <f t="shared" si="60"/>
        <v>55-64</v>
      </c>
      <c r="AJ1305" s="11">
        <f>YEAR(tbl_LoanData[[#This Row],[Application Date]])</f>
        <v>2023</v>
      </c>
      <c r="AK1305" s="11" t="str">
        <f>TEXT(tbl_LoanData[[#This Row],[Application Date]],"MMMM")</f>
        <v>August</v>
      </c>
      <c r="AL1305" s="12">
        <f>DATE(YEAR(tbl_LoanData[[#This Row],[Application Date]]),MONTH(tbl_LoanData[[#This Row],[Application Date]]),1)</f>
        <v>45139</v>
      </c>
      <c r="AM1305" s="14">
        <f ca="1">IF(AND(tbl_LoanData[[#This Row],[Application Date]]&gt;=EOMONTH(TODAY(),-1)+1,tbl_LoanData[[#This Row],[Application Date]]&lt;=TODAY()),tbl_LoanData[[#This Row],[Loan Amount]],0)</f>
        <v>0</v>
      </c>
      <c r="AN1305" s="14">
        <f>tbl_LoanData[[#This Row],[Amount Paid]]-(Q1305-X1305)</f>
        <v>232098.15000000014</v>
      </c>
      <c r="AO1305" s="14">
        <f>IF(tbl_LoanData[[#This Row],[Application Status]]="Approved",1,0)</f>
        <v>1</v>
      </c>
      <c r="AP1305" s="22" t="str">
        <f t="shared" ca="1" si="61"/>
        <v/>
      </c>
      <c r="AQ1305" s="22" t="str">
        <f t="shared" ca="1" si="62"/>
        <v/>
      </c>
    </row>
    <row r="1306" spans="1:43" ht="14.4" customHeight="1" x14ac:dyDescent="0.3">
      <c r="A1306" s="2" t="s">
        <v>7581</v>
      </c>
      <c r="B1306" s="2" t="s">
        <v>7582</v>
      </c>
      <c r="C1306" s="2" t="s">
        <v>530</v>
      </c>
      <c r="D1306" s="2" t="s">
        <v>232</v>
      </c>
      <c r="E1306" s="2" t="s">
        <v>189</v>
      </c>
      <c r="F1306" s="2">
        <v>21</v>
      </c>
      <c r="G1306" s="2" t="s">
        <v>69</v>
      </c>
      <c r="H1306" s="2" t="s">
        <v>543</v>
      </c>
      <c r="I1306" s="2" t="s">
        <v>45</v>
      </c>
      <c r="J1306" s="3">
        <v>45144</v>
      </c>
      <c r="K1306" s="3"/>
      <c r="L1306" s="2" t="s">
        <v>36</v>
      </c>
      <c r="M1306" s="2" t="s">
        <v>94</v>
      </c>
      <c r="N1306" s="2" t="s">
        <v>212</v>
      </c>
      <c r="O1306" s="4">
        <v>1515000</v>
      </c>
      <c r="P1306" s="4">
        <v>314600</v>
      </c>
      <c r="Q1306" s="4">
        <v>1200400</v>
      </c>
      <c r="R1306" s="2">
        <v>18</v>
      </c>
      <c r="S1306" s="5">
        <v>7.93</v>
      </c>
      <c r="T1306" s="4">
        <v>74621.53</v>
      </c>
      <c r="U1306" s="2" t="s">
        <v>113</v>
      </c>
      <c r="V1306" s="2" t="s">
        <v>97</v>
      </c>
      <c r="W1306" s="4">
        <v>0</v>
      </c>
      <c r="X1306" s="4">
        <v>0</v>
      </c>
      <c r="Y1306" s="4">
        <v>1343187.58</v>
      </c>
      <c r="Z1306" s="2">
        <v>0</v>
      </c>
      <c r="AA1306" s="2" t="s">
        <v>97</v>
      </c>
      <c r="AB1306" s="2" t="s">
        <v>15727</v>
      </c>
      <c r="AC1306" s="2" t="s">
        <v>138</v>
      </c>
      <c r="AD1306" s="2" t="s">
        <v>76</v>
      </c>
      <c r="AE1306" s="5">
        <v>79.23</v>
      </c>
      <c r="AF1306" s="2">
        <v>0</v>
      </c>
      <c r="AG1306" s="2" t="s">
        <v>97</v>
      </c>
      <c r="AH1306" s="2"/>
      <c r="AI1306" s="6" t="str">
        <f t="shared" si="60"/>
        <v>18-24</v>
      </c>
      <c r="AJ1306" s="11">
        <f>YEAR(tbl_LoanData[[#This Row],[Application Date]])</f>
        <v>2023</v>
      </c>
      <c r="AK1306" s="11" t="str">
        <f>TEXT(tbl_LoanData[[#This Row],[Application Date]],"MMMM")</f>
        <v>August</v>
      </c>
      <c r="AL1306" s="12">
        <f>DATE(YEAR(tbl_LoanData[[#This Row],[Application Date]]),MONTH(tbl_LoanData[[#This Row],[Application Date]]),1)</f>
        <v>45139</v>
      </c>
      <c r="AM1306" s="14">
        <f ca="1">IF(AND(tbl_LoanData[[#This Row],[Application Date]]&gt;=EOMONTH(TODAY(),-1)+1,tbl_LoanData[[#This Row],[Application Date]]&lt;=TODAY()),tbl_LoanData[[#This Row],[Loan Amount]],0)</f>
        <v>0</v>
      </c>
      <c r="AN1306" s="14">
        <f>tbl_LoanData[[#This Row],[Amount Paid]]-(Q1306-X1306)</f>
        <v>-1200400</v>
      </c>
      <c r="AO1306" s="14">
        <f>IF(tbl_LoanData[[#This Row],[Application Status]]="Approved",1,0)</f>
        <v>0</v>
      </c>
      <c r="AP1306" s="22" t="str">
        <f t="shared" ca="1" si="61"/>
        <v/>
      </c>
      <c r="AQ1306" s="22" t="str">
        <f t="shared" ca="1" si="62"/>
        <v/>
      </c>
    </row>
    <row r="1307" spans="1:43" ht="14.4" customHeight="1" x14ac:dyDescent="0.3">
      <c r="A1307" s="2" t="s">
        <v>7653</v>
      </c>
      <c r="B1307" s="2" t="s">
        <v>7654</v>
      </c>
      <c r="C1307" s="2" t="s">
        <v>668</v>
      </c>
      <c r="D1307" s="2" t="s">
        <v>161</v>
      </c>
      <c r="E1307" s="2" t="s">
        <v>118</v>
      </c>
      <c r="F1307" s="2">
        <v>53</v>
      </c>
      <c r="G1307" s="2" t="s">
        <v>69</v>
      </c>
      <c r="H1307" s="2" t="s">
        <v>110</v>
      </c>
      <c r="I1307" s="2" t="s">
        <v>46</v>
      </c>
      <c r="J1307" s="3">
        <v>45161</v>
      </c>
      <c r="K1307" s="3">
        <v>45181</v>
      </c>
      <c r="L1307" s="2" t="s">
        <v>40</v>
      </c>
      <c r="M1307" s="2" t="s">
        <v>85</v>
      </c>
      <c r="N1307" s="2" t="s">
        <v>274</v>
      </c>
      <c r="O1307" s="4">
        <v>1399000</v>
      </c>
      <c r="P1307" s="4">
        <v>148900</v>
      </c>
      <c r="Q1307" s="4">
        <v>1250100</v>
      </c>
      <c r="R1307" s="2">
        <v>48</v>
      </c>
      <c r="S1307" s="5">
        <v>6.67</v>
      </c>
      <c r="T1307" s="4">
        <v>32992.22</v>
      </c>
      <c r="U1307" s="2" t="s">
        <v>73</v>
      </c>
      <c r="V1307" s="2" t="s">
        <v>74</v>
      </c>
      <c r="W1307" s="4">
        <v>1154727.7</v>
      </c>
      <c r="X1307" s="4">
        <v>428898.98</v>
      </c>
      <c r="Y1307" s="4">
        <v>1583626.68</v>
      </c>
      <c r="Z1307" s="2">
        <v>0</v>
      </c>
      <c r="AA1307" s="2" t="s">
        <v>56</v>
      </c>
      <c r="AB1307" s="2" t="s">
        <v>15731</v>
      </c>
      <c r="AC1307" s="2" t="s">
        <v>87</v>
      </c>
      <c r="AD1307" s="2" t="s">
        <v>76</v>
      </c>
      <c r="AE1307" s="5">
        <v>89.36</v>
      </c>
      <c r="AF1307" s="2">
        <v>0</v>
      </c>
      <c r="AG1307" s="2" t="s">
        <v>77</v>
      </c>
      <c r="AH1307" s="2">
        <v>20</v>
      </c>
      <c r="AI1307" s="6" t="str">
        <f t="shared" si="60"/>
        <v>45-54</v>
      </c>
      <c r="AJ1307" s="11">
        <f>YEAR(tbl_LoanData[[#This Row],[Application Date]])</f>
        <v>2023</v>
      </c>
      <c r="AK1307" s="11" t="str">
        <f>TEXT(tbl_LoanData[[#This Row],[Application Date]],"MMMM")</f>
        <v>August</v>
      </c>
      <c r="AL1307" s="12">
        <f>DATE(YEAR(tbl_LoanData[[#This Row],[Application Date]]),MONTH(tbl_LoanData[[#This Row],[Application Date]]),1)</f>
        <v>45139</v>
      </c>
      <c r="AM1307" s="14">
        <f ca="1">IF(AND(tbl_LoanData[[#This Row],[Application Date]]&gt;=EOMONTH(TODAY(),-1)+1,tbl_LoanData[[#This Row],[Application Date]]&lt;=TODAY()),tbl_LoanData[[#This Row],[Loan Amount]],0)</f>
        <v>0</v>
      </c>
      <c r="AN1307" s="14">
        <f>tbl_LoanData[[#This Row],[Amount Paid]]-(Q1307-X1307)</f>
        <v>333526.67999999993</v>
      </c>
      <c r="AO1307" s="14">
        <f>IF(tbl_LoanData[[#This Row],[Application Status]]="Approved",1,0)</f>
        <v>1</v>
      </c>
      <c r="AP1307" s="22" t="str">
        <f t="shared" ca="1" si="61"/>
        <v/>
      </c>
      <c r="AQ1307" s="22" t="str">
        <f t="shared" ca="1" si="62"/>
        <v/>
      </c>
    </row>
    <row r="1308" spans="1:43" ht="14.4" customHeight="1" x14ac:dyDescent="0.3">
      <c r="A1308" s="2" t="s">
        <v>7701</v>
      </c>
      <c r="B1308" s="2" t="s">
        <v>7702</v>
      </c>
      <c r="C1308" s="2" t="s">
        <v>304</v>
      </c>
      <c r="D1308" s="2" t="s">
        <v>102</v>
      </c>
      <c r="E1308" s="2" t="s">
        <v>209</v>
      </c>
      <c r="F1308" s="2">
        <v>36</v>
      </c>
      <c r="G1308" s="2" t="s">
        <v>83</v>
      </c>
      <c r="H1308" s="2" t="s">
        <v>307</v>
      </c>
      <c r="I1308" s="2" t="s">
        <v>43</v>
      </c>
      <c r="J1308" s="3">
        <v>45162</v>
      </c>
      <c r="K1308" s="3">
        <v>45168</v>
      </c>
      <c r="L1308" s="2" t="s">
        <v>36</v>
      </c>
      <c r="M1308" s="2" t="s">
        <v>104</v>
      </c>
      <c r="N1308" s="2" t="s">
        <v>592</v>
      </c>
      <c r="O1308" s="4">
        <v>855000</v>
      </c>
      <c r="P1308" s="4">
        <v>237300</v>
      </c>
      <c r="Q1308" s="4">
        <v>617700</v>
      </c>
      <c r="R1308" s="2">
        <v>18</v>
      </c>
      <c r="S1308" s="5">
        <v>9.32</v>
      </c>
      <c r="T1308" s="4">
        <v>39114.14</v>
      </c>
      <c r="U1308" s="2" t="s">
        <v>73</v>
      </c>
      <c r="V1308" s="2" t="s">
        <v>33</v>
      </c>
      <c r="W1308" s="4">
        <v>704054.46</v>
      </c>
      <c r="X1308" s="4">
        <v>0</v>
      </c>
      <c r="Y1308" s="4">
        <v>704054.46</v>
      </c>
      <c r="Z1308" s="2">
        <v>0</v>
      </c>
      <c r="AA1308" s="2" t="s">
        <v>56</v>
      </c>
      <c r="AB1308" s="2" t="s">
        <v>15732</v>
      </c>
      <c r="AC1308" s="2" t="s">
        <v>87</v>
      </c>
      <c r="AD1308" s="2" t="s">
        <v>76</v>
      </c>
      <c r="AE1308" s="5">
        <v>72.25</v>
      </c>
      <c r="AF1308" s="2">
        <v>0</v>
      </c>
      <c r="AG1308" s="2" t="s">
        <v>77</v>
      </c>
      <c r="AH1308" s="2">
        <v>6</v>
      </c>
      <c r="AI1308" s="6" t="str">
        <f t="shared" si="60"/>
        <v>35-44</v>
      </c>
      <c r="AJ1308" s="11">
        <f>YEAR(tbl_LoanData[[#This Row],[Application Date]])</f>
        <v>2023</v>
      </c>
      <c r="AK1308" s="11" t="str">
        <f>TEXT(tbl_LoanData[[#This Row],[Application Date]],"MMMM")</f>
        <v>August</v>
      </c>
      <c r="AL1308" s="12">
        <f>DATE(YEAR(tbl_LoanData[[#This Row],[Application Date]]),MONTH(tbl_LoanData[[#This Row],[Application Date]]),1)</f>
        <v>45139</v>
      </c>
      <c r="AM1308" s="14">
        <f ca="1">IF(AND(tbl_LoanData[[#This Row],[Application Date]]&gt;=EOMONTH(TODAY(),-1)+1,tbl_LoanData[[#This Row],[Application Date]]&lt;=TODAY()),tbl_LoanData[[#This Row],[Loan Amount]],0)</f>
        <v>0</v>
      </c>
      <c r="AN1308" s="14">
        <f>tbl_LoanData[[#This Row],[Amount Paid]]-(Q1308-X1308)</f>
        <v>86354.459999999963</v>
      </c>
      <c r="AO1308" s="14">
        <f>IF(tbl_LoanData[[#This Row],[Application Status]]="Approved",1,0)</f>
        <v>1</v>
      </c>
      <c r="AP1308" s="22" t="str">
        <f t="shared" ca="1" si="61"/>
        <v/>
      </c>
      <c r="AQ1308" s="22" t="str">
        <f t="shared" ca="1" si="62"/>
        <v/>
      </c>
    </row>
    <row r="1309" spans="1:43" ht="14.4" customHeight="1" x14ac:dyDescent="0.3">
      <c r="A1309" s="2" t="s">
        <v>7705</v>
      </c>
      <c r="B1309" s="2" t="s">
        <v>7706</v>
      </c>
      <c r="C1309" s="2" t="s">
        <v>220</v>
      </c>
      <c r="D1309" s="2" t="s">
        <v>232</v>
      </c>
      <c r="E1309" s="2" t="s">
        <v>293</v>
      </c>
      <c r="F1309" s="2">
        <v>56</v>
      </c>
      <c r="G1309" s="2" t="s">
        <v>69</v>
      </c>
      <c r="H1309" s="2" t="s">
        <v>136</v>
      </c>
      <c r="I1309" s="2" t="s">
        <v>49</v>
      </c>
      <c r="J1309" s="3">
        <v>45163</v>
      </c>
      <c r="K1309" s="3"/>
      <c r="L1309" s="2" t="s">
        <v>37</v>
      </c>
      <c r="M1309" s="2" t="s">
        <v>104</v>
      </c>
      <c r="N1309" s="2" t="s">
        <v>192</v>
      </c>
      <c r="O1309" s="4">
        <v>124000</v>
      </c>
      <c r="P1309" s="4">
        <v>16500</v>
      </c>
      <c r="Q1309" s="4">
        <v>107500</v>
      </c>
      <c r="R1309" s="2">
        <v>36</v>
      </c>
      <c r="S1309" s="5">
        <v>8.4600000000000009</v>
      </c>
      <c r="T1309" s="4">
        <v>3743.99</v>
      </c>
      <c r="U1309" s="2" t="s">
        <v>96</v>
      </c>
      <c r="V1309" s="2" t="s">
        <v>97</v>
      </c>
      <c r="W1309" s="4">
        <v>0</v>
      </c>
      <c r="X1309" s="4">
        <v>0</v>
      </c>
      <c r="Y1309" s="4">
        <v>134783.5</v>
      </c>
      <c r="Z1309" s="2">
        <v>0</v>
      </c>
      <c r="AA1309" s="2" t="s">
        <v>97</v>
      </c>
      <c r="AB1309" s="2" t="s">
        <v>15733</v>
      </c>
      <c r="AC1309" s="2" t="s">
        <v>121</v>
      </c>
      <c r="AD1309" s="2" t="s">
        <v>76</v>
      </c>
      <c r="AE1309" s="5">
        <v>86.69</v>
      </c>
      <c r="AF1309" s="2">
        <v>0</v>
      </c>
      <c r="AG1309" s="2" t="s">
        <v>97</v>
      </c>
      <c r="AH1309" s="2"/>
      <c r="AI1309" s="6" t="str">
        <f t="shared" si="60"/>
        <v>55-64</v>
      </c>
      <c r="AJ1309" s="11">
        <f>YEAR(tbl_LoanData[[#This Row],[Application Date]])</f>
        <v>2023</v>
      </c>
      <c r="AK1309" s="11" t="str">
        <f>TEXT(tbl_LoanData[[#This Row],[Application Date]],"MMMM")</f>
        <v>August</v>
      </c>
      <c r="AL1309" s="12">
        <f>DATE(YEAR(tbl_LoanData[[#This Row],[Application Date]]),MONTH(tbl_LoanData[[#This Row],[Application Date]]),1)</f>
        <v>45139</v>
      </c>
      <c r="AM1309" s="14">
        <f ca="1">IF(AND(tbl_LoanData[[#This Row],[Application Date]]&gt;=EOMONTH(TODAY(),-1)+1,tbl_LoanData[[#This Row],[Application Date]]&lt;=TODAY()),tbl_LoanData[[#This Row],[Loan Amount]],0)</f>
        <v>0</v>
      </c>
      <c r="AN1309" s="14">
        <f>tbl_LoanData[[#This Row],[Amount Paid]]-(Q1309-X1309)</f>
        <v>-107500</v>
      </c>
      <c r="AO1309" s="14">
        <f>IF(tbl_LoanData[[#This Row],[Application Status]]="Approved",1,0)</f>
        <v>0</v>
      </c>
      <c r="AP1309" s="22" t="str">
        <f t="shared" ca="1" si="61"/>
        <v/>
      </c>
      <c r="AQ1309" s="22" t="str">
        <f t="shared" ca="1" si="62"/>
        <v/>
      </c>
    </row>
    <row r="1310" spans="1:43" ht="14.4" customHeight="1" x14ac:dyDescent="0.3">
      <c r="A1310" s="2" t="s">
        <v>7797</v>
      </c>
      <c r="B1310" s="2" t="s">
        <v>7798</v>
      </c>
      <c r="C1310" s="2" t="s">
        <v>644</v>
      </c>
      <c r="D1310" s="2" t="s">
        <v>254</v>
      </c>
      <c r="E1310" s="2" t="s">
        <v>68</v>
      </c>
      <c r="F1310" s="2">
        <v>30</v>
      </c>
      <c r="G1310" s="2" t="s">
        <v>83</v>
      </c>
      <c r="H1310" s="2" t="s">
        <v>516</v>
      </c>
      <c r="I1310" s="2" t="s">
        <v>53</v>
      </c>
      <c r="J1310" s="3">
        <v>45166</v>
      </c>
      <c r="K1310" s="3">
        <v>45169</v>
      </c>
      <c r="L1310" s="2" t="s">
        <v>36</v>
      </c>
      <c r="M1310" s="2" t="s">
        <v>71</v>
      </c>
      <c r="N1310" s="2" t="s">
        <v>162</v>
      </c>
      <c r="O1310" s="4">
        <v>1636000</v>
      </c>
      <c r="P1310" s="4">
        <v>163900</v>
      </c>
      <c r="Q1310" s="4">
        <v>1472100</v>
      </c>
      <c r="R1310" s="2">
        <v>48</v>
      </c>
      <c r="S1310" s="5">
        <v>14.98</v>
      </c>
      <c r="T1310" s="4">
        <v>49045.46</v>
      </c>
      <c r="U1310" s="2" t="s">
        <v>73</v>
      </c>
      <c r="V1310" s="2" t="s">
        <v>74</v>
      </c>
      <c r="W1310" s="4">
        <v>1618500.18</v>
      </c>
      <c r="X1310" s="4">
        <v>735682.14</v>
      </c>
      <c r="Y1310" s="4">
        <v>2354182.3199999998</v>
      </c>
      <c r="Z1310" s="2">
        <v>87</v>
      </c>
      <c r="AA1310" s="2" t="s">
        <v>59</v>
      </c>
      <c r="AB1310" s="2" t="s">
        <v>15735</v>
      </c>
      <c r="AC1310" s="2" t="s">
        <v>75</v>
      </c>
      <c r="AD1310" s="2" t="s">
        <v>76</v>
      </c>
      <c r="AE1310" s="5">
        <v>89.98</v>
      </c>
      <c r="AF1310" s="2">
        <v>3</v>
      </c>
      <c r="AG1310" s="2" t="s">
        <v>130</v>
      </c>
      <c r="AH1310" s="2">
        <v>3</v>
      </c>
      <c r="AI1310" s="6" t="str">
        <f t="shared" si="60"/>
        <v>25-34</v>
      </c>
      <c r="AJ1310" s="11">
        <f>YEAR(tbl_LoanData[[#This Row],[Application Date]])</f>
        <v>2023</v>
      </c>
      <c r="AK1310" s="11" t="str">
        <f>TEXT(tbl_LoanData[[#This Row],[Application Date]],"MMMM")</f>
        <v>August</v>
      </c>
      <c r="AL1310" s="12">
        <f>DATE(YEAR(tbl_LoanData[[#This Row],[Application Date]]),MONTH(tbl_LoanData[[#This Row],[Application Date]]),1)</f>
        <v>45139</v>
      </c>
      <c r="AM1310" s="14">
        <f ca="1">IF(AND(tbl_LoanData[[#This Row],[Application Date]]&gt;=EOMONTH(TODAY(),-1)+1,tbl_LoanData[[#This Row],[Application Date]]&lt;=TODAY()),tbl_LoanData[[#This Row],[Loan Amount]],0)</f>
        <v>0</v>
      </c>
      <c r="AN1310" s="14">
        <f>tbl_LoanData[[#This Row],[Amount Paid]]-(Q1310-X1310)</f>
        <v>882082.32</v>
      </c>
      <c r="AO1310" s="14">
        <f>IF(tbl_LoanData[[#This Row],[Application Status]]="Approved",1,0)</f>
        <v>1</v>
      </c>
      <c r="AP1310" s="22" t="str">
        <f t="shared" ca="1" si="61"/>
        <v/>
      </c>
      <c r="AQ1310" s="22" t="str">
        <f t="shared" ca="1" si="62"/>
        <v/>
      </c>
    </row>
    <row r="1311" spans="1:43" ht="14.4" customHeight="1" x14ac:dyDescent="0.3">
      <c r="A1311" s="2" t="s">
        <v>7879</v>
      </c>
      <c r="B1311" s="2" t="s">
        <v>7880</v>
      </c>
      <c r="C1311" s="2" t="s">
        <v>687</v>
      </c>
      <c r="D1311" s="2" t="s">
        <v>117</v>
      </c>
      <c r="E1311" s="2" t="s">
        <v>255</v>
      </c>
      <c r="F1311" s="2">
        <v>25</v>
      </c>
      <c r="G1311" s="2" t="s">
        <v>83</v>
      </c>
      <c r="H1311" s="2" t="s">
        <v>126</v>
      </c>
      <c r="I1311" s="2" t="s">
        <v>44</v>
      </c>
      <c r="J1311" s="3">
        <v>45155</v>
      </c>
      <c r="K1311" s="3">
        <v>45157</v>
      </c>
      <c r="L1311" s="2" t="s">
        <v>41</v>
      </c>
      <c r="M1311" s="2" t="s">
        <v>144</v>
      </c>
      <c r="N1311" s="2" t="s">
        <v>145</v>
      </c>
      <c r="O1311" s="4">
        <v>3698000</v>
      </c>
      <c r="P1311" s="4">
        <v>1393300</v>
      </c>
      <c r="Q1311" s="4">
        <v>2304700</v>
      </c>
      <c r="R1311" s="2">
        <v>12</v>
      </c>
      <c r="S1311" s="5">
        <v>6.27</v>
      </c>
      <c r="T1311" s="4">
        <v>204100.39</v>
      </c>
      <c r="U1311" s="2" t="s">
        <v>73</v>
      </c>
      <c r="V1311" s="2" t="s">
        <v>33</v>
      </c>
      <c r="W1311" s="4">
        <v>2449204.69</v>
      </c>
      <c r="X1311" s="4">
        <v>0</v>
      </c>
      <c r="Y1311" s="4">
        <v>2449204.69</v>
      </c>
      <c r="Z1311" s="2">
        <v>0</v>
      </c>
      <c r="AA1311" s="2" t="s">
        <v>56</v>
      </c>
      <c r="AB1311" s="2" t="s">
        <v>15730</v>
      </c>
      <c r="AC1311" s="2" t="s">
        <v>129</v>
      </c>
      <c r="AD1311" s="2" t="s">
        <v>76</v>
      </c>
      <c r="AE1311" s="5">
        <v>62.32</v>
      </c>
      <c r="AF1311" s="2">
        <v>0</v>
      </c>
      <c r="AG1311" s="2" t="s">
        <v>77</v>
      </c>
      <c r="AH1311" s="2">
        <v>2</v>
      </c>
      <c r="AI1311" s="6" t="str">
        <f t="shared" si="60"/>
        <v>25-34</v>
      </c>
      <c r="AJ1311" s="11">
        <f>YEAR(tbl_LoanData[[#This Row],[Application Date]])</f>
        <v>2023</v>
      </c>
      <c r="AK1311" s="11" t="str">
        <f>TEXT(tbl_LoanData[[#This Row],[Application Date]],"MMMM")</f>
        <v>August</v>
      </c>
      <c r="AL1311" s="12">
        <f>DATE(YEAR(tbl_LoanData[[#This Row],[Application Date]]),MONTH(tbl_LoanData[[#This Row],[Application Date]]),1)</f>
        <v>45139</v>
      </c>
      <c r="AM1311" s="14">
        <f ca="1">IF(AND(tbl_LoanData[[#This Row],[Application Date]]&gt;=EOMONTH(TODAY(),-1)+1,tbl_LoanData[[#This Row],[Application Date]]&lt;=TODAY()),tbl_LoanData[[#This Row],[Loan Amount]],0)</f>
        <v>0</v>
      </c>
      <c r="AN1311" s="14">
        <f>tbl_LoanData[[#This Row],[Amount Paid]]-(Q1311-X1311)</f>
        <v>144504.68999999994</v>
      </c>
      <c r="AO1311" s="14">
        <f>IF(tbl_LoanData[[#This Row],[Application Status]]="Approved",1,0)</f>
        <v>1</v>
      </c>
      <c r="AP1311" s="22" t="str">
        <f t="shared" ca="1" si="61"/>
        <v/>
      </c>
      <c r="AQ1311" s="22" t="str">
        <f t="shared" ca="1" si="62"/>
        <v/>
      </c>
    </row>
    <row r="1312" spans="1:43" ht="14.4" customHeight="1" x14ac:dyDescent="0.3">
      <c r="A1312" s="2" t="s">
        <v>8177</v>
      </c>
      <c r="B1312" s="2" t="s">
        <v>8178</v>
      </c>
      <c r="C1312" s="2" t="s">
        <v>368</v>
      </c>
      <c r="D1312" s="2" t="s">
        <v>209</v>
      </c>
      <c r="E1312" s="2" t="s">
        <v>284</v>
      </c>
      <c r="F1312" s="2">
        <v>21</v>
      </c>
      <c r="G1312" s="2" t="s">
        <v>83</v>
      </c>
      <c r="H1312" s="2" t="s">
        <v>298</v>
      </c>
      <c r="I1312" s="2" t="s">
        <v>43</v>
      </c>
      <c r="J1312" s="3">
        <v>45163</v>
      </c>
      <c r="K1312" s="3">
        <v>45178</v>
      </c>
      <c r="L1312" s="2" t="s">
        <v>39</v>
      </c>
      <c r="M1312" s="2" t="s">
        <v>94</v>
      </c>
      <c r="N1312" s="2" t="s">
        <v>365</v>
      </c>
      <c r="O1312" s="4">
        <v>2057000</v>
      </c>
      <c r="P1312" s="4">
        <v>474100</v>
      </c>
      <c r="Q1312" s="4">
        <v>1582900</v>
      </c>
      <c r="R1312" s="2">
        <v>24</v>
      </c>
      <c r="S1312" s="5">
        <v>5.56</v>
      </c>
      <c r="T1312" s="4">
        <v>73288.27</v>
      </c>
      <c r="U1312" s="2" t="s">
        <v>73</v>
      </c>
      <c r="V1312" s="2" t="s">
        <v>34</v>
      </c>
      <c r="W1312" s="4">
        <v>1392477.13</v>
      </c>
      <c r="X1312" s="4">
        <v>366441.35</v>
      </c>
      <c r="Y1312" s="4">
        <v>1758918.48</v>
      </c>
      <c r="Z1312" s="2">
        <v>150</v>
      </c>
      <c r="AA1312" s="2" t="s">
        <v>60</v>
      </c>
      <c r="AB1312" s="2" t="s">
        <v>15735</v>
      </c>
      <c r="AC1312" s="2" t="s">
        <v>87</v>
      </c>
      <c r="AD1312" s="2" t="s">
        <v>76</v>
      </c>
      <c r="AE1312" s="5">
        <v>76.95</v>
      </c>
      <c r="AF1312" s="2">
        <v>5</v>
      </c>
      <c r="AG1312" s="2" t="s">
        <v>130</v>
      </c>
      <c r="AH1312" s="2">
        <v>15</v>
      </c>
      <c r="AI1312" s="6" t="str">
        <f t="shared" si="60"/>
        <v>18-24</v>
      </c>
      <c r="AJ1312" s="11">
        <f>YEAR(tbl_LoanData[[#This Row],[Application Date]])</f>
        <v>2023</v>
      </c>
      <c r="AK1312" s="11" t="str">
        <f>TEXT(tbl_LoanData[[#This Row],[Application Date]],"MMMM")</f>
        <v>August</v>
      </c>
      <c r="AL1312" s="12">
        <f>DATE(YEAR(tbl_LoanData[[#This Row],[Application Date]]),MONTH(tbl_LoanData[[#This Row],[Application Date]]),1)</f>
        <v>45139</v>
      </c>
      <c r="AM1312" s="14">
        <f ca="1">IF(AND(tbl_LoanData[[#This Row],[Application Date]]&gt;=EOMONTH(TODAY(),-1)+1,tbl_LoanData[[#This Row],[Application Date]]&lt;=TODAY()),tbl_LoanData[[#This Row],[Loan Amount]],0)</f>
        <v>0</v>
      </c>
      <c r="AN1312" s="14">
        <f>tbl_LoanData[[#This Row],[Amount Paid]]-(Q1312-X1312)</f>
        <v>176018.47999999998</v>
      </c>
      <c r="AO1312" s="14">
        <f>IF(tbl_LoanData[[#This Row],[Application Status]]="Approved",1,0)</f>
        <v>1</v>
      </c>
      <c r="AP1312" s="22" t="str">
        <f t="shared" ca="1" si="61"/>
        <v/>
      </c>
      <c r="AQ1312" s="22" t="str">
        <f t="shared" ca="1" si="62"/>
        <v/>
      </c>
    </row>
    <row r="1313" spans="1:43" x14ac:dyDescent="0.3">
      <c r="A1313" s="2" t="s">
        <v>8283</v>
      </c>
      <c r="B1313" s="2" t="s">
        <v>8284</v>
      </c>
      <c r="C1313" s="2" t="s">
        <v>429</v>
      </c>
      <c r="D1313" s="2" t="s">
        <v>117</v>
      </c>
      <c r="E1313" s="2" t="s">
        <v>117</v>
      </c>
      <c r="F1313" s="2">
        <v>55</v>
      </c>
      <c r="G1313" s="2" t="s">
        <v>83</v>
      </c>
      <c r="H1313" s="2" t="s">
        <v>224</v>
      </c>
      <c r="I1313" s="2" t="s">
        <v>54</v>
      </c>
      <c r="J1313" s="3">
        <v>45154</v>
      </c>
      <c r="K1313" s="3">
        <v>45160</v>
      </c>
      <c r="L1313" s="2" t="s">
        <v>36</v>
      </c>
      <c r="M1313" s="2" t="s">
        <v>71</v>
      </c>
      <c r="N1313" s="2" t="s">
        <v>162</v>
      </c>
      <c r="O1313" s="4">
        <v>2058000</v>
      </c>
      <c r="P1313" s="4">
        <v>414000</v>
      </c>
      <c r="Q1313" s="4">
        <v>1644000</v>
      </c>
      <c r="R1313" s="2">
        <v>36</v>
      </c>
      <c r="S1313" s="5">
        <v>14.99</v>
      </c>
      <c r="T1313" s="4">
        <v>66202.97</v>
      </c>
      <c r="U1313" s="2" t="s">
        <v>73</v>
      </c>
      <c r="V1313" s="2" t="s">
        <v>34</v>
      </c>
      <c r="W1313" s="4">
        <v>2184698.0099999998</v>
      </c>
      <c r="X1313" s="4">
        <v>198608.79</v>
      </c>
      <c r="Y1313" s="4">
        <v>2383306.7999999998</v>
      </c>
      <c r="Z1313" s="2">
        <v>87</v>
      </c>
      <c r="AA1313" s="2" t="s">
        <v>59</v>
      </c>
      <c r="AB1313" s="2" t="s">
        <v>15727</v>
      </c>
      <c r="AC1313" s="2" t="s">
        <v>332</v>
      </c>
      <c r="AD1313" s="2" t="s">
        <v>76</v>
      </c>
      <c r="AE1313" s="5">
        <v>79.88</v>
      </c>
      <c r="AF1313" s="2">
        <v>3</v>
      </c>
      <c r="AG1313" s="2" t="s">
        <v>130</v>
      </c>
      <c r="AH1313" s="2">
        <v>6</v>
      </c>
      <c r="AI1313" s="6" t="str">
        <f t="shared" si="60"/>
        <v>55-64</v>
      </c>
      <c r="AJ1313" s="11">
        <f>YEAR(tbl_LoanData[[#This Row],[Application Date]])</f>
        <v>2023</v>
      </c>
      <c r="AK1313" s="11" t="str">
        <f>TEXT(tbl_LoanData[[#This Row],[Application Date]],"MMMM")</f>
        <v>August</v>
      </c>
      <c r="AL1313" s="12">
        <f>DATE(YEAR(tbl_LoanData[[#This Row],[Application Date]]),MONTH(tbl_LoanData[[#This Row],[Application Date]]),1)</f>
        <v>45139</v>
      </c>
      <c r="AM1313" s="14">
        <f ca="1">IF(AND(tbl_LoanData[[#This Row],[Application Date]]&gt;=EOMONTH(TODAY(),-1)+1,tbl_LoanData[[#This Row],[Application Date]]&lt;=TODAY()),tbl_LoanData[[#This Row],[Loan Amount]],0)</f>
        <v>0</v>
      </c>
      <c r="AN1313" s="14">
        <f>tbl_LoanData[[#This Row],[Amount Paid]]-(Q1313-X1313)</f>
        <v>739306.79999999981</v>
      </c>
      <c r="AO1313" s="14">
        <f>IF(tbl_LoanData[[#This Row],[Application Status]]="Approved",1,0)</f>
        <v>1</v>
      </c>
      <c r="AP1313" s="22" t="str">
        <f t="shared" ca="1" si="61"/>
        <v/>
      </c>
      <c r="AQ1313" s="22" t="str">
        <f t="shared" ca="1" si="62"/>
        <v/>
      </c>
    </row>
    <row r="1314" spans="1:43" x14ac:dyDescent="0.3">
      <c r="A1314" s="2" t="s">
        <v>8369</v>
      </c>
      <c r="B1314" s="2" t="s">
        <v>8370</v>
      </c>
      <c r="C1314" s="2" t="s">
        <v>322</v>
      </c>
      <c r="D1314" s="2" t="s">
        <v>134</v>
      </c>
      <c r="E1314" s="2" t="s">
        <v>118</v>
      </c>
      <c r="F1314" s="2">
        <v>44</v>
      </c>
      <c r="G1314" s="2" t="s">
        <v>83</v>
      </c>
      <c r="H1314" s="2" t="s">
        <v>233</v>
      </c>
      <c r="I1314" s="2" t="s">
        <v>46</v>
      </c>
      <c r="J1314" s="3">
        <v>45152</v>
      </c>
      <c r="K1314" s="3">
        <v>45172</v>
      </c>
      <c r="L1314" s="2" t="s">
        <v>40</v>
      </c>
      <c r="M1314" s="2" t="s">
        <v>94</v>
      </c>
      <c r="N1314" s="2" t="s">
        <v>4</v>
      </c>
      <c r="O1314" s="4">
        <v>1307000</v>
      </c>
      <c r="P1314" s="4">
        <v>203900</v>
      </c>
      <c r="Q1314" s="4">
        <v>1103100</v>
      </c>
      <c r="R1314" s="2">
        <v>18</v>
      </c>
      <c r="S1314" s="5">
        <v>8.5500000000000007</v>
      </c>
      <c r="T1314" s="4">
        <v>69142.92</v>
      </c>
      <c r="U1314" s="2" t="s">
        <v>73</v>
      </c>
      <c r="V1314" s="2" t="s">
        <v>33</v>
      </c>
      <c r="W1314" s="4">
        <v>1244572.58</v>
      </c>
      <c r="X1314" s="4">
        <v>0</v>
      </c>
      <c r="Y1314" s="4">
        <v>1244572.58</v>
      </c>
      <c r="Z1314" s="2">
        <v>0</v>
      </c>
      <c r="AA1314" s="2" t="s">
        <v>56</v>
      </c>
      <c r="AB1314" s="2" t="s">
        <v>15734</v>
      </c>
      <c r="AC1314" s="2" t="s">
        <v>138</v>
      </c>
      <c r="AD1314" s="2" t="s">
        <v>76</v>
      </c>
      <c r="AE1314" s="5">
        <v>84.4</v>
      </c>
      <c r="AF1314" s="2">
        <v>0</v>
      </c>
      <c r="AG1314" s="2" t="s">
        <v>77</v>
      </c>
      <c r="AH1314" s="2">
        <v>20</v>
      </c>
      <c r="AI1314" s="6" t="str">
        <f t="shared" si="60"/>
        <v>35-44</v>
      </c>
      <c r="AJ1314" s="11">
        <f>YEAR(tbl_LoanData[[#This Row],[Application Date]])</f>
        <v>2023</v>
      </c>
      <c r="AK1314" s="11" t="str">
        <f>TEXT(tbl_LoanData[[#This Row],[Application Date]],"MMMM")</f>
        <v>August</v>
      </c>
      <c r="AL1314" s="12">
        <f>DATE(YEAR(tbl_LoanData[[#This Row],[Application Date]]),MONTH(tbl_LoanData[[#This Row],[Application Date]]),1)</f>
        <v>45139</v>
      </c>
      <c r="AM1314" s="14">
        <f ca="1">IF(AND(tbl_LoanData[[#This Row],[Application Date]]&gt;=EOMONTH(TODAY(),-1)+1,tbl_LoanData[[#This Row],[Application Date]]&lt;=TODAY()),tbl_LoanData[[#This Row],[Loan Amount]],0)</f>
        <v>0</v>
      </c>
      <c r="AN1314" s="14">
        <f>tbl_LoanData[[#This Row],[Amount Paid]]-(Q1314-X1314)</f>
        <v>141472.58000000007</v>
      </c>
      <c r="AO1314" s="14">
        <f>IF(tbl_LoanData[[#This Row],[Application Status]]="Approved",1,0)</f>
        <v>1</v>
      </c>
      <c r="AP1314" s="22" t="str">
        <f t="shared" ca="1" si="61"/>
        <v/>
      </c>
      <c r="AQ1314" s="22" t="str">
        <f t="shared" ca="1" si="62"/>
        <v/>
      </c>
    </row>
    <row r="1315" spans="1:43" x14ac:dyDescent="0.3">
      <c r="A1315" s="2" t="s">
        <v>8413</v>
      </c>
      <c r="B1315" s="2" t="s">
        <v>8414</v>
      </c>
      <c r="C1315" s="2" t="s">
        <v>181</v>
      </c>
      <c r="D1315" s="2" t="s">
        <v>67</v>
      </c>
      <c r="E1315" s="2" t="s">
        <v>406</v>
      </c>
      <c r="F1315" s="2">
        <v>25</v>
      </c>
      <c r="G1315" s="2" t="s">
        <v>83</v>
      </c>
      <c r="H1315" s="2" t="s">
        <v>516</v>
      </c>
      <c r="I1315" s="2" t="s">
        <v>53</v>
      </c>
      <c r="J1315" s="3">
        <v>45139</v>
      </c>
      <c r="K1315" s="3">
        <v>45150</v>
      </c>
      <c r="L1315" s="2" t="s">
        <v>38</v>
      </c>
      <c r="M1315" s="2" t="s">
        <v>85</v>
      </c>
      <c r="N1315" s="2" t="s">
        <v>314</v>
      </c>
      <c r="O1315" s="4">
        <v>1377000</v>
      </c>
      <c r="P1315" s="4">
        <v>337600</v>
      </c>
      <c r="Q1315" s="4">
        <v>1039400</v>
      </c>
      <c r="R1315" s="2">
        <v>36</v>
      </c>
      <c r="S1315" s="5">
        <v>12.65</v>
      </c>
      <c r="T1315" s="4">
        <v>39829.230000000003</v>
      </c>
      <c r="U1315" s="2" t="s">
        <v>73</v>
      </c>
      <c r="V1315" s="2" t="s">
        <v>33</v>
      </c>
      <c r="W1315" s="4">
        <v>1433852.3</v>
      </c>
      <c r="X1315" s="4">
        <v>0</v>
      </c>
      <c r="Y1315" s="4">
        <v>1433852.3</v>
      </c>
      <c r="Z1315" s="2">
        <v>0</v>
      </c>
      <c r="AA1315" s="2" t="s">
        <v>56</v>
      </c>
      <c r="AB1315" s="2" t="s">
        <v>15730</v>
      </c>
      <c r="AC1315" s="2" t="s">
        <v>129</v>
      </c>
      <c r="AD1315" s="2" t="s">
        <v>76</v>
      </c>
      <c r="AE1315" s="5">
        <v>75.48</v>
      </c>
      <c r="AF1315" s="2">
        <v>0</v>
      </c>
      <c r="AG1315" s="2" t="s">
        <v>77</v>
      </c>
      <c r="AH1315" s="2">
        <v>11</v>
      </c>
      <c r="AI1315" s="6" t="str">
        <f t="shared" si="60"/>
        <v>25-34</v>
      </c>
      <c r="AJ1315" s="11">
        <f>YEAR(tbl_LoanData[[#This Row],[Application Date]])</f>
        <v>2023</v>
      </c>
      <c r="AK1315" s="11" t="str">
        <f>TEXT(tbl_LoanData[[#This Row],[Application Date]],"MMMM")</f>
        <v>August</v>
      </c>
      <c r="AL1315" s="12">
        <f>DATE(YEAR(tbl_LoanData[[#This Row],[Application Date]]),MONTH(tbl_LoanData[[#This Row],[Application Date]]),1)</f>
        <v>45139</v>
      </c>
      <c r="AM1315" s="14">
        <f ca="1">IF(AND(tbl_LoanData[[#This Row],[Application Date]]&gt;=EOMONTH(TODAY(),-1)+1,tbl_LoanData[[#This Row],[Application Date]]&lt;=TODAY()),tbl_LoanData[[#This Row],[Loan Amount]],0)</f>
        <v>0</v>
      </c>
      <c r="AN1315" s="14">
        <f>tbl_LoanData[[#This Row],[Amount Paid]]-(Q1315-X1315)</f>
        <v>394452.30000000005</v>
      </c>
      <c r="AO1315" s="14">
        <f>IF(tbl_LoanData[[#This Row],[Application Status]]="Approved",1,0)</f>
        <v>1</v>
      </c>
      <c r="AP1315" s="22" t="str">
        <f t="shared" ca="1" si="61"/>
        <v/>
      </c>
      <c r="AQ1315" s="22" t="str">
        <f t="shared" ca="1" si="62"/>
        <v/>
      </c>
    </row>
    <row r="1316" spans="1:43" ht="14.4" customHeight="1" x14ac:dyDescent="0.3">
      <c r="A1316" s="2" t="s">
        <v>8453</v>
      </c>
      <c r="B1316" s="2" t="s">
        <v>8454</v>
      </c>
      <c r="C1316" s="2" t="s">
        <v>599</v>
      </c>
      <c r="D1316" s="2" t="s">
        <v>189</v>
      </c>
      <c r="E1316" s="2" t="s">
        <v>209</v>
      </c>
      <c r="F1316" s="2">
        <v>28</v>
      </c>
      <c r="G1316" s="2" t="s">
        <v>83</v>
      </c>
      <c r="H1316" s="2" t="s">
        <v>119</v>
      </c>
      <c r="I1316" s="2" t="s">
        <v>43</v>
      </c>
      <c r="J1316" s="3">
        <v>45163</v>
      </c>
      <c r="K1316" s="3">
        <v>45173</v>
      </c>
      <c r="L1316" s="2" t="s">
        <v>39</v>
      </c>
      <c r="M1316" s="2" t="s">
        <v>167</v>
      </c>
      <c r="N1316" s="2" t="s">
        <v>491</v>
      </c>
      <c r="O1316" s="4">
        <v>1378000</v>
      </c>
      <c r="P1316" s="4">
        <v>216100</v>
      </c>
      <c r="Q1316" s="4">
        <v>1161900</v>
      </c>
      <c r="R1316" s="2">
        <v>36</v>
      </c>
      <c r="S1316" s="5">
        <v>13.03</v>
      </c>
      <c r="T1316" s="4">
        <v>44891.3</v>
      </c>
      <c r="U1316" s="2" t="s">
        <v>73</v>
      </c>
      <c r="V1316" s="2" t="s">
        <v>74</v>
      </c>
      <c r="W1316" s="4">
        <v>1571195.5</v>
      </c>
      <c r="X1316" s="4">
        <v>44891.21</v>
      </c>
      <c r="Y1316" s="4">
        <v>1616086.71</v>
      </c>
      <c r="Z1316" s="2">
        <v>0</v>
      </c>
      <c r="AA1316" s="2" t="s">
        <v>56</v>
      </c>
      <c r="AB1316" s="2" t="s">
        <v>15729</v>
      </c>
      <c r="AC1316" s="2" t="s">
        <v>213</v>
      </c>
      <c r="AD1316" s="2" t="s">
        <v>76</v>
      </c>
      <c r="AE1316" s="5">
        <v>84.32</v>
      </c>
      <c r="AF1316" s="2">
        <v>0</v>
      </c>
      <c r="AG1316" s="2" t="s">
        <v>77</v>
      </c>
      <c r="AH1316" s="2">
        <v>10</v>
      </c>
      <c r="AI1316" s="6" t="str">
        <f t="shared" si="60"/>
        <v>25-34</v>
      </c>
      <c r="AJ1316" s="11">
        <f>YEAR(tbl_LoanData[[#This Row],[Application Date]])</f>
        <v>2023</v>
      </c>
      <c r="AK1316" s="11" t="str">
        <f>TEXT(tbl_LoanData[[#This Row],[Application Date]],"MMMM")</f>
        <v>August</v>
      </c>
      <c r="AL1316" s="12">
        <f>DATE(YEAR(tbl_LoanData[[#This Row],[Application Date]]),MONTH(tbl_LoanData[[#This Row],[Application Date]]),1)</f>
        <v>45139</v>
      </c>
      <c r="AM1316" s="14">
        <f ca="1">IF(AND(tbl_LoanData[[#This Row],[Application Date]]&gt;=EOMONTH(TODAY(),-1)+1,tbl_LoanData[[#This Row],[Application Date]]&lt;=TODAY()),tbl_LoanData[[#This Row],[Loan Amount]],0)</f>
        <v>0</v>
      </c>
      <c r="AN1316" s="14">
        <f>tbl_LoanData[[#This Row],[Amount Paid]]-(Q1316-X1316)</f>
        <v>454186.70999999996</v>
      </c>
      <c r="AO1316" s="14">
        <f>IF(tbl_LoanData[[#This Row],[Application Status]]="Approved",1,0)</f>
        <v>1</v>
      </c>
      <c r="AP1316" s="22" t="str">
        <f t="shared" ca="1" si="61"/>
        <v/>
      </c>
      <c r="AQ1316" s="22" t="str">
        <f t="shared" ca="1" si="62"/>
        <v/>
      </c>
    </row>
    <row r="1317" spans="1:43" x14ac:dyDescent="0.3">
      <c r="A1317" s="2" t="s">
        <v>8553</v>
      </c>
      <c r="B1317" s="2" t="s">
        <v>8554</v>
      </c>
      <c r="C1317" s="2" t="s">
        <v>220</v>
      </c>
      <c r="D1317" s="2" t="s">
        <v>189</v>
      </c>
      <c r="E1317" s="2" t="s">
        <v>117</v>
      </c>
      <c r="F1317" s="2">
        <v>61</v>
      </c>
      <c r="G1317" s="2" t="s">
        <v>69</v>
      </c>
      <c r="H1317" s="2" t="s">
        <v>119</v>
      </c>
      <c r="I1317" s="2" t="s">
        <v>43</v>
      </c>
      <c r="J1317" s="3">
        <v>45167</v>
      </c>
      <c r="K1317" s="3"/>
      <c r="L1317" s="2" t="s">
        <v>39</v>
      </c>
      <c r="M1317" s="2" t="s">
        <v>157</v>
      </c>
      <c r="N1317" s="2" t="s">
        <v>158</v>
      </c>
      <c r="O1317" s="4">
        <v>1946000</v>
      </c>
      <c r="P1317" s="4">
        <v>384100</v>
      </c>
      <c r="Q1317" s="4">
        <v>1561900</v>
      </c>
      <c r="R1317" s="2">
        <v>24</v>
      </c>
      <c r="S1317" s="5">
        <v>8.3699999999999992</v>
      </c>
      <c r="T1317" s="4">
        <v>75973.42</v>
      </c>
      <c r="U1317" s="2" t="s">
        <v>113</v>
      </c>
      <c r="V1317" s="2" t="s">
        <v>97</v>
      </c>
      <c r="W1317" s="4">
        <v>0</v>
      </c>
      <c r="X1317" s="4">
        <v>0</v>
      </c>
      <c r="Y1317" s="4">
        <v>1823362.06</v>
      </c>
      <c r="Z1317" s="2">
        <v>0</v>
      </c>
      <c r="AA1317" s="2" t="s">
        <v>97</v>
      </c>
      <c r="AB1317" s="2" t="s">
        <v>15733</v>
      </c>
      <c r="AC1317" s="2" t="s">
        <v>75</v>
      </c>
      <c r="AD1317" s="2" t="s">
        <v>76</v>
      </c>
      <c r="AE1317" s="5">
        <v>80.260000000000005</v>
      </c>
      <c r="AF1317" s="2">
        <v>0</v>
      </c>
      <c r="AG1317" s="2" t="s">
        <v>97</v>
      </c>
      <c r="AH1317" s="2"/>
      <c r="AI1317" s="6" t="str">
        <f t="shared" si="60"/>
        <v>55-64</v>
      </c>
      <c r="AJ1317" s="11">
        <f>YEAR(tbl_LoanData[[#This Row],[Application Date]])</f>
        <v>2023</v>
      </c>
      <c r="AK1317" s="11" t="str">
        <f>TEXT(tbl_LoanData[[#This Row],[Application Date]],"MMMM")</f>
        <v>August</v>
      </c>
      <c r="AL1317" s="12">
        <f>DATE(YEAR(tbl_LoanData[[#This Row],[Application Date]]),MONTH(tbl_LoanData[[#This Row],[Application Date]]),1)</f>
        <v>45139</v>
      </c>
      <c r="AM1317" s="14">
        <f ca="1">IF(AND(tbl_LoanData[[#This Row],[Application Date]]&gt;=EOMONTH(TODAY(),-1)+1,tbl_LoanData[[#This Row],[Application Date]]&lt;=TODAY()),tbl_LoanData[[#This Row],[Loan Amount]],0)</f>
        <v>0</v>
      </c>
      <c r="AN1317" s="14">
        <f>tbl_LoanData[[#This Row],[Amount Paid]]-(Q1317-X1317)</f>
        <v>-1561900</v>
      </c>
      <c r="AO1317" s="14">
        <f>IF(tbl_LoanData[[#This Row],[Application Status]]="Approved",1,0)</f>
        <v>0</v>
      </c>
      <c r="AP1317" s="22" t="str">
        <f t="shared" ca="1" si="61"/>
        <v/>
      </c>
      <c r="AQ1317" s="22" t="str">
        <f t="shared" ca="1" si="62"/>
        <v/>
      </c>
    </row>
    <row r="1318" spans="1:43" ht="14.4" customHeight="1" x14ac:dyDescent="0.3">
      <c r="A1318" s="2" t="s">
        <v>8701</v>
      </c>
      <c r="B1318" s="2" t="s">
        <v>8702</v>
      </c>
      <c r="C1318" s="2" t="s">
        <v>471</v>
      </c>
      <c r="D1318" s="2" t="s">
        <v>176</v>
      </c>
      <c r="E1318" s="2" t="s">
        <v>385</v>
      </c>
      <c r="F1318" s="2">
        <v>24</v>
      </c>
      <c r="G1318" s="2" t="s">
        <v>83</v>
      </c>
      <c r="H1318" s="2" t="s">
        <v>126</v>
      </c>
      <c r="I1318" s="2" t="s">
        <v>44</v>
      </c>
      <c r="J1318" s="3">
        <v>45157</v>
      </c>
      <c r="K1318" s="3">
        <v>45167</v>
      </c>
      <c r="L1318" s="2" t="s">
        <v>41</v>
      </c>
      <c r="M1318" s="2" t="s">
        <v>184</v>
      </c>
      <c r="N1318" s="2" t="s">
        <v>185</v>
      </c>
      <c r="O1318" s="4">
        <v>2555000</v>
      </c>
      <c r="P1318" s="4">
        <v>829000</v>
      </c>
      <c r="Q1318" s="4">
        <v>1726000</v>
      </c>
      <c r="R1318" s="2">
        <v>48</v>
      </c>
      <c r="S1318" s="5">
        <v>12.24</v>
      </c>
      <c r="T1318" s="4">
        <v>53563.53</v>
      </c>
      <c r="U1318" s="2" t="s">
        <v>73</v>
      </c>
      <c r="V1318" s="2" t="s">
        <v>74</v>
      </c>
      <c r="W1318" s="4">
        <v>1928287.08</v>
      </c>
      <c r="X1318" s="4">
        <v>642762.52</v>
      </c>
      <c r="Y1318" s="4">
        <v>2571049.6</v>
      </c>
      <c r="Z1318" s="2">
        <v>0</v>
      </c>
      <c r="AA1318" s="2" t="s">
        <v>56</v>
      </c>
      <c r="AB1318" s="2" t="s">
        <v>15735</v>
      </c>
      <c r="AC1318" s="2" t="s">
        <v>75</v>
      </c>
      <c r="AD1318" s="2" t="s">
        <v>76</v>
      </c>
      <c r="AE1318" s="5">
        <v>67.55</v>
      </c>
      <c r="AF1318" s="2">
        <v>0</v>
      </c>
      <c r="AG1318" s="2" t="s">
        <v>77</v>
      </c>
      <c r="AH1318" s="2">
        <v>10</v>
      </c>
      <c r="AI1318" s="6" t="str">
        <f t="shared" si="60"/>
        <v>18-24</v>
      </c>
      <c r="AJ1318" s="11">
        <f>YEAR(tbl_LoanData[[#This Row],[Application Date]])</f>
        <v>2023</v>
      </c>
      <c r="AK1318" s="11" t="str">
        <f>TEXT(tbl_LoanData[[#This Row],[Application Date]],"MMMM")</f>
        <v>August</v>
      </c>
      <c r="AL1318" s="12">
        <f>DATE(YEAR(tbl_LoanData[[#This Row],[Application Date]]),MONTH(tbl_LoanData[[#This Row],[Application Date]]),1)</f>
        <v>45139</v>
      </c>
      <c r="AM1318" s="14">
        <f ca="1">IF(AND(tbl_LoanData[[#This Row],[Application Date]]&gt;=EOMONTH(TODAY(),-1)+1,tbl_LoanData[[#This Row],[Application Date]]&lt;=TODAY()),tbl_LoanData[[#This Row],[Loan Amount]],0)</f>
        <v>0</v>
      </c>
      <c r="AN1318" s="14">
        <f>tbl_LoanData[[#This Row],[Amount Paid]]-(Q1318-X1318)</f>
        <v>845049.60000000009</v>
      </c>
      <c r="AO1318" s="14">
        <f>IF(tbl_LoanData[[#This Row],[Application Status]]="Approved",1,0)</f>
        <v>1</v>
      </c>
      <c r="AP1318" s="22" t="str">
        <f t="shared" ca="1" si="61"/>
        <v/>
      </c>
      <c r="AQ1318" s="22" t="str">
        <f t="shared" ca="1" si="62"/>
        <v/>
      </c>
    </row>
    <row r="1319" spans="1:43" ht="14.4" customHeight="1" x14ac:dyDescent="0.3">
      <c r="A1319" s="2" t="s">
        <v>8777</v>
      </c>
      <c r="B1319" s="2" t="s">
        <v>8778</v>
      </c>
      <c r="C1319" s="2" t="s">
        <v>264</v>
      </c>
      <c r="D1319" s="2" t="s">
        <v>91</v>
      </c>
      <c r="E1319" s="2" t="s">
        <v>190</v>
      </c>
      <c r="F1319" s="2">
        <v>38</v>
      </c>
      <c r="G1319" s="2" t="s">
        <v>83</v>
      </c>
      <c r="H1319" s="2" t="s">
        <v>233</v>
      </c>
      <c r="I1319" s="2" t="s">
        <v>46</v>
      </c>
      <c r="J1319" s="3">
        <v>45145</v>
      </c>
      <c r="K1319" s="3">
        <v>45164</v>
      </c>
      <c r="L1319" s="2" t="s">
        <v>38</v>
      </c>
      <c r="M1319" s="2" t="s">
        <v>71</v>
      </c>
      <c r="N1319" s="2" t="s">
        <v>589</v>
      </c>
      <c r="O1319" s="4">
        <v>1098000</v>
      </c>
      <c r="P1319" s="4">
        <v>319600</v>
      </c>
      <c r="Q1319" s="4">
        <v>778400</v>
      </c>
      <c r="R1319" s="2">
        <v>12</v>
      </c>
      <c r="S1319" s="5">
        <v>5.47</v>
      </c>
      <c r="T1319" s="4">
        <v>68414.87</v>
      </c>
      <c r="U1319" s="2" t="s">
        <v>73</v>
      </c>
      <c r="V1319" s="2" t="s">
        <v>33</v>
      </c>
      <c r="W1319" s="4">
        <v>820978.48</v>
      </c>
      <c r="X1319" s="4">
        <v>0</v>
      </c>
      <c r="Y1319" s="4">
        <v>820978.48</v>
      </c>
      <c r="Z1319" s="2">
        <v>0</v>
      </c>
      <c r="AA1319" s="2" t="s">
        <v>56</v>
      </c>
      <c r="AB1319" s="2" t="s">
        <v>15729</v>
      </c>
      <c r="AC1319" s="2" t="s">
        <v>129</v>
      </c>
      <c r="AD1319" s="2" t="s">
        <v>76</v>
      </c>
      <c r="AE1319" s="5">
        <v>70.89</v>
      </c>
      <c r="AF1319" s="2">
        <v>0</v>
      </c>
      <c r="AG1319" s="2" t="s">
        <v>77</v>
      </c>
      <c r="AH1319" s="2">
        <v>19</v>
      </c>
      <c r="AI1319" s="6" t="str">
        <f t="shared" si="60"/>
        <v>35-44</v>
      </c>
      <c r="AJ1319" s="11">
        <f>YEAR(tbl_LoanData[[#This Row],[Application Date]])</f>
        <v>2023</v>
      </c>
      <c r="AK1319" s="11" t="str">
        <f>TEXT(tbl_LoanData[[#This Row],[Application Date]],"MMMM")</f>
        <v>August</v>
      </c>
      <c r="AL1319" s="12">
        <f>DATE(YEAR(tbl_LoanData[[#This Row],[Application Date]]),MONTH(tbl_LoanData[[#This Row],[Application Date]]),1)</f>
        <v>45139</v>
      </c>
      <c r="AM1319" s="14">
        <f ca="1">IF(AND(tbl_LoanData[[#This Row],[Application Date]]&gt;=EOMONTH(TODAY(),-1)+1,tbl_LoanData[[#This Row],[Application Date]]&lt;=TODAY()),tbl_LoanData[[#This Row],[Loan Amount]],0)</f>
        <v>0</v>
      </c>
      <c r="AN1319" s="14">
        <f>tbl_LoanData[[#This Row],[Amount Paid]]-(Q1319-X1319)</f>
        <v>42578.479999999981</v>
      </c>
      <c r="AO1319" s="14">
        <f>IF(tbl_LoanData[[#This Row],[Application Status]]="Approved",1,0)</f>
        <v>1</v>
      </c>
      <c r="AP1319" s="22" t="str">
        <f t="shared" ca="1" si="61"/>
        <v/>
      </c>
      <c r="AQ1319" s="22" t="str">
        <f t="shared" ca="1" si="62"/>
        <v/>
      </c>
    </row>
    <row r="1320" spans="1:43" x14ac:dyDescent="0.3">
      <c r="A1320" s="2" t="s">
        <v>8915</v>
      </c>
      <c r="B1320" s="2" t="s">
        <v>8916</v>
      </c>
      <c r="C1320" s="2" t="s">
        <v>668</v>
      </c>
      <c r="D1320" s="2" t="s">
        <v>254</v>
      </c>
      <c r="E1320" s="2" t="s">
        <v>394</v>
      </c>
      <c r="F1320" s="2">
        <v>42</v>
      </c>
      <c r="G1320" s="2" t="s">
        <v>69</v>
      </c>
      <c r="H1320" s="2" t="s">
        <v>177</v>
      </c>
      <c r="I1320" s="2" t="s">
        <v>43</v>
      </c>
      <c r="J1320" s="3">
        <v>45161</v>
      </c>
      <c r="K1320" s="3">
        <v>45171</v>
      </c>
      <c r="L1320" s="2" t="s">
        <v>36</v>
      </c>
      <c r="M1320" s="2" t="s">
        <v>111</v>
      </c>
      <c r="N1320" s="2" t="s">
        <v>350</v>
      </c>
      <c r="O1320" s="4">
        <v>1014000</v>
      </c>
      <c r="P1320" s="4">
        <v>133900</v>
      </c>
      <c r="Q1320" s="4">
        <v>880100</v>
      </c>
      <c r="R1320" s="2">
        <v>12</v>
      </c>
      <c r="S1320" s="5">
        <v>5.6</v>
      </c>
      <c r="T1320" s="4">
        <v>77448.800000000003</v>
      </c>
      <c r="U1320" s="2" t="s">
        <v>73</v>
      </c>
      <c r="V1320" s="2" t="s">
        <v>34</v>
      </c>
      <c r="W1320" s="4">
        <v>697039.2</v>
      </c>
      <c r="X1320" s="4">
        <v>232346.4</v>
      </c>
      <c r="Y1320" s="4">
        <v>929385.6</v>
      </c>
      <c r="Z1320" s="2">
        <v>96</v>
      </c>
      <c r="AA1320" s="2" t="s">
        <v>60</v>
      </c>
      <c r="AB1320" s="2" t="s">
        <v>15727</v>
      </c>
      <c r="AC1320" s="2" t="s">
        <v>121</v>
      </c>
      <c r="AD1320" s="2" t="s">
        <v>76</v>
      </c>
      <c r="AE1320" s="5">
        <v>86.79</v>
      </c>
      <c r="AF1320" s="2">
        <v>3</v>
      </c>
      <c r="AG1320" s="2" t="s">
        <v>130</v>
      </c>
      <c r="AH1320" s="2">
        <v>10</v>
      </c>
      <c r="AI1320" s="6" t="str">
        <f t="shared" si="60"/>
        <v>35-44</v>
      </c>
      <c r="AJ1320" s="11">
        <f>YEAR(tbl_LoanData[[#This Row],[Application Date]])</f>
        <v>2023</v>
      </c>
      <c r="AK1320" s="11" t="str">
        <f>TEXT(tbl_LoanData[[#This Row],[Application Date]],"MMMM")</f>
        <v>August</v>
      </c>
      <c r="AL1320" s="12">
        <f>DATE(YEAR(tbl_LoanData[[#This Row],[Application Date]]),MONTH(tbl_LoanData[[#This Row],[Application Date]]),1)</f>
        <v>45139</v>
      </c>
      <c r="AM1320" s="14">
        <f ca="1">IF(AND(tbl_LoanData[[#This Row],[Application Date]]&gt;=EOMONTH(TODAY(),-1)+1,tbl_LoanData[[#This Row],[Application Date]]&lt;=TODAY()),tbl_LoanData[[#This Row],[Loan Amount]],0)</f>
        <v>0</v>
      </c>
      <c r="AN1320" s="14">
        <f>tbl_LoanData[[#This Row],[Amount Paid]]-(Q1320-X1320)</f>
        <v>49285.599999999977</v>
      </c>
      <c r="AO1320" s="14">
        <f>IF(tbl_LoanData[[#This Row],[Application Status]]="Approved",1,0)</f>
        <v>1</v>
      </c>
      <c r="AP1320" s="22" t="str">
        <f t="shared" ca="1" si="61"/>
        <v/>
      </c>
      <c r="AQ1320" s="22" t="str">
        <f t="shared" ca="1" si="62"/>
        <v/>
      </c>
    </row>
    <row r="1321" spans="1:43" ht="14.4" customHeight="1" x14ac:dyDescent="0.3">
      <c r="A1321" s="2" t="s">
        <v>9069</v>
      </c>
      <c r="B1321" s="2" t="s">
        <v>9070</v>
      </c>
      <c r="C1321" s="2" t="s">
        <v>277</v>
      </c>
      <c r="D1321" s="2" t="s">
        <v>134</v>
      </c>
      <c r="E1321" s="2" t="s">
        <v>161</v>
      </c>
      <c r="F1321" s="2">
        <v>36</v>
      </c>
      <c r="G1321" s="2" t="s">
        <v>83</v>
      </c>
      <c r="H1321" s="2" t="s">
        <v>211</v>
      </c>
      <c r="I1321" s="2" t="s">
        <v>50</v>
      </c>
      <c r="J1321" s="3">
        <v>45165</v>
      </c>
      <c r="K1321" s="3">
        <v>45183</v>
      </c>
      <c r="L1321" s="2" t="s">
        <v>40</v>
      </c>
      <c r="M1321" s="2" t="s">
        <v>94</v>
      </c>
      <c r="N1321" s="2" t="s">
        <v>95</v>
      </c>
      <c r="O1321" s="4">
        <v>1131000</v>
      </c>
      <c r="P1321" s="4">
        <v>383600</v>
      </c>
      <c r="Q1321" s="4">
        <v>747400</v>
      </c>
      <c r="R1321" s="2">
        <v>24</v>
      </c>
      <c r="S1321" s="5">
        <v>11.33</v>
      </c>
      <c r="T1321" s="4">
        <v>38198.370000000003</v>
      </c>
      <c r="U1321" s="2" t="s">
        <v>73</v>
      </c>
      <c r="V1321" s="2" t="s">
        <v>34</v>
      </c>
      <c r="W1321" s="4">
        <v>878562.51</v>
      </c>
      <c r="X1321" s="4">
        <v>38198.33</v>
      </c>
      <c r="Y1321" s="4">
        <v>916760.84</v>
      </c>
      <c r="Z1321" s="2">
        <v>32</v>
      </c>
      <c r="AA1321" s="2" t="s">
        <v>58</v>
      </c>
      <c r="AB1321" s="2" t="s">
        <v>15731</v>
      </c>
      <c r="AC1321" s="2" t="s">
        <v>213</v>
      </c>
      <c r="AD1321" s="2" t="s">
        <v>76</v>
      </c>
      <c r="AE1321" s="5">
        <v>66.08</v>
      </c>
      <c r="AF1321" s="2">
        <v>1</v>
      </c>
      <c r="AG1321" s="2" t="s">
        <v>15718</v>
      </c>
      <c r="AH1321" s="2">
        <v>18</v>
      </c>
      <c r="AI1321" s="6" t="str">
        <f t="shared" si="60"/>
        <v>35-44</v>
      </c>
      <c r="AJ1321" s="11">
        <f>YEAR(tbl_LoanData[[#This Row],[Application Date]])</f>
        <v>2023</v>
      </c>
      <c r="AK1321" s="11" t="str">
        <f>TEXT(tbl_LoanData[[#This Row],[Application Date]],"MMMM")</f>
        <v>August</v>
      </c>
      <c r="AL1321" s="12">
        <f>DATE(YEAR(tbl_LoanData[[#This Row],[Application Date]]),MONTH(tbl_LoanData[[#This Row],[Application Date]]),1)</f>
        <v>45139</v>
      </c>
      <c r="AM1321" s="14">
        <f ca="1">IF(AND(tbl_LoanData[[#This Row],[Application Date]]&gt;=EOMONTH(TODAY(),-1)+1,tbl_LoanData[[#This Row],[Application Date]]&lt;=TODAY()),tbl_LoanData[[#This Row],[Loan Amount]],0)</f>
        <v>0</v>
      </c>
      <c r="AN1321" s="14">
        <f>tbl_LoanData[[#This Row],[Amount Paid]]-(Q1321-X1321)</f>
        <v>169360.83999999997</v>
      </c>
      <c r="AO1321" s="14">
        <f>IF(tbl_LoanData[[#This Row],[Application Status]]="Approved",1,0)</f>
        <v>1</v>
      </c>
      <c r="AP1321" s="22" t="str">
        <f t="shared" ca="1" si="61"/>
        <v/>
      </c>
      <c r="AQ1321" s="22" t="str">
        <f t="shared" ca="1" si="62"/>
        <v/>
      </c>
    </row>
    <row r="1322" spans="1:43" ht="14.4" customHeight="1" x14ac:dyDescent="0.3">
      <c r="A1322" s="2" t="s">
        <v>9077</v>
      </c>
      <c r="B1322" s="2" t="s">
        <v>9078</v>
      </c>
      <c r="C1322" s="2" t="s">
        <v>100</v>
      </c>
      <c r="D1322" s="2" t="s">
        <v>118</v>
      </c>
      <c r="E1322" s="2" t="s">
        <v>406</v>
      </c>
      <c r="F1322" s="2">
        <v>63</v>
      </c>
      <c r="G1322" s="2" t="s">
        <v>69</v>
      </c>
      <c r="H1322" s="2" t="s">
        <v>273</v>
      </c>
      <c r="I1322" s="2" t="s">
        <v>45</v>
      </c>
      <c r="J1322" s="3">
        <v>45144</v>
      </c>
      <c r="K1322" s="3">
        <v>45151</v>
      </c>
      <c r="L1322" s="2" t="s">
        <v>37</v>
      </c>
      <c r="M1322" s="2" t="s">
        <v>260</v>
      </c>
      <c r="N1322" s="2" t="s">
        <v>745</v>
      </c>
      <c r="O1322" s="4">
        <v>239000</v>
      </c>
      <c r="P1322" s="4">
        <v>46800</v>
      </c>
      <c r="Q1322" s="4">
        <v>192200</v>
      </c>
      <c r="R1322" s="2">
        <v>60</v>
      </c>
      <c r="S1322" s="5">
        <v>11.88</v>
      </c>
      <c r="T1322" s="4">
        <v>5106.1099999999997</v>
      </c>
      <c r="U1322" s="2" t="s">
        <v>73</v>
      </c>
      <c r="V1322" s="2" t="s">
        <v>74</v>
      </c>
      <c r="W1322" s="4">
        <v>153183.29999999999</v>
      </c>
      <c r="X1322" s="4">
        <v>153183.5</v>
      </c>
      <c r="Y1322" s="4">
        <v>306366.8</v>
      </c>
      <c r="Z1322" s="2">
        <v>174</v>
      </c>
      <c r="AA1322" s="2" t="s">
        <v>60</v>
      </c>
      <c r="AB1322" s="2" t="s">
        <v>15734</v>
      </c>
      <c r="AC1322" s="2" t="s">
        <v>213</v>
      </c>
      <c r="AD1322" s="2" t="s">
        <v>76</v>
      </c>
      <c r="AE1322" s="5">
        <v>80.42</v>
      </c>
      <c r="AF1322" s="2">
        <v>6</v>
      </c>
      <c r="AG1322" s="2" t="s">
        <v>130</v>
      </c>
      <c r="AH1322" s="2">
        <v>7</v>
      </c>
      <c r="AI1322" s="6" t="str">
        <f t="shared" si="60"/>
        <v>55-64</v>
      </c>
      <c r="AJ1322" s="11">
        <f>YEAR(tbl_LoanData[[#This Row],[Application Date]])</f>
        <v>2023</v>
      </c>
      <c r="AK1322" s="11" t="str">
        <f>TEXT(tbl_LoanData[[#This Row],[Application Date]],"MMMM")</f>
        <v>August</v>
      </c>
      <c r="AL1322" s="12">
        <f>DATE(YEAR(tbl_LoanData[[#This Row],[Application Date]]),MONTH(tbl_LoanData[[#This Row],[Application Date]]),1)</f>
        <v>45139</v>
      </c>
      <c r="AM1322" s="14">
        <f ca="1">IF(AND(tbl_LoanData[[#This Row],[Application Date]]&gt;=EOMONTH(TODAY(),-1)+1,tbl_LoanData[[#This Row],[Application Date]]&lt;=TODAY()),tbl_LoanData[[#This Row],[Loan Amount]],0)</f>
        <v>0</v>
      </c>
      <c r="AN1322" s="14">
        <f>tbl_LoanData[[#This Row],[Amount Paid]]-(Q1322-X1322)</f>
        <v>114166.79999999999</v>
      </c>
      <c r="AO1322" s="14">
        <f>IF(tbl_LoanData[[#This Row],[Application Status]]="Approved",1,0)</f>
        <v>1</v>
      </c>
      <c r="AP1322" s="22" t="str">
        <f t="shared" ca="1" si="61"/>
        <v/>
      </c>
      <c r="AQ1322" s="22" t="str">
        <f t="shared" ca="1" si="62"/>
        <v/>
      </c>
    </row>
    <row r="1323" spans="1:43" ht="14.4" customHeight="1" x14ac:dyDescent="0.3">
      <c r="A1323" s="2" t="s">
        <v>9217</v>
      </c>
      <c r="B1323" s="2" t="s">
        <v>9218</v>
      </c>
      <c r="C1323" s="2" t="s">
        <v>508</v>
      </c>
      <c r="D1323" s="2" t="s">
        <v>209</v>
      </c>
      <c r="E1323" s="2" t="s">
        <v>268</v>
      </c>
      <c r="F1323" s="2">
        <v>58</v>
      </c>
      <c r="G1323" s="2" t="s">
        <v>83</v>
      </c>
      <c r="H1323" s="2" t="s">
        <v>298</v>
      </c>
      <c r="I1323" s="2" t="s">
        <v>43</v>
      </c>
      <c r="J1323" s="3">
        <v>45157</v>
      </c>
      <c r="K1323" s="3">
        <v>45159</v>
      </c>
      <c r="L1323" s="2" t="s">
        <v>40</v>
      </c>
      <c r="M1323" s="2" t="s">
        <v>94</v>
      </c>
      <c r="N1323" s="2" t="s">
        <v>95</v>
      </c>
      <c r="O1323" s="4">
        <v>1439000</v>
      </c>
      <c r="P1323" s="4">
        <v>155300</v>
      </c>
      <c r="Q1323" s="4">
        <v>1283700</v>
      </c>
      <c r="R1323" s="2">
        <v>24</v>
      </c>
      <c r="S1323" s="5">
        <v>9.19</v>
      </c>
      <c r="T1323" s="4">
        <v>63318.5</v>
      </c>
      <c r="U1323" s="2" t="s">
        <v>73</v>
      </c>
      <c r="V1323" s="2" t="s">
        <v>33</v>
      </c>
      <c r="W1323" s="4">
        <v>1519644.06</v>
      </c>
      <c r="X1323" s="4">
        <v>0</v>
      </c>
      <c r="Y1323" s="4">
        <v>1519644.06</v>
      </c>
      <c r="Z1323" s="2">
        <v>0</v>
      </c>
      <c r="AA1323" s="2" t="s">
        <v>56</v>
      </c>
      <c r="AB1323" s="2" t="s">
        <v>15735</v>
      </c>
      <c r="AC1323" s="2" t="s">
        <v>106</v>
      </c>
      <c r="AD1323" s="2" t="s">
        <v>76</v>
      </c>
      <c r="AE1323" s="5">
        <v>89.21</v>
      </c>
      <c r="AF1323" s="2">
        <v>0</v>
      </c>
      <c r="AG1323" s="2" t="s">
        <v>77</v>
      </c>
      <c r="AH1323" s="2">
        <v>2</v>
      </c>
      <c r="AI1323" s="6" t="str">
        <f t="shared" si="60"/>
        <v>55-64</v>
      </c>
      <c r="AJ1323" s="11">
        <f>YEAR(tbl_LoanData[[#This Row],[Application Date]])</f>
        <v>2023</v>
      </c>
      <c r="AK1323" s="11" t="str">
        <f>TEXT(tbl_LoanData[[#This Row],[Application Date]],"MMMM")</f>
        <v>August</v>
      </c>
      <c r="AL1323" s="12">
        <f>DATE(YEAR(tbl_LoanData[[#This Row],[Application Date]]),MONTH(tbl_LoanData[[#This Row],[Application Date]]),1)</f>
        <v>45139</v>
      </c>
      <c r="AM1323" s="14">
        <f ca="1">IF(AND(tbl_LoanData[[#This Row],[Application Date]]&gt;=EOMONTH(TODAY(),-1)+1,tbl_LoanData[[#This Row],[Application Date]]&lt;=TODAY()),tbl_LoanData[[#This Row],[Loan Amount]],0)</f>
        <v>0</v>
      </c>
      <c r="AN1323" s="14">
        <f>tbl_LoanData[[#This Row],[Amount Paid]]-(Q1323-X1323)</f>
        <v>235944.06000000006</v>
      </c>
      <c r="AO1323" s="14">
        <f>IF(tbl_LoanData[[#This Row],[Application Status]]="Approved",1,0)</f>
        <v>1</v>
      </c>
      <c r="AP1323" s="22" t="str">
        <f t="shared" ca="1" si="61"/>
        <v/>
      </c>
      <c r="AQ1323" s="22" t="str">
        <f t="shared" ca="1" si="62"/>
        <v/>
      </c>
    </row>
    <row r="1324" spans="1:43" ht="14.4" customHeight="1" x14ac:dyDescent="0.3">
      <c r="A1324" s="2" t="s">
        <v>9573</v>
      </c>
      <c r="B1324" s="2" t="s">
        <v>9574</v>
      </c>
      <c r="C1324" s="2" t="s">
        <v>668</v>
      </c>
      <c r="D1324" s="2" t="s">
        <v>268</v>
      </c>
      <c r="E1324" s="2" t="s">
        <v>135</v>
      </c>
      <c r="F1324" s="2">
        <v>62</v>
      </c>
      <c r="G1324" s="2" t="s">
        <v>69</v>
      </c>
      <c r="H1324" s="2" t="s">
        <v>250</v>
      </c>
      <c r="I1324" s="2" t="s">
        <v>52</v>
      </c>
      <c r="J1324" s="3">
        <v>45149</v>
      </c>
      <c r="K1324" s="3">
        <v>45161</v>
      </c>
      <c r="L1324" s="2" t="s">
        <v>36</v>
      </c>
      <c r="M1324" s="2" t="s">
        <v>71</v>
      </c>
      <c r="N1324" s="2" t="s">
        <v>162</v>
      </c>
      <c r="O1324" s="4">
        <v>1191000</v>
      </c>
      <c r="P1324" s="4">
        <v>404000</v>
      </c>
      <c r="Q1324" s="4">
        <v>787000</v>
      </c>
      <c r="R1324" s="2">
        <v>24</v>
      </c>
      <c r="S1324" s="5">
        <v>6.03</v>
      </c>
      <c r="T1324" s="4">
        <v>36746.339999999997</v>
      </c>
      <c r="U1324" s="2" t="s">
        <v>73</v>
      </c>
      <c r="V1324" s="2" t="s">
        <v>33</v>
      </c>
      <c r="W1324" s="4">
        <v>881912.2</v>
      </c>
      <c r="X1324" s="4">
        <v>0</v>
      </c>
      <c r="Y1324" s="4">
        <v>881912.2</v>
      </c>
      <c r="Z1324" s="2">
        <v>0</v>
      </c>
      <c r="AA1324" s="2" t="s">
        <v>56</v>
      </c>
      <c r="AB1324" s="2" t="s">
        <v>15735</v>
      </c>
      <c r="AC1324" s="2" t="s">
        <v>121</v>
      </c>
      <c r="AD1324" s="2" t="s">
        <v>76</v>
      </c>
      <c r="AE1324" s="5">
        <v>66.08</v>
      </c>
      <c r="AF1324" s="2">
        <v>0</v>
      </c>
      <c r="AG1324" s="2" t="s">
        <v>77</v>
      </c>
      <c r="AH1324" s="2">
        <v>12</v>
      </c>
      <c r="AI1324" s="6" t="str">
        <f t="shared" si="60"/>
        <v>55-64</v>
      </c>
      <c r="AJ1324" s="11">
        <f>YEAR(tbl_LoanData[[#This Row],[Application Date]])</f>
        <v>2023</v>
      </c>
      <c r="AK1324" s="11" t="str">
        <f>TEXT(tbl_LoanData[[#This Row],[Application Date]],"MMMM")</f>
        <v>August</v>
      </c>
      <c r="AL1324" s="12">
        <f>DATE(YEAR(tbl_LoanData[[#This Row],[Application Date]]),MONTH(tbl_LoanData[[#This Row],[Application Date]]),1)</f>
        <v>45139</v>
      </c>
      <c r="AM1324" s="14">
        <f ca="1">IF(AND(tbl_LoanData[[#This Row],[Application Date]]&gt;=EOMONTH(TODAY(),-1)+1,tbl_LoanData[[#This Row],[Application Date]]&lt;=TODAY()),tbl_LoanData[[#This Row],[Loan Amount]],0)</f>
        <v>0</v>
      </c>
      <c r="AN1324" s="14">
        <f>tbl_LoanData[[#This Row],[Amount Paid]]-(Q1324-X1324)</f>
        <v>94912.199999999953</v>
      </c>
      <c r="AO1324" s="14">
        <f>IF(tbl_LoanData[[#This Row],[Application Status]]="Approved",1,0)</f>
        <v>1</v>
      </c>
      <c r="AP1324" s="22" t="str">
        <f t="shared" ca="1" si="61"/>
        <v/>
      </c>
      <c r="AQ1324" s="22" t="str">
        <f t="shared" ca="1" si="62"/>
        <v/>
      </c>
    </row>
    <row r="1325" spans="1:43" ht="14.4" customHeight="1" x14ac:dyDescent="0.3">
      <c r="A1325" s="2" t="s">
        <v>9597</v>
      </c>
      <c r="B1325" s="2" t="s">
        <v>9598</v>
      </c>
      <c r="C1325" s="2" t="s">
        <v>343</v>
      </c>
      <c r="D1325" s="2" t="s">
        <v>254</v>
      </c>
      <c r="E1325" s="2" t="s">
        <v>102</v>
      </c>
      <c r="F1325" s="2">
        <v>57</v>
      </c>
      <c r="G1325" s="2" t="s">
        <v>69</v>
      </c>
      <c r="H1325" s="2" t="s">
        <v>273</v>
      </c>
      <c r="I1325" s="2" t="s">
        <v>45</v>
      </c>
      <c r="J1325" s="3">
        <v>45144</v>
      </c>
      <c r="K1325" s="3">
        <v>45156</v>
      </c>
      <c r="L1325" s="2" t="s">
        <v>36</v>
      </c>
      <c r="M1325" s="2" t="s">
        <v>85</v>
      </c>
      <c r="N1325" s="2" t="s">
        <v>344</v>
      </c>
      <c r="O1325" s="4">
        <v>1223000</v>
      </c>
      <c r="P1325" s="4">
        <v>328800</v>
      </c>
      <c r="Q1325" s="4">
        <v>894200</v>
      </c>
      <c r="R1325" s="2">
        <v>36</v>
      </c>
      <c r="S1325" s="5">
        <v>7.68</v>
      </c>
      <c r="T1325" s="4">
        <v>30561.77</v>
      </c>
      <c r="U1325" s="2" t="s">
        <v>73</v>
      </c>
      <c r="V1325" s="2" t="s">
        <v>34</v>
      </c>
      <c r="W1325" s="4">
        <v>1069661.95</v>
      </c>
      <c r="X1325" s="4">
        <v>30561.73</v>
      </c>
      <c r="Y1325" s="4">
        <v>1100223.68</v>
      </c>
      <c r="Z1325" s="2">
        <v>29</v>
      </c>
      <c r="AA1325" s="2" t="s">
        <v>57</v>
      </c>
      <c r="AB1325" s="2" t="s">
        <v>15729</v>
      </c>
      <c r="AC1325" s="2" t="s">
        <v>332</v>
      </c>
      <c r="AD1325" s="2" t="s">
        <v>76</v>
      </c>
      <c r="AE1325" s="5">
        <v>73.12</v>
      </c>
      <c r="AF1325" s="2">
        <v>1</v>
      </c>
      <c r="AG1325" s="2" t="s">
        <v>77</v>
      </c>
      <c r="AH1325" s="2">
        <v>12</v>
      </c>
      <c r="AI1325" s="6" t="str">
        <f t="shared" si="60"/>
        <v>55-64</v>
      </c>
      <c r="AJ1325" s="11">
        <f>YEAR(tbl_LoanData[[#This Row],[Application Date]])</f>
        <v>2023</v>
      </c>
      <c r="AK1325" s="11" t="str">
        <f>TEXT(tbl_LoanData[[#This Row],[Application Date]],"MMMM")</f>
        <v>August</v>
      </c>
      <c r="AL1325" s="12">
        <f>DATE(YEAR(tbl_LoanData[[#This Row],[Application Date]]),MONTH(tbl_LoanData[[#This Row],[Application Date]]),1)</f>
        <v>45139</v>
      </c>
      <c r="AM1325" s="14">
        <f ca="1">IF(AND(tbl_LoanData[[#This Row],[Application Date]]&gt;=EOMONTH(TODAY(),-1)+1,tbl_LoanData[[#This Row],[Application Date]]&lt;=TODAY()),tbl_LoanData[[#This Row],[Loan Amount]],0)</f>
        <v>0</v>
      </c>
      <c r="AN1325" s="14">
        <f>tbl_LoanData[[#This Row],[Amount Paid]]-(Q1325-X1325)</f>
        <v>206023.67999999993</v>
      </c>
      <c r="AO1325" s="14">
        <f>IF(tbl_LoanData[[#This Row],[Application Status]]="Approved",1,0)</f>
        <v>1</v>
      </c>
      <c r="AP1325" s="22" t="str">
        <f t="shared" ca="1" si="61"/>
        <v/>
      </c>
      <c r="AQ1325" s="22" t="str">
        <f t="shared" ca="1" si="62"/>
        <v/>
      </c>
    </row>
    <row r="1326" spans="1:43" ht="14.4" customHeight="1" x14ac:dyDescent="0.3">
      <c r="A1326" s="2" t="s">
        <v>9679</v>
      </c>
      <c r="B1326" s="2" t="s">
        <v>9680</v>
      </c>
      <c r="C1326" s="2" t="s">
        <v>243</v>
      </c>
      <c r="D1326" s="2" t="s">
        <v>101</v>
      </c>
      <c r="E1326" s="2" t="s">
        <v>190</v>
      </c>
      <c r="F1326" s="2">
        <v>32</v>
      </c>
      <c r="G1326" s="2" t="s">
        <v>83</v>
      </c>
      <c r="H1326" s="2" t="s">
        <v>211</v>
      </c>
      <c r="I1326" s="2" t="s">
        <v>50</v>
      </c>
      <c r="J1326" s="3">
        <v>45152</v>
      </c>
      <c r="K1326" s="3"/>
      <c r="L1326" s="2" t="s">
        <v>40</v>
      </c>
      <c r="M1326" s="2" t="s">
        <v>157</v>
      </c>
      <c r="N1326" s="2" t="s">
        <v>328</v>
      </c>
      <c r="O1326" s="4">
        <v>932000</v>
      </c>
      <c r="P1326" s="4">
        <v>185000</v>
      </c>
      <c r="Q1326" s="4">
        <v>747000</v>
      </c>
      <c r="R1326" s="2">
        <v>60</v>
      </c>
      <c r="S1326" s="5">
        <v>10.14</v>
      </c>
      <c r="T1326" s="4">
        <v>18762.150000000001</v>
      </c>
      <c r="U1326" s="2" t="s">
        <v>96</v>
      </c>
      <c r="V1326" s="2" t="s">
        <v>97</v>
      </c>
      <c r="W1326" s="4">
        <v>0</v>
      </c>
      <c r="X1326" s="4">
        <v>0</v>
      </c>
      <c r="Y1326" s="4">
        <v>1125729</v>
      </c>
      <c r="Z1326" s="2">
        <v>0</v>
      </c>
      <c r="AA1326" s="2" t="s">
        <v>97</v>
      </c>
      <c r="AB1326" s="2" t="s">
        <v>15728</v>
      </c>
      <c r="AC1326" s="2" t="s">
        <v>138</v>
      </c>
      <c r="AD1326" s="2" t="s">
        <v>76</v>
      </c>
      <c r="AE1326" s="5">
        <v>80.150000000000006</v>
      </c>
      <c r="AF1326" s="2">
        <v>0</v>
      </c>
      <c r="AG1326" s="2" t="s">
        <v>97</v>
      </c>
      <c r="AH1326" s="2"/>
      <c r="AI1326" s="6" t="str">
        <f t="shared" si="60"/>
        <v>25-34</v>
      </c>
      <c r="AJ1326" s="11">
        <f>YEAR(tbl_LoanData[[#This Row],[Application Date]])</f>
        <v>2023</v>
      </c>
      <c r="AK1326" s="11" t="str">
        <f>TEXT(tbl_LoanData[[#This Row],[Application Date]],"MMMM")</f>
        <v>August</v>
      </c>
      <c r="AL1326" s="12">
        <f>DATE(YEAR(tbl_LoanData[[#This Row],[Application Date]]),MONTH(tbl_LoanData[[#This Row],[Application Date]]),1)</f>
        <v>45139</v>
      </c>
      <c r="AM1326" s="14">
        <f ca="1">IF(AND(tbl_LoanData[[#This Row],[Application Date]]&gt;=EOMONTH(TODAY(),-1)+1,tbl_LoanData[[#This Row],[Application Date]]&lt;=TODAY()),tbl_LoanData[[#This Row],[Loan Amount]],0)</f>
        <v>0</v>
      </c>
      <c r="AN1326" s="14">
        <f>tbl_LoanData[[#This Row],[Amount Paid]]-(Q1326-X1326)</f>
        <v>-747000</v>
      </c>
      <c r="AO1326" s="14">
        <f>IF(tbl_LoanData[[#This Row],[Application Status]]="Approved",1,0)</f>
        <v>0</v>
      </c>
      <c r="AP1326" s="22" t="str">
        <f t="shared" ca="1" si="61"/>
        <v/>
      </c>
      <c r="AQ1326" s="22" t="str">
        <f t="shared" ca="1" si="62"/>
        <v/>
      </c>
    </row>
    <row r="1327" spans="1:43" ht="14.4" customHeight="1" x14ac:dyDescent="0.3">
      <c r="A1327" s="2" t="s">
        <v>9703</v>
      </c>
      <c r="B1327" s="2" t="s">
        <v>9704</v>
      </c>
      <c r="C1327" s="2" t="s">
        <v>155</v>
      </c>
      <c r="D1327" s="2" t="s">
        <v>254</v>
      </c>
      <c r="E1327" s="2" t="s">
        <v>67</v>
      </c>
      <c r="F1327" s="2">
        <v>53</v>
      </c>
      <c r="G1327" s="2" t="s">
        <v>83</v>
      </c>
      <c r="H1327" s="2" t="s">
        <v>156</v>
      </c>
      <c r="I1327" s="2" t="s">
        <v>45</v>
      </c>
      <c r="J1327" s="3">
        <v>45161</v>
      </c>
      <c r="K1327" s="3"/>
      <c r="L1327" s="2" t="s">
        <v>40</v>
      </c>
      <c r="M1327" s="2" t="s">
        <v>94</v>
      </c>
      <c r="N1327" s="2" t="s">
        <v>95</v>
      </c>
      <c r="O1327" s="4">
        <v>1535000</v>
      </c>
      <c r="P1327" s="4">
        <v>252800</v>
      </c>
      <c r="Q1327" s="4">
        <v>1282200</v>
      </c>
      <c r="R1327" s="2">
        <v>48</v>
      </c>
      <c r="S1327" s="5">
        <v>14.77</v>
      </c>
      <c r="T1327" s="4">
        <v>42494.239999999998</v>
      </c>
      <c r="U1327" s="2" t="s">
        <v>96</v>
      </c>
      <c r="V1327" s="2" t="s">
        <v>97</v>
      </c>
      <c r="W1327" s="4">
        <v>0</v>
      </c>
      <c r="X1327" s="4">
        <v>0</v>
      </c>
      <c r="Y1327" s="4">
        <v>2039723.76</v>
      </c>
      <c r="Z1327" s="2">
        <v>0</v>
      </c>
      <c r="AA1327" s="2" t="s">
        <v>97</v>
      </c>
      <c r="AB1327" s="2" t="s">
        <v>15730</v>
      </c>
      <c r="AC1327" s="2" t="s">
        <v>87</v>
      </c>
      <c r="AD1327" s="2" t="s">
        <v>76</v>
      </c>
      <c r="AE1327" s="5">
        <v>83.53</v>
      </c>
      <c r="AF1327" s="2">
        <v>0</v>
      </c>
      <c r="AG1327" s="2" t="s">
        <v>97</v>
      </c>
      <c r="AH1327" s="2"/>
      <c r="AI1327" s="6" t="str">
        <f t="shared" si="60"/>
        <v>45-54</v>
      </c>
      <c r="AJ1327" s="11">
        <f>YEAR(tbl_LoanData[[#This Row],[Application Date]])</f>
        <v>2023</v>
      </c>
      <c r="AK1327" s="11" t="str">
        <f>TEXT(tbl_LoanData[[#This Row],[Application Date]],"MMMM")</f>
        <v>August</v>
      </c>
      <c r="AL1327" s="12">
        <f>DATE(YEAR(tbl_LoanData[[#This Row],[Application Date]]),MONTH(tbl_LoanData[[#This Row],[Application Date]]),1)</f>
        <v>45139</v>
      </c>
      <c r="AM1327" s="14">
        <f ca="1">IF(AND(tbl_LoanData[[#This Row],[Application Date]]&gt;=EOMONTH(TODAY(),-1)+1,tbl_LoanData[[#This Row],[Application Date]]&lt;=TODAY()),tbl_LoanData[[#This Row],[Loan Amount]],0)</f>
        <v>0</v>
      </c>
      <c r="AN1327" s="14">
        <f>tbl_LoanData[[#This Row],[Amount Paid]]-(Q1327-X1327)</f>
        <v>-1282200</v>
      </c>
      <c r="AO1327" s="14">
        <f>IF(tbl_LoanData[[#This Row],[Application Status]]="Approved",1,0)</f>
        <v>0</v>
      </c>
      <c r="AP1327" s="22" t="str">
        <f t="shared" ca="1" si="61"/>
        <v/>
      </c>
      <c r="AQ1327" s="22" t="str">
        <f t="shared" ca="1" si="62"/>
        <v/>
      </c>
    </row>
    <row r="1328" spans="1:43" ht="14.4" customHeight="1" x14ac:dyDescent="0.3">
      <c r="A1328" s="2" t="s">
        <v>9713</v>
      </c>
      <c r="B1328" s="2" t="s">
        <v>9714</v>
      </c>
      <c r="C1328" s="2" t="s">
        <v>606</v>
      </c>
      <c r="D1328" s="2" t="s">
        <v>311</v>
      </c>
      <c r="E1328" s="2" t="s">
        <v>102</v>
      </c>
      <c r="F1328" s="2">
        <v>26</v>
      </c>
      <c r="G1328" s="2" t="s">
        <v>69</v>
      </c>
      <c r="H1328" s="2" t="s">
        <v>119</v>
      </c>
      <c r="I1328" s="2" t="s">
        <v>43</v>
      </c>
      <c r="J1328" s="3">
        <v>45145</v>
      </c>
      <c r="K1328" s="3">
        <v>45156</v>
      </c>
      <c r="L1328" s="2" t="s">
        <v>39</v>
      </c>
      <c r="M1328" s="2" t="s">
        <v>85</v>
      </c>
      <c r="N1328" s="2" t="s">
        <v>373</v>
      </c>
      <c r="O1328" s="4">
        <v>2227000</v>
      </c>
      <c r="P1328" s="4">
        <v>423900</v>
      </c>
      <c r="Q1328" s="4">
        <v>1803100</v>
      </c>
      <c r="R1328" s="2">
        <v>12</v>
      </c>
      <c r="S1328" s="5">
        <v>9.02</v>
      </c>
      <c r="T1328" s="4">
        <v>163811.64000000001</v>
      </c>
      <c r="U1328" s="2" t="s">
        <v>73</v>
      </c>
      <c r="V1328" s="2" t="s">
        <v>33</v>
      </c>
      <c r="W1328" s="4">
        <v>1965739.62</v>
      </c>
      <c r="X1328" s="4">
        <v>0</v>
      </c>
      <c r="Y1328" s="4">
        <v>1965739.62</v>
      </c>
      <c r="Z1328" s="2">
        <v>0</v>
      </c>
      <c r="AA1328" s="2" t="s">
        <v>56</v>
      </c>
      <c r="AB1328" s="2" t="s">
        <v>15734</v>
      </c>
      <c r="AC1328" s="2" t="s">
        <v>121</v>
      </c>
      <c r="AD1328" s="2" t="s">
        <v>76</v>
      </c>
      <c r="AE1328" s="5">
        <v>80.97</v>
      </c>
      <c r="AF1328" s="2">
        <v>0</v>
      </c>
      <c r="AG1328" s="2" t="s">
        <v>77</v>
      </c>
      <c r="AH1328" s="2">
        <v>11</v>
      </c>
      <c r="AI1328" s="6" t="str">
        <f t="shared" si="60"/>
        <v>25-34</v>
      </c>
      <c r="AJ1328" s="11">
        <f>YEAR(tbl_LoanData[[#This Row],[Application Date]])</f>
        <v>2023</v>
      </c>
      <c r="AK1328" s="11" t="str">
        <f>TEXT(tbl_LoanData[[#This Row],[Application Date]],"MMMM")</f>
        <v>August</v>
      </c>
      <c r="AL1328" s="12">
        <f>DATE(YEAR(tbl_LoanData[[#This Row],[Application Date]]),MONTH(tbl_LoanData[[#This Row],[Application Date]]),1)</f>
        <v>45139</v>
      </c>
      <c r="AM1328" s="14">
        <f ca="1">IF(AND(tbl_LoanData[[#This Row],[Application Date]]&gt;=EOMONTH(TODAY(),-1)+1,tbl_LoanData[[#This Row],[Application Date]]&lt;=TODAY()),tbl_LoanData[[#This Row],[Loan Amount]],0)</f>
        <v>0</v>
      </c>
      <c r="AN1328" s="14">
        <f>tbl_LoanData[[#This Row],[Amount Paid]]-(Q1328-X1328)</f>
        <v>162639.62000000011</v>
      </c>
      <c r="AO1328" s="14">
        <f>IF(tbl_LoanData[[#This Row],[Application Status]]="Approved",1,0)</f>
        <v>1</v>
      </c>
      <c r="AP1328" s="22" t="str">
        <f t="shared" ca="1" si="61"/>
        <v/>
      </c>
      <c r="AQ1328" s="22" t="str">
        <f t="shared" ca="1" si="62"/>
        <v/>
      </c>
    </row>
    <row r="1329" spans="1:43" ht="14.4" customHeight="1" x14ac:dyDescent="0.3">
      <c r="A1329" s="2" t="s">
        <v>9715</v>
      </c>
      <c r="B1329" s="2" t="s">
        <v>9716</v>
      </c>
      <c r="C1329" s="2" t="s">
        <v>682</v>
      </c>
      <c r="D1329" s="2" t="s">
        <v>102</v>
      </c>
      <c r="E1329" s="2" t="s">
        <v>323</v>
      </c>
      <c r="F1329" s="2">
        <v>63</v>
      </c>
      <c r="G1329" s="2" t="s">
        <v>69</v>
      </c>
      <c r="H1329" s="2" t="s">
        <v>93</v>
      </c>
      <c r="I1329" s="2" t="s">
        <v>50</v>
      </c>
      <c r="J1329" s="3">
        <v>45141</v>
      </c>
      <c r="K1329" s="3">
        <v>45151</v>
      </c>
      <c r="L1329" s="2" t="s">
        <v>40</v>
      </c>
      <c r="M1329" s="2" t="s">
        <v>85</v>
      </c>
      <c r="N1329" s="2" t="s">
        <v>274</v>
      </c>
      <c r="O1329" s="4">
        <v>956000</v>
      </c>
      <c r="P1329" s="4">
        <v>346500</v>
      </c>
      <c r="Q1329" s="4">
        <v>609500</v>
      </c>
      <c r="R1329" s="2">
        <v>48</v>
      </c>
      <c r="S1329" s="5">
        <v>7.26</v>
      </c>
      <c r="T1329" s="4">
        <v>16385.39</v>
      </c>
      <c r="U1329" s="2" t="s">
        <v>73</v>
      </c>
      <c r="V1329" s="2" t="s">
        <v>74</v>
      </c>
      <c r="W1329" s="4">
        <v>491561.7</v>
      </c>
      <c r="X1329" s="4">
        <v>294937.09999999998</v>
      </c>
      <c r="Y1329" s="4">
        <v>786498.8</v>
      </c>
      <c r="Z1329" s="2">
        <v>186</v>
      </c>
      <c r="AA1329" s="2" t="s">
        <v>60</v>
      </c>
      <c r="AB1329" s="2" t="s">
        <v>15734</v>
      </c>
      <c r="AC1329" s="2" t="s">
        <v>121</v>
      </c>
      <c r="AD1329" s="2" t="s">
        <v>76</v>
      </c>
      <c r="AE1329" s="5">
        <v>63.76</v>
      </c>
      <c r="AF1329" s="2">
        <v>6</v>
      </c>
      <c r="AG1329" s="2" t="s">
        <v>130</v>
      </c>
      <c r="AH1329" s="2">
        <v>10</v>
      </c>
      <c r="AI1329" s="6" t="str">
        <f t="shared" si="60"/>
        <v>55-64</v>
      </c>
      <c r="AJ1329" s="11">
        <f>YEAR(tbl_LoanData[[#This Row],[Application Date]])</f>
        <v>2023</v>
      </c>
      <c r="AK1329" s="11" t="str">
        <f>TEXT(tbl_LoanData[[#This Row],[Application Date]],"MMMM")</f>
        <v>August</v>
      </c>
      <c r="AL1329" s="12">
        <f>DATE(YEAR(tbl_LoanData[[#This Row],[Application Date]]),MONTH(tbl_LoanData[[#This Row],[Application Date]]),1)</f>
        <v>45139</v>
      </c>
      <c r="AM1329" s="14">
        <f ca="1">IF(AND(tbl_LoanData[[#This Row],[Application Date]]&gt;=EOMONTH(TODAY(),-1)+1,tbl_LoanData[[#This Row],[Application Date]]&lt;=TODAY()),tbl_LoanData[[#This Row],[Loan Amount]],0)</f>
        <v>0</v>
      </c>
      <c r="AN1329" s="14">
        <f>tbl_LoanData[[#This Row],[Amount Paid]]-(Q1329-X1329)</f>
        <v>176998.8</v>
      </c>
      <c r="AO1329" s="14">
        <f>IF(tbl_LoanData[[#This Row],[Application Status]]="Approved",1,0)</f>
        <v>1</v>
      </c>
      <c r="AP1329" s="22" t="str">
        <f t="shared" ca="1" si="61"/>
        <v/>
      </c>
      <c r="AQ1329" s="22" t="str">
        <f t="shared" ca="1" si="62"/>
        <v/>
      </c>
    </row>
    <row r="1330" spans="1:43" ht="14.4" customHeight="1" x14ac:dyDescent="0.3">
      <c r="A1330" s="2" t="s">
        <v>9719</v>
      </c>
      <c r="B1330" s="2" t="s">
        <v>9720</v>
      </c>
      <c r="C1330" s="2" t="s">
        <v>356</v>
      </c>
      <c r="D1330" s="2" t="s">
        <v>176</v>
      </c>
      <c r="E1330" s="2" t="s">
        <v>209</v>
      </c>
      <c r="F1330" s="2">
        <v>41</v>
      </c>
      <c r="G1330" s="2" t="s">
        <v>69</v>
      </c>
      <c r="H1330" s="2" t="s">
        <v>307</v>
      </c>
      <c r="I1330" s="2" t="s">
        <v>43</v>
      </c>
      <c r="J1330" s="3">
        <v>45168</v>
      </c>
      <c r="K1330" s="3">
        <v>45181</v>
      </c>
      <c r="L1330" s="2" t="s">
        <v>40</v>
      </c>
      <c r="M1330" s="2" t="s">
        <v>94</v>
      </c>
      <c r="N1330" s="2" t="s">
        <v>95</v>
      </c>
      <c r="O1330" s="4">
        <v>1435000</v>
      </c>
      <c r="P1330" s="4">
        <v>267500</v>
      </c>
      <c r="Q1330" s="4">
        <v>1167500</v>
      </c>
      <c r="R1330" s="2">
        <v>36</v>
      </c>
      <c r="S1330" s="5">
        <v>5.55</v>
      </c>
      <c r="T1330" s="4">
        <v>37830.239999999998</v>
      </c>
      <c r="U1330" s="2" t="s">
        <v>73</v>
      </c>
      <c r="V1330" s="2" t="s">
        <v>74</v>
      </c>
      <c r="W1330" s="4">
        <v>1286228.1599999999</v>
      </c>
      <c r="X1330" s="4">
        <v>75660.59</v>
      </c>
      <c r="Y1330" s="4">
        <v>1361888.75</v>
      </c>
      <c r="Z1330" s="2">
        <v>31</v>
      </c>
      <c r="AA1330" s="2" t="s">
        <v>58</v>
      </c>
      <c r="AB1330" s="2" t="s">
        <v>15730</v>
      </c>
      <c r="AC1330" s="2" t="s">
        <v>75</v>
      </c>
      <c r="AD1330" s="2" t="s">
        <v>76</v>
      </c>
      <c r="AE1330" s="5">
        <v>81.36</v>
      </c>
      <c r="AF1330" s="2">
        <v>1</v>
      </c>
      <c r="AG1330" s="2" t="s">
        <v>15718</v>
      </c>
      <c r="AH1330" s="2">
        <v>13</v>
      </c>
      <c r="AI1330" s="6" t="str">
        <f t="shared" si="60"/>
        <v>35-44</v>
      </c>
      <c r="AJ1330" s="11">
        <f>YEAR(tbl_LoanData[[#This Row],[Application Date]])</f>
        <v>2023</v>
      </c>
      <c r="AK1330" s="11" t="str">
        <f>TEXT(tbl_LoanData[[#This Row],[Application Date]],"MMMM")</f>
        <v>August</v>
      </c>
      <c r="AL1330" s="12">
        <f>DATE(YEAR(tbl_LoanData[[#This Row],[Application Date]]),MONTH(tbl_LoanData[[#This Row],[Application Date]]),1)</f>
        <v>45139</v>
      </c>
      <c r="AM1330" s="14">
        <f ca="1">IF(AND(tbl_LoanData[[#This Row],[Application Date]]&gt;=EOMONTH(TODAY(),-1)+1,tbl_LoanData[[#This Row],[Application Date]]&lt;=TODAY()),tbl_LoanData[[#This Row],[Loan Amount]],0)</f>
        <v>0</v>
      </c>
      <c r="AN1330" s="14">
        <f>tbl_LoanData[[#This Row],[Amount Paid]]-(Q1330-X1330)</f>
        <v>194388.75</v>
      </c>
      <c r="AO1330" s="14">
        <f>IF(tbl_LoanData[[#This Row],[Application Status]]="Approved",1,0)</f>
        <v>1</v>
      </c>
      <c r="AP1330" s="22" t="str">
        <f t="shared" ca="1" si="61"/>
        <v/>
      </c>
      <c r="AQ1330" s="22" t="str">
        <f t="shared" ca="1" si="62"/>
        <v/>
      </c>
    </row>
    <row r="1331" spans="1:43" ht="14.4" customHeight="1" x14ac:dyDescent="0.3">
      <c r="A1331" s="2" t="s">
        <v>9971</v>
      </c>
      <c r="B1331" s="2" t="s">
        <v>9972</v>
      </c>
      <c r="C1331" s="2" t="s">
        <v>368</v>
      </c>
      <c r="D1331" s="2" t="s">
        <v>268</v>
      </c>
      <c r="E1331" s="2" t="s">
        <v>406</v>
      </c>
      <c r="F1331" s="2">
        <v>30</v>
      </c>
      <c r="G1331" s="2" t="s">
        <v>83</v>
      </c>
      <c r="H1331" s="2" t="s">
        <v>543</v>
      </c>
      <c r="I1331" s="2" t="s">
        <v>45</v>
      </c>
      <c r="J1331" s="3">
        <v>45140</v>
      </c>
      <c r="K1331" s="3">
        <v>45158</v>
      </c>
      <c r="L1331" s="2" t="s">
        <v>36</v>
      </c>
      <c r="M1331" s="2" t="s">
        <v>85</v>
      </c>
      <c r="N1331" s="2" t="s">
        <v>344</v>
      </c>
      <c r="O1331" s="4">
        <v>1714000</v>
      </c>
      <c r="P1331" s="4">
        <v>499900</v>
      </c>
      <c r="Q1331" s="4">
        <v>1214100</v>
      </c>
      <c r="R1331" s="2">
        <v>24</v>
      </c>
      <c r="S1331" s="5">
        <v>5.47</v>
      </c>
      <c r="T1331" s="4">
        <v>56121.77</v>
      </c>
      <c r="U1331" s="2" t="s">
        <v>73</v>
      </c>
      <c r="V1331" s="2" t="s">
        <v>33</v>
      </c>
      <c r="W1331" s="4">
        <v>1346922.54</v>
      </c>
      <c r="X1331" s="4">
        <v>0</v>
      </c>
      <c r="Y1331" s="4">
        <v>1346922.54</v>
      </c>
      <c r="Z1331" s="2">
        <v>0</v>
      </c>
      <c r="AA1331" s="2" t="s">
        <v>56</v>
      </c>
      <c r="AB1331" s="2" t="s">
        <v>15735</v>
      </c>
      <c r="AC1331" s="2" t="s">
        <v>213</v>
      </c>
      <c r="AD1331" s="2" t="s">
        <v>76</v>
      </c>
      <c r="AE1331" s="5">
        <v>70.83</v>
      </c>
      <c r="AF1331" s="2">
        <v>0</v>
      </c>
      <c r="AG1331" s="2" t="s">
        <v>77</v>
      </c>
      <c r="AH1331" s="2">
        <v>18</v>
      </c>
      <c r="AI1331" s="6" t="str">
        <f t="shared" si="60"/>
        <v>25-34</v>
      </c>
      <c r="AJ1331" s="11">
        <f>YEAR(tbl_LoanData[[#This Row],[Application Date]])</f>
        <v>2023</v>
      </c>
      <c r="AK1331" s="11" t="str">
        <f>TEXT(tbl_LoanData[[#This Row],[Application Date]],"MMMM")</f>
        <v>August</v>
      </c>
      <c r="AL1331" s="12">
        <f>DATE(YEAR(tbl_LoanData[[#This Row],[Application Date]]),MONTH(tbl_LoanData[[#This Row],[Application Date]]),1)</f>
        <v>45139</v>
      </c>
      <c r="AM1331" s="14">
        <f ca="1">IF(AND(tbl_LoanData[[#This Row],[Application Date]]&gt;=EOMONTH(TODAY(),-1)+1,tbl_LoanData[[#This Row],[Application Date]]&lt;=TODAY()),tbl_LoanData[[#This Row],[Loan Amount]],0)</f>
        <v>0</v>
      </c>
      <c r="AN1331" s="14">
        <f>tbl_LoanData[[#This Row],[Amount Paid]]-(Q1331-X1331)</f>
        <v>132822.54000000004</v>
      </c>
      <c r="AO1331" s="14">
        <f>IF(tbl_LoanData[[#This Row],[Application Status]]="Approved",1,0)</f>
        <v>1</v>
      </c>
      <c r="AP1331" s="22" t="str">
        <f t="shared" ca="1" si="61"/>
        <v/>
      </c>
      <c r="AQ1331" s="22" t="str">
        <f t="shared" ca="1" si="62"/>
        <v/>
      </c>
    </row>
    <row r="1332" spans="1:43" ht="14.4" customHeight="1" x14ac:dyDescent="0.3">
      <c r="A1332" s="2" t="s">
        <v>10119</v>
      </c>
      <c r="B1332" s="2" t="s">
        <v>10120</v>
      </c>
      <c r="C1332" s="2" t="s">
        <v>390</v>
      </c>
      <c r="D1332" s="2" t="s">
        <v>102</v>
      </c>
      <c r="E1332" s="2" t="s">
        <v>176</v>
      </c>
      <c r="F1332" s="2">
        <v>57</v>
      </c>
      <c r="G1332" s="2" t="s">
        <v>83</v>
      </c>
      <c r="H1332" s="2" t="s">
        <v>273</v>
      </c>
      <c r="I1332" s="2" t="s">
        <v>45</v>
      </c>
      <c r="J1332" s="3">
        <v>45166</v>
      </c>
      <c r="K1332" s="3"/>
      <c r="L1332" s="2" t="s">
        <v>39</v>
      </c>
      <c r="M1332" s="2" t="s">
        <v>127</v>
      </c>
      <c r="N1332" s="2" t="s">
        <v>195</v>
      </c>
      <c r="O1332" s="4">
        <v>2506000</v>
      </c>
      <c r="P1332" s="4">
        <v>291700</v>
      </c>
      <c r="Q1332" s="4">
        <v>2214300</v>
      </c>
      <c r="R1332" s="2">
        <v>48</v>
      </c>
      <c r="S1332" s="5">
        <v>12.67</v>
      </c>
      <c r="T1332" s="4">
        <v>69510.570000000007</v>
      </c>
      <c r="U1332" s="2" t="s">
        <v>96</v>
      </c>
      <c r="V1332" s="2" t="s">
        <v>97</v>
      </c>
      <c r="W1332" s="4">
        <v>0</v>
      </c>
      <c r="X1332" s="4">
        <v>0</v>
      </c>
      <c r="Y1332" s="4">
        <v>3336507.24</v>
      </c>
      <c r="Z1332" s="2">
        <v>0</v>
      </c>
      <c r="AA1332" s="2" t="s">
        <v>97</v>
      </c>
      <c r="AB1332" s="2" t="s">
        <v>15730</v>
      </c>
      <c r="AC1332" s="2" t="s">
        <v>213</v>
      </c>
      <c r="AD1332" s="2" t="s">
        <v>76</v>
      </c>
      <c r="AE1332" s="5">
        <v>88.36</v>
      </c>
      <c r="AF1332" s="2">
        <v>0</v>
      </c>
      <c r="AG1332" s="2" t="s">
        <v>97</v>
      </c>
      <c r="AH1332" s="2"/>
      <c r="AI1332" s="6" t="str">
        <f t="shared" si="60"/>
        <v>55-64</v>
      </c>
      <c r="AJ1332" s="11">
        <f>YEAR(tbl_LoanData[[#This Row],[Application Date]])</f>
        <v>2023</v>
      </c>
      <c r="AK1332" s="11" t="str">
        <f>TEXT(tbl_LoanData[[#This Row],[Application Date]],"MMMM")</f>
        <v>August</v>
      </c>
      <c r="AL1332" s="12">
        <f>DATE(YEAR(tbl_LoanData[[#This Row],[Application Date]]),MONTH(tbl_LoanData[[#This Row],[Application Date]]),1)</f>
        <v>45139</v>
      </c>
      <c r="AM1332" s="14">
        <f ca="1">IF(AND(tbl_LoanData[[#This Row],[Application Date]]&gt;=EOMONTH(TODAY(),-1)+1,tbl_LoanData[[#This Row],[Application Date]]&lt;=TODAY()),tbl_LoanData[[#This Row],[Loan Amount]],0)</f>
        <v>0</v>
      </c>
      <c r="AN1332" s="14">
        <f>tbl_LoanData[[#This Row],[Amount Paid]]-(Q1332-X1332)</f>
        <v>-2214300</v>
      </c>
      <c r="AO1332" s="14">
        <f>IF(tbl_LoanData[[#This Row],[Application Status]]="Approved",1,0)</f>
        <v>0</v>
      </c>
      <c r="AP1332" s="22" t="str">
        <f t="shared" ca="1" si="61"/>
        <v/>
      </c>
      <c r="AQ1332" s="22" t="str">
        <f t="shared" ca="1" si="62"/>
        <v/>
      </c>
    </row>
    <row r="1333" spans="1:43" x14ac:dyDescent="0.3">
      <c r="A1333" s="2" t="s">
        <v>10161</v>
      </c>
      <c r="B1333" s="2" t="s">
        <v>10162</v>
      </c>
      <c r="C1333" s="2" t="s">
        <v>66</v>
      </c>
      <c r="D1333" s="2" t="s">
        <v>311</v>
      </c>
      <c r="E1333" s="2" t="s">
        <v>165</v>
      </c>
      <c r="F1333" s="2">
        <v>43</v>
      </c>
      <c r="G1333" s="2" t="s">
        <v>69</v>
      </c>
      <c r="H1333" s="2" t="s">
        <v>250</v>
      </c>
      <c r="I1333" s="2" t="s">
        <v>52</v>
      </c>
      <c r="J1333" s="3">
        <v>45158</v>
      </c>
      <c r="K1333" s="3"/>
      <c r="L1333" s="2" t="s">
        <v>40</v>
      </c>
      <c r="M1333" s="2" t="s">
        <v>71</v>
      </c>
      <c r="N1333" s="2" t="s">
        <v>137</v>
      </c>
      <c r="O1333" s="4">
        <v>975000</v>
      </c>
      <c r="P1333" s="4">
        <v>297000</v>
      </c>
      <c r="Q1333" s="4">
        <v>678000</v>
      </c>
      <c r="R1333" s="2">
        <v>60</v>
      </c>
      <c r="S1333" s="5">
        <v>6.04</v>
      </c>
      <c r="T1333" s="4">
        <v>14712.6</v>
      </c>
      <c r="U1333" s="2" t="s">
        <v>113</v>
      </c>
      <c r="V1333" s="2" t="s">
        <v>97</v>
      </c>
      <c r="W1333" s="4">
        <v>0</v>
      </c>
      <c r="X1333" s="4">
        <v>0</v>
      </c>
      <c r="Y1333" s="4">
        <v>882756</v>
      </c>
      <c r="Z1333" s="2">
        <v>0</v>
      </c>
      <c r="AA1333" s="2" t="s">
        <v>97</v>
      </c>
      <c r="AB1333" s="2" t="s">
        <v>15732</v>
      </c>
      <c r="AC1333" s="2" t="s">
        <v>121</v>
      </c>
      <c r="AD1333" s="2" t="s">
        <v>76</v>
      </c>
      <c r="AE1333" s="5">
        <v>69.540000000000006</v>
      </c>
      <c r="AF1333" s="2">
        <v>0</v>
      </c>
      <c r="AG1333" s="2" t="s">
        <v>97</v>
      </c>
      <c r="AH1333" s="2"/>
      <c r="AI1333" s="6" t="str">
        <f t="shared" si="60"/>
        <v>35-44</v>
      </c>
      <c r="AJ1333" s="11">
        <f>YEAR(tbl_LoanData[[#This Row],[Application Date]])</f>
        <v>2023</v>
      </c>
      <c r="AK1333" s="11" t="str">
        <f>TEXT(tbl_LoanData[[#This Row],[Application Date]],"MMMM")</f>
        <v>August</v>
      </c>
      <c r="AL1333" s="12">
        <f>DATE(YEAR(tbl_LoanData[[#This Row],[Application Date]]),MONTH(tbl_LoanData[[#This Row],[Application Date]]),1)</f>
        <v>45139</v>
      </c>
      <c r="AM1333" s="14">
        <f ca="1">IF(AND(tbl_LoanData[[#This Row],[Application Date]]&gt;=EOMONTH(TODAY(),-1)+1,tbl_LoanData[[#This Row],[Application Date]]&lt;=TODAY()),tbl_LoanData[[#This Row],[Loan Amount]],0)</f>
        <v>0</v>
      </c>
      <c r="AN1333" s="14">
        <f>tbl_LoanData[[#This Row],[Amount Paid]]-(Q1333-X1333)</f>
        <v>-678000</v>
      </c>
      <c r="AO1333" s="14">
        <f>IF(tbl_LoanData[[#This Row],[Application Status]]="Approved",1,0)</f>
        <v>0</v>
      </c>
      <c r="AP1333" s="22" t="str">
        <f t="shared" ca="1" si="61"/>
        <v/>
      </c>
      <c r="AQ1333" s="22" t="str">
        <f t="shared" ca="1" si="62"/>
        <v/>
      </c>
    </row>
    <row r="1334" spans="1:43" x14ac:dyDescent="0.3">
      <c r="A1334" s="2" t="s">
        <v>10253</v>
      </c>
      <c r="B1334" s="2" t="s">
        <v>10254</v>
      </c>
      <c r="C1334" s="2" t="s">
        <v>240</v>
      </c>
      <c r="D1334" s="2" t="s">
        <v>102</v>
      </c>
      <c r="E1334" s="2" t="s">
        <v>385</v>
      </c>
      <c r="F1334" s="2">
        <v>60</v>
      </c>
      <c r="G1334" s="2" t="s">
        <v>83</v>
      </c>
      <c r="H1334" s="2" t="s">
        <v>70</v>
      </c>
      <c r="I1334" s="2" t="s">
        <v>50</v>
      </c>
      <c r="J1334" s="3">
        <v>45154</v>
      </c>
      <c r="K1334" s="3">
        <v>45163</v>
      </c>
      <c r="L1334" s="2" t="s">
        <v>37</v>
      </c>
      <c r="M1334" s="2" t="s">
        <v>260</v>
      </c>
      <c r="N1334" s="2" t="s">
        <v>745</v>
      </c>
      <c r="O1334" s="4">
        <v>169000</v>
      </c>
      <c r="P1334" s="4">
        <v>33400</v>
      </c>
      <c r="Q1334" s="4">
        <v>135600</v>
      </c>
      <c r="R1334" s="2">
        <v>24</v>
      </c>
      <c r="S1334" s="5">
        <v>9.6999999999999993</v>
      </c>
      <c r="T1334" s="4">
        <v>6746.1</v>
      </c>
      <c r="U1334" s="2" t="s">
        <v>73</v>
      </c>
      <c r="V1334" s="2" t="s">
        <v>34</v>
      </c>
      <c r="W1334" s="4">
        <v>128175.9</v>
      </c>
      <c r="X1334" s="4">
        <v>33730.5</v>
      </c>
      <c r="Y1334" s="4">
        <v>161906.4</v>
      </c>
      <c r="Z1334" s="2">
        <v>160</v>
      </c>
      <c r="AA1334" s="2" t="s">
        <v>60</v>
      </c>
      <c r="AB1334" s="2" t="s">
        <v>15734</v>
      </c>
      <c r="AC1334" s="2" t="s">
        <v>75</v>
      </c>
      <c r="AD1334" s="2" t="s">
        <v>76</v>
      </c>
      <c r="AE1334" s="5">
        <v>80.239999999999995</v>
      </c>
      <c r="AF1334" s="2">
        <v>5</v>
      </c>
      <c r="AG1334" s="2" t="s">
        <v>130</v>
      </c>
      <c r="AH1334" s="2">
        <v>9</v>
      </c>
      <c r="AI1334" s="6" t="str">
        <f t="shared" si="60"/>
        <v>55-64</v>
      </c>
      <c r="AJ1334" s="11">
        <f>YEAR(tbl_LoanData[[#This Row],[Application Date]])</f>
        <v>2023</v>
      </c>
      <c r="AK1334" s="11" t="str">
        <f>TEXT(tbl_LoanData[[#This Row],[Application Date]],"MMMM")</f>
        <v>August</v>
      </c>
      <c r="AL1334" s="12">
        <f>DATE(YEAR(tbl_LoanData[[#This Row],[Application Date]]),MONTH(tbl_LoanData[[#This Row],[Application Date]]),1)</f>
        <v>45139</v>
      </c>
      <c r="AM1334" s="14">
        <f ca="1">IF(AND(tbl_LoanData[[#This Row],[Application Date]]&gt;=EOMONTH(TODAY(),-1)+1,tbl_LoanData[[#This Row],[Application Date]]&lt;=TODAY()),tbl_LoanData[[#This Row],[Loan Amount]],0)</f>
        <v>0</v>
      </c>
      <c r="AN1334" s="14">
        <f>tbl_LoanData[[#This Row],[Amount Paid]]-(Q1334-X1334)</f>
        <v>26306.399999999994</v>
      </c>
      <c r="AO1334" s="14">
        <f>IF(tbl_LoanData[[#This Row],[Application Status]]="Approved",1,0)</f>
        <v>1</v>
      </c>
      <c r="AP1334" s="22" t="str">
        <f t="shared" ca="1" si="61"/>
        <v/>
      </c>
      <c r="AQ1334" s="22" t="str">
        <f t="shared" ca="1" si="62"/>
        <v/>
      </c>
    </row>
    <row r="1335" spans="1:43" ht="14.4" customHeight="1" x14ac:dyDescent="0.3">
      <c r="A1335" s="2" t="s">
        <v>10269</v>
      </c>
      <c r="B1335" s="2" t="s">
        <v>10270</v>
      </c>
      <c r="C1335" s="2" t="s">
        <v>188</v>
      </c>
      <c r="D1335" s="2" t="s">
        <v>91</v>
      </c>
      <c r="E1335" s="2" t="s">
        <v>176</v>
      </c>
      <c r="F1335" s="2">
        <v>65</v>
      </c>
      <c r="G1335" s="2" t="s">
        <v>69</v>
      </c>
      <c r="H1335" s="2" t="s">
        <v>228</v>
      </c>
      <c r="I1335" s="2" t="s">
        <v>43</v>
      </c>
      <c r="J1335" s="3">
        <v>45160</v>
      </c>
      <c r="K1335" s="3"/>
      <c r="L1335" s="2" t="s">
        <v>39</v>
      </c>
      <c r="M1335" s="2" t="s">
        <v>167</v>
      </c>
      <c r="N1335" s="2" t="s">
        <v>491</v>
      </c>
      <c r="O1335" s="4">
        <v>1627000</v>
      </c>
      <c r="P1335" s="4">
        <v>560800</v>
      </c>
      <c r="Q1335" s="4">
        <v>1066200</v>
      </c>
      <c r="R1335" s="2">
        <v>48</v>
      </c>
      <c r="S1335" s="5">
        <v>9.92</v>
      </c>
      <c r="T1335" s="4">
        <v>31026.42</v>
      </c>
      <c r="U1335" s="2" t="s">
        <v>113</v>
      </c>
      <c r="V1335" s="2" t="s">
        <v>97</v>
      </c>
      <c r="W1335" s="4">
        <v>0</v>
      </c>
      <c r="X1335" s="4">
        <v>0</v>
      </c>
      <c r="Y1335" s="4">
        <v>1489268.16</v>
      </c>
      <c r="Z1335" s="2">
        <v>0</v>
      </c>
      <c r="AA1335" s="2" t="s">
        <v>97</v>
      </c>
      <c r="AB1335" s="2" t="s">
        <v>15731</v>
      </c>
      <c r="AC1335" s="2" t="s">
        <v>75</v>
      </c>
      <c r="AD1335" s="2" t="s">
        <v>76</v>
      </c>
      <c r="AE1335" s="5">
        <v>65.53</v>
      </c>
      <c r="AF1335" s="2">
        <v>0</v>
      </c>
      <c r="AG1335" s="2" t="s">
        <v>97</v>
      </c>
      <c r="AH1335" s="2"/>
      <c r="AI1335" s="6" t="str">
        <f t="shared" si="60"/>
        <v>65+</v>
      </c>
      <c r="AJ1335" s="11">
        <f>YEAR(tbl_LoanData[[#This Row],[Application Date]])</f>
        <v>2023</v>
      </c>
      <c r="AK1335" s="11" t="str">
        <f>TEXT(tbl_LoanData[[#This Row],[Application Date]],"MMMM")</f>
        <v>August</v>
      </c>
      <c r="AL1335" s="12">
        <f>DATE(YEAR(tbl_LoanData[[#This Row],[Application Date]]),MONTH(tbl_LoanData[[#This Row],[Application Date]]),1)</f>
        <v>45139</v>
      </c>
      <c r="AM1335" s="14">
        <f ca="1">IF(AND(tbl_LoanData[[#This Row],[Application Date]]&gt;=EOMONTH(TODAY(),-1)+1,tbl_LoanData[[#This Row],[Application Date]]&lt;=TODAY()),tbl_LoanData[[#This Row],[Loan Amount]],0)</f>
        <v>0</v>
      </c>
      <c r="AN1335" s="14">
        <f>tbl_LoanData[[#This Row],[Amount Paid]]-(Q1335-X1335)</f>
        <v>-1066200</v>
      </c>
      <c r="AO1335" s="14">
        <f>IF(tbl_LoanData[[#This Row],[Application Status]]="Approved",1,0)</f>
        <v>0</v>
      </c>
      <c r="AP1335" s="22" t="str">
        <f t="shared" ca="1" si="61"/>
        <v/>
      </c>
      <c r="AQ1335" s="22" t="str">
        <f t="shared" ca="1" si="62"/>
        <v/>
      </c>
    </row>
    <row r="1336" spans="1:43" ht="14.4" customHeight="1" x14ac:dyDescent="0.3">
      <c r="A1336" s="2" t="s">
        <v>10327</v>
      </c>
      <c r="B1336" s="2" t="s">
        <v>10328</v>
      </c>
      <c r="C1336" s="2" t="s">
        <v>868</v>
      </c>
      <c r="D1336" s="2" t="s">
        <v>67</v>
      </c>
      <c r="E1336" s="2" t="s">
        <v>68</v>
      </c>
      <c r="F1336" s="2">
        <v>56</v>
      </c>
      <c r="G1336" s="2" t="s">
        <v>69</v>
      </c>
      <c r="H1336" s="2" t="s">
        <v>313</v>
      </c>
      <c r="I1336" s="2" t="s">
        <v>44</v>
      </c>
      <c r="J1336" s="3">
        <v>45159</v>
      </c>
      <c r="K1336" s="3"/>
      <c r="L1336" s="2" t="s">
        <v>39</v>
      </c>
      <c r="M1336" s="2" t="s">
        <v>94</v>
      </c>
      <c r="N1336" s="2" t="s">
        <v>418</v>
      </c>
      <c r="O1336" s="4">
        <v>2329000</v>
      </c>
      <c r="P1336" s="4">
        <v>726000</v>
      </c>
      <c r="Q1336" s="4">
        <v>1603000</v>
      </c>
      <c r="R1336" s="2">
        <v>24</v>
      </c>
      <c r="S1336" s="5">
        <v>5.58</v>
      </c>
      <c r="T1336" s="4">
        <v>74245.62</v>
      </c>
      <c r="U1336" s="2" t="s">
        <v>96</v>
      </c>
      <c r="V1336" s="2" t="s">
        <v>97</v>
      </c>
      <c r="W1336" s="4">
        <v>0</v>
      </c>
      <c r="X1336" s="4">
        <v>0</v>
      </c>
      <c r="Y1336" s="4">
        <v>1781894.8</v>
      </c>
      <c r="Z1336" s="2">
        <v>0</v>
      </c>
      <c r="AA1336" s="2" t="s">
        <v>97</v>
      </c>
      <c r="AB1336" s="2" t="s">
        <v>15731</v>
      </c>
      <c r="AC1336" s="2" t="s">
        <v>332</v>
      </c>
      <c r="AD1336" s="2" t="s">
        <v>76</v>
      </c>
      <c r="AE1336" s="5">
        <v>68.83</v>
      </c>
      <c r="AF1336" s="2">
        <v>0</v>
      </c>
      <c r="AG1336" s="2" t="s">
        <v>97</v>
      </c>
      <c r="AH1336" s="2"/>
      <c r="AI1336" s="6" t="str">
        <f t="shared" si="60"/>
        <v>55-64</v>
      </c>
      <c r="AJ1336" s="11">
        <f>YEAR(tbl_LoanData[[#This Row],[Application Date]])</f>
        <v>2023</v>
      </c>
      <c r="AK1336" s="11" t="str">
        <f>TEXT(tbl_LoanData[[#This Row],[Application Date]],"MMMM")</f>
        <v>August</v>
      </c>
      <c r="AL1336" s="12">
        <f>DATE(YEAR(tbl_LoanData[[#This Row],[Application Date]]),MONTH(tbl_LoanData[[#This Row],[Application Date]]),1)</f>
        <v>45139</v>
      </c>
      <c r="AM1336" s="14">
        <f ca="1">IF(AND(tbl_LoanData[[#This Row],[Application Date]]&gt;=EOMONTH(TODAY(),-1)+1,tbl_LoanData[[#This Row],[Application Date]]&lt;=TODAY()),tbl_LoanData[[#This Row],[Loan Amount]],0)</f>
        <v>0</v>
      </c>
      <c r="AN1336" s="14">
        <f>tbl_LoanData[[#This Row],[Amount Paid]]-(Q1336-X1336)</f>
        <v>-1603000</v>
      </c>
      <c r="AO1336" s="14">
        <f>IF(tbl_LoanData[[#This Row],[Application Status]]="Approved",1,0)</f>
        <v>0</v>
      </c>
      <c r="AP1336" s="22" t="str">
        <f t="shared" ca="1" si="61"/>
        <v/>
      </c>
      <c r="AQ1336" s="22" t="str">
        <f t="shared" ca="1" si="62"/>
        <v/>
      </c>
    </row>
    <row r="1337" spans="1:43" x14ac:dyDescent="0.3">
      <c r="A1337" s="2" t="s">
        <v>10363</v>
      </c>
      <c r="B1337" s="2" t="s">
        <v>10364</v>
      </c>
      <c r="C1337" s="2" t="s">
        <v>331</v>
      </c>
      <c r="D1337" s="2" t="s">
        <v>134</v>
      </c>
      <c r="E1337" s="2" t="s">
        <v>210</v>
      </c>
      <c r="F1337" s="2">
        <v>29</v>
      </c>
      <c r="G1337" s="2" t="s">
        <v>83</v>
      </c>
      <c r="H1337" s="2" t="s">
        <v>126</v>
      </c>
      <c r="I1337" s="2" t="s">
        <v>44</v>
      </c>
      <c r="J1337" s="3">
        <v>45159</v>
      </c>
      <c r="K1337" s="3">
        <v>45176</v>
      </c>
      <c r="L1337" s="2" t="s">
        <v>37</v>
      </c>
      <c r="M1337" s="2" t="s">
        <v>260</v>
      </c>
      <c r="N1337" s="2" t="s">
        <v>261</v>
      </c>
      <c r="O1337" s="4">
        <v>94000</v>
      </c>
      <c r="P1337" s="4">
        <v>14200</v>
      </c>
      <c r="Q1337" s="4">
        <v>79800</v>
      </c>
      <c r="R1337" s="2">
        <v>12</v>
      </c>
      <c r="S1337" s="5">
        <v>10.029999999999999</v>
      </c>
      <c r="T1337" s="4">
        <v>7317</v>
      </c>
      <c r="U1337" s="2" t="s">
        <v>73</v>
      </c>
      <c r="V1337" s="2" t="s">
        <v>34</v>
      </c>
      <c r="W1337" s="4">
        <v>80487</v>
      </c>
      <c r="X1337" s="4">
        <v>7316.94</v>
      </c>
      <c r="Y1337" s="4">
        <v>87803.94</v>
      </c>
      <c r="Z1337" s="2">
        <v>29</v>
      </c>
      <c r="AA1337" s="2" t="s">
        <v>57</v>
      </c>
      <c r="AB1337" s="2" t="s">
        <v>15731</v>
      </c>
      <c r="AC1337" s="2" t="s">
        <v>121</v>
      </c>
      <c r="AD1337" s="2" t="s">
        <v>76</v>
      </c>
      <c r="AE1337" s="5">
        <v>84.89</v>
      </c>
      <c r="AF1337" s="2">
        <v>1</v>
      </c>
      <c r="AG1337" s="2" t="s">
        <v>77</v>
      </c>
      <c r="AH1337" s="2">
        <v>17</v>
      </c>
      <c r="AI1337" s="6" t="str">
        <f t="shared" si="60"/>
        <v>25-34</v>
      </c>
      <c r="AJ1337" s="11">
        <f>YEAR(tbl_LoanData[[#This Row],[Application Date]])</f>
        <v>2023</v>
      </c>
      <c r="AK1337" s="11" t="str">
        <f>TEXT(tbl_LoanData[[#This Row],[Application Date]],"MMMM")</f>
        <v>August</v>
      </c>
      <c r="AL1337" s="12">
        <f>DATE(YEAR(tbl_LoanData[[#This Row],[Application Date]]),MONTH(tbl_LoanData[[#This Row],[Application Date]]),1)</f>
        <v>45139</v>
      </c>
      <c r="AM1337" s="14">
        <f ca="1">IF(AND(tbl_LoanData[[#This Row],[Application Date]]&gt;=EOMONTH(TODAY(),-1)+1,tbl_LoanData[[#This Row],[Application Date]]&lt;=TODAY()),tbl_LoanData[[#This Row],[Loan Amount]],0)</f>
        <v>0</v>
      </c>
      <c r="AN1337" s="14">
        <f>tbl_LoanData[[#This Row],[Amount Paid]]-(Q1337-X1337)</f>
        <v>8003.9400000000023</v>
      </c>
      <c r="AO1337" s="14">
        <f>IF(tbl_LoanData[[#This Row],[Application Status]]="Approved",1,0)</f>
        <v>1</v>
      </c>
      <c r="AP1337" s="22" t="str">
        <f t="shared" ca="1" si="61"/>
        <v/>
      </c>
      <c r="AQ1337" s="22" t="str">
        <f t="shared" ca="1" si="62"/>
        <v/>
      </c>
    </row>
    <row r="1338" spans="1:43" ht="14.4" customHeight="1" x14ac:dyDescent="0.3">
      <c r="A1338" s="2" t="s">
        <v>10519</v>
      </c>
      <c r="B1338" s="2" t="s">
        <v>10520</v>
      </c>
      <c r="C1338" s="2" t="s">
        <v>668</v>
      </c>
      <c r="D1338" s="2" t="s">
        <v>182</v>
      </c>
      <c r="E1338" s="2" t="s">
        <v>210</v>
      </c>
      <c r="F1338" s="2">
        <v>31</v>
      </c>
      <c r="G1338" s="2" t="s">
        <v>69</v>
      </c>
      <c r="H1338" s="2" t="s">
        <v>398</v>
      </c>
      <c r="I1338" s="2" t="s">
        <v>46</v>
      </c>
      <c r="J1338" s="3">
        <v>45155</v>
      </c>
      <c r="K1338" s="3">
        <v>45170</v>
      </c>
      <c r="L1338" s="2" t="s">
        <v>40</v>
      </c>
      <c r="M1338" s="2" t="s">
        <v>157</v>
      </c>
      <c r="N1338" s="2" t="s">
        <v>328</v>
      </c>
      <c r="O1338" s="4">
        <v>1328000</v>
      </c>
      <c r="P1338" s="4">
        <v>455000</v>
      </c>
      <c r="Q1338" s="4">
        <v>873000</v>
      </c>
      <c r="R1338" s="2">
        <v>24</v>
      </c>
      <c r="S1338" s="5">
        <v>12.81</v>
      </c>
      <c r="T1338" s="4">
        <v>45694.28</v>
      </c>
      <c r="U1338" s="2" t="s">
        <v>73</v>
      </c>
      <c r="V1338" s="2" t="s">
        <v>33</v>
      </c>
      <c r="W1338" s="4">
        <v>1096662.6000000001</v>
      </c>
      <c r="X1338" s="4">
        <v>0</v>
      </c>
      <c r="Y1338" s="4">
        <v>1096662.6000000001</v>
      </c>
      <c r="Z1338" s="2">
        <v>0</v>
      </c>
      <c r="AA1338" s="2" t="s">
        <v>56</v>
      </c>
      <c r="AB1338" s="2" t="s">
        <v>15734</v>
      </c>
      <c r="AC1338" s="2" t="s">
        <v>332</v>
      </c>
      <c r="AD1338" s="2" t="s">
        <v>76</v>
      </c>
      <c r="AE1338" s="5">
        <v>65.739999999999995</v>
      </c>
      <c r="AF1338" s="2">
        <v>0</v>
      </c>
      <c r="AG1338" s="2" t="s">
        <v>77</v>
      </c>
      <c r="AH1338" s="2">
        <v>15</v>
      </c>
      <c r="AI1338" s="6" t="str">
        <f t="shared" si="60"/>
        <v>25-34</v>
      </c>
      <c r="AJ1338" s="11">
        <f>YEAR(tbl_LoanData[[#This Row],[Application Date]])</f>
        <v>2023</v>
      </c>
      <c r="AK1338" s="11" t="str">
        <f>TEXT(tbl_LoanData[[#This Row],[Application Date]],"MMMM")</f>
        <v>August</v>
      </c>
      <c r="AL1338" s="12">
        <f>DATE(YEAR(tbl_LoanData[[#This Row],[Application Date]]),MONTH(tbl_LoanData[[#This Row],[Application Date]]),1)</f>
        <v>45139</v>
      </c>
      <c r="AM1338" s="14">
        <f ca="1">IF(AND(tbl_LoanData[[#This Row],[Application Date]]&gt;=EOMONTH(TODAY(),-1)+1,tbl_LoanData[[#This Row],[Application Date]]&lt;=TODAY()),tbl_LoanData[[#This Row],[Loan Amount]],0)</f>
        <v>0</v>
      </c>
      <c r="AN1338" s="14">
        <f>tbl_LoanData[[#This Row],[Amount Paid]]-(Q1338-X1338)</f>
        <v>223662.60000000009</v>
      </c>
      <c r="AO1338" s="14">
        <f>IF(tbl_LoanData[[#This Row],[Application Status]]="Approved",1,0)</f>
        <v>1</v>
      </c>
      <c r="AP1338" s="22" t="str">
        <f t="shared" ca="1" si="61"/>
        <v/>
      </c>
      <c r="AQ1338" s="22" t="str">
        <f t="shared" ca="1" si="62"/>
        <v/>
      </c>
    </row>
    <row r="1339" spans="1:43" x14ac:dyDescent="0.3">
      <c r="A1339" s="2" t="s">
        <v>10585</v>
      </c>
      <c r="B1339" s="2" t="s">
        <v>10586</v>
      </c>
      <c r="C1339" s="2" t="s">
        <v>327</v>
      </c>
      <c r="D1339" s="2" t="s">
        <v>101</v>
      </c>
      <c r="E1339" s="2" t="s">
        <v>91</v>
      </c>
      <c r="F1339" s="2">
        <v>36</v>
      </c>
      <c r="G1339" s="2" t="s">
        <v>69</v>
      </c>
      <c r="H1339" s="2" t="s">
        <v>565</v>
      </c>
      <c r="I1339" s="2" t="s">
        <v>47</v>
      </c>
      <c r="J1339" s="3">
        <v>45168</v>
      </c>
      <c r="K1339" s="3"/>
      <c r="L1339" s="2" t="s">
        <v>36</v>
      </c>
      <c r="M1339" s="2" t="s">
        <v>71</v>
      </c>
      <c r="N1339" s="2" t="s">
        <v>162</v>
      </c>
      <c r="O1339" s="4">
        <v>1483000</v>
      </c>
      <c r="P1339" s="4">
        <v>279800</v>
      </c>
      <c r="Q1339" s="4">
        <v>1203200</v>
      </c>
      <c r="R1339" s="2">
        <v>48</v>
      </c>
      <c r="S1339" s="5">
        <v>13.99</v>
      </c>
      <c r="T1339" s="4">
        <v>39093.97</v>
      </c>
      <c r="U1339" s="2" t="s">
        <v>96</v>
      </c>
      <c r="V1339" s="2" t="s">
        <v>97</v>
      </c>
      <c r="W1339" s="4">
        <v>0</v>
      </c>
      <c r="X1339" s="4">
        <v>0</v>
      </c>
      <c r="Y1339" s="4">
        <v>1876510.72</v>
      </c>
      <c r="Z1339" s="2">
        <v>0</v>
      </c>
      <c r="AA1339" s="2" t="s">
        <v>97</v>
      </c>
      <c r="AB1339" s="2" t="s">
        <v>15727</v>
      </c>
      <c r="AC1339" s="2" t="s">
        <v>75</v>
      </c>
      <c r="AD1339" s="2" t="s">
        <v>76</v>
      </c>
      <c r="AE1339" s="5">
        <v>81.13</v>
      </c>
      <c r="AF1339" s="2">
        <v>0</v>
      </c>
      <c r="AG1339" s="2" t="s">
        <v>97</v>
      </c>
      <c r="AH1339" s="2"/>
      <c r="AI1339" s="6" t="str">
        <f t="shared" si="60"/>
        <v>35-44</v>
      </c>
      <c r="AJ1339" s="11">
        <f>YEAR(tbl_LoanData[[#This Row],[Application Date]])</f>
        <v>2023</v>
      </c>
      <c r="AK1339" s="11" t="str">
        <f>TEXT(tbl_LoanData[[#This Row],[Application Date]],"MMMM")</f>
        <v>August</v>
      </c>
      <c r="AL1339" s="12">
        <f>DATE(YEAR(tbl_LoanData[[#This Row],[Application Date]]),MONTH(tbl_LoanData[[#This Row],[Application Date]]),1)</f>
        <v>45139</v>
      </c>
      <c r="AM1339" s="14">
        <f ca="1">IF(AND(tbl_LoanData[[#This Row],[Application Date]]&gt;=EOMONTH(TODAY(),-1)+1,tbl_LoanData[[#This Row],[Application Date]]&lt;=TODAY()),tbl_LoanData[[#This Row],[Loan Amount]],0)</f>
        <v>0</v>
      </c>
      <c r="AN1339" s="14">
        <f>tbl_LoanData[[#This Row],[Amount Paid]]-(Q1339-X1339)</f>
        <v>-1203200</v>
      </c>
      <c r="AO1339" s="14">
        <f>IF(tbl_LoanData[[#This Row],[Application Status]]="Approved",1,0)</f>
        <v>0</v>
      </c>
      <c r="AP1339" s="22" t="str">
        <f t="shared" ca="1" si="61"/>
        <v/>
      </c>
      <c r="AQ1339" s="22" t="str">
        <f t="shared" ca="1" si="62"/>
        <v/>
      </c>
    </row>
    <row r="1340" spans="1:43" x14ac:dyDescent="0.3">
      <c r="A1340" s="2" t="s">
        <v>10587</v>
      </c>
      <c r="B1340" s="2" t="s">
        <v>10588</v>
      </c>
      <c r="C1340" s="2" t="s">
        <v>90</v>
      </c>
      <c r="D1340" s="2" t="s">
        <v>232</v>
      </c>
      <c r="E1340" s="2" t="s">
        <v>125</v>
      </c>
      <c r="F1340" s="2">
        <v>59</v>
      </c>
      <c r="G1340" s="2" t="s">
        <v>69</v>
      </c>
      <c r="H1340" s="2" t="s">
        <v>237</v>
      </c>
      <c r="I1340" s="2" t="s">
        <v>48</v>
      </c>
      <c r="J1340" s="3">
        <v>45155</v>
      </c>
      <c r="K1340" s="3"/>
      <c r="L1340" s="2" t="s">
        <v>36</v>
      </c>
      <c r="M1340" s="2" t="s">
        <v>85</v>
      </c>
      <c r="N1340" s="2" t="s">
        <v>344</v>
      </c>
      <c r="O1340" s="4">
        <v>930000</v>
      </c>
      <c r="P1340" s="4">
        <v>239600</v>
      </c>
      <c r="Q1340" s="4">
        <v>690400</v>
      </c>
      <c r="R1340" s="2">
        <v>24</v>
      </c>
      <c r="S1340" s="5">
        <v>14.87</v>
      </c>
      <c r="T1340" s="4">
        <v>37321.870000000003</v>
      </c>
      <c r="U1340" s="2" t="s">
        <v>113</v>
      </c>
      <c r="V1340" s="2" t="s">
        <v>97</v>
      </c>
      <c r="W1340" s="4">
        <v>0</v>
      </c>
      <c r="X1340" s="4">
        <v>0</v>
      </c>
      <c r="Y1340" s="4">
        <v>895724.96</v>
      </c>
      <c r="Z1340" s="2">
        <v>0</v>
      </c>
      <c r="AA1340" s="2" t="s">
        <v>97</v>
      </c>
      <c r="AB1340" s="2" t="s">
        <v>15728</v>
      </c>
      <c r="AC1340" s="2" t="s">
        <v>106</v>
      </c>
      <c r="AD1340" s="2" t="s">
        <v>76</v>
      </c>
      <c r="AE1340" s="5">
        <v>74.239999999999995</v>
      </c>
      <c r="AF1340" s="2">
        <v>0</v>
      </c>
      <c r="AG1340" s="2" t="s">
        <v>97</v>
      </c>
      <c r="AH1340" s="2"/>
      <c r="AI1340" s="6" t="str">
        <f t="shared" si="60"/>
        <v>55-64</v>
      </c>
      <c r="AJ1340" s="11">
        <f>YEAR(tbl_LoanData[[#This Row],[Application Date]])</f>
        <v>2023</v>
      </c>
      <c r="AK1340" s="11" t="str">
        <f>TEXT(tbl_LoanData[[#This Row],[Application Date]],"MMMM")</f>
        <v>August</v>
      </c>
      <c r="AL1340" s="12">
        <f>DATE(YEAR(tbl_LoanData[[#This Row],[Application Date]]),MONTH(tbl_LoanData[[#This Row],[Application Date]]),1)</f>
        <v>45139</v>
      </c>
      <c r="AM1340" s="14">
        <f ca="1">IF(AND(tbl_LoanData[[#This Row],[Application Date]]&gt;=EOMONTH(TODAY(),-1)+1,tbl_LoanData[[#This Row],[Application Date]]&lt;=TODAY()),tbl_LoanData[[#This Row],[Loan Amount]],0)</f>
        <v>0</v>
      </c>
      <c r="AN1340" s="14">
        <f>tbl_LoanData[[#This Row],[Amount Paid]]-(Q1340-X1340)</f>
        <v>-690400</v>
      </c>
      <c r="AO1340" s="14">
        <f>IF(tbl_LoanData[[#This Row],[Application Status]]="Approved",1,0)</f>
        <v>0</v>
      </c>
      <c r="AP1340" s="22" t="str">
        <f t="shared" ca="1" si="61"/>
        <v/>
      </c>
      <c r="AQ1340" s="22" t="str">
        <f t="shared" ca="1" si="62"/>
        <v/>
      </c>
    </row>
    <row r="1341" spans="1:43" ht="14.4" customHeight="1" x14ac:dyDescent="0.3">
      <c r="A1341" s="2" t="s">
        <v>10667</v>
      </c>
      <c r="B1341" s="2" t="s">
        <v>10668</v>
      </c>
      <c r="C1341" s="2" t="s">
        <v>142</v>
      </c>
      <c r="D1341" s="2" t="s">
        <v>209</v>
      </c>
      <c r="E1341" s="2" t="s">
        <v>161</v>
      </c>
      <c r="F1341" s="2">
        <v>60</v>
      </c>
      <c r="G1341" s="2" t="s">
        <v>83</v>
      </c>
      <c r="H1341" s="2" t="s">
        <v>313</v>
      </c>
      <c r="I1341" s="2" t="s">
        <v>44</v>
      </c>
      <c r="J1341" s="3">
        <v>45165</v>
      </c>
      <c r="K1341" s="3">
        <v>45185</v>
      </c>
      <c r="L1341" s="2" t="s">
        <v>40</v>
      </c>
      <c r="M1341" s="2" t="s">
        <v>85</v>
      </c>
      <c r="N1341" s="2" t="s">
        <v>86</v>
      </c>
      <c r="O1341" s="4">
        <v>1143000</v>
      </c>
      <c r="P1341" s="4">
        <v>384000</v>
      </c>
      <c r="Q1341" s="4">
        <v>759000</v>
      </c>
      <c r="R1341" s="2">
        <v>60</v>
      </c>
      <c r="S1341" s="5">
        <v>6.52</v>
      </c>
      <c r="T1341" s="4">
        <v>16773.900000000001</v>
      </c>
      <c r="U1341" s="2" t="s">
        <v>73</v>
      </c>
      <c r="V1341" s="2" t="s">
        <v>74</v>
      </c>
      <c r="W1341" s="4">
        <v>587086.5</v>
      </c>
      <c r="X1341" s="4">
        <v>419347.5</v>
      </c>
      <c r="Y1341" s="4">
        <v>1006434</v>
      </c>
      <c r="Z1341" s="2">
        <v>0</v>
      </c>
      <c r="AA1341" s="2" t="s">
        <v>56</v>
      </c>
      <c r="AB1341" s="2" t="s">
        <v>15728</v>
      </c>
      <c r="AC1341" s="2" t="s">
        <v>332</v>
      </c>
      <c r="AD1341" s="2" t="s">
        <v>76</v>
      </c>
      <c r="AE1341" s="5">
        <v>66.400000000000006</v>
      </c>
      <c r="AF1341" s="2">
        <v>0</v>
      </c>
      <c r="AG1341" s="2" t="s">
        <v>77</v>
      </c>
      <c r="AH1341" s="2">
        <v>20</v>
      </c>
      <c r="AI1341" s="6" t="str">
        <f t="shared" si="60"/>
        <v>55-64</v>
      </c>
      <c r="AJ1341" s="11">
        <f>YEAR(tbl_LoanData[[#This Row],[Application Date]])</f>
        <v>2023</v>
      </c>
      <c r="AK1341" s="11" t="str">
        <f>TEXT(tbl_LoanData[[#This Row],[Application Date]],"MMMM")</f>
        <v>August</v>
      </c>
      <c r="AL1341" s="12">
        <f>DATE(YEAR(tbl_LoanData[[#This Row],[Application Date]]),MONTH(tbl_LoanData[[#This Row],[Application Date]]),1)</f>
        <v>45139</v>
      </c>
      <c r="AM1341" s="14">
        <f ca="1">IF(AND(tbl_LoanData[[#This Row],[Application Date]]&gt;=EOMONTH(TODAY(),-1)+1,tbl_LoanData[[#This Row],[Application Date]]&lt;=TODAY()),tbl_LoanData[[#This Row],[Loan Amount]],0)</f>
        <v>0</v>
      </c>
      <c r="AN1341" s="14">
        <f>tbl_LoanData[[#This Row],[Amount Paid]]-(Q1341-X1341)</f>
        <v>247434</v>
      </c>
      <c r="AO1341" s="14">
        <f>IF(tbl_LoanData[[#This Row],[Application Status]]="Approved",1,0)</f>
        <v>1</v>
      </c>
      <c r="AP1341" s="22" t="str">
        <f t="shared" ca="1" si="61"/>
        <v/>
      </c>
      <c r="AQ1341" s="22" t="str">
        <f t="shared" ca="1" si="62"/>
        <v/>
      </c>
    </row>
    <row r="1342" spans="1:43" ht="14.4" customHeight="1" x14ac:dyDescent="0.3">
      <c r="A1342" s="2" t="s">
        <v>10689</v>
      </c>
      <c r="B1342" s="2" t="s">
        <v>10690</v>
      </c>
      <c r="C1342" s="2" t="s">
        <v>432</v>
      </c>
      <c r="D1342" s="2" t="s">
        <v>118</v>
      </c>
      <c r="E1342" s="2" t="s">
        <v>117</v>
      </c>
      <c r="F1342" s="2">
        <v>64</v>
      </c>
      <c r="G1342" s="2" t="s">
        <v>69</v>
      </c>
      <c r="H1342" s="2" t="s">
        <v>205</v>
      </c>
      <c r="I1342" s="2" t="s">
        <v>49</v>
      </c>
      <c r="J1342" s="3">
        <v>45151</v>
      </c>
      <c r="K1342" s="3">
        <v>45159</v>
      </c>
      <c r="L1342" s="2" t="s">
        <v>40</v>
      </c>
      <c r="M1342" s="2" t="s">
        <v>157</v>
      </c>
      <c r="N1342" s="2" t="s">
        <v>328</v>
      </c>
      <c r="O1342" s="4">
        <v>1108000</v>
      </c>
      <c r="P1342" s="4">
        <v>346600</v>
      </c>
      <c r="Q1342" s="4">
        <v>761400</v>
      </c>
      <c r="R1342" s="2">
        <v>36</v>
      </c>
      <c r="S1342" s="5">
        <v>7.05</v>
      </c>
      <c r="T1342" s="4">
        <v>25623.22</v>
      </c>
      <c r="U1342" s="2" t="s">
        <v>73</v>
      </c>
      <c r="V1342" s="2" t="s">
        <v>33</v>
      </c>
      <c r="W1342" s="4">
        <v>922436.1</v>
      </c>
      <c r="X1342" s="4">
        <v>0</v>
      </c>
      <c r="Y1342" s="4">
        <v>922436.1</v>
      </c>
      <c r="Z1342" s="2">
        <v>0</v>
      </c>
      <c r="AA1342" s="2" t="s">
        <v>56</v>
      </c>
      <c r="AB1342" s="2" t="s">
        <v>15732</v>
      </c>
      <c r="AC1342" s="2" t="s">
        <v>146</v>
      </c>
      <c r="AD1342" s="2" t="s">
        <v>76</v>
      </c>
      <c r="AE1342" s="5">
        <v>68.72</v>
      </c>
      <c r="AF1342" s="2">
        <v>0</v>
      </c>
      <c r="AG1342" s="2" t="s">
        <v>77</v>
      </c>
      <c r="AH1342" s="2">
        <v>8</v>
      </c>
      <c r="AI1342" s="6" t="str">
        <f t="shared" si="60"/>
        <v>55-64</v>
      </c>
      <c r="AJ1342" s="11">
        <f>YEAR(tbl_LoanData[[#This Row],[Application Date]])</f>
        <v>2023</v>
      </c>
      <c r="AK1342" s="11" t="str">
        <f>TEXT(tbl_LoanData[[#This Row],[Application Date]],"MMMM")</f>
        <v>August</v>
      </c>
      <c r="AL1342" s="12">
        <f>DATE(YEAR(tbl_LoanData[[#This Row],[Application Date]]),MONTH(tbl_LoanData[[#This Row],[Application Date]]),1)</f>
        <v>45139</v>
      </c>
      <c r="AM1342" s="14">
        <f ca="1">IF(AND(tbl_LoanData[[#This Row],[Application Date]]&gt;=EOMONTH(TODAY(),-1)+1,tbl_LoanData[[#This Row],[Application Date]]&lt;=TODAY()),tbl_LoanData[[#This Row],[Loan Amount]],0)</f>
        <v>0</v>
      </c>
      <c r="AN1342" s="14">
        <f>tbl_LoanData[[#This Row],[Amount Paid]]-(Q1342-X1342)</f>
        <v>161036.09999999998</v>
      </c>
      <c r="AO1342" s="14">
        <f>IF(tbl_LoanData[[#This Row],[Application Status]]="Approved",1,0)</f>
        <v>1</v>
      </c>
      <c r="AP1342" s="22" t="str">
        <f t="shared" ca="1" si="61"/>
        <v/>
      </c>
      <c r="AQ1342" s="22" t="str">
        <f t="shared" ca="1" si="62"/>
        <v/>
      </c>
    </row>
    <row r="1343" spans="1:43" ht="14.4" customHeight="1" x14ac:dyDescent="0.3">
      <c r="A1343" s="2" t="s">
        <v>10733</v>
      </c>
      <c r="B1343" s="2" t="s">
        <v>10734</v>
      </c>
      <c r="C1343" s="2" t="s">
        <v>758</v>
      </c>
      <c r="D1343" s="2" t="s">
        <v>67</v>
      </c>
      <c r="E1343" s="2" t="s">
        <v>323</v>
      </c>
      <c r="F1343" s="2">
        <v>53</v>
      </c>
      <c r="G1343" s="2" t="s">
        <v>83</v>
      </c>
      <c r="H1343" s="2" t="s">
        <v>177</v>
      </c>
      <c r="I1343" s="2" t="s">
        <v>43</v>
      </c>
      <c r="J1343" s="3">
        <v>45143</v>
      </c>
      <c r="K1343" s="3">
        <v>45148</v>
      </c>
      <c r="L1343" s="2" t="s">
        <v>36</v>
      </c>
      <c r="M1343" s="2" t="s">
        <v>94</v>
      </c>
      <c r="N1343" s="2" t="s">
        <v>212</v>
      </c>
      <c r="O1343" s="4">
        <v>1793000</v>
      </c>
      <c r="P1343" s="4">
        <v>512500</v>
      </c>
      <c r="Q1343" s="4">
        <v>1280500</v>
      </c>
      <c r="R1343" s="2">
        <v>60</v>
      </c>
      <c r="S1343" s="5">
        <v>13.33</v>
      </c>
      <c r="T1343" s="4">
        <v>35565.89</v>
      </c>
      <c r="U1343" s="2" t="s">
        <v>73</v>
      </c>
      <c r="V1343" s="2" t="s">
        <v>74</v>
      </c>
      <c r="W1343" s="4">
        <v>1244806.1499999999</v>
      </c>
      <c r="X1343" s="4">
        <v>889147.1</v>
      </c>
      <c r="Y1343" s="4">
        <v>2133953.25</v>
      </c>
      <c r="Z1343" s="2">
        <v>28</v>
      </c>
      <c r="AA1343" s="2" t="s">
        <v>57</v>
      </c>
      <c r="AB1343" s="2" t="s">
        <v>15730</v>
      </c>
      <c r="AC1343" s="2" t="s">
        <v>87</v>
      </c>
      <c r="AD1343" s="2" t="s">
        <v>76</v>
      </c>
      <c r="AE1343" s="5">
        <v>71.42</v>
      </c>
      <c r="AF1343" s="2">
        <v>1</v>
      </c>
      <c r="AG1343" s="2" t="s">
        <v>77</v>
      </c>
      <c r="AH1343" s="2">
        <v>5</v>
      </c>
      <c r="AI1343" s="6" t="str">
        <f t="shared" si="60"/>
        <v>45-54</v>
      </c>
      <c r="AJ1343" s="11">
        <f>YEAR(tbl_LoanData[[#This Row],[Application Date]])</f>
        <v>2023</v>
      </c>
      <c r="AK1343" s="11" t="str">
        <f>TEXT(tbl_LoanData[[#This Row],[Application Date]],"MMMM")</f>
        <v>August</v>
      </c>
      <c r="AL1343" s="12">
        <f>DATE(YEAR(tbl_LoanData[[#This Row],[Application Date]]),MONTH(tbl_LoanData[[#This Row],[Application Date]]),1)</f>
        <v>45139</v>
      </c>
      <c r="AM1343" s="14">
        <f ca="1">IF(AND(tbl_LoanData[[#This Row],[Application Date]]&gt;=EOMONTH(TODAY(),-1)+1,tbl_LoanData[[#This Row],[Application Date]]&lt;=TODAY()),tbl_LoanData[[#This Row],[Loan Amount]],0)</f>
        <v>0</v>
      </c>
      <c r="AN1343" s="14">
        <f>tbl_LoanData[[#This Row],[Amount Paid]]-(Q1343-X1343)</f>
        <v>853453.24999999988</v>
      </c>
      <c r="AO1343" s="14">
        <f>IF(tbl_LoanData[[#This Row],[Application Status]]="Approved",1,0)</f>
        <v>1</v>
      </c>
      <c r="AP1343" s="22" t="str">
        <f t="shared" ca="1" si="61"/>
        <v/>
      </c>
      <c r="AQ1343" s="22" t="str">
        <f t="shared" ca="1" si="62"/>
        <v/>
      </c>
    </row>
    <row r="1344" spans="1:43" ht="14.4" customHeight="1" x14ac:dyDescent="0.3">
      <c r="A1344" s="2" t="s">
        <v>10775</v>
      </c>
      <c r="B1344" s="2" t="s">
        <v>10776</v>
      </c>
      <c r="C1344" s="2" t="s">
        <v>471</v>
      </c>
      <c r="D1344" s="2" t="s">
        <v>176</v>
      </c>
      <c r="E1344" s="2" t="s">
        <v>540</v>
      </c>
      <c r="F1344" s="2">
        <v>57</v>
      </c>
      <c r="G1344" s="2" t="s">
        <v>83</v>
      </c>
      <c r="H1344" s="2" t="s">
        <v>269</v>
      </c>
      <c r="I1344" s="2" t="s">
        <v>46</v>
      </c>
      <c r="J1344" s="3">
        <v>45166</v>
      </c>
      <c r="K1344" s="3">
        <v>45184</v>
      </c>
      <c r="L1344" s="2" t="s">
        <v>37</v>
      </c>
      <c r="M1344" s="2" t="s">
        <v>94</v>
      </c>
      <c r="N1344" s="2" t="s">
        <v>568</v>
      </c>
      <c r="O1344" s="4">
        <v>202000</v>
      </c>
      <c r="P1344" s="4">
        <v>52600</v>
      </c>
      <c r="Q1344" s="4">
        <v>149400</v>
      </c>
      <c r="R1344" s="2">
        <v>18</v>
      </c>
      <c r="S1344" s="5">
        <v>11.22</v>
      </c>
      <c r="T1344" s="4">
        <v>9696.89</v>
      </c>
      <c r="U1344" s="2" t="s">
        <v>73</v>
      </c>
      <c r="V1344" s="2" t="s">
        <v>33</v>
      </c>
      <c r="W1344" s="4">
        <v>174544.02</v>
      </c>
      <c r="X1344" s="4">
        <v>0</v>
      </c>
      <c r="Y1344" s="4">
        <v>174544.02</v>
      </c>
      <c r="Z1344" s="2">
        <v>0</v>
      </c>
      <c r="AA1344" s="2" t="s">
        <v>56</v>
      </c>
      <c r="AB1344" s="2" t="s">
        <v>15727</v>
      </c>
      <c r="AC1344" s="2" t="s">
        <v>213</v>
      </c>
      <c r="AD1344" s="2" t="s">
        <v>76</v>
      </c>
      <c r="AE1344" s="5">
        <v>73.959999999999994</v>
      </c>
      <c r="AF1344" s="2">
        <v>0</v>
      </c>
      <c r="AG1344" s="2" t="s">
        <v>77</v>
      </c>
      <c r="AH1344" s="2">
        <v>18</v>
      </c>
      <c r="AI1344" s="6" t="str">
        <f t="shared" si="60"/>
        <v>55-64</v>
      </c>
      <c r="AJ1344" s="11">
        <f>YEAR(tbl_LoanData[[#This Row],[Application Date]])</f>
        <v>2023</v>
      </c>
      <c r="AK1344" s="11" t="str">
        <f>TEXT(tbl_LoanData[[#This Row],[Application Date]],"MMMM")</f>
        <v>August</v>
      </c>
      <c r="AL1344" s="12">
        <f>DATE(YEAR(tbl_LoanData[[#This Row],[Application Date]]),MONTH(tbl_LoanData[[#This Row],[Application Date]]),1)</f>
        <v>45139</v>
      </c>
      <c r="AM1344" s="14">
        <f ca="1">IF(AND(tbl_LoanData[[#This Row],[Application Date]]&gt;=EOMONTH(TODAY(),-1)+1,tbl_LoanData[[#This Row],[Application Date]]&lt;=TODAY()),tbl_LoanData[[#This Row],[Loan Amount]],0)</f>
        <v>0</v>
      </c>
      <c r="AN1344" s="14">
        <f>tbl_LoanData[[#This Row],[Amount Paid]]-(Q1344-X1344)</f>
        <v>25144.01999999999</v>
      </c>
      <c r="AO1344" s="14">
        <f>IF(tbl_LoanData[[#This Row],[Application Status]]="Approved",1,0)</f>
        <v>1</v>
      </c>
      <c r="AP1344" s="22" t="str">
        <f t="shared" ca="1" si="61"/>
        <v/>
      </c>
      <c r="AQ1344" s="22" t="str">
        <f t="shared" ca="1" si="62"/>
        <v/>
      </c>
    </row>
    <row r="1345" spans="1:43" x14ac:dyDescent="0.3">
      <c r="A1345" s="2" t="s">
        <v>10953</v>
      </c>
      <c r="B1345" s="2" t="s">
        <v>10954</v>
      </c>
      <c r="C1345" s="2" t="s">
        <v>471</v>
      </c>
      <c r="D1345" s="2" t="s">
        <v>118</v>
      </c>
      <c r="E1345" s="2" t="s">
        <v>394</v>
      </c>
      <c r="F1345" s="2">
        <v>58</v>
      </c>
      <c r="G1345" s="2" t="s">
        <v>83</v>
      </c>
      <c r="H1345" s="2" t="s">
        <v>307</v>
      </c>
      <c r="I1345" s="2" t="s">
        <v>43</v>
      </c>
      <c r="J1345" s="3">
        <v>45140</v>
      </c>
      <c r="K1345" s="3">
        <v>45142</v>
      </c>
      <c r="L1345" s="2" t="s">
        <v>36</v>
      </c>
      <c r="M1345" s="2" t="s">
        <v>111</v>
      </c>
      <c r="N1345" s="2" t="s">
        <v>350</v>
      </c>
      <c r="O1345" s="4">
        <v>1754000</v>
      </c>
      <c r="P1345" s="4">
        <v>690700</v>
      </c>
      <c r="Q1345" s="4">
        <v>1063300</v>
      </c>
      <c r="R1345" s="2">
        <v>60</v>
      </c>
      <c r="S1345" s="5">
        <v>14.99</v>
      </c>
      <c r="T1345" s="4">
        <v>31004.06</v>
      </c>
      <c r="U1345" s="2" t="s">
        <v>73</v>
      </c>
      <c r="V1345" s="2" t="s">
        <v>74</v>
      </c>
      <c r="W1345" s="4">
        <v>1147150.22</v>
      </c>
      <c r="X1345" s="4">
        <v>713093.13</v>
      </c>
      <c r="Y1345" s="4">
        <v>1860243.35</v>
      </c>
      <c r="Z1345" s="2">
        <v>0</v>
      </c>
      <c r="AA1345" s="2" t="s">
        <v>56</v>
      </c>
      <c r="AB1345" s="2" t="s">
        <v>15736</v>
      </c>
      <c r="AC1345" s="2" t="s">
        <v>332</v>
      </c>
      <c r="AD1345" s="2" t="s">
        <v>76</v>
      </c>
      <c r="AE1345" s="5">
        <v>60.62</v>
      </c>
      <c r="AF1345" s="2">
        <v>0</v>
      </c>
      <c r="AG1345" s="2" t="s">
        <v>77</v>
      </c>
      <c r="AH1345" s="2">
        <v>2</v>
      </c>
      <c r="AI1345" s="6" t="str">
        <f t="shared" si="60"/>
        <v>55-64</v>
      </c>
      <c r="AJ1345" s="11">
        <f>YEAR(tbl_LoanData[[#This Row],[Application Date]])</f>
        <v>2023</v>
      </c>
      <c r="AK1345" s="11" t="str">
        <f>TEXT(tbl_LoanData[[#This Row],[Application Date]],"MMMM")</f>
        <v>August</v>
      </c>
      <c r="AL1345" s="12">
        <f>DATE(YEAR(tbl_LoanData[[#This Row],[Application Date]]),MONTH(tbl_LoanData[[#This Row],[Application Date]]),1)</f>
        <v>45139</v>
      </c>
      <c r="AM1345" s="14">
        <f ca="1">IF(AND(tbl_LoanData[[#This Row],[Application Date]]&gt;=EOMONTH(TODAY(),-1)+1,tbl_LoanData[[#This Row],[Application Date]]&lt;=TODAY()),tbl_LoanData[[#This Row],[Loan Amount]],0)</f>
        <v>0</v>
      </c>
      <c r="AN1345" s="14">
        <f>tbl_LoanData[[#This Row],[Amount Paid]]-(Q1345-X1345)</f>
        <v>796943.35</v>
      </c>
      <c r="AO1345" s="14">
        <f>IF(tbl_LoanData[[#This Row],[Application Status]]="Approved",1,0)</f>
        <v>1</v>
      </c>
      <c r="AP1345" s="22" t="str">
        <f t="shared" ca="1" si="61"/>
        <v/>
      </c>
      <c r="AQ1345" s="22" t="str">
        <f t="shared" ca="1" si="62"/>
        <v/>
      </c>
    </row>
    <row r="1346" spans="1:43" ht="14.4" customHeight="1" x14ac:dyDescent="0.3">
      <c r="A1346" s="2" t="s">
        <v>11011</v>
      </c>
      <c r="B1346" s="2" t="s">
        <v>11012</v>
      </c>
      <c r="C1346" s="2" t="s">
        <v>80</v>
      </c>
      <c r="D1346" s="2" t="s">
        <v>101</v>
      </c>
      <c r="E1346" s="2" t="s">
        <v>67</v>
      </c>
      <c r="F1346" s="2">
        <v>65</v>
      </c>
      <c r="G1346" s="2" t="s">
        <v>83</v>
      </c>
      <c r="H1346" s="2" t="s">
        <v>372</v>
      </c>
      <c r="I1346" s="2" t="s">
        <v>43</v>
      </c>
      <c r="J1346" s="3">
        <v>45164</v>
      </c>
      <c r="K1346" s="3">
        <v>45169</v>
      </c>
      <c r="L1346" s="2" t="s">
        <v>40</v>
      </c>
      <c r="M1346" s="2" t="s">
        <v>85</v>
      </c>
      <c r="N1346" s="2" t="s">
        <v>274</v>
      </c>
      <c r="O1346" s="4">
        <v>835000</v>
      </c>
      <c r="P1346" s="4">
        <v>168600</v>
      </c>
      <c r="Q1346" s="4">
        <v>666400</v>
      </c>
      <c r="R1346" s="2">
        <v>60</v>
      </c>
      <c r="S1346" s="5">
        <v>12.2</v>
      </c>
      <c r="T1346" s="4">
        <v>17881.73</v>
      </c>
      <c r="U1346" s="2" t="s">
        <v>73</v>
      </c>
      <c r="V1346" s="2" t="s">
        <v>74</v>
      </c>
      <c r="W1346" s="4">
        <v>643742.28</v>
      </c>
      <c r="X1346" s="4">
        <v>429161.72</v>
      </c>
      <c r="Y1346" s="4">
        <v>1072904</v>
      </c>
      <c r="Z1346" s="2">
        <v>0</v>
      </c>
      <c r="AA1346" s="2" t="s">
        <v>56</v>
      </c>
      <c r="AB1346" s="2" t="s">
        <v>15734</v>
      </c>
      <c r="AC1346" s="2" t="s">
        <v>87</v>
      </c>
      <c r="AD1346" s="2" t="s">
        <v>76</v>
      </c>
      <c r="AE1346" s="5">
        <v>79.81</v>
      </c>
      <c r="AF1346" s="2">
        <v>0</v>
      </c>
      <c r="AG1346" s="2" t="s">
        <v>77</v>
      </c>
      <c r="AH1346" s="2">
        <v>5</v>
      </c>
      <c r="AI1346" s="6" t="str">
        <f t="shared" ref="AI1346:AI1409" si="63">IF(F1346&lt;25,"18-24",IF(F1346&lt;35,"25-34",IF(F1346&lt;45,"35-44",IF(F1346&lt;55,"45-54",IF(F1346&lt;65,"55-64","65+")))))</f>
        <v>65+</v>
      </c>
      <c r="AJ1346" s="11">
        <f>YEAR(tbl_LoanData[[#This Row],[Application Date]])</f>
        <v>2023</v>
      </c>
      <c r="AK1346" s="11" t="str">
        <f>TEXT(tbl_LoanData[[#This Row],[Application Date]],"MMMM")</f>
        <v>August</v>
      </c>
      <c r="AL1346" s="12">
        <f>DATE(YEAR(tbl_LoanData[[#This Row],[Application Date]]),MONTH(tbl_LoanData[[#This Row],[Application Date]]),1)</f>
        <v>45139</v>
      </c>
      <c r="AM1346" s="14">
        <f ca="1">IF(AND(tbl_LoanData[[#This Row],[Application Date]]&gt;=EOMONTH(TODAY(),-1)+1,tbl_LoanData[[#This Row],[Application Date]]&lt;=TODAY()),tbl_LoanData[[#This Row],[Loan Amount]],0)</f>
        <v>0</v>
      </c>
      <c r="AN1346" s="14">
        <f>tbl_LoanData[[#This Row],[Amount Paid]]-(Q1346-X1346)</f>
        <v>406504</v>
      </c>
      <c r="AO1346" s="14">
        <f>IF(tbl_LoanData[[#This Row],[Application Status]]="Approved",1,0)</f>
        <v>1</v>
      </c>
      <c r="AP1346" s="22" t="str">
        <f t="shared" ref="AP1346:AP1409" ca="1" si="64">IF(AND(J1346&gt;=DATE(YEAR(TODAY()),MONTH(TODAY()),1),J1346&lt;=TODAY()),"Current MTD",IF(AND(J1346&gt;=EOMONTH(TODAY(),-2)+1,J1346&lt;=EOMONTH(TODAY(),-1)),"Previous MTD",""))</f>
        <v/>
      </c>
      <c r="AQ1346" s="22" t="str">
        <f t="shared" ref="AQ1346:AQ1409" ca="1" si="65">IF(AND(J1346&gt;=DATE(YEAR(TODAY()),MONTH(TODAY()),1),J1346&lt;=TODAY()),TEXT(DATE(YEAR(TODAY()),MONTH(TODAY()),1),"mmm d")&amp;"–"&amp;DAY(TODAY()),IF(AND(J1346&gt;=EOMONTH(TODAY(),-2)+1,J1346&lt;=EOMONTH(TODAY(),-1)),""&amp;TEXT(EOMONTH(TODAY(),-2)+1,"mmm d")&amp;"–"&amp;DAY(TODAY()),""))</f>
        <v/>
      </c>
    </row>
    <row r="1347" spans="1:43" x14ac:dyDescent="0.3">
      <c r="A1347" s="2" t="s">
        <v>11039</v>
      </c>
      <c r="B1347" s="2" t="s">
        <v>11040</v>
      </c>
      <c r="C1347" s="2" t="s">
        <v>100</v>
      </c>
      <c r="D1347" s="2" t="s">
        <v>102</v>
      </c>
      <c r="E1347" s="2" t="s">
        <v>67</v>
      </c>
      <c r="F1347" s="2">
        <v>57</v>
      </c>
      <c r="G1347" s="2" t="s">
        <v>69</v>
      </c>
      <c r="H1347" s="2" t="s">
        <v>228</v>
      </c>
      <c r="I1347" s="2" t="s">
        <v>43</v>
      </c>
      <c r="J1347" s="3">
        <v>45140</v>
      </c>
      <c r="K1347" s="3"/>
      <c r="L1347" s="2" t="s">
        <v>36</v>
      </c>
      <c r="M1347" s="2" t="s">
        <v>94</v>
      </c>
      <c r="N1347" s="2" t="s">
        <v>212</v>
      </c>
      <c r="O1347" s="4">
        <v>1203000</v>
      </c>
      <c r="P1347" s="4">
        <v>303500</v>
      </c>
      <c r="Q1347" s="4">
        <v>899500</v>
      </c>
      <c r="R1347" s="2">
        <v>24</v>
      </c>
      <c r="S1347" s="5">
        <v>11.33</v>
      </c>
      <c r="T1347" s="4">
        <v>45971.95</v>
      </c>
      <c r="U1347" s="2" t="s">
        <v>113</v>
      </c>
      <c r="V1347" s="2" t="s">
        <v>97</v>
      </c>
      <c r="W1347" s="4">
        <v>0</v>
      </c>
      <c r="X1347" s="4">
        <v>0</v>
      </c>
      <c r="Y1347" s="4">
        <v>1103326.7</v>
      </c>
      <c r="Z1347" s="2">
        <v>0</v>
      </c>
      <c r="AA1347" s="2" t="s">
        <v>97</v>
      </c>
      <c r="AB1347" s="2" t="s">
        <v>15734</v>
      </c>
      <c r="AC1347" s="2" t="s">
        <v>129</v>
      </c>
      <c r="AD1347" s="2" t="s">
        <v>76</v>
      </c>
      <c r="AE1347" s="5">
        <v>74.77</v>
      </c>
      <c r="AF1347" s="2">
        <v>0</v>
      </c>
      <c r="AG1347" s="2" t="s">
        <v>97</v>
      </c>
      <c r="AH1347" s="2"/>
      <c r="AI1347" s="6" t="str">
        <f t="shared" si="63"/>
        <v>55-64</v>
      </c>
      <c r="AJ1347" s="11">
        <f>YEAR(tbl_LoanData[[#This Row],[Application Date]])</f>
        <v>2023</v>
      </c>
      <c r="AK1347" s="11" t="str">
        <f>TEXT(tbl_LoanData[[#This Row],[Application Date]],"MMMM")</f>
        <v>August</v>
      </c>
      <c r="AL1347" s="12">
        <f>DATE(YEAR(tbl_LoanData[[#This Row],[Application Date]]),MONTH(tbl_LoanData[[#This Row],[Application Date]]),1)</f>
        <v>45139</v>
      </c>
      <c r="AM1347" s="14">
        <f ca="1">IF(AND(tbl_LoanData[[#This Row],[Application Date]]&gt;=EOMONTH(TODAY(),-1)+1,tbl_LoanData[[#This Row],[Application Date]]&lt;=TODAY()),tbl_LoanData[[#This Row],[Loan Amount]],0)</f>
        <v>0</v>
      </c>
      <c r="AN1347" s="14">
        <f>tbl_LoanData[[#This Row],[Amount Paid]]-(Q1347-X1347)</f>
        <v>-899500</v>
      </c>
      <c r="AO1347" s="14">
        <f>IF(tbl_LoanData[[#This Row],[Application Status]]="Approved",1,0)</f>
        <v>0</v>
      </c>
      <c r="AP1347" s="22" t="str">
        <f t="shared" ca="1" si="64"/>
        <v/>
      </c>
      <c r="AQ1347" s="22" t="str">
        <f t="shared" ca="1" si="65"/>
        <v/>
      </c>
    </row>
    <row r="1348" spans="1:43" ht="14.4" customHeight="1" x14ac:dyDescent="0.3">
      <c r="A1348" s="2" t="s">
        <v>11091</v>
      </c>
      <c r="B1348" s="2" t="s">
        <v>11092</v>
      </c>
      <c r="C1348" s="2" t="s">
        <v>586</v>
      </c>
      <c r="D1348" s="2" t="s">
        <v>101</v>
      </c>
      <c r="E1348" s="2" t="s">
        <v>402</v>
      </c>
      <c r="F1348" s="2">
        <v>22</v>
      </c>
      <c r="G1348" s="2" t="s">
        <v>69</v>
      </c>
      <c r="H1348" s="2" t="s">
        <v>259</v>
      </c>
      <c r="I1348" s="2" t="s">
        <v>43</v>
      </c>
      <c r="J1348" s="3">
        <v>45144</v>
      </c>
      <c r="K1348" s="3">
        <v>45165</v>
      </c>
      <c r="L1348" s="2" t="s">
        <v>40</v>
      </c>
      <c r="M1348" s="2" t="s">
        <v>111</v>
      </c>
      <c r="N1348" s="2" t="s">
        <v>369</v>
      </c>
      <c r="O1348" s="4">
        <v>1071000</v>
      </c>
      <c r="P1348" s="4">
        <v>191100</v>
      </c>
      <c r="Q1348" s="4">
        <v>879900</v>
      </c>
      <c r="R1348" s="2">
        <v>24</v>
      </c>
      <c r="S1348" s="5">
        <v>8.74</v>
      </c>
      <c r="T1348" s="4">
        <v>43071.1</v>
      </c>
      <c r="U1348" s="2" t="s">
        <v>73</v>
      </c>
      <c r="V1348" s="2" t="s">
        <v>33</v>
      </c>
      <c r="W1348" s="4">
        <v>1033706.52</v>
      </c>
      <c r="X1348" s="4">
        <v>0</v>
      </c>
      <c r="Y1348" s="4">
        <v>1033706.52</v>
      </c>
      <c r="Z1348" s="2">
        <v>0</v>
      </c>
      <c r="AA1348" s="2" t="s">
        <v>56</v>
      </c>
      <c r="AB1348" s="2" t="s">
        <v>15736</v>
      </c>
      <c r="AC1348" s="2" t="s">
        <v>129</v>
      </c>
      <c r="AD1348" s="2" t="s">
        <v>76</v>
      </c>
      <c r="AE1348" s="5">
        <v>82.16</v>
      </c>
      <c r="AF1348" s="2">
        <v>0</v>
      </c>
      <c r="AG1348" s="2" t="s">
        <v>77</v>
      </c>
      <c r="AH1348" s="2">
        <v>21</v>
      </c>
      <c r="AI1348" s="6" t="str">
        <f t="shared" si="63"/>
        <v>18-24</v>
      </c>
      <c r="AJ1348" s="11">
        <f>YEAR(tbl_LoanData[[#This Row],[Application Date]])</f>
        <v>2023</v>
      </c>
      <c r="AK1348" s="11" t="str">
        <f>TEXT(tbl_LoanData[[#This Row],[Application Date]],"MMMM")</f>
        <v>August</v>
      </c>
      <c r="AL1348" s="12">
        <f>DATE(YEAR(tbl_LoanData[[#This Row],[Application Date]]),MONTH(tbl_LoanData[[#This Row],[Application Date]]),1)</f>
        <v>45139</v>
      </c>
      <c r="AM1348" s="14">
        <f ca="1">IF(AND(tbl_LoanData[[#This Row],[Application Date]]&gt;=EOMONTH(TODAY(),-1)+1,tbl_LoanData[[#This Row],[Application Date]]&lt;=TODAY()),tbl_LoanData[[#This Row],[Loan Amount]],0)</f>
        <v>0</v>
      </c>
      <c r="AN1348" s="14">
        <f>tbl_LoanData[[#This Row],[Amount Paid]]-(Q1348-X1348)</f>
        <v>153806.52000000002</v>
      </c>
      <c r="AO1348" s="14">
        <f>IF(tbl_LoanData[[#This Row],[Application Status]]="Approved",1,0)</f>
        <v>1</v>
      </c>
      <c r="AP1348" s="22" t="str">
        <f t="shared" ca="1" si="64"/>
        <v/>
      </c>
      <c r="AQ1348" s="22" t="str">
        <f t="shared" ca="1" si="65"/>
        <v/>
      </c>
    </row>
    <row r="1349" spans="1:43" ht="14.4" customHeight="1" x14ac:dyDescent="0.3">
      <c r="A1349" s="2" t="s">
        <v>11157</v>
      </c>
      <c r="B1349" s="2" t="s">
        <v>11158</v>
      </c>
      <c r="C1349" s="2" t="s">
        <v>668</v>
      </c>
      <c r="D1349" s="2" t="s">
        <v>117</v>
      </c>
      <c r="E1349" s="2" t="s">
        <v>182</v>
      </c>
      <c r="F1349" s="2">
        <v>32</v>
      </c>
      <c r="G1349" s="2" t="s">
        <v>69</v>
      </c>
      <c r="H1349" s="2" t="s">
        <v>172</v>
      </c>
      <c r="I1349" s="2" t="s">
        <v>45</v>
      </c>
      <c r="J1349" s="3">
        <v>45148</v>
      </c>
      <c r="K1349" s="3">
        <v>45150</v>
      </c>
      <c r="L1349" s="2" t="s">
        <v>40</v>
      </c>
      <c r="M1349" s="2" t="s">
        <v>157</v>
      </c>
      <c r="N1349" s="2" t="s">
        <v>299</v>
      </c>
      <c r="O1349" s="4">
        <v>1108000</v>
      </c>
      <c r="P1349" s="4">
        <v>178100</v>
      </c>
      <c r="Q1349" s="4">
        <v>929900</v>
      </c>
      <c r="R1349" s="2">
        <v>18</v>
      </c>
      <c r="S1349" s="5">
        <v>11.95</v>
      </c>
      <c r="T1349" s="4">
        <v>60921.37</v>
      </c>
      <c r="U1349" s="2" t="s">
        <v>73</v>
      </c>
      <c r="V1349" s="2" t="s">
        <v>33</v>
      </c>
      <c r="W1349" s="4">
        <v>1096584.58</v>
      </c>
      <c r="X1349" s="4">
        <v>0</v>
      </c>
      <c r="Y1349" s="4">
        <v>1096584.58</v>
      </c>
      <c r="Z1349" s="2">
        <v>0</v>
      </c>
      <c r="AA1349" s="2" t="s">
        <v>56</v>
      </c>
      <c r="AB1349" s="2" t="s">
        <v>15727</v>
      </c>
      <c r="AC1349" s="2" t="s">
        <v>75</v>
      </c>
      <c r="AD1349" s="2" t="s">
        <v>76</v>
      </c>
      <c r="AE1349" s="5">
        <v>83.93</v>
      </c>
      <c r="AF1349" s="2">
        <v>0</v>
      </c>
      <c r="AG1349" s="2" t="s">
        <v>77</v>
      </c>
      <c r="AH1349" s="2">
        <v>2</v>
      </c>
      <c r="AI1349" s="6" t="str">
        <f t="shared" si="63"/>
        <v>25-34</v>
      </c>
      <c r="AJ1349" s="11">
        <f>YEAR(tbl_LoanData[[#This Row],[Application Date]])</f>
        <v>2023</v>
      </c>
      <c r="AK1349" s="11" t="str">
        <f>TEXT(tbl_LoanData[[#This Row],[Application Date]],"MMMM")</f>
        <v>August</v>
      </c>
      <c r="AL1349" s="12">
        <f>DATE(YEAR(tbl_LoanData[[#This Row],[Application Date]]),MONTH(tbl_LoanData[[#This Row],[Application Date]]),1)</f>
        <v>45139</v>
      </c>
      <c r="AM1349" s="14">
        <f ca="1">IF(AND(tbl_LoanData[[#This Row],[Application Date]]&gt;=EOMONTH(TODAY(),-1)+1,tbl_LoanData[[#This Row],[Application Date]]&lt;=TODAY()),tbl_LoanData[[#This Row],[Loan Amount]],0)</f>
        <v>0</v>
      </c>
      <c r="AN1349" s="14">
        <f>tbl_LoanData[[#This Row],[Amount Paid]]-(Q1349-X1349)</f>
        <v>166684.58000000007</v>
      </c>
      <c r="AO1349" s="14">
        <f>IF(tbl_LoanData[[#This Row],[Application Status]]="Approved",1,0)</f>
        <v>1</v>
      </c>
      <c r="AP1349" s="22" t="str">
        <f t="shared" ca="1" si="64"/>
        <v/>
      </c>
      <c r="AQ1349" s="22" t="str">
        <f t="shared" ca="1" si="65"/>
        <v/>
      </c>
    </row>
    <row r="1350" spans="1:43" ht="14.4" customHeight="1" x14ac:dyDescent="0.3">
      <c r="A1350" s="2" t="s">
        <v>11185</v>
      </c>
      <c r="B1350" s="2" t="s">
        <v>11186</v>
      </c>
      <c r="C1350" s="2" t="s">
        <v>1012</v>
      </c>
      <c r="D1350" s="2" t="s">
        <v>268</v>
      </c>
      <c r="E1350" s="2" t="s">
        <v>101</v>
      </c>
      <c r="F1350" s="2">
        <v>38</v>
      </c>
      <c r="G1350" s="2" t="s">
        <v>69</v>
      </c>
      <c r="H1350" s="2" t="s">
        <v>70</v>
      </c>
      <c r="I1350" s="2" t="s">
        <v>50</v>
      </c>
      <c r="J1350" s="3">
        <v>45152</v>
      </c>
      <c r="K1350" s="3"/>
      <c r="L1350" s="2" t="s">
        <v>40</v>
      </c>
      <c r="M1350" s="2" t="s">
        <v>94</v>
      </c>
      <c r="N1350" s="2" t="s">
        <v>4</v>
      </c>
      <c r="O1350" s="4">
        <v>1141000</v>
      </c>
      <c r="P1350" s="4">
        <v>212600</v>
      </c>
      <c r="Q1350" s="4">
        <v>928400</v>
      </c>
      <c r="R1350" s="2">
        <v>18</v>
      </c>
      <c r="S1350" s="5">
        <v>10.48</v>
      </c>
      <c r="T1350" s="4">
        <v>59685.8</v>
      </c>
      <c r="U1350" s="2" t="s">
        <v>96</v>
      </c>
      <c r="V1350" s="2" t="s">
        <v>97</v>
      </c>
      <c r="W1350" s="4">
        <v>0</v>
      </c>
      <c r="X1350" s="4">
        <v>0</v>
      </c>
      <c r="Y1350" s="4">
        <v>1074344.48</v>
      </c>
      <c r="Z1350" s="2">
        <v>0</v>
      </c>
      <c r="AA1350" s="2" t="s">
        <v>97</v>
      </c>
      <c r="AB1350" s="2" t="s">
        <v>15728</v>
      </c>
      <c r="AC1350" s="2" t="s">
        <v>213</v>
      </c>
      <c r="AD1350" s="2" t="s">
        <v>76</v>
      </c>
      <c r="AE1350" s="5">
        <v>81.37</v>
      </c>
      <c r="AF1350" s="2">
        <v>0</v>
      </c>
      <c r="AG1350" s="2" t="s">
        <v>97</v>
      </c>
      <c r="AH1350" s="2"/>
      <c r="AI1350" s="6" t="str">
        <f t="shared" si="63"/>
        <v>35-44</v>
      </c>
      <c r="AJ1350" s="11">
        <f>YEAR(tbl_LoanData[[#This Row],[Application Date]])</f>
        <v>2023</v>
      </c>
      <c r="AK1350" s="11" t="str">
        <f>TEXT(tbl_LoanData[[#This Row],[Application Date]],"MMMM")</f>
        <v>August</v>
      </c>
      <c r="AL1350" s="12">
        <f>DATE(YEAR(tbl_LoanData[[#This Row],[Application Date]]),MONTH(tbl_LoanData[[#This Row],[Application Date]]),1)</f>
        <v>45139</v>
      </c>
      <c r="AM1350" s="14">
        <f ca="1">IF(AND(tbl_LoanData[[#This Row],[Application Date]]&gt;=EOMONTH(TODAY(),-1)+1,tbl_LoanData[[#This Row],[Application Date]]&lt;=TODAY()),tbl_LoanData[[#This Row],[Loan Amount]],0)</f>
        <v>0</v>
      </c>
      <c r="AN1350" s="14">
        <f>tbl_LoanData[[#This Row],[Amount Paid]]-(Q1350-X1350)</f>
        <v>-928400</v>
      </c>
      <c r="AO1350" s="14">
        <f>IF(tbl_LoanData[[#This Row],[Application Status]]="Approved",1,0)</f>
        <v>0</v>
      </c>
      <c r="AP1350" s="22" t="str">
        <f t="shared" ca="1" si="64"/>
        <v/>
      </c>
      <c r="AQ1350" s="22" t="str">
        <f t="shared" ca="1" si="65"/>
        <v/>
      </c>
    </row>
    <row r="1351" spans="1:43" ht="14.4" customHeight="1" x14ac:dyDescent="0.3">
      <c r="A1351" s="2" t="s">
        <v>11239</v>
      </c>
      <c r="B1351" s="2" t="s">
        <v>11240</v>
      </c>
      <c r="C1351" s="2" t="s">
        <v>533</v>
      </c>
      <c r="D1351" s="2" t="s">
        <v>82</v>
      </c>
      <c r="E1351" s="2" t="s">
        <v>183</v>
      </c>
      <c r="F1351" s="2">
        <v>26</v>
      </c>
      <c r="G1351" s="2" t="s">
        <v>83</v>
      </c>
      <c r="H1351" s="2" t="s">
        <v>244</v>
      </c>
      <c r="I1351" s="2" t="s">
        <v>48</v>
      </c>
      <c r="J1351" s="3">
        <v>45143</v>
      </c>
      <c r="K1351" s="3">
        <v>45151</v>
      </c>
      <c r="L1351" s="2" t="s">
        <v>40</v>
      </c>
      <c r="M1351" s="2" t="s">
        <v>94</v>
      </c>
      <c r="N1351" s="2" t="s">
        <v>4</v>
      </c>
      <c r="O1351" s="4">
        <v>967000</v>
      </c>
      <c r="P1351" s="4">
        <v>325300</v>
      </c>
      <c r="Q1351" s="4">
        <v>641700</v>
      </c>
      <c r="R1351" s="2">
        <v>24</v>
      </c>
      <c r="S1351" s="5">
        <v>5.08</v>
      </c>
      <c r="T1351" s="4">
        <v>29454.03</v>
      </c>
      <c r="U1351" s="2" t="s">
        <v>73</v>
      </c>
      <c r="V1351" s="2" t="s">
        <v>34</v>
      </c>
      <c r="W1351" s="4">
        <v>589080.6</v>
      </c>
      <c r="X1351" s="4">
        <v>117816.12</v>
      </c>
      <c r="Y1351" s="4">
        <v>706896.72</v>
      </c>
      <c r="Z1351" s="2">
        <v>120</v>
      </c>
      <c r="AA1351" s="2" t="s">
        <v>60</v>
      </c>
      <c r="AB1351" s="2" t="s">
        <v>15735</v>
      </c>
      <c r="AC1351" s="2" t="s">
        <v>121</v>
      </c>
      <c r="AD1351" s="2" t="s">
        <v>76</v>
      </c>
      <c r="AE1351" s="5">
        <v>66.36</v>
      </c>
      <c r="AF1351" s="2">
        <v>4</v>
      </c>
      <c r="AG1351" s="2" t="s">
        <v>130</v>
      </c>
      <c r="AH1351" s="2">
        <v>8</v>
      </c>
      <c r="AI1351" s="6" t="str">
        <f t="shared" si="63"/>
        <v>25-34</v>
      </c>
      <c r="AJ1351" s="11">
        <f>YEAR(tbl_LoanData[[#This Row],[Application Date]])</f>
        <v>2023</v>
      </c>
      <c r="AK1351" s="11" t="str">
        <f>TEXT(tbl_LoanData[[#This Row],[Application Date]],"MMMM")</f>
        <v>August</v>
      </c>
      <c r="AL1351" s="12">
        <f>DATE(YEAR(tbl_LoanData[[#This Row],[Application Date]]),MONTH(tbl_LoanData[[#This Row],[Application Date]]),1)</f>
        <v>45139</v>
      </c>
      <c r="AM1351" s="14">
        <f ca="1">IF(AND(tbl_LoanData[[#This Row],[Application Date]]&gt;=EOMONTH(TODAY(),-1)+1,tbl_LoanData[[#This Row],[Application Date]]&lt;=TODAY()),tbl_LoanData[[#This Row],[Loan Amount]],0)</f>
        <v>0</v>
      </c>
      <c r="AN1351" s="14">
        <f>tbl_LoanData[[#This Row],[Amount Paid]]-(Q1351-X1351)</f>
        <v>65196.719999999972</v>
      </c>
      <c r="AO1351" s="14">
        <f>IF(tbl_LoanData[[#This Row],[Application Status]]="Approved",1,0)</f>
        <v>1</v>
      </c>
      <c r="AP1351" s="22" t="str">
        <f t="shared" ca="1" si="64"/>
        <v/>
      </c>
      <c r="AQ1351" s="22" t="str">
        <f t="shared" ca="1" si="65"/>
        <v/>
      </c>
    </row>
    <row r="1352" spans="1:43" ht="14.4" customHeight="1" x14ac:dyDescent="0.3">
      <c r="A1352" s="2" t="s">
        <v>11241</v>
      </c>
      <c r="B1352" s="2" t="s">
        <v>11242</v>
      </c>
      <c r="C1352" s="2" t="s">
        <v>546</v>
      </c>
      <c r="D1352" s="2" t="s">
        <v>101</v>
      </c>
      <c r="E1352" s="2" t="s">
        <v>190</v>
      </c>
      <c r="F1352" s="2">
        <v>40</v>
      </c>
      <c r="G1352" s="2" t="s">
        <v>83</v>
      </c>
      <c r="H1352" s="2" t="s">
        <v>244</v>
      </c>
      <c r="I1352" s="2" t="s">
        <v>48</v>
      </c>
      <c r="J1352" s="3">
        <v>45167</v>
      </c>
      <c r="K1352" s="3">
        <v>45183</v>
      </c>
      <c r="L1352" s="2" t="s">
        <v>39</v>
      </c>
      <c r="M1352" s="2" t="s">
        <v>85</v>
      </c>
      <c r="N1352" s="2" t="s">
        <v>178</v>
      </c>
      <c r="O1352" s="4">
        <v>2015000</v>
      </c>
      <c r="P1352" s="4">
        <v>235000</v>
      </c>
      <c r="Q1352" s="4">
        <v>1780000</v>
      </c>
      <c r="R1352" s="2">
        <v>60</v>
      </c>
      <c r="S1352" s="5">
        <v>14.14</v>
      </c>
      <c r="T1352" s="4">
        <v>50641</v>
      </c>
      <c r="U1352" s="2" t="s">
        <v>73</v>
      </c>
      <c r="V1352" s="2" t="s">
        <v>74</v>
      </c>
      <c r="W1352" s="4">
        <v>1721794</v>
      </c>
      <c r="X1352" s="4">
        <v>1316666</v>
      </c>
      <c r="Y1352" s="4">
        <v>3038460</v>
      </c>
      <c r="Z1352" s="2">
        <v>29</v>
      </c>
      <c r="AA1352" s="2" t="s">
        <v>57</v>
      </c>
      <c r="AB1352" s="2" t="s">
        <v>15735</v>
      </c>
      <c r="AC1352" s="2" t="s">
        <v>75</v>
      </c>
      <c r="AD1352" s="2" t="s">
        <v>76</v>
      </c>
      <c r="AE1352" s="5">
        <v>88.34</v>
      </c>
      <c r="AF1352" s="2">
        <v>1</v>
      </c>
      <c r="AG1352" s="2" t="s">
        <v>77</v>
      </c>
      <c r="AH1352" s="2">
        <v>16</v>
      </c>
      <c r="AI1352" s="6" t="str">
        <f t="shared" si="63"/>
        <v>35-44</v>
      </c>
      <c r="AJ1352" s="11">
        <f>YEAR(tbl_LoanData[[#This Row],[Application Date]])</f>
        <v>2023</v>
      </c>
      <c r="AK1352" s="11" t="str">
        <f>TEXT(tbl_LoanData[[#This Row],[Application Date]],"MMMM")</f>
        <v>August</v>
      </c>
      <c r="AL1352" s="12">
        <f>DATE(YEAR(tbl_LoanData[[#This Row],[Application Date]]),MONTH(tbl_LoanData[[#This Row],[Application Date]]),1)</f>
        <v>45139</v>
      </c>
      <c r="AM1352" s="14">
        <f ca="1">IF(AND(tbl_LoanData[[#This Row],[Application Date]]&gt;=EOMONTH(TODAY(),-1)+1,tbl_LoanData[[#This Row],[Application Date]]&lt;=TODAY()),tbl_LoanData[[#This Row],[Loan Amount]],0)</f>
        <v>0</v>
      </c>
      <c r="AN1352" s="14">
        <f>tbl_LoanData[[#This Row],[Amount Paid]]-(Q1352-X1352)</f>
        <v>1258460</v>
      </c>
      <c r="AO1352" s="14">
        <f>IF(tbl_LoanData[[#This Row],[Application Status]]="Approved",1,0)</f>
        <v>1</v>
      </c>
      <c r="AP1352" s="22" t="str">
        <f t="shared" ca="1" si="64"/>
        <v/>
      </c>
      <c r="AQ1352" s="22" t="str">
        <f t="shared" ca="1" si="65"/>
        <v/>
      </c>
    </row>
    <row r="1353" spans="1:43" x14ac:dyDescent="0.3">
      <c r="A1353" s="2" t="s">
        <v>11263</v>
      </c>
      <c r="B1353" s="2" t="s">
        <v>11264</v>
      </c>
      <c r="C1353" s="2" t="s">
        <v>464</v>
      </c>
      <c r="D1353" s="2" t="s">
        <v>209</v>
      </c>
      <c r="E1353" s="2" t="s">
        <v>161</v>
      </c>
      <c r="F1353" s="2">
        <v>32</v>
      </c>
      <c r="G1353" s="2" t="s">
        <v>83</v>
      </c>
      <c r="H1353" s="2" t="s">
        <v>543</v>
      </c>
      <c r="I1353" s="2" t="s">
        <v>45</v>
      </c>
      <c r="J1353" s="3">
        <v>45144</v>
      </c>
      <c r="K1353" s="3">
        <v>45165</v>
      </c>
      <c r="L1353" s="2" t="s">
        <v>39</v>
      </c>
      <c r="M1353" s="2" t="s">
        <v>71</v>
      </c>
      <c r="N1353" s="2" t="s">
        <v>294</v>
      </c>
      <c r="O1353" s="4">
        <v>1292000</v>
      </c>
      <c r="P1353" s="4">
        <v>199200</v>
      </c>
      <c r="Q1353" s="4">
        <v>1092800</v>
      </c>
      <c r="R1353" s="2">
        <v>48</v>
      </c>
      <c r="S1353" s="5">
        <v>11.54</v>
      </c>
      <c r="T1353" s="4">
        <v>33275.760000000002</v>
      </c>
      <c r="U1353" s="2" t="s">
        <v>73</v>
      </c>
      <c r="V1353" s="2" t="s">
        <v>35</v>
      </c>
      <c r="W1353" s="4">
        <v>964997.04</v>
      </c>
      <c r="X1353" s="4">
        <v>632239.43999999994</v>
      </c>
      <c r="Y1353" s="4">
        <v>1597236.48</v>
      </c>
      <c r="Z1353" s="2">
        <v>217</v>
      </c>
      <c r="AA1353" s="2" t="s">
        <v>60</v>
      </c>
      <c r="AB1353" s="2" t="s">
        <v>15727</v>
      </c>
      <c r="AC1353" s="2" t="s">
        <v>106</v>
      </c>
      <c r="AD1353" s="2" t="s">
        <v>76</v>
      </c>
      <c r="AE1353" s="5">
        <v>84.58</v>
      </c>
      <c r="AF1353" s="2">
        <v>7</v>
      </c>
      <c r="AG1353" s="2" t="s">
        <v>130</v>
      </c>
      <c r="AH1353" s="2">
        <v>21</v>
      </c>
      <c r="AI1353" s="6" t="str">
        <f t="shared" si="63"/>
        <v>25-34</v>
      </c>
      <c r="AJ1353" s="11">
        <f>YEAR(tbl_LoanData[[#This Row],[Application Date]])</f>
        <v>2023</v>
      </c>
      <c r="AK1353" s="11" t="str">
        <f>TEXT(tbl_LoanData[[#This Row],[Application Date]],"MMMM")</f>
        <v>August</v>
      </c>
      <c r="AL1353" s="12">
        <f>DATE(YEAR(tbl_LoanData[[#This Row],[Application Date]]),MONTH(tbl_LoanData[[#This Row],[Application Date]]),1)</f>
        <v>45139</v>
      </c>
      <c r="AM1353" s="14">
        <f ca="1">IF(AND(tbl_LoanData[[#This Row],[Application Date]]&gt;=EOMONTH(TODAY(),-1)+1,tbl_LoanData[[#This Row],[Application Date]]&lt;=TODAY()),tbl_LoanData[[#This Row],[Loan Amount]],0)</f>
        <v>0</v>
      </c>
      <c r="AN1353" s="14">
        <f>tbl_LoanData[[#This Row],[Amount Paid]]-(Q1353-X1353)</f>
        <v>504436.47999999998</v>
      </c>
      <c r="AO1353" s="14">
        <f>IF(tbl_LoanData[[#This Row],[Application Status]]="Approved",1,0)</f>
        <v>1</v>
      </c>
      <c r="AP1353" s="22" t="str">
        <f t="shared" ca="1" si="64"/>
        <v/>
      </c>
      <c r="AQ1353" s="22" t="str">
        <f t="shared" ca="1" si="65"/>
        <v/>
      </c>
    </row>
    <row r="1354" spans="1:43" ht="14.4" customHeight="1" x14ac:dyDescent="0.3">
      <c r="A1354" s="2" t="s">
        <v>11537</v>
      </c>
      <c r="B1354" s="2" t="s">
        <v>11538</v>
      </c>
      <c r="C1354" s="2" t="s">
        <v>575</v>
      </c>
      <c r="D1354" s="2" t="s">
        <v>81</v>
      </c>
      <c r="E1354" s="2" t="s">
        <v>125</v>
      </c>
      <c r="F1354" s="2">
        <v>31</v>
      </c>
      <c r="G1354" s="2" t="s">
        <v>69</v>
      </c>
      <c r="H1354" s="2" t="s">
        <v>228</v>
      </c>
      <c r="I1354" s="2" t="s">
        <v>43</v>
      </c>
      <c r="J1354" s="3">
        <v>45165</v>
      </c>
      <c r="K1354" s="3">
        <v>45179</v>
      </c>
      <c r="L1354" s="2" t="s">
        <v>40</v>
      </c>
      <c r="M1354" s="2" t="s">
        <v>157</v>
      </c>
      <c r="N1354" s="2" t="s">
        <v>299</v>
      </c>
      <c r="O1354" s="4">
        <v>1403000</v>
      </c>
      <c r="P1354" s="4">
        <v>217000</v>
      </c>
      <c r="Q1354" s="4">
        <v>1186000</v>
      </c>
      <c r="R1354" s="2">
        <v>24</v>
      </c>
      <c r="S1354" s="5">
        <v>8.69</v>
      </c>
      <c r="T1354" s="4">
        <v>58005.279999999999</v>
      </c>
      <c r="U1354" s="2" t="s">
        <v>73</v>
      </c>
      <c r="V1354" s="2" t="s">
        <v>34</v>
      </c>
      <c r="W1354" s="4">
        <v>1334121.44</v>
      </c>
      <c r="X1354" s="4">
        <v>58005.36</v>
      </c>
      <c r="Y1354" s="4">
        <v>1392126.8</v>
      </c>
      <c r="Z1354" s="2">
        <v>28</v>
      </c>
      <c r="AA1354" s="2" t="s">
        <v>57</v>
      </c>
      <c r="AB1354" s="2" t="s">
        <v>15735</v>
      </c>
      <c r="AC1354" s="2" t="s">
        <v>332</v>
      </c>
      <c r="AD1354" s="2" t="s">
        <v>76</v>
      </c>
      <c r="AE1354" s="5">
        <v>84.53</v>
      </c>
      <c r="AF1354" s="2">
        <v>1</v>
      </c>
      <c r="AG1354" s="2" t="s">
        <v>77</v>
      </c>
      <c r="AH1354" s="2">
        <v>14</v>
      </c>
      <c r="AI1354" s="6" t="str">
        <f t="shared" si="63"/>
        <v>25-34</v>
      </c>
      <c r="AJ1354" s="11">
        <f>YEAR(tbl_LoanData[[#This Row],[Application Date]])</f>
        <v>2023</v>
      </c>
      <c r="AK1354" s="11" t="str">
        <f>TEXT(tbl_LoanData[[#This Row],[Application Date]],"MMMM")</f>
        <v>August</v>
      </c>
      <c r="AL1354" s="12">
        <f>DATE(YEAR(tbl_LoanData[[#This Row],[Application Date]]),MONTH(tbl_LoanData[[#This Row],[Application Date]]),1)</f>
        <v>45139</v>
      </c>
      <c r="AM1354" s="14">
        <f ca="1">IF(AND(tbl_LoanData[[#This Row],[Application Date]]&gt;=EOMONTH(TODAY(),-1)+1,tbl_LoanData[[#This Row],[Application Date]]&lt;=TODAY()),tbl_LoanData[[#This Row],[Loan Amount]],0)</f>
        <v>0</v>
      </c>
      <c r="AN1354" s="14">
        <f>tbl_LoanData[[#This Row],[Amount Paid]]-(Q1354-X1354)</f>
        <v>206126.80000000005</v>
      </c>
      <c r="AO1354" s="14">
        <f>IF(tbl_LoanData[[#This Row],[Application Status]]="Approved",1,0)</f>
        <v>1</v>
      </c>
      <c r="AP1354" s="22" t="str">
        <f t="shared" ca="1" si="64"/>
        <v/>
      </c>
      <c r="AQ1354" s="22" t="str">
        <f t="shared" ca="1" si="65"/>
        <v/>
      </c>
    </row>
    <row r="1355" spans="1:43" ht="14.4" customHeight="1" x14ac:dyDescent="0.3">
      <c r="A1355" s="2" t="s">
        <v>11545</v>
      </c>
      <c r="B1355" s="2" t="s">
        <v>11546</v>
      </c>
      <c r="C1355" s="2" t="s">
        <v>304</v>
      </c>
      <c r="D1355" s="2" t="s">
        <v>254</v>
      </c>
      <c r="E1355" s="2" t="s">
        <v>232</v>
      </c>
      <c r="F1355" s="2">
        <v>61</v>
      </c>
      <c r="G1355" s="2" t="s">
        <v>83</v>
      </c>
      <c r="H1355" s="2" t="s">
        <v>119</v>
      </c>
      <c r="I1355" s="2" t="s">
        <v>43</v>
      </c>
      <c r="J1355" s="3">
        <v>45151</v>
      </c>
      <c r="K1355" s="3">
        <v>45162</v>
      </c>
      <c r="L1355" s="2" t="s">
        <v>36</v>
      </c>
      <c r="M1355" s="2" t="s">
        <v>71</v>
      </c>
      <c r="N1355" s="2" t="s">
        <v>162</v>
      </c>
      <c r="O1355" s="4">
        <v>1201000</v>
      </c>
      <c r="P1355" s="4">
        <v>368800</v>
      </c>
      <c r="Q1355" s="4">
        <v>832200</v>
      </c>
      <c r="R1355" s="2">
        <v>24</v>
      </c>
      <c r="S1355" s="5">
        <v>5.69</v>
      </c>
      <c r="T1355" s="4">
        <v>38621.019999999997</v>
      </c>
      <c r="U1355" s="2" t="s">
        <v>73</v>
      </c>
      <c r="V1355" s="2" t="s">
        <v>33</v>
      </c>
      <c r="W1355" s="4">
        <v>926904.36</v>
      </c>
      <c r="X1355" s="4">
        <v>0</v>
      </c>
      <c r="Y1355" s="4">
        <v>926904.36</v>
      </c>
      <c r="Z1355" s="2">
        <v>0</v>
      </c>
      <c r="AA1355" s="2" t="s">
        <v>56</v>
      </c>
      <c r="AB1355" s="2" t="s">
        <v>15736</v>
      </c>
      <c r="AC1355" s="2" t="s">
        <v>138</v>
      </c>
      <c r="AD1355" s="2" t="s">
        <v>76</v>
      </c>
      <c r="AE1355" s="5">
        <v>69.290000000000006</v>
      </c>
      <c r="AF1355" s="2">
        <v>0</v>
      </c>
      <c r="AG1355" s="2" t="s">
        <v>77</v>
      </c>
      <c r="AH1355" s="2">
        <v>11</v>
      </c>
      <c r="AI1355" s="6" t="str">
        <f t="shared" si="63"/>
        <v>55-64</v>
      </c>
      <c r="AJ1355" s="11">
        <f>YEAR(tbl_LoanData[[#This Row],[Application Date]])</f>
        <v>2023</v>
      </c>
      <c r="AK1355" s="11" t="str">
        <f>TEXT(tbl_LoanData[[#This Row],[Application Date]],"MMMM")</f>
        <v>August</v>
      </c>
      <c r="AL1355" s="12">
        <f>DATE(YEAR(tbl_LoanData[[#This Row],[Application Date]]),MONTH(tbl_LoanData[[#This Row],[Application Date]]),1)</f>
        <v>45139</v>
      </c>
      <c r="AM1355" s="14">
        <f ca="1">IF(AND(tbl_LoanData[[#This Row],[Application Date]]&gt;=EOMONTH(TODAY(),-1)+1,tbl_LoanData[[#This Row],[Application Date]]&lt;=TODAY()),tbl_LoanData[[#This Row],[Loan Amount]],0)</f>
        <v>0</v>
      </c>
      <c r="AN1355" s="14">
        <f>tbl_LoanData[[#This Row],[Amount Paid]]-(Q1355-X1355)</f>
        <v>94704.359999999986</v>
      </c>
      <c r="AO1355" s="14">
        <f>IF(tbl_LoanData[[#This Row],[Application Status]]="Approved",1,0)</f>
        <v>1</v>
      </c>
      <c r="AP1355" s="22" t="str">
        <f t="shared" ca="1" si="64"/>
        <v/>
      </c>
      <c r="AQ1355" s="22" t="str">
        <f t="shared" ca="1" si="65"/>
        <v/>
      </c>
    </row>
    <row r="1356" spans="1:43" ht="14.4" customHeight="1" x14ac:dyDescent="0.3">
      <c r="A1356" s="2" t="s">
        <v>11557</v>
      </c>
      <c r="B1356" s="2" t="s">
        <v>11558</v>
      </c>
      <c r="C1356" s="2" t="s">
        <v>668</v>
      </c>
      <c r="D1356" s="2" t="s">
        <v>182</v>
      </c>
      <c r="E1356" s="2" t="s">
        <v>385</v>
      </c>
      <c r="F1356" s="2">
        <v>25</v>
      </c>
      <c r="G1356" s="2" t="s">
        <v>69</v>
      </c>
      <c r="H1356" s="2" t="s">
        <v>156</v>
      </c>
      <c r="I1356" s="2" t="s">
        <v>45</v>
      </c>
      <c r="J1356" s="3">
        <v>45165</v>
      </c>
      <c r="K1356" s="3">
        <v>45175</v>
      </c>
      <c r="L1356" s="2" t="s">
        <v>40</v>
      </c>
      <c r="M1356" s="2" t="s">
        <v>71</v>
      </c>
      <c r="N1356" s="2" t="s">
        <v>137</v>
      </c>
      <c r="O1356" s="4">
        <v>1099000</v>
      </c>
      <c r="P1356" s="4">
        <v>279500</v>
      </c>
      <c r="Q1356" s="4">
        <v>819500</v>
      </c>
      <c r="R1356" s="2">
        <v>48</v>
      </c>
      <c r="S1356" s="5">
        <v>8.61</v>
      </c>
      <c r="T1356" s="4">
        <v>22952.83</v>
      </c>
      <c r="U1356" s="2" t="s">
        <v>73</v>
      </c>
      <c r="V1356" s="2" t="s">
        <v>74</v>
      </c>
      <c r="W1356" s="4">
        <v>780396.22</v>
      </c>
      <c r="X1356" s="4">
        <v>321339.58</v>
      </c>
      <c r="Y1356" s="4">
        <v>1101735.8</v>
      </c>
      <c r="Z1356" s="2">
        <v>30</v>
      </c>
      <c r="AA1356" s="2" t="s">
        <v>57</v>
      </c>
      <c r="AB1356" s="2" t="s">
        <v>15733</v>
      </c>
      <c r="AC1356" s="2" t="s">
        <v>360</v>
      </c>
      <c r="AD1356" s="2" t="s">
        <v>76</v>
      </c>
      <c r="AE1356" s="5">
        <v>74.569999999999993</v>
      </c>
      <c r="AF1356" s="2">
        <v>1</v>
      </c>
      <c r="AG1356" s="2" t="s">
        <v>77</v>
      </c>
      <c r="AH1356" s="2">
        <v>10</v>
      </c>
      <c r="AI1356" s="6" t="str">
        <f t="shared" si="63"/>
        <v>25-34</v>
      </c>
      <c r="AJ1356" s="11">
        <f>YEAR(tbl_LoanData[[#This Row],[Application Date]])</f>
        <v>2023</v>
      </c>
      <c r="AK1356" s="11" t="str">
        <f>TEXT(tbl_LoanData[[#This Row],[Application Date]],"MMMM")</f>
        <v>August</v>
      </c>
      <c r="AL1356" s="12">
        <f>DATE(YEAR(tbl_LoanData[[#This Row],[Application Date]]),MONTH(tbl_LoanData[[#This Row],[Application Date]]),1)</f>
        <v>45139</v>
      </c>
      <c r="AM1356" s="14">
        <f ca="1">IF(AND(tbl_LoanData[[#This Row],[Application Date]]&gt;=EOMONTH(TODAY(),-1)+1,tbl_LoanData[[#This Row],[Application Date]]&lt;=TODAY()),tbl_LoanData[[#This Row],[Loan Amount]],0)</f>
        <v>0</v>
      </c>
      <c r="AN1356" s="14">
        <f>tbl_LoanData[[#This Row],[Amount Paid]]-(Q1356-X1356)</f>
        <v>282235.8</v>
      </c>
      <c r="AO1356" s="14">
        <f>IF(tbl_LoanData[[#This Row],[Application Status]]="Approved",1,0)</f>
        <v>1</v>
      </c>
      <c r="AP1356" s="22" t="str">
        <f t="shared" ca="1" si="64"/>
        <v/>
      </c>
      <c r="AQ1356" s="22" t="str">
        <f t="shared" ca="1" si="65"/>
        <v/>
      </c>
    </row>
    <row r="1357" spans="1:43" ht="14.4" customHeight="1" x14ac:dyDescent="0.3">
      <c r="A1357" s="2" t="s">
        <v>11645</v>
      </c>
      <c r="B1357" s="2" t="s">
        <v>11646</v>
      </c>
      <c r="C1357" s="2" t="s">
        <v>331</v>
      </c>
      <c r="D1357" s="2" t="s">
        <v>182</v>
      </c>
      <c r="E1357" s="2" t="s">
        <v>134</v>
      </c>
      <c r="F1357" s="2">
        <v>28</v>
      </c>
      <c r="G1357" s="2" t="s">
        <v>83</v>
      </c>
      <c r="H1357" s="2" t="s">
        <v>307</v>
      </c>
      <c r="I1357" s="2" t="s">
        <v>43</v>
      </c>
      <c r="J1357" s="3">
        <v>45143</v>
      </c>
      <c r="K1357" s="3"/>
      <c r="L1357" s="2" t="s">
        <v>40</v>
      </c>
      <c r="M1357" s="2" t="s">
        <v>157</v>
      </c>
      <c r="N1357" s="2" t="s">
        <v>328</v>
      </c>
      <c r="O1357" s="4">
        <v>1357000</v>
      </c>
      <c r="P1357" s="4">
        <v>287100</v>
      </c>
      <c r="Q1357" s="4">
        <v>1069900</v>
      </c>
      <c r="R1357" s="2">
        <v>36</v>
      </c>
      <c r="S1357" s="5">
        <v>8.5500000000000007</v>
      </c>
      <c r="T1357" s="4">
        <v>37342.480000000003</v>
      </c>
      <c r="U1357" s="2" t="s">
        <v>113</v>
      </c>
      <c r="V1357" s="2" t="s">
        <v>97</v>
      </c>
      <c r="W1357" s="4">
        <v>0</v>
      </c>
      <c r="X1357" s="4">
        <v>0</v>
      </c>
      <c r="Y1357" s="4">
        <v>1344329.35</v>
      </c>
      <c r="Z1357" s="2">
        <v>0</v>
      </c>
      <c r="AA1357" s="2" t="s">
        <v>97</v>
      </c>
      <c r="AB1357" s="2" t="s">
        <v>15730</v>
      </c>
      <c r="AC1357" s="2" t="s">
        <v>129</v>
      </c>
      <c r="AD1357" s="2" t="s">
        <v>76</v>
      </c>
      <c r="AE1357" s="5">
        <v>78.84</v>
      </c>
      <c r="AF1357" s="2">
        <v>0</v>
      </c>
      <c r="AG1357" s="2" t="s">
        <v>97</v>
      </c>
      <c r="AH1357" s="2"/>
      <c r="AI1357" s="6" t="str">
        <f t="shared" si="63"/>
        <v>25-34</v>
      </c>
      <c r="AJ1357" s="11">
        <f>YEAR(tbl_LoanData[[#This Row],[Application Date]])</f>
        <v>2023</v>
      </c>
      <c r="AK1357" s="11" t="str">
        <f>TEXT(tbl_LoanData[[#This Row],[Application Date]],"MMMM")</f>
        <v>August</v>
      </c>
      <c r="AL1357" s="12">
        <f>DATE(YEAR(tbl_LoanData[[#This Row],[Application Date]]),MONTH(tbl_LoanData[[#This Row],[Application Date]]),1)</f>
        <v>45139</v>
      </c>
      <c r="AM1357" s="14">
        <f ca="1">IF(AND(tbl_LoanData[[#This Row],[Application Date]]&gt;=EOMONTH(TODAY(),-1)+1,tbl_LoanData[[#This Row],[Application Date]]&lt;=TODAY()),tbl_LoanData[[#This Row],[Loan Amount]],0)</f>
        <v>0</v>
      </c>
      <c r="AN1357" s="14">
        <f>tbl_LoanData[[#This Row],[Amount Paid]]-(Q1357-X1357)</f>
        <v>-1069900</v>
      </c>
      <c r="AO1357" s="14">
        <f>IF(tbl_LoanData[[#This Row],[Application Status]]="Approved",1,0)</f>
        <v>0</v>
      </c>
      <c r="AP1357" s="22" t="str">
        <f t="shared" ca="1" si="64"/>
        <v/>
      </c>
      <c r="AQ1357" s="22" t="str">
        <f t="shared" ca="1" si="65"/>
        <v/>
      </c>
    </row>
    <row r="1358" spans="1:43" x14ac:dyDescent="0.3">
      <c r="A1358" s="2" t="s">
        <v>11653</v>
      </c>
      <c r="B1358" s="2" t="s">
        <v>11654</v>
      </c>
      <c r="C1358" s="2" t="s">
        <v>231</v>
      </c>
      <c r="D1358" s="2" t="s">
        <v>204</v>
      </c>
      <c r="E1358" s="2" t="s">
        <v>91</v>
      </c>
      <c r="F1358" s="2">
        <v>27</v>
      </c>
      <c r="G1358" s="2" t="s">
        <v>83</v>
      </c>
      <c r="H1358" s="2" t="s">
        <v>273</v>
      </c>
      <c r="I1358" s="2" t="s">
        <v>45</v>
      </c>
      <c r="J1358" s="3">
        <v>45169</v>
      </c>
      <c r="K1358" s="3">
        <v>45190</v>
      </c>
      <c r="L1358" s="2" t="s">
        <v>38</v>
      </c>
      <c r="M1358" s="2" t="s">
        <v>111</v>
      </c>
      <c r="N1358" s="2" t="s">
        <v>112</v>
      </c>
      <c r="O1358" s="4">
        <v>1416000</v>
      </c>
      <c r="P1358" s="4">
        <v>231000</v>
      </c>
      <c r="Q1358" s="4">
        <v>1185000</v>
      </c>
      <c r="R1358" s="2">
        <v>48</v>
      </c>
      <c r="S1358" s="5">
        <v>7.29</v>
      </c>
      <c r="T1358" s="4">
        <v>31886.38</v>
      </c>
      <c r="U1358" s="2" t="s">
        <v>73</v>
      </c>
      <c r="V1358" s="2" t="s">
        <v>74</v>
      </c>
      <c r="W1358" s="4">
        <v>1116023.3</v>
      </c>
      <c r="X1358" s="4">
        <v>414522.7</v>
      </c>
      <c r="Y1358" s="4">
        <v>1530546</v>
      </c>
      <c r="Z1358" s="2">
        <v>0</v>
      </c>
      <c r="AA1358" s="2" t="s">
        <v>56</v>
      </c>
      <c r="AB1358" s="2" t="s">
        <v>15732</v>
      </c>
      <c r="AC1358" s="2" t="s">
        <v>213</v>
      </c>
      <c r="AD1358" s="2" t="s">
        <v>76</v>
      </c>
      <c r="AE1358" s="5">
        <v>83.69</v>
      </c>
      <c r="AF1358" s="2">
        <v>0</v>
      </c>
      <c r="AG1358" s="2" t="s">
        <v>77</v>
      </c>
      <c r="AH1358" s="2">
        <v>21</v>
      </c>
      <c r="AI1358" s="6" t="str">
        <f t="shared" si="63"/>
        <v>25-34</v>
      </c>
      <c r="AJ1358" s="11">
        <f>YEAR(tbl_LoanData[[#This Row],[Application Date]])</f>
        <v>2023</v>
      </c>
      <c r="AK1358" s="11" t="str">
        <f>TEXT(tbl_LoanData[[#This Row],[Application Date]],"MMMM")</f>
        <v>August</v>
      </c>
      <c r="AL1358" s="12">
        <f>DATE(YEAR(tbl_LoanData[[#This Row],[Application Date]]),MONTH(tbl_LoanData[[#This Row],[Application Date]]),1)</f>
        <v>45139</v>
      </c>
      <c r="AM1358" s="14">
        <f ca="1">IF(AND(tbl_LoanData[[#This Row],[Application Date]]&gt;=EOMONTH(TODAY(),-1)+1,tbl_LoanData[[#This Row],[Application Date]]&lt;=TODAY()),tbl_LoanData[[#This Row],[Loan Amount]],0)</f>
        <v>0</v>
      </c>
      <c r="AN1358" s="14">
        <f>tbl_LoanData[[#This Row],[Amount Paid]]-(Q1358-X1358)</f>
        <v>345546</v>
      </c>
      <c r="AO1358" s="14">
        <f>IF(tbl_LoanData[[#This Row],[Application Status]]="Approved",1,0)</f>
        <v>1</v>
      </c>
      <c r="AP1358" s="22" t="str">
        <f t="shared" ca="1" si="64"/>
        <v/>
      </c>
      <c r="AQ1358" s="22" t="str">
        <f t="shared" ca="1" si="65"/>
        <v/>
      </c>
    </row>
    <row r="1359" spans="1:43" ht="14.4" customHeight="1" x14ac:dyDescent="0.3">
      <c r="A1359" s="2" t="s">
        <v>11863</v>
      </c>
      <c r="B1359" s="2" t="s">
        <v>11864</v>
      </c>
      <c r="C1359" s="2" t="s">
        <v>621</v>
      </c>
      <c r="D1359" s="2" t="s">
        <v>67</v>
      </c>
      <c r="E1359" s="2" t="s">
        <v>402</v>
      </c>
      <c r="F1359" s="2">
        <v>48</v>
      </c>
      <c r="G1359" s="2" t="s">
        <v>69</v>
      </c>
      <c r="H1359" s="2" t="s">
        <v>119</v>
      </c>
      <c r="I1359" s="2" t="s">
        <v>43</v>
      </c>
      <c r="J1359" s="3">
        <v>45140</v>
      </c>
      <c r="K1359" s="3">
        <v>45160</v>
      </c>
      <c r="L1359" s="2" t="s">
        <v>39</v>
      </c>
      <c r="M1359" s="2" t="s">
        <v>157</v>
      </c>
      <c r="N1359" s="2" t="s">
        <v>158</v>
      </c>
      <c r="O1359" s="4">
        <v>1509000</v>
      </c>
      <c r="P1359" s="4">
        <v>490400</v>
      </c>
      <c r="Q1359" s="4">
        <v>1018600</v>
      </c>
      <c r="R1359" s="2">
        <v>60</v>
      </c>
      <c r="S1359" s="5">
        <v>9.5399999999999991</v>
      </c>
      <c r="T1359" s="4">
        <v>25074.54</v>
      </c>
      <c r="U1359" s="2" t="s">
        <v>73</v>
      </c>
      <c r="V1359" s="2" t="s">
        <v>74</v>
      </c>
      <c r="W1359" s="4">
        <v>902683.44</v>
      </c>
      <c r="X1359" s="4">
        <v>601788.76</v>
      </c>
      <c r="Y1359" s="4">
        <v>1504472.2</v>
      </c>
      <c r="Z1359" s="2">
        <v>0</v>
      </c>
      <c r="AA1359" s="2" t="s">
        <v>56</v>
      </c>
      <c r="AB1359" s="2" t="s">
        <v>15727</v>
      </c>
      <c r="AC1359" s="2" t="s">
        <v>106</v>
      </c>
      <c r="AD1359" s="2" t="s">
        <v>76</v>
      </c>
      <c r="AE1359" s="5">
        <v>67.5</v>
      </c>
      <c r="AF1359" s="2">
        <v>0</v>
      </c>
      <c r="AG1359" s="2" t="s">
        <v>77</v>
      </c>
      <c r="AH1359" s="2">
        <v>20</v>
      </c>
      <c r="AI1359" s="6" t="str">
        <f t="shared" si="63"/>
        <v>45-54</v>
      </c>
      <c r="AJ1359" s="11">
        <f>YEAR(tbl_LoanData[[#This Row],[Application Date]])</f>
        <v>2023</v>
      </c>
      <c r="AK1359" s="11" t="str">
        <f>TEXT(tbl_LoanData[[#This Row],[Application Date]],"MMMM")</f>
        <v>August</v>
      </c>
      <c r="AL1359" s="12">
        <f>DATE(YEAR(tbl_LoanData[[#This Row],[Application Date]]),MONTH(tbl_LoanData[[#This Row],[Application Date]]),1)</f>
        <v>45139</v>
      </c>
      <c r="AM1359" s="14">
        <f ca="1">IF(AND(tbl_LoanData[[#This Row],[Application Date]]&gt;=EOMONTH(TODAY(),-1)+1,tbl_LoanData[[#This Row],[Application Date]]&lt;=TODAY()),tbl_LoanData[[#This Row],[Loan Amount]],0)</f>
        <v>0</v>
      </c>
      <c r="AN1359" s="14">
        <f>tbl_LoanData[[#This Row],[Amount Paid]]-(Q1359-X1359)</f>
        <v>485872.19999999995</v>
      </c>
      <c r="AO1359" s="14">
        <f>IF(tbl_LoanData[[#This Row],[Application Status]]="Approved",1,0)</f>
        <v>1</v>
      </c>
      <c r="AP1359" s="22" t="str">
        <f t="shared" ca="1" si="64"/>
        <v/>
      </c>
      <c r="AQ1359" s="22" t="str">
        <f t="shared" ca="1" si="65"/>
        <v/>
      </c>
    </row>
    <row r="1360" spans="1:43" ht="14.4" customHeight="1" x14ac:dyDescent="0.3">
      <c r="A1360" s="2" t="s">
        <v>11999</v>
      </c>
      <c r="B1360" s="2" t="s">
        <v>12000</v>
      </c>
      <c r="C1360" s="2" t="s">
        <v>549</v>
      </c>
      <c r="D1360" s="2" t="s">
        <v>101</v>
      </c>
      <c r="E1360" s="2" t="s">
        <v>232</v>
      </c>
      <c r="F1360" s="2">
        <v>53</v>
      </c>
      <c r="G1360" s="2" t="s">
        <v>83</v>
      </c>
      <c r="H1360" s="2" t="s">
        <v>543</v>
      </c>
      <c r="I1360" s="2" t="s">
        <v>45</v>
      </c>
      <c r="J1360" s="3">
        <v>45151</v>
      </c>
      <c r="K1360" s="3">
        <v>45169</v>
      </c>
      <c r="L1360" s="2" t="s">
        <v>39</v>
      </c>
      <c r="M1360" s="2" t="s">
        <v>157</v>
      </c>
      <c r="N1360" s="2" t="s">
        <v>158</v>
      </c>
      <c r="O1360" s="4">
        <v>1116000</v>
      </c>
      <c r="P1360" s="4">
        <v>236400</v>
      </c>
      <c r="Q1360" s="4">
        <v>879600</v>
      </c>
      <c r="R1360" s="2">
        <v>24</v>
      </c>
      <c r="S1360" s="5">
        <v>12.54</v>
      </c>
      <c r="T1360" s="4">
        <v>45841.82</v>
      </c>
      <c r="U1360" s="2" t="s">
        <v>73</v>
      </c>
      <c r="V1360" s="2" t="s">
        <v>34</v>
      </c>
      <c r="W1360" s="4">
        <v>1008520.04</v>
      </c>
      <c r="X1360" s="4">
        <v>91683.64</v>
      </c>
      <c r="Y1360" s="4">
        <v>1100203.68</v>
      </c>
      <c r="Z1360" s="2">
        <v>58</v>
      </c>
      <c r="AA1360" s="2" t="s">
        <v>58</v>
      </c>
      <c r="AB1360" s="2" t="s">
        <v>15736</v>
      </c>
      <c r="AC1360" s="2" t="s">
        <v>213</v>
      </c>
      <c r="AD1360" s="2" t="s">
        <v>76</v>
      </c>
      <c r="AE1360" s="5">
        <v>78.819999999999993</v>
      </c>
      <c r="AF1360" s="2">
        <v>2</v>
      </c>
      <c r="AG1360" s="2" t="s">
        <v>15718</v>
      </c>
      <c r="AH1360" s="2">
        <v>18</v>
      </c>
      <c r="AI1360" s="6" t="str">
        <f t="shared" si="63"/>
        <v>45-54</v>
      </c>
      <c r="AJ1360" s="11">
        <f>YEAR(tbl_LoanData[[#This Row],[Application Date]])</f>
        <v>2023</v>
      </c>
      <c r="AK1360" s="11" t="str">
        <f>TEXT(tbl_LoanData[[#This Row],[Application Date]],"MMMM")</f>
        <v>August</v>
      </c>
      <c r="AL1360" s="12">
        <f>DATE(YEAR(tbl_LoanData[[#This Row],[Application Date]]),MONTH(tbl_LoanData[[#This Row],[Application Date]]),1)</f>
        <v>45139</v>
      </c>
      <c r="AM1360" s="14">
        <f ca="1">IF(AND(tbl_LoanData[[#This Row],[Application Date]]&gt;=EOMONTH(TODAY(),-1)+1,tbl_LoanData[[#This Row],[Application Date]]&lt;=TODAY()),tbl_LoanData[[#This Row],[Loan Amount]],0)</f>
        <v>0</v>
      </c>
      <c r="AN1360" s="14">
        <f>tbl_LoanData[[#This Row],[Amount Paid]]-(Q1360-X1360)</f>
        <v>220603.68000000005</v>
      </c>
      <c r="AO1360" s="14">
        <f>IF(tbl_LoanData[[#This Row],[Application Status]]="Approved",1,0)</f>
        <v>1</v>
      </c>
      <c r="AP1360" s="22" t="str">
        <f t="shared" ca="1" si="64"/>
        <v/>
      </c>
      <c r="AQ1360" s="22" t="str">
        <f t="shared" ca="1" si="65"/>
        <v/>
      </c>
    </row>
    <row r="1361" spans="1:43" ht="14.4" customHeight="1" x14ac:dyDescent="0.3">
      <c r="A1361" s="2" t="s">
        <v>12059</v>
      </c>
      <c r="B1361" s="2" t="s">
        <v>12060</v>
      </c>
      <c r="C1361" s="2" t="s">
        <v>471</v>
      </c>
      <c r="D1361" s="2" t="s">
        <v>67</v>
      </c>
      <c r="E1361" s="2" t="s">
        <v>204</v>
      </c>
      <c r="F1361" s="2">
        <v>42</v>
      </c>
      <c r="G1361" s="2" t="s">
        <v>83</v>
      </c>
      <c r="H1361" s="2" t="s">
        <v>143</v>
      </c>
      <c r="I1361" s="2" t="s">
        <v>46</v>
      </c>
      <c r="J1361" s="3">
        <v>45158</v>
      </c>
      <c r="K1361" s="3">
        <v>45170</v>
      </c>
      <c r="L1361" s="2" t="s">
        <v>37</v>
      </c>
      <c r="M1361" s="2" t="s">
        <v>104</v>
      </c>
      <c r="N1361" s="2" t="s">
        <v>192</v>
      </c>
      <c r="O1361" s="4">
        <v>120000</v>
      </c>
      <c r="P1361" s="4">
        <v>24000</v>
      </c>
      <c r="Q1361" s="4">
        <v>96000</v>
      </c>
      <c r="R1361" s="2">
        <v>60</v>
      </c>
      <c r="S1361" s="5">
        <v>5.37</v>
      </c>
      <c r="T1361" s="4">
        <v>2029.6</v>
      </c>
      <c r="U1361" s="2" t="s">
        <v>73</v>
      </c>
      <c r="V1361" s="2" t="s">
        <v>74</v>
      </c>
      <c r="W1361" s="4">
        <v>62917.599999999999</v>
      </c>
      <c r="X1361" s="4">
        <v>58858.400000000001</v>
      </c>
      <c r="Y1361" s="4">
        <v>121776</v>
      </c>
      <c r="Z1361" s="2">
        <v>145</v>
      </c>
      <c r="AA1361" s="2" t="s">
        <v>60</v>
      </c>
      <c r="AB1361" s="2" t="s">
        <v>15733</v>
      </c>
      <c r="AC1361" s="2" t="s">
        <v>129</v>
      </c>
      <c r="AD1361" s="2" t="s">
        <v>76</v>
      </c>
      <c r="AE1361" s="5">
        <v>80</v>
      </c>
      <c r="AF1361" s="2">
        <v>5</v>
      </c>
      <c r="AG1361" s="2" t="s">
        <v>130</v>
      </c>
      <c r="AH1361" s="2">
        <v>12</v>
      </c>
      <c r="AI1361" s="6" t="str">
        <f t="shared" si="63"/>
        <v>35-44</v>
      </c>
      <c r="AJ1361" s="11">
        <f>YEAR(tbl_LoanData[[#This Row],[Application Date]])</f>
        <v>2023</v>
      </c>
      <c r="AK1361" s="11" t="str">
        <f>TEXT(tbl_LoanData[[#This Row],[Application Date]],"MMMM")</f>
        <v>August</v>
      </c>
      <c r="AL1361" s="12">
        <f>DATE(YEAR(tbl_LoanData[[#This Row],[Application Date]]),MONTH(tbl_LoanData[[#This Row],[Application Date]]),1)</f>
        <v>45139</v>
      </c>
      <c r="AM1361" s="14">
        <f ca="1">IF(AND(tbl_LoanData[[#This Row],[Application Date]]&gt;=EOMONTH(TODAY(),-1)+1,tbl_LoanData[[#This Row],[Application Date]]&lt;=TODAY()),tbl_LoanData[[#This Row],[Loan Amount]],0)</f>
        <v>0</v>
      </c>
      <c r="AN1361" s="14">
        <f>tbl_LoanData[[#This Row],[Amount Paid]]-(Q1361-X1361)</f>
        <v>25776</v>
      </c>
      <c r="AO1361" s="14">
        <f>IF(tbl_LoanData[[#This Row],[Application Status]]="Approved",1,0)</f>
        <v>1</v>
      </c>
      <c r="AP1361" s="22" t="str">
        <f t="shared" ca="1" si="64"/>
        <v/>
      </c>
      <c r="AQ1361" s="22" t="str">
        <f t="shared" ca="1" si="65"/>
        <v/>
      </c>
    </row>
    <row r="1362" spans="1:43" x14ac:dyDescent="0.3">
      <c r="A1362" s="2" t="s">
        <v>12503</v>
      </c>
      <c r="B1362" s="2" t="s">
        <v>12504</v>
      </c>
      <c r="C1362" s="2" t="s">
        <v>758</v>
      </c>
      <c r="D1362" s="2" t="s">
        <v>118</v>
      </c>
      <c r="E1362" s="2" t="s">
        <v>101</v>
      </c>
      <c r="F1362" s="2">
        <v>65</v>
      </c>
      <c r="G1362" s="2" t="s">
        <v>83</v>
      </c>
      <c r="H1362" s="2" t="s">
        <v>177</v>
      </c>
      <c r="I1362" s="2" t="s">
        <v>43</v>
      </c>
      <c r="J1362" s="3">
        <v>45146</v>
      </c>
      <c r="K1362" s="3"/>
      <c r="L1362" s="2" t="s">
        <v>36</v>
      </c>
      <c r="M1362" s="2" t="s">
        <v>111</v>
      </c>
      <c r="N1362" s="2" t="s">
        <v>350</v>
      </c>
      <c r="O1362" s="4">
        <v>1521000</v>
      </c>
      <c r="P1362" s="4">
        <v>253400</v>
      </c>
      <c r="Q1362" s="4">
        <v>1267600</v>
      </c>
      <c r="R1362" s="2">
        <v>48</v>
      </c>
      <c r="S1362" s="5">
        <v>6.3</v>
      </c>
      <c r="T1362" s="4">
        <v>33063.230000000003</v>
      </c>
      <c r="U1362" s="2" t="s">
        <v>113</v>
      </c>
      <c r="V1362" s="2" t="s">
        <v>97</v>
      </c>
      <c r="W1362" s="4">
        <v>0</v>
      </c>
      <c r="X1362" s="4">
        <v>0</v>
      </c>
      <c r="Y1362" s="4">
        <v>1587035.2</v>
      </c>
      <c r="Z1362" s="2">
        <v>0</v>
      </c>
      <c r="AA1362" s="2" t="s">
        <v>97</v>
      </c>
      <c r="AB1362" s="2" t="s">
        <v>15727</v>
      </c>
      <c r="AC1362" s="2" t="s">
        <v>87</v>
      </c>
      <c r="AD1362" s="2" t="s">
        <v>76</v>
      </c>
      <c r="AE1362" s="5">
        <v>83.34</v>
      </c>
      <c r="AF1362" s="2">
        <v>0</v>
      </c>
      <c r="AG1362" s="2" t="s">
        <v>97</v>
      </c>
      <c r="AH1362" s="2"/>
      <c r="AI1362" s="6" t="str">
        <f t="shared" si="63"/>
        <v>65+</v>
      </c>
      <c r="AJ1362" s="11">
        <f>YEAR(tbl_LoanData[[#This Row],[Application Date]])</f>
        <v>2023</v>
      </c>
      <c r="AK1362" s="11" t="str">
        <f>TEXT(tbl_LoanData[[#This Row],[Application Date]],"MMMM")</f>
        <v>August</v>
      </c>
      <c r="AL1362" s="12">
        <f>DATE(YEAR(tbl_LoanData[[#This Row],[Application Date]]),MONTH(tbl_LoanData[[#This Row],[Application Date]]),1)</f>
        <v>45139</v>
      </c>
      <c r="AM1362" s="14">
        <f ca="1">IF(AND(tbl_LoanData[[#This Row],[Application Date]]&gt;=EOMONTH(TODAY(),-1)+1,tbl_LoanData[[#This Row],[Application Date]]&lt;=TODAY()),tbl_LoanData[[#This Row],[Loan Amount]],0)</f>
        <v>0</v>
      </c>
      <c r="AN1362" s="14">
        <f>tbl_LoanData[[#This Row],[Amount Paid]]-(Q1362-X1362)</f>
        <v>-1267600</v>
      </c>
      <c r="AO1362" s="14">
        <f>IF(tbl_LoanData[[#This Row],[Application Status]]="Approved",1,0)</f>
        <v>0</v>
      </c>
      <c r="AP1362" s="22" t="str">
        <f t="shared" ca="1" si="64"/>
        <v/>
      </c>
      <c r="AQ1362" s="22" t="str">
        <f t="shared" ca="1" si="65"/>
        <v/>
      </c>
    </row>
    <row r="1363" spans="1:43" ht="14.4" customHeight="1" x14ac:dyDescent="0.3">
      <c r="A1363" s="2" t="s">
        <v>12609</v>
      </c>
      <c r="B1363" s="2" t="s">
        <v>12610</v>
      </c>
      <c r="C1363" s="2" t="s">
        <v>243</v>
      </c>
      <c r="D1363" s="2" t="s">
        <v>134</v>
      </c>
      <c r="E1363" s="2" t="s">
        <v>255</v>
      </c>
      <c r="F1363" s="2">
        <v>27</v>
      </c>
      <c r="G1363" s="2" t="s">
        <v>83</v>
      </c>
      <c r="H1363" s="2" t="s">
        <v>565</v>
      </c>
      <c r="I1363" s="2" t="s">
        <v>47</v>
      </c>
      <c r="J1363" s="3">
        <v>45166</v>
      </c>
      <c r="K1363" s="3">
        <v>45181</v>
      </c>
      <c r="L1363" s="2" t="s">
        <v>39</v>
      </c>
      <c r="M1363" s="2" t="s">
        <v>127</v>
      </c>
      <c r="N1363" s="2" t="s">
        <v>195</v>
      </c>
      <c r="O1363" s="4">
        <v>2448000</v>
      </c>
      <c r="P1363" s="4">
        <v>659500</v>
      </c>
      <c r="Q1363" s="4">
        <v>1788500</v>
      </c>
      <c r="R1363" s="2">
        <v>48</v>
      </c>
      <c r="S1363" s="5">
        <v>8.66</v>
      </c>
      <c r="T1363" s="4">
        <v>50167.42</v>
      </c>
      <c r="U1363" s="2" t="s">
        <v>73</v>
      </c>
      <c r="V1363" s="2" t="s">
        <v>74</v>
      </c>
      <c r="W1363" s="4">
        <v>1755859.7</v>
      </c>
      <c r="X1363" s="4">
        <v>652176.69999999995</v>
      </c>
      <c r="Y1363" s="4">
        <v>2408036.4</v>
      </c>
      <c r="Z1363" s="2">
        <v>0</v>
      </c>
      <c r="AA1363" s="2" t="s">
        <v>56</v>
      </c>
      <c r="AB1363" s="2" t="s">
        <v>15728</v>
      </c>
      <c r="AC1363" s="2" t="s">
        <v>138</v>
      </c>
      <c r="AD1363" s="2" t="s">
        <v>76</v>
      </c>
      <c r="AE1363" s="5">
        <v>73.06</v>
      </c>
      <c r="AF1363" s="2">
        <v>0</v>
      </c>
      <c r="AG1363" s="2" t="s">
        <v>77</v>
      </c>
      <c r="AH1363" s="2">
        <v>15</v>
      </c>
      <c r="AI1363" s="6" t="str">
        <f t="shared" si="63"/>
        <v>25-34</v>
      </c>
      <c r="AJ1363" s="11">
        <f>YEAR(tbl_LoanData[[#This Row],[Application Date]])</f>
        <v>2023</v>
      </c>
      <c r="AK1363" s="11" t="str">
        <f>TEXT(tbl_LoanData[[#This Row],[Application Date]],"MMMM")</f>
        <v>August</v>
      </c>
      <c r="AL1363" s="12">
        <f>DATE(YEAR(tbl_LoanData[[#This Row],[Application Date]]),MONTH(tbl_LoanData[[#This Row],[Application Date]]),1)</f>
        <v>45139</v>
      </c>
      <c r="AM1363" s="14">
        <f ca="1">IF(AND(tbl_LoanData[[#This Row],[Application Date]]&gt;=EOMONTH(TODAY(),-1)+1,tbl_LoanData[[#This Row],[Application Date]]&lt;=TODAY()),tbl_LoanData[[#This Row],[Loan Amount]],0)</f>
        <v>0</v>
      </c>
      <c r="AN1363" s="14">
        <f>tbl_LoanData[[#This Row],[Amount Paid]]-(Q1363-X1363)</f>
        <v>619536.39999999991</v>
      </c>
      <c r="AO1363" s="14">
        <f>IF(tbl_LoanData[[#This Row],[Application Status]]="Approved",1,0)</f>
        <v>1</v>
      </c>
      <c r="AP1363" s="22" t="str">
        <f t="shared" ca="1" si="64"/>
        <v/>
      </c>
      <c r="AQ1363" s="22" t="str">
        <f t="shared" ca="1" si="65"/>
        <v/>
      </c>
    </row>
    <row r="1364" spans="1:43" ht="14.4" customHeight="1" x14ac:dyDescent="0.3">
      <c r="A1364" s="2" t="s">
        <v>12701</v>
      </c>
      <c r="B1364" s="2" t="s">
        <v>12702</v>
      </c>
      <c r="C1364" s="2" t="s">
        <v>606</v>
      </c>
      <c r="D1364" s="2" t="s">
        <v>254</v>
      </c>
      <c r="E1364" s="2" t="s">
        <v>165</v>
      </c>
      <c r="F1364" s="2">
        <v>41</v>
      </c>
      <c r="G1364" s="2" t="s">
        <v>69</v>
      </c>
      <c r="H1364" s="2" t="s">
        <v>565</v>
      </c>
      <c r="I1364" s="2" t="s">
        <v>47</v>
      </c>
      <c r="J1364" s="3">
        <v>45139</v>
      </c>
      <c r="K1364" s="3">
        <v>45157</v>
      </c>
      <c r="L1364" s="2" t="s">
        <v>40</v>
      </c>
      <c r="M1364" s="2" t="s">
        <v>157</v>
      </c>
      <c r="N1364" s="2" t="s">
        <v>299</v>
      </c>
      <c r="O1364" s="4">
        <v>1559000</v>
      </c>
      <c r="P1364" s="4">
        <v>469800</v>
      </c>
      <c r="Q1364" s="4">
        <v>1089200</v>
      </c>
      <c r="R1364" s="2">
        <v>36</v>
      </c>
      <c r="S1364" s="5">
        <v>13.87</v>
      </c>
      <c r="T1364" s="4">
        <v>42844.89</v>
      </c>
      <c r="U1364" s="2" t="s">
        <v>73</v>
      </c>
      <c r="V1364" s="2" t="s">
        <v>34</v>
      </c>
      <c r="W1364" s="4">
        <v>1499571.15</v>
      </c>
      <c r="X1364" s="4">
        <v>42844.97</v>
      </c>
      <c r="Y1364" s="4">
        <v>1542416.12</v>
      </c>
      <c r="Z1364" s="2">
        <v>31</v>
      </c>
      <c r="AA1364" s="2" t="s">
        <v>58</v>
      </c>
      <c r="AB1364" s="2" t="s">
        <v>15731</v>
      </c>
      <c r="AC1364" s="2" t="s">
        <v>87</v>
      </c>
      <c r="AD1364" s="2" t="s">
        <v>76</v>
      </c>
      <c r="AE1364" s="5">
        <v>69.87</v>
      </c>
      <c r="AF1364" s="2">
        <v>1</v>
      </c>
      <c r="AG1364" s="2" t="s">
        <v>15718</v>
      </c>
      <c r="AH1364" s="2">
        <v>18</v>
      </c>
      <c r="AI1364" s="6" t="str">
        <f t="shared" si="63"/>
        <v>35-44</v>
      </c>
      <c r="AJ1364" s="11">
        <f>YEAR(tbl_LoanData[[#This Row],[Application Date]])</f>
        <v>2023</v>
      </c>
      <c r="AK1364" s="11" t="str">
        <f>TEXT(tbl_LoanData[[#This Row],[Application Date]],"MMMM")</f>
        <v>August</v>
      </c>
      <c r="AL1364" s="12">
        <f>DATE(YEAR(tbl_LoanData[[#This Row],[Application Date]]),MONTH(tbl_LoanData[[#This Row],[Application Date]]),1)</f>
        <v>45139</v>
      </c>
      <c r="AM1364" s="14">
        <f ca="1">IF(AND(tbl_LoanData[[#This Row],[Application Date]]&gt;=EOMONTH(TODAY(),-1)+1,tbl_LoanData[[#This Row],[Application Date]]&lt;=TODAY()),tbl_LoanData[[#This Row],[Loan Amount]],0)</f>
        <v>0</v>
      </c>
      <c r="AN1364" s="14">
        <f>tbl_LoanData[[#This Row],[Amount Paid]]-(Q1364-X1364)</f>
        <v>453216.11999999988</v>
      </c>
      <c r="AO1364" s="14">
        <f>IF(tbl_LoanData[[#This Row],[Application Status]]="Approved",1,0)</f>
        <v>1</v>
      </c>
      <c r="AP1364" s="22" t="str">
        <f t="shared" ca="1" si="64"/>
        <v/>
      </c>
      <c r="AQ1364" s="22" t="str">
        <f t="shared" ca="1" si="65"/>
        <v/>
      </c>
    </row>
    <row r="1365" spans="1:43" ht="14.4" customHeight="1" x14ac:dyDescent="0.3">
      <c r="A1365" s="2" t="s">
        <v>12805</v>
      </c>
      <c r="B1365" s="2" t="s">
        <v>12806</v>
      </c>
      <c r="C1365" s="2" t="s">
        <v>289</v>
      </c>
      <c r="D1365" s="2" t="s">
        <v>142</v>
      </c>
      <c r="E1365" s="2" t="s">
        <v>183</v>
      </c>
      <c r="F1365" s="2">
        <v>35</v>
      </c>
      <c r="G1365" s="2" t="s">
        <v>69</v>
      </c>
      <c r="H1365" s="2" t="s">
        <v>265</v>
      </c>
      <c r="I1365" s="2" t="s">
        <v>44</v>
      </c>
      <c r="J1365" s="3">
        <v>45144</v>
      </c>
      <c r="K1365" s="3">
        <v>45148</v>
      </c>
      <c r="L1365" s="2" t="s">
        <v>40</v>
      </c>
      <c r="M1365" s="2" t="s">
        <v>71</v>
      </c>
      <c r="N1365" s="2" t="s">
        <v>137</v>
      </c>
      <c r="O1365" s="4">
        <v>1315000</v>
      </c>
      <c r="P1365" s="4">
        <v>334600</v>
      </c>
      <c r="Q1365" s="4">
        <v>980400</v>
      </c>
      <c r="R1365" s="2">
        <v>18</v>
      </c>
      <c r="S1365" s="5">
        <v>6.73</v>
      </c>
      <c r="T1365" s="4">
        <v>59965.08</v>
      </c>
      <c r="U1365" s="2" t="s">
        <v>73</v>
      </c>
      <c r="V1365" s="2" t="s">
        <v>34</v>
      </c>
      <c r="W1365" s="4">
        <v>1019406.36</v>
      </c>
      <c r="X1365" s="4">
        <v>59965.02</v>
      </c>
      <c r="Y1365" s="4">
        <v>1079371.3799999999</v>
      </c>
      <c r="Z1365" s="2">
        <v>31</v>
      </c>
      <c r="AA1365" s="2" t="s">
        <v>58</v>
      </c>
      <c r="AB1365" s="2" t="s">
        <v>15730</v>
      </c>
      <c r="AC1365" s="2" t="s">
        <v>106</v>
      </c>
      <c r="AD1365" s="2" t="s">
        <v>76</v>
      </c>
      <c r="AE1365" s="5">
        <v>74.56</v>
      </c>
      <c r="AF1365" s="2">
        <v>1</v>
      </c>
      <c r="AG1365" s="2" t="s">
        <v>15718</v>
      </c>
      <c r="AH1365" s="2">
        <v>4</v>
      </c>
      <c r="AI1365" s="6" t="str">
        <f t="shared" si="63"/>
        <v>35-44</v>
      </c>
      <c r="AJ1365" s="11">
        <f>YEAR(tbl_LoanData[[#This Row],[Application Date]])</f>
        <v>2023</v>
      </c>
      <c r="AK1365" s="11" t="str">
        <f>TEXT(tbl_LoanData[[#This Row],[Application Date]],"MMMM")</f>
        <v>August</v>
      </c>
      <c r="AL1365" s="12">
        <f>DATE(YEAR(tbl_LoanData[[#This Row],[Application Date]]),MONTH(tbl_LoanData[[#This Row],[Application Date]]),1)</f>
        <v>45139</v>
      </c>
      <c r="AM1365" s="14">
        <f ca="1">IF(AND(tbl_LoanData[[#This Row],[Application Date]]&gt;=EOMONTH(TODAY(),-1)+1,tbl_LoanData[[#This Row],[Application Date]]&lt;=TODAY()),tbl_LoanData[[#This Row],[Loan Amount]],0)</f>
        <v>0</v>
      </c>
      <c r="AN1365" s="14">
        <f>tbl_LoanData[[#This Row],[Amount Paid]]-(Q1365-X1365)</f>
        <v>98971.38</v>
      </c>
      <c r="AO1365" s="14">
        <f>IF(tbl_LoanData[[#This Row],[Application Status]]="Approved",1,0)</f>
        <v>1</v>
      </c>
      <c r="AP1365" s="22" t="str">
        <f t="shared" ca="1" si="64"/>
        <v/>
      </c>
      <c r="AQ1365" s="22" t="str">
        <f t="shared" ca="1" si="65"/>
        <v/>
      </c>
    </row>
    <row r="1366" spans="1:43" ht="14.4" customHeight="1" x14ac:dyDescent="0.3">
      <c r="A1366" s="2" t="s">
        <v>12875</v>
      </c>
      <c r="B1366" s="2" t="s">
        <v>12876</v>
      </c>
      <c r="C1366" s="2" t="s">
        <v>401</v>
      </c>
      <c r="D1366" s="2" t="s">
        <v>232</v>
      </c>
      <c r="E1366" s="2" t="s">
        <v>118</v>
      </c>
      <c r="F1366" s="2">
        <v>60</v>
      </c>
      <c r="G1366" s="2" t="s">
        <v>83</v>
      </c>
      <c r="H1366" s="2" t="s">
        <v>84</v>
      </c>
      <c r="I1366" s="2" t="s">
        <v>45</v>
      </c>
      <c r="J1366" s="3">
        <v>45154</v>
      </c>
      <c r="K1366" s="3">
        <v>45173</v>
      </c>
      <c r="L1366" s="2" t="s">
        <v>39</v>
      </c>
      <c r="M1366" s="2" t="s">
        <v>94</v>
      </c>
      <c r="N1366" s="2" t="s">
        <v>365</v>
      </c>
      <c r="O1366" s="4">
        <v>1512000</v>
      </c>
      <c r="P1366" s="4">
        <v>254100</v>
      </c>
      <c r="Q1366" s="4">
        <v>1257900</v>
      </c>
      <c r="R1366" s="2">
        <v>18</v>
      </c>
      <c r="S1366" s="5">
        <v>10.63</v>
      </c>
      <c r="T1366" s="4">
        <v>81026.23</v>
      </c>
      <c r="U1366" s="2" t="s">
        <v>73</v>
      </c>
      <c r="V1366" s="2" t="s">
        <v>34</v>
      </c>
      <c r="W1366" s="4">
        <v>1296419.68</v>
      </c>
      <c r="X1366" s="4">
        <v>162052.48000000001</v>
      </c>
      <c r="Y1366" s="4">
        <v>1458472.16</v>
      </c>
      <c r="Z1366" s="2">
        <v>64</v>
      </c>
      <c r="AA1366" s="2" t="s">
        <v>59</v>
      </c>
      <c r="AB1366" s="2" t="s">
        <v>15728</v>
      </c>
      <c r="AC1366" s="2" t="s">
        <v>87</v>
      </c>
      <c r="AD1366" s="2" t="s">
        <v>76</v>
      </c>
      <c r="AE1366" s="5">
        <v>83.19</v>
      </c>
      <c r="AF1366" s="2">
        <v>2</v>
      </c>
      <c r="AG1366" s="2" t="s">
        <v>130</v>
      </c>
      <c r="AH1366" s="2">
        <v>19</v>
      </c>
      <c r="AI1366" s="6" t="str">
        <f t="shared" si="63"/>
        <v>55-64</v>
      </c>
      <c r="AJ1366" s="11">
        <f>YEAR(tbl_LoanData[[#This Row],[Application Date]])</f>
        <v>2023</v>
      </c>
      <c r="AK1366" s="11" t="str">
        <f>TEXT(tbl_LoanData[[#This Row],[Application Date]],"MMMM")</f>
        <v>August</v>
      </c>
      <c r="AL1366" s="12">
        <f>DATE(YEAR(tbl_LoanData[[#This Row],[Application Date]]),MONTH(tbl_LoanData[[#This Row],[Application Date]]),1)</f>
        <v>45139</v>
      </c>
      <c r="AM1366" s="14">
        <f ca="1">IF(AND(tbl_LoanData[[#This Row],[Application Date]]&gt;=EOMONTH(TODAY(),-1)+1,tbl_LoanData[[#This Row],[Application Date]]&lt;=TODAY()),tbl_LoanData[[#This Row],[Loan Amount]],0)</f>
        <v>0</v>
      </c>
      <c r="AN1366" s="14">
        <f>tbl_LoanData[[#This Row],[Amount Paid]]-(Q1366-X1366)</f>
        <v>200572.15999999992</v>
      </c>
      <c r="AO1366" s="14">
        <f>IF(tbl_LoanData[[#This Row],[Application Status]]="Approved",1,0)</f>
        <v>1</v>
      </c>
      <c r="AP1366" s="22" t="str">
        <f t="shared" ca="1" si="64"/>
        <v/>
      </c>
      <c r="AQ1366" s="22" t="str">
        <f t="shared" ca="1" si="65"/>
        <v/>
      </c>
    </row>
    <row r="1367" spans="1:43" ht="14.4" customHeight="1" x14ac:dyDescent="0.3">
      <c r="A1367" s="2" t="s">
        <v>12973</v>
      </c>
      <c r="B1367" s="2" t="s">
        <v>12974</v>
      </c>
      <c r="C1367" s="2" t="s">
        <v>781</v>
      </c>
      <c r="D1367" s="2" t="s">
        <v>254</v>
      </c>
      <c r="E1367" s="2" t="s">
        <v>182</v>
      </c>
      <c r="F1367" s="2">
        <v>22</v>
      </c>
      <c r="G1367" s="2" t="s">
        <v>69</v>
      </c>
      <c r="H1367" s="2" t="s">
        <v>265</v>
      </c>
      <c r="I1367" s="2" t="s">
        <v>44</v>
      </c>
      <c r="J1367" s="3">
        <v>45157</v>
      </c>
      <c r="K1367" s="3"/>
      <c r="L1367" s="2" t="s">
        <v>37</v>
      </c>
      <c r="M1367" s="2" t="s">
        <v>260</v>
      </c>
      <c r="N1367" s="2" t="s">
        <v>261</v>
      </c>
      <c r="O1367" s="4">
        <v>151000</v>
      </c>
      <c r="P1367" s="4">
        <v>53900</v>
      </c>
      <c r="Q1367" s="4">
        <v>97100</v>
      </c>
      <c r="R1367" s="2">
        <v>24</v>
      </c>
      <c r="S1367" s="5">
        <v>8.25</v>
      </c>
      <c r="T1367" s="4">
        <v>4713.3999999999996</v>
      </c>
      <c r="U1367" s="2" t="s">
        <v>113</v>
      </c>
      <c r="V1367" s="2" t="s">
        <v>97</v>
      </c>
      <c r="W1367" s="4">
        <v>0</v>
      </c>
      <c r="X1367" s="4">
        <v>0</v>
      </c>
      <c r="Y1367" s="4">
        <v>113121.5</v>
      </c>
      <c r="Z1367" s="2">
        <v>0</v>
      </c>
      <c r="AA1367" s="2" t="s">
        <v>97</v>
      </c>
      <c r="AB1367" s="2" t="s">
        <v>15736</v>
      </c>
      <c r="AC1367" s="2" t="s">
        <v>360</v>
      </c>
      <c r="AD1367" s="2" t="s">
        <v>76</v>
      </c>
      <c r="AE1367" s="5">
        <v>64.3</v>
      </c>
      <c r="AF1367" s="2">
        <v>0</v>
      </c>
      <c r="AG1367" s="2" t="s">
        <v>97</v>
      </c>
      <c r="AH1367" s="2"/>
      <c r="AI1367" s="6" t="str">
        <f t="shared" si="63"/>
        <v>18-24</v>
      </c>
      <c r="AJ1367" s="11">
        <f>YEAR(tbl_LoanData[[#This Row],[Application Date]])</f>
        <v>2023</v>
      </c>
      <c r="AK1367" s="11" t="str">
        <f>TEXT(tbl_LoanData[[#This Row],[Application Date]],"MMMM")</f>
        <v>August</v>
      </c>
      <c r="AL1367" s="12">
        <f>DATE(YEAR(tbl_LoanData[[#This Row],[Application Date]]),MONTH(tbl_LoanData[[#This Row],[Application Date]]),1)</f>
        <v>45139</v>
      </c>
      <c r="AM1367" s="14">
        <f ca="1">IF(AND(tbl_LoanData[[#This Row],[Application Date]]&gt;=EOMONTH(TODAY(),-1)+1,tbl_LoanData[[#This Row],[Application Date]]&lt;=TODAY()),tbl_LoanData[[#This Row],[Loan Amount]],0)</f>
        <v>0</v>
      </c>
      <c r="AN1367" s="14">
        <f>tbl_LoanData[[#This Row],[Amount Paid]]-(Q1367-X1367)</f>
        <v>-97100</v>
      </c>
      <c r="AO1367" s="14">
        <f>IF(tbl_LoanData[[#This Row],[Application Status]]="Approved",1,0)</f>
        <v>0</v>
      </c>
      <c r="AP1367" s="22" t="str">
        <f t="shared" ca="1" si="64"/>
        <v/>
      </c>
      <c r="AQ1367" s="22" t="str">
        <f t="shared" ca="1" si="65"/>
        <v/>
      </c>
    </row>
    <row r="1368" spans="1:43" ht="14.4" customHeight="1" x14ac:dyDescent="0.3">
      <c r="A1368" s="2" t="s">
        <v>13029</v>
      </c>
      <c r="B1368" s="2" t="s">
        <v>13030</v>
      </c>
      <c r="C1368" s="2" t="s">
        <v>116</v>
      </c>
      <c r="D1368" s="2" t="s">
        <v>176</v>
      </c>
      <c r="E1368" s="2" t="s">
        <v>142</v>
      </c>
      <c r="F1368" s="2">
        <v>56</v>
      </c>
      <c r="G1368" s="2" t="s">
        <v>69</v>
      </c>
      <c r="H1368" s="2" t="s">
        <v>543</v>
      </c>
      <c r="I1368" s="2" t="s">
        <v>45</v>
      </c>
      <c r="J1368" s="3">
        <v>45141</v>
      </c>
      <c r="K1368" s="3">
        <v>45151</v>
      </c>
      <c r="L1368" s="2" t="s">
        <v>36</v>
      </c>
      <c r="M1368" s="2" t="s">
        <v>111</v>
      </c>
      <c r="N1368" s="2" t="s">
        <v>350</v>
      </c>
      <c r="O1368" s="4">
        <v>1500000</v>
      </c>
      <c r="P1368" s="4">
        <v>530300</v>
      </c>
      <c r="Q1368" s="4">
        <v>969700</v>
      </c>
      <c r="R1368" s="2">
        <v>36</v>
      </c>
      <c r="S1368" s="5">
        <v>8.0299999999999994</v>
      </c>
      <c r="T1368" s="4">
        <v>33425.019999999997</v>
      </c>
      <c r="U1368" s="2" t="s">
        <v>73</v>
      </c>
      <c r="V1368" s="2" t="s">
        <v>33</v>
      </c>
      <c r="W1368" s="4">
        <v>1203300.73</v>
      </c>
      <c r="X1368" s="4">
        <v>0</v>
      </c>
      <c r="Y1368" s="4">
        <v>1203300.73</v>
      </c>
      <c r="Z1368" s="2">
        <v>0</v>
      </c>
      <c r="AA1368" s="2" t="s">
        <v>56</v>
      </c>
      <c r="AB1368" s="2" t="s">
        <v>15727</v>
      </c>
      <c r="AC1368" s="2" t="s">
        <v>360</v>
      </c>
      <c r="AD1368" s="2" t="s">
        <v>76</v>
      </c>
      <c r="AE1368" s="5">
        <v>64.650000000000006</v>
      </c>
      <c r="AF1368" s="2">
        <v>0</v>
      </c>
      <c r="AG1368" s="2" t="s">
        <v>77</v>
      </c>
      <c r="AH1368" s="2">
        <v>10</v>
      </c>
      <c r="AI1368" s="6" t="str">
        <f t="shared" si="63"/>
        <v>55-64</v>
      </c>
      <c r="AJ1368" s="11">
        <f>YEAR(tbl_LoanData[[#This Row],[Application Date]])</f>
        <v>2023</v>
      </c>
      <c r="AK1368" s="11" t="str">
        <f>TEXT(tbl_LoanData[[#This Row],[Application Date]],"MMMM")</f>
        <v>August</v>
      </c>
      <c r="AL1368" s="12">
        <f>DATE(YEAR(tbl_LoanData[[#This Row],[Application Date]]),MONTH(tbl_LoanData[[#This Row],[Application Date]]),1)</f>
        <v>45139</v>
      </c>
      <c r="AM1368" s="14">
        <f ca="1">IF(AND(tbl_LoanData[[#This Row],[Application Date]]&gt;=EOMONTH(TODAY(),-1)+1,tbl_LoanData[[#This Row],[Application Date]]&lt;=TODAY()),tbl_LoanData[[#This Row],[Loan Amount]],0)</f>
        <v>0</v>
      </c>
      <c r="AN1368" s="14">
        <f>tbl_LoanData[[#This Row],[Amount Paid]]-(Q1368-X1368)</f>
        <v>233600.72999999998</v>
      </c>
      <c r="AO1368" s="14">
        <f>IF(tbl_LoanData[[#This Row],[Application Status]]="Approved",1,0)</f>
        <v>1</v>
      </c>
      <c r="AP1368" s="22" t="str">
        <f t="shared" ca="1" si="64"/>
        <v/>
      </c>
      <c r="AQ1368" s="22" t="str">
        <f t="shared" ca="1" si="65"/>
        <v/>
      </c>
    </row>
    <row r="1369" spans="1:43" ht="14.4" customHeight="1" x14ac:dyDescent="0.3">
      <c r="A1369" s="2" t="s">
        <v>13251</v>
      </c>
      <c r="B1369" s="2" t="s">
        <v>13252</v>
      </c>
      <c r="C1369" s="2" t="s">
        <v>253</v>
      </c>
      <c r="D1369" s="2" t="s">
        <v>101</v>
      </c>
      <c r="E1369" s="2" t="s">
        <v>204</v>
      </c>
      <c r="F1369" s="2">
        <v>42</v>
      </c>
      <c r="G1369" s="2" t="s">
        <v>69</v>
      </c>
      <c r="H1369" s="2" t="s">
        <v>151</v>
      </c>
      <c r="I1369" s="2" t="s">
        <v>46</v>
      </c>
      <c r="J1369" s="3">
        <v>45144</v>
      </c>
      <c r="K1369" s="3">
        <v>45150</v>
      </c>
      <c r="L1369" s="2" t="s">
        <v>38</v>
      </c>
      <c r="M1369" s="2" t="s">
        <v>127</v>
      </c>
      <c r="N1369" s="2" t="s">
        <v>128</v>
      </c>
      <c r="O1369" s="4">
        <v>1395000</v>
      </c>
      <c r="P1369" s="4">
        <v>346800</v>
      </c>
      <c r="Q1369" s="4">
        <v>1048200</v>
      </c>
      <c r="R1369" s="2">
        <v>60</v>
      </c>
      <c r="S1369" s="5">
        <v>9.4600000000000009</v>
      </c>
      <c r="T1369" s="4">
        <v>25733.31</v>
      </c>
      <c r="U1369" s="2" t="s">
        <v>73</v>
      </c>
      <c r="V1369" s="2" t="s">
        <v>74</v>
      </c>
      <c r="W1369" s="4">
        <v>926399.16</v>
      </c>
      <c r="X1369" s="4">
        <v>617599.43999999994</v>
      </c>
      <c r="Y1369" s="4">
        <v>1543998.6</v>
      </c>
      <c r="Z1369" s="2">
        <v>0</v>
      </c>
      <c r="AA1369" s="2" t="s">
        <v>56</v>
      </c>
      <c r="AB1369" s="2" t="s">
        <v>15729</v>
      </c>
      <c r="AC1369" s="2" t="s">
        <v>75</v>
      </c>
      <c r="AD1369" s="2" t="s">
        <v>76</v>
      </c>
      <c r="AE1369" s="5">
        <v>75.14</v>
      </c>
      <c r="AF1369" s="2">
        <v>0</v>
      </c>
      <c r="AG1369" s="2" t="s">
        <v>77</v>
      </c>
      <c r="AH1369" s="2">
        <v>6</v>
      </c>
      <c r="AI1369" s="6" t="str">
        <f t="shared" si="63"/>
        <v>35-44</v>
      </c>
      <c r="AJ1369" s="11">
        <f>YEAR(tbl_LoanData[[#This Row],[Application Date]])</f>
        <v>2023</v>
      </c>
      <c r="AK1369" s="11" t="str">
        <f>TEXT(tbl_LoanData[[#This Row],[Application Date]],"MMMM")</f>
        <v>August</v>
      </c>
      <c r="AL1369" s="12">
        <f>DATE(YEAR(tbl_LoanData[[#This Row],[Application Date]]),MONTH(tbl_LoanData[[#This Row],[Application Date]]),1)</f>
        <v>45139</v>
      </c>
      <c r="AM1369" s="14">
        <f ca="1">IF(AND(tbl_LoanData[[#This Row],[Application Date]]&gt;=EOMONTH(TODAY(),-1)+1,tbl_LoanData[[#This Row],[Application Date]]&lt;=TODAY()),tbl_LoanData[[#This Row],[Loan Amount]],0)</f>
        <v>0</v>
      </c>
      <c r="AN1369" s="14">
        <f>tbl_LoanData[[#This Row],[Amount Paid]]-(Q1369-X1369)</f>
        <v>495798.6</v>
      </c>
      <c r="AO1369" s="14">
        <f>IF(tbl_LoanData[[#This Row],[Application Status]]="Approved",1,0)</f>
        <v>1</v>
      </c>
      <c r="AP1369" s="22" t="str">
        <f t="shared" ca="1" si="64"/>
        <v/>
      </c>
      <c r="AQ1369" s="22" t="str">
        <f t="shared" ca="1" si="65"/>
        <v/>
      </c>
    </row>
    <row r="1370" spans="1:43" ht="14.4" customHeight="1" x14ac:dyDescent="0.3">
      <c r="A1370" s="2" t="s">
        <v>13271</v>
      </c>
      <c r="B1370" s="2" t="s">
        <v>13272</v>
      </c>
      <c r="C1370" s="2" t="s">
        <v>310</v>
      </c>
      <c r="D1370" s="2" t="s">
        <v>142</v>
      </c>
      <c r="E1370" s="2" t="s">
        <v>465</v>
      </c>
      <c r="F1370" s="2">
        <v>28</v>
      </c>
      <c r="G1370" s="2" t="s">
        <v>69</v>
      </c>
      <c r="H1370" s="2" t="s">
        <v>250</v>
      </c>
      <c r="I1370" s="2" t="s">
        <v>52</v>
      </c>
      <c r="J1370" s="3">
        <v>45160</v>
      </c>
      <c r="K1370" s="3">
        <v>45179</v>
      </c>
      <c r="L1370" s="2" t="s">
        <v>40</v>
      </c>
      <c r="M1370" s="2" t="s">
        <v>157</v>
      </c>
      <c r="N1370" s="2" t="s">
        <v>328</v>
      </c>
      <c r="O1370" s="4">
        <v>1256000</v>
      </c>
      <c r="P1370" s="4">
        <v>252100</v>
      </c>
      <c r="Q1370" s="4">
        <v>1003900</v>
      </c>
      <c r="R1370" s="2">
        <v>48</v>
      </c>
      <c r="S1370" s="5">
        <v>11.5</v>
      </c>
      <c r="T1370" s="4">
        <v>30535.29</v>
      </c>
      <c r="U1370" s="2" t="s">
        <v>73</v>
      </c>
      <c r="V1370" s="2" t="s">
        <v>74</v>
      </c>
      <c r="W1370" s="4">
        <v>916058.7</v>
      </c>
      <c r="X1370" s="4">
        <v>549635.30000000005</v>
      </c>
      <c r="Y1370" s="4">
        <v>1465694</v>
      </c>
      <c r="Z1370" s="2">
        <v>145</v>
      </c>
      <c r="AA1370" s="2" t="s">
        <v>60</v>
      </c>
      <c r="AB1370" s="2" t="s">
        <v>15727</v>
      </c>
      <c r="AC1370" s="2" t="s">
        <v>360</v>
      </c>
      <c r="AD1370" s="2" t="s">
        <v>76</v>
      </c>
      <c r="AE1370" s="5">
        <v>79.930000000000007</v>
      </c>
      <c r="AF1370" s="2">
        <v>5</v>
      </c>
      <c r="AG1370" s="2" t="s">
        <v>130</v>
      </c>
      <c r="AH1370" s="2">
        <v>19</v>
      </c>
      <c r="AI1370" s="6" t="str">
        <f t="shared" si="63"/>
        <v>25-34</v>
      </c>
      <c r="AJ1370" s="11">
        <f>YEAR(tbl_LoanData[[#This Row],[Application Date]])</f>
        <v>2023</v>
      </c>
      <c r="AK1370" s="11" t="str">
        <f>TEXT(tbl_LoanData[[#This Row],[Application Date]],"MMMM")</f>
        <v>August</v>
      </c>
      <c r="AL1370" s="12">
        <f>DATE(YEAR(tbl_LoanData[[#This Row],[Application Date]]),MONTH(tbl_LoanData[[#This Row],[Application Date]]),1)</f>
        <v>45139</v>
      </c>
      <c r="AM1370" s="14">
        <f ca="1">IF(AND(tbl_LoanData[[#This Row],[Application Date]]&gt;=EOMONTH(TODAY(),-1)+1,tbl_LoanData[[#This Row],[Application Date]]&lt;=TODAY()),tbl_LoanData[[#This Row],[Loan Amount]],0)</f>
        <v>0</v>
      </c>
      <c r="AN1370" s="14">
        <f>tbl_LoanData[[#This Row],[Amount Paid]]-(Q1370-X1370)</f>
        <v>461794</v>
      </c>
      <c r="AO1370" s="14">
        <f>IF(tbl_LoanData[[#This Row],[Application Status]]="Approved",1,0)</f>
        <v>1</v>
      </c>
      <c r="AP1370" s="22" t="str">
        <f t="shared" ca="1" si="64"/>
        <v/>
      </c>
      <c r="AQ1370" s="22" t="str">
        <f t="shared" ca="1" si="65"/>
        <v/>
      </c>
    </row>
    <row r="1371" spans="1:43" ht="14.4" customHeight="1" x14ac:dyDescent="0.3">
      <c r="A1371" s="2" t="s">
        <v>13285</v>
      </c>
      <c r="B1371" s="2" t="s">
        <v>13286</v>
      </c>
      <c r="C1371" s="2" t="s">
        <v>175</v>
      </c>
      <c r="D1371" s="2" t="s">
        <v>101</v>
      </c>
      <c r="E1371" s="2" t="s">
        <v>255</v>
      </c>
      <c r="F1371" s="2">
        <v>24</v>
      </c>
      <c r="G1371" s="2" t="s">
        <v>83</v>
      </c>
      <c r="H1371" s="2" t="s">
        <v>244</v>
      </c>
      <c r="I1371" s="2" t="s">
        <v>48</v>
      </c>
      <c r="J1371" s="3">
        <v>45159</v>
      </c>
      <c r="K1371" s="3"/>
      <c r="L1371" s="2" t="s">
        <v>39</v>
      </c>
      <c r="M1371" s="2" t="s">
        <v>94</v>
      </c>
      <c r="N1371" s="2" t="s">
        <v>418</v>
      </c>
      <c r="O1371" s="4">
        <v>1786000</v>
      </c>
      <c r="P1371" s="4">
        <v>185900</v>
      </c>
      <c r="Q1371" s="4">
        <v>1600100</v>
      </c>
      <c r="R1371" s="2">
        <v>36</v>
      </c>
      <c r="S1371" s="5">
        <v>7.36</v>
      </c>
      <c r="T1371" s="4">
        <v>54261.17</v>
      </c>
      <c r="U1371" s="2" t="s">
        <v>113</v>
      </c>
      <c r="V1371" s="2" t="s">
        <v>97</v>
      </c>
      <c r="W1371" s="4">
        <v>0</v>
      </c>
      <c r="X1371" s="4">
        <v>0</v>
      </c>
      <c r="Y1371" s="4">
        <v>1953402.08</v>
      </c>
      <c r="Z1371" s="2">
        <v>0</v>
      </c>
      <c r="AA1371" s="2" t="s">
        <v>97</v>
      </c>
      <c r="AB1371" s="2" t="s">
        <v>15730</v>
      </c>
      <c r="AC1371" s="2" t="s">
        <v>213</v>
      </c>
      <c r="AD1371" s="2" t="s">
        <v>76</v>
      </c>
      <c r="AE1371" s="5">
        <v>89.59</v>
      </c>
      <c r="AF1371" s="2">
        <v>0</v>
      </c>
      <c r="AG1371" s="2" t="s">
        <v>97</v>
      </c>
      <c r="AH1371" s="2"/>
      <c r="AI1371" s="6" t="str">
        <f t="shared" si="63"/>
        <v>18-24</v>
      </c>
      <c r="AJ1371" s="11">
        <f>YEAR(tbl_LoanData[[#This Row],[Application Date]])</f>
        <v>2023</v>
      </c>
      <c r="AK1371" s="11" t="str">
        <f>TEXT(tbl_LoanData[[#This Row],[Application Date]],"MMMM")</f>
        <v>August</v>
      </c>
      <c r="AL1371" s="12">
        <f>DATE(YEAR(tbl_LoanData[[#This Row],[Application Date]]),MONTH(tbl_LoanData[[#This Row],[Application Date]]),1)</f>
        <v>45139</v>
      </c>
      <c r="AM1371" s="14">
        <f ca="1">IF(AND(tbl_LoanData[[#This Row],[Application Date]]&gt;=EOMONTH(TODAY(),-1)+1,tbl_LoanData[[#This Row],[Application Date]]&lt;=TODAY()),tbl_LoanData[[#This Row],[Loan Amount]],0)</f>
        <v>0</v>
      </c>
      <c r="AN1371" s="14">
        <f>tbl_LoanData[[#This Row],[Amount Paid]]-(Q1371-X1371)</f>
        <v>-1600100</v>
      </c>
      <c r="AO1371" s="14">
        <f>IF(tbl_LoanData[[#This Row],[Application Status]]="Approved",1,0)</f>
        <v>0</v>
      </c>
      <c r="AP1371" s="22" t="str">
        <f t="shared" ca="1" si="64"/>
        <v/>
      </c>
      <c r="AQ1371" s="22" t="str">
        <f t="shared" ca="1" si="65"/>
        <v/>
      </c>
    </row>
    <row r="1372" spans="1:43" ht="14.4" customHeight="1" x14ac:dyDescent="0.3">
      <c r="A1372" s="2" t="s">
        <v>13539</v>
      </c>
      <c r="B1372" s="2" t="s">
        <v>13540</v>
      </c>
      <c r="C1372" s="2" t="s">
        <v>712</v>
      </c>
      <c r="D1372" s="2" t="s">
        <v>161</v>
      </c>
      <c r="E1372" s="2" t="s">
        <v>134</v>
      </c>
      <c r="F1372" s="2">
        <v>41</v>
      </c>
      <c r="G1372" s="2" t="s">
        <v>83</v>
      </c>
      <c r="H1372" s="2" t="s">
        <v>565</v>
      </c>
      <c r="I1372" s="2" t="s">
        <v>47</v>
      </c>
      <c r="J1372" s="3">
        <v>45149</v>
      </c>
      <c r="K1372" s="3"/>
      <c r="L1372" s="2" t="s">
        <v>37</v>
      </c>
      <c r="M1372" s="2" t="s">
        <v>260</v>
      </c>
      <c r="N1372" s="2" t="s">
        <v>457</v>
      </c>
      <c r="O1372" s="4">
        <v>113000</v>
      </c>
      <c r="P1372" s="4">
        <v>44900</v>
      </c>
      <c r="Q1372" s="4">
        <v>68100</v>
      </c>
      <c r="R1372" s="2">
        <v>48</v>
      </c>
      <c r="S1372" s="5">
        <v>12.57</v>
      </c>
      <c r="T1372" s="4">
        <v>2132.1</v>
      </c>
      <c r="U1372" s="2" t="s">
        <v>96</v>
      </c>
      <c r="V1372" s="2" t="s">
        <v>97</v>
      </c>
      <c r="W1372" s="4">
        <v>0</v>
      </c>
      <c r="X1372" s="4">
        <v>0</v>
      </c>
      <c r="Y1372" s="4">
        <v>102340.68</v>
      </c>
      <c r="Z1372" s="2">
        <v>0</v>
      </c>
      <c r="AA1372" s="2" t="s">
        <v>97</v>
      </c>
      <c r="AB1372" s="2" t="s">
        <v>15734</v>
      </c>
      <c r="AC1372" s="2" t="s">
        <v>146</v>
      </c>
      <c r="AD1372" s="2" t="s">
        <v>76</v>
      </c>
      <c r="AE1372" s="5">
        <v>60.27</v>
      </c>
      <c r="AF1372" s="2">
        <v>0</v>
      </c>
      <c r="AG1372" s="2" t="s">
        <v>97</v>
      </c>
      <c r="AH1372" s="2"/>
      <c r="AI1372" s="6" t="str">
        <f t="shared" si="63"/>
        <v>35-44</v>
      </c>
      <c r="AJ1372" s="11">
        <f>YEAR(tbl_LoanData[[#This Row],[Application Date]])</f>
        <v>2023</v>
      </c>
      <c r="AK1372" s="11" t="str">
        <f>TEXT(tbl_LoanData[[#This Row],[Application Date]],"MMMM")</f>
        <v>August</v>
      </c>
      <c r="AL1372" s="12">
        <f>DATE(YEAR(tbl_LoanData[[#This Row],[Application Date]]),MONTH(tbl_LoanData[[#This Row],[Application Date]]),1)</f>
        <v>45139</v>
      </c>
      <c r="AM1372" s="14">
        <f ca="1">IF(AND(tbl_LoanData[[#This Row],[Application Date]]&gt;=EOMONTH(TODAY(),-1)+1,tbl_LoanData[[#This Row],[Application Date]]&lt;=TODAY()),tbl_LoanData[[#This Row],[Loan Amount]],0)</f>
        <v>0</v>
      </c>
      <c r="AN1372" s="14">
        <f>tbl_LoanData[[#This Row],[Amount Paid]]-(Q1372-X1372)</f>
        <v>-68100</v>
      </c>
      <c r="AO1372" s="14">
        <f>IF(tbl_LoanData[[#This Row],[Application Status]]="Approved",1,0)</f>
        <v>0</v>
      </c>
      <c r="AP1372" s="22" t="str">
        <f t="shared" ca="1" si="64"/>
        <v/>
      </c>
      <c r="AQ1372" s="22" t="str">
        <f t="shared" ca="1" si="65"/>
        <v/>
      </c>
    </row>
    <row r="1373" spans="1:43" ht="14.4" customHeight="1" x14ac:dyDescent="0.3">
      <c r="A1373" s="2" t="s">
        <v>13755</v>
      </c>
      <c r="B1373" s="2" t="s">
        <v>13756</v>
      </c>
      <c r="C1373" s="2" t="s">
        <v>999</v>
      </c>
      <c r="D1373" s="2" t="s">
        <v>117</v>
      </c>
      <c r="E1373" s="2" t="s">
        <v>402</v>
      </c>
      <c r="F1373" s="2">
        <v>44</v>
      </c>
      <c r="G1373" s="2" t="s">
        <v>69</v>
      </c>
      <c r="H1373" s="2" t="s">
        <v>172</v>
      </c>
      <c r="I1373" s="2" t="s">
        <v>45</v>
      </c>
      <c r="J1373" s="3">
        <v>45165</v>
      </c>
      <c r="K1373" s="3">
        <v>45171</v>
      </c>
      <c r="L1373" s="2" t="s">
        <v>37</v>
      </c>
      <c r="M1373" s="2" t="s">
        <v>104</v>
      </c>
      <c r="N1373" s="2" t="s">
        <v>286</v>
      </c>
      <c r="O1373" s="4">
        <v>182000</v>
      </c>
      <c r="P1373" s="4">
        <v>70500</v>
      </c>
      <c r="Q1373" s="4">
        <v>111500</v>
      </c>
      <c r="R1373" s="2">
        <v>36</v>
      </c>
      <c r="S1373" s="5">
        <v>12.08</v>
      </c>
      <c r="T1373" s="4">
        <v>4219.66</v>
      </c>
      <c r="U1373" s="2" t="s">
        <v>73</v>
      </c>
      <c r="V1373" s="2" t="s">
        <v>33</v>
      </c>
      <c r="W1373" s="4">
        <v>151907.6</v>
      </c>
      <c r="X1373" s="4">
        <v>0</v>
      </c>
      <c r="Y1373" s="4">
        <v>151907.6</v>
      </c>
      <c r="Z1373" s="2">
        <v>0</v>
      </c>
      <c r="AA1373" s="2" t="s">
        <v>56</v>
      </c>
      <c r="AB1373" s="2" t="s">
        <v>15736</v>
      </c>
      <c r="AC1373" s="2" t="s">
        <v>146</v>
      </c>
      <c r="AD1373" s="2" t="s">
        <v>76</v>
      </c>
      <c r="AE1373" s="5">
        <v>61.26</v>
      </c>
      <c r="AF1373" s="2">
        <v>0</v>
      </c>
      <c r="AG1373" s="2" t="s">
        <v>77</v>
      </c>
      <c r="AH1373" s="2">
        <v>6</v>
      </c>
      <c r="AI1373" s="6" t="str">
        <f t="shared" si="63"/>
        <v>35-44</v>
      </c>
      <c r="AJ1373" s="11">
        <f>YEAR(tbl_LoanData[[#This Row],[Application Date]])</f>
        <v>2023</v>
      </c>
      <c r="AK1373" s="11" t="str">
        <f>TEXT(tbl_LoanData[[#This Row],[Application Date]],"MMMM")</f>
        <v>August</v>
      </c>
      <c r="AL1373" s="12">
        <f>DATE(YEAR(tbl_LoanData[[#This Row],[Application Date]]),MONTH(tbl_LoanData[[#This Row],[Application Date]]),1)</f>
        <v>45139</v>
      </c>
      <c r="AM1373" s="14">
        <f ca="1">IF(AND(tbl_LoanData[[#This Row],[Application Date]]&gt;=EOMONTH(TODAY(),-1)+1,tbl_LoanData[[#This Row],[Application Date]]&lt;=TODAY()),tbl_LoanData[[#This Row],[Loan Amount]],0)</f>
        <v>0</v>
      </c>
      <c r="AN1373" s="14">
        <f>tbl_LoanData[[#This Row],[Amount Paid]]-(Q1373-X1373)</f>
        <v>40407.600000000006</v>
      </c>
      <c r="AO1373" s="14">
        <f>IF(tbl_LoanData[[#This Row],[Application Status]]="Approved",1,0)</f>
        <v>1</v>
      </c>
      <c r="AP1373" s="22" t="str">
        <f t="shared" ca="1" si="64"/>
        <v/>
      </c>
      <c r="AQ1373" s="22" t="str">
        <f t="shared" ca="1" si="65"/>
        <v/>
      </c>
    </row>
    <row r="1374" spans="1:43" ht="14.4" customHeight="1" x14ac:dyDescent="0.3">
      <c r="A1374" s="2" t="s">
        <v>13761</v>
      </c>
      <c r="B1374" s="2" t="s">
        <v>13762</v>
      </c>
      <c r="C1374" s="2" t="s">
        <v>621</v>
      </c>
      <c r="D1374" s="2" t="s">
        <v>161</v>
      </c>
      <c r="E1374" s="2" t="s">
        <v>135</v>
      </c>
      <c r="F1374" s="2">
        <v>62</v>
      </c>
      <c r="G1374" s="2" t="s">
        <v>69</v>
      </c>
      <c r="H1374" s="2" t="s">
        <v>313</v>
      </c>
      <c r="I1374" s="2" t="s">
        <v>44</v>
      </c>
      <c r="J1374" s="3">
        <v>45144</v>
      </c>
      <c r="K1374" s="3">
        <v>45152</v>
      </c>
      <c r="L1374" s="2" t="s">
        <v>39</v>
      </c>
      <c r="M1374" s="2" t="s">
        <v>85</v>
      </c>
      <c r="N1374" s="2" t="s">
        <v>324</v>
      </c>
      <c r="O1374" s="4">
        <v>1617000</v>
      </c>
      <c r="P1374" s="4">
        <v>531100</v>
      </c>
      <c r="Q1374" s="4">
        <v>1085900</v>
      </c>
      <c r="R1374" s="2">
        <v>36</v>
      </c>
      <c r="S1374" s="5">
        <v>12.81</v>
      </c>
      <c r="T1374" s="4">
        <v>41755.870000000003</v>
      </c>
      <c r="U1374" s="2" t="s">
        <v>73</v>
      </c>
      <c r="V1374" s="2" t="s">
        <v>34</v>
      </c>
      <c r="W1374" s="4">
        <v>1461455.45</v>
      </c>
      <c r="X1374" s="4">
        <v>41755.919999999998</v>
      </c>
      <c r="Y1374" s="4">
        <v>1503211.37</v>
      </c>
      <c r="Z1374" s="2">
        <v>28</v>
      </c>
      <c r="AA1374" s="2" t="s">
        <v>57</v>
      </c>
      <c r="AB1374" s="2" t="s">
        <v>15730</v>
      </c>
      <c r="AC1374" s="2" t="s">
        <v>106</v>
      </c>
      <c r="AD1374" s="2" t="s">
        <v>76</v>
      </c>
      <c r="AE1374" s="5">
        <v>67.16</v>
      </c>
      <c r="AF1374" s="2">
        <v>1</v>
      </c>
      <c r="AG1374" s="2" t="s">
        <v>77</v>
      </c>
      <c r="AH1374" s="2">
        <v>8</v>
      </c>
      <c r="AI1374" s="6" t="str">
        <f t="shared" si="63"/>
        <v>55-64</v>
      </c>
      <c r="AJ1374" s="11">
        <f>YEAR(tbl_LoanData[[#This Row],[Application Date]])</f>
        <v>2023</v>
      </c>
      <c r="AK1374" s="11" t="str">
        <f>TEXT(tbl_LoanData[[#This Row],[Application Date]],"MMMM")</f>
        <v>August</v>
      </c>
      <c r="AL1374" s="12">
        <f>DATE(YEAR(tbl_LoanData[[#This Row],[Application Date]]),MONTH(tbl_LoanData[[#This Row],[Application Date]]),1)</f>
        <v>45139</v>
      </c>
      <c r="AM1374" s="14">
        <f ca="1">IF(AND(tbl_LoanData[[#This Row],[Application Date]]&gt;=EOMONTH(TODAY(),-1)+1,tbl_LoanData[[#This Row],[Application Date]]&lt;=TODAY()),tbl_LoanData[[#This Row],[Loan Amount]],0)</f>
        <v>0</v>
      </c>
      <c r="AN1374" s="14">
        <f>tbl_LoanData[[#This Row],[Amount Paid]]-(Q1374-X1374)</f>
        <v>417311.37</v>
      </c>
      <c r="AO1374" s="14">
        <f>IF(tbl_LoanData[[#This Row],[Application Status]]="Approved",1,0)</f>
        <v>1</v>
      </c>
      <c r="AP1374" s="22" t="str">
        <f t="shared" ca="1" si="64"/>
        <v/>
      </c>
      <c r="AQ1374" s="22" t="str">
        <f t="shared" ca="1" si="65"/>
        <v/>
      </c>
    </row>
    <row r="1375" spans="1:43" ht="14.4" customHeight="1" x14ac:dyDescent="0.3">
      <c r="A1375" s="2" t="s">
        <v>13943</v>
      </c>
      <c r="B1375" s="2" t="s">
        <v>13944</v>
      </c>
      <c r="C1375" s="2" t="s">
        <v>310</v>
      </c>
      <c r="D1375" s="2" t="s">
        <v>268</v>
      </c>
      <c r="E1375" s="2" t="s">
        <v>91</v>
      </c>
      <c r="F1375" s="2">
        <v>59</v>
      </c>
      <c r="G1375" s="2" t="s">
        <v>69</v>
      </c>
      <c r="H1375" s="2" t="s">
        <v>273</v>
      </c>
      <c r="I1375" s="2" t="s">
        <v>45</v>
      </c>
      <c r="J1375" s="3">
        <v>45152</v>
      </c>
      <c r="K1375" s="3">
        <v>45170</v>
      </c>
      <c r="L1375" s="2" t="s">
        <v>36</v>
      </c>
      <c r="M1375" s="2" t="s">
        <v>111</v>
      </c>
      <c r="N1375" s="2" t="s">
        <v>350</v>
      </c>
      <c r="O1375" s="4">
        <v>2189000</v>
      </c>
      <c r="P1375" s="4">
        <v>615400</v>
      </c>
      <c r="Q1375" s="4">
        <v>1573600</v>
      </c>
      <c r="R1375" s="2">
        <v>36</v>
      </c>
      <c r="S1375" s="5">
        <v>8.42</v>
      </c>
      <c r="T1375" s="4">
        <v>54752.54</v>
      </c>
      <c r="U1375" s="2" t="s">
        <v>73</v>
      </c>
      <c r="V1375" s="2" t="s">
        <v>34</v>
      </c>
      <c r="W1375" s="4">
        <v>1916338.9</v>
      </c>
      <c r="X1375" s="4">
        <v>54752.46</v>
      </c>
      <c r="Y1375" s="4">
        <v>1971091.36</v>
      </c>
      <c r="Z1375" s="2">
        <v>31</v>
      </c>
      <c r="AA1375" s="2" t="s">
        <v>58</v>
      </c>
      <c r="AB1375" s="2" t="s">
        <v>15732</v>
      </c>
      <c r="AC1375" s="2" t="s">
        <v>129</v>
      </c>
      <c r="AD1375" s="2" t="s">
        <v>76</v>
      </c>
      <c r="AE1375" s="5">
        <v>71.89</v>
      </c>
      <c r="AF1375" s="2">
        <v>1</v>
      </c>
      <c r="AG1375" s="2" t="s">
        <v>15718</v>
      </c>
      <c r="AH1375" s="2">
        <v>18</v>
      </c>
      <c r="AI1375" s="6" t="str">
        <f t="shared" si="63"/>
        <v>55-64</v>
      </c>
      <c r="AJ1375" s="11">
        <f>YEAR(tbl_LoanData[[#This Row],[Application Date]])</f>
        <v>2023</v>
      </c>
      <c r="AK1375" s="11" t="str">
        <f>TEXT(tbl_LoanData[[#This Row],[Application Date]],"MMMM")</f>
        <v>August</v>
      </c>
      <c r="AL1375" s="12">
        <f>DATE(YEAR(tbl_LoanData[[#This Row],[Application Date]]),MONTH(tbl_LoanData[[#This Row],[Application Date]]),1)</f>
        <v>45139</v>
      </c>
      <c r="AM1375" s="14">
        <f ca="1">IF(AND(tbl_LoanData[[#This Row],[Application Date]]&gt;=EOMONTH(TODAY(),-1)+1,tbl_LoanData[[#This Row],[Application Date]]&lt;=TODAY()),tbl_LoanData[[#This Row],[Loan Amount]],0)</f>
        <v>0</v>
      </c>
      <c r="AN1375" s="14">
        <f>tbl_LoanData[[#This Row],[Amount Paid]]-(Q1375-X1375)</f>
        <v>397491.35999999987</v>
      </c>
      <c r="AO1375" s="14">
        <f>IF(tbl_LoanData[[#This Row],[Application Status]]="Approved",1,0)</f>
        <v>1</v>
      </c>
      <c r="AP1375" s="22" t="str">
        <f t="shared" ca="1" si="64"/>
        <v/>
      </c>
      <c r="AQ1375" s="22" t="str">
        <f t="shared" ca="1" si="65"/>
        <v/>
      </c>
    </row>
    <row r="1376" spans="1:43" ht="14.4" customHeight="1" x14ac:dyDescent="0.3">
      <c r="A1376" s="2" t="s">
        <v>13945</v>
      </c>
      <c r="B1376" s="2" t="s">
        <v>13946</v>
      </c>
      <c r="C1376" s="2" t="s">
        <v>401</v>
      </c>
      <c r="D1376" s="2" t="s">
        <v>118</v>
      </c>
      <c r="E1376" s="2" t="s">
        <v>394</v>
      </c>
      <c r="F1376" s="2">
        <v>50</v>
      </c>
      <c r="G1376" s="2" t="s">
        <v>83</v>
      </c>
      <c r="H1376" s="2" t="s">
        <v>244</v>
      </c>
      <c r="I1376" s="2" t="s">
        <v>48</v>
      </c>
      <c r="J1376" s="3">
        <v>45140</v>
      </c>
      <c r="K1376" s="3">
        <v>45159</v>
      </c>
      <c r="L1376" s="2" t="s">
        <v>40</v>
      </c>
      <c r="M1376" s="2" t="s">
        <v>157</v>
      </c>
      <c r="N1376" s="2" t="s">
        <v>299</v>
      </c>
      <c r="O1376" s="4">
        <v>1274000</v>
      </c>
      <c r="P1376" s="4">
        <v>471500</v>
      </c>
      <c r="Q1376" s="4">
        <v>802500</v>
      </c>
      <c r="R1376" s="2">
        <v>36</v>
      </c>
      <c r="S1376" s="5">
        <v>7.86</v>
      </c>
      <c r="T1376" s="4">
        <v>27548.04</v>
      </c>
      <c r="U1376" s="2" t="s">
        <v>73</v>
      </c>
      <c r="V1376" s="2" t="s">
        <v>33</v>
      </c>
      <c r="W1376" s="4">
        <v>991729.5</v>
      </c>
      <c r="X1376" s="4">
        <v>0</v>
      </c>
      <c r="Y1376" s="4">
        <v>991729.5</v>
      </c>
      <c r="Z1376" s="2">
        <v>0</v>
      </c>
      <c r="AA1376" s="2" t="s">
        <v>56</v>
      </c>
      <c r="AB1376" s="2" t="s">
        <v>15733</v>
      </c>
      <c r="AC1376" s="2" t="s">
        <v>213</v>
      </c>
      <c r="AD1376" s="2" t="s">
        <v>76</v>
      </c>
      <c r="AE1376" s="5">
        <v>62.99</v>
      </c>
      <c r="AF1376" s="2">
        <v>0</v>
      </c>
      <c r="AG1376" s="2" t="s">
        <v>77</v>
      </c>
      <c r="AH1376" s="2">
        <v>19</v>
      </c>
      <c r="AI1376" s="6" t="str">
        <f t="shared" si="63"/>
        <v>45-54</v>
      </c>
      <c r="AJ1376" s="11">
        <f>YEAR(tbl_LoanData[[#This Row],[Application Date]])</f>
        <v>2023</v>
      </c>
      <c r="AK1376" s="11" t="str">
        <f>TEXT(tbl_LoanData[[#This Row],[Application Date]],"MMMM")</f>
        <v>August</v>
      </c>
      <c r="AL1376" s="12">
        <f>DATE(YEAR(tbl_LoanData[[#This Row],[Application Date]]),MONTH(tbl_LoanData[[#This Row],[Application Date]]),1)</f>
        <v>45139</v>
      </c>
      <c r="AM1376" s="14">
        <f ca="1">IF(AND(tbl_LoanData[[#This Row],[Application Date]]&gt;=EOMONTH(TODAY(),-1)+1,tbl_LoanData[[#This Row],[Application Date]]&lt;=TODAY()),tbl_LoanData[[#This Row],[Loan Amount]],0)</f>
        <v>0</v>
      </c>
      <c r="AN1376" s="14">
        <f>tbl_LoanData[[#This Row],[Amount Paid]]-(Q1376-X1376)</f>
        <v>189229.5</v>
      </c>
      <c r="AO1376" s="14">
        <f>IF(tbl_LoanData[[#This Row],[Application Status]]="Approved",1,0)</f>
        <v>1</v>
      </c>
      <c r="AP1376" s="22" t="str">
        <f t="shared" ca="1" si="64"/>
        <v/>
      </c>
      <c r="AQ1376" s="22" t="str">
        <f t="shared" ca="1" si="65"/>
        <v/>
      </c>
    </row>
    <row r="1377" spans="1:43" ht="14.4" customHeight="1" x14ac:dyDescent="0.3">
      <c r="A1377" s="2" t="s">
        <v>14009</v>
      </c>
      <c r="B1377" s="2" t="s">
        <v>14010</v>
      </c>
      <c r="C1377" s="2" t="s">
        <v>444</v>
      </c>
      <c r="D1377" s="2" t="s">
        <v>254</v>
      </c>
      <c r="E1377" s="2" t="s">
        <v>161</v>
      </c>
      <c r="F1377" s="2">
        <v>34</v>
      </c>
      <c r="G1377" s="2" t="s">
        <v>69</v>
      </c>
      <c r="H1377" s="2" t="s">
        <v>372</v>
      </c>
      <c r="I1377" s="2" t="s">
        <v>43</v>
      </c>
      <c r="J1377" s="3">
        <v>45153</v>
      </c>
      <c r="K1377" s="3">
        <v>45166</v>
      </c>
      <c r="L1377" s="2" t="s">
        <v>38</v>
      </c>
      <c r="M1377" s="2" t="s">
        <v>111</v>
      </c>
      <c r="N1377" s="2" t="s">
        <v>112</v>
      </c>
      <c r="O1377" s="4">
        <v>1272000</v>
      </c>
      <c r="P1377" s="4">
        <v>445300</v>
      </c>
      <c r="Q1377" s="4">
        <v>826700</v>
      </c>
      <c r="R1377" s="2">
        <v>12</v>
      </c>
      <c r="S1377" s="5">
        <v>14.88</v>
      </c>
      <c r="T1377" s="4">
        <v>79142.75</v>
      </c>
      <c r="U1377" s="2" t="s">
        <v>73</v>
      </c>
      <c r="V1377" s="2" t="s">
        <v>35</v>
      </c>
      <c r="W1377" s="4">
        <v>79142.75</v>
      </c>
      <c r="X1377" s="4">
        <v>870570.21</v>
      </c>
      <c r="Y1377" s="4">
        <v>949712.96</v>
      </c>
      <c r="Z1377" s="2">
        <v>341</v>
      </c>
      <c r="AA1377" s="2" t="s">
        <v>60</v>
      </c>
      <c r="AB1377" s="2" t="s">
        <v>15734</v>
      </c>
      <c r="AC1377" s="2" t="s">
        <v>106</v>
      </c>
      <c r="AD1377" s="2" t="s">
        <v>76</v>
      </c>
      <c r="AE1377" s="5">
        <v>64.989999999999995</v>
      </c>
      <c r="AF1377" s="2">
        <v>11</v>
      </c>
      <c r="AG1377" s="2" t="s">
        <v>130</v>
      </c>
      <c r="AH1377" s="2">
        <v>13</v>
      </c>
      <c r="AI1377" s="6" t="str">
        <f t="shared" si="63"/>
        <v>25-34</v>
      </c>
      <c r="AJ1377" s="11">
        <f>YEAR(tbl_LoanData[[#This Row],[Application Date]])</f>
        <v>2023</v>
      </c>
      <c r="AK1377" s="11" t="str">
        <f>TEXT(tbl_LoanData[[#This Row],[Application Date]],"MMMM")</f>
        <v>August</v>
      </c>
      <c r="AL1377" s="12">
        <f>DATE(YEAR(tbl_LoanData[[#This Row],[Application Date]]),MONTH(tbl_LoanData[[#This Row],[Application Date]]),1)</f>
        <v>45139</v>
      </c>
      <c r="AM1377" s="14">
        <f ca="1">IF(AND(tbl_LoanData[[#This Row],[Application Date]]&gt;=EOMONTH(TODAY(),-1)+1,tbl_LoanData[[#This Row],[Application Date]]&lt;=TODAY()),tbl_LoanData[[#This Row],[Loan Amount]],0)</f>
        <v>0</v>
      </c>
      <c r="AN1377" s="14">
        <f>tbl_LoanData[[#This Row],[Amount Paid]]-(Q1377-X1377)</f>
        <v>123012.95999999996</v>
      </c>
      <c r="AO1377" s="14">
        <f>IF(tbl_LoanData[[#This Row],[Application Status]]="Approved",1,0)</f>
        <v>1</v>
      </c>
      <c r="AP1377" s="22" t="str">
        <f t="shared" ca="1" si="64"/>
        <v/>
      </c>
      <c r="AQ1377" s="22" t="str">
        <f t="shared" ca="1" si="65"/>
        <v/>
      </c>
    </row>
    <row r="1378" spans="1:43" x14ac:dyDescent="0.3">
      <c r="A1378" s="2" t="s">
        <v>14065</v>
      </c>
      <c r="B1378" s="2" t="s">
        <v>14066</v>
      </c>
      <c r="C1378" s="2" t="s">
        <v>1573</v>
      </c>
      <c r="D1378" s="2" t="s">
        <v>81</v>
      </c>
      <c r="E1378" s="2" t="s">
        <v>92</v>
      </c>
      <c r="F1378" s="2">
        <v>26</v>
      </c>
      <c r="G1378" s="2" t="s">
        <v>69</v>
      </c>
      <c r="H1378" s="2" t="s">
        <v>191</v>
      </c>
      <c r="I1378" s="2" t="s">
        <v>51</v>
      </c>
      <c r="J1378" s="3">
        <v>45148</v>
      </c>
      <c r="K1378" s="3"/>
      <c r="L1378" s="2" t="s">
        <v>40</v>
      </c>
      <c r="M1378" s="2" t="s">
        <v>85</v>
      </c>
      <c r="N1378" s="2" t="s">
        <v>270</v>
      </c>
      <c r="O1378" s="4">
        <v>1350000</v>
      </c>
      <c r="P1378" s="4">
        <v>385400</v>
      </c>
      <c r="Q1378" s="4">
        <v>964600</v>
      </c>
      <c r="R1378" s="2">
        <v>12</v>
      </c>
      <c r="S1378" s="5">
        <v>9.73</v>
      </c>
      <c r="T1378" s="4">
        <v>88204.63</v>
      </c>
      <c r="U1378" s="2" t="s">
        <v>113</v>
      </c>
      <c r="V1378" s="2" t="s">
        <v>97</v>
      </c>
      <c r="W1378" s="4">
        <v>0</v>
      </c>
      <c r="X1378" s="4">
        <v>0</v>
      </c>
      <c r="Y1378" s="4">
        <v>1058455.58</v>
      </c>
      <c r="Z1378" s="2">
        <v>0</v>
      </c>
      <c r="AA1378" s="2" t="s">
        <v>97</v>
      </c>
      <c r="AB1378" s="2" t="s">
        <v>15728</v>
      </c>
      <c r="AC1378" s="2" t="s">
        <v>129</v>
      </c>
      <c r="AD1378" s="2" t="s">
        <v>76</v>
      </c>
      <c r="AE1378" s="5">
        <v>71.45</v>
      </c>
      <c r="AF1378" s="2">
        <v>0</v>
      </c>
      <c r="AG1378" s="2" t="s">
        <v>97</v>
      </c>
      <c r="AH1378" s="2"/>
      <c r="AI1378" s="6" t="str">
        <f t="shared" si="63"/>
        <v>25-34</v>
      </c>
      <c r="AJ1378" s="11">
        <f>YEAR(tbl_LoanData[[#This Row],[Application Date]])</f>
        <v>2023</v>
      </c>
      <c r="AK1378" s="11" t="str">
        <f>TEXT(tbl_LoanData[[#This Row],[Application Date]],"MMMM")</f>
        <v>August</v>
      </c>
      <c r="AL1378" s="12">
        <f>DATE(YEAR(tbl_LoanData[[#This Row],[Application Date]]),MONTH(tbl_LoanData[[#This Row],[Application Date]]),1)</f>
        <v>45139</v>
      </c>
      <c r="AM1378" s="14">
        <f ca="1">IF(AND(tbl_LoanData[[#This Row],[Application Date]]&gt;=EOMONTH(TODAY(),-1)+1,tbl_LoanData[[#This Row],[Application Date]]&lt;=TODAY()),tbl_LoanData[[#This Row],[Loan Amount]],0)</f>
        <v>0</v>
      </c>
      <c r="AN1378" s="14">
        <f>tbl_LoanData[[#This Row],[Amount Paid]]-(Q1378-X1378)</f>
        <v>-964600</v>
      </c>
      <c r="AO1378" s="14">
        <f>IF(tbl_LoanData[[#This Row],[Application Status]]="Approved",1,0)</f>
        <v>0</v>
      </c>
      <c r="AP1378" s="22" t="str">
        <f t="shared" ca="1" si="64"/>
        <v/>
      </c>
      <c r="AQ1378" s="22" t="str">
        <f t="shared" ca="1" si="65"/>
        <v/>
      </c>
    </row>
    <row r="1379" spans="1:43" ht="14.4" customHeight="1" x14ac:dyDescent="0.3">
      <c r="A1379" s="2" t="s">
        <v>14089</v>
      </c>
      <c r="B1379" s="2" t="s">
        <v>14090</v>
      </c>
      <c r="C1379" s="2" t="s">
        <v>368</v>
      </c>
      <c r="D1379" s="2" t="s">
        <v>81</v>
      </c>
      <c r="E1379" s="2" t="s">
        <v>91</v>
      </c>
      <c r="F1379" s="2">
        <v>38</v>
      </c>
      <c r="G1379" s="2" t="s">
        <v>83</v>
      </c>
      <c r="H1379" s="2" t="s">
        <v>256</v>
      </c>
      <c r="I1379" s="2" t="s">
        <v>43</v>
      </c>
      <c r="J1379" s="3">
        <v>45159</v>
      </c>
      <c r="K1379" s="3">
        <v>45169</v>
      </c>
      <c r="L1379" s="2" t="s">
        <v>39</v>
      </c>
      <c r="M1379" s="2" t="s">
        <v>85</v>
      </c>
      <c r="N1379" s="2" t="s">
        <v>324</v>
      </c>
      <c r="O1379" s="4">
        <v>2227000</v>
      </c>
      <c r="P1379" s="4">
        <v>607800</v>
      </c>
      <c r="Q1379" s="4">
        <v>1619200</v>
      </c>
      <c r="R1379" s="2">
        <v>24</v>
      </c>
      <c r="S1379" s="5">
        <v>12.01</v>
      </c>
      <c r="T1379" s="4">
        <v>83672.160000000003</v>
      </c>
      <c r="U1379" s="2" t="s">
        <v>73</v>
      </c>
      <c r="V1379" s="2" t="s">
        <v>33</v>
      </c>
      <c r="W1379" s="4">
        <v>2008131.84</v>
      </c>
      <c r="X1379" s="4">
        <v>0</v>
      </c>
      <c r="Y1379" s="4">
        <v>2008131.84</v>
      </c>
      <c r="Z1379" s="2">
        <v>0</v>
      </c>
      <c r="AA1379" s="2" t="s">
        <v>56</v>
      </c>
      <c r="AB1379" s="2" t="s">
        <v>15730</v>
      </c>
      <c r="AC1379" s="2" t="s">
        <v>106</v>
      </c>
      <c r="AD1379" s="2" t="s">
        <v>76</v>
      </c>
      <c r="AE1379" s="5">
        <v>72.709999999999994</v>
      </c>
      <c r="AF1379" s="2">
        <v>0</v>
      </c>
      <c r="AG1379" s="2" t="s">
        <v>77</v>
      </c>
      <c r="AH1379" s="2">
        <v>10</v>
      </c>
      <c r="AI1379" s="6" t="str">
        <f t="shared" si="63"/>
        <v>35-44</v>
      </c>
      <c r="AJ1379" s="11">
        <f>YEAR(tbl_LoanData[[#This Row],[Application Date]])</f>
        <v>2023</v>
      </c>
      <c r="AK1379" s="11" t="str">
        <f>TEXT(tbl_LoanData[[#This Row],[Application Date]],"MMMM")</f>
        <v>August</v>
      </c>
      <c r="AL1379" s="12">
        <f>DATE(YEAR(tbl_LoanData[[#This Row],[Application Date]]),MONTH(tbl_LoanData[[#This Row],[Application Date]]),1)</f>
        <v>45139</v>
      </c>
      <c r="AM1379" s="14">
        <f ca="1">IF(AND(tbl_LoanData[[#This Row],[Application Date]]&gt;=EOMONTH(TODAY(),-1)+1,tbl_LoanData[[#This Row],[Application Date]]&lt;=TODAY()),tbl_LoanData[[#This Row],[Loan Amount]],0)</f>
        <v>0</v>
      </c>
      <c r="AN1379" s="14">
        <f>tbl_LoanData[[#This Row],[Amount Paid]]-(Q1379-X1379)</f>
        <v>388931.84000000008</v>
      </c>
      <c r="AO1379" s="14">
        <f>IF(tbl_LoanData[[#This Row],[Application Status]]="Approved",1,0)</f>
        <v>1</v>
      </c>
      <c r="AP1379" s="22" t="str">
        <f t="shared" ca="1" si="64"/>
        <v/>
      </c>
      <c r="AQ1379" s="22" t="str">
        <f t="shared" ca="1" si="65"/>
        <v/>
      </c>
    </row>
    <row r="1380" spans="1:43" ht="14.4" customHeight="1" x14ac:dyDescent="0.3">
      <c r="A1380" s="2" t="s">
        <v>14119</v>
      </c>
      <c r="B1380" s="2" t="s">
        <v>14120</v>
      </c>
      <c r="C1380" s="2" t="s">
        <v>687</v>
      </c>
      <c r="D1380" s="2" t="s">
        <v>176</v>
      </c>
      <c r="E1380" s="2" t="s">
        <v>91</v>
      </c>
      <c r="F1380" s="2">
        <v>27</v>
      </c>
      <c r="G1380" s="2" t="s">
        <v>83</v>
      </c>
      <c r="H1380" s="2" t="s">
        <v>156</v>
      </c>
      <c r="I1380" s="2" t="s">
        <v>45</v>
      </c>
      <c r="J1380" s="3">
        <v>45148</v>
      </c>
      <c r="K1380" s="3">
        <v>45161</v>
      </c>
      <c r="L1380" s="2" t="s">
        <v>39</v>
      </c>
      <c r="M1380" s="2" t="s">
        <v>127</v>
      </c>
      <c r="N1380" s="2" t="s">
        <v>152</v>
      </c>
      <c r="O1380" s="4">
        <v>2559000</v>
      </c>
      <c r="P1380" s="4">
        <v>414600</v>
      </c>
      <c r="Q1380" s="4">
        <v>2144400</v>
      </c>
      <c r="R1380" s="2">
        <v>18</v>
      </c>
      <c r="S1380" s="5">
        <v>11.88</v>
      </c>
      <c r="T1380" s="4">
        <v>140362.89000000001</v>
      </c>
      <c r="U1380" s="2" t="s">
        <v>73</v>
      </c>
      <c r="V1380" s="2" t="s">
        <v>33</v>
      </c>
      <c r="W1380" s="4">
        <v>2526532.08</v>
      </c>
      <c r="X1380" s="4">
        <v>0</v>
      </c>
      <c r="Y1380" s="4">
        <v>2526532.08</v>
      </c>
      <c r="Z1380" s="2">
        <v>0</v>
      </c>
      <c r="AA1380" s="2" t="s">
        <v>56</v>
      </c>
      <c r="AB1380" s="2" t="s">
        <v>15736</v>
      </c>
      <c r="AC1380" s="2" t="s">
        <v>332</v>
      </c>
      <c r="AD1380" s="2" t="s">
        <v>76</v>
      </c>
      <c r="AE1380" s="5">
        <v>83.8</v>
      </c>
      <c r="AF1380" s="2">
        <v>0</v>
      </c>
      <c r="AG1380" s="2" t="s">
        <v>77</v>
      </c>
      <c r="AH1380" s="2">
        <v>13</v>
      </c>
      <c r="AI1380" s="6" t="str">
        <f t="shared" si="63"/>
        <v>25-34</v>
      </c>
      <c r="AJ1380" s="11">
        <f>YEAR(tbl_LoanData[[#This Row],[Application Date]])</f>
        <v>2023</v>
      </c>
      <c r="AK1380" s="11" t="str">
        <f>TEXT(tbl_LoanData[[#This Row],[Application Date]],"MMMM")</f>
        <v>August</v>
      </c>
      <c r="AL1380" s="12">
        <f>DATE(YEAR(tbl_LoanData[[#This Row],[Application Date]]),MONTH(tbl_LoanData[[#This Row],[Application Date]]),1)</f>
        <v>45139</v>
      </c>
      <c r="AM1380" s="14">
        <f ca="1">IF(AND(tbl_LoanData[[#This Row],[Application Date]]&gt;=EOMONTH(TODAY(),-1)+1,tbl_LoanData[[#This Row],[Application Date]]&lt;=TODAY()),tbl_LoanData[[#This Row],[Loan Amount]],0)</f>
        <v>0</v>
      </c>
      <c r="AN1380" s="14">
        <f>tbl_LoanData[[#This Row],[Amount Paid]]-(Q1380-X1380)</f>
        <v>382132.08000000007</v>
      </c>
      <c r="AO1380" s="14">
        <f>IF(tbl_LoanData[[#This Row],[Application Status]]="Approved",1,0)</f>
        <v>1</v>
      </c>
      <c r="AP1380" s="22" t="str">
        <f t="shared" ca="1" si="64"/>
        <v/>
      </c>
      <c r="AQ1380" s="22" t="str">
        <f t="shared" ca="1" si="65"/>
        <v/>
      </c>
    </row>
    <row r="1381" spans="1:43" x14ac:dyDescent="0.3">
      <c r="A1381" s="2" t="s">
        <v>14159</v>
      </c>
      <c r="B1381" s="2" t="s">
        <v>14160</v>
      </c>
      <c r="C1381" s="2" t="s">
        <v>223</v>
      </c>
      <c r="D1381" s="2" t="s">
        <v>102</v>
      </c>
      <c r="E1381" s="2" t="s">
        <v>118</v>
      </c>
      <c r="F1381" s="2">
        <v>52</v>
      </c>
      <c r="G1381" s="2" t="s">
        <v>69</v>
      </c>
      <c r="H1381" s="2" t="s">
        <v>244</v>
      </c>
      <c r="I1381" s="2" t="s">
        <v>48</v>
      </c>
      <c r="J1381" s="3">
        <v>45141</v>
      </c>
      <c r="K1381" s="3">
        <v>45146</v>
      </c>
      <c r="L1381" s="2" t="s">
        <v>40</v>
      </c>
      <c r="M1381" s="2" t="s">
        <v>157</v>
      </c>
      <c r="N1381" s="2" t="s">
        <v>328</v>
      </c>
      <c r="O1381" s="4">
        <v>768000</v>
      </c>
      <c r="P1381" s="4">
        <v>79700</v>
      </c>
      <c r="Q1381" s="4">
        <v>688300</v>
      </c>
      <c r="R1381" s="2">
        <v>36</v>
      </c>
      <c r="S1381" s="5">
        <v>8.9700000000000006</v>
      </c>
      <c r="T1381" s="4">
        <v>24264.49</v>
      </c>
      <c r="U1381" s="2" t="s">
        <v>73</v>
      </c>
      <c r="V1381" s="2" t="s">
        <v>33</v>
      </c>
      <c r="W1381" s="4">
        <v>873521.53</v>
      </c>
      <c r="X1381" s="4">
        <v>0</v>
      </c>
      <c r="Y1381" s="4">
        <v>873521.53</v>
      </c>
      <c r="Z1381" s="2">
        <v>0</v>
      </c>
      <c r="AA1381" s="2" t="s">
        <v>56</v>
      </c>
      <c r="AB1381" s="2" t="s">
        <v>15736</v>
      </c>
      <c r="AC1381" s="2" t="s">
        <v>138</v>
      </c>
      <c r="AD1381" s="2" t="s">
        <v>76</v>
      </c>
      <c r="AE1381" s="5">
        <v>89.62</v>
      </c>
      <c r="AF1381" s="2">
        <v>0</v>
      </c>
      <c r="AG1381" s="2" t="s">
        <v>77</v>
      </c>
      <c r="AH1381" s="2">
        <v>5</v>
      </c>
      <c r="AI1381" s="6" t="str">
        <f t="shared" si="63"/>
        <v>45-54</v>
      </c>
      <c r="AJ1381" s="11">
        <f>YEAR(tbl_LoanData[[#This Row],[Application Date]])</f>
        <v>2023</v>
      </c>
      <c r="AK1381" s="11" t="str">
        <f>TEXT(tbl_LoanData[[#This Row],[Application Date]],"MMMM")</f>
        <v>August</v>
      </c>
      <c r="AL1381" s="12">
        <f>DATE(YEAR(tbl_LoanData[[#This Row],[Application Date]]),MONTH(tbl_LoanData[[#This Row],[Application Date]]),1)</f>
        <v>45139</v>
      </c>
      <c r="AM1381" s="14">
        <f ca="1">IF(AND(tbl_LoanData[[#This Row],[Application Date]]&gt;=EOMONTH(TODAY(),-1)+1,tbl_LoanData[[#This Row],[Application Date]]&lt;=TODAY()),tbl_LoanData[[#This Row],[Loan Amount]],0)</f>
        <v>0</v>
      </c>
      <c r="AN1381" s="14">
        <f>tbl_LoanData[[#This Row],[Amount Paid]]-(Q1381-X1381)</f>
        <v>185221.53000000003</v>
      </c>
      <c r="AO1381" s="14">
        <f>IF(tbl_LoanData[[#This Row],[Application Status]]="Approved",1,0)</f>
        <v>1</v>
      </c>
      <c r="AP1381" s="22" t="str">
        <f t="shared" ca="1" si="64"/>
        <v/>
      </c>
      <c r="AQ1381" s="22" t="str">
        <f t="shared" ca="1" si="65"/>
        <v/>
      </c>
    </row>
    <row r="1382" spans="1:43" ht="14.4" customHeight="1" x14ac:dyDescent="0.3">
      <c r="A1382" s="2" t="s">
        <v>14175</v>
      </c>
      <c r="B1382" s="2" t="s">
        <v>14176</v>
      </c>
      <c r="C1382" s="2" t="s">
        <v>331</v>
      </c>
      <c r="D1382" s="2" t="s">
        <v>268</v>
      </c>
      <c r="E1382" s="2" t="s">
        <v>232</v>
      </c>
      <c r="F1382" s="2">
        <v>58</v>
      </c>
      <c r="G1382" s="2" t="s">
        <v>83</v>
      </c>
      <c r="H1382" s="2" t="s">
        <v>211</v>
      </c>
      <c r="I1382" s="2" t="s">
        <v>50</v>
      </c>
      <c r="J1382" s="3">
        <v>45144</v>
      </c>
      <c r="K1382" s="3">
        <v>45160</v>
      </c>
      <c r="L1382" s="2" t="s">
        <v>37</v>
      </c>
      <c r="M1382" s="2" t="s">
        <v>94</v>
      </c>
      <c r="N1382" s="2" t="s">
        <v>436</v>
      </c>
      <c r="O1382" s="4">
        <v>235000</v>
      </c>
      <c r="P1382" s="4">
        <v>55600</v>
      </c>
      <c r="Q1382" s="4">
        <v>179400</v>
      </c>
      <c r="R1382" s="2">
        <v>24</v>
      </c>
      <c r="S1382" s="5">
        <v>14.98</v>
      </c>
      <c r="T1382" s="4">
        <v>9714.51</v>
      </c>
      <c r="U1382" s="2" t="s">
        <v>73</v>
      </c>
      <c r="V1382" s="2" t="s">
        <v>34</v>
      </c>
      <c r="W1382" s="4">
        <v>204004.71</v>
      </c>
      <c r="X1382" s="4">
        <v>29143.53</v>
      </c>
      <c r="Y1382" s="4">
        <v>233148.24</v>
      </c>
      <c r="Z1382" s="2">
        <v>84</v>
      </c>
      <c r="AA1382" s="2" t="s">
        <v>59</v>
      </c>
      <c r="AB1382" s="2" t="s">
        <v>15729</v>
      </c>
      <c r="AC1382" s="2" t="s">
        <v>146</v>
      </c>
      <c r="AD1382" s="2" t="s">
        <v>76</v>
      </c>
      <c r="AE1382" s="5">
        <v>76.34</v>
      </c>
      <c r="AF1382" s="2">
        <v>3</v>
      </c>
      <c r="AG1382" s="2" t="s">
        <v>130</v>
      </c>
      <c r="AH1382" s="2">
        <v>16</v>
      </c>
      <c r="AI1382" s="6" t="str">
        <f t="shared" si="63"/>
        <v>55-64</v>
      </c>
      <c r="AJ1382" s="11">
        <f>YEAR(tbl_LoanData[[#This Row],[Application Date]])</f>
        <v>2023</v>
      </c>
      <c r="AK1382" s="11" t="str">
        <f>TEXT(tbl_LoanData[[#This Row],[Application Date]],"MMMM")</f>
        <v>August</v>
      </c>
      <c r="AL1382" s="12">
        <f>DATE(YEAR(tbl_LoanData[[#This Row],[Application Date]]),MONTH(tbl_LoanData[[#This Row],[Application Date]]),1)</f>
        <v>45139</v>
      </c>
      <c r="AM1382" s="14">
        <f ca="1">IF(AND(tbl_LoanData[[#This Row],[Application Date]]&gt;=EOMONTH(TODAY(),-1)+1,tbl_LoanData[[#This Row],[Application Date]]&lt;=TODAY()),tbl_LoanData[[#This Row],[Loan Amount]],0)</f>
        <v>0</v>
      </c>
      <c r="AN1382" s="14">
        <f>tbl_LoanData[[#This Row],[Amount Paid]]-(Q1382-X1382)</f>
        <v>53748.239999999991</v>
      </c>
      <c r="AO1382" s="14">
        <f>IF(tbl_LoanData[[#This Row],[Application Status]]="Approved",1,0)</f>
        <v>1</v>
      </c>
      <c r="AP1382" s="22" t="str">
        <f t="shared" ca="1" si="64"/>
        <v/>
      </c>
      <c r="AQ1382" s="22" t="str">
        <f t="shared" ca="1" si="65"/>
        <v/>
      </c>
    </row>
    <row r="1383" spans="1:43" x14ac:dyDescent="0.3">
      <c r="A1383" s="2" t="s">
        <v>14209</v>
      </c>
      <c r="B1383" s="2" t="s">
        <v>14210</v>
      </c>
      <c r="C1383" s="2" t="s">
        <v>198</v>
      </c>
      <c r="D1383" s="2" t="s">
        <v>67</v>
      </c>
      <c r="E1383" s="2" t="s">
        <v>406</v>
      </c>
      <c r="F1383" s="2">
        <v>48</v>
      </c>
      <c r="G1383" s="2" t="s">
        <v>69</v>
      </c>
      <c r="H1383" s="2" t="s">
        <v>143</v>
      </c>
      <c r="I1383" s="2" t="s">
        <v>46</v>
      </c>
      <c r="J1383" s="3">
        <v>45160</v>
      </c>
      <c r="K1383" s="3">
        <v>45166</v>
      </c>
      <c r="L1383" s="2" t="s">
        <v>36</v>
      </c>
      <c r="M1383" s="2" t="s">
        <v>94</v>
      </c>
      <c r="N1383" s="2" t="s">
        <v>212</v>
      </c>
      <c r="O1383" s="4">
        <v>1894000</v>
      </c>
      <c r="P1383" s="4">
        <v>354600</v>
      </c>
      <c r="Q1383" s="4">
        <v>1539400</v>
      </c>
      <c r="R1383" s="2">
        <v>24</v>
      </c>
      <c r="S1383" s="5">
        <v>8.0299999999999994</v>
      </c>
      <c r="T1383" s="4">
        <v>74442.820000000007</v>
      </c>
      <c r="U1383" s="2" t="s">
        <v>73</v>
      </c>
      <c r="V1383" s="2" t="s">
        <v>33</v>
      </c>
      <c r="W1383" s="4">
        <v>1786627.64</v>
      </c>
      <c r="X1383" s="4">
        <v>0</v>
      </c>
      <c r="Y1383" s="4">
        <v>1786627.64</v>
      </c>
      <c r="Z1383" s="2">
        <v>0</v>
      </c>
      <c r="AA1383" s="2" t="s">
        <v>56</v>
      </c>
      <c r="AB1383" s="2" t="s">
        <v>15735</v>
      </c>
      <c r="AC1383" s="2" t="s">
        <v>138</v>
      </c>
      <c r="AD1383" s="2" t="s">
        <v>76</v>
      </c>
      <c r="AE1383" s="5">
        <v>81.28</v>
      </c>
      <c r="AF1383" s="2">
        <v>0</v>
      </c>
      <c r="AG1383" s="2" t="s">
        <v>77</v>
      </c>
      <c r="AH1383" s="2">
        <v>6</v>
      </c>
      <c r="AI1383" s="6" t="str">
        <f t="shared" si="63"/>
        <v>45-54</v>
      </c>
      <c r="AJ1383" s="11">
        <f>YEAR(tbl_LoanData[[#This Row],[Application Date]])</f>
        <v>2023</v>
      </c>
      <c r="AK1383" s="11" t="str">
        <f>TEXT(tbl_LoanData[[#This Row],[Application Date]],"MMMM")</f>
        <v>August</v>
      </c>
      <c r="AL1383" s="12">
        <f>DATE(YEAR(tbl_LoanData[[#This Row],[Application Date]]),MONTH(tbl_LoanData[[#This Row],[Application Date]]),1)</f>
        <v>45139</v>
      </c>
      <c r="AM1383" s="14">
        <f ca="1">IF(AND(tbl_LoanData[[#This Row],[Application Date]]&gt;=EOMONTH(TODAY(),-1)+1,tbl_LoanData[[#This Row],[Application Date]]&lt;=TODAY()),tbl_LoanData[[#This Row],[Loan Amount]],0)</f>
        <v>0</v>
      </c>
      <c r="AN1383" s="14">
        <f>tbl_LoanData[[#This Row],[Amount Paid]]-(Q1383-X1383)</f>
        <v>247227.6399999999</v>
      </c>
      <c r="AO1383" s="14">
        <f>IF(tbl_LoanData[[#This Row],[Application Status]]="Approved",1,0)</f>
        <v>1</v>
      </c>
      <c r="AP1383" s="22" t="str">
        <f t="shared" ca="1" si="64"/>
        <v/>
      </c>
      <c r="AQ1383" s="22" t="str">
        <f t="shared" ca="1" si="65"/>
        <v/>
      </c>
    </row>
    <row r="1384" spans="1:43" ht="14.4" customHeight="1" x14ac:dyDescent="0.3">
      <c r="A1384" s="2" t="s">
        <v>14269</v>
      </c>
      <c r="B1384" s="2" t="s">
        <v>14270</v>
      </c>
      <c r="C1384" s="2" t="s">
        <v>482</v>
      </c>
      <c r="D1384" s="2" t="s">
        <v>204</v>
      </c>
      <c r="E1384" s="2" t="s">
        <v>402</v>
      </c>
      <c r="F1384" s="2">
        <v>58</v>
      </c>
      <c r="G1384" s="2" t="s">
        <v>69</v>
      </c>
      <c r="H1384" s="2" t="s">
        <v>233</v>
      </c>
      <c r="I1384" s="2" t="s">
        <v>46</v>
      </c>
      <c r="J1384" s="3">
        <v>45166</v>
      </c>
      <c r="K1384" s="3"/>
      <c r="L1384" s="2" t="s">
        <v>37</v>
      </c>
      <c r="M1384" s="2" t="s">
        <v>260</v>
      </c>
      <c r="N1384" s="2" t="s">
        <v>457</v>
      </c>
      <c r="O1384" s="4">
        <v>238000</v>
      </c>
      <c r="P1384" s="4">
        <v>33200</v>
      </c>
      <c r="Q1384" s="4">
        <v>204800</v>
      </c>
      <c r="R1384" s="2">
        <v>36</v>
      </c>
      <c r="S1384" s="5">
        <v>8.6</v>
      </c>
      <c r="T1384" s="4">
        <v>7156.62</v>
      </c>
      <c r="U1384" s="2" t="s">
        <v>113</v>
      </c>
      <c r="V1384" s="2" t="s">
        <v>97</v>
      </c>
      <c r="W1384" s="4">
        <v>0</v>
      </c>
      <c r="X1384" s="4">
        <v>0</v>
      </c>
      <c r="Y1384" s="4">
        <v>257638.39999999999</v>
      </c>
      <c r="Z1384" s="2">
        <v>0</v>
      </c>
      <c r="AA1384" s="2" t="s">
        <v>97</v>
      </c>
      <c r="AB1384" s="2" t="s">
        <v>15736</v>
      </c>
      <c r="AC1384" s="2" t="s">
        <v>360</v>
      </c>
      <c r="AD1384" s="2" t="s">
        <v>76</v>
      </c>
      <c r="AE1384" s="5">
        <v>86.05</v>
      </c>
      <c r="AF1384" s="2">
        <v>0</v>
      </c>
      <c r="AG1384" s="2" t="s">
        <v>97</v>
      </c>
      <c r="AH1384" s="2"/>
      <c r="AI1384" s="6" t="str">
        <f t="shared" si="63"/>
        <v>55-64</v>
      </c>
      <c r="AJ1384" s="11">
        <f>YEAR(tbl_LoanData[[#This Row],[Application Date]])</f>
        <v>2023</v>
      </c>
      <c r="AK1384" s="11" t="str">
        <f>TEXT(tbl_LoanData[[#This Row],[Application Date]],"MMMM")</f>
        <v>August</v>
      </c>
      <c r="AL1384" s="12">
        <f>DATE(YEAR(tbl_LoanData[[#This Row],[Application Date]]),MONTH(tbl_LoanData[[#This Row],[Application Date]]),1)</f>
        <v>45139</v>
      </c>
      <c r="AM1384" s="14">
        <f ca="1">IF(AND(tbl_LoanData[[#This Row],[Application Date]]&gt;=EOMONTH(TODAY(),-1)+1,tbl_LoanData[[#This Row],[Application Date]]&lt;=TODAY()),tbl_LoanData[[#This Row],[Loan Amount]],0)</f>
        <v>0</v>
      </c>
      <c r="AN1384" s="14">
        <f>tbl_LoanData[[#This Row],[Amount Paid]]-(Q1384-X1384)</f>
        <v>-204800</v>
      </c>
      <c r="AO1384" s="14">
        <f>IF(tbl_LoanData[[#This Row],[Application Status]]="Approved",1,0)</f>
        <v>0</v>
      </c>
      <c r="AP1384" s="22" t="str">
        <f t="shared" ca="1" si="64"/>
        <v/>
      </c>
      <c r="AQ1384" s="22" t="str">
        <f t="shared" ca="1" si="65"/>
        <v/>
      </c>
    </row>
    <row r="1385" spans="1:43" ht="14.4" customHeight="1" x14ac:dyDescent="0.3">
      <c r="A1385" s="2" t="s">
        <v>14351</v>
      </c>
      <c r="B1385" s="2" t="s">
        <v>14352</v>
      </c>
      <c r="C1385" s="2" t="s">
        <v>809</v>
      </c>
      <c r="D1385" s="2" t="s">
        <v>176</v>
      </c>
      <c r="E1385" s="2" t="s">
        <v>323</v>
      </c>
      <c r="F1385" s="2">
        <v>59</v>
      </c>
      <c r="G1385" s="2" t="s">
        <v>69</v>
      </c>
      <c r="H1385" s="2" t="s">
        <v>177</v>
      </c>
      <c r="I1385" s="2" t="s">
        <v>43</v>
      </c>
      <c r="J1385" s="3">
        <v>45160</v>
      </c>
      <c r="K1385" s="3"/>
      <c r="L1385" s="2" t="s">
        <v>38</v>
      </c>
      <c r="M1385" s="2" t="s">
        <v>111</v>
      </c>
      <c r="N1385" s="2" t="s">
        <v>112</v>
      </c>
      <c r="O1385" s="4">
        <v>1948000</v>
      </c>
      <c r="P1385" s="4">
        <v>376500</v>
      </c>
      <c r="Q1385" s="4">
        <v>1571500</v>
      </c>
      <c r="R1385" s="2">
        <v>36</v>
      </c>
      <c r="S1385" s="5">
        <v>8.65</v>
      </c>
      <c r="T1385" s="4">
        <v>54980.67</v>
      </c>
      <c r="U1385" s="2" t="s">
        <v>113</v>
      </c>
      <c r="V1385" s="2" t="s">
        <v>97</v>
      </c>
      <c r="W1385" s="4">
        <v>0</v>
      </c>
      <c r="X1385" s="4">
        <v>0</v>
      </c>
      <c r="Y1385" s="4">
        <v>1979304.25</v>
      </c>
      <c r="Z1385" s="2">
        <v>0</v>
      </c>
      <c r="AA1385" s="2" t="s">
        <v>97</v>
      </c>
      <c r="AB1385" s="2" t="s">
        <v>15731</v>
      </c>
      <c r="AC1385" s="2" t="s">
        <v>213</v>
      </c>
      <c r="AD1385" s="2" t="s">
        <v>76</v>
      </c>
      <c r="AE1385" s="5">
        <v>80.67</v>
      </c>
      <c r="AF1385" s="2">
        <v>0</v>
      </c>
      <c r="AG1385" s="2" t="s">
        <v>97</v>
      </c>
      <c r="AH1385" s="2"/>
      <c r="AI1385" s="6" t="str">
        <f t="shared" si="63"/>
        <v>55-64</v>
      </c>
      <c r="AJ1385" s="11">
        <f>YEAR(tbl_LoanData[[#This Row],[Application Date]])</f>
        <v>2023</v>
      </c>
      <c r="AK1385" s="11" t="str">
        <f>TEXT(tbl_LoanData[[#This Row],[Application Date]],"MMMM")</f>
        <v>August</v>
      </c>
      <c r="AL1385" s="12">
        <f>DATE(YEAR(tbl_LoanData[[#This Row],[Application Date]]),MONTH(tbl_LoanData[[#This Row],[Application Date]]),1)</f>
        <v>45139</v>
      </c>
      <c r="AM1385" s="14">
        <f ca="1">IF(AND(tbl_LoanData[[#This Row],[Application Date]]&gt;=EOMONTH(TODAY(),-1)+1,tbl_LoanData[[#This Row],[Application Date]]&lt;=TODAY()),tbl_LoanData[[#This Row],[Loan Amount]],0)</f>
        <v>0</v>
      </c>
      <c r="AN1385" s="14">
        <f>tbl_LoanData[[#This Row],[Amount Paid]]-(Q1385-X1385)</f>
        <v>-1571500</v>
      </c>
      <c r="AO1385" s="14">
        <f>IF(tbl_LoanData[[#This Row],[Application Status]]="Approved",1,0)</f>
        <v>0</v>
      </c>
      <c r="AP1385" s="22" t="str">
        <f t="shared" ca="1" si="64"/>
        <v/>
      </c>
      <c r="AQ1385" s="22" t="str">
        <f t="shared" ca="1" si="65"/>
        <v/>
      </c>
    </row>
    <row r="1386" spans="1:43" ht="14.4" customHeight="1" x14ac:dyDescent="0.3">
      <c r="A1386" s="2" t="s">
        <v>14431</v>
      </c>
      <c r="B1386" s="2" t="s">
        <v>14432</v>
      </c>
      <c r="C1386" s="2" t="s">
        <v>353</v>
      </c>
      <c r="D1386" s="2" t="s">
        <v>91</v>
      </c>
      <c r="E1386" s="2" t="s">
        <v>268</v>
      </c>
      <c r="F1386" s="2">
        <v>62</v>
      </c>
      <c r="G1386" s="2" t="s">
        <v>83</v>
      </c>
      <c r="H1386" s="2" t="s">
        <v>156</v>
      </c>
      <c r="I1386" s="2" t="s">
        <v>45</v>
      </c>
      <c r="J1386" s="3">
        <v>45162</v>
      </c>
      <c r="K1386" s="3">
        <v>45183</v>
      </c>
      <c r="L1386" s="2" t="s">
        <v>40</v>
      </c>
      <c r="M1386" s="2" t="s">
        <v>111</v>
      </c>
      <c r="N1386" s="2" t="s">
        <v>369</v>
      </c>
      <c r="O1386" s="4">
        <v>1404000</v>
      </c>
      <c r="P1386" s="4">
        <v>454800</v>
      </c>
      <c r="Q1386" s="4">
        <v>949200</v>
      </c>
      <c r="R1386" s="2">
        <v>36</v>
      </c>
      <c r="S1386" s="5">
        <v>7.46</v>
      </c>
      <c r="T1386" s="4">
        <v>32267.53</v>
      </c>
      <c r="U1386" s="2" t="s">
        <v>73</v>
      </c>
      <c r="V1386" s="2" t="s">
        <v>74</v>
      </c>
      <c r="W1386" s="4">
        <v>1129363.55</v>
      </c>
      <c r="X1386" s="4">
        <v>32267.41</v>
      </c>
      <c r="Y1386" s="4">
        <v>1161630.96</v>
      </c>
      <c r="Z1386" s="2">
        <v>0</v>
      </c>
      <c r="AA1386" s="2" t="s">
        <v>56</v>
      </c>
      <c r="AB1386" s="2" t="s">
        <v>15731</v>
      </c>
      <c r="AC1386" s="2" t="s">
        <v>332</v>
      </c>
      <c r="AD1386" s="2" t="s">
        <v>76</v>
      </c>
      <c r="AE1386" s="5">
        <v>67.61</v>
      </c>
      <c r="AF1386" s="2">
        <v>0</v>
      </c>
      <c r="AG1386" s="2" t="s">
        <v>77</v>
      </c>
      <c r="AH1386" s="2">
        <v>21</v>
      </c>
      <c r="AI1386" s="6" t="str">
        <f t="shared" si="63"/>
        <v>55-64</v>
      </c>
      <c r="AJ1386" s="11">
        <f>YEAR(tbl_LoanData[[#This Row],[Application Date]])</f>
        <v>2023</v>
      </c>
      <c r="AK1386" s="11" t="str">
        <f>TEXT(tbl_LoanData[[#This Row],[Application Date]],"MMMM")</f>
        <v>August</v>
      </c>
      <c r="AL1386" s="12">
        <f>DATE(YEAR(tbl_LoanData[[#This Row],[Application Date]]),MONTH(tbl_LoanData[[#This Row],[Application Date]]),1)</f>
        <v>45139</v>
      </c>
      <c r="AM1386" s="14">
        <f ca="1">IF(AND(tbl_LoanData[[#This Row],[Application Date]]&gt;=EOMONTH(TODAY(),-1)+1,tbl_LoanData[[#This Row],[Application Date]]&lt;=TODAY()),tbl_LoanData[[#This Row],[Loan Amount]],0)</f>
        <v>0</v>
      </c>
      <c r="AN1386" s="14">
        <f>tbl_LoanData[[#This Row],[Amount Paid]]-(Q1386-X1386)</f>
        <v>212430.96000000008</v>
      </c>
      <c r="AO1386" s="14">
        <f>IF(tbl_LoanData[[#This Row],[Application Status]]="Approved",1,0)</f>
        <v>1</v>
      </c>
      <c r="AP1386" s="22" t="str">
        <f t="shared" ca="1" si="64"/>
        <v/>
      </c>
      <c r="AQ1386" s="22" t="str">
        <f t="shared" ca="1" si="65"/>
        <v/>
      </c>
    </row>
    <row r="1387" spans="1:43" ht="14.4" customHeight="1" x14ac:dyDescent="0.3">
      <c r="A1387" s="2" t="s">
        <v>14495</v>
      </c>
      <c r="B1387" s="2" t="s">
        <v>14496</v>
      </c>
      <c r="C1387" s="2" t="s">
        <v>393</v>
      </c>
      <c r="D1387" s="2" t="s">
        <v>101</v>
      </c>
      <c r="E1387" s="2" t="s">
        <v>284</v>
      </c>
      <c r="F1387" s="2">
        <v>53</v>
      </c>
      <c r="G1387" s="2" t="s">
        <v>83</v>
      </c>
      <c r="H1387" s="2" t="s">
        <v>143</v>
      </c>
      <c r="I1387" s="2" t="s">
        <v>46</v>
      </c>
      <c r="J1387" s="3">
        <v>45168</v>
      </c>
      <c r="K1387" s="3">
        <v>45170</v>
      </c>
      <c r="L1387" s="2" t="s">
        <v>36</v>
      </c>
      <c r="M1387" s="2" t="s">
        <v>111</v>
      </c>
      <c r="N1387" s="2" t="s">
        <v>350</v>
      </c>
      <c r="O1387" s="4">
        <v>1057000</v>
      </c>
      <c r="P1387" s="4">
        <v>192700</v>
      </c>
      <c r="Q1387" s="4">
        <v>864300</v>
      </c>
      <c r="R1387" s="2">
        <v>36</v>
      </c>
      <c r="S1387" s="5">
        <v>11.61</v>
      </c>
      <c r="T1387" s="4">
        <v>32370.44</v>
      </c>
      <c r="U1387" s="2" t="s">
        <v>73</v>
      </c>
      <c r="V1387" s="2" t="s">
        <v>33</v>
      </c>
      <c r="W1387" s="4">
        <v>1165335.69</v>
      </c>
      <c r="X1387" s="4">
        <v>0</v>
      </c>
      <c r="Y1387" s="4">
        <v>1165335.69</v>
      </c>
      <c r="Z1387" s="2">
        <v>0</v>
      </c>
      <c r="AA1387" s="2" t="s">
        <v>56</v>
      </c>
      <c r="AB1387" s="2" t="s">
        <v>15730</v>
      </c>
      <c r="AC1387" s="2" t="s">
        <v>121</v>
      </c>
      <c r="AD1387" s="2" t="s">
        <v>76</v>
      </c>
      <c r="AE1387" s="5">
        <v>81.77</v>
      </c>
      <c r="AF1387" s="2">
        <v>0</v>
      </c>
      <c r="AG1387" s="2" t="s">
        <v>77</v>
      </c>
      <c r="AH1387" s="2">
        <v>2</v>
      </c>
      <c r="AI1387" s="6" t="str">
        <f t="shared" si="63"/>
        <v>45-54</v>
      </c>
      <c r="AJ1387" s="11">
        <f>YEAR(tbl_LoanData[[#This Row],[Application Date]])</f>
        <v>2023</v>
      </c>
      <c r="AK1387" s="11" t="str">
        <f>TEXT(tbl_LoanData[[#This Row],[Application Date]],"MMMM")</f>
        <v>August</v>
      </c>
      <c r="AL1387" s="12">
        <f>DATE(YEAR(tbl_LoanData[[#This Row],[Application Date]]),MONTH(tbl_LoanData[[#This Row],[Application Date]]),1)</f>
        <v>45139</v>
      </c>
      <c r="AM1387" s="14">
        <f ca="1">IF(AND(tbl_LoanData[[#This Row],[Application Date]]&gt;=EOMONTH(TODAY(),-1)+1,tbl_LoanData[[#This Row],[Application Date]]&lt;=TODAY()),tbl_LoanData[[#This Row],[Loan Amount]],0)</f>
        <v>0</v>
      </c>
      <c r="AN1387" s="14">
        <f>tbl_LoanData[[#This Row],[Amount Paid]]-(Q1387-X1387)</f>
        <v>301035.68999999994</v>
      </c>
      <c r="AO1387" s="14">
        <f>IF(tbl_LoanData[[#This Row],[Application Status]]="Approved",1,0)</f>
        <v>1</v>
      </c>
      <c r="AP1387" s="22" t="str">
        <f t="shared" ca="1" si="64"/>
        <v/>
      </c>
      <c r="AQ1387" s="22" t="str">
        <f t="shared" ca="1" si="65"/>
        <v/>
      </c>
    </row>
    <row r="1388" spans="1:43" ht="14.4" customHeight="1" x14ac:dyDescent="0.3">
      <c r="A1388" s="2" t="s">
        <v>14521</v>
      </c>
      <c r="B1388" s="2" t="s">
        <v>14522</v>
      </c>
      <c r="C1388" s="2" t="s">
        <v>335</v>
      </c>
      <c r="D1388" s="2" t="s">
        <v>134</v>
      </c>
      <c r="E1388" s="2" t="s">
        <v>323</v>
      </c>
      <c r="F1388" s="2">
        <v>64</v>
      </c>
      <c r="G1388" s="2" t="s">
        <v>83</v>
      </c>
      <c r="H1388" s="2" t="s">
        <v>285</v>
      </c>
      <c r="I1388" s="2" t="s">
        <v>55</v>
      </c>
      <c r="J1388" s="3">
        <v>45159</v>
      </c>
      <c r="K1388" s="3">
        <v>45162</v>
      </c>
      <c r="L1388" s="2" t="s">
        <v>39</v>
      </c>
      <c r="M1388" s="2" t="s">
        <v>157</v>
      </c>
      <c r="N1388" s="2" t="s">
        <v>158</v>
      </c>
      <c r="O1388" s="4">
        <v>2366000</v>
      </c>
      <c r="P1388" s="4">
        <v>866200</v>
      </c>
      <c r="Q1388" s="4">
        <v>1499800</v>
      </c>
      <c r="R1388" s="2">
        <v>36</v>
      </c>
      <c r="S1388" s="5">
        <v>11.15</v>
      </c>
      <c r="T1388" s="4">
        <v>55596.75</v>
      </c>
      <c r="U1388" s="2" t="s">
        <v>73</v>
      </c>
      <c r="V1388" s="2" t="s">
        <v>34</v>
      </c>
      <c r="W1388" s="4">
        <v>1834692.75</v>
      </c>
      <c r="X1388" s="4">
        <v>166790.35</v>
      </c>
      <c r="Y1388" s="4">
        <v>2001483.1</v>
      </c>
      <c r="Z1388" s="2">
        <v>87</v>
      </c>
      <c r="AA1388" s="2" t="s">
        <v>59</v>
      </c>
      <c r="AB1388" s="2" t="s">
        <v>15731</v>
      </c>
      <c r="AC1388" s="2" t="s">
        <v>360</v>
      </c>
      <c r="AD1388" s="2" t="s">
        <v>76</v>
      </c>
      <c r="AE1388" s="5">
        <v>63.39</v>
      </c>
      <c r="AF1388" s="2">
        <v>3</v>
      </c>
      <c r="AG1388" s="2" t="s">
        <v>130</v>
      </c>
      <c r="AH1388" s="2">
        <v>3</v>
      </c>
      <c r="AI1388" s="6" t="str">
        <f t="shared" si="63"/>
        <v>55-64</v>
      </c>
      <c r="AJ1388" s="11">
        <f>YEAR(tbl_LoanData[[#This Row],[Application Date]])</f>
        <v>2023</v>
      </c>
      <c r="AK1388" s="11" t="str">
        <f>TEXT(tbl_LoanData[[#This Row],[Application Date]],"MMMM")</f>
        <v>August</v>
      </c>
      <c r="AL1388" s="12">
        <f>DATE(YEAR(tbl_LoanData[[#This Row],[Application Date]]),MONTH(tbl_LoanData[[#This Row],[Application Date]]),1)</f>
        <v>45139</v>
      </c>
      <c r="AM1388" s="14">
        <f ca="1">IF(AND(tbl_LoanData[[#This Row],[Application Date]]&gt;=EOMONTH(TODAY(),-1)+1,tbl_LoanData[[#This Row],[Application Date]]&lt;=TODAY()),tbl_LoanData[[#This Row],[Loan Amount]],0)</f>
        <v>0</v>
      </c>
      <c r="AN1388" s="14">
        <f>tbl_LoanData[[#This Row],[Amount Paid]]-(Q1388-X1388)</f>
        <v>501683.10000000009</v>
      </c>
      <c r="AO1388" s="14">
        <f>IF(tbl_LoanData[[#This Row],[Application Status]]="Approved",1,0)</f>
        <v>1</v>
      </c>
      <c r="AP1388" s="22" t="str">
        <f t="shared" ca="1" si="64"/>
        <v/>
      </c>
      <c r="AQ1388" s="22" t="str">
        <f t="shared" ca="1" si="65"/>
        <v/>
      </c>
    </row>
    <row r="1389" spans="1:43" ht="14.4" customHeight="1" x14ac:dyDescent="0.3">
      <c r="A1389" s="2" t="s">
        <v>14685</v>
      </c>
      <c r="B1389" s="2" t="s">
        <v>14686</v>
      </c>
      <c r="C1389" s="2" t="s">
        <v>133</v>
      </c>
      <c r="D1389" s="2" t="s">
        <v>254</v>
      </c>
      <c r="E1389" s="2" t="s">
        <v>161</v>
      </c>
      <c r="F1389" s="2">
        <v>55</v>
      </c>
      <c r="G1389" s="2" t="s">
        <v>69</v>
      </c>
      <c r="H1389" s="2" t="s">
        <v>156</v>
      </c>
      <c r="I1389" s="2" t="s">
        <v>45</v>
      </c>
      <c r="J1389" s="3">
        <v>45144</v>
      </c>
      <c r="K1389" s="3">
        <v>45165</v>
      </c>
      <c r="L1389" s="2" t="s">
        <v>36</v>
      </c>
      <c r="M1389" s="2" t="s">
        <v>71</v>
      </c>
      <c r="N1389" s="2" t="s">
        <v>162</v>
      </c>
      <c r="O1389" s="4">
        <v>1324000</v>
      </c>
      <c r="P1389" s="4">
        <v>159900</v>
      </c>
      <c r="Q1389" s="4">
        <v>1164100</v>
      </c>
      <c r="R1389" s="2">
        <v>24</v>
      </c>
      <c r="S1389" s="5">
        <v>9.2899999999999991</v>
      </c>
      <c r="T1389" s="4">
        <v>57516.24</v>
      </c>
      <c r="U1389" s="2" t="s">
        <v>73</v>
      </c>
      <c r="V1389" s="2" t="s">
        <v>33</v>
      </c>
      <c r="W1389" s="4">
        <v>1380389.78</v>
      </c>
      <c r="X1389" s="4">
        <v>0</v>
      </c>
      <c r="Y1389" s="4">
        <v>1380389.78</v>
      </c>
      <c r="Z1389" s="2">
        <v>0</v>
      </c>
      <c r="AA1389" s="2" t="s">
        <v>56</v>
      </c>
      <c r="AB1389" s="2" t="s">
        <v>15731</v>
      </c>
      <c r="AC1389" s="2" t="s">
        <v>146</v>
      </c>
      <c r="AD1389" s="2" t="s">
        <v>76</v>
      </c>
      <c r="AE1389" s="5">
        <v>87.92</v>
      </c>
      <c r="AF1389" s="2">
        <v>0</v>
      </c>
      <c r="AG1389" s="2" t="s">
        <v>77</v>
      </c>
      <c r="AH1389" s="2">
        <v>21</v>
      </c>
      <c r="AI1389" s="6" t="str">
        <f t="shared" si="63"/>
        <v>55-64</v>
      </c>
      <c r="AJ1389" s="11">
        <f>YEAR(tbl_LoanData[[#This Row],[Application Date]])</f>
        <v>2023</v>
      </c>
      <c r="AK1389" s="11" t="str">
        <f>TEXT(tbl_LoanData[[#This Row],[Application Date]],"MMMM")</f>
        <v>August</v>
      </c>
      <c r="AL1389" s="12">
        <f>DATE(YEAR(tbl_LoanData[[#This Row],[Application Date]]),MONTH(tbl_LoanData[[#This Row],[Application Date]]),1)</f>
        <v>45139</v>
      </c>
      <c r="AM1389" s="14">
        <f ca="1">IF(AND(tbl_LoanData[[#This Row],[Application Date]]&gt;=EOMONTH(TODAY(),-1)+1,tbl_LoanData[[#This Row],[Application Date]]&lt;=TODAY()),tbl_LoanData[[#This Row],[Loan Amount]],0)</f>
        <v>0</v>
      </c>
      <c r="AN1389" s="14">
        <f>tbl_LoanData[[#This Row],[Amount Paid]]-(Q1389-X1389)</f>
        <v>216289.78000000003</v>
      </c>
      <c r="AO1389" s="14">
        <f>IF(tbl_LoanData[[#This Row],[Application Status]]="Approved",1,0)</f>
        <v>1</v>
      </c>
      <c r="AP1389" s="22" t="str">
        <f t="shared" ca="1" si="64"/>
        <v/>
      </c>
      <c r="AQ1389" s="22" t="str">
        <f t="shared" ca="1" si="65"/>
        <v/>
      </c>
    </row>
    <row r="1390" spans="1:43" ht="14.4" customHeight="1" x14ac:dyDescent="0.3">
      <c r="A1390" s="2" t="s">
        <v>14719</v>
      </c>
      <c r="B1390" s="2" t="s">
        <v>14720</v>
      </c>
      <c r="C1390" s="2" t="s">
        <v>487</v>
      </c>
      <c r="D1390" s="2" t="s">
        <v>161</v>
      </c>
      <c r="E1390" s="2" t="s">
        <v>118</v>
      </c>
      <c r="F1390" s="2">
        <v>62</v>
      </c>
      <c r="G1390" s="2" t="s">
        <v>69</v>
      </c>
      <c r="H1390" s="2" t="s">
        <v>143</v>
      </c>
      <c r="I1390" s="2" t="s">
        <v>46</v>
      </c>
      <c r="J1390" s="3">
        <v>45150</v>
      </c>
      <c r="K1390" s="3">
        <v>45159</v>
      </c>
      <c r="L1390" s="2" t="s">
        <v>40</v>
      </c>
      <c r="M1390" s="2" t="s">
        <v>71</v>
      </c>
      <c r="N1390" s="2" t="s">
        <v>137</v>
      </c>
      <c r="O1390" s="4">
        <v>822000</v>
      </c>
      <c r="P1390" s="4">
        <v>245600</v>
      </c>
      <c r="Q1390" s="4">
        <v>576400</v>
      </c>
      <c r="R1390" s="2">
        <v>36</v>
      </c>
      <c r="S1390" s="5">
        <v>12.25</v>
      </c>
      <c r="T1390" s="4">
        <v>21895.19</v>
      </c>
      <c r="U1390" s="2" t="s">
        <v>73</v>
      </c>
      <c r="V1390" s="2" t="s">
        <v>33</v>
      </c>
      <c r="W1390" s="4">
        <v>788227</v>
      </c>
      <c r="X1390" s="4">
        <v>0</v>
      </c>
      <c r="Y1390" s="4">
        <v>788227</v>
      </c>
      <c r="Z1390" s="2">
        <v>0</v>
      </c>
      <c r="AA1390" s="2" t="s">
        <v>56</v>
      </c>
      <c r="AB1390" s="2" t="s">
        <v>15727</v>
      </c>
      <c r="AC1390" s="2" t="s">
        <v>138</v>
      </c>
      <c r="AD1390" s="2" t="s">
        <v>76</v>
      </c>
      <c r="AE1390" s="5">
        <v>70.12</v>
      </c>
      <c r="AF1390" s="2">
        <v>0</v>
      </c>
      <c r="AG1390" s="2" t="s">
        <v>77</v>
      </c>
      <c r="AH1390" s="2">
        <v>9</v>
      </c>
      <c r="AI1390" s="6" t="str">
        <f t="shared" si="63"/>
        <v>55-64</v>
      </c>
      <c r="AJ1390" s="11">
        <f>YEAR(tbl_LoanData[[#This Row],[Application Date]])</f>
        <v>2023</v>
      </c>
      <c r="AK1390" s="11" t="str">
        <f>TEXT(tbl_LoanData[[#This Row],[Application Date]],"MMMM")</f>
        <v>August</v>
      </c>
      <c r="AL1390" s="12">
        <f>DATE(YEAR(tbl_LoanData[[#This Row],[Application Date]]),MONTH(tbl_LoanData[[#This Row],[Application Date]]),1)</f>
        <v>45139</v>
      </c>
      <c r="AM1390" s="14">
        <f ca="1">IF(AND(tbl_LoanData[[#This Row],[Application Date]]&gt;=EOMONTH(TODAY(),-1)+1,tbl_LoanData[[#This Row],[Application Date]]&lt;=TODAY()),tbl_LoanData[[#This Row],[Loan Amount]],0)</f>
        <v>0</v>
      </c>
      <c r="AN1390" s="14">
        <f>tbl_LoanData[[#This Row],[Amount Paid]]-(Q1390-X1390)</f>
        <v>211827</v>
      </c>
      <c r="AO1390" s="14">
        <f>IF(tbl_LoanData[[#This Row],[Application Status]]="Approved",1,0)</f>
        <v>1</v>
      </c>
      <c r="AP1390" s="22" t="str">
        <f t="shared" ca="1" si="64"/>
        <v/>
      </c>
      <c r="AQ1390" s="22" t="str">
        <f t="shared" ca="1" si="65"/>
        <v/>
      </c>
    </row>
    <row r="1391" spans="1:43" ht="14.4" customHeight="1" x14ac:dyDescent="0.3">
      <c r="A1391" s="2" t="s">
        <v>14891</v>
      </c>
      <c r="B1391" s="2" t="s">
        <v>14892</v>
      </c>
      <c r="C1391" s="2" t="s">
        <v>393</v>
      </c>
      <c r="D1391" s="2" t="s">
        <v>311</v>
      </c>
      <c r="E1391" s="2" t="s">
        <v>81</v>
      </c>
      <c r="F1391" s="2">
        <v>33</v>
      </c>
      <c r="G1391" s="2" t="s">
        <v>83</v>
      </c>
      <c r="H1391" s="2" t="s">
        <v>177</v>
      </c>
      <c r="I1391" s="2" t="s">
        <v>43</v>
      </c>
      <c r="J1391" s="3">
        <v>45155</v>
      </c>
      <c r="K1391" s="3">
        <v>45158</v>
      </c>
      <c r="L1391" s="2" t="s">
        <v>36</v>
      </c>
      <c r="M1391" s="2" t="s">
        <v>71</v>
      </c>
      <c r="N1391" s="2" t="s">
        <v>162</v>
      </c>
      <c r="O1391" s="4">
        <v>1873000</v>
      </c>
      <c r="P1391" s="4">
        <v>405700</v>
      </c>
      <c r="Q1391" s="4">
        <v>1467300</v>
      </c>
      <c r="R1391" s="2">
        <v>18</v>
      </c>
      <c r="S1391" s="5">
        <v>10.71</v>
      </c>
      <c r="T1391" s="4">
        <v>94612.32</v>
      </c>
      <c r="U1391" s="2" t="s">
        <v>73</v>
      </c>
      <c r="V1391" s="2" t="s">
        <v>33</v>
      </c>
      <c r="W1391" s="4">
        <v>1703021.74</v>
      </c>
      <c r="X1391" s="4">
        <v>0</v>
      </c>
      <c r="Y1391" s="4">
        <v>1703021.74</v>
      </c>
      <c r="Z1391" s="2">
        <v>0</v>
      </c>
      <c r="AA1391" s="2" t="s">
        <v>56</v>
      </c>
      <c r="AB1391" s="2" t="s">
        <v>15733</v>
      </c>
      <c r="AC1391" s="2" t="s">
        <v>332</v>
      </c>
      <c r="AD1391" s="2" t="s">
        <v>76</v>
      </c>
      <c r="AE1391" s="5">
        <v>78.34</v>
      </c>
      <c r="AF1391" s="2">
        <v>0</v>
      </c>
      <c r="AG1391" s="2" t="s">
        <v>77</v>
      </c>
      <c r="AH1391" s="2">
        <v>3</v>
      </c>
      <c r="AI1391" s="6" t="str">
        <f t="shared" si="63"/>
        <v>25-34</v>
      </c>
      <c r="AJ1391" s="11">
        <f>YEAR(tbl_LoanData[[#This Row],[Application Date]])</f>
        <v>2023</v>
      </c>
      <c r="AK1391" s="11" t="str">
        <f>TEXT(tbl_LoanData[[#This Row],[Application Date]],"MMMM")</f>
        <v>August</v>
      </c>
      <c r="AL1391" s="12">
        <f>DATE(YEAR(tbl_LoanData[[#This Row],[Application Date]]),MONTH(tbl_LoanData[[#This Row],[Application Date]]),1)</f>
        <v>45139</v>
      </c>
      <c r="AM1391" s="14">
        <f ca="1">IF(AND(tbl_LoanData[[#This Row],[Application Date]]&gt;=EOMONTH(TODAY(),-1)+1,tbl_LoanData[[#This Row],[Application Date]]&lt;=TODAY()),tbl_LoanData[[#This Row],[Loan Amount]],0)</f>
        <v>0</v>
      </c>
      <c r="AN1391" s="14">
        <f>tbl_LoanData[[#This Row],[Amount Paid]]-(Q1391-X1391)</f>
        <v>235721.74</v>
      </c>
      <c r="AO1391" s="14">
        <f>IF(tbl_LoanData[[#This Row],[Application Status]]="Approved",1,0)</f>
        <v>1</v>
      </c>
      <c r="AP1391" s="22" t="str">
        <f t="shared" ca="1" si="64"/>
        <v/>
      </c>
      <c r="AQ1391" s="22" t="str">
        <f t="shared" ca="1" si="65"/>
        <v/>
      </c>
    </row>
    <row r="1392" spans="1:43" x14ac:dyDescent="0.3">
      <c r="A1392" s="2" t="s">
        <v>14919</v>
      </c>
      <c r="B1392" s="2" t="s">
        <v>14920</v>
      </c>
      <c r="C1392" s="2" t="s">
        <v>297</v>
      </c>
      <c r="D1392" s="2" t="s">
        <v>254</v>
      </c>
      <c r="E1392" s="2" t="s">
        <v>255</v>
      </c>
      <c r="F1392" s="2">
        <v>57</v>
      </c>
      <c r="G1392" s="2" t="s">
        <v>69</v>
      </c>
      <c r="H1392" s="2" t="s">
        <v>372</v>
      </c>
      <c r="I1392" s="2" t="s">
        <v>43</v>
      </c>
      <c r="J1392" s="3">
        <v>45165</v>
      </c>
      <c r="K1392" s="3">
        <v>45179</v>
      </c>
      <c r="L1392" s="2" t="s">
        <v>37</v>
      </c>
      <c r="M1392" s="2" t="s">
        <v>199</v>
      </c>
      <c r="N1392" s="2" t="s">
        <v>319</v>
      </c>
      <c r="O1392" s="4">
        <v>75000</v>
      </c>
      <c r="P1392" s="4">
        <v>25200</v>
      </c>
      <c r="Q1392" s="4">
        <v>49800</v>
      </c>
      <c r="R1392" s="2">
        <v>48</v>
      </c>
      <c r="S1392" s="5">
        <v>13.74</v>
      </c>
      <c r="T1392" s="4">
        <v>1607.71</v>
      </c>
      <c r="U1392" s="2" t="s">
        <v>73</v>
      </c>
      <c r="V1392" s="2" t="s">
        <v>74</v>
      </c>
      <c r="W1392" s="4">
        <v>56269.85</v>
      </c>
      <c r="X1392" s="4">
        <v>20900.23</v>
      </c>
      <c r="Y1392" s="4">
        <v>77170.080000000002</v>
      </c>
      <c r="Z1392" s="2">
        <v>0</v>
      </c>
      <c r="AA1392" s="2" t="s">
        <v>56</v>
      </c>
      <c r="AB1392" s="2" t="s">
        <v>15730</v>
      </c>
      <c r="AC1392" s="2" t="s">
        <v>146</v>
      </c>
      <c r="AD1392" s="2" t="s">
        <v>76</v>
      </c>
      <c r="AE1392" s="5">
        <v>66.400000000000006</v>
      </c>
      <c r="AF1392" s="2">
        <v>0</v>
      </c>
      <c r="AG1392" s="2" t="s">
        <v>77</v>
      </c>
      <c r="AH1392" s="2">
        <v>14</v>
      </c>
      <c r="AI1392" s="6" t="str">
        <f t="shared" si="63"/>
        <v>55-64</v>
      </c>
      <c r="AJ1392" s="11">
        <f>YEAR(tbl_LoanData[[#This Row],[Application Date]])</f>
        <v>2023</v>
      </c>
      <c r="AK1392" s="11" t="str">
        <f>TEXT(tbl_LoanData[[#This Row],[Application Date]],"MMMM")</f>
        <v>August</v>
      </c>
      <c r="AL1392" s="12">
        <f>DATE(YEAR(tbl_LoanData[[#This Row],[Application Date]]),MONTH(tbl_LoanData[[#This Row],[Application Date]]),1)</f>
        <v>45139</v>
      </c>
      <c r="AM1392" s="14">
        <f ca="1">IF(AND(tbl_LoanData[[#This Row],[Application Date]]&gt;=EOMONTH(TODAY(),-1)+1,tbl_LoanData[[#This Row],[Application Date]]&lt;=TODAY()),tbl_LoanData[[#This Row],[Loan Amount]],0)</f>
        <v>0</v>
      </c>
      <c r="AN1392" s="14">
        <f>tbl_LoanData[[#This Row],[Amount Paid]]-(Q1392-X1392)</f>
        <v>27370.079999999998</v>
      </c>
      <c r="AO1392" s="14">
        <f>IF(tbl_LoanData[[#This Row],[Application Status]]="Approved",1,0)</f>
        <v>1</v>
      </c>
      <c r="AP1392" s="22" t="str">
        <f t="shared" ca="1" si="64"/>
        <v/>
      </c>
      <c r="AQ1392" s="22" t="str">
        <f t="shared" ca="1" si="65"/>
        <v/>
      </c>
    </row>
    <row r="1393" spans="1:43" ht="14.4" customHeight="1" x14ac:dyDescent="0.3">
      <c r="A1393" s="2" t="s">
        <v>14969</v>
      </c>
      <c r="B1393" s="2" t="s">
        <v>14970</v>
      </c>
      <c r="C1393" s="2" t="s">
        <v>758</v>
      </c>
      <c r="D1393" s="2" t="s">
        <v>142</v>
      </c>
      <c r="E1393" s="2" t="s">
        <v>182</v>
      </c>
      <c r="F1393" s="2">
        <v>35</v>
      </c>
      <c r="G1393" s="2" t="s">
        <v>83</v>
      </c>
      <c r="H1393" s="2" t="s">
        <v>84</v>
      </c>
      <c r="I1393" s="2" t="s">
        <v>45</v>
      </c>
      <c r="J1393" s="3">
        <v>45148</v>
      </c>
      <c r="K1393" s="3">
        <v>45158</v>
      </c>
      <c r="L1393" s="2" t="s">
        <v>37</v>
      </c>
      <c r="M1393" s="2" t="s">
        <v>260</v>
      </c>
      <c r="N1393" s="2" t="s">
        <v>745</v>
      </c>
      <c r="O1393" s="4">
        <v>128000</v>
      </c>
      <c r="P1393" s="4">
        <v>16000</v>
      </c>
      <c r="Q1393" s="4">
        <v>112000</v>
      </c>
      <c r="R1393" s="2">
        <v>60</v>
      </c>
      <c r="S1393" s="5">
        <v>11.17</v>
      </c>
      <c r="T1393" s="4">
        <v>2909.2</v>
      </c>
      <c r="U1393" s="2" t="s">
        <v>73</v>
      </c>
      <c r="V1393" s="2" t="s">
        <v>74</v>
      </c>
      <c r="W1393" s="4">
        <v>101822</v>
      </c>
      <c r="X1393" s="4">
        <v>72730</v>
      </c>
      <c r="Y1393" s="4">
        <v>174552</v>
      </c>
      <c r="Z1393" s="2">
        <v>28</v>
      </c>
      <c r="AA1393" s="2" t="s">
        <v>57</v>
      </c>
      <c r="AB1393" s="2" t="s">
        <v>15729</v>
      </c>
      <c r="AC1393" s="2" t="s">
        <v>75</v>
      </c>
      <c r="AD1393" s="2" t="s">
        <v>76</v>
      </c>
      <c r="AE1393" s="5">
        <v>87.5</v>
      </c>
      <c r="AF1393" s="2">
        <v>1</v>
      </c>
      <c r="AG1393" s="2" t="s">
        <v>77</v>
      </c>
      <c r="AH1393" s="2">
        <v>10</v>
      </c>
      <c r="AI1393" s="6" t="str">
        <f t="shared" si="63"/>
        <v>35-44</v>
      </c>
      <c r="AJ1393" s="11">
        <f>YEAR(tbl_LoanData[[#This Row],[Application Date]])</f>
        <v>2023</v>
      </c>
      <c r="AK1393" s="11" t="str">
        <f>TEXT(tbl_LoanData[[#This Row],[Application Date]],"MMMM")</f>
        <v>August</v>
      </c>
      <c r="AL1393" s="12">
        <f>DATE(YEAR(tbl_LoanData[[#This Row],[Application Date]]),MONTH(tbl_LoanData[[#This Row],[Application Date]]),1)</f>
        <v>45139</v>
      </c>
      <c r="AM1393" s="14">
        <f ca="1">IF(AND(tbl_LoanData[[#This Row],[Application Date]]&gt;=EOMONTH(TODAY(),-1)+1,tbl_LoanData[[#This Row],[Application Date]]&lt;=TODAY()),tbl_LoanData[[#This Row],[Loan Amount]],0)</f>
        <v>0</v>
      </c>
      <c r="AN1393" s="14">
        <f>tbl_LoanData[[#This Row],[Amount Paid]]-(Q1393-X1393)</f>
        <v>62552</v>
      </c>
      <c r="AO1393" s="14">
        <f>IF(tbl_LoanData[[#This Row],[Application Status]]="Approved",1,0)</f>
        <v>1</v>
      </c>
      <c r="AP1393" s="22" t="str">
        <f t="shared" ca="1" si="64"/>
        <v/>
      </c>
      <c r="AQ1393" s="22" t="str">
        <f t="shared" ca="1" si="65"/>
        <v/>
      </c>
    </row>
    <row r="1394" spans="1:43" ht="14.4" customHeight="1" x14ac:dyDescent="0.3">
      <c r="A1394" s="2" t="s">
        <v>14979</v>
      </c>
      <c r="B1394" s="2" t="s">
        <v>14980</v>
      </c>
      <c r="C1394" s="2" t="s">
        <v>390</v>
      </c>
      <c r="D1394" s="2" t="s">
        <v>268</v>
      </c>
      <c r="E1394" s="2" t="s">
        <v>540</v>
      </c>
      <c r="F1394" s="2">
        <v>57</v>
      </c>
      <c r="G1394" s="2" t="s">
        <v>83</v>
      </c>
      <c r="H1394" s="2" t="s">
        <v>372</v>
      </c>
      <c r="I1394" s="2" t="s">
        <v>43</v>
      </c>
      <c r="J1394" s="3">
        <v>45141</v>
      </c>
      <c r="K1394" s="3">
        <v>45150</v>
      </c>
      <c r="L1394" s="2" t="s">
        <v>41</v>
      </c>
      <c r="M1394" s="2" t="s">
        <v>184</v>
      </c>
      <c r="N1394" s="2" t="s">
        <v>185</v>
      </c>
      <c r="O1394" s="4">
        <v>1951000</v>
      </c>
      <c r="P1394" s="4">
        <v>743600</v>
      </c>
      <c r="Q1394" s="4">
        <v>1207400</v>
      </c>
      <c r="R1394" s="2">
        <v>36</v>
      </c>
      <c r="S1394" s="5">
        <v>12.31</v>
      </c>
      <c r="T1394" s="4">
        <v>45924.800000000003</v>
      </c>
      <c r="U1394" s="2" t="s">
        <v>73</v>
      </c>
      <c r="V1394" s="2" t="s">
        <v>33</v>
      </c>
      <c r="W1394" s="4">
        <v>1653292.82</v>
      </c>
      <c r="X1394" s="4">
        <v>0</v>
      </c>
      <c r="Y1394" s="4">
        <v>1653292.82</v>
      </c>
      <c r="Z1394" s="2">
        <v>0</v>
      </c>
      <c r="AA1394" s="2" t="s">
        <v>56</v>
      </c>
      <c r="AB1394" s="2" t="s">
        <v>15731</v>
      </c>
      <c r="AC1394" s="2" t="s">
        <v>360</v>
      </c>
      <c r="AD1394" s="2" t="s">
        <v>76</v>
      </c>
      <c r="AE1394" s="5">
        <v>61.89</v>
      </c>
      <c r="AF1394" s="2">
        <v>0</v>
      </c>
      <c r="AG1394" s="2" t="s">
        <v>77</v>
      </c>
      <c r="AH1394" s="2">
        <v>9</v>
      </c>
      <c r="AI1394" s="6" t="str">
        <f t="shared" si="63"/>
        <v>55-64</v>
      </c>
      <c r="AJ1394" s="11">
        <f>YEAR(tbl_LoanData[[#This Row],[Application Date]])</f>
        <v>2023</v>
      </c>
      <c r="AK1394" s="11" t="str">
        <f>TEXT(tbl_LoanData[[#This Row],[Application Date]],"MMMM")</f>
        <v>August</v>
      </c>
      <c r="AL1394" s="12">
        <f>DATE(YEAR(tbl_LoanData[[#This Row],[Application Date]]),MONTH(tbl_LoanData[[#This Row],[Application Date]]),1)</f>
        <v>45139</v>
      </c>
      <c r="AM1394" s="14">
        <f ca="1">IF(AND(tbl_LoanData[[#This Row],[Application Date]]&gt;=EOMONTH(TODAY(),-1)+1,tbl_LoanData[[#This Row],[Application Date]]&lt;=TODAY()),tbl_LoanData[[#This Row],[Loan Amount]],0)</f>
        <v>0</v>
      </c>
      <c r="AN1394" s="14">
        <f>tbl_LoanData[[#This Row],[Amount Paid]]-(Q1394-X1394)</f>
        <v>445892.82000000007</v>
      </c>
      <c r="AO1394" s="14">
        <f>IF(tbl_LoanData[[#This Row],[Application Status]]="Approved",1,0)</f>
        <v>1</v>
      </c>
      <c r="AP1394" s="22" t="str">
        <f t="shared" ca="1" si="64"/>
        <v/>
      </c>
      <c r="AQ1394" s="22" t="str">
        <f t="shared" ca="1" si="65"/>
        <v/>
      </c>
    </row>
    <row r="1395" spans="1:43" x14ac:dyDescent="0.3">
      <c r="A1395" s="2" t="s">
        <v>15039</v>
      </c>
      <c r="B1395" s="2" t="s">
        <v>15040</v>
      </c>
      <c r="C1395" s="2" t="s">
        <v>353</v>
      </c>
      <c r="D1395" s="2" t="s">
        <v>176</v>
      </c>
      <c r="E1395" s="2" t="s">
        <v>161</v>
      </c>
      <c r="F1395" s="2">
        <v>60</v>
      </c>
      <c r="G1395" s="2" t="s">
        <v>83</v>
      </c>
      <c r="H1395" s="2" t="s">
        <v>151</v>
      </c>
      <c r="I1395" s="2" t="s">
        <v>46</v>
      </c>
      <c r="J1395" s="3">
        <v>45154</v>
      </c>
      <c r="K1395" s="3"/>
      <c r="L1395" s="2" t="s">
        <v>36</v>
      </c>
      <c r="M1395" s="2" t="s">
        <v>94</v>
      </c>
      <c r="N1395" s="2" t="s">
        <v>212</v>
      </c>
      <c r="O1395" s="4">
        <v>1201000</v>
      </c>
      <c r="P1395" s="4">
        <v>353000</v>
      </c>
      <c r="Q1395" s="4">
        <v>848000</v>
      </c>
      <c r="R1395" s="2">
        <v>36</v>
      </c>
      <c r="S1395" s="5">
        <v>8.35</v>
      </c>
      <c r="T1395" s="4">
        <v>29456.22</v>
      </c>
      <c r="U1395" s="2" t="s">
        <v>96</v>
      </c>
      <c r="V1395" s="2" t="s">
        <v>97</v>
      </c>
      <c r="W1395" s="4">
        <v>0</v>
      </c>
      <c r="X1395" s="4">
        <v>0</v>
      </c>
      <c r="Y1395" s="4">
        <v>1060424</v>
      </c>
      <c r="Z1395" s="2">
        <v>0</v>
      </c>
      <c r="AA1395" s="2" t="s">
        <v>97</v>
      </c>
      <c r="AB1395" s="2" t="s">
        <v>15731</v>
      </c>
      <c r="AC1395" s="2" t="s">
        <v>129</v>
      </c>
      <c r="AD1395" s="2" t="s">
        <v>76</v>
      </c>
      <c r="AE1395" s="5">
        <v>70.61</v>
      </c>
      <c r="AF1395" s="2">
        <v>0</v>
      </c>
      <c r="AG1395" s="2" t="s">
        <v>97</v>
      </c>
      <c r="AH1395" s="2"/>
      <c r="AI1395" s="6" t="str">
        <f t="shared" si="63"/>
        <v>55-64</v>
      </c>
      <c r="AJ1395" s="11">
        <f>YEAR(tbl_LoanData[[#This Row],[Application Date]])</f>
        <v>2023</v>
      </c>
      <c r="AK1395" s="11" t="str">
        <f>TEXT(tbl_LoanData[[#This Row],[Application Date]],"MMMM")</f>
        <v>August</v>
      </c>
      <c r="AL1395" s="12">
        <f>DATE(YEAR(tbl_LoanData[[#This Row],[Application Date]]),MONTH(tbl_LoanData[[#This Row],[Application Date]]),1)</f>
        <v>45139</v>
      </c>
      <c r="AM1395" s="14">
        <f ca="1">IF(AND(tbl_LoanData[[#This Row],[Application Date]]&gt;=EOMONTH(TODAY(),-1)+1,tbl_LoanData[[#This Row],[Application Date]]&lt;=TODAY()),tbl_LoanData[[#This Row],[Loan Amount]],0)</f>
        <v>0</v>
      </c>
      <c r="AN1395" s="14">
        <f>tbl_LoanData[[#This Row],[Amount Paid]]-(Q1395-X1395)</f>
        <v>-848000</v>
      </c>
      <c r="AO1395" s="14">
        <f>IF(tbl_LoanData[[#This Row],[Application Status]]="Approved",1,0)</f>
        <v>0</v>
      </c>
      <c r="AP1395" s="22" t="str">
        <f t="shared" ca="1" si="64"/>
        <v/>
      </c>
      <c r="AQ1395" s="22" t="str">
        <f t="shared" ca="1" si="65"/>
        <v/>
      </c>
    </row>
    <row r="1396" spans="1:43" ht="14.4" customHeight="1" x14ac:dyDescent="0.3">
      <c r="A1396" s="2" t="s">
        <v>15187</v>
      </c>
      <c r="B1396" s="2" t="s">
        <v>15188</v>
      </c>
      <c r="C1396" s="2" t="s">
        <v>655</v>
      </c>
      <c r="D1396" s="2" t="s">
        <v>232</v>
      </c>
      <c r="E1396" s="2" t="s">
        <v>67</v>
      </c>
      <c r="F1396" s="2">
        <v>27</v>
      </c>
      <c r="G1396" s="2" t="s">
        <v>69</v>
      </c>
      <c r="H1396" s="2" t="s">
        <v>318</v>
      </c>
      <c r="I1396" s="2" t="s">
        <v>42</v>
      </c>
      <c r="J1396" s="3">
        <v>45155</v>
      </c>
      <c r="K1396" s="3"/>
      <c r="L1396" s="2" t="s">
        <v>36</v>
      </c>
      <c r="M1396" s="2" t="s">
        <v>94</v>
      </c>
      <c r="N1396" s="2" t="s">
        <v>212</v>
      </c>
      <c r="O1396" s="4">
        <v>1364000</v>
      </c>
      <c r="P1396" s="4">
        <v>375800</v>
      </c>
      <c r="Q1396" s="4">
        <v>988200</v>
      </c>
      <c r="R1396" s="2">
        <v>60</v>
      </c>
      <c r="S1396" s="5">
        <v>11.95</v>
      </c>
      <c r="T1396" s="4">
        <v>26310.82</v>
      </c>
      <c r="U1396" s="2" t="s">
        <v>96</v>
      </c>
      <c r="V1396" s="2" t="s">
        <v>97</v>
      </c>
      <c r="W1396" s="4">
        <v>0</v>
      </c>
      <c r="X1396" s="4">
        <v>0</v>
      </c>
      <c r="Y1396" s="4">
        <v>1578649.5</v>
      </c>
      <c r="Z1396" s="2">
        <v>0</v>
      </c>
      <c r="AA1396" s="2" t="s">
        <v>97</v>
      </c>
      <c r="AB1396" s="2" t="s">
        <v>15732</v>
      </c>
      <c r="AC1396" s="2" t="s">
        <v>106</v>
      </c>
      <c r="AD1396" s="2" t="s">
        <v>76</v>
      </c>
      <c r="AE1396" s="5">
        <v>72.45</v>
      </c>
      <c r="AF1396" s="2">
        <v>0</v>
      </c>
      <c r="AG1396" s="2" t="s">
        <v>97</v>
      </c>
      <c r="AH1396" s="2"/>
      <c r="AI1396" s="6" t="str">
        <f t="shared" si="63"/>
        <v>25-34</v>
      </c>
      <c r="AJ1396" s="11">
        <f>YEAR(tbl_LoanData[[#This Row],[Application Date]])</f>
        <v>2023</v>
      </c>
      <c r="AK1396" s="11" t="str">
        <f>TEXT(tbl_LoanData[[#This Row],[Application Date]],"MMMM")</f>
        <v>August</v>
      </c>
      <c r="AL1396" s="12">
        <f>DATE(YEAR(tbl_LoanData[[#This Row],[Application Date]]),MONTH(tbl_LoanData[[#This Row],[Application Date]]),1)</f>
        <v>45139</v>
      </c>
      <c r="AM1396" s="14">
        <f ca="1">IF(AND(tbl_LoanData[[#This Row],[Application Date]]&gt;=EOMONTH(TODAY(),-1)+1,tbl_LoanData[[#This Row],[Application Date]]&lt;=TODAY()),tbl_LoanData[[#This Row],[Loan Amount]],0)</f>
        <v>0</v>
      </c>
      <c r="AN1396" s="14">
        <f>tbl_LoanData[[#This Row],[Amount Paid]]-(Q1396-X1396)</f>
        <v>-988200</v>
      </c>
      <c r="AO1396" s="14">
        <f>IF(tbl_LoanData[[#This Row],[Application Status]]="Approved",1,0)</f>
        <v>0</v>
      </c>
      <c r="AP1396" s="22" t="str">
        <f t="shared" ca="1" si="64"/>
        <v/>
      </c>
      <c r="AQ1396" s="22" t="str">
        <f t="shared" ca="1" si="65"/>
        <v/>
      </c>
    </row>
    <row r="1397" spans="1:43" ht="14.4" customHeight="1" x14ac:dyDescent="0.3">
      <c r="A1397" s="2" t="s">
        <v>15265</v>
      </c>
      <c r="B1397" s="2" t="s">
        <v>15266</v>
      </c>
      <c r="C1397" s="2" t="s">
        <v>223</v>
      </c>
      <c r="D1397" s="2" t="s">
        <v>176</v>
      </c>
      <c r="E1397" s="2" t="s">
        <v>394</v>
      </c>
      <c r="F1397" s="2">
        <v>51</v>
      </c>
      <c r="G1397" s="2" t="s">
        <v>69</v>
      </c>
      <c r="H1397" s="2" t="s">
        <v>259</v>
      </c>
      <c r="I1397" s="2" t="s">
        <v>43</v>
      </c>
      <c r="J1397" s="3">
        <v>45142</v>
      </c>
      <c r="K1397" s="3">
        <v>45149</v>
      </c>
      <c r="L1397" s="2" t="s">
        <v>37</v>
      </c>
      <c r="M1397" s="2" t="s">
        <v>199</v>
      </c>
      <c r="N1397" s="2" t="s">
        <v>319</v>
      </c>
      <c r="O1397" s="4">
        <v>149000</v>
      </c>
      <c r="P1397" s="4">
        <v>46300</v>
      </c>
      <c r="Q1397" s="4">
        <v>102700</v>
      </c>
      <c r="R1397" s="2">
        <v>36</v>
      </c>
      <c r="S1397" s="5">
        <v>8.2899999999999991</v>
      </c>
      <c r="T1397" s="4">
        <v>3562.26</v>
      </c>
      <c r="U1397" s="2" t="s">
        <v>73</v>
      </c>
      <c r="V1397" s="2" t="s">
        <v>33</v>
      </c>
      <c r="W1397" s="4">
        <v>128241.49</v>
      </c>
      <c r="X1397" s="4">
        <v>0</v>
      </c>
      <c r="Y1397" s="4">
        <v>128241.49</v>
      </c>
      <c r="Z1397" s="2">
        <v>0</v>
      </c>
      <c r="AA1397" s="2" t="s">
        <v>56</v>
      </c>
      <c r="AB1397" s="2" t="s">
        <v>15730</v>
      </c>
      <c r="AC1397" s="2" t="s">
        <v>129</v>
      </c>
      <c r="AD1397" s="2" t="s">
        <v>76</v>
      </c>
      <c r="AE1397" s="5">
        <v>68.930000000000007</v>
      </c>
      <c r="AF1397" s="2">
        <v>0</v>
      </c>
      <c r="AG1397" s="2" t="s">
        <v>77</v>
      </c>
      <c r="AH1397" s="2">
        <v>7</v>
      </c>
      <c r="AI1397" s="6" t="str">
        <f t="shared" si="63"/>
        <v>45-54</v>
      </c>
      <c r="AJ1397" s="11">
        <f>YEAR(tbl_LoanData[[#This Row],[Application Date]])</f>
        <v>2023</v>
      </c>
      <c r="AK1397" s="11" t="str">
        <f>TEXT(tbl_LoanData[[#This Row],[Application Date]],"MMMM")</f>
        <v>August</v>
      </c>
      <c r="AL1397" s="12">
        <f>DATE(YEAR(tbl_LoanData[[#This Row],[Application Date]]),MONTH(tbl_LoanData[[#This Row],[Application Date]]),1)</f>
        <v>45139</v>
      </c>
      <c r="AM1397" s="14">
        <f ca="1">IF(AND(tbl_LoanData[[#This Row],[Application Date]]&gt;=EOMONTH(TODAY(),-1)+1,tbl_LoanData[[#This Row],[Application Date]]&lt;=TODAY()),tbl_LoanData[[#This Row],[Loan Amount]],0)</f>
        <v>0</v>
      </c>
      <c r="AN1397" s="14">
        <f>tbl_LoanData[[#This Row],[Amount Paid]]-(Q1397-X1397)</f>
        <v>25541.490000000005</v>
      </c>
      <c r="AO1397" s="14">
        <f>IF(tbl_LoanData[[#This Row],[Application Status]]="Approved",1,0)</f>
        <v>1</v>
      </c>
      <c r="AP1397" s="22" t="str">
        <f t="shared" ca="1" si="64"/>
        <v/>
      </c>
      <c r="AQ1397" s="22" t="str">
        <f t="shared" ca="1" si="65"/>
        <v/>
      </c>
    </row>
    <row r="1398" spans="1:43" ht="14.4" customHeight="1" x14ac:dyDescent="0.3">
      <c r="A1398" s="2" t="s">
        <v>15271</v>
      </c>
      <c r="B1398" s="2" t="s">
        <v>15272</v>
      </c>
      <c r="C1398" s="2" t="s">
        <v>203</v>
      </c>
      <c r="D1398" s="2" t="s">
        <v>176</v>
      </c>
      <c r="E1398" s="2" t="s">
        <v>402</v>
      </c>
      <c r="F1398" s="2">
        <v>31</v>
      </c>
      <c r="G1398" s="2" t="s">
        <v>69</v>
      </c>
      <c r="H1398" s="2" t="s">
        <v>233</v>
      </c>
      <c r="I1398" s="2" t="s">
        <v>46</v>
      </c>
      <c r="J1398" s="3">
        <v>45155</v>
      </c>
      <c r="K1398" s="3">
        <v>45165</v>
      </c>
      <c r="L1398" s="2" t="s">
        <v>39</v>
      </c>
      <c r="M1398" s="2" t="s">
        <v>127</v>
      </c>
      <c r="N1398" s="2" t="s">
        <v>152</v>
      </c>
      <c r="O1398" s="4">
        <v>1577000</v>
      </c>
      <c r="P1398" s="4">
        <v>424300</v>
      </c>
      <c r="Q1398" s="4">
        <v>1152700</v>
      </c>
      <c r="R1398" s="2">
        <v>60</v>
      </c>
      <c r="S1398" s="5">
        <v>12.42</v>
      </c>
      <c r="T1398" s="4">
        <v>31142.11</v>
      </c>
      <c r="U1398" s="2" t="s">
        <v>73</v>
      </c>
      <c r="V1398" s="2" t="s">
        <v>74</v>
      </c>
      <c r="W1398" s="4">
        <v>1121115.96</v>
      </c>
      <c r="X1398" s="4">
        <v>747410.74</v>
      </c>
      <c r="Y1398" s="4">
        <v>1868526.7</v>
      </c>
      <c r="Z1398" s="2">
        <v>0</v>
      </c>
      <c r="AA1398" s="2" t="s">
        <v>56</v>
      </c>
      <c r="AB1398" s="2" t="s">
        <v>15730</v>
      </c>
      <c r="AC1398" s="2" t="s">
        <v>213</v>
      </c>
      <c r="AD1398" s="2" t="s">
        <v>76</v>
      </c>
      <c r="AE1398" s="5">
        <v>73.09</v>
      </c>
      <c r="AF1398" s="2">
        <v>0</v>
      </c>
      <c r="AG1398" s="2" t="s">
        <v>77</v>
      </c>
      <c r="AH1398" s="2">
        <v>10</v>
      </c>
      <c r="AI1398" s="6" t="str">
        <f t="shared" si="63"/>
        <v>25-34</v>
      </c>
      <c r="AJ1398" s="11">
        <f>YEAR(tbl_LoanData[[#This Row],[Application Date]])</f>
        <v>2023</v>
      </c>
      <c r="AK1398" s="11" t="str">
        <f>TEXT(tbl_LoanData[[#This Row],[Application Date]],"MMMM")</f>
        <v>August</v>
      </c>
      <c r="AL1398" s="12">
        <f>DATE(YEAR(tbl_LoanData[[#This Row],[Application Date]]),MONTH(tbl_LoanData[[#This Row],[Application Date]]),1)</f>
        <v>45139</v>
      </c>
      <c r="AM1398" s="14">
        <f ca="1">IF(AND(tbl_LoanData[[#This Row],[Application Date]]&gt;=EOMONTH(TODAY(),-1)+1,tbl_LoanData[[#This Row],[Application Date]]&lt;=TODAY()),tbl_LoanData[[#This Row],[Loan Amount]],0)</f>
        <v>0</v>
      </c>
      <c r="AN1398" s="14">
        <f>tbl_LoanData[[#This Row],[Amount Paid]]-(Q1398-X1398)</f>
        <v>715826.7</v>
      </c>
      <c r="AO1398" s="14">
        <f>IF(tbl_LoanData[[#This Row],[Application Status]]="Approved",1,0)</f>
        <v>1</v>
      </c>
      <c r="AP1398" s="22" t="str">
        <f t="shared" ca="1" si="64"/>
        <v/>
      </c>
      <c r="AQ1398" s="22" t="str">
        <f t="shared" ca="1" si="65"/>
        <v/>
      </c>
    </row>
    <row r="1399" spans="1:43" x14ac:dyDescent="0.3">
      <c r="A1399" s="2" t="s">
        <v>485</v>
      </c>
      <c r="B1399" s="2" t="s">
        <v>486</v>
      </c>
      <c r="C1399" s="2" t="s">
        <v>487</v>
      </c>
      <c r="D1399" s="2" t="s">
        <v>311</v>
      </c>
      <c r="E1399" s="2" t="s">
        <v>394</v>
      </c>
      <c r="F1399" s="2">
        <v>23</v>
      </c>
      <c r="G1399" s="2" t="s">
        <v>69</v>
      </c>
      <c r="H1399" s="2" t="s">
        <v>318</v>
      </c>
      <c r="I1399" s="2" t="s">
        <v>42</v>
      </c>
      <c r="J1399" s="3">
        <v>45197</v>
      </c>
      <c r="K1399" s="3"/>
      <c r="L1399" s="2" t="s">
        <v>37</v>
      </c>
      <c r="M1399" s="2" t="s">
        <v>94</v>
      </c>
      <c r="N1399" s="2" t="s">
        <v>488</v>
      </c>
      <c r="O1399" s="4">
        <v>212000</v>
      </c>
      <c r="P1399" s="4">
        <v>44000</v>
      </c>
      <c r="Q1399" s="4">
        <v>168000</v>
      </c>
      <c r="R1399" s="2">
        <v>36</v>
      </c>
      <c r="S1399" s="5">
        <v>10.33</v>
      </c>
      <c r="T1399" s="4">
        <v>6112.87</v>
      </c>
      <c r="U1399" s="2" t="s">
        <v>96</v>
      </c>
      <c r="V1399" s="2" t="s">
        <v>97</v>
      </c>
      <c r="W1399" s="4">
        <v>0</v>
      </c>
      <c r="X1399" s="4">
        <v>0</v>
      </c>
      <c r="Y1399" s="4">
        <v>220063.2</v>
      </c>
      <c r="Z1399" s="2">
        <v>0</v>
      </c>
      <c r="AA1399" s="2" t="s">
        <v>97</v>
      </c>
      <c r="AB1399" s="2" t="s">
        <v>15730</v>
      </c>
      <c r="AC1399" s="2" t="s">
        <v>213</v>
      </c>
      <c r="AD1399" s="2" t="s">
        <v>76</v>
      </c>
      <c r="AE1399" s="5">
        <v>79.25</v>
      </c>
      <c r="AF1399" s="2">
        <v>0</v>
      </c>
      <c r="AG1399" s="2" t="s">
        <v>97</v>
      </c>
      <c r="AH1399" s="2"/>
      <c r="AI1399" s="6" t="str">
        <f t="shared" si="63"/>
        <v>18-24</v>
      </c>
      <c r="AJ1399" s="11">
        <f>YEAR(tbl_LoanData[[#This Row],[Application Date]])</f>
        <v>2023</v>
      </c>
      <c r="AK1399" s="11" t="str">
        <f>TEXT(tbl_LoanData[[#This Row],[Application Date]],"MMMM")</f>
        <v>September</v>
      </c>
      <c r="AL1399" s="12">
        <f>DATE(YEAR(tbl_LoanData[[#This Row],[Application Date]]),MONTH(tbl_LoanData[[#This Row],[Application Date]]),1)</f>
        <v>45170</v>
      </c>
      <c r="AM1399" s="14">
        <f ca="1">IF(AND(tbl_LoanData[[#This Row],[Application Date]]&gt;=EOMONTH(TODAY(),-1)+1,tbl_LoanData[[#This Row],[Application Date]]&lt;=TODAY()),tbl_LoanData[[#This Row],[Loan Amount]],0)</f>
        <v>0</v>
      </c>
      <c r="AN1399" s="14">
        <f>tbl_LoanData[[#This Row],[Amount Paid]]-(Q1399-X1399)</f>
        <v>-168000</v>
      </c>
      <c r="AO1399" s="14">
        <f>IF(tbl_LoanData[[#This Row],[Application Status]]="Approved",1,0)</f>
        <v>0</v>
      </c>
      <c r="AP1399" s="22" t="str">
        <f t="shared" ca="1" si="64"/>
        <v/>
      </c>
      <c r="AQ1399" s="22" t="str">
        <f t="shared" ca="1" si="65"/>
        <v/>
      </c>
    </row>
    <row r="1400" spans="1:43" ht="14.4" customHeight="1" x14ac:dyDescent="0.3">
      <c r="A1400" s="2" t="s">
        <v>494</v>
      </c>
      <c r="B1400" s="2" t="s">
        <v>495</v>
      </c>
      <c r="C1400" s="2" t="s">
        <v>155</v>
      </c>
      <c r="D1400" s="2" t="s">
        <v>176</v>
      </c>
      <c r="E1400" s="2" t="s">
        <v>447</v>
      </c>
      <c r="F1400" s="2">
        <v>63</v>
      </c>
      <c r="G1400" s="2" t="s">
        <v>83</v>
      </c>
      <c r="H1400" s="2" t="s">
        <v>244</v>
      </c>
      <c r="I1400" s="2" t="s">
        <v>48</v>
      </c>
      <c r="J1400" s="3">
        <v>45181</v>
      </c>
      <c r="K1400" s="3">
        <v>45190</v>
      </c>
      <c r="L1400" s="2" t="s">
        <v>38</v>
      </c>
      <c r="M1400" s="2" t="s">
        <v>85</v>
      </c>
      <c r="N1400" s="2" t="s">
        <v>314</v>
      </c>
      <c r="O1400" s="4">
        <v>1167000</v>
      </c>
      <c r="P1400" s="4">
        <v>461300</v>
      </c>
      <c r="Q1400" s="4">
        <v>705700</v>
      </c>
      <c r="R1400" s="2">
        <v>48</v>
      </c>
      <c r="S1400" s="5">
        <v>5.46</v>
      </c>
      <c r="T1400" s="4">
        <v>17913.02</v>
      </c>
      <c r="U1400" s="2" t="s">
        <v>73</v>
      </c>
      <c r="V1400" s="2" t="s">
        <v>74</v>
      </c>
      <c r="W1400" s="4">
        <v>609042.68000000005</v>
      </c>
      <c r="X1400" s="4">
        <v>250782.2</v>
      </c>
      <c r="Y1400" s="4">
        <v>859824.88</v>
      </c>
      <c r="Z1400" s="2">
        <v>31</v>
      </c>
      <c r="AA1400" s="2" t="s">
        <v>58</v>
      </c>
      <c r="AB1400" s="2" t="s">
        <v>15733</v>
      </c>
      <c r="AC1400" s="2" t="s">
        <v>138</v>
      </c>
      <c r="AD1400" s="2" t="s">
        <v>76</v>
      </c>
      <c r="AE1400" s="5">
        <v>60.47</v>
      </c>
      <c r="AF1400" s="2">
        <v>1</v>
      </c>
      <c r="AG1400" s="2" t="s">
        <v>15718</v>
      </c>
      <c r="AH1400" s="2">
        <v>9</v>
      </c>
      <c r="AI1400" s="6" t="str">
        <f t="shared" si="63"/>
        <v>55-64</v>
      </c>
      <c r="AJ1400" s="11">
        <f>YEAR(tbl_LoanData[[#This Row],[Application Date]])</f>
        <v>2023</v>
      </c>
      <c r="AK1400" s="11" t="str">
        <f>TEXT(tbl_LoanData[[#This Row],[Application Date]],"MMMM")</f>
        <v>September</v>
      </c>
      <c r="AL1400" s="12">
        <f>DATE(YEAR(tbl_LoanData[[#This Row],[Application Date]]),MONTH(tbl_LoanData[[#This Row],[Application Date]]),1)</f>
        <v>45170</v>
      </c>
      <c r="AM1400" s="14">
        <f ca="1">IF(AND(tbl_LoanData[[#This Row],[Application Date]]&gt;=EOMONTH(TODAY(),-1)+1,tbl_LoanData[[#This Row],[Application Date]]&lt;=TODAY()),tbl_LoanData[[#This Row],[Loan Amount]],0)</f>
        <v>0</v>
      </c>
      <c r="AN1400" s="14">
        <f>tbl_LoanData[[#This Row],[Amount Paid]]-(Q1400-X1400)</f>
        <v>154124.88000000006</v>
      </c>
      <c r="AO1400" s="14">
        <f>IF(tbl_LoanData[[#This Row],[Application Status]]="Approved",1,0)</f>
        <v>1</v>
      </c>
      <c r="AP1400" s="22" t="str">
        <f t="shared" ca="1" si="64"/>
        <v/>
      </c>
      <c r="AQ1400" s="22" t="str">
        <f t="shared" ca="1" si="65"/>
        <v/>
      </c>
    </row>
    <row r="1401" spans="1:43" ht="14.4" customHeight="1" x14ac:dyDescent="0.3">
      <c r="A1401" s="2" t="s">
        <v>584</v>
      </c>
      <c r="B1401" s="2" t="s">
        <v>585</v>
      </c>
      <c r="C1401" s="2" t="s">
        <v>586</v>
      </c>
      <c r="D1401" s="2" t="s">
        <v>102</v>
      </c>
      <c r="E1401" s="2" t="s">
        <v>255</v>
      </c>
      <c r="F1401" s="2">
        <v>49</v>
      </c>
      <c r="G1401" s="2" t="s">
        <v>69</v>
      </c>
      <c r="H1401" s="2" t="s">
        <v>151</v>
      </c>
      <c r="I1401" s="2" t="s">
        <v>46</v>
      </c>
      <c r="J1401" s="3">
        <v>45179</v>
      </c>
      <c r="K1401" s="3">
        <v>45189</v>
      </c>
      <c r="L1401" s="2" t="s">
        <v>36</v>
      </c>
      <c r="M1401" s="2" t="s">
        <v>104</v>
      </c>
      <c r="N1401" s="2" t="s">
        <v>105</v>
      </c>
      <c r="O1401" s="4">
        <v>1010000</v>
      </c>
      <c r="P1401" s="4">
        <v>291900</v>
      </c>
      <c r="Q1401" s="4">
        <v>718100</v>
      </c>
      <c r="R1401" s="2">
        <v>48</v>
      </c>
      <c r="S1401" s="5">
        <v>7.1</v>
      </c>
      <c r="T1401" s="4">
        <v>19209.18</v>
      </c>
      <c r="U1401" s="2" t="s">
        <v>73</v>
      </c>
      <c r="V1401" s="2" t="s">
        <v>74</v>
      </c>
      <c r="W1401" s="4">
        <v>672321.3</v>
      </c>
      <c r="X1401" s="4">
        <v>249719.1</v>
      </c>
      <c r="Y1401" s="4">
        <v>922040.4</v>
      </c>
      <c r="Z1401" s="2">
        <v>0</v>
      </c>
      <c r="AA1401" s="2" t="s">
        <v>56</v>
      </c>
      <c r="AB1401" s="2" t="s">
        <v>15728</v>
      </c>
      <c r="AC1401" s="2" t="s">
        <v>106</v>
      </c>
      <c r="AD1401" s="2" t="s">
        <v>76</v>
      </c>
      <c r="AE1401" s="5">
        <v>71.099999999999994</v>
      </c>
      <c r="AF1401" s="2">
        <v>0</v>
      </c>
      <c r="AG1401" s="2" t="s">
        <v>77</v>
      </c>
      <c r="AH1401" s="2">
        <v>10</v>
      </c>
      <c r="AI1401" s="6" t="str">
        <f t="shared" si="63"/>
        <v>45-54</v>
      </c>
      <c r="AJ1401" s="11">
        <f>YEAR(tbl_LoanData[[#This Row],[Application Date]])</f>
        <v>2023</v>
      </c>
      <c r="AK1401" s="11" t="str">
        <f>TEXT(tbl_LoanData[[#This Row],[Application Date]],"MMMM")</f>
        <v>September</v>
      </c>
      <c r="AL1401" s="12">
        <f>DATE(YEAR(tbl_LoanData[[#This Row],[Application Date]]),MONTH(tbl_LoanData[[#This Row],[Application Date]]),1)</f>
        <v>45170</v>
      </c>
      <c r="AM1401" s="14">
        <f ca="1">IF(AND(tbl_LoanData[[#This Row],[Application Date]]&gt;=EOMONTH(TODAY(),-1)+1,tbl_LoanData[[#This Row],[Application Date]]&lt;=TODAY()),tbl_LoanData[[#This Row],[Loan Amount]],0)</f>
        <v>0</v>
      </c>
      <c r="AN1401" s="14">
        <f>tbl_LoanData[[#This Row],[Amount Paid]]-(Q1401-X1401)</f>
        <v>203940.40000000002</v>
      </c>
      <c r="AO1401" s="14">
        <f>IF(tbl_LoanData[[#This Row],[Application Status]]="Approved",1,0)</f>
        <v>1</v>
      </c>
      <c r="AP1401" s="22" t="str">
        <f t="shared" ca="1" si="64"/>
        <v/>
      </c>
      <c r="AQ1401" s="22" t="str">
        <f t="shared" ca="1" si="65"/>
        <v/>
      </c>
    </row>
    <row r="1402" spans="1:43" ht="14.4" customHeight="1" x14ac:dyDescent="0.3">
      <c r="A1402" s="2" t="s">
        <v>737</v>
      </c>
      <c r="B1402" s="2" t="s">
        <v>738</v>
      </c>
      <c r="C1402" s="2" t="s">
        <v>240</v>
      </c>
      <c r="D1402" s="2" t="s">
        <v>176</v>
      </c>
      <c r="E1402" s="2" t="s">
        <v>101</v>
      </c>
      <c r="F1402" s="2">
        <v>49</v>
      </c>
      <c r="G1402" s="2" t="s">
        <v>83</v>
      </c>
      <c r="H1402" s="2" t="s">
        <v>156</v>
      </c>
      <c r="I1402" s="2" t="s">
        <v>45</v>
      </c>
      <c r="J1402" s="3">
        <v>45171</v>
      </c>
      <c r="K1402" s="3">
        <v>45187</v>
      </c>
      <c r="L1402" s="2" t="s">
        <v>40</v>
      </c>
      <c r="M1402" s="2" t="s">
        <v>94</v>
      </c>
      <c r="N1402" s="2" t="s">
        <v>4</v>
      </c>
      <c r="O1402" s="4">
        <v>803000</v>
      </c>
      <c r="P1402" s="4">
        <v>144100</v>
      </c>
      <c r="Q1402" s="4">
        <v>658900</v>
      </c>
      <c r="R1402" s="2">
        <v>12</v>
      </c>
      <c r="S1402" s="5">
        <v>6.58</v>
      </c>
      <c r="T1402" s="4">
        <v>58521.3</v>
      </c>
      <c r="U1402" s="2" t="s">
        <v>73</v>
      </c>
      <c r="V1402" s="2" t="s">
        <v>33</v>
      </c>
      <c r="W1402" s="4">
        <v>702255.62</v>
      </c>
      <c r="X1402" s="4">
        <v>0</v>
      </c>
      <c r="Y1402" s="4">
        <v>702255.62</v>
      </c>
      <c r="Z1402" s="2">
        <v>0</v>
      </c>
      <c r="AA1402" s="2" t="s">
        <v>56</v>
      </c>
      <c r="AB1402" s="2" t="s">
        <v>15727</v>
      </c>
      <c r="AC1402" s="2" t="s">
        <v>75</v>
      </c>
      <c r="AD1402" s="2" t="s">
        <v>76</v>
      </c>
      <c r="AE1402" s="5">
        <v>82.05</v>
      </c>
      <c r="AF1402" s="2">
        <v>0</v>
      </c>
      <c r="AG1402" s="2" t="s">
        <v>77</v>
      </c>
      <c r="AH1402" s="2">
        <v>16</v>
      </c>
      <c r="AI1402" s="6" t="str">
        <f t="shared" si="63"/>
        <v>45-54</v>
      </c>
      <c r="AJ1402" s="11">
        <f>YEAR(tbl_LoanData[[#This Row],[Application Date]])</f>
        <v>2023</v>
      </c>
      <c r="AK1402" s="11" t="str">
        <f>TEXT(tbl_LoanData[[#This Row],[Application Date]],"MMMM")</f>
        <v>September</v>
      </c>
      <c r="AL1402" s="12">
        <f>DATE(YEAR(tbl_LoanData[[#This Row],[Application Date]]),MONTH(tbl_LoanData[[#This Row],[Application Date]]),1)</f>
        <v>45170</v>
      </c>
      <c r="AM1402" s="14">
        <f ca="1">IF(AND(tbl_LoanData[[#This Row],[Application Date]]&gt;=EOMONTH(TODAY(),-1)+1,tbl_LoanData[[#This Row],[Application Date]]&lt;=TODAY()),tbl_LoanData[[#This Row],[Loan Amount]],0)</f>
        <v>0</v>
      </c>
      <c r="AN1402" s="14">
        <f>tbl_LoanData[[#This Row],[Amount Paid]]-(Q1402-X1402)</f>
        <v>43355.619999999995</v>
      </c>
      <c r="AO1402" s="14">
        <f>IF(tbl_LoanData[[#This Row],[Application Status]]="Approved",1,0)</f>
        <v>1</v>
      </c>
      <c r="AP1402" s="22" t="str">
        <f t="shared" ca="1" si="64"/>
        <v/>
      </c>
      <c r="AQ1402" s="22" t="str">
        <f t="shared" ca="1" si="65"/>
        <v/>
      </c>
    </row>
    <row r="1403" spans="1:43" ht="14.4" customHeight="1" x14ac:dyDescent="0.3">
      <c r="A1403" s="2" t="s">
        <v>853</v>
      </c>
      <c r="B1403" s="2" t="s">
        <v>854</v>
      </c>
      <c r="C1403" s="2" t="s">
        <v>109</v>
      </c>
      <c r="D1403" s="2" t="s">
        <v>232</v>
      </c>
      <c r="E1403" s="2" t="s">
        <v>447</v>
      </c>
      <c r="F1403" s="2">
        <v>47</v>
      </c>
      <c r="G1403" s="2" t="s">
        <v>83</v>
      </c>
      <c r="H1403" s="2" t="s">
        <v>166</v>
      </c>
      <c r="I1403" s="2" t="s">
        <v>46</v>
      </c>
      <c r="J1403" s="3">
        <v>45191</v>
      </c>
      <c r="K1403" s="3">
        <v>45193</v>
      </c>
      <c r="L1403" s="2" t="s">
        <v>40</v>
      </c>
      <c r="M1403" s="2" t="s">
        <v>111</v>
      </c>
      <c r="N1403" s="2" t="s">
        <v>120</v>
      </c>
      <c r="O1403" s="4">
        <v>1583000</v>
      </c>
      <c r="P1403" s="4">
        <v>390700</v>
      </c>
      <c r="Q1403" s="4">
        <v>1192300</v>
      </c>
      <c r="R1403" s="2">
        <v>48</v>
      </c>
      <c r="S1403" s="5">
        <v>10.41</v>
      </c>
      <c r="T1403" s="4">
        <v>35182.79</v>
      </c>
      <c r="U1403" s="2" t="s">
        <v>73</v>
      </c>
      <c r="V1403" s="2" t="s">
        <v>74</v>
      </c>
      <c r="W1403" s="4">
        <v>1231397.6499999999</v>
      </c>
      <c r="X1403" s="4">
        <v>457376.07</v>
      </c>
      <c r="Y1403" s="4">
        <v>1688773.72</v>
      </c>
      <c r="Z1403" s="2">
        <v>0</v>
      </c>
      <c r="AA1403" s="2" t="s">
        <v>56</v>
      </c>
      <c r="AB1403" s="2" t="s">
        <v>15735</v>
      </c>
      <c r="AC1403" s="2" t="s">
        <v>106</v>
      </c>
      <c r="AD1403" s="2" t="s">
        <v>76</v>
      </c>
      <c r="AE1403" s="5">
        <v>75.319999999999993</v>
      </c>
      <c r="AF1403" s="2">
        <v>0</v>
      </c>
      <c r="AG1403" s="2" t="s">
        <v>77</v>
      </c>
      <c r="AH1403" s="2">
        <v>2</v>
      </c>
      <c r="AI1403" s="6" t="str">
        <f t="shared" si="63"/>
        <v>45-54</v>
      </c>
      <c r="AJ1403" s="11">
        <f>YEAR(tbl_LoanData[[#This Row],[Application Date]])</f>
        <v>2023</v>
      </c>
      <c r="AK1403" s="11" t="str">
        <f>TEXT(tbl_LoanData[[#This Row],[Application Date]],"MMMM")</f>
        <v>September</v>
      </c>
      <c r="AL1403" s="12">
        <f>DATE(YEAR(tbl_LoanData[[#This Row],[Application Date]]),MONTH(tbl_LoanData[[#This Row],[Application Date]]),1)</f>
        <v>45170</v>
      </c>
      <c r="AM1403" s="14">
        <f ca="1">IF(AND(tbl_LoanData[[#This Row],[Application Date]]&gt;=EOMONTH(TODAY(),-1)+1,tbl_LoanData[[#This Row],[Application Date]]&lt;=TODAY()),tbl_LoanData[[#This Row],[Loan Amount]],0)</f>
        <v>0</v>
      </c>
      <c r="AN1403" s="14">
        <f>tbl_LoanData[[#This Row],[Amount Paid]]-(Q1403-X1403)</f>
        <v>496473.72</v>
      </c>
      <c r="AO1403" s="14">
        <f>IF(tbl_LoanData[[#This Row],[Application Status]]="Approved",1,0)</f>
        <v>1</v>
      </c>
      <c r="AP1403" s="22" t="str">
        <f t="shared" ca="1" si="64"/>
        <v/>
      </c>
      <c r="AQ1403" s="22" t="str">
        <f t="shared" ca="1" si="65"/>
        <v/>
      </c>
    </row>
    <row r="1404" spans="1:43" ht="14.4" customHeight="1" x14ac:dyDescent="0.3">
      <c r="A1404" s="2" t="s">
        <v>909</v>
      </c>
      <c r="B1404" s="2" t="s">
        <v>910</v>
      </c>
      <c r="C1404" s="2" t="s">
        <v>781</v>
      </c>
      <c r="D1404" s="2" t="s">
        <v>204</v>
      </c>
      <c r="E1404" s="2" t="s">
        <v>232</v>
      </c>
      <c r="F1404" s="2">
        <v>48</v>
      </c>
      <c r="G1404" s="2" t="s">
        <v>69</v>
      </c>
      <c r="H1404" s="2" t="s">
        <v>298</v>
      </c>
      <c r="I1404" s="2" t="s">
        <v>43</v>
      </c>
      <c r="J1404" s="3">
        <v>45194</v>
      </c>
      <c r="K1404" s="3"/>
      <c r="L1404" s="2" t="s">
        <v>39</v>
      </c>
      <c r="M1404" s="2" t="s">
        <v>167</v>
      </c>
      <c r="N1404" s="2" t="s">
        <v>168</v>
      </c>
      <c r="O1404" s="4">
        <v>2390000</v>
      </c>
      <c r="P1404" s="4">
        <v>668000</v>
      </c>
      <c r="Q1404" s="4">
        <v>1722000</v>
      </c>
      <c r="R1404" s="2">
        <v>36</v>
      </c>
      <c r="S1404" s="5">
        <v>12.29</v>
      </c>
      <c r="T1404" s="4">
        <v>65469.48</v>
      </c>
      <c r="U1404" s="2" t="s">
        <v>113</v>
      </c>
      <c r="V1404" s="2" t="s">
        <v>97</v>
      </c>
      <c r="W1404" s="4">
        <v>0</v>
      </c>
      <c r="X1404" s="4">
        <v>0</v>
      </c>
      <c r="Y1404" s="4">
        <v>2356901.4</v>
      </c>
      <c r="Z1404" s="2">
        <v>0</v>
      </c>
      <c r="AA1404" s="2" t="s">
        <v>97</v>
      </c>
      <c r="AB1404" s="2" t="s">
        <v>15730</v>
      </c>
      <c r="AC1404" s="2" t="s">
        <v>360</v>
      </c>
      <c r="AD1404" s="2" t="s">
        <v>76</v>
      </c>
      <c r="AE1404" s="5">
        <v>72.05</v>
      </c>
      <c r="AF1404" s="2">
        <v>0</v>
      </c>
      <c r="AG1404" s="2" t="s">
        <v>97</v>
      </c>
      <c r="AH1404" s="2"/>
      <c r="AI1404" s="6" t="str">
        <f t="shared" si="63"/>
        <v>45-54</v>
      </c>
      <c r="AJ1404" s="11">
        <f>YEAR(tbl_LoanData[[#This Row],[Application Date]])</f>
        <v>2023</v>
      </c>
      <c r="AK1404" s="11" t="str">
        <f>TEXT(tbl_LoanData[[#This Row],[Application Date]],"MMMM")</f>
        <v>September</v>
      </c>
      <c r="AL1404" s="12">
        <f>DATE(YEAR(tbl_LoanData[[#This Row],[Application Date]]),MONTH(tbl_LoanData[[#This Row],[Application Date]]),1)</f>
        <v>45170</v>
      </c>
      <c r="AM1404" s="14">
        <f ca="1">IF(AND(tbl_LoanData[[#This Row],[Application Date]]&gt;=EOMONTH(TODAY(),-1)+1,tbl_LoanData[[#This Row],[Application Date]]&lt;=TODAY()),tbl_LoanData[[#This Row],[Loan Amount]],0)</f>
        <v>0</v>
      </c>
      <c r="AN1404" s="14">
        <f>tbl_LoanData[[#This Row],[Amount Paid]]-(Q1404-X1404)</f>
        <v>-1722000</v>
      </c>
      <c r="AO1404" s="14">
        <f>IF(tbl_LoanData[[#This Row],[Application Status]]="Approved",1,0)</f>
        <v>0</v>
      </c>
      <c r="AP1404" s="22" t="str">
        <f t="shared" ca="1" si="64"/>
        <v/>
      </c>
      <c r="AQ1404" s="22" t="str">
        <f t="shared" ca="1" si="65"/>
        <v/>
      </c>
    </row>
    <row r="1405" spans="1:43" ht="14.4" customHeight="1" x14ac:dyDescent="0.3">
      <c r="A1405" s="2" t="s">
        <v>1107</v>
      </c>
      <c r="B1405" s="2" t="s">
        <v>1108</v>
      </c>
      <c r="C1405" s="2" t="s">
        <v>327</v>
      </c>
      <c r="D1405" s="2" t="s">
        <v>81</v>
      </c>
      <c r="E1405" s="2" t="s">
        <v>394</v>
      </c>
      <c r="F1405" s="2">
        <v>62</v>
      </c>
      <c r="G1405" s="2" t="s">
        <v>69</v>
      </c>
      <c r="H1405" s="2" t="s">
        <v>156</v>
      </c>
      <c r="I1405" s="2" t="s">
        <v>45</v>
      </c>
      <c r="J1405" s="3">
        <v>45187</v>
      </c>
      <c r="K1405" s="3">
        <v>45203</v>
      </c>
      <c r="L1405" s="2" t="s">
        <v>36</v>
      </c>
      <c r="M1405" s="2" t="s">
        <v>85</v>
      </c>
      <c r="N1405" s="2" t="s">
        <v>671</v>
      </c>
      <c r="O1405" s="4">
        <v>1833000</v>
      </c>
      <c r="P1405" s="4">
        <v>437700</v>
      </c>
      <c r="Q1405" s="4">
        <v>1395300</v>
      </c>
      <c r="R1405" s="2">
        <v>24</v>
      </c>
      <c r="S1405" s="5">
        <v>10.98</v>
      </c>
      <c r="T1405" s="4">
        <v>70904.5</v>
      </c>
      <c r="U1405" s="2" t="s">
        <v>73</v>
      </c>
      <c r="V1405" s="2" t="s">
        <v>33</v>
      </c>
      <c r="W1405" s="4">
        <v>1701707.88</v>
      </c>
      <c r="X1405" s="4">
        <v>0</v>
      </c>
      <c r="Y1405" s="4">
        <v>1701707.88</v>
      </c>
      <c r="Z1405" s="2">
        <v>0</v>
      </c>
      <c r="AA1405" s="2" t="s">
        <v>56</v>
      </c>
      <c r="AB1405" s="2" t="s">
        <v>15731</v>
      </c>
      <c r="AC1405" s="2" t="s">
        <v>360</v>
      </c>
      <c r="AD1405" s="2" t="s">
        <v>76</v>
      </c>
      <c r="AE1405" s="5">
        <v>76.12</v>
      </c>
      <c r="AF1405" s="2">
        <v>0</v>
      </c>
      <c r="AG1405" s="2" t="s">
        <v>77</v>
      </c>
      <c r="AH1405" s="2">
        <v>16</v>
      </c>
      <c r="AI1405" s="6" t="str">
        <f t="shared" si="63"/>
        <v>55-64</v>
      </c>
      <c r="AJ1405" s="11">
        <f>YEAR(tbl_LoanData[[#This Row],[Application Date]])</f>
        <v>2023</v>
      </c>
      <c r="AK1405" s="11" t="str">
        <f>TEXT(tbl_LoanData[[#This Row],[Application Date]],"MMMM")</f>
        <v>September</v>
      </c>
      <c r="AL1405" s="12">
        <f>DATE(YEAR(tbl_LoanData[[#This Row],[Application Date]]),MONTH(tbl_LoanData[[#This Row],[Application Date]]),1)</f>
        <v>45170</v>
      </c>
      <c r="AM1405" s="14">
        <f ca="1">IF(AND(tbl_LoanData[[#This Row],[Application Date]]&gt;=EOMONTH(TODAY(),-1)+1,tbl_LoanData[[#This Row],[Application Date]]&lt;=TODAY()),tbl_LoanData[[#This Row],[Loan Amount]],0)</f>
        <v>0</v>
      </c>
      <c r="AN1405" s="14">
        <f>tbl_LoanData[[#This Row],[Amount Paid]]-(Q1405-X1405)</f>
        <v>306407.87999999989</v>
      </c>
      <c r="AO1405" s="14">
        <f>IF(tbl_LoanData[[#This Row],[Application Status]]="Approved",1,0)</f>
        <v>1</v>
      </c>
      <c r="AP1405" s="22" t="str">
        <f t="shared" ca="1" si="64"/>
        <v/>
      </c>
      <c r="AQ1405" s="22" t="str">
        <f t="shared" ca="1" si="65"/>
        <v/>
      </c>
    </row>
    <row r="1406" spans="1:43" ht="14.4" customHeight="1" x14ac:dyDescent="0.3">
      <c r="A1406" s="2" t="s">
        <v>1267</v>
      </c>
      <c r="B1406" s="2" t="s">
        <v>1268</v>
      </c>
      <c r="C1406" s="2" t="s">
        <v>149</v>
      </c>
      <c r="D1406" s="2" t="s">
        <v>101</v>
      </c>
      <c r="E1406" s="2" t="s">
        <v>68</v>
      </c>
      <c r="F1406" s="2">
        <v>64</v>
      </c>
      <c r="G1406" s="2" t="s">
        <v>83</v>
      </c>
      <c r="H1406" s="2" t="s">
        <v>224</v>
      </c>
      <c r="I1406" s="2" t="s">
        <v>54</v>
      </c>
      <c r="J1406" s="3">
        <v>45180</v>
      </c>
      <c r="K1406" s="3">
        <v>45194</v>
      </c>
      <c r="L1406" s="2" t="s">
        <v>41</v>
      </c>
      <c r="M1406" s="2" t="s">
        <v>552</v>
      </c>
      <c r="N1406" s="2" t="s">
        <v>553</v>
      </c>
      <c r="O1406" s="4">
        <v>2755000</v>
      </c>
      <c r="P1406" s="4">
        <v>381600</v>
      </c>
      <c r="Q1406" s="4">
        <v>2373400</v>
      </c>
      <c r="R1406" s="2">
        <v>24</v>
      </c>
      <c r="S1406" s="5">
        <v>12.19</v>
      </c>
      <c r="T1406" s="4">
        <v>123001.46</v>
      </c>
      <c r="U1406" s="2" t="s">
        <v>73</v>
      </c>
      <c r="V1406" s="2" t="s">
        <v>33</v>
      </c>
      <c r="W1406" s="4">
        <v>2952034.92</v>
      </c>
      <c r="X1406" s="4">
        <v>0</v>
      </c>
      <c r="Y1406" s="4">
        <v>2952034.92</v>
      </c>
      <c r="Z1406" s="2">
        <v>0</v>
      </c>
      <c r="AA1406" s="2" t="s">
        <v>56</v>
      </c>
      <c r="AB1406" s="2" t="s">
        <v>15727</v>
      </c>
      <c r="AC1406" s="2" t="s">
        <v>87</v>
      </c>
      <c r="AD1406" s="2" t="s">
        <v>76</v>
      </c>
      <c r="AE1406" s="5">
        <v>86.15</v>
      </c>
      <c r="AF1406" s="2">
        <v>0</v>
      </c>
      <c r="AG1406" s="2" t="s">
        <v>77</v>
      </c>
      <c r="AH1406" s="2">
        <v>14</v>
      </c>
      <c r="AI1406" s="6" t="str">
        <f t="shared" si="63"/>
        <v>55-64</v>
      </c>
      <c r="AJ1406" s="11">
        <f>YEAR(tbl_LoanData[[#This Row],[Application Date]])</f>
        <v>2023</v>
      </c>
      <c r="AK1406" s="11" t="str">
        <f>TEXT(tbl_LoanData[[#This Row],[Application Date]],"MMMM")</f>
        <v>September</v>
      </c>
      <c r="AL1406" s="12">
        <f>DATE(YEAR(tbl_LoanData[[#This Row],[Application Date]]),MONTH(tbl_LoanData[[#This Row],[Application Date]]),1)</f>
        <v>45170</v>
      </c>
      <c r="AM1406" s="14">
        <f ca="1">IF(AND(tbl_LoanData[[#This Row],[Application Date]]&gt;=EOMONTH(TODAY(),-1)+1,tbl_LoanData[[#This Row],[Application Date]]&lt;=TODAY()),tbl_LoanData[[#This Row],[Loan Amount]],0)</f>
        <v>0</v>
      </c>
      <c r="AN1406" s="14">
        <f>tbl_LoanData[[#This Row],[Amount Paid]]-(Q1406-X1406)</f>
        <v>578634.91999999993</v>
      </c>
      <c r="AO1406" s="14">
        <f>IF(tbl_LoanData[[#This Row],[Application Status]]="Approved",1,0)</f>
        <v>1</v>
      </c>
      <c r="AP1406" s="22" t="str">
        <f t="shared" ca="1" si="64"/>
        <v/>
      </c>
      <c r="AQ1406" s="22" t="str">
        <f t="shared" ca="1" si="65"/>
        <v/>
      </c>
    </row>
    <row r="1407" spans="1:43" ht="14.4" customHeight="1" x14ac:dyDescent="0.3">
      <c r="A1407" s="2" t="s">
        <v>1289</v>
      </c>
      <c r="B1407" s="2" t="s">
        <v>1290</v>
      </c>
      <c r="C1407" s="2" t="s">
        <v>80</v>
      </c>
      <c r="D1407" s="2" t="s">
        <v>254</v>
      </c>
      <c r="E1407" s="2" t="s">
        <v>125</v>
      </c>
      <c r="F1407" s="2">
        <v>45</v>
      </c>
      <c r="G1407" s="2" t="s">
        <v>83</v>
      </c>
      <c r="H1407" s="2" t="s">
        <v>84</v>
      </c>
      <c r="I1407" s="2" t="s">
        <v>45</v>
      </c>
      <c r="J1407" s="3">
        <v>45187</v>
      </c>
      <c r="K1407" s="3">
        <v>45205</v>
      </c>
      <c r="L1407" s="2" t="s">
        <v>38</v>
      </c>
      <c r="M1407" s="2" t="s">
        <v>127</v>
      </c>
      <c r="N1407" s="2" t="s">
        <v>128</v>
      </c>
      <c r="O1407" s="4">
        <v>1270000</v>
      </c>
      <c r="P1407" s="4">
        <v>295000</v>
      </c>
      <c r="Q1407" s="4">
        <v>975000</v>
      </c>
      <c r="R1407" s="2">
        <v>36</v>
      </c>
      <c r="S1407" s="5">
        <v>7.4</v>
      </c>
      <c r="T1407" s="4">
        <v>33095.83</v>
      </c>
      <c r="U1407" s="2" t="s">
        <v>73</v>
      </c>
      <c r="V1407" s="2" t="s">
        <v>74</v>
      </c>
      <c r="W1407" s="4">
        <v>1092162.3899999999</v>
      </c>
      <c r="X1407" s="4">
        <v>99287.61</v>
      </c>
      <c r="Y1407" s="4">
        <v>1191450</v>
      </c>
      <c r="Z1407" s="2">
        <v>29</v>
      </c>
      <c r="AA1407" s="2" t="s">
        <v>57</v>
      </c>
      <c r="AB1407" s="2" t="s">
        <v>15733</v>
      </c>
      <c r="AC1407" s="2" t="s">
        <v>360</v>
      </c>
      <c r="AD1407" s="2" t="s">
        <v>76</v>
      </c>
      <c r="AE1407" s="5">
        <v>76.77</v>
      </c>
      <c r="AF1407" s="2">
        <v>1</v>
      </c>
      <c r="AG1407" s="2" t="s">
        <v>77</v>
      </c>
      <c r="AH1407" s="2">
        <v>18</v>
      </c>
      <c r="AI1407" s="6" t="str">
        <f t="shared" si="63"/>
        <v>45-54</v>
      </c>
      <c r="AJ1407" s="11">
        <f>YEAR(tbl_LoanData[[#This Row],[Application Date]])</f>
        <v>2023</v>
      </c>
      <c r="AK1407" s="11" t="str">
        <f>TEXT(tbl_LoanData[[#This Row],[Application Date]],"MMMM")</f>
        <v>September</v>
      </c>
      <c r="AL1407" s="12">
        <f>DATE(YEAR(tbl_LoanData[[#This Row],[Application Date]]),MONTH(tbl_LoanData[[#This Row],[Application Date]]),1)</f>
        <v>45170</v>
      </c>
      <c r="AM1407" s="14">
        <f ca="1">IF(AND(tbl_LoanData[[#This Row],[Application Date]]&gt;=EOMONTH(TODAY(),-1)+1,tbl_LoanData[[#This Row],[Application Date]]&lt;=TODAY()),tbl_LoanData[[#This Row],[Loan Amount]],0)</f>
        <v>0</v>
      </c>
      <c r="AN1407" s="14">
        <f>tbl_LoanData[[#This Row],[Amount Paid]]-(Q1407-X1407)</f>
        <v>216449.99999999988</v>
      </c>
      <c r="AO1407" s="14">
        <f>IF(tbl_LoanData[[#This Row],[Application Status]]="Approved",1,0)</f>
        <v>1</v>
      </c>
      <c r="AP1407" s="22" t="str">
        <f t="shared" ca="1" si="64"/>
        <v/>
      </c>
      <c r="AQ1407" s="22" t="str">
        <f t="shared" ca="1" si="65"/>
        <v/>
      </c>
    </row>
    <row r="1408" spans="1:43" ht="14.4" customHeight="1" x14ac:dyDescent="0.3">
      <c r="A1408" s="2" t="s">
        <v>1411</v>
      </c>
      <c r="B1408" s="2" t="s">
        <v>1412</v>
      </c>
      <c r="C1408" s="2" t="s">
        <v>444</v>
      </c>
      <c r="D1408" s="2" t="s">
        <v>268</v>
      </c>
      <c r="E1408" s="2" t="s">
        <v>142</v>
      </c>
      <c r="F1408" s="2">
        <v>31</v>
      </c>
      <c r="G1408" s="2" t="s">
        <v>69</v>
      </c>
      <c r="H1408" s="2" t="s">
        <v>191</v>
      </c>
      <c r="I1408" s="2" t="s">
        <v>51</v>
      </c>
      <c r="J1408" s="3">
        <v>45191</v>
      </c>
      <c r="K1408" s="3">
        <v>45206</v>
      </c>
      <c r="L1408" s="2" t="s">
        <v>36</v>
      </c>
      <c r="M1408" s="2" t="s">
        <v>94</v>
      </c>
      <c r="N1408" s="2" t="s">
        <v>212</v>
      </c>
      <c r="O1408" s="4">
        <v>1168000</v>
      </c>
      <c r="P1408" s="4">
        <v>374800</v>
      </c>
      <c r="Q1408" s="4">
        <v>793200</v>
      </c>
      <c r="R1408" s="2">
        <v>18</v>
      </c>
      <c r="S1408" s="5">
        <v>10.01</v>
      </c>
      <c r="T1408" s="4">
        <v>50683.28</v>
      </c>
      <c r="U1408" s="2" t="s">
        <v>73</v>
      </c>
      <c r="V1408" s="2" t="s">
        <v>34</v>
      </c>
      <c r="W1408" s="4">
        <v>861615.76</v>
      </c>
      <c r="X1408" s="4">
        <v>50683.22</v>
      </c>
      <c r="Y1408" s="4">
        <v>912298.98</v>
      </c>
      <c r="Z1408" s="2">
        <v>30</v>
      </c>
      <c r="AA1408" s="2" t="s">
        <v>57</v>
      </c>
      <c r="AB1408" s="2" t="s">
        <v>15730</v>
      </c>
      <c r="AC1408" s="2" t="s">
        <v>138</v>
      </c>
      <c r="AD1408" s="2" t="s">
        <v>76</v>
      </c>
      <c r="AE1408" s="5">
        <v>67.91</v>
      </c>
      <c r="AF1408" s="2">
        <v>1</v>
      </c>
      <c r="AG1408" s="2" t="s">
        <v>77</v>
      </c>
      <c r="AH1408" s="2">
        <v>15</v>
      </c>
      <c r="AI1408" s="6" t="str">
        <f t="shared" si="63"/>
        <v>25-34</v>
      </c>
      <c r="AJ1408" s="11">
        <f>YEAR(tbl_LoanData[[#This Row],[Application Date]])</f>
        <v>2023</v>
      </c>
      <c r="AK1408" s="11" t="str">
        <f>TEXT(tbl_LoanData[[#This Row],[Application Date]],"MMMM")</f>
        <v>September</v>
      </c>
      <c r="AL1408" s="12">
        <f>DATE(YEAR(tbl_LoanData[[#This Row],[Application Date]]),MONTH(tbl_LoanData[[#This Row],[Application Date]]),1)</f>
        <v>45170</v>
      </c>
      <c r="AM1408" s="14">
        <f ca="1">IF(AND(tbl_LoanData[[#This Row],[Application Date]]&gt;=EOMONTH(TODAY(),-1)+1,tbl_LoanData[[#This Row],[Application Date]]&lt;=TODAY()),tbl_LoanData[[#This Row],[Loan Amount]],0)</f>
        <v>0</v>
      </c>
      <c r="AN1408" s="14">
        <f>tbl_LoanData[[#This Row],[Amount Paid]]-(Q1408-X1408)</f>
        <v>119098.97999999998</v>
      </c>
      <c r="AO1408" s="14">
        <f>IF(tbl_LoanData[[#This Row],[Application Status]]="Approved",1,0)</f>
        <v>1</v>
      </c>
      <c r="AP1408" s="22" t="str">
        <f t="shared" ca="1" si="64"/>
        <v/>
      </c>
      <c r="AQ1408" s="22" t="str">
        <f t="shared" ca="1" si="65"/>
        <v/>
      </c>
    </row>
    <row r="1409" spans="1:43" ht="14.4" customHeight="1" x14ac:dyDescent="0.3">
      <c r="A1409" s="2" t="s">
        <v>1441</v>
      </c>
      <c r="B1409" s="2" t="s">
        <v>1442</v>
      </c>
      <c r="C1409" s="2" t="s">
        <v>439</v>
      </c>
      <c r="D1409" s="2" t="s">
        <v>101</v>
      </c>
      <c r="E1409" s="2" t="s">
        <v>92</v>
      </c>
      <c r="F1409" s="2">
        <v>21</v>
      </c>
      <c r="G1409" s="2" t="s">
        <v>83</v>
      </c>
      <c r="H1409" s="2" t="s">
        <v>298</v>
      </c>
      <c r="I1409" s="2" t="s">
        <v>43</v>
      </c>
      <c r="J1409" s="3">
        <v>45186</v>
      </c>
      <c r="K1409" s="3">
        <v>45203</v>
      </c>
      <c r="L1409" s="2" t="s">
        <v>39</v>
      </c>
      <c r="M1409" s="2" t="s">
        <v>157</v>
      </c>
      <c r="N1409" s="2" t="s">
        <v>158</v>
      </c>
      <c r="O1409" s="4">
        <v>2582000</v>
      </c>
      <c r="P1409" s="4">
        <v>459000</v>
      </c>
      <c r="Q1409" s="4">
        <v>2123000</v>
      </c>
      <c r="R1409" s="2">
        <v>48</v>
      </c>
      <c r="S1409" s="5">
        <v>14.21</v>
      </c>
      <c r="T1409" s="4">
        <v>69369.03</v>
      </c>
      <c r="U1409" s="2" t="s">
        <v>73</v>
      </c>
      <c r="V1409" s="2" t="s">
        <v>74</v>
      </c>
      <c r="W1409" s="4">
        <v>2358547.02</v>
      </c>
      <c r="X1409" s="4">
        <v>971166.18</v>
      </c>
      <c r="Y1409" s="4">
        <v>3329713.2</v>
      </c>
      <c r="Z1409" s="2">
        <v>0</v>
      </c>
      <c r="AA1409" s="2" t="s">
        <v>56</v>
      </c>
      <c r="AB1409" s="2" t="s">
        <v>15728</v>
      </c>
      <c r="AC1409" s="2" t="s">
        <v>87</v>
      </c>
      <c r="AD1409" s="2" t="s">
        <v>76</v>
      </c>
      <c r="AE1409" s="5">
        <v>82.22</v>
      </c>
      <c r="AF1409" s="2">
        <v>0</v>
      </c>
      <c r="AG1409" s="2" t="s">
        <v>77</v>
      </c>
      <c r="AH1409" s="2">
        <v>17</v>
      </c>
      <c r="AI1409" s="6" t="str">
        <f t="shared" si="63"/>
        <v>18-24</v>
      </c>
      <c r="AJ1409" s="11">
        <f>YEAR(tbl_LoanData[[#This Row],[Application Date]])</f>
        <v>2023</v>
      </c>
      <c r="AK1409" s="11" t="str">
        <f>TEXT(tbl_LoanData[[#This Row],[Application Date]],"MMMM")</f>
        <v>September</v>
      </c>
      <c r="AL1409" s="12">
        <f>DATE(YEAR(tbl_LoanData[[#This Row],[Application Date]]),MONTH(tbl_LoanData[[#This Row],[Application Date]]),1)</f>
        <v>45170</v>
      </c>
      <c r="AM1409" s="14">
        <f ca="1">IF(AND(tbl_LoanData[[#This Row],[Application Date]]&gt;=EOMONTH(TODAY(),-1)+1,tbl_LoanData[[#This Row],[Application Date]]&lt;=TODAY()),tbl_LoanData[[#This Row],[Loan Amount]],0)</f>
        <v>0</v>
      </c>
      <c r="AN1409" s="14">
        <f>tbl_LoanData[[#This Row],[Amount Paid]]-(Q1409-X1409)</f>
        <v>1206713.2000000002</v>
      </c>
      <c r="AO1409" s="14">
        <f>IF(tbl_LoanData[[#This Row],[Application Status]]="Approved",1,0)</f>
        <v>1</v>
      </c>
      <c r="AP1409" s="22" t="str">
        <f t="shared" ca="1" si="64"/>
        <v/>
      </c>
      <c r="AQ1409" s="22" t="str">
        <f t="shared" ca="1" si="65"/>
        <v/>
      </c>
    </row>
    <row r="1410" spans="1:43" ht="14.4" customHeight="1" x14ac:dyDescent="0.3">
      <c r="A1410" s="2" t="s">
        <v>1650</v>
      </c>
      <c r="B1410" s="2" t="s">
        <v>1651</v>
      </c>
      <c r="C1410" s="2" t="s">
        <v>171</v>
      </c>
      <c r="D1410" s="2" t="s">
        <v>81</v>
      </c>
      <c r="E1410" s="2" t="s">
        <v>394</v>
      </c>
      <c r="F1410" s="2">
        <v>47</v>
      </c>
      <c r="G1410" s="2" t="s">
        <v>69</v>
      </c>
      <c r="H1410" s="2" t="s">
        <v>93</v>
      </c>
      <c r="I1410" s="2" t="s">
        <v>50</v>
      </c>
      <c r="J1410" s="3">
        <v>45180</v>
      </c>
      <c r="K1410" s="3">
        <v>45186</v>
      </c>
      <c r="L1410" s="2" t="s">
        <v>41</v>
      </c>
      <c r="M1410" s="2" t="s">
        <v>552</v>
      </c>
      <c r="N1410" s="2" t="s">
        <v>553</v>
      </c>
      <c r="O1410" s="4">
        <v>4076000</v>
      </c>
      <c r="P1410" s="4">
        <v>1423400</v>
      </c>
      <c r="Q1410" s="4">
        <v>2652600</v>
      </c>
      <c r="R1410" s="2">
        <v>36</v>
      </c>
      <c r="S1410" s="5">
        <v>13.12</v>
      </c>
      <c r="T1410" s="4">
        <v>102685.09</v>
      </c>
      <c r="U1410" s="2" t="s">
        <v>73</v>
      </c>
      <c r="V1410" s="2" t="s">
        <v>74</v>
      </c>
      <c r="W1410" s="4">
        <v>3593978.15</v>
      </c>
      <c r="X1410" s="4">
        <v>102685.21</v>
      </c>
      <c r="Y1410" s="4">
        <v>3696663.36</v>
      </c>
      <c r="Z1410" s="2">
        <v>0</v>
      </c>
      <c r="AA1410" s="2" t="s">
        <v>56</v>
      </c>
      <c r="AB1410" s="2" t="s">
        <v>15727</v>
      </c>
      <c r="AC1410" s="2" t="s">
        <v>213</v>
      </c>
      <c r="AD1410" s="2" t="s">
        <v>76</v>
      </c>
      <c r="AE1410" s="5">
        <v>65.08</v>
      </c>
      <c r="AF1410" s="2">
        <v>0</v>
      </c>
      <c r="AG1410" s="2" t="s">
        <v>77</v>
      </c>
      <c r="AH1410" s="2">
        <v>6</v>
      </c>
      <c r="AI1410" s="6" t="str">
        <f t="shared" ref="AI1410:AI1473" si="66">IF(F1410&lt;25,"18-24",IF(F1410&lt;35,"25-34",IF(F1410&lt;45,"35-44",IF(F1410&lt;55,"45-54",IF(F1410&lt;65,"55-64","65+")))))</f>
        <v>45-54</v>
      </c>
      <c r="AJ1410" s="11">
        <f>YEAR(tbl_LoanData[[#This Row],[Application Date]])</f>
        <v>2023</v>
      </c>
      <c r="AK1410" s="11" t="str">
        <f>TEXT(tbl_LoanData[[#This Row],[Application Date]],"MMMM")</f>
        <v>September</v>
      </c>
      <c r="AL1410" s="12">
        <f>DATE(YEAR(tbl_LoanData[[#This Row],[Application Date]]),MONTH(tbl_LoanData[[#This Row],[Application Date]]),1)</f>
        <v>45170</v>
      </c>
      <c r="AM1410" s="14">
        <f ca="1">IF(AND(tbl_LoanData[[#This Row],[Application Date]]&gt;=EOMONTH(TODAY(),-1)+1,tbl_LoanData[[#This Row],[Application Date]]&lt;=TODAY()),tbl_LoanData[[#This Row],[Loan Amount]],0)</f>
        <v>0</v>
      </c>
      <c r="AN1410" s="14">
        <f>tbl_LoanData[[#This Row],[Amount Paid]]-(Q1410-X1410)</f>
        <v>1044063.3599999999</v>
      </c>
      <c r="AO1410" s="14">
        <f>IF(tbl_LoanData[[#This Row],[Application Status]]="Approved",1,0)</f>
        <v>1</v>
      </c>
      <c r="AP1410" s="22" t="str">
        <f t="shared" ref="AP1410:AP1473" ca="1" si="67">IF(AND(J1410&gt;=DATE(YEAR(TODAY()),MONTH(TODAY()),1),J1410&lt;=TODAY()),"Current MTD",IF(AND(J1410&gt;=EOMONTH(TODAY(),-2)+1,J1410&lt;=EOMONTH(TODAY(),-1)),"Previous MTD",""))</f>
        <v/>
      </c>
      <c r="AQ1410" s="22" t="str">
        <f t="shared" ref="AQ1410:AQ1473" ca="1" si="68">IF(AND(J1410&gt;=DATE(YEAR(TODAY()),MONTH(TODAY()),1),J1410&lt;=TODAY()),TEXT(DATE(YEAR(TODAY()),MONTH(TODAY()),1),"mmm d")&amp;"–"&amp;DAY(TODAY()),IF(AND(J1410&gt;=EOMONTH(TODAY(),-2)+1,J1410&lt;=EOMONTH(TODAY(),-1)),""&amp;TEXT(EOMONTH(TODAY(),-2)+1,"mmm d")&amp;"–"&amp;DAY(TODAY()),""))</f>
        <v/>
      </c>
    </row>
    <row r="1411" spans="1:43" ht="14.4" customHeight="1" x14ac:dyDescent="0.3">
      <c r="A1411" s="2" t="s">
        <v>1713</v>
      </c>
      <c r="B1411" s="2" t="s">
        <v>1714</v>
      </c>
      <c r="C1411" s="2" t="s">
        <v>368</v>
      </c>
      <c r="D1411" s="2" t="s">
        <v>82</v>
      </c>
      <c r="E1411" s="2" t="s">
        <v>204</v>
      </c>
      <c r="F1411" s="2">
        <v>45</v>
      </c>
      <c r="G1411" s="2" t="s">
        <v>83</v>
      </c>
      <c r="H1411" s="2" t="s">
        <v>211</v>
      </c>
      <c r="I1411" s="2" t="s">
        <v>50</v>
      </c>
      <c r="J1411" s="3">
        <v>45186</v>
      </c>
      <c r="K1411" s="3">
        <v>45192</v>
      </c>
      <c r="L1411" s="2" t="s">
        <v>40</v>
      </c>
      <c r="M1411" s="2" t="s">
        <v>71</v>
      </c>
      <c r="N1411" s="2" t="s">
        <v>137</v>
      </c>
      <c r="O1411" s="4">
        <v>906000</v>
      </c>
      <c r="P1411" s="4">
        <v>219000</v>
      </c>
      <c r="Q1411" s="4">
        <v>687000</v>
      </c>
      <c r="R1411" s="2">
        <v>18</v>
      </c>
      <c r="S1411" s="5">
        <v>13.5</v>
      </c>
      <c r="T1411" s="4">
        <v>45895.42</v>
      </c>
      <c r="U1411" s="2" t="s">
        <v>73</v>
      </c>
      <c r="V1411" s="2" t="s">
        <v>34</v>
      </c>
      <c r="W1411" s="4">
        <v>780222.14</v>
      </c>
      <c r="X1411" s="4">
        <v>45895.360000000001</v>
      </c>
      <c r="Y1411" s="4">
        <v>826117.5</v>
      </c>
      <c r="Z1411" s="2">
        <v>32</v>
      </c>
      <c r="AA1411" s="2" t="s">
        <v>58</v>
      </c>
      <c r="AB1411" s="2" t="s">
        <v>15736</v>
      </c>
      <c r="AC1411" s="2" t="s">
        <v>75</v>
      </c>
      <c r="AD1411" s="2" t="s">
        <v>76</v>
      </c>
      <c r="AE1411" s="5">
        <v>75.83</v>
      </c>
      <c r="AF1411" s="2">
        <v>1</v>
      </c>
      <c r="AG1411" s="2" t="s">
        <v>15718</v>
      </c>
      <c r="AH1411" s="2">
        <v>6</v>
      </c>
      <c r="AI1411" s="6" t="str">
        <f t="shared" si="66"/>
        <v>45-54</v>
      </c>
      <c r="AJ1411" s="11">
        <f>YEAR(tbl_LoanData[[#This Row],[Application Date]])</f>
        <v>2023</v>
      </c>
      <c r="AK1411" s="11" t="str">
        <f>TEXT(tbl_LoanData[[#This Row],[Application Date]],"MMMM")</f>
        <v>September</v>
      </c>
      <c r="AL1411" s="12">
        <f>DATE(YEAR(tbl_LoanData[[#This Row],[Application Date]]),MONTH(tbl_LoanData[[#This Row],[Application Date]]),1)</f>
        <v>45170</v>
      </c>
      <c r="AM1411" s="14">
        <f ca="1">IF(AND(tbl_LoanData[[#This Row],[Application Date]]&gt;=EOMONTH(TODAY(),-1)+1,tbl_LoanData[[#This Row],[Application Date]]&lt;=TODAY()),tbl_LoanData[[#This Row],[Loan Amount]],0)</f>
        <v>0</v>
      </c>
      <c r="AN1411" s="14">
        <f>tbl_LoanData[[#This Row],[Amount Paid]]-(Q1411-X1411)</f>
        <v>139117.5</v>
      </c>
      <c r="AO1411" s="14">
        <f>IF(tbl_LoanData[[#This Row],[Application Status]]="Approved",1,0)</f>
        <v>1</v>
      </c>
      <c r="AP1411" s="22" t="str">
        <f t="shared" ca="1" si="67"/>
        <v/>
      </c>
      <c r="AQ1411" s="22" t="str">
        <f t="shared" ca="1" si="68"/>
        <v/>
      </c>
    </row>
    <row r="1412" spans="1:43" ht="14.4" customHeight="1" x14ac:dyDescent="0.3">
      <c r="A1412" s="2" t="s">
        <v>1775</v>
      </c>
      <c r="B1412" s="2" t="s">
        <v>1776</v>
      </c>
      <c r="C1412" s="2" t="s">
        <v>198</v>
      </c>
      <c r="D1412" s="2" t="s">
        <v>232</v>
      </c>
      <c r="E1412" s="2" t="s">
        <v>150</v>
      </c>
      <c r="F1412" s="2">
        <v>37</v>
      </c>
      <c r="G1412" s="2" t="s">
        <v>69</v>
      </c>
      <c r="H1412" s="2" t="s">
        <v>516</v>
      </c>
      <c r="I1412" s="2" t="s">
        <v>53</v>
      </c>
      <c r="J1412" s="3">
        <v>45187</v>
      </c>
      <c r="K1412" s="3">
        <v>45204</v>
      </c>
      <c r="L1412" s="2" t="s">
        <v>36</v>
      </c>
      <c r="M1412" s="2" t="s">
        <v>71</v>
      </c>
      <c r="N1412" s="2" t="s">
        <v>162</v>
      </c>
      <c r="O1412" s="4">
        <v>1986000</v>
      </c>
      <c r="P1412" s="4">
        <v>715100</v>
      </c>
      <c r="Q1412" s="4">
        <v>1270900</v>
      </c>
      <c r="R1412" s="2">
        <v>60</v>
      </c>
      <c r="S1412" s="5">
        <v>8.74</v>
      </c>
      <c r="T1412" s="4">
        <v>30438.06</v>
      </c>
      <c r="U1412" s="2" t="s">
        <v>73</v>
      </c>
      <c r="V1412" s="2" t="s">
        <v>74</v>
      </c>
      <c r="W1412" s="4">
        <v>1034894.04</v>
      </c>
      <c r="X1412" s="4">
        <v>791389.26</v>
      </c>
      <c r="Y1412" s="4">
        <v>1826283.3</v>
      </c>
      <c r="Z1412" s="2">
        <v>0</v>
      </c>
      <c r="AA1412" s="2" t="s">
        <v>56</v>
      </c>
      <c r="AB1412" s="2" t="s">
        <v>15733</v>
      </c>
      <c r="AC1412" s="2" t="s">
        <v>332</v>
      </c>
      <c r="AD1412" s="2" t="s">
        <v>76</v>
      </c>
      <c r="AE1412" s="5">
        <v>63.99</v>
      </c>
      <c r="AF1412" s="2">
        <v>0</v>
      </c>
      <c r="AG1412" s="2" t="s">
        <v>77</v>
      </c>
      <c r="AH1412" s="2">
        <v>17</v>
      </c>
      <c r="AI1412" s="6" t="str">
        <f t="shared" si="66"/>
        <v>35-44</v>
      </c>
      <c r="AJ1412" s="11">
        <f>YEAR(tbl_LoanData[[#This Row],[Application Date]])</f>
        <v>2023</v>
      </c>
      <c r="AK1412" s="11" t="str">
        <f>TEXT(tbl_LoanData[[#This Row],[Application Date]],"MMMM")</f>
        <v>September</v>
      </c>
      <c r="AL1412" s="12">
        <f>DATE(YEAR(tbl_LoanData[[#This Row],[Application Date]]),MONTH(tbl_LoanData[[#This Row],[Application Date]]),1)</f>
        <v>45170</v>
      </c>
      <c r="AM1412" s="14">
        <f ca="1">IF(AND(tbl_LoanData[[#This Row],[Application Date]]&gt;=EOMONTH(TODAY(),-1)+1,tbl_LoanData[[#This Row],[Application Date]]&lt;=TODAY()),tbl_LoanData[[#This Row],[Loan Amount]],0)</f>
        <v>0</v>
      </c>
      <c r="AN1412" s="14">
        <f>tbl_LoanData[[#This Row],[Amount Paid]]-(Q1412-X1412)</f>
        <v>555383.30000000005</v>
      </c>
      <c r="AO1412" s="14">
        <f>IF(tbl_LoanData[[#This Row],[Application Status]]="Approved",1,0)</f>
        <v>1</v>
      </c>
      <c r="AP1412" s="22" t="str">
        <f t="shared" ca="1" si="67"/>
        <v/>
      </c>
      <c r="AQ1412" s="22" t="str">
        <f t="shared" ca="1" si="68"/>
        <v/>
      </c>
    </row>
    <row r="1413" spans="1:43" ht="14.4" customHeight="1" x14ac:dyDescent="0.3">
      <c r="A1413" s="2" t="s">
        <v>1835</v>
      </c>
      <c r="B1413" s="2" t="s">
        <v>1836</v>
      </c>
      <c r="C1413" s="2" t="s">
        <v>142</v>
      </c>
      <c r="D1413" s="2" t="s">
        <v>117</v>
      </c>
      <c r="E1413" s="2" t="s">
        <v>183</v>
      </c>
      <c r="F1413" s="2">
        <v>27</v>
      </c>
      <c r="G1413" s="2" t="s">
        <v>83</v>
      </c>
      <c r="H1413" s="2" t="s">
        <v>372</v>
      </c>
      <c r="I1413" s="2" t="s">
        <v>43</v>
      </c>
      <c r="J1413" s="3">
        <v>45187</v>
      </c>
      <c r="K1413" s="3">
        <v>45194</v>
      </c>
      <c r="L1413" s="2" t="s">
        <v>40</v>
      </c>
      <c r="M1413" s="2" t="s">
        <v>94</v>
      </c>
      <c r="N1413" s="2" t="s">
        <v>95</v>
      </c>
      <c r="O1413" s="4">
        <v>1277000</v>
      </c>
      <c r="P1413" s="4">
        <v>129200</v>
      </c>
      <c r="Q1413" s="4">
        <v>1147800</v>
      </c>
      <c r="R1413" s="2">
        <v>60</v>
      </c>
      <c r="S1413" s="5">
        <v>5.88</v>
      </c>
      <c r="T1413" s="4">
        <v>24754.22</v>
      </c>
      <c r="U1413" s="2" t="s">
        <v>73</v>
      </c>
      <c r="V1413" s="2" t="s">
        <v>74</v>
      </c>
      <c r="W1413" s="4">
        <v>866397.7</v>
      </c>
      <c r="X1413" s="4">
        <v>618855.5</v>
      </c>
      <c r="Y1413" s="4">
        <v>1485253.2</v>
      </c>
      <c r="Z1413" s="2">
        <v>0</v>
      </c>
      <c r="AA1413" s="2" t="s">
        <v>56</v>
      </c>
      <c r="AB1413" s="2" t="s">
        <v>15730</v>
      </c>
      <c r="AC1413" s="2" t="s">
        <v>332</v>
      </c>
      <c r="AD1413" s="2" t="s">
        <v>76</v>
      </c>
      <c r="AE1413" s="5">
        <v>89.88</v>
      </c>
      <c r="AF1413" s="2">
        <v>0</v>
      </c>
      <c r="AG1413" s="2" t="s">
        <v>77</v>
      </c>
      <c r="AH1413" s="2">
        <v>7</v>
      </c>
      <c r="AI1413" s="6" t="str">
        <f t="shared" si="66"/>
        <v>25-34</v>
      </c>
      <c r="AJ1413" s="11">
        <f>YEAR(tbl_LoanData[[#This Row],[Application Date]])</f>
        <v>2023</v>
      </c>
      <c r="AK1413" s="11" t="str">
        <f>TEXT(tbl_LoanData[[#This Row],[Application Date]],"MMMM")</f>
        <v>September</v>
      </c>
      <c r="AL1413" s="12">
        <f>DATE(YEAR(tbl_LoanData[[#This Row],[Application Date]]),MONTH(tbl_LoanData[[#This Row],[Application Date]]),1)</f>
        <v>45170</v>
      </c>
      <c r="AM1413" s="14">
        <f ca="1">IF(AND(tbl_LoanData[[#This Row],[Application Date]]&gt;=EOMONTH(TODAY(),-1)+1,tbl_LoanData[[#This Row],[Application Date]]&lt;=TODAY()),tbl_LoanData[[#This Row],[Loan Amount]],0)</f>
        <v>0</v>
      </c>
      <c r="AN1413" s="14">
        <f>tbl_LoanData[[#This Row],[Amount Paid]]-(Q1413-X1413)</f>
        <v>337453.19999999995</v>
      </c>
      <c r="AO1413" s="14">
        <f>IF(tbl_LoanData[[#This Row],[Application Status]]="Approved",1,0)</f>
        <v>1</v>
      </c>
      <c r="AP1413" s="22" t="str">
        <f t="shared" ca="1" si="67"/>
        <v/>
      </c>
      <c r="AQ1413" s="22" t="str">
        <f t="shared" ca="1" si="68"/>
        <v/>
      </c>
    </row>
    <row r="1414" spans="1:43" ht="14.4" customHeight="1" x14ac:dyDescent="0.3">
      <c r="A1414" s="2" t="s">
        <v>1935</v>
      </c>
      <c r="B1414" s="2" t="s">
        <v>1936</v>
      </c>
      <c r="C1414" s="2" t="s">
        <v>999</v>
      </c>
      <c r="D1414" s="2" t="s">
        <v>232</v>
      </c>
      <c r="E1414" s="2" t="s">
        <v>232</v>
      </c>
      <c r="F1414" s="2">
        <v>57</v>
      </c>
      <c r="G1414" s="2" t="s">
        <v>69</v>
      </c>
      <c r="H1414" s="2" t="s">
        <v>256</v>
      </c>
      <c r="I1414" s="2" t="s">
        <v>43</v>
      </c>
      <c r="J1414" s="3">
        <v>45197</v>
      </c>
      <c r="K1414" s="3">
        <v>45210</v>
      </c>
      <c r="L1414" s="2" t="s">
        <v>37</v>
      </c>
      <c r="M1414" s="2" t="s">
        <v>94</v>
      </c>
      <c r="N1414" s="2" t="s">
        <v>436</v>
      </c>
      <c r="O1414" s="4">
        <v>131000</v>
      </c>
      <c r="P1414" s="4">
        <v>52200</v>
      </c>
      <c r="Q1414" s="4">
        <v>78800</v>
      </c>
      <c r="R1414" s="2">
        <v>60</v>
      </c>
      <c r="S1414" s="5">
        <v>10.74</v>
      </c>
      <c r="T1414" s="4">
        <v>2018.59</v>
      </c>
      <c r="U1414" s="2" t="s">
        <v>73</v>
      </c>
      <c r="V1414" s="2" t="s">
        <v>74</v>
      </c>
      <c r="W1414" s="4">
        <v>68632.06</v>
      </c>
      <c r="X1414" s="4">
        <v>52483.54</v>
      </c>
      <c r="Y1414" s="4">
        <v>121115.6</v>
      </c>
      <c r="Z1414" s="2">
        <v>0</v>
      </c>
      <c r="AA1414" s="2" t="s">
        <v>56</v>
      </c>
      <c r="AB1414" s="2" t="s">
        <v>15729</v>
      </c>
      <c r="AC1414" s="2" t="s">
        <v>87</v>
      </c>
      <c r="AD1414" s="2" t="s">
        <v>76</v>
      </c>
      <c r="AE1414" s="5">
        <v>60.15</v>
      </c>
      <c r="AF1414" s="2">
        <v>0</v>
      </c>
      <c r="AG1414" s="2" t="s">
        <v>77</v>
      </c>
      <c r="AH1414" s="2">
        <v>13</v>
      </c>
      <c r="AI1414" s="6" t="str">
        <f t="shared" si="66"/>
        <v>55-64</v>
      </c>
      <c r="AJ1414" s="11">
        <f>YEAR(tbl_LoanData[[#This Row],[Application Date]])</f>
        <v>2023</v>
      </c>
      <c r="AK1414" s="11" t="str">
        <f>TEXT(tbl_LoanData[[#This Row],[Application Date]],"MMMM")</f>
        <v>September</v>
      </c>
      <c r="AL1414" s="12">
        <f>DATE(YEAR(tbl_LoanData[[#This Row],[Application Date]]),MONTH(tbl_LoanData[[#This Row],[Application Date]]),1)</f>
        <v>45170</v>
      </c>
      <c r="AM1414" s="14">
        <f ca="1">IF(AND(tbl_LoanData[[#This Row],[Application Date]]&gt;=EOMONTH(TODAY(),-1)+1,tbl_LoanData[[#This Row],[Application Date]]&lt;=TODAY()),tbl_LoanData[[#This Row],[Loan Amount]],0)</f>
        <v>0</v>
      </c>
      <c r="AN1414" s="14">
        <f>tbl_LoanData[[#This Row],[Amount Paid]]-(Q1414-X1414)</f>
        <v>42315.6</v>
      </c>
      <c r="AO1414" s="14">
        <f>IF(tbl_LoanData[[#This Row],[Application Status]]="Approved",1,0)</f>
        <v>1</v>
      </c>
      <c r="AP1414" s="22" t="str">
        <f t="shared" ca="1" si="67"/>
        <v/>
      </c>
      <c r="AQ1414" s="22" t="str">
        <f t="shared" ca="1" si="68"/>
        <v/>
      </c>
    </row>
    <row r="1415" spans="1:43" ht="14.4" customHeight="1" x14ac:dyDescent="0.3">
      <c r="A1415" s="2" t="s">
        <v>1943</v>
      </c>
      <c r="B1415" s="2" t="s">
        <v>1944</v>
      </c>
      <c r="C1415" s="2" t="s">
        <v>175</v>
      </c>
      <c r="D1415" s="2" t="s">
        <v>67</v>
      </c>
      <c r="E1415" s="2" t="s">
        <v>465</v>
      </c>
      <c r="F1415" s="2">
        <v>49</v>
      </c>
      <c r="G1415" s="2" t="s">
        <v>83</v>
      </c>
      <c r="H1415" s="2" t="s">
        <v>93</v>
      </c>
      <c r="I1415" s="2" t="s">
        <v>50</v>
      </c>
      <c r="J1415" s="3">
        <v>45195</v>
      </c>
      <c r="K1415" s="3">
        <v>45215</v>
      </c>
      <c r="L1415" s="2" t="s">
        <v>40</v>
      </c>
      <c r="M1415" s="2" t="s">
        <v>157</v>
      </c>
      <c r="N1415" s="2" t="s">
        <v>299</v>
      </c>
      <c r="O1415" s="4">
        <v>1259000</v>
      </c>
      <c r="P1415" s="4">
        <v>148300</v>
      </c>
      <c r="Q1415" s="4">
        <v>1110700</v>
      </c>
      <c r="R1415" s="2">
        <v>18</v>
      </c>
      <c r="S1415" s="5">
        <v>8.9600000000000009</v>
      </c>
      <c r="T1415" s="4">
        <v>69998.78</v>
      </c>
      <c r="U1415" s="2" t="s">
        <v>73</v>
      </c>
      <c r="V1415" s="2" t="s">
        <v>34</v>
      </c>
      <c r="W1415" s="4">
        <v>1189979.26</v>
      </c>
      <c r="X1415" s="4">
        <v>69998.820000000007</v>
      </c>
      <c r="Y1415" s="4">
        <v>1259978.08</v>
      </c>
      <c r="Z1415" s="2">
        <v>29</v>
      </c>
      <c r="AA1415" s="2" t="s">
        <v>57</v>
      </c>
      <c r="AB1415" s="2" t="s">
        <v>15736</v>
      </c>
      <c r="AC1415" s="2" t="s">
        <v>75</v>
      </c>
      <c r="AD1415" s="2" t="s">
        <v>76</v>
      </c>
      <c r="AE1415" s="5">
        <v>88.22</v>
      </c>
      <c r="AF1415" s="2">
        <v>1</v>
      </c>
      <c r="AG1415" s="2" t="s">
        <v>77</v>
      </c>
      <c r="AH1415" s="2">
        <v>20</v>
      </c>
      <c r="AI1415" s="6" t="str">
        <f t="shared" si="66"/>
        <v>45-54</v>
      </c>
      <c r="AJ1415" s="11">
        <f>YEAR(tbl_LoanData[[#This Row],[Application Date]])</f>
        <v>2023</v>
      </c>
      <c r="AK1415" s="11" t="str">
        <f>TEXT(tbl_LoanData[[#This Row],[Application Date]],"MMMM")</f>
        <v>September</v>
      </c>
      <c r="AL1415" s="12">
        <f>DATE(YEAR(tbl_LoanData[[#This Row],[Application Date]]),MONTH(tbl_LoanData[[#This Row],[Application Date]]),1)</f>
        <v>45170</v>
      </c>
      <c r="AM1415" s="14">
        <f ca="1">IF(AND(tbl_LoanData[[#This Row],[Application Date]]&gt;=EOMONTH(TODAY(),-1)+1,tbl_LoanData[[#This Row],[Application Date]]&lt;=TODAY()),tbl_LoanData[[#This Row],[Loan Amount]],0)</f>
        <v>0</v>
      </c>
      <c r="AN1415" s="14">
        <f>tbl_LoanData[[#This Row],[Amount Paid]]-(Q1415-X1415)</f>
        <v>149278.08000000007</v>
      </c>
      <c r="AO1415" s="14">
        <f>IF(tbl_LoanData[[#This Row],[Application Status]]="Approved",1,0)</f>
        <v>1</v>
      </c>
      <c r="AP1415" s="22" t="str">
        <f t="shared" ca="1" si="67"/>
        <v/>
      </c>
      <c r="AQ1415" s="22" t="str">
        <f t="shared" ca="1" si="68"/>
        <v/>
      </c>
    </row>
    <row r="1416" spans="1:43" x14ac:dyDescent="0.3">
      <c r="A1416" s="2" t="s">
        <v>1991</v>
      </c>
      <c r="B1416" s="2" t="s">
        <v>1992</v>
      </c>
      <c r="C1416" s="2" t="s">
        <v>606</v>
      </c>
      <c r="D1416" s="2" t="s">
        <v>142</v>
      </c>
      <c r="E1416" s="2" t="s">
        <v>182</v>
      </c>
      <c r="F1416" s="2">
        <v>43</v>
      </c>
      <c r="G1416" s="2" t="s">
        <v>69</v>
      </c>
      <c r="H1416" s="2" t="s">
        <v>307</v>
      </c>
      <c r="I1416" s="2" t="s">
        <v>43</v>
      </c>
      <c r="J1416" s="3">
        <v>45192</v>
      </c>
      <c r="K1416" s="3">
        <v>45206</v>
      </c>
      <c r="L1416" s="2" t="s">
        <v>39</v>
      </c>
      <c r="M1416" s="2" t="s">
        <v>157</v>
      </c>
      <c r="N1416" s="2" t="s">
        <v>158</v>
      </c>
      <c r="O1416" s="4">
        <v>1692000</v>
      </c>
      <c r="P1416" s="4">
        <v>547600</v>
      </c>
      <c r="Q1416" s="4">
        <v>1144400</v>
      </c>
      <c r="R1416" s="2">
        <v>36</v>
      </c>
      <c r="S1416" s="5">
        <v>10.6</v>
      </c>
      <c r="T1416" s="4">
        <v>41897.760000000002</v>
      </c>
      <c r="U1416" s="2" t="s">
        <v>73</v>
      </c>
      <c r="V1416" s="2" t="s">
        <v>74</v>
      </c>
      <c r="W1416" s="4">
        <v>1382626.08</v>
      </c>
      <c r="X1416" s="4">
        <v>125693.12</v>
      </c>
      <c r="Y1416" s="4">
        <v>1508319.2</v>
      </c>
      <c r="Z1416" s="2">
        <v>29</v>
      </c>
      <c r="AA1416" s="2" t="s">
        <v>57</v>
      </c>
      <c r="AB1416" s="2" t="s">
        <v>15735</v>
      </c>
      <c r="AC1416" s="2" t="s">
        <v>75</v>
      </c>
      <c r="AD1416" s="2" t="s">
        <v>76</v>
      </c>
      <c r="AE1416" s="5">
        <v>67.64</v>
      </c>
      <c r="AF1416" s="2">
        <v>1</v>
      </c>
      <c r="AG1416" s="2" t="s">
        <v>77</v>
      </c>
      <c r="AH1416" s="2">
        <v>14</v>
      </c>
      <c r="AI1416" s="6" t="str">
        <f t="shared" si="66"/>
        <v>35-44</v>
      </c>
      <c r="AJ1416" s="11">
        <f>YEAR(tbl_LoanData[[#This Row],[Application Date]])</f>
        <v>2023</v>
      </c>
      <c r="AK1416" s="11" t="str">
        <f>TEXT(tbl_LoanData[[#This Row],[Application Date]],"MMMM")</f>
        <v>September</v>
      </c>
      <c r="AL1416" s="12">
        <f>DATE(YEAR(tbl_LoanData[[#This Row],[Application Date]]),MONTH(tbl_LoanData[[#This Row],[Application Date]]),1)</f>
        <v>45170</v>
      </c>
      <c r="AM1416" s="14">
        <f ca="1">IF(AND(tbl_LoanData[[#This Row],[Application Date]]&gt;=EOMONTH(TODAY(),-1)+1,tbl_LoanData[[#This Row],[Application Date]]&lt;=TODAY()),tbl_LoanData[[#This Row],[Loan Amount]],0)</f>
        <v>0</v>
      </c>
      <c r="AN1416" s="14">
        <f>tbl_LoanData[[#This Row],[Amount Paid]]-(Q1416-X1416)</f>
        <v>363919.20000000007</v>
      </c>
      <c r="AO1416" s="14">
        <f>IF(tbl_LoanData[[#This Row],[Application Status]]="Approved",1,0)</f>
        <v>1</v>
      </c>
      <c r="AP1416" s="22" t="str">
        <f t="shared" ca="1" si="67"/>
        <v/>
      </c>
      <c r="AQ1416" s="22" t="str">
        <f t="shared" ca="1" si="68"/>
        <v/>
      </c>
    </row>
    <row r="1417" spans="1:43" x14ac:dyDescent="0.3">
      <c r="A1417" s="2" t="s">
        <v>1993</v>
      </c>
      <c r="B1417" s="2" t="s">
        <v>1994</v>
      </c>
      <c r="C1417" s="2" t="s">
        <v>353</v>
      </c>
      <c r="D1417" s="2" t="s">
        <v>176</v>
      </c>
      <c r="E1417" s="2" t="s">
        <v>394</v>
      </c>
      <c r="F1417" s="2">
        <v>25</v>
      </c>
      <c r="G1417" s="2" t="s">
        <v>83</v>
      </c>
      <c r="H1417" s="2" t="s">
        <v>211</v>
      </c>
      <c r="I1417" s="2" t="s">
        <v>50</v>
      </c>
      <c r="J1417" s="3">
        <v>45173</v>
      </c>
      <c r="K1417" s="3">
        <v>45177</v>
      </c>
      <c r="L1417" s="2" t="s">
        <v>39</v>
      </c>
      <c r="M1417" s="2" t="s">
        <v>85</v>
      </c>
      <c r="N1417" s="2" t="s">
        <v>178</v>
      </c>
      <c r="O1417" s="4">
        <v>2541000</v>
      </c>
      <c r="P1417" s="4">
        <v>761200</v>
      </c>
      <c r="Q1417" s="4">
        <v>1779800</v>
      </c>
      <c r="R1417" s="2">
        <v>36</v>
      </c>
      <c r="S1417" s="5">
        <v>11.45</v>
      </c>
      <c r="T1417" s="4">
        <v>66421.149999999994</v>
      </c>
      <c r="U1417" s="2" t="s">
        <v>73</v>
      </c>
      <c r="V1417" s="2" t="s">
        <v>74</v>
      </c>
      <c r="W1417" s="4">
        <v>2324740.25</v>
      </c>
      <c r="X1417" s="4">
        <v>66421.05</v>
      </c>
      <c r="Y1417" s="4">
        <v>2391161.2999999998</v>
      </c>
      <c r="Z1417" s="2">
        <v>0</v>
      </c>
      <c r="AA1417" s="2" t="s">
        <v>56</v>
      </c>
      <c r="AB1417" s="2" t="s">
        <v>15728</v>
      </c>
      <c r="AC1417" s="2" t="s">
        <v>75</v>
      </c>
      <c r="AD1417" s="2" t="s">
        <v>76</v>
      </c>
      <c r="AE1417" s="5">
        <v>70.040000000000006</v>
      </c>
      <c r="AF1417" s="2">
        <v>0</v>
      </c>
      <c r="AG1417" s="2" t="s">
        <v>77</v>
      </c>
      <c r="AH1417" s="2">
        <v>4</v>
      </c>
      <c r="AI1417" s="6" t="str">
        <f t="shared" si="66"/>
        <v>25-34</v>
      </c>
      <c r="AJ1417" s="11">
        <f>YEAR(tbl_LoanData[[#This Row],[Application Date]])</f>
        <v>2023</v>
      </c>
      <c r="AK1417" s="11" t="str">
        <f>TEXT(tbl_LoanData[[#This Row],[Application Date]],"MMMM")</f>
        <v>September</v>
      </c>
      <c r="AL1417" s="12">
        <f>DATE(YEAR(tbl_LoanData[[#This Row],[Application Date]]),MONTH(tbl_LoanData[[#This Row],[Application Date]]),1)</f>
        <v>45170</v>
      </c>
      <c r="AM1417" s="14">
        <f ca="1">IF(AND(tbl_LoanData[[#This Row],[Application Date]]&gt;=EOMONTH(TODAY(),-1)+1,tbl_LoanData[[#This Row],[Application Date]]&lt;=TODAY()),tbl_LoanData[[#This Row],[Loan Amount]],0)</f>
        <v>0</v>
      </c>
      <c r="AN1417" s="14">
        <f>tbl_LoanData[[#This Row],[Amount Paid]]-(Q1417-X1417)</f>
        <v>611361.30000000005</v>
      </c>
      <c r="AO1417" s="14">
        <f>IF(tbl_LoanData[[#This Row],[Application Status]]="Approved",1,0)</f>
        <v>1</v>
      </c>
      <c r="AP1417" s="22" t="str">
        <f t="shared" ca="1" si="67"/>
        <v/>
      </c>
      <c r="AQ1417" s="22" t="str">
        <f t="shared" ca="1" si="68"/>
        <v/>
      </c>
    </row>
    <row r="1418" spans="1:43" ht="14.4" customHeight="1" x14ac:dyDescent="0.3">
      <c r="A1418" s="2" t="s">
        <v>2049</v>
      </c>
      <c r="B1418" s="2" t="s">
        <v>2050</v>
      </c>
      <c r="C1418" s="2" t="s">
        <v>343</v>
      </c>
      <c r="D1418" s="2" t="s">
        <v>82</v>
      </c>
      <c r="E1418" s="2" t="s">
        <v>68</v>
      </c>
      <c r="F1418" s="2">
        <v>50</v>
      </c>
      <c r="G1418" s="2" t="s">
        <v>69</v>
      </c>
      <c r="H1418" s="2" t="s">
        <v>136</v>
      </c>
      <c r="I1418" s="2" t="s">
        <v>49</v>
      </c>
      <c r="J1418" s="3">
        <v>45192</v>
      </c>
      <c r="K1418" s="3">
        <v>45199</v>
      </c>
      <c r="L1418" s="2" t="s">
        <v>37</v>
      </c>
      <c r="M1418" s="2" t="s">
        <v>104</v>
      </c>
      <c r="N1418" s="2" t="s">
        <v>286</v>
      </c>
      <c r="O1418" s="4">
        <v>191000</v>
      </c>
      <c r="P1418" s="4">
        <v>68500</v>
      </c>
      <c r="Q1418" s="4">
        <v>122500</v>
      </c>
      <c r="R1418" s="2">
        <v>48</v>
      </c>
      <c r="S1418" s="5">
        <v>11.05</v>
      </c>
      <c r="T1418" s="4">
        <v>3680.1</v>
      </c>
      <c r="U1418" s="2" t="s">
        <v>73</v>
      </c>
      <c r="V1418" s="2" t="s">
        <v>74</v>
      </c>
      <c r="W1418" s="4">
        <v>125123.4</v>
      </c>
      <c r="X1418" s="4">
        <v>51521.599999999999</v>
      </c>
      <c r="Y1418" s="4">
        <v>176645</v>
      </c>
      <c r="Z1418" s="2">
        <v>31</v>
      </c>
      <c r="AA1418" s="2" t="s">
        <v>58</v>
      </c>
      <c r="AB1418" s="2" t="s">
        <v>15731</v>
      </c>
      <c r="AC1418" s="2" t="s">
        <v>106</v>
      </c>
      <c r="AD1418" s="2" t="s">
        <v>76</v>
      </c>
      <c r="AE1418" s="5">
        <v>64.14</v>
      </c>
      <c r="AF1418" s="2">
        <v>1</v>
      </c>
      <c r="AG1418" s="2" t="s">
        <v>15718</v>
      </c>
      <c r="AH1418" s="2">
        <v>7</v>
      </c>
      <c r="AI1418" s="6" t="str">
        <f t="shared" si="66"/>
        <v>45-54</v>
      </c>
      <c r="AJ1418" s="11">
        <f>YEAR(tbl_LoanData[[#This Row],[Application Date]])</f>
        <v>2023</v>
      </c>
      <c r="AK1418" s="11" t="str">
        <f>TEXT(tbl_LoanData[[#This Row],[Application Date]],"MMMM")</f>
        <v>September</v>
      </c>
      <c r="AL1418" s="12">
        <f>DATE(YEAR(tbl_LoanData[[#This Row],[Application Date]]),MONTH(tbl_LoanData[[#This Row],[Application Date]]),1)</f>
        <v>45170</v>
      </c>
      <c r="AM1418" s="14">
        <f ca="1">IF(AND(tbl_LoanData[[#This Row],[Application Date]]&gt;=EOMONTH(TODAY(),-1)+1,tbl_LoanData[[#This Row],[Application Date]]&lt;=TODAY()),tbl_LoanData[[#This Row],[Loan Amount]],0)</f>
        <v>0</v>
      </c>
      <c r="AN1418" s="14">
        <f>tbl_LoanData[[#This Row],[Amount Paid]]-(Q1418-X1418)</f>
        <v>54145</v>
      </c>
      <c r="AO1418" s="14">
        <f>IF(tbl_LoanData[[#This Row],[Application Status]]="Approved",1,0)</f>
        <v>1</v>
      </c>
      <c r="AP1418" s="22" t="str">
        <f t="shared" ca="1" si="67"/>
        <v/>
      </c>
      <c r="AQ1418" s="22" t="str">
        <f t="shared" ca="1" si="68"/>
        <v/>
      </c>
    </row>
    <row r="1419" spans="1:43" x14ac:dyDescent="0.3">
      <c r="A1419" s="2" t="s">
        <v>2143</v>
      </c>
      <c r="B1419" s="2" t="s">
        <v>2144</v>
      </c>
      <c r="C1419" s="2" t="s">
        <v>231</v>
      </c>
      <c r="D1419" s="2" t="s">
        <v>232</v>
      </c>
      <c r="E1419" s="2" t="s">
        <v>102</v>
      </c>
      <c r="F1419" s="2">
        <v>49</v>
      </c>
      <c r="G1419" s="2" t="s">
        <v>83</v>
      </c>
      <c r="H1419" s="2" t="s">
        <v>565</v>
      </c>
      <c r="I1419" s="2" t="s">
        <v>47</v>
      </c>
      <c r="J1419" s="3">
        <v>45187</v>
      </c>
      <c r="K1419" s="3">
        <v>45203</v>
      </c>
      <c r="L1419" s="2" t="s">
        <v>40</v>
      </c>
      <c r="M1419" s="2" t="s">
        <v>85</v>
      </c>
      <c r="N1419" s="2" t="s">
        <v>274</v>
      </c>
      <c r="O1419" s="4">
        <v>1047000</v>
      </c>
      <c r="P1419" s="4">
        <v>308100</v>
      </c>
      <c r="Q1419" s="4">
        <v>738900</v>
      </c>
      <c r="R1419" s="2">
        <v>24</v>
      </c>
      <c r="S1419" s="5">
        <v>5.08</v>
      </c>
      <c r="T1419" s="4">
        <v>33915.51</v>
      </c>
      <c r="U1419" s="2" t="s">
        <v>73</v>
      </c>
      <c r="V1419" s="2" t="s">
        <v>34</v>
      </c>
      <c r="W1419" s="4">
        <v>712225.71</v>
      </c>
      <c r="X1419" s="4">
        <v>101746.53</v>
      </c>
      <c r="Y1419" s="4">
        <v>813972.24</v>
      </c>
      <c r="Z1419" s="2">
        <v>93</v>
      </c>
      <c r="AA1419" s="2" t="s">
        <v>60</v>
      </c>
      <c r="AB1419" s="2" t="s">
        <v>15728</v>
      </c>
      <c r="AC1419" s="2" t="s">
        <v>213</v>
      </c>
      <c r="AD1419" s="2" t="s">
        <v>76</v>
      </c>
      <c r="AE1419" s="5">
        <v>70.569999999999993</v>
      </c>
      <c r="AF1419" s="2">
        <v>3</v>
      </c>
      <c r="AG1419" s="2" t="s">
        <v>130</v>
      </c>
      <c r="AH1419" s="2">
        <v>16</v>
      </c>
      <c r="AI1419" s="6" t="str">
        <f t="shared" si="66"/>
        <v>45-54</v>
      </c>
      <c r="AJ1419" s="11">
        <f>YEAR(tbl_LoanData[[#This Row],[Application Date]])</f>
        <v>2023</v>
      </c>
      <c r="AK1419" s="11" t="str">
        <f>TEXT(tbl_LoanData[[#This Row],[Application Date]],"MMMM")</f>
        <v>September</v>
      </c>
      <c r="AL1419" s="12">
        <f>DATE(YEAR(tbl_LoanData[[#This Row],[Application Date]]),MONTH(tbl_LoanData[[#This Row],[Application Date]]),1)</f>
        <v>45170</v>
      </c>
      <c r="AM1419" s="14">
        <f ca="1">IF(AND(tbl_LoanData[[#This Row],[Application Date]]&gt;=EOMONTH(TODAY(),-1)+1,tbl_LoanData[[#This Row],[Application Date]]&lt;=TODAY()),tbl_LoanData[[#This Row],[Loan Amount]],0)</f>
        <v>0</v>
      </c>
      <c r="AN1419" s="14">
        <f>tbl_LoanData[[#This Row],[Amount Paid]]-(Q1419-X1419)</f>
        <v>75072.239999999991</v>
      </c>
      <c r="AO1419" s="14">
        <f>IF(tbl_LoanData[[#This Row],[Application Status]]="Approved",1,0)</f>
        <v>1</v>
      </c>
      <c r="AP1419" s="22" t="str">
        <f t="shared" ca="1" si="67"/>
        <v/>
      </c>
      <c r="AQ1419" s="22" t="str">
        <f t="shared" ca="1" si="68"/>
        <v/>
      </c>
    </row>
    <row r="1420" spans="1:43" ht="14.4" customHeight="1" x14ac:dyDescent="0.3">
      <c r="A1420" s="2" t="s">
        <v>2343</v>
      </c>
      <c r="B1420" s="2" t="s">
        <v>2344</v>
      </c>
      <c r="C1420" s="2" t="s">
        <v>508</v>
      </c>
      <c r="D1420" s="2" t="s">
        <v>67</v>
      </c>
      <c r="E1420" s="2" t="s">
        <v>385</v>
      </c>
      <c r="F1420" s="2">
        <v>38</v>
      </c>
      <c r="G1420" s="2" t="s">
        <v>83</v>
      </c>
      <c r="H1420" s="2" t="s">
        <v>372</v>
      </c>
      <c r="I1420" s="2" t="s">
        <v>43</v>
      </c>
      <c r="J1420" s="3">
        <v>45197</v>
      </c>
      <c r="K1420" s="3">
        <v>45201</v>
      </c>
      <c r="L1420" s="2" t="s">
        <v>39</v>
      </c>
      <c r="M1420" s="2" t="s">
        <v>157</v>
      </c>
      <c r="N1420" s="2" t="s">
        <v>158</v>
      </c>
      <c r="O1420" s="4">
        <v>2043000</v>
      </c>
      <c r="P1420" s="4">
        <v>222800</v>
      </c>
      <c r="Q1420" s="4">
        <v>1820200</v>
      </c>
      <c r="R1420" s="2">
        <v>18</v>
      </c>
      <c r="S1420" s="5">
        <v>6.35</v>
      </c>
      <c r="T1420" s="4">
        <v>110754.11</v>
      </c>
      <c r="U1420" s="2" t="s">
        <v>73</v>
      </c>
      <c r="V1420" s="2" t="s">
        <v>35</v>
      </c>
      <c r="W1420" s="4">
        <v>1107541.1000000001</v>
      </c>
      <c r="X1420" s="4">
        <v>886032.95</v>
      </c>
      <c r="Y1420" s="4">
        <v>1993574.05</v>
      </c>
      <c r="Z1420" s="2">
        <v>256</v>
      </c>
      <c r="AA1420" s="2" t="s">
        <v>60</v>
      </c>
      <c r="AB1420" s="2" t="s">
        <v>15729</v>
      </c>
      <c r="AC1420" s="2" t="s">
        <v>106</v>
      </c>
      <c r="AD1420" s="2" t="s">
        <v>76</v>
      </c>
      <c r="AE1420" s="5">
        <v>89.09</v>
      </c>
      <c r="AF1420" s="2">
        <v>9</v>
      </c>
      <c r="AG1420" s="2" t="s">
        <v>130</v>
      </c>
      <c r="AH1420" s="2">
        <v>4</v>
      </c>
      <c r="AI1420" s="6" t="str">
        <f t="shared" si="66"/>
        <v>35-44</v>
      </c>
      <c r="AJ1420" s="11">
        <f>YEAR(tbl_LoanData[[#This Row],[Application Date]])</f>
        <v>2023</v>
      </c>
      <c r="AK1420" s="11" t="str">
        <f>TEXT(tbl_LoanData[[#This Row],[Application Date]],"MMMM")</f>
        <v>September</v>
      </c>
      <c r="AL1420" s="12">
        <f>DATE(YEAR(tbl_LoanData[[#This Row],[Application Date]]),MONTH(tbl_LoanData[[#This Row],[Application Date]]),1)</f>
        <v>45170</v>
      </c>
      <c r="AM1420" s="14">
        <f ca="1">IF(AND(tbl_LoanData[[#This Row],[Application Date]]&gt;=EOMONTH(TODAY(),-1)+1,tbl_LoanData[[#This Row],[Application Date]]&lt;=TODAY()),tbl_LoanData[[#This Row],[Loan Amount]],0)</f>
        <v>0</v>
      </c>
      <c r="AN1420" s="14">
        <f>tbl_LoanData[[#This Row],[Amount Paid]]-(Q1420-X1420)</f>
        <v>173374.05000000005</v>
      </c>
      <c r="AO1420" s="14">
        <f>IF(tbl_LoanData[[#This Row],[Application Status]]="Approved",1,0)</f>
        <v>1</v>
      </c>
      <c r="AP1420" s="22" t="str">
        <f t="shared" ca="1" si="67"/>
        <v/>
      </c>
      <c r="AQ1420" s="22" t="str">
        <f t="shared" ca="1" si="68"/>
        <v/>
      </c>
    </row>
    <row r="1421" spans="1:43" ht="14.4" customHeight="1" x14ac:dyDescent="0.3">
      <c r="A1421" s="2" t="s">
        <v>2345</v>
      </c>
      <c r="B1421" s="2" t="s">
        <v>2346</v>
      </c>
      <c r="C1421" s="2" t="s">
        <v>621</v>
      </c>
      <c r="D1421" s="2" t="s">
        <v>161</v>
      </c>
      <c r="E1421" s="2" t="s">
        <v>394</v>
      </c>
      <c r="F1421" s="2">
        <v>46</v>
      </c>
      <c r="G1421" s="2" t="s">
        <v>69</v>
      </c>
      <c r="H1421" s="2" t="s">
        <v>156</v>
      </c>
      <c r="I1421" s="2" t="s">
        <v>45</v>
      </c>
      <c r="J1421" s="3">
        <v>45195</v>
      </c>
      <c r="K1421" s="3"/>
      <c r="L1421" s="2" t="s">
        <v>38</v>
      </c>
      <c r="M1421" s="2" t="s">
        <v>127</v>
      </c>
      <c r="N1421" s="2" t="s">
        <v>128</v>
      </c>
      <c r="O1421" s="4">
        <v>1575000</v>
      </c>
      <c r="P1421" s="4">
        <v>439700</v>
      </c>
      <c r="Q1421" s="4">
        <v>1135300</v>
      </c>
      <c r="R1421" s="2">
        <v>36</v>
      </c>
      <c r="S1421" s="5">
        <v>5.33</v>
      </c>
      <c r="T1421" s="4">
        <v>36578.74</v>
      </c>
      <c r="U1421" s="2" t="s">
        <v>113</v>
      </c>
      <c r="V1421" s="2" t="s">
        <v>97</v>
      </c>
      <c r="W1421" s="4">
        <v>0</v>
      </c>
      <c r="X1421" s="4">
        <v>0</v>
      </c>
      <c r="Y1421" s="4">
        <v>1316834.47</v>
      </c>
      <c r="Z1421" s="2">
        <v>0</v>
      </c>
      <c r="AA1421" s="2" t="s">
        <v>97</v>
      </c>
      <c r="AB1421" s="2" t="s">
        <v>15733</v>
      </c>
      <c r="AC1421" s="2" t="s">
        <v>121</v>
      </c>
      <c r="AD1421" s="2" t="s">
        <v>76</v>
      </c>
      <c r="AE1421" s="5">
        <v>72.08</v>
      </c>
      <c r="AF1421" s="2">
        <v>0</v>
      </c>
      <c r="AG1421" s="2" t="s">
        <v>97</v>
      </c>
      <c r="AH1421" s="2"/>
      <c r="AI1421" s="6" t="str">
        <f t="shared" si="66"/>
        <v>45-54</v>
      </c>
      <c r="AJ1421" s="11">
        <f>YEAR(tbl_LoanData[[#This Row],[Application Date]])</f>
        <v>2023</v>
      </c>
      <c r="AK1421" s="11" t="str">
        <f>TEXT(tbl_LoanData[[#This Row],[Application Date]],"MMMM")</f>
        <v>September</v>
      </c>
      <c r="AL1421" s="12">
        <f>DATE(YEAR(tbl_LoanData[[#This Row],[Application Date]]),MONTH(tbl_LoanData[[#This Row],[Application Date]]),1)</f>
        <v>45170</v>
      </c>
      <c r="AM1421" s="14">
        <f ca="1">IF(AND(tbl_LoanData[[#This Row],[Application Date]]&gt;=EOMONTH(TODAY(),-1)+1,tbl_LoanData[[#This Row],[Application Date]]&lt;=TODAY()),tbl_LoanData[[#This Row],[Loan Amount]],0)</f>
        <v>0</v>
      </c>
      <c r="AN1421" s="14">
        <f>tbl_LoanData[[#This Row],[Amount Paid]]-(Q1421-X1421)</f>
        <v>-1135300</v>
      </c>
      <c r="AO1421" s="14">
        <f>IF(tbl_LoanData[[#This Row],[Application Status]]="Approved",1,0)</f>
        <v>0</v>
      </c>
      <c r="AP1421" s="22" t="str">
        <f t="shared" ca="1" si="67"/>
        <v/>
      </c>
      <c r="AQ1421" s="22" t="str">
        <f t="shared" ca="1" si="68"/>
        <v/>
      </c>
    </row>
    <row r="1422" spans="1:43" ht="14.4" customHeight="1" x14ac:dyDescent="0.3">
      <c r="A1422" s="2" t="s">
        <v>2555</v>
      </c>
      <c r="B1422" s="2" t="s">
        <v>2556</v>
      </c>
      <c r="C1422" s="2" t="s">
        <v>90</v>
      </c>
      <c r="D1422" s="2" t="s">
        <v>268</v>
      </c>
      <c r="E1422" s="2" t="s">
        <v>92</v>
      </c>
      <c r="F1422" s="2">
        <v>30</v>
      </c>
      <c r="G1422" s="2" t="s">
        <v>69</v>
      </c>
      <c r="H1422" s="2" t="s">
        <v>278</v>
      </c>
      <c r="I1422" s="2" t="s">
        <v>45</v>
      </c>
      <c r="J1422" s="3">
        <v>45175</v>
      </c>
      <c r="K1422" s="3">
        <v>45193</v>
      </c>
      <c r="L1422" s="2" t="s">
        <v>37</v>
      </c>
      <c r="M1422" s="2" t="s">
        <v>199</v>
      </c>
      <c r="N1422" s="2" t="s">
        <v>319</v>
      </c>
      <c r="O1422" s="4">
        <v>177000</v>
      </c>
      <c r="P1422" s="4">
        <v>33200</v>
      </c>
      <c r="Q1422" s="4">
        <v>143800</v>
      </c>
      <c r="R1422" s="2">
        <v>12</v>
      </c>
      <c r="S1422" s="5">
        <v>7.7</v>
      </c>
      <c r="T1422" s="4">
        <v>12906.05</v>
      </c>
      <c r="U1422" s="2" t="s">
        <v>73</v>
      </c>
      <c r="V1422" s="2" t="s">
        <v>34</v>
      </c>
      <c r="W1422" s="4">
        <v>141966.54999999999</v>
      </c>
      <c r="X1422" s="4">
        <v>12906.05</v>
      </c>
      <c r="Y1422" s="4">
        <v>154872.6</v>
      </c>
      <c r="Z1422" s="2">
        <v>30</v>
      </c>
      <c r="AA1422" s="2" t="s">
        <v>57</v>
      </c>
      <c r="AB1422" s="2" t="s">
        <v>15732</v>
      </c>
      <c r="AC1422" s="2" t="s">
        <v>360</v>
      </c>
      <c r="AD1422" s="2" t="s">
        <v>76</v>
      </c>
      <c r="AE1422" s="5">
        <v>81.239999999999995</v>
      </c>
      <c r="AF1422" s="2">
        <v>1</v>
      </c>
      <c r="AG1422" s="2" t="s">
        <v>77</v>
      </c>
      <c r="AH1422" s="2">
        <v>18</v>
      </c>
      <c r="AI1422" s="6" t="str">
        <f t="shared" si="66"/>
        <v>25-34</v>
      </c>
      <c r="AJ1422" s="11">
        <f>YEAR(tbl_LoanData[[#This Row],[Application Date]])</f>
        <v>2023</v>
      </c>
      <c r="AK1422" s="11" t="str">
        <f>TEXT(tbl_LoanData[[#This Row],[Application Date]],"MMMM")</f>
        <v>September</v>
      </c>
      <c r="AL1422" s="12">
        <f>DATE(YEAR(tbl_LoanData[[#This Row],[Application Date]]),MONTH(tbl_LoanData[[#This Row],[Application Date]]),1)</f>
        <v>45170</v>
      </c>
      <c r="AM1422" s="14">
        <f ca="1">IF(AND(tbl_LoanData[[#This Row],[Application Date]]&gt;=EOMONTH(TODAY(),-1)+1,tbl_LoanData[[#This Row],[Application Date]]&lt;=TODAY()),tbl_LoanData[[#This Row],[Loan Amount]],0)</f>
        <v>0</v>
      </c>
      <c r="AN1422" s="14">
        <f>tbl_LoanData[[#This Row],[Amount Paid]]-(Q1422-X1422)</f>
        <v>11072.599999999991</v>
      </c>
      <c r="AO1422" s="14">
        <f>IF(tbl_LoanData[[#This Row],[Application Status]]="Approved",1,0)</f>
        <v>1</v>
      </c>
      <c r="AP1422" s="22" t="str">
        <f t="shared" ca="1" si="67"/>
        <v/>
      </c>
      <c r="AQ1422" s="22" t="str">
        <f t="shared" ca="1" si="68"/>
        <v/>
      </c>
    </row>
    <row r="1423" spans="1:43" ht="14.4" customHeight="1" x14ac:dyDescent="0.3">
      <c r="A1423" s="2" t="s">
        <v>2575</v>
      </c>
      <c r="B1423" s="2" t="s">
        <v>2576</v>
      </c>
      <c r="C1423" s="2" t="s">
        <v>338</v>
      </c>
      <c r="D1423" s="2" t="s">
        <v>81</v>
      </c>
      <c r="E1423" s="2" t="s">
        <v>165</v>
      </c>
      <c r="F1423" s="2">
        <v>57</v>
      </c>
      <c r="G1423" s="2" t="s">
        <v>83</v>
      </c>
      <c r="H1423" s="2" t="s">
        <v>156</v>
      </c>
      <c r="I1423" s="2" t="s">
        <v>45</v>
      </c>
      <c r="J1423" s="3">
        <v>45193</v>
      </c>
      <c r="K1423" s="3"/>
      <c r="L1423" s="2" t="s">
        <v>38</v>
      </c>
      <c r="M1423" s="2" t="s">
        <v>71</v>
      </c>
      <c r="N1423" s="2" t="s">
        <v>589</v>
      </c>
      <c r="O1423" s="4">
        <v>1802000</v>
      </c>
      <c r="P1423" s="4">
        <v>190000</v>
      </c>
      <c r="Q1423" s="4">
        <v>1612000</v>
      </c>
      <c r="R1423" s="2">
        <v>24</v>
      </c>
      <c r="S1423" s="5">
        <v>5.19</v>
      </c>
      <c r="T1423" s="4">
        <v>74138.570000000007</v>
      </c>
      <c r="U1423" s="2" t="s">
        <v>113</v>
      </c>
      <c r="V1423" s="2" t="s">
        <v>97</v>
      </c>
      <c r="W1423" s="4">
        <v>0</v>
      </c>
      <c r="X1423" s="4">
        <v>0</v>
      </c>
      <c r="Y1423" s="4">
        <v>1779325.6</v>
      </c>
      <c r="Z1423" s="2">
        <v>0</v>
      </c>
      <c r="AA1423" s="2" t="s">
        <v>97</v>
      </c>
      <c r="AB1423" s="2" t="s">
        <v>15733</v>
      </c>
      <c r="AC1423" s="2" t="s">
        <v>75</v>
      </c>
      <c r="AD1423" s="2" t="s">
        <v>76</v>
      </c>
      <c r="AE1423" s="5">
        <v>89.46</v>
      </c>
      <c r="AF1423" s="2">
        <v>0</v>
      </c>
      <c r="AG1423" s="2" t="s">
        <v>97</v>
      </c>
      <c r="AH1423" s="2"/>
      <c r="AI1423" s="6" t="str">
        <f t="shared" si="66"/>
        <v>55-64</v>
      </c>
      <c r="AJ1423" s="11">
        <f>YEAR(tbl_LoanData[[#This Row],[Application Date]])</f>
        <v>2023</v>
      </c>
      <c r="AK1423" s="11" t="str">
        <f>TEXT(tbl_LoanData[[#This Row],[Application Date]],"MMMM")</f>
        <v>September</v>
      </c>
      <c r="AL1423" s="12">
        <f>DATE(YEAR(tbl_LoanData[[#This Row],[Application Date]]),MONTH(tbl_LoanData[[#This Row],[Application Date]]),1)</f>
        <v>45170</v>
      </c>
      <c r="AM1423" s="14">
        <f ca="1">IF(AND(tbl_LoanData[[#This Row],[Application Date]]&gt;=EOMONTH(TODAY(),-1)+1,tbl_LoanData[[#This Row],[Application Date]]&lt;=TODAY()),tbl_LoanData[[#This Row],[Loan Amount]],0)</f>
        <v>0</v>
      </c>
      <c r="AN1423" s="14">
        <f>tbl_LoanData[[#This Row],[Amount Paid]]-(Q1423-X1423)</f>
        <v>-1612000</v>
      </c>
      <c r="AO1423" s="14">
        <f>IF(tbl_LoanData[[#This Row],[Application Status]]="Approved",1,0)</f>
        <v>0</v>
      </c>
      <c r="AP1423" s="22" t="str">
        <f t="shared" ca="1" si="67"/>
        <v/>
      </c>
      <c r="AQ1423" s="22" t="str">
        <f t="shared" ca="1" si="68"/>
        <v/>
      </c>
    </row>
    <row r="1424" spans="1:43" ht="14.4" customHeight="1" x14ac:dyDescent="0.3">
      <c r="A1424" s="2" t="s">
        <v>2661</v>
      </c>
      <c r="B1424" s="2" t="s">
        <v>2662</v>
      </c>
      <c r="C1424" s="2" t="s">
        <v>432</v>
      </c>
      <c r="D1424" s="2" t="s">
        <v>91</v>
      </c>
      <c r="E1424" s="2" t="s">
        <v>81</v>
      </c>
      <c r="F1424" s="2">
        <v>35</v>
      </c>
      <c r="G1424" s="2" t="s">
        <v>69</v>
      </c>
      <c r="H1424" s="2" t="s">
        <v>256</v>
      </c>
      <c r="I1424" s="2" t="s">
        <v>43</v>
      </c>
      <c r="J1424" s="3">
        <v>45187</v>
      </c>
      <c r="K1424" s="3">
        <v>45190</v>
      </c>
      <c r="L1424" s="2" t="s">
        <v>39</v>
      </c>
      <c r="M1424" s="2" t="s">
        <v>157</v>
      </c>
      <c r="N1424" s="2" t="s">
        <v>359</v>
      </c>
      <c r="O1424" s="4">
        <v>1123000</v>
      </c>
      <c r="P1424" s="4">
        <v>402100</v>
      </c>
      <c r="Q1424" s="4">
        <v>720900</v>
      </c>
      <c r="R1424" s="2">
        <v>36</v>
      </c>
      <c r="S1424" s="5">
        <v>5.07</v>
      </c>
      <c r="T1424" s="4">
        <v>23070.799999999999</v>
      </c>
      <c r="U1424" s="2" t="s">
        <v>73</v>
      </c>
      <c r="V1424" s="2" t="s">
        <v>74</v>
      </c>
      <c r="W1424" s="4">
        <v>738265.59999999998</v>
      </c>
      <c r="X1424" s="4">
        <v>92283.29</v>
      </c>
      <c r="Y1424" s="4">
        <v>830548.89</v>
      </c>
      <c r="Z1424" s="2">
        <v>96</v>
      </c>
      <c r="AA1424" s="2" t="s">
        <v>60</v>
      </c>
      <c r="AB1424" s="2" t="s">
        <v>15727</v>
      </c>
      <c r="AC1424" s="2" t="s">
        <v>213</v>
      </c>
      <c r="AD1424" s="2" t="s">
        <v>76</v>
      </c>
      <c r="AE1424" s="5">
        <v>64.19</v>
      </c>
      <c r="AF1424" s="2">
        <v>3</v>
      </c>
      <c r="AG1424" s="2" t="s">
        <v>130</v>
      </c>
      <c r="AH1424" s="2">
        <v>3</v>
      </c>
      <c r="AI1424" s="6" t="str">
        <f t="shared" si="66"/>
        <v>35-44</v>
      </c>
      <c r="AJ1424" s="11">
        <f>YEAR(tbl_LoanData[[#This Row],[Application Date]])</f>
        <v>2023</v>
      </c>
      <c r="AK1424" s="11" t="str">
        <f>TEXT(tbl_LoanData[[#This Row],[Application Date]],"MMMM")</f>
        <v>September</v>
      </c>
      <c r="AL1424" s="12">
        <f>DATE(YEAR(tbl_LoanData[[#This Row],[Application Date]]),MONTH(tbl_LoanData[[#This Row],[Application Date]]),1)</f>
        <v>45170</v>
      </c>
      <c r="AM1424" s="14">
        <f ca="1">IF(AND(tbl_LoanData[[#This Row],[Application Date]]&gt;=EOMONTH(TODAY(),-1)+1,tbl_LoanData[[#This Row],[Application Date]]&lt;=TODAY()),tbl_LoanData[[#This Row],[Loan Amount]],0)</f>
        <v>0</v>
      </c>
      <c r="AN1424" s="14">
        <f>tbl_LoanData[[#This Row],[Amount Paid]]-(Q1424-X1424)</f>
        <v>109648.89000000001</v>
      </c>
      <c r="AO1424" s="14">
        <f>IF(tbl_LoanData[[#This Row],[Application Status]]="Approved",1,0)</f>
        <v>1</v>
      </c>
      <c r="AP1424" s="22" t="str">
        <f t="shared" ca="1" si="67"/>
        <v/>
      </c>
      <c r="AQ1424" s="22" t="str">
        <f t="shared" ca="1" si="68"/>
        <v/>
      </c>
    </row>
    <row r="1425" spans="1:43" ht="14.4" customHeight="1" x14ac:dyDescent="0.3">
      <c r="A1425" s="2" t="s">
        <v>2721</v>
      </c>
      <c r="B1425" s="2" t="s">
        <v>2722</v>
      </c>
      <c r="C1425" s="2" t="s">
        <v>304</v>
      </c>
      <c r="D1425" s="2" t="s">
        <v>117</v>
      </c>
      <c r="E1425" s="2" t="s">
        <v>91</v>
      </c>
      <c r="F1425" s="2">
        <v>43</v>
      </c>
      <c r="G1425" s="2" t="s">
        <v>83</v>
      </c>
      <c r="H1425" s="2" t="s">
        <v>372</v>
      </c>
      <c r="I1425" s="2" t="s">
        <v>43</v>
      </c>
      <c r="J1425" s="3">
        <v>45199</v>
      </c>
      <c r="K1425" s="3">
        <v>45209</v>
      </c>
      <c r="L1425" s="2" t="s">
        <v>39</v>
      </c>
      <c r="M1425" s="2" t="s">
        <v>85</v>
      </c>
      <c r="N1425" s="2" t="s">
        <v>373</v>
      </c>
      <c r="O1425" s="4">
        <v>1722000</v>
      </c>
      <c r="P1425" s="4">
        <v>631100</v>
      </c>
      <c r="Q1425" s="4">
        <v>1090900</v>
      </c>
      <c r="R1425" s="2">
        <v>18</v>
      </c>
      <c r="S1425" s="5">
        <v>13.86</v>
      </c>
      <c r="T1425" s="4">
        <v>73205.45</v>
      </c>
      <c r="U1425" s="2" t="s">
        <v>73</v>
      </c>
      <c r="V1425" s="2" t="s">
        <v>34</v>
      </c>
      <c r="W1425" s="4">
        <v>1244492.6499999999</v>
      </c>
      <c r="X1425" s="4">
        <v>73205.460000000006</v>
      </c>
      <c r="Y1425" s="4">
        <v>1317698.1100000001</v>
      </c>
      <c r="Z1425" s="2">
        <v>30</v>
      </c>
      <c r="AA1425" s="2" t="s">
        <v>57</v>
      </c>
      <c r="AB1425" s="2" t="s">
        <v>15728</v>
      </c>
      <c r="AC1425" s="2" t="s">
        <v>213</v>
      </c>
      <c r="AD1425" s="2" t="s">
        <v>76</v>
      </c>
      <c r="AE1425" s="5">
        <v>63.35</v>
      </c>
      <c r="AF1425" s="2">
        <v>1</v>
      </c>
      <c r="AG1425" s="2" t="s">
        <v>77</v>
      </c>
      <c r="AH1425" s="2">
        <v>10</v>
      </c>
      <c r="AI1425" s="6" t="str">
        <f t="shared" si="66"/>
        <v>35-44</v>
      </c>
      <c r="AJ1425" s="11">
        <f>YEAR(tbl_LoanData[[#This Row],[Application Date]])</f>
        <v>2023</v>
      </c>
      <c r="AK1425" s="11" t="str">
        <f>TEXT(tbl_LoanData[[#This Row],[Application Date]],"MMMM")</f>
        <v>September</v>
      </c>
      <c r="AL1425" s="12">
        <f>DATE(YEAR(tbl_LoanData[[#This Row],[Application Date]]),MONTH(tbl_LoanData[[#This Row],[Application Date]]),1)</f>
        <v>45170</v>
      </c>
      <c r="AM1425" s="14">
        <f ca="1">IF(AND(tbl_LoanData[[#This Row],[Application Date]]&gt;=EOMONTH(TODAY(),-1)+1,tbl_LoanData[[#This Row],[Application Date]]&lt;=TODAY()),tbl_LoanData[[#This Row],[Loan Amount]],0)</f>
        <v>0</v>
      </c>
      <c r="AN1425" s="14">
        <f>tbl_LoanData[[#This Row],[Amount Paid]]-(Q1425-X1425)</f>
        <v>226798.10999999987</v>
      </c>
      <c r="AO1425" s="14">
        <f>IF(tbl_LoanData[[#This Row],[Application Status]]="Approved",1,0)</f>
        <v>1</v>
      </c>
      <c r="AP1425" s="22" t="str">
        <f t="shared" ca="1" si="67"/>
        <v/>
      </c>
      <c r="AQ1425" s="22" t="str">
        <f t="shared" ca="1" si="68"/>
        <v/>
      </c>
    </row>
    <row r="1426" spans="1:43" x14ac:dyDescent="0.3">
      <c r="A1426" s="2" t="s">
        <v>2787</v>
      </c>
      <c r="B1426" s="2" t="s">
        <v>2788</v>
      </c>
      <c r="C1426" s="2" t="s">
        <v>335</v>
      </c>
      <c r="D1426" s="2" t="s">
        <v>182</v>
      </c>
      <c r="E1426" s="2" t="s">
        <v>125</v>
      </c>
      <c r="F1426" s="2">
        <v>25</v>
      </c>
      <c r="G1426" s="2" t="s">
        <v>83</v>
      </c>
      <c r="H1426" s="2" t="s">
        <v>259</v>
      </c>
      <c r="I1426" s="2" t="s">
        <v>43</v>
      </c>
      <c r="J1426" s="3">
        <v>45174</v>
      </c>
      <c r="K1426" s="3"/>
      <c r="L1426" s="2" t="s">
        <v>39</v>
      </c>
      <c r="M1426" s="2" t="s">
        <v>71</v>
      </c>
      <c r="N1426" s="2" t="s">
        <v>72</v>
      </c>
      <c r="O1426" s="4">
        <v>2202000</v>
      </c>
      <c r="P1426" s="4">
        <v>666300</v>
      </c>
      <c r="Q1426" s="4">
        <v>1535700</v>
      </c>
      <c r="R1426" s="2">
        <v>36</v>
      </c>
      <c r="S1426" s="5">
        <v>8.35</v>
      </c>
      <c r="T1426" s="4">
        <v>53344.25</v>
      </c>
      <c r="U1426" s="2" t="s">
        <v>96</v>
      </c>
      <c r="V1426" s="2" t="s">
        <v>97</v>
      </c>
      <c r="W1426" s="4">
        <v>0</v>
      </c>
      <c r="X1426" s="4">
        <v>0</v>
      </c>
      <c r="Y1426" s="4">
        <v>1920392.85</v>
      </c>
      <c r="Z1426" s="2">
        <v>0</v>
      </c>
      <c r="AA1426" s="2" t="s">
        <v>97</v>
      </c>
      <c r="AB1426" s="2" t="s">
        <v>15728</v>
      </c>
      <c r="AC1426" s="2" t="s">
        <v>87</v>
      </c>
      <c r="AD1426" s="2" t="s">
        <v>76</v>
      </c>
      <c r="AE1426" s="5">
        <v>69.739999999999995</v>
      </c>
      <c r="AF1426" s="2">
        <v>0</v>
      </c>
      <c r="AG1426" s="2" t="s">
        <v>97</v>
      </c>
      <c r="AH1426" s="2"/>
      <c r="AI1426" s="6" t="str">
        <f t="shared" si="66"/>
        <v>25-34</v>
      </c>
      <c r="AJ1426" s="11">
        <f>YEAR(tbl_LoanData[[#This Row],[Application Date]])</f>
        <v>2023</v>
      </c>
      <c r="AK1426" s="11" t="str">
        <f>TEXT(tbl_LoanData[[#This Row],[Application Date]],"MMMM")</f>
        <v>September</v>
      </c>
      <c r="AL1426" s="12">
        <f>DATE(YEAR(tbl_LoanData[[#This Row],[Application Date]]),MONTH(tbl_LoanData[[#This Row],[Application Date]]),1)</f>
        <v>45170</v>
      </c>
      <c r="AM1426" s="14">
        <f ca="1">IF(AND(tbl_LoanData[[#This Row],[Application Date]]&gt;=EOMONTH(TODAY(),-1)+1,tbl_LoanData[[#This Row],[Application Date]]&lt;=TODAY()),tbl_LoanData[[#This Row],[Loan Amount]],0)</f>
        <v>0</v>
      </c>
      <c r="AN1426" s="14">
        <f>tbl_LoanData[[#This Row],[Amount Paid]]-(Q1426-X1426)</f>
        <v>-1535700</v>
      </c>
      <c r="AO1426" s="14">
        <f>IF(tbl_LoanData[[#This Row],[Application Status]]="Approved",1,0)</f>
        <v>0</v>
      </c>
      <c r="AP1426" s="22" t="str">
        <f t="shared" ca="1" si="67"/>
        <v/>
      </c>
      <c r="AQ1426" s="22" t="str">
        <f t="shared" ca="1" si="68"/>
        <v/>
      </c>
    </row>
    <row r="1427" spans="1:43" ht="14.4" customHeight="1" x14ac:dyDescent="0.3">
      <c r="A1427" s="2" t="s">
        <v>2865</v>
      </c>
      <c r="B1427" s="2" t="s">
        <v>2866</v>
      </c>
      <c r="C1427" s="2" t="s">
        <v>687</v>
      </c>
      <c r="D1427" s="2" t="s">
        <v>101</v>
      </c>
      <c r="E1427" s="2" t="s">
        <v>284</v>
      </c>
      <c r="F1427" s="2">
        <v>28</v>
      </c>
      <c r="G1427" s="2" t="s">
        <v>83</v>
      </c>
      <c r="H1427" s="2" t="s">
        <v>156</v>
      </c>
      <c r="I1427" s="2" t="s">
        <v>45</v>
      </c>
      <c r="J1427" s="3">
        <v>45191</v>
      </c>
      <c r="K1427" s="3">
        <v>45197</v>
      </c>
      <c r="L1427" s="2" t="s">
        <v>37</v>
      </c>
      <c r="M1427" s="2" t="s">
        <v>94</v>
      </c>
      <c r="N1427" s="2" t="s">
        <v>568</v>
      </c>
      <c r="O1427" s="4">
        <v>74000</v>
      </c>
      <c r="P1427" s="4">
        <v>12500</v>
      </c>
      <c r="Q1427" s="4">
        <v>61500</v>
      </c>
      <c r="R1427" s="2">
        <v>60</v>
      </c>
      <c r="S1427" s="5">
        <v>7.29</v>
      </c>
      <c r="T1427" s="4">
        <v>1398.61</v>
      </c>
      <c r="U1427" s="2" t="s">
        <v>73</v>
      </c>
      <c r="V1427" s="2" t="s">
        <v>74</v>
      </c>
      <c r="W1427" s="4">
        <v>48951.35</v>
      </c>
      <c r="X1427" s="4">
        <v>34965.4</v>
      </c>
      <c r="Y1427" s="4">
        <v>83916.75</v>
      </c>
      <c r="Z1427" s="2">
        <v>0</v>
      </c>
      <c r="AA1427" s="2" t="s">
        <v>56</v>
      </c>
      <c r="AB1427" s="2" t="s">
        <v>15732</v>
      </c>
      <c r="AC1427" s="2" t="s">
        <v>146</v>
      </c>
      <c r="AD1427" s="2" t="s">
        <v>76</v>
      </c>
      <c r="AE1427" s="5">
        <v>83.11</v>
      </c>
      <c r="AF1427" s="2">
        <v>0</v>
      </c>
      <c r="AG1427" s="2" t="s">
        <v>77</v>
      </c>
      <c r="AH1427" s="2">
        <v>6</v>
      </c>
      <c r="AI1427" s="6" t="str">
        <f t="shared" si="66"/>
        <v>25-34</v>
      </c>
      <c r="AJ1427" s="11">
        <f>YEAR(tbl_LoanData[[#This Row],[Application Date]])</f>
        <v>2023</v>
      </c>
      <c r="AK1427" s="11" t="str">
        <f>TEXT(tbl_LoanData[[#This Row],[Application Date]],"MMMM")</f>
        <v>September</v>
      </c>
      <c r="AL1427" s="12">
        <f>DATE(YEAR(tbl_LoanData[[#This Row],[Application Date]]),MONTH(tbl_LoanData[[#This Row],[Application Date]]),1)</f>
        <v>45170</v>
      </c>
      <c r="AM1427" s="14">
        <f ca="1">IF(AND(tbl_LoanData[[#This Row],[Application Date]]&gt;=EOMONTH(TODAY(),-1)+1,tbl_LoanData[[#This Row],[Application Date]]&lt;=TODAY()),tbl_LoanData[[#This Row],[Loan Amount]],0)</f>
        <v>0</v>
      </c>
      <c r="AN1427" s="14">
        <f>tbl_LoanData[[#This Row],[Amount Paid]]-(Q1427-X1427)</f>
        <v>22416.75</v>
      </c>
      <c r="AO1427" s="14">
        <f>IF(tbl_LoanData[[#This Row],[Application Status]]="Approved",1,0)</f>
        <v>1</v>
      </c>
      <c r="AP1427" s="22" t="str">
        <f t="shared" ca="1" si="67"/>
        <v/>
      </c>
      <c r="AQ1427" s="22" t="str">
        <f t="shared" ca="1" si="68"/>
        <v/>
      </c>
    </row>
    <row r="1428" spans="1:43" ht="14.4" customHeight="1" x14ac:dyDescent="0.3">
      <c r="A1428" s="2" t="s">
        <v>2893</v>
      </c>
      <c r="B1428" s="2" t="s">
        <v>2894</v>
      </c>
      <c r="C1428" s="2" t="s">
        <v>471</v>
      </c>
      <c r="D1428" s="2" t="s">
        <v>254</v>
      </c>
      <c r="E1428" s="2" t="s">
        <v>150</v>
      </c>
      <c r="F1428" s="2">
        <v>42</v>
      </c>
      <c r="G1428" s="2" t="s">
        <v>83</v>
      </c>
      <c r="H1428" s="2" t="s">
        <v>318</v>
      </c>
      <c r="I1428" s="2" t="s">
        <v>42</v>
      </c>
      <c r="J1428" s="3">
        <v>45175</v>
      </c>
      <c r="K1428" s="3">
        <v>45184</v>
      </c>
      <c r="L1428" s="2" t="s">
        <v>38</v>
      </c>
      <c r="M1428" s="2" t="s">
        <v>127</v>
      </c>
      <c r="N1428" s="2" t="s">
        <v>128</v>
      </c>
      <c r="O1428" s="4">
        <v>1055000</v>
      </c>
      <c r="P1428" s="4">
        <v>330700</v>
      </c>
      <c r="Q1428" s="4">
        <v>724300</v>
      </c>
      <c r="R1428" s="2">
        <v>36</v>
      </c>
      <c r="S1428" s="5">
        <v>7.66</v>
      </c>
      <c r="T1428" s="4">
        <v>24742.89</v>
      </c>
      <c r="U1428" s="2" t="s">
        <v>73</v>
      </c>
      <c r="V1428" s="2" t="s">
        <v>74</v>
      </c>
      <c r="W1428" s="4">
        <v>791772.48</v>
      </c>
      <c r="X1428" s="4">
        <v>98971.66</v>
      </c>
      <c r="Y1428" s="4">
        <v>890744.14</v>
      </c>
      <c r="Z1428" s="2">
        <v>96</v>
      </c>
      <c r="AA1428" s="2" t="s">
        <v>60</v>
      </c>
      <c r="AB1428" s="2" t="s">
        <v>15736</v>
      </c>
      <c r="AC1428" s="2" t="s">
        <v>332</v>
      </c>
      <c r="AD1428" s="2" t="s">
        <v>76</v>
      </c>
      <c r="AE1428" s="5">
        <v>68.650000000000006</v>
      </c>
      <c r="AF1428" s="2">
        <v>3</v>
      </c>
      <c r="AG1428" s="2" t="s">
        <v>130</v>
      </c>
      <c r="AH1428" s="2">
        <v>9</v>
      </c>
      <c r="AI1428" s="6" t="str">
        <f t="shared" si="66"/>
        <v>35-44</v>
      </c>
      <c r="AJ1428" s="11">
        <f>YEAR(tbl_LoanData[[#This Row],[Application Date]])</f>
        <v>2023</v>
      </c>
      <c r="AK1428" s="11" t="str">
        <f>TEXT(tbl_LoanData[[#This Row],[Application Date]],"MMMM")</f>
        <v>September</v>
      </c>
      <c r="AL1428" s="12">
        <f>DATE(YEAR(tbl_LoanData[[#This Row],[Application Date]]),MONTH(tbl_LoanData[[#This Row],[Application Date]]),1)</f>
        <v>45170</v>
      </c>
      <c r="AM1428" s="14">
        <f ca="1">IF(AND(tbl_LoanData[[#This Row],[Application Date]]&gt;=EOMONTH(TODAY(),-1)+1,tbl_LoanData[[#This Row],[Application Date]]&lt;=TODAY()),tbl_LoanData[[#This Row],[Loan Amount]],0)</f>
        <v>0</v>
      </c>
      <c r="AN1428" s="14">
        <f>tbl_LoanData[[#This Row],[Amount Paid]]-(Q1428-X1428)</f>
        <v>166444.14000000001</v>
      </c>
      <c r="AO1428" s="14">
        <f>IF(tbl_LoanData[[#This Row],[Application Status]]="Approved",1,0)</f>
        <v>1</v>
      </c>
      <c r="AP1428" s="22" t="str">
        <f t="shared" ca="1" si="67"/>
        <v/>
      </c>
      <c r="AQ1428" s="22" t="str">
        <f t="shared" ca="1" si="68"/>
        <v/>
      </c>
    </row>
    <row r="1429" spans="1:43" ht="14.4" customHeight="1" x14ac:dyDescent="0.3">
      <c r="A1429" s="2" t="s">
        <v>2919</v>
      </c>
      <c r="B1429" s="2" t="s">
        <v>2920</v>
      </c>
      <c r="C1429" s="2" t="s">
        <v>439</v>
      </c>
      <c r="D1429" s="2" t="s">
        <v>204</v>
      </c>
      <c r="E1429" s="2" t="s">
        <v>210</v>
      </c>
      <c r="F1429" s="2">
        <v>25</v>
      </c>
      <c r="G1429" s="2" t="s">
        <v>83</v>
      </c>
      <c r="H1429" s="2" t="s">
        <v>205</v>
      </c>
      <c r="I1429" s="2" t="s">
        <v>49</v>
      </c>
      <c r="J1429" s="3">
        <v>45173</v>
      </c>
      <c r="K1429" s="3">
        <v>45184</v>
      </c>
      <c r="L1429" s="2" t="s">
        <v>41</v>
      </c>
      <c r="M1429" s="2" t="s">
        <v>184</v>
      </c>
      <c r="N1429" s="2" t="s">
        <v>426</v>
      </c>
      <c r="O1429" s="4">
        <v>3938000</v>
      </c>
      <c r="P1429" s="4">
        <v>1317200</v>
      </c>
      <c r="Q1429" s="4">
        <v>2620800</v>
      </c>
      <c r="R1429" s="2">
        <v>36</v>
      </c>
      <c r="S1429" s="5">
        <v>6.34</v>
      </c>
      <c r="T1429" s="4">
        <v>86646.56</v>
      </c>
      <c r="U1429" s="2" t="s">
        <v>73</v>
      </c>
      <c r="V1429" s="2" t="s">
        <v>74</v>
      </c>
      <c r="W1429" s="4">
        <v>3032629.6</v>
      </c>
      <c r="X1429" s="4">
        <v>86646.56</v>
      </c>
      <c r="Y1429" s="4">
        <v>3119276.16</v>
      </c>
      <c r="Z1429" s="2">
        <v>0</v>
      </c>
      <c r="AA1429" s="2" t="s">
        <v>56</v>
      </c>
      <c r="AB1429" s="2" t="s">
        <v>15730</v>
      </c>
      <c r="AC1429" s="2" t="s">
        <v>87</v>
      </c>
      <c r="AD1429" s="2" t="s">
        <v>76</v>
      </c>
      <c r="AE1429" s="5">
        <v>66.55</v>
      </c>
      <c r="AF1429" s="2">
        <v>0</v>
      </c>
      <c r="AG1429" s="2" t="s">
        <v>77</v>
      </c>
      <c r="AH1429" s="2">
        <v>11</v>
      </c>
      <c r="AI1429" s="6" t="str">
        <f t="shared" si="66"/>
        <v>25-34</v>
      </c>
      <c r="AJ1429" s="11">
        <f>YEAR(tbl_LoanData[[#This Row],[Application Date]])</f>
        <v>2023</v>
      </c>
      <c r="AK1429" s="11" t="str">
        <f>TEXT(tbl_LoanData[[#This Row],[Application Date]],"MMMM")</f>
        <v>September</v>
      </c>
      <c r="AL1429" s="12">
        <f>DATE(YEAR(tbl_LoanData[[#This Row],[Application Date]]),MONTH(tbl_LoanData[[#This Row],[Application Date]]),1)</f>
        <v>45170</v>
      </c>
      <c r="AM1429" s="14">
        <f ca="1">IF(AND(tbl_LoanData[[#This Row],[Application Date]]&gt;=EOMONTH(TODAY(),-1)+1,tbl_LoanData[[#This Row],[Application Date]]&lt;=TODAY()),tbl_LoanData[[#This Row],[Loan Amount]],0)</f>
        <v>0</v>
      </c>
      <c r="AN1429" s="14">
        <f>tbl_LoanData[[#This Row],[Amount Paid]]-(Q1429-X1429)</f>
        <v>498476.16000000015</v>
      </c>
      <c r="AO1429" s="14">
        <f>IF(tbl_LoanData[[#This Row],[Application Status]]="Approved",1,0)</f>
        <v>1</v>
      </c>
      <c r="AP1429" s="22" t="str">
        <f t="shared" ca="1" si="67"/>
        <v/>
      </c>
      <c r="AQ1429" s="22" t="str">
        <f t="shared" ca="1" si="68"/>
        <v/>
      </c>
    </row>
    <row r="1430" spans="1:43" ht="14.4" customHeight="1" x14ac:dyDescent="0.3">
      <c r="A1430" s="2" t="s">
        <v>2943</v>
      </c>
      <c r="B1430" s="2" t="s">
        <v>2944</v>
      </c>
      <c r="C1430" s="2" t="s">
        <v>482</v>
      </c>
      <c r="D1430" s="2" t="s">
        <v>204</v>
      </c>
      <c r="E1430" s="2" t="s">
        <v>118</v>
      </c>
      <c r="F1430" s="2">
        <v>45</v>
      </c>
      <c r="G1430" s="2" t="s">
        <v>69</v>
      </c>
      <c r="H1430" s="2" t="s">
        <v>191</v>
      </c>
      <c r="I1430" s="2" t="s">
        <v>51</v>
      </c>
      <c r="J1430" s="3">
        <v>45180</v>
      </c>
      <c r="K1430" s="3">
        <v>45193</v>
      </c>
      <c r="L1430" s="2" t="s">
        <v>40</v>
      </c>
      <c r="M1430" s="2" t="s">
        <v>85</v>
      </c>
      <c r="N1430" s="2" t="s">
        <v>270</v>
      </c>
      <c r="O1430" s="4">
        <v>1577000</v>
      </c>
      <c r="P1430" s="4">
        <v>614500</v>
      </c>
      <c r="Q1430" s="4">
        <v>962500</v>
      </c>
      <c r="R1430" s="2">
        <v>36</v>
      </c>
      <c r="S1430" s="5">
        <v>12.51</v>
      </c>
      <c r="T1430" s="4">
        <v>36770.17</v>
      </c>
      <c r="U1430" s="2" t="s">
        <v>73</v>
      </c>
      <c r="V1430" s="2" t="s">
        <v>74</v>
      </c>
      <c r="W1430" s="4">
        <v>1286955.95</v>
      </c>
      <c r="X1430" s="4">
        <v>36770.300000000003</v>
      </c>
      <c r="Y1430" s="4">
        <v>1323726.25</v>
      </c>
      <c r="Z1430" s="2">
        <v>0</v>
      </c>
      <c r="AA1430" s="2" t="s">
        <v>56</v>
      </c>
      <c r="AB1430" s="2" t="s">
        <v>15735</v>
      </c>
      <c r="AC1430" s="2" t="s">
        <v>87</v>
      </c>
      <c r="AD1430" s="2" t="s">
        <v>76</v>
      </c>
      <c r="AE1430" s="5">
        <v>61.03</v>
      </c>
      <c r="AF1430" s="2">
        <v>0</v>
      </c>
      <c r="AG1430" s="2" t="s">
        <v>77</v>
      </c>
      <c r="AH1430" s="2">
        <v>13</v>
      </c>
      <c r="AI1430" s="6" t="str">
        <f t="shared" si="66"/>
        <v>45-54</v>
      </c>
      <c r="AJ1430" s="11">
        <f>YEAR(tbl_LoanData[[#This Row],[Application Date]])</f>
        <v>2023</v>
      </c>
      <c r="AK1430" s="11" t="str">
        <f>TEXT(tbl_LoanData[[#This Row],[Application Date]],"MMMM")</f>
        <v>September</v>
      </c>
      <c r="AL1430" s="12">
        <f>DATE(YEAR(tbl_LoanData[[#This Row],[Application Date]]),MONTH(tbl_LoanData[[#This Row],[Application Date]]),1)</f>
        <v>45170</v>
      </c>
      <c r="AM1430" s="14">
        <f ca="1">IF(AND(tbl_LoanData[[#This Row],[Application Date]]&gt;=EOMONTH(TODAY(),-1)+1,tbl_LoanData[[#This Row],[Application Date]]&lt;=TODAY()),tbl_LoanData[[#This Row],[Loan Amount]],0)</f>
        <v>0</v>
      </c>
      <c r="AN1430" s="14">
        <f>tbl_LoanData[[#This Row],[Amount Paid]]-(Q1430-X1430)</f>
        <v>361226.25</v>
      </c>
      <c r="AO1430" s="14">
        <f>IF(tbl_LoanData[[#This Row],[Application Status]]="Approved",1,0)</f>
        <v>1</v>
      </c>
      <c r="AP1430" s="22" t="str">
        <f t="shared" ca="1" si="67"/>
        <v/>
      </c>
      <c r="AQ1430" s="22" t="str">
        <f t="shared" ca="1" si="68"/>
        <v/>
      </c>
    </row>
    <row r="1431" spans="1:43" ht="14.4" customHeight="1" x14ac:dyDescent="0.3">
      <c r="A1431" s="2" t="s">
        <v>3097</v>
      </c>
      <c r="B1431" s="2" t="s">
        <v>3098</v>
      </c>
      <c r="C1431" s="2" t="s">
        <v>297</v>
      </c>
      <c r="D1431" s="2" t="s">
        <v>182</v>
      </c>
      <c r="E1431" s="2" t="s">
        <v>465</v>
      </c>
      <c r="F1431" s="2">
        <v>60</v>
      </c>
      <c r="G1431" s="2" t="s">
        <v>69</v>
      </c>
      <c r="H1431" s="2" t="s">
        <v>259</v>
      </c>
      <c r="I1431" s="2" t="s">
        <v>43</v>
      </c>
      <c r="J1431" s="3">
        <v>45171</v>
      </c>
      <c r="K1431" s="3">
        <v>45190</v>
      </c>
      <c r="L1431" s="2" t="s">
        <v>39</v>
      </c>
      <c r="M1431" s="2" t="s">
        <v>167</v>
      </c>
      <c r="N1431" s="2" t="s">
        <v>491</v>
      </c>
      <c r="O1431" s="4">
        <v>1303000</v>
      </c>
      <c r="P1431" s="4">
        <v>211100</v>
      </c>
      <c r="Q1431" s="4">
        <v>1091900</v>
      </c>
      <c r="R1431" s="2">
        <v>12</v>
      </c>
      <c r="S1431" s="5">
        <v>7.33</v>
      </c>
      <c r="T1431" s="4">
        <v>97661.36</v>
      </c>
      <c r="U1431" s="2" t="s">
        <v>73</v>
      </c>
      <c r="V1431" s="2" t="s">
        <v>34</v>
      </c>
      <c r="W1431" s="4">
        <v>878952.24</v>
      </c>
      <c r="X1431" s="4">
        <v>292984.03000000003</v>
      </c>
      <c r="Y1431" s="4">
        <v>1171936.27</v>
      </c>
      <c r="Z1431" s="2">
        <v>93</v>
      </c>
      <c r="AA1431" s="2" t="s">
        <v>60</v>
      </c>
      <c r="AB1431" s="2" t="s">
        <v>15731</v>
      </c>
      <c r="AC1431" s="2" t="s">
        <v>213</v>
      </c>
      <c r="AD1431" s="2" t="s">
        <v>76</v>
      </c>
      <c r="AE1431" s="5">
        <v>83.8</v>
      </c>
      <c r="AF1431" s="2">
        <v>3</v>
      </c>
      <c r="AG1431" s="2" t="s">
        <v>130</v>
      </c>
      <c r="AH1431" s="2">
        <v>19</v>
      </c>
      <c r="AI1431" s="6" t="str">
        <f t="shared" si="66"/>
        <v>55-64</v>
      </c>
      <c r="AJ1431" s="11">
        <f>YEAR(tbl_LoanData[[#This Row],[Application Date]])</f>
        <v>2023</v>
      </c>
      <c r="AK1431" s="11" t="str">
        <f>TEXT(tbl_LoanData[[#This Row],[Application Date]],"MMMM")</f>
        <v>September</v>
      </c>
      <c r="AL1431" s="12">
        <f>DATE(YEAR(tbl_LoanData[[#This Row],[Application Date]]),MONTH(tbl_LoanData[[#This Row],[Application Date]]),1)</f>
        <v>45170</v>
      </c>
      <c r="AM1431" s="14">
        <f ca="1">IF(AND(tbl_LoanData[[#This Row],[Application Date]]&gt;=EOMONTH(TODAY(),-1)+1,tbl_LoanData[[#This Row],[Application Date]]&lt;=TODAY()),tbl_LoanData[[#This Row],[Loan Amount]],0)</f>
        <v>0</v>
      </c>
      <c r="AN1431" s="14">
        <f>tbl_LoanData[[#This Row],[Amount Paid]]-(Q1431-X1431)</f>
        <v>80036.270000000019</v>
      </c>
      <c r="AO1431" s="14">
        <f>IF(tbl_LoanData[[#This Row],[Application Status]]="Approved",1,0)</f>
        <v>1</v>
      </c>
      <c r="AP1431" s="22" t="str">
        <f t="shared" ca="1" si="67"/>
        <v/>
      </c>
      <c r="AQ1431" s="22" t="str">
        <f t="shared" ca="1" si="68"/>
        <v/>
      </c>
    </row>
    <row r="1432" spans="1:43" ht="14.4" customHeight="1" x14ac:dyDescent="0.3">
      <c r="A1432" s="2" t="s">
        <v>3159</v>
      </c>
      <c r="B1432" s="2" t="s">
        <v>3160</v>
      </c>
      <c r="C1432" s="2" t="s">
        <v>515</v>
      </c>
      <c r="D1432" s="2" t="s">
        <v>254</v>
      </c>
      <c r="E1432" s="2" t="s">
        <v>385</v>
      </c>
      <c r="F1432" s="2">
        <v>62</v>
      </c>
      <c r="G1432" s="2" t="s">
        <v>69</v>
      </c>
      <c r="H1432" s="2" t="s">
        <v>211</v>
      </c>
      <c r="I1432" s="2" t="s">
        <v>50</v>
      </c>
      <c r="J1432" s="3">
        <v>45192</v>
      </c>
      <c r="K1432" s="3"/>
      <c r="L1432" s="2" t="s">
        <v>41</v>
      </c>
      <c r="M1432" s="2" t="s">
        <v>184</v>
      </c>
      <c r="N1432" s="2" t="s">
        <v>185</v>
      </c>
      <c r="O1432" s="4">
        <v>3449000</v>
      </c>
      <c r="P1432" s="4">
        <v>671500</v>
      </c>
      <c r="Q1432" s="4">
        <v>2777500</v>
      </c>
      <c r="R1432" s="2">
        <v>36</v>
      </c>
      <c r="S1432" s="5">
        <v>7.63</v>
      </c>
      <c r="T1432" s="4">
        <v>94813.05</v>
      </c>
      <c r="U1432" s="2" t="s">
        <v>96</v>
      </c>
      <c r="V1432" s="2" t="s">
        <v>97</v>
      </c>
      <c r="W1432" s="4">
        <v>0</v>
      </c>
      <c r="X1432" s="4">
        <v>0</v>
      </c>
      <c r="Y1432" s="4">
        <v>3413269.75</v>
      </c>
      <c r="Z1432" s="2">
        <v>0</v>
      </c>
      <c r="AA1432" s="2" t="s">
        <v>97</v>
      </c>
      <c r="AB1432" s="2" t="s">
        <v>15730</v>
      </c>
      <c r="AC1432" s="2" t="s">
        <v>129</v>
      </c>
      <c r="AD1432" s="2" t="s">
        <v>76</v>
      </c>
      <c r="AE1432" s="5">
        <v>80.53</v>
      </c>
      <c r="AF1432" s="2">
        <v>0</v>
      </c>
      <c r="AG1432" s="2" t="s">
        <v>97</v>
      </c>
      <c r="AH1432" s="2"/>
      <c r="AI1432" s="6" t="str">
        <f t="shared" si="66"/>
        <v>55-64</v>
      </c>
      <c r="AJ1432" s="11">
        <f>YEAR(tbl_LoanData[[#This Row],[Application Date]])</f>
        <v>2023</v>
      </c>
      <c r="AK1432" s="11" t="str">
        <f>TEXT(tbl_LoanData[[#This Row],[Application Date]],"MMMM")</f>
        <v>September</v>
      </c>
      <c r="AL1432" s="12">
        <f>DATE(YEAR(tbl_LoanData[[#This Row],[Application Date]]),MONTH(tbl_LoanData[[#This Row],[Application Date]]),1)</f>
        <v>45170</v>
      </c>
      <c r="AM1432" s="14">
        <f ca="1">IF(AND(tbl_LoanData[[#This Row],[Application Date]]&gt;=EOMONTH(TODAY(),-1)+1,tbl_LoanData[[#This Row],[Application Date]]&lt;=TODAY()),tbl_LoanData[[#This Row],[Loan Amount]],0)</f>
        <v>0</v>
      </c>
      <c r="AN1432" s="14">
        <f>tbl_LoanData[[#This Row],[Amount Paid]]-(Q1432-X1432)</f>
        <v>-2777500</v>
      </c>
      <c r="AO1432" s="14">
        <f>IF(tbl_LoanData[[#This Row],[Application Status]]="Approved",1,0)</f>
        <v>0</v>
      </c>
      <c r="AP1432" s="22" t="str">
        <f t="shared" ca="1" si="67"/>
        <v/>
      </c>
      <c r="AQ1432" s="22" t="str">
        <f t="shared" ca="1" si="68"/>
        <v/>
      </c>
    </row>
    <row r="1433" spans="1:43" ht="14.4" customHeight="1" x14ac:dyDescent="0.3">
      <c r="A1433" s="2" t="s">
        <v>3265</v>
      </c>
      <c r="B1433" s="2" t="s">
        <v>3266</v>
      </c>
      <c r="C1433" s="2" t="s">
        <v>530</v>
      </c>
      <c r="D1433" s="2" t="s">
        <v>161</v>
      </c>
      <c r="E1433" s="2" t="s">
        <v>183</v>
      </c>
      <c r="F1433" s="2">
        <v>47</v>
      </c>
      <c r="G1433" s="2" t="s">
        <v>69</v>
      </c>
      <c r="H1433" s="2" t="s">
        <v>205</v>
      </c>
      <c r="I1433" s="2" t="s">
        <v>49</v>
      </c>
      <c r="J1433" s="3">
        <v>45186</v>
      </c>
      <c r="K1433" s="3"/>
      <c r="L1433" s="2" t="s">
        <v>40</v>
      </c>
      <c r="M1433" s="2" t="s">
        <v>85</v>
      </c>
      <c r="N1433" s="2" t="s">
        <v>274</v>
      </c>
      <c r="O1433" s="4">
        <v>1097000</v>
      </c>
      <c r="P1433" s="4">
        <v>348500</v>
      </c>
      <c r="Q1433" s="4">
        <v>748500</v>
      </c>
      <c r="R1433" s="2">
        <v>60</v>
      </c>
      <c r="S1433" s="5">
        <v>8.9600000000000009</v>
      </c>
      <c r="T1433" s="4">
        <v>18063.8</v>
      </c>
      <c r="U1433" s="2" t="s">
        <v>113</v>
      </c>
      <c r="V1433" s="2" t="s">
        <v>97</v>
      </c>
      <c r="W1433" s="4">
        <v>0</v>
      </c>
      <c r="X1433" s="4">
        <v>0</v>
      </c>
      <c r="Y1433" s="4">
        <v>1083828</v>
      </c>
      <c r="Z1433" s="2">
        <v>0</v>
      </c>
      <c r="AA1433" s="2" t="s">
        <v>97</v>
      </c>
      <c r="AB1433" s="2" t="s">
        <v>15728</v>
      </c>
      <c r="AC1433" s="2" t="s">
        <v>332</v>
      </c>
      <c r="AD1433" s="2" t="s">
        <v>76</v>
      </c>
      <c r="AE1433" s="5">
        <v>68.23</v>
      </c>
      <c r="AF1433" s="2">
        <v>0</v>
      </c>
      <c r="AG1433" s="2" t="s">
        <v>97</v>
      </c>
      <c r="AH1433" s="2"/>
      <c r="AI1433" s="6" t="str">
        <f t="shared" si="66"/>
        <v>45-54</v>
      </c>
      <c r="AJ1433" s="11">
        <f>YEAR(tbl_LoanData[[#This Row],[Application Date]])</f>
        <v>2023</v>
      </c>
      <c r="AK1433" s="11" t="str">
        <f>TEXT(tbl_LoanData[[#This Row],[Application Date]],"MMMM")</f>
        <v>September</v>
      </c>
      <c r="AL1433" s="12">
        <f>DATE(YEAR(tbl_LoanData[[#This Row],[Application Date]]),MONTH(tbl_LoanData[[#This Row],[Application Date]]),1)</f>
        <v>45170</v>
      </c>
      <c r="AM1433" s="14">
        <f ca="1">IF(AND(tbl_LoanData[[#This Row],[Application Date]]&gt;=EOMONTH(TODAY(),-1)+1,tbl_LoanData[[#This Row],[Application Date]]&lt;=TODAY()),tbl_LoanData[[#This Row],[Loan Amount]],0)</f>
        <v>0</v>
      </c>
      <c r="AN1433" s="14">
        <f>tbl_LoanData[[#This Row],[Amount Paid]]-(Q1433-X1433)</f>
        <v>-748500</v>
      </c>
      <c r="AO1433" s="14">
        <f>IF(tbl_LoanData[[#This Row],[Application Status]]="Approved",1,0)</f>
        <v>0</v>
      </c>
      <c r="AP1433" s="22" t="str">
        <f t="shared" ca="1" si="67"/>
        <v/>
      </c>
      <c r="AQ1433" s="22" t="str">
        <f t="shared" ca="1" si="68"/>
        <v/>
      </c>
    </row>
    <row r="1434" spans="1:43" ht="14.4" customHeight="1" x14ac:dyDescent="0.3">
      <c r="A1434" s="2" t="s">
        <v>3333</v>
      </c>
      <c r="B1434" s="2" t="s">
        <v>3334</v>
      </c>
      <c r="C1434" s="2" t="s">
        <v>335</v>
      </c>
      <c r="D1434" s="2" t="s">
        <v>268</v>
      </c>
      <c r="E1434" s="2" t="s">
        <v>81</v>
      </c>
      <c r="F1434" s="2">
        <v>26</v>
      </c>
      <c r="G1434" s="2" t="s">
        <v>83</v>
      </c>
      <c r="H1434" s="2" t="s">
        <v>285</v>
      </c>
      <c r="I1434" s="2" t="s">
        <v>55</v>
      </c>
      <c r="J1434" s="3">
        <v>45181</v>
      </c>
      <c r="K1434" s="3">
        <v>45189</v>
      </c>
      <c r="L1434" s="2" t="s">
        <v>40</v>
      </c>
      <c r="M1434" s="2" t="s">
        <v>111</v>
      </c>
      <c r="N1434" s="2" t="s">
        <v>120</v>
      </c>
      <c r="O1434" s="4">
        <v>946000</v>
      </c>
      <c r="P1434" s="4">
        <v>287200</v>
      </c>
      <c r="Q1434" s="4">
        <v>658800</v>
      </c>
      <c r="R1434" s="2">
        <v>24</v>
      </c>
      <c r="S1434" s="5">
        <v>11.35</v>
      </c>
      <c r="T1434" s="4">
        <v>33681.15</v>
      </c>
      <c r="U1434" s="2" t="s">
        <v>73</v>
      </c>
      <c r="V1434" s="2" t="s">
        <v>34</v>
      </c>
      <c r="W1434" s="4">
        <v>673623</v>
      </c>
      <c r="X1434" s="4">
        <v>134724.6</v>
      </c>
      <c r="Y1434" s="4">
        <v>808347.6</v>
      </c>
      <c r="Z1434" s="2">
        <v>116</v>
      </c>
      <c r="AA1434" s="2" t="s">
        <v>60</v>
      </c>
      <c r="AB1434" s="2" t="s">
        <v>15730</v>
      </c>
      <c r="AC1434" s="2" t="s">
        <v>332</v>
      </c>
      <c r="AD1434" s="2" t="s">
        <v>76</v>
      </c>
      <c r="AE1434" s="5">
        <v>69.64</v>
      </c>
      <c r="AF1434" s="2">
        <v>4</v>
      </c>
      <c r="AG1434" s="2" t="s">
        <v>130</v>
      </c>
      <c r="AH1434" s="2">
        <v>8</v>
      </c>
      <c r="AI1434" s="6" t="str">
        <f t="shared" si="66"/>
        <v>25-34</v>
      </c>
      <c r="AJ1434" s="11">
        <f>YEAR(tbl_LoanData[[#This Row],[Application Date]])</f>
        <v>2023</v>
      </c>
      <c r="AK1434" s="11" t="str">
        <f>TEXT(tbl_LoanData[[#This Row],[Application Date]],"MMMM")</f>
        <v>September</v>
      </c>
      <c r="AL1434" s="12">
        <f>DATE(YEAR(tbl_LoanData[[#This Row],[Application Date]]),MONTH(tbl_LoanData[[#This Row],[Application Date]]),1)</f>
        <v>45170</v>
      </c>
      <c r="AM1434" s="14">
        <f ca="1">IF(AND(tbl_LoanData[[#This Row],[Application Date]]&gt;=EOMONTH(TODAY(),-1)+1,tbl_LoanData[[#This Row],[Application Date]]&lt;=TODAY()),tbl_LoanData[[#This Row],[Loan Amount]],0)</f>
        <v>0</v>
      </c>
      <c r="AN1434" s="14">
        <f>tbl_LoanData[[#This Row],[Amount Paid]]-(Q1434-X1434)</f>
        <v>149547.59999999998</v>
      </c>
      <c r="AO1434" s="14">
        <f>IF(tbl_LoanData[[#This Row],[Application Status]]="Approved",1,0)</f>
        <v>1</v>
      </c>
      <c r="AP1434" s="22" t="str">
        <f t="shared" ca="1" si="67"/>
        <v/>
      </c>
      <c r="AQ1434" s="22" t="str">
        <f t="shared" ca="1" si="68"/>
        <v/>
      </c>
    </row>
    <row r="1435" spans="1:43" ht="14.4" customHeight="1" x14ac:dyDescent="0.3">
      <c r="A1435" s="2" t="s">
        <v>3341</v>
      </c>
      <c r="B1435" s="2" t="s">
        <v>3342</v>
      </c>
      <c r="C1435" s="2" t="s">
        <v>405</v>
      </c>
      <c r="D1435" s="2" t="s">
        <v>204</v>
      </c>
      <c r="E1435" s="2" t="s">
        <v>182</v>
      </c>
      <c r="F1435" s="2">
        <v>51</v>
      </c>
      <c r="G1435" s="2" t="s">
        <v>69</v>
      </c>
      <c r="H1435" s="2" t="s">
        <v>224</v>
      </c>
      <c r="I1435" s="2" t="s">
        <v>54</v>
      </c>
      <c r="J1435" s="3">
        <v>45183</v>
      </c>
      <c r="K1435" s="3">
        <v>45200</v>
      </c>
      <c r="L1435" s="2" t="s">
        <v>39</v>
      </c>
      <c r="M1435" s="2" t="s">
        <v>71</v>
      </c>
      <c r="N1435" s="2" t="s">
        <v>72</v>
      </c>
      <c r="O1435" s="4">
        <v>1490000</v>
      </c>
      <c r="P1435" s="4">
        <v>536700</v>
      </c>
      <c r="Q1435" s="4">
        <v>953300</v>
      </c>
      <c r="R1435" s="2">
        <v>60</v>
      </c>
      <c r="S1435" s="5">
        <v>7.8</v>
      </c>
      <c r="T1435" s="4">
        <v>22084.78</v>
      </c>
      <c r="U1435" s="2" t="s">
        <v>73</v>
      </c>
      <c r="V1435" s="2" t="s">
        <v>74</v>
      </c>
      <c r="W1435" s="4">
        <v>772967.3</v>
      </c>
      <c r="X1435" s="4">
        <v>552119.69999999995</v>
      </c>
      <c r="Y1435" s="4">
        <v>1325087</v>
      </c>
      <c r="Z1435" s="2">
        <v>0</v>
      </c>
      <c r="AA1435" s="2" t="s">
        <v>56</v>
      </c>
      <c r="AB1435" s="2" t="s">
        <v>15734</v>
      </c>
      <c r="AC1435" s="2" t="s">
        <v>146</v>
      </c>
      <c r="AD1435" s="2" t="s">
        <v>76</v>
      </c>
      <c r="AE1435" s="5">
        <v>63.98</v>
      </c>
      <c r="AF1435" s="2">
        <v>0</v>
      </c>
      <c r="AG1435" s="2" t="s">
        <v>77</v>
      </c>
      <c r="AH1435" s="2">
        <v>17</v>
      </c>
      <c r="AI1435" s="6" t="str">
        <f t="shared" si="66"/>
        <v>45-54</v>
      </c>
      <c r="AJ1435" s="11">
        <f>YEAR(tbl_LoanData[[#This Row],[Application Date]])</f>
        <v>2023</v>
      </c>
      <c r="AK1435" s="11" t="str">
        <f>TEXT(tbl_LoanData[[#This Row],[Application Date]],"MMMM")</f>
        <v>September</v>
      </c>
      <c r="AL1435" s="12">
        <f>DATE(YEAR(tbl_LoanData[[#This Row],[Application Date]]),MONTH(tbl_LoanData[[#This Row],[Application Date]]),1)</f>
        <v>45170</v>
      </c>
      <c r="AM1435" s="14">
        <f ca="1">IF(AND(tbl_LoanData[[#This Row],[Application Date]]&gt;=EOMONTH(TODAY(),-1)+1,tbl_LoanData[[#This Row],[Application Date]]&lt;=TODAY()),tbl_LoanData[[#This Row],[Loan Amount]],0)</f>
        <v>0</v>
      </c>
      <c r="AN1435" s="14">
        <f>tbl_LoanData[[#This Row],[Amount Paid]]-(Q1435-X1435)</f>
        <v>371787</v>
      </c>
      <c r="AO1435" s="14">
        <f>IF(tbl_LoanData[[#This Row],[Application Status]]="Approved",1,0)</f>
        <v>1</v>
      </c>
      <c r="AP1435" s="22" t="str">
        <f t="shared" ca="1" si="67"/>
        <v/>
      </c>
      <c r="AQ1435" s="22" t="str">
        <f t="shared" ca="1" si="68"/>
        <v/>
      </c>
    </row>
    <row r="1436" spans="1:43" ht="14.4" customHeight="1" x14ac:dyDescent="0.3">
      <c r="A1436" s="2" t="s">
        <v>3343</v>
      </c>
      <c r="B1436" s="2" t="s">
        <v>3344</v>
      </c>
      <c r="C1436" s="2" t="s">
        <v>413</v>
      </c>
      <c r="D1436" s="2" t="s">
        <v>311</v>
      </c>
      <c r="E1436" s="2" t="s">
        <v>540</v>
      </c>
      <c r="F1436" s="2">
        <v>65</v>
      </c>
      <c r="G1436" s="2" t="s">
        <v>83</v>
      </c>
      <c r="H1436" s="2" t="s">
        <v>265</v>
      </c>
      <c r="I1436" s="2" t="s">
        <v>44</v>
      </c>
      <c r="J1436" s="3">
        <v>45188</v>
      </c>
      <c r="K1436" s="3"/>
      <c r="L1436" s="2" t="s">
        <v>37</v>
      </c>
      <c r="M1436" s="2" t="s">
        <v>260</v>
      </c>
      <c r="N1436" s="2" t="s">
        <v>457</v>
      </c>
      <c r="O1436" s="4">
        <v>182000</v>
      </c>
      <c r="P1436" s="4">
        <v>36500</v>
      </c>
      <c r="Q1436" s="4">
        <v>145500</v>
      </c>
      <c r="R1436" s="2">
        <v>24</v>
      </c>
      <c r="S1436" s="5">
        <v>12.52</v>
      </c>
      <c r="T1436" s="4">
        <v>7580.55</v>
      </c>
      <c r="U1436" s="2" t="s">
        <v>96</v>
      </c>
      <c r="V1436" s="2" t="s">
        <v>97</v>
      </c>
      <c r="W1436" s="4">
        <v>0</v>
      </c>
      <c r="X1436" s="4">
        <v>0</v>
      </c>
      <c r="Y1436" s="4">
        <v>181933.2</v>
      </c>
      <c r="Z1436" s="2">
        <v>0</v>
      </c>
      <c r="AA1436" s="2" t="s">
        <v>97</v>
      </c>
      <c r="AB1436" s="2" t="s">
        <v>15728</v>
      </c>
      <c r="AC1436" s="2" t="s">
        <v>129</v>
      </c>
      <c r="AD1436" s="2" t="s">
        <v>76</v>
      </c>
      <c r="AE1436" s="5">
        <v>79.95</v>
      </c>
      <c r="AF1436" s="2">
        <v>0</v>
      </c>
      <c r="AG1436" s="2" t="s">
        <v>97</v>
      </c>
      <c r="AH1436" s="2"/>
      <c r="AI1436" s="6" t="str">
        <f t="shared" si="66"/>
        <v>65+</v>
      </c>
      <c r="AJ1436" s="11">
        <f>YEAR(tbl_LoanData[[#This Row],[Application Date]])</f>
        <v>2023</v>
      </c>
      <c r="AK1436" s="11" t="str">
        <f>TEXT(tbl_LoanData[[#This Row],[Application Date]],"MMMM")</f>
        <v>September</v>
      </c>
      <c r="AL1436" s="12">
        <f>DATE(YEAR(tbl_LoanData[[#This Row],[Application Date]]),MONTH(tbl_LoanData[[#This Row],[Application Date]]),1)</f>
        <v>45170</v>
      </c>
      <c r="AM1436" s="14">
        <f ca="1">IF(AND(tbl_LoanData[[#This Row],[Application Date]]&gt;=EOMONTH(TODAY(),-1)+1,tbl_LoanData[[#This Row],[Application Date]]&lt;=TODAY()),tbl_LoanData[[#This Row],[Loan Amount]],0)</f>
        <v>0</v>
      </c>
      <c r="AN1436" s="14">
        <f>tbl_LoanData[[#This Row],[Amount Paid]]-(Q1436-X1436)</f>
        <v>-145500</v>
      </c>
      <c r="AO1436" s="14">
        <f>IF(tbl_LoanData[[#This Row],[Application Status]]="Approved",1,0)</f>
        <v>0</v>
      </c>
      <c r="AP1436" s="22" t="str">
        <f t="shared" ca="1" si="67"/>
        <v/>
      </c>
      <c r="AQ1436" s="22" t="str">
        <f t="shared" ca="1" si="68"/>
        <v/>
      </c>
    </row>
    <row r="1437" spans="1:43" ht="14.4" customHeight="1" x14ac:dyDescent="0.3">
      <c r="A1437" s="2" t="s">
        <v>3363</v>
      </c>
      <c r="B1437" s="2" t="s">
        <v>3364</v>
      </c>
      <c r="C1437" s="2" t="s">
        <v>188</v>
      </c>
      <c r="D1437" s="2" t="s">
        <v>101</v>
      </c>
      <c r="E1437" s="2" t="s">
        <v>284</v>
      </c>
      <c r="F1437" s="2">
        <v>30</v>
      </c>
      <c r="G1437" s="2" t="s">
        <v>69</v>
      </c>
      <c r="H1437" s="2" t="s">
        <v>191</v>
      </c>
      <c r="I1437" s="2" t="s">
        <v>51</v>
      </c>
      <c r="J1437" s="3">
        <v>45173</v>
      </c>
      <c r="K1437" s="3">
        <v>45182</v>
      </c>
      <c r="L1437" s="2" t="s">
        <v>36</v>
      </c>
      <c r="M1437" s="2" t="s">
        <v>111</v>
      </c>
      <c r="N1437" s="2" t="s">
        <v>350</v>
      </c>
      <c r="O1437" s="4">
        <v>1442000</v>
      </c>
      <c r="P1437" s="4">
        <v>386400</v>
      </c>
      <c r="Q1437" s="4">
        <v>1055600</v>
      </c>
      <c r="R1437" s="2">
        <v>60</v>
      </c>
      <c r="S1437" s="5">
        <v>13.92</v>
      </c>
      <c r="T1437" s="4">
        <v>29838.29</v>
      </c>
      <c r="U1437" s="2" t="s">
        <v>73</v>
      </c>
      <c r="V1437" s="2" t="s">
        <v>74</v>
      </c>
      <c r="W1437" s="4">
        <v>1044340.15</v>
      </c>
      <c r="X1437" s="4">
        <v>745957.45</v>
      </c>
      <c r="Y1437" s="4">
        <v>1790297.6</v>
      </c>
      <c r="Z1437" s="2">
        <v>0</v>
      </c>
      <c r="AA1437" s="2" t="s">
        <v>56</v>
      </c>
      <c r="AB1437" s="2" t="s">
        <v>15735</v>
      </c>
      <c r="AC1437" s="2" t="s">
        <v>121</v>
      </c>
      <c r="AD1437" s="2" t="s">
        <v>76</v>
      </c>
      <c r="AE1437" s="5">
        <v>73.2</v>
      </c>
      <c r="AF1437" s="2">
        <v>0</v>
      </c>
      <c r="AG1437" s="2" t="s">
        <v>77</v>
      </c>
      <c r="AH1437" s="2">
        <v>9</v>
      </c>
      <c r="AI1437" s="6" t="str">
        <f t="shared" si="66"/>
        <v>25-34</v>
      </c>
      <c r="AJ1437" s="11">
        <f>YEAR(tbl_LoanData[[#This Row],[Application Date]])</f>
        <v>2023</v>
      </c>
      <c r="AK1437" s="11" t="str">
        <f>TEXT(tbl_LoanData[[#This Row],[Application Date]],"MMMM")</f>
        <v>September</v>
      </c>
      <c r="AL1437" s="12">
        <f>DATE(YEAR(tbl_LoanData[[#This Row],[Application Date]]),MONTH(tbl_LoanData[[#This Row],[Application Date]]),1)</f>
        <v>45170</v>
      </c>
      <c r="AM1437" s="14">
        <f ca="1">IF(AND(tbl_LoanData[[#This Row],[Application Date]]&gt;=EOMONTH(TODAY(),-1)+1,tbl_LoanData[[#This Row],[Application Date]]&lt;=TODAY()),tbl_LoanData[[#This Row],[Loan Amount]],0)</f>
        <v>0</v>
      </c>
      <c r="AN1437" s="14">
        <f>tbl_LoanData[[#This Row],[Amount Paid]]-(Q1437-X1437)</f>
        <v>734697.6</v>
      </c>
      <c r="AO1437" s="14">
        <f>IF(tbl_LoanData[[#This Row],[Application Status]]="Approved",1,0)</f>
        <v>1</v>
      </c>
      <c r="AP1437" s="22" t="str">
        <f t="shared" ca="1" si="67"/>
        <v/>
      </c>
      <c r="AQ1437" s="22" t="str">
        <f t="shared" ca="1" si="68"/>
        <v/>
      </c>
    </row>
    <row r="1438" spans="1:43" ht="14.4" customHeight="1" x14ac:dyDescent="0.3">
      <c r="A1438" s="2" t="s">
        <v>3455</v>
      </c>
      <c r="B1438" s="2" t="s">
        <v>3456</v>
      </c>
      <c r="C1438" s="2" t="s">
        <v>203</v>
      </c>
      <c r="D1438" s="2" t="s">
        <v>268</v>
      </c>
      <c r="E1438" s="2" t="s">
        <v>67</v>
      </c>
      <c r="F1438" s="2">
        <v>57</v>
      </c>
      <c r="G1438" s="2" t="s">
        <v>69</v>
      </c>
      <c r="H1438" s="2" t="s">
        <v>217</v>
      </c>
      <c r="I1438" s="2" t="s">
        <v>46</v>
      </c>
      <c r="J1438" s="3">
        <v>45195</v>
      </c>
      <c r="K1438" s="3"/>
      <c r="L1438" s="2" t="s">
        <v>39</v>
      </c>
      <c r="M1438" s="2" t="s">
        <v>71</v>
      </c>
      <c r="N1438" s="2" t="s">
        <v>72</v>
      </c>
      <c r="O1438" s="4">
        <v>1697000</v>
      </c>
      <c r="P1438" s="4">
        <v>212000</v>
      </c>
      <c r="Q1438" s="4">
        <v>1485000</v>
      </c>
      <c r="R1438" s="2">
        <v>24</v>
      </c>
      <c r="S1438" s="5">
        <v>13.61</v>
      </c>
      <c r="T1438" s="4">
        <v>78717.38</v>
      </c>
      <c r="U1438" s="2" t="s">
        <v>96</v>
      </c>
      <c r="V1438" s="2" t="s">
        <v>97</v>
      </c>
      <c r="W1438" s="4">
        <v>0</v>
      </c>
      <c r="X1438" s="4">
        <v>0</v>
      </c>
      <c r="Y1438" s="4">
        <v>1889217</v>
      </c>
      <c r="Z1438" s="2">
        <v>0</v>
      </c>
      <c r="AA1438" s="2" t="s">
        <v>97</v>
      </c>
      <c r="AB1438" s="2" t="s">
        <v>15733</v>
      </c>
      <c r="AC1438" s="2" t="s">
        <v>332</v>
      </c>
      <c r="AD1438" s="2" t="s">
        <v>76</v>
      </c>
      <c r="AE1438" s="5">
        <v>87.51</v>
      </c>
      <c r="AF1438" s="2">
        <v>0</v>
      </c>
      <c r="AG1438" s="2" t="s">
        <v>97</v>
      </c>
      <c r="AH1438" s="2"/>
      <c r="AI1438" s="6" t="str">
        <f t="shared" si="66"/>
        <v>55-64</v>
      </c>
      <c r="AJ1438" s="11">
        <f>YEAR(tbl_LoanData[[#This Row],[Application Date]])</f>
        <v>2023</v>
      </c>
      <c r="AK1438" s="11" t="str">
        <f>TEXT(tbl_LoanData[[#This Row],[Application Date]],"MMMM")</f>
        <v>September</v>
      </c>
      <c r="AL1438" s="12">
        <f>DATE(YEAR(tbl_LoanData[[#This Row],[Application Date]]),MONTH(tbl_LoanData[[#This Row],[Application Date]]),1)</f>
        <v>45170</v>
      </c>
      <c r="AM1438" s="14">
        <f ca="1">IF(AND(tbl_LoanData[[#This Row],[Application Date]]&gt;=EOMONTH(TODAY(),-1)+1,tbl_LoanData[[#This Row],[Application Date]]&lt;=TODAY()),tbl_LoanData[[#This Row],[Loan Amount]],0)</f>
        <v>0</v>
      </c>
      <c r="AN1438" s="14">
        <f>tbl_LoanData[[#This Row],[Amount Paid]]-(Q1438-X1438)</f>
        <v>-1485000</v>
      </c>
      <c r="AO1438" s="14">
        <f>IF(tbl_LoanData[[#This Row],[Application Status]]="Approved",1,0)</f>
        <v>0</v>
      </c>
      <c r="AP1438" s="22" t="str">
        <f t="shared" ca="1" si="67"/>
        <v/>
      </c>
      <c r="AQ1438" s="22" t="str">
        <f t="shared" ca="1" si="68"/>
        <v/>
      </c>
    </row>
    <row r="1439" spans="1:43" ht="14.4" customHeight="1" x14ac:dyDescent="0.3">
      <c r="A1439" s="2" t="s">
        <v>3519</v>
      </c>
      <c r="B1439" s="2" t="s">
        <v>3520</v>
      </c>
      <c r="C1439" s="2" t="s">
        <v>423</v>
      </c>
      <c r="D1439" s="2" t="s">
        <v>182</v>
      </c>
      <c r="E1439" s="2" t="s">
        <v>284</v>
      </c>
      <c r="F1439" s="2">
        <v>44</v>
      </c>
      <c r="G1439" s="2" t="s">
        <v>69</v>
      </c>
      <c r="H1439" s="2" t="s">
        <v>110</v>
      </c>
      <c r="I1439" s="2" t="s">
        <v>46</v>
      </c>
      <c r="J1439" s="3">
        <v>45177</v>
      </c>
      <c r="K1439" s="3">
        <v>45196</v>
      </c>
      <c r="L1439" s="2" t="s">
        <v>37</v>
      </c>
      <c r="M1439" s="2" t="s">
        <v>104</v>
      </c>
      <c r="N1439" s="2" t="s">
        <v>286</v>
      </c>
      <c r="O1439" s="4">
        <v>103000</v>
      </c>
      <c r="P1439" s="4">
        <v>26200</v>
      </c>
      <c r="Q1439" s="4">
        <v>76800</v>
      </c>
      <c r="R1439" s="2">
        <v>36</v>
      </c>
      <c r="S1439" s="5">
        <v>9.23</v>
      </c>
      <c r="T1439" s="4">
        <v>2724.05</v>
      </c>
      <c r="U1439" s="2" t="s">
        <v>73</v>
      </c>
      <c r="V1439" s="2" t="s">
        <v>34</v>
      </c>
      <c r="W1439" s="4">
        <v>62653.15</v>
      </c>
      <c r="X1439" s="4">
        <v>35412.769999999997</v>
      </c>
      <c r="Y1439" s="4">
        <v>98065.919999999998</v>
      </c>
      <c r="Z1439" s="2">
        <v>384</v>
      </c>
      <c r="AA1439" s="2" t="s">
        <v>60</v>
      </c>
      <c r="AB1439" s="2" t="s">
        <v>15731</v>
      </c>
      <c r="AC1439" s="2" t="s">
        <v>106</v>
      </c>
      <c r="AD1439" s="2" t="s">
        <v>76</v>
      </c>
      <c r="AE1439" s="5">
        <v>74.56</v>
      </c>
      <c r="AF1439" s="2">
        <v>13</v>
      </c>
      <c r="AG1439" s="2" t="s">
        <v>130</v>
      </c>
      <c r="AH1439" s="2">
        <v>19</v>
      </c>
      <c r="AI1439" s="6" t="str">
        <f t="shared" si="66"/>
        <v>35-44</v>
      </c>
      <c r="AJ1439" s="11">
        <f>YEAR(tbl_LoanData[[#This Row],[Application Date]])</f>
        <v>2023</v>
      </c>
      <c r="AK1439" s="11" t="str">
        <f>TEXT(tbl_LoanData[[#This Row],[Application Date]],"MMMM")</f>
        <v>September</v>
      </c>
      <c r="AL1439" s="12">
        <f>DATE(YEAR(tbl_LoanData[[#This Row],[Application Date]]),MONTH(tbl_LoanData[[#This Row],[Application Date]]),1)</f>
        <v>45170</v>
      </c>
      <c r="AM1439" s="14">
        <f ca="1">IF(AND(tbl_LoanData[[#This Row],[Application Date]]&gt;=EOMONTH(TODAY(),-1)+1,tbl_LoanData[[#This Row],[Application Date]]&lt;=TODAY()),tbl_LoanData[[#This Row],[Loan Amount]],0)</f>
        <v>0</v>
      </c>
      <c r="AN1439" s="14">
        <f>tbl_LoanData[[#This Row],[Amount Paid]]-(Q1439-X1439)</f>
        <v>21265.919999999998</v>
      </c>
      <c r="AO1439" s="14">
        <f>IF(tbl_LoanData[[#This Row],[Application Status]]="Approved",1,0)</f>
        <v>1</v>
      </c>
      <c r="AP1439" s="22" t="str">
        <f t="shared" ca="1" si="67"/>
        <v/>
      </c>
      <c r="AQ1439" s="22" t="str">
        <f t="shared" ca="1" si="68"/>
        <v/>
      </c>
    </row>
    <row r="1440" spans="1:43" ht="14.4" customHeight="1" x14ac:dyDescent="0.3">
      <c r="A1440" s="2" t="s">
        <v>3633</v>
      </c>
      <c r="B1440" s="2" t="s">
        <v>3634</v>
      </c>
      <c r="C1440" s="2" t="s">
        <v>181</v>
      </c>
      <c r="D1440" s="2" t="s">
        <v>67</v>
      </c>
      <c r="E1440" s="2" t="s">
        <v>447</v>
      </c>
      <c r="F1440" s="2">
        <v>30</v>
      </c>
      <c r="G1440" s="2" t="s">
        <v>83</v>
      </c>
      <c r="H1440" s="2" t="s">
        <v>265</v>
      </c>
      <c r="I1440" s="2" t="s">
        <v>44</v>
      </c>
      <c r="J1440" s="3">
        <v>45197</v>
      </c>
      <c r="K1440" s="3"/>
      <c r="L1440" s="2" t="s">
        <v>36</v>
      </c>
      <c r="M1440" s="2" t="s">
        <v>71</v>
      </c>
      <c r="N1440" s="2" t="s">
        <v>162</v>
      </c>
      <c r="O1440" s="4">
        <v>1314000</v>
      </c>
      <c r="P1440" s="4">
        <v>356700</v>
      </c>
      <c r="Q1440" s="4">
        <v>957300</v>
      </c>
      <c r="R1440" s="2">
        <v>24</v>
      </c>
      <c r="S1440" s="5">
        <v>9.5</v>
      </c>
      <c r="T1440" s="4">
        <v>47466.12</v>
      </c>
      <c r="U1440" s="2" t="s">
        <v>96</v>
      </c>
      <c r="V1440" s="2" t="s">
        <v>97</v>
      </c>
      <c r="W1440" s="4">
        <v>0</v>
      </c>
      <c r="X1440" s="4">
        <v>0</v>
      </c>
      <c r="Y1440" s="4">
        <v>1139187</v>
      </c>
      <c r="Z1440" s="2">
        <v>0</v>
      </c>
      <c r="AA1440" s="2" t="s">
        <v>97</v>
      </c>
      <c r="AB1440" s="2" t="s">
        <v>15730</v>
      </c>
      <c r="AC1440" s="2" t="s">
        <v>360</v>
      </c>
      <c r="AD1440" s="2" t="s">
        <v>76</v>
      </c>
      <c r="AE1440" s="5">
        <v>72.849999999999994</v>
      </c>
      <c r="AF1440" s="2">
        <v>0</v>
      </c>
      <c r="AG1440" s="2" t="s">
        <v>97</v>
      </c>
      <c r="AH1440" s="2"/>
      <c r="AI1440" s="6" t="str">
        <f t="shared" si="66"/>
        <v>25-34</v>
      </c>
      <c r="AJ1440" s="11">
        <f>YEAR(tbl_LoanData[[#This Row],[Application Date]])</f>
        <v>2023</v>
      </c>
      <c r="AK1440" s="11" t="str">
        <f>TEXT(tbl_LoanData[[#This Row],[Application Date]],"MMMM")</f>
        <v>September</v>
      </c>
      <c r="AL1440" s="12">
        <f>DATE(YEAR(tbl_LoanData[[#This Row],[Application Date]]),MONTH(tbl_LoanData[[#This Row],[Application Date]]),1)</f>
        <v>45170</v>
      </c>
      <c r="AM1440" s="14">
        <f ca="1">IF(AND(tbl_LoanData[[#This Row],[Application Date]]&gt;=EOMONTH(TODAY(),-1)+1,tbl_LoanData[[#This Row],[Application Date]]&lt;=TODAY()),tbl_LoanData[[#This Row],[Loan Amount]],0)</f>
        <v>0</v>
      </c>
      <c r="AN1440" s="14">
        <f>tbl_LoanData[[#This Row],[Amount Paid]]-(Q1440-X1440)</f>
        <v>-957300</v>
      </c>
      <c r="AO1440" s="14">
        <f>IF(tbl_LoanData[[#This Row],[Application Status]]="Approved",1,0)</f>
        <v>0</v>
      </c>
      <c r="AP1440" s="22" t="str">
        <f t="shared" ca="1" si="67"/>
        <v/>
      </c>
      <c r="AQ1440" s="22" t="str">
        <f t="shared" ca="1" si="68"/>
        <v/>
      </c>
    </row>
    <row r="1441" spans="1:43" ht="14.4" customHeight="1" x14ac:dyDescent="0.3">
      <c r="A1441" s="2" t="s">
        <v>3873</v>
      </c>
      <c r="B1441" s="2" t="s">
        <v>3874</v>
      </c>
      <c r="C1441" s="2" t="s">
        <v>208</v>
      </c>
      <c r="D1441" s="2" t="s">
        <v>209</v>
      </c>
      <c r="E1441" s="2" t="s">
        <v>150</v>
      </c>
      <c r="F1441" s="2">
        <v>48</v>
      </c>
      <c r="G1441" s="2" t="s">
        <v>69</v>
      </c>
      <c r="H1441" s="2" t="s">
        <v>318</v>
      </c>
      <c r="I1441" s="2" t="s">
        <v>42</v>
      </c>
      <c r="J1441" s="3">
        <v>45196</v>
      </c>
      <c r="K1441" s="3">
        <v>45210</v>
      </c>
      <c r="L1441" s="2" t="s">
        <v>40</v>
      </c>
      <c r="M1441" s="2" t="s">
        <v>71</v>
      </c>
      <c r="N1441" s="2" t="s">
        <v>137</v>
      </c>
      <c r="O1441" s="4">
        <v>1278000</v>
      </c>
      <c r="P1441" s="4">
        <v>510600</v>
      </c>
      <c r="Q1441" s="4">
        <v>767400</v>
      </c>
      <c r="R1441" s="2">
        <v>36</v>
      </c>
      <c r="S1441" s="5">
        <v>11.77</v>
      </c>
      <c r="T1441" s="4">
        <v>28843.58</v>
      </c>
      <c r="U1441" s="2" t="s">
        <v>73</v>
      </c>
      <c r="V1441" s="2" t="s">
        <v>74</v>
      </c>
      <c r="W1441" s="4">
        <v>980681.72</v>
      </c>
      <c r="X1441" s="4">
        <v>57687.22</v>
      </c>
      <c r="Y1441" s="4">
        <v>1038368.94</v>
      </c>
      <c r="Z1441" s="2">
        <v>0</v>
      </c>
      <c r="AA1441" s="2" t="s">
        <v>56</v>
      </c>
      <c r="AB1441" s="2" t="s">
        <v>15734</v>
      </c>
      <c r="AC1441" s="2" t="s">
        <v>146</v>
      </c>
      <c r="AD1441" s="2" t="s">
        <v>76</v>
      </c>
      <c r="AE1441" s="5">
        <v>60.05</v>
      </c>
      <c r="AF1441" s="2">
        <v>0</v>
      </c>
      <c r="AG1441" s="2" t="s">
        <v>77</v>
      </c>
      <c r="AH1441" s="2">
        <v>14</v>
      </c>
      <c r="AI1441" s="6" t="str">
        <f t="shared" si="66"/>
        <v>45-54</v>
      </c>
      <c r="AJ1441" s="11">
        <f>YEAR(tbl_LoanData[[#This Row],[Application Date]])</f>
        <v>2023</v>
      </c>
      <c r="AK1441" s="11" t="str">
        <f>TEXT(tbl_LoanData[[#This Row],[Application Date]],"MMMM")</f>
        <v>September</v>
      </c>
      <c r="AL1441" s="12">
        <f>DATE(YEAR(tbl_LoanData[[#This Row],[Application Date]]),MONTH(tbl_LoanData[[#This Row],[Application Date]]),1)</f>
        <v>45170</v>
      </c>
      <c r="AM1441" s="14">
        <f ca="1">IF(AND(tbl_LoanData[[#This Row],[Application Date]]&gt;=EOMONTH(TODAY(),-1)+1,tbl_LoanData[[#This Row],[Application Date]]&lt;=TODAY()),tbl_LoanData[[#This Row],[Loan Amount]],0)</f>
        <v>0</v>
      </c>
      <c r="AN1441" s="14">
        <f>tbl_LoanData[[#This Row],[Amount Paid]]-(Q1441-X1441)</f>
        <v>270968.93999999994</v>
      </c>
      <c r="AO1441" s="14">
        <f>IF(tbl_LoanData[[#This Row],[Application Status]]="Approved",1,0)</f>
        <v>1</v>
      </c>
      <c r="AP1441" s="22" t="str">
        <f t="shared" ca="1" si="67"/>
        <v/>
      </c>
      <c r="AQ1441" s="22" t="str">
        <f t="shared" ca="1" si="68"/>
        <v/>
      </c>
    </row>
    <row r="1442" spans="1:43" ht="14.4" customHeight="1" x14ac:dyDescent="0.3">
      <c r="A1442" s="2" t="s">
        <v>3901</v>
      </c>
      <c r="B1442" s="2" t="s">
        <v>3902</v>
      </c>
      <c r="C1442" s="2" t="s">
        <v>533</v>
      </c>
      <c r="D1442" s="2" t="s">
        <v>91</v>
      </c>
      <c r="E1442" s="2" t="s">
        <v>125</v>
      </c>
      <c r="F1442" s="2">
        <v>27</v>
      </c>
      <c r="G1442" s="2" t="s">
        <v>83</v>
      </c>
      <c r="H1442" s="2" t="s">
        <v>205</v>
      </c>
      <c r="I1442" s="2" t="s">
        <v>49</v>
      </c>
      <c r="J1442" s="3">
        <v>45189</v>
      </c>
      <c r="K1442" s="3">
        <v>45199</v>
      </c>
      <c r="L1442" s="2" t="s">
        <v>36</v>
      </c>
      <c r="M1442" s="2" t="s">
        <v>111</v>
      </c>
      <c r="N1442" s="2" t="s">
        <v>350</v>
      </c>
      <c r="O1442" s="4">
        <v>1302000</v>
      </c>
      <c r="P1442" s="4">
        <v>203000</v>
      </c>
      <c r="Q1442" s="4">
        <v>1099000</v>
      </c>
      <c r="R1442" s="2">
        <v>48</v>
      </c>
      <c r="S1442" s="5">
        <v>12.44</v>
      </c>
      <c r="T1442" s="4">
        <v>34288.800000000003</v>
      </c>
      <c r="U1442" s="2" t="s">
        <v>73</v>
      </c>
      <c r="V1442" s="2" t="s">
        <v>74</v>
      </c>
      <c r="W1442" s="4">
        <v>1028664</v>
      </c>
      <c r="X1442" s="4">
        <v>617198.4</v>
      </c>
      <c r="Y1442" s="4">
        <v>1645862.4</v>
      </c>
      <c r="Z1442" s="2">
        <v>160</v>
      </c>
      <c r="AA1442" s="2" t="s">
        <v>60</v>
      </c>
      <c r="AB1442" s="2" t="s">
        <v>15733</v>
      </c>
      <c r="AC1442" s="2" t="s">
        <v>213</v>
      </c>
      <c r="AD1442" s="2" t="s">
        <v>76</v>
      </c>
      <c r="AE1442" s="5">
        <v>84.41</v>
      </c>
      <c r="AF1442" s="2">
        <v>5</v>
      </c>
      <c r="AG1442" s="2" t="s">
        <v>130</v>
      </c>
      <c r="AH1442" s="2">
        <v>10</v>
      </c>
      <c r="AI1442" s="6" t="str">
        <f t="shared" si="66"/>
        <v>25-34</v>
      </c>
      <c r="AJ1442" s="11">
        <f>YEAR(tbl_LoanData[[#This Row],[Application Date]])</f>
        <v>2023</v>
      </c>
      <c r="AK1442" s="11" t="str">
        <f>TEXT(tbl_LoanData[[#This Row],[Application Date]],"MMMM")</f>
        <v>September</v>
      </c>
      <c r="AL1442" s="12">
        <f>DATE(YEAR(tbl_LoanData[[#This Row],[Application Date]]),MONTH(tbl_LoanData[[#This Row],[Application Date]]),1)</f>
        <v>45170</v>
      </c>
      <c r="AM1442" s="14">
        <f ca="1">IF(AND(tbl_LoanData[[#This Row],[Application Date]]&gt;=EOMONTH(TODAY(),-1)+1,tbl_LoanData[[#This Row],[Application Date]]&lt;=TODAY()),tbl_LoanData[[#This Row],[Loan Amount]],0)</f>
        <v>0</v>
      </c>
      <c r="AN1442" s="14">
        <f>tbl_LoanData[[#This Row],[Amount Paid]]-(Q1442-X1442)</f>
        <v>546862.4</v>
      </c>
      <c r="AO1442" s="14">
        <f>IF(tbl_LoanData[[#This Row],[Application Status]]="Approved",1,0)</f>
        <v>1</v>
      </c>
      <c r="AP1442" s="22" t="str">
        <f t="shared" ca="1" si="67"/>
        <v/>
      </c>
      <c r="AQ1442" s="22" t="str">
        <f t="shared" ca="1" si="68"/>
        <v/>
      </c>
    </row>
    <row r="1443" spans="1:43" ht="14.4" customHeight="1" x14ac:dyDescent="0.3">
      <c r="A1443" s="2" t="s">
        <v>3907</v>
      </c>
      <c r="B1443" s="2" t="s">
        <v>3908</v>
      </c>
      <c r="C1443" s="2" t="s">
        <v>533</v>
      </c>
      <c r="D1443" s="2" t="s">
        <v>182</v>
      </c>
      <c r="E1443" s="2" t="s">
        <v>210</v>
      </c>
      <c r="F1443" s="2">
        <v>22</v>
      </c>
      <c r="G1443" s="2" t="s">
        <v>83</v>
      </c>
      <c r="H1443" s="2" t="s">
        <v>143</v>
      </c>
      <c r="I1443" s="2" t="s">
        <v>46</v>
      </c>
      <c r="J1443" s="3">
        <v>45188</v>
      </c>
      <c r="K1443" s="3"/>
      <c r="L1443" s="2" t="s">
        <v>38</v>
      </c>
      <c r="M1443" s="2" t="s">
        <v>85</v>
      </c>
      <c r="N1443" s="2" t="s">
        <v>314</v>
      </c>
      <c r="O1443" s="4">
        <v>1779000</v>
      </c>
      <c r="P1443" s="4">
        <v>647500</v>
      </c>
      <c r="Q1443" s="4">
        <v>1131500</v>
      </c>
      <c r="R1443" s="2">
        <v>24</v>
      </c>
      <c r="S1443" s="5">
        <v>11.98</v>
      </c>
      <c r="T1443" s="4">
        <v>58441.98</v>
      </c>
      <c r="U1443" s="2" t="s">
        <v>113</v>
      </c>
      <c r="V1443" s="2" t="s">
        <v>97</v>
      </c>
      <c r="W1443" s="4">
        <v>0</v>
      </c>
      <c r="X1443" s="4">
        <v>0</v>
      </c>
      <c r="Y1443" s="4">
        <v>1402607.4</v>
      </c>
      <c r="Z1443" s="2">
        <v>0</v>
      </c>
      <c r="AA1443" s="2" t="s">
        <v>97</v>
      </c>
      <c r="AB1443" s="2" t="s">
        <v>15728</v>
      </c>
      <c r="AC1443" s="2" t="s">
        <v>146</v>
      </c>
      <c r="AD1443" s="2" t="s">
        <v>76</v>
      </c>
      <c r="AE1443" s="5">
        <v>63.6</v>
      </c>
      <c r="AF1443" s="2">
        <v>0</v>
      </c>
      <c r="AG1443" s="2" t="s">
        <v>97</v>
      </c>
      <c r="AH1443" s="2"/>
      <c r="AI1443" s="6" t="str">
        <f t="shared" si="66"/>
        <v>18-24</v>
      </c>
      <c r="AJ1443" s="11">
        <f>YEAR(tbl_LoanData[[#This Row],[Application Date]])</f>
        <v>2023</v>
      </c>
      <c r="AK1443" s="11" t="str">
        <f>TEXT(tbl_LoanData[[#This Row],[Application Date]],"MMMM")</f>
        <v>September</v>
      </c>
      <c r="AL1443" s="12">
        <f>DATE(YEAR(tbl_LoanData[[#This Row],[Application Date]]),MONTH(tbl_LoanData[[#This Row],[Application Date]]),1)</f>
        <v>45170</v>
      </c>
      <c r="AM1443" s="14">
        <f ca="1">IF(AND(tbl_LoanData[[#This Row],[Application Date]]&gt;=EOMONTH(TODAY(),-1)+1,tbl_LoanData[[#This Row],[Application Date]]&lt;=TODAY()),tbl_LoanData[[#This Row],[Loan Amount]],0)</f>
        <v>0</v>
      </c>
      <c r="AN1443" s="14">
        <f>tbl_LoanData[[#This Row],[Amount Paid]]-(Q1443-X1443)</f>
        <v>-1131500</v>
      </c>
      <c r="AO1443" s="14">
        <f>IF(tbl_LoanData[[#This Row],[Application Status]]="Approved",1,0)</f>
        <v>0</v>
      </c>
      <c r="AP1443" s="22" t="str">
        <f t="shared" ca="1" si="67"/>
        <v/>
      </c>
      <c r="AQ1443" s="22" t="str">
        <f t="shared" ca="1" si="68"/>
        <v/>
      </c>
    </row>
    <row r="1444" spans="1:43" x14ac:dyDescent="0.3">
      <c r="A1444" s="2" t="s">
        <v>4197</v>
      </c>
      <c r="B1444" s="2" t="s">
        <v>4198</v>
      </c>
      <c r="C1444" s="2" t="s">
        <v>297</v>
      </c>
      <c r="D1444" s="2" t="s">
        <v>81</v>
      </c>
      <c r="E1444" s="2" t="s">
        <v>135</v>
      </c>
      <c r="F1444" s="2">
        <v>42</v>
      </c>
      <c r="G1444" s="2" t="s">
        <v>69</v>
      </c>
      <c r="H1444" s="2" t="s">
        <v>110</v>
      </c>
      <c r="I1444" s="2" t="s">
        <v>46</v>
      </c>
      <c r="J1444" s="3">
        <v>45172</v>
      </c>
      <c r="K1444" s="3">
        <v>45190</v>
      </c>
      <c r="L1444" s="2" t="s">
        <v>39</v>
      </c>
      <c r="M1444" s="2" t="s">
        <v>71</v>
      </c>
      <c r="N1444" s="2" t="s">
        <v>72</v>
      </c>
      <c r="O1444" s="4">
        <v>2197000</v>
      </c>
      <c r="P1444" s="4">
        <v>436700</v>
      </c>
      <c r="Q1444" s="4">
        <v>1760300</v>
      </c>
      <c r="R1444" s="2">
        <v>24</v>
      </c>
      <c r="S1444" s="5">
        <v>13.33</v>
      </c>
      <c r="T1444" s="4">
        <v>92899.83</v>
      </c>
      <c r="U1444" s="2" t="s">
        <v>73</v>
      </c>
      <c r="V1444" s="2" t="s">
        <v>33</v>
      </c>
      <c r="W1444" s="4">
        <v>2229595.98</v>
      </c>
      <c r="X1444" s="4">
        <v>0</v>
      </c>
      <c r="Y1444" s="4">
        <v>2229595.98</v>
      </c>
      <c r="Z1444" s="2">
        <v>0</v>
      </c>
      <c r="AA1444" s="2" t="s">
        <v>56</v>
      </c>
      <c r="AB1444" s="2" t="s">
        <v>15735</v>
      </c>
      <c r="AC1444" s="2" t="s">
        <v>360</v>
      </c>
      <c r="AD1444" s="2" t="s">
        <v>76</v>
      </c>
      <c r="AE1444" s="5">
        <v>80.12</v>
      </c>
      <c r="AF1444" s="2">
        <v>0</v>
      </c>
      <c r="AG1444" s="2" t="s">
        <v>77</v>
      </c>
      <c r="AH1444" s="2">
        <v>18</v>
      </c>
      <c r="AI1444" s="6" t="str">
        <f t="shared" si="66"/>
        <v>35-44</v>
      </c>
      <c r="AJ1444" s="11">
        <f>YEAR(tbl_LoanData[[#This Row],[Application Date]])</f>
        <v>2023</v>
      </c>
      <c r="AK1444" s="11" t="str">
        <f>TEXT(tbl_LoanData[[#This Row],[Application Date]],"MMMM")</f>
        <v>September</v>
      </c>
      <c r="AL1444" s="12">
        <f>DATE(YEAR(tbl_LoanData[[#This Row],[Application Date]]),MONTH(tbl_LoanData[[#This Row],[Application Date]]),1)</f>
        <v>45170</v>
      </c>
      <c r="AM1444" s="14">
        <f ca="1">IF(AND(tbl_LoanData[[#This Row],[Application Date]]&gt;=EOMONTH(TODAY(),-1)+1,tbl_LoanData[[#This Row],[Application Date]]&lt;=TODAY()),tbl_LoanData[[#This Row],[Loan Amount]],0)</f>
        <v>0</v>
      </c>
      <c r="AN1444" s="14">
        <f>tbl_LoanData[[#This Row],[Amount Paid]]-(Q1444-X1444)</f>
        <v>469295.98</v>
      </c>
      <c r="AO1444" s="14">
        <f>IF(tbl_LoanData[[#This Row],[Application Status]]="Approved",1,0)</f>
        <v>1</v>
      </c>
      <c r="AP1444" s="22" t="str">
        <f t="shared" ca="1" si="67"/>
        <v/>
      </c>
      <c r="AQ1444" s="22" t="str">
        <f t="shared" ca="1" si="68"/>
        <v/>
      </c>
    </row>
    <row r="1445" spans="1:43" ht="14.4" customHeight="1" x14ac:dyDescent="0.3">
      <c r="A1445" s="2" t="s">
        <v>4225</v>
      </c>
      <c r="B1445" s="2" t="s">
        <v>4226</v>
      </c>
      <c r="C1445" s="2" t="s">
        <v>627</v>
      </c>
      <c r="D1445" s="2" t="s">
        <v>268</v>
      </c>
      <c r="E1445" s="2" t="s">
        <v>150</v>
      </c>
      <c r="F1445" s="2">
        <v>39</v>
      </c>
      <c r="G1445" s="2" t="s">
        <v>83</v>
      </c>
      <c r="H1445" s="2" t="s">
        <v>177</v>
      </c>
      <c r="I1445" s="2" t="s">
        <v>43</v>
      </c>
      <c r="J1445" s="3">
        <v>45192</v>
      </c>
      <c r="K1445" s="3">
        <v>45210</v>
      </c>
      <c r="L1445" s="2" t="s">
        <v>41</v>
      </c>
      <c r="M1445" s="2" t="s">
        <v>184</v>
      </c>
      <c r="N1445" s="2" t="s">
        <v>185</v>
      </c>
      <c r="O1445" s="4">
        <v>4049000</v>
      </c>
      <c r="P1445" s="4">
        <v>1025900</v>
      </c>
      <c r="Q1445" s="4">
        <v>3023100</v>
      </c>
      <c r="R1445" s="2">
        <v>36</v>
      </c>
      <c r="S1445" s="5">
        <v>10.47</v>
      </c>
      <c r="T1445" s="4">
        <v>110351.55</v>
      </c>
      <c r="U1445" s="2" t="s">
        <v>73</v>
      </c>
      <c r="V1445" s="2" t="s">
        <v>74</v>
      </c>
      <c r="W1445" s="4">
        <v>3751952.7</v>
      </c>
      <c r="X1445" s="4">
        <v>220703.01</v>
      </c>
      <c r="Y1445" s="4">
        <v>3972655.71</v>
      </c>
      <c r="Z1445" s="2">
        <v>0</v>
      </c>
      <c r="AA1445" s="2" t="s">
        <v>56</v>
      </c>
      <c r="AB1445" s="2" t="s">
        <v>15732</v>
      </c>
      <c r="AC1445" s="2" t="s">
        <v>75</v>
      </c>
      <c r="AD1445" s="2" t="s">
        <v>76</v>
      </c>
      <c r="AE1445" s="5">
        <v>74.66</v>
      </c>
      <c r="AF1445" s="2">
        <v>0</v>
      </c>
      <c r="AG1445" s="2" t="s">
        <v>77</v>
      </c>
      <c r="AH1445" s="2">
        <v>18</v>
      </c>
      <c r="AI1445" s="6" t="str">
        <f t="shared" si="66"/>
        <v>35-44</v>
      </c>
      <c r="AJ1445" s="11">
        <f>YEAR(tbl_LoanData[[#This Row],[Application Date]])</f>
        <v>2023</v>
      </c>
      <c r="AK1445" s="11" t="str">
        <f>TEXT(tbl_LoanData[[#This Row],[Application Date]],"MMMM")</f>
        <v>September</v>
      </c>
      <c r="AL1445" s="12">
        <f>DATE(YEAR(tbl_LoanData[[#This Row],[Application Date]]),MONTH(tbl_LoanData[[#This Row],[Application Date]]),1)</f>
        <v>45170</v>
      </c>
      <c r="AM1445" s="14">
        <f ca="1">IF(AND(tbl_LoanData[[#This Row],[Application Date]]&gt;=EOMONTH(TODAY(),-1)+1,tbl_LoanData[[#This Row],[Application Date]]&lt;=TODAY()),tbl_LoanData[[#This Row],[Loan Amount]],0)</f>
        <v>0</v>
      </c>
      <c r="AN1445" s="14">
        <f>tbl_LoanData[[#This Row],[Amount Paid]]-(Q1445-X1445)</f>
        <v>949555.71</v>
      </c>
      <c r="AO1445" s="14">
        <f>IF(tbl_LoanData[[#This Row],[Application Status]]="Approved",1,0)</f>
        <v>1</v>
      </c>
      <c r="AP1445" s="22" t="str">
        <f t="shared" ca="1" si="67"/>
        <v/>
      </c>
      <c r="AQ1445" s="22" t="str">
        <f t="shared" ca="1" si="68"/>
        <v/>
      </c>
    </row>
    <row r="1446" spans="1:43" x14ac:dyDescent="0.3">
      <c r="A1446" s="2" t="s">
        <v>4295</v>
      </c>
      <c r="B1446" s="2" t="s">
        <v>4296</v>
      </c>
      <c r="C1446" s="2" t="s">
        <v>317</v>
      </c>
      <c r="D1446" s="2" t="s">
        <v>117</v>
      </c>
      <c r="E1446" s="2" t="s">
        <v>183</v>
      </c>
      <c r="F1446" s="2">
        <v>57</v>
      </c>
      <c r="G1446" s="2" t="s">
        <v>83</v>
      </c>
      <c r="H1446" s="2" t="s">
        <v>166</v>
      </c>
      <c r="I1446" s="2" t="s">
        <v>46</v>
      </c>
      <c r="J1446" s="3">
        <v>45182</v>
      </c>
      <c r="K1446" s="3">
        <v>45201</v>
      </c>
      <c r="L1446" s="2" t="s">
        <v>37</v>
      </c>
      <c r="M1446" s="2" t="s">
        <v>199</v>
      </c>
      <c r="N1446" s="2" t="s">
        <v>319</v>
      </c>
      <c r="O1446" s="4">
        <v>184000</v>
      </c>
      <c r="P1446" s="4">
        <v>34000</v>
      </c>
      <c r="Q1446" s="4">
        <v>150000</v>
      </c>
      <c r="R1446" s="2">
        <v>48</v>
      </c>
      <c r="S1446" s="5">
        <v>9.39</v>
      </c>
      <c r="T1446" s="4">
        <v>4298.75</v>
      </c>
      <c r="U1446" s="2" t="s">
        <v>73</v>
      </c>
      <c r="V1446" s="2" t="s">
        <v>74</v>
      </c>
      <c r="W1446" s="4">
        <v>146157.5</v>
      </c>
      <c r="X1446" s="4">
        <v>60182.5</v>
      </c>
      <c r="Y1446" s="4">
        <v>206340</v>
      </c>
      <c r="Z1446" s="2">
        <v>31</v>
      </c>
      <c r="AA1446" s="2" t="s">
        <v>58</v>
      </c>
      <c r="AB1446" s="2" t="s">
        <v>15730</v>
      </c>
      <c r="AC1446" s="2" t="s">
        <v>146</v>
      </c>
      <c r="AD1446" s="2" t="s">
        <v>76</v>
      </c>
      <c r="AE1446" s="5">
        <v>81.52</v>
      </c>
      <c r="AF1446" s="2">
        <v>1</v>
      </c>
      <c r="AG1446" s="2" t="s">
        <v>15718</v>
      </c>
      <c r="AH1446" s="2">
        <v>19</v>
      </c>
      <c r="AI1446" s="6" t="str">
        <f t="shared" si="66"/>
        <v>55-64</v>
      </c>
      <c r="AJ1446" s="11">
        <f>YEAR(tbl_LoanData[[#This Row],[Application Date]])</f>
        <v>2023</v>
      </c>
      <c r="AK1446" s="11" t="str">
        <f>TEXT(tbl_LoanData[[#This Row],[Application Date]],"MMMM")</f>
        <v>September</v>
      </c>
      <c r="AL1446" s="12">
        <f>DATE(YEAR(tbl_LoanData[[#This Row],[Application Date]]),MONTH(tbl_LoanData[[#This Row],[Application Date]]),1)</f>
        <v>45170</v>
      </c>
      <c r="AM1446" s="14">
        <f ca="1">IF(AND(tbl_LoanData[[#This Row],[Application Date]]&gt;=EOMONTH(TODAY(),-1)+1,tbl_LoanData[[#This Row],[Application Date]]&lt;=TODAY()),tbl_LoanData[[#This Row],[Loan Amount]],0)</f>
        <v>0</v>
      </c>
      <c r="AN1446" s="14">
        <f>tbl_LoanData[[#This Row],[Amount Paid]]-(Q1446-X1446)</f>
        <v>56340</v>
      </c>
      <c r="AO1446" s="14">
        <f>IF(tbl_LoanData[[#This Row],[Application Status]]="Approved",1,0)</f>
        <v>1</v>
      </c>
      <c r="AP1446" s="22" t="str">
        <f t="shared" ca="1" si="67"/>
        <v/>
      </c>
      <c r="AQ1446" s="22" t="str">
        <f t="shared" ca="1" si="68"/>
        <v/>
      </c>
    </row>
    <row r="1447" spans="1:43" ht="14.4" customHeight="1" x14ac:dyDescent="0.3">
      <c r="A1447" s="2" t="s">
        <v>4327</v>
      </c>
      <c r="B1447" s="2" t="s">
        <v>4328</v>
      </c>
      <c r="C1447" s="2" t="s">
        <v>599</v>
      </c>
      <c r="D1447" s="2" t="s">
        <v>161</v>
      </c>
      <c r="E1447" s="2" t="s">
        <v>142</v>
      </c>
      <c r="F1447" s="2">
        <v>54</v>
      </c>
      <c r="G1447" s="2" t="s">
        <v>83</v>
      </c>
      <c r="H1447" s="2" t="s">
        <v>244</v>
      </c>
      <c r="I1447" s="2" t="s">
        <v>48</v>
      </c>
      <c r="J1447" s="3">
        <v>45189</v>
      </c>
      <c r="K1447" s="3"/>
      <c r="L1447" s="2" t="s">
        <v>40</v>
      </c>
      <c r="M1447" s="2" t="s">
        <v>111</v>
      </c>
      <c r="N1447" s="2" t="s">
        <v>369</v>
      </c>
      <c r="O1447" s="4">
        <v>1551000</v>
      </c>
      <c r="P1447" s="4">
        <v>430700</v>
      </c>
      <c r="Q1447" s="4">
        <v>1120300</v>
      </c>
      <c r="R1447" s="2">
        <v>36</v>
      </c>
      <c r="S1447" s="5">
        <v>12.46</v>
      </c>
      <c r="T1447" s="4">
        <v>42751.89</v>
      </c>
      <c r="U1447" s="2" t="s">
        <v>96</v>
      </c>
      <c r="V1447" s="2" t="s">
        <v>97</v>
      </c>
      <c r="W1447" s="4">
        <v>0</v>
      </c>
      <c r="X1447" s="4">
        <v>0</v>
      </c>
      <c r="Y1447" s="4">
        <v>1539068.14</v>
      </c>
      <c r="Z1447" s="2">
        <v>0</v>
      </c>
      <c r="AA1447" s="2" t="s">
        <v>97</v>
      </c>
      <c r="AB1447" s="2" t="s">
        <v>15731</v>
      </c>
      <c r="AC1447" s="2" t="s">
        <v>121</v>
      </c>
      <c r="AD1447" s="2" t="s">
        <v>76</v>
      </c>
      <c r="AE1447" s="5">
        <v>72.23</v>
      </c>
      <c r="AF1447" s="2">
        <v>0</v>
      </c>
      <c r="AG1447" s="2" t="s">
        <v>97</v>
      </c>
      <c r="AH1447" s="2"/>
      <c r="AI1447" s="6" t="str">
        <f t="shared" si="66"/>
        <v>45-54</v>
      </c>
      <c r="AJ1447" s="11">
        <f>YEAR(tbl_LoanData[[#This Row],[Application Date]])</f>
        <v>2023</v>
      </c>
      <c r="AK1447" s="11" t="str">
        <f>TEXT(tbl_LoanData[[#This Row],[Application Date]],"MMMM")</f>
        <v>September</v>
      </c>
      <c r="AL1447" s="12">
        <f>DATE(YEAR(tbl_LoanData[[#This Row],[Application Date]]),MONTH(tbl_LoanData[[#This Row],[Application Date]]),1)</f>
        <v>45170</v>
      </c>
      <c r="AM1447" s="14">
        <f ca="1">IF(AND(tbl_LoanData[[#This Row],[Application Date]]&gt;=EOMONTH(TODAY(),-1)+1,tbl_LoanData[[#This Row],[Application Date]]&lt;=TODAY()),tbl_LoanData[[#This Row],[Loan Amount]],0)</f>
        <v>0</v>
      </c>
      <c r="AN1447" s="14">
        <f>tbl_LoanData[[#This Row],[Amount Paid]]-(Q1447-X1447)</f>
        <v>-1120300</v>
      </c>
      <c r="AO1447" s="14">
        <f>IF(tbl_LoanData[[#This Row],[Application Status]]="Approved",1,0)</f>
        <v>0</v>
      </c>
      <c r="AP1447" s="22" t="str">
        <f t="shared" ca="1" si="67"/>
        <v/>
      </c>
      <c r="AQ1447" s="22" t="str">
        <f t="shared" ca="1" si="68"/>
        <v/>
      </c>
    </row>
    <row r="1448" spans="1:43" ht="14.4" customHeight="1" x14ac:dyDescent="0.3">
      <c r="A1448" s="2" t="s">
        <v>4367</v>
      </c>
      <c r="B1448" s="2" t="s">
        <v>4368</v>
      </c>
      <c r="C1448" s="2" t="s">
        <v>264</v>
      </c>
      <c r="D1448" s="2" t="s">
        <v>101</v>
      </c>
      <c r="E1448" s="2" t="s">
        <v>284</v>
      </c>
      <c r="F1448" s="2">
        <v>45</v>
      </c>
      <c r="G1448" s="2" t="s">
        <v>83</v>
      </c>
      <c r="H1448" s="2" t="s">
        <v>211</v>
      </c>
      <c r="I1448" s="2" t="s">
        <v>50</v>
      </c>
      <c r="J1448" s="3">
        <v>45196</v>
      </c>
      <c r="K1448" s="3"/>
      <c r="L1448" s="2" t="s">
        <v>37</v>
      </c>
      <c r="M1448" s="2" t="s">
        <v>94</v>
      </c>
      <c r="N1448" s="2" t="s">
        <v>234</v>
      </c>
      <c r="O1448" s="4">
        <v>165000</v>
      </c>
      <c r="P1448" s="4">
        <v>54400</v>
      </c>
      <c r="Q1448" s="4">
        <v>110600</v>
      </c>
      <c r="R1448" s="2">
        <v>60</v>
      </c>
      <c r="S1448" s="5">
        <v>13.03</v>
      </c>
      <c r="T1448" s="4">
        <v>3044.26</v>
      </c>
      <c r="U1448" s="2" t="s">
        <v>113</v>
      </c>
      <c r="V1448" s="2" t="s">
        <v>97</v>
      </c>
      <c r="W1448" s="4">
        <v>0</v>
      </c>
      <c r="X1448" s="4">
        <v>0</v>
      </c>
      <c r="Y1448" s="4">
        <v>182655.9</v>
      </c>
      <c r="Z1448" s="2">
        <v>0</v>
      </c>
      <c r="AA1448" s="2" t="s">
        <v>97</v>
      </c>
      <c r="AB1448" s="2" t="s">
        <v>15732</v>
      </c>
      <c r="AC1448" s="2" t="s">
        <v>121</v>
      </c>
      <c r="AD1448" s="2" t="s">
        <v>76</v>
      </c>
      <c r="AE1448" s="5">
        <v>67.03</v>
      </c>
      <c r="AF1448" s="2">
        <v>0</v>
      </c>
      <c r="AG1448" s="2" t="s">
        <v>97</v>
      </c>
      <c r="AH1448" s="2"/>
      <c r="AI1448" s="6" t="str">
        <f t="shared" si="66"/>
        <v>45-54</v>
      </c>
      <c r="AJ1448" s="11">
        <f>YEAR(tbl_LoanData[[#This Row],[Application Date]])</f>
        <v>2023</v>
      </c>
      <c r="AK1448" s="11" t="str">
        <f>TEXT(tbl_LoanData[[#This Row],[Application Date]],"MMMM")</f>
        <v>September</v>
      </c>
      <c r="AL1448" s="12">
        <f>DATE(YEAR(tbl_LoanData[[#This Row],[Application Date]]),MONTH(tbl_LoanData[[#This Row],[Application Date]]),1)</f>
        <v>45170</v>
      </c>
      <c r="AM1448" s="14">
        <f ca="1">IF(AND(tbl_LoanData[[#This Row],[Application Date]]&gt;=EOMONTH(TODAY(),-1)+1,tbl_LoanData[[#This Row],[Application Date]]&lt;=TODAY()),tbl_LoanData[[#This Row],[Loan Amount]],0)</f>
        <v>0</v>
      </c>
      <c r="AN1448" s="14">
        <f>tbl_LoanData[[#This Row],[Amount Paid]]-(Q1448-X1448)</f>
        <v>-110600</v>
      </c>
      <c r="AO1448" s="14">
        <f>IF(tbl_LoanData[[#This Row],[Application Status]]="Approved",1,0)</f>
        <v>0</v>
      </c>
      <c r="AP1448" s="22" t="str">
        <f t="shared" ca="1" si="67"/>
        <v/>
      </c>
      <c r="AQ1448" s="22" t="str">
        <f t="shared" ca="1" si="68"/>
        <v/>
      </c>
    </row>
    <row r="1449" spans="1:43" ht="14.4" customHeight="1" x14ac:dyDescent="0.3">
      <c r="A1449" s="2" t="s">
        <v>4497</v>
      </c>
      <c r="B1449" s="2" t="s">
        <v>4498</v>
      </c>
      <c r="C1449" s="2" t="s">
        <v>327</v>
      </c>
      <c r="D1449" s="2" t="s">
        <v>67</v>
      </c>
      <c r="E1449" s="2" t="s">
        <v>312</v>
      </c>
      <c r="F1449" s="2">
        <v>21</v>
      </c>
      <c r="G1449" s="2" t="s">
        <v>69</v>
      </c>
      <c r="H1449" s="2" t="s">
        <v>244</v>
      </c>
      <c r="I1449" s="2" t="s">
        <v>48</v>
      </c>
      <c r="J1449" s="3">
        <v>45181</v>
      </c>
      <c r="K1449" s="3">
        <v>45188</v>
      </c>
      <c r="L1449" s="2" t="s">
        <v>38</v>
      </c>
      <c r="M1449" s="2" t="s">
        <v>71</v>
      </c>
      <c r="N1449" s="2" t="s">
        <v>589</v>
      </c>
      <c r="O1449" s="4">
        <v>1171000</v>
      </c>
      <c r="P1449" s="4">
        <v>222600</v>
      </c>
      <c r="Q1449" s="4">
        <v>948400</v>
      </c>
      <c r="R1449" s="2">
        <v>36</v>
      </c>
      <c r="S1449" s="5">
        <v>5.54</v>
      </c>
      <c r="T1449" s="4">
        <v>30722.89</v>
      </c>
      <c r="U1449" s="2" t="s">
        <v>73</v>
      </c>
      <c r="V1449" s="2" t="s">
        <v>74</v>
      </c>
      <c r="W1449" s="4">
        <v>1075301.1499999999</v>
      </c>
      <c r="X1449" s="4">
        <v>30722.93</v>
      </c>
      <c r="Y1449" s="4">
        <v>1106024.08</v>
      </c>
      <c r="Z1449" s="2">
        <v>0</v>
      </c>
      <c r="AA1449" s="2" t="s">
        <v>56</v>
      </c>
      <c r="AB1449" s="2" t="s">
        <v>15734</v>
      </c>
      <c r="AC1449" s="2" t="s">
        <v>138</v>
      </c>
      <c r="AD1449" s="2" t="s">
        <v>76</v>
      </c>
      <c r="AE1449" s="5">
        <v>80.989999999999995</v>
      </c>
      <c r="AF1449" s="2">
        <v>0</v>
      </c>
      <c r="AG1449" s="2" t="s">
        <v>77</v>
      </c>
      <c r="AH1449" s="2">
        <v>7</v>
      </c>
      <c r="AI1449" s="6" t="str">
        <f t="shared" si="66"/>
        <v>18-24</v>
      </c>
      <c r="AJ1449" s="11">
        <f>YEAR(tbl_LoanData[[#This Row],[Application Date]])</f>
        <v>2023</v>
      </c>
      <c r="AK1449" s="11" t="str">
        <f>TEXT(tbl_LoanData[[#This Row],[Application Date]],"MMMM")</f>
        <v>September</v>
      </c>
      <c r="AL1449" s="12">
        <f>DATE(YEAR(tbl_LoanData[[#This Row],[Application Date]]),MONTH(tbl_LoanData[[#This Row],[Application Date]]),1)</f>
        <v>45170</v>
      </c>
      <c r="AM1449" s="14">
        <f ca="1">IF(AND(tbl_LoanData[[#This Row],[Application Date]]&gt;=EOMONTH(TODAY(),-1)+1,tbl_LoanData[[#This Row],[Application Date]]&lt;=TODAY()),tbl_LoanData[[#This Row],[Loan Amount]],0)</f>
        <v>0</v>
      </c>
      <c r="AN1449" s="14">
        <f>tbl_LoanData[[#This Row],[Amount Paid]]-(Q1449-X1449)</f>
        <v>157624.07999999996</v>
      </c>
      <c r="AO1449" s="14">
        <f>IF(tbl_LoanData[[#This Row],[Application Status]]="Approved",1,0)</f>
        <v>1</v>
      </c>
      <c r="AP1449" s="22" t="str">
        <f t="shared" ca="1" si="67"/>
        <v/>
      </c>
      <c r="AQ1449" s="22" t="str">
        <f t="shared" ca="1" si="68"/>
        <v/>
      </c>
    </row>
    <row r="1450" spans="1:43" x14ac:dyDescent="0.3">
      <c r="A1450" s="2" t="s">
        <v>4507</v>
      </c>
      <c r="B1450" s="2" t="s">
        <v>4508</v>
      </c>
      <c r="C1450" s="2" t="s">
        <v>304</v>
      </c>
      <c r="D1450" s="2" t="s">
        <v>142</v>
      </c>
      <c r="E1450" s="2" t="s">
        <v>210</v>
      </c>
      <c r="F1450" s="2">
        <v>59</v>
      </c>
      <c r="G1450" s="2" t="s">
        <v>83</v>
      </c>
      <c r="H1450" s="2" t="s">
        <v>191</v>
      </c>
      <c r="I1450" s="2" t="s">
        <v>51</v>
      </c>
      <c r="J1450" s="3">
        <v>45179</v>
      </c>
      <c r="K1450" s="3">
        <v>45193</v>
      </c>
      <c r="L1450" s="2" t="s">
        <v>36</v>
      </c>
      <c r="M1450" s="2" t="s">
        <v>104</v>
      </c>
      <c r="N1450" s="2" t="s">
        <v>105</v>
      </c>
      <c r="O1450" s="4">
        <v>1539000</v>
      </c>
      <c r="P1450" s="4">
        <v>211800</v>
      </c>
      <c r="Q1450" s="4">
        <v>1327200</v>
      </c>
      <c r="R1450" s="2">
        <v>48</v>
      </c>
      <c r="S1450" s="5">
        <v>9.85</v>
      </c>
      <c r="T1450" s="4">
        <v>38544.1</v>
      </c>
      <c r="U1450" s="2" t="s">
        <v>73</v>
      </c>
      <c r="V1450" s="2" t="s">
        <v>74</v>
      </c>
      <c r="W1450" s="4">
        <v>1271955.3</v>
      </c>
      <c r="X1450" s="4">
        <v>578161.5</v>
      </c>
      <c r="Y1450" s="4">
        <v>1850116.8</v>
      </c>
      <c r="Z1450" s="2">
        <v>58</v>
      </c>
      <c r="AA1450" s="2" t="s">
        <v>58</v>
      </c>
      <c r="AB1450" s="2" t="s">
        <v>15728</v>
      </c>
      <c r="AC1450" s="2" t="s">
        <v>138</v>
      </c>
      <c r="AD1450" s="2" t="s">
        <v>76</v>
      </c>
      <c r="AE1450" s="5">
        <v>86.24</v>
      </c>
      <c r="AF1450" s="2">
        <v>2</v>
      </c>
      <c r="AG1450" s="2" t="s">
        <v>15718</v>
      </c>
      <c r="AH1450" s="2">
        <v>14</v>
      </c>
      <c r="AI1450" s="6" t="str">
        <f t="shared" si="66"/>
        <v>55-64</v>
      </c>
      <c r="AJ1450" s="11">
        <f>YEAR(tbl_LoanData[[#This Row],[Application Date]])</f>
        <v>2023</v>
      </c>
      <c r="AK1450" s="11" t="str">
        <f>TEXT(tbl_LoanData[[#This Row],[Application Date]],"MMMM")</f>
        <v>September</v>
      </c>
      <c r="AL1450" s="12">
        <f>DATE(YEAR(tbl_LoanData[[#This Row],[Application Date]]),MONTH(tbl_LoanData[[#This Row],[Application Date]]),1)</f>
        <v>45170</v>
      </c>
      <c r="AM1450" s="14">
        <f ca="1">IF(AND(tbl_LoanData[[#This Row],[Application Date]]&gt;=EOMONTH(TODAY(),-1)+1,tbl_LoanData[[#This Row],[Application Date]]&lt;=TODAY()),tbl_LoanData[[#This Row],[Loan Amount]],0)</f>
        <v>0</v>
      </c>
      <c r="AN1450" s="14">
        <f>tbl_LoanData[[#This Row],[Amount Paid]]-(Q1450-X1450)</f>
        <v>522916.80000000005</v>
      </c>
      <c r="AO1450" s="14">
        <f>IF(tbl_LoanData[[#This Row],[Application Status]]="Approved",1,0)</f>
        <v>1</v>
      </c>
      <c r="AP1450" s="22" t="str">
        <f t="shared" ca="1" si="67"/>
        <v/>
      </c>
      <c r="AQ1450" s="22" t="str">
        <f t="shared" ca="1" si="68"/>
        <v/>
      </c>
    </row>
    <row r="1451" spans="1:43" x14ac:dyDescent="0.3">
      <c r="A1451" s="2" t="s">
        <v>4527</v>
      </c>
      <c r="B1451" s="2" t="s">
        <v>4528</v>
      </c>
      <c r="C1451" s="2" t="s">
        <v>175</v>
      </c>
      <c r="D1451" s="2" t="s">
        <v>254</v>
      </c>
      <c r="E1451" s="2" t="s">
        <v>312</v>
      </c>
      <c r="F1451" s="2">
        <v>31</v>
      </c>
      <c r="G1451" s="2" t="s">
        <v>83</v>
      </c>
      <c r="H1451" s="2" t="s">
        <v>269</v>
      </c>
      <c r="I1451" s="2" t="s">
        <v>46</v>
      </c>
      <c r="J1451" s="3">
        <v>45198</v>
      </c>
      <c r="K1451" s="3">
        <v>45201</v>
      </c>
      <c r="L1451" s="2" t="s">
        <v>39</v>
      </c>
      <c r="M1451" s="2" t="s">
        <v>167</v>
      </c>
      <c r="N1451" s="2" t="s">
        <v>491</v>
      </c>
      <c r="O1451" s="4">
        <v>2121000</v>
      </c>
      <c r="P1451" s="4">
        <v>788000</v>
      </c>
      <c r="Q1451" s="4">
        <v>1333000</v>
      </c>
      <c r="R1451" s="2">
        <v>48</v>
      </c>
      <c r="S1451" s="5">
        <v>5.13</v>
      </c>
      <c r="T1451" s="4">
        <v>33469.410000000003</v>
      </c>
      <c r="U1451" s="2" t="s">
        <v>73</v>
      </c>
      <c r="V1451" s="2" t="s">
        <v>74</v>
      </c>
      <c r="W1451" s="4">
        <v>1137959.94</v>
      </c>
      <c r="X1451" s="4">
        <v>468571.66</v>
      </c>
      <c r="Y1451" s="4">
        <v>1606531.6</v>
      </c>
      <c r="Z1451" s="2">
        <v>32</v>
      </c>
      <c r="AA1451" s="2" t="s">
        <v>58</v>
      </c>
      <c r="AB1451" s="2" t="s">
        <v>15734</v>
      </c>
      <c r="AC1451" s="2" t="s">
        <v>106</v>
      </c>
      <c r="AD1451" s="2" t="s">
        <v>76</v>
      </c>
      <c r="AE1451" s="5">
        <v>62.85</v>
      </c>
      <c r="AF1451" s="2">
        <v>1</v>
      </c>
      <c r="AG1451" s="2" t="s">
        <v>15718</v>
      </c>
      <c r="AH1451" s="2">
        <v>3</v>
      </c>
      <c r="AI1451" s="6" t="str">
        <f t="shared" si="66"/>
        <v>25-34</v>
      </c>
      <c r="AJ1451" s="11">
        <f>YEAR(tbl_LoanData[[#This Row],[Application Date]])</f>
        <v>2023</v>
      </c>
      <c r="AK1451" s="11" t="str">
        <f>TEXT(tbl_LoanData[[#This Row],[Application Date]],"MMMM")</f>
        <v>September</v>
      </c>
      <c r="AL1451" s="12">
        <f>DATE(YEAR(tbl_LoanData[[#This Row],[Application Date]]),MONTH(tbl_LoanData[[#This Row],[Application Date]]),1)</f>
        <v>45170</v>
      </c>
      <c r="AM1451" s="14">
        <f ca="1">IF(AND(tbl_LoanData[[#This Row],[Application Date]]&gt;=EOMONTH(TODAY(),-1)+1,tbl_LoanData[[#This Row],[Application Date]]&lt;=TODAY()),tbl_LoanData[[#This Row],[Loan Amount]],0)</f>
        <v>0</v>
      </c>
      <c r="AN1451" s="14">
        <f>tbl_LoanData[[#This Row],[Amount Paid]]-(Q1451-X1451)</f>
        <v>273531.59999999986</v>
      </c>
      <c r="AO1451" s="14">
        <f>IF(tbl_LoanData[[#This Row],[Application Status]]="Approved",1,0)</f>
        <v>1</v>
      </c>
      <c r="AP1451" s="22" t="str">
        <f t="shared" ca="1" si="67"/>
        <v/>
      </c>
      <c r="AQ1451" s="22" t="str">
        <f t="shared" ca="1" si="68"/>
        <v/>
      </c>
    </row>
    <row r="1452" spans="1:43" ht="14.4" customHeight="1" x14ac:dyDescent="0.3">
      <c r="A1452" s="2" t="s">
        <v>4677</v>
      </c>
      <c r="B1452" s="2" t="s">
        <v>4678</v>
      </c>
      <c r="C1452" s="2" t="s">
        <v>338</v>
      </c>
      <c r="D1452" s="2" t="s">
        <v>118</v>
      </c>
      <c r="E1452" s="2" t="s">
        <v>465</v>
      </c>
      <c r="F1452" s="2">
        <v>34</v>
      </c>
      <c r="G1452" s="2" t="s">
        <v>83</v>
      </c>
      <c r="H1452" s="2" t="s">
        <v>119</v>
      </c>
      <c r="I1452" s="2" t="s">
        <v>43</v>
      </c>
      <c r="J1452" s="3">
        <v>45172</v>
      </c>
      <c r="K1452" s="3">
        <v>45184</v>
      </c>
      <c r="L1452" s="2" t="s">
        <v>39</v>
      </c>
      <c r="M1452" s="2" t="s">
        <v>167</v>
      </c>
      <c r="N1452" s="2" t="s">
        <v>168</v>
      </c>
      <c r="O1452" s="4">
        <v>2291000</v>
      </c>
      <c r="P1452" s="4">
        <v>692300</v>
      </c>
      <c r="Q1452" s="4">
        <v>1598700</v>
      </c>
      <c r="R1452" s="2">
        <v>24</v>
      </c>
      <c r="S1452" s="5">
        <v>7.49</v>
      </c>
      <c r="T1452" s="4">
        <v>76591.05</v>
      </c>
      <c r="U1452" s="2" t="s">
        <v>73</v>
      </c>
      <c r="V1452" s="2" t="s">
        <v>33</v>
      </c>
      <c r="W1452" s="4">
        <v>1838185.26</v>
      </c>
      <c r="X1452" s="4">
        <v>0</v>
      </c>
      <c r="Y1452" s="4">
        <v>1838185.26</v>
      </c>
      <c r="Z1452" s="2">
        <v>0</v>
      </c>
      <c r="AA1452" s="2" t="s">
        <v>56</v>
      </c>
      <c r="AB1452" s="2" t="s">
        <v>15736</v>
      </c>
      <c r="AC1452" s="2" t="s">
        <v>360</v>
      </c>
      <c r="AD1452" s="2" t="s">
        <v>76</v>
      </c>
      <c r="AE1452" s="5">
        <v>69.78</v>
      </c>
      <c r="AF1452" s="2">
        <v>0</v>
      </c>
      <c r="AG1452" s="2" t="s">
        <v>77</v>
      </c>
      <c r="AH1452" s="2">
        <v>12</v>
      </c>
      <c r="AI1452" s="6" t="str">
        <f t="shared" si="66"/>
        <v>25-34</v>
      </c>
      <c r="AJ1452" s="11">
        <f>YEAR(tbl_LoanData[[#This Row],[Application Date]])</f>
        <v>2023</v>
      </c>
      <c r="AK1452" s="11" t="str">
        <f>TEXT(tbl_LoanData[[#This Row],[Application Date]],"MMMM")</f>
        <v>September</v>
      </c>
      <c r="AL1452" s="12">
        <f>DATE(YEAR(tbl_LoanData[[#This Row],[Application Date]]),MONTH(tbl_LoanData[[#This Row],[Application Date]]),1)</f>
        <v>45170</v>
      </c>
      <c r="AM1452" s="14">
        <f ca="1">IF(AND(tbl_LoanData[[#This Row],[Application Date]]&gt;=EOMONTH(TODAY(),-1)+1,tbl_LoanData[[#This Row],[Application Date]]&lt;=TODAY()),tbl_LoanData[[#This Row],[Loan Amount]],0)</f>
        <v>0</v>
      </c>
      <c r="AN1452" s="14">
        <f>tbl_LoanData[[#This Row],[Amount Paid]]-(Q1452-X1452)</f>
        <v>239485.26</v>
      </c>
      <c r="AO1452" s="14">
        <f>IF(tbl_LoanData[[#This Row],[Application Status]]="Approved",1,0)</f>
        <v>1</v>
      </c>
      <c r="AP1452" s="22" t="str">
        <f t="shared" ca="1" si="67"/>
        <v/>
      </c>
      <c r="AQ1452" s="22" t="str">
        <f t="shared" ca="1" si="68"/>
        <v/>
      </c>
    </row>
    <row r="1453" spans="1:43" ht="14.4" customHeight="1" x14ac:dyDescent="0.3">
      <c r="A1453" s="2" t="s">
        <v>4711</v>
      </c>
      <c r="B1453" s="2" t="s">
        <v>4712</v>
      </c>
      <c r="C1453" s="2" t="s">
        <v>249</v>
      </c>
      <c r="D1453" s="2" t="s">
        <v>161</v>
      </c>
      <c r="E1453" s="2" t="s">
        <v>118</v>
      </c>
      <c r="F1453" s="2">
        <v>37</v>
      </c>
      <c r="G1453" s="2" t="s">
        <v>69</v>
      </c>
      <c r="H1453" s="2" t="s">
        <v>103</v>
      </c>
      <c r="I1453" s="2" t="s">
        <v>43</v>
      </c>
      <c r="J1453" s="3">
        <v>45179</v>
      </c>
      <c r="K1453" s="3">
        <v>45198</v>
      </c>
      <c r="L1453" s="2" t="s">
        <v>39</v>
      </c>
      <c r="M1453" s="2" t="s">
        <v>85</v>
      </c>
      <c r="N1453" s="2" t="s">
        <v>324</v>
      </c>
      <c r="O1453" s="4">
        <v>1516000</v>
      </c>
      <c r="P1453" s="4">
        <v>220800</v>
      </c>
      <c r="Q1453" s="4">
        <v>1295200</v>
      </c>
      <c r="R1453" s="2">
        <v>48</v>
      </c>
      <c r="S1453" s="5">
        <v>7.61</v>
      </c>
      <c r="T1453" s="4">
        <v>35197.06</v>
      </c>
      <c r="U1453" s="2" t="s">
        <v>73</v>
      </c>
      <c r="V1453" s="2" t="s">
        <v>34</v>
      </c>
      <c r="W1453" s="4">
        <v>985517.68</v>
      </c>
      <c r="X1453" s="4">
        <v>703941.2</v>
      </c>
      <c r="Y1453" s="4">
        <v>1689458.88</v>
      </c>
      <c r="Z1453" s="2">
        <v>203</v>
      </c>
      <c r="AA1453" s="2" t="s">
        <v>60</v>
      </c>
      <c r="AB1453" s="2" t="s">
        <v>15732</v>
      </c>
      <c r="AC1453" s="2" t="s">
        <v>332</v>
      </c>
      <c r="AD1453" s="2" t="s">
        <v>76</v>
      </c>
      <c r="AE1453" s="5">
        <v>85.44</v>
      </c>
      <c r="AF1453" s="2">
        <v>7</v>
      </c>
      <c r="AG1453" s="2" t="s">
        <v>130</v>
      </c>
      <c r="AH1453" s="2">
        <v>19</v>
      </c>
      <c r="AI1453" s="6" t="str">
        <f t="shared" si="66"/>
        <v>35-44</v>
      </c>
      <c r="AJ1453" s="11">
        <f>YEAR(tbl_LoanData[[#This Row],[Application Date]])</f>
        <v>2023</v>
      </c>
      <c r="AK1453" s="11" t="str">
        <f>TEXT(tbl_LoanData[[#This Row],[Application Date]],"MMMM")</f>
        <v>September</v>
      </c>
      <c r="AL1453" s="12">
        <f>DATE(YEAR(tbl_LoanData[[#This Row],[Application Date]]),MONTH(tbl_LoanData[[#This Row],[Application Date]]),1)</f>
        <v>45170</v>
      </c>
      <c r="AM1453" s="14">
        <f ca="1">IF(AND(tbl_LoanData[[#This Row],[Application Date]]&gt;=EOMONTH(TODAY(),-1)+1,tbl_LoanData[[#This Row],[Application Date]]&lt;=TODAY()),tbl_LoanData[[#This Row],[Loan Amount]],0)</f>
        <v>0</v>
      </c>
      <c r="AN1453" s="14">
        <f>tbl_LoanData[[#This Row],[Amount Paid]]-(Q1453-X1453)</f>
        <v>394258.88</v>
      </c>
      <c r="AO1453" s="14">
        <f>IF(tbl_LoanData[[#This Row],[Application Status]]="Approved",1,0)</f>
        <v>1</v>
      </c>
      <c r="AP1453" s="22" t="str">
        <f t="shared" ca="1" si="67"/>
        <v/>
      </c>
      <c r="AQ1453" s="22" t="str">
        <f t="shared" ca="1" si="68"/>
        <v/>
      </c>
    </row>
    <row r="1454" spans="1:43" ht="14.4" customHeight="1" x14ac:dyDescent="0.3">
      <c r="A1454" s="2" t="s">
        <v>4725</v>
      </c>
      <c r="B1454" s="2" t="s">
        <v>4726</v>
      </c>
      <c r="C1454" s="2" t="s">
        <v>533</v>
      </c>
      <c r="D1454" s="2" t="s">
        <v>311</v>
      </c>
      <c r="E1454" s="2" t="s">
        <v>82</v>
      </c>
      <c r="F1454" s="2">
        <v>46</v>
      </c>
      <c r="G1454" s="2" t="s">
        <v>83</v>
      </c>
      <c r="H1454" s="2" t="s">
        <v>143</v>
      </c>
      <c r="I1454" s="2" t="s">
        <v>46</v>
      </c>
      <c r="J1454" s="3">
        <v>45175</v>
      </c>
      <c r="K1454" s="3"/>
      <c r="L1454" s="2" t="s">
        <v>36</v>
      </c>
      <c r="M1454" s="2" t="s">
        <v>111</v>
      </c>
      <c r="N1454" s="2" t="s">
        <v>350</v>
      </c>
      <c r="O1454" s="4">
        <v>909000</v>
      </c>
      <c r="P1454" s="4">
        <v>248500</v>
      </c>
      <c r="Q1454" s="4">
        <v>660500</v>
      </c>
      <c r="R1454" s="2">
        <v>18</v>
      </c>
      <c r="S1454" s="5">
        <v>12.22</v>
      </c>
      <c r="T1454" s="4">
        <v>43420.54</v>
      </c>
      <c r="U1454" s="2" t="s">
        <v>96</v>
      </c>
      <c r="V1454" s="2" t="s">
        <v>97</v>
      </c>
      <c r="W1454" s="4">
        <v>0</v>
      </c>
      <c r="X1454" s="4">
        <v>0</v>
      </c>
      <c r="Y1454" s="4">
        <v>781569.65</v>
      </c>
      <c r="Z1454" s="2">
        <v>0</v>
      </c>
      <c r="AA1454" s="2" t="s">
        <v>97</v>
      </c>
      <c r="AB1454" s="2" t="s">
        <v>15727</v>
      </c>
      <c r="AC1454" s="2" t="s">
        <v>146</v>
      </c>
      <c r="AD1454" s="2" t="s">
        <v>76</v>
      </c>
      <c r="AE1454" s="5">
        <v>72.66</v>
      </c>
      <c r="AF1454" s="2">
        <v>0</v>
      </c>
      <c r="AG1454" s="2" t="s">
        <v>97</v>
      </c>
      <c r="AH1454" s="2"/>
      <c r="AI1454" s="6" t="str">
        <f t="shared" si="66"/>
        <v>45-54</v>
      </c>
      <c r="AJ1454" s="11">
        <f>YEAR(tbl_LoanData[[#This Row],[Application Date]])</f>
        <v>2023</v>
      </c>
      <c r="AK1454" s="11" t="str">
        <f>TEXT(tbl_LoanData[[#This Row],[Application Date]],"MMMM")</f>
        <v>September</v>
      </c>
      <c r="AL1454" s="12">
        <f>DATE(YEAR(tbl_LoanData[[#This Row],[Application Date]]),MONTH(tbl_LoanData[[#This Row],[Application Date]]),1)</f>
        <v>45170</v>
      </c>
      <c r="AM1454" s="14">
        <f ca="1">IF(AND(tbl_LoanData[[#This Row],[Application Date]]&gt;=EOMONTH(TODAY(),-1)+1,tbl_LoanData[[#This Row],[Application Date]]&lt;=TODAY()),tbl_LoanData[[#This Row],[Loan Amount]],0)</f>
        <v>0</v>
      </c>
      <c r="AN1454" s="14">
        <f>tbl_LoanData[[#This Row],[Amount Paid]]-(Q1454-X1454)</f>
        <v>-660500</v>
      </c>
      <c r="AO1454" s="14">
        <f>IF(tbl_LoanData[[#This Row],[Application Status]]="Approved",1,0)</f>
        <v>0</v>
      </c>
      <c r="AP1454" s="22" t="str">
        <f t="shared" ca="1" si="67"/>
        <v/>
      </c>
      <c r="AQ1454" s="22" t="str">
        <f t="shared" ca="1" si="68"/>
        <v/>
      </c>
    </row>
    <row r="1455" spans="1:43" ht="14.4" customHeight="1" x14ac:dyDescent="0.3">
      <c r="A1455" s="2" t="s">
        <v>4757</v>
      </c>
      <c r="B1455" s="2" t="s">
        <v>4758</v>
      </c>
      <c r="C1455" s="2" t="s">
        <v>198</v>
      </c>
      <c r="D1455" s="2" t="s">
        <v>189</v>
      </c>
      <c r="E1455" s="2" t="s">
        <v>182</v>
      </c>
      <c r="F1455" s="2">
        <v>52</v>
      </c>
      <c r="G1455" s="2" t="s">
        <v>69</v>
      </c>
      <c r="H1455" s="2" t="s">
        <v>103</v>
      </c>
      <c r="I1455" s="2" t="s">
        <v>43</v>
      </c>
      <c r="J1455" s="3">
        <v>45182</v>
      </c>
      <c r="K1455" s="3">
        <v>45191</v>
      </c>
      <c r="L1455" s="2" t="s">
        <v>39</v>
      </c>
      <c r="M1455" s="2" t="s">
        <v>71</v>
      </c>
      <c r="N1455" s="2" t="s">
        <v>72</v>
      </c>
      <c r="O1455" s="4">
        <v>1442000</v>
      </c>
      <c r="P1455" s="4">
        <v>177000</v>
      </c>
      <c r="Q1455" s="4">
        <v>1265000</v>
      </c>
      <c r="R1455" s="2">
        <v>12</v>
      </c>
      <c r="S1455" s="5">
        <v>13.84</v>
      </c>
      <c r="T1455" s="4">
        <v>120006.33</v>
      </c>
      <c r="U1455" s="2" t="s">
        <v>73</v>
      </c>
      <c r="V1455" s="2" t="s">
        <v>33</v>
      </c>
      <c r="W1455" s="4">
        <v>1440076</v>
      </c>
      <c r="X1455" s="4">
        <v>0</v>
      </c>
      <c r="Y1455" s="4">
        <v>1440076</v>
      </c>
      <c r="Z1455" s="2">
        <v>0</v>
      </c>
      <c r="AA1455" s="2" t="s">
        <v>56</v>
      </c>
      <c r="AB1455" s="2" t="s">
        <v>15727</v>
      </c>
      <c r="AC1455" s="2" t="s">
        <v>146</v>
      </c>
      <c r="AD1455" s="2" t="s">
        <v>76</v>
      </c>
      <c r="AE1455" s="5">
        <v>87.73</v>
      </c>
      <c r="AF1455" s="2">
        <v>0</v>
      </c>
      <c r="AG1455" s="2" t="s">
        <v>77</v>
      </c>
      <c r="AH1455" s="2">
        <v>9</v>
      </c>
      <c r="AI1455" s="6" t="str">
        <f t="shared" si="66"/>
        <v>45-54</v>
      </c>
      <c r="AJ1455" s="11">
        <f>YEAR(tbl_LoanData[[#This Row],[Application Date]])</f>
        <v>2023</v>
      </c>
      <c r="AK1455" s="11" t="str">
        <f>TEXT(tbl_LoanData[[#This Row],[Application Date]],"MMMM")</f>
        <v>September</v>
      </c>
      <c r="AL1455" s="12">
        <f>DATE(YEAR(tbl_LoanData[[#This Row],[Application Date]]),MONTH(tbl_LoanData[[#This Row],[Application Date]]),1)</f>
        <v>45170</v>
      </c>
      <c r="AM1455" s="14">
        <f ca="1">IF(AND(tbl_LoanData[[#This Row],[Application Date]]&gt;=EOMONTH(TODAY(),-1)+1,tbl_LoanData[[#This Row],[Application Date]]&lt;=TODAY()),tbl_LoanData[[#This Row],[Loan Amount]],0)</f>
        <v>0</v>
      </c>
      <c r="AN1455" s="14">
        <f>tbl_LoanData[[#This Row],[Amount Paid]]-(Q1455-X1455)</f>
        <v>175076</v>
      </c>
      <c r="AO1455" s="14">
        <f>IF(tbl_LoanData[[#This Row],[Application Status]]="Approved",1,0)</f>
        <v>1</v>
      </c>
      <c r="AP1455" s="22" t="str">
        <f t="shared" ca="1" si="67"/>
        <v/>
      </c>
      <c r="AQ1455" s="22" t="str">
        <f t="shared" ca="1" si="68"/>
        <v/>
      </c>
    </row>
    <row r="1456" spans="1:43" ht="14.4" customHeight="1" x14ac:dyDescent="0.3">
      <c r="A1456" s="2" t="s">
        <v>4815</v>
      </c>
      <c r="B1456" s="2" t="s">
        <v>4816</v>
      </c>
      <c r="C1456" s="2" t="s">
        <v>216</v>
      </c>
      <c r="D1456" s="2" t="s">
        <v>134</v>
      </c>
      <c r="E1456" s="2" t="s">
        <v>183</v>
      </c>
      <c r="F1456" s="2">
        <v>47</v>
      </c>
      <c r="G1456" s="2" t="s">
        <v>83</v>
      </c>
      <c r="H1456" s="2" t="s">
        <v>298</v>
      </c>
      <c r="I1456" s="2" t="s">
        <v>43</v>
      </c>
      <c r="J1456" s="3">
        <v>45183</v>
      </c>
      <c r="K1456" s="3">
        <v>45192</v>
      </c>
      <c r="L1456" s="2" t="s">
        <v>38</v>
      </c>
      <c r="M1456" s="2" t="s">
        <v>127</v>
      </c>
      <c r="N1456" s="2" t="s">
        <v>128</v>
      </c>
      <c r="O1456" s="4">
        <v>1821000</v>
      </c>
      <c r="P1456" s="4">
        <v>583300</v>
      </c>
      <c r="Q1456" s="4">
        <v>1237700</v>
      </c>
      <c r="R1456" s="2">
        <v>36</v>
      </c>
      <c r="S1456" s="5">
        <v>10.85</v>
      </c>
      <c r="T1456" s="4">
        <v>45571.43</v>
      </c>
      <c r="U1456" s="2" t="s">
        <v>73</v>
      </c>
      <c r="V1456" s="2" t="s">
        <v>74</v>
      </c>
      <c r="W1456" s="4">
        <v>1595000.05</v>
      </c>
      <c r="X1456" s="4">
        <v>45571.3</v>
      </c>
      <c r="Y1456" s="4">
        <v>1640571.35</v>
      </c>
      <c r="Z1456" s="2">
        <v>0</v>
      </c>
      <c r="AA1456" s="2" t="s">
        <v>56</v>
      </c>
      <c r="AB1456" s="2" t="s">
        <v>15729</v>
      </c>
      <c r="AC1456" s="2" t="s">
        <v>138</v>
      </c>
      <c r="AD1456" s="2" t="s">
        <v>76</v>
      </c>
      <c r="AE1456" s="5">
        <v>67.97</v>
      </c>
      <c r="AF1456" s="2">
        <v>0</v>
      </c>
      <c r="AG1456" s="2" t="s">
        <v>77</v>
      </c>
      <c r="AH1456" s="2">
        <v>9</v>
      </c>
      <c r="AI1456" s="6" t="str">
        <f t="shared" si="66"/>
        <v>45-54</v>
      </c>
      <c r="AJ1456" s="11">
        <f>YEAR(tbl_LoanData[[#This Row],[Application Date]])</f>
        <v>2023</v>
      </c>
      <c r="AK1456" s="11" t="str">
        <f>TEXT(tbl_LoanData[[#This Row],[Application Date]],"MMMM")</f>
        <v>September</v>
      </c>
      <c r="AL1456" s="12">
        <f>DATE(YEAR(tbl_LoanData[[#This Row],[Application Date]]),MONTH(tbl_LoanData[[#This Row],[Application Date]]),1)</f>
        <v>45170</v>
      </c>
      <c r="AM1456" s="14">
        <f ca="1">IF(AND(tbl_LoanData[[#This Row],[Application Date]]&gt;=EOMONTH(TODAY(),-1)+1,tbl_LoanData[[#This Row],[Application Date]]&lt;=TODAY()),tbl_LoanData[[#This Row],[Loan Amount]],0)</f>
        <v>0</v>
      </c>
      <c r="AN1456" s="14">
        <f>tbl_LoanData[[#This Row],[Amount Paid]]-(Q1456-X1456)</f>
        <v>402871.35000000009</v>
      </c>
      <c r="AO1456" s="14">
        <f>IF(tbl_LoanData[[#This Row],[Application Status]]="Approved",1,0)</f>
        <v>1</v>
      </c>
      <c r="AP1456" s="22" t="str">
        <f t="shared" ca="1" si="67"/>
        <v/>
      </c>
      <c r="AQ1456" s="22" t="str">
        <f t="shared" ca="1" si="68"/>
        <v/>
      </c>
    </row>
    <row r="1457" spans="1:43" ht="14.4" customHeight="1" x14ac:dyDescent="0.3">
      <c r="A1457" s="2" t="s">
        <v>4901</v>
      </c>
      <c r="B1457" s="2" t="s">
        <v>4902</v>
      </c>
      <c r="C1457" s="2" t="s">
        <v>116</v>
      </c>
      <c r="D1457" s="2" t="s">
        <v>134</v>
      </c>
      <c r="E1457" s="2" t="s">
        <v>312</v>
      </c>
      <c r="F1457" s="2">
        <v>37</v>
      </c>
      <c r="G1457" s="2" t="s">
        <v>69</v>
      </c>
      <c r="H1457" s="2" t="s">
        <v>224</v>
      </c>
      <c r="I1457" s="2" t="s">
        <v>54</v>
      </c>
      <c r="J1457" s="3">
        <v>45198</v>
      </c>
      <c r="K1457" s="3"/>
      <c r="L1457" s="2" t="s">
        <v>40</v>
      </c>
      <c r="M1457" s="2" t="s">
        <v>85</v>
      </c>
      <c r="N1457" s="2" t="s">
        <v>274</v>
      </c>
      <c r="O1457" s="4">
        <v>802000</v>
      </c>
      <c r="P1457" s="4">
        <v>96300</v>
      </c>
      <c r="Q1457" s="4">
        <v>705700</v>
      </c>
      <c r="R1457" s="2">
        <v>24</v>
      </c>
      <c r="S1457" s="5">
        <v>10.54</v>
      </c>
      <c r="T1457" s="4">
        <v>35602.559999999998</v>
      </c>
      <c r="U1457" s="2" t="s">
        <v>96</v>
      </c>
      <c r="V1457" s="2" t="s">
        <v>97</v>
      </c>
      <c r="W1457" s="4">
        <v>0</v>
      </c>
      <c r="X1457" s="4">
        <v>0</v>
      </c>
      <c r="Y1457" s="4">
        <v>854461.56</v>
      </c>
      <c r="Z1457" s="2">
        <v>0</v>
      </c>
      <c r="AA1457" s="2" t="s">
        <v>97</v>
      </c>
      <c r="AB1457" s="2" t="s">
        <v>15734</v>
      </c>
      <c r="AC1457" s="2" t="s">
        <v>332</v>
      </c>
      <c r="AD1457" s="2" t="s">
        <v>76</v>
      </c>
      <c r="AE1457" s="5">
        <v>87.99</v>
      </c>
      <c r="AF1457" s="2">
        <v>0</v>
      </c>
      <c r="AG1457" s="2" t="s">
        <v>97</v>
      </c>
      <c r="AH1457" s="2"/>
      <c r="AI1457" s="6" t="str">
        <f t="shared" si="66"/>
        <v>35-44</v>
      </c>
      <c r="AJ1457" s="11">
        <f>YEAR(tbl_LoanData[[#This Row],[Application Date]])</f>
        <v>2023</v>
      </c>
      <c r="AK1457" s="11" t="str">
        <f>TEXT(tbl_LoanData[[#This Row],[Application Date]],"MMMM")</f>
        <v>September</v>
      </c>
      <c r="AL1457" s="12">
        <f>DATE(YEAR(tbl_LoanData[[#This Row],[Application Date]]),MONTH(tbl_LoanData[[#This Row],[Application Date]]),1)</f>
        <v>45170</v>
      </c>
      <c r="AM1457" s="14">
        <f ca="1">IF(AND(tbl_LoanData[[#This Row],[Application Date]]&gt;=EOMONTH(TODAY(),-1)+1,tbl_LoanData[[#This Row],[Application Date]]&lt;=TODAY()),tbl_LoanData[[#This Row],[Loan Amount]],0)</f>
        <v>0</v>
      </c>
      <c r="AN1457" s="14">
        <f>tbl_LoanData[[#This Row],[Amount Paid]]-(Q1457-X1457)</f>
        <v>-705700</v>
      </c>
      <c r="AO1457" s="14">
        <f>IF(tbl_LoanData[[#This Row],[Application Status]]="Approved",1,0)</f>
        <v>0</v>
      </c>
      <c r="AP1457" s="22" t="str">
        <f t="shared" ca="1" si="67"/>
        <v/>
      </c>
      <c r="AQ1457" s="22" t="str">
        <f t="shared" ca="1" si="68"/>
        <v/>
      </c>
    </row>
    <row r="1458" spans="1:43" ht="14.4" customHeight="1" x14ac:dyDescent="0.3">
      <c r="A1458" s="2" t="s">
        <v>4957</v>
      </c>
      <c r="B1458" s="2" t="s">
        <v>4958</v>
      </c>
      <c r="C1458" s="2" t="s">
        <v>142</v>
      </c>
      <c r="D1458" s="2" t="s">
        <v>311</v>
      </c>
      <c r="E1458" s="2" t="s">
        <v>204</v>
      </c>
      <c r="F1458" s="2">
        <v>65</v>
      </c>
      <c r="G1458" s="2" t="s">
        <v>83</v>
      </c>
      <c r="H1458" s="2" t="s">
        <v>313</v>
      </c>
      <c r="I1458" s="2" t="s">
        <v>44</v>
      </c>
      <c r="J1458" s="3">
        <v>45190</v>
      </c>
      <c r="K1458" s="3">
        <v>45203</v>
      </c>
      <c r="L1458" s="2" t="s">
        <v>39</v>
      </c>
      <c r="M1458" s="2" t="s">
        <v>85</v>
      </c>
      <c r="N1458" s="2" t="s">
        <v>324</v>
      </c>
      <c r="O1458" s="4">
        <v>2562000</v>
      </c>
      <c r="P1458" s="4">
        <v>340600</v>
      </c>
      <c r="Q1458" s="4">
        <v>2221400</v>
      </c>
      <c r="R1458" s="2">
        <v>60</v>
      </c>
      <c r="S1458" s="5">
        <v>7.04</v>
      </c>
      <c r="T1458" s="4">
        <v>50055.55</v>
      </c>
      <c r="U1458" s="2" t="s">
        <v>73</v>
      </c>
      <c r="V1458" s="2" t="s">
        <v>74</v>
      </c>
      <c r="W1458" s="4">
        <v>1701888.7</v>
      </c>
      <c r="X1458" s="4">
        <v>1301444.1000000001</v>
      </c>
      <c r="Y1458" s="4">
        <v>3003332.8</v>
      </c>
      <c r="Z1458" s="2">
        <v>0</v>
      </c>
      <c r="AA1458" s="2" t="s">
        <v>56</v>
      </c>
      <c r="AB1458" s="2" t="s">
        <v>15734</v>
      </c>
      <c r="AC1458" s="2" t="s">
        <v>75</v>
      </c>
      <c r="AD1458" s="2" t="s">
        <v>76</v>
      </c>
      <c r="AE1458" s="5">
        <v>86.71</v>
      </c>
      <c r="AF1458" s="2">
        <v>0</v>
      </c>
      <c r="AG1458" s="2" t="s">
        <v>77</v>
      </c>
      <c r="AH1458" s="2">
        <v>13</v>
      </c>
      <c r="AI1458" s="6" t="str">
        <f t="shared" si="66"/>
        <v>65+</v>
      </c>
      <c r="AJ1458" s="11">
        <f>YEAR(tbl_LoanData[[#This Row],[Application Date]])</f>
        <v>2023</v>
      </c>
      <c r="AK1458" s="11" t="str">
        <f>TEXT(tbl_LoanData[[#This Row],[Application Date]],"MMMM")</f>
        <v>September</v>
      </c>
      <c r="AL1458" s="12">
        <f>DATE(YEAR(tbl_LoanData[[#This Row],[Application Date]]),MONTH(tbl_LoanData[[#This Row],[Application Date]]),1)</f>
        <v>45170</v>
      </c>
      <c r="AM1458" s="14">
        <f ca="1">IF(AND(tbl_LoanData[[#This Row],[Application Date]]&gt;=EOMONTH(TODAY(),-1)+1,tbl_LoanData[[#This Row],[Application Date]]&lt;=TODAY()),tbl_LoanData[[#This Row],[Loan Amount]],0)</f>
        <v>0</v>
      </c>
      <c r="AN1458" s="14">
        <f>tbl_LoanData[[#This Row],[Amount Paid]]-(Q1458-X1458)</f>
        <v>781932.8</v>
      </c>
      <c r="AO1458" s="14">
        <f>IF(tbl_LoanData[[#This Row],[Application Status]]="Approved",1,0)</f>
        <v>1</v>
      </c>
      <c r="AP1458" s="22" t="str">
        <f t="shared" ca="1" si="67"/>
        <v/>
      </c>
      <c r="AQ1458" s="22" t="str">
        <f t="shared" ca="1" si="68"/>
        <v/>
      </c>
    </row>
    <row r="1459" spans="1:43" ht="14.4" customHeight="1" x14ac:dyDescent="0.3">
      <c r="A1459" s="2" t="s">
        <v>5093</v>
      </c>
      <c r="B1459" s="2" t="s">
        <v>5094</v>
      </c>
      <c r="C1459" s="2" t="s">
        <v>109</v>
      </c>
      <c r="D1459" s="2" t="s">
        <v>102</v>
      </c>
      <c r="E1459" s="2" t="s">
        <v>125</v>
      </c>
      <c r="F1459" s="2">
        <v>37</v>
      </c>
      <c r="G1459" s="2" t="s">
        <v>83</v>
      </c>
      <c r="H1459" s="2" t="s">
        <v>278</v>
      </c>
      <c r="I1459" s="2" t="s">
        <v>45</v>
      </c>
      <c r="J1459" s="3">
        <v>45171</v>
      </c>
      <c r="K1459" s="3"/>
      <c r="L1459" s="2" t="s">
        <v>40</v>
      </c>
      <c r="M1459" s="2" t="s">
        <v>94</v>
      </c>
      <c r="N1459" s="2" t="s">
        <v>95</v>
      </c>
      <c r="O1459" s="4">
        <v>1255000</v>
      </c>
      <c r="P1459" s="4">
        <v>308300</v>
      </c>
      <c r="Q1459" s="4">
        <v>946700</v>
      </c>
      <c r="R1459" s="2">
        <v>48</v>
      </c>
      <c r="S1459" s="5">
        <v>13.04</v>
      </c>
      <c r="T1459" s="4">
        <v>30010.39</v>
      </c>
      <c r="U1459" s="2" t="s">
        <v>113</v>
      </c>
      <c r="V1459" s="2" t="s">
        <v>97</v>
      </c>
      <c r="W1459" s="4">
        <v>0</v>
      </c>
      <c r="X1459" s="4">
        <v>0</v>
      </c>
      <c r="Y1459" s="4">
        <v>1440498.72</v>
      </c>
      <c r="Z1459" s="2">
        <v>0</v>
      </c>
      <c r="AA1459" s="2" t="s">
        <v>97</v>
      </c>
      <c r="AB1459" s="2" t="s">
        <v>15730</v>
      </c>
      <c r="AC1459" s="2" t="s">
        <v>106</v>
      </c>
      <c r="AD1459" s="2" t="s">
        <v>76</v>
      </c>
      <c r="AE1459" s="5">
        <v>75.430000000000007</v>
      </c>
      <c r="AF1459" s="2">
        <v>0</v>
      </c>
      <c r="AG1459" s="2" t="s">
        <v>97</v>
      </c>
      <c r="AH1459" s="2"/>
      <c r="AI1459" s="6" t="str">
        <f t="shared" si="66"/>
        <v>35-44</v>
      </c>
      <c r="AJ1459" s="11">
        <f>YEAR(tbl_LoanData[[#This Row],[Application Date]])</f>
        <v>2023</v>
      </c>
      <c r="AK1459" s="11" t="str">
        <f>TEXT(tbl_LoanData[[#This Row],[Application Date]],"MMMM")</f>
        <v>September</v>
      </c>
      <c r="AL1459" s="12">
        <f>DATE(YEAR(tbl_LoanData[[#This Row],[Application Date]]),MONTH(tbl_LoanData[[#This Row],[Application Date]]),1)</f>
        <v>45170</v>
      </c>
      <c r="AM1459" s="14">
        <f ca="1">IF(AND(tbl_LoanData[[#This Row],[Application Date]]&gt;=EOMONTH(TODAY(),-1)+1,tbl_LoanData[[#This Row],[Application Date]]&lt;=TODAY()),tbl_LoanData[[#This Row],[Loan Amount]],0)</f>
        <v>0</v>
      </c>
      <c r="AN1459" s="14">
        <f>tbl_LoanData[[#This Row],[Amount Paid]]-(Q1459-X1459)</f>
        <v>-946700</v>
      </c>
      <c r="AO1459" s="14">
        <f>IF(tbl_LoanData[[#This Row],[Application Status]]="Approved",1,0)</f>
        <v>0</v>
      </c>
      <c r="AP1459" s="22" t="str">
        <f t="shared" ca="1" si="67"/>
        <v/>
      </c>
      <c r="AQ1459" s="22" t="str">
        <f t="shared" ca="1" si="68"/>
        <v/>
      </c>
    </row>
    <row r="1460" spans="1:43" x14ac:dyDescent="0.3">
      <c r="A1460" s="2" t="s">
        <v>5187</v>
      </c>
      <c r="B1460" s="2" t="s">
        <v>5188</v>
      </c>
      <c r="C1460" s="2" t="s">
        <v>289</v>
      </c>
      <c r="D1460" s="2" t="s">
        <v>176</v>
      </c>
      <c r="E1460" s="2" t="s">
        <v>284</v>
      </c>
      <c r="F1460" s="2">
        <v>31</v>
      </c>
      <c r="G1460" s="2" t="s">
        <v>69</v>
      </c>
      <c r="H1460" s="2" t="s">
        <v>143</v>
      </c>
      <c r="I1460" s="2" t="s">
        <v>46</v>
      </c>
      <c r="J1460" s="3">
        <v>45197</v>
      </c>
      <c r="K1460" s="3">
        <v>45209</v>
      </c>
      <c r="L1460" s="2" t="s">
        <v>40</v>
      </c>
      <c r="M1460" s="2" t="s">
        <v>71</v>
      </c>
      <c r="N1460" s="2" t="s">
        <v>137</v>
      </c>
      <c r="O1460" s="4">
        <v>1130000</v>
      </c>
      <c r="P1460" s="4">
        <v>175000</v>
      </c>
      <c r="Q1460" s="4">
        <v>955000</v>
      </c>
      <c r="R1460" s="2">
        <v>36</v>
      </c>
      <c r="S1460" s="5">
        <v>8.9</v>
      </c>
      <c r="T1460" s="4">
        <v>33610.69</v>
      </c>
      <c r="U1460" s="2" t="s">
        <v>73</v>
      </c>
      <c r="V1460" s="2" t="s">
        <v>74</v>
      </c>
      <c r="W1460" s="4">
        <v>1142763.46</v>
      </c>
      <c r="X1460" s="4">
        <v>67221.539999999994</v>
      </c>
      <c r="Y1460" s="4">
        <v>1209985</v>
      </c>
      <c r="Z1460" s="2">
        <v>0</v>
      </c>
      <c r="AA1460" s="2" t="s">
        <v>56</v>
      </c>
      <c r="AB1460" s="2" t="s">
        <v>15727</v>
      </c>
      <c r="AC1460" s="2" t="s">
        <v>106</v>
      </c>
      <c r="AD1460" s="2" t="s">
        <v>76</v>
      </c>
      <c r="AE1460" s="5">
        <v>84.51</v>
      </c>
      <c r="AF1460" s="2">
        <v>0</v>
      </c>
      <c r="AG1460" s="2" t="s">
        <v>77</v>
      </c>
      <c r="AH1460" s="2">
        <v>12</v>
      </c>
      <c r="AI1460" s="6" t="str">
        <f t="shared" si="66"/>
        <v>25-34</v>
      </c>
      <c r="AJ1460" s="11">
        <f>YEAR(tbl_LoanData[[#This Row],[Application Date]])</f>
        <v>2023</v>
      </c>
      <c r="AK1460" s="11" t="str">
        <f>TEXT(tbl_LoanData[[#This Row],[Application Date]],"MMMM")</f>
        <v>September</v>
      </c>
      <c r="AL1460" s="12">
        <f>DATE(YEAR(tbl_LoanData[[#This Row],[Application Date]]),MONTH(tbl_LoanData[[#This Row],[Application Date]]),1)</f>
        <v>45170</v>
      </c>
      <c r="AM1460" s="14">
        <f ca="1">IF(AND(tbl_LoanData[[#This Row],[Application Date]]&gt;=EOMONTH(TODAY(),-1)+1,tbl_LoanData[[#This Row],[Application Date]]&lt;=TODAY()),tbl_LoanData[[#This Row],[Loan Amount]],0)</f>
        <v>0</v>
      </c>
      <c r="AN1460" s="14">
        <f>tbl_LoanData[[#This Row],[Amount Paid]]-(Q1460-X1460)</f>
        <v>254985</v>
      </c>
      <c r="AO1460" s="14">
        <f>IF(tbl_LoanData[[#This Row],[Application Status]]="Approved",1,0)</f>
        <v>1</v>
      </c>
      <c r="AP1460" s="22" t="str">
        <f t="shared" ca="1" si="67"/>
        <v/>
      </c>
      <c r="AQ1460" s="22" t="str">
        <f t="shared" ca="1" si="68"/>
        <v/>
      </c>
    </row>
    <row r="1461" spans="1:43" ht="14.4" customHeight="1" x14ac:dyDescent="0.3">
      <c r="A1461" s="2" t="s">
        <v>5197</v>
      </c>
      <c r="B1461" s="2" t="s">
        <v>5198</v>
      </c>
      <c r="C1461" s="2" t="s">
        <v>203</v>
      </c>
      <c r="D1461" s="2" t="s">
        <v>204</v>
      </c>
      <c r="E1461" s="2" t="s">
        <v>210</v>
      </c>
      <c r="F1461" s="2">
        <v>41</v>
      </c>
      <c r="G1461" s="2" t="s">
        <v>69</v>
      </c>
      <c r="H1461" s="2" t="s">
        <v>516</v>
      </c>
      <c r="I1461" s="2" t="s">
        <v>53</v>
      </c>
      <c r="J1461" s="3">
        <v>45180</v>
      </c>
      <c r="K1461" s="3">
        <v>45196</v>
      </c>
      <c r="L1461" s="2" t="s">
        <v>36</v>
      </c>
      <c r="M1461" s="2" t="s">
        <v>104</v>
      </c>
      <c r="N1461" s="2" t="s">
        <v>105</v>
      </c>
      <c r="O1461" s="4">
        <v>1897000</v>
      </c>
      <c r="P1461" s="4">
        <v>482800</v>
      </c>
      <c r="Q1461" s="4">
        <v>1414200</v>
      </c>
      <c r="R1461" s="2">
        <v>24</v>
      </c>
      <c r="S1461" s="5">
        <v>9.36</v>
      </c>
      <c r="T1461" s="4">
        <v>69955.759999999995</v>
      </c>
      <c r="U1461" s="2" t="s">
        <v>73</v>
      </c>
      <c r="V1461" s="2" t="s">
        <v>33</v>
      </c>
      <c r="W1461" s="4">
        <v>1678938.24</v>
      </c>
      <c r="X1461" s="4">
        <v>0</v>
      </c>
      <c r="Y1461" s="4">
        <v>1678938.24</v>
      </c>
      <c r="Z1461" s="2">
        <v>0</v>
      </c>
      <c r="AA1461" s="2" t="s">
        <v>56</v>
      </c>
      <c r="AB1461" s="2" t="s">
        <v>15728</v>
      </c>
      <c r="AC1461" s="2" t="s">
        <v>87</v>
      </c>
      <c r="AD1461" s="2" t="s">
        <v>76</v>
      </c>
      <c r="AE1461" s="5">
        <v>74.55</v>
      </c>
      <c r="AF1461" s="2">
        <v>0</v>
      </c>
      <c r="AG1461" s="2" t="s">
        <v>77</v>
      </c>
      <c r="AH1461" s="2">
        <v>16</v>
      </c>
      <c r="AI1461" s="6" t="str">
        <f t="shared" si="66"/>
        <v>35-44</v>
      </c>
      <c r="AJ1461" s="11">
        <f>YEAR(tbl_LoanData[[#This Row],[Application Date]])</f>
        <v>2023</v>
      </c>
      <c r="AK1461" s="11" t="str">
        <f>TEXT(tbl_LoanData[[#This Row],[Application Date]],"MMMM")</f>
        <v>September</v>
      </c>
      <c r="AL1461" s="12">
        <f>DATE(YEAR(tbl_LoanData[[#This Row],[Application Date]]),MONTH(tbl_LoanData[[#This Row],[Application Date]]),1)</f>
        <v>45170</v>
      </c>
      <c r="AM1461" s="14">
        <f ca="1">IF(AND(tbl_LoanData[[#This Row],[Application Date]]&gt;=EOMONTH(TODAY(),-1)+1,tbl_LoanData[[#This Row],[Application Date]]&lt;=TODAY()),tbl_LoanData[[#This Row],[Loan Amount]],0)</f>
        <v>0</v>
      </c>
      <c r="AN1461" s="14">
        <f>tbl_LoanData[[#This Row],[Amount Paid]]-(Q1461-X1461)</f>
        <v>264738.24</v>
      </c>
      <c r="AO1461" s="14">
        <f>IF(tbl_LoanData[[#This Row],[Application Status]]="Approved",1,0)</f>
        <v>1</v>
      </c>
      <c r="AP1461" s="22" t="str">
        <f t="shared" ca="1" si="67"/>
        <v/>
      </c>
      <c r="AQ1461" s="22" t="str">
        <f t="shared" ca="1" si="68"/>
        <v/>
      </c>
    </row>
    <row r="1462" spans="1:43" ht="14.4" customHeight="1" x14ac:dyDescent="0.3">
      <c r="A1462" s="2" t="s">
        <v>5377</v>
      </c>
      <c r="B1462" s="2" t="s">
        <v>5378</v>
      </c>
      <c r="C1462" s="2" t="s">
        <v>621</v>
      </c>
      <c r="D1462" s="2" t="s">
        <v>81</v>
      </c>
      <c r="E1462" s="2" t="s">
        <v>255</v>
      </c>
      <c r="F1462" s="2">
        <v>52</v>
      </c>
      <c r="G1462" s="2" t="s">
        <v>69</v>
      </c>
      <c r="H1462" s="2" t="s">
        <v>70</v>
      </c>
      <c r="I1462" s="2" t="s">
        <v>50</v>
      </c>
      <c r="J1462" s="3">
        <v>45184</v>
      </c>
      <c r="K1462" s="3">
        <v>45198</v>
      </c>
      <c r="L1462" s="2" t="s">
        <v>39</v>
      </c>
      <c r="M1462" s="2" t="s">
        <v>94</v>
      </c>
      <c r="N1462" s="2" t="s">
        <v>418</v>
      </c>
      <c r="O1462" s="4">
        <v>1263000</v>
      </c>
      <c r="P1462" s="4">
        <v>310900</v>
      </c>
      <c r="Q1462" s="4">
        <v>952100</v>
      </c>
      <c r="R1462" s="2">
        <v>12</v>
      </c>
      <c r="S1462" s="5">
        <v>10.25</v>
      </c>
      <c r="T1462" s="4">
        <v>87474.19</v>
      </c>
      <c r="U1462" s="2" t="s">
        <v>73</v>
      </c>
      <c r="V1462" s="2" t="s">
        <v>34</v>
      </c>
      <c r="W1462" s="4">
        <v>962216.09</v>
      </c>
      <c r="X1462" s="4">
        <v>87474.16</v>
      </c>
      <c r="Y1462" s="4">
        <v>1049690.25</v>
      </c>
      <c r="Z1462" s="2">
        <v>30</v>
      </c>
      <c r="AA1462" s="2" t="s">
        <v>57</v>
      </c>
      <c r="AB1462" s="2" t="s">
        <v>15734</v>
      </c>
      <c r="AC1462" s="2" t="s">
        <v>129</v>
      </c>
      <c r="AD1462" s="2" t="s">
        <v>76</v>
      </c>
      <c r="AE1462" s="5">
        <v>75.38</v>
      </c>
      <c r="AF1462" s="2">
        <v>1</v>
      </c>
      <c r="AG1462" s="2" t="s">
        <v>77</v>
      </c>
      <c r="AH1462" s="2">
        <v>14</v>
      </c>
      <c r="AI1462" s="6" t="str">
        <f t="shared" si="66"/>
        <v>45-54</v>
      </c>
      <c r="AJ1462" s="11">
        <f>YEAR(tbl_LoanData[[#This Row],[Application Date]])</f>
        <v>2023</v>
      </c>
      <c r="AK1462" s="11" t="str">
        <f>TEXT(tbl_LoanData[[#This Row],[Application Date]],"MMMM")</f>
        <v>September</v>
      </c>
      <c r="AL1462" s="12">
        <f>DATE(YEAR(tbl_LoanData[[#This Row],[Application Date]]),MONTH(tbl_LoanData[[#This Row],[Application Date]]),1)</f>
        <v>45170</v>
      </c>
      <c r="AM1462" s="14">
        <f ca="1">IF(AND(tbl_LoanData[[#This Row],[Application Date]]&gt;=EOMONTH(TODAY(),-1)+1,tbl_LoanData[[#This Row],[Application Date]]&lt;=TODAY()),tbl_LoanData[[#This Row],[Loan Amount]],0)</f>
        <v>0</v>
      </c>
      <c r="AN1462" s="14">
        <f>tbl_LoanData[[#This Row],[Amount Paid]]-(Q1462-X1462)</f>
        <v>97590.25</v>
      </c>
      <c r="AO1462" s="14">
        <f>IF(tbl_LoanData[[#This Row],[Application Status]]="Approved",1,0)</f>
        <v>1</v>
      </c>
      <c r="AP1462" s="22" t="str">
        <f t="shared" ca="1" si="67"/>
        <v/>
      </c>
      <c r="AQ1462" s="22" t="str">
        <f t="shared" ca="1" si="68"/>
        <v/>
      </c>
    </row>
    <row r="1463" spans="1:43" x14ac:dyDescent="0.3">
      <c r="A1463" s="2" t="s">
        <v>5405</v>
      </c>
      <c r="B1463" s="2" t="s">
        <v>5406</v>
      </c>
      <c r="C1463" s="2" t="s">
        <v>155</v>
      </c>
      <c r="D1463" s="2" t="s">
        <v>117</v>
      </c>
      <c r="E1463" s="2" t="s">
        <v>91</v>
      </c>
      <c r="F1463" s="2">
        <v>21</v>
      </c>
      <c r="G1463" s="2" t="s">
        <v>83</v>
      </c>
      <c r="H1463" s="2" t="s">
        <v>172</v>
      </c>
      <c r="I1463" s="2" t="s">
        <v>45</v>
      </c>
      <c r="J1463" s="3">
        <v>45174</v>
      </c>
      <c r="K1463" s="3"/>
      <c r="L1463" s="2" t="s">
        <v>39</v>
      </c>
      <c r="M1463" s="2" t="s">
        <v>85</v>
      </c>
      <c r="N1463" s="2" t="s">
        <v>373</v>
      </c>
      <c r="O1463" s="4">
        <v>2545000</v>
      </c>
      <c r="P1463" s="4">
        <v>902100</v>
      </c>
      <c r="Q1463" s="4">
        <v>1642900</v>
      </c>
      <c r="R1463" s="2">
        <v>24</v>
      </c>
      <c r="S1463" s="5">
        <v>13.13</v>
      </c>
      <c r="T1463" s="4">
        <v>86430.23</v>
      </c>
      <c r="U1463" s="2" t="s">
        <v>96</v>
      </c>
      <c r="V1463" s="2" t="s">
        <v>97</v>
      </c>
      <c r="W1463" s="4">
        <v>0</v>
      </c>
      <c r="X1463" s="4">
        <v>0</v>
      </c>
      <c r="Y1463" s="4">
        <v>2074325.54</v>
      </c>
      <c r="Z1463" s="2">
        <v>0</v>
      </c>
      <c r="AA1463" s="2" t="s">
        <v>97</v>
      </c>
      <c r="AB1463" s="2" t="s">
        <v>15736</v>
      </c>
      <c r="AC1463" s="2" t="s">
        <v>87</v>
      </c>
      <c r="AD1463" s="2" t="s">
        <v>76</v>
      </c>
      <c r="AE1463" s="5">
        <v>64.55</v>
      </c>
      <c r="AF1463" s="2">
        <v>0</v>
      </c>
      <c r="AG1463" s="2" t="s">
        <v>97</v>
      </c>
      <c r="AH1463" s="2"/>
      <c r="AI1463" s="6" t="str">
        <f t="shared" si="66"/>
        <v>18-24</v>
      </c>
      <c r="AJ1463" s="11">
        <f>YEAR(tbl_LoanData[[#This Row],[Application Date]])</f>
        <v>2023</v>
      </c>
      <c r="AK1463" s="11" t="str">
        <f>TEXT(tbl_LoanData[[#This Row],[Application Date]],"MMMM")</f>
        <v>September</v>
      </c>
      <c r="AL1463" s="12">
        <f>DATE(YEAR(tbl_LoanData[[#This Row],[Application Date]]),MONTH(tbl_LoanData[[#This Row],[Application Date]]),1)</f>
        <v>45170</v>
      </c>
      <c r="AM1463" s="14">
        <f ca="1">IF(AND(tbl_LoanData[[#This Row],[Application Date]]&gt;=EOMONTH(TODAY(),-1)+1,tbl_LoanData[[#This Row],[Application Date]]&lt;=TODAY()),tbl_LoanData[[#This Row],[Loan Amount]],0)</f>
        <v>0</v>
      </c>
      <c r="AN1463" s="14">
        <f>tbl_LoanData[[#This Row],[Amount Paid]]-(Q1463-X1463)</f>
        <v>-1642900</v>
      </c>
      <c r="AO1463" s="14">
        <f>IF(tbl_LoanData[[#This Row],[Application Status]]="Approved",1,0)</f>
        <v>0</v>
      </c>
      <c r="AP1463" s="22" t="str">
        <f t="shared" ca="1" si="67"/>
        <v/>
      </c>
      <c r="AQ1463" s="22" t="str">
        <f t="shared" ca="1" si="68"/>
        <v/>
      </c>
    </row>
    <row r="1464" spans="1:43" ht="14.4" customHeight="1" x14ac:dyDescent="0.3">
      <c r="A1464" s="2" t="s">
        <v>5427</v>
      </c>
      <c r="B1464" s="2" t="s">
        <v>5428</v>
      </c>
      <c r="C1464" s="2" t="s">
        <v>175</v>
      </c>
      <c r="D1464" s="2" t="s">
        <v>142</v>
      </c>
      <c r="E1464" s="2" t="s">
        <v>101</v>
      </c>
      <c r="F1464" s="2">
        <v>59</v>
      </c>
      <c r="G1464" s="2" t="s">
        <v>83</v>
      </c>
      <c r="H1464" s="2" t="s">
        <v>119</v>
      </c>
      <c r="I1464" s="2" t="s">
        <v>43</v>
      </c>
      <c r="J1464" s="3">
        <v>45184</v>
      </c>
      <c r="K1464" s="3">
        <v>45202</v>
      </c>
      <c r="L1464" s="2" t="s">
        <v>41</v>
      </c>
      <c r="M1464" s="2" t="s">
        <v>144</v>
      </c>
      <c r="N1464" s="2" t="s">
        <v>857</v>
      </c>
      <c r="O1464" s="4">
        <v>2906000</v>
      </c>
      <c r="P1464" s="4">
        <v>383700</v>
      </c>
      <c r="Q1464" s="4">
        <v>2522300</v>
      </c>
      <c r="R1464" s="2">
        <v>36</v>
      </c>
      <c r="S1464" s="5">
        <v>8.9</v>
      </c>
      <c r="T1464" s="4">
        <v>88770.95</v>
      </c>
      <c r="U1464" s="2" t="s">
        <v>73</v>
      </c>
      <c r="V1464" s="2" t="s">
        <v>74</v>
      </c>
      <c r="W1464" s="4">
        <v>3106983.25</v>
      </c>
      <c r="X1464" s="4">
        <v>88770.85</v>
      </c>
      <c r="Y1464" s="4">
        <v>3195754.1</v>
      </c>
      <c r="Z1464" s="2">
        <v>0</v>
      </c>
      <c r="AA1464" s="2" t="s">
        <v>56</v>
      </c>
      <c r="AB1464" s="2" t="s">
        <v>15728</v>
      </c>
      <c r="AC1464" s="2" t="s">
        <v>121</v>
      </c>
      <c r="AD1464" s="2" t="s">
        <v>76</v>
      </c>
      <c r="AE1464" s="5">
        <v>86.8</v>
      </c>
      <c r="AF1464" s="2">
        <v>0</v>
      </c>
      <c r="AG1464" s="2" t="s">
        <v>77</v>
      </c>
      <c r="AH1464" s="2">
        <v>18</v>
      </c>
      <c r="AI1464" s="6" t="str">
        <f t="shared" si="66"/>
        <v>55-64</v>
      </c>
      <c r="AJ1464" s="11">
        <f>YEAR(tbl_LoanData[[#This Row],[Application Date]])</f>
        <v>2023</v>
      </c>
      <c r="AK1464" s="11" t="str">
        <f>TEXT(tbl_LoanData[[#This Row],[Application Date]],"MMMM")</f>
        <v>September</v>
      </c>
      <c r="AL1464" s="12">
        <f>DATE(YEAR(tbl_LoanData[[#This Row],[Application Date]]),MONTH(tbl_LoanData[[#This Row],[Application Date]]),1)</f>
        <v>45170</v>
      </c>
      <c r="AM1464" s="14">
        <f ca="1">IF(AND(tbl_LoanData[[#This Row],[Application Date]]&gt;=EOMONTH(TODAY(),-1)+1,tbl_LoanData[[#This Row],[Application Date]]&lt;=TODAY()),tbl_LoanData[[#This Row],[Loan Amount]],0)</f>
        <v>0</v>
      </c>
      <c r="AN1464" s="14">
        <f>tbl_LoanData[[#This Row],[Amount Paid]]-(Q1464-X1464)</f>
        <v>673454.10000000009</v>
      </c>
      <c r="AO1464" s="14">
        <f>IF(tbl_LoanData[[#This Row],[Application Status]]="Approved",1,0)</f>
        <v>1</v>
      </c>
      <c r="AP1464" s="22" t="str">
        <f t="shared" ca="1" si="67"/>
        <v/>
      </c>
      <c r="AQ1464" s="22" t="str">
        <f t="shared" ca="1" si="68"/>
        <v/>
      </c>
    </row>
    <row r="1465" spans="1:43" ht="14.4" customHeight="1" x14ac:dyDescent="0.3">
      <c r="A1465" s="2" t="s">
        <v>5433</v>
      </c>
      <c r="B1465" s="2" t="s">
        <v>5434</v>
      </c>
      <c r="C1465" s="2" t="s">
        <v>253</v>
      </c>
      <c r="D1465" s="2" t="s">
        <v>91</v>
      </c>
      <c r="E1465" s="2" t="s">
        <v>81</v>
      </c>
      <c r="F1465" s="2">
        <v>35</v>
      </c>
      <c r="G1465" s="2" t="s">
        <v>69</v>
      </c>
      <c r="H1465" s="2" t="s">
        <v>298</v>
      </c>
      <c r="I1465" s="2" t="s">
        <v>43</v>
      </c>
      <c r="J1465" s="3">
        <v>45198</v>
      </c>
      <c r="K1465" s="3">
        <v>45200</v>
      </c>
      <c r="L1465" s="2" t="s">
        <v>40</v>
      </c>
      <c r="M1465" s="2" t="s">
        <v>157</v>
      </c>
      <c r="N1465" s="2" t="s">
        <v>299</v>
      </c>
      <c r="O1465" s="4">
        <v>1509000</v>
      </c>
      <c r="P1465" s="4">
        <v>355600</v>
      </c>
      <c r="Q1465" s="4">
        <v>1153400</v>
      </c>
      <c r="R1465" s="2">
        <v>60</v>
      </c>
      <c r="S1465" s="5">
        <v>7.75</v>
      </c>
      <c r="T1465" s="4">
        <v>26672.38</v>
      </c>
      <c r="U1465" s="2" t="s">
        <v>73</v>
      </c>
      <c r="V1465" s="2" t="s">
        <v>74</v>
      </c>
      <c r="W1465" s="4">
        <v>853516.16</v>
      </c>
      <c r="X1465" s="4">
        <v>746826.34</v>
      </c>
      <c r="Y1465" s="4">
        <v>1600342.5</v>
      </c>
      <c r="Z1465" s="2">
        <v>93</v>
      </c>
      <c r="AA1465" s="2" t="s">
        <v>60</v>
      </c>
      <c r="AB1465" s="2" t="s">
        <v>15729</v>
      </c>
      <c r="AC1465" s="2" t="s">
        <v>332</v>
      </c>
      <c r="AD1465" s="2" t="s">
        <v>76</v>
      </c>
      <c r="AE1465" s="5">
        <v>76.430000000000007</v>
      </c>
      <c r="AF1465" s="2">
        <v>3</v>
      </c>
      <c r="AG1465" s="2" t="s">
        <v>130</v>
      </c>
      <c r="AH1465" s="2">
        <v>2</v>
      </c>
      <c r="AI1465" s="6" t="str">
        <f t="shared" si="66"/>
        <v>35-44</v>
      </c>
      <c r="AJ1465" s="11">
        <f>YEAR(tbl_LoanData[[#This Row],[Application Date]])</f>
        <v>2023</v>
      </c>
      <c r="AK1465" s="11" t="str">
        <f>TEXT(tbl_LoanData[[#This Row],[Application Date]],"MMMM")</f>
        <v>September</v>
      </c>
      <c r="AL1465" s="12">
        <f>DATE(YEAR(tbl_LoanData[[#This Row],[Application Date]]),MONTH(tbl_LoanData[[#This Row],[Application Date]]),1)</f>
        <v>45170</v>
      </c>
      <c r="AM1465" s="14">
        <f ca="1">IF(AND(tbl_LoanData[[#This Row],[Application Date]]&gt;=EOMONTH(TODAY(),-1)+1,tbl_LoanData[[#This Row],[Application Date]]&lt;=TODAY()),tbl_LoanData[[#This Row],[Loan Amount]],0)</f>
        <v>0</v>
      </c>
      <c r="AN1465" s="14">
        <f>tbl_LoanData[[#This Row],[Amount Paid]]-(Q1465-X1465)</f>
        <v>446942.5</v>
      </c>
      <c r="AO1465" s="14">
        <f>IF(tbl_LoanData[[#This Row],[Application Status]]="Approved",1,0)</f>
        <v>1</v>
      </c>
      <c r="AP1465" s="22" t="str">
        <f t="shared" ca="1" si="67"/>
        <v/>
      </c>
      <c r="AQ1465" s="22" t="str">
        <f t="shared" ca="1" si="68"/>
        <v/>
      </c>
    </row>
    <row r="1466" spans="1:43" ht="14.4" customHeight="1" x14ac:dyDescent="0.3">
      <c r="A1466" s="2" t="s">
        <v>5447</v>
      </c>
      <c r="B1466" s="2" t="s">
        <v>5448</v>
      </c>
      <c r="C1466" s="2" t="s">
        <v>338</v>
      </c>
      <c r="D1466" s="2" t="s">
        <v>134</v>
      </c>
      <c r="E1466" s="2" t="s">
        <v>91</v>
      </c>
      <c r="F1466" s="2">
        <v>33</v>
      </c>
      <c r="G1466" s="2" t="s">
        <v>83</v>
      </c>
      <c r="H1466" s="2" t="s">
        <v>151</v>
      </c>
      <c r="I1466" s="2" t="s">
        <v>46</v>
      </c>
      <c r="J1466" s="3">
        <v>45174</v>
      </c>
      <c r="K1466" s="3">
        <v>45189</v>
      </c>
      <c r="L1466" s="2" t="s">
        <v>40</v>
      </c>
      <c r="M1466" s="2" t="s">
        <v>94</v>
      </c>
      <c r="N1466" s="2" t="s">
        <v>4</v>
      </c>
      <c r="O1466" s="4">
        <v>1541000</v>
      </c>
      <c r="P1466" s="4">
        <v>329200</v>
      </c>
      <c r="Q1466" s="4">
        <v>1211800</v>
      </c>
      <c r="R1466" s="2">
        <v>48</v>
      </c>
      <c r="S1466" s="5">
        <v>14.64</v>
      </c>
      <c r="T1466" s="4">
        <v>40029.79</v>
      </c>
      <c r="U1466" s="2" t="s">
        <v>73</v>
      </c>
      <c r="V1466" s="2" t="s">
        <v>74</v>
      </c>
      <c r="W1466" s="4">
        <v>1401042.65</v>
      </c>
      <c r="X1466" s="4">
        <v>520387.43</v>
      </c>
      <c r="Y1466" s="4">
        <v>1921430.08</v>
      </c>
      <c r="Z1466" s="2">
        <v>0</v>
      </c>
      <c r="AA1466" s="2" t="s">
        <v>56</v>
      </c>
      <c r="AB1466" s="2" t="s">
        <v>15736</v>
      </c>
      <c r="AC1466" s="2" t="s">
        <v>138</v>
      </c>
      <c r="AD1466" s="2" t="s">
        <v>76</v>
      </c>
      <c r="AE1466" s="5">
        <v>78.64</v>
      </c>
      <c r="AF1466" s="2">
        <v>0</v>
      </c>
      <c r="AG1466" s="2" t="s">
        <v>77</v>
      </c>
      <c r="AH1466" s="2">
        <v>15</v>
      </c>
      <c r="AI1466" s="6" t="str">
        <f t="shared" si="66"/>
        <v>25-34</v>
      </c>
      <c r="AJ1466" s="11">
        <f>YEAR(tbl_LoanData[[#This Row],[Application Date]])</f>
        <v>2023</v>
      </c>
      <c r="AK1466" s="11" t="str">
        <f>TEXT(tbl_LoanData[[#This Row],[Application Date]],"MMMM")</f>
        <v>September</v>
      </c>
      <c r="AL1466" s="12">
        <f>DATE(YEAR(tbl_LoanData[[#This Row],[Application Date]]),MONTH(tbl_LoanData[[#This Row],[Application Date]]),1)</f>
        <v>45170</v>
      </c>
      <c r="AM1466" s="14">
        <f ca="1">IF(AND(tbl_LoanData[[#This Row],[Application Date]]&gt;=EOMONTH(TODAY(),-1)+1,tbl_LoanData[[#This Row],[Application Date]]&lt;=TODAY()),tbl_LoanData[[#This Row],[Loan Amount]],0)</f>
        <v>0</v>
      </c>
      <c r="AN1466" s="14">
        <f>tbl_LoanData[[#This Row],[Amount Paid]]-(Q1466-X1466)</f>
        <v>709630.07999999984</v>
      </c>
      <c r="AO1466" s="14">
        <f>IF(tbl_LoanData[[#This Row],[Application Status]]="Approved",1,0)</f>
        <v>1</v>
      </c>
      <c r="AP1466" s="22" t="str">
        <f t="shared" ca="1" si="67"/>
        <v/>
      </c>
      <c r="AQ1466" s="22" t="str">
        <f t="shared" ca="1" si="68"/>
        <v/>
      </c>
    </row>
    <row r="1467" spans="1:43" ht="14.4" customHeight="1" x14ac:dyDescent="0.3">
      <c r="A1467" s="2" t="s">
        <v>5461</v>
      </c>
      <c r="B1467" s="2" t="s">
        <v>5462</v>
      </c>
      <c r="C1467" s="2" t="s">
        <v>335</v>
      </c>
      <c r="D1467" s="2" t="s">
        <v>91</v>
      </c>
      <c r="E1467" s="2" t="s">
        <v>135</v>
      </c>
      <c r="F1467" s="2">
        <v>39</v>
      </c>
      <c r="G1467" s="2" t="s">
        <v>83</v>
      </c>
      <c r="H1467" s="2" t="s">
        <v>233</v>
      </c>
      <c r="I1467" s="2" t="s">
        <v>46</v>
      </c>
      <c r="J1467" s="3">
        <v>45196</v>
      </c>
      <c r="K1467" s="3">
        <v>45202</v>
      </c>
      <c r="L1467" s="2" t="s">
        <v>40</v>
      </c>
      <c r="M1467" s="2" t="s">
        <v>85</v>
      </c>
      <c r="N1467" s="2" t="s">
        <v>270</v>
      </c>
      <c r="O1467" s="4">
        <v>1000000</v>
      </c>
      <c r="P1467" s="4">
        <v>157400</v>
      </c>
      <c r="Q1467" s="4">
        <v>842600</v>
      </c>
      <c r="R1467" s="2">
        <v>36</v>
      </c>
      <c r="S1467" s="5">
        <v>11.43</v>
      </c>
      <c r="T1467" s="4">
        <v>31431.32</v>
      </c>
      <c r="U1467" s="2" t="s">
        <v>73</v>
      </c>
      <c r="V1467" s="2" t="s">
        <v>74</v>
      </c>
      <c r="W1467" s="4">
        <v>942939.6</v>
      </c>
      <c r="X1467" s="4">
        <v>188587.94</v>
      </c>
      <c r="Y1467" s="4">
        <v>1131527.54</v>
      </c>
      <c r="Z1467" s="2">
        <v>155</v>
      </c>
      <c r="AA1467" s="2" t="s">
        <v>60</v>
      </c>
      <c r="AB1467" s="2" t="s">
        <v>15727</v>
      </c>
      <c r="AC1467" s="2" t="s">
        <v>138</v>
      </c>
      <c r="AD1467" s="2" t="s">
        <v>76</v>
      </c>
      <c r="AE1467" s="5">
        <v>84.26</v>
      </c>
      <c r="AF1467" s="2">
        <v>5</v>
      </c>
      <c r="AG1467" s="2" t="s">
        <v>130</v>
      </c>
      <c r="AH1467" s="2">
        <v>6</v>
      </c>
      <c r="AI1467" s="6" t="str">
        <f t="shared" si="66"/>
        <v>35-44</v>
      </c>
      <c r="AJ1467" s="11">
        <f>YEAR(tbl_LoanData[[#This Row],[Application Date]])</f>
        <v>2023</v>
      </c>
      <c r="AK1467" s="11" t="str">
        <f>TEXT(tbl_LoanData[[#This Row],[Application Date]],"MMMM")</f>
        <v>September</v>
      </c>
      <c r="AL1467" s="12">
        <f>DATE(YEAR(tbl_LoanData[[#This Row],[Application Date]]),MONTH(tbl_LoanData[[#This Row],[Application Date]]),1)</f>
        <v>45170</v>
      </c>
      <c r="AM1467" s="14">
        <f ca="1">IF(AND(tbl_LoanData[[#This Row],[Application Date]]&gt;=EOMONTH(TODAY(),-1)+1,tbl_LoanData[[#This Row],[Application Date]]&lt;=TODAY()),tbl_LoanData[[#This Row],[Loan Amount]],0)</f>
        <v>0</v>
      </c>
      <c r="AN1467" s="14">
        <f>tbl_LoanData[[#This Row],[Amount Paid]]-(Q1467-X1467)</f>
        <v>288927.53999999992</v>
      </c>
      <c r="AO1467" s="14">
        <f>IF(tbl_LoanData[[#This Row],[Application Status]]="Approved",1,0)</f>
        <v>1</v>
      </c>
      <c r="AP1467" s="22" t="str">
        <f t="shared" ca="1" si="67"/>
        <v/>
      </c>
      <c r="AQ1467" s="22" t="str">
        <f t="shared" ca="1" si="68"/>
        <v/>
      </c>
    </row>
    <row r="1468" spans="1:43" ht="14.4" customHeight="1" x14ac:dyDescent="0.3">
      <c r="A1468" s="2" t="s">
        <v>5479</v>
      </c>
      <c r="B1468" s="2" t="s">
        <v>5480</v>
      </c>
      <c r="C1468" s="2" t="s">
        <v>432</v>
      </c>
      <c r="D1468" s="2" t="s">
        <v>232</v>
      </c>
      <c r="E1468" s="2" t="s">
        <v>447</v>
      </c>
      <c r="F1468" s="2">
        <v>37</v>
      </c>
      <c r="G1468" s="2" t="s">
        <v>69</v>
      </c>
      <c r="H1468" s="2" t="s">
        <v>224</v>
      </c>
      <c r="I1468" s="2" t="s">
        <v>54</v>
      </c>
      <c r="J1468" s="3">
        <v>45171</v>
      </c>
      <c r="K1468" s="3">
        <v>45185</v>
      </c>
      <c r="L1468" s="2" t="s">
        <v>36</v>
      </c>
      <c r="M1468" s="2" t="s">
        <v>111</v>
      </c>
      <c r="N1468" s="2" t="s">
        <v>350</v>
      </c>
      <c r="O1468" s="4">
        <v>800000</v>
      </c>
      <c r="P1468" s="4">
        <v>145400</v>
      </c>
      <c r="Q1468" s="4">
        <v>654600</v>
      </c>
      <c r="R1468" s="2">
        <v>48</v>
      </c>
      <c r="S1468" s="5">
        <v>13.05</v>
      </c>
      <c r="T1468" s="4">
        <v>20756.27</v>
      </c>
      <c r="U1468" s="2" t="s">
        <v>73</v>
      </c>
      <c r="V1468" s="2" t="s">
        <v>74</v>
      </c>
      <c r="W1468" s="4">
        <v>726469.45</v>
      </c>
      <c r="X1468" s="4">
        <v>269831.75</v>
      </c>
      <c r="Y1468" s="4">
        <v>996301.2</v>
      </c>
      <c r="Z1468" s="2">
        <v>0</v>
      </c>
      <c r="AA1468" s="2" t="s">
        <v>56</v>
      </c>
      <c r="AB1468" s="2" t="s">
        <v>15733</v>
      </c>
      <c r="AC1468" s="2" t="s">
        <v>146</v>
      </c>
      <c r="AD1468" s="2" t="s">
        <v>76</v>
      </c>
      <c r="AE1468" s="5">
        <v>81.819999999999993</v>
      </c>
      <c r="AF1468" s="2">
        <v>0</v>
      </c>
      <c r="AG1468" s="2" t="s">
        <v>77</v>
      </c>
      <c r="AH1468" s="2">
        <v>14</v>
      </c>
      <c r="AI1468" s="6" t="str">
        <f t="shared" si="66"/>
        <v>35-44</v>
      </c>
      <c r="AJ1468" s="11">
        <f>YEAR(tbl_LoanData[[#This Row],[Application Date]])</f>
        <v>2023</v>
      </c>
      <c r="AK1468" s="11" t="str">
        <f>TEXT(tbl_LoanData[[#This Row],[Application Date]],"MMMM")</f>
        <v>September</v>
      </c>
      <c r="AL1468" s="12">
        <f>DATE(YEAR(tbl_LoanData[[#This Row],[Application Date]]),MONTH(tbl_LoanData[[#This Row],[Application Date]]),1)</f>
        <v>45170</v>
      </c>
      <c r="AM1468" s="14">
        <f ca="1">IF(AND(tbl_LoanData[[#This Row],[Application Date]]&gt;=EOMONTH(TODAY(),-1)+1,tbl_LoanData[[#This Row],[Application Date]]&lt;=TODAY()),tbl_LoanData[[#This Row],[Loan Amount]],0)</f>
        <v>0</v>
      </c>
      <c r="AN1468" s="14">
        <f>tbl_LoanData[[#This Row],[Amount Paid]]-(Q1468-X1468)</f>
        <v>341701.19999999995</v>
      </c>
      <c r="AO1468" s="14">
        <f>IF(tbl_LoanData[[#This Row],[Application Status]]="Approved",1,0)</f>
        <v>1</v>
      </c>
      <c r="AP1468" s="22" t="str">
        <f t="shared" ca="1" si="67"/>
        <v/>
      </c>
      <c r="AQ1468" s="22" t="str">
        <f t="shared" ca="1" si="68"/>
        <v/>
      </c>
    </row>
    <row r="1469" spans="1:43" ht="14.4" customHeight="1" x14ac:dyDescent="0.3">
      <c r="A1469" s="2" t="s">
        <v>5717</v>
      </c>
      <c r="B1469" s="2" t="s">
        <v>5718</v>
      </c>
      <c r="C1469" s="2" t="s">
        <v>1102</v>
      </c>
      <c r="D1469" s="2" t="s">
        <v>118</v>
      </c>
      <c r="E1469" s="2" t="s">
        <v>311</v>
      </c>
      <c r="F1469" s="2">
        <v>59</v>
      </c>
      <c r="G1469" s="2" t="s">
        <v>69</v>
      </c>
      <c r="H1469" s="2" t="s">
        <v>516</v>
      </c>
      <c r="I1469" s="2" t="s">
        <v>53</v>
      </c>
      <c r="J1469" s="3">
        <v>45171</v>
      </c>
      <c r="K1469" s="3">
        <v>45176</v>
      </c>
      <c r="L1469" s="2" t="s">
        <v>36</v>
      </c>
      <c r="M1469" s="2" t="s">
        <v>85</v>
      </c>
      <c r="N1469" s="2" t="s">
        <v>624</v>
      </c>
      <c r="O1469" s="4">
        <v>1395000</v>
      </c>
      <c r="P1469" s="4">
        <v>333100</v>
      </c>
      <c r="Q1469" s="4">
        <v>1061900</v>
      </c>
      <c r="R1469" s="2">
        <v>24</v>
      </c>
      <c r="S1469" s="5">
        <v>10.63</v>
      </c>
      <c r="T1469" s="4">
        <v>53652.5</v>
      </c>
      <c r="U1469" s="2" t="s">
        <v>73</v>
      </c>
      <c r="V1469" s="2" t="s">
        <v>34</v>
      </c>
      <c r="W1469" s="4">
        <v>1073050</v>
      </c>
      <c r="X1469" s="4">
        <v>214609.94</v>
      </c>
      <c r="Y1469" s="4">
        <v>1287659.94</v>
      </c>
      <c r="Z1469" s="2">
        <v>116</v>
      </c>
      <c r="AA1469" s="2" t="s">
        <v>60</v>
      </c>
      <c r="AB1469" s="2" t="s">
        <v>15735</v>
      </c>
      <c r="AC1469" s="2" t="s">
        <v>360</v>
      </c>
      <c r="AD1469" s="2" t="s">
        <v>76</v>
      </c>
      <c r="AE1469" s="5">
        <v>76.12</v>
      </c>
      <c r="AF1469" s="2">
        <v>4</v>
      </c>
      <c r="AG1469" s="2" t="s">
        <v>130</v>
      </c>
      <c r="AH1469" s="2">
        <v>5</v>
      </c>
      <c r="AI1469" s="6" t="str">
        <f t="shared" si="66"/>
        <v>55-64</v>
      </c>
      <c r="AJ1469" s="11">
        <f>YEAR(tbl_LoanData[[#This Row],[Application Date]])</f>
        <v>2023</v>
      </c>
      <c r="AK1469" s="11" t="str">
        <f>TEXT(tbl_LoanData[[#This Row],[Application Date]],"MMMM")</f>
        <v>September</v>
      </c>
      <c r="AL1469" s="12">
        <f>DATE(YEAR(tbl_LoanData[[#This Row],[Application Date]]),MONTH(tbl_LoanData[[#This Row],[Application Date]]),1)</f>
        <v>45170</v>
      </c>
      <c r="AM1469" s="14">
        <f ca="1">IF(AND(tbl_LoanData[[#This Row],[Application Date]]&gt;=EOMONTH(TODAY(),-1)+1,tbl_LoanData[[#This Row],[Application Date]]&lt;=TODAY()),tbl_LoanData[[#This Row],[Loan Amount]],0)</f>
        <v>0</v>
      </c>
      <c r="AN1469" s="14">
        <f>tbl_LoanData[[#This Row],[Amount Paid]]-(Q1469-X1469)</f>
        <v>225759.93999999994</v>
      </c>
      <c r="AO1469" s="14">
        <f>IF(tbl_LoanData[[#This Row],[Application Status]]="Approved",1,0)</f>
        <v>1</v>
      </c>
      <c r="AP1469" s="22" t="str">
        <f t="shared" ca="1" si="67"/>
        <v/>
      </c>
      <c r="AQ1469" s="22" t="str">
        <f t="shared" ca="1" si="68"/>
        <v/>
      </c>
    </row>
    <row r="1470" spans="1:43" x14ac:dyDescent="0.3">
      <c r="A1470" s="2" t="s">
        <v>5745</v>
      </c>
      <c r="B1470" s="2" t="s">
        <v>5746</v>
      </c>
      <c r="C1470" s="2" t="s">
        <v>435</v>
      </c>
      <c r="D1470" s="2" t="s">
        <v>189</v>
      </c>
      <c r="E1470" s="2" t="s">
        <v>323</v>
      </c>
      <c r="F1470" s="2">
        <v>33</v>
      </c>
      <c r="G1470" s="2" t="s">
        <v>83</v>
      </c>
      <c r="H1470" s="2" t="s">
        <v>166</v>
      </c>
      <c r="I1470" s="2" t="s">
        <v>46</v>
      </c>
      <c r="J1470" s="3">
        <v>45184</v>
      </c>
      <c r="K1470" s="3">
        <v>45197</v>
      </c>
      <c r="L1470" s="2" t="s">
        <v>40</v>
      </c>
      <c r="M1470" s="2" t="s">
        <v>111</v>
      </c>
      <c r="N1470" s="2" t="s">
        <v>369</v>
      </c>
      <c r="O1470" s="4">
        <v>1386000</v>
      </c>
      <c r="P1470" s="4">
        <v>405200</v>
      </c>
      <c r="Q1470" s="4">
        <v>980800</v>
      </c>
      <c r="R1470" s="2">
        <v>60</v>
      </c>
      <c r="S1470" s="5">
        <v>7.2</v>
      </c>
      <c r="T1470" s="4">
        <v>22231.47</v>
      </c>
      <c r="U1470" s="2" t="s">
        <v>73</v>
      </c>
      <c r="V1470" s="2" t="s">
        <v>74</v>
      </c>
      <c r="W1470" s="4">
        <v>755869.98</v>
      </c>
      <c r="X1470" s="4">
        <v>578018.02</v>
      </c>
      <c r="Y1470" s="4">
        <v>1333888</v>
      </c>
      <c r="Z1470" s="2">
        <v>28</v>
      </c>
      <c r="AA1470" s="2" t="s">
        <v>57</v>
      </c>
      <c r="AB1470" s="2" t="s">
        <v>15733</v>
      </c>
      <c r="AC1470" s="2" t="s">
        <v>129</v>
      </c>
      <c r="AD1470" s="2" t="s">
        <v>76</v>
      </c>
      <c r="AE1470" s="5">
        <v>70.760000000000005</v>
      </c>
      <c r="AF1470" s="2">
        <v>1</v>
      </c>
      <c r="AG1470" s="2" t="s">
        <v>77</v>
      </c>
      <c r="AH1470" s="2">
        <v>13</v>
      </c>
      <c r="AI1470" s="6" t="str">
        <f t="shared" si="66"/>
        <v>25-34</v>
      </c>
      <c r="AJ1470" s="11">
        <f>YEAR(tbl_LoanData[[#This Row],[Application Date]])</f>
        <v>2023</v>
      </c>
      <c r="AK1470" s="11" t="str">
        <f>TEXT(tbl_LoanData[[#This Row],[Application Date]],"MMMM")</f>
        <v>September</v>
      </c>
      <c r="AL1470" s="12">
        <f>DATE(YEAR(tbl_LoanData[[#This Row],[Application Date]]),MONTH(tbl_LoanData[[#This Row],[Application Date]]),1)</f>
        <v>45170</v>
      </c>
      <c r="AM1470" s="14">
        <f ca="1">IF(AND(tbl_LoanData[[#This Row],[Application Date]]&gt;=EOMONTH(TODAY(),-1)+1,tbl_LoanData[[#This Row],[Application Date]]&lt;=TODAY()),tbl_LoanData[[#This Row],[Loan Amount]],0)</f>
        <v>0</v>
      </c>
      <c r="AN1470" s="14">
        <f>tbl_LoanData[[#This Row],[Amount Paid]]-(Q1470-X1470)</f>
        <v>353088</v>
      </c>
      <c r="AO1470" s="14">
        <f>IF(tbl_LoanData[[#This Row],[Application Status]]="Approved",1,0)</f>
        <v>1</v>
      </c>
      <c r="AP1470" s="22" t="str">
        <f t="shared" ca="1" si="67"/>
        <v/>
      </c>
      <c r="AQ1470" s="22" t="str">
        <f t="shared" ca="1" si="68"/>
        <v/>
      </c>
    </row>
    <row r="1471" spans="1:43" ht="14.4" customHeight="1" x14ac:dyDescent="0.3">
      <c r="A1471" s="2" t="s">
        <v>5759</v>
      </c>
      <c r="B1471" s="2" t="s">
        <v>5760</v>
      </c>
      <c r="C1471" s="2" t="s">
        <v>429</v>
      </c>
      <c r="D1471" s="2" t="s">
        <v>82</v>
      </c>
      <c r="E1471" s="2" t="s">
        <v>82</v>
      </c>
      <c r="F1471" s="2">
        <v>51</v>
      </c>
      <c r="G1471" s="2" t="s">
        <v>83</v>
      </c>
      <c r="H1471" s="2" t="s">
        <v>273</v>
      </c>
      <c r="I1471" s="2" t="s">
        <v>45</v>
      </c>
      <c r="J1471" s="3">
        <v>45177</v>
      </c>
      <c r="K1471" s="3">
        <v>45187</v>
      </c>
      <c r="L1471" s="2" t="s">
        <v>37</v>
      </c>
      <c r="M1471" s="2" t="s">
        <v>104</v>
      </c>
      <c r="N1471" s="2" t="s">
        <v>286</v>
      </c>
      <c r="O1471" s="4">
        <v>126000</v>
      </c>
      <c r="P1471" s="4">
        <v>31800</v>
      </c>
      <c r="Q1471" s="4">
        <v>94200</v>
      </c>
      <c r="R1471" s="2">
        <v>24</v>
      </c>
      <c r="S1471" s="5">
        <v>13.32</v>
      </c>
      <c r="T1471" s="4">
        <v>4970.62</v>
      </c>
      <c r="U1471" s="2" t="s">
        <v>73</v>
      </c>
      <c r="V1471" s="2" t="s">
        <v>34</v>
      </c>
      <c r="W1471" s="4">
        <v>114324.26</v>
      </c>
      <c r="X1471" s="4">
        <v>4970.62</v>
      </c>
      <c r="Y1471" s="4">
        <v>119294.88</v>
      </c>
      <c r="Z1471" s="2">
        <v>28</v>
      </c>
      <c r="AA1471" s="2" t="s">
        <v>57</v>
      </c>
      <c r="AB1471" s="2" t="s">
        <v>15733</v>
      </c>
      <c r="AC1471" s="2" t="s">
        <v>213</v>
      </c>
      <c r="AD1471" s="2" t="s">
        <v>76</v>
      </c>
      <c r="AE1471" s="5">
        <v>74.760000000000005</v>
      </c>
      <c r="AF1471" s="2">
        <v>1</v>
      </c>
      <c r="AG1471" s="2" t="s">
        <v>77</v>
      </c>
      <c r="AH1471" s="2">
        <v>10</v>
      </c>
      <c r="AI1471" s="6" t="str">
        <f t="shared" si="66"/>
        <v>45-54</v>
      </c>
      <c r="AJ1471" s="11">
        <f>YEAR(tbl_LoanData[[#This Row],[Application Date]])</f>
        <v>2023</v>
      </c>
      <c r="AK1471" s="11" t="str">
        <f>TEXT(tbl_LoanData[[#This Row],[Application Date]],"MMMM")</f>
        <v>September</v>
      </c>
      <c r="AL1471" s="12">
        <f>DATE(YEAR(tbl_LoanData[[#This Row],[Application Date]]),MONTH(tbl_LoanData[[#This Row],[Application Date]]),1)</f>
        <v>45170</v>
      </c>
      <c r="AM1471" s="14">
        <f ca="1">IF(AND(tbl_LoanData[[#This Row],[Application Date]]&gt;=EOMONTH(TODAY(),-1)+1,tbl_LoanData[[#This Row],[Application Date]]&lt;=TODAY()),tbl_LoanData[[#This Row],[Loan Amount]],0)</f>
        <v>0</v>
      </c>
      <c r="AN1471" s="14">
        <f>tbl_LoanData[[#This Row],[Amount Paid]]-(Q1471-X1471)</f>
        <v>25094.87999999999</v>
      </c>
      <c r="AO1471" s="14">
        <f>IF(tbl_LoanData[[#This Row],[Application Status]]="Approved",1,0)</f>
        <v>1</v>
      </c>
      <c r="AP1471" s="22" t="str">
        <f t="shared" ca="1" si="67"/>
        <v/>
      </c>
      <c r="AQ1471" s="22" t="str">
        <f t="shared" ca="1" si="68"/>
        <v/>
      </c>
    </row>
    <row r="1472" spans="1:43" ht="14.4" customHeight="1" x14ac:dyDescent="0.3">
      <c r="A1472" s="2" t="s">
        <v>5955</v>
      </c>
      <c r="B1472" s="2" t="s">
        <v>5956</v>
      </c>
      <c r="C1472" s="2" t="s">
        <v>644</v>
      </c>
      <c r="D1472" s="2" t="s">
        <v>134</v>
      </c>
      <c r="E1472" s="2" t="s">
        <v>118</v>
      </c>
      <c r="F1472" s="2">
        <v>26</v>
      </c>
      <c r="G1472" s="2" t="s">
        <v>83</v>
      </c>
      <c r="H1472" s="2" t="s">
        <v>205</v>
      </c>
      <c r="I1472" s="2" t="s">
        <v>49</v>
      </c>
      <c r="J1472" s="3">
        <v>45195</v>
      </c>
      <c r="K1472" s="3">
        <v>45205</v>
      </c>
      <c r="L1472" s="2" t="s">
        <v>40</v>
      </c>
      <c r="M1472" s="2" t="s">
        <v>111</v>
      </c>
      <c r="N1472" s="2" t="s">
        <v>369</v>
      </c>
      <c r="O1472" s="4">
        <v>988000</v>
      </c>
      <c r="P1472" s="4">
        <v>196700</v>
      </c>
      <c r="Q1472" s="4">
        <v>791300</v>
      </c>
      <c r="R1472" s="2">
        <v>48</v>
      </c>
      <c r="S1472" s="5">
        <v>5.46</v>
      </c>
      <c r="T1472" s="4">
        <v>20085.830000000002</v>
      </c>
      <c r="U1472" s="2" t="s">
        <v>73</v>
      </c>
      <c r="V1472" s="2" t="s">
        <v>74</v>
      </c>
      <c r="W1472" s="4">
        <v>682918.22</v>
      </c>
      <c r="X1472" s="4">
        <v>281201.7</v>
      </c>
      <c r="Y1472" s="4">
        <v>964119.92</v>
      </c>
      <c r="Z1472" s="2">
        <v>0</v>
      </c>
      <c r="AA1472" s="2" t="s">
        <v>56</v>
      </c>
      <c r="AB1472" s="2" t="s">
        <v>15736</v>
      </c>
      <c r="AC1472" s="2" t="s">
        <v>332</v>
      </c>
      <c r="AD1472" s="2" t="s">
        <v>76</v>
      </c>
      <c r="AE1472" s="5">
        <v>80.09</v>
      </c>
      <c r="AF1472" s="2">
        <v>0</v>
      </c>
      <c r="AG1472" s="2" t="s">
        <v>77</v>
      </c>
      <c r="AH1472" s="2">
        <v>10</v>
      </c>
      <c r="AI1472" s="6" t="str">
        <f t="shared" si="66"/>
        <v>25-34</v>
      </c>
      <c r="AJ1472" s="11">
        <f>YEAR(tbl_LoanData[[#This Row],[Application Date]])</f>
        <v>2023</v>
      </c>
      <c r="AK1472" s="11" t="str">
        <f>TEXT(tbl_LoanData[[#This Row],[Application Date]],"MMMM")</f>
        <v>September</v>
      </c>
      <c r="AL1472" s="12">
        <f>DATE(YEAR(tbl_LoanData[[#This Row],[Application Date]]),MONTH(tbl_LoanData[[#This Row],[Application Date]]),1)</f>
        <v>45170</v>
      </c>
      <c r="AM1472" s="14">
        <f ca="1">IF(AND(tbl_LoanData[[#This Row],[Application Date]]&gt;=EOMONTH(TODAY(),-1)+1,tbl_LoanData[[#This Row],[Application Date]]&lt;=TODAY()),tbl_LoanData[[#This Row],[Loan Amount]],0)</f>
        <v>0</v>
      </c>
      <c r="AN1472" s="14">
        <f>tbl_LoanData[[#This Row],[Amount Paid]]-(Q1472-X1472)</f>
        <v>172819.91999999998</v>
      </c>
      <c r="AO1472" s="14">
        <f>IF(tbl_LoanData[[#This Row],[Application Status]]="Approved",1,0)</f>
        <v>1</v>
      </c>
      <c r="AP1472" s="22" t="str">
        <f t="shared" ca="1" si="67"/>
        <v/>
      </c>
      <c r="AQ1472" s="22" t="str">
        <f t="shared" ca="1" si="68"/>
        <v/>
      </c>
    </row>
    <row r="1473" spans="1:43" ht="14.4" customHeight="1" x14ac:dyDescent="0.3">
      <c r="A1473" s="2" t="s">
        <v>5983</v>
      </c>
      <c r="B1473" s="2" t="s">
        <v>5984</v>
      </c>
      <c r="C1473" s="2" t="s">
        <v>644</v>
      </c>
      <c r="D1473" s="2" t="s">
        <v>209</v>
      </c>
      <c r="E1473" s="2" t="s">
        <v>293</v>
      </c>
      <c r="F1473" s="2">
        <v>55</v>
      </c>
      <c r="G1473" s="2" t="s">
        <v>83</v>
      </c>
      <c r="H1473" s="2" t="s">
        <v>151</v>
      </c>
      <c r="I1473" s="2" t="s">
        <v>46</v>
      </c>
      <c r="J1473" s="3">
        <v>45196</v>
      </c>
      <c r="K1473" s="3"/>
      <c r="L1473" s="2" t="s">
        <v>38</v>
      </c>
      <c r="M1473" s="2" t="s">
        <v>111</v>
      </c>
      <c r="N1473" s="2" t="s">
        <v>112</v>
      </c>
      <c r="O1473" s="4">
        <v>1432000</v>
      </c>
      <c r="P1473" s="4">
        <v>470400</v>
      </c>
      <c r="Q1473" s="4">
        <v>961600</v>
      </c>
      <c r="R1473" s="2">
        <v>36</v>
      </c>
      <c r="S1473" s="5">
        <v>10.94</v>
      </c>
      <c r="T1473" s="4">
        <v>35477.699999999997</v>
      </c>
      <c r="U1473" s="2" t="s">
        <v>96</v>
      </c>
      <c r="V1473" s="2" t="s">
        <v>97</v>
      </c>
      <c r="W1473" s="4">
        <v>0</v>
      </c>
      <c r="X1473" s="4">
        <v>0</v>
      </c>
      <c r="Y1473" s="4">
        <v>1277197.1200000001</v>
      </c>
      <c r="Z1473" s="2">
        <v>0</v>
      </c>
      <c r="AA1473" s="2" t="s">
        <v>97</v>
      </c>
      <c r="AB1473" s="2" t="s">
        <v>15727</v>
      </c>
      <c r="AC1473" s="2" t="s">
        <v>138</v>
      </c>
      <c r="AD1473" s="2" t="s">
        <v>76</v>
      </c>
      <c r="AE1473" s="5">
        <v>67.150000000000006</v>
      </c>
      <c r="AF1473" s="2">
        <v>0</v>
      </c>
      <c r="AG1473" s="2" t="s">
        <v>97</v>
      </c>
      <c r="AH1473" s="2"/>
      <c r="AI1473" s="6" t="str">
        <f t="shared" si="66"/>
        <v>55-64</v>
      </c>
      <c r="AJ1473" s="11">
        <f>YEAR(tbl_LoanData[[#This Row],[Application Date]])</f>
        <v>2023</v>
      </c>
      <c r="AK1473" s="11" t="str">
        <f>TEXT(tbl_LoanData[[#This Row],[Application Date]],"MMMM")</f>
        <v>September</v>
      </c>
      <c r="AL1473" s="12">
        <f>DATE(YEAR(tbl_LoanData[[#This Row],[Application Date]]),MONTH(tbl_LoanData[[#This Row],[Application Date]]),1)</f>
        <v>45170</v>
      </c>
      <c r="AM1473" s="14">
        <f ca="1">IF(AND(tbl_LoanData[[#This Row],[Application Date]]&gt;=EOMONTH(TODAY(),-1)+1,tbl_LoanData[[#This Row],[Application Date]]&lt;=TODAY()),tbl_LoanData[[#This Row],[Loan Amount]],0)</f>
        <v>0</v>
      </c>
      <c r="AN1473" s="14">
        <f>tbl_LoanData[[#This Row],[Amount Paid]]-(Q1473-X1473)</f>
        <v>-961600</v>
      </c>
      <c r="AO1473" s="14">
        <f>IF(tbl_LoanData[[#This Row],[Application Status]]="Approved",1,0)</f>
        <v>0</v>
      </c>
      <c r="AP1473" s="22" t="str">
        <f t="shared" ca="1" si="67"/>
        <v/>
      </c>
      <c r="AQ1473" s="22" t="str">
        <f t="shared" ca="1" si="68"/>
        <v/>
      </c>
    </row>
    <row r="1474" spans="1:43" x14ac:dyDescent="0.3">
      <c r="A1474" s="2" t="s">
        <v>5999</v>
      </c>
      <c r="B1474" s="2" t="s">
        <v>6000</v>
      </c>
      <c r="C1474" s="2" t="s">
        <v>379</v>
      </c>
      <c r="D1474" s="2" t="s">
        <v>142</v>
      </c>
      <c r="E1474" s="2" t="s">
        <v>465</v>
      </c>
      <c r="F1474" s="2">
        <v>28</v>
      </c>
      <c r="G1474" s="2" t="s">
        <v>69</v>
      </c>
      <c r="H1474" s="2" t="s">
        <v>217</v>
      </c>
      <c r="I1474" s="2" t="s">
        <v>46</v>
      </c>
      <c r="J1474" s="3">
        <v>45170</v>
      </c>
      <c r="K1474" s="3">
        <v>45175</v>
      </c>
      <c r="L1474" s="2" t="s">
        <v>37</v>
      </c>
      <c r="M1474" s="2" t="s">
        <v>94</v>
      </c>
      <c r="N1474" s="2" t="s">
        <v>436</v>
      </c>
      <c r="O1474" s="4">
        <v>153000</v>
      </c>
      <c r="P1474" s="4">
        <v>24800</v>
      </c>
      <c r="Q1474" s="4">
        <v>128200</v>
      </c>
      <c r="R1474" s="2">
        <v>18</v>
      </c>
      <c r="S1474" s="5">
        <v>13.01</v>
      </c>
      <c r="T1474" s="4">
        <v>8512.1200000000008</v>
      </c>
      <c r="U1474" s="2" t="s">
        <v>73</v>
      </c>
      <c r="V1474" s="2" t="s">
        <v>34</v>
      </c>
      <c r="W1474" s="4">
        <v>102145.44</v>
      </c>
      <c r="X1474" s="4">
        <v>51072.79</v>
      </c>
      <c r="Y1474" s="4">
        <v>153218.23000000001</v>
      </c>
      <c r="Z1474" s="2">
        <v>174</v>
      </c>
      <c r="AA1474" s="2" t="s">
        <v>60</v>
      </c>
      <c r="AB1474" s="2" t="s">
        <v>15736</v>
      </c>
      <c r="AC1474" s="2" t="s">
        <v>75</v>
      </c>
      <c r="AD1474" s="2" t="s">
        <v>76</v>
      </c>
      <c r="AE1474" s="5">
        <v>83.79</v>
      </c>
      <c r="AF1474" s="2">
        <v>6</v>
      </c>
      <c r="AG1474" s="2" t="s">
        <v>130</v>
      </c>
      <c r="AH1474" s="2">
        <v>5</v>
      </c>
      <c r="AI1474" s="6" t="str">
        <f t="shared" ref="AI1474:AI1537" si="69">IF(F1474&lt;25,"18-24",IF(F1474&lt;35,"25-34",IF(F1474&lt;45,"35-44",IF(F1474&lt;55,"45-54",IF(F1474&lt;65,"55-64","65+")))))</f>
        <v>25-34</v>
      </c>
      <c r="AJ1474" s="11">
        <f>YEAR(tbl_LoanData[[#This Row],[Application Date]])</f>
        <v>2023</v>
      </c>
      <c r="AK1474" s="11" t="str">
        <f>TEXT(tbl_LoanData[[#This Row],[Application Date]],"MMMM")</f>
        <v>September</v>
      </c>
      <c r="AL1474" s="12">
        <f>DATE(YEAR(tbl_LoanData[[#This Row],[Application Date]]),MONTH(tbl_LoanData[[#This Row],[Application Date]]),1)</f>
        <v>45170</v>
      </c>
      <c r="AM1474" s="14">
        <f ca="1">IF(AND(tbl_LoanData[[#This Row],[Application Date]]&gt;=EOMONTH(TODAY(),-1)+1,tbl_LoanData[[#This Row],[Application Date]]&lt;=TODAY()),tbl_LoanData[[#This Row],[Loan Amount]],0)</f>
        <v>0</v>
      </c>
      <c r="AN1474" s="14">
        <f>tbl_LoanData[[#This Row],[Amount Paid]]-(Q1474-X1474)</f>
        <v>25018.23000000001</v>
      </c>
      <c r="AO1474" s="14">
        <f>IF(tbl_LoanData[[#This Row],[Application Status]]="Approved",1,0)</f>
        <v>1</v>
      </c>
      <c r="AP1474" s="22" t="str">
        <f t="shared" ref="AP1474:AP1537" ca="1" si="70">IF(AND(J1474&gt;=DATE(YEAR(TODAY()),MONTH(TODAY()),1),J1474&lt;=TODAY()),"Current MTD",IF(AND(J1474&gt;=EOMONTH(TODAY(),-2)+1,J1474&lt;=EOMONTH(TODAY(),-1)),"Previous MTD",""))</f>
        <v/>
      </c>
      <c r="AQ1474" s="22" t="str">
        <f t="shared" ref="AQ1474:AQ1537" ca="1" si="71">IF(AND(J1474&gt;=DATE(YEAR(TODAY()),MONTH(TODAY()),1),J1474&lt;=TODAY()),TEXT(DATE(YEAR(TODAY()),MONTH(TODAY()),1),"mmm d")&amp;"–"&amp;DAY(TODAY()),IF(AND(J1474&gt;=EOMONTH(TODAY(),-2)+1,J1474&lt;=EOMONTH(TODAY(),-1)),""&amp;TEXT(EOMONTH(TODAY(),-2)+1,"mmm d")&amp;"–"&amp;DAY(TODAY()),""))</f>
        <v/>
      </c>
    </row>
    <row r="1475" spans="1:43" x14ac:dyDescent="0.3">
      <c r="A1475" s="2" t="s">
        <v>6129</v>
      </c>
      <c r="B1475" s="2" t="s">
        <v>6130</v>
      </c>
      <c r="C1475" s="2" t="s">
        <v>338</v>
      </c>
      <c r="D1475" s="2" t="s">
        <v>91</v>
      </c>
      <c r="E1475" s="2" t="s">
        <v>118</v>
      </c>
      <c r="F1475" s="2">
        <v>42</v>
      </c>
      <c r="G1475" s="2" t="s">
        <v>83</v>
      </c>
      <c r="H1475" s="2" t="s">
        <v>93</v>
      </c>
      <c r="I1475" s="2" t="s">
        <v>50</v>
      </c>
      <c r="J1475" s="3">
        <v>45183</v>
      </c>
      <c r="K1475" s="3">
        <v>45189</v>
      </c>
      <c r="L1475" s="2" t="s">
        <v>37</v>
      </c>
      <c r="M1475" s="2" t="s">
        <v>260</v>
      </c>
      <c r="N1475" s="2" t="s">
        <v>457</v>
      </c>
      <c r="O1475" s="4">
        <v>76000</v>
      </c>
      <c r="P1475" s="4">
        <v>8000</v>
      </c>
      <c r="Q1475" s="4">
        <v>68000</v>
      </c>
      <c r="R1475" s="2">
        <v>36</v>
      </c>
      <c r="S1475" s="5">
        <v>5.49</v>
      </c>
      <c r="T1475" s="4">
        <v>2199.9899999999998</v>
      </c>
      <c r="U1475" s="2" t="s">
        <v>73</v>
      </c>
      <c r="V1475" s="2" t="s">
        <v>74</v>
      </c>
      <c r="W1475" s="4">
        <v>76999.649999999994</v>
      </c>
      <c r="X1475" s="4">
        <v>2199.9499999999998</v>
      </c>
      <c r="Y1475" s="4">
        <v>79199.600000000006</v>
      </c>
      <c r="Z1475" s="2">
        <v>0</v>
      </c>
      <c r="AA1475" s="2" t="s">
        <v>56</v>
      </c>
      <c r="AB1475" s="2" t="s">
        <v>15731</v>
      </c>
      <c r="AC1475" s="2" t="s">
        <v>146</v>
      </c>
      <c r="AD1475" s="2" t="s">
        <v>76</v>
      </c>
      <c r="AE1475" s="5">
        <v>89.47</v>
      </c>
      <c r="AF1475" s="2">
        <v>0</v>
      </c>
      <c r="AG1475" s="2" t="s">
        <v>77</v>
      </c>
      <c r="AH1475" s="2">
        <v>6</v>
      </c>
      <c r="AI1475" s="6" t="str">
        <f t="shared" si="69"/>
        <v>35-44</v>
      </c>
      <c r="AJ1475" s="11">
        <f>YEAR(tbl_LoanData[[#This Row],[Application Date]])</f>
        <v>2023</v>
      </c>
      <c r="AK1475" s="11" t="str">
        <f>TEXT(tbl_LoanData[[#This Row],[Application Date]],"MMMM")</f>
        <v>September</v>
      </c>
      <c r="AL1475" s="12">
        <f>DATE(YEAR(tbl_LoanData[[#This Row],[Application Date]]),MONTH(tbl_LoanData[[#This Row],[Application Date]]),1)</f>
        <v>45170</v>
      </c>
      <c r="AM1475" s="14">
        <f ca="1">IF(AND(tbl_LoanData[[#This Row],[Application Date]]&gt;=EOMONTH(TODAY(),-1)+1,tbl_LoanData[[#This Row],[Application Date]]&lt;=TODAY()),tbl_LoanData[[#This Row],[Loan Amount]],0)</f>
        <v>0</v>
      </c>
      <c r="AN1475" s="14">
        <f>tbl_LoanData[[#This Row],[Amount Paid]]-(Q1475-X1475)</f>
        <v>11199.599999999991</v>
      </c>
      <c r="AO1475" s="14">
        <f>IF(tbl_LoanData[[#This Row],[Application Status]]="Approved",1,0)</f>
        <v>1</v>
      </c>
      <c r="AP1475" s="22" t="str">
        <f t="shared" ca="1" si="70"/>
        <v/>
      </c>
      <c r="AQ1475" s="22" t="str">
        <f t="shared" ca="1" si="71"/>
        <v/>
      </c>
    </row>
    <row r="1476" spans="1:43" ht="14.4" customHeight="1" x14ac:dyDescent="0.3">
      <c r="A1476" s="2" t="s">
        <v>6141</v>
      </c>
      <c r="B1476" s="2" t="s">
        <v>6142</v>
      </c>
      <c r="C1476" s="2" t="s">
        <v>1012</v>
      </c>
      <c r="D1476" s="2" t="s">
        <v>161</v>
      </c>
      <c r="E1476" s="2" t="s">
        <v>293</v>
      </c>
      <c r="F1476" s="2">
        <v>21</v>
      </c>
      <c r="G1476" s="2" t="s">
        <v>69</v>
      </c>
      <c r="H1476" s="2" t="s">
        <v>177</v>
      </c>
      <c r="I1476" s="2" t="s">
        <v>43</v>
      </c>
      <c r="J1476" s="3">
        <v>45174</v>
      </c>
      <c r="K1476" s="3">
        <v>45189</v>
      </c>
      <c r="L1476" s="2" t="s">
        <v>40</v>
      </c>
      <c r="M1476" s="2" t="s">
        <v>85</v>
      </c>
      <c r="N1476" s="2" t="s">
        <v>270</v>
      </c>
      <c r="O1476" s="4">
        <v>1311000</v>
      </c>
      <c r="P1476" s="4">
        <v>192400</v>
      </c>
      <c r="Q1476" s="4">
        <v>1118600</v>
      </c>
      <c r="R1476" s="2">
        <v>48</v>
      </c>
      <c r="S1476" s="5">
        <v>12.86</v>
      </c>
      <c r="T1476" s="4">
        <v>35291.83</v>
      </c>
      <c r="U1476" s="2" t="s">
        <v>73</v>
      </c>
      <c r="V1476" s="2" t="s">
        <v>35</v>
      </c>
      <c r="W1476" s="4">
        <v>988171.24</v>
      </c>
      <c r="X1476" s="4">
        <v>705836.6</v>
      </c>
      <c r="Y1476" s="4">
        <v>1694007.84</v>
      </c>
      <c r="Z1476" s="2">
        <v>196</v>
      </c>
      <c r="AA1476" s="2" t="s">
        <v>60</v>
      </c>
      <c r="AB1476" s="2" t="s">
        <v>15729</v>
      </c>
      <c r="AC1476" s="2" t="s">
        <v>146</v>
      </c>
      <c r="AD1476" s="2" t="s">
        <v>76</v>
      </c>
      <c r="AE1476" s="5">
        <v>85.32</v>
      </c>
      <c r="AF1476" s="2">
        <v>7</v>
      </c>
      <c r="AG1476" s="2" t="s">
        <v>130</v>
      </c>
      <c r="AH1476" s="2">
        <v>15</v>
      </c>
      <c r="AI1476" s="6" t="str">
        <f t="shared" si="69"/>
        <v>18-24</v>
      </c>
      <c r="AJ1476" s="11">
        <f>YEAR(tbl_LoanData[[#This Row],[Application Date]])</f>
        <v>2023</v>
      </c>
      <c r="AK1476" s="11" t="str">
        <f>TEXT(tbl_LoanData[[#This Row],[Application Date]],"MMMM")</f>
        <v>September</v>
      </c>
      <c r="AL1476" s="12">
        <f>DATE(YEAR(tbl_LoanData[[#This Row],[Application Date]]),MONTH(tbl_LoanData[[#This Row],[Application Date]]),1)</f>
        <v>45170</v>
      </c>
      <c r="AM1476" s="14">
        <f ca="1">IF(AND(tbl_LoanData[[#This Row],[Application Date]]&gt;=EOMONTH(TODAY(),-1)+1,tbl_LoanData[[#This Row],[Application Date]]&lt;=TODAY()),tbl_LoanData[[#This Row],[Loan Amount]],0)</f>
        <v>0</v>
      </c>
      <c r="AN1476" s="14">
        <f>tbl_LoanData[[#This Row],[Amount Paid]]-(Q1476-X1476)</f>
        <v>575407.84</v>
      </c>
      <c r="AO1476" s="14">
        <f>IF(tbl_LoanData[[#This Row],[Application Status]]="Approved",1,0)</f>
        <v>1</v>
      </c>
      <c r="AP1476" s="22" t="str">
        <f t="shared" ca="1" si="70"/>
        <v/>
      </c>
      <c r="AQ1476" s="22" t="str">
        <f t="shared" ca="1" si="71"/>
        <v/>
      </c>
    </row>
    <row r="1477" spans="1:43" ht="14.4" customHeight="1" x14ac:dyDescent="0.3">
      <c r="A1477" s="2" t="s">
        <v>6299</v>
      </c>
      <c r="B1477" s="2" t="s">
        <v>6300</v>
      </c>
      <c r="C1477" s="2" t="s">
        <v>627</v>
      </c>
      <c r="D1477" s="2" t="s">
        <v>117</v>
      </c>
      <c r="E1477" s="2" t="s">
        <v>540</v>
      </c>
      <c r="F1477" s="2">
        <v>25</v>
      </c>
      <c r="G1477" s="2" t="s">
        <v>83</v>
      </c>
      <c r="H1477" s="2" t="s">
        <v>211</v>
      </c>
      <c r="I1477" s="2" t="s">
        <v>50</v>
      </c>
      <c r="J1477" s="3">
        <v>45191</v>
      </c>
      <c r="K1477" s="3">
        <v>45208</v>
      </c>
      <c r="L1477" s="2" t="s">
        <v>40</v>
      </c>
      <c r="M1477" s="2" t="s">
        <v>94</v>
      </c>
      <c r="N1477" s="2" t="s">
        <v>4</v>
      </c>
      <c r="O1477" s="4">
        <v>1329000</v>
      </c>
      <c r="P1477" s="4">
        <v>506000</v>
      </c>
      <c r="Q1477" s="4">
        <v>823000</v>
      </c>
      <c r="R1477" s="2">
        <v>36</v>
      </c>
      <c r="S1477" s="5">
        <v>9.39</v>
      </c>
      <c r="T1477" s="4">
        <v>29301.09</v>
      </c>
      <c r="U1477" s="2" t="s">
        <v>73</v>
      </c>
      <c r="V1477" s="2" t="s">
        <v>74</v>
      </c>
      <c r="W1477" s="4">
        <v>996237.06</v>
      </c>
      <c r="X1477" s="4">
        <v>58602.04</v>
      </c>
      <c r="Y1477" s="4">
        <v>1054839.1000000001</v>
      </c>
      <c r="Z1477" s="2">
        <v>0</v>
      </c>
      <c r="AA1477" s="2" t="s">
        <v>56</v>
      </c>
      <c r="AB1477" s="2" t="s">
        <v>15733</v>
      </c>
      <c r="AC1477" s="2" t="s">
        <v>129</v>
      </c>
      <c r="AD1477" s="2" t="s">
        <v>76</v>
      </c>
      <c r="AE1477" s="5">
        <v>61.93</v>
      </c>
      <c r="AF1477" s="2">
        <v>0</v>
      </c>
      <c r="AG1477" s="2" t="s">
        <v>77</v>
      </c>
      <c r="AH1477" s="2">
        <v>17</v>
      </c>
      <c r="AI1477" s="6" t="str">
        <f t="shared" si="69"/>
        <v>25-34</v>
      </c>
      <c r="AJ1477" s="11">
        <f>YEAR(tbl_LoanData[[#This Row],[Application Date]])</f>
        <v>2023</v>
      </c>
      <c r="AK1477" s="11" t="str">
        <f>TEXT(tbl_LoanData[[#This Row],[Application Date]],"MMMM")</f>
        <v>September</v>
      </c>
      <c r="AL1477" s="12">
        <f>DATE(YEAR(tbl_LoanData[[#This Row],[Application Date]]),MONTH(tbl_LoanData[[#This Row],[Application Date]]),1)</f>
        <v>45170</v>
      </c>
      <c r="AM1477" s="14">
        <f ca="1">IF(AND(tbl_LoanData[[#This Row],[Application Date]]&gt;=EOMONTH(TODAY(),-1)+1,tbl_LoanData[[#This Row],[Application Date]]&lt;=TODAY()),tbl_LoanData[[#This Row],[Loan Amount]],0)</f>
        <v>0</v>
      </c>
      <c r="AN1477" s="14">
        <f>tbl_LoanData[[#This Row],[Amount Paid]]-(Q1477-X1477)</f>
        <v>231839.10000000009</v>
      </c>
      <c r="AO1477" s="14">
        <f>IF(tbl_LoanData[[#This Row],[Application Status]]="Approved",1,0)</f>
        <v>1</v>
      </c>
      <c r="AP1477" s="22" t="str">
        <f t="shared" ca="1" si="70"/>
        <v/>
      </c>
      <c r="AQ1477" s="22" t="str">
        <f t="shared" ca="1" si="71"/>
        <v/>
      </c>
    </row>
    <row r="1478" spans="1:43" x14ac:dyDescent="0.3">
      <c r="A1478" s="2" t="s">
        <v>6331</v>
      </c>
      <c r="B1478" s="2" t="s">
        <v>6332</v>
      </c>
      <c r="C1478" s="2" t="s">
        <v>1573</v>
      </c>
      <c r="D1478" s="2" t="s">
        <v>82</v>
      </c>
      <c r="E1478" s="2" t="s">
        <v>394</v>
      </c>
      <c r="F1478" s="2">
        <v>42</v>
      </c>
      <c r="G1478" s="2" t="s">
        <v>69</v>
      </c>
      <c r="H1478" s="2" t="s">
        <v>205</v>
      </c>
      <c r="I1478" s="2" t="s">
        <v>49</v>
      </c>
      <c r="J1478" s="3">
        <v>45181</v>
      </c>
      <c r="K1478" s="3"/>
      <c r="L1478" s="2" t="s">
        <v>39</v>
      </c>
      <c r="M1478" s="2" t="s">
        <v>127</v>
      </c>
      <c r="N1478" s="2" t="s">
        <v>195</v>
      </c>
      <c r="O1478" s="4">
        <v>2484000</v>
      </c>
      <c r="P1478" s="4">
        <v>394100</v>
      </c>
      <c r="Q1478" s="4">
        <v>2089900</v>
      </c>
      <c r="R1478" s="2">
        <v>24</v>
      </c>
      <c r="S1478" s="5">
        <v>7.81</v>
      </c>
      <c r="T1478" s="4">
        <v>100680.93</v>
      </c>
      <c r="U1478" s="2" t="s">
        <v>96</v>
      </c>
      <c r="V1478" s="2" t="s">
        <v>97</v>
      </c>
      <c r="W1478" s="4">
        <v>0</v>
      </c>
      <c r="X1478" s="4">
        <v>0</v>
      </c>
      <c r="Y1478" s="4">
        <v>2416342.38</v>
      </c>
      <c r="Z1478" s="2">
        <v>0</v>
      </c>
      <c r="AA1478" s="2" t="s">
        <v>97</v>
      </c>
      <c r="AB1478" s="2" t="s">
        <v>15735</v>
      </c>
      <c r="AC1478" s="2" t="s">
        <v>87</v>
      </c>
      <c r="AD1478" s="2" t="s">
        <v>76</v>
      </c>
      <c r="AE1478" s="5">
        <v>84.13</v>
      </c>
      <c r="AF1478" s="2">
        <v>0</v>
      </c>
      <c r="AG1478" s="2" t="s">
        <v>97</v>
      </c>
      <c r="AH1478" s="2"/>
      <c r="AI1478" s="6" t="str">
        <f t="shared" si="69"/>
        <v>35-44</v>
      </c>
      <c r="AJ1478" s="11">
        <f>YEAR(tbl_LoanData[[#This Row],[Application Date]])</f>
        <v>2023</v>
      </c>
      <c r="AK1478" s="11" t="str">
        <f>TEXT(tbl_LoanData[[#This Row],[Application Date]],"MMMM")</f>
        <v>September</v>
      </c>
      <c r="AL1478" s="12">
        <f>DATE(YEAR(tbl_LoanData[[#This Row],[Application Date]]),MONTH(tbl_LoanData[[#This Row],[Application Date]]),1)</f>
        <v>45170</v>
      </c>
      <c r="AM1478" s="14">
        <f ca="1">IF(AND(tbl_LoanData[[#This Row],[Application Date]]&gt;=EOMONTH(TODAY(),-1)+1,tbl_LoanData[[#This Row],[Application Date]]&lt;=TODAY()),tbl_LoanData[[#This Row],[Loan Amount]],0)</f>
        <v>0</v>
      </c>
      <c r="AN1478" s="14">
        <f>tbl_LoanData[[#This Row],[Amount Paid]]-(Q1478-X1478)</f>
        <v>-2089900</v>
      </c>
      <c r="AO1478" s="14">
        <f>IF(tbl_LoanData[[#This Row],[Application Status]]="Approved",1,0)</f>
        <v>0</v>
      </c>
      <c r="AP1478" s="22" t="str">
        <f t="shared" ca="1" si="70"/>
        <v/>
      </c>
      <c r="AQ1478" s="22" t="str">
        <f t="shared" ca="1" si="71"/>
        <v/>
      </c>
    </row>
    <row r="1479" spans="1:43" ht="14.4" customHeight="1" x14ac:dyDescent="0.3">
      <c r="A1479" s="2" t="s">
        <v>6499</v>
      </c>
      <c r="B1479" s="2" t="s">
        <v>6500</v>
      </c>
      <c r="C1479" s="2" t="s">
        <v>281</v>
      </c>
      <c r="D1479" s="2" t="s">
        <v>81</v>
      </c>
      <c r="E1479" s="2" t="s">
        <v>82</v>
      </c>
      <c r="F1479" s="2">
        <v>38</v>
      </c>
      <c r="G1479" s="2" t="s">
        <v>83</v>
      </c>
      <c r="H1479" s="2" t="s">
        <v>244</v>
      </c>
      <c r="I1479" s="2" t="s">
        <v>48</v>
      </c>
      <c r="J1479" s="3">
        <v>45196</v>
      </c>
      <c r="K1479" s="3">
        <v>45217</v>
      </c>
      <c r="L1479" s="2" t="s">
        <v>37</v>
      </c>
      <c r="M1479" s="2" t="s">
        <v>260</v>
      </c>
      <c r="N1479" s="2" t="s">
        <v>457</v>
      </c>
      <c r="O1479" s="4">
        <v>113000</v>
      </c>
      <c r="P1479" s="4">
        <v>20300</v>
      </c>
      <c r="Q1479" s="4">
        <v>92700</v>
      </c>
      <c r="R1479" s="2">
        <v>48</v>
      </c>
      <c r="S1479" s="5">
        <v>12.21</v>
      </c>
      <c r="T1479" s="4">
        <v>2874.47</v>
      </c>
      <c r="U1479" s="2" t="s">
        <v>73</v>
      </c>
      <c r="V1479" s="2" t="s">
        <v>74</v>
      </c>
      <c r="W1479" s="4">
        <v>80485.16</v>
      </c>
      <c r="X1479" s="4">
        <v>57489.52</v>
      </c>
      <c r="Y1479" s="4">
        <v>137974.68</v>
      </c>
      <c r="Z1479" s="2">
        <v>186</v>
      </c>
      <c r="AA1479" s="2" t="s">
        <v>60</v>
      </c>
      <c r="AB1479" s="2" t="s">
        <v>15732</v>
      </c>
      <c r="AC1479" s="2" t="s">
        <v>138</v>
      </c>
      <c r="AD1479" s="2" t="s">
        <v>76</v>
      </c>
      <c r="AE1479" s="5">
        <v>82.04</v>
      </c>
      <c r="AF1479" s="2">
        <v>6</v>
      </c>
      <c r="AG1479" s="2" t="s">
        <v>130</v>
      </c>
      <c r="AH1479" s="2">
        <v>21</v>
      </c>
      <c r="AI1479" s="6" t="str">
        <f t="shared" si="69"/>
        <v>35-44</v>
      </c>
      <c r="AJ1479" s="11">
        <f>YEAR(tbl_LoanData[[#This Row],[Application Date]])</f>
        <v>2023</v>
      </c>
      <c r="AK1479" s="11" t="str">
        <f>TEXT(tbl_LoanData[[#This Row],[Application Date]],"MMMM")</f>
        <v>September</v>
      </c>
      <c r="AL1479" s="12">
        <f>DATE(YEAR(tbl_LoanData[[#This Row],[Application Date]]),MONTH(tbl_LoanData[[#This Row],[Application Date]]),1)</f>
        <v>45170</v>
      </c>
      <c r="AM1479" s="14">
        <f ca="1">IF(AND(tbl_LoanData[[#This Row],[Application Date]]&gt;=EOMONTH(TODAY(),-1)+1,tbl_LoanData[[#This Row],[Application Date]]&lt;=TODAY()),tbl_LoanData[[#This Row],[Loan Amount]],0)</f>
        <v>0</v>
      </c>
      <c r="AN1479" s="14">
        <f>tbl_LoanData[[#This Row],[Amount Paid]]-(Q1479-X1479)</f>
        <v>45274.68</v>
      </c>
      <c r="AO1479" s="14">
        <f>IF(tbl_LoanData[[#This Row],[Application Status]]="Approved",1,0)</f>
        <v>1</v>
      </c>
      <c r="AP1479" s="22" t="str">
        <f t="shared" ca="1" si="70"/>
        <v/>
      </c>
      <c r="AQ1479" s="22" t="str">
        <f t="shared" ca="1" si="71"/>
        <v/>
      </c>
    </row>
    <row r="1480" spans="1:43" ht="14.4" customHeight="1" x14ac:dyDescent="0.3">
      <c r="A1480" s="2" t="s">
        <v>6515</v>
      </c>
      <c r="B1480" s="2" t="s">
        <v>6516</v>
      </c>
      <c r="C1480" s="2" t="s">
        <v>423</v>
      </c>
      <c r="D1480" s="2" t="s">
        <v>118</v>
      </c>
      <c r="E1480" s="2" t="s">
        <v>118</v>
      </c>
      <c r="F1480" s="2">
        <v>34</v>
      </c>
      <c r="G1480" s="2" t="s">
        <v>69</v>
      </c>
      <c r="H1480" s="2" t="s">
        <v>224</v>
      </c>
      <c r="I1480" s="2" t="s">
        <v>54</v>
      </c>
      <c r="J1480" s="3">
        <v>45175</v>
      </c>
      <c r="K1480" s="3">
        <v>45194</v>
      </c>
      <c r="L1480" s="2" t="s">
        <v>40</v>
      </c>
      <c r="M1480" s="2" t="s">
        <v>94</v>
      </c>
      <c r="N1480" s="2" t="s">
        <v>4</v>
      </c>
      <c r="O1480" s="4">
        <v>866000</v>
      </c>
      <c r="P1480" s="4">
        <v>190200</v>
      </c>
      <c r="Q1480" s="4">
        <v>675800</v>
      </c>
      <c r="R1480" s="2">
        <v>60</v>
      </c>
      <c r="S1480" s="5">
        <v>11.89</v>
      </c>
      <c r="T1480" s="4">
        <v>17959.39</v>
      </c>
      <c r="U1480" s="2" t="s">
        <v>73</v>
      </c>
      <c r="V1480" s="2" t="s">
        <v>74</v>
      </c>
      <c r="W1480" s="4">
        <v>628578.65</v>
      </c>
      <c r="X1480" s="4">
        <v>448984.45</v>
      </c>
      <c r="Y1480" s="4">
        <v>1077563.1000000001</v>
      </c>
      <c r="Z1480" s="2">
        <v>0</v>
      </c>
      <c r="AA1480" s="2" t="s">
        <v>56</v>
      </c>
      <c r="AB1480" s="2" t="s">
        <v>15728</v>
      </c>
      <c r="AC1480" s="2" t="s">
        <v>332</v>
      </c>
      <c r="AD1480" s="2" t="s">
        <v>76</v>
      </c>
      <c r="AE1480" s="5">
        <v>78.040000000000006</v>
      </c>
      <c r="AF1480" s="2">
        <v>0</v>
      </c>
      <c r="AG1480" s="2" t="s">
        <v>77</v>
      </c>
      <c r="AH1480" s="2">
        <v>19</v>
      </c>
      <c r="AI1480" s="6" t="str">
        <f t="shared" si="69"/>
        <v>25-34</v>
      </c>
      <c r="AJ1480" s="11">
        <f>YEAR(tbl_LoanData[[#This Row],[Application Date]])</f>
        <v>2023</v>
      </c>
      <c r="AK1480" s="11" t="str">
        <f>TEXT(tbl_LoanData[[#This Row],[Application Date]],"MMMM")</f>
        <v>September</v>
      </c>
      <c r="AL1480" s="12">
        <f>DATE(YEAR(tbl_LoanData[[#This Row],[Application Date]]),MONTH(tbl_LoanData[[#This Row],[Application Date]]),1)</f>
        <v>45170</v>
      </c>
      <c r="AM1480" s="14">
        <f ca="1">IF(AND(tbl_LoanData[[#This Row],[Application Date]]&gt;=EOMONTH(TODAY(),-1)+1,tbl_LoanData[[#This Row],[Application Date]]&lt;=TODAY()),tbl_LoanData[[#This Row],[Loan Amount]],0)</f>
        <v>0</v>
      </c>
      <c r="AN1480" s="14">
        <f>tbl_LoanData[[#This Row],[Amount Paid]]-(Q1480-X1480)</f>
        <v>401763.10000000003</v>
      </c>
      <c r="AO1480" s="14">
        <f>IF(tbl_LoanData[[#This Row],[Application Status]]="Approved",1,0)</f>
        <v>1</v>
      </c>
      <c r="AP1480" s="22" t="str">
        <f t="shared" ca="1" si="70"/>
        <v/>
      </c>
      <c r="AQ1480" s="22" t="str">
        <f t="shared" ca="1" si="71"/>
        <v/>
      </c>
    </row>
    <row r="1481" spans="1:43" ht="14.4" customHeight="1" x14ac:dyDescent="0.3">
      <c r="A1481" s="2" t="s">
        <v>6587</v>
      </c>
      <c r="B1481" s="2" t="s">
        <v>6588</v>
      </c>
      <c r="C1481" s="2" t="s">
        <v>116</v>
      </c>
      <c r="D1481" s="2" t="s">
        <v>117</v>
      </c>
      <c r="E1481" s="2" t="s">
        <v>385</v>
      </c>
      <c r="F1481" s="2">
        <v>63</v>
      </c>
      <c r="G1481" s="2" t="s">
        <v>69</v>
      </c>
      <c r="H1481" s="2" t="s">
        <v>244</v>
      </c>
      <c r="I1481" s="2" t="s">
        <v>48</v>
      </c>
      <c r="J1481" s="3">
        <v>45196</v>
      </c>
      <c r="K1481" s="3"/>
      <c r="L1481" s="2" t="s">
        <v>39</v>
      </c>
      <c r="M1481" s="2" t="s">
        <v>127</v>
      </c>
      <c r="N1481" s="2" t="s">
        <v>195</v>
      </c>
      <c r="O1481" s="4">
        <v>2268000</v>
      </c>
      <c r="P1481" s="4">
        <v>532800</v>
      </c>
      <c r="Q1481" s="4">
        <v>1735200</v>
      </c>
      <c r="R1481" s="2">
        <v>24</v>
      </c>
      <c r="S1481" s="5">
        <v>7.26</v>
      </c>
      <c r="T1481" s="4">
        <v>82797.960000000006</v>
      </c>
      <c r="U1481" s="2" t="s">
        <v>113</v>
      </c>
      <c r="V1481" s="2" t="s">
        <v>97</v>
      </c>
      <c r="W1481" s="4">
        <v>0</v>
      </c>
      <c r="X1481" s="4">
        <v>0</v>
      </c>
      <c r="Y1481" s="4">
        <v>1987151.04</v>
      </c>
      <c r="Z1481" s="2">
        <v>0</v>
      </c>
      <c r="AA1481" s="2" t="s">
        <v>97</v>
      </c>
      <c r="AB1481" s="2" t="s">
        <v>15733</v>
      </c>
      <c r="AC1481" s="2" t="s">
        <v>213</v>
      </c>
      <c r="AD1481" s="2" t="s">
        <v>76</v>
      </c>
      <c r="AE1481" s="5">
        <v>76.510000000000005</v>
      </c>
      <c r="AF1481" s="2">
        <v>0</v>
      </c>
      <c r="AG1481" s="2" t="s">
        <v>97</v>
      </c>
      <c r="AH1481" s="2"/>
      <c r="AI1481" s="6" t="str">
        <f t="shared" si="69"/>
        <v>55-64</v>
      </c>
      <c r="AJ1481" s="11">
        <f>YEAR(tbl_LoanData[[#This Row],[Application Date]])</f>
        <v>2023</v>
      </c>
      <c r="AK1481" s="11" t="str">
        <f>TEXT(tbl_LoanData[[#This Row],[Application Date]],"MMMM")</f>
        <v>September</v>
      </c>
      <c r="AL1481" s="12">
        <f>DATE(YEAR(tbl_LoanData[[#This Row],[Application Date]]),MONTH(tbl_LoanData[[#This Row],[Application Date]]),1)</f>
        <v>45170</v>
      </c>
      <c r="AM1481" s="14">
        <f ca="1">IF(AND(tbl_LoanData[[#This Row],[Application Date]]&gt;=EOMONTH(TODAY(),-1)+1,tbl_LoanData[[#This Row],[Application Date]]&lt;=TODAY()),tbl_LoanData[[#This Row],[Loan Amount]],0)</f>
        <v>0</v>
      </c>
      <c r="AN1481" s="14">
        <f>tbl_LoanData[[#This Row],[Amount Paid]]-(Q1481-X1481)</f>
        <v>-1735200</v>
      </c>
      <c r="AO1481" s="14">
        <f>IF(tbl_LoanData[[#This Row],[Application Status]]="Approved",1,0)</f>
        <v>0</v>
      </c>
      <c r="AP1481" s="22" t="str">
        <f t="shared" ca="1" si="70"/>
        <v/>
      </c>
      <c r="AQ1481" s="22" t="str">
        <f t="shared" ca="1" si="71"/>
        <v/>
      </c>
    </row>
    <row r="1482" spans="1:43" ht="14.4" customHeight="1" x14ac:dyDescent="0.3">
      <c r="A1482" s="2" t="s">
        <v>6591</v>
      </c>
      <c r="B1482" s="2" t="s">
        <v>6592</v>
      </c>
      <c r="C1482" s="2" t="s">
        <v>405</v>
      </c>
      <c r="D1482" s="2" t="s">
        <v>182</v>
      </c>
      <c r="E1482" s="2" t="s">
        <v>465</v>
      </c>
      <c r="F1482" s="2">
        <v>39</v>
      </c>
      <c r="G1482" s="2" t="s">
        <v>69</v>
      </c>
      <c r="H1482" s="2" t="s">
        <v>136</v>
      </c>
      <c r="I1482" s="2" t="s">
        <v>49</v>
      </c>
      <c r="J1482" s="3">
        <v>45173</v>
      </c>
      <c r="K1482" s="3">
        <v>45192</v>
      </c>
      <c r="L1482" s="2" t="s">
        <v>37</v>
      </c>
      <c r="M1482" s="2" t="s">
        <v>260</v>
      </c>
      <c r="N1482" s="2" t="s">
        <v>457</v>
      </c>
      <c r="O1482" s="4">
        <v>102000</v>
      </c>
      <c r="P1482" s="4">
        <v>31900</v>
      </c>
      <c r="Q1482" s="4">
        <v>70100</v>
      </c>
      <c r="R1482" s="2">
        <v>36</v>
      </c>
      <c r="S1482" s="5">
        <v>10.72</v>
      </c>
      <c r="T1482" s="4">
        <v>2573.4499999999998</v>
      </c>
      <c r="U1482" s="2" t="s">
        <v>73</v>
      </c>
      <c r="V1482" s="2" t="s">
        <v>74</v>
      </c>
      <c r="W1482" s="4">
        <v>87497.3</v>
      </c>
      <c r="X1482" s="4">
        <v>5146.8599999999997</v>
      </c>
      <c r="Y1482" s="4">
        <v>92644.160000000003</v>
      </c>
      <c r="Z1482" s="2">
        <v>31</v>
      </c>
      <c r="AA1482" s="2" t="s">
        <v>58</v>
      </c>
      <c r="AB1482" s="2" t="s">
        <v>15733</v>
      </c>
      <c r="AC1482" s="2" t="s">
        <v>129</v>
      </c>
      <c r="AD1482" s="2" t="s">
        <v>76</v>
      </c>
      <c r="AE1482" s="5">
        <v>68.73</v>
      </c>
      <c r="AF1482" s="2">
        <v>1</v>
      </c>
      <c r="AG1482" s="2" t="s">
        <v>15718</v>
      </c>
      <c r="AH1482" s="2">
        <v>19</v>
      </c>
      <c r="AI1482" s="6" t="str">
        <f t="shared" si="69"/>
        <v>35-44</v>
      </c>
      <c r="AJ1482" s="11">
        <f>YEAR(tbl_LoanData[[#This Row],[Application Date]])</f>
        <v>2023</v>
      </c>
      <c r="AK1482" s="11" t="str">
        <f>TEXT(tbl_LoanData[[#This Row],[Application Date]],"MMMM")</f>
        <v>September</v>
      </c>
      <c r="AL1482" s="12">
        <f>DATE(YEAR(tbl_LoanData[[#This Row],[Application Date]]),MONTH(tbl_LoanData[[#This Row],[Application Date]]),1)</f>
        <v>45170</v>
      </c>
      <c r="AM1482" s="14">
        <f ca="1">IF(AND(tbl_LoanData[[#This Row],[Application Date]]&gt;=EOMONTH(TODAY(),-1)+1,tbl_LoanData[[#This Row],[Application Date]]&lt;=TODAY()),tbl_LoanData[[#This Row],[Loan Amount]],0)</f>
        <v>0</v>
      </c>
      <c r="AN1482" s="14">
        <f>tbl_LoanData[[#This Row],[Amount Paid]]-(Q1482-X1482)</f>
        <v>22544.160000000003</v>
      </c>
      <c r="AO1482" s="14">
        <f>IF(tbl_LoanData[[#This Row],[Application Status]]="Approved",1,0)</f>
        <v>1</v>
      </c>
      <c r="AP1482" s="22" t="str">
        <f t="shared" ca="1" si="70"/>
        <v/>
      </c>
      <c r="AQ1482" s="22" t="str">
        <f t="shared" ca="1" si="71"/>
        <v/>
      </c>
    </row>
    <row r="1483" spans="1:43" ht="14.4" customHeight="1" x14ac:dyDescent="0.3">
      <c r="A1483" s="2" t="s">
        <v>6659</v>
      </c>
      <c r="B1483" s="2" t="s">
        <v>6660</v>
      </c>
      <c r="C1483" s="2" t="s">
        <v>809</v>
      </c>
      <c r="D1483" s="2" t="s">
        <v>189</v>
      </c>
      <c r="E1483" s="2" t="s">
        <v>402</v>
      </c>
      <c r="F1483" s="2">
        <v>39</v>
      </c>
      <c r="G1483" s="2" t="s">
        <v>69</v>
      </c>
      <c r="H1483" s="2" t="s">
        <v>543</v>
      </c>
      <c r="I1483" s="2" t="s">
        <v>45</v>
      </c>
      <c r="J1483" s="3">
        <v>45196</v>
      </c>
      <c r="K1483" s="3">
        <v>45215</v>
      </c>
      <c r="L1483" s="2" t="s">
        <v>36</v>
      </c>
      <c r="M1483" s="2" t="s">
        <v>111</v>
      </c>
      <c r="N1483" s="2" t="s">
        <v>350</v>
      </c>
      <c r="O1483" s="4">
        <v>1473000</v>
      </c>
      <c r="P1483" s="4">
        <v>446900</v>
      </c>
      <c r="Q1483" s="4">
        <v>1026100</v>
      </c>
      <c r="R1483" s="2">
        <v>24</v>
      </c>
      <c r="S1483" s="5">
        <v>14.26</v>
      </c>
      <c r="T1483" s="4">
        <v>54947.66</v>
      </c>
      <c r="U1483" s="2" t="s">
        <v>73</v>
      </c>
      <c r="V1483" s="2" t="s">
        <v>33</v>
      </c>
      <c r="W1483" s="4">
        <v>1318743.72</v>
      </c>
      <c r="X1483" s="4">
        <v>0</v>
      </c>
      <c r="Y1483" s="4">
        <v>1318743.72</v>
      </c>
      <c r="Z1483" s="2">
        <v>0</v>
      </c>
      <c r="AA1483" s="2" t="s">
        <v>56</v>
      </c>
      <c r="AB1483" s="2" t="s">
        <v>15729</v>
      </c>
      <c r="AC1483" s="2" t="s">
        <v>213</v>
      </c>
      <c r="AD1483" s="2" t="s">
        <v>76</v>
      </c>
      <c r="AE1483" s="5">
        <v>69.66</v>
      </c>
      <c r="AF1483" s="2">
        <v>0</v>
      </c>
      <c r="AG1483" s="2" t="s">
        <v>77</v>
      </c>
      <c r="AH1483" s="2">
        <v>19</v>
      </c>
      <c r="AI1483" s="6" t="str">
        <f t="shared" si="69"/>
        <v>35-44</v>
      </c>
      <c r="AJ1483" s="11">
        <f>YEAR(tbl_LoanData[[#This Row],[Application Date]])</f>
        <v>2023</v>
      </c>
      <c r="AK1483" s="11" t="str">
        <f>TEXT(tbl_LoanData[[#This Row],[Application Date]],"MMMM")</f>
        <v>September</v>
      </c>
      <c r="AL1483" s="12">
        <f>DATE(YEAR(tbl_LoanData[[#This Row],[Application Date]]),MONTH(tbl_LoanData[[#This Row],[Application Date]]),1)</f>
        <v>45170</v>
      </c>
      <c r="AM1483" s="14">
        <f ca="1">IF(AND(tbl_LoanData[[#This Row],[Application Date]]&gt;=EOMONTH(TODAY(),-1)+1,tbl_LoanData[[#This Row],[Application Date]]&lt;=TODAY()),tbl_LoanData[[#This Row],[Loan Amount]],0)</f>
        <v>0</v>
      </c>
      <c r="AN1483" s="14">
        <f>tbl_LoanData[[#This Row],[Amount Paid]]-(Q1483-X1483)</f>
        <v>292643.71999999997</v>
      </c>
      <c r="AO1483" s="14">
        <f>IF(tbl_LoanData[[#This Row],[Application Status]]="Approved",1,0)</f>
        <v>1</v>
      </c>
      <c r="AP1483" s="22" t="str">
        <f t="shared" ca="1" si="70"/>
        <v/>
      </c>
      <c r="AQ1483" s="22" t="str">
        <f t="shared" ca="1" si="71"/>
        <v/>
      </c>
    </row>
    <row r="1484" spans="1:43" ht="14.4" customHeight="1" x14ac:dyDescent="0.3">
      <c r="A1484" s="2" t="s">
        <v>6721</v>
      </c>
      <c r="B1484" s="2" t="s">
        <v>6722</v>
      </c>
      <c r="C1484" s="2" t="s">
        <v>116</v>
      </c>
      <c r="D1484" s="2" t="s">
        <v>232</v>
      </c>
      <c r="E1484" s="2" t="s">
        <v>232</v>
      </c>
      <c r="F1484" s="2">
        <v>31</v>
      </c>
      <c r="G1484" s="2" t="s">
        <v>69</v>
      </c>
      <c r="H1484" s="2" t="s">
        <v>237</v>
      </c>
      <c r="I1484" s="2" t="s">
        <v>48</v>
      </c>
      <c r="J1484" s="3">
        <v>45180</v>
      </c>
      <c r="K1484" s="3">
        <v>45189</v>
      </c>
      <c r="L1484" s="2" t="s">
        <v>36</v>
      </c>
      <c r="M1484" s="2" t="s">
        <v>71</v>
      </c>
      <c r="N1484" s="2" t="s">
        <v>162</v>
      </c>
      <c r="O1484" s="4">
        <v>1830000</v>
      </c>
      <c r="P1484" s="4">
        <v>403400</v>
      </c>
      <c r="Q1484" s="4">
        <v>1426600</v>
      </c>
      <c r="R1484" s="2">
        <v>18</v>
      </c>
      <c r="S1484" s="5">
        <v>11.34</v>
      </c>
      <c r="T1484" s="4">
        <v>92736.93</v>
      </c>
      <c r="U1484" s="2" t="s">
        <v>73</v>
      </c>
      <c r="V1484" s="2" t="s">
        <v>33</v>
      </c>
      <c r="W1484" s="4">
        <v>1669264.66</v>
      </c>
      <c r="X1484" s="4">
        <v>0</v>
      </c>
      <c r="Y1484" s="4">
        <v>1669264.66</v>
      </c>
      <c r="Z1484" s="2">
        <v>0</v>
      </c>
      <c r="AA1484" s="2" t="s">
        <v>56</v>
      </c>
      <c r="AB1484" s="2" t="s">
        <v>15735</v>
      </c>
      <c r="AC1484" s="2" t="s">
        <v>106</v>
      </c>
      <c r="AD1484" s="2" t="s">
        <v>76</v>
      </c>
      <c r="AE1484" s="5">
        <v>77.959999999999994</v>
      </c>
      <c r="AF1484" s="2">
        <v>0</v>
      </c>
      <c r="AG1484" s="2" t="s">
        <v>77</v>
      </c>
      <c r="AH1484" s="2">
        <v>9</v>
      </c>
      <c r="AI1484" s="6" t="str">
        <f t="shared" si="69"/>
        <v>25-34</v>
      </c>
      <c r="AJ1484" s="11">
        <f>YEAR(tbl_LoanData[[#This Row],[Application Date]])</f>
        <v>2023</v>
      </c>
      <c r="AK1484" s="11" t="str">
        <f>TEXT(tbl_LoanData[[#This Row],[Application Date]],"MMMM")</f>
        <v>September</v>
      </c>
      <c r="AL1484" s="12">
        <f>DATE(YEAR(tbl_LoanData[[#This Row],[Application Date]]),MONTH(tbl_LoanData[[#This Row],[Application Date]]),1)</f>
        <v>45170</v>
      </c>
      <c r="AM1484" s="14">
        <f ca="1">IF(AND(tbl_LoanData[[#This Row],[Application Date]]&gt;=EOMONTH(TODAY(),-1)+1,tbl_LoanData[[#This Row],[Application Date]]&lt;=TODAY()),tbl_LoanData[[#This Row],[Loan Amount]],0)</f>
        <v>0</v>
      </c>
      <c r="AN1484" s="14">
        <f>tbl_LoanData[[#This Row],[Amount Paid]]-(Q1484-X1484)</f>
        <v>242664.65999999992</v>
      </c>
      <c r="AO1484" s="14">
        <f>IF(tbl_LoanData[[#This Row],[Application Status]]="Approved",1,0)</f>
        <v>1</v>
      </c>
      <c r="AP1484" s="22" t="str">
        <f t="shared" ca="1" si="70"/>
        <v/>
      </c>
      <c r="AQ1484" s="22" t="str">
        <f t="shared" ca="1" si="71"/>
        <v/>
      </c>
    </row>
    <row r="1485" spans="1:43" ht="14.4" customHeight="1" x14ac:dyDescent="0.3">
      <c r="A1485" s="2" t="s">
        <v>6761</v>
      </c>
      <c r="B1485" s="2" t="s">
        <v>6762</v>
      </c>
      <c r="C1485" s="2" t="s">
        <v>1686</v>
      </c>
      <c r="D1485" s="2" t="s">
        <v>176</v>
      </c>
      <c r="E1485" s="2" t="s">
        <v>176</v>
      </c>
      <c r="F1485" s="2">
        <v>26</v>
      </c>
      <c r="G1485" s="2" t="s">
        <v>83</v>
      </c>
      <c r="H1485" s="2" t="s">
        <v>224</v>
      </c>
      <c r="I1485" s="2" t="s">
        <v>54</v>
      </c>
      <c r="J1485" s="3">
        <v>45175</v>
      </c>
      <c r="K1485" s="3">
        <v>45190</v>
      </c>
      <c r="L1485" s="2" t="s">
        <v>36</v>
      </c>
      <c r="M1485" s="2" t="s">
        <v>85</v>
      </c>
      <c r="N1485" s="2" t="s">
        <v>344</v>
      </c>
      <c r="O1485" s="4">
        <v>857000</v>
      </c>
      <c r="P1485" s="4">
        <v>288800</v>
      </c>
      <c r="Q1485" s="4">
        <v>568200</v>
      </c>
      <c r="R1485" s="2">
        <v>36</v>
      </c>
      <c r="S1485" s="5">
        <v>11.17</v>
      </c>
      <c r="T1485" s="4">
        <v>21072.33</v>
      </c>
      <c r="U1485" s="2" t="s">
        <v>73</v>
      </c>
      <c r="V1485" s="2" t="s">
        <v>74</v>
      </c>
      <c r="W1485" s="4">
        <v>716459.22</v>
      </c>
      <c r="X1485" s="4">
        <v>42144.6</v>
      </c>
      <c r="Y1485" s="4">
        <v>758603.82</v>
      </c>
      <c r="Z1485" s="2">
        <v>29</v>
      </c>
      <c r="AA1485" s="2" t="s">
        <v>57</v>
      </c>
      <c r="AB1485" s="2" t="s">
        <v>15728</v>
      </c>
      <c r="AC1485" s="2" t="s">
        <v>213</v>
      </c>
      <c r="AD1485" s="2" t="s">
        <v>76</v>
      </c>
      <c r="AE1485" s="5">
        <v>66.3</v>
      </c>
      <c r="AF1485" s="2">
        <v>1</v>
      </c>
      <c r="AG1485" s="2" t="s">
        <v>77</v>
      </c>
      <c r="AH1485" s="2">
        <v>15</v>
      </c>
      <c r="AI1485" s="6" t="str">
        <f t="shared" si="69"/>
        <v>25-34</v>
      </c>
      <c r="AJ1485" s="11">
        <f>YEAR(tbl_LoanData[[#This Row],[Application Date]])</f>
        <v>2023</v>
      </c>
      <c r="AK1485" s="11" t="str">
        <f>TEXT(tbl_LoanData[[#This Row],[Application Date]],"MMMM")</f>
        <v>September</v>
      </c>
      <c r="AL1485" s="12">
        <f>DATE(YEAR(tbl_LoanData[[#This Row],[Application Date]]),MONTH(tbl_LoanData[[#This Row],[Application Date]]),1)</f>
        <v>45170</v>
      </c>
      <c r="AM1485" s="14">
        <f ca="1">IF(AND(tbl_LoanData[[#This Row],[Application Date]]&gt;=EOMONTH(TODAY(),-1)+1,tbl_LoanData[[#This Row],[Application Date]]&lt;=TODAY()),tbl_LoanData[[#This Row],[Loan Amount]],0)</f>
        <v>0</v>
      </c>
      <c r="AN1485" s="14">
        <f>tbl_LoanData[[#This Row],[Amount Paid]]-(Q1485-X1485)</f>
        <v>190403.81999999995</v>
      </c>
      <c r="AO1485" s="14">
        <f>IF(tbl_LoanData[[#This Row],[Application Status]]="Approved",1,0)</f>
        <v>1</v>
      </c>
      <c r="AP1485" s="22" t="str">
        <f t="shared" ca="1" si="70"/>
        <v/>
      </c>
      <c r="AQ1485" s="22" t="str">
        <f t="shared" ca="1" si="71"/>
        <v/>
      </c>
    </row>
    <row r="1486" spans="1:43" ht="14.4" customHeight="1" x14ac:dyDescent="0.3">
      <c r="A1486" s="2" t="s">
        <v>6947</v>
      </c>
      <c r="B1486" s="2" t="s">
        <v>6948</v>
      </c>
      <c r="C1486" s="2" t="s">
        <v>243</v>
      </c>
      <c r="D1486" s="2" t="s">
        <v>254</v>
      </c>
      <c r="E1486" s="2" t="s">
        <v>204</v>
      </c>
      <c r="F1486" s="2">
        <v>34</v>
      </c>
      <c r="G1486" s="2" t="s">
        <v>83</v>
      </c>
      <c r="H1486" s="2" t="s">
        <v>166</v>
      </c>
      <c r="I1486" s="2" t="s">
        <v>46</v>
      </c>
      <c r="J1486" s="3">
        <v>45190</v>
      </c>
      <c r="K1486" s="3">
        <v>45200</v>
      </c>
      <c r="L1486" s="2" t="s">
        <v>37</v>
      </c>
      <c r="M1486" s="2" t="s">
        <v>260</v>
      </c>
      <c r="N1486" s="2" t="s">
        <v>745</v>
      </c>
      <c r="O1486" s="4">
        <v>202000</v>
      </c>
      <c r="P1486" s="4">
        <v>51500</v>
      </c>
      <c r="Q1486" s="4">
        <v>150500</v>
      </c>
      <c r="R1486" s="2">
        <v>24</v>
      </c>
      <c r="S1486" s="5">
        <v>13.26</v>
      </c>
      <c r="T1486" s="4">
        <v>7933.86</v>
      </c>
      <c r="U1486" s="2" t="s">
        <v>73</v>
      </c>
      <c r="V1486" s="2" t="s">
        <v>34</v>
      </c>
      <c r="W1486" s="4">
        <v>166611.06</v>
      </c>
      <c r="X1486" s="4">
        <v>23801.54</v>
      </c>
      <c r="Y1486" s="4">
        <v>190412.6</v>
      </c>
      <c r="Z1486" s="2">
        <v>90</v>
      </c>
      <c r="AA1486" s="2" t="s">
        <v>59</v>
      </c>
      <c r="AB1486" s="2" t="s">
        <v>15734</v>
      </c>
      <c r="AC1486" s="2" t="s">
        <v>213</v>
      </c>
      <c r="AD1486" s="2" t="s">
        <v>76</v>
      </c>
      <c r="AE1486" s="5">
        <v>74.5</v>
      </c>
      <c r="AF1486" s="2">
        <v>3</v>
      </c>
      <c r="AG1486" s="2" t="s">
        <v>130</v>
      </c>
      <c r="AH1486" s="2">
        <v>10</v>
      </c>
      <c r="AI1486" s="6" t="str">
        <f t="shared" si="69"/>
        <v>25-34</v>
      </c>
      <c r="AJ1486" s="11">
        <f>YEAR(tbl_LoanData[[#This Row],[Application Date]])</f>
        <v>2023</v>
      </c>
      <c r="AK1486" s="11" t="str">
        <f>TEXT(tbl_LoanData[[#This Row],[Application Date]],"MMMM")</f>
        <v>September</v>
      </c>
      <c r="AL1486" s="12">
        <f>DATE(YEAR(tbl_LoanData[[#This Row],[Application Date]]),MONTH(tbl_LoanData[[#This Row],[Application Date]]),1)</f>
        <v>45170</v>
      </c>
      <c r="AM1486" s="14">
        <f ca="1">IF(AND(tbl_LoanData[[#This Row],[Application Date]]&gt;=EOMONTH(TODAY(),-1)+1,tbl_LoanData[[#This Row],[Application Date]]&lt;=TODAY()),tbl_LoanData[[#This Row],[Loan Amount]],0)</f>
        <v>0</v>
      </c>
      <c r="AN1486" s="14">
        <f>tbl_LoanData[[#This Row],[Amount Paid]]-(Q1486-X1486)</f>
        <v>39912.600000000006</v>
      </c>
      <c r="AO1486" s="14">
        <f>IF(tbl_LoanData[[#This Row],[Application Status]]="Approved",1,0)</f>
        <v>1</v>
      </c>
      <c r="AP1486" s="22" t="str">
        <f t="shared" ca="1" si="70"/>
        <v/>
      </c>
      <c r="AQ1486" s="22" t="str">
        <f t="shared" ca="1" si="71"/>
        <v/>
      </c>
    </row>
    <row r="1487" spans="1:43" ht="14.4" customHeight="1" x14ac:dyDescent="0.3">
      <c r="A1487" s="2" t="s">
        <v>7019</v>
      </c>
      <c r="B1487" s="2" t="s">
        <v>7020</v>
      </c>
      <c r="C1487" s="2" t="s">
        <v>198</v>
      </c>
      <c r="D1487" s="2" t="s">
        <v>134</v>
      </c>
      <c r="E1487" s="2" t="s">
        <v>102</v>
      </c>
      <c r="F1487" s="2">
        <v>56</v>
      </c>
      <c r="G1487" s="2" t="s">
        <v>69</v>
      </c>
      <c r="H1487" s="2" t="s">
        <v>543</v>
      </c>
      <c r="I1487" s="2" t="s">
        <v>45</v>
      </c>
      <c r="J1487" s="3">
        <v>45191</v>
      </c>
      <c r="K1487" s="3">
        <v>45195</v>
      </c>
      <c r="L1487" s="2" t="s">
        <v>36</v>
      </c>
      <c r="M1487" s="2" t="s">
        <v>94</v>
      </c>
      <c r="N1487" s="2" t="s">
        <v>212</v>
      </c>
      <c r="O1487" s="4">
        <v>1205000</v>
      </c>
      <c r="P1487" s="4">
        <v>391800</v>
      </c>
      <c r="Q1487" s="4">
        <v>813200</v>
      </c>
      <c r="R1487" s="2">
        <v>60</v>
      </c>
      <c r="S1487" s="5">
        <v>8.18</v>
      </c>
      <c r="T1487" s="4">
        <v>19096.650000000001</v>
      </c>
      <c r="U1487" s="2" t="s">
        <v>73</v>
      </c>
      <c r="V1487" s="2" t="s">
        <v>74</v>
      </c>
      <c r="W1487" s="4">
        <v>668382.75</v>
      </c>
      <c r="X1487" s="4">
        <v>477416.05</v>
      </c>
      <c r="Y1487" s="4">
        <v>1145798.8</v>
      </c>
      <c r="Z1487" s="2">
        <v>0</v>
      </c>
      <c r="AA1487" s="2" t="s">
        <v>56</v>
      </c>
      <c r="AB1487" s="2" t="s">
        <v>15735</v>
      </c>
      <c r="AC1487" s="2" t="s">
        <v>129</v>
      </c>
      <c r="AD1487" s="2" t="s">
        <v>76</v>
      </c>
      <c r="AE1487" s="5">
        <v>67.489999999999995</v>
      </c>
      <c r="AF1487" s="2">
        <v>0</v>
      </c>
      <c r="AG1487" s="2" t="s">
        <v>77</v>
      </c>
      <c r="AH1487" s="2">
        <v>4</v>
      </c>
      <c r="AI1487" s="6" t="str">
        <f t="shared" si="69"/>
        <v>55-64</v>
      </c>
      <c r="AJ1487" s="11">
        <f>YEAR(tbl_LoanData[[#This Row],[Application Date]])</f>
        <v>2023</v>
      </c>
      <c r="AK1487" s="11" t="str">
        <f>TEXT(tbl_LoanData[[#This Row],[Application Date]],"MMMM")</f>
        <v>September</v>
      </c>
      <c r="AL1487" s="12">
        <f>DATE(YEAR(tbl_LoanData[[#This Row],[Application Date]]),MONTH(tbl_LoanData[[#This Row],[Application Date]]),1)</f>
        <v>45170</v>
      </c>
      <c r="AM1487" s="14">
        <f ca="1">IF(AND(tbl_LoanData[[#This Row],[Application Date]]&gt;=EOMONTH(TODAY(),-1)+1,tbl_LoanData[[#This Row],[Application Date]]&lt;=TODAY()),tbl_LoanData[[#This Row],[Loan Amount]],0)</f>
        <v>0</v>
      </c>
      <c r="AN1487" s="14">
        <f>tbl_LoanData[[#This Row],[Amount Paid]]-(Q1487-X1487)</f>
        <v>332598.8</v>
      </c>
      <c r="AO1487" s="14">
        <f>IF(tbl_LoanData[[#This Row],[Application Status]]="Approved",1,0)</f>
        <v>1</v>
      </c>
      <c r="AP1487" s="22" t="str">
        <f t="shared" ca="1" si="70"/>
        <v/>
      </c>
      <c r="AQ1487" s="22" t="str">
        <f t="shared" ca="1" si="71"/>
        <v/>
      </c>
    </row>
    <row r="1488" spans="1:43" x14ac:dyDescent="0.3">
      <c r="A1488" s="2" t="s">
        <v>7135</v>
      </c>
      <c r="B1488" s="2" t="s">
        <v>7136</v>
      </c>
      <c r="C1488" s="2" t="s">
        <v>171</v>
      </c>
      <c r="D1488" s="2" t="s">
        <v>254</v>
      </c>
      <c r="E1488" s="2" t="s">
        <v>204</v>
      </c>
      <c r="F1488" s="2">
        <v>42</v>
      </c>
      <c r="G1488" s="2" t="s">
        <v>69</v>
      </c>
      <c r="H1488" s="2" t="s">
        <v>156</v>
      </c>
      <c r="I1488" s="2" t="s">
        <v>45</v>
      </c>
      <c r="J1488" s="3">
        <v>45178</v>
      </c>
      <c r="K1488" s="3">
        <v>45199</v>
      </c>
      <c r="L1488" s="2" t="s">
        <v>40</v>
      </c>
      <c r="M1488" s="2" t="s">
        <v>94</v>
      </c>
      <c r="N1488" s="2" t="s">
        <v>4</v>
      </c>
      <c r="O1488" s="4">
        <v>717000</v>
      </c>
      <c r="P1488" s="4">
        <v>250400</v>
      </c>
      <c r="Q1488" s="4">
        <v>466600</v>
      </c>
      <c r="R1488" s="2">
        <v>36</v>
      </c>
      <c r="S1488" s="5">
        <v>9.16</v>
      </c>
      <c r="T1488" s="4">
        <v>16522.82</v>
      </c>
      <c r="U1488" s="2" t="s">
        <v>73</v>
      </c>
      <c r="V1488" s="2" t="s">
        <v>74</v>
      </c>
      <c r="W1488" s="4">
        <v>578298.69999999995</v>
      </c>
      <c r="X1488" s="4">
        <v>16522.98</v>
      </c>
      <c r="Y1488" s="4">
        <v>594821.68000000005</v>
      </c>
      <c r="Z1488" s="2">
        <v>0</v>
      </c>
      <c r="AA1488" s="2" t="s">
        <v>56</v>
      </c>
      <c r="AB1488" s="2" t="s">
        <v>15732</v>
      </c>
      <c r="AC1488" s="2" t="s">
        <v>332</v>
      </c>
      <c r="AD1488" s="2" t="s">
        <v>76</v>
      </c>
      <c r="AE1488" s="5">
        <v>65.08</v>
      </c>
      <c r="AF1488" s="2">
        <v>0</v>
      </c>
      <c r="AG1488" s="2" t="s">
        <v>77</v>
      </c>
      <c r="AH1488" s="2">
        <v>21</v>
      </c>
      <c r="AI1488" s="6" t="str">
        <f t="shared" si="69"/>
        <v>35-44</v>
      </c>
      <c r="AJ1488" s="11">
        <f>YEAR(tbl_LoanData[[#This Row],[Application Date]])</f>
        <v>2023</v>
      </c>
      <c r="AK1488" s="11" t="str">
        <f>TEXT(tbl_LoanData[[#This Row],[Application Date]],"MMMM")</f>
        <v>September</v>
      </c>
      <c r="AL1488" s="12">
        <f>DATE(YEAR(tbl_LoanData[[#This Row],[Application Date]]),MONTH(tbl_LoanData[[#This Row],[Application Date]]),1)</f>
        <v>45170</v>
      </c>
      <c r="AM1488" s="14">
        <f ca="1">IF(AND(tbl_LoanData[[#This Row],[Application Date]]&gt;=EOMONTH(TODAY(),-1)+1,tbl_LoanData[[#This Row],[Application Date]]&lt;=TODAY()),tbl_LoanData[[#This Row],[Loan Amount]],0)</f>
        <v>0</v>
      </c>
      <c r="AN1488" s="14">
        <f>tbl_LoanData[[#This Row],[Amount Paid]]-(Q1488-X1488)</f>
        <v>128221.67999999993</v>
      </c>
      <c r="AO1488" s="14">
        <f>IF(tbl_LoanData[[#This Row],[Application Status]]="Approved",1,0)</f>
        <v>1</v>
      </c>
      <c r="AP1488" s="22" t="str">
        <f t="shared" ca="1" si="70"/>
        <v/>
      </c>
      <c r="AQ1488" s="22" t="str">
        <f t="shared" ca="1" si="71"/>
        <v/>
      </c>
    </row>
    <row r="1489" spans="1:43" ht="14.4" customHeight="1" x14ac:dyDescent="0.3">
      <c r="A1489" s="2" t="s">
        <v>7181</v>
      </c>
      <c r="B1489" s="2" t="s">
        <v>7182</v>
      </c>
      <c r="C1489" s="2" t="s">
        <v>546</v>
      </c>
      <c r="D1489" s="2" t="s">
        <v>134</v>
      </c>
      <c r="E1489" s="2" t="s">
        <v>67</v>
      </c>
      <c r="F1489" s="2">
        <v>47</v>
      </c>
      <c r="G1489" s="2" t="s">
        <v>83</v>
      </c>
      <c r="H1489" s="2" t="s">
        <v>298</v>
      </c>
      <c r="I1489" s="2" t="s">
        <v>43</v>
      </c>
      <c r="J1489" s="3">
        <v>45172</v>
      </c>
      <c r="K1489" s="3">
        <v>45176</v>
      </c>
      <c r="L1489" s="2" t="s">
        <v>36</v>
      </c>
      <c r="M1489" s="2" t="s">
        <v>71</v>
      </c>
      <c r="N1489" s="2" t="s">
        <v>162</v>
      </c>
      <c r="O1489" s="4">
        <v>1905000</v>
      </c>
      <c r="P1489" s="4">
        <v>488300</v>
      </c>
      <c r="Q1489" s="4">
        <v>1416700</v>
      </c>
      <c r="R1489" s="2">
        <v>24</v>
      </c>
      <c r="S1489" s="5">
        <v>5.35</v>
      </c>
      <c r="T1489" s="4">
        <v>65345.29</v>
      </c>
      <c r="U1489" s="2" t="s">
        <v>73</v>
      </c>
      <c r="V1489" s="2" t="s">
        <v>33</v>
      </c>
      <c r="W1489" s="4">
        <v>1568286.9</v>
      </c>
      <c r="X1489" s="4">
        <v>0</v>
      </c>
      <c r="Y1489" s="4">
        <v>1568286.9</v>
      </c>
      <c r="Z1489" s="2">
        <v>0</v>
      </c>
      <c r="AA1489" s="2" t="s">
        <v>56</v>
      </c>
      <c r="AB1489" s="2" t="s">
        <v>15733</v>
      </c>
      <c r="AC1489" s="2" t="s">
        <v>360</v>
      </c>
      <c r="AD1489" s="2" t="s">
        <v>76</v>
      </c>
      <c r="AE1489" s="5">
        <v>74.37</v>
      </c>
      <c r="AF1489" s="2">
        <v>0</v>
      </c>
      <c r="AG1489" s="2" t="s">
        <v>77</v>
      </c>
      <c r="AH1489" s="2">
        <v>4</v>
      </c>
      <c r="AI1489" s="6" t="str">
        <f t="shared" si="69"/>
        <v>45-54</v>
      </c>
      <c r="AJ1489" s="11">
        <f>YEAR(tbl_LoanData[[#This Row],[Application Date]])</f>
        <v>2023</v>
      </c>
      <c r="AK1489" s="11" t="str">
        <f>TEXT(tbl_LoanData[[#This Row],[Application Date]],"MMMM")</f>
        <v>September</v>
      </c>
      <c r="AL1489" s="12">
        <f>DATE(YEAR(tbl_LoanData[[#This Row],[Application Date]]),MONTH(tbl_LoanData[[#This Row],[Application Date]]),1)</f>
        <v>45170</v>
      </c>
      <c r="AM1489" s="14">
        <f ca="1">IF(AND(tbl_LoanData[[#This Row],[Application Date]]&gt;=EOMONTH(TODAY(),-1)+1,tbl_LoanData[[#This Row],[Application Date]]&lt;=TODAY()),tbl_LoanData[[#This Row],[Loan Amount]],0)</f>
        <v>0</v>
      </c>
      <c r="AN1489" s="14">
        <f>tbl_LoanData[[#This Row],[Amount Paid]]-(Q1489-X1489)</f>
        <v>151586.89999999991</v>
      </c>
      <c r="AO1489" s="14">
        <f>IF(tbl_LoanData[[#This Row],[Application Status]]="Approved",1,0)</f>
        <v>1</v>
      </c>
      <c r="AP1489" s="22" t="str">
        <f t="shared" ca="1" si="70"/>
        <v/>
      </c>
      <c r="AQ1489" s="22" t="str">
        <f t="shared" ca="1" si="71"/>
        <v/>
      </c>
    </row>
    <row r="1490" spans="1:43" ht="14.4" customHeight="1" x14ac:dyDescent="0.3">
      <c r="A1490" s="2" t="s">
        <v>7235</v>
      </c>
      <c r="B1490" s="2" t="s">
        <v>7236</v>
      </c>
      <c r="C1490" s="2" t="s">
        <v>141</v>
      </c>
      <c r="D1490" s="2" t="s">
        <v>142</v>
      </c>
      <c r="E1490" s="2" t="s">
        <v>165</v>
      </c>
      <c r="F1490" s="2">
        <v>63</v>
      </c>
      <c r="G1490" s="2" t="s">
        <v>83</v>
      </c>
      <c r="H1490" s="2" t="s">
        <v>166</v>
      </c>
      <c r="I1490" s="2" t="s">
        <v>46</v>
      </c>
      <c r="J1490" s="3">
        <v>45181</v>
      </c>
      <c r="K1490" s="3">
        <v>45188</v>
      </c>
      <c r="L1490" s="2" t="s">
        <v>36</v>
      </c>
      <c r="M1490" s="2" t="s">
        <v>104</v>
      </c>
      <c r="N1490" s="2" t="s">
        <v>592</v>
      </c>
      <c r="O1490" s="4">
        <v>887000</v>
      </c>
      <c r="P1490" s="4">
        <v>170400</v>
      </c>
      <c r="Q1490" s="4">
        <v>716600</v>
      </c>
      <c r="R1490" s="2">
        <v>36</v>
      </c>
      <c r="S1490" s="5">
        <v>12.45</v>
      </c>
      <c r="T1490" s="4">
        <v>27340.28</v>
      </c>
      <c r="U1490" s="2" t="s">
        <v>73</v>
      </c>
      <c r="V1490" s="2" t="s">
        <v>34</v>
      </c>
      <c r="W1490" s="4">
        <v>656166.72</v>
      </c>
      <c r="X1490" s="4">
        <v>328083.38</v>
      </c>
      <c r="Y1490" s="4">
        <v>984250.1</v>
      </c>
      <c r="Z1490" s="2">
        <v>319</v>
      </c>
      <c r="AA1490" s="2" t="s">
        <v>60</v>
      </c>
      <c r="AB1490" s="2" t="s">
        <v>15729</v>
      </c>
      <c r="AC1490" s="2" t="s">
        <v>87</v>
      </c>
      <c r="AD1490" s="2" t="s">
        <v>76</v>
      </c>
      <c r="AE1490" s="5">
        <v>80.790000000000006</v>
      </c>
      <c r="AF1490" s="2">
        <v>11</v>
      </c>
      <c r="AG1490" s="2" t="s">
        <v>130</v>
      </c>
      <c r="AH1490" s="2">
        <v>7</v>
      </c>
      <c r="AI1490" s="6" t="str">
        <f t="shared" si="69"/>
        <v>55-64</v>
      </c>
      <c r="AJ1490" s="11">
        <f>YEAR(tbl_LoanData[[#This Row],[Application Date]])</f>
        <v>2023</v>
      </c>
      <c r="AK1490" s="11" t="str">
        <f>TEXT(tbl_LoanData[[#This Row],[Application Date]],"MMMM")</f>
        <v>September</v>
      </c>
      <c r="AL1490" s="12">
        <f>DATE(YEAR(tbl_LoanData[[#This Row],[Application Date]]),MONTH(tbl_LoanData[[#This Row],[Application Date]]),1)</f>
        <v>45170</v>
      </c>
      <c r="AM1490" s="14">
        <f ca="1">IF(AND(tbl_LoanData[[#This Row],[Application Date]]&gt;=EOMONTH(TODAY(),-1)+1,tbl_LoanData[[#This Row],[Application Date]]&lt;=TODAY()),tbl_LoanData[[#This Row],[Loan Amount]],0)</f>
        <v>0</v>
      </c>
      <c r="AN1490" s="14">
        <f>tbl_LoanData[[#This Row],[Amount Paid]]-(Q1490-X1490)</f>
        <v>267650.09999999998</v>
      </c>
      <c r="AO1490" s="14">
        <f>IF(tbl_LoanData[[#This Row],[Application Status]]="Approved",1,0)</f>
        <v>1</v>
      </c>
      <c r="AP1490" s="22" t="str">
        <f t="shared" ca="1" si="70"/>
        <v/>
      </c>
      <c r="AQ1490" s="22" t="str">
        <f t="shared" ca="1" si="71"/>
        <v/>
      </c>
    </row>
    <row r="1491" spans="1:43" ht="14.4" customHeight="1" x14ac:dyDescent="0.3">
      <c r="A1491" s="2" t="s">
        <v>7267</v>
      </c>
      <c r="B1491" s="2" t="s">
        <v>7268</v>
      </c>
      <c r="C1491" s="2" t="s">
        <v>809</v>
      </c>
      <c r="D1491" s="2" t="s">
        <v>182</v>
      </c>
      <c r="E1491" s="2" t="s">
        <v>232</v>
      </c>
      <c r="F1491" s="2">
        <v>57</v>
      </c>
      <c r="G1491" s="2" t="s">
        <v>69</v>
      </c>
      <c r="H1491" s="2" t="s">
        <v>398</v>
      </c>
      <c r="I1491" s="2" t="s">
        <v>46</v>
      </c>
      <c r="J1491" s="3">
        <v>45181</v>
      </c>
      <c r="K1491" s="3">
        <v>45191</v>
      </c>
      <c r="L1491" s="2" t="s">
        <v>36</v>
      </c>
      <c r="M1491" s="2" t="s">
        <v>71</v>
      </c>
      <c r="N1491" s="2" t="s">
        <v>162</v>
      </c>
      <c r="O1491" s="4">
        <v>1719000</v>
      </c>
      <c r="P1491" s="4">
        <v>389800</v>
      </c>
      <c r="Q1491" s="4">
        <v>1329200</v>
      </c>
      <c r="R1491" s="2">
        <v>36</v>
      </c>
      <c r="S1491" s="5">
        <v>13.57</v>
      </c>
      <c r="T1491" s="4">
        <v>51953.26</v>
      </c>
      <c r="U1491" s="2" t="s">
        <v>73</v>
      </c>
      <c r="V1491" s="2" t="s">
        <v>74</v>
      </c>
      <c r="W1491" s="4">
        <v>1818364.1</v>
      </c>
      <c r="X1491" s="4">
        <v>51953.22</v>
      </c>
      <c r="Y1491" s="4">
        <v>1870317.32</v>
      </c>
      <c r="Z1491" s="2">
        <v>0</v>
      </c>
      <c r="AA1491" s="2" t="s">
        <v>56</v>
      </c>
      <c r="AB1491" s="2" t="s">
        <v>15732</v>
      </c>
      <c r="AC1491" s="2" t="s">
        <v>106</v>
      </c>
      <c r="AD1491" s="2" t="s">
        <v>76</v>
      </c>
      <c r="AE1491" s="5">
        <v>77.319999999999993</v>
      </c>
      <c r="AF1491" s="2">
        <v>0</v>
      </c>
      <c r="AG1491" s="2" t="s">
        <v>77</v>
      </c>
      <c r="AH1491" s="2">
        <v>10</v>
      </c>
      <c r="AI1491" s="6" t="str">
        <f t="shared" si="69"/>
        <v>55-64</v>
      </c>
      <c r="AJ1491" s="11">
        <f>YEAR(tbl_LoanData[[#This Row],[Application Date]])</f>
        <v>2023</v>
      </c>
      <c r="AK1491" s="11" t="str">
        <f>TEXT(tbl_LoanData[[#This Row],[Application Date]],"MMMM")</f>
        <v>September</v>
      </c>
      <c r="AL1491" s="12">
        <f>DATE(YEAR(tbl_LoanData[[#This Row],[Application Date]]),MONTH(tbl_LoanData[[#This Row],[Application Date]]),1)</f>
        <v>45170</v>
      </c>
      <c r="AM1491" s="14">
        <f ca="1">IF(AND(tbl_LoanData[[#This Row],[Application Date]]&gt;=EOMONTH(TODAY(),-1)+1,tbl_LoanData[[#This Row],[Application Date]]&lt;=TODAY()),tbl_LoanData[[#This Row],[Loan Amount]],0)</f>
        <v>0</v>
      </c>
      <c r="AN1491" s="14">
        <f>tbl_LoanData[[#This Row],[Amount Paid]]-(Q1491-X1491)</f>
        <v>541117.32000000007</v>
      </c>
      <c r="AO1491" s="14">
        <f>IF(tbl_LoanData[[#This Row],[Application Status]]="Approved",1,0)</f>
        <v>1</v>
      </c>
      <c r="AP1491" s="22" t="str">
        <f t="shared" ca="1" si="70"/>
        <v/>
      </c>
      <c r="AQ1491" s="22" t="str">
        <f t="shared" ca="1" si="71"/>
        <v/>
      </c>
    </row>
    <row r="1492" spans="1:43" ht="14.4" customHeight="1" x14ac:dyDescent="0.3">
      <c r="A1492" s="2" t="s">
        <v>7297</v>
      </c>
      <c r="B1492" s="2" t="s">
        <v>7298</v>
      </c>
      <c r="C1492" s="2" t="s">
        <v>90</v>
      </c>
      <c r="D1492" s="2" t="s">
        <v>81</v>
      </c>
      <c r="E1492" s="2" t="s">
        <v>232</v>
      </c>
      <c r="F1492" s="2">
        <v>37</v>
      </c>
      <c r="G1492" s="2" t="s">
        <v>69</v>
      </c>
      <c r="H1492" s="2" t="s">
        <v>224</v>
      </c>
      <c r="I1492" s="2" t="s">
        <v>54</v>
      </c>
      <c r="J1492" s="3">
        <v>45171</v>
      </c>
      <c r="K1492" s="3">
        <v>45191</v>
      </c>
      <c r="L1492" s="2" t="s">
        <v>40</v>
      </c>
      <c r="M1492" s="2" t="s">
        <v>111</v>
      </c>
      <c r="N1492" s="2" t="s">
        <v>120</v>
      </c>
      <c r="O1492" s="4">
        <v>1477000</v>
      </c>
      <c r="P1492" s="4">
        <v>223700</v>
      </c>
      <c r="Q1492" s="4">
        <v>1253300</v>
      </c>
      <c r="R1492" s="2">
        <v>48</v>
      </c>
      <c r="S1492" s="5">
        <v>12.77</v>
      </c>
      <c r="T1492" s="4">
        <v>39447.620000000003</v>
      </c>
      <c r="U1492" s="2" t="s">
        <v>73</v>
      </c>
      <c r="V1492" s="2" t="s">
        <v>74</v>
      </c>
      <c r="W1492" s="4">
        <v>1380666.7</v>
      </c>
      <c r="X1492" s="4">
        <v>512818.94</v>
      </c>
      <c r="Y1492" s="4">
        <v>1893485.64</v>
      </c>
      <c r="Z1492" s="2">
        <v>0</v>
      </c>
      <c r="AA1492" s="2" t="s">
        <v>56</v>
      </c>
      <c r="AB1492" s="2" t="s">
        <v>15736</v>
      </c>
      <c r="AC1492" s="2" t="s">
        <v>75</v>
      </c>
      <c r="AD1492" s="2" t="s">
        <v>76</v>
      </c>
      <c r="AE1492" s="5">
        <v>84.85</v>
      </c>
      <c r="AF1492" s="2">
        <v>0</v>
      </c>
      <c r="AG1492" s="2" t="s">
        <v>77</v>
      </c>
      <c r="AH1492" s="2">
        <v>20</v>
      </c>
      <c r="AI1492" s="6" t="str">
        <f t="shared" si="69"/>
        <v>35-44</v>
      </c>
      <c r="AJ1492" s="11">
        <f>YEAR(tbl_LoanData[[#This Row],[Application Date]])</f>
        <v>2023</v>
      </c>
      <c r="AK1492" s="11" t="str">
        <f>TEXT(tbl_LoanData[[#This Row],[Application Date]],"MMMM")</f>
        <v>September</v>
      </c>
      <c r="AL1492" s="12">
        <f>DATE(YEAR(tbl_LoanData[[#This Row],[Application Date]]),MONTH(tbl_LoanData[[#This Row],[Application Date]]),1)</f>
        <v>45170</v>
      </c>
      <c r="AM1492" s="14">
        <f ca="1">IF(AND(tbl_LoanData[[#This Row],[Application Date]]&gt;=EOMONTH(TODAY(),-1)+1,tbl_LoanData[[#This Row],[Application Date]]&lt;=TODAY()),tbl_LoanData[[#This Row],[Loan Amount]],0)</f>
        <v>0</v>
      </c>
      <c r="AN1492" s="14">
        <f>tbl_LoanData[[#This Row],[Amount Paid]]-(Q1492-X1492)</f>
        <v>640185.6399999999</v>
      </c>
      <c r="AO1492" s="14">
        <f>IF(tbl_LoanData[[#This Row],[Application Status]]="Approved",1,0)</f>
        <v>1</v>
      </c>
      <c r="AP1492" s="22" t="str">
        <f t="shared" ca="1" si="70"/>
        <v/>
      </c>
      <c r="AQ1492" s="22" t="str">
        <f t="shared" ca="1" si="71"/>
        <v/>
      </c>
    </row>
    <row r="1493" spans="1:43" x14ac:dyDescent="0.3">
      <c r="A1493" s="2" t="s">
        <v>7343</v>
      </c>
      <c r="B1493" s="2" t="s">
        <v>7344</v>
      </c>
      <c r="C1493" s="2" t="s">
        <v>249</v>
      </c>
      <c r="D1493" s="2" t="s">
        <v>81</v>
      </c>
      <c r="E1493" s="2" t="s">
        <v>465</v>
      </c>
      <c r="F1493" s="2">
        <v>65</v>
      </c>
      <c r="G1493" s="2" t="s">
        <v>69</v>
      </c>
      <c r="H1493" s="2" t="s">
        <v>278</v>
      </c>
      <c r="I1493" s="2" t="s">
        <v>45</v>
      </c>
      <c r="J1493" s="3">
        <v>45190</v>
      </c>
      <c r="K1493" s="3"/>
      <c r="L1493" s="2" t="s">
        <v>40</v>
      </c>
      <c r="M1493" s="2" t="s">
        <v>111</v>
      </c>
      <c r="N1493" s="2" t="s">
        <v>369</v>
      </c>
      <c r="O1493" s="4">
        <v>1047000</v>
      </c>
      <c r="P1493" s="4">
        <v>334100</v>
      </c>
      <c r="Q1493" s="4">
        <v>712900</v>
      </c>
      <c r="R1493" s="2">
        <v>36</v>
      </c>
      <c r="S1493" s="5">
        <v>6.48</v>
      </c>
      <c r="T1493" s="4">
        <v>23652.44</v>
      </c>
      <c r="U1493" s="2" t="s">
        <v>96</v>
      </c>
      <c r="V1493" s="2" t="s">
        <v>97</v>
      </c>
      <c r="W1493" s="4">
        <v>0</v>
      </c>
      <c r="X1493" s="4">
        <v>0</v>
      </c>
      <c r="Y1493" s="4">
        <v>851487.76</v>
      </c>
      <c r="Z1493" s="2">
        <v>0</v>
      </c>
      <c r="AA1493" s="2" t="s">
        <v>97</v>
      </c>
      <c r="AB1493" s="2" t="s">
        <v>15736</v>
      </c>
      <c r="AC1493" s="2" t="s">
        <v>213</v>
      </c>
      <c r="AD1493" s="2" t="s">
        <v>76</v>
      </c>
      <c r="AE1493" s="5">
        <v>68.09</v>
      </c>
      <c r="AF1493" s="2">
        <v>0</v>
      </c>
      <c r="AG1493" s="2" t="s">
        <v>97</v>
      </c>
      <c r="AH1493" s="2"/>
      <c r="AI1493" s="6" t="str">
        <f t="shared" si="69"/>
        <v>65+</v>
      </c>
      <c r="AJ1493" s="11">
        <f>YEAR(tbl_LoanData[[#This Row],[Application Date]])</f>
        <v>2023</v>
      </c>
      <c r="AK1493" s="11" t="str">
        <f>TEXT(tbl_LoanData[[#This Row],[Application Date]],"MMMM")</f>
        <v>September</v>
      </c>
      <c r="AL1493" s="12">
        <f>DATE(YEAR(tbl_LoanData[[#This Row],[Application Date]]),MONTH(tbl_LoanData[[#This Row],[Application Date]]),1)</f>
        <v>45170</v>
      </c>
      <c r="AM1493" s="14">
        <f ca="1">IF(AND(tbl_LoanData[[#This Row],[Application Date]]&gt;=EOMONTH(TODAY(),-1)+1,tbl_LoanData[[#This Row],[Application Date]]&lt;=TODAY()),tbl_LoanData[[#This Row],[Loan Amount]],0)</f>
        <v>0</v>
      </c>
      <c r="AN1493" s="14">
        <f>tbl_LoanData[[#This Row],[Amount Paid]]-(Q1493-X1493)</f>
        <v>-712900</v>
      </c>
      <c r="AO1493" s="14">
        <f>IF(tbl_LoanData[[#This Row],[Application Status]]="Approved",1,0)</f>
        <v>0</v>
      </c>
      <c r="AP1493" s="22" t="str">
        <f t="shared" ca="1" si="70"/>
        <v/>
      </c>
      <c r="AQ1493" s="22" t="str">
        <f t="shared" ca="1" si="71"/>
        <v/>
      </c>
    </row>
    <row r="1494" spans="1:43" x14ac:dyDescent="0.3">
      <c r="A1494" s="2" t="s">
        <v>7457</v>
      </c>
      <c r="B1494" s="2" t="s">
        <v>7458</v>
      </c>
      <c r="C1494" s="2" t="s">
        <v>133</v>
      </c>
      <c r="D1494" s="2" t="s">
        <v>209</v>
      </c>
      <c r="E1494" s="2" t="s">
        <v>190</v>
      </c>
      <c r="F1494" s="2">
        <v>30</v>
      </c>
      <c r="G1494" s="2" t="s">
        <v>69</v>
      </c>
      <c r="H1494" s="2" t="s">
        <v>172</v>
      </c>
      <c r="I1494" s="2" t="s">
        <v>45</v>
      </c>
      <c r="J1494" s="3">
        <v>45175</v>
      </c>
      <c r="K1494" s="3">
        <v>45188</v>
      </c>
      <c r="L1494" s="2" t="s">
        <v>40</v>
      </c>
      <c r="M1494" s="2" t="s">
        <v>71</v>
      </c>
      <c r="N1494" s="2" t="s">
        <v>137</v>
      </c>
      <c r="O1494" s="4">
        <v>935000</v>
      </c>
      <c r="P1494" s="4">
        <v>143600</v>
      </c>
      <c r="Q1494" s="4">
        <v>791400</v>
      </c>
      <c r="R1494" s="2">
        <v>36</v>
      </c>
      <c r="S1494" s="5">
        <v>5.2</v>
      </c>
      <c r="T1494" s="4">
        <v>25412.73</v>
      </c>
      <c r="U1494" s="2" t="s">
        <v>73</v>
      </c>
      <c r="V1494" s="2" t="s">
        <v>74</v>
      </c>
      <c r="W1494" s="4">
        <v>889445.55</v>
      </c>
      <c r="X1494" s="4">
        <v>25412.85</v>
      </c>
      <c r="Y1494" s="4">
        <v>914858.4</v>
      </c>
      <c r="Z1494" s="2">
        <v>0</v>
      </c>
      <c r="AA1494" s="2" t="s">
        <v>56</v>
      </c>
      <c r="AB1494" s="2" t="s">
        <v>15729</v>
      </c>
      <c r="AC1494" s="2" t="s">
        <v>213</v>
      </c>
      <c r="AD1494" s="2" t="s">
        <v>76</v>
      </c>
      <c r="AE1494" s="5">
        <v>84.64</v>
      </c>
      <c r="AF1494" s="2">
        <v>0</v>
      </c>
      <c r="AG1494" s="2" t="s">
        <v>77</v>
      </c>
      <c r="AH1494" s="2">
        <v>13</v>
      </c>
      <c r="AI1494" s="6" t="str">
        <f t="shared" si="69"/>
        <v>25-34</v>
      </c>
      <c r="AJ1494" s="11">
        <f>YEAR(tbl_LoanData[[#This Row],[Application Date]])</f>
        <v>2023</v>
      </c>
      <c r="AK1494" s="11" t="str">
        <f>TEXT(tbl_LoanData[[#This Row],[Application Date]],"MMMM")</f>
        <v>September</v>
      </c>
      <c r="AL1494" s="12">
        <f>DATE(YEAR(tbl_LoanData[[#This Row],[Application Date]]),MONTH(tbl_LoanData[[#This Row],[Application Date]]),1)</f>
        <v>45170</v>
      </c>
      <c r="AM1494" s="14">
        <f ca="1">IF(AND(tbl_LoanData[[#This Row],[Application Date]]&gt;=EOMONTH(TODAY(),-1)+1,tbl_LoanData[[#This Row],[Application Date]]&lt;=TODAY()),tbl_LoanData[[#This Row],[Loan Amount]],0)</f>
        <v>0</v>
      </c>
      <c r="AN1494" s="14">
        <f>tbl_LoanData[[#This Row],[Amount Paid]]-(Q1494-X1494)</f>
        <v>123458.40000000002</v>
      </c>
      <c r="AO1494" s="14">
        <f>IF(tbl_LoanData[[#This Row],[Application Status]]="Approved",1,0)</f>
        <v>1</v>
      </c>
      <c r="AP1494" s="22" t="str">
        <f t="shared" ca="1" si="70"/>
        <v/>
      </c>
      <c r="AQ1494" s="22" t="str">
        <f t="shared" ca="1" si="71"/>
        <v/>
      </c>
    </row>
    <row r="1495" spans="1:43" ht="14.4" customHeight="1" x14ac:dyDescent="0.3">
      <c r="A1495" s="2" t="s">
        <v>7501</v>
      </c>
      <c r="B1495" s="2" t="s">
        <v>7502</v>
      </c>
      <c r="C1495" s="2" t="s">
        <v>549</v>
      </c>
      <c r="D1495" s="2" t="s">
        <v>118</v>
      </c>
      <c r="E1495" s="2" t="s">
        <v>312</v>
      </c>
      <c r="F1495" s="2">
        <v>53</v>
      </c>
      <c r="G1495" s="2" t="s">
        <v>83</v>
      </c>
      <c r="H1495" s="2" t="s">
        <v>250</v>
      </c>
      <c r="I1495" s="2" t="s">
        <v>52</v>
      </c>
      <c r="J1495" s="3">
        <v>45183</v>
      </c>
      <c r="K1495" s="3"/>
      <c r="L1495" s="2" t="s">
        <v>36</v>
      </c>
      <c r="M1495" s="2" t="s">
        <v>104</v>
      </c>
      <c r="N1495" s="2" t="s">
        <v>592</v>
      </c>
      <c r="O1495" s="4">
        <v>1886000</v>
      </c>
      <c r="P1495" s="4">
        <v>565800</v>
      </c>
      <c r="Q1495" s="4">
        <v>1320200</v>
      </c>
      <c r="R1495" s="2">
        <v>24</v>
      </c>
      <c r="S1495" s="5">
        <v>12.63</v>
      </c>
      <c r="T1495" s="4">
        <v>68903.44</v>
      </c>
      <c r="U1495" s="2" t="s">
        <v>96</v>
      </c>
      <c r="V1495" s="2" t="s">
        <v>97</v>
      </c>
      <c r="W1495" s="4">
        <v>0</v>
      </c>
      <c r="X1495" s="4">
        <v>0</v>
      </c>
      <c r="Y1495" s="4">
        <v>1653682.52</v>
      </c>
      <c r="Z1495" s="2">
        <v>0</v>
      </c>
      <c r="AA1495" s="2" t="s">
        <v>97</v>
      </c>
      <c r="AB1495" s="2" t="s">
        <v>15728</v>
      </c>
      <c r="AC1495" s="2" t="s">
        <v>138</v>
      </c>
      <c r="AD1495" s="2" t="s">
        <v>76</v>
      </c>
      <c r="AE1495" s="5">
        <v>70</v>
      </c>
      <c r="AF1495" s="2">
        <v>0</v>
      </c>
      <c r="AG1495" s="2" t="s">
        <v>97</v>
      </c>
      <c r="AH1495" s="2"/>
      <c r="AI1495" s="6" t="str">
        <f t="shared" si="69"/>
        <v>45-54</v>
      </c>
      <c r="AJ1495" s="11">
        <f>YEAR(tbl_LoanData[[#This Row],[Application Date]])</f>
        <v>2023</v>
      </c>
      <c r="AK1495" s="11" t="str">
        <f>TEXT(tbl_LoanData[[#This Row],[Application Date]],"MMMM")</f>
        <v>September</v>
      </c>
      <c r="AL1495" s="12">
        <f>DATE(YEAR(tbl_LoanData[[#This Row],[Application Date]]),MONTH(tbl_LoanData[[#This Row],[Application Date]]),1)</f>
        <v>45170</v>
      </c>
      <c r="AM1495" s="14">
        <f ca="1">IF(AND(tbl_LoanData[[#This Row],[Application Date]]&gt;=EOMONTH(TODAY(),-1)+1,tbl_LoanData[[#This Row],[Application Date]]&lt;=TODAY()),tbl_LoanData[[#This Row],[Loan Amount]],0)</f>
        <v>0</v>
      </c>
      <c r="AN1495" s="14">
        <f>tbl_LoanData[[#This Row],[Amount Paid]]-(Q1495-X1495)</f>
        <v>-1320200</v>
      </c>
      <c r="AO1495" s="14">
        <f>IF(tbl_LoanData[[#This Row],[Application Status]]="Approved",1,0)</f>
        <v>0</v>
      </c>
      <c r="AP1495" s="22" t="str">
        <f t="shared" ca="1" si="70"/>
        <v/>
      </c>
      <c r="AQ1495" s="22" t="str">
        <f t="shared" ca="1" si="71"/>
        <v/>
      </c>
    </row>
    <row r="1496" spans="1:43" ht="14.4" customHeight="1" x14ac:dyDescent="0.3">
      <c r="A1496" s="2" t="s">
        <v>7605</v>
      </c>
      <c r="B1496" s="2" t="s">
        <v>7606</v>
      </c>
      <c r="C1496" s="2" t="s">
        <v>208</v>
      </c>
      <c r="D1496" s="2" t="s">
        <v>134</v>
      </c>
      <c r="E1496" s="2" t="s">
        <v>150</v>
      </c>
      <c r="F1496" s="2">
        <v>35</v>
      </c>
      <c r="G1496" s="2" t="s">
        <v>69</v>
      </c>
      <c r="H1496" s="2" t="s">
        <v>298</v>
      </c>
      <c r="I1496" s="2" t="s">
        <v>43</v>
      </c>
      <c r="J1496" s="3">
        <v>45196</v>
      </c>
      <c r="K1496" s="3">
        <v>45202</v>
      </c>
      <c r="L1496" s="2" t="s">
        <v>38</v>
      </c>
      <c r="M1496" s="2" t="s">
        <v>144</v>
      </c>
      <c r="N1496" s="2" t="s">
        <v>382</v>
      </c>
      <c r="O1496" s="4">
        <v>1369000</v>
      </c>
      <c r="P1496" s="4">
        <v>149400</v>
      </c>
      <c r="Q1496" s="4">
        <v>1219600</v>
      </c>
      <c r="R1496" s="2">
        <v>48</v>
      </c>
      <c r="S1496" s="5">
        <v>12.9</v>
      </c>
      <c r="T1496" s="4">
        <v>38519.03</v>
      </c>
      <c r="U1496" s="2" t="s">
        <v>73</v>
      </c>
      <c r="V1496" s="2" t="s">
        <v>74</v>
      </c>
      <c r="W1496" s="4">
        <v>1348166.05</v>
      </c>
      <c r="X1496" s="4">
        <v>500747.55</v>
      </c>
      <c r="Y1496" s="4">
        <v>1848913.6</v>
      </c>
      <c r="Z1496" s="2">
        <v>0</v>
      </c>
      <c r="AA1496" s="2" t="s">
        <v>56</v>
      </c>
      <c r="AB1496" s="2" t="s">
        <v>15734</v>
      </c>
      <c r="AC1496" s="2" t="s">
        <v>360</v>
      </c>
      <c r="AD1496" s="2" t="s">
        <v>76</v>
      </c>
      <c r="AE1496" s="5">
        <v>89.09</v>
      </c>
      <c r="AF1496" s="2">
        <v>0</v>
      </c>
      <c r="AG1496" s="2" t="s">
        <v>77</v>
      </c>
      <c r="AH1496" s="2">
        <v>6</v>
      </c>
      <c r="AI1496" s="6" t="str">
        <f t="shared" si="69"/>
        <v>35-44</v>
      </c>
      <c r="AJ1496" s="11">
        <f>YEAR(tbl_LoanData[[#This Row],[Application Date]])</f>
        <v>2023</v>
      </c>
      <c r="AK1496" s="11" t="str">
        <f>TEXT(tbl_LoanData[[#This Row],[Application Date]],"MMMM")</f>
        <v>September</v>
      </c>
      <c r="AL1496" s="12">
        <f>DATE(YEAR(tbl_LoanData[[#This Row],[Application Date]]),MONTH(tbl_LoanData[[#This Row],[Application Date]]),1)</f>
        <v>45170</v>
      </c>
      <c r="AM1496" s="14">
        <f ca="1">IF(AND(tbl_LoanData[[#This Row],[Application Date]]&gt;=EOMONTH(TODAY(),-1)+1,tbl_LoanData[[#This Row],[Application Date]]&lt;=TODAY()),tbl_LoanData[[#This Row],[Loan Amount]],0)</f>
        <v>0</v>
      </c>
      <c r="AN1496" s="14">
        <f>tbl_LoanData[[#This Row],[Amount Paid]]-(Q1496-X1496)</f>
        <v>629313.60000000009</v>
      </c>
      <c r="AO1496" s="14">
        <f>IF(tbl_LoanData[[#This Row],[Application Status]]="Approved",1,0)</f>
        <v>1</v>
      </c>
      <c r="AP1496" s="22" t="str">
        <f t="shared" ca="1" si="70"/>
        <v/>
      </c>
      <c r="AQ1496" s="22" t="str">
        <f t="shared" ca="1" si="71"/>
        <v/>
      </c>
    </row>
    <row r="1497" spans="1:43" x14ac:dyDescent="0.3">
      <c r="A1497" s="2" t="s">
        <v>7755</v>
      </c>
      <c r="B1497" s="2" t="s">
        <v>7756</v>
      </c>
      <c r="C1497" s="2" t="s">
        <v>606</v>
      </c>
      <c r="D1497" s="2" t="s">
        <v>118</v>
      </c>
      <c r="E1497" s="2" t="s">
        <v>68</v>
      </c>
      <c r="F1497" s="2">
        <v>41</v>
      </c>
      <c r="G1497" s="2" t="s">
        <v>69</v>
      </c>
      <c r="H1497" s="2" t="s">
        <v>516</v>
      </c>
      <c r="I1497" s="2" t="s">
        <v>53</v>
      </c>
      <c r="J1497" s="3">
        <v>45185</v>
      </c>
      <c r="K1497" s="3">
        <v>45187</v>
      </c>
      <c r="L1497" s="2" t="s">
        <v>40</v>
      </c>
      <c r="M1497" s="2" t="s">
        <v>94</v>
      </c>
      <c r="N1497" s="2" t="s">
        <v>95</v>
      </c>
      <c r="O1497" s="4">
        <v>1464000</v>
      </c>
      <c r="P1497" s="4">
        <v>289900</v>
      </c>
      <c r="Q1497" s="4">
        <v>1174100</v>
      </c>
      <c r="R1497" s="2">
        <v>36</v>
      </c>
      <c r="S1497" s="5">
        <v>7.19</v>
      </c>
      <c r="T1497" s="4">
        <v>39648.699999999997</v>
      </c>
      <c r="U1497" s="2" t="s">
        <v>73</v>
      </c>
      <c r="V1497" s="2" t="s">
        <v>74</v>
      </c>
      <c r="W1497" s="4">
        <v>1387704.5</v>
      </c>
      <c r="X1497" s="4">
        <v>39648.870000000003</v>
      </c>
      <c r="Y1497" s="4">
        <v>1427353.37</v>
      </c>
      <c r="Z1497" s="2">
        <v>0</v>
      </c>
      <c r="AA1497" s="2" t="s">
        <v>56</v>
      </c>
      <c r="AB1497" s="2" t="s">
        <v>15733</v>
      </c>
      <c r="AC1497" s="2" t="s">
        <v>75</v>
      </c>
      <c r="AD1497" s="2" t="s">
        <v>76</v>
      </c>
      <c r="AE1497" s="5">
        <v>80.2</v>
      </c>
      <c r="AF1497" s="2">
        <v>0</v>
      </c>
      <c r="AG1497" s="2" t="s">
        <v>77</v>
      </c>
      <c r="AH1497" s="2">
        <v>2</v>
      </c>
      <c r="AI1497" s="6" t="str">
        <f t="shared" si="69"/>
        <v>35-44</v>
      </c>
      <c r="AJ1497" s="11">
        <f>YEAR(tbl_LoanData[[#This Row],[Application Date]])</f>
        <v>2023</v>
      </c>
      <c r="AK1497" s="11" t="str">
        <f>TEXT(tbl_LoanData[[#This Row],[Application Date]],"MMMM")</f>
        <v>September</v>
      </c>
      <c r="AL1497" s="12">
        <f>DATE(YEAR(tbl_LoanData[[#This Row],[Application Date]]),MONTH(tbl_LoanData[[#This Row],[Application Date]]),1)</f>
        <v>45170</v>
      </c>
      <c r="AM1497" s="14">
        <f ca="1">IF(AND(tbl_LoanData[[#This Row],[Application Date]]&gt;=EOMONTH(TODAY(),-1)+1,tbl_LoanData[[#This Row],[Application Date]]&lt;=TODAY()),tbl_LoanData[[#This Row],[Loan Amount]],0)</f>
        <v>0</v>
      </c>
      <c r="AN1497" s="14">
        <f>tbl_LoanData[[#This Row],[Amount Paid]]-(Q1497-X1497)</f>
        <v>253253.37000000011</v>
      </c>
      <c r="AO1497" s="14">
        <f>IF(tbl_LoanData[[#This Row],[Application Status]]="Approved",1,0)</f>
        <v>1</v>
      </c>
      <c r="AP1497" s="22" t="str">
        <f t="shared" ca="1" si="70"/>
        <v/>
      </c>
      <c r="AQ1497" s="22" t="str">
        <f t="shared" ca="1" si="71"/>
        <v/>
      </c>
    </row>
    <row r="1498" spans="1:43" ht="14.4" customHeight="1" x14ac:dyDescent="0.3">
      <c r="A1498" s="2" t="s">
        <v>7931</v>
      </c>
      <c r="B1498" s="2" t="s">
        <v>7932</v>
      </c>
      <c r="C1498" s="2" t="s">
        <v>175</v>
      </c>
      <c r="D1498" s="2" t="s">
        <v>209</v>
      </c>
      <c r="E1498" s="2" t="s">
        <v>182</v>
      </c>
      <c r="F1498" s="2">
        <v>30</v>
      </c>
      <c r="G1498" s="2" t="s">
        <v>83</v>
      </c>
      <c r="H1498" s="2" t="s">
        <v>224</v>
      </c>
      <c r="I1498" s="2" t="s">
        <v>54</v>
      </c>
      <c r="J1498" s="3">
        <v>45182</v>
      </c>
      <c r="K1498" s="3">
        <v>45190</v>
      </c>
      <c r="L1498" s="2" t="s">
        <v>37</v>
      </c>
      <c r="M1498" s="2" t="s">
        <v>260</v>
      </c>
      <c r="N1498" s="2" t="s">
        <v>261</v>
      </c>
      <c r="O1498" s="4">
        <v>90000</v>
      </c>
      <c r="P1498" s="4">
        <v>12100</v>
      </c>
      <c r="Q1498" s="4">
        <v>77900</v>
      </c>
      <c r="R1498" s="2">
        <v>48</v>
      </c>
      <c r="S1498" s="5">
        <v>9.15</v>
      </c>
      <c r="T1498" s="4">
        <v>2216.9</v>
      </c>
      <c r="U1498" s="2" t="s">
        <v>73</v>
      </c>
      <c r="V1498" s="2" t="s">
        <v>74</v>
      </c>
      <c r="W1498" s="4">
        <v>77591.5</v>
      </c>
      <c r="X1498" s="4">
        <v>28819.9</v>
      </c>
      <c r="Y1498" s="4">
        <v>106411.4</v>
      </c>
      <c r="Z1498" s="2">
        <v>0</v>
      </c>
      <c r="AA1498" s="2" t="s">
        <v>56</v>
      </c>
      <c r="AB1498" s="2" t="s">
        <v>15731</v>
      </c>
      <c r="AC1498" s="2" t="s">
        <v>129</v>
      </c>
      <c r="AD1498" s="2" t="s">
        <v>76</v>
      </c>
      <c r="AE1498" s="5">
        <v>86.56</v>
      </c>
      <c r="AF1498" s="2">
        <v>0</v>
      </c>
      <c r="AG1498" s="2" t="s">
        <v>77</v>
      </c>
      <c r="AH1498" s="2">
        <v>8</v>
      </c>
      <c r="AI1498" s="6" t="str">
        <f t="shared" si="69"/>
        <v>25-34</v>
      </c>
      <c r="AJ1498" s="11">
        <f>YEAR(tbl_LoanData[[#This Row],[Application Date]])</f>
        <v>2023</v>
      </c>
      <c r="AK1498" s="11" t="str">
        <f>TEXT(tbl_LoanData[[#This Row],[Application Date]],"MMMM")</f>
        <v>September</v>
      </c>
      <c r="AL1498" s="12">
        <f>DATE(YEAR(tbl_LoanData[[#This Row],[Application Date]]),MONTH(tbl_LoanData[[#This Row],[Application Date]]),1)</f>
        <v>45170</v>
      </c>
      <c r="AM1498" s="14">
        <f ca="1">IF(AND(tbl_LoanData[[#This Row],[Application Date]]&gt;=EOMONTH(TODAY(),-1)+1,tbl_LoanData[[#This Row],[Application Date]]&lt;=TODAY()),tbl_LoanData[[#This Row],[Loan Amount]],0)</f>
        <v>0</v>
      </c>
      <c r="AN1498" s="14">
        <f>tbl_LoanData[[#This Row],[Amount Paid]]-(Q1498-X1498)</f>
        <v>28511.4</v>
      </c>
      <c r="AO1498" s="14">
        <f>IF(tbl_LoanData[[#This Row],[Application Status]]="Approved",1,0)</f>
        <v>1</v>
      </c>
      <c r="AP1498" s="22" t="str">
        <f t="shared" ca="1" si="70"/>
        <v/>
      </c>
      <c r="AQ1498" s="22" t="str">
        <f t="shared" ca="1" si="71"/>
        <v/>
      </c>
    </row>
    <row r="1499" spans="1:43" ht="14.4" customHeight="1" x14ac:dyDescent="0.3">
      <c r="A1499" s="2" t="s">
        <v>8059</v>
      </c>
      <c r="B1499" s="2" t="s">
        <v>8060</v>
      </c>
      <c r="C1499" s="2" t="s">
        <v>712</v>
      </c>
      <c r="D1499" s="2" t="s">
        <v>134</v>
      </c>
      <c r="E1499" s="2" t="s">
        <v>82</v>
      </c>
      <c r="F1499" s="2">
        <v>44</v>
      </c>
      <c r="G1499" s="2" t="s">
        <v>83</v>
      </c>
      <c r="H1499" s="2" t="s">
        <v>233</v>
      </c>
      <c r="I1499" s="2" t="s">
        <v>46</v>
      </c>
      <c r="J1499" s="3">
        <v>45177</v>
      </c>
      <c r="K1499" s="3">
        <v>45190</v>
      </c>
      <c r="L1499" s="2" t="s">
        <v>40</v>
      </c>
      <c r="M1499" s="2" t="s">
        <v>157</v>
      </c>
      <c r="N1499" s="2" t="s">
        <v>328</v>
      </c>
      <c r="O1499" s="4">
        <v>807000</v>
      </c>
      <c r="P1499" s="4">
        <v>223400</v>
      </c>
      <c r="Q1499" s="4">
        <v>583600</v>
      </c>
      <c r="R1499" s="2">
        <v>24</v>
      </c>
      <c r="S1499" s="5">
        <v>11.06</v>
      </c>
      <c r="T1499" s="4">
        <v>29695.51</v>
      </c>
      <c r="U1499" s="2" t="s">
        <v>73</v>
      </c>
      <c r="V1499" s="2" t="s">
        <v>34</v>
      </c>
      <c r="W1499" s="4">
        <v>623605.71</v>
      </c>
      <c r="X1499" s="4">
        <v>89086.61</v>
      </c>
      <c r="Y1499" s="4">
        <v>712692.32</v>
      </c>
      <c r="Z1499" s="2">
        <v>84</v>
      </c>
      <c r="AA1499" s="2" t="s">
        <v>59</v>
      </c>
      <c r="AB1499" s="2" t="s">
        <v>15734</v>
      </c>
      <c r="AC1499" s="2" t="s">
        <v>106</v>
      </c>
      <c r="AD1499" s="2" t="s">
        <v>76</v>
      </c>
      <c r="AE1499" s="5">
        <v>72.319999999999993</v>
      </c>
      <c r="AF1499" s="2">
        <v>3</v>
      </c>
      <c r="AG1499" s="2" t="s">
        <v>130</v>
      </c>
      <c r="AH1499" s="2">
        <v>13</v>
      </c>
      <c r="AI1499" s="6" t="str">
        <f t="shared" si="69"/>
        <v>35-44</v>
      </c>
      <c r="AJ1499" s="11">
        <f>YEAR(tbl_LoanData[[#This Row],[Application Date]])</f>
        <v>2023</v>
      </c>
      <c r="AK1499" s="11" t="str">
        <f>TEXT(tbl_LoanData[[#This Row],[Application Date]],"MMMM")</f>
        <v>September</v>
      </c>
      <c r="AL1499" s="12">
        <f>DATE(YEAR(tbl_LoanData[[#This Row],[Application Date]]),MONTH(tbl_LoanData[[#This Row],[Application Date]]),1)</f>
        <v>45170</v>
      </c>
      <c r="AM1499" s="14">
        <f ca="1">IF(AND(tbl_LoanData[[#This Row],[Application Date]]&gt;=EOMONTH(TODAY(),-1)+1,tbl_LoanData[[#This Row],[Application Date]]&lt;=TODAY()),tbl_LoanData[[#This Row],[Loan Amount]],0)</f>
        <v>0</v>
      </c>
      <c r="AN1499" s="14">
        <f>tbl_LoanData[[#This Row],[Amount Paid]]-(Q1499-X1499)</f>
        <v>129092.31999999995</v>
      </c>
      <c r="AO1499" s="14">
        <f>IF(tbl_LoanData[[#This Row],[Application Status]]="Approved",1,0)</f>
        <v>1</v>
      </c>
      <c r="AP1499" s="22" t="str">
        <f t="shared" ca="1" si="70"/>
        <v/>
      </c>
      <c r="AQ1499" s="22" t="str">
        <f t="shared" ca="1" si="71"/>
        <v/>
      </c>
    </row>
    <row r="1500" spans="1:43" ht="14.4" customHeight="1" x14ac:dyDescent="0.3">
      <c r="A1500" s="2" t="s">
        <v>8113</v>
      </c>
      <c r="B1500" s="2" t="s">
        <v>8114</v>
      </c>
      <c r="C1500" s="2" t="s">
        <v>627</v>
      </c>
      <c r="D1500" s="2" t="s">
        <v>311</v>
      </c>
      <c r="E1500" s="2" t="s">
        <v>125</v>
      </c>
      <c r="F1500" s="2">
        <v>56</v>
      </c>
      <c r="G1500" s="2" t="s">
        <v>83</v>
      </c>
      <c r="H1500" s="2" t="s">
        <v>256</v>
      </c>
      <c r="I1500" s="2" t="s">
        <v>43</v>
      </c>
      <c r="J1500" s="3">
        <v>45179</v>
      </c>
      <c r="K1500" s="3">
        <v>45196</v>
      </c>
      <c r="L1500" s="2" t="s">
        <v>39</v>
      </c>
      <c r="M1500" s="2" t="s">
        <v>167</v>
      </c>
      <c r="N1500" s="2" t="s">
        <v>168</v>
      </c>
      <c r="O1500" s="4">
        <v>1161000</v>
      </c>
      <c r="P1500" s="4">
        <v>297300</v>
      </c>
      <c r="Q1500" s="4">
        <v>863700</v>
      </c>
      <c r="R1500" s="2">
        <v>36</v>
      </c>
      <c r="S1500" s="5">
        <v>13.54</v>
      </c>
      <c r="T1500" s="4">
        <v>33737.08</v>
      </c>
      <c r="U1500" s="2" t="s">
        <v>73</v>
      </c>
      <c r="V1500" s="2" t="s">
        <v>74</v>
      </c>
      <c r="W1500" s="4">
        <v>1180797.8</v>
      </c>
      <c r="X1500" s="4">
        <v>33737.14</v>
      </c>
      <c r="Y1500" s="4">
        <v>1214534.94</v>
      </c>
      <c r="Z1500" s="2">
        <v>0</v>
      </c>
      <c r="AA1500" s="2" t="s">
        <v>56</v>
      </c>
      <c r="AB1500" s="2" t="s">
        <v>15733</v>
      </c>
      <c r="AC1500" s="2" t="s">
        <v>146</v>
      </c>
      <c r="AD1500" s="2" t="s">
        <v>76</v>
      </c>
      <c r="AE1500" s="5">
        <v>74.39</v>
      </c>
      <c r="AF1500" s="2">
        <v>0</v>
      </c>
      <c r="AG1500" s="2" t="s">
        <v>77</v>
      </c>
      <c r="AH1500" s="2">
        <v>17</v>
      </c>
      <c r="AI1500" s="6" t="str">
        <f t="shared" si="69"/>
        <v>55-64</v>
      </c>
      <c r="AJ1500" s="11">
        <f>YEAR(tbl_LoanData[[#This Row],[Application Date]])</f>
        <v>2023</v>
      </c>
      <c r="AK1500" s="11" t="str">
        <f>TEXT(tbl_LoanData[[#This Row],[Application Date]],"MMMM")</f>
        <v>September</v>
      </c>
      <c r="AL1500" s="12">
        <f>DATE(YEAR(tbl_LoanData[[#This Row],[Application Date]]),MONTH(tbl_LoanData[[#This Row],[Application Date]]),1)</f>
        <v>45170</v>
      </c>
      <c r="AM1500" s="14">
        <f ca="1">IF(AND(tbl_LoanData[[#This Row],[Application Date]]&gt;=EOMONTH(TODAY(),-1)+1,tbl_LoanData[[#This Row],[Application Date]]&lt;=TODAY()),tbl_LoanData[[#This Row],[Loan Amount]],0)</f>
        <v>0</v>
      </c>
      <c r="AN1500" s="14">
        <f>tbl_LoanData[[#This Row],[Amount Paid]]-(Q1500-X1500)</f>
        <v>350834.94000000006</v>
      </c>
      <c r="AO1500" s="14">
        <f>IF(tbl_LoanData[[#This Row],[Application Status]]="Approved",1,0)</f>
        <v>1</v>
      </c>
      <c r="AP1500" s="22" t="str">
        <f t="shared" ca="1" si="70"/>
        <v/>
      </c>
      <c r="AQ1500" s="22" t="str">
        <f t="shared" ca="1" si="71"/>
        <v/>
      </c>
    </row>
    <row r="1501" spans="1:43" ht="14.4" customHeight="1" x14ac:dyDescent="0.3">
      <c r="A1501" s="2" t="s">
        <v>8203</v>
      </c>
      <c r="B1501" s="2" t="s">
        <v>8204</v>
      </c>
      <c r="C1501" s="2" t="s">
        <v>223</v>
      </c>
      <c r="D1501" s="2" t="s">
        <v>268</v>
      </c>
      <c r="E1501" s="2" t="s">
        <v>402</v>
      </c>
      <c r="F1501" s="2">
        <v>65</v>
      </c>
      <c r="G1501" s="2" t="s">
        <v>69</v>
      </c>
      <c r="H1501" s="2" t="s">
        <v>278</v>
      </c>
      <c r="I1501" s="2" t="s">
        <v>45</v>
      </c>
      <c r="J1501" s="3">
        <v>45183</v>
      </c>
      <c r="K1501" s="3"/>
      <c r="L1501" s="2" t="s">
        <v>39</v>
      </c>
      <c r="M1501" s="2" t="s">
        <v>157</v>
      </c>
      <c r="N1501" s="2" t="s">
        <v>359</v>
      </c>
      <c r="O1501" s="4">
        <v>2028000</v>
      </c>
      <c r="P1501" s="4">
        <v>525700</v>
      </c>
      <c r="Q1501" s="4">
        <v>1502300</v>
      </c>
      <c r="R1501" s="2">
        <v>36</v>
      </c>
      <c r="S1501" s="5">
        <v>8.2200000000000006</v>
      </c>
      <c r="T1501" s="4">
        <v>52021.31</v>
      </c>
      <c r="U1501" s="2" t="s">
        <v>113</v>
      </c>
      <c r="V1501" s="2" t="s">
        <v>97</v>
      </c>
      <c r="W1501" s="4">
        <v>0</v>
      </c>
      <c r="X1501" s="4">
        <v>0</v>
      </c>
      <c r="Y1501" s="4">
        <v>1872767.18</v>
      </c>
      <c r="Z1501" s="2">
        <v>0</v>
      </c>
      <c r="AA1501" s="2" t="s">
        <v>97</v>
      </c>
      <c r="AB1501" s="2" t="s">
        <v>15733</v>
      </c>
      <c r="AC1501" s="2" t="s">
        <v>332</v>
      </c>
      <c r="AD1501" s="2" t="s">
        <v>76</v>
      </c>
      <c r="AE1501" s="5">
        <v>74.08</v>
      </c>
      <c r="AF1501" s="2">
        <v>0</v>
      </c>
      <c r="AG1501" s="2" t="s">
        <v>97</v>
      </c>
      <c r="AH1501" s="2"/>
      <c r="AI1501" s="6" t="str">
        <f t="shared" si="69"/>
        <v>65+</v>
      </c>
      <c r="AJ1501" s="11">
        <f>YEAR(tbl_LoanData[[#This Row],[Application Date]])</f>
        <v>2023</v>
      </c>
      <c r="AK1501" s="11" t="str">
        <f>TEXT(tbl_LoanData[[#This Row],[Application Date]],"MMMM")</f>
        <v>September</v>
      </c>
      <c r="AL1501" s="12">
        <f>DATE(YEAR(tbl_LoanData[[#This Row],[Application Date]]),MONTH(tbl_LoanData[[#This Row],[Application Date]]),1)</f>
        <v>45170</v>
      </c>
      <c r="AM1501" s="14">
        <f ca="1">IF(AND(tbl_LoanData[[#This Row],[Application Date]]&gt;=EOMONTH(TODAY(),-1)+1,tbl_LoanData[[#This Row],[Application Date]]&lt;=TODAY()),tbl_LoanData[[#This Row],[Loan Amount]],0)</f>
        <v>0</v>
      </c>
      <c r="AN1501" s="14">
        <f>tbl_LoanData[[#This Row],[Amount Paid]]-(Q1501-X1501)</f>
        <v>-1502300</v>
      </c>
      <c r="AO1501" s="14">
        <f>IF(tbl_LoanData[[#This Row],[Application Status]]="Approved",1,0)</f>
        <v>0</v>
      </c>
      <c r="AP1501" s="22" t="str">
        <f t="shared" ca="1" si="70"/>
        <v/>
      </c>
      <c r="AQ1501" s="22" t="str">
        <f t="shared" ca="1" si="71"/>
        <v/>
      </c>
    </row>
    <row r="1502" spans="1:43" x14ac:dyDescent="0.3">
      <c r="A1502" s="2" t="s">
        <v>8497</v>
      </c>
      <c r="B1502" s="2" t="s">
        <v>8498</v>
      </c>
      <c r="C1502" s="2" t="s">
        <v>423</v>
      </c>
      <c r="D1502" s="2" t="s">
        <v>102</v>
      </c>
      <c r="E1502" s="2" t="s">
        <v>190</v>
      </c>
      <c r="F1502" s="2">
        <v>31</v>
      </c>
      <c r="G1502" s="2" t="s">
        <v>69</v>
      </c>
      <c r="H1502" s="2" t="s">
        <v>372</v>
      </c>
      <c r="I1502" s="2" t="s">
        <v>43</v>
      </c>
      <c r="J1502" s="3">
        <v>45195</v>
      </c>
      <c r="K1502" s="3"/>
      <c r="L1502" s="2" t="s">
        <v>39</v>
      </c>
      <c r="M1502" s="2" t="s">
        <v>167</v>
      </c>
      <c r="N1502" s="2" t="s">
        <v>491</v>
      </c>
      <c r="O1502" s="4">
        <v>1833000</v>
      </c>
      <c r="P1502" s="4">
        <v>573200</v>
      </c>
      <c r="Q1502" s="4">
        <v>1259800</v>
      </c>
      <c r="R1502" s="2">
        <v>48</v>
      </c>
      <c r="S1502" s="5">
        <v>6.21</v>
      </c>
      <c r="T1502" s="4">
        <v>32765.3</v>
      </c>
      <c r="U1502" s="2" t="s">
        <v>113</v>
      </c>
      <c r="V1502" s="2" t="s">
        <v>97</v>
      </c>
      <c r="W1502" s="4">
        <v>0</v>
      </c>
      <c r="X1502" s="4">
        <v>0</v>
      </c>
      <c r="Y1502" s="4">
        <v>1572734.32</v>
      </c>
      <c r="Z1502" s="2">
        <v>0</v>
      </c>
      <c r="AA1502" s="2" t="s">
        <v>97</v>
      </c>
      <c r="AB1502" s="2" t="s">
        <v>15733</v>
      </c>
      <c r="AC1502" s="2" t="s">
        <v>213</v>
      </c>
      <c r="AD1502" s="2" t="s">
        <v>76</v>
      </c>
      <c r="AE1502" s="5">
        <v>68.73</v>
      </c>
      <c r="AF1502" s="2">
        <v>0</v>
      </c>
      <c r="AG1502" s="2" t="s">
        <v>97</v>
      </c>
      <c r="AH1502" s="2"/>
      <c r="AI1502" s="6" t="str">
        <f t="shared" si="69"/>
        <v>25-34</v>
      </c>
      <c r="AJ1502" s="11">
        <f>YEAR(tbl_LoanData[[#This Row],[Application Date]])</f>
        <v>2023</v>
      </c>
      <c r="AK1502" s="11" t="str">
        <f>TEXT(tbl_LoanData[[#This Row],[Application Date]],"MMMM")</f>
        <v>September</v>
      </c>
      <c r="AL1502" s="12">
        <f>DATE(YEAR(tbl_LoanData[[#This Row],[Application Date]]),MONTH(tbl_LoanData[[#This Row],[Application Date]]),1)</f>
        <v>45170</v>
      </c>
      <c r="AM1502" s="14">
        <f ca="1">IF(AND(tbl_LoanData[[#This Row],[Application Date]]&gt;=EOMONTH(TODAY(),-1)+1,tbl_LoanData[[#This Row],[Application Date]]&lt;=TODAY()),tbl_LoanData[[#This Row],[Loan Amount]],0)</f>
        <v>0</v>
      </c>
      <c r="AN1502" s="14">
        <f>tbl_LoanData[[#This Row],[Amount Paid]]-(Q1502-X1502)</f>
        <v>-1259800</v>
      </c>
      <c r="AO1502" s="14">
        <f>IF(tbl_LoanData[[#This Row],[Application Status]]="Approved",1,0)</f>
        <v>0</v>
      </c>
      <c r="AP1502" s="22" t="str">
        <f t="shared" ca="1" si="70"/>
        <v/>
      </c>
      <c r="AQ1502" s="22" t="str">
        <f t="shared" ca="1" si="71"/>
        <v/>
      </c>
    </row>
    <row r="1503" spans="1:43" x14ac:dyDescent="0.3">
      <c r="A1503" s="2" t="s">
        <v>8671</v>
      </c>
      <c r="B1503" s="2" t="s">
        <v>8672</v>
      </c>
      <c r="C1503" s="2" t="s">
        <v>521</v>
      </c>
      <c r="D1503" s="2" t="s">
        <v>182</v>
      </c>
      <c r="E1503" s="2" t="s">
        <v>232</v>
      </c>
      <c r="F1503" s="2">
        <v>53</v>
      </c>
      <c r="G1503" s="2" t="s">
        <v>69</v>
      </c>
      <c r="H1503" s="2" t="s">
        <v>285</v>
      </c>
      <c r="I1503" s="2" t="s">
        <v>55</v>
      </c>
      <c r="J1503" s="3">
        <v>45195</v>
      </c>
      <c r="K1503" s="3">
        <v>45197</v>
      </c>
      <c r="L1503" s="2" t="s">
        <v>37</v>
      </c>
      <c r="M1503" s="2" t="s">
        <v>94</v>
      </c>
      <c r="N1503" s="2" t="s">
        <v>436</v>
      </c>
      <c r="O1503" s="4">
        <v>139000</v>
      </c>
      <c r="P1503" s="4">
        <v>46000</v>
      </c>
      <c r="Q1503" s="4">
        <v>93000</v>
      </c>
      <c r="R1503" s="2">
        <v>18</v>
      </c>
      <c r="S1503" s="5">
        <v>7.23</v>
      </c>
      <c r="T1503" s="4">
        <v>5726.99</v>
      </c>
      <c r="U1503" s="2" t="s">
        <v>73</v>
      </c>
      <c r="V1503" s="2" t="s">
        <v>34</v>
      </c>
      <c r="W1503" s="4">
        <v>97358.83</v>
      </c>
      <c r="X1503" s="4">
        <v>5727.02</v>
      </c>
      <c r="Y1503" s="4">
        <v>103085.85</v>
      </c>
      <c r="Z1503" s="2">
        <v>28</v>
      </c>
      <c r="AA1503" s="2" t="s">
        <v>57</v>
      </c>
      <c r="AB1503" s="2" t="s">
        <v>15736</v>
      </c>
      <c r="AC1503" s="2" t="s">
        <v>106</v>
      </c>
      <c r="AD1503" s="2" t="s">
        <v>76</v>
      </c>
      <c r="AE1503" s="5">
        <v>66.91</v>
      </c>
      <c r="AF1503" s="2">
        <v>1</v>
      </c>
      <c r="AG1503" s="2" t="s">
        <v>77</v>
      </c>
      <c r="AH1503" s="2">
        <v>2</v>
      </c>
      <c r="AI1503" s="6" t="str">
        <f t="shared" si="69"/>
        <v>45-54</v>
      </c>
      <c r="AJ1503" s="11">
        <f>YEAR(tbl_LoanData[[#This Row],[Application Date]])</f>
        <v>2023</v>
      </c>
      <c r="AK1503" s="11" t="str">
        <f>TEXT(tbl_LoanData[[#This Row],[Application Date]],"MMMM")</f>
        <v>September</v>
      </c>
      <c r="AL1503" s="12">
        <f>DATE(YEAR(tbl_LoanData[[#This Row],[Application Date]]),MONTH(tbl_LoanData[[#This Row],[Application Date]]),1)</f>
        <v>45170</v>
      </c>
      <c r="AM1503" s="14">
        <f ca="1">IF(AND(tbl_LoanData[[#This Row],[Application Date]]&gt;=EOMONTH(TODAY(),-1)+1,tbl_LoanData[[#This Row],[Application Date]]&lt;=TODAY()),tbl_LoanData[[#This Row],[Loan Amount]],0)</f>
        <v>0</v>
      </c>
      <c r="AN1503" s="14">
        <f>tbl_LoanData[[#This Row],[Amount Paid]]-(Q1503-X1503)</f>
        <v>10085.850000000006</v>
      </c>
      <c r="AO1503" s="14">
        <f>IF(tbl_LoanData[[#This Row],[Application Status]]="Approved",1,0)</f>
        <v>1</v>
      </c>
      <c r="AP1503" s="22" t="str">
        <f t="shared" ca="1" si="70"/>
        <v/>
      </c>
      <c r="AQ1503" s="22" t="str">
        <f t="shared" ca="1" si="71"/>
        <v/>
      </c>
    </row>
    <row r="1504" spans="1:43" ht="14.4" customHeight="1" x14ac:dyDescent="0.3">
      <c r="A1504" s="2" t="s">
        <v>8851</v>
      </c>
      <c r="B1504" s="2" t="s">
        <v>8852</v>
      </c>
      <c r="C1504" s="2" t="s">
        <v>343</v>
      </c>
      <c r="D1504" s="2" t="s">
        <v>204</v>
      </c>
      <c r="E1504" s="2" t="s">
        <v>293</v>
      </c>
      <c r="F1504" s="2">
        <v>42</v>
      </c>
      <c r="G1504" s="2" t="s">
        <v>69</v>
      </c>
      <c r="H1504" s="2" t="s">
        <v>244</v>
      </c>
      <c r="I1504" s="2" t="s">
        <v>48</v>
      </c>
      <c r="J1504" s="3">
        <v>45187</v>
      </c>
      <c r="K1504" s="3">
        <v>45196</v>
      </c>
      <c r="L1504" s="2" t="s">
        <v>39</v>
      </c>
      <c r="M1504" s="2" t="s">
        <v>167</v>
      </c>
      <c r="N1504" s="2" t="s">
        <v>491</v>
      </c>
      <c r="O1504" s="4">
        <v>2391000</v>
      </c>
      <c r="P1504" s="4">
        <v>486700</v>
      </c>
      <c r="Q1504" s="4">
        <v>1904300</v>
      </c>
      <c r="R1504" s="2">
        <v>24</v>
      </c>
      <c r="S1504" s="5">
        <v>6.54</v>
      </c>
      <c r="T1504" s="4">
        <v>89724.27</v>
      </c>
      <c r="U1504" s="2" t="s">
        <v>73</v>
      </c>
      <c r="V1504" s="2" t="s">
        <v>33</v>
      </c>
      <c r="W1504" s="4">
        <v>2153382.44</v>
      </c>
      <c r="X1504" s="4">
        <v>0</v>
      </c>
      <c r="Y1504" s="4">
        <v>2153382.44</v>
      </c>
      <c r="Z1504" s="2">
        <v>0</v>
      </c>
      <c r="AA1504" s="2" t="s">
        <v>56</v>
      </c>
      <c r="AB1504" s="2" t="s">
        <v>15728</v>
      </c>
      <c r="AC1504" s="2" t="s">
        <v>332</v>
      </c>
      <c r="AD1504" s="2" t="s">
        <v>76</v>
      </c>
      <c r="AE1504" s="5">
        <v>79.64</v>
      </c>
      <c r="AF1504" s="2">
        <v>0</v>
      </c>
      <c r="AG1504" s="2" t="s">
        <v>77</v>
      </c>
      <c r="AH1504" s="2">
        <v>9</v>
      </c>
      <c r="AI1504" s="6" t="str">
        <f t="shared" si="69"/>
        <v>35-44</v>
      </c>
      <c r="AJ1504" s="11">
        <f>YEAR(tbl_LoanData[[#This Row],[Application Date]])</f>
        <v>2023</v>
      </c>
      <c r="AK1504" s="11" t="str">
        <f>TEXT(tbl_LoanData[[#This Row],[Application Date]],"MMMM")</f>
        <v>September</v>
      </c>
      <c r="AL1504" s="12">
        <f>DATE(YEAR(tbl_LoanData[[#This Row],[Application Date]]),MONTH(tbl_LoanData[[#This Row],[Application Date]]),1)</f>
        <v>45170</v>
      </c>
      <c r="AM1504" s="14">
        <f ca="1">IF(AND(tbl_LoanData[[#This Row],[Application Date]]&gt;=EOMONTH(TODAY(),-1)+1,tbl_LoanData[[#This Row],[Application Date]]&lt;=TODAY()),tbl_LoanData[[#This Row],[Loan Amount]],0)</f>
        <v>0</v>
      </c>
      <c r="AN1504" s="14">
        <f>tbl_LoanData[[#This Row],[Amount Paid]]-(Q1504-X1504)</f>
        <v>249082.43999999994</v>
      </c>
      <c r="AO1504" s="14">
        <f>IF(tbl_LoanData[[#This Row],[Application Status]]="Approved",1,0)</f>
        <v>1</v>
      </c>
      <c r="AP1504" s="22" t="str">
        <f t="shared" ca="1" si="70"/>
        <v/>
      </c>
      <c r="AQ1504" s="22" t="str">
        <f t="shared" ca="1" si="71"/>
        <v/>
      </c>
    </row>
    <row r="1505" spans="1:43" ht="14.4" customHeight="1" x14ac:dyDescent="0.3">
      <c r="A1505" s="2" t="s">
        <v>8961</v>
      </c>
      <c r="B1505" s="2" t="s">
        <v>8962</v>
      </c>
      <c r="C1505" s="2" t="s">
        <v>220</v>
      </c>
      <c r="D1505" s="2" t="s">
        <v>81</v>
      </c>
      <c r="E1505" s="2" t="s">
        <v>209</v>
      </c>
      <c r="F1505" s="2">
        <v>52</v>
      </c>
      <c r="G1505" s="2" t="s">
        <v>69</v>
      </c>
      <c r="H1505" s="2" t="s">
        <v>143</v>
      </c>
      <c r="I1505" s="2" t="s">
        <v>46</v>
      </c>
      <c r="J1505" s="3">
        <v>45193</v>
      </c>
      <c r="K1505" s="3">
        <v>45206</v>
      </c>
      <c r="L1505" s="2" t="s">
        <v>37</v>
      </c>
      <c r="M1505" s="2" t="s">
        <v>104</v>
      </c>
      <c r="N1505" s="2" t="s">
        <v>286</v>
      </c>
      <c r="O1505" s="4">
        <v>95000</v>
      </c>
      <c r="P1505" s="4">
        <v>30200</v>
      </c>
      <c r="Q1505" s="4">
        <v>64800</v>
      </c>
      <c r="R1505" s="2">
        <v>36</v>
      </c>
      <c r="S1505" s="5">
        <v>14.75</v>
      </c>
      <c r="T1505" s="4">
        <v>2596.5</v>
      </c>
      <c r="U1505" s="2" t="s">
        <v>73</v>
      </c>
      <c r="V1505" s="2" t="s">
        <v>74</v>
      </c>
      <c r="W1505" s="4">
        <v>88281</v>
      </c>
      <c r="X1505" s="4">
        <v>5193</v>
      </c>
      <c r="Y1505" s="4">
        <v>93474</v>
      </c>
      <c r="Z1505" s="2">
        <v>0</v>
      </c>
      <c r="AA1505" s="2" t="s">
        <v>56</v>
      </c>
      <c r="AB1505" s="2" t="s">
        <v>15731</v>
      </c>
      <c r="AC1505" s="2" t="s">
        <v>106</v>
      </c>
      <c r="AD1505" s="2" t="s">
        <v>76</v>
      </c>
      <c r="AE1505" s="5">
        <v>68.209999999999994</v>
      </c>
      <c r="AF1505" s="2">
        <v>0</v>
      </c>
      <c r="AG1505" s="2" t="s">
        <v>77</v>
      </c>
      <c r="AH1505" s="2">
        <v>13</v>
      </c>
      <c r="AI1505" s="6" t="str">
        <f t="shared" si="69"/>
        <v>45-54</v>
      </c>
      <c r="AJ1505" s="11">
        <f>YEAR(tbl_LoanData[[#This Row],[Application Date]])</f>
        <v>2023</v>
      </c>
      <c r="AK1505" s="11" t="str">
        <f>TEXT(tbl_LoanData[[#This Row],[Application Date]],"MMMM")</f>
        <v>September</v>
      </c>
      <c r="AL1505" s="12">
        <f>DATE(YEAR(tbl_LoanData[[#This Row],[Application Date]]),MONTH(tbl_LoanData[[#This Row],[Application Date]]),1)</f>
        <v>45170</v>
      </c>
      <c r="AM1505" s="14">
        <f ca="1">IF(AND(tbl_LoanData[[#This Row],[Application Date]]&gt;=EOMONTH(TODAY(),-1)+1,tbl_LoanData[[#This Row],[Application Date]]&lt;=TODAY()),tbl_LoanData[[#This Row],[Loan Amount]],0)</f>
        <v>0</v>
      </c>
      <c r="AN1505" s="14">
        <f>tbl_LoanData[[#This Row],[Amount Paid]]-(Q1505-X1505)</f>
        <v>28674</v>
      </c>
      <c r="AO1505" s="14">
        <f>IF(tbl_LoanData[[#This Row],[Application Status]]="Approved",1,0)</f>
        <v>1</v>
      </c>
      <c r="AP1505" s="22" t="str">
        <f t="shared" ca="1" si="70"/>
        <v/>
      </c>
      <c r="AQ1505" s="22" t="str">
        <f t="shared" ca="1" si="71"/>
        <v/>
      </c>
    </row>
    <row r="1506" spans="1:43" x14ac:dyDescent="0.3">
      <c r="A1506" s="2" t="s">
        <v>9067</v>
      </c>
      <c r="B1506" s="2" t="s">
        <v>9068</v>
      </c>
      <c r="C1506" s="2" t="s">
        <v>627</v>
      </c>
      <c r="D1506" s="2" t="s">
        <v>176</v>
      </c>
      <c r="E1506" s="2" t="s">
        <v>117</v>
      </c>
      <c r="F1506" s="2">
        <v>42</v>
      </c>
      <c r="G1506" s="2" t="s">
        <v>83</v>
      </c>
      <c r="H1506" s="2" t="s">
        <v>278</v>
      </c>
      <c r="I1506" s="2" t="s">
        <v>45</v>
      </c>
      <c r="J1506" s="3">
        <v>45179</v>
      </c>
      <c r="K1506" s="3"/>
      <c r="L1506" s="2" t="s">
        <v>40</v>
      </c>
      <c r="M1506" s="2" t="s">
        <v>157</v>
      </c>
      <c r="N1506" s="2" t="s">
        <v>328</v>
      </c>
      <c r="O1506" s="4">
        <v>1477000</v>
      </c>
      <c r="P1506" s="4">
        <v>194600</v>
      </c>
      <c r="Q1506" s="4">
        <v>1282400</v>
      </c>
      <c r="R1506" s="2">
        <v>12</v>
      </c>
      <c r="S1506" s="5">
        <v>12.8</v>
      </c>
      <c r="T1506" s="4">
        <v>120545.60000000001</v>
      </c>
      <c r="U1506" s="2" t="s">
        <v>113</v>
      </c>
      <c r="V1506" s="2" t="s">
        <v>97</v>
      </c>
      <c r="W1506" s="4">
        <v>0</v>
      </c>
      <c r="X1506" s="4">
        <v>0</v>
      </c>
      <c r="Y1506" s="4">
        <v>1446547.2</v>
      </c>
      <c r="Z1506" s="2">
        <v>0</v>
      </c>
      <c r="AA1506" s="2" t="s">
        <v>97</v>
      </c>
      <c r="AB1506" s="2" t="s">
        <v>15734</v>
      </c>
      <c r="AC1506" s="2" t="s">
        <v>121</v>
      </c>
      <c r="AD1506" s="2" t="s">
        <v>76</v>
      </c>
      <c r="AE1506" s="5">
        <v>86.82</v>
      </c>
      <c r="AF1506" s="2">
        <v>0</v>
      </c>
      <c r="AG1506" s="2" t="s">
        <v>97</v>
      </c>
      <c r="AH1506" s="2"/>
      <c r="AI1506" s="6" t="str">
        <f t="shared" si="69"/>
        <v>35-44</v>
      </c>
      <c r="AJ1506" s="11">
        <f>YEAR(tbl_LoanData[[#This Row],[Application Date]])</f>
        <v>2023</v>
      </c>
      <c r="AK1506" s="11" t="str">
        <f>TEXT(tbl_LoanData[[#This Row],[Application Date]],"MMMM")</f>
        <v>September</v>
      </c>
      <c r="AL1506" s="12">
        <f>DATE(YEAR(tbl_LoanData[[#This Row],[Application Date]]),MONTH(tbl_LoanData[[#This Row],[Application Date]]),1)</f>
        <v>45170</v>
      </c>
      <c r="AM1506" s="14">
        <f ca="1">IF(AND(tbl_LoanData[[#This Row],[Application Date]]&gt;=EOMONTH(TODAY(),-1)+1,tbl_LoanData[[#This Row],[Application Date]]&lt;=TODAY()),tbl_LoanData[[#This Row],[Loan Amount]],0)</f>
        <v>0</v>
      </c>
      <c r="AN1506" s="14">
        <f>tbl_LoanData[[#This Row],[Amount Paid]]-(Q1506-X1506)</f>
        <v>-1282400</v>
      </c>
      <c r="AO1506" s="14">
        <f>IF(tbl_LoanData[[#This Row],[Application Status]]="Approved",1,0)</f>
        <v>0</v>
      </c>
      <c r="AP1506" s="22" t="str">
        <f t="shared" ca="1" si="70"/>
        <v/>
      </c>
      <c r="AQ1506" s="22" t="str">
        <f t="shared" ca="1" si="71"/>
        <v/>
      </c>
    </row>
    <row r="1507" spans="1:43" ht="14.4" customHeight="1" x14ac:dyDescent="0.3">
      <c r="A1507" s="2" t="s">
        <v>9151</v>
      </c>
      <c r="B1507" s="2" t="s">
        <v>9152</v>
      </c>
      <c r="C1507" s="2" t="s">
        <v>335</v>
      </c>
      <c r="D1507" s="2" t="s">
        <v>67</v>
      </c>
      <c r="E1507" s="2" t="s">
        <v>92</v>
      </c>
      <c r="F1507" s="2">
        <v>61</v>
      </c>
      <c r="G1507" s="2" t="s">
        <v>83</v>
      </c>
      <c r="H1507" s="2" t="s">
        <v>466</v>
      </c>
      <c r="I1507" s="2" t="s">
        <v>43</v>
      </c>
      <c r="J1507" s="3">
        <v>45199</v>
      </c>
      <c r="K1507" s="3"/>
      <c r="L1507" s="2" t="s">
        <v>40</v>
      </c>
      <c r="M1507" s="2" t="s">
        <v>85</v>
      </c>
      <c r="N1507" s="2" t="s">
        <v>86</v>
      </c>
      <c r="O1507" s="4">
        <v>1160000</v>
      </c>
      <c r="P1507" s="4">
        <v>118600</v>
      </c>
      <c r="Q1507" s="4">
        <v>1041400</v>
      </c>
      <c r="R1507" s="2">
        <v>36</v>
      </c>
      <c r="S1507" s="5">
        <v>12.53</v>
      </c>
      <c r="T1507" s="4">
        <v>39801.730000000003</v>
      </c>
      <c r="U1507" s="2" t="s">
        <v>113</v>
      </c>
      <c r="V1507" s="2" t="s">
        <v>97</v>
      </c>
      <c r="W1507" s="4">
        <v>0</v>
      </c>
      <c r="X1507" s="4">
        <v>0</v>
      </c>
      <c r="Y1507" s="4">
        <v>1432862.26</v>
      </c>
      <c r="Z1507" s="2">
        <v>0</v>
      </c>
      <c r="AA1507" s="2" t="s">
        <v>97</v>
      </c>
      <c r="AB1507" s="2" t="s">
        <v>15731</v>
      </c>
      <c r="AC1507" s="2" t="s">
        <v>138</v>
      </c>
      <c r="AD1507" s="2" t="s">
        <v>76</v>
      </c>
      <c r="AE1507" s="5">
        <v>89.78</v>
      </c>
      <c r="AF1507" s="2">
        <v>0</v>
      </c>
      <c r="AG1507" s="2" t="s">
        <v>97</v>
      </c>
      <c r="AH1507" s="2"/>
      <c r="AI1507" s="6" t="str">
        <f t="shared" si="69"/>
        <v>55-64</v>
      </c>
      <c r="AJ1507" s="11">
        <f>YEAR(tbl_LoanData[[#This Row],[Application Date]])</f>
        <v>2023</v>
      </c>
      <c r="AK1507" s="11" t="str">
        <f>TEXT(tbl_LoanData[[#This Row],[Application Date]],"MMMM")</f>
        <v>September</v>
      </c>
      <c r="AL1507" s="12">
        <f>DATE(YEAR(tbl_LoanData[[#This Row],[Application Date]]),MONTH(tbl_LoanData[[#This Row],[Application Date]]),1)</f>
        <v>45170</v>
      </c>
      <c r="AM1507" s="14">
        <f ca="1">IF(AND(tbl_LoanData[[#This Row],[Application Date]]&gt;=EOMONTH(TODAY(),-1)+1,tbl_LoanData[[#This Row],[Application Date]]&lt;=TODAY()),tbl_LoanData[[#This Row],[Loan Amount]],0)</f>
        <v>0</v>
      </c>
      <c r="AN1507" s="14">
        <f>tbl_LoanData[[#This Row],[Amount Paid]]-(Q1507-X1507)</f>
        <v>-1041400</v>
      </c>
      <c r="AO1507" s="14">
        <f>IF(tbl_LoanData[[#This Row],[Application Status]]="Approved",1,0)</f>
        <v>0</v>
      </c>
      <c r="AP1507" s="22" t="str">
        <f t="shared" ca="1" si="70"/>
        <v/>
      </c>
      <c r="AQ1507" s="22" t="str">
        <f t="shared" ca="1" si="71"/>
        <v/>
      </c>
    </row>
    <row r="1508" spans="1:43" ht="14.4" customHeight="1" x14ac:dyDescent="0.3">
      <c r="A1508" s="2" t="s">
        <v>9305</v>
      </c>
      <c r="B1508" s="2" t="s">
        <v>9306</v>
      </c>
      <c r="C1508" s="2" t="s">
        <v>804</v>
      </c>
      <c r="D1508" s="2" t="s">
        <v>204</v>
      </c>
      <c r="E1508" s="2" t="s">
        <v>293</v>
      </c>
      <c r="F1508" s="2">
        <v>61</v>
      </c>
      <c r="G1508" s="2" t="s">
        <v>83</v>
      </c>
      <c r="H1508" s="2" t="s">
        <v>228</v>
      </c>
      <c r="I1508" s="2" t="s">
        <v>43</v>
      </c>
      <c r="J1508" s="3">
        <v>45173</v>
      </c>
      <c r="K1508" s="3">
        <v>45178</v>
      </c>
      <c r="L1508" s="2" t="s">
        <v>40</v>
      </c>
      <c r="M1508" s="2" t="s">
        <v>111</v>
      </c>
      <c r="N1508" s="2" t="s">
        <v>369</v>
      </c>
      <c r="O1508" s="4">
        <v>756000</v>
      </c>
      <c r="P1508" s="4">
        <v>100500</v>
      </c>
      <c r="Q1508" s="4">
        <v>655500</v>
      </c>
      <c r="R1508" s="2">
        <v>18</v>
      </c>
      <c r="S1508" s="5">
        <v>13.96</v>
      </c>
      <c r="T1508" s="4">
        <v>44042.32</v>
      </c>
      <c r="U1508" s="2" t="s">
        <v>73</v>
      </c>
      <c r="V1508" s="2" t="s">
        <v>34</v>
      </c>
      <c r="W1508" s="4">
        <v>396380.88</v>
      </c>
      <c r="X1508" s="4">
        <v>396380.82</v>
      </c>
      <c r="Y1508" s="4">
        <v>792761.7</v>
      </c>
      <c r="Z1508" s="2">
        <v>252</v>
      </c>
      <c r="AA1508" s="2" t="s">
        <v>60</v>
      </c>
      <c r="AB1508" s="2" t="s">
        <v>15733</v>
      </c>
      <c r="AC1508" s="2" t="s">
        <v>138</v>
      </c>
      <c r="AD1508" s="2" t="s">
        <v>76</v>
      </c>
      <c r="AE1508" s="5">
        <v>86.71</v>
      </c>
      <c r="AF1508" s="2">
        <v>8</v>
      </c>
      <c r="AG1508" s="2" t="s">
        <v>130</v>
      </c>
      <c r="AH1508" s="2">
        <v>5</v>
      </c>
      <c r="AI1508" s="6" t="str">
        <f t="shared" si="69"/>
        <v>55-64</v>
      </c>
      <c r="AJ1508" s="11">
        <f>YEAR(tbl_LoanData[[#This Row],[Application Date]])</f>
        <v>2023</v>
      </c>
      <c r="AK1508" s="11" t="str">
        <f>TEXT(tbl_LoanData[[#This Row],[Application Date]],"MMMM")</f>
        <v>September</v>
      </c>
      <c r="AL1508" s="12">
        <f>DATE(YEAR(tbl_LoanData[[#This Row],[Application Date]]),MONTH(tbl_LoanData[[#This Row],[Application Date]]),1)</f>
        <v>45170</v>
      </c>
      <c r="AM1508" s="14">
        <f ca="1">IF(AND(tbl_LoanData[[#This Row],[Application Date]]&gt;=EOMONTH(TODAY(),-1)+1,tbl_LoanData[[#This Row],[Application Date]]&lt;=TODAY()),tbl_LoanData[[#This Row],[Loan Amount]],0)</f>
        <v>0</v>
      </c>
      <c r="AN1508" s="14">
        <f>tbl_LoanData[[#This Row],[Amount Paid]]-(Q1508-X1508)</f>
        <v>137261.70000000001</v>
      </c>
      <c r="AO1508" s="14">
        <f>IF(tbl_LoanData[[#This Row],[Application Status]]="Approved",1,0)</f>
        <v>1</v>
      </c>
      <c r="AP1508" s="22" t="str">
        <f t="shared" ca="1" si="70"/>
        <v/>
      </c>
      <c r="AQ1508" s="22" t="str">
        <f t="shared" ca="1" si="71"/>
        <v/>
      </c>
    </row>
    <row r="1509" spans="1:43" x14ac:dyDescent="0.3">
      <c r="A1509" s="2" t="s">
        <v>9315</v>
      </c>
      <c r="B1509" s="2" t="s">
        <v>9316</v>
      </c>
      <c r="C1509" s="2" t="s">
        <v>175</v>
      </c>
      <c r="D1509" s="2" t="s">
        <v>204</v>
      </c>
      <c r="E1509" s="2" t="s">
        <v>204</v>
      </c>
      <c r="F1509" s="2">
        <v>61</v>
      </c>
      <c r="G1509" s="2" t="s">
        <v>83</v>
      </c>
      <c r="H1509" s="2" t="s">
        <v>466</v>
      </c>
      <c r="I1509" s="2" t="s">
        <v>43</v>
      </c>
      <c r="J1509" s="3">
        <v>45172</v>
      </c>
      <c r="K1509" s="3">
        <v>45180</v>
      </c>
      <c r="L1509" s="2" t="s">
        <v>40</v>
      </c>
      <c r="M1509" s="2" t="s">
        <v>85</v>
      </c>
      <c r="N1509" s="2" t="s">
        <v>86</v>
      </c>
      <c r="O1509" s="4">
        <v>1053000</v>
      </c>
      <c r="P1509" s="4">
        <v>268900</v>
      </c>
      <c r="Q1509" s="4">
        <v>784100</v>
      </c>
      <c r="R1509" s="2">
        <v>36</v>
      </c>
      <c r="S1509" s="5">
        <v>8.44</v>
      </c>
      <c r="T1509" s="4">
        <v>27295.39</v>
      </c>
      <c r="U1509" s="2" t="s">
        <v>73</v>
      </c>
      <c r="V1509" s="2" t="s">
        <v>74</v>
      </c>
      <c r="W1509" s="4">
        <v>955338.65</v>
      </c>
      <c r="X1509" s="4">
        <v>27295.47</v>
      </c>
      <c r="Y1509" s="4">
        <v>982634.12</v>
      </c>
      <c r="Z1509" s="2">
        <v>0</v>
      </c>
      <c r="AA1509" s="2" t="s">
        <v>56</v>
      </c>
      <c r="AB1509" s="2" t="s">
        <v>15732</v>
      </c>
      <c r="AC1509" s="2" t="s">
        <v>146</v>
      </c>
      <c r="AD1509" s="2" t="s">
        <v>76</v>
      </c>
      <c r="AE1509" s="5">
        <v>74.459999999999994</v>
      </c>
      <c r="AF1509" s="2">
        <v>0</v>
      </c>
      <c r="AG1509" s="2" t="s">
        <v>77</v>
      </c>
      <c r="AH1509" s="2">
        <v>8</v>
      </c>
      <c r="AI1509" s="6" t="str">
        <f t="shared" si="69"/>
        <v>55-64</v>
      </c>
      <c r="AJ1509" s="11">
        <f>YEAR(tbl_LoanData[[#This Row],[Application Date]])</f>
        <v>2023</v>
      </c>
      <c r="AK1509" s="11" t="str">
        <f>TEXT(tbl_LoanData[[#This Row],[Application Date]],"MMMM")</f>
        <v>September</v>
      </c>
      <c r="AL1509" s="12">
        <f>DATE(YEAR(tbl_LoanData[[#This Row],[Application Date]]),MONTH(tbl_LoanData[[#This Row],[Application Date]]),1)</f>
        <v>45170</v>
      </c>
      <c r="AM1509" s="14">
        <f ca="1">IF(AND(tbl_LoanData[[#This Row],[Application Date]]&gt;=EOMONTH(TODAY(),-1)+1,tbl_LoanData[[#This Row],[Application Date]]&lt;=TODAY()),tbl_LoanData[[#This Row],[Loan Amount]],0)</f>
        <v>0</v>
      </c>
      <c r="AN1509" s="14">
        <f>tbl_LoanData[[#This Row],[Amount Paid]]-(Q1509-X1509)</f>
        <v>198534.12</v>
      </c>
      <c r="AO1509" s="14">
        <f>IF(tbl_LoanData[[#This Row],[Application Status]]="Approved",1,0)</f>
        <v>1</v>
      </c>
      <c r="AP1509" s="22" t="str">
        <f t="shared" ca="1" si="70"/>
        <v/>
      </c>
      <c r="AQ1509" s="22" t="str">
        <f t="shared" ca="1" si="71"/>
        <v/>
      </c>
    </row>
    <row r="1510" spans="1:43" x14ac:dyDescent="0.3">
      <c r="A1510" s="2" t="s">
        <v>9447</v>
      </c>
      <c r="B1510" s="2" t="s">
        <v>9448</v>
      </c>
      <c r="C1510" s="2" t="s">
        <v>621</v>
      </c>
      <c r="D1510" s="2" t="s">
        <v>67</v>
      </c>
      <c r="E1510" s="2" t="s">
        <v>189</v>
      </c>
      <c r="F1510" s="2">
        <v>54</v>
      </c>
      <c r="G1510" s="2" t="s">
        <v>69</v>
      </c>
      <c r="H1510" s="2" t="s">
        <v>143</v>
      </c>
      <c r="I1510" s="2" t="s">
        <v>46</v>
      </c>
      <c r="J1510" s="3">
        <v>45198</v>
      </c>
      <c r="K1510" s="3">
        <v>45215</v>
      </c>
      <c r="L1510" s="2" t="s">
        <v>36</v>
      </c>
      <c r="M1510" s="2" t="s">
        <v>104</v>
      </c>
      <c r="N1510" s="2" t="s">
        <v>105</v>
      </c>
      <c r="O1510" s="4">
        <v>1873000</v>
      </c>
      <c r="P1510" s="4">
        <v>547500</v>
      </c>
      <c r="Q1510" s="4">
        <v>1325500</v>
      </c>
      <c r="R1510" s="2">
        <v>48</v>
      </c>
      <c r="S1510" s="5">
        <v>12.1</v>
      </c>
      <c r="T1510" s="4">
        <v>40980.04</v>
      </c>
      <c r="U1510" s="2" t="s">
        <v>73</v>
      </c>
      <c r="V1510" s="2" t="s">
        <v>74</v>
      </c>
      <c r="W1510" s="4">
        <v>1393321.36</v>
      </c>
      <c r="X1510" s="4">
        <v>573720.64</v>
      </c>
      <c r="Y1510" s="4">
        <v>1967042</v>
      </c>
      <c r="Z1510" s="2">
        <v>0</v>
      </c>
      <c r="AA1510" s="2" t="s">
        <v>56</v>
      </c>
      <c r="AB1510" s="2" t="s">
        <v>15730</v>
      </c>
      <c r="AC1510" s="2" t="s">
        <v>75</v>
      </c>
      <c r="AD1510" s="2" t="s">
        <v>76</v>
      </c>
      <c r="AE1510" s="5">
        <v>70.77</v>
      </c>
      <c r="AF1510" s="2">
        <v>0</v>
      </c>
      <c r="AG1510" s="2" t="s">
        <v>77</v>
      </c>
      <c r="AH1510" s="2">
        <v>17</v>
      </c>
      <c r="AI1510" s="6" t="str">
        <f t="shared" si="69"/>
        <v>45-54</v>
      </c>
      <c r="AJ1510" s="11">
        <f>YEAR(tbl_LoanData[[#This Row],[Application Date]])</f>
        <v>2023</v>
      </c>
      <c r="AK1510" s="11" t="str">
        <f>TEXT(tbl_LoanData[[#This Row],[Application Date]],"MMMM")</f>
        <v>September</v>
      </c>
      <c r="AL1510" s="12">
        <f>DATE(YEAR(tbl_LoanData[[#This Row],[Application Date]]),MONTH(tbl_LoanData[[#This Row],[Application Date]]),1)</f>
        <v>45170</v>
      </c>
      <c r="AM1510" s="14">
        <f ca="1">IF(AND(tbl_LoanData[[#This Row],[Application Date]]&gt;=EOMONTH(TODAY(),-1)+1,tbl_LoanData[[#This Row],[Application Date]]&lt;=TODAY()),tbl_LoanData[[#This Row],[Loan Amount]],0)</f>
        <v>0</v>
      </c>
      <c r="AN1510" s="14">
        <f>tbl_LoanData[[#This Row],[Amount Paid]]-(Q1510-X1510)</f>
        <v>641542.00000000012</v>
      </c>
      <c r="AO1510" s="14">
        <f>IF(tbl_LoanData[[#This Row],[Application Status]]="Approved",1,0)</f>
        <v>1</v>
      </c>
      <c r="AP1510" s="22" t="str">
        <f t="shared" ca="1" si="70"/>
        <v/>
      </c>
      <c r="AQ1510" s="22" t="str">
        <f t="shared" ca="1" si="71"/>
        <v/>
      </c>
    </row>
    <row r="1511" spans="1:43" ht="14.4" customHeight="1" x14ac:dyDescent="0.3">
      <c r="A1511" s="2" t="s">
        <v>9613</v>
      </c>
      <c r="B1511" s="2" t="s">
        <v>9614</v>
      </c>
      <c r="C1511" s="2" t="s">
        <v>317</v>
      </c>
      <c r="D1511" s="2" t="s">
        <v>91</v>
      </c>
      <c r="E1511" s="2" t="s">
        <v>68</v>
      </c>
      <c r="F1511" s="2">
        <v>38</v>
      </c>
      <c r="G1511" s="2" t="s">
        <v>83</v>
      </c>
      <c r="H1511" s="2" t="s">
        <v>156</v>
      </c>
      <c r="I1511" s="2" t="s">
        <v>45</v>
      </c>
      <c r="J1511" s="3">
        <v>45199</v>
      </c>
      <c r="K1511" s="3">
        <v>45206</v>
      </c>
      <c r="L1511" s="2" t="s">
        <v>39</v>
      </c>
      <c r="M1511" s="2" t="s">
        <v>94</v>
      </c>
      <c r="N1511" s="2" t="s">
        <v>418</v>
      </c>
      <c r="O1511" s="4">
        <v>2068000</v>
      </c>
      <c r="P1511" s="4">
        <v>584400</v>
      </c>
      <c r="Q1511" s="4">
        <v>1483600</v>
      </c>
      <c r="R1511" s="2">
        <v>24</v>
      </c>
      <c r="S1511" s="5">
        <v>5.92</v>
      </c>
      <c r="T1511" s="4">
        <v>69135.759999999995</v>
      </c>
      <c r="U1511" s="2" t="s">
        <v>73</v>
      </c>
      <c r="V1511" s="2" t="s">
        <v>34</v>
      </c>
      <c r="W1511" s="4">
        <v>1590122.48</v>
      </c>
      <c r="X1511" s="4">
        <v>69135.759999999995</v>
      </c>
      <c r="Y1511" s="4">
        <v>1659258.24</v>
      </c>
      <c r="Z1511" s="2">
        <v>30</v>
      </c>
      <c r="AA1511" s="2" t="s">
        <v>57</v>
      </c>
      <c r="AB1511" s="2" t="s">
        <v>15730</v>
      </c>
      <c r="AC1511" s="2" t="s">
        <v>75</v>
      </c>
      <c r="AD1511" s="2" t="s">
        <v>76</v>
      </c>
      <c r="AE1511" s="5">
        <v>71.739999999999995</v>
      </c>
      <c r="AF1511" s="2">
        <v>1</v>
      </c>
      <c r="AG1511" s="2" t="s">
        <v>77</v>
      </c>
      <c r="AH1511" s="2">
        <v>7</v>
      </c>
      <c r="AI1511" s="6" t="str">
        <f t="shared" si="69"/>
        <v>35-44</v>
      </c>
      <c r="AJ1511" s="11">
        <f>YEAR(tbl_LoanData[[#This Row],[Application Date]])</f>
        <v>2023</v>
      </c>
      <c r="AK1511" s="11" t="str">
        <f>TEXT(tbl_LoanData[[#This Row],[Application Date]],"MMMM")</f>
        <v>September</v>
      </c>
      <c r="AL1511" s="12">
        <f>DATE(YEAR(tbl_LoanData[[#This Row],[Application Date]]),MONTH(tbl_LoanData[[#This Row],[Application Date]]),1)</f>
        <v>45170</v>
      </c>
      <c r="AM1511" s="14">
        <f ca="1">IF(AND(tbl_LoanData[[#This Row],[Application Date]]&gt;=EOMONTH(TODAY(),-1)+1,tbl_LoanData[[#This Row],[Application Date]]&lt;=TODAY()),tbl_LoanData[[#This Row],[Loan Amount]],0)</f>
        <v>0</v>
      </c>
      <c r="AN1511" s="14">
        <f>tbl_LoanData[[#This Row],[Amount Paid]]-(Q1511-X1511)</f>
        <v>175658.23999999999</v>
      </c>
      <c r="AO1511" s="14">
        <f>IF(tbl_LoanData[[#This Row],[Application Status]]="Approved",1,0)</f>
        <v>1</v>
      </c>
      <c r="AP1511" s="22" t="str">
        <f t="shared" ca="1" si="70"/>
        <v/>
      </c>
      <c r="AQ1511" s="22" t="str">
        <f t="shared" ca="1" si="71"/>
        <v/>
      </c>
    </row>
    <row r="1512" spans="1:43" ht="14.4" customHeight="1" x14ac:dyDescent="0.3">
      <c r="A1512" s="2" t="s">
        <v>9655</v>
      </c>
      <c r="B1512" s="2" t="s">
        <v>9656</v>
      </c>
      <c r="C1512" s="2" t="s">
        <v>338</v>
      </c>
      <c r="D1512" s="2" t="s">
        <v>204</v>
      </c>
      <c r="E1512" s="2" t="s">
        <v>118</v>
      </c>
      <c r="F1512" s="2">
        <v>53</v>
      </c>
      <c r="G1512" s="2" t="s">
        <v>83</v>
      </c>
      <c r="H1512" s="2" t="s">
        <v>259</v>
      </c>
      <c r="I1512" s="2" t="s">
        <v>43</v>
      </c>
      <c r="J1512" s="3">
        <v>45199</v>
      </c>
      <c r="K1512" s="3"/>
      <c r="L1512" s="2" t="s">
        <v>40</v>
      </c>
      <c r="M1512" s="2" t="s">
        <v>157</v>
      </c>
      <c r="N1512" s="2" t="s">
        <v>299</v>
      </c>
      <c r="O1512" s="4">
        <v>1212000</v>
      </c>
      <c r="P1512" s="4">
        <v>137800</v>
      </c>
      <c r="Q1512" s="4">
        <v>1074200</v>
      </c>
      <c r="R1512" s="2">
        <v>60</v>
      </c>
      <c r="S1512" s="5">
        <v>8.18</v>
      </c>
      <c r="T1512" s="4">
        <v>25225.8</v>
      </c>
      <c r="U1512" s="2" t="s">
        <v>113</v>
      </c>
      <c r="V1512" s="2" t="s">
        <v>97</v>
      </c>
      <c r="W1512" s="4">
        <v>0</v>
      </c>
      <c r="X1512" s="4">
        <v>0</v>
      </c>
      <c r="Y1512" s="4">
        <v>1513547.8</v>
      </c>
      <c r="Z1512" s="2">
        <v>0</v>
      </c>
      <c r="AA1512" s="2" t="s">
        <v>97</v>
      </c>
      <c r="AB1512" s="2" t="s">
        <v>15730</v>
      </c>
      <c r="AC1512" s="2" t="s">
        <v>87</v>
      </c>
      <c r="AD1512" s="2" t="s">
        <v>76</v>
      </c>
      <c r="AE1512" s="5">
        <v>88.63</v>
      </c>
      <c r="AF1512" s="2">
        <v>0</v>
      </c>
      <c r="AG1512" s="2" t="s">
        <v>97</v>
      </c>
      <c r="AH1512" s="2"/>
      <c r="AI1512" s="6" t="str">
        <f t="shared" si="69"/>
        <v>45-54</v>
      </c>
      <c r="AJ1512" s="11">
        <f>YEAR(tbl_LoanData[[#This Row],[Application Date]])</f>
        <v>2023</v>
      </c>
      <c r="AK1512" s="11" t="str">
        <f>TEXT(tbl_LoanData[[#This Row],[Application Date]],"MMMM")</f>
        <v>September</v>
      </c>
      <c r="AL1512" s="12">
        <f>DATE(YEAR(tbl_LoanData[[#This Row],[Application Date]]),MONTH(tbl_LoanData[[#This Row],[Application Date]]),1)</f>
        <v>45170</v>
      </c>
      <c r="AM1512" s="14">
        <f ca="1">IF(AND(tbl_LoanData[[#This Row],[Application Date]]&gt;=EOMONTH(TODAY(),-1)+1,tbl_LoanData[[#This Row],[Application Date]]&lt;=TODAY()),tbl_LoanData[[#This Row],[Loan Amount]],0)</f>
        <v>0</v>
      </c>
      <c r="AN1512" s="14">
        <f>tbl_LoanData[[#This Row],[Amount Paid]]-(Q1512-X1512)</f>
        <v>-1074200</v>
      </c>
      <c r="AO1512" s="14">
        <f>IF(tbl_LoanData[[#This Row],[Application Status]]="Approved",1,0)</f>
        <v>0</v>
      </c>
      <c r="AP1512" s="22" t="str">
        <f t="shared" ca="1" si="70"/>
        <v/>
      </c>
      <c r="AQ1512" s="22" t="str">
        <f t="shared" ca="1" si="71"/>
        <v/>
      </c>
    </row>
    <row r="1513" spans="1:43" x14ac:dyDescent="0.3">
      <c r="A1513" s="2" t="s">
        <v>9951</v>
      </c>
      <c r="B1513" s="2" t="s">
        <v>9952</v>
      </c>
      <c r="C1513" s="2" t="s">
        <v>220</v>
      </c>
      <c r="D1513" s="2" t="s">
        <v>134</v>
      </c>
      <c r="E1513" s="2" t="s">
        <v>125</v>
      </c>
      <c r="F1513" s="2">
        <v>28</v>
      </c>
      <c r="G1513" s="2" t="s">
        <v>69</v>
      </c>
      <c r="H1513" s="2" t="s">
        <v>70</v>
      </c>
      <c r="I1513" s="2" t="s">
        <v>50</v>
      </c>
      <c r="J1513" s="3">
        <v>45189</v>
      </c>
      <c r="K1513" s="3">
        <v>45204</v>
      </c>
      <c r="L1513" s="2" t="s">
        <v>40</v>
      </c>
      <c r="M1513" s="2" t="s">
        <v>94</v>
      </c>
      <c r="N1513" s="2" t="s">
        <v>4</v>
      </c>
      <c r="O1513" s="4">
        <v>1080000</v>
      </c>
      <c r="P1513" s="4">
        <v>376300</v>
      </c>
      <c r="Q1513" s="4">
        <v>703700</v>
      </c>
      <c r="R1513" s="2">
        <v>24</v>
      </c>
      <c r="S1513" s="5">
        <v>8.61</v>
      </c>
      <c r="T1513" s="4">
        <v>34369.879999999997</v>
      </c>
      <c r="U1513" s="2" t="s">
        <v>73</v>
      </c>
      <c r="V1513" s="2" t="s">
        <v>34</v>
      </c>
      <c r="W1513" s="4">
        <v>790507.24</v>
      </c>
      <c r="X1513" s="4">
        <v>34369.9</v>
      </c>
      <c r="Y1513" s="4">
        <v>824877.14</v>
      </c>
      <c r="Z1513" s="2">
        <v>31</v>
      </c>
      <c r="AA1513" s="2" t="s">
        <v>58</v>
      </c>
      <c r="AB1513" s="2" t="s">
        <v>15727</v>
      </c>
      <c r="AC1513" s="2" t="s">
        <v>129</v>
      </c>
      <c r="AD1513" s="2" t="s">
        <v>76</v>
      </c>
      <c r="AE1513" s="5">
        <v>65.16</v>
      </c>
      <c r="AF1513" s="2">
        <v>1</v>
      </c>
      <c r="AG1513" s="2" t="s">
        <v>15718</v>
      </c>
      <c r="AH1513" s="2">
        <v>15</v>
      </c>
      <c r="AI1513" s="6" t="str">
        <f t="shared" si="69"/>
        <v>25-34</v>
      </c>
      <c r="AJ1513" s="11">
        <f>YEAR(tbl_LoanData[[#This Row],[Application Date]])</f>
        <v>2023</v>
      </c>
      <c r="AK1513" s="11" t="str">
        <f>TEXT(tbl_LoanData[[#This Row],[Application Date]],"MMMM")</f>
        <v>September</v>
      </c>
      <c r="AL1513" s="12">
        <f>DATE(YEAR(tbl_LoanData[[#This Row],[Application Date]]),MONTH(tbl_LoanData[[#This Row],[Application Date]]),1)</f>
        <v>45170</v>
      </c>
      <c r="AM1513" s="14">
        <f ca="1">IF(AND(tbl_LoanData[[#This Row],[Application Date]]&gt;=EOMONTH(TODAY(),-1)+1,tbl_LoanData[[#This Row],[Application Date]]&lt;=TODAY()),tbl_LoanData[[#This Row],[Loan Amount]],0)</f>
        <v>0</v>
      </c>
      <c r="AN1513" s="14">
        <f>tbl_LoanData[[#This Row],[Amount Paid]]-(Q1513-X1513)</f>
        <v>121177.14000000001</v>
      </c>
      <c r="AO1513" s="14">
        <f>IF(tbl_LoanData[[#This Row],[Application Status]]="Approved",1,0)</f>
        <v>1</v>
      </c>
      <c r="AP1513" s="22" t="str">
        <f t="shared" ca="1" si="70"/>
        <v/>
      </c>
      <c r="AQ1513" s="22" t="str">
        <f t="shared" ca="1" si="71"/>
        <v/>
      </c>
    </row>
    <row r="1514" spans="1:43" ht="14.4" customHeight="1" x14ac:dyDescent="0.3">
      <c r="A1514" s="2" t="s">
        <v>10091</v>
      </c>
      <c r="B1514" s="2" t="s">
        <v>10092</v>
      </c>
      <c r="C1514" s="2" t="s">
        <v>530</v>
      </c>
      <c r="D1514" s="2" t="s">
        <v>189</v>
      </c>
      <c r="E1514" s="2" t="s">
        <v>91</v>
      </c>
      <c r="F1514" s="2">
        <v>62</v>
      </c>
      <c r="G1514" s="2" t="s">
        <v>69</v>
      </c>
      <c r="H1514" s="2" t="s">
        <v>211</v>
      </c>
      <c r="I1514" s="2" t="s">
        <v>50</v>
      </c>
      <c r="J1514" s="3">
        <v>45194</v>
      </c>
      <c r="K1514" s="3">
        <v>45198</v>
      </c>
      <c r="L1514" s="2" t="s">
        <v>40</v>
      </c>
      <c r="M1514" s="2" t="s">
        <v>157</v>
      </c>
      <c r="N1514" s="2" t="s">
        <v>328</v>
      </c>
      <c r="O1514" s="4">
        <v>1558000</v>
      </c>
      <c r="P1514" s="4">
        <v>290800</v>
      </c>
      <c r="Q1514" s="4">
        <v>1267200</v>
      </c>
      <c r="R1514" s="2">
        <v>18</v>
      </c>
      <c r="S1514" s="5">
        <v>6.01</v>
      </c>
      <c r="T1514" s="4">
        <v>76746.559999999998</v>
      </c>
      <c r="U1514" s="2" t="s">
        <v>73</v>
      </c>
      <c r="V1514" s="2" t="s">
        <v>33</v>
      </c>
      <c r="W1514" s="4">
        <v>1381438.08</v>
      </c>
      <c r="X1514" s="4">
        <v>0</v>
      </c>
      <c r="Y1514" s="4">
        <v>1381438.08</v>
      </c>
      <c r="Z1514" s="2">
        <v>0</v>
      </c>
      <c r="AA1514" s="2" t="s">
        <v>56</v>
      </c>
      <c r="AB1514" s="2" t="s">
        <v>15733</v>
      </c>
      <c r="AC1514" s="2" t="s">
        <v>213</v>
      </c>
      <c r="AD1514" s="2" t="s">
        <v>76</v>
      </c>
      <c r="AE1514" s="5">
        <v>81.34</v>
      </c>
      <c r="AF1514" s="2">
        <v>0</v>
      </c>
      <c r="AG1514" s="2" t="s">
        <v>77</v>
      </c>
      <c r="AH1514" s="2">
        <v>4</v>
      </c>
      <c r="AI1514" s="6" t="str">
        <f t="shared" si="69"/>
        <v>55-64</v>
      </c>
      <c r="AJ1514" s="11">
        <f>YEAR(tbl_LoanData[[#This Row],[Application Date]])</f>
        <v>2023</v>
      </c>
      <c r="AK1514" s="11" t="str">
        <f>TEXT(tbl_LoanData[[#This Row],[Application Date]],"MMMM")</f>
        <v>September</v>
      </c>
      <c r="AL1514" s="12">
        <f>DATE(YEAR(tbl_LoanData[[#This Row],[Application Date]]),MONTH(tbl_LoanData[[#This Row],[Application Date]]),1)</f>
        <v>45170</v>
      </c>
      <c r="AM1514" s="14">
        <f ca="1">IF(AND(tbl_LoanData[[#This Row],[Application Date]]&gt;=EOMONTH(TODAY(),-1)+1,tbl_LoanData[[#This Row],[Application Date]]&lt;=TODAY()),tbl_LoanData[[#This Row],[Loan Amount]],0)</f>
        <v>0</v>
      </c>
      <c r="AN1514" s="14">
        <f>tbl_LoanData[[#This Row],[Amount Paid]]-(Q1514-X1514)</f>
        <v>114238.08000000007</v>
      </c>
      <c r="AO1514" s="14">
        <f>IF(tbl_LoanData[[#This Row],[Application Status]]="Approved",1,0)</f>
        <v>1</v>
      </c>
      <c r="AP1514" s="22" t="str">
        <f t="shared" ca="1" si="70"/>
        <v/>
      </c>
      <c r="AQ1514" s="22" t="str">
        <f t="shared" ca="1" si="71"/>
        <v/>
      </c>
    </row>
    <row r="1515" spans="1:43" ht="14.4" customHeight="1" x14ac:dyDescent="0.3">
      <c r="A1515" s="2" t="s">
        <v>10117</v>
      </c>
      <c r="B1515" s="2" t="s">
        <v>10118</v>
      </c>
      <c r="C1515" s="2" t="s">
        <v>432</v>
      </c>
      <c r="D1515" s="2" t="s">
        <v>142</v>
      </c>
      <c r="E1515" s="2" t="s">
        <v>311</v>
      </c>
      <c r="F1515" s="2">
        <v>64</v>
      </c>
      <c r="G1515" s="2" t="s">
        <v>69</v>
      </c>
      <c r="H1515" s="2" t="s">
        <v>93</v>
      </c>
      <c r="I1515" s="2" t="s">
        <v>50</v>
      </c>
      <c r="J1515" s="3">
        <v>45198</v>
      </c>
      <c r="K1515" s="3">
        <v>45204</v>
      </c>
      <c r="L1515" s="2" t="s">
        <v>36</v>
      </c>
      <c r="M1515" s="2" t="s">
        <v>85</v>
      </c>
      <c r="N1515" s="2" t="s">
        <v>671</v>
      </c>
      <c r="O1515" s="4">
        <v>1475000</v>
      </c>
      <c r="P1515" s="4">
        <v>354300</v>
      </c>
      <c r="Q1515" s="4">
        <v>1120700</v>
      </c>
      <c r="R1515" s="2">
        <v>12</v>
      </c>
      <c r="S1515" s="5">
        <v>5.37</v>
      </c>
      <c r="T1515" s="4">
        <v>98406.8</v>
      </c>
      <c r="U1515" s="2" t="s">
        <v>73</v>
      </c>
      <c r="V1515" s="2" t="s">
        <v>34</v>
      </c>
      <c r="W1515" s="4">
        <v>590440.80000000005</v>
      </c>
      <c r="X1515" s="4">
        <v>590440.79</v>
      </c>
      <c r="Y1515" s="4">
        <v>1180881.5900000001</v>
      </c>
      <c r="Z1515" s="2">
        <v>174</v>
      </c>
      <c r="AA1515" s="2" t="s">
        <v>60</v>
      </c>
      <c r="AB1515" s="2" t="s">
        <v>15731</v>
      </c>
      <c r="AC1515" s="2" t="s">
        <v>75</v>
      </c>
      <c r="AD1515" s="2" t="s">
        <v>76</v>
      </c>
      <c r="AE1515" s="5">
        <v>75.98</v>
      </c>
      <c r="AF1515" s="2">
        <v>6</v>
      </c>
      <c r="AG1515" s="2" t="s">
        <v>130</v>
      </c>
      <c r="AH1515" s="2">
        <v>6</v>
      </c>
      <c r="AI1515" s="6" t="str">
        <f t="shared" si="69"/>
        <v>55-64</v>
      </c>
      <c r="AJ1515" s="11">
        <f>YEAR(tbl_LoanData[[#This Row],[Application Date]])</f>
        <v>2023</v>
      </c>
      <c r="AK1515" s="11" t="str">
        <f>TEXT(tbl_LoanData[[#This Row],[Application Date]],"MMMM")</f>
        <v>September</v>
      </c>
      <c r="AL1515" s="12">
        <f>DATE(YEAR(tbl_LoanData[[#This Row],[Application Date]]),MONTH(tbl_LoanData[[#This Row],[Application Date]]),1)</f>
        <v>45170</v>
      </c>
      <c r="AM1515" s="14">
        <f ca="1">IF(AND(tbl_LoanData[[#This Row],[Application Date]]&gt;=EOMONTH(TODAY(),-1)+1,tbl_LoanData[[#This Row],[Application Date]]&lt;=TODAY()),tbl_LoanData[[#This Row],[Loan Amount]],0)</f>
        <v>0</v>
      </c>
      <c r="AN1515" s="14">
        <f>tbl_LoanData[[#This Row],[Amount Paid]]-(Q1515-X1515)</f>
        <v>60181.590000000084</v>
      </c>
      <c r="AO1515" s="14">
        <f>IF(tbl_LoanData[[#This Row],[Application Status]]="Approved",1,0)</f>
        <v>1</v>
      </c>
      <c r="AP1515" s="22" t="str">
        <f t="shared" ca="1" si="70"/>
        <v/>
      </c>
      <c r="AQ1515" s="22" t="str">
        <f t="shared" ca="1" si="71"/>
        <v/>
      </c>
    </row>
    <row r="1516" spans="1:43" x14ac:dyDescent="0.3">
      <c r="A1516" s="2" t="s">
        <v>10191</v>
      </c>
      <c r="B1516" s="2" t="s">
        <v>10192</v>
      </c>
      <c r="C1516" s="2" t="s">
        <v>289</v>
      </c>
      <c r="D1516" s="2" t="s">
        <v>134</v>
      </c>
      <c r="E1516" s="2" t="s">
        <v>540</v>
      </c>
      <c r="F1516" s="2">
        <v>53</v>
      </c>
      <c r="G1516" s="2" t="s">
        <v>69</v>
      </c>
      <c r="H1516" s="2" t="s">
        <v>237</v>
      </c>
      <c r="I1516" s="2" t="s">
        <v>48</v>
      </c>
      <c r="J1516" s="3">
        <v>45197</v>
      </c>
      <c r="K1516" s="3">
        <v>45208</v>
      </c>
      <c r="L1516" s="2" t="s">
        <v>36</v>
      </c>
      <c r="M1516" s="2" t="s">
        <v>111</v>
      </c>
      <c r="N1516" s="2" t="s">
        <v>350</v>
      </c>
      <c r="O1516" s="4">
        <v>1031000</v>
      </c>
      <c r="P1516" s="4">
        <v>204100</v>
      </c>
      <c r="Q1516" s="4">
        <v>826900</v>
      </c>
      <c r="R1516" s="2">
        <v>48</v>
      </c>
      <c r="S1516" s="5">
        <v>13.99</v>
      </c>
      <c r="T1516" s="4">
        <v>26867.360000000001</v>
      </c>
      <c r="U1516" s="2" t="s">
        <v>73</v>
      </c>
      <c r="V1516" s="2" t="s">
        <v>74</v>
      </c>
      <c r="W1516" s="4">
        <v>913490.24</v>
      </c>
      <c r="X1516" s="4">
        <v>376143</v>
      </c>
      <c r="Y1516" s="4">
        <v>1289633.24</v>
      </c>
      <c r="Z1516" s="2">
        <v>0</v>
      </c>
      <c r="AA1516" s="2" t="s">
        <v>56</v>
      </c>
      <c r="AB1516" s="2" t="s">
        <v>15727</v>
      </c>
      <c r="AC1516" s="2" t="s">
        <v>332</v>
      </c>
      <c r="AD1516" s="2" t="s">
        <v>76</v>
      </c>
      <c r="AE1516" s="5">
        <v>80.2</v>
      </c>
      <c r="AF1516" s="2">
        <v>0</v>
      </c>
      <c r="AG1516" s="2" t="s">
        <v>77</v>
      </c>
      <c r="AH1516" s="2">
        <v>11</v>
      </c>
      <c r="AI1516" s="6" t="str">
        <f t="shared" si="69"/>
        <v>45-54</v>
      </c>
      <c r="AJ1516" s="11">
        <f>YEAR(tbl_LoanData[[#This Row],[Application Date]])</f>
        <v>2023</v>
      </c>
      <c r="AK1516" s="11" t="str">
        <f>TEXT(tbl_LoanData[[#This Row],[Application Date]],"MMMM")</f>
        <v>September</v>
      </c>
      <c r="AL1516" s="12">
        <f>DATE(YEAR(tbl_LoanData[[#This Row],[Application Date]]),MONTH(tbl_LoanData[[#This Row],[Application Date]]),1)</f>
        <v>45170</v>
      </c>
      <c r="AM1516" s="14">
        <f ca="1">IF(AND(tbl_LoanData[[#This Row],[Application Date]]&gt;=EOMONTH(TODAY(),-1)+1,tbl_LoanData[[#This Row],[Application Date]]&lt;=TODAY()),tbl_LoanData[[#This Row],[Loan Amount]],0)</f>
        <v>0</v>
      </c>
      <c r="AN1516" s="14">
        <f>tbl_LoanData[[#This Row],[Amount Paid]]-(Q1516-X1516)</f>
        <v>462733.24</v>
      </c>
      <c r="AO1516" s="14">
        <f>IF(tbl_LoanData[[#This Row],[Application Status]]="Approved",1,0)</f>
        <v>1</v>
      </c>
      <c r="AP1516" s="22" t="str">
        <f t="shared" ca="1" si="70"/>
        <v/>
      </c>
      <c r="AQ1516" s="22" t="str">
        <f t="shared" ca="1" si="71"/>
        <v/>
      </c>
    </row>
    <row r="1517" spans="1:43" ht="14.4" customHeight="1" x14ac:dyDescent="0.3">
      <c r="A1517" s="2" t="s">
        <v>10239</v>
      </c>
      <c r="B1517" s="2" t="s">
        <v>10240</v>
      </c>
      <c r="C1517" s="2" t="s">
        <v>181</v>
      </c>
      <c r="D1517" s="2" t="s">
        <v>142</v>
      </c>
      <c r="E1517" s="2" t="s">
        <v>125</v>
      </c>
      <c r="F1517" s="2">
        <v>33</v>
      </c>
      <c r="G1517" s="2" t="s">
        <v>83</v>
      </c>
      <c r="H1517" s="2" t="s">
        <v>259</v>
      </c>
      <c r="I1517" s="2" t="s">
        <v>43</v>
      </c>
      <c r="J1517" s="3">
        <v>45182</v>
      </c>
      <c r="K1517" s="3">
        <v>45195</v>
      </c>
      <c r="L1517" s="2" t="s">
        <v>40</v>
      </c>
      <c r="M1517" s="2" t="s">
        <v>71</v>
      </c>
      <c r="N1517" s="2" t="s">
        <v>137</v>
      </c>
      <c r="O1517" s="4">
        <v>869000</v>
      </c>
      <c r="P1517" s="4">
        <v>229600</v>
      </c>
      <c r="Q1517" s="4">
        <v>639400</v>
      </c>
      <c r="R1517" s="2">
        <v>48</v>
      </c>
      <c r="S1517" s="5">
        <v>6.36</v>
      </c>
      <c r="T1517" s="4">
        <v>16709.650000000001</v>
      </c>
      <c r="U1517" s="2" t="s">
        <v>73</v>
      </c>
      <c r="V1517" s="2" t="s">
        <v>74</v>
      </c>
      <c r="W1517" s="4">
        <v>551418.44999999995</v>
      </c>
      <c r="X1517" s="4">
        <v>250644.91</v>
      </c>
      <c r="Y1517" s="4">
        <v>802063.35999999999</v>
      </c>
      <c r="Z1517" s="2">
        <v>60</v>
      </c>
      <c r="AA1517" s="2" t="s">
        <v>58</v>
      </c>
      <c r="AB1517" s="2" t="s">
        <v>15727</v>
      </c>
      <c r="AC1517" s="2" t="s">
        <v>360</v>
      </c>
      <c r="AD1517" s="2" t="s">
        <v>76</v>
      </c>
      <c r="AE1517" s="5">
        <v>73.58</v>
      </c>
      <c r="AF1517" s="2">
        <v>2</v>
      </c>
      <c r="AG1517" s="2" t="s">
        <v>15718</v>
      </c>
      <c r="AH1517" s="2">
        <v>13</v>
      </c>
      <c r="AI1517" s="6" t="str">
        <f t="shared" si="69"/>
        <v>25-34</v>
      </c>
      <c r="AJ1517" s="11">
        <f>YEAR(tbl_LoanData[[#This Row],[Application Date]])</f>
        <v>2023</v>
      </c>
      <c r="AK1517" s="11" t="str">
        <f>TEXT(tbl_LoanData[[#This Row],[Application Date]],"MMMM")</f>
        <v>September</v>
      </c>
      <c r="AL1517" s="12">
        <f>DATE(YEAR(tbl_LoanData[[#This Row],[Application Date]]),MONTH(tbl_LoanData[[#This Row],[Application Date]]),1)</f>
        <v>45170</v>
      </c>
      <c r="AM1517" s="14">
        <f ca="1">IF(AND(tbl_LoanData[[#This Row],[Application Date]]&gt;=EOMONTH(TODAY(),-1)+1,tbl_LoanData[[#This Row],[Application Date]]&lt;=TODAY()),tbl_LoanData[[#This Row],[Loan Amount]],0)</f>
        <v>0</v>
      </c>
      <c r="AN1517" s="14">
        <f>tbl_LoanData[[#This Row],[Amount Paid]]-(Q1517-X1517)</f>
        <v>162663.35999999999</v>
      </c>
      <c r="AO1517" s="14">
        <f>IF(tbl_LoanData[[#This Row],[Application Status]]="Approved",1,0)</f>
        <v>1</v>
      </c>
      <c r="AP1517" s="22" t="str">
        <f t="shared" ca="1" si="70"/>
        <v/>
      </c>
      <c r="AQ1517" s="22" t="str">
        <f t="shared" ca="1" si="71"/>
        <v/>
      </c>
    </row>
    <row r="1518" spans="1:43" ht="14.4" customHeight="1" x14ac:dyDescent="0.3">
      <c r="A1518" s="2" t="s">
        <v>10331</v>
      </c>
      <c r="B1518" s="2" t="s">
        <v>10332</v>
      </c>
      <c r="C1518" s="2" t="s">
        <v>100</v>
      </c>
      <c r="D1518" s="2" t="s">
        <v>268</v>
      </c>
      <c r="E1518" s="2" t="s">
        <v>209</v>
      </c>
      <c r="F1518" s="2">
        <v>30</v>
      </c>
      <c r="G1518" s="2" t="s">
        <v>69</v>
      </c>
      <c r="H1518" s="2" t="s">
        <v>224</v>
      </c>
      <c r="I1518" s="2" t="s">
        <v>54</v>
      </c>
      <c r="J1518" s="3">
        <v>45172</v>
      </c>
      <c r="K1518" s="3">
        <v>45192</v>
      </c>
      <c r="L1518" s="2" t="s">
        <v>39</v>
      </c>
      <c r="M1518" s="2" t="s">
        <v>94</v>
      </c>
      <c r="N1518" s="2" t="s">
        <v>418</v>
      </c>
      <c r="O1518" s="4">
        <v>2096000</v>
      </c>
      <c r="P1518" s="4">
        <v>774700</v>
      </c>
      <c r="Q1518" s="4">
        <v>1321300</v>
      </c>
      <c r="R1518" s="2">
        <v>60</v>
      </c>
      <c r="S1518" s="5">
        <v>9.2899999999999991</v>
      </c>
      <c r="T1518" s="4">
        <v>32250.73</v>
      </c>
      <c r="U1518" s="2" t="s">
        <v>73</v>
      </c>
      <c r="V1518" s="2" t="s">
        <v>74</v>
      </c>
      <c r="W1518" s="4">
        <v>1064274.0900000001</v>
      </c>
      <c r="X1518" s="4">
        <v>870769.76</v>
      </c>
      <c r="Y1518" s="4">
        <v>1935043.85</v>
      </c>
      <c r="Z1518" s="2">
        <v>56</v>
      </c>
      <c r="AA1518" s="2" t="s">
        <v>58</v>
      </c>
      <c r="AB1518" s="2" t="s">
        <v>15729</v>
      </c>
      <c r="AC1518" s="2" t="s">
        <v>332</v>
      </c>
      <c r="AD1518" s="2" t="s">
        <v>76</v>
      </c>
      <c r="AE1518" s="5">
        <v>63.04</v>
      </c>
      <c r="AF1518" s="2">
        <v>2</v>
      </c>
      <c r="AG1518" s="2" t="s">
        <v>15718</v>
      </c>
      <c r="AH1518" s="2">
        <v>20</v>
      </c>
      <c r="AI1518" s="6" t="str">
        <f t="shared" si="69"/>
        <v>25-34</v>
      </c>
      <c r="AJ1518" s="11">
        <f>YEAR(tbl_LoanData[[#This Row],[Application Date]])</f>
        <v>2023</v>
      </c>
      <c r="AK1518" s="11" t="str">
        <f>TEXT(tbl_LoanData[[#This Row],[Application Date]],"MMMM")</f>
        <v>September</v>
      </c>
      <c r="AL1518" s="12">
        <f>DATE(YEAR(tbl_LoanData[[#This Row],[Application Date]]),MONTH(tbl_LoanData[[#This Row],[Application Date]]),1)</f>
        <v>45170</v>
      </c>
      <c r="AM1518" s="14">
        <f ca="1">IF(AND(tbl_LoanData[[#This Row],[Application Date]]&gt;=EOMONTH(TODAY(),-1)+1,tbl_LoanData[[#This Row],[Application Date]]&lt;=TODAY()),tbl_LoanData[[#This Row],[Loan Amount]],0)</f>
        <v>0</v>
      </c>
      <c r="AN1518" s="14">
        <f>tbl_LoanData[[#This Row],[Amount Paid]]-(Q1518-X1518)</f>
        <v>613743.85000000009</v>
      </c>
      <c r="AO1518" s="14">
        <f>IF(tbl_LoanData[[#This Row],[Application Status]]="Approved",1,0)</f>
        <v>1</v>
      </c>
      <c r="AP1518" s="22" t="str">
        <f t="shared" ca="1" si="70"/>
        <v/>
      </c>
      <c r="AQ1518" s="22" t="str">
        <f t="shared" ca="1" si="71"/>
        <v/>
      </c>
    </row>
    <row r="1519" spans="1:43" ht="14.4" customHeight="1" x14ac:dyDescent="0.3">
      <c r="A1519" s="2" t="s">
        <v>10393</v>
      </c>
      <c r="B1519" s="2" t="s">
        <v>10394</v>
      </c>
      <c r="C1519" s="2" t="s">
        <v>141</v>
      </c>
      <c r="D1519" s="2" t="s">
        <v>189</v>
      </c>
      <c r="E1519" s="2" t="s">
        <v>190</v>
      </c>
      <c r="F1519" s="2">
        <v>60</v>
      </c>
      <c r="G1519" s="2" t="s">
        <v>83</v>
      </c>
      <c r="H1519" s="2" t="s">
        <v>166</v>
      </c>
      <c r="I1519" s="2" t="s">
        <v>46</v>
      </c>
      <c r="J1519" s="3">
        <v>45188</v>
      </c>
      <c r="K1519" s="3">
        <v>45191</v>
      </c>
      <c r="L1519" s="2" t="s">
        <v>36</v>
      </c>
      <c r="M1519" s="2" t="s">
        <v>71</v>
      </c>
      <c r="N1519" s="2" t="s">
        <v>162</v>
      </c>
      <c r="O1519" s="4">
        <v>1831000</v>
      </c>
      <c r="P1519" s="4">
        <v>466000</v>
      </c>
      <c r="Q1519" s="4">
        <v>1365000</v>
      </c>
      <c r="R1519" s="2">
        <v>48</v>
      </c>
      <c r="S1519" s="5">
        <v>14.12</v>
      </c>
      <c r="T1519" s="4">
        <v>44499</v>
      </c>
      <c r="U1519" s="2" t="s">
        <v>73</v>
      </c>
      <c r="V1519" s="2" t="s">
        <v>74</v>
      </c>
      <c r="W1519" s="4">
        <v>1557465</v>
      </c>
      <c r="X1519" s="4">
        <v>578487</v>
      </c>
      <c r="Y1519" s="4">
        <v>2135952</v>
      </c>
      <c r="Z1519" s="2">
        <v>0</v>
      </c>
      <c r="AA1519" s="2" t="s">
        <v>56</v>
      </c>
      <c r="AB1519" s="2" t="s">
        <v>15727</v>
      </c>
      <c r="AC1519" s="2" t="s">
        <v>213</v>
      </c>
      <c r="AD1519" s="2" t="s">
        <v>76</v>
      </c>
      <c r="AE1519" s="5">
        <v>74.55</v>
      </c>
      <c r="AF1519" s="2">
        <v>0</v>
      </c>
      <c r="AG1519" s="2" t="s">
        <v>77</v>
      </c>
      <c r="AH1519" s="2">
        <v>3</v>
      </c>
      <c r="AI1519" s="6" t="str">
        <f t="shared" si="69"/>
        <v>55-64</v>
      </c>
      <c r="AJ1519" s="11">
        <f>YEAR(tbl_LoanData[[#This Row],[Application Date]])</f>
        <v>2023</v>
      </c>
      <c r="AK1519" s="11" t="str">
        <f>TEXT(tbl_LoanData[[#This Row],[Application Date]],"MMMM")</f>
        <v>September</v>
      </c>
      <c r="AL1519" s="12">
        <f>DATE(YEAR(tbl_LoanData[[#This Row],[Application Date]]),MONTH(tbl_LoanData[[#This Row],[Application Date]]),1)</f>
        <v>45170</v>
      </c>
      <c r="AM1519" s="14">
        <f ca="1">IF(AND(tbl_LoanData[[#This Row],[Application Date]]&gt;=EOMONTH(TODAY(),-1)+1,tbl_LoanData[[#This Row],[Application Date]]&lt;=TODAY()),tbl_LoanData[[#This Row],[Loan Amount]],0)</f>
        <v>0</v>
      </c>
      <c r="AN1519" s="14">
        <f>tbl_LoanData[[#This Row],[Amount Paid]]-(Q1519-X1519)</f>
        <v>770952</v>
      </c>
      <c r="AO1519" s="14">
        <f>IF(tbl_LoanData[[#This Row],[Application Status]]="Approved",1,0)</f>
        <v>1</v>
      </c>
      <c r="AP1519" s="22" t="str">
        <f t="shared" ca="1" si="70"/>
        <v/>
      </c>
      <c r="AQ1519" s="22" t="str">
        <f t="shared" ca="1" si="71"/>
        <v/>
      </c>
    </row>
    <row r="1520" spans="1:43" ht="14.4" customHeight="1" x14ac:dyDescent="0.3">
      <c r="A1520" s="2" t="s">
        <v>10409</v>
      </c>
      <c r="B1520" s="2" t="s">
        <v>10410</v>
      </c>
      <c r="C1520" s="2" t="s">
        <v>240</v>
      </c>
      <c r="D1520" s="2" t="s">
        <v>82</v>
      </c>
      <c r="E1520" s="2" t="s">
        <v>92</v>
      </c>
      <c r="F1520" s="2">
        <v>36</v>
      </c>
      <c r="G1520" s="2" t="s">
        <v>83</v>
      </c>
      <c r="H1520" s="2" t="s">
        <v>244</v>
      </c>
      <c r="I1520" s="2" t="s">
        <v>48</v>
      </c>
      <c r="J1520" s="3">
        <v>45199</v>
      </c>
      <c r="K1520" s="3">
        <v>45211</v>
      </c>
      <c r="L1520" s="2" t="s">
        <v>39</v>
      </c>
      <c r="M1520" s="2" t="s">
        <v>94</v>
      </c>
      <c r="N1520" s="2" t="s">
        <v>365</v>
      </c>
      <c r="O1520" s="4">
        <v>1969000</v>
      </c>
      <c r="P1520" s="4">
        <v>620300</v>
      </c>
      <c r="Q1520" s="4">
        <v>1348700</v>
      </c>
      <c r="R1520" s="2">
        <v>48</v>
      </c>
      <c r="S1520" s="5">
        <v>9.4700000000000006</v>
      </c>
      <c r="T1520" s="4">
        <v>38741.410000000003</v>
      </c>
      <c r="U1520" s="2" t="s">
        <v>73</v>
      </c>
      <c r="V1520" s="2" t="s">
        <v>74</v>
      </c>
      <c r="W1520" s="4">
        <v>1278466.53</v>
      </c>
      <c r="X1520" s="4">
        <v>581121.03</v>
      </c>
      <c r="Y1520" s="4">
        <v>1859587.56</v>
      </c>
      <c r="Z1520" s="2">
        <v>29</v>
      </c>
      <c r="AA1520" s="2" t="s">
        <v>57</v>
      </c>
      <c r="AB1520" s="2" t="s">
        <v>15731</v>
      </c>
      <c r="AC1520" s="2" t="s">
        <v>332</v>
      </c>
      <c r="AD1520" s="2" t="s">
        <v>76</v>
      </c>
      <c r="AE1520" s="5">
        <v>68.5</v>
      </c>
      <c r="AF1520" s="2">
        <v>1</v>
      </c>
      <c r="AG1520" s="2" t="s">
        <v>77</v>
      </c>
      <c r="AH1520" s="2">
        <v>12</v>
      </c>
      <c r="AI1520" s="6" t="str">
        <f t="shared" si="69"/>
        <v>35-44</v>
      </c>
      <c r="AJ1520" s="11">
        <f>YEAR(tbl_LoanData[[#This Row],[Application Date]])</f>
        <v>2023</v>
      </c>
      <c r="AK1520" s="11" t="str">
        <f>TEXT(tbl_LoanData[[#This Row],[Application Date]],"MMMM")</f>
        <v>September</v>
      </c>
      <c r="AL1520" s="12">
        <f>DATE(YEAR(tbl_LoanData[[#This Row],[Application Date]]),MONTH(tbl_LoanData[[#This Row],[Application Date]]),1)</f>
        <v>45170</v>
      </c>
      <c r="AM1520" s="14">
        <f ca="1">IF(AND(tbl_LoanData[[#This Row],[Application Date]]&gt;=EOMONTH(TODAY(),-1)+1,tbl_LoanData[[#This Row],[Application Date]]&lt;=TODAY()),tbl_LoanData[[#This Row],[Loan Amount]],0)</f>
        <v>0</v>
      </c>
      <c r="AN1520" s="14">
        <f>tbl_LoanData[[#This Row],[Amount Paid]]-(Q1520-X1520)</f>
        <v>510887.56000000006</v>
      </c>
      <c r="AO1520" s="14">
        <f>IF(tbl_LoanData[[#This Row],[Application Status]]="Approved",1,0)</f>
        <v>1</v>
      </c>
      <c r="AP1520" s="22" t="str">
        <f t="shared" ca="1" si="70"/>
        <v/>
      </c>
      <c r="AQ1520" s="22" t="str">
        <f t="shared" ca="1" si="71"/>
        <v/>
      </c>
    </row>
    <row r="1521" spans="1:43" ht="14.4" customHeight="1" x14ac:dyDescent="0.3">
      <c r="A1521" s="2" t="s">
        <v>10449</v>
      </c>
      <c r="B1521" s="2" t="s">
        <v>10450</v>
      </c>
      <c r="C1521" s="2" t="s">
        <v>149</v>
      </c>
      <c r="D1521" s="2" t="s">
        <v>117</v>
      </c>
      <c r="E1521" s="2" t="s">
        <v>406</v>
      </c>
      <c r="F1521" s="2">
        <v>52</v>
      </c>
      <c r="G1521" s="2" t="s">
        <v>83</v>
      </c>
      <c r="H1521" s="2" t="s">
        <v>318</v>
      </c>
      <c r="I1521" s="2" t="s">
        <v>42</v>
      </c>
      <c r="J1521" s="3">
        <v>45174</v>
      </c>
      <c r="K1521" s="3">
        <v>45194</v>
      </c>
      <c r="L1521" s="2" t="s">
        <v>36</v>
      </c>
      <c r="M1521" s="2" t="s">
        <v>85</v>
      </c>
      <c r="N1521" s="2" t="s">
        <v>344</v>
      </c>
      <c r="O1521" s="4">
        <v>811000</v>
      </c>
      <c r="P1521" s="4">
        <v>202100</v>
      </c>
      <c r="Q1521" s="4">
        <v>608900</v>
      </c>
      <c r="R1521" s="2">
        <v>60</v>
      </c>
      <c r="S1521" s="5">
        <v>12.93</v>
      </c>
      <c r="T1521" s="4">
        <v>16709.23</v>
      </c>
      <c r="U1521" s="2" t="s">
        <v>73</v>
      </c>
      <c r="V1521" s="2" t="s">
        <v>74</v>
      </c>
      <c r="W1521" s="4">
        <v>551404.59</v>
      </c>
      <c r="X1521" s="4">
        <v>451149.26</v>
      </c>
      <c r="Y1521" s="4">
        <v>1002553.85</v>
      </c>
      <c r="Z1521" s="2">
        <v>60</v>
      </c>
      <c r="AA1521" s="2" t="s">
        <v>58</v>
      </c>
      <c r="AB1521" s="2" t="s">
        <v>15730</v>
      </c>
      <c r="AC1521" s="2" t="s">
        <v>75</v>
      </c>
      <c r="AD1521" s="2" t="s">
        <v>76</v>
      </c>
      <c r="AE1521" s="5">
        <v>75.08</v>
      </c>
      <c r="AF1521" s="2">
        <v>2</v>
      </c>
      <c r="AG1521" s="2" t="s">
        <v>15718</v>
      </c>
      <c r="AH1521" s="2">
        <v>20</v>
      </c>
      <c r="AI1521" s="6" t="str">
        <f t="shared" si="69"/>
        <v>45-54</v>
      </c>
      <c r="AJ1521" s="11">
        <f>YEAR(tbl_LoanData[[#This Row],[Application Date]])</f>
        <v>2023</v>
      </c>
      <c r="AK1521" s="11" t="str">
        <f>TEXT(tbl_LoanData[[#This Row],[Application Date]],"MMMM")</f>
        <v>September</v>
      </c>
      <c r="AL1521" s="12">
        <f>DATE(YEAR(tbl_LoanData[[#This Row],[Application Date]]),MONTH(tbl_LoanData[[#This Row],[Application Date]]),1)</f>
        <v>45170</v>
      </c>
      <c r="AM1521" s="14">
        <f ca="1">IF(AND(tbl_LoanData[[#This Row],[Application Date]]&gt;=EOMONTH(TODAY(),-1)+1,tbl_LoanData[[#This Row],[Application Date]]&lt;=TODAY()),tbl_LoanData[[#This Row],[Loan Amount]],0)</f>
        <v>0</v>
      </c>
      <c r="AN1521" s="14">
        <f>tbl_LoanData[[#This Row],[Amount Paid]]-(Q1521-X1521)</f>
        <v>393653.85</v>
      </c>
      <c r="AO1521" s="14">
        <f>IF(tbl_LoanData[[#This Row],[Application Status]]="Approved",1,0)</f>
        <v>1</v>
      </c>
      <c r="AP1521" s="22" t="str">
        <f t="shared" ca="1" si="70"/>
        <v/>
      </c>
      <c r="AQ1521" s="22" t="str">
        <f t="shared" ca="1" si="71"/>
        <v/>
      </c>
    </row>
    <row r="1522" spans="1:43" ht="14.4" customHeight="1" x14ac:dyDescent="0.3">
      <c r="A1522" s="2" t="s">
        <v>10467</v>
      </c>
      <c r="B1522" s="2" t="s">
        <v>10468</v>
      </c>
      <c r="C1522" s="2" t="s">
        <v>141</v>
      </c>
      <c r="D1522" s="2" t="s">
        <v>176</v>
      </c>
      <c r="E1522" s="2" t="s">
        <v>182</v>
      </c>
      <c r="F1522" s="2">
        <v>56</v>
      </c>
      <c r="G1522" s="2" t="s">
        <v>83</v>
      </c>
      <c r="H1522" s="2" t="s">
        <v>119</v>
      </c>
      <c r="I1522" s="2" t="s">
        <v>43</v>
      </c>
      <c r="J1522" s="3">
        <v>45190</v>
      </c>
      <c r="K1522" s="3">
        <v>45208</v>
      </c>
      <c r="L1522" s="2" t="s">
        <v>40</v>
      </c>
      <c r="M1522" s="2" t="s">
        <v>111</v>
      </c>
      <c r="N1522" s="2" t="s">
        <v>120</v>
      </c>
      <c r="O1522" s="4">
        <v>1190000</v>
      </c>
      <c r="P1522" s="4">
        <v>141300</v>
      </c>
      <c r="Q1522" s="4">
        <v>1048700</v>
      </c>
      <c r="R1522" s="2">
        <v>36</v>
      </c>
      <c r="S1522" s="5">
        <v>13.61</v>
      </c>
      <c r="T1522" s="4">
        <v>41024.559999999998</v>
      </c>
      <c r="U1522" s="2" t="s">
        <v>73</v>
      </c>
      <c r="V1522" s="2" t="s">
        <v>74</v>
      </c>
      <c r="W1522" s="4">
        <v>1394835.04</v>
      </c>
      <c r="X1522" s="4">
        <v>82049.17</v>
      </c>
      <c r="Y1522" s="4">
        <v>1476884.21</v>
      </c>
      <c r="Z1522" s="2">
        <v>0</v>
      </c>
      <c r="AA1522" s="2" t="s">
        <v>56</v>
      </c>
      <c r="AB1522" s="2" t="s">
        <v>15732</v>
      </c>
      <c r="AC1522" s="2" t="s">
        <v>121</v>
      </c>
      <c r="AD1522" s="2" t="s">
        <v>76</v>
      </c>
      <c r="AE1522" s="5">
        <v>88.13</v>
      </c>
      <c r="AF1522" s="2">
        <v>0</v>
      </c>
      <c r="AG1522" s="2" t="s">
        <v>77</v>
      </c>
      <c r="AH1522" s="2">
        <v>18</v>
      </c>
      <c r="AI1522" s="6" t="str">
        <f t="shared" si="69"/>
        <v>55-64</v>
      </c>
      <c r="AJ1522" s="11">
        <f>YEAR(tbl_LoanData[[#This Row],[Application Date]])</f>
        <v>2023</v>
      </c>
      <c r="AK1522" s="11" t="str">
        <f>TEXT(tbl_LoanData[[#This Row],[Application Date]],"MMMM")</f>
        <v>September</v>
      </c>
      <c r="AL1522" s="12">
        <f>DATE(YEAR(tbl_LoanData[[#This Row],[Application Date]]),MONTH(tbl_LoanData[[#This Row],[Application Date]]),1)</f>
        <v>45170</v>
      </c>
      <c r="AM1522" s="14">
        <f ca="1">IF(AND(tbl_LoanData[[#This Row],[Application Date]]&gt;=EOMONTH(TODAY(),-1)+1,tbl_LoanData[[#This Row],[Application Date]]&lt;=TODAY()),tbl_LoanData[[#This Row],[Loan Amount]],0)</f>
        <v>0</v>
      </c>
      <c r="AN1522" s="14">
        <f>tbl_LoanData[[#This Row],[Amount Paid]]-(Q1522-X1522)</f>
        <v>428184.21000000008</v>
      </c>
      <c r="AO1522" s="14">
        <f>IF(tbl_LoanData[[#This Row],[Application Status]]="Approved",1,0)</f>
        <v>1</v>
      </c>
      <c r="AP1522" s="22" t="str">
        <f t="shared" ca="1" si="70"/>
        <v/>
      </c>
      <c r="AQ1522" s="22" t="str">
        <f t="shared" ca="1" si="71"/>
        <v/>
      </c>
    </row>
    <row r="1523" spans="1:43" ht="14.4" customHeight="1" x14ac:dyDescent="0.3">
      <c r="A1523" s="2" t="s">
        <v>10501</v>
      </c>
      <c r="B1523" s="2" t="s">
        <v>10502</v>
      </c>
      <c r="C1523" s="2" t="s">
        <v>124</v>
      </c>
      <c r="D1523" s="2" t="s">
        <v>204</v>
      </c>
      <c r="E1523" s="2" t="s">
        <v>190</v>
      </c>
      <c r="F1523" s="2">
        <v>39</v>
      </c>
      <c r="G1523" s="2" t="s">
        <v>69</v>
      </c>
      <c r="H1523" s="2" t="s">
        <v>166</v>
      </c>
      <c r="I1523" s="2" t="s">
        <v>46</v>
      </c>
      <c r="J1523" s="3">
        <v>45199</v>
      </c>
      <c r="K1523" s="3">
        <v>45201</v>
      </c>
      <c r="L1523" s="2" t="s">
        <v>40</v>
      </c>
      <c r="M1523" s="2" t="s">
        <v>94</v>
      </c>
      <c r="N1523" s="2" t="s">
        <v>4</v>
      </c>
      <c r="O1523" s="4">
        <v>1001000</v>
      </c>
      <c r="P1523" s="4">
        <v>372000</v>
      </c>
      <c r="Q1523" s="4">
        <v>629000</v>
      </c>
      <c r="R1523" s="2">
        <v>48</v>
      </c>
      <c r="S1523" s="5">
        <v>6.36</v>
      </c>
      <c r="T1523" s="4">
        <v>16437.87</v>
      </c>
      <c r="U1523" s="2" t="s">
        <v>73</v>
      </c>
      <c r="V1523" s="2" t="s">
        <v>74</v>
      </c>
      <c r="W1523" s="4">
        <v>575325.44999999995</v>
      </c>
      <c r="X1523" s="4">
        <v>213692.15</v>
      </c>
      <c r="Y1523" s="4">
        <v>789017.59999999998</v>
      </c>
      <c r="Z1523" s="2">
        <v>0</v>
      </c>
      <c r="AA1523" s="2" t="s">
        <v>56</v>
      </c>
      <c r="AB1523" s="2" t="s">
        <v>15736</v>
      </c>
      <c r="AC1523" s="2" t="s">
        <v>332</v>
      </c>
      <c r="AD1523" s="2" t="s">
        <v>76</v>
      </c>
      <c r="AE1523" s="5">
        <v>62.84</v>
      </c>
      <c r="AF1523" s="2">
        <v>0</v>
      </c>
      <c r="AG1523" s="2" t="s">
        <v>77</v>
      </c>
      <c r="AH1523" s="2">
        <v>2</v>
      </c>
      <c r="AI1523" s="6" t="str">
        <f t="shared" si="69"/>
        <v>35-44</v>
      </c>
      <c r="AJ1523" s="11">
        <f>YEAR(tbl_LoanData[[#This Row],[Application Date]])</f>
        <v>2023</v>
      </c>
      <c r="AK1523" s="11" t="str">
        <f>TEXT(tbl_LoanData[[#This Row],[Application Date]],"MMMM")</f>
        <v>September</v>
      </c>
      <c r="AL1523" s="12">
        <f>DATE(YEAR(tbl_LoanData[[#This Row],[Application Date]]),MONTH(tbl_LoanData[[#This Row],[Application Date]]),1)</f>
        <v>45170</v>
      </c>
      <c r="AM1523" s="14">
        <f ca="1">IF(AND(tbl_LoanData[[#This Row],[Application Date]]&gt;=EOMONTH(TODAY(),-1)+1,tbl_LoanData[[#This Row],[Application Date]]&lt;=TODAY()),tbl_LoanData[[#This Row],[Loan Amount]],0)</f>
        <v>0</v>
      </c>
      <c r="AN1523" s="14">
        <f>tbl_LoanData[[#This Row],[Amount Paid]]-(Q1523-X1523)</f>
        <v>160017.59999999998</v>
      </c>
      <c r="AO1523" s="14">
        <f>IF(tbl_LoanData[[#This Row],[Application Status]]="Approved",1,0)</f>
        <v>1</v>
      </c>
      <c r="AP1523" s="22" t="str">
        <f t="shared" ca="1" si="70"/>
        <v/>
      </c>
      <c r="AQ1523" s="22" t="str">
        <f t="shared" ca="1" si="71"/>
        <v/>
      </c>
    </row>
    <row r="1524" spans="1:43" ht="14.4" customHeight="1" x14ac:dyDescent="0.3">
      <c r="A1524" s="2" t="s">
        <v>10683</v>
      </c>
      <c r="B1524" s="2" t="s">
        <v>10684</v>
      </c>
      <c r="C1524" s="2" t="s">
        <v>322</v>
      </c>
      <c r="D1524" s="2" t="s">
        <v>232</v>
      </c>
      <c r="E1524" s="2" t="s">
        <v>117</v>
      </c>
      <c r="F1524" s="2">
        <v>57</v>
      </c>
      <c r="G1524" s="2" t="s">
        <v>83</v>
      </c>
      <c r="H1524" s="2" t="s">
        <v>103</v>
      </c>
      <c r="I1524" s="2" t="s">
        <v>43</v>
      </c>
      <c r="J1524" s="3">
        <v>45176</v>
      </c>
      <c r="K1524" s="3">
        <v>45184</v>
      </c>
      <c r="L1524" s="2" t="s">
        <v>39</v>
      </c>
      <c r="M1524" s="2" t="s">
        <v>157</v>
      </c>
      <c r="N1524" s="2" t="s">
        <v>158</v>
      </c>
      <c r="O1524" s="4">
        <v>2141000</v>
      </c>
      <c r="P1524" s="4">
        <v>763300</v>
      </c>
      <c r="Q1524" s="4">
        <v>1377700</v>
      </c>
      <c r="R1524" s="2">
        <v>36</v>
      </c>
      <c r="S1524" s="5">
        <v>14.85</v>
      </c>
      <c r="T1524" s="4">
        <v>55318.48</v>
      </c>
      <c r="U1524" s="2" t="s">
        <v>73</v>
      </c>
      <c r="V1524" s="2" t="s">
        <v>74</v>
      </c>
      <c r="W1524" s="4">
        <v>1936146.8</v>
      </c>
      <c r="X1524" s="4">
        <v>55318.55</v>
      </c>
      <c r="Y1524" s="4">
        <v>1991465.35</v>
      </c>
      <c r="Z1524" s="2">
        <v>0</v>
      </c>
      <c r="AA1524" s="2" t="s">
        <v>56</v>
      </c>
      <c r="AB1524" s="2" t="s">
        <v>15729</v>
      </c>
      <c r="AC1524" s="2" t="s">
        <v>360</v>
      </c>
      <c r="AD1524" s="2" t="s">
        <v>76</v>
      </c>
      <c r="AE1524" s="5">
        <v>64.349999999999994</v>
      </c>
      <c r="AF1524" s="2">
        <v>0</v>
      </c>
      <c r="AG1524" s="2" t="s">
        <v>77</v>
      </c>
      <c r="AH1524" s="2">
        <v>8</v>
      </c>
      <c r="AI1524" s="6" t="str">
        <f t="shared" si="69"/>
        <v>55-64</v>
      </c>
      <c r="AJ1524" s="11">
        <f>YEAR(tbl_LoanData[[#This Row],[Application Date]])</f>
        <v>2023</v>
      </c>
      <c r="AK1524" s="11" t="str">
        <f>TEXT(tbl_LoanData[[#This Row],[Application Date]],"MMMM")</f>
        <v>September</v>
      </c>
      <c r="AL1524" s="12">
        <f>DATE(YEAR(tbl_LoanData[[#This Row],[Application Date]]),MONTH(tbl_LoanData[[#This Row],[Application Date]]),1)</f>
        <v>45170</v>
      </c>
      <c r="AM1524" s="14">
        <f ca="1">IF(AND(tbl_LoanData[[#This Row],[Application Date]]&gt;=EOMONTH(TODAY(),-1)+1,tbl_LoanData[[#This Row],[Application Date]]&lt;=TODAY()),tbl_LoanData[[#This Row],[Loan Amount]],0)</f>
        <v>0</v>
      </c>
      <c r="AN1524" s="14">
        <f>tbl_LoanData[[#This Row],[Amount Paid]]-(Q1524-X1524)</f>
        <v>613765.35000000009</v>
      </c>
      <c r="AO1524" s="14">
        <f>IF(tbl_LoanData[[#This Row],[Application Status]]="Approved",1,0)</f>
        <v>1</v>
      </c>
      <c r="AP1524" s="22" t="str">
        <f t="shared" ca="1" si="70"/>
        <v/>
      </c>
      <c r="AQ1524" s="22" t="str">
        <f t="shared" ca="1" si="71"/>
        <v/>
      </c>
    </row>
    <row r="1525" spans="1:43" ht="14.4" customHeight="1" x14ac:dyDescent="0.3">
      <c r="A1525" s="2" t="s">
        <v>10709</v>
      </c>
      <c r="B1525" s="2" t="s">
        <v>10710</v>
      </c>
      <c r="C1525" s="2" t="s">
        <v>227</v>
      </c>
      <c r="D1525" s="2" t="s">
        <v>182</v>
      </c>
      <c r="E1525" s="2" t="s">
        <v>81</v>
      </c>
      <c r="F1525" s="2">
        <v>51</v>
      </c>
      <c r="G1525" s="2" t="s">
        <v>69</v>
      </c>
      <c r="H1525" s="2" t="s">
        <v>172</v>
      </c>
      <c r="I1525" s="2" t="s">
        <v>45</v>
      </c>
      <c r="J1525" s="3">
        <v>45174</v>
      </c>
      <c r="K1525" s="3">
        <v>45186</v>
      </c>
      <c r="L1525" s="2" t="s">
        <v>36</v>
      </c>
      <c r="M1525" s="2" t="s">
        <v>111</v>
      </c>
      <c r="N1525" s="2" t="s">
        <v>350</v>
      </c>
      <c r="O1525" s="4">
        <v>1768000</v>
      </c>
      <c r="P1525" s="4">
        <v>270300</v>
      </c>
      <c r="Q1525" s="4">
        <v>1497700</v>
      </c>
      <c r="R1525" s="2">
        <v>60</v>
      </c>
      <c r="S1525" s="5">
        <v>12.25</v>
      </c>
      <c r="T1525" s="4">
        <v>40250.69</v>
      </c>
      <c r="U1525" s="2" t="s">
        <v>73</v>
      </c>
      <c r="V1525" s="2" t="s">
        <v>74</v>
      </c>
      <c r="W1525" s="4">
        <v>1207520.7</v>
      </c>
      <c r="X1525" s="4">
        <v>1207520.55</v>
      </c>
      <c r="Y1525" s="4">
        <v>2415041.25</v>
      </c>
      <c r="Z1525" s="2">
        <v>160</v>
      </c>
      <c r="AA1525" s="2" t="s">
        <v>60</v>
      </c>
      <c r="AB1525" s="2" t="s">
        <v>15736</v>
      </c>
      <c r="AC1525" s="2" t="s">
        <v>360</v>
      </c>
      <c r="AD1525" s="2" t="s">
        <v>76</v>
      </c>
      <c r="AE1525" s="5">
        <v>84.71</v>
      </c>
      <c r="AF1525" s="2">
        <v>5</v>
      </c>
      <c r="AG1525" s="2" t="s">
        <v>130</v>
      </c>
      <c r="AH1525" s="2">
        <v>12</v>
      </c>
      <c r="AI1525" s="6" t="str">
        <f t="shared" si="69"/>
        <v>45-54</v>
      </c>
      <c r="AJ1525" s="11">
        <f>YEAR(tbl_LoanData[[#This Row],[Application Date]])</f>
        <v>2023</v>
      </c>
      <c r="AK1525" s="11" t="str">
        <f>TEXT(tbl_LoanData[[#This Row],[Application Date]],"MMMM")</f>
        <v>September</v>
      </c>
      <c r="AL1525" s="12">
        <f>DATE(YEAR(tbl_LoanData[[#This Row],[Application Date]]),MONTH(tbl_LoanData[[#This Row],[Application Date]]),1)</f>
        <v>45170</v>
      </c>
      <c r="AM1525" s="14">
        <f ca="1">IF(AND(tbl_LoanData[[#This Row],[Application Date]]&gt;=EOMONTH(TODAY(),-1)+1,tbl_LoanData[[#This Row],[Application Date]]&lt;=TODAY()),tbl_LoanData[[#This Row],[Loan Amount]],0)</f>
        <v>0</v>
      </c>
      <c r="AN1525" s="14">
        <f>tbl_LoanData[[#This Row],[Amount Paid]]-(Q1525-X1525)</f>
        <v>917341.25</v>
      </c>
      <c r="AO1525" s="14">
        <f>IF(tbl_LoanData[[#This Row],[Application Status]]="Approved",1,0)</f>
        <v>1</v>
      </c>
      <c r="AP1525" s="22" t="str">
        <f t="shared" ca="1" si="70"/>
        <v/>
      </c>
      <c r="AQ1525" s="22" t="str">
        <f t="shared" ca="1" si="71"/>
        <v/>
      </c>
    </row>
    <row r="1526" spans="1:43" ht="14.4" customHeight="1" x14ac:dyDescent="0.3">
      <c r="A1526" s="2" t="s">
        <v>10823</v>
      </c>
      <c r="B1526" s="2" t="s">
        <v>10824</v>
      </c>
      <c r="C1526" s="2" t="s">
        <v>335</v>
      </c>
      <c r="D1526" s="2" t="s">
        <v>118</v>
      </c>
      <c r="E1526" s="2" t="s">
        <v>465</v>
      </c>
      <c r="F1526" s="2">
        <v>29</v>
      </c>
      <c r="G1526" s="2" t="s">
        <v>83</v>
      </c>
      <c r="H1526" s="2" t="s">
        <v>250</v>
      </c>
      <c r="I1526" s="2" t="s">
        <v>52</v>
      </c>
      <c r="J1526" s="3">
        <v>45172</v>
      </c>
      <c r="K1526" s="3">
        <v>45191</v>
      </c>
      <c r="L1526" s="2" t="s">
        <v>38</v>
      </c>
      <c r="M1526" s="2" t="s">
        <v>71</v>
      </c>
      <c r="N1526" s="2" t="s">
        <v>589</v>
      </c>
      <c r="O1526" s="4">
        <v>1536000</v>
      </c>
      <c r="P1526" s="4">
        <v>273700</v>
      </c>
      <c r="Q1526" s="4">
        <v>1262300</v>
      </c>
      <c r="R1526" s="2">
        <v>12</v>
      </c>
      <c r="S1526" s="5">
        <v>7.66</v>
      </c>
      <c r="T1526" s="4">
        <v>113249.35</v>
      </c>
      <c r="U1526" s="2" t="s">
        <v>73</v>
      </c>
      <c r="V1526" s="2" t="s">
        <v>34</v>
      </c>
      <c r="W1526" s="4">
        <v>905994.8</v>
      </c>
      <c r="X1526" s="4">
        <v>452997.38</v>
      </c>
      <c r="Y1526" s="4">
        <v>1358992.18</v>
      </c>
      <c r="Z1526" s="2">
        <v>124</v>
      </c>
      <c r="AA1526" s="2" t="s">
        <v>60</v>
      </c>
      <c r="AB1526" s="2" t="s">
        <v>15727</v>
      </c>
      <c r="AC1526" s="2" t="s">
        <v>213</v>
      </c>
      <c r="AD1526" s="2" t="s">
        <v>76</v>
      </c>
      <c r="AE1526" s="5">
        <v>82.18</v>
      </c>
      <c r="AF1526" s="2">
        <v>4</v>
      </c>
      <c r="AG1526" s="2" t="s">
        <v>130</v>
      </c>
      <c r="AH1526" s="2">
        <v>19</v>
      </c>
      <c r="AI1526" s="6" t="str">
        <f t="shared" si="69"/>
        <v>25-34</v>
      </c>
      <c r="AJ1526" s="11">
        <f>YEAR(tbl_LoanData[[#This Row],[Application Date]])</f>
        <v>2023</v>
      </c>
      <c r="AK1526" s="11" t="str">
        <f>TEXT(tbl_LoanData[[#This Row],[Application Date]],"MMMM")</f>
        <v>September</v>
      </c>
      <c r="AL1526" s="12">
        <f>DATE(YEAR(tbl_LoanData[[#This Row],[Application Date]]),MONTH(tbl_LoanData[[#This Row],[Application Date]]),1)</f>
        <v>45170</v>
      </c>
      <c r="AM1526" s="14">
        <f ca="1">IF(AND(tbl_LoanData[[#This Row],[Application Date]]&gt;=EOMONTH(TODAY(),-1)+1,tbl_LoanData[[#This Row],[Application Date]]&lt;=TODAY()),tbl_LoanData[[#This Row],[Loan Amount]],0)</f>
        <v>0</v>
      </c>
      <c r="AN1526" s="14">
        <f>tbl_LoanData[[#This Row],[Amount Paid]]-(Q1526-X1526)</f>
        <v>96692.180000000051</v>
      </c>
      <c r="AO1526" s="14">
        <f>IF(tbl_LoanData[[#This Row],[Application Status]]="Approved",1,0)</f>
        <v>1</v>
      </c>
      <c r="AP1526" s="22" t="str">
        <f t="shared" ca="1" si="70"/>
        <v/>
      </c>
      <c r="AQ1526" s="22" t="str">
        <f t="shared" ca="1" si="71"/>
        <v/>
      </c>
    </row>
    <row r="1527" spans="1:43" ht="14.4" customHeight="1" x14ac:dyDescent="0.3">
      <c r="A1527" s="2" t="s">
        <v>10855</v>
      </c>
      <c r="B1527" s="2" t="s">
        <v>10856</v>
      </c>
      <c r="C1527" s="2" t="s">
        <v>809</v>
      </c>
      <c r="D1527" s="2" t="s">
        <v>134</v>
      </c>
      <c r="E1527" s="2" t="s">
        <v>394</v>
      </c>
      <c r="F1527" s="2">
        <v>48</v>
      </c>
      <c r="G1527" s="2" t="s">
        <v>69</v>
      </c>
      <c r="H1527" s="2" t="s">
        <v>516</v>
      </c>
      <c r="I1527" s="2" t="s">
        <v>53</v>
      </c>
      <c r="J1527" s="3">
        <v>45188</v>
      </c>
      <c r="K1527" s="3">
        <v>45195</v>
      </c>
      <c r="L1527" s="2" t="s">
        <v>40</v>
      </c>
      <c r="M1527" s="2" t="s">
        <v>71</v>
      </c>
      <c r="N1527" s="2" t="s">
        <v>137</v>
      </c>
      <c r="O1527" s="4">
        <v>709000</v>
      </c>
      <c r="P1527" s="4">
        <v>141200</v>
      </c>
      <c r="Q1527" s="4">
        <v>567800</v>
      </c>
      <c r="R1527" s="2">
        <v>36</v>
      </c>
      <c r="S1527" s="5">
        <v>7.04</v>
      </c>
      <c r="T1527" s="4">
        <v>19103.32</v>
      </c>
      <c r="U1527" s="2" t="s">
        <v>73</v>
      </c>
      <c r="V1527" s="2" t="s">
        <v>74</v>
      </c>
      <c r="W1527" s="4">
        <v>553996.28</v>
      </c>
      <c r="X1527" s="4">
        <v>133723.07999999999</v>
      </c>
      <c r="Y1527" s="4">
        <v>687719.36</v>
      </c>
      <c r="Z1527" s="2">
        <v>168</v>
      </c>
      <c r="AA1527" s="2" t="s">
        <v>60</v>
      </c>
      <c r="AB1527" s="2" t="s">
        <v>15731</v>
      </c>
      <c r="AC1527" s="2" t="s">
        <v>146</v>
      </c>
      <c r="AD1527" s="2" t="s">
        <v>76</v>
      </c>
      <c r="AE1527" s="5">
        <v>80.08</v>
      </c>
      <c r="AF1527" s="2">
        <v>6</v>
      </c>
      <c r="AG1527" s="2" t="s">
        <v>130</v>
      </c>
      <c r="AH1527" s="2">
        <v>7</v>
      </c>
      <c r="AI1527" s="6" t="str">
        <f t="shared" si="69"/>
        <v>45-54</v>
      </c>
      <c r="AJ1527" s="11">
        <f>YEAR(tbl_LoanData[[#This Row],[Application Date]])</f>
        <v>2023</v>
      </c>
      <c r="AK1527" s="11" t="str">
        <f>TEXT(tbl_LoanData[[#This Row],[Application Date]],"MMMM")</f>
        <v>September</v>
      </c>
      <c r="AL1527" s="12">
        <f>DATE(YEAR(tbl_LoanData[[#This Row],[Application Date]]),MONTH(tbl_LoanData[[#This Row],[Application Date]]),1)</f>
        <v>45170</v>
      </c>
      <c r="AM1527" s="14">
        <f ca="1">IF(AND(tbl_LoanData[[#This Row],[Application Date]]&gt;=EOMONTH(TODAY(),-1)+1,tbl_LoanData[[#This Row],[Application Date]]&lt;=TODAY()),tbl_LoanData[[#This Row],[Loan Amount]],0)</f>
        <v>0</v>
      </c>
      <c r="AN1527" s="14">
        <f>tbl_LoanData[[#This Row],[Amount Paid]]-(Q1527-X1527)</f>
        <v>119919.35999999999</v>
      </c>
      <c r="AO1527" s="14">
        <f>IF(tbl_LoanData[[#This Row],[Application Status]]="Approved",1,0)</f>
        <v>1</v>
      </c>
      <c r="AP1527" s="22" t="str">
        <f t="shared" ca="1" si="70"/>
        <v/>
      </c>
      <c r="AQ1527" s="22" t="str">
        <f t="shared" ca="1" si="71"/>
        <v/>
      </c>
    </row>
    <row r="1528" spans="1:43" ht="14.4" customHeight="1" x14ac:dyDescent="0.3">
      <c r="A1528" s="2" t="s">
        <v>10881</v>
      </c>
      <c r="B1528" s="2" t="s">
        <v>10882</v>
      </c>
      <c r="C1528" s="2" t="s">
        <v>347</v>
      </c>
      <c r="D1528" s="2" t="s">
        <v>102</v>
      </c>
      <c r="E1528" s="2" t="s">
        <v>311</v>
      </c>
      <c r="F1528" s="2">
        <v>60</v>
      </c>
      <c r="G1528" s="2" t="s">
        <v>69</v>
      </c>
      <c r="H1528" s="2" t="s">
        <v>250</v>
      </c>
      <c r="I1528" s="2" t="s">
        <v>52</v>
      </c>
      <c r="J1528" s="3">
        <v>45194</v>
      </c>
      <c r="K1528" s="3"/>
      <c r="L1528" s="2" t="s">
        <v>39</v>
      </c>
      <c r="M1528" s="2" t="s">
        <v>85</v>
      </c>
      <c r="N1528" s="2" t="s">
        <v>178</v>
      </c>
      <c r="O1528" s="4">
        <v>2420000</v>
      </c>
      <c r="P1528" s="4">
        <v>746500</v>
      </c>
      <c r="Q1528" s="4">
        <v>1673500</v>
      </c>
      <c r="R1528" s="2">
        <v>36</v>
      </c>
      <c r="S1528" s="5">
        <v>10.68</v>
      </c>
      <c r="T1528" s="4">
        <v>61380.26</v>
      </c>
      <c r="U1528" s="2" t="s">
        <v>96</v>
      </c>
      <c r="V1528" s="2" t="s">
        <v>97</v>
      </c>
      <c r="W1528" s="4">
        <v>0</v>
      </c>
      <c r="X1528" s="4">
        <v>0</v>
      </c>
      <c r="Y1528" s="4">
        <v>2209689.4</v>
      </c>
      <c r="Z1528" s="2">
        <v>0</v>
      </c>
      <c r="AA1528" s="2" t="s">
        <v>97</v>
      </c>
      <c r="AB1528" s="2" t="s">
        <v>15732</v>
      </c>
      <c r="AC1528" s="2" t="s">
        <v>87</v>
      </c>
      <c r="AD1528" s="2" t="s">
        <v>76</v>
      </c>
      <c r="AE1528" s="5">
        <v>69.150000000000006</v>
      </c>
      <c r="AF1528" s="2">
        <v>0</v>
      </c>
      <c r="AG1528" s="2" t="s">
        <v>97</v>
      </c>
      <c r="AH1528" s="2"/>
      <c r="AI1528" s="6" t="str">
        <f t="shared" si="69"/>
        <v>55-64</v>
      </c>
      <c r="AJ1528" s="11">
        <f>YEAR(tbl_LoanData[[#This Row],[Application Date]])</f>
        <v>2023</v>
      </c>
      <c r="AK1528" s="11" t="str">
        <f>TEXT(tbl_LoanData[[#This Row],[Application Date]],"MMMM")</f>
        <v>September</v>
      </c>
      <c r="AL1528" s="12">
        <f>DATE(YEAR(tbl_LoanData[[#This Row],[Application Date]]),MONTH(tbl_LoanData[[#This Row],[Application Date]]),1)</f>
        <v>45170</v>
      </c>
      <c r="AM1528" s="14">
        <f ca="1">IF(AND(tbl_LoanData[[#This Row],[Application Date]]&gt;=EOMONTH(TODAY(),-1)+1,tbl_LoanData[[#This Row],[Application Date]]&lt;=TODAY()),tbl_LoanData[[#This Row],[Loan Amount]],0)</f>
        <v>0</v>
      </c>
      <c r="AN1528" s="14">
        <f>tbl_LoanData[[#This Row],[Amount Paid]]-(Q1528-X1528)</f>
        <v>-1673500</v>
      </c>
      <c r="AO1528" s="14">
        <f>IF(tbl_LoanData[[#This Row],[Application Status]]="Approved",1,0)</f>
        <v>0</v>
      </c>
      <c r="AP1528" s="22" t="str">
        <f t="shared" ca="1" si="70"/>
        <v/>
      </c>
      <c r="AQ1528" s="22" t="str">
        <f t="shared" ca="1" si="71"/>
        <v/>
      </c>
    </row>
    <row r="1529" spans="1:43" x14ac:dyDescent="0.3">
      <c r="A1529" s="2" t="s">
        <v>10955</v>
      </c>
      <c r="B1529" s="2" t="s">
        <v>10956</v>
      </c>
      <c r="C1529" s="2" t="s">
        <v>868</v>
      </c>
      <c r="D1529" s="2" t="s">
        <v>161</v>
      </c>
      <c r="E1529" s="2" t="s">
        <v>67</v>
      </c>
      <c r="F1529" s="2">
        <v>44</v>
      </c>
      <c r="G1529" s="2" t="s">
        <v>69</v>
      </c>
      <c r="H1529" s="2" t="s">
        <v>110</v>
      </c>
      <c r="I1529" s="2" t="s">
        <v>46</v>
      </c>
      <c r="J1529" s="3">
        <v>45172</v>
      </c>
      <c r="K1529" s="3">
        <v>45192</v>
      </c>
      <c r="L1529" s="2" t="s">
        <v>39</v>
      </c>
      <c r="M1529" s="2" t="s">
        <v>157</v>
      </c>
      <c r="N1529" s="2" t="s">
        <v>359</v>
      </c>
      <c r="O1529" s="4">
        <v>1577000</v>
      </c>
      <c r="P1529" s="4">
        <v>364200</v>
      </c>
      <c r="Q1529" s="4">
        <v>1212800</v>
      </c>
      <c r="R1529" s="2">
        <v>12</v>
      </c>
      <c r="S1529" s="5">
        <v>7.11</v>
      </c>
      <c r="T1529" s="4">
        <v>108252.51</v>
      </c>
      <c r="U1529" s="2" t="s">
        <v>73</v>
      </c>
      <c r="V1529" s="2" t="s">
        <v>33</v>
      </c>
      <c r="W1529" s="4">
        <v>1299030.08</v>
      </c>
      <c r="X1529" s="4">
        <v>0</v>
      </c>
      <c r="Y1529" s="4">
        <v>1299030.08</v>
      </c>
      <c r="Z1529" s="2">
        <v>0</v>
      </c>
      <c r="AA1529" s="2" t="s">
        <v>56</v>
      </c>
      <c r="AB1529" s="2" t="s">
        <v>15728</v>
      </c>
      <c r="AC1529" s="2" t="s">
        <v>106</v>
      </c>
      <c r="AD1529" s="2" t="s">
        <v>76</v>
      </c>
      <c r="AE1529" s="5">
        <v>76.91</v>
      </c>
      <c r="AF1529" s="2">
        <v>0</v>
      </c>
      <c r="AG1529" s="2" t="s">
        <v>77</v>
      </c>
      <c r="AH1529" s="2">
        <v>20</v>
      </c>
      <c r="AI1529" s="6" t="str">
        <f t="shared" si="69"/>
        <v>35-44</v>
      </c>
      <c r="AJ1529" s="11">
        <f>YEAR(tbl_LoanData[[#This Row],[Application Date]])</f>
        <v>2023</v>
      </c>
      <c r="AK1529" s="11" t="str">
        <f>TEXT(tbl_LoanData[[#This Row],[Application Date]],"MMMM")</f>
        <v>September</v>
      </c>
      <c r="AL1529" s="12">
        <f>DATE(YEAR(tbl_LoanData[[#This Row],[Application Date]]),MONTH(tbl_LoanData[[#This Row],[Application Date]]),1)</f>
        <v>45170</v>
      </c>
      <c r="AM1529" s="14">
        <f ca="1">IF(AND(tbl_LoanData[[#This Row],[Application Date]]&gt;=EOMONTH(TODAY(),-1)+1,tbl_LoanData[[#This Row],[Application Date]]&lt;=TODAY()),tbl_LoanData[[#This Row],[Loan Amount]],0)</f>
        <v>0</v>
      </c>
      <c r="AN1529" s="14">
        <f>tbl_LoanData[[#This Row],[Amount Paid]]-(Q1529-X1529)</f>
        <v>86230.080000000075</v>
      </c>
      <c r="AO1529" s="14">
        <f>IF(tbl_LoanData[[#This Row],[Application Status]]="Approved",1,0)</f>
        <v>1</v>
      </c>
      <c r="AP1529" s="22" t="str">
        <f t="shared" ca="1" si="70"/>
        <v/>
      </c>
      <c r="AQ1529" s="22" t="str">
        <f t="shared" ca="1" si="71"/>
        <v/>
      </c>
    </row>
    <row r="1530" spans="1:43" ht="14.4" customHeight="1" x14ac:dyDescent="0.3">
      <c r="A1530" s="2" t="s">
        <v>11015</v>
      </c>
      <c r="B1530" s="2" t="s">
        <v>11016</v>
      </c>
      <c r="C1530" s="2" t="s">
        <v>227</v>
      </c>
      <c r="D1530" s="2" t="s">
        <v>232</v>
      </c>
      <c r="E1530" s="2" t="s">
        <v>150</v>
      </c>
      <c r="F1530" s="2">
        <v>47</v>
      </c>
      <c r="G1530" s="2" t="s">
        <v>69</v>
      </c>
      <c r="H1530" s="2" t="s">
        <v>233</v>
      </c>
      <c r="I1530" s="2" t="s">
        <v>46</v>
      </c>
      <c r="J1530" s="3">
        <v>45192</v>
      </c>
      <c r="K1530" s="3"/>
      <c r="L1530" s="2" t="s">
        <v>37</v>
      </c>
      <c r="M1530" s="2" t="s">
        <v>260</v>
      </c>
      <c r="N1530" s="2" t="s">
        <v>261</v>
      </c>
      <c r="O1530" s="4">
        <v>138000</v>
      </c>
      <c r="P1530" s="4">
        <v>24100</v>
      </c>
      <c r="Q1530" s="4">
        <v>113900</v>
      </c>
      <c r="R1530" s="2">
        <v>48</v>
      </c>
      <c r="S1530" s="5">
        <v>13.57</v>
      </c>
      <c r="T1530" s="4">
        <v>3660.94</v>
      </c>
      <c r="U1530" s="2" t="s">
        <v>113</v>
      </c>
      <c r="V1530" s="2" t="s">
        <v>97</v>
      </c>
      <c r="W1530" s="4">
        <v>0</v>
      </c>
      <c r="X1530" s="4">
        <v>0</v>
      </c>
      <c r="Y1530" s="4">
        <v>175724.92</v>
      </c>
      <c r="Z1530" s="2">
        <v>0</v>
      </c>
      <c r="AA1530" s="2" t="s">
        <v>97</v>
      </c>
      <c r="AB1530" s="2" t="s">
        <v>15730</v>
      </c>
      <c r="AC1530" s="2" t="s">
        <v>332</v>
      </c>
      <c r="AD1530" s="2" t="s">
        <v>76</v>
      </c>
      <c r="AE1530" s="5">
        <v>82.54</v>
      </c>
      <c r="AF1530" s="2">
        <v>0</v>
      </c>
      <c r="AG1530" s="2" t="s">
        <v>97</v>
      </c>
      <c r="AH1530" s="2"/>
      <c r="AI1530" s="6" t="str">
        <f t="shared" si="69"/>
        <v>45-54</v>
      </c>
      <c r="AJ1530" s="11">
        <f>YEAR(tbl_LoanData[[#This Row],[Application Date]])</f>
        <v>2023</v>
      </c>
      <c r="AK1530" s="11" t="str">
        <f>TEXT(tbl_LoanData[[#This Row],[Application Date]],"MMMM")</f>
        <v>September</v>
      </c>
      <c r="AL1530" s="12">
        <f>DATE(YEAR(tbl_LoanData[[#This Row],[Application Date]]),MONTH(tbl_LoanData[[#This Row],[Application Date]]),1)</f>
        <v>45170</v>
      </c>
      <c r="AM1530" s="14">
        <f ca="1">IF(AND(tbl_LoanData[[#This Row],[Application Date]]&gt;=EOMONTH(TODAY(),-1)+1,tbl_LoanData[[#This Row],[Application Date]]&lt;=TODAY()),tbl_LoanData[[#This Row],[Loan Amount]],0)</f>
        <v>0</v>
      </c>
      <c r="AN1530" s="14">
        <f>tbl_LoanData[[#This Row],[Amount Paid]]-(Q1530-X1530)</f>
        <v>-113900</v>
      </c>
      <c r="AO1530" s="14">
        <f>IF(tbl_LoanData[[#This Row],[Application Status]]="Approved",1,0)</f>
        <v>0</v>
      </c>
      <c r="AP1530" s="22" t="str">
        <f t="shared" ca="1" si="70"/>
        <v/>
      </c>
      <c r="AQ1530" s="22" t="str">
        <f t="shared" ca="1" si="71"/>
        <v/>
      </c>
    </row>
    <row r="1531" spans="1:43" ht="14.4" customHeight="1" x14ac:dyDescent="0.3">
      <c r="A1531" s="2" t="s">
        <v>11149</v>
      </c>
      <c r="B1531" s="2" t="s">
        <v>11150</v>
      </c>
      <c r="C1531" s="2" t="s">
        <v>368</v>
      </c>
      <c r="D1531" s="2" t="s">
        <v>182</v>
      </c>
      <c r="E1531" s="2" t="s">
        <v>183</v>
      </c>
      <c r="F1531" s="2">
        <v>48</v>
      </c>
      <c r="G1531" s="2" t="s">
        <v>83</v>
      </c>
      <c r="H1531" s="2" t="s">
        <v>126</v>
      </c>
      <c r="I1531" s="2" t="s">
        <v>44</v>
      </c>
      <c r="J1531" s="3">
        <v>45184</v>
      </c>
      <c r="K1531" s="3">
        <v>45205</v>
      </c>
      <c r="L1531" s="2" t="s">
        <v>40</v>
      </c>
      <c r="M1531" s="2" t="s">
        <v>157</v>
      </c>
      <c r="N1531" s="2" t="s">
        <v>299</v>
      </c>
      <c r="O1531" s="4">
        <v>716000</v>
      </c>
      <c r="P1531" s="4">
        <v>129300</v>
      </c>
      <c r="Q1531" s="4">
        <v>586700</v>
      </c>
      <c r="R1531" s="2">
        <v>36</v>
      </c>
      <c r="S1531" s="5">
        <v>11.73</v>
      </c>
      <c r="T1531" s="4">
        <v>22032.21</v>
      </c>
      <c r="U1531" s="2" t="s">
        <v>73</v>
      </c>
      <c r="V1531" s="2" t="s">
        <v>74</v>
      </c>
      <c r="W1531" s="4">
        <v>749095.14</v>
      </c>
      <c r="X1531" s="4">
        <v>44064.59</v>
      </c>
      <c r="Y1531" s="4">
        <v>793159.73</v>
      </c>
      <c r="Z1531" s="2">
        <v>0</v>
      </c>
      <c r="AA1531" s="2" t="s">
        <v>56</v>
      </c>
      <c r="AB1531" s="2" t="s">
        <v>15728</v>
      </c>
      <c r="AC1531" s="2" t="s">
        <v>360</v>
      </c>
      <c r="AD1531" s="2" t="s">
        <v>76</v>
      </c>
      <c r="AE1531" s="5">
        <v>81.94</v>
      </c>
      <c r="AF1531" s="2">
        <v>0</v>
      </c>
      <c r="AG1531" s="2" t="s">
        <v>77</v>
      </c>
      <c r="AH1531" s="2">
        <v>21</v>
      </c>
      <c r="AI1531" s="6" t="str">
        <f t="shared" si="69"/>
        <v>45-54</v>
      </c>
      <c r="AJ1531" s="11">
        <f>YEAR(tbl_LoanData[[#This Row],[Application Date]])</f>
        <v>2023</v>
      </c>
      <c r="AK1531" s="11" t="str">
        <f>TEXT(tbl_LoanData[[#This Row],[Application Date]],"MMMM")</f>
        <v>September</v>
      </c>
      <c r="AL1531" s="12">
        <f>DATE(YEAR(tbl_LoanData[[#This Row],[Application Date]]),MONTH(tbl_LoanData[[#This Row],[Application Date]]),1)</f>
        <v>45170</v>
      </c>
      <c r="AM1531" s="14">
        <f ca="1">IF(AND(tbl_LoanData[[#This Row],[Application Date]]&gt;=EOMONTH(TODAY(),-1)+1,tbl_LoanData[[#This Row],[Application Date]]&lt;=TODAY()),tbl_LoanData[[#This Row],[Loan Amount]],0)</f>
        <v>0</v>
      </c>
      <c r="AN1531" s="14">
        <f>tbl_LoanData[[#This Row],[Amount Paid]]-(Q1531-X1531)</f>
        <v>206459.72999999998</v>
      </c>
      <c r="AO1531" s="14">
        <f>IF(tbl_LoanData[[#This Row],[Application Status]]="Approved",1,0)</f>
        <v>1</v>
      </c>
      <c r="AP1531" s="22" t="str">
        <f t="shared" ca="1" si="70"/>
        <v/>
      </c>
      <c r="AQ1531" s="22" t="str">
        <f t="shared" ca="1" si="71"/>
        <v/>
      </c>
    </row>
    <row r="1532" spans="1:43" ht="14.4" customHeight="1" x14ac:dyDescent="0.3">
      <c r="A1532" s="2" t="s">
        <v>11217</v>
      </c>
      <c r="B1532" s="2" t="s">
        <v>11218</v>
      </c>
      <c r="C1532" s="2" t="s">
        <v>405</v>
      </c>
      <c r="D1532" s="2" t="s">
        <v>102</v>
      </c>
      <c r="E1532" s="2" t="s">
        <v>293</v>
      </c>
      <c r="F1532" s="2">
        <v>36</v>
      </c>
      <c r="G1532" s="2" t="s">
        <v>69</v>
      </c>
      <c r="H1532" s="2" t="s">
        <v>265</v>
      </c>
      <c r="I1532" s="2" t="s">
        <v>44</v>
      </c>
      <c r="J1532" s="3">
        <v>45182</v>
      </c>
      <c r="K1532" s="3"/>
      <c r="L1532" s="2" t="s">
        <v>37</v>
      </c>
      <c r="M1532" s="2" t="s">
        <v>199</v>
      </c>
      <c r="N1532" s="2" t="s">
        <v>200</v>
      </c>
      <c r="O1532" s="4">
        <v>81000</v>
      </c>
      <c r="P1532" s="4">
        <v>16800</v>
      </c>
      <c r="Q1532" s="4">
        <v>64200</v>
      </c>
      <c r="R1532" s="2">
        <v>36</v>
      </c>
      <c r="S1532" s="5">
        <v>9.49</v>
      </c>
      <c r="T1532" s="4">
        <v>2291.0500000000002</v>
      </c>
      <c r="U1532" s="2" t="s">
        <v>113</v>
      </c>
      <c r="V1532" s="2" t="s">
        <v>97</v>
      </c>
      <c r="W1532" s="4">
        <v>0</v>
      </c>
      <c r="X1532" s="4">
        <v>0</v>
      </c>
      <c r="Y1532" s="4">
        <v>82477.740000000005</v>
      </c>
      <c r="Z1532" s="2">
        <v>0</v>
      </c>
      <c r="AA1532" s="2" t="s">
        <v>97</v>
      </c>
      <c r="AB1532" s="2" t="s">
        <v>15730</v>
      </c>
      <c r="AC1532" s="2" t="s">
        <v>213</v>
      </c>
      <c r="AD1532" s="2" t="s">
        <v>76</v>
      </c>
      <c r="AE1532" s="5">
        <v>79.260000000000005</v>
      </c>
      <c r="AF1532" s="2">
        <v>0</v>
      </c>
      <c r="AG1532" s="2" t="s">
        <v>97</v>
      </c>
      <c r="AH1532" s="2"/>
      <c r="AI1532" s="6" t="str">
        <f t="shared" si="69"/>
        <v>35-44</v>
      </c>
      <c r="AJ1532" s="11">
        <f>YEAR(tbl_LoanData[[#This Row],[Application Date]])</f>
        <v>2023</v>
      </c>
      <c r="AK1532" s="11" t="str">
        <f>TEXT(tbl_LoanData[[#This Row],[Application Date]],"MMMM")</f>
        <v>September</v>
      </c>
      <c r="AL1532" s="12">
        <f>DATE(YEAR(tbl_LoanData[[#This Row],[Application Date]]),MONTH(tbl_LoanData[[#This Row],[Application Date]]),1)</f>
        <v>45170</v>
      </c>
      <c r="AM1532" s="14">
        <f ca="1">IF(AND(tbl_LoanData[[#This Row],[Application Date]]&gt;=EOMONTH(TODAY(),-1)+1,tbl_LoanData[[#This Row],[Application Date]]&lt;=TODAY()),tbl_LoanData[[#This Row],[Loan Amount]],0)</f>
        <v>0</v>
      </c>
      <c r="AN1532" s="14">
        <f>tbl_LoanData[[#This Row],[Amount Paid]]-(Q1532-X1532)</f>
        <v>-64200</v>
      </c>
      <c r="AO1532" s="14">
        <f>IF(tbl_LoanData[[#This Row],[Application Status]]="Approved",1,0)</f>
        <v>0</v>
      </c>
      <c r="AP1532" s="22" t="str">
        <f t="shared" ca="1" si="70"/>
        <v/>
      </c>
      <c r="AQ1532" s="22" t="str">
        <f t="shared" ca="1" si="71"/>
        <v/>
      </c>
    </row>
    <row r="1533" spans="1:43" ht="14.4" customHeight="1" x14ac:dyDescent="0.3">
      <c r="A1533" s="2" t="s">
        <v>11255</v>
      </c>
      <c r="B1533" s="2" t="s">
        <v>11256</v>
      </c>
      <c r="C1533" s="2" t="s">
        <v>249</v>
      </c>
      <c r="D1533" s="2" t="s">
        <v>204</v>
      </c>
      <c r="E1533" s="2" t="s">
        <v>204</v>
      </c>
      <c r="F1533" s="2">
        <v>55</v>
      </c>
      <c r="G1533" s="2" t="s">
        <v>69</v>
      </c>
      <c r="H1533" s="2" t="s">
        <v>172</v>
      </c>
      <c r="I1533" s="2" t="s">
        <v>45</v>
      </c>
      <c r="J1533" s="3">
        <v>45174</v>
      </c>
      <c r="K1533" s="3">
        <v>45185</v>
      </c>
      <c r="L1533" s="2" t="s">
        <v>40</v>
      </c>
      <c r="M1533" s="2" t="s">
        <v>111</v>
      </c>
      <c r="N1533" s="2" t="s">
        <v>120</v>
      </c>
      <c r="O1533" s="4">
        <v>1199000</v>
      </c>
      <c r="P1533" s="4">
        <v>340600</v>
      </c>
      <c r="Q1533" s="4">
        <v>858400</v>
      </c>
      <c r="R1533" s="2">
        <v>24</v>
      </c>
      <c r="S1533" s="5">
        <v>6.78</v>
      </c>
      <c r="T1533" s="4">
        <v>40616.629999999997</v>
      </c>
      <c r="U1533" s="2" t="s">
        <v>73</v>
      </c>
      <c r="V1533" s="2" t="s">
        <v>34</v>
      </c>
      <c r="W1533" s="4">
        <v>852949.23</v>
      </c>
      <c r="X1533" s="4">
        <v>121849.81</v>
      </c>
      <c r="Y1533" s="4">
        <v>974799.04</v>
      </c>
      <c r="Z1533" s="2">
        <v>90</v>
      </c>
      <c r="AA1533" s="2" t="s">
        <v>59</v>
      </c>
      <c r="AB1533" s="2" t="s">
        <v>15731</v>
      </c>
      <c r="AC1533" s="2" t="s">
        <v>121</v>
      </c>
      <c r="AD1533" s="2" t="s">
        <v>76</v>
      </c>
      <c r="AE1533" s="5">
        <v>71.59</v>
      </c>
      <c r="AF1533" s="2">
        <v>3</v>
      </c>
      <c r="AG1533" s="2" t="s">
        <v>130</v>
      </c>
      <c r="AH1533" s="2">
        <v>11</v>
      </c>
      <c r="AI1533" s="6" t="str">
        <f t="shared" si="69"/>
        <v>55-64</v>
      </c>
      <c r="AJ1533" s="11">
        <f>YEAR(tbl_LoanData[[#This Row],[Application Date]])</f>
        <v>2023</v>
      </c>
      <c r="AK1533" s="11" t="str">
        <f>TEXT(tbl_LoanData[[#This Row],[Application Date]],"MMMM")</f>
        <v>September</v>
      </c>
      <c r="AL1533" s="12">
        <f>DATE(YEAR(tbl_LoanData[[#This Row],[Application Date]]),MONTH(tbl_LoanData[[#This Row],[Application Date]]),1)</f>
        <v>45170</v>
      </c>
      <c r="AM1533" s="14">
        <f ca="1">IF(AND(tbl_LoanData[[#This Row],[Application Date]]&gt;=EOMONTH(TODAY(),-1)+1,tbl_LoanData[[#This Row],[Application Date]]&lt;=TODAY()),tbl_LoanData[[#This Row],[Loan Amount]],0)</f>
        <v>0</v>
      </c>
      <c r="AN1533" s="14">
        <f>tbl_LoanData[[#This Row],[Amount Paid]]-(Q1533-X1533)</f>
        <v>116399.04000000004</v>
      </c>
      <c r="AO1533" s="14">
        <f>IF(tbl_LoanData[[#This Row],[Application Status]]="Approved",1,0)</f>
        <v>1</v>
      </c>
      <c r="AP1533" s="22" t="str">
        <f t="shared" ca="1" si="70"/>
        <v/>
      </c>
      <c r="AQ1533" s="22" t="str">
        <f t="shared" ca="1" si="71"/>
        <v/>
      </c>
    </row>
    <row r="1534" spans="1:43" ht="14.4" customHeight="1" x14ac:dyDescent="0.3">
      <c r="A1534" s="2" t="s">
        <v>11383</v>
      </c>
      <c r="B1534" s="2" t="s">
        <v>11384</v>
      </c>
      <c r="C1534" s="2" t="s">
        <v>390</v>
      </c>
      <c r="D1534" s="2" t="s">
        <v>311</v>
      </c>
      <c r="E1534" s="2" t="s">
        <v>268</v>
      </c>
      <c r="F1534" s="2">
        <v>32</v>
      </c>
      <c r="G1534" s="2" t="s">
        <v>83</v>
      </c>
      <c r="H1534" s="2" t="s">
        <v>516</v>
      </c>
      <c r="I1534" s="2" t="s">
        <v>53</v>
      </c>
      <c r="J1534" s="3">
        <v>45187</v>
      </c>
      <c r="K1534" s="3">
        <v>45196</v>
      </c>
      <c r="L1534" s="2" t="s">
        <v>38</v>
      </c>
      <c r="M1534" s="2" t="s">
        <v>144</v>
      </c>
      <c r="N1534" s="2" t="s">
        <v>382</v>
      </c>
      <c r="O1534" s="4">
        <v>1922000</v>
      </c>
      <c r="P1534" s="4">
        <v>331700</v>
      </c>
      <c r="Q1534" s="4">
        <v>1590300</v>
      </c>
      <c r="R1534" s="2">
        <v>36</v>
      </c>
      <c r="S1534" s="5">
        <v>11.06</v>
      </c>
      <c r="T1534" s="4">
        <v>58832.26</v>
      </c>
      <c r="U1534" s="2" t="s">
        <v>73</v>
      </c>
      <c r="V1534" s="2" t="s">
        <v>74</v>
      </c>
      <c r="W1534" s="4">
        <v>2059129.1</v>
      </c>
      <c r="X1534" s="4">
        <v>58832.44</v>
      </c>
      <c r="Y1534" s="4">
        <v>2117961.54</v>
      </c>
      <c r="Z1534" s="2">
        <v>0</v>
      </c>
      <c r="AA1534" s="2" t="s">
        <v>56</v>
      </c>
      <c r="AB1534" s="2" t="s">
        <v>15727</v>
      </c>
      <c r="AC1534" s="2" t="s">
        <v>129</v>
      </c>
      <c r="AD1534" s="2" t="s">
        <v>76</v>
      </c>
      <c r="AE1534" s="5">
        <v>82.74</v>
      </c>
      <c r="AF1534" s="2">
        <v>0</v>
      </c>
      <c r="AG1534" s="2" t="s">
        <v>77</v>
      </c>
      <c r="AH1534" s="2">
        <v>9</v>
      </c>
      <c r="AI1534" s="6" t="str">
        <f t="shared" si="69"/>
        <v>25-34</v>
      </c>
      <c r="AJ1534" s="11">
        <f>YEAR(tbl_LoanData[[#This Row],[Application Date]])</f>
        <v>2023</v>
      </c>
      <c r="AK1534" s="11" t="str">
        <f>TEXT(tbl_LoanData[[#This Row],[Application Date]],"MMMM")</f>
        <v>September</v>
      </c>
      <c r="AL1534" s="12">
        <f>DATE(YEAR(tbl_LoanData[[#This Row],[Application Date]]),MONTH(tbl_LoanData[[#This Row],[Application Date]]),1)</f>
        <v>45170</v>
      </c>
      <c r="AM1534" s="14">
        <f ca="1">IF(AND(tbl_LoanData[[#This Row],[Application Date]]&gt;=EOMONTH(TODAY(),-1)+1,tbl_LoanData[[#This Row],[Application Date]]&lt;=TODAY()),tbl_LoanData[[#This Row],[Loan Amount]],0)</f>
        <v>0</v>
      </c>
      <c r="AN1534" s="14">
        <f>tbl_LoanData[[#This Row],[Amount Paid]]-(Q1534-X1534)</f>
        <v>527661.54</v>
      </c>
      <c r="AO1534" s="14">
        <f>IF(tbl_LoanData[[#This Row],[Application Status]]="Approved",1,0)</f>
        <v>1</v>
      </c>
      <c r="AP1534" s="22" t="str">
        <f t="shared" ca="1" si="70"/>
        <v/>
      </c>
      <c r="AQ1534" s="22" t="str">
        <f t="shared" ca="1" si="71"/>
        <v/>
      </c>
    </row>
    <row r="1535" spans="1:43" x14ac:dyDescent="0.3">
      <c r="A1535" s="2" t="s">
        <v>11539</v>
      </c>
      <c r="B1535" s="2" t="s">
        <v>11540</v>
      </c>
      <c r="C1535" s="2" t="s">
        <v>405</v>
      </c>
      <c r="D1535" s="2" t="s">
        <v>311</v>
      </c>
      <c r="E1535" s="2" t="s">
        <v>142</v>
      </c>
      <c r="F1535" s="2">
        <v>64</v>
      </c>
      <c r="G1535" s="2" t="s">
        <v>69</v>
      </c>
      <c r="H1535" s="2" t="s">
        <v>237</v>
      </c>
      <c r="I1535" s="2" t="s">
        <v>48</v>
      </c>
      <c r="J1535" s="3">
        <v>45183</v>
      </c>
      <c r="K1535" s="3">
        <v>45188</v>
      </c>
      <c r="L1535" s="2" t="s">
        <v>40</v>
      </c>
      <c r="M1535" s="2" t="s">
        <v>157</v>
      </c>
      <c r="N1535" s="2" t="s">
        <v>299</v>
      </c>
      <c r="O1535" s="4">
        <v>1556000</v>
      </c>
      <c r="P1535" s="4">
        <v>177900</v>
      </c>
      <c r="Q1535" s="4">
        <v>1378100</v>
      </c>
      <c r="R1535" s="2">
        <v>24</v>
      </c>
      <c r="S1535" s="5">
        <v>9.1999999999999993</v>
      </c>
      <c r="T1535" s="4">
        <v>67986.27</v>
      </c>
      <c r="U1535" s="2" t="s">
        <v>73</v>
      </c>
      <c r="V1535" s="2" t="s">
        <v>33</v>
      </c>
      <c r="W1535" s="4">
        <v>1631670.4</v>
      </c>
      <c r="X1535" s="4">
        <v>0</v>
      </c>
      <c r="Y1535" s="4">
        <v>1631670.4</v>
      </c>
      <c r="Z1535" s="2">
        <v>0</v>
      </c>
      <c r="AA1535" s="2" t="s">
        <v>56</v>
      </c>
      <c r="AB1535" s="2" t="s">
        <v>15729</v>
      </c>
      <c r="AC1535" s="2" t="s">
        <v>138</v>
      </c>
      <c r="AD1535" s="2" t="s">
        <v>76</v>
      </c>
      <c r="AE1535" s="5">
        <v>88.57</v>
      </c>
      <c r="AF1535" s="2">
        <v>0</v>
      </c>
      <c r="AG1535" s="2" t="s">
        <v>77</v>
      </c>
      <c r="AH1535" s="2">
        <v>5</v>
      </c>
      <c r="AI1535" s="6" t="str">
        <f t="shared" si="69"/>
        <v>55-64</v>
      </c>
      <c r="AJ1535" s="11">
        <f>YEAR(tbl_LoanData[[#This Row],[Application Date]])</f>
        <v>2023</v>
      </c>
      <c r="AK1535" s="11" t="str">
        <f>TEXT(tbl_LoanData[[#This Row],[Application Date]],"MMMM")</f>
        <v>September</v>
      </c>
      <c r="AL1535" s="12">
        <f>DATE(YEAR(tbl_LoanData[[#This Row],[Application Date]]),MONTH(tbl_LoanData[[#This Row],[Application Date]]),1)</f>
        <v>45170</v>
      </c>
      <c r="AM1535" s="14">
        <f ca="1">IF(AND(tbl_LoanData[[#This Row],[Application Date]]&gt;=EOMONTH(TODAY(),-1)+1,tbl_LoanData[[#This Row],[Application Date]]&lt;=TODAY()),tbl_LoanData[[#This Row],[Loan Amount]],0)</f>
        <v>0</v>
      </c>
      <c r="AN1535" s="14">
        <f>tbl_LoanData[[#This Row],[Amount Paid]]-(Q1535-X1535)</f>
        <v>253570.39999999991</v>
      </c>
      <c r="AO1535" s="14">
        <f>IF(tbl_LoanData[[#This Row],[Application Status]]="Approved",1,0)</f>
        <v>1</v>
      </c>
      <c r="AP1535" s="22" t="str">
        <f t="shared" ca="1" si="70"/>
        <v/>
      </c>
      <c r="AQ1535" s="22" t="str">
        <f t="shared" ca="1" si="71"/>
        <v/>
      </c>
    </row>
    <row r="1536" spans="1:43" x14ac:dyDescent="0.3">
      <c r="A1536" s="2" t="s">
        <v>11543</v>
      </c>
      <c r="B1536" s="2" t="s">
        <v>11544</v>
      </c>
      <c r="C1536" s="2" t="s">
        <v>223</v>
      </c>
      <c r="D1536" s="2" t="s">
        <v>176</v>
      </c>
      <c r="E1536" s="2" t="s">
        <v>406</v>
      </c>
      <c r="F1536" s="2">
        <v>26</v>
      </c>
      <c r="G1536" s="2" t="s">
        <v>69</v>
      </c>
      <c r="H1536" s="2" t="s">
        <v>466</v>
      </c>
      <c r="I1536" s="2" t="s">
        <v>43</v>
      </c>
      <c r="J1536" s="3">
        <v>45190</v>
      </c>
      <c r="K1536" s="3">
        <v>45193</v>
      </c>
      <c r="L1536" s="2" t="s">
        <v>39</v>
      </c>
      <c r="M1536" s="2" t="s">
        <v>127</v>
      </c>
      <c r="N1536" s="2" t="s">
        <v>152</v>
      </c>
      <c r="O1536" s="4">
        <v>1438000</v>
      </c>
      <c r="P1536" s="4">
        <v>572500</v>
      </c>
      <c r="Q1536" s="4">
        <v>865500</v>
      </c>
      <c r="R1536" s="2">
        <v>24</v>
      </c>
      <c r="S1536" s="5">
        <v>7.92</v>
      </c>
      <c r="T1536" s="4">
        <v>41774.800000000003</v>
      </c>
      <c r="U1536" s="2" t="s">
        <v>73</v>
      </c>
      <c r="V1536" s="2" t="s">
        <v>34</v>
      </c>
      <c r="W1536" s="4">
        <v>960820.4</v>
      </c>
      <c r="X1536" s="4">
        <v>41774.800000000003</v>
      </c>
      <c r="Y1536" s="4">
        <v>1002595.2</v>
      </c>
      <c r="Z1536" s="2">
        <v>30</v>
      </c>
      <c r="AA1536" s="2" t="s">
        <v>57</v>
      </c>
      <c r="AB1536" s="2" t="s">
        <v>15730</v>
      </c>
      <c r="AC1536" s="2" t="s">
        <v>213</v>
      </c>
      <c r="AD1536" s="2" t="s">
        <v>76</v>
      </c>
      <c r="AE1536" s="5">
        <v>60.19</v>
      </c>
      <c r="AF1536" s="2">
        <v>1</v>
      </c>
      <c r="AG1536" s="2" t="s">
        <v>77</v>
      </c>
      <c r="AH1536" s="2">
        <v>3</v>
      </c>
      <c r="AI1536" s="6" t="str">
        <f t="shared" si="69"/>
        <v>25-34</v>
      </c>
      <c r="AJ1536" s="11">
        <f>YEAR(tbl_LoanData[[#This Row],[Application Date]])</f>
        <v>2023</v>
      </c>
      <c r="AK1536" s="11" t="str">
        <f>TEXT(tbl_LoanData[[#This Row],[Application Date]],"MMMM")</f>
        <v>September</v>
      </c>
      <c r="AL1536" s="12">
        <f>DATE(YEAR(tbl_LoanData[[#This Row],[Application Date]]),MONTH(tbl_LoanData[[#This Row],[Application Date]]),1)</f>
        <v>45170</v>
      </c>
      <c r="AM1536" s="14">
        <f ca="1">IF(AND(tbl_LoanData[[#This Row],[Application Date]]&gt;=EOMONTH(TODAY(),-1)+1,tbl_LoanData[[#This Row],[Application Date]]&lt;=TODAY()),tbl_LoanData[[#This Row],[Loan Amount]],0)</f>
        <v>0</v>
      </c>
      <c r="AN1536" s="14">
        <f>tbl_LoanData[[#This Row],[Amount Paid]]-(Q1536-X1536)</f>
        <v>137095.20000000007</v>
      </c>
      <c r="AO1536" s="14">
        <f>IF(tbl_LoanData[[#This Row],[Application Status]]="Approved",1,0)</f>
        <v>1</v>
      </c>
      <c r="AP1536" s="22" t="str">
        <f t="shared" ca="1" si="70"/>
        <v/>
      </c>
      <c r="AQ1536" s="22" t="str">
        <f t="shared" ca="1" si="71"/>
        <v/>
      </c>
    </row>
    <row r="1537" spans="1:43" ht="14.4" customHeight="1" x14ac:dyDescent="0.3">
      <c r="A1537" s="2" t="s">
        <v>11631</v>
      </c>
      <c r="B1537" s="2" t="s">
        <v>11632</v>
      </c>
      <c r="C1537" s="2" t="s">
        <v>599</v>
      </c>
      <c r="D1537" s="2" t="s">
        <v>182</v>
      </c>
      <c r="E1537" s="2" t="s">
        <v>255</v>
      </c>
      <c r="F1537" s="2">
        <v>33</v>
      </c>
      <c r="G1537" s="2" t="s">
        <v>83</v>
      </c>
      <c r="H1537" s="2" t="s">
        <v>313</v>
      </c>
      <c r="I1537" s="2" t="s">
        <v>44</v>
      </c>
      <c r="J1537" s="3">
        <v>45181</v>
      </c>
      <c r="K1537" s="3">
        <v>45188</v>
      </c>
      <c r="L1537" s="2" t="s">
        <v>39</v>
      </c>
      <c r="M1537" s="2" t="s">
        <v>157</v>
      </c>
      <c r="N1537" s="2" t="s">
        <v>359</v>
      </c>
      <c r="O1537" s="4">
        <v>2279000</v>
      </c>
      <c r="P1537" s="4">
        <v>801700</v>
      </c>
      <c r="Q1537" s="4">
        <v>1477300</v>
      </c>
      <c r="R1537" s="2">
        <v>24</v>
      </c>
      <c r="S1537" s="5">
        <v>12.69</v>
      </c>
      <c r="T1537" s="4">
        <v>77176.61</v>
      </c>
      <c r="U1537" s="2" t="s">
        <v>73</v>
      </c>
      <c r="V1537" s="2" t="s">
        <v>34</v>
      </c>
      <c r="W1537" s="4">
        <v>1775062.03</v>
      </c>
      <c r="X1537" s="4">
        <v>77176.710000000006</v>
      </c>
      <c r="Y1537" s="4">
        <v>1852238.74</v>
      </c>
      <c r="Z1537" s="2">
        <v>31</v>
      </c>
      <c r="AA1537" s="2" t="s">
        <v>58</v>
      </c>
      <c r="AB1537" s="2" t="s">
        <v>15732</v>
      </c>
      <c r="AC1537" s="2" t="s">
        <v>146</v>
      </c>
      <c r="AD1537" s="2" t="s">
        <v>76</v>
      </c>
      <c r="AE1537" s="5">
        <v>64.819999999999993</v>
      </c>
      <c r="AF1537" s="2">
        <v>1</v>
      </c>
      <c r="AG1537" s="2" t="s">
        <v>15718</v>
      </c>
      <c r="AH1537" s="2">
        <v>7</v>
      </c>
      <c r="AI1537" s="6" t="str">
        <f t="shared" si="69"/>
        <v>25-34</v>
      </c>
      <c r="AJ1537" s="11">
        <f>YEAR(tbl_LoanData[[#This Row],[Application Date]])</f>
        <v>2023</v>
      </c>
      <c r="AK1537" s="11" t="str">
        <f>TEXT(tbl_LoanData[[#This Row],[Application Date]],"MMMM")</f>
        <v>September</v>
      </c>
      <c r="AL1537" s="12">
        <f>DATE(YEAR(tbl_LoanData[[#This Row],[Application Date]]),MONTH(tbl_LoanData[[#This Row],[Application Date]]),1)</f>
        <v>45170</v>
      </c>
      <c r="AM1537" s="14">
        <f ca="1">IF(AND(tbl_LoanData[[#This Row],[Application Date]]&gt;=EOMONTH(TODAY(),-1)+1,tbl_LoanData[[#This Row],[Application Date]]&lt;=TODAY()),tbl_LoanData[[#This Row],[Loan Amount]],0)</f>
        <v>0</v>
      </c>
      <c r="AN1537" s="14">
        <f>tbl_LoanData[[#This Row],[Amount Paid]]-(Q1537-X1537)</f>
        <v>374938.74</v>
      </c>
      <c r="AO1537" s="14">
        <f>IF(tbl_LoanData[[#This Row],[Application Status]]="Approved",1,0)</f>
        <v>1</v>
      </c>
      <c r="AP1537" s="22" t="str">
        <f t="shared" ca="1" si="70"/>
        <v/>
      </c>
      <c r="AQ1537" s="22" t="str">
        <f t="shared" ca="1" si="71"/>
        <v/>
      </c>
    </row>
    <row r="1538" spans="1:43" ht="14.4" customHeight="1" x14ac:dyDescent="0.3">
      <c r="A1538" s="2" t="s">
        <v>11667</v>
      </c>
      <c r="B1538" s="2" t="s">
        <v>11668</v>
      </c>
      <c r="C1538" s="2" t="s">
        <v>116</v>
      </c>
      <c r="D1538" s="2" t="s">
        <v>209</v>
      </c>
      <c r="E1538" s="2" t="s">
        <v>190</v>
      </c>
      <c r="F1538" s="2">
        <v>24</v>
      </c>
      <c r="G1538" s="2" t="s">
        <v>69</v>
      </c>
      <c r="H1538" s="2" t="s">
        <v>191</v>
      </c>
      <c r="I1538" s="2" t="s">
        <v>51</v>
      </c>
      <c r="J1538" s="3">
        <v>45177</v>
      </c>
      <c r="K1538" s="3"/>
      <c r="L1538" s="2" t="s">
        <v>37</v>
      </c>
      <c r="M1538" s="2" t="s">
        <v>260</v>
      </c>
      <c r="N1538" s="2" t="s">
        <v>457</v>
      </c>
      <c r="O1538" s="4">
        <v>203000</v>
      </c>
      <c r="P1538" s="4">
        <v>65800</v>
      </c>
      <c r="Q1538" s="4">
        <v>137200</v>
      </c>
      <c r="R1538" s="2">
        <v>24</v>
      </c>
      <c r="S1538" s="5">
        <v>14.79</v>
      </c>
      <c r="T1538" s="4">
        <v>7407.66</v>
      </c>
      <c r="U1538" s="2" t="s">
        <v>113</v>
      </c>
      <c r="V1538" s="2" t="s">
        <v>97</v>
      </c>
      <c r="W1538" s="4">
        <v>0</v>
      </c>
      <c r="X1538" s="4">
        <v>0</v>
      </c>
      <c r="Y1538" s="4">
        <v>177783.76</v>
      </c>
      <c r="Z1538" s="2">
        <v>0</v>
      </c>
      <c r="AA1538" s="2" t="s">
        <v>97</v>
      </c>
      <c r="AB1538" s="2" t="s">
        <v>15735</v>
      </c>
      <c r="AC1538" s="2" t="s">
        <v>87</v>
      </c>
      <c r="AD1538" s="2" t="s">
        <v>76</v>
      </c>
      <c r="AE1538" s="5">
        <v>67.59</v>
      </c>
      <c r="AF1538" s="2">
        <v>0</v>
      </c>
      <c r="AG1538" s="2" t="s">
        <v>97</v>
      </c>
      <c r="AH1538" s="2"/>
      <c r="AI1538" s="6" t="str">
        <f t="shared" ref="AI1538:AI1601" si="72">IF(F1538&lt;25,"18-24",IF(F1538&lt;35,"25-34",IF(F1538&lt;45,"35-44",IF(F1538&lt;55,"45-54",IF(F1538&lt;65,"55-64","65+")))))</f>
        <v>18-24</v>
      </c>
      <c r="AJ1538" s="11">
        <f>YEAR(tbl_LoanData[[#This Row],[Application Date]])</f>
        <v>2023</v>
      </c>
      <c r="AK1538" s="11" t="str">
        <f>TEXT(tbl_LoanData[[#This Row],[Application Date]],"MMMM")</f>
        <v>September</v>
      </c>
      <c r="AL1538" s="12">
        <f>DATE(YEAR(tbl_LoanData[[#This Row],[Application Date]]),MONTH(tbl_LoanData[[#This Row],[Application Date]]),1)</f>
        <v>45170</v>
      </c>
      <c r="AM1538" s="14">
        <f ca="1">IF(AND(tbl_LoanData[[#This Row],[Application Date]]&gt;=EOMONTH(TODAY(),-1)+1,tbl_LoanData[[#This Row],[Application Date]]&lt;=TODAY()),tbl_LoanData[[#This Row],[Loan Amount]],0)</f>
        <v>0</v>
      </c>
      <c r="AN1538" s="14">
        <f>tbl_LoanData[[#This Row],[Amount Paid]]-(Q1538-X1538)</f>
        <v>-137200</v>
      </c>
      <c r="AO1538" s="14">
        <f>IF(tbl_LoanData[[#This Row],[Application Status]]="Approved",1,0)</f>
        <v>0</v>
      </c>
      <c r="AP1538" s="22" t="str">
        <f t="shared" ref="AP1538:AP1601" ca="1" si="73">IF(AND(J1538&gt;=DATE(YEAR(TODAY()),MONTH(TODAY()),1),J1538&lt;=TODAY()),"Current MTD",IF(AND(J1538&gt;=EOMONTH(TODAY(),-2)+1,J1538&lt;=EOMONTH(TODAY(),-1)),"Previous MTD",""))</f>
        <v/>
      </c>
      <c r="AQ1538" s="22" t="str">
        <f t="shared" ref="AQ1538:AQ1601" ca="1" si="74">IF(AND(J1538&gt;=DATE(YEAR(TODAY()),MONTH(TODAY()),1),J1538&lt;=TODAY()),TEXT(DATE(YEAR(TODAY()),MONTH(TODAY()),1),"mmm d")&amp;"–"&amp;DAY(TODAY()),IF(AND(J1538&gt;=EOMONTH(TODAY(),-2)+1,J1538&lt;=EOMONTH(TODAY(),-1)),""&amp;TEXT(EOMONTH(TODAY(),-2)+1,"mmm d")&amp;"–"&amp;DAY(TODAY()),""))</f>
        <v/>
      </c>
    </row>
    <row r="1539" spans="1:43" ht="14.4" customHeight="1" x14ac:dyDescent="0.3">
      <c r="A1539" s="2" t="s">
        <v>11685</v>
      </c>
      <c r="B1539" s="2" t="s">
        <v>11686</v>
      </c>
      <c r="C1539" s="2" t="s">
        <v>423</v>
      </c>
      <c r="D1539" s="2" t="s">
        <v>204</v>
      </c>
      <c r="E1539" s="2" t="s">
        <v>117</v>
      </c>
      <c r="F1539" s="2">
        <v>63</v>
      </c>
      <c r="G1539" s="2" t="s">
        <v>69</v>
      </c>
      <c r="H1539" s="2" t="s">
        <v>269</v>
      </c>
      <c r="I1539" s="2" t="s">
        <v>46</v>
      </c>
      <c r="J1539" s="3">
        <v>45171</v>
      </c>
      <c r="K1539" s="3">
        <v>45177</v>
      </c>
      <c r="L1539" s="2" t="s">
        <v>40</v>
      </c>
      <c r="M1539" s="2" t="s">
        <v>111</v>
      </c>
      <c r="N1539" s="2" t="s">
        <v>369</v>
      </c>
      <c r="O1539" s="4">
        <v>1019000</v>
      </c>
      <c r="P1539" s="4">
        <v>350800</v>
      </c>
      <c r="Q1539" s="4">
        <v>668200</v>
      </c>
      <c r="R1539" s="2">
        <v>18</v>
      </c>
      <c r="S1539" s="5">
        <v>12.93</v>
      </c>
      <c r="T1539" s="4">
        <v>44322.080000000002</v>
      </c>
      <c r="U1539" s="2" t="s">
        <v>73</v>
      </c>
      <c r="V1539" s="2" t="s">
        <v>33</v>
      </c>
      <c r="W1539" s="4">
        <v>797797.39</v>
      </c>
      <c r="X1539" s="4">
        <v>0</v>
      </c>
      <c r="Y1539" s="4">
        <v>797797.39</v>
      </c>
      <c r="Z1539" s="2">
        <v>0</v>
      </c>
      <c r="AA1539" s="2" t="s">
        <v>56</v>
      </c>
      <c r="AB1539" s="2" t="s">
        <v>15729</v>
      </c>
      <c r="AC1539" s="2" t="s">
        <v>121</v>
      </c>
      <c r="AD1539" s="2" t="s">
        <v>76</v>
      </c>
      <c r="AE1539" s="5">
        <v>65.569999999999993</v>
      </c>
      <c r="AF1539" s="2">
        <v>0</v>
      </c>
      <c r="AG1539" s="2" t="s">
        <v>77</v>
      </c>
      <c r="AH1539" s="2">
        <v>6</v>
      </c>
      <c r="AI1539" s="6" t="str">
        <f t="shared" si="72"/>
        <v>55-64</v>
      </c>
      <c r="AJ1539" s="11">
        <f>YEAR(tbl_LoanData[[#This Row],[Application Date]])</f>
        <v>2023</v>
      </c>
      <c r="AK1539" s="11" t="str">
        <f>TEXT(tbl_LoanData[[#This Row],[Application Date]],"MMMM")</f>
        <v>September</v>
      </c>
      <c r="AL1539" s="12">
        <f>DATE(YEAR(tbl_LoanData[[#This Row],[Application Date]]),MONTH(tbl_LoanData[[#This Row],[Application Date]]),1)</f>
        <v>45170</v>
      </c>
      <c r="AM1539" s="14">
        <f ca="1">IF(AND(tbl_LoanData[[#This Row],[Application Date]]&gt;=EOMONTH(TODAY(),-1)+1,tbl_LoanData[[#This Row],[Application Date]]&lt;=TODAY()),tbl_LoanData[[#This Row],[Loan Amount]],0)</f>
        <v>0</v>
      </c>
      <c r="AN1539" s="14">
        <f>tbl_LoanData[[#This Row],[Amount Paid]]-(Q1539-X1539)</f>
        <v>129597.39000000001</v>
      </c>
      <c r="AO1539" s="14">
        <f>IF(tbl_LoanData[[#This Row],[Application Status]]="Approved",1,0)</f>
        <v>1</v>
      </c>
      <c r="AP1539" s="22" t="str">
        <f t="shared" ca="1" si="73"/>
        <v/>
      </c>
      <c r="AQ1539" s="22" t="str">
        <f t="shared" ca="1" si="74"/>
        <v/>
      </c>
    </row>
    <row r="1540" spans="1:43" ht="14.4" customHeight="1" x14ac:dyDescent="0.3">
      <c r="A1540" s="2" t="s">
        <v>11707</v>
      </c>
      <c r="B1540" s="2" t="s">
        <v>11708</v>
      </c>
      <c r="C1540" s="2" t="s">
        <v>356</v>
      </c>
      <c r="D1540" s="2" t="s">
        <v>189</v>
      </c>
      <c r="E1540" s="2" t="s">
        <v>406</v>
      </c>
      <c r="F1540" s="2">
        <v>42</v>
      </c>
      <c r="G1540" s="2" t="s">
        <v>69</v>
      </c>
      <c r="H1540" s="2" t="s">
        <v>273</v>
      </c>
      <c r="I1540" s="2" t="s">
        <v>45</v>
      </c>
      <c r="J1540" s="3">
        <v>45182</v>
      </c>
      <c r="K1540" s="3">
        <v>45188</v>
      </c>
      <c r="L1540" s="2" t="s">
        <v>37</v>
      </c>
      <c r="M1540" s="2" t="s">
        <v>260</v>
      </c>
      <c r="N1540" s="2" t="s">
        <v>457</v>
      </c>
      <c r="O1540" s="4">
        <v>144000</v>
      </c>
      <c r="P1540" s="4">
        <v>50400</v>
      </c>
      <c r="Q1540" s="4">
        <v>93600</v>
      </c>
      <c r="R1540" s="2">
        <v>48</v>
      </c>
      <c r="S1540" s="5">
        <v>6.56</v>
      </c>
      <c r="T1540" s="4">
        <v>2461.6799999999998</v>
      </c>
      <c r="U1540" s="2" t="s">
        <v>73</v>
      </c>
      <c r="V1540" s="2" t="s">
        <v>74</v>
      </c>
      <c r="W1540" s="4">
        <v>83697.119999999995</v>
      </c>
      <c r="X1540" s="4">
        <v>34463.519999999997</v>
      </c>
      <c r="Y1540" s="4">
        <v>118160.64</v>
      </c>
      <c r="Z1540" s="2">
        <v>29</v>
      </c>
      <c r="AA1540" s="2" t="s">
        <v>57</v>
      </c>
      <c r="AB1540" s="2" t="s">
        <v>15736</v>
      </c>
      <c r="AC1540" s="2" t="s">
        <v>129</v>
      </c>
      <c r="AD1540" s="2" t="s">
        <v>76</v>
      </c>
      <c r="AE1540" s="5">
        <v>65</v>
      </c>
      <c r="AF1540" s="2">
        <v>1</v>
      </c>
      <c r="AG1540" s="2" t="s">
        <v>77</v>
      </c>
      <c r="AH1540" s="2">
        <v>6</v>
      </c>
      <c r="AI1540" s="6" t="str">
        <f t="shared" si="72"/>
        <v>35-44</v>
      </c>
      <c r="AJ1540" s="11">
        <f>YEAR(tbl_LoanData[[#This Row],[Application Date]])</f>
        <v>2023</v>
      </c>
      <c r="AK1540" s="11" t="str">
        <f>TEXT(tbl_LoanData[[#This Row],[Application Date]],"MMMM")</f>
        <v>September</v>
      </c>
      <c r="AL1540" s="12">
        <f>DATE(YEAR(tbl_LoanData[[#This Row],[Application Date]]),MONTH(tbl_LoanData[[#This Row],[Application Date]]),1)</f>
        <v>45170</v>
      </c>
      <c r="AM1540" s="14">
        <f ca="1">IF(AND(tbl_LoanData[[#This Row],[Application Date]]&gt;=EOMONTH(TODAY(),-1)+1,tbl_LoanData[[#This Row],[Application Date]]&lt;=TODAY()),tbl_LoanData[[#This Row],[Loan Amount]],0)</f>
        <v>0</v>
      </c>
      <c r="AN1540" s="14">
        <f>tbl_LoanData[[#This Row],[Amount Paid]]-(Q1540-X1540)</f>
        <v>24560.639999999992</v>
      </c>
      <c r="AO1540" s="14">
        <f>IF(tbl_LoanData[[#This Row],[Application Status]]="Approved",1,0)</f>
        <v>1</v>
      </c>
      <c r="AP1540" s="22" t="str">
        <f t="shared" ca="1" si="73"/>
        <v/>
      </c>
      <c r="AQ1540" s="22" t="str">
        <f t="shared" ca="1" si="74"/>
        <v/>
      </c>
    </row>
    <row r="1541" spans="1:43" ht="14.4" customHeight="1" x14ac:dyDescent="0.3">
      <c r="A1541" s="2" t="s">
        <v>11917</v>
      </c>
      <c r="B1541" s="2" t="s">
        <v>11918</v>
      </c>
      <c r="C1541" s="2" t="s">
        <v>668</v>
      </c>
      <c r="D1541" s="2" t="s">
        <v>204</v>
      </c>
      <c r="E1541" s="2" t="s">
        <v>182</v>
      </c>
      <c r="F1541" s="2">
        <v>46</v>
      </c>
      <c r="G1541" s="2" t="s">
        <v>69</v>
      </c>
      <c r="H1541" s="2" t="s">
        <v>278</v>
      </c>
      <c r="I1541" s="2" t="s">
        <v>45</v>
      </c>
      <c r="J1541" s="3">
        <v>45189</v>
      </c>
      <c r="K1541" s="3">
        <v>45209</v>
      </c>
      <c r="L1541" s="2" t="s">
        <v>37</v>
      </c>
      <c r="M1541" s="2" t="s">
        <v>199</v>
      </c>
      <c r="N1541" s="2" t="s">
        <v>319</v>
      </c>
      <c r="O1541" s="4">
        <v>148000</v>
      </c>
      <c r="P1541" s="4">
        <v>48000</v>
      </c>
      <c r="Q1541" s="4">
        <v>100000</v>
      </c>
      <c r="R1541" s="2">
        <v>36</v>
      </c>
      <c r="S1541" s="5">
        <v>8.4</v>
      </c>
      <c r="T1541" s="4">
        <v>3477.78</v>
      </c>
      <c r="U1541" s="2" t="s">
        <v>73</v>
      </c>
      <c r="V1541" s="2" t="s">
        <v>74</v>
      </c>
      <c r="W1541" s="4">
        <v>118244.52</v>
      </c>
      <c r="X1541" s="4">
        <v>6955.48</v>
      </c>
      <c r="Y1541" s="4">
        <v>125200</v>
      </c>
      <c r="Z1541" s="2">
        <v>0</v>
      </c>
      <c r="AA1541" s="2" t="s">
        <v>56</v>
      </c>
      <c r="AB1541" s="2" t="s">
        <v>15730</v>
      </c>
      <c r="AC1541" s="2" t="s">
        <v>121</v>
      </c>
      <c r="AD1541" s="2" t="s">
        <v>76</v>
      </c>
      <c r="AE1541" s="5">
        <v>67.569999999999993</v>
      </c>
      <c r="AF1541" s="2">
        <v>0</v>
      </c>
      <c r="AG1541" s="2" t="s">
        <v>77</v>
      </c>
      <c r="AH1541" s="2">
        <v>20</v>
      </c>
      <c r="AI1541" s="6" t="str">
        <f t="shared" si="72"/>
        <v>45-54</v>
      </c>
      <c r="AJ1541" s="11">
        <f>YEAR(tbl_LoanData[[#This Row],[Application Date]])</f>
        <v>2023</v>
      </c>
      <c r="AK1541" s="11" t="str">
        <f>TEXT(tbl_LoanData[[#This Row],[Application Date]],"MMMM")</f>
        <v>September</v>
      </c>
      <c r="AL1541" s="12">
        <f>DATE(YEAR(tbl_LoanData[[#This Row],[Application Date]]),MONTH(tbl_LoanData[[#This Row],[Application Date]]),1)</f>
        <v>45170</v>
      </c>
      <c r="AM1541" s="14">
        <f ca="1">IF(AND(tbl_LoanData[[#This Row],[Application Date]]&gt;=EOMONTH(TODAY(),-1)+1,tbl_LoanData[[#This Row],[Application Date]]&lt;=TODAY()),tbl_LoanData[[#This Row],[Loan Amount]],0)</f>
        <v>0</v>
      </c>
      <c r="AN1541" s="14">
        <f>tbl_LoanData[[#This Row],[Amount Paid]]-(Q1541-X1541)</f>
        <v>25200</v>
      </c>
      <c r="AO1541" s="14">
        <f>IF(tbl_LoanData[[#This Row],[Application Status]]="Approved",1,0)</f>
        <v>1</v>
      </c>
      <c r="AP1541" s="22" t="str">
        <f t="shared" ca="1" si="73"/>
        <v/>
      </c>
      <c r="AQ1541" s="22" t="str">
        <f t="shared" ca="1" si="74"/>
        <v/>
      </c>
    </row>
    <row r="1542" spans="1:43" ht="14.4" customHeight="1" x14ac:dyDescent="0.3">
      <c r="A1542" s="2" t="s">
        <v>11937</v>
      </c>
      <c r="B1542" s="2" t="s">
        <v>11938</v>
      </c>
      <c r="C1542" s="2" t="s">
        <v>155</v>
      </c>
      <c r="D1542" s="2" t="s">
        <v>204</v>
      </c>
      <c r="E1542" s="2" t="s">
        <v>232</v>
      </c>
      <c r="F1542" s="2">
        <v>65</v>
      </c>
      <c r="G1542" s="2" t="s">
        <v>83</v>
      </c>
      <c r="H1542" s="2" t="s">
        <v>217</v>
      </c>
      <c r="I1542" s="2" t="s">
        <v>46</v>
      </c>
      <c r="J1542" s="3">
        <v>45191</v>
      </c>
      <c r="K1542" s="3">
        <v>45201</v>
      </c>
      <c r="L1542" s="2" t="s">
        <v>40</v>
      </c>
      <c r="M1542" s="2" t="s">
        <v>71</v>
      </c>
      <c r="N1542" s="2" t="s">
        <v>137</v>
      </c>
      <c r="O1542" s="4">
        <v>1179000</v>
      </c>
      <c r="P1542" s="4">
        <v>285400</v>
      </c>
      <c r="Q1542" s="4">
        <v>893600</v>
      </c>
      <c r="R1542" s="2">
        <v>36</v>
      </c>
      <c r="S1542" s="5">
        <v>9.02</v>
      </c>
      <c r="T1542" s="4">
        <v>31539.119999999999</v>
      </c>
      <c r="U1542" s="2" t="s">
        <v>73</v>
      </c>
      <c r="V1542" s="2" t="s">
        <v>74</v>
      </c>
      <c r="W1542" s="4">
        <v>1103869.2</v>
      </c>
      <c r="X1542" s="4">
        <v>31538.959999999999</v>
      </c>
      <c r="Y1542" s="4">
        <v>1135408.1599999999</v>
      </c>
      <c r="Z1542" s="2">
        <v>0</v>
      </c>
      <c r="AA1542" s="2" t="s">
        <v>56</v>
      </c>
      <c r="AB1542" s="2" t="s">
        <v>15729</v>
      </c>
      <c r="AC1542" s="2" t="s">
        <v>87</v>
      </c>
      <c r="AD1542" s="2" t="s">
        <v>76</v>
      </c>
      <c r="AE1542" s="5">
        <v>75.790000000000006</v>
      </c>
      <c r="AF1542" s="2">
        <v>0</v>
      </c>
      <c r="AG1542" s="2" t="s">
        <v>77</v>
      </c>
      <c r="AH1542" s="2">
        <v>10</v>
      </c>
      <c r="AI1542" s="6" t="str">
        <f t="shared" si="72"/>
        <v>65+</v>
      </c>
      <c r="AJ1542" s="11">
        <f>YEAR(tbl_LoanData[[#This Row],[Application Date]])</f>
        <v>2023</v>
      </c>
      <c r="AK1542" s="11" t="str">
        <f>TEXT(tbl_LoanData[[#This Row],[Application Date]],"MMMM")</f>
        <v>September</v>
      </c>
      <c r="AL1542" s="12">
        <f>DATE(YEAR(tbl_LoanData[[#This Row],[Application Date]]),MONTH(tbl_LoanData[[#This Row],[Application Date]]),1)</f>
        <v>45170</v>
      </c>
      <c r="AM1542" s="14">
        <f ca="1">IF(AND(tbl_LoanData[[#This Row],[Application Date]]&gt;=EOMONTH(TODAY(),-1)+1,tbl_LoanData[[#This Row],[Application Date]]&lt;=TODAY()),tbl_LoanData[[#This Row],[Loan Amount]],0)</f>
        <v>0</v>
      </c>
      <c r="AN1542" s="14">
        <f>tbl_LoanData[[#This Row],[Amount Paid]]-(Q1542-X1542)</f>
        <v>241808.15999999992</v>
      </c>
      <c r="AO1542" s="14">
        <f>IF(tbl_LoanData[[#This Row],[Application Status]]="Approved",1,0)</f>
        <v>1</v>
      </c>
      <c r="AP1542" s="22" t="str">
        <f t="shared" ca="1" si="73"/>
        <v/>
      </c>
      <c r="AQ1542" s="22" t="str">
        <f t="shared" ca="1" si="74"/>
        <v/>
      </c>
    </row>
    <row r="1543" spans="1:43" ht="14.4" customHeight="1" x14ac:dyDescent="0.3">
      <c r="A1543" s="2" t="s">
        <v>12271</v>
      </c>
      <c r="B1543" s="2" t="s">
        <v>12272</v>
      </c>
      <c r="C1543" s="2" t="s">
        <v>155</v>
      </c>
      <c r="D1543" s="2" t="s">
        <v>161</v>
      </c>
      <c r="E1543" s="2" t="s">
        <v>82</v>
      </c>
      <c r="F1543" s="2">
        <v>48</v>
      </c>
      <c r="G1543" s="2" t="s">
        <v>83</v>
      </c>
      <c r="H1543" s="2" t="s">
        <v>177</v>
      </c>
      <c r="I1543" s="2" t="s">
        <v>43</v>
      </c>
      <c r="J1543" s="3">
        <v>45174</v>
      </c>
      <c r="K1543" s="3">
        <v>45184</v>
      </c>
      <c r="L1543" s="2" t="s">
        <v>38</v>
      </c>
      <c r="M1543" s="2" t="s">
        <v>85</v>
      </c>
      <c r="N1543" s="2" t="s">
        <v>314</v>
      </c>
      <c r="O1543" s="4">
        <v>1353000</v>
      </c>
      <c r="P1543" s="4">
        <v>509600</v>
      </c>
      <c r="Q1543" s="4">
        <v>843400</v>
      </c>
      <c r="R1543" s="2">
        <v>36</v>
      </c>
      <c r="S1543" s="5">
        <v>9.06</v>
      </c>
      <c r="T1543" s="4">
        <v>29795.45</v>
      </c>
      <c r="U1543" s="2" t="s">
        <v>73</v>
      </c>
      <c r="V1543" s="2" t="s">
        <v>74</v>
      </c>
      <c r="W1543" s="4">
        <v>983249.85</v>
      </c>
      <c r="X1543" s="4">
        <v>89386.27</v>
      </c>
      <c r="Y1543" s="4">
        <v>1072636.1200000001</v>
      </c>
      <c r="Z1543" s="2">
        <v>64</v>
      </c>
      <c r="AA1543" s="2" t="s">
        <v>59</v>
      </c>
      <c r="AB1543" s="2" t="s">
        <v>15729</v>
      </c>
      <c r="AC1543" s="2" t="s">
        <v>332</v>
      </c>
      <c r="AD1543" s="2" t="s">
        <v>76</v>
      </c>
      <c r="AE1543" s="5">
        <v>62.34</v>
      </c>
      <c r="AF1543" s="2">
        <v>2</v>
      </c>
      <c r="AG1543" s="2" t="s">
        <v>130</v>
      </c>
      <c r="AH1543" s="2">
        <v>10</v>
      </c>
      <c r="AI1543" s="6" t="str">
        <f t="shared" si="72"/>
        <v>45-54</v>
      </c>
      <c r="AJ1543" s="11">
        <f>YEAR(tbl_LoanData[[#This Row],[Application Date]])</f>
        <v>2023</v>
      </c>
      <c r="AK1543" s="11" t="str">
        <f>TEXT(tbl_LoanData[[#This Row],[Application Date]],"MMMM")</f>
        <v>September</v>
      </c>
      <c r="AL1543" s="12">
        <f>DATE(YEAR(tbl_LoanData[[#This Row],[Application Date]]),MONTH(tbl_LoanData[[#This Row],[Application Date]]),1)</f>
        <v>45170</v>
      </c>
      <c r="AM1543" s="14">
        <f ca="1">IF(AND(tbl_LoanData[[#This Row],[Application Date]]&gt;=EOMONTH(TODAY(),-1)+1,tbl_LoanData[[#This Row],[Application Date]]&lt;=TODAY()),tbl_LoanData[[#This Row],[Loan Amount]],0)</f>
        <v>0</v>
      </c>
      <c r="AN1543" s="14">
        <f>tbl_LoanData[[#This Row],[Amount Paid]]-(Q1543-X1543)</f>
        <v>229236.12</v>
      </c>
      <c r="AO1543" s="14">
        <f>IF(tbl_LoanData[[#This Row],[Application Status]]="Approved",1,0)</f>
        <v>1</v>
      </c>
      <c r="AP1543" s="22" t="str">
        <f t="shared" ca="1" si="73"/>
        <v/>
      </c>
      <c r="AQ1543" s="22" t="str">
        <f t="shared" ca="1" si="74"/>
        <v/>
      </c>
    </row>
    <row r="1544" spans="1:43" ht="14.4" customHeight="1" x14ac:dyDescent="0.3">
      <c r="A1544" s="2" t="s">
        <v>12297</v>
      </c>
      <c r="B1544" s="2" t="s">
        <v>12298</v>
      </c>
      <c r="C1544" s="2" t="s">
        <v>327</v>
      </c>
      <c r="D1544" s="2" t="s">
        <v>67</v>
      </c>
      <c r="E1544" s="2" t="s">
        <v>190</v>
      </c>
      <c r="F1544" s="2">
        <v>62</v>
      </c>
      <c r="G1544" s="2" t="s">
        <v>69</v>
      </c>
      <c r="H1544" s="2" t="s">
        <v>372</v>
      </c>
      <c r="I1544" s="2" t="s">
        <v>43</v>
      </c>
      <c r="J1544" s="3">
        <v>45170</v>
      </c>
      <c r="K1544" s="3"/>
      <c r="L1544" s="2" t="s">
        <v>39</v>
      </c>
      <c r="M1544" s="2" t="s">
        <v>127</v>
      </c>
      <c r="N1544" s="2" t="s">
        <v>195</v>
      </c>
      <c r="O1544" s="4">
        <v>1701000</v>
      </c>
      <c r="P1544" s="4">
        <v>474200</v>
      </c>
      <c r="Q1544" s="4">
        <v>1226800</v>
      </c>
      <c r="R1544" s="2">
        <v>48</v>
      </c>
      <c r="S1544" s="5">
        <v>10.85</v>
      </c>
      <c r="T1544" s="4">
        <v>36650.65</v>
      </c>
      <c r="U1544" s="2" t="s">
        <v>113</v>
      </c>
      <c r="V1544" s="2" t="s">
        <v>97</v>
      </c>
      <c r="W1544" s="4">
        <v>0</v>
      </c>
      <c r="X1544" s="4">
        <v>0</v>
      </c>
      <c r="Y1544" s="4">
        <v>1759231.2</v>
      </c>
      <c r="Z1544" s="2">
        <v>0</v>
      </c>
      <c r="AA1544" s="2" t="s">
        <v>97</v>
      </c>
      <c r="AB1544" s="2" t="s">
        <v>15736</v>
      </c>
      <c r="AC1544" s="2" t="s">
        <v>146</v>
      </c>
      <c r="AD1544" s="2" t="s">
        <v>76</v>
      </c>
      <c r="AE1544" s="5">
        <v>72.12</v>
      </c>
      <c r="AF1544" s="2">
        <v>0</v>
      </c>
      <c r="AG1544" s="2" t="s">
        <v>97</v>
      </c>
      <c r="AH1544" s="2"/>
      <c r="AI1544" s="6" t="str">
        <f t="shared" si="72"/>
        <v>55-64</v>
      </c>
      <c r="AJ1544" s="11">
        <f>YEAR(tbl_LoanData[[#This Row],[Application Date]])</f>
        <v>2023</v>
      </c>
      <c r="AK1544" s="11" t="str">
        <f>TEXT(tbl_LoanData[[#This Row],[Application Date]],"MMMM")</f>
        <v>September</v>
      </c>
      <c r="AL1544" s="12">
        <f>DATE(YEAR(tbl_LoanData[[#This Row],[Application Date]]),MONTH(tbl_LoanData[[#This Row],[Application Date]]),1)</f>
        <v>45170</v>
      </c>
      <c r="AM1544" s="14">
        <f ca="1">IF(AND(tbl_LoanData[[#This Row],[Application Date]]&gt;=EOMONTH(TODAY(),-1)+1,tbl_LoanData[[#This Row],[Application Date]]&lt;=TODAY()),tbl_LoanData[[#This Row],[Loan Amount]],0)</f>
        <v>0</v>
      </c>
      <c r="AN1544" s="14">
        <f>tbl_LoanData[[#This Row],[Amount Paid]]-(Q1544-X1544)</f>
        <v>-1226800</v>
      </c>
      <c r="AO1544" s="14">
        <f>IF(tbl_LoanData[[#This Row],[Application Status]]="Approved",1,0)</f>
        <v>0</v>
      </c>
      <c r="AP1544" s="22" t="str">
        <f t="shared" ca="1" si="73"/>
        <v/>
      </c>
      <c r="AQ1544" s="22" t="str">
        <f t="shared" ca="1" si="74"/>
        <v/>
      </c>
    </row>
    <row r="1545" spans="1:43" ht="14.4" customHeight="1" x14ac:dyDescent="0.3">
      <c r="A1545" s="2" t="s">
        <v>12315</v>
      </c>
      <c r="B1545" s="2" t="s">
        <v>12316</v>
      </c>
      <c r="C1545" s="2" t="s">
        <v>781</v>
      </c>
      <c r="D1545" s="2" t="s">
        <v>67</v>
      </c>
      <c r="E1545" s="2" t="s">
        <v>190</v>
      </c>
      <c r="F1545" s="2">
        <v>44</v>
      </c>
      <c r="G1545" s="2" t="s">
        <v>69</v>
      </c>
      <c r="H1545" s="2" t="s">
        <v>119</v>
      </c>
      <c r="I1545" s="2" t="s">
        <v>43</v>
      </c>
      <c r="J1545" s="3">
        <v>45178</v>
      </c>
      <c r="K1545" s="3">
        <v>45191</v>
      </c>
      <c r="L1545" s="2" t="s">
        <v>40</v>
      </c>
      <c r="M1545" s="2" t="s">
        <v>111</v>
      </c>
      <c r="N1545" s="2" t="s">
        <v>369</v>
      </c>
      <c r="O1545" s="4">
        <v>1073000</v>
      </c>
      <c r="P1545" s="4">
        <v>283800</v>
      </c>
      <c r="Q1545" s="4">
        <v>789200</v>
      </c>
      <c r="R1545" s="2">
        <v>36</v>
      </c>
      <c r="S1545" s="5">
        <v>13.52</v>
      </c>
      <c r="T1545" s="4">
        <v>30813.88</v>
      </c>
      <c r="U1545" s="2" t="s">
        <v>73</v>
      </c>
      <c r="V1545" s="2" t="s">
        <v>74</v>
      </c>
      <c r="W1545" s="4">
        <v>1078485.8</v>
      </c>
      <c r="X1545" s="4">
        <v>30813.72</v>
      </c>
      <c r="Y1545" s="4">
        <v>1109299.52</v>
      </c>
      <c r="Z1545" s="2">
        <v>0</v>
      </c>
      <c r="AA1545" s="2" t="s">
        <v>56</v>
      </c>
      <c r="AB1545" s="2" t="s">
        <v>15729</v>
      </c>
      <c r="AC1545" s="2" t="s">
        <v>332</v>
      </c>
      <c r="AD1545" s="2" t="s">
        <v>76</v>
      </c>
      <c r="AE1545" s="5">
        <v>73.55</v>
      </c>
      <c r="AF1545" s="2">
        <v>0</v>
      </c>
      <c r="AG1545" s="2" t="s">
        <v>77</v>
      </c>
      <c r="AH1545" s="2">
        <v>13</v>
      </c>
      <c r="AI1545" s="6" t="str">
        <f t="shared" si="72"/>
        <v>35-44</v>
      </c>
      <c r="AJ1545" s="11">
        <f>YEAR(tbl_LoanData[[#This Row],[Application Date]])</f>
        <v>2023</v>
      </c>
      <c r="AK1545" s="11" t="str">
        <f>TEXT(tbl_LoanData[[#This Row],[Application Date]],"MMMM")</f>
        <v>September</v>
      </c>
      <c r="AL1545" s="12">
        <f>DATE(YEAR(tbl_LoanData[[#This Row],[Application Date]]),MONTH(tbl_LoanData[[#This Row],[Application Date]]),1)</f>
        <v>45170</v>
      </c>
      <c r="AM1545" s="14">
        <f ca="1">IF(AND(tbl_LoanData[[#This Row],[Application Date]]&gt;=EOMONTH(TODAY(),-1)+1,tbl_LoanData[[#This Row],[Application Date]]&lt;=TODAY()),tbl_LoanData[[#This Row],[Loan Amount]],0)</f>
        <v>0</v>
      </c>
      <c r="AN1545" s="14">
        <f>tbl_LoanData[[#This Row],[Amount Paid]]-(Q1545-X1545)</f>
        <v>320099.52</v>
      </c>
      <c r="AO1545" s="14">
        <f>IF(tbl_LoanData[[#This Row],[Application Status]]="Approved",1,0)</f>
        <v>1</v>
      </c>
      <c r="AP1545" s="22" t="str">
        <f t="shared" ca="1" si="73"/>
        <v/>
      </c>
      <c r="AQ1545" s="22" t="str">
        <f t="shared" ca="1" si="74"/>
        <v/>
      </c>
    </row>
    <row r="1546" spans="1:43" x14ac:dyDescent="0.3">
      <c r="A1546" s="2" t="s">
        <v>12333</v>
      </c>
      <c r="B1546" s="2" t="s">
        <v>12334</v>
      </c>
      <c r="C1546" s="2" t="s">
        <v>220</v>
      </c>
      <c r="D1546" s="2" t="s">
        <v>91</v>
      </c>
      <c r="E1546" s="2" t="s">
        <v>311</v>
      </c>
      <c r="F1546" s="2">
        <v>63</v>
      </c>
      <c r="G1546" s="2" t="s">
        <v>69</v>
      </c>
      <c r="H1546" s="2" t="s">
        <v>126</v>
      </c>
      <c r="I1546" s="2" t="s">
        <v>44</v>
      </c>
      <c r="J1546" s="3">
        <v>45189</v>
      </c>
      <c r="K1546" s="3">
        <v>45205</v>
      </c>
      <c r="L1546" s="2" t="s">
        <v>40</v>
      </c>
      <c r="M1546" s="2" t="s">
        <v>85</v>
      </c>
      <c r="N1546" s="2" t="s">
        <v>270</v>
      </c>
      <c r="O1546" s="4">
        <v>866000</v>
      </c>
      <c r="P1546" s="4">
        <v>175500</v>
      </c>
      <c r="Q1546" s="4">
        <v>690500</v>
      </c>
      <c r="R1546" s="2">
        <v>36</v>
      </c>
      <c r="S1546" s="5">
        <v>5.87</v>
      </c>
      <c r="T1546" s="4">
        <v>22558.25</v>
      </c>
      <c r="U1546" s="2" t="s">
        <v>73</v>
      </c>
      <c r="V1546" s="2" t="s">
        <v>74</v>
      </c>
      <c r="W1546" s="4">
        <v>744422.25</v>
      </c>
      <c r="X1546" s="4">
        <v>67674.8</v>
      </c>
      <c r="Y1546" s="4">
        <v>812097.05</v>
      </c>
      <c r="Z1546" s="2">
        <v>30</v>
      </c>
      <c r="AA1546" s="2" t="s">
        <v>57</v>
      </c>
      <c r="AB1546" s="2" t="s">
        <v>15733</v>
      </c>
      <c r="AC1546" s="2" t="s">
        <v>146</v>
      </c>
      <c r="AD1546" s="2" t="s">
        <v>76</v>
      </c>
      <c r="AE1546" s="5">
        <v>79.73</v>
      </c>
      <c r="AF1546" s="2">
        <v>1</v>
      </c>
      <c r="AG1546" s="2" t="s">
        <v>77</v>
      </c>
      <c r="AH1546" s="2">
        <v>16</v>
      </c>
      <c r="AI1546" s="6" t="str">
        <f t="shared" si="72"/>
        <v>55-64</v>
      </c>
      <c r="AJ1546" s="11">
        <f>YEAR(tbl_LoanData[[#This Row],[Application Date]])</f>
        <v>2023</v>
      </c>
      <c r="AK1546" s="11" t="str">
        <f>TEXT(tbl_LoanData[[#This Row],[Application Date]],"MMMM")</f>
        <v>September</v>
      </c>
      <c r="AL1546" s="12">
        <f>DATE(YEAR(tbl_LoanData[[#This Row],[Application Date]]),MONTH(tbl_LoanData[[#This Row],[Application Date]]),1)</f>
        <v>45170</v>
      </c>
      <c r="AM1546" s="14">
        <f ca="1">IF(AND(tbl_LoanData[[#This Row],[Application Date]]&gt;=EOMONTH(TODAY(),-1)+1,tbl_LoanData[[#This Row],[Application Date]]&lt;=TODAY()),tbl_LoanData[[#This Row],[Loan Amount]],0)</f>
        <v>0</v>
      </c>
      <c r="AN1546" s="14">
        <f>tbl_LoanData[[#This Row],[Amount Paid]]-(Q1546-X1546)</f>
        <v>121597.05000000005</v>
      </c>
      <c r="AO1546" s="14">
        <f>IF(tbl_LoanData[[#This Row],[Application Status]]="Approved",1,0)</f>
        <v>1</v>
      </c>
      <c r="AP1546" s="22" t="str">
        <f t="shared" ca="1" si="73"/>
        <v/>
      </c>
      <c r="AQ1546" s="22" t="str">
        <f t="shared" ca="1" si="74"/>
        <v/>
      </c>
    </row>
    <row r="1547" spans="1:43" ht="14.4" customHeight="1" x14ac:dyDescent="0.3">
      <c r="A1547" s="2" t="s">
        <v>12405</v>
      </c>
      <c r="B1547" s="2" t="s">
        <v>12406</v>
      </c>
      <c r="C1547" s="2" t="s">
        <v>986</v>
      </c>
      <c r="D1547" s="2" t="s">
        <v>117</v>
      </c>
      <c r="E1547" s="2" t="s">
        <v>394</v>
      </c>
      <c r="F1547" s="2">
        <v>58</v>
      </c>
      <c r="G1547" s="2" t="s">
        <v>83</v>
      </c>
      <c r="H1547" s="2" t="s">
        <v>103</v>
      </c>
      <c r="I1547" s="2" t="s">
        <v>43</v>
      </c>
      <c r="J1547" s="3">
        <v>45176</v>
      </c>
      <c r="K1547" s="3">
        <v>45190</v>
      </c>
      <c r="L1547" s="2" t="s">
        <v>40</v>
      </c>
      <c r="M1547" s="2" t="s">
        <v>111</v>
      </c>
      <c r="N1547" s="2" t="s">
        <v>120</v>
      </c>
      <c r="O1547" s="4">
        <v>1329000</v>
      </c>
      <c r="P1547" s="4">
        <v>456100</v>
      </c>
      <c r="Q1547" s="4">
        <v>872900</v>
      </c>
      <c r="R1547" s="2">
        <v>60</v>
      </c>
      <c r="S1547" s="5">
        <v>7.93</v>
      </c>
      <c r="T1547" s="4">
        <v>20316.75</v>
      </c>
      <c r="U1547" s="2" t="s">
        <v>73</v>
      </c>
      <c r="V1547" s="2" t="s">
        <v>74</v>
      </c>
      <c r="W1547" s="4">
        <v>690769.5</v>
      </c>
      <c r="X1547" s="4">
        <v>528235.35</v>
      </c>
      <c r="Y1547" s="4">
        <v>1219004.8500000001</v>
      </c>
      <c r="Z1547" s="2">
        <v>28</v>
      </c>
      <c r="AA1547" s="2" t="s">
        <v>57</v>
      </c>
      <c r="AB1547" s="2" t="s">
        <v>15735</v>
      </c>
      <c r="AC1547" s="2" t="s">
        <v>75</v>
      </c>
      <c r="AD1547" s="2" t="s">
        <v>76</v>
      </c>
      <c r="AE1547" s="5">
        <v>65.680000000000007</v>
      </c>
      <c r="AF1547" s="2">
        <v>1</v>
      </c>
      <c r="AG1547" s="2" t="s">
        <v>77</v>
      </c>
      <c r="AH1547" s="2">
        <v>14</v>
      </c>
      <c r="AI1547" s="6" t="str">
        <f t="shared" si="72"/>
        <v>55-64</v>
      </c>
      <c r="AJ1547" s="11">
        <f>YEAR(tbl_LoanData[[#This Row],[Application Date]])</f>
        <v>2023</v>
      </c>
      <c r="AK1547" s="11" t="str">
        <f>TEXT(tbl_LoanData[[#This Row],[Application Date]],"MMMM")</f>
        <v>September</v>
      </c>
      <c r="AL1547" s="12">
        <f>DATE(YEAR(tbl_LoanData[[#This Row],[Application Date]]),MONTH(tbl_LoanData[[#This Row],[Application Date]]),1)</f>
        <v>45170</v>
      </c>
      <c r="AM1547" s="14">
        <f ca="1">IF(AND(tbl_LoanData[[#This Row],[Application Date]]&gt;=EOMONTH(TODAY(),-1)+1,tbl_LoanData[[#This Row],[Application Date]]&lt;=TODAY()),tbl_LoanData[[#This Row],[Loan Amount]],0)</f>
        <v>0</v>
      </c>
      <c r="AN1547" s="14">
        <f>tbl_LoanData[[#This Row],[Amount Paid]]-(Q1547-X1547)</f>
        <v>346104.85</v>
      </c>
      <c r="AO1547" s="14">
        <f>IF(tbl_LoanData[[#This Row],[Application Status]]="Approved",1,0)</f>
        <v>1</v>
      </c>
      <c r="AP1547" s="22" t="str">
        <f t="shared" ca="1" si="73"/>
        <v/>
      </c>
      <c r="AQ1547" s="22" t="str">
        <f t="shared" ca="1" si="74"/>
        <v/>
      </c>
    </row>
    <row r="1548" spans="1:43" ht="14.4" customHeight="1" x14ac:dyDescent="0.3">
      <c r="A1548" s="2" t="s">
        <v>12411</v>
      </c>
      <c r="B1548" s="2" t="s">
        <v>12412</v>
      </c>
      <c r="C1548" s="2" t="s">
        <v>277</v>
      </c>
      <c r="D1548" s="2" t="s">
        <v>82</v>
      </c>
      <c r="E1548" s="2" t="s">
        <v>255</v>
      </c>
      <c r="F1548" s="2">
        <v>65</v>
      </c>
      <c r="G1548" s="2" t="s">
        <v>83</v>
      </c>
      <c r="H1548" s="2" t="s">
        <v>307</v>
      </c>
      <c r="I1548" s="2" t="s">
        <v>43</v>
      </c>
      <c r="J1548" s="3">
        <v>45189</v>
      </c>
      <c r="K1548" s="3">
        <v>45210</v>
      </c>
      <c r="L1548" s="2" t="s">
        <v>40</v>
      </c>
      <c r="M1548" s="2" t="s">
        <v>85</v>
      </c>
      <c r="N1548" s="2" t="s">
        <v>270</v>
      </c>
      <c r="O1548" s="4">
        <v>1153000</v>
      </c>
      <c r="P1548" s="4">
        <v>143300</v>
      </c>
      <c r="Q1548" s="4">
        <v>1009700</v>
      </c>
      <c r="R1548" s="2">
        <v>48</v>
      </c>
      <c r="S1548" s="5">
        <v>12.62</v>
      </c>
      <c r="T1548" s="4">
        <v>31654.1</v>
      </c>
      <c r="U1548" s="2" t="s">
        <v>73</v>
      </c>
      <c r="V1548" s="2" t="s">
        <v>74</v>
      </c>
      <c r="W1548" s="4">
        <v>1076239.3999999999</v>
      </c>
      <c r="X1548" s="4">
        <v>443157.16</v>
      </c>
      <c r="Y1548" s="4">
        <v>1519396.56</v>
      </c>
      <c r="Z1548" s="2">
        <v>0</v>
      </c>
      <c r="AA1548" s="2" t="s">
        <v>56</v>
      </c>
      <c r="AB1548" s="2" t="s">
        <v>15729</v>
      </c>
      <c r="AC1548" s="2" t="s">
        <v>213</v>
      </c>
      <c r="AD1548" s="2" t="s">
        <v>76</v>
      </c>
      <c r="AE1548" s="5">
        <v>87.57</v>
      </c>
      <c r="AF1548" s="2">
        <v>0</v>
      </c>
      <c r="AG1548" s="2" t="s">
        <v>77</v>
      </c>
      <c r="AH1548" s="2">
        <v>21</v>
      </c>
      <c r="AI1548" s="6" t="str">
        <f t="shared" si="72"/>
        <v>65+</v>
      </c>
      <c r="AJ1548" s="11">
        <f>YEAR(tbl_LoanData[[#This Row],[Application Date]])</f>
        <v>2023</v>
      </c>
      <c r="AK1548" s="11" t="str">
        <f>TEXT(tbl_LoanData[[#This Row],[Application Date]],"MMMM")</f>
        <v>September</v>
      </c>
      <c r="AL1548" s="12">
        <f>DATE(YEAR(tbl_LoanData[[#This Row],[Application Date]]),MONTH(tbl_LoanData[[#This Row],[Application Date]]),1)</f>
        <v>45170</v>
      </c>
      <c r="AM1548" s="14">
        <f ca="1">IF(AND(tbl_LoanData[[#This Row],[Application Date]]&gt;=EOMONTH(TODAY(),-1)+1,tbl_LoanData[[#This Row],[Application Date]]&lt;=TODAY()),tbl_LoanData[[#This Row],[Loan Amount]],0)</f>
        <v>0</v>
      </c>
      <c r="AN1548" s="14">
        <f>tbl_LoanData[[#This Row],[Amount Paid]]-(Q1548-X1548)</f>
        <v>509696.55999999982</v>
      </c>
      <c r="AO1548" s="14">
        <f>IF(tbl_LoanData[[#This Row],[Application Status]]="Approved",1,0)</f>
        <v>1</v>
      </c>
      <c r="AP1548" s="22" t="str">
        <f t="shared" ca="1" si="73"/>
        <v/>
      </c>
      <c r="AQ1548" s="22" t="str">
        <f t="shared" ca="1" si="74"/>
        <v/>
      </c>
    </row>
    <row r="1549" spans="1:43" ht="14.4" customHeight="1" x14ac:dyDescent="0.3">
      <c r="A1549" s="2" t="s">
        <v>12531</v>
      </c>
      <c r="B1549" s="2" t="s">
        <v>12532</v>
      </c>
      <c r="C1549" s="2" t="s">
        <v>317</v>
      </c>
      <c r="D1549" s="2" t="s">
        <v>311</v>
      </c>
      <c r="E1549" s="2" t="s">
        <v>293</v>
      </c>
      <c r="F1549" s="2">
        <v>45</v>
      </c>
      <c r="G1549" s="2" t="s">
        <v>83</v>
      </c>
      <c r="H1549" s="2" t="s">
        <v>228</v>
      </c>
      <c r="I1549" s="2" t="s">
        <v>43</v>
      </c>
      <c r="J1549" s="3">
        <v>45174</v>
      </c>
      <c r="K1549" s="3">
        <v>45181</v>
      </c>
      <c r="L1549" s="2" t="s">
        <v>39</v>
      </c>
      <c r="M1549" s="2" t="s">
        <v>85</v>
      </c>
      <c r="N1549" s="2" t="s">
        <v>373</v>
      </c>
      <c r="O1549" s="4">
        <v>1578000</v>
      </c>
      <c r="P1549" s="4">
        <v>629100</v>
      </c>
      <c r="Q1549" s="4">
        <v>948900</v>
      </c>
      <c r="R1549" s="2">
        <v>24</v>
      </c>
      <c r="S1549" s="5">
        <v>11</v>
      </c>
      <c r="T1549" s="4">
        <v>48235.75</v>
      </c>
      <c r="U1549" s="2" t="s">
        <v>73</v>
      </c>
      <c r="V1549" s="2" t="s">
        <v>34</v>
      </c>
      <c r="W1549" s="4">
        <v>1109422.25</v>
      </c>
      <c r="X1549" s="4">
        <v>48235.75</v>
      </c>
      <c r="Y1549" s="4">
        <v>1157658</v>
      </c>
      <c r="Z1549" s="2">
        <v>30</v>
      </c>
      <c r="AA1549" s="2" t="s">
        <v>57</v>
      </c>
      <c r="AB1549" s="2" t="s">
        <v>15730</v>
      </c>
      <c r="AC1549" s="2" t="s">
        <v>332</v>
      </c>
      <c r="AD1549" s="2" t="s">
        <v>76</v>
      </c>
      <c r="AE1549" s="5">
        <v>60.13</v>
      </c>
      <c r="AF1549" s="2">
        <v>1</v>
      </c>
      <c r="AG1549" s="2" t="s">
        <v>77</v>
      </c>
      <c r="AH1549" s="2">
        <v>7</v>
      </c>
      <c r="AI1549" s="6" t="str">
        <f t="shared" si="72"/>
        <v>45-54</v>
      </c>
      <c r="AJ1549" s="11">
        <f>YEAR(tbl_LoanData[[#This Row],[Application Date]])</f>
        <v>2023</v>
      </c>
      <c r="AK1549" s="11" t="str">
        <f>TEXT(tbl_LoanData[[#This Row],[Application Date]],"MMMM")</f>
        <v>September</v>
      </c>
      <c r="AL1549" s="12">
        <f>DATE(YEAR(tbl_LoanData[[#This Row],[Application Date]]),MONTH(tbl_LoanData[[#This Row],[Application Date]]),1)</f>
        <v>45170</v>
      </c>
      <c r="AM1549" s="14">
        <f ca="1">IF(AND(tbl_LoanData[[#This Row],[Application Date]]&gt;=EOMONTH(TODAY(),-1)+1,tbl_LoanData[[#This Row],[Application Date]]&lt;=TODAY()),tbl_LoanData[[#This Row],[Loan Amount]],0)</f>
        <v>0</v>
      </c>
      <c r="AN1549" s="14">
        <f>tbl_LoanData[[#This Row],[Amount Paid]]-(Q1549-X1549)</f>
        <v>208758</v>
      </c>
      <c r="AO1549" s="14">
        <f>IF(tbl_LoanData[[#This Row],[Application Status]]="Approved",1,0)</f>
        <v>1</v>
      </c>
      <c r="AP1549" s="22" t="str">
        <f t="shared" ca="1" si="73"/>
        <v/>
      </c>
      <c r="AQ1549" s="22" t="str">
        <f t="shared" ca="1" si="74"/>
        <v/>
      </c>
    </row>
    <row r="1550" spans="1:43" ht="14.4" customHeight="1" x14ac:dyDescent="0.3">
      <c r="A1550" s="2" t="s">
        <v>12555</v>
      </c>
      <c r="B1550" s="2" t="s">
        <v>12556</v>
      </c>
      <c r="C1550" s="2" t="s">
        <v>356</v>
      </c>
      <c r="D1550" s="2" t="s">
        <v>204</v>
      </c>
      <c r="E1550" s="2" t="s">
        <v>204</v>
      </c>
      <c r="F1550" s="2">
        <v>26</v>
      </c>
      <c r="G1550" s="2" t="s">
        <v>69</v>
      </c>
      <c r="H1550" s="2" t="s">
        <v>237</v>
      </c>
      <c r="I1550" s="2" t="s">
        <v>48</v>
      </c>
      <c r="J1550" s="3">
        <v>45189</v>
      </c>
      <c r="K1550" s="3">
        <v>45197</v>
      </c>
      <c r="L1550" s="2" t="s">
        <v>37</v>
      </c>
      <c r="M1550" s="2" t="s">
        <v>260</v>
      </c>
      <c r="N1550" s="2" t="s">
        <v>745</v>
      </c>
      <c r="O1550" s="4">
        <v>145000</v>
      </c>
      <c r="P1550" s="4">
        <v>19300</v>
      </c>
      <c r="Q1550" s="4">
        <v>125700</v>
      </c>
      <c r="R1550" s="2">
        <v>24</v>
      </c>
      <c r="S1550" s="5">
        <v>8.7899999999999991</v>
      </c>
      <c r="T1550" s="4">
        <v>6158.25</v>
      </c>
      <c r="U1550" s="2" t="s">
        <v>73</v>
      </c>
      <c r="V1550" s="2" t="s">
        <v>33</v>
      </c>
      <c r="W1550" s="4">
        <v>147798.06</v>
      </c>
      <c r="X1550" s="4">
        <v>0</v>
      </c>
      <c r="Y1550" s="4">
        <v>147798.06</v>
      </c>
      <c r="Z1550" s="2">
        <v>0</v>
      </c>
      <c r="AA1550" s="2" t="s">
        <v>56</v>
      </c>
      <c r="AB1550" s="2" t="s">
        <v>15730</v>
      </c>
      <c r="AC1550" s="2" t="s">
        <v>75</v>
      </c>
      <c r="AD1550" s="2" t="s">
        <v>76</v>
      </c>
      <c r="AE1550" s="5">
        <v>86.69</v>
      </c>
      <c r="AF1550" s="2">
        <v>0</v>
      </c>
      <c r="AG1550" s="2" t="s">
        <v>77</v>
      </c>
      <c r="AH1550" s="2">
        <v>8</v>
      </c>
      <c r="AI1550" s="6" t="str">
        <f t="shared" si="72"/>
        <v>25-34</v>
      </c>
      <c r="AJ1550" s="11">
        <f>YEAR(tbl_LoanData[[#This Row],[Application Date]])</f>
        <v>2023</v>
      </c>
      <c r="AK1550" s="11" t="str">
        <f>TEXT(tbl_LoanData[[#This Row],[Application Date]],"MMMM")</f>
        <v>September</v>
      </c>
      <c r="AL1550" s="12">
        <f>DATE(YEAR(tbl_LoanData[[#This Row],[Application Date]]),MONTH(tbl_LoanData[[#This Row],[Application Date]]),1)</f>
        <v>45170</v>
      </c>
      <c r="AM1550" s="14">
        <f ca="1">IF(AND(tbl_LoanData[[#This Row],[Application Date]]&gt;=EOMONTH(TODAY(),-1)+1,tbl_LoanData[[#This Row],[Application Date]]&lt;=TODAY()),tbl_LoanData[[#This Row],[Loan Amount]],0)</f>
        <v>0</v>
      </c>
      <c r="AN1550" s="14">
        <f>tbl_LoanData[[#This Row],[Amount Paid]]-(Q1550-X1550)</f>
        <v>22098.059999999998</v>
      </c>
      <c r="AO1550" s="14">
        <f>IF(tbl_LoanData[[#This Row],[Application Status]]="Approved",1,0)</f>
        <v>1</v>
      </c>
      <c r="AP1550" s="22" t="str">
        <f t="shared" ca="1" si="73"/>
        <v/>
      </c>
      <c r="AQ1550" s="22" t="str">
        <f t="shared" ca="1" si="74"/>
        <v/>
      </c>
    </row>
    <row r="1551" spans="1:43" x14ac:dyDescent="0.3">
      <c r="A1551" s="2" t="s">
        <v>12585</v>
      </c>
      <c r="B1551" s="2" t="s">
        <v>12586</v>
      </c>
      <c r="C1551" s="2" t="s">
        <v>175</v>
      </c>
      <c r="D1551" s="2" t="s">
        <v>82</v>
      </c>
      <c r="E1551" s="2" t="s">
        <v>81</v>
      </c>
      <c r="F1551" s="2">
        <v>42</v>
      </c>
      <c r="G1551" s="2" t="s">
        <v>83</v>
      </c>
      <c r="H1551" s="2" t="s">
        <v>307</v>
      </c>
      <c r="I1551" s="2" t="s">
        <v>43</v>
      </c>
      <c r="J1551" s="3">
        <v>45197</v>
      </c>
      <c r="K1551" s="3">
        <v>45204</v>
      </c>
      <c r="L1551" s="2" t="s">
        <v>40</v>
      </c>
      <c r="M1551" s="2" t="s">
        <v>111</v>
      </c>
      <c r="N1551" s="2" t="s">
        <v>120</v>
      </c>
      <c r="O1551" s="4">
        <v>1526000</v>
      </c>
      <c r="P1551" s="4">
        <v>164200</v>
      </c>
      <c r="Q1551" s="4">
        <v>1361800</v>
      </c>
      <c r="R1551" s="2">
        <v>48</v>
      </c>
      <c r="S1551" s="5">
        <v>5.07</v>
      </c>
      <c r="T1551" s="4">
        <v>34124.44</v>
      </c>
      <c r="U1551" s="2" t="s">
        <v>73</v>
      </c>
      <c r="V1551" s="2" t="s">
        <v>74</v>
      </c>
      <c r="W1551" s="4">
        <v>1160230.96</v>
      </c>
      <c r="X1551" s="4">
        <v>477742.08000000002</v>
      </c>
      <c r="Y1551" s="4">
        <v>1637973.04</v>
      </c>
      <c r="Z1551" s="2">
        <v>0</v>
      </c>
      <c r="AA1551" s="2" t="s">
        <v>56</v>
      </c>
      <c r="AB1551" s="2" t="s">
        <v>15729</v>
      </c>
      <c r="AC1551" s="2" t="s">
        <v>106</v>
      </c>
      <c r="AD1551" s="2" t="s">
        <v>76</v>
      </c>
      <c r="AE1551" s="5">
        <v>89.24</v>
      </c>
      <c r="AF1551" s="2">
        <v>0</v>
      </c>
      <c r="AG1551" s="2" t="s">
        <v>77</v>
      </c>
      <c r="AH1551" s="2">
        <v>7</v>
      </c>
      <c r="AI1551" s="6" t="str">
        <f t="shared" si="72"/>
        <v>35-44</v>
      </c>
      <c r="AJ1551" s="11">
        <f>YEAR(tbl_LoanData[[#This Row],[Application Date]])</f>
        <v>2023</v>
      </c>
      <c r="AK1551" s="11" t="str">
        <f>TEXT(tbl_LoanData[[#This Row],[Application Date]],"MMMM")</f>
        <v>September</v>
      </c>
      <c r="AL1551" s="12">
        <f>DATE(YEAR(tbl_LoanData[[#This Row],[Application Date]]),MONTH(tbl_LoanData[[#This Row],[Application Date]]),1)</f>
        <v>45170</v>
      </c>
      <c r="AM1551" s="14">
        <f ca="1">IF(AND(tbl_LoanData[[#This Row],[Application Date]]&gt;=EOMONTH(TODAY(),-1)+1,tbl_LoanData[[#This Row],[Application Date]]&lt;=TODAY()),tbl_LoanData[[#This Row],[Loan Amount]],0)</f>
        <v>0</v>
      </c>
      <c r="AN1551" s="14">
        <f>tbl_LoanData[[#This Row],[Amount Paid]]-(Q1551-X1551)</f>
        <v>276173.04000000004</v>
      </c>
      <c r="AO1551" s="14">
        <f>IF(tbl_LoanData[[#This Row],[Application Status]]="Approved",1,0)</f>
        <v>1</v>
      </c>
      <c r="AP1551" s="22" t="str">
        <f t="shared" ca="1" si="73"/>
        <v/>
      </c>
      <c r="AQ1551" s="22" t="str">
        <f t="shared" ca="1" si="74"/>
        <v/>
      </c>
    </row>
    <row r="1552" spans="1:43" ht="14.4" customHeight="1" x14ac:dyDescent="0.3">
      <c r="A1552" s="2" t="s">
        <v>12599</v>
      </c>
      <c r="B1552" s="2" t="s">
        <v>12600</v>
      </c>
      <c r="C1552" s="2" t="s">
        <v>413</v>
      </c>
      <c r="D1552" s="2" t="s">
        <v>209</v>
      </c>
      <c r="E1552" s="2" t="s">
        <v>447</v>
      </c>
      <c r="F1552" s="2">
        <v>57</v>
      </c>
      <c r="G1552" s="2" t="s">
        <v>83</v>
      </c>
      <c r="H1552" s="2" t="s">
        <v>166</v>
      </c>
      <c r="I1552" s="2" t="s">
        <v>46</v>
      </c>
      <c r="J1552" s="3">
        <v>45171</v>
      </c>
      <c r="K1552" s="3">
        <v>45190</v>
      </c>
      <c r="L1552" s="2" t="s">
        <v>40</v>
      </c>
      <c r="M1552" s="2" t="s">
        <v>94</v>
      </c>
      <c r="N1552" s="2" t="s">
        <v>4</v>
      </c>
      <c r="O1552" s="4">
        <v>1121000</v>
      </c>
      <c r="P1552" s="4">
        <v>150100</v>
      </c>
      <c r="Q1552" s="4">
        <v>970900</v>
      </c>
      <c r="R1552" s="2">
        <v>24</v>
      </c>
      <c r="S1552" s="5">
        <v>12.54</v>
      </c>
      <c r="T1552" s="4">
        <v>50600.07</v>
      </c>
      <c r="U1552" s="2" t="s">
        <v>73</v>
      </c>
      <c r="V1552" s="2" t="s">
        <v>33</v>
      </c>
      <c r="W1552" s="4">
        <v>1214401.72</v>
      </c>
      <c r="X1552" s="4">
        <v>0</v>
      </c>
      <c r="Y1552" s="4">
        <v>1214401.72</v>
      </c>
      <c r="Z1552" s="2">
        <v>0</v>
      </c>
      <c r="AA1552" s="2" t="s">
        <v>56</v>
      </c>
      <c r="AB1552" s="2" t="s">
        <v>15733</v>
      </c>
      <c r="AC1552" s="2" t="s">
        <v>213</v>
      </c>
      <c r="AD1552" s="2" t="s">
        <v>76</v>
      </c>
      <c r="AE1552" s="5">
        <v>86.61</v>
      </c>
      <c r="AF1552" s="2">
        <v>0</v>
      </c>
      <c r="AG1552" s="2" t="s">
        <v>77</v>
      </c>
      <c r="AH1552" s="2">
        <v>19</v>
      </c>
      <c r="AI1552" s="6" t="str">
        <f t="shared" si="72"/>
        <v>55-64</v>
      </c>
      <c r="AJ1552" s="11">
        <f>YEAR(tbl_LoanData[[#This Row],[Application Date]])</f>
        <v>2023</v>
      </c>
      <c r="AK1552" s="11" t="str">
        <f>TEXT(tbl_LoanData[[#This Row],[Application Date]],"MMMM")</f>
        <v>September</v>
      </c>
      <c r="AL1552" s="12">
        <f>DATE(YEAR(tbl_LoanData[[#This Row],[Application Date]]),MONTH(tbl_LoanData[[#This Row],[Application Date]]),1)</f>
        <v>45170</v>
      </c>
      <c r="AM1552" s="14">
        <f ca="1">IF(AND(tbl_LoanData[[#This Row],[Application Date]]&gt;=EOMONTH(TODAY(),-1)+1,tbl_LoanData[[#This Row],[Application Date]]&lt;=TODAY()),tbl_LoanData[[#This Row],[Loan Amount]],0)</f>
        <v>0</v>
      </c>
      <c r="AN1552" s="14">
        <f>tbl_LoanData[[#This Row],[Amount Paid]]-(Q1552-X1552)</f>
        <v>243501.71999999997</v>
      </c>
      <c r="AO1552" s="14">
        <f>IF(tbl_LoanData[[#This Row],[Application Status]]="Approved",1,0)</f>
        <v>1</v>
      </c>
      <c r="AP1552" s="22" t="str">
        <f t="shared" ca="1" si="73"/>
        <v/>
      </c>
      <c r="AQ1552" s="22" t="str">
        <f t="shared" ca="1" si="74"/>
        <v/>
      </c>
    </row>
    <row r="1553" spans="1:43" x14ac:dyDescent="0.3">
      <c r="A1553" s="2" t="s">
        <v>12669</v>
      </c>
      <c r="B1553" s="2" t="s">
        <v>12670</v>
      </c>
      <c r="C1553" s="2" t="s">
        <v>444</v>
      </c>
      <c r="D1553" s="2" t="s">
        <v>161</v>
      </c>
      <c r="E1553" s="2" t="s">
        <v>210</v>
      </c>
      <c r="F1553" s="2">
        <v>25</v>
      </c>
      <c r="G1553" s="2" t="s">
        <v>69</v>
      </c>
      <c r="H1553" s="2" t="s">
        <v>318</v>
      </c>
      <c r="I1553" s="2" t="s">
        <v>42</v>
      </c>
      <c r="J1553" s="3">
        <v>45181</v>
      </c>
      <c r="K1553" s="3">
        <v>45198</v>
      </c>
      <c r="L1553" s="2" t="s">
        <v>40</v>
      </c>
      <c r="M1553" s="2" t="s">
        <v>85</v>
      </c>
      <c r="N1553" s="2" t="s">
        <v>270</v>
      </c>
      <c r="O1553" s="4">
        <v>720000</v>
      </c>
      <c r="P1553" s="4">
        <v>75300</v>
      </c>
      <c r="Q1553" s="4">
        <v>644700</v>
      </c>
      <c r="R1553" s="2">
        <v>24</v>
      </c>
      <c r="S1553" s="5">
        <v>5.98</v>
      </c>
      <c r="T1553" s="4">
        <v>30075.26</v>
      </c>
      <c r="U1553" s="2" t="s">
        <v>73</v>
      </c>
      <c r="V1553" s="2" t="s">
        <v>33</v>
      </c>
      <c r="W1553" s="4">
        <v>721806.12</v>
      </c>
      <c r="X1553" s="4">
        <v>0</v>
      </c>
      <c r="Y1553" s="4">
        <v>721806.12</v>
      </c>
      <c r="Z1553" s="2">
        <v>0</v>
      </c>
      <c r="AA1553" s="2" t="s">
        <v>56</v>
      </c>
      <c r="AB1553" s="2" t="s">
        <v>15729</v>
      </c>
      <c r="AC1553" s="2" t="s">
        <v>146</v>
      </c>
      <c r="AD1553" s="2" t="s">
        <v>76</v>
      </c>
      <c r="AE1553" s="5">
        <v>89.54</v>
      </c>
      <c r="AF1553" s="2">
        <v>0</v>
      </c>
      <c r="AG1553" s="2" t="s">
        <v>77</v>
      </c>
      <c r="AH1553" s="2">
        <v>17</v>
      </c>
      <c r="AI1553" s="6" t="str">
        <f t="shared" si="72"/>
        <v>25-34</v>
      </c>
      <c r="AJ1553" s="11">
        <f>YEAR(tbl_LoanData[[#This Row],[Application Date]])</f>
        <v>2023</v>
      </c>
      <c r="AK1553" s="11" t="str">
        <f>TEXT(tbl_LoanData[[#This Row],[Application Date]],"MMMM")</f>
        <v>September</v>
      </c>
      <c r="AL1553" s="12">
        <f>DATE(YEAR(tbl_LoanData[[#This Row],[Application Date]]),MONTH(tbl_LoanData[[#This Row],[Application Date]]),1)</f>
        <v>45170</v>
      </c>
      <c r="AM1553" s="14">
        <f ca="1">IF(AND(tbl_LoanData[[#This Row],[Application Date]]&gt;=EOMONTH(TODAY(),-1)+1,tbl_LoanData[[#This Row],[Application Date]]&lt;=TODAY()),tbl_LoanData[[#This Row],[Loan Amount]],0)</f>
        <v>0</v>
      </c>
      <c r="AN1553" s="14">
        <f>tbl_LoanData[[#This Row],[Amount Paid]]-(Q1553-X1553)</f>
        <v>77106.12</v>
      </c>
      <c r="AO1553" s="14">
        <f>IF(tbl_LoanData[[#This Row],[Application Status]]="Approved",1,0)</f>
        <v>1</v>
      </c>
      <c r="AP1553" s="22" t="str">
        <f t="shared" ca="1" si="73"/>
        <v/>
      </c>
      <c r="AQ1553" s="22" t="str">
        <f t="shared" ca="1" si="74"/>
        <v/>
      </c>
    </row>
    <row r="1554" spans="1:43" x14ac:dyDescent="0.3">
      <c r="A1554" s="2" t="s">
        <v>12719</v>
      </c>
      <c r="B1554" s="2" t="s">
        <v>12720</v>
      </c>
      <c r="C1554" s="2" t="s">
        <v>243</v>
      </c>
      <c r="D1554" s="2" t="s">
        <v>118</v>
      </c>
      <c r="E1554" s="2" t="s">
        <v>540</v>
      </c>
      <c r="F1554" s="2">
        <v>26</v>
      </c>
      <c r="G1554" s="2" t="s">
        <v>83</v>
      </c>
      <c r="H1554" s="2" t="s">
        <v>565</v>
      </c>
      <c r="I1554" s="2" t="s">
        <v>47</v>
      </c>
      <c r="J1554" s="3">
        <v>45193</v>
      </c>
      <c r="K1554" s="3"/>
      <c r="L1554" s="2" t="s">
        <v>40</v>
      </c>
      <c r="M1554" s="2" t="s">
        <v>111</v>
      </c>
      <c r="N1554" s="2" t="s">
        <v>369</v>
      </c>
      <c r="O1554" s="4">
        <v>819000</v>
      </c>
      <c r="P1554" s="4">
        <v>318500</v>
      </c>
      <c r="Q1554" s="4">
        <v>500500</v>
      </c>
      <c r="R1554" s="2">
        <v>36</v>
      </c>
      <c r="S1554" s="5">
        <v>11.5</v>
      </c>
      <c r="T1554" s="4">
        <v>18699.240000000002</v>
      </c>
      <c r="U1554" s="2" t="s">
        <v>96</v>
      </c>
      <c r="V1554" s="2" t="s">
        <v>97</v>
      </c>
      <c r="W1554" s="4">
        <v>0</v>
      </c>
      <c r="X1554" s="4">
        <v>0</v>
      </c>
      <c r="Y1554" s="4">
        <v>673172.5</v>
      </c>
      <c r="Z1554" s="2">
        <v>0</v>
      </c>
      <c r="AA1554" s="2" t="s">
        <v>97</v>
      </c>
      <c r="AB1554" s="2" t="s">
        <v>15727</v>
      </c>
      <c r="AC1554" s="2" t="s">
        <v>138</v>
      </c>
      <c r="AD1554" s="2" t="s">
        <v>76</v>
      </c>
      <c r="AE1554" s="5">
        <v>61.11</v>
      </c>
      <c r="AF1554" s="2">
        <v>0</v>
      </c>
      <c r="AG1554" s="2" t="s">
        <v>97</v>
      </c>
      <c r="AH1554" s="2"/>
      <c r="AI1554" s="6" t="str">
        <f t="shared" si="72"/>
        <v>25-34</v>
      </c>
      <c r="AJ1554" s="11">
        <f>YEAR(tbl_LoanData[[#This Row],[Application Date]])</f>
        <v>2023</v>
      </c>
      <c r="AK1554" s="11" t="str">
        <f>TEXT(tbl_LoanData[[#This Row],[Application Date]],"MMMM")</f>
        <v>September</v>
      </c>
      <c r="AL1554" s="12">
        <f>DATE(YEAR(tbl_LoanData[[#This Row],[Application Date]]),MONTH(tbl_LoanData[[#This Row],[Application Date]]),1)</f>
        <v>45170</v>
      </c>
      <c r="AM1554" s="14">
        <f ca="1">IF(AND(tbl_LoanData[[#This Row],[Application Date]]&gt;=EOMONTH(TODAY(),-1)+1,tbl_LoanData[[#This Row],[Application Date]]&lt;=TODAY()),tbl_LoanData[[#This Row],[Loan Amount]],0)</f>
        <v>0</v>
      </c>
      <c r="AN1554" s="14">
        <f>tbl_LoanData[[#This Row],[Amount Paid]]-(Q1554-X1554)</f>
        <v>-500500</v>
      </c>
      <c r="AO1554" s="14">
        <f>IF(tbl_LoanData[[#This Row],[Application Status]]="Approved",1,0)</f>
        <v>0</v>
      </c>
      <c r="AP1554" s="22" t="str">
        <f t="shared" ca="1" si="73"/>
        <v/>
      </c>
      <c r="AQ1554" s="22" t="str">
        <f t="shared" ca="1" si="74"/>
        <v/>
      </c>
    </row>
    <row r="1555" spans="1:43" x14ac:dyDescent="0.3">
      <c r="A1555" s="2" t="s">
        <v>12769</v>
      </c>
      <c r="B1555" s="2" t="s">
        <v>12770</v>
      </c>
      <c r="C1555" s="2" t="s">
        <v>712</v>
      </c>
      <c r="D1555" s="2" t="s">
        <v>268</v>
      </c>
      <c r="E1555" s="2" t="s">
        <v>540</v>
      </c>
      <c r="F1555" s="2">
        <v>61</v>
      </c>
      <c r="G1555" s="2" t="s">
        <v>83</v>
      </c>
      <c r="H1555" s="2" t="s">
        <v>93</v>
      </c>
      <c r="I1555" s="2" t="s">
        <v>50</v>
      </c>
      <c r="J1555" s="3">
        <v>45199</v>
      </c>
      <c r="K1555" s="3"/>
      <c r="L1555" s="2" t="s">
        <v>37</v>
      </c>
      <c r="M1555" s="2" t="s">
        <v>94</v>
      </c>
      <c r="N1555" s="2" t="s">
        <v>488</v>
      </c>
      <c r="O1555" s="4">
        <v>136000</v>
      </c>
      <c r="P1555" s="4">
        <v>28400</v>
      </c>
      <c r="Q1555" s="4">
        <v>107600</v>
      </c>
      <c r="R1555" s="2">
        <v>36</v>
      </c>
      <c r="S1555" s="5">
        <v>14.17</v>
      </c>
      <c r="T1555" s="4">
        <v>4259.47</v>
      </c>
      <c r="U1555" s="2" t="s">
        <v>96</v>
      </c>
      <c r="V1555" s="2" t="s">
        <v>97</v>
      </c>
      <c r="W1555" s="4">
        <v>0</v>
      </c>
      <c r="X1555" s="4">
        <v>0</v>
      </c>
      <c r="Y1555" s="4">
        <v>153340.76</v>
      </c>
      <c r="Z1555" s="2">
        <v>0</v>
      </c>
      <c r="AA1555" s="2" t="s">
        <v>97</v>
      </c>
      <c r="AB1555" s="2" t="s">
        <v>15727</v>
      </c>
      <c r="AC1555" s="2" t="s">
        <v>146</v>
      </c>
      <c r="AD1555" s="2" t="s">
        <v>76</v>
      </c>
      <c r="AE1555" s="5">
        <v>79.12</v>
      </c>
      <c r="AF1555" s="2">
        <v>0</v>
      </c>
      <c r="AG1555" s="2" t="s">
        <v>97</v>
      </c>
      <c r="AH1555" s="2"/>
      <c r="AI1555" s="6" t="str">
        <f t="shared" si="72"/>
        <v>55-64</v>
      </c>
      <c r="AJ1555" s="11">
        <f>YEAR(tbl_LoanData[[#This Row],[Application Date]])</f>
        <v>2023</v>
      </c>
      <c r="AK1555" s="11" t="str">
        <f>TEXT(tbl_LoanData[[#This Row],[Application Date]],"MMMM")</f>
        <v>September</v>
      </c>
      <c r="AL1555" s="12">
        <f>DATE(YEAR(tbl_LoanData[[#This Row],[Application Date]]),MONTH(tbl_LoanData[[#This Row],[Application Date]]),1)</f>
        <v>45170</v>
      </c>
      <c r="AM1555" s="14">
        <f ca="1">IF(AND(tbl_LoanData[[#This Row],[Application Date]]&gt;=EOMONTH(TODAY(),-1)+1,tbl_LoanData[[#This Row],[Application Date]]&lt;=TODAY()),tbl_LoanData[[#This Row],[Loan Amount]],0)</f>
        <v>0</v>
      </c>
      <c r="AN1555" s="14">
        <f>tbl_LoanData[[#This Row],[Amount Paid]]-(Q1555-X1555)</f>
        <v>-107600</v>
      </c>
      <c r="AO1555" s="14">
        <f>IF(tbl_LoanData[[#This Row],[Application Status]]="Approved",1,0)</f>
        <v>0</v>
      </c>
      <c r="AP1555" s="22" t="str">
        <f t="shared" ca="1" si="73"/>
        <v/>
      </c>
      <c r="AQ1555" s="22" t="str">
        <f t="shared" ca="1" si="74"/>
        <v/>
      </c>
    </row>
    <row r="1556" spans="1:43" ht="14.4" customHeight="1" x14ac:dyDescent="0.3">
      <c r="A1556" s="2" t="s">
        <v>12877</v>
      </c>
      <c r="B1556" s="2" t="s">
        <v>12878</v>
      </c>
      <c r="C1556" s="2" t="s">
        <v>549</v>
      </c>
      <c r="D1556" s="2" t="s">
        <v>161</v>
      </c>
      <c r="E1556" s="2" t="s">
        <v>134</v>
      </c>
      <c r="F1556" s="2">
        <v>62</v>
      </c>
      <c r="G1556" s="2" t="s">
        <v>83</v>
      </c>
      <c r="H1556" s="2" t="s">
        <v>233</v>
      </c>
      <c r="I1556" s="2" t="s">
        <v>46</v>
      </c>
      <c r="J1556" s="3">
        <v>45173</v>
      </c>
      <c r="K1556" s="3">
        <v>45176</v>
      </c>
      <c r="L1556" s="2" t="s">
        <v>40</v>
      </c>
      <c r="M1556" s="2" t="s">
        <v>85</v>
      </c>
      <c r="N1556" s="2" t="s">
        <v>270</v>
      </c>
      <c r="O1556" s="4">
        <v>866000</v>
      </c>
      <c r="P1556" s="4">
        <v>187600</v>
      </c>
      <c r="Q1556" s="4">
        <v>678400</v>
      </c>
      <c r="R1556" s="2">
        <v>18</v>
      </c>
      <c r="S1556" s="5">
        <v>12.45</v>
      </c>
      <c r="T1556" s="4">
        <v>44727.29</v>
      </c>
      <c r="U1556" s="2" t="s">
        <v>73</v>
      </c>
      <c r="V1556" s="2" t="s">
        <v>33</v>
      </c>
      <c r="W1556" s="4">
        <v>805091.2</v>
      </c>
      <c r="X1556" s="4">
        <v>0</v>
      </c>
      <c r="Y1556" s="4">
        <v>805091.2</v>
      </c>
      <c r="Z1556" s="2">
        <v>0</v>
      </c>
      <c r="AA1556" s="2" t="s">
        <v>56</v>
      </c>
      <c r="AB1556" s="2" t="s">
        <v>15731</v>
      </c>
      <c r="AC1556" s="2" t="s">
        <v>213</v>
      </c>
      <c r="AD1556" s="2" t="s">
        <v>76</v>
      </c>
      <c r="AE1556" s="5">
        <v>78.34</v>
      </c>
      <c r="AF1556" s="2">
        <v>0</v>
      </c>
      <c r="AG1556" s="2" t="s">
        <v>77</v>
      </c>
      <c r="AH1556" s="2">
        <v>3</v>
      </c>
      <c r="AI1556" s="6" t="str">
        <f t="shared" si="72"/>
        <v>55-64</v>
      </c>
      <c r="AJ1556" s="11">
        <f>YEAR(tbl_LoanData[[#This Row],[Application Date]])</f>
        <v>2023</v>
      </c>
      <c r="AK1556" s="11" t="str">
        <f>TEXT(tbl_LoanData[[#This Row],[Application Date]],"MMMM")</f>
        <v>September</v>
      </c>
      <c r="AL1556" s="12">
        <f>DATE(YEAR(tbl_LoanData[[#This Row],[Application Date]]),MONTH(tbl_LoanData[[#This Row],[Application Date]]),1)</f>
        <v>45170</v>
      </c>
      <c r="AM1556" s="14">
        <f ca="1">IF(AND(tbl_LoanData[[#This Row],[Application Date]]&gt;=EOMONTH(TODAY(),-1)+1,tbl_LoanData[[#This Row],[Application Date]]&lt;=TODAY()),tbl_LoanData[[#This Row],[Loan Amount]],0)</f>
        <v>0</v>
      </c>
      <c r="AN1556" s="14">
        <f>tbl_LoanData[[#This Row],[Amount Paid]]-(Q1556-X1556)</f>
        <v>126691.19999999995</v>
      </c>
      <c r="AO1556" s="14">
        <f>IF(tbl_LoanData[[#This Row],[Application Status]]="Approved",1,0)</f>
        <v>1</v>
      </c>
      <c r="AP1556" s="22" t="str">
        <f t="shared" ca="1" si="73"/>
        <v/>
      </c>
      <c r="AQ1556" s="22" t="str">
        <f t="shared" ca="1" si="74"/>
        <v/>
      </c>
    </row>
    <row r="1557" spans="1:43" ht="14.4" customHeight="1" x14ac:dyDescent="0.3">
      <c r="A1557" s="2" t="s">
        <v>12881</v>
      </c>
      <c r="B1557" s="2" t="s">
        <v>12882</v>
      </c>
      <c r="C1557" s="2" t="s">
        <v>181</v>
      </c>
      <c r="D1557" s="2" t="s">
        <v>311</v>
      </c>
      <c r="E1557" s="2" t="s">
        <v>323</v>
      </c>
      <c r="F1557" s="2">
        <v>45</v>
      </c>
      <c r="G1557" s="2" t="s">
        <v>83</v>
      </c>
      <c r="H1557" s="2" t="s">
        <v>151</v>
      </c>
      <c r="I1557" s="2" t="s">
        <v>46</v>
      </c>
      <c r="J1557" s="3">
        <v>45172</v>
      </c>
      <c r="K1557" s="3">
        <v>45189</v>
      </c>
      <c r="L1557" s="2" t="s">
        <v>40</v>
      </c>
      <c r="M1557" s="2" t="s">
        <v>111</v>
      </c>
      <c r="N1557" s="2" t="s">
        <v>369</v>
      </c>
      <c r="O1557" s="4">
        <v>939000</v>
      </c>
      <c r="P1557" s="4">
        <v>291100</v>
      </c>
      <c r="Q1557" s="4">
        <v>647900</v>
      </c>
      <c r="R1557" s="2">
        <v>48</v>
      </c>
      <c r="S1557" s="5">
        <v>11.61</v>
      </c>
      <c r="T1557" s="4">
        <v>19766.349999999999</v>
      </c>
      <c r="U1557" s="2" t="s">
        <v>73</v>
      </c>
      <c r="V1557" s="2" t="s">
        <v>74</v>
      </c>
      <c r="W1557" s="4">
        <v>691822.25</v>
      </c>
      <c r="X1557" s="4">
        <v>256962.51</v>
      </c>
      <c r="Y1557" s="4">
        <v>948784.76</v>
      </c>
      <c r="Z1557" s="2">
        <v>0</v>
      </c>
      <c r="AA1557" s="2" t="s">
        <v>56</v>
      </c>
      <c r="AB1557" s="2" t="s">
        <v>15729</v>
      </c>
      <c r="AC1557" s="2" t="s">
        <v>360</v>
      </c>
      <c r="AD1557" s="2" t="s">
        <v>76</v>
      </c>
      <c r="AE1557" s="5">
        <v>69</v>
      </c>
      <c r="AF1557" s="2">
        <v>0</v>
      </c>
      <c r="AG1557" s="2" t="s">
        <v>77</v>
      </c>
      <c r="AH1557" s="2">
        <v>17</v>
      </c>
      <c r="AI1557" s="6" t="str">
        <f t="shared" si="72"/>
        <v>45-54</v>
      </c>
      <c r="AJ1557" s="11">
        <f>YEAR(tbl_LoanData[[#This Row],[Application Date]])</f>
        <v>2023</v>
      </c>
      <c r="AK1557" s="11" t="str">
        <f>TEXT(tbl_LoanData[[#This Row],[Application Date]],"MMMM")</f>
        <v>September</v>
      </c>
      <c r="AL1557" s="12">
        <f>DATE(YEAR(tbl_LoanData[[#This Row],[Application Date]]),MONTH(tbl_LoanData[[#This Row],[Application Date]]),1)</f>
        <v>45170</v>
      </c>
      <c r="AM1557" s="14">
        <f ca="1">IF(AND(tbl_LoanData[[#This Row],[Application Date]]&gt;=EOMONTH(TODAY(),-1)+1,tbl_LoanData[[#This Row],[Application Date]]&lt;=TODAY()),tbl_LoanData[[#This Row],[Loan Amount]],0)</f>
        <v>0</v>
      </c>
      <c r="AN1557" s="14">
        <f>tbl_LoanData[[#This Row],[Amount Paid]]-(Q1557-X1557)</f>
        <v>300884.76</v>
      </c>
      <c r="AO1557" s="14">
        <f>IF(tbl_LoanData[[#This Row],[Application Status]]="Approved",1,0)</f>
        <v>1</v>
      </c>
      <c r="AP1557" s="22" t="str">
        <f t="shared" ca="1" si="73"/>
        <v/>
      </c>
      <c r="AQ1557" s="22" t="str">
        <f t="shared" ca="1" si="74"/>
        <v/>
      </c>
    </row>
    <row r="1558" spans="1:43" ht="14.4" customHeight="1" x14ac:dyDescent="0.3">
      <c r="A1558" s="2" t="s">
        <v>12935</v>
      </c>
      <c r="B1558" s="2" t="s">
        <v>12936</v>
      </c>
      <c r="C1558" s="2" t="s">
        <v>986</v>
      </c>
      <c r="D1558" s="2" t="s">
        <v>204</v>
      </c>
      <c r="E1558" s="2" t="s">
        <v>182</v>
      </c>
      <c r="F1558" s="2">
        <v>29</v>
      </c>
      <c r="G1558" s="2" t="s">
        <v>83</v>
      </c>
      <c r="H1558" s="2" t="s">
        <v>93</v>
      </c>
      <c r="I1558" s="2" t="s">
        <v>50</v>
      </c>
      <c r="J1558" s="3">
        <v>45176</v>
      </c>
      <c r="K1558" s="3">
        <v>45189</v>
      </c>
      <c r="L1558" s="2" t="s">
        <v>40</v>
      </c>
      <c r="M1558" s="2" t="s">
        <v>157</v>
      </c>
      <c r="N1558" s="2" t="s">
        <v>328</v>
      </c>
      <c r="O1558" s="4">
        <v>888000</v>
      </c>
      <c r="P1558" s="4">
        <v>309200</v>
      </c>
      <c r="Q1558" s="4">
        <v>578800</v>
      </c>
      <c r="R1558" s="2">
        <v>48</v>
      </c>
      <c r="S1558" s="5">
        <v>13.29</v>
      </c>
      <c r="T1558" s="4">
        <v>18468.54</v>
      </c>
      <c r="U1558" s="2" t="s">
        <v>73</v>
      </c>
      <c r="V1558" s="2" t="s">
        <v>74</v>
      </c>
      <c r="W1558" s="4">
        <v>646398.9</v>
      </c>
      <c r="X1558" s="4">
        <v>240091.18</v>
      </c>
      <c r="Y1558" s="4">
        <v>886490.08</v>
      </c>
      <c r="Z1558" s="2">
        <v>0</v>
      </c>
      <c r="AA1558" s="2" t="s">
        <v>56</v>
      </c>
      <c r="AB1558" s="2" t="s">
        <v>15729</v>
      </c>
      <c r="AC1558" s="2" t="s">
        <v>106</v>
      </c>
      <c r="AD1558" s="2" t="s">
        <v>76</v>
      </c>
      <c r="AE1558" s="5">
        <v>65.180000000000007</v>
      </c>
      <c r="AF1558" s="2">
        <v>0</v>
      </c>
      <c r="AG1558" s="2" t="s">
        <v>77</v>
      </c>
      <c r="AH1558" s="2">
        <v>13</v>
      </c>
      <c r="AI1558" s="6" t="str">
        <f t="shared" si="72"/>
        <v>25-34</v>
      </c>
      <c r="AJ1558" s="11">
        <f>YEAR(tbl_LoanData[[#This Row],[Application Date]])</f>
        <v>2023</v>
      </c>
      <c r="AK1558" s="11" t="str">
        <f>TEXT(tbl_LoanData[[#This Row],[Application Date]],"MMMM")</f>
        <v>September</v>
      </c>
      <c r="AL1558" s="12">
        <f>DATE(YEAR(tbl_LoanData[[#This Row],[Application Date]]),MONTH(tbl_LoanData[[#This Row],[Application Date]]),1)</f>
        <v>45170</v>
      </c>
      <c r="AM1558" s="14">
        <f ca="1">IF(AND(tbl_LoanData[[#This Row],[Application Date]]&gt;=EOMONTH(TODAY(),-1)+1,tbl_LoanData[[#This Row],[Application Date]]&lt;=TODAY()),tbl_LoanData[[#This Row],[Loan Amount]],0)</f>
        <v>0</v>
      </c>
      <c r="AN1558" s="14">
        <f>tbl_LoanData[[#This Row],[Amount Paid]]-(Q1558-X1558)</f>
        <v>307690.08</v>
      </c>
      <c r="AO1558" s="14">
        <f>IF(tbl_LoanData[[#This Row],[Application Status]]="Approved",1,0)</f>
        <v>1</v>
      </c>
      <c r="AP1558" s="22" t="str">
        <f t="shared" ca="1" si="73"/>
        <v/>
      </c>
      <c r="AQ1558" s="22" t="str">
        <f t="shared" ca="1" si="74"/>
        <v/>
      </c>
    </row>
    <row r="1559" spans="1:43" ht="14.4" customHeight="1" x14ac:dyDescent="0.3">
      <c r="A1559" s="2" t="s">
        <v>13093</v>
      </c>
      <c r="B1559" s="2" t="s">
        <v>13094</v>
      </c>
      <c r="C1559" s="2" t="s">
        <v>203</v>
      </c>
      <c r="D1559" s="2" t="s">
        <v>82</v>
      </c>
      <c r="E1559" s="2" t="s">
        <v>293</v>
      </c>
      <c r="F1559" s="2">
        <v>43</v>
      </c>
      <c r="G1559" s="2" t="s">
        <v>69</v>
      </c>
      <c r="H1559" s="2" t="s">
        <v>318</v>
      </c>
      <c r="I1559" s="2" t="s">
        <v>42</v>
      </c>
      <c r="J1559" s="3">
        <v>45190</v>
      </c>
      <c r="K1559" s="3"/>
      <c r="L1559" s="2" t="s">
        <v>40</v>
      </c>
      <c r="M1559" s="2" t="s">
        <v>71</v>
      </c>
      <c r="N1559" s="2" t="s">
        <v>137</v>
      </c>
      <c r="O1559" s="4">
        <v>932000</v>
      </c>
      <c r="P1559" s="4">
        <v>293200</v>
      </c>
      <c r="Q1559" s="4">
        <v>638800</v>
      </c>
      <c r="R1559" s="2">
        <v>24</v>
      </c>
      <c r="S1559" s="5">
        <v>13.81</v>
      </c>
      <c r="T1559" s="4">
        <v>33968.19</v>
      </c>
      <c r="U1559" s="2" t="s">
        <v>113</v>
      </c>
      <c r="V1559" s="2" t="s">
        <v>97</v>
      </c>
      <c r="W1559" s="4">
        <v>0</v>
      </c>
      <c r="X1559" s="4">
        <v>0</v>
      </c>
      <c r="Y1559" s="4">
        <v>815236.56</v>
      </c>
      <c r="Z1559" s="2">
        <v>0</v>
      </c>
      <c r="AA1559" s="2" t="s">
        <v>97</v>
      </c>
      <c r="AB1559" s="2" t="s">
        <v>15728</v>
      </c>
      <c r="AC1559" s="2" t="s">
        <v>138</v>
      </c>
      <c r="AD1559" s="2" t="s">
        <v>76</v>
      </c>
      <c r="AE1559" s="5">
        <v>68.540000000000006</v>
      </c>
      <c r="AF1559" s="2">
        <v>0</v>
      </c>
      <c r="AG1559" s="2" t="s">
        <v>97</v>
      </c>
      <c r="AH1559" s="2"/>
      <c r="AI1559" s="6" t="str">
        <f t="shared" si="72"/>
        <v>35-44</v>
      </c>
      <c r="AJ1559" s="11">
        <f>YEAR(tbl_LoanData[[#This Row],[Application Date]])</f>
        <v>2023</v>
      </c>
      <c r="AK1559" s="11" t="str">
        <f>TEXT(tbl_LoanData[[#This Row],[Application Date]],"MMMM")</f>
        <v>September</v>
      </c>
      <c r="AL1559" s="12">
        <f>DATE(YEAR(tbl_LoanData[[#This Row],[Application Date]]),MONTH(tbl_LoanData[[#This Row],[Application Date]]),1)</f>
        <v>45170</v>
      </c>
      <c r="AM1559" s="14">
        <f ca="1">IF(AND(tbl_LoanData[[#This Row],[Application Date]]&gt;=EOMONTH(TODAY(),-1)+1,tbl_LoanData[[#This Row],[Application Date]]&lt;=TODAY()),tbl_LoanData[[#This Row],[Loan Amount]],0)</f>
        <v>0</v>
      </c>
      <c r="AN1559" s="14">
        <f>tbl_LoanData[[#This Row],[Amount Paid]]-(Q1559-X1559)</f>
        <v>-638800</v>
      </c>
      <c r="AO1559" s="14">
        <f>IF(tbl_LoanData[[#This Row],[Application Status]]="Approved",1,0)</f>
        <v>0</v>
      </c>
      <c r="AP1559" s="22" t="str">
        <f t="shared" ca="1" si="73"/>
        <v/>
      </c>
      <c r="AQ1559" s="22" t="str">
        <f t="shared" ca="1" si="74"/>
        <v/>
      </c>
    </row>
    <row r="1560" spans="1:43" x14ac:dyDescent="0.3">
      <c r="A1560" s="2" t="s">
        <v>13133</v>
      </c>
      <c r="B1560" s="2" t="s">
        <v>13134</v>
      </c>
      <c r="C1560" s="2" t="s">
        <v>949</v>
      </c>
      <c r="D1560" s="2" t="s">
        <v>189</v>
      </c>
      <c r="E1560" s="2" t="s">
        <v>67</v>
      </c>
      <c r="F1560" s="2">
        <v>57</v>
      </c>
      <c r="G1560" s="2" t="s">
        <v>83</v>
      </c>
      <c r="H1560" s="2" t="s">
        <v>543</v>
      </c>
      <c r="I1560" s="2" t="s">
        <v>45</v>
      </c>
      <c r="J1560" s="3">
        <v>45176</v>
      </c>
      <c r="K1560" s="3">
        <v>45183</v>
      </c>
      <c r="L1560" s="2" t="s">
        <v>39</v>
      </c>
      <c r="M1560" s="2" t="s">
        <v>71</v>
      </c>
      <c r="N1560" s="2" t="s">
        <v>294</v>
      </c>
      <c r="O1560" s="4">
        <v>1274000</v>
      </c>
      <c r="P1560" s="4">
        <v>459400</v>
      </c>
      <c r="Q1560" s="4">
        <v>814600</v>
      </c>
      <c r="R1560" s="2">
        <v>48</v>
      </c>
      <c r="S1560" s="5">
        <v>11.68</v>
      </c>
      <c r="T1560" s="4">
        <v>24899.61</v>
      </c>
      <c r="U1560" s="2" t="s">
        <v>73</v>
      </c>
      <c r="V1560" s="2" t="s">
        <v>74</v>
      </c>
      <c r="W1560" s="4">
        <v>846586.74</v>
      </c>
      <c r="X1560" s="4">
        <v>348594.38</v>
      </c>
      <c r="Y1560" s="4">
        <v>1195181.1200000001</v>
      </c>
      <c r="Z1560" s="2">
        <v>29</v>
      </c>
      <c r="AA1560" s="2" t="s">
        <v>57</v>
      </c>
      <c r="AB1560" s="2" t="s">
        <v>15736</v>
      </c>
      <c r="AC1560" s="2" t="s">
        <v>332</v>
      </c>
      <c r="AD1560" s="2" t="s">
        <v>76</v>
      </c>
      <c r="AE1560" s="5">
        <v>63.94</v>
      </c>
      <c r="AF1560" s="2">
        <v>1</v>
      </c>
      <c r="AG1560" s="2" t="s">
        <v>77</v>
      </c>
      <c r="AH1560" s="2">
        <v>7</v>
      </c>
      <c r="AI1560" s="6" t="str">
        <f t="shared" si="72"/>
        <v>55-64</v>
      </c>
      <c r="AJ1560" s="11">
        <f>YEAR(tbl_LoanData[[#This Row],[Application Date]])</f>
        <v>2023</v>
      </c>
      <c r="AK1560" s="11" t="str">
        <f>TEXT(tbl_LoanData[[#This Row],[Application Date]],"MMMM")</f>
        <v>September</v>
      </c>
      <c r="AL1560" s="12">
        <f>DATE(YEAR(tbl_LoanData[[#This Row],[Application Date]]),MONTH(tbl_LoanData[[#This Row],[Application Date]]),1)</f>
        <v>45170</v>
      </c>
      <c r="AM1560" s="14">
        <f ca="1">IF(AND(tbl_LoanData[[#This Row],[Application Date]]&gt;=EOMONTH(TODAY(),-1)+1,tbl_LoanData[[#This Row],[Application Date]]&lt;=TODAY()),tbl_LoanData[[#This Row],[Loan Amount]],0)</f>
        <v>0</v>
      </c>
      <c r="AN1560" s="14">
        <f>tbl_LoanData[[#This Row],[Amount Paid]]-(Q1560-X1560)</f>
        <v>380581.12</v>
      </c>
      <c r="AO1560" s="14">
        <f>IF(tbl_LoanData[[#This Row],[Application Status]]="Approved",1,0)</f>
        <v>1</v>
      </c>
      <c r="AP1560" s="22" t="str">
        <f t="shared" ca="1" si="73"/>
        <v/>
      </c>
      <c r="AQ1560" s="22" t="str">
        <f t="shared" ca="1" si="74"/>
        <v/>
      </c>
    </row>
    <row r="1561" spans="1:43" ht="14.4" customHeight="1" x14ac:dyDescent="0.3">
      <c r="A1561" s="2" t="s">
        <v>13239</v>
      </c>
      <c r="B1561" s="2" t="s">
        <v>13240</v>
      </c>
      <c r="C1561" s="2" t="s">
        <v>405</v>
      </c>
      <c r="D1561" s="2" t="s">
        <v>176</v>
      </c>
      <c r="E1561" s="2" t="s">
        <v>311</v>
      </c>
      <c r="F1561" s="2">
        <v>24</v>
      </c>
      <c r="G1561" s="2" t="s">
        <v>69</v>
      </c>
      <c r="H1561" s="2" t="s">
        <v>84</v>
      </c>
      <c r="I1561" s="2" t="s">
        <v>45</v>
      </c>
      <c r="J1561" s="3">
        <v>45189</v>
      </c>
      <c r="K1561" s="3">
        <v>45191</v>
      </c>
      <c r="L1561" s="2" t="s">
        <v>38</v>
      </c>
      <c r="M1561" s="2" t="s">
        <v>144</v>
      </c>
      <c r="N1561" s="2" t="s">
        <v>382</v>
      </c>
      <c r="O1561" s="4">
        <v>1090000</v>
      </c>
      <c r="P1561" s="4">
        <v>329400</v>
      </c>
      <c r="Q1561" s="4">
        <v>760600</v>
      </c>
      <c r="R1561" s="2">
        <v>24</v>
      </c>
      <c r="S1561" s="5">
        <v>11.4</v>
      </c>
      <c r="T1561" s="4">
        <v>38917.370000000003</v>
      </c>
      <c r="U1561" s="2" t="s">
        <v>73</v>
      </c>
      <c r="V1561" s="2" t="s">
        <v>33</v>
      </c>
      <c r="W1561" s="4">
        <v>934016.8</v>
      </c>
      <c r="X1561" s="4">
        <v>0</v>
      </c>
      <c r="Y1561" s="4">
        <v>934016.8</v>
      </c>
      <c r="Z1561" s="2">
        <v>0</v>
      </c>
      <c r="AA1561" s="2" t="s">
        <v>56</v>
      </c>
      <c r="AB1561" s="2" t="s">
        <v>15728</v>
      </c>
      <c r="AC1561" s="2" t="s">
        <v>121</v>
      </c>
      <c r="AD1561" s="2" t="s">
        <v>76</v>
      </c>
      <c r="AE1561" s="5">
        <v>69.78</v>
      </c>
      <c r="AF1561" s="2">
        <v>0</v>
      </c>
      <c r="AG1561" s="2" t="s">
        <v>77</v>
      </c>
      <c r="AH1561" s="2">
        <v>2</v>
      </c>
      <c r="AI1561" s="6" t="str">
        <f t="shared" si="72"/>
        <v>18-24</v>
      </c>
      <c r="AJ1561" s="11">
        <f>YEAR(tbl_LoanData[[#This Row],[Application Date]])</f>
        <v>2023</v>
      </c>
      <c r="AK1561" s="11" t="str">
        <f>TEXT(tbl_LoanData[[#This Row],[Application Date]],"MMMM")</f>
        <v>September</v>
      </c>
      <c r="AL1561" s="12">
        <f>DATE(YEAR(tbl_LoanData[[#This Row],[Application Date]]),MONTH(tbl_LoanData[[#This Row],[Application Date]]),1)</f>
        <v>45170</v>
      </c>
      <c r="AM1561" s="14">
        <f ca="1">IF(AND(tbl_LoanData[[#This Row],[Application Date]]&gt;=EOMONTH(TODAY(),-1)+1,tbl_LoanData[[#This Row],[Application Date]]&lt;=TODAY()),tbl_LoanData[[#This Row],[Loan Amount]],0)</f>
        <v>0</v>
      </c>
      <c r="AN1561" s="14">
        <f>tbl_LoanData[[#This Row],[Amount Paid]]-(Q1561-X1561)</f>
        <v>173416.80000000005</v>
      </c>
      <c r="AO1561" s="14">
        <f>IF(tbl_LoanData[[#This Row],[Application Status]]="Approved",1,0)</f>
        <v>1</v>
      </c>
      <c r="AP1561" s="22" t="str">
        <f t="shared" ca="1" si="73"/>
        <v/>
      </c>
      <c r="AQ1561" s="22" t="str">
        <f t="shared" ca="1" si="74"/>
        <v/>
      </c>
    </row>
    <row r="1562" spans="1:43" ht="14.4" customHeight="1" x14ac:dyDescent="0.3">
      <c r="A1562" s="2" t="s">
        <v>13281</v>
      </c>
      <c r="B1562" s="2" t="s">
        <v>13282</v>
      </c>
      <c r="C1562" s="2" t="s">
        <v>198</v>
      </c>
      <c r="D1562" s="2" t="s">
        <v>176</v>
      </c>
      <c r="E1562" s="2" t="s">
        <v>92</v>
      </c>
      <c r="F1562" s="2">
        <v>27</v>
      </c>
      <c r="G1562" s="2" t="s">
        <v>69</v>
      </c>
      <c r="H1562" s="2" t="s">
        <v>166</v>
      </c>
      <c r="I1562" s="2" t="s">
        <v>46</v>
      </c>
      <c r="J1562" s="3">
        <v>45178</v>
      </c>
      <c r="K1562" s="3">
        <v>45190</v>
      </c>
      <c r="L1562" s="2" t="s">
        <v>40</v>
      </c>
      <c r="M1562" s="2" t="s">
        <v>85</v>
      </c>
      <c r="N1562" s="2" t="s">
        <v>270</v>
      </c>
      <c r="O1562" s="4">
        <v>1293000</v>
      </c>
      <c r="P1562" s="4">
        <v>386400</v>
      </c>
      <c r="Q1562" s="4">
        <v>906600</v>
      </c>
      <c r="R1562" s="2">
        <v>24</v>
      </c>
      <c r="S1562" s="5">
        <v>6.54</v>
      </c>
      <c r="T1562" s="4">
        <v>42715.97</v>
      </c>
      <c r="U1562" s="2" t="s">
        <v>73</v>
      </c>
      <c r="V1562" s="2" t="s">
        <v>33</v>
      </c>
      <c r="W1562" s="4">
        <v>1025183.28</v>
      </c>
      <c r="X1562" s="4">
        <v>0</v>
      </c>
      <c r="Y1562" s="4">
        <v>1025183.28</v>
      </c>
      <c r="Z1562" s="2">
        <v>0</v>
      </c>
      <c r="AA1562" s="2" t="s">
        <v>56</v>
      </c>
      <c r="AB1562" s="2" t="s">
        <v>15731</v>
      </c>
      <c r="AC1562" s="2" t="s">
        <v>360</v>
      </c>
      <c r="AD1562" s="2" t="s">
        <v>76</v>
      </c>
      <c r="AE1562" s="5">
        <v>70.12</v>
      </c>
      <c r="AF1562" s="2">
        <v>0</v>
      </c>
      <c r="AG1562" s="2" t="s">
        <v>77</v>
      </c>
      <c r="AH1562" s="2">
        <v>12</v>
      </c>
      <c r="AI1562" s="6" t="str">
        <f t="shared" si="72"/>
        <v>25-34</v>
      </c>
      <c r="AJ1562" s="11">
        <f>YEAR(tbl_LoanData[[#This Row],[Application Date]])</f>
        <v>2023</v>
      </c>
      <c r="AK1562" s="11" t="str">
        <f>TEXT(tbl_LoanData[[#This Row],[Application Date]],"MMMM")</f>
        <v>September</v>
      </c>
      <c r="AL1562" s="12">
        <f>DATE(YEAR(tbl_LoanData[[#This Row],[Application Date]]),MONTH(tbl_LoanData[[#This Row],[Application Date]]),1)</f>
        <v>45170</v>
      </c>
      <c r="AM1562" s="14">
        <f ca="1">IF(AND(tbl_LoanData[[#This Row],[Application Date]]&gt;=EOMONTH(TODAY(),-1)+1,tbl_LoanData[[#This Row],[Application Date]]&lt;=TODAY()),tbl_LoanData[[#This Row],[Loan Amount]],0)</f>
        <v>0</v>
      </c>
      <c r="AN1562" s="14">
        <f>tbl_LoanData[[#This Row],[Amount Paid]]-(Q1562-X1562)</f>
        <v>118583.28000000003</v>
      </c>
      <c r="AO1562" s="14">
        <f>IF(tbl_LoanData[[#This Row],[Application Status]]="Approved",1,0)</f>
        <v>1</v>
      </c>
      <c r="AP1562" s="22" t="str">
        <f t="shared" ca="1" si="73"/>
        <v/>
      </c>
      <c r="AQ1562" s="22" t="str">
        <f t="shared" ca="1" si="74"/>
        <v/>
      </c>
    </row>
    <row r="1563" spans="1:43" ht="14.4" customHeight="1" x14ac:dyDescent="0.3">
      <c r="A1563" s="2" t="s">
        <v>13621</v>
      </c>
      <c r="B1563" s="2" t="s">
        <v>13622</v>
      </c>
      <c r="C1563" s="2" t="s">
        <v>712</v>
      </c>
      <c r="D1563" s="2" t="s">
        <v>134</v>
      </c>
      <c r="E1563" s="2" t="s">
        <v>125</v>
      </c>
      <c r="F1563" s="2">
        <v>36</v>
      </c>
      <c r="G1563" s="2" t="s">
        <v>83</v>
      </c>
      <c r="H1563" s="2" t="s">
        <v>307</v>
      </c>
      <c r="I1563" s="2" t="s">
        <v>43</v>
      </c>
      <c r="J1563" s="3">
        <v>45180</v>
      </c>
      <c r="K1563" s="3">
        <v>45201</v>
      </c>
      <c r="L1563" s="2" t="s">
        <v>40</v>
      </c>
      <c r="M1563" s="2" t="s">
        <v>94</v>
      </c>
      <c r="N1563" s="2" t="s">
        <v>95</v>
      </c>
      <c r="O1563" s="4">
        <v>1337000</v>
      </c>
      <c r="P1563" s="4">
        <v>326700</v>
      </c>
      <c r="Q1563" s="4">
        <v>1010300</v>
      </c>
      <c r="R1563" s="2">
        <v>12</v>
      </c>
      <c r="S1563" s="5">
        <v>12.75</v>
      </c>
      <c r="T1563" s="4">
        <v>94926.1</v>
      </c>
      <c r="U1563" s="2" t="s">
        <v>73</v>
      </c>
      <c r="V1563" s="2" t="s">
        <v>33</v>
      </c>
      <c r="W1563" s="4">
        <v>1139113.25</v>
      </c>
      <c r="X1563" s="4">
        <v>0</v>
      </c>
      <c r="Y1563" s="4">
        <v>1139113.25</v>
      </c>
      <c r="Z1563" s="2">
        <v>0</v>
      </c>
      <c r="AA1563" s="2" t="s">
        <v>56</v>
      </c>
      <c r="AB1563" s="2" t="s">
        <v>15733</v>
      </c>
      <c r="AC1563" s="2" t="s">
        <v>121</v>
      </c>
      <c r="AD1563" s="2" t="s">
        <v>76</v>
      </c>
      <c r="AE1563" s="5">
        <v>75.56</v>
      </c>
      <c r="AF1563" s="2">
        <v>0</v>
      </c>
      <c r="AG1563" s="2" t="s">
        <v>77</v>
      </c>
      <c r="AH1563" s="2">
        <v>21</v>
      </c>
      <c r="AI1563" s="6" t="str">
        <f t="shared" si="72"/>
        <v>35-44</v>
      </c>
      <c r="AJ1563" s="11">
        <f>YEAR(tbl_LoanData[[#This Row],[Application Date]])</f>
        <v>2023</v>
      </c>
      <c r="AK1563" s="11" t="str">
        <f>TEXT(tbl_LoanData[[#This Row],[Application Date]],"MMMM")</f>
        <v>September</v>
      </c>
      <c r="AL1563" s="12">
        <f>DATE(YEAR(tbl_LoanData[[#This Row],[Application Date]]),MONTH(tbl_LoanData[[#This Row],[Application Date]]),1)</f>
        <v>45170</v>
      </c>
      <c r="AM1563" s="14">
        <f ca="1">IF(AND(tbl_LoanData[[#This Row],[Application Date]]&gt;=EOMONTH(TODAY(),-1)+1,tbl_LoanData[[#This Row],[Application Date]]&lt;=TODAY()),tbl_LoanData[[#This Row],[Loan Amount]],0)</f>
        <v>0</v>
      </c>
      <c r="AN1563" s="14">
        <f>tbl_LoanData[[#This Row],[Amount Paid]]-(Q1563-X1563)</f>
        <v>128813.25</v>
      </c>
      <c r="AO1563" s="14">
        <f>IF(tbl_LoanData[[#This Row],[Application Status]]="Approved",1,0)</f>
        <v>1</v>
      </c>
      <c r="AP1563" s="22" t="str">
        <f t="shared" ca="1" si="73"/>
        <v/>
      </c>
      <c r="AQ1563" s="22" t="str">
        <f t="shared" ca="1" si="74"/>
        <v/>
      </c>
    </row>
    <row r="1564" spans="1:43" ht="14.4" customHeight="1" x14ac:dyDescent="0.3">
      <c r="A1564" s="2" t="s">
        <v>13705</v>
      </c>
      <c r="B1564" s="2" t="s">
        <v>13706</v>
      </c>
      <c r="C1564" s="2" t="s">
        <v>289</v>
      </c>
      <c r="D1564" s="2" t="s">
        <v>204</v>
      </c>
      <c r="E1564" s="2" t="s">
        <v>268</v>
      </c>
      <c r="F1564" s="2">
        <v>65</v>
      </c>
      <c r="G1564" s="2" t="s">
        <v>69</v>
      </c>
      <c r="H1564" s="2" t="s">
        <v>172</v>
      </c>
      <c r="I1564" s="2" t="s">
        <v>45</v>
      </c>
      <c r="J1564" s="3">
        <v>45172</v>
      </c>
      <c r="K1564" s="3">
        <v>45190</v>
      </c>
      <c r="L1564" s="2" t="s">
        <v>36</v>
      </c>
      <c r="M1564" s="2" t="s">
        <v>85</v>
      </c>
      <c r="N1564" s="2" t="s">
        <v>344</v>
      </c>
      <c r="O1564" s="4">
        <v>1182000</v>
      </c>
      <c r="P1564" s="4">
        <v>368800</v>
      </c>
      <c r="Q1564" s="4">
        <v>813200</v>
      </c>
      <c r="R1564" s="2">
        <v>24</v>
      </c>
      <c r="S1564" s="5">
        <v>9.7799999999999994</v>
      </c>
      <c r="T1564" s="4">
        <v>40510.910000000003</v>
      </c>
      <c r="U1564" s="2" t="s">
        <v>73</v>
      </c>
      <c r="V1564" s="2" t="s">
        <v>34</v>
      </c>
      <c r="W1564" s="4">
        <v>850729.11</v>
      </c>
      <c r="X1564" s="4">
        <v>121532.81</v>
      </c>
      <c r="Y1564" s="4">
        <v>972261.92</v>
      </c>
      <c r="Z1564" s="2">
        <v>93</v>
      </c>
      <c r="AA1564" s="2" t="s">
        <v>60</v>
      </c>
      <c r="AB1564" s="2" t="s">
        <v>15735</v>
      </c>
      <c r="AC1564" s="2" t="s">
        <v>332</v>
      </c>
      <c r="AD1564" s="2" t="s">
        <v>76</v>
      </c>
      <c r="AE1564" s="5">
        <v>68.8</v>
      </c>
      <c r="AF1564" s="2">
        <v>3</v>
      </c>
      <c r="AG1564" s="2" t="s">
        <v>130</v>
      </c>
      <c r="AH1564" s="2">
        <v>18</v>
      </c>
      <c r="AI1564" s="6" t="str">
        <f t="shared" si="72"/>
        <v>65+</v>
      </c>
      <c r="AJ1564" s="11">
        <f>YEAR(tbl_LoanData[[#This Row],[Application Date]])</f>
        <v>2023</v>
      </c>
      <c r="AK1564" s="11" t="str">
        <f>TEXT(tbl_LoanData[[#This Row],[Application Date]],"MMMM")</f>
        <v>September</v>
      </c>
      <c r="AL1564" s="12">
        <f>DATE(YEAR(tbl_LoanData[[#This Row],[Application Date]]),MONTH(tbl_LoanData[[#This Row],[Application Date]]),1)</f>
        <v>45170</v>
      </c>
      <c r="AM1564" s="14">
        <f ca="1">IF(AND(tbl_LoanData[[#This Row],[Application Date]]&gt;=EOMONTH(TODAY(),-1)+1,tbl_LoanData[[#This Row],[Application Date]]&lt;=TODAY()),tbl_LoanData[[#This Row],[Loan Amount]],0)</f>
        <v>0</v>
      </c>
      <c r="AN1564" s="14">
        <f>tbl_LoanData[[#This Row],[Amount Paid]]-(Q1564-X1564)</f>
        <v>159061.92000000004</v>
      </c>
      <c r="AO1564" s="14">
        <f>IF(tbl_LoanData[[#This Row],[Application Status]]="Approved",1,0)</f>
        <v>1</v>
      </c>
      <c r="AP1564" s="22" t="str">
        <f t="shared" ca="1" si="73"/>
        <v/>
      </c>
      <c r="AQ1564" s="22" t="str">
        <f t="shared" ca="1" si="74"/>
        <v/>
      </c>
    </row>
    <row r="1565" spans="1:43" x14ac:dyDescent="0.3">
      <c r="A1565" s="2" t="s">
        <v>13811</v>
      </c>
      <c r="B1565" s="2" t="s">
        <v>13812</v>
      </c>
      <c r="C1565" s="2" t="s">
        <v>986</v>
      </c>
      <c r="D1565" s="2" t="s">
        <v>268</v>
      </c>
      <c r="E1565" s="2" t="s">
        <v>323</v>
      </c>
      <c r="F1565" s="2">
        <v>46</v>
      </c>
      <c r="G1565" s="2" t="s">
        <v>83</v>
      </c>
      <c r="H1565" s="2" t="s">
        <v>224</v>
      </c>
      <c r="I1565" s="2" t="s">
        <v>54</v>
      </c>
      <c r="J1565" s="3">
        <v>45172</v>
      </c>
      <c r="K1565" s="3">
        <v>45189</v>
      </c>
      <c r="L1565" s="2" t="s">
        <v>40</v>
      </c>
      <c r="M1565" s="2" t="s">
        <v>111</v>
      </c>
      <c r="N1565" s="2" t="s">
        <v>369</v>
      </c>
      <c r="O1565" s="4">
        <v>763000</v>
      </c>
      <c r="P1565" s="4">
        <v>245700</v>
      </c>
      <c r="Q1565" s="4">
        <v>517300</v>
      </c>
      <c r="R1565" s="2">
        <v>48</v>
      </c>
      <c r="S1565" s="5">
        <v>5.89</v>
      </c>
      <c r="T1565" s="4">
        <v>13316.16</v>
      </c>
      <c r="U1565" s="2" t="s">
        <v>73</v>
      </c>
      <c r="V1565" s="2" t="s">
        <v>74</v>
      </c>
      <c r="W1565" s="4">
        <v>466065.6</v>
      </c>
      <c r="X1565" s="4">
        <v>173110.28</v>
      </c>
      <c r="Y1565" s="4">
        <v>639175.88</v>
      </c>
      <c r="Z1565" s="2">
        <v>0</v>
      </c>
      <c r="AA1565" s="2" t="s">
        <v>56</v>
      </c>
      <c r="AB1565" s="2" t="s">
        <v>15727</v>
      </c>
      <c r="AC1565" s="2" t="s">
        <v>129</v>
      </c>
      <c r="AD1565" s="2" t="s">
        <v>76</v>
      </c>
      <c r="AE1565" s="5">
        <v>67.8</v>
      </c>
      <c r="AF1565" s="2">
        <v>0</v>
      </c>
      <c r="AG1565" s="2" t="s">
        <v>77</v>
      </c>
      <c r="AH1565" s="2">
        <v>17</v>
      </c>
      <c r="AI1565" s="6" t="str">
        <f t="shared" si="72"/>
        <v>45-54</v>
      </c>
      <c r="AJ1565" s="11">
        <f>YEAR(tbl_LoanData[[#This Row],[Application Date]])</f>
        <v>2023</v>
      </c>
      <c r="AK1565" s="11" t="str">
        <f>TEXT(tbl_LoanData[[#This Row],[Application Date]],"MMMM")</f>
        <v>September</v>
      </c>
      <c r="AL1565" s="12">
        <f>DATE(YEAR(tbl_LoanData[[#This Row],[Application Date]]),MONTH(tbl_LoanData[[#This Row],[Application Date]]),1)</f>
        <v>45170</v>
      </c>
      <c r="AM1565" s="14">
        <f ca="1">IF(AND(tbl_LoanData[[#This Row],[Application Date]]&gt;=EOMONTH(TODAY(),-1)+1,tbl_LoanData[[#This Row],[Application Date]]&lt;=TODAY()),tbl_LoanData[[#This Row],[Loan Amount]],0)</f>
        <v>0</v>
      </c>
      <c r="AN1565" s="14">
        <f>tbl_LoanData[[#This Row],[Amount Paid]]-(Q1565-X1565)</f>
        <v>121875.88</v>
      </c>
      <c r="AO1565" s="14">
        <f>IF(tbl_LoanData[[#This Row],[Application Status]]="Approved",1,0)</f>
        <v>1</v>
      </c>
      <c r="AP1565" s="22" t="str">
        <f t="shared" ca="1" si="73"/>
        <v/>
      </c>
      <c r="AQ1565" s="22" t="str">
        <f t="shared" ca="1" si="74"/>
        <v/>
      </c>
    </row>
    <row r="1566" spans="1:43" ht="14.4" customHeight="1" x14ac:dyDescent="0.3">
      <c r="A1566" s="2" t="s">
        <v>13891</v>
      </c>
      <c r="B1566" s="2" t="s">
        <v>13892</v>
      </c>
      <c r="C1566" s="2" t="s">
        <v>471</v>
      </c>
      <c r="D1566" s="2" t="s">
        <v>268</v>
      </c>
      <c r="E1566" s="2" t="s">
        <v>204</v>
      </c>
      <c r="F1566" s="2">
        <v>45</v>
      </c>
      <c r="G1566" s="2" t="s">
        <v>83</v>
      </c>
      <c r="H1566" s="2" t="s">
        <v>250</v>
      </c>
      <c r="I1566" s="2" t="s">
        <v>52</v>
      </c>
      <c r="J1566" s="3">
        <v>45194</v>
      </c>
      <c r="K1566" s="3">
        <v>45207</v>
      </c>
      <c r="L1566" s="2" t="s">
        <v>39</v>
      </c>
      <c r="M1566" s="2" t="s">
        <v>71</v>
      </c>
      <c r="N1566" s="2" t="s">
        <v>294</v>
      </c>
      <c r="O1566" s="4">
        <v>1915000</v>
      </c>
      <c r="P1566" s="4">
        <v>301500</v>
      </c>
      <c r="Q1566" s="4">
        <v>1613500</v>
      </c>
      <c r="R1566" s="2">
        <v>48</v>
      </c>
      <c r="S1566" s="5">
        <v>7</v>
      </c>
      <c r="T1566" s="4">
        <v>43026.67</v>
      </c>
      <c r="U1566" s="2" t="s">
        <v>73</v>
      </c>
      <c r="V1566" s="2" t="s">
        <v>74</v>
      </c>
      <c r="W1566" s="4">
        <v>1462906.78</v>
      </c>
      <c r="X1566" s="4">
        <v>602373.22</v>
      </c>
      <c r="Y1566" s="4">
        <v>2065280</v>
      </c>
      <c r="Z1566" s="2">
        <v>0</v>
      </c>
      <c r="AA1566" s="2" t="s">
        <v>56</v>
      </c>
      <c r="AB1566" s="2" t="s">
        <v>15735</v>
      </c>
      <c r="AC1566" s="2" t="s">
        <v>106</v>
      </c>
      <c r="AD1566" s="2" t="s">
        <v>76</v>
      </c>
      <c r="AE1566" s="5">
        <v>84.26</v>
      </c>
      <c r="AF1566" s="2">
        <v>0</v>
      </c>
      <c r="AG1566" s="2" t="s">
        <v>77</v>
      </c>
      <c r="AH1566" s="2">
        <v>13</v>
      </c>
      <c r="AI1566" s="6" t="str">
        <f t="shared" si="72"/>
        <v>45-54</v>
      </c>
      <c r="AJ1566" s="11">
        <f>YEAR(tbl_LoanData[[#This Row],[Application Date]])</f>
        <v>2023</v>
      </c>
      <c r="AK1566" s="11" t="str">
        <f>TEXT(tbl_LoanData[[#This Row],[Application Date]],"MMMM")</f>
        <v>September</v>
      </c>
      <c r="AL1566" s="12">
        <f>DATE(YEAR(tbl_LoanData[[#This Row],[Application Date]]),MONTH(tbl_LoanData[[#This Row],[Application Date]]),1)</f>
        <v>45170</v>
      </c>
      <c r="AM1566" s="14">
        <f ca="1">IF(AND(tbl_LoanData[[#This Row],[Application Date]]&gt;=EOMONTH(TODAY(),-1)+1,tbl_LoanData[[#This Row],[Application Date]]&lt;=TODAY()),tbl_LoanData[[#This Row],[Loan Amount]],0)</f>
        <v>0</v>
      </c>
      <c r="AN1566" s="14">
        <f>tbl_LoanData[[#This Row],[Amount Paid]]-(Q1566-X1566)</f>
        <v>451780</v>
      </c>
      <c r="AO1566" s="14">
        <f>IF(tbl_LoanData[[#This Row],[Application Status]]="Approved",1,0)</f>
        <v>1</v>
      </c>
      <c r="AP1566" s="22" t="str">
        <f t="shared" ca="1" si="73"/>
        <v/>
      </c>
      <c r="AQ1566" s="22" t="str">
        <f t="shared" ca="1" si="74"/>
        <v/>
      </c>
    </row>
    <row r="1567" spans="1:43" ht="14.4" customHeight="1" x14ac:dyDescent="0.3">
      <c r="A1567" s="2" t="s">
        <v>13897</v>
      </c>
      <c r="B1567" s="2" t="s">
        <v>13898</v>
      </c>
      <c r="C1567" s="2" t="s">
        <v>188</v>
      </c>
      <c r="D1567" s="2" t="s">
        <v>81</v>
      </c>
      <c r="E1567" s="2" t="s">
        <v>402</v>
      </c>
      <c r="F1567" s="2">
        <v>50</v>
      </c>
      <c r="G1567" s="2" t="s">
        <v>69</v>
      </c>
      <c r="H1567" s="2" t="s">
        <v>298</v>
      </c>
      <c r="I1567" s="2" t="s">
        <v>43</v>
      </c>
      <c r="J1567" s="3">
        <v>45184</v>
      </c>
      <c r="K1567" s="3"/>
      <c r="L1567" s="2" t="s">
        <v>40</v>
      </c>
      <c r="M1567" s="2" t="s">
        <v>71</v>
      </c>
      <c r="N1567" s="2" t="s">
        <v>137</v>
      </c>
      <c r="O1567" s="4">
        <v>713000</v>
      </c>
      <c r="P1567" s="4">
        <v>283400</v>
      </c>
      <c r="Q1567" s="4">
        <v>429600</v>
      </c>
      <c r="R1567" s="2">
        <v>36</v>
      </c>
      <c r="S1567" s="5">
        <v>10.83</v>
      </c>
      <c r="T1567" s="4">
        <v>15810.47</v>
      </c>
      <c r="U1567" s="2" t="s">
        <v>96</v>
      </c>
      <c r="V1567" s="2" t="s">
        <v>97</v>
      </c>
      <c r="W1567" s="4">
        <v>0</v>
      </c>
      <c r="X1567" s="4">
        <v>0</v>
      </c>
      <c r="Y1567" s="4">
        <v>569177.04</v>
      </c>
      <c r="Z1567" s="2">
        <v>0</v>
      </c>
      <c r="AA1567" s="2" t="s">
        <v>97</v>
      </c>
      <c r="AB1567" s="2" t="s">
        <v>15732</v>
      </c>
      <c r="AC1567" s="2" t="s">
        <v>87</v>
      </c>
      <c r="AD1567" s="2" t="s">
        <v>76</v>
      </c>
      <c r="AE1567" s="5">
        <v>60.25</v>
      </c>
      <c r="AF1567" s="2">
        <v>0</v>
      </c>
      <c r="AG1567" s="2" t="s">
        <v>97</v>
      </c>
      <c r="AH1567" s="2"/>
      <c r="AI1567" s="6" t="str">
        <f t="shared" si="72"/>
        <v>45-54</v>
      </c>
      <c r="AJ1567" s="11">
        <f>YEAR(tbl_LoanData[[#This Row],[Application Date]])</f>
        <v>2023</v>
      </c>
      <c r="AK1567" s="11" t="str">
        <f>TEXT(tbl_LoanData[[#This Row],[Application Date]],"MMMM")</f>
        <v>September</v>
      </c>
      <c r="AL1567" s="12">
        <f>DATE(YEAR(tbl_LoanData[[#This Row],[Application Date]]),MONTH(tbl_LoanData[[#This Row],[Application Date]]),1)</f>
        <v>45170</v>
      </c>
      <c r="AM1567" s="14">
        <f ca="1">IF(AND(tbl_LoanData[[#This Row],[Application Date]]&gt;=EOMONTH(TODAY(),-1)+1,tbl_LoanData[[#This Row],[Application Date]]&lt;=TODAY()),tbl_LoanData[[#This Row],[Loan Amount]],0)</f>
        <v>0</v>
      </c>
      <c r="AN1567" s="14">
        <f>tbl_LoanData[[#This Row],[Amount Paid]]-(Q1567-X1567)</f>
        <v>-429600</v>
      </c>
      <c r="AO1567" s="14">
        <f>IF(tbl_LoanData[[#This Row],[Application Status]]="Approved",1,0)</f>
        <v>0</v>
      </c>
      <c r="AP1567" s="22" t="str">
        <f t="shared" ca="1" si="73"/>
        <v/>
      </c>
      <c r="AQ1567" s="22" t="str">
        <f t="shared" ca="1" si="74"/>
        <v/>
      </c>
    </row>
    <row r="1568" spans="1:43" ht="14.4" customHeight="1" x14ac:dyDescent="0.3">
      <c r="A1568" s="2" t="s">
        <v>13917</v>
      </c>
      <c r="B1568" s="2" t="s">
        <v>13918</v>
      </c>
      <c r="C1568" s="2" t="s">
        <v>227</v>
      </c>
      <c r="D1568" s="2" t="s">
        <v>102</v>
      </c>
      <c r="E1568" s="2" t="s">
        <v>165</v>
      </c>
      <c r="F1568" s="2">
        <v>59</v>
      </c>
      <c r="G1568" s="2" t="s">
        <v>69</v>
      </c>
      <c r="H1568" s="2" t="s">
        <v>237</v>
      </c>
      <c r="I1568" s="2" t="s">
        <v>48</v>
      </c>
      <c r="J1568" s="3">
        <v>45180</v>
      </c>
      <c r="K1568" s="3">
        <v>45196</v>
      </c>
      <c r="L1568" s="2" t="s">
        <v>40</v>
      </c>
      <c r="M1568" s="2" t="s">
        <v>85</v>
      </c>
      <c r="N1568" s="2" t="s">
        <v>86</v>
      </c>
      <c r="O1568" s="4">
        <v>745000</v>
      </c>
      <c r="P1568" s="4">
        <v>244100</v>
      </c>
      <c r="Q1568" s="4">
        <v>500900</v>
      </c>
      <c r="R1568" s="2">
        <v>36</v>
      </c>
      <c r="S1568" s="5">
        <v>5.12</v>
      </c>
      <c r="T1568" s="4">
        <v>16051.06</v>
      </c>
      <c r="U1568" s="2" t="s">
        <v>73</v>
      </c>
      <c r="V1568" s="2" t="s">
        <v>74</v>
      </c>
      <c r="W1568" s="4">
        <v>465480.74</v>
      </c>
      <c r="X1568" s="4">
        <v>112357.5</v>
      </c>
      <c r="Y1568" s="4">
        <v>577838.24</v>
      </c>
      <c r="Z1568" s="2">
        <v>186</v>
      </c>
      <c r="AA1568" s="2" t="s">
        <v>60</v>
      </c>
      <c r="AB1568" s="2" t="s">
        <v>15728</v>
      </c>
      <c r="AC1568" s="2" t="s">
        <v>75</v>
      </c>
      <c r="AD1568" s="2" t="s">
        <v>76</v>
      </c>
      <c r="AE1568" s="5">
        <v>67.23</v>
      </c>
      <c r="AF1568" s="2">
        <v>6</v>
      </c>
      <c r="AG1568" s="2" t="s">
        <v>130</v>
      </c>
      <c r="AH1568" s="2">
        <v>16</v>
      </c>
      <c r="AI1568" s="6" t="str">
        <f t="shared" si="72"/>
        <v>55-64</v>
      </c>
      <c r="AJ1568" s="11">
        <f>YEAR(tbl_LoanData[[#This Row],[Application Date]])</f>
        <v>2023</v>
      </c>
      <c r="AK1568" s="11" t="str">
        <f>TEXT(tbl_LoanData[[#This Row],[Application Date]],"MMMM")</f>
        <v>September</v>
      </c>
      <c r="AL1568" s="12">
        <f>DATE(YEAR(tbl_LoanData[[#This Row],[Application Date]]),MONTH(tbl_LoanData[[#This Row],[Application Date]]),1)</f>
        <v>45170</v>
      </c>
      <c r="AM1568" s="14">
        <f ca="1">IF(AND(tbl_LoanData[[#This Row],[Application Date]]&gt;=EOMONTH(TODAY(),-1)+1,tbl_LoanData[[#This Row],[Application Date]]&lt;=TODAY()),tbl_LoanData[[#This Row],[Loan Amount]],0)</f>
        <v>0</v>
      </c>
      <c r="AN1568" s="14">
        <f>tbl_LoanData[[#This Row],[Amount Paid]]-(Q1568-X1568)</f>
        <v>76938.239999999991</v>
      </c>
      <c r="AO1568" s="14">
        <f>IF(tbl_LoanData[[#This Row],[Application Status]]="Approved",1,0)</f>
        <v>1</v>
      </c>
      <c r="AP1568" s="22" t="str">
        <f t="shared" ca="1" si="73"/>
        <v/>
      </c>
      <c r="AQ1568" s="22" t="str">
        <f t="shared" ca="1" si="74"/>
        <v/>
      </c>
    </row>
    <row r="1569" spans="1:43" ht="14.4" customHeight="1" x14ac:dyDescent="0.3">
      <c r="A1569" s="2" t="s">
        <v>13919</v>
      </c>
      <c r="B1569" s="2" t="s">
        <v>13920</v>
      </c>
      <c r="C1569" s="2" t="s">
        <v>249</v>
      </c>
      <c r="D1569" s="2" t="s">
        <v>176</v>
      </c>
      <c r="E1569" s="2" t="s">
        <v>209</v>
      </c>
      <c r="F1569" s="2">
        <v>21</v>
      </c>
      <c r="G1569" s="2" t="s">
        <v>69</v>
      </c>
      <c r="H1569" s="2" t="s">
        <v>250</v>
      </c>
      <c r="I1569" s="2" t="s">
        <v>52</v>
      </c>
      <c r="J1569" s="3">
        <v>45193</v>
      </c>
      <c r="K1569" s="3">
        <v>45208</v>
      </c>
      <c r="L1569" s="2" t="s">
        <v>37</v>
      </c>
      <c r="M1569" s="2" t="s">
        <v>199</v>
      </c>
      <c r="N1569" s="2" t="s">
        <v>319</v>
      </c>
      <c r="O1569" s="4">
        <v>131000</v>
      </c>
      <c r="P1569" s="4">
        <v>24800</v>
      </c>
      <c r="Q1569" s="4">
        <v>106200</v>
      </c>
      <c r="R1569" s="2">
        <v>48</v>
      </c>
      <c r="S1569" s="5">
        <v>9.9</v>
      </c>
      <c r="T1569" s="4">
        <v>3088.65</v>
      </c>
      <c r="U1569" s="2" t="s">
        <v>73</v>
      </c>
      <c r="V1569" s="2" t="s">
        <v>74</v>
      </c>
      <c r="W1569" s="4">
        <v>105014.1</v>
      </c>
      <c r="X1569" s="4">
        <v>43241.1</v>
      </c>
      <c r="Y1569" s="4">
        <v>148255.20000000001</v>
      </c>
      <c r="Z1569" s="2">
        <v>0</v>
      </c>
      <c r="AA1569" s="2" t="s">
        <v>56</v>
      </c>
      <c r="AB1569" s="2" t="s">
        <v>15729</v>
      </c>
      <c r="AC1569" s="2" t="s">
        <v>121</v>
      </c>
      <c r="AD1569" s="2" t="s">
        <v>76</v>
      </c>
      <c r="AE1569" s="5">
        <v>81.069999999999993</v>
      </c>
      <c r="AF1569" s="2">
        <v>0</v>
      </c>
      <c r="AG1569" s="2" t="s">
        <v>77</v>
      </c>
      <c r="AH1569" s="2">
        <v>15</v>
      </c>
      <c r="AI1569" s="6" t="str">
        <f t="shared" si="72"/>
        <v>18-24</v>
      </c>
      <c r="AJ1569" s="11">
        <f>YEAR(tbl_LoanData[[#This Row],[Application Date]])</f>
        <v>2023</v>
      </c>
      <c r="AK1569" s="11" t="str">
        <f>TEXT(tbl_LoanData[[#This Row],[Application Date]],"MMMM")</f>
        <v>September</v>
      </c>
      <c r="AL1569" s="12">
        <f>DATE(YEAR(tbl_LoanData[[#This Row],[Application Date]]),MONTH(tbl_LoanData[[#This Row],[Application Date]]),1)</f>
        <v>45170</v>
      </c>
      <c r="AM1569" s="14">
        <f ca="1">IF(AND(tbl_LoanData[[#This Row],[Application Date]]&gt;=EOMONTH(TODAY(),-1)+1,tbl_LoanData[[#This Row],[Application Date]]&lt;=TODAY()),tbl_LoanData[[#This Row],[Loan Amount]],0)</f>
        <v>0</v>
      </c>
      <c r="AN1569" s="14">
        <f>tbl_LoanData[[#This Row],[Amount Paid]]-(Q1569-X1569)</f>
        <v>42055.200000000004</v>
      </c>
      <c r="AO1569" s="14">
        <f>IF(tbl_LoanData[[#This Row],[Application Status]]="Approved",1,0)</f>
        <v>1</v>
      </c>
      <c r="AP1569" s="22" t="str">
        <f t="shared" ca="1" si="73"/>
        <v/>
      </c>
      <c r="AQ1569" s="22" t="str">
        <f t="shared" ca="1" si="74"/>
        <v/>
      </c>
    </row>
    <row r="1570" spans="1:43" ht="14.4" customHeight="1" x14ac:dyDescent="0.3">
      <c r="A1570" s="2" t="s">
        <v>13985</v>
      </c>
      <c r="B1570" s="2" t="s">
        <v>13986</v>
      </c>
      <c r="C1570" s="2" t="s">
        <v>560</v>
      </c>
      <c r="D1570" s="2" t="s">
        <v>134</v>
      </c>
      <c r="E1570" s="2" t="s">
        <v>117</v>
      </c>
      <c r="F1570" s="2">
        <v>25</v>
      </c>
      <c r="G1570" s="2" t="s">
        <v>69</v>
      </c>
      <c r="H1570" s="2" t="s">
        <v>244</v>
      </c>
      <c r="I1570" s="2" t="s">
        <v>48</v>
      </c>
      <c r="J1570" s="3">
        <v>45177</v>
      </c>
      <c r="K1570" s="3">
        <v>45187</v>
      </c>
      <c r="L1570" s="2" t="s">
        <v>36</v>
      </c>
      <c r="M1570" s="2" t="s">
        <v>71</v>
      </c>
      <c r="N1570" s="2" t="s">
        <v>162</v>
      </c>
      <c r="O1570" s="4">
        <v>897000</v>
      </c>
      <c r="P1570" s="4">
        <v>247200</v>
      </c>
      <c r="Q1570" s="4">
        <v>649800</v>
      </c>
      <c r="R1570" s="2">
        <v>48</v>
      </c>
      <c r="S1570" s="5">
        <v>9.43</v>
      </c>
      <c r="T1570" s="4">
        <v>18643.84</v>
      </c>
      <c r="U1570" s="2" t="s">
        <v>73</v>
      </c>
      <c r="V1570" s="2" t="s">
        <v>74</v>
      </c>
      <c r="W1570" s="4">
        <v>652534.4</v>
      </c>
      <c r="X1570" s="4">
        <v>242370.16</v>
      </c>
      <c r="Y1570" s="4">
        <v>894904.56</v>
      </c>
      <c r="Z1570" s="2">
        <v>0</v>
      </c>
      <c r="AA1570" s="2" t="s">
        <v>56</v>
      </c>
      <c r="AB1570" s="2" t="s">
        <v>15727</v>
      </c>
      <c r="AC1570" s="2" t="s">
        <v>121</v>
      </c>
      <c r="AD1570" s="2" t="s">
        <v>76</v>
      </c>
      <c r="AE1570" s="5">
        <v>72.44</v>
      </c>
      <c r="AF1570" s="2">
        <v>0</v>
      </c>
      <c r="AG1570" s="2" t="s">
        <v>77</v>
      </c>
      <c r="AH1570" s="2">
        <v>10</v>
      </c>
      <c r="AI1570" s="6" t="str">
        <f t="shared" si="72"/>
        <v>25-34</v>
      </c>
      <c r="AJ1570" s="11">
        <f>YEAR(tbl_LoanData[[#This Row],[Application Date]])</f>
        <v>2023</v>
      </c>
      <c r="AK1570" s="11" t="str">
        <f>TEXT(tbl_LoanData[[#This Row],[Application Date]],"MMMM")</f>
        <v>September</v>
      </c>
      <c r="AL1570" s="12">
        <f>DATE(YEAR(tbl_LoanData[[#This Row],[Application Date]]),MONTH(tbl_LoanData[[#This Row],[Application Date]]),1)</f>
        <v>45170</v>
      </c>
      <c r="AM1570" s="14">
        <f ca="1">IF(AND(tbl_LoanData[[#This Row],[Application Date]]&gt;=EOMONTH(TODAY(),-1)+1,tbl_LoanData[[#This Row],[Application Date]]&lt;=TODAY()),tbl_LoanData[[#This Row],[Loan Amount]],0)</f>
        <v>0</v>
      </c>
      <c r="AN1570" s="14">
        <f>tbl_LoanData[[#This Row],[Amount Paid]]-(Q1570-X1570)</f>
        <v>245104.56000000006</v>
      </c>
      <c r="AO1570" s="14">
        <f>IF(tbl_LoanData[[#This Row],[Application Status]]="Approved",1,0)</f>
        <v>1</v>
      </c>
      <c r="AP1570" s="22" t="str">
        <f t="shared" ca="1" si="73"/>
        <v/>
      </c>
      <c r="AQ1570" s="22" t="str">
        <f t="shared" ca="1" si="74"/>
        <v/>
      </c>
    </row>
    <row r="1571" spans="1:43" ht="14.4" customHeight="1" x14ac:dyDescent="0.3">
      <c r="A1571" s="2" t="s">
        <v>14005</v>
      </c>
      <c r="B1571" s="2" t="s">
        <v>14006</v>
      </c>
      <c r="C1571" s="2" t="s">
        <v>809</v>
      </c>
      <c r="D1571" s="2" t="s">
        <v>189</v>
      </c>
      <c r="E1571" s="2" t="s">
        <v>161</v>
      </c>
      <c r="F1571" s="2">
        <v>53</v>
      </c>
      <c r="G1571" s="2" t="s">
        <v>69</v>
      </c>
      <c r="H1571" s="2" t="s">
        <v>285</v>
      </c>
      <c r="I1571" s="2" t="s">
        <v>55</v>
      </c>
      <c r="J1571" s="3">
        <v>45195</v>
      </c>
      <c r="K1571" s="3">
        <v>45198</v>
      </c>
      <c r="L1571" s="2" t="s">
        <v>37</v>
      </c>
      <c r="M1571" s="2" t="s">
        <v>104</v>
      </c>
      <c r="N1571" s="2" t="s">
        <v>286</v>
      </c>
      <c r="O1571" s="4">
        <v>231000</v>
      </c>
      <c r="P1571" s="4">
        <v>71300</v>
      </c>
      <c r="Q1571" s="4">
        <v>159700</v>
      </c>
      <c r="R1571" s="2">
        <v>36</v>
      </c>
      <c r="S1571" s="5">
        <v>10.41</v>
      </c>
      <c r="T1571" s="4">
        <v>5821.51</v>
      </c>
      <c r="U1571" s="2" t="s">
        <v>73</v>
      </c>
      <c r="V1571" s="2" t="s">
        <v>74</v>
      </c>
      <c r="W1571" s="4">
        <v>192109.83</v>
      </c>
      <c r="X1571" s="4">
        <v>17464.48</v>
      </c>
      <c r="Y1571" s="4">
        <v>209574.31</v>
      </c>
      <c r="Z1571" s="2">
        <v>60</v>
      </c>
      <c r="AA1571" s="2" t="s">
        <v>58</v>
      </c>
      <c r="AB1571" s="2" t="s">
        <v>15731</v>
      </c>
      <c r="AC1571" s="2" t="s">
        <v>332</v>
      </c>
      <c r="AD1571" s="2" t="s">
        <v>76</v>
      </c>
      <c r="AE1571" s="5">
        <v>69.13</v>
      </c>
      <c r="AF1571" s="2">
        <v>2</v>
      </c>
      <c r="AG1571" s="2" t="s">
        <v>15718</v>
      </c>
      <c r="AH1571" s="2">
        <v>3</v>
      </c>
      <c r="AI1571" s="6" t="str">
        <f t="shared" si="72"/>
        <v>45-54</v>
      </c>
      <c r="AJ1571" s="11">
        <f>YEAR(tbl_LoanData[[#This Row],[Application Date]])</f>
        <v>2023</v>
      </c>
      <c r="AK1571" s="11" t="str">
        <f>TEXT(tbl_LoanData[[#This Row],[Application Date]],"MMMM")</f>
        <v>September</v>
      </c>
      <c r="AL1571" s="12">
        <f>DATE(YEAR(tbl_LoanData[[#This Row],[Application Date]]),MONTH(tbl_LoanData[[#This Row],[Application Date]]),1)</f>
        <v>45170</v>
      </c>
      <c r="AM1571" s="14">
        <f ca="1">IF(AND(tbl_LoanData[[#This Row],[Application Date]]&gt;=EOMONTH(TODAY(),-1)+1,tbl_LoanData[[#This Row],[Application Date]]&lt;=TODAY()),tbl_LoanData[[#This Row],[Loan Amount]],0)</f>
        <v>0</v>
      </c>
      <c r="AN1571" s="14">
        <f>tbl_LoanData[[#This Row],[Amount Paid]]-(Q1571-X1571)</f>
        <v>49874.31</v>
      </c>
      <c r="AO1571" s="14">
        <f>IF(tbl_LoanData[[#This Row],[Application Status]]="Approved",1,0)</f>
        <v>1</v>
      </c>
      <c r="AP1571" s="22" t="str">
        <f t="shared" ca="1" si="73"/>
        <v/>
      </c>
      <c r="AQ1571" s="22" t="str">
        <f t="shared" ca="1" si="74"/>
        <v/>
      </c>
    </row>
    <row r="1572" spans="1:43" ht="14.4" customHeight="1" x14ac:dyDescent="0.3">
      <c r="A1572" s="2" t="s">
        <v>14043</v>
      </c>
      <c r="B1572" s="2" t="s">
        <v>14044</v>
      </c>
      <c r="C1572" s="2" t="s">
        <v>292</v>
      </c>
      <c r="D1572" s="2" t="s">
        <v>254</v>
      </c>
      <c r="E1572" s="2" t="s">
        <v>447</v>
      </c>
      <c r="F1572" s="2">
        <v>28</v>
      </c>
      <c r="G1572" s="2" t="s">
        <v>83</v>
      </c>
      <c r="H1572" s="2" t="s">
        <v>372</v>
      </c>
      <c r="I1572" s="2" t="s">
        <v>43</v>
      </c>
      <c r="J1572" s="3">
        <v>45172</v>
      </c>
      <c r="K1572" s="3"/>
      <c r="L1572" s="2" t="s">
        <v>39</v>
      </c>
      <c r="M1572" s="2" t="s">
        <v>157</v>
      </c>
      <c r="N1572" s="2" t="s">
        <v>359</v>
      </c>
      <c r="O1572" s="4">
        <v>1701000</v>
      </c>
      <c r="P1572" s="4">
        <v>413400</v>
      </c>
      <c r="Q1572" s="4">
        <v>1287600</v>
      </c>
      <c r="R1572" s="2">
        <v>60</v>
      </c>
      <c r="S1572" s="5">
        <v>7.51</v>
      </c>
      <c r="T1572" s="4">
        <v>29518.23</v>
      </c>
      <c r="U1572" s="2" t="s">
        <v>113</v>
      </c>
      <c r="V1572" s="2" t="s">
        <v>97</v>
      </c>
      <c r="W1572" s="4">
        <v>0</v>
      </c>
      <c r="X1572" s="4">
        <v>0</v>
      </c>
      <c r="Y1572" s="4">
        <v>1771093.8</v>
      </c>
      <c r="Z1572" s="2">
        <v>0</v>
      </c>
      <c r="AA1572" s="2" t="s">
        <v>97</v>
      </c>
      <c r="AB1572" s="2" t="s">
        <v>15734</v>
      </c>
      <c r="AC1572" s="2" t="s">
        <v>146</v>
      </c>
      <c r="AD1572" s="2" t="s">
        <v>76</v>
      </c>
      <c r="AE1572" s="5">
        <v>75.7</v>
      </c>
      <c r="AF1572" s="2">
        <v>0</v>
      </c>
      <c r="AG1572" s="2" t="s">
        <v>97</v>
      </c>
      <c r="AH1572" s="2"/>
      <c r="AI1572" s="6" t="str">
        <f t="shared" si="72"/>
        <v>25-34</v>
      </c>
      <c r="AJ1572" s="11">
        <f>YEAR(tbl_LoanData[[#This Row],[Application Date]])</f>
        <v>2023</v>
      </c>
      <c r="AK1572" s="11" t="str">
        <f>TEXT(tbl_LoanData[[#This Row],[Application Date]],"MMMM")</f>
        <v>September</v>
      </c>
      <c r="AL1572" s="12">
        <f>DATE(YEAR(tbl_LoanData[[#This Row],[Application Date]]),MONTH(tbl_LoanData[[#This Row],[Application Date]]),1)</f>
        <v>45170</v>
      </c>
      <c r="AM1572" s="14">
        <f ca="1">IF(AND(tbl_LoanData[[#This Row],[Application Date]]&gt;=EOMONTH(TODAY(),-1)+1,tbl_LoanData[[#This Row],[Application Date]]&lt;=TODAY()),tbl_LoanData[[#This Row],[Loan Amount]],0)</f>
        <v>0</v>
      </c>
      <c r="AN1572" s="14">
        <f>tbl_LoanData[[#This Row],[Amount Paid]]-(Q1572-X1572)</f>
        <v>-1287600</v>
      </c>
      <c r="AO1572" s="14">
        <f>IF(tbl_LoanData[[#This Row],[Application Status]]="Approved",1,0)</f>
        <v>0</v>
      </c>
      <c r="AP1572" s="22" t="str">
        <f t="shared" ca="1" si="73"/>
        <v/>
      </c>
      <c r="AQ1572" s="22" t="str">
        <f t="shared" ca="1" si="74"/>
        <v/>
      </c>
    </row>
    <row r="1573" spans="1:43" ht="14.4" customHeight="1" x14ac:dyDescent="0.3">
      <c r="A1573" s="2" t="s">
        <v>14055</v>
      </c>
      <c r="B1573" s="2" t="s">
        <v>14056</v>
      </c>
      <c r="C1573" s="2" t="s">
        <v>949</v>
      </c>
      <c r="D1573" s="2" t="s">
        <v>101</v>
      </c>
      <c r="E1573" s="2" t="s">
        <v>67</v>
      </c>
      <c r="F1573" s="2">
        <v>46</v>
      </c>
      <c r="G1573" s="2" t="s">
        <v>83</v>
      </c>
      <c r="H1573" s="2" t="s">
        <v>259</v>
      </c>
      <c r="I1573" s="2" t="s">
        <v>43</v>
      </c>
      <c r="J1573" s="3">
        <v>45189</v>
      </c>
      <c r="K1573" s="3">
        <v>45193</v>
      </c>
      <c r="L1573" s="2" t="s">
        <v>39</v>
      </c>
      <c r="M1573" s="2" t="s">
        <v>127</v>
      </c>
      <c r="N1573" s="2" t="s">
        <v>195</v>
      </c>
      <c r="O1573" s="4">
        <v>1147000</v>
      </c>
      <c r="P1573" s="4">
        <v>180200</v>
      </c>
      <c r="Q1573" s="4">
        <v>966800</v>
      </c>
      <c r="R1573" s="2">
        <v>48</v>
      </c>
      <c r="S1573" s="5">
        <v>10.61</v>
      </c>
      <c r="T1573" s="4">
        <v>28689.79</v>
      </c>
      <c r="U1573" s="2" t="s">
        <v>73</v>
      </c>
      <c r="V1573" s="2" t="s">
        <v>74</v>
      </c>
      <c r="W1573" s="4">
        <v>1004142.65</v>
      </c>
      <c r="X1573" s="4">
        <v>372967.27</v>
      </c>
      <c r="Y1573" s="4">
        <v>1377109.92</v>
      </c>
      <c r="Z1573" s="2">
        <v>0</v>
      </c>
      <c r="AA1573" s="2" t="s">
        <v>56</v>
      </c>
      <c r="AB1573" s="2" t="s">
        <v>15731</v>
      </c>
      <c r="AC1573" s="2" t="s">
        <v>106</v>
      </c>
      <c r="AD1573" s="2" t="s">
        <v>76</v>
      </c>
      <c r="AE1573" s="5">
        <v>84.29</v>
      </c>
      <c r="AF1573" s="2">
        <v>0</v>
      </c>
      <c r="AG1573" s="2" t="s">
        <v>77</v>
      </c>
      <c r="AH1573" s="2">
        <v>4</v>
      </c>
      <c r="AI1573" s="6" t="str">
        <f t="shared" si="72"/>
        <v>45-54</v>
      </c>
      <c r="AJ1573" s="11">
        <f>YEAR(tbl_LoanData[[#This Row],[Application Date]])</f>
        <v>2023</v>
      </c>
      <c r="AK1573" s="11" t="str">
        <f>TEXT(tbl_LoanData[[#This Row],[Application Date]],"MMMM")</f>
        <v>September</v>
      </c>
      <c r="AL1573" s="12">
        <f>DATE(YEAR(tbl_LoanData[[#This Row],[Application Date]]),MONTH(tbl_LoanData[[#This Row],[Application Date]]),1)</f>
        <v>45170</v>
      </c>
      <c r="AM1573" s="14">
        <f ca="1">IF(AND(tbl_LoanData[[#This Row],[Application Date]]&gt;=EOMONTH(TODAY(),-1)+1,tbl_LoanData[[#This Row],[Application Date]]&lt;=TODAY()),tbl_LoanData[[#This Row],[Loan Amount]],0)</f>
        <v>0</v>
      </c>
      <c r="AN1573" s="14">
        <f>tbl_LoanData[[#This Row],[Amount Paid]]-(Q1573-X1573)</f>
        <v>410309.92000000004</v>
      </c>
      <c r="AO1573" s="14">
        <f>IF(tbl_LoanData[[#This Row],[Application Status]]="Approved",1,0)</f>
        <v>1</v>
      </c>
      <c r="AP1573" s="22" t="str">
        <f t="shared" ca="1" si="73"/>
        <v/>
      </c>
      <c r="AQ1573" s="22" t="str">
        <f t="shared" ca="1" si="74"/>
        <v/>
      </c>
    </row>
    <row r="1574" spans="1:43" ht="14.4" customHeight="1" x14ac:dyDescent="0.3">
      <c r="A1574" s="2" t="s">
        <v>14297</v>
      </c>
      <c r="B1574" s="2" t="s">
        <v>14298</v>
      </c>
      <c r="C1574" s="2" t="s">
        <v>712</v>
      </c>
      <c r="D1574" s="2" t="s">
        <v>118</v>
      </c>
      <c r="E1574" s="2" t="s">
        <v>176</v>
      </c>
      <c r="F1574" s="2">
        <v>50</v>
      </c>
      <c r="G1574" s="2" t="s">
        <v>83</v>
      </c>
      <c r="H1574" s="2" t="s">
        <v>224</v>
      </c>
      <c r="I1574" s="2" t="s">
        <v>54</v>
      </c>
      <c r="J1574" s="3">
        <v>45176</v>
      </c>
      <c r="K1574" s="3"/>
      <c r="L1574" s="2" t="s">
        <v>40</v>
      </c>
      <c r="M1574" s="2" t="s">
        <v>94</v>
      </c>
      <c r="N1574" s="2" t="s">
        <v>4</v>
      </c>
      <c r="O1574" s="4">
        <v>973000</v>
      </c>
      <c r="P1574" s="4">
        <v>196200</v>
      </c>
      <c r="Q1574" s="4">
        <v>776800</v>
      </c>
      <c r="R1574" s="2">
        <v>36</v>
      </c>
      <c r="S1574" s="5">
        <v>12.28</v>
      </c>
      <c r="T1574" s="4">
        <v>29527.03</v>
      </c>
      <c r="U1574" s="2" t="s">
        <v>113</v>
      </c>
      <c r="V1574" s="2" t="s">
        <v>97</v>
      </c>
      <c r="W1574" s="4">
        <v>0</v>
      </c>
      <c r="X1574" s="4">
        <v>0</v>
      </c>
      <c r="Y1574" s="4">
        <v>1062973.1200000001</v>
      </c>
      <c r="Z1574" s="2">
        <v>0</v>
      </c>
      <c r="AA1574" s="2" t="s">
        <v>97</v>
      </c>
      <c r="AB1574" s="2" t="s">
        <v>15729</v>
      </c>
      <c r="AC1574" s="2" t="s">
        <v>146</v>
      </c>
      <c r="AD1574" s="2" t="s">
        <v>76</v>
      </c>
      <c r="AE1574" s="5">
        <v>79.84</v>
      </c>
      <c r="AF1574" s="2">
        <v>0</v>
      </c>
      <c r="AG1574" s="2" t="s">
        <v>97</v>
      </c>
      <c r="AH1574" s="2"/>
      <c r="AI1574" s="6" t="str">
        <f t="shared" si="72"/>
        <v>45-54</v>
      </c>
      <c r="AJ1574" s="11">
        <f>YEAR(tbl_LoanData[[#This Row],[Application Date]])</f>
        <v>2023</v>
      </c>
      <c r="AK1574" s="11" t="str">
        <f>TEXT(tbl_LoanData[[#This Row],[Application Date]],"MMMM")</f>
        <v>September</v>
      </c>
      <c r="AL1574" s="12">
        <f>DATE(YEAR(tbl_LoanData[[#This Row],[Application Date]]),MONTH(tbl_LoanData[[#This Row],[Application Date]]),1)</f>
        <v>45170</v>
      </c>
      <c r="AM1574" s="14">
        <f ca="1">IF(AND(tbl_LoanData[[#This Row],[Application Date]]&gt;=EOMONTH(TODAY(),-1)+1,tbl_LoanData[[#This Row],[Application Date]]&lt;=TODAY()),tbl_LoanData[[#This Row],[Loan Amount]],0)</f>
        <v>0</v>
      </c>
      <c r="AN1574" s="14">
        <f>tbl_LoanData[[#This Row],[Amount Paid]]-(Q1574-X1574)</f>
        <v>-776800</v>
      </c>
      <c r="AO1574" s="14">
        <f>IF(tbl_LoanData[[#This Row],[Application Status]]="Approved",1,0)</f>
        <v>0</v>
      </c>
      <c r="AP1574" s="22" t="str">
        <f t="shared" ca="1" si="73"/>
        <v/>
      </c>
      <c r="AQ1574" s="22" t="str">
        <f t="shared" ca="1" si="74"/>
        <v/>
      </c>
    </row>
    <row r="1575" spans="1:43" ht="14.4" customHeight="1" x14ac:dyDescent="0.3">
      <c r="A1575" s="2" t="s">
        <v>14433</v>
      </c>
      <c r="B1575" s="2" t="s">
        <v>14434</v>
      </c>
      <c r="C1575" s="2" t="s">
        <v>149</v>
      </c>
      <c r="D1575" s="2" t="s">
        <v>204</v>
      </c>
      <c r="E1575" s="2" t="s">
        <v>82</v>
      </c>
      <c r="F1575" s="2">
        <v>64</v>
      </c>
      <c r="G1575" s="2" t="s">
        <v>83</v>
      </c>
      <c r="H1575" s="2" t="s">
        <v>110</v>
      </c>
      <c r="I1575" s="2" t="s">
        <v>46</v>
      </c>
      <c r="J1575" s="3">
        <v>45173</v>
      </c>
      <c r="K1575" s="3">
        <v>45194</v>
      </c>
      <c r="L1575" s="2" t="s">
        <v>38</v>
      </c>
      <c r="M1575" s="2" t="s">
        <v>85</v>
      </c>
      <c r="N1575" s="2" t="s">
        <v>314</v>
      </c>
      <c r="O1575" s="4">
        <v>1976000</v>
      </c>
      <c r="P1575" s="4">
        <v>545500</v>
      </c>
      <c r="Q1575" s="4">
        <v>1430500</v>
      </c>
      <c r="R1575" s="2">
        <v>48</v>
      </c>
      <c r="S1575" s="5">
        <v>10.76</v>
      </c>
      <c r="T1575" s="4">
        <v>42628.9</v>
      </c>
      <c r="U1575" s="2" t="s">
        <v>73</v>
      </c>
      <c r="V1575" s="2" t="s">
        <v>34</v>
      </c>
      <c r="W1575" s="4">
        <v>1108351.3999999999</v>
      </c>
      <c r="X1575" s="4">
        <v>937835.8</v>
      </c>
      <c r="Y1575" s="4">
        <v>2046187.2</v>
      </c>
      <c r="Z1575" s="2">
        <v>288</v>
      </c>
      <c r="AA1575" s="2" t="s">
        <v>60</v>
      </c>
      <c r="AB1575" s="2" t="s">
        <v>15733</v>
      </c>
      <c r="AC1575" s="2" t="s">
        <v>106</v>
      </c>
      <c r="AD1575" s="2" t="s">
        <v>76</v>
      </c>
      <c r="AE1575" s="5">
        <v>72.39</v>
      </c>
      <c r="AF1575" s="2">
        <v>10</v>
      </c>
      <c r="AG1575" s="2" t="s">
        <v>130</v>
      </c>
      <c r="AH1575" s="2">
        <v>21</v>
      </c>
      <c r="AI1575" s="6" t="str">
        <f t="shared" si="72"/>
        <v>55-64</v>
      </c>
      <c r="AJ1575" s="11">
        <f>YEAR(tbl_LoanData[[#This Row],[Application Date]])</f>
        <v>2023</v>
      </c>
      <c r="AK1575" s="11" t="str">
        <f>TEXT(tbl_LoanData[[#This Row],[Application Date]],"MMMM")</f>
        <v>September</v>
      </c>
      <c r="AL1575" s="12">
        <f>DATE(YEAR(tbl_LoanData[[#This Row],[Application Date]]),MONTH(tbl_LoanData[[#This Row],[Application Date]]),1)</f>
        <v>45170</v>
      </c>
      <c r="AM1575" s="14">
        <f ca="1">IF(AND(tbl_LoanData[[#This Row],[Application Date]]&gt;=EOMONTH(TODAY(),-1)+1,tbl_LoanData[[#This Row],[Application Date]]&lt;=TODAY()),tbl_LoanData[[#This Row],[Loan Amount]],0)</f>
        <v>0</v>
      </c>
      <c r="AN1575" s="14">
        <f>tbl_LoanData[[#This Row],[Amount Paid]]-(Q1575-X1575)</f>
        <v>615687.19999999995</v>
      </c>
      <c r="AO1575" s="14">
        <f>IF(tbl_LoanData[[#This Row],[Application Status]]="Approved",1,0)</f>
        <v>1</v>
      </c>
      <c r="AP1575" s="22" t="str">
        <f t="shared" ca="1" si="73"/>
        <v/>
      </c>
      <c r="AQ1575" s="22" t="str">
        <f t="shared" ca="1" si="74"/>
        <v/>
      </c>
    </row>
    <row r="1576" spans="1:43" ht="14.4" customHeight="1" x14ac:dyDescent="0.3">
      <c r="A1576" s="2" t="s">
        <v>14553</v>
      </c>
      <c r="B1576" s="2" t="s">
        <v>14554</v>
      </c>
      <c r="C1576" s="2" t="s">
        <v>655</v>
      </c>
      <c r="D1576" s="2" t="s">
        <v>176</v>
      </c>
      <c r="E1576" s="2" t="s">
        <v>125</v>
      </c>
      <c r="F1576" s="2">
        <v>46</v>
      </c>
      <c r="G1576" s="2" t="s">
        <v>69</v>
      </c>
      <c r="H1576" s="2" t="s">
        <v>273</v>
      </c>
      <c r="I1576" s="2" t="s">
        <v>45</v>
      </c>
      <c r="J1576" s="3">
        <v>45170</v>
      </c>
      <c r="K1576" s="3">
        <v>45178</v>
      </c>
      <c r="L1576" s="2" t="s">
        <v>40</v>
      </c>
      <c r="M1576" s="2" t="s">
        <v>94</v>
      </c>
      <c r="N1576" s="2" t="s">
        <v>95</v>
      </c>
      <c r="O1576" s="4">
        <v>1219000</v>
      </c>
      <c r="P1576" s="4">
        <v>435700</v>
      </c>
      <c r="Q1576" s="4">
        <v>783300</v>
      </c>
      <c r="R1576" s="2">
        <v>48</v>
      </c>
      <c r="S1576" s="5">
        <v>10.039999999999999</v>
      </c>
      <c r="T1576" s="4">
        <v>22872.36</v>
      </c>
      <c r="U1576" s="2" t="s">
        <v>73</v>
      </c>
      <c r="V1576" s="2" t="s">
        <v>74</v>
      </c>
      <c r="W1576" s="4">
        <v>709043.16</v>
      </c>
      <c r="X1576" s="4">
        <v>388830.12</v>
      </c>
      <c r="Y1576" s="4">
        <v>1097873.28</v>
      </c>
      <c r="Z1576" s="2">
        <v>112</v>
      </c>
      <c r="AA1576" s="2" t="s">
        <v>60</v>
      </c>
      <c r="AB1576" s="2" t="s">
        <v>15729</v>
      </c>
      <c r="AC1576" s="2" t="s">
        <v>213</v>
      </c>
      <c r="AD1576" s="2" t="s">
        <v>76</v>
      </c>
      <c r="AE1576" s="5">
        <v>64.260000000000005</v>
      </c>
      <c r="AF1576" s="2">
        <v>4</v>
      </c>
      <c r="AG1576" s="2" t="s">
        <v>130</v>
      </c>
      <c r="AH1576" s="2">
        <v>8</v>
      </c>
      <c r="AI1576" s="6" t="str">
        <f t="shared" si="72"/>
        <v>45-54</v>
      </c>
      <c r="AJ1576" s="11">
        <f>YEAR(tbl_LoanData[[#This Row],[Application Date]])</f>
        <v>2023</v>
      </c>
      <c r="AK1576" s="11" t="str">
        <f>TEXT(tbl_LoanData[[#This Row],[Application Date]],"MMMM")</f>
        <v>September</v>
      </c>
      <c r="AL1576" s="12">
        <f>DATE(YEAR(tbl_LoanData[[#This Row],[Application Date]]),MONTH(tbl_LoanData[[#This Row],[Application Date]]),1)</f>
        <v>45170</v>
      </c>
      <c r="AM1576" s="14">
        <f ca="1">IF(AND(tbl_LoanData[[#This Row],[Application Date]]&gt;=EOMONTH(TODAY(),-1)+1,tbl_LoanData[[#This Row],[Application Date]]&lt;=TODAY()),tbl_LoanData[[#This Row],[Loan Amount]],0)</f>
        <v>0</v>
      </c>
      <c r="AN1576" s="14">
        <f>tbl_LoanData[[#This Row],[Amount Paid]]-(Q1576-X1576)</f>
        <v>314573.28000000003</v>
      </c>
      <c r="AO1576" s="14">
        <f>IF(tbl_LoanData[[#This Row],[Application Status]]="Approved",1,0)</f>
        <v>1</v>
      </c>
      <c r="AP1576" s="22" t="str">
        <f t="shared" ca="1" si="73"/>
        <v/>
      </c>
      <c r="AQ1576" s="22" t="str">
        <f t="shared" ca="1" si="74"/>
        <v/>
      </c>
    </row>
    <row r="1577" spans="1:43" ht="14.4" customHeight="1" x14ac:dyDescent="0.3">
      <c r="A1577" s="2" t="s">
        <v>14939</v>
      </c>
      <c r="B1577" s="2" t="s">
        <v>14940</v>
      </c>
      <c r="C1577" s="2" t="s">
        <v>338</v>
      </c>
      <c r="D1577" s="2" t="s">
        <v>91</v>
      </c>
      <c r="E1577" s="2" t="s">
        <v>394</v>
      </c>
      <c r="F1577" s="2">
        <v>50</v>
      </c>
      <c r="G1577" s="2" t="s">
        <v>83</v>
      </c>
      <c r="H1577" s="2" t="s">
        <v>166</v>
      </c>
      <c r="I1577" s="2" t="s">
        <v>46</v>
      </c>
      <c r="J1577" s="3">
        <v>45179</v>
      </c>
      <c r="K1577" s="3">
        <v>45198</v>
      </c>
      <c r="L1577" s="2" t="s">
        <v>39</v>
      </c>
      <c r="M1577" s="2" t="s">
        <v>94</v>
      </c>
      <c r="N1577" s="2" t="s">
        <v>418</v>
      </c>
      <c r="O1577" s="4">
        <v>1625000</v>
      </c>
      <c r="P1577" s="4">
        <v>523000</v>
      </c>
      <c r="Q1577" s="4">
        <v>1102000</v>
      </c>
      <c r="R1577" s="2">
        <v>36</v>
      </c>
      <c r="S1577" s="5">
        <v>10.46</v>
      </c>
      <c r="T1577" s="4">
        <v>40216.879999999997</v>
      </c>
      <c r="U1577" s="2" t="s">
        <v>73</v>
      </c>
      <c r="V1577" s="2" t="s">
        <v>74</v>
      </c>
      <c r="W1577" s="4">
        <v>1286940.1599999999</v>
      </c>
      <c r="X1577" s="4">
        <v>160867.44</v>
      </c>
      <c r="Y1577" s="4">
        <v>1447807.6</v>
      </c>
      <c r="Z1577" s="2">
        <v>84</v>
      </c>
      <c r="AA1577" s="2" t="s">
        <v>59</v>
      </c>
      <c r="AB1577" s="2" t="s">
        <v>15728</v>
      </c>
      <c r="AC1577" s="2" t="s">
        <v>146</v>
      </c>
      <c r="AD1577" s="2" t="s">
        <v>76</v>
      </c>
      <c r="AE1577" s="5">
        <v>67.819999999999993</v>
      </c>
      <c r="AF1577" s="2">
        <v>3</v>
      </c>
      <c r="AG1577" s="2" t="s">
        <v>130</v>
      </c>
      <c r="AH1577" s="2">
        <v>19</v>
      </c>
      <c r="AI1577" s="6" t="str">
        <f t="shared" si="72"/>
        <v>45-54</v>
      </c>
      <c r="AJ1577" s="11">
        <f>YEAR(tbl_LoanData[[#This Row],[Application Date]])</f>
        <v>2023</v>
      </c>
      <c r="AK1577" s="11" t="str">
        <f>TEXT(tbl_LoanData[[#This Row],[Application Date]],"MMMM")</f>
        <v>September</v>
      </c>
      <c r="AL1577" s="12">
        <f>DATE(YEAR(tbl_LoanData[[#This Row],[Application Date]]),MONTH(tbl_LoanData[[#This Row],[Application Date]]),1)</f>
        <v>45170</v>
      </c>
      <c r="AM1577" s="14">
        <f ca="1">IF(AND(tbl_LoanData[[#This Row],[Application Date]]&gt;=EOMONTH(TODAY(),-1)+1,tbl_LoanData[[#This Row],[Application Date]]&lt;=TODAY()),tbl_LoanData[[#This Row],[Loan Amount]],0)</f>
        <v>0</v>
      </c>
      <c r="AN1577" s="14">
        <f>tbl_LoanData[[#This Row],[Amount Paid]]-(Q1577-X1577)</f>
        <v>345807.59999999986</v>
      </c>
      <c r="AO1577" s="14">
        <f>IF(tbl_LoanData[[#This Row],[Application Status]]="Approved",1,0)</f>
        <v>1</v>
      </c>
      <c r="AP1577" s="22" t="str">
        <f t="shared" ca="1" si="73"/>
        <v/>
      </c>
      <c r="AQ1577" s="22" t="str">
        <f t="shared" ca="1" si="74"/>
        <v/>
      </c>
    </row>
    <row r="1578" spans="1:43" ht="14.4" customHeight="1" x14ac:dyDescent="0.3">
      <c r="A1578" s="2" t="s">
        <v>14947</v>
      </c>
      <c r="B1578" s="2" t="s">
        <v>14948</v>
      </c>
      <c r="C1578" s="2" t="s">
        <v>439</v>
      </c>
      <c r="D1578" s="2" t="s">
        <v>102</v>
      </c>
      <c r="E1578" s="2" t="s">
        <v>255</v>
      </c>
      <c r="F1578" s="2">
        <v>39</v>
      </c>
      <c r="G1578" s="2" t="s">
        <v>83</v>
      </c>
      <c r="H1578" s="2" t="s">
        <v>172</v>
      </c>
      <c r="I1578" s="2" t="s">
        <v>45</v>
      </c>
      <c r="J1578" s="3">
        <v>45173</v>
      </c>
      <c r="K1578" s="3">
        <v>45181</v>
      </c>
      <c r="L1578" s="2" t="s">
        <v>38</v>
      </c>
      <c r="M1578" s="2" t="s">
        <v>144</v>
      </c>
      <c r="N1578" s="2" t="s">
        <v>382</v>
      </c>
      <c r="O1578" s="4">
        <v>1588000</v>
      </c>
      <c r="P1578" s="4">
        <v>258000</v>
      </c>
      <c r="Q1578" s="4">
        <v>1330000</v>
      </c>
      <c r="R1578" s="2">
        <v>24</v>
      </c>
      <c r="S1578" s="5">
        <v>13.05</v>
      </c>
      <c r="T1578" s="4">
        <v>69880.42</v>
      </c>
      <c r="U1578" s="2" t="s">
        <v>73</v>
      </c>
      <c r="V1578" s="2" t="s">
        <v>34</v>
      </c>
      <c r="W1578" s="4">
        <v>1397608.4</v>
      </c>
      <c r="X1578" s="4">
        <v>279521.59999999998</v>
      </c>
      <c r="Y1578" s="4">
        <v>1677130</v>
      </c>
      <c r="Z1578" s="2">
        <v>128</v>
      </c>
      <c r="AA1578" s="2" t="s">
        <v>60</v>
      </c>
      <c r="AB1578" s="2" t="s">
        <v>15733</v>
      </c>
      <c r="AC1578" s="2" t="s">
        <v>87</v>
      </c>
      <c r="AD1578" s="2" t="s">
        <v>76</v>
      </c>
      <c r="AE1578" s="5">
        <v>83.75</v>
      </c>
      <c r="AF1578" s="2">
        <v>4</v>
      </c>
      <c r="AG1578" s="2" t="s">
        <v>130</v>
      </c>
      <c r="AH1578" s="2">
        <v>8</v>
      </c>
      <c r="AI1578" s="6" t="str">
        <f t="shared" si="72"/>
        <v>35-44</v>
      </c>
      <c r="AJ1578" s="11">
        <f>YEAR(tbl_LoanData[[#This Row],[Application Date]])</f>
        <v>2023</v>
      </c>
      <c r="AK1578" s="11" t="str">
        <f>TEXT(tbl_LoanData[[#This Row],[Application Date]],"MMMM")</f>
        <v>September</v>
      </c>
      <c r="AL1578" s="12">
        <f>DATE(YEAR(tbl_LoanData[[#This Row],[Application Date]]),MONTH(tbl_LoanData[[#This Row],[Application Date]]),1)</f>
        <v>45170</v>
      </c>
      <c r="AM1578" s="14">
        <f ca="1">IF(AND(tbl_LoanData[[#This Row],[Application Date]]&gt;=EOMONTH(TODAY(),-1)+1,tbl_LoanData[[#This Row],[Application Date]]&lt;=TODAY()),tbl_LoanData[[#This Row],[Loan Amount]],0)</f>
        <v>0</v>
      </c>
      <c r="AN1578" s="14">
        <f>tbl_LoanData[[#This Row],[Amount Paid]]-(Q1578-X1578)</f>
        <v>347130</v>
      </c>
      <c r="AO1578" s="14">
        <f>IF(tbl_LoanData[[#This Row],[Application Status]]="Approved",1,0)</f>
        <v>1</v>
      </c>
      <c r="AP1578" s="22" t="str">
        <f t="shared" ca="1" si="73"/>
        <v/>
      </c>
      <c r="AQ1578" s="22" t="str">
        <f t="shared" ca="1" si="74"/>
        <v/>
      </c>
    </row>
    <row r="1579" spans="1:43" ht="14.4" customHeight="1" x14ac:dyDescent="0.3">
      <c r="A1579" s="2" t="s">
        <v>15077</v>
      </c>
      <c r="B1579" s="2" t="s">
        <v>15078</v>
      </c>
      <c r="C1579" s="2" t="s">
        <v>124</v>
      </c>
      <c r="D1579" s="2" t="s">
        <v>118</v>
      </c>
      <c r="E1579" s="2" t="s">
        <v>204</v>
      </c>
      <c r="F1579" s="2">
        <v>59</v>
      </c>
      <c r="G1579" s="2" t="s">
        <v>69</v>
      </c>
      <c r="H1579" s="2" t="s">
        <v>233</v>
      </c>
      <c r="I1579" s="2" t="s">
        <v>46</v>
      </c>
      <c r="J1579" s="3">
        <v>45172</v>
      </c>
      <c r="K1579" s="3">
        <v>45176</v>
      </c>
      <c r="L1579" s="2" t="s">
        <v>40</v>
      </c>
      <c r="M1579" s="2" t="s">
        <v>157</v>
      </c>
      <c r="N1579" s="2" t="s">
        <v>328</v>
      </c>
      <c r="O1579" s="4">
        <v>993000</v>
      </c>
      <c r="P1579" s="4">
        <v>234000</v>
      </c>
      <c r="Q1579" s="4">
        <v>759000</v>
      </c>
      <c r="R1579" s="2">
        <v>60</v>
      </c>
      <c r="S1579" s="5">
        <v>11.56</v>
      </c>
      <c r="T1579" s="4">
        <v>19961.7</v>
      </c>
      <c r="U1579" s="2" t="s">
        <v>73</v>
      </c>
      <c r="V1579" s="2" t="s">
        <v>74</v>
      </c>
      <c r="W1579" s="4">
        <v>698659.5</v>
      </c>
      <c r="X1579" s="4">
        <v>499042.5</v>
      </c>
      <c r="Y1579" s="4">
        <v>1197702</v>
      </c>
      <c r="Z1579" s="2">
        <v>0</v>
      </c>
      <c r="AA1579" s="2" t="s">
        <v>56</v>
      </c>
      <c r="AB1579" s="2" t="s">
        <v>15727</v>
      </c>
      <c r="AC1579" s="2" t="s">
        <v>332</v>
      </c>
      <c r="AD1579" s="2" t="s">
        <v>76</v>
      </c>
      <c r="AE1579" s="5">
        <v>76.44</v>
      </c>
      <c r="AF1579" s="2">
        <v>0</v>
      </c>
      <c r="AG1579" s="2" t="s">
        <v>77</v>
      </c>
      <c r="AH1579" s="2">
        <v>4</v>
      </c>
      <c r="AI1579" s="6" t="str">
        <f t="shared" si="72"/>
        <v>55-64</v>
      </c>
      <c r="AJ1579" s="11">
        <f>YEAR(tbl_LoanData[[#This Row],[Application Date]])</f>
        <v>2023</v>
      </c>
      <c r="AK1579" s="11" t="str">
        <f>TEXT(tbl_LoanData[[#This Row],[Application Date]],"MMMM")</f>
        <v>September</v>
      </c>
      <c r="AL1579" s="12">
        <f>DATE(YEAR(tbl_LoanData[[#This Row],[Application Date]]),MONTH(tbl_LoanData[[#This Row],[Application Date]]),1)</f>
        <v>45170</v>
      </c>
      <c r="AM1579" s="14">
        <f ca="1">IF(AND(tbl_LoanData[[#This Row],[Application Date]]&gt;=EOMONTH(TODAY(),-1)+1,tbl_LoanData[[#This Row],[Application Date]]&lt;=TODAY()),tbl_LoanData[[#This Row],[Loan Amount]],0)</f>
        <v>0</v>
      </c>
      <c r="AN1579" s="14">
        <f>tbl_LoanData[[#This Row],[Amount Paid]]-(Q1579-X1579)</f>
        <v>438702</v>
      </c>
      <c r="AO1579" s="14">
        <f>IF(tbl_LoanData[[#This Row],[Application Status]]="Approved",1,0)</f>
        <v>1</v>
      </c>
      <c r="AP1579" s="22" t="str">
        <f t="shared" ca="1" si="73"/>
        <v/>
      </c>
      <c r="AQ1579" s="22" t="str">
        <f t="shared" ca="1" si="74"/>
        <v/>
      </c>
    </row>
    <row r="1580" spans="1:43" x14ac:dyDescent="0.3">
      <c r="A1580" s="2" t="s">
        <v>15151</v>
      </c>
      <c r="B1580" s="2" t="s">
        <v>15152</v>
      </c>
      <c r="C1580" s="2" t="s">
        <v>1012</v>
      </c>
      <c r="D1580" s="2" t="s">
        <v>182</v>
      </c>
      <c r="E1580" s="2" t="s">
        <v>142</v>
      </c>
      <c r="F1580" s="2">
        <v>59</v>
      </c>
      <c r="G1580" s="2" t="s">
        <v>69</v>
      </c>
      <c r="H1580" s="2" t="s">
        <v>256</v>
      </c>
      <c r="I1580" s="2" t="s">
        <v>43</v>
      </c>
      <c r="J1580" s="3">
        <v>45170</v>
      </c>
      <c r="K1580" s="3">
        <v>45187</v>
      </c>
      <c r="L1580" s="2" t="s">
        <v>40</v>
      </c>
      <c r="M1580" s="2" t="s">
        <v>111</v>
      </c>
      <c r="N1580" s="2" t="s">
        <v>369</v>
      </c>
      <c r="O1580" s="4">
        <v>1286000</v>
      </c>
      <c r="P1580" s="4">
        <v>504100</v>
      </c>
      <c r="Q1580" s="4">
        <v>781900</v>
      </c>
      <c r="R1580" s="2">
        <v>36</v>
      </c>
      <c r="S1580" s="5">
        <v>10.14</v>
      </c>
      <c r="T1580" s="4">
        <v>28326.5</v>
      </c>
      <c r="U1580" s="2" t="s">
        <v>73</v>
      </c>
      <c r="V1580" s="2" t="s">
        <v>74</v>
      </c>
      <c r="W1580" s="4">
        <v>991427.5</v>
      </c>
      <c r="X1580" s="4">
        <v>28326.48</v>
      </c>
      <c r="Y1580" s="4">
        <v>1019753.98</v>
      </c>
      <c r="Z1580" s="2">
        <v>0</v>
      </c>
      <c r="AA1580" s="2" t="s">
        <v>56</v>
      </c>
      <c r="AB1580" s="2" t="s">
        <v>15727</v>
      </c>
      <c r="AC1580" s="2" t="s">
        <v>129</v>
      </c>
      <c r="AD1580" s="2" t="s">
        <v>76</v>
      </c>
      <c r="AE1580" s="5">
        <v>60.8</v>
      </c>
      <c r="AF1580" s="2">
        <v>0</v>
      </c>
      <c r="AG1580" s="2" t="s">
        <v>77</v>
      </c>
      <c r="AH1580" s="2">
        <v>17</v>
      </c>
      <c r="AI1580" s="6" t="str">
        <f t="shared" si="72"/>
        <v>55-64</v>
      </c>
      <c r="AJ1580" s="11">
        <f>YEAR(tbl_LoanData[[#This Row],[Application Date]])</f>
        <v>2023</v>
      </c>
      <c r="AK1580" s="11" t="str">
        <f>TEXT(tbl_LoanData[[#This Row],[Application Date]],"MMMM")</f>
        <v>September</v>
      </c>
      <c r="AL1580" s="12">
        <f>DATE(YEAR(tbl_LoanData[[#This Row],[Application Date]]),MONTH(tbl_LoanData[[#This Row],[Application Date]]),1)</f>
        <v>45170</v>
      </c>
      <c r="AM1580" s="14">
        <f ca="1">IF(AND(tbl_LoanData[[#This Row],[Application Date]]&gt;=EOMONTH(TODAY(),-1)+1,tbl_LoanData[[#This Row],[Application Date]]&lt;=TODAY()),tbl_LoanData[[#This Row],[Loan Amount]],0)</f>
        <v>0</v>
      </c>
      <c r="AN1580" s="14">
        <f>tbl_LoanData[[#This Row],[Amount Paid]]-(Q1580-X1580)</f>
        <v>237853.97999999998</v>
      </c>
      <c r="AO1580" s="14">
        <f>IF(tbl_LoanData[[#This Row],[Application Status]]="Approved",1,0)</f>
        <v>1</v>
      </c>
      <c r="AP1580" s="22" t="str">
        <f t="shared" ca="1" si="73"/>
        <v/>
      </c>
      <c r="AQ1580" s="22" t="str">
        <f t="shared" ca="1" si="74"/>
        <v/>
      </c>
    </row>
    <row r="1581" spans="1:43" ht="14.4" customHeight="1" x14ac:dyDescent="0.3">
      <c r="A1581" s="2" t="s">
        <v>15215</v>
      </c>
      <c r="B1581" s="2" t="s">
        <v>15216</v>
      </c>
      <c r="C1581" s="2" t="s">
        <v>142</v>
      </c>
      <c r="D1581" s="2" t="s">
        <v>209</v>
      </c>
      <c r="E1581" s="2" t="s">
        <v>210</v>
      </c>
      <c r="F1581" s="2">
        <v>33</v>
      </c>
      <c r="G1581" s="2" t="s">
        <v>83</v>
      </c>
      <c r="H1581" s="2" t="s">
        <v>119</v>
      </c>
      <c r="I1581" s="2" t="s">
        <v>43</v>
      </c>
      <c r="J1581" s="3">
        <v>45170</v>
      </c>
      <c r="K1581" s="3">
        <v>45186</v>
      </c>
      <c r="L1581" s="2" t="s">
        <v>36</v>
      </c>
      <c r="M1581" s="2" t="s">
        <v>85</v>
      </c>
      <c r="N1581" s="2" t="s">
        <v>344</v>
      </c>
      <c r="O1581" s="4">
        <v>2170000</v>
      </c>
      <c r="P1581" s="4">
        <v>814000</v>
      </c>
      <c r="Q1581" s="4">
        <v>1356000</v>
      </c>
      <c r="R1581" s="2">
        <v>24</v>
      </c>
      <c r="S1581" s="5">
        <v>6.73</v>
      </c>
      <c r="T1581" s="4">
        <v>64104.9</v>
      </c>
      <c r="U1581" s="2" t="s">
        <v>73</v>
      </c>
      <c r="V1581" s="2" t="s">
        <v>33</v>
      </c>
      <c r="W1581" s="4">
        <v>1538517.6</v>
      </c>
      <c r="X1581" s="4">
        <v>0</v>
      </c>
      <c r="Y1581" s="4">
        <v>1538517.6</v>
      </c>
      <c r="Z1581" s="2">
        <v>0</v>
      </c>
      <c r="AA1581" s="2" t="s">
        <v>56</v>
      </c>
      <c r="AB1581" s="2" t="s">
        <v>15728</v>
      </c>
      <c r="AC1581" s="2" t="s">
        <v>121</v>
      </c>
      <c r="AD1581" s="2" t="s">
        <v>76</v>
      </c>
      <c r="AE1581" s="5">
        <v>62.49</v>
      </c>
      <c r="AF1581" s="2">
        <v>0</v>
      </c>
      <c r="AG1581" s="2" t="s">
        <v>77</v>
      </c>
      <c r="AH1581" s="2">
        <v>16</v>
      </c>
      <c r="AI1581" s="6" t="str">
        <f t="shared" si="72"/>
        <v>25-34</v>
      </c>
      <c r="AJ1581" s="11">
        <f>YEAR(tbl_LoanData[[#This Row],[Application Date]])</f>
        <v>2023</v>
      </c>
      <c r="AK1581" s="11" t="str">
        <f>TEXT(tbl_LoanData[[#This Row],[Application Date]],"MMMM")</f>
        <v>September</v>
      </c>
      <c r="AL1581" s="12">
        <f>DATE(YEAR(tbl_LoanData[[#This Row],[Application Date]]),MONTH(tbl_LoanData[[#This Row],[Application Date]]),1)</f>
        <v>45170</v>
      </c>
      <c r="AM1581" s="14">
        <f ca="1">IF(AND(tbl_LoanData[[#This Row],[Application Date]]&gt;=EOMONTH(TODAY(),-1)+1,tbl_LoanData[[#This Row],[Application Date]]&lt;=TODAY()),tbl_LoanData[[#This Row],[Loan Amount]],0)</f>
        <v>0</v>
      </c>
      <c r="AN1581" s="14">
        <f>tbl_LoanData[[#This Row],[Amount Paid]]-(Q1581-X1581)</f>
        <v>182517.60000000009</v>
      </c>
      <c r="AO1581" s="14">
        <f>IF(tbl_LoanData[[#This Row],[Application Status]]="Approved",1,0)</f>
        <v>1</v>
      </c>
      <c r="AP1581" s="22" t="str">
        <f t="shared" ca="1" si="73"/>
        <v/>
      </c>
      <c r="AQ1581" s="22" t="str">
        <f t="shared" ca="1" si="74"/>
        <v/>
      </c>
    </row>
    <row r="1582" spans="1:43" ht="14.4" customHeight="1" x14ac:dyDescent="0.3">
      <c r="A1582" s="2" t="s">
        <v>15221</v>
      </c>
      <c r="B1582" s="2" t="s">
        <v>15222</v>
      </c>
      <c r="C1582" s="2" t="s">
        <v>249</v>
      </c>
      <c r="D1582" s="2" t="s">
        <v>176</v>
      </c>
      <c r="E1582" s="2" t="s">
        <v>312</v>
      </c>
      <c r="F1582" s="2">
        <v>33</v>
      </c>
      <c r="G1582" s="2" t="s">
        <v>69</v>
      </c>
      <c r="H1582" s="2" t="s">
        <v>269</v>
      </c>
      <c r="I1582" s="2" t="s">
        <v>46</v>
      </c>
      <c r="J1582" s="3">
        <v>45179</v>
      </c>
      <c r="K1582" s="3">
        <v>45183</v>
      </c>
      <c r="L1582" s="2" t="s">
        <v>40</v>
      </c>
      <c r="M1582" s="2" t="s">
        <v>94</v>
      </c>
      <c r="N1582" s="2" t="s">
        <v>4</v>
      </c>
      <c r="O1582" s="4">
        <v>1131000</v>
      </c>
      <c r="P1582" s="4">
        <v>165100</v>
      </c>
      <c r="Q1582" s="4">
        <v>965900</v>
      </c>
      <c r="R1582" s="2">
        <v>12</v>
      </c>
      <c r="S1582" s="5">
        <v>14.18</v>
      </c>
      <c r="T1582" s="4">
        <v>91905.38</v>
      </c>
      <c r="U1582" s="2" t="s">
        <v>73</v>
      </c>
      <c r="V1582" s="2" t="s">
        <v>33</v>
      </c>
      <c r="W1582" s="4">
        <v>1102864.6200000001</v>
      </c>
      <c r="X1582" s="4">
        <v>0</v>
      </c>
      <c r="Y1582" s="4">
        <v>1102864.6200000001</v>
      </c>
      <c r="Z1582" s="2">
        <v>0</v>
      </c>
      <c r="AA1582" s="2" t="s">
        <v>56</v>
      </c>
      <c r="AB1582" s="2" t="s">
        <v>15736</v>
      </c>
      <c r="AC1582" s="2" t="s">
        <v>332</v>
      </c>
      <c r="AD1582" s="2" t="s">
        <v>76</v>
      </c>
      <c r="AE1582" s="5">
        <v>85.4</v>
      </c>
      <c r="AF1582" s="2">
        <v>0</v>
      </c>
      <c r="AG1582" s="2" t="s">
        <v>77</v>
      </c>
      <c r="AH1582" s="2">
        <v>4</v>
      </c>
      <c r="AI1582" s="6" t="str">
        <f t="shared" si="72"/>
        <v>25-34</v>
      </c>
      <c r="AJ1582" s="11">
        <f>YEAR(tbl_LoanData[[#This Row],[Application Date]])</f>
        <v>2023</v>
      </c>
      <c r="AK1582" s="11" t="str">
        <f>TEXT(tbl_LoanData[[#This Row],[Application Date]],"MMMM")</f>
        <v>September</v>
      </c>
      <c r="AL1582" s="12">
        <f>DATE(YEAR(tbl_LoanData[[#This Row],[Application Date]]),MONTH(tbl_LoanData[[#This Row],[Application Date]]),1)</f>
        <v>45170</v>
      </c>
      <c r="AM1582" s="14">
        <f ca="1">IF(AND(tbl_LoanData[[#This Row],[Application Date]]&gt;=EOMONTH(TODAY(),-1)+1,tbl_LoanData[[#This Row],[Application Date]]&lt;=TODAY()),tbl_LoanData[[#This Row],[Loan Amount]],0)</f>
        <v>0</v>
      </c>
      <c r="AN1582" s="14">
        <f>tbl_LoanData[[#This Row],[Amount Paid]]-(Q1582-X1582)</f>
        <v>136964.62000000011</v>
      </c>
      <c r="AO1582" s="14">
        <f>IF(tbl_LoanData[[#This Row],[Application Status]]="Approved",1,0)</f>
        <v>1</v>
      </c>
      <c r="AP1582" s="22" t="str">
        <f t="shared" ca="1" si="73"/>
        <v/>
      </c>
      <c r="AQ1582" s="22" t="str">
        <f t="shared" ca="1" si="74"/>
        <v/>
      </c>
    </row>
    <row r="1583" spans="1:43" ht="14.4" customHeight="1" x14ac:dyDescent="0.3">
      <c r="A1583" s="2" t="s">
        <v>15311</v>
      </c>
      <c r="B1583" s="2" t="s">
        <v>15312</v>
      </c>
      <c r="C1583" s="2" t="s">
        <v>310</v>
      </c>
      <c r="D1583" s="2" t="s">
        <v>118</v>
      </c>
      <c r="E1583" s="2" t="s">
        <v>165</v>
      </c>
      <c r="F1583" s="2">
        <v>55</v>
      </c>
      <c r="G1583" s="2" t="s">
        <v>69</v>
      </c>
      <c r="H1583" s="2" t="s">
        <v>166</v>
      </c>
      <c r="I1583" s="2" t="s">
        <v>46</v>
      </c>
      <c r="J1583" s="3">
        <v>45178</v>
      </c>
      <c r="K1583" s="3">
        <v>45180</v>
      </c>
      <c r="L1583" s="2" t="s">
        <v>40</v>
      </c>
      <c r="M1583" s="2" t="s">
        <v>111</v>
      </c>
      <c r="N1583" s="2" t="s">
        <v>369</v>
      </c>
      <c r="O1583" s="4">
        <v>1062000</v>
      </c>
      <c r="P1583" s="4">
        <v>109600</v>
      </c>
      <c r="Q1583" s="4">
        <v>952400</v>
      </c>
      <c r="R1583" s="2">
        <v>60</v>
      </c>
      <c r="S1583" s="5">
        <v>12.42</v>
      </c>
      <c r="T1583" s="4">
        <v>25730.67</v>
      </c>
      <c r="U1583" s="2" t="s">
        <v>73</v>
      </c>
      <c r="V1583" s="2" t="s">
        <v>74</v>
      </c>
      <c r="W1583" s="4">
        <v>900573.45</v>
      </c>
      <c r="X1583" s="4">
        <v>643266.94999999995</v>
      </c>
      <c r="Y1583" s="4">
        <v>1543840.4</v>
      </c>
      <c r="Z1583" s="2">
        <v>0</v>
      </c>
      <c r="AA1583" s="2" t="s">
        <v>56</v>
      </c>
      <c r="AB1583" s="2" t="s">
        <v>15734</v>
      </c>
      <c r="AC1583" s="2" t="s">
        <v>213</v>
      </c>
      <c r="AD1583" s="2" t="s">
        <v>76</v>
      </c>
      <c r="AE1583" s="5">
        <v>89.68</v>
      </c>
      <c r="AF1583" s="2">
        <v>0</v>
      </c>
      <c r="AG1583" s="2" t="s">
        <v>77</v>
      </c>
      <c r="AH1583" s="2">
        <v>2</v>
      </c>
      <c r="AI1583" s="6" t="str">
        <f t="shared" si="72"/>
        <v>55-64</v>
      </c>
      <c r="AJ1583" s="11">
        <f>YEAR(tbl_LoanData[[#This Row],[Application Date]])</f>
        <v>2023</v>
      </c>
      <c r="AK1583" s="11" t="str">
        <f>TEXT(tbl_LoanData[[#This Row],[Application Date]],"MMMM")</f>
        <v>September</v>
      </c>
      <c r="AL1583" s="12">
        <f>DATE(YEAR(tbl_LoanData[[#This Row],[Application Date]]),MONTH(tbl_LoanData[[#This Row],[Application Date]]),1)</f>
        <v>45170</v>
      </c>
      <c r="AM1583" s="14">
        <f ca="1">IF(AND(tbl_LoanData[[#This Row],[Application Date]]&gt;=EOMONTH(TODAY(),-1)+1,tbl_LoanData[[#This Row],[Application Date]]&lt;=TODAY()),tbl_LoanData[[#This Row],[Loan Amount]],0)</f>
        <v>0</v>
      </c>
      <c r="AN1583" s="14">
        <f>tbl_LoanData[[#This Row],[Amount Paid]]-(Q1583-X1583)</f>
        <v>591440.39999999991</v>
      </c>
      <c r="AO1583" s="14">
        <f>IF(tbl_LoanData[[#This Row],[Application Status]]="Approved",1,0)</f>
        <v>1</v>
      </c>
      <c r="AP1583" s="22" t="str">
        <f t="shared" ca="1" si="73"/>
        <v/>
      </c>
      <c r="AQ1583" s="22" t="str">
        <f t="shared" ca="1" si="74"/>
        <v/>
      </c>
    </row>
    <row r="1584" spans="1:43" ht="14.4" customHeight="1" x14ac:dyDescent="0.3">
      <c r="A1584" s="2" t="s">
        <v>15327</v>
      </c>
      <c r="B1584" s="2" t="s">
        <v>15328</v>
      </c>
      <c r="C1584" s="2" t="s">
        <v>149</v>
      </c>
      <c r="D1584" s="2" t="s">
        <v>118</v>
      </c>
      <c r="E1584" s="2" t="s">
        <v>311</v>
      </c>
      <c r="F1584" s="2">
        <v>36</v>
      </c>
      <c r="G1584" s="2" t="s">
        <v>83</v>
      </c>
      <c r="H1584" s="2" t="s">
        <v>259</v>
      </c>
      <c r="I1584" s="2" t="s">
        <v>43</v>
      </c>
      <c r="J1584" s="3">
        <v>45199</v>
      </c>
      <c r="K1584" s="3">
        <v>45201</v>
      </c>
      <c r="L1584" s="2" t="s">
        <v>37</v>
      </c>
      <c r="M1584" s="2" t="s">
        <v>94</v>
      </c>
      <c r="N1584" s="2" t="s">
        <v>436</v>
      </c>
      <c r="O1584" s="4">
        <v>91000</v>
      </c>
      <c r="P1584" s="4">
        <v>18100</v>
      </c>
      <c r="Q1584" s="4">
        <v>72900</v>
      </c>
      <c r="R1584" s="2">
        <v>36</v>
      </c>
      <c r="S1584" s="5">
        <v>10.39</v>
      </c>
      <c r="T1584" s="4">
        <v>2656.19</v>
      </c>
      <c r="U1584" s="2" t="s">
        <v>73</v>
      </c>
      <c r="V1584" s="2" t="s">
        <v>74</v>
      </c>
      <c r="W1584" s="4">
        <v>84998.080000000002</v>
      </c>
      <c r="X1584" s="4">
        <v>10624.85</v>
      </c>
      <c r="Y1584" s="4">
        <v>95622.93</v>
      </c>
      <c r="Z1584" s="2">
        <v>84</v>
      </c>
      <c r="AA1584" s="2" t="s">
        <v>59</v>
      </c>
      <c r="AB1584" s="2" t="s">
        <v>15733</v>
      </c>
      <c r="AC1584" s="2" t="s">
        <v>129</v>
      </c>
      <c r="AD1584" s="2" t="s">
        <v>76</v>
      </c>
      <c r="AE1584" s="5">
        <v>80.11</v>
      </c>
      <c r="AF1584" s="2">
        <v>3</v>
      </c>
      <c r="AG1584" s="2" t="s">
        <v>130</v>
      </c>
      <c r="AH1584" s="2">
        <v>2</v>
      </c>
      <c r="AI1584" s="6" t="str">
        <f t="shared" si="72"/>
        <v>35-44</v>
      </c>
      <c r="AJ1584" s="11">
        <f>YEAR(tbl_LoanData[[#This Row],[Application Date]])</f>
        <v>2023</v>
      </c>
      <c r="AK1584" s="11" t="str">
        <f>TEXT(tbl_LoanData[[#This Row],[Application Date]],"MMMM")</f>
        <v>September</v>
      </c>
      <c r="AL1584" s="12">
        <f>DATE(YEAR(tbl_LoanData[[#This Row],[Application Date]]),MONTH(tbl_LoanData[[#This Row],[Application Date]]),1)</f>
        <v>45170</v>
      </c>
      <c r="AM1584" s="14">
        <f ca="1">IF(AND(tbl_LoanData[[#This Row],[Application Date]]&gt;=EOMONTH(TODAY(),-1)+1,tbl_LoanData[[#This Row],[Application Date]]&lt;=TODAY()),tbl_LoanData[[#This Row],[Loan Amount]],0)</f>
        <v>0</v>
      </c>
      <c r="AN1584" s="14">
        <f>tbl_LoanData[[#This Row],[Amount Paid]]-(Q1584-X1584)</f>
        <v>22722.93</v>
      </c>
      <c r="AO1584" s="14">
        <f>IF(tbl_LoanData[[#This Row],[Application Status]]="Approved",1,0)</f>
        <v>1</v>
      </c>
      <c r="AP1584" s="22" t="str">
        <f t="shared" ca="1" si="73"/>
        <v/>
      </c>
      <c r="AQ1584" s="22" t="str">
        <f t="shared" ca="1" si="74"/>
        <v/>
      </c>
    </row>
    <row r="1585" spans="1:43" ht="14.4" customHeight="1" x14ac:dyDescent="0.3">
      <c r="A1585" s="2" t="s">
        <v>370</v>
      </c>
      <c r="B1585" s="2" t="s">
        <v>371</v>
      </c>
      <c r="C1585" s="2" t="s">
        <v>249</v>
      </c>
      <c r="D1585" s="2" t="s">
        <v>204</v>
      </c>
      <c r="E1585" s="2" t="s">
        <v>92</v>
      </c>
      <c r="F1585" s="2">
        <v>49</v>
      </c>
      <c r="G1585" s="2" t="s">
        <v>69</v>
      </c>
      <c r="H1585" s="2" t="s">
        <v>372</v>
      </c>
      <c r="I1585" s="2" t="s">
        <v>43</v>
      </c>
      <c r="J1585" s="3">
        <v>45205</v>
      </c>
      <c r="K1585" s="3"/>
      <c r="L1585" s="2" t="s">
        <v>39</v>
      </c>
      <c r="M1585" s="2" t="s">
        <v>85</v>
      </c>
      <c r="N1585" s="2" t="s">
        <v>373</v>
      </c>
      <c r="O1585" s="4">
        <v>1341000</v>
      </c>
      <c r="P1585" s="4">
        <v>342900</v>
      </c>
      <c r="Q1585" s="4">
        <v>998100</v>
      </c>
      <c r="R1585" s="2">
        <v>48</v>
      </c>
      <c r="S1585" s="5">
        <v>14.49</v>
      </c>
      <c r="T1585" s="4">
        <v>32845.81</v>
      </c>
      <c r="U1585" s="2" t="s">
        <v>96</v>
      </c>
      <c r="V1585" s="2" t="s">
        <v>97</v>
      </c>
      <c r="W1585" s="4">
        <v>0</v>
      </c>
      <c r="X1585" s="4">
        <v>0</v>
      </c>
      <c r="Y1585" s="4">
        <v>1576598.76</v>
      </c>
      <c r="Z1585" s="2">
        <v>0</v>
      </c>
      <c r="AA1585" s="2" t="s">
        <v>97</v>
      </c>
      <c r="AB1585" s="2" t="s">
        <v>15735</v>
      </c>
      <c r="AC1585" s="2" t="s">
        <v>332</v>
      </c>
      <c r="AD1585" s="2" t="s">
        <v>76</v>
      </c>
      <c r="AE1585" s="5">
        <v>74.430000000000007</v>
      </c>
      <c r="AF1585" s="2">
        <v>0</v>
      </c>
      <c r="AG1585" s="2" t="s">
        <v>97</v>
      </c>
      <c r="AH1585" s="2"/>
      <c r="AI1585" s="6" t="str">
        <f t="shared" si="72"/>
        <v>45-54</v>
      </c>
      <c r="AJ1585" s="11">
        <f>YEAR(tbl_LoanData[[#This Row],[Application Date]])</f>
        <v>2023</v>
      </c>
      <c r="AK1585" s="11" t="str">
        <f>TEXT(tbl_LoanData[[#This Row],[Application Date]],"MMMM")</f>
        <v>October</v>
      </c>
      <c r="AL1585" s="12">
        <f>DATE(YEAR(tbl_LoanData[[#This Row],[Application Date]]),MONTH(tbl_LoanData[[#This Row],[Application Date]]),1)</f>
        <v>45200</v>
      </c>
      <c r="AM1585" s="14">
        <f ca="1">IF(AND(tbl_LoanData[[#This Row],[Application Date]]&gt;=EOMONTH(TODAY(),-1)+1,tbl_LoanData[[#This Row],[Application Date]]&lt;=TODAY()),tbl_LoanData[[#This Row],[Loan Amount]],0)</f>
        <v>0</v>
      </c>
      <c r="AN1585" s="14">
        <f>tbl_LoanData[[#This Row],[Amount Paid]]-(Q1585-X1585)</f>
        <v>-998100</v>
      </c>
      <c r="AO1585" s="14">
        <f>IF(tbl_LoanData[[#This Row],[Application Status]]="Approved",1,0)</f>
        <v>0</v>
      </c>
      <c r="AP1585" s="22" t="str">
        <f t="shared" ca="1" si="73"/>
        <v/>
      </c>
      <c r="AQ1585" s="22" t="str">
        <f t="shared" ca="1" si="74"/>
        <v/>
      </c>
    </row>
    <row r="1586" spans="1:43" ht="14.4" customHeight="1" x14ac:dyDescent="0.3">
      <c r="A1586" s="2" t="s">
        <v>538</v>
      </c>
      <c r="B1586" s="2" t="s">
        <v>539</v>
      </c>
      <c r="C1586" s="2" t="s">
        <v>335</v>
      </c>
      <c r="D1586" s="2" t="s">
        <v>67</v>
      </c>
      <c r="E1586" s="2" t="s">
        <v>540</v>
      </c>
      <c r="F1586" s="2">
        <v>61</v>
      </c>
      <c r="G1586" s="2" t="s">
        <v>83</v>
      </c>
      <c r="H1586" s="2" t="s">
        <v>217</v>
      </c>
      <c r="I1586" s="2" t="s">
        <v>46</v>
      </c>
      <c r="J1586" s="3">
        <v>45215</v>
      </c>
      <c r="K1586" s="3">
        <v>45218</v>
      </c>
      <c r="L1586" s="2" t="s">
        <v>39</v>
      </c>
      <c r="M1586" s="2" t="s">
        <v>167</v>
      </c>
      <c r="N1586" s="2" t="s">
        <v>491</v>
      </c>
      <c r="O1586" s="4">
        <v>2001000</v>
      </c>
      <c r="P1586" s="4">
        <v>749200</v>
      </c>
      <c r="Q1586" s="4">
        <v>1251800</v>
      </c>
      <c r="R1586" s="2">
        <v>24</v>
      </c>
      <c r="S1586" s="5">
        <v>9.44</v>
      </c>
      <c r="T1586" s="4">
        <v>62005.83</v>
      </c>
      <c r="U1586" s="2" t="s">
        <v>73</v>
      </c>
      <c r="V1586" s="2" t="s">
        <v>34</v>
      </c>
      <c r="W1586" s="4">
        <v>1302122.43</v>
      </c>
      <c r="X1586" s="4">
        <v>186017.41</v>
      </c>
      <c r="Y1586" s="4">
        <v>1488139.84</v>
      </c>
      <c r="Z1586" s="2">
        <v>96</v>
      </c>
      <c r="AA1586" s="2" t="s">
        <v>60</v>
      </c>
      <c r="AB1586" s="2" t="s">
        <v>15735</v>
      </c>
      <c r="AC1586" s="2" t="s">
        <v>332</v>
      </c>
      <c r="AD1586" s="2" t="s">
        <v>76</v>
      </c>
      <c r="AE1586" s="5">
        <v>62.56</v>
      </c>
      <c r="AF1586" s="2">
        <v>3</v>
      </c>
      <c r="AG1586" s="2" t="s">
        <v>130</v>
      </c>
      <c r="AH1586" s="2">
        <v>3</v>
      </c>
      <c r="AI1586" s="6" t="str">
        <f t="shared" si="72"/>
        <v>55-64</v>
      </c>
      <c r="AJ1586" s="11">
        <f>YEAR(tbl_LoanData[[#This Row],[Application Date]])</f>
        <v>2023</v>
      </c>
      <c r="AK1586" s="11" t="str">
        <f>TEXT(tbl_LoanData[[#This Row],[Application Date]],"MMMM")</f>
        <v>October</v>
      </c>
      <c r="AL1586" s="12">
        <f>DATE(YEAR(tbl_LoanData[[#This Row],[Application Date]]),MONTH(tbl_LoanData[[#This Row],[Application Date]]),1)</f>
        <v>45200</v>
      </c>
      <c r="AM1586" s="14">
        <f ca="1">IF(AND(tbl_LoanData[[#This Row],[Application Date]]&gt;=EOMONTH(TODAY(),-1)+1,tbl_LoanData[[#This Row],[Application Date]]&lt;=TODAY()),tbl_LoanData[[#This Row],[Loan Amount]],0)</f>
        <v>0</v>
      </c>
      <c r="AN1586" s="14">
        <f>tbl_LoanData[[#This Row],[Amount Paid]]-(Q1586-X1586)</f>
        <v>236339.83999999985</v>
      </c>
      <c r="AO1586" s="14">
        <f>IF(tbl_LoanData[[#This Row],[Application Status]]="Approved",1,0)</f>
        <v>1</v>
      </c>
      <c r="AP1586" s="22" t="str">
        <f t="shared" ca="1" si="73"/>
        <v/>
      </c>
      <c r="AQ1586" s="22" t="str">
        <f t="shared" ca="1" si="74"/>
        <v/>
      </c>
    </row>
    <row r="1587" spans="1:43" x14ac:dyDescent="0.3">
      <c r="A1587" s="2" t="s">
        <v>611</v>
      </c>
      <c r="B1587" s="2" t="s">
        <v>612</v>
      </c>
      <c r="C1587" s="2" t="s">
        <v>142</v>
      </c>
      <c r="D1587" s="2" t="s">
        <v>81</v>
      </c>
      <c r="E1587" s="2" t="s">
        <v>465</v>
      </c>
      <c r="F1587" s="2">
        <v>59</v>
      </c>
      <c r="G1587" s="2" t="s">
        <v>83</v>
      </c>
      <c r="H1587" s="2" t="s">
        <v>278</v>
      </c>
      <c r="I1587" s="2" t="s">
        <v>45</v>
      </c>
      <c r="J1587" s="3">
        <v>45223</v>
      </c>
      <c r="K1587" s="3">
        <v>45230</v>
      </c>
      <c r="L1587" s="2" t="s">
        <v>37</v>
      </c>
      <c r="M1587" s="2" t="s">
        <v>260</v>
      </c>
      <c r="N1587" s="2" t="s">
        <v>261</v>
      </c>
      <c r="O1587" s="4">
        <v>181000</v>
      </c>
      <c r="P1587" s="4">
        <v>60200</v>
      </c>
      <c r="Q1587" s="4">
        <v>120800</v>
      </c>
      <c r="R1587" s="2">
        <v>60</v>
      </c>
      <c r="S1587" s="5">
        <v>7.33</v>
      </c>
      <c r="T1587" s="4">
        <v>2751.22</v>
      </c>
      <c r="U1587" s="2" t="s">
        <v>73</v>
      </c>
      <c r="V1587" s="2" t="s">
        <v>74</v>
      </c>
      <c r="W1587" s="4">
        <v>93541.48</v>
      </c>
      <c r="X1587" s="4">
        <v>71531.72</v>
      </c>
      <c r="Y1587" s="4">
        <v>165073.20000000001</v>
      </c>
      <c r="Z1587" s="2">
        <v>0</v>
      </c>
      <c r="AA1587" s="2" t="s">
        <v>56</v>
      </c>
      <c r="AB1587" s="2" t="s">
        <v>15736</v>
      </c>
      <c r="AC1587" s="2" t="s">
        <v>146</v>
      </c>
      <c r="AD1587" s="2" t="s">
        <v>76</v>
      </c>
      <c r="AE1587" s="5">
        <v>66.739999999999995</v>
      </c>
      <c r="AF1587" s="2">
        <v>0</v>
      </c>
      <c r="AG1587" s="2" t="s">
        <v>77</v>
      </c>
      <c r="AH1587" s="2">
        <v>7</v>
      </c>
      <c r="AI1587" s="6" t="str">
        <f t="shared" si="72"/>
        <v>55-64</v>
      </c>
      <c r="AJ1587" s="11">
        <f>YEAR(tbl_LoanData[[#This Row],[Application Date]])</f>
        <v>2023</v>
      </c>
      <c r="AK1587" s="11" t="str">
        <f>TEXT(tbl_LoanData[[#This Row],[Application Date]],"MMMM")</f>
        <v>October</v>
      </c>
      <c r="AL1587" s="12">
        <f>DATE(YEAR(tbl_LoanData[[#This Row],[Application Date]]),MONTH(tbl_LoanData[[#This Row],[Application Date]]),1)</f>
        <v>45200</v>
      </c>
      <c r="AM1587" s="14">
        <f ca="1">IF(AND(tbl_LoanData[[#This Row],[Application Date]]&gt;=EOMONTH(TODAY(),-1)+1,tbl_LoanData[[#This Row],[Application Date]]&lt;=TODAY()),tbl_LoanData[[#This Row],[Loan Amount]],0)</f>
        <v>0</v>
      </c>
      <c r="AN1587" s="14">
        <f>tbl_LoanData[[#This Row],[Amount Paid]]-(Q1587-X1587)</f>
        <v>44273.2</v>
      </c>
      <c r="AO1587" s="14">
        <f>IF(tbl_LoanData[[#This Row],[Application Status]]="Approved",1,0)</f>
        <v>1</v>
      </c>
      <c r="AP1587" s="22" t="str">
        <f t="shared" ca="1" si="73"/>
        <v/>
      </c>
      <c r="AQ1587" s="22" t="str">
        <f t="shared" ca="1" si="74"/>
        <v/>
      </c>
    </row>
    <row r="1588" spans="1:43" x14ac:dyDescent="0.3">
      <c r="A1588" s="2" t="s">
        <v>696</v>
      </c>
      <c r="B1588" s="2" t="s">
        <v>697</v>
      </c>
      <c r="C1588" s="2" t="s">
        <v>175</v>
      </c>
      <c r="D1588" s="2" t="s">
        <v>91</v>
      </c>
      <c r="E1588" s="2" t="s">
        <v>183</v>
      </c>
      <c r="F1588" s="2">
        <v>42</v>
      </c>
      <c r="G1588" s="2" t="s">
        <v>83</v>
      </c>
      <c r="H1588" s="2" t="s">
        <v>237</v>
      </c>
      <c r="I1588" s="2" t="s">
        <v>48</v>
      </c>
      <c r="J1588" s="3">
        <v>45201</v>
      </c>
      <c r="K1588" s="3">
        <v>45210</v>
      </c>
      <c r="L1588" s="2" t="s">
        <v>37</v>
      </c>
      <c r="M1588" s="2" t="s">
        <v>104</v>
      </c>
      <c r="N1588" s="2" t="s">
        <v>192</v>
      </c>
      <c r="O1588" s="4">
        <v>74000</v>
      </c>
      <c r="P1588" s="4">
        <v>19800</v>
      </c>
      <c r="Q1588" s="4">
        <v>54200</v>
      </c>
      <c r="R1588" s="2">
        <v>60</v>
      </c>
      <c r="S1588" s="5">
        <v>8.51</v>
      </c>
      <c r="T1588" s="4">
        <v>1287.7</v>
      </c>
      <c r="U1588" s="2" t="s">
        <v>73</v>
      </c>
      <c r="V1588" s="2" t="s">
        <v>74</v>
      </c>
      <c r="W1588" s="4">
        <v>43781.8</v>
      </c>
      <c r="X1588" s="4">
        <v>33480.300000000003</v>
      </c>
      <c r="Y1588" s="4">
        <v>77262.100000000006</v>
      </c>
      <c r="Z1588" s="2">
        <v>0</v>
      </c>
      <c r="AA1588" s="2" t="s">
        <v>56</v>
      </c>
      <c r="AB1588" s="2" t="s">
        <v>15729</v>
      </c>
      <c r="AC1588" s="2" t="s">
        <v>75</v>
      </c>
      <c r="AD1588" s="2" t="s">
        <v>76</v>
      </c>
      <c r="AE1588" s="5">
        <v>73.239999999999995</v>
      </c>
      <c r="AF1588" s="2">
        <v>0</v>
      </c>
      <c r="AG1588" s="2" t="s">
        <v>77</v>
      </c>
      <c r="AH1588" s="2">
        <v>9</v>
      </c>
      <c r="AI1588" s="6" t="str">
        <f t="shared" si="72"/>
        <v>35-44</v>
      </c>
      <c r="AJ1588" s="11">
        <f>YEAR(tbl_LoanData[[#This Row],[Application Date]])</f>
        <v>2023</v>
      </c>
      <c r="AK1588" s="11" t="str">
        <f>TEXT(tbl_LoanData[[#This Row],[Application Date]],"MMMM")</f>
        <v>October</v>
      </c>
      <c r="AL1588" s="12">
        <f>DATE(YEAR(tbl_LoanData[[#This Row],[Application Date]]),MONTH(tbl_LoanData[[#This Row],[Application Date]]),1)</f>
        <v>45200</v>
      </c>
      <c r="AM1588" s="14">
        <f ca="1">IF(AND(tbl_LoanData[[#This Row],[Application Date]]&gt;=EOMONTH(TODAY(),-1)+1,tbl_LoanData[[#This Row],[Application Date]]&lt;=TODAY()),tbl_LoanData[[#This Row],[Loan Amount]],0)</f>
        <v>0</v>
      </c>
      <c r="AN1588" s="14">
        <f>tbl_LoanData[[#This Row],[Amount Paid]]-(Q1588-X1588)</f>
        <v>23062.100000000006</v>
      </c>
      <c r="AO1588" s="14">
        <f>IF(tbl_LoanData[[#This Row],[Application Status]]="Approved",1,0)</f>
        <v>1</v>
      </c>
      <c r="AP1588" s="22" t="str">
        <f t="shared" ca="1" si="73"/>
        <v/>
      </c>
      <c r="AQ1588" s="22" t="str">
        <f t="shared" ca="1" si="74"/>
        <v/>
      </c>
    </row>
    <row r="1589" spans="1:43" ht="14.4" customHeight="1" x14ac:dyDescent="0.3">
      <c r="A1589" s="2" t="s">
        <v>786</v>
      </c>
      <c r="B1589" s="2" t="s">
        <v>787</v>
      </c>
      <c r="C1589" s="2" t="s">
        <v>347</v>
      </c>
      <c r="D1589" s="2" t="s">
        <v>176</v>
      </c>
      <c r="E1589" s="2" t="s">
        <v>165</v>
      </c>
      <c r="F1589" s="2">
        <v>51</v>
      </c>
      <c r="G1589" s="2" t="s">
        <v>69</v>
      </c>
      <c r="H1589" s="2" t="s">
        <v>278</v>
      </c>
      <c r="I1589" s="2" t="s">
        <v>45</v>
      </c>
      <c r="J1589" s="3">
        <v>45215</v>
      </c>
      <c r="K1589" s="3">
        <v>45229</v>
      </c>
      <c r="L1589" s="2" t="s">
        <v>40</v>
      </c>
      <c r="M1589" s="2" t="s">
        <v>157</v>
      </c>
      <c r="N1589" s="2" t="s">
        <v>328</v>
      </c>
      <c r="O1589" s="4">
        <v>1159000</v>
      </c>
      <c r="P1589" s="4">
        <v>367500</v>
      </c>
      <c r="Q1589" s="4">
        <v>791500</v>
      </c>
      <c r="R1589" s="2">
        <v>12</v>
      </c>
      <c r="S1589" s="5">
        <v>9.4499999999999993</v>
      </c>
      <c r="T1589" s="4">
        <v>72191.399999999994</v>
      </c>
      <c r="U1589" s="2" t="s">
        <v>73</v>
      </c>
      <c r="V1589" s="2" t="s">
        <v>33</v>
      </c>
      <c r="W1589" s="4">
        <v>866296.75</v>
      </c>
      <c r="X1589" s="4">
        <v>0</v>
      </c>
      <c r="Y1589" s="4">
        <v>866296.75</v>
      </c>
      <c r="Z1589" s="2">
        <v>0</v>
      </c>
      <c r="AA1589" s="2" t="s">
        <v>56</v>
      </c>
      <c r="AB1589" s="2" t="s">
        <v>15735</v>
      </c>
      <c r="AC1589" s="2" t="s">
        <v>75</v>
      </c>
      <c r="AD1589" s="2" t="s">
        <v>76</v>
      </c>
      <c r="AE1589" s="5">
        <v>68.290000000000006</v>
      </c>
      <c r="AF1589" s="2">
        <v>0</v>
      </c>
      <c r="AG1589" s="2" t="s">
        <v>77</v>
      </c>
      <c r="AH1589" s="2">
        <v>14</v>
      </c>
      <c r="AI1589" s="6" t="str">
        <f t="shared" si="72"/>
        <v>45-54</v>
      </c>
      <c r="AJ1589" s="11">
        <f>YEAR(tbl_LoanData[[#This Row],[Application Date]])</f>
        <v>2023</v>
      </c>
      <c r="AK1589" s="11" t="str">
        <f>TEXT(tbl_LoanData[[#This Row],[Application Date]],"MMMM")</f>
        <v>October</v>
      </c>
      <c r="AL1589" s="12">
        <f>DATE(YEAR(tbl_LoanData[[#This Row],[Application Date]]),MONTH(tbl_LoanData[[#This Row],[Application Date]]),1)</f>
        <v>45200</v>
      </c>
      <c r="AM1589" s="14">
        <f ca="1">IF(AND(tbl_LoanData[[#This Row],[Application Date]]&gt;=EOMONTH(TODAY(),-1)+1,tbl_LoanData[[#This Row],[Application Date]]&lt;=TODAY()),tbl_LoanData[[#This Row],[Loan Amount]],0)</f>
        <v>0</v>
      </c>
      <c r="AN1589" s="14">
        <f>tbl_LoanData[[#This Row],[Amount Paid]]-(Q1589-X1589)</f>
        <v>74796.75</v>
      </c>
      <c r="AO1589" s="14">
        <f>IF(tbl_LoanData[[#This Row],[Application Status]]="Approved",1,0)</f>
        <v>1</v>
      </c>
      <c r="AP1589" s="22" t="str">
        <f t="shared" ca="1" si="73"/>
        <v/>
      </c>
      <c r="AQ1589" s="22" t="str">
        <f t="shared" ca="1" si="74"/>
        <v/>
      </c>
    </row>
    <row r="1590" spans="1:43" ht="14.4" customHeight="1" x14ac:dyDescent="0.3">
      <c r="A1590" s="2" t="s">
        <v>794</v>
      </c>
      <c r="B1590" s="2" t="s">
        <v>795</v>
      </c>
      <c r="C1590" s="2" t="s">
        <v>181</v>
      </c>
      <c r="D1590" s="2" t="s">
        <v>176</v>
      </c>
      <c r="E1590" s="2" t="s">
        <v>268</v>
      </c>
      <c r="F1590" s="2">
        <v>26</v>
      </c>
      <c r="G1590" s="2" t="s">
        <v>83</v>
      </c>
      <c r="H1590" s="2" t="s">
        <v>318</v>
      </c>
      <c r="I1590" s="2" t="s">
        <v>42</v>
      </c>
      <c r="J1590" s="3">
        <v>45221</v>
      </c>
      <c r="K1590" s="3">
        <v>45235</v>
      </c>
      <c r="L1590" s="2" t="s">
        <v>40</v>
      </c>
      <c r="M1590" s="2" t="s">
        <v>94</v>
      </c>
      <c r="N1590" s="2" t="s">
        <v>95</v>
      </c>
      <c r="O1590" s="4">
        <v>1020000</v>
      </c>
      <c r="P1590" s="4">
        <v>347100</v>
      </c>
      <c r="Q1590" s="4">
        <v>672900</v>
      </c>
      <c r="R1590" s="2">
        <v>12</v>
      </c>
      <c r="S1590" s="5">
        <v>14.13</v>
      </c>
      <c r="T1590" s="4">
        <v>63998.400000000001</v>
      </c>
      <c r="U1590" s="2" t="s">
        <v>73</v>
      </c>
      <c r="V1590" s="2" t="s">
        <v>33</v>
      </c>
      <c r="W1590" s="4">
        <v>767980.77</v>
      </c>
      <c r="X1590" s="4">
        <v>0</v>
      </c>
      <c r="Y1590" s="4">
        <v>767980.77</v>
      </c>
      <c r="Z1590" s="2">
        <v>0</v>
      </c>
      <c r="AA1590" s="2" t="s">
        <v>56</v>
      </c>
      <c r="AB1590" s="2" t="s">
        <v>15734</v>
      </c>
      <c r="AC1590" s="2" t="s">
        <v>213</v>
      </c>
      <c r="AD1590" s="2" t="s">
        <v>76</v>
      </c>
      <c r="AE1590" s="5">
        <v>65.97</v>
      </c>
      <c r="AF1590" s="2">
        <v>0</v>
      </c>
      <c r="AG1590" s="2" t="s">
        <v>77</v>
      </c>
      <c r="AH1590" s="2">
        <v>14</v>
      </c>
      <c r="AI1590" s="6" t="str">
        <f t="shared" si="72"/>
        <v>25-34</v>
      </c>
      <c r="AJ1590" s="11">
        <f>YEAR(tbl_LoanData[[#This Row],[Application Date]])</f>
        <v>2023</v>
      </c>
      <c r="AK1590" s="11" t="str">
        <f>TEXT(tbl_LoanData[[#This Row],[Application Date]],"MMMM")</f>
        <v>October</v>
      </c>
      <c r="AL1590" s="12">
        <f>DATE(YEAR(tbl_LoanData[[#This Row],[Application Date]]),MONTH(tbl_LoanData[[#This Row],[Application Date]]),1)</f>
        <v>45200</v>
      </c>
      <c r="AM1590" s="14">
        <f ca="1">IF(AND(tbl_LoanData[[#This Row],[Application Date]]&gt;=EOMONTH(TODAY(),-1)+1,tbl_LoanData[[#This Row],[Application Date]]&lt;=TODAY()),tbl_LoanData[[#This Row],[Loan Amount]],0)</f>
        <v>0</v>
      </c>
      <c r="AN1590" s="14">
        <f>tbl_LoanData[[#This Row],[Amount Paid]]-(Q1590-X1590)</f>
        <v>95080.770000000019</v>
      </c>
      <c r="AO1590" s="14">
        <f>IF(tbl_LoanData[[#This Row],[Application Status]]="Approved",1,0)</f>
        <v>1</v>
      </c>
      <c r="AP1590" s="22" t="str">
        <f t="shared" ca="1" si="73"/>
        <v/>
      </c>
      <c r="AQ1590" s="22" t="str">
        <f t="shared" ca="1" si="74"/>
        <v/>
      </c>
    </row>
    <row r="1591" spans="1:43" ht="14.4" customHeight="1" x14ac:dyDescent="0.3">
      <c r="A1591" s="2" t="s">
        <v>800</v>
      </c>
      <c r="B1591" s="2" t="s">
        <v>801</v>
      </c>
      <c r="C1591" s="2" t="s">
        <v>393</v>
      </c>
      <c r="D1591" s="2" t="s">
        <v>209</v>
      </c>
      <c r="E1591" s="2" t="s">
        <v>182</v>
      </c>
      <c r="F1591" s="2">
        <v>39</v>
      </c>
      <c r="G1591" s="2" t="s">
        <v>83</v>
      </c>
      <c r="H1591" s="2" t="s">
        <v>398</v>
      </c>
      <c r="I1591" s="2" t="s">
        <v>46</v>
      </c>
      <c r="J1591" s="3">
        <v>45201</v>
      </c>
      <c r="K1591" s="3"/>
      <c r="L1591" s="2" t="s">
        <v>40</v>
      </c>
      <c r="M1591" s="2" t="s">
        <v>85</v>
      </c>
      <c r="N1591" s="2" t="s">
        <v>86</v>
      </c>
      <c r="O1591" s="4">
        <v>1396000</v>
      </c>
      <c r="P1591" s="4">
        <v>389200</v>
      </c>
      <c r="Q1591" s="4">
        <v>1006800</v>
      </c>
      <c r="R1591" s="2">
        <v>18</v>
      </c>
      <c r="S1591" s="5">
        <v>7.36</v>
      </c>
      <c r="T1591" s="4">
        <v>62108.37</v>
      </c>
      <c r="U1591" s="2" t="s">
        <v>113</v>
      </c>
      <c r="V1591" s="2" t="s">
        <v>97</v>
      </c>
      <c r="W1591" s="4">
        <v>0</v>
      </c>
      <c r="X1591" s="4">
        <v>0</v>
      </c>
      <c r="Y1591" s="4">
        <v>1117950.72</v>
      </c>
      <c r="Z1591" s="2">
        <v>0</v>
      </c>
      <c r="AA1591" s="2" t="s">
        <v>97</v>
      </c>
      <c r="AB1591" s="2" t="s">
        <v>15736</v>
      </c>
      <c r="AC1591" s="2" t="s">
        <v>332</v>
      </c>
      <c r="AD1591" s="2" t="s">
        <v>76</v>
      </c>
      <c r="AE1591" s="5">
        <v>72.12</v>
      </c>
      <c r="AF1591" s="2">
        <v>0</v>
      </c>
      <c r="AG1591" s="2" t="s">
        <v>97</v>
      </c>
      <c r="AH1591" s="2"/>
      <c r="AI1591" s="6" t="str">
        <f t="shared" si="72"/>
        <v>35-44</v>
      </c>
      <c r="AJ1591" s="11">
        <f>YEAR(tbl_LoanData[[#This Row],[Application Date]])</f>
        <v>2023</v>
      </c>
      <c r="AK1591" s="11" t="str">
        <f>TEXT(tbl_LoanData[[#This Row],[Application Date]],"MMMM")</f>
        <v>October</v>
      </c>
      <c r="AL1591" s="12">
        <f>DATE(YEAR(tbl_LoanData[[#This Row],[Application Date]]),MONTH(tbl_LoanData[[#This Row],[Application Date]]),1)</f>
        <v>45200</v>
      </c>
      <c r="AM1591" s="14">
        <f ca="1">IF(AND(tbl_LoanData[[#This Row],[Application Date]]&gt;=EOMONTH(TODAY(),-1)+1,tbl_LoanData[[#This Row],[Application Date]]&lt;=TODAY()),tbl_LoanData[[#This Row],[Loan Amount]],0)</f>
        <v>0</v>
      </c>
      <c r="AN1591" s="14">
        <f>tbl_LoanData[[#This Row],[Amount Paid]]-(Q1591-X1591)</f>
        <v>-1006800</v>
      </c>
      <c r="AO1591" s="14">
        <f>IF(tbl_LoanData[[#This Row],[Application Status]]="Approved",1,0)</f>
        <v>0</v>
      </c>
      <c r="AP1591" s="22" t="str">
        <f t="shared" ca="1" si="73"/>
        <v/>
      </c>
      <c r="AQ1591" s="22" t="str">
        <f t="shared" ca="1" si="74"/>
        <v/>
      </c>
    </row>
    <row r="1592" spans="1:43" ht="14.4" customHeight="1" x14ac:dyDescent="0.3">
      <c r="A1592" s="2" t="s">
        <v>947</v>
      </c>
      <c r="B1592" s="2" t="s">
        <v>948</v>
      </c>
      <c r="C1592" s="2" t="s">
        <v>949</v>
      </c>
      <c r="D1592" s="2" t="s">
        <v>142</v>
      </c>
      <c r="E1592" s="2" t="s">
        <v>118</v>
      </c>
      <c r="F1592" s="2">
        <v>23</v>
      </c>
      <c r="G1592" s="2" t="s">
        <v>83</v>
      </c>
      <c r="H1592" s="2" t="s">
        <v>307</v>
      </c>
      <c r="I1592" s="2" t="s">
        <v>43</v>
      </c>
      <c r="J1592" s="3">
        <v>45228</v>
      </c>
      <c r="K1592" s="3">
        <v>45247</v>
      </c>
      <c r="L1592" s="2" t="s">
        <v>40</v>
      </c>
      <c r="M1592" s="2" t="s">
        <v>157</v>
      </c>
      <c r="N1592" s="2" t="s">
        <v>328</v>
      </c>
      <c r="O1592" s="4">
        <v>1155000</v>
      </c>
      <c r="P1592" s="4">
        <v>290700</v>
      </c>
      <c r="Q1592" s="4">
        <v>864300</v>
      </c>
      <c r="R1592" s="2">
        <v>36</v>
      </c>
      <c r="S1592" s="5">
        <v>6.6</v>
      </c>
      <c r="T1592" s="4">
        <v>28761.98</v>
      </c>
      <c r="U1592" s="2" t="s">
        <v>73</v>
      </c>
      <c r="V1592" s="2" t="s">
        <v>74</v>
      </c>
      <c r="W1592" s="4">
        <v>949145.34</v>
      </c>
      <c r="X1592" s="4">
        <v>86286.06</v>
      </c>
      <c r="Y1592" s="4">
        <v>1035431.4</v>
      </c>
      <c r="Z1592" s="2">
        <v>0</v>
      </c>
      <c r="AA1592" s="2" t="s">
        <v>56</v>
      </c>
      <c r="AB1592" s="2" t="s">
        <v>15734</v>
      </c>
      <c r="AC1592" s="2" t="s">
        <v>106</v>
      </c>
      <c r="AD1592" s="2" t="s">
        <v>76</v>
      </c>
      <c r="AE1592" s="5">
        <v>74.83</v>
      </c>
      <c r="AF1592" s="2">
        <v>0</v>
      </c>
      <c r="AG1592" s="2" t="s">
        <v>77</v>
      </c>
      <c r="AH1592" s="2">
        <v>19</v>
      </c>
      <c r="AI1592" s="6" t="str">
        <f t="shared" si="72"/>
        <v>18-24</v>
      </c>
      <c r="AJ1592" s="11">
        <f>YEAR(tbl_LoanData[[#This Row],[Application Date]])</f>
        <v>2023</v>
      </c>
      <c r="AK1592" s="11" t="str">
        <f>TEXT(tbl_LoanData[[#This Row],[Application Date]],"MMMM")</f>
        <v>October</v>
      </c>
      <c r="AL1592" s="12">
        <f>DATE(YEAR(tbl_LoanData[[#This Row],[Application Date]]),MONTH(tbl_LoanData[[#This Row],[Application Date]]),1)</f>
        <v>45200</v>
      </c>
      <c r="AM1592" s="14">
        <f ca="1">IF(AND(tbl_LoanData[[#This Row],[Application Date]]&gt;=EOMONTH(TODAY(),-1)+1,tbl_LoanData[[#This Row],[Application Date]]&lt;=TODAY()),tbl_LoanData[[#This Row],[Loan Amount]],0)</f>
        <v>0</v>
      </c>
      <c r="AN1592" s="14">
        <f>tbl_LoanData[[#This Row],[Amount Paid]]-(Q1592-X1592)</f>
        <v>171131.40000000002</v>
      </c>
      <c r="AO1592" s="14">
        <f>IF(tbl_LoanData[[#This Row],[Application Status]]="Approved",1,0)</f>
        <v>1</v>
      </c>
      <c r="AP1592" s="22" t="str">
        <f t="shared" ca="1" si="73"/>
        <v/>
      </c>
      <c r="AQ1592" s="22" t="str">
        <f t="shared" ca="1" si="74"/>
        <v/>
      </c>
    </row>
    <row r="1593" spans="1:43" ht="14.4" customHeight="1" x14ac:dyDescent="0.3">
      <c r="A1593" s="2" t="s">
        <v>1002</v>
      </c>
      <c r="B1593" s="2" t="s">
        <v>1003</v>
      </c>
      <c r="C1593" s="2" t="s">
        <v>253</v>
      </c>
      <c r="D1593" s="2" t="s">
        <v>82</v>
      </c>
      <c r="E1593" s="2" t="s">
        <v>323</v>
      </c>
      <c r="F1593" s="2">
        <v>40</v>
      </c>
      <c r="G1593" s="2" t="s">
        <v>69</v>
      </c>
      <c r="H1593" s="2" t="s">
        <v>318</v>
      </c>
      <c r="I1593" s="2" t="s">
        <v>42</v>
      </c>
      <c r="J1593" s="3">
        <v>45218</v>
      </c>
      <c r="K1593" s="3">
        <v>45232</v>
      </c>
      <c r="L1593" s="2" t="s">
        <v>37</v>
      </c>
      <c r="M1593" s="2" t="s">
        <v>260</v>
      </c>
      <c r="N1593" s="2" t="s">
        <v>261</v>
      </c>
      <c r="O1593" s="4">
        <v>72000</v>
      </c>
      <c r="P1593" s="4">
        <v>24100</v>
      </c>
      <c r="Q1593" s="4">
        <v>47900</v>
      </c>
      <c r="R1593" s="2">
        <v>48</v>
      </c>
      <c r="S1593" s="5">
        <v>13.52</v>
      </c>
      <c r="T1593" s="4">
        <v>1537.59</v>
      </c>
      <c r="U1593" s="2" t="s">
        <v>73</v>
      </c>
      <c r="V1593" s="2" t="s">
        <v>74</v>
      </c>
      <c r="W1593" s="4">
        <v>50740.47</v>
      </c>
      <c r="X1593" s="4">
        <v>23063.85</v>
      </c>
      <c r="Y1593" s="4">
        <v>73804.320000000007</v>
      </c>
      <c r="Z1593" s="2">
        <v>30</v>
      </c>
      <c r="AA1593" s="2" t="s">
        <v>57</v>
      </c>
      <c r="AB1593" s="2" t="s">
        <v>15735</v>
      </c>
      <c r="AC1593" s="2" t="s">
        <v>121</v>
      </c>
      <c r="AD1593" s="2" t="s">
        <v>76</v>
      </c>
      <c r="AE1593" s="5">
        <v>66.53</v>
      </c>
      <c r="AF1593" s="2">
        <v>1</v>
      </c>
      <c r="AG1593" s="2" t="s">
        <v>77</v>
      </c>
      <c r="AH1593" s="2">
        <v>14</v>
      </c>
      <c r="AI1593" s="6" t="str">
        <f t="shared" si="72"/>
        <v>35-44</v>
      </c>
      <c r="AJ1593" s="11">
        <f>YEAR(tbl_LoanData[[#This Row],[Application Date]])</f>
        <v>2023</v>
      </c>
      <c r="AK1593" s="11" t="str">
        <f>TEXT(tbl_LoanData[[#This Row],[Application Date]],"MMMM")</f>
        <v>October</v>
      </c>
      <c r="AL1593" s="12">
        <f>DATE(YEAR(tbl_LoanData[[#This Row],[Application Date]]),MONTH(tbl_LoanData[[#This Row],[Application Date]]),1)</f>
        <v>45200</v>
      </c>
      <c r="AM1593" s="14">
        <f ca="1">IF(AND(tbl_LoanData[[#This Row],[Application Date]]&gt;=EOMONTH(TODAY(),-1)+1,tbl_LoanData[[#This Row],[Application Date]]&lt;=TODAY()),tbl_LoanData[[#This Row],[Loan Amount]],0)</f>
        <v>0</v>
      </c>
      <c r="AN1593" s="14">
        <f>tbl_LoanData[[#This Row],[Amount Paid]]-(Q1593-X1593)</f>
        <v>25904.32</v>
      </c>
      <c r="AO1593" s="14">
        <f>IF(tbl_LoanData[[#This Row],[Application Status]]="Approved",1,0)</f>
        <v>1</v>
      </c>
      <c r="AP1593" s="22" t="str">
        <f t="shared" ca="1" si="73"/>
        <v/>
      </c>
      <c r="AQ1593" s="22" t="str">
        <f t="shared" ca="1" si="74"/>
        <v/>
      </c>
    </row>
    <row r="1594" spans="1:43" ht="14.4" customHeight="1" x14ac:dyDescent="0.3">
      <c r="A1594" s="2" t="s">
        <v>1076</v>
      </c>
      <c r="B1594" s="2" t="s">
        <v>1077</v>
      </c>
      <c r="C1594" s="2" t="s">
        <v>175</v>
      </c>
      <c r="D1594" s="2" t="s">
        <v>117</v>
      </c>
      <c r="E1594" s="2" t="s">
        <v>135</v>
      </c>
      <c r="F1594" s="2">
        <v>60</v>
      </c>
      <c r="G1594" s="2" t="s">
        <v>83</v>
      </c>
      <c r="H1594" s="2" t="s">
        <v>516</v>
      </c>
      <c r="I1594" s="2" t="s">
        <v>53</v>
      </c>
      <c r="J1594" s="3">
        <v>45224</v>
      </c>
      <c r="K1594" s="3">
        <v>45243</v>
      </c>
      <c r="L1594" s="2" t="s">
        <v>40</v>
      </c>
      <c r="M1594" s="2" t="s">
        <v>94</v>
      </c>
      <c r="N1594" s="2" t="s">
        <v>95</v>
      </c>
      <c r="O1594" s="4">
        <v>1052000</v>
      </c>
      <c r="P1594" s="4">
        <v>106600</v>
      </c>
      <c r="Q1594" s="4">
        <v>945400</v>
      </c>
      <c r="R1594" s="2">
        <v>12</v>
      </c>
      <c r="S1594" s="5">
        <v>6.07</v>
      </c>
      <c r="T1594" s="4">
        <v>83565.48</v>
      </c>
      <c r="U1594" s="2" t="s">
        <v>73</v>
      </c>
      <c r="V1594" s="2" t="s">
        <v>33</v>
      </c>
      <c r="W1594" s="4">
        <v>1002785.78</v>
      </c>
      <c r="X1594" s="4">
        <v>0</v>
      </c>
      <c r="Y1594" s="4">
        <v>1002785.78</v>
      </c>
      <c r="Z1594" s="2">
        <v>0</v>
      </c>
      <c r="AA1594" s="2" t="s">
        <v>56</v>
      </c>
      <c r="AB1594" s="2" t="s">
        <v>15729</v>
      </c>
      <c r="AC1594" s="2" t="s">
        <v>146</v>
      </c>
      <c r="AD1594" s="2" t="s">
        <v>76</v>
      </c>
      <c r="AE1594" s="5">
        <v>89.87</v>
      </c>
      <c r="AF1594" s="2">
        <v>0</v>
      </c>
      <c r="AG1594" s="2" t="s">
        <v>77</v>
      </c>
      <c r="AH1594" s="2">
        <v>19</v>
      </c>
      <c r="AI1594" s="6" t="str">
        <f t="shared" si="72"/>
        <v>55-64</v>
      </c>
      <c r="AJ1594" s="11">
        <f>YEAR(tbl_LoanData[[#This Row],[Application Date]])</f>
        <v>2023</v>
      </c>
      <c r="AK1594" s="11" t="str">
        <f>TEXT(tbl_LoanData[[#This Row],[Application Date]],"MMMM")</f>
        <v>October</v>
      </c>
      <c r="AL1594" s="12">
        <f>DATE(YEAR(tbl_LoanData[[#This Row],[Application Date]]),MONTH(tbl_LoanData[[#This Row],[Application Date]]),1)</f>
        <v>45200</v>
      </c>
      <c r="AM1594" s="14">
        <f ca="1">IF(AND(tbl_LoanData[[#This Row],[Application Date]]&gt;=EOMONTH(TODAY(),-1)+1,tbl_LoanData[[#This Row],[Application Date]]&lt;=TODAY()),tbl_LoanData[[#This Row],[Loan Amount]],0)</f>
        <v>0</v>
      </c>
      <c r="AN1594" s="14">
        <f>tbl_LoanData[[#This Row],[Amount Paid]]-(Q1594-X1594)</f>
        <v>57385.780000000028</v>
      </c>
      <c r="AO1594" s="14">
        <f>IF(tbl_LoanData[[#This Row],[Application Status]]="Approved",1,0)</f>
        <v>1</v>
      </c>
      <c r="AP1594" s="22" t="str">
        <f t="shared" ca="1" si="73"/>
        <v/>
      </c>
      <c r="AQ1594" s="22" t="str">
        <f t="shared" ca="1" si="74"/>
        <v/>
      </c>
    </row>
    <row r="1595" spans="1:43" ht="14.4" customHeight="1" x14ac:dyDescent="0.3">
      <c r="A1595" s="2" t="s">
        <v>1201</v>
      </c>
      <c r="B1595" s="2" t="s">
        <v>1202</v>
      </c>
      <c r="C1595" s="2" t="s">
        <v>758</v>
      </c>
      <c r="D1595" s="2" t="s">
        <v>176</v>
      </c>
      <c r="E1595" s="2" t="s">
        <v>402</v>
      </c>
      <c r="F1595" s="2">
        <v>44</v>
      </c>
      <c r="G1595" s="2" t="s">
        <v>83</v>
      </c>
      <c r="H1595" s="2" t="s">
        <v>110</v>
      </c>
      <c r="I1595" s="2" t="s">
        <v>46</v>
      </c>
      <c r="J1595" s="3">
        <v>45217</v>
      </c>
      <c r="K1595" s="3">
        <v>45224</v>
      </c>
      <c r="L1595" s="2" t="s">
        <v>41</v>
      </c>
      <c r="M1595" s="2" t="s">
        <v>144</v>
      </c>
      <c r="N1595" s="2" t="s">
        <v>145</v>
      </c>
      <c r="O1595" s="4">
        <v>3733000</v>
      </c>
      <c r="P1595" s="4">
        <v>890700</v>
      </c>
      <c r="Q1595" s="4">
        <v>2842300</v>
      </c>
      <c r="R1595" s="2">
        <v>24</v>
      </c>
      <c r="S1595" s="5">
        <v>6.12</v>
      </c>
      <c r="T1595" s="4">
        <v>132924.9</v>
      </c>
      <c r="U1595" s="2" t="s">
        <v>73</v>
      </c>
      <c r="V1595" s="2" t="s">
        <v>34</v>
      </c>
      <c r="W1595" s="4">
        <v>3057272.7</v>
      </c>
      <c r="X1595" s="4">
        <v>132924.82</v>
      </c>
      <c r="Y1595" s="4">
        <v>3190197.52</v>
      </c>
      <c r="Z1595" s="2">
        <v>32</v>
      </c>
      <c r="AA1595" s="2" t="s">
        <v>58</v>
      </c>
      <c r="AB1595" s="2" t="s">
        <v>15728</v>
      </c>
      <c r="AC1595" s="2" t="s">
        <v>146</v>
      </c>
      <c r="AD1595" s="2" t="s">
        <v>76</v>
      </c>
      <c r="AE1595" s="5">
        <v>76.14</v>
      </c>
      <c r="AF1595" s="2">
        <v>1</v>
      </c>
      <c r="AG1595" s="2" t="s">
        <v>15718</v>
      </c>
      <c r="AH1595" s="2">
        <v>7</v>
      </c>
      <c r="AI1595" s="6" t="str">
        <f t="shared" si="72"/>
        <v>35-44</v>
      </c>
      <c r="AJ1595" s="11">
        <f>YEAR(tbl_LoanData[[#This Row],[Application Date]])</f>
        <v>2023</v>
      </c>
      <c r="AK1595" s="11" t="str">
        <f>TEXT(tbl_LoanData[[#This Row],[Application Date]],"MMMM")</f>
        <v>October</v>
      </c>
      <c r="AL1595" s="12">
        <f>DATE(YEAR(tbl_LoanData[[#This Row],[Application Date]]),MONTH(tbl_LoanData[[#This Row],[Application Date]]),1)</f>
        <v>45200</v>
      </c>
      <c r="AM1595" s="14">
        <f ca="1">IF(AND(tbl_LoanData[[#This Row],[Application Date]]&gt;=EOMONTH(TODAY(),-1)+1,tbl_LoanData[[#This Row],[Application Date]]&lt;=TODAY()),tbl_LoanData[[#This Row],[Loan Amount]],0)</f>
        <v>0</v>
      </c>
      <c r="AN1595" s="14">
        <f>tbl_LoanData[[#This Row],[Amount Paid]]-(Q1595-X1595)</f>
        <v>347897.52</v>
      </c>
      <c r="AO1595" s="14">
        <f>IF(tbl_LoanData[[#This Row],[Application Status]]="Approved",1,0)</f>
        <v>1</v>
      </c>
      <c r="AP1595" s="22" t="str">
        <f t="shared" ca="1" si="73"/>
        <v/>
      </c>
      <c r="AQ1595" s="22" t="str">
        <f t="shared" ca="1" si="74"/>
        <v/>
      </c>
    </row>
    <row r="1596" spans="1:43" x14ac:dyDescent="0.3">
      <c r="A1596" s="2" t="s">
        <v>1259</v>
      </c>
      <c r="B1596" s="2" t="s">
        <v>1260</v>
      </c>
      <c r="C1596" s="2" t="s">
        <v>999</v>
      </c>
      <c r="D1596" s="2" t="s">
        <v>82</v>
      </c>
      <c r="E1596" s="2" t="s">
        <v>209</v>
      </c>
      <c r="F1596" s="2">
        <v>25</v>
      </c>
      <c r="G1596" s="2" t="s">
        <v>69</v>
      </c>
      <c r="H1596" s="2" t="s">
        <v>233</v>
      </c>
      <c r="I1596" s="2" t="s">
        <v>46</v>
      </c>
      <c r="J1596" s="3">
        <v>45201</v>
      </c>
      <c r="K1596" s="3">
        <v>45218</v>
      </c>
      <c r="L1596" s="2" t="s">
        <v>37</v>
      </c>
      <c r="M1596" s="2" t="s">
        <v>104</v>
      </c>
      <c r="N1596" s="2" t="s">
        <v>286</v>
      </c>
      <c r="O1596" s="4">
        <v>155000</v>
      </c>
      <c r="P1596" s="4">
        <v>36600</v>
      </c>
      <c r="Q1596" s="4">
        <v>118400</v>
      </c>
      <c r="R1596" s="2">
        <v>60</v>
      </c>
      <c r="S1596" s="5">
        <v>5.48</v>
      </c>
      <c r="T1596" s="4">
        <v>2514.0300000000002</v>
      </c>
      <c r="U1596" s="2" t="s">
        <v>73</v>
      </c>
      <c r="V1596" s="2" t="s">
        <v>34</v>
      </c>
      <c r="W1596" s="4">
        <v>65364.78</v>
      </c>
      <c r="X1596" s="4">
        <v>85476.82</v>
      </c>
      <c r="Y1596" s="4">
        <v>150841.60000000001</v>
      </c>
      <c r="Z1596" s="2">
        <v>248</v>
      </c>
      <c r="AA1596" s="2" t="s">
        <v>60</v>
      </c>
      <c r="AB1596" s="2" t="s">
        <v>15733</v>
      </c>
      <c r="AC1596" s="2" t="s">
        <v>106</v>
      </c>
      <c r="AD1596" s="2" t="s">
        <v>76</v>
      </c>
      <c r="AE1596" s="5">
        <v>76.39</v>
      </c>
      <c r="AF1596" s="2">
        <v>8</v>
      </c>
      <c r="AG1596" s="2" t="s">
        <v>130</v>
      </c>
      <c r="AH1596" s="2">
        <v>17</v>
      </c>
      <c r="AI1596" s="6" t="str">
        <f t="shared" si="72"/>
        <v>25-34</v>
      </c>
      <c r="AJ1596" s="11">
        <f>YEAR(tbl_LoanData[[#This Row],[Application Date]])</f>
        <v>2023</v>
      </c>
      <c r="AK1596" s="11" t="str">
        <f>TEXT(tbl_LoanData[[#This Row],[Application Date]],"MMMM")</f>
        <v>October</v>
      </c>
      <c r="AL1596" s="12">
        <f>DATE(YEAR(tbl_LoanData[[#This Row],[Application Date]]),MONTH(tbl_LoanData[[#This Row],[Application Date]]),1)</f>
        <v>45200</v>
      </c>
      <c r="AM1596" s="14">
        <f ca="1">IF(AND(tbl_LoanData[[#This Row],[Application Date]]&gt;=EOMONTH(TODAY(),-1)+1,tbl_LoanData[[#This Row],[Application Date]]&lt;=TODAY()),tbl_LoanData[[#This Row],[Loan Amount]],0)</f>
        <v>0</v>
      </c>
      <c r="AN1596" s="14">
        <f>tbl_LoanData[[#This Row],[Amount Paid]]-(Q1596-X1596)</f>
        <v>32441.600000000006</v>
      </c>
      <c r="AO1596" s="14">
        <f>IF(tbl_LoanData[[#This Row],[Application Status]]="Approved",1,0)</f>
        <v>1</v>
      </c>
      <c r="AP1596" s="22" t="str">
        <f t="shared" ca="1" si="73"/>
        <v/>
      </c>
      <c r="AQ1596" s="22" t="str">
        <f t="shared" ca="1" si="74"/>
        <v/>
      </c>
    </row>
    <row r="1597" spans="1:43" ht="14.4" customHeight="1" x14ac:dyDescent="0.3">
      <c r="A1597" s="2" t="s">
        <v>1429</v>
      </c>
      <c r="B1597" s="2" t="s">
        <v>1430</v>
      </c>
      <c r="C1597" s="2" t="s">
        <v>546</v>
      </c>
      <c r="D1597" s="2" t="s">
        <v>101</v>
      </c>
      <c r="E1597" s="2" t="s">
        <v>255</v>
      </c>
      <c r="F1597" s="2">
        <v>43</v>
      </c>
      <c r="G1597" s="2" t="s">
        <v>83</v>
      </c>
      <c r="H1597" s="2" t="s">
        <v>151</v>
      </c>
      <c r="I1597" s="2" t="s">
        <v>46</v>
      </c>
      <c r="J1597" s="3">
        <v>45208</v>
      </c>
      <c r="K1597" s="3">
        <v>45213</v>
      </c>
      <c r="L1597" s="2" t="s">
        <v>39</v>
      </c>
      <c r="M1597" s="2" t="s">
        <v>157</v>
      </c>
      <c r="N1597" s="2" t="s">
        <v>158</v>
      </c>
      <c r="O1597" s="4">
        <v>1323000</v>
      </c>
      <c r="P1597" s="4">
        <v>254400</v>
      </c>
      <c r="Q1597" s="4">
        <v>1068600</v>
      </c>
      <c r="R1597" s="2">
        <v>18</v>
      </c>
      <c r="S1597" s="5">
        <v>12.24</v>
      </c>
      <c r="T1597" s="4">
        <v>70266.39</v>
      </c>
      <c r="U1597" s="2" t="s">
        <v>73</v>
      </c>
      <c r="V1597" s="2" t="s">
        <v>33</v>
      </c>
      <c r="W1597" s="4">
        <v>1264794.96</v>
      </c>
      <c r="X1597" s="4">
        <v>0</v>
      </c>
      <c r="Y1597" s="4">
        <v>1264794.96</v>
      </c>
      <c r="Z1597" s="2">
        <v>0</v>
      </c>
      <c r="AA1597" s="2" t="s">
        <v>56</v>
      </c>
      <c r="AB1597" s="2" t="s">
        <v>15731</v>
      </c>
      <c r="AC1597" s="2" t="s">
        <v>213</v>
      </c>
      <c r="AD1597" s="2" t="s">
        <v>76</v>
      </c>
      <c r="AE1597" s="5">
        <v>80.77</v>
      </c>
      <c r="AF1597" s="2">
        <v>0</v>
      </c>
      <c r="AG1597" s="2" t="s">
        <v>77</v>
      </c>
      <c r="AH1597" s="2">
        <v>5</v>
      </c>
      <c r="AI1597" s="6" t="str">
        <f t="shared" si="72"/>
        <v>35-44</v>
      </c>
      <c r="AJ1597" s="11">
        <f>YEAR(tbl_LoanData[[#This Row],[Application Date]])</f>
        <v>2023</v>
      </c>
      <c r="AK1597" s="11" t="str">
        <f>TEXT(tbl_LoanData[[#This Row],[Application Date]],"MMMM")</f>
        <v>October</v>
      </c>
      <c r="AL1597" s="12">
        <f>DATE(YEAR(tbl_LoanData[[#This Row],[Application Date]]),MONTH(tbl_LoanData[[#This Row],[Application Date]]),1)</f>
        <v>45200</v>
      </c>
      <c r="AM1597" s="14">
        <f ca="1">IF(AND(tbl_LoanData[[#This Row],[Application Date]]&gt;=EOMONTH(TODAY(),-1)+1,tbl_LoanData[[#This Row],[Application Date]]&lt;=TODAY()),tbl_LoanData[[#This Row],[Loan Amount]],0)</f>
        <v>0</v>
      </c>
      <c r="AN1597" s="14">
        <f>tbl_LoanData[[#This Row],[Amount Paid]]-(Q1597-X1597)</f>
        <v>196194.95999999996</v>
      </c>
      <c r="AO1597" s="14">
        <f>IF(tbl_LoanData[[#This Row],[Application Status]]="Approved",1,0)</f>
        <v>1</v>
      </c>
      <c r="AP1597" s="22" t="str">
        <f t="shared" ca="1" si="73"/>
        <v/>
      </c>
      <c r="AQ1597" s="22" t="str">
        <f t="shared" ca="1" si="74"/>
        <v/>
      </c>
    </row>
    <row r="1598" spans="1:43" ht="14.4" customHeight="1" x14ac:dyDescent="0.3">
      <c r="A1598" s="2" t="s">
        <v>1497</v>
      </c>
      <c r="B1598" s="2" t="s">
        <v>1498</v>
      </c>
      <c r="C1598" s="2" t="s">
        <v>1012</v>
      </c>
      <c r="D1598" s="2" t="s">
        <v>161</v>
      </c>
      <c r="E1598" s="2" t="s">
        <v>406</v>
      </c>
      <c r="F1598" s="2">
        <v>53</v>
      </c>
      <c r="G1598" s="2" t="s">
        <v>69</v>
      </c>
      <c r="H1598" s="2" t="s">
        <v>372</v>
      </c>
      <c r="I1598" s="2" t="s">
        <v>43</v>
      </c>
      <c r="J1598" s="3">
        <v>45213</v>
      </c>
      <c r="K1598" s="3"/>
      <c r="L1598" s="2" t="s">
        <v>40</v>
      </c>
      <c r="M1598" s="2" t="s">
        <v>85</v>
      </c>
      <c r="N1598" s="2" t="s">
        <v>270</v>
      </c>
      <c r="O1598" s="4">
        <v>713000</v>
      </c>
      <c r="P1598" s="4">
        <v>223200</v>
      </c>
      <c r="Q1598" s="4">
        <v>489800</v>
      </c>
      <c r="R1598" s="2">
        <v>36</v>
      </c>
      <c r="S1598" s="5">
        <v>13.02</v>
      </c>
      <c r="T1598" s="4">
        <v>18919.89</v>
      </c>
      <c r="U1598" s="2" t="s">
        <v>113</v>
      </c>
      <c r="V1598" s="2" t="s">
        <v>97</v>
      </c>
      <c r="W1598" s="4">
        <v>0</v>
      </c>
      <c r="X1598" s="4">
        <v>0</v>
      </c>
      <c r="Y1598" s="4">
        <v>681115.88</v>
      </c>
      <c r="Z1598" s="2">
        <v>0</v>
      </c>
      <c r="AA1598" s="2" t="s">
        <v>97</v>
      </c>
      <c r="AB1598" s="2" t="s">
        <v>15730</v>
      </c>
      <c r="AC1598" s="2" t="s">
        <v>332</v>
      </c>
      <c r="AD1598" s="2" t="s">
        <v>76</v>
      </c>
      <c r="AE1598" s="5">
        <v>68.7</v>
      </c>
      <c r="AF1598" s="2">
        <v>0</v>
      </c>
      <c r="AG1598" s="2" t="s">
        <v>97</v>
      </c>
      <c r="AH1598" s="2"/>
      <c r="AI1598" s="6" t="str">
        <f t="shared" si="72"/>
        <v>45-54</v>
      </c>
      <c r="AJ1598" s="11">
        <f>YEAR(tbl_LoanData[[#This Row],[Application Date]])</f>
        <v>2023</v>
      </c>
      <c r="AK1598" s="11" t="str">
        <f>TEXT(tbl_LoanData[[#This Row],[Application Date]],"MMMM")</f>
        <v>October</v>
      </c>
      <c r="AL1598" s="12">
        <f>DATE(YEAR(tbl_LoanData[[#This Row],[Application Date]]),MONTH(tbl_LoanData[[#This Row],[Application Date]]),1)</f>
        <v>45200</v>
      </c>
      <c r="AM1598" s="14">
        <f ca="1">IF(AND(tbl_LoanData[[#This Row],[Application Date]]&gt;=EOMONTH(TODAY(),-1)+1,tbl_LoanData[[#This Row],[Application Date]]&lt;=TODAY()),tbl_LoanData[[#This Row],[Loan Amount]],0)</f>
        <v>0</v>
      </c>
      <c r="AN1598" s="14">
        <f>tbl_LoanData[[#This Row],[Amount Paid]]-(Q1598-X1598)</f>
        <v>-489800</v>
      </c>
      <c r="AO1598" s="14">
        <f>IF(tbl_LoanData[[#This Row],[Application Status]]="Approved",1,0)</f>
        <v>0</v>
      </c>
      <c r="AP1598" s="22" t="str">
        <f t="shared" ca="1" si="73"/>
        <v/>
      </c>
      <c r="AQ1598" s="22" t="str">
        <f t="shared" ca="1" si="74"/>
        <v/>
      </c>
    </row>
    <row r="1599" spans="1:43" ht="14.4" customHeight="1" x14ac:dyDescent="0.3">
      <c r="A1599" s="2" t="s">
        <v>1503</v>
      </c>
      <c r="B1599" s="2" t="s">
        <v>1504</v>
      </c>
      <c r="C1599" s="2" t="s">
        <v>264</v>
      </c>
      <c r="D1599" s="2" t="s">
        <v>268</v>
      </c>
      <c r="E1599" s="2" t="s">
        <v>91</v>
      </c>
      <c r="F1599" s="2">
        <v>40</v>
      </c>
      <c r="G1599" s="2" t="s">
        <v>83</v>
      </c>
      <c r="H1599" s="2" t="s">
        <v>244</v>
      </c>
      <c r="I1599" s="2" t="s">
        <v>48</v>
      </c>
      <c r="J1599" s="3">
        <v>45202</v>
      </c>
      <c r="K1599" s="3">
        <v>45204</v>
      </c>
      <c r="L1599" s="2" t="s">
        <v>39</v>
      </c>
      <c r="M1599" s="2" t="s">
        <v>127</v>
      </c>
      <c r="N1599" s="2" t="s">
        <v>152</v>
      </c>
      <c r="O1599" s="4">
        <v>1830000</v>
      </c>
      <c r="P1599" s="4">
        <v>572600</v>
      </c>
      <c r="Q1599" s="4">
        <v>1257400</v>
      </c>
      <c r="R1599" s="2">
        <v>36</v>
      </c>
      <c r="S1599" s="5">
        <v>5.0999999999999996</v>
      </c>
      <c r="T1599" s="4">
        <v>40271.730000000003</v>
      </c>
      <c r="U1599" s="2" t="s">
        <v>73</v>
      </c>
      <c r="V1599" s="2" t="s">
        <v>74</v>
      </c>
      <c r="W1599" s="4">
        <v>1369238.82</v>
      </c>
      <c r="X1599" s="4">
        <v>80543.38</v>
      </c>
      <c r="Y1599" s="4">
        <v>1449782.2</v>
      </c>
      <c r="Z1599" s="2">
        <v>0</v>
      </c>
      <c r="AA1599" s="2" t="s">
        <v>56</v>
      </c>
      <c r="AB1599" s="2" t="s">
        <v>15736</v>
      </c>
      <c r="AC1599" s="2" t="s">
        <v>121</v>
      </c>
      <c r="AD1599" s="2" t="s">
        <v>76</v>
      </c>
      <c r="AE1599" s="5">
        <v>68.709999999999994</v>
      </c>
      <c r="AF1599" s="2">
        <v>0</v>
      </c>
      <c r="AG1599" s="2" t="s">
        <v>77</v>
      </c>
      <c r="AH1599" s="2">
        <v>2</v>
      </c>
      <c r="AI1599" s="6" t="str">
        <f t="shared" si="72"/>
        <v>35-44</v>
      </c>
      <c r="AJ1599" s="11">
        <f>YEAR(tbl_LoanData[[#This Row],[Application Date]])</f>
        <v>2023</v>
      </c>
      <c r="AK1599" s="11" t="str">
        <f>TEXT(tbl_LoanData[[#This Row],[Application Date]],"MMMM")</f>
        <v>October</v>
      </c>
      <c r="AL1599" s="12">
        <f>DATE(YEAR(tbl_LoanData[[#This Row],[Application Date]]),MONTH(tbl_LoanData[[#This Row],[Application Date]]),1)</f>
        <v>45200</v>
      </c>
      <c r="AM1599" s="14">
        <f ca="1">IF(AND(tbl_LoanData[[#This Row],[Application Date]]&gt;=EOMONTH(TODAY(),-1)+1,tbl_LoanData[[#This Row],[Application Date]]&lt;=TODAY()),tbl_LoanData[[#This Row],[Loan Amount]],0)</f>
        <v>0</v>
      </c>
      <c r="AN1599" s="14">
        <f>tbl_LoanData[[#This Row],[Amount Paid]]-(Q1599-X1599)</f>
        <v>192382.19999999995</v>
      </c>
      <c r="AO1599" s="14">
        <f>IF(tbl_LoanData[[#This Row],[Application Status]]="Approved",1,0)</f>
        <v>1</v>
      </c>
      <c r="AP1599" s="22" t="str">
        <f t="shared" ca="1" si="73"/>
        <v/>
      </c>
      <c r="AQ1599" s="22" t="str">
        <f t="shared" ca="1" si="74"/>
        <v/>
      </c>
    </row>
    <row r="1600" spans="1:43" ht="14.4" customHeight="1" x14ac:dyDescent="0.3">
      <c r="A1600" s="2" t="s">
        <v>1555</v>
      </c>
      <c r="B1600" s="2" t="s">
        <v>1556</v>
      </c>
      <c r="C1600" s="2" t="s">
        <v>240</v>
      </c>
      <c r="D1600" s="2" t="s">
        <v>102</v>
      </c>
      <c r="E1600" s="2" t="s">
        <v>91</v>
      </c>
      <c r="F1600" s="2">
        <v>25</v>
      </c>
      <c r="G1600" s="2" t="s">
        <v>83</v>
      </c>
      <c r="H1600" s="2" t="s">
        <v>143</v>
      </c>
      <c r="I1600" s="2" t="s">
        <v>46</v>
      </c>
      <c r="J1600" s="3">
        <v>45207</v>
      </c>
      <c r="K1600" s="3">
        <v>45213</v>
      </c>
      <c r="L1600" s="2" t="s">
        <v>39</v>
      </c>
      <c r="M1600" s="2" t="s">
        <v>127</v>
      </c>
      <c r="N1600" s="2" t="s">
        <v>195</v>
      </c>
      <c r="O1600" s="4">
        <v>1912000</v>
      </c>
      <c r="P1600" s="4">
        <v>433700</v>
      </c>
      <c r="Q1600" s="4">
        <v>1478300</v>
      </c>
      <c r="R1600" s="2">
        <v>48</v>
      </c>
      <c r="S1600" s="5">
        <v>8.43</v>
      </c>
      <c r="T1600" s="4">
        <v>41182.97</v>
      </c>
      <c r="U1600" s="2" t="s">
        <v>73</v>
      </c>
      <c r="V1600" s="2" t="s">
        <v>74</v>
      </c>
      <c r="W1600" s="4">
        <v>1400220.98</v>
      </c>
      <c r="X1600" s="4">
        <v>576561.78</v>
      </c>
      <c r="Y1600" s="4">
        <v>1976782.76</v>
      </c>
      <c r="Z1600" s="2">
        <v>0</v>
      </c>
      <c r="AA1600" s="2" t="s">
        <v>56</v>
      </c>
      <c r="AB1600" s="2" t="s">
        <v>15736</v>
      </c>
      <c r="AC1600" s="2" t="s">
        <v>360</v>
      </c>
      <c r="AD1600" s="2" t="s">
        <v>76</v>
      </c>
      <c r="AE1600" s="5">
        <v>77.319999999999993</v>
      </c>
      <c r="AF1600" s="2">
        <v>0</v>
      </c>
      <c r="AG1600" s="2" t="s">
        <v>77</v>
      </c>
      <c r="AH1600" s="2">
        <v>6</v>
      </c>
      <c r="AI1600" s="6" t="str">
        <f t="shared" si="72"/>
        <v>25-34</v>
      </c>
      <c r="AJ1600" s="11">
        <f>YEAR(tbl_LoanData[[#This Row],[Application Date]])</f>
        <v>2023</v>
      </c>
      <c r="AK1600" s="11" t="str">
        <f>TEXT(tbl_LoanData[[#This Row],[Application Date]],"MMMM")</f>
        <v>October</v>
      </c>
      <c r="AL1600" s="12">
        <f>DATE(YEAR(tbl_LoanData[[#This Row],[Application Date]]),MONTH(tbl_LoanData[[#This Row],[Application Date]]),1)</f>
        <v>45200</v>
      </c>
      <c r="AM1600" s="14">
        <f ca="1">IF(AND(tbl_LoanData[[#This Row],[Application Date]]&gt;=EOMONTH(TODAY(),-1)+1,tbl_LoanData[[#This Row],[Application Date]]&lt;=TODAY()),tbl_LoanData[[#This Row],[Loan Amount]],0)</f>
        <v>0</v>
      </c>
      <c r="AN1600" s="14">
        <f>tbl_LoanData[[#This Row],[Amount Paid]]-(Q1600-X1600)</f>
        <v>498482.76</v>
      </c>
      <c r="AO1600" s="14">
        <f>IF(tbl_LoanData[[#This Row],[Application Status]]="Approved",1,0)</f>
        <v>1</v>
      </c>
      <c r="AP1600" s="22" t="str">
        <f t="shared" ca="1" si="73"/>
        <v/>
      </c>
      <c r="AQ1600" s="22" t="str">
        <f t="shared" ca="1" si="74"/>
        <v/>
      </c>
    </row>
    <row r="1601" spans="1:43" ht="14.4" customHeight="1" x14ac:dyDescent="0.3">
      <c r="A1601" s="2" t="s">
        <v>1636</v>
      </c>
      <c r="B1601" s="2" t="s">
        <v>1637</v>
      </c>
      <c r="C1601" s="2" t="s">
        <v>133</v>
      </c>
      <c r="D1601" s="2" t="s">
        <v>82</v>
      </c>
      <c r="E1601" s="2" t="s">
        <v>135</v>
      </c>
      <c r="F1601" s="2">
        <v>42</v>
      </c>
      <c r="G1601" s="2" t="s">
        <v>69</v>
      </c>
      <c r="H1601" s="2" t="s">
        <v>307</v>
      </c>
      <c r="I1601" s="2" t="s">
        <v>43</v>
      </c>
      <c r="J1601" s="3">
        <v>45220</v>
      </c>
      <c r="K1601" s="3">
        <v>45237</v>
      </c>
      <c r="L1601" s="2" t="s">
        <v>40</v>
      </c>
      <c r="M1601" s="2" t="s">
        <v>111</v>
      </c>
      <c r="N1601" s="2" t="s">
        <v>120</v>
      </c>
      <c r="O1601" s="4">
        <v>1366000</v>
      </c>
      <c r="P1601" s="4">
        <v>432600</v>
      </c>
      <c r="Q1601" s="4">
        <v>933400</v>
      </c>
      <c r="R1601" s="2">
        <v>36</v>
      </c>
      <c r="S1601" s="5">
        <v>12.08</v>
      </c>
      <c r="T1601" s="4">
        <v>35324</v>
      </c>
      <c r="U1601" s="2" t="s">
        <v>73</v>
      </c>
      <c r="V1601" s="2" t="s">
        <v>74</v>
      </c>
      <c r="W1601" s="4">
        <v>1165692</v>
      </c>
      <c r="X1601" s="4">
        <v>105972.16</v>
      </c>
      <c r="Y1601" s="4">
        <v>1271664.1599999999</v>
      </c>
      <c r="Z1601" s="2">
        <v>0</v>
      </c>
      <c r="AA1601" s="2" t="s">
        <v>56</v>
      </c>
      <c r="AB1601" s="2" t="s">
        <v>15736</v>
      </c>
      <c r="AC1601" s="2" t="s">
        <v>138</v>
      </c>
      <c r="AD1601" s="2" t="s">
        <v>76</v>
      </c>
      <c r="AE1601" s="5">
        <v>68.33</v>
      </c>
      <c r="AF1601" s="2">
        <v>0</v>
      </c>
      <c r="AG1601" s="2" t="s">
        <v>77</v>
      </c>
      <c r="AH1601" s="2">
        <v>17</v>
      </c>
      <c r="AI1601" s="6" t="str">
        <f t="shared" si="72"/>
        <v>35-44</v>
      </c>
      <c r="AJ1601" s="11">
        <f>YEAR(tbl_LoanData[[#This Row],[Application Date]])</f>
        <v>2023</v>
      </c>
      <c r="AK1601" s="11" t="str">
        <f>TEXT(tbl_LoanData[[#This Row],[Application Date]],"MMMM")</f>
        <v>October</v>
      </c>
      <c r="AL1601" s="12">
        <f>DATE(YEAR(tbl_LoanData[[#This Row],[Application Date]]),MONTH(tbl_LoanData[[#This Row],[Application Date]]),1)</f>
        <v>45200</v>
      </c>
      <c r="AM1601" s="14">
        <f ca="1">IF(AND(tbl_LoanData[[#This Row],[Application Date]]&gt;=EOMONTH(TODAY(),-1)+1,tbl_LoanData[[#This Row],[Application Date]]&lt;=TODAY()),tbl_LoanData[[#This Row],[Loan Amount]],0)</f>
        <v>0</v>
      </c>
      <c r="AN1601" s="14">
        <f>tbl_LoanData[[#This Row],[Amount Paid]]-(Q1601-X1601)</f>
        <v>338264.16000000003</v>
      </c>
      <c r="AO1601" s="14">
        <f>IF(tbl_LoanData[[#This Row],[Application Status]]="Approved",1,0)</f>
        <v>1</v>
      </c>
      <c r="AP1601" s="22" t="str">
        <f t="shared" ca="1" si="73"/>
        <v/>
      </c>
      <c r="AQ1601" s="22" t="str">
        <f t="shared" ca="1" si="74"/>
        <v/>
      </c>
    </row>
    <row r="1602" spans="1:43" ht="14.4" customHeight="1" x14ac:dyDescent="0.3">
      <c r="A1602" s="2" t="s">
        <v>1699</v>
      </c>
      <c r="B1602" s="2" t="s">
        <v>1700</v>
      </c>
      <c r="C1602" s="2" t="s">
        <v>533</v>
      </c>
      <c r="D1602" s="2" t="s">
        <v>82</v>
      </c>
      <c r="E1602" s="2" t="s">
        <v>540</v>
      </c>
      <c r="F1602" s="2">
        <v>23</v>
      </c>
      <c r="G1602" s="2" t="s">
        <v>83</v>
      </c>
      <c r="H1602" s="2" t="s">
        <v>126</v>
      </c>
      <c r="I1602" s="2" t="s">
        <v>44</v>
      </c>
      <c r="J1602" s="3">
        <v>45207</v>
      </c>
      <c r="K1602" s="3">
        <v>45222</v>
      </c>
      <c r="L1602" s="2" t="s">
        <v>36</v>
      </c>
      <c r="M1602" s="2" t="s">
        <v>104</v>
      </c>
      <c r="N1602" s="2" t="s">
        <v>105</v>
      </c>
      <c r="O1602" s="4">
        <v>2140000</v>
      </c>
      <c r="P1602" s="4">
        <v>282200</v>
      </c>
      <c r="Q1602" s="4">
        <v>1857800</v>
      </c>
      <c r="R1602" s="2">
        <v>24</v>
      </c>
      <c r="S1602" s="5">
        <v>9.64</v>
      </c>
      <c r="T1602" s="4">
        <v>92332.66</v>
      </c>
      <c r="U1602" s="2" t="s">
        <v>73</v>
      </c>
      <c r="V1602" s="2" t="s">
        <v>34</v>
      </c>
      <c r="W1602" s="4">
        <v>2123651.1800000002</v>
      </c>
      <c r="X1602" s="4">
        <v>92332.66</v>
      </c>
      <c r="Y1602" s="4">
        <v>2215983.84</v>
      </c>
      <c r="Z1602" s="2">
        <v>32</v>
      </c>
      <c r="AA1602" s="2" t="s">
        <v>58</v>
      </c>
      <c r="AB1602" s="2" t="s">
        <v>15731</v>
      </c>
      <c r="AC1602" s="2" t="s">
        <v>75</v>
      </c>
      <c r="AD1602" s="2" t="s">
        <v>76</v>
      </c>
      <c r="AE1602" s="5">
        <v>86.81</v>
      </c>
      <c r="AF1602" s="2">
        <v>1</v>
      </c>
      <c r="AG1602" s="2" t="s">
        <v>15718</v>
      </c>
      <c r="AH1602" s="2">
        <v>15</v>
      </c>
      <c r="AI1602" s="6" t="str">
        <f t="shared" ref="AI1602:AI1665" si="75">IF(F1602&lt;25,"18-24",IF(F1602&lt;35,"25-34",IF(F1602&lt;45,"35-44",IF(F1602&lt;55,"45-54",IF(F1602&lt;65,"55-64","65+")))))</f>
        <v>18-24</v>
      </c>
      <c r="AJ1602" s="11">
        <f>YEAR(tbl_LoanData[[#This Row],[Application Date]])</f>
        <v>2023</v>
      </c>
      <c r="AK1602" s="11" t="str">
        <f>TEXT(tbl_LoanData[[#This Row],[Application Date]],"MMMM")</f>
        <v>October</v>
      </c>
      <c r="AL1602" s="12">
        <f>DATE(YEAR(tbl_LoanData[[#This Row],[Application Date]]),MONTH(tbl_LoanData[[#This Row],[Application Date]]),1)</f>
        <v>45200</v>
      </c>
      <c r="AM1602" s="14">
        <f ca="1">IF(AND(tbl_LoanData[[#This Row],[Application Date]]&gt;=EOMONTH(TODAY(),-1)+1,tbl_LoanData[[#This Row],[Application Date]]&lt;=TODAY()),tbl_LoanData[[#This Row],[Loan Amount]],0)</f>
        <v>0</v>
      </c>
      <c r="AN1602" s="14">
        <f>tbl_LoanData[[#This Row],[Amount Paid]]-(Q1602-X1602)</f>
        <v>358183.84000000008</v>
      </c>
      <c r="AO1602" s="14">
        <f>IF(tbl_LoanData[[#This Row],[Application Status]]="Approved",1,0)</f>
        <v>1</v>
      </c>
      <c r="AP1602" s="22" t="str">
        <f t="shared" ref="AP1602:AP1665" ca="1" si="76">IF(AND(J1602&gt;=DATE(YEAR(TODAY()),MONTH(TODAY()),1),J1602&lt;=TODAY()),"Current MTD",IF(AND(J1602&gt;=EOMONTH(TODAY(),-2)+1,J1602&lt;=EOMONTH(TODAY(),-1)),"Previous MTD",""))</f>
        <v/>
      </c>
      <c r="AQ1602" s="22" t="str">
        <f t="shared" ref="AQ1602:AQ1665" ca="1" si="77">IF(AND(J1602&gt;=DATE(YEAR(TODAY()),MONTH(TODAY()),1),J1602&lt;=TODAY()),TEXT(DATE(YEAR(TODAY()),MONTH(TODAY()),1),"mmm d")&amp;"–"&amp;DAY(TODAY()),IF(AND(J1602&gt;=EOMONTH(TODAY(),-2)+1,J1602&lt;=EOMONTH(TODAY(),-1)),""&amp;TEXT(EOMONTH(TODAY(),-2)+1,"mmm d")&amp;"–"&amp;DAY(TODAY()),""))</f>
        <v/>
      </c>
    </row>
    <row r="1603" spans="1:43" ht="14.4" customHeight="1" x14ac:dyDescent="0.3">
      <c r="A1603" s="2" t="s">
        <v>2065</v>
      </c>
      <c r="B1603" s="2" t="s">
        <v>2066</v>
      </c>
      <c r="C1603" s="2" t="s">
        <v>390</v>
      </c>
      <c r="D1603" s="2" t="s">
        <v>254</v>
      </c>
      <c r="E1603" s="2" t="s">
        <v>125</v>
      </c>
      <c r="F1603" s="2">
        <v>36</v>
      </c>
      <c r="G1603" s="2" t="s">
        <v>83</v>
      </c>
      <c r="H1603" s="2" t="s">
        <v>265</v>
      </c>
      <c r="I1603" s="2" t="s">
        <v>44</v>
      </c>
      <c r="J1603" s="3">
        <v>45225</v>
      </c>
      <c r="K1603" s="3">
        <v>45237</v>
      </c>
      <c r="L1603" s="2" t="s">
        <v>36</v>
      </c>
      <c r="M1603" s="2" t="s">
        <v>85</v>
      </c>
      <c r="N1603" s="2" t="s">
        <v>624</v>
      </c>
      <c r="O1603" s="4">
        <v>893000</v>
      </c>
      <c r="P1603" s="4">
        <v>212700</v>
      </c>
      <c r="Q1603" s="4">
        <v>680300</v>
      </c>
      <c r="R1603" s="2">
        <v>36</v>
      </c>
      <c r="S1603" s="5">
        <v>12.03</v>
      </c>
      <c r="T1603" s="4">
        <v>25717.23</v>
      </c>
      <c r="U1603" s="2" t="s">
        <v>73</v>
      </c>
      <c r="V1603" s="2" t="s">
        <v>74</v>
      </c>
      <c r="W1603" s="4">
        <v>822951.36</v>
      </c>
      <c r="X1603" s="4">
        <v>102868.91</v>
      </c>
      <c r="Y1603" s="4">
        <v>925820.27</v>
      </c>
      <c r="Z1603" s="2">
        <v>32</v>
      </c>
      <c r="AA1603" s="2" t="s">
        <v>58</v>
      </c>
      <c r="AB1603" s="2" t="s">
        <v>15736</v>
      </c>
      <c r="AC1603" s="2" t="s">
        <v>75</v>
      </c>
      <c r="AD1603" s="2" t="s">
        <v>76</v>
      </c>
      <c r="AE1603" s="5">
        <v>76.180000000000007</v>
      </c>
      <c r="AF1603" s="2">
        <v>1</v>
      </c>
      <c r="AG1603" s="2" t="s">
        <v>15718</v>
      </c>
      <c r="AH1603" s="2">
        <v>12</v>
      </c>
      <c r="AI1603" s="6" t="str">
        <f t="shared" si="75"/>
        <v>35-44</v>
      </c>
      <c r="AJ1603" s="11">
        <f>YEAR(tbl_LoanData[[#This Row],[Application Date]])</f>
        <v>2023</v>
      </c>
      <c r="AK1603" s="11" t="str">
        <f>TEXT(tbl_LoanData[[#This Row],[Application Date]],"MMMM")</f>
        <v>October</v>
      </c>
      <c r="AL1603" s="12">
        <f>DATE(YEAR(tbl_LoanData[[#This Row],[Application Date]]),MONTH(tbl_LoanData[[#This Row],[Application Date]]),1)</f>
        <v>45200</v>
      </c>
      <c r="AM1603" s="14">
        <f ca="1">IF(AND(tbl_LoanData[[#This Row],[Application Date]]&gt;=EOMONTH(TODAY(),-1)+1,tbl_LoanData[[#This Row],[Application Date]]&lt;=TODAY()),tbl_LoanData[[#This Row],[Loan Amount]],0)</f>
        <v>0</v>
      </c>
      <c r="AN1603" s="14">
        <f>tbl_LoanData[[#This Row],[Amount Paid]]-(Q1603-X1603)</f>
        <v>245520.27000000002</v>
      </c>
      <c r="AO1603" s="14">
        <f>IF(tbl_LoanData[[#This Row],[Application Status]]="Approved",1,0)</f>
        <v>1</v>
      </c>
      <c r="AP1603" s="22" t="str">
        <f t="shared" ca="1" si="76"/>
        <v/>
      </c>
      <c r="AQ1603" s="22" t="str">
        <f t="shared" ca="1" si="77"/>
        <v/>
      </c>
    </row>
    <row r="1604" spans="1:43" ht="14.4" customHeight="1" x14ac:dyDescent="0.3">
      <c r="A1604" s="2" t="s">
        <v>2229</v>
      </c>
      <c r="B1604" s="2" t="s">
        <v>2230</v>
      </c>
      <c r="C1604" s="2" t="s">
        <v>240</v>
      </c>
      <c r="D1604" s="2" t="s">
        <v>101</v>
      </c>
      <c r="E1604" s="2" t="s">
        <v>232</v>
      </c>
      <c r="F1604" s="2">
        <v>42</v>
      </c>
      <c r="G1604" s="2" t="s">
        <v>83</v>
      </c>
      <c r="H1604" s="2" t="s">
        <v>259</v>
      </c>
      <c r="I1604" s="2" t="s">
        <v>43</v>
      </c>
      <c r="J1604" s="3">
        <v>45229</v>
      </c>
      <c r="K1604" s="3"/>
      <c r="L1604" s="2" t="s">
        <v>36</v>
      </c>
      <c r="M1604" s="2" t="s">
        <v>111</v>
      </c>
      <c r="N1604" s="2" t="s">
        <v>350</v>
      </c>
      <c r="O1604" s="4">
        <v>1375000</v>
      </c>
      <c r="P1604" s="4">
        <v>459800</v>
      </c>
      <c r="Q1604" s="4">
        <v>915200</v>
      </c>
      <c r="R1604" s="2">
        <v>18</v>
      </c>
      <c r="S1604" s="5">
        <v>6.38</v>
      </c>
      <c r="T1604" s="4">
        <v>55710.26</v>
      </c>
      <c r="U1604" s="2" t="s">
        <v>113</v>
      </c>
      <c r="V1604" s="2" t="s">
        <v>97</v>
      </c>
      <c r="W1604" s="4">
        <v>0</v>
      </c>
      <c r="X1604" s="4">
        <v>0</v>
      </c>
      <c r="Y1604" s="4">
        <v>1002784.64</v>
      </c>
      <c r="Z1604" s="2">
        <v>0</v>
      </c>
      <c r="AA1604" s="2" t="s">
        <v>97</v>
      </c>
      <c r="AB1604" s="2" t="s">
        <v>15735</v>
      </c>
      <c r="AC1604" s="2" t="s">
        <v>332</v>
      </c>
      <c r="AD1604" s="2" t="s">
        <v>76</v>
      </c>
      <c r="AE1604" s="5">
        <v>66.56</v>
      </c>
      <c r="AF1604" s="2">
        <v>0</v>
      </c>
      <c r="AG1604" s="2" t="s">
        <v>97</v>
      </c>
      <c r="AH1604" s="2"/>
      <c r="AI1604" s="6" t="str">
        <f t="shared" si="75"/>
        <v>35-44</v>
      </c>
      <c r="AJ1604" s="11">
        <f>YEAR(tbl_LoanData[[#This Row],[Application Date]])</f>
        <v>2023</v>
      </c>
      <c r="AK1604" s="11" t="str">
        <f>TEXT(tbl_LoanData[[#This Row],[Application Date]],"MMMM")</f>
        <v>October</v>
      </c>
      <c r="AL1604" s="12">
        <f>DATE(YEAR(tbl_LoanData[[#This Row],[Application Date]]),MONTH(tbl_LoanData[[#This Row],[Application Date]]),1)</f>
        <v>45200</v>
      </c>
      <c r="AM1604" s="14">
        <f ca="1">IF(AND(tbl_LoanData[[#This Row],[Application Date]]&gt;=EOMONTH(TODAY(),-1)+1,tbl_LoanData[[#This Row],[Application Date]]&lt;=TODAY()),tbl_LoanData[[#This Row],[Loan Amount]],0)</f>
        <v>0</v>
      </c>
      <c r="AN1604" s="14">
        <f>tbl_LoanData[[#This Row],[Amount Paid]]-(Q1604-X1604)</f>
        <v>-915200</v>
      </c>
      <c r="AO1604" s="14">
        <f>IF(tbl_LoanData[[#This Row],[Application Status]]="Approved",1,0)</f>
        <v>0</v>
      </c>
      <c r="AP1604" s="22" t="str">
        <f t="shared" ca="1" si="76"/>
        <v/>
      </c>
      <c r="AQ1604" s="22" t="str">
        <f t="shared" ca="1" si="77"/>
        <v/>
      </c>
    </row>
    <row r="1605" spans="1:43" ht="14.4" customHeight="1" x14ac:dyDescent="0.3">
      <c r="A1605" s="2" t="s">
        <v>2409</v>
      </c>
      <c r="B1605" s="2" t="s">
        <v>2410</v>
      </c>
      <c r="C1605" s="2" t="s">
        <v>142</v>
      </c>
      <c r="D1605" s="2" t="s">
        <v>209</v>
      </c>
      <c r="E1605" s="2" t="s">
        <v>125</v>
      </c>
      <c r="F1605" s="2">
        <v>41</v>
      </c>
      <c r="G1605" s="2" t="s">
        <v>83</v>
      </c>
      <c r="H1605" s="2" t="s">
        <v>265</v>
      </c>
      <c r="I1605" s="2" t="s">
        <v>44</v>
      </c>
      <c r="J1605" s="3">
        <v>45223</v>
      </c>
      <c r="K1605" s="3">
        <v>45231</v>
      </c>
      <c r="L1605" s="2" t="s">
        <v>39</v>
      </c>
      <c r="M1605" s="2" t="s">
        <v>127</v>
      </c>
      <c r="N1605" s="2" t="s">
        <v>195</v>
      </c>
      <c r="O1605" s="4">
        <v>1570000</v>
      </c>
      <c r="P1605" s="4">
        <v>592500</v>
      </c>
      <c r="Q1605" s="4">
        <v>977500</v>
      </c>
      <c r="R1605" s="2">
        <v>48</v>
      </c>
      <c r="S1605" s="5">
        <v>9.2100000000000009</v>
      </c>
      <c r="T1605" s="4">
        <v>27866.9</v>
      </c>
      <c r="U1605" s="2" t="s">
        <v>73</v>
      </c>
      <c r="V1605" s="2" t="s">
        <v>74</v>
      </c>
      <c r="W1605" s="4">
        <v>947474.6</v>
      </c>
      <c r="X1605" s="4">
        <v>390136.4</v>
      </c>
      <c r="Y1605" s="4">
        <v>1337611</v>
      </c>
      <c r="Z1605" s="2">
        <v>0</v>
      </c>
      <c r="AA1605" s="2" t="s">
        <v>56</v>
      </c>
      <c r="AB1605" s="2" t="s">
        <v>15735</v>
      </c>
      <c r="AC1605" s="2" t="s">
        <v>75</v>
      </c>
      <c r="AD1605" s="2" t="s">
        <v>76</v>
      </c>
      <c r="AE1605" s="5">
        <v>62.26</v>
      </c>
      <c r="AF1605" s="2">
        <v>0</v>
      </c>
      <c r="AG1605" s="2" t="s">
        <v>77</v>
      </c>
      <c r="AH1605" s="2">
        <v>8</v>
      </c>
      <c r="AI1605" s="6" t="str">
        <f t="shared" si="75"/>
        <v>35-44</v>
      </c>
      <c r="AJ1605" s="11">
        <f>YEAR(tbl_LoanData[[#This Row],[Application Date]])</f>
        <v>2023</v>
      </c>
      <c r="AK1605" s="11" t="str">
        <f>TEXT(tbl_LoanData[[#This Row],[Application Date]],"MMMM")</f>
        <v>October</v>
      </c>
      <c r="AL1605" s="12">
        <f>DATE(YEAR(tbl_LoanData[[#This Row],[Application Date]]),MONTH(tbl_LoanData[[#This Row],[Application Date]]),1)</f>
        <v>45200</v>
      </c>
      <c r="AM1605" s="14">
        <f ca="1">IF(AND(tbl_LoanData[[#This Row],[Application Date]]&gt;=EOMONTH(TODAY(),-1)+1,tbl_LoanData[[#This Row],[Application Date]]&lt;=TODAY()),tbl_LoanData[[#This Row],[Loan Amount]],0)</f>
        <v>0</v>
      </c>
      <c r="AN1605" s="14">
        <f>tbl_LoanData[[#This Row],[Amount Paid]]-(Q1605-X1605)</f>
        <v>360111</v>
      </c>
      <c r="AO1605" s="14">
        <f>IF(tbl_LoanData[[#This Row],[Application Status]]="Approved",1,0)</f>
        <v>1</v>
      </c>
      <c r="AP1605" s="22" t="str">
        <f t="shared" ca="1" si="76"/>
        <v/>
      </c>
      <c r="AQ1605" s="22" t="str">
        <f t="shared" ca="1" si="77"/>
        <v/>
      </c>
    </row>
    <row r="1606" spans="1:43" ht="14.4" customHeight="1" x14ac:dyDescent="0.3">
      <c r="A1606" s="2" t="s">
        <v>2465</v>
      </c>
      <c r="B1606" s="2" t="s">
        <v>2466</v>
      </c>
      <c r="C1606" s="2" t="s">
        <v>986</v>
      </c>
      <c r="D1606" s="2" t="s">
        <v>161</v>
      </c>
      <c r="E1606" s="2" t="s">
        <v>255</v>
      </c>
      <c r="F1606" s="2">
        <v>22</v>
      </c>
      <c r="G1606" s="2" t="s">
        <v>83</v>
      </c>
      <c r="H1606" s="2" t="s">
        <v>298</v>
      </c>
      <c r="I1606" s="2" t="s">
        <v>43</v>
      </c>
      <c r="J1606" s="3">
        <v>45221</v>
      </c>
      <c r="K1606" s="3">
        <v>45224</v>
      </c>
      <c r="L1606" s="2" t="s">
        <v>36</v>
      </c>
      <c r="M1606" s="2" t="s">
        <v>94</v>
      </c>
      <c r="N1606" s="2" t="s">
        <v>212</v>
      </c>
      <c r="O1606" s="4">
        <v>1623000</v>
      </c>
      <c r="P1606" s="4">
        <v>531900</v>
      </c>
      <c r="Q1606" s="4">
        <v>1091100</v>
      </c>
      <c r="R1606" s="2">
        <v>24</v>
      </c>
      <c r="S1606" s="5">
        <v>13.91</v>
      </c>
      <c r="T1606" s="4">
        <v>58110.17</v>
      </c>
      <c r="U1606" s="2" t="s">
        <v>73</v>
      </c>
      <c r="V1606" s="2" t="s">
        <v>33</v>
      </c>
      <c r="W1606" s="4">
        <v>1394644.02</v>
      </c>
      <c r="X1606" s="4">
        <v>0</v>
      </c>
      <c r="Y1606" s="4">
        <v>1394644.02</v>
      </c>
      <c r="Z1606" s="2">
        <v>0</v>
      </c>
      <c r="AA1606" s="2" t="s">
        <v>56</v>
      </c>
      <c r="AB1606" s="2" t="s">
        <v>15728</v>
      </c>
      <c r="AC1606" s="2" t="s">
        <v>146</v>
      </c>
      <c r="AD1606" s="2" t="s">
        <v>76</v>
      </c>
      <c r="AE1606" s="5">
        <v>67.23</v>
      </c>
      <c r="AF1606" s="2">
        <v>0</v>
      </c>
      <c r="AG1606" s="2" t="s">
        <v>77</v>
      </c>
      <c r="AH1606" s="2">
        <v>3</v>
      </c>
      <c r="AI1606" s="6" t="str">
        <f t="shared" si="75"/>
        <v>18-24</v>
      </c>
      <c r="AJ1606" s="11">
        <f>YEAR(tbl_LoanData[[#This Row],[Application Date]])</f>
        <v>2023</v>
      </c>
      <c r="AK1606" s="11" t="str">
        <f>TEXT(tbl_LoanData[[#This Row],[Application Date]],"MMMM")</f>
        <v>October</v>
      </c>
      <c r="AL1606" s="12">
        <f>DATE(YEAR(tbl_LoanData[[#This Row],[Application Date]]),MONTH(tbl_LoanData[[#This Row],[Application Date]]),1)</f>
        <v>45200</v>
      </c>
      <c r="AM1606" s="14">
        <f ca="1">IF(AND(tbl_LoanData[[#This Row],[Application Date]]&gt;=EOMONTH(TODAY(),-1)+1,tbl_LoanData[[#This Row],[Application Date]]&lt;=TODAY()),tbl_LoanData[[#This Row],[Loan Amount]],0)</f>
        <v>0</v>
      </c>
      <c r="AN1606" s="14">
        <f>tbl_LoanData[[#This Row],[Amount Paid]]-(Q1606-X1606)</f>
        <v>303544.02</v>
      </c>
      <c r="AO1606" s="14">
        <f>IF(tbl_LoanData[[#This Row],[Application Status]]="Approved",1,0)</f>
        <v>1</v>
      </c>
      <c r="AP1606" s="22" t="str">
        <f t="shared" ca="1" si="76"/>
        <v/>
      </c>
      <c r="AQ1606" s="22" t="str">
        <f t="shared" ca="1" si="77"/>
        <v/>
      </c>
    </row>
    <row r="1607" spans="1:43" ht="14.4" customHeight="1" x14ac:dyDescent="0.3">
      <c r="A1607" s="2" t="s">
        <v>2515</v>
      </c>
      <c r="B1607" s="2" t="s">
        <v>2516</v>
      </c>
      <c r="C1607" s="2" t="s">
        <v>353</v>
      </c>
      <c r="D1607" s="2" t="s">
        <v>81</v>
      </c>
      <c r="E1607" s="2" t="s">
        <v>117</v>
      </c>
      <c r="F1607" s="2">
        <v>32</v>
      </c>
      <c r="G1607" s="2" t="s">
        <v>83</v>
      </c>
      <c r="H1607" s="2" t="s">
        <v>103</v>
      </c>
      <c r="I1607" s="2" t="s">
        <v>43</v>
      </c>
      <c r="J1607" s="3">
        <v>45228</v>
      </c>
      <c r="K1607" s="3">
        <v>45243</v>
      </c>
      <c r="L1607" s="2" t="s">
        <v>37</v>
      </c>
      <c r="M1607" s="2" t="s">
        <v>260</v>
      </c>
      <c r="N1607" s="2" t="s">
        <v>457</v>
      </c>
      <c r="O1607" s="4">
        <v>78000</v>
      </c>
      <c r="P1607" s="4">
        <v>23800</v>
      </c>
      <c r="Q1607" s="4">
        <v>54200</v>
      </c>
      <c r="R1607" s="2">
        <v>60</v>
      </c>
      <c r="S1607" s="5">
        <v>12.92</v>
      </c>
      <c r="T1607" s="4">
        <v>1486.89</v>
      </c>
      <c r="U1607" s="2" t="s">
        <v>73</v>
      </c>
      <c r="V1607" s="2" t="s">
        <v>74</v>
      </c>
      <c r="W1607" s="4">
        <v>49067.37</v>
      </c>
      <c r="X1607" s="4">
        <v>40145.83</v>
      </c>
      <c r="Y1607" s="4">
        <v>89213.2</v>
      </c>
      <c r="Z1607" s="2">
        <v>0</v>
      </c>
      <c r="AA1607" s="2" t="s">
        <v>56</v>
      </c>
      <c r="AB1607" s="2" t="s">
        <v>15728</v>
      </c>
      <c r="AC1607" s="2" t="s">
        <v>121</v>
      </c>
      <c r="AD1607" s="2" t="s">
        <v>76</v>
      </c>
      <c r="AE1607" s="5">
        <v>69.489999999999995</v>
      </c>
      <c r="AF1607" s="2">
        <v>0</v>
      </c>
      <c r="AG1607" s="2" t="s">
        <v>77</v>
      </c>
      <c r="AH1607" s="2">
        <v>15</v>
      </c>
      <c r="AI1607" s="6" t="str">
        <f t="shared" si="75"/>
        <v>25-34</v>
      </c>
      <c r="AJ1607" s="11">
        <f>YEAR(tbl_LoanData[[#This Row],[Application Date]])</f>
        <v>2023</v>
      </c>
      <c r="AK1607" s="11" t="str">
        <f>TEXT(tbl_LoanData[[#This Row],[Application Date]],"MMMM")</f>
        <v>October</v>
      </c>
      <c r="AL1607" s="12">
        <f>DATE(YEAR(tbl_LoanData[[#This Row],[Application Date]]),MONTH(tbl_LoanData[[#This Row],[Application Date]]),1)</f>
        <v>45200</v>
      </c>
      <c r="AM1607" s="14">
        <f ca="1">IF(AND(tbl_LoanData[[#This Row],[Application Date]]&gt;=EOMONTH(TODAY(),-1)+1,tbl_LoanData[[#This Row],[Application Date]]&lt;=TODAY()),tbl_LoanData[[#This Row],[Loan Amount]],0)</f>
        <v>0</v>
      </c>
      <c r="AN1607" s="14">
        <f>tbl_LoanData[[#This Row],[Amount Paid]]-(Q1607-X1607)</f>
        <v>35013.200000000004</v>
      </c>
      <c r="AO1607" s="14">
        <f>IF(tbl_LoanData[[#This Row],[Application Status]]="Approved",1,0)</f>
        <v>1</v>
      </c>
      <c r="AP1607" s="22" t="str">
        <f t="shared" ca="1" si="76"/>
        <v/>
      </c>
      <c r="AQ1607" s="22" t="str">
        <f t="shared" ca="1" si="77"/>
        <v/>
      </c>
    </row>
    <row r="1608" spans="1:43" x14ac:dyDescent="0.3">
      <c r="A1608" s="2" t="s">
        <v>2559</v>
      </c>
      <c r="B1608" s="2" t="s">
        <v>2560</v>
      </c>
      <c r="C1608" s="2" t="s">
        <v>1686</v>
      </c>
      <c r="D1608" s="2" t="s">
        <v>232</v>
      </c>
      <c r="E1608" s="2" t="s">
        <v>68</v>
      </c>
      <c r="F1608" s="2">
        <v>28</v>
      </c>
      <c r="G1608" s="2" t="s">
        <v>83</v>
      </c>
      <c r="H1608" s="2" t="s">
        <v>278</v>
      </c>
      <c r="I1608" s="2" t="s">
        <v>45</v>
      </c>
      <c r="J1608" s="3">
        <v>45228</v>
      </c>
      <c r="K1608" s="3">
        <v>45233</v>
      </c>
      <c r="L1608" s="2" t="s">
        <v>36</v>
      </c>
      <c r="M1608" s="2" t="s">
        <v>94</v>
      </c>
      <c r="N1608" s="2" t="s">
        <v>212</v>
      </c>
      <c r="O1608" s="4">
        <v>905000</v>
      </c>
      <c r="P1608" s="4">
        <v>207600</v>
      </c>
      <c r="Q1608" s="4">
        <v>697400</v>
      </c>
      <c r="R1608" s="2">
        <v>48</v>
      </c>
      <c r="S1608" s="5">
        <v>6.53</v>
      </c>
      <c r="T1608" s="4">
        <v>18324.189999999999</v>
      </c>
      <c r="U1608" s="2" t="s">
        <v>73</v>
      </c>
      <c r="V1608" s="2" t="s">
        <v>74</v>
      </c>
      <c r="W1608" s="4">
        <v>604698.27</v>
      </c>
      <c r="X1608" s="4">
        <v>274862.61</v>
      </c>
      <c r="Y1608" s="4">
        <v>879560.88</v>
      </c>
      <c r="Z1608" s="2">
        <v>0</v>
      </c>
      <c r="AA1608" s="2" t="s">
        <v>56</v>
      </c>
      <c r="AB1608" s="2" t="s">
        <v>15729</v>
      </c>
      <c r="AC1608" s="2" t="s">
        <v>146</v>
      </c>
      <c r="AD1608" s="2" t="s">
        <v>76</v>
      </c>
      <c r="AE1608" s="5">
        <v>77.06</v>
      </c>
      <c r="AF1608" s="2">
        <v>0</v>
      </c>
      <c r="AG1608" s="2" t="s">
        <v>77</v>
      </c>
      <c r="AH1608" s="2">
        <v>5</v>
      </c>
      <c r="AI1608" s="6" t="str">
        <f t="shared" si="75"/>
        <v>25-34</v>
      </c>
      <c r="AJ1608" s="11">
        <f>YEAR(tbl_LoanData[[#This Row],[Application Date]])</f>
        <v>2023</v>
      </c>
      <c r="AK1608" s="11" t="str">
        <f>TEXT(tbl_LoanData[[#This Row],[Application Date]],"MMMM")</f>
        <v>October</v>
      </c>
      <c r="AL1608" s="12">
        <f>DATE(YEAR(tbl_LoanData[[#This Row],[Application Date]]),MONTH(tbl_LoanData[[#This Row],[Application Date]]),1)</f>
        <v>45200</v>
      </c>
      <c r="AM1608" s="14">
        <f ca="1">IF(AND(tbl_LoanData[[#This Row],[Application Date]]&gt;=EOMONTH(TODAY(),-1)+1,tbl_LoanData[[#This Row],[Application Date]]&lt;=TODAY()),tbl_LoanData[[#This Row],[Loan Amount]],0)</f>
        <v>0</v>
      </c>
      <c r="AN1608" s="14">
        <f>tbl_LoanData[[#This Row],[Amount Paid]]-(Q1608-X1608)</f>
        <v>182160.88</v>
      </c>
      <c r="AO1608" s="14">
        <f>IF(tbl_LoanData[[#This Row],[Application Status]]="Approved",1,0)</f>
        <v>1</v>
      </c>
      <c r="AP1608" s="22" t="str">
        <f t="shared" ca="1" si="76"/>
        <v/>
      </c>
      <c r="AQ1608" s="22" t="str">
        <f t="shared" ca="1" si="77"/>
        <v/>
      </c>
    </row>
    <row r="1609" spans="1:43" ht="14.4" customHeight="1" x14ac:dyDescent="0.3">
      <c r="A1609" s="2" t="s">
        <v>2723</v>
      </c>
      <c r="B1609" s="2" t="s">
        <v>2724</v>
      </c>
      <c r="C1609" s="2" t="s">
        <v>133</v>
      </c>
      <c r="D1609" s="2" t="s">
        <v>134</v>
      </c>
      <c r="E1609" s="2" t="s">
        <v>465</v>
      </c>
      <c r="F1609" s="2">
        <v>57</v>
      </c>
      <c r="G1609" s="2" t="s">
        <v>69</v>
      </c>
      <c r="H1609" s="2" t="s">
        <v>265</v>
      </c>
      <c r="I1609" s="2" t="s">
        <v>44</v>
      </c>
      <c r="J1609" s="3">
        <v>45203</v>
      </c>
      <c r="K1609" s="3">
        <v>45214</v>
      </c>
      <c r="L1609" s="2" t="s">
        <v>40</v>
      </c>
      <c r="M1609" s="2" t="s">
        <v>111</v>
      </c>
      <c r="N1609" s="2" t="s">
        <v>120</v>
      </c>
      <c r="O1609" s="4">
        <v>1216000</v>
      </c>
      <c r="P1609" s="4">
        <v>123300</v>
      </c>
      <c r="Q1609" s="4">
        <v>1092700</v>
      </c>
      <c r="R1609" s="2">
        <v>18</v>
      </c>
      <c r="S1609" s="5">
        <v>8.65</v>
      </c>
      <c r="T1609" s="4">
        <v>68582.100000000006</v>
      </c>
      <c r="U1609" s="2" t="s">
        <v>73</v>
      </c>
      <c r="V1609" s="2" t="s">
        <v>34</v>
      </c>
      <c r="W1609" s="4">
        <v>891567.3</v>
      </c>
      <c r="X1609" s="4">
        <v>342910.52</v>
      </c>
      <c r="Y1609" s="4">
        <v>1234477.82</v>
      </c>
      <c r="Z1609" s="2">
        <v>160</v>
      </c>
      <c r="AA1609" s="2" t="s">
        <v>60</v>
      </c>
      <c r="AB1609" s="2" t="s">
        <v>15733</v>
      </c>
      <c r="AC1609" s="2" t="s">
        <v>87</v>
      </c>
      <c r="AD1609" s="2" t="s">
        <v>76</v>
      </c>
      <c r="AE1609" s="5">
        <v>89.86</v>
      </c>
      <c r="AF1609" s="2">
        <v>5</v>
      </c>
      <c r="AG1609" s="2" t="s">
        <v>130</v>
      </c>
      <c r="AH1609" s="2">
        <v>11</v>
      </c>
      <c r="AI1609" s="6" t="str">
        <f t="shared" si="75"/>
        <v>55-64</v>
      </c>
      <c r="AJ1609" s="11">
        <f>YEAR(tbl_LoanData[[#This Row],[Application Date]])</f>
        <v>2023</v>
      </c>
      <c r="AK1609" s="11" t="str">
        <f>TEXT(tbl_LoanData[[#This Row],[Application Date]],"MMMM")</f>
        <v>October</v>
      </c>
      <c r="AL1609" s="12">
        <f>DATE(YEAR(tbl_LoanData[[#This Row],[Application Date]]),MONTH(tbl_LoanData[[#This Row],[Application Date]]),1)</f>
        <v>45200</v>
      </c>
      <c r="AM1609" s="14">
        <f ca="1">IF(AND(tbl_LoanData[[#This Row],[Application Date]]&gt;=EOMONTH(TODAY(),-1)+1,tbl_LoanData[[#This Row],[Application Date]]&lt;=TODAY()),tbl_LoanData[[#This Row],[Loan Amount]],0)</f>
        <v>0</v>
      </c>
      <c r="AN1609" s="14">
        <f>tbl_LoanData[[#This Row],[Amount Paid]]-(Q1609-X1609)</f>
        <v>141777.82000000007</v>
      </c>
      <c r="AO1609" s="14">
        <f>IF(tbl_LoanData[[#This Row],[Application Status]]="Approved",1,0)</f>
        <v>1</v>
      </c>
      <c r="AP1609" s="22" t="str">
        <f t="shared" ca="1" si="76"/>
        <v/>
      </c>
      <c r="AQ1609" s="22" t="str">
        <f t="shared" ca="1" si="77"/>
        <v/>
      </c>
    </row>
    <row r="1610" spans="1:43" ht="14.4" customHeight="1" x14ac:dyDescent="0.3">
      <c r="A1610" s="2" t="s">
        <v>2807</v>
      </c>
      <c r="B1610" s="2" t="s">
        <v>2808</v>
      </c>
      <c r="C1610" s="2" t="s">
        <v>397</v>
      </c>
      <c r="D1610" s="2" t="s">
        <v>117</v>
      </c>
      <c r="E1610" s="2" t="s">
        <v>118</v>
      </c>
      <c r="F1610" s="2">
        <v>49</v>
      </c>
      <c r="G1610" s="2" t="s">
        <v>83</v>
      </c>
      <c r="H1610" s="2" t="s">
        <v>298</v>
      </c>
      <c r="I1610" s="2" t="s">
        <v>43</v>
      </c>
      <c r="J1610" s="3">
        <v>45216</v>
      </c>
      <c r="K1610" s="3">
        <v>45225</v>
      </c>
      <c r="L1610" s="2" t="s">
        <v>37</v>
      </c>
      <c r="M1610" s="2" t="s">
        <v>260</v>
      </c>
      <c r="N1610" s="2" t="s">
        <v>457</v>
      </c>
      <c r="O1610" s="4">
        <v>216000</v>
      </c>
      <c r="P1610" s="4">
        <v>85500</v>
      </c>
      <c r="Q1610" s="4">
        <v>130500</v>
      </c>
      <c r="R1610" s="2">
        <v>36</v>
      </c>
      <c r="S1610" s="5">
        <v>9.98</v>
      </c>
      <c r="T1610" s="4">
        <v>4710.33</v>
      </c>
      <c r="U1610" s="2" t="s">
        <v>73</v>
      </c>
      <c r="V1610" s="2" t="s">
        <v>74</v>
      </c>
      <c r="W1610" s="4">
        <v>155440.89000000001</v>
      </c>
      <c r="X1610" s="4">
        <v>14130.81</v>
      </c>
      <c r="Y1610" s="4">
        <v>169571.7</v>
      </c>
      <c r="Z1610" s="2">
        <v>28</v>
      </c>
      <c r="AA1610" s="2" t="s">
        <v>57</v>
      </c>
      <c r="AB1610" s="2" t="s">
        <v>15729</v>
      </c>
      <c r="AC1610" s="2" t="s">
        <v>138</v>
      </c>
      <c r="AD1610" s="2" t="s">
        <v>76</v>
      </c>
      <c r="AE1610" s="5">
        <v>60.42</v>
      </c>
      <c r="AF1610" s="2">
        <v>1</v>
      </c>
      <c r="AG1610" s="2" t="s">
        <v>77</v>
      </c>
      <c r="AH1610" s="2">
        <v>9</v>
      </c>
      <c r="AI1610" s="6" t="str">
        <f t="shared" si="75"/>
        <v>45-54</v>
      </c>
      <c r="AJ1610" s="11">
        <f>YEAR(tbl_LoanData[[#This Row],[Application Date]])</f>
        <v>2023</v>
      </c>
      <c r="AK1610" s="11" t="str">
        <f>TEXT(tbl_LoanData[[#This Row],[Application Date]],"MMMM")</f>
        <v>October</v>
      </c>
      <c r="AL1610" s="12">
        <f>DATE(YEAR(tbl_LoanData[[#This Row],[Application Date]]),MONTH(tbl_LoanData[[#This Row],[Application Date]]),1)</f>
        <v>45200</v>
      </c>
      <c r="AM1610" s="14">
        <f ca="1">IF(AND(tbl_LoanData[[#This Row],[Application Date]]&gt;=EOMONTH(TODAY(),-1)+1,tbl_LoanData[[#This Row],[Application Date]]&lt;=TODAY()),tbl_LoanData[[#This Row],[Loan Amount]],0)</f>
        <v>0</v>
      </c>
      <c r="AN1610" s="14">
        <f>tbl_LoanData[[#This Row],[Amount Paid]]-(Q1610-X1610)</f>
        <v>39071.700000000012</v>
      </c>
      <c r="AO1610" s="14">
        <f>IF(tbl_LoanData[[#This Row],[Application Status]]="Approved",1,0)</f>
        <v>1</v>
      </c>
      <c r="AP1610" s="22" t="str">
        <f t="shared" ca="1" si="76"/>
        <v/>
      </c>
      <c r="AQ1610" s="22" t="str">
        <f t="shared" ca="1" si="77"/>
        <v/>
      </c>
    </row>
    <row r="1611" spans="1:43" ht="14.4" customHeight="1" x14ac:dyDescent="0.3">
      <c r="A1611" s="2" t="s">
        <v>2989</v>
      </c>
      <c r="B1611" s="2" t="s">
        <v>2990</v>
      </c>
      <c r="C1611" s="2" t="s">
        <v>575</v>
      </c>
      <c r="D1611" s="2" t="s">
        <v>209</v>
      </c>
      <c r="E1611" s="2" t="s">
        <v>268</v>
      </c>
      <c r="F1611" s="2">
        <v>47</v>
      </c>
      <c r="G1611" s="2" t="s">
        <v>69</v>
      </c>
      <c r="H1611" s="2" t="s">
        <v>244</v>
      </c>
      <c r="I1611" s="2" t="s">
        <v>48</v>
      </c>
      <c r="J1611" s="3">
        <v>45206</v>
      </c>
      <c r="K1611" s="3">
        <v>45211</v>
      </c>
      <c r="L1611" s="2" t="s">
        <v>41</v>
      </c>
      <c r="M1611" s="2" t="s">
        <v>144</v>
      </c>
      <c r="N1611" s="2" t="s">
        <v>145</v>
      </c>
      <c r="O1611" s="4">
        <v>2808000</v>
      </c>
      <c r="P1611" s="4">
        <v>714500</v>
      </c>
      <c r="Q1611" s="4">
        <v>2093500</v>
      </c>
      <c r="R1611" s="2">
        <v>48</v>
      </c>
      <c r="S1611" s="5">
        <v>6.93</v>
      </c>
      <c r="T1611" s="4">
        <v>55704.55</v>
      </c>
      <c r="U1611" s="2" t="s">
        <v>73</v>
      </c>
      <c r="V1611" s="2" t="s">
        <v>74</v>
      </c>
      <c r="W1611" s="4">
        <v>1893954.7</v>
      </c>
      <c r="X1611" s="4">
        <v>779863.5</v>
      </c>
      <c r="Y1611" s="4">
        <v>2673818.2000000002</v>
      </c>
      <c r="Z1611" s="2">
        <v>0</v>
      </c>
      <c r="AA1611" s="2" t="s">
        <v>56</v>
      </c>
      <c r="AB1611" s="2" t="s">
        <v>15734</v>
      </c>
      <c r="AC1611" s="2" t="s">
        <v>75</v>
      </c>
      <c r="AD1611" s="2" t="s">
        <v>76</v>
      </c>
      <c r="AE1611" s="5">
        <v>74.55</v>
      </c>
      <c r="AF1611" s="2">
        <v>0</v>
      </c>
      <c r="AG1611" s="2" t="s">
        <v>77</v>
      </c>
      <c r="AH1611" s="2">
        <v>5</v>
      </c>
      <c r="AI1611" s="6" t="str">
        <f t="shared" si="75"/>
        <v>45-54</v>
      </c>
      <c r="AJ1611" s="11">
        <f>YEAR(tbl_LoanData[[#This Row],[Application Date]])</f>
        <v>2023</v>
      </c>
      <c r="AK1611" s="11" t="str">
        <f>TEXT(tbl_LoanData[[#This Row],[Application Date]],"MMMM")</f>
        <v>October</v>
      </c>
      <c r="AL1611" s="12">
        <f>DATE(YEAR(tbl_LoanData[[#This Row],[Application Date]]),MONTH(tbl_LoanData[[#This Row],[Application Date]]),1)</f>
        <v>45200</v>
      </c>
      <c r="AM1611" s="14">
        <f ca="1">IF(AND(tbl_LoanData[[#This Row],[Application Date]]&gt;=EOMONTH(TODAY(),-1)+1,tbl_LoanData[[#This Row],[Application Date]]&lt;=TODAY()),tbl_LoanData[[#This Row],[Loan Amount]],0)</f>
        <v>0</v>
      </c>
      <c r="AN1611" s="14">
        <f>tbl_LoanData[[#This Row],[Amount Paid]]-(Q1611-X1611)</f>
        <v>580318.19999999995</v>
      </c>
      <c r="AO1611" s="14">
        <f>IF(tbl_LoanData[[#This Row],[Application Status]]="Approved",1,0)</f>
        <v>1</v>
      </c>
      <c r="AP1611" s="22" t="str">
        <f t="shared" ca="1" si="76"/>
        <v/>
      </c>
      <c r="AQ1611" s="22" t="str">
        <f t="shared" ca="1" si="77"/>
        <v/>
      </c>
    </row>
    <row r="1612" spans="1:43" x14ac:dyDescent="0.3">
      <c r="A1612" s="2" t="s">
        <v>3079</v>
      </c>
      <c r="B1612" s="2" t="s">
        <v>3080</v>
      </c>
      <c r="C1612" s="2" t="s">
        <v>644</v>
      </c>
      <c r="D1612" s="2" t="s">
        <v>311</v>
      </c>
      <c r="E1612" s="2" t="s">
        <v>118</v>
      </c>
      <c r="F1612" s="2">
        <v>48</v>
      </c>
      <c r="G1612" s="2" t="s">
        <v>83</v>
      </c>
      <c r="H1612" s="2" t="s">
        <v>93</v>
      </c>
      <c r="I1612" s="2" t="s">
        <v>50</v>
      </c>
      <c r="J1612" s="3">
        <v>45216</v>
      </c>
      <c r="K1612" s="3">
        <v>45231</v>
      </c>
      <c r="L1612" s="2" t="s">
        <v>37</v>
      </c>
      <c r="M1612" s="2" t="s">
        <v>260</v>
      </c>
      <c r="N1612" s="2" t="s">
        <v>457</v>
      </c>
      <c r="O1612" s="4">
        <v>138000</v>
      </c>
      <c r="P1612" s="4">
        <v>45100</v>
      </c>
      <c r="Q1612" s="4">
        <v>92900</v>
      </c>
      <c r="R1612" s="2">
        <v>60</v>
      </c>
      <c r="S1612" s="5">
        <v>13.35</v>
      </c>
      <c r="T1612" s="4">
        <v>2581.85</v>
      </c>
      <c r="U1612" s="2" t="s">
        <v>73</v>
      </c>
      <c r="V1612" s="2" t="s">
        <v>74</v>
      </c>
      <c r="W1612" s="4">
        <v>87782.9</v>
      </c>
      <c r="X1612" s="4">
        <v>67127.850000000006</v>
      </c>
      <c r="Y1612" s="4">
        <v>154910.75</v>
      </c>
      <c r="Z1612" s="2">
        <v>0</v>
      </c>
      <c r="AA1612" s="2" t="s">
        <v>56</v>
      </c>
      <c r="AB1612" s="2" t="s">
        <v>15731</v>
      </c>
      <c r="AC1612" s="2" t="s">
        <v>121</v>
      </c>
      <c r="AD1612" s="2" t="s">
        <v>76</v>
      </c>
      <c r="AE1612" s="5">
        <v>67.319999999999993</v>
      </c>
      <c r="AF1612" s="2">
        <v>0</v>
      </c>
      <c r="AG1612" s="2" t="s">
        <v>77</v>
      </c>
      <c r="AH1612" s="2">
        <v>15</v>
      </c>
      <c r="AI1612" s="6" t="str">
        <f t="shared" si="75"/>
        <v>45-54</v>
      </c>
      <c r="AJ1612" s="11">
        <f>YEAR(tbl_LoanData[[#This Row],[Application Date]])</f>
        <v>2023</v>
      </c>
      <c r="AK1612" s="11" t="str">
        <f>TEXT(tbl_LoanData[[#This Row],[Application Date]],"MMMM")</f>
        <v>October</v>
      </c>
      <c r="AL1612" s="12">
        <f>DATE(YEAR(tbl_LoanData[[#This Row],[Application Date]]),MONTH(tbl_LoanData[[#This Row],[Application Date]]),1)</f>
        <v>45200</v>
      </c>
      <c r="AM1612" s="14">
        <f ca="1">IF(AND(tbl_LoanData[[#This Row],[Application Date]]&gt;=EOMONTH(TODAY(),-1)+1,tbl_LoanData[[#This Row],[Application Date]]&lt;=TODAY()),tbl_LoanData[[#This Row],[Loan Amount]],0)</f>
        <v>0</v>
      </c>
      <c r="AN1612" s="14">
        <f>tbl_LoanData[[#This Row],[Amount Paid]]-(Q1612-X1612)</f>
        <v>62010.75</v>
      </c>
      <c r="AO1612" s="14">
        <f>IF(tbl_LoanData[[#This Row],[Application Status]]="Approved",1,0)</f>
        <v>1</v>
      </c>
      <c r="AP1612" s="22" t="str">
        <f t="shared" ca="1" si="76"/>
        <v/>
      </c>
      <c r="AQ1612" s="22" t="str">
        <f t="shared" ca="1" si="77"/>
        <v/>
      </c>
    </row>
    <row r="1613" spans="1:43" ht="14.4" customHeight="1" x14ac:dyDescent="0.3">
      <c r="A1613" s="2" t="s">
        <v>3087</v>
      </c>
      <c r="B1613" s="2" t="s">
        <v>3088</v>
      </c>
      <c r="C1613" s="2" t="s">
        <v>687</v>
      </c>
      <c r="D1613" s="2" t="s">
        <v>209</v>
      </c>
      <c r="E1613" s="2" t="s">
        <v>183</v>
      </c>
      <c r="F1613" s="2">
        <v>30</v>
      </c>
      <c r="G1613" s="2" t="s">
        <v>83</v>
      </c>
      <c r="H1613" s="2" t="s">
        <v>224</v>
      </c>
      <c r="I1613" s="2" t="s">
        <v>54</v>
      </c>
      <c r="J1613" s="3">
        <v>45215</v>
      </c>
      <c r="K1613" s="3"/>
      <c r="L1613" s="2" t="s">
        <v>40</v>
      </c>
      <c r="M1613" s="2" t="s">
        <v>85</v>
      </c>
      <c r="N1613" s="2" t="s">
        <v>86</v>
      </c>
      <c r="O1613" s="4">
        <v>1037000</v>
      </c>
      <c r="P1613" s="4">
        <v>195900</v>
      </c>
      <c r="Q1613" s="4">
        <v>841100</v>
      </c>
      <c r="R1613" s="2">
        <v>12</v>
      </c>
      <c r="S1613" s="5">
        <v>6.33</v>
      </c>
      <c r="T1613" s="4">
        <v>74528.47</v>
      </c>
      <c r="U1613" s="2" t="s">
        <v>96</v>
      </c>
      <c r="V1613" s="2" t="s">
        <v>97</v>
      </c>
      <c r="W1613" s="4">
        <v>0</v>
      </c>
      <c r="X1613" s="4">
        <v>0</v>
      </c>
      <c r="Y1613" s="4">
        <v>894341.63</v>
      </c>
      <c r="Z1613" s="2">
        <v>0</v>
      </c>
      <c r="AA1613" s="2" t="s">
        <v>97</v>
      </c>
      <c r="AB1613" s="2" t="s">
        <v>15729</v>
      </c>
      <c r="AC1613" s="2" t="s">
        <v>129</v>
      </c>
      <c r="AD1613" s="2" t="s">
        <v>76</v>
      </c>
      <c r="AE1613" s="5">
        <v>81.11</v>
      </c>
      <c r="AF1613" s="2">
        <v>0</v>
      </c>
      <c r="AG1613" s="2" t="s">
        <v>97</v>
      </c>
      <c r="AH1613" s="2"/>
      <c r="AI1613" s="6" t="str">
        <f t="shared" si="75"/>
        <v>25-34</v>
      </c>
      <c r="AJ1613" s="11">
        <f>YEAR(tbl_LoanData[[#This Row],[Application Date]])</f>
        <v>2023</v>
      </c>
      <c r="AK1613" s="11" t="str">
        <f>TEXT(tbl_LoanData[[#This Row],[Application Date]],"MMMM")</f>
        <v>October</v>
      </c>
      <c r="AL1613" s="12">
        <f>DATE(YEAR(tbl_LoanData[[#This Row],[Application Date]]),MONTH(tbl_LoanData[[#This Row],[Application Date]]),1)</f>
        <v>45200</v>
      </c>
      <c r="AM1613" s="14">
        <f ca="1">IF(AND(tbl_LoanData[[#This Row],[Application Date]]&gt;=EOMONTH(TODAY(),-1)+1,tbl_LoanData[[#This Row],[Application Date]]&lt;=TODAY()),tbl_LoanData[[#This Row],[Loan Amount]],0)</f>
        <v>0</v>
      </c>
      <c r="AN1613" s="14">
        <f>tbl_LoanData[[#This Row],[Amount Paid]]-(Q1613-X1613)</f>
        <v>-841100</v>
      </c>
      <c r="AO1613" s="14">
        <f>IF(tbl_LoanData[[#This Row],[Application Status]]="Approved",1,0)</f>
        <v>0</v>
      </c>
      <c r="AP1613" s="22" t="str">
        <f t="shared" ca="1" si="76"/>
        <v/>
      </c>
      <c r="AQ1613" s="22" t="str">
        <f t="shared" ca="1" si="77"/>
        <v/>
      </c>
    </row>
    <row r="1614" spans="1:43" ht="14.4" customHeight="1" x14ac:dyDescent="0.3">
      <c r="A1614" s="2" t="s">
        <v>3271</v>
      </c>
      <c r="B1614" s="2" t="s">
        <v>3272</v>
      </c>
      <c r="C1614" s="2" t="s">
        <v>368</v>
      </c>
      <c r="D1614" s="2" t="s">
        <v>102</v>
      </c>
      <c r="E1614" s="2" t="s">
        <v>210</v>
      </c>
      <c r="F1614" s="2">
        <v>60</v>
      </c>
      <c r="G1614" s="2" t="s">
        <v>83</v>
      </c>
      <c r="H1614" s="2" t="s">
        <v>466</v>
      </c>
      <c r="I1614" s="2" t="s">
        <v>43</v>
      </c>
      <c r="J1614" s="3">
        <v>45208</v>
      </c>
      <c r="K1614" s="3">
        <v>45229</v>
      </c>
      <c r="L1614" s="2" t="s">
        <v>36</v>
      </c>
      <c r="M1614" s="2" t="s">
        <v>104</v>
      </c>
      <c r="N1614" s="2" t="s">
        <v>592</v>
      </c>
      <c r="O1614" s="4">
        <v>896000</v>
      </c>
      <c r="P1614" s="4">
        <v>95900</v>
      </c>
      <c r="Q1614" s="4">
        <v>800100</v>
      </c>
      <c r="R1614" s="2">
        <v>36</v>
      </c>
      <c r="S1614" s="5">
        <v>5.86</v>
      </c>
      <c r="T1614" s="4">
        <v>26132.16</v>
      </c>
      <c r="U1614" s="2" t="s">
        <v>73</v>
      </c>
      <c r="V1614" s="2" t="s">
        <v>74</v>
      </c>
      <c r="W1614" s="4">
        <v>888493.44</v>
      </c>
      <c r="X1614" s="4">
        <v>52264.14</v>
      </c>
      <c r="Y1614" s="4">
        <v>940757.58</v>
      </c>
      <c r="Z1614" s="2">
        <v>0</v>
      </c>
      <c r="AA1614" s="2" t="s">
        <v>56</v>
      </c>
      <c r="AB1614" s="2" t="s">
        <v>15729</v>
      </c>
      <c r="AC1614" s="2" t="s">
        <v>75</v>
      </c>
      <c r="AD1614" s="2" t="s">
        <v>76</v>
      </c>
      <c r="AE1614" s="5">
        <v>89.3</v>
      </c>
      <c r="AF1614" s="2">
        <v>0</v>
      </c>
      <c r="AG1614" s="2" t="s">
        <v>77</v>
      </c>
      <c r="AH1614" s="2">
        <v>21</v>
      </c>
      <c r="AI1614" s="6" t="str">
        <f t="shared" si="75"/>
        <v>55-64</v>
      </c>
      <c r="AJ1614" s="11">
        <f>YEAR(tbl_LoanData[[#This Row],[Application Date]])</f>
        <v>2023</v>
      </c>
      <c r="AK1614" s="11" t="str">
        <f>TEXT(tbl_LoanData[[#This Row],[Application Date]],"MMMM")</f>
        <v>October</v>
      </c>
      <c r="AL1614" s="12">
        <f>DATE(YEAR(tbl_LoanData[[#This Row],[Application Date]]),MONTH(tbl_LoanData[[#This Row],[Application Date]]),1)</f>
        <v>45200</v>
      </c>
      <c r="AM1614" s="14">
        <f ca="1">IF(AND(tbl_LoanData[[#This Row],[Application Date]]&gt;=EOMONTH(TODAY(),-1)+1,tbl_LoanData[[#This Row],[Application Date]]&lt;=TODAY()),tbl_LoanData[[#This Row],[Loan Amount]],0)</f>
        <v>0</v>
      </c>
      <c r="AN1614" s="14">
        <f>tbl_LoanData[[#This Row],[Amount Paid]]-(Q1614-X1614)</f>
        <v>140657.57999999996</v>
      </c>
      <c r="AO1614" s="14">
        <f>IF(tbl_LoanData[[#This Row],[Application Status]]="Approved",1,0)</f>
        <v>1</v>
      </c>
      <c r="AP1614" s="22" t="str">
        <f t="shared" ca="1" si="76"/>
        <v/>
      </c>
      <c r="AQ1614" s="22" t="str">
        <f t="shared" ca="1" si="77"/>
        <v/>
      </c>
    </row>
    <row r="1615" spans="1:43" ht="14.4" customHeight="1" x14ac:dyDescent="0.3">
      <c r="A1615" s="2" t="s">
        <v>3281</v>
      </c>
      <c r="B1615" s="2" t="s">
        <v>3282</v>
      </c>
      <c r="C1615" s="2" t="s">
        <v>109</v>
      </c>
      <c r="D1615" s="2" t="s">
        <v>268</v>
      </c>
      <c r="E1615" s="2" t="s">
        <v>447</v>
      </c>
      <c r="F1615" s="2">
        <v>45</v>
      </c>
      <c r="G1615" s="2" t="s">
        <v>83</v>
      </c>
      <c r="H1615" s="2" t="s">
        <v>93</v>
      </c>
      <c r="I1615" s="2" t="s">
        <v>50</v>
      </c>
      <c r="J1615" s="3">
        <v>45213</v>
      </c>
      <c r="K1615" s="3"/>
      <c r="L1615" s="2" t="s">
        <v>37</v>
      </c>
      <c r="M1615" s="2" t="s">
        <v>104</v>
      </c>
      <c r="N1615" s="2" t="s">
        <v>286</v>
      </c>
      <c r="O1615" s="4">
        <v>191000</v>
      </c>
      <c r="P1615" s="4">
        <v>40600</v>
      </c>
      <c r="Q1615" s="4">
        <v>150400</v>
      </c>
      <c r="R1615" s="2">
        <v>36</v>
      </c>
      <c r="S1615" s="5">
        <v>11.73</v>
      </c>
      <c r="T1615" s="4">
        <v>5647.94</v>
      </c>
      <c r="U1615" s="2" t="s">
        <v>96</v>
      </c>
      <c r="V1615" s="2" t="s">
        <v>97</v>
      </c>
      <c r="W1615" s="4">
        <v>0</v>
      </c>
      <c r="X1615" s="4">
        <v>0</v>
      </c>
      <c r="Y1615" s="4">
        <v>203325.76</v>
      </c>
      <c r="Z1615" s="2">
        <v>0</v>
      </c>
      <c r="AA1615" s="2" t="s">
        <v>97</v>
      </c>
      <c r="AB1615" s="2" t="s">
        <v>15734</v>
      </c>
      <c r="AC1615" s="2" t="s">
        <v>129</v>
      </c>
      <c r="AD1615" s="2" t="s">
        <v>76</v>
      </c>
      <c r="AE1615" s="5">
        <v>78.739999999999995</v>
      </c>
      <c r="AF1615" s="2">
        <v>0</v>
      </c>
      <c r="AG1615" s="2" t="s">
        <v>97</v>
      </c>
      <c r="AH1615" s="2"/>
      <c r="AI1615" s="6" t="str">
        <f t="shared" si="75"/>
        <v>45-54</v>
      </c>
      <c r="AJ1615" s="11">
        <f>YEAR(tbl_LoanData[[#This Row],[Application Date]])</f>
        <v>2023</v>
      </c>
      <c r="AK1615" s="11" t="str">
        <f>TEXT(tbl_LoanData[[#This Row],[Application Date]],"MMMM")</f>
        <v>October</v>
      </c>
      <c r="AL1615" s="12">
        <f>DATE(YEAR(tbl_LoanData[[#This Row],[Application Date]]),MONTH(tbl_LoanData[[#This Row],[Application Date]]),1)</f>
        <v>45200</v>
      </c>
      <c r="AM1615" s="14">
        <f ca="1">IF(AND(tbl_LoanData[[#This Row],[Application Date]]&gt;=EOMONTH(TODAY(),-1)+1,tbl_LoanData[[#This Row],[Application Date]]&lt;=TODAY()),tbl_LoanData[[#This Row],[Loan Amount]],0)</f>
        <v>0</v>
      </c>
      <c r="AN1615" s="14">
        <f>tbl_LoanData[[#This Row],[Amount Paid]]-(Q1615-X1615)</f>
        <v>-150400</v>
      </c>
      <c r="AO1615" s="14">
        <f>IF(tbl_LoanData[[#This Row],[Application Status]]="Approved",1,0)</f>
        <v>0</v>
      </c>
      <c r="AP1615" s="22" t="str">
        <f t="shared" ca="1" si="76"/>
        <v/>
      </c>
      <c r="AQ1615" s="22" t="str">
        <f t="shared" ca="1" si="77"/>
        <v/>
      </c>
    </row>
    <row r="1616" spans="1:43" x14ac:dyDescent="0.3">
      <c r="A1616" s="2" t="s">
        <v>3393</v>
      </c>
      <c r="B1616" s="2" t="s">
        <v>3394</v>
      </c>
      <c r="C1616" s="2" t="s">
        <v>405</v>
      </c>
      <c r="D1616" s="2" t="s">
        <v>102</v>
      </c>
      <c r="E1616" s="2" t="s">
        <v>142</v>
      </c>
      <c r="F1616" s="2">
        <v>61</v>
      </c>
      <c r="G1616" s="2" t="s">
        <v>69</v>
      </c>
      <c r="H1616" s="2" t="s">
        <v>217</v>
      </c>
      <c r="I1616" s="2" t="s">
        <v>46</v>
      </c>
      <c r="J1616" s="3">
        <v>45218</v>
      </c>
      <c r="K1616" s="3">
        <v>45224</v>
      </c>
      <c r="L1616" s="2" t="s">
        <v>40</v>
      </c>
      <c r="M1616" s="2" t="s">
        <v>94</v>
      </c>
      <c r="N1616" s="2" t="s">
        <v>4</v>
      </c>
      <c r="O1616" s="4">
        <v>1023000</v>
      </c>
      <c r="P1616" s="4">
        <v>234900</v>
      </c>
      <c r="Q1616" s="4">
        <v>788100</v>
      </c>
      <c r="R1616" s="2">
        <v>48</v>
      </c>
      <c r="S1616" s="5">
        <v>10.25</v>
      </c>
      <c r="T1616" s="4">
        <v>23150.44</v>
      </c>
      <c r="U1616" s="2" t="s">
        <v>73</v>
      </c>
      <c r="V1616" s="2" t="s">
        <v>74</v>
      </c>
      <c r="W1616" s="4">
        <v>787114.96</v>
      </c>
      <c r="X1616" s="4">
        <v>324106.03999999998</v>
      </c>
      <c r="Y1616" s="4">
        <v>1111221</v>
      </c>
      <c r="Z1616" s="2">
        <v>0</v>
      </c>
      <c r="AA1616" s="2" t="s">
        <v>56</v>
      </c>
      <c r="AB1616" s="2" t="s">
        <v>15727</v>
      </c>
      <c r="AC1616" s="2" t="s">
        <v>87</v>
      </c>
      <c r="AD1616" s="2" t="s">
        <v>76</v>
      </c>
      <c r="AE1616" s="5">
        <v>77.040000000000006</v>
      </c>
      <c r="AF1616" s="2">
        <v>0</v>
      </c>
      <c r="AG1616" s="2" t="s">
        <v>77</v>
      </c>
      <c r="AH1616" s="2">
        <v>6</v>
      </c>
      <c r="AI1616" s="6" t="str">
        <f t="shared" si="75"/>
        <v>55-64</v>
      </c>
      <c r="AJ1616" s="11">
        <f>YEAR(tbl_LoanData[[#This Row],[Application Date]])</f>
        <v>2023</v>
      </c>
      <c r="AK1616" s="11" t="str">
        <f>TEXT(tbl_LoanData[[#This Row],[Application Date]],"MMMM")</f>
        <v>October</v>
      </c>
      <c r="AL1616" s="12">
        <f>DATE(YEAR(tbl_LoanData[[#This Row],[Application Date]]),MONTH(tbl_LoanData[[#This Row],[Application Date]]),1)</f>
        <v>45200</v>
      </c>
      <c r="AM1616" s="14">
        <f ca="1">IF(AND(tbl_LoanData[[#This Row],[Application Date]]&gt;=EOMONTH(TODAY(),-1)+1,tbl_LoanData[[#This Row],[Application Date]]&lt;=TODAY()),tbl_LoanData[[#This Row],[Loan Amount]],0)</f>
        <v>0</v>
      </c>
      <c r="AN1616" s="14">
        <f>tbl_LoanData[[#This Row],[Amount Paid]]-(Q1616-X1616)</f>
        <v>323120.99999999994</v>
      </c>
      <c r="AO1616" s="14">
        <f>IF(tbl_LoanData[[#This Row],[Application Status]]="Approved",1,0)</f>
        <v>1</v>
      </c>
      <c r="AP1616" s="22" t="str">
        <f t="shared" ca="1" si="76"/>
        <v/>
      </c>
      <c r="AQ1616" s="22" t="str">
        <f t="shared" ca="1" si="77"/>
        <v/>
      </c>
    </row>
    <row r="1617" spans="1:43" x14ac:dyDescent="0.3">
      <c r="A1617" s="2" t="s">
        <v>3447</v>
      </c>
      <c r="B1617" s="2" t="s">
        <v>3448</v>
      </c>
      <c r="C1617" s="2" t="s">
        <v>515</v>
      </c>
      <c r="D1617" s="2" t="s">
        <v>232</v>
      </c>
      <c r="E1617" s="2" t="s">
        <v>232</v>
      </c>
      <c r="F1617" s="2">
        <v>51</v>
      </c>
      <c r="G1617" s="2" t="s">
        <v>69</v>
      </c>
      <c r="H1617" s="2" t="s">
        <v>256</v>
      </c>
      <c r="I1617" s="2" t="s">
        <v>43</v>
      </c>
      <c r="J1617" s="3">
        <v>45221</v>
      </c>
      <c r="K1617" s="3">
        <v>45235</v>
      </c>
      <c r="L1617" s="2" t="s">
        <v>39</v>
      </c>
      <c r="M1617" s="2" t="s">
        <v>167</v>
      </c>
      <c r="N1617" s="2" t="s">
        <v>168</v>
      </c>
      <c r="O1617" s="4">
        <v>1355000</v>
      </c>
      <c r="P1617" s="4">
        <v>144600</v>
      </c>
      <c r="Q1617" s="4">
        <v>1210400</v>
      </c>
      <c r="R1617" s="2">
        <v>36</v>
      </c>
      <c r="S1617" s="5">
        <v>10.32</v>
      </c>
      <c r="T1617" s="4">
        <v>44031.66</v>
      </c>
      <c r="U1617" s="2" t="s">
        <v>73</v>
      </c>
      <c r="V1617" s="2" t="s">
        <v>74</v>
      </c>
      <c r="W1617" s="4">
        <v>1276918.1399999999</v>
      </c>
      <c r="X1617" s="4">
        <v>308221.7</v>
      </c>
      <c r="Y1617" s="4">
        <v>1585139.84</v>
      </c>
      <c r="Z1617" s="2">
        <v>112</v>
      </c>
      <c r="AA1617" s="2" t="s">
        <v>60</v>
      </c>
      <c r="AB1617" s="2" t="s">
        <v>15732</v>
      </c>
      <c r="AC1617" s="2" t="s">
        <v>138</v>
      </c>
      <c r="AD1617" s="2" t="s">
        <v>76</v>
      </c>
      <c r="AE1617" s="5">
        <v>89.33</v>
      </c>
      <c r="AF1617" s="2">
        <v>4</v>
      </c>
      <c r="AG1617" s="2" t="s">
        <v>130</v>
      </c>
      <c r="AH1617" s="2">
        <v>14</v>
      </c>
      <c r="AI1617" s="6" t="str">
        <f t="shared" si="75"/>
        <v>45-54</v>
      </c>
      <c r="AJ1617" s="11">
        <f>YEAR(tbl_LoanData[[#This Row],[Application Date]])</f>
        <v>2023</v>
      </c>
      <c r="AK1617" s="11" t="str">
        <f>TEXT(tbl_LoanData[[#This Row],[Application Date]],"MMMM")</f>
        <v>October</v>
      </c>
      <c r="AL1617" s="12">
        <f>DATE(YEAR(tbl_LoanData[[#This Row],[Application Date]]),MONTH(tbl_LoanData[[#This Row],[Application Date]]),1)</f>
        <v>45200</v>
      </c>
      <c r="AM1617" s="14">
        <f ca="1">IF(AND(tbl_LoanData[[#This Row],[Application Date]]&gt;=EOMONTH(TODAY(),-1)+1,tbl_LoanData[[#This Row],[Application Date]]&lt;=TODAY()),tbl_LoanData[[#This Row],[Loan Amount]],0)</f>
        <v>0</v>
      </c>
      <c r="AN1617" s="14">
        <f>tbl_LoanData[[#This Row],[Amount Paid]]-(Q1617-X1617)</f>
        <v>374739.83999999985</v>
      </c>
      <c r="AO1617" s="14">
        <f>IF(tbl_LoanData[[#This Row],[Application Status]]="Approved",1,0)</f>
        <v>1</v>
      </c>
      <c r="AP1617" s="22" t="str">
        <f t="shared" ca="1" si="76"/>
        <v/>
      </c>
      <c r="AQ1617" s="22" t="str">
        <f t="shared" ca="1" si="77"/>
        <v/>
      </c>
    </row>
    <row r="1618" spans="1:43" ht="14.4" customHeight="1" x14ac:dyDescent="0.3">
      <c r="A1618" s="2" t="s">
        <v>3567</v>
      </c>
      <c r="B1618" s="2" t="s">
        <v>3568</v>
      </c>
      <c r="C1618" s="2" t="s">
        <v>401</v>
      </c>
      <c r="D1618" s="2" t="s">
        <v>232</v>
      </c>
      <c r="E1618" s="2" t="s">
        <v>81</v>
      </c>
      <c r="F1618" s="2">
        <v>22</v>
      </c>
      <c r="G1618" s="2" t="s">
        <v>83</v>
      </c>
      <c r="H1618" s="2" t="s">
        <v>172</v>
      </c>
      <c r="I1618" s="2" t="s">
        <v>45</v>
      </c>
      <c r="J1618" s="3">
        <v>45226</v>
      </c>
      <c r="K1618" s="3">
        <v>45243</v>
      </c>
      <c r="L1618" s="2" t="s">
        <v>39</v>
      </c>
      <c r="M1618" s="2" t="s">
        <v>127</v>
      </c>
      <c r="N1618" s="2" t="s">
        <v>152</v>
      </c>
      <c r="O1618" s="4">
        <v>2364000</v>
      </c>
      <c r="P1618" s="4">
        <v>484900</v>
      </c>
      <c r="Q1618" s="4">
        <v>1879100</v>
      </c>
      <c r="R1618" s="2">
        <v>24</v>
      </c>
      <c r="S1618" s="5">
        <v>10.73</v>
      </c>
      <c r="T1618" s="4">
        <v>95098.12</v>
      </c>
      <c r="U1618" s="2" t="s">
        <v>73</v>
      </c>
      <c r="V1618" s="2" t="s">
        <v>33</v>
      </c>
      <c r="W1618" s="4">
        <v>2282354.86</v>
      </c>
      <c r="X1618" s="4">
        <v>0</v>
      </c>
      <c r="Y1618" s="4">
        <v>2282354.86</v>
      </c>
      <c r="Z1618" s="2">
        <v>0</v>
      </c>
      <c r="AA1618" s="2" t="s">
        <v>56</v>
      </c>
      <c r="AB1618" s="2" t="s">
        <v>15734</v>
      </c>
      <c r="AC1618" s="2" t="s">
        <v>138</v>
      </c>
      <c r="AD1618" s="2" t="s">
        <v>76</v>
      </c>
      <c r="AE1618" s="5">
        <v>79.489999999999995</v>
      </c>
      <c r="AF1618" s="2">
        <v>0</v>
      </c>
      <c r="AG1618" s="2" t="s">
        <v>77</v>
      </c>
      <c r="AH1618" s="2">
        <v>17</v>
      </c>
      <c r="AI1618" s="6" t="str">
        <f t="shared" si="75"/>
        <v>18-24</v>
      </c>
      <c r="AJ1618" s="11">
        <f>YEAR(tbl_LoanData[[#This Row],[Application Date]])</f>
        <v>2023</v>
      </c>
      <c r="AK1618" s="11" t="str">
        <f>TEXT(tbl_LoanData[[#This Row],[Application Date]],"MMMM")</f>
        <v>October</v>
      </c>
      <c r="AL1618" s="12">
        <f>DATE(YEAR(tbl_LoanData[[#This Row],[Application Date]]),MONTH(tbl_LoanData[[#This Row],[Application Date]]),1)</f>
        <v>45200</v>
      </c>
      <c r="AM1618" s="14">
        <f ca="1">IF(AND(tbl_LoanData[[#This Row],[Application Date]]&gt;=EOMONTH(TODAY(),-1)+1,tbl_LoanData[[#This Row],[Application Date]]&lt;=TODAY()),tbl_LoanData[[#This Row],[Loan Amount]],0)</f>
        <v>0</v>
      </c>
      <c r="AN1618" s="14">
        <f>tbl_LoanData[[#This Row],[Amount Paid]]-(Q1618-X1618)</f>
        <v>403254.85999999987</v>
      </c>
      <c r="AO1618" s="14">
        <f>IF(tbl_LoanData[[#This Row],[Application Status]]="Approved",1,0)</f>
        <v>1</v>
      </c>
      <c r="AP1618" s="22" t="str">
        <f t="shared" ca="1" si="76"/>
        <v/>
      </c>
      <c r="AQ1618" s="22" t="str">
        <f t="shared" ca="1" si="77"/>
        <v/>
      </c>
    </row>
    <row r="1619" spans="1:43" ht="14.4" customHeight="1" x14ac:dyDescent="0.3">
      <c r="A1619" s="2" t="s">
        <v>3593</v>
      </c>
      <c r="B1619" s="2" t="s">
        <v>3594</v>
      </c>
      <c r="C1619" s="2" t="s">
        <v>781</v>
      </c>
      <c r="D1619" s="2" t="s">
        <v>67</v>
      </c>
      <c r="E1619" s="2" t="s">
        <v>142</v>
      </c>
      <c r="F1619" s="2">
        <v>24</v>
      </c>
      <c r="G1619" s="2" t="s">
        <v>69</v>
      </c>
      <c r="H1619" s="2" t="s">
        <v>285</v>
      </c>
      <c r="I1619" s="2" t="s">
        <v>55</v>
      </c>
      <c r="J1619" s="3">
        <v>45219</v>
      </c>
      <c r="K1619" s="3"/>
      <c r="L1619" s="2" t="s">
        <v>40</v>
      </c>
      <c r="M1619" s="2" t="s">
        <v>71</v>
      </c>
      <c r="N1619" s="2" t="s">
        <v>137</v>
      </c>
      <c r="O1619" s="4">
        <v>718000</v>
      </c>
      <c r="P1619" s="4">
        <v>162800</v>
      </c>
      <c r="Q1619" s="4">
        <v>555200</v>
      </c>
      <c r="R1619" s="2">
        <v>48</v>
      </c>
      <c r="S1619" s="5">
        <v>8.6999999999999993</v>
      </c>
      <c r="T1619" s="4">
        <v>15591.87</v>
      </c>
      <c r="U1619" s="2" t="s">
        <v>113</v>
      </c>
      <c r="V1619" s="2" t="s">
        <v>97</v>
      </c>
      <c r="W1619" s="4">
        <v>0</v>
      </c>
      <c r="X1619" s="4">
        <v>0</v>
      </c>
      <c r="Y1619" s="4">
        <v>748409.6</v>
      </c>
      <c r="Z1619" s="2">
        <v>0</v>
      </c>
      <c r="AA1619" s="2" t="s">
        <v>97</v>
      </c>
      <c r="AB1619" s="2" t="s">
        <v>15735</v>
      </c>
      <c r="AC1619" s="2" t="s">
        <v>360</v>
      </c>
      <c r="AD1619" s="2" t="s">
        <v>76</v>
      </c>
      <c r="AE1619" s="5">
        <v>77.33</v>
      </c>
      <c r="AF1619" s="2">
        <v>0</v>
      </c>
      <c r="AG1619" s="2" t="s">
        <v>97</v>
      </c>
      <c r="AH1619" s="2"/>
      <c r="AI1619" s="6" t="str">
        <f t="shared" si="75"/>
        <v>18-24</v>
      </c>
      <c r="AJ1619" s="11">
        <f>YEAR(tbl_LoanData[[#This Row],[Application Date]])</f>
        <v>2023</v>
      </c>
      <c r="AK1619" s="11" t="str">
        <f>TEXT(tbl_LoanData[[#This Row],[Application Date]],"MMMM")</f>
        <v>October</v>
      </c>
      <c r="AL1619" s="12">
        <f>DATE(YEAR(tbl_LoanData[[#This Row],[Application Date]]),MONTH(tbl_LoanData[[#This Row],[Application Date]]),1)</f>
        <v>45200</v>
      </c>
      <c r="AM1619" s="14">
        <f ca="1">IF(AND(tbl_LoanData[[#This Row],[Application Date]]&gt;=EOMONTH(TODAY(),-1)+1,tbl_LoanData[[#This Row],[Application Date]]&lt;=TODAY()),tbl_LoanData[[#This Row],[Loan Amount]],0)</f>
        <v>0</v>
      </c>
      <c r="AN1619" s="14">
        <f>tbl_LoanData[[#This Row],[Amount Paid]]-(Q1619-X1619)</f>
        <v>-555200</v>
      </c>
      <c r="AO1619" s="14">
        <f>IF(tbl_LoanData[[#This Row],[Application Status]]="Approved",1,0)</f>
        <v>0</v>
      </c>
      <c r="AP1619" s="22" t="str">
        <f t="shared" ca="1" si="76"/>
        <v/>
      </c>
      <c r="AQ1619" s="22" t="str">
        <f t="shared" ca="1" si="77"/>
        <v/>
      </c>
    </row>
    <row r="1620" spans="1:43" ht="14.4" customHeight="1" x14ac:dyDescent="0.3">
      <c r="A1620" s="2" t="s">
        <v>3611</v>
      </c>
      <c r="B1620" s="2" t="s">
        <v>3612</v>
      </c>
      <c r="C1620" s="2" t="s">
        <v>508</v>
      </c>
      <c r="D1620" s="2" t="s">
        <v>209</v>
      </c>
      <c r="E1620" s="2" t="s">
        <v>312</v>
      </c>
      <c r="F1620" s="2">
        <v>65</v>
      </c>
      <c r="G1620" s="2" t="s">
        <v>83</v>
      </c>
      <c r="H1620" s="2" t="s">
        <v>172</v>
      </c>
      <c r="I1620" s="2" t="s">
        <v>45</v>
      </c>
      <c r="J1620" s="3">
        <v>45200</v>
      </c>
      <c r="K1620" s="3">
        <v>45221</v>
      </c>
      <c r="L1620" s="2" t="s">
        <v>39</v>
      </c>
      <c r="M1620" s="2" t="s">
        <v>85</v>
      </c>
      <c r="N1620" s="2" t="s">
        <v>324</v>
      </c>
      <c r="O1620" s="4">
        <v>1833000</v>
      </c>
      <c r="P1620" s="4">
        <v>463100</v>
      </c>
      <c r="Q1620" s="4">
        <v>1369900</v>
      </c>
      <c r="R1620" s="2">
        <v>48</v>
      </c>
      <c r="S1620" s="5">
        <v>11.95</v>
      </c>
      <c r="T1620" s="4">
        <v>42181.5</v>
      </c>
      <c r="U1620" s="2" t="s">
        <v>73</v>
      </c>
      <c r="V1620" s="2" t="s">
        <v>74</v>
      </c>
      <c r="W1620" s="4">
        <v>1434171</v>
      </c>
      <c r="X1620" s="4">
        <v>590541.19999999995</v>
      </c>
      <c r="Y1620" s="4">
        <v>2024712.2</v>
      </c>
      <c r="Z1620" s="2">
        <v>0</v>
      </c>
      <c r="AA1620" s="2" t="s">
        <v>56</v>
      </c>
      <c r="AB1620" s="2" t="s">
        <v>15735</v>
      </c>
      <c r="AC1620" s="2" t="s">
        <v>146</v>
      </c>
      <c r="AD1620" s="2" t="s">
        <v>76</v>
      </c>
      <c r="AE1620" s="5">
        <v>74.739999999999995</v>
      </c>
      <c r="AF1620" s="2">
        <v>0</v>
      </c>
      <c r="AG1620" s="2" t="s">
        <v>77</v>
      </c>
      <c r="AH1620" s="2">
        <v>21</v>
      </c>
      <c r="AI1620" s="6" t="str">
        <f t="shared" si="75"/>
        <v>65+</v>
      </c>
      <c r="AJ1620" s="11">
        <f>YEAR(tbl_LoanData[[#This Row],[Application Date]])</f>
        <v>2023</v>
      </c>
      <c r="AK1620" s="11" t="str">
        <f>TEXT(tbl_LoanData[[#This Row],[Application Date]],"MMMM")</f>
        <v>October</v>
      </c>
      <c r="AL1620" s="12">
        <f>DATE(YEAR(tbl_LoanData[[#This Row],[Application Date]]),MONTH(tbl_LoanData[[#This Row],[Application Date]]),1)</f>
        <v>45200</v>
      </c>
      <c r="AM1620" s="14">
        <f ca="1">IF(AND(tbl_LoanData[[#This Row],[Application Date]]&gt;=EOMONTH(TODAY(),-1)+1,tbl_LoanData[[#This Row],[Application Date]]&lt;=TODAY()),tbl_LoanData[[#This Row],[Loan Amount]],0)</f>
        <v>0</v>
      </c>
      <c r="AN1620" s="14">
        <f>tbl_LoanData[[#This Row],[Amount Paid]]-(Q1620-X1620)</f>
        <v>654812.19999999995</v>
      </c>
      <c r="AO1620" s="14">
        <f>IF(tbl_LoanData[[#This Row],[Application Status]]="Approved",1,0)</f>
        <v>1</v>
      </c>
      <c r="AP1620" s="22" t="str">
        <f t="shared" ca="1" si="76"/>
        <v/>
      </c>
      <c r="AQ1620" s="22" t="str">
        <f t="shared" ca="1" si="77"/>
        <v/>
      </c>
    </row>
    <row r="1621" spans="1:43" ht="14.4" customHeight="1" x14ac:dyDescent="0.3">
      <c r="A1621" s="2" t="s">
        <v>3667</v>
      </c>
      <c r="B1621" s="2" t="s">
        <v>3668</v>
      </c>
      <c r="C1621" s="2" t="s">
        <v>379</v>
      </c>
      <c r="D1621" s="2" t="s">
        <v>118</v>
      </c>
      <c r="E1621" s="2" t="s">
        <v>189</v>
      </c>
      <c r="F1621" s="2">
        <v>34</v>
      </c>
      <c r="G1621" s="2" t="s">
        <v>69</v>
      </c>
      <c r="H1621" s="2" t="s">
        <v>143</v>
      </c>
      <c r="I1621" s="2" t="s">
        <v>46</v>
      </c>
      <c r="J1621" s="3">
        <v>45200</v>
      </c>
      <c r="K1621" s="3"/>
      <c r="L1621" s="2" t="s">
        <v>40</v>
      </c>
      <c r="M1621" s="2" t="s">
        <v>111</v>
      </c>
      <c r="N1621" s="2" t="s">
        <v>369</v>
      </c>
      <c r="O1621" s="4">
        <v>1038000</v>
      </c>
      <c r="P1621" s="4">
        <v>378900</v>
      </c>
      <c r="Q1621" s="4">
        <v>659100</v>
      </c>
      <c r="R1621" s="2">
        <v>60</v>
      </c>
      <c r="S1621" s="5">
        <v>14.97</v>
      </c>
      <c r="T1621" s="4">
        <v>19207.27</v>
      </c>
      <c r="U1621" s="2" t="s">
        <v>113</v>
      </c>
      <c r="V1621" s="2" t="s">
        <v>97</v>
      </c>
      <c r="W1621" s="4">
        <v>0</v>
      </c>
      <c r="X1621" s="4">
        <v>0</v>
      </c>
      <c r="Y1621" s="4">
        <v>1152436.3500000001</v>
      </c>
      <c r="Z1621" s="2">
        <v>0</v>
      </c>
      <c r="AA1621" s="2" t="s">
        <v>97</v>
      </c>
      <c r="AB1621" s="2" t="s">
        <v>15729</v>
      </c>
      <c r="AC1621" s="2" t="s">
        <v>360</v>
      </c>
      <c r="AD1621" s="2" t="s">
        <v>76</v>
      </c>
      <c r="AE1621" s="5">
        <v>63.5</v>
      </c>
      <c r="AF1621" s="2">
        <v>0</v>
      </c>
      <c r="AG1621" s="2" t="s">
        <v>97</v>
      </c>
      <c r="AH1621" s="2"/>
      <c r="AI1621" s="6" t="str">
        <f t="shared" si="75"/>
        <v>25-34</v>
      </c>
      <c r="AJ1621" s="11">
        <f>YEAR(tbl_LoanData[[#This Row],[Application Date]])</f>
        <v>2023</v>
      </c>
      <c r="AK1621" s="11" t="str">
        <f>TEXT(tbl_LoanData[[#This Row],[Application Date]],"MMMM")</f>
        <v>October</v>
      </c>
      <c r="AL1621" s="12">
        <f>DATE(YEAR(tbl_LoanData[[#This Row],[Application Date]]),MONTH(tbl_LoanData[[#This Row],[Application Date]]),1)</f>
        <v>45200</v>
      </c>
      <c r="AM1621" s="14">
        <f ca="1">IF(AND(tbl_LoanData[[#This Row],[Application Date]]&gt;=EOMONTH(TODAY(),-1)+1,tbl_LoanData[[#This Row],[Application Date]]&lt;=TODAY()),tbl_LoanData[[#This Row],[Loan Amount]],0)</f>
        <v>0</v>
      </c>
      <c r="AN1621" s="14">
        <f>tbl_LoanData[[#This Row],[Amount Paid]]-(Q1621-X1621)</f>
        <v>-659100</v>
      </c>
      <c r="AO1621" s="14">
        <f>IF(tbl_LoanData[[#This Row],[Application Status]]="Approved",1,0)</f>
        <v>0</v>
      </c>
      <c r="AP1621" s="22" t="str">
        <f t="shared" ca="1" si="76"/>
        <v/>
      </c>
      <c r="AQ1621" s="22" t="str">
        <f t="shared" ca="1" si="77"/>
        <v/>
      </c>
    </row>
    <row r="1622" spans="1:43" ht="14.4" customHeight="1" x14ac:dyDescent="0.3">
      <c r="A1622" s="2" t="s">
        <v>3713</v>
      </c>
      <c r="B1622" s="2" t="s">
        <v>3714</v>
      </c>
      <c r="C1622" s="2" t="s">
        <v>1686</v>
      </c>
      <c r="D1622" s="2" t="s">
        <v>268</v>
      </c>
      <c r="E1622" s="2" t="s">
        <v>323</v>
      </c>
      <c r="F1622" s="2">
        <v>35</v>
      </c>
      <c r="G1622" s="2" t="s">
        <v>83</v>
      </c>
      <c r="H1622" s="2" t="s">
        <v>278</v>
      </c>
      <c r="I1622" s="2" t="s">
        <v>45</v>
      </c>
      <c r="J1622" s="3">
        <v>45204</v>
      </c>
      <c r="K1622" s="3">
        <v>45220</v>
      </c>
      <c r="L1622" s="2" t="s">
        <v>40</v>
      </c>
      <c r="M1622" s="2" t="s">
        <v>94</v>
      </c>
      <c r="N1622" s="2" t="s">
        <v>95</v>
      </c>
      <c r="O1622" s="4">
        <v>813000</v>
      </c>
      <c r="P1622" s="4">
        <v>262400</v>
      </c>
      <c r="Q1622" s="4">
        <v>550600</v>
      </c>
      <c r="R1622" s="2">
        <v>12</v>
      </c>
      <c r="S1622" s="5">
        <v>10.78</v>
      </c>
      <c r="T1622" s="4">
        <v>50829.56</v>
      </c>
      <c r="U1622" s="2" t="s">
        <v>73</v>
      </c>
      <c r="V1622" s="2" t="s">
        <v>33</v>
      </c>
      <c r="W1622" s="4">
        <v>609954.68000000005</v>
      </c>
      <c r="X1622" s="4">
        <v>0</v>
      </c>
      <c r="Y1622" s="4">
        <v>609954.68000000005</v>
      </c>
      <c r="Z1622" s="2">
        <v>0</v>
      </c>
      <c r="AA1622" s="2" t="s">
        <v>56</v>
      </c>
      <c r="AB1622" s="2" t="s">
        <v>15731</v>
      </c>
      <c r="AC1622" s="2" t="s">
        <v>129</v>
      </c>
      <c r="AD1622" s="2" t="s">
        <v>76</v>
      </c>
      <c r="AE1622" s="5">
        <v>67.72</v>
      </c>
      <c r="AF1622" s="2">
        <v>0</v>
      </c>
      <c r="AG1622" s="2" t="s">
        <v>77</v>
      </c>
      <c r="AH1622" s="2">
        <v>16</v>
      </c>
      <c r="AI1622" s="6" t="str">
        <f t="shared" si="75"/>
        <v>35-44</v>
      </c>
      <c r="AJ1622" s="11">
        <f>YEAR(tbl_LoanData[[#This Row],[Application Date]])</f>
        <v>2023</v>
      </c>
      <c r="AK1622" s="11" t="str">
        <f>TEXT(tbl_LoanData[[#This Row],[Application Date]],"MMMM")</f>
        <v>October</v>
      </c>
      <c r="AL1622" s="12">
        <f>DATE(YEAR(tbl_LoanData[[#This Row],[Application Date]]),MONTH(tbl_LoanData[[#This Row],[Application Date]]),1)</f>
        <v>45200</v>
      </c>
      <c r="AM1622" s="14">
        <f ca="1">IF(AND(tbl_LoanData[[#This Row],[Application Date]]&gt;=EOMONTH(TODAY(),-1)+1,tbl_LoanData[[#This Row],[Application Date]]&lt;=TODAY()),tbl_LoanData[[#This Row],[Loan Amount]],0)</f>
        <v>0</v>
      </c>
      <c r="AN1622" s="14">
        <f>tbl_LoanData[[#This Row],[Amount Paid]]-(Q1622-X1622)</f>
        <v>59354.680000000051</v>
      </c>
      <c r="AO1622" s="14">
        <f>IF(tbl_LoanData[[#This Row],[Application Status]]="Approved",1,0)</f>
        <v>1</v>
      </c>
      <c r="AP1622" s="22" t="str">
        <f t="shared" ca="1" si="76"/>
        <v/>
      </c>
      <c r="AQ1622" s="22" t="str">
        <f t="shared" ca="1" si="77"/>
        <v/>
      </c>
    </row>
    <row r="1623" spans="1:43" x14ac:dyDescent="0.3">
      <c r="A1623" s="2" t="s">
        <v>3715</v>
      </c>
      <c r="B1623" s="2" t="s">
        <v>3716</v>
      </c>
      <c r="C1623" s="2" t="s">
        <v>999</v>
      </c>
      <c r="D1623" s="2" t="s">
        <v>182</v>
      </c>
      <c r="E1623" s="2" t="s">
        <v>118</v>
      </c>
      <c r="F1623" s="2">
        <v>41</v>
      </c>
      <c r="G1623" s="2" t="s">
        <v>69</v>
      </c>
      <c r="H1623" s="2" t="s">
        <v>259</v>
      </c>
      <c r="I1623" s="2" t="s">
        <v>43</v>
      </c>
      <c r="J1623" s="3">
        <v>45218</v>
      </c>
      <c r="K1623" s="3">
        <v>45222</v>
      </c>
      <c r="L1623" s="2" t="s">
        <v>40</v>
      </c>
      <c r="M1623" s="2" t="s">
        <v>85</v>
      </c>
      <c r="N1623" s="2" t="s">
        <v>86</v>
      </c>
      <c r="O1623" s="4">
        <v>1449000</v>
      </c>
      <c r="P1623" s="4">
        <v>575700</v>
      </c>
      <c r="Q1623" s="4">
        <v>873300</v>
      </c>
      <c r="R1623" s="2">
        <v>18</v>
      </c>
      <c r="S1623" s="5">
        <v>14.02</v>
      </c>
      <c r="T1623" s="4">
        <v>58719.72</v>
      </c>
      <c r="U1623" s="2" t="s">
        <v>73</v>
      </c>
      <c r="V1623" s="2" t="s">
        <v>33</v>
      </c>
      <c r="W1623" s="4">
        <v>1056954.99</v>
      </c>
      <c r="X1623" s="4">
        <v>0</v>
      </c>
      <c r="Y1623" s="4">
        <v>1056954.99</v>
      </c>
      <c r="Z1623" s="2">
        <v>0</v>
      </c>
      <c r="AA1623" s="2" t="s">
        <v>56</v>
      </c>
      <c r="AB1623" s="2" t="s">
        <v>15729</v>
      </c>
      <c r="AC1623" s="2" t="s">
        <v>129</v>
      </c>
      <c r="AD1623" s="2" t="s">
        <v>76</v>
      </c>
      <c r="AE1623" s="5">
        <v>60.27</v>
      </c>
      <c r="AF1623" s="2">
        <v>0</v>
      </c>
      <c r="AG1623" s="2" t="s">
        <v>77</v>
      </c>
      <c r="AH1623" s="2">
        <v>4</v>
      </c>
      <c r="AI1623" s="6" t="str">
        <f t="shared" si="75"/>
        <v>35-44</v>
      </c>
      <c r="AJ1623" s="11">
        <f>YEAR(tbl_LoanData[[#This Row],[Application Date]])</f>
        <v>2023</v>
      </c>
      <c r="AK1623" s="11" t="str">
        <f>TEXT(tbl_LoanData[[#This Row],[Application Date]],"MMMM")</f>
        <v>October</v>
      </c>
      <c r="AL1623" s="12">
        <f>DATE(YEAR(tbl_LoanData[[#This Row],[Application Date]]),MONTH(tbl_LoanData[[#This Row],[Application Date]]),1)</f>
        <v>45200</v>
      </c>
      <c r="AM1623" s="14">
        <f ca="1">IF(AND(tbl_LoanData[[#This Row],[Application Date]]&gt;=EOMONTH(TODAY(),-1)+1,tbl_LoanData[[#This Row],[Application Date]]&lt;=TODAY()),tbl_LoanData[[#This Row],[Loan Amount]],0)</f>
        <v>0</v>
      </c>
      <c r="AN1623" s="14">
        <f>tbl_LoanData[[#This Row],[Amount Paid]]-(Q1623-X1623)</f>
        <v>183654.99</v>
      </c>
      <c r="AO1623" s="14">
        <f>IF(tbl_LoanData[[#This Row],[Application Status]]="Approved",1,0)</f>
        <v>1</v>
      </c>
      <c r="AP1623" s="22" t="str">
        <f t="shared" ca="1" si="76"/>
        <v/>
      </c>
      <c r="AQ1623" s="22" t="str">
        <f t="shared" ca="1" si="77"/>
        <v/>
      </c>
    </row>
    <row r="1624" spans="1:43" ht="14.4" customHeight="1" x14ac:dyDescent="0.3">
      <c r="A1624" s="2" t="s">
        <v>4033</v>
      </c>
      <c r="B1624" s="2" t="s">
        <v>4034</v>
      </c>
      <c r="C1624" s="2" t="s">
        <v>149</v>
      </c>
      <c r="D1624" s="2" t="s">
        <v>161</v>
      </c>
      <c r="E1624" s="2" t="s">
        <v>204</v>
      </c>
      <c r="F1624" s="2">
        <v>52</v>
      </c>
      <c r="G1624" s="2" t="s">
        <v>83</v>
      </c>
      <c r="H1624" s="2" t="s">
        <v>244</v>
      </c>
      <c r="I1624" s="2" t="s">
        <v>48</v>
      </c>
      <c r="J1624" s="3">
        <v>45214</v>
      </c>
      <c r="K1624" s="3"/>
      <c r="L1624" s="2" t="s">
        <v>37</v>
      </c>
      <c r="M1624" s="2" t="s">
        <v>104</v>
      </c>
      <c r="N1624" s="2" t="s">
        <v>286</v>
      </c>
      <c r="O1624" s="4">
        <v>94000</v>
      </c>
      <c r="P1624" s="4">
        <v>14400</v>
      </c>
      <c r="Q1624" s="4">
        <v>79600</v>
      </c>
      <c r="R1624" s="2">
        <v>48</v>
      </c>
      <c r="S1624" s="5">
        <v>9.11</v>
      </c>
      <c r="T1624" s="4">
        <v>2262.63</v>
      </c>
      <c r="U1624" s="2" t="s">
        <v>113</v>
      </c>
      <c r="V1624" s="2" t="s">
        <v>97</v>
      </c>
      <c r="W1624" s="4">
        <v>0</v>
      </c>
      <c r="X1624" s="4">
        <v>0</v>
      </c>
      <c r="Y1624" s="4">
        <v>108606.24</v>
      </c>
      <c r="Z1624" s="2">
        <v>0</v>
      </c>
      <c r="AA1624" s="2" t="s">
        <v>97</v>
      </c>
      <c r="AB1624" s="2" t="s">
        <v>15728</v>
      </c>
      <c r="AC1624" s="2" t="s">
        <v>138</v>
      </c>
      <c r="AD1624" s="2" t="s">
        <v>76</v>
      </c>
      <c r="AE1624" s="5">
        <v>84.68</v>
      </c>
      <c r="AF1624" s="2">
        <v>0</v>
      </c>
      <c r="AG1624" s="2" t="s">
        <v>97</v>
      </c>
      <c r="AH1624" s="2"/>
      <c r="AI1624" s="6" t="str">
        <f t="shared" si="75"/>
        <v>45-54</v>
      </c>
      <c r="AJ1624" s="11">
        <f>YEAR(tbl_LoanData[[#This Row],[Application Date]])</f>
        <v>2023</v>
      </c>
      <c r="AK1624" s="11" t="str">
        <f>TEXT(tbl_LoanData[[#This Row],[Application Date]],"MMMM")</f>
        <v>October</v>
      </c>
      <c r="AL1624" s="12">
        <f>DATE(YEAR(tbl_LoanData[[#This Row],[Application Date]]),MONTH(tbl_LoanData[[#This Row],[Application Date]]),1)</f>
        <v>45200</v>
      </c>
      <c r="AM1624" s="14">
        <f ca="1">IF(AND(tbl_LoanData[[#This Row],[Application Date]]&gt;=EOMONTH(TODAY(),-1)+1,tbl_LoanData[[#This Row],[Application Date]]&lt;=TODAY()),tbl_LoanData[[#This Row],[Loan Amount]],0)</f>
        <v>0</v>
      </c>
      <c r="AN1624" s="14">
        <f>tbl_LoanData[[#This Row],[Amount Paid]]-(Q1624-X1624)</f>
        <v>-79600</v>
      </c>
      <c r="AO1624" s="14">
        <f>IF(tbl_LoanData[[#This Row],[Application Status]]="Approved",1,0)</f>
        <v>0</v>
      </c>
      <c r="AP1624" s="22" t="str">
        <f t="shared" ca="1" si="76"/>
        <v/>
      </c>
      <c r="AQ1624" s="22" t="str">
        <f t="shared" ca="1" si="77"/>
        <v/>
      </c>
    </row>
    <row r="1625" spans="1:43" ht="14.4" customHeight="1" x14ac:dyDescent="0.3">
      <c r="A1625" s="2" t="s">
        <v>4063</v>
      </c>
      <c r="B1625" s="2" t="s">
        <v>4064</v>
      </c>
      <c r="C1625" s="2" t="s">
        <v>142</v>
      </c>
      <c r="D1625" s="2" t="s">
        <v>268</v>
      </c>
      <c r="E1625" s="2" t="s">
        <v>183</v>
      </c>
      <c r="F1625" s="2">
        <v>30</v>
      </c>
      <c r="G1625" s="2" t="s">
        <v>83</v>
      </c>
      <c r="H1625" s="2" t="s">
        <v>543</v>
      </c>
      <c r="I1625" s="2" t="s">
        <v>45</v>
      </c>
      <c r="J1625" s="3">
        <v>45217</v>
      </c>
      <c r="K1625" s="3">
        <v>45226</v>
      </c>
      <c r="L1625" s="2" t="s">
        <v>38</v>
      </c>
      <c r="M1625" s="2" t="s">
        <v>144</v>
      </c>
      <c r="N1625" s="2" t="s">
        <v>382</v>
      </c>
      <c r="O1625" s="4">
        <v>1484000</v>
      </c>
      <c r="P1625" s="4">
        <v>166500</v>
      </c>
      <c r="Q1625" s="4">
        <v>1317500</v>
      </c>
      <c r="R1625" s="2">
        <v>24</v>
      </c>
      <c r="S1625" s="5">
        <v>13.27</v>
      </c>
      <c r="T1625" s="4">
        <v>69465.19</v>
      </c>
      <c r="U1625" s="2" t="s">
        <v>73</v>
      </c>
      <c r="V1625" s="2" t="s">
        <v>33</v>
      </c>
      <c r="W1625" s="4">
        <v>1667164.5</v>
      </c>
      <c r="X1625" s="4">
        <v>0</v>
      </c>
      <c r="Y1625" s="4">
        <v>1667164.5</v>
      </c>
      <c r="Z1625" s="2">
        <v>0</v>
      </c>
      <c r="AA1625" s="2" t="s">
        <v>56</v>
      </c>
      <c r="AB1625" s="2" t="s">
        <v>15728</v>
      </c>
      <c r="AC1625" s="2" t="s">
        <v>129</v>
      </c>
      <c r="AD1625" s="2" t="s">
        <v>76</v>
      </c>
      <c r="AE1625" s="5">
        <v>88.78</v>
      </c>
      <c r="AF1625" s="2">
        <v>0</v>
      </c>
      <c r="AG1625" s="2" t="s">
        <v>77</v>
      </c>
      <c r="AH1625" s="2">
        <v>9</v>
      </c>
      <c r="AI1625" s="6" t="str">
        <f t="shared" si="75"/>
        <v>25-34</v>
      </c>
      <c r="AJ1625" s="11">
        <f>YEAR(tbl_LoanData[[#This Row],[Application Date]])</f>
        <v>2023</v>
      </c>
      <c r="AK1625" s="11" t="str">
        <f>TEXT(tbl_LoanData[[#This Row],[Application Date]],"MMMM")</f>
        <v>October</v>
      </c>
      <c r="AL1625" s="12">
        <f>DATE(YEAR(tbl_LoanData[[#This Row],[Application Date]]),MONTH(tbl_LoanData[[#This Row],[Application Date]]),1)</f>
        <v>45200</v>
      </c>
      <c r="AM1625" s="14">
        <f ca="1">IF(AND(tbl_LoanData[[#This Row],[Application Date]]&gt;=EOMONTH(TODAY(),-1)+1,tbl_LoanData[[#This Row],[Application Date]]&lt;=TODAY()),tbl_LoanData[[#This Row],[Loan Amount]],0)</f>
        <v>0</v>
      </c>
      <c r="AN1625" s="14">
        <f>tbl_LoanData[[#This Row],[Amount Paid]]-(Q1625-X1625)</f>
        <v>349664.5</v>
      </c>
      <c r="AO1625" s="14">
        <f>IF(tbl_LoanData[[#This Row],[Application Status]]="Approved",1,0)</f>
        <v>1</v>
      </c>
      <c r="AP1625" s="22" t="str">
        <f t="shared" ca="1" si="76"/>
        <v/>
      </c>
      <c r="AQ1625" s="22" t="str">
        <f t="shared" ca="1" si="77"/>
        <v/>
      </c>
    </row>
    <row r="1626" spans="1:43" x14ac:dyDescent="0.3">
      <c r="A1626" s="2" t="s">
        <v>4317</v>
      </c>
      <c r="B1626" s="2" t="s">
        <v>4318</v>
      </c>
      <c r="C1626" s="2" t="s">
        <v>627</v>
      </c>
      <c r="D1626" s="2" t="s">
        <v>232</v>
      </c>
      <c r="E1626" s="2" t="s">
        <v>293</v>
      </c>
      <c r="F1626" s="2">
        <v>43</v>
      </c>
      <c r="G1626" s="2" t="s">
        <v>83</v>
      </c>
      <c r="H1626" s="2" t="s">
        <v>285</v>
      </c>
      <c r="I1626" s="2" t="s">
        <v>55</v>
      </c>
      <c r="J1626" s="3">
        <v>45200</v>
      </c>
      <c r="K1626" s="3">
        <v>45221</v>
      </c>
      <c r="L1626" s="2" t="s">
        <v>39</v>
      </c>
      <c r="M1626" s="2" t="s">
        <v>157</v>
      </c>
      <c r="N1626" s="2" t="s">
        <v>359</v>
      </c>
      <c r="O1626" s="4">
        <v>1441000</v>
      </c>
      <c r="P1626" s="4">
        <v>148100</v>
      </c>
      <c r="Q1626" s="4">
        <v>1292900</v>
      </c>
      <c r="R1626" s="2">
        <v>48</v>
      </c>
      <c r="S1626" s="5">
        <v>12.67</v>
      </c>
      <c r="T1626" s="4">
        <v>40586.29</v>
      </c>
      <c r="U1626" s="2" t="s">
        <v>73</v>
      </c>
      <c r="V1626" s="2" t="s">
        <v>74</v>
      </c>
      <c r="W1626" s="4">
        <v>1379933.86</v>
      </c>
      <c r="X1626" s="4">
        <v>568207.86</v>
      </c>
      <c r="Y1626" s="4">
        <v>1948141.72</v>
      </c>
      <c r="Z1626" s="2">
        <v>0</v>
      </c>
      <c r="AA1626" s="2" t="s">
        <v>56</v>
      </c>
      <c r="AB1626" s="2" t="s">
        <v>15736</v>
      </c>
      <c r="AC1626" s="2" t="s">
        <v>213</v>
      </c>
      <c r="AD1626" s="2" t="s">
        <v>76</v>
      </c>
      <c r="AE1626" s="5">
        <v>89.72</v>
      </c>
      <c r="AF1626" s="2">
        <v>0</v>
      </c>
      <c r="AG1626" s="2" t="s">
        <v>77</v>
      </c>
      <c r="AH1626" s="2">
        <v>21</v>
      </c>
      <c r="AI1626" s="6" t="str">
        <f t="shared" si="75"/>
        <v>35-44</v>
      </c>
      <c r="AJ1626" s="11">
        <f>YEAR(tbl_LoanData[[#This Row],[Application Date]])</f>
        <v>2023</v>
      </c>
      <c r="AK1626" s="11" t="str">
        <f>TEXT(tbl_LoanData[[#This Row],[Application Date]],"MMMM")</f>
        <v>October</v>
      </c>
      <c r="AL1626" s="12">
        <f>DATE(YEAR(tbl_LoanData[[#This Row],[Application Date]]),MONTH(tbl_LoanData[[#This Row],[Application Date]]),1)</f>
        <v>45200</v>
      </c>
      <c r="AM1626" s="14">
        <f ca="1">IF(AND(tbl_LoanData[[#This Row],[Application Date]]&gt;=EOMONTH(TODAY(),-1)+1,tbl_LoanData[[#This Row],[Application Date]]&lt;=TODAY()),tbl_LoanData[[#This Row],[Loan Amount]],0)</f>
        <v>0</v>
      </c>
      <c r="AN1626" s="14">
        <f>tbl_LoanData[[#This Row],[Amount Paid]]-(Q1626-X1626)</f>
        <v>655241.72000000009</v>
      </c>
      <c r="AO1626" s="14">
        <f>IF(tbl_LoanData[[#This Row],[Application Status]]="Approved",1,0)</f>
        <v>1</v>
      </c>
      <c r="AP1626" s="22" t="str">
        <f t="shared" ca="1" si="76"/>
        <v/>
      </c>
      <c r="AQ1626" s="22" t="str">
        <f t="shared" ca="1" si="77"/>
        <v/>
      </c>
    </row>
    <row r="1627" spans="1:43" ht="14.4" customHeight="1" x14ac:dyDescent="0.3">
      <c r="A1627" s="2" t="s">
        <v>4379</v>
      </c>
      <c r="B1627" s="2" t="s">
        <v>4380</v>
      </c>
      <c r="C1627" s="2" t="s">
        <v>80</v>
      </c>
      <c r="D1627" s="2" t="s">
        <v>81</v>
      </c>
      <c r="E1627" s="2" t="s">
        <v>284</v>
      </c>
      <c r="F1627" s="2">
        <v>46</v>
      </c>
      <c r="G1627" s="2" t="s">
        <v>83</v>
      </c>
      <c r="H1627" s="2" t="s">
        <v>278</v>
      </c>
      <c r="I1627" s="2" t="s">
        <v>45</v>
      </c>
      <c r="J1627" s="3">
        <v>45201</v>
      </c>
      <c r="K1627" s="3">
        <v>45216</v>
      </c>
      <c r="L1627" s="2" t="s">
        <v>39</v>
      </c>
      <c r="M1627" s="2" t="s">
        <v>167</v>
      </c>
      <c r="N1627" s="2" t="s">
        <v>491</v>
      </c>
      <c r="O1627" s="4">
        <v>1476000</v>
      </c>
      <c r="P1627" s="4">
        <v>528100</v>
      </c>
      <c r="Q1627" s="4">
        <v>947900</v>
      </c>
      <c r="R1627" s="2">
        <v>36</v>
      </c>
      <c r="S1627" s="5">
        <v>10.72</v>
      </c>
      <c r="T1627" s="4">
        <v>34798.46</v>
      </c>
      <c r="U1627" s="2" t="s">
        <v>73</v>
      </c>
      <c r="V1627" s="2" t="s">
        <v>74</v>
      </c>
      <c r="W1627" s="4">
        <v>1148349.18</v>
      </c>
      <c r="X1627" s="4">
        <v>104395.46</v>
      </c>
      <c r="Y1627" s="4">
        <v>1252744.6399999999</v>
      </c>
      <c r="Z1627" s="2">
        <v>32</v>
      </c>
      <c r="AA1627" s="2" t="s">
        <v>58</v>
      </c>
      <c r="AB1627" s="2" t="s">
        <v>15735</v>
      </c>
      <c r="AC1627" s="2" t="s">
        <v>213</v>
      </c>
      <c r="AD1627" s="2" t="s">
        <v>76</v>
      </c>
      <c r="AE1627" s="5">
        <v>64.22</v>
      </c>
      <c r="AF1627" s="2">
        <v>1</v>
      </c>
      <c r="AG1627" s="2" t="s">
        <v>15718</v>
      </c>
      <c r="AH1627" s="2">
        <v>15</v>
      </c>
      <c r="AI1627" s="6" t="str">
        <f t="shared" si="75"/>
        <v>45-54</v>
      </c>
      <c r="AJ1627" s="11">
        <f>YEAR(tbl_LoanData[[#This Row],[Application Date]])</f>
        <v>2023</v>
      </c>
      <c r="AK1627" s="11" t="str">
        <f>TEXT(tbl_LoanData[[#This Row],[Application Date]],"MMMM")</f>
        <v>October</v>
      </c>
      <c r="AL1627" s="12">
        <f>DATE(YEAR(tbl_LoanData[[#This Row],[Application Date]]),MONTH(tbl_LoanData[[#This Row],[Application Date]]),1)</f>
        <v>45200</v>
      </c>
      <c r="AM1627" s="14">
        <f ca="1">IF(AND(tbl_LoanData[[#This Row],[Application Date]]&gt;=EOMONTH(TODAY(),-1)+1,tbl_LoanData[[#This Row],[Application Date]]&lt;=TODAY()),tbl_LoanData[[#This Row],[Loan Amount]],0)</f>
        <v>0</v>
      </c>
      <c r="AN1627" s="14">
        <f>tbl_LoanData[[#This Row],[Amount Paid]]-(Q1627-X1627)</f>
        <v>304844.6399999999</v>
      </c>
      <c r="AO1627" s="14">
        <f>IF(tbl_LoanData[[#This Row],[Application Status]]="Approved",1,0)</f>
        <v>1</v>
      </c>
      <c r="AP1627" s="22" t="str">
        <f t="shared" ca="1" si="76"/>
        <v/>
      </c>
      <c r="AQ1627" s="22" t="str">
        <f t="shared" ca="1" si="77"/>
        <v/>
      </c>
    </row>
    <row r="1628" spans="1:43" ht="14.4" customHeight="1" x14ac:dyDescent="0.3">
      <c r="A1628" s="2" t="s">
        <v>4429</v>
      </c>
      <c r="B1628" s="2" t="s">
        <v>4430</v>
      </c>
      <c r="C1628" s="2" t="s">
        <v>297</v>
      </c>
      <c r="D1628" s="2" t="s">
        <v>182</v>
      </c>
      <c r="E1628" s="2" t="s">
        <v>117</v>
      </c>
      <c r="F1628" s="2">
        <v>42</v>
      </c>
      <c r="G1628" s="2" t="s">
        <v>69</v>
      </c>
      <c r="H1628" s="2" t="s">
        <v>172</v>
      </c>
      <c r="I1628" s="2" t="s">
        <v>45</v>
      </c>
      <c r="J1628" s="3">
        <v>45222</v>
      </c>
      <c r="K1628" s="3"/>
      <c r="L1628" s="2" t="s">
        <v>36</v>
      </c>
      <c r="M1628" s="2" t="s">
        <v>94</v>
      </c>
      <c r="N1628" s="2" t="s">
        <v>212</v>
      </c>
      <c r="O1628" s="4">
        <v>1287000</v>
      </c>
      <c r="P1628" s="4">
        <v>417900</v>
      </c>
      <c r="Q1628" s="4">
        <v>869100</v>
      </c>
      <c r="R1628" s="2">
        <v>24</v>
      </c>
      <c r="S1628" s="5">
        <v>13.66</v>
      </c>
      <c r="T1628" s="4">
        <v>46105.760000000002</v>
      </c>
      <c r="U1628" s="2" t="s">
        <v>113</v>
      </c>
      <c r="V1628" s="2" t="s">
        <v>97</v>
      </c>
      <c r="W1628" s="4">
        <v>0</v>
      </c>
      <c r="X1628" s="4">
        <v>0</v>
      </c>
      <c r="Y1628" s="4">
        <v>1106538.1200000001</v>
      </c>
      <c r="Z1628" s="2">
        <v>0</v>
      </c>
      <c r="AA1628" s="2" t="s">
        <v>97</v>
      </c>
      <c r="AB1628" s="2" t="s">
        <v>15732</v>
      </c>
      <c r="AC1628" s="2" t="s">
        <v>75</v>
      </c>
      <c r="AD1628" s="2" t="s">
        <v>76</v>
      </c>
      <c r="AE1628" s="5">
        <v>67.53</v>
      </c>
      <c r="AF1628" s="2">
        <v>0</v>
      </c>
      <c r="AG1628" s="2" t="s">
        <v>97</v>
      </c>
      <c r="AH1628" s="2"/>
      <c r="AI1628" s="6" t="str">
        <f t="shared" si="75"/>
        <v>35-44</v>
      </c>
      <c r="AJ1628" s="11">
        <f>YEAR(tbl_LoanData[[#This Row],[Application Date]])</f>
        <v>2023</v>
      </c>
      <c r="AK1628" s="11" t="str">
        <f>TEXT(tbl_LoanData[[#This Row],[Application Date]],"MMMM")</f>
        <v>October</v>
      </c>
      <c r="AL1628" s="12">
        <f>DATE(YEAR(tbl_LoanData[[#This Row],[Application Date]]),MONTH(tbl_LoanData[[#This Row],[Application Date]]),1)</f>
        <v>45200</v>
      </c>
      <c r="AM1628" s="14">
        <f ca="1">IF(AND(tbl_LoanData[[#This Row],[Application Date]]&gt;=EOMONTH(TODAY(),-1)+1,tbl_LoanData[[#This Row],[Application Date]]&lt;=TODAY()),tbl_LoanData[[#This Row],[Loan Amount]],0)</f>
        <v>0</v>
      </c>
      <c r="AN1628" s="14">
        <f>tbl_LoanData[[#This Row],[Amount Paid]]-(Q1628-X1628)</f>
        <v>-869100</v>
      </c>
      <c r="AO1628" s="14">
        <f>IF(tbl_LoanData[[#This Row],[Application Status]]="Approved",1,0)</f>
        <v>0</v>
      </c>
      <c r="AP1628" s="22" t="str">
        <f t="shared" ca="1" si="76"/>
        <v/>
      </c>
      <c r="AQ1628" s="22" t="str">
        <f t="shared" ca="1" si="77"/>
        <v/>
      </c>
    </row>
    <row r="1629" spans="1:43" ht="14.4" customHeight="1" x14ac:dyDescent="0.3">
      <c r="A1629" s="2" t="s">
        <v>4489</v>
      </c>
      <c r="B1629" s="2" t="s">
        <v>4490</v>
      </c>
      <c r="C1629" s="2" t="s">
        <v>533</v>
      </c>
      <c r="D1629" s="2" t="s">
        <v>182</v>
      </c>
      <c r="E1629" s="2" t="s">
        <v>204</v>
      </c>
      <c r="F1629" s="2">
        <v>24</v>
      </c>
      <c r="G1629" s="2" t="s">
        <v>83</v>
      </c>
      <c r="H1629" s="2" t="s">
        <v>217</v>
      </c>
      <c r="I1629" s="2" t="s">
        <v>46</v>
      </c>
      <c r="J1629" s="3">
        <v>45229</v>
      </c>
      <c r="K1629" s="3">
        <v>45242</v>
      </c>
      <c r="L1629" s="2" t="s">
        <v>40</v>
      </c>
      <c r="M1629" s="2" t="s">
        <v>94</v>
      </c>
      <c r="N1629" s="2" t="s">
        <v>4</v>
      </c>
      <c r="O1629" s="4">
        <v>706000</v>
      </c>
      <c r="P1629" s="4">
        <v>263500</v>
      </c>
      <c r="Q1629" s="4">
        <v>442500</v>
      </c>
      <c r="R1629" s="2">
        <v>12</v>
      </c>
      <c r="S1629" s="5">
        <v>7.89</v>
      </c>
      <c r="T1629" s="4">
        <v>39784.44</v>
      </c>
      <c r="U1629" s="2" t="s">
        <v>73</v>
      </c>
      <c r="V1629" s="2" t="s">
        <v>33</v>
      </c>
      <c r="W1629" s="4">
        <v>477413.25</v>
      </c>
      <c r="X1629" s="4">
        <v>0</v>
      </c>
      <c r="Y1629" s="4">
        <v>477413.25</v>
      </c>
      <c r="Z1629" s="2">
        <v>0</v>
      </c>
      <c r="AA1629" s="2" t="s">
        <v>56</v>
      </c>
      <c r="AB1629" s="2" t="s">
        <v>15729</v>
      </c>
      <c r="AC1629" s="2" t="s">
        <v>138</v>
      </c>
      <c r="AD1629" s="2" t="s">
        <v>76</v>
      </c>
      <c r="AE1629" s="5">
        <v>62.68</v>
      </c>
      <c r="AF1629" s="2">
        <v>0</v>
      </c>
      <c r="AG1629" s="2" t="s">
        <v>77</v>
      </c>
      <c r="AH1629" s="2">
        <v>13</v>
      </c>
      <c r="AI1629" s="6" t="str">
        <f t="shared" si="75"/>
        <v>18-24</v>
      </c>
      <c r="AJ1629" s="11">
        <f>YEAR(tbl_LoanData[[#This Row],[Application Date]])</f>
        <v>2023</v>
      </c>
      <c r="AK1629" s="11" t="str">
        <f>TEXT(tbl_LoanData[[#This Row],[Application Date]],"MMMM")</f>
        <v>October</v>
      </c>
      <c r="AL1629" s="12">
        <f>DATE(YEAR(tbl_LoanData[[#This Row],[Application Date]]),MONTH(tbl_LoanData[[#This Row],[Application Date]]),1)</f>
        <v>45200</v>
      </c>
      <c r="AM1629" s="14">
        <f ca="1">IF(AND(tbl_LoanData[[#This Row],[Application Date]]&gt;=EOMONTH(TODAY(),-1)+1,tbl_LoanData[[#This Row],[Application Date]]&lt;=TODAY()),tbl_LoanData[[#This Row],[Loan Amount]],0)</f>
        <v>0</v>
      </c>
      <c r="AN1629" s="14">
        <f>tbl_LoanData[[#This Row],[Amount Paid]]-(Q1629-X1629)</f>
        <v>34913.25</v>
      </c>
      <c r="AO1629" s="14">
        <f>IF(tbl_LoanData[[#This Row],[Application Status]]="Approved",1,0)</f>
        <v>1</v>
      </c>
      <c r="AP1629" s="22" t="str">
        <f t="shared" ca="1" si="76"/>
        <v/>
      </c>
      <c r="AQ1629" s="22" t="str">
        <f t="shared" ca="1" si="77"/>
        <v/>
      </c>
    </row>
    <row r="1630" spans="1:43" ht="14.4" customHeight="1" x14ac:dyDescent="0.3">
      <c r="A1630" s="2" t="s">
        <v>4513</v>
      </c>
      <c r="B1630" s="2" t="s">
        <v>4514</v>
      </c>
      <c r="C1630" s="2" t="s">
        <v>1573</v>
      </c>
      <c r="D1630" s="2" t="s">
        <v>81</v>
      </c>
      <c r="E1630" s="2" t="s">
        <v>165</v>
      </c>
      <c r="F1630" s="2">
        <v>29</v>
      </c>
      <c r="G1630" s="2" t="s">
        <v>69</v>
      </c>
      <c r="H1630" s="2" t="s">
        <v>103</v>
      </c>
      <c r="I1630" s="2" t="s">
        <v>43</v>
      </c>
      <c r="J1630" s="3">
        <v>45226</v>
      </c>
      <c r="K1630" s="3">
        <v>45247</v>
      </c>
      <c r="L1630" s="2" t="s">
        <v>39</v>
      </c>
      <c r="M1630" s="2" t="s">
        <v>71</v>
      </c>
      <c r="N1630" s="2" t="s">
        <v>294</v>
      </c>
      <c r="O1630" s="4">
        <v>2323000</v>
      </c>
      <c r="P1630" s="4">
        <v>665700</v>
      </c>
      <c r="Q1630" s="4">
        <v>1657300</v>
      </c>
      <c r="R1630" s="2">
        <v>60</v>
      </c>
      <c r="S1630" s="5">
        <v>6.61</v>
      </c>
      <c r="T1630" s="4">
        <v>36750.629999999997</v>
      </c>
      <c r="U1630" s="2" t="s">
        <v>73</v>
      </c>
      <c r="V1630" s="2" t="s">
        <v>74</v>
      </c>
      <c r="W1630" s="4">
        <v>1212770.79</v>
      </c>
      <c r="X1630" s="4">
        <v>992266.86</v>
      </c>
      <c r="Y1630" s="4">
        <v>2205037.65</v>
      </c>
      <c r="Z1630" s="2">
        <v>0</v>
      </c>
      <c r="AA1630" s="2" t="s">
        <v>56</v>
      </c>
      <c r="AB1630" s="2" t="s">
        <v>15731</v>
      </c>
      <c r="AC1630" s="2" t="s">
        <v>129</v>
      </c>
      <c r="AD1630" s="2" t="s">
        <v>76</v>
      </c>
      <c r="AE1630" s="5">
        <v>71.34</v>
      </c>
      <c r="AF1630" s="2">
        <v>0</v>
      </c>
      <c r="AG1630" s="2" t="s">
        <v>77</v>
      </c>
      <c r="AH1630" s="2">
        <v>21</v>
      </c>
      <c r="AI1630" s="6" t="str">
        <f t="shared" si="75"/>
        <v>25-34</v>
      </c>
      <c r="AJ1630" s="11">
        <f>YEAR(tbl_LoanData[[#This Row],[Application Date]])</f>
        <v>2023</v>
      </c>
      <c r="AK1630" s="11" t="str">
        <f>TEXT(tbl_LoanData[[#This Row],[Application Date]],"MMMM")</f>
        <v>October</v>
      </c>
      <c r="AL1630" s="12">
        <f>DATE(YEAR(tbl_LoanData[[#This Row],[Application Date]]),MONTH(tbl_LoanData[[#This Row],[Application Date]]),1)</f>
        <v>45200</v>
      </c>
      <c r="AM1630" s="14">
        <f ca="1">IF(AND(tbl_LoanData[[#This Row],[Application Date]]&gt;=EOMONTH(TODAY(),-1)+1,tbl_LoanData[[#This Row],[Application Date]]&lt;=TODAY()),tbl_LoanData[[#This Row],[Loan Amount]],0)</f>
        <v>0</v>
      </c>
      <c r="AN1630" s="14">
        <f>tbl_LoanData[[#This Row],[Amount Paid]]-(Q1630-X1630)</f>
        <v>547737.65</v>
      </c>
      <c r="AO1630" s="14">
        <f>IF(tbl_LoanData[[#This Row],[Application Status]]="Approved",1,0)</f>
        <v>1</v>
      </c>
      <c r="AP1630" s="22" t="str">
        <f t="shared" ca="1" si="76"/>
        <v/>
      </c>
      <c r="AQ1630" s="22" t="str">
        <f t="shared" ca="1" si="77"/>
        <v/>
      </c>
    </row>
    <row r="1631" spans="1:43" ht="14.4" customHeight="1" x14ac:dyDescent="0.3">
      <c r="A1631" s="2" t="s">
        <v>4563</v>
      </c>
      <c r="B1631" s="2" t="s">
        <v>4564</v>
      </c>
      <c r="C1631" s="2" t="s">
        <v>471</v>
      </c>
      <c r="D1631" s="2" t="s">
        <v>142</v>
      </c>
      <c r="E1631" s="2" t="s">
        <v>312</v>
      </c>
      <c r="F1631" s="2">
        <v>26</v>
      </c>
      <c r="G1631" s="2" t="s">
        <v>83</v>
      </c>
      <c r="H1631" s="2" t="s">
        <v>307</v>
      </c>
      <c r="I1631" s="2" t="s">
        <v>43</v>
      </c>
      <c r="J1631" s="3">
        <v>45220</v>
      </c>
      <c r="K1631" s="3">
        <v>45232</v>
      </c>
      <c r="L1631" s="2" t="s">
        <v>37</v>
      </c>
      <c r="M1631" s="2" t="s">
        <v>199</v>
      </c>
      <c r="N1631" s="2" t="s">
        <v>200</v>
      </c>
      <c r="O1631" s="4">
        <v>195000</v>
      </c>
      <c r="P1631" s="4">
        <v>70600</v>
      </c>
      <c r="Q1631" s="4">
        <v>124400</v>
      </c>
      <c r="R1631" s="2">
        <v>24</v>
      </c>
      <c r="S1631" s="5">
        <v>10.23</v>
      </c>
      <c r="T1631" s="4">
        <v>6243.84</v>
      </c>
      <c r="U1631" s="2" t="s">
        <v>73</v>
      </c>
      <c r="V1631" s="2" t="s">
        <v>33</v>
      </c>
      <c r="W1631" s="4">
        <v>149852.24</v>
      </c>
      <c r="X1631" s="4">
        <v>0</v>
      </c>
      <c r="Y1631" s="4">
        <v>149852.24</v>
      </c>
      <c r="Z1631" s="2">
        <v>0</v>
      </c>
      <c r="AA1631" s="2" t="s">
        <v>56</v>
      </c>
      <c r="AB1631" s="2" t="s">
        <v>15731</v>
      </c>
      <c r="AC1631" s="2" t="s">
        <v>146</v>
      </c>
      <c r="AD1631" s="2" t="s">
        <v>76</v>
      </c>
      <c r="AE1631" s="5">
        <v>63.79</v>
      </c>
      <c r="AF1631" s="2">
        <v>0</v>
      </c>
      <c r="AG1631" s="2" t="s">
        <v>77</v>
      </c>
      <c r="AH1631" s="2">
        <v>12</v>
      </c>
      <c r="AI1631" s="6" t="str">
        <f t="shared" si="75"/>
        <v>25-34</v>
      </c>
      <c r="AJ1631" s="11">
        <f>YEAR(tbl_LoanData[[#This Row],[Application Date]])</f>
        <v>2023</v>
      </c>
      <c r="AK1631" s="11" t="str">
        <f>TEXT(tbl_LoanData[[#This Row],[Application Date]],"MMMM")</f>
        <v>October</v>
      </c>
      <c r="AL1631" s="12">
        <f>DATE(YEAR(tbl_LoanData[[#This Row],[Application Date]]),MONTH(tbl_LoanData[[#This Row],[Application Date]]),1)</f>
        <v>45200</v>
      </c>
      <c r="AM1631" s="14">
        <f ca="1">IF(AND(tbl_LoanData[[#This Row],[Application Date]]&gt;=EOMONTH(TODAY(),-1)+1,tbl_LoanData[[#This Row],[Application Date]]&lt;=TODAY()),tbl_LoanData[[#This Row],[Loan Amount]],0)</f>
        <v>0</v>
      </c>
      <c r="AN1631" s="14">
        <f>tbl_LoanData[[#This Row],[Amount Paid]]-(Q1631-X1631)</f>
        <v>25452.239999999991</v>
      </c>
      <c r="AO1631" s="14">
        <f>IF(tbl_LoanData[[#This Row],[Application Status]]="Approved",1,0)</f>
        <v>1</v>
      </c>
      <c r="AP1631" s="22" t="str">
        <f t="shared" ca="1" si="76"/>
        <v/>
      </c>
      <c r="AQ1631" s="22" t="str">
        <f t="shared" ca="1" si="77"/>
        <v/>
      </c>
    </row>
    <row r="1632" spans="1:43" ht="14.4" customHeight="1" x14ac:dyDescent="0.3">
      <c r="A1632" s="2" t="s">
        <v>4565</v>
      </c>
      <c r="B1632" s="2" t="s">
        <v>4566</v>
      </c>
      <c r="C1632" s="2" t="s">
        <v>277</v>
      </c>
      <c r="D1632" s="2" t="s">
        <v>268</v>
      </c>
      <c r="E1632" s="2" t="s">
        <v>92</v>
      </c>
      <c r="F1632" s="2">
        <v>22</v>
      </c>
      <c r="G1632" s="2" t="s">
        <v>83</v>
      </c>
      <c r="H1632" s="2" t="s">
        <v>273</v>
      </c>
      <c r="I1632" s="2" t="s">
        <v>45</v>
      </c>
      <c r="J1632" s="3">
        <v>45228</v>
      </c>
      <c r="K1632" s="3"/>
      <c r="L1632" s="2" t="s">
        <v>36</v>
      </c>
      <c r="M1632" s="2" t="s">
        <v>71</v>
      </c>
      <c r="N1632" s="2" t="s">
        <v>162</v>
      </c>
      <c r="O1632" s="4">
        <v>1189000</v>
      </c>
      <c r="P1632" s="4">
        <v>206200</v>
      </c>
      <c r="Q1632" s="4">
        <v>982800</v>
      </c>
      <c r="R1632" s="2">
        <v>60</v>
      </c>
      <c r="S1632" s="5">
        <v>11</v>
      </c>
      <c r="T1632" s="4">
        <v>25389</v>
      </c>
      <c r="U1632" s="2" t="s">
        <v>113</v>
      </c>
      <c r="V1632" s="2" t="s">
        <v>97</v>
      </c>
      <c r="W1632" s="4">
        <v>0</v>
      </c>
      <c r="X1632" s="4">
        <v>0</v>
      </c>
      <c r="Y1632" s="4">
        <v>1523340</v>
      </c>
      <c r="Z1632" s="2">
        <v>0</v>
      </c>
      <c r="AA1632" s="2" t="s">
        <v>97</v>
      </c>
      <c r="AB1632" s="2" t="s">
        <v>15735</v>
      </c>
      <c r="AC1632" s="2" t="s">
        <v>332</v>
      </c>
      <c r="AD1632" s="2" t="s">
        <v>76</v>
      </c>
      <c r="AE1632" s="5">
        <v>82.66</v>
      </c>
      <c r="AF1632" s="2">
        <v>0</v>
      </c>
      <c r="AG1632" s="2" t="s">
        <v>97</v>
      </c>
      <c r="AH1632" s="2"/>
      <c r="AI1632" s="6" t="str">
        <f t="shared" si="75"/>
        <v>18-24</v>
      </c>
      <c r="AJ1632" s="11">
        <f>YEAR(tbl_LoanData[[#This Row],[Application Date]])</f>
        <v>2023</v>
      </c>
      <c r="AK1632" s="11" t="str">
        <f>TEXT(tbl_LoanData[[#This Row],[Application Date]],"MMMM")</f>
        <v>October</v>
      </c>
      <c r="AL1632" s="12">
        <f>DATE(YEAR(tbl_LoanData[[#This Row],[Application Date]]),MONTH(tbl_LoanData[[#This Row],[Application Date]]),1)</f>
        <v>45200</v>
      </c>
      <c r="AM1632" s="14">
        <f ca="1">IF(AND(tbl_LoanData[[#This Row],[Application Date]]&gt;=EOMONTH(TODAY(),-1)+1,tbl_LoanData[[#This Row],[Application Date]]&lt;=TODAY()),tbl_LoanData[[#This Row],[Loan Amount]],0)</f>
        <v>0</v>
      </c>
      <c r="AN1632" s="14">
        <f>tbl_LoanData[[#This Row],[Amount Paid]]-(Q1632-X1632)</f>
        <v>-982800</v>
      </c>
      <c r="AO1632" s="14">
        <f>IF(tbl_LoanData[[#This Row],[Application Status]]="Approved",1,0)</f>
        <v>0</v>
      </c>
      <c r="AP1632" s="22" t="str">
        <f t="shared" ca="1" si="76"/>
        <v/>
      </c>
      <c r="AQ1632" s="22" t="str">
        <f t="shared" ca="1" si="77"/>
        <v/>
      </c>
    </row>
    <row r="1633" spans="1:43" x14ac:dyDescent="0.3">
      <c r="A1633" s="2" t="s">
        <v>4607</v>
      </c>
      <c r="B1633" s="2" t="s">
        <v>4608</v>
      </c>
      <c r="C1633" s="2" t="s">
        <v>343</v>
      </c>
      <c r="D1633" s="2" t="s">
        <v>118</v>
      </c>
      <c r="E1633" s="2" t="s">
        <v>189</v>
      </c>
      <c r="F1633" s="2">
        <v>63</v>
      </c>
      <c r="G1633" s="2" t="s">
        <v>69</v>
      </c>
      <c r="H1633" s="2" t="s">
        <v>177</v>
      </c>
      <c r="I1633" s="2" t="s">
        <v>43</v>
      </c>
      <c r="J1633" s="3">
        <v>45218</v>
      </c>
      <c r="K1633" s="3"/>
      <c r="L1633" s="2" t="s">
        <v>40</v>
      </c>
      <c r="M1633" s="2" t="s">
        <v>111</v>
      </c>
      <c r="N1633" s="2" t="s">
        <v>369</v>
      </c>
      <c r="O1633" s="4">
        <v>1377000</v>
      </c>
      <c r="P1633" s="4">
        <v>374900</v>
      </c>
      <c r="Q1633" s="4">
        <v>1002100</v>
      </c>
      <c r="R1633" s="2">
        <v>24</v>
      </c>
      <c r="S1633" s="5">
        <v>5.79</v>
      </c>
      <c r="T1633" s="4">
        <v>46589.3</v>
      </c>
      <c r="U1633" s="2" t="s">
        <v>96</v>
      </c>
      <c r="V1633" s="2" t="s">
        <v>97</v>
      </c>
      <c r="W1633" s="4">
        <v>0</v>
      </c>
      <c r="X1633" s="4">
        <v>0</v>
      </c>
      <c r="Y1633" s="4">
        <v>1118143.18</v>
      </c>
      <c r="Z1633" s="2">
        <v>0</v>
      </c>
      <c r="AA1633" s="2" t="s">
        <v>97</v>
      </c>
      <c r="AB1633" s="2" t="s">
        <v>15731</v>
      </c>
      <c r="AC1633" s="2" t="s">
        <v>75</v>
      </c>
      <c r="AD1633" s="2" t="s">
        <v>76</v>
      </c>
      <c r="AE1633" s="5">
        <v>72.77</v>
      </c>
      <c r="AF1633" s="2">
        <v>0</v>
      </c>
      <c r="AG1633" s="2" t="s">
        <v>97</v>
      </c>
      <c r="AH1633" s="2"/>
      <c r="AI1633" s="6" t="str">
        <f t="shared" si="75"/>
        <v>55-64</v>
      </c>
      <c r="AJ1633" s="11">
        <f>YEAR(tbl_LoanData[[#This Row],[Application Date]])</f>
        <v>2023</v>
      </c>
      <c r="AK1633" s="11" t="str">
        <f>TEXT(tbl_LoanData[[#This Row],[Application Date]],"MMMM")</f>
        <v>October</v>
      </c>
      <c r="AL1633" s="12">
        <f>DATE(YEAR(tbl_LoanData[[#This Row],[Application Date]]),MONTH(tbl_LoanData[[#This Row],[Application Date]]),1)</f>
        <v>45200</v>
      </c>
      <c r="AM1633" s="14">
        <f ca="1">IF(AND(tbl_LoanData[[#This Row],[Application Date]]&gt;=EOMONTH(TODAY(),-1)+1,tbl_LoanData[[#This Row],[Application Date]]&lt;=TODAY()),tbl_LoanData[[#This Row],[Loan Amount]],0)</f>
        <v>0</v>
      </c>
      <c r="AN1633" s="14">
        <f>tbl_LoanData[[#This Row],[Amount Paid]]-(Q1633-X1633)</f>
        <v>-1002100</v>
      </c>
      <c r="AO1633" s="14">
        <f>IF(tbl_LoanData[[#This Row],[Application Status]]="Approved",1,0)</f>
        <v>0</v>
      </c>
      <c r="AP1633" s="22" t="str">
        <f t="shared" ca="1" si="76"/>
        <v/>
      </c>
      <c r="AQ1633" s="22" t="str">
        <f t="shared" ca="1" si="77"/>
        <v/>
      </c>
    </row>
    <row r="1634" spans="1:43" x14ac:dyDescent="0.3">
      <c r="A1634" s="2" t="s">
        <v>4611</v>
      </c>
      <c r="B1634" s="2" t="s">
        <v>4612</v>
      </c>
      <c r="C1634" s="2" t="s">
        <v>155</v>
      </c>
      <c r="D1634" s="2" t="s">
        <v>81</v>
      </c>
      <c r="E1634" s="2" t="s">
        <v>189</v>
      </c>
      <c r="F1634" s="2">
        <v>62</v>
      </c>
      <c r="G1634" s="2" t="s">
        <v>83</v>
      </c>
      <c r="H1634" s="2" t="s">
        <v>285</v>
      </c>
      <c r="I1634" s="2" t="s">
        <v>55</v>
      </c>
      <c r="J1634" s="3">
        <v>45211</v>
      </c>
      <c r="K1634" s="3">
        <v>45223</v>
      </c>
      <c r="L1634" s="2" t="s">
        <v>39</v>
      </c>
      <c r="M1634" s="2" t="s">
        <v>85</v>
      </c>
      <c r="N1634" s="2" t="s">
        <v>324</v>
      </c>
      <c r="O1634" s="4">
        <v>1499000</v>
      </c>
      <c r="P1634" s="4">
        <v>366600</v>
      </c>
      <c r="Q1634" s="4">
        <v>1132400</v>
      </c>
      <c r="R1634" s="2">
        <v>36</v>
      </c>
      <c r="S1634" s="5">
        <v>12.37</v>
      </c>
      <c r="T1634" s="4">
        <v>43128.71</v>
      </c>
      <c r="U1634" s="2" t="s">
        <v>73</v>
      </c>
      <c r="V1634" s="2" t="s">
        <v>74</v>
      </c>
      <c r="W1634" s="4">
        <v>1466376.14</v>
      </c>
      <c r="X1634" s="4">
        <v>86257.5</v>
      </c>
      <c r="Y1634" s="4">
        <v>1552633.64</v>
      </c>
      <c r="Z1634" s="2">
        <v>0</v>
      </c>
      <c r="AA1634" s="2" t="s">
        <v>56</v>
      </c>
      <c r="AB1634" s="2" t="s">
        <v>15731</v>
      </c>
      <c r="AC1634" s="2" t="s">
        <v>146</v>
      </c>
      <c r="AD1634" s="2" t="s">
        <v>76</v>
      </c>
      <c r="AE1634" s="5">
        <v>75.540000000000006</v>
      </c>
      <c r="AF1634" s="2">
        <v>0</v>
      </c>
      <c r="AG1634" s="2" t="s">
        <v>77</v>
      </c>
      <c r="AH1634" s="2">
        <v>12</v>
      </c>
      <c r="AI1634" s="6" t="str">
        <f t="shared" si="75"/>
        <v>55-64</v>
      </c>
      <c r="AJ1634" s="11">
        <f>YEAR(tbl_LoanData[[#This Row],[Application Date]])</f>
        <v>2023</v>
      </c>
      <c r="AK1634" s="11" t="str">
        <f>TEXT(tbl_LoanData[[#This Row],[Application Date]],"MMMM")</f>
        <v>October</v>
      </c>
      <c r="AL1634" s="12">
        <f>DATE(YEAR(tbl_LoanData[[#This Row],[Application Date]]),MONTH(tbl_LoanData[[#This Row],[Application Date]]),1)</f>
        <v>45200</v>
      </c>
      <c r="AM1634" s="14">
        <f ca="1">IF(AND(tbl_LoanData[[#This Row],[Application Date]]&gt;=EOMONTH(TODAY(),-1)+1,tbl_LoanData[[#This Row],[Application Date]]&lt;=TODAY()),tbl_LoanData[[#This Row],[Loan Amount]],0)</f>
        <v>0</v>
      </c>
      <c r="AN1634" s="14">
        <f>tbl_LoanData[[#This Row],[Amount Paid]]-(Q1634-X1634)</f>
        <v>420233.6399999999</v>
      </c>
      <c r="AO1634" s="14">
        <f>IF(tbl_LoanData[[#This Row],[Application Status]]="Approved",1,0)</f>
        <v>1</v>
      </c>
      <c r="AP1634" s="22" t="str">
        <f t="shared" ca="1" si="76"/>
        <v/>
      </c>
      <c r="AQ1634" s="22" t="str">
        <f t="shared" ca="1" si="77"/>
        <v/>
      </c>
    </row>
    <row r="1635" spans="1:43" ht="14.4" customHeight="1" x14ac:dyDescent="0.3">
      <c r="A1635" s="2" t="s">
        <v>4615</v>
      </c>
      <c r="B1635" s="2" t="s">
        <v>4616</v>
      </c>
      <c r="C1635" s="2" t="s">
        <v>586</v>
      </c>
      <c r="D1635" s="2" t="s">
        <v>161</v>
      </c>
      <c r="E1635" s="2" t="s">
        <v>142</v>
      </c>
      <c r="F1635" s="2">
        <v>28</v>
      </c>
      <c r="G1635" s="2" t="s">
        <v>69</v>
      </c>
      <c r="H1635" s="2" t="s">
        <v>211</v>
      </c>
      <c r="I1635" s="2" t="s">
        <v>50</v>
      </c>
      <c r="J1635" s="3">
        <v>45200</v>
      </c>
      <c r="K1635" s="3">
        <v>45217</v>
      </c>
      <c r="L1635" s="2" t="s">
        <v>39</v>
      </c>
      <c r="M1635" s="2" t="s">
        <v>127</v>
      </c>
      <c r="N1635" s="2" t="s">
        <v>195</v>
      </c>
      <c r="O1635" s="4">
        <v>2485000</v>
      </c>
      <c r="P1635" s="4">
        <v>782400</v>
      </c>
      <c r="Q1635" s="4">
        <v>1702600</v>
      </c>
      <c r="R1635" s="2">
        <v>18</v>
      </c>
      <c r="S1635" s="5">
        <v>13.5</v>
      </c>
      <c r="T1635" s="4">
        <v>113743.14</v>
      </c>
      <c r="U1635" s="2" t="s">
        <v>73</v>
      </c>
      <c r="V1635" s="2" t="s">
        <v>34</v>
      </c>
      <c r="W1635" s="4">
        <v>1933633.38</v>
      </c>
      <c r="X1635" s="4">
        <v>113743.12</v>
      </c>
      <c r="Y1635" s="4">
        <v>2047376.5</v>
      </c>
      <c r="Z1635" s="2">
        <v>30</v>
      </c>
      <c r="AA1635" s="2" t="s">
        <v>57</v>
      </c>
      <c r="AB1635" s="2" t="s">
        <v>15729</v>
      </c>
      <c r="AC1635" s="2" t="s">
        <v>75</v>
      </c>
      <c r="AD1635" s="2" t="s">
        <v>76</v>
      </c>
      <c r="AE1635" s="5">
        <v>68.52</v>
      </c>
      <c r="AF1635" s="2">
        <v>1</v>
      </c>
      <c r="AG1635" s="2" t="s">
        <v>77</v>
      </c>
      <c r="AH1635" s="2">
        <v>17</v>
      </c>
      <c r="AI1635" s="6" t="str">
        <f t="shared" si="75"/>
        <v>25-34</v>
      </c>
      <c r="AJ1635" s="11">
        <f>YEAR(tbl_LoanData[[#This Row],[Application Date]])</f>
        <v>2023</v>
      </c>
      <c r="AK1635" s="11" t="str">
        <f>TEXT(tbl_LoanData[[#This Row],[Application Date]],"MMMM")</f>
        <v>October</v>
      </c>
      <c r="AL1635" s="12">
        <f>DATE(YEAR(tbl_LoanData[[#This Row],[Application Date]]),MONTH(tbl_LoanData[[#This Row],[Application Date]]),1)</f>
        <v>45200</v>
      </c>
      <c r="AM1635" s="14">
        <f ca="1">IF(AND(tbl_LoanData[[#This Row],[Application Date]]&gt;=EOMONTH(TODAY(),-1)+1,tbl_LoanData[[#This Row],[Application Date]]&lt;=TODAY()),tbl_LoanData[[#This Row],[Loan Amount]],0)</f>
        <v>0</v>
      </c>
      <c r="AN1635" s="14">
        <f>tbl_LoanData[[#This Row],[Amount Paid]]-(Q1635-X1635)</f>
        <v>344776.5</v>
      </c>
      <c r="AO1635" s="14">
        <f>IF(tbl_LoanData[[#This Row],[Application Status]]="Approved",1,0)</f>
        <v>1</v>
      </c>
      <c r="AP1635" s="22" t="str">
        <f t="shared" ca="1" si="76"/>
        <v/>
      </c>
      <c r="AQ1635" s="22" t="str">
        <f t="shared" ca="1" si="77"/>
        <v/>
      </c>
    </row>
    <row r="1636" spans="1:43" x14ac:dyDescent="0.3">
      <c r="A1636" s="2" t="s">
        <v>4665</v>
      </c>
      <c r="B1636" s="2" t="s">
        <v>4666</v>
      </c>
      <c r="C1636" s="2" t="s">
        <v>149</v>
      </c>
      <c r="D1636" s="2" t="s">
        <v>254</v>
      </c>
      <c r="E1636" s="2" t="s">
        <v>118</v>
      </c>
      <c r="F1636" s="2">
        <v>41</v>
      </c>
      <c r="G1636" s="2" t="s">
        <v>83</v>
      </c>
      <c r="H1636" s="2" t="s">
        <v>259</v>
      </c>
      <c r="I1636" s="2" t="s">
        <v>43</v>
      </c>
      <c r="J1636" s="3">
        <v>45214</v>
      </c>
      <c r="K1636" s="3">
        <v>45219</v>
      </c>
      <c r="L1636" s="2" t="s">
        <v>36</v>
      </c>
      <c r="M1636" s="2" t="s">
        <v>85</v>
      </c>
      <c r="N1636" s="2" t="s">
        <v>344</v>
      </c>
      <c r="O1636" s="4">
        <v>977000</v>
      </c>
      <c r="P1636" s="4">
        <v>221000</v>
      </c>
      <c r="Q1636" s="4">
        <v>756000</v>
      </c>
      <c r="R1636" s="2">
        <v>36</v>
      </c>
      <c r="S1636" s="5">
        <v>8.1999999999999993</v>
      </c>
      <c r="T1636" s="4">
        <v>26166</v>
      </c>
      <c r="U1636" s="2" t="s">
        <v>73</v>
      </c>
      <c r="V1636" s="2" t="s">
        <v>74</v>
      </c>
      <c r="W1636" s="4">
        <v>811146</v>
      </c>
      <c r="X1636" s="4">
        <v>130830</v>
      </c>
      <c r="Y1636" s="4">
        <v>941976</v>
      </c>
      <c r="Z1636" s="2">
        <v>96</v>
      </c>
      <c r="AA1636" s="2" t="s">
        <v>60</v>
      </c>
      <c r="AB1636" s="2" t="s">
        <v>15730</v>
      </c>
      <c r="AC1636" s="2" t="s">
        <v>138</v>
      </c>
      <c r="AD1636" s="2" t="s">
        <v>76</v>
      </c>
      <c r="AE1636" s="5">
        <v>77.38</v>
      </c>
      <c r="AF1636" s="2">
        <v>3</v>
      </c>
      <c r="AG1636" s="2" t="s">
        <v>130</v>
      </c>
      <c r="AH1636" s="2">
        <v>5</v>
      </c>
      <c r="AI1636" s="6" t="str">
        <f t="shared" si="75"/>
        <v>35-44</v>
      </c>
      <c r="AJ1636" s="11">
        <f>YEAR(tbl_LoanData[[#This Row],[Application Date]])</f>
        <v>2023</v>
      </c>
      <c r="AK1636" s="11" t="str">
        <f>TEXT(tbl_LoanData[[#This Row],[Application Date]],"MMMM")</f>
        <v>October</v>
      </c>
      <c r="AL1636" s="12">
        <f>DATE(YEAR(tbl_LoanData[[#This Row],[Application Date]]),MONTH(tbl_LoanData[[#This Row],[Application Date]]),1)</f>
        <v>45200</v>
      </c>
      <c r="AM1636" s="14">
        <f ca="1">IF(AND(tbl_LoanData[[#This Row],[Application Date]]&gt;=EOMONTH(TODAY(),-1)+1,tbl_LoanData[[#This Row],[Application Date]]&lt;=TODAY()),tbl_LoanData[[#This Row],[Loan Amount]],0)</f>
        <v>0</v>
      </c>
      <c r="AN1636" s="14">
        <f>tbl_LoanData[[#This Row],[Amount Paid]]-(Q1636-X1636)</f>
        <v>185976</v>
      </c>
      <c r="AO1636" s="14">
        <f>IF(tbl_LoanData[[#This Row],[Application Status]]="Approved",1,0)</f>
        <v>1</v>
      </c>
      <c r="AP1636" s="22" t="str">
        <f t="shared" ca="1" si="76"/>
        <v/>
      </c>
      <c r="AQ1636" s="22" t="str">
        <f t="shared" ca="1" si="77"/>
        <v/>
      </c>
    </row>
    <row r="1637" spans="1:43" ht="14.4" customHeight="1" x14ac:dyDescent="0.3">
      <c r="A1637" s="2" t="s">
        <v>4695</v>
      </c>
      <c r="B1637" s="2" t="s">
        <v>4696</v>
      </c>
      <c r="C1637" s="2" t="s">
        <v>231</v>
      </c>
      <c r="D1637" s="2" t="s">
        <v>82</v>
      </c>
      <c r="E1637" s="2" t="s">
        <v>183</v>
      </c>
      <c r="F1637" s="2">
        <v>65</v>
      </c>
      <c r="G1637" s="2" t="s">
        <v>83</v>
      </c>
      <c r="H1637" s="2" t="s">
        <v>313</v>
      </c>
      <c r="I1637" s="2" t="s">
        <v>44</v>
      </c>
      <c r="J1637" s="3">
        <v>45228</v>
      </c>
      <c r="K1637" s="3">
        <v>45247</v>
      </c>
      <c r="L1637" s="2" t="s">
        <v>41</v>
      </c>
      <c r="M1637" s="2" t="s">
        <v>144</v>
      </c>
      <c r="N1637" s="2" t="s">
        <v>857</v>
      </c>
      <c r="O1637" s="4">
        <v>4084000</v>
      </c>
      <c r="P1637" s="4">
        <v>576900</v>
      </c>
      <c r="Q1637" s="4">
        <v>3507100</v>
      </c>
      <c r="R1637" s="2">
        <v>24</v>
      </c>
      <c r="S1637" s="5">
        <v>7.89</v>
      </c>
      <c r="T1637" s="4">
        <v>169188.35</v>
      </c>
      <c r="U1637" s="2" t="s">
        <v>73</v>
      </c>
      <c r="V1637" s="2" t="s">
        <v>33</v>
      </c>
      <c r="W1637" s="4">
        <v>4060520.38</v>
      </c>
      <c r="X1637" s="4">
        <v>0</v>
      </c>
      <c r="Y1637" s="4">
        <v>4060520.38</v>
      </c>
      <c r="Z1637" s="2">
        <v>0</v>
      </c>
      <c r="AA1637" s="2" t="s">
        <v>56</v>
      </c>
      <c r="AB1637" s="2" t="s">
        <v>15732</v>
      </c>
      <c r="AC1637" s="2" t="s">
        <v>146</v>
      </c>
      <c r="AD1637" s="2" t="s">
        <v>76</v>
      </c>
      <c r="AE1637" s="5">
        <v>85.87</v>
      </c>
      <c r="AF1637" s="2">
        <v>0</v>
      </c>
      <c r="AG1637" s="2" t="s">
        <v>77</v>
      </c>
      <c r="AH1637" s="2">
        <v>19</v>
      </c>
      <c r="AI1637" s="6" t="str">
        <f t="shared" si="75"/>
        <v>65+</v>
      </c>
      <c r="AJ1637" s="11">
        <f>YEAR(tbl_LoanData[[#This Row],[Application Date]])</f>
        <v>2023</v>
      </c>
      <c r="AK1637" s="11" t="str">
        <f>TEXT(tbl_LoanData[[#This Row],[Application Date]],"MMMM")</f>
        <v>October</v>
      </c>
      <c r="AL1637" s="12">
        <f>DATE(YEAR(tbl_LoanData[[#This Row],[Application Date]]),MONTH(tbl_LoanData[[#This Row],[Application Date]]),1)</f>
        <v>45200</v>
      </c>
      <c r="AM1637" s="14">
        <f ca="1">IF(AND(tbl_LoanData[[#This Row],[Application Date]]&gt;=EOMONTH(TODAY(),-1)+1,tbl_LoanData[[#This Row],[Application Date]]&lt;=TODAY()),tbl_LoanData[[#This Row],[Loan Amount]],0)</f>
        <v>0</v>
      </c>
      <c r="AN1637" s="14">
        <f>tbl_LoanData[[#This Row],[Amount Paid]]-(Q1637-X1637)</f>
        <v>553420.37999999989</v>
      </c>
      <c r="AO1637" s="14">
        <f>IF(tbl_LoanData[[#This Row],[Application Status]]="Approved",1,0)</f>
        <v>1</v>
      </c>
      <c r="AP1637" s="22" t="str">
        <f t="shared" ca="1" si="76"/>
        <v/>
      </c>
      <c r="AQ1637" s="22" t="str">
        <f t="shared" ca="1" si="77"/>
        <v/>
      </c>
    </row>
    <row r="1638" spans="1:43" ht="14.4" customHeight="1" x14ac:dyDescent="0.3">
      <c r="A1638" s="2" t="s">
        <v>4731</v>
      </c>
      <c r="B1638" s="2" t="s">
        <v>4732</v>
      </c>
      <c r="C1638" s="2" t="s">
        <v>1059</v>
      </c>
      <c r="D1638" s="2" t="s">
        <v>118</v>
      </c>
      <c r="E1638" s="2" t="s">
        <v>465</v>
      </c>
      <c r="F1638" s="2">
        <v>49</v>
      </c>
      <c r="G1638" s="2" t="s">
        <v>69</v>
      </c>
      <c r="H1638" s="2" t="s">
        <v>516</v>
      </c>
      <c r="I1638" s="2" t="s">
        <v>53</v>
      </c>
      <c r="J1638" s="3">
        <v>45224</v>
      </c>
      <c r="K1638" s="3"/>
      <c r="L1638" s="2" t="s">
        <v>40</v>
      </c>
      <c r="M1638" s="2" t="s">
        <v>94</v>
      </c>
      <c r="N1638" s="2" t="s">
        <v>4</v>
      </c>
      <c r="O1638" s="4">
        <v>1317000</v>
      </c>
      <c r="P1638" s="4">
        <v>353400</v>
      </c>
      <c r="Q1638" s="4">
        <v>963600</v>
      </c>
      <c r="R1638" s="2">
        <v>24</v>
      </c>
      <c r="S1638" s="5">
        <v>9.39</v>
      </c>
      <c r="T1638" s="4">
        <v>47690.17</v>
      </c>
      <c r="U1638" s="2" t="s">
        <v>96</v>
      </c>
      <c r="V1638" s="2" t="s">
        <v>97</v>
      </c>
      <c r="W1638" s="4">
        <v>0</v>
      </c>
      <c r="X1638" s="4">
        <v>0</v>
      </c>
      <c r="Y1638" s="4">
        <v>1144564.08</v>
      </c>
      <c r="Z1638" s="2">
        <v>0</v>
      </c>
      <c r="AA1638" s="2" t="s">
        <v>97</v>
      </c>
      <c r="AB1638" s="2" t="s">
        <v>15732</v>
      </c>
      <c r="AC1638" s="2" t="s">
        <v>121</v>
      </c>
      <c r="AD1638" s="2" t="s">
        <v>76</v>
      </c>
      <c r="AE1638" s="5">
        <v>73.17</v>
      </c>
      <c r="AF1638" s="2">
        <v>0</v>
      </c>
      <c r="AG1638" s="2" t="s">
        <v>97</v>
      </c>
      <c r="AH1638" s="2"/>
      <c r="AI1638" s="6" t="str">
        <f t="shared" si="75"/>
        <v>45-54</v>
      </c>
      <c r="AJ1638" s="11">
        <f>YEAR(tbl_LoanData[[#This Row],[Application Date]])</f>
        <v>2023</v>
      </c>
      <c r="AK1638" s="11" t="str">
        <f>TEXT(tbl_LoanData[[#This Row],[Application Date]],"MMMM")</f>
        <v>October</v>
      </c>
      <c r="AL1638" s="12">
        <f>DATE(YEAR(tbl_LoanData[[#This Row],[Application Date]]),MONTH(tbl_LoanData[[#This Row],[Application Date]]),1)</f>
        <v>45200</v>
      </c>
      <c r="AM1638" s="14">
        <f ca="1">IF(AND(tbl_LoanData[[#This Row],[Application Date]]&gt;=EOMONTH(TODAY(),-1)+1,tbl_LoanData[[#This Row],[Application Date]]&lt;=TODAY()),tbl_LoanData[[#This Row],[Loan Amount]],0)</f>
        <v>0</v>
      </c>
      <c r="AN1638" s="14">
        <f>tbl_LoanData[[#This Row],[Amount Paid]]-(Q1638-X1638)</f>
        <v>-963600</v>
      </c>
      <c r="AO1638" s="14">
        <f>IF(tbl_LoanData[[#This Row],[Application Status]]="Approved",1,0)</f>
        <v>0</v>
      </c>
      <c r="AP1638" s="22" t="str">
        <f t="shared" ca="1" si="76"/>
        <v/>
      </c>
      <c r="AQ1638" s="22" t="str">
        <f t="shared" ca="1" si="77"/>
        <v/>
      </c>
    </row>
    <row r="1639" spans="1:43" ht="14.4" customHeight="1" x14ac:dyDescent="0.3">
      <c r="A1639" s="2" t="s">
        <v>4837</v>
      </c>
      <c r="B1639" s="2" t="s">
        <v>4838</v>
      </c>
      <c r="C1639" s="2" t="s">
        <v>999</v>
      </c>
      <c r="D1639" s="2" t="s">
        <v>67</v>
      </c>
      <c r="E1639" s="2" t="s">
        <v>182</v>
      </c>
      <c r="F1639" s="2">
        <v>34</v>
      </c>
      <c r="G1639" s="2" t="s">
        <v>69</v>
      </c>
      <c r="H1639" s="2" t="s">
        <v>93</v>
      </c>
      <c r="I1639" s="2" t="s">
        <v>50</v>
      </c>
      <c r="J1639" s="3">
        <v>45200</v>
      </c>
      <c r="K1639" s="3"/>
      <c r="L1639" s="2" t="s">
        <v>40</v>
      </c>
      <c r="M1639" s="2" t="s">
        <v>71</v>
      </c>
      <c r="N1639" s="2" t="s">
        <v>137</v>
      </c>
      <c r="O1639" s="4">
        <v>1321000</v>
      </c>
      <c r="P1639" s="4">
        <v>443000</v>
      </c>
      <c r="Q1639" s="4">
        <v>878000</v>
      </c>
      <c r="R1639" s="2">
        <v>48</v>
      </c>
      <c r="S1639" s="5">
        <v>14.48</v>
      </c>
      <c r="T1639" s="4">
        <v>28886.2</v>
      </c>
      <c r="U1639" s="2" t="s">
        <v>113</v>
      </c>
      <c r="V1639" s="2" t="s">
        <v>97</v>
      </c>
      <c r="W1639" s="4">
        <v>0</v>
      </c>
      <c r="X1639" s="4">
        <v>0</v>
      </c>
      <c r="Y1639" s="4">
        <v>1386537.6</v>
      </c>
      <c r="Z1639" s="2">
        <v>0</v>
      </c>
      <c r="AA1639" s="2" t="s">
        <v>97</v>
      </c>
      <c r="AB1639" s="2" t="s">
        <v>15736</v>
      </c>
      <c r="AC1639" s="2" t="s">
        <v>138</v>
      </c>
      <c r="AD1639" s="2" t="s">
        <v>76</v>
      </c>
      <c r="AE1639" s="5">
        <v>66.459999999999994</v>
      </c>
      <c r="AF1639" s="2">
        <v>0</v>
      </c>
      <c r="AG1639" s="2" t="s">
        <v>97</v>
      </c>
      <c r="AH1639" s="2"/>
      <c r="AI1639" s="6" t="str">
        <f t="shared" si="75"/>
        <v>25-34</v>
      </c>
      <c r="AJ1639" s="11">
        <f>YEAR(tbl_LoanData[[#This Row],[Application Date]])</f>
        <v>2023</v>
      </c>
      <c r="AK1639" s="11" t="str">
        <f>TEXT(tbl_LoanData[[#This Row],[Application Date]],"MMMM")</f>
        <v>October</v>
      </c>
      <c r="AL1639" s="12">
        <f>DATE(YEAR(tbl_LoanData[[#This Row],[Application Date]]),MONTH(tbl_LoanData[[#This Row],[Application Date]]),1)</f>
        <v>45200</v>
      </c>
      <c r="AM1639" s="14">
        <f ca="1">IF(AND(tbl_LoanData[[#This Row],[Application Date]]&gt;=EOMONTH(TODAY(),-1)+1,tbl_LoanData[[#This Row],[Application Date]]&lt;=TODAY()),tbl_LoanData[[#This Row],[Loan Amount]],0)</f>
        <v>0</v>
      </c>
      <c r="AN1639" s="14">
        <f>tbl_LoanData[[#This Row],[Amount Paid]]-(Q1639-X1639)</f>
        <v>-878000</v>
      </c>
      <c r="AO1639" s="14">
        <f>IF(tbl_LoanData[[#This Row],[Application Status]]="Approved",1,0)</f>
        <v>0</v>
      </c>
      <c r="AP1639" s="22" t="str">
        <f t="shared" ca="1" si="76"/>
        <v/>
      </c>
      <c r="AQ1639" s="22" t="str">
        <f t="shared" ca="1" si="77"/>
        <v/>
      </c>
    </row>
    <row r="1640" spans="1:43" ht="14.4" customHeight="1" x14ac:dyDescent="0.3">
      <c r="A1640" s="2" t="s">
        <v>4915</v>
      </c>
      <c r="B1640" s="2" t="s">
        <v>4916</v>
      </c>
      <c r="C1640" s="2" t="s">
        <v>240</v>
      </c>
      <c r="D1640" s="2" t="s">
        <v>117</v>
      </c>
      <c r="E1640" s="2" t="s">
        <v>204</v>
      </c>
      <c r="F1640" s="2">
        <v>51</v>
      </c>
      <c r="G1640" s="2" t="s">
        <v>83</v>
      </c>
      <c r="H1640" s="2" t="s">
        <v>110</v>
      </c>
      <c r="I1640" s="2" t="s">
        <v>46</v>
      </c>
      <c r="J1640" s="3">
        <v>45215</v>
      </c>
      <c r="K1640" s="3">
        <v>45219</v>
      </c>
      <c r="L1640" s="2" t="s">
        <v>37</v>
      </c>
      <c r="M1640" s="2" t="s">
        <v>94</v>
      </c>
      <c r="N1640" s="2" t="s">
        <v>568</v>
      </c>
      <c r="O1640" s="4">
        <v>212000</v>
      </c>
      <c r="P1640" s="4">
        <v>70500</v>
      </c>
      <c r="Q1640" s="4">
        <v>141500</v>
      </c>
      <c r="R1640" s="2">
        <v>36</v>
      </c>
      <c r="S1640" s="5">
        <v>14.45</v>
      </c>
      <c r="T1640" s="4">
        <v>5634.45</v>
      </c>
      <c r="U1640" s="2" t="s">
        <v>73</v>
      </c>
      <c r="V1640" s="2" t="s">
        <v>74</v>
      </c>
      <c r="W1640" s="4">
        <v>180302.4</v>
      </c>
      <c r="X1640" s="4">
        <v>22537.85</v>
      </c>
      <c r="Y1640" s="4">
        <v>202840.25</v>
      </c>
      <c r="Z1640" s="2">
        <v>56</v>
      </c>
      <c r="AA1640" s="2" t="s">
        <v>58</v>
      </c>
      <c r="AB1640" s="2" t="s">
        <v>15728</v>
      </c>
      <c r="AC1640" s="2" t="s">
        <v>146</v>
      </c>
      <c r="AD1640" s="2" t="s">
        <v>76</v>
      </c>
      <c r="AE1640" s="5">
        <v>66.75</v>
      </c>
      <c r="AF1640" s="2">
        <v>2</v>
      </c>
      <c r="AG1640" s="2" t="s">
        <v>15718</v>
      </c>
      <c r="AH1640" s="2">
        <v>4</v>
      </c>
      <c r="AI1640" s="6" t="str">
        <f t="shared" si="75"/>
        <v>45-54</v>
      </c>
      <c r="AJ1640" s="11">
        <f>YEAR(tbl_LoanData[[#This Row],[Application Date]])</f>
        <v>2023</v>
      </c>
      <c r="AK1640" s="11" t="str">
        <f>TEXT(tbl_LoanData[[#This Row],[Application Date]],"MMMM")</f>
        <v>October</v>
      </c>
      <c r="AL1640" s="12">
        <f>DATE(YEAR(tbl_LoanData[[#This Row],[Application Date]]),MONTH(tbl_LoanData[[#This Row],[Application Date]]),1)</f>
        <v>45200</v>
      </c>
      <c r="AM1640" s="14">
        <f ca="1">IF(AND(tbl_LoanData[[#This Row],[Application Date]]&gt;=EOMONTH(TODAY(),-1)+1,tbl_LoanData[[#This Row],[Application Date]]&lt;=TODAY()),tbl_LoanData[[#This Row],[Loan Amount]],0)</f>
        <v>0</v>
      </c>
      <c r="AN1640" s="14">
        <f>tbl_LoanData[[#This Row],[Amount Paid]]-(Q1640-X1640)</f>
        <v>61340.25</v>
      </c>
      <c r="AO1640" s="14">
        <f>IF(tbl_LoanData[[#This Row],[Application Status]]="Approved",1,0)</f>
        <v>1</v>
      </c>
      <c r="AP1640" s="22" t="str">
        <f t="shared" ca="1" si="76"/>
        <v/>
      </c>
      <c r="AQ1640" s="22" t="str">
        <f t="shared" ca="1" si="77"/>
        <v/>
      </c>
    </row>
    <row r="1641" spans="1:43" ht="14.4" customHeight="1" x14ac:dyDescent="0.3">
      <c r="A1641" s="2" t="s">
        <v>4947</v>
      </c>
      <c r="B1641" s="2" t="s">
        <v>4948</v>
      </c>
      <c r="C1641" s="2" t="s">
        <v>781</v>
      </c>
      <c r="D1641" s="2" t="s">
        <v>82</v>
      </c>
      <c r="E1641" s="2" t="s">
        <v>209</v>
      </c>
      <c r="F1641" s="2">
        <v>45</v>
      </c>
      <c r="G1641" s="2" t="s">
        <v>69</v>
      </c>
      <c r="H1641" s="2" t="s">
        <v>313</v>
      </c>
      <c r="I1641" s="2" t="s">
        <v>44</v>
      </c>
      <c r="J1641" s="3">
        <v>45229</v>
      </c>
      <c r="K1641" s="3"/>
      <c r="L1641" s="2" t="s">
        <v>37</v>
      </c>
      <c r="M1641" s="2" t="s">
        <v>199</v>
      </c>
      <c r="N1641" s="2" t="s">
        <v>200</v>
      </c>
      <c r="O1641" s="4">
        <v>207000</v>
      </c>
      <c r="P1641" s="4">
        <v>52800</v>
      </c>
      <c r="Q1641" s="4">
        <v>154200</v>
      </c>
      <c r="R1641" s="2">
        <v>36</v>
      </c>
      <c r="S1641" s="5">
        <v>11.63</v>
      </c>
      <c r="T1641" s="4">
        <v>5777.79</v>
      </c>
      <c r="U1641" s="2" t="s">
        <v>113</v>
      </c>
      <c r="V1641" s="2" t="s">
        <v>97</v>
      </c>
      <c r="W1641" s="4">
        <v>0</v>
      </c>
      <c r="X1641" s="4">
        <v>0</v>
      </c>
      <c r="Y1641" s="4">
        <v>208000.38</v>
      </c>
      <c r="Z1641" s="2">
        <v>0</v>
      </c>
      <c r="AA1641" s="2" t="s">
        <v>97</v>
      </c>
      <c r="AB1641" s="2" t="s">
        <v>15731</v>
      </c>
      <c r="AC1641" s="2" t="s">
        <v>138</v>
      </c>
      <c r="AD1641" s="2" t="s">
        <v>76</v>
      </c>
      <c r="AE1641" s="5">
        <v>74.489999999999995</v>
      </c>
      <c r="AF1641" s="2">
        <v>0</v>
      </c>
      <c r="AG1641" s="2" t="s">
        <v>97</v>
      </c>
      <c r="AH1641" s="2"/>
      <c r="AI1641" s="6" t="str">
        <f t="shared" si="75"/>
        <v>45-54</v>
      </c>
      <c r="AJ1641" s="11">
        <f>YEAR(tbl_LoanData[[#This Row],[Application Date]])</f>
        <v>2023</v>
      </c>
      <c r="AK1641" s="11" t="str">
        <f>TEXT(tbl_LoanData[[#This Row],[Application Date]],"MMMM")</f>
        <v>October</v>
      </c>
      <c r="AL1641" s="12">
        <f>DATE(YEAR(tbl_LoanData[[#This Row],[Application Date]]),MONTH(tbl_LoanData[[#This Row],[Application Date]]),1)</f>
        <v>45200</v>
      </c>
      <c r="AM1641" s="14">
        <f ca="1">IF(AND(tbl_LoanData[[#This Row],[Application Date]]&gt;=EOMONTH(TODAY(),-1)+1,tbl_LoanData[[#This Row],[Application Date]]&lt;=TODAY()),tbl_LoanData[[#This Row],[Loan Amount]],0)</f>
        <v>0</v>
      </c>
      <c r="AN1641" s="14">
        <f>tbl_LoanData[[#This Row],[Amount Paid]]-(Q1641-X1641)</f>
        <v>-154200</v>
      </c>
      <c r="AO1641" s="14">
        <f>IF(tbl_LoanData[[#This Row],[Application Status]]="Approved",1,0)</f>
        <v>0</v>
      </c>
      <c r="AP1641" s="22" t="str">
        <f t="shared" ca="1" si="76"/>
        <v/>
      </c>
      <c r="AQ1641" s="22" t="str">
        <f t="shared" ca="1" si="77"/>
        <v/>
      </c>
    </row>
    <row r="1642" spans="1:43" ht="14.4" customHeight="1" x14ac:dyDescent="0.3">
      <c r="A1642" s="2" t="s">
        <v>4995</v>
      </c>
      <c r="B1642" s="2" t="s">
        <v>4996</v>
      </c>
      <c r="C1642" s="2" t="s">
        <v>986</v>
      </c>
      <c r="D1642" s="2" t="s">
        <v>82</v>
      </c>
      <c r="E1642" s="2" t="s">
        <v>125</v>
      </c>
      <c r="F1642" s="2">
        <v>22</v>
      </c>
      <c r="G1642" s="2" t="s">
        <v>83</v>
      </c>
      <c r="H1642" s="2" t="s">
        <v>126</v>
      </c>
      <c r="I1642" s="2" t="s">
        <v>44</v>
      </c>
      <c r="J1642" s="3">
        <v>45213</v>
      </c>
      <c r="K1642" s="3">
        <v>45230</v>
      </c>
      <c r="L1642" s="2" t="s">
        <v>39</v>
      </c>
      <c r="M1642" s="2" t="s">
        <v>85</v>
      </c>
      <c r="N1642" s="2" t="s">
        <v>373</v>
      </c>
      <c r="O1642" s="4">
        <v>1549000</v>
      </c>
      <c r="P1642" s="4">
        <v>369300</v>
      </c>
      <c r="Q1642" s="4">
        <v>1179700</v>
      </c>
      <c r="R1642" s="2">
        <v>60</v>
      </c>
      <c r="S1642" s="5">
        <v>11.1</v>
      </c>
      <c r="T1642" s="4">
        <v>30573.89</v>
      </c>
      <c r="U1642" s="2" t="s">
        <v>73</v>
      </c>
      <c r="V1642" s="2" t="s">
        <v>74</v>
      </c>
      <c r="W1642" s="4">
        <v>1039512.26</v>
      </c>
      <c r="X1642" s="4">
        <v>794921.24</v>
      </c>
      <c r="Y1642" s="4">
        <v>1834433.5</v>
      </c>
      <c r="Z1642" s="2">
        <v>0</v>
      </c>
      <c r="AA1642" s="2" t="s">
        <v>56</v>
      </c>
      <c r="AB1642" s="2" t="s">
        <v>15735</v>
      </c>
      <c r="AC1642" s="2" t="s">
        <v>75</v>
      </c>
      <c r="AD1642" s="2" t="s">
        <v>76</v>
      </c>
      <c r="AE1642" s="5">
        <v>76.16</v>
      </c>
      <c r="AF1642" s="2">
        <v>0</v>
      </c>
      <c r="AG1642" s="2" t="s">
        <v>77</v>
      </c>
      <c r="AH1642" s="2">
        <v>17</v>
      </c>
      <c r="AI1642" s="6" t="str">
        <f t="shared" si="75"/>
        <v>18-24</v>
      </c>
      <c r="AJ1642" s="11">
        <f>YEAR(tbl_LoanData[[#This Row],[Application Date]])</f>
        <v>2023</v>
      </c>
      <c r="AK1642" s="11" t="str">
        <f>TEXT(tbl_LoanData[[#This Row],[Application Date]],"MMMM")</f>
        <v>October</v>
      </c>
      <c r="AL1642" s="12">
        <f>DATE(YEAR(tbl_LoanData[[#This Row],[Application Date]]),MONTH(tbl_LoanData[[#This Row],[Application Date]]),1)</f>
        <v>45200</v>
      </c>
      <c r="AM1642" s="14">
        <f ca="1">IF(AND(tbl_LoanData[[#This Row],[Application Date]]&gt;=EOMONTH(TODAY(),-1)+1,tbl_LoanData[[#This Row],[Application Date]]&lt;=TODAY()),tbl_LoanData[[#This Row],[Loan Amount]],0)</f>
        <v>0</v>
      </c>
      <c r="AN1642" s="14">
        <f>tbl_LoanData[[#This Row],[Amount Paid]]-(Q1642-X1642)</f>
        <v>654733.5</v>
      </c>
      <c r="AO1642" s="14">
        <f>IF(tbl_LoanData[[#This Row],[Application Status]]="Approved",1,0)</f>
        <v>1</v>
      </c>
      <c r="AP1642" s="22" t="str">
        <f t="shared" ca="1" si="76"/>
        <v/>
      </c>
      <c r="AQ1642" s="22" t="str">
        <f t="shared" ca="1" si="77"/>
        <v/>
      </c>
    </row>
    <row r="1643" spans="1:43" ht="14.4" customHeight="1" x14ac:dyDescent="0.3">
      <c r="A1643" s="2" t="s">
        <v>5003</v>
      </c>
      <c r="B1643" s="2" t="s">
        <v>5004</v>
      </c>
      <c r="C1643" s="2" t="s">
        <v>712</v>
      </c>
      <c r="D1643" s="2" t="s">
        <v>268</v>
      </c>
      <c r="E1643" s="2" t="s">
        <v>101</v>
      </c>
      <c r="F1643" s="2">
        <v>22</v>
      </c>
      <c r="G1643" s="2" t="s">
        <v>83</v>
      </c>
      <c r="H1643" s="2" t="s">
        <v>318</v>
      </c>
      <c r="I1643" s="2" t="s">
        <v>42</v>
      </c>
      <c r="J1643" s="3">
        <v>45213</v>
      </c>
      <c r="K1643" s="3"/>
      <c r="L1643" s="2" t="s">
        <v>40</v>
      </c>
      <c r="M1643" s="2" t="s">
        <v>157</v>
      </c>
      <c r="N1643" s="2" t="s">
        <v>299</v>
      </c>
      <c r="O1643" s="4">
        <v>1099000</v>
      </c>
      <c r="P1643" s="4">
        <v>251800</v>
      </c>
      <c r="Q1643" s="4">
        <v>847200</v>
      </c>
      <c r="R1643" s="2">
        <v>36</v>
      </c>
      <c r="S1643" s="5">
        <v>7.47</v>
      </c>
      <c r="T1643" s="4">
        <v>28807.15</v>
      </c>
      <c r="U1643" s="2" t="s">
        <v>113</v>
      </c>
      <c r="V1643" s="2" t="s">
        <v>97</v>
      </c>
      <c r="W1643" s="4">
        <v>0</v>
      </c>
      <c r="X1643" s="4">
        <v>0</v>
      </c>
      <c r="Y1643" s="4">
        <v>1037057.52</v>
      </c>
      <c r="Z1643" s="2">
        <v>0</v>
      </c>
      <c r="AA1643" s="2" t="s">
        <v>97</v>
      </c>
      <c r="AB1643" s="2" t="s">
        <v>15735</v>
      </c>
      <c r="AC1643" s="2" t="s">
        <v>213</v>
      </c>
      <c r="AD1643" s="2" t="s">
        <v>76</v>
      </c>
      <c r="AE1643" s="5">
        <v>77.09</v>
      </c>
      <c r="AF1643" s="2">
        <v>0</v>
      </c>
      <c r="AG1643" s="2" t="s">
        <v>97</v>
      </c>
      <c r="AH1643" s="2"/>
      <c r="AI1643" s="6" t="str">
        <f t="shared" si="75"/>
        <v>18-24</v>
      </c>
      <c r="AJ1643" s="11">
        <f>YEAR(tbl_LoanData[[#This Row],[Application Date]])</f>
        <v>2023</v>
      </c>
      <c r="AK1643" s="11" t="str">
        <f>TEXT(tbl_LoanData[[#This Row],[Application Date]],"MMMM")</f>
        <v>October</v>
      </c>
      <c r="AL1643" s="12">
        <f>DATE(YEAR(tbl_LoanData[[#This Row],[Application Date]]),MONTH(tbl_LoanData[[#This Row],[Application Date]]),1)</f>
        <v>45200</v>
      </c>
      <c r="AM1643" s="14">
        <f ca="1">IF(AND(tbl_LoanData[[#This Row],[Application Date]]&gt;=EOMONTH(TODAY(),-1)+1,tbl_LoanData[[#This Row],[Application Date]]&lt;=TODAY()),tbl_LoanData[[#This Row],[Loan Amount]],0)</f>
        <v>0</v>
      </c>
      <c r="AN1643" s="14">
        <f>tbl_LoanData[[#This Row],[Amount Paid]]-(Q1643-X1643)</f>
        <v>-847200</v>
      </c>
      <c r="AO1643" s="14">
        <f>IF(tbl_LoanData[[#This Row],[Application Status]]="Approved",1,0)</f>
        <v>0</v>
      </c>
      <c r="AP1643" s="22" t="str">
        <f t="shared" ca="1" si="76"/>
        <v/>
      </c>
      <c r="AQ1643" s="22" t="str">
        <f t="shared" ca="1" si="77"/>
        <v/>
      </c>
    </row>
    <row r="1644" spans="1:43" ht="14.4" customHeight="1" x14ac:dyDescent="0.3">
      <c r="A1644" s="2" t="s">
        <v>5077</v>
      </c>
      <c r="B1644" s="2" t="s">
        <v>5078</v>
      </c>
      <c r="C1644" s="2" t="s">
        <v>758</v>
      </c>
      <c r="D1644" s="2" t="s">
        <v>101</v>
      </c>
      <c r="E1644" s="2" t="s">
        <v>190</v>
      </c>
      <c r="F1644" s="2">
        <v>40</v>
      </c>
      <c r="G1644" s="2" t="s">
        <v>83</v>
      </c>
      <c r="H1644" s="2" t="s">
        <v>307</v>
      </c>
      <c r="I1644" s="2" t="s">
        <v>43</v>
      </c>
      <c r="J1644" s="3">
        <v>45222</v>
      </c>
      <c r="K1644" s="3">
        <v>45235</v>
      </c>
      <c r="L1644" s="2" t="s">
        <v>36</v>
      </c>
      <c r="M1644" s="2" t="s">
        <v>71</v>
      </c>
      <c r="N1644" s="2" t="s">
        <v>162</v>
      </c>
      <c r="O1644" s="4">
        <v>1596000</v>
      </c>
      <c r="P1644" s="4">
        <v>478300</v>
      </c>
      <c r="Q1644" s="4">
        <v>1117700</v>
      </c>
      <c r="R1644" s="2">
        <v>12</v>
      </c>
      <c r="S1644" s="5">
        <v>5.91</v>
      </c>
      <c r="T1644" s="4">
        <v>98646.34</v>
      </c>
      <c r="U1644" s="2" t="s">
        <v>73</v>
      </c>
      <c r="V1644" s="2" t="s">
        <v>34</v>
      </c>
      <c r="W1644" s="4">
        <v>986463.4</v>
      </c>
      <c r="X1644" s="4">
        <v>197292.67</v>
      </c>
      <c r="Y1644" s="4">
        <v>1183756.07</v>
      </c>
      <c r="Z1644" s="2">
        <v>58</v>
      </c>
      <c r="AA1644" s="2" t="s">
        <v>58</v>
      </c>
      <c r="AB1644" s="2" t="s">
        <v>15731</v>
      </c>
      <c r="AC1644" s="2" t="s">
        <v>106</v>
      </c>
      <c r="AD1644" s="2" t="s">
        <v>76</v>
      </c>
      <c r="AE1644" s="5">
        <v>70.03</v>
      </c>
      <c r="AF1644" s="2">
        <v>2</v>
      </c>
      <c r="AG1644" s="2" t="s">
        <v>15718</v>
      </c>
      <c r="AH1644" s="2">
        <v>13</v>
      </c>
      <c r="AI1644" s="6" t="str">
        <f t="shared" si="75"/>
        <v>35-44</v>
      </c>
      <c r="AJ1644" s="11">
        <f>YEAR(tbl_LoanData[[#This Row],[Application Date]])</f>
        <v>2023</v>
      </c>
      <c r="AK1644" s="11" t="str">
        <f>TEXT(tbl_LoanData[[#This Row],[Application Date]],"MMMM")</f>
        <v>October</v>
      </c>
      <c r="AL1644" s="12">
        <f>DATE(YEAR(tbl_LoanData[[#This Row],[Application Date]]),MONTH(tbl_LoanData[[#This Row],[Application Date]]),1)</f>
        <v>45200</v>
      </c>
      <c r="AM1644" s="14">
        <f ca="1">IF(AND(tbl_LoanData[[#This Row],[Application Date]]&gt;=EOMONTH(TODAY(),-1)+1,tbl_LoanData[[#This Row],[Application Date]]&lt;=TODAY()),tbl_LoanData[[#This Row],[Loan Amount]],0)</f>
        <v>0</v>
      </c>
      <c r="AN1644" s="14">
        <f>tbl_LoanData[[#This Row],[Amount Paid]]-(Q1644-X1644)</f>
        <v>66056.070000000065</v>
      </c>
      <c r="AO1644" s="14">
        <f>IF(tbl_LoanData[[#This Row],[Application Status]]="Approved",1,0)</f>
        <v>1</v>
      </c>
      <c r="AP1644" s="22" t="str">
        <f t="shared" ca="1" si="76"/>
        <v/>
      </c>
      <c r="AQ1644" s="22" t="str">
        <f t="shared" ca="1" si="77"/>
        <v/>
      </c>
    </row>
    <row r="1645" spans="1:43" ht="14.4" customHeight="1" x14ac:dyDescent="0.3">
      <c r="A1645" s="2" t="s">
        <v>5119</v>
      </c>
      <c r="B1645" s="2" t="s">
        <v>5120</v>
      </c>
      <c r="C1645" s="2" t="s">
        <v>781</v>
      </c>
      <c r="D1645" s="2" t="s">
        <v>268</v>
      </c>
      <c r="E1645" s="2" t="s">
        <v>101</v>
      </c>
      <c r="F1645" s="2">
        <v>23</v>
      </c>
      <c r="G1645" s="2" t="s">
        <v>69</v>
      </c>
      <c r="H1645" s="2" t="s">
        <v>136</v>
      </c>
      <c r="I1645" s="2" t="s">
        <v>49</v>
      </c>
      <c r="J1645" s="3">
        <v>45220</v>
      </c>
      <c r="K1645" s="3">
        <v>45236</v>
      </c>
      <c r="L1645" s="2" t="s">
        <v>40</v>
      </c>
      <c r="M1645" s="2" t="s">
        <v>71</v>
      </c>
      <c r="N1645" s="2" t="s">
        <v>137</v>
      </c>
      <c r="O1645" s="4">
        <v>1099000</v>
      </c>
      <c r="P1645" s="4">
        <v>256500</v>
      </c>
      <c r="Q1645" s="4">
        <v>842500</v>
      </c>
      <c r="R1645" s="2">
        <v>24</v>
      </c>
      <c r="S1645" s="5">
        <v>8.31</v>
      </c>
      <c r="T1645" s="4">
        <v>40938.480000000003</v>
      </c>
      <c r="U1645" s="2" t="s">
        <v>73</v>
      </c>
      <c r="V1645" s="2" t="s">
        <v>33</v>
      </c>
      <c r="W1645" s="4">
        <v>982523.5</v>
      </c>
      <c r="X1645" s="4">
        <v>0</v>
      </c>
      <c r="Y1645" s="4">
        <v>982523.5</v>
      </c>
      <c r="Z1645" s="2">
        <v>0</v>
      </c>
      <c r="AA1645" s="2" t="s">
        <v>56</v>
      </c>
      <c r="AB1645" s="2" t="s">
        <v>15728</v>
      </c>
      <c r="AC1645" s="2" t="s">
        <v>129</v>
      </c>
      <c r="AD1645" s="2" t="s">
        <v>76</v>
      </c>
      <c r="AE1645" s="5">
        <v>76.66</v>
      </c>
      <c r="AF1645" s="2">
        <v>0</v>
      </c>
      <c r="AG1645" s="2" t="s">
        <v>77</v>
      </c>
      <c r="AH1645" s="2">
        <v>16</v>
      </c>
      <c r="AI1645" s="6" t="str">
        <f t="shared" si="75"/>
        <v>18-24</v>
      </c>
      <c r="AJ1645" s="11">
        <f>YEAR(tbl_LoanData[[#This Row],[Application Date]])</f>
        <v>2023</v>
      </c>
      <c r="AK1645" s="11" t="str">
        <f>TEXT(tbl_LoanData[[#This Row],[Application Date]],"MMMM")</f>
        <v>October</v>
      </c>
      <c r="AL1645" s="12">
        <f>DATE(YEAR(tbl_LoanData[[#This Row],[Application Date]]),MONTH(tbl_LoanData[[#This Row],[Application Date]]),1)</f>
        <v>45200</v>
      </c>
      <c r="AM1645" s="14">
        <f ca="1">IF(AND(tbl_LoanData[[#This Row],[Application Date]]&gt;=EOMONTH(TODAY(),-1)+1,tbl_LoanData[[#This Row],[Application Date]]&lt;=TODAY()),tbl_LoanData[[#This Row],[Loan Amount]],0)</f>
        <v>0</v>
      </c>
      <c r="AN1645" s="14">
        <f>tbl_LoanData[[#This Row],[Amount Paid]]-(Q1645-X1645)</f>
        <v>140023.5</v>
      </c>
      <c r="AO1645" s="14">
        <f>IF(tbl_LoanData[[#This Row],[Application Status]]="Approved",1,0)</f>
        <v>1</v>
      </c>
      <c r="AP1645" s="22" t="str">
        <f t="shared" ca="1" si="76"/>
        <v/>
      </c>
      <c r="AQ1645" s="22" t="str">
        <f t="shared" ca="1" si="77"/>
        <v/>
      </c>
    </row>
    <row r="1646" spans="1:43" ht="14.4" customHeight="1" x14ac:dyDescent="0.3">
      <c r="A1646" s="2" t="s">
        <v>5141</v>
      </c>
      <c r="B1646" s="2" t="s">
        <v>5142</v>
      </c>
      <c r="C1646" s="2" t="s">
        <v>347</v>
      </c>
      <c r="D1646" s="2" t="s">
        <v>161</v>
      </c>
      <c r="E1646" s="2" t="s">
        <v>67</v>
      </c>
      <c r="F1646" s="2">
        <v>25</v>
      </c>
      <c r="G1646" s="2" t="s">
        <v>69</v>
      </c>
      <c r="H1646" s="2" t="s">
        <v>285</v>
      </c>
      <c r="I1646" s="2" t="s">
        <v>55</v>
      </c>
      <c r="J1646" s="3">
        <v>45215</v>
      </c>
      <c r="K1646" s="3">
        <v>45233</v>
      </c>
      <c r="L1646" s="2" t="s">
        <v>37</v>
      </c>
      <c r="M1646" s="2" t="s">
        <v>199</v>
      </c>
      <c r="N1646" s="2" t="s">
        <v>200</v>
      </c>
      <c r="O1646" s="4">
        <v>90000</v>
      </c>
      <c r="P1646" s="4">
        <v>26100</v>
      </c>
      <c r="Q1646" s="4">
        <v>63900</v>
      </c>
      <c r="R1646" s="2">
        <v>12</v>
      </c>
      <c r="S1646" s="5">
        <v>11.75</v>
      </c>
      <c r="T1646" s="4">
        <v>5950.69</v>
      </c>
      <c r="U1646" s="2" t="s">
        <v>73</v>
      </c>
      <c r="V1646" s="2" t="s">
        <v>33</v>
      </c>
      <c r="W1646" s="4">
        <v>71408.25</v>
      </c>
      <c r="X1646" s="4">
        <v>0</v>
      </c>
      <c r="Y1646" s="4">
        <v>71408.25</v>
      </c>
      <c r="Z1646" s="2">
        <v>0</v>
      </c>
      <c r="AA1646" s="2" t="s">
        <v>56</v>
      </c>
      <c r="AB1646" s="2" t="s">
        <v>15732</v>
      </c>
      <c r="AC1646" s="2" t="s">
        <v>138</v>
      </c>
      <c r="AD1646" s="2" t="s">
        <v>76</v>
      </c>
      <c r="AE1646" s="5">
        <v>71</v>
      </c>
      <c r="AF1646" s="2">
        <v>0</v>
      </c>
      <c r="AG1646" s="2" t="s">
        <v>77</v>
      </c>
      <c r="AH1646" s="2">
        <v>18</v>
      </c>
      <c r="AI1646" s="6" t="str">
        <f t="shared" si="75"/>
        <v>25-34</v>
      </c>
      <c r="AJ1646" s="11">
        <f>YEAR(tbl_LoanData[[#This Row],[Application Date]])</f>
        <v>2023</v>
      </c>
      <c r="AK1646" s="11" t="str">
        <f>TEXT(tbl_LoanData[[#This Row],[Application Date]],"MMMM")</f>
        <v>October</v>
      </c>
      <c r="AL1646" s="12">
        <f>DATE(YEAR(tbl_LoanData[[#This Row],[Application Date]]),MONTH(tbl_LoanData[[#This Row],[Application Date]]),1)</f>
        <v>45200</v>
      </c>
      <c r="AM1646" s="14">
        <f ca="1">IF(AND(tbl_LoanData[[#This Row],[Application Date]]&gt;=EOMONTH(TODAY(),-1)+1,tbl_LoanData[[#This Row],[Application Date]]&lt;=TODAY()),tbl_LoanData[[#This Row],[Loan Amount]],0)</f>
        <v>0</v>
      </c>
      <c r="AN1646" s="14">
        <f>tbl_LoanData[[#This Row],[Amount Paid]]-(Q1646-X1646)</f>
        <v>7508.25</v>
      </c>
      <c r="AO1646" s="14">
        <f>IF(tbl_LoanData[[#This Row],[Application Status]]="Approved",1,0)</f>
        <v>1</v>
      </c>
      <c r="AP1646" s="22" t="str">
        <f t="shared" ca="1" si="76"/>
        <v/>
      </c>
      <c r="AQ1646" s="22" t="str">
        <f t="shared" ca="1" si="77"/>
        <v/>
      </c>
    </row>
    <row r="1647" spans="1:43" x14ac:dyDescent="0.3">
      <c r="A1647" s="2" t="s">
        <v>5285</v>
      </c>
      <c r="B1647" s="2" t="s">
        <v>5286</v>
      </c>
      <c r="C1647" s="2" t="s">
        <v>949</v>
      </c>
      <c r="D1647" s="2" t="s">
        <v>176</v>
      </c>
      <c r="E1647" s="2" t="s">
        <v>385</v>
      </c>
      <c r="F1647" s="2">
        <v>46</v>
      </c>
      <c r="G1647" s="2" t="s">
        <v>83</v>
      </c>
      <c r="H1647" s="2" t="s">
        <v>372</v>
      </c>
      <c r="I1647" s="2" t="s">
        <v>43</v>
      </c>
      <c r="J1647" s="3">
        <v>45203</v>
      </c>
      <c r="K1647" s="3">
        <v>45209</v>
      </c>
      <c r="L1647" s="2" t="s">
        <v>38</v>
      </c>
      <c r="M1647" s="2" t="s">
        <v>85</v>
      </c>
      <c r="N1647" s="2" t="s">
        <v>314</v>
      </c>
      <c r="O1647" s="4">
        <v>1570000</v>
      </c>
      <c r="P1647" s="4">
        <v>541700</v>
      </c>
      <c r="Q1647" s="4">
        <v>1028300</v>
      </c>
      <c r="R1647" s="2">
        <v>36</v>
      </c>
      <c r="S1647" s="5">
        <v>7.85</v>
      </c>
      <c r="T1647" s="4">
        <v>35290.68</v>
      </c>
      <c r="U1647" s="2" t="s">
        <v>73</v>
      </c>
      <c r="V1647" s="2" t="s">
        <v>74</v>
      </c>
      <c r="W1647" s="4">
        <v>1094011.08</v>
      </c>
      <c r="X1647" s="4">
        <v>176453.57</v>
      </c>
      <c r="Y1647" s="4">
        <v>1270464.6499999999</v>
      </c>
      <c r="Z1647" s="2">
        <v>90</v>
      </c>
      <c r="AA1647" s="2" t="s">
        <v>59</v>
      </c>
      <c r="AB1647" s="2" t="s">
        <v>15733</v>
      </c>
      <c r="AC1647" s="2" t="s">
        <v>213</v>
      </c>
      <c r="AD1647" s="2" t="s">
        <v>76</v>
      </c>
      <c r="AE1647" s="5">
        <v>65.5</v>
      </c>
      <c r="AF1647" s="2">
        <v>3</v>
      </c>
      <c r="AG1647" s="2" t="s">
        <v>130</v>
      </c>
      <c r="AH1647" s="2">
        <v>6</v>
      </c>
      <c r="AI1647" s="6" t="str">
        <f t="shared" si="75"/>
        <v>45-54</v>
      </c>
      <c r="AJ1647" s="11">
        <f>YEAR(tbl_LoanData[[#This Row],[Application Date]])</f>
        <v>2023</v>
      </c>
      <c r="AK1647" s="11" t="str">
        <f>TEXT(tbl_LoanData[[#This Row],[Application Date]],"MMMM")</f>
        <v>October</v>
      </c>
      <c r="AL1647" s="12">
        <f>DATE(YEAR(tbl_LoanData[[#This Row],[Application Date]]),MONTH(tbl_LoanData[[#This Row],[Application Date]]),1)</f>
        <v>45200</v>
      </c>
      <c r="AM1647" s="14">
        <f ca="1">IF(AND(tbl_LoanData[[#This Row],[Application Date]]&gt;=EOMONTH(TODAY(),-1)+1,tbl_LoanData[[#This Row],[Application Date]]&lt;=TODAY()),tbl_LoanData[[#This Row],[Loan Amount]],0)</f>
        <v>0</v>
      </c>
      <c r="AN1647" s="14">
        <f>tbl_LoanData[[#This Row],[Amount Paid]]-(Q1647-X1647)</f>
        <v>242164.65000000014</v>
      </c>
      <c r="AO1647" s="14">
        <f>IF(tbl_LoanData[[#This Row],[Application Status]]="Approved",1,0)</f>
        <v>1</v>
      </c>
      <c r="AP1647" s="22" t="str">
        <f t="shared" ca="1" si="76"/>
        <v/>
      </c>
      <c r="AQ1647" s="22" t="str">
        <f t="shared" ca="1" si="77"/>
        <v/>
      </c>
    </row>
    <row r="1648" spans="1:43" ht="14.4" customHeight="1" x14ac:dyDescent="0.3">
      <c r="A1648" s="2" t="s">
        <v>5675</v>
      </c>
      <c r="B1648" s="2" t="s">
        <v>5676</v>
      </c>
      <c r="C1648" s="2" t="s">
        <v>142</v>
      </c>
      <c r="D1648" s="2" t="s">
        <v>91</v>
      </c>
      <c r="E1648" s="2" t="s">
        <v>102</v>
      </c>
      <c r="F1648" s="2">
        <v>64</v>
      </c>
      <c r="G1648" s="2" t="s">
        <v>83</v>
      </c>
      <c r="H1648" s="2" t="s">
        <v>217</v>
      </c>
      <c r="I1648" s="2" t="s">
        <v>46</v>
      </c>
      <c r="J1648" s="3">
        <v>45213</v>
      </c>
      <c r="K1648" s="3">
        <v>45217</v>
      </c>
      <c r="L1648" s="2" t="s">
        <v>40</v>
      </c>
      <c r="M1648" s="2" t="s">
        <v>111</v>
      </c>
      <c r="N1648" s="2" t="s">
        <v>369</v>
      </c>
      <c r="O1648" s="4">
        <v>1001000</v>
      </c>
      <c r="P1648" s="4">
        <v>173700</v>
      </c>
      <c r="Q1648" s="4">
        <v>827300</v>
      </c>
      <c r="R1648" s="2">
        <v>18</v>
      </c>
      <c r="S1648" s="5">
        <v>14.06</v>
      </c>
      <c r="T1648" s="4">
        <v>55654.31</v>
      </c>
      <c r="U1648" s="2" t="s">
        <v>73</v>
      </c>
      <c r="V1648" s="2" t="s">
        <v>34</v>
      </c>
      <c r="W1648" s="4">
        <v>946123.27</v>
      </c>
      <c r="X1648" s="4">
        <v>55654.3</v>
      </c>
      <c r="Y1648" s="4">
        <v>1001777.57</v>
      </c>
      <c r="Z1648" s="2">
        <v>29</v>
      </c>
      <c r="AA1648" s="2" t="s">
        <v>57</v>
      </c>
      <c r="AB1648" s="2" t="s">
        <v>15732</v>
      </c>
      <c r="AC1648" s="2" t="s">
        <v>75</v>
      </c>
      <c r="AD1648" s="2" t="s">
        <v>76</v>
      </c>
      <c r="AE1648" s="5">
        <v>82.65</v>
      </c>
      <c r="AF1648" s="2">
        <v>1</v>
      </c>
      <c r="AG1648" s="2" t="s">
        <v>77</v>
      </c>
      <c r="AH1648" s="2">
        <v>4</v>
      </c>
      <c r="AI1648" s="6" t="str">
        <f t="shared" si="75"/>
        <v>55-64</v>
      </c>
      <c r="AJ1648" s="11">
        <f>YEAR(tbl_LoanData[[#This Row],[Application Date]])</f>
        <v>2023</v>
      </c>
      <c r="AK1648" s="11" t="str">
        <f>TEXT(tbl_LoanData[[#This Row],[Application Date]],"MMMM")</f>
        <v>October</v>
      </c>
      <c r="AL1648" s="12">
        <f>DATE(YEAR(tbl_LoanData[[#This Row],[Application Date]]),MONTH(tbl_LoanData[[#This Row],[Application Date]]),1)</f>
        <v>45200</v>
      </c>
      <c r="AM1648" s="14">
        <f ca="1">IF(AND(tbl_LoanData[[#This Row],[Application Date]]&gt;=EOMONTH(TODAY(),-1)+1,tbl_LoanData[[#This Row],[Application Date]]&lt;=TODAY()),tbl_LoanData[[#This Row],[Loan Amount]],0)</f>
        <v>0</v>
      </c>
      <c r="AN1648" s="14">
        <f>tbl_LoanData[[#This Row],[Amount Paid]]-(Q1648-X1648)</f>
        <v>174477.57000000007</v>
      </c>
      <c r="AO1648" s="14">
        <f>IF(tbl_LoanData[[#This Row],[Application Status]]="Approved",1,0)</f>
        <v>1</v>
      </c>
      <c r="AP1648" s="22" t="str">
        <f t="shared" ca="1" si="76"/>
        <v/>
      </c>
      <c r="AQ1648" s="22" t="str">
        <f t="shared" ca="1" si="77"/>
        <v/>
      </c>
    </row>
    <row r="1649" spans="1:43" ht="14.4" customHeight="1" x14ac:dyDescent="0.3">
      <c r="A1649" s="2" t="s">
        <v>5719</v>
      </c>
      <c r="B1649" s="2" t="s">
        <v>5720</v>
      </c>
      <c r="C1649" s="2" t="s">
        <v>712</v>
      </c>
      <c r="D1649" s="2" t="s">
        <v>161</v>
      </c>
      <c r="E1649" s="2" t="s">
        <v>135</v>
      </c>
      <c r="F1649" s="2">
        <v>34</v>
      </c>
      <c r="G1649" s="2" t="s">
        <v>83</v>
      </c>
      <c r="H1649" s="2" t="s">
        <v>466</v>
      </c>
      <c r="I1649" s="2" t="s">
        <v>43</v>
      </c>
      <c r="J1649" s="3">
        <v>45215</v>
      </c>
      <c r="K1649" s="3">
        <v>45218</v>
      </c>
      <c r="L1649" s="2" t="s">
        <v>40</v>
      </c>
      <c r="M1649" s="2" t="s">
        <v>111</v>
      </c>
      <c r="N1649" s="2" t="s">
        <v>369</v>
      </c>
      <c r="O1649" s="4">
        <v>1429000</v>
      </c>
      <c r="P1649" s="4">
        <v>303100</v>
      </c>
      <c r="Q1649" s="4">
        <v>1125900</v>
      </c>
      <c r="R1649" s="2">
        <v>60</v>
      </c>
      <c r="S1649" s="5">
        <v>7.31</v>
      </c>
      <c r="T1649" s="4">
        <v>25623.61</v>
      </c>
      <c r="U1649" s="2" t="s">
        <v>73</v>
      </c>
      <c r="V1649" s="2" t="s">
        <v>74</v>
      </c>
      <c r="W1649" s="4">
        <v>743084.69</v>
      </c>
      <c r="X1649" s="4">
        <v>794331.76</v>
      </c>
      <c r="Y1649" s="4">
        <v>1537416.45</v>
      </c>
      <c r="Z1649" s="2">
        <v>150</v>
      </c>
      <c r="AA1649" s="2" t="s">
        <v>60</v>
      </c>
      <c r="AB1649" s="2" t="s">
        <v>15728</v>
      </c>
      <c r="AC1649" s="2" t="s">
        <v>213</v>
      </c>
      <c r="AD1649" s="2" t="s">
        <v>76</v>
      </c>
      <c r="AE1649" s="5">
        <v>78.790000000000006</v>
      </c>
      <c r="AF1649" s="2">
        <v>5</v>
      </c>
      <c r="AG1649" s="2" t="s">
        <v>130</v>
      </c>
      <c r="AH1649" s="2">
        <v>3</v>
      </c>
      <c r="AI1649" s="6" t="str">
        <f t="shared" si="75"/>
        <v>25-34</v>
      </c>
      <c r="AJ1649" s="11">
        <f>YEAR(tbl_LoanData[[#This Row],[Application Date]])</f>
        <v>2023</v>
      </c>
      <c r="AK1649" s="11" t="str">
        <f>TEXT(tbl_LoanData[[#This Row],[Application Date]],"MMMM")</f>
        <v>October</v>
      </c>
      <c r="AL1649" s="12">
        <f>DATE(YEAR(tbl_LoanData[[#This Row],[Application Date]]),MONTH(tbl_LoanData[[#This Row],[Application Date]]),1)</f>
        <v>45200</v>
      </c>
      <c r="AM1649" s="14">
        <f ca="1">IF(AND(tbl_LoanData[[#This Row],[Application Date]]&gt;=EOMONTH(TODAY(),-1)+1,tbl_LoanData[[#This Row],[Application Date]]&lt;=TODAY()),tbl_LoanData[[#This Row],[Loan Amount]],0)</f>
        <v>0</v>
      </c>
      <c r="AN1649" s="14">
        <f>tbl_LoanData[[#This Row],[Amount Paid]]-(Q1649-X1649)</f>
        <v>411516.44999999995</v>
      </c>
      <c r="AO1649" s="14">
        <f>IF(tbl_LoanData[[#This Row],[Application Status]]="Approved",1,0)</f>
        <v>1</v>
      </c>
      <c r="AP1649" s="22" t="str">
        <f t="shared" ca="1" si="76"/>
        <v/>
      </c>
      <c r="AQ1649" s="22" t="str">
        <f t="shared" ca="1" si="77"/>
        <v/>
      </c>
    </row>
    <row r="1650" spans="1:43" x14ac:dyDescent="0.3">
      <c r="A1650" s="2" t="s">
        <v>5743</v>
      </c>
      <c r="B1650" s="2" t="s">
        <v>5744</v>
      </c>
      <c r="C1650" s="2" t="s">
        <v>712</v>
      </c>
      <c r="D1650" s="2" t="s">
        <v>134</v>
      </c>
      <c r="E1650" s="2" t="s">
        <v>255</v>
      </c>
      <c r="F1650" s="2">
        <v>62</v>
      </c>
      <c r="G1650" s="2" t="s">
        <v>83</v>
      </c>
      <c r="H1650" s="2" t="s">
        <v>217</v>
      </c>
      <c r="I1650" s="2" t="s">
        <v>46</v>
      </c>
      <c r="J1650" s="3">
        <v>45204</v>
      </c>
      <c r="K1650" s="3">
        <v>45217</v>
      </c>
      <c r="L1650" s="2" t="s">
        <v>39</v>
      </c>
      <c r="M1650" s="2" t="s">
        <v>167</v>
      </c>
      <c r="N1650" s="2" t="s">
        <v>168</v>
      </c>
      <c r="O1650" s="4">
        <v>2167000</v>
      </c>
      <c r="P1650" s="4">
        <v>666600</v>
      </c>
      <c r="Q1650" s="4">
        <v>1500400</v>
      </c>
      <c r="R1650" s="2">
        <v>48</v>
      </c>
      <c r="S1650" s="5">
        <v>14.92</v>
      </c>
      <c r="T1650" s="4">
        <v>49913.31</v>
      </c>
      <c r="U1650" s="2" t="s">
        <v>73</v>
      </c>
      <c r="V1650" s="2" t="s">
        <v>74</v>
      </c>
      <c r="W1650" s="4">
        <v>1697052.54</v>
      </c>
      <c r="X1650" s="4">
        <v>698786.18</v>
      </c>
      <c r="Y1650" s="4">
        <v>2395838.7200000002</v>
      </c>
      <c r="Z1650" s="2">
        <v>0</v>
      </c>
      <c r="AA1650" s="2" t="s">
        <v>56</v>
      </c>
      <c r="AB1650" s="2" t="s">
        <v>15731</v>
      </c>
      <c r="AC1650" s="2" t="s">
        <v>360</v>
      </c>
      <c r="AD1650" s="2" t="s">
        <v>76</v>
      </c>
      <c r="AE1650" s="5">
        <v>69.239999999999995</v>
      </c>
      <c r="AF1650" s="2">
        <v>0</v>
      </c>
      <c r="AG1650" s="2" t="s">
        <v>77</v>
      </c>
      <c r="AH1650" s="2">
        <v>13</v>
      </c>
      <c r="AI1650" s="6" t="str">
        <f t="shared" si="75"/>
        <v>55-64</v>
      </c>
      <c r="AJ1650" s="11">
        <f>YEAR(tbl_LoanData[[#This Row],[Application Date]])</f>
        <v>2023</v>
      </c>
      <c r="AK1650" s="11" t="str">
        <f>TEXT(tbl_LoanData[[#This Row],[Application Date]],"MMMM")</f>
        <v>October</v>
      </c>
      <c r="AL1650" s="12">
        <f>DATE(YEAR(tbl_LoanData[[#This Row],[Application Date]]),MONTH(tbl_LoanData[[#This Row],[Application Date]]),1)</f>
        <v>45200</v>
      </c>
      <c r="AM1650" s="14">
        <f ca="1">IF(AND(tbl_LoanData[[#This Row],[Application Date]]&gt;=EOMONTH(TODAY(),-1)+1,tbl_LoanData[[#This Row],[Application Date]]&lt;=TODAY()),tbl_LoanData[[#This Row],[Loan Amount]],0)</f>
        <v>0</v>
      </c>
      <c r="AN1650" s="14">
        <f>tbl_LoanData[[#This Row],[Amount Paid]]-(Q1650-X1650)</f>
        <v>895438.72000000009</v>
      </c>
      <c r="AO1650" s="14">
        <f>IF(tbl_LoanData[[#This Row],[Application Status]]="Approved",1,0)</f>
        <v>1</v>
      </c>
      <c r="AP1650" s="22" t="str">
        <f t="shared" ca="1" si="76"/>
        <v/>
      </c>
      <c r="AQ1650" s="22" t="str">
        <f t="shared" ca="1" si="77"/>
        <v/>
      </c>
    </row>
    <row r="1651" spans="1:43" ht="14.4" customHeight="1" x14ac:dyDescent="0.3">
      <c r="A1651" s="2" t="s">
        <v>5987</v>
      </c>
      <c r="B1651" s="2" t="s">
        <v>5988</v>
      </c>
      <c r="C1651" s="2" t="s">
        <v>668</v>
      </c>
      <c r="D1651" s="2" t="s">
        <v>134</v>
      </c>
      <c r="E1651" s="2" t="s">
        <v>540</v>
      </c>
      <c r="F1651" s="2">
        <v>43</v>
      </c>
      <c r="G1651" s="2" t="s">
        <v>69</v>
      </c>
      <c r="H1651" s="2" t="s">
        <v>256</v>
      </c>
      <c r="I1651" s="2" t="s">
        <v>43</v>
      </c>
      <c r="J1651" s="3">
        <v>45230</v>
      </c>
      <c r="K1651" s="3">
        <v>45233</v>
      </c>
      <c r="L1651" s="2" t="s">
        <v>38</v>
      </c>
      <c r="M1651" s="2" t="s">
        <v>127</v>
      </c>
      <c r="N1651" s="2" t="s">
        <v>128</v>
      </c>
      <c r="O1651" s="4">
        <v>1094000</v>
      </c>
      <c r="P1651" s="4">
        <v>223500</v>
      </c>
      <c r="Q1651" s="4">
        <v>870500</v>
      </c>
      <c r="R1651" s="2">
        <v>48</v>
      </c>
      <c r="S1651" s="5">
        <v>7.57</v>
      </c>
      <c r="T1651" s="4">
        <v>23626.82</v>
      </c>
      <c r="U1651" s="2" t="s">
        <v>73</v>
      </c>
      <c r="V1651" s="2" t="s">
        <v>74</v>
      </c>
      <c r="W1651" s="4">
        <v>779685.06</v>
      </c>
      <c r="X1651" s="4">
        <v>354402.34</v>
      </c>
      <c r="Y1651" s="4">
        <v>1134087.3999999999</v>
      </c>
      <c r="Z1651" s="2">
        <v>0</v>
      </c>
      <c r="AA1651" s="2" t="s">
        <v>56</v>
      </c>
      <c r="AB1651" s="2" t="s">
        <v>15730</v>
      </c>
      <c r="AC1651" s="2" t="s">
        <v>360</v>
      </c>
      <c r="AD1651" s="2" t="s">
        <v>76</v>
      </c>
      <c r="AE1651" s="5">
        <v>79.569999999999993</v>
      </c>
      <c r="AF1651" s="2">
        <v>0</v>
      </c>
      <c r="AG1651" s="2" t="s">
        <v>77</v>
      </c>
      <c r="AH1651" s="2">
        <v>3</v>
      </c>
      <c r="AI1651" s="6" t="str">
        <f t="shared" si="75"/>
        <v>35-44</v>
      </c>
      <c r="AJ1651" s="11">
        <f>YEAR(tbl_LoanData[[#This Row],[Application Date]])</f>
        <v>2023</v>
      </c>
      <c r="AK1651" s="11" t="str">
        <f>TEXT(tbl_LoanData[[#This Row],[Application Date]],"MMMM")</f>
        <v>October</v>
      </c>
      <c r="AL1651" s="12">
        <f>DATE(YEAR(tbl_LoanData[[#This Row],[Application Date]]),MONTH(tbl_LoanData[[#This Row],[Application Date]]),1)</f>
        <v>45200</v>
      </c>
      <c r="AM1651" s="14">
        <f ca="1">IF(AND(tbl_LoanData[[#This Row],[Application Date]]&gt;=EOMONTH(TODAY(),-1)+1,tbl_LoanData[[#This Row],[Application Date]]&lt;=TODAY()),tbl_LoanData[[#This Row],[Loan Amount]],0)</f>
        <v>0</v>
      </c>
      <c r="AN1651" s="14">
        <f>tbl_LoanData[[#This Row],[Amount Paid]]-(Q1651-X1651)</f>
        <v>263587.40000000008</v>
      </c>
      <c r="AO1651" s="14">
        <f>IF(tbl_LoanData[[#This Row],[Application Status]]="Approved",1,0)</f>
        <v>1</v>
      </c>
      <c r="AP1651" s="22" t="str">
        <f t="shared" ca="1" si="76"/>
        <v/>
      </c>
      <c r="AQ1651" s="22" t="str">
        <f t="shared" ca="1" si="77"/>
        <v/>
      </c>
    </row>
    <row r="1652" spans="1:43" x14ac:dyDescent="0.3">
      <c r="A1652" s="2" t="s">
        <v>6041</v>
      </c>
      <c r="B1652" s="2" t="s">
        <v>6042</v>
      </c>
      <c r="C1652" s="2" t="s">
        <v>682</v>
      </c>
      <c r="D1652" s="2" t="s">
        <v>176</v>
      </c>
      <c r="E1652" s="2" t="s">
        <v>134</v>
      </c>
      <c r="F1652" s="2">
        <v>31</v>
      </c>
      <c r="G1652" s="2" t="s">
        <v>69</v>
      </c>
      <c r="H1652" s="2" t="s">
        <v>244</v>
      </c>
      <c r="I1652" s="2" t="s">
        <v>48</v>
      </c>
      <c r="J1652" s="3">
        <v>45212</v>
      </c>
      <c r="K1652" s="3">
        <v>45233</v>
      </c>
      <c r="L1652" s="2" t="s">
        <v>40</v>
      </c>
      <c r="M1652" s="2" t="s">
        <v>71</v>
      </c>
      <c r="N1652" s="2" t="s">
        <v>137</v>
      </c>
      <c r="O1652" s="4">
        <v>1044000</v>
      </c>
      <c r="P1652" s="4">
        <v>135100</v>
      </c>
      <c r="Q1652" s="4">
        <v>908900</v>
      </c>
      <c r="R1652" s="2">
        <v>24</v>
      </c>
      <c r="S1652" s="5">
        <v>7.55</v>
      </c>
      <c r="T1652" s="4">
        <v>43589.33</v>
      </c>
      <c r="U1652" s="2" t="s">
        <v>73</v>
      </c>
      <c r="V1652" s="2" t="s">
        <v>33</v>
      </c>
      <c r="W1652" s="4">
        <v>1046143.9</v>
      </c>
      <c r="X1652" s="4">
        <v>0</v>
      </c>
      <c r="Y1652" s="4">
        <v>1046143.9</v>
      </c>
      <c r="Z1652" s="2">
        <v>0</v>
      </c>
      <c r="AA1652" s="2" t="s">
        <v>56</v>
      </c>
      <c r="AB1652" s="2" t="s">
        <v>15733</v>
      </c>
      <c r="AC1652" s="2" t="s">
        <v>106</v>
      </c>
      <c r="AD1652" s="2" t="s">
        <v>76</v>
      </c>
      <c r="AE1652" s="5">
        <v>87.06</v>
      </c>
      <c r="AF1652" s="2">
        <v>0</v>
      </c>
      <c r="AG1652" s="2" t="s">
        <v>77</v>
      </c>
      <c r="AH1652" s="2">
        <v>21</v>
      </c>
      <c r="AI1652" s="6" t="str">
        <f t="shared" si="75"/>
        <v>25-34</v>
      </c>
      <c r="AJ1652" s="11">
        <f>YEAR(tbl_LoanData[[#This Row],[Application Date]])</f>
        <v>2023</v>
      </c>
      <c r="AK1652" s="11" t="str">
        <f>TEXT(tbl_LoanData[[#This Row],[Application Date]],"MMMM")</f>
        <v>October</v>
      </c>
      <c r="AL1652" s="12">
        <f>DATE(YEAR(tbl_LoanData[[#This Row],[Application Date]]),MONTH(tbl_LoanData[[#This Row],[Application Date]]),1)</f>
        <v>45200</v>
      </c>
      <c r="AM1652" s="14">
        <f ca="1">IF(AND(tbl_LoanData[[#This Row],[Application Date]]&gt;=EOMONTH(TODAY(),-1)+1,tbl_LoanData[[#This Row],[Application Date]]&lt;=TODAY()),tbl_LoanData[[#This Row],[Loan Amount]],0)</f>
        <v>0</v>
      </c>
      <c r="AN1652" s="14">
        <f>tbl_LoanData[[#This Row],[Amount Paid]]-(Q1652-X1652)</f>
        <v>137243.90000000002</v>
      </c>
      <c r="AO1652" s="14">
        <f>IF(tbl_LoanData[[#This Row],[Application Status]]="Approved",1,0)</f>
        <v>1</v>
      </c>
      <c r="AP1652" s="22" t="str">
        <f t="shared" ca="1" si="76"/>
        <v/>
      </c>
      <c r="AQ1652" s="22" t="str">
        <f t="shared" ca="1" si="77"/>
        <v/>
      </c>
    </row>
    <row r="1653" spans="1:43" ht="14.4" customHeight="1" x14ac:dyDescent="0.3">
      <c r="A1653" s="2" t="s">
        <v>6353</v>
      </c>
      <c r="B1653" s="2" t="s">
        <v>6354</v>
      </c>
      <c r="C1653" s="2" t="s">
        <v>621</v>
      </c>
      <c r="D1653" s="2" t="s">
        <v>254</v>
      </c>
      <c r="E1653" s="2" t="s">
        <v>183</v>
      </c>
      <c r="F1653" s="2">
        <v>48</v>
      </c>
      <c r="G1653" s="2" t="s">
        <v>69</v>
      </c>
      <c r="H1653" s="2" t="s">
        <v>265</v>
      </c>
      <c r="I1653" s="2" t="s">
        <v>44</v>
      </c>
      <c r="J1653" s="3">
        <v>45213</v>
      </c>
      <c r="K1653" s="3">
        <v>45215</v>
      </c>
      <c r="L1653" s="2" t="s">
        <v>37</v>
      </c>
      <c r="M1653" s="2" t="s">
        <v>104</v>
      </c>
      <c r="N1653" s="2" t="s">
        <v>192</v>
      </c>
      <c r="O1653" s="4">
        <v>206000</v>
      </c>
      <c r="P1653" s="4">
        <v>28300</v>
      </c>
      <c r="Q1653" s="4">
        <v>177700</v>
      </c>
      <c r="R1653" s="2">
        <v>36</v>
      </c>
      <c r="S1653" s="5">
        <v>14.92</v>
      </c>
      <c r="T1653" s="4">
        <v>7145.51</v>
      </c>
      <c r="U1653" s="2" t="s">
        <v>73</v>
      </c>
      <c r="V1653" s="2" t="s">
        <v>74</v>
      </c>
      <c r="W1653" s="4">
        <v>242947.34</v>
      </c>
      <c r="X1653" s="4">
        <v>14291.18</v>
      </c>
      <c r="Y1653" s="4">
        <v>257238.52</v>
      </c>
      <c r="Z1653" s="2">
        <v>0</v>
      </c>
      <c r="AA1653" s="2" t="s">
        <v>56</v>
      </c>
      <c r="AB1653" s="2" t="s">
        <v>15732</v>
      </c>
      <c r="AC1653" s="2" t="s">
        <v>360</v>
      </c>
      <c r="AD1653" s="2" t="s">
        <v>76</v>
      </c>
      <c r="AE1653" s="5">
        <v>86.26</v>
      </c>
      <c r="AF1653" s="2">
        <v>0</v>
      </c>
      <c r="AG1653" s="2" t="s">
        <v>77</v>
      </c>
      <c r="AH1653" s="2">
        <v>2</v>
      </c>
      <c r="AI1653" s="6" t="str">
        <f t="shared" si="75"/>
        <v>45-54</v>
      </c>
      <c r="AJ1653" s="11">
        <f>YEAR(tbl_LoanData[[#This Row],[Application Date]])</f>
        <v>2023</v>
      </c>
      <c r="AK1653" s="11" t="str">
        <f>TEXT(tbl_LoanData[[#This Row],[Application Date]],"MMMM")</f>
        <v>October</v>
      </c>
      <c r="AL1653" s="12">
        <f>DATE(YEAR(tbl_LoanData[[#This Row],[Application Date]]),MONTH(tbl_LoanData[[#This Row],[Application Date]]),1)</f>
        <v>45200</v>
      </c>
      <c r="AM1653" s="14">
        <f ca="1">IF(AND(tbl_LoanData[[#This Row],[Application Date]]&gt;=EOMONTH(TODAY(),-1)+1,tbl_LoanData[[#This Row],[Application Date]]&lt;=TODAY()),tbl_LoanData[[#This Row],[Loan Amount]],0)</f>
        <v>0</v>
      </c>
      <c r="AN1653" s="14">
        <f>tbl_LoanData[[#This Row],[Amount Paid]]-(Q1653-X1653)</f>
        <v>79538.51999999999</v>
      </c>
      <c r="AO1653" s="14">
        <f>IF(tbl_LoanData[[#This Row],[Application Status]]="Approved",1,0)</f>
        <v>1</v>
      </c>
      <c r="AP1653" s="22" t="str">
        <f t="shared" ca="1" si="76"/>
        <v/>
      </c>
      <c r="AQ1653" s="22" t="str">
        <f t="shared" ca="1" si="77"/>
        <v/>
      </c>
    </row>
    <row r="1654" spans="1:43" x14ac:dyDescent="0.3">
      <c r="A1654" s="2" t="s">
        <v>6425</v>
      </c>
      <c r="B1654" s="2" t="s">
        <v>6426</v>
      </c>
      <c r="C1654" s="2" t="s">
        <v>682</v>
      </c>
      <c r="D1654" s="2" t="s">
        <v>204</v>
      </c>
      <c r="E1654" s="2" t="s">
        <v>465</v>
      </c>
      <c r="F1654" s="2">
        <v>35</v>
      </c>
      <c r="G1654" s="2" t="s">
        <v>69</v>
      </c>
      <c r="H1654" s="2" t="s">
        <v>259</v>
      </c>
      <c r="I1654" s="2" t="s">
        <v>43</v>
      </c>
      <c r="J1654" s="3">
        <v>45225</v>
      </c>
      <c r="K1654" s="3"/>
      <c r="L1654" s="2" t="s">
        <v>37</v>
      </c>
      <c r="M1654" s="2" t="s">
        <v>260</v>
      </c>
      <c r="N1654" s="2" t="s">
        <v>261</v>
      </c>
      <c r="O1654" s="4">
        <v>132000</v>
      </c>
      <c r="P1654" s="4">
        <v>51100</v>
      </c>
      <c r="Q1654" s="4">
        <v>80900</v>
      </c>
      <c r="R1654" s="2">
        <v>36</v>
      </c>
      <c r="S1654" s="5">
        <v>5.88</v>
      </c>
      <c r="T1654" s="4">
        <v>2643.63</v>
      </c>
      <c r="U1654" s="2" t="s">
        <v>113</v>
      </c>
      <c r="V1654" s="2" t="s">
        <v>97</v>
      </c>
      <c r="W1654" s="4">
        <v>0</v>
      </c>
      <c r="X1654" s="4">
        <v>0</v>
      </c>
      <c r="Y1654" s="4">
        <v>95170.76</v>
      </c>
      <c r="Z1654" s="2">
        <v>0</v>
      </c>
      <c r="AA1654" s="2" t="s">
        <v>97</v>
      </c>
      <c r="AB1654" s="2" t="s">
        <v>15733</v>
      </c>
      <c r="AC1654" s="2" t="s">
        <v>138</v>
      </c>
      <c r="AD1654" s="2" t="s">
        <v>76</v>
      </c>
      <c r="AE1654" s="5">
        <v>61.29</v>
      </c>
      <c r="AF1654" s="2">
        <v>0</v>
      </c>
      <c r="AG1654" s="2" t="s">
        <v>97</v>
      </c>
      <c r="AH1654" s="2"/>
      <c r="AI1654" s="6" t="str">
        <f t="shared" si="75"/>
        <v>35-44</v>
      </c>
      <c r="AJ1654" s="11">
        <f>YEAR(tbl_LoanData[[#This Row],[Application Date]])</f>
        <v>2023</v>
      </c>
      <c r="AK1654" s="11" t="str">
        <f>TEXT(tbl_LoanData[[#This Row],[Application Date]],"MMMM")</f>
        <v>October</v>
      </c>
      <c r="AL1654" s="12">
        <f>DATE(YEAR(tbl_LoanData[[#This Row],[Application Date]]),MONTH(tbl_LoanData[[#This Row],[Application Date]]),1)</f>
        <v>45200</v>
      </c>
      <c r="AM1654" s="14">
        <f ca="1">IF(AND(tbl_LoanData[[#This Row],[Application Date]]&gt;=EOMONTH(TODAY(),-1)+1,tbl_LoanData[[#This Row],[Application Date]]&lt;=TODAY()),tbl_LoanData[[#This Row],[Loan Amount]],0)</f>
        <v>0</v>
      </c>
      <c r="AN1654" s="14">
        <f>tbl_LoanData[[#This Row],[Amount Paid]]-(Q1654-X1654)</f>
        <v>-80900</v>
      </c>
      <c r="AO1654" s="14">
        <f>IF(tbl_LoanData[[#This Row],[Application Status]]="Approved",1,0)</f>
        <v>0</v>
      </c>
      <c r="AP1654" s="22" t="str">
        <f t="shared" ca="1" si="76"/>
        <v/>
      </c>
      <c r="AQ1654" s="22" t="str">
        <f t="shared" ca="1" si="77"/>
        <v/>
      </c>
    </row>
    <row r="1655" spans="1:43" x14ac:dyDescent="0.3">
      <c r="A1655" s="2" t="s">
        <v>6443</v>
      </c>
      <c r="B1655" s="2" t="s">
        <v>6444</v>
      </c>
      <c r="C1655" s="2" t="s">
        <v>508</v>
      </c>
      <c r="D1655" s="2" t="s">
        <v>81</v>
      </c>
      <c r="E1655" s="2" t="s">
        <v>91</v>
      </c>
      <c r="F1655" s="2">
        <v>26</v>
      </c>
      <c r="G1655" s="2" t="s">
        <v>83</v>
      </c>
      <c r="H1655" s="2" t="s">
        <v>217</v>
      </c>
      <c r="I1655" s="2" t="s">
        <v>46</v>
      </c>
      <c r="J1655" s="3">
        <v>45205</v>
      </c>
      <c r="K1655" s="3">
        <v>45215</v>
      </c>
      <c r="L1655" s="2" t="s">
        <v>40</v>
      </c>
      <c r="M1655" s="2" t="s">
        <v>157</v>
      </c>
      <c r="N1655" s="2" t="s">
        <v>299</v>
      </c>
      <c r="O1655" s="4">
        <v>849000</v>
      </c>
      <c r="P1655" s="4">
        <v>333200</v>
      </c>
      <c r="Q1655" s="4">
        <v>515800</v>
      </c>
      <c r="R1655" s="2">
        <v>36</v>
      </c>
      <c r="S1655" s="5">
        <v>5.74</v>
      </c>
      <c r="T1655" s="4">
        <v>16795.02</v>
      </c>
      <c r="U1655" s="2" t="s">
        <v>73</v>
      </c>
      <c r="V1655" s="2" t="s">
        <v>74</v>
      </c>
      <c r="W1655" s="4">
        <v>571030.68000000005</v>
      </c>
      <c r="X1655" s="4">
        <v>33590.080000000002</v>
      </c>
      <c r="Y1655" s="4">
        <v>604620.76</v>
      </c>
      <c r="Z1655" s="2">
        <v>0</v>
      </c>
      <c r="AA1655" s="2" t="s">
        <v>56</v>
      </c>
      <c r="AB1655" s="2" t="s">
        <v>15735</v>
      </c>
      <c r="AC1655" s="2" t="s">
        <v>146</v>
      </c>
      <c r="AD1655" s="2" t="s">
        <v>76</v>
      </c>
      <c r="AE1655" s="5">
        <v>60.75</v>
      </c>
      <c r="AF1655" s="2">
        <v>0</v>
      </c>
      <c r="AG1655" s="2" t="s">
        <v>77</v>
      </c>
      <c r="AH1655" s="2">
        <v>10</v>
      </c>
      <c r="AI1655" s="6" t="str">
        <f t="shared" si="75"/>
        <v>25-34</v>
      </c>
      <c r="AJ1655" s="11">
        <f>YEAR(tbl_LoanData[[#This Row],[Application Date]])</f>
        <v>2023</v>
      </c>
      <c r="AK1655" s="11" t="str">
        <f>TEXT(tbl_LoanData[[#This Row],[Application Date]],"MMMM")</f>
        <v>October</v>
      </c>
      <c r="AL1655" s="12">
        <f>DATE(YEAR(tbl_LoanData[[#This Row],[Application Date]]),MONTH(tbl_LoanData[[#This Row],[Application Date]]),1)</f>
        <v>45200</v>
      </c>
      <c r="AM1655" s="14">
        <f ca="1">IF(AND(tbl_LoanData[[#This Row],[Application Date]]&gt;=EOMONTH(TODAY(),-1)+1,tbl_LoanData[[#This Row],[Application Date]]&lt;=TODAY()),tbl_LoanData[[#This Row],[Loan Amount]],0)</f>
        <v>0</v>
      </c>
      <c r="AN1655" s="14">
        <f>tbl_LoanData[[#This Row],[Amount Paid]]-(Q1655-X1655)</f>
        <v>88820.760000000068</v>
      </c>
      <c r="AO1655" s="14">
        <f>IF(tbl_LoanData[[#This Row],[Application Status]]="Approved",1,0)</f>
        <v>1</v>
      </c>
      <c r="AP1655" s="22" t="str">
        <f t="shared" ca="1" si="76"/>
        <v/>
      </c>
      <c r="AQ1655" s="22" t="str">
        <f t="shared" ca="1" si="77"/>
        <v/>
      </c>
    </row>
    <row r="1656" spans="1:43" ht="14.4" customHeight="1" x14ac:dyDescent="0.3">
      <c r="A1656" s="2" t="s">
        <v>6581</v>
      </c>
      <c r="B1656" s="2" t="s">
        <v>6582</v>
      </c>
      <c r="C1656" s="2" t="s">
        <v>116</v>
      </c>
      <c r="D1656" s="2" t="s">
        <v>118</v>
      </c>
      <c r="E1656" s="2" t="s">
        <v>385</v>
      </c>
      <c r="F1656" s="2">
        <v>46</v>
      </c>
      <c r="G1656" s="2" t="s">
        <v>69</v>
      </c>
      <c r="H1656" s="2" t="s">
        <v>110</v>
      </c>
      <c r="I1656" s="2" t="s">
        <v>46</v>
      </c>
      <c r="J1656" s="3">
        <v>45204</v>
      </c>
      <c r="K1656" s="3">
        <v>45223</v>
      </c>
      <c r="L1656" s="2" t="s">
        <v>39</v>
      </c>
      <c r="M1656" s="2" t="s">
        <v>167</v>
      </c>
      <c r="N1656" s="2" t="s">
        <v>491</v>
      </c>
      <c r="O1656" s="4">
        <v>2485000</v>
      </c>
      <c r="P1656" s="4">
        <v>603000</v>
      </c>
      <c r="Q1656" s="4">
        <v>1882000</v>
      </c>
      <c r="R1656" s="2">
        <v>18</v>
      </c>
      <c r="S1656" s="5">
        <v>12.66</v>
      </c>
      <c r="T1656" s="4">
        <v>124410.66</v>
      </c>
      <c r="U1656" s="2" t="s">
        <v>73</v>
      </c>
      <c r="V1656" s="2" t="s">
        <v>33</v>
      </c>
      <c r="W1656" s="4">
        <v>2239391.7999999998</v>
      </c>
      <c r="X1656" s="4">
        <v>0</v>
      </c>
      <c r="Y1656" s="4">
        <v>2239391.7999999998</v>
      </c>
      <c r="Z1656" s="2">
        <v>0</v>
      </c>
      <c r="AA1656" s="2" t="s">
        <v>56</v>
      </c>
      <c r="AB1656" s="2" t="s">
        <v>15736</v>
      </c>
      <c r="AC1656" s="2" t="s">
        <v>332</v>
      </c>
      <c r="AD1656" s="2" t="s">
        <v>76</v>
      </c>
      <c r="AE1656" s="5">
        <v>75.73</v>
      </c>
      <c r="AF1656" s="2">
        <v>0</v>
      </c>
      <c r="AG1656" s="2" t="s">
        <v>77</v>
      </c>
      <c r="AH1656" s="2">
        <v>19</v>
      </c>
      <c r="AI1656" s="6" t="str">
        <f t="shared" si="75"/>
        <v>45-54</v>
      </c>
      <c r="AJ1656" s="11">
        <f>YEAR(tbl_LoanData[[#This Row],[Application Date]])</f>
        <v>2023</v>
      </c>
      <c r="AK1656" s="11" t="str">
        <f>TEXT(tbl_LoanData[[#This Row],[Application Date]],"MMMM")</f>
        <v>October</v>
      </c>
      <c r="AL1656" s="12">
        <f>DATE(YEAR(tbl_LoanData[[#This Row],[Application Date]]),MONTH(tbl_LoanData[[#This Row],[Application Date]]),1)</f>
        <v>45200</v>
      </c>
      <c r="AM1656" s="14">
        <f ca="1">IF(AND(tbl_LoanData[[#This Row],[Application Date]]&gt;=EOMONTH(TODAY(),-1)+1,tbl_LoanData[[#This Row],[Application Date]]&lt;=TODAY()),tbl_LoanData[[#This Row],[Loan Amount]],0)</f>
        <v>0</v>
      </c>
      <c r="AN1656" s="14">
        <f>tbl_LoanData[[#This Row],[Amount Paid]]-(Q1656-X1656)</f>
        <v>357391.79999999981</v>
      </c>
      <c r="AO1656" s="14">
        <f>IF(tbl_LoanData[[#This Row],[Application Status]]="Approved",1,0)</f>
        <v>1</v>
      </c>
      <c r="AP1656" s="22" t="str">
        <f t="shared" ca="1" si="76"/>
        <v/>
      </c>
      <c r="AQ1656" s="22" t="str">
        <f t="shared" ca="1" si="77"/>
        <v/>
      </c>
    </row>
    <row r="1657" spans="1:43" ht="14.4" customHeight="1" x14ac:dyDescent="0.3">
      <c r="A1657" s="2" t="s">
        <v>6941</v>
      </c>
      <c r="B1657" s="2" t="s">
        <v>6942</v>
      </c>
      <c r="C1657" s="2" t="s">
        <v>331</v>
      </c>
      <c r="D1657" s="2" t="s">
        <v>67</v>
      </c>
      <c r="E1657" s="2" t="s">
        <v>284</v>
      </c>
      <c r="F1657" s="2">
        <v>23</v>
      </c>
      <c r="G1657" s="2" t="s">
        <v>83</v>
      </c>
      <c r="H1657" s="2" t="s">
        <v>269</v>
      </c>
      <c r="I1657" s="2" t="s">
        <v>46</v>
      </c>
      <c r="J1657" s="3">
        <v>45204</v>
      </c>
      <c r="K1657" s="3">
        <v>45225</v>
      </c>
      <c r="L1657" s="2" t="s">
        <v>37</v>
      </c>
      <c r="M1657" s="2" t="s">
        <v>94</v>
      </c>
      <c r="N1657" s="2" t="s">
        <v>436</v>
      </c>
      <c r="O1657" s="4">
        <v>242000</v>
      </c>
      <c r="P1657" s="4">
        <v>78900</v>
      </c>
      <c r="Q1657" s="4">
        <v>163100</v>
      </c>
      <c r="R1657" s="2">
        <v>36</v>
      </c>
      <c r="S1657" s="5">
        <v>6.92</v>
      </c>
      <c r="T1657" s="4">
        <v>5471.1</v>
      </c>
      <c r="U1657" s="2" t="s">
        <v>73</v>
      </c>
      <c r="V1657" s="2" t="s">
        <v>74</v>
      </c>
      <c r="W1657" s="4">
        <v>186017.4</v>
      </c>
      <c r="X1657" s="4">
        <v>10942.16</v>
      </c>
      <c r="Y1657" s="4">
        <v>196959.56</v>
      </c>
      <c r="Z1657" s="2">
        <v>0</v>
      </c>
      <c r="AA1657" s="2" t="s">
        <v>56</v>
      </c>
      <c r="AB1657" s="2" t="s">
        <v>15729</v>
      </c>
      <c r="AC1657" s="2" t="s">
        <v>332</v>
      </c>
      <c r="AD1657" s="2" t="s">
        <v>76</v>
      </c>
      <c r="AE1657" s="5">
        <v>67.400000000000006</v>
      </c>
      <c r="AF1657" s="2">
        <v>0</v>
      </c>
      <c r="AG1657" s="2" t="s">
        <v>77</v>
      </c>
      <c r="AH1657" s="2">
        <v>21</v>
      </c>
      <c r="AI1657" s="6" t="str">
        <f t="shared" si="75"/>
        <v>18-24</v>
      </c>
      <c r="AJ1657" s="11">
        <f>YEAR(tbl_LoanData[[#This Row],[Application Date]])</f>
        <v>2023</v>
      </c>
      <c r="AK1657" s="11" t="str">
        <f>TEXT(tbl_LoanData[[#This Row],[Application Date]],"MMMM")</f>
        <v>October</v>
      </c>
      <c r="AL1657" s="12">
        <f>DATE(YEAR(tbl_LoanData[[#This Row],[Application Date]]),MONTH(tbl_LoanData[[#This Row],[Application Date]]),1)</f>
        <v>45200</v>
      </c>
      <c r="AM1657" s="14">
        <f ca="1">IF(AND(tbl_LoanData[[#This Row],[Application Date]]&gt;=EOMONTH(TODAY(),-1)+1,tbl_LoanData[[#This Row],[Application Date]]&lt;=TODAY()),tbl_LoanData[[#This Row],[Loan Amount]],0)</f>
        <v>0</v>
      </c>
      <c r="AN1657" s="14">
        <f>tbl_LoanData[[#This Row],[Amount Paid]]-(Q1657-X1657)</f>
        <v>33859.56</v>
      </c>
      <c r="AO1657" s="14">
        <f>IF(tbl_LoanData[[#This Row],[Application Status]]="Approved",1,0)</f>
        <v>1</v>
      </c>
      <c r="AP1657" s="22" t="str">
        <f t="shared" ca="1" si="76"/>
        <v/>
      </c>
      <c r="AQ1657" s="22" t="str">
        <f t="shared" ca="1" si="77"/>
        <v/>
      </c>
    </row>
    <row r="1658" spans="1:43" ht="14.4" customHeight="1" x14ac:dyDescent="0.3">
      <c r="A1658" s="2" t="s">
        <v>7031</v>
      </c>
      <c r="B1658" s="2" t="s">
        <v>7032</v>
      </c>
      <c r="C1658" s="2" t="s">
        <v>141</v>
      </c>
      <c r="D1658" s="2" t="s">
        <v>91</v>
      </c>
      <c r="E1658" s="2" t="s">
        <v>165</v>
      </c>
      <c r="F1658" s="2">
        <v>50</v>
      </c>
      <c r="G1658" s="2" t="s">
        <v>83</v>
      </c>
      <c r="H1658" s="2" t="s">
        <v>298</v>
      </c>
      <c r="I1658" s="2" t="s">
        <v>43</v>
      </c>
      <c r="J1658" s="3">
        <v>45202</v>
      </c>
      <c r="K1658" s="3">
        <v>45220</v>
      </c>
      <c r="L1658" s="2" t="s">
        <v>40</v>
      </c>
      <c r="M1658" s="2" t="s">
        <v>94</v>
      </c>
      <c r="N1658" s="2" t="s">
        <v>4</v>
      </c>
      <c r="O1658" s="4">
        <v>960000</v>
      </c>
      <c r="P1658" s="4">
        <v>244600</v>
      </c>
      <c r="Q1658" s="4">
        <v>715400</v>
      </c>
      <c r="R1658" s="2">
        <v>48</v>
      </c>
      <c r="S1658" s="5">
        <v>6.61</v>
      </c>
      <c r="T1658" s="4">
        <v>18844.830000000002</v>
      </c>
      <c r="U1658" s="2" t="s">
        <v>73</v>
      </c>
      <c r="V1658" s="2" t="s">
        <v>74</v>
      </c>
      <c r="W1658" s="4">
        <v>640724.22</v>
      </c>
      <c r="X1658" s="4">
        <v>263827.53999999998</v>
      </c>
      <c r="Y1658" s="4">
        <v>904551.76</v>
      </c>
      <c r="Z1658" s="2">
        <v>0</v>
      </c>
      <c r="AA1658" s="2" t="s">
        <v>56</v>
      </c>
      <c r="AB1658" s="2" t="s">
        <v>15736</v>
      </c>
      <c r="AC1658" s="2" t="s">
        <v>213</v>
      </c>
      <c r="AD1658" s="2" t="s">
        <v>76</v>
      </c>
      <c r="AE1658" s="5">
        <v>74.52</v>
      </c>
      <c r="AF1658" s="2">
        <v>0</v>
      </c>
      <c r="AG1658" s="2" t="s">
        <v>77</v>
      </c>
      <c r="AH1658" s="2">
        <v>18</v>
      </c>
      <c r="AI1658" s="6" t="str">
        <f t="shared" si="75"/>
        <v>45-54</v>
      </c>
      <c r="AJ1658" s="11">
        <f>YEAR(tbl_LoanData[[#This Row],[Application Date]])</f>
        <v>2023</v>
      </c>
      <c r="AK1658" s="11" t="str">
        <f>TEXT(tbl_LoanData[[#This Row],[Application Date]],"MMMM")</f>
        <v>October</v>
      </c>
      <c r="AL1658" s="12">
        <f>DATE(YEAR(tbl_LoanData[[#This Row],[Application Date]]),MONTH(tbl_LoanData[[#This Row],[Application Date]]),1)</f>
        <v>45200</v>
      </c>
      <c r="AM1658" s="14">
        <f ca="1">IF(AND(tbl_LoanData[[#This Row],[Application Date]]&gt;=EOMONTH(TODAY(),-1)+1,tbl_LoanData[[#This Row],[Application Date]]&lt;=TODAY()),tbl_LoanData[[#This Row],[Loan Amount]],0)</f>
        <v>0</v>
      </c>
      <c r="AN1658" s="14">
        <f>tbl_LoanData[[#This Row],[Amount Paid]]-(Q1658-X1658)</f>
        <v>189151.75999999995</v>
      </c>
      <c r="AO1658" s="14">
        <f>IF(tbl_LoanData[[#This Row],[Application Status]]="Approved",1,0)</f>
        <v>1</v>
      </c>
      <c r="AP1658" s="22" t="str">
        <f t="shared" ca="1" si="76"/>
        <v/>
      </c>
      <c r="AQ1658" s="22" t="str">
        <f t="shared" ca="1" si="77"/>
        <v/>
      </c>
    </row>
    <row r="1659" spans="1:43" ht="14.4" customHeight="1" x14ac:dyDescent="0.3">
      <c r="A1659" s="2" t="s">
        <v>7097</v>
      </c>
      <c r="B1659" s="2" t="s">
        <v>7098</v>
      </c>
      <c r="C1659" s="2" t="s">
        <v>317</v>
      </c>
      <c r="D1659" s="2" t="s">
        <v>117</v>
      </c>
      <c r="E1659" s="2" t="s">
        <v>312</v>
      </c>
      <c r="F1659" s="2">
        <v>46</v>
      </c>
      <c r="G1659" s="2" t="s">
        <v>83</v>
      </c>
      <c r="H1659" s="2" t="s">
        <v>84</v>
      </c>
      <c r="I1659" s="2" t="s">
        <v>45</v>
      </c>
      <c r="J1659" s="3">
        <v>45215</v>
      </c>
      <c r="K1659" s="3">
        <v>45232</v>
      </c>
      <c r="L1659" s="2" t="s">
        <v>39</v>
      </c>
      <c r="M1659" s="2" t="s">
        <v>127</v>
      </c>
      <c r="N1659" s="2" t="s">
        <v>152</v>
      </c>
      <c r="O1659" s="4">
        <v>2024000</v>
      </c>
      <c r="P1659" s="4">
        <v>261600</v>
      </c>
      <c r="Q1659" s="4">
        <v>1762400</v>
      </c>
      <c r="R1659" s="2">
        <v>36</v>
      </c>
      <c r="S1659" s="5">
        <v>10.69</v>
      </c>
      <c r="T1659" s="4">
        <v>64655.6</v>
      </c>
      <c r="U1659" s="2" t="s">
        <v>73</v>
      </c>
      <c r="V1659" s="2" t="s">
        <v>74</v>
      </c>
      <c r="W1659" s="4">
        <v>2198290.4</v>
      </c>
      <c r="X1659" s="4">
        <v>129311.28</v>
      </c>
      <c r="Y1659" s="4">
        <v>2327601.6800000002</v>
      </c>
      <c r="Z1659" s="2">
        <v>0</v>
      </c>
      <c r="AA1659" s="2" t="s">
        <v>56</v>
      </c>
      <c r="AB1659" s="2" t="s">
        <v>15729</v>
      </c>
      <c r="AC1659" s="2" t="s">
        <v>332</v>
      </c>
      <c r="AD1659" s="2" t="s">
        <v>76</v>
      </c>
      <c r="AE1659" s="5">
        <v>87.08</v>
      </c>
      <c r="AF1659" s="2">
        <v>0</v>
      </c>
      <c r="AG1659" s="2" t="s">
        <v>77</v>
      </c>
      <c r="AH1659" s="2">
        <v>17</v>
      </c>
      <c r="AI1659" s="6" t="str">
        <f t="shared" si="75"/>
        <v>45-54</v>
      </c>
      <c r="AJ1659" s="11">
        <f>YEAR(tbl_LoanData[[#This Row],[Application Date]])</f>
        <v>2023</v>
      </c>
      <c r="AK1659" s="11" t="str">
        <f>TEXT(tbl_LoanData[[#This Row],[Application Date]],"MMMM")</f>
        <v>October</v>
      </c>
      <c r="AL1659" s="12">
        <f>DATE(YEAR(tbl_LoanData[[#This Row],[Application Date]]),MONTH(tbl_LoanData[[#This Row],[Application Date]]),1)</f>
        <v>45200</v>
      </c>
      <c r="AM1659" s="14">
        <f ca="1">IF(AND(tbl_LoanData[[#This Row],[Application Date]]&gt;=EOMONTH(TODAY(),-1)+1,tbl_LoanData[[#This Row],[Application Date]]&lt;=TODAY()),tbl_LoanData[[#This Row],[Loan Amount]],0)</f>
        <v>0</v>
      </c>
      <c r="AN1659" s="14">
        <f>tbl_LoanData[[#This Row],[Amount Paid]]-(Q1659-X1659)</f>
        <v>565201.67999999993</v>
      </c>
      <c r="AO1659" s="14">
        <f>IF(tbl_LoanData[[#This Row],[Application Status]]="Approved",1,0)</f>
        <v>1</v>
      </c>
      <c r="AP1659" s="22" t="str">
        <f t="shared" ca="1" si="76"/>
        <v/>
      </c>
      <c r="AQ1659" s="22" t="str">
        <f t="shared" ca="1" si="77"/>
        <v/>
      </c>
    </row>
    <row r="1660" spans="1:43" ht="14.4" customHeight="1" x14ac:dyDescent="0.3">
      <c r="A1660" s="2" t="s">
        <v>7139</v>
      </c>
      <c r="B1660" s="2" t="s">
        <v>7140</v>
      </c>
      <c r="C1660" s="2" t="s">
        <v>133</v>
      </c>
      <c r="D1660" s="2" t="s">
        <v>117</v>
      </c>
      <c r="E1660" s="2" t="s">
        <v>102</v>
      </c>
      <c r="F1660" s="2">
        <v>24</v>
      </c>
      <c r="G1660" s="2" t="s">
        <v>69</v>
      </c>
      <c r="H1660" s="2" t="s">
        <v>273</v>
      </c>
      <c r="I1660" s="2" t="s">
        <v>45</v>
      </c>
      <c r="J1660" s="3">
        <v>45208</v>
      </c>
      <c r="K1660" s="3">
        <v>45222</v>
      </c>
      <c r="L1660" s="2" t="s">
        <v>36</v>
      </c>
      <c r="M1660" s="2" t="s">
        <v>71</v>
      </c>
      <c r="N1660" s="2" t="s">
        <v>162</v>
      </c>
      <c r="O1660" s="4">
        <v>1478000</v>
      </c>
      <c r="P1660" s="4">
        <v>509200</v>
      </c>
      <c r="Q1660" s="4">
        <v>968800</v>
      </c>
      <c r="R1660" s="2">
        <v>36</v>
      </c>
      <c r="S1660" s="5">
        <v>9.83</v>
      </c>
      <c r="T1660" s="4">
        <v>34847.199999999997</v>
      </c>
      <c r="U1660" s="2" t="s">
        <v>73</v>
      </c>
      <c r="V1660" s="2" t="s">
        <v>74</v>
      </c>
      <c r="W1660" s="4">
        <v>1184804.8</v>
      </c>
      <c r="X1660" s="4">
        <v>69694.320000000007</v>
      </c>
      <c r="Y1660" s="4">
        <v>1254499.1200000001</v>
      </c>
      <c r="Z1660" s="2">
        <v>0</v>
      </c>
      <c r="AA1660" s="2" t="s">
        <v>56</v>
      </c>
      <c r="AB1660" s="2" t="s">
        <v>15729</v>
      </c>
      <c r="AC1660" s="2" t="s">
        <v>332</v>
      </c>
      <c r="AD1660" s="2" t="s">
        <v>76</v>
      </c>
      <c r="AE1660" s="5">
        <v>65.55</v>
      </c>
      <c r="AF1660" s="2">
        <v>0</v>
      </c>
      <c r="AG1660" s="2" t="s">
        <v>77</v>
      </c>
      <c r="AH1660" s="2">
        <v>14</v>
      </c>
      <c r="AI1660" s="6" t="str">
        <f t="shared" si="75"/>
        <v>18-24</v>
      </c>
      <c r="AJ1660" s="11">
        <f>YEAR(tbl_LoanData[[#This Row],[Application Date]])</f>
        <v>2023</v>
      </c>
      <c r="AK1660" s="11" t="str">
        <f>TEXT(tbl_LoanData[[#This Row],[Application Date]],"MMMM")</f>
        <v>October</v>
      </c>
      <c r="AL1660" s="12">
        <f>DATE(YEAR(tbl_LoanData[[#This Row],[Application Date]]),MONTH(tbl_LoanData[[#This Row],[Application Date]]),1)</f>
        <v>45200</v>
      </c>
      <c r="AM1660" s="14">
        <f ca="1">IF(AND(tbl_LoanData[[#This Row],[Application Date]]&gt;=EOMONTH(TODAY(),-1)+1,tbl_LoanData[[#This Row],[Application Date]]&lt;=TODAY()),tbl_LoanData[[#This Row],[Loan Amount]],0)</f>
        <v>0</v>
      </c>
      <c r="AN1660" s="14">
        <f>tbl_LoanData[[#This Row],[Amount Paid]]-(Q1660-X1660)</f>
        <v>285699.12000000011</v>
      </c>
      <c r="AO1660" s="14">
        <f>IF(tbl_LoanData[[#This Row],[Application Status]]="Approved",1,0)</f>
        <v>1</v>
      </c>
      <c r="AP1660" s="22" t="str">
        <f t="shared" ca="1" si="76"/>
        <v/>
      </c>
      <c r="AQ1660" s="22" t="str">
        <f t="shared" ca="1" si="77"/>
        <v/>
      </c>
    </row>
    <row r="1661" spans="1:43" ht="14.4" customHeight="1" x14ac:dyDescent="0.3">
      <c r="A1661" s="2" t="s">
        <v>7149</v>
      </c>
      <c r="B1661" s="2" t="s">
        <v>7150</v>
      </c>
      <c r="C1661" s="2" t="s">
        <v>249</v>
      </c>
      <c r="D1661" s="2" t="s">
        <v>176</v>
      </c>
      <c r="E1661" s="2" t="s">
        <v>255</v>
      </c>
      <c r="F1661" s="2">
        <v>25</v>
      </c>
      <c r="G1661" s="2" t="s">
        <v>69</v>
      </c>
      <c r="H1661" s="2" t="s">
        <v>228</v>
      </c>
      <c r="I1661" s="2" t="s">
        <v>43</v>
      </c>
      <c r="J1661" s="3">
        <v>45214</v>
      </c>
      <c r="K1661" s="3">
        <v>45234</v>
      </c>
      <c r="L1661" s="2" t="s">
        <v>40</v>
      </c>
      <c r="M1661" s="2" t="s">
        <v>157</v>
      </c>
      <c r="N1661" s="2" t="s">
        <v>299</v>
      </c>
      <c r="O1661" s="4">
        <v>1506000</v>
      </c>
      <c r="P1661" s="4">
        <v>370700</v>
      </c>
      <c r="Q1661" s="4">
        <v>1135300</v>
      </c>
      <c r="R1661" s="2">
        <v>36</v>
      </c>
      <c r="S1661" s="5">
        <v>8.2899999999999991</v>
      </c>
      <c r="T1661" s="4">
        <v>39379.14</v>
      </c>
      <c r="U1661" s="2" t="s">
        <v>73</v>
      </c>
      <c r="V1661" s="2" t="s">
        <v>74</v>
      </c>
      <c r="W1661" s="4">
        <v>1299511.6200000001</v>
      </c>
      <c r="X1661" s="4">
        <v>118137.49</v>
      </c>
      <c r="Y1661" s="4">
        <v>1417649.11</v>
      </c>
      <c r="Z1661" s="2">
        <v>0</v>
      </c>
      <c r="AA1661" s="2" t="s">
        <v>56</v>
      </c>
      <c r="AB1661" s="2" t="s">
        <v>15729</v>
      </c>
      <c r="AC1661" s="2" t="s">
        <v>146</v>
      </c>
      <c r="AD1661" s="2" t="s">
        <v>76</v>
      </c>
      <c r="AE1661" s="5">
        <v>75.39</v>
      </c>
      <c r="AF1661" s="2">
        <v>0</v>
      </c>
      <c r="AG1661" s="2" t="s">
        <v>77</v>
      </c>
      <c r="AH1661" s="2">
        <v>20</v>
      </c>
      <c r="AI1661" s="6" t="str">
        <f t="shared" si="75"/>
        <v>25-34</v>
      </c>
      <c r="AJ1661" s="11">
        <f>YEAR(tbl_LoanData[[#This Row],[Application Date]])</f>
        <v>2023</v>
      </c>
      <c r="AK1661" s="11" t="str">
        <f>TEXT(tbl_LoanData[[#This Row],[Application Date]],"MMMM")</f>
        <v>October</v>
      </c>
      <c r="AL1661" s="12">
        <f>DATE(YEAR(tbl_LoanData[[#This Row],[Application Date]]),MONTH(tbl_LoanData[[#This Row],[Application Date]]),1)</f>
        <v>45200</v>
      </c>
      <c r="AM1661" s="14">
        <f ca="1">IF(AND(tbl_LoanData[[#This Row],[Application Date]]&gt;=EOMONTH(TODAY(),-1)+1,tbl_LoanData[[#This Row],[Application Date]]&lt;=TODAY()),tbl_LoanData[[#This Row],[Loan Amount]],0)</f>
        <v>0</v>
      </c>
      <c r="AN1661" s="14">
        <f>tbl_LoanData[[#This Row],[Amount Paid]]-(Q1661-X1661)</f>
        <v>282349.1100000001</v>
      </c>
      <c r="AO1661" s="14">
        <f>IF(tbl_LoanData[[#This Row],[Application Status]]="Approved",1,0)</f>
        <v>1</v>
      </c>
      <c r="AP1661" s="22" t="str">
        <f t="shared" ca="1" si="76"/>
        <v/>
      </c>
      <c r="AQ1661" s="22" t="str">
        <f t="shared" ca="1" si="77"/>
        <v/>
      </c>
    </row>
    <row r="1662" spans="1:43" ht="14.4" customHeight="1" x14ac:dyDescent="0.3">
      <c r="A1662" s="2" t="s">
        <v>7165</v>
      </c>
      <c r="B1662" s="2" t="s">
        <v>7166</v>
      </c>
      <c r="C1662" s="2" t="s">
        <v>338</v>
      </c>
      <c r="D1662" s="2" t="s">
        <v>209</v>
      </c>
      <c r="E1662" s="2" t="s">
        <v>117</v>
      </c>
      <c r="F1662" s="2">
        <v>46</v>
      </c>
      <c r="G1662" s="2" t="s">
        <v>83</v>
      </c>
      <c r="H1662" s="2" t="s">
        <v>136</v>
      </c>
      <c r="I1662" s="2" t="s">
        <v>49</v>
      </c>
      <c r="J1662" s="3">
        <v>45226</v>
      </c>
      <c r="K1662" s="3">
        <v>45246</v>
      </c>
      <c r="L1662" s="2" t="s">
        <v>36</v>
      </c>
      <c r="M1662" s="2" t="s">
        <v>111</v>
      </c>
      <c r="N1662" s="2" t="s">
        <v>350</v>
      </c>
      <c r="O1662" s="4">
        <v>1970000</v>
      </c>
      <c r="P1662" s="4">
        <v>357500</v>
      </c>
      <c r="Q1662" s="4">
        <v>1612500</v>
      </c>
      <c r="R1662" s="2">
        <v>24</v>
      </c>
      <c r="S1662" s="5">
        <v>8.1300000000000008</v>
      </c>
      <c r="T1662" s="4">
        <v>78112.19</v>
      </c>
      <c r="U1662" s="2" t="s">
        <v>73</v>
      </c>
      <c r="V1662" s="2" t="s">
        <v>33</v>
      </c>
      <c r="W1662" s="4">
        <v>1874692.5</v>
      </c>
      <c r="X1662" s="4">
        <v>0</v>
      </c>
      <c r="Y1662" s="4">
        <v>1874692.5</v>
      </c>
      <c r="Z1662" s="2">
        <v>0</v>
      </c>
      <c r="AA1662" s="2" t="s">
        <v>56</v>
      </c>
      <c r="AB1662" s="2" t="s">
        <v>15731</v>
      </c>
      <c r="AC1662" s="2" t="s">
        <v>146</v>
      </c>
      <c r="AD1662" s="2" t="s">
        <v>76</v>
      </c>
      <c r="AE1662" s="5">
        <v>81.849999999999994</v>
      </c>
      <c r="AF1662" s="2">
        <v>0</v>
      </c>
      <c r="AG1662" s="2" t="s">
        <v>77</v>
      </c>
      <c r="AH1662" s="2">
        <v>20</v>
      </c>
      <c r="AI1662" s="6" t="str">
        <f t="shared" si="75"/>
        <v>45-54</v>
      </c>
      <c r="AJ1662" s="11">
        <f>YEAR(tbl_LoanData[[#This Row],[Application Date]])</f>
        <v>2023</v>
      </c>
      <c r="AK1662" s="11" t="str">
        <f>TEXT(tbl_LoanData[[#This Row],[Application Date]],"MMMM")</f>
        <v>October</v>
      </c>
      <c r="AL1662" s="12">
        <f>DATE(YEAR(tbl_LoanData[[#This Row],[Application Date]]),MONTH(tbl_LoanData[[#This Row],[Application Date]]),1)</f>
        <v>45200</v>
      </c>
      <c r="AM1662" s="14">
        <f ca="1">IF(AND(tbl_LoanData[[#This Row],[Application Date]]&gt;=EOMONTH(TODAY(),-1)+1,tbl_LoanData[[#This Row],[Application Date]]&lt;=TODAY()),tbl_LoanData[[#This Row],[Loan Amount]],0)</f>
        <v>0</v>
      </c>
      <c r="AN1662" s="14">
        <f>tbl_LoanData[[#This Row],[Amount Paid]]-(Q1662-X1662)</f>
        <v>262192.5</v>
      </c>
      <c r="AO1662" s="14">
        <f>IF(tbl_LoanData[[#This Row],[Application Status]]="Approved",1,0)</f>
        <v>1</v>
      </c>
      <c r="AP1662" s="22" t="str">
        <f t="shared" ca="1" si="76"/>
        <v/>
      </c>
      <c r="AQ1662" s="22" t="str">
        <f t="shared" ca="1" si="77"/>
        <v/>
      </c>
    </row>
    <row r="1663" spans="1:43" x14ac:dyDescent="0.3">
      <c r="A1663" s="2" t="s">
        <v>7171</v>
      </c>
      <c r="B1663" s="2" t="s">
        <v>7172</v>
      </c>
      <c r="C1663" s="2" t="s">
        <v>429</v>
      </c>
      <c r="D1663" s="2" t="s">
        <v>254</v>
      </c>
      <c r="E1663" s="2" t="s">
        <v>161</v>
      </c>
      <c r="F1663" s="2">
        <v>55</v>
      </c>
      <c r="G1663" s="2" t="s">
        <v>83</v>
      </c>
      <c r="H1663" s="2" t="s">
        <v>543</v>
      </c>
      <c r="I1663" s="2" t="s">
        <v>45</v>
      </c>
      <c r="J1663" s="3">
        <v>45217</v>
      </c>
      <c r="K1663" s="3">
        <v>45233</v>
      </c>
      <c r="L1663" s="2" t="s">
        <v>36</v>
      </c>
      <c r="M1663" s="2" t="s">
        <v>85</v>
      </c>
      <c r="N1663" s="2" t="s">
        <v>624</v>
      </c>
      <c r="O1663" s="4">
        <v>1153000</v>
      </c>
      <c r="P1663" s="4">
        <v>436100</v>
      </c>
      <c r="Q1663" s="4">
        <v>716900</v>
      </c>
      <c r="R1663" s="2">
        <v>36</v>
      </c>
      <c r="S1663" s="5">
        <v>11.67</v>
      </c>
      <c r="T1663" s="4">
        <v>26885.74</v>
      </c>
      <c r="U1663" s="2" t="s">
        <v>73</v>
      </c>
      <c r="V1663" s="2" t="s">
        <v>74</v>
      </c>
      <c r="W1663" s="4">
        <v>833457.94</v>
      </c>
      <c r="X1663" s="4">
        <v>134428.75</v>
      </c>
      <c r="Y1663" s="4">
        <v>967886.69</v>
      </c>
      <c r="Z1663" s="2">
        <v>58</v>
      </c>
      <c r="AA1663" s="2" t="s">
        <v>58</v>
      </c>
      <c r="AB1663" s="2" t="s">
        <v>15729</v>
      </c>
      <c r="AC1663" s="2" t="s">
        <v>213</v>
      </c>
      <c r="AD1663" s="2" t="s">
        <v>76</v>
      </c>
      <c r="AE1663" s="5">
        <v>62.18</v>
      </c>
      <c r="AF1663" s="2">
        <v>2</v>
      </c>
      <c r="AG1663" s="2" t="s">
        <v>15718</v>
      </c>
      <c r="AH1663" s="2">
        <v>16</v>
      </c>
      <c r="AI1663" s="6" t="str">
        <f t="shared" si="75"/>
        <v>55-64</v>
      </c>
      <c r="AJ1663" s="11">
        <f>YEAR(tbl_LoanData[[#This Row],[Application Date]])</f>
        <v>2023</v>
      </c>
      <c r="AK1663" s="11" t="str">
        <f>TEXT(tbl_LoanData[[#This Row],[Application Date]],"MMMM")</f>
        <v>October</v>
      </c>
      <c r="AL1663" s="12">
        <f>DATE(YEAR(tbl_LoanData[[#This Row],[Application Date]]),MONTH(tbl_LoanData[[#This Row],[Application Date]]),1)</f>
        <v>45200</v>
      </c>
      <c r="AM1663" s="14">
        <f ca="1">IF(AND(tbl_LoanData[[#This Row],[Application Date]]&gt;=EOMONTH(TODAY(),-1)+1,tbl_LoanData[[#This Row],[Application Date]]&lt;=TODAY()),tbl_LoanData[[#This Row],[Loan Amount]],0)</f>
        <v>0</v>
      </c>
      <c r="AN1663" s="14">
        <f>tbl_LoanData[[#This Row],[Amount Paid]]-(Q1663-X1663)</f>
        <v>250986.68999999994</v>
      </c>
      <c r="AO1663" s="14">
        <f>IF(tbl_LoanData[[#This Row],[Application Status]]="Approved",1,0)</f>
        <v>1</v>
      </c>
      <c r="AP1663" s="22" t="str">
        <f t="shared" ca="1" si="76"/>
        <v/>
      </c>
      <c r="AQ1663" s="22" t="str">
        <f t="shared" ca="1" si="77"/>
        <v/>
      </c>
    </row>
    <row r="1664" spans="1:43" ht="14.4" customHeight="1" x14ac:dyDescent="0.3">
      <c r="A1664" s="2" t="s">
        <v>7231</v>
      </c>
      <c r="B1664" s="2" t="s">
        <v>7232</v>
      </c>
      <c r="C1664" s="2" t="s">
        <v>682</v>
      </c>
      <c r="D1664" s="2" t="s">
        <v>91</v>
      </c>
      <c r="E1664" s="2" t="s">
        <v>142</v>
      </c>
      <c r="F1664" s="2">
        <v>54</v>
      </c>
      <c r="G1664" s="2" t="s">
        <v>69</v>
      </c>
      <c r="H1664" s="2" t="s">
        <v>156</v>
      </c>
      <c r="I1664" s="2" t="s">
        <v>45</v>
      </c>
      <c r="J1664" s="3">
        <v>45219</v>
      </c>
      <c r="K1664" s="3">
        <v>45226</v>
      </c>
      <c r="L1664" s="2" t="s">
        <v>39</v>
      </c>
      <c r="M1664" s="2" t="s">
        <v>85</v>
      </c>
      <c r="N1664" s="2" t="s">
        <v>373</v>
      </c>
      <c r="O1664" s="4">
        <v>2449000</v>
      </c>
      <c r="P1664" s="4">
        <v>270300</v>
      </c>
      <c r="Q1664" s="4">
        <v>2178700</v>
      </c>
      <c r="R1664" s="2">
        <v>60</v>
      </c>
      <c r="S1664" s="5">
        <v>7.03</v>
      </c>
      <c r="T1664" s="4">
        <v>49075.22</v>
      </c>
      <c r="U1664" s="2" t="s">
        <v>73</v>
      </c>
      <c r="V1664" s="2" t="s">
        <v>74</v>
      </c>
      <c r="W1664" s="4">
        <v>1668557.48</v>
      </c>
      <c r="X1664" s="4">
        <v>1275955.57</v>
      </c>
      <c r="Y1664" s="4">
        <v>2944513.05</v>
      </c>
      <c r="Z1664" s="2">
        <v>0</v>
      </c>
      <c r="AA1664" s="2" t="s">
        <v>56</v>
      </c>
      <c r="AB1664" s="2" t="s">
        <v>15735</v>
      </c>
      <c r="AC1664" s="2" t="s">
        <v>138</v>
      </c>
      <c r="AD1664" s="2" t="s">
        <v>76</v>
      </c>
      <c r="AE1664" s="5">
        <v>88.96</v>
      </c>
      <c r="AF1664" s="2">
        <v>0</v>
      </c>
      <c r="AG1664" s="2" t="s">
        <v>77</v>
      </c>
      <c r="AH1664" s="2">
        <v>7</v>
      </c>
      <c r="AI1664" s="6" t="str">
        <f t="shared" si="75"/>
        <v>45-54</v>
      </c>
      <c r="AJ1664" s="11">
        <f>YEAR(tbl_LoanData[[#This Row],[Application Date]])</f>
        <v>2023</v>
      </c>
      <c r="AK1664" s="11" t="str">
        <f>TEXT(tbl_LoanData[[#This Row],[Application Date]],"MMMM")</f>
        <v>October</v>
      </c>
      <c r="AL1664" s="12">
        <f>DATE(YEAR(tbl_LoanData[[#This Row],[Application Date]]),MONTH(tbl_LoanData[[#This Row],[Application Date]]),1)</f>
        <v>45200</v>
      </c>
      <c r="AM1664" s="14">
        <f ca="1">IF(AND(tbl_LoanData[[#This Row],[Application Date]]&gt;=EOMONTH(TODAY(),-1)+1,tbl_LoanData[[#This Row],[Application Date]]&lt;=TODAY()),tbl_LoanData[[#This Row],[Loan Amount]],0)</f>
        <v>0</v>
      </c>
      <c r="AN1664" s="14">
        <f>tbl_LoanData[[#This Row],[Amount Paid]]-(Q1664-X1664)</f>
        <v>765813.05</v>
      </c>
      <c r="AO1664" s="14">
        <f>IF(tbl_LoanData[[#This Row],[Application Status]]="Approved",1,0)</f>
        <v>1</v>
      </c>
      <c r="AP1664" s="22" t="str">
        <f t="shared" ca="1" si="76"/>
        <v/>
      </c>
      <c r="AQ1664" s="22" t="str">
        <f t="shared" ca="1" si="77"/>
        <v/>
      </c>
    </row>
    <row r="1665" spans="1:43" ht="14.4" customHeight="1" x14ac:dyDescent="0.3">
      <c r="A1665" s="2" t="s">
        <v>7411</v>
      </c>
      <c r="B1665" s="2" t="s">
        <v>7412</v>
      </c>
      <c r="C1665" s="2" t="s">
        <v>66</v>
      </c>
      <c r="D1665" s="2" t="s">
        <v>118</v>
      </c>
      <c r="E1665" s="2" t="s">
        <v>385</v>
      </c>
      <c r="F1665" s="2">
        <v>62</v>
      </c>
      <c r="G1665" s="2" t="s">
        <v>69</v>
      </c>
      <c r="H1665" s="2" t="s">
        <v>224</v>
      </c>
      <c r="I1665" s="2" t="s">
        <v>54</v>
      </c>
      <c r="J1665" s="3">
        <v>45215</v>
      </c>
      <c r="K1665" s="3"/>
      <c r="L1665" s="2" t="s">
        <v>40</v>
      </c>
      <c r="M1665" s="2" t="s">
        <v>85</v>
      </c>
      <c r="N1665" s="2" t="s">
        <v>274</v>
      </c>
      <c r="O1665" s="4">
        <v>952000</v>
      </c>
      <c r="P1665" s="4">
        <v>334900</v>
      </c>
      <c r="Q1665" s="4">
        <v>617100</v>
      </c>
      <c r="R1665" s="2">
        <v>24</v>
      </c>
      <c r="S1665" s="5">
        <v>10.53</v>
      </c>
      <c r="T1665" s="4">
        <v>31127.55</v>
      </c>
      <c r="U1665" s="2" t="s">
        <v>113</v>
      </c>
      <c r="V1665" s="2" t="s">
        <v>97</v>
      </c>
      <c r="W1665" s="4">
        <v>0</v>
      </c>
      <c r="X1665" s="4">
        <v>0</v>
      </c>
      <c r="Y1665" s="4">
        <v>747061.26</v>
      </c>
      <c r="Z1665" s="2">
        <v>0</v>
      </c>
      <c r="AA1665" s="2" t="s">
        <v>97</v>
      </c>
      <c r="AB1665" s="2" t="s">
        <v>15727</v>
      </c>
      <c r="AC1665" s="2" t="s">
        <v>129</v>
      </c>
      <c r="AD1665" s="2" t="s">
        <v>76</v>
      </c>
      <c r="AE1665" s="5">
        <v>64.819999999999993</v>
      </c>
      <c r="AF1665" s="2">
        <v>0</v>
      </c>
      <c r="AG1665" s="2" t="s">
        <v>97</v>
      </c>
      <c r="AH1665" s="2"/>
      <c r="AI1665" s="6" t="str">
        <f t="shared" si="75"/>
        <v>55-64</v>
      </c>
      <c r="AJ1665" s="11">
        <f>YEAR(tbl_LoanData[[#This Row],[Application Date]])</f>
        <v>2023</v>
      </c>
      <c r="AK1665" s="11" t="str">
        <f>TEXT(tbl_LoanData[[#This Row],[Application Date]],"MMMM")</f>
        <v>October</v>
      </c>
      <c r="AL1665" s="12">
        <f>DATE(YEAR(tbl_LoanData[[#This Row],[Application Date]]),MONTH(tbl_LoanData[[#This Row],[Application Date]]),1)</f>
        <v>45200</v>
      </c>
      <c r="AM1665" s="14">
        <f ca="1">IF(AND(tbl_LoanData[[#This Row],[Application Date]]&gt;=EOMONTH(TODAY(),-1)+1,tbl_LoanData[[#This Row],[Application Date]]&lt;=TODAY()),tbl_LoanData[[#This Row],[Loan Amount]],0)</f>
        <v>0</v>
      </c>
      <c r="AN1665" s="14">
        <f>tbl_LoanData[[#This Row],[Amount Paid]]-(Q1665-X1665)</f>
        <v>-617100</v>
      </c>
      <c r="AO1665" s="14">
        <f>IF(tbl_LoanData[[#This Row],[Application Status]]="Approved",1,0)</f>
        <v>0</v>
      </c>
      <c r="AP1665" s="22" t="str">
        <f t="shared" ca="1" si="76"/>
        <v/>
      </c>
      <c r="AQ1665" s="22" t="str">
        <f t="shared" ca="1" si="77"/>
        <v/>
      </c>
    </row>
    <row r="1666" spans="1:43" ht="14.4" customHeight="1" x14ac:dyDescent="0.3">
      <c r="A1666" s="2" t="s">
        <v>7541</v>
      </c>
      <c r="B1666" s="2" t="s">
        <v>7542</v>
      </c>
      <c r="C1666" s="2" t="s">
        <v>181</v>
      </c>
      <c r="D1666" s="2" t="s">
        <v>189</v>
      </c>
      <c r="E1666" s="2" t="s">
        <v>394</v>
      </c>
      <c r="F1666" s="2">
        <v>30</v>
      </c>
      <c r="G1666" s="2" t="s">
        <v>83</v>
      </c>
      <c r="H1666" s="2" t="s">
        <v>156</v>
      </c>
      <c r="I1666" s="2" t="s">
        <v>45</v>
      </c>
      <c r="J1666" s="3">
        <v>45208</v>
      </c>
      <c r="K1666" s="3">
        <v>45226</v>
      </c>
      <c r="L1666" s="2" t="s">
        <v>37</v>
      </c>
      <c r="M1666" s="2" t="s">
        <v>94</v>
      </c>
      <c r="N1666" s="2" t="s">
        <v>234</v>
      </c>
      <c r="O1666" s="4">
        <v>211000</v>
      </c>
      <c r="P1666" s="4">
        <v>78500</v>
      </c>
      <c r="Q1666" s="4">
        <v>132500</v>
      </c>
      <c r="R1666" s="2">
        <v>24</v>
      </c>
      <c r="S1666" s="5">
        <v>10.38</v>
      </c>
      <c r="T1666" s="4">
        <v>6666.96</v>
      </c>
      <c r="U1666" s="2" t="s">
        <v>73</v>
      </c>
      <c r="V1666" s="2" t="s">
        <v>33</v>
      </c>
      <c r="W1666" s="4">
        <v>160007</v>
      </c>
      <c r="X1666" s="4">
        <v>0</v>
      </c>
      <c r="Y1666" s="4">
        <v>160007</v>
      </c>
      <c r="Z1666" s="2">
        <v>0</v>
      </c>
      <c r="AA1666" s="2" t="s">
        <v>56</v>
      </c>
      <c r="AB1666" s="2" t="s">
        <v>15727</v>
      </c>
      <c r="AC1666" s="2" t="s">
        <v>138</v>
      </c>
      <c r="AD1666" s="2" t="s">
        <v>76</v>
      </c>
      <c r="AE1666" s="5">
        <v>62.8</v>
      </c>
      <c r="AF1666" s="2">
        <v>0</v>
      </c>
      <c r="AG1666" s="2" t="s">
        <v>77</v>
      </c>
      <c r="AH1666" s="2">
        <v>18</v>
      </c>
      <c r="AI1666" s="6" t="str">
        <f t="shared" ref="AI1666:AI1729" si="78">IF(F1666&lt;25,"18-24",IF(F1666&lt;35,"25-34",IF(F1666&lt;45,"35-44",IF(F1666&lt;55,"45-54",IF(F1666&lt;65,"55-64","65+")))))</f>
        <v>25-34</v>
      </c>
      <c r="AJ1666" s="11">
        <f>YEAR(tbl_LoanData[[#This Row],[Application Date]])</f>
        <v>2023</v>
      </c>
      <c r="AK1666" s="11" t="str">
        <f>TEXT(tbl_LoanData[[#This Row],[Application Date]],"MMMM")</f>
        <v>October</v>
      </c>
      <c r="AL1666" s="12">
        <f>DATE(YEAR(tbl_LoanData[[#This Row],[Application Date]]),MONTH(tbl_LoanData[[#This Row],[Application Date]]),1)</f>
        <v>45200</v>
      </c>
      <c r="AM1666" s="14">
        <f ca="1">IF(AND(tbl_LoanData[[#This Row],[Application Date]]&gt;=EOMONTH(TODAY(),-1)+1,tbl_LoanData[[#This Row],[Application Date]]&lt;=TODAY()),tbl_LoanData[[#This Row],[Loan Amount]],0)</f>
        <v>0</v>
      </c>
      <c r="AN1666" s="14">
        <f>tbl_LoanData[[#This Row],[Amount Paid]]-(Q1666-X1666)</f>
        <v>27507</v>
      </c>
      <c r="AO1666" s="14">
        <f>IF(tbl_LoanData[[#This Row],[Application Status]]="Approved",1,0)</f>
        <v>1</v>
      </c>
      <c r="AP1666" s="22" t="str">
        <f t="shared" ref="AP1666:AP1729" ca="1" si="79">IF(AND(J1666&gt;=DATE(YEAR(TODAY()),MONTH(TODAY()),1),J1666&lt;=TODAY()),"Current MTD",IF(AND(J1666&gt;=EOMONTH(TODAY(),-2)+1,J1666&lt;=EOMONTH(TODAY(),-1)),"Previous MTD",""))</f>
        <v/>
      </c>
      <c r="AQ1666" s="22" t="str">
        <f t="shared" ref="AQ1666:AQ1729" ca="1" si="80">IF(AND(J1666&gt;=DATE(YEAR(TODAY()),MONTH(TODAY()),1),J1666&lt;=TODAY()),TEXT(DATE(YEAR(TODAY()),MONTH(TODAY()),1),"mmm d")&amp;"–"&amp;DAY(TODAY()),IF(AND(J1666&gt;=EOMONTH(TODAY(),-2)+1,J1666&lt;=EOMONTH(TODAY(),-1)),""&amp;TEXT(EOMONTH(TODAY(),-2)+1,"mmm d")&amp;"–"&amp;DAY(TODAY()),""))</f>
        <v/>
      </c>
    </row>
    <row r="1667" spans="1:43" ht="14.4" customHeight="1" x14ac:dyDescent="0.3">
      <c r="A1667" s="2" t="s">
        <v>7597</v>
      </c>
      <c r="B1667" s="2" t="s">
        <v>7598</v>
      </c>
      <c r="C1667" s="2" t="s">
        <v>621</v>
      </c>
      <c r="D1667" s="2" t="s">
        <v>209</v>
      </c>
      <c r="E1667" s="2" t="s">
        <v>150</v>
      </c>
      <c r="F1667" s="2">
        <v>29</v>
      </c>
      <c r="G1667" s="2" t="s">
        <v>69</v>
      </c>
      <c r="H1667" s="2" t="s">
        <v>265</v>
      </c>
      <c r="I1667" s="2" t="s">
        <v>44</v>
      </c>
      <c r="J1667" s="3">
        <v>45225</v>
      </c>
      <c r="K1667" s="3"/>
      <c r="L1667" s="2" t="s">
        <v>39</v>
      </c>
      <c r="M1667" s="2" t="s">
        <v>71</v>
      </c>
      <c r="N1667" s="2" t="s">
        <v>294</v>
      </c>
      <c r="O1667" s="4">
        <v>1336000</v>
      </c>
      <c r="P1667" s="4">
        <v>225200</v>
      </c>
      <c r="Q1667" s="4">
        <v>1110800</v>
      </c>
      <c r="R1667" s="2">
        <v>24</v>
      </c>
      <c r="S1667" s="5">
        <v>12.54</v>
      </c>
      <c r="T1667" s="4">
        <v>57891.19</v>
      </c>
      <c r="U1667" s="2" t="s">
        <v>113</v>
      </c>
      <c r="V1667" s="2" t="s">
        <v>97</v>
      </c>
      <c r="W1667" s="4">
        <v>0</v>
      </c>
      <c r="X1667" s="4">
        <v>0</v>
      </c>
      <c r="Y1667" s="4">
        <v>1389388.64</v>
      </c>
      <c r="Z1667" s="2">
        <v>0</v>
      </c>
      <c r="AA1667" s="2" t="s">
        <v>97</v>
      </c>
      <c r="AB1667" s="2" t="s">
        <v>15735</v>
      </c>
      <c r="AC1667" s="2" t="s">
        <v>213</v>
      </c>
      <c r="AD1667" s="2" t="s">
        <v>76</v>
      </c>
      <c r="AE1667" s="5">
        <v>83.14</v>
      </c>
      <c r="AF1667" s="2">
        <v>0</v>
      </c>
      <c r="AG1667" s="2" t="s">
        <v>97</v>
      </c>
      <c r="AH1667" s="2"/>
      <c r="AI1667" s="6" t="str">
        <f t="shared" si="78"/>
        <v>25-34</v>
      </c>
      <c r="AJ1667" s="11">
        <f>YEAR(tbl_LoanData[[#This Row],[Application Date]])</f>
        <v>2023</v>
      </c>
      <c r="AK1667" s="11" t="str">
        <f>TEXT(tbl_LoanData[[#This Row],[Application Date]],"MMMM")</f>
        <v>October</v>
      </c>
      <c r="AL1667" s="12">
        <f>DATE(YEAR(tbl_LoanData[[#This Row],[Application Date]]),MONTH(tbl_LoanData[[#This Row],[Application Date]]),1)</f>
        <v>45200</v>
      </c>
      <c r="AM1667" s="14">
        <f ca="1">IF(AND(tbl_LoanData[[#This Row],[Application Date]]&gt;=EOMONTH(TODAY(),-1)+1,tbl_LoanData[[#This Row],[Application Date]]&lt;=TODAY()),tbl_LoanData[[#This Row],[Loan Amount]],0)</f>
        <v>0</v>
      </c>
      <c r="AN1667" s="14">
        <f>tbl_LoanData[[#This Row],[Amount Paid]]-(Q1667-X1667)</f>
        <v>-1110800</v>
      </c>
      <c r="AO1667" s="14">
        <f>IF(tbl_LoanData[[#This Row],[Application Status]]="Approved",1,0)</f>
        <v>0</v>
      </c>
      <c r="AP1667" s="22" t="str">
        <f t="shared" ca="1" si="79"/>
        <v/>
      </c>
      <c r="AQ1667" s="22" t="str">
        <f t="shared" ca="1" si="80"/>
        <v/>
      </c>
    </row>
    <row r="1668" spans="1:43" ht="14.4" customHeight="1" x14ac:dyDescent="0.3">
      <c r="A1668" s="2" t="s">
        <v>7599</v>
      </c>
      <c r="B1668" s="2" t="s">
        <v>7600</v>
      </c>
      <c r="C1668" s="2" t="s">
        <v>393</v>
      </c>
      <c r="D1668" s="2" t="s">
        <v>176</v>
      </c>
      <c r="E1668" s="2" t="s">
        <v>161</v>
      </c>
      <c r="F1668" s="2">
        <v>47</v>
      </c>
      <c r="G1668" s="2" t="s">
        <v>83</v>
      </c>
      <c r="H1668" s="2" t="s">
        <v>307</v>
      </c>
      <c r="I1668" s="2" t="s">
        <v>43</v>
      </c>
      <c r="J1668" s="3">
        <v>45216</v>
      </c>
      <c r="K1668" s="3">
        <v>45232</v>
      </c>
      <c r="L1668" s="2" t="s">
        <v>37</v>
      </c>
      <c r="M1668" s="2" t="s">
        <v>104</v>
      </c>
      <c r="N1668" s="2" t="s">
        <v>286</v>
      </c>
      <c r="O1668" s="4">
        <v>170000</v>
      </c>
      <c r="P1668" s="4">
        <v>25300</v>
      </c>
      <c r="Q1668" s="4">
        <v>144700</v>
      </c>
      <c r="R1668" s="2">
        <v>48</v>
      </c>
      <c r="S1668" s="5">
        <v>8.24</v>
      </c>
      <c r="T1668" s="4">
        <v>4008.19</v>
      </c>
      <c r="U1668" s="2" t="s">
        <v>73</v>
      </c>
      <c r="V1668" s="2" t="s">
        <v>74</v>
      </c>
      <c r="W1668" s="4">
        <v>132270.26999999999</v>
      </c>
      <c r="X1668" s="4">
        <v>60122.85</v>
      </c>
      <c r="Y1668" s="4">
        <v>192393.12</v>
      </c>
      <c r="Z1668" s="2">
        <v>31</v>
      </c>
      <c r="AA1668" s="2" t="s">
        <v>58</v>
      </c>
      <c r="AB1668" s="2" t="s">
        <v>15732</v>
      </c>
      <c r="AC1668" s="2" t="s">
        <v>75</v>
      </c>
      <c r="AD1668" s="2" t="s">
        <v>76</v>
      </c>
      <c r="AE1668" s="5">
        <v>85.12</v>
      </c>
      <c r="AF1668" s="2">
        <v>1</v>
      </c>
      <c r="AG1668" s="2" t="s">
        <v>15718</v>
      </c>
      <c r="AH1668" s="2">
        <v>16</v>
      </c>
      <c r="AI1668" s="6" t="str">
        <f t="shared" si="78"/>
        <v>45-54</v>
      </c>
      <c r="AJ1668" s="11">
        <f>YEAR(tbl_LoanData[[#This Row],[Application Date]])</f>
        <v>2023</v>
      </c>
      <c r="AK1668" s="11" t="str">
        <f>TEXT(tbl_LoanData[[#This Row],[Application Date]],"MMMM")</f>
        <v>October</v>
      </c>
      <c r="AL1668" s="12">
        <f>DATE(YEAR(tbl_LoanData[[#This Row],[Application Date]]),MONTH(tbl_LoanData[[#This Row],[Application Date]]),1)</f>
        <v>45200</v>
      </c>
      <c r="AM1668" s="14">
        <f ca="1">IF(AND(tbl_LoanData[[#This Row],[Application Date]]&gt;=EOMONTH(TODAY(),-1)+1,tbl_LoanData[[#This Row],[Application Date]]&lt;=TODAY()),tbl_LoanData[[#This Row],[Loan Amount]],0)</f>
        <v>0</v>
      </c>
      <c r="AN1668" s="14">
        <f>tbl_LoanData[[#This Row],[Amount Paid]]-(Q1668-X1668)</f>
        <v>47693.119999999995</v>
      </c>
      <c r="AO1668" s="14">
        <f>IF(tbl_LoanData[[#This Row],[Application Status]]="Approved",1,0)</f>
        <v>1</v>
      </c>
      <c r="AP1668" s="22" t="str">
        <f t="shared" ca="1" si="79"/>
        <v/>
      </c>
      <c r="AQ1668" s="22" t="str">
        <f t="shared" ca="1" si="80"/>
        <v/>
      </c>
    </row>
    <row r="1669" spans="1:43" ht="14.4" customHeight="1" x14ac:dyDescent="0.3">
      <c r="A1669" s="2" t="s">
        <v>7601</v>
      </c>
      <c r="B1669" s="2" t="s">
        <v>7602</v>
      </c>
      <c r="C1669" s="2" t="s">
        <v>586</v>
      </c>
      <c r="D1669" s="2" t="s">
        <v>254</v>
      </c>
      <c r="E1669" s="2" t="s">
        <v>92</v>
      </c>
      <c r="F1669" s="2">
        <v>48</v>
      </c>
      <c r="G1669" s="2" t="s">
        <v>69</v>
      </c>
      <c r="H1669" s="2" t="s">
        <v>224</v>
      </c>
      <c r="I1669" s="2" t="s">
        <v>54</v>
      </c>
      <c r="J1669" s="3">
        <v>45224</v>
      </c>
      <c r="K1669" s="3">
        <v>45241</v>
      </c>
      <c r="L1669" s="2" t="s">
        <v>40</v>
      </c>
      <c r="M1669" s="2" t="s">
        <v>94</v>
      </c>
      <c r="N1669" s="2" t="s">
        <v>4</v>
      </c>
      <c r="O1669" s="4">
        <v>719000</v>
      </c>
      <c r="P1669" s="4">
        <v>75900</v>
      </c>
      <c r="Q1669" s="4">
        <v>643100</v>
      </c>
      <c r="R1669" s="2">
        <v>24</v>
      </c>
      <c r="S1669" s="5">
        <v>8.14</v>
      </c>
      <c r="T1669" s="4">
        <v>31158.19</v>
      </c>
      <c r="U1669" s="2" t="s">
        <v>73</v>
      </c>
      <c r="V1669" s="2" t="s">
        <v>33</v>
      </c>
      <c r="W1669" s="4">
        <v>747796.68</v>
      </c>
      <c r="X1669" s="4">
        <v>0</v>
      </c>
      <c r="Y1669" s="4">
        <v>747796.68</v>
      </c>
      <c r="Z1669" s="2">
        <v>0</v>
      </c>
      <c r="AA1669" s="2" t="s">
        <v>56</v>
      </c>
      <c r="AB1669" s="2" t="s">
        <v>15729</v>
      </c>
      <c r="AC1669" s="2" t="s">
        <v>360</v>
      </c>
      <c r="AD1669" s="2" t="s">
        <v>76</v>
      </c>
      <c r="AE1669" s="5">
        <v>89.44</v>
      </c>
      <c r="AF1669" s="2">
        <v>0</v>
      </c>
      <c r="AG1669" s="2" t="s">
        <v>77</v>
      </c>
      <c r="AH1669" s="2">
        <v>17</v>
      </c>
      <c r="AI1669" s="6" t="str">
        <f t="shared" si="78"/>
        <v>45-54</v>
      </c>
      <c r="AJ1669" s="11">
        <f>YEAR(tbl_LoanData[[#This Row],[Application Date]])</f>
        <v>2023</v>
      </c>
      <c r="AK1669" s="11" t="str">
        <f>TEXT(tbl_LoanData[[#This Row],[Application Date]],"MMMM")</f>
        <v>October</v>
      </c>
      <c r="AL1669" s="12">
        <f>DATE(YEAR(tbl_LoanData[[#This Row],[Application Date]]),MONTH(tbl_LoanData[[#This Row],[Application Date]]),1)</f>
        <v>45200</v>
      </c>
      <c r="AM1669" s="14">
        <f ca="1">IF(AND(tbl_LoanData[[#This Row],[Application Date]]&gt;=EOMONTH(TODAY(),-1)+1,tbl_LoanData[[#This Row],[Application Date]]&lt;=TODAY()),tbl_LoanData[[#This Row],[Loan Amount]],0)</f>
        <v>0</v>
      </c>
      <c r="AN1669" s="14">
        <f>tbl_LoanData[[#This Row],[Amount Paid]]-(Q1669-X1669)</f>
        <v>104696.68000000005</v>
      </c>
      <c r="AO1669" s="14">
        <f>IF(tbl_LoanData[[#This Row],[Application Status]]="Approved",1,0)</f>
        <v>1</v>
      </c>
      <c r="AP1669" s="22" t="str">
        <f t="shared" ca="1" si="79"/>
        <v/>
      </c>
      <c r="AQ1669" s="22" t="str">
        <f t="shared" ca="1" si="80"/>
        <v/>
      </c>
    </row>
    <row r="1670" spans="1:43" ht="14.4" customHeight="1" x14ac:dyDescent="0.3">
      <c r="A1670" s="2" t="s">
        <v>7617</v>
      </c>
      <c r="B1670" s="2" t="s">
        <v>7618</v>
      </c>
      <c r="C1670" s="2" t="s">
        <v>546</v>
      </c>
      <c r="D1670" s="2" t="s">
        <v>209</v>
      </c>
      <c r="E1670" s="2" t="s">
        <v>293</v>
      </c>
      <c r="F1670" s="2">
        <v>39</v>
      </c>
      <c r="G1670" s="2" t="s">
        <v>83</v>
      </c>
      <c r="H1670" s="2" t="s">
        <v>103</v>
      </c>
      <c r="I1670" s="2" t="s">
        <v>43</v>
      </c>
      <c r="J1670" s="3">
        <v>45220</v>
      </c>
      <c r="K1670" s="3"/>
      <c r="L1670" s="2" t="s">
        <v>39</v>
      </c>
      <c r="M1670" s="2" t="s">
        <v>157</v>
      </c>
      <c r="N1670" s="2" t="s">
        <v>158</v>
      </c>
      <c r="O1670" s="4">
        <v>1124000</v>
      </c>
      <c r="P1670" s="4">
        <v>404300</v>
      </c>
      <c r="Q1670" s="4">
        <v>719700</v>
      </c>
      <c r="R1670" s="2">
        <v>36</v>
      </c>
      <c r="S1670" s="5">
        <v>10.25</v>
      </c>
      <c r="T1670" s="4">
        <v>26139.1</v>
      </c>
      <c r="U1670" s="2" t="s">
        <v>113</v>
      </c>
      <c r="V1670" s="2" t="s">
        <v>97</v>
      </c>
      <c r="W1670" s="4">
        <v>0</v>
      </c>
      <c r="X1670" s="4">
        <v>0</v>
      </c>
      <c r="Y1670" s="4">
        <v>941007.75</v>
      </c>
      <c r="Z1670" s="2">
        <v>0</v>
      </c>
      <c r="AA1670" s="2" t="s">
        <v>97</v>
      </c>
      <c r="AB1670" s="2" t="s">
        <v>15733</v>
      </c>
      <c r="AC1670" s="2" t="s">
        <v>332</v>
      </c>
      <c r="AD1670" s="2" t="s">
        <v>76</v>
      </c>
      <c r="AE1670" s="5">
        <v>64.03</v>
      </c>
      <c r="AF1670" s="2">
        <v>0</v>
      </c>
      <c r="AG1670" s="2" t="s">
        <v>97</v>
      </c>
      <c r="AH1670" s="2"/>
      <c r="AI1670" s="6" t="str">
        <f t="shared" si="78"/>
        <v>35-44</v>
      </c>
      <c r="AJ1670" s="11">
        <f>YEAR(tbl_LoanData[[#This Row],[Application Date]])</f>
        <v>2023</v>
      </c>
      <c r="AK1670" s="11" t="str">
        <f>TEXT(tbl_LoanData[[#This Row],[Application Date]],"MMMM")</f>
        <v>October</v>
      </c>
      <c r="AL1670" s="12">
        <f>DATE(YEAR(tbl_LoanData[[#This Row],[Application Date]]),MONTH(tbl_LoanData[[#This Row],[Application Date]]),1)</f>
        <v>45200</v>
      </c>
      <c r="AM1670" s="14">
        <f ca="1">IF(AND(tbl_LoanData[[#This Row],[Application Date]]&gt;=EOMONTH(TODAY(),-1)+1,tbl_LoanData[[#This Row],[Application Date]]&lt;=TODAY()),tbl_LoanData[[#This Row],[Loan Amount]],0)</f>
        <v>0</v>
      </c>
      <c r="AN1670" s="14">
        <f>tbl_LoanData[[#This Row],[Amount Paid]]-(Q1670-X1670)</f>
        <v>-719700</v>
      </c>
      <c r="AO1670" s="14">
        <f>IF(tbl_LoanData[[#This Row],[Application Status]]="Approved",1,0)</f>
        <v>0</v>
      </c>
      <c r="AP1670" s="22" t="str">
        <f t="shared" ca="1" si="79"/>
        <v/>
      </c>
      <c r="AQ1670" s="22" t="str">
        <f t="shared" ca="1" si="80"/>
        <v/>
      </c>
    </row>
    <row r="1671" spans="1:43" x14ac:dyDescent="0.3">
      <c r="A1671" s="2" t="s">
        <v>7619</v>
      </c>
      <c r="B1671" s="2" t="s">
        <v>7620</v>
      </c>
      <c r="C1671" s="2" t="s">
        <v>208</v>
      </c>
      <c r="D1671" s="2" t="s">
        <v>67</v>
      </c>
      <c r="E1671" s="2" t="s">
        <v>465</v>
      </c>
      <c r="F1671" s="2">
        <v>42</v>
      </c>
      <c r="G1671" s="2" t="s">
        <v>69</v>
      </c>
      <c r="H1671" s="2" t="s">
        <v>244</v>
      </c>
      <c r="I1671" s="2" t="s">
        <v>48</v>
      </c>
      <c r="J1671" s="3">
        <v>45224</v>
      </c>
      <c r="K1671" s="3"/>
      <c r="L1671" s="2" t="s">
        <v>39</v>
      </c>
      <c r="M1671" s="2" t="s">
        <v>157</v>
      </c>
      <c r="N1671" s="2" t="s">
        <v>359</v>
      </c>
      <c r="O1671" s="4">
        <v>2470000</v>
      </c>
      <c r="P1671" s="4">
        <v>556600</v>
      </c>
      <c r="Q1671" s="4">
        <v>1913400</v>
      </c>
      <c r="R1671" s="2">
        <v>36</v>
      </c>
      <c r="S1671" s="5">
        <v>7.71</v>
      </c>
      <c r="T1671" s="4">
        <v>65443.6</v>
      </c>
      <c r="U1671" s="2" t="s">
        <v>96</v>
      </c>
      <c r="V1671" s="2" t="s">
        <v>97</v>
      </c>
      <c r="W1671" s="4">
        <v>0</v>
      </c>
      <c r="X1671" s="4">
        <v>0</v>
      </c>
      <c r="Y1671" s="4">
        <v>2355969.42</v>
      </c>
      <c r="Z1671" s="2">
        <v>0</v>
      </c>
      <c r="AA1671" s="2" t="s">
        <v>97</v>
      </c>
      <c r="AB1671" s="2" t="s">
        <v>15727</v>
      </c>
      <c r="AC1671" s="2" t="s">
        <v>146</v>
      </c>
      <c r="AD1671" s="2" t="s">
        <v>76</v>
      </c>
      <c r="AE1671" s="5">
        <v>77.47</v>
      </c>
      <c r="AF1671" s="2">
        <v>0</v>
      </c>
      <c r="AG1671" s="2" t="s">
        <v>97</v>
      </c>
      <c r="AH1671" s="2"/>
      <c r="AI1671" s="6" t="str">
        <f t="shared" si="78"/>
        <v>35-44</v>
      </c>
      <c r="AJ1671" s="11">
        <f>YEAR(tbl_LoanData[[#This Row],[Application Date]])</f>
        <v>2023</v>
      </c>
      <c r="AK1671" s="11" t="str">
        <f>TEXT(tbl_LoanData[[#This Row],[Application Date]],"MMMM")</f>
        <v>October</v>
      </c>
      <c r="AL1671" s="12">
        <f>DATE(YEAR(tbl_LoanData[[#This Row],[Application Date]]),MONTH(tbl_LoanData[[#This Row],[Application Date]]),1)</f>
        <v>45200</v>
      </c>
      <c r="AM1671" s="14">
        <f ca="1">IF(AND(tbl_LoanData[[#This Row],[Application Date]]&gt;=EOMONTH(TODAY(),-1)+1,tbl_LoanData[[#This Row],[Application Date]]&lt;=TODAY()),tbl_LoanData[[#This Row],[Loan Amount]],0)</f>
        <v>0</v>
      </c>
      <c r="AN1671" s="14">
        <f>tbl_LoanData[[#This Row],[Amount Paid]]-(Q1671-X1671)</f>
        <v>-1913400</v>
      </c>
      <c r="AO1671" s="14">
        <f>IF(tbl_LoanData[[#This Row],[Application Status]]="Approved",1,0)</f>
        <v>0</v>
      </c>
      <c r="AP1671" s="22" t="str">
        <f t="shared" ca="1" si="79"/>
        <v/>
      </c>
      <c r="AQ1671" s="22" t="str">
        <f t="shared" ca="1" si="80"/>
        <v/>
      </c>
    </row>
    <row r="1672" spans="1:43" ht="14.4" customHeight="1" x14ac:dyDescent="0.3">
      <c r="A1672" s="2" t="s">
        <v>7691</v>
      </c>
      <c r="B1672" s="2" t="s">
        <v>7692</v>
      </c>
      <c r="C1672" s="2" t="s">
        <v>231</v>
      </c>
      <c r="D1672" s="2" t="s">
        <v>182</v>
      </c>
      <c r="E1672" s="2" t="s">
        <v>118</v>
      </c>
      <c r="F1672" s="2">
        <v>40</v>
      </c>
      <c r="G1672" s="2" t="s">
        <v>83</v>
      </c>
      <c r="H1672" s="2" t="s">
        <v>250</v>
      </c>
      <c r="I1672" s="2" t="s">
        <v>52</v>
      </c>
      <c r="J1672" s="3">
        <v>45218</v>
      </c>
      <c r="K1672" s="3"/>
      <c r="L1672" s="2" t="s">
        <v>40</v>
      </c>
      <c r="M1672" s="2" t="s">
        <v>71</v>
      </c>
      <c r="N1672" s="2" t="s">
        <v>137</v>
      </c>
      <c r="O1672" s="4">
        <v>1514000</v>
      </c>
      <c r="P1672" s="4">
        <v>336400</v>
      </c>
      <c r="Q1672" s="4">
        <v>1177600</v>
      </c>
      <c r="R1672" s="2">
        <v>48</v>
      </c>
      <c r="S1672" s="5">
        <v>6.69</v>
      </c>
      <c r="T1672" s="4">
        <v>31098.45</v>
      </c>
      <c r="U1672" s="2" t="s">
        <v>113</v>
      </c>
      <c r="V1672" s="2" t="s">
        <v>97</v>
      </c>
      <c r="W1672" s="4">
        <v>0</v>
      </c>
      <c r="X1672" s="4">
        <v>0</v>
      </c>
      <c r="Y1672" s="4">
        <v>1492725.76</v>
      </c>
      <c r="Z1672" s="2">
        <v>0</v>
      </c>
      <c r="AA1672" s="2" t="s">
        <v>97</v>
      </c>
      <c r="AB1672" s="2" t="s">
        <v>15731</v>
      </c>
      <c r="AC1672" s="2" t="s">
        <v>106</v>
      </c>
      <c r="AD1672" s="2" t="s">
        <v>76</v>
      </c>
      <c r="AE1672" s="5">
        <v>77.78</v>
      </c>
      <c r="AF1672" s="2">
        <v>0</v>
      </c>
      <c r="AG1672" s="2" t="s">
        <v>97</v>
      </c>
      <c r="AH1672" s="2"/>
      <c r="AI1672" s="6" t="str">
        <f t="shared" si="78"/>
        <v>35-44</v>
      </c>
      <c r="AJ1672" s="11">
        <f>YEAR(tbl_LoanData[[#This Row],[Application Date]])</f>
        <v>2023</v>
      </c>
      <c r="AK1672" s="11" t="str">
        <f>TEXT(tbl_LoanData[[#This Row],[Application Date]],"MMMM")</f>
        <v>October</v>
      </c>
      <c r="AL1672" s="12">
        <f>DATE(YEAR(tbl_LoanData[[#This Row],[Application Date]]),MONTH(tbl_LoanData[[#This Row],[Application Date]]),1)</f>
        <v>45200</v>
      </c>
      <c r="AM1672" s="14">
        <f ca="1">IF(AND(tbl_LoanData[[#This Row],[Application Date]]&gt;=EOMONTH(TODAY(),-1)+1,tbl_LoanData[[#This Row],[Application Date]]&lt;=TODAY()),tbl_LoanData[[#This Row],[Loan Amount]],0)</f>
        <v>0</v>
      </c>
      <c r="AN1672" s="14">
        <f>tbl_LoanData[[#This Row],[Amount Paid]]-(Q1672-X1672)</f>
        <v>-1177600</v>
      </c>
      <c r="AO1672" s="14">
        <f>IF(tbl_LoanData[[#This Row],[Application Status]]="Approved",1,0)</f>
        <v>0</v>
      </c>
      <c r="AP1672" s="22" t="str">
        <f t="shared" ca="1" si="79"/>
        <v/>
      </c>
      <c r="AQ1672" s="22" t="str">
        <f t="shared" ca="1" si="80"/>
        <v/>
      </c>
    </row>
    <row r="1673" spans="1:43" ht="14.4" customHeight="1" x14ac:dyDescent="0.3">
      <c r="A1673" s="2" t="s">
        <v>7719</v>
      </c>
      <c r="B1673" s="2" t="s">
        <v>7720</v>
      </c>
      <c r="C1673" s="2" t="s">
        <v>413</v>
      </c>
      <c r="D1673" s="2" t="s">
        <v>134</v>
      </c>
      <c r="E1673" s="2" t="s">
        <v>102</v>
      </c>
      <c r="F1673" s="2">
        <v>42</v>
      </c>
      <c r="G1673" s="2" t="s">
        <v>83</v>
      </c>
      <c r="H1673" s="2" t="s">
        <v>565</v>
      </c>
      <c r="I1673" s="2" t="s">
        <v>47</v>
      </c>
      <c r="J1673" s="3">
        <v>45216</v>
      </c>
      <c r="K1673" s="3">
        <v>45237</v>
      </c>
      <c r="L1673" s="2" t="s">
        <v>38</v>
      </c>
      <c r="M1673" s="2" t="s">
        <v>71</v>
      </c>
      <c r="N1673" s="2" t="s">
        <v>589</v>
      </c>
      <c r="O1673" s="4">
        <v>1508000</v>
      </c>
      <c r="P1673" s="4">
        <v>478300</v>
      </c>
      <c r="Q1673" s="4">
        <v>1029700</v>
      </c>
      <c r="R1673" s="2">
        <v>48</v>
      </c>
      <c r="S1673" s="5">
        <v>10.53</v>
      </c>
      <c r="T1673" s="4">
        <v>30487.7</v>
      </c>
      <c r="U1673" s="2" t="s">
        <v>73</v>
      </c>
      <c r="V1673" s="2" t="s">
        <v>74</v>
      </c>
      <c r="W1673" s="4">
        <v>975606.4</v>
      </c>
      <c r="X1673" s="4">
        <v>487803.24</v>
      </c>
      <c r="Y1673" s="4">
        <v>1463409.64</v>
      </c>
      <c r="Z1673" s="2">
        <v>30</v>
      </c>
      <c r="AA1673" s="2" t="s">
        <v>57</v>
      </c>
      <c r="AB1673" s="2" t="s">
        <v>15732</v>
      </c>
      <c r="AC1673" s="2" t="s">
        <v>129</v>
      </c>
      <c r="AD1673" s="2" t="s">
        <v>76</v>
      </c>
      <c r="AE1673" s="5">
        <v>68.28</v>
      </c>
      <c r="AF1673" s="2">
        <v>1</v>
      </c>
      <c r="AG1673" s="2" t="s">
        <v>77</v>
      </c>
      <c r="AH1673" s="2">
        <v>21</v>
      </c>
      <c r="AI1673" s="6" t="str">
        <f t="shared" si="78"/>
        <v>35-44</v>
      </c>
      <c r="AJ1673" s="11">
        <f>YEAR(tbl_LoanData[[#This Row],[Application Date]])</f>
        <v>2023</v>
      </c>
      <c r="AK1673" s="11" t="str">
        <f>TEXT(tbl_LoanData[[#This Row],[Application Date]],"MMMM")</f>
        <v>October</v>
      </c>
      <c r="AL1673" s="12">
        <f>DATE(YEAR(tbl_LoanData[[#This Row],[Application Date]]),MONTH(tbl_LoanData[[#This Row],[Application Date]]),1)</f>
        <v>45200</v>
      </c>
      <c r="AM1673" s="14">
        <f ca="1">IF(AND(tbl_LoanData[[#This Row],[Application Date]]&gt;=EOMONTH(TODAY(),-1)+1,tbl_LoanData[[#This Row],[Application Date]]&lt;=TODAY()),tbl_LoanData[[#This Row],[Loan Amount]],0)</f>
        <v>0</v>
      </c>
      <c r="AN1673" s="14">
        <f>tbl_LoanData[[#This Row],[Amount Paid]]-(Q1673-X1673)</f>
        <v>433709.64</v>
      </c>
      <c r="AO1673" s="14">
        <f>IF(tbl_LoanData[[#This Row],[Application Status]]="Approved",1,0)</f>
        <v>1</v>
      </c>
      <c r="AP1673" s="22" t="str">
        <f t="shared" ca="1" si="79"/>
        <v/>
      </c>
      <c r="AQ1673" s="22" t="str">
        <f t="shared" ca="1" si="80"/>
        <v/>
      </c>
    </row>
    <row r="1674" spans="1:43" x14ac:dyDescent="0.3">
      <c r="A1674" s="2" t="s">
        <v>7761</v>
      </c>
      <c r="B1674" s="2" t="s">
        <v>7762</v>
      </c>
      <c r="C1674" s="2" t="s">
        <v>90</v>
      </c>
      <c r="D1674" s="2" t="s">
        <v>102</v>
      </c>
      <c r="E1674" s="2" t="s">
        <v>447</v>
      </c>
      <c r="F1674" s="2">
        <v>59</v>
      </c>
      <c r="G1674" s="2" t="s">
        <v>69</v>
      </c>
      <c r="H1674" s="2" t="s">
        <v>224</v>
      </c>
      <c r="I1674" s="2" t="s">
        <v>54</v>
      </c>
      <c r="J1674" s="3">
        <v>45204</v>
      </c>
      <c r="K1674" s="3">
        <v>45214</v>
      </c>
      <c r="L1674" s="2" t="s">
        <v>39</v>
      </c>
      <c r="M1674" s="2" t="s">
        <v>85</v>
      </c>
      <c r="N1674" s="2" t="s">
        <v>373</v>
      </c>
      <c r="O1674" s="4">
        <v>1830000</v>
      </c>
      <c r="P1674" s="4">
        <v>563900</v>
      </c>
      <c r="Q1674" s="4">
        <v>1266100</v>
      </c>
      <c r="R1674" s="2">
        <v>48</v>
      </c>
      <c r="S1674" s="5">
        <v>7.44</v>
      </c>
      <c r="T1674" s="4">
        <v>34226.9</v>
      </c>
      <c r="U1674" s="2" t="s">
        <v>73</v>
      </c>
      <c r="V1674" s="2" t="s">
        <v>74</v>
      </c>
      <c r="W1674" s="4">
        <v>1129487.7</v>
      </c>
      <c r="X1674" s="4">
        <v>513403.66</v>
      </c>
      <c r="Y1674" s="4">
        <v>1642891.36</v>
      </c>
      <c r="Z1674" s="2">
        <v>29</v>
      </c>
      <c r="AA1674" s="2" t="s">
        <v>57</v>
      </c>
      <c r="AB1674" s="2" t="s">
        <v>15730</v>
      </c>
      <c r="AC1674" s="2" t="s">
        <v>138</v>
      </c>
      <c r="AD1674" s="2" t="s">
        <v>76</v>
      </c>
      <c r="AE1674" s="5">
        <v>69.19</v>
      </c>
      <c r="AF1674" s="2">
        <v>1</v>
      </c>
      <c r="AG1674" s="2" t="s">
        <v>77</v>
      </c>
      <c r="AH1674" s="2">
        <v>10</v>
      </c>
      <c r="AI1674" s="6" t="str">
        <f t="shared" si="78"/>
        <v>55-64</v>
      </c>
      <c r="AJ1674" s="11">
        <f>YEAR(tbl_LoanData[[#This Row],[Application Date]])</f>
        <v>2023</v>
      </c>
      <c r="AK1674" s="11" t="str">
        <f>TEXT(tbl_LoanData[[#This Row],[Application Date]],"MMMM")</f>
        <v>October</v>
      </c>
      <c r="AL1674" s="12">
        <f>DATE(YEAR(tbl_LoanData[[#This Row],[Application Date]]),MONTH(tbl_LoanData[[#This Row],[Application Date]]),1)</f>
        <v>45200</v>
      </c>
      <c r="AM1674" s="14">
        <f ca="1">IF(AND(tbl_LoanData[[#This Row],[Application Date]]&gt;=EOMONTH(TODAY(),-1)+1,tbl_LoanData[[#This Row],[Application Date]]&lt;=TODAY()),tbl_LoanData[[#This Row],[Loan Amount]],0)</f>
        <v>0</v>
      </c>
      <c r="AN1674" s="14">
        <f>tbl_LoanData[[#This Row],[Amount Paid]]-(Q1674-X1674)</f>
        <v>376791.35999999987</v>
      </c>
      <c r="AO1674" s="14">
        <f>IF(tbl_LoanData[[#This Row],[Application Status]]="Approved",1,0)</f>
        <v>1</v>
      </c>
      <c r="AP1674" s="22" t="str">
        <f t="shared" ca="1" si="79"/>
        <v/>
      </c>
      <c r="AQ1674" s="22" t="str">
        <f t="shared" ca="1" si="80"/>
        <v/>
      </c>
    </row>
    <row r="1675" spans="1:43" ht="14.4" customHeight="1" x14ac:dyDescent="0.3">
      <c r="A1675" s="2" t="s">
        <v>7823</v>
      </c>
      <c r="B1675" s="2" t="s">
        <v>7824</v>
      </c>
      <c r="C1675" s="2" t="s">
        <v>171</v>
      </c>
      <c r="D1675" s="2" t="s">
        <v>82</v>
      </c>
      <c r="E1675" s="2" t="s">
        <v>183</v>
      </c>
      <c r="F1675" s="2">
        <v>51</v>
      </c>
      <c r="G1675" s="2" t="s">
        <v>69</v>
      </c>
      <c r="H1675" s="2" t="s">
        <v>259</v>
      </c>
      <c r="I1675" s="2" t="s">
        <v>43</v>
      </c>
      <c r="J1675" s="3">
        <v>45204</v>
      </c>
      <c r="K1675" s="3">
        <v>45214</v>
      </c>
      <c r="L1675" s="2" t="s">
        <v>36</v>
      </c>
      <c r="M1675" s="2" t="s">
        <v>71</v>
      </c>
      <c r="N1675" s="2" t="s">
        <v>162</v>
      </c>
      <c r="O1675" s="4">
        <v>1386000</v>
      </c>
      <c r="P1675" s="4">
        <v>464800</v>
      </c>
      <c r="Q1675" s="4">
        <v>921200</v>
      </c>
      <c r="R1675" s="2">
        <v>24</v>
      </c>
      <c r="S1675" s="5">
        <v>14.37</v>
      </c>
      <c r="T1675" s="4">
        <v>49414.7</v>
      </c>
      <c r="U1675" s="2" t="s">
        <v>73</v>
      </c>
      <c r="V1675" s="2" t="s">
        <v>34</v>
      </c>
      <c r="W1675" s="4">
        <v>1136538.1000000001</v>
      </c>
      <c r="X1675" s="4">
        <v>49414.78</v>
      </c>
      <c r="Y1675" s="4">
        <v>1185952.8799999999</v>
      </c>
      <c r="Z1675" s="2">
        <v>32</v>
      </c>
      <c r="AA1675" s="2" t="s">
        <v>58</v>
      </c>
      <c r="AB1675" s="2" t="s">
        <v>15730</v>
      </c>
      <c r="AC1675" s="2" t="s">
        <v>121</v>
      </c>
      <c r="AD1675" s="2" t="s">
        <v>76</v>
      </c>
      <c r="AE1675" s="5">
        <v>66.459999999999994</v>
      </c>
      <c r="AF1675" s="2">
        <v>1</v>
      </c>
      <c r="AG1675" s="2" t="s">
        <v>15718</v>
      </c>
      <c r="AH1675" s="2">
        <v>10</v>
      </c>
      <c r="AI1675" s="6" t="str">
        <f t="shared" si="78"/>
        <v>45-54</v>
      </c>
      <c r="AJ1675" s="11">
        <f>YEAR(tbl_LoanData[[#This Row],[Application Date]])</f>
        <v>2023</v>
      </c>
      <c r="AK1675" s="11" t="str">
        <f>TEXT(tbl_LoanData[[#This Row],[Application Date]],"MMMM")</f>
        <v>October</v>
      </c>
      <c r="AL1675" s="12">
        <f>DATE(YEAR(tbl_LoanData[[#This Row],[Application Date]]),MONTH(tbl_LoanData[[#This Row],[Application Date]]),1)</f>
        <v>45200</v>
      </c>
      <c r="AM1675" s="14">
        <f ca="1">IF(AND(tbl_LoanData[[#This Row],[Application Date]]&gt;=EOMONTH(TODAY(),-1)+1,tbl_LoanData[[#This Row],[Application Date]]&lt;=TODAY()),tbl_LoanData[[#This Row],[Loan Amount]],0)</f>
        <v>0</v>
      </c>
      <c r="AN1675" s="14">
        <f>tbl_LoanData[[#This Row],[Amount Paid]]-(Q1675-X1675)</f>
        <v>264752.88000000012</v>
      </c>
      <c r="AO1675" s="14">
        <f>IF(tbl_LoanData[[#This Row],[Application Status]]="Approved",1,0)</f>
        <v>1</v>
      </c>
      <c r="AP1675" s="22" t="str">
        <f t="shared" ca="1" si="79"/>
        <v/>
      </c>
      <c r="AQ1675" s="22" t="str">
        <f t="shared" ca="1" si="80"/>
        <v/>
      </c>
    </row>
    <row r="1676" spans="1:43" x14ac:dyDescent="0.3">
      <c r="A1676" s="2" t="s">
        <v>7833</v>
      </c>
      <c r="B1676" s="2" t="s">
        <v>7834</v>
      </c>
      <c r="C1676" s="2" t="s">
        <v>452</v>
      </c>
      <c r="D1676" s="2" t="s">
        <v>118</v>
      </c>
      <c r="E1676" s="2" t="s">
        <v>293</v>
      </c>
      <c r="F1676" s="2">
        <v>65</v>
      </c>
      <c r="G1676" s="2" t="s">
        <v>83</v>
      </c>
      <c r="H1676" s="2" t="s">
        <v>565</v>
      </c>
      <c r="I1676" s="2" t="s">
        <v>47</v>
      </c>
      <c r="J1676" s="3">
        <v>45230</v>
      </c>
      <c r="K1676" s="3">
        <v>45234</v>
      </c>
      <c r="L1676" s="2" t="s">
        <v>41</v>
      </c>
      <c r="M1676" s="2" t="s">
        <v>144</v>
      </c>
      <c r="N1676" s="2" t="s">
        <v>857</v>
      </c>
      <c r="O1676" s="4">
        <v>4374000</v>
      </c>
      <c r="P1676" s="4">
        <v>613700</v>
      </c>
      <c r="Q1676" s="4">
        <v>3760300</v>
      </c>
      <c r="R1676" s="2">
        <v>60</v>
      </c>
      <c r="S1676" s="5">
        <v>13.56</v>
      </c>
      <c r="T1676" s="4">
        <v>105163.06</v>
      </c>
      <c r="U1676" s="2" t="s">
        <v>73</v>
      </c>
      <c r="V1676" s="2" t="s">
        <v>74</v>
      </c>
      <c r="W1676" s="4">
        <v>3365217.92</v>
      </c>
      <c r="X1676" s="4">
        <v>2944565.48</v>
      </c>
      <c r="Y1676" s="4">
        <v>6309783.4000000004</v>
      </c>
      <c r="Z1676" s="2">
        <v>31</v>
      </c>
      <c r="AA1676" s="2" t="s">
        <v>58</v>
      </c>
      <c r="AB1676" s="2" t="s">
        <v>15727</v>
      </c>
      <c r="AC1676" s="2" t="s">
        <v>106</v>
      </c>
      <c r="AD1676" s="2" t="s">
        <v>76</v>
      </c>
      <c r="AE1676" s="5">
        <v>85.97</v>
      </c>
      <c r="AF1676" s="2">
        <v>1</v>
      </c>
      <c r="AG1676" s="2" t="s">
        <v>15718</v>
      </c>
      <c r="AH1676" s="2">
        <v>4</v>
      </c>
      <c r="AI1676" s="6" t="str">
        <f t="shared" si="78"/>
        <v>65+</v>
      </c>
      <c r="AJ1676" s="11">
        <f>YEAR(tbl_LoanData[[#This Row],[Application Date]])</f>
        <v>2023</v>
      </c>
      <c r="AK1676" s="11" t="str">
        <f>TEXT(tbl_LoanData[[#This Row],[Application Date]],"MMMM")</f>
        <v>October</v>
      </c>
      <c r="AL1676" s="12">
        <f>DATE(YEAR(tbl_LoanData[[#This Row],[Application Date]]),MONTH(tbl_LoanData[[#This Row],[Application Date]]),1)</f>
        <v>45200</v>
      </c>
      <c r="AM1676" s="14">
        <f ca="1">IF(AND(tbl_LoanData[[#This Row],[Application Date]]&gt;=EOMONTH(TODAY(),-1)+1,tbl_LoanData[[#This Row],[Application Date]]&lt;=TODAY()),tbl_LoanData[[#This Row],[Loan Amount]],0)</f>
        <v>0</v>
      </c>
      <c r="AN1676" s="14">
        <f>tbl_LoanData[[#This Row],[Amount Paid]]-(Q1676-X1676)</f>
        <v>2549483.4</v>
      </c>
      <c r="AO1676" s="14">
        <f>IF(tbl_LoanData[[#This Row],[Application Status]]="Approved",1,0)</f>
        <v>1</v>
      </c>
      <c r="AP1676" s="22" t="str">
        <f t="shared" ca="1" si="79"/>
        <v/>
      </c>
      <c r="AQ1676" s="22" t="str">
        <f t="shared" ca="1" si="80"/>
        <v/>
      </c>
    </row>
    <row r="1677" spans="1:43" ht="14.4" customHeight="1" x14ac:dyDescent="0.3">
      <c r="A1677" s="2" t="s">
        <v>8115</v>
      </c>
      <c r="B1677" s="2" t="s">
        <v>8116</v>
      </c>
      <c r="C1677" s="2" t="s">
        <v>452</v>
      </c>
      <c r="D1677" s="2" t="s">
        <v>118</v>
      </c>
      <c r="E1677" s="2" t="s">
        <v>165</v>
      </c>
      <c r="F1677" s="2">
        <v>38</v>
      </c>
      <c r="G1677" s="2" t="s">
        <v>83</v>
      </c>
      <c r="H1677" s="2" t="s">
        <v>70</v>
      </c>
      <c r="I1677" s="2" t="s">
        <v>50</v>
      </c>
      <c r="J1677" s="3">
        <v>45227</v>
      </c>
      <c r="K1677" s="3">
        <v>45232</v>
      </c>
      <c r="L1677" s="2" t="s">
        <v>41</v>
      </c>
      <c r="M1677" s="2" t="s">
        <v>144</v>
      </c>
      <c r="N1677" s="2" t="s">
        <v>145</v>
      </c>
      <c r="O1677" s="4">
        <v>2760000</v>
      </c>
      <c r="P1677" s="4">
        <v>355600</v>
      </c>
      <c r="Q1677" s="4">
        <v>2404400</v>
      </c>
      <c r="R1677" s="2">
        <v>36</v>
      </c>
      <c r="S1677" s="5">
        <v>7.53</v>
      </c>
      <c r="T1677" s="4">
        <v>81876.5</v>
      </c>
      <c r="U1677" s="2" t="s">
        <v>73</v>
      </c>
      <c r="V1677" s="2" t="s">
        <v>74</v>
      </c>
      <c r="W1677" s="4">
        <v>2783801</v>
      </c>
      <c r="X1677" s="4">
        <v>163752.95999999999</v>
      </c>
      <c r="Y1677" s="4">
        <v>2947553.96</v>
      </c>
      <c r="Z1677" s="2">
        <v>0</v>
      </c>
      <c r="AA1677" s="2" t="s">
        <v>56</v>
      </c>
      <c r="AB1677" s="2" t="s">
        <v>15729</v>
      </c>
      <c r="AC1677" s="2" t="s">
        <v>360</v>
      </c>
      <c r="AD1677" s="2" t="s">
        <v>76</v>
      </c>
      <c r="AE1677" s="5">
        <v>87.12</v>
      </c>
      <c r="AF1677" s="2">
        <v>0</v>
      </c>
      <c r="AG1677" s="2" t="s">
        <v>77</v>
      </c>
      <c r="AH1677" s="2">
        <v>5</v>
      </c>
      <c r="AI1677" s="6" t="str">
        <f t="shared" si="78"/>
        <v>35-44</v>
      </c>
      <c r="AJ1677" s="11">
        <f>YEAR(tbl_LoanData[[#This Row],[Application Date]])</f>
        <v>2023</v>
      </c>
      <c r="AK1677" s="11" t="str">
        <f>TEXT(tbl_LoanData[[#This Row],[Application Date]],"MMMM")</f>
        <v>October</v>
      </c>
      <c r="AL1677" s="12">
        <f>DATE(YEAR(tbl_LoanData[[#This Row],[Application Date]]),MONTH(tbl_LoanData[[#This Row],[Application Date]]),1)</f>
        <v>45200</v>
      </c>
      <c r="AM1677" s="14">
        <f ca="1">IF(AND(tbl_LoanData[[#This Row],[Application Date]]&gt;=EOMONTH(TODAY(),-1)+1,tbl_LoanData[[#This Row],[Application Date]]&lt;=TODAY()),tbl_LoanData[[#This Row],[Loan Amount]],0)</f>
        <v>0</v>
      </c>
      <c r="AN1677" s="14">
        <f>tbl_LoanData[[#This Row],[Amount Paid]]-(Q1677-X1677)</f>
        <v>543153.96</v>
      </c>
      <c r="AO1677" s="14">
        <f>IF(tbl_LoanData[[#This Row],[Application Status]]="Approved",1,0)</f>
        <v>1</v>
      </c>
      <c r="AP1677" s="22" t="str">
        <f t="shared" ca="1" si="79"/>
        <v/>
      </c>
      <c r="AQ1677" s="22" t="str">
        <f t="shared" ca="1" si="80"/>
        <v/>
      </c>
    </row>
    <row r="1678" spans="1:43" ht="14.4" customHeight="1" x14ac:dyDescent="0.3">
      <c r="A1678" s="2" t="s">
        <v>8143</v>
      </c>
      <c r="B1678" s="2" t="s">
        <v>8144</v>
      </c>
      <c r="C1678" s="2" t="s">
        <v>487</v>
      </c>
      <c r="D1678" s="2" t="s">
        <v>204</v>
      </c>
      <c r="E1678" s="2" t="s">
        <v>394</v>
      </c>
      <c r="F1678" s="2">
        <v>48</v>
      </c>
      <c r="G1678" s="2" t="s">
        <v>69</v>
      </c>
      <c r="H1678" s="2" t="s">
        <v>177</v>
      </c>
      <c r="I1678" s="2" t="s">
        <v>43</v>
      </c>
      <c r="J1678" s="3">
        <v>45215</v>
      </c>
      <c r="K1678" s="3">
        <v>45223</v>
      </c>
      <c r="L1678" s="2" t="s">
        <v>40</v>
      </c>
      <c r="M1678" s="2" t="s">
        <v>157</v>
      </c>
      <c r="N1678" s="2" t="s">
        <v>328</v>
      </c>
      <c r="O1678" s="4">
        <v>1572000</v>
      </c>
      <c r="P1678" s="4">
        <v>608600</v>
      </c>
      <c r="Q1678" s="4">
        <v>963400</v>
      </c>
      <c r="R1678" s="2">
        <v>36</v>
      </c>
      <c r="S1678" s="5">
        <v>5.12</v>
      </c>
      <c r="T1678" s="4">
        <v>30871.62</v>
      </c>
      <c r="U1678" s="2" t="s">
        <v>73</v>
      </c>
      <c r="V1678" s="2" t="s">
        <v>74</v>
      </c>
      <c r="W1678" s="4">
        <v>957020.22</v>
      </c>
      <c r="X1678" s="4">
        <v>154358.01999999999</v>
      </c>
      <c r="Y1678" s="4">
        <v>1111378.24</v>
      </c>
      <c r="Z1678" s="2">
        <v>90</v>
      </c>
      <c r="AA1678" s="2" t="s">
        <v>59</v>
      </c>
      <c r="AB1678" s="2" t="s">
        <v>15736</v>
      </c>
      <c r="AC1678" s="2" t="s">
        <v>138</v>
      </c>
      <c r="AD1678" s="2" t="s">
        <v>76</v>
      </c>
      <c r="AE1678" s="5">
        <v>61.28</v>
      </c>
      <c r="AF1678" s="2">
        <v>3</v>
      </c>
      <c r="AG1678" s="2" t="s">
        <v>130</v>
      </c>
      <c r="AH1678" s="2">
        <v>8</v>
      </c>
      <c r="AI1678" s="6" t="str">
        <f t="shared" si="78"/>
        <v>45-54</v>
      </c>
      <c r="AJ1678" s="11">
        <f>YEAR(tbl_LoanData[[#This Row],[Application Date]])</f>
        <v>2023</v>
      </c>
      <c r="AK1678" s="11" t="str">
        <f>TEXT(tbl_LoanData[[#This Row],[Application Date]],"MMMM")</f>
        <v>October</v>
      </c>
      <c r="AL1678" s="12">
        <f>DATE(YEAR(tbl_LoanData[[#This Row],[Application Date]]),MONTH(tbl_LoanData[[#This Row],[Application Date]]),1)</f>
        <v>45200</v>
      </c>
      <c r="AM1678" s="14">
        <f ca="1">IF(AND(tbl_LoanData[[#This Row],[Application Date]]&gt;=EOMONTH(TODAY(),-1)+1,tbl_LoanData[[#This Row],[Application Date]]&lt;=TODAY()),tbl_LoanData[[#This Row],[Loan Amount]],0)</f>
        <v>0</v>
      </c>
      <c r="AN1678" s="14">
        <f>tbl_LoanData[[#This Row],[Amount Paid]]-(Q1678-X1678)</f>
        <v>147978.23999999999</v>
      </c>
      <c r="AO1678" s="14">
        <f>IF(tbl_LoanData[[#This Row],[Application Status]]="Approved",1,0)</f>
        <v>1</v>
      </c>
      <c r="AP1678" s="22" t="str">
        <f t="shared" ca="1" si="79"/>
        <v/>
      </c>
      <c r="AQ1678" s="22" t="str">
        <f t="shared" ca="1" si="80"/>
        <v/>
      </c>
    </row>
    <row r="1679" spans="1:43" x14ac:dyDescent="0.3">
      <c r="A1679" s="2" t="s">
        <v>8181</v>
      </c>
      <c r="B1679" s="2" t="s">
        <v>8182</v>
      </c>
      <c r="C1679" s="2" t="s">
        <v>331</v>
      </c>
      <c r="D1679" s="2" t="s">
        <v>142</v>
      </c>
      <c r="E1679" s="2" t="s">
        <v>142</v>
      </c>
      <c r="F1679" s="2">
        <v>47</v>
      </c>
      <c r="G1679" s="2" t="s">
        <v>83</v>
      </c>
      <c r="H1679" s="2" t="s">
        <v>224</v>
      </c>
      <c r="I1679" s="2" t="s">
        <v>54</v>
      </c>
      <c r="J1679" s="3">
        <v>45201</v>
      </c>
      <c r="K1679" s="3">
        <v>45203</v>
      </c>
      <c r="L1679" s="2" t="s">
        <v>37</v>
      </c>
      <c r="M1679" s="2" t="s">
        <v>94</v>
      </c>
      <c r="N1679" s="2" t="s">
        <v>436</v>
      </c>
      <c r="O1679" s="4">
        <v>188000</v>
      </c>
      <c r="P1679" s="4">
        <v>67500</v>
      </c>
      <c r="Q1679" s="4">
        <v>120500</v>
      </c>
      <c r="R1679" s="2">
        <v>48</v>
      </c>
      <c r="S1679" s="5">
        <v>6.69</v>
      </c>
      <c r="T1679" s="4">
        <v>3182.2</v>
      </c>
      <c r="U1679" s="2" t="s">
        <v>73</v>
      </c>
      <c r="V1679" s="2" t="s">
        <v>74</v>
      </c>
      <c r="W1679" s="4">
        <v>108194.8</v>
      </c>
      <c r="X1679" s="4">
        <v>44551</v>
      </c>
      <c r="Y1679" s="4">
        <v>152745.79999999999</v>
      </c>
      <c r="Z1679" s="2">
        <v>0</v>
      </c>
      <c r="AA1679" s="2" t="s">
        <v>56</v>
      </c>
      <c r="AB1679" s="2" t="s">
        <v>15729</v>
      </c>
      <c r="AC1679" s="2" t="s">
        <v>87</v>
      </c>
      <c r="AD1679" s="2" t="s">
        <v>76</v>
      </c>
      <c r="AE1679" s="5">
        <v>64.099999999999994</v>
      </c>
      <c r="AF1679" s="2">
        <v>0</v>
      </c>
      <c r="AG1679" s="2" t="s">
        <v>77</v>
      </c>
      <c r="AH1679" s="2">
        <v>2</v>
      </c>
      <c r="AI1679" s="6" t="str">
        <f t="shared" si="78"/>
        <v>45-54</v>
      </c>
      <c r="AJ1679" s="11">
        <f>YEAR(tbl_LoanData[[#This Row],[Application Date]])</f>
        <v>2023</v>
      </c>
      <c r="AK1679" s="11" t="str">
        <f>TEXT(tbl_LoanData[[#This Row],[Application Date]],"MMMM")</f>
        <v>October</v>
      </c>
      <c r="AL1679" s="12">
        <f>DATE(YEAR(tbl_LoanData[[#This Row],[Application Date]]),MONTH(tbl_LoanData[[#This Row],[Application Date]]),1)</f>
        <v>45200</v>
      </c>
      <c r="AM1679" s="14">
        <f ca="1">IF(AND(tbl_LoanData[[#This Row],[Application Date]]&gt;=EOMONTH(TODAY(),-1)+1,tbl_LoanData[[#This Row],[Application Date]]&lt;=TODAY()),tbl_LoanData[[#This Row],[Loan Amount]],0)</f>
        <v>0</v>
      </c>
      <c r="AN1679" s="14">
        <f>tbl_LoanData[[#This Row],[Amount Paid]]-(Q1679-X1679)</f>
        <v>32245.800000000003</v>
      </c>
      <c r="AO1679" s="14">
        <f>IF(tbl_LoanData[[#This Row],[Application Status]]="Approved",1,0)</f>
        <v>1</v>
      </c>
      <c r="AP1679" s="22" t="str">
        <f t="shared" ca="1" si="79"/>
        <v/>
      </c>
      <c r="AQ1679" s="22" t="str">
        <f t="shared" ca="1" si="80"/>
        <v/>
      </c>
    </row>
    <row r="1680" spans="1:43" ht="14.4" customHeight="1" x14ac:dyDescent="0.3">
      <c r="A1680" s="2" t="s">
        <v>8231</v>
      </c>
      <c r="B1680" s="2" t="s">
        <v>8232</v>
      </c>
      <c r="C1680" s="2" t="s">
        <v>171</v>
      </c>
      <c r="D1680" s="2" t="s">
        <v>182</v>
      </c>
      <c r="E1680" s="2" t="s">
        <v>182</v>
      </c>
      <c r="F1680" s="2">
        <v>50</v>
      </c>
      <c r="G1680" s="2" t="s">
        <v>69</v>
      </c>
      <c r="H1680" s="2" t="s">
        <v>543</v>
      </c>
      <c r="I1680" s="2" t="s">
        <v>45</v>
      </c>
      <c r="J1680" s="3">
        <v>45215</v>
      </c>
      <c r="K1680" s="3"/>
      <c r="L1680" s="2" t="s">
        <v>39</v>
      </c>
      <c r="M1680" s="2" t="s">
        <v>157</v>
      </c>
      <c r="N1680" s="2" t="s">
        <v>359</v>
      </c>
      <c r="O1680" s="4">
        <v>1345000</v>
      </c>
      <c r="P1680" s="4">
        <v>347700</v>
      </c>
      <c r="Q1680" s="4">
        <v>997300</v>
      </c>
      <c r="R1680" s="2">
        <v>48</v>
      </c>
      <c r="S1680" s="5">
        <v>13.86</v>
      </c>
      <c r="T1680" s="4">
        <v>32295.9</v>
      </c>
      <c r="U1680" s="2" t="s">
        <v>113</v>
      </c>
      <c r="V1680" s="2" t="s">
        <v>97</v>
      </c>
      <c r="W1680" s="4">
        <v>0</v>
      </c>
      <c r="X1680" s="4">
        <v>0</v>
      </c>
      <c r="Y1680" s="4">
        <v>1550203.12</v>
      </c>
      <c r="Z1680" s="2">
        <v>0</v>
      </c>
      <c r="AA1680" s="2" t="s">
        <v>97</v>
      </c>
      <c r="AB1680" s="2" t="s">
        <v>15731</v>
      </c>
      <c r="AC1680" s="2" t="s">
        <v>129</v>
      </c>
      <c r="AD1680" s="2" t="s">
        <v>76</v>
      </c>
      <c r="AE1680" s="5">
        <v>74.150000000000006</v>
      </c>
      <c r="AF1680" s="2">
        <v>0</v>
      </c>
      <c r="AG1680" s="2" t="s">
        <v>97</v>
      </c>
      <c r="AH1680" s="2"/>
      <c r="AI1680" s="6" t="str">
        <f t="shared" si="78"/>
        <v>45-54</v>
      </c>
      <c r="AJ1680" s="11">
        <f>YEAR(tbl_LoanData[[#This Row],[Application Date]])</f>
        <v>2023</v>
      </c>
      <c r="AK1680" s="11" t="str">
        <f>TEXT(tbl_LoanData[[#This Row],[Application Date]],"MMMM")</f>
        <v>October</v>
      </c>
      <c r="AL1680" s="12">
        <f>DATE(YEAR(tbl_LoanData[[#This Row],[Application Date]]),MONTH(tbl_LoanData[[#This Row],[Application Date]]),1)</f>
        <v>45200</v>
      </c>
      <c r="AM1680" s="14">
        <f ca="1">IF(AND(tbl_LoanData[[#This Row],[Application Date]]&gt;=EOMONTH(TODAY(),-1)+1,tbl_LoanData[[#This Row],[Application Date]]&lt;=TODAY()),tbl_LoanData[[#This Row],[Loan Amount]],0)</f>
        <v>0</v>
      </c>
      <c r="AN1680" s="14">
        <f>tbl_LoanData[[#This Row],[Amount Paid]]-(Q1680-X1680)</f>
        <v>-997300</v>
      </c>
      <c r="AO1680" s="14">
        <f>IF(tbl_LoanData[[#This Row],[Application Status]]="Approved",1,0)</f>
        <v>0</v>
      </c>
      <c r="AP1680" s="22" t="str">
        <f t="shared" ca="1" si="79"/>
        <v/>
      </c>
      <c r="AQ1680" s="22" t="str">
        <f t="shared" ca="1" si="80"/>
        <v/>
      </c>
    </row>
    <row r="1681" spans="1:43" x14ac:dyDescent="0.3">
      <c r="A1681" s="2" t="s">
        <v>8255</v>
      </c>
      <c r="B1681" s="2" t="s">
        <v>8256</v>
      </c>
      <c r="C1681" s="2" t="s">
        <v>304</v>
      </c>
      <c r="D1681" s="2" t="s">
        <v>67</v>
      </c>
      <c r="E1681" s="2" t="s">
        <v>134</v>
      </c>
      <c r="F1681" s="2">
        <v>33</v>
      </c>
      <c r="G1681" s="2" t="s">
        <v>83</v>
      </c>
      <c r="H1681" s="2" t="s">
        <v>398</v>
      </c>
      <c r="I1681" s="2" t="s">
        <v>46</v>
      </c>
      <c r="J1681" s="3">
        <v>45219</v>
      </c>
      <c r="K1681" s="3">
        <v>45236</v>
      </c>
      <c r="L1681" s="2" t="s">
        <v>36</v>
      </c>
      <c r="M1681" s="2" t="s">
        <v>94</v>
      </c>
      <c r="N1681" s="2" t="s">
        <v>212</v>
      </c>
      <c r="O1681" s="4">
        <v>1334000</v>
      </c>
      <c r="P1681" s="4">
        <v>222700</v>
      </c>
      <c r="Q1681" s="4">
        <v>1111300</v>
      </c>
      <c r="R1681" s="2">
        <v>24</v>
      </c>
      <c r="S1681" s="5">
        <v>5.6</v>
      </c>
      <c r="T1681" s="4">
        <v>51490.23</v>
      </c>
      <c r="U1681" s="2" t="s">
        <v>73</v>
      </c>
      <c r="V1681" s="2" t="s">
        <v>33</v>
      </c>
      <c r="W1681" s="4">
        <v>1235765.6000000001</v>
      </c>
      <c r="X1681" s="4">
        <v>0</v>
      </c>
      <c r="Y1681" s="4">
        <v>1235765.6000000001</v>
      </c>
      <c r="Z1681" s="2">
        <v>0</v>
      </c>
      <c r="AA1681" s="2" t="s">
        <v>56</v>
      </c>
      <c r="AB1681" s="2" t="s">
        <v>15728</v>
      </c>
      <c r="AC1681" s="2" t="s">
        <v>106</v>
      </c>
      <c r="AD1681" s="2" t="s">
        <v>76</v>
      </c>
      <c r="AE1681" s="5">
        <v>83.31</v>
      </c>
      <c r="AF1681" s="2">
        <v>0</v>
      </c>
      <c r="AG1681" s="2" t="s">
        <v>77</v>
      </c>
      <c r="AH1681" s="2">
        <v>17</v>
      </c>
      <c r="AI1681" s="6" t="str">
        <f t="shared" si="78"/>
        <v>25-34</v>
      </c>
      <c r="AJ1681" s="11">
        <f>YEAR(tbl_LoanData[[#This Row],[Application Date]])</f>
        <v>2023</v>
      </c>
      <c r="AK1681" s="11" t="str">
        <f>TEXT(tbl_LoanData[[#This Row],[Application Date]],"MMMM")</f>
        <v>October</v>
      </c>
      <c r="AL1681" s="12">
        <f>DATE(YEAR(tbl_LoanData[[#This Row],[Application Date]]),MONTH(tbl_LoanData[[#This Row],[Application Date]]),1)</f>
        <v>45200</v>
      </c>
      <c r="AM1681" s="14">
        <f ca="1">IF(AND(tbl_LoanData[[#This Row],[Application Date]]&gt;=EOMONTH(TODAY(),-1)+1,tbl_LoanData[[#This Row],[Application Date]]&lt;=TODAY()),tbl_LoanData[[#This Row],[Loan Amount]],0)</f>
        <v>0</v>
      </c>
      <c r="AN1681" s="14">
        <f>tbl_LoanData[[#This Row],[Amount Paid]]-(Q1681-X1681)</f>
        <v>124465.60000000009</v>
      </c>
      <c r="AO1681" s="14">
        <f>IF(tbl_LoanData[[#This Row],[Application Status]]="Approved",1,0)</f>
        <v>1</v>
      </c>
      <c r="AP1681" s="22" t="str">
        <f t="shared" ca="1" si="79"/>
        <v/>
      </c>
      <c r="AQ1681" s="22" t="str">
        <f t="shared" ca="1" si="80"/>
        <v/>
      </c>
    </row>
    <row r="1682" spans="1:43" ht="14.4" customHeight="1" x14ac:dyDescent="0.3">
      <c r="A1682" s="2" t="s">
        <v>8307</v>
      </c>
      <c r="B1682" s="2" t="s">
        <v>8308</v>
      </c>
      <c r="C1682" s="2" t="s">
        <v>376</v>
      </c>
      <c r="D1682" s="2" t="s">
        <v>204</v>
      </c>
      <c r="E1682" s="2" t="s">
        <v>101</v>
      </c>
      <c r="F1682" s="2">
        <v>27</v>
      </c>
      <c r="G1682" s="2" t="s">
        <v>69</v>
      </c>
      <c r="H1682" s="2" t="s">
        <v>126</v>
      </c>
      <c r="I1682" s="2" t="s">
        <v>44</v>
      </c>
      <c r="J1682" s="3">
        <v>45206</v>
      </c>
      <c r="K1682" s="3">
        <v>45219</v>
      </c>
      <c r="L1682" s="2" t="s">
        <v>39</v>
      </c>
      <c r="M1682" s="2" t="s">
        <v>94</v>
      </c>
      <c r="N1682" s="2" t="s">
        <v>365</v>
      </c>
      <c r="O1682" s="4">
        <v>1880000</v>
      </c>
      <c r="P1682" s="4">
        <v>442000</v>
      </c>
      <c r="Q1682" s="4">
        <v>1438000</v>
      </c>
      <c r="R1682" s="2">
        <v>12</v>
      </c>
      <c r="S1682" s="5">
        <v>12.12</v>
      </c>
      <c r="T1682" s="4">
        <v>134357.13</v>
      </c>
      <c r="U1682" s="2" t="s">
        <v>73</v>
      </c>
      <c r="V1682" s="2" t="s">
        <v>33</v>
      </c>
      <c r="W1682" s="4">
        <v>1612285.6</v>
      </c>
      <c r="X1682" s="4">
        <v>0</v>
      </c>
      <c r="Y1682" s="4">
        <v>1612285.6</v>
      </c>
      <c r="Z1682" s="2">
        <v>0</v>
      </c>
      <c r="AA1682" s="2" t="s">
        <v>56</v>
      </c>
      <c r="AB1682" s="2" t="s">
        <v>15729</v>
      </c>
      <c r="AC1682" s="2" t="s">
        <v>121</v>
      </c>
      <c r="AD1682" s="2" t="s">
        <v>76</v>
      </c>
      <c r="AE1682" s="5">
        <v>76.489999999999995</v>
      </c>
      <c r="AF1682" s="2">
        <v>0</v>
      </c>
      <c r="AG1682" s="2" t="s">
        <v>77</v>
      </c>
      <c r="AH1682" s="2">
        <v>13</v>
      </c>
      <c r="AI1682" s="6" t="str">
        <f t="shared" si="78"/>
        <v>25-34</v>
      </c>
      <c r="AJ1682" s="11">
        <f>YEAR(tbl_LoanData[[#This Row],[Application Date]])</f>
        <v>2023</v>
      </c>
      <c r="AK1682" s="11" t="str">
        <f>TEXT(tbl_LoanData[[#This Row],[Application Date]],"MMMM")</f>
        <v>October</v>
      </c>
      <c r="AL1682" s="12">
        <f>DATE(YEAR(tbl_LoanData[[#This Row],[Application Date]]),MONTH(tbl_LoanData[[#This Row],[Application Date]]),1)</f>
        <v>45200</v>
      </c>
      <c r="AM1682" s="14">
        <f ca="1">IF(AND(tbl_LoanData[[#This Row],[Application Date]]&gt;=EOMONTH(TODAY(),-1)+1,tbl_LoanData[[#This Row],[Application Date]]&lt;=TODAY()),tbl_LoanData[[#This Row],[Loan Amount]],0)</f>
        <v>0</v>
      </c>
      <c r="AN1682" s="14">
        <f>tbl_LoanData[[#This Row],[Amount Paid]]-(Q1682-X1682)</f>
        <v>174285.60000000009</v>
      </c>
      <c r="AO1682" s="14">
        <f>IF(tbl_LoanData[[#This Row],[Application Status]]="Approved",1,0)</f>
        <v>1</v>
      </c>
      <c r="AP1682" s="22" t="str">
        <f t="shared" ca="1" si="79"/>
        <v/>
      </c>
      <c r="AQ1682" s="22" t="str">
        <f t="shared" ca="1" si="80"/>
        <v/>
      </c>
    </row>
    <row r="1683" spans="1:43" ht="14.4" customHeight="1" x14ac:dyDescent="0.3">
      <c r="A1683" s="2" t="s">
        <v>8335</v>
      </c>
      <c r="B1683" s="2" t="s">
        <v>8336</v>
      </c>
      <c r="C1683" s="2" t="s">
        <v>155</v>
      </c>
      <c r="D1683" s="2" t="s">
        <v>189</v>
      </c>
      <c r="E1683" s="2" t="s">
        <v>182</v>
      </c>
      <c r="F1683" s="2">
        <v>65</v>
      </c>
      <c r="G1683" s="2" t="s">
        <v>83</v>
      </c>
      <c r="H1683" s="2" t="s">
        <v>84</v>
      </c>
      <c r="I1683" s="2" t="s">
        <v>45</v>
      </c>
      <c r="J1683" s="3">
        <v>45221</v>
      </c>
      <c r="K1683" s="3">
        <v>45234</v>
      </c>
      <c r="L1683" s="2" t="s">
        <v>36</v>
      </c>
      <c r="M1683" s="2" t="s">
        <v>104</v>
      </c>
      <c r="N1683" s="2" t="s">
        <v>592</v>
      </c>
      <c r="O1683" s="4">
        <v>1911000</v>
      </c>
      <c r="P1683" s="4">
        <v>632200</v>
      </c>
      <c r="Q1683" s="4">
        <v>1278800</v>
      </c>
      <c r="R1683" s="2">
        <v>48</v>
      </c>
      <c r="S1683" s="5">
        <v>12.15</v>
      </c>
      <c r="T1683" s="4">
        <v>39589.519999999997</v>
      </c>
      <c r="U1683" s="2" t="s">
        <v>73</v>
      </c>
      <c r="V1683" s="2" t="s">
        <v>74</v>
      </c>
      <c r="W1683" s="4">
        <v>1306454.1599999999</v>
      </c>
      <c r="X1683" s="4">
        <v>593842.64</v>
      </c>
      <c r="Y1683" s="4">
        <v>1900296.8</v>
      </c>
      <c r="Z1683" s="2">
        <v>0</v>
      </c>
      <c r="AA1683" s="2" t="s">
        <v>56</v>
      </c>
      <c r="AB1683" s="2" t="s">
        <v>15730</v>
      </c>
      <c r="AC1683" s="2" t="s">
        <v>106</v>
      </c>
      <c r="AD1683" s="2" t="s">
        <v>76</v>
      </c>
      <c r="AE1683" s="5">
        <v>66.92</v>
      </c>
      <c r="AF1683" s="2">
        <v>0</v>
      </c>
      <c r="AG1683" s="2" t="s">
        <v>77</v>
      </c>
      <c r="AH1683" s="2">
        <v>13</v>
      </c>
      <c r="AI1683" s="6" t="str">
        <f t="shared" si="78"/>
        <v>65+</v>
      </c>
      <c r="AJ1683" s="11">
        <f>YEAR(tbl_LoanData[[#This Row],[Application Date]])</f>
        <v>2023</v>
      </c>
      <c r="AK1683" s="11" t="str">
        <f>TEXT(tbl_LoanData[[#This Row],[Application Date]],"MMMM")</f>
        <v>October</v>
      </c>
      <c r="AL1683" s="12">
        <f>DATE(YEAR(tbl_LoanData[[#This Row],[Application Date]]),MONTH(tbl_LoanData[[#This Row],[Application Date]]),1)</f>
        <v>45200</v>
      </c>
      <c r="AM1683" s="14">
        <f ca="1">IF(AND(tbl_LoanData[[#This Row],[Application Date]]&gt;=EOMONTH(TODAY(),-1)+1,tbl_LoanData[[#This Row],[Application Date]]&lt;=TODAY()),tbl_LoanData[[#This Row],[Loan Amount]],0)</f>
        <v>0</v>
      </c>
      <c r="AN1683" s="14">
        <f>tbl_LoanData[[#This Row],[Amount Paid]]-(Q1683-X1683)</f>
        <v>621496.79999999993</v>
      </c>
      <c r="AO1683" s="14">
        <f>IF(tbl_LoanData[[#This Row],[Application Status]]="Approved",1,0)</f>
        <v>1</v>
      </c>
      <c r="AP1683" s="22" t="str">
        <f t="shared" ca="1" si="79"/>
        <v/>
      </c>
      <c r="AQ1683" s="22" t="str">
        <f t="shared" ca="1" si="80"/>
        <v/>
      </c>
    </row>
    <row r="1684" spans="1:43" ht="14.4" customHeight="1" x14ac:dyDescent="0.3">
      <c r="A1684" s="2" t="s">
        <v>8355</v>
      </c>
      <c r="B1684" s="2" t="s">
        <v>8356</v>
      </c>
      <c r="C1684" s="2" t="s">
        <v>109</v>
      </c>
      <c r="D1684" s="2" t="s">
        <v>81</v>
      </c>
      <c r="E1684" s="2" t="s">
        <v>210</v>
      </c>
      <c r="F1684" s="2">
        <v>61</v>
      </c>
      <c r="G1684" s="2" t="s">
        <v>83</v>
      </c>
      <c r="H1684" s="2" t="s">
        <v>205</v>
      </c>
      <c r="I1684" s="2" t="s">
        <v>49</v>
      </c>
      <c r="J1684" s="3">
        <v>45225</v>
      </c>
      <c r="K1684" s="3">
        <v>45239</v>
      </c>
      <c r="L1684" s="2" t="s">
        <v>40</v>
      </c>
      <c r="M1684" s="2" t="s">
        <v>94</v>
      </c>
      <c r="N1684" s="2" t="s">
        <v>4</v>
      </c>
      <c r="O1684" s="4">
        <v>797000</v>
      </c>
      <c r="P1684" s="4">
        <v>224700</v>
      </c>
      <c r="Q1684" s="4">
        <v>572300</v>
      </c>
      <c r="R1684" s="2">
        <v>18</v>
      </c>
      <c r="S1684" s="5">
        <v>10.86</v>
      </c>
      <c r="T1684" s="4">
        <v>36973.760000000002</v>
      </c>
      <c r="U1684" s="2" t="s">
        <v>73</v>
      </c>
      <c r="V1684" s="2" t="s">
        <v>33</v>
      </c>
      <c r="W1684" s="4">
        <v>665527.67000000004</v>
      </c>
      <c r="X1684" s="4">
        <v>0</v>
      </c>
      <c r="Y1684" s="4">
        <v>665527.67000000004</v>
      </c>
      <c r="Z1684" s="2">
        <v>0</v>
      </c>
      <c r="AA1684" s="2" t="s">
        <v>56</v>
      </c>
      <c r="AB1684" s="2" t="s">
        <v>15732</v>
      </c>
      <c r="AC1684" s="2" t="s">
        <v>360</v>
      </c>
      <c r="AD1684" s="2" t="s">
        <v>76</v>
      </c>
      <c r="AE1684" s="5">
        <v>71.81</v>
      </c>
      <c r="AF1684" s="2">
        <v>0</v>
      </c>
      <c r="AG1684" s="2" t="s">
        <v>77</v>
      </c>
      <c r="AH1684" s="2">
        <v>14</v>
      </c>
      <c r="AI1684" s="6" t="str">
        <f t="shared" si="78"/>
        <v>55-64</v>
      </c>
      <c r="AJ1684" s="11">
        <f>YEAR(tbl_LoanData[[#This Row],[Application Date]])</f>
        <v>2023</v>
      </c>
      <c r="AK1684" s="11" t="str">
        <f>TEXT(tbl_LoanData[[#This Row],[Application Date]],"MMMM")</f>
        <v>October</v>
      </c>
      <c r="AL1684" s="12">
        <f>DATE(YEAR(tbl_LoanData[[#This Row],[Application Date]]),MONTH(tbl_LoanData[[#This Row],[Application Date]]),1)</f>
        <v>45200</v>
      </c>
      <c r="AM1684" s="14">
        <f ca="1">IF(AND(tbl_LoanData[[#This Row],[Application Date]]&gt;=EOMONTH(TODAY(),-1)+1,tbl_LoanData[[#This Row],[Application Date]]&lt;=TODAY()),tbl_LoanData[[#This Row],[Loan Amount]],0)</f>
        <v>0</v>
      </c>
      <c r="AN1684" s="14">
        <f>tbl_LoanData[[#This Row],[Amount Paid]]-(Q1684-X1684)</f>
        <v>93227.670000000042</v>
      </c>
      <c r="AO1684" s="14">
        <f>IF(tbl_LoanData[[#This Row],[Application Status]]="Approved",1,0)</f>
        <v>1</v>
      </c>
      <c r="AP1684" s="22" t="str">
        <f t="shared" ca="1" si="79"/>
        <v/>
      </c>
      <c r="AQ1684" s="22" t="str">
        <f t="shared" ca="1" si="80"/>
        <v/>
      </c>
    </row>
    <row r="1685" spans="1:43" ht="14.4" customHeight="1" x14ac:dyDescent="0.3">
      <c r="A1685" s="2" t="s">
        <v>8481</v>
      </c>
      <c r="B1685" s="2" t="s">
        <v>8482</v>
      </c>
      <c r="C1685" s="2" t="s">
        <v>444</v>
      </c>
      <c r="D1685" s="2" t="s">
        <v>311</v>
      </c>
      <c r="E1685" s="2" t="s">
        <v>465</v>
      </c>
      <c r="F1685" s="2">
        <v>28</v>
      </c>
      <c r="G1685" s="2" t="s">
        <v>69</v>
      </c>
      <c r="H1685" s="2" t="s">
        <v>372</v>
      </c>
      <c r="I1685" s="2" t="s">
        <v>43</v>
      </c>
      <c r="J1685" s="3">
        <v>45216</v>
      </c>
      <c r="K1685" s="3">
        <v>45230</v>
      </c>
      <c r="L1685" s="2" t="s">
        <v>38</v>
      </c>
      <c r="M1685" s="2" t="s">
        <v>111</v>
      </c>
      <c r="N1685" s="2" t="s">
        <v>112</v>
      </c>
      <c r="O1685" s="4">
        <v>1034000</v>
      </c>
      <c r="P1685" s="4">
        <v>266200</v>
      </c>
      <c r="Q1685" s="4">
        <v>767800</v>
      </c>
      <c r="R1685" s="2">
        <v>36</v>
      </c>
      <c r="S1685" s="5">
        <v>14.65</v>
      </c>
      <c r="T1685" s="4">
        <v>30701.34</v>
      </c>
      <c r="U1685" s="2" t="s">
        <v>73</v>
      </c>
      <c r="V1685" s="2" t="s">
        <v>74</v>
      </c>
      <c r="W1685" s="4">
        <v>1043845.56</v>
      </c>
      <c r="X1685" s="4">
        <v>61402.54</v>
      </c>
      <c r="Y1685" s="4">
        <v>1105248.1000000001</v>
      </c>
      <c r="Z1685" s="2">
        <v>0</v>
      </c>
      <c r="AA1685" s="2" t="s">
        <v>56</v>
      </c>
      <c r="AB1685" s="2" t="s">
        <v>15729</v>
      </c>
      <c r="AC1685" s="2" t="s">
        <v>129</v>
      </c>
      <c r="AD1685" s="2" t="s">
        <v>76</v>
      </c>
      <c r="AE1685" s="5">
        <v>74.260000000000005</v>
      </c>
      <c r="AF1685" s="2">
        <v>0</v>
      </c>
      <c r="AG1685" s="2" t="s">
        <v>77</v>
      </c>
      <c r="AH1685" s="2">
        <v>14</v>
      </c>
      <c r="AI1685" s="6" t="str">
        <f t="shared" si="78"/>
        <v>25-34</v>
      </c>
      <c r="AJ1685" s="11">
        <f>YEAR(tbl_LoanData[[#This Row],[Application Date]])</f>
        <v>2023</v>
      </c>
      <c r="AK1685" s="11" t="str">
        <f>TEXT(tbl_LoanData[[#This Row],[Application Date]],"MMMM")</f>
        <v>October</v>
      </c>
      <c r="AL1685" s="12">
        <f>DATE(YEAR(tbl_LoanData[[#This Row],[Application Date]]),MONTH(tbl_LoanData[[#This Row],[Application Date]]),1)</f>
        <v>45200</v>
      </c>
      <c r="AM1685" s="14">
        <f ca="1">IF(AND(tbl_LoanData[[#This Row],[Application Date]]&gt;=EOMONTH(TODAY(),-1)+1,tbl_LoanData[[#This Row],[Application Date]]&lt;=TODAY()),tbl_LoanData[[#This Row],[Loan Amount]],0)</f>
        <v>0</v>
      </c>
      <c r="AN1685" s="14">
        <f>tbl_LoanData[[#This Row],[Amount Paid]]-(Q1685-X1685)</f>
        <v>337448.10000000009</v>
      </c>
      <c r="AO1685" s="14">
        <f>IF(tbl_LoanData[[#This Row],[Application Status]]="Approved",1,0)</f>
        <v>1</v>
      </c>
      <c r="AP1685" s="22" t="str">
        <f t="shared" ca="1" si="79"/>
        <v/>
      </c>
      <c r="AQ1685" s="22" t="str">
        <f t="shared" ca="1" si="80"/>
        <v/>
      </c>
    </row>
    <row r="1686" spans="1:43" ht="14.4" customHeight="1" x14ac:dyDescent="0.3">
      <c r="A1686" s="2" t="s">
        <v>8509</v>
      </c>
      <c r="B1686" s="2" t="s">
        <v>8510</v>
      </c>
      <c r="C1686" s="2" t="s">
        <v>508</v>
      </c>
      <c r="D1686" s="2" t="s">
        <v>82</v>
      </c>
      <c r="E1686" s="2" t="s">
        <v>268</v>
      </c>
      <c r="F1686" s="2">
        <v>41</v>
      </c>
      <c r="G1686" s="2" t="s">
        <v>83</v>
      </c>
      <c r="H1686" s="2" t="s">
        <v>298</v>
      </c>
      <c r="I1686" s="2" t="s">
        <v>43</v>
      </c>
      <c r="J1686" s="3">
        <v>45217</v>
      </c>
      <c r="K1686" s="3">
        <v>45225</v>
      </c>
      <c r="L1686" s="2" t="s">
        <v>37</v>
      </c>
      <c r="M1686" s="2" t="s">
        <v>94</v>
      </c>
      <c r="N1686" s="2" t="s">
        <v>488</v>
      </c>
      <c r="O1686" s="4">
        <v>234000</v>
      </c>
      <c r="P1686" s="4">
        <v>53900</v>
      </c>
      <c r="Q1686" s="4">
        <v>180100</v>
      </c>
      <c r="R1686" s="2">
        <v>36</v>
      </c>
      <c r="S1686" s="5">
        <v>12.89</v>
      </c>
      <c r="T1686" s="4">
        <v>6937.35</v>
      </c>
      <c r="U1686" s="2" t="s">
        <v>73</v>
      </c>
      <c r="V1686" s="2" t="s">
        <v>35</v>
      </c>
      <c r="W1686" s="4">
        <v>180371.1</v>
      </c>
      <c r="X1686" s="4">
        <v>69373.570000000007</v>
      </c>
      <c r="Y1686" s="4">
        <v>249744.67</v>
      </c>
      <c r="Z1686" s="2">
        <v>240</v>
      </c>
      <c r="AA1686" s="2" t="s">
        <v>60</v>
      </c>
      <c r="AB1686" s="2" t="s">
        <v>15731</v>
      </c>
      <c r="AC1686" s="2" t="s">
        <v>146</v>
      </c>
      <c r="AD1686" s="2" t="s">
        <v>76</v>
      </c>
      <c r="AE1686" s="5">
        <v>76.97</v>
      </c>
      <c r="AF1686" s="2">
        <v>8</v>
      </c>
      <c r="AG1686" s="2" t="s">
        <v>130</v>
      </c>
      <c r="AH1686" s="2">
        <v>8</v>
      </c>
      <c r="AI1686" s="6" t="str">
        <f t="shared" si="78"/>
        <v>35-44</v>
      </c>
      <c r="AJ1686" s="11">
        <f>YEAR(tbl_LoanData[[#This Row],[Application Date]])</f>
        <v>2023</v>
      </c>
      <c r="AK1686" s="11" t="str">
        <f>TEXT(tbl_LoanData[[#This Row],[Application Date]],"MMMM")</f>
        <v>October</v>
      </c>
      <c r="AL1686" s="12">
        <f>DATE(YEAR(tbl_LoanData[[#This Row],[Application Date]]),MONTH(tbl_LoanData[[#This Row],[Application Date]]),1)</f>
        <v>45200</v>
      </c>
      <c r="AM1686" s="14">
        <f ca="1">IF(AND(tbl_LoanData[[#This Row],[Application Date]]&gt;=EOMONTH(TODAY(),-1)+1,tbl_LoanData[[#This Row],[Application Date]]&lt;=TODAY()),tbl_LoanData[[#This Row],[Loan Amount]],0)</f>
        <v>0</v>
      </c>
      <c r="AN1686" s="14">
        <f>tbl_LoanData[[#This Row],[Amount Paid]]-(Q1686-X1686)</f>
        <v>69644.670000000013</v>
      </c>
      <c r="AO1686" s="14">
        <f>IF(tbl_LoanData[[#This Row],[Application Status]]="Approved",1,0)</f>
        <v>1</v>
      </c>
      <c r="AP1686" s="22" t="str">
        <f t="shared" ca="1" si="79"/>
        <v/>
      </c>
      <c r="AQ1686" s="22" t="str">
        <f t="shared" ca="1" si="80"/>
        <v/>
      </c>
    </row>
    <row r="1687" spans="1:43" ht="14.4" customHeight="1" x14ac:dyDescent="0.3">
      <c r="A1687" s="2" t="s">
        <v>8511</v>
      </c>
      <c r="B1687" s="2" t="s">
        <v>8512</v>
      </c>
      <c r="C1687" s="2" t="s">
        <v>423</v>
      </c>
      <c r="D1687" s="2" t="s">
        <v>204</v>
      </c>
      <c r="E1687" s="2" t="s">
        <v>385</v>
      </c>
      <c r="F1687" s="2">
        <v>36</v>
      </c>
      <c r="G1687" s="2" t="s">
        <v>69</v>
      </c>
      <c r="H1687" s="2" t="s">
        <v>244</v>
      </c>
      <c r="I1687" s="2" t="s">
        <v>48</v>
      </c>
      <c r="J1687" s="3">
        <v>45209</v>
      </c>
      <c r="K1687" s="3">
        <v>45215</v>
      </c>
      <c r="L1687" s="2" t="s">
        <v>36</v>
      </c>
      <c r="M1687" s="2" t="s">
        <v>71</v>
      </c>
      <c r="N1687" s="2" t="s">
        <v>162</v>
      </c>
      <c r="O1687" s="4">
        <v>2037000</v>
      </c>
      <c r="P1687" s="4">
        <v>568100</v>
      </c>
      <c r="Q1687" s="4">
        <v>1468900</v>
      </c>
      <c r="R1687" s="2">
        <v>48</v>
      </c>
      <c r="S1687" s="5">
        <v>14.61</v>
      </c>
      <c r="T1687" s="4">
        <v>48485.94</v>
      </c>
      <c r="U1687" s="2" t="s">
        <v>73</v>
      </c>
      <c r="V1687" s="2" t="s">
        <v>74</v>
      </c>
      <c r="W1687" s="4">
        <v>1648521.96</v>
      </c>
      <c r="X1687" s="4">
        <v>678803.2</v>
      </c>
      <c r="Y1687" s="4">
        <v>2327325.16</v>
      </c>
      <c r="Z1687" s="2">
        <v>0</v>
      </c>
      <c r="AA1687" s="2" t="s">
        <v>56</v>
      </c>
      <c r="AB1687" s="2" t="s">
        <v>15734</v>
      </c>
      <c r="AC1687" s="2" t="s">
        <v>360</v>
      </c>
      <c r="AD1687" s="2" t="s">
        <v>76</v>
      </c>
      <c r="AE1687" s="5">
        <v>72.11</v>
      </c>
      <c r="AF1687" s="2">
        <v>0</v>
      </c>
      <c r="AG1687" s="2" t="s">
        <v>77</v>
      </c>
      <c r="AH1687" s="2">
        <v>6</v>
      </c>
      <c r="AI1687" s="6" t="str">
        <f t="shared" si="78"/>
        <v>35-44</v>
      </c>
      <c r="AJ1687" s="11">
        <f>YEAR(tbl_LoanData[[#This Row],[Application Date]])</f>
        <v>2023</v>
      </c>
      <c r="AK1687" s="11" t="str">
        <f>TEXT(tbl_LoanData[[#This Row],[Application Date]],"MMMM")</f>
        <v>October</v>
      </c>
      <c r="AL1687" s="12">
        <f>DATE(YEAR(tbl_LoanData[[#This Row],[Application Date]]),MONTH(tbl_LoanData[[#This Row],[Application Date]]),1)</f>
        <v>45200</v>
      </c>
      <c r="AM1687" s="14">
        <f ca="1">IF(AND(tbl_LoanData[[#This Row],[Application Date]]&gt;=EOMONTH(TODAY(),-1)+1,tbl_LoanData[[#This Row],[Application Date]]&lt;=TODAY()),tbl_LoanData[[#This Row],[Loan Amount]],0)</f>
        <v>0</v>
      </c>
      <c r="AN1687" s="14">
        <f>tbl_LoanData[[#This Row],[Amount Paid]]-(Q1687-X1687)</f>
        <v>858425.15999999992</v>
      </c>
      <c r="AO1687" s="14">
        <f>IF(tbl_LoanData[[#This Row],[Application Status]]="Approved",1,0)</f>
        <v>1</v>
      </c>
      <c r="AP1687" s="22" t="str">
        <f t="shared" ca="1" si="79"/>
        <v/>
      </c>
      <c r="AQ1687" s="22" t="str">
        <f t="shared" ca="1" si="80"/>
        <v/>
      </c>
    </row>
    <row r="1688" spans="1:43" ht="14.4" customHeight="1" x14ac:dyDescent="0.3">
      <c r="A1688" s="2" t="s">
        <v>8521</v>
      </c>
      <c r="B1688" s="2" t="s">
        <v>8522</v>
      </c>
      <c r="C1688" s="2" t="s">
        <v>668</v>
      </c>
      <c r="D1688" s="2" t="s">
        <v>176</v>
      </c>
      <c r="E1688" s="2" t="s">
        <v>102</v>
      </c>
      <c r="F1688" s="2">
        <v>35</v>
      </c>
      <c r="G1688" s="2" t="s">
        <v>69</v>
      </c>
      <c r="H1688" s="2" t="s">
        <v>233</v>
      </c>
      <c r="I1688" s="2" t="s">
        <v>46</v>
      </c>
      <c r="J1688" s="3">
        <v>45214</v>
      </c>
      <c r="K1688" s="3"/>
      <c r="L1688" s="2" t="s">
        <v>38</v>
      </c>
      <c r="M1688" s="2" t="s">
        <v>127</v>
      </c>
      <c r="N1688" s="2" t="s">
        <v>128</v>
      </c>
      <c r="O1688" s="4">
        <v>1073000</v>
      </c>
      <c r="P1688" s="4">
        <v>418100</v>
      </c>
      <c r="Q1688" s="4">
        <v>654900</v>
      </c>
      <c r="R1688" s="2">
        <v>36</v>
      </c>
      <c r="S1688" s="5">
        <v>6.71</v>
      </c>
      <c r="T1688" s="4">
        <v>21853.65</v>
      </c>
      <c r="U1688" s="2" t="s">
        <v>96</v>
      </c>
      <c r="V1688" s="2" t="s">
        <v>97</v>
      </c>
      <c r="W1688" s="4">
        <v>0</v>
      </c>
      <c r="X1688" s="4">
        <v>0</v>
      </c>
      <c r="Y1688" s="4">
        <v>786731.37</v>
      </c>
      <c r="Z1688" s="2">
        <v>0</v>
      </c>
      <c r="AA1688" s="2" t="s">
        <v>97</v>
      </c>
      <c r="AB1688" s="2" t="s">
        <v>15735</v>
      </c>
      <c r="AC1688" s="2" t="s">
        <v>213</v>
      </c>
      <c r="AD1688" s="2" t="s">
        <v>76</v>
      </c>
      <c r="AE1688" s="5">
        <v>61.03</v>
      </c>
      <c r="AF1688" s="2">
        <v>0</v>
      </c>
      <c r="AG1688" s="2" t="s">
        <v>97</v>
      </c>
      <c r="AH1688" s="2"/>
      <c r="AI1688" s="6" t="str">
        <f t="shared" si="78"/>
        <v>35-44</v>
      </c>
      <c r="AJ1688" s="11">
        <f>YEAR(tbl_LoanData[[#This Row],[Application Date]])</f>
        <v>2023</v>
      </c>
      <c r="AK1688" s="11" t="str">
        <f>TEXT(tbl_LoanData[[#This Row],[Application Date]],"MMMM")</f>
        <v>October</v>
      </c>
      <c r="AL1688" s="12">
        <f>DATE(YEAR(tbl_LoanData[[#This Row],[Application Date]]),MONTH(tbl_LoanData[[#This Row],[Application Date]]),1)</f>
        <v>45200</v>
      </c>
      <c r="AM1688" s="14">
        <f ca="1">IF(AND(tbl_LoanData[[#This Row],[Application Date]]&gt;=EOMONTH(TODAY(),-1)+1,tbl_LoanData[[#This Row],[Application Date]]&lt;=TODAY()),tbl_LoanData[[#This Row],[Loan Amount]],0)</f>
        <v>0</v>
      </c>
      <c r="AN1688" s="14">
        <f>tbl_LoanData[[#This Row],[Amount Paid]]-(Q1688-X1688)</f>
        <v>-654900</v>
      </c>
      <c r="AO1688" s="14">
        <f>IF(tbl_LoanData[[#This Row],[Application Status]]="Approved",1,0)</f>
        <v>0</v>
      </c>
      <c r="AP1688" s="22" t="str">
        <f t="shared" ca="1" si="79"/>
        <v/>
      </c>
      <c r="AQ1688" s="22" t="str">
        <f t="shared" ca="1" si="80"/>
        <v/>
      </c>
    </row>
    <row r="1689" spans="1:43" ht="14.4" customHeight="1" x14ac:dyDescent="0.3">
      <c r="A1689" s="2" t="s">
        <v>8705</v>
      </c>
      <c r="B1689" s="2" t="s">
        <v>8706</v>
      </c>
      <c r="C1689" s="2" t="s">
        <v>429</v>
      </c>
      <c r="D1689" s="2" t="s">
        <v>101</v>
      </c>
      <c r="E1689" s="2" t="s">
        <v>182</v>
      </c>
      <c r="F1689" s="2">
        <v>40</v>
      </c>
      <c r="G1689" s="2" t="s">
        <v>83</v>
      </c>
      <c r="H1689" s="2" t="s">
        <v>244</v>
      </c>
      <c r="I1689" s="2" t="s">
        <v>48</v>
      </c>
      <c r="J1689" s="3">
        <v>45230</v>
      </c>
      <c r="K1689" s="3">
        <v>45240</v>
      </c>
      <c r="L1689" s="2" t="s">
        <v>38</v>
      </c>
      <c r="M1689" s="2" t="s">
        <v>144</v>
      </c>
      <c r="N1689" s="2" t="s">
        <v>382</v>
      </c>
      <c r="O1689" s="4">
        <v>1626000</v>
      </c>
      <c r="P1689" s="4">
        <v>474600</v>
      </c>
      <c r="Q1689" s="4">
        <v>1151400</v>
      </c>
      <c r="R1689" s="2">
        <v>36</v>
      </c>
      <c r="S1689" s="5">
        <v>9.31</v>
      </c>
      <c r="T1689" s="4">
        <v>40916.28</v>
      </c>
      <c r="U1689" s="2" t="s">
        <v>73</v>
      </c>
      <c r="V1689" s="2" t="s">
        <v>74</v>
      </c>
      <c r="W1689" s="4">
        <v>1268404.68</v>
      </c>
      <c r="X1689" s="4">
        <v>204581.34</v>
      </c>
      <c r="Y1689" s="4">
        <v>1472986.02</v>
      </c>
      <c r="Z1689" s="2">
        <v>60</v>
      </c>
      <c r="AA1689" s="2" t="s">
        <v>58</v>
      </c>
      <c r="AB1689" s="2" t="s">
        <v>15733</v>
      </c>
      <c r="AC1689" s="2" t="s">
        <v>75</v>
      </c>
      <c r="AD1689" s="2" t="s">
        <v>76</v>
      </c>
      <c r="AE1689" s="5">
        <v>70.81</v>
      </c>
      <c r="AF1689" s="2">
        <v>2</v>
      </c>
      <c r="AG1689" s="2" t="s">
        <v>15718</v>
      </c>
      <c r="AH1689" s="2">
        <v>10</v>
      </c>
      <c r="AI1689" s="6" t="str">
        <f t="shared" si="78"/>
        <v>35-44</v>
      </c>
      <c r="AJ1689" s="11">
        <f>YEAR(tbl_LoanData[[#This Row],[Application Date]])</f>
        <v>2023</v>
      </c>
      <c r="AK1689" s="11" t="str">
        <f>TEXT(tbl_LoanData[[#This Row],[Application Date]],"MMMM")</f>
        <v>October</v>
      </c>
      <c r="AL1689" s="12">
        <f>DATE(YEAR(tbl_LoanData[[#This Row],[Application Date]]),MONTH(tbl_LoanData[[#This Row],[Application Date]]),1)</f>
        <v>45200</v>
      </c>
      <c r="AM1689" s="14">
        <f ca="1">IF(AND(tbl_LoanData[[#This Row],[Application Date]]&gt;=EOMONTH(TODAY(),-1)+1,tbl_LoanData[[#This Row],[Application Date]]&lt;=TODAY()),tbl_LoanData[[#This Row],[Loan Amount]],0)</f>
        <v>0</v>
      </c>
      <c r="AN1689" s="14">
        <f>tbl_LoanData[[#This Row],[Amount Paid]]-(Q1689-X1689)</f>
        <v>321586.0199999999</v>
      </c>
      <c r="AO1689" s="14">
        <f>IF(tbl_LoanData[[#This Row],[Application Status]]="Approved",1,0)</f>
        <v>1</v>
      </c>
      <c r="AP1689" s="22" t="str">
        <f t="shared" ca="1" si="79"/>
        <v/>
      </c>
      <c r="AQ1689" s="22" t="str">
        <f t="shared" ca="1" si="80"/>
        <v/>
      </c>
    </row>
    <row r="1690" spans="1:43" ht="14.4" customHeight="1" x14ac:dyDescent="0.3">
      <c r="A1690" s="2" t="s">
        <v>8935</v>
      </c>
      <c r="B1690" s="2" t="s">
        <v>8936</v>
      </c>
      <c r="C1690" s="2" t="s">
        <v>687</v>
      </c>
      <c r="D1690" s="2" t="s">
        <v>81</v>
      </c>
      <c r="E1690" s="2" t="s">
        <v>204</v>
      </c>
      <c r="F1690" s="2">
        <v>43</v>
      </c>
      <c r="G1690" s="2" t="s">
        <v>83</v>
      </c>
      <c r="H1690" s="2" t="s">
        <v>93</v>
      </c>
      <c r="I1690" s="2" t="s">
        <v>50</v>
      </c>
      <c r="J1690" s="3">
        <v>45227</v>
      </c>
      <c r="K1690" s="3"/>
      <c r="L1690" s="2" t="s">
        <v>39</v>
      </c>
      <c r="M1690" s="2" t="s">
        <v>127</v>
      </c>
      <c r="N1690" s="2" t="s">
        <v>195</v>
      </c>
      <c r="O1690" s="4">
        <v>2221000</v>
      </c>
      <c r="P1690" s="4">
        <v>685700</v>
      </c>
      <c r="Q1690" s="4">
        <v>1535300</v>
      </c>
      <c r="R1690" s="2">
        <v>24</v>
      </c>
      <c r="S1690" s="5">
        <v>10.45</v>
      </c>
      <c r="T1690" s="4">
        <v>77340.740000000005</v>
      </c>
      <c r="U1690" s="2" t="s">
        <v>113</v>
      </c>
      <c r="V1690" s="2" t="s">
        <v>97</v>
      </c>
      <c r="W1690" s="4">
        <v>0</v>
      </c>
      <c r="X1690" s="4">
        <v>0</v>
      </c>
      <c r="Y1690" s="4">
        <v>1856177.7</v>
      </c>
      <c r="Z1690" s="2">
        <v>0</v>
      </c>
      <c r="AA1690" s="2" t="s">
        <v>97</v>
      </c>
      <c r="AB1690" s="2" t="s">
        <v>15736</v>
      </c>
      <c r="AC1690" s="2" t="s">
        <v>213</v>
      </c>
      <c r="AD1690" s="2" t="s">
        <v>76</v>
      </c>
      <c r="AE1690" s="5">
        <v>69.13</v>
      </c>
      <c r="AF1690" s="2">
        <v>0</v>
      </c>
      <c r="AG1690" s="2" t="s">
        <v>97</v>
      </c>
      <c r="AH1690" s="2"/>
      <c r="AI1690" s="6" t="str">
        <f t="shared" si="78"/>
        <v>35-44</v>
      </c>
      <c r="AJ1690" s="11">
        <f>YEAR(tbl_LoanData[[#This Row],[Application Date]])</f>
        <v>2023</v>
      </c>
      <c r="AK1690" s="11" t="str">
        <f>TEXT(tbl_LoanData[[#This Row],[Application Date]],"MMMM")</f>
        <v>October</v>
      </c>
      <c r="AL1690" s="12">
        <f>DATE(YEAR(tbl_LoanData[[#This Row],[Application Date]]),MONTH(tbl_LoanData[[#This Row],[Application Date]]),1)</f>
        <v>45200</v>
      </c>
      <c r="AM1690" s="14">
        <f ca="1">IF(AND(tbl_LoanData[[#This Row],[Application Date]]&gt;=EOMONTH(TODAY(),-1)+1,tbl_LoanData[[#This Row],[Application Date]]&lt;=TODAY()),tbl_LoanData[[#This Row],[Loan Amount]],0)</f>
        <v>0</v>
      </c>
      <c r="AN1690" s="14">
        <f>tbl_LoanData[[#This Row],[Amount Paid]]-(Q1690-X1690)</f>
        <v>-1535300</v>
      </c>
      <c r="AO1690" s="14">
        <f>IF(tbl_LoanData[[#This Row],[Application Status]]="Approved",1,0)</f>
        <v>0</v>
      </c>
      <c r="AP1690" s="22" t="str">
        <f t="shared" ca="1" si="79"/>
        <v/>
      </c>
      <c r="AQ1690" s="22" t="str">
        <f t="shared" ca="1" si="80"/>
        <v/>
      </c>
    </row>
    <row r="1691" spans="1:43" ht="14.4" customHeight="1" x14ac:dyDescent="0.3">
      <c r="A1691" s="2" t="s">
        <v>8997</v>
      </c>
      <c r="B1691" s="2" t="s">
        <v>8998</v>
      </c>
      <c r="C1691" s="2" t="s">
        <v>586</v>
      </c>
      <c r="D1691" s="2" t="s">
        <v>82</v>
      </c>
      <c r="E1691" s="2" t="s">
        <v>312</v>
      </c>
      <c r="F1691" s="2">
        <v>49</v>
      </c>
      <c r="G1691" s="2" t="s">
        <v>69</v>
      </c>
      <c r="H1691" s="2" t="s">
        <v>166</v>
      </c>
      <c r="I1691" s="2" t="s">
        <v>46</v>
      </c>
      <c r="J1691" s="3">
        <v>45223</v>
      </c>
      <c r="K1691" s="3">
        <v>45239</v>
      </c>
      <c r="L1691" s="2" t="s">
        <v>41</v>
      </c>
      <c r="M1691" s="2" t="s">
        <v>184</v>
      </c>
      <c r="N1691" s="2" t="s">
        <v>185</v>
      </c>
      <c r="O1691" s="4">
        <v>2834000</v>
      </c>
      <c r="P1691" s="4">
        <v>801300</v>
      </c>
      <c r="Q1691" s="4">
        <v>2032700</v>
      </c>
      <c r="R1691" s="2">
        <v>18</v>
      </c>
      <c r="S1691" s="5">
        <v>9.66</v>
      </c>
      <c r="T1691" s="4">
        <v>129291.01</v>
      </c>
      <c r="U1691" s="2" t="s">
        <v>73</v>
      </c>
      <c r="V1691" s="2" t="s">
        <v>33</v>
      </c>
      <c r="W1691" s="4">
        <v>2327238.23</v>
      </c>
      <c r="X1691" s="4">
        <v>0</v>
      </c>
      <c r="Y1691" s="4">
        <v>2327238.23</v>
      </c>
      <c r="Z1691" s="2">
        <v>0</v>
      </c>
      <c r="AA1691" s="2" t="s">
        <v>56</v>
      </c>
      <c r="AB1691" s="2" t="s">
        <v>15736</v>
      </c>
      <c r="AC1691" s="2" t="s">
        <v>121</v>
      </c>
      <c r="AD1691" s="2" t="s">
        <v>76</v>
      </c>
      <c r="AE1691" s="5">
        <v>71.73</v>
      </c>
      <c r="AF1691" s="2">
        <v>0</v>
      </c>
      <c r="AG1691" s="2" t="s">
        <v>77</v>
      </c>
      <c r="AH1691" s="2">
        <v>16</v>
      </c>
      <c r="AI1691" s="6" t="str">
        <f t="shared" si="78"/>
        <v>45-54</v>
      </c>
      <c r="AJ1691" s="11">
        <f>YEAR(tbl_LoanData[[#This Row],[Application Date]])</f>
        <v>2023</v>
      </c>
      <c r="AK1691" s="11" t="str">
        <f>TEXT(tbl_LoanData[[#This Row],[Application Date]],"MMMM")</f>
        <v>October</v>
      </c>
      <c r="AL1691" s="12">
        <f>DATE(YEAR(tbl_LoanData[[#This Row],[Application Date]]),MONTH(tbl_LoanData[[#This Row],[Application Date]]),1)</f>
        <v>45200</v>
      </c>
      <c r="AM1691" s="14">
        <f ca="1">IF(AND(tbl_LoanData[[#This Row],[Application Date]]&gt;=EOMONTH(TODAY(),-1)+1,tbl_LoanData[[#This Row],[Application Date]]&lt;=TODAY()),tbl_LoanData[[#This Row],[Loan Amount]],0)</f>
        <v>0</v>
      </c>
      <c r="AN1691" s="14">
        <f>tbl_LoanData[[#This Row],[Amount Paid]]-(Q1691-X1691)</f>
        <v>294538.23</v>
      </c>
      <c r="AO1691" s="14">
        <f>IF(tbl_LoanData[[#This Row],[Application Status]]="Approved",1,0)</f>
        <v>1</v>
      </c>
      <c r="AP1691" s="22" t="str">
        <f t="shared" ca="1" si="79"/>
        <v/>
      </c>
      <c r="AQ1691" s="22" t="str">
        <f t="shared" ca="1" si="80"/>
        <v/>
      </c>
    </row>
    <row r="1692" spans="1:43" ht="14.4" customHeight="1" x14ac:dyDescent="0.3">
      <c r="A1692" s="2" t="s">
        <v>9135</v>
      </c>
      <c r="B1692" s="2" t="s">
        <v>9136</v>
      </c>
      <c r="C1692" s="2" t="s">
        <v>368</v>
      </c>
      <c r="D1692" s="2" t="s">
        <v>268</v>
      </c>
      <c r="E1692" s="2" t="s">
        <v>91</v>
      </c>
      <c r="F1692" s="2">
        <v>62</v>
      </c>
      <c r="G1692" s="2" t="s">
        <v>83</v>
      </c>
      <c r="H1692" s="2" t="s">
        <v>269</v>
      </c>
      <c r="I1692" s="2" t="s">
        <v>46</v>
      </c>
      <c r="J1692" s="3">
        <v>45215</v>
      </c>
      <c r="K1692" s="3">
        <v>45221</v>
      </c>
      <c r="L1692" s="2" t="s">
        <v>39</v>
      </c>
      <c r="M1692" s="2" t="s">
        <v>157</v>
      </c>
      <c r="N1692" s="2" t="s">
        <v>158</v>
      </c>
      <c r="O1692" s="4">
        <v>2107000</v>
      </c>
      <c r="P1692" s="4">
        <v>434800</v>
      </c>
      <c r="Q1692" s="4">
        <v>1672200</v>
      </c>
      <c r="R1692" s="2">
        <v>36</v>
      </c>
      <c r="S1692" s="5">
        <v>5.52</v>
      </c>
      <c r="T1692" s="4">
        <v>54142.12</v>
      </c>
      <c r="U1692" s="2" t="s">
        <v>73</v>
      </c>
      <c r="V1692" s="2" t="s">
        <v>74</v>
      </c>
      <c r="W1692" s="4">
        <v>1786689.96</v>
      </c>
      <c r="X1692" s="4">
        <v>162426.35999999999</v>
      </c>
      <c r="Y1692" s="4">
        <v>1949116.32</v>
      </c>
      <c r="Z1692" s="2">
        <v>30</v>
      </c>
      <c r="AA1692" s="2" t="s">
        <v>57</v>
      </c>
      <c r="AB1692" s="2" t="s">
        <v>15734</v>
      </c>
      <c r="AC1692" s="2" t="s">
        <v>129</v>
      </c>
      <c r="AD1692" s="2" t="s">
        <v>76</v>
      </c>
      <c r="AE1692" s="5">
        <v>79.36</v>
      </c>
      <c r="AF1692" s="2">
        <v>1</v>
      </c>
      <c r="AG1692" s="2" t="s">
        <v>77</v>
      </c>
      <c r="AH1692" s="2">
        <v>6</v>
      </c>
      <c r="AI1692" s="6" t="str">
        <f t="shared" si="78"/>
        <v>55-64</v>
      </c>
      <c r="AJ1692" s="11">
        <f>YEAR(tbl_LoanData[[#This Row],[Application Date]])</f>
        <v>2023</v>
      </c>
      <c r="AK1692" s="11" t="str">
        <f>TEXT(tbl_LoanData[[#This Row],[Application Date]],"MMMM")</f>
        <v>October</v>
      </c>
      <c r="AL1692" s="12">
        <f>DATE(YEAR(tbl_LoanData[[#This Row],[Application Date]]),MONTH(tbl_LoanData[[#This Row],[Application Date]]),1)</f>
        <v>45200</v>
      </c>
      <c r="AM1692" s="14">
        <f ca="1">IF(AND(tbl_LoanData[[#This Row],[Application Date]]&gt;=EOMONTH(TODAY(),-1)+1,tbl_LoanData[[#This Row],[Application Date]]&lt;=TODAY()),tbl_LoanData[[#This Row],[Loan Amount]],0)</f>
        <v>0</v>
      </c>
      <c r="AN1692" s="14">
        <f>tbl_LoanData[[#This Row],[Amount Paid]]-(Q1692-X1692)</f>
        <v>276916.31999999983</v>
      </c>
      <c r="AO1692" s="14">
        <f>IF(tbl_LoanData[[#This Row],[Application Status]]="Approved",1,0)</f>
        <v>1</v>
      </c>
      <c r="AP1692" s="22" t="str">
        <f t="shared" ca="1" si="79"/>
        <v/>
      </c>
      <c r="AQ1692" s="22" t="str">
        <f t="shared" ca="1" si="80"/>
        <v/>
      </c>
    </row>
    <row r="1693" spans="1:43" ht="14.4" customHeight="1" x14ac:dyDescent="0.3">
      <c r="A1693" s="2" t="s">
        <v>9341</v>
      </c>
      <c r="B1693" s="2" t="s">
        <v>9342</v>
      </c>
      <c r="C1693" s="2" t="s">
        <v>687</v>
      </c>
      <c r="D1693" s="2" t="s">
        <v>82</v>
      </c>
      <c r="E1693" s="2" t="s">
        <v>406</v>
      </c>
      <c r="F1693" s="2">
        <v>42</v>
      </c>
      <c r="G1693" s="2" t="s">
        <v>83</v>
      </c>
      <c r="H1693" s="2" t="s">
        <v>217</v>
      </c>
      <c r="I1693" s="2" t="s">
        <v>46</v>
      </c>
      <c r="J1693" s="3">
        <v>45219</v>
      </c>
      <c r="K1693" s="3">
        <v>45236</v>
      </c>
      <c r="L1693" s="2" t="s">
        <v>40</v>
      </c>
      <c r="M1693" s="2" t="s">
        <v>157</v>
      </c>
      <c r="N1693" s="2" t="s">
        <v>299</v>
      </c>
      <c r="O1693" s="4">
        <v>1130000</v>
      </c>
      <c r="P1693" s="4">
        <v>316000</v>
      </c>
      <c r="Q1693" s="4">
        <v>814000</v>
      </c>
      <c r="R1693" s="2">
        <v>60</v>
      </c>
      <c r="S1693" s="5">
        <v>14.41</v>
      </c>
      <c r="T1693" s="4">
        <v>23341.45</v>
      </c>
      <c r="U1693" s="2" t="s">
        <v>73</v>
      </c>
      <c r="V1693" s="2" t="s">
        <v>74</v>
      </c>
      <c r="W1693" s="4">
        <v>770267.85</v>
      </c>
      <c r="X1693" s="4">
        <v>630219.15</v>
      </c>
      <c r="Y1693" s="4">
        <v>1400487</v>
      </c>
      <c r="Z1693" s="2">
        <v>0</v>
      </c>
      <c r="AA1693" s="2" t="s">
        <v>56</v>
      </c>
      <c r="AB1693" s="2" t="s">
        <v>15732</v>
      </c>
      <c r="AC1693" s="2" t="s">
        <v>146</v>
      </c>
      <c r="AD1693" s="2" t="s">
        <v>76</v>
      </c>
      <c r="AE1693" s="5">
        <v>72.040000000000006</v>
      </c>
      <c r="AF1693" s="2">
        <v>0</v>
      </c>
      <c r="AG1693" s="2" t="s">
        <v>77</v>
      </c>
      <c r="AH1693" s="2">
        <v>17</v>
      </c>
      <c r="AI1693" s="6" t="str">
        <f t="shared" si="78"/>
        <v>35-44</v>
      </c>
      <c r="AJ1693" s="11">
        <f>YEAR(tbl_LoanData[[#This Row],[Application Date]])</f>
        <v>2023</v>
      </c>
      <c r="AK1693" s="11" t="str">
        <f>TEXT(tbl_LoanData[[#This Row],[Application Date]],"MMMM")</f>
        <v>October</v>
      </c>
      <c r="AL1693" s="12">
        <f>DATE(YEAR(tbl_LoanData[[#This Row],[Application Date]]),MONTH(tbl_LoanData[[#This Row],[Application Date]]),1)</f>
        <v>45200</v>
      </c>
      <c r="AM1693" s="14">
        <f ca="1">IF(AND(tbl_LoanData[[#This Row],[Application Date]]&gt;=EOMONTH(TODAY(),-1)+1,tbl_LoanData[[#This Row],[Application Date]]&lt;=TODAY()),tbl_LoanData[[#This Row],[Loan Amount]],0)</f>
        <v>0</v>
      </c>
      <c r="AN1693" s="14">
        <f>tbl_LoanData[[#This Row],[Amount Paid]]-(Q1693-X1693)</f>
        <v>586487</v>
      </c>
      <c r="AO1693" s="14">
        <f>IF(tbl_LoanData[[#This Row],[Application Status]]="Approved",1,0)</f>
        <v>1</v>
      </c>
      <c r="AP1693" s="22" t="str">
        <f t="shared" ca="1" si="79"/>
        <v/>
      </c>
      <c r="AQ1693" s="22" t="str">
        <f t="shared" ca="1" si="80"/>
        <v/>
      </c>
    </row>
    <row r="1694" spans="1:43" ht="14.4" customHeight="1" x14ac:dyDescent="0.3">
      <c r="A1694" s="2" t="s">
        <v>9523</v>
      </c>
      <c r="B1694" s="2" t="s">
        <v>9524</v>
      </c>
      <c r="C1694" s="2" t="s">
        <v>231</v>
      </c>
      <c r="D1694" s="2" t="s">
        <v>102</v>
      </c>
      <c r="E1694" s="2" t="s">
        <v>176</v>
      </c>
      <c r="F1694" s="2">
        <v>27</v>
      </c>
      <c r="G1694" s="2" t="s">
        <v>83</v>
      </c>
      <c r="H1694" s="2" t="s">
        <v>103</v>
      </c>
      <c r="I1694" s="2" t="s">
        <v>43</v>
      </c>
      <c r="J1694" s="3">
        <v>45221</v>
      </c>
      <c r="K1694" s="3">
        <v>45224</v>
      </c>
      <c r="L1694" s="2" t="s">
        <v>40</v>
      </c>
      <c r="M1694" s="2" t="s">
        <v>71</v>
      </c>
      <c r="N1694" s="2" t="s">
        <v>137</v>
      </c>
      <c r="O1694" s="4">
        <v>994000</v>
      </c>
      <c r="P1694" s="4">
        <v>145400</v>
      </c>
      <c r="Q1694" s="4">
        <v>848600</v>
      </c>
      <c r="R1694" s="2">
        <v>60</v>
      </c>
      <c r="S1694" s="5">
        <v>14.15</v>
      </c>
      <c r="T1694" s="4">
        <v>24149.74</v>
      </c>
      <c r="U1694" s="2" t="s">
        <v>73</v>
      </c>
      <c r="V1694" s="2" t="s">
        <v>74</v>
      </c>
      <c r="W1694" s="4">
        <v>821091.16</v>
      </c>
      <c r="X1694" s="4">
        <v>627893.34</v>
      </c>
      <c r="Y1694" s="4">
        <v>1448984.5</v>
      </c>
      <c r="Z1694" s="2">
        <v>0</v>
      </c>
      <c r="AA1694" s="2" t="s">
        <v>56</v>
      </c>
      <c r="AB1694" s="2" t="s">
        <v>15730</v>
      </c>
      <c r="AC1694" s="2" t="s">
        <v>106</v>
      </c>
      <c r="AD1694" s="2" t="s">
        <v>76</v>
      </c>
      <c r="AE1694" s="5">
        <v>85.37</v>
      </c>
      <c r="AF1694" s="2">
        <v>0</v>
      </c>
      <c r="AG1694" s="2" t="s">
        <v>77</v>
      </c>
      <c r="AH1694" s="2">
        <v>3</v>
      </c>
      <c r="AI1694" s="6" t="str">
        <f t="shared" si="78"/>
        <v>25-34</v>
      </c>
      <c r="AJ1694" s="11">
        <f>YEAR(tbl_LoanData[[#This Row],[Application Date]])</f>
        <v>2023</v>
      </c>
      <c r="AK1694" s="11" t="str">
        <f>TEXT(tbl_LoanData[[#This Row],[Application Date]],"MMMM")</f>
        <v>October</v>
      </c>
      <c r="AL1694" s="12">
        <f>DATE(YEAR(tbl_LoanData[[#This Row],[Application Date]]),MONTH(tbl_LoanData[[#This Row],[Application Date]]),1)</f>
        <v>45200</v>
      </c>
      <c r="AM1694" s="14">
        <f ca="1">IF(AND(tbl_LoanData[[#This Row],[Application Date]]&gt;=EOMONTH(TODAY(),-1)+1,tbl_LoanData[[#This Row],[Application Date]]&lt;=TODAY()),tbl_LoanData[[#This Row],[Loan Amount]],0)</f>
        <v>0</v>
      </c>
      <c r="AN1694" s="14">
        <f>tbl_LoanData[[#This Row],[Amount Paid]]-(Q1694-X1694)</f>
        <v>600384.5</v>
      </c>
      <c r="AO1694" s="14">
        <f>IF(tbl_LoanData[[#This Row],[Application Status]]="Approved",1,0)</f>
        <v>1</v>
      </c>
      <c r="AP1694" s="22" t="str">
        <f t="shared" ca="1" si="79"/>
        <v/>
      </c>
      <c r="AQ1694" s="22" t="str">
        <f t="shared" ca="1" si="80"/>
        <v/>
      </c>
    </row>
    <row r="1695" spans="1:43" ht="14.4" customHeight="1" x14ac:dyDescent="0.3">
      <c r="A1695" s="2" t="s">
        <v>9601</v>
      </c>
      <c r="B1695" s="2" t="s">
        <v>9602</v>
      </c>
      <c r="C1695" s="2" t="s">
        <v>712</v>
      </c>
      <c r="D1695" s="2" t="s">
        <v>204</v>
      </c>
      <c r="E1695" s="2" t="s">
        <v>385</v>
      </c>
      <c r="F1695" s="2">
        <v>63</v>
      </c>
      <c r="G1695" s="2" t="s">
        <v>83</v>
      </c>
      <c r="H1695" s="2" t="s">
        <v>269</v>
      </c>
      <c r="I1695" s="2" t="s">
        <v>46</v>
      </c>
      <c r="J1695" s="3">
        <v>45229</v>
      </c>
      <c r="K1695" s="3">
        <v>45250</v>
      </c>
      <c r="L1695" s="2" t="s">
        <v>37</v>
      </c>
      <c r="M1695" s="2" t="s">
        <v>104</v>
      </c>
      <c r="N1695" s="2" t="s">
        <v>286</v>
      </c>
      <c r="O1695" s="4">
        <v>198000</v>
      </c>
      <c r="P1695" s="4">
        <v>40900</v>
      </c>
      <c r="Q1695" s="4">
        <v>157100</v>
      </c>
      <c r="R1695" s="2">
        <v>36</v>
      </c>
      <c r="S1695" s="5">
        <v>13.15</v>
      </c>
      <c r="T1695" s="4">
        <v>6085.44</v>
      </c>
      <c r="U1695" s="2" t="s">
        <v>73</v>
      </c>
      <c r="V1695" s="2" t="s">
        <v>74</v>
      </c>
      <c r="W1695" s="4">
        <v>200819.52</v>
      </c>
      <c r="X1695" s="4">
        <v>18256.43</v>
      </c>
      <c r="Y1695" s="4">
        <v>219075.95</v>
      </c>
      <c r="Z1695" s="2">
        <v>0</v>
      </c>
      <c r="AA1695" s="2" t="s">
        <v>56</v>
      </c>
      <c r="AB1695" s="2" t="s">
        <v>15736</v>
      </c>
      <c r="AC1695" s="2" t="s">
        <v>332</v>
      </c>
      <c r="AD1695" s="2" t="s">
        <v>76</v>
      </c>
      <c r="AE1695" s="5">
        <v>79.34</v>
      </c>
      <c r="AF1695" s="2">
        <v>0</v>
      </c>
      <c r="AG1695" s="2" t="s">
        <v>77</v>
      </c>
      <c r="AH1695" s="2">
        <v>21</v>
      </c>
      <c r="AI1695" s="6" t="str">
        <f t="shared" si="78"/>
        <v>55-64</v>
      </c>
      <c r="AJ1695" s="11">
        <f>YEAR(tbl_LoanData[[#This Row],[Application Date]])</f>
        <v>2023</v>
      </c>
      <c r="AK1695" s="11" t="str">
        <f>TEXT(tbl_LoanData[[#This Row],[Application Date]],"MMMM")</f>
        <v>October</v>
      </c>
      <c r="AL1695" s="12">
        <f>DATE(YEAR(tbl_LoanData[[#This Row],[Application Date]]),MONTH(tbl_LoanData[[#This Row],[Application Date]]),1)</f>
        <v>45200</v>
      </c>
      <c r="AM1695" s="14">
        <f ca="1">IF(AND(tbl_LoanData[[#This Row],[Application Date]]&gt;=EOMONTH(TODAY(),-1)+1,tbl_LoanData[[#This Row],[Application Date]]&lt;=TODAY()),tbl_LoanData[[#This Row],[Loan Amount]],0)</f>
        <v>0</v>
      </c>
      <c r="AN1695" s="14">
        <f>tbl_LoanData[[#This Row],[Amount Paid]]-(Q1695-X1695)</f>
        <v>61975.949999999983</v>
      </c>
      <c r="AO1695" s="14">
        <f>IF(tbl_LoanData[[#This Row],[Application Status]]="Approved",1,0)</f>
        <v>1</v>
      </c>
      <c r="AP1695" s="22" t="str">
        <f t="shared" ca="1" si="79"/>
        <v/>
      </c>
      <c r="AQ1695" s="22" t="str">
        <f t="shared" ca="1" si="80"/>
        <v/>
      </c>
    </row>
    <row r="1696" spans="1:43" ht="14.4" customHeight="1" x14ac:dyDescent="0.3">
      <c r="A1696" s="2" t="s">
        <v>9615</v>
      </c>
      <c r="B1696" s="2" t="s">
        <v>9616</v>
      </c>
      <c r="C1696" s="2" t="s">
        <v>277</v>
      </c>
      <c r="D1696" s="2" t="s">
        <v>91</v>
      </c>
      <c r="E1696" s="2" t="s">
        <v>284</v>
      </c>
      <c r="F1696" s="2">
        <v>23</v>
      </c>
      <c r="G1696" s="2" t="s">
        <v>83</v>
      </c>
      <c r="H1696" s="2" t="s">
        <v>110</v>
      </c>
      <c r="I1696" s="2" t="s">
        <v>46</v>
      </c>
      <c r="J1696" s="3">
        <v>45200</v>
      </c>
      <c r="K1696" s="3">
        <v>45208</v>
      </c>
      <c r="L1696" s="2" t="s">
        <v>40</v>
      </c>
      <c r="M1696" s="2" t="s">
        <v>157</v>
      </c>
      <c r="N1696" s="2" t="s">
        <v>328</v>
      </c>
      <c r="O1696" s="4">
        <v>1424000</v>
      </c>
      <c r="P1696" s="4">
        <v>369100</v>
      </c>
      <c r="Q1696" s="4">
        <v>1054900</v>
      </c>
      <c r="R1696" s="2">
        <v>48</v>
      </c>
      <c r="S1696" s="5">
        <v>6.33</v>
      </c>
      <c r="T1696" s="4">
        <v>27541.68</v>
      </c>
      <c r="U1696" s="2" t="s">
        <v>73</v>
      </c>
      <c r="V1696" s="2" t="s">
        <v>74</v>
      </c>
      <c r="W1696" s="4">
        <v>771167.04</v>
      </c>
      <c r="X1696" s="4">
        <v>550833.64</v>
      </c>
      <c r="Y1696" s="4">
        <v>1322000.68</v>
      </c>
      <c r="Z1696" s="2">
        <v>180</v>
      </c>
      <c r="AA1696" s="2" t="s">
        <v>60</v>
      </c>
      <c r="AB1696" s="2" t="s">
        <v>15732</v>
      </c>
      <c r="AC1696" s="2" t="s">
        <v>146</v>
      </c>
      <c r="AD1696" s="2" t="s">
        <v>76</v>
      </c>
      <c r="AE1696" s="5">
        <v>74.08</v>
      </c>
      <c r="AF1696" s="2">
        <v>6</v>
      </c>
      <c r="AG1696" s="2" t="s">
        <v>130</v>
      </c>
      <c r="AH1696" s="2">
        <v>8</v>
      </c>
      <c r="AI1696" s="6" t="str">
        <f t="shared" si="78"/>
        <v>18-24</v>
      </c>
      <c r="AJ1696" s="11">
        <f>YEAR(tbl_LoanData[[#This Row],[Application Date]])</f>
        <v>2023</v>
      </c>
      <c r="AK1696" s="11" t="str">
        <f>TEXT(tbl_LoanData[[#This Row],[Application Date]],"MMMM")</f>
        <v>October</v>
      </c>
      <c r="AL1696" s="12">
        <f>DATE(YEAR(tbl_LoanData[[#This Row],[Application Date]]),MONTH(tbl_LoanData[[#This Row],[Application Date]]),1)</f>
        <v>45200</v>
      </c>
      <c r="AM1696" s="14">
        <f ca="1">IF(AND(tbl_LoanData[[#This Row],[Application Date]]&gt;=EOMONTH(TODAY(),-1)+1,tbl_LoanData[[#This Row],[Application Date]]&lt;=TODAY()),tbl_LoanData[[#This Row],[Loan Amount]],0)</f>
        <v>0</v>
      </c>
      <c r="AN1696" s="14">
        <f>tbl_LoanData[[#This Row],[Amount Paid]]-(Q1696-X1696)</f>
        <v>267100.68000000005</v>
      </c>
      <c r="AO1696" s="14">
        <f>IF(tbl_LoanData[[#This Row],[Application Status]]="Approved",1,0)</f>
        <v>1</v>
      </c>
      <c r="AP1696" s="22" t="str">
        <f t="shared" ca="1" si="79"/>
        <v/>
      </c>
      <c r="AQ1696" s="22" t="str">
        <f t="shared" ca="1" si="80"/>
        <v/>
      </c>
    </row>
    <row r="1697" spans="1:43" ht="14.4" customHeight="1" x14ac:dyDescent="0.3">
      <c r="A1697" s="2" t="s">
        <v>9663</v>
      </c>
      <c r="B1697" s="2" t="s">
        <v>9664</v>
      </c>
      <c r="C1697" s="2" t="s">
        <v>353</v>
      </c>
      <c r="D1697" s="2" t="s">
        <v>268</v>
      </c>
      <c r="E1697" s="2" t="s">
        <v>394</v>
      </c>
      <c r="F1697" s="2">
        <v>60</v>
      </c>
      <c r="G1697" s="2" t="s">
        <v>83</v>
      </c>
      <c r="H1697" s="2" t="s">
        <v>103</v>
      </c>
      <c r="I1697" s="2" t="s">
        <v>43</v>
      </c>
      <c r="J1697" s="3">
        <v>45222</v>
      </c>
      <c r="K1697" s="3">
        <v>45236</v>
      </c>
      <c r="L1697" s="2" t="s">
        <v>39</v>
      </c>
      <c r="M1697" s="2" t="s">
        <v>167</v>
      </c>
      <c r="N1697" s="2" t="s">
        <v>168</v>
      </c>
      <c r="O1697" s="4">
        <v>2138000</v>
      </c>
      <c r="P1697" s="4">
        <v>649000</v>
      </c>
      <c r="Q1697" s="4">
        <v>1489000</v>
      </c>
      <c r="R1697" s="2">
        <v>24</v>
      </c>
      <c r="S1697" s="5">
        <v>13.64</v>
      </c>
      <c r="T1697" s="4">
        <v>78966.63</v>
      </c>
      <c r="U1697" s="2" t="s">
        <v>73</v>
      </c>
      <c r="V1697" s="2" t="s">
        <v>34</v>
      </c>
      <c r="W1697" s="4">
        <v>1816232.49</v>
      </c>
      <c r="X1697" s="4">
        <v>78966.710000000006</v>
      </c>
      <c r="Y1697" s="4">
        <v>1895199.2</v>
      </c>
      <c r="Z1697" s="2">
        <v>31</v>
      </c>
      <c r="AA1697" s="2" t="s">
        <v>58</v>
      </c>
      <c r="AB1697" s="2" t="s">
        <v>15727</v>
      </c>
      <c r="AC1697" s="2" t="s">
        <v>87</v>
      </c>
      <c r="AD1697" s="2" t="s">
        <v>76</v>
      </c>
      <c r="AE1697" s="5">
        <v>69.64</v>
      </c>
      <c r="AF1697" s="2">
        <v>1</v>
      </c>
      <c r="AG1697" s="2" t="s">
        <v>15718</v>
      </c>
      <c r="AH1697" s="2">
        <v>14</v>
      </c>
      <c r="AI1697" s="6" t="str">
        <f t="shared" si="78"/>
        <v>55-64</v>
      </c>
      <c r="AJ1697" s="11">
        <f>YEAR(tbl_LoanData[[#This Row],[Application Date]])</f>
        <v>2023</v>
      </c>
      <c r="AK1697" s="11" t="str">
        <f>TEXT(tbl_LoanData[[#This Row],[Application Date]],"MMMM")</f>
        <v>October</v>
      </c>
      <c r="AL1697" s="12">
        <f>DATE(YEAR(tbl_LoanData[[#This Row],[Application Date]]),MONTH(tbl_LoanData[[#This Row],[Application Date]]),1)</f>
        <v>45200</v>
      </c>
      <c r="AM1697" s="14">
        <f ca="1">IF(AND(tbl_LoanData[[#This Row],[Application Date]]&gt;=EOMONTH(TODAY(),-1)+1,tbl_LoanData[[#This Row],[Application Date]]&lt;=TODAY()),tbl_LoanData[[#This Row],[Loan Amount]],0)</f>
        <v>0</v>
      </c>
      <c r="AN1697" s="14">
        <f>tbl_LoanData[[#This Row],[Amount Paid]]-(Q1697-X1697)</f>
        <v>406199.19999999995</v>
      </c>
      <c r="AO1697" s="14">
        <f>IF(tbl_LoanData[[#This Row],[Application Status]]="Approved",1,0)</f>
        <v>1</v>
      </c>
      <c r="AP1697" s="22" t="str">
        <f t="shared" ca="1" si="79"/>
        <v/>
      </c>
      <c r="AQ1697" s="22" t="str">
        <f t="shared" ca="1" si="80"/>
        <v/>
      </c>
    </row>
    <row r="1698" spans="1:43" ht="14.4" customHeight="1" x14ac:dyDescent="0.3">
      <c r="A1698" s="2" t="s">
        <v>9697</v>
      </c>
      <c r="B1698" s="2" t="s">
        <v>9698</v>
      </c>
      <c r="C1698" s="2" t="s">
        <v>530</v>
      </c>
      <c r="D1698" s="2" t="s">
        <v>232</v>
      </c>
      <c r="E1698" s="2" t="s">
        <v>255</v>
      </c>
      <c r="F1698" s="2">
        <v>22</v>
      </c>
      <c r="G1698" s="2" t="s">
        <v>69</v>
      </c>
      <c r="H1698" s="2" t="s">
        <v>177</v>
      </c>
      <c r="I1698" s="2" t="s">
        <v>43</v>
      </c>
      <c r="J1698" s="3">
        <v>45204</v>
      </c>
      <c r="K1698" s="3">
        <v>45225</v>
      </c>
      <c r="L1698" s="2" t="s">
        <v>41</v>
      </c>
      <c r="M1698" s="2" t="s">
        <v>144</v>
      </c>
      <c r="N1698" s="2" t="s">
        <v>145</v>
      </c>
      <c r="O1698" s="4">
        <v>3322000</v>
      </c>
      <c r="P1698" s="4">
        <v>362100</v>
      </c>
      <c r="Q1698" s="4">
        <v>2959900</v>
      </c>
      <c r="R1698" s="2">
        <v>12</v>
      </c>
      <c r="S1698" s="5">
        <v>9.4</v>
      </c>
      <c r="T1698" s="4">
        <v>269844.21999999997</v>
      </c>
      <c r="U1698" s="2" t="s">
        <v>73</v>
      </c>
      <c r="V1698" s="2" t="s">
        <v>33</v>
      </c>
      <c r="W1698" s="4">
        <v>3238130.6</v>
      </c>
      <c r="X1698" s="4">
        <v>0</v>
      </c>
      <c r="Y1698" s="4">
        <v>3238130.6</v>
      </c>
      <c r="Z1698" s="2">
        <v>0</v>
      </c>
      <c r="AA1698" s="2" t="s">
        <v>56</v>
      </c>
      <c r="AB1698" s="2" t="s">
        <v>15729</v>
      </c>
      <c r="AC1698" s="2" t="s">
        <v>75</v>
      </c>
      <c r="AD1698" s="2" t="s">
        <v>76</v>
      </c>
      <c r="AE1698" s="5">
        <v>89.1</v>
      </c>
      <c r="AF1698" s="2">
        <v>0</v>
      </c>
      <c r="AG1698" s="2" t="s">
        <v>77</v>
      </c>
      <c r="AH1698" s="2">
        <v>21</v>
      </c>
      <c r="AI1698" s="6" t="str">
        <f t="shared" si="78"/>
        <v>18-24</v>
      </c>
      <c r="AJ1698" s="11">
        <f>YEAR(tbl_LoanData[[#This Row],[Application Date]])</f>
        <v>2023</v>
      </c>
      <c r="AK1698" s="11" t="str">
        <f>TEXT(tbl_LoanData[[#This Row],[Application Date]],"MMMM")</f>
        <v>October</v>
      </c>
      <c r="AL1698" s="12">
        <f>DATE(YEAR(tbl_LoanData[[#This Row],[Application Date]]),MONTH(tbl_LoanData[[#This Row],[Application Date]]),1)</f>
        <v>45200</v>
      </c>
      <c r="AM1698" s="14">
        <f ca="1">IF(AND(tbl_LoanData[[#This Row],[Application Date]]&gt;=EOMONTH(TODAY(),-1)+1,tbl_LoanData[[#This Row],[Application Date]]&lt;=TODAY()),tbl_LoanData[[#This Row],[Loan Amount]],0)</f>
        <v>0</v>
      </c>
      <c r="AN1698" s="14">
        <f>tbl_LoanData[[#This Row],[Amount Paid]]-(Q1698-X1698)</f>
        <v>278230.60000000009</v>
      </c>
      <c r="AO1698" s="14">
        <f>IF(tbl_LoanData[[#This Row],[Application Status]]="Approved",1,0)</f>
        <v>1</v>
      </c>
      <c r="AP1698" s="22" t="str">
        <f t="shared" ca="1" si="79"/>
        <v/>
      </c>
      <c r="AQ1698" s="22" t="str">
        <f t="shared" ca="1" si="80"/>
        <v/>
      </c>
    </row>
    <row r="1699" spans="1:43" ht="14.4" customHeight="1" x14ac:dyDescent="0.3">
      <c r="A1699" s="2" t="s">
        <v>9787</v>
      </c>
      <c r="B1699" s="2" t="s">
        <v>9788</v>
      </c>
      <c r="C1699" s="2" t="s">
        <v>231</v>
      </c>
      <c r="D1699" s="2" t="s">
        <v>118</v>
      </c>
      <c r="E1699" s="2" t="s">
        <v>312</v>
      </c>
      <c r="F1699" s="2">
        <v>46</v>
      </c>
      <c r="G1699" s="2" t="s">
        <v>83</v>
      </c>
      <c r="H1699" s="2" t="s">
        <v>151</v>
      </c>
      <c r="I1699" s="2" t="s">
        <v>46</v>
      </c>
      <c r="J1699" s="3">
        <v>45222</v>
      </c>
      <c r="K1699" s="3">
        <v>45241</v>
      </c>
      <c r="L1699" s="2" t="s">
        <v>39</v>
      </c>
      <c r="M1699" s="2" t="s">
        <v>71</v>
      </c>
      <c r="N1699" s="2" t="s">
        <v>294</v>
      </c>
      <c r="O1699" s="4">
        <v>2403000</v>
      </c>
      <c r="P1699" s="4">
        <v>936100</v>
      </c>
      <c r="Q1699" s="4">
        <v>1466900</v>
      </c>
      <c r="R1699" s="2">
        <v>18</v>
      </c>
      <c r="S1699" s="5">
        <v>9.42</v>
      </c>
      <c r="T1699" s="4">
        <v>93009.61</v>
      </c>
      <c r="U1699" s="2" t="s">
        <v>73</v>
      </c>
      <c r="V1699" s="2" t="s">
        <v>33</v>
      </c>
      <c r="W1699" s="4">
        <v>1674172.97</v>
      </c>
      <c r="X1699" s="4">
        <v>0</v>
      </c>
      <c r="Y1699" s="4">
        <v>1674172.97</v>
      </c>
      <c r="Z1699" s="2">
        <v>0</v>
      </c>
      <c r="AA1699" s="2" t="s">
        <v>56</v>
      </c>
      <c r="AB1699" s="2" t="s">
        <v>15733</v>
      </c>
      <c r="AC1699" s="2" t="s">
        <v>360</v>
      </c>
      <c r="AD1699" s="2" t="s">
        <v>76</v>
      </c>
      <c r="AE1699" s="5">
        <v>61.04</v>
      </c>
      <c r="AF1699" s="2">
        <v>0</v>
      </c>
      <c r="AG1699" s="2" t="s">
        <v>77</v>
      </c>
      <c r="AH1699" s="2">
        <v>19</v>
      </c>
      <c r="AI1699" s="6" t="str">
        <f t="shared" si="78"/>
        <v>45-54</v>
      </c>
      <c r="AJ1699" s="11">
        <f>YEAR(tbl_LoanData[[#This Row],[Application Date]])</f>
        <v>2023</v>
      </c>
      <c r="AK1699" s="11" t="str">
        <f>TEXT(tbl_LoanData[[#This Row],[Application Date]],"MMMM")</f>
        <v>October</v>
      </c>
      <c r="AL1699" s="12">
        <f>DATE(YEAR(tbl_LoanData[[#This Row],[Application Date]]),MONTH(tbl_LoanData[[#This Row],[Application Date]]),1)</f>
        <v>45200</v>
      </c>
      <c r="AM1699" s="14">
        <f ca="1">IF(AND(tbl_LoanData[[#This Row],[Application Date]]&gt;=EOMONTH(TODAY(),-1)+1,tbl_LoanData[[#This Row],[Application Date]]&lt;=TODAY()),tbl_LoanData[[#This Row],[Loan Amount]],0)</f>
        <v>0</v>
      </c>
      <c r="AN1699" s="14">
        <f>tbl_LoanData[[#This Row],[Amount Paid]]-(Q1699-X1699)</f>
        <v>207272.96999999997</v>
      </c>
      <c r="AO1699" s="14">
        <f>IF(tbl_LoanData[[#This Row],[Application Status]]="Approved",1,0)</f>
        <v>1</v>
      </c>
      <c r="AP1699" s="22" t="str">
        <f t="shared" ca="1" si="79"/>
        <v/>
      </c>
      <c r="AQ1699" s="22" t="str">
        <f t="shared" ca="1" si="80"/>
        <v/>
      </c>
    </row>
    <row r="1700" spans="1:43" ht="14.4" customHeight="1" x14ac:dyDescent="0.3">
      <c r="A1700" s="2" t="s">
        <v>9897</v>
      </c>
      <c r="B1700" s="2" t="s">
        <v>9898</v>
      </c>
      <c r="C1700" s="2" t="s">
        <v>289</v>
      </c>
      <c r="D1700" s="2" t="s">
        <v>189</v>
      </c>
      <c r="E1700" s="2" t="s">
        <v>190</v>
      </c>
      <c r="F1700" s="2">
        <v>37</v>
      </c>
      <c r="G1700" s="2" t="s">
        <v>69</v>
      </c>
      <c r="H1700" s="2" t="s">
        <v>298</v>
      </c>
      <c r="I1700" s="2" t="s">
        <v>43</v>
      </c>
      <c r="J1700" s="3">
        <v>45222</v>
      </c>
      <c r="K1700" s="3">
        <v>45236</v>
      </c>
      <c r="L1700" s="2" t="s">
        <v>38</v>
      </c>
      <c r="M1700" s="2" t="s">
        <v>85</v>
      </c>
      <c r="N1700" s="2" t="s">
        <v>314</v>
      </c>
      <c r="O1700" s="4">
        <v>1261000</v>
      </c>
      <c r="P1700" s="4">
        <v>131700</v>
      </c>
      <c r="Q1700" s="4">
        <v>1129300</v>
      </c>
      <c r="R1700" s="2">
        <v>24</v>
      </c>
      <c r="S1700" s="5">
        <v>7.74</v>
      </c>
      <c r="T1700" s="4">
        <v>54338.15</v>
      </c>
      <c r="U1700" s="2" t="s">
        <v>73</v>
      </c>
      <c r="V1700" s="2" t="s">
        <v>34</v>
      </c>
      <c r="W1700" s="4">
        <v>760734.1</v>
      </c>
      <c r="X1700" s="4">
        <v>543381.54</v>
      </c>
      <c r="Y1700" s="4">
        <v>1304115.6399999999</v>
      </c>
      <c r="Z1700" s="2">
        <v>280</v>
      </c>
      <c r="AA1700" s="2" t="s">
        <v>60</v>
      </c>
      <c r="AB1700" s="2" t="s">
        <v>15729</v>
      </c>
      <c r="AC1700" s="2" t="s">
        <v>129</v>
      </c>
      <c r="AD1700" s="2" t="s">
        <v>76</v>
      </c>
      <c r="AE1700" s="5">
        <v>89.56</v>
      </c>
      <c r="AF1700" s="2">
        <v>9</v>
      </c>
      <c r="AG1700" s="2" t="s">
        <v>130</v>
      </c>
      <c r="AH1700" s="2">
        <v>14</v>
      </c>
      <c r="AI1700" s="6" t="str">
        <f t="shared" si="78"/>
        <v>35-44</v>
      </c>
      <c r="AJ1700" s="11">
        <f>YEAR(tbl_LoanData[[#This Row],[Application Date]])</f>
        <v>2023</v>
      </c>
      <c r="AK1700" s="11" t="str">
        <f>TEXT(tbl_LoanData[[#This Row],[Application Date]],"MMMM")</f>
        <v>October</v>
      </c>
      <c r="AL1700" s="12">
        <f>DATE(YEAR(tbl_LoanData[[#This Row],[Application Date]]),MONTH(tbl_LoanData[[#This Row],[Application Date]]),1)</f>
        <v>45200</v>
      </c>
      <c r="AM1700" s="14">
        <f ca="1">IF(AND(tbl_LoanData[[#This Row],[Application Date]]&gt;=EOMONTH(TODAY(),-1)+1,tbl_LoanData[[#This Row],[Application Date]]&lt;=TODAY()),tbl_LoanData[[#This Row],[Loan Amount]],0)</f>
        <v>0</v>
      </c>
      <c r="AN1700" s="14">
        <f>tbl_LoanData[[#This Row],[Amount Paid]]-(Q1700-X1700)</f>
        <v>174815.64</v>
      </c>
      <c r="AO1700" s="14">
        <f>IF(tbl_LoanData[[#This Row],[Application Status]]="Approved",1,0)</f>
        <v>1</v>
      </c>
      <c r="AP1700" s="22" t="str">
        <f t="shared" ca="1" si="79"/>
        <v/>
      </c>
      <c r="AQ1700" s="22" t="str">
        <f t="shared" ca="1" si="80"/>
        <v/>
      </c>
    </row>
    <row r="1701" spans="1:43" ht="14.4" customHeight="1" x14ac:dyDescent="0.3">
      <c r="A1701" s="2" t="s">
        <v>10035</v>
      </c>
      <c r="B1701" s="2" t="s">
        <v>10036</v>
      </c>
      <c r="C1701" s="2" t="s">
        <v>175</v>
      </c>
      <c r="D1701" s="2" t="s">
        <v>81</v>
      </c>
      <c r="E1701" s="2" t="s">
        <v>150</v>
      </c>
      <c r="F1701" s="2">
        <v>27</v>
      </c>
      <c r="G1701" s="2" t="s">
        <v>83</v>
      </c>
      <c r="H1701" s="2" t="s">
        <v>228</v>
      </c>
      <c r="I1701" s="2" t="s">
        <v>43</v>
      </c>
      <c r="J1701" s="3">
        <v>45214</v>
      </c>
      <c r="K1701" s="3">
        <v>45226</v>
      </c>
      <c r="L1701" s="2" t="s">
        <v>40</v>
      </c>
      <c r="M1701" s="2" t="s">
        <v>71</v>
      </c>
      <c r="N1701" s="2" t="s">
        <v>137</v>
      </c>
      <c r="O1701" s="4">
        <v>1441000</v>
      </c>
      <c r="P1701" s="4">
        <v>266500</v>
      </c>
      <c r="Q1701" s="4">
        <v>1174500</v>
      </c>
      <c r="R1701" s="2">
        <v>60</v>
      </c>
      <c r="S1701" s="5">
        <v>13.25</v>
      </c>
      <c r="T1701" s="4">
        <v>32543.439999999999</v>
      </c>
      <c r="U1701" s="2" t="s">
        <v>73</v>
      </c>
      <c r="V1701" s="2" t="s">
        <v>74</v>
      </c>
      <c r="W1701" s="4">
        <v>1073933.52</v>
      </c>
      <c r="X1701" s="4">
        <v>878672.73</v>
      </c>
      <c r="Y1701" s="4">
        <v>1952606.25</v>
      </c>
      <c r="Z1701" s="2">
        <v>28</v>
      </c>
      <c r="AA1701" s="2" t="s">
        <v>57</v>
      </c>
      <c r="AB1701" s="2" t="s">
        <v>15730</v>
      </c>
      <c r="AC1701" s="2" t="s">
        <v>87</v>
      </c>
      <c r="AD1701" s="2" t="s">
        <v>76</v>
      </c>
      <c r="AE1701" s="5">
        <v>81.510000000000005</v>
      </c>
      <c r="AF1701" s="2">
        <v>1</v>
      </c>
      <c r="AG1701" s="2" t="s">
        <v>77</v>
      </c>
      <c r="AH1701" s="2">
        <v>12</v>
      </c>
      <c r="AI1701" s="6" t="str">
        <f t="shared" si="78"/>
        <v>25-34</v>
      </c>
      <c r="AJ1701" s="11">
        <f>YEAR(tbl_LoanData[[#This Row],[Application Date]])</f>
        <v>2023</v>
      </c>
      <c r="AK1701" s="11" t="str">
        <f>TEXT(tbl_LoanData[[#This Row],[Application Date]],"MMMM")</f>
        <v>October</v>
      </c>
      <c r="AL1701" s="12">
        <f>DATE(YEAR(tbl_LoanData[[#This Row],[Application Date]]),MONTH(tbl_LoanData[[#This Row],[Application Date]]),1)</f>
        <v>45200</v>
      </c>
      <c r="AM1701" s="14">
        <f ca="1">IF(AND(tbl_LoanData[[#This Row],[Application Date]]&gt;=EOMONTH(TODAY(),-1)+1,tbl_LoanData[[#This Row],[Application Date]]&lt;=TODAY()),tbl_LoanData[[#This Row],[Loan Amount]],0)</f>
        <v>0</v>
      </c>
      <c r="AN1701" s="14">
        <f>tbl_LoanData[[#This Row],[Amount Paid]]-(Q1701-X1701)</f>
        <v>778106.25</v>
      </c>
      <c r="AO1701" s="14">
        <f>IF(tbl_LoanData[[#This Row],[Application Status]]="Approved",1,0)</f>
        <v>1</v>
      </c>
      <c r="AP1701" s="22" t="str">
        <f t="shared" ca="1" si="79"/>
        <v/>
      </c>
      <c r="AQ1701" s="22" t="str">
        <f t="shared" ca="1" si="80"/>
        <v/>
      </c>
    </row>
    <row r="1702" spans="1:43" ht="14.4" customHeight="1" x14ac:dyDescent="0.3">
      <c r="A1702" s="2" t="s">
        <v>10043</v>
      </c>
      <c r="B1702" s="2" t="s">
        <v>10044</v>
      </c>
      <c r="C1702" s="2" t="s">
        <v>343</v>
      </c>
      <c r="D1702" s="2" t="s">
        <v>232</v>
      </c>
      <c r="E1702" s="2" t="s">
        <v>67</v>
      </c>
      <c r="F1702" s="2">
        <v>21</v>
      </c>
      <c r="G1702" s="2" t="s">
        <v>69</v>
      </c>
      <c r="H1702" s="2" t="s">
        <v>228</v>
      </c>
      <c r="I1702" s="2" t="s">
        <v>43</v>
      </c>
      <c r="J1702" s="3">
        <v>45204</v>
      </c>
      <c r="K1702" s="3">
        <v>45211</v>
      </c>
      <c r="L1702" s="2" t="s">
        <v>40</v>
      </c>
      <c r="M1702" s="2" t="s">
        <v>94</v>
      </c>
      <c r="N1702" s="2" t="s">
        <v>95</v>
      </c>
      <c r="O1702" s="4">
        <v>771000</v>
      </c>
      <c r="P1702" s="4">
        <v>188600</v>
      </c>
      <c r="Q1702" s="4">
        <v>582400</v>
      </c>
      <c r="R1702" s="2">
        <v>48</v>
      </c>
      <c r="S1702" s="5">
        <v>6.35</v>
      </c>
      <c r="T1702" s="4">
        <v>15215.2</v>
      </c>
      <c r="U1702" s="2" t="s">
        <v>73</v>
      </c>
      <c r="V1702" s="2" t="s">
        <v>74</v>
      </c>
      <c r="W1702" s="4">
        <v>517316.8</v>
      </c>
      <c r="X1702" s="4">
        <v>213012.8</v>
      </c>
      <c r="Y1702" s="4">
        <v>730329.59999999998</v>
      </c>
      <c r="Z1702" s="2">
        <v>0</v>
      </c>
      <c r="AA1702" s="2" t="s">
        <v>56</v>
      </c>
      <c r="AB1702" s="2" t="s">
        <v>15733</v>
      </c>
      <c r="AC1702" s="2" t="s">
        <v>213</v>
      </c>
      <c r="AD1702" s="2" t="s">
        <v>76</v>
      </c>
      <c r="AE1702" s="5">
        <v>75.540000000000006</v>
      </c>
      <c r="AF1702" s="2">
        <v>0</v>
      </c>
      <c r="AG1702" s="2" t="s">
        <v>77</v>
      </c>
      <c r="AH1702" s="2">
        <v>7</v>
      </c>
      <c r="AI1702" s="6" t="str">
        <f t="shared" si="78"/>
        <v>18-24</v>
      </c>
      <c r="AJ1702" s="11">
        <f>YEAR(tbl_LoanData[[#This Row],[Application Date]])</f>
        <v>2023</v>
      </c>
      <c r="AK1702" s="11" t="str">
        <f>TEXT(tbl_LoanData[[#This Row],[Application Date]],"MMMM")</f>
        <v>October</v>
      </c>
      <c r="AL1702" s="12">
        <f>DATE(YEAR(tbl_LoanData[[#This Row],[Application Date]]),MONTH(tbl_LoanData[[#This Row],[Application Date]]),1)</f>
        <v>45200</v>
      </c>
      <c r="AM1702" s="14">
        <f ca="1">IF(AND(tbl_LoanData[[#This Row],[Application Date]]&gt;=EOMONTH(TODAY(),-1)+1,tbl_LoanData[[#This Row],[Application Date]]&lt;=TODAY()),tbl_LoanData[[#This Row],[Loan Amount]],0)</f>
        <v>0</v>
      </c>
      <c r="AN1702" s="14">
        <f>tbl_LoanData[[#This Row],[Amount Paid]]-(Q1702-X1702)</f>
        <v>147929.59999999998</v>
      </c>
      <c r="AO1702" s="14">
        <f>IF(tbl_LoanData[[#This Row],[Application Status]]="Approved",1,0)</f>
        <v>1</v>
      </c>
      <c r="AP1702" s="22" t="str">
        <f t="shared" ca="1" si="79"/>
        <v/>
      </c>
      <c r="AQ1702" s="22" t="str">
        <f t="shared" ca="1" si="80"/>
        <v/>
      </c>
    </row>
    <row r="1703" spans="1:43" ht="14.4" customHeight="1" x14ac:dyDescent="0.3">
      <c r="A1703" s="2" t="s">
        <v>10139</v>
      </c>
      <c r="B1703" s="2" t="s">
        <v>10140</v>
      </c>
      <c r="C1703" s="2" t="s">
        <v>621</v>
      </c>
      <c r="D1703" s="2" t="s">
        <v>91</v>
      </c>
      <c r="E1703" s="2" t="s">
        <v>293</v>
      </c>
      <c r="F1703" s="2">
        <v>56</v>
      </c>
      <c r="G1703" s="2" t="s">
        <v>69</v>
      </c>
      <c r="H1703" s="2" t="s">
        <v>233</v>
      </c>
      <c r="I1703" s="2" t="s">
        <v>46</v>
      </c>
      <c r="J1703" s="3">
        <v>45216</v>
      </c>
      <c r="K1703" s="3">
        <v>45237</v>
      </c>
      <c r="L1703" s="2" t="s">
        <v>40</v>
      </c>
      <c r="M1703" s="2" t="s">
        <v>85</v>
      </c>
      <c r="N1703" s="2" t="s">
        <v>274</v>
      </c>
      <c r="O1703" s="4">
        <v>1415000</v>
      </c>
      <c r="P1703" s="4">
        <v>358800</v>
      </c>
      <c r="Q1703" s="4">
        <v>1056200</v>
      </c>
      <c r="R1703" s="2">
        <v>36</v>
      </c>
      <c r="S1703" s="5">
        <v>5.43</v>
      </c>
      <c r="T1703" s="4">
        <v>34118.19</v>
      </c>
      <c r="U1703" s="2" t="s">
        <v>73</v>
      </c>
      <c r="V1703" s="2" t="s">
        <v>74</v>
      </c>
      <c r="W1703" s="4">
        <v>1091782.08</v>
      </c>
      <c r="X1703" s="4">
        <v>136472.9</v>
      </c>
      <c r="Y1703" s="4">
        <v>1228254.98</v>
      </c>
      <c r="Z1703" s="2">
        <v>32</v>
      </c>
      <c r="AA1703" s="2" t="s">
        <v>58</v>
      </c>
      <c r="AB1703" s="2" t="s">
        <v>15734</v>
      </c>
      <c r="AC1703" s="2" t="s">
        <v>360</v>
      </c>
      <c r="AD1703" s="2" t="s">
        <v>76</v>
      </c>
      <c r="AE1703" s="5">
        <v>74.64</v>
      </c>
      <c r="AF1703" s="2">
        <v>1</v>
      </c>
      <c r="AG1703" s="2" t="s">
        <v>15718</v>
      </c>
      <c r="AH1703" s="2">
        <v>21</v>
      </c>
      <c r="AI1703" s="6" t="str">
        <f t="shared" si="78"/>
        <v>55-64</v>
      </c>
      <c r="AJ1703" s="11">
        <f>YEAR(tbl_LoanData[[#This Row],[Application Date]])</f>
        <v>2023</v>
      </c>
      <c r="AK1703" s="11" t="str">
        <f>TEXT(tbl_LoanData[[#This Row],[Application Date]],"MMMM")</f>
        <v>October</v>
      </c>
      <c r="AL1703" s="12">
        <f>DATE(YEAR(tbl_LoanData[[#This Row],[Application Date]]),MONTH(tbl_LoanData[[#This Row],[Application Date]]),1)</f>
        <v>45200</v>
      </c>
      <c r="AM1703" s="14">
        <f ca="1">IF(AND(tbl_LoanData[[#This Row],[Application Date]]&gt;=EOMONTH(TODAY(),-1)+1,tbl_LoanData[[#This Row],[Application Date]]&lt;=TODAY()),tbl_LoanData[[#This Row],[Loan Amount]],0)</f>
        <v>0</v>
      </c>
      <c r="AN1703" s="14">
        <f>tbl_LoanData[[#This Row],[Amount Paid]]-(Q1703-X1703)</f>
        <v>172054.9800000001</v>
      </c>
      <c r="AO1703" s="14">
        <f>IF(tbl_LoanData[[#This Row],[Application Status]]="Approved",1,0)</f>
        <v>1</v>
      </c>
      <c r="AP1703" s="22" t="str">
        <f t="shared" ca="1" si="79"/>
        <v/>
      </c>
      <c r="AQ1703" s="22" t="str">
        <f t="shared" ca="1" si="80"/>
        <v/>
      </c>
    </row>
    <row r="1704" spans="1:43" x14ac:dyDescent="0.3">
      <c r="A1704" s="2" t="s">
        <v>10255</v>
      </c>
      <c r="B1704" s="2" t="s">
        <v>10256</v>
      </c>
      <c r="C1704" s="2" t="s">
        <v>599</v>
      </c>
      <c r="D1704" s="2" t="s">
        <v>161</v>
      </c>
      <c r="E1704" s="2" t="s">
        <v>91</v>
      </c>
      <c r="F1704" s="2">
        <v>31</v>
      </c>
      <c r="G1704" s="2" t="s">
        <v>83</v>
      </c>
      <c r="H1704" s="2" t="s">
        <v>84</v>
      </c>
      <c r="I1704" s="2" t="s">
        <v>45</v>
      </c>
      <c r="J1704" s="3">
        <v>45228</v>
      </c>
      <c r="K1704" s="3">
        <v>45238</v>
      </c>
      <c r="L1704" s="2" t="s">
        <v>36</v>
      </c>
      <c r="M1704" s="2" t="s">
        <v>94</v>
      </c>
      <c r="N1704" s="2" t="s">
        <v>212</v>
      </c>
      <c r="O1704" s="4">
        <v>823000</v>
      </c>
      <c r="P1704" s="4">
        <v>210100</v>
      </c>
      <c r="Q1704" s="4">
        <v>612900</v>
      </c>
      <c r="R1704" s="2">
        <v>36</v>
      </c>
      <c r="S1704" s="5">
        <v>13.94</v>
      </c>
      <c r="T1704" s="4">
        <v>24144.86</v>
      </c>
      <c r="U1704" s="2" t="s">
        <v>73</v>
      </c>
      <c r="V1704" s="2" t="s">
        <v>74</v>
      </c>
      <c r="W1704" s="4">
        <v>772635.52</v>
      </c>
      <c r="X1704" s="4">
        <v>96579.26</v>
      </c>
      <c r="Y1704" s="4">
        <v>869214.78</v>
      </c>
      <c r="Z1704" s="2">
        <v>29</v>
      </c>
      <c r="AA1704" s="2" t="s">
        <v>57</v>
      </c>
      <c r="AB1704" s="2" t="s">
        <v>15736</v>
      </c>
      <c r="AC1704" s="2" t="s">
        <v>129</v>
      </c>
      <c r="AD1704" s="2" t="s">
        <v>76</v>
      </c>
      <c r="AE1704" s="5">
        <v>74.47</v>
      </c>
      <c r="AF1704" s="2">
        <v>1</v>
      </c>
      <c r="AG1704" s="2" t="s">
        <v>77</v>
      </c>
      <c r="AH1704" s="2">
        <v>10</v>
      </c>
      <c r="AI1704" s="6" t="str">
        <f t="shared" si="78"/>
        <v>25-34</v>
      </c>
      <c r="AJ1704" s="11">
        <f>YEAR(tbl_LoanData[[#This Row],[Application Date]])</f>
        <v>2023</v>
      </c>
      <c r="AK1704" s="11" t="str">
        <f>TEXT(tbl_LoanData[[#This Row],[Application Date]],"MMMM")</f>
        <v>October</v>
      </c>
      <c r="AL1704" s="12">
        <f>DATE(YEAR(tbl_LoanData[[#This Row],[Application Date]]),MONTH(tbl_LoanData[[#This Row],[Application Date]]),1)</f>
        <v>45200</v>
      </c>
      <c r="AM1704" s="14">
        <f ca="1">IF(AND(tbl_LoanData[[#This Row],[Application Date]]&gt;=EOMONTH(TODAY(),-1)+1,tbl_LoanData[[#This Row],[Application Date]]&lt;=TODAY()),tbl_LoanData[[#This Row],[Loan Amount]],0)</f>
        <v>0</v>
      </c>
      <c r="AN1704" s="14">
        <f>tbl_LoanData[[#This Row],[Amount Paid]]-(Q1704-X1704)</f>
        <v>256314.78000000003</v>
      </c>
      <c r="AO1704" s="14">
        <f>IF(tbl_LoanData[[#This Row],[Application Status]]="Approved",1,0)</f>
        <v>1</v>
      </c>
      <c r="AP1704" s="22" t="str">
        <f t="shared" ca="1" si="79"/>
        <v/>
      </c>
      <c r="AQ1704" s="22" t="str">
        <f t="shared" ca="1" si="80"/>
        <v/>
      </c>
    </row>
    <row r="1705" spans="1:43" ht="14.4" customHeight="1" x14ac:dyDescent="0.3">
      <c r="A1705" s="2" t="s">
        <v>10273</v>
      </c>
      <c r="B1705" s="2" t="s">
        <v>10274</v>
      </c>
      <c r="C1705" s="2" t="s">
        <v>216</v>
      </c>
      <c r="D1705" s="2" t="s">
        <v>142</v>
      </c>
      <c r="E1705" s="2" t="s">
        <v>101</v>
      </c>
      <c r="F1705" s="2">
        <v>56</v>
      </c>
      <c r="G1705" s="2" t="s">
        <v>83</v>
      </c>
      <c r="H1705" s="2" t="s">
        <v>93</v>
      </c>
      <c r="I1705" s="2" t="s">
        <v>50</v>
      </c>
      <c r="J1705" s="3">
        <v>45203</v>
      </c>
      <c r="K1705" s="3">
        <v>45217</v>
      </c>
      <c r="L1705" s="2" t="s">
        <v>39</v>
      </c>
      <c r="M1705" s="2" t="s">
        <v>127</v>
      </c>
      <c r="N1705" s="2" t="s">
        <v>195</v>
      </c>
      <c r="O1705" s="4">
        <v>2088000</v>
      </c>
      <c r="P1705" s="4">
        <v>769100</v>
      </c>
      <c r="Q1705" s="4">
        <v>1318900</v>
      </c>
      <c r="R1705" s="2">
        <v>48</v>
      </c>
      <c r="S1705" s="5">
        <v>7.54</v>
      </c>
      <c r="T1705" s="4">
        <v>35764.17</v>
      </c>
      <c r="U1705" s="2" t="s">
        <v>73</v>
      </c>
      <c r="V1705" s="2" t="s">
        <v>74</v>
      </c>
      <c r="W1705" s="4">
        <v>1215981.78</v>
      </c>
      <c r="X1705" s="4">
        <v>500698.46</v>
      </c>
      <c r="Y1705" s="4">
        <v>1716680.24</v>
      </c>
      <c r="Z1705" s="2">
        <v>0</v>
      </c>
      <c r="AA1705" s="2" t="s">
        <v>56</v>
      </c>
      <c r="AB1705" s="2" t="s">
        <v>15728</v>
      </c>
      <c r="AC1705" s="2" t="s">
        <v>106</v>
      </c>
      <c r="AD1705" s="2" t="s">
        <v>76</v>
      </c>
      <c r="AE1705" s="5">
        <v>63.17</v>
      </c>
      <c r="AF1705" s="2">
        <v>0</v>
      </c>
      <c r="AG1705" s="2" t="s">
        <v>77</v>
      </c>
      <c r="AH1705" s="2">
        <v>14</v>
      </c>
      <c r="AI1705" s="6" t="str">
        <f t="shared" si="78"/>
        <v>55-64</v>
      </c>
      <c r="AJ1705" s="11">
        <f>YEAR(tbl_LoanData[[#This Row],[Application Date]])</f>
        <v>2023</v>
      </c>
      <c r="AK1705" s="11" t="str">
        <f>TEXT(tbl_LoanData[[#This Row],[Application Date]],"MMMM")</f>
        <v>October</v>
      </c>
      <c r="AL1705" s="12">
        <f>DATE(YEAR(tbl_LoanData[[#This Row],[Application Date]]),MONTH(tbl_LoanData[[#This Row],[Application Date]]),1)</f>
        <v>45200</v>
      </c>
      <c r="AM1705" s="14">
        <f ca="1">IF(AND(tbl_LoanData[[#This Row],[Application Date]]&gt;=EOMONTH(TODAY(),-1)+1,tbl_LoanData[[#This Row],[Application Date]]&lt;=TODAY()),tbl_LoanData[[#This Row],[Loan Amount]],0)</f>
        <v>0</v>
      </c>
      <c r="AN1705" s="14">
        <f>tbl_LoanData[[#This Row],[Amount Paid]]-(Q1705-X1705)</f>
        <v>397780.24</v>
      </c>
      <c r="AO1705" s="14">
        <f>IF(tbl_LoanData[[#This Row],[Application Status]]="Approved",1,0)</f>
        <v>1</v>
      </c>
      <c r="AP1705" s="22" t="str">
        <f t="shared" ca="1" si="79"/>
        <v/>
      </c>
      <c r="AQ1705" s="22" t="str">
        <f t="shared" ca="1" si="80"/>
        <v/>
      </c>
    </row>
    <row r="1706" spans="1:43" ht="14.4" customHeight="1" x14ac:dyDescent="0.3">
      <c r="A1706" s="2" t="s">
        <v>10313</v>
      </c>
      <c r="B1706" s="2" t="s">
        <v>10314</v>
      </c>
      <c r="C1706" s="2" t="s">
        <v>198</v>
      </c>
      <c r="D1706" s="2" t="s">
        <v>117</v>
      </c>
      <c r="E1706" s="2" t="s">
        <v>101</v>
      </c>
      <c r="F1706" s="2">
        <v>39</v>
      </c>
      <c r="G1706" s="2" t="s">
        <v>69</v>
      </c>
      <c r="H1706" s="2" t="s">
        <v>211</v>
      </c>
      <c r="I1706" s="2" t="s">
        <v>50</v>
      </c>
      <c r="J1706" s="3">
        <v>45215</v>
      </c>
      <c r="K1706" s="3">
        <v>45228</v>
      </c>
      <c r="L1706" s="2" t="s">
        <v>40</v>
      </c>
      <c r="M1706" s="2" t="s">
        <v>85</v>
      </c>
      <c r="N1706" s="2" t="s">
        <v>86</v>
      </c>
      <c r="O1706" s="4">
        <v>1238000</v>
      </c>
      <c r="P1706" s="4">
        <v>454900</v>
      </c>
      <c r="Q1706" s="4">
        <v>783100</v>
      </c>
      <c r="R1706" s="2">
        <v>48</v>
      </c>
      <c r="S1706" s="5">
        <v>8.06</v>
      </c>
      <c r="T1706" s="4">
        <v>21574.400000000001</v>
      </c>
      <c r="U1706" s="2" t="s">
        <v>73</v>
      </c>
      <c r="V1706" s="2" t="s">
        <v>74</v>
      </c>
      <c r="W1706" s="4">
        <v>733529.59999999998</v>
      </c>
      <c r="X1706" s="4">
        <v>302041.84000000003</v>
      </c>
      <c r="Y1706" s="4">
        <v>1035571.44</v>
      </c>
      <c r="Z1706" s="2">
        <v>0</v>
      </c>
      <c r="AA1706" s="2" t="s">
        <v>56</v>
      </c>
      <c r="AB1706" s="2" t="s">
        <v>15735</v>
      </c>
      <c r="AC1706" s="2" t="s">
        <v>121</v>
      </c>
      <c r="AD1706" s="2" t="s">
        <v>76</v>
      </c>
      <c r="AE1706" s="5">
        <v>63.26</v>
      </c>
      <c r="AF1706" s="2">
        <v>0</v>
      </c>
      <c r="AG1706" s="2" t="s">
        <v>77</v>
      </c>
      <c r="AH1706" s="2">
        <v>13</v>
      </c>
      <c r="AI1706" s="6" t="str">
        <f t="shared" si="78"/>
        <v>35-44</v>
      </c>
      <c r="AJ1706" s="11">
        <f>YEAR(tbl_LoanData[[#This Row],[Application Date]])</f>
        <v>2023</v>
      </c>
      <c r="AK1706" s="11" t="str">
        <f>TEXT(tbl_LoanData[[#This Row],[Application Date]],"MMMM")</f>
        <v>October</v>
      </c>
      <c r="AL1706" s="12">
        <f>DATE(YEAR(tbl_LoanData[[#This Row],[Application Date]]),MONTH(tbl_LoanData[[#This Row],[Application Date]]),1)</f>
        <v>45200</v>
      </c>
      <c r="AM1706" s="14">
        <f ca="1">IF(AND(tbl_LoanData[[#This Row],[Application Date]]&gt;=EOMONTH(TODAY(),-1)+1,tbl_LoanData[[#This Row],[Application Date]]&lt;=TODAY()),tbl_LoanData[[#This Row],[Loan Amount]],0)</f>
        <v>0</v>
      </c>
      <c r="AN1706" s="14">
        <f>tbl_LoanData[[#This Row],[Amount Paid]]-(Q1706-X1706)</f>
        <v>252471.44</v>
      </c>
      <c r="AO1706" s="14">
        <f>IF(tbl_LoanData[[#This Row],[Application Status]]="Approved",1,0)</f>
        <v>1</v>
      </c>
      <c r="AP1706" s="22" t="str">
        <f t="shared" ca="1" si="79"/>
        <v/>
      </c>
      <c r="AQ1706" s="22" t="str">
        <f t="shared" ca="1" si="80"/>
        <v/>
      </c>
    </row>
    <row r="1707" spans="1:43" ht="14.4" customHeight="1" x14ac:dyDescent="0.3">
      <c r="A1707" s="2" t="s">
        <v>10345</v>
      </c>
      <c r="B1707" s="2" t="s">
        <v>10346</v>
      </c>
      <c r="C1707" s="2" t="s">
        <v>220</v>
      </c>
      <c r="D1707" s="2" t="s">
        <v>232</v>
      </c>
      <c r="E1707" s="2" t="s">
        <v>125</v>
      </c>
      <c r="F1707" s="2">
        <v>34</v>
      </c>
      <c r="G1707" s="2" t="s">
        <v>69</v>
      </c>
      <c r="H1707" s="2" t="s">
        <v>398</v>
      </c>
      <c r="I1707" s="2" t="s">
        <v>46</v>
      </c>
      <c r="J1707" s="3">
        <v>45226</v>
      </c>
      <c r="K1707" s="3">
        <v>45244</v>
      </c>
      <c r="L1707" s="2" t="s">
        <v>39</v>
      </c>
      <c r="M1707" s="2" t="s">
        <v>71</v>
      </c>
      <c r="N1707" s="2" t="s">
        <v>294</v>
      </c>
      <c r="O1707" s="4">
        <v>2060000</v>
      </c>
      <c r="P1707" s="4">
        <v>707100</v>
      </c>
      <c r="Q1707" s="4">
        <v>1352900</v>
      </c>
      <c r="R1707" s="2">
        <v>24</v>
      </c>
      <c r="S1707" s="5">
        <v>6.61</v>
      </c>
      <c r="T1707" s="4">
        <v>63823.06</v>
      </c>
      <c r="U1707" s="2" t="s">
        <v>73</v>
      </c>
      <c r="V1707" s="2" t="s">
        <v>33</v>
      </c>
      <c r="W1707" s="4">
        <v>1531753.38</v>
      </c>
      <c r="X1707" s="4">
        <v>0</v>
      </c>
      <c r="Y1707" s="4">
        <v>1531753.38</v>
      </c>
      <c r="Z1707" s="2">
        <v>0</v>
      </c>
      <c r="AA1707" s="2" t="s">
        <v>56</v>
      </c>
      <c r="AB1707" s="2" t="s">
        <v>15728</v>
      </c>
      <c r="AC1707" s="2" t="s">
        <v>129</v>
      </c>
      <c r="AD1707" s="2" t="s">
        <v>76</v>
      </c>
      <c r="AE1707" s="5">
        <v>65.67</v>
      </c>
      <c r="AF1707" s="2">
        <v>0</v>
      </c>
      <c r="AG1707" s="2" t="s">
        <v>77</v>
      </c>
      <c r="AH1707" s="2">
        <v>18</v>
      </c>
      <c r="AI1707" s="6" t="str">
        <f t="shared" si="78"/>
        <v>25-34</v>
      </c>
      <c r="AJ1707" s="11">
        <f>YEAR(tbl_LoanData[[#This Row],[Application Date]])</f>
        <v>2023</v>
      </c>
      <c r="AK1707" s="11" t="str">
        <f>TEXT(tbl_LoanData[[#This Row],[Application Date]],"MMMM")</f>
        <v>October</v>
      </c>
      <c r="AL1707" s="12">
        <f>DATE(YEAR(tbl_LoanData[[#This Row],[Application Date]]),MONTH(tbl_LoanData[[#This Row],[Application Date]]),1)</f>
        <v>45200</v>
      </c>
      <c r="AM1707" s="14">
        <f ca="1">IF(AND(tbl_LoanData[[#This Row],[Application Date]]&gt;=EOMONTH(TODAY(),-1)+1,tbl_LoanData[[#This Row],[Application Date]]&lt;=TODAY()),tbl_LoanData[[#This Row],[Loan Amount]],0)</f>
        <v>0</v>
      </c>
      <c r="AN1707" s="14">
        <f>tbl_LoanData[[#This Row],[Amount Paid]]-(Q1707-X1707)</f>
        <v>178853.37999999989</v>
      </c>
      <c r="AO1707" s="14">
        <f>IF(tbl_LoanData[[#This Row],[Application Status]]="Approved",1,0)</f>
        <v>1</v>
      </c>
      <c r="AP1707" s="22" t="str">
        <f t="shared" ca="1" si="79"/>
        <v/>
      </c>
      <c r="AQ1707" s="22" t="str">
        <f t="shared" ca="1" si="80"/>
        <v/>
      </c>
    </row>
    <row r="1708" spans="1:43" x14ac:dyDescent="0.3">
      <c r="A1708" s="2" t="s">
        <v>10365</v>
      </c>
      <c r="B1708" s="2" t="s">
        <v>10366</v>
      </c>
      <c r="C1708" s="2" t="s">
        <v>223</v>
      </c>
      <c r="D1708" s="2" t="s">
        <v>91</v>
      </c>
      <c r="E1708" s="2" t="s">
        <v>406</v>
      </c>
      <c r="F1708" s="2">
        <v>62</v>
      </c>
      <c r="G1708" s="2" t="s">
        <v>69</v>
      </c>
      <c r="H1708" s="2" t="s">
        <v>273</v>
      </c>
      <c r="I1708" s="2" t="s">
        <v>45</v>
      </c>
      <c r="J1708" s="3">
        <v>45206</v>
      </c>
      <c r="K1708" s="3">
        <v>45218</v>
      </c>
      <c r="L1708" s="2" t="s">
        <v>40</v>
      </c>
      <c r="M1708" s="2" t="s">
        <v>111</v>
      </c>
      <c r="N1708" s="2" t="s">
        <v>120</v>
      </c>
      <c r="O1708" s="4">
        <v>1365000</v>
      </c>
      <c r="P1708" s="4">
        <v>329500</v>
      </c>
      <c r="Q1708" s="4">
        <v>1035500</v>
      </c>
      <c r="R1708" s="2">
        <v>36</v>
      </c>
      <c r="S1708" s="5">
        <v>11.37</v>
      </c>
      <c r="T1708" s="4">
        <v>38575.25</v>
      </c>
      <c r="U1708" s="2" t="s">
        <v>73</v>
      </c>
      <c r="V1708" s="2" t="s">
        <v>74</v>
      </c>
      <c r="W1708" s="4">
        <v>1080107</v>
      </c>
      <c r="X1708" s="4">
        <v>308602.05</v>
      </c>
      <c r="Y1708" s="4">
        <v>1388709.05</v>
      </c>
      <c r="Z1708" s="2">
        <v>168</v>
      </c>
      <c r="AA1708" s="2" t="s">
        <v>60</v>
      </c>
      <c r="AB1708" s="2" t="s">
        <v>15735</v>
      </c>
      <c r="AC1708" s="2" t="s">
        <v>106</v>
      </c>
      <c r="AD1708" s="2" t="s">
        <v>76</v>
      </c>
      <c r="AE1708" s="5">
        <v>75.86</v>
      </c>
      <c r="AF1708" s="2">
        <v>6</v>
      </c>
      <c r="AG1708" s="2" t="s">
        <v>130</v>
      </c>
      <c r="AH1708" s="2">
        <v>12</v>
      </c>
      <c r="AI1708" s="6" t="str">
        <f t="shared" si="78"/>
        <v>55-64</v>
      </c>
      <c r="AJ1708" s="11">
        <f>YEAR(tbl_LoanData[[#This Row],[Application Date]])</f>
        <v>2023</v>
      </c>
      <c r="AK1708" s="11" t="str">
        <f>TEXT(tbl_LoanData[[#This Row],[Application Date]],"MMMM")</f>
        <v>October</v>
      </c>
      <c r="AL1708" s="12">
        <f>DATE(YEAR(tbl_LoanData[[#This Row],[Application Date]]),MONTH(tbl_LoanData[[#This Row],[Application Date]]),1)</f>
        <v>45200</v>
      </c>
      <c r="AM1708" s="14">
        <f ca="1">IF(AND(tbl_LoanData[[#This Row],[Application Date]]&gt;=EOMONTH(TODAY(),-1)+1,tbl_LoanData[[#This Row],[Application Date]]&lt;=TODAY()),tbl_LoanData[[#This Row],[Loan Amount]],0)</f>
        <v>0</v>
      </c>
      <c r="AN1708" s="14">
        <f>tbl_LoanData[[#This Row],[Amount Paid]]-(Q1708-X1708)</f>
        <v>353209.05000000005</v>
      </c>
      <c r="AO1708" s="14">
        <f>IF(tbl_LoanData[[#This Row],[Application Status]]="Approved",1,0)</f>
        <v>1</v>
      </c>
      <c r="AP1708" s="22" t="str">
        <f t="shared" ca="1" si="79"/>
        <v/>
      </c>
      <c r="AQ1708" s="22" t="str">
        <f t="shared" ca="1" si="80"/>
        <v/>
      </c>
    </row>
    <row r="1709" spans="1:43" x14ac:dyDescent="0.3">
      <c r="A1709" s="2" t="s">
        <v>10369</v>
      </c>
      <c r="B1709" s="2" t="s">
        <v>10370</v>
      </c>
      <c r="C1709" s="2" t="s">
        <v>133</v>
      </c>
      <c r="D1709" s="2" t="s">
        <v>268</v>
      </c>
      <c r="E1709" s="2" t="s">
        <v>165</v>
      </c>
      <c r="F1709" s="2">
        <v>29</v>
      </c>
      <c r="G1709" s="2" t="s">
        <v>69</v>
      </c>
      <c r="H1709" s="2" t="s">
        <v>166</v>
      </c>
      <c r="I1709" s="2" t="s">
        <v>46</v>
      </c>
      <c r="J1709" s="3">
        <v>45204</v>
      </c>
      <c r="K1709" s="3"/>
      <c r="L1709" s="2" t="s">
        <v>36</v>
      </c>
      <c r="M1709" s="2" t="s">
        <v>104</v>
      </c>
      <c r="N1709" s="2" t="s">
        <v>105</v>
      </c>
      <c r="O1709" s="4">
        <v>1888000</v>
      </c>
      <c r="P1709" s="4">
        <v>690100</v>
      </c>
      <c r="Q1709" s="4">
        <v>1197900</v>
      </c>
      <c r="R1709" s="2">
        <v>24</v>
      </c>
      <c r="S1709" s="5">
        <v>5.6</v>
      </c>
      <c r="T1709" s="4">
        <v>55502.7</v>
      </c>
      <c r="U1709" s="2" t="s">
        <v>96</v>
      </c>
      <c r="V1709" s="2" t="s">
        <v>97</v>
      </c>
      <c r="W1709" s="4">
        <v>0</v>
      </c>
      <c r="X1709" s="4">
        <v>0</v>
      </c>
      <c r="Y1709" s="4">
        <v>1332064.8</v>
      </c>
      <c r="Z1709" s="2">
        <v>0</v>
      </c>
      <c r="AA1709" s="2" t="s">
        <v>97</v>
      </c>
      <c r="AB1709" s="2" t="s">
        <v>15730</v>
      </c>
      <c r="AC1709" s="2" t="s">
        <v>360</v>
      </c>
      <c r="AD1709" s="2" t="s">
        <v>76</v>
      </c>
      <c r="AE1709" s="5">
        <v>63.45</v>
      </c>
      <c r="AF1709" s="2">
        <v>0</v>
      </c>
      <c r="AG1709" s="2" t="s">
        <v>97</v>
      </c>
      <c r="AH1709" s="2"/>
      <c r="AI1709" s="6" t="str">
        <f t="shared" si="78"/>
        <v>25-34</v>
      </c>
      <c r="AJ1709" s="11">
        <f>YEAR(tbl_LoanData[[#This Row],[Application Date]])</f>
        <v>2023</v>
      </c>
      <c r="AK1709" s="11" t="str">
        <f>TEXT(tbl_LoanData[[#This Row],[Application Date]],"MMMM")</f>
        <v>October</v>
      </c>
      <c r="AL1709" s="12">
        <f>DATE(YEAR(tbl_LoanData[[#This Row],[Application Date]]),MONTH(tbl_LoanData[[#This Row],[Application Date]]),1)</f>
        <v>45200</v>
      </c>
      <c r="AM1709" s="14">
        <f ca="1">IF(AND(tbl_LoanData[[#This Row],[Application Date]]&gt;=EOMONTH(TODAY(),-1)+1,tbl_LoanData[[#This Row],[Application Date]]&lt;=TODAY()),tbl_LoanData[[#This Row],[Loan Amount]],0)</f>
        <v>0</v>
      </c>
      <c r="AN1709" s="14">
        <f>tbl_LoanData[[#This Row],[Amount Paid]]-(Q1709-X1709)</f>
        <v>-1197900</v>
      </c>
      <c r="AO1709" s="14">
        <f>IF(tbl_LoanData[[#This Row],[Application Status]]="Approved",1,0)</f>
        <v>0</v>
      </c>
      <c r="AP1709" s="22" t="str">
        <f t="shared" ca="1" si="79"/>
        <v/>
      </c>
      <c r="AQ1709" s="22" t="str">
        <f t="shared" ca="1" si="80"/>
        <v/>
      </c>
    </row>
    <row r="1710" spans="1:43" ht="14.4" customHeight="1" x14ac:dyDescent="0.3">
      <c r="A1710" s="2" t="s">
        <v>10465</v>
      </c>
      <c r="B1710" s="2" t="s">
        <v>10466</v>
      </c>
      <c r="C1710" s="2" t="s">
        <v>142</v>
      </c>
      <c r="D1710" s="2" t="s">
        <v>204</v>
      </c>
      <c r="E1710" s="2" t="s">
        <v>183</v>
      </c>
      <c r="F1710" s="2">
        <v>44</v>
      </c>
      <c r="G1710" s="2" t="s">
        <v>83</v>
      </c>
      <c r="H1710" s="2" t="s">
        <v>119</v>
      </c>
      <c r="I1710" s="2" t="s">
        <v>43</v>
      </c>
      <c r="J1710" s="3">
        <v>45206</v>
      </c>
      <c r="K1710" s="3">
        <v>45220</v>
      </c>
      <c r="L1710" s="2" t="s">
        <v>39</v>
      </c>
      <c r="M1710" s="2" t="s">
        <v>94</v>
      </c>
      <c r="N1710" s="2" t="s">
        <v>365</v>
      </c>
      <c r="O1710" s="4">
        <v>2361000</v>
      </c>
      <c r="P1710" s="4">
        <v>591000</v>
      </c>
      <c r="Q1710" s="4">
        <v>1770000</v>
      </c>
      <c r="R1710" s="2">
        <v>36</v>
      </c>
      <c r="S1710" s="5">
        <v>5.97</v>
      </c>
      <c r="T1710" s="4">
        <v>57972.42</v>
      </c>
      <c r="U1710" s="2" t="s">
        <v>73</v>
      </c>
      <c r="V1710" s="2" t="s">
        <v>35</v>
      </c>
      <c r="W1710" s="4">
        <v>1623227.76</v>
      </c>
      <c r="X1710" s="4">
        <v>463779.24</v>
      </c>
      <c r="Y1710" s="4">
        <v>2087007</v>
      </c>
      <c r="Z1710" s="2">
        <v>174</v>
      </c>
      <c r="AA1710" s="2" t="s">
        <v>60</v>
      </c>
      <c r="AB1710" s="2" t="s">
        <v>15731</v>
      </c>
      <c r="AC1710" s="2" t="s">
        <v>106</v>
      </c>
      <c r="AD1710" s="2" t="s">
        <v>76</v>
      </c>
      <c r="AE1710" s="5">
        <v>74.97</v>
      </c>
      <c r="AF1710" s="2">
        <v>6</v>
      </c>
      <c r="AG1710" s="2" t="s">
        <v>130</v>
      </c>
      <c r="AH1710" s="2">
        <v>14</v>
      </c>
      <c r="AI1710" s="6" t="str">
        <f t="shared" si="78"/>
        <v>35-44</v>
      </c>
      <c r="AJ1710" s="11">
        <f>YEAR(tbl_LoanData[[#This Row],[Application Date]])</f>
        <v>2023</v>
      </c>
      <c r="AK1710" s="11" t="str">
        <f>TEXT(tbl_LoanData[[#This Row],[Application Date]],"MMMM")</f>
        <v>October</v>
      </c>
      <c r="AL1710" s="12">
        <f>DATE(YEAR(tbl_LoanData[[#This Row],[Application Date]]),MONTH(tbl_LoanData[[#This Row],[Application Date]]),1)</f>
        <v>45200</v>
      </c>
      <c r="AM1710" s="14">
        <f ca="1">IF(AND(tbl_LoanData[[#This Row],[Application Date]]&gt;=EOMONTH(TODAY(),-1)+1,tbl_LoanData[[#This Row],[Application Date]]&lt;=TODAY()),tbl_LoanData[[#This Row],[Loan Amount]],0)</f>
        <v>0</v>
      </c>
      <c r="AN1710" s="14">
        <f>tbl_LoanData[[#This Row],[Amount Paid]]-(Q1710-X1710)</f>
        <v>317007</v>
      </c>
      <c r="AO1710" s="14">
        <f>IF(tbl_LoanData[[#This Row],[Application Status]]="Approved",1,0)</f>
        <v>1</v>
      </c>
      <c r="AP1710" s="22" t="str">
        <f t="shared" ca="1" si="79"/>
        <v/>
      </c>
      <c r="AQ1710" s="22" t="str">
        <f t="shared" ca="1" si="80"/>
        <v/>
      </c>
    </row>
    <row r="1711" spans="1:43" ht="14.4" customHeight="1" x14ac:dyDescent="0.3">
      <c r="A1711" s="2" t="s">
        <v>10803</v>
      </c>
      <c r="B1711" s="2" t="s">
        <v>10804</v>
      </c>
      <c r="C1711" s="2" t="s">
        <v>986</v>
      </c>
      <c r="D1711" s="2" t="s">
        <v>254</v>
      </c>
      <c r="E1711" s="2" t="s">
        <v>293</v>
      </c>
      <c r="F1711" s="2">
        <v>40</v>
      </c>
      <c r="G1711" s="2" t="s">
        <v>83</v>
      </c>
      <c r="H1711" s="2" t="s">
        <v>143</v>
      </c>
      <c r="I1711" s="2" t="s">
        <v>46</v>
      </c>
      <c r="J1711" s="3">
        <v>45229</v>
      </c>
      <c r="K1711" s="3"/>
      <c r="L1711" s="2" t="s">
        <v>39</v>
      </c>
      <c r="M1711" s="2" t="s">
        <v>157</v>
      </c>
      <c r="N1711" s="2" t="s">
        <v>158</v>
      </c>
      <c r="O1711" s="4">
        <v>1590000</v>
      </c>
      <c r="P1711" s="4">
        <v>563400</v>
      </c>
      <c r="Q1711" s="4">
        <v>1026600</v>
      </c>
      <c r="R1711" s="2">
        <v>48</v>
      </c>
      <c r="S1711" s="5">
        <v>13.85</v>
      </c>
      <c r="T1711" s="4">
        <v>33236.17</v>
      </c>
      <c r="U1711" s="2" t="s">
        <v>113</v>
      </c>
      <c r="V1711" s="2" t="s">
        <v>97</v>
      </c>
      <c r="W1711" s="4">
        <v>0</v>
      </c>
      <c r="X1711" s="4">
        <v>0</v>
      </c>
      <c r="Y1711" s="4">
        <v>1595336.4</v>
      </c>
      <c r="Z1711" s="2">
        <v>0</v>
      </c>
      <c r="AA1711" s="2" t="s">
        <v>97</v>
      </c>
      <c r="AB1711" s="2" t="s">
        <v>15734</v>
      </c>
      <c r="AC1711" s="2" t="s">
        <v>106</v>
      </c>
      <c r="AD1711" s="2" t="s">
        <v>76</v>
      </c>
      <c r="AE1711" s="5">
        <v>64.569999999999993</v>
      </c>
      <c r="AF1711" s="2">
        <v>0</v>
      </c>
      <c r="AG1711" s="2" t="s">
        <v>97</v>
      </c>
      <c r="AH1711" s="2"/>
      <c r="AI1711" s="6" t="str">
        <f t="shared" si="78"/>
        <v>35-44</v>
      </c>
      <c r="AJ1711" s="11">
        <f>YEAR(tbl_LoanData[[#This Row],[Application Date]])</f>
        <v>2023</v>
      </c>
      <c r="AK1711" s="11" t="str">
        <f>TEXT(tbl_LoanData[[#This Row],[Application Date]],"MMMM")</f>
        <v>October</v>
      </c>
      <c r="AL1711" s="12">
        <f>DATE(YEAR(tbl_LoanData[[#This Row],[Application Date]]),MONTH(tbl_LoanData[[#This Row],[Application Date]]),1)</f>
        <v>45200</v>
      </c>
      <c r="AM1711" s="14">
        <f ca="1">IF(AND(tbl_LoanData[[#This Row],[Application Date]]&gt;=EOMONTH(TODAY(),-1)+1,tbl_LoanData[[#This Row],[Application Date]]&lt;=TODAY()),tbl_LoanData[[#This Row],[Loan Amount]],0)</f>
        <v>0</v>
      </c>
      <c r="AN1711" s="14">
        <f>tbl_LoanData[[#This Row],[Amount Paid]]-(Q1711-X1711)</f>
        <v>-1026600</v>
      </c>
      <c r="AO1711" s="14">
        <f>IF(tbl_LoanData[[#This Row],[Application Status]]="Approved",1,0)</f>
        <v>0</v>
      </c>
      <c r="AP1711" s="22" t="str">
        <f t="shared" ca="1" si="79"/>
        <v/>
      </c>
      <c r="AQ1711" s="22" t="str">
        <f t="shared" ca="1" si="80"/>
        <v/>
      </c>
    </row>
    <row r="1712" spans="1:43" x14ac:dyDescent="0.3">
      <c r="A1712" s="2" t="s">
        <v>10933</v>
      </c>
      <c r="B1712" s="2" t="s">
        <v>10934</v>
      </c>
      <c r="C1712" s="2" t="s">
        <v>343</v>
      </c>
      <c r="D1712" s="2" t="s">
        <v>91</v>
      </c>
      <c r="E1712" s="2" t="s">
        <v>312</v>
      </c>
      <c r="F1712" s="2">
        <v>62</v>
      </c>
      <c r="G1712" s="2" t="s">
        <v>69</v>
      </c>
      <c r="H1712" s="2" t="s">
        <v>217</v>
      </c>
      <c r="I1712" s="2" t="s">
        <v>46</v>
      </c>
      <c r="J1712" s="3">
        <v>45213</v>
      </c>
      <c r="K1712" s="3">
        <v>45231</v>
      </c>
      <c r="L1712" s="2" t="s">
        <v>37</v>
      </c>
      <c r="M1712" s="2" t="s">
        <v>260</v>
      </c>
      <c r="N1712" s="2" t="s">
        <v>457</v>
      </c>
      <c r="O1712" s="4">
        <v>234000</v>
      </c>
      <c r="P1712" s="4">
        <v>76500</v>
      </c>
      <c r="Q1712" s="4">
        <v>157500</v>
      </c>
      <c r="R1712" s="2">
        <v>60</v>
      </c>
      <c r="S1712" s="5">
        <v>7.9</v>
      </c>
      <c r="T1712" s="4">
        <v>3661.88</v>
      </c>
      <c r="U1712" s="2" t="s">
        <v>73</v>
      </c>
      <c r="V1712" s="2" t="s">
        <v>74</v>
      </c>
      <c r="W1712" s="4">
        <v>124503.92</v>
      </c>
      <c r="X1712" s="4">
        <v>95208.58</v>
      </c>
      <c r="Y1712" s="4">
        <v>219712.5</v>
      </c>
      <c r="Z1712" s="2">
        <v>0</v>
      </c>
      <c r="AA1712" s="2" t="s">
        <v>56</v>
      </c>
      <c r="AB1712" s="2" t="s">
        <v>15734</v>
      </c>
      <c r="AC1712" s="2" t="s">
        <v>106</v>
      </c>
      <c r="AD1712" s="2" t="s">
        <v>76</v>
      </c>
      <c r="AE1712" s="5">
        <v>67.31</v>
      </c>
      <c r="AF1712" s="2">
        <v>0</v>
      </c>
      <c r="AG1712" s="2" t="s">
        <v>77</v>
      </c>
      <c r="AH1712" s="2">
        <v>18</v>
      </c>
      <c r="AI1712" s="6" t="str">
        <f t="shared" si="78"/>
        <v>55-64</v>
      </c>
      <c r="AJ1712" s="11">
        <f>YEAR(tbl_LoanData[[#This Row],[Application Date]])</f>
        <v>2023</v>
      </c>
      <c r="AK1712" s="11" t="str">
        <f>TEXT(tbl_LoanData[[#This Row],[Application Date]],"MMMM")</f>
        <v>October</v>
      </c>
      <c r="AL1712" s="12">
        <f>DATE(YEAR(tbl_LoanData[[#This Row],[Application Date]]),MONTH(tbl_LoanData[[#This Row],[Application Date]]),1)</f>
        <v>45200</v>
      </c>
      <c r="AM1712" s="14">
        <f ca="1">IF(AND(tbl_LoanData[[#This Row],[Application Date]]&gt;=EOMONTH(TODAY(),-1)+1,tbl_LoanData[[#This Row],[Application Date]]&lt;=TODAY()),tbl_LoanData[[#This Row],[Loan Amount]],0)</f>
        <v>0</v>
      </c>
      <c r="AN1712" s="14">
        <f>tbl_LoanData[[#This Row],[Amount Paid]]-(Q1712-X1712)</f>
        <v>62212.5</v>
      </c>
      <c r="AO1712" s="14">
        <f>IF(tbl_LoanData[[#This Row],[Application Status]]="Approved",1,0)</f>
        <v>1</v>
      </c>
      <c r="AP1712" s="22" t="str">
        <f t="shared" ca="1" si="79"/>
        <v/>
      </c>
      <c r="AQ1712" s="22" t="str">
        <f t="shared" ca="1" si="80"/>
        <v/>
      </c>
    </row>
    <row r="1713" spans="1:43" ht="14.4" customHeight="1" x14ac:dyDescent="0.3">
      <c r="A1713" s="2" t="s">
        <v>11001</v>
      </c>
      <c r="B1713" s="2" t="s">
        <v>11002</v>
      </c>
      <c r="C1713" s="2" t="s">
        <v>482</v>
      </c>
      <c r="D1713" s="2" t="s">
        <v>232</v>
      </c>
      <c r="E1713" s="2" t="s">
        <v>101</v>
      </c>
      <c r="F1713" s="2">
        <v>25</v>
      </c>
      <c r="G1713" s="2" t="s">
        <v>69</v>
      </c>
      <c r="H1713" s="2" t="s">
        <v>250</v>
      </c>
      <c r="I1713" s="2" t="s">
        <v>52</v>
      </c>
      <c r="J1713" s="3">
        <v>45220</v>
      </c>
      <c r="K1713" s="3">
        <v>45235</v>
      </c>
      <c r="L1713" s="2" t="s">
        <v>41</v>
      </c>
      <c r="M1713" s="2" t="s">
        <v>184</v>
      </c>
      <c r="N1713" s="2" t="s">
        <v>426</v>
      </c>
      <c r="O1713" s="4">
        <v>4327000</v>
      </c>
      <c r="P1713" s="4">
        <v>1643000</v>
      </c>
      <c r="Q1713" s="4">
        <v>2684000</v>
      </c>
      <c r="R1713" s="2">
        <v>60</v>
      </c>
      <c r="S1713" s="5">
        <v>8.1</v>
      </c>
      <c r="T1713" s="4">
        <v>62850.33</v>
      </c>
      <c r="U1713" s="2" t="s">
        <v>73</v>
      </c>
      <c r="V1713" s="2" t="s">
        <v>74</v>
      </c>
      <c r="W1713" s="4">
        <v>1885509.9</v>
      </c>
      <c r="X1713" s="4">
        <v>1885510.1</v>
      </c>
      <c r="Y1713" s="4">
        <v>3771020</v>
      </c>
      <c r="Z1713" s="2">
        <v>93</v>
      </c>
      <c r="AA1713" s="2" t="s">
        <v>60</v>
      </c>
      <c r="AB1713" s="2" t="s">
        <v>15728</v>
      </c>
      <c r="AC1713" s="2" t="s">
        <v>75</v>
      </c>
      <c r="AD1713" s="2" t="s">
        <v>76</v>
      </c>
      <c r="AE1713" s="5">
        <v>62.03</v>
      </c>
      <c r="AF1713" s="2">
        <v>3</v>
      </c>
      <c r="AG1713" s="2" t="s">
        <v>130</v>
      </c>
      <c r="AH1713" s="2">
        <v>15</v>
      </c>
      <c r="AI1713" s="6" t="str">
        <f t="shared" si="78"/>
        <v>25-34</v>
      </c>
      <c r="AJ1713" s="11">
        <f>YEAR(tbl_LoanData[[#This Row],[Application Date]])</f>
        <v>2023</v>
      </c>
      <c r="AK1713" s="11" t="str">
        <f>TEXT(tbl_LoanData[[#This Row],[Application Date]],"MMMM")</f>
        <v>October</v>
      </c>
      <c r="AL1713" s="12">
        <f>DATE(YEAR(tbl_LoanData[[#This Row],[Application Date]]),MONTH(tbl_LoanData[[#This Row],[Application Date]]),1)</f>
        <v>45200</v>
      </c>
      <c r="AM1713" s="14">
        <f ca="1">IF(AND(tbl_LoanData[[#This Row],[Application Date]]&gt;=EOMONTH(TODAY(),-1)+1,tbl_LoanData[[#This Row],[Application Date]]&lt;=TODAY()),tbl_LoanData[[#This Row],[Loan Amount]],0)</f>
        <v>0</v>
      </c>
      <c r="AN1713" s="14">
        <f>tbl_LoanData[[#This Row],[Amount Paid]]-(Q1713-X1713)</f>
        <v>1087020</v>
      </c>
      <c r="AO1713" s="14">
        <f>IF(tbl_LoanData[[#This Row],[Application Status]]="Approved",1,0)</f>
        <v>1</v>
      </c>
      <c r="AP1713" s="22" t="str">
        <f t="shared" ca="1" si="79"/>
        <v/>
      </c>
      <c r="AQ1713" s="22" t="str">
        <f t="shared" ca="1" si="80"/>
        <v/>
      </c>
    </row>
    <row r="1714" spans="1:43" ht="14.4" customHeight="1" x14ac:dyDescent="0.3">
      <c r="A1714" s="2" t="s">
        <v>11183</v>
      </c>
      <c r="B1714" s="2" t="s">
        <v>11184</v>
      </c>
      <c r="C1714" s="2" t="s">
        <v>90</v>
      </c>
      <c r="D1714" s="2" t="s">
        <v>81</v>
      </c>
      <c r="E1714" s="2" t="s">
        <v>447</v>
      </c>
      <c r="F1714" s="2">
        <v>62</v>
      </c>
      <c r="G1714" s="2" t="s">
        <v>69</v>
      </c>
      <c r="H1714" s="2" t="s">
        <v>269</v>
      </c>
      <c r="I1714" s="2" t="s">
        <v>46</v>
      </c>
      <c r="J1714" s="3">
        <v>45212</v>
      </c>
      <c r="K1714" s="3">
        <v>45225</v>
      </c>
      <c r="L1714" s="2" t="s">
        <v>38</v>
      </c>
      <c r="M1714" s="2" t="s">
        <v>144</v>
      </c>
      <c r="N1714" s="2" t="s">
        <v>382</v>
      </c>
      <c r="O1714" s="4">
        <v>1124000</v>
      </c>
      <c r="P1714" s="4">
        <v>415100</v>
      </c>
      <c r="Q1714" s="4">
        <v>708900</v>
      </c>
      <c r="R1714" s="2">
        <v>48</v>
      </c>
      <c r="S1714" s="5">
        <v>7.34</v>
      </c>
      <c r="T1714" s="4">
        <v>19104.86</v>
      </c>
      <c r="U1714" s="2" t="s">
        <v>73</v>
      </c>
      <c r="V1714" s="2" t="s">
        <v>74</v>
      </c>
      <c r="W1714" s="4">
        <v>649565.24</v>
      </c>
      <c r="X1714" s="4">
        <v>267467.8</v>
      </c>
      <c r="Y1714" s="4">
        <v>917033.04</v>
      </c>
      <c r="Z1714" s="2">
        <v>0</v>
      </c>
      <c r="AA1714" s="2" t="s">
        <v>56</v>
      </c>
      <c r="AB1714" s="2" t="s">
        <v>15734</v>
      </c>
      <c r="AC1714" s="2" t="s">
        <v>138</v>
      </c>
      <c r="AD1714" s="2" t="s">
        <v>76</v>
      </c>
      <c r="AE1714" s="5">
        <v>63.07</v>
      </c>
      <c r="AF1714" s="2">
        <v>0</v>
      </c>
      <c r="AG1714" s="2" t="s">
        <v>77</v>
      </c>
      <c r="AH1714" s="2">
        <v>13</v>
      </c>
      <c r="AI1714" s="6" t="str">
        <f t="shared" si="78"/>
        <v>55-64</v>
      </c>
      <c r="AJ1714" s="11">
        <f>YEAR(tbl_LoanData[[#This Row],[Application Date]])</f>
        <v>2023</v>
      </c>
      <c r="AK1714" s="11" t="str">
        <f>TEXT(tbl_LoanData[[#This Row],[Application Date]],"MMMM")</f>
        <v>October</v>
      </c>
      <c r="AL1714" s="12">
        <f>DATE(YEAR(tbl_LoanData[[#This Row],[Application Date]]),MONTH(tbl_LoanData[[#This Row],[Application Date]]),1)</f>
        <v>45200</v>
      </c>
      <c r="AM1714" s="14">
        <f ca="1">IF(AND(tbl_LoanData[[#This Row],[Application Date]]&gt;=EOMONTH(TODAY(),-1)+1,tbl_LoanData[[#This Row],[Application Date]]&lt;=TODAY()),tbl_LoanData[[#This Row],[Loan Amount]],0)</f>
        <v>0</v>
      </c>
      <c r="AN1714" s="14">
        <f>tbl_LoanData[[#This Row],[Amount Paid]]-(Q1714-X1714)</f>
        <v>208133.03999999998</v>
      </c>
      <c r="AO1714" s="14">
        <f>IF(tbl_LoanData[[#This Row],[Application Status]]="Approved",1,0)</f>
        <v>1</v>
      </c>
      <c r="AP1714" s="22" t="str">
        <f t="shared" ca="1" si="79"/>
        <v/>
      </c>
      <c r="AQ1714" s="22" t="str">
        <f t="shared" ca="1" si="80"/>
        <v/>
      </c>
    </row>
    <row r="1715" spans="1:43" ht="14.4" customHeight="1" x14ac:dyDescent="0.3">
      <c r="A1715" s="2" t="s">
        <v>11301</v>
      </c>
      <c r="B1715" s="2" t="s">
        <v>11302</v>
      </c>
      <c r="C1715" s="2" t="s">
        <v>249</v>
      </c>
      <c r="D1715" s="2" t="s">
        <v>176</v>
      </c>
      <c r="E1715" s="2" t="s">
        <v>117</v>
      </c>
      <c r="F1715" s="2">
        <v>44</v>
      </c>
      <c r="G1715" s="2" t="s">
        <v>69</v>
      </c>
      <c r="H1715" s="2" t="s">
        <v>565</v>
      </c>
      <c r="I1715" s="2" t="s">
        <v>47</v>
      </c>
      <c r="J1715" s="3">
        <v>45220</v>
      </c>
      <c r="K1715" s="3">
        <v>45225</v>
      </c>
      <c r="L1715" s="2" t="s">
        <v>39</v>
      </c>
      <c r="M1715" s="2" t="s">
        <v>127</v>
      </c>
      <c r="N1715" s="2" t="s">
        <v>195</v>
      </c>
      <c r="O1715" s="4">
        <v>1879000</v>
      </c>
      <c r="P1715" s="4">
        <v>457100</v>
      </c>
      <c r="Q1715" s="4">
        <v>1421900</v>
      </c>
      <c r="R1715" s="2">
        <v>60</v>
      </c>
      <c r="S1715" s="5">
        <v>8.09</v>
      </c>
      <c r="T1715" s="4">
        <v>33284.31</v>
      </c>
      <c r="U1715" s="2" t="s">
        <v>73</v>
      </c>
      <c r="V1715" s="2" t="s">
        <v>74</v>
      </c>
      <c r="W1715" s="4">
        <v>1098382.23</v>
      </c>
      <c r="X1715" s="4">
        <v>898676.32</v>
      </c>
      <c r="Y1715" s="4">
        <v>1997058.55</v>
      </c>
      <c r="Z1715" s="2">
        <v>30</v>
      </c>
      <c r="AA1715" s="2" t="s">
        <v>57</v>
      </c>
      <c r="AB1715" s="2" t="s">
        <v>15733</v>
      </c>
      <c r="AC1715" s="2" t="s">
        <v>332</v>
      </c>
      <c r="AD1715" s="2" t="s">
        <v>76</v>
      </c>
      <c r="AE1715" s="5">
        <v>75.67</v>
      </c>
      <c r="AF1715" s="2">
        <v>1</v>
      </c>
      <c r="AG1715" s="2" t="s">
        <v>77</v>
      </c>
      <c r="AH1715" s="2">
        <v>5</v>
      </c>
      <c r="AI1715" s="6" t="str">
        <f t="shared" si="78"/>
        <v>35-44</v>
      </c>
      <c r="AJ1715" s="11">
        <f>YEAR(tbl_LoanData[[#This Row],[Application Date]])</f>
        <v>2023</v>
      </c>
      <c r="AK1715" s="11" t="str">
        <f>TEXT(tbl_LoanData[[#This Row],[Application Date]],"MMMM")</f>
        <v>October</v>
      </c>
      <c r="AL1715" s="12">
        <f>DATE(YEAR(tbl_LoanData[[#This Row],[Application Date]]),MONTH(tbl_LoanData[[#This Row],[Application Date]]),1)</f>
        <v>45200</v>
      </c>
      <c r="AM1715" s="14">
        <f ca="1">IF(AND(tbl_LoanData[[#This Row],[Application Date]]&gt;=EOMONTH(TODAY(),-1)+1,tbl_LoanData[[#This Row],[Application Date]]&lt;=TODAY()),tbl_LoanData[[#This Row],[Loan Amount]],0)</f>
        <v>0</v>
      </c>
      <c r="AN1715" s="14">
        <f>tbl_LoanData[[#This Row],[Amount Paid]]-(Q1715-X1715)</f>
        <v>575158.54999999993</v>
      </c>
      <c r="AO1715" s="14">
        <f>IF(tbl_LoanData[[#This Row],[Application Status]]="Approved",1,0)</f>
        <v>1</v>
      </c>
      <c r="AP1715" s="22" t="str">
        <f t="shared" ca="1" si="79"/>
        <v/>
      </c>
      <c r="AQ1715" s="22" t="str">
        <f t="shared" ca="1" si="80"/>
        <v/>
      </c>
    </row>
    <row r="1716" spans="1:43" ht="14.4" customHeight="1" x14ac:dyDescent="0.3">
      <c r="A1716" s="2" t="s">
        <v>11379</v>
      </c>
      <c r="B1716" s="2" t="s">
        <v>11380</v>
      </c>
      <c r="C1716" s="2" t="s">
        <v>66</v>
      </c>
      <c r="D1716" s="2" t="s">
        <v>101</v>
      </c>
      <c r="E1716" s="2" t="s">
        <v>293</v>
      </c>
      <c r="F1716" s="2">
        <v>60</v>
      </c>
      <c r="G1716" s="2" t="s">
        <v>69</v>
      </c>
      <c r="H1716" s="2" t="s">
        <v>126</v>
      </c>
      <c r="I1716" s="2" t="s">
        <v>44</v>
      </c>
      <c r="J1716" s="3">
        <v>45213</v>
      </c>
      <c r="K1716" s="3"/>
      <c r="L1716" s="2" t="s">
        <v>37</v>
      </c>
      <c r="M1716" s="2" t="s">
        <v>94</v>
      </c>
      <c r="N1716" s="2" t="s">
        <v>488</v>
      </c>
      <c r="O1716" s="4">
        <v>246000</v>
      </c>
      <c r="P1716" s="4">
        <v>34400</v>
      </c>
      <c r="Q1716" s="4">
        <v>211600</v>
      </c>
      <c r="R1716" s="2">
        <v>24</v>
      </c>
      <c r="S1716" s="5">
        <v>5.79</v>
      </c>
      <c r="T1716" s="4">
        <v>9837.64</v>
      </c>
      <c r="U1716" s="2" t="s">
        <v>113</v>
      </c>
      <c r="V1716" s="2" t="s">
        <v>97</v>
      </c>
      <c r="W1716" s="4">
        <v>0</v>
      </c>
      <c r="X1716" s="4">
        <v>0</v>
      </c>
      <c r="Y1716" s="4">
        <v>236103.28</v>
      </c>
      <c r="Z1716" s="2">
        <v>0</v>
      </c>
      <c r="AA1716" s="2" t="s">
        <v>97</v>
      </c>
      <c r="AB1716" s="2" t="s">
        <v>15736</v>
      </c>
      <c r="AC1716" s="2" t="s">
        <v>87</v>
      </c>
      <c r="AD1716" s="2" t="s">
        <v>76</v>
      </c>
      <c r="AE1716" s="5">
        <v>86.02</v>
      </c>
      <c r="AF1716" s="2">
        <v>0</v>
      </c>
      <c r="AG1716" s="2" t="s">
        <v>97</v>
      </c>
      <c r="AH1716" s="2"/>
      <c r="AI1716" s="6" t="str">
        <f t="shared" si="78"/>
        <v>55-64</v>
      </c>
      <c r="AJ1716" s="11">
        <f>YEAR(tbl_LoanData[[#This Row],[Application Date]])</f>
        <v>2023</v>
      </c>
      <c r="AK1716" s="11" t="str">
        <f>TEXT(tbl_LoanData[[#This Row],[Application Date]],"MMMM")</f>
        <v>October</v>
      </c>
      <c r="AL1716" s="12">
        <f>DATE(YEAR(tbl_LoanData[[#This Row],[Application Date]]),MONTH(tbl_LoanData[[#This Row],[Application Date]]),1)</f>
        <v>45200</v>
      </c>
      <c r="AM1716" s="14">
        <f ca="1">IF(AND(tbl_LoanData[[#This Row],[Application Date]]&gt;=EOMONTH(TODAY(),-1)+1,tbl_LoanData[[#This Row],[Application Date]]&lt;=TODAY()),tbl_LoanData[[#This Row],[Loan Amount]],0)</f>
        <v>0</v>
      </c>
      <c r="AN1716" s="14">
        <f>tbl_LoanData[[#This Row],[Amount Paid]]-(Q1716-X1716)</f>
        <v>-211600</v>
      </c>
      <c r="AO1716" s="14">
        <f>IF(tbl_LoanData[[#This Row],[Application Status]]="Approved",1,0)</f>
        <v>0</v>
      </c>
      <c r="AP1716" s="22" t="str">
        <f t="shared" ca="1" si="79"/>
        <v/>
      </c>
      <c r="AQ1716" s="22" t="str">
        <f t="shared" ca="1" si="80"/>
        <v/>
      </c>
    </row>
    <row r="1717" spans="1:43" x14ac:dyDescent="0.3">
      <c r="A1717" s="2" t="s">
        <v>11381</v>
      </c>
      <c r="B1717" s="2" t="s">
        <v>11382</v>
      </c>
      <c r="C1717" s="2" t="s">
        <v>508</v>
      </c>
      <c r="D1717" s="2" t="s">
        <v>209</v>
      </c>
      <c r="E1717" s="2" t="s">
        <v>125</v>
      </c>
      <c r="F1717" s="2">
        <v>52</v>
      </c>
      <c r="G1717" s="2" t="s">
        <v>83</v>
      </c>
      <c r="H1717" s="2" t="s">
        <v>259</v>
      </c>
      <c r="I1717" s="2" t="s">
        <v>43</v>
      </c>
      <c r="J1717" s="3">
        <v>45212</v>
      </c>
      <c r="K1717" s="3">
        <v>45215</v>
      </c>
      <c r="L1717" s="2" t="s">
        <v>40</v>
      </c>
      <c r="M1717" s="2" t="s">
        <v>94</v>
      </c>
      <c r="N1717" s="2" t="s">
        <v>95</v>
      </c>
      <c r="O1717" s="4">
        <v>1192000</v>
      </c>
      <c r="P1717" s="4">
        <v>140900</v>
      </c>
      <c r="Q1717" s="4">
        <v>1051100</v>
      </c>
      <c r="R1717" s="2">
        <v>36</v>
      </c>
      <c r="S1717" s="5">
        <v>10.09</v>
      </c>
      <c r="T1717" s="4">
        <v>38035.22</v>
      </c>
      <c r="U1717" s="2" t="s">
        <v>73</v>
      </c>
      <c r="V1717" s="2" t="s">
        <v>74</v>
      </c>
      <c r="W1717" s="4">
        <v>1293197.48</v>
      </c>
      <c r="X1717" s="4">
        <v>76070.490000000005</v>
      </c>
      <c r="Y1717" s="4">
        <v>1369267.97</v>
      </c>
      <c r="Z1717" s="2">
        <v>0</v>
      </c>
      <c r="AA1717" s="2" t="s">
        <v>56</v>
      </c>
      <c r="AB1717" s="2" t="s">
        <v>15727</v>
      </c>
      <c r="AC1717" s="2" t="s">
        <v>138</v>
      </c>
      <c r="AD1717" s="2" t="s">
        <v>76</v>
      </c>
      <c r="AE1717" s="5">
        <v>88.18</v>
      </c>
      <c r="AF1717" s="2">
        <v>0</v>
      </c>
      <c r="AG1717" s="2" t="s">
        <v>77</v>
      </c>
      <c r="AH1717" s="2">
        <v>3</v>
      </c>
      <c r="AI1717" s="6" t="str">
        <f t="shared" si="78"/>
        <v>45-54</v>
      </c>
      <c r="AJ1717" s="11">
        <f>YEAR(tbl_LoanData[[#This Row],[Application Date]])</f>
        <v>2023</v>
      </c>
      <c r="AK1717" s="11" t="str">
        <f>TEXT(tbl_LoanData[[#This Row],[Application Date]],"MMMM")</f>
        <v>October</v>
      </c>
      <c r="AL1717" s="12">
        <f>DATE(YEAR(tbl_LoanData[[#This Row],[Application Date]]),MONTH(tbl_LoanData[[#This Row],[Application Date]]),1)</f>
        <v>45200</v>
      </c>
      <c r="AM1717" s="14">
        <f ca="1">IF(AND(tbl_LoanData[[#This Row],[Application Date]]&gt;=EOMONTH(TODAY(),-1)+1,tbl_LoanData[[#This Row],[Application Date]]&lt;=TODAY()),tbl_LoanData[[#This Row],[Loan Amount]],0)</f>
        <v>0</v>
      </c>
      <c r="AN1717" s="14">
        <f>tbl_LoanData[[#This Row],[Amount Paid]]-(Q1717-X1717)</f>
        <v>318167.96999999997</v>
      </c>
      <c r="AO1717" s="14">
        <f>IF(tbl_LoanData[[#This Row],[Application Status]]="Approved",1,0)</f>
        <v>1</v>
      </c>
      <c r="AP1717" s="22" t="str">
        <f t="shared" ca="1" si="79"/>
        <v/>
      </c>
      <c r="AQ1717" s="22" t="str">
        <f t="shared" ca="1" si="80"/>
        <v/>
      </c>
    </row>
    <row r="1718" spans="1:43" ht="14.4" customHeight="1" x14ac:dyDescent="0.3">
      <c r="A1718" s="2" t="s">
        <v>11429</v>
      </c>
      <c r="B1718" s="2" t="s">
        <v>11430</v>
      </c>
      <c r="C1718" s="2" t="s">
        <v>1686</v>
      </c>
      <c r="D1718" s="2" t="s">
        <v>311</v>
      </c>
      <c r="E1718" s="2" t="s">
        <v>204</v>
      </c>
      <c r="F1718" s="2">
        <v>55</v>
      </c>
      <c r="G1718" s="2" t="s">
        <v>83</v>
      </c>
      <c r="H1718" s="2" t="s">
        <v>466</v>
      </c>
      <c r="I1718" s="2" t="s">
        <v>43</v>
      </c>
      <c r="J1718" s="3">
        <v>45229</v>
      </c>
      <c r="K1718" s="3">
        <v>45246</v>
      </c>
      <c r="L1718" s="2" t="s">
        <v>39</v>
      </c>
      <c r="M1718" s="2" t="s">
        <v>157</v>
      </c>
      <c r="N1718" s="2" t="s">
        <v>158</v>
      </c>
      <c r="O1718" s="4">
        <v>1369000</v>
      </c>
      <c r="P1718" s="4">
        <v>210400</v>
      </c>
      <c r="Q1718" s="4">
        <v>1158600</v>
      </c>
      <c r="R1718" s="2">
        <v>48</v>
      </c>
      <c r="S1718" s="5">
        <v>10.94</v>
      </c>
      <c r="T1718" s="4">
        <v>34700.07</v>
      </c>
      <c r="U1718" s="2" t="s">
        <v>73</v>
      </c>
      <c r="V1718" s="2" t="s">
        <v>74</v>
      </c>
      <c r="W1718" s="4">
        <v>1145102.31</v>
      </c>
      <c r="X1718" s="4">
        <v>520501.05</v>
      </c>
      <c r="Y1718" s="4">
        <v>1665603.36</v>
      </c>
      <c r="Z1718" s="2">
        <v>0</v>
      </c>
      <c r="AA1718" s="2" t="s">
        <v>56</v>
      </c>
      <c r="AB1718" s="2" t="s">
        <v>15730</v>
      </c>
      <c r="AC1718" s="2" t="s">
        <v>106</v>
      </c>
      <c r="AD1718" s="2" t="s">
        <v>76</v>
      </c>
      <c r="AE1718" s="5">
        <v>84.63</v>
      </c>
      <c r="AF1718" s="2">
        <v>0</v>
      </c>
      <c r="AG1718" s="2" t="s">
        <v>77</v>
      </c>
      <c r="AH1718" s="2">
        <v>17</v>
      </c>
      <c r="AI1718" s="6" t="str">
        <f t="shared" si="78"/>
        <v>55-64</v>
      </c>
      <c r="AJ1718" s="11">
        <f>YEAR(tbl_LoanData[[#This Row],[Application Date]])</f>
        <v>2023</v>
      </c>
      <c r="AK1718" s="11" t="str">
        <f>TEXT(tbl_LoanData[[#This Row],[Application Date]],"MMMM")</f>
        <v>October</v>
      </c>
      <c r="AL1718" s="12">
        <f>DATE(YEAR(tbl_LoanData[[#This Row],[Application Date]]),MONTH(tbl_LoanData[[#This Row],[Application Date]]),1)</f>
        <v>45200</v>
      </c>
      <c r="AM1718" s="14">
        <f ca="1">IF(AND(tbl_LoanData[[#This Row],[Application Date]]&gt;=EOMONTH(TODAY(),-1)+1,tbl_LoanData[[#This Row],[Application Date]]&lt;=TODAY()),tbl_LoanData[[#This Row],[Loan Amount]],0)</f>
        <v>0</v>
      </c>
      <c r="AN1718" s="14">
        <f>tbl_LoanData[[#This Row],[Amount Paid]]-(Q1718-X1718)</f>
        <v>507003.3600000001</v>
      </c>
      <c r="AO1718" s="14">
        <f>IF(tbl_LoanData[[#This Row],[Application Status]]="Approved",1,0)</f>
        <v>1</v>
      </c>
      <c r="AP1718" s="22" t="str">
        <f t="shared" ca="1" si="79"/>
        <v/>
      </c>
      <c r="AQ1718" s="22" t="str">
        <f t="shared" ca="1" si="80"/>
        <v/>
      </c>
    </row>
    <row r="1719" spans="1:43" x14ac:dyDescent="0.3">
      <c r="A1719" s="2" t="s">
        <v>11621</v>
      </c>
      <c r="B1719" s="2" t="s">
        <v>11622</v>
      </c>
      <c r="C1719" s="2" t="s">
        <v>621</v>
      </c>
      <c r="D1719" s="2" t="s">
        <v>189</v>
      </c>
      <c r="E1719" s="2" t="s">
        <v>209</v>
      </c>
      <c r="F1719" s="2">
        <v>51</v>
      </c>
      <c r="G1719" s="2" t="s">
        <v>69</v>
      </c>
      <c r="H1719" s="2" t="s">
        <v>269</v>
      </c>
      <c r="I1719" s="2" t="s">
        <v>46</v>
      </c>
      <c r="J1719" s="3">
        <v>45209</v>
      </c>
      <c r="K1719" s="3">
        <v>45230</v>
      </c>
      <c r="L1719" s="2" t="s">
        <v>39</v>
      </c>
      <c r="M1719" s="2" t="s">
        <v>85</v>
      </c>
      <c r="N1719" s="2" t="s">
        <v>373</v>
      </c>
      <c r="O1719" s="4">
        <v>1708000</v>
      </c>
      <c r="P1719" s="4">
        <v>325300</v>
      </c>
      <c r="Q1719" s="4">
        <v>1382700</v>
      </c>
      <c r="R1719" s="2">
        <v>48</v>
      </c>
      <c r="S1719" s="5">
        <v>13.85</v>
      </c>
      <c r="T1719" s="4">
        <v>44764.91</v>
      </c>
      <c r="U1719" s="2" t="s">
        <v>73</v>
      </c>
      <c r="V1719" s="2" t="s">
        <v>74</v>
      </c>
      <c r="W1719" s="4">
        <v>1522006.94</v>
      </c>
      <c r="X1719" s="4">
        <v>626708.86</v>
      </c>
      <c r="Y1719" s="4">
        <v>2148715.7999999998</v>
      </c>
      <c r="Z1719" s="2">
        <v>0</v>
      </c>
      <c r="AA1719" s="2" t="s">
        <v>56</v>
      </c>
      <c r="AB1719" s="2" t="s">
        <v>15731</v>
      </c>
      <c r="AC1719" s="2" t="s">
        <v>75</v>
      </c>
      <c r="AD1719" s="2" t="s">
        <v>76</v>
      </c>
      <c r="AE1719" s="5">
        <v>80.95</v>
      </c>
      <c r="AF1719" s="2">
        <v>0</v>
      </c>
      <c r="AG1719" s="2" t="s">
        <v>77</v>
      </c>
      <c r="AH1719" s="2">
        <v>21</v>
      </c>
      <c r="AI1719" s="6" t="str">
        <f t="shared" si="78"/>
        <v>45-54</v>
      </c>
      <c r="AJ1719" s="11">
        <f>YEAR(tbl_LoanData[[#This Row],[Application Date]])</f>
        <v>2023</v>
      </c>
      <c r="AK1719" s="11" t="str">
        <f>TEXT(tbl_LoanData[[#This Row],[Application Date]],"MMMM")</f>
        <v>October</v>
      </c>
      <c r="AL1719" s="12">
        <f>DATE(YEAR(tbl_LoanData[[#This Row],[Application Date]]),MONTH(tbl_LoanData[[#This Row],[Application Date]]),1)</f>
        <v>45200</v>
      </c>
      <c r="AM1719" s="14">
        <f ca="1">IF(AND(tbl_LoanData[[#This Row],[Application Date]]&gt;=EOMONTH(TODAY(),-1)+1,tbl_LoanData[[#This Row],[Application Date]]&lt;=TODAY()),tbl_LoanData[[#This Row],[Loan Amount]],0)</f>
        <v>0</v>
      </c>
      <c r="AN1719" s="14">
        <f>tbl_LoanData[[#This Row],[Amount Paid]]-(Q1719-X1719)</f>
        <v>766015.79999999993</v>
      </c>
      <c r="AO1719" s="14">
        <f>IF(tbl_LoanData[[#This Row],[Application Status]]="Approved",1,0)</f>
        <v>1</v>
      </c>
      <c r="AP1719" s="22" t="str">
        <f t="shared" ca="1" si="79"/>
        <v/>
      </c>
      <c r="AQ1719" s="22" t="str">
        <f t="shared" ca="1" si="80"/>
        <v/>
      </c>
    </row>
    <row r="1720" spans="1:43" ht="14.4" customHeight="1" x14ac:dyDescent="0.3">
      <c r="A1720" s="2" t="s">
        <v>11773</v>
      </c>
      <c r="B1720" s="2" t="s">
        <v>11774</v>
      </c>
      <c r="C1720" s="2" t="s">
        <v>149</v>
      </c>
      <c r="D1720" s="2" t="s">
        <v>117</v>
      </c>
      <c r="E1720" s="2" t="s">
        <v>284</v>
      </c>
      <c r="F1720" s="2">
        <v>35</v>
      </c>
      <c r="G1720" s="2" t="s">
        <v>83</v>
      </c>
      <c r="H1720" s="2" t="s">
        <v>126</v>
      </c>
      <c r="I1720" s="2" t="s">
        <v>44</v>
      </c>
      <c r="J1720" s="3">
        <v>45211</v>
      </c>
      <c r="K1720" s="3"/>
      <c r="L1720" s="2" t="s">
        <v>36</v>
      </c>
      <c r="M1720" s="2" t="s">
        <v>94</v>
      </c>
      <c r="N1720" s="2" t="s">
        <v>212</v>
      </c>
      <c r="O1720" s="4">
        <v>1722000</v>
      </c>
      <c r="P1720" s="4">
        <v>684600</v>
      </c>
      <c r="Q1720" s="4">
        <v>1037400</v>
      </c>
      <c r="R1720" s="2">
        <v>60</v>
      </c>
      <c r="S1720" s="5">
        <v>12.96</v>
      </c>
      <c r="T1720" s="4">
        <v>28493.919999999998</v>
      </c>
      <c r="U1720" s="2" t="s">
        <v>113</v>
      </c>
      <c r="V1720" s="2" t="s">
        <v>97</v>
      </c>
      <c r="W1720" s="4">
        <v>0</v>
      </c>
      <c r="X1720" s="4">
        <v>0</v>
      </c>
      <c r="Y1720" s="4">
        <v>1709635.2</v>
      </c>
      <c r="Z1720" s="2">
        <v>0</v>
      </c>
      <c r="AA1720" s="2" t="s">
        <v>97</v>
      </c>
      <c r="AB1720" s="2" t="s">
        <v>15731</v>
      </c>
      <c r="AC1720" s="2" t="s">
        <v>129</v>
      </c>
      <c r="AD1720" s="2" t="s">
        <v>76</v>
      </c>
      <c r="AE1720" s="5">
        <v>60.24</v>
      </c>
      <c r="AF1720" s="2">
        <v>0</v>
      </c>
      <c r="AG1720" s="2" t="s">
        <v>97</v>
      </c>
      <c r="AH1720" s="2"/>
      <c r="AI1720" s="6" t="str">
        <f t="shared" si="78"/>
        <v>35-44</v>
      </c>
      <c r="AJ1720" s="11">
        <f>YEAR(tbl_LoanData[[#This Row],[Application Date]])</f>
        <v>2023</v>
      </c>
      <c r="AK1720" s="11" t="str">
        <f>TEXT(tbl_LoanData[[#This Row],[Application Date]],"MMMM")</f>
        <v>October</v>
      </c>
      <c r="AL1720" s="12">
        <f>DATE(YEAR(tbl_LoanData[[#This Row],[Application Date]]),MONTH(tbl_LoanData[[#This Row],[Application Date]]),1)</f>
        <v>45200</v>
      </c>
      <c r="AM1720" s="14">
        <f ca="1">IF(AND(tbl_LoanData[[#This Row],[Application Date]]&gt;=EOMONTH(TODAY(),-1)+1,tbl_LoanData[[#This Row],[Application Date]]&lt;=TODAY()),tbl_LoanData[[#This Row],[Loan Amount]],0)</f>
        <v>0</v>
      </c>
      <c r="AN1720" s="14">
        <f>tbl_LoanData[[#This Row],[Amount Paid]]-(Q1720-X1720)</f>
        <v>-1037400</v>
      </c>
      <c r="AO1720" s="14">
        <f>IF(tbl_LoanData[[#This Row],[Application Status]]="Approved",1,0)</f>
        <v>0</v>
      </c>
      <c r="AP1720" s="22" t="str">
        <f t="shared" ca="1" si="79"/>
        <v/>
      </c>
      <c r="AQ1720" s="22" t="str">
        <f t="shared" ca="1" si="80"/>
        <v/>
      </c>
    </row>
    <row r="1721" spans="1:43" ht="14.4" customHeight="1" x14ac:dyDescent="0.3">
      <c r="A1721" s="2" t="s">
        <v>11857</v>
      </c>
      <c r="B1721" s="2" t="s">
        <v>11858</v>
      </c>
      <c r="C1721" s="2" t="s">
        <v>687</v>
      </c>
      <c r="D1721" s="2" t="s">
        <v>117</v>
      </c>
      <c r="E1721" s="2" t="s">
        <v>165</v>
      </c>
      <c r="F1721" s="2">
        <v>42</v>
      </c>
      <c r="G1721" s="2" t="s">
        <v>83</v>
      </c>
      <c r="H1721" s="2" t="s">
        <v>543</v>
      </c>
      <c r="I1721" s="2" t="s">
        <v>45</v>
      </c>
      <c r="J1721" s="3">
        <v>45219</v>
      </c>
      <c r="K1721" s="3">
        <v>45234</v>
      </c>
      <c r="L1721" s="2" t="s">
        <v>40</v>
      </c>
      <c r="M1721" s="2" t="s">
        <v>94</v>
      </c>
      <c r="N1721" s="2" t="s">
        <v>95</v>
      </c>
      <c r="O1721" s="4">
        <v>1121000</v>
      </c>
      <c r="P1721" s="4">
        <v>422500</v>
      </c>
      <c r="Q1721" s="4">
        <v>698500</v>
      </c>
      <c r="R1721" s="2">
        <v>36</v>
      </c>
      <c r="S1721" s="5">
        <v>10.59</v>
      </c>
      <c r="T1721" s="4">
        <v>25567.040000000001</v>
      </c>
      <c r="U1721" s="2" t="s">
        <v>73</v>
      </c>
      <c r="V1721" s="2" t="s">
        <v>74</v>
      </c>
      <c r="W1721" s="4">
        <v>715877.12</v>
      </c>
      <c r="X1721" s="4">
        <v>204536.33</v>
      </c>
      <c r="Y1721" s="4">
        <v>920413.45</v>
      </c>
      <c r="Z1721" s="2">
        <v>160</v>
      </c>
      <c r="AA1721" s="2" t="s">
        <v>60</v>
      </c>
      <c r="AB1721" s="2" t="s">
        <v>15735</v>
      </c>
      <c r="AC1721" s="2" t="s">
        <v>75</v>
      </c>
      <c r="AD1721" s="2" t="s">
        <v>76</v>
      </c>
      <c r="AE1721" s="5">
        <v>62.31</v>
      </c>
      <c r="AF1721" s="2">
        <v>5</v>
      </c>
      <c r="AG1721" s="2" t="s">
        <v>130</v>
      </c>
      <c r="AH1721" s="2">
        <v>15</v>
      </c>
      <c r="AI1721" s="6" t="str">
        <f t="shared" si="78"/>
        <v>35-44</v>
      </c>
      <c r="AJ1721" s="11">
        <f>YEAR(tbl_LoanData[[#This Row],[Application Date]])</f>
        <v>2023</v>
      </c>
      <c r="AK1721" s="11" t="str">
        <f>TEXT(tbl_LoanData[[#This Row],[Application Date]],"MMMM")</f>
        <v>October</v>
      </c>
      <c r="AL1721" s="12">
        <f>DATE(YEAR(tbl_LoanData[[#This Row],[Application Date]]),MONTH(tbl_LoanData[[#This Row],[Application Date]]),1)</f>
        <v>45200</v>
      </c>
      <c r="AM1721" s="14">
        <f ca="1">IF(AND(tbl_LoanData[[#This Row],[Application Date]]&gt;=EOMONTH(TODAY(),-1)+1,tbl_LoanData[[#This Row],[Application Date]]&lt;=TODAY()),tbl_LoanData[[#This Row],[Loan Amount]],0)</f>
        <v>0</v>
      </c>
      <c r="AN1721" s="14">
        <f>tbl_LoanData[[#This Row],[Amount Paid]]-(Q1721-X1721)</f>
        <v>221913.44999999995</v>
      </c>
      <c r="AO1721" s="14">
        <f>IF(tbl_LoanData[[#This Row],[Application Status]]="Approved",1,0)</f>
        <v>1</v>
      </c>
      <c r="AP1721" s="22" t="str">
        <f t="shared" ca="1" si="79"/>
        <v/>
      </c>
      <c r="AQ1721" s="22" t="str">
        <f t="shared" ca="1" si="80"/>
        <v/>
      </c>
    </row>
    <row r="1722" spans="1:43" x14ac:dyDescent="0.3">
      <c r="A1722" s="2" t="s">
        <v>11883</v>
      </c>
      <c r="B1722" s="2" t="s">
        <v>11884</v>
      </c>
      <c r="C1722" s="2" t="s">
        <v>655</v>
      </c>
      <c r="D1722" s="2" t="s">
        <v>204</v>
      </c>
      <c r="E1722" s="2" t="s">
        <v>394</v>
      </c>
      <c r="F1722" s="2">
        <v>60</v>
      </c>
      <c r="G1722" s="2" t="s">
        <v>69</v>
      </c>
      <c r="H1722" s="2" t="s">
        <v>126</v>
      </c>
      <c r="I1722" s="2" t="s">
        <v>44</v>
      </c>
      <c r="J1722" s="3">
        <v>45200</v>
      </c>
      <c r="K1722" s="3">
        <v>45210</v>
      </c>
      <c r="L1722" s="2" t="s">
        <v>39</v>
      </c>
      <c r="M1722" s="2" t="s">
        <v>94</v>
      </c>
      <c r="N1722" s="2" t="s">
        <v>418</v>
      </c>
      <c r="O1722" s="4">
        <v>2093000</v>
      </c>
      <c r="P1722" s="4">
        <v>556700</v>
      </c>
      <c r="Q1722" s="4">
        <v>1536300</v>
      </c>
      <c r="R1722" s="2">
        <v>48</v>
      </c>
      <c r="S1722" s="5">
        <v>9.81</v>
      </c>
      <c r="T1722" s="4">
        <v>44565.5</v>
      </c>
      <c r="U1722" s="2" t="s">
        <v>73</v>
      </c>
      <c r="V1722" s="2" t="s">
        <v>74</v>
      </c>
      <c r="W1722" s="4">
        <v>1515227</v>
      </c>
      <c r="X1722" s="4">
        <v>623917.12</v>
      </c>
      <c r="Y1722" s="4">
        <v>2139144.12</v>
      </c>
      <c r="Z1722" s="2">
        <v>0</v>
      </c>
      <c r="AA1722" s="2" t="s">
        <v>56</v>
      </c>
      <c r="AB1722" s="2" t="s">
        <v>15732</v>
      </c>
      <c r="AC1722" s="2" t="s">
        <v>146</v>
      </c>
      <c r="AD1722" s="2" t="s">
        <v>76</v>
      </c>
      <c r="AE1722" s="5">
        <v>73.400000000000006</v>
      </c>
      <c r="AF1722" s="2">
        <v>0</v>
      </c>
      <c r="AG1722" s="2" t="s">
        <v>77</v>
      </c>
      <c r="AH1722" s="2">
        <v>10</v>
      </c>
      <c r="AI1722" s="6" t="str">
        <f t="shared" si="78"/>
        <v>55-64</v>
      </c>
      <c r="AJ1722" s="11">
        <f>YEAR(tbl_LoanData[[#This Row],[Application Date]])</f>
        <v>2023</v>
      </c>
      <c r="AK1722" s="11" t="str">
        <f>TEXT(tbl_LoanData[[#This Row],[Application Date]],"MMMM")</f>
        <v>October</v>
      </c>
      <c r="AL1722" s="12">
        <f>DATE(YEAR(tbl_LoanData[[#This Row],[Application Date]]),MONTH(tbl_LoanData[[#This Row],[Application Date]]),1)</f>
        <v>45200</v>
      </c>
      <c r="AM1722" s="14">
        <f ca="1">IF(AND(tbl_LoanData[[#This Row],[Application Date]]&gt;=EOMONTH(TODAY(),-1)+1,tbl_LoanData[[#This Row],[Application Date]]&lt;=TODAY()),tbl_LoanData[[#This Row],[Loan Amount]],0)</f>
        <v>0</v>
      </c>
      <c r="AN1722" s="14">
        <f>tbl_LoanData[[#This Row],[Amount Paid]]-(Q1722-X1722)</f>
        <v>602844.12</v>
      </c>
      <c r="AO1722" s="14">
        <f>IF(tbl_LoanData[[#This Row],[Application Status]]="Approved",1,0)</f>
        <v>1</v>
      </c>
      <c r="AP1722" s="22" t="str">
        <f t="shared" ca="1" si="79"/>
        <v/>
      </c>
      <c r="AQ1722" s="22" t="str">
        <f t="shared" ca="1" si="80"/>
        <v/>
      </c>
    </row>
    <row r="1723" spans="1:43" ht="14.4" customHeight="1" x14ac:dyDescent="0.3">
      <c r="A1723" s="2" t="s">
        <v>12035</v>
      </c>
      <c r="B1723" s="2" t="s">
        <v>12036</v>
      </c>
      <c r="C1723" s="2" t="s">
        <v>368</v>
      </c>
      <c r="D1723" s="2" t="s">
        <v>232</v>
      </c>
      <c r="E1723" s="2" t="s">
        <v>232</v>
      </c>
      <c r="F1723" s="2">
        <v>57</v>
      </c>
      <c r="G1723" s="2" t="s">
        <v>83</v>
      </c>
      <c r="H1723" s="2" t="s">
        <v>313</v>
      </c>
      <c r="I1723" s="2" t="s">
        <v>44</v>
      </c>
      <c r="J1723" s="3">
        <v>45230</v>
      </c>
      <c r="K1723" s="3">
        <v>45244</v>
      </c>
      <c r="L1723" s="2" t="s">
        <v>38</v>
      </c>
      <c r="M1723" s="2" t="s">
        <v>144</v>
      </c>
      <c r="N1723" s="2" t="s">
        <v>382</v>
      </c>
      <c r="O1723" s="4">
        <v>1741000</v>
      </c>
      <c r="P1723" s="4">
        <v>508900</v>
      </c>
      <c r="Q1723" s="4">
        <v>1232100</v>
      </c>
      <c r="R1723" s="2">
        <v>36</v>
      </c>
      <c r="S1723" s="5">
        <v>10.88</v>
      </c>
      <c r="T1723" s="4">
        <v>45396.04</v>
      </c>
      <c r="U1723" s="2" t="s">
        <v>73</v>
      </c>
      <c r="V1723" s="2" t="s">
        <v>74</v>
      </c>
      <c r="W1723" s="4">
        <v>1452673.28</v>
      </c>
      <c r="X1723" s="4">
        <v>181584.16</v>
      </c>
      <c r="Y1723" s="4">
        <v>1634257.44</v>
      </c>
      <c r="Z1723" s="2">
        <v>29</v>
      </c>
      <c r="AA1723" s="2" t="s">
        <v>57</v>
      </c>
      <c r="AB1723" s="2" t="s">
        <v>15733</v>
      </c>
      <c r="AC1723" s="2" t="s">
        <v>129</v>
      </c>
      <c r="AD1723" s="2" t="s">
        <v>76</v>
      </c>
      <c r="AE1723" s="5">
        <v>70.77</v>
      </c>
      <c r="AF1723" s="2">
        <v>1</v>
      </c>
      <c r="AG1723" s="2" t="s">
        <v>77</v>
      </c>
      <c r="AH1723" s="2">
        <v>14</v>
      </c>
      <c r="AI1723" s="6" t="str">
        <f t="shared" si="78"/>
        <v>55-64</v>
      </c>
      <c r="AJ1723" s="11">
        <f>YEAR(tbl_LoanData[[#This Row],[Application Date]])</f>
        <v>2023</v>
      </c>
      <c r="AK1723" s="11" t="str">
        <f>TEXT(tbl_LoanData[[#This Row],[Application Date]],"MMMM")</f>
        <v>October</v>
      </c>
      <c r="AL1723" s="12">
        <f>DATE(YEAR(tbl_LoanData[[#This Row],[Application Date]]),MONTH(tbl_LoanData[[#This Row],[Application Date]]),1)</f>
        <v>45200</v>
      </c>
      <c r="AM1723" s="14">
        <f ca="1">IF(AND(tbl_LoanData[[#This Row],[Application Date]]&gt;=EOMONTH(TODAY(),-1)+1,tbl_LoanData[[#This Row],[Application Date]]&lt;=TODAY()),tbl_LoanData[[#This Row],[Loan Amount]],0)</f>
        <v>0</v>
      </c>
      <c r="AN1723" s="14">
        <f>tbl_LoanData[[#This Row],[Amount Paid]]-(Q1723-X1723)</f>
        <v>402157.43999999994</v>
      </c>
      <c r="AO1723" s="14">
        <f>IF(tbl_LoanData[[#This Row],[Application Status]]="Approved",1,0)</f>
        <v>1</v>
      </c>
      <c r="AP1723" s="22" t="str">
        <f t="shared" ca="1" si="79"/>
        <v/>
      </c>
      <c r="AQ1723" s="22" t="str">
        <f t="shared" ca="1" si="80"/>
        <v/>
      </c>
    </row>
    <row r="1724" spans="1:43" ht="14.4" customHeight="1" x14ac:dyDescent="0.3">
      <c r="A1724" s="2" t="s">
        <v>12047</v>
      </c>
      <c r="B1724" s="2" t="s">
        <v>12048</v>
      </c>
      <c r="C1724" s="2" t="s">
        <v>216</v>
      </c>
      <c r="D1724" s="2" t="s">
        <v>91</v>
      </c>
      <c r="E1724" s="2" t="s">
        <v>312</v>
      </c>
      <c r="F1724" s="2">
        <v>43</v>
      </c>
      <c r="G1724" s="2" t="s">
        <v>83</v>
      </c>
      <c r="H1724" s="2" t="s">
        <v>269</v>
      </c>
      <c r="I1724" s="2" t="s">
        <v>46</v>
      </c>
      <c r="J1724" s="3">
        <v>45225</v>
      </c>
      <c r="K1724" s="3"/>
      <c r="L1724" s="2" t="s">
        <v>40</v>
      </c>
      <c r="M1724" s="2" t="s">
        <v>71</v>
      </c>
      <c r="N1724" s="2" t="s">
        <v>137</v>
      </c>
      <c r="O1724" s="4">
        <v>1381000</v>
      </c>
      <c r="P1724" s="4">
        <v>210400</v>
      </c>
      <c r="Q1724" s="4">
        <v>1170600</v>
      </c>
      <c r="R1724" s="2">
        <v>48</v>
      </c>
      <c r="S1724" s="5">
        <v>14.23</v>
      </c>
      <c r="T1724" s="4">
        <v>38268.86</v>
      </c>
      <c r="U1724" s="2" t="s">
        <v>113</v>
      </c>
      <c r="V1724" s="2" t="s">
        <v>97</v>
      </c>
      <c r="W1724" s="4">
        <v>0</v>
      </c>
      <c r="X1724" s="4">
        <v>0</v>
      </c>
      <c r="Y1724" s="4">
        <v>1836905.52</v>
      </c>
      <c r="Z1724" s="2">
        <v>0</v>
      </c>
      <c r="AA1724" s="2" t="s">
        <v>97</v>
      </c>
      <c r="AB1724" s="2" t="s">
        <v>15734</v>
      </c>
      <c r="AC1724" s="2" t="s">
        <v>87</v>
      </c>
      <c r="AD1724" s="2" t="s">
        <v>76</v>
      </c>
      <c r="AE1724" s="5">
        <v>84.76</v>
      </c>
      <c r="AF1724" s="2">
        <v>0</v>
      </c>
      <c r="AG1724" s="2" t="s">
        <v>97</v>
      </c>
      <c r="AH1724" s="2"/>
      <c r="AI1724" s="6" t="str">
        <f t="shared" si="78"/>
        <v>35-44</v>
      </c>
      <c r="AJ1724" s="11">
        <f>YEAR(tbl_LoanData[[#This Row],[Application Date]])</f>
        <v>2023</v>
      </c>
      <c r="AK1724" s="11" t="str">
        <f>TEXT(tbl_LoanData[[#This Row],[Application Date]],"MMMM")</f>
        <v>October</v>
      </c>
      <c r="AL1724" s="12">
        <f>DATE(YEAR(tbl_LoanData[[#This Row],[Application Date]]),MONTH(tbl_LoanData[[#This Row],[Application Date]]),1)</f>
        <v>45200</v>
      </c>
      <c r="AM1724" s="14">
        <f ca="1">IF(AND(tbl_LoanData[[#This Row],[Application Date]]&gt;=EOMONTH(TODAY(),-1)+1,tbl_LoanData[[#This Row],[Application Date]]&lt;=TODAY()),tbl_LoanData[[#This Row],[Loan Amount]],0)</f>
        <v>0</v>
      </c>
      <c r="AN1724" s="14">
        <f>tbl_LoanData[[#This Row],[Amount Paid]]-(Q1724-X1724)</f>
        <v>-1170600</v>
      </c>
      <c r="AO1724" s="14">
        <f>IF(tbl_LoanData[[#This Row],[Application Status]]="Approved",1,0)</f>
        <v>0</v>
      </c>
      <c r="AP1724" s="22" t="str">
        <f t="shared" ca="1" si="79"/>
        <v/>
      </c>
      <c r="AQ1724" s="22" t="str">
        <f t="shared" ca="1" si="80"/>
        <v/>
      </c>
    </row>
    <row r="1725" spans="1:43" ht="14.4" customHeight="1" x14ac:dyDescent="0.3">
      <c r="A1725" s="2" t="s">
        <v>12051</v>
      </c>
      <c r="B1725" s="2" t="s">
        <v>12052</v>
      </c>
      <c r="C1725" s="2" t="s">
        <v>599</v>
      </c>
      <c r="D1725" s="2" t="s">
        <v>81</v>
      </c>
      <c r="E1725" s="2" t="s">
        <v>268</v>
      </c>
      <c r="F1725" s="2">
        <v>33</v>
      </c>
      <c r="G1725" s="2" t="s">
        <v>83</v>
      </c>
      <c r="H1725" s="2" t="s">
        <v>151</v>
      </c>
      <c r="I1725" s="2" t="s">
        <v>46</v>
      </c>
      <c r="J1725" s="3">
        <v>45204</v>
      </c>
      <c r="K1725" s="3">
        <v>45222</v>
      </c>
      <c r="L1725" s="2" t="s">
        <v>37</v>
      </c>
      <c r="M1725" s="2" t="s">
        <v>104</v>
      </c>
      <c r="N1725" s="2" t="s">
        <v>192</v>
      </c>
      <c r="O1725" s="4">
        <v>82000</v>
      </c>
      <c r="P1725" s="4">
        <v>25000</v>
      </c>
      <c r="Q1725" s="4">
        <v>57000</v>
      </c>
      <c r="R1725" s="2">
        <v>48</v>
      </c>
      <c r="S1725" s="5">
        <v>10.46</v>
      </c>
      <c r="T1725" s="4">
        <v>1684.35</v>
      </c>
      <c r="U1725" s="2" t="s">
        <v>73</v>
      </c>
      <c r="V1725" s="2" t="s">
        <v>74</v>
      </c>
      <c r="W1725" s="4">
        <v>55583.55</v>
      </c>
      <c r="X1725" s="4">
        <v>25265.25</v>
      </c>
      <c r="Y1725" s="4">
        <v>80848.800000000003</v>
      </c>
      <c r="Z1725" s="2">
        <v>28</v>
      </c>
      <c r="AA1725" s="2" t="s">
        <v>57</v>
      </c>
      <c r="AB1725" s="2" t="s">
        <v>15731</v>
      </c>
      <c r="AC1725" s="2" t="s">
        <v>129</v>
      </c>
      <c r="AD1725" s="2" t="s">
        <v>76</v>
      </c>
      <c r="AE1725" s="5">
        <v>69.510000000000005</v>
      </c>
      <c r="AF1725" s="2">
        <v>1</v>
      </c>
      <c r="AG1725" s="2" t="s">
        <v>77</v>
      </c>
      <c r="AH1725" s="2">
        <v>18</v>
      </c>
      <c r="AI1725" s="6" t="str">
        <f t="shared" si="78"/>
        <v>25-34</v>
      </c>
      <c r="AJ1725" s="11">
        <f>YEAR(tbl_LoanData[[#This Row],[Application Date]])</f>
        <v>2023</v>
      </c>
      <c r="AK1725" s="11" t="str">
        <f>TEXT(tbl_LoanData[[#This Row],[Application Date]],"MMMM")</f>
        <v>October</v>
      </c>
      <c r="AL1725" s="12">
        <f>DATE(YEAR(tbl_LoanData[[#This Row],[Application Date]]),MONTH(tbl_LoanData[[#This Row],[Application Date]]),1)</f>
        <v>45200</v>
      </c>
      <c r="AM1725" s="14">
        <f ca="1">IF(AND(tbl_LoanData[[#This Row],[Application Date]]&gt;=EOMONTH(TODAY(),-1)+1,tbl_LoanData[[#This Row],[Application Date]]&lt;=TODAY()),tbl_LoanData[[#This Row],[Loan Amount]],0)</f>
        <v>0</v>
      </c>
      <c r="AN1725" s="14">
        <f>tbl_LoanData[[#This Row],[Amount Paid]]-(Q1725-X1725)</f>
        <v>23848.800000000003</v>
      </c>
      <c r="AO1725" s="14">
        <f>IF(tbl_LoanData[[#This Row],[Application Status]]="Approved",1,0)</f>
        <v>1</v>
      </c>
      <c r="AP1725" s="22" t="str">
        <f t="shared" ca="1" si="79"/>
        <v/>
      </c>
      <c r="AQ1725" s="22" t="str">
        <f t="shared" ca="1" si="80"/>
        <v/>
      </c>
    </row>
    <row r="1726" spans="1:43" ht="14.4" customHeight="1" x14ac:dyDescent="0.3">
      <c r="A1726" s="2" t="s">
        <v>12201</v>
      </c>
      <c r="B1726" s="2" t="s">
        <v>12202</v>
      </c>
      <c r="C1726" s="2" t="s">
        <v>1686</v>
      </c>
      <c r="D1726" s="2" t="s">
        <v>118</v>
      </c>
      <c r="E1726" s="2" t="s">
        <v>176</v>
      </c>
      <c r="F1726" s="2">
        <v>26</v>
      </c>
      <c r="G1726" s="2" t="s">
        <v>83</v>
      </c>
      <c r="H1726" s="2" t="s">
        <v>103</v>
      </c>
      <c r="I1726" s="2" t="s">
        <v>43</v>
      </c>
      <c r="J1726" s="3">
        <v>45214</v>
      </c>
      <c r="K1726" s="3">
        <v>45233</v>
      </c>
      <c r="L1726" s="2" t="s">
        <v>36</v>
      </c>
      <c r="M1726" s="2" t="s">
        <v>104</v>
      </c>
      <c r="N1726" s="2" t="s">
        <v>105</v>
      </c>
      <c r="O1726" s="4">
        <v>1068000</v>
      </c>
      <c r="P1726" s="4">
        <v>239900</v>
      </c>
      <c r="Q1726" s="4">
        <v>828100</v>
      </c>
      <c r="R1726" s="2">
        <v>24</v>
      </c>
      <c r="S1726" s="5">
        <v>12.42</v>
      </c>
      <c r="T1726" s="4">
        <v>43075</v>
      </c>
      <c r="U1726" s="2" t="s">
        <v>73</v>
      </c>
      <c r="V1726" s="2" t="s">
        <v>33</v>
      </c>
      <c r="W1726" s="4">
        <v>1033800.04</v>
      </c>
      <c r="X1726" s="4">
        <v>0</v>
      </c>
      <c r="Y1726" s="4">
        <v>1033800.04</v>
      </c>
      <c r="Z1726" s="2">
        <v>0</v>
      </c>
      <c r="AA1726" s="2" t="s">
        <v>56</v>
      </c>
      <c r="AB1726" s="2" t="s">
        <v>15727</v>
      </c>
      <c r="AC1726" s="2" t="s">
        <v>213</v>
      </c>
      <c r="AD1726" s="2" t="s">
        <v>76</v>
      </c>
      <c r="AE1726" s="5">
        <v>77.540000000000006</v>
      </c>
      <c r="AF1726" s="2">
        <v>0</v>
      </c>
      <c r="AG1726" s="2" t="s">
        <v>77</v>
      </c>
      <c r="AH1726" s="2">
        <v>19</v>
      </c>
      <c r="AI1726" s="6" t="str">
        <f t="shared" si="78"/>
        <v>25-34</v>
      </c>
      <c r="AJ1726" s="11">
        <f>YEAR(tbl_LoanData[[#This Row],[Application Date]])</f>
        <v>2023</v>
      </c>
      <c r="AK1726" s="11" t="str">
        <f>TEXT(tbl_LoanData[[#This Row],[Application Date]],"MMMM")</f>
        <v>October</v>
      </c>
      <c r="AL1726" s="12">
        <f>DATE(YEAR(tbl_LoanData[[#This Row],[Application Date]]),MONTH(tbl_LoanData[[#This Row],[Application Date]]),1)</f>
        <v>45200</v>
      </c>
      <c r="AM1726" s="14">
        <f ca="1">IF(AND(tbl_LoanData[[#This Row],[Application Date]]&gt;=EOMONTH(TODAY(),-1)+1,tbl_LoanData[[#This Row],[Application Date]]&lt;=TODAY()),tbl_LoanData[[#This Row],[Loan Amount]],0)</f>
        <v>0</v>
      </c>
      <c r="AN1726" s="14">
        <f>tbl_LoanData[[#This Row],[Amount Paid]]-(Q1726-X1726)</f>
        <v>205700.04000000004</v>
      </c>
      <c r="AO1726" s="14">
        <f>IF(tbl_LoanData[[#This Row],[Application Status]]="Approved",1,0)</f>
        <v>1</v>
      </c>
      <c r="AP1726" s="22" t="str">
        <f t="shared" ca="1" si="79"/>
        <v/>
      </c>
      <c r="AQ1726" s="22" t="str">
        <f t="shared" ca="1" si="80"/>
        <v/>
      </c>
    </row>
    <row r="1727" spans="1:43" ht="14.4" customHeight="1" x14ac:dyDescent="0.3">
      <c r="A1727" s="2" t="s">
        <v>12235</v>
      </c>
      <c r="B1727" s="2" t="s">
        <v>12236</v>
      </c>
      <c r="C1727" s="2" t="s">
        <v>840</v>
      </c>
      <c r="D1727" s="2" t="s">
        <v>189</v>
      </c>
      <c r="E1727" s="2" t="s">
        <v>125</v>
      </c>
      <c r="F1727" s="2">
        <v>59</v>
      </c>
      <c r="G1727" s="2" t="s">
        <v>83</v>
      </c>
      <c r="H1727" s="2" t="s">
        <v>166</v>
      </c>
      <c r="I1727" s="2" t="s">
        <v>46</v>
      </c>
      <c r="J1727" s="3">
        <v>45213</v>
      </c>
      <c r="K1727" s="3">
        <v>45216</v>
      </c>
      <c r="L1727" s="2" t="s">
        <v>40</v>
      </c>
      <c r="M1727" s="2" t="s">
        <v>71</v>
      </c>
      <c r="N1727" s="2" t="s">
        <v>137</v>
      </c>
      <c r="O1727" s="4">
        <v>715000</v>
      </c>
      <c r="P1727" s="4">
        <v>232100</v>
      </c>
      <c r="Q1727" s="4">
        <v>482900</v>
      </c>
      <c r="R1727" s="2">
        <v>48</v>
      </c>
      <c r="S1727" s="5">
        <v>6.29</v>
      </c>
      <c r="T1727" s="4">
        <v>12591.62</v>
      </c>
      <c r="U1727" s="2" t="s">
        <v>73</v>
      </c>
      <c r="V1727" s="2" t="s">
        <v>74</v>
      </c>
      <c r="W1727" s="4">
        <v>428115.08</v>
      </c>
      <c r="X1727" s="4">
        <v>176282.56</v>
      </c>
      <c r="Y1727" s="4">
        <v>604397.64</v>
      </c>
      <c r="Z1727" s="2">
        <v>0</v>
      </c>
      <c r="AA1727" s="2" t="s">
        <v>56</v>
      </c>
      <c r="AB1727" s="2" t="s">
        <v>15733</v>
      </c>
      <c r="AC1727" s="2" t="s">
        <v>75</v>
      </c>
      <c r="AD1727" s="2" t="s">
        <v>76</v>
      </c>
      <c r="AE1727" s="5">
        <v>67.540000000000006</v>
      </c>
      <c r="AF1727" s="2">
        <v>0</v>
      </c>
      <c r="AG1727" s="2" t="s">
        <v>77</v>
      </c>
      <c r="AH1727" s="2">
        <v>3</v>
      </c>
      <c r="AI1727" s="6" t="str">
        <f t="shared" si="78"/>
        <v>55-64</v>
      </c>
      <c r="AJ1727" s="11">
        <f>YEAR(tbl_LoanData[[#This Row],[Application Date]])</f>
        <v>2023</v>
      </c>
      <c r="AK1727" s="11" t="str">
        <f>TEXT(tbl_LoanData[[#This Row],[Application Date]],"MMMM")</f>
        <v>October</v>
      </c>
      <c r="AL1727" s="12">
        <f>DATE(YEAR(tbl_LoanData[[#This Row],[Application Date]]),MONTH(tbl_LoanData[[#This Row],[Application Date]]),1)</f>
        <v>45200</v>
      </c>
      <c r="AM1727" s="14">
        <f ca="1">IF(AND(tbl_LoanData[[#This Row],[Application Date]]&gt;=EOMONTH(TODAY(),-1)+1,tbl_LoanData[[#This Row],[Application Date]]&lt;=TODAY()),tbl_LoanData[[#This Row],[Loan Amount]],0)</f>
        <v>0</v>
      </c>
      <c r="AN1727" s="14">
        <f>tbl_LoanData[[#This Row],[Amount Paid]]-(Q1727-X1727)</f>
        <v>121497.64000000001</v>
      </c>
      <c r="AO1727" s="14">
        <f>IF(tbl_LoanData[[#This Row],[Application Status]]="Approved",1,0)</f>
        <v>1</v>
      </c>
      <c r="AP1727" s="22" t="str">
        <f t="shared" ca="1" si="79"/>
        <v/>
      </c>
      <c r="AQ1727" s="22" t="str">
        <f t="shared" ca="1" si="80"/>
        <v/>
      </c>
    </row>
    <row r="1728" spans="1:43" ht="14.4" customHeight="1" x14ac:dyDescent="0.3">
      <c r="A1728" s="2" t="s">
        <v>12267</v>
      </c>
      <c r="B1728" s="2" t="s">
        <v>12268</v>
      </c>
      <c r="C1728" s="2" t="s">
        <v>423</v>
      </c>
      <c r="D1728" s="2" t="s">
        <v>134</v>
      </c>
      <c r="E1728" s="2" t="s">
        <v>190</v>
      </c>
      <c r="F1728" s="2">
        <v>60</v>
      </c>
      <c r="G1728" s="2" t="s">
        <v>69</v>
      </c>
      <c r="H1728" s="2" t="s">
        <v>466</v>
      </c>
      <c r="I1728" s="2" t="s">
        <v>43</v>
      </c>
      <c r="J1728" s="3">
        <v>45209</v>
      </c>
      <c r="K1728" s="3">
        <v>45219</v>
      </c>
      <c r="L1728" s="2" t="s">
        <v>40</v>
      </c>
      <c r="M1728" s="2" t="s">
        <v>71</v>
      </c>
      <c r="N1728" s="2" t="s">
        <v>137</v>
      </c>
      <c r="O1728" s="4">
        <v>1564000</v>
      </c>
      <c r="P1728" s="4">
        <v>239800</v>
      </c>
      <c r="Q1728" s="4">
        <v>1324200</v>
      </c>
      <c r="R1728" s="2">
        <v>60</v>
      </c>
      <c r="S1728" s="5">
        <v>9.1199999999999992</v>
      </c>
      <c r="T1728" s="4">
        <v>32133.919999999998</v>
      </c>
      <c r="U1728" s="2" t="s">
        <v>73</v>
      </c>
      <c r="V1728" s="2" t="s">
        <v>74</v>
      </c>
      <c r="W1728" s="4">
        <v>1092553.28</v>
      </c>
      <c r="X1728" s="4">
        <v>835481.92</v>
      </c>
      <c r="Y1728" s="4">
        <v>1928035.2</v>
      </c>
      <c r="Z1728" s="2">
        <v>0</v>
      </c>
      <c r="AA1728" s="2" t="s">
        <v>56</v>
      </c>
      <c r="AB1728" s="2" t="s">
        <v>15733</v>
      </c>
      <c r="AC1728" s="2" t="s">
        <v>75</v>
      </c>
      <c r="AD1728" s="2" t="s">
        <v>76</v>
      </c>
      <c r="AE1728" s="5">
        <v>84.67</v>
      </c>
      <c r="AF1728" s="2">
        <v>0</v>
      </c>
      <c r="AG1728" s="2" t="s">
        <v>77</v>
      </c>
      <c r="AH1728" s="2">
        <v>10</v>
      </c>
      <c r="AI1728" s="6" t="str">
        <f t="shared" si="78"/>
        <v>55-64</v>
      </c>
      <c r="AJ1728" s="11">
        <f>YEAR(tbl_LoanData[[#This Row],[Application Date]])</f>
        <v>2023</v>
      </c>
      <c r="AK1728" s="11" t="str">
        <f>TEXT(tbl_LoanData[[#This Row],[Application Date]],"MMMM")</f>
        <v>October</v>
      </c>
      <c r="AL1728" s="12">
        <f>DATE(YEAR(tbl_LoanData[[#This Row],[Application Date]]),MONTH(tbl_LoanData[[#This Row],[Application Date]]),1)</f>
        <v>45200</v>
      </c>
      <c r="AM1728" s="14">
        <f ca="1">IF(AND(tbl_LoanData[[#This Row],[Application Date]]&gt;=EOMONTH(TODAY(),-1)+1,tbl_LoanData[[#This Row],[Application Date]]&lt;=TODAY()),tbl_LoanData[[#This Row],[Loan Amount]],0)</f>
        <v>0</v>
      </c>
      <c r="AN1728" s="14">
        <f>tbl_LoanData[[#This Row],[Amount Paid]]-(Q1728-X1728)</f>
        <v>603835.20000000007</v>
      </c>
      <c r="AO1728" s="14">
        <f>IF(tbl_LoanData[[#This Row],[Application Status]]="Approved",1,0)</f>
        <v>1</v>
      </c>
      <c r="AP1728" s="22" t="str">
        <f t="shared" ca="1" si="79"/>
        <v/>
      </c>
      <c r="AQ1728" s="22" t="str">
        <f t="shared" ca="1" si="80"/>
        <v/>
      </c>
    </row>
    <row r="1729" spans="1:43" x14ac:dyDescent="0.3">
      <c r="A1729" s="2" t="s">
        <v>12295</v>
      </c>
      <c r="B1729" s="2" t="s">
        <v>12296</v>
      </c>
      <c r="C1729" s="2" t="s">
        <v>986</v>
      </c>
      <c r="D1729" s="2" t="s">
        <v>91</v>
      </c>
      <c r="E1729" s="2" t="s">
        <v>134</v>
      </c>
      <c r="F1729" s="2">
        <v>53</v>
      </c>
      <c r="G1729" s="2" t="s">
        <v>83</v>
      </c>
      <c r="H1729" s="2" t="s">
        <v>126</v>
      </c>
      <c r="I1729" s="2" t="s">
        <v>44</v>
      </c>
      <c r="J1729" s="3">
        <v>45202</v>
      </c>
      <c r="K1729" s="3">
        <v>45220</v>
      </c>
      <c r="L1729" s="2" t="s">
        <v>40</v>
      </c>
      <c r="M1729" s="2" t="s">
        <v>111</v>
      </c>
      <c r="N1729" s="2" t="s">
        <v>369</v>
      </c>
      <c r="O1729" s="4">
        <v>1505000</v>
      </c>
      <c r="P1729" s="4">
        <v>370800</v>
      </c>
      <c r="Q1729" s="4">
        <v>1134200</v>
      </c>
      <c r="R1729" s="2">
        <v>24</v>
      </c>
      <c r="S1729" s="5">
        <v>14.89</v>
      </c>
      <c r="T1729" s="4">
        <v>61331.86</v>
      </c>
      <c r="U1729" s="2" t="s">
        <v>73</v>
      </c>
      <c r="V1729" s="2" t="s">
        <v>33</v>
      </c>
      <c r="W1729" s="4">
        <v>1471964.76</v>
      </c>
      <c r="X1729" s="4">
        <v>0</v>
      </c>
      <c r="Y1729" s="4">
        <v>1471964.76</v>
      </c>
      <c r="Z1729" s="2">
        <v>0</v>
      </c>
      <c r="AA1729" s="2" t="s">
        <v>56</v>
      </c>
      <c r="AB1729" s="2" t="s">
        <v>15728</v>
      </c>
      <c r="AC1729" s="2" t="s">
        <v>75</v>
      </c>
      <c r="AD1729" s="2" t="s">
        <v>76</v>
      </c>
      <c r="AE1729" s="5">
        <v>75.36</v>
      </c>
      <c r="AF1729" s="2">
        <v>0</v>
      </c>
      <c r="AG1729" s="2" t="s">
        <v>77</v>
      </c>
      <c r="AH1729" s="2">
        <v>18</v>
      </c>
      <c r="AI1729" s="6" t="str">
        <f t="shared" si="78"/>
        <v>45-54</v>
      </c>
      <c r="AJ1729" s="11">
        <f>YEAR(tbl_LoanData[[#This Row],[Application Date]])</f>
        <v>2023</v>
      </c>
      <c r="AK1729" s="11" t="str">
        <f>TEXT(tbl_LoanData[[#This Row],[Application Date]],"MMMM")</f>
        <v>October</v>
      </c>
      <c r="AL1729" s="12">
        <f>DATE(YEAR(tbl_LoanData[[#This Row],[Application Date]]),MONTH(tbl_LoanData[[#This Row],[Application Date]]),1)</f>
        <v>45200</v>
      </c>
      <c r="AM1729" s="14">
        <f ca="1">IF(AND(tbl_LoanData[[#This Row],[Application Date]]&gt;=EOMONTH(TODAY(),-1)+1,tbl_LoanData[[#This Row],[Application Date]]&lt;=TODAY()),tbl_LoanData[[#This Row],[Loan Amount]],0)</f>
        <v>0</v>
      </c>
      <c r="AN1729" s="14">
        <f>tbl_LoanData[[#This Row],[Amount Paid]]-(Q1729-X1729)</f>
        <v>337764.76</v>
      </c>
      <c r="AO1729" s="14">
        <f>IF(tbl_LoanData[[#This Row],[Application Status]]="Approved",1,0)</f>
        <v>1</v>
      </c>
      <c r="AP1729" s="22" t="str">
        <f t="shared" ca="1" si="79"/>
        <v/>
      </c>
      <c r="AQ1729" s="22" t="str">
        <f t="shared" ca="1" si="80"/>
        <v/>
      </c>
    </row>
    <row r="1730" spans="1:43" x14ac:dyDescent="0.3">
      <c r="A1730" s="2" t="s">
        <v>12301</v>
      </c>
      <c r="B1730" s="2" t="s">
        <v>12302</v>
      </c>
      <c r="C1730" s="2" t="s">
        <v>142</v>
      </c>
      <c r="D1730" s="2" t="s">
        <v>82</v>
      </c>
      <c r="E1730" s="2" t="s">
        <v>91</v>
      </c>
      <c r="F1730" s="2">
        <v>45</v>
      </c>
      <c r="G1730" s="2" t="s">
        <v>83</v>
      </c>
      <c r="H1730" s="2" t="s">
        <v>285</v>
      </c>
      <c r="I1730" s="2" t="s">
        <v>55</v>
      </c>
      <c r="J1730" s="3">
        <v>45204</v>
      </c>
      <c r="K1730" s="3">
        <v>45225</v>
      </c>
      <c r="L1730" s="2" t="s">
        <v>38</v>
      </c>
      <c r="M1730" s="2" t="s">
        <v>127</v>
      </c>
      <c r="N1730" s="2" t="s">
        <v>128</v>
      </c>
      <c r="O1730" s="4">
        <v>1779000</v>
      </c>
      <c r="P1730" s="4">
        <v>292100</v>
      </c>
      <c r="Q1730" s="4">
        <v>1486900</v>
      </c>
      <c r="R1730" s="2">
        <v>24</v>
      </c>
      <c r="S1730" s="5">
        <v>14.09</v>
      </c>
      <c r="T1730" s="4">
        <v>79412.850000000006</v>
      </c>
      <c r="U1730" s="2" t="s">
        <v>73</v>
      </c>
      <c r="V1730" s="2" t="s">
        <v>33</v>
      </c>
      <c r="W1730" s="4">
        <v>1905908.42</v>
      </c>
      <c r="X1730" s="4">
        <v>0</v>
      </c>
      <c r="Y1730" s="4">
        <v>1905908.42</v>
      </c>
      <c r="Z1730" s="2">
        <v>0</v>
      </c>
      <c r="AA1730" s="2" t="s">
        <v>56</v>
      </c>
      <c r="AB1730" s="2" t="s">
        <v>15731</v>
      </c>
      <c r="AC1730" s="2" t="s">
        <v>360</v>
      </c>
      <c r="AD1730" s="2" t="s">
        <v>76</v>
      </c>
      <c r="AE1730" s="5">
        <v>83.58</v>
      </c>
      <c r="AF1730" s="2">
        <v>0</v>
      </c>
      <c r="AG1730" s="2" t="s">
        <v>77</v>
      </c>
      <c r="AH1730" s="2">
        <v>21</v>
      </c>
      <c r="AI1730" s="6" t="str">
        <f t="shared" ref="AI1730:AI1793" si="81">IF(F1730&lt;25,"18-24",IF(F1730&lt;35,"25-34",IF(F1730&lt;45,"35-44",IF(F1730&lt;55,"45-54",IF(F1730&lt;65,"55-64","65+")))))</f>
        <v>45-54</v>
      </c>
      <c r="AJ1730" s="11">
        <f>YEAR(tbl_LoanData[[#This Row],[Application Date]])</f>
        <v>2023</v>
      </c>
      <c r="AK1730" s="11" t="str">
        <f>TEXT(tbl_LoanData[[#This Row],[Application Date]],"MMMM")</f>
        <v>October</v>
      </c>
      <c r="AL1730" s="12">
        <f>DATE(YEAR(tbl_LoanData[[#This Row],[Application Date]]),MONTH(tbl_LoanData[[#This Row],[Application Date]]),1)</f>
        <v>45200</v>
      </c>
      <c r="AM1730" s="14">
        <f ca="1">IF(AND(tbl_LoanData[[#This Row],[Application Date]]&gt;=EOMONTH(TODAY(),-1)+1,tbl_LoanData[[#This Row],[Application Date]]&lt;=TODAY()),tbl_LoanData[[#This Row],[Loan Amount]],0)</f>
        <v>0</v>
      </c>
      <c r="AN1730" s="14">
        <f>tbl_LoanData[[#This Row],[Amount Paid]]-(Q1730-X1730)</f>
        <v>419008.41999999993</v>
      </c>
      <c r="AO1730" s="14">
        <f>IF(tbl_LoanData[[#This Row],[Application Status]]="Approved",1,0)</f>
        <v>1</v>
      </c>
      <c r="AP1730" s="22" t="str">
        <f t="shared" ref="AP1730:AP1793" ca="1" si="82">IF(AND(J1730&gt;=DATE(YEAR(TODAY()),MONTH(TODAY()),1),J1730&lt;=TODAY()),"Current MTD",IF(AND(J1730&gt;=EOMONTH(TODAY(),-2)+1,J1730&lt;=EOMONTH(TODAY(),-1)),"Previous MTD",""))</f>
        <v/>
      </c>
      <c r="AQ1730" s="22" t="str">
        <f t="shared" ref="AQ1730:AQ1793" ca="1" si="83">IF(AND(J1730&gt;=DATE(YEAR(TODAY()),MONTH(TODAY()),1),J1730&lt;=TODAY()),TEXT(DATE(YEAR(TODAY()),MONTH(TODAY()),1),"mmm d")&amp;"–"&amp;DAY(TODAY()),IF(AND(J1730&gt;=EOMONTH(TODAY(),-2)+1,J1730&lt;=EOMONTH(TODAY(),-1)),""&amp;TEXT(EOMONTH(TODAY(),-2)+1,"mmm d")&amp;"–"&amp;DAY(TODAY()),""))</f>
        <v/>
      </c>
    </row>
    <row r="1731" spans="1:43" ht="14.4" customHeight="1" x14ac:dyDescent="0.3">
      <c r="A1731" s="2" t="s">
        <v>12537</v>
      </c>
      <c r="B1731" s="2" t="s">
        <v>12538</v>
      </c>
      <c r="C1731" s="2" t="s">
        <v>439</v>
      </c>
      <c r="D1731" s="2" t="s">
        <v>102</v>
      </c>
      <c r="E1731" s="2" t="s">
        <v>68</v>
      </c>
      <c r="F1731" s="2">
        <v>25</v>
      </c>
      <c r="G1731" s="2" t="s">
        <v>83</v>
      </c>
      <c r="H1731" s="2" t="s">
        <v>224</v>
      </c>
      <c r="I1731" s="2" t="s">
        <v>54</v>
      </c>
      <c r="J1731" s="3">
        <v>45215</v>
      </c>
      <c r="K1731" s="3">
        <v>45228</v>
      </c>
      <c r="L1731" s="2" t="s">
        <v>40</v>
      </c>
      <c r="M1731" s="2" t="s">
        <v>71</v>
      </c>
      <c r="N1731" s="2" t="s">
        <v>137</v>
      </c>
      <c r="O1731" s="4">
        <v>1355000</v>
      </c>
      <c r="P1731" s="4">
        <v>207900</v>
      </c>
      <c r="Q1731" s="4">
        <v>1147100</v>
      </c>
      <c r="R1731" s="2">
        <v>12</v>
      </c>
      <c r="S1731" s="5">
        <v>6.88</v>
      </c>
      <c r="T1731" s="4">
        <v>102168.37</v>
      </c>
      <c r="U1731" s="2" t="s">
        <v>73</v>
      </c>
      <c r="V1731" s="2" t="s">
        <v>33</v>
      </c>
      <c r="W1731" s="4">
        <v>1226020.48</v>
      </c>
      <c r="X1731" s="4">
        <v>0</v>
      </c>
      <c r="Y1731" s="4">
        <v>1226020.48</v>
      </c>
      <c r="Z1731" s="2">
        <v>0</v>
      </c>
      <c r="AA1731" s="2" t="s">
        <v>56</v>
      </c>
      <c r="AB1731" s="2" t="s">
        <v>15734</v>
      </c>
      <c r="AC1731" s="2" t="s">
        <v>360</v>
      </c>
      <c r="AD1731" s="2" t="s">
        <v>76</v>
      </c>
      <c r="AE1731" s="5">
        <v>84.66</v>
      </c>
      <c r="AF1731" s="2">
        <v>0</v>
      </c>
      <c r="AG1731" s="2" t="s">
        <v>77</v>
      </c>
      <c r="AH1731" s="2">
        <v>13</v>
      </c>
      <c r="AI1731" s="6" t="str">
        <f t="shared" si="81"/>
        <v>25-34</v>
      </c>
      <c r="AJ1731" s="11">
        <f>YEAR(tbl_LoanData[[#This Row],[Application Date]])</f>
        <v>2023</v>
      </c>
      <c r="AK1731" s="11" t="str">
        <f>TEXT(tbl_LoanData[[#This Row],[Application Date]],"MMMM")</f>
        <v>October</v>
      </c>
      <c r="AL1731" s="12">
        <f>DATE(YEAR(tbl_LoanData[[#This Row],[Application Date]]),MONTH(tbl_LoanData[[#This Row],[Application Date]]),1)</f>
        <v>45200</v>
      </c>
      <c r="AM1731" s="14">
        <f ca="1">IF(AND(tbl_LoanData[[#This Row],[Application Date]]&gt;=EOMONTH(TODAY(),-1)+1,tbl_LoanData[[#This Row],[Application Date]]&lt;=TODAY()),tbl_LoanData[[#This Row],[Loan Amount]],0)</f>
        <v>0</v>
      </c>
      <c r="AN1731" s="14">
        <f>tbl_LoanData[[#This Row],[Amount Paid]]-(Q1731-X1731)</f>
        <v>78920.479999999981</v>
      </c>
      <c r="AO1731" s="14">
        <f>IF(tbl_LoanData[[#This Row],[Application Status]]="Approved",1,0)</f>
        <v>1</v>
      </c>
      <c r="AP1731" s="22" t="str">
        <f t="shared" ca="1" si="82"/>
        <v/>
      </c>
      <c r="AQ1731" s="22" t="str">
        <f t="shared" ca="1" si="83"/>
        <v/>
      </c>
    </row>
    <row r="1732" spans="1:43" x14ac:dyDescent="0.3">
      <c r="A1732" s="2" t="s">
        <v>12611</v>
      </c>
      <c r="B1732" s="2" t="s">
        <v>12612</v>
      </c>
      <c r="C1732" s="2" t="s">
        <v>109</v>
      </c>
      <c r="D1732" s="2" t="s">
        <v>67</v>
      </c>
      <c r="E1732" s="2" t="s">
        <v>284</v>
      </c>
      <c r="F1732" s="2">
        <v>22</v>
      </c>
      <c r="G1732" s="2" t="s">
        <v>83</v>
      </c>
      <c r="H1732" s="2" t="s">
        <v>93</v>
      </c>
      <c r="I1732" s="2" t="s">
        <v>50</v>
      </c>
      <c r="J1732" s="3">
        <v>45207</v>
      </c>
      <c r="K1732" s="3">
        <v>45227</v>
      </c>
      <c r="L1732" s="2" t="s">
        <v>36</v>
      </c>
      <c r="M1732" s="2" t="s">
        <v>71</v>
      </c>
      <c r="N1732" s="2" t="s">
        <v>162</v>
      </c>
      <c r="O1732" s="4">
        <v>991000</v>
      </c>
      <c r="P1732" s="4">
        <v>224600</v>
      </c>
      <c r="Q1732" s="4">
        <v>766400</v>
      </c>
      <c r="R1732" s="2">
        <v>12</v>
      </c>
      <c r="S1732" s="5">
        <v>7.77</v>
      </c>
      <c r="T1732" s="4">
        <v>68829.11</v>
      </c>
      <c r="U1732" s="2" t="s">
        <v>73</v>
      </c>
      <c r="V1732" s="2" t="s">
        <v>33</v>
      </c>
      <c r="W1732" s="4">
        <v>825949.28</v>
      </c>
      <c r="X1732" s="4">
        <v>0</v>
      </c>
      <c r="Y1732" s="4">
        <v>825949.28</v>
      </c>
      <c r="Z1732" s="2">
        <v>0</v>
      </c>
      <c r="AA1732" s="2" t="s">
        <v>56</v>
      </c>
      <c r="AB1732" s="2" t="s">
        <v>15732</v>
      </c>
      <c r="AC1732" s="2" t="s">
        <v>360</v>
      </c>
      <c r="AD1732" s="2" t="s">
        <v>76</v>
      </c>
      <c r="AE1732" s="5">
        <v>77.34</v>
      </c>
      <c r="AF1732" s="2">
        <v>0</v>
      </c>
      <c r="AG1732" s="2" t="s">
        <v>77</v>
      </c>
      <c r="AH1732" s="2">
        <v>20</v>
      </c>
      <c r="AI1732" s="6" t="str">
        <f t="shared" si="81"/>
        <v>18-24</v>
      </c>
      <c r="AJ1732" s="11">
        <f>YEAR(tbl_LoanData[[#This Row],[Application Date]])</f>
        <v>2023</v>
      </c>
      <c r="AK1732" s="11" t="str">
        <f>TEXT(tbl_LoanData[[#This Row],[Application Date]],"MMMM")</f>
        <v>October</v>
      </c>
      <c r="AL1732" s="12">
        <f>DATE(YEAR(tbl_LoanData[[#This Row],[Application Date]]),MONTH(tbl_LoanData[[#This Row],[Application Date]]),1)</f>
        <v>45200</v>
      </c>
      <c r="AM1732" s="14">
        <f ca="1">IF(AND(tbl_LoanData[[#This Row],[Application Date]]&gt;=EOMONTH(TODAY(),-1)+1,tbl_LoanData[[#This Row],[Application Date]]&lt;=TODAY()),tbl_LoanData[[#This Row],[Loan Amount]],0)</f>
        <v>0</v>
      </c>
      <c r="AN1732" s="14">
        <f>tbl_LoanData[[#This Row],[Amount Paid]]-(Q1732-X1732)</f>
        <v>59549.280000000028</v>
      </c>
      <c r="AO1732" s="14">
        <f>IF(tbl_LoanData[[#This Row],[Application Status]]="Approved",1,0)</f>
        <v>1</v>
      </c>
      <c r="AP1732" s="22" t="str">
        <f t="shared" ca="1" si="82"/>
        <v/>
      </c>
      <c r="AQ1732" s="22" t="str">
        <f t="shared" ca="1" si="83"/>
        <v/>
      </c>
    </row>
    <row r="1733" spans="1:43" x14ac:dyDescent="0.3">
      <c r="A1733" s="2" t="s">
        <v>12649</v>
      </c>
      <c r="B1733" s="2" t="s">
        <v>12650</v>
      </c>
      <c r="C1733" s="2" t="s">
        <v>1102</v>
      </c>
      <c r="D1733" s="2" t="s">
        <v>161</v>
      </c>
      <c r="E1733" s="2" t="s">
        <v>312</v>
      </c>
      <c r="F1733" s="2">
        <v>34</v>
      </c>
      <c r="G1733" s="2" t="s">
        <v>69</v>
      </c>
      <c r="H1733" s="2" t="s">
        <v>126</v>
      </c>
      <c r="I1733" s="2" t="s">
        <v>44</v>
      </c>
      <c r="J1733" s="3">
        <v>45223</v>
      </c>
      <c r="K1733" s="3">
        <v>45235</v>
      </c>
      <c r="L1733" s="2" t="s">
        <v>37</v>
      </c>
      <c r="M1733" s="2" t="s">
        <v>199</v>
      </c>
      <c r="N1733" s="2" t="s">
        <v>319</v>
      </c>
      <c r="O1733" s="4">
        <v>144000</v>
      </c>
      <c r="P1733" s="4">
        <v>30200</v>
      </c>
      <c r="Q1733" s="4">
        <v>113800</v>
      </c>
      <c r="R1733" s="2">
        <v>18</v>
      </c>
      <c r="S1733" s="5">
        <v>11.83</v>
      </c>
      <c r="T1733" s="4">
        <v>7444.1</v>
      </c>
      <c r="U1733" s="2" t="s">
        <v>73</v>
      </c>
      <c r="V1733" s="2" t="s">
        <v>33</v>
      </c>
      <c r="W1733" s="4">
        <v>133993.81</v>
      </c>
      <c r="X1733" s="4">
        <v>0</v>
      </c>
      <c r="Y1733" s="4">
        <v>133993.81</v>
      </c>
      <c r="Z1733" s="2">
        <v>0</v>
      </c>
      <c r="AA1733" s="2" t="s">
        <v>56</v>
      </c>
      <c r="AB1733" s="2" t="s">
        <v>15732</v>
      </c>
      <c r="AC1733" s="2" t="s">
        <v>75</v>
      </c>
      <c r="AD1733" s="2" t="s">
        <v>76</v>
      </c>
      <c r="AE1733" s="5">
        <v>79.03</v>
      </c>
      <c r="AF1733" s="2">
        <v>0</v>
      </c>
      <c r="AG1733" s="2" t="s">
        <v>77</v>
      </c>
      <c r="AH1733" s="2">
        <v>12</v>
      </c>
      <c r="AI1733" s="6" t="str">
        <f t="shared" si="81"/>
        <v>25-34</v>
      </c>
      <c r="AJ1733" s="11">
        <f>YEAR(tbl_LoanData[[#This Row],[Application Date]])</f>
        <v>2023</v>
      </c>
      <c r="AK1733" s="11" t="str">
        <f>TEXT(tbl_LoanData[[#This Row],[Application Date]],"MMMM")</f>
        <v>October</v>
      </c>
      <c r="AL1733" s="12">
        <f>DATE(YEAR(tbl_LoanData[[#This Row],[Application Date]]),MONTH(tbl_LoanData[[#This Row],[Application Date]]),1)</f>
        <v>45200</v>
      </c>
      <c r="AM1733" s="14">
        <f ca="1">IF(AND(tbl_LoanData[[#This Row],[Application Date]]&gt;=EOMONTH(TODAY(),-1)+1,tbl_LoanData[[#This Row],[Application Date]]&lt;=TODAY()),tbl_LoanData[[#This Row],[Loan Amount]],0)</f>
        <v>0</v>
      </c>
      <c r="AN1733" s="14">
        <f>tbl_LoanData[[#This Row],[Amount Paid]]-(Q1733-X1733)</f>
        <v>20193.809999999998</v>
      </c>
      <c r="AO1733" s="14">
        <f>IF(tbl_LoanData[[#This Row],[Application Status]]="Approved",1,0)</f>
        <v>1</v>
      </c>
      <c r="AP1733" s="22" t="str">
        <f t="shared" ca="1" si="82"/>
        <v/>
      </c>
      <c r="AQ1733" s="22" t="str">
        <f t="shared" ca="1" si="83"/>
        <v/>
      </c>
    </row>
    <row r="1734" spans="1:43" x14ac:dyDescent="0.3">
      <c r="A1734" s="2" t="s">
        <v>12657</v>
      </c>
      <c r="B1734" s="2" t="s">
        <v>12658</v>
      </c>
      <c r="C1734" s="2" t="s">
        <v>575</v>
      </c>
      <c r="D1734" s="2" t="s">
        <v>118</v>
      </c>
      <c r="E1734" s="2" t="s">
        <v>312</v>
      </c>
      <c r="F1734" s="2">
        <v>50</v>
      </c>
      <c r="G1734" s="2" t="s">
        <v>69</v>
      </c>
      <c r="H1734" s="2" t="s">
        <v>259</v>
      </c>
      <c r="I1734" s="2" t="s">
        <v>43</v>
      </c>
      <c r="J1734" s="3">
        <v>45212</v>
      </c>
      <c r="K1734" s="3">
        <v>45228</v>
      </c>
      <c r="L1734" s="2" t="s">
        <v>41</v>
      </c>
      <c r="M1734" s="2" t="s">
        <v>144</v>
      </c>
      <c r="N1734" s="2" t="s">
        <v>145</v>
      </c>
      <c r="O1734" s="4">
        <v>2372000</v>
      </c>
      <c r="P1734" s="4">
        <v>512300</v>
      </c>
      <c r="Q1734" s="4">
        <v>1859700</v>
      </c>
      <c r="R1734" s="2">
        <v>60</v>
      </c>
      <c r="S1734" s="5">
        <v>7.3</v>
      </c>
      <c r="T1734" s="4">
        <v>42308.18</v>
      </c>
      <c r="U1734" s="2" t="s">
        <v>73</v>
      </c>
      <c r="V1734" s="2" t="s">
        <v>74</v>
      </c>
      <c r="W1734" s="4">
        <v>1438478.12</v>
      </c>
      <c r="X1734" s="4">
        <v>1100012.3799999999</v>
      </c>
      <c r="Y1734" s="4">
        <v>2538490.5</v>
      </c>
      <c r="Z1734" s="2">
        <v>0</v>
      </c>
      <c r="AA1734" s="2" t="s">
        <v>56</v>
      </c>
      <c r="AB1734" s="2" t="s">
        <v>15732</v>
      </c>
      <c r="AC1734" s="2" t="s">
        <v>87</v>
      </c>
      <c r="AD1734" s="2" t="s">
        <v>76</v>
      </c>
      <c r="AE1734" s="5">
        <v>78.400000000000006</v>
      </c>
      <c r="AF1734" s="2">
        <v>0</v>
      </c>
      <c r="AG1734" s="2" t="s">
        <v>77</v>
      </c>
      <c r="AH1734" s="2">
        <v>16</v>
      </c>
      <c r="AI1734" s="6" t="str">
        <f t="shared" si="81"/>
        <v>45-54</v>
      </c>
      <c r="AJ1734" s="11">
        <f>YEAR(tbl_LoanData[[#This Row],[Application Date]])</f>
        <v>2023</v>
      </c>
      <c r="AK1734" s="11" t="str">
        <f>TEXT(tbl_LoanData[[#This Row],[Application Date]],"MMMM")</f>
        <v>October</v>
      </c>
      <c r="AL1734" s="12">
        <f>DATE(YEAR(tbl_LoanData[[#This Row],[Application Date]]),MONTH(tbl_LoanData[[#This Row],[Application Date]]),1)</f>
        <v>45200</v>
      </c>
      <c r="AM1734" s="14">
        <f ca="1">IF(AND(tbl_LoanData[[#This Row],[Application Date]]&gt;=EOMONTH(TODAY(),-1)+1,tbl_LoanData[[#This Row],[Application Date]]&lt;=TODAY()),tbl_LoanData[[#This Row],[Loan Amount]],0)</f>
        <v>0</v>
      </c>
      <c r="AN1734" s="14">
        <f>tbl_LoanData[[#This Row],[Amount Paid]]-(Q1734-X1734)</f>
        <v>678790.5</v>
      </c>
      <c r="AO1734" s="14">
        <f>IF(tbl_LoanData[[#This Row],[Application Status]]="Approved",1,0)</f>
        <v>1</v>
      </c>
      <c r="AP1734" s="22" t="str">
        <f t="shared" ca="1" si="82"/>
        <v/>
      </c>
      <c r="AQ1734" s="22" t="str">
        <f t="shared" ca="1" si="83"/>
        <v/>
      </c>
    </row>
    <row r="1735" spans="1:43" x14ac:dyDescent="0.3">
      <c r="A1735" s="2" t="s">
        <v>12707</v>
      </c>
      <c r="B1735" s="2" t="s">
        <v>12708</v>
      </c>
      <c r="C1735" s="2" t="s">
        <v>621</v>
      </c>
      <c r="D1735" s="2" t="s">
        <v>102</v>
      </c>
      <c r="E1735" s="2" t="s">
        <v>268</v>
      </c>
      <c r="F1735" s="2">
        <v>54</v>
      </c>
      <c r="G1735" s="2" t="s">
        <v>69</v>
      </c>
      <c r="H1735" s="2" t="s">
        <v>298</v>
      </c>
      <c r="I1735" s="2" t="s">
        <v>43</v>
      </c>
      <c r="J1735" s="3">
        <v>45219</v>
      </c>
      <c r="K1735" s="3">
        <v>45224</v>
      </c>
      <c r="L1735" s="2" t="s">
        <v>38</v>
      </c>
      <c r="M1735" s="2" t="s">
        <v>71</v>
      </c>
      <c r="N1735" s="2" t="s">
        <v>589</v>
      </c>
      <c r="O1735" s="4">
        <v>1762000</v>
      </c>
      <c r="P1735" s="4">
        <v>491200</v>
      </c>
      <c r="Q1735" s="4">
        <v>1270800</v>
      </c>
      <c r="R1735" s="2">
        <v>24</v>
      </c>
      <c r="S1735" s="5">
        <v>7.94</v>
      </c>
      <c r="T1735" s="4">
        <v>61358.46</v>
      </c>
      <c r="U1735" s="2" t="s">
        <v>73</v>
      </c>
      <c r="V1735" s="2" t="s">
        <v>33</v>
      </c>
      <c r="W1735" s="4">
        <v>1472603.04</v>
      </c>
      <c r="X1735" s="4">
        <v>0</v>
      </c>
      <c r="Y1735" s="4">
        <v>1472603.04</v>
      </c>
      <c r="Z1735" s="2">
        <v>0</v>
      </c>
      <c r="AA1735" s="2" t="s">
        <v>56</v>
      </c>
      <c r="AB1735" s="2" t="s">
        <v>15731</v>
      </c>
      <c r="AC1735" s="2" t="s">
        <v>121</v>
      </c>
      <c r="AD1735" s="2" t="s">
        <v>76</v>
      </c>
      <c r="AE1735" s="5">
        <v>72.12</v>
      </c>
      <c r="AF1735" s="2">
        <v>0</v>
      </c>
      <c r="AG1735" s="2" t="s">
        <v>77</v>
      </c>
      <c r="AH1735" s="2">
        <v>5</v>
      </c>
      <c r="AI1735" s="6" t="str">
        <f t="shared" si="81"/>
        <v>45-54</v>
      </c>
      <c r="AJ1735" s="11">
        <f>YEAR(tbl_LoanData[[#This Row],[Application Date]])</f>
        <v>2023</v>
      </c>
      <c r="AK1735" s="11" t="str">
        <f>TEXT(tbl_LoanData[[#This Row],[Application Date]],"MMMM")</f>
        <v>October</v>
      </c>
      <c r="AL1735" s="12">
        <f>DATE(YEAR(tbl_LoanData[[#This Row],[Application Date]]),MONTH(tbl_LoanData[[#This Row],[Application Date]]),1)</f>
        <v>45200</v>
      </c>
      <c r="AM1735" s="14">
        <f ca="1">IF(AND(tbl_LoanData[[#This Row],[Application Date]]&gt;=EOMONTH(TODAY(),-1)+1,tbl_LoanData[[#This Row],[Application Date]]&lt;=TODAY()),tbl_LoanData[[#This Row],[Loan Amount]],0)</f>
        <v>0</v>
      </c>
      <c r="AN1735" s="14">
        <f>tbl_LoanData[[#This Row],[Amount Paid]]-(Q1735-X1735)</f>
        <v>201803.04000000004</v>
      </c>
      <c r="AO1735" s="14">
        <f>IF(tbl_LoanData[[#This Row],[Application Status]]="Approved",1,0)</f>
        <v>1</v>
      </c>
      <c r="AP1735" s="22" t="str">
        <f t="shared" ca="1" si="82"/>
        <v/>
      </c>
      <c r="AQ1735" s="22" t="str">
        <f t="shared" ca="1" si="83"/>
        <v/>
      </c>
    </row>
    <row r="1736" spans="1:43" ht="14.4" customHeight="1" x14ac:dyDescent="0.3">
      <c r="A1736" s="2" t="s">
        <v>12771</v>
      </c>
      <c r="B1736" s="2" t="s">
        <v>12772</v>
      </c>
      <c r="C1736" s="2" t="s">
        <v>439</v>
      </c>
      <c r="D1736" s="2" t="s">
        <v>134</v>
      </c>
      <c r="E1736" s="2" t="s">
        <v>284</v>
      </c>
      <c r="F1736" s="2">
        <v>50</v>
      </c>
      <c r="G1736" s="2" t="s">
        <v>83</v>
      </c>
      <c r="H1736" s="2" t="s">
        <v>93</v>
      </c>
      <c r="I1736" s="2" t="s">
        <v>50</v>
      </c>
      <c r="J1736" s="3">
        <v>45200</v>
      </c>
      <c r="K1736" s="3">
        <v>45207</v>
      </c>
      <c r="L1736" s="2" t="s">
        <v>39</v>
      </c>
      <c r="M1736" s="2" t="s">
        <v>157</v>
      </c>
      <c r="N1736" s="2" t="s">
        <v>158</v>
      </c>
      <c r="O1736" s="4">
        <v>1291000</v>
      </c>
      <c r="P1736" s="4">
        <v>244500</v>
      </c>
      <c r="Q1736" s="4">
        <v>1046500</v>
      </c>
      <c r="R1736" s="2">
        <v>24</v>
      </c>
      <c r="S1736" s="5">
        <v>13.71</v>
      </c>
      <c r="T1736" s="4">
        <v>55560.43</v>
      </c>
      <c r="U1736" s="2" t="s">
        <v>73</v>
      </c>
      <c r="V1736" s="2" t="s">
        <v>34</v>
      </c>
      <c r="W1736" s="4">
        <v>1222329.46</v>
      </c>
      <c r="X1736" s="4">
        <v>111120.84</v>
      </c>
      <c r="Y1736" s="4">
        <v>1333450.3</v>
      </c>
      <c r="Z1736" s="2">
        <v>56</v>
      </c>
      <c r="AA1736" s="2" t="s">
        <v>58</v>
      </c>
      <c r="AB1736" s="2" t="s">
        <v>15735</v>
      </c>
      <c r="AC1736" s="2" t="s">
        <v>146</v>
      </c>
      <c r="AD1736" s="2" t="s">
        <v>76</v>
      </c>
      <c r="AE1736" s="5">
        <v>81.06</v>
      </c>
      <c r="AF1736" s="2">
        <v>2</v>
      </c>
      <c r="AG1736" s="2" t="s">
        <v>15718</v>
      </c>
      <c r="AH1736" s="2">
        <v>7</v>
      </c>
      <c r="AI1736" s="6" t="str">
        <f t="shared" si="81"/>
        <v>45-54</v>
      </c>
      <c r="AJ1736" s="11">
        <f>YEAR(tbl_LoanData[[#This Row],[Application Date]])</f>
        <v>2023</v>
      </c>
      <c r="AK1736" s="11" t="str">
        <f>TEXT(tbl_LoanData[[#This Row],[Application Date]],"MMMM")</f>
        <v>October</v>
      </c>
      <c r="AL1736" s="12">
        <f>DATE(YEAR(tbl_LoanData[[#This Row],[Application Date]]),MONTH(tbl_LoanData[[#This Row],[Application Date]]),1)</f>
        <v>45200</v>
      </c>
      <c r="AM1736" s="14">
        <f ca="1">IF(AND(tbl_LoanData[[#This Row],[Application Date]]&gt;=EOMONTH(TODAY(),-1)+1,tbl_LoanData[[#This Row],[Application Date]]&lt;=TODAY()),tbl_LoanData[[#This Row],[Loan Amount]],0)</f>
        <v>0</v>
      </c>
      <c r="AN1736" s="14">
        <f>tbl_LoanData[[#This Row],[Amount Paid]]-(Q1736-X1736)</f>
        <v>286950.29999999993</v>
      </c>
      <c r="AO1736" s="14">
        <f>IF(tbl_LoanData[[#This Row],[Application Status]]="Approved",1,0)</f>
        <v>1</v>
      </c>
      <c r="AP1736" s="22" t="str">
        <f t="shared" ca="1" si="82"/>
        <v/>
      </c>
      <c r="AQ1736" s="22" t="str">
        <f t="shared" ca="1" si="83"/>
        <v/>
      </c>
    </row>
    <row r="1737" spans="1:43" x14ac:dyDescent="0.3">
      <c r="A1737" s="2" t="s">
        <v>12865</v>
      </c>
      <c r="B1737" s="2" t="s">
        <v>12866</v>
      </c>
      <c r="C1737" s="2" t="s">
        <v>231</v>
      </c>
      <c r="D1737" s="2" t="s">
        <v>311</v>
      </c>
      <c r="E1737" s="2" t="s">
        <v>465</v>
      </c>
      <c r="F1737" s="2">
        <v>64</v>
      </c>
      <c r="G1737" s="2" t="s">
        <v>83</v>
      </c>
      <c r="H1737" s="2" t="s">
        <v>259</v>
      </c>
      <c r="I1737" s="2" t="s">
        <v>43</v>
      </c>
      <c r="J1737" s="3">
        <v>45226</v>
      </c>
      <c r="K1737" s="3">
        <v>45231</v>
      </c>
      <c r="L1737" s="2" t="s">
        <v>36</v>
      </c>
      <c r="M1737" s="2" t="s">
        <v>71</v>
      </c>
      <c r="N1737" s="2" t="s">
        <v>162</v>
      </c>
      <c r="O1737" s="4">
        <v>2111000</v>
      </c>
      <c r="P1737" s="4">
        <v>477300</v>
      </c>
      <c r="Q1737" s="4">
        <v>1633700</v>
      </c>
      <c r="R1737" s="2">
        <v>36</v>
      </c>
      <c r="S1737" s="5">
        <v>14.8</v>
      </c>
      <c r="T1737" s="4">
        <v>65529.52</v>
      </c>
      <c r="U1737" s="2" t="s">
        <v>73</v>
      </c>
      <c r="V1737" s="2" t="s">
        <v>74</v>
      </c>
      <c r="W1737" s="4">
        <v>2228003.6800000002</v>
      </c>
      <c r="X1737" s="4">
        <v>131059.12</v>
      </c>
      <c r="Y1737" s="4">
        <v>2359062.7999999998</v>
      </c>
      <c r="Z1737" s="2">
        <v>0</v>
      </c>
      <c r="AA1737" s="2" t="s">
        <v>56</v>
      </c>
      <c r="AB1737" s="2" t="s">
        <v>15730</v>
      </c>
      <c r="AC1737" s="2" t="s">
        <v>106</v>
      </c>
      <c r="AD1737" s="2" t="s">
        <v>76</v>
      </c>
      <c r="AE1737" s="5">
        <v>77.39</v>
      </c>
      <c r="AF1737" s="2">
        <v>0</v>
      </c>
      <c r="AG1737" s="2" t="s">
        <v>77</v>
      </c>
      <c r="AH1737" s="2">
        <v>5</v>
      </c>
      <c r="AI1737" s="6" t="str">
        <f t="shared" si="81"/>
        <v>55-64</v>
      </c>
      <c r="AJ1737" s="11">
        <f>YEAR(tbl_LoanData[[#This Row],[Application Date]])</f>
        <v>2023</v>
      </c>
      <c r="AK1737" s="11" t="str">
        <f>TEXT(tbl_LoanData[[#This Row],[Application Date]],"MMMM")</f>
        <v>October</v>
      </c>
      <c r="AL1737" s="12">
        <f>DATE(YEAR(tbl_LoanData[[#This Row],[Application Date]]),MONTH(tbl_LoanData[[#This Row],[Application Date]]),1)</f>
        <v>45200</v>
      </c>
      <c r="AM1737" s="14">
        <f ca="1">IF(AND(tbl_LoanData[[#This Row],[Application Date]]&gt;=EOMONTH(TODAY(),-1)+1,tbl_LoanData[[#This Row],[Application Date]]&lt;=TODAY()),tbl_LoanData[[#This Row],[Loan Amount]],0)</f>
        <v>0</v>
      </c>
      <c r="AN1737" s="14">
        <f>tbl_LoanData[[#This Row],[Amount Paid]]-(Q1737-X1737)</f>
        <v>725362.80000000028</v>
      </c>
      <c r="AO1737" s="14">
        <f>IF(tbl_LoanData[[#This Row],[Application Status]]="Approved",1,0)</f>
        <v>1</v>
      </c>
      <c r="AP1737" s="22" t="str">
        <f t="shared" ca="1" si="82"/>
        <v/>
      </c>
      <c r="AQ1737" s="22" t="str">
        <f t="shared" ca="1" si="83"/>
        <v/>
      </c>
    </row>
    <row r="1738" spans="1:43" ht="14.4" customHeight="1" x14ac:dyDescent="0.3">
      <c r="A1738" s="2" t="s">
        <v>12891</v>
      </c>
      <c r="B1738" s="2" t="s">
        <v>12892</v>
      </c>
      <c r="C1738" s="2" t="s">
        <v>240</v>
      </c>
      <c r="D1738" s="2" t="s">
        <v>142</v>
      </c>
      <c r="E1738" s="2" t="s">
        <v>190</v>
      </c>
      <c r="F1738" s="2">
        <v>27</v>
      </c>
      <c r="G1738" s="2" t="s">
        <v>83</v>
      </c>
      <c r="H1738" s="2" t="s">
        <v>84</v>
      </c>
      <c r="I1738" s="2" t="s">
        <v>45</v>
      </c>
      <c r="J1738" s="3">
        <v>45216</v>
      </c>
      <c r="K1738" s="3">
        <v>45224</v>
      </c>
      <c r="L1738" s="2" t="s">
        <v>40</v>
      </c>
      <c r="M1738" s="2" t="s">
        <v>85</v>
      </c>
      <c r="N1738" s="2" t="s">
        <v>274</v>
      </c>
      <c r="O1738" s="4">
        <v>1389000</v>
      </c>
      <c r="P1738" s="4">
        <v>433600</v>
      </c>
      <c r="Q1738" s="4">
        <v>955400</v>
      </c>
      <c r="R1738" s="2">
        <v>48</v>
      </c>
      <c r="S1738" s="5">
        <v>5.2</v>
      </c>
      <c r="T1738" s="4">
        <v>24044.23</v>
      </c>
      <c r="U1738" s="2" t="s">
        <v>73</v>
      </c>
      <c r="V1738" s="2" t="s">
        <v>74</v>
      </c>
      <c r="W1738" s="4">
        <v>793459.59</v>
      </c>
      <c r="X1738" s="4">
        <v>360663.61</v>
      </c>
      <c r="Y1738" s="4">
        <v>1154123.2</v>
      </c>
      <c r="Z1738" s="2">
        <v>32</v>
      </c>
      <c r="AA1738" s="2" t="s">
        <v>58</v>
      </c>
      <c r="AB1738" s="2" t="s">
        <v>15731</v>
      </c>
      <c r="AC1738" s="2" t="s">
        <v>213</v>
      </c>
      <c r="AD1738" s="2" t="s">
        <v>76</v>
      </c>
      <c r="AE1738" s="5">
        <v>68.78</v>
      </c>
      <c r="AF1738" s="2">
        <v>1</v>
      </c>
      <c r="AG1738" s="2" t="s">
        <v>15718</v>
      </c>
      <c r="AH1738" s="2">
        <v>8</v>
      </c>
      <c r="AI1738" s="6" t="str">
        <f t="shared" si="81"/>
        <v>25-34</v>
      </c>
      <c r="AJ1738" s="11">
        <f>YEAR(tbl_LoanData[[#This Row],[Application Date]])</f>
        <v>2023</v>
      </c>
      <c r="AK1738" s="11" t="str">
        <f>TEXT(tbl_LoanData[[#This Row],[Application Date]],"MMMM")</f>
        <v>October</v>
      </c>
      <c r="AL1738" s="12">
        <f>DATE(YEAR(tbl_LoanData[[#This Row],[Application Date]]),MONTH(tbl_LoanData[[#This Row],[Application Date]]),1)</f>
        <v>45200</v>
      </c>
      <c r="AM1738" s="14">
        <f ca="1">IF(AND(tbl_LoanData[[#This Row],[Application Date]]&gt;=EOMONTH(TODAY(),-1)+1,tbl_LoanData[[#This Row],[Application Date]]&lt;=TODAY()),tbl_LoanData[[#This Row],[Loan Amount]],0)</f>
        <v>0</v>
      </c>
      <c r="AN1738" s="14">
        <f>tbl_LoanData[[#This Row],[Amount Paid]]-(Q1738-X1738)</f>
        <v>198723.19999999995</v>
      </c>
      <c r="AO1738" s="14">
        <f>IF(tbl_LoanData[[#This Row],[Application Status]]="Approved",1,0)</f>
        <v>1</v>
      </c>
      <c r="AP1738" s="22" t="str">
        <f t="shared" ca="1" si="82"/>
        <v/>
      </c>
      <c r="AQ1738" s="22" t="str">
        <f t="shared" ca="1" si="83"/>
        <v/>
      </c>
    </row>
    <row r="1739" spans="1:43" ht="14.4" customHeight="1" x14ac:dyDescent="0.3">
      <c r="A1739" s="2" t="s">
        <v>12921</v>
      </c>
      <c r="B1739" s="2" t="s">
        <v>12922</v>
      </c>
      <c r="C1739" s="2" t="s">
        <v>515</v>
      </c>
      <c r="D1739" s="2" t="s">
        <v>101</v>
      </c>
      <c r="E1739" s="2" t="s">
        <v>68</v>
      </c>
      <c r="F1739" s="2">
        <v>60</v>
      </c>
      <c r="G1739" s="2" t="s">
        <v>69</v>
      </c>
      <c r="H1739" s="2" t="s">
        <v>372</v>
      </c>
      <c r="I1739" s="2" t="s">
        <v>43</v>
      </c>
      <c r="J1739" s="3">
        <v>45216</v>
      </c>
      <c r="K1739" s="3">
        <v>45224</v>
      </c>
      <c r="L1739" s="2" t="s">
        <v>40</v>
      </c>
      <c r="M1739" s="2" t="s">
        <v>94</v>
      </c>
      <c r="N1739" s="2" t="s">
        <v>4</v>
      </c>
      <c r="O1739" s="4">
        <v>1250000</v>
      </c>
      <c r="P1739" s="4">
        <v>488100</v>
      </c>
      <c r="Q1739" s="4">
        <v>761900</v>
      </c>
      <c r="R1739" s="2">
        <v>36</v>
      </c>
      <c r="S1739" s="5">
        <v>5.21</v>
      </c>
      <c r="T1739" s="4">
        <v>24471.8</v>
      </c>
      <c r="U1739" s="2" t="s">
        <v>73</v>
      </c>
      <c r="V1739" s="2" t="s">
        <v>74</v>
      </c>
      <c r="W1739" s="4">
        <v>832041.2</v>
      </c>
      <c r="X1739" s="4">
        <v>48943.77</v>
      </c>
      <c r="Y1739" s="4">
        <v>880984.97</v>
      </c>
      <c r="Z1739" s="2">
        <v>0</v>
      </c>
      <c r="AA1739" s="2" t="s">
        <v>56</v>
      </c>
      <c r="AB1739" s="2" t="s">
        <v>15729</v>
      </c>
      <c r="AC1739" s="2" t="s">
        <v>213</v>
      </c>
      <c r="AD1739" s="2" t="s">
        <v>76</v>
      </c>
      <c r="AE1739" s="5">
        <v>60.95</v>
      </c>
      <c r="AF1739" s="2">
        <v>0</v>
      </c>
      <c r="AG1739" s="2" t="s">
        <v>77</v>
      </c>
      <c r="AH1739" s="2">
        <v>8</v>
      </c>
      <c r="AI1739" s="6" t="str">
        <f t="shared" si="81"/>
        <v>55-64</v>
      </c>
      <c r="AJ1739" s="11">
        <f>YEAR(tbl_LoanData[[#This Row],[Application Date]])</f>
        <v>2023</v>
      </c>
      <c r="AK1739" s="11" t="str">
        <f>TEXT(tbl_LoanData[[#This Row],[Application Date]],"MMMM")</f>
        <v>October</v>
      </c>
      <c r="AL1739" s="12">
        <f>DATE(YEAR(tbl_LoanData[[#This Row],[Application Date]]),MONTH(tbl_LoanData[[#This Row],[Application Date]]),1)</f>
        <v>45200</v>
      </c>
      <c r="AM1739" s="14">
        <f ca="1">IF(AND(tbl_LoanData[[#This Row],[Application Date]]&gt;=EOMONTH(TODAY(),-1)+1,tbl_LoanData[[#This Row],[Application Date]]&lt;=TODAY()),tbl_LoanData[[#This Row],[Loan Amount]],0)</f>
        <v>0</v>
      </c>
      <c r="AN1739" s="14">
        <f>tbl_LoanData[[#This Row],[Amount Paid]]-(Q1739-X1739)</f>
        <v>119084.96999999997</v>
      </c>
      <c r="AO1739" s="14">
        <f>IF(tbl_LoanData[[#This Row],[Application Status]]="Approved",1,0)</f>
        <v>1</v>
      </c>
      <c r="AP1739" s="22" t="str">
        <f t="shared" ca="1" si="82"/>
        <v/>
      </c>
      <c r="AQ1739" s="22" t="str">
        <f t="shared" ca="1" si="83"/>
        <v/>
      </c>
    </row>
    <row r="1740" spans="1:43" x14ac:dyDescent="0.3">
      <c r="A1740" s="2" t="s">
        <v>13023</v>
      </c>
      <c r="B1740" s="2" t="s">
        <v>13024</v>
      </c>
      <c r="C1740" s="2" t="s">
        <v>188</v>
      </c>
      <c r="D1740" s="2" t="s">
        <v>82</v>
      </c>
      <c r="E1740" s="2" t="s">
        <v>165</v>
      </c>
      <c r="F1740" s="2">
        <v>62</v>
      </c>
      <c r="G1740" s="2" t="s">
        <v>69</v>
      </c>
      <c r="H1740" s="2" t="s">
        <v>224</v>
      </c>
      <c r="I1740" s="2" t="s">
        <v>54</v>
      </c>
      <c r="J1740" s="3">
        <v>45206</v>
      </c>
      <c r="K1740" s="3">
        <v>45215</v>
      </c>
      <c r="L1740" s="2" t="s">
        <v>36</v>
      </c>
      <c r="M1740" s="2" t="s">
        <v>111</v>
      </c>
      <c r="N1740" s="2" t="s">
        <v>350</v>
      </c>
      <c r="O1740" s="4">
        <v>1424000</v>
      </c>
      <c r="P1740" s="4">
        <v>351900</v>
      </c>
      <c r="Q1740" s="4">
        <v>1072100</v>
      </c>
      <c r="R1740" s="2">
        <v>18</v>
      </c>
      <c r="S1740" s="5">
        <v>9.73</v>
      </c>
      <c r="T1740" s="4">
        <v>68254.06</v>
      </c>
      <c r="U1740" s="2" t="s">
        <v>73</v>
      </c>
      <c r="V1740" s="2" t="s">
        <v>33</v>
      </c>
      <c r="W1740" s="4">
        <v>1228573</v>
      </c>
      <c r="X1740" s="4">
        <v>0</v>
      </c>
      <c r="Y1740" s="4">
        <v>1228573</v>
      </c>
      <c r="Z1740" s="2">
        <v>0</v>
      </c>
      <c r="AA1740" s="2" t="s">
        <v>56</v>
      </c>
      <c r="AB1740" s="2" t="s">
        <v>15735</v>
      </c>
      <c r="AC1740" s="2" t="s">
        <v>138</v>
      </c>
      <c r="AD1740" s="2" t="s">
        <v>76</v>
      </c>
      <c r="AE1740" s="5">
        <v>75.290000000000006</v>
      </c>
      <c r="AF1740" s="2">
        <v>0</v>
      </c>
      <c r="AG1740" s="2" t="s">
        <v>77</v>
      </c>
      <c r="AH1740" s="2">
        <v>9</v>
      </c>
      <c r="AI1740" s="6" t="str">
        <f t="shared" si="81"/>
        <v>55-64</v>
      </c>
      <c r="AJ1740" s="11">
        <f>YEAR(tbl_LoanData[[#This Row],[Application Date]])</f>
        <v>2023</v>
      </c>
      <c r="AK1740" s="11" t="str">
        <f>TEXT(tbl_LoanData[[#This Row],[Application Date]],"MMMM")</f>
        <v>October</v>
      </c>
      <c r="AL1740" s="12">
        <f>DATE(YEAR(tbl_LoanData[[#This Row],[Application Date]]),MONTH(tbl_LoanData[[#This Row],[Application Date]]),1)</f>
        <v>45200</v>
      </c>
      <c r="AM1740" s="14">
        <f ca="1">IF(AND(tbl_LoanData[[#This Row],[Application Date]]&gt;=EOMONTH(TODAY(),-1)+1,tbl_LoanData[[#This Row],[Application Date]]&lt;=TODAY()),tbl_LoanData[[#This Row],[Loan Amount]],0)</f>
        <v>0</v>
      </c>
      <c r="AN1740" s="14">
        <f>tbl_LoanData[[#This Row],[Amount Paid]]-(Q1740-X1740)</f>
        <v>156473</v>
      </c>
      <c r="AO1740" s="14">
        <f>IF(tbl_LoanData[[#This Row],[Application Status]]="Approved",1,0)</f>
        <v>1</v>
      </c>
      <c r="AP1740" s="22" t="str">
        <f t="shared" ca="1" si="82"/>
        <v/>
      </c>
      <c r="AQ1740" s="22" t="str">
        <f t="shared" ca="1" si="83"/>
        <v/>
      </c>
    </row>
    <row r="1741" spans="1:43" ht="14.4" customHeight="1" x14ac:dyDescent="0.3">
      <c r="A1741" s="2" t="s">
        <v>13035</v>
      </c>
      <c r="B1741" s="2" t="s">
        <v>13036</v>
      </c>
      <c r="C1741" s="2" t="s">
        <v>840</v>
      </c>
      <c r="D1741" s="2" t="s">
        <v>254</v>
      </c>
      <c r="E1741" s="2" t="s">
        <v>189</v>
      </c>
      <c r="F1741" s="2">
        <v>36</v>
      </c>
      <c r="G1741" s="2" t="s">
        <v>83</v>
      </c>
      <c r="H1741" s="2" t="s">
        <v>516</v>
      </c>
      <c r="I1741" s="2" t="s">
        <v>53</v>
      </c>
      <c r="J1741" s="3">
        <v>45207</v>
      </c>
      <c r="K1741" s="3">
        <v>45220</v>
      </c>
      <c r="L1741" s="2" t="s">
        <v>39</v>
      </c>
      <c r="M1741" s="2" t="s">
        <v>94</v>
      </c>
      <c r="N1741" s="2" t="s">
        <v>365</v>
      </c>
      <c r="O1741" s="4">
        <v>2277000</v>
      </c>
      <c r="P1741" s="4">
        <v>547500</v>
      </c>
      <c r="Q1741" s="4">
        <v>1729500</v>
      </c>
      <c r="R1741" s="2">
        <v>36</v>
      </c>
      <c r="S1741" s="5">
        <v>5.31</v>
      </c>
      <c r="T1741" s="4">
        <v>55694.7</v>
      </c>
      <c r="U1741" s="2" t="s">
        <v>73</v>
      </c>
      <c r="V1741" s="2" t="s">
        <v>74</v>
      </c>
      <c r="W1741" s="4">
        <v>1837925.1</v>
      </c>
      <c r="X1741" s="4">
        <v>167084.25</v>
      </c>
      <c r="Y1741" s="4">
        <v>2005009.35</v>
      </c>
      <c r="Z1741" s="2">
        <v>30</v>
      </c>
      <c r="AA1741" s="2" t="s">
        <v>57</v>
      </c>
      <c r="AB1741" s="2" t="s">
        <v>15731</v>
      </c>
      <c r="AC1741" s="2" t="s">
        <v>146</v>
      </c>
      <c r="AD1741" s="2" t="s">
        <v>76</v>
      </c>
      <c r="AE1741" s="5">
        <v>75.959999999999994</v>
      </c>
      <c r="AF1741" s="2">
        <v>1</v>
      </c>
      <c r="AG1741" s="2" t="s">
        <v>77</v>
      </c>
      <c r="AH1741" s="2">
        <v>13</v>
      </c>
      <c r="AI1741" s="6" t="str">
        <f t="shared" si="81"/>
        <v>35-44</v>
      </c>
      <c r="AJ1741" s="11">
        <f>YEAR(tbl_LoanData[[#This Row],[Application Date]])</f>
        <v>2023</v>
      </c>
      <c r="AK1741" s="11" t="str">
        <f>TEXT(tbl_LoanData[[#This Row],[Application Date]],"MMMM")</f>
        <v>October</v>
      </c>
      <c r="AL1741" s="12">
        <f>DATE(YEAR(tbl_LoanData[[#This Row],[Application Date]]),MONTH(tbl_LoanData[[#This Row],[Application Date]]),1)</f>
        <v>45200</v>
      </c>
      <c r="AM1741" s="14">
        <f ca="1">IF(AND(tbl_LoanData[[#This Row],[Application Date]]&gt;=EOMONTH(TODAY(),-1)+1,tbl_LoanData[[#This Row],[Application Date]]&lt;=TODAY()),tbl_LoanData[[#This Row],[Loan Amount]],0)</f>
        <v>0</v>
      </c>
      <c r="AN1741" s="14">
        <f>tbl_LoanData[[#This Row],[Amount Paid]]-(Q1741-X1741)</f>
        <v>275509.35000000009</v>
      </c>
      <c r="AO1741" s="14">
        <f>IF(tbl_LoanData[[#This Row],[Application Status]]="Approved",1,0)</f>
        <v>1</v>
      </c>
      <c r="AP1741" s="22" t="str">
        <f t="shared" ca="1" si="82"/>
        <v/>
      </c>
      <c r="AQ1741" s="22" t="str">
        <f t="shared" ca="1" si="83"/>
        <v/>
      </c>
    </row>
    <row r="1742" spans="1:43" ht="14.4" customHeight="1" x14ac:dyDescent="0.3">
      <c r="A1742" s="2" t="s">
        <v>13073</v>
      </c>
      <c r="B1742" s="2" t="s">
        <v>13074</v>
      </c>
      <c r="C1742" s="2" t="s">
        <v>379</v>
      </c>
      <c r="D1742" s="2" t="s">
        <v>176</v>
      </c>
      <c r="E1742" s="2" t="s">
        <v>447</v>
      </c>
      <c r="F1742" s="2">
        <v>46</v>
      </c>
      <c r="G1742" s="2" t="s">
        <v>69</v>
      </c>
      <c r="H1742" s="2" t="s">
        <v>166</v>
      </c>
      <c r="I1742" s="2" t="s">
        <v>46</v>
      </c>
      <c r="J1742" s="3">
        <v>45202</v>
      </c>
      <c r="K1742" s="3">
        <v>45206</v>
      </c>
      <c r="L1742" s="2" t="s">
        <v>39</v>
      </c>
      <c r="M1742" s="2" t="s">
        <v>71</v>
      </c>
      <c r="N1742" s="2" t="s">
        <v>72</v>
      </c>
      <c r="O1742" s="4">
        <v>1567000</v>
      </c>
      <c r="P1742" s="4">
        <v>300200</v>
      </c>
      <c r="Q1742" s="4">
        <v>1266800</v>
      </c>
      <c r="R1742" s="2">
        <v>18</v>
      </c>
      <c r="S1742" s="5">
        <v>11.25</v>
      </c>
      <c r="T1742" s="4">
        <v>82254.03</v>
      </c>
      <c r="U1742" s="2" t="s">
        <v>73</v>
      </c>
      <c r="V1742" s="2" t="s">
        <v>33</v>
      </c>
      <c r="W1742" s="4">
        <v>1480572.5</v>
      </c>
      <c r="X1742" s="4">
        <v>0</v>
      </c>
      <c r="Y1742" s="4">
        <v>1480572.5</v>
      </c>
      <c r="Z1742" s="2">
        <v>0</v>
      </c>
      <c r="AA1742" s="2" t="s">
        <v>56</v>
      </c>
      <c r="AB1742" s="2" t="s">
        <v>15733</v>
      </c>
      <c r="AC1742" s="2" t="s">
        <v>213</v>
      </c>
      <c r="AD1742" s="2" t="s">
        <v>76</v>
      </c>
      <c r="AE1742" s="5">
        <v>80.84</v>
      </c>
      <c r="AF1742" s="2">
        <v>0</v>
      </c>
      <c r="AG1742" s="2" t="s">
        <v>77</v>
      </c>
      <c r="AH1742" s="2">
        <v>4</v>
      </c>
      <c r="AI1742" s="6" t="str">
        <f t="shared" si="81"/>
        <v>45-54</v>
      </c>
      <c r="AJ1742" s="11">
        <f>YEAR(tbl_LoanData[[#This Row],[Application Date]])</f>
        <v>2023</v>
      </c>
      <c r="AK1742" s="11" t="str">
        <f>TEXT(tbl_LoanData[[#This Row],[Application Date]],"MMMM")</f>
        <v>October</v>
      </c>
      <c r="AL1742" s="12">
        <f>DATE(YEAR(tbl_LoanData[[#This Row],[Application Date]]),MONTH(tbl_LoanData[[#This Row],[Application Date]]),1)</f>
        <v>45200</v>
      </c>
      <c r="AM1742" s="14">
        <f ca="1">IF(AND(tbl_LoanData[[#This Row],[Application Date]]&gt;=EOMONTH(TODAY(),-1)+1,tbl_LoanData[[#This Row],[Application Date]]&lt;=TODAY()),tbl_LoanData[[#This Row],[Loan Amount]],0)</f>
        <v>0</v>
      </c>
      <c r="AN1742" s="14">
        <f>tbl_LoanData[[#This Row],[Amount Paid]]-(Q1742-X1742)</f>
        <v>213772.5</v>
      </c>
      <c r="AO1742" s="14">
        <f>IF(tbl_LoanData[[#This Row],[Application Status]]="Approved",1,0)</f>
        <v>1</v>
      </c>
      <c r="AP1742" s="22" t="str">
        <f t="shared" ca="1" si="82"/>
        <v/>
      </c>
      <c r="AQ1742" s="22" t="str">
        <f t="shared" ca="1" si="83"/>
        <v/>
      </c>
    </row>
    <row r="1743" spans="1:43" ht="14.4" customHeight="1" x14ac:dyDescent="0.3">
      <c r="A1743" s="2" t="s">
        <v>13427</v>
      </c>
      <c r="B1743" s="2" t="s">
        <v>13428</v>
      </c>
      <c r="C1743" s="2" t="s">
        <v>627</v>
      </c>
      <c r="D1743" s="2" t="s">
        <v>311</v>
      </c>
      <c r="E1743" s="2" t="s">
        <v>68</v>
      </c>
      <c r="F1743" s="2">
        <v>49</v>
      </c>
      <c r="G1743" s="2" t="s">
        <v>83</v>
      </c>
      <c r="H1743" s="2" t="s">
        <v>543</v>
      </c>
      <c r="I1743" s="2" t="s">
        <v>45</v>
      </c>
      <c r="J1743" s="3">
        <v>45202</v>
      </c>
      <c r="K1743" s="3">
        <v>45223</v>
      </c>
      <c r="L1743" s="2" t="s">
        <v>39</v>
      </c>
      <c r="M1743" s="2" t="s">
        <v>94</v>
      </c>
      <c r="N1743" s="2" t="s">
        <v>418</v>
      </c>
      <c r="O1743" s="4">
        <v>1268000</v>
      </c>
      <c r="P1743" s="4">
        <v>443500</v>
      </c>
      <c r="Q1743" s="4">
        <v>824500</v>
      </c>
      <c r="R1743" s="2">
        <v>12</v>
      </c>
      <c r="S1743" s="5">
        <v>10.039999999999999</v>
      </c>
      <c r="T1743" s="4">
        <v>75606.649999999994</v>
      </c>
      <c r="U1743" s="2" t="s">
        <v>73</v>
      </c>
      <c r="V1743" s="2" t="s">
        <v>33</v>
      </c>
      <c r="W1743" s="4">
        <v>907279.8</v>
      </c>
      <c r="X1743" s="4">
        <v>0</v>
      </c>
      <c r="Y1743" s="4">
        <v>907279.8</v>
      </c>
      <c r="Z1743" s="2">
        <v>0</v>
      </c>
      <c r="AA1743" s="2" t="s">
        <v>56</v>
      </c>
      <c r="AB1743" s="2" t="s">
        <v>15728</v>
      </c>
      <c r="AC1743" s="2" t="s">
        <v>332</v>
      </c>
      <c r="AD1743" s="2" t="s">
        <v>76</v>
      </c>
      <c r="AE1743" s="5">
        <v>65.02</v>
      </c>
      <c r="AF1743" s="2">
        <v>0</v>
      </c>
      <c r="AG1743" s="2" t="s">
        <v>77</v>
      </c>
      <c r="AH1743" s="2">
        <v>21</v>
      </c>
      <c r="AI1743" s="6" t="str">
        <f t="shared" si="81"/>
        <v>45-54</v>
      </c>
      <c r="AJ1743" s="11">
        <f>YEAR(tbl_LoanData[[#This Row],[Application Date]])</f>
        <v>2023</v>
      </c>
      <c r="AK1743" s="11" t="str">
        <f>TEXT(tbl_LoanData[[#This Row],[Application Date]],"MMMM")</f>
        <v>October</v>
      </c>
      <c r="AL1743" s="12">
        <f>DATE(YEAR(tbl_LoanData[[#This Row],[Application Date]]),MONTH(tbl_LoanData[[#This Row],[Application Date]]),1)</f>
        <v>45200</v>
      </c>
      <c r="AM1743" s="14">
        <f ca="1">IF(AND(tbl_LoanData[[#This Row],[Application Date]]&gt;=EOMONTH(TODAY(),-1)+1,tbl_LoanData[[#This Row],[Application Date]]&lt;=TODAY()),tbl_LoanData[[#This Row],[Loan Amount]],0)</f>
        <v>0</v>
      </c>
      <c r="AN1743" s="14">
        <f>tbl_LoanData[[#This Row],[Amount Paid]]-(Q1743-X1743)</f>
        <v>82779.800000000047</v>
      </c>
      <c r="AO1743" s="14">
        <f>IF(tbl_LoanData[[#This Row],[Application Status]]="Approved",1,0)</f>
        <v>1</v>
      </c>
      <c r="AP1743" s="22" t="str">
        <f t="shared" ca="1" si="82"/>
        <v/>
      </c>
      <c r="AQ1743" s="22" t="str">
        <f t="shared" ca="1" si="83"/>
        <v/>
      </c>
    </row>
    <row r="1744" spans="1:43" ht="14.4" customHeight="1" x14ac:dyDescent="0.3">
      <c r="A1744" s="2" t="s">
        <v>13477</v>
      </c>
      <c r="B1744" s="2" t="s">
        <v>13478</v>
      </c>
      <c r="C1744" s="2" t="s">
        <v>533</v>
      </c>
      <c r="D1744" s="2" t="s">
        <v>67</v>
      </c>
      <c r="E1744" s="2" t="s">
        <v>82</v>
      </c>
      <c r="F1744" s="2">
        <v>33</v>
      </c>
      <c r="G1744" s="2" t="s">
        <v>83</v>
      </c>
      <c r="H1744" s="2" t="s">
        <v>205</v>
      </c>
      <c r="I1744" s="2" t="s">
        <v>49</v>
      </c>
      <c r="J1744" s="3">
        <v>45220</v>
      </c>
      <c r="K1744" s="3">
        <v>45229</v>
      </c>
      <c r="L1744" s="2" t="s">
        <v>40</v>
      </c>
      <c r="M1744" s="2" t="s">
        <v>111</v>
      </c>
      <c r="N1744" s="2" t="s">
        <v>120</v>
      </c>
      <c r="O1744" s="4">
        <v>762000</v>
      </c>
      <c r="P1744" s="4">
        <v>159800</v>
      </c>
      <c r="Q1744" s="4">
        <v>602200</v>
      </c>
      <c r="R1744" s="2">
        <v>48</v>
      </c>
      <c r="S1744" s="5">
        <v>6.07</v>
      </c>
      <c r="T1744" s="4">
        <v>15591.96</v>
      </c>
      <c r="U1744" s="2" t="s">
        <v>73</v>
      </c>
      <c r="V1744" s="2" t="s">
        <v>74</v>
      </c>
      <c r="W1744" s="4">
        <v>530126.64</v>
      </c>
      <c r="X1744" s="4">
        <v>218287.52</v>
      </c>
      <c r="Y1744" s="4">
        <v>748414.16</v>
      </c>
      <c r="Z1744" s="2">
        <v>0</v>
      </c>
      <c r="AA1744" s="2" t="s">
        <v>56</v>
      </c>
      <c r="AB1744" s="2" t="s">
        <v>15734</v>
      </c>
      <c r="AC1744" s="2" t="s">
        <v>332</v>
      </c>
      <c r="AD1744" s="2" t="s">
        <v>76</v>
      </c>
      <c r="AE1744" s="5">
        <v>79.03</v>
      </c>
      <c r="AF1744" s="2">
        <v>0</v>
      </c>
      <c r="AG1744" s="2" t="s">
        <v>77</v>
      </c>
      <c r="AH1744" s="2">
        <v>9</v>
      </c>
      <c r="AI1744" s="6" t="str">
        <f t="shared" si="81"/>
        <v>25-34</v>
      </c>
      <c r="AJ1744" s="11">
        <f>YEAR(tbl_LoanData[[#This Row],[Application Date]])</f>
        <v>2023</v>
      </c>
      <c r="AK1744" s="11" t="str">
        <f>TEXT(tbl_LoanData[[#This Row],[Application Date]],"MMMM")</f>
        <v>October</v>
      </c>
      <c r="AL1744" s="12">
        <f>DATE(YEAR(tbl_LoanData[[#This Row],[Application Date]]),MONTH(tbl_LoanData[[#This Row],[Application Date]]),1)</f>
        <v>45200</v>
      </c>
      <c r="AM1744" s="14">
        <f ca="1">IF(AND(tbl_LoanData[[#This Row],[Application Date]]&gt;=EOMONTH(TODAY(),-1)+1,tbl_LoanData[[#This Row],[Application Date]]&lt;=TODAY()),tbl_LoanData[[#This Row],[Loan Amount]],0)</f>
        <v>0</v>
      </c>
      <c r="AN1744" s="14">
        <f>tbl_LoanData[[#This Row],[Amount Paid]]-(Q1744-X1744)</f>
        <v>146214.16000000003</v>
      </c>
      <c r="AO1744" s="14">
        <f>IF(tbl_LoanData[[#This Row],[Application Status]]="Approved",1,0)</f>
        <v>1</v>
      </c>
      <c r="AP1744" s="22" t="str">
        <f t="shared" ca="1" si="82"/>
        <v/>
      </c>
      <c r="AQ1744" s="22" t="str">
        <f t="shared" ca="1" si="83"/>
        <v/>
      </c>
    </row>
    <row r="1745" spans="1:43" x14ac:dyDescent="0.3">
      <c r="A1745" s="2" t="s">
        <v>13481</v>
      </c>
      <c r="B1745" s="2" t="s">
        <v>13482</v>
      </c>
      <c r="C1745" s="2" t="s">
        <v>533</v>
      </c>
      <c r="D1745" s="2" t="s">
        <v>67</v>
      </c>
      <c r="E1745" s="2" t="s">
        <v>385</v>
      </c>
      <c r="F1745" s="2">
        <v>42</v>
      </c>
      <c r="G1745" s="2" t="s">
        <v>83</v>
      </c>
      <c r="H1745" s="2" t="s">
        <v>205</v>
      </c>
      <c r="I1745" s="2" t="s">
        <v>49</v>
      </c>
      <c r="J1745" s="3">
        <v>45220</v>
      </c>
      <c r="K1745" s="3">
        <v>45240</v>
      </c>
      <c r="L1745" s="2" t="s">
        <v>36</v>
      </c>
      <c r="M1745" s="2" t="s">
        <v>85</v>
      </c>
      <c r="N1745" s="2" t="s">
        <v>624</v>
      </c>
      <c r="O1745" s="4">
        <v>1380000</v>
      </c>
      <c r="P1745" s="4">
        <v>457500</v>
      </c>
      <c r="Q1745" s="4">
        <v>922500</v>
      </c>
      <c r="R1745" s="2">
        <v>60</v>
      </c>
      <c r="S1745" s="5">
        <v>10.53</v>
      </c>
      <c r="T1745" s="4">
        <v>23469.94</v>
      </c>
      <c r="U1745" s="2" t="s">
        <v>73</v>
      </c>
      <c r="V1745" s="2" t="s">
        <v>74</v>
      </c>
      <c r="W1745" s="4">
        <v>774508.02</v>
      </c>
      <c r="X1745" s="4">
        <v>633688.23</v>
      </c>
      <c r="Y1745" s="4">
        <v>1408196.25</v>
      </c>
      <c r="Z1745" s="2">
        <v>0</v>
      </c>
      <c r="AA1745" s="2" t="s">
        <v>56</v>
      </c>
      <c r="AB1745" s="2" t="s">
        <v>15736</v>
      </c>
      <c r="AC1745" s="2" t="s">
        <v>129</v>
      </c>
      <c r="AD1745" s="2" t="s">
        <v>76</v>
      </c>
      <c r="AE1745" s="5">
        <v>66.849999999999994</v>
      </c>
      <c r="AF1745" s="2">
        <v>0</v>
      </c>
      <c r="AG1745" s="2" t="s">
        <v>77</v>
      </c>
      <c r="AH1745" s="2">
        <v>20</v>
      </c>
      <c r="AI1745" s="6" t="str">
        <f t="shared" si="81"/>
        <v>35-44</v>
      </c>
      <c r="AJ1745" s="11">
        <f>YEAR(tbl_LoanData[[#This Row],[Application Date]])</f>
        <v>2023</v>
      </c>
      <c r="AK1745" s="11" t="str">
        <f>TEXT(tbl_LoanData[[#This Row],[Application Date]],"MMMM")</f>
        <v>October</v>
      </c>
      <c r="AL1745" s="12">
        <f>DATE(YEAR(tbl_LoanData[[#This Row],[Application Date]]),MONTH(tbl_LoanData[[#This Row],[Application Date]]),1)</f>
        <v>45200</v>
      </c>
      <c r="AM1745" s="14">
        <f ca="1">IF(AND(tbl_LoanData[[#This Row],[Application Date]]&gt;=EOMONTH(TODAY(),-1)+1,tbl_LoanData[[#This Row],[Application Date]]&lt;=TODAY()),tbl_LoanData[[#This Row],[Loan Amount]],0)</f>
        <v>0</v>
      </c>
      <c r="AN1745" s="14">
        <f>tbl_LoanData[[#This Row],[Amount Paid]]-(Q1745-X1745)</f>
        <v>485696.25</v>
      </c>
      <c r="AO1745" s="14">
        <f>IF(tbl_LoanData[[#This Row],[Application Status]]="Approved",1,0)</f>
        <v>1</v>
      </c>
      <c r="AP1745" s="22" t="str">
        <f t="shared" ca="1" si="82"/>
        <v/>
      </c>
      <c r="AQ1745" s="22" t="str">
        <f t="shared" ca="1" si="83"/>
        <v/>
      </c>
    </row>
    <row r="1746" spans="1:43" ht="14.4" customHeight="1" x14ac:dyDescent="0.3">
      <c r="A1746" s="2" t="s">
        <v>13489</v>
      </c>
      <c r="B1746" s="2" t="s">
        <v>13490</v>
      </c>
      <c r="C1746" s="2" t="s">
        <v>289</v>
      </c>
      <c r="D1746" s="2" t="s">
        <v>101</v>
      </c>
      <c r="E1746" s="2" t="s">
        <v>311</v>
      </c>
      <c r="F1746" s="2">
        <v>60</v>
      </c>
      <c r="G1746" s="2" t="s">
        <v>69</v>
      </c>
      <c r="H1746" s="2" t="s">
        <v>211</v>
      </c>
      <c r="I1746" s="2" t="s">
        <v>50</v>
      </c>
      <c r="J1746" s="3">
        <v>45226</v>
      </c>
      <c r="K1746" s="3">
        <v>45236</v>
      </c>
      <c r="L1746" s="2" t="s">
        <v>36</v>
      </c>
      <c r="M1746" s="2" t="s">
        <v>94</v>
      </c>
      <c r="N1746" s="2" t="s">
        <v>212</v>
      </c>
      <c r="O1746" s="4">
        <v>1722000</v>
      </c>
      <c r="P1746" s="4">
        <v>382500</v>
      </c>
      <c r="Q1746" s="4">
        <v>1339500</v>
      </c>
      <c r="R1746" s="2">
        <v>36</v>
      </c>
      <c r="S1746" s="5">
        <v>13.23</v>
      </c>
      <c r="T1746" s="4">
        <v>51976.32</v>
      </c>
      <c r="U1746" s="2" t="s">
        <v>73</v>
      </c>
      <c r="V1746" s="2" t="s">
        <v>74</v>
      </c>
      <c r="W1746" s="4">
        <v>1611265.92</v>
      </c>
      <c r="X1746" s="4">
        <v>259881.63</v>
      </c>
      <c r="Y1746" s="4">
        <v>1871147.55</v>
      </c>
      <c r="Z1746" s="2">
        <v>64</v>
      </c>
      <c r="AA1746" s="2" t="s">
        <v>59</v>
      </c>
      <c r="AB1746" s="2" t="s">
        <v>15731</v>
      </c>
      <c r="AC1746" s="2" t="s">
        <v>332</v>
      </c>
      <c r="AD1746" s="2" t="s">
        <v>76</v>
      </c>
      <c r="AE1746" s="5">
        <v>77.790000000000006</v>
      </c>
      <c r="AF1746" s="2">
        <v>2</v>
      </c>
      <c r="AG1746" s="2" t="s">
        <v>130</v>
      </c>
      <c r="AH1746" s="2">
        <v>10</v>
      </c>
      <c r="AI1746" s="6" t="str">
        <f t="shared" si="81"/>
        <v>55-64</v>
      </c>
      <c r="AJ1746" s="11">
        <f>YEAR(tbl_LoanData[[#This Row],[Application Date]])</f>
        <v>2023</v>
      </c>
      <c r="AK1746" s="11" t="str">
        <f>TEXT(tbl_LoanData[[#This Row],[Application Date]],"MMMM")</f>
        <v>October</v>
      </c>
      <c r="AL1746" s="12">
        <f>DATE(YEAR(tbl_LoanData[[#This Row],[Application Date]]),MONTH(tbl_LoanData[[#This Row],[Application Date]]),1)</f>
        <v>45200</v>
      </c>
      <c r="AM1746" s="14">
        <f ca="1">IF(AND(tbl_LoanData[[#This Row],[Application Date]]&gt;=EOMONTH(TODAY(),-1)+1,tbl_LoanData[[#This Row],[Application Date]]&lt;=TODAY()),tbl_LoanData[[#This Row],[Loan Amount]],0)</f>
        <v>0</v>
      </c>
      <c r="AN1746" s="14">
        <f>tbl_LoanData[[#This Row],[Amount Paid]]-(Q1746-X1746)</f>
        <v>531647.54999999981</v>
      </c>
      <c r="AO1746" s="14">
        <f>IF(tbl_LoanData[[#This Row],[Application Status]]="Approved",1,0)</f>
        <v>1</v>
      </c>
      <c r="AP1746" s="22" t="str">
        <f t="shared" ca="1" si="82"/>
        <v/>
      </c>
      <c r="AQ1746" s="22" t="str">
        <f t="shared" ca="1" si="83"/>
        <v/>
      </c>
    </row>
    <row r="1747" spans="1:43" ht="14.4" customHeight="1" x14ac:dyDescent="0.3">
      <c r="A1747" s="2" t="s">
        <v>13499</v>
      </c>
      <c r="B1747" s="2" t="s">
        <v>13500</v>
      </c>
      <c r="C1747" s="2" t="s">
        <v>149</v>
      </c>
      <c r="D1747" s="2" t="s">
        <v>268</v>
      </c>
      <c r="E1747" s="2" t="s">
        <v>165</v>
      </c>
      <c r="F1747" s="2">
        <v>34</v>
      </c>
      <c r="G1747" s="2" t="s">
        <v>83</v>
      </c>
      <c r="H1747" s="2" t="s">
        <v>273</v>
      </c>
      <c r="I1747" s="2" t="s">
        <v>45</v>
      </c>
      <c r="J1747" s="3">
        <v>45204</v>
      </c>
      <c r="K1747" s="3">
        <v>45211</v>
      </c>
      <c r="L1747" s="2" t="s">
        <v>37</v>
      </c>
      <c r="M1747" s="2" t="s">
        <v>94</v>
      </c>
      <c r="N1747" s="2" t="s">
        <v>568</v>
      </c>
      <c r="O1747" s="4">
        <v>136000</v>
      </c>
      <c r="P1747" s="4">
        <v>51500</v>
      </c>
      <c r="Q1747" s="4">
        <v>84500</v>
      </c>
      <c r="R1747" s="2">
        <v>60</v>
      </c>
      <c r="S1747" s="5">
        <v>14.14</v>
      </c>
      <c r="T1747" s="4">
        <v>2404.02</v>
      </c>
      <c r="U1747" s="2" t="s">
        <v>73</v>
      </c>
      <c r="V1747" s="2" t="s">
        <v>74</v>
      </c>
      <c r="W1747" s="4">
        <v>81736.679999999993</v>
      </c>
      <c r="X1747" s="4">
        <v>62504.82</v>
      </c>
      <c r="Y1747" s="4">
        <v>144241.5</v>
      </c>
      <c r="Z1747" s="2">
        <v>0</v>
      </c>
      <c r="AA1747" s="2" t="s">
        <v>56</v>
      </c>
      <c r="AB1747" s="2" t="s">
        <v>15727</v>
      </c>
      <c r="AC1747" s="2" t="s">
        <v>121</v>
      </c>
      <c r="AD1747" s="2" t="s">
        <v>76</v>
      </c>
      <c r="AE1747" s="5">
        <v>62.13</v>
      </c>
      <c r="AF1747" s="2">
        <v>0</v>
      </c>
      <c r="AG1747" s="2" t="s">
        <v>77</v>
      </c>
      <c r="AH1747" s="2">
        <v>7</v>
      </c>
      <c r="AI1747" s="6" t="str">
        <f t="shared" si="81"/>
        <v>25-34</v>
      </c>
      <c r="AJ1747" s="11">
        <f>YEAR(tbl_LoanData[[#This Row],[Application Date]])</f>
        <v>2023</v>
      </c>
      <c r="AK1747" s="11" t="str">
        <f>TEXT(tbl_LoanData[[#This Row],[Application Date]],"MMMM")</f>
        <v>October</v>
      </c>
      <c r="AL1747" s="12">
        <f>DATE(YEAR(tbl_LoanData[[#This Row],[Application Date]]),MONTH(tbl_LoanData[[#This Row],[Application Date]]),1)</f>
        <v>45200</v>
      </c>
      <c r="AM1747" s="14">
        <f ca="1">IF(AND(tbl_LoanData[[#This Row],[Application Date]]&gt;=EOMONTH(TODAY(),-1)+1,tbl_LoanData[[#This Row],[Application Date]]&lt;=TODAY()),tbl_LoanData[[#This Row],[Loan Amount]],0)</f>
        <v>0</v>
      </c>
      <c r="AN1747" s="14">
        <f>tbl_LoanData[[#This Row],[Amount Paid]]-(Q1747-X1747)</f>
        <v>59741.499999999993</v>
      </c>
      <c r="AO1747" s="14">
        <f>IF(tbl_LoanData[[#This Row],[Application Status]]="Approved",1,0)</f>
        <v>1</v>
      </c>
      <c r="AP1747" s="22" t="str">
        <f t="shared" ca="1" si="82"/>
        <v/>
      </c>
      <c r="AQ1747" s="22" t="str">
        <f t="shared" ca="1" si="83"/>
        <v/>
      </c>
    </row>
    <row r="1748" spans="1:43" ht="14.4" customHeight="1" x14ac:dyDescent="0.3">
      <c r="A1748" s="2" t="s">
        <v>13573</v>
      </c>
      <c r="B1748" s="2" t="s">
        <v>13574</v>
      </c>
      <c r="C1748" s="2" t="s">
        <v>546</v>
      </c>
      <c r="D1748" s="2" t="s">
        <v>142</v>
      </c>
      <c r="E1748" s="2" t="s">
        <v>81</v>
      </c>
      <c r="F1748" s="2">
        <v>49</v>
      </c>
      <c r="G1748" s="2" t="s">
        <v>83</v>
      </c>
      <c r="H1748" s="2" t="s">
        <v>172</v>
      </c>
      <c r="I1748" s="2" t="s">
        <v>45</v>
      </c>
      <c r="J1748" s="3">
        <v>45201</v>
      </c>
      <c r="K1748" s="3">
        <v>45203</v>
      </c>
      <c r="L1748" s="2" t="s">
        <v>41</v>
      </c>
      <c r="M1748" s="2" t="s">
        <v>144</v>
      </c>
      <c r="N1748" s="2" t="s">
        <v>145</v>
      </c>
      <c r="O1748" s="4">
        <v>2033000</v>
      </c>
      <c r="P1748" s="4">
        <v>403200</v>
      </c>
      <c r="Q1748" s="4">
        <v>1629800</v>
      </c>
      <c r="R1748" s="2">
        <v>12</v>
      </c>
      <c r="S1748" s="5">
        <v>7.74</v>
      </c>
      <c r="T1748" s="4">
        <v>146328.88</v>
      </c>
      <c r="U1748" s="2" t="s">
        <v>73</v>
      </c>
      <c r="V1748" s="2" t="s">
        <v>33</v>
      </c>
      <c r="W1748" s="4">
        <v>1755946.52</v>
      </c>
      <c r="X1748" s="4">
        <v>0</v>
      </c>
      <c r="Y1748" s="4">
        <v>1755946.52</v>
      </c>
      <c r="Z1748" s="2">
        <v>0</v>
      </c>
      <c r="AA1748" s="2" t="s">
        <v>56</v>
      </c>
      <c r="AB1748" s="2" t="s">
        <v>15736</v>
      </c>
      <c r="AC1748" s="2" t="s">
        <v>146</v>
      </c>
      <c r="AD1748" s="2" t="s">
        <v>76</v>
      </c>
      <c r="AE1748" s="5">
        <v>80.17</v>
      </c>
      <c r="AF1748" s="2">
        <v>0</v>
      </c>
      <c r="AG1748" s="2" t="s">
        <v>77</v>
      </c>
      <c r="AH1748" s="2">
        <v>2</v>
      </c>
      <c r="AI1748" s="6" t="str">
        <f t="shared" si="81"/>
        <v>45-54</v>
      </c>
      <c r="AJ1748" s="11">
        <f>YEAR(tbl_LoanData[[#This Row],[Application Date]])</f>
        <v>2023</v>
      </c>
      <c r="AK1748" s="11" t="str">
        <f>TEXT(tbl_LoanData[[#This Row],[Application Date]],"MMMM")</f>
        <v>October</v>
      </c>
      <c r="AL1748" s="12">
        <f>DATE(YEAR(tbl_LoanData[[#This Row],[Application Date]]),MONTH(tbl_LoanData[[#This Row],[Application Date]]),1)</f>
        <v>45200</v>
      </c>
      <c r="AM1748" s="14">
        <f ca="1">IF(AND(tbl_LoanData[[#This Row],[Application Date]]&gt;=EOMONTH(TODAY(),-1)+1,tbl_LoanData[[#This Row],[Application Date]]&lt;=TODAY()),tbl_LoanData[[#This Row],[Loan Amount]],0)</f>
        <v>0</v>
      </c>
      <c r="AN1748" s="14">
        <f>tbl_LoanData[[#This Row],[Amount Paid]]-(Q1748-X1748)</f>
        <v>126146.52000000002</v>
      </c>
      <c r="AO1748" s="14">
        <f>IF(tbl_LoanData[[#This Row],[Application Status]]="Approved",1,0)</f>
        <v>1</v>
      </c>
      <c r="AP1748" s="22" t="str">
        <f t="shared" ca="1" si="82"/>
        <v/>
      </c>
      <c r="AQ1748" s="22" t="str">
        <f t="shared" ca="1" si="83"/>
        <v/>
      </c>
    </row>
    <row r="1749" spans="1:43" ht="14.4" customHeight="1" x14ac:dyDescent="0.3">
      <c r="A1749" s="2" t="s">
        <v>13593</v>
      </c>
      <c r="B1749" s="2" t="s">
        <v>13594</v>
      </c>
      <c r="C1749" s="2" t="s">
        <v>432</v>
      </c>
      <c r="D1749" s="2" t="s">
        <v>189</v>
      </c>
      <c r="E1749" s="2" t="s">
        <v>142</v>
      </c>
      <c r="F1749" s="2">
        <v>41</v>
      </c>
      <c r="G1749" s="2" t="s">
        <v>69</v>
      </c>
      <c r="H1749" s="2" t="s">
        <v>466</v>
      </c>
      <c r="I1749" s="2" t="s">
        <v>43</v>
      </c>
      <c r="J1749" s="3">
        <v>45225</v>
      </c>
      <c r="K1749" s="3">
        <v>45234</v>
      </c>
      <c r="L1749" s="2" t="s">
        <v>36</v>
      </c>
      <c r="M1749" s="2" t="s">
        <v>104</v>
      </c>
      <c r="N1749" s="2" t="s">
        <v>592</v>
      </c>
      <c r="O1749" s="4">
        <v>2099000</v>
      </c>
      <c r="P1749" s="4">
        <v>806900</v>
      </c>
      <c r="Q1749" s="4">
        <v>1292100</v>
      </c>
      <c r="R1749" s="2">
        <v>24</v>
      </c>
      <c r="S1749" s="5">
        <v>8.66</v>
      </c>
      <c r="T1749" s="4">
        <v>63162.16</v>
      </c>
      <c r="U1749" s="2" t="s">
        <v>73</v>
      </c>
      <c r="V1749" s="2" t="s">
        <v>34</v>
      </c>
      <c r="W1749" s="4">
        <v>1326405.3600000001</v>
      </c>
      <c r="X1749" s="4">
        <v>189486.36</v>
      </c>
      <c r="Y1749" s="4">
        <v>1515891.72</v>
      </c>
      <c r="Z1749" s="2">
        <v>96</v>
      </c>
      <c r="AA1749" s="2" t="s">
        <v>60</v>
      </c>
      <c r="AB1749" s="2" t="s">
        <v>15729</v>
      </c>
      <c r="AC1749" s="2" t="s">
        <v>129</v>
      </c>
      <c r="AD1749" s="2" t="s">
        <v>76</v>
      </c>
      <c r="AE1749" s="5">
        <v>61.56</v>
      </c>
      <c r="AF1749" s="2">
        <v>3</v>
      </c>
      <c r="AG1749" s="2" t="s">
        <v>130</v>
      </c>
      <c r="AH1749" s="2">
        <v>9</v>
      </c>
      <c r="AI1749" s="6" t="str">
        <f t="shared" si="81"/>
        <v>35-44</v>
      </c>
      <c r="AJ1749" s="11">
        <f>YEAR(tbl_LoanData[[#This Row],[Application Date]])</f>
        <v>2023</v>
      </c>
      <c r="AK1749" s="11" t="str">
        <f>TEXT(tbl_LoanData[[#This Row],[Application Date]],"MMMM")</f>
        <v>October</v>
      </c>
      <c r="AL1749" s="12">
        <f>DATE(YEAR(tbl_LoanData[[#This Row],[Application Date]]),MONTH(tbl_LoanData[[#This Row],[Application Date]]),1)</f>
        <v>45200</v>
      </c>
      <c r="AM1749" s="14">
        <f ca="1">IF(AND(tbl_LoanData[[#This Row],[Application Date]]&gt;=EOMONTH(TODAY(),-1)+1,tbl_LoanData[[#This Row],[Application Date]]&lt;=TODAY()),tbl_LoanData[[#This Row],[Loan Amount]],0)</f>
        <v>0</v>
      </c>
      <c r="AN1749" s="14">
        <f>tbl_LoanData[[#This Row],[Amount Paid]]-(Q1749-X1749)</f>
        <v>223791.71999999997</v>
      </c>
      <c r="AO1749" s="14">
        <f>IF(tbl_LoanData[[#This Row],[Application Status]]="Approved",1,0)</f>
        <v>1</v>
      </c>
      <c r="AP1749" s="22" t="str">
        <f t="shared" ca="1" si="82"/>
        <v/>
      </c>
      <c r="AQ1749" s="22" t="str">
        <f t="shared" ca="1" si="83"/>
        <v/>
      </c>
    </row>
    <row r="1750" spans="1:43" ht="14.4" customHeight="1" x14ac:dyDescent="0.3">
      <c r="A1750" s="2" t="s">
        <v>13655</v>
      </c>
      <c r="B1750" s="2" t="s">
        <v>13656</v>
      </c>
      <c r="C1750" s="2" t="s">
        <v>297</v>
      </c>
      <c r="D1750" s="2" t="s">
        <v>102</v>
      </c>
      <c r="E1750" s="2" t="s">
        <v>210</v>
      </c>
      <c r="F1750" s="2">
        <v>26</v>
      </c>
      <c r="G1750" s="2" t="s">
        <v>69</v>
      </c>
      <c r="H1750" s="2" t="s">
        <v>237</v>
      </c>
      <c r="I1750" s="2" t="s">
        <v>48</v>
      </c>
      <c r="J1750" s="3">
        <v>45211</v>
      </c>
      <c r="K1750" s="3">
        <v>45231</v>
      </c>
      <c r="L1750" s="2" t="s">
        <v>41</v>
      </c>
      <c r="M1750" s="2" t="s">
        <v>184</v>
      </c>
      <c r="N1750" s="2" t="s">
        <v>426</v>
      </c>
      <c r="O1750" s="4">
        <v>4009000</v>
      </c>
      <c r="P1750" s="4">
        <v>860000</v>
      </c>
      <c r="Q1750" s="4">
        <v>3149000</v>
      </c>
      <c r="R1750" s="2">
        <v>48</v>
      </c>
      <c r="S1750" s="5">
        <v>12.8</v>
      </c>
      <c r="T1750" s="4">
        <v>99193.5</v>
      </c>
      <c r="U1750" s="2" t="s">
        <v>73</v>
      </c>
      <c r="V1750" s="2" t="s">
        <v>74</v>
      </c>
      <c r="W1750" s="4">
        <v>3372579</v>
      </c>
      <c r="X1750" s="4">
        <v>1388709</v>
      </c>
      <c r="Y1750" s="4">
        <v>4761288</v>
      </c>
      <c r="Z1750" s="2">
        <v>0</v>
      </c>
      <c r="AA1750" s="2" t="s">
        <v>56</v>
      </c>
      <c r="AB1750" s="2" t="s">
        <v>15733</v>
      </c>
      <c r="AC1750" s="2" t="s">
        <v>360</v>
      </c>
      <c r="AD1750" s="2" t="s">
        <v>76</v>
      </c>
      <c r="AE1750" s="5">
        <v>78.55</v>
      </c>
      <c r="AF1750" s="2">
        <v>0</v>
      </c>
      <c r="AG1750" s="2" t="s">
        <v>77</v>
      </c>
      <c r="AH1750" s="2">
        <v>20</v>
      </c>
      <c r="AI1750" s="6" t="str">
        <f t="shared" si="81"/>
        <v>25-34</v>
      </c>
      <c r="AJ1750" s="11">
        <f>YEAR(tbl_LoanData[[#This Row],[Application Date]])</f>
        <v>2023</v>
      </c>
      <c r="AK1750" s="11" t="str">
        <f>TEXT(tbl_LoanData[[#This Row],[Application Date]],"MMMM")</f>
        <v>October</v>
      </c>
      <c r="AL1750" s="12">
        <f>DATE(YEAR(tbl_LoanData[[#This Row],[Application Date]]),MONTH(tbl_LoanData[[#This Row],[Application Date]]),1)</f>
        <v>45200</v>
      </c>
      <c r="AM1750" s="14">
        <f ca="1">IF(AND(tbl_LoanData[[#This Row],[Application Date]]&gt;=EOMONTH(TODAY(),-1)+1,tbl_LoanData[[#This Row],[Application Date]]&lt;=TODAY()),tbl_LoanData[[#This Row],[Loan Amount]],0)</f>
        <v>0</v>
      </c>
      <c r="AN1750" s="14">
        <f>tbl_LoanData[[#This Row],[Amount Paid]]-(Q1750-X1750)</f>
        <v>1612288</v>
      </c>
      <c r="AO1750" s="14">
        <f>IF(tbl_LoanData[[#This Row],[Application Status]]="Approved",1,0)</f>
        <v>1</v>
      </c>
      <c r="AP1750" s="22" t="str">
        <f t="shared" ca="1" si="82"/>
        <v/>
      </c>
      <c r="AQ1750" s="22" t="str">
        <f t="shared" ca="1" si="83"/>
        <v/>
      </c>
    </row>
    <row r="1751" spans="1:43" ht="14.4" customHeight="1" x14ac:dyDescent="0.3">
      <c r="A1751" s="2" t="s">
        <v>13667</v>
      </c>
      <c r="B1751" s="2" t="s">
        <v>13668</v>
      </c>
      <c r="C1751" s="2" t="s">
        <v>515</v>
      </c>
      <c r="D1751" s="2" t="s">
        <v>101</v>
      </c>
      <c r="E1751" s="2" t="s">
        <v>101</v>
      </c>
      <c r="F1751" s="2">
        <v>39</v>
      </c>
      <c r="G1751" s="2" t="s">
        <v>69</v>
      </c>
      <c r="H1751" s="2" t="s">
        <v>126</v>
      </c>
      <c r="I1751" s="2" t="s">
        <v>44</v>
      </c>
      <c r="J1751" s="3">
        <v>45223</v>
      </c>
      <c r="K1751" s="3"/>
      <c r="L1751" s="2" t="s">
        <v>36</v>
      </c>
      <c r="M1751" s="2" t="s">
        <v>94</v>
      </c>
      <c r="N1751" s="2" t="s">
        <v>212</v>
      </c>
      <c r="O1751" s="4">
        <v>1795000</v>
      </c>
      <c r="P1751" s="4">
        <v>397000</v>
      </c>
      <c r="Q1751" s="4">
        <v>1398000</v>
      </c>
      <c r="R1751" s="2">
        <v>48</v>
      </c>
      <c r="S1751" s="5">
        <v>6.21</v>
      </c>
      <c r="T1751" s="4">
        <v>36359.65</v>
      </c>
      <c r="U1751" s="2" t="s">
        <v>113</v>
      </c>
      <c r="V1751" s="2" t="s">
        <v>97</v>
      </c>
      <c r="W1751" s="4">
        <v>0</v>
      </c>
      <c r="X1751" s="4">
        <v>0</v>
      </c>
      <c r="Y1751" s="4">
        <v>1745263.2</v>
      </c>
      <c r="Z1751" s="2">
        <v>0</v>
      </c>
      <c r="AA1751" s="2" t="s">
        <v>97</v>
      </c>
      <c r="AB1751" s="2" t="s">
        <v>15731</v>
      </c>
      <c r="AC1751" s="2" t="s">
        <v>360</v>
      </c>
      <c r="AD1751" s="2" t="s">
        <v>76</v>
      </c>
      <c r="AE1751" s="5">
        <v>77.88</v>
      </c>
      <c r="AF1751" s="2">
        <v>0</v>
      </c>
      <c r="AG1751" s="2" t="s">
        <v>97</v>
      </c>
      <c r="AH1751" s="2"/>
      <c r="AI1751" s="6" t="str">
        <f t="shared" si="81"/>
        <v>35-44</v>
      </c>
      <c r="AJ1751" s="11">
        <f>YEAR(tbl_LoanData[[#This Row],[Application Date]])</f>
        <v>2023</v>
      </c>
      <c r="AK1751" s="11" t="str">
        <f>TEXT(tbl_LoanData[[#This Row],[Application Date]],"MMMM")</f>
        <v>October</v>
      </c>
      <c r="AL1751" s="12">
        <f>DATE(YEAR(tbl_LoanData[[#This Row],[Application Date]]),MONTH(tbl_LoanData[[#This Row],[Application Date]]),1)</f>
        <v>45200</v>
      </c>
      <c r="AM1751" s="14">
        <f ca="1">IF(AND(tbl_LoanData[[#This Row],[Application Date]]&gt;=EOMONTH(TODAY(),-1)+1,tbl_LoanData[[#This Row],[Application Date]]&lt;=TODAY()),tbl_LoanData[[#This Row],[Loan Amount]],0)</f>
        <v>0</v>
      </c>
      <c r="AN1751" s="14">
        <f>tbl_LoanData[[#This Row],[Amount Paid]]-(Q1751-X1751)</f>
        <v>-1398000</v>
      </c>
      <c r="AO1751" s="14">
        <f>IF(tbl_LoanData[[#This Row],[Application Status]]="Approved",1,0)</f>
        <v>0</v>
      </c>
      <c r="AP1751" s="22" t="str">
        <f t="shared" ca="1" si="82"/>
        <v/>
      </c>
      <c r="AQ1751" s="22" t="str">
        <f t="shared" ca="1" si="83"/>
        <v/>
      </c>
    </row>
    <row r="1752" spans="1:43" ht="14.4" customHeight="1" x14ac:dyDescent="0.3">
      <c r="A1752" s="2" t="s">
        <v>13839</v>
      </c>
      <c r="B1752" s="2" t="s">
        <v>13840</v>
      </c>
      <c r="C1752" s="2" t="s">
        <v>840</v>
      </c>
      <c r="D1752" s="2" t="s">
        <v>67</v>
      </c>
      <c r="E1752" s="2" t="s">
        <v>209</v>
      </c>
      <c r="F1752" s="2">
        <v>34</v>
      </c>
      <c r="G1752" s="2" t="s">
        <v>83</v>
      </c>
      <c r="H1752" s="2" t="s">
        <v>372</v>
      </c>
      <c r="I1752" s="2" t="s">
        <v>43</v>
      </c>
      <c r="J1752" s="3">
        <v>45200</v>
      </c>
      <c r="K1752" s="3">
        <v>45221</v>
      </c>
      <c r="L1752" s="2" t="s">
        <v>40</v>
      </c>
      <c r="M1752" s="2" t="s">
        <v>94</v>
      </c>
      <c r="N1752" s="2" t="s">
        <v>4</v>
      </c>
      <c r="O1752" s="4">
        <v>1371000</v>
      </c>
      <c r="P1752" s="4">
        <v>507700</v>
      </c>
      <c r="Q1752" s="4">
        <v>863300</v>
      </c>
      <c r="R1752" s="2">
        <v>48</v>
      </c>
      <c r="S1752" s="5">
        <v>5.18</v>
      </c>
      <c r="T1752" s="4">
        <v>21712</v>
      </c>
      <c r="U1752" s="2" t="s">
        <v>73</v>
      </c>
      <c r="V1752" s="2" t="s">
        <v>74</v>
      </c>
      <c r="W1752" s="4">
        <v>738208</v>
      </c>
      <c r="X1752" s="4">
        <v>303967.76</v>
      </c>
      <c r="Y1752" s="4">
        <v>1042175.76</v>
      </c>
      <c r="Z1752" s="2">
        <v>0</v>
      </c>
      <c r="AA1752" s="2" t="s">
        <v>56</v>
      </c>
      <c r="AB1752" s="2" t="s">
        <v>15733</v>
      </c>
      <c r="AC1752" s="2" t="s">
        <v>213</v>
      </c>
      <c r="AD1752" s="2" t="s">
        <v>76</v>
      </c>
      <c r="AE1752" s="5">
        <v>62.97</v>
      </c>
      <c r="AF1752" s="2">
        <v>0</v>
      </c>
      <c r="AG1752" s="2" t="s">
        <v>77</v>
      </c>
      <c r="AH1752" s="2">
        <v>21</v>
      </c>
      <c r="AI1752" s="6" t="str">
        <f t="shared" si="81"/>
        <v>25-34</v>
      </c>
      <c r="AJ1752" s="11">
        <f>YEAR(tbl_LoanData[[#This Row],[Application Date]])</f>
        <v>2023</v>
      </c>
      <c r="AK1752" s="11" t="str">
        <f>TEXT(tbl_LoanData[[#This Row],[Application Date]],"MMMM")</f>
        <v>October</v>
      </c>
      <c r="AL1752" s="12">
        <f>DATE(YEAR(tbl_LoanData[[#This Row],[Application Date]]),MONTH(tbl_LoanData[[#This Row],[Application Date]]),1)</f>
        <v>45200</v>
      </c>
      <c r="AM1752" s="14">
        <f ca="1">IF(AND(tbl_LoanData[[#This Row],[Application Date]]&gt;=EOMONTH(TODAY(),-1)+1,tbl_LoanData[[#This Row],[Application Date]]&lt;=TODAY()),tbl_LoanData[[#This Row],[Loan Amount]],0)</f>
        <v>0</v>
      </c>
      <c r="AN1752" s="14">
        <f>tbl_LoanData[[#This Row],[Amount Paid]]-(Q1752-X1752)</f>
        <v>178875.76</v>
      </c>
      <c r="AO1752" s="14">
        <f>IF(tbl_LoanData[[#This Row],[Application Status]]="Approved",1,0)</f>
        <v>1</v>
      </c>
      <c r="AP1752" s="22" t="str">
        <f t="shared" ca="1" si="82"/>
        <v/>
      </c>
      <c r="AQ1752" s="22" t="str">
        <f t="shared" ca="1" si="83"/>
        <v/>
      </c>
    </row>
    <row r="1753" spans="1:43" x14ac:dyDescent="0.3">
      <c r="A1753" s="2" t="s">
        <v>13861</v>
      </c>
      <c r="B1753" s="2" t="s">
        <v>13862</v>
      </c>
      <c r="C1753" s="2" t="s">
        <v>220</v>
      </c>
      <c r="D1753" s="2" t="s">
        <v>142</v>
      </c>
      <c r="E1753" s="2" t="s">
        <v>91</v>
      </c>
      <c r="F1753" s="2">
        <v>22</v>
      </c>
      <c r="G1753" s="2" t="s">
        <v>69</v>
      </c>
      <c r="H1753" s="2" t="s">
        <v>250</v>
      </c>
      <c r="I1753" s="2" t="s">
        <v>52</v>
      </c>
      <c r="J1753" s="3">
        <v>45213</v>
      </c>
      <c r="K1753" s="3">
        <v>45228</v>
      </c>
      <c r="L1753" s="2" t="s">
        <v>37</v>
      </c>
      <c r="M1753" s="2" t="s">
        <v>260</v>
      </c>
      <c r="N1753" s="2" t="s">
        <v>745</v>
      </c>
      <c r="O1753" s="4">
        <v>122000</v>
      </c>
      <c r="P1753" s="4">
        <v>20000</v>
      </c>
      <c r="Q1753" s="4">
        <v>102000</v>
      </c>
      <c r="R1753" s="2">
        <v>36</v>
      </c>
      <c r="S1753" s="5">
        <v>5.26</v>
      </c>
      <c r="T1753" s="4">
        <v>3280.43</v>
      </c>
      <c r="U1753" s="2" t="s">
        <v>73</v>
      </c>
      <c r="V1753" s="2" t="s">
        <v>74</v>
      </c>
      <c r="W1753" s="4">
        <v>111534.62</v>
      </c>
      <c r="X1753" s="4">
        <v>6560.98</v>
      </c>
      <c r="Y1753" s="4">
        <v>118095.6</v>
      </c>
      <c r="Z1753" s="2">
        <v>0</v>
      </c>
      <c r="AA1753" s="2" t="s">
        <v>56</v>
      </c>
      <c r="AB1753" s="2" t="s">
        <v>15732</v>
      </c>
      <c r="AC1753" s="2" t="s">
        <v>332</v>
      </c>
      <c r="AD1753" s="2" t="s">
        <v>76</v>
      </c>
      <c r="AE1753" s="5">
        <v>83.61</v>
      </c>
      <c r="AF1753" s="2">
        <v>0</v>
      </c>
      <c r="AG1753" s="2" t="s">
        <v>77</v>
      </c>
      <c r="AH1753" s="2">
        <v>15</v>
      </c>
      <c r="AI1753" s="6" t="str">
        <f t="shared" si="81"/>
        <v>18-24</v>
      </c>
      <c r="AJ1753" s="11">
        <f>YEAR(tbl_LoanData[[#This Row],[Application Date]])</f>
        <v>2023</v>
      </c>
      <c r="AK1753" s="11" t="str">
        <f>TEXT(tbl_LoanData[[#This Row],[Application Date]],"MMMM")</f>
        <v>October</v>
      </c>
      <c r="AL1753" s="12">
        <f>DATE(YEAR(tbl_LoanData[[#This Row],[Application Date]]),MONTH(tbl_LoanData[[#This Row],[Application Date]]),1)</f>
        <v>45200</v>
      </c>
      <c r="AM1753" s="14">
        <f ca="1">IF(AND(tbl_LoanData[[#This Row],[Application Date]]&gt;=EOMONTH(TODAY(),-1)+1,tbl_LoanData[[#This Row],[Application Date]]&lt;=TODAY()),tbl_LoanData[[#This Row],[Loan Amount]],0)</f>
        <v>0</v>
      </c>
      <c r="AN1753" s="14">
        <f>tbl_LoanData[[#This Row],[Amount Paid]]-(Q1753-X1753)</f>
        <v>16095.599999999991</v>
      </c>
      <c r="AO1753" s="14">
        <f>IF(tbl_LoanData[[#This Row],[Application Status]]="Approved",1,0)</f>
        <v>1</v>
      </c>
      <c r="AP1753" s="22" t="str">
        <f t="shared" ca="1" si="82"/>
        <v/>
      </c>
      <c r="AQ1753" s="22" t="str">
        <f t="shared" ca="1" si="83"/>
        <v/>
      </c>
    </row>
    <row r="1754" spans="1:43" ht="14.4" customHeight="1" x14ac:dyDescent="0.3">
      <c r="A1754" s="2" t="s">
        <v>13959</v>
      </c>
      <c r="B1754" s="2" t="s">
        <v>13960</v>
      </c>
      <c r="C1754" s="2" t="s">
        <v>508</v>
      </c>
      <c r="D1754" s="2" t="s">
        <v>102</v>
      </c>
      <c r="E1754" s="2" t="s">
        <v>209</v>
      </c>
      <c r="F1754" s="2">
        <v>31</v>
      </c>
      <c r="G1754" s="2" t="s">
        <v>83</v>
      </c>
      <c r="H1754" s="2" t="s">
        <v>103</v>
      </c>
      <c r="I1754" s="2" t="s">
        <v>43</v>
      </c>
      <c r="J1754" s="3">
        <v>45211</v>
      </c>
      <c r="K1754" s="3">
        <v>45218</v>
      </c>
      <c r="L1754" s="2" t="s">
        <v>40</v>
      </c>
      <c r="M1754" s="2" t="s">
        <v>71</v>
      </c>
      <c r="N1754" s="2" t="s">
        <v>137</v>
      </c>
      <c r="O1754" s="4">
        <v>1172000</v>
      </c>
      <c r="P1754" s="4">
        <v>132100</v>
      </c>
      <c r="Q1754" s="4">
        <v>1039900</v>
      </c>
      <c r="R1754" s="2">
        <v>36</v>
      </c>
      <c r="S1754" s="5">
        <v>6.26</v>
      </c>
      <c r="T1754" s="4">
        <v>34310.92</v>
      </c>
      <c r="U1754" s="2" t="s">
        <v>73</v>
      </c>
      <c r="V1754" s="2" t="s">
        <v>74</v>
      </c>
      <c r="W1754" s="4">
        <v>1166571.28</v>
      </c>
      <c r="X1754" s="4">
        <v>68621.94</v>
      </c>
      <c r="Y1754" s="4">
        <v>1235193.22</v>
      </c>
      <c r="Z1754" s="2">
        <v>0</v>
      </c>
      <c r="AA1754" s="2" t="s">
        <v>56</v>
      </c>
      <c r="AB1754" s="2" t="s">
        <v>15732</v>
      </c>
      <c r="AC1754" s="2" t="s">
        <v>75</v>
      </c>
      <c r="AD1754" s="2" t="s">
        <v>76</v>
      </c>
      <c r="AE1754" s="5">
        <v>88.73</v>
      </c>
      <c r="AF1754" s="2">
        <v>0</v>
      </c>
      <c r="AG1754" s="2" t="s">
        <v>77</v>
      </c>
      <c r="AH1754" s="2">
        <v>7</v>
      </c>
      <c r="AI1754" s="6" t="str">
        <f t="shared" si="81"/>
        <v>25-34</v>
      </c>
      <c r="AJ1754" s="11">
        <f>YEAR(tbl_LoanData[[#This Row],[Application Date]])</f>
        <v>2023</v>
      </c>
      <c r="AK1754" s="11" t="str">
        <f>TEXT(tbl_LoanData[[#This Row],[Application Date]],"MMMM")</f>
        <v>October</v>
      </c>
      <c r="AL1754" s="12">
        <f>DATE(YEAR(tbl_LoanData[[#This Row],[Application Date]]),MONTH(tbl_LoanData[[#This Row],[Application Date]]),1)</f>
        <v>45200</v>
      </c>
      <c r="AM1754" s="14">
        <f ca="1">IF(AND(tbl_LoanData[[#This Row],[Application Date]]&gt;=EOMONTH(TODAY(),-1)+1,tbl_LoanData[[#This Row],[Application Date]]&lt;=TODAY()),tbl_LoanData[[#This Row],[Loan Amount]],0)</f>
        <v>0</v>
      </c>
      <c r="AN1754" s="14">
        <f>tbl_LoanData[[#This Row],[Amount Paid]]-(Q1754-X1754)</f>
        <v>195293.21999999997</v>
      </c>
      <c r="AO1754" s="14">
        <f>IF(tbl_LoanData[[#This Row],[Application Status]]="Approved",1,0)</f>
        <v>1</v>
      </c>
      <c r="AP1754" s="22" t="str">
        <f t="shared" ca="1" si="82"/>
        <v/>
      </c>
      <c r="AQ1754" s="22" t="str">
        <f t="shared" ca="1" si="83"/>
        <v/>
      </c>
    </row>
    <row r="1755" spans="1:43" x14ac:dyDescent="0.3">
      <c r="A1755" s="2" t="s">
        <v>14023</v>
      </c>
      <c r="B1755" s="2" t="s">
        <v>14024</v>
      </c>
      <c r="C1755" s="2" t="s">
        <v>281</v>
      </c>
      <c r="D1755" s="2" t="s">
        <v>81</v>
      </c>
      <c r="E1755" s="2" t="s">
        <v>232</v>
      </c>
      <c r="F1755" s="2">
        <v>22</v>
      </c>
      <c r="G1755" s="2" t="s">
        <v>83</v>
      </c>
      <c r="H1755" s="2" t="s">
        <v>516</v>
      </c>
      <c r="I1755" s="2" t="s">
        <v>53</v>
      </c>
      <c r="J1755" s="3">
        <v>45228</v>
      </c>
      <c r="K1755" s="3"/>
      <c r="L1755" s="2" t="s">
        <v>36</v>
      </c>
      <c r="M1755" s="2" t="s">
        <v>111</v>
      </c>
      <c r="N1755" s="2" t="s">
        <v>350</v>
      </c>
      <c r="O1755" s="4">
        <v>1825000</v>
      </c>
      <c r="P1755" s="4">
        <v>481400</v>
      </c>
      <c r="Q1755" s="4">
        <v>1343600</v>
      </c>
      <c r="R1755" s="2">
        <v>36</v>
      </c>
      <c r="S1755" s="5">
        <v>7.5</v>
      </c>
      <c r="T1755" s="4">
        <v>45719.72</v>
      </c>
      <c r="U1755" s="2" t="s">
        <v>113</v>
      </c>
      <c r="V1755" s="2" t="s">
        <v>97</v>
      </c>
      <c r="W1755" s="4">
        <v>0</v>
      </c>
      <c r="X1755" s="4">
        <v>0</v>
      </c>
      <c r="Y1755" s="4">
        <v>1645910</v>
      </c>
      <c r="Z1755" s="2">
        <v>0</v>
      </c>
      <c r="AA1755" s="2" t="s">
        <v>97</v>
      </c>
      <c r="AB1755" s="2" t="s">
        <v>15730</v>
      </c>
      <c r="AC1755" s="2" t="s">
        <v>360</v>
      </c>
      <c r="AD1755" s="2" t="s">
        <v>76</v>
      </c>
      <c r="AE1755" s="5">
        <v>73.62</v>
      </c>
      <c r="AF1755" s="2">
        <v>0</v>
      </c>
      <c r="AG1755" s="2" t="s">
        <v>97</v>
      </c>
      <c r="AH1755" s="2"/>
      <c r="AI1755" s="6" t="str">
        <f t="shared" si="81"/>
        <v>18-24</v>
      </c>
      <c r="AJ1755" s="11">
        <f>YEAR(tbl_LoanData[[#This Row],[Application Date]])</f>
        <v>2023</v>
      </c>
      <c r="AK1755" s="11" t="str">
        <f>TEXT(tbl_LoanData[[#This Row],[Application Date]],"MMMM")</f>
        <v>October</v>
      </c>
      <c r="AL1755" s="12">
        <f>DATE(YEAR(tbl_LoanData[[#This Row],[Application Date]]),MONTH(tbl_LoanData[[#This Row],[Application Date]]),1)</f>
        <v>45200</v>
      </c>
      <c r="AM1755" s="14">
        <f ca="1">IF(AND(tbl_LoanData[[#This Row],[Application Date]]&gt;=EOMONTH(TODAY(),-1)+1,tbl_LoanData[[#This Row],[Application Date]]&lt;=TODAY()),tbl_LoanData[[#This Row],[Loan Amount]],0)</f>
        <v>0</v>
      </c>
      <c r="AN1755" s="14">
        <f>tbl_LoanData[[#This Row],[Amount Paid]]-(Q1755-X1755)</f>
        <v>-1343600</v>
      </c>
      <c r="AO1755" s="14">
        <f>IF(tbl_LoanData[[#This Row],[Application Status]]="Approved",1,0)</f>
        <v>0</v>
      </c>
      <c r="AP1755" s="22" t="str">
        <f t="shared" ca="1" si="82"/>
        <v/>
      </c>
      <c r="AQ1755" s="22" t="str">
        <f t="shared" ca="1" si="83"/>
        <v/>
      </c>
    </row>
    <row r="1756" spans="1:43" ht="14.4" customHeight="1" x14ac:dyDescent="0.3">
      <c r="A1756" s="2" t="s">
        <v>14127</v>
      </c>
      <c r="B1756" s="2" t="s">
        <v>14128</v>
      </c>
      <c r="C1756" s="2" t="s">
        <v>379</v>
      </c>
      <c r="D1756" s="2" t="s">
        <v>232</v>
      </c>
      <c r="E1756" s="2" t="s">
        <v>82</v>
      </c>
      <c r="F1756" s="2">
        <v>57</v>
      </c>
      <c r="G1756" s="2" t="s">
        <v>69</v>
      </c>
      <c r="H1756" s="2" t="s">
        <v>256</v>
      </c>
      <c r="I1756" s="2" t="s">
        <v>43</v>
      </c>
      <c r="J1756" s="3">
        <v>45208</v>
      </c>
      <c r="K1756" s="3">
        <v>45214</v>
      </c>
      <c r="L1756" s="2" t="s">
        <v>40</v>
      </c>
      <c r="M1756" s="2" t="s">
        <v>111</v>
      </c>
      <c r="N1756" s="2" t="s">
        <v>369</v>
      </c>
      <c r="O1756" s="4">
        <v>1314000</v>
      </c>
      <c r="P1756" s="4">
        <v>249200</v>
      </c>
      <c r="Q1756" s="4">
        <v>1064800</v>
      </c>
      <c r="R1756" s="2">
        <v>36</v>
      </c>
      <c r="S1756" s="5">
        <v>6.5</v>
      </c>
      <c r="T1756" s="4">
        <v>35345.440000000002</v>
      </c>
      <c r="U1756" s="2" t="s">
        <v>73</v>
      </c>
      <c r="V1756" s="2" t="s">
        <v>74</v>
      </c>
      <c r="W1756" s="4">
        <v>1201744.96</v>
      </c>
      <c r="X1756" s="4">
        <v>70691.039999999994</v>
      </c>
      <c r="Y1756" s="4">
        <v>1272436</v>
      </c>
      <c r="Z1756" s="2">
        <v>0</v>
      </c>
      <c r="AA1756" s="2" t="s">
        <v>56</v>
      </c>
      <c r="AB1756" s="2" t="s">
        <v>15734</v>
      </c>
      <c r="AC1756" s="2" t="s">
        <v>213</v>
      </c>
      <c r="AD1756" s="2" t="s">
        <v>76</v>
      </c>
      <c r="AE1756" s="5">
        <v>81.040000000000006</v>
      </c>
      <c r="AF1756" s="2">
        <v>0</v>
      </c>
      <c r="AG1756" s="2" t="s">
        <v>77</v>
      </c>
      <c r="AH1756" s="2">
        <v>6</v>
      </c>
      <c r="AI1756" s="6" t="str">
        <f t="shared" si="81"/>
        <v>55-64</v>
      </c>
      <c r="AJ1756" s="11">
        <f>YEAR(tbl_LoanData[[#This Row],[Application Date]])</f>
        <v>2023</v>
      </c>
      <c r="AK1756" s="11" t="str">
        <f>TEXT(tbl_LoanData[[#This Row],[Application Date]],"MMMM")</f>
        <v>October</v>
      </c>
      <c r="AL1756" s="12">
        <f>DATE(YEAR(tbl_LoanData[[#This Row],[Application Date]]),MONTH(tbl_LoanData[[#This Row],[Application Date]]),1)</f>
        <v>45200</v>
      </c>
      <c r="AM1756" s="14">
        <f ca="1">IF(AND(tbl_LoanData[[#This Row],[Application Date]]&gt;=EOMONTH(TODAY(),-1)+1,tbl_LoanData[[#This Row],[Application Date]]&lt;=TODAY()),tbl_LoanData[[#This Row],[Loan Amount]],0)</f>
        <v>0</v>
      </c>
      <c r="AN1756" s="14">
        <f>tbl_LoanData[[#This Row],[Amount Paid]]-(Q1756-X1756)</f>
        <v>207636</v>
      </c>
      <c r="AO1756" s="14">
        <f>IF(tbl_LoanData[[#This Row],[Application Status]]="Approved",1,0)</f>
        <v>1</v>
      </c>
      <c r="AP1756" s="22" t="str">
        <f t="shared" ca="1" si="82"/>
        <v/>
      </c>
      <c r="AQ1756" s="22" t="str">
        <f t="shared" ca="1" si="83"/>
        <v/>
      </c>
    </row>
    <row r="1757" spans="1:43" ht="14.4" customHeight="1" x14ac:dyDescent="0.3">
      <c r="A1757" s="2" t="s">
        <v>14243</v>
      </c>
      <c r="B1757" s="2" t="s">
        <v>14244</v>
      </c>
      <c r="C1757" s="2" t="s">
        <v>1059</v>
      </c>
      <c r="D1757" s="2" t="s">
        <v>82</v>
      </c>
      <c r="E1757" s="2" t="s">
        <v>284</v>
      </c>
      <c r="F1757" s="2">
        <v>22</v>
      </c>
      <c r="G1757" s="2" t="s">
        <v>69</v>
      </c>
      <c r="H1757" s="2" t="s">
        <v>224</v>
      </c>
      <c r="I1757" s="2" t="s">
        <v>54</v>
      </c>
      <c r="J1757" s="3">
        <v>45223</v>
      </c>
      <c r="K1757" s="3"/>
      <c r="L1757" s="2" t="s">
        <v>40</v>
      </c>
      <c r="M1757" s="2" t="s">
        <v>157</v>
      </c>
      <c r="N1757" s="2" t="s">
        <v>299</v>
      </c>
      <c r="O1757" s="4">
        <v>1269000</v>
      </c>
      <c r="P1757" s="4">
        <v>474100</v>
      </c>
      <c r="Q1757" s="4">
        <v>794900</v>
      </c>
      <c r="R1757" s="2">
        <v>12</v>
      </c>
      <c r="S1757" s="5">
        <v>9.1999999999999993</v>
      </c>
      <c r="T1757" s="4">
        <v>72335.899999999994</v>
      </c>
      <c r="U1757" s="2" t="s">
        <v>96</v>
      </c>
      <c r="V1757" s="2" t="s">
        <v>97</v>
      </c>
      <c r="W1757" s="4">
        <v>0</v>
      </c>
      <c r="X1757" s="4">
        <v>0</v>
      </c>
      <c r="Y1757" s="4">
        <v>868030.8</v>
      </c>
      <c r="Z1757" s="2">
        <v>0</v>
      </c>
      <c r="AA1757" s="2" t="s">
        <v>97</v>
      </c>
      <c r="AB1757" s="2" t="s">
        <v>15731</v>
      </c>
      <c r="AC1757" s="2" t="s">
        <v>129</v>
      </c>
      <c r="AD1757" s="2" t="s">
        <v>76</v>
      </c>
      <c r="AE1757" s="5">
        <v>62.64</v>
      </c>
      <c r="AF1757" s="2">
        <v>0</v>
      </c>
      <c r="AG1757" s="2" t="s">
        <v>97</v>
      </c>
      <c r="AH1757" s="2"/>
      <c r="AI1757" s="6" t="str">
        <f t="shared" si="81"/>
        <v>18-24</v>
      </c>
      <c r="AJ1757" s="11">
        <f>YEAR(tbl_LoanData[[#This Row],[Application Date]])</f>
        <v>2023</v>
      </c>
      <c r="AK1757" s="11" t="str">
        <f>TEXT(tbl_LoanData[[#This Row],[Application Date]],"MMMM")</f>
        <v>October</v>
      </c>
      <c r="AL1757" s="12">
        <f>DATE(YEAR(tbl_LoanData[[#This Row],[Application Date]]),MONTH(tbl_LoanData[[#This Row],[Application Date]]),1)</f>
        <v>45200</v>
      </c>
      <c r="AM1757" s="14">
        <f ca="1">IF(AND(tbl_LoanData[[#This Row],[Application Date]]&gt;=EOMONTH(TODAY(),-1)+1,tbl_LoanData[[#This Row],[Application Date]]&lt;=TODAY()),tbl_LoanData[[#This Row],[Loan Amount]],0)</f>
        <v>0</v>
      </c>
      <c r="AN1757" s="14">
        <f>tbl_LoanData[[#This Row],[Amount Paid]]-(Q1757-X1757)</f>
        <v>-794900</v>
      </c>
      <c r="AO1757" s="14">
        <f>IF(tbl_LoanData[[#This Row],[Application Status]]="Approved",1,0)</f>
        <v>0</v>
      </c>
      <c r="AP1757" s="22" t="str">
        <f t="shared" ca="1" si="82"/>
        <v/>
      </c>
      <c r="AQ1757" s="22" t="str">
        <f t="shared" ca="1" si="83"/>
        <v/>
      </c>
    </row>
    <row r="1758" spans="1:43" x14ac:dyDescent="0.3">
      <c r="A1758" s="2" t="s">
        <v>14303</v>
      </c>
      <c r="B1758" s="2" t="s">
        <v>14304</v>
      </c>
      <c r="C1758" s="2" t="s">
        <v>331</v>
      </c>
      <c r="D1758" s="2" t="s">
        <v>232</v>
      </c>
      <c r="E1758" s="2" t="s">
        <v>165</v>
      </c>
      <c r="F1758" s="2">
        <v>30</v>
      </c>
      <c r="G1758" s="2" t="s">
        <v>83</v>
      </c>
      <c r="H1758" s="2" t="s">
        <v>565</v>
      </c>
      <c r="I1758" s="2" t="s">
        <v>47</v>
      </c>
      <c r="J1758" s="3">
        <v>45201</v>
      </c>
      <c r="K1758" s="3"/>
      <c r="L1758" s="2" t="s">
        <v>36</v>
      </c>
      <c r="M1758" s="2" t="s">
        <v>94</v>
      </c>
      <c r="N1758" s="2" t="s">
        <v>212</v>
      </c>
      <c r="O1758" s="4">
        <v>1148000</v>
      </c>
      <c r="P1758" s="4">
        <v>203800</v>
      </c>
      <c r="Q1758" s="4">
        <v>944200</v>
      </c>
      <c r="R1758" s="2">
        <v>12</v>
      </c>
      <c r="S1758" s="5">
        <v>6.64</v>
      </c>
      <c r="T1758" s="4">
        <v>83907.91</v>
      </c>
      <c r="U1758" s="2" t="s">
        <v>96</v>
      </c>
      <c r="V1758" s="2" t="s">
        <v>97</v>
      </c>
      <c r="W1758" s="4">
        <v>0</v>
      </c>
      <c r="X1758" s="4">
        <v>0</v>
      </c>
      <c r="Y1758" s="4">
        <v>1006894.88</v>
      </c>
      <c r="Z1758" s="2">
        <v>0</v>
      </c>
      <c r="AA1758" s="2" t="s">
        <v>97</v>
      </c>
      <c r="AB1758" s="2" t="s">
        <v>15728</v>
      </c>
      <c r="AC1758" s="2" t="s">
        <v>106</v>
      </c>
      <c r="AD1758" s="2" t="s">
        <v>76</v>
      </c>
      <c r="AE1758" s="5">
        <v>82.25</v>
      </c>
      <c r="AF1758" s="2">
        <v>0</v>
      </c>
      <c r="AG1758" s="2" t="s">
        <v>97</v>
      </c>
      <c r="AH1758" s="2"/>
      <c r="AI1758" s="6" t="str">
        <f t="shared" si="81"/>
        <v>25-34</v>
      </c>
      <c r="AJ1758" s="11">
        <f>YEAR(tbl_LoanData[[#This Row],[Application Date]])</f>
        <v>2023</v>
      </c>
      <c r="AK1758" s="11" t="str">
        <f>TEXT(tbl_LoanData[[#This Row],[Application Date]],"MMMM")</f>
        <v>October</v>
      </c>
      <c r="AL1758" s="12">
        <f>DATE(YEAR(tbl_LoanData[[#This Row],[Application Date]]),MONTH(tbl_LoanData[[#This Row],[Application Date]]),1)</f>
        <v>45200</v>
      </c>
      <c r="AM1758" s="14">
        <f ca="1">IF(AND(tbl_LoanData[[#This Row],[Application Date]]&gt;=EOMONTH(TODAY(),-1)+1,tbl_LoanData[[#This Row],[Application Date]]&lt;=TODAY()),tbl_LoanData[[#This Row],[Loan Amount]],0)</f>
        <v>0</v>
      </c>
      <c r="AN1758" s="14">
        <f>tbl_LoanData[[#This Row],[Amount Paid]]-(Q1758-X1758)</f>
        <v>-944200</v>
      </c>
      <c r="AO1758" s="14">
        <f>IF(tbl_LoanData[[#This Row],[Application Status]]="Approved",1,0)</f>
        <v>0</v>
      </c>
      <c r="AP1758" s="22" t="str">
        <f t="shared" ca="1" si="82"/>
        <v/>
      </c>
      <c r="AQ1758" s="22" t="str">
        <f t="shared" ca="1" si="83"/>
        <v/>
      </c>
    </row>
    <row r="1759" spans="1:43" ht="14.4" customHeight="1" x14ac:dyDescent="0.3">
      <c r="A1759" s="2" t="s">
        <v>14605</v>
      </c>
      <c r="B1759" s="2" t="s">
        <v>14606</v>
      </c>
      <c r="C1759" s="2" t="s">
        <v>405</v>
      </c>
      <c r="D1759" s="2" t="s">
        <v>117</v>
      </c>
      <c r="E1759" s="2" t="s">
        <v>323</v>
      </c>
      <c r="F1759" s="2">
        <v>49</v>
      </c>
      <c r="G1759" s="2" t="s">
        <v>69</v>
      </c>
      <c r="H1759" s="2" t="s">
        <v>166</v>
      </c>
      <c r="I1759" s="2" t="s">
        <v>46</v>
      </c>
      <c r="J1759" s="3">
        <v>45219</v>
      </c>
      <c r="K1759" s="3">
        <v>45223</v>
      </c>
      <c r="L1759" s="2" t="s">
        <v>36</v>
      </c>
      <c r="M1759" s="2" t="s">
        <v>71</v>
      </c>
      <c r="N1759" s="2" t="s">
        <v>162</v>
      </c>
      <c r="O1759" s="4">
        <v>2032000</v>
      </c>
      <c r="P1759" s="4">
        <v>584900</v>
      </c>
      <c r="Q1759" s="4">
        <v>1447100</v>
      </c>
      <c r="R1759" s="2">
        <v>24</v>
      </c>
      <c r="S1759" s="5">
        <v>9.5</v>
      </c>
      <c r="T1759" s="4">
        <v>71752.039999999994</v>
      </c>
      <c r="U1759" s="2" t="s">
        <v>73</v>
      </c>
      <c r="V1759" s="2" t="s">
        <v>33</v>
      </c>
      <c r="W1759" s="4">
        <v>1722049</v>
      </c>
      <c r="X1759" s="4">
        <v>0</v>
      </c>
      <c r="Y1759" s="4">
        <v>1722049</v>
      </c>
      <c r="Z1759" s="2">
        <v>0</v>
      </c>
      <c r="AA1759" s="2" t="s">
        <v>56</v>
      </c>
      <c r="AB1759" s="2" t="s">
        <v>15735</v>
      </c>
      <c r="AC1759" s="2" t="s">
        <v>332</v>
      </c>
      <c r="AD1759" s="2" t="s">
        <v>76</v>
      </c>
      <c r="AE1759" s="5">
        <v>71.22</v>
      </c>
      <c r="AF1759" s="2">
        <v>0</v>
      </c>
      <c r="AG1759" s="2" t="s">
        <v>77</v>
      </c>
      <c r="AH1759" s="2">
        <v>4</v>
      </c>
      <c r="AI1759" s="6" t="str">
        <f t="shared" si="81"/>
        <v>45-54</v>
      </c>
      <c r="AJ1759" s="11">
        <f>YEAR(tbl_LoanData[[#This Row],[Application Date]])</f>
        <v>2023</v>
      </c>
      <c r="AK1759" s="11" t="str">
        <f>TEXT(tbl_LoanData[[#This Row],[Application Date]],"MMMM")</f>
        <v>October</v>
      </c>
      <c r="AL1759" s="12">
        <f>DATE(YEAR(tbl_LoanData[[#This Row],[Application Date]]),MONTH(tbl_LoanData[[#This Row],[Application Date]]),1)</f>
        <v>45200</v>
      </c>
      <c r="AM1759" s="14">
        <f ca="1">IF(AND(tbl_LoanData[[#This Row],[Application Date]]&gt;=EOMONTH(TODAY(),-1)+1,tbl_LoanData[[#This Row],[Application Date]]&lt;=TODAY()),tbl_LoanData[[#This Row],[Loan Amount]],0)</f>
        <v>0</v>
      </c>
      <c r="AN1759" s="14">
        <f>tbl_LoanData[[#This Row],[Amount Paid]]-(Q1759-X1759)</f>
        <v>274949</v>
      </c>
      <c r="AO1759" s="14">
        <f>IF(tbl_LoanData[[#This Row],[Application Status]]="Approved",1,0)</f>
        <v>1</v>
      </c>
      <c r="AP1759" s="22" t="str">
        <f t="shared" ca="1" si="82"/>
        <v/>
      </c>
      <c r="AQ1759" s="22" t="str">
        <f t="shared" ca="1" si="83"/>
        <v/>
      </c>
    </row>
    <row r="1760" spans="1:43" ht="14.4" customHeight="1" x14ac:dyDescent="0.3">
      <c r="A1760" s="2" t="s">
        <v>14775</v>
      </c>
      <c r="B1760" s="2" t="s">
        <v>14776</v>
      </c>
      <c r="C1760" s="2" t="s">
        <v>80</v>
      </c>
      <c r="D1760" s="2" t="s">
        <v>142</v>
      </c>
      <c r="E1760" s="2" t="s">
        <v>465</v>
      </c>
      <c r="F1760" s="2">
        <v>60</v>
      </c>
      <c r="G1760" s="2" t="s">
        <v>83</v>
      </c>
      <c r="H1760" s="2" t="s">
        <v>126</v>
      </c>
      <c r="I1760" s="2" t="s">
        <v>44</v>
      </c>
      <c r="J1760" s="3">
        <v>45230</v>
      </c>
      <c r="K1760" s="3">
        <v>45243</v>
      </c>
      <c r="L1760" s="2" t="s">
        <v>36</v>
      </c>
      <c r="M1760" s="2" t="s">
        <v>94</v>
      </c>
      <c r="N1760" s="2" t="s">
        <v>212</v>
      </c>
      <c r="O1760" s="4">
        <v>1640000</v>
      </c>
      <c r="P1760" s="4">
        <v>453700</v>
      </c>
      <c r="Q1760" s="4">
        <v>1186300</v>
      </c>
      <c r="R1760" s="2">
        <v>48</v>
      </c>
      <c r="S1760" s="5">
        <v>11.7</v>
      </c>
      <c r="T1760" s="4">
        <v>36281.01</v>
      </c>
      <c r="U1760" s="2" t="s">
        <v>73</v>
      </c>
      <c r="V1760" s="2" t="s">
        <v>74</v>
      </c>
      <c r="W1760" s="4">
        <v>1160992.32</v>
      </c>
      <c r="X1760" s="4">
        <v>580496.07999999996</v>
      </c>
      <c r="Y1760" s="4">
        <v>1741488.4</v>
      </c>
      <c r="Z1760" s="2">
        <v>28</v>
      </c>
      <c r="AA1760" s="2" t="s">
        <v>57</v>
      </c>
      <c r="AB1760" s="2" t="s">
        <v>15735</v>
      </c>
      <c r="AC1760" s="2" t="s">
        <v>360</v>
      </c>
      <c r="AD1760" s="2" t="s">
        <v>76</v>
      </c>
      <c r="AE1760" s="5">
        <v>72.34</v>
      </c>
      <c r="AF1760" s="2">
        <v>1</v>
      </c>
      <c r="AG1760" s="2" t="s">
        <v>77</v>
      </c>
      <c r="AH1760" s="2">
        <v>13</v>
      </c>
      <c r="AI1760" s="6" t="str">
        <f t="shared" si="81"/>
        <v>55-64</v>
      </c>
      <c r="AJ1760" s="11">
        <f>YEAR(tbl_LoanData[[#This Row],[Application Date]])</f>
        <v>2023</v>
      </c>
      <c r="AK1760" s="11" t="str">
        <f>TEXT(tbl_LoanData[[#This Row],[Application Date]],"MMMM")</f>
        <v>October</v>
      </c>
      <c r="AL1760" s="12">
        <f>DATE(YEAR(tbl_LoanData[[#This Row],[Application Date]]),MONTH(tbl_LoanData[[#This Row],[Application Date]]),1)</f>
        <v>45200</v>
      </c>
      <c r="AM1760" s="14">
        <f ca="1">IF(AND(tbl_LoanData[[#This Row],[Application Date]]&gt;=EOMONTH(TODAY(),-1)+1,tbl_LoanData[[#This Row],[Application Date]]&lt;=TODAY()),tbl_LoanData[[#This Row],[Loan Amount]],0)</f>
        <v>0</v>
      </c>
      <c r="AN1760" s="14">
        <f>tbl_LoanData[[#This Row],[Amount Paid]]-(Q1760-X1760)</f>
        <v>555188.4</v>
      </c>
      <c r="AO1760" s="14">
        <f>IF(tbl_LoanData[[#This Row],[Application Status]]="Approved",1,0)</f>
        <v>1</v>
      </c>
      <c r="AP1760" s="22" t="str">
        <f t="shared" ca="1" si="82"/>
        <v/>
      </c>
      <c r="AQ1760" s="22" t="str">
        <f t="shared" ca="1" si="83"/>
        <v/>
      </c>
    </row>
    <row r="1761" spans="1:43" ht="14.4" customHeight="1" x14ac:dyDescent="0.3">
      <c r="A1761" s="2" t="s">
        <v>14777</v>
      </c>
      <c r="B1761" s="2" t="s">
        <v>14778</v>
      </c>
      <c r="C1761" s="2" t="s">
        <v>487</v>
      </c>
      <c r="D1761" s="2" t="s">
        <v>134</v>
      </c>
      <c r="E1761" s="2" t="s">
        <v>447</v>
      </c>
      <c r="F1761" s="2">
        <v>33</v>
      </c>
      <c r="G1761" s="2" t="s">
        <v>69</v>
      </c>
      <c r="H1761" s="2" t="s">
        <v>136</v>
      </c>
      <c r="I1761" s="2" t="s">
        <v>49</v>
      </c>
      <c r="J1761" s="3">
        <v>45218</v>
      </c>
      <c r="K1761" s="3"/>
      <c r="L1761" s="2" t="s">
        <v>40</v>
      </c>
      <c r="M1761" s="2" t="s">
        <v>94</v>
      </c>
      <c r="N1761" s="2" t="s">
        <v>4</v>
      </c>
      <c r="O1761" s="4">
        <v>851000</v>
      </c>
      <c r="P1761" s="4">
        <v>192900</v>
      </c>
      <c r="Q1761" s="4">
        <v>658100</v>
      </c>
      <c r="R1761" s="2">
        <v>48</v>
      </c>
      <c r="S1761" s="5">
        <v>13.08</v>
      </c>
      <c r="T1761" s="4">
        <v>20883.71</v>
      </c>
      <c r="U1761" s="2" t="s">
        <v>113</v>
      </c>
      <c r="V1761" s="2" t="s">
        <v>97</v>
      </c>
      <c r="W1761" s="4">
        <v>0</v>
      </c>
      <c r="X1761" s="4">
        <v>0</v>
      </c>
      <c r="Y1761" s="4">
        <v>1002417.92</v>
      </c>
      <c r="Z1761" s="2">
        <v>0</v>
      </c>
      <c r="AA1761" s="2" t="s">
        <v>97</v>
      </c>
      <c r="AB1761" s="2" t="s">
        <v>15731</v>
      </c>
      <c r="AC1761" s="2" t="s">
        <v>138</v>
      </c>
      <c r="AD1761" s="2" t="s">
        <v>76</v>
      </c>
      <c r="AE1761" s="5">
        <v>77.33</v>
      </c>
      <c r="AF1761" s="2">
        <v>0</v>
      </c>
      <c r="AG1761" s="2" t="s">
        <v>97</v>
      </c>
      <c r="AH1761" s="2"/>
      <c r="AI1761" s="6" t="str">
        <f t="shared" si="81"/>
        <v>25-34</v>
      </c>
      <c r="AJ1761" s="11">
        <f>YEAR(tbl_LoanData[[#This Row],[Application Date]])</f>
        <v>2023</v>
      </c>
      <c r="AK1761" s="11" t="str">
        <f>TEXT(tbl_LoanData[[#This Row],[Application Date]],"MMMM")</f>
        <v>October</v>
      </c>
      <c r="AL1761" s="12">
        <f>DATE(YEAR(tbl_LoanData[[#This Row],[Application Date]]),MONTH(tbl_LoanData[[#This Row],[Application Date]]),1)</f>
        <v>45200</v>
      </c>
      <c r="AM1761" s="14">
        <f ca="1">IF(AND(tbl_LoanData[[#This Row],[Application Date]]&gt;=EOMONTH(TODAY(),-1)+1,tbl_LoanData[[#This Row],[Application Date]]&lt;=TODAY()),tbl_LoanData[[#This Row],[Loan Amount]],0)</f>
        <v>0</v>
      </c>
      <c r="AN1761" s="14">
        <f>tbl_LoanData[[#This Row],[Amount Paid]]-(Q1761-X1761)</f>
        <v>-658100</v>
      </c>
      <c r="AO1761" s="14">
        <f>IF(tbl_LoanData[[#This Row],[Application Status]]="Approved",1,0)</f>
        <v>0</v>
      </c>
      <c r="AP1761" s="22" t="str">
        <f t="shared" ca="1" si="82"/>
        <v/>
      </c>
      <c r="AQ1761" s="22" t="str">
        <f t="shared" ca="1" si="83"/>
        <v/>
      </c>
    </row>
    <row r="1762" spans="1:43" ht="14.4" customHeight="1" x14ac:dyDescent="0.3">
      <c r="A1762" s="2" t="s">
        <v>14853</v>
      </c>
      <c r="B1762" s="2" t="s">
        <v>14854</v>
      </c>
      <c r="C1762" s="2" t="s">
        <v>327</v>
      </c>
      <c r="D1762" s="2" t="s">
        <v>102</v>
      </c>
      <c r="E1762" s="2" t="s">
        <v>142</v>
      </c>
      <c r="F1762" s="2">
        <v>36</v>
      </c>
      <c r="G1762" s="2" t="s">
        <v>69</v>
      </c>
      <c r="H1762" s="2" t="s">
        <v>278</v>
      </c>
      <c r="I1762" s="2" t="s">
        <v>45</v>
      </c>
      <c r="J1762" s="3">
        <v>45204</v>
      </c>
      <c r="K1762" s="3">
        <v>45225</v>
      </c>
      <c r="L1762" s="2" t="s">
        <v>39</v>
      </c>
      <c r="M1762" s="2" t="s">
        <v>157</v>
      </c>
      <c r="N1762" s="2" t="s">
        <v>158</v>
      </c>
      <c r="O1762" s="4">
        <v>2307000</v>
      </c>
      <c r="P1762" s="4">
        <v>477400</v>
      </c>
      <c r="Q1762" s="4">
        <v>1829600</v>
      </c>
      <c r="R1762" s="2">
        <v>48</v>
      </c>
      <c r="S1762" s="5">
        <v>13.91</v>
      </c>
      <c r="T1762" s="4">
        <v>59324.78</v>
      </c>
      <c r="U1762" s="2" t="s">
        <v>73</v>
      </c>
      <c r="V1762" s="2" t="s">
        <v>74</v>
      </c>
      <c r="W1762" s="4">
        <v>2017042.52</v>
      </c>
      <c r="X1762" s="4">
        <v>830546.92</v>
      </c>
      <c r="Y1762" s="4">
        <v>2847589.44</v>
      </c>
      <c r="Z1762" s="2">
        <v>0</v>
      </c>
      <c r="AA1762" s="2" t="s">
        <v>56</v>
      </c>
      <c r="AB1762" s="2" t="s">
        <v>15733</v>
      </c>
      <c r="AC1762" s="2" t="s">
        <v>146</v>
      </c>
      <c r="AD1762" s="2" t="s">
        <v>76</v>
      </c>
      <c r="AE1762" s="5">
        <v>79.31</v>
      </c>
      <c r="AF1762" s="2">
        <v>0</v>
      </c>
      <c r="AG1762" s="2" t="s">
        <v>77</v>
      </c>
      <c r="AH1762" s="2">
        <v>21</v>
      </c>
      <c r="AI1762" s="6" t="str">
        <f t="shared" si="81"/>
        <v>35-44</v>
      </c>
      <c r="AJ1762" s="11">
        <f>YEAR(tbl_LoanData[[#This Row],[Application Date]])</f>
        <v>2023</v>
      </c>
      <c r="AK1762" s="11" t="str">
        <f>TEXT(tbl_LoanData[[#This Row],[Application Date]],"MMMM")</f>
        <v>October</v>
      </c>
      <c r="AL1762" s="12">
        <f>DATE(YEAR(tbl_LoanData[[#This Row],[Application Date]]),MONTH(tbl_LoanData[[#This Row],[Application Date]]),1)</f>
        <v>45200</v>
      </c>
      <c r="AM1762" s="14">
        <f ca="1">IF(AND(tbl_LoanData[[#This Row],[Application Date]]&gt;=EOMONTH(TODAY(),-1)+1,tbl_LoanData[[#This Row],[Application Date]]&lt;=TODAY()),tbl_LoanData[[#This Row],[Loan Amount]],0)</f>
        <v>0</v>
      </c>
      <c r="AN1762" s="14">
        <f>tbl_LoanData[[#This Row],[Amount Paid]]-(Q1762-X1762)</f>
        <v>1017989.4400000001</v>
      </c>
      <c r="AO1762" s="14">
        <f>IF(tbl_LoanData[[#This Row],[Application Status]]="Approved",1,0)</f>
        <v>1</v>
      </c>
      <c r="AP1762" s="22" t="str">
        <f t="shared" ca="1" si="82"/>
        <v/>
      </c>
      <c r="AQ1762" s="22" t="str">
        <f t="shared" ca="1" si="83"/>
        <v/>
      </c>
    </row>
    <row r="1763" spans="1:43" ht="14.4" customHeight="1" x14ac:dyDescent="0.3">
      <c r="A1763" s="2" t="s">
        <v>14925</v>
      </c>
      <c r="B1763" s="2" t="s">
        <v>14926</v>
      </c>
      <c r="C1763" s="2" t="s">
        <v>253</v>
      </c>
      <c r="D1763" s="2" t="s">
        <v>102</v>
      </c>
      <c r="E1763" s="2" t="s">
        <v>189</v>
      </c>
      <c r="F1763" s="2">
        <v>53</v>
      </c>
      <c r="G1763" s="2" t="s">
        <v>69</v>
      </c>
      <c r="H1763" s="2" t="s">
        <v>265</v>
      </c>
      <c r="I1763" s="2" t="s">
        <v>44</v>
      </c>
      <c r="J1763" s="3">
        <v>45211</v>
      </c>
      <c r="K1763" s="3"/>
      <c r="L1763" s="2" t="s">
        <v>40</v>
      </c>
      <c r="M1763" s="2" t="s">
        <v>157</v>
      </c>
      <c r="N1763" s="2" t="s">
        <v>328</v>
      </c>
      <c r="O1763" s="4">
        <v>1595000</v>
      </c>
      <c r="P1763" s="4">
        <v>508900</v>
      </c>
      <c r="Q1763" s="4">
        <v>1086100</v>
      </c>
      <c r="R1763" s="2">
        <v>12</v>
      </c>
      <c r="S1763" s="5">
        <v>8.9600000000000009</v>
      </c>
      <c r="T1763" s="4">
        <v>98617.88</v>
      </c>
      <c r="U1763" s="2" t="s">
        <v>96</v>
      </c>
      <c r="V1763" s="2" t="s">
        <v>97</v>
      </c>
      <c r="W1763" s="4">
        <v>0</v>
      </c>
      <c r="X1763" s="4">
        <v>0</v>
      </c>
      <c r="Y1763" s="4">
        <v>1183414.56</v>
      </c>
      <c r="Z1763" s="2">
        <v>0</v>
      </c>
      <c r="AA1763" s="2" t="s">
        <v>97</v>
      </c>
      <c r="AB1763" s="2" t="s">
        <v>15736</v>
      </c>
      <c r="AC1763" s="2" t="s">
        <v>87</v>
      </c>
      <c r="AD1763" s="2" t="s">
        <v>76</v>
      </c>
      <c r="AE1763" s="5">
        <v>68.09</v>
      </c>
      <c r="AF1763" s="2">
        <v>0</v>
      </c>
      <c r="AG1763" s="2" t="s">
        <v>97</v>
      </c>
      <c r="AH1763" s="2"/>
      <c r="AI1763" s="6" t="str">
        <f t="shared" si="81"/>
        <v>45-54</v>
      </c>
      <c r="AJ1763" s="11">
        <f>YEAR(tbl_LoanData[[#This Row],[Application Date]])</f>
        <v>2023</v>
      </c>
      <c r="AK1763" s="11" t="str">
        <f>TEXT(tbl_LoanData[[#This Row],[Application Date]],"MMMM")</f>
        <v>October</v>
      </c>
      <c r="AL1763" s="12">
        <f>DATE(YEAR(tbl_LoanData[[#This Row],[Application Date]]),MONTH(tbl_LoanData[[#This Row],[Application Date]]),1)</f>
        <v>45200</v>
      </c>
      <c r="AM1763" s="14">
        <f ca="1">IF(AND(tbl_LoanData[[#This Row],[Application Date]]&gt;=EOMONTH(TODAY(),-1)+1,tbl_LoanData[[#This Row],[Application Date]]&lt;=TODAY()),tbl_LoanData[[#This Row],[Loan Amount]],0)</f>
        <v>0</v>
      </c>
      <c r="AN1763" s="14">
        <f>tbl_LoanData[[#This Row],[Amount Paid]]-(Q1763-X1763)</f>
        <v>-1086100</v>
      </c>
      <c r="AO1763" s="14">
        <f>IF(tbl_LoanData[[#This Row],[Application Status]]="Approved",1,0)</f>
        <v>0</v>
      </c>
      <c r="AP1763" s="22" t="str">
        <f t="shared" ca="1" si="82"/>
        <v/>
      </c>
      <c r="AQ1763" s="22" t="str">
        <f t="shared" ca="1" si="83"/>
        <v/>
      </c>
    </row>
    <row r="1764" spans="1:43" ht="14.4" customHeight="1" x14ac:dyDescent="0.3">
      <c r="A1764" s="2" t="s">
        <v>14971</v>
      </c>
      <c r="B1764" s="2" t="s">
        <v>14972</v>
      </c>
      <c r="C1764" s="2" t="s">
        <v>331</v>
      </c>
      <c r="D1764" s="2" t="s">
        <v>204</v>
      </c>
      <c r="E1764" s="2" t="s">
        <v>67</v>
      </c>
      <c r="F1764" s="2">
        <v>40</v>
      </c>
      <c r="G1764" s="2" t="s">
        <v>83</v>
      </c>
      <c r="H1764" s="2" t="s">
        <v>151</v>
      </c>
      <c r="I1764" s="2" t="s">
        <v>46</v>
      </c>
      <c r="J1764" s="3">
        <v>45221</v>
      </c>
      <c r="K1764" s="3">
        <v>45235</v>
      </c>
      <c r="L1764" s="2" t="s">
        <v>38</v>
      </c>
      <c r="M1764" s="2" t="s">
        <v>144</v>
      </c>
      <c r="N1764" s="2" t="s">
        <v>382</v>
      </c>
      <c r="O1764" s="4">
        <v>1335000</v>
      </c>
      <c r="P1764" s="4">
        <v>166600</v>
      </c>
      <c r="Q1764" s="4">
        <v>1168400</v>
      </c>
      <c r="R1764" s="2">
        <v>12</v>
      </c>
      <c r="S1764" s="5">
        <v>5.41</v>
      </c>
      <c r="T1764" s="4">
        <v>102634.2</v>
      </c>
      <c r="U1764" s="2" t="s">
        <v>73</v>
      </c>
      <c r="V1764" s="2" t="s">
        <v>33</v>
      </c>
      <c r="W1764" s="4">
        <v>1231610.44</v>
      </c>
      <c r="X1764" s="4">
        <v>0</v>
      </c>
      <c r="Y1764" s="4">
        <v>1231610.44</v>
      </c>
      <c r="Z1764" s="2">
        <v>0</v>
      </c>
      <c r="AA1764" s="2" t="s">
        <v>56</v>
      </c>
      <c r="AB1764" s="2" t="s">
        <v>15728</v>
      </c>
      <c r="AC1764" s="2" t="s">
        <v>146</v>
      </c>
      <c r="AD1764" s="2" t="s">
        <v>76</v>
      </c>
      <c r="AE1764" s="5">
        <v>87.52</v>
      </c>
      <c r="AF1764" s="2">
        <v>0</v>
      </c>
      <c r="AG1764" s="2" t="s">
        <v>77</v>
      </c>
      <c r="AH1764" s="2">
        <v>14</v>
      </c>
      <c r="AI1764" s="6" t="str">
        <f t="shared" si="81"/>
        <v>35-44</v>
      </c>
      <c r="AJ1764" s="11">
        <f>YEAR(tbl_LoanData[[#This Row],[Application Date]])</f>
        <v>2023</v>
      </c>
      <c r="AK1764" s="11" t="str">
        <f>TEXT(tbl_LoanData[[#This Row],[Application Date]],"MMMM")</f>
        <v>October</v>
      </c>
      <c r="AL1764" s="12">
        <f>DATE(YEAR(tbl_LoanData[[#This Row],[Application Date]]),MONTH(tbl_LoanData[[#This Row],[Application Date]]),1)</f>
        <v>45200</v>
      </c>
      <c r="AM1764" s="14">
        <f ca="1">IF(AND(tbl_LoanData[[#This Row],[Application Date]]&gt;=EOMONTH(TODAY(),-1)+1,tbl_LoanData[[#This Row],[Application Date]]&lt;=TODAY()),tbl_LoanData[[#This Row],[Loan Amount]],0)</f>
        <v>0</v>
      </c>
      <c r="AN1764" s="14">
        <f>tbl_LoanData[[#This Row],[Amount Paid]]-(Q1764-X1764)</f>
        <v>63210.439999999944</v>
      </c>
      <c r="AO1764" s="14">
        <f>IF(tbl_LoanData[[#This Row],[Application Status]]="Approved",1,0)</f>
        <v>1</v>
      </c>
      <c r="AP1764" s="22" t="str">
        <f t="shared" ca="1" si="82"/>
        <v/>
      </c>
      <c r="AQ1764" s="22" t="str">
        <f t="shared" ca="1" si="83"/>
        <v/>
      </c>
    </row>
    <row r="1765" spans="1:43" ht="14.4" customHeight="1" x14ac:dyDescent="0.3">
      <c r="A1765" s="2" t="s">
        <v>15011</v>
      </c>
      <c r="B1765" s="2" t="s">
        <v>15012</v>
      </c>
      <c r="C1765" s="2" t="s">
        <v>533</v>
      </c>
      <c r="D1765" s="2" t="s">
        <v>81</v>
      </c>
      <c r="E1765" s="2" t="s">
        <v>293</v>
      </c>
      <c r="F1765" s="2">
        <v>48</v>
      </c>
      <c r="G1765" s="2" t="s">
        <v>83</v>
      </c>
      <c r="H1765" s="2" t="s">
        <v>398</v>
      </c>
      <c r="I1765" s="2" t="s">
        <v>46</v>
      </c>
      <c r="J1765" s="3">
        <v>45213</v>
      </c>
      <c r="K1765" s="3">
        <v>45218</v>
      </c>
      <c r="L1765" s="2" t="s">
        <v>36</v>
      </c>
      <c r="M1765" s="2" t="s">
        <v>94</v>
      </c>
      <c r="N1765" s="2" t="s">
        <v>212</v>
      </c>
      <c r="O1765" s="4">
        <v>1310000</v>
      </c>
      <c r="P1765" s="4">
        <v>214100</v>
      </c>
      <c r="Q1765" s="4">
        <v>1095900</v>
      </c>
      <c r="R1765" s="2">
        <v>48</v>
      </c>
      <c r="S1765" s="5">
        <v>10.56</v>
      </c>
      <c r="T1765" s="4">
        <v>32475.17</v>
      </c>
      <c r="U1765" s="2" t="s">
        <v>73</v>
      </c>
      <c r="V1765" s="2" t="s">
        <v>74</v>
      </c>
      <c r="W1765" s="4">
        <v>1071680.6100000001</v>
      </c>
      <c r="X1765" s="4">
        <v>487127.55</v>
      </c>
      <c r="Y1765" s="4">
        <v>1558808.16</v>
      </c>
      <c r="Z1765" s="2">
        <v>32</v>
      </c>
      <c r="AA1765" s="2" t="s">
        <v>58</v>
      </c>
      <c r="AB1765" s="2" t="s">
        <v>15732</v>
      </c>
      <c r="AC1765" s="2" t="s">
        <v>129</v>
      </c>
      <c r="AD1765" s="2" t="s">
        <v>76</v>
      </c>
      <c r="AE1765" s="5">
        <v>83.66</v>
      </c>
      <c r="AF1765" s="2">
        <v>1</v>
      </c>
      <c r="AG1765" s="2" t="s">
        <v>15718</v>
      </c>
      <c r="AH1765" s="2">
        <v>5</v>
      </c>
      <c r="AI1765" s="6" t="str">
        <f t="shared" si="81"/>
        <v>45-54</v>
      </c>
      <c r="AJ1765" s="11">
        <f>YEAR(tbl_LoanData[[#This Row],[Application Date]])</f>
        <v>2023</v>
      </c>
      <c r="AK1765" s="11" t="str">
        <f>TEXT(tbl_LoanData[[#This Row],[Application Date]],"MMMM")</f>
        <v>October</v>
      </c>
      <c r="AL1765" s="12">
        <f>DATE(YEAR(tbl_LoanData[[#This Row],[Application Date]]),MONTH(tbl_LoanData[[#This Row],[Application Date]]),1)</f>
        <v>45200</v>
      </c>
      <c r="AM1765" s="14">
        <f ca="1">IF(AND(tbl_LoanData[[#This Row],[Application Date]]&gt;=EOMONTH(TODAY(),-1)+1,tbl_LoanData[[#This Row],[Application Date]]&lt;=TODAY()),tbl_LoanData[[#This Row],[Loan Amount]],0)</f>
        <v>0</v>
      </c>
      <c r="AN1765" s="14">
        <f>tbl_LoanData[[#This Row],[Amount Paid]]-(Q1765-X1765)</f>
        <v>462908.16000000015</v>
      </c>
      <c r="AO1765" s="14">
        <f>IF(tbl_LoanData[[#This Row],[Application Status]]="Approved",1,0)</f>
        <v>1</v>
      </c>
      <c r="AP1765" s="22" t="str">
        <f t="shared" ca="1" si="82"/>
        <v/>
      </c>
      <c r="AQ1765" s="22" t="str">
        <f t="shared" ca="1" si="83"/>
        <v/>
      </c>
    </row>
    <row r="1766" spans="1:43" ht="14.4" customHeight="1" x14ac:dyDescent="0.3">
      <c r="A1766" s="2" t="s">
        <v>15031</v>
      </c>
      <c r="B1766" s="2" t="s">
        <v>15032</v>
      </c>
      <c r="C1766" s="2" t="s">
        <v>80</v>
      </c>
      <c r="D1766" s="2" t="s">
        <v>142</v>
      </c>
      <c r="E1766" s="2" t="s">
        <v>402</v>
      </c>
      <c r="F1766" s="2">
        <v>59</v>
      </c>
      <c r="G1766" s="2" t="s">
        <v>83</v>
      </c>
      <c r="H1766" s="2" t="s">
        <v>256</v>
      </c>
      <c r="I1766" s="2" t="s">
        <v>43</v>
      </c>
      <c r="J1766" s="3">
        <v>45221</v>
      </c>
      <c r="K1766" s="3">
        <v>45230</v>
      </c>
      <c r="L1766" s="2" t="s">
        <v>37</v>
      </c>
      <c r="M1766" s="2" t="s">
        <v>199</v>
      </c>
      <c r="N1766" s="2" t="s">
        <v>319</v>
      </c>
      <c r="O1766" s="4">
        <v>240000</v>
      </c>
      <c r="P1766" s="4">
        <v>81300</v>
      </c>
      <c r="Q1766" s="4">
        <v>158700</v>
      </c>
      <c r="R1766" s="2">
        <v>48</v>
      </c>
      <c r="S1766" s="5">
        <v>11.71</v>
      </c>
      <c r="T1766" s="4">
        <v>4854.8999999999996</v>
      </c>
      <c r="U1766" s="2" t="s">
        <v>73</v>
      </c>
      <c r="V1766" s="2" t="s">
        <v>74</v>
      </c>
      <c r="W1766" s="4">
        <v>165066.6</v>
      </c>
      <c r="X1766" s="4">
        <v>67968.479999999996</v>
      </c>
      <c r="Y1766" s="4">
        <v>233035.08</v>
      </c>
      <c r="Z1766" s="2">
        <v>0</v>
      </c>
      <c r="AA1766" s="2" t="s">
        <v>56</v>
      </c>
      <c r="AB1766" s="2" t="s">
        <v>15730</v>
      </c>
      <c r="AC1766" s="2" t="s">
        <v>138</v>
      </c>
      <c r="AD1766" s="2" t="s">
        <v>76</v>
      </c>
      <c r="AE1766" s="5">
        <v>66.12</v>
      </c>
      <c r="AF1766" s="2">
        <v>0</v>
      </c>
      <c r="AG1766" s="2" t="s">
        <v>77</v>
      </c>
      <c r="AH1766" s="2">
        <v>9</v>
      </c>
      <c r="AI1766" s="6" t="str">
        <f t="shared" si="81"/>
        <v>55-64</v>
      </c>
      <c r="AJ1766" s="11">
        <f>YEAR(tbl_LoanData[[#This Row],[Application Date]])</f>
        <v>2023</v>
      </c>
      <c r="AK1766" s="11" t="str">
        <f>TEXT(tbl_LoanData[[#This Row],[Application Date]],"MMMM")</f>
        <v>October</v>
      </c>
      <c r="AL1766" s="12">
        <f>DATE(YEAR(tbl_LoanData[[#This Row],[Application Date]]),MONTH(tbl_LoanData[[#This Row],[Application Date]]),1)</f>
        <v>45200</v>
      </c>
      <c r="AM1766" s="14">
        <f ca="1">IF(AND(tbl_LoanData[[#This Row],[Application Date]]&gt;=EOMONTH(TODAY(),-1)+1,tbl_LoanData[[#This Row],[Application Date]]&lt;=TODAY()),tbl_LoanData[[#This Row],[Loan Amount]],0)</f>
        <v>0</v>
      </c>
      <c r="AN1766" s="14">
        <f>tbl_LoanData[[#This Row],[Amount Paid]]-(Q1766-X1766)</f>
        <v>74335.08</v>
      </c>
      <c r="AO1766" s="14">
        <f>IF(tbl_LoanData[[#This Row],[Application Status]]="Approved",1,0)</f>
        <v>1</v>
      </c>
      <c r="AP1766" s="22" t="str">
        <f t="shared" ca="1" si="82"/>
        <v/>
      </c>
      <c r="AQ1766" s="22" t="str">
        <f t="shared" ca="1" si="83"/>
        <v/>
      </c>
    </row>
    <row r="1767" spans="1:43" ht="14.4" customHeight="1" x14ac:dyDescent="0.3">
      <c r="A1767" s="2" t="s">
        <v>15059</v>
      </c>
      <c r="B1767" s="2" t="s">
        <v>15060</v>
      </c>
      <c r="C1767" s="2" t="s">
        <v>216</v>
      </c>
      <c r="D1767" s="2" t="s">
        <v>176</v>
      </c>
      <c r="E1767" s="2" t="s">
        <v>402</v>
      </c>
      <c r="F1767" s="2">
        <v>61</v>
      </c>
      <c r="G1767" s="2" t="s">
        <v>83</v>
      </c>
      <c r="H1767" s="2" t="s">
        <v>244</v>
      </c>
      <c r="I1767" s="2" t="s">
        <v>48</v>
      </c>
      <c r="J1767" s="3">
        <v>45209</v>
      </c>
      <c r="K1767" s="3">
        <v>45230</v>
      </c>
      <c r="L1767" s="2" t="s">
        <v>38</v>
      </c>
      <c r="M1767" s="2" t="s">
        <v>144</v>
      </c>
      <c r="N1767" s="2" t="s">
        <v>382</v>
      </c>
      <c r="O1767" s="4">
        <v>1058000</v>
      </c>
      <c r="P1767" s="4">
        <v>147500</v>
      </c>
      <c r="Q1767" s="4">
        <v>910500</v>
      </c>
      <c r="R1767" s="2">
        <v>36</v>
      </c>
      <c r="S1767" s="5">
        <v>11.05</v>
      </c>
      <c r="T1767" s="4">
        <v>33675.85</v>
      </c>
      <c r="U1767" s="2" t="s">
        <v>73</v>
      </c>
      <c r="V1767" s="2" t="s">
        <v>74</v>
      </c>
      <c r="W1767" s="4">
        <v>1043951.35</v>
      </c>
      <c r="X1767" s="4">
        <v>168379.4</v>
      </c>
      <c r="Y1767" s="4">
        <v>1212330.75</v>
      </c>
      <c r="Z1767" s="2">
        <v>93</v>
      </c>
      <c r="AA1767" s="2" t="s">
        <v>60</v>
      </c>
      <c r="AB1767" s="2" t="s">
        <v>15728</v>
      </c>
      <c r="AC1767" s="2" t="s">
        <v>75</v>
      </c>
      <c r="AD1767" s="2" t="s">
        <v>76</v>
      </c>
      <c r="AE1767" s="5">
        <v>86.06</v>
      </c>
      <c r="AF1767" s="2">
        <v>3</v>
      </c>
      <c r="AG1767" s="2" t="s">
        <v>130</v>
      </c>
      <c r="AH1767" s="2">
        <v>21</v>
      </c>
      <c r="AI1767" s="6" t="str">
        <f t="shared" si="81"/>
        <v>55-64</v>
      </c>
      <c r="AJ1767" s="11">
        <f>YEAR(tbl_LoanData[[#This Row],[Application Date]])</f>
        <v>2023</v>
      </c>
      <c r="AK1767" s="11" t="str">
        <f>TEXT(tbl_LoanData[[#This Row],[Application Date]],"MMMM")</f>
        <v>October</v>
      </c>
      <c r="AL1767" s="12">
        <f>DATE(YEAR(tbl_LoanData[[#This Row],[Application Date]]),MONTH(tbl_LoanData[[#This Row],[Application Date]]),1)</f>
        <v>45200</v>
      </c>
      <c r="AM1767" s="14">
        <f ca="1">IF(AND(tbl_LoanData[[#This Row],[Application Date]]&gt;=EOMONTH(TODAY(),-1)+1,tbl_LoanData[[#This Row],[Application Date]]&lt;=TODAY()),tbl_LoanData[[#This Row],[Loan Amount]],0)</f>
        <v>0</v>
      </c>
      <c r="AN1767" s="14">
        <f>tbl_LoanData[[#This Row],[Amount Paid]]-(Q1767-X1767)</f>
        <v>301830.75</v>
      </c>
      <c r="AO1767" s="14">
        <f>IF(tbl_LoanData[[#This Row],[Application Status]]="Approved",1,0)</f>
        <v>1</v>
      </c>
      <c r="AP1767" s="22" t="str">
        <f t="shared" ca="1" si="82"/>
        <v/>
      </c>
      <c r="AQ1767" s="22" t="str">
        <f t="shared" ca="1" si="83"/>
        <v/>
      </c>
    </row>
    <row r="1768" spans="1:43" x14ac:dyDescent="0.3">
      <c r="A1768" s="2" t="s">
        <v>15099</v>
      </c>
      <c r="B1768" s="2" t="s">
        <v>15100</v>
      </c>
      <c r="C1768" s="2" t="s">
        <v>487</v>
      </c>
      <c r="D1768" s="2" t="s">
        <v>268</v>
      </c>
      <c r="E1768" s="2" t="s">
        <v>323</v>
      </c>
      <c r="F1768" s="2">
        <v>50</v>
      </c>
      <c r="G1768" s="2" t="s">
        <v>69</v>
      </c>
      <c r="H1768" s="2" t="s">
        <v>172</v>
      </c>
      <c r="I1768" s="2" t="s">
        <v>45</v>
      </c>
      <c r="J1768" s="3">
        <v>45212</v>
      </c>
      <c r="K1768" s="3">
        <v>45221</v>
      </c>
      <c r="L1768" s="2" t="s">
        <v>38</v>
      </c>
      <c r="M1768" s="2" t="s">
        <v>111</v>
      </c>
      <c r="N1768" s="2" t="s">
        <v>112</v>
      </c>
      <c r="O1768" s="4">
        <v>1386000</v>
      </c>
      <c r="P1768" s="4">
        <v>179100</v>
      </c>
      <c r="Q1768" s="4">
        <v>1206900</v>
      </c>
      <c r="R1768" s="2">
        <v>36</v>
      </c>
      <c r="S1768" s="5">
        <v>8.34</v>
      </c>
      <c r="T1768" s="4">
        <v>41912.949999999997</v>
      </c>
      <c r="U1768" s="2" t="s">
        <v>73</v>
      </c>
      <c r="V1768" s="2" t="s">
        <v>74</v>
      </c>
      <c r="W1768" s="4">
        <v>1383127.35</v>
      </c>
      <c r="X1768" s="4">
        <v>125739.03</v>
      </c>
      <c r="Y1768" s="4">
        <v>1508866.38</v>
      </c>
      <c r="Z1768" s="2">
        <v>29</v>
      </c>
      <c r="AA1768" s="2" t="s">
        <v>57</v>
      </c>
      <c r="AB1768" s="2" t="s">
        <v>15735</v>
      </c>
      <c r="AC1768" s="2" t="s">
        <v>360</v>
      </c>
      <c r="AD1768" s="2" t="s">
        <v>76</v>
      </c>
      <c r="AE1768" s="5">
        <v>87.08</v>
      </c>
      <c r="AF1768" s="2">
        <v>1</v>
      </c>
      <c r="AG1768" s="2" t="s">
        <v>77</v>
      </c>
      <c r="AH1768" s="2">
        <v>9</v>
      </c>
      <c r="AI1768" s="6" t="str">
        <f t="shared" si="81"/>
        <v>45-54</v>
      </c>
      <c r="AJ1768" s="11">
        <f>YEAR(tbl_LoanData[[#This Row],[Application Date]])</f>
        <v>2023</v>
      </c>
      <c r="AK1768" s="11" t="str">
        <f>TEXT(tbl_LoanData[[#This Row],[Application Date]],"MMMM")</f>
        <v>October</v>
      </c>
      <c r="AL1768" s="12">
        <f>DATE(YEAR(tbl_LoanData[[#This Row],[Application Date]]),MONTH(tbl_LoanData[[#This Row],[Application Date]]),1)</f>
        <v>45200</v>
      </c>
      <c r="AM1768" s="14">
        <f ca="1">IF(AND(tbl_LoanData[[#This Row],[Application Date]]&gt;=EOMONTH(TODAY(),-1)+1,tbl_LoanData[[#This Row],[Application Date]]&lt;=TODAY()),tbl_LoanData[[#This Row],[Loan Amount]],0)</f>
        <v>0</v>
      </c>
      <c r="AN1768" s="14">
        <f>tbl_LoanData[[#This Row],[Amount Paid]]-(Q1768-X1768)</f>
        <v>301966.38000000012</v>
      </c>
      <c r="AO1768" s="14">
        <f>IF(tbl_LoanData[[#This Row],[Application Status]]="Approved",1,0)</f>
        <v>1</v>
      </c>
      <c r="AP1768" s="22" t="str">
        <f t="shared" ca="1" si="82"/>
        <v/>
      </c>
      <c r="AQ1768" s="22" t="str">
        <f t="shared" ca="1" si="83"/>
        <v/>
      </c>
    </row>
    <row r="1769" spans="1:43" ht="14.4" customHeight="1" x14ac:dyDescent="0.3">
      <c r="A1769" s="2" t="s">
        <v>15123</v>
      </c>
      <c r="B1769" s="2" t="s">
        <v>15124</v>
      </c>
      <c r="C1769" s="2" t="s">
        <v>322</v>
      </c>
      <c r="D1769" s="2" t="s">
        <v>176</v>
      </c>
      <c r="E1769" s="2" t="s">
        <v>311</v>
      </c>
      <c r="F1769" s="2">
        <v>26</v>
      </c>
      <c r="G1769" s="2" t="s">
        <v>83</v>
      </c>
      <c r="H1769" s="2" t="s">
        <v>70</v>
      </c>
      <c r="I1769" s="2" t="s">
        <v>50</v>
      </c>
      <c r="J1769" s="3">
        <v>45222</v>
      </c>
      <c r="K1769" s="3">
        <v>45227</v>
      </c>
      <c r="L1769" s="2" t="s">
        <v>39</v>
      </c>
      <c r="M1769" s="2" t="s">
        <v>127</v>
      </c>
      <c r="N1769" s="2" t="s">
        <v>152</v>
      </c>
      <c r="O1769" s="4">
        <v>2538000</v>
      </c>
      <c r="P1769" s="4">
        <v>901300</v>
      </c>
      <c r="Q1769" s="4">
        <v>1636700</v>
      </c>
      <c r="R1769" s="2">
        <v>60</v>
      </c>
      <c r="S1769" s="5">
        <v>8.68</v>
      </c>
      <c r="T1769" s="4">
        <v>39117.129999999997</v>
      </c>
      <c r="U1769" s="2" t="s">
        <v>73</v>
      </c>
      <c r="V1769" s="2" t="s">
        <v>74</v>
      </c>
      <c r="W1769" s="4">
        <v>1290865.29</v>
      </c>
      <c r="X1769" s="4">
        <v>1056162.51</v>
      </c>
      <c r="Y1769" s="4">
        <v>2347027.7999999998</v>
      </c>
      <c r="Z1769" s="2">
        <v>32</v>
      </c>
      <c r="AA1769" s="2" t="s">
        <v>58</v>
      </c>
      <c r="AB1769" s="2" t="s">
        <v>15728</v>
      </c>
      <c r="AC1769" s="2" t="s">
        <v>75</v>
      </c>
      <c r="AD1769" s="2" t="s">
        <v>76</v>
      </c>
      <c r="AE1769" s="5">
        <v>64.489999999999995</v>
      </c>
      <c r="AF1769" s="2">
        <v>1</v>
      </c>
      <c r="AG1769" s="2" t="s">
        <v>15718</v>
      </c>
      <c r="AH1769" s="2">
        <v>5</v>
      </c>
      <c r="AI1769" s="6" t="str">
        <f t="shared" si="81"/>
        <v>25-34</v>
      </c>
      <c r="AJ1769" s="11">
        <f>YEAR(tbl_LoanData[[#This Row],[Application Date]])</f>
        <v>2023</v>
      </c>
      <c r="AK1769" s="11" t="str">
        <f>TEXT(tbl_LoanData[[#This Row],[Application Date]],"MMMM")</f>
        <v>October</v>
      </c>
      <c r="AL1769" s="12">
        <f>DATE(YEAR(tbl_LoanData[[#This Row],[Application Date]]),MONTH(tbl_LoanData[[#This Row],[Application Date]]),1)</f>
        <v>45200</v>
      </c>
      <c r="AM1769" s="14">
        <f ca="1">IF(AND(tbl_LoanData[[#This Row],[Application Date]]&gt;=EOMONTH(TODAY(),-1)+1,tbl_LoanData[[#This Row],[Application Date]]&lt;=TODAY()),tbl_LoanData[[#This Row],[Loan Amount]],0)</f>
        <v>0</v>
      </c>
      <c r="AN1769" s="14">
        <f>tbl_LoanData[[#This Row],[Amount Paid]]-(Q1769-X1769)</f>
        <v>710327.8</v>
      </c>
      <c r="AO1769" s="14">
        <f>IF(tbl_LoanData[[#This Row],[Application Status]]="Approved",1,0)</f>
        <v>1</v>
      </c>
      <c r="AP1769" s="22" t="str">
        <f t="shared" ca="1" si="82"/>
        <v/>
      </c>
      <c r="AQ1769" s="22" t="str">
        <f t="shared" ca="1" si="83"/>
        <v/>
      </c>
    </row>
    <row r="1770" spans="1:43" ht="14.4" customHeight="1" x14ac:dyDescent="0.3">
      <c r="A1770" s="2" t="s">
        <v>98</v>
      </c>
      <c r="B1770" s="2" t="s">
        <v>99</v>
      </c>
      <c r="C1770" s="2" t="s">
        <v>100</v>
      </c>
      <c r="D1770" s="2" t="s">
        <v>101</v>
      </c>
      <c r="E1770" s="2" t="s">
        <v>102</v>
      </c>
      <c r="F1770" s="2">
        <v>59</v>
      </c>
      <c r="G1770" s="2" t="s">
        <v>69</v>
      </c>
      <c r="H1770" s="2" t="s">
        <v>103</v>
      </c>
      <c r="I1770" s="2" t="s">
        <v>43</v>
      </c>
      <c r="J1770" s="3">
        <v>45249</v>
      </c>
      <c r="K1770" s="3">
        <v>45270</v>
      </c>
      <c r="L1770" s="2" t="s">
        <v>36</v>
      </c>
      <c r="M1770" s="2" t="s">
        <v>104</v>
      </c>
      <c r="N1770" s="2" t="s">
        <v>105</v>
      </c>
      <c r="O1770" s="4">
        <v>1853000</v>
      </c>
      <c r="P1770" s="4">
        <v>489800</v>
      </c>
      <c r="Q1770" s="4">
        <v>1363200</v>
      </c>
      <c r="R1770" s="2">
        <v>12</v>
      </c>
      <c r="S1770" s="5">
        <v>11.06</v>
      </c>
      <c r="T1770" s="4">
        <v>126164.16</v>
      </c>
      <c r="U1770" s="2" t="s">
        <v>73</v>
      </c>
      <c r="V1770" s="2" t="s">
        <v>33</v>
      </c>
      <c r="W1770" s="4">
        <v>1513969.92</v>
      </c>
      <c r="X1770" s="4">
        <v>0</v>
      </c>
      <c r="Y1770" s="4">
        <v>1513969.92</v>
      </c>
      <c r="Z1770" s="2">
        <v>0</v>
      </c>
      <c r="AA1770" s="2" t="s">
        <v>56</v>
      </c>
      <c r="AB1770" s="2" t="s">
        <v>15733</v>
      </c>
      <c r="AC1770" s="2" t="s">
        <v>106</v>
      </c>
      <c r="AD1770" s="2" t="s">
        <v>76</v>
      </c>
      <c r="AE1770" s="5">
        <v>73.569999999999993</v>
      </c>
      <c r="AF1770" s="2">
        <v>0</v>
      </c>
      <c r="AG1770" s="2" t="s">
        <v>77</v>
      </c>
      <c r="AH1770" s="2">
        <v>21</v>
      </c>
      <c r="AI1770" s="6" t="str">
        <f t="shared" si="81"/>
        <v>55-64</v>
      </c>
      <c r="AJ1770" s="11">
        <f>YEAR(tbl_LoanData[[#This Row],[Application Date]])</f>
        <v>2023</v>
      </c>
      <c r="AK1770" s="11" t="str">
        <f>TEXT(tbl_LoanData[[#This Row],[Application Date]],"MMMM")</f>
        <v>November</v>
      </c>
      <c r="AL1770" s="12">
        <f>DATE(YEAR(tbl_LoanData[[#This Row],[Application Date]]),MONTH(tbl_LoanData[[#This Row],[Application Date]]),1)</f>
        <v>45231</v>
      </c>
      <c r="AM1770" s="14">
        <f ca="1">IF(AND(tbl_LoanData[[#This Row],[Application Date]]&gt;=EOMONTH(TODAY(),-1)+1,tbl_LoanData[[#This Row],[Application Date]]&lt;=TODAY()),tbl_LoanData[[#This Row],[Loan Amount]],0)</f>
        <v>0</v>
      </c>
      <c r="AN1770" s="14">
        <f>tbl_LoanData[[#This Row],[Amount Paid]]-(Q1770-X1770)</f>
        <v>150769.91999999993</v>
      </c>
      <c r="AO1770" s="14">
        <f>IF(tbl_LoanData[[#This Row],[Application Status]]="Approved",1,0)</f>
        <v>1</v>
      </c>
      <c r="AP1770" s="22" t="str">
        <f t="shared" ca="1" si="82"/>
        <v/>
      </c>
      <c r="AQ1770" s="22" t="str">
        <f t="shared" ca="1" si="83"/>
        <v/>
      </c>
    </row>
    <row r="1771" spans="1:43" ht="14.4" customHeight="1" x14ac:dyDescent="0.3">
      <c r="A1771" s="2" t="s">
        <v>541</v>
      </c>
      <c r="B1771" s="2" t="s">
        <v>542</v>
      </c>
      <c r="C1771" s="2" t="s">
        <v>231</v>
      </c>
      <c r="D1771" s="2" t="s">
        <v>161</v>
      </c>
      <c r="E1771" s="2" t="s">
        <v>135</v>
      </c>
      <c r="F1771" s="2">
        <v>22</v>
      </c>
      <c r="G1771" s="2" t="s">
        <v>83</v>
      </c>
      <c r="H1771" s="2" t="s">
        <v>543</v>
      </c>
      <c r="I1771" s="2" t="s">
        <v>45</v>
      </c>
      <c r="J1771" s="3">
        <v>45248</v>
      </c>
      <c r="K1771" s="3">
        <v>45256</v>
      </c>
      <c r="L1771" s="2" t="s">
        <v>39</v>
      </c>
      <c r="M1771" s="2" t="s">
        <v>94</v>
      </c>
      <c r="N1771" s="2" t="s">
        <v>365</v>
      </c>
      <c r="O1771" s="4">
        <v>1522000</v>
      </c>
      <c r="P1771" s="4">
        <v>577400</v>
      </c>
      <c r="Q1771" s="4">
        <v>944600</v>
      </c>
      <c r="R1771" s="2">
        <v>48</v>
      </c>
      <c r="S1771" s="5">
        <v>7.97</v>
      </c>
      <c r="T1771" s="4">
        <v>25952.880000000001</v>
      </c>
      <c r="U1771" s="2" t="s">
        <v>73</v>
      </c>
      <c r="V1771" s="2" t="s">
        <v>74</v>
      </c>
      <c r="W1771" s="4">
        <v>856445.04</v>
      </c>
      <c r="X1771" s="4">
        <v>389293.44</v>
      </c>
      <c r="Y1771" s="4">
        <v>1245738.48</v>
      </c>
      <c r="Z1771" s="2">
        <v>0</v>
      </c>
      <c r="AA1771" s="2" t="s">
        <v>56</v>
      </c>
      <c r="AB1771" s="2" t="s">
        <v>15733</v>
      </c>
      <c r="AC1771" s="2" t="s">
        <v>332</v>
      </c>
      <c r="AD1771" s="2" t="s">
        <v>76</v>
      </c>
      <c r="AE1771" s="5">
        <v>62.06</v>
      </c>
      <c r="AF1771" s="2">
        <v>0</v>
      </c>
      <c r="AG1771" s="2" t="s">
        <v>77</v>
      </c>
      <c r="AH1771" s="2">
        <v>8</v>
      </c>
      <c r="AI1771" s="6" t="str">
        <f t="shared" si="81"/>
        <v>18-24</v>
      </c>
      <c r="AJ1771" s="11">
        <f>YEAR(tbl_LoanData[[#This Row],[Application Date]])</f>
        <v>2023</v>
      </c>
      <c r="AK1771" s="11" t="str">
        <f>TEXT(tbl_LoanData[[#This Row],[Application Date]],"MMMM")</f>
        <v>November</v>
      </c>
      <c r="AL1771" s="12">
        <f>DATE(YEAR(tbl_LoanData[[#This Row],[Application Date]]),MONTH(tbl_LoanData[[#This Row],[Application Date]]),1)</f>
        <v>45231</v>
      </c>
      <c r="AM1771" s="14">
        <f ca="1">IF(AND(tbl_LoanData[[#This Row],[Application Date]]&gt;=EOMONTH(TODAY(),-1)+1,tbl_LoanData[[#This Row],[Application Date]]&lt;=TODAY()),tbl_LoanData[[#This Row],[Loan Amount]],0)</f>
        <v>0</v>
      </c>
      <c r="AN1771" s="14">
        <f>tbl_LoanData[[#This Row],[Amount Paid]]-(Q1771-X1771)</f>
        <v>301138.48</v>
      </c>
      <c r="AO1771" s="14">
        <f>IF(tbl_LoanData[[#This Row],[Application Status]]="Approved",1,0)</f>
        <v>1</v>
      </c>
      <c r="AP1771" s="22" t="str">
        <f t="shared" ca="1" si="82"/>
        <v/>
      </c>
      <c r="AQ1771" s="22" t="str">
        <f t="shared" ca="1" si="83"/>
        <v/>
      </c>
    </row>
    <row r="1772" spans="1:43" x14ac:dyDescent="0.3">
      <c r="A1772" s="2" t="s">
        <v>638</v>
      </c>
      <c r="B1772" s="2" t="s">
        <v>639</v>
      </c>
      <c r="C1772" s="2" t="s">
        <v>530</v>
      </c>
      <c r="D1772" s="2" t="s">
        <v>311</v>
      </c>
      <c r="E1772" s="2" t="s">
        <v>232</v>
      </c>
      <c r="F1772" s="2">
        <v>36</v>
      </c>
      <c r="G1772" s="2" t="s">
        <v>69</v>
      </c>
      <c r="H1772" s="2" t="s">
        <v>244</v>
      </c>
      <c r="I1772" s="2" t="s">
        <v>48</v>
      </c>
      <c r="J1772" s="3">
        <v>45259</v>
      </c>
      <c r="K1772" s="3">
        <v>45270</v>
      </c>
      <c r="L1772" s="2" t="s">
        <v>39</v>
      </c>
      <c r="M1772" s="2" t="s">
        <v>157</v>
      </c>
      <c r="N1772" s="2" t="s">
        <v>359</v>
      </c>
      <c r="O1772" s="4">
        <v>2051000</v>
      </c>
      <c r="P1772" s="4">
        <v>735500</v>
      </c>
      <c r="Q1772" s="4">
        <v>1315500</v>
      </c>
      <c r="R1772" s="2">
        <v>48</v>
      </c>
      <c r="S1772" s="5">
        <v>5.34</v>
      </c>
      <c r="T1772" s="4">
        <v>33260.22</v>
      </c>
      <c r="U1772" s="2" t="s">
        <v>73</v>
      </c>
      <c r="V1772" s="2" t="s">
        <v>74</v>
      </c>
      <c r="W1772" s="4">
        <v>1064327.04</v>
      </c>
      <c r="X1772" s="4">
        <v>532163.76</v>
      </c>
      <c r="Y1772" s="4">
        <v>1596490.8</v>
      </c>
      <c r="Z1772" s="2">
        <v>0</v>
      </c>
      <c r="AA1772" s="2" t="s">
        <v>56</v>
      </c>
      <c r="AB1772" s="2" t="s">
        <v>15728</v>
      </c>
      <c r="AC1772" s="2" t="s">
        <v>138</v>
      </c>
      <c r="AD1772" s="2" t="s">
        <v>76</v>
      </c>
      <c r="AE1772" s="5">
        <v>64.14</v>
      </c>
      <c r="AF1772" s="2">
        <v>0</v>
      </c>
      <c r="AG1772" s="2" t="s">
        <v>77</v>
      </c>
      <c r="AH1772" s="2">
        <v>11</v>
      </c>
      <c r="AI1772" s="6" t="str">
        <f t="shared" si="81"/>
        <v>35-44</v>
      </c>
      <c r="AJ1772" s="11">
        <f>YEAR(tbl_LoanData[[#This Row],[Application Date]])</f>
        <v>2023</v>
      </c>
      <c r="AK1772" s="11" t="str">
        <f>TEXT(tbl_LoanData[[#This Row],[Application Date]],"MMMM")</f>
        <v>November</v>
      </c>
      <c r="AL1772" s="12">
        <f>DATE(YEAR(tbl_LoanData[[#This Row],[Application Date]]),MONTH(tbl_LoanData[[#This Row],[Application Date]]),1)</f>
        <v>45231</v>
      </c>
      <c r="AM1772" s="14">
        <f ca="1">IF(AND(tbl_LoanData[[#This Row],[Application Date]]&gt;=EOMONTH(TODAY(),-1)+1,tbl_LoanData[[#This Row],[Application Date]]&lt;=TODAY()),tbl_LoanData[[#This Row],[Loan Amount]],0)</f>
        <v>0</v>
      </c>
      <c r="AN1772" s="14">
        <f>tbl_LoanData[[#This Row],[Amount Paid]]-(Q1772-X1772)</f>
        <v>280990.80000000005</v>
      </c>
      <c r="AO1772" s="14">
        <f>IF(tbl_LoanData[[#This Row],[Application Status]]="Approved",1,0)</f>
        <v>1</v>
      </c>
      <c r="AP1772" s="22" t="str">
        <f t="shared" ca="1" si="82"/>
        <v/>
      </c>
      <c r="AQ1772" s="22" t="str">
        <f t="shared" ca="1" si="83"/>
        <v/>
      </c>
    </row>
    <row r="1773" spans="1:43" ht="14.4" customHeight="1" x14ac:dyDescent="0.3">
      <c r="A1773" s="2" t="s">
        <v>678</v>
      </c>
      <c r="B1773" s="2" t="s">
        <v>679</v>
      </c>
      <c r="C1773" s="2" t="s">
        <v>560</v>
      </c>
      <c r="D1773" s="2" t="s">
        <v>189</v>
      </c>
      <c r="E1773" s="2" t="s">
        <v>135</v>
      </c>
      <c r="F1773" s="2">
        <v>63</v>
      </c>
      <c r="G1773" s="2" t="s">
        <v>69</v>
      </c>
      <c r="H1773" s="2" t="s">
        <v>259</v>
      </c>
      <c r="I1773" s="2" t="s">
        <v>43</v>
      </c>
      <c r="J1773" s="3">
        <v>45251</v>
      </c>
      <c r="K1773" s="3">
        <v>45263</v>
      </c>
      <c r="L1773" s="2" t="s">
        <v>41</v>
      </c>
      <c r="M1773" s="2" t="s">
        <v>552</v>
      </c>
      <c r="N1773" s="2" t="s">
        <v>553</v>
      </c>
      <c r="O1773" s="4">
        <v>2440000</v>
      </c>
      <c r="P1773" s="4">
        <v>832300</v>
      </c>
      <c r="Q1773" s="4">
        <v>1607700</v>
      </c>
      <c r="R1773" s="2">
        <v>48</v>
      </c>
      <c r="S1773" s="5">
        <v>9.5399999999999991</v>
      </c>
      <c r="T1773" s="4">
        <v>46274.96</v>
      </c>
      <c r="U1773" s="2" t="s">
        <v>73</v>
      </c>
      <c r="V1773" s="2" t="s">
        <v>74</v>
      </c>
      <c r="W1773" s="4">
        <v>1480798.72</v>
      </c>
      <c r="X1773" s="4">
        <v>740399.6</v>
      </c>
      <c r="Y1773" s="4">
        <v>2221198.3199999998</v>
      </c>
      <c r="Z1773" s="2">
        <v>0</v>
      </c>
      <c r="AA1773" s="2" t="s">
        <v>56</v>
      </c>
      <c r="AB1773" s="2" t="s">
        <v>15729</v>
      </c>
      <c r="AC1773" s="2" t="s">
        <v>360</v>
      </c>
      <c r="AD1773" s="2" t="s">
        <v>76</v>
      </c>
      <c r="AE1773" s="5">
        <v>65.89</v>
      </c>
      <c r="AF1773" s="2">
        <v>0</v>
      </c>
      <c r="AG1773" s="2" t="s">
        <v>77</v>
      </c>
      <c r="AH1773" s="2">
        <v>12</v>
      </c>
      <c r="AI1773" s="6" t="str">
        <f t="shared" si="81"/>
        <v>55-64</v>
      </c>
      <c r="AJ1773" s="11">
        <f>YEAR(tbl_LoanData[[#This Row],[Application Date]])</f>
        <v>2023</v>
      </c>
      <c r="AK1773" s="11" t="str">
        <f>TEXT(tbl_LoanData[[#This Row],[Application Date]],"MMMM")</f>
        <v>November</v>
      </c>
      <c r="AL1773" s="12">
        <f>DATE(YEAR(tbl_LoanData[[#This Row],[Application Date]]),MONTH(tbl_LoanData[[#This Row],[Application Date]]),1)</f>
        <v>45231</v>
      </c>
      <c r="AM1773" s="14">
        <f ca="1">IF(AND(tbl_LoanData[[#This Row],[Application Date]]&gt;=EOMONTH(TODAY(),-1)+1,tbl_LoanData[[#This Row],[Application Date]]&lt;=TODAY()),tbl_LoanData[[#This Row],[Loan Amount]],0)</f>
        <v>0</v>
      </c>
      <c r="AN1773" s="14">
        <f>tbl_LoanData[[#This Row],[Amount Paid]]-(Q1773-X1773)</f>
        <v>613498.31999999995</v>
      </c>
      <c r="AO1773" s="14">
        <f>IF(tbl_LoanData[[#This Row],[Application Status]]="Approved",1,0)</f>
        <v>1</v>
      </c>
      <c r="AP1773" s="22" t="str">
        <f t="shared" ca="1" si="82"/>
        <v/>
      </c>
      <c r="AQ1773" s="22" t="str">
        <f t="shared" ca="1" si="83"/>
        <v/>
      </c>
    </row>
    <row r="1774" spans="1:43" ht="14.4" customHeight="1" x14ac:dyDescent="0.3">
      <c r="A1774" s="2" t="s">
        <v>743</v>
      </c>
      <c r="B1774" s="2" t="s">
        <v>744</v>
      </c>
      <c r="C1774" s="2" t="s">
        <v>66</v>
      </c>
      <c r="D1774" s="2" t="s">
        <v>82</v>
      </c>
      <c r="E1774" s="2" t="s">
        <v>68</v>
      </c>
      <c r="F1774" s="2">
        <v>64</v>
      </c>
      <c r="G1774" s="2" t="s">
        <v>69</v>
      </c>
      <c r="H1774" s="2" t="s">
        <v>250</v>
      </c>
      <c r="I1774" s="2" t="s">
        <v>52</v>
      </c>
      <c r="J1774" s="3">
        <v>45242</v>
      </c>
      <c r="K1774" s="3">
        <v>45251</v>
      </c>
      <c r="L1774" s="2" t="s">
        <v>37</v>
      </c>
      <c r="M1774" s="2" t="s">
        <v>260</v>
      </c>
      <c r="N1774" s="2" t="s">
        <v>745</v>
      </c>
      <c r="O1774" s="4">
        <v>198000</v>
      </c>
      <c r="P1774" s="4">
        <v>67400</v>
      </c>
      <c r="Q1774" s="4">
        <v>130600</v>
      </c>
      <c r="R1774" s="2">
        <v>48</v>
      </c>
      <c r="S1774" s="5">
        <v>8.27</v>
      </c>
      <c r="T1774" s="4">
        <v>3620.88</v>
      </c>
      <c r="U1774" s="2" t="s">
        <v>73</v>
      </c>
      <c r="V1774" s="2" t="s">
        <v>74</v>
      </c>
      <c r="W1774" s="4">
        <v>119489.04</v>
      </c>
      <c r="X1774" s="4">
        <v>54313.440000000002</v>
      </c>
      <c r="Y1774" s="4">
        <v>173802.48</v>
      </c>
      <c r="Z1774" s="2">
        <v>0</v>
      </c>
      <c r="AA1774" s="2" t="s">
        <v>56</v>
      </c>
      <c r="AB1774" s="2" t="s">
        <v>15732</v>
      </c>
      <c r="AC1774" s="2" t="s">
        <v>106</v>
      </c>
      <c r="AD1774" s="2" t="s">
        <v>76</v>
      </c>
      <c r="AE1774" s="5">
        <v>65.959999999999994</v>
      </c>
      <c r="AF1774" s="2">
        <v>0</v>
      </c>
      <c r="AG1774" s="2" t="s">
        <v>77</v>
      </c>
      <c r="AH1774" s="2">
        <v>9</v>
      </c>
      <c r="AI1774" s="6" t="str">
        <f t="shared" si="81"/>
        <v>55-64</v>
      </c>
      <c r="AJ1774" s="11">
        <f>YEAR(tbl_LoanData[[#This Row],[Application Date]])</f>
        <v>2023</v>
      </c>
      <c r="AK1774" s="11" t="str">
        <f>TEXT(tbl_LoanData[[#This Row],[Application Date]],"MMMM")</f>
        <v>November</v>
      </c>
      <c r="AL1774" s="12">
        <f>DATE(YEAR(tbl_LoanData[[#This Row],[Application Date]]),MONTH(tbl_LoanData[[#This Row],[Application Date]]),1)</f>
        <v>45231</v>
      </c>
      <c r="AM1774" s="14">
        <f ca="1">IF(AND(tbl_LoanData[[#This Row],[Application Date]]&gt;=EOMONTH(TODAY(),-1)+1,tbl_LoanData[[#This Row],[Application Date]]&lt;=TODAY()),tbl_LoanData[[#This Row],[Loan Amount]],0)</f>
        <v>0</v>
      </c>
      <c r="AN1774" s="14">
        <f>tbl_LoanData[[#This Row],[Amount Paid]]-(Q1774-X1774)</f>
        <v>43202.479999999996</v>
      </c>
      <c r="AO1774" s="14">
        <f>IF(tbl_LoanData[[#This Row],[Application Status]]="Approved",1,0)</f>
        <v>1</v>
      </c>
      <c r="AP1774" s="22" t="str">
        <f t="shared" ca="1" si="82"/>
        <v/>
      </c>
      <c r="AQ1774" s="22" t="str">
        <f t="shared" ca="1" si="83"/>
        <v/>
      </c>
    </row>
    <row r="1775" spans="1:43" x14ac:dyDescent="0.3">
      <c r="A1775" s="2" t="s">
        <v>1145</v>
      </c>
      <c r="B1775" s="2" t="s">
        <v>1146</v>
      </c>
      <c r="C1775" s="2" t="s">
        <v>668</v>
      </c>
      <c r="D1775" s="2" t="s">
        <v>209</v>
      </c>
      <c r="E1775" s="2" t="s">
        <v>134</v>
      </c>
      <c r="F1775" s="2">
        <v>51</v>
      </c>
      <c r="G1775" s="2" t="s">
        <v>69</v>
      </c>
      <c r="H1775" s="2" t="s">
        <v>136</v>
      </c>
      <c r="I1775" s="2" t="s">
        <v>49</v>
      </c>
      <c r="J1775" s="3">
        <v>45246</v>
      </c>
      <c r="K1775" s="3">
        <v>45249</v>
      </c>
      <c r="L1775" s="2" t="s">
        <v>37</v>
      </c>
      <c r="M1775" s="2" t="s">
        <v>104</v>
      </c>
      <c r="N1775" s="2" t="s">
        <v>286</v>
      </c>
      <c r="O1775" s="4">
        <v>87000</v>
      </c>
      <c r="P1775" s="4">
        <v>9300</v>
      </c>
      <c r="Q1775" s="4">
        <v>77700</v>
      </c>
      <c r="R1775" s="2">
        <v>24</v>
      </c>
      <c r="S1775" s="5">
        <v>6.66</v>
      </c>
      <c r="T1775" s="4">
        <v>3668.74</v>
      </c>
      <c r="U1775" s="2" t="s">
        <v>73</v>
      </c>
      <c r="V1775" s="2" t="s">
        <v>34</v>
      </c>
      <c r="W1775" s="4">
        <v>84381.02</v>
      </c>
      <c r="X1775" s="4">
        <v>3668.62</v>
      </c>
      <c r="Y1775" s="4">
        <v>88049.64</v>
      </c>
      <c r="Z1775" s="2">
        <v>28</v>
      </c>
      <c r="AA1775" s="2" t="s">
        <v>57</v>
      </c>
      <c r="AB1775" s="2" t="s">
        <v>15732</v>
      </c>
      <c r="AC1775" s="2" t="s">
        <v>106</v>
      </c>
      <c r="AD1775" s="2" t="s">
        <v>76</v>
      </c>
      <c r="AE1775" s="5">
        <v>89.31</v>
      </c>
      <c r="AF1775" s="2">
        <v>1</v>
      </c>
      <c r="AG1775" s="2" t="s">
        <v>77</v>
      </c>
      <c r="AH1775" s="2">
        <v>3</v>
      </c>
      <c r="AI1775" s="6" t="str">
        <f t="shared" si="81"/>
        <v>45-54</v>
      </c>
      <c r="AJ1775" s="11">
        <f>YEAR(tbl_LoanData[[#This Row],[Application Date]])</f>
        <v>2023</v>
      </c>
      <c r="AK1775" s="11" t="str">
        <f>TEXT(tbl_LoanData[[#This Row],[Application Date]],"MMMM")</f>
        <v>November</v>
      </c>
      <c r="AL1775" s="12">
        <f>DATE(YEAR(tbl_LoanData[[#This Row],[Application Date]]),MONTH(tbl_LoanData[[#This Row],[Application Date]]),1)</f>
        <v>45231</v>
      </c>
      <c r="AM1775" s="14">
        <f ca="1">IF(AND(tbl_LoanData[[#This Row],[Application Date]]&gt;=EOMONTH(TODAY(),-1)+1,tbl_LoanData[[#This Row],[Application Date]]&lt;=TODAY()),tbl_LoanData[[#This Row],[Loan Amount]],0)</f>
        <v>0</v>
      </c>
      <c r="AN1775" s="14">
        <f>tbl_LoanData[[#This Row],[Amount Paid]]-(Q1775-X1775)</f>
        <v>10349.64</v>
      </c>
      <c r="AO1775" s="14">
        <f>IF(tbl_LoanData[[#This Row],[Application Status]]="Approved",1,0)</f>
        <v>1</v>
      </c>
      <c r="AP1775" s="22" t="str">
        <f t="shared" ca="1" si="82"/>
        <v/>
      </c>
      <c r="AQ1775" s="22" t="str">
        <f t="shared" ca="1" si="83"/>
        <v/>
      </c>
    </row>
    <row r="1776" spans="1:43" ht="14.4" customHeight="1" x14ac:dyDescent="0.3">
      <c r="A1776" s="2" t="s">
        <v>1203</v>
      </c>
      <c r="B1776" s="2" t="s">
        <v>1204</v>
      </c>
      <c r="C1776" s="2" t="s">
        <v>133</v>
      </c>
      <c r="D1776" s="2" t="s">
        <v>102</v>
      </c>
      <c r="E1776" s="2" t="s">
        <v>190</v>
      </c>
      <c r="F1776" s="2">
        <v>28</v>
      </c>
      <c r="G1776" s="2" t="s">
        <v>69</v>
      </c>
      <c r="H1776" s="2" t="s">
        <v>191</v>
      </c>
      <c r="I1776" s="2" t="s">
        <v>51</v>
      </c>
      <c r="J1776" s="3">
        <v>45259</v>
      </c>
      <c r="K1776" s="3"/>
      <c r="L1776" s="2" t="s">
        <v>39</v>
      </c>
      <c r="M1776" s="2" t="s">
        <v>71</v>
      </c>
      <c r="N1776" s="2" t="s">
        <v>294</v>
      </c>
      <c r="O1776" s="4">
        <v>1567000</v>
      </c>
      <c r="P1776" s="4">
        <v>520100</v>
      </c>
      <c r="Q1776" s="4">
        <v>1046900</v>
      </c>
      <c r="R1776" s="2">
        <v>24</v>
      </c>
      <c r="S1776" s="5">
        <v>8.09</v>
      </c>
      <c r="T1776" s="4">
        <v>50678.68</v>
      </c>
      <c r="U1776" s="2" t="s">
        <v>113</v>
      </c>
      <c r="V1776" s="2" t="s">
        <v>97</v>
      </c>
      <c r="W1776" s="4">
        <v>0</v>
      </c>
      <c r="X1776" s="4">
        <v>0</v>
      </c>
      <c r="Y1776" s="4">
        <v>1216288.42</v>
      </c>
      <c r="Z1776" s="2">
        <v>0</v>
      </c>
      <c r="AA1776" s="2" t="s">
        <v>97</v>
      </c>
      <c r="AB1776" s="2" t="s">
        <v>15731</v>
      </c>
      <c r="AC1776" s="2" t="s">
        <v>213</v>
      </c>
      <c r="AD1776" s="2" t="s">
        <v>76</v>
      </c>
      <c r="AE1776" s="5">
        <v>66.81</v>
      </c>
      <c r="AF1776" s="2">
        <v>0</v>
      </c>
      <c r="AG1776" s="2" t="s">
        <v>97</v>
      </c>
      <c r="AH1776" s="2"/>
      <c r="AI1776" s="6" t="str">
        <f t="shared" si="81"/>
        <v>25-34</v>
      </c>
      <c r="AJ1776" s="11">
        <f>YEAR(tbl_LoanData[[#This Row],[Application Date]])</f>
        <v>2023</v>
      </c>
      <c r="AK1776" s="11" t="str">
        <f>TEXT(tbl_LoanData[[#This Row],[Application Date]],"MMMM")</f>
        <v>November</v>
      </c>
      <c r="AL1776" s="12">
        <f>DATE(YEAR(tbl_LoanData[[#This Row],[Application Date]]),MONTH(tbl_LoanData[[#This Row],[Application Date]]),1)</f>
        <v>45231</v>
      </c>
      <c r="AM1776" s="14">
        <f ca="1">IF(AND(tbl_LoanData[[#This Row],[Application Date]]&gt;=EOMONTH(TODAY(),-1)+1,tbl_LoanData[[#This Row],[Application Date]]&lt;=TODAY()),tbl_LoanData[[#This Row],[Loan Amount]],0)</f>
        <v>0</v>
      </c>
      <c r="AN1776" s="14">
        <f>tbl_LoanData[[#This Row],[Amount Paid]]-(Q1776-X1776)</f>
        <v>-1046900</v>
      </c>
      <c r="AO1776" s="14">
        <f>IF(tbl_LoanData[[#This Row],[Application Status]]="Approved",1,0)</f>
        <v>0</v>
      </c>
      <c r="AP1776" s="22" t="str">
        <f t="shared" ca="1" si="82"/>
        <v/>
      </c>
      <c r="AQ1776" s="22" t="str">
        <f t="shared" ca="1" si="83"/>
        <v/>
      </c>
    </row>
    <row r="1777" spans="1:43" ht="14.4" customHeight="1" x14ac:dyDescent="0.3">
      <c r="A1777" s="2" t="s">
        <v>1447</v>
      </c>
      <c r="B1777" s="2" t="s">
        <v>1448</v>
      </c>
      <c r="C1777" s="2" t="s">
        <v>533</v>
      </c>
      <c r="D1777" s="2" t="s">
        <v>232</v>
      </c>
      <c r="E1777" s="2" t="s">
        <v>255</v>
      </c>
      <c r="F1777" s="2">
        <v>38</v>
      </c>
      <c r="G1777" s="2" t="s">
        <v>83</v>
      </c>
      <c r="H1777" s="2" t="s">
        <v>298</v>
      </c>
      <c r="I1777" s="2" t="s">
        <v>43</v>
      </c>
      <c r="J1777" s="3">
        <v>45239</v>
      </c>
      <c r="K1777" s="3">
        <v>45252</v>
      </c>
      <c r="L1777" s="2" t="s">
        <v>38</v>
      </c>
      <c r="M1777" s="2" t="s">
        <v>111</v>
      </c>
      <c r="N1777" s="2" t="s">
        <v>112</v>
      </c>
      <c r="O1777" s="4">
        <v>1505000</v>
      </c>
      <c r="P1777" s="4">
        <v>480500</v>
      </c>
      <c r="Q1777" s="4">
        <v>1024500</v>
      </c>
      <c r="R1777" s="2">
        <v>24</v>
      </c>
      <c r="S1777" s="5">
        <v>12.09</v>
      </c>
      <c r="T1777" s="4">
        <v>53009.34</v>
      </c>
      <c r="U1777" s="2" t="s">
        <v>73</v>
      </c>
      <c r="V1777" s="2" t="s">
        <v>34</v>
      </c>
      <c r="W1777" s="4">
        <v>1219214.82</v>
      </c>
      <c r="X1777" s="4">
        <v>53009.279999999999</v>
      </c>
      <c r="Y1777" s="4">
        <v>1272224.1000000001</v>
      </c>
      <c r="Z1777" s="2">
        <v>31</v>
      </c>
      <c r="AA1777" s="2" t="s">
        <v>58</v>
      </c>
      <c r="AB1777" s="2" t="s">
        <v>15730</v>
      </c>
      <c r="AC1777" s="2" t="s">
        <v>213</v>
      </c>
      <c r="AD1777" s="2" t="s">
        <v>76</v>
      </c>
      <c r="AE1777" s="5">
        <v>68.069999999999993</v>
      </c>
      <c r="AF1777" s="2">
        <v>1</v>
      </c>
      <c r="AG1777" s="2" t="s">
        <v>15718</v>
      </c>
      <c r="AH1777" s="2">
        <v>13</v>
      </c>
      <c r="AI1777" s="6" t="str">
        <f t="shared" si="81"/>
        <v>35-44</v>
      </c>
      <c r="AJ1777" s="11">
        <f>YEAR(tbl_LoanData[[#This Row],[Application Date]])</f>
        <v>2023</v>
      </c>
      <c r="AK1777" s="11" t="str">
        <f>TEXT(tbl_LoanData[[#This Row],[Application Date]],"MMMM")</f>
        <v>November</v>
      </c>
      <c r="AL1777" s="12">
        <f>DATE(YEAR(tbl_LoanData[[#This Row],[Application Date]]),MONTH(tbl_LoanData[[#This Row],[Application Date]]),1)</f>
        <v>45231</v>
      </c>
      <c r="AM1777" s="14">
        <f ca="1">IF(AND(tbl_LoanData[[#This Row],[Application Date]]&gt;=EOMONTH(TODAY(),-1)+1,tbl_LoanData[[#This Row],[Application Date]]&lt;=TODAY()),tbl_LoanData[[#This Row],[Loan Amount]],0)</f>
        <v>0</v>
      </c>
      <c r="AN1777" s="14">
        <f>tbl_LoanData[[#This Row],[Amount Paid]]-(Q1777-X1777)</f>
        <v>247724.10000000009</v>
      </c>
      <c r="AO1777" s="14">
        <f>IF(tbl_LoanData[[#This Row],[Application Status]]="Approved",1,0)</f>
        <v>1</v>
      </c>
      <c r="AP1777" s="22" t="str">
        <f t="shared" ca="1" si="82"/>
        <v/>
      </c>
      <c r="AQ1777" s="22" t="str">
        <f t="shared" ca="1" si="83"/>
        <v/>
      </c>
    </row>
    <row r="1778" spans="1:43" ht="14.4" customHeight="1" x14ac:dyDescent="0.3">
      <c r="A1778" s="2" t="s">
        <v>1471</v>
      </c>
      <c r="B1778" s="2" t="s">
        <v>1472</v>
      </c>
      <c r="C1778" s="2" t="s">
        <v>986</v>
      </c>
      <c r="D1778" s="2" t="s">
        <v>232</v>
      </c>
      <c r="E1778" s="2" t="s">
        <v>150</v>
      </c>
      <c r="F1778" s="2">
        <v>48</v>
      </c>
      <c r="G1778" s="2" t="s">
        <v>83</v>
      </c>
      <c r="H1778" s="2" t="s">
        <v>151</v>
      </c>
      <c r="I1778" s="2" t="s">
        <v>46</v>
      </c>
      <c r="J1778" s="3">
        <v>45237</v>
      </c>
      <c r="K1778" s="3">
        <v>45248</v>
      </c>
      <c r="L1778" s="2" t="s">
        <v>39</v>
      </c>
      <c r="M1778" s="2" t="s">
        <v>167</v>
      </c>
      <c r="N1778" s="2" t="s">
        <v>168</v>
      </c>
      <c r="O1778" s="4">
        <v>1333000</v>
      </c>
      <c r="P1778" s="4">
        <v>229000</v>
      </c>
      <c r="Q1778" s="4">
        <v>1104000</v>
      </c>
      <c r="R1778" s="2">
        <v>36</v>
      </c>
      <c r="S1778" s="5">
        <v>9.73</v>
      </c>
      <c r="T1778" s="4">
        <v>39618.269999999997</v>
      </c>
      <c r="U1778" s="2" t="s">
        <v>73</v>
      </c>
      <c r="V1778" s="2" t="s">
        <v>74</v>
      </c>
      <c r="W1778" s="4">
        <v>1109311.56</v>
      </c>
      <c r="X1778" s="4">
        <v>316946.03999999998</v>
      </c>
      <c r="Y1778" s="4">
        <v>1426257.6</v>
      </c>
      <c r="Z1778" s="2">
        <v>155</v>
      </c>
      <c r="AA1778" s="2" t="s">
        <v>60</v>
      </c>
      <c r="AB1778" s="2" t="s">
        <v>15731</v>
      </c>
      <c r="AC1778" s="2" t="s">
        <v>87</v>
      </c>
      <c r="AD1778" s="2" t="s">
        <v>76</v>
      </c>
      <c r="AE1778" s="5">
        <v>82.82</v>
      </c>
      <c r="AF1778" s="2">
        <v>5</v>
      </c>
      <c r="AG1778" s="2" t="s">
        <v>130</v>
      </c>
      <c r="AH1778" s="2">
        <v>11</v>
      </c>
      <c r="AI1778" s="6" t="str">
        <f t="shared" si="81"/>
        <v>45-54</v>
      </c>
      <c r="AJ1778" s="11">
        <f>YEAR(tbl_LoanData[[#This Row],[Application Date]])</f>
        <v>2023</v>
      </c>
      <c r="AK1778" s="11" t="str">
        <f>TEXT(tbl_LoanData[[#This Row],[Application Date]],"MMMM")</f>
        <v>November</v>
      </c>
      <c r="AL1778" s="12">
        <f>DATE(YEAR(tbl_LoanData[[#This Row],[Application Date]]),MONTH(tbl_LoanData[[#This Row],[Application Date]]),1)</f>
        <v>45231</v>
      </c>
      <c r="AM1778" s="14">
        <f ca="1">IF(AND(tbl_LoanData[[#This Row],[Application Date]]&gt;=EOMONTH(TODAY(),-1)+1,tbl_LoanData[[#This Row],[Application Date]]&lt;=TODAY()),tbl_LoanData[[#This Row],[Loan Amount]],0)</f>
        <v>0</v>
      </c>
      <c r="AN1778" s="14">
        <f>tbl_LoanData[[#This Row],[Amount Paid]]-(Q1778-X1778)</f>
        <v>322257.60000000009</v>
      </c>
      <c r="AO1778" s="14">
        <f>IF(tbl_LoanData[[#This Row],[Application Status]]="Approved",1,0)</f>
        <v>1</v>
      </c>
      <c r="AP1778" s="22" t="str">
        <f t="shared" ca="1" si="82"/>
        <v/>
      </c>
      <c r="AQ1778" s="22" t="str">
        <f t="shared" ca="1" si="83"/>
        <v/>
      </c>
    </row>
    <row r="1779" spans="1:43" ht="14.4" customHeight="1" x14ac:dyDescent="0.3">
      <c r="A1779" s="2" t="s">
        <v>1473</v>
      </c>
      <c r="B1779" s="2" t="s">
        <v>1474</v>
      </c>
      <c r="C1779" s="2" t="s">
        <v>347</v>
      </c>
      <c r="D1779" s="2" t="s">
        <v>81</v>
      </c>
      <c r="E1779" s="2" t="s">
        <v>293</v>
      </c>
      <c r="F1779" s="2">
        <v>32</v>
      </c>
      <c r="G1779" s="2" t="s">
        <v>69</v>
      </c>
      <c r="H1779" s="2" t="s">
        <v>151</v>
      </c>
      <c r="I1779" s="2" t="s">
        <v>46</v>
      </c>
      <c r="J1779" s="3">
        <v>45260</v>
      </c>
      <c r="K1779" s="3">
        <v>45280</v>
      </c>
      <c r="L1779" s="2" t="s">
        <v>38</v>
      </c>
      <c r="M1779" s="2" t="s">
        <v>111</v>
      </c>
      <c r="N1779" s="2" t="s">
        <v>112</v>
      </c>
      <c r="O1779" s="4">
        <v>1873000</v>
      </c>
      <c r="P1779" s="4">
        <v>435100</v>
      </c>
      <c r="Q1779" s="4">
        <v>1437900</v>
      </c>
      <c r="R1779" s="2">
        <v>24</v>
      </c>
      <c r="S1779" s="5">
        <v>5.87</v>
      </c>
      <c r="T1779" s="4">
        <v>66946.23</v>
      </c>
      <c r="U1779" s="2" t="s">
        <v>73</v>
      </c>
      <c r="V1779" s="2" t="s">
        <v>33</v>
      </c>
      <c r="W1779" s="4">
        <v>1606709.46</v>
      </c>
      <c r="X1779" s="4">
        <v>0</v>
      </c>
      <c r="Y1779" s="4">
        <v>1606709.46</v>
      </c>
      <c r="Z1779" s="2">
        <v>0</v>
      </c>
      <c r="AA1779" s="2" t="s">
        <v>56</v>
      </c>
      <c r="AB1779" s="2" t="s">
        <v>15735</v>
      </c>
      <c r="AC1779" s="2" t="s">
        <v>129</v>
      </c>
      <c r="AD1779" s="2" t="s">
        <v>76</v>
      </c>
      <c r="AE1779" s="5">
        <v>76.77</v>
      </c>
      <c r="AF1779" s="2">
        <v>0</v>
      </c>
      <c r="AG1779" s="2" t="s">
        <v>77</v>
      </c>
      <c r="AH1779" s="2">
        <v>20</v>
      </c>
      <c r="AI1779" s="6" t="str">
        <f t="shared" si="81"/>
        <v>25-34</v>
      </c>
      <c r="AJ1779" s="11">
        <f>YEAR(tbl_LoanData[[#This Row],[Application Date]])</f>
        <v>2023</v>
      </c>
      <c r="AK1779" s="11" t="str">
        <f>TEXT(tbl_LoanData[[#This Row],[Application Date]],"MMMM")</f>
        <v>November</v>
      </c>
      <c r="AL1779" s="12">
        <f>DATE(YEAR(tbl_LoanData[[#This Row],[Application Date]]),MONTH(tbl_LoanData[[#This Row],[Application Date]]),1)</f>
        <v>45231</v>
      </c>
      <c r="AM1779" s="14">
        <f ca="1">IF(AND(tbl_LoanData[[#This Row],[Application Date]]&gt;=EOMONTH(TODAY(),-1)+1,tbl_LoanData[[#This Row],[Application Date]]&lt;=TODAY()),tbl_LoanData[[#This Row],[Loan Amount]],0)</f>
        <v>0</v>
      </c>
      <c r="AN1779" s="14">
        <f>tbl_LoanData[[#This Row],[Amount Paid]]-(Q1779-X1779)</f>
        <v>168809.45999999996</v>
      </c>
      <c r="AO1779" s="14">
        <f>IF(tbl_LoanData[[#This Row],[Application Status]]="Approved",1,0)</f>
        <v>1</v>
      </c>
      <c r="AP1779" s="22" t="str">
        <f t="shared" ca="1" si="82"/>
        <v/>
      </c>
      <c r="AQ1779" s="22" t="str">
        <f t="shared" ca="1" si="83"/>
        <v/>
      </c>
    </row>
    <row r="1780" spans="1:43" ht="14.4" customHeight="1" x14ac:dyDescent="0.3">
      <c r="A1780" s="2" t="s">
        <v>1903</v>
      </c>
      <c r="B1780" s="2" t="s">
        <v>1904</v>
      </c>
      <c r="C1780" s="2" t="s">
        <v>627</v>
      </c>
      <c r="D1780" s="2" t="s">
        <v>268</v>
      </c>
      <c r="E1780" s="2" t="s">
        <v>117</v>
      </c>
      <c r="F1780" s="2">
        <v>56</v>
      </c>
      <c r="G1780" s="2" t="s">
        <v>83</v>
      </c>
      <c r="H1780" s="2" t="s">
        <v>265</v>
      </c>
      <c r="I1780" s="2" t="s">
        <v>44</v>
      </c>
      <c r="J1780" s="3">
        <v>45247</v>
      </c>
      <c r="K1780" s="3">
        <v>45253</v>
      </c>
      <c r="L1780" s="2" t="s">
        <v>39</v>
      </c>
      <c r="M1780" s="2" t="s">
        <v>85</v>
      </c>
      <c r="N1780" s="2" t="s">
        <v>178</v>
      </c>
      <c r="O1780" s="4">
        <v>1606000</v>
      </c>
      <c r="P1780" s="4">
        <v>242600</v>
      </c>
      <c r="Q1780" s="4">
        <v>1363400</v>
      </c>
      <c r="R1780" s="2">
        <v>12</v>
      </c>
      <c r="S1780" s="5">
        <v>14.58</v>
      </c>
      <c r="T1780" s="4">
        <v>130181.98</v>
      </c>
      <c r="U1780" s="2" t="s">
        <v>73</v>
      </c>
      <c r="V1780" s="2" t="s">
        <v>34</v>
      </c>
      <c r="W1780" s="4">
        <v>1301819.8</v>
      </c>
      <c r="X1780" s="4">
        <v>260363.92</v>
      </c>
      <c r="Y1780" s="4">
        <v>1562183.72</v>
      </c>
      <c r="Z1780" s="2">
        <v>60</v>
      </c>
      <c r="AA1780" s="2" t="s">
        <v>58</v>
      </c>
      <c r="AB1780" s="2" t="s">
        <v>15732</v>
      </c>
      <c r="AC1780" s="2" t="s">
        <v>138</v>
      </c>
      <c r="AD1780" s="2" t="s">
        <v>76</v>
      </c>
      <c r="AE1780" s="5">
        <v>84.89</v>
      </c>
      <c r="AF1780" s="2">
        <v>2</v>
      </c>
      <c r="AG1780" s="2" t="s">
        <v>15718</v>
      </c>
      <c r="AH1780" s="2">
        <v>6</v>
      </c>
      <c r="AI1780" s="6" t="str">
        <f t="shared" si="81"/>
        <v>55-64</v>
      </c>
      <c r="AJ1780" s="11">
        <f>YEAR(tbl_LoanData[[#This Row],[Application Date]])</f>
        <v>2023</v>
      </c>
      <c r="AK1780" s="11" t="str">
        <f>TEXT(tbl_LoanData[[#This Row],[Application Date]],"MMMM")</f>
        <v>November</v>
      </c>
      <c r="AL1780" s="12">
        <f>DATE(YEAR(tbl_LoanData[[#This Row],[Application Date]]),MONTH(tbl_LoanData[[#This Row],[Application Date]]),1)</f>
        <v>45231</v>
      </c>
      <c r="AM1780" s="14">
        <f ca="1">IF(AND(tbl_LoanData[[#This Row],[Application Date]]&gt;=EOMONTH(TODAY(),-1)+1,tbl_LoanData[[#This Row],[Application Date]]&lt;=TODAY()),tbl_LoanData[[#This Row],[Loan Amount]],0)</f>
        <v>0</v>
      </c>
      <c r="AN1780" s="14">
        <f>tbl_LoanData[[#This Row],[Amount Paid]]-(Q1780-X1780)</f>
        <v>198783.71999999997</v>
      </c>
      <c r="AO1780" s="14">
        <f>IF(tbl_LoanData[[#This Row],[Application Status]]="Approved",1,0)</f>
        <v>1</v>
      </c>
      <c r="AP1780" s="22" t="str">
        <f t="shared" ca="1" si="82"/>
        <v/>
      </c>
      <c r="AQ1780" s="22" t="str">
        <f t="shared" ca="1" si="83"/>
        <v/>
      </c>
    </row>
    <row r="1781" spans="1:43" ht="14.4" customHeight="1" x14ac:dyDescent="0.3">
      <c r="A1781" s="2" t="s">
        <v>2017</v>
      </c>
      <c r="B1781" s="2" t="s">
        <v>2018</v>
      </c>
      <c r="C1781" s="2" t="s">
        <v>181</v>
      </c>
      <c r="D1781" s="2" t="s">
        <v>254</v>
      </c>
      <c r="E1781" s="2" t="s">
        <v>67</v>
      </c>
      <c r="F1781" s="2">
        <v>64</v>
      </c>
      <c r="G1781" s="2" t="s">
        <v>83</v>
      </c>
      <c r="H1781" s="2" t="s">
        <v>372</v>
      </c>
      <c r="I1781" s="2" t="s">
        <v>43</v>
      </c>
      <c r="J1781" s="3">
        <v>45253</v>
      </c>
      <c r="K1781" s="3"/>
      <c r="L1781" s="2" t="s">
        <v>39</v>
      </c>
      <c r="M1781" s="2" t="s">
        <v>85</v>
      </c>
      <c r="N1781" s="2" t="s">
        <v>324</v>
      </c>
      <c r="O1781" s="4">
        <v>1749000</v>
      </c>
      <c r="P1781" s="4">
        <v>506800</v>
      </c>
      <c r="Q1781" s="4">
        <v>1242200</v>
      </c>
      <c r="R1781" s="2">
        <v>36</v>
      </c>
      <c r="S1781" s="5">
        <v>10.95</v>
      </c>
      <c r="T1781" s="4">
        <v>45840.63</v>
      </c>
      <c r="U1781" s="2" t="s">
        <v>113</v>
      </c>
      <c r="V1781" s="2" t="s">
        <v>97</v>
      </c>
      <c r="W1781" s="4">
        <v>0</v>
      </c>
      <c r="X1781" s="4">
        <v>0</v>
      </c>
      <c r="Y1781" s="4">
        <v>1650262.7</v>
      </c>
      <c r="Z1781" s="2">
        <v>0</v>
      </c>
      <c r="AA1781" s="2" t="s">
        <v>97</v>
      </c>
      <c r="AB1781" s="2" t="s">
        <v>15729</v>
      </c>
      <c r="AC1781" s="2" t="s">
        <v>213</v>
      </c>
      <c r="AD1781" s="2" t="s">
        <v>76</v>
      </c>
      <c r="AE1781" s="5">
        <v>71.02</v>
      </c>
      <c r="AF1781" s="2">
        <v>0</v>
      </c>
      <c r="AG1781" s="2" t="s">
        <v>97</v>
      </c>
      <c r="AH1781" s="2"/>
      <c r="AI1781" s="6" t="str">
        <f t="shared" si="81"/>
        <v>55-64</v>
      </c>
      <c r="AJ1781" s="11">
        <f>YEAR(tbl_LoanData[[#This Row],[Application Date]])</f>
        <v>2023</v>
      </c>
      <c r="AK1781" s="11" t="str">
        <f>TEXT(tbl_LoanData[[#This Row],[Application Date]],"MMMM")</f>
        <v>November</v>
      </c>
      <c r="AL1781" s="12">
        <f>DATE(YEAR(tbl_LoanData[[#This Row],[Application Date]]),MONTH(tbl_LoanData[[#This Row],[Application Date]]),1)</f>
        <v>45231</v>
      </c>
      <c r="AM1781" s="14">
        <f ca="1">IF(AND(tbl_LoanData[[#This Row],[Application Date]]&gt;=EOMONTH(TODAY(),-1)+1,tbl_LoanData[[#This Row],[Application Date]]&lt;=TODAY()),tbl_LoanData[[#This Row],[Loan Amount]],0)</f>
        <v>0</v>
      </c>
      <c r="AN1781" s="14">
        <f>tbl_LoanData[[#This Row],[Amount Paid]]-(Q1781-X1781)</f>
        <v>-1242200</v>
      </c>
      <c r="AO1781" s="14">
        <f>IF(tbl_LoanData[[#This Row],[Application Status]]="Approved",1,0)</f>
        <v>0</v>
      </c>
      <c r="AP1781" s="22" t="str">
        <f t="shared" ca="1" si="82"/>
        <v/>
      </c>
      <c r="AQ1781" s="22" t="str">
        <f t="shared" ca="1" si="83"/>
        <v/>
      </c>
    </row>
    <row r="1782" spans="1:43" x14ac:dyDescent="0.3">
      <c r="A1782" s="2" t="s">
        <v>2135</v>
      </c>
      <c r="B1782" s="2" t="s">
        <v>2136</v>
      </c>
      <c r="C1782" s="2" t="s">
        <v>216</v>
      </c>
      <c r="D1782" s="2" t="s">
        <v>101</v>
      </c>
      <c r="E1782" s="2" t="s">
        <v>323</v>
      </c>
      <c r="F1782" s="2">
        <v>44</v>
      </c>
      <c r="G1782" s="2" t="s">
        <v>83</v>
      </c>
      <c r="H1782" s="2" t="s">
        <v>70</v>
      </c>
      <c r="I1782" s="2" t="s">
        <v>50</v>
      </c>
      <c r="J1782" s="3">
        <v>45239</v>
      </c>
      <c r="K1782" s="3"/>
      <c r="L1782" s="2" t="s">
        <v>39</v>
      </c>
      <c r="M1782" s="2" t="s">
        <v>167</v>
      </c>
      <c r="N1782" s="2" t="s">
        <v>491</v>
      </c>
      <c r="O1782" s="4">
        <v>2012000</v>
      </c>
      <c r="P1782" s="4">
        <v>241000</v>
      </c>
      <c r="Q1782" s="4">
        <v>1771000</v>
      </c>
      <c r="R1782" s="2">
        <v>24</v>
      </c>
      <c r="S1782" s="5">
        <v>5.79</v>
      </c>
      <c r="T1782" s="4">
        <v>82336.740000000005</v>
      </c>
      <c r="U1782" s="2" t="s">
        <v>113</v>
      </c>
      <c r="V1782" s="2" t="s">
        <v>97</v>
      </c>
      <c r="W1782" s="4">
        <v>0</v>
      </c>
      <c r="X1782" s="4">
        <v>0</v>
      </c>
      <c r="Y1782" s="4">
        <v>1976081.8</v>
      </c>
      <c r="Z1782" s="2">
        <v>0</v>
      </c>
      <c r="AA1782" s="2" t="s">
        <v>97</v>
      </c>
      <c r="AB1782" s="2" t="s">
        <v>15734</v>
      </c>
      <c r="AC1782" s="2" t="s">
        <v>138</v>
      </c>
      <c r="AD1782" s="2" t="s">
        <v>76</v>
      </c>
      <c r="AE1782" s="5">
        <v>88.02</v>
      </c>
      <c r="AF1782" s="2">
        <v>0</v>
      </c>
      <c r="AG1782" s="2" t="s">
        <v>97</v>
      </c>
      <c r="AH1782" s="2"/>
      <c r="AI1782" s="6" t="str">
        <f t="shared" si="81"/>
        <v>35-44</v>
      </c>
      <c r="AJ1782" s="11">
        <f>YEAR(tbl_LoanData[[#This Row],[Application Date]])</f>
        <v>2023</v>
      </c>
      <c r="AK1782" s="11" t="str">
        <f>TEXT(tbl_LoanData[[#This Row],[Application Date]],"MMMM")</f>
        <v>November</v>
      </c>
      <c r="AL1782" s="12">
        <f>DATE(YEAR(tbl_LoanData[[#This Row],[Application Date]]),MONTH(tbl_LoanData[[#This Row],[Application Date]]),1)</f>
        <v>45231</v>
      </c>
      <c r="AM1782" s="14">
        <f ca="1">IF(AND(tbl_LoanData[[#This Row],[Application Date]]&gt;=EOMONTH(TODAY(),-1)+1,tbl_LoanData[[#This Row],[Application Date]]&lt;=TODAY()),tbl_LoanData[[#This Row],[Loan Amount]],0)</f>
        <v>0</v>
      </c>
      <c r="AN1782" s="14">
        <f>tbl_LoanData[[#This Row],[Amount Paid]]-(Q1782-X1782)</f>
        <v>-1771000</v>
      </c>
      <c r="AO1782" s="14">
        <f>IF(tbl_LoanData[[#This Row],[Application Status]]="Approved",1,0)</f>
        <v>0</v>
      </c>
      <c r="AP1782" s="22" t="str">
        <f t="shared" ca="1" si="82"/>
        <v/>
      </c>
      <c r="AQ1782" s="22" t="str">
        <f t="shared" ca="1" si="83"/>
        <v/>
      </c>
    </row>
    <row r="1783" spans="1:43" x14ac:dyDescent="0.3">
      <c r="A1783" s="2" t="s">
        <v>2149</v>
      </c>
      <c r="B1783" s="2" t="s">
        <v>2150</v>
      </c>
      <c r="C1783" s="2" t="s">
        <v>621</v>
      </c>
      <c r="D1783" s="2" t="s">
        <v>209</v>
      </c>
      <c r="E1783" s="2" t="s">
        <v>312</v>
      </c>
      <c r="F1783" s="2">
        <v>27</v>
      </c>
      <c r="G1783" s="2" t="s">
        <v>69</v>
      </c>
      <c r="H1783" s="2" t="s">
        <v>237</v>
      </c>
      <c r="I1783" s="2" t="s">
        <v>48</v>
      </c>
      <c r="J1783" s="3">
        <v>45241</v>
      </c>
      <c r="K1783" s="3"/>
      <c r="L1783" s="2" t="s">
        <v>40</v>
      </c>
      <c r="M1783" s="2" t="s">
        <v>157</v>
      </c>
      <c r="N1783" s="2" t="s">
        <v>328</v>
      </c>
      <c r="O1783" s="4">
        <v>810000</v>
      </c>
      <c r="P1783" s="4">
        <v>262200</v>
      </c>
      <c r="Q1783" s="4">
        <v>547800</v>
      </c>
      <c r="R1783" s="2">
        <v>60</v>
      </c>
      <c r="S1783" s="5">
        <v>9.1999999999999993</v>
      </c>
      <c r="T1783" s="4">
        <v>13329.8</v>
      </c>
      <c r="U1783" s="2" t="s">
        <v>113</v>
      </c>
      <c r="V1783" s="2" t="s">
        <v>97</v>
      </c>
      <c r="W1783" s="4">
        <v>0</v>
      </c>
      <c r="X1783" s="4">
        <v>0</v>
      </c>
      <c r="Y1783" s="4">
        <v>799788</v>
      </c>
      <c r="Z1783" s="2">
        <v>0</v>
      </c>
      <c r="AA1783" s="2" t="s">
        <v>97</v>
      </c>
      <c r="AB1783" s="2" t="s">
        <v>15733</v>
      </c>
      <c r="AC1783" s="2" t="s">
        <v>106</v>
      </c>
      <c r="AD1783" s="2" t="s">
        <v>76</v>
      </c>
      <c r="AE1783" s="5">
        <v>67.63</v>
      </c>
      <c r="AF1783" s="2">
        <v>0</v>
      </c>
      <c r="AG1783" s="2" t="s">
        <v>97</v>
      </c>
      <c r="AH1783" s="2"/>
      <c r="AI1783" s="6" t="str">
        <f t="shared" si="81"/>
        <v>25-34</v>
      </c>
      <c r="AJ1783" s="11">
        <f>YEAR(tbl_LoanData[[#This Row],[Application Date]])</f>
        <v>2023</v>
      </c>
      <c r="AK1783" s="11" t="str">
        <f>TEXT(tbl_LoanData[[#This Row],[Application Date]],"MMMM")</f>
        <v>November</v>
      </c>
      <c r="AL1783" s="12">
        <f>DATE(YEAR(tbl_LoanData[[#This Row],[Application Date]]),MONTH(tbl_LoanData[[#This Row],[Application Date]]),1)</f>
        <v>45231</v>
      </c>
      <c r="AM1783" s="14">
        <f ca="1">IF(AND(tbl_LoanData[[#This Row],[Application Date]]&gt;=EOMONTH(TODAY(),-1)+1,tbl_LoanData[[#This Row],[Application Date]]&lt;=TODAY()),tbl_LoanData[[#This Row],[Loan Amount]],0)</f>
        <v>0</v>
      </c>
      <c r="AN1783" s="14">
        <f>tbl_LoanData[[#This Row],[Amount Paid]]-(Q1783-X1783)</f>
        <v>-547800</v>
      </c>
      <c r="AO1783" s="14">
        <f>IF(tbl_LoanData[[#This Row],[Application Status]]="Approved",1,0)</f>
        <v>0</v>
      </c>
      <c r="AP1783" s="22" t="str">
        <f t="shared" ca="1" si="82"/>
        <v/>
      </c>
      <c r="AQ1783" s="22" t="str">
        <f t="shared" ca="1" si="83"/>
        <v/>
      </c>
    </row>
    <row r="1784" spans="1:43" ht="14.4" customHeight="1" x14ac:dyDescent="0.3">
      <c r="A1784" s="2" t="s">
        <v>2157</v>
      </c>
      <c r="B1784" s="2" t="s">
        <v>2158</v>
      </c>
      <c r="C1784" s="2" t="s">
        <v>668</v>
      </c>
      <c r="D1784" s="2" t="s">
        <v>67</v>
      </c>
      <c r="E1784" s="2" t="s">
        <v>150</v>
      </c>
      <c r="F1784" s="2">
        <v>35</v>
      </c>
      <c r="G1784" s="2" t="s">
        <v>69</v>
      </c>
      <c r="H1784" s="2" t="s">
        <v>466</v>
      </c>
      <c r="I1784" s="2" t="s">
        <v>43</v>
      </c>
      <c r="J1784" s="3">
        <v>45246</v>
      </c>
      <c r="K1784" s="3">
        <v>45260</v>
      </c>
      <c r="L1784" s="2" t="s">
        <v>40</v>
      </c>
      <c r="M1784" s="2" t="s">
        <v>85</v>
      </c>
      <c r="N1784" s="2" t="s">
        <v>270</v>
      </c>
      <c r="O1784" s="4">
        <v>743000</v>
      </c>
      <c r="P1784" s="4">
        <v>115900</v>
      </c>
      <c r="Q1784" s="4">
        <v>627100</v>
      </c>
      <c r="R1784" s="2">
        <v>60</v>
      </c>
      <c r="S1784" s="5">
        <v>8.9700000000000006</v>
      </c>
      <c r="T1784" s="4">
        <v>15139.24</v>
      </c>
      <c r="U1784" s="2" t="s">
        <v>73</v>
      </c>
      <c r="V1784" s="2" t="s">
        <v>74</v>
      </c>
      <c r="W1784" s="4">
        <v>499594.92</v>
      </c>
      <c r="X1784" s="4">
        <v>408759.43</v>
      </c>
      <c r="Y1784" s="4">
        <v>908354.35</v>
      </c>
      <c r="Z1784" s="2">
        <v>0</v>
      </c>
      <c r="AA1784" s="2" t="s">
        <v>56</v>
      </c>
      <c r="AB1784" s="2" t="s">
        <v>15731</v>
      </c>
      <c r="AC1784" s="2" t="s">
        <v>121</v>
      </c>
      <c r="AD1784" s="2" t="s">
        <v>76</v>
      </c>
      <c r="AE1784" s="5">
        <v>84.4</v>
      </c>
      <c r="AF1784" s="2">
        <v>0</v>
      </c>
      <c r="AG1784" s="2" t="s">
        <v>77</v>
      </c>
      <c r="AH1784" s="2">
        <v>14</v>
      </c>
      <c r="AI1784" s="6" t="str">
        <f t="shared" si="81"/>
        <v>35-44</v>
      </c>
      <c r="AJ1784" s="11">
        <f>YEAR(tbl_LoanData[[#This Row],[Application Date]])</f>
        <v>2023</v>
      </c>
      <c r="AK1784" s="11" t="str">
        <f>TEXT(tbl_LoanData[[#This Row],[Application Date]],"MMMM")</f>
        <v>November</v>
      </c>
      <c r="AL1784" s="12">
        <f>DATE(YEAR(tbl_LoanData[[#This Row],[Application Date]]),MONTH(tbl_LoanData[[#This Row],[Application Date]]),1)</f>
        <v>45231</v>
      </c>
      <c r="AM1784" s="14">
        <f ca="1">IF(AND(tbl_LoanData[[#This Row],[Application Date]]&gt;=EOMONTH(TODAY(),-1)+1,tbl_LoanData[[#This Row],[Application Date]]&lt;=TODAY()),tbl_LoanData[[#This Row],[Loan Amount]],0)</f>
        <v>0</v>
      </c>
      <c r="AN1784" s="14">
        <f>tbl_LoanData[[#This Row],[Amount Paid]]-(Q1784-X1784)</f>
        <v>281254.34999999998</v>
      </c>
      <c r="AO1784" s="14">
        <f>IF(tbl_LoanData[[#This Row],[Application Status]]="Approved",1,0)</f>
        <v>1</v>
      </c>
      <c r="AP1784" s="22" t="str">
        <f t="shared" ca="1" si="82"/>
        <v/>
      </c>
      <c r="AQ1784" s="22" t="str">
        <f t="shared" ca="1" si="83"/>
        <v/>
      </c>
    </row>
    <row r="1785" spans="1:43" ht="14.4" customHeight="1" x14ac:dyDescent="0.3">
      <c r="A1785" s="2" t="s">
        <v>2187</v>
      </c>
      <c r="B1785" s="2" t="s">
        <v>2188</v>
      </c>
      <c r="C1785" s="2" t="s">
        <v>1012</v>
      </c>
      <c r="D1785" s="2" t="s">
        <v>176</v>
      </c>
      <c r="E1785" s="2" t="s">
        <v>135</v>
      </c>
      <c r="F1785" s="2">
        <v>44</v>
      </c>
      <c r="G1785" s="2" t="s">
        <v>69</v>
      </c>
      <c r="H1785" s="2" t="s">
        <v>398</v>
      </c>
      <c r="I1785" s="2" t="s">
        <v>46</v>
      </c>
      <c r="J1785" s="3">
        <v>45256</v>
      </c>
      <c r="K1785" s="3">
        <v>45260</v>
      </c>
      <c r="L1785" s="2" t="s">
        <v>39</v>
      </c>
      <c r="M1785" s="2" t="s">
        <v>157</v>
      </c>
      <c r="N1785" s="2" t="s">
        <v>158</v>
      </c>
      <c r="O1785" s="4">
        <v>2427000</v>
      </c>
      <c r="P1785" s="4">
        <v>633700</v>
      </c>
      <c r="Q1785" s="4">
        <v>1793300</v>
      </c>
      <c r="R1785" s="2">
        <v>36</v>
      </c>
      <c r="S1785" s="5">
        <v>13.03</v>
      </c>
      <c r="T1785" s="4">
        <v>69286.14</v>
      </c>
      <c r="U1785" s="2" t="s">
        <v>73</v>
      </c>
      <c r="V1785" s="2" t="s">
        <v>74</v>
      </c>
      <c r="W1785" s="4">
        <v>2286442.62</v>
      </c>
      <c r="X1785" s="4">
        <v>207858.35</v>
      </c>
      <c r="Y1785" s="4">
        <v>2494300.9700000002</v>
      </c>
      <c r="Z1785" s="2">
        <v>0</v>
      </c>
      <c r="AA1785" s="2" t="s">
        <v>56</v>
      </c>
      <c r="AB1785" s="2" t="s">
        <v>15732</v>
      </c>
      <c r="AC1785" s="2" t="s">
        <v>332</v>
      </c>
      <c r="AD1785" s="2" t="s">
        <v>76</v>
      </c>
      <c r="AE1785" s="5">
        <v>73.89</v>
      </c>
      <c r="AF1785" s="2">
        <v>0</v>
      </c>
      <c r="AG1785" s="2" t="s">
        <v>77</v>
      </c>
      <c r="AH1785" s="2">
        <v>4</v>
      </c>
      <c r="AI1785" s="6" t="str">
        <f t="shared" si="81"/>
        <v>35-44</v>
      </c>
      <c r="AJ1785" s="11">
        <f>YEAR(tbl_LoanData[[#This Row],[Application Date]])</f>
        <v>2023</v>
      </c>
      <c r="AK1785" s="11" t="str">
        <f>TEXT(tbl_LoanData[[#This Row],[Application Date]],"MMMM")</f>
        <v>November</v>
      </c>
      <c r="AL1785" s="12">
        <f>DATE(YEAR(tbl_LoanData[[#This Row],[Application Date]]),MONTH(tbl_LoanData[[#This Row],[Application Date]]),1)</f>
        <v>45231</v>
      </c>
      <c r="AM1785" s="14">
        <f ca="1">IF(AND(tbl_LoanData[[#This Row],[Application Date]]&gt;=EOMONTH(TODAY(),-1)+1,tbl_LoanData[[#This Row],[Application Date]]&lt;=TODAY()),tbl_LoanData[[#This Row],[Loan Amount]],0)</f>
        <v>0</v>
      </c>
      <c r="AN1785" s="14">
        <f>tbl_LoanData[[#This Row],[Amount Paid]]-(Q1785-X1785)</f>
        <v>701000.9700000002</v>
      </c>
      <c r="AO1785" s="14">
        <f>IF(tbl_LoanData[[#This Row],[Application Status]]="Approved",1,0)</f>
        <v>1</v>
      </c>
      <c r="AP1785" s="22" t="str">
        <f t="shared" ca="1" si="82"/>
        <v/>
      </c>
      <c r="AQ1785" s="22" t="str">
        <f t="shared" ca="1" si="83"/>
        <v/>
      </c>
    </row>
    <row r="1786" spans="1:43" ht="14.4" customHeight="1" x14ac:dyDescent="0.3">
      <c r="A1786" s="2" t="s">
        <v>2251</v>
      </c>
      <c r="B1786" s="2" t="s">
        <v>2252</v>
      </c>
      <c r="C1786" s="2" t="s">
        <v>435</v>
      </c>
      <c r="D1786" s="2" t="s">
        <v>118</v>
      </c>
      <c r="E1786" s="2" t="s">
        <v>204</v>
      </c>
      <c r="F1786" s="2">
        <v>53</v>
      </c>
      <c r="G1786" s="2" t="s">
        <v>83</v>
      </c>
      <c r="H1786" s="2" t="s">
        <v>250</v>
      </c>
      <c r="I1786" s="2" t="s">
        <v>52</v>
      </c>
      <c r="J1786" s="3">
        <v>45233</v>
      </c>
      <c r="K1786" s="3"/>
      <c r="L1786" s="2" t="s">
        <v>39</v>
      </c>
      <c r="M1786" s="2" t="s">
        <v>71</v>
      </c>
      <c r="N1786" s="2" t="s">
        <v>72</v>
      </c>
      <c r="O1786" s="4">
        <v>2210000</v>
      </c>
      <c r="P1786" s="4">
        <v>640900</v>
      </c>
      <c r="Q1786" s="4">
        <v>1569100</v>
      </c>
      <c r="R1786" s="2">
        <v>48</v>
      </c>
      <c r="S1786" s="5">
        <v>7.18</v>
      </c>
      <c r="T1786" s="4">
        <v>42078.03</v>
      </c>
      <c r="U1786" s="2" t="s">
        <v>113</v>
      </c>
      <c r="V1786" s="2" t="s">
        <v>97</v>
      </c>
      <c r="W1786" s="4">
        <v>0</v>
      </c>
      <c r="X1786" s="4">
        <v>0</v>
      </c>
      <c r="Y1786" s="4">
        <v>2019745.52</v>
      </c>
      <c r="Z1786" s="2">
        <v>0</v>
      </c>
      <c r="AA1786" s="2" t="s">
        <v>97</v>
      </c>
      <c r="AB1786" s="2" t="s">
        <v>15733</v>
      </c>
      <c r="AC1786" s="2" t="s">
        <v>360</v>
      </c>
      <c r="AD1786" s="2" t="s">
        <v>76</v>
      </c>
      <c r="AE1786" s="5">
        <v>71</v>
      </c>
      <c r="AF1786" s="2">
        <v>0</v>
      </c>
      <c r="AG1786" s="2" t="s">
        <v>97</v>
      </c>
      <c r="AH1786" s="2"/>
      <c r="AI1786" s="6" t="str">
        <f t="shared" si="81"/>
        <v>45-54</v>
      </c>
      <c r="AJ1786" s="11">
        <f>YEAR(tbl_LoanData[[#This Row],[Application Date]])</f>
        <v>2023</v>
      </c>
      <c r="AK1786" s="11" t="str">
        <f>TEXT(tbl_LoanData[[#This Row],[Application Date]],"MMMM")</f>
        <v>November</v>
      </c>
      <c r="AL1786" s="12">
        <f>DATE(YEAR(tbl_LoanData[[#This Row],[Application Date]]),MONTH(tbl_LoanData[[#This Row],[Application Date]]),1)</f>
        <v>45231</v>
      </c>
      <c r="AM1786" s="14">
        <f ca="1">IF(AND(tbl_LoanData[[#This Row],[Application Date]]&gt;=EOMONTH(TODAY(),-1)+1,tbl_LoanData[[#This Row],[Application Date]]&lt;=TODAY()),tbl_LoanData[[#This Row],[Loan Amount]],0)</f>
        <v>0</v>
      </c>
      <c r="AN1786" s="14">
        <f>tbl_LoanData[[#This Row],[Amount Paid]]-(Q1786-X1786)</f>
        <v>-1569100</v>
      </c>
      <c r="AO1786" s="14">
        <f>IF(tbl_LoanData[[#This Row],[Application Status]]="Approved",1,0)</f>
        <v>0</v>
      </c>
      <c r="AP1786" s="22" t="str">
        <f t="shared" ca="1" si="82"/>
        <v/>
      </c>
      <c r="AQ1786" s="22" t="str">
        <f t="shared" ca="1" si="83"/>
        <v/>
      </c>
    </row>
    <row r="1787" spans="1:43" x14ac:dyDescent="0.3">
      <c r="A1787" s="2" t="s">
        <v>2391</v>
      </c>
      <c r="B1787" s="2" t="s">
        <v>2392</v>
      </c>
      <c r="C1787" s="2" t="s">
        <v>444</v>
      </c>
      <c r="D1787" s="2" t="s">
        <v>91</v>
      </c>
      <c r="E1787" s="2" t="s">
        <v>101</v>
      </c>
      <c r="F1787" s="2">
        <v>62</v>
      </c>
      <c r="G1787" s="2" t="s">
        <v>69</v>
      </c>
      <c r="H1787" s="2" t="s">
        <v>172</v>
      </c>
      <c r="I1787" s="2" t="s">
        <v>45</v>
      </c>
      <c r="J1787" s="3">
        <v>45254</v>
      </c>
      <c r="K1787" s="3">
        <v>45262</v>
      </c>
      <c r="L1787" s="2" t="s">
        <v>36</v>
      </c>
      <c r="M1787" s="2" t="s">
        <v>71</v>
      </c>
      <c r="N1787" s="2" t="s">
        <v>162</v>
      </c>
      <c r="O1787" s="4">
        <v>1612000</v>
      </c>
      <c r="P1787" s="4">
        <v>429900</v>
      </c>
      <c r="Q1787" s="4">
        <v>1182100</v>
      </c>
      <c r="R1787" s="2">
        <v>48</v>
      </c>
      <c r="S1787" s="5">
        <v>9.49</v>
      </c>
      <c r="T1787" s="4">
        <v>33975.519999999997</v>
      </c>
      <c r="U1787" s="2" t="s">
        <v>73</v>
      </c>
      <c r="V1787" s="2" t="s">
        <v>74</v>
      </c>
      <c r="W1787" s="4">
        <v>1121192.1599999999</v>
      </c>
      <c r="X1787" s="4">
        <v>509633</v>
      </c>
      <c r="Y1787" s="4">
        <v>1630825.16</v>
      </c>
      <c r="Z1787" s="2">
        <v>0</v>
      </c>
      <c r="AA1787" s="2" t="s">
        <v>56</v>
      </c>
      <c r="AB1787" s="2" t="s">
        <v>15733</v>
      </c>
      <c r="AC1787" s="2" t="s">
        <v>87</v>
      </c>
      <c r="AD1787" s="2" t="s">
        <v>76</v>
      </c>
      <c r="AE1787" s="5">
        <v>73.33</v>
      </c>
      <c r="AF1787" s="2">
        <v>0</v>
      </c>
      <c r="AG1787" s="2" t="s">
        <v>77</v>
      </c>
      <c r="AH1787" s="2">
        <v>8</v>
      </c>
      <c r="AI1787" s="6" t="str">
        <f t="shared" si="81"/>
        <v>55-64</v>
      </c>
      <c r="AJ1787" s="11">
        <f>YEAR(tbl_LoanData[[#This Row],[Application Date]])</f>
        <v>2023</v>
      </c>
      <c r="AK1787" s="11" t="str">
        <f>TEXT(tbl_LoanData[[#This Row],[Application Date]],"MMMM")</f>
        <v>November</v>
      </c>
      <c r="AL1787" s="12">
        <f>DATE(YEAR(tbl_LoanData[[#This Row],[Application Date]]),MONTH(tbl_LoanData[[#This Row],[Application Date]]),1)</f>
        <v>45231</v>
      </c>
      <c r="AM1787" s="14">
        <f ca="1">IF(AND(tbl_LoanData[[#This Row],[Application Date]]&gt;=EOMONTH(TODAY(),-1)+1,tbl_LoanData[[#This Row],[Application Date]]&lt;=TODAY()),tbl_LoanData[[#This Row],[Loan Amount]],0)</f>
        <v>0</v>
      </c>
      <c r="AN1787" s="14">
        <f>tbl_LoanData[[#This Row],[Amount Paid]]-(Q1787-X1787)</f>
        <v>448725.15999999992</v>
      </c>
      <c r="AO1787" s="14">
        <f>IF(tbl_LoanData[[#This Row],[Application Status]]="Approved",1,0)</f>
        <v>1</v>
      </c>
      <c r="AP1787" s="22" t="str">
        <f t="shared" ca="1" si="82"/>
        <v/>
      </c>
      <c r="AQ1787" s="22" t="str">
        <f t="shared" ca="1" si="83"/>
        <v/>
      </c>
    </row>
    <row r="1788" spans="1:43" ht="14.4" customHeight="1" x14ac:dyDescent="0.3">
      <c r="A1788" s="2" t="s">
        <v>2519</v>
      </c>
      <c r="B1788" s="2" t="s">
        <v>2520</v>
      </c>
      <c r="C1788" s="2" t="s">
        <v>401</v>
      </c>
      <c r="D1788" s="2" t="s">
        <v>102</v>
      </c>
      <c r="E1788" s="2" t="s">
        <v>311</v>
      </c>
      <c r="F1788" s="2">
        <v>45</v>
      </c>
      <c r="G1788" s="2" t="s">
        <v>83</v>
      </c>
      <c r="H1788" s="2" t="s">
        <v>151</v>
      </c>
      <c r="I1788" s="2" t="s">
        <v>46</v>
      </c>
      <c r="J1788" s="3">
        <v>45245</v>
      </c>
      <c r="K1788" s="3">
        <v>45250</v>
      </c>
      <c r="L1788" s="2" t="s">
        <v>37</v>
      </c>
      <c r="M1788" s="2" t="s">
        <v>260</v>
      </c>
      <c r="N1788" s="2" t="s">
        <v>457</v>
      </c>
      <c r="O1788" s="4">
        <v>129000</v>
      </c>
      <c r="P1788" s="4">
        <v>37200</v>
      </c>
      <c r="Q1788" s="4">
        <v>91800</v>
      </c>
      <c r="R1788" s="2">
        <v>12</v>
      </c>
      <c r="S1788" s="5">
        <v>7.61</v>
      </c>
      <c r="T1788" s="4">
        <v>8232.16</v>
      </c>
      <c r="U1788" s="2" t="s">
        <v>73</v>
      </c>
      <c r="V1788" s="2" t="s">
        <v>33</v>
      </c>
      <c r="W1788" s="4">
        <v>98785.98</v>
      </c>
      <c r="X1788" s="4">
        <v>0</v>
      </c>
      <c r="Y1788" s="4">
        <v>98785.98</v>
      </c>
      <c r="Z1788" s="2">
        <v>0</v>
      </c>
      <c r="AA1788" s="2" t="s">
        <v>56</v>
      </c>
      <c r="AB1788" s="2" t="s">
        <v>15736</v>
      </c>
      <c r="AC1788" s="2" t="s">
        <v>360</v>
      </c>
      <c r="AD1788" s="2" t="s">
        <v>76</v>
      </c>
      <c r="AE1788" s="5">
        <v>71.16</v>
      </c>
      <c r="AF1788" s="2">
        <v>0</v>
      </c>
      <c r="AG1788" s="2" t="s">
        <v>77</v>
      </c>
      <c r="AH1788" s="2">
        <v>5</v>
      </c>
      <c r="AI1788" s="6" t="str">
        <f t="shared" si="81"/>
        <v>45-54</v>
      </c>
      <c r="AJ1788" s="11">
        <f>YEAR(tbl_LoanData[[#This Row],[Application Date]])</f>
        <v>2023</v>
      </c>
      <c r="AK1788" s="11" t="str">
        <f>TEXT(tbl_LoanData[[#This Row],[Application Date]],"MMMM")</f>
        <v>November</v>
      </c>
      <c r="AL1788" s="12">
        <f>DATE(YEAR(tbl_LoanData[[#This Row],[Application Date]]),MONTH(tbl_LoanData[[#This Row],[Application Date]]),1)</f>
        <v>45231</v>
      </c>
      <c r="AM1788" s="14">
        <f ca="1">IF(AND(tbl_LoanData[[#This Row],[Application Date]]&gt;=EOMONTH(TODAY(),-1)+1,tbl_LoanData[[#This Row],[Application Date]]&lt;=TODAY()),tbl_LoanData[[#This Row],[Loan Amount]],0)</f>
        <v>0</v>
      </c>
      <c r="AN1788" s="14">
        <f>tbl_LoanData[[#This Row],[Amount Paid]]-(Q1788-X1788)</f>
        <v>6985.9799999999959</v>
      </c>
      <c r="AO1788" s="14">
        <f>IF(tbl_LoanData[[#This Row],[Application Status]]="Approved",1,0)</f>
        <v>1</v>
      </c>
      <c r="AP1788" s="22" t="str">
        <f t="shared" ca="1" si="82"/>
        <v/>
      </c>
      <c r="AQ1788" s="22" t="str">
        <f t="shared" ca="1" si="83"/>
        <v/>
      </c>
    </row>
    <row r="1789" spans="1:43" ht="14.4" customHeight="1" x14ac:dyDescent="0.3">
      <c r="A1789" s="2" t="s">
        <v>2659</v>
      </c>
      <c r="B1789" s="2" t="s">
        <v>2660</v>
      </c>
      <c r="C1789" s="2" t="s">
        <v>66</v>
      </c>
      <c r="D1789" s="2" t="s">
        <v>67</v>
      </c>
      <c r="E1789" s="2" t="s">
        <v>465</v>
      </c>
      <c r="F1789" s="2">
        <v>53</v>
      </c>
      <c r="G1789" s="2" t="s">
        <v>69</v>
      </c>
      <c r="H1789" s="2" t="s">
        <v>398</v>
      </c>
      <c r="I1789" s="2" t="s">
        <v>46</v>
      </c>
      <c r="J1789" s="3">
        <v>45245</v>
      </c>
      <c r="K1789" s="3">
        <v>45256</v>
      </c>
      <c r="L1789" s="2" t="s">
        <v>37</v>
      </c>
      <c r="M1789" s="2" t="s">
        <v>199</v>
      </c>
      <c r="N1789" s="2" t="s">
        <v>200</v>
      </c>
      <c r="O1789" s="4">
        <v>157000</v>
      </c>
      <c r="P1789" s="4">
        <v>49900</v>
      </c>
      <c r="Q1789" s="4">
        <v>107100</v>
      </c>
      <c r="R1789" s="2">
        <v>12</v>
      </c>
      <c r="S1789" s="5">
        <v>5.04</v>
      </c>
      <c r="T1789" s="4">
        <v>9374.82</v>
      </c>
      <c r="U1789" s="2" t="s">
        <v>73</v>
      </c>
      <c r="V1789" s="2" t="s">
        <v>33</v>
      </c>
      <c r="W1789" s="4">
        <v>112497.84</v>
      </c>
      <c r="X1789" s="4">
        <v>0</v>
      </c>
      <c r="Y1789" s="4">
        <v>112497.84</v>
      </c>
      <c r="Z1789" s="2">
        <v>0</v>
      </c>
      <c r="AA1789" s="2" t="s">
        <v>56</v>
      </c>
      <c r="AB1789" s="2" t="s">
        <v>15728</v>
      </c>
      <c r="AC1789" s="2" t="s">
        <v>121</v>
      </c>
      <c r="AD1789" s="2" t="s">
        <v>76</v>
      </c>
      <c r="AE1789" s="5">
        <v>68.22</v>
      </c>
      <c r="AF1789" s="2">
        <v>0</v>
      </c>
      <c r="AG1789" s="2" t="s">
        <v>77</v>
      </c>
      <c r="AH1789" s="2">
        <v>11</v>
      </c>
      <c r="AI1789" s="6" t="str">
        <f t="shared" si="81"/>
        <v>45-54</v>
      </c>
      <c r="AJ1789" s="11">
        <f>YEAR(tbl_LoanData[[#This Row],[Application Date]])</f>
        <v>2023</v>
      </c>
      <c r="AK1789" s="11" t="str">
        <f>TEXT(tbl_LoanData[[#This Row],[Application Date]],"MMMM")</f>
        <v>November</v>
      </c>
      <c r="AL1789" s="12">
        <f>DATE(YEAR(tbl_LoanData[[#This Row],[Application Date]]),MONTH(tbl_LoanData[[#This Row],[Application Date]]),1)</f>
        <v>45231</v>
      </c>
      <c r="AM1789" s="14">
        <f ca="1">IF(AND(tbl_LoanData[[#This Row],[Application Date]]&gt;=EOMONTH(TODAY(),-1)+1,tbl_LoanData[[#This Row],[Application Date]]&lt;=TODAY()),tbl_LoanData[[#This Row],[Loan Amount]],0)</f>
        <v>0</v>
      </c>
      <c r="AN1789" s="14">
        <f>tbl_LoanData[[#This Row],[Amount Paid]]-(Q1789-X1789)</f>
        <v>5397.8399999999965</v>
      </c>
      <c r="AO1789" s="14">
        <f>IF(tbl_LoanData[[#This Row],[Application Status]]="Approved",1,0)</f>
        <v>1</v>
      </c>
      <c r="AP1789" s="22" t="str">
        <f t="shared" ca="1" si="82"/>
        <v/>
      </c>
      <c r="AQ1789" s="22" t="str">
        <f t="shared" ca="1" si="83"/>
        <v/>
      </c>
    </row>
    <row r="1790" spans="1:43" x14ac:dyDescent="0.3">
      <c r="A1790" s="2" t="s">
        <v>2677</v>
      </c>
      <c r="B1790" s="2" t="s">
        <v>2678</v>
      </c>
      <c r="C1790" s="2" t="s">
        <v>439</v>
      </c>
      <c r="D1790" s="2" t="s">
        <v>118</v>
      </c>
      <c r="E1790" s="2" t="s">
        <v>117</v>
      </c>
      <c r="F1790" s="2">
        <v>63</v>
      </c>
      <c r="G1790" s="2" t="s">
        <v>83</v>
      </c>
      <c r="H1790" s="2" t="s">
        <v>136</v>
      </c>
      <c r="I1790" s="2" t="s">
        <v>49</v>
      </c>
      <c r="J1790" s="3">
        <v>45248</v>
      </c>
      <c r="K1790" s="3">
        <v>45260</v>
      </c>
      <c r="L1790" s="2" t="s">
        <v>40</v>
      </c>
      <c r="M1790" s="2" t="s">
        <v>71</v>
      </c>
      <c r="N1790" s="2" t="s">
        <v>137</v>
      </c>
      <c r="O1790" s="4">
        <v>1370000</v>
      </c>
      <c r="P1790" s="4">
        <v>374100</v>
      </c>
      <c r="Q1790" s="4">
        <v>995900</v>
      </c>
      <c r="R1790" s="2">
        <v>48</v>
      </c>
      <c r="S1790" s="5">
        <v>10.79</v>
      </c>
      <c r="T1790" s="4">
        <v>29702.720000000001</v>
      </c>
      <c r="U1790" s="2" t="s">
        <v>73</v>
      </c>
      <c r="V1790" s="2" t="s">
        <v>74</v>
      </c>
      <c r="W1790" s="4">
        <v>831676.16</v>
      </c>
      <c r="X1790" s="4">
        <v>594054.28</v>
      </c>
      <c r="Y1790" s="4">
        <v>1425730.44</v>
      </c>
      <c r="Z1790" s="2">
        <v>150</v>
      </c>
      <c r="AA1790" s="2" t="s">
        <v>60</v>
      </c>
      <c r="AB1790" s="2" t="s">
        <v>15734</v>
      </c>
      <c r="AC1790" s="2" t="s">
        <v>106</v>
      </c>
      <c r="AD1790" s="2" t="s">
        <v>76</v>
      </c>
      <c r="AE1790" s="5">
        <v>72.69</v>
      </c>
      <c r="AF1790" s="2">
        <v>5</v>
      </c>
      <c r="AG1790" s="2" t="s">
        <v>130</v>
      </c>
      <c r="AH1790" s="2">
        <v>12</v>
      </c>
      <c r="AI1790" s="6" t="str">
        <f t="shared" si="81"/>
        <v>55-64</v>
      </c>
      <c r="AJ1790" s="11">
        <f>YEAR(tbl_LoanData[[#This Row],[Application Date]])</f>
        <v>2023</v>
      </c>
      <c r="AK1790" s="11" t="str">
        <f>TEXT(tbl_LoanData[[#This Row],[Application Date]],"MMMM")</f>
        <v>November</v>
      </c>
      <c r="AL1790" s="12">
        <f>DATE(YEAR(tbl_LoanData[[#This Row],[Application Date]]),MONTH(tbl_LoanData[[#This Row],[Application Date]]),1)</f>
        <v>45231</v>
      </c>
      <c r="AM1790" s="14">
        <f ca="1">IF(AND(tbl_LoanData[[#This Row],[Application Date]]&gt;=EOMONTH(TODAY(),-1)+1,tbl_LoanData[[#This Row],[Application Date]]&lt;=TODAY()),tbl_LoanData[[#This Row],[Loan Amount]],0)</f>
        <v>0</v>
      </c>
      <c r="AN1790" s="14">
        <f>tbl_LoanData[[#This Row],[Amount Paid]]-(Q1790-X1790)</f>
        <v>429830.44000000006</v>
      </c>
      <c r="AO1790" s="14">
        <f>IF(tbl_LoanData[[#This Row],[Application Status]]="Approved",1,0)</f>
        <v>1</v>
      </c>
      <c r="AP1790" s="22" t="str">
        <f t="shared" ca="1" si="82"/>
        <v/>
      </c>
      <c r="AQ1790" s="22" t="str">
        <f t="shared" ca="1" si="83"/>
        <v/>
      </c>
    </row>
    <row r="1791" spans="1:43" x14ac:dyDescent="0.3">
      <c r="A1791" s="2" t="s">
        <v>2693</v>
      </c>
      <c r="B1791" s="2" t="s">
        <v>2694</v>
      </c>
      <c r="C1791" s="2" t="s">
        <v>397</v>
      </c>
      <c r="D1791" s="2" t="s">
        <v>204</v>
      </c>
      <c r="E1791" s="2" t="s">
        <v>190</v>
      </c>
      <c r="F1791" s="2">
        <v>32</v>
      </c>
      <c r="G1791" s="2" t="s">
        <v>83</v>
      </c>
      <c r="H1791" s="2" t="s">
        <v>318</v>
      </c>
      <c r="I1791" s="2" t="s">
        <v>42</v>
      </c>
      <c r="J1791" s="3">
        <v>45252</v>
      </c>
      <c r="K1791" s="3"/>
      <c r="L1791" s="2" t="s">
        <v>39</v>
      </c>
      <c r="M1791" s="2" t="s">
        <v>127</v>
      </c>
      <c r="N1791" s="2" t="s">
        <v>152</v>
      </c>
      <c r="O1791" s="4">
        <v>2442000</v>
      </c>
      <c r="P1791" s="4">
        <v>321100</v>
      </c>
      <c r="Q1791" s="4">
        <v>2120900</v>
      </c>
      <c r="R1791" s="2">
        <v>48</v>
      </c>
      <c r="S1791" s="5">
        <v>7.86</v>
      </c>
      <c r="T1791" s="4">
        <v>58077.31</v>
      </c>
      <c r="U1791" s="2" t="s">
        <v>96</v>
      </c>
      <c r="V1791" s="2" t="s">
        <v>97</v>
      </c>
      <c r="W1791" s="4">
        <v>0</v>
      </c>
      <c r="X1791" s="4">
        <v>0</v>
      </c>
      <c r="Y1791" s="4">
        <v>2787710.96</v>
      </c>
      <c r="Z1791" s="2">
        <v>0</v>
      </c>
      <c r="AA1791" s="2" t="s">
        <v>97</v>
      </c>
      <c r="AB1791" s="2" t="s">
        <v>15732</v>
      </c>
      <c r="AC1791" s="2" t="s">
        <v>146</v>
      </c>
      <c r="AD1791" s="2" t="s">
        <v>76</v>
      </c>
      <c r="AE1791" s="5">
        <v>86.85</v>
      </c>
      <c r="AF1791" s="2">
        <v>0</v>
      </c>
      <c r="AG1791" s="2" t="s">
        <v>97</v>
      </c>
      <c r="AH1791" s="2"/>
      <c r="AI1791" s="6" t="str">
        <f t="shared" si="81"/>
        <v>25-34</v>
      </c>
      <c r="AJ1791" s="11">
        <f>YEAR(tbl_LoanData[[#This Row],[Application Date]])</f>
        <v>2023</v>
      </c>
      <c r="AK1791" s="11" t="str">
        <f>TEXT(tbl_LoanData[[#This Row],[Application Date]],"MMMM")</f>
        <v>November</v>
      </c>
      <c r="AL1791" s="12">
        <f>DATE(YEAR(tbl_LoanData[[#This Row],[Application Date]]),MONTH(tbl_LoanData[[#This Row],[Application Date]]),1)</f>
        <v>45231</v>
      </c>
      <c r="AM1791" s="14">
        <f ca="1">IF(AND(tbl_LoanData[[#This Row],[Application Date]]&gt;=EOMONTH(TODAY(),-1)+1,tbl_LoanData[[#This Row],[Application Date]]&lt;=TODAY()),tbl_LoanData[[#This Row],[Loan Amount]],0)</f>
        <v>0</v>
      </c>
      <c r="AN1791" s="14">
        <f>tbl_LoanData[[#This Row],[Amount Paid]]-(Q1791-X1791)</f>
        <v>-2120900</v>
      </c>
      <c r="AO1791" s="14">
        <f>IF(tbl_LoanData[[#This Row],[Application Status]]="Approved",1,0)</f>
        <v>0</v>
      </c>
      <c r="AP1791" s="22" t="str">
        <f t="shared" ca="1" si="82"/>
        <v/>
      </c>
      <c r="AQ1791" s="22" t="str">
        <f t="shared" ca="1" si="83"/>
        <v/>
      </c>
    </row>
    <row r="1792" spans="1:43" ht="14.4" customHeight="1" x14ac:dyDescent="0.3">
      <c r="A1792" s="2" t="s">
        <v>2961</v>
      </c>
      <c r="B1792" s="2" t="s">
        <v>2962</v>
      </c>
      <c r="C1792" s="2" t="s">
        <v>188</v>
      </c>
      <c r="D1792" s="2" t="s">
        <v>189</v>
      </c>
      <c r="E1792" s="2" t="s">
        <v>255</v>
      </c>
      <c r="F1792" s="2">
        <v>22</v>
      </c>
      <c r="G1792" s="2" t="s">
        <v>69</v>
      </c>
      <c r="H1792" s="2" t="s">
        <v>313</v>
      </c>
      <c r="I1792" s="2" t="s">
        <v>44</v>
      </c>
      <c r="J1792" s="3">
        <v>45257</v>
      </c>
      <c r="K1792" s="3">
        <v>45269</v>
      </c>
      <c r="L1792" s="2" t="s">
        <v>36</v>
      </c>
      <c r="M1792" s="2" t="s">
        <v>104</v>
      </c>
      <c r="N1792" s="2" t="s">
        <v>105</v>
      </c>
      <c r="O1792" s="4">
        <v>2137000</v>
      </c>
      <c r="P1792" s="4">
        <v>220500</v>
      </c>
      <c r="Q1792" s="4">
        <v>1916500</v>
      </c>
      <c r="R1792" s="2">
        <v>12</v>
      </c>
      <c r="S1792" s="5">
        <v>9.1199999999999992</v>
      </c>
      <c r="T1792" s="4">
        <v>174273.73</v>
      </c>
      <c r="U1792" s="2" t="s">
        <v>73</v>
      </c>
      <c r="V1792" s="2" t="s">
        <v>33</v>
      </c>
      <c r="W1792" s="4">
        <v>2091284.8</v>
      </c>
      <c r="X1792" s="4">
        <v>0</v>
      </c>
      <c r="Y1792" s="4">
        <v>2091284.8</v>
      </c>
      <c r="Z1792" s="2">
        <v>0</v>
      </c>
      <c r="AA1792" s="2" t="s">
        <v>56</v>
      </c>
      <c r="AB1792" s="2" t="s">
        <v>15732</v>
      </c>
      <c r="AC1792" s="2" t="s">
        <v>75</v>
      </c>
      <c r="AD1792" s="2" t="s">
        <v>76</v>
      </c>
      <c r="AE1792" s="5">
        <v>89.68</v>
      </c>
      <c r="AF1792" s="2">
        <v>0</v>
      </c>
      <c r="AG1792" s="2" t="s">
        <v>77</v>
      </c>
      <c r="AH1792" s="2">
        <v>12</v>
      </c>
      <c r="AI1792" s="6" t="str">
        <f t="shared" si="81"/>
        <v>18-24</v>
      </c>
      <c r="AJ1792" s="11">
        <f>YEAR(tbl_LoanData[[#This Row],[Application Date]])</f>
        <v>2023</v>
      </c>
      <c r="AK1792" s="11" t="str">
        <f>TEXT(tbl_LoanData[[#This Row],[Application Date]],"MMMM")</f>
        <v>November</v>
      </c>
      <c r="AL1792" s="12">
        <f>DATE(YEAR(tbl_LoanData[[#This Row],[Application Date]]),MONTH(tbl_LoanData[[#This Row],[Application Date]]),1)</f>
        <v>45231</v>
      </c>
      <c r="AM1792" s="14">
        <f ca="1">IF(AND(tbl_LoanData[[#This Row],[Application Date]]&gt;=EOMONTH(TODAY(),-1)+1,tbl_LoanData[[#This Row],[Application Date]]&lt;=TODAY()),tbl_LoanData[[#This Row],[Loan Amount]],0)</f>
        <v>0</v>
      </c>
      <c r="AN1792" s="14">
        <f>tbl_LoanData[[#This Row],[Amount Paid]]-(Q1792-X1792)</f>
        <v>174784.80000000005</v>
      </c>
      <c r="AO1792" s="14">
        <f>IF(tbl_LoanData[[#This Row],[Application Status]]="Approved",1,0)</f>
        <v>1</v>
      </c>
      <c r="AP1792" s="22" t="str">
        <f t="shared" ca="1" si="82"/>
        <v/>
      </c>
      <c r="AQ1792" s="22" t="str">
        <f t="shared" ca="1" si="83"/>
        <v/>
      </c>
    </row>
    <row r="1793" spans="1:43" ht="14.4" customHeight="1" x14ac:dyDescent="0.3">
      <c r="A1793" s="2" t="s">
        <v>2983</v>
      </c>
      <c r="B1793" s="2" t="s">
        <v>2984</v>
      </c>
      <c r="C1793" s="2" t="s">
        <v>1102</v>
      </c>
      <c r="D1793" s="2" t="s">
        <v>204</v>
      </c>
      <c r="E1793" s="2" t="s">
        <v>190</v>
      </c>
      <c r="F1793" s="2">
        <v>44</v>
      </c>
      <c r="G1793" s="2" t="s">
        <v>69</v>
      </c>
      <c r="H1793" s="2" t="s">
        <v>265</v>
      </c>
      <c r="I1793" s="2" t="s">
        <v>44</v>
      </c>
      <c r="J1793" s="3">
        <v>45231</v>
      </c>
      <c r="K1793" s="3">
        <v>45249</v>
      </c>
      <c r="L1793" s="2" t="s">
        <v>40</v>
      </c>
      <c r="M1793" s="2" t="s">
        <v>157</v>
      </c>
      <c r="N1793" s="2" t="s">
        <v>299</v>
      </c>
      <c r="O1793" s="4">
        <v>1398000</v>
      </c>
      <c r="P1793" s="4">
        <v>237800</v>
      </c>
      <c r="Q1793" s="4">
        <v>1160200</v>
      </c>
      <c r="R1793" s="2">
        <v>18</v>
      </c>
      <c r="S1793" s="5">
        <v>9.1</v>
      </c>
      <c r="T1793" s="4">
        <v>73253.740000000005</v>
      </c>
      <c r="U1793" s="2" t="s">
        <v>73</v>
      </c>
      <c r="V1793" s="2" t="s">
        <v>34</v>
      </c>
      <c r="W1793" s="4">
        <v>1245313.58</v>
      </c>
      <c r="X1793" s="4">
        <v>73253.72</v>
      </c>
      <c r="Y1793" s="4">
        <v>1318567.3</v>
      </c>
      <c r="Z1793" s="2">
        <v>29</v>
      </c>
      <c r="AA1793" s="2" t="s">
        <v>57</v>
      </c>
      <c r="AB1793" s="2" t="s">
        <v>15729</v>
      </c>
      <c r="AC1793" s="2" t="s">
        <v>213</v>
      </c>
      <c r="AD1793" s="2" t="s">
        <v>76</v>
      </c>
      <c r="AE1793" s="5">
        <v>82.99</v>
      </c>
      <c r="AF1793" s="2">
        <v>1</v>
      </c>
      <c r="AG1793" s="2" t="s">
        <v>77</v>
      </c>
      <c r="AH1793" s="2">
        <v>18</v>
      </c>
      <c r="AI1793" s="6" t="str">
        <f t="shared" si="81"/>
        <v>35-44</v>
      </c>
      <c r="AJ1793" s="11">
        <f>YEAR(tbl_LoanData[[#This Row],[Application Date]])</f>
        <v>2023</v>
      </c>
      <c r="AK1793" s="11" t="str">
        <f>TEXT(tbl_LoanData[[#This Row],[Application Date]],"MMMM")</f>
        <v>November</v>
      </c>
      <c r="AL1793" s="12">
        <f>DATE(YEAR(tbl_LoanData[[#This Row],[Application Date]]),MONTH(tbl_LoanData[[#This Row],[Application Date]]),1)</f>
        <v>45231</v>
      </c>
      <c r="AM1793" s="14">
        <f ca="1">IF(AND(tbl_LoanData[[#This Row],[Application Date]]&gt;=EOMONTH(TODAY(),-1)+1,tbl_LoanData[[#This Row],[Application Date]]&lt;=TODAY()),tbl_LoanData[[#This Row],[Loan Amount]],0)</f>
        <v>0</v>
      </c>
      <c r="AN1793" s="14">
        <f>tbl_LoanData[[#This Row],[Amount Paid]]-(Q1793-X1793)</f>
        <v>158367.30000000005</v>
      </c>
      <c r="AO1793" s="14">
        <f>IF(tbl_LoanData[[#This Row],[Application Status]]="Approved",1,0)</f>
        <v>1</v>
      </c>
      <c r="AP1793" s="22" t="str">
        <f t="shared" ca="1" si="82"/>
        <v/>
      </c>
      <c r="AQ1793" s="22" t="str">
        <f t="shared" ca="1" si="83"/>
        <v/>
      </c>
    </row>
    <row r="1794" spans="1:43" x14ac:dyDescent="0.3">
      <c r="A1794" s="2" t="s">
        <v>3107</v>
      </c>
      <c r="B1794" s="2" t="s">
        <v>3108</v>
      </c>
      <c r="C1794" s="2" t="s">
        <v>277</v>
      </c>
      <c r="D1794" s="2" t="s">
        <v>134</v>
      </c>
      <c r="E1794" s="2" t="s">
        <v>255</v>
      </c>
      <c r="F1794" s="2">
        <v>26</v>
      </c>
      <c r="G1794" s="2" t="s">
        <v>83</v>
      </c>
      <c r="H1794" s="2" t="s">
        <v>269</v>
      </c>
      <c r="I1794" s="2" t="s">
        <v>46</v>
      </c>
      <c r="J1794" s="3">
        <v>45256</v>
      </c>
      <c r="K1794" s="3">
        <v>45276</v>
      </c>
      <c r="L1794" s="2" t="s">
        <v>41</v>
      </c>
      <c r="M1794" s="2" t="s">
        <v>552</v>
      </c>
      <c r="N1794" s="2" t="s">
        <v>553</v>
      </c>
      <c r="O1794" s="4">
        <v>3849000</v>
      </c>
      <c r="P1794" s="4">
        <v>1455000</v>
      </c>
      <c r="Q1794" s="4">
        <v>2394000</v>
      </c>
      <c r="R1794" s="2">
        <v>36</v>
      </c>
      <c r="S1794" s="5">
        <v>5.47</v>
      </c>
      <c r="T1794" s="4">
        <v>77412.649999999994</v>
      </c>
      <c r="U1794" s="2" t="s">
        <v>73</v>
      </c>
      <c r="V1794" s="2" t="s">
        <v>74</v>
      </c>
      <c r="W1794" s="4">
        <v>2477204.7999999998</v>
      </c>
      <c r="X1794" s="4">
        <v>309650.59999999998</v>
      </c>
      <c r="Y1794" s="4">
        <v>2786855.4</v>
      </c>
      <c r="Z1794" s="2">
        <v>0</v>
      </c>
      <c r="AA1794" s="2" t="s">
        <v>56</v>
      </c>
      <c r="AB1794" s="2" t="s">
        <v>15736</v>
      </c>
      <c r="AC1794" s="2" t="s">
        <v>75</v>
      </c>
      <c r="AD1794" s="2" t="s">
        <v>76</v>
      </c>
      <c r="AE1794" s="5">
        <v>62.2</v>
      </c>
      <c r="AF1794" s="2">
        <v>0</v>
      </c>
      <c r="AG1794" s="2" t="s">
        <v>77</v>
      </c>
      <c r="AH1794" s="2">
        <v>20</v>
      </c>
      <c r="AI1794" s="6" t="str">
        <f t="shared" ref="AI1794:AI1857" si="84">IF(F1794&lt;25,"18-24",IF(F1794&lt;35,"25-34",IF(F1794&lt;45,"35-44",IF(F1794&lt;55,"45-54",IF(F1794&lt;65,"55-64","65+")))))</f>
        <v>25-34</v>
      </c>
      <c r="AJ1794" s="11">
        <f>YEAR(tbl_LoanData[[#This Row],[Application Date]])</f>
        <v>2023</v>
      </c>
      <c r="AK1794" s="11" t="str">
        <f>TEXT(tbl_LoanData[[#This Row],[Application Date]],"MMMM")</f>
        <v>November</v>
      </c>
      <c r="AL1794" s="12">
        <f>DATE(YEAR(tbl_LoanData[[#This Row],[Application Date]]),MONTH(tbl_LoanData[[#This Row],[Application Date]]),1)</f>
        <v>45231</v>
      </c>
      <c r="AM1794" s="14">
        <f ca="1">IF(AND(tbl_LoanData[[#This Row],[Application Date]]&gt;=EOMONTH(TODAY(),-1)+1,tbl_LoanData[[#This Row],[Application Date]]&lt;=TODAY()),tbl_LoanData[[#This Row],[Loan Amount]],0)</f>
        <v>0</v>
      </c>
      <c r="AN1794" s="14">
        <f>tbl_LoanData[[#This Row],[Amount Paid]]-(Q1794-X1794)</f>
        <v>392855.39999999991</v>
      </c>
      <c r="AO1794" s="14">
        <f>IF(tbl_LoanData[[#This Row],[Application Status]]="Approved",1,0)</f>
        <v>1</v>
      </c>
      <c r="AP1794" s="22" t="str">
        <f t="shared" ref="AP1794:AP1857" ca="1" si="85">IF(AND(J1794&gt;=DATE(YEAR(TODAY()),MONTH(TODAY()),1),J1794&lt;=TODAY()),"Current MTD",IF(AND(J1794&gt;=EOMONTH(TODAY(),-2)+1,J1794&lt;=EOMONTH(TODAY(),-1)),"Previous MTD",""))</f>
        <v/>
      </c>
      <c r="AQ1794" s="22" t="str">
        <f t="shared" ref="AQ1794:AQ1857" ca="1" si="86">IF(AND(J1794&gt;=DATE(YEAR(TODAY()),MONTH(TODAY()),1),J1794&lt;=TODAY()),TEXT(DATE(YEAR(TODAY()),MONTH(TODAY()),1),"mmm d")&amp;"–"&amp;DAY(TODAY()),IF(AND(J1794&gt;=EOMONTH(TODAY(),-2)+1,J1794&lt;=EOMONTH(TODAY(),-1)),""&amp;TEXT(EOMONTH(TODAY(),-2)+1,"mmm d")&amp;"–"&amp;DAY(TODAY()),""))</f>
        <v/>
      </c>
    </row>
    <row r="1795" spans="1:43" ht="14.4" customHeight="1" x14ac:dyDescent="0.3">
      <c r="A1795" s="2" t="s">
        <v>3163</v>
      </c>
      <c r="B1795" s="2" t="s">
        <v>3164</v>
      </c>
      <c r="C1795" s="2" t="s">
        <v>999</v>
      </c>
      <c r="D1795" s="2" t="s">
        <v>101</v>
      </c>
      <c r="E1795" s="2" t="s">
        <v>118</v>
      </c>
      <c r="F1795" s="2">
        <v>52</v>
      </c>
      <c r="G1795" s="2" t="s">
        <v>69</v>
      </c>
      <c r="H1795" s="2" t="s">
        <v>516</v>
      </c>
      <c r="I1795" s="2" t="s">
        <v>53</v>
      </c>
      <c r="J1795" s="3">
        <v>45250</v>
      </c>
      <c r="K1795" s="3"/>
      <c r="L1795" s="2" t="s">
        <v>37</v>
      </c>
      <c r="M1795" s="2" t="s">
        <v>94</v>
      </c>
      <c r="N1795" s="2" t="s">
        <v>234</v>
      </c>
      <c r="O1795" s="4">
        <v>131000</v>
      </c>
      <c r="P1795" s="4">
        <v>19700</v>
      </c>
      <c r="Q1795" s="4">
        <v>111300</v>
      </c>
      <c r="R1795" s="2">
        <v>60</v>
      </c>
      <c r="S1795" s="5">
        <v>9.3000000000000007</v>
      </c>
      <c r="T1795" s="4">
        <v>2717.58</v>
      </c>
      <c r="U1795" s="2" t="s">
        <v>113</v>
      </c>
      <c r="V1795" s="2" t="s">
        <v>97</v>
      </c>
      <c r="W1795" s="4">
        <v>0</v>
      </c>
      <c r="X1795" s="4">
        <v>0</v>
      </c>
      <c r="Y1795" s="4">
        <v>163054.5</v>
      </c>
      <c r="Z1795" s="2">
        <v>0</v>
      </c>
      <c r="AA1795" s="2" t="s">
        <v>97</v>
      </c>
      <c r="AB1795" s="2" t="s">
        <v>15735</v>
      </c>
      <c r="AC1795" s="2" t="s">
        <v>332</v>
      </c>
      <c r="AD1795" s="2" t="s">
        <v>76</v>
      </c>
      <c r="AE1795" s="5">
        <v>84.96</v>
      </c>
      <c r="AF1795" s="2">
        <v>0</v>
      </c>
      <c r="AG1795" s="2" t="s">
        <v>97</v>
      </c>
      <c r="AH1795" s="2"/>
      <c r="AI1795" s="6" t="str">
        <f t="shared" si="84"/>
        <v>45-54</v>
      </c>
      <c r="AJ1795" s="11">
        <f>YEAR(tbl_LoanData[[#This Row],[Application Date]])</f>
        <v>2023</v>
      </c>
      <c r="AK1795" s="11" t="str">
        <f>TEXT(tbl_LoanData[[#This Row],[Application Date]],"MMMM")</f>
        <v>November</v>
      </c>
      <c r="AL1795" s="12">
        <f>DATE(YEAR(tbl_LoanData[[#This Row],[Application Date]]),MONTH(tbl_LoanData[[#This Row],[Application Date]]),1)</f>
        <v>45231</v>
      </c>
      <c r="AM1795" s="14">
        <f ca="1">IF(AND(tbl_LoanData[[#This Row],[Application Date]]&gt;=EOMONTH(TODAY(),-1)+1,tbl_LoanData[[#This Row],[Application Date]]&lt;=TODAY()),tbl_LoanData[[#This Row],[Loan Amount]],0)</f>
        <v>0</v>
      </c>
      <c r="AN1795" s="14">
        <f>tbl_LoanData[[#This Row],[Amount Paid]]-(Q1795-X1795)</f>
        <v>-111300</v>
      </c>
      <c r="AO1795" s="14">
        <f>IF(tbl_LoanData[[#This Row],[Application Status]]="Approved",1,0)</f>
        <v>0</v>
      </c>
      <c r="AP1795" s="22" t="str">
        <f t="shared" ca="1" si="85"/>
        <v/>
      </c>
      <c r="AQ1795" s="22" t="str">
        <f t="shared" ca="1" si="86"/>
        <v/>
      </c>
    </row>
    <row r="1796" spans="1:43" x14ac:dyDescent="0.3">
      <c r="A1796" s="2" t="s">
        <v>3183</v>
      </c>
      <c r="B1796" s="2" t="s">
        <v>3184</v>
      </c>
      <c r="C1796" s="2" t="s">
        <v>216</v>
      </c>
      <c r="D1796" s="2" t="s">
        <v>117</v>
      </c>
      <c r="E1796" s="2" t="s">
        <v>284</v>
      </c>
      <c r="F1796" s="2">
        <v>24</v>
      </c>
      <c r="G1796" s="2" t="s">
        <v>83</v>
      </c>
      <c r="H1796" s="2" t="s">
        <v>166</v>
      </c>
      <c r="I1796" s="2" t="s">
        <v>46</v>
      </c>
      <c r="J1796" s="3">
        <v>45257</v>
      </c>
      <c r="K1796" s="3">
        <v>45270</v>
      </c>
      <c r="L1796" s="2" t="s">
        <v>37</v>
      </c>
      <c r="M1796" s="2" t="s">
        <v>94</v>
      </c>
      <c r="N1796" s="2" t="s">
        <v>234</v>
      </c>
      <c r="O1796" s="4">
        <v>178000</v>
      </c>
      <c r="P1796" s="4">
        <v>58900</v>
      </c>
      <c r="Q1796" s="4">
        <v>119100</v>
      </c>
      <c r="R1796" s="2">
        <v>12</v>
      </c>
      <c r="S1796" s="5">
        <v>11.59</v>
      </c>
      <c r="T1796" s="4">
        <v>11075.31</v>
      </c>
      <c r="U1796" s="2" t="s">
        <v>73</v>
      </c>
      <c r="V1796" s="2" t="s">
        <v>33</v>
      </c>
      <c r="W1796" s="4">
        <v>132903.69</v>
      </c>
      <c r="X1796" s="4">
        <v>0</v>
      </c>
      <c r="Y1796" s="4">
        <v>132903.69</v>
      </c>
      <c r="Z1796" s="2">
        <v>0</v>
      </c>
      <c r="AA1796" s="2" t="s">
        <v>56</v>
      </c>
      <c r="AB1796" s="2" t="s">
        <v>15729</v>
      </c>
      <c r="AC1796" s="2" t="s">
        <v>121</v>
      </c>
      <c r="AD1796" s="2" t="s">
        <v>76</v>
      </c>
      <c r="AE1796" s="5">
        <v>66.91</v>
      </c>
      <c r="AF1796" s="2">
        <v>0</v>
      </c>
      <c r="AG1796" s="2" t="s">
        <v>77</v>
      </c>
      <c r="AH1796" s="2">
        <v>13</v>
      </c>
      <c r="AI1796" s="6" t="str">
        <f t="shared" si="84"/>
        <v>18-24</v>
      </c>
      <c r="AJ1796" s="11">
        <f>YEAR(tbl_LoanData[[#This Row],[Application Date]])</f>
        <v>2023</v>
      </c>
      <c r="AK1796" s="11" t="str">
        <f>TEXT(tbl_LoanData[[#This Row],[Application Date]],"MMMM")</f>
        <v>November</v>
      </c>
      <c r="AL1796" s="12">
        <f>DATE(YEAR(tbl_LoanData[[#This Row],[Application Date]]),MONTH(tbl_LoanData[[#This Row],[Application Date]]),1)</f>
        <v>45231</v>
      </c>
      <c r="AM1796" s="14">
        <f ca="1">IF(AND(tbl_LoanData[[#This Row],[Application Date]]&gt;=EOMONTH(TODAY(),-1)+1,tbl_LoanData[[#This Row],[Application Date]]&lt;=TODAY()),tbl_LoanData[[#This Row],[Loan Amount]],0)</f>
        <v>0</v>
      </c>
      <c r="AN1796" s="14">
        <f>tbl_LoanData[[#This Row],[Amount Paid]]-(Q1796-X1796)</f>
        <v>13803.690000000002</v>
      </c>
      <c r="AO1796" s="14">
        <f>IF(tbl_LoanData[[#This Row],[Application Status]]="Approved",1,0)</f>
        <v>1</v>
      </c>
      <c r="AP1796" s="22" t="str">
        <f t="shared" ca="1" si="85"/>
        <v/>
      </c>
      <c r="AQ1796" s="22" t="str">
        <f t="shared" ca="1" si="86"/>
        <v/>
      </c>
    </row>
    <row r="1797" spans="1:43" ht="14.4" customHeight="1" x14ac:dyDescent="0.3">
      <c r="A1797" s="2" t="s">
        <v>3301</v>
      </c>
      <c r="B1797" s="2" t="s">
        <v>3302</v>
      </c>
      <c r="C1797" s="2" t="s">
        <v>327</v>
      </c>
      <c r="D1797" s="2" t="s">
        <v>142</v>
      </c>
      <c r="E1797" s="2" t="s">
        <v>255</v>
      </c>
      <c r="F1797" s="2">
        <v>57</v>
      </c>
      <c r="G1797" s="2" t="s">
        <v>69</v>
      </c>
      <c r="H1797" s="2" t="s">
        <v>233</v>
      </c>
      <c r="I1797" s="2" t="s">
        <v>46</v>
      </c>
      <c r="J1797" s="3">
        <v>45243</v>
      </c>
      <c r="K1797" s="3"/>
      <c r="L1797" s="2" t="s">
        <v>36</v>
      </c>
      <c r="M1797" s="2" t="s">
        <v>111</v>
      </c>
      <c r="N1797" s="2" t="s">
        <v>350</v>
      </c>
      <c r="O1797" s="4">
        <v>1000000</v>
      </c>
      <c r="P1797" s="4">
        <v>373900</v>
      </c>
      <c r="Q1797" s="4">
        <v>626100</v>
      </c>
      <c r="R1797" s="2">
        <v>36</v>
      </c>
      <c r="S1797" s="5">
        <v>6.38</v>
      </c>
      <c r="T1797" s="4">
        <v>20720.43</v>
      </c>
      <c r="U1797" s="2" t="s">
        <v>96</v>
      </c>
      <c r="V1797" s="2" t="s">
        <v>97</v>
      </c>
      <c r="W1797" s="4">
        <v>0</v>
      </c>
      <c r="X1797" s="4">
        <v>0</v>
      </c>
      <c r="Y1797" s="4">
        <v>745935.54</v>
      </c>
      <c r="Z1797" s="2">
        <v>0</v>
      </c>
      <c r="AA1797" s="2" t="s">
        <v>97</v>
      </c>
      <c r="AB1797" s="2" t="s">
        <v>15733</v>
      </c>
      <c r="AC1797" s="2" t="s">
        <v>87</v>
      </c>
      <c r="AD1797" s="2" t="s">
        <v>76</v>
      </c>
      <c r="AE1797" s="5">
        <v>62.61</v>
      </c>
      <c r="AF1797" s="2">
        <v>0</v>
      </c>
      <c r="AG1797" s="2" t="s">
        <v>97</v>
      </c>
      <c r="AH1797" s="2"/>
      <c r="AI1797" s="6" t="str">
        <f t="shared" si="84"/>
        <v>55-64</v>
      </c>
      <c r="AJ1797" s="11">
        <f>YEAR(tbl_LoanData[[#This Row],[Application Date]])</f>
        <v>2023</v>
      </c>
      <c r="AK1797" s="11" t="str">
        <f>TEXT(tbl_LoanData[[#This Row],[Application Date]],"MMMM")</f>
        <v>November</v>
      </c>
      <c r="AL1797" s="12">
        <f>DATE(YEAR(tbl_LoanData[[#This Row],[Application Date]]),MONTH(tbl_LoanData[[#This Row],[Application Date]]),1)</f>
        <v>45231</v>
      </c>
      <c r="AM1797" s="14">
        <f ca="1">IF(AND(tbl_LoanData[[#This Row],[Application Date]]&gt;=EOMONTH(TODAY(),-1)+1,tbl_LoanData[[#This Row],[Application Date]]&lt;=TODAY()),tbl_LoanData[[#This Row],[Loan Amount]],0)</f>
        <v>0</v>
      </c>
      <c r="AN1797" s="14">
        <f>tbl_LoanData[[#This Row],[Amount Paid]]-(Q1797-X1797)</f>
        <v>-626100</v>
      </c>
      <c r="AO1797" s="14">
        <f>IF(tbl_LoanData[[#This Row],[Application Status]]="Approved",1,0)</f>
        <v>0</v>
      </c>
      <c r="AP1797" s="22" t="str">
        <f t="shared" ca="1" si="85"/>
        <v/>
      </c>
      <c r="AQ1797" s="22" t="str">
        <f t="shared" ca="1" si="86"/>
        <v/>
      </c>
    </row>
    <row r="1798" spans="1:43" ht="14.4" customHeight="1" x14ac:dyDescent="0.3">
      <c r="A1798" s="2" t="s">
        <v>3305</v>
      </c>
      <c r="B1798" s="2" t="s">
        <v>3306</v>
      </c>
      <c r="C1798" s="2" t="s">
        <v>198</v>
      </c>
      <c r="D1798" s="2" t="s">
        <v>134</v>
      </c>
      <c r="E1798" s="2" t="s">
        <v>117</v>
      </c>
      <c r="F1798" s="2">
        <v>58</v>
      </c>
      <c r="G1798" s="2" t="s">
        <v>69</v>
      </c>
      <c r="H1798" s="2" t="s">
        <v>119</v>
      </c>
      <c r="I1798" s="2" t="s">
        <v>43</v>
      </c>
      <c r="J1798" s="3">
        <v>45239</v>
      </c>
      <c r="K1798" s="3">
        <v>45254</v>
      </c>
      <c r="L1798" s="2" t="s">
        <v>37</v>
      </c>
      <c r="M1798" s="2" t="s">
        <v>94</v>
      </c>
      <c r="N1798" s="2" t="s">
        <v>234</v>
      </c>
      <c r="O1798" s="4">
        <v>85000</v>
      </c>
      <c r="P1798" s="4">
        <v>20900</v>
      </c>
      <c r="Q1798" s="4">
        <v>64100</v>
      </c>
      <c r="R1798" s="2">
        <v>12</v>
      </c>
      <c r="S1798" s="5">
        <v>14.12</v>
      </c>
      <c r="T1798" s="4">
        <v>6095.91</v>
      </c>
      <c r="U1798" s="2" t="s">
        <v>73</v>
      </c>
      <c r="V1798" s="2" t="s">
        <v>34</v>
      </c>
      <c r="W1798" s="4">
        <v>67055.009999999995</v>
      </c>
      <c r="X1798" s="4">
        <v>6095.91</v>
      </c>
      <c r="Y1798" s="4">
        <v>73150.92</v>
      </c>
      <c r="Z1798" s="2">
        <v>32</v>
      </c>
      <c r="AA1798" s="2" t="s">
        <v>58</v>
      </c>
      <c r="AB1798" s="2" t="s">
        <v>15734</v>
      </c>
      <c r="AC1798" s="2" t="s">
        <v>146</v>
      </c>
      <c r="AD1798" s="2" t="s">
        <v>76</v>
      </c>
      <c r="AE1798" s="5">
        <v>75.41</v>
      </c>
      <c r="AF1798" s="2">
        <v>1</v>
      </c>
      <c r="AG1798" s="2" t="s">
        <v>15718</v>
      </c>
      <c r="AH1798" s="2">
        <v>15</v>
      </c>
      <c r="AI1798" s="6" t="str">
        <f t="shared" si="84"/>
        <v>55-64</v>
      </c>
      <c r="AJ1798" s="11">
        <f>YEAR(tbl_LoanData[[#This Row],[Application Date]])</f>
        <v>2023</v>
      </c>
      <c r="AK1798" s="11" t="str">
        <f>TEXT(tbl_LoanData[[#This Row],[Application Date]],"MMMM")</f>
        <v>November</v>
      </c>
      <c r="AL1798" s="12">
        <f>DATE(YEAR(tbl_LoanData[[#This Row],[Application Date]]),MONTH(tbl_LoanData[[#This Row],[Application Date]]),1)</f>
        <v>45231</v>
      </c>
      <c r="AM1798" s="14">
        <f ca="1">IF(AND(tbl_LoanData[[#This Row],[Application Date]]&gt;=EOMONTH(TODAY(),-1)+1,tbl_LoanData[[#This Row],[Application Date]]&lt;=TODAY()),tbl_LoanData[[#This Row],[Loan Amount]],0)</f>
        <v>0</v>
      </c>
      <c r="AN1798" s="14">
        <f>tbl_LoanData[[#This Row],[Amount Paid]]-(Q1798-X1798)</f>
        <v>9050.9199999999983</v>
      </c>
      <c r="AO1798" s="14">
        <f>IF(tbl_LoanData[[#This Row],[Application Status]]="Approved",1,0)</f>
        <v>1</v>
      </c>
      <c r="AP1798" s="22" t="str">
        <f t="shared" ca="1" si="85"/>
        <v/>
      </c>
      <c r="AQ1798" s="22" t="str">
        <f t="shared" ca="1" si="86"/>
        <v/>
      </c>
    </row>
    <row r="1799" spans="1:43" x14ac:dyDescent="0.3">
      <c r="A1799" s="2" t="s">
        <v>3315</v>
      </c>
      <c r="B1799" s="2" t="s">
        <v>3316</v>
      </c>
      <c r="C1799" s="2" t="s">
        <v>655</v>
      </c>
      <c r="D1799" s="2" t="s">
        <v>91</v>
      </c>
      <c r="E1799" s="2" t="s">
        <v>540</v>
      </c>
      <c r="F1799" s="2">
        <v>23</v>
      </c>
      <c r="G1799" s="2" t="s">
        <v>69</v>
      </c>
      <c r="H1799" s="2" t="s">
        <v>205</v>
      </c>
      <c r="I1799" s="2" t="s">
        <v>49</v>
      </c>
      <c r="J1799" s="3">
        <v>45245</v>
      </c>
      <c r="K1799" s="3">
        <v>45252</v>
      </c>
      <c r="L1799" s="2" t="s">
        <v>37</v>
      </c>
      <c r="M1799" s="2" t="s">
        <v>94</v>
      </c>
      <c r="N1799" s="2" t="s">
        <v>436</v>
      </c>
      <c r="O1799" s="4">
        <v>188000</v>
      </c>
      <c r="P1799" s="4">
        <v>58900</v>
      </c>
      <c r="Q1799" s="4">
        <v>129100</v>
      </c>
      <c r="R1799" s="2">
        <v>12</v>
      </c>
      <c r="S1799" s="5">
        <v>8.23</v>
      </c>
      <c r="T1799" s="4">
        <v>11643.74</v>
      </c>
      <c r="U1799" s="2" t="s">
        <v>73</v>
      </c>
      <c r="V1799" s="2" t="s">
        <v>33</v>
      </c>
      <c r="W1799" s="4">
        <v>139724.93</v>
      </c>
      <c r="X1799" s="4">
        <v>0</v>
      </c>
      <c r="Y1799" s="4">
        <v>139724.93</v>
      </c>
      <c r="Z1799" s="2">
        <v>0</v>
      </c>
      <c r="AA1799" s="2" t="s">
        <v>56</v>
      </c>
      <c r="AB1799" s="2" t="s">
        <v>15731</v>
      </c>
      <c r="AC1799" s="2" t="s">
        <v>146</v>
      </c>
      <c r="AD1799" s="2" t="s">
        <v>76</v>
      </c>
      <c r="AE1799" s="5">
        <v>68.67</v>
      </c>
      <c r="AF1799" s="2">
        <v>0</v>
      </c>
      <c r="AG1799" s="2" t="s">
        <v>77</v>
      </c>
      <c r="AH1799" s="2">
        <v>7</v>
      </c>
      <c r="AI1799" s="6" t="str">
        <f t="shared" si="84"/>
        <v>18-24</v>
      </c>
      <c r="AJ1799" s="11">
        <f>YEAR(tbl_LoanData[[#This Row],[Application Date]])</f>
        <v>2023</v>
      </c>
      <c r="AK1799" s="11" t="str">
        <f>TEXT(tbl_LoanData[[#This Row],[Application Date]],"MMMM")</f>
        <v>November</v>
      </c>
      <c r="AL1799" s="12">
        <f>DATE(YEAR(tbl_LoanData[[#This Row],[Application Date]]),MONTH(tbl_LoanData[[#This Row],[Application Date]]),1)</f>
        <v>45231</v>
      </c>
      <c r="AM1799" s="14">
        <f ca="1">IF(AND(tbl_LoanData[[#This Row],[Application Date]]&gt;=EOMONTH(TODAY(),-1)+1,tbl_LoanData[[#This Row],[Application Date]]&lt;=TODAY()),tbl_LoanData[[#This Row],[Loan Amount]],0)</f>
        <v>0</v>
      </c>
      <c r="AN1799" s="14">
        <f>tbl_LoanData[[#This Row],[Amount Paid]]-(Q1799-X1799)</f>
        <v>10624.929999999993</v>
      </c>
      <c r="AO1799" s="14">
        <f>IF(tbl_LoanData[[#This Row],[Application Status]]="Approved",1,0)</f>
        <v>1</v>
      </c>
      <c r="AP1799" s="22" t="str">
        <f t="shared" ca="1" si="85"/>
        <v/>
      </c>
      <c r="AQ1799" s="22" t="str">
        <f t="shared" ca="1" si="86"/>
        <v/>
      </c>
    </row>
    <row r="1800" spans="1:43" x14ac:dyDescent="0.3">
      <c r="A1800" s="2" t="s">
        <v>3573</v>
      </c>
      <c r="B1800" s="2" t="s">
        <v>3574</v>
      </c>
      <c r="C1800" s="2" t="s">
        <v>327</v>
      </c>
      <c r="D1800" s="2" t="s">
        <v>189</v>
      </c>
      <c r="E1800" s="2" t="s">
        <v>189</v>
      </c>
      <c r="F1800" s="2">
        <v>52</v>
      </c>
      <c r="G1800" s="2" t="s">
        <v>69</v>
      </c>
      <c r="H1800" s="2" t="s">
        <v>110</v>
      </c>
      <c r="I1800" s="2" t="s">
        <v>46</v>
      </c>
      <c r="J1800" s="3">
        <v>45260</v>
      </c>
      <c r="K1800" s="3">
        <v>45268</v>
      </c>
      <c r="L1800" s="2" t="s">
        <v>39</v>
      </c>
      <c r="M1800" s="2" t="s">
        <v>127</v>
      </c>
      <c r="N1800" s="2" t="s">
        <v>195</v>
      </c>
      <c r="O1800" s="4">
        <v>1520000</v>
      </c>
      <c r="P1800" s="4">
        <v>357600</v>
      </c>
      <c r="Q1800" s="4">
        <v>1162400</v>
      </c>
      <c r="R1800" s="2">
        <v>24</v>
      </c>
      <c r="S1800" s="5">
        <v>12.22</v>
      </c>
      <c r="T1800" s="4">
        <v>60270.44</v>
      </c>
      <c r="U1800" s="2" t="s">
        <v>73</v>
      </c>
      <c r="V1800" s="2" t="s">
        <v>34</v>
      </c>
      <c r="W1800" s="4">
        <v>1325949.68</v>
      </c>
      <c r="X1800" s="4">
        <v>120540.88</v>
      </c>
      <c r="Y1800" s="4">
        <v>1446490.56</v>
      </c>
      <c r="Z1800" s="2">
        <v>62</v>
      </c>
      <c r="AA1800" s="2" t="s">
        <v>59</v>
      </c>
      <c r="AB1800" s="2" t="s">
        <v>15735</v>
      </c>
      <c r="AC1800" s="2" t="s">
        <v>106</v>
      </c>
      <c r="AD1800" s="2" t="s">
        <v>76</v>
      </c>
      <c r="AE1800" s="5">
        <v>76.47</v>
      </c>
      <c r="AF1800" s="2">
        <v>2</v>
      </c>
      <c r="AG1800" s="2" t="s">
        <v>130</v>
      </c>
      <c r="AH1800" s="2">
        <v>8</v>
      </c>
      <c r="AI1800" s="6" t="str">
        <f t="shared" si="84"/>
        <v>45-54</v>
      </c>
      <c r="AJ1800" s="11">
        <f>YEAR(tbl_LoanData[[#This Row],[Application Date]])</f>
        <v>2023</v>
      </c>
      <c r="AK1800" s="11" t="str">
        <f>TEXT(tbl_LoanData[[#This Row],[Application Date]],"MMMM")</f>
        <v>November</v>
      </c>
      <c r="AL1800" s="12">
        <f>DATE(YEAR(tbl_LoanData[[#This Row],[Application Date]]),MONTH(tbl_LoanData[[#This Row],[Application Date]]),1)</f>
        <v>45231</v>
      </c>
      <c r="AM1800" s="14">
        <f ca="1">IF(AND(tbl_LoanData[[#This Row],[Application Date]]&gt;=EOMONTH(TODAY(),-1)+1,tbl_LoanData[[#This Row],[Application Date]]&lt;=TODAY()),tbl_LoanData[[#This Row],[Loan Amount]],0)</f>
        <v>0</v>
      </c>
      <c r="AN1800" s="14">
        <f>tbl_LoanData[[#This Row],[Amount Paid]]-(Q1800-X1800)</f>
        <v>284090.55999999994</v>
      </c>
      <c r="AO1800" s="14">
        <f>IF(tbl_LoanData[[#This Row],[Application Status]]="Approved",1,0)</f>
        <v>1</v>
      </c>
      <c r="AP1800" s="22" t="str">
        <f t="shared" ca="1" si="85"/>
        <v/>
      </c>
      <c r="AQ1800" s="22" t="str">
        <f t="shared" ca="1" si="86"/>
        <v/>
      </c>
    </row>
    <row r="1801" spans="1:43" ht="14.4" customHeight="1" x14ac:dyDescent="0.3">
      <c r="A1801" s="2" t="s">
        <v>3627</v>
      </c>
      <c r="B1801" s="2" t="s">
        <v>3628</v>
      </c>
      <c r="C1801" s="2" t="s">
        <v>1573</v>
      </c>
      <c r="D1801" s="2" t="s">
        <v>67</v>
      </c>
      <c r="E1801" s="2" t="s">
        <v>311</v>
      </c>
      <c r="F1801" s="2">
        <v>60</v>
      </c>
      <c r="G1801" s="2" t="s">
        <v>69</v>
      </c>
      <c r="H1801" s="2" t="s">
        <v>233</v>
      </c>
      <c r="I1801" s="2" t="s">
        <v>46</v>
      </c>
      <c r="J1801" s="3">
        <v>45244</v>
      </c>
      <c r="K1801" s="3">
        <v>45259</v>
      </c>
      <c r="L1801" s="2" t="s">
        <v>40</v>
      </c>
      <c r="M1801" s="2" t="s">
        <v>71</v>
      </c>
      <c r="N1801" s="2" t="s">
        <v>137</v>
      </c>
      <c r="O1801" s="4">
        <v>1474000</v>
      </c>
      <c r="P1801" s="4">
        <v>192400</v>
      </c>
      <c r="Q1801" s="4">
        <v>1281600</v>
      </c>
      <c r="R1801" s="2">
        <v>48</v>
      </c>
      <c r="S1801" s="5">
        <v>5.97</v>
      </c>
      <c r="T1801" s="4">
        <v>33075.96</v>
      </c>
      <c r="U1801" s="2" t="s">
        <v>73</v>
      </c>
      <c r="V1801" s="2" t="s">
        <v>34</v>
      </c>
      <c r="W1801" s="4">
        <v>727671.12</v>
      </c>
      <c r="X1801" s="4">
        <v>859974.96</v>
      </c>
      <c r="Y1801" s="4">
        <v>1587646.08</v>
      </c>
      <c r="Z1801" s="2">
        <v>352</v>
      </c>
      <c r="AA1801" s="2" t="s">
        <v>60</v>
      </c>
      <c r="AB1801" s="2" t="s">
        <v>15730</v>
      </c>
      <c r="AC1801" s="2" t="s">
        <v>75</v>
      </c>
      <c r="AD1801" s="2" t="s">
        <v>76</v>
      </c>
      <c r="AE1801" s="5">
        <v>86.95</v>
      </c>
      <c r="AF1801" s="2">
        <v>12</v>
      </c>
      <c r="AG1801" s="2" t="s">
        <v>130</v>
      </c>
      <c r="AH1801" s="2">
        <v>15</v>
      </c>
      <c r="AI1801" s="6" t="str">
        <f t="shared" si="84"/>
        <v>55-64</v>
      </c>
      <c r="AJ1801" s="11">
        <f>YEAR(tbl_LoanData[[#This Row],[Application Date]])</f>
        <v>2023</v>
      </c>
      <c r="AK1801" s="11" t="str">
        <f>TEXT(tbl_LoanData[[#This Row],[Application Date]],"MMMM")</f>
        <v>November</v>
      </c>
      <c r="AL1801" s="12">
        <f>DATE(YEAR(tbl_LoanData[[#This Row],[Application Date]]),MONTH(tbl_LoanData[[#This Row],[Application Date]]),1)</f>
        <v>45231</v>
      </c>
      <c r="AM1801" s="14">
        <f ca="1">IF(AND(tbl_LoanData[[#This Row],[Application Date]]&gt;=EOMONTH(TODAY(),-1)+1,tbl_LoanData[[#This Row],[Application Date]]&lt;=TODAY()),tbl_LoanData[[#This Row],[Loan Amount]],0)</f>
        <v>0</v>
      </c>
      <c r="AN1801" s="14">
        <f>tbl_LoanData[[#This Row],[Amount Paid]]-(Q1801-X1801)</f>
        <v>306046.07999999996</v>
      </c>
      <c r="AO1801" s="14">
        <f>IF(tbl_LoanData[[#This Row],[Application Status]]="Approved",1,0)</f>
        <v>1</v>
      </c>
      <c r="AP1801" s="22" t="str">
        <f t="shared" ca="1" si="85"/>
        <v/>
      </c>
      <c r="AQ1801" s="22" t="str">
        <f t="shared" ca="1" si="86"/>
        <v/>
      </c>
    </row>
    <row r="1802" spans="1:43" x14ac:dyDescent="0.3">
      <c r="A1802" s="2" t="s">
        <v>3677</v>
      </c>
      <c r="B1802" s="2" t="s">
        <v>3678</v>
      </c>
      <c r="C1802" s="2" t="s">
        <v>124</v>
      </c>
      <c r="D1802" s="2" t="s">
        <v>209</v>
      </c>
      <c r="E1802" s="2" t="s">
        <v>182</v>
      </c>
      <c r="F1802" s="2">
        <v>28</v>
      </c>
      <c r="G1802" s="2" t="s">
        <v>69</v>
      </c>
      <c r="H1802" s="2" t="s">
        <v>372</v>
      </c>
      <c r="I1802" s="2" t="s">
        <v>43</v>
      </c>
      <c r="J1802" s="3">
        <v>45248</v>
      </c>
      <c r="K1802" s="3"/>
      <c r="L1802" s="2" t="s">
        <v>39</v>
      </c>
      <c r="M1802" s="2" t="s">
        <v>127</v>
      </c>
      <c r="N1802" s="2" t="s">
        <v>152</v>
      </c>
      <c r="O1802" s="4">
        <v>1844000</v>
      </c>
      <c r="P1802" s="4">
        <v>681500</v>
      </c>
      <c r="Q1802" s="4">
        <v>1162500</v>
      </c>
      <c r="R1802" s="2">
        <v>18</v>
      </c>
      <c r="S1802" s="5">
        <v>13.16</v>
      </c>
      <c r="T1802" s="4">
        <v>77332.08</v>
      </c>
      <c r="U1802" s="2" t="s">
        <v>113</v>
      </c>
      <c r="V1802" s="2" t="s">
        <v>97</v>
      </c>
      <c r="W1802" s="4">
        <v>0</v>
      </c>
      <c r="X1802" s="4">
        <v>0</v>
      </c>
      <c r="Y1802" s="4">
        <v>1391977.5</v>
      </c>
      <c r="Z1802" s="2">
        <v>0</v>
      </c>
      <c r="AA1802" s="2" t="s">
        <v>97</v>
      </c>
      <c r="AB1802" s="2" t="s">
        <v>15734</v>
      </c>
      <c r="AC1802" s="2" t="s">
        <v>75</v>
      </c>
      <c r="AD1802" s="2" t="s">
        <v>76</v>
      </c>
      <c r="AE1802" s="5">
        <v>63.04</v>
      </c>
      <c r="AF1802" s="2">
        <v>0</v>
      </c>
      <c r="AG1802" s="2" t="s">
        <v>97</v>
      </c>
      <c r="AH1802" s="2"/>
      <c r="AI1802" s="6" t="str">
        <f t="shared" si="84"/>
        <v>25-34</v>
      </c>
      <c r="AJ1802" s="11">
        <f>YEAR(tbl_LoanData[[#This Row],[Application Date]])</f>
        <v>2023</v>
      </c>
      <c r="AK1802" s="11" t="str">
        <f>TEXT(tbl_LoanData[[#This Row],[Application Date]],"MMMM")</f>
        <v>November</v>
      </c>
      <c r="AL1802" s="12">
        <f>DATE(YEAR(tbl_LoanData[[#This Row],[Application Date]]),MONTH(tbl_LoanData[[#This Row],[Application Date]]),1)</f>
        <v>45231</v>
      </c>
      <c r="AM1802" s="14">
        <f ca="1">IF(AND(tbl_LoanData[[#This Row],[Application Date]]&gt;=EOMONTH(TODAY(),-1)+1,tbl_LoanData[[#This Row],[Application Date]]&lt;=TODAY()),tbl_LoanData[[#This Row],[Loan Amount]],0)</f>
        <v>0</v>
      </c>
      <c r="AN1802" s="14">
        <f>tbl_LoanData[[#This Row],[Amount Paid]]-(Q1802-X1802)</f>
        <v>-1162500</v>
      </c>
      <c r="AO1802" s="14">
        <f>IF(tbl_LoanData[[#This Row],[Application Status]]="Approved",1,0)</f>
        <v>0</v>
      </c>
      <c r="AP1802" s="22" t="str">
        <f t="shared" ca="1" si="85"/>
        <v/>
      </c>
      <c r="AQ1802" s="22" t="str">
        <f t="shared" ca="1" si="86"/>
        <v/>
      </c>
    </row>
    <row r="1803" spans="1:43" ht="14.4" customHeight="1" x14ac:dyDescent="0.3">
      <c r="A1803" s="2" t="s">
        <v>3857</v>
      </c>
      <c r="B1803" s="2" t="s">
        <v>3858</v>
      </c>
      <c r="C1803" s="2" t="s">
        <v>464</v>
      </c>
      <c r="D1803" s="2" t="s">
        <v>81</v>
      </c>
      <c r="E1803" s="2" t="s">
        <v>92</v>
      </c>
      <c r="F1803" s="2">
        <v>29</v>
      </c>
      <c r="G1803" s="2" t="s">
        <v>83</v>
      </c>
      <c r="H1803" s="2" t="s">
        <v>318</v>
      </c>
      <c r="I1803" s="2" t="s">
        <v>42</v>
      </c>
      <c r="J1803" s="3">
        <v>45244</v>
      </c>
      <c r="K1803" s="3">
        <v>45251</v>
      </c>
      <c r="L1803" s="2" t="s">
        <v>37</v>
      </c>
      <c r="M1803" s="2" t="s">
        <v>94</v>
      </c>
      <c r="N1803" s="2" t="s">
        <v>436</v>
      </c>
      <c r="O1803" s="4">
        <v>222000</v>
      </c>
      <c r="P1803" s="4">
        <v>52300</v>
      </c>
      <c r="Q1803" s="4">
        <v>169700</v>
      </c>
      <c r="R1803" s="2">
        <v>36</v>
      </c>
      <c r="S1803" s="5">
        <v>10.94</v>
      </c>
      <c r="T1803" s="4">
        <v>6260.99</v>
      </c>
      <c r="U1803" s="2" t="s">
        <v>73</v>
      </c>
      <c r="V1803" s="2" t="s">
        <v>74</v>
      </c>
      <c r="W1803" s="4">
        <v>206612.67</v>
      </c>
      <c r="X1803" s="4">
        <v>18782.87</v>
      </c>
      <c r="Y1803" s="4">
        <v>225395.54</v>
      </c>
      <c r="Z1803" s="2">
        <v>0</v>
      </c>
      <c r="AA1803" s="2" t="s">
        <v>56</v>
      </c>
      <c r="AB1803" s="2" t="s">
        <v>15732</v>
      </c>
      <c r="AC1803" s="2" t="s">
        <v>213</v>
      </c>
      <c r="AD1803" s="2" t="s">
        <v>76</v>
      </c>
      <c r="AE1803" s="5">
        <v>76.44</v>
      </c>
      <c r="AF1803" s="2">
        <v>0</v>
      </c>
      <c r="AG1803" s="2" t="s">
        <v>77</v>
      </c>
      <c r="AH1803" s="2">
        <v>7</v>
      </c>
      <c r="AI1803" s="6" t="str">
        <f t="shared" si="84"/>
        <v>25-34</v>
      </c>
      <c r="AJ1803" s="11">
        <f>YEAR(tbl_LoanData[[#This Row],[Application Date]])</f>
        <v>2023</v>
      </c>
      <c r="AK1803" s="11" t="str">
        <f>TEXT(tbl_LoanData[[#This Row],[Application Date]],"MMMM")</f>
        <v>November</v>
      </c>
      <c r="AL1803" s="12">
        <f>DATE(YEAR(tbl_LoanData[[#This Row],[Application Date]]),MONTH(tbl_LoanData[[#This Row],[Application Date]]),1)</f>
        <v>45231</v>
      </c>
      <c r="AM1803" s="14">
        <f ca="1">IF(AND(tbl_LoanData[[#This Row],[Application Date]]&gt;=EOMONTH(TODAY(),-1)+1,tbl_LoanData[[#This Row],[Application Date]]&lt;=TODAY()),tbl_LoanData[[#This Row],[Loan Amount]],0)</f>
        <v>0</v>
      </c>
      <c r="AN1803" s="14">
        <f>tbl_LoanData[[#This Row],[Amount Paid]]-(Q1803-X1803)</f>
        <v>55695.540000000008</v>
      </c>
      <c r="AO1803" s="14">
        <f>IF(tbl_LoanData[[#This Row],[Application Status]]="Approved",1,0)</f>
        <v>1</v>
      </c>
      <c r="AP1803" s="22" t="str">
        <f t="shared" ca="1" si="85"/>
        <v/>
      </c>
      <c r="AQ1803" s="22" t="str">
        <f t="shared" ca="1" si="86"/>
        <v/>
      </c>
    </row>
    <row r="1804" spans="1:43" x14ac:dyDescent="0.3">
      <c r="A1804" s="2" t="s">
        <v>3863</v>
      </c>
      <c r="B1804" s="2" t="s">
        <v>3864</v>
      </c>
      <c r="C1804" s="2" t="s">
        <v>1686</v>
      </c>
      <c r="D1804" s="2" t="s">
        <v>176</v>
      </c>
      <c r="E1804" s="2" t="s">
        <v>135</v>
      </c>
      <c r="F1804" s="2">
        <v>28</v>
      </c>
      <c r="G1804" s="2" t="s">
        <v>83</v>
      </c>
      <c r="H1804" s="2" t="s">
        <v>228</v>
      </c>
      <c r="I1804" s="2" t="s">
        <v>43</v>
      </c>
      <c r="J1804" s="3">
        <v>45239</v>
      </c>
      <c r="K1804" s="3">
        <v>45246</v>
      </c>
      <c r="L1804" s="2" t="s">
        <v>40</v>
      </c>
      <c r="M1804" s="2" t="s">
        <v>71</v>
      </c>
      <c r="N1804" s="2" t="s">
        <v>137</v>
      </c>
      <c r="O1804" s="4">
        <v>853000</v>
      </c>
      <c r="P1804" s="4">
        <v>93100</v>
      </c>
      <c r="Q1804" s="4">
        <v>759900</v>
      </c>
      <c r="R1804" s="2">
        <v>24</v>
      </c>
      <c r="S1804" s="5">
        <v>10.97</v>
      </c>
      <c r="T1804" s="4">
        <v>38609.25</v>
      </c>
      <c r="U1804" s="2" t="s">
        <v>73</v>
      </c>
      <c r="V1804" s="2" t="s">
        <v>34</v>
      </c>
      <c r="W1804" s="4">
        <v>888012.75</v>
      </c>
      <c r="X1804" s="4">
        <v>38609.31</v>
      </c>
      <c r="Y1804" s="4">
        <v>926622.06</v>
      </c>
      <c r="Z1804" s="2">
        <v>31</v>
      </c>
      <c r="AA1804" s="2" t="s">
        <v>58</v>
      </c>
      <c r="AB1804" s="2" t="s">
        <v>15730</v>
      </c>
      <c r="AC1804" s="2" t="s">
        <v>106</v>
      </c>
      <c r="AD1804" s="2" t="s">
        <v>76</v>
      </c>
      <c r="AE1804" s="5">
        <v>89.09</v>
      </c>
      <c r="AF1804" s="2">
        <v>1</v>
      </c>
      <c r="AG1804" s="2" t="s">
        <v>15718</v>
      </c>
      <c r="AH1804" s="2">
        <v>7</v>
      </c>
      <c r="AI1804" s="6" t="str">
        <f t="shared" si="84"/>
        <v>25-34</v>
      </c>
      <c r="AJ1804" s="11">
        <f>YEAR(tbl_LoanData[[#This Row],[Application Date]])</f>
        <v>2023</v>
      </c>
      <c r="AK1804" s="11" t="str">
        <f>TEXT(tbl_LoanData[[#This Row],[Application Date]],"MMMM")</f>
        <v>November</v>
      </c>
      <c r="AL1804" s="12">
        <f>DATE(YEAR(tbl_LoanData[[#This Row],[Application Date]]),MONTH(tbl_LoanData[[#This Row],[Application Date]]),1)</f>
        <v>45231</v>
      </c>
      <c r="AM1804" s="14">
        <f ca="1">IF(AND(tbl_LoanData[[#This Row],[Application Date]]&gt;=EOMONTH(TODAY(),-1)+1,tbl_LoanData[[#This Row],[Application Date]]&lt;=TODAY()),tbl_LoanData[[#This Row],[Loan Amount]],0)</f>
        <v>0</v>
      </c>
      <c r="AN1804" s="14">
        <f>tbl_LoanData[[#This Row],[Amount Paid]]-(Q1804-X1804)</f>
        <v>166722.06000000006</v>
      </c>
      <c r="AO1804" s="14">
        <f>IF(tbl_LoanData[[#This Row],[Application Status]]="Approved",1,0)</f>
        <v>1</v>
      </c>
      <c r="AP1804" s="22" t="str">
        <f t="shared" ca="1" si="85"/>
        <v/>
      </c>
      <c r="AQ1804" s="22" t="str">
        <f t="shared" ca="1" si="86"/>
        <v/>
      </c>
    </row>
    <row r="1805" spans="1:43" ht="14.4" customHeight="1" x14ac:dyDescent="0.3">
      <c r="A1805" s="2" t="s">
        <v>3937</v>
      </c>
      <c r="B1805" s="2" t="s">
        <v>3938</v>
      </c>
      <c r="C1805" s="2" t="s">
        <v>487</v>
      </c>
      <c r="D1805" s="2" t="s">
        <v>134</v>
      </c>
      <c r="E1805" s="2" t="s">
        <v>312</v>
      </c>
      <c r="F1805" s="2">
        <v>54</v>
      </c>
      <c r="G1805" s="2" t="s">
        <v>69</v>
      </c>
      <c r="H1805" s="2" t="s">
        <v>273</v>
      </c>
      <c r="I1805" s="2" t="s">
        <v>45</v>
      </c>
      <c r="J1805" s="3">
        <v>45236</v>
      </c>
      <c r="K1805" s="3"/>
      <c r="L1805" s="2" t="s">
        <v>38</v>
      </c>
      <c r="M1805" s="2" t="s">
        <v>127</v>
      </c>
      <c r="N1805" s="2" t="s">
        <v>128</v>
      </c>
      <c r="O1805" s="4">
        <v>1579000</v>
      </c>
      <c r="P1805" s="4">
        <v>360400</v>
      </c>
      <c r="Q1805" s="4">
        <v>1218600</v>
      </c>
      <c r="R1805" s="2">
        <v>48</v>
      </c>
      <c r="S1805" s="5">
        <v>7.33</v>
      </c>
      <c r="T1805" s="4">
        <v>32831.120000000003</v>
      </c>
      <c r="U1805" s="2" t="s">
        <v>96</v>
      </c>
      <c r="V1805" s="2" t="s">
        <v>97</v>
      </c>
      <c r="W1805" s="4">
        <v>0</v>
      </c>
      <c r="X1805" s="4">
        <v>0</v>
      </c>
      <c r="Y1805" s="4">
        <v>1575893.52</v>
      </c>
      <c r="Z1805" s="2">
        <v>0</v>
      </c>
      <c r="AA1805" s="2" t="s">
        <v>97</v>
      </c>
      <c r="AB1805" s="2" t="s">
        <v>15730</v>
      </c>
      <c r="AC1805" s="2" t="s">
        <v>129</v>
      </c>
      <c r="AD1805" s="2" t="s">
        <v>76</v>
      </c>
      <c r="AE1805" s="5">
        <v>77.180000000000007</v>
      </c>
      <c r="AF1805" s="2">
        <v>0</v>
      </c>
      <c r="AG1805" s="2" t="s">
        <v>97</v>
      </c>
      <c r="AH1805" s="2"/>
      <c r="AI1805" s="6" t="str">
        <f t="shared" si="84"/>
        <v>45-54</v>
      </c>
      <c r="AJ1805" s="11">
        <f>YEAR(tbl_LoanData[[#This Row],[Application Date]])</f>
        <v>2023</v>
      </c>
      <c r="AK1805" s="11" t="str">
        <f>TEXT(tbl_LoanData[[#This Row],[Application Date]],"MMMM")</f>
        <v>November</v>
      </c>
      <c r="AL1805" s="12">
        <f>DATE(YEAR(tbl_LoanData[[#This Row],[Application Date]]),MONTH(tbl_LoanData[[#This Row],[Application Date]]),1)</f>
        <v>45231</v>
      </c>
      <c r="AM1805" s="14">
        <f ca="1">IF(AND(tbl_LoanData[[#This Row],[Application Date]]&gt;=EOMONTH(TODAY(),-1)+1,tbl_LoanData[[#This Row],[Application Date]]&lt;=TODAY()),tbl_LoanData[[#This Row],[Loan Amount]],0)</f>
        <v>0</v>
      </c>
      <c r="AN1805" s="14">
        <f>tbl_LoanData[[#This Row],[Amount Paid]]-(Q1805-X1805)</f>
        <v>-1218600</v>
      </c>
      <c r="AO1805" s="14">
        <f>IF(tbl_LoanData[[#This Row],[Application Status]]="Approved",1,0)</f>
        <v>0</v>
      </c>
      <c r="AP1805" s="22" t="str">
        <f t="shared" ca="1" si="85"/>
        <v/>
      </c>
      <c r="AQ1805" s="22" t="str">
        <f t="shared" ca="1" si="86"/>
        <v/>
      </c>
    </row>
    <row r="1806" spans="1:43" x14ac:dyDescent="0.3">
      <c r="A1806" s="2" t="s">
        <v>4039</v>
      </c>
      <c r="B1806" s="2" t="s">
        <v>4040</v>
      </c>
      <c r="C1806" s="2" t="s">
        <v>1102</v>
      </c>
      <c r="D1806" s="2" t="s">
        <v>118</v>
      </c>
      <c r="E1806" s="2" t="s">
        <v>465</v>
      </c>
      <c r="F1806" s="2">
        <v>47</v>
      </c>
      <c r="G1806" s="2" t="s">
        <v>69</v>
      </c>
      <c r="H1806" s="2" t="s">
        <v>228</v>
      </c>
      <c r="I1806" s="2" t="s">
        <v>43</v>
      </c>
      <c r="J1806" s="3">
        <v>45245</v>
      </c>
      <c r="K1806" s="3">
        <v>45264</v>
      </c>
      <c r="L1806" s="2" t="s">
        <v>40</v>
      </c>
      <c r="M1806" s="2" t="s">
        <v>157</v>
      </c>
      <c r="N1806" s="2" t="s">
        <v>328</v>
      </c>
      <c r="O1806" s="4">
        <v>705000</v>
      </c>
      <c r="P1806" s="4">
        <v>148300</v>
      </c>
      <c r="Q1806" s="4">
        <v>556700</v>
      </c>
      <c r="R1806" s="2">
        <v>48</v>
      </c>
      <c r="S1806" s="5">
        <v>8.75</v>
      </c>
      <c r="T1806" s="4">
        <v>15657.19</v>
      </c>
      <c r="U1806" s="2" t="s">
        <v>73</v>
      </c>
      <c r="V1806" s="2" t="s">
        <v>74</v>
      </c>
      <c r="W1806" s="4">
        <v>501030.08</v>
      </c>
      <c r="X1806" s="4">
        <v>250514.92</v>
      </c>
      <c r="Y1806" s="4">
        <v>751545</v>
      </c>
      <c r="Z1806" s="2">
        <v>0</v>
      </c>
      <c r="AA1806" s="2" t="s">
        <v>56</v>
      </c>
      <c r="AB1806" s="2" t="s">
        <v>15734</v>
      </c>
      <c r="AC1806" s="2" t="s">
        <v>360</v>
      </c>
      <c r="AD1806" s="2" t="s">
        <v>76</v>
      </c>
      <c r="AE1806" s="5">
        <v>78.959999999999994</v>
      </c>
      <c r="AF1806" s="2">
        <v>0</v>
      </c>
      <c r="AG1806" s="2" t="s">
        <v>77</v>
      </c>
      <c r="AH1806" s="2">
        <v>19</v>
      </c>
      <c r="AI1806" s="6" t="str">
        <f t="shared" si="84"/>
        <v>45-54</v>
      </c>
      <c r="AJ1806" s="11">
        <f>YEAR(tbl_LoanData[[#This Row],[Application Date]])</f>
        <v>2023</v>
      </c>
      <c r="AK1806" s="11" t="str">
        <f>TEXT(tbl_LoanData[[#This Row],[Application Date]],"MMMM")</f>
        <v>November</v>
      </c>
      <c r="AL1806" s="12">
        <f>DATE(YEAR(tbl_LoanData[[#This Row],[Application Date]]),MONTH(tbl_LoanData[[#This Row],[Application Date]]),1)</f>
        <v>45231</v>
      </c>
      <c r="AM1806" s="14">
        <f ca="1">IF(AND(tbl_LoanData[[#This Row],[Application Date]]&gt;=EOMONTH(TODAY(),-1)+1,tbl_LoanData[[#This Row],[Application Date]]&lt;=TODAY()),tbl_LoanData[[#This Row],[Loan Amount]],0)</f>
        <v>0</v>
      </c>
      <c r="AN1806" s="14">
        <f>tbl_LoanData[[#This Row],[Amount Paid]]-(Q1806-X1806)</f>
        <v>194845.00000000006</v>
      </c>
      <c r="AO1806" s="14">
        <f>IF(tbl_LoanData[[#This Row],[Application Status]]="Approved",1,0)</f>
        <v>1</v>
      </c>
      <c r="AP1806" s="22" t="str">
        <f t="shared" ca="1" si="85"/>
        <v/>
      </c>
      <c r="AQ1806" s="22" t="str">
        <f t="shared" ca="1" si="86"/>
        <v/>
      </c>
    </row>
    <row r="1807" spans="1:43" ht="14.4" customHeight="1" x14ac:dyDescent="0.3">
      <c r="A1807" s="2" t="s">
        <v>4179</v>
      </c>
      <c r="B1807" s="2" t="s">
        <v>4180</v>
      </c>
      <c r="C1807" s="2" t="s">
        <v>142</v>
      </c>
      <c r="D1807" s="2" t="s">
        <v>142</v>
      </c>
      <c r="E1807" s="2" t="s">
        <v>125</v>
      </c>
      <c r="F1807" s="2">
        <v>48</v>
      </c>
      <c r="G1807" s="2" t="s">
        <v>83</v>
      </c>
      <c r="H1807" s="2" t="s">
        <v>143</v>
      </c>
      <c r="I1807" s="2" t="s">
        <v>46</v>
      </c>
      <c r="J1807" s="3">
        <v>45236</v>
      </c>
      <c r="K1807" s="3">
        <v>45253</v>
      </c>
      <c r="L1807" s="2" t="s">
        <v>40</v>
      </c>
      <c r="M1807" s="2" t="s">
        <v>111</v>
      </c>
      <c r="N1807" s="2" t="s">
        <v>369</v>
      </c>
      <c r="O1807" s="4">
        <v>794000</v>
      </c>
      <c r="P1807" s="4">
        <v>177700</v>
      </c>
      <c r="Q1807" s="4">
        <v>616300</v>
      </c>
      <c r="R1807" s="2">
        <v>48</v>
      </c>
      <c r="S1807" s="5">
        <v>14.74</v>
      </c>
      <c r="T1807" s="4">
        <v>20409.8</v>
      </c>
      <c r="U1807" s="2" t="s">
        <v>73</v>
      </c>
      <c r="V1807" s="2" t="s">
        <v>74</v>
      </c>
      <c r="W1807" s="4">
        <v>673523.4</v>
      </c>
      <c r="X1807" s="4">
        <v>306147.08</v>
      </c>
      <c r="Y1807" s="4">
        <v>979670.48</v>
      </c>
      <c r="Z1807" s="2">
        <v>0</v>
      </c>
      <c r="AA1807" s="2" t="s">
        <v>56</v>
      </c>
      <c r="AB1807" s="2" t="s">
        <v>15731</v>
      </c>
      <c r="AC1807" s="2" t="s">
        <v>213</v>
      </c>
      <c r="AD1807" s="2" t="s">
        <v>76</v>
      </c>
      <c r="AE1807" s="5">
        <v>77.62</v>
      </c>
      <c r="AF1807" s="2">
        <v>0</v>
      </c>
      <c r="AG1807" s="2" t="s">
        <v>77</v>
      </c>
      <c r="AH1807" s="2">
        <v>17</v>
      </c>
      <c r="AI1807" s="6" t="str">
        <f t="shared" si="84"/>
        <v>45-54</v>
      </c>
      <c r="AJ1807" s="11">
        <f>YEAR(tbl_LoanData[[#This Row],[Application Date]])</f>
        <v>2023</v>
      </c>
      <c r="AK1807" s="11" t="str">
        <f>TEXT(tbl_LoanData[[#This Row],[Application Date]],"MMMM")</f>
        <v>November</v>
      </c>
      <c r="AL1807" s="12">
        <f>DATE(YEAR(tbl_LoanData[[#This Row],[Application Date]]),MONTH(tbl_LoanData[[#This Row],[Application Date]]),1)</f>
        <v>45231</v>
      </c>
      <c r="AM1807" s="14">
        <f ca="1">IF(AND(tbl_LoanData[[#This Row],[Application Date]]&gt;=EOMONTH(TODAY(),-1)+1,tbl_LoanData[[#This Row],[Application Date]]&lt;=TODAY()),tbl_LoanData[[#This Row],[Loan Amount]],0)</f>
        <v>0</v>
      </c>
      <c r="AN1807" s="14">
        <f>tbl_LoanData[[#This Row],[Amount Paid]]-(Q1807-X1807)</f>
        <v>363370.48000000004</v>
      </c>
      <c r="AO1807" s="14">
        <f>IF(tbl_LoanData[[#This Row],[Application Status]]="Approved",1,0)</f>
        <v>1</v>
      </c>
      <c r="AP1807" s="22" t="str">
        <f t="shared" ca="1" si="85"/>
        <v/>
      </c>
      <c r="AQ1807" s="22" t="str">
        <f t="shared" ca="1" si="86"/>
        <v/>
      </c>
    </row>
    <row r="1808" spans="1:43" ht="14.4" customHeight="1" x14ac:dyDescent="0.3">
      <c r="A1808" s="2" t="s">
        <v>4311</v>
      </c>
      <c r="B1808" s="2" t="s">
        <v>4312</v>
      </c>
      <c r="C1808" s="2" t="s">
        <v>1059</v>
      </c>
      <c r="D1808" s="2" t="s">
        <v>67</v>
      </c>
      <c r="E1808" s="2" t="s">
        <v>67</v>
      </c>
      <c r="F1808" s="2">
        <v>49</v>
      </c>
      <c r="G1808" s="2" t="s">
        <v>69</v>
      </c>
      <c r="H1808" s="2" t="s">
        <v>307</v>
      </c>
      <c r="I1808" s="2" t="s">
        <v>43</v>
      </c>
      <c r="J1808" s="3">
        <v>45238</v>
      </c>
      <c r="K1808" s="3">
        <v>45253</v>
      </c>
      <c r="L1808" s="2" t="s">
        <v>40</v>
      </c>
      <c r="M1808" s="2" t="s">
        <v>85</v>
      </c>
      <c r="N1808" s="2" t="s">
        <v>274</v>
      </c>
      <c r="O1808" s="4">
        <v>898000</v>
      </c>
      <c r="P1808" s="4">
        <v>206300</v>
      </c>
      <c r="Q1808" s="4">
        <v>691700</v>
      </c>
      <c r="R1808" s="2">
        <v>12</v>
      </c>
      <c r="S1808" s="5">
        <v>6.57</v>
      </c>
      <c r="T1808" s="4">
        <v>61428.72</v>
      </c>
      <c r="U1808" s="2" t="s">
        <v>73</v>
      </c>
      <c r="V1808" s="2" t="s">
        <v>33</v>
      </c>
      <c r="W1808" s="4">
        <v>737144.69</v>
      </c>
      <c r="X1808" s="4">
        <v>0</v>
      </c>
      <c r="Y1808" s="4">
        <v>737144.69</v>
      </c>
      <c r="Z1808" s="2">
        <v>0</v>
      </c>
      <c r="AA1808" s="2" t="s">
        <v>56</v>
      </c>
      <c r="AB1808" s="2" t="s">
        <v>15728</v>
      </c>
      <c r="AC1808" s="2" t="s">
        <v>75</v>
      </c>
      <c r="AD1808" s="2" t="s">
        <v>76</v>
      </c>
      <c r="AE1808" s="5">
        <v>77.03</v>
      </c>
      <c r="AF1808" s="2">
        <v>0</v>
      </c>
      <c r="AG1808" s="2" t="s">
        <v>77</v>
      </c>
      <c r="AH1808" s="2">
        <v>15</v>
      </c>
      <c r="AI1808" s="6" t="str">
        <f t="shared" si="84"/>
        <v>45-54</v>
      </c>
      <c r="AJ1808" s="11">
        <f>YEAR(tbl_LoanData[[#This Row],[Application Date]])</f>
        <v>2023</v>
      </c>
      <c r="AK1808" s="11" t="str">
        <f>TEXT(tbl_LoanData[[#This Row],[Application Date]],"MMMM")</f>
        <v>November</v>
      </c>
      <c r="AL1808" s="12">
        <f>DATE(YEAR(tbl_LoanData[[#This Row],[Application Date]]),MONTH(tbl_LoanData[[#This Row],[Application Date]]),1)</f>
        <v>45231</v>
      </c>
      <c r="AM1808" s="14">
        <f ca="1">IF(AND(tbl_LoanData[[#This Row],[Application Date]]&gt;=EOMONTH(TODAY(),-1)+1,tbl_LoanData[[#This Row],[Application Date]]&lt;=TODAY()),tbl_LoanData[[#This Row],[Loan Amount]],0)</f>
        <v>0</v>
      </c>
      <c r="AN1808" s="14">
        <f>tbl_LoanData[[#This Row],[Amount Paid]]-(Q1808-X1808)</f>
        <v>45444.689999999944</v>
      </c>
      <c r="AO1808" s="14">
        <f>IF(tbl_LoanData[[#This Row],[Application Status]]="Approved",1,0)</f>
        <v>1</v>
      </c>
      <c r="AP1808" s="22" t="str">
        <f t="shared" ca="1" si="85"/>
        <v/>
      </c>
      <c r="AQ1808" s="22" t="str">
        <f t="shared" ca="1" si="86"/>
        <v/>
      </c>
    </row>
    <row r="1809" spans="1:43" ht="14.4" customHeight="1" x14ac:dyDescent="0.3">
      <c r="A1809" s="2" t="s">
        <v>4315</v>
      </c>
      <c r="B1809" s="2" t="s">
        <v>4316</v>
      </c>
      <c r="C1809" s="2" t="s">
        <v>627</v>
      </c>
      <c r="D1809" s="2" t="s">
        <v>232</v>
      </c>
      <c r="E1809" s="2" t="s">
        <v>183</v>
      </c>
      <c r="F1809" s="2">
        <v>49</v>
      </c>
      <c r="G1809" s="2" t="s">
        <v>83</v>
      </c>
      <c r="H1809" s="2" t="s">
        <v>256</v>
      </c>
      <c r="I1809" s="2" t="s">
        <v>43</v>
      </c>
      <c r="J1809" s="3">
        <v>45246</v>
      </c>
      <c r="K1809" s="3">
        <v>45266</v>
      </c>
      <c r="L1809" s="2" t="s">
        <v>36</v>
      </c>
      <c r="M1809" s="2" t="s">
        <v>94</v>
      </c>
      <c r="N1809" s="2" t="s">
        <v>212</v>
      </c>
      <c r="O1809" s="4">
        <v>1550000</v>
      </c>
      <c r="P1809" s="4">
        <v>458700</v>
      </c>
      <c r="Q1809" s="4">
        <v>1091300</v>
      </c>
      <c r="R1809" s="2">
        <v>60</v>
      </c>
      <c r="S1809" s="5">
        <v>13.7</v>
      </c>
      <c r="T1809" s="4">
        <v>30647.34</v>
      </c>
      <c r="U1809" s="2" t="s">
        <v>73</v>
      </c>
      <c r="V1809" s="2" t="s">
        <v>74</v>
      </c>
      <c r="W1809" s="4">
        <v>950067.54</v>
      </c>
      <c r="X1809" s="4">
        <v>888772.96</v>
      </c>
      <c r="Y1809" s="4">
        <v>1838840.5</v>
      </c>
      <c r="Z1809" s="2">
        <v>32</v>
      </c>
      <c r="AA1809" s="2" t="s">
        <v>58</v>
      </c>
      <c r="AB1809" s="2" t="s">
        <v>15728</v>
      </c>
      <c r="AC1809" s="2" t="s">
        <v>138</v>
      </c>
      <c r="AD1809" s="2" t="s">
        <v>76</v>
      </c>
      <c r="AE1809" s="5">
        <v>70.41</v>
      </c>
      <c r="AF1809" s="2">
        <v>1</v>
      </c>
      <c r="AG1809" s="2" t="s">
        <v>15718</v>
      </c>
      <c r="AH1809" s="2">
        <v>20</v>
      </c>
      <c r="AI1809" s="6" t="str">
        <f t="shared" si="84"/>
        <v>45-54</v>
      </c>
      <c r="AJ1809" s="11">
        <f>YEAR(tbl_LoanData[[#This Row],[Application Date]])</f>
        <v>2023</v>
      </c>
      <c r="AK1809" s="11" t="str">
        <f>TEXT(tbl_LoanData[[#This Row],[Application Date]],"MMMM")</f>
        <v>November</v>
      </c>
      <c r="AL1809" s="12">
        <f>DATE(YEAR(tbl_LoanData[[#This Row],[Application Date]]),MONTH(tbl_LoanData[[#This Row],[Application Date]]),1)</f>
        <v>45231</v>
      </c>
      <c r="AM1809" s="14">
        <f ca="1">IF(AND(tbl_LoanData[[#This Row],[Application Date]]&gt;=EOMONTH(TODAY(),-1)+1,tbl_LoanData[[#This Row],[Application Date]]&lt;=TODAY()),tbl_LoanData[[#This Row],[Loan Amount]],0)</f>
        <v>0</v>
      </c>
      <c r="AN1809" s="14">
        <f>tbl_LoanData[[#This Row],[Amount Paid]]-(Q1809-X1809)</f>
        <v>747540.5</v>
      </c>
      <c r="AO1809" s="14">
        <f>IF(tbl_LoanData[[#This Row],[Application Status]]="Approved",1,0)</f>
        <v>1</v>
      </c>
      <c r="AP1809" s="22" t="str">
        <f t="shared" ca="1" si="85"/>
        <v/>
      </c>
      <c r="AQ1809" s="22" t="str">
        <f t="shared" ca="1" si="86"/>
        <v/>
      </c>
    </row>
    <row r="1810" spans="1:43" ht="14.4" customHeight="1" x14ac:dyDescent="0.3">
      <c r="A1810" s="2" t="s">
        <v>4463</v>
      </c>
      <c r="B1810" s="2" t="s">
        <v>4464</v>
      </c>
      <c r="C1810" s="2" t="s">
        <v>560</v>
      </c>
      <c r="D1810" s="2" t="s">
        <v>204</v>
      </c>
      <c r="E1810" s="2" t="s">
        <v>118</v>
      </c>
      <c r="F1810" s="2">
        <v>32</v>
      </c>
      <c r="G1810" s="2" t="s">
        <v>69</v>
      </c>
      <c r="H1810" s="2" t="s">
        <v>205</v>
      </c>
      <c r="I1810" s="2" t="s">
        <v>49</v>
      </c>
      <c r="J1810" s="3">
        <v>45240</v>
      </c>
      <c r="K1810" s="3">
        <v>45243</v>
      </c>
      <c r="L1810" s="2" t="s">
        <v>36</v>
      </c>
      <c r="M1810" s="2" t="s">
        <v>85</v>
      </c>
      <c r="N1810" s="2" t="s">
        <v>344</v>
      </c>
      <c r="O1810" s="4">
        <v>1889000</v>
      </c>
      <c r="P1810" s="4">
        <v>484100</v>
      </c>
      <c r="Q1810" s="4">
        <v>1404900</v>
      </c>
      <c r="R1810" s="2">
        <v>24</v>
      </c>
      <c r="S1810" s="5">
        <v>7.38</v>
      </c>
      <c r="T1810" s="4">
        <v>67177.63</v>
      </c>
      <c r="U1810" s="2" t="s">
        <v>73</v>
      </c>
      <c r="V1810" s="2" t="s">
        <v>33</v>
      </c>
      <c r="W1810" s="4">
        <v>1612263.24</v>
      </c>
      <c r="X1810" s="4">
        <v>0</v>
      </c>
      <c r="Y1810" s="4">
        <v>1612263.24</v>
      </c>
      <c r="Z1810" s="2">
        <v>0</v>
      </c>
      <c r="AA1810" s="2" t="s">
        <v>56</v>
      </c>
      <c r="AB1810" s="2" t="s">
        <v>15733</v>
      </c>
      <c r="AC1810" s="2" t="s">
        <v>146</v>
      </c>
      <c r="AD1810" s="2" t="s">
        <v>76</v>
      </c>
      <c r="AE1810" s="5">
        <v>74.37</v>
      </c>
      <c r="AF1810" s="2">
        <v>0</v>
      </c>
      <c r="AG1810" s="2" t="s">
        <v>77</v>
      </c>
      <c r="AH1810" s="2">
        <v>3</v>
      </c>
      <c r="AI1810" s="6" t="str">
        <f t="shared" si="84"/>
        <v>25-34</v>
      </c>
      <c r="AJ1810" s="11">
        <f>YEAR(tbl_LoanData[[#This Row],[Application Date]])</f>
        <v>2023</v>
      </c>
      <c r="AK1810" s="11" t="str">
        <f>TEXT(tbl_LoanData[[#This Row],[Application Date]],"MMMM")</f>
        <v>November</v>
      </c>
      <c r="AL1810" s="12">
        <f>DATE(YEAR(tbl_LoanData[[#This Row],[Application Date]]),MONTH(tbl_LoanData[[#This Row],[Application Date]]),1)</f>
        <v>45231</v>
      </c>
      <c r="AM1810" s="14">
        <f ca="1">IF(AND(tbl_LoanData[[#This Row],[Application Date]]&gt;=EOMONTH(TODAY(),-1)+1,tbl_LoanData[[#This Row],[Application Date]]&lt;=TODAY()),tbl_LoanData[[#This Row],[Loan Amount]],0)</f>
        <v>0</v>
      </c>
      <c r="AN1810" s="14">
        <f>tbl_LoanData[[#This Row],[Amount Paid]]-(Q1810-X1810)</f>
        <v>207363.24</v>
      </c>
      <c r="AO1810" s="14">
        <f>IF(tbl_LoanData[[#This Row],[Application Status]]="Approved",1,0)</f>
        <v>1</v>
      </c>
      <c r="AP1810" s="22" t="str">
        <f t="shared" ca="1" si="85"/>
        <v/>
      </c>
      <c r="AQ1810" s="22" t="str">
        <f t="shared" ca="1" si="86"/>
        <v/>
      </c>
    </row>
    <row r="1811" spans="1:43" ht="14.4" customHeight="1" x14ac:dyDescent="0.3">
      <c r="A1811" s="2" t="s">
        <v>4499</v>
      </c>
      <c r="B1811" s="2" t="s">
        <v>4500</v>
      </c>
      <c r="C1811" s="2" t="s">
        <v>1686</v>
      </c>
      <c r="D1811" s="2" t="s">
        <v>117</v>
      </c>
      <c r="E1811" s="2" t="s">
        <v>81</v>
      </c>
      <c r="F1811" s="2">
        <v>63</v>
      </c>
      <c r="G1811" s="2" t="s">
        <v>83</v>
      </c>
      <c r="H1811" s="2" t="s">
        <v>93</v>
      </c>
      <c r="I1811" s="2" t="s">
        <v>50</v>
      </c>
      <c r="J1811" s="3">
        <v>45257</v>
      </c>
      <c r="K1811" s="3">
        <v>45275</v>
      </c>
      <c r="L1811" s="2" t="s">
        <v>39</v>
      </c>
      <c r="M1811" s="2" t="s">
        <v>167</v>
      </c>
      <c r="N1811" s="2" t="s">
        <v>491</v>
      </c>
      <c r="O1811" s="4">
        <v>1648000</v>
      </c>
      <c r="P1811" s="4">
        <v>466900</v>
      </c>
      <c r="Q1811" s="4">
        <v>1181100</v>
      </c>
      <c r="R1811" s="2">
        <v>48</v>
      </c>
      <c r="S1811" s="5">
        <v>13.91</v>
      </c>
      <c r="T1811" s="4">
        <v>38297.17</v>
      </c>
      <c r="U1811" s="2" t="s">
        <v>73</v>
      </c>
      <c r="V1811" s="2" t="s">
        <v>74</v>
      </c>
      <c r="W1811" s="4">
        <v>1225509.44</v>
      </c>
      <c r="X1811" s="4">
        <v>612754.6</v>
      </c>
      <c r="Y1811" s="4">
        <v>1838264.04</v>
      </c>
      <c r="Z1811" s="2">
        <v>0</v>
      </c>
      <c r="AA1811" s="2" t="s">
        <v>56</v>
      </c>
      <c r="AB1811" s="2" t="s">
        <v>15733</v>
      </c>
      <c r="AC1811" s="2" t="s">
        <v>360</v>
      </c>
      <c r="AD1811" s="2" t="s">
        <v>76</v>
      </c>
      <c r="AE1811" s="5">
        <v>71.67</v>
      </c>
      <c r="AF1811" s="2">
        <v>0</v>
      </c>
      <c r="AG1811" s="2" t="s">
        <v>77</v>
      </c>
      <c r="AH1811" s="2">
        <v>18</v>
      </c>
      <c r="AI1811" s="6" t="str">
        <f t="shared" si="84"/>
        <v>55-64</v>
      </c>
      <c r="AJ1811" s="11">
        <f>YEAR(tbl_LoanData[[#This Row],[Application Date]])</f>
        <v>2023</v>
      </c>
      <c r="AK1811" s="11" t="str">
        <f>TEXT(tbl_LoanData[[#This Row],[Application Date]],"MMMM")</f>
        <v>November</v>
      </c>
      <c r="AL1811" s="12">
        <f>DATE(YEAR(tbl_LoanData[[#This Row],[Application Date]]),MONTH(tbl_LoanData[[#This Row],[Application Date]]),1)</f>
        <v>45231</v>
      </c>
      <c r="AM1811" s="14">
        <f ca="1">IF(AND(tbl_LoanData[[#This Row],[Application Date]]&gt;=EOMONTH(TODAY(),-1)+1,tbl_LoanData[[#This Row],[Application Date]]&lt;=TODAY()),tbl_LoanData[[#This Row],[Loan Amount]],0)</f>
        <v>0</v>
      </c>
      <c r="AN1811" s="14">
        <f>tbl_LoanData[[#This Row],[Amount Paid]]-(Q1811-X1811)</f>
        <v>657164.03999999992</v>
      </c>
      <c r="AO1811" s="14">
        <f>IF(tbl_LoanData[[#This Row],[Application Status]]="Approved",1,0)</f>
        <v>1</v>
      </c>
      <c r="AP1811" s="22" t="str">
        <f t="shared" ca="1" si="85"/>
        <v/>
      </c>
      <c r="AQ1811" s="22" t="str">
        <f t="shared" ca="1" si="86"/>
        <v/>
      </c>
    </row>
    <row r="1812" spans="1:43" ht="14.4" customHeight="1" x14ac:dyDescent="0.3">
      <c r="A1812" s="2" t="s">
        <v>4573</v>
      </c>
      <c r="B1812" s="2" t="s">
        <v>4574</v>
      </c>
      <c r="C1812" s="2" t="s">
        <v>546</v>
      </c>
      <c r="D1812" s="2" t="s">
        <v>118</v>
      </c>
      <c r="E1812" s="2" t="s">
        <v>210</v>
      </c>
      <c r="F1812" s="2">
        <v>51</v>
      </c>
      <c r="G1812" s="2" t="s">
        <v>83</v>
      </c>
      <c r="H1812" s="2" t="s">
        <v>103</v>
      </c>
      <c r="I1812" s="2" t="s">
        <v>43</v>
      </c>
      <c r="J1812" s="3">
        <v>45254</v>
      </c>
      <c r="K1812" s="3">
        <v>45267</v>
      </c>
      <c r="L1812" s="2" t="s">
        <v>39</v>
      </c>
      <c r="M1812" s="2" t="s">
        <v>127</v>
      </c>
      <c r="N1812" s="2" t="s">
        <v>195</v>
      </c>
      <c r="O1812" s="4">
        <v>1341000</v>
      </c>
      <c r="P1812" s="4">
        <v>396400</v>
      </c>
      <c r="Q1812" s="4">
        <v>944600</v>
      </c>
      <c r="R1812" s="2">
        <v>36</v>
      </c>
      <c r="S1812" s="5">
        <v>11.88</v>
      </c>
      <c r="T1812" s="4">
        <v>35590.43</v>
      </c>
      <c r="U1812" s="2" t="s">
        <v>73</v>
      </c>
      <c r="V1812" s="2" t="s">
        <v>74</v>
      </c>
      <c r="W1812" s="4">
        <v>1103303.33</v>
      </c>
      <c r="X1812" s="4">
        <v>177952.11</v>
      </c>
      <c r="Y1812" s="4">
        <v>1281255.44</v>
      </c>
      <c r="Z1812" s="2">
        <v>30</v>
      </c>
      <c r="AA1812" s="2" t="s">
        <v>57</v>
      </c>
      <c r="AB1812" s="2" t="s">
        <v>15728</v>
      </c>
      <c r="AC1812" s="2" t="s">
        <v>138</v>
      </c>
      <c r="AD1812" s="2" t="s">
        <v>76</v>
      </c>
      <c r="AE1812" s="5">
        <v>70.44</v>
      </c>
      <c r="AF1812" s="2">
        <v>1</v>
      </c>
      <c r="AG1812" s="2" t="s">
        <v>77</v>
      </c>
      <c r="AH1812" s="2">
        <v>13</v>
      </c>
      <c r="AI1812" s="6" t="str">
        <f t="shared" si="84"/>
        <v>45-54</v>
      </c>
      <c r="AJ1812" s="11">
        <f>YEAR(tbl_LoanData[[#This Row],[Application Date]])</f>
        <v>2023</v>
      </c>
      <c r="AK1812" s="11" t="str">
        <f>TEXT(tbl_LoanData[[#This Row],[Application Date]],"MMMM")</f>
        <v>November</v>
      </c>
      <c r="AL1812" s="12">
        <f>DATE(YEAR(tbl_LoanData[[#This Row],[Application Date]]),MONTH(tbl_LoanData[[#This Row],[Application Date]]),1)</f>
        <v>45231</v>
      </c>
      <c r="AM1812" s="14">
        <f ca="1">IF(AND(tbl_LoanData[[#This Row],[Application Date]]&gt;=EOMONTH(TODAY(),-1)+1,tbl_LoanData[[#This Row],[Application Date]]&lt;=TODAY()),tbl_LoanData[[#This Row],[Loan Amount]],0)</f>
        <v>0</v>
      </c>
      <c r="AN1812" s="14">
        <f>tbl_LoanData[[#This Row],[Amount Paid]]-(Q1812-X1812)</f>
        <v>336655.44000000006</v>
      </c>
      <c r="AO1812" s="14">
        <f>IF(tbl_LoanData[[#This Row],[Application Status]]="Approved",1,0)</f>
        <v>1</v>
      </c>
      <c r="AP1812" s="22" t="str">
        <f t="shared" ca="1" si="85"/>
        <v/>
      </c>
      <c r="AQ1812" s="22" t="str">
        <f t="shared" ca="1" si="86"/>
        <v/>
      </c>
    </row>
    <row r="1813" spans="1:43" x14ac:dyDescent="0.3">
      <c r="A1813" s="2" t="s">
        <v>4685</v>
      </c>
      <c r="B1813" s="2" t="s">
        <v>4686</v>
      </c>
      <c r="C1813" s="2" t="s">
        <v>401</v>
      </c>
      <c r="D1813" s="2" t="s">
        <v>254</v>
      </c>
      <c r="E1813" s="2" t="s">
        <v>189</v>
      </c>
      <c r="F1813" s="2">
        <v>54</v>
      </c>
      <c r="G1813" s="2" t="s">
        <v>83</v>
      </c>
      <c r="H1813" s="2" t="s">
        <v>119</v>
      </c>
      <c r="I1813" s="2" t="s">
        <v>43</v>
      </c>
      <c r="J1813" s="3">
        <v>45252</v>
      </c>
      <c r="K1813" s="3">
        <v>45257</v>
      </c>
      <c r="L1813" s="2" t="s">
        <v>38</v>
      </c>
      <c r="M1813" s="2" t="s">
        <v>127</v>
      </c>
      <c r="N1813" s="2" t="s">
        <v>128</v>
      </c>
      <c r="O1813" s="4">
        <v>1137000</v>
      </c>
      <c r="P1813" s="4">
        <v>246200</v>
      </c>
      <c r="Q1813" s="4">
        <v>890800</v>
      </c>
      <c r="R1813" s="2">
        <v>48</v>
      </c>
      <c r="S1813" s="5">
        <v>7.51</v>
      </c>
      <c r="T1813" s="4">
        <v>24133.26</v>
      </c>
      <c r="U1813" s="2" t="s">
        <v>73</v>
      </c>
      <c r="V1813" s="2" t="s">
        <v>74</v>
      </c>
      <c r="W1813" s="4">
        <v>796397.58</v>
      </c>
      <c r="X1813" s="4">
        <v>361998.74</v>
      </c>
      <c r="Y1813" s="4">
        <v>1158396.32</v>
      </c>
      <c r="Z1813" s="2">
        <v>0</v>
      </c>
      <c r="AA1813" s="2" t="s">
        <v>56</v>
      </c>
      <c r="AB1813" s="2" t="s">
        <v>15729</v>
      </c>
      <c r="AC1813" s="2" t="s">
        <v>138</v>
      </c>
      <c r="AD1813" s="2" t="s">
        <v>76</v>
      </c>
      <c r="AE1813" s="5">
        <v>78.349999999999994</v>
      </c>
      <c r="AF1813" s="2">
        <v>0</v>
      </c>
      <c r="AG1813" s="2" t="s">
        <v>77</v>
      </c>
      <c r="AH1813" s="2">
        <v>5</v>
      </c>
      <c r="AI1813" s="6" t="str">
        <f t="shared" si="84"/>
        <v>45-54</v>
      </c>
      <c r="AJ1813" s="11">
        <f>YEAR(tbl_LoanData[[#This Row],[Application Date]])</f>
        <v>2023</v>
      </c>
      <c r="AK1813" s="11" t="str">
        <f>TEXT(tbl_LoanData[[#This Row],[Application Date]],"MMMM")</f>
        <v>November</v>
      </c>
      <c r="AL1813" s="12">
        <f>DATE(YEAR(tbl_LoanData[[#This Row],[Application Date]]),MONTH(tbl_LoanData[[#This Row],[Application Date]]),1)</f>
        <v>45231</v>
      </c>
      <c r="AM1813" s="14">
        <f ca="1">IF(AND(tbl_LoanData[[#This Row],[Application Date]]&gt;=EOMONTH(TODAY(),-1)+1,tbl_LoanData[[#This Row],[Application Date]]&lt;=TODAY()),tbl_LoanData[[#This Row],[Loan Amount]],0)</f>
        <v>0</v>
      </c>
      <c r="AN1813" s="14">
        <f>tbl_LoanData[[#This Row],[Amount Paid]]-(Q1813-X1813)</f>
        <v>267596.31999999995</v>
      </c>
      <c r="AO1813" s="14">
        <f>IF(tbl_LoanData[[#This Row],[Application Status]]="Approved",1,0)</f>
        <v>1</v>
      </c>
      <c r="AP1813" s="22" t="str">
        <f t="shared" ca="1" si="85"/>
        <v/>
      </c>
      <c r="AQ1813" s="22" t="str">
        <f t="shared" ca="1" si="86"/>
        <v/>
      </c>
    </row>
    <row r="1814" spans="1:43" ht="14.4" customHeight="1" x14ac:dyDescent="0.3">
      <c r="A1814" s="2" t="s">
        <v>4803</v>
      </c>
      <c r="B1814" s="2" t="s">
        <v>4804</v>
      </c>
      <c r="C1814" s="2" t="s">
        <v>322</v>
      </c>
      <c r="D1814" s="2" t="s">
        <v>232</v>
      </c>
      <c r="E1814" s="2" t="s">
        <v>293</v>
      </c>
      <c r="F1814" s="2">
        <v>62</v>
      </c>
      <c r="G1814" s="2" t="s">
        <v>83</v>
      </c>
      <c r="H1814" s="2" t="s">
        <v>318</v>
      </c>
      <c r="I1814" s="2" t="s">
        <v>42</v>
      </c>
      <c r="J1814" s="3">
        <v>45235</v>
      </c>
      <c r="K1814" s="3"/>
      <c r="L1814" s="2" t="s">
        <v>38</v>
      </c>
      <c r="M1814" s="2" t="s">
        <v>85</v>
      </c>
      <c r="N1814" s="2" t="s">
        <v>314</v>
      </c>
      <c r="O1814" s="4">
        <v>1569000</v>
      </c>
      <c r="P1814" s="4">
        <v>327000</v>
      </c>
      <c r="Q1814" s="4">
        <v>1242000</v>
      </c>
      <c r="R1814" s="2">
        <v>18</v>
      </c>
      <c r="S1814" s="5">
        <v>13.27</v>
      </c>
      <c r="T1814" s="4">
        <v>82734.45</v>
      </c>
      <c r="U1814" s="2" t="s">
        <v>96</v>
      </c>
      <c r="V1814" s="2" t="s">
        <v>97</v>
      </c>
      <c r="W1814" s="4">
        <v>0</v>
      </c>
      <c r="X1814" s="4">
        <v>0</v>
      </c>
      <c r="Y1814" s="4">
        <v>1489220.1</v>
      </c>
      <c r="Z1814" s="2">
        <v>0</v>
      </c>
      <c r="AA1814" s="2" t="s">
        <v>97</v>
      </c>
      <c r="AB1814" s="2" t="s">
        <v>15728</v>
      </c>
      <c r="AC1814" s="2" t="s">
        <v>75</v>
      </c>
      <c r="AD1814" s="2" t="s">
        <v>76</v>
      </c>
      <c r="AE1814" s="5">
        <v>79.16</v>
      </c>
      <c r="AF1814" s="2">
        <v>0</v>
      </c>
      <c r="AG1814" s="2" t="s">
        <v>97</v>
      </c>
      <c r="AH1814" s="2"/>
      <c r="AI1814" s="6" t="str">
        <f t="shared" si="84"/>
        <v>55-64</v>
      </c>
      <c r="AJ1814" s="11">
        <f>YEAR(tbl_LoanData[[#This Row],[Application Date]])</f>
        <v>2023</v>
      </c>
      <c r="AK1814" s="11" t="str">
        <f>TEXT(tbl_LoanData[[#This Row],[Application Date]],"MMMM")</f>
        <v>November</v>
      </c>
      <c r="AL1814" s="12">
        <f>DATE(YEAR(tbl_LoanData[[#This Row],[Application Date]]),MONTH(tbl_LoanData[[#This Row],[Application Date]]),1)</f>
        <v>45231</v>
      </c>
      <c r="AM1814" s="14">
        <f ca="1">IF(AND(tbl_LoanData[[#This Row],[Application Date]]&gt;=EOMONTH(TODAY(),-1)+1,tbl_LoanData[[#This Row],[Application Date]]&lt;=TODAY()),tbl_LoanData[[#This Row],[Loan Amount]],0)</f>
        <v>0</v>
      </c>
      <c r="AN1814" s="14">
        <f>tbl_LoanData[[#This Row],[Amount Paid]]-(Q1814-X1814)</f>
        <v>-1242000</v>
      </c>
      <c r="AO1814" s="14">
        <f>IF(tbl_LoanData[[#This Row],[Application Status]]="Approved",1,0)</f>
        <v>0</v>
      </c>
      <c r="AP1814" s="22" t="str">
        <f t="shared" ca="1" si="85"/>
        <v/>
      </c>
      <c r="AQ1814" s="22" t="str">
        <f t="shared" ca="1" si="86"/>
        <v/>
      </c>
    </row>
    <row r="1815" spans="1:43" ht="14.4" customHeight="1" x14ac:dyDescent="0.3">
      <c r="A1815" s="2" t="s">
        <v>4929</v>
      </c>
      <c r="B1815" s="2" t="s">
        <v>4930</v>
      </c>
      <c r="C1815" s="2" t="s">
        <v>227</v>
      </c>
      <c r="D1815" s="2" t="s">
        <v>268</v>
      </c>
      <c r="E1815" s="2" t="s">
        <v>465</v>
      </c>
      <c r="F1815" s="2">
        <v>65</v>
      </c>
      <c r="G1815" s="2" t="s">
        <v>69</v>
      </c>
      <c r="H1815" s="2" t="s">
        <v>136</v>
      </c>
      <c r="I1815" s="2" t="s">
        <v>49</v>
      </c>
      <c r="J1815" s="3">
        <v>45242</v>
      </c>
      <c r="K1815" s="3">
        <v>45244</v>
      </c>
      <c r="L1815" s="2" t="s">
        <v>40</v>
      </c>
      <c r="M1815" s="2" t="s">
        <v>85</v>
      </c>
      <c r="N1815" s="2" t="s">
        <v>270</v>
      </c>
      <c r="O1815" s="4">
        <v>1172000</v>
      </c>
      <c r="P1815" s="4">
        <v>457200</v>
      </c>
      <c r="Q1815" s="4">
        <v>714800</v>
      </c>
      <c r="R1815" s="2">
        <v>24</v>
      </c>
      <c r="S1815" s="5">
        <v>10.09</v>
      </c>
      <c r="T1815" s="4">
        <v>35793.61</v>
      </c>
      <c r="U1815" s="2" t="s">
        <v>73</v>
      </c>
      <c r="V1815" s="2" t="s">
        <v>33</v>
      </c>
      <c r="W1815" s="4">
        <v>859046.64</v>
      </c>
      <c r="X1815" s="4">
        <v>0</v>
      </c>
      <c r="Y1815" s="4">
        <v>859046.64</v>
      </c>
      <c r="Z1815" s="2">
        <v>0</v>
      </c>
      <c r="AA1815" s="2" t="s">
        <v>56</v>
      </c>
      <c r="AB1815" s="2" t="s">
        <v>15735</v>
      </c>
      <c r="AC1815" s="2" t="s">
        <v>146</v>
      </c>
      <c r="AD1815" s="2" t="s">
        <v>76</v>
      </c>
      <c r="AE1815" s="5">
        <v>60.99</v>
      </c>
      <c r="AF1815" s="2">
        <v>0</v>
      </c>
      <c r="AG1815" s="2" t="s">
        <v>77</v>
      </c>
      <c r="AH1815" s="2">
        <v>2</v>
      </c>
      <c r="AI1815" s="6" t="str">
        <f t="shared" si="84"/>
        <v>65+</v>
      </c>
      <c r="AJ1815" s="11">
        <f>YEAR(tbl_LoanData[[#This Row],[Application Date]])</f>
        <v>2023</v>
      </c>
      <c r="AK1815" s="11" t="str">
        <f>TEXT(tbl_LoanData[[#This Row],[Application Date]],"MMMM")</f>
        <v>November</v>
      </c>
      <c r="AL1815" s="12">
        <f>DATE(YEAR(tbl_LoanData[[#This Row],[Application Date]]),MONTH(tbl_LoanData[[#This Row],[Application Date]]),1)</f>
        <v>45231</v>
      </c>
      <c r="AM1815" s="14">
        <f ca="1">IF(AND(tbl_LoanData[[#This Row],[Application Date]]&gt;=EOMONTH(TODAY(),-1)+1,tbl_LoanData[[#This Row],[Application Date]]&lt;=TODAY()),tbl_LoanData[[#This Row],[Loan Amount]],0)</f>
        <v>0</v>
      </c>
      <c r="AN1815" s="14">
        <f>tbl_LoanData[[#This Row],[Amount Paid]]-(Q1815-X1815)</f>
        <v>144246.64000000001</v>
      </c>
      <c r="AO1815" s="14">
        <f>IF(tbl_LoanData[[#This Row],[Application Status]]="Approved",1,0)</f>
        <v>1</v>
      </c>
      <c r="AP1815" s="22" t="str">
        <f t="shared" ca="1" si="85"/>
        <v/>
      </c>
      <c r="AQ1815" s="22" t="str">
        <f t="shared" ca="1" si="86"/>
        <v/>
      </c>
    </row>
    <row r="1816" spans="1:43" ht="14.4" customHeight="1" x14ac:dyDescent="0.3">
      <c r="A1816" s="2" t="s">
        <v>4967</v>
      </c>
      <c r="B1816" s="2" t="s">
        <v>4968</v>
      </c>
      <c r="C1816" s="2" t="s">
        <v>668</v>
      </c>
      <c r="D1816" s="2" t="s">
        <v>67</v>
      </c>
      <c r="E1816" s="2" t="s">
        <v>183</v>
      </c>
      <c r="F1816" s="2">
        <v>36</v>
      </c>
      <c r="G1816" s="2" t="s">
        <v>69</v>
      </c>
      <c r="H1816" s="2" t="s">
        <v>156</v>
      </c>
      <c r="I1816" s="2" t="s">
        <v>45</v>
      </c>
      <c r="J1816" s="3">
        <v>45253</v>
      </c>
      <c r="K1816" s="3">
        <v>45256</v>
      </c>
      <c r="L1816" s="2" t="s">
        <v>37</v>
      </c>
      <c r="M1816" s="2" t="s">
        <v>94</v>
      </c>
      <c r="N1816" s="2" t="s">
        <v>488</v>
      </c>
      <c r="O1816" s="4">
        <v>185000</v>
      </c>
      <c r="P1816" s="4">
        <v>20700</v>
      </c>
      <c r="Q1816" s="4">
        <v>164300</v>
      </c>
      <c r="R1816" s="2">
        <v>60</v>
      </c>
      <c r="S1816" s="5">
        <v>8.86</v>
      </c>
      <c r="T1816" s="4">
        <v>3951.42</v>
      </c>
      <c r="U1816" s="2" t="s">
        <v>73</v>
      </c>
      <c r="V1816" s="2" t="s">
        <v>74</v>
      </c>
      <c r="W1816" s="4">
        <v>106688.34</v>
      </c>
      <c r="X1816" s="4">
        <v>130396.56</v>
      </c>
      <c r="Y1816" s="4">
        <v>237084.9</v>
      </c>
      <c r="Z1816" s="2">
        <v>186</v>
      </c>
      <c r="AA1816" s="2" t="s">
        <v>60</v>
      </c>
      <c r="AB1816" s="2" t="s">
        <v>15734</v>
      </c>
      <c r="AC1816" s="2" t="s">
        <v>129</v>
      </c>
      <c r="AD1816" s="2" t="s">
        <v>76</v>
      </c>
      <c r="AE1816" s="5">
        <v>88.81</v>
      </c>
      <c r="AF1816" s="2">
        <v>6</v>
      </c>
      <c r="AG1816" s="2" t="s">
        <v>130</v>
      </c>
      <c r="AH1816" s="2">
        <v>3</v>
      </c>
      <c r="AI1816" s="6" t="str">
        <f t="shared" si="84"/>
        <v>35-44</v>
      </c>
      <c r="AJ1816" s="11">
        <f>YEAR(tbl_LoanData[[#This Row],[Application Date]])</f>
        <v>2023</v>
      </c>
      <c r="AK1816" s="11" t="str">
        <f>TEXT(tbl_LoanData[[#This Row],[Application Date]],"MMMM")</f>
        <v>November</v>
      </c>
      <c r="AL1816" s="12">
        <f>DATE(YEAR(tbl_LoanData[[#This Row],[Application Date]]),MONTH(tbl_LoanData[[#This Row],[Application Date]]),1)</f>
        <v>45231</v>
      </c>
      <c r="AM1816" s="14">
        <f ca="1">IF(AND(tbl_LoanData[[#This Row],[Application Date]]&gt;=EOMONTH(TODAY(),-1)+1,tbl_LoanData[[#This Row],[Application Date]]&lt;=TODAY()),tbl_LoanData[[#This Row],[Loan Amount]],0)</f>
        <v>0</v>
      </c>
      <c r="AN1816" s="14">
        <f>tbl_LoanData[[#This Row],[Amount Paid]]-(Q1816-X1816)</f>
        <v>72784.899999999994</v>
      </c>
      <c r="AO1816" s="14">
        <f>IF(tbl_LoanData[[#This Row],[Application Status]]="Approved",1,0)</f>
        <v>1</v>
      </c>
      <c r="AP1816" s="22" t="str">
        <f t="shared" ca="1" si="85"/>
        <v/>
      </c>
      <c r="AQ1816" s="22" t="str">
        <f t="shared" ca="1" si="86"/>
        <v/>
      </c>
    </row>
    <row r="1817" spans="1:43" ht="14.4" customHeight="1" x14ac:dyDescent="0.3">
      <c r="A1817" s="2" t="s">
        <v>5051</v>
      </c>
      <c r="B1817" s="2" t="s">
        <v>5052</v>
      </c>
      <c r="C1817" s="2" t="s">
        <v>335</v>
      </c>
      <c r="D1817" s="2" t="s">
        <v>204</v>
      </c>
      <c r="E1817" s="2" t="s">
        <v>165</v>
      </c>
      <c r="F1817" s="2">
        <v>65</v>
      </c>
      <c r="G1817" s="2" t="s">
        <v>83</v>
      </c>
      <c r="H1817" s="2" t="s">
        <v>516</v>
      </c>
      <c r="I1817" s="2" t="s">
        <v>53</v>
      </c>
      <c r="J1817" s="3">
        <v>45239</v>
      </c>
      <c r="K1817" s="3">
        <v>45256</v>
      </c>
      <c r="L1817" s="2" t="s">
        <v>36</v>
      </c>
      <c r="M1817" s="2" t="s">
        <v>71</v>
      </c>
      <c r="N1817" s="2" t="s">
        <v>162</v>
      </c>
      <c r="O1817" s="4">
        <v>1219000</v>
      </c>
      <c r="P1817" s="4">
        <v>382000</v>
      </c>
      <c r="Q1817" s="4">
        <v>837000</v>
      </c>
      <c r="R1817" s="2">
        <v>24</v>
      </c>
      <c r="S1817" s="5">
        <v>5.07</v>
      </c>
      <c r="T1817" s="4">
        <v>38411.33</v>
      </c>
      <c r="U1817" s="2" t="s">
        <v>73</v>
      </c>
      <c r="V1817" s="2" t="s">
        <v>33</v>
      </c>
      <c r="W1817" s="4">
        <v>921871.8</v>
      </c>
      <c r="X1817" s="4">
        <v>0</v>
      </c>
      <c r="Y1817" s="4">
        <v>921871.8</v>
      </c>
      <c r="Z1817" s="2">
        <v>0</v>
      </c>
      <c r="AA1817" s="2" t="s">
        <v>56</v>
      </c>
      <c r="AB1817" s="2" t="s">
        <v>15729</v>
      </c>
      <c r="AC1817" s="2" t="s">
        <v>146</v>
      </c>
      <c r="AD1817" s="2" t="s">
        <v>76</v>
      </c>
      <c r="AE1817" s="5">
        <v>68.66</v>
      </c>
      <c r="AF1817" s="2">
        <v>0</v>
      </c>
      <c r="AG1817" s="2" t="s">
        <v>77</v>
      </c>
      <c r="AH1817" s="2">
        <v>17</v>
      </c>
      <c r="AI1817" s="6" t="str">
        <f t="shared" si="84"/>
        <v>65+</v>
      </c>
      <c r="AJ1817" s="11">
        <f>YEAR(tbl_LoanData[[#This Row],[Application Date]])</f>
        <v>2023</v>
      </c>
      <c r="AK1817" s="11" t="str">
        <f>TEXT(tbl_LoanData[[#This Row],[Application Date]],"MMMM")</f>
        <v>November</v>
      </c>
      <c r="AL1817" s="12">
        <f>DATE(YEAR(tbl_LoanData[[#This Row],[Application Date]]),MONTH(tbl_LoanData[[#This Row],[Application Date]]),1)</f>
        <v>45231</v>
      </c>
      <c r="AM1817" s="14">
        <f ca="1">IF(AND(tbl_LoanData[[#This Row],[Application Date]]&gt;=EOMONTH(TODAY(),-1)+1,tbl_LoanData[[#This Row],[Application Date]]&lt;=TODAY()),tbl_LoanData[[#This Row],[Loan Amount]],0)</f>
        <v>0</v>
      </c>
      <c r="AN1817" s="14">
        <f>tbl_LoanData[[#This Row],[Amount Paid]]-(Q1817-X1817)</f>
        <v>84871.800000000047</v>
      </c>
      <c r="AO1817" s="14">
        <f>IF(tbl_LoanData[[#This Row],[Application Status]]="Approved",1,0)</f>
        <v>1</v>
      </c>
      <c r="AP1817" s="22" t="str">
        <f t="shared" ca="1" si="85"/>
        <v/>
      </c>
      <c r="AQ1817" s="22" t="str">
        <f t="shared" ca="1" si="86"/>
        <v/>
      </c>
    </row>
    <row r="1818" spans="1:43" ht="14.4" customHeight="1" x14ac:dyDescent="0.3">
      <c r="A1818" s="2" t="s">
        <v>5195</v>
      </c>
      <c r="B1818" s="2" t="s">
        <v>5196</v>
      </c>
      <c r="C1818" s="2" t="s">
        <v>331</v>
      </c>
      <c r="D1818" s="2" t="s">
        <v>204</v>
      </c>
      <c r="E1818" s="2" t="s">
        <v>323</v>
      </c>
      <c r="F1818" s="2">
        <v>51</v>
      </c>
      <c r="G1818" s="2" t="s">
        <v>83</v>
      </c>
      <c r="H1818" s="2" t="s">
        <v>177</v>
      </c>
      <c r="I1818" s="2" t="s">
        <v>43</v>
      </c>
      <c r="J1818" s="3">
        <v>45234</v>
      </c>
      <c r="K1818" s="3">
        <v>45242</v>
      </c>
      <c r="L1818" s="2" t="s">
        <v>40</v>
      </c>
      <c r="M1818" s="2" t="s">
        <v>111</v>
      </c>
      <c r="N1818" s="2" t="s">
        <v>120</v>
      </c>
      <c r="O1818" s="4">
        <v>1483000</v>
      </c>
      <c r="P1818" s="4">
        <v>256800</v>
      </c>
      <c r="Q1818" s="4">
        <v>1226200</v>
      </c>
      <c r="R1818" s="2">
        <v>48</v>
      </c>
      <c r="S1818" s="5">
        <v>13.7</v>
      </c>
      <c r="T1818" s="4">
        <v>39544.949999999997</v>
      </c>
      <c r="U1818" s="2" t="s">
        <v>73</v>
      </c>
      <c r="V1818" s="2" t="s">
        <v>74</v>
      </c>
      <c r="W1818" s="4">
        <v>1304983.3500000001</v>
      </c>
      <c r="X1818" s="4">
        <v>593174.25</v>
      </c>
      <c r="Y1818" s="4">
        <v>1898157.6</v>
      </c>
      <c r="Z1818" s="2">
        <v>0</v>
      </c>
      <c r="AA1818" s="2" t="s">
        <v>56</v>
      </c>
      <c r="AB1818" s="2" t="s">
        <v>15731</v>
      </c>
      <c r="AC1818" s="2" t="s">
        <v>129</v>
      </c>
      <c r="AD1818" s="2" t="s">
        <v>76</v>
      </c>
      <c r="AE1818" s="5">
        <v>82.68</v>
      </c>
      <c r="AF1818" s="2">
        <v>0</v>
      </c>
      <c r="AG1818" s="2" t="s">
        <v>77</v>
      </c>
      <c r="AH1818" s="2">
        <v>8</v>
      </c>
      <c r="AI1818" s="6" t="str">
        <f t="shared" si="84"/>
        <v>45-54</v>
      </c>
      <c r="AJ1818" s="11">
        <f>YEAR(tbl_LoanData[[#This Row],[Application Date]])</f>
        <v>2023</v>
      </c>
      <c r="AK1818" s="11" t="str">
        <f>TEXT(tbl_LoanData[[#This Row],[Application Date]],"MMMM")</f>
        <v>November</v>
      </c>
      <c r="AL1818" s="12">
        <f>DATE(YEAR(tbl_LoanData[[#This Row],[Application Date]]),MONTH(tbl_LoanData[[#This Row],[Application Date]]),1)</f>
        <v>45231</v>
      </c>
      <c r="AM1818" s="14">
        <f ca="1">IF(AND(tbl_LoanData[[#This Row],[Application Date]]&gt;=EOMONTH(TODAY(),-1)+1,tbl_LoanData[[#This Row],[Application Date]]&lt;=TODAY()),tbl_LoanData[[#This Row],[Loan Amount]],0)</f>
        <v>0</v>
      </c>
      <c r="AN1818" s="14">
        <f>tbl_LoanData[[#This Row],[Amount Paid]]-(Q1818-X1818)</f>
        <v>671957.60000000009</v>
      </c>
      <c r="AO1818" s="14">
        <f>IF(tbl_LoanData[[#This Row],[Application Status]]="Approved",1,0)</f>
        <v>1</v>
      </c>
      <c r="AP1818" s="22" t="str">
        <f t="shared" ca="1" si="85"/>
        <v/>
      </c>
      <c r="AQ1818" s="22" t="str">
        <f t="shared" ca="1" si="86"/>
        <v/>
      </c>
    </row>
    <row r="1819" spans="1:43" x14ac:dyDescent="0.3">
      <c r="A1819" s="2" t="s">
        <v>5251</v>
      </c>
      <c r="B1819" s="2" t="s">
        <v>5252</v>
      </c>
      <c r="C1819" s="2" t="s">
        <v>1102</v>
      </c>
      <c r="D1819" s="2" t="s">
        <v>118</v>
      </c>
      <c r="E1819" s="2" t="s">
        <v>182</v>
      </c>
      <c r="F1819" s="2">
        <v>28</v>
      </c>
      <c r="G1819" s="2" t="s">
        <v>69</v>
      </c>
      <c r="H1819" s="2" t="s">
        <v>269</v>
      </c>
      <c r="I1819" s="2" t="s">
        <v>46</v>
      </c>
      <c r="J1819" s="3">
        <v>45251</v>
      </c>
      <c r="K1819" s="3">
        <v>45254</v>
      </c>
      <c r="L1819" s="2" t="s">
        <v>40</v>
      </c>
      <c r="M1819" s="2" t="s">
        <v>85</v>
      </c>
      <c r="N1819" s="2" t="s">
        <v>270</v>
      </c>
      <c r="O1819" s="4">
        <v>1455000</v>
      </c>
      <c r="P1819" s="4">
        <v>380700</v>
      </c>
      <c r="Q1819" s="4">
        <v>1074300</v>
      </c>
      <c r="R1819" s="2">
        <v>36</v>
      </c>
      <c r="S1819" s="5">
        <v>5.0599999999999996</v>
      </c>
      <c r="T1819" s="4">
        <v>34371.629999999997</v>
      </c>
      <c r="U1819" s="2" t="s">
        <v>73</v>
      </c>
      <c r="V1819" s="2" t="s">
        <v>74</v>
      </c>
      <c r="W1819" s="4">
        <v>1134263.79</v>
      </c>
      <c r="X1819" s="4">
        <v>103114.95</v>
      </c>
      <c r="Y1819" s="4">
        <v>1237378.74</v>
      </c>
      <c r="Z1819" s="2">
        <v>0</v>
      </c>
      <c r="AA1819" s="2" t="s">
        <v>56</v>
      </c>
      <c r="AB1819" s="2" t="s">
        <v>15728</v>
      </c>
      <c r="AC1819" s="2" t="s">
        <v>138</v>
      </c>
      <c r="AD1819" s="2" t="s">
        <v>76</v>
      </c>
      <c r="AE1819" s="5">
        <v>73.84</v>
      </c>
      <c r="AF1819" s="2">
        <v>0</v>
      </c>
      <c r="AG1819" s="2" t="s">
        <v>77</v>
      </c>
      <c r="AH1819" s="2">
        <v>3</v>
      </c>
      <c r="AI1819" s="6" t="str">
        <f t="shared" si="84"/>
        <v>25-34</v>
      </c>
      <c r="AJ1819" s="11">
        <f>YEAR(tbl_LoanData[[#This Row],[Application Date]])</f>
        <v>2023</v>
      </c>
      <c r="AK1819" s="11" t="str">
        <f>TEXT(tbl_LoanData[[#This Row],[Application Date]],"MMMM")</f>
        <v>November</v>
      </c>
      <c r="AL1819" s="12">
        <f>DATE(YEAR(tbl_LoanData[[#This Row],[Application Date]]),MONTH(tbl_LoanData[[#This Row],[Application Date]]),1)</f>
        <v>45231</v>
      </c>
      <c r="AM1819" s="14">
        <f ca="1">IF(AND(tbl_LoanData[[#This Row],[Application Date]]&gt;=EOMONTH(TODAY(),-1)+1,tbl_LoanData[[#This Row],[Application Date]]&lt;=TODAY()),tbl_LoanData[[#This Row],[Loan Amount]],0)</f>
        <v>0</v>
      </c>
      <c r="AN1819" s="14">
        <f>tbl_LoanData[[#This Row],[Amount Paid]]-(Q1819-X1819)</f>
        <v>163078.74</v>
      </c>
      <c r="AO1819" s="14">
        <f>IF(tbl_LoanData[[#This Row],[Application Status]]="Approved",1,0)</f>
        <v>1</v>
      </c>
      <c r="AP1819" s="22" t="str">
        <f t="shared" ca="1" si="85"/>
        <v/>
      </c>
      <c r="AQ1819" s="22" t="str">
        <f t="shared" ca="1" si="86"/>
        <v/>
      </c>
    </row>
    <row r="1820" spans="1:43" ht="14.4" customHeight="1" x14ac:dyDescent="0.3">
      <c r="A1820" s="2" t="s">
        <v>5361</v>
      </c>
      <c r="B1820" s="2" t="s">
        <v>5362</v>
      </c>
      <c r="C1820" s="2" t="s">
        <v>627</v>
      </c>
      <c r="D1820" s="2" t="s">
        <v>102</v>
      </c>
      <c r="E1820" s="2" t="s">
        <v>447</v>
      </c>
      <c r="F1820" s="2">
        <v>30</v>
      </c>
      <c r="G1820" s="2" t="s">
        <v>83</v>
      </c>
      <c r="H1820" s="2" t="s">
        <v>237</v>
      </c>
      <c r="I1820" s="2" t="s">
        <v>48</v>
      </c>
      <c r="J1820" s="3">
        <v>45232</v>
      </c>
      <c r="K1820" s="3">
        <v>45241</v>
      </c>
      <c r="L1820" s="2" t="s">
        <v>40</v>
      </c>
      <c r="M1820" s="2" t="s">
        <v>111</v>
      </c>
      <c r="N1820" s="2" t="s">
        <v>120</v>
      </c>
      <c r="O1820" s="4">
        <v>868000</v>
      </c>
      <c r="P1820" s="4">
        <v>229900</v>
      </c>
      <c r="Q1820" s="4">
        <v>638100</v>
      </c>
      <c r="R1820" s="2">
        <v>60</v>
      </c>
      <c r="S1820" s="5">
        <v>6.45</v>
      </c>
      <c r="T1820" s="4">
        <v>14064.79</v>
      </c>
      <c r="U1820" s="2" t="s">
        <v>73</v>
      </c>
      <c r="V1820" s="2" t="s">
        <v>74</v>
      </c>
      <c r="W1820" s="4">
        <v>464138.07</v>
      </c>
      <c r="X1820" s="4">
        <v>379749.18</v>
      </c>
      <c r="Y1820" s="4">
        <v>843887.25</v>
      </c>
      <c r="Z1820" s="2">
        <v>0</v>
      </c>
      <c r="AA1820" s="2" t="s">
        <v>56</v>
      </c>
      <c r="AB1820" s="2" t="s">
        <v>15736</v>
      </c>
      <c r="AC1820" s="2" t="s">
        <v>138</v>
      </c>
      <c r="AD1820" s="2" t="s">
        <v>76</v>
      </c>
      <c r="AE1820" s="5">
        <v>73.510000000000005</v>
      </c>
      <c r="AF1820" s="2">
        <v>0</v>
      </c>
      <c r="AG1820" s="2" t="s">
        <v>77</v>
      </c>
      <c r="AH1820" s="2">
        <v>9</v>
      </c>
      <c r="AI1820" s="6" t="str">
        <f t="shared" si="84"/>
        <v>25-34</v>
      </c>
      <c r="AJ1820" s="11">
        <f>YEAR(tbl_LoanData[[#This Row],[Application Date]])</f>
        <v>2023</v>
      </c>
      <c r="AK1820" s="11" t="str">
        <f>TEXT(tbl_LoanData[[#This Row],[Application Date]],"MMMM")</f>
        <v>November</v>
      </c>
      <c r="AL1820" s="12">
        <f>DATE(YEAR(tbl_LoanData[[#This Row],[Application Date]]),MONTH(tbl_LoanData[[#This Row],[Application Date]]),1)</f>
        <v>45231</v>
      </c>
      <c r="AM1820" s="14">
        <f ca="1">IF(AND(tbl_LoanData[[#This Row],[Application Date]]&gt;=EOMONTH(TODAY(),-1)+1,tbl_LoanData[[#This Row],[Application Date]]&lt;=TODAY()),tbl_LoanData[[#This Row],[Loan Amount]],0)</f>
        <v>0</v>
      </c>
      <c r="AN1820" s="14">
        <f>tbl_LoanData[[#This Row],[Amount Paid]]-(Q1820-X1820)</f>
        <v>205787.25</v>
      </c>
      <c r="AO1820" s="14">
        <f>IF(tbl_LoanData[[#This Row],[Application Status]]="Approved",1,0)</f>
        <v>1</v>
      </c>
      <c r="AP1820" s="22" t="str">
        <f t="shared" ca="1" si="85"/>
        <v/>
      </c>
      <c r="AQ1820" s="22" t="str">
        <f t="shared" ca="1" si="86"/>
        <v/>
      </c>
    </row>
    <row r="1821" spans="1:43" ht="14.4" customHeight="1" x14ac:dyDescent="0.3">
      <c r="A1821" s="2" t="s">
        <v>5453</v>
      </c>
      <c r="B1821" s="2" t="s">
        <v>5454</v>
      </c>
      <c r="C1821" s="2" t="s">
        <v>575</v>
      </c>
      <c r="D1821" s="2" t="s">
        <v>67</v>
      </c>
      <c r="E1821" s="2" t="s">
        <v>150</v>
      </c>
      <c r="F1821" s="2">
        <v>64</v>
      </c>
      <c r="G1821" s="2" t="s">
        <v>69</v>
      </c>
      <c r="H1821" s="2" t="s">
        <v>466</v>
      </c>
      <c r="I1821" s="2" t="s">
        <v>43</v>
      </c>
      <c r="J1821" s="3">
        <v>45242</v>
      </c>
      <c r="K1821" s="3">
        <v>45249</v>
      </c>
      <c r="L1821" s="2" t="s">
        <v>40</v>
      </c>
      <c r="M1821" s="2" t="s">
        <v>94</v>
      </c>
      <c r="N1821" s="2" t="s">
        <v>4</v>
      </c>
      <c r="O1821" s="4">
        <v>909000</v>
      </c>
      <c r="P1821" s="4">
        <v>161300</v>
      </c>
      <c r="Q1821" s="4">
        <v>747700</v>
      </c>
      <c r="R1821" s="2">
        <v>18</v>
      </c>
      <c r="S1821" s="5">
        <v>9.77</v>
      </c>
      <c r="T1821" s="4">
        <v>47626.41</v>
      </c>
      <c r="U1821" s="2" t="s">
        <v>73</v>
      </c>
      <c r="V1821" s="2" t="s">
        <v>33</v>
      </c>
      <c r="W1821" s="4">
        <v>857275.44</v>
      </c>
      <c r="X1821" s="4">
        <v>0</v>
      </c>
      <c r="Y1821" s="4">
        <v>857275.44</v>
      </c>
      <c r="Z1821" s="2">
        <v>0</v>
      </c>
      <c r="AA1821" s="2" t="s">
        <v>56</v>
      </c>
      <c r="AB1821" s="2" t="s">
        <v>15732</v>
      </c>
      <c r="AC1821" s="2" t="s">
        <v>75</v>
      </c>
      <c r="AD1821" s="2" t="s">
        <v>76</v>
      </c>
      <c r="AE1821" s="5">
        <v>82.26</v>
      </c>
      <c r="AF1821" s="2">
        <v>0</v>
      </c>
      <c r="AG1821" s="2" t="s">
        <v>77</v>
      </c>
      <c r="AH1821" s="2">
        <v>7</v>
      </c>
      <c r="AI1821" s="6" t="str">
        <f t="shared" si="84"/>
        <v>55-64</v>
      </c>
      <c r="AJ1821" s="11">
        <f>YEAR(tbl_LoanData[[#This Row],[Application Date]])</f>
        <v>2023</v>
      </c>
      <c r="AK1821" s="11" t="str">
        <f>TEXT(tbl_LoanData[[#This Row],[Application Date]],"MMMM")</f>
        <v>November</v>
      </c>
      <c r="AL1821" s="12">
        <f>DATE(YEAR(tbl_LoanData[[#This Row],[Application Date]]),MONTH(tbl_LoanData[[#This Row],[Application Date]]),1)</f>
        <v>45231</v>
      </c>
      <c r="AM1821" s="14">
        <f ca="1">IF(AND(tbl_LoanData[[#This Row],[Application Date]]&gt;=EOMONTH(TODAY(),-1)+1,tbl_LoanData[[#This Row],[Application Date]]&lt;=TODAY()),tbl_LoanData[[#This Row],[Loan Amount]],0)</f>
        <v>0</v>
      </c>
      <c r="AN1821" s="14">
        <f>tbl_LoanData[[#This Row],[Amount Paid]]-(Q1821-X1821)</f>
        <v>109575.43999999994</v>
      </c>
      <c r="AO1821" s="14">
        <f>IF(tbl_LoanData[[#This Row],[Application Status]]="Approved",1,0)</f>
        <v>1</v>
      </c>
      <c r="AP1821" s="22" t="str">
        <f t="shared" ca="1" si="85"/>
        <v/>
      </c>
      <c r="AQ1821" s="22" t="str">
        <f t="shared" ca="1" si="86"/>
        <v/>
      </c>
    </row>
    <row r="1822" spans="1:43" ht="14.4" customHeight="1" x14ac:dyDescent="0.3">
      <c r="A1822" s="2" t="s">
        <v>5695</v>
      </c>
      <c r="B1822" s="2" t="s">
        <v>5696</v>
      </c>
      <c r="C1822" s="2" t="s">
        <v>208</v>
      </c>
      <c r="D1822" s="2" t="s">
        <v>118</v>
      </c>
      <c r="E1822" s="2" t="s">
        <v>465</v>
      </c>
      <c r="F1822" s="2">
        <v>54</v>
      </c>
      <c r="G1822" s="2" t="s">
        <v>69</v>
      </c>
      <c r="H1822" s="2" t="s">
        <v>273</v>
      </c>
      <c r="I1822" s="2" t="s">
        <v>45</v>
      </c>
      <c r="J1822" s="3">
        <v>45254</v>
      </c>
      <c r="K1822" s="3"/>
      <c r="L1822" s="2" t="s">
        <v>36</v>
      </c>
      <c r="M1822" s="2" t="s">
        <v>71</v>
      </c>
      <c r="N1822" s="2" t="s">
        <v>162</v>
      </c>
      <c r="O1822" s="4">
        <v>1965000</v>
      </c>
      <c r="P1822" s="4">
        <v>536600</v>
      </c>
      <c r="Q1822" s="4">
        <v>1428400</v>
      </c>
      <c r="R1822" s="2">
        <v>48</v>
      </c>
      <c r="S1822" s="5">
        <v>10.24</v>
      </c>
      <c r="T1822" s="4">
        <v>41947.35</v>
      </c>
      <c r="U1822" s="2" t="s">
        <v>96</v>
      </c>
      <c r="V1822" s="2" t="s">
        <v>97</v>
      </c>
      <c r="W1822" s="4">
        <v>0</v>
      </c>
      <c r="X1822" s="4">
        <v>0</v>
      </c>
      <c r="Y1822" s="4">
        <v>2013472.64</v>
      </c>
      <c r="Z1822" s="2">
        <v>0</v>
      </c>
      <c r="AA1822" s="2" t="s">
        <v>97</v>
      </c>
      <c r="AB1822" s="2" t="s">
        <v>15734</v>
      </c>
      <c r="AC1822" s="2" t="s">
        <v>146</v>
      </c>
      <c r="AD1822" s="2" t="s">
        <v>76</v>
      </c>
      <c r="AE1822" s="5">
        <v>72.69</v>
      </c>
      <c r="AF1822" s="2">
        <v>0</v>
      </c>
      <c r="AG1822" s="2" t="s">
        <v>97</v>
      </c>
      <c r="AH1822" s="2"/>
      <c r="AI1822" s="6" t="str">
        <f t="shared" si="84"/>
        <v>45-54</v>
      </c>
      <c r="AJ1822" s="11">
        <f>YEAR(tbl_LoanData[[#This Row],[Application Date]])</f>
        <v>2023</v>
      </c>
      <c r="AK1822" s="11" t="str">
        <f>TEXT(tbl_LoanData[[#This Row],[Application Date]],"MMMM")</f>
        <v>November</v>
      </c>
      <c r="AL1822" s="12">
        <f>DATE(YEAR(tbl_LoanData[[#This Row],[Application Date]]),MONTH(tbl_LoanData[[#This Row],[Application Date]]),1)</f>
        <v>45231</v>
      </c>
      <c r="AM1822" s="14">
        <f ca="1">IF(AND(tbl_LoanData[[#This Row],[Application Date]]&gt;=EOMONTH(TODAY(),-1)+1,tbl_LoanData[[#This Row],[Application Date]]&lt;=TODAY()),tbl_LoanData[[#This Row],[Loan Amount]],0)</f>
        <v>0</v>
      </c>
      <c r="AN1822" s="14">
        <f>tbl_LoanData[[#This Row],[Amount Paid]]-(Q1822-X1822)</f>
        <v>-1428400</v>
      </c>
      <c r="AO1822" s="14">
        <f>IF(tbl_LoanData[[#This Row],[Application Status]]="Approved",1,0)</f>
        <v>0</v>
      </c>
      <c r="AP1822" s="22" t="str">
        <f t="shared" ca="1" si="85"/>
        <v/>
      </c>
      <c r="AQ1822" s="22" t="str">
        <f t="shared" ca="1" si="86"/>
        <v/>
      </c>
    </row>
    <row r="1823" spans="1:43" ht="14.4" customHeight="1" x14ac:dyDescent="0.3">
      <c r="A1823" s="2" t="s">
        <v>5779</v>
      </c>
      <c r="B1823" s="2" t="s">
        <v>5780</v>
      </c>
      <c r="C1823" s="2" t="s">
        <v>521</v>
      </c>
      <c r="D1823" s="2" t="s">
        <v>254</v>
      </c>
      <c r="E1823" s="2" t="s">
        <v>255</v>
      </c>
      <c r="F1823" s="2">
        <v>36</v>
      </c>
      <c r="G1823" s="2" t="s">
        <v>69</v>
      </c>
      <c r="H1823" s="2" t="s">
        <v>191</v>
      </c>
      <c r="I1823" s="2" t="s">
        <v>51</v>
      </c>
      <c r="J1823" s="3">
        <v>45241</v>
      </c>
      <c r="K1823" s="3">
        <v>45258</v>
      </c>
      <c r="L1823" s="2" t="s">
        <v>36</v>
      </c>
      <c r="M1823" s="2" t="s">
        <v>71</v>
      </c>
      <c r="N1823" s="2" t="s">
        <v>162</v>
      </c>
      <c r="O1823" s="4">
        <v>1519000</v>
      </c>
      <c r="P1823" s="4">
        <v>369700</v>
      </c>
      <c r="Q1823" s="4">
        <v>1149300</v>
      </c>
      <c r="R1823" s="2">
        <v>24</v>
      </c>
      <c r="S1823" s="5">
        <v>9.65</v>
      </c>
      <c r="T1823" s="4">
        <v>57129.79</v>
      </c>
      <c r="U1823" s="2" t="s">
        <v>73</v>
      </c>
      <c r="V1823" s="2" t="s">
        <v>34</v>
      </c>
      <c r="W1823" s="4">
        <v>1313985.17</v>
      </c>
      <c r="X1823" s="4">
        <v>57129.73</v>
      </c>
      <c r="Y1823" s="4">
        <v>1371114.9</v>
      </c>
      <c r="Z1823" s="2">
        <v>29</v>
      </c>
      <c r="AA1823" s="2" t="s">
        <v>57</v>
      </c>
      <c r="AB1823" s="2" t="s">
        <v>15735</v>
      </c>
      <c r="AC1823" s="2" t="s">
        <v>121</v>
      </c>
      <c r="AD1823" s="2" t="s">
        <v>76</v>
      </c>
      <c r="AE1823" s="5">
        <v>75.66</v>
      </c>
      <c r="AF1823" s="2">
        <v>1</v>
      </c>
      <c r="AG1823" s="2" t="s">
        <v>77</v>
      </c>
      <c r="AH1823" s="2">
        <v>17</v>
      </c>
      <c r="AI1823" s="6" t="str">
        <f t="shared" si="84"/>
        <v>35-44</v>
      </c>
      <c r="AJ1823" s="11">
        <f>YEAR(tbl_LoanData[[#This Row],[Application Date]])</f>
        <v>2023</v>
      </c>
      <c r="AK1823" s="11" t="str">
        <f>TEXT(tbl_LoanData[[#This Row],[Application Date]],"MMMM")</f>
        <v>November</v>
      </c>
      <c r="AL1823" s="12">
        <f>DATE(YEAR(tbl_LoanData[[#This Row],[Application Date]]),MONTH(tbl_LoanData[[#This Row],[Application Date]]),1)</f>
        <v>45231</v>
      </c>
      <c r="AM1823" s="14">
        <f ca="1">IF(AND(tbl_LoanData[[#This Row],[Application Date]]&gt;=EOMONTH(TODAY(),-1)+1,tbl_LoanData[[#This Row],[Application Date]]&lt;=TODAY()),tbl_LoanData[[#This Row],[Loan Amount]],0)</f>
        <v>0</v>
      </c>
      <c r="AN1823" s="14">
        <f>tbl_LoanData[[#This Row],[Amount Paid]]-(Q1823-X1823)</f>
        <v>221814.89999999991</v>
      </c>
      <c r="AO1823" s="14">
        <f>IF(tbl_LoanData[[#This Row],[Application Status]]="Approved",1,0)</f>
        <v>1</v>
      </c>
      <c r="AP1823" s="22" t="str">
        <f t="shared" ca="1" si="85"/>
        <v/>
      </c>
      <c r="AQ1823" s="22" t="str">
        <f t="shared" ca="1" si="86"/>
        <v/>
      </c>
    </row>
    <row r="1824" spans="1:43" ht="14.4" customHeight="1" x14ac:dyDescent="0.3">
      <c r="A1824" s="2" t="s">
        <v>5851</v>
      </c>
      <c r="B1824" s="2" t="s">
        <v>5852</v>
      </c>
      <c r="C1824" s="2" t="s">
        <v>100</v>
      </c>
      <c r="D1824" s="2" t="s">
        <v>102</v>
      </c>
      <c r="E1824" s="2" t="s">
        <v>385</v>
      </c>
      <c r="F1824" s="2">
        <v>37</v>
      </c>
      <c r="G1824" s="2" t="s">
        <v>69</v>
      </c>
      <c r="H1824" s="2" t="s">
        <v>398</v>
      </c>
      <c r="I1824" s="2" t="s">
        <v>46</v>
      </c>
      <c r="J1824" s="3">
        <v>45237</v>
      </c>
      <c r="K1824" s="3">
        <v>45254</v>
      </c>
      <c r="L1824" s="2" t="s">
        <v>40</v>
      </c>
      <c r="M1824" s="2" t="s">
        <v>111</v>
      </c>
      <c r="N1824" s="2" t="s">
        <v>120</v>
      </c>
      <c r="O1824" s="4">
        <v>1487000</v>
      </c>
      <c r="P1824" s="4">
        <v>422400</v>
      </c>
      <c r="Q1824" s="4">
        <v>1064600</v>
      </c>
      <c r="R1824" s="2">
        <v>12</v>
      </c>
      <c r="S1824" s="5">
        <v>5.31</v>
      </c>
      <c r="T1824" s="4">
        <v>93427.520000000004</v>
      </c>
      <c r="U1824" s="2" t="s">
        <v>73</v>
      </c>
      <c r="V1824" s="2" t="s">
        <v>34</v>
      </c>
      <c r="W1824" s="4">
        <v>1027702.72</v>
      </c>
      <c r="X1824" s="4">
        <v>93427.54</v>
      </c>
      <c r="Y1824" s="4">
        <v>1121130.26</v>
      </c>
      <c r="Z1824" s="2">
        <v>29</v>
      </c>
      <c r="AA1824" s="2" t="s">
        <v>57</v>
      </c>
      <c r="AB1824" s="2" t="s">
        <v>15736</v>
      </c>
      <c r="AC1824" s="2" t="s">
        <v>213</v>
      </c>
      <c r="AD1824" s="2" t="s">
        <v>76</v>
      </c>
      <c r="AE1824" s="5">
        <v>71.59</v>
      </c>
      <c r="AF1824" s="2">
        <v>1</v>
      </c>
      <c r="AG1824" s="2" t="s">
        <v>77</v>
      </c>
      <c r="AH1824" s="2">
        <v>17</v>
      </c>
      <c r="AI1824" s="6" t="str">
        <f t="shared" si="84"/>
        <v>35-44</v>
      </c>
      <c r="AJ1824" s="11">
        <f>YEAR(tbl_LoanData[[#This Row],[Application Date]])</f>
        <v>2023</v>
      </c>
      <c r="AK1824" s="11" t="str">
        <f>TEXT(tbl_LoanData[[#This Row],[Application Date]],"MMMM")</f>
        <v>November</v>
      </c>
      <c r="AL1824" s="12">
        <f>DATE(YEAR(tbl_LoanData[[#This Row],[Application Date]]),MONTH(tbl_LoanData[[#This Row],[Application Date]]),1)</f>
        <v>45231</v>
      </c>
      <c r="AM1824" s="14">
        <f ca="1">IF(AND(tbl_LoanData[[#This Row],[Application Date]]&gt;=EOMONTH(TODAY(),-1)+1,tbl_LoanData[[#This Row],[Application Date]]&lt;=TODAY()),tbl_LoanData[[#This Row],[Loan Amount]],0)</f>
        <v>0</v>
      </c>
      <c r="AN1824" s="14">
        <f>tbl_LoanData[[#This Row],[Amount Paid]]-(Q1824-X1824)</f>
        <v>56530.260000000009</v>
      </c>
      <c r="AO1824" s="14">
        <f>IF(tbl_LoanData[[#This Row],[Application Status]]="Approved",1,0)</f>
        <v>1</v>
      </c>
      <c r="AP1824" s="22" t="str">
        <f t="shared" ca="1" si="85"/>
        <v/>
      </c>
      <c r="AQ1824" s="22" t="str">
        <f t="shared" ca="1" si="86"/>
        <v/>
      </c>
    </row>
    <row r="1825" spans="1:43" ht="14.4" customHeight="1" x14ac:dyDescent="0.3">
      <c r="A1825" s="2" t="s">
        <v>5915</v>
      </c>
      <c r="B1825" s="2" t="s">
        <v>5916</v>
      </c>
      <c r="C1825" s="2" t="s">
        <v>1102</v>
      </c>
      <c r="D1825" s="2" t="s">
        <v>254</v>
      </c>
      <c r="E1825" s="2" t="s">
        <v>268</v>
      </c>
      <c r="F1825" s="2">
        <v>49</v>
      </c>
      <c r="G1825" s="2" t="s">
        <v>69</v>
      </c>
      <c r="H1825" s="2" t="s">
        <v>285</v>
      </c>
      <c r="I1825" s="2" t="s">
        <v>55</v>
      </c>
      <c r="J1825" s="3">
        <v>45245</v>
      </c>
      <c r="K1825" s="3"/>
      <c r="L1825" s="2" t="s">
        <v>39</v>
      </c>
      <c r="M1825" s="2" t="s">
        <v>85</v>
      </c>
      <c r="N1825" s="2" t="s">
        <v>373</v>
      </c>
      <c r="O1825" s="4">
        <v>1876000</v>
      </c>
      <c r="P1825" s="4">
        <v>270600</v>
      </c>
      <c r="Q1825" s="4">
        <v>1605400</v>
      </c>
      <c r="R1825" s="2">
        <v>60</v>
      </c>
      <c r="S1825" s="5">
        <v>5.4</v>
      </c>
      <c r="T1825" s="4">
        <v>33980.97</v>
      </c>
      <c r="U1825" s="2" t="s">
        <v>113</v>
      </c>
      <c r="V1825" s="2" t="s">
        <v>97</v>
      </c>
      <c r="W1825" s="4">
        <v>0</v>
      </c>
      <c r="X1825" s="4">
        <v>0</v>
      </c>
      <c r="Y1825" s="4">
        <v>2038858</v>
      </c>
      <c r="Z1825" s="2">
        <v>0</v>
      </c>
      <c r="AA1825" s="2" t="s">
        <v>97</v>
      </c>
      <c r="AB1825" s="2" t="s">
        <v>15730</v>
      </c>
      <c r="AC1825" s="2" t="s">
        <v>121</v>
      </c>
      <c r="AD1825" s="2" t="s">
        <v>76</v>
      </c>
      <c r="AE1825" s="5">
        <v>85.58</v>
      </c>
      <c r="AF1825" s="2">
        <v>0</v>
      </c>
      <c r="AG1825" s="2" t="s">
        <v>97</v>
      </c>
      <c r="AH1825" s="2"/>
      <c r="AI1825" s="6" t="str">
        <f t="shared" si="84"/>
        <v>45-54</v>
      </c>
      <c r="AJ1825" s="11">
        <f>YEAR(tbl_LoanData[[#This Row],[Application Date]])</f>
        <v>2023</v>
      </c>
      <c r="AK1825" s="11" t="str">
        <f>TEXT(tbl_LoanData[[#This Row],[Application Date]],"MMMM")</f>
        <v>November</v>
      </c>
      <c r="AL1825" s="12">
        <f>DATE(YEAR(tbl_LoanData[[#This Row],[Application Date]]),MONTH(tbl_LoanData[[#This Row],[Application Date]]),1)</f>
        <v>45231</v>
      </c>
      <c r="AM1825" s="14">
        <f ca="1">IF(AND(tbl_LoanData[[#This Row],[Application Date]]&gt;=EOMONTH(TODAY(),-1)+1,tbl_LoanData[[#This Row],[Application Date]]&lt;=TODAY()),tbl_LoanData[[#This Row],[Loan Amount]],0)</f>
        <v>0</v>
      </c>
      <c r="AN1825" s="14">
        <f>tbl_LoanData[[#This Row],[Amount Paid]]-(Q1825-X1825)</f>
        <v>-1605400</v>
      </c>
      <c r="AO1825" s="14">
        <f>IF(tbl_LoanData[[#This Row],[Application Status]]="Approved",1,0)</f>
        <v>0</v>
      </c>
      <c r="AP1825" s="22" t="str">
        <f t="shared" ca="1" si="85"/>
        <v/>
      </c>
      <c r="AQ1825" s="22" t="str">
        <f t="shared" ca="1" si="86"/>
        <v/>
      </c>
    </row>
    <row r="1826" spans="1:43" ht="14.4" customHeight="1" x14ac:dyDescent="0.3">
      <c r="A1826" s="2" t="s">
        <v>6103</v>
      </c>
      <c r="B1826" s="2" t="s">
        <v>6104</v>
      </c>
      <c r="C1826" s="2" t="s">
        <v>249</v>
      </c>
      <c r="D1826" s="2" t="s">
        <v>204</v>
      </c>
      <c r="E1826" s="2" t="s">
        <v>394</v>
      </c>
      <c r="F1826" s="2">
        <v>47</v>
      </c>
      <c r="G1826" s="2" t="s">
        <v>69</v>
      </c>
      <c r="H1826" s="2" t="s">
        <v>256</v>
      </c>
      <c r="I1826" s="2" t="s">
        <v>43</v>
      </c>
      <c r="J1826" s="3">
        <v>45255</v>
      </c>
      <c r="K1826" s="3">
        <v>45274</v>
      </c>
      <c r="L1826" s="2" t="s">
        <v>37</v>
      </c>
      <c r="M1826" s="2" t="s">
        <v>94</v>
      </c>
      <c r="N1826" s="2" t="s">
        <v>568</v>
      </c>
      <c r="O1826" s="4">
        <v>201000</v>
      </c>
      <c r="P1826" s="4">
        <v>59300</v>
      </c>
      <c r="Q1826" s="4">
        <v>141700</v>
      </c>
      <c r="R1826" s="2">
        <v>12</v>
      </c>
      <c r="S1826" s="5">
        <v>8.0500000000000007</v>
      </c>
      <c r="T1826" s="4">
        <v>12758.9</v>
      </c>
      <c r="U1826" s="2" t="s">
        <v>73</v>
      </c>
      <c r="V1826" s="2" t="s">
        <v>34</v>
      </c>
      <c r="W1826" s="4">
        <v>76553.399999999994</v>
      </c>
      <c r="X1826" s="4">
        <v>76553.45</v>
      </c>
      <c r="Y1826" s="4">
        <v>153106.85</v>
      </c>
      <c r="Z1826" s="2">
        <v>180</v>
      </c>
      <c r="AA1826" s="2" t="s">
        <v>60</v>
      </c>
      <c r="AB1826" s="2" t="s">
        <v>15729</v>
      </c>
      <c r="AC1826" s="2" t="s">
        <v>360</v>
      </c>
      <c r="AD1826" s="2" t="s">
        <v>76</v>
      </c>
      <c r="AE1826" s="5">
        <v>70.5</v>
      </c>
      <c r="AF1826" s="2">
        <v>6</v>
      </c>
      <c r="AG1826" s="2" t="s">
        <v>130</v>
      </c>
      <c r="AH1826" s="2">
        <v>19</v>
      </c>
      <c r="AI1826" s="6" t="str">
        <f t="shared" si="84"/>
        <v>45-54</v>
      </c>
      <c r="AJ1826" s="11">
        <f>YEAR(tbl_LoanData[[#This Row],[Application Date]])</f>
        <v>2023</v>
      </c>
      <c r="AK1826" s="11" t="str">
        <f>TEXT(tbl_LoanData[[#This Row],[Application Date]],"MMMM")</f>
        <v>November</v>
      </c>
      <c r="AL1826" s="12">
        <f>DATE(YEAR(tbl_LoanData[[#This Row],[Application Date]]),MONTH(tbl_LoanData[[#This Row],[Application Date]]),1)</f>
        <v>45231</v>
      </c>
      <c r="AM1826" s="14">
        <f ca="1">IF(AND(tbl_LoanData[[#This Row],[Application Date]]&gt;=EOMONTH(TODAY(),-1)+1,tbl_LoanData[[#This Row],[Application Date]]&lt;=TODAY()),tbl_LoanData[[#This Row],[Loan Amount]],0)</f>
        <v>0</v>
      </c>
      <c r="AN1826" s="14">
        <f>tbl_LoanData[[#This Row],[Amount Paid]]-(Q1826-X1826)</f>
        <v>11406.849999999991</v>
      </c>
      <c r="AO1826" s="14">
        <f>IF(tbl_LoanData[[#This Row],[Application Status]]="Approved",1,0)</f>
        <v>1</v>
      </c>
      <c r="AP1826" s="22" t="str">
        <f t="shared" ca="1" si="85"/>
        <v/>
      </c>
      <c r="AQ1826" s="22" t="str">
        <f t="shared" ca="1" si="86"/>
        <v/>
      </c>
    </row>
    <row r="1827" spans="1:43" x14ac:dyDescent="0.3">
      <c r="A1827" s="2" t="s">
        <v>6113</v>
      </c>
      <c r="B1827" s="2" t="s">
        <v>6114</v>
      </c>
      <c r="C1827" s="2" t="s">
        <v>586</v>
      </c>
      <c r="D1827" s="2" t="s">
        <v>117</v>
      </c>
      <c r="E1827" s="2" t="s">
        <v>183</v>
      </c>
      <c r="F1827" s="2">
        <v>48</v>
      </c>
      <c r="G1827" s="2" t="s">
        <v>69</v>
      </c>
      <c r="H1827" s="2" t="s">
        <v>103</v>
      </c>
      <c r="I1827" s="2" t="s">
        <v>43</v>
      </c>
      <c r="J1827" s="3">
        <v>45231</v>
      </c>
      <c r="K1827" s="3">
        <v>45235</v>
      </c>
      <c r="L1827" s="2" t="s">
        <v>36</v>
      </c>
      <c r="M1827" s="2" t="s">
        <v>85</v>
      </c>
      <c r="N1827" s="2" t="s">
        <v>671</v>
      </c>
      <c r="O1827" s="4">
        <v>1628000</v>
      </c>
      <c r="P1827" s="4">
        <v>236000</v>
      </c>
      <c r="Q1827" s="4">
        <v>1392000</v>
      </c>
      <c r="R1827" s="2">
        <v>36</v>
      </c>
      <c r="S1827" s="5">
        <v>11.55</v>
      </c>
      <c r="T1827" s="4">
        <v>52064.67</v>
      </c>
      <c r="U1827" s="2" t="s">
        <v>73</v>
      </c>
      <c r="V1827" s="2" t="s">
        <v>74</v>
      </c>
      <c r="W1827" s="4">
        <v>1718134.11</v>
      </c>
      <c r="X1827" s="4">
        <v>156193.89000000001</v>
      </c>
      <c r="Y1827" s="4">
        <v>1874328</v>
      </c>
      <c r="Z1827" s="2">
        <v>0</v>
      </c>
      <c r="AA1827" s="2" t="s">
        <v>56</v>
      </c>
      <c r="AB1827" s="2" t="s">
        <v>15731</v>
      </c>
      <c r="AC1827" s="2" t="s">
        <v>129</v>
      </c>
      <c r="AD1827" s="2" t="s">
        <v>76</v>
      </c>
      <c r="AE1827" s="5">
        <v>85.5</v>
      </c>
      <c r="AF1827" s="2">
        <v>0</v>
      </c>
      <c r="AG1827" s="2" t="s">
        <v>77</v>
      </c>
      <c r="AH1827" s="2">
        <v>4</v>
      </c>
      <c r="AI1827" s="6" t="str">
        <f t="shared" si="84"/>
        <v>45-54</v>
      </c>
      <c r="AJ1827" s="11">
        <f>YEAR(tbl_LoanData[[#This Row],[Application Date]])</f>
        <v>2023</v>
      </c>
      <c r="AK1827" s="11" t="str">
        <f>TEXT(tbl_LoanData[[#This Row],[Application Date]],"MMMM")</f>
        <v>November</v>
      </c>
      <c r="AL1827" s="12">
        <f>DATE(YEAR(tbl_LoanData[[#This Row],[Application Date]]),MONTH(tbl_LoanData[[#This Row],[Application Date]]),1)</f>
        <v>45231</v>
      </c>
      <c r="AM1827" s="14">
        <f ca="1">IF(AND(tbl_LoanData[[#This Row],[Application Date]]&gt;=EOMONTH(TODAY(),-1)+1,tbl_LoanData[[#This Row],[Application Date]]&lt;=TODAY()),tbl_LoanData[[#This Row],[Loan Amount]],0)</f>
        <v>0</v>
      </c>
      <c r="AN1827" s="14">
        <f>tbl_LoanData[[#This Row],[Amount Paid]]-(Q1827-X1827)</f>
        <v>482328.00000000023</v>
      </c>
      <c r="AO1827" s="14">
        <f>IF(tbl_LoanData[[#This Row],[Application Status]]="Approved",1,0)</f>
        <v>1</v>
      </c>
      <c r="AP1827" s="22" t="str">
        <f t="shared" ca="1" si="85"/>
        <v/>
      </c>
      <c r="AQ1827" s="22" t="str">
        <f t="shared" ca="1" si="86"/>
        <v/>
      </c>
    </row>
    <row r="1828" spans="1:43" x14ac:dyDescent="0.3">
      <c r="A1828" s="2" t="s">
        <v>6357</v>
      </c>
      <c r="B1828" s="2" t="s">
        <v>6358</v>
      </c>
      <c r="C1828" s="2" t="s">
        <v>264</v>
      </c>
      <c r="D1828" s="2" t="s">
        <v>118</v>
      </c>
      <c r="E1828" s="2" t="s">
        <v>92</v>
      </c>
      <c r="F1828" s="2">
        <v>42</v>
      </c>
      <c r="G1828" s="2" t="s">
        <v>83</v>
      </c>
      <c r="H1828" s="2" t="s">
        <v>278</v>
      </c>
      <c r="I1828" s="2" t="s">
        <v>45</v>
      </c>
      <c r="J1828" s="3">
        <v>45245</v>
      </c>
      <c r="K1828" s="3">
        <v>45257</v>
      </c>
      <c r="L1828" s="2" t="s">
        <v>39</v>
      </c>
      <c r="M1828" s="2" t="s">
        <v>127</v>
      </c>
      <c r="N1828" s="2" t="s">
        <v>195</v>
      </c>
      <c r="O1828" s="4">
        <v>2265000</v>
      </c>
      <c r="P1828" s="4">
        <v>525000</v>
      </c>
      <c r="Q1828" s="4">
        <v>1740000</v>
      </c>
      <c r="R1828" s="2">
        <v>18</v>
      </c>
      <c r="S1828" s="5">
        <v>13.15</v>
      </c>
      <c r="T1828" s="4">
        <v>115734.17</v>
      </c>
      <c r="U1828" s="2" t="s">
        <v>73</v>
      </c>
      <c r="V1828" s="2" t="s">
        <v>33</v>
      </c>
      <c r="W1828" s="4">
        <v>2083215</v>
      </c>
      <c r="X1828" s="4">
        <v>0</v>
      </c>
      <c r="Y1828" s="4">
        <v>2083215</v>
      </c>
      <c r="Z1828" s="2">
        <v>0</v>
      </c>
      <c r="AA1828" s="2" t="s">
        <v>56</v>
      </c>
      <c r="AB1828" s="2" t="s">
        <v>15729</v>
      </c>
      <c r="AC1828" s="2" t="s">
        <v>75</v>
      </c>
      <c r="AD1828" s="2" t="s">
        <v>76</v>
      </c>
      <c r="AE1828" s="5">
        <v>76.819999999999993</v>
      </c>
      <c r="AF1828" s="2">
        <v>0</v>
      </c>
      <c r="AG1828" s="2" t="s">
        <v>77</v>
      </c>
      <c r="AH1828" s="2">
        <v>12</v>
      </c>
      <c r="AI1828" s="6" t="str">
        <f t="shared" si="84"/>
        <v>35-44</v>
      </c>
      <c r="AJ1828" s="11">
        <f>YEAR(tbl_LoanData[[#This Row],[Application Date]])</f>
        <v>2023</v>
      </c>
      <c r="AK1828" s="11" t="str">
        <f>TEXT(tbl_LoanData[[#This Row],[Application Date]],"MMMM")</f>
        <v>November</v>
      </c>
      <c r="AL1828" s="12">
        <f>DATE(YEAR(tbl_LoanData[[#This Row],[Application Date]]),MONTH(tbl_LoanData[[#This Row],[Application Date]]),1)</f>
        <v>45231</v>
      </c>
      <c r="AM1828" s="14">
        <f ca="1">IF(AND(tbl_LoanData[[#This Row],[Application Date]]&gt;=EOMONTH(TODAY(),-1)+1,tbl_LoanData[[#This Row],[Application Date]]&lt;=TODAY()),tbl_LoanData[[#This Row],[Loan Amount]],0)</f>
        <v>0</v>
      </c>
      <c r="AN1828" s="14">
        <f>tbl_LoanData[[#This Row],[Amount Paid]]-(Q1828-X1828)</f>
        <v>343215</v>
      </c>
      <c r="AO1828" s="14">
        <f>IF(tbl_LoanData[[#This Row],[Application Status]]="Approved",1,0)</f>
        <v>1</v>
      </c>
      <c r="AP1828" s="22" t="str">
        <f t="shared" ca="1" si="85"/>
        <v/>
      </c>
      <c r="AQ1828" s="22" t="str">
        <f t="shared" ca="1" si="86"/>
        <v/>
      </c>
    </row>
    <row r="1829" spans="1:43" ht="14.4" customHeight="1" x14ac:dyDescent="0.3">
      <c r="A1829" s="2" t="s">
        <v>6369</v>
      </c>
      <c r="B1829" s="2" t="s">
        <v>6370</v>
      </c>
      <c r="C1829" s="2" t="s">
        <v>240</v>
      </c>
      <c r="D1829" s="2" t="s">
        <v>161</v>
      </c>
      <c r="E1829" s="2" t="s">
        <v>255</v>
      </c>
      <c r="F1829" s="2">
        <v>22</v>
      </c>
      <c r="G1829" s="2" t="s">
        <v>83</v>
      </c>
      <c r="H1829" s="2" t="s">
        <v>233</v>
      </c>
      <c r="I1829" s="2" t="s">
        <v>46</v>
      </c>
      <c r="J1829" s="3">
        <v>45250</v>
      </c>
      <c r="K1829" s="3">
        <v>45270</v>
      </c>
      <c r="L1829" s="2" t="s">
        <v>37</v>
      </c>
      <c r="M1829" s="2" t="s">
        <v>94</v>
      </c>
      <c r="N1829" s="2" t="s">
        <v>488</v>
      </c>
      <c r="O1829" s="4">
        <v>85000</v>
      </c>
      <c r="P1829" s="4">
        <v>26200</v>
      </c>
      <c r="Q1829" s="4">
        <v>58800</v>
      </c>
      <c r="R1829" s="2">
        <v>48</v>
      </c>
      <c r="S1829" s="5">
        <v>5.63</v>
      </c>
      <c r="T1829" s="4">
        <v>1500.87</v>
      </c>
      <c r="U1829" s="2" t="s">
        <v>73</v>
      </c>
      <c r="V1829" s="2" t="s">
        <v>74</v>
      </c>
      <c r="W1829" s="4">
        <v>48027.839999999997</v>
      </c>
      <c r="X1829" s="4">
        <v>24013.919999999998</v>
      </c>
      <c r="Y1829" s="4">
        <v>72041.759999999995</v>
      </c>
      <c r="Z1829" s="2">
        <v>0</v>
      </c>
      <c r="AA1829" s="2" t="s">
        <v>56</v>
      </c>
      <c r="AB1829" s="2" t="s">
        <v>15733</v>
      </c>
      <c r="AC1829" s="2" t="s">
        <v>146</v>
      </c>
      <c r="AD1829" s="2" t="s">
        <v>76</v>
      </c>
      <c r="AE1829" s="5">
        <v>69.180000000000007</v>
      </c>
      <c r="AF1829" s="2">
        <v>0</v>
      </c>
      <c r="AG1829" s="2" t="s">
        <v>77</v>
      </c>
      <c r="AH1829" s="2">
        <v>20</v>
      </c>
      <c r="AI1829" s="6" t="str">
        <f t="shared" si="84"/>
        <v>18-24</v>
      </c>
      <c r="AJ1829" s="11">
        <f>YEAR(tbl_LoanData[[#This Row],[Application Date]])</f>
        <v>2023</v>
      </c>
      <c r="AK1829" s="11" t="str">
        <f>TEXT(tbl_LoanData[[#This Row],[Application Date]],"MMMM")</f>
        <v>November</v>
      </c>
      <c r="AL1829" s="12">
        <f>DATE(YEAR(tbl_LoanData[[#This Row],[Application Date]]),MONTH(tbl_LoanData[[#This Row],[Application Date]]),1)</f>
        <v>45231</v>
      </c>
      <c r="AM1829" s="14">
        <f ca="1">IF(AND(tbl_LoanData[[#This Row],[Application Date]]&gt;=EOMONTH(TODAY(),-1)+1,tbl_LoanData[[#This Row],[Application Date]]&lt;=TODAY()),tbl_LoanData[[#This Row],[Loan Amount]],0)</f>
        <v>0</v>
      </c>
      <c r="AN1829" s="14">
        <f>tbl_LoanData[[#This Row],[Amount Paid]]-(Q1829-X1829)</f>
        <v>13241.759999999995</v>
      </c>
      <c r="AO1829" s="14">
        <f>IF(tbl_LoanData[[#This Row],[Application Status]]="Approved",1,0)</f>
        <v>1</v>
      </c>
      <c r="AP1829" s="22" t="str">
        <f t="shared" ca="1" si="85"/>
        <v/>
      </c>
      <c r="AQ1829" s="22" t="str">
        <f t="shared" ca="1" si="86"/>
        <v/>
      </c>
    </row>
    <row r="1830" spans="1:43" ht="14.4" customHeight="1" x14ac:dyDescent="0.3">
      <c r="A1830" s="2" t="s">
        <v>6429</v>
      </c>
      <c r="B1830" s="2" t="s">
        <v>6430</v>
      </c>
      <c r="C1830" s="2" t="s">
        <v>379</v>
      </c>
      <c r="D1830" s="2" t="s">
        <v>101</v>
      </c>
      <c r="E1830" s="2" t="s">
        <v>101</v>
      </c>
      <c r="F1830" s="2">
        <v>27</v>
      </c>
      <c r="G1830" s="2" t="s">
        <v>69</v>
      </c>
      <c r="H1830" s="2" t="s">
        <v>565</v>
      </c>
      <c r="I1830" s="2" t="s">
        <v>47</v>
      </c>
      <c r="J1830" s="3">
        <v>45243</v>
      </c>
      <c r="K1830" s="3">
        <v>45251</v>
      </c>
      <c r="L1830" s="2" t="s">
        <v>40</v>
      </c>
      <c r="M1830" s="2" t="s">
        <v>71</v>
      </c>
      <c r="N1830" s="2" t="s">
        <v>137</v>
      </c>
      <c r="O1830" s="4">
        <v>1477000</v>
      </c>
      <c r="P1830" s="4">
        <v>360000</v>
      </c>
      <c r="Q1830" s="4">
        <v>1117000</v>
      </c>
      <c r="R1830" s="2">
        <v>24</v>
      </c>
      <c r="S1830" s="5">
        <v>13.23</v>
      </c>
      <c r="T1830" s="4">
        <v>58856.59</v>
      </c>
      <c r="U1830" s="2" t="s">
        <v>73</v>
      </c>
      <c r="V1830" s="2" t="s">
        <v>34</v>
      </c>
      <c r="W1830" s="4">
        <v>1118275.21</v>
      </c>
      <c r="X1830" s="4">
        <v>294282.99</v>
      </c>
      <c r="Y1830" s="4">
        <v>1412558.2</v>
      </c>
      <c r="Z1830" s="2">
        <v>145</v>
      </c>
      <c r="AA1830" s="2" t="s">
        <v>60</v>
      </c>
      <c r="AB1830" s="2" t="s">
        <v>15736</v>
      </c>
      <c r="AC1830" s="2" t="s">
        <v>360</v>
      </c>
      <c r="AD1830" s="2" t="s">
        <v>76</v>
      </c>
      <c r="AE1830" s="5">
        <v>75.63</v>
      </c>
      <c r="AF1830" s="2">
        <v>5</v>
      </c>
      <c r="AG1830" s="2" t="s">
        <v>130</v>
      </c>
      <c r="AH1830" s="2">
        <v>8</v>
      </c>
      <c r="AI1830" s="6" t="str">
        <f t="shared" si="84"/>
        <v>25-34</v>
      </c>
      <c r="AJ1830" s="11">
        <f>YEAR(tbl_LoanData[[#This Row],[Application Date]])</f>
        <v>2023</v>
      </c>
      <c r="AK1830" s="11" t="str">
        <f>TEXT(tbl_LoanData[[#This Row],[Application Date]],"MMMM")</f>
        <v>November</v>
      </c>
      <c r="AL1830" s="12">
        <f>DATE(YEAR(tbl_LoanData[[#This Row],[Application Date]]),MONTH(tbl_LoanData[[#This Row],[Application Date]]),1)</f>
        <v>45231</v>
      </c>
      <c r="AM1830" s="14">
        <f ca="1">IF(AND(tbl_LoanData[[#This Row],[Application Date]]&gt;=EOMONTH(TODAY(),-1)+1,tbl_LoanData[[#This Row],[Application Date]]&lt;=TODAY()),tbl_LoanData[[#This Row],[Loan Amount]],0)</f>
        <v>0</v>
      </c>
      <c r="AN1830" s="14">
        <f>tbl_LoanData[[#This Row],[Amount Paid]]-(Q1830-X1830)</f>
        <v>295558.19999999995</v>
      </c>
      <c r="AO1830" s="14">
        <f>IF(tbl_LoanData[[#This Row],[Application Status]]="Approved",1,0)</f>
        <v>1</v>
      </c>
      <c r="AP1830" s="22" t="str">
        <f t="shared" ca="1" si="85"/>
        <v/>
      </c>
      <c r="AQ1830" s="22" t="str">
        <f t="shared" ca="1" si="86"/>
        <v/>
      </c>
    </row>
    <row r="1831" spans="1:43" ht="14.4" customHeight="1" x14ac:dyDescent="0.3">
      <c r="A1831" s="2" t="s">
        <v>6449</v>
      </c>
      <c r="B1831" s="2" t="s">
        <v>6450</v>
      </c>
      <c r="C1831" s="2" t="s">
        <v>124</v>
      </c>
      <c r="D1831" s="2" t="s">
        <v>232</v>
      </c>
      <c r="E1831" s="2" t="s">
        <v>135</v>
      </c>
      <c r="F1831" s="2">
        <v>21</v>
      </c>
      <c r="G1831" s="2" t="s">
        <v>69</v>
      </c>
      <c r="H1831" s="2" t="s">
        <v>228</v>
      </c>
      <c r="I1831" s="2" t="s">
        <v>43</v>
      </c>
      <c r="J1831" s="3">
        <v>45256</v>
      </c>
      <c r="K1831" s="3">
        <v>45271</v>
      </c>
      <c r="L1831" s="2" t="s">
        <v>37</v>
      </c>
      <c r="M1831" s="2" t="s">
        <v>199</v>
      </c>
      <c r="N1831" s="2" t="s">
        <v>319</v>
      </c>
      <c r="O1831" s="4">
        <v>123000</v>
      </c>
      <c r="P1831" s="4">
        <v>33200</v>
      </c>
      <c r="Q1831" s="4">
        <v>89800</v>
      </c>
      <c r="R1831" s="2">
        <v>18</v>
      </c>
      <c r="S1831" s="5">
        <v>14.82</v>
      </c>
      <c r="T1831" s="4">
        <v>6097.92</v>
      </c>
      <c r="U1831" s="2" t="s">
        <v>73</v>
      </c>
      <c r="V1831" s="2" t="s">
        <v>33</v>
      </c>
      <c r="W1831" s="4">
        <v>109762.54</v>
      </c>
      <c r="X1831" s="4">
        <v>0</v>
      </c>
      <c r="Y1831" s="4">
        <v>109762.54</v>
      </c>
      <c r="Z1831" s="2">
        <v>0</v>
      </c>
      <c r="AA1831" s="2" t="s">
        <v>56</v>
      </c>
      <c r="AB1831" s="2" t="s">
        <v>15732</v>
      </c>
      <c r="AC1831" s="2" t="s">
        <v>121</v>
      </c>
      <c r="AD1831" s="2" t="s">
        <v>76</v>
      </c>
      <c r="AE1831" s="5">
        <v>73.010000000000005</v>
      </c>
      <c r="AF1831" s="2">
        <v>0</v>
      </c>
      <c r="AG1831" s="2" t="s">
        <v>77</v>
      </c>
      <c r="AH1831" s="2">
        <v>15</v>
      </c>
      <c r="AI1831" s="6" t="str">
        <f t="shared" si="84"/>
        <v>18-24</v>
      </c>
      <c r="AJ1831" s="11">
        <f>YEAR(tbl_LoanData[[#This Row],[Application Date]])</f>
        <v>2023</v>
      </c>
      <c r="AK1831" s="11" t="str">
        <f>TEXT(tbl_LoanData[[#This Row],[Application Date]],"MMMM")</f>
        <v>November</v>
      </c>
      <c r="AL1831" s="12">
        <f>DATE(YEAR(tbl_LoanData[[#This Row],[Application Date]]),MONTH(tbl_LoanData[[#This Row],[Application Date]]),1)</f>
        <v>45231</v>
      </c>
      <c r="AM1831" s="14">
        <f ca="1">IF(AND(tbl_LoanData[[#This Row],[Application Date]]&gt;=EOMONTH(TODAY(),-1)+1,tbl_LoanData[[#This Row],[Application Date]]&lt;=TODAY()),tbl_LoanData[[#This Row],[Loan Amount]],0)</f>
        <v>0</v>
      </c>
      <c r="AN1831" s="14">
        <f>tbl_LoanData[[#This Row],[Amount Paid]]-(Q1831-X1831)</f>
        <v>19962.539999999994</v>
      </c>
      <c r="AO1831" s="14">
        <f>IF(tbl_LoanData[[#This Row],[Application Status]]="Approved",1,0)</f>
        <v>1</v>
      </c>
      <c r="AP1831" s="22" t="str">
        <f t="shared" ca="1" si="85"/>
        <v/>
      </c>
      <c r="AQ1831" s="22" t="str">
        <f t="shared" ca="1" si="86"/>
        <v/>
      </c>
    </row>
    <row r="1832" spans="1:43" ht="14.4" customHeight="1" x14ac:dyDescent="0.3">
      <c r="A1832" s="2" t="s">
        <v>6725</v>
      </c>
      <c r="B1832" s="2" t="s">
        <v>6726</v>
      </c>
      <c r="C1832" s="2" t="s">
        <v>464</v>
      </c>
      <c r="D1832" s="2" t="s">
        <v>209</v>
      </c>
      <c r="E1832" s="2" t="s">
        <v>150</v>
      </c>
      <c r="F1832" s="2">
        <v>27</v>
      </c>
      <c r="G1832" s="2" t="s">
        <v>83</v>
      </c>
      <c r="H1832" s="2" t="s">
        <v>259</v>
      </c>
      <c r="I1832" s="2" t="s">
        <v>43</v>
      </c>
      <c r="J1832" s="3">
        <v>45255</v>
      </c>
      <c r="K1832" s="3"/>
      <c r="L1832" s="2" t="s">
        <v>36</v>
      </c>
      <c r="M1832" s="2" t="s">
        <v>94</v>
      </c>
      <c r="N1832" s="2" t="s">
        <v>212</v>
      </c>
      <c r="O1832" s="4">
        <v>1816000</v>
      </c>
      <c r="P1832" s="4">
        <v>501500</v>
      </c>
      <c r="Q1832" s="4">
        <v>1314500</v>
      </c>
      <c r="R1832" s="2">
        <v>36</v>
      </c>
      <c r="S1832" s="5">
        <v>6.34</v>
      </c>
      <c r="T1832" s="4">
        <v>43458.83</v>
      </c>
      <c r="U1832" s="2" t="s">
        <v>113</v>
      </c>
      <c r="V1832" s="2" t="s">
        <v>97</v>
      </c>
      <c r="W1832" s="4">
        <v>0</v>
      </c>
      <c r="X1832" s="4">
        <v>0</v>
      </c>
      <c r="Y1832" s="4">
        <v>1564517.9</v>
      </c>
      <c r="Z1832" s="2">
        <v>0</v>
      </c>
      <c r="AA1832" s="2" t="s">
        <v>97</v>
      </c>
      <c r="AB1832" s="2" t="s">
        <v>15733</v>
      </c>
      <c r="AC1832" s="2" t="s">
        <v>213</v>
      </c>
      <c r="AD1832" s="2" t="s">
        <v>76</v>
      </c>
      <c r="AE1832" s="5">
        <v>72.38</v>
      </c>
      <c r="AF1832" s="2">
        <v>0</v>
      </c>
      <c r="AG1832" s="2" t="s">
        <v>97</v>
      </c>
      <c r="AH1832" s="2"/>
      <c r="AI1832" s="6" t="str">
        <f t="shared" si="84"/>
        <v>25-34</v>
      </c>
      <c r="AJ1832" s="11">
        <f>YEAR(tbl_LoanData[[#This Row],[Application Date]])</f>
        <v>2023</v>
      </c>
      <c r="AK1832" s="11" t="str">
        <f>TEXT(tbl_LoanData[[#This Row],[Application Date]],"MMMM")</f>
        <v>November</v>
      </c>
      <c r="AL1832" s="12">
        <f>DATE(YEAR(tbl_LoanData[[#This Row],[Application Date]]),MONTH(tbl_LoanData[[#This Row],[Application Date]]),1)</f>
        <v>45231</v>
      </c>
      <c r="AM1832" s="14">
        <f ca="1">IF(AND(tbl_LoanData[[#This Row],[Application Date]]&gt;=EOMONTH(TODAY(),-1)+1,tbl_LoanData[[#This Row],[Application Date]]&lt;=TODAY()),tbl_LoanData[[#This Row],[Loan Amount]],0)</f>
        <v>0</v>
      </c>
      <c r="AN1832" s="14">
        <f>tbl_LoanData[[#This Row],[Amount Paid]]-(Q1832-X1832)</f>
        <v>-1314500</v>
      </c>
      <c r="AO1832" s="14">
        <f>IF(tbl_LoanData[[#This Row],[Application Status]]="Approved",1,0)</f>
        <v>0</v>
      </c>
      <c r="AP1832" s="22" t="str">
        <f t="shared" ca="1" si="85"/>
        <v/>
      </c>
      <c r="AQ1832" s="22" t="str">
        <f t="shared" ca="1" si="86"/>
        <v/>
      </c>
    </row>
    <row r="1833" spans="1:43" ht="14.4" customHeight="1" x14ac:dyDescent="0.3">
      <c r="A1833" s="2" t="s">
        <v>6781</v>
      </c>
      <c r="B1833" s="2" t="s">
        <v>6782</v>
      </c>
      <c r="C1833" s="2" t="s">
        <v>343</v>
      </c>
      <c r="D1833" s="2" t="s">
        <v>134</v>
      </c>
      <c r="E1833" s="2" t="s">
        <v>125</v>
      </c>
      <c r="F1833" s="2">
        <v>61</v>
      </c>
      <c r="G1833" s="2" t="s">
        <v>69</v>
      </c>
      <c r="H1833" s="2" t="s">
        <v>143</v>
      </c>
      <c r="I1833" s="2" t="s">
        <v>46</v>
      </c>
      <c r="J1833" s="3">
        <v>45259</v>
      </c>
      <c r="K1833" s="3">
        <v>45280</v>
      </c>
      <c r="L1833" s="2" t="s">
        <v>39</v>
      </c>
      <c r="M1833" s="2" t="s">
        <v>167</v>
      </c>
      <c r="N1833" s="2" t="s">
        <v>491</v>
      </c>
      <c r="O1833" s="4">
        <v>1857000</v>
      </c>
      <c r="P1833" s="4">
        <v>197700</v>
      </c>
      <c r="Q1833" s="4">
        <v>1659300</v>
      </c>
      <c r="R1833" s="2">
        <v>12</v>
      </c>
      <c r="S1833" s="5">
        <v>9.86</v>
      </c>
      <c r="T1833" s="4">
        <v>151908.92000000001</v>
      </c>
      <c r="U1833" s="2" t="s">
        <v>73</v>
      </c>
      <c r="V1833" s="2" t="s">
        <v>34</v>
      </c>
      <c r="W1833" s="4">
        <v>911453.52</v>
      </c>
      <c r="X1833" s="4">
        <v>911453.46</v>
      </c>
      <c r="Y1833" s="4">
        <v>1822906.98</v>
      </c>
      <c r="Z1833" s="2">
        <v>180</v>
      </c>
      <c r="AA1833" s="2" t="s">
        <v>60</v>
      </c>
      <c r="AB1833" s="2" t="s">
        <v>15729</v>
      </c>
      <c r="AC1833" s="2" t="s">
        <v>360</v>
      </c>
      <c r="AD1833" s="2" t="s">
        <v>76</v>
      </c>
      <c r="AE1833" s="5">
        <v>89.35</v>
      </c>
      <c r="AF1833" s="2">
        <v>6</v>
      </c>
      <c r="AG1833" s="2" t="s">
        <v>130</v>
      </c>
      <c r="AH1833" s="2">
        <v>21</v>
      </c>
      <c r="AI1833" s="6" t="str">
        <f t="shared" si="84"/>
        <v>55-64</v>
      </c>
      <c r="AJ1833" s="11">
        <f>YEAR(tbl_LoanData[[#This Row],[Application Date]])</f>
        <v>2023</v>
      </c>
      <c r="AK1833" s="11" t="str">
        <f>TEXT(tbl_LoanData[[#This Row],[Application Date]],"MMMM")</f>
        <v>November</v>
      </c>
      <c r="AL1833" s="12">
        <f>DATE(YEAR(tbl_LoanData[[#This Row],[Application Date]]),MONTH(tbl_LoanData[[#This Row],[Application Date]]),1)</f>
        <v>45231</v>
      </c>
      <c r="AM1833" s="14">
        <f ca="1">IF(AND(tbl_LoanData[[#This Row],[Application Date]]&gt;=EOMONTH(TODAY(),-1)+1,tbl_LoanData[[#This Row],[Application Date]]&lt;=TODAY()),tbl_LoanData[[#This Row],[Loan Amount]],0)</f>
        <v>0</v>
      </c>
      <c r="AN1833" s="14">
        <f>tbl_LoanData[[#This Row],[Amount Paid]]-(Q1833-X1833)</f>
        <v>163606.97999999998</v>
      </c>
      <c r="AO1833" s="14">
        <f>IF(tbl_LoanData[[#This Row],[Application Status]]="Approved",1,0)</f>
        <v>1</v>
      </c>
      <c r="AP1833" s="22" t="str">
        <f t="shared" ca="1" si="85"/>
        <v/>
      </c>
      <c r="AQ1833" s="22" t="str">
        <f t="shared" ca="1" si="86"/>
        <v/>
      </c>
    </row>
    <row r="1834" spans="1:43" ht="14.4" customHeight="1" x14ac:dyDescent="0.3">
      <c r="A1834" s="2" t="s">
        <v>7051</v>
      </c>
      <c r="B1834" s="2" t="s">
        <v>7052</v>
      </c>
      <c r="C1834" s="2" t="s">
        <v>546</v>
      </c>
      <c r="D1834" s="2" t="s">
        <v>67</v>
      </c>
      <c r="E1834" s="2" t="s">
        <v>101</v>
      </c>
      <c r="F1834" s="2">
        <v>34</v>
      </c>
      <c r="G1834" s="2" t="s">
        <v>83</v>
      </c>
      <c r="H1834" s="2" t="s">
        <v>285</v>
      </c>
      <c r="I1834" s="2" t="s">
        <v>55</v>
      </c>
      <c r="J1834" s="3">
        <v>45238</v>
      </c>
      <c r="K1834" s="3">
        <v>45241</v>
      </c>
      <c r="L1834" s="2" t="s">
        <v>40</v>
      </c>
      <c r="M1834" s="2" t="s">
        <v>111</v>
      </c>
      <c r="N1834" s="2" t="s">
        <v>120</v>
      </c>
      <c r="O1834" s="4">
        <v>985000</v>
      </c>
      <c r="P1834" s="4">
        <v>142900</v>
      </c>
      <c r="Q1834" s="4">
        <v>842100</v>
      </c>
      <c r="R1834" s="2">
        <v>12</v>
      </c>
      <c r="S1834" s="5">
        <v>8.07</v>
      </c>
      <c r="T1834" s="4">
        <v>75838.12</v>
      </c>
      <c r="U1834" s="2" t="s">
        <v>73</v>
      </c>
      <c r="V1834" s="2" t="s">
        <v>33</v>
      </c>
      <c r="W1834" s="4">
        <v>910057.47</v>
      </c>
      <c r="X1834" s="4">
        <v>0</v>
      </c>
      <c r="Y1834" s="4">
        <v>910057.47</v>
      </c>
      <c r="Z1834" s="2">
        <v>0</v>
      </c>
      <c r="AA1834" s="2" t="s">
        <v>56</v>
      </c>
      <c r="AB1834" s="2" t="s">
        <v>15736</v>
      </c>
      <c r="AC1834" s="2" t="s">
        <v>146</v>
      </c>
      <c r="AD1834" s="2" t="s">
        <v>76</v>
      </c>
      <c r="AE1834" s="5">
        <v>85.49</v>
      </c>
      <c r="AF1834" s="2">
        <v>0</v>
      </c>
      <c r="AG1834" s="2" t="s">
        <v>77</v>
      </c>
      <c r="AH1834" s="2">
        <v>3</v>
      </c>
      <c r="AI1834" s="6" t="str">
        <f t="shared" si="84"/>
        <v>25-34</v>
      </c>
      <c r="AJ1834" s="11">
        <f>YEAR(tbl_LoanData[[#This Row],[Application Date]])</f>
        <v>2023</v>
      </c>
      <c r="AK1834" s="11" t="str">
        <f>TEXT(tbl_LoanData[[#This Row],[Application Date]],"MMMM")</f>
        <v>November</v>
      </c>
      <c r="AL1834" s="12">
        <f>DATE(YEAR(tbl_LoanData[[#This Row],[Application Date]]),MONTH(tbl_LoanData[[#This Row],[Application Date]]),1)</f>
        <v>45231</v>
      </c>
      <c r="AM1834" s="14">
        <f ca="1">IF(AND(tbl_LoanData[[#This Row],[Application Date]]&gt;=EOMONTH(TODAY(),-1)+1,tbl_LoanData[[#This Row],[Application Date]]&lt;=TODAY()),tbl_LoanData[[#This Row],[Loan Amount]],0)</f>
        <v>0</v>
      </c>
      <c r="AN1834" s="14">
        <f>tbl_LoanData[[#This Row],[Amount Paid]]-(Q1834-X1834)</f>
        <v>67957.469999999972</v>
      </c>
      <c r="AO1834" s="14">
        <f>IF(tbl_LoanData[[#This Row],[Application Status]]="Approved",1,0)</f>
        <v>1</v>
      </c>
      <c r="AP1834" s="22" t="str">
        <f t="shared" ca="1" si="85"/>
        <v/>
      </c>
      <c r="AQ1834" s="22" t="str">
        <f t="shared" ca="1" si="86"/>
        <v/>
      </c>
    </row>
    <row r="1835" spans="1:43" ht="14.4" customHeight="1" x14ac:dyDescent="0.3">
      <c r="A1835" s="2" t="s">
        <v>7281</v>
      </c>
      <c r="B1835" s="2" t="s">
        <v>7282</v>
      </c>
      <c r="C1835" s="2" t="s">
        <v>809</v>
      </c>
      <c r="D1835" s="2" t="s">
        <v>134</v>
      </c>
      <c r="E1835" s="2" t="s">
        <v>385</v>
      </c>
      <c r="F1835" s="2">
        <v>47</v>
      </c>
      <c r="G1835" s="2" t="s">
        <v>69</v>
      </c>
      <c r="H1835" s="2" t="s">
        <v>103</v>
      </c>
      <c r="I1835" s="2" t="s">
        <v>43</v>
      </c>
      <c r="J1835" s="3">
        <v>45241</v>
      </c>
      <c r="K1835" s="3"/>
      <c r="L1835" s="2" t="s">
        <v>40</v>
      </c>
      <c r="M1835" s="2" t="s">
        <v>111</v>
      </c>
      <c r="N1835" s="2" t="s">
        <v>120</v>
      </c>
      <c r="O1835" s="4">
        <v>1419000</v>
      </c>
      <c r="P1835" s="4">
        <v>313000</v>
      </c>
      <c r="Q1835" s="4">
        <v>1106000</v>
      </c>
      <c r="R1835" s="2">
        <v>60</v>
      </c>
      <c r="S1835" s="5">
        <v>10.11</v>
      </c>
      <c r="T1835" s="4">
        <v>27751.38</v>
      </c>
      <c r="U1835" s="2" t="s">
        <v>96</v>
      </c>
      <c r="V1835" s="2" t="s">
        <v>97</v>
      </c>
      <c r="W1835" s="4">
        <v>0</v>
      </c>
      <c r="X1835" s="4">
        <v>0</v>
      </c>
      <c r="Y1835" s="4">
        <v>1665083</v>
      </c>
      <c r="Z1835" s="2">
        <v>0</v>
      </c>
      <c r="AA1835" s="2" t="s">
        <v>97</v>
      </c>
      <c r="AB1835" s="2" t="s">
        <v>15735</v>
      </c>
      <c r="AC1835" s="2" t="s">
        <v>360</v>
      </c>
      <c r="AD1835" s="2" t="s">
        <v>76</v>
      </c>
      <c r="AE1835" s="5">
        <v>77.94</v>
      </c>
      <c r="AF1835" s="2">
        <v>0</v>
      </c>
      <c r="AG1835" s="2" t="s">
        <v>97</v>
      </c>
      <c r="AH1835" s="2"/>
      <c r="AI1835" s="6" t="str">
        <f t="shared" si="84"/>
        <v>45-54</v>
      </c>
      <c r="AJ1835" s="11">
        <f>YEAR(tbl_LoanData[[#This Row],[Application Date]])</f>
        <v>2023</v>
      </c>
      <c r="AK1835" s="11" t="str">
        <f>TEXT(tbl_LoanData[[#This Row],[Application Date]],"MMMM")</f>
        <v>November</v>
      </c>
      <c r="AL1835" s="12">
        <f>DATE(YEAR(tbl_LoanData[[#This Row],[Application Date]]),MONTH(tbl_LoanData[[#This Row],[Application Date]]),1)</f>
        <v>45231</v>
      </c>
      <c r="AM1835" s="14">
        <f ca="1">IF(AND(tbl_LoanData[[#This Row],[Application Date]]&gt;=EOMONTH(TODAY(),-1)+1,tbl_LoanData[[#This Row],[Application Date]]&lt;=TODAY()),tbl_LoanData[[#This Row],[Loan Amount]],0)</f>
        <v>0</v>
      </c>
      <c r="AN1835" s="14">
        <f>tbl_LoanData[[#This Row],[Amount Paid]]-(Q1835-X1835)</f>
        <v>-1106000</v>
      </c>
      <c r="AO1835" s="14">
        <f>IF(tbl_LoanData[[#This Row],[Application Status]]="Approved",1,0)</f>
        <v>0</v>
      </c>
      <c r="AP1835" s="22" t="str">
        <f t="shared" ca="1" si="85"/>
        <v/>
      </c>
      <c r="AQ1835" s="22" t="str">
        <f t="shared" ca="1" si="86"/>
        <v/>
      </c>
    </row>
    <row r="1836" spans="1:43" ht="14.4" customHeight="1" x14ac:dyDescent="0.3">
      <c r="A1836" s="2" t="s">
        <v>7431</v>
      </c>
      <c r="B1836" s="2" t="s">
        <v>7432</v>
      </c>
      <c r="C1836" s="2" t="s">
        <v>297</v>
      </c>
      <c r="D1836" s="2" t="s">
        <v>91</v>
      </c>
      <c r="E1836" s="2" t="s">
        <v>255</v>
      </c>
      <c r="F1836" s="2">
        <v>56</v>
      </c>
      <c r="G1836" s="2" t="s">
        <v>69</v>
      </c>
      <c r="H1836" s="2" t="s">
        <v>237</v>
      </c>
      <c r="I1836" s="2" t="s">
        <v>48</v>
      </c>
      <c r="J1836" s="3">
        <v>45258</v>
      </c>
      <c r="K1836" s="3">
        <v>45261</v>
      </c>
      <c r="L1836" s="2" t="s">
        <v>40</v>
      </c>
      <c r="M1836" s="2" t="s">
        <v>85</v>
      </c>
      <c r="N1836" s="2" t="s">
        <v>270</v>
      </c>
      <c r="O1836" s="4">
        <v>784000</v>
      </c>
      <c r="P1836" s="4">
        <v>177900</v>
      </c>
      <c r="Q1836" s="4">
        <v>606100</v>
      </c>
      <c r="R1836" s="2">
        <v>24</v>
      </c>
      <c r="S1836" s="5">
        <v>13.25</v>
      </c>
      <c r="T1836" s="4">
        <v>31946.52</v>
      </c>
      <c r="U1836" s="2" t="s">
        <v>73</v>
      </c>
      <c r="V1836" s="2" t="s">
        <v>34</v>
      </c>
      <c r="W1836" s="4">
        <v>734769.96</v>
      </c>
      <c r="X1836" s="4">
        <v>31946.54</v>
      </c>
      <c r="Y1836" s="4">
        <v>766716.5</v>
      </c>
      <c r="Z1836" s="2">
        <v>30</v>
      </c>
      <c r="AA1836" s="2" t="s">
        <v>57</v>
      </c>
      <c r="AB1836" s="2" t="s">
        <v>15732</v>
      </c>
      <c r="AC1836" s="2" t="s">
        <v>87</v>
      </c>
      <c r="AD1836" s="2" t="s">
        <v>76</v>
      </c>
      <c r="AE1836" s="5">
        <v>77.31</v>
      </c>
      <c r="AF1836" s="2">
        <v>1</v>
      </c>
      <c r="AG1836" s="2" t="s">
        <v>77</v>
      </c>
      <c r="AH1836" s="2">
        <v>3</v>
      </c>
      <c r="AI1836" s="6" t="str">
        <f t="shared" si="84"/>
        <v>55-64</v>
      </c>
      <c r="AJ1836" s="11">
        <f>YEAR(tbl_LoanData[[#This Row],[Application Date]])</f>
        <v>2023</v>
      </c>
      <c r="AK1836" s="11" t="str">
        <f>TEXT(tbl_LoanData[[#This Row],[Application Date]],"MMMM")</f>
        <v>November</v>
      </c>
      <c r="AL1836" s="12">
        <f>DATE(YEAR(tbl_LoanData[[#This Row],[Application Date]]),MONTH(tbl_LoanData[[#This Row],[Application Date]]),1)</f>
        <v>45231</v>
      </c>
      <c r="AM1836" s="14">
        <f ca="1">IF(AND(tbl_LoanData[[#This Row],[Application Date]]&gt;=EOMONTH(TODAY(),-1)+1,tbl_LoanData[[#This Row],[Application Date]]&lt;=TODAY()),tbl_LoanData[[#This Row],[Loan Amount]],0)</f>
        <v>0</v>
      </c>
      <c r="AN1836" s="14">
        <f>tbl_LoanData[[#This Row],[Amount Paid]]-(Q1836-X1836)</f>
        <v>160616.5</v>
      </c>
      <c r="AO1836" s="14">
        <f>IF(tbl_LoanData[[#This Row],[Application Status]]="Approved",1,0)</f>
        <v>1</v>
      </c>
      <c r="AP1836" s="22" t="str">
        <f t="shared" ca="1" si="85"/>
        <v/>
      </c>
      <c r="AQ1836" s="22" t="str">
        <f t="shared" ca="1" si="86"/>
        <v/>
      </c>
    </row>
    <row r="1837" spans="1:43" ht="14.4" customHeight="1" x14ac:dyDescent="0.3">
      <c r="A1837" s="2" t="s">
        <v>7545</v>
      </c>
      <c r="B1837" s="2" t="s">
        <v>7546</v>
      </c>
      <c r="C1837" s="2" t="s">
        <v>546</v>
      </c>
      <c r="D1837" s="2" t="s">
        <v>268</v>
      </c>
      <c r="E1837" s="2" t="s">
        <v>255</v>
      </c>
      <c r="F1837" s="2">
        <v>63</v>
      </c>
      <c r="G1837" s="2" t="s">
        <v>83</v>
      </c>
      <c r="H1837" s="2" t="s">
        <v>177</v>
      </c>
      <c r="I1837" s="2" t="s">
        <v>43</v>
      </c>
      <c r="J1837" s="3">
        <v>45231</v>
      </c>
      <c r="K1837" s="3"/>
      <c r="L1837" s="2" t="s">
        <v>38</v>
      </c>
      <c r="M1837" s="2" t="s">
        <v>111</v>
      </c>
      <c r="N1837" s="2" t="s">
        <v>112</v>
      </c>
      <c r="O1837" s="4">
        <v>1998000</v>
      </c>
      <c r="P1837" s="4">
        <v>702500</v>
      </c>
      <c r="Q1837" s="4">
        <v>1295500</v>
      </c>
      <c r="R1837" s="2">
        <v>36</v>
      </c>
      <c r="S1837" s="5">
        <v>13.65</v>
      </c>
      <c r="T1837" s="4">
        <v>50722.42</v>
      </c>
      <c r="U1837" s="2" t="s">
        <v>113</v>
      </c>
      <c r="V1837" s="2" t="s">
        <v>97</v>
      </c>
      <c r="W1837" s="4">
        <v>0</v>
      </c>
      <c r="X1837" s="4">
        <v>0</v>
      </c>
      <c r="Y1837" s="4">
        <v>1826007.25</v>
      </c>
      <c r="Z1837" s="2">
        <v>0</v>
      </c>
      <c r="AA1837" s="2" t="s">
        <v>97</v>
      </c>
      <c r="AB1837" s="2" t="s">
        <v>15734</v>
      </c>
      <c r="AC1837" s="2" t="s">
        <v>146</v>
      </c>
      <c r="AD1837" s="2" t="s">
        <v>76</v>
      </c>
      <c r="AE1837" s="5">
        <v>64.84</v>
      </c>
      <c r="AF1837" s="2">
        <v>0</v>
      </c>
      <c r="AG1837" s="2" t="s">
        <v>97</v>
      </c>
      <c r="AH1837" s="2"/>
      <c r="AI1837" s="6" t="str">
        <f t="shared" si="84"/>
        <v>55-64</v>
      </c>
      <c r="AJ1837" s="11">
        <f>YEAR(tbl_LoanData[[#This Row],[Application Date]])</f>
        <v>2023</v>
      </c>
      <c r="AK1837" s="11" t="str">
        <f>TEXT(tbl_LoanData[[#This Row],[Application Date]],"MMMM")</f>
        <v>November</v>
      </c>
      <c r="AL1837" s="12">
        <f>DATE(YEAR(tbl_LoanData[[#This Row],[Application Date]]),MONTH(tbl_LoanData[[#This Row],[Application Date]]),1)</f>
        <v>45231</v>
      </c>
      <c r="AM1837" s="14">
        <f ca="1">IF(AND(tbl_LoanData[[#This Row],[Application Date]]&gt;=EOMONTH(TODAY(),-1)+1,tbl_LoanData[[#This Row],[Application Date]]&lt;=TODAY()),tbl_LoanData[[#This Row],[Loan Amount]],0)</f>
        <v>0</v>
      </c>
      <c r="AN1837" s="14">
        <f>tbl_LoanData[[#This Row],[Amount Paid]]-(Q1837-X1837)</f>
        <v>-1295500</v>
      </c>
      <c r="AO1837" s="14">
        <f>IF(tbl_LoanData[[#This Row],[Application Status]]="Approved",1,0)</f>
        <v>0</v>
      </c>
      <c r="AP1837" s="22" t="str">
        <f t="shared" ca="1" si="85"/>
        <v/>
      </c>
      <c r="AQ1837" s="22" t="str">
        <f t="shared" ca="1" si="86"/>
        <v/>
      </c>
    </row>
    <row r="1838" spans="1:43" ht="14.4" customHeight="1" x14ac:dyDescent="0.3">
      <c r="A1838" s="2" t="s">
        <v>7555</v>
      </c>
      <c r="B1838" s="2" t="s">
        <v>7556</v>
      </c>
      <c r="C1838" s="2" t="s">
        <v>521</v>
      </c>
      <c r="D1838" s="2" t="s">
        <v>189</v>
      </c>
      <c r="E1838" s="2" t="s">
        <v>125</v>
      </c>
      <c r="F1838" s="2">
        <v>22</v>
      </c>
      <c r="G1838" s="2" t="s">
        <v>69</v>
      </c>
      <c r="H1838" s="2" t="s">
        <v>256</v>
      </c>
      <c r="I1838" s="2" t="s">
        <v>43</v>
      </c>
      <c r="J1838" s="3">
        <v>45235</v>
      </c>
      <c r="K1838" s="3">
        <v>45247</v>
      </c>
      <c r="L1838" s="2" t="s">
        <v>39</v>
      </c>
      <c r="M1838" s="2" t="s">
        <v>157</v>
      </c>
      <c r="N1838" s="2" t="s">
        <v>359</v>
      </c>
      <c r="O1838" s="4">
        <v>1360000</v>
      </c>
      <c r="P1838" s="4">
        <v>483500</v>
      </c>
      <c r="Q1838" s="4">
        <v>876500</v>
      </c>
      <c r="R1838" s="2">
        <v>18</v>
      </c>
      <c r="S1838" s="5">
        <v>6.47</v>
      </c>
      <c r="T1838" s="4">
        <v>53420.24</v>
      </c>
      <c r="U1838" s="2" t="s">
        <v>73</v>
      </c>
      <c r="V1838" s="2" t="s">
        <v>34</v>
      </c>
      <c r="W1838" s="4">
        <v>908144.08</v>
      </c>
      <c r="X1838" s="4">
        <v>53420.24</v>
      </c>
      <c r="Y1838" s="4">
        <v>961564.32</v>
      </c>
      <c r="Z1838" s="2">
        <v>32</v>
      </c>
      <c r="AA1838" s="2" t="s">
        <v>58</v>
      </c>
      <c r="AB1838" s="2" t="s">
        <v>15732</v>
      </c>
      <c r="AC1838" s="2" t="s">
        <v>138</v>
      </c>
      <c r="AD1838" s="2" t="s">
        <v>76</v>
      </c>
      <c r="AE1838" s="5">
        <v>64.45</v>
      </c>
      <c r="AF1838" s="2">
        <v>1</v>
      </c>
      <c r="AG1838" s="2" t="s">
        <v>15718</v>
      </c>
      <c r="AH1838" s="2">
        <v>12</v>
      </c>
      <c r="AI1838" s="6" t="str">
        <f t="shared" si="84"/>
        <v>18-24</v>
      </c>
      <c r="AJ1838" s="11">
        <f>YEAR(tbl_LoanData[[#This Row],[Application Date]])</f>
        <v>2023</v>
      </c>
      <c r="AK1838" s="11" t="str">
        <f>TEXT(tbl_LoanData[[#This Row],[Application Date]],"MMMM")</f>
        <v>November</v>
      </c>
      <c r="AL1838" s="12">
        <f>DATE(YEAR(tbl_LoanData[[#This Row],[Application Date]]),MONTH(tbl_LoanData[[#This Row],[Application Date]]),1)</f>
        <v>45231</v>
      </c>
      <c r="AM1838" s="14">
        <f ca="1">IF(AND(tbl_LoanData[[#This Row],[Application Date]]&gt;=EOMONTH(TODAY(),-1)+1,tbl_LoanData[[#This Row],[Application Date]]&lt;=TODAY()),tbl_LoanData[[#This Row],[Loan Amount]],0)</f>
        <v>0</v>
      </c>
      <c r="AN1838" s="14">
        <f>tbl_LoanData[[#This Row],[Amount Paid]]-(Q1838-X1838)</f>
        <v>85064.319999999949</v>
      </c>
      <c r="AO1838" s="14">
        <f>IF(tbl_LoanData[[#This Row],[Application Status]]="Approved",1,0)</f>
        <v>1</v>
      </c>
      <c r="AP1838" s="22" t="str">
        <f t="shared" ca="1" si="85"/>
        <v/>
      </c>
      <c r="AQ1838" s="22" t="str">
        <f t="shared" ca="1" si="86"/>
        <v/>
      </c>
    </row>
    <row r="1839" spans="1:43" x14ac:dyDescent="0.3">
      <c r="A1839" s="2" t="s">
        <v>7713</v>
      </c>
      <c r="B1839" s="2" t="s">
        <v>7714</v>
      </c>
      <c r="C1839" s="2" t="s">
        <v>599</v>
      </c>
      <c r="D1839" s="2" t="s">
        <v>254</v>
      </c>
      <c r="E1839" s="2" t="s">
        <v>323</v>
      </c>
      <c r="F1839" s="2">
        <v>43</v>
      </c>
      <c r="G1839" s="2" t="s">
        <v>83</v>
      </c>
      <c r="H1839" s="2" t="s">
        <v>269</v>
      </c>
      <c r="I1839" s="2" t="s">
        <v>46</v>
      </c>
      <c r="J1839" s="3">
        <v>45248</v>
      </c>
      <c r="K1839" s="3">
        <v>45255</v>
      </c>
      <c r="L1839" s="2" t="s">
        <v>37</v>
      </c>
      <c r="M1839" s="2" t="s">
        <v>94</v>
      </c>
      <c r="N1839" s="2" t="s">
        <v>436</v>
      </c>
      <c r="O1839" s="4">
        <v>245000</v>
      </c>
      <c r="P1839" s="4">
        <v>47600</v>
      </c>
      <c r="Q1839" s="4">
        <v>197400</v>
      </c>
      <c r="R1839" s="2">
        <v>24</v>
      </c>
      <c r="S1839" s="5">
        <v>11.77</v>
      </c>
      <c r="T1839" s="4">
        <v>10161.16</v>
      </c>
      <c r="U1839" s="2" t="s">
        <v>73</v>
      </c>
      <c r="V1839" s="2" t="s">
        <v>33</v>
      </c>
      <c r="W1839" s="4">
        <v>243867.96</v>
      </c>
      <c r="X1839" s="4">
        <v>0</v>
      </c>
      <c r="Y1839" s="4">
        <v>243867.96</v>
      </c>
      <c r="Z1839" s="2">
        <v>0</v>
      </c>
      <c r="AA1839" s="2" t="s">
        <v>56</v>
      </c>
      <c r="AB1839" s="2" t="s">
        <v>15735</v>
      </c>
      <c r="AC1839" s="2" t="s">
        <v>106</v>
      </c>
      <c r="AD1839" s="2" t="s">
        <v>76</v>
      </c>
      <c r="AE1839" s="5">
        <v>80.569999999999993</v>
      </c>
      <c r="AF1839" s="2">
        <v>0</v>
      </c>
      <c r="AG1839" s="2" t="s">
        <v>77</v>
      </c>
      <c r="AH1839" s="2">
        <v>7</v>
      </c>
      <c r="AI1839" s="6" t="str">
        <f t="shared" si="84"/>
        <v>35-44</v>
      </c>
      <c r="AJ1839" s="11">
        <f>YEAR(tbl_LoanData[[#This Row],[Application Date]])</f>
        <v>2023</v>
      </c>
      <c r="AK1839" s="11" t="str">
        <f>TEXT(tbl_LoanData[[#This Row],[Application Date]],"MMMM")</f>
        <v>November</v>
      </c>
      <c r="AL1839" s="12">
        <f>DATE(YEAR(tbl_LoanData[[#This Row],[Application Date]]),MONTH(tbl_LoanData[[#This Row],[Application Date]]),1)</f>
        <v>45231</v>
      </c>
      <c r="AM1839" s="14">
        <f ca="1">IF(AND(tbl_LoanData[[#This Row],[Application Date]]&gt;=EOMONTH(TODAY(),-1)+1,tbl_LoanData[[#This Row],[Application Date]]&lt;=TODAY()),tbl_LoanData[[#This Row],[Loan Amount]],0)</f>
        <v>0</v>
      </c>
      <c r="AN1839" s="14">
        <f>tbl_LoanData[[#This Row],[Amount Paid]]-(Q1839-X1839)</f>
        <v>46467.959999999992</v>
      </c>
      <c r="AO1839" s="14">
        <f>IF(tbl_LoanData[[#This Row],[Application Status]]="Approved",1,0)</f>
        <v>1</v>
      </c>
      <c r="AP1839" s="22" t="str">
        <f t="shared" ca="1" si="85"/>
        <v/>
      </c>
      <c r="AQ1839" s="22" t="str">
        <f t="shared" ca="1" si="86"/>
        <v/>
      </c>
    </row>
    <row r="1840" spans="1:43" ht="14.4" customHeight="1" x14ac:dyDescent="0.3">
      <c r="A1840" s="2" t="s">
        <v>7813</v>
      </c>
      <c r="B1840" s="2" t="s">
        <v>7814</v>
      </c>
      <c r="C1840" s="2" t="s">
        <v>171</v>
      </c>
      <c r="D1840" s="2" t="s">
        <v>81</v>
      </c>
      <c r="E1840" s="2" t="s">
        <v>284</v>
      </c>
      <c r="F1840" s="2">
        <v>31</v>
      </c>
      <c r="G1840" s="2" t="s">
        <v>69</v>
      </c>
      <c r="H1840" s="2" t="s">
        <v>398</v>
      </c>
      <c r="I1840" s="2" t="s">
        <v>46</v>
      </c>
      <c r="J1840" s="3">
        <v>45240</v>
      </c>
      <c r="K1840" s="3"/>
      <c r="L1840" s="2" t="s">
        <v>39</v>
      </c>
      <c r="M1840" s="2" t="s">
        <v>157</v>
      </c>
      <c r="N1840" s="2" t="s">
        <v>158</v>
      </c>
      <c r="O1840" s="4">
        <v>2528000</v>
      </c>
      <c r="P1840" s="4">
        <v>281900</v>
      </c>
      <c r="Q1840" s="4">
        <v>2246100</v>
      </c>
      <c r="R1840" s="2">
        <v>12</v>
      </c>
      <c r="S1840" s="5">
        <v>5.53</v>
      </c>
      <c r="T1840" s="4">
        <v>197525.78</v>
      </c>
      <c r="U1840" s="2" t="s">
        <v>113</v>
      </c>
      <c r="V1840" s="2" t="s">
        <v>97</v>
      </c>
      <c r="W1840" s="4">
        <v>0</v>
      </c>
      <c r="X1840" s="4">
        <v>0</v>
      </c>
      <c r="Y1840" s="4">
        <v>2370309.33</v>
      </c>
      <c r="Z1840" s="2">
        <v>0</v>
      </c>
      <c r="AA1840" s="2" t="s">
        <v>97</v>
      </c>
      <c r="AB1840" s="2" t="s">
        <v>15736</v>
      </c>
      <c r="AC1840" s="2" t="s">
        <v>138</v>
      </c>
      <c r="AD1840" s="2" t="s">
        <v>76</v>
      </c>
      <c r="AE1840" s="5">
        <v>88.85</v>
      </c>
      <c r="AF1840" s="2">
        <v>0</v>
      </c>
      <c r="AG1840" s="2" t="s">
        <v>97</v>
      </c>
      <c r="AH1840" s="2"/>
      <c r="AI1840" s="6" t="str">
        <f t="shared" si="84"/>
        <v>25-34</v>
      </c>
      <c r="AJ1840" s="11">
        <f>YEAR(tbl_LoanData[[#This Row],[Application Date]])</f>
        <v>2023</v>
      </c>
      <c r="AK1840" s="11" t="str">
        <f>TEXT(tbl_LoanData[[#This Row],[Application Date]],"MMMM")</f>
        <v>November</v>
      </c>
      <c r="AL1840" s="12">
        <f>DATE(YEAR(tbl_LoanData[[#This Row],[Application Date]]),MONTH(tbl_LoanData[[#This Row],[Application Date]]),1)</f>
        <v>45231</v>
      </c>
      <c r="AM1840" s="14">
        <f ca="1">IF(AND(tbl_LoanData[[#This Row],[Application Date]]&gt;=EOMONTH(TODAY(),-1)+1,tbl_LoanData[[#This Row],[Application Date]]&lt;=TODAY()),tbl_LoanData[[#This Row],[Loan Amount]],0)</f>
        <v>0</v>
      </c>
      <c r="AN1840" s="14">
        <f>tbl_LoanData[[#This Row],[Amount Paid]]-(Q1840-X1840)</f>
        <v>-2246100</v>
      </c>
      <c r="AO1840" s="14">
        <f>IF(tbl_LoanData[[#This Row],[Application Status]]="Approved",1,0)</f>
        <v>0</v>
      </c>
      <c r="AP1840" s="22" t="str">
        <f t="shared" ca="1" si="85"/>
        <v/>
      </c>
      <c r="AQ1840" s="22" t="str">
        <f t="shared" ca="1" si="86"/>
        <v/>
      </c>
    </row>
    <row r="1841" spans="1:43" ht="14.4" customHeight="1" x14ac:dyDescent="0.3">
      <c r="A1841" s="2" t="s">
        <v>8003</v>
      </c>
      <c r="B1841" s="2" t="s">
        <v>8004</v>
      </c>
      <c r="C1841" s="2" t="s">
        <v>149</v>
      </c>
      <c r="D1841" s="2" t="s">
        <v>81</v>
      </c>
      <c r="E1841" s="2" t="s">
        <v>402</v>
      </c>
      <c r="F1841" s="2">
        <v>35</v>
      </c>
      <c r="G1841" s="2" t="s">
        <v>83</v>
      </c>
      <c r="H1841" s="2" t="s">
        <v>318</v>
      </c>
      <c r="I1841" s="2" t="s">
        <v>42</v>
      </c>
      <c r="J1841" s="3">
        <v>45250</v>
      </c>
      <c r="K1841" s="3">
        <v>45259</v>
      </c>
      <c r="L1841" s="2" t="s">
        <v>36</v>
      </c>
      <c r="M1841" s="2" t="s">
        <v>85</v>
      </c>
      <c r="N1841" s="2" t="s">
        <v>624</v>
      </c>
      <c r="O1841" s="4">
        <v>965000</v>
      </c>
      <c r="P1841" s="4">
        <v>266200</v>
      </c>
      <c r="Q1841" s="4">
        <v>698800</v>
      </c>
      <c r="R1841" s="2">
        <v>48</v>
      </c>
      <c r="S1841" s="5">
        <v>5.3</v>
      </c>
      <c r="T1841" s="4">
        <v>17644.7</v>
      </c>
      <c r="U1841" s="2" t="s">
        <v>73</v>
      </c>
      <c r="V1841" s="2" t="s">
        <v>74</v>
      </c>
      <c r="W1841" s="4">
        <v>582275.1</v>
      </c>
      <c r="X1841" s="4">
        <v>264670.5</v>
      </c>
      <c r="Y1841" s="4">
        <v>846945.6</v>
      </c>
      <c r="Z1841" s="2">
        <v>0</v>
      </c>
      <c r="AA1841" s="2" t="s">
        <v>56</v>
      </c>
      <c r="AB1841" s="2" t="s">
        <v>15732</v>
      </c>
      <c r="AC1841" s="2" t="s">
        <v>75</v>
      </c>
      <c r="AD1841" s="2" t="s">
        <v>76</v>
      </c>
      <c r="AE1841" s="5">
        <v>72.41</v>
      </c>
      <c r="AF1841" s="2">
        <v>0</v>
      </c>
      <c r="AG1841" s="2" t="s">
        <v>77</v>
      </c>
      <c r="AH1841" s="2">
        <v>9</v>
      </c>
      <c r="AI1841" s="6" t="str">
        <f t="shared" si="84"/>
        <v>35-44</v>
      </c>
      <c r="AJ1841" s="11">
        <f>YEAR(tbl_LoanData[[#This Row],[Application Date]])</f>
        <v>2023</v>
      </c>
      <c r="AK1841" s="11" t="str">
        <f>TEXT(tbl_LoanData[[#This Row],[Application Date]],"MMMM")</f>
        <v>November</v>
      </c>
      <c r="AL1841" s="12">
        <f>DATE(YEAR(tbl_LoanData[[#This Row],[Application Date]]),MONTH(tbl_LoanData[[#This Row],[Application Date]]),1)</f>
        <v>45231</v>
      </c>
      <c r="AM1841" s="14">
        <f ca="1">IF(AND(tbl_LoanData[[#This Row],[Application Date]]&gt;=EOMONTH(TODAY(),-1)+1,tbl_LoanData[[#This Row],[Application Date]]&lt;=TODAY()),tbl_LoanData[[#This Row],[Loan Amount]],0)</f>
        <v>0</v>
      </c>
      <c r="AN1841" s="14">
        <f>tbl_LoanData[[#This Row],[Amount Paid]]-(Q1841-X1841)</f>
        <v>148145.59999999998</v>
      </c>
      <c r="AO1841" s="14">
        <f>IF(tbl_LoanData[[#This Row],[Application Status]]="Approved",1,0)</f>
        <v>1</v>
      </c>
      <c r="AP1841" s="22" t="str">
        <f t="shared" ca="1" si="85"/>
        <v/>
      </c>
      <c r="AQ1841" s="22" t="str">
        <f t="shared" ca="1" si="86"/>
        <v/>
      </c>
    </row>
    <row r="1842" spans="1:43" ht="14.4" customHeight="1" x14ac:dyDescent="0.3">
      <c r="A1842" s="2" t="s">
        <v>8149</v>
      </c>
      <c r="B1842" s="2" t="s">
        <v>8150</v>
      </c>
      <c r="C1842" s="2" t="s">
        <v>533</v>
      </c>
      <c r="D1842" s="2" t="s">
        <v>102</v>
      </c>
      <c r="E1842" s="2" t="s">
        <v>135</v>
      </c>
      <c r="F1842" s="2">
        <v>29</v>
      </c>
      <c r="G1842" s="2" t="s">
        <v>83</v>
      </c>
      <c r="H1842" s="2" t="s">
        <v>228</v>
      </c>
      <c r="I1842" s="2" t="s">
        <v>43</v>
      </c>
      <c r="J1842" s="3">
        <v>45238</v>
      </c>
      <c r="K1842" s="3">
        <v>45258</v>
      </c>
      <c r="L1842" s="2" t="s">
        <v>39</v>
      </c>
      <c r="M1842" s="2" t="s">
        <v>85</v>
      </c>
      <c r="N1842" s="2" t="s">
        <v>324</v>
      </c>
      <c r="O1842" s="4">
        <v>1147000</v>
      </c>
      <c r="P1842" s="4">
        <v>167100</v>
      </c>
      <c r="Q1842" s="4">
        <v>979900</v>
      </c>
      <c r="R1842" s="2">
        <v>24</v>
      </c>
      <c r="S1842" s="5">
        <v>10.07</v>
      </c>
      <c r="T1842" s="4">
        <v>49052.160000000003</v>
      </c>
      <c r="U1842" s="2" t="s">
        <v>73</v>
      </c>
      <c r="V1842" s="2" t="s">
        <v>34</v>
      </c>
      <c r="W1842" s="4">
        <v>1128199.6799999999</v>
      </c>
      <c r="X1842" s="4">
        <v>49052.18</v>
      </c>
      <c r="Y1842" s="4">
        <v>1177251.8600000001</v>
      </c>
      <c r="Z1842" s="2">
        <v>29</v>
      </c>
      <c r="AA1842" s="2" t="s">
        <v>57</v>
      </c>
      <c r="AB1842" s="2" t="s">
        <v>15730</v>
      </c>
      <c r="AC1842" s="2" t="s">
        <v>75</v>
      </c>
      <c r="AD1842" s="2" t="s">
        <v>76</v>
      </c>
      <c r="AE1842" s="5">
        <v>85.43</v>
      </c>
      <c r="AF1842" s="2">
        <v>1</v>
      </c>
      <c r="AG1842" s="2" t="s">
        <v>77</v>
      </c>
      <c r="AH1842" s="2">
        <v>20</v>
      </c>
      <c r="AI1842" s="6" t="str">
        <f t="shared" si="84"/>
        <v>25-34</v>
      </c>
      <c r="AJ1842" s="11">
        <f>YEAR(tbl_LoanData[[#This Row],[Application Date]])</f>
        <v>2023</v>
      </c>
      <c r="AK1842" s="11" t="str">
        <f>TEXT(tbl_LoanData[[#This Row],[Application Date]],"MMMM")</f>
        <v>November</v>
      </c>
      <c r="AL1842" s="12">
        <f>DATE(YEAR(tbl_LoanData[[#This Row],[Application Date]]),MONTH(tbl_LoanData[[#This Row],[Application Date]]),1)</f>
        <v>45231</v>
      </c>
      <c r="AM1842" s="14">
        <f ca="1">IF(AND(tbl_LoanData[[#This Row],[Application Date]]&gt;=EOMONTH(TODAY(),-1)+1,tbl_LoanData[[#This Row],[Application Date]]&lt;=TODAY()),tbl_LoanData[[#This Row],[Loan Amount]],0)</f>
        <v>0</v>
      </c>
      <c r="AN1842" s="14">
        <f>tbl_LoanData[[#This Row],[Amount Paid]]-(Q1842-X1842)</f>
        <v>197351.86</v>
      </c>
      <c r="AO1842" s="14">
        <f>IF(tbl_LoanData[[#This Row],[Application Status]]="Approved",1,0)</f>
        <v>1</v>
      </c>
      <c r="AP1842" s="22" t="str">
        <f t="shared" ca="1" si="85"/>
        <v/>
      </c>
      <c r="AQ1842" s="22" t="str">
        <f t="shared" ca="1" si="86"/>
        <v/>
      </c>
    </row>
    <row r="1843" spans="1:43" ht="14.4" customHeight="1" x14ac:dyDescent="0.3">
      <c r="A1843" s="2" t="s">
        <v>8227</v>
      </c>
      <c r="B1843" s="2" t="s">
        <v>8228</v>
      </c>
      <c r="C1843" s="2" t="s">
        <v>281</v>
      </c>
      <c r="D1843" s="2" t="s">
        <v>67</v>
      </c>
      <c r="E1843" s="2" t="s">
        <v>385</v>
      </c>
      <c r="F1843" s="2">
        <v>45</v>
      </c>
      <c r="G1843" s="2" t="s">
        <v>83</v>
      </c>
      <c r="H1843" s="2" t="s">
        <v>313</v>
      </c>
      <c r="I1843" s="2" t="s">
        <v>44</v>
      </c>
      <c r="J1843" s="3">
        <v>45250</v>
      </c>
      <c r="K1843" s="3">
        <v>45264</v>
      </c>
      <c r="L1843" s="2" t="s">
        <v>40</v>
      </c>
      <c r="M1843" s="2" t="s">
        <v>94</v>
      </c>
      <c r="N1843" s="2" t="s">
        <v>4</v>
      </c>
      <c r="O1843" s="4">
        <v>1458000</v>
      </c>
      <c r="P1843" s="4">
        <v>171400</v>
      </c>
      <c r="Q1843" s="4">
        <v>1286600</v>
      </c>
      <c r="R1843" s="2">
        <v>24</v>
      </c>
      <c r="S1843" s="5">
        <v>9.68</v>
      </c>
      <c r="T1843" s="4">
        <v>63986.91</v>
      </c>
      <c r="U1843" s="2" t="s">
        <v>73</v>
      </c>
      <c r="V1843" s="2" t="s">
        <v>33</v>
      </c>
      <c r="W1843" s="4">
        <v>1535685.76</v>
      </c>
      <c r="X1843" s="4">
        <v>0</v>
      </c>
      <c r="Y1843" s="4">
        <v>1535685.76</v>
      </c>
      <c r="Z1843" s="2">
        <v>0</v>
      </c>
      <c r="AA1843" s="2" t="s">
        <v>56</v>
      </c>
      <c r="AB1843" s="2" t="s">
        <v>15730</v>
      </c>
      <c r="AC1843" s="2" t="s">
        <v>129</v>
      </c>
      <c r="AD1843" s="2" t="s">
        <v>76</v>
      </c>
      <c r="AE1843" s="5">
        <v>88.24</v>
      </c>
      <c r="AF1843" s="2">
        <v>0</v>
      </c>
      <c r="AG1843" s="2" t="s">
        <v>77</v>
      </c>
      <c r="AH1843" s="2">
        <v>14</v>
      </c>
      <c r="AI1843" s="6" t="str">
        <f t="shared" si="84"/>
        <v>45-54</v>
      </c>
      <c r="AJ1843" s="11">
        <f>YEAR(tbl_LoanData[[#This Row],[Application Date]])</f>
        <v>2023</v>
      </c>
      <c r="AK1843" s="11" t="str">
        <f>TEXT(tbl_LoanData[[#This Row],[Application Date]],"MMMM")</f>
        <v>November</v>
      </c>
      <c r="AL1843" s="12">
        <f>DATE(YEAR(tbl_LoanData[[#This Row],[Application Date]]),MONTH(tbl_LoanData[[#This Row],[Application Date]]),1)</f>
        <v>45231</v>
      </c>
      <c r="AM1843" s="14">
        <f ca="1">IF(AND(tbl_LoanData[[#This Row],[Application Date]]&gt;=EOMONTH(TODAY(),-1)+1,tbl_LoanData[[#This Row],[Application Date]]&lt;=TODAY()),tbl_LoanData[[#This Row],[Loan Amount]],0)</f>
        <v>0</v>
      </c>
      <c r="AN1843" s="14">
        <f>tbl_LoanData[[#This Row],[Amount Paid]]-(Q1843-X1843)</f>
        <v>249085.76</v>
      </c>
      <c r="AO1843" s="14">
        <f>IF(tbl_LoanData[[#This Row],[Application Status]]="Approved",1,0)</f>
        <v>1</v>
      </c>
      <c r="AP1843" s="22" t="str">
        <f t="shared" ca="1" si="85"/>
        <v/>
      </c>
      <c r="AQ1843" s="22" t="str">
        <f t="shared" ca="1" si="86"/>
        <v/>
      </c>
    </row>
    <row r="1844" spans="1:43" ht="14.4" customHeight="1" x14ac:dyDescent="0.3">
      <c r="A1844" s="2" t="s">
        <v>8257</v>
      </c>
      <c r="B1844" s="2" t="s">
        <v>8258</v>
      </c>
      <c r="C1844" s="2" t="s">
        <v>429</v>
      </c>
      <c r="D1844" s="2" t="s">
        <v>209</v>
      </c>
      <c r="E1844" s="2" t="s">
        <v>68</v>
      </c>
      <c r="F1844" s="2">
        <v>42</v>
      </c>
      <c r="G1844" s="2" t="s">
        <v>83</v>
      </c>
      <c r="H1844" s="2" t="s">
        <v>273</v>
      </c>
      <c r="I1844" s="2" t="s">
        <v>45</v>
      </c>
      <c r="J1844" s="3">
        <v>45233</v>
      </c>
      <c r="K1844" s="3">
        <v>45253</v>
      </c>
      <c r="L1844" s="2" t="s">
        <v>38</v>
      </c>
      <c r="M1844" s="2" t="s">
        <v>144</v>
      </c>
      <c r="N1844" s="2" t="s">
        <v>382</v>
      </c>
      <c r="O1844" s="4">
        <v>1183000</v>
      </c>
      <c r="P1844" s="4">
        <v>430800</v>
      </c>
      <c r="Q1844" s="4">
        <v>752200</v>
      </c>
      <c r="R1844" s="2">
        <v>12</v>
      </c>
      <c r="S1844" s="5">
        <v>5.75</v>
      </c>
      <c r="T1844" s="4">
        <v>66287.62</v>
      </c>
      <c r="U1844" s="2" t="s">
        <v>73</v>
      </c>
      <c r="V1844" s="2" t="s">
        <v>33</v>
      </c>
      <c r="W1844" s="4">
        <v>795451.5</v>
      </c>
      <c r="X1844" s="4">
        <v>0</v>
      </c>
      <c r="Y1844" s="4">
        <v>795451.5</v>
      </c>
      <c r="Z1844" s="2">
        <v>0</v>
      </c>
      <c r="AA1844" s="2" t="s">
        <v>56</v>
      </c>
      <c r="AB1844" s="2" t="s">
        <v>15730</v>
      </c>
      <c r="AC1844" s="2" t="s">
        <v>75</v>
      </c>
      <c r="AD1844" s="2" t="s">
        <v>76</v>
      </c>
      <c r="AE1844" s="5">
        <v>63.58</v>
      </c>
      <c r="AF1844" s="2">
        <v>0</v>
      </c>
      <c r="AG1844" s="2" t="s">
        <v>77</v>
      </c>
      <c r="AH1844" s="2">
        <v>20</v>
      </c>
      <c r="AI1844" s="6" t="str">
        <f t="shared" si="84"/>
        <v>35-44</v>
      </c>
      <c r="AJ1844" s="11">
        <f>YEAR(tbl_LoanData[[#This Row],[Application Date]])</f>
        <v>2023</v>
      </c>
      <c r="AK1844" s="11" t="str">
        <f>TEXT(tbl_LoanData[[#This Row],[Application Date]],"MMMM")</f>
        <v>November</v>
      </c>
      <c r="AL1844" s="12">
        <f>DATE(YEAR(tbl_LoanData[[#This Row],[Application Date]]),MONTH(tbl_LoanData[[#This Row],[Application Date]]),1)</f>
        <v>45231</v>
      </c>
      <c r="AM1844" s="14">
        <f ca="1">IF(AND(tbl_LoanData[[#This Row],[Application Date]]&gt;=EOMONTH(TODAY(),-1)+1,tbl_LoanData[[#This Row],[Application Date]]&lt;=TODAY()),tbl_LoanData[[#This Row],[Loan Amount]],0)</f>
        <v>0</v>
      </c>
      <c r="AN1844" s="14">
        <f>tbl_LoanData[[#This Row],[Amount Paid]]-(Q1844-X1844)</f>
        <v>43251.5</v>
      </c>
      <c r="AO1844" s="14">
        <f>IF(tbl_LoanData[[#This Row],[Application Status]]="Approved",1,0)</f>
        <v>1</v>
      </c>
      <c r="AP1844" s="22" t="str">
        <f t="shared" ca="1" si="85"/>
        <v/>
      </c>
      <c r="AQ1844" s="22" t="str">
        <f t="shared" ca="1" si="86"/>
        <v/>
      </c>
    </row>
    <row r="1845" spans="1:43" ht="14.4" customHeight="1" x14ac:dyDescent="0.3">
      <c r="A1845" s="2" t="s">
        <v>8303</v>
      </c>
      <c r="B1845" s="2" t="s">
        <v>8304</v>
      </c>
      <c r="C1845" s="2" t="s">
        <v>712</v>
      </c>
      <c r="D1845" s="2" t="s">
        <v>134</v>
      </c>
      <c r="E1845" s="2" t="s">
        <v>465</v>
      </c>
      <c r="F1845" s="2">
        <v>27</v>
      </c>
      <c r="G1845" s="2" t="s">
        <v>83</v>
      </c>
      <c r="H1845" s="2" t="s">
        <v>151</v>
      </c>
      <c r="I1845" s="2" t="s">
        <v>46</v>
      </c>
      <c r="J1845" s="3">
        <v>45254</v>
      </c>
      <c r="K1845" s="3">
        <v>45265</v>
      </c>
      <c r="L1845" s="2" t="s">
        <v>41</v>
      </c>
      <c r="M1845" s="2" t="s">
        <v>184</v>
      </c>
      <c r="N1845" s="2" t="s">
        <v>426</v>
      </c>
      <c r="O1845" s="4">
        <v>3937000</v>
      </c>
      <c r="P1845" s="4">
        <v>902500</v>
      </c>
      <c r="Q1845" s="4">
        <v>3034500</v>
      </c>
      <c r="R1845" s="2">
        <v>24</v>
      </c>
      <c r="S1845" s="5">
        <v>7.74</v>
      </c>
      <c r="T1845" s="4">
        <v>146010.01999999999</v>
      </c>
      <c r="U1845" s="2" t="s">
        <v>73</v>
      </c>
      <c r="V1845" s="2" t="s">
        <v>34</v>
      </c>
      <c r="W1845" s="4">
        <v>2920200.4</v>
      </c>
      <c r="X1845" s="4">
        <v>584040.19999999995</v>
      </c>
      <c r="Y1845" s="4">
        <v>3504240.6</v>
      </c>
      <c r="Z1845" s="2">
        <v>112</v>
      </c>
      <c r="AA1845" s="2" t="s">
        <v>60</v>
      </c>
      <c r="AB1845" s="2" t="s">
        <v>15736</v>
      </c>
      <c r="AC1845" s="2" t="s">
        <v>87</v>
      </c>
      <c r="AD1845" s="2" t="s">
        <v>76</v>
      </c>
      <c r="AE1845" s="5">
        <v>77.08</v>
      </c>
      <c r="AF1845" s="2">
        <v>4</v>
      </c>
      <c r="AG1845" s="2" t="s">
        <v>130</v>
      </c>
      <c r="AH1845" s="2">
        <v>11</v>
      </c>
      <c r="AI1845" s="6" t="str">
        <f t="shared" si="84"/>
        <v>25-34</v>
      </c>
      <c r="AJ1845" s="11">
        <f>YEAR(tbl_LoanData[[#This Row],[Application Date]])</f>
        <v>2023</v>
      </c>
      <c r="AK1845" s="11" t="str">
        <f>TEXT(tbl_LoanData[[#This Row],[Application Date]],"MMMM")</f>
        <v>November</v>
      </c>
      <c r="AL1845" s="12">
        <f>DATE(YEAR(tbl_LoanData[[#This Row],[Application Date]]),MONTH(tbl_LoanData[[#This Row],[Application Date]]),1)</f>
        <v>45231</v>
      </c>
      <c r="AM1845" s="14">
        <f ca="1">IF(AND(tbl_LoanData[[#This Row],[Application Date]]&gt;=EOMONTH(TODAY(),-1)+1,tbl_LoanData[[#This Row],[Application Date]]&lt;=TODAY()),tbl_LoanData[[#This Row],[Loan Amount]],0)</f>
        <v>0</v>
      </c>
      <c r="AN1845" s="14">
        <f>tbl_LoanData[[#This Row],[Amount Paid]]-(Q1845-X1845)</f>
        <v>469740.60000000009</v>
      </c>
      <c r="AO1845" s="14">
        <f>IF(tbl_LoanData[[#This Row],[Application Status]]="Approved",1,0)</f>
        <v>1</v>
      </c>
      <c r="AP1845" s="22" t="str">
        <f t="shared" ca="1" si="85"/>
        <v/>
      </c>
      <c r="AQ1845" s="22" t="str">
        <f t="shared" ca="1" si="86"/>
        <v/>
      </c>
    </row>
    <row r="1846" spans="1:43" ht="14.4" customHeight="1" x14ac:dyDescent="0.3">
      <c r="A1846" s="2" t="s">
        <v>8313</v>
      </c>
      <c r="B1846" s="2" t="s">
        <v>8314</v>
      </c>
      <c r="C1846" s="2" t="s">
        <v>758</v>
      </c>
      <c r="D1846" s="2" t="s">
        <v>134</v>
      </c>
      <c r="E1846" s="2" t="s">
        <v>81</v>
      </c>
      <c r="F1846" s="2">
        <v>28</v>
      </c>
      <c r="G1846" s="2" t="s">
        <v>83</v>
      </c>
      <c r="H1846" s="2" t="s">
        <v>228</v>
      </c>
      <c r="I1846" s="2" t="s">
        <v>43</v>
      </c>
      <c r="J1846" s="3">
        <v>45256</v>
      </c>
      <c r="K1846" s="3">
        <v>45277</v>
      </c>
      <c r="L1846" s="2" t="s">
        <v>39</v>
      </c>
      <c r="M1846" s="2" t="s">
        <v>94</v>
      </c>
      <c r="N1846" s="2" t="s">
        <v>418</v>
      </c>
      <c r="O1846" s="4">
        <v>1445000</v>
      </c>
      <c r="P1846" s="4">
        <v>520900</v>
      </c>
      <c r="Q1846" s="4">
        <v>924100</v>
      </c>
      <c r="R1846" s="2">
        <v>36</v>
      </c>
      <c r="S1846" s="5">
        <v>10.25</v>
      </c>
      <c r="T1846" s="4">
        <v>33562.800000000003</v>
      </c>
      <c r="U1846" s="2" t="s">
        <v>73</v>
      </c>
      <c r="V1846" s="2" t="s">
        <v>74</v>
      </c>
      <c r="W1846" s="4">
        <v>939758.4</v>
      </c>
      <c r="X1846" s="4">
        <v>268502.34999999998</v>
      </c>
      <c r="Y1846" s="4">
        <v>1208260.75</v>
      </c>
      <c r="Z1846" s="2">
        <v>124</v>
      </c>
      <c r="AA1846" s="2" t="s">
        <v>60</v>
      </c>
      <c r="AB1846" s="2" t="s">
        <v>15735</v>
      </c>
      <c r="AC1846" s="2" t="s">
        <v>332</v>
      </c>
      <c r="AD1846" s="2" t="s">
        <v>76</v>
      </c>
      <c r="AE1846" s="5">
        <v>63.95</v>
      </c>
      <c r="AF1846" s="2">
        <v>4</v>
      </c>
      <c r="AG1846" s="2" t="s">
        <v>130</v>
      </c>
      <c r="AH1846" s="2">
        <v>21</v>
      </c>
      <c r="AI1846" s="6" t="str">
        <f t="shared" si="84"/>
        <v>25-34</v>
      </c>
      <c r="AJ1846" s="11">
        <f>YEAR(tbl_LoanData[[#This Row],[Application Date]])</f>
        <v>2023</v>
      </c>
      <c r="AK1846" s="11" t="str">
        <f>TEXT(tbl_LoanData[[#This Row],[Application Date]],"MMMM")</f>
        <v>November</v>
      </c>
      <c r="AL1846" s="12">
        <f>DATE(YEAR(tbl_LoanData[[#This Row],[Application Date]]),MONTH(tbl_LoanData[[#This Row],[Application Date]]),1)</f>
        <v>45231</v>
      </c>
      <c r="AM1846" s="14">
        <f ca="1">IF(AND(tbl_LoanData[[#This Row],[Application Date]]&gt;=EOMONTH(TODAY(),-1)+1,tbl_LoanData[[#This Row],[Application Date]]&lt;=TODAY()),tbl_LoanData[[#This Row],[Loan Amount]],0)</f>
        <v>0</v>
      </c>
      <c r="AN1846" s="14">
        <f>tbl_LoanData[[#This Row],[Amount Paid]]-(Q1846-X1846)</f>
        <v>284160.75</v>
      </c>
      <c r="AO1846" s="14">
        <f>IF(tbl_LoanData[[#This Row],[Application Status]]="Approved",1,0)</f>
        <v>1</v>
      </c>
      <c r="AP1846" s="22" t="str">
        <f t="shared" ca="1" si="85"/>
        <v/>
      </c>
      <c r="AQ1846" s="22" t="str">
        <f t="shared" ca="1" si="86"/>
        <v/>
      </c>
    </row>
    <row r="1847" spans="1:43" ht="14.4" customHeight="1" x14ac:dyDescent="0.3">
      <c r="A1847" s="2" t="s">
        <v>8419</v>
      </c>
      <c r="B1847" s="2" t="s">
        <v>8420</v>
      </c>
      <c r="C1847" s="2" t="s">
        <v>508</v>
      </c>
      <c r="D1847" s="2" t="s">
        <v>118</v>
      </c>
      <c r="E1847" s="2" t="s">
        <v>189</v>
      </c>
      <c r="F1847" s="2">
        <v>57</v>
      </c>
      <c r="G1847" s="2" t="s">
        <v>83</v>
      </c>
      <c r="H1847" s="2" t="s">
        <v>211</v>
      </c>
      <c r="I1847" s="2" t="s">
        <v>50</v>
      </c>
      <c r="J1847" s="3">
        <v>45254</v>
      </c>
      <c r="K1847" s="3">
        <v>45256</v>
      </c>
      <c r="L1847" s="2" t="s">
        <v>40</v>
      </c>
      <c r="M1847" s="2" t="s">
        <v>71</v>
      </c>
      <c r="N1847" s="2" t="s">
        <v>137</v>
      </c>
      <c r="O1847" s="4">
        <v>1066000</v>
      </c>
      <c r="P1847" s="4">
        <v>295800</v>
      </c>
      <c r="Q1847" s="4">
        <v>770200</v>
      </c>
      <c r="R1847" s="2">
        <v>48</v>
      </c>
      <c r="S1847" s="5">
        <v>8.16</v>
      </c>
      <c r="T1847" s="4">
        <v>21283.19</v>
      </c>
      <c r="U1847" s="2" t="s">
        <v>73</v>
      </c>
      <c r="V1847" s="2" t="s">
        <v>74</v>
      </c>
      <c r="W1847" s="4">
        <v>702345.27</v>
      </c>
      <c r="X1847" s="4">
        <v>319248.01</v>
      </c>
      <c r="Y1847" s="4">
        <v>1021593.28</v>
      </c>
      <c r="Z1847" s="2">
        <v>0</v>
      </c>
      <c r="AA1847" s="2" t="s">
        <v>56</v>
      </c>
      <c r="AB1847" s="2" t="s">
        <v>15731</v>
      </c>
      <c r="AC1847" s="2" t="s">
        <v>121</v>
      </c>
      <c r="AD1847" s="2" t="s">
        <v>76</v>
      </c>
      <c r="AE1847" s="5">
        <v>72.25</v>
      </c>
      <c r="AF1847" s="2">
        <v>0</v>
      </c>
      <c r="AG1847" s="2" t="s">
        <v>77</v>
      </c>
      <c r="AH1847" s="2">
        <v>2</v>
      </c>
      <c r="AI1847" s="6" t="str">
        <f t="shared" si="84"/>
        <v>55-64</v>
      </c>
      <c r="AJ1847" s="11">
        <f>YEAR(tbl_LoanData[[#This Row],[Application Date]])</f>
        <v>2023</v>
      </c>
      <c r="AK1847" s="11" t="str">
        <f>TEXT(tbl_LoanData[[#This Row],[Application Date]],"MMMM")</f>
        <v>November</v>
      </c>
      <c r="AL1847" s="12">
        <f>DATE(YEAR(tbl_LoanData[[#This Row],[Application Date]]),MONTH(tbl_LoanData[[#This Row],[Application Date]]),1)</f>
        <v>45231</v>
      </c>
      <c r="AM1847" s="14">
        <f ca="1">IF(AND(tbl_LoanData[[#This Row],[Application Date]]&gt;=EOMONTH(TODAY(),-1)+1,tbl_LoanData[[#This Row],[Application Date]]&lt;=TODAY()),tbl_LoanData[[#This Row],[Loan Amount]],0)</f>
        <v>0</v>
      </c>
      <c r="AN1847" s="14">
        <f>tbl_LoanData[[#This Row],[Amount Paid]]-(Q1847-X1847)</f>
        <v>251393.28000000003</v>
      </c>
      <c r="AO1847" s="14">
        <f>IF(tbl_LoanData[[#This Row],[Application Status]]="Approved",1,0)</f>
        <v>1</v>
      </c>
      <c r="AP1847" s="22" t="str">
        <f t="shared" ca="1" si="85"/>
        <v/>
      </c>
      <c r="AQ1847" s="22" t="str">
        <f t="shared" ca="1" si="86"/>
        <v/>
      </c>
    </row>
    <row r="1848" spans="1:43" ht="14.4" customHeight="1" x14ac:dyDescent="0.3">
      <c r="A1848" s="2" t="s">
        <v>8439</v>
      </c>
      <c r="B1848" s="2" t="s">
        <v>8440</v>
      </c>
      <c r="C1848" s="2" t="s">
        <v>376</v>
      </c>
      <c r="D1848" s="2" t="s">
        <v>311</v>
      </c>
      <c r="E1848" s="2" t="s">
        <v>101</v>
      </c>
      <c r="F1848" s="2">
        <v>56</v>
      </c>
      <c r="G1848" s="2" t="s">
        <v>69</v>
      </c>
      <c r="H1848" s="2" t="s">
        <v>84</v>
      </c>
      <c r="I1848" s="2" t="s">
        <v>45</v>
      </c>
      <c r="J1848" s="3">
        <v>45232</v>
      </c>
      <c r="K1848" s="3">
        <v>45242</v>
      </c>
      <c r="L1848" s="2" t="s">
        <v>40</v>
      </c>
      <c r="M1848" s="2" t="s">
        <v>94</v>
      </c>
      <c r="N1848" s="2" t="s">
        <v>95</v>
      </c>
      <c r="O1848" s="4">
        <v>1335000</v>
      </c>
      <c r="P1848" s="4">
        <v>237500</v>
      </c>
      <c r="Q1848" s="4">
        <v>1097500</v>
      </c>
      <c r="R1848" s="2">
        <v>60</v>
      </c>
      <c r="S1848" s="5">
        <v>5.08</v>
      </c>
      <c r="T1848" s="4">
        <v>22937.75</v>
      </c>
      <c r="U1848" s="2" t="s">
        <v>73</v>
      </c>
      <c r="V1848" s="2" t="s">
        <v>74</v>
      </c>
      <c r="W1848" s="4">
        <v>756945.75</v>
      </c>
      <c r="X1848" s="4">
        <v>619319.25</v>
      </c>
      <c r="Y1848" s="4">
        <v>1376265</v>
      </c>
      <c r="Z1848" s="2">
        <v>0</v>
      </c>
      <c r="AA1848" s="2" t="s">
        <v>56</v>
      </c>
      <c r="AB1848" s="2" t="s">
        <v>15730</v>
      </c>
      <c r="AC1848" s="2" t="s">
        <v>106</v>
      </c>
      <c r="AD1848" s="2" t="s">
        <v>76</v>
      </c>
      <c r="AE1848" s="5">
        <v>82.21</v>
      </c>
      <c r="AF1848" s="2">
        <v>0</v>
      </c>
      <c r="AG1848" s="2" t="s">
        <v>77</v>
      </c>
      <c r="AH1848" s="2">
        <v>10</v>
      </c>
      <c r="AI1848" s="6" t="str">
        <f t="shared" si="84"/>
        <v>55-64</v>
      </c>
      <c r="AJ1848" s="11">
        <f>YEAR(tbl_LoanData[[#This Row],[Application Date]])</f>
        <v>2023</v>
      </c>
      <c r="AK1848" s="11" t="str">
        <f>TEXT(tbl_LoanData[[#This Row],[Application Date]],"MMMM")</f>
        <v>November</v>
      </c>
      <c r="AL1848" s="12">
        <f>DATE(YEAR(tbl_LoanData[[#This Row],[Application Date]]),MONTH(tbl_LoanData[[#This Row],[Application Date]]),1)</f>
        <v>45231</v>
      </c>
      <c r="AM1848" s="14">
        <f ca="1">IF(AND(tbl_LoanData[[#This Row],[Application Date]]&gt;=EOMONTH(TODAY(),-1)+1,tbl_LoanData[[#This Row],[Application Date]]&lt;=TODAY()),tbl_LoanData[[#This Row],[Loan Amount]],0)</f>
        <v>0</v>
      </c>
      <c r="AN1848" s="14">
        <f>tbl_LoanData[[#This Row],[Amount Paid]]-(Q1848-X1848)</f>
        <v>278765</v>
      </c>
      <c r="AO1848" s="14">
        <f>IF(tbl_LoanData[[#This Row],[Application Status]]="Approved",1,0)</f>
        <v>1</v>
      </c>
      <c r="AP1848" s="22" t="str">
        <f t="shared" ca="1" si="85"/>
        <v/>
      </c>
      <c r="AQ1848" s="22" t="str">
        <f t="shared" ca="1" si="86"/>
        <v/>
      </c>
    </row>
    <row r="1849" spans="1:43" ht="14.4" customHeight="1" x14ac:dyDescent="0.3">
      <c r="A1849" s="2" t="s">
        <v>8449</v>
      </c>
      <c r="B1849" s="2" t="s">
        <v>8450</v>
      </c>
      <c r="C1849" s="2" t="s">
        <v>356</v>
      </c>
      <c r="D1849" s="2" t="s">
        <v>204</v>
      </c>
      <c r="E1849" s="2" t="s">
        <v>385</v>
      </c>
      <c r="F1849" s="2">
        <v>27</v>
      </c>
      <c r="G1849" s="2" t="s">
        <v>69</v>
      </c>
      <c r="H1849" s="2" t="s">
        <v>217</v>
      </c>
      <c r="I1849" s="2" t="s">
        <v>46</v>
      </c>
      <c r="J1849" s="3">
        <v>45252</v>
      </c>
      <c r="K1849" s="3">
        <v>45270</v>
      </c>
      <c r="L1849" s="2" t="s">
        <v>39</v>
      </c>
      <c r="M1849" s="2" t="s">
        <v>167</v>
      </c>
      <c r="N1849" s="2" t="s">
        <v>168</v>
      </c>
      <c r="O1849" s="4">
        <v>2094000</v>
      </c>
      <c r="P1849" s="4">
        <v>486100</v>
      </c>
      <c r="Q1849" s="4">
        <v>1607900</v>
      </c>
      <c r="R1849" s="2">
        <v>12</v>
      </c>
      <c r="S1849" s="5">
        <v>13.11</v>
      </c>
      <c r="T1849" s="4">
        <v>151557.97</v>
      </c>
      <c r="U1849" s="2" t="s">
        <v>73</v>
      </c>
      <c r="V1849" s="2" t="s">
        <v>33</v>
      </c>
      <c r="W1849" s="4">
        <v>1818695.69</v>
      </c>
      <c r="X1849" s="4">
        <v>0</v>
      </c>
      <c r="Y1849" s="4">
        <v>1818695.69</v>
      </c>
      <c r="Z1849" s="2">
        <v>0</v>
      </c>
      <c r="AA1849" s="2" t="s">
        <v>56</v>
      </c>
      <c r="AB1849" s="2" t="s">
        <v>15735</v>
      </c>
      <c r="AC1849" s="2" t="s">
        <v>146</v>
      </c>
      <c r="AD1849" s="2" t="s">
        <v>76</v>
      </c>
      <c r="AE1849" s="5">
        <v>76.790000000000006</v>
      </c>
      <c r="AF1849" s="2">
        <v>0</v>
      </c>
      <c r="AG1849" s="2" t="s">
        <v>77</v>
      </c>
      <c r="AH1849" s="2">
        <v>18</v>
      </c>
      <c r="AI1849" s="6" t="str">
        <f t="shared" si="84"/>
        <v>25-34</v>
      </c>
      <c r="AJ1849" s="11">
        <f>YEAR(tbl_LoanData[[#This Row],[Application Date]])</f>
        <v>2023</v>
      </c>
      <c r="AK1849" s="11" t="str">
        <f>TEXT(tbl_LoanData[[#This Row],[Application Date]],"MMMM")</f>
        <v>November</v>
      </c>
      <c r="AL1849" s="12">
        <f>DATE(YEAR(tbl_LoanData[[#This Row],[Application Date]]),MONTH(tbl_LoanData[[#This Row],[Application Date]]),1)</f>
        <v>45231</v>
      </c>
      <c r="AM1849" s="14">
        <f ca="1">IF(AND(tbl_LoanData[[#This Row],[Application Date]]&gt;=EOMONTH(TODAY(),-1)+1,tbl_LoanData[[#This Row],[Application Date]]&lt;=TODAY()),tbl_LoanData[[#This Row],[Loan Amount]],0)</f>
        <v>0</v>
      </c>
      <c r="AN1849" s="14">
        <f>tbl_LoanData[[#This Row],[Amount Paid]]-(Q1849-X1849)</f>
        <v>210795.68999999994</v>
      </c>
      <c r="AO1849" s="14">
        <f>IF(tbl_LoanData[[#This Row],[Application Status]]="Approved",1,0)</f>
        <v>1</v>
      </c>
      <c r="AP1849" s="22" t="str">
        <f t="shared" ca="1" si="85"/>
        <v/>
      </c>
      <c r="AQ1849" s="22" t="str">
        <f t="shared" ca="1" si="86"/>
        <v/>
      </c>
    </row>
    <row r="1850" spans="1:43" x14ac:dyDescent="0.3">
      <c r="A1850" s="2" t="s">
        <v>8605</v>
      </c>
      <c r="B1850" s="2" t="s">
        <v>8606</v>
      </c>
      <c r="C1850" s="2" t="s">
        <v>289</v>
      </c>
      <c r="D1850" s="2" t="s">
        <v>268</v>
      </c>
      <c r="E1850" s="2" t="s">
        <v>311</v>
      </c>
      <c r="F1850" s="2">
        <v>64</v>
      </c>
      <c r="G1850" s="2" t="s">
        <v>69</v>
      </c>
      <c r="H1850" s="2" t="s">
        <v>151</v>
      </c>
      <c r="I1850" s="2" t="s">
        <v>46</v>
      </c>
      <c r="J1850" s="3">
        <v>45238</v>
      </c>
      <c r="K1850" s="3">
        <v>45241</v>
      </c>
      <c r="L1850" s="2" t="s">
        <v>39</v>
      </c>
      <c r="M1850" s="2" t="s">
        <v>85</v>
      </c>
      <c r="N1850" s="2" t="s">
        <v>324</v>
      </c>
      <c r="O1850" s="4">
        <v>1129000</v>
      </c>
      <c r="P1850" s="4">
        <v>416800</v>
      </c>
      <c r="Q1850" s="4">
        <v>712200</v>
      </c>
      <c r="R1850" s="2">
        <v>60</v>
      </c>
      <c r="S1850" s="5">
        <v>14.65</v>
      </c>
      <c r="T1850" s="4">
        <v>20564.78</v>
      </c>
      <c r="U1850" s="2" t="s">
        <v>73</v>
      </c>
      <c r="V1850" s="2" t="s">
        <v>74</v>
      </c>
      <c r="W1850" s="4">
        <v>637508.18000000005</v>
      </c>
      <c r="X1850" s="4">
        <v>596378.31999999995</v>
      </c>
      <c r="Y1850" s="4">
        <v>1233886.5</v>
      </c>
      <c r="Z1850" s="2">
        <v>56</v>
      </c>
      <c r="AA1850" s="2" t="s">
        <v>58</v>
      </c>
      <c r="AB1850" s="2" t="s">
        <v>15733</v>
      </c>
      <c r="AC1850" s="2" t="s">
        <v>360</v>
      </c>
      <c r="AD1850" s="2" t="s">
        <v>76</v>
      </c>
      <c r="AE1850" s="5">
        <v>63.08</v>
      </c>
      <c r="AF1850" s="2">
        <v>2</v>
      </c>
      <c r="AG1850" s="2" t="s">
        <v>15718</v>
      </c>
      <c r="AH1850" s="2">
        <v>3</v>
      </c>
      <c r="AI1850" s="6" t="str">
        <f t="shared" si="84"/>
        <v>55-64</v>
      </c>
      <c r="AJ1850" s="11">
        <f>YEAR(tbl_LoanData[[#This Row],[Application Date]])</f>
        <v>2023</v>
      </c>
      <c r="AK1850" s="11" t="str">
        <f>TEXT(tbl_LoanData[[#This Row],[Application Date]],"MMMM")</f>
        <v>November</v>
      </c>
      <c r="AL1850" s="12">
        <f>DATE(YEAR(tbl_LoanData[[#This Row],[Application Date]]),MONTH(tbl_LoanData[[#This Row],[Application Date]]),1)</f>
        <v>45231</v>
      </c>
      <c r="AM1850" s="14">
        <f ca="1">IF(AND(tbl_LoanData[[#This Row],[Application Date]]&gt;=EOMONTH(TODAY(),-1)+1,tbl_LoanData[[#This Row],[Application Date]]&lt;=TODAY()),tbl_LoanData[[#This Row],[Loan Amount]],0)</f>
        <v>0</v>
      </c>
      <c r="AN1850" s="14">
        <f>tbl_LoanData[[#This Row],[Amount Paid]]-(Q1850-X1850)</f>
        <v>521686.5</v>
      </c>
      <c r="AO1850" s="14">
        <f>IF(tbl_LoanData[[#This Row],[Application Status]]="Approved",1,0)</f>
        <v>1</v>
      </c>
      <c r="AP1850" s="22" t="str">
        <f t="shared" ca="1" si="85"/>
        <v/>
      </c>
      <c r="AQ1850" s="22" t="str">
        <f t="shared" ca="1" si="86"/>
        <v/>
      </c>
    </row>
    <row r="1851" spans="1:43" ht="14.4" customHeight="1" x14ac:dyDescent="0.3">
      <c r="A1851" s="2" t="s">
        <v>8651</v>
      </c>
      <c r="B1851" s="2" t="s">
        <v>8652</v>
      </c>
      <c r="C1851" s="2" t="s">
        <v>353</v>
      </c>
      <c r="D1851" s="2" t="s">
        <v>204</v>
      </c>
      <c r="E1851" s="2" t="s">
        <v>210</v>
      </c>
      <c r="F1851" s="2">
        <v>37</v>
      </c>
      <c r="G1851" s="2" t="s">
        <v>83</v>
      </c>
      <c r="H1851" s="2" t="s">
        <v>313</v>
      </c>
      <c r="I1851" s="2" t="s">
        <v>44</v>
      </c>
      <c r="J1851" s="3">
        <v>45254</v>
      </c>
      <c r="K1851" s="3">
        <v>45257</v>
      </c>
      <c r="L1851" s="2" t="s">
        <v>39</v>
      </c>
      <c r="M1851" s="2" t="s">
        <v>157</v>
      </c>
      <c r="N1851" s="2" t="s">
        <v>158</v>
      </c>
      <c r="O1851" s="4">
        <v>2445000</v>
      </c>
      <c r="P1851" s="4">
        <v>778100</v>
      </c>
      <c r="Q1851" s="4">
        <v>1666900</v>
      </c>
      <c r="R1851" s="2">
        <v>18</v>
      </c>
      <c r="S1851" s="5">
        <v>14.3</v>
      </c>
      <c r="T1851" s="4">
        <v>112469.45</v>
      </c>
      <c r="U1851" s="2" t="s">
        <v>73</v>
      </c>
      <c r="V1851" s="2" t="s">
        <v>33</v>
      </c>
      <c r="W1851" s="4">
        <v>2024450.05</v>
      </c>
      <c r="X1851" s="4">
        <v>0</v>
      </c>
      <c r="Y1851" s="4">
        <v>2024450.05</v>
      </c>
      <c r="Z1851" s="2">
        <v>0</v>
      </c>
      <c r="AA1851" s="2" t="s">
        <v>56</v>
      </c>
      <c r="AB1851" s="2" t="s">
        <v>15734</v>
      </c>
      <c r="AC1851" s="2" t="s">
        <v>129</v>
      </c>
      <c r="AD1851" s="2" t="s">
        <v>76</v>
      </c>
      <c r="AE1851" s="5">
        <v>68.180000000000007</v>
      </c>
      <c r="AF1851" s="2">
        <v>0</v>
      </c>
      <c r="AG1851" s="2" t="s">
        <v>77</v>
      </c>
      <c r="AH1851" s="2">
        <v>3</v>
      </c>
      <c r="AI1851" s="6" t="str">
        <f t="shared" si="84"/>
        <v>35-44</v>
      </c>
      <c r="AJ1851" s="11">
        <f>YEAR(tbl_LoanData[[#This Row],[Application Date]])</f>
        <v>2023</v>
      </c>
      <c r="AK1851" s="11" t="str">
        <f>TEXT(tbl_LoanData[[#This Row],[Application Date]],"MMMM")</f>
        <v>November</v>
      </c>
      <c r="AL1851" s="12">
        <f>DATE(YEAR(tbl_LoanData[[#This Row],[Application Date]]),MONTH(tbl_LoanData[[#This Row],[Application Date]]),1)</f>
        <v>45231</v>
      </c>
      <c r="AM1851" s="14">
        <f ca="1">IF(AND(tbl_LoanData[[#This Row],[Application Date]]&gt;=EOMONTH(TODAY(),-1)+1,tbl_LoanData[[#This Row],[Application Date]]&lt;=TODAY()),tbl_LoanData[[#This Row],[Loan Amount]],0)</f>
        <v>0</v>
      </c>
      <c r="AN1851" s="14">
        <f>tbl_LoanData[[#This Row],[Amount Paid]]-(Q1851-X1851)</f>
        <v>357550.05000000005</v>
      </c>
      <c r="AO1851" s="14">
        <f>IF(tbl_LoanData[[#This Row],[Application Status]]="Approved",1,0)</f>
        <v>1</v>
      </c>
      <c r="AP1851" s="22" t="str">
        <f t="shared" ca="1" si="85"/>
        <v/>
      </c>
      <c r="AQ1851" s="22" t="str">
        <f t="shared" ca="1" si="86"/>
        <v/>
      </c>
    </row>
    <row r="1852" spans="1:43" ht="14.4" customHeight="1" x14ac:dyDescent="0.3">
      <c r="A1852" s="2" t="s">
        <v>8725</v>
      </c>
      <c r="B1852" s="2" t="s">
        <v>8726</v>
      </c>
      <c r="C1852" s="2" t="s">
        <v>452</v>
      </c>
      <c r="D1852" s="2" t="s">
        <v>82</v>
      </c>
      <c r="E1852" s="2" t="s">
        <v>67</v>
      </c>
      <c r="F1852" s="2">
        <v>65</v>
      </c>
      <c r="G1852" s="2" t="s">
        <v>83</v>
      </c>
      <c r="H1852" s="2" t="s">
        <v>256</v>
      </c>
      <c r="I1852" s="2" t="s">
        <v>43</v>
      </c>
      <c r="J1852" s="3">
        <v>45258</v>
      </c>
      <c r="K1852" s="3">
        <v>45269</v>
      </c>
      <c r="L1852" s="2" t="s">
        <v>39</v>
      </c>
      <c r="M1852" s="2" t="s">
        <v>157</v>
      </c>
      <c r="N1852" s="2" t="s">
        <v>359</v>
      </c>
      <c r="O1852" s="4">
        <v>2012000</v>
      </c>
      <c r="P1852" s="4">
        <v>490200</v>
      </c>
      <c r="Q1852" s="4">
        <v>1521800</v>
      </c>
      <c r="R1852" s="2">
        <v>60</v>
      </c>
      <c r="S1852" s="5">
        <v>13.23</v>
      </c>
      <c r="T1852" s="4">
        <v>42141.18</v>
      </c>
      <c r="U1852" s="2" t="s">
        <v>73</v>
      </c>
      <c r="V1852" s="2" t="s">
        <v>74</v>
      </c>
      <c r="W1852" s="4">
        <v>1348517.76</v>
      </c>
      <c r="X1852" s="4">
        <v>1179952.94</v>
      </c>
      <c r="Y1852" s="4">
        <v>2528470.7000000002</v>
      </c>
      <c r="Z1852" s="2">
        <v>0</v>
      </c>
      <c r="AA1852" s="2" t="s">
        <v>56</v>
      </c>
      <c r="AB1852" s="2" t="s">
        <v>15732</v>
      </c>
      <c r="AC1852" s="2" t="s">
        <v>360</v>
      </c>
      <c r="AD1852" s="2" t="s">
        <v>76</v>
      </c>
      <c r="AE1852" s="5">
        <v>75.64</v>
      </c>
      <c r="AF1852" s="2">
        <v>0</v>
      </c>
      <c r="AG1852" s="2" t="s">
        <v>77</v>
      </c>
      <c r="AH1852" s="2">
        <v>11</v>
      </c>
      <c r="AI1852" s="6" t="str">
        <f t="shared" si="84"/>
        <v>65+</v>
      </c>
      <c r="AJ1852" s="11">
        <f>YEAR(tbl_LoanData[[#This Row],[Application Date]])</f>
        <v>2023</v>
      </c>
      <c r="AK1852" s="11" t="str">
        <f>TEXT(tbl_LoanData[[#This Row],[Application Date]],"MMMM")</f>
        <v>November</v>
      </c>
      <c r="AL1852" s="12">
        <f>DATE(YEAR(tbl_LoanData[[#This Row],[Application Date]]),MONTH(tbl_LoanData[[#This Row],[Application Date]]),1)</f>
        <v>45231</v>
      </c>
      <c r="AM1852" s="14">
        <f ca="1">IF(AND(tbl_LoanData[[#This Row],[Application Date]]&gt;=EOMONTH(TODAY(),-1)+1,tbl_LoanData[[#This Row],[Application Date]]&lt;=TODAY()),tbl_LoanData[[#This Row],[Loan Amount]],0)</f>
        <v>0</v>
      </c>
      <c r="AN1852" s="14">
        <f>tbl_LoanData[[#This Row],[Amount Paid]]-(Q1852-X1852)</f>
        <v>1006670.7</v>
      </c>
      <c r="AO1852" s="14">
        <f>IF(tbl_LoanData[[#This Row],[Application Status]]="Approved",1,0)</f>
        <v>1</v>
      </c>
      <c r="AP1852" s="22" t="str">
        <f t="shared" ca="1" si="85"/>
        <v/>
      </c>
      <c r="AQ1852" s="22" t="str">
        <f t="shared" ca="1" si="86"/>
        <v/>
      </c>
    </row>
    <row r="1853" spans="1:43" ht="14.4" customHeight="1" x14ac:dyDescent="0.3">
      <c r="A1853" s="2" t="s">
        <v>8845</v>
      </c>
      <c r="B1853" s="2" t="s">
        <v>8846</v>
      </c>
      <c r="C1853" s="2" t="s">
        <v>133</v>
      </c>
      <c r="D1853" s="2" t="s">
        <v>161</v>
      </c>
      <c r="E1853" s="2" t="s">
        <v>117</v>
      </c>
      <c r="F1853" s="2">
        <v>65</v>
      </c>
      <c r="G1853" s="2" t="s">
        <v>69</v>
      </c>
      <c r="H1853" s="2" t="s">
        <v>156</v>
      </c>
      <c r="I1853" s="2" t="s">
        <v>45</v>
      </c>
      <c r="J1853" s="3">
        <v>45241</v>
      </c>
      <c r="K1853" s="3"/>
      <c r="L1853" s="2" t="s">
        <v>38</v>
      </c>
      <c r="M1853" s="2" t="s">
        <v>85</v>
      </c>
      <c r="N1853" s="2" t="s">
        <v>314</v>
      </c>
      <c r="O1853" s="4">
        <v>1602000</v>
      </c>
      <c r="P1853" s="4">
        <v>373600</v>
      </c>
      <c r="Q1853" s="4">
        <v>1228400</v>
      </c>
      <c r="R1853" s="2">
        <v>36</v>
      </c>
      <c r="S1853" s="5">
        <v>9.39</v>
      </c>
      <c r="T1853" s="4">
        <v>43734.45</v>
      </c>
      <c r="U1853" s="2" t="s">
        <v>96</v>
      </c>
      <c r="V1853" s="2" t="s">
        <v>97</v>
      </c>
      <c r="W1853" s="4">
        <v>0</v>
      </c>
      <c r="X1853" s="4">
        <v>0</v>
      </c>
      <c r="Y1853" s="4">
        <v>1574440.28</v>
      </c>
      <c r="Z1853" s="2">
        <v>0</v>
      </c>
      <c r="AA1853" s="2" t="s">
        <v>97</v>
      </c>
      <c r="AB1853" s="2" t="s">
        <v>15729</v>
      </c>
      <c r="AC1853" s="2" t="s">
        <v>129</v>
      </c>
      <c r="AD1853" s="2" t="s">
        <v>76</v>
      </c>
      <c r="AE1853" s="5">
        <v>76.680000000000007</v>
      </c>
      <c r="AF1853" s="2">
        <v>0</v>
      </c>
      <c r="AG1853" s="2" t="s">
        <v>97</v>
      </c>
      <c r="AH1853" s="2"/>
      <c r="AI1853" s="6" t="str">
        <f t="shared" si="84"/>
        <v>65+</v>
      </c>
      <c r="AJ1853" s="11">
        <f>YEAR(tbl_LoanData[[#This Row],[Application Date]])</f>
        <v>2023</v>
      </c>
      <c r="AK1853" s="11" t="str">
        <f>TEXT(tbl_LoanData[[#This Row],[Application Date]],"MMMM")</f>
        <v>November</v>
      </c>
      <c r="AL1853" s="12">
        <f>DATE(YEAR(tbl_LoanData[[#This Row],[Application Date]]),MONTH(tbl_LoanData[[#This Row],[Application Date]]),1)</f>
        <v>45231</v>
      </c>
      <c r="AM1853" s="14">
        <f ca="1">IF(AND(tbl_LoanData[[#This Row],[Application Date]]&gt;=EOMONTH(TODAY(),-1)+1,tbl_LoanData[[#This Row],[Application Date]]&lt;=TODAY()),tbl_LoanData[[#This Row],[Loan Amount]],0)</f>
        <v>0</v>
      </c>
      <c r="AN1853" s="14">
        <f>tbl_LoanData[[#This Row],[Amount Paid]]-(Q1853-X1853)</f>
        <v>-1228400</v>
      </c>
      <c r="AO1853" s="14">
        <f>IF(tbl_LoanData[[#This Row],[Application Status]]="Approved",1,0)</f>
        <v>0</v>
      </c>
      <c r="AP1853" s="22" t="str">
        <f t="shared" ca="1" si="85"/>
        <v/>
      </c>
      <c r="AQ1853" s="22" t="str">
        <f t="shared" ca="1" si="86"/>
        <v/>
      </c>
    </row>
    <row r="1854" spans="1:43" x14ac:dyDescent="0.3">
      <c r="A1854" s="2" t="s">
        <v>8873</v>
      </c>
      <c r="B1854" s="2" t="s">
        <v>8874</v>
      </c>
      <c r="C1854" s="2" t="s">
        <v>606</v>
      </c>
      <c r="D1854" s="2" t="s">
        <v>268</v>
      </c>
      <c r="E1854" s="2" t="s">
        <v>101</v>
      </c>
      <c r="F1854" s="2">
        <v>58</v>
      </c>
      <c r="G1854" s="2" t="s">
        <v>69</v>
      </c>
      <c r="H1854" s="2" t="s">
        <v>177</v>
      </c>
      <c r="I1854" s="2" t="s">
        <v>43</v>
      </c>
      <c r="J1854" s="3">
        <v>45260</v>
      </c>
      <c r="K1854" s="3">
        <v>45267</v>
      </c>
      <c r="L1854" s="2" t="s">
        <v>36</v>
      </c>
      <c r="M1854" s="2" t="s">
        <v>104</v>
      </c>
      <c r="N1854" s="2" t="s">
        <v>105</v>
      </c>
      <c r="O1854" s="4">
        <v>1057000</v>
      </c>
      <c r="P1854" s="4">
        <v>386400</v>
      </c>
      <c r="Q1854" s="4">
        <v>670600</v>
      </c>
      <c r="R1854" s="2">
        <v>36</v>
      </c>
      <c r="S1854" s="5">
        <v>14.75</v>
      </c>
      <c r="T1854" s="4">
        <v>26870.57</v>
      </c>
      <c r="U1854" s="2" t="s">
        <v>73</v>
      </c>
      <c r="V1854" s="2" t="s">
        <v>74</v>
      </c>
      <c r="W1854" s="4">
        <v>859858.24</v>
      </c>
      <c r="X1854" s="4">
        <v>107482.26</v>
      </c>
      <c r="Y1854" s="4">
        <v>967340.5</v>
      </c>
      <c r="Z1854" s="2">
        <v>0</v>
      </c>
      <c r="AA1854" s="2" t="s">
        <v>56</v>
      </c>
      <c r="AB1854" s="2" t="s">
        <v>15736</v>
      </c>
      <c r="AC1854" s="2" t="s">
        <v>146</v>
      </c>
      <c r="AD1854" s="2" t="s">
        <v>76</v>
      </c>
      <c r="AE1854" s="5">
        <v>63.44</v>
      </c>
      <c r="AF1854" s="2">
        <v>0</v>
      </c>
      <c r="AG1854" s="2" t="s">
        <v>77</v>
      </c>
      <c r="AH1854" s="2">
        <v>7</v>
      </c>
      <c r="AI1854" s="6" t="str">
        <f t="shared" si="84"/>
        <v>55-64</v>
      </c>
      <c r="AJ1854" s="11">
        <f>YEAR(tbl_LoanData[[#This Row],[Application Date]])</f>
        <v>2023</v>
      </c>
      <c r="AK1854" s="11" t="str">
        <f>TEXT(tbl_LoanData[[#This Row],[Application Date]],"MMMM")</f>
        <v>November</v>
      </c>
      <c r="AL1854" s="12">
        <f>DATE(YEAR(tbl_LoanData[[#This Row],[Application Date]]),MONTH(tbl_LoanData[[#This Row],[Application Date]]),1)</f>
        <v>45231</v>
      </c>
      <c r="AM1854" s="14">
        <f ca="1">IF(AND(tbl_LoanData[[#This Row],[Application Date]]&gt;=EOMONTH(TODAY(),-1)+1,tbl_LoanData[[#This Row],[Application Date]]&lt;=TODAY()),tbl_LoanData[[#This Row],[Loan Amount]],0)</f>
        <v>0</v>
      </c>
      <c r="AN1854" s="14">
        <f>tbl_LoanData[[#This Row],[Amount Paid]]-(Q1854-X1854)</f>
        <v>296740.5</v>
      </c>
      <c r="AO1854" s="14">
        <f>IF(tbl_LoanData[[#This Row],[Application Status]]="Approved",1,0)</f>
        <v>1</v>
      </c>
      <c r="AP1854" s="22" t="str">
        <f t="shared" ca="1" si="85"/>
        <v/>
      </c>
      <c r="AQ1854" s="22" t="str">
        <f t="shared" ca="1" si="86"/>
        <v/>
      </c>
    </row>
    <row r="1855" spans="1:43" ht="14.4" customHeight="1" x14ac:dyDescent="0.3">
      <c r="A1855" s="2" t="s">
        <v>8991</v>
      </c>
      <c r="B1855" s="2" t="s">
        <v>8992</v>
      </c>
      <c r="C1855" s="2" t="s">
        <v>188</v>
      </c>
      <c r="D1855" s="2" t="s">
        <v>204</v>
      </c>
      <c r="E1855" s="2" t="s">
        <v>284</v>
      </c>
      <c r="F1855" s="2">
        <v>36</v>
      </c>
      <c r="G1855" s="2" t="s">
        <v>69</v>
      </c>
      <c r="H1855" s="2" t="s">
        <v>466</v>
      </c>
      <c r="I1855" s="2" t="s">
        <v>43</v>
      </c>
      <c r="J1855" s="3">
        <v>45233</v>
      </c>
      <c r="K1855" s="3">
        <v>45245</v>
      </c>
      <c r="L1855" s="2" t="s">
        <v>39</v>
      </c>
      <c r="M1855" s="2" t="s">
        <v>157</v>
      </c>
      <c r="N1855" s="2" t="s">
        <v>158</v>
      </c>
      <c r="O1855" s="4">
        <v>1794000</v>
      </c>
      <c r="P1855" s="4">
        <v>400200</v>
      </c>
      <c r="Q1855" s="4">
        <v>1393800</v>
      </c>
      <c r="R1855" s="2">
        <v>48</v>
      </c>
      <c r="S1855" s="5">
        <v>11.43</v>
      </c>
      <c r="T1855" s="4">
        <v>42313.440000000002</v>
      </c>
      <c r="U1855" s="2" t="s">
        <v>73</v>
      </c>
      <c r="V1855" s="2" t="s">
        <v>74</v>
      </c>
      <c r="W1855" s="4">
        <v>1396343.52</v>
      </c>
      <c r="X1855" s="4">
        <v>634701.84</v>
      </c>
      <c r="Y1855" s="4">
        <v>2031045.36</v>
      </c>
      <c r="Z1855" s="2">
        <v>0</v>
      </c>
      <c r="AA1855" s="2" t="s">
        <v>56</v>
      </c>
      <c r="AB1855" s="2" t="s">
        <v>15729</v>
      </c>
      <c r="AC1855" s="2" t="s">
        <v>87</v>
      </c>
      <c r="AD1855" s="2" t="s">
        <v>76</v>
      </c>
      <c r="AE1855" s="5">
        <v>77.69</v>
      </c>
      <c r="AF1855" s="2">
        <v>0</v>
      </c>
      <c r="AG1855" s="2" t="s">
        <v>77</v>
      </c>
      <c r="AH1855" s="2">
        <v>12</v>
      </c>
      <c r="AI1855" s="6" t="str">
        <f t="shared" si="84"/>
        <v>35-44</v>
      </c>
      <c r="AJ1855" s="11">
        <f>YEAR(tbl_LoanData[[#This Row],[Application Date]])</f>
        <v>2023</v>
      </c>
      <c r="AK1855" s="11" t="str">
        <f>TEXT(tbl_LoanData[[#This Row],[Application Date]],"MMMM")</f>
        <v>November</v>
      </c>
      <c r="AL1855" s="12">
        <f>DATE(YEAR(tbl_LoanData[[#This Row],[Application Date]]),MONTH(tbl_LoanData[[#This Row],[Application Date]]),1)</f>
        <v>45231</v>
      </c>
      <c r="AM1855" s="14">
        <f ca="1">IF(AND(tbl_LoanData[[#This Row],[Application Date]]&gt;=EOMONTH(TODAY(),-1)+1,tbl_LoanData[[#This Row],[Application Date]]&lt;=TODAY()),tbl_LoanData[[#This Row],[Loan Amount]],0)</f>
        <v>0</v>
      </c>
      <c r="AN1855" s="14">
        <f>tbl_LoanData[[#This Row],[Amount Paid]]-(Q1855-X1855)</f>
        <v>637245.36</v>
      </c>
      <c r="AO1855" s="14">
        <f>IF(tbl_LoanData[[#This Row],[Application Status]]="Approved",1,0)</f>
        <v>1</v>
      </c>
      <c r="AP1855" s="22" t="str">
        <f t="shared" ca="1" si="85"/>
        <v/>
      </c>
      <c r="AQ1855" s="22" t="str">
        <f t="shared" ca="1" si="86"/>
        <v/>
      </c>
    </row>
    <row r="1856" spans="1:43" ht="14.4" customHeight="1" x14ac:dyDescent="0.3">
      <c r="A1856" s="2" t="s">
        <v>9175</v>
      </c>
      <c r="B1856" s="2" t="s">
        <v>9176</v>
      </c>
      <c r="C1856" s="2" t="s">
        <v>644</v>
      </c>
      <c r="D1856" s="2" t="s">
        <v>81</v>
      </c>
      <c r="E1856" s="2" t="s">
        <v>210</v>
      </c>
      <c r="F1856" s="2">
        <v>34</v>
      </c>
      <c r="G1856" s="2" t="s">
        <v>83</v>
      </c>
      <c r="H1856" s="2" t="s">
        <v>516</v>
      </c>
      <c r="I1856" s="2" t="s">
        <v>53</v>
      </c>
      <c r="J1856" s="3">
        <v>45249</v>
      </c>
      <c r="K1856" s="3"/>
      <c r="L1856" s="2" t="s">
        <v>40</v>
      </c>
      <c r="M1856" s="2" t="s">
        <v>71</v>
      </c>
      <c r="N1856" s="2" t="s">
        <v>137</v>
      </c>
      <c r="O1856" s="4">
        <v>1089000</v>
      </c>
      <c r="P1856" s="4">
        <v>331000</v>
      </c>
      <c r="Q1856" s="4">
        <v>758000</v>
      </c>
      <c r="R1856" s="2">
        <v>60</v>
      </c>
      <c r="S1856" s="5">
        <v>8.5299999999999994</v>
      </c>
      <c r="T1856" s="4">
        <v>18021.45</v>
      </c>
      <c r="U1856" s="2" t="s">
        <v>113</v>
      </c>
      <c r="V1856" s="2" t="s">
        <v>97</v>
      </c>
      <c r="W1856" s="4">
        <v>0</v>
      </c>
      <c r="X1856" s="4">
        <v>0</v>
      </c>
      <c r="Y1856" s="4">
        <v>1081287</v>
      </c>
      <c r="Z1856" s="2">
        <v>0</v>
      </c>
      <c r="AA1856" s="2" t="s">
        <v>97</v>
      </c>
      <c r="AB1856" s="2" t="s">
        <v>15731</v>
      </c>
      <c r="AC1856" s="2" t="s">
        <v>146</v>
      </c>
      <c r="AD1856" s="2" t="s">
        <v>76</v>
      </c>
      <c r="AE1856" s="5">
        <v>69.61</v>
      </c>
      <c r="AF1856" s="2">
        <v>0</v>
      </c>
      <c r="AG1856" s="2" t="s">
        <v>97</v>
      </c>
      <c r="AH1856" s="2"/>
      <c r="AI1856" s="6" t="str">
        <f t="shared" si="84"/>
        <v>25-34</v>
      </c>
      <c r="AJ1856" s="11">
        <f>YEAR(tbl_LoanData[[#This Row],[Application Date]])</f>
        <v>2023</v>
      </c>
      <c r="AK1856" s="11" t="str">
        <f>TEXT(tbl_LoanData[[#This Row],[Application Date]],"MMMM")</f>
        <v>November</v>
      </c>
      <c r="AL1856" s="12">
        <f>DATE(YEAR(tbl_LoanData[[#This Row],[Application Date]]),MONTH(tbl_LoanData[[#This Row],[Application Date]]),1)</f>
        <v>45231</v>
      </c>
      <c r="AM1856" s="14">
        <f ca="1">IF(AND(tbl_LoanData[[#This Row],[Application Date]]&gt;=EOMONTH(TODAY(),-1)+1,tbl_LoanData[[#This Row],[Application Date]]&lt;=TODAY()),tbl_LoanData[[#This Row],[Loan Amount]],0)</f>
        <v>0</v>
      </c>
      <c r="AN1856" s="14">
        <f>tbl_LoanData[[#This Row],[Amount Paid]]-(Q1856-X1856)</f>
        <v>-758000</v>
      </c>
      <c r="AO1856" s="14">
        <f>IF(tbl_LoanData[[#This Row],[Application Status]]="Approved",1,0)</f>
        <v>0</v>
      </c>
      <c r="AP1856" s="22" t="str">
        <f t="shared" ca="1" si="85"/>
        <v/>
      </c>
      <c r="AQ1856" s="22" t="str">
        <f t="shared" ca="1" si="86"/>
        <v/>
      </c>
    </row>
    <row r="1857" spans="1:43" ht="14.4" customHeight="1" x14ac:dyDescent="0.3">
      <c r="A1857" s="2" t="s">
        <v>9225</v>
      </c>
      <c r="B1857" s="2" t="s">
        <v>9226</v>
      </c>
      <c r="C1857" s="2" t="s">
        <v>227</v>
      </c>
      <c r="D1857" s="2" t="s">
        <v>204</v>
      </c>
      <c r="E1857" s="2" t="s">
        <v>91</v>
      </c>
      <c r="F1857" s="2">
        <v>48</v>
      </c>
      <c r="G1857" s="2" t="s">
        <v>69</v>
      </c>
      <c r="H1857" s="2" t="s">
        <v>217</v>
      </c>
      <c r="I1857" s="2" t="s">
        <v>46</v>
      </c>
      <c r="J1857" s="3">
        <v>45259</v>
      </c>
      <c r="K1857" s="3">
        <v>45263</v>
      </c>
      <c r="L1857" s="2" t="s">
        <v>39</v>
      </c>
      <c r="M1857" s="2" t="s">
        <v>127</v>
      </c>
      <c r="N1857" s="2" t="s">
        <v>152</v>
      </c>
      <c r="O1857" s="4">
        <v>1907000</v>
      </c>
      <c r="P1857" s="4">
        <v>569200</v>
      </c>
      <c r="Q1857" s="4">
        <v>1337800</v>
      </c>
      <c r="R1857" s="2">
        <v>36</v>
      </c>
      <c r="S1857" s="5">
        <v>14.58</v>
      </c>
      <c r="T1857" s="4">
        <v>53415.38</v>
      </c>
      <c r="U1857" s="2" t="s">
        <v>73</v>
      </c>
      <c r="V1857" s="2" t="s">
        <v>74</v>
      </c>
      <c r="W1857" s="4">
        <v>1655876.78</v>
      </c>
      <c r="X1857" s="4">
        <v>267076.94</v>
      </c>
      <c r="Y1857" s="4">
        <v>1922953.72</v>
      </c>
      <c r="Z1857" s="2">
        <v>29</v>
      </c>
      <c r="AA1857" s="2" t="s">
        <v>57</v>
      </c>
      <c r="AB1857" s="2" t="s">
        <v>15736</v>
      </c>
      <c r="AC1857" s="2" t="s">
        <v>332</v>
      </c>
      <c r="AD1857" s="2" t="s">
        <v>76</v>
      </c>
      <c r="AE1857" s="5">
        <v>70.150000000000006</v>
      </c>
      <c r="AF1857" s="2">
        <v>1</v>
      </c>
      <c r="AG1857" s="2" t="s">
        <v>77</v>
      </c>
      <c r="AH1857" s="2">
        <v>4</v>
      </c>
      <c r="AI1857" s="6" t="str">
        <f t="shared" si="84"/>
        <v>45-54</v>
      </c>
      <c r="AJ1857" s="11">
        <f>YEAR(tbl_LoanData[[#This Row],[Application Date]])</f>
        <v>2023</v>
      </c>
      <c r="AK1857" s="11" t="str">
        <f>TEXT(tbl_LoanData[[#This Row],[Application Date]],"MMMM")</f>
        <v>November</v>
      </c>
      <c r="AL1857" s="12">
        <f>DATE(YEAR(tbl_LoanData[[#This Row],[Application Date]]),MONTH(tbl_LoanData[[#This Row],[Application Date]]),1)</f>
        <v>45231</v>
      </c>
      <c r="AM1857" s="14">
        <f ca="1">IF(AND(tbl_LoanData[[#This Row],[Application Date]]&gt;=EOMONTH(TODAY(),-1)+1,tbl_LoanData[[#This Row],[Application Date]]&lt;=TODAY()),tbl_LoanData[[#This Row],[Loan Amount]],0)</f>
        <v>0</v>
      </c>
      <c r="AN1857" s="14">
        <f>tbl_LoanData[[#This Row],[Amount Paid]]-(Q1857-X1857)</f>
        <v>585153.72</v>
      </c>
      <c r="AO1857" s="14">
        <f>IF(tbl_LoanData[[#This Row],[Application Status]]="Approved",1,0)</f>
        <v>1</v>
      </c>
      <c r="AP1857" s="22" t="str">
        <f t="shared" ca="1" si="85"/>
        <v/>
      </c>
      <c r="AQ1857" s="22" t="str">
        <f t="shared" ca="1" si="86"/>
        <v/>
      </c>
    </row>
    <row r="1858" spans="1:43" x14ac:dyDescent="0.3">
      <c r="A1858" s="2" t="s">
        <v>9279</v>
      </c>
      <c r="B1858" s="2" t="s">
        <v>9280</v>
      </c>
      <c r="C1858" s="2" t="s">
        <v>116</v>
      </c>
      <c r="D1858" s="2" t="s">
        <v>254</v>
      </c>
      <c r="E1858" s="2" t="s">
        <v>447</v>
      </c>
      <c r="F1858" s="2">
        <v>31</v>
      </c>
      <c r="G1858" s="2" t="s">
        <v>69</v>
      </c>
      <c r="H1858" s="2" t="s">
        <v>228</v>
      </c>
      <c r="I1858" s="2" t="s">
        <v>43</v>
      </c>
      <c r="J1858" s="3">
        <v>45257</v>
      </c>
      <c r="K1858" s="3">
        <v>45268</v>
      </c>
      <c r="L1858" s="2" t="s">
        <v>39</v>
      </c>
      <c r="M1858" s="2" t="s">
        <v>71</v>
      </c>
      <c r="N1858" s="2" t="s">
        <v>294</v>
      </c>
      <c r="O1858" s="4">
        <v>1131000</v>
      </c>
      <c r="P1858" s="4">
        <v>379200</v>
      </c>
      <c r="Q1858" s="4">
        <v>751800</v>
      </c>
      <c r="R1858" s="2">
        <v>36</v>
      </c>
      <c r="S1858" s="5">
        <v>10.14</v>
      </c>
      <c r="T1858" s="4">
        <v>27236.04</v>
      </c>
      <c r="U1858" s="2" t="s">
        <v>73</v>
      </c>
      <c r="V1858" s="2" t="s">
        <v>74</v>
      </c>
      <c r="W1858" s="4">
        <v>789845.16</v>
      </c>
      <c r="X1858" s="4">
        <v>190652.4</v>
      </c>
      <c r="Y1858" s="4">
        <v>980497.56</v>
      </c>
      <c r="Z1858" s="2">
        <v>96</v>
      </c>
      <c r="AA1858" s="2" t="s">
        <v>60</v>
      </c>
      <c r="AB1858" s="2" t="s">
        <v>15729</v>
      </c>
      <c r="AC1858" s="2" t="s">
        <v>87</v>
      </c>
      <c r="AD1858" s="2" t="s">
        <v>76</v>
      </c>
      <c r="AE1858" s="5">
        <v>66.47</v>
      </c>
      <c r="AF1858" s="2">
        <v>3</v>
      </c>
      <c r="AG1858" s="2" t="s">
        <v>130</v>
      </c>
      <c r="AH1858" s="2">
        <v>11</v>
      </c>
      <c r="AI1858" s="6" t="str">
        <f t="shared" ref="AI1858:AI1921" si="87">IF(F1858&lt;25,"18-24",IF(F1858&lt;35,"25-34",IF(F1858&lt;45,"35-44",IF(F1858&lt;55,"45-54",IF(F1858&lt;65,"55-64","65+")))))</f>
        <v>25-34</v>
      </c>
      <c r="AJ1858" s="11">
        <f>YEAR(tbl_LoanData[[#This Row],[Application Date]])</f>
        <v>2023</v>
      </c>
      <c r="AK1858" s="11" t="str">
        <f>TEXT(tbl_LoanData[[#This Row],[Application Date]],"MMMM")</f>
        <v>November</v>
      </c>
      <c r="AL1858" s="12">
        <f>DATE(YEAR(tbl_LoanData[[#This Row],[Application Date]]),MONTH(tbl_LoanData[[#This Row],[Application Date]]),1)</f>
        <v>45231</v>
      </c>
      <c r="AM1858" s="14">
        <f ca="1">IF(AND(tbl_LoanData[[#This Row],[Application Date]]&gt;=EOMONTH(TODAY(),-1)+1,tbl_LoanData[[#This Row],[Application Date]]&lt;=TODAY()),tbl_LoanData[[#This Row],[Loan Amount]],0)</f>
        <v>0</v>
      </c>
      <c r="AN1858" s="14">
        <f>tbl_LoanData[[#This Row],[Amount Paid]]-(Q1858-X1858)</f>
        <v>228697.56000000006</v>
      </c>
      <c r="AO1858" s="14">
        <f>IF(tbl_LoanData[[#This Row],[Application Status]]="Approved",1,0)</f>
        <v>1</v>
      </c>
      <c r="AP1858" s="22" t="str">
        <f t="shared" ref="AP1858:AP1921" ca="1" si="88">IF(AND(J1858&gt;=DATE(YEAR(TODAY()),MONTH(TODAY()),1),J1858&lt;=TODAY()),"Current MTD",IF(AND(J1858&gt;=EOMONTH(TODAY(),-2)+1,J1858&lt;=EOMONTH(TODAY(),-1)),"Previous MTD",""))</f>
        <v/>
      </c>
      <c r="AQ1858" s="22" t="str">
        <f t="shared" ref="AQ1858:AQ1921" ca="1" si="89">IF(AND(J1858&gt;=DATE(YEAR(TODAY()),MONTH(TODAY()),1),J1858&lt;=TODAY()),TEXT(DATE(YEAR(TODAY()),MONTH(TODAY()),1),"mmm d")&amp;"–"&amp;DAY(TODAY()),IF(AND(J1858&gt;=EOMONTH(TODAY(),-2)+1,J1858&lt;=EOMONTH(TODAY(),-1)),""&amp;TEXT(EOMONTH(TODAY(),-2)+1,"mmm d")&amp;"–"&amp;DAY(TODAY()),""))</f>
        <v/>
      </c>
    </row>
    <row r="1859" spans="1:43" ht="14.4" customHeight="1" x14ac:dyDescent="0.3">
      <c r="A1859" s="2" t="s">
        <v>9337</v>
      </c>
      <c r="B1859" s="2" t="s">
        <v>9338</v>
      </c>
      <c r="C1859" s="2" t="s">
        <v>435</v>
      </c>
      <c r="D1859" s="2" t="s">
        <v>142</v>
      </c>
      <c r="E1859" s="2" t="s">
        <v>402</v>
      </c>
      <c r="F1859" s="2">
        <v>59</v>
      </c>
      <c r="G1859" s="2" t="s">
        <v>83</v>
      </c>
      <c r="H1859" s="2" t="s">
        <v>259</v>
      </c>
      <c r="I1859" s="2" t="s">
        <v>43</v>
      </c>
      <c r="J1859" s="3">
        <v>45237</v>
      </c>
      <c r="K1859" s="3">
        <v>45242</v>
      </c>
      <c r="L1859" s="2" t="s">
        <v>40</v>
      </c>
      <c r="M1859" s="2" t="s">
        <v>94</v>
      </c>
      <c r="N1859" s="2" t="s">
        <v>95</v>
      </c>
      <c r="O1859" s="4">
        <v>1516000</v>
      </c>
      <c r="P1859" s="4">
        <v>570900</v>
      </c>
      <c r="Q1859" s="4">
        <v>945100</v>
      </c>
      <c r="R1859" s="2">
        <v>12</v>
      </c>
      <c r="S1859" s="5">
        <v>7.83</v>
      </c>
      <c r="T1859" s="4">
        <v>84925.11</v>
      </c>
      <c r="U1859" s="2" t="s">
        <v>73</v>
      </c>
      <c r="V1859" s="2" t="s">
        <v>33</v>
      </c>
      <c r="W1859" s="4">
        <v>1019101.33</v>
      </c>
      <c r="X1859" s="4">
        <v>0</v>
      </c>
      <c r="Y1859" s="4">
        <v>1019101.33</v>
      </c>
      <c r="Z1859" s="2">
        <v>0</v>
      </c>
      <c r="AA1859" s="2" t="s">
        <v>56</v>
      </c>
      <c r="AB1859" s="2" t="s">
        <v>15736</v>
      </c>
      <c r="AC1859" s="2" t="s">
        <v>138</v>
      </c>
      <c r="AD1859" s="2" t="s">
        <v>76</v>
      </c>
      <c r="AE1859" s="5">
        <v>62.34</v>
      </c>
      <c r="AF1859" s="2">
        <v>0</v>
      </c>
      <c r="AG1859" s="2" t="s">
        <v>77</v>
      </c>
      <c r="AH1859" s="2">
        <v>5</v>
      </c>
      <c r="AI1859" s="6" t="str">
        <f t="shared" si="87"/>
        <v>55-64</v>
      </c>
      <c r="AJ1859" s="11">
        <f>YEAR(tbl_LoanData[[#This Row],[Application Date]])</f>
        <v>2023</v>
      </c>
      <c r="AK1859" s="11" t="str">
        <f>TEXT(tbl_LoanData[[#This Row],[Application Date]],"MMMM")</f>
        <v>November</v>
      </c>
      <c r="AL1859" s="12">
        <f>DATE(YEAR(tbl_LoanData[[#This Row],[Application Date]]),MONTH(tbl_LoanData[[#This Row],[Application Date]]),1)</f>
        <v>45231</v>
      </c>
      <c r="AM1859" s="14">
        <f ca="1">IF(AND(tbl_LoanData[[#This Row],[Application Date]]&gt;=EOMONTH(TODAY(),-1)+1,tbl_LoanData[[#This Row],[Application Date]]&lt;=TODAY()),tbl_LoanData[[#This Row],[Loan Amount]],0)</f>
        <v>0</v>
      </c>
      <c r="AN1859" s="14">
        <f>tbl_LoanData[[#This Row],[Amount Paid]]-(Q1859-X1859)</f>
        <v>74001.329999999958</v>
      </c>
      <c r="AO1859" s="14">
        <f>IF(tbl_LoanData[[#This Row],[Application Status]]="Approved",1,0)</f>
        <v>1</v>
      </c>
      <c r="AP1859" s="22" t="str">
        <f t="shared" ca="1" si="88"/>
        <v/>
      </c>
      <c r="AQ1859" s="22" t="str">
        <f t="shared" ca="1" si="89"/>
        <v/>
      </c>
    </row>
    <row r="1860" spans="1:43" ht="14.4" customHeight="1" x14ac:dyDescent="0.3">
      <c r="A1860" s="2" t="s">
        <v>9377</v>
      </c>
      <c r="B1860" s="2" t="s">
        <v>9378</v>
      </c>
      <c r="C1860" s="2" t="s">
        <v>198</v>
      </c>
      <c r="D1860" s="2" t="s">
        <v>182</v>
      </c>
      <c r="E1860" s="2" t="s">
        <v>101</v>
      </c>
      <c r="F1860" s="2">
        <v>24</v>
      </c>
      <c r="G1860" s="2" t="s">
        <v>69</v>
      </c>
      <c r="H1860" s="2" t="s">
        <v>285</v>
      </c>
      <c r="I1860" s="2" t="s">
        <v>55</v>
      </c>
      <c r="J1860" s="3">
        <v>45240</v>
      </c>
      <c r="K1860" s="3">
        <v>45259</v>
      </c>
      <c r="L1860" s="2" t="s">
        <v>40</v>
      </c>
      <c r="M1860" s="2" t="s">
        <v>85</v>
      </c>
      <c r="N1860" s="2" t="s">
        <v>86</v>
      </c>
      <c r="O1860" s="4">
        <v>1570000</v>
      </c>
      <c r="P1860" s="4">
        <v>439800</v>
      </c>
      <c r="Q1860" s="4">
        <v>1130200</v>
      </c>
      <c r="R1860" s="2">
        <v>48</v>
      </c>
      <c r="S1860" s="5">
        <v>14.4</v>
      </c>
      <c r="T1860" s="4">
        <v>37108.230000000003</v>
      </c>
      <c r="U1860" s="2" t="s">
        <v>73</v>
      </c>
      <c r="V1860" s="2" t="s">
        <v>74</v>
      </c>
      <c r="W1860" s="4">
        <v>1224571.5900000001</v>
      </c>
      <c r="X1860" s="4">
        <v>556623.61</v>
      </c>
      <c r="Y1860" s="4">
        <v>1781195.2</v>
      </c>
      <c r="Z1860" s="2">
        <v>0</v>
      </c>
      <c r="AA1860" s="2" t="s">
        <v>56</v>
      </c>
      <c r="AB1860" s="2" t="s">
        <v>15735</v>
      </c>
      <c r="AC1860" s="2" t="s">
        <v>332</v>
      </c>
      <c r="AD1860" s="2" t="s">
        <v>76</v>
      </c>
      <c r="AE1860" s="5">
        <v>71.989999999999995</v>
      </c>
      <c r="AF1860" s="2">
        <v>0</v>
      </c>
      <c r="AG1860" s="2" t="s">
        <v>77</v>
      </c>
      <c r="AH1860" s="2">
        <v>19</v>
      </c>
      <c r="AI1860" s="6" t="str">
        <f t="shared" si="87"/>
        <v>18-24</v>
      </c>
      <c r="AJ1860" s="11">
        <f>YEAR(tbl_LoanData[[#This Row],[Application Date]])</f>
        <v>2023</v>
      </c>
      <c r="AK1860" s="11" t="str">
        <f>TEXT(tbl_LoanData[[#This Row],[Application Date]],"MMMM")</f>
        <v>November</v>
      </c>
      <c r="AL1860" s="12">
        <f>DATE(YEAR(tbl_LoanData[[#This Row],[Application Date]]),MONTH(tbl_LoanData[[#This Row],[Application Date]]),1)</f>
        <v>45231</v>
      </c>
      <c r="AM1860" s="14">
        <f ca="1">IF(AND(tbl_LoanData[[#This Row],[Application Date]]&gt;=EOMONTH(TODAY(),-1)+1,tbl_LoanData[[#This Row],[Application Date]]&lt;=TODAY()),tbl_LoanData[[#This Row],[Loan Amount]],0)</f>
        <v>0</v>
      </c>
      <c r="AN1860" s="14">
        <f>tbl_LoanData[[#This Row],[Amount Paid]]-(Q1860-X1860)</f>
        <v>650995.20000000007</v>
      </c>
      <c r="AO1860" s="14">
        <f>IF(tbl_LoanData[[#This Row],[Application Status]]="Approved",1,0)</f>
        <v>1</v>
      </c>
      <c r="AP1860" s="22" t="str">
        <f t="shared" ca="1" si="88"/>
        <v/>
      </c>
      <c r="AQ1860" s="22" t="str">
        <f t="shared" ca="1" si="89"/>
        <v/>
      </c>
    </row>
    <row r="1861" spans="1:43" ht="14.4" customHeight="1" x14ac:dyDescent="0.3">
      <c r="A1861" s="2" t="s">
        <v>9381</v>
      </c>
      <c r="B1861" s="2" t="s">
        <v>9382</v>
      </c>
      <c r="C1861" s="2" t="s">
        <v>560</v>
      </c>
      <c r="D1861" s="2" t="s">
        <v>102</v>
      </c>
      <c r="E1861" s="2" t="s">
        <v>81</v>
      </c>
      <c r="F1861" s="2">
        <v>60</v>
      </c>
      <c r="G1861" s="2" t="s">
        <v>69</v>
      </c>
      <c r="H1861" s="2" t="s">
        <v>84</v>
      </c>
      <c r="I1861" s="2" t="s">
        <v>45</v>
      </c>
      <c r="J1861" s="3">
        <v>45242</v>
      </c>
      <c r="K1861" s="3">
        <v>45253</v>
      </c>
      <c r="L1861" s="2" t="s">
        <v>40</v>
      </c>
      <c r="M1861" s="2" t="s">
        <v>111</v>
      </c>
      <c r="N1861" s="2" t="s">
        <v>369</v>
      </c>
      <c r="O1861" s="4">
        <v>1338000</v>
      </c>
      <c r="P1861" s="4">
        <v>168700</v>
      </c>
      <c r="Q1861" s="4">
        <v>1169300</v>
      </c>
      <c r="R1861" s="2">
        <v>60</v>
      </c>
      <c r="S1861" s="5">
        <v>14.32</v>
      </c>
      <c r="T1861" s="4">
        <v>33441.980000000003</v>
      </c>
      <c r="U1861" s="2" t="s">
        <v>73</v>
      </c>
      <c r="V1861" s="2" t="s">
        <v>74</v>
      </c>
      <c r="W1861" s="4">
        <v>1103585.3400000001</v>
      </c>
      <c r="X1861" s="4">
        <v>902933.46</v>
      </c>
      <c r="Y1861" s="4">
        <v>2006518.8</v>
      </c>
      <c r="Z1861" s="2">
        <v>0</v>
      </c>
      <c r="AA1861" s="2" t="s">
        <v>56</v>
      </c>
      <c r="AB1861" s="2" t="s">
        <v>15733</v>
      </c>
      <c r="AC1861" s="2" t="s">
        <v>121</v>
      </c>
      <c r="AD1861" s="2" t="s">
        <v>76</v>
      </c>
      <c r="AE1861" s="5">
        <v>87.39</v>
      </c>
      <c r="AF1861" s="2">
        <v>0</v>
      </c>
      <c r="AG1861" s="2" t="s">
        <v>77</v>
      </c>
      <c r="AH1861" s="2">
        <v>11</v>
      </c>
      <c r="AI1861" s="6" t="str">
        <f t="shared" si="87"/>
        <v>55-64</v>
      </c>
      <c r="AJ1861" s="11">
        <f>YEAR(tbl_LoanData[[#This Row],[Application Date]])</f>
        <v>2023</v>
      </c>
      <c r="AK1861" s="11" t="str">
        <f>TEXT(tbl_LoanData[[#This Row],[Application Date]],"MMMM")</f>
        <v>November</v>
      </c>
      <c r="AL1861" s="12">
        <f>DATE(YEAR(tbl_LoanData[[#This Row],[Application Date]]),MONTH(tbl_LoanData[[#This Row],[Application Date]]),1)</f>
        <v>45231</v>
      </c>
      <c r="AM1861" s="14">
        <f ca="1">IF(AND(tbl_LoanData[[#This Row],[Application Date]]&gt;=EOMONTH(TODAY(),-1)+1,tbl_LoanData[[#This Row],[Application Date]]&lt;=TODAY()),tbl_LoanData[[#This Row],[Loan Amount]],0)</f>
        <v>0</v>
      </c>
      <c r="AN1861" s="14">
        <f>tbl_LoanData[[#This Row],[Amount Paid]]-(Q1861-X1861)</f>
        <v>837218.8</v>
      </c>
      <c r="AO1861" s="14">
        <f>IF(tbl_LoanData[[#This Row],[Application Status]]="Approved",1,0)</f>
        <v>1</v>
      </c>
      <c r="AP1861" s="22" t="str">
        <f t="shared" ca="1" si="88"/>
        <v/>
      </c>
      <c r="AQ1861" s="22" t="str">
        <f t="shared" ca="1" si="89"/>
        <v/>
      </c>
    </row>
    <row r="1862" spans="1:43" ht="14.4" customHeight="1" x14ac:dyDescent="0.3">
      <c r="A1862" s="2" t="s">
        <v>9439</v>
      </c>
      <c r="B1862" s="2" t="s">
        <v>9440</v>
      </c>
      <c r="C1862" s="2" t="s">
        <v>432</v>
      </c>
      <c r="D1862" s="2" t="s">
        <v>254</v>
      </c>
      <c r="E1862" s="2" t="s">
        <v>311</v>
      </c>
      <c r="F1862" s="2">
        <v>45</v>
      </c>
      <c r="G1862" s="2" t="s">
        <v>69</v>
      </c>
      <c r="H1862" s="2" t="s">
        <v>516</v>
      </c>
      <c r="I1862" s="2" t="s">
        <v>53</v>
      </c>
      <c r="J1862" s="3">
        <v>45252</v>
      </c>
      <c r="K1862" s="3">
        <v>45267</v>
      </c>
      <c r="L1862" s="2" t="s">
        <v>38</v>
      </c>
      <c r="M1862" s="2" t="s">
        <v>127</v>
      </c>
      <c r="N1862" s="2" t="s">
        <v>128</v>
      </c>
      <c r="O1862" s="4">
        <v>1246000</v>
      </c>
      <c r="P1862" s="4">
        <v>439400</v>
      </c>
      <c r="Q1862" s="4">
        <v>806600</v>
      </c>
      <c r="R1862" s="2">
        <v>48</v>
      </c>
      <c r="S1862" s="5">
        <v>8.8000000000000007</v>
      </c>
      <c r="T1862" s="4">
        <v>22719.23</v>
      </c>
      <c r="U1862" s="2" t="s">
        <v>73</v>
      </c>
      <c r="V1862" s="2" t="s">
        <v>74</v>
      </c>
      <c r="W1862" s="4">
        <v>727015.36</v>
      </c>
      <c r="X1862" s="4">
        <v>363507.84</v>
      </c>
      <c r="Y1862" s="4">
        <v>1090523.2</v>
      </c>
      <c r="Z1862" s="2">
        <v>0</v>
      </c>
      <c r="AA1862" s="2" t="s">
        <v>56</v>
      </c>
      <c r="AB1862" s="2" t="s">
        <v>15727</v>
      </c>
      <c r="AC1862" s="2" t="s">
        <v>332</v>
      </c>
      <c r="AD1862" s="2" t="s">
        <v>76</v>
      </c>
      <c r="AE1862" s="5">
        <v>64.739999999999995</v>
      </c>
      <c r="AF1862" s="2">
        <v>0</v>
      </c>
      <c r="AG1862" s="2" t="s">
        <v>77</v>
      </c>
      <c r="AH1862" s="2">
        <v>15</v>
      </c>
      <c r="AI1862" s="6" t="str">
        <f t="shared" si="87"/>
        <v>45-54</v>
      </c>
      <c r="AJ1862" s="11">
        <f>YEAR(tbl_LoanData[[#This Row],[Application Date]])</f>
        <v>2023</v>
      </c>
      <c r="AK1862" s="11" t="str">
        <f>TEXT(tbl_LoanData[[#This Row],[Application Date]],"MMMM")</f>
        <v>November</v>
      </c>
      <c r="AL1862" s="12">
        <f>DATE(YEAR(tbl_LoanData[[#This Row],[Application Date]]),MONTH(tbl_LoanData[[#This Row],[Application Date]]),1)</f>
        <v>45231</v>
      </c>
      <c r="AM1862" s="14">
        <f ca="1">IF(AND(tbl_LoanData[[#This Row],[Application Date]]&gt;=EOMONTH(TODAY(),-1)+1,tbl_LoanData[[#This Row],[Application Date]]&lt;=TODAY()),tbl_LoanData[[#This Row],[Loan Amount]],0)</f>
        <v>0</v>
      </c>
      <c r="AN1862" s="14">
        <f>tbl_LoanData[[#This Row],[Amount Paid]]-(Q1862-X1862)</f>
        <v>283923.20000000001</v>
      </c>
      <c r="AO1862" s="14">
        <f>IF(tbl_LoanData[[#This Row],[Application Status]]="Approved",1,0)</f>
        <v>1</v>
      </c>
      <c r="AP1862" s="22" t="str">
        <f t="shared" ca="1" si="88"/>
        <v/>
      </c>
      <c r="AQ1862" s="22" t="str">
        <f t="shared" ca="1" si="89"/>
        <v/>
      </c>
    </row>
    <row r="1863" spans="1:43" ht="14.4" customHeight="1" x14ac:dyDescent="0.3">
      <c r="A1863" s="2" t="s">
        <v>9513</v>
      </c>
      <c r="B1863" s="2" t="s">
        <v>9514</v>
      </c>
      <c r="C1863" s="2" t="s">
        <v>621</v>
      </c>
      <c r="D1863" s="2" t="s">
        <v>254</v>
      </c>
      <c r="E1863" s="2" t="s">
        <v>402</v>
      </c>
      <c r="F1863" s="2">
        <v>50</v>
      </c>
      <c r="G1863" s="2" t="s">
        <v>69</v>
      </c>
      <c r="H1863" s="2" t="s">
        <v>398</v>
      </c>
      <c r="I1863" s="2" t="s">
        <v>46</v>
      </c>
      <c r="J1863" s="3">
        <v>45239</v>
      </c>
      <c r="K1863" s="3">
        <v>45247</v>
      </c>
      <c r="L1863" s="2" t="s">
        <v>38</v>
      </c>
      <c r="M1863" s="2" t="s">
        <v>111</v>
      </c>
      <c r="N1863" s="2" t="s">
        <v>112</v>
      </c>
      <c r="O1863" s="4">
        <v>1635000</v>
      </c>
      <c r="P1863" s="4">
        <v>367900</v>
      </c>
      <c r="Q1863" s="4">
        <v>1267100</v>
      </c>
      <c r="R1863" s="2">
        <v>36</v>
      </c>
      <c r="S1863" s="5">
        <v>5.98</v>
      </c>
      <c r="T1863" s="4">
        <v>41511.599999999999</v>
      </c>
      <c r="U1863" s="2" t="s">
        <v>73</v>
      </c>
      <c r="V1863" s="2" t="s">
        <v>74</v>
      </c>
      <c r="W1863" s="4">
        <v>1369882.8</v>
      </c>
      <c r="X1863" s="4">
        <v>124534.94</v>
      </c>
      <c r="Y1863" s="4">
        <v>1494417.74</v>
      </c>
      <c r="Z1863" s="2">
        <v>0</v>
      </c>
      <c r="AA1863" s="2" t="s">
        <v>56</v>
      </c>
      <c r="AB1863" s="2" t="s">
        <v>15731</v>
      </c>
      <c r="AC1863" s="2" t="s">
        <v>106</v>
      </c>
      <c r="AD1863" s="2" t="s">
        <v>76</v>
      </c>
      <c r="AE1863" s="5">
        <v>77.5</v>
      </c>
      <c r="AF1863" s="2">
        <v>0</v>
      </c>
      <c r="AG1863" s="2" t="s">
        <v>77</v>
      </c>
      <c r="AH1863" s="2">
        <v>8</v>
      </c>
      <c r="AI1863" s="6" t="str">
        <f t="shared" si="87"/>
        <v>45-54</v>
      </c>
      <c r="AJ1863" s="11">
        <f>YEAR(tbl_LoanData[[#This Row],[Application Date]])</f>
        <v>2023</v>
      </c>
      <c r="AK1863" s="11" t="str">
        <f>TEXT(tbl_LoanData[[#This Row],[Application Date]],"MMMM")</f>
        <v>November</v>
      </c>
      <c r="AL1863" s="12">
        <f>DATE(YEAR(tbl_LoanData[[#This Row],[Application Date]]),MONTH(tbl_LoanData[[#This Row],[Application Date]]),1)</f>
        <v>45231</v>
      </c>
      <c r="AM1863" s="14">
        <f ca="1">IF(AND(tbl_LoanData[[#This Row],[Application Date]]&gt;=EOMONTH(TODAY(),-1)+1,tbl_LoanData[[#This Row],[Application Date]]&lt;=TODAY()),tbl_LoanData[[#This Row],[Loan Amount]],0)</f>
        <v>0</v>
      </c>
      <c r="AN1863" s="14">
        <f>tbl_LoanData[[#This Row],[Amount Paid]]-(Q1863-X1863)</f>
        <v>227317.74</v>
      </c>
      <c r="AO1863" s="14">
        <f>IF(tbl_LoanData[[#This Row],[Application Status]]="Approved",1,0)</f>
        <v>1</v>
      </c>
      <c r="AP1863" s="22" t="str">
        <f t="shared" ca="1" si="88"/>
        <v/>
      </c>
      <c r="AQ1863" s="22" t="str">
        <f t="shared" ca="1" si="89"/>
        <v/>
      </c>
    </row>
    <row r="1864" spans="1:43" ht="14.4" customHeight="1" x14ac:dyDescent="0.3">
      <c r="A1864" s="2" t="s">
        <v>9589</v>
      </c>
      <c r="B1864" s="2" t="s">
        <v>9590</v>
      </c>
      <c r="C1864" s="2" t="s">
        <v>304</v>
      </c>
      <c r="D1864" s="2" t="s">
        <v>311</v>
      </c>
      <c r="E1864" s="2" t="s">
        <v>232</v>
      </c>
      <c r="F1864" s="2">
        <v>62</v>
      </c>
      <c r="G1864" s="2" t="s">
        <v>83</v>
      </c>
      <c r="H1864" s="2" t="s">
        <v>93</v>
      </c>
      <c r="I1864" s="2" t="s">
        <v>50</v>
      </c>
      <c r="J1864" s="3">
        <v>45255</v>
      </c>
      <c r="K1864" s="3">
        <v>45261</v>
      </c>
      <c r="L1864" s="2" t="s">
        <v>39</v>
      </c>
      <c r="M1864" s="2" t="s">
        <v>127</v>
      </c>
      <c r="N1864" s="2" t="s">
        <v>195</v>
      </c>
      <c r="O1864" s="4">
        <v>1220000</v>
      </c>
      <c r="P1864" s="4">
        <v>149400</v>
      </c>
      <c r="Q1864" s="4">
        <v>1070600</v>
      </c>
      <c r="R1864" s="2">
        <v>12</v>
      </c>
      <c r="S1864" s="5">
        <v>13.32</v>
      </c>
      <c r="T1864" s="4">
        <v>101100.33</v>
      </c>
      <c r="U1864" s="2" t="s">
        <v>73</v>
      </c>
      <c r="V1864" s="2" t="s">
        <v>33</v>
      </c>
      <c r="W1864" s="4">
        <v>1213203.92</v>
      </c>
      <c r="X1864" s="4">
        <v>0</v>
      </c>
      <c r="Y1864" s="4">
        <v>1213203.92</v>
      </c>
      <c r="Z1864" s="2">
        <v>0</v>
      </c>
      <c r="AA1864" s="2" t="s">
        <v>56</v>
      </c>
      <c r="AB1864" s="2" t="s">
        <v>15731</v>
      </c>
      <c r="AC1864" s="2" t="s">
        <v>146</v>
      </c>
      <c r="AD1864" s="2" t="s">
        <v>76</v>
      </c>
      <c r="AE1864" s="5">
        <v>87.75</v>
      </c>
      <c r="AF1864" s="2">
        <v>0</v>
      </c>
      <c r="AG1864" s="2" t="s">
        <v>77</v>
      </c>
      <c r="AH1864" s="2">
        <v>6</v>
      </c>
      <c r="AI1864" s="6" t="str">
        <f t="shared" si="87"/>
        <v>55-64</v>
      </c>
      <c r="AJ1864" s="11">
        <f>YEAR(tbl_LoanData[[#This Row],[Application Date]])</f>
        <v>2023</v>
      </c>
      <c r="AK1864" s="11" t="str">
        <f>TEXT(tbl_LoanData[[#This Row],[Application Date]],"MMMM")</f>
        <v>November</v>
      </c>
      <c r="AL1864" s="12">
        <f>DATE(YEAR(tbl_LoanData[[#This Row],[Application Date]]),MONTH(tbl_LoanData[[#This Row],[Application Date]]),1)</f>
        <v>45231</v>
      </c>
      <c r="AM1864" s="14">
        <f ca="1">IF(AND(tbl_LoanData[[#This Row],[Application Date]]&gt;=EOMONTH(TODAY(),-1)+1,tbl_LoanData[[#This Row],[Application Date]]&lt;=TODAY()),tbl_LoanData[[#This Row],[Loan Amount]],0)</f>
        <v>0</v>
      </c>
      <c r="AN1864" s="14">
        <f>tbl_LoanData[[#This Row],[Amount Paid]]-(Q1864-X1864)</f>
        <v>142603.91999999993</v>
      </c>
      <c r="AO1864" s="14">
        <f>IF(tbl_LoanData[[#This Row],[Application Status]]="Approved",1,0)</f>
        <v>1</v>
      </c>
      <c r="AP1864" s="22" t="str">
        <f t="shared" ca="1" si="88"/>
        <v/>
      </c>
      <c r="AQ1864" s="22" t="str">
        <f t="shared" ca="1" si="89"/>
        <v/>
      </c>
    </row>
    <row r="1865" spans="1:43" ht="14.4" customHeight="1" x14ac:dyDescent="0.3">
      <c r="A1865" s="2" t="s">
        <v>9631</v>
      </c>
      <c r="B1865" s="2" t="s">
        <v>9632</v>
      </c>
      <c r="C1865" s="2" t="s">
        <v>297</v>
      </c>
      <c r="D1865" s="2" t="s">
        <v>176</v>
      </c>
      <c r="E1865" s="2" t="s">
        <v>540</v>
      </c>
      <c r="F1865" s="2">
        <v>27</v>
      </c>
      <c r="G1865" s="2" t="s">
        <v>69</v>
      </c>
      <c r="H1865" s="2" t="s">
        <v>217</v>
      </c>
      <c r="I1865" s="2" t="s">
        <v>46</v>
      </c>
      <c r="J1865" s="3">
        <v>45260</v>
      </c>
      <c r="K1865" s="3">
        <v>45264</v>
      </c>
      <c r="L1865" s="2" t="s">
        <v>38</v>
      </c>
      <c r="M1865" s="2" t="s">
        <v>85</v>
      </c>
      <c r="N1865" s="2" t="s">
        <v>314</v>
      </c>
      <c r="O1865" s="4">
        <v>1772000</v>
      </c>
      <c r="P1865" s="4">
        <v>330500</v>
      </c>
      <c r="Q1865" s="4">
        <v>1441500</v>
      </c>
      <c r="R1865" s="2">
        <v>36</v>
      </c>
      <c r="S1865" s="5">
        <v>7.87</v>
      </c>
      <c r="T1865" s="4">
        <v>49495.5</v>
      </c>
      <c r="U1865" s="2" t="s">
        <v>73</v>
      </c>
      <c r="V1865" s="2" t="s">
        <v>74</v>
      </c>
      <c r="W1865" s="4">
        <v>1583856</v>
      </c>
      <c r="X1865" s="4">
        <v>197982.15</v>
      </c>
      <c r="Y1865" s="4">
        <v>1781838.15</v>
      </c>
      <c r="Z1865" s="2">
        <v>0</v>
      </c>
      <c r="AA1865" s="2" t="s">
        <v>56</v>
      </c>
      <c r="AB1865" s="2" t="s">
        <v>15731</v>
      </c>
      <c r="AC1865" s="2" t="s">
        <v>87</v>
      </c>
      <c r="AD1865" s="2" t="s">
        <v>76</v>
      </c>
      <c r="AE1865" s="5">
        <v>81.349999999999994</v>
      </c>
      <c r="AF1865" s="2">
        <v>0</v>
      </c>
      <c r="AG1865" s="2" t="s">
        <v>77</v>
      </c>
      <c r="AH1865" s="2">
        <v>4</v>
      </c>
      <c r="AI1865" s="6" t="str">
        <f t="shared" si="87"/>
        <v>25-34</v>
      </c>
      <c r="AJ1865" s="11">
        <f>YEAR(tbl_LoanData[[#This Row],[Application Date]])</f>
        <v>2023</v>
      </c>
      <c r="AK1865" s="11" t="str">
        <f>TEXT(tbl_LoanData[[#This Row],[Application Date]],"MMMM")</f>
        <v>November</v>
      </c>
      <c r="AL1865" s="12">
        <f>DATE(YEAR(tbl_LoanData[[#This Row],[Application Date]]),MONTH(tbl_LoanData[[#This Row],[Application Date]]),1)</f>
        <v>45231</v>
      </c>
      <c r="AM1865" s="14">
        <f ca="1">IF(AND(tbl_LoanData[[#This Row],[Application Date]]&gt;=EOMONTH(TODAY(),-1)+1,tbl_LoanData[[#This Row],[Application Date]]&lt;=TODAY()),tbl_LoanData[[#This Row],[Loan Amount]],0)</f>
        <v>0</v>
      </c>
      <c r="AN1865" s="14">
        <f>tbl_LoanData[[#This Row],[Amount Paid]]-(Q1865-X1865)</f>
        <v>340338.14999999991</v>
      </c>
      <c r="AO1865" s="14">
        <f>IF(tbl_LoanData[[#This Row],[Application Status]]="Approved",1,0)</f>
        <v>1</v>
      </c>
      <c r="AP1865" s="22" t="str">
        <f t="shared" ca="1" si="88"/>
        <v/>
      </c>
      <c r="AQ1865" s="22" t="str">
        <f t="shared" ca="1" si="89"/>
        <v/>
      </c>
    </row>
    <row r="1866" spans="1:43" ht="14.4" customHeight="1" x14ac:dyDescent="0.3">
      <c r="A1866" s="2" t="s">
        <v>9639</v>
      </c>
      <c r="B1866" s="2" t="s">
        <v>9640</v>
      </c>
      <c r="C1866" s="2" t="s">
        <v>868</v>
      </c>
      <c r="D1866" s="2" t="s">
        <v>311</v>
      </c>
      <c r="E1866" s="2" t="s">
        <v>447</v>
      </c>
      <c r="F1866" s="2">
        <v>26</v>
      </c>
      <c r="G1866" s="2" t="s">
        <v>69</v>
      </c>
      <c r="H1866" s="2" t="s">
        <v>143</v>
      </c>
      <c r="I1866" s="2" t="s">
        <v>46</v>
      </c>
      <c r="J1866" s="3">
        <v>45251</v>
      </c>
      <c r="K1866" s="3">
        <v>45269</v>
      </c>
      <c r="L1866" s="2" t="s">
        <v>40</v>
      </c>
      <c r="M1866" s="2" t="s">
        <v>111</v>
      </c>
      <c r="N1866" s="2" t="s">
        <v>369</v>
      </c>
      <c r="O1866" s="4">
        <v>1412000</v>
      </c>
      <c r="P1866" s="4">
        <v>396700</v>
      </c>
      <c r="Q1866" s="4">
        <v>1015300</v>
      </c>
      <c r="R1866" s="2">
        <v>60</v>
      </c>
      <c r="S1866" s="5">
        <v>10.47</v>
      </c>
      <c r="T1866" s="4">
        <v>25780.16</v>
      </c>
      <c r="U1866" s="2" t="s">
        <v>73</v>
      </c>
      <c r="V1866" s="2" t="s">
        <v>74</v>
      </c>
      <c r="W1866" s="4">
        <v>824965.12</v>
      </c>
      <c r="X1866" s="4">
        <v>721844.43</v>
      </c>
      <c r="Y1866" s="4">
        <v>1546809.55</v>
      </c>
      <c r="Z1866" s="2">
        <v>0</v>
      </c>
      <c r="AA1866" s="2" t="s">
        <v>56</v>
      </c>
      <c r="AB1866" s="2" t="s">
        <v>15732</v>
      </c>
      <c r="AC1866" s="2" t="s">
        <v>213</v>
      </c>
      <c r="AD1866" s="2" t="s">
        <v>76</v>
      </c>
      <c r="AE1866" s="5">
        <v>71.91</v>
      </c>
      <c r="AF1866" s="2">
        <v>0</v>
      </c>
      <c r="AG1866" s="2" t="s">
        <v>77</v>
      </c>
      <c r="AH1866" s="2">
        <v>18</v>
      </c>
      <c r="AI1866" s="6" t="str">
        <f t="shared" si="87"/>
        <v>25-34</v>
      </c>
      <c r="AJ1866" s="11">
        <f>YEAR(tbl_LoanData[[#This Row],[Application Date]])</f>
        <v>2023</v>
      </c>
      <c r="AK1866" s="11" t="str">
        <f>TEXT(tbl_LoanData[[#This Row],[Application Date]],"MMMM")</f>
        <v>November</v>
      </c>
      <c r="AL1866" s="12">
        <f>DATE(YEAR(tbl_LoanData[[#This Row],[Application Date]]),MONTH(tbl_LoanData[[#This Row],[Application Date]]),1)</f>
        <v>45231</v>
      </c>
      <c r="AM1866" s="14">
        <f ca="1">IF(AND(tbl_LoanData[[#This Row],[Application Date]]&gt;=EOMONTH(TODAY(),-1)+1,tbl_LoanData[[#This Row],[Application Date]]&lt;=TODAY()),tbl_LoanData[[#This Row],[Loan Amount]],0)</f>
        <v>0</v>
      </c>
      <c r="AN1866" s="14">
        <f>tbl_LoanData[[#This Row],[Amount Paid]]-(Q1866-X1866)</f>
        <v>531509.55000000005</v>
      </c>
      <c r="AO1866" s="14">
        <f>IF(tbl_LoanData[[#This Row],[Application Status]]="Approved",1,0)</f>
        <v>1</v>
      </c>
      <c r="AP1866" s="22" t="str">
        <f t="shared" ca="1" si="88"/>
        <v/>
      </c>
      <c r="AQ1866" s="22" t="str">
        <f t="shared" ca="1" si="89"/>
        <v/>
      </c>
    </row>
    <row r="1867" spans="1:43" ht="14.4" customHeight="1" x14ac:dyDescent="0.3">
      <c r="A1867" s="2" t="s">
        <v>9789</v>
      </c>
      <c r="B1867" s="2" t="s">
        <v>9790</v>
      </c>
      <c r="C1867" s="2" t="s">
        <v>317</v>
      </c>
      <c r="D1867" s="2" t="s">
        <v>134</v>
      </c>
      <c r="E1867" s="2" t="s">
        <v>102</v>
      </c>
      <c r="F1867" s="2">
        <v>29</v>
      </c>
      <c r="G1867" s="2" t="s">
        <v>83</v>
      </c>
      <c r="H1867" s="2" t="s">
        <v>110</v>
      </c>
      <c r="I1867" s="2" t="s">
        <v>46</v>
      </c>
      <c r="J1867" s="3">
        <v>45258</v>
      </c>
      <c r="K1867" s="3">
        <v>45277</v>
      </c>
      <c r="L1867" s="2" t="s">
        <v>40</v>
      </c>
      <c r="M1867" s="2" t="s">
        <v>157</v>
      </c>
      <c r="N1867" s="2" t="s">
        <v>328</v>
      </c>
      <c r="O1867" s="4">
        <v>1133000</v>
      </c>
      <c r="P1867" s="4">
        <v>207000</v>
      </c>
      <c r="Q1867" s="4">
        <v>926000</v>
      </c>
      <c r="R1867" s="2">
        <v>36</v>
      </c>
      <c r="S1867" s="5">
        <v>14.14</v>
      </c>
      <c r="T1867" s="4">
        <v>36633.589999999997</v>
      </c>
      <c r="U1867" s="2" t="s">
        <v>73</v>
      </c>
      <c r="V1867" s="2" t="s">
        <v>74</v>
      </c>
      <c r="W1867" s="4">
        <v>1172274.8799999999</v>
      </c>
      <c r="X1867" s="4">
        <v>146534.32</v>
      </c>
      <c r="Y1867" s="4">
        <v>1318809.2</v>
      </c>
      <c r="Z1867" s="2">
        <v>0</v>
      </c>
      <c r="AA1867" s="2" t="s">
        <v>56</v>
      </c>
      <c r="AB1867" s="2" t="s">
        <v>15732</v>
      </c>
      <c r="AC1867" s="2" t="s">
        <v>121</v>
      </c>
      <c r="AD1867" s="2" t="s">
        <v>76</v>
      </c>
      <c r="AE1867" s="5">
        <v>81.73</v>
      </c>
      <c r="AF1867" s="2">
        <v>0</v>
      </c>
      <c r="AG1867" s="2" t="s">
        <v>77</v>
      </c>
      <c r="AH1867" s="2">
        <v>19</v>
      </c>
      <c r="AI1867" s="6" t="str">
        <f t="shared" si="87"/>
        <v>25-34</v>
      </c>
      <c r="AJ1867" s="11">
        <f>YEAR(tbl_LoanData[[#This Row],[Application Date]])</f>
        <v>2023</v>
      </c>
      <c r="AK1867" s="11" t="str">
        <f>TEXT(tbl_LoanData[[#This Row],[Application Date]],"MMMM")</f>
        <v>November</v>
      </c>
      <c r="AL1867" s="12">
        <f>DATE(YEAR(tbl_LoanData[[#This Row],[Application Date]]),MONTH(tbl_LoanData[[#This Row],[Application Date]]),1)</f>
        <v>45231</v>
      </c>
      <c r="AM1867" s="14">
        <f ca="1">IF(AND(tbl_LoanData[[#This Row],[Application Date]]&gt;=EOMONTH(TODAY(),-1)+1,tbl_LoanData[[#This Row],[Application Date]]&lt;=TODAY()),tbl_LoanData[[#This Row],[Loan Amount]],0)</f>
        <v>0</v>
      </c>
      <c r="AN1867" s="14">
        <f>tbl_LoanData[[#This Row],[Amount Paid]]-(Q1867-X1867)</f>
        <v>392809.19999999995</v>
      </c>
      <c r="AO1867" s="14">
        <f>IF(tbl_LoanData[[#This Row],[Application Status]]="Approved",1,0)</f>
        <v>1</v>
      </c>
      <c r="AP1867" s="22" t="str">
        <f t="shared" ca="1" si="88"/>
        <v/>
      </c>
      <c r="AQ1867" s="22" t="str">
        <f t="shared" ca="1" si="89"/>
        <v/>
      </c>
    </row>
    <row r="1868" spans="1:43" x14ac:dyDescent="0.3">
      <c r="A1868" s="2" t="s">
        <v>9849</v>
      </c>
      <c r="B1868" s="2" t="s">
        <v>9850</v>
      </c>
      <c r="C1868" s="2" t="s">
        <v>429</v>
      </c>
      <c r="D1868" s="2" t="s">
        <v>311</v>
      </c>
      <c r="E1868" s="2" t="s">
        <v>183</v>
      </c>
      <c r="F1868" s="2">
        <v>37</v>
      </c>
      <c r="G1868" s="2" t="s">
        <v>83</v>
      </c>
      <c r="H1868" s="2" t="s">
        <v>318</v>
      </c>
      <c r="I1868" s="2" t="s">
        <v>42</v>
      </c>
      <c r="J1868" s="3">
        <v>45257</v>
      </c>
      <c r="K1868" s="3">
        <v>45270</v>
      </c>
      <c r="L1868" s="2" t="s">
        <v>37</v>
      </c>
      <c r="M1868" s="2" t="s">
        <v>260</v>
      </c>
      <c r="N1868" s="2" t="s">
        <v>261</v>
      </c>
      <c r="O1868" s="4">
        <v>125000</v>
      </c>
      <c r="P1868" s="4">
        <v>28600</v>
      </c>
      <c r="Q1868" s="4">
        <v>96400</v>
      </c>
      <c r="R1868" s="2">
        <v>48</v>
      </c>
      <c r="S1868" s="5">
        <v>7.77</v>
      </c>
      <c r="T1868" s="4">
        <v>2632.52</v>
      </c>
      <c r="U1868" s="2" t="s">
        <v>73</v>
      </c>
      <c r="V1868" s="2" t="s">
        <v>74</v>
      </c>
      <c r="W1868" s="4">
        <v>84240.639999999999</v>
      </c>
      <c r="X1868" s="4">
        <v>42120.480000000003</v>
      </c>
      <c r="Y1868" s="4">
        <v>126361.12</v>
      </c>
      <c r="Z1868" s="2">
        <v>0</v>
      </c>
      <c r="AA1868" s="2" t="s">
        <v>56</v>
      </c>
      <c r="AB1868" s="2" t="s">
        <v>15733</v>
      </c>
      <c r="AC1868" s="2" t="s">
        <v>138</v>
      </c>
      <c r="AD1868" s="2" t="s">
        <v>76</v>
      </c>
      <c r="AE1868" s="5">
        <v>77.12</v>
      </c>
      <c r="AF1868" s="2">
        <v>0</v>
      </c>
      <c r="AG1868" s="2" t="s">
        <v>77</v>
      </c>
      <c r="AH1868" s="2">
        <v>13</v>
      </c>
      <c r="AI1868" s="6" t="str">
        <f t="shared" si="87"/>
        <v>35-44</v>
      </c>
      <c r="AJ1868" s="11">
        <f>YEAR(tbl_LoanData[[#This Row],[Application Date]])</f>
        <v>2023</v>
      </c>
      <c r="AK1868" s="11" t="str">
        <f>TEXT(tbl_LoanData[[#This Row],[Application Date]],"MMMM")</f>
        <v>November</v>
      </c>
      <c r="AL1868" s="12">
        <f>DATE(YEAR(tbl_LoanData[[#This Row],[Application Date]]),MONTH(tbl_LoanData[[#This Row],[Application Date]]),1)</f>
        <v>45231</v>
      </c>
      <c r="AM1868" s="14">
        <f ca="1">IF(AND(tbl_LoanData[[#This Row],[Application Date]]&gt;=EOMONTH(TODAY(),-1)+1,tbl_LoanData[[#This Row],[Application Date]]&lt;=TODAY()),tbl_LoanData[[#This Row],[Loan Amount]],0)</f>
        <v>0</v>
      </c>
      <c r="AN1868" s="14">
        <f>tbl_LoanData[[#This Row],[Amount Paid]]-(Q1868-X1868)</f>
        <v>29961.120000000003</v>
      </c>
      <c r="AO1868" s="14">
        <f>IF(tbl_LoanData[[#This Row],[Application Status]]="Approved",1,0)</f>
        <v>1</v>
      </c>
      <c r="AP1868" s="22" t="str">
        <f t="shared" ca="1" si="88"/>
        <v/>
      </c>
      <c r="AQ1868" s="22" t="str">
        <f t="shared" ca="1" si="89"/>
        <v/>
      </c>
    </row>
    <row r="1869" spans="1:43" ht="14.4" customHeight="1" x14ac:dyDescent="0.3">
      <c r="A1869" s="2" t="s">
        <v>9883</v>
      </c>
      <c r="B1869" s="2" t="s">
        <v>9884</v>
      </c>
      <c r="C1869" s="2" t="s">
        <v>508</v>
      </c>
      <c r="D1869" s="2" t="s">
        <v>118</v>
      </c>
      <c r="E1869" s="2" t="s">
        <v>125</v>
      </c>
      <c r="F1869" s="2">
        <v>26</v>
      </c>
      <c r="G1869" s="2" t="s">
        <v>83</v>
      </c>
      <c r="H1869" s="2" t="s">
        <v>256</v>
      </c>
      <c r="I1869" s="2" t="s">
        <v>43</v>
      </c>
      <c r="J1869" s="3">
        <v>45253</v>
      </c>
      <c r="K1869" s="3">
        <v>45267</v>
      </c>
      <c r="L1869" s="2" t="s">
        <v>39</v>
      </c>
      <c r="M1869" s="2" t="s">
        <v>127</v>
      </c>
      <c r="N1869" s="2" t="s">
        <v>195</v>
      </c>
      <c r="O1869" s="4">
        <v>1544000</v>
      </c>
      <c r="P1869" s="4">
        <v>356800</v>
      </c>
      <c r="Q1869" s="4">
        <v>1187200</v>
      </c>
      <c r="R1869" s="2">
        <v>48</v>
      </c>
      <c r="S1869" s="5">
        <v>11.27</v>
      </c>
      <c r="T1869" s="4">
        <v>35883.120000000003</v>
      </c>
      <c r="U1869" s="2" t="s">
        <v>73</v>
      </c>
      <c r="V1869" s="2" t="s">
        <v>74</v>
      </c>
      <c r="W1869" s="4">
        <v>1148259.8400000001</v>
      </c>
      <c r="X1869" s="4">
        <v>574129.92000000004</v>
      </c>
      <c r="Y1869" s="4">
        <v>1722389.76</v>
      </c>
      <c r="Z1869" s="2">
        <v>0</v>
      </c>
      <c r="AA1869" s="2" t="s">
        <v>56</v>
      </c>
      <c r="AB1869" s="2" t="s">
        <v>15733</v>
      </c>
      <c r="AC1869" s="2" t="s">
        <v>332</v>
      </c>
      <c r="AD1869" s="2" t="s">
        <v>76</v>
      </c>
      <c r="AE1869" s="5">
        <v>76.89</v>
      </c>
      <c r="AF1869" s="2">
        <v>0</v>
      </c>
      <c r="AG1869" s="2" t="s">
        <v>77</v>
      </c>
      <c r="AH1869" s="2">
        <v>14</v>
      </c>
      <c r="AI1869" s="6" t="str">
        <f t="shared" si="87"/>
        <v>25-34</v>
      </c>
      <c r="AJ1869" s="11">
        <f>YEAR(tbl_LoanData[[#This Row],[Application Date]])</f>
        <v>2023</v>
      </c>
      <c r="AK1869" s="11" t="str">
        <f>TEXT(tbl_LoanData[[#This Row],[Application Date]],"MMMM")</f>
        <v>November</v>
      </c>
      <c r="AL1869" s="12">
        <f>DATE(YEAR(tbl_LoanData[[#This Row],[Application Date]]),MONTH(tbl_LoanData[[#This Row],[Application Date]]),1)</f>
        <v>45231</v>
      </c>
      <c r="AM1869" s="14">
        <f ca="1">IF(AND(tbl_LoanData[[#This Row],[Application Date]]&gt;=EOMONTH(TODAY(),-1)+1,tbl_LoanData[[#This Row],[Application Date]]&lt;=TODAY()),tbl_LoanData[[#This Row],[Loan Amount]],0)</f>
        <v>0</v>
      </c>
      <c r="AN1869" s="14">
        <f>tbl_LoanData[[#This Row],[Amount Paid]]-(Q1869-X1869)</f>
        <v>535189.76000000013</v>
      </c>
      <c r="AO1869" s="14">
        <f>IF(tbl_LoanData[[#This Row],[Application Status]]="Approved",1,0)</f>
        <v>1</v>
      </c>
      <c r="AP1869" s="22" t="str">
        <f t="shared" ca="1" si="88"/>
        <v/>
      </c>
      <c r="AQ1869" s="22" t="str">
        <f t="shared" ca="1" si="89"/>
        <v/>
      </c>
    </row>
    <row r="1870" spans="1:43" ht="14.4" customHeight="1" x14ac:dyDescent="0.3">
      <c r="A1870" s="2" t="s">
        <v>9967</v>
      </c>
      <c r="B1870" s="2" t="s">
        <v>9968</v>
      </c>
      <c r="C1870" s="2" t="s">
        <v>521</v>
      </c>
      <c r="D1870" s="2" t="s">
        <v>254</v>
      </c>
      <c r="E1870" s="2" t="s">
        <v>406</v>
      </c>
      <c r="F1870" s="2">
        <v>31</v>
      </c>
      <c r="G1870" s="2" t="s">
        <v>69</v>
      </c>
      <c r="H1870" s="2" t="s">
        <v>307</v>
      </c>
      <c r="I1870" s="2" t="s">
        <v>43</v>
      </c>
      <c r="J1870" s="3">
        <v>45244</v>
      </c>
      <c r="K1870" s="3">
        <v>45258</v>
      </c>
      <c r="L1870" s="2" t="s">
        <v>39</v>
      </c>
      <c r="M1870" s="2" t="s">
        <v>127</v>
      </c>
      <c r="N1870" s="2" t="s">
        <v>195</v>
      </c>
      <c r="O1870" s="4">
        <v>2565000</v>
      </c>
      <c r="P1870" s="4">
        <v>258700</v>
      </c>
      <c r="Q1870" s="4">
        <v>2306300</v>
      </c>
      <c r="R1870" s="2">
        <v>48</v>
      </c>
      <c r="S1870" s="5">
        <v>11.23</v>
      </c>
      <c r="T1870" s="4">
        <v>69631.039999999994</v>
      </c>
      <c r="U1870" s="2" t="s">
        <v>73</v>
      </c>
      <c r="V1870" s="2" t="s">
        <v>74</v>
      </c>
      <c r="W1870" s="4">
        <v>1880038.08</v>
      </c>
      <c r="X1870" s="4">
        <v>1462251.88</v>
      </c>
      <c r="Y1870" s="4">
        <v>3342289.96</v>
      </c>
      <c r="Z1870" s="2">
        <v>192</v>
      </c>
      <c r="AA1870" s="2" t="s">
        <v>60</v>
      </c>
      <c r="AB1870" s="2" t="s">
        <v>15733</v>
      </c>
      <c r="AC1870" s="2" t="s">
        <v>138</v>
      </c>
      <c r="AD1870" s="2" t="s">
        <v>76</v>
      </c>
      <c r="AE1870" s="5">
        <v>89.91</v>
      </c>
      <c r="AF1870" s="2">
        <v>6</v>
      </c>
      <c r="AG1870" s="2" t="s">
        <v>130</v>
      </c>
      <c r="AH1870" s="2">
        <v>14</v>
      </c>
      <c r="AI1870" s="6" t="str">
        <f t="shared" si="87"/>
        <v>25-34</v>
      </c>
      <c r="AJ1870" s="11">
        <f>YEAR(tbl_LoanData[[#This Row],[Application Date]])</f>
        <v>2023</v>
      </c>
      <c r="AK1870" s="11" t="str">
        <f>TEXT(tbl_LoanData[[#This Row],[Application Date]],"MMMM")</f>
        <v>November</v>
      </c>
      <c r="AL1870" s="12">
        <f>DATE(YEAR(tbl_LoanData[[#This Row],[Application Date]]),MONTH(tbl_LoanData[[#This Row],[Application Date]]),1)</f>
        <v>45231</v>
      </c>
      <c r="AM1870" s="14">
        <f ca="1">IF(AND(tbl_LoanData[[#This Row],[Application Date]]&gt;=EOMONTH(TODAY(),-1)+1,tbl_LoanData[[#This Row],[Application Date]]&lt;=TODAY()),tbl_LoanData[[#This Row],[Loan Amount]],0)</f>
        <v>0</v>
      </c>
      <c r="AN1870" s="14">
        <f>tbl_LoanData[[#This Row],[Amount Paid]]-(Q1870-X1870)</f>
        <v>1035989.96</v>
      </c>
      <c r="AO1870" s="14">
        <f>IF(tbl_LoanData[[#This Row],[Application Status]]="Approved",1,0)</f>
        <v>1</v>
      </c>
      <c r="AP1870" s="22" t="str">
        <f t="shared" ca="1" si="88"/>
        <v/>
      </c>
      <c r="AQ1870" s="22" t="str">
        <f t="shared" ca="1" si="89"/>
        <v/>
      </c>
    </row>
    <row r="1871" spans="1:43" ht="14.4" customHeight="1" x14ac:dyDescent="0.3">
      <c r="A1871" s="2" t="s">
        <v>10033</v>
      </c>
      <c r="B1871" s="2" t="s">
        <v>10034</v>
      </c>
      <c r="C1871" s="2" t="s">
        <v>100</v>
      </c>
      <c r="D1871" s="2" t="s">
        <v>142</v>
      </c>
      <c r="E1871" s="2" t="s">
        <v>204</v>
      </c>
      <c r="F1871" s="2">
        <v>32</v>
      </c>
      <c r="G1871" s="2" t="s">
        <v>69</v>
      </c>
      <c r="H1871" s="2" t="s">
        <v>177</v>
      </c>
      <c r="I1871" s="2" t="s">
        <v>43</v>
      </c>
      <c r="J1871" s="3">
        <v>45256</v>
      </c>
      <c r="K1871" s="3">
        <v>45262</v>
      </c>
      <c r="L1871" s="2" t="s">
        <v>40</v>
      </c>
      <c r="M1871" s="2" t="s">
        <v>111</v>
      </c>
      <c r="N1871" s="2" t="s">
        <v>120</v>
      </c>
      <c r="O1871" s="4">
        <v>772000</v>
      </c>
      <c r="P1871" s="4">
        <v>134500</v>
      </c>
      <c r="Q1871" s="4">
        <v>637500</v>
      </c>
      <c r="R1871" s="2">
        <v>36</v>
      </c>
      <c r="S1871" s="5">
        <v>6.84</v>
      </c>
      <c r="T1871" s="4">
        <v>21342.080000000002</v>
      </c>
      <c r="U1871" s="2" t="s">
        <v>73</v>
      </c>
      <c r="V1871" s="2" t="s">
        <v>74</v>
      </c>
      <c r="W1871" s="4">
        <v>704288.64</v>
      </c>
      <c r="X1871" s="4">
        <v>64026.36</v>
      </c>
      <c r="Y1871" s="4">
        <v>768315</v>
      </c>
      <c r="Z1871" s="2">
        <v>0</v>
      </c>
      <c r="AA1871" s="2" t="s">
        <v>56</v>
      </c>
      <c r="AB1871" s="2" t="s">
        <v>15735</v>
      </c>
      <c r="AC1871" s="2" t="s">
        <v>360</v>
      </c>
      <c r="AD1871" s="2" t="s">
        <v>76</v>
      </c>
      <c r="AE1871" s="5">
        <v>82.58</v>
      </c>
      <c r="AF1871" s="2">
        <v>0</v>
      </c>
      <c r="AG1871" s="2" t="s">
        <v>77</v>
      </c>
      <c r="AH1871" s="2">
        <v>6</v>
      </c>
      <c r="AI1871" s="6" t="str">
        <f t="shared" si="87"/>
        <v>25-34</v>
      </c>
      <c r="AJ1871" s="11">
        <f>YEAR(tbl_LoanData[[#This Row],[Application Date]])</f>
        <v>2023</v>
      </c>
      <c r="AK1871" s="11" t="str">
        <f>TEXT(tbl_LoanData[[#This Row],[Application Date]],"MMMM")</f>
        <v>November</v>
      </c>
      <c r="AL1871" s="12">
        <f>DATE(YEAR(tbl_LoanData[[#This Row],[Application Date]]),MONTH(tbl_LoanData[[#This Row],[Application Date]]),1)</f>
        <v>45231</v>
      </c>
      <c r="AM1871" s="14">
        <f ca="1">IF(AND(tbl_LoanData[[#This Row],[Application Date]]&gt;=EOMONTH(TODAY(),-1)+1,tbl_LoanData[[#This Row],[Application Date]]&lt;=TODAY()),tbl_LoanData[[#This Row],[Loan Amount]],0)</f>
        <v>0</v>
      </c>
      <c r="AN1871" s="14">
        <f>tbl_LoanData[[#This Row],[Amount Paid]]-(Q1871-X1871)</f>
        <v>130815</v>
      </c>
      <c r="AO1871" s="14">
        <f>IF(tbl_LoanData[[#This Row],[Application Status]]="Approved",1,0)</f>
        <v>1</v>
      </c>
      <c r="AP1871" s="22" t="str">
        <f t="shared" ca="1" si="88"/>
        <v/>
      </c>
      <c r="AQ1871" s="22" t="str">
        <f t="shared" ca="1" si="89"/>
        <v/>
      </c>
    </row>
    <row r="1872" spans="1:43" ht="14.4" customHeight="1" x14ac:dyDescent="0.3">
      <c r="A1872" s="2" t="s">
        <v>10041</v>
      </c>
      <c r="B1872" s="2" t="s">
        <v>10042</v>
      </c>
      <c r="C1872" s="2" t="s">
        <v>439</v>
      </c>
      <c r="D1872" s="2" t="s">
        <v>117</v>
      </c>
      <c r="E1872" s="2" t="s">
        <v>82</v>
      </c>
      <c r="F1872" s="2">
        <v>46</v>
      </c>
      <c r="G1872" s="2" t="s">
        <v>83</v>
      </c>
      <c r="H1872" s="2" t="s">
        <v>372</v>
      </c>
      <c r="I1872" s="2" t="s">
        <v>43</v>
      </c>
      <c r="J1872" s="3">
        <v>45253</v>
      </c>
      <c r="K1872" s="3">
        <v>45268</v>
      </c>
      <c r="L1872" s="2" t="s">
        <v>38</v>
      </c>
      <c r="M1872" s="2" t="s">
        <v>144</v>
      </c>
      <c r="N1872" s="2" t="s">
        <v>382</v>
      </c>
      <c r="O1872" s="4">
        <v>1970000</v>
      </c>
      <c r="P1872" s="4">
        <v>764200</v>
      </c>
      <c r="Q1872" s="4">
        <v>1205800</v>
      </c>
      <c r="R1872" s="2">
        <v>48</v>
      </c>
      <c r="S1872" s="5">
        <v>10.38</v>
      </c>
      <c r="T1872" s="4">
        <v>35551</v>
      </c>
      <c r="U1872" s="2" t="s">
        <v>73</v>
      </c>
      <c r="V1872" s="2" t="s">
        <v>74</v>
      </c>
      <c r="W1872" s="4">
        <v>1137632</v>
      </c>
      <c r="X1872" s="4">
        <v>568816.16</v>
      </c>
      <c r="Y1872" s="4">
        <v>1706448.16</v>
      </c>
      <c r="Z1872" s="2">
        <v>0</v>
      </c>
      <c r="AA1872" s="2" t="s">
        <v>56</v>
      </c>
      <c r="AB1872" s="2" t="s">
        <v>15734</v>
      </c>
      <c r="AC1872" s="2" t="s">
        <v>75</v>
      </c>
      <c r="AD1872" s="2" t="s">
        <v>76</v>
      </c>
      <c r="AE1872" s="5">
        <v>61.21</v>
      </c>
      <c r="AF1872" s="2">
        <v>0</v>
      </c>
      <c r="AG1872" s="2" t="s">
        <v>77</v>
      </c>
      <c r="AH1872" s="2">
        <v>15</v>
      </c>
      <c r="AI1872" s="6" t="str">
        <f t="shared" si="87"/>
        <v>45-54</v>
      </c>
      <c r="AJ1872" s="11">
        <f>YEAR(tbl_LoanData[[#This Row],[Application Date]])</f>
        <v>2023</v>
      </c>
      <c r="AK1872" s="11" t="str">
        <f>TEXT(tbl_LoanData[[#This Row],[Application Date]],"MMMM")</f>
        <v>November</v>
      </c>
      <c r="AL1872" s="12">
        <f>DATE(YEAR(tbl_LoanData[[#This Row],[Application Date]]),MONTH(tbl_LoanData[[#This Row],[Application Date]]),1)</f>
        <v>45231</v>
      </c>
      <c r="AM1872" s="14">
        <f ca="1">IF(AND(tbl_LoanData[[#This Row],[Application Date]]&gt;=EOMONTH(TODAY(),-1)+1,tbl_LoanData[[#This Row],[Application Date]]&lt;=TODAY()),tbl_LoanData[[#This Row],[Loan Amount]],0)</f>
        <v>0</v>
      </c>
      <c r="AN1872" s="14">
        <f>tbl_LoanData[[#This Row],[Amount Paid]]-(Q1872-X1872)</f>
        <v>500648.16000000003</v>
      </c>
      <c r="AO1872" s="14">
        <f>IF(tbl_LoanData[[#This Row],[Application Status]]="Approved",1,0)</f>
        <v>1</v>
      </c>
      <c r="AP1872" s="22" t="str">
        <f t="shared" ca="1" si="88"/>
        <v/>
      </c>
      <c r="AQ1872" s="22" t="str">
        <f t="shared" ca="1" si="89"/>
        <v/>
      </c>
    </row>
    <row r="1873" spans="1:43" ht="14.4" customHeight="1" x14ac:dyDescent="0.3">
      <c r="A1873" s="2" t="s">
        <v>10077</v>
      </c>
      <c r="B1873" s="2" t="s">
        <v>10078</v>
      </c>
      <c r="C1873" s="2" t="s">
        <v>599</v>
      </c>
      <c r="D1873" s="2" t="s">
        <v>209</v>
      </c>
      <c r="E1873" s="2" t="s">
        <v>311</v>
      </c>
      <c r="F1873" s="2">
        <v>46</v>
      </c>
      <c r="G1873" s="2" t="s">
        <v>83</v>
      </c>
      <c r="H1873" s="2" t="s">
        <v>205</v>
      </c>
      <c r="I1873" s="2" t="s">
        <v>49</v>
      </c>
      <c r="J1873" s="3">
        <v>45232</v>
      </c>
      <c r="K1873" s="3"/>
      <c r="L1873" s="2" t="s">
        <v>36</v>
      </c>
      <c r="M1873" s="2" t="s">
        <v>71</v>
      </c>
      <c r="N1873" s="2" t="s">
        <v>162</v>
      </c>
      <c r="O1873" s="4">
        <v>1642000</v>
      </c>
      <c r="P1873" s="4">
        <v>471300</v>
      </c>
      <c r="Q1873" s="4">
        <v>1170700</v>
      </c>
      <c r="R1873" s="2">
        <v>60</v>
      </c>
      <c r="S1873" s="5">
        <v>9.68</v>
      </c>
      <c r="T1873" s="4">
        <v>28955.31</v>
      </c>
      <c r="U1873" s="2" t="s">
        <v>113</v>
      </c>
      <c r="V1873" s="2" t="s">
        <v>97</v>
      </c>
      <c r="W1873" s="4">
        <v>0</v>
      </c>
      <c r="X1873" s="4">
        <v>0</v>
      </c>
      <c r="Y1873" s="4">
        <v>1737318.8</v>
      </c>
      <c r="Z1873" s="2">
        <v>0</v>
      </c>
      <c r="AA1873" s="2" t="s">
        <v>97</v>
      </c>
      <c r="AB1873" s="2" t="s">
        <v>15733</v>
      </c>
      <c r="AC1873" s="2" t="s">
        <v>332</v>
      </c>
      <c r="AD1873" s="2" t="s">
        <v>76</v>
      </c>
      <c r="AE1873" s="5">
        <v>71.3</v>
      </c>
      <c r="AF1873" s="2">
        <v>0</v>
      </c>
      <c r="AG1873" s="2" t="s">
        <v>97</v>
      </c>
      <c r="AH1873" s="2"/>
      <c r="AI1873" s="6" t="str">
        <f t="shared" si="87"/>
        <v>45-54</v>
      </c>
      <c r="AJ1873" s="11">
        <f>YEAR(tbl_LoanData[[#This Row],[Application Date]])</f>
        <v>2023</v>
      </c>
      <c r="AK1873" s="11" t="str">
        <f>TEXT(tbl_LoanData[[#This Row],[Application Date]],"MMMM")</f>
        <v>November</v>
      </c>
      <c r="AL1873" s="12">
        <f>DATE(YEAR(tbl_LoanData[[#This Row],[Application Date]]),MONTH(tbl_LoanData[[#This Row],[Application Date]]),1)</f>
        <v>45231</v>
      </c>
      <c r="AM1873" s="14">
        <f ca="1">IF(AND(tbl_LoanData[[#This Row],[Application Date]]&gt;=EOMONTH(TODAY(),-1)+1,tbl_LoanData[[#This Row],[Application Date]]&lt;=TODAY()),tbl_LoanData[[#This Row],[Loan Amount]],0)</f>
        <v>0</v>
      </c>
      <c r="AN1873" s="14">
        <f>tbl_LoanData[[#This Row],[Amount Paid]]-(Q1873-X1873)</f>
        <v>-1170700</v>
      </c>
      <c r="AO1873" s="14">
        <f>IF(tbl_LoanData[[#This Row],[Application Status]]="Approved",1,0)</f>
        <v>0</v>
      </c>
      <c r="AP1873" s="22" t="str">
        <f t="shared" ca="1" si="88"/>
        <v/>
      </c>
      <c r="AQ1873" s="22" t="str">
        <f t="shared" ca="1" si="89"/>
        <v/>
      </c>
    </row>
    <row r="1874" spans="1:43" ht="14.4" customHeight="1" x14ac:dyDescent="0.3">
      <c r="A1874" s="2" t="s">
        <v>10189</v>
      </c>
      <c r="B1874" s="2" t="s">
        <v>10190</v>
      </c>
      <c r="C1874" s="2" t="s">
        <v>90</v>
      </c>
      <c r="D1874" s="2" t="s">
        <v>204</v>
      </c>
      <c r="E1874" s="2" t="s">
        <v>165</v>
      </c>
      <c r="F1874" s="2">
        <v>41</v>
      </c>
      <c r="G1874" s="2" t="s">
        <v>69</v>
      </c>
      <c r="H1874" s="2" t="s">
        <v>156</v>
      </c>
      <c r="I1874" s="2" t="s">
        <v>45</v>
      </c>
      <c r="J1874" s="3">
        <v>45237</v>
      </c>
      <c r="K1874" s="3">
        <v>45254</v>
      </c>
      <c r="L1874" s="2" t="s">
        <v>36</v>
      </c>
      <c r="M1874" s="2" t="s">
        <v>85</v>
      </c>
      <c r="N1874" s="2" t="s">
        <v>624</v>
      </c>
      <c r="O1874" s="4">
        <v>2068000</v>
      </c>
      <c r="P1874" s="4">
        <v>484300</v>
      </c>
      <c r="Q1874" s="4">
        <v>1583700</v>
      </c>
      <c r="R1874" s="2">
        <v>36</v>
      </c>
      <c r="S1874" s="5">
        <v>9.4700000000000006</v>
      </c>
      <c r="T1874" s="4">
        <v>56489.7</v>
      </c>
      <c r="U1874" s="2" t="s">
        <v>73</v>
      </c>
      <c r="V1874" s="2" t="s">
        <v>74</v>
      </c>
      <c r="W1874" s="4">
        <v>1864160.1</v>
      </c>
      <c r="X1874" s="4">
        <v>169469.07</v>
      </c>
      <c r="Y1874" s="4">
        <v>2033629.17</v>
      </c>
      <c r="Z1874" s="2">
        <v>0</v>
      </c>
      <c r="AA1874" s="2" t="s">
        <v>56</v>
      </c>
      <c r="AB1874" s="2" t="s">
        <v>15730</v>
      </c>
      <c r="AC1874" s="2" t="s">
        <v>121</v>
      </c>
      <c r="AD1874" s="2" t="s">
        <v>76</v>
      </c>
      <c r="AE1874" s="5">
        <v>76.58</v>
      </c>
      <c r="AF1874" s="2">
        <v>0</v>
      </c>
      <c r="AG1874" s="2" t="s">
        <v>77</v>
      </c>
      <c r="AH1874" s="2">
        <v>17</v>
      </c>
      <c r="AI1874" s="6" t="str">
        <f t="shared" si="87"/>
        <v>35-44</v>
      </c>
      <c r="AJ1874" s="11">
        <f>YEAR(tbl_LoanData[[#This Row],[Application Date]])</f>
        <v>2023</v>
      </c>
      <c r="AK1874" s="11" t="str">
        <f>TEXT(tbl_LoanData[[#This Row],[Application Date]],"MMMM")</f>
        <v>November</v>
      </c>
      <c r="AL1874" s="12">
        <f>DATE(YEAR(tbl_LoanData[[#This Row],[Application Date]]),MONTH(tbl_LoanData[[#This Row],[Application Date]]),1)</f>
        <v>45231</v>
      </c>
      <c r="AM1874" s="14">
        <f ca="1">IF(AND(tbl_LoanData[[#This Row],[Application Date]]&gt;=EOMONTH(TODAY(),-1)+1,tbl_LoanData[[#This Row],[Application Date]]&lt;=TODAY()),tbl_LoanData[[#This Row],[Loan Amount]],0)</f>
        <v>0</v>
      </c>
      <c r="AN1874" s="14">
        <f>tbl_LoanData[[#This Row],[Amount Paid]]-(Q1874-X1874)</f>
        <v>449929.17000000016</v>
      </c>
      <c r="AO1874" s="14">
        <f>IF(tbl_LoanData[[#This Row],[Application Status]]="Approved",1,0)</f>
        <v>1</v>
      </c>
      <c r="AP1874" s="22" t="str">
        <f t="shared" ca="1" si="88"/>
        <v/>
      </c>
      <c r="AQ1874" s="22" t="str">
        <f t="shared" ca="1" si="89"/>
        <v/>
      </c>
    </row>
    <row r="1875" spans="1:43" ht="14.4" customHeight="1" x14ac:dyDescent="0.3">
      <c r="A1875" s="2" t="s">
        <v>10215</v>
      </c>
      <c r="B1875" s="2" t="s">
        <v>10216</v>
      </c>
      <c r="C1875" s="2" t="s">
        <v>376</v>
      </c>
      <c r="D1875" s="2" t="s">
        <v>117</v>
      </c>
      <c r="E1875" s="2" t="s">
        <v>176</v>
      </c>
      <c r="F1875" s="2">
        <v>33</v>
      </c>
      <c r="G1875" s="2" t="s">
        <v>69</v>
      </c>
      <c r="H1875" s="2" t="s">
        <v>166</v>
      </c>
      <c r="I1875" s="2" t="s">
        <v>46</v>
      </c>
      <c r="J1875" s="3">
        <v>45237</v>
      </c>
      <c r="K1875" s="3"/>
      <c r="L1875" s="2" t="s">
        <v>41</v>
      </c>
      <c r="M1875" s="2" t="s">
        <v>184</v>
      </c>
      <c r="N1875" s="2" t="s">
        <v>185</v>
      </c>
      <c r="O1875" s="4">
        <v>3821000</v>
      </c>
      <c r="P1875" s="4">
        <v>1294400</v>
      </c>
      <c r="Q1875" s="4">
        <v>2526600</v>
      </c>
      <c r="R1875" s="2">
        <v>48</v>
      </c>
      <c r="S1875" s="5">
        <v>8.0299999999999994</v>
      </c>
      <c r="T1875" s="4">
        <v>69544.66</v>
      </c>
      <c r="U1875" s="2" t="s">
        <v>113</v>
      </c>
      <c r="V1875" s="2" t="s">
        <v>97</v>
      </c>
      <c r="W1875" s="4">
        <v>0</v>
      </c>
      <c r="X1875" s="4">
        <v>0</v>
      </c>
      <c r="Y1875" s="4">
        <v>3338143.92</v>
      </c>
      <c r="Z1875" s="2">
        <v>0</v>
      </c>
      <c r="AA1875" s="2" t="s">
        <v>97</v>
      </c>
      <c r="AB1875" s="2" t="s">
        <v>15734</v>
      </c>
      <c r="AC1875" s="2" t="s">
        <v>146</v>
      </c>
      <c r="AD1875" s="2" t="s">
        <v>76</v>
      </c>
      <c r="AE1875" s="5">
        <v>66.12</v>
      </c>
      <c r="AF1875" s="2">
        <v>0</v>
      </c>
      <c r="AG1875" s="2" t="s">
        <v>97</v>
      </c>
      <c r="AH1875" s="2"/>
      <c r="AI1875" s="6" t="str">
        <f t="shared" si="87"/>
        <v>25-34</v>
      </c>
      <c r="AJ1875" s="11">
        <f>YEAR(tbl_LoanData[[#This Row],[Application Date]])</f>
        <v>2023</v>
      </c>
      <c r="AK1875" s="11" t="str">
        <f>TEXT(tbl_LoanData[[#This Row],[Application Date]],"MMMM")</f>
        <v>November</v>
      </c>
      <c r="AL1875" s="12">
        <f>DATE(YEAR(tbl_LoanData[[#This Row],[Application Date]]),MONTH(tbl_LoanData[[#This Row],[Application Date]]),1)</f>
        <v>45231</v>
      </c>
      <c r="AM1875" s="14">
        <f ca="1">IF(AND(tbl_LoanData[[#This Row],[Application Date]]&gt;=EOMONTH(TODAY(),-1)+1,tbl_LoanData[[#This Row],[Application Date]]&lt;=TODAY()),tbl_LoanData[[#This Row],[Loan Amount]],0)</f>
        <v>0</v>
      </c>
      <c r="AN1875" s="14">
        <f>tbl_LoanData[[#This Row],[Amount Paid]]-(Q1875-X1875)</f>
        <v>-2526600</v>
      </c>
      <c r="AO1875" s="14">
        <f>IF(tbl_LoanData[[#This Row],[Application Status]]="Approved",1,0)</f>
        <v>0</v>
      </c>
      <c r="AP1875" s="22" t="str">
        <f t="shared" ca="1" si="88"/>
        <v/>
      </c>
      <c r="AQ1875" s="22" t="str">
        <f t="shared" ca="1" si="89"/>
        <v/>
      </c>
    </row>
    <row r="1876" spans="1:43" x14ac:dyDescent="0.3">
      <c r="A1876" s="2" t="s">
        <v>10315</v>
      </c>
      <c r="B1876" s="2" t="s">
        <v>10316</v>
      </c>
      <c r="C1876" s="2" t="s">
        <v>1686</v>
      </c>
      <c r="D1876" s="2" t="s">
        <v>118</v>
      </c>
      <c r="E1876" s="2" t="s">
        <v>165</v>
      </c>
      <c r="F1876" s="2">
        <v>64</v>
      </c>
      <c r="G1876" s="2" t="s">
        <v>83</v>
      </c>
      <c r="H1876" s="2" t="s">
        <v>233</v>
      </c>
      <c r="I1876" s="2" t="s">
        <v>46</v>
      </c>
      <c r="J1876" s="3">
        <v>45260</v>
      </c>
      <c r="K1876" s="3">
        <v>45278</v>
      </c>
      <c r="L1876" s="2" t="s">
        <v>39</v>
      </c>
      <c r="M1876" s="2" t="s">
        <v>167</v>
      </c>
      <c r="N1876" s="2" t="s">
        <v>168</v>
      </c>
      <c r="O1876" s="4">
        <v>2186000</v>
      </c>
      <c r="P1876" s="4">
        <v>768800</v>
      </c>
      <c r="Q1876" s="4">
        <v>1417200</v>
      </c>
      <c r="R1876" s="2">
        <v>48</v>
      </c>
      <c r="S1876" s="5">
        <v>11.87</v>
      </c>
      <c r="T1876" s="4">
        <v>43543.47</v>
      </c>
      <c r="U1876" s="2" t="s">
        <v>73</v>
      </c>
      <c r="V1876" s="2" t="s">
        <v>74</v>
      </c>
      <c r="W1876" s="4">
        <v>1393391.04</v>
      </c>
      <c r="X1876" s="4">
        <v>696695.52</v>
      </c>
      <c r="Y1876" s="4">
        <v>2090086.56</v>
      </c>
      <c r="Z1876" s="2">
        <v>0</v>
      </c>
      <c r="AA1876" s="2" t="s">
        <v>56</v>
      </c>
      <c r="AB1876" s="2" t="s">
        <v>15732</v>
      </c>
      <c r="AC1876" s="2" t="s">
        <v>138</v>
      </c>
      <c r="AD1876" s="2" t="s">
        <v>76</v>
      </c>
      <c r="AE1876" s="5">
        <v>64.83</v>
      </c>
      <c r="AF1876" s="2">
        <v>0</v>
      </c>
      <c r="AG1876" s="2" t="s">
        <v>77</v>
      </c>
      <c r="AH1876" s="2">
        <v>18</v>
      </c>
      <c r="AI1876" s="6" t="str">
        <f t="shared" si="87"/>
        <v>55-64</v>
      </c>
      <c r="AJ1876" s="11">
        <f>YEAR(tbl_LoanData[[#This Row],[Application Date]])</f>
        <v>2023</v>
      </c>
      <c r="AK1876" s="11" t="str">
        <f>TEXT(tbl_LoanData[[#This Row],[Application Date]],"MMMM")</f>
        <v>November</v>
      </c>
      <c r="AL1876" s="12">
        <f>DATE(YEAR(tbl_LoanData[[#This Row],[Application Date]]),MONTH(tbl_LoanData[[#This Row],[Application Date]]),1)</f>
        <v>45231</v>
      </c>
      <c r="AM1876" s="14">
        <f ca="1">IF(AND(tbl_LoanData[[#This Row],[Application Date]]&gt;=EOMONTH(TODAY(),-1)+1,tbl_LoanData[[#This Row],[Application Date]]&lt;=TODAY()),tbl_LoanData[[#This Row],[Loan Amount]],0)</f>
        <v>0</v>
      </c>
      <c r="AN1876" s="14">
        <f>tbl_LoanData[[#This Row],[Amount Paid]]-(Q1876-X1876)</f>
        <v>672886.56</v>
      </c>
      <c r="AO1876" s="14">
        <f>IF(tbl_LoanData[[#This Row],[Application Status]]="Approved",1,0)</f>
        <v>1</v>
      </c>
      <c r="AP1876" s="22" t="str">
        <f t="shared" ca="1" si="88"/>
        <v/>
      </c>
      <c r="AQ1876" s="22" t="str">
        <f t="shared" ca="1" si="89"/>
        <v/>
      </c>
    </row>
    <row r="1877" spans="1:43" ht="14.4" customHeight="1" x14ac:dyDescent="0.3">
      <c r="A1877" s="2" t="s">
        <v>10349</v>
      </c>
      <c r="B1877" s="2" t="s">
        <v>10350</v>
      </c>
      <c r="C1877" s="2" t="s">
        <v>435</v>
      </c>
      <c r="D1877" s="2" t="s">
        <v>134</v>
      </c>
      <c r="E1877" s="2" t="s">
        <v>394</v>
      </c>
      <c r="F1877" s="2">
        <v>28</v>
      </c>
      <c r="G1877" s="2" t="s">
        <v>83</v>
      </c>
      <c r="H1877" s="2" t="s">
        <v>256</v>
      </c>
      <c r="I1877" s="2" t="s">
        <v>43</v>
      </c>
      <c r="J1877" s="3">
        <v>45235</v>
      </c>
      <c r="K1877" s="3"/>
      <c r="L1877" s="2" t="s">
        <v>39</v>
      </c>
      <c r="M1877" s="2" t="s">
        <v>94</v>
      </c>
      <c r="N1877" s="2" t="s">
        <v>418</v>
      </c>
      <c r="O1877" s="4">
        <v>1134000</v>
      </c>
      <c r="P1877" s="4">
        <v>262200</v>
      </c>
      <c r="Q1877" s="4">
        <v>871800</v>
      </c>
      <c r="R1877" s="2">
        <v>12</v>
      </c>
      <c r="S1877" s="5">
        <v>5.88</v>
      </c>
      <c r="T1877" s="4">
        <v>76921.820000000007</v>
      </c>
      <c r="U1877" s="2" t="s">
        <v>113</v>
      </c>
      <c r="V1877" s="2" t="s">
        <v>97</v>
      </c>
      <c r="W1877" s="4">
        <v>0</v>
      </c>
      <c r="X1877" s="4">
        <v>0</v>
      </c>
      <c r="Y1877" s="4">
        <v>923061.84</v>
      </c>
      <c r="Z1877" s="2">
        <v>0</v>
      </c>
      <c r="AA1877" s="2" t="s">
        <v>97</v>
      </c>
      <c r="AB1877" s="2" t="s">
        <v>15727</v>
      </c>
      <c r="AC1877" s="2" t="s">
        <v>106</v>
      </c>
      <c r="AD1877" s="2" t="s">
        <v>76</v>
      </c>
      <c r="AE1877" s="5">
        <v>76.88</v>
      </c>
      <c r="AF1877" s="2">
        <v>0</v>
      </c>
      <c r="AG1877" s="2" t="s">
        <v>97</v>
      </c>
      <c r="AH1877" s="2"/>
      <c r="AI1877" s="6" t="str">
        <f t="shared" si="87"/>
        <v>25-34</v>
      </c>
      <c r="AJ1877" s="11">
        <f>YEAR(tbl_LoanData[[#This Row],[Application Date]])</f>
        <v>2023</v>
      </c>
      <c r="AK1877" s="11" t="str">
        <f>TEXT(tbl_LoanData[[#This Row],[Application Date]],"MMMM")</f>
        <v>November</v>
      </c>
      <c r="AL1877" s="12">
        <f>DATE(YEAR(tbl_LoanData[[#This Row],[Application Date]]),MONTH(tbl_LoanData[[#This Row],[Application Date]]),1)</f>
        <v>45231</v>
      </c>
      <c r="AM1877" s="14">
        <f ca="1">IF(AND(tbl_LoanData[[#This Row],[Application Date]]&gt;=EOMONTH(TODAY(),-1)+1,tbl_LoanData[[#This Row],[Application Date]]&lt;=TODAY()),tbl_LoanData[[#This Row],[Loan Amount]],0)</f>
        <v>0</v>
      </c>
      <c r="AN1877" s="14">
        <f>tbl_LoanData[[#This Row],[Amount Paid]]-(Q1877-X1877)</f>
        <v>-871800</v>
      </c>
      <c r="AO1877" s="14">
        <f>IF(tbl_LoanData[[#This Row],[Application Status]]="Approved",1,0)</f>
        <v>0</v>
      </c>
      <c r="AP1877" s="22" t="str">
        <f t="shared" ca="1" si="88"/>
        <v/>
      </c>
      <c r="AQ1877" s="22" t="str">
        <f t="shared" ca="1" si="89"/>
        <v/>
      </c>
    </row>
    <row r="1878" spans="1:43" ht="14.4" customHeight="1" x14ac:dyDescent="0.3">
      <c r="A1878" s="2" t="s">
        <v>10455</v>
      </c>
      <c r="B1878" s="2" t="s">
        <v>10456</v>
      </c>
      <c r="C1878" s="2" t="s">
        <v>804</v>
      </c>
      <c r="D1878" s="2" t="s">
        <v>311</v>
      </c>
      <c r="E1878" s="2" t="s">
        <v>312</v>
      </c>
      <c r="F1878" s="2">
        <v>43</v>
      </c>
      <c r="G1878" s="2" t="s">
        <v>83</v>
      </c>
      <c r="H1878" s="2" t="s">
        <v>466</v>
      </c>
      <c r="I1878" s="2" t="s">
        <v>43</v>
      </c>
      <c r="J1878" s="3">
        <v>45251</v>
      </c>
      <c r="K1878" s="3"/>
      <c r="L1878" s="2" t="s">
        <v>36</v>
      </c>
      <c r="M1878" s="2" t="s">
        <v>104</v>
      </c>
      <c r="N1878" s="2" t="s">
        <v>105</v>
      </c>
      <c r="O1878" s="4">
        <v>953000</v>
      </c>
      <c r="P1878" s="4">
        <v>357800</v>
      </c>
      <c r="Q1878" s="4">
        <v>595200</v>
      </c>
      <c r="R1878" s="2">
        <v>36</v>
      </c>
      <c r="S1878" s="5">
        <v>10.46</v>
      </c>
      <c r="T1878" s="4">
        <v>21721.49</v>
      </c>
      <c r="U1878" s="2" t="s">
        <v>113</v>
      </c>
      <c r="V1878" s="2" t="s">
        <v>97</v>
      </c>
      <c r="W1878" s="4">
        <v>0</v>
      </c>
      <c r="X1878" s="4">
        <v>0</v>
      </c>
      <c r="Y1878" s="4">
        <v>781973.76</v>
      </c>
      <c r="Z1878" s="2">
        <v>0</v>
      </c>
      <c r="AA1878" s="2" t="s">
        <v>97</v>
      </c>
      <c r="AB1878" s="2" t="s">
        <v>15732</v>
      </c>
      <c r="AC1878" s="2" t="s">
        <v>360</v>
      </c>
      <c r="AD1878" s="2" t="s">
        <v>76</v>
      </c>
      <c r="AE1878" s="5">
        <v>62.46</v>
      </c>
      <c r="AF1878" s="2">
        <v>0</v>
      </c>
      <c r="AG1878" s="2" t="s">
        <v>97</v>
      </c>
      <c r="AH1878" s="2"/>
      <c r="AI1878" s="6" t="str">
        <f t="shared" si="87"/>
        <v>35-44</v>
      </c>
      <c r="AJ1878" s="11">
        <f>YEAR(tbl_LoanData[[#This Row],[Application Date]])</f>
        <v>2023</v>
      </c>
      <c r="AK1878" s="11" t="str">
        <f>TEXT(tbl_LoanData[[#This Row],[Application Date]],"MMMM")</f>
        <v>November</v>
      </c>
      <c r="AL1878" s="12">
        <f>DATE(YEAR(tbl_LoanData[[#This Row],[Application Date]]),MONTH(tbl_LoanData[[#This Row],[Application Date]]),1)</f>
        <v>45231</v>
      </c>
      <c r="AM1878" s="14">
        <f ca="1">IF(AND(tbl_LoanData[[#This Row],[Application Date]]&gt;=EOMONTH(TODAY(),-1)+1,tbl_LoanData[[#This Row],[Application Date]]&lt;=TODAY()),tbl_LoanData[[#This Row],[Loan Amount]],0)</f>
        <v>0</v>
      </c>
      <c r="AN1878" s="14">
        <f>tbl_LoanData[[#This Row],[Amount Paid]]-(Q1878-X1878)</f>
        <v>-595200</v>
      </c>
      <c r="AO1878" s="14">
        <f>IF(tbl_LoanData[[#This Row],[Application Status]]="Approved",1,0)</f>
        <v>0</v>
      </c>
      <c r="AP1878" s="22" t="str">
        <f t="shared" ca="1" si="88"/>
        <v/>
      </c>
      <c r="AQ1878" s="22" t="str">
        <f t="shared" ca="1" si="89"/>
        <v/>
      </c>
    </row>
    <row r="1879" spans="1:43" x14ac:dyDescent="0.3">
      <c r="A1879" s="2" t="s">
        <v>10481</v>
      </c>
      <c r="B1879" s="2" t="s">
        <v>10482</v>
      </c>
      <c r="C1879" s="2" t="s">
        <v>353</v>
      </c>
      <c r="D1879" s="2" t="s">
        <v>117</v>
      </c>
      <c r="E1879" s="2" t="s">
        <v>67</v>
      </c>
      <c r="F1879" s="2">
        <v>33</v>
      </c>
      <c r="G1879" s="2" t="s">
        <v>83</v>
      </c>
      <c r="H1879" s="2" t="s">
        <v>217</v>
      </c>
      <c r="I1879" s="2" t="s">
        <v>46</v>
      </c>
      <c r="J1879" s="3">
        <v>45251</v>
      </c>
      <c r="K1879" s="3"/>
      <c r="L1879" s="2" t="s">
        <v>38</v>
      </c>
      <c r="M1879" s="2" t="s">
        <v>71</v>
      </c>
      <c r="N1879" s="2" t="s">
        <v>589</v>
      </c>
      <c r="O1879" s="4">
        <v>1166000</v>
      </c>
      <c r="P1879" s="4">
        <v>151500</v>
      </c>
      <c r="Q1879" s="4">
        <v>1014500</v>
      </c>
      <c r="R1879" s="2">
        <v>12</v>
      </c>
      <c r="S1879" s="5">
        <v>5.96</v>
      </c>
      <c r="T1879" s="4">
        <v>89580.35</v>
      </c>
      <c r="U1879" s="2" t="s">
        <v>113</v>
      </c>
      <c r="V1879" s="2" t="s">
        <v>97</v>
      </c>
      <c r="W1879" s="4">
        <v>0</v>
      </c>
      <c r="X1879" s="4">
        <v>0</v>
      </c>
      <c r="Y1879" s="4">
        <v>1074964.2</v>
      </c>
      <c r="Z1879" s="2">
        <v>0</v>
      </c>
      <c r="AA1879" s="2" t="s">
        <v>97</v>
      </c>
      <c r="AB1879" s="2" t="s">
        <v>15732</v>
      </c>
      <c r="AC1879" s="2" t="s">
        <v>106</v>
      </c>
      <c r="AD1879" s="2" t="s">
        <v>76</v>
      </c>
      <c r="AE1879" s="5">
        <v>87.01</v>
      </c>
      <c r="AF1879" s="2">
        <v>0</v>
      </c>
      <c r="AG1879" s="2" t="s">
        <v>97</v>
      </c>
      <c r="AH1879" s="2"/>
      <c r="AI1879" s="6" t="str">
        <f t="shared" si="87"/>
        <v>25-34</v>
      </c>
      <c r="AJ1879" s="11">
        <f>YEAR(tbl_LoanData[[#This Row],[Application Date]])</f>
        <v>2023</v>
      </c>
      <c r="AK1879" s="11" t="str">
        <f>TEXT(tbl_LoanData[[#This Row],[Application Date]],"MMMM")</f>
        <v>November</v>
      </c>
      <c r="AL1879" s="12">
        <f>DATE(YEAR(tbl_LoanData[[#This Row],[Application Date]]),MONTH(tbl_LoanData[[#This Row],[Application Date]]),1)</f>
        <v>45231</v>
      </c>
      <c r="AM1879" s="14">
        <f ca="1">IF(AND(tbl_LoanData[[#This Row],[Application Date]]&gt;=EOMONTH(TODAY(),-1)+1,tbl_LoanData[[#This Row],[Application Date]]&lt;=TODAY()),tbl_LoanData[[#This Row],[Loan Amount]],0)</f>
        <v>0</v>
      </c>
      <c r="AN1879" s="14">
        <f>tbl_LoanData[[#This Row],[Amount Paid]]-(Q1879-X1879)</f>
        <v>-1014500</v>
      </c>
      <c r="AO1879" s="14">
        <f>IF(tbl_LoanData[[#This Row],[Application Status]]="Approved",1,0)</f>
        <v>0</v>
      </c>
      <c r="AP1879" s="22" t="str">
        <f t="shared" ca="1" si="88"/>
        <v/>
      </c>
      <c r="AQ1879" s="22" t="str">
        <f t="shared" ca="1" si="89"/>
        <v/>
      </c>
    </row>
    <row r="1880" spans="1:43" ht="14.4" customHeight="1" x14ac:dyDescent="0.3">
      <c r="A1880" s="2" t="s">
        <v>10507</v>
      </c>
      <c r="B1880" s="2" t="s">
        <v>10508</v>
      </c>
      <c r="C1880" s="2" t="s">
        <v>393</v>
      </c>
      <c r="D1880" s="2" t="s">
        <v>117</v>
      </c>
      <c r="E1880" s="2" t="s">
        <v>125</v>
      </c>
      <c r="F1880" s="2">
        <v>49</v>
      </c>
      <c r="G1880" s="2" t="s">
        <v>83</v>
      </c>
      <c r="H1880" s="2" t="s">
        <v>372</v>
      </c>
      <c r="I1880" s="2" t="s">
        <v>43</v>
      </c>
      <c r="J1880" s="3">
        <v>45258</v>
      </c>
      <c r="K1880" s="3"/>
      <c r="L1880" s="2" t="s">
        <v>36</v>
      </c>
      <c r="M1880" s="2" t="s">
        <v>71</v>
      </c>
      <c r="N1880" s="2" t="s">
        <v>162</v>
      </c>
      <c r="O1880" s="4">
        <v>1211000</v>
      </c>
      <c r="P1880" s="4">
        <v>405500</v>
      </c>
      <c r="Q1880" s="4">
        <v>805500</v>
      </c>
      <c r="R1880" s="2">
        <v>24</v>
      </c>
      <c r="S1880" s="5">
        <v>13.1</v>
      </c>
      <c r="T1880" s="4">
        <v>42355.88</v>
      </c>
      <c r="U1880" s="2" t="s">
        <v>96</v>
      </c>
      <c r="V1880" s="2" t="s">
        <v>97</v>
      </c>
      <c r="W1880" s="4">
        <v>0</v>
      </c>
      <c r="X1880" s="4">
        <v>0</v>
      </c>
      <c r="Y1880" s="4">
        <v>1016541</v>
      </c>
      <c r="Z1880" s="2">
        <v>0</v>
      </c>
      <c r="AA1880" s="2" t="s">
        <v>97</v>
      </c>
      <c r="AB1880" s="2" t="s">
        <v>15735</v>
      </c>
      <c r="AC1880" s="2" t="s">
        <v>129</v>
      </c>
      <c r="AD1880" s="2" t="s">
        <v>76</v>
      </c>
      <c r="AE1880" s="5">
        <v>66.52</v>
      </c>
      <c r="AF1880" s="2">
        <v>0</v>
      </c>
      <c r="AG1880" s="2" t="s">
        <v>97</v>
      </c>
      <c r="AH1880" s="2"/>
      <c r="AI1880" s="6" t="str">
        <f t="shared" si="87"/>
        <v>45-54</v>
      </c>
      <c r="AJ1880" s="11">
        <f>YEAR(tbl_LoanData[[#This Row],[Application Date]])</f>
        <v>2023</v>
      </c>
      <c r="AK1880" s="11" t="str">
        <f>TEXT(tbl_LoanData[[#This Row],[Application Date]],"MMMM")</f>
        <v>November</v>
      </c>
      <c r="AL1880" s="12">
        <f>DATE(YEAR(tbl_LoanData[[#This Row],[Application Date]]),MONTH(tbl_LoanData[[#This Row],[Application Date]]),1)</f>
        <v>45231</v>
      </c>
      <c r="AM1880" s="14">
        <f ca="1">IF(AND(tbl_LoanData[[#This Row],[Application Date]]&gt;=EOMONTH(TODAY(),-1)+1,tbl_LoanData[[#This Row],[Application Date]]&lt;=TODAY()),tbl_LoanData[[#This Row],[Loan Amount]],0)</f>
        <v>0</v>
      </c>
      <c r="AN1880" s="14">
        <f>tbl_LoanData[[#This Row],[Amount Paid]]-(Q1880-X1880)</f>
        <v>-805500</v>
      </c>
      <c r="AO1880" s="14">
        <f>IF(tbl_LoanData[[#This Row],[Application Status]]="Approved",1,0)</f>
        <v>0</v>
      </c>
      <c r="AP1880" s="22" t="str">
        <f t="shared" ca="1" si="88"/>
        <v/>
      </c>
      <c r="AQ1880" s="22" t="str">
        <f t="shared" ca="1" si="89"/>
        <v/>
      </c>
    </row>
    <row r="1881" spans="1:43" ht="14.4" customHeight="1" x14ac:dyDescent="0.3">
      <c r="A1881" s="2" t="s">
        <v>10693</v>
      </c>
      <c r="B1881" s="2" t="s">
        <v>10694</v>
      </c>
      <c r="C1881" s="2" t="s">
        <v>949</v>
      </c>
      <c r="D1881" s="2" t="s">
        <v>82</v>
      </c>
      <c r="E1881" s="2" t="s">
        <v>134</v>
      </c>
      <c r="F1881" s="2">
        <v>45</v>
      </c>
      <c r="G1881" s="2" t="s">
        <v>83</v>
      </c>
      <c r="H1881" s="2" t="s">
        <v>217</v>
      </c>
      <c r="I1881" s="2" t="s">
        <v>46</v>
      </c>
      <c r="J1881" s="3">
        <v>45238</v>
      </c>
      <c r="K1881" s="3"/>
      <c r="L1881" s="2" t="s">
        <v>41</v>
      </c>
      <c r="M1881" s="2" t="s">
        <v>552</v>
      </c>
      <c r="N1881" s="2" t="s">
        <v>553</v>
      </c>
      <c r="O1881" s="4">
        <v>2352000</v>
      </c>
      <c r="P1881" s="4">
        <v>525500</v>
      </c>
      <c r="Q1881" s="4">
        <v>1826500</v>
      </c>
      <c r="R1881" s="2">
        <v>48</v>
      </c>
      <c r="S1881" s="5">
        <v>5.42</v>
      </c>
      <c r="T1881" s="4">
        <v>46301.78</v>
      </c>
      <c r="U1881" s="2" t="s">
        <v>113</v>
      </c>
      <c r="V1881" s="2" t="s">
        <v>97</v>
      </c>
      <c r="W1881" s="4">
        <v>0</v>
      </c>
      <c r="X1881" s="4">
        <v>0</v>
      </c>
      <c r="Y1881" s="4">
        <v>2222485.2000000002</v>
      </c>
      <c r="Z1881" s="2">
        <v>0</v>
      </c>
      <c r="AA1881" s="2" t="s">
        <v>97</v>
      </c>
      <c r="AB1881" s="2" t="s">
        <v>15734</v>
      </c>
      <c r="AC1881" s="2" t="s">
        <v>106</v>
      </c>
      <c r="AD1881" s="2" t="s">
        <v>76</v>
      </c>
      <c r="AE1881" s="5">
        <v>77.66</v>
      </c>
      <c r="AF1881" s="2">
        <v>0</v>
      </c>
      <c r="AG1881" s="2" t="s">
        <v>97</v>
      </c>
      <c r="AH1881" s="2"/>
      <c r="AI1881" s="6" t="str">
        <f t="shared" si="87"/>
        <v>45-54</v>
      </c>
      <c r="AJ1881" s="11">
        <f>YEAR(tbl_LoanData[[#This Row],[Application Date]])</f>
        <v>2023</v>
      </c>
      <c r="AK1881" s="11" t="str">
        <f>TEXT(tbl_LoanData[[#This Row],[Application Date]],"MMMM")</f>
        <v>November</v>
      </c>
      <c r="AL1881" s="12">
        <f>DATE(YEAR(tbl_LoanData[[#This Row],[Application Date]]),MONTH(tbl_LoanData[[#This Row],[Application Date]]),1)</f>
        <v>45231</v>
      </c>
      <c r="AM1881" s="14">
        <f ca="1">IF(AND(tbl_LoanData[[#This Row],[Application Date]]&gt;=EOMONTH(TODAY(),-1)+1,tbl_LoanData[[#This Row],[Application Date]]&lt;=TODAY()),tbl_LoanData[[#This Row],[Loan Amount]],0)</f>
        <v>0</v>
      </c>
      <c r="AN1881" s="14">
        <f>tbl_LoanData[[#This Row],[Amount Paid]]-(Q1881-X1881)</f>
        <v>-1826500</v>
      </c>
      <c r="AO1881" s="14">
        <f>IF(tbl_LoanData[[#This Row],[Application Status]]="Approved",1,0)</f>
        <v>0</v>
      </c>
      <c r="AP1881" s="22" t="str">
        <f t="shared" ca="1" si="88"/>
        <v/>
      </c>
      <c r="AQ1881" s="22" t="str">
        <f t="shared" ca="1" si="89"/>
        <v/>
      </c>
    </row>
    <row r="1882" spans="1:43" ht="14.4" customHeight="1" x14ac:dyDescent="0.3">
      <c r="A1882" s="2" t="s">
        <v>10765</v>
      </c>
      <c r="B1882" s="2" t="s">
        <v>10766</v>
      </c>
      <c r="C1882" s="2" t="s">
        <v>471</v>
      </c>
      <c r="D1882" s="2" t="s">
        <v>117</v>
      </c>
      <c r="E1882" s="2" t="s">
        <v>125</v>
      </c>
      <c r="F1882" s="2">
        <v>29</v>
      </c>
      <c r="G1882" s="2" t="s">
        <v>83</v>
      </c>
      <c r="H1882" s="2" t="s">
        <v>205</v>
      </c>
      <c r="I1882" s="2" t="s">
        <v>49</v>
      </c>
      <c r="J1882" s="3">
        <v>45257</v>
      </c>
      <c r="K1882" s="3">
        <v>45276</v>
      </c>
      <c r="L1882" s="2" t="s">
        <v>38</v>
      </c>
      <c r="M1882" s="2" t="s">
        <v>71</v>
      </c>
      <c r="N1882" s="2" t="s">
        <v>589</v>
      </c>
      <c r="O1882" s="4">
        <v>1012000</v>
      </c>
      <c r="P1882" s="4">
        <v>343400</v>
      </c>
      <c r="Q1882" s="4">
        <v>668600</v>
      </c>
      <c r="R1882" s="2">
        <v>12</v>
      </c>
      <c r="S1882" s="5">
        <v>8.24</v>
      </c>
      <c r="T1882" s="4">
        <v>60307.72</v>
      </c>
      <c r="U1882" s="2" t="s">
        <v>73</v>
      </c>
      <c r="V1882" s="2" t="s">
        <v>34</v>
      </c>
      <c r="W1882" s="4">
        <v>663384.92000000004</v>
      </c>
      <c r="X1882" s="4">
        <v>60307.72</v>
      </c>
      <c r="Y1882" s="4">
        <v>723692.64</v>
      </c>
      <c r="Z1882" s="2">
        <v>32</v>
      </c>
      <c r="AA1882" s="2" t="s">
        <v>58</v>
      </c>
      <c r="AB1882" s="2" t="s">
        <v>15728</v>
      </c>
      <c r="AC1882" s="2" t="s">
        <v>138</v>
      </c>
      <c r="AD1882" s="2" t="s">
        <v>76</v>
      </c>
      <c r="AE1882" s="5">
        <v>66.069999999999993</v>
      </c>
      <c r="AF1882" s="2">
        <v>1</v>
      </c>
      <c r="AG1882" s="2" t="s">
        <v>15718</v>
      </c>
      <c r="AH1882" s="2">
        <v>19</v>
      </c>
      <c r="AI1882" s="6" t="str">
        <f t="shared" si="87"/>
        <v>25-34</v>
      </c>
      <c r="AJ1882" s="11">
        <f>YEAR(tbl_LoanData[[#This Row],[Application Date]])</f>
        <v>2023</v>
      </c>
      <c r="AK1882" s="11" t="str">
        <f>TEXT(tbl_LoanData[[#This Row],[Application Date]],"MMMM")</f>
        <v>November</v>
      </c>
      <c r="AL1882" s="12">
        <f>DATE(YEAR(tbl_LoanData[[#This Row],[Application Date]]),MONTH(tbl_LoanData[[#This Row],[Application Date]]),1)</f>
        <v>45231</v>
      </c>
      <c r="AM1882" s="14">
        <f ca="1">IF(AND(tbl_LoanData[[#This Row],[Application Date]]&gt;=EOMONTH(TODAY(),-1)+1,tbl_LoanData[[#This Row],[Application Date]]&lt;=TODAY()),tbl_LoanData[[#This Row],[Loan Amount]],0)</f>
        <v>0</v>
      </c>
      <c r="AN1882" s="14">
        <f>tbl_LoanData[[#This Row],[Amount Paid]]-(Q1882-X1882)</f>
        <v>55092.640000000014</v>
      </c>
      <c r="AO1882" s="14">
        <f>IF(tbl_LoanData[[#This Row],[Application Status]]="Approved",1,0)</f>
        <v>1</v>
      </c>
      <c r="AP1882" s="22" t="str">
        <f t="shared" ca="1" si="88"/>
        <v/>
      </c>
      <c r="AQ1882" s="22" t="str">
        <f t="shared" ca="1" si="89"/>
        <v/>
      </c>
    </row>
    <row r="1883" spans="1:43" ht="14.4" customHeight="1" x14ac:dyDescent="0.3">
      <c r="A1883" s="2" t="s">
        <v>11029</v>
      </c>
      <c r="B1883" s="2" t="s">
        <v>11030</v>
      </c>
      <c r="C1883" s="2" t="s">
        <v>100</v>
      </c>
      <c r="D1883" s="2" t="s">
        <v>189</v>
      </c>
      <c r="E1883" s="2" t="s">
        <v>540</v>
      </c>
      <c r="F1883" s="2">
        <v>53</v>
      </c>
      <c r="G1883" s="2" t="s">
        <v>69</v>
      </c>
      <c r="H1883" s="2" t="s">
        <v>172</v>
      </c>
      <c r="I1883" s="2" t="s">
        <v>45</v>
      </c>
      <c r="J1883" s="3">
        <v>45247</v>
      </c>
      <c r="K1883" s="3">
        <v>45264</v>
      </c>
      <c r="L1883" s="2" t="s">
        <v>40</v>
      </c>
      <c r="M1883" s="2" t="s">
        <v>157</v>
      </c>
      <c r="N1883" s="2" t="s">
        <v>328</v>
      </c>
      <c r="O1883" s="4">
        <v>1140000</v>
      </c>
      <c r="P1883" s="4">
        <v>194500</v>
      </c>
      <c r="Q1883" s="4">
        <v>945500</v>
      </c>
      <c r="R1883" s="2">
        <v>36</v>
      </c>
      <c r="S1883" s="5">
        <v>8.99</v>
      </c>
      <c r="T1883" s="4">
        <v>33347.26</v>
      </c>
      <c r="U1883" s="2" t="s">
        <v>73</v>
      </c>
      <c r="V1883" s="2" t="s">
        <v>74</v>
      </c>
      <c r="W1883" s="4">
        <v>1067112.32</v>
      </c>
      <c r="X1883" s="4">
        <v>133389.03</v>
      </c>
      <c r="Y1883" s="4">
        <v>1200501.3500000001</v>
      </c>
      <c r="Z1883" s="2">
        <v>0</v>
      </c>
      <c r="AA1883" s="2" t="s">
        <v>56</v>
      </c>
      <c r="AB1883" s="2" t="s">
        <v>15728</v>
      </c>
      <c r="AC1883" s="2" t="s">
        <v>146</v>
      </c>
      <c r="AD1883" s="2" t="s">
        <v>76</v>
      </c>
      <c r="AE1883" s="5">
        <v>82.94</v>
      </c>
      <c r="AF1883" s="2">
        <v>0</v>
      </c>
      <c r="AG1883" s="2" t="s">
        <v>77</v>
      </c>
      <c r="AH1883" s="2">
        <v>17</v>
      </c>
      <c r="AI1883" s="6" t="str">
        <f t="shared" si="87"/>
        <v>45-54</v>
      </c>
      <c r="AJ1883" s="11">
        <f>YEAR(tbl_LoanData[[#This Row],[Application Date]])</f>
        <v>2023</v>
      </c>
      <c r="AK1883" s="11" t="str">
        <f>TEXT(tbl_LoanData[[#This Row],[Application Date]],"MMMM")</f>
        <v>November</v>
      </c>
      <c r="AL1883" s="12">
        <f>DATE(YEAR(tbl_LoanData[[#This Row],[Application Date]]),MONTH(tbl_LoanData[[#This Row],[Application Date]]),1)</f>
        <v>45231</v>
      </c>
      <c r="AM1883" s="14">
        <f ca="1">IF(AND(tbl_LoanData[[#This Row],[Application Date]]&gt;=EOMONTH(TODAY(),-1)+1,tbl_LoanData[[#This Row],[Application Date]]&lt;=TODAY()),tbl_LoanData[[#This Row],[Loan Amount]],0)</f>
        <v>0</v>
      </c>
      <c r="AN1883" s="14">
        <f>tbl_LoanData[[#This Row],[Amount Paid]]-(Q1883-X1883)</f>
        <v>255001.35000000009</v>
      </c>
      <c r="AO1883" s="14">
        <f>IF(tbl_LoanData[[#This Row],[Application Status]]="Approved",1,0)</f>
        <v>1</v>
      </c>
      <c r="AP1883" s="22" t="str">
        <f t="shared" ca="1" si="88"/>
        <v/>
      </c>
      <c r="AQ1883" s="22" t="str">
        <f t="shared" ca="1" si="89"/>
        <v/>
      </c>
    </row>
    <row r="1884" spans="1:43" ht="14.4" customHeight="1" x14ac:dyDescent="0.3">
      <c r="A1884" s="2" t="s">
        <v>11033</v>
      </c>
      <c r="B1884" s="2" t="s">
        <v>11034</v>
      </c>
      <c r="C1884" s="2" t="s">
        <v>575</v>
      </c>
      <c r="D1884" s="2" t="s">
        <v>311</v>
      </c>
      <c r="E1884" s="2" t="s">
        <v>150</v>
      </c>
      <c r="F1884" s="2">
        <v>57</v>
      </c>
      <c r="G1884" s="2" t="s">
        <v>69</v>
      </c>
      <c r="H1884" s="2" t="s">
        <v>136</v>
      </c>
      <c r="I1884" s="2" t="s">
        <v>49</v>
      </c>
      <c r="J1884" s="3">
        <v>45237</v>
      </c>
      <c r="K1884" s="3">
        <v>45246</v>
      </c>
      <c r="L1884" s="2" t="s">
        <v>38</v>
      </c>
      <c r="M1884" s="2" t="s">
        <v>127</v>
      </c>
      <c r="N1884" s="2" t="s">
        <v>128</v>
      </c>
      <c r="O1884" s="4">
        <v>1910000</v>
      </c>
      <c r="P1884" s="4">
        <v>586600</v>
      </c>
      <c r="Q1884" s="4">
        <v>1323400</v>
      </c>
      <c r="R1884" s="2">
        <v>24</v>
      </c>
      <c r="S1884" s="5">
        <v>7.63</v>
      </c>
      <c r="T1884" s="4">
        <v>63556.28</v>
      </c>
      <c r="U1884" s="2" t="s">
        <v>73</v>
      </c>
      <c r="V1884" s="2" t="s">
        <v>34</v>
      </c>
      <c r="W1884" s="4">
        <v>1461794.44</v>
      </c>
      <c r="X1884" s="4">
        <v>63556.4</v>
      </c>
      <c r="Y1884" s="4">
        <v>1525350.84</v>
      </c>
      <c r="Z1884" s="2">
        <v>28</v>
      </c>
      <c r="AA1884" s="2" t="s">
        <v>57</v>
      </c>
      <c r="AB1884" s="2" t="s">
        <v>15728</v>
      </c>
      <c r="AC1884" s="2" t="s">
        <v>146</v>
      </c>
      <c r="AD1884" s="2" t="s">
        <v>76</v>
      </c>
      <c r="AE1884" s="5">
        <v>69.290000000000006</v>
      </c>
      <c r="AF1884" s="2">
        <v>1</v>
      </c>
      <c r="AG1884" s="2" t="s">
        <v>77</v>
      </c>
      <c r="AH1884" s="2">
        <v>9</v>
      </c>
      <c r="AI1884" s="6" t="str">
        <f t="shared" si="87"/>
        <v>55-64</v>
      </c>
      <c r="AJ1884" s="11">
        <f>YEAR(tbl_LoanData[[#This Row],[Application Date]])</f>
        <v>2023</v>
      </c>
      <c r="AK1884" s="11" t="str">
        <f>TEXT(tbl_LoanData[[#This Row],[Application Date]],"MMMM")</f>
        <v>November</v>
      </c>
      <c r="AL1884" s="12">
        <f>DATE(YEAR(tbl_LoanData[[#This Row],[Application Date]]),MONTH(tbl_LoanData[[#This Row],[Application Date]]),1)</f>
        <v>45231</v>
      </c>
      <c r="AM1884" s="14">
        <f ca="1">IF(AND(tbl_LoanData[[#This Row],[Application Date]]&gt;=EOMONTH(TODAY(),-1)+1,tbl_LoanData[[#This Row],[Application Date]]&lt;=TODAY()),tbl_LoanData[[#This Row],[Loan Amount]],0)</f>
        <v>0</v>
      </c>
      <c r="AN1884" s="14">
        <f>tbl_LoanData[[#This Row],[Amount Paid]]-(Q1884-X1884)</f>
        <v>201950.83999999985</v>
      </c>
      <c r="AO1884" s="14">
        <f>IF(tbl_LoanData[[#This Row],[Application Status]]="Approved",1,0)</f>
        <v>1</v>
      </c>
      <c r="AP1884" s="22" t="str">
        <f t="shared" ca="1" si="88"/>
        <v/>
      </c>
      <c r="AQ1884" s="22" t="str">
        <f t="shared" ca="1" si="89"/>
        <v/>
      </c>
    </row>
    <row r="1885" spans="1:43" ht="14.4" customHeight="1" x14ac:dyDescent="0.3">
      <c r="A1885" s="2" t="s">
        <v>11187</v>
      </c>
      <c r="B1885" s="2" t="s">
        <v>11188</v>
      </c>
      <c r="C1885" s="2" t="s">
        <v>220</v>
      </c>
      <c r="D1885" s="2" t="s">
        <v>176</v>
      </c>
      <c r="E1885" s="2" t="s">
        <v>125</v>
      </c>
      <c r="F1885" s="2">
        <v>26</v>
      </c>
      <c r="G1885" s="2" t="s">
        <v>69</v>
      </c>
      <c r="H1885" s="2" t="s">
        <v>372</v>
      </c>
      <c r="I1885" s="2" t="s">
        <v>43</v>
      </c>
      <c r="J1885" s="3">
        <v>45234</v>
      </c>
      <c r="K1885" s="3">
        <v>45241</v>
      </c>
      <c r="L1885" s="2" t="s">
        <v>39</v>
      </c>
      <c r="M1885" s="2" t="s">
        <v>167</v>
      </c>
      <c r="N1885" s="2" t="s">
        <v>491</v>
      </c>
      <c r="O1885" s="4">
        <v>1229000</v>
      </c>
      <c r="P1885" s="4">
        <v>294500</v>
      </c>
      <c r="Q1885" s="4">
        <v>934500</v>
      </c>
      <c r="R1885" s="2">
        <v>48</v>
      </c>
      <c r="S1885" s="5">
        <v>11.38</v>
      </c>
      <c r="T1885" s="4">
        <v>28330.92</v>
      </c>
      <c r="U1885" s="2" t="s">
        <v>73</v>
      </c>
      <c r="V1885" s="2" t="s">
        <v>74</v>
      </c>
      <c r="W1885" s="4">
        <v>906589.44</v>
      </c>
      <c r="X1885" s="4">
        <v>453294.96</v>
      </c>
      <c r="Y1885" s="4">
        <v>1359884.4</v>
      </c>
      <c r="Z1885" s="2">
        <v>29</v>
      </c>
      <c r="AA1885" s="2" t="s">
        <v>57</v>
      </c>
      <c r="AB1885" s="2" t="s">
        <v>15728</v>
      </c>
      <c r="AC1885" s="2" t="s">
        <v>87</v>
      </c>
      <c r="AD1885" s="2" t="s">
        <v>76</v>
      </c>
      <c r="AE1885" s="5">
        <v>76.040000000000006</v>
      </c>
      <c r="AF1885" s="2">
        <v>1</v>
      </c>
      <c r="AG1885" s="2" t="s">
        <v>77</v>
      </c>
      <c r="AH1885" s="2">
        <v>7</v>
      </c>
      <c r="AI1885" s="6" t="str">
        <f t="shared" si="87"/>
        <v>25-34</v>
      </c>
      <c r="AJ1885" s="11">
        <f>YEAR(tbl_LoanData[[#This Row],[Application Date]])</f>
        <v>2023</v>
      </c>
      <c r="AK1885" s="11" t="str">
        <f>TEXT(tbl_LoanData[[#This Row],[Application Date]],"MMMM")</f>
        <v>November</v>
      </c>
      <c r="AL1885" s="12">
        <f>DATE(YEAR(tbl_LoanData[[#This Row],[Application Date]]),MONTH(tbl_LoanData[[#This Row],[Application Date]]),1)</f>
        <v>45231</v>
      </c>
      <c r="AM1885" s="14">
        <f ca="1">IF(AND(tbl_LoanData[[#This Row],[Application Date]]&gt;=EOMONTH(TODAY(),-1)+1,tbl_LoanData[[#This Row],[Application Date]]&lt;=TODAY()),tbl_LoanData[[#This Row],[Loan Amount]],0)</f>
        <v>0</v>
      </c>
      <c r="AN1885" s="14">
        <f>tbl_LoanData[[#This Row],[Amount Paid]]-(Q1885-X1885)</f>
        <v>425384.39999999997</v>
      </c>
      <c r="AO1885" s="14">
        <f>IF(tbl_LoanData[[#This Row],[Application Status]]="Approved",1,0)</f>
        <v>1</v>
      </c>
      <c r="AP1885" s="22" t="str">
        <f t="shared" ca="1" si="88"/>
        <v/>
      </c>
      <c r="AQ1885" s="22" t="str">
        <f t="shared" ca="1" si="89"/>
        <v/>
      </c>
    </row>
    <row r="1886" spans="1:43" ht="14.4" customHeight="1" x14ac:dyDescent="0.3">
      <c r="A1886" s="2" t="s">
        <v>11203</v>
      </c>
      <c r="B1886" s="2" t="s">
        <v>11204</v>
      </c>
      <c r="C1886" s="2" t="s">
        <v>231</v>
      </c>
      <c r="D1886" s="2" t="s">
        <v>117</v>
      </c>
      <c r="E1886" s="2" t="s">
        <v>134</v>
      </c>
      <c r="F1886" s="2">
        <v>60</v>
      </c>
      <c r="G1886" s="2" t="s">
        <v>83</v>
      </c>
      <c r="H1886" s="2" t="s">
        <v>256</v>
      </c>
      <c r="I1886" s="2" t="s">
        <v>43</v>
      </c>
      <c r="J1886" s="3">
        <v>45239</v>
      </c>
      <c r="K1886" s="3">
        <v>45255</v>
      </c>
      <c r="L1886" s="2" t="s">
        <v>37</v>
      </c>
      <c r="M1886" s="2" t="s">
        <v>260</v>
      </c>
      <c r="N1886" s="2" t="s">
        <v>745</v>
      </c>
      <c r="O1886" s="4">
        <v>150000</v>
      </c>
      <c r="P1886" s="4">
        <v>58000</v>
      </c>
      <c r="Q1886" s="4">
        <v>92000</v>
      </c>
      <c r="R1886" s="2">
        <v>36</v>
      </c>
      <c r="S1886" s="5">
        <v>8.4600000000000009</v>
      </c>
      <c r="T1886" s="4">
        <v>3204.16</v>
      </c>
      <c r="U1886" s="2" t="s">
        <v>73</v>
      </c>
      <c r="V1886" s="2" t="s">
        <v>74</v>
      </c>
      <c r="W1886" s="4">
        <v>105737.28</v>
      </c>
      <c r="X1886" s="4">
        <v>9612.32</v>
      </c>
      <c r="Y1886" s="4">
        <v>115349.6</v>
      </c>
      <c r="Z1886" s="2">
        <v>0</v>
      </c>
      <c r="AA1886" s="2" t="s">
        <v>56</v>
      </c>
      <c r="AB1886" s="2" t="s">
        <v>15729</v>
      </c>
      <c r="AC1886" s="2" t="s">
        <v>146</v>
      </c>
      <c r="AD1886" s="2" t="s">
        <v>76</v>
      </c>
      <c r="AE1886" s="5">
        <v>61.33</v>
      </c>
      <c r="AF1886" s="2">
        <v>0</v>
      </c>
      <c r="AG1886" s="2" t="s">
        <v>77</v>
      </c>
      <c r="AH1886" s="2">
        <v>16</v>
      </c>
      <c r="AI1886" s="6" t="str">
        <f t="shared" si="87"/>
        <v>55-64</v>
      </c>
      <c r="AJ1886" s="11">
        <f>YEAR(tbl_LoanData[[#This Row],[Application Date]])</f>
        <v>2023</v>
      </c>
      <c r="AK1886" s="11" t="str">
        <f>TEXT(tbl_LoanData[[#This Row],[Application Date]],"MMMM")</f>
        <v>November</v>
      </c>
      <c r="AL1886" s="12">
        <f>DATE(YEAR(tbl_LoanData[[#This Row],[Application Date]]),MONTH(tbl_LoanData[[#This Row],[Application Date]]),1)</f>
        <v>45231</v>
      </c>
      <c r="AM1886" s="14">
        <f ca="1">IF(AND(tbl_LoanData[[#This Row],[Application Date]]&gt;=EOMONTH(TODAY(),-1)+1,tbl_LoanData[[#This Row],[Application Date]]&lt;=TODAY()),tbl_LoanData[[#This Row],[Loan Amount]],0)</f>
        <v>0</v>
      </c>
      <c r="AN1886" s="14">
        <f>tbl_LoanData[[#This Row],[Amount Paid]]-(Q1886-X1886)</f>
        <v>23349.600000000006</v>
      </c>
      <c r="AO1886" s="14">
        <f>IF(tbl_LoanData[[#This Row],[Application Status]]="Approved",1,0)</f>
        <v>1</v>
      </c>
      <c r="AP1886" s="22" t="str">
        <f t="shared" ca="1" si="88"/>
        <v/>
      </c>
      <c r="AQ1886" s="22" t="str">
        <f t="shared" ca="1" si="89"/>
        <v/>
      </c>
    </row>
    <row r="1887" spans="1:43" ht="14.4" customHeight="1" x14ac:dyDescent="0.3">
      <c r="A1887" s="2" t="s">
        <v>11445</v>
      </c>
      <c r="B1887" s="2" t="s">
        <v>11446</v>
      </c>
      <c r="C1887" s="2" t="s">
        <v>682</v>
      </c>
      <c r="D1887" s="2" t="s">
        <v>189</v>
      </c>
      <c r="E1887" s="2" t="s">
        <v>209</v>
      </c>
      <c r="F1887" s="2">
        <v>25</v>
      </c>
      <c r="G1887" s="2" t="s">
        <v>69</v>
      </c>
      <c r="H1887" s="2" t="s">
        <v>269</v>
      </c>
      <c r="I1887" s="2" t="s">
        <v>46</v>
      </c>
      <c r="J1887" s="3">
        <v>45250</v>
      </c>
      <c r="K1887" s="3">
        <v>45260</v>
      </c>
      <c r="L1887" s="2" t="s">
        <v>39</v>
      </c>
      <c r="M1887" s="2" t="s">
        <v>157</v>
      </c>
      <c r="N1887" s="2" t="s">
        <v>158</v>
      </c>
      <c r="O1887" s="4">
        <v>2435000</v>
      </c>
      <c r="P1887" s="4">
        <v>858600</v>
      </c>
      <c r="Q1887" s="4">
        <v>1576400</v>
      </c>
      <c r="R1887" s="2">
        <v>36</v>
      </c>
      <c r="S1887" s="5">
        <v>7.54</v>
      </c>
      <c r="T1887" s="4">
        <v>53693.94</v>
      </c>
      <c r="U1887" s="2" t="s">
        <v>73</v>
      </c>
      <c r="V1887" s="2" t="s">
        <v>74</v>
      </c>
      <c r="W1887" s="4">
        <v>1771900.02</v>
      </c>
      <c r="X1887" s="4">
        <v>161081.66</v>
      </c>
      <c r="Y1887" s="4">
        <v>1932981.68</v>
      </c>
      <c r="Z1887" s="2">
        <v>0</v>
      </c>
      <c r="AA1887" s="2" t="s">
        <v>56</v>
      </c>
      <c r="AB1887" s="2" t="s">
        <v>15734</v>
      </c>
      <c r="AC1887" s="2" t="s">
        <v>360</v>
      </c>
      <c r="AD1887" s="2" t="s">
        <v>76</v>
      </c>
      <c r="AE1887" s="5">
        <v>64.739999999999995</v>
      </c>
      <c r="AF1887" s="2">
        <v>0</v>
      </c>
      <c r="AG1887" s="2" t="s">
        <v>77</v>
      </c>
      <c r="AH1887" s="2">
        <v>10</v>
      </c>
      <c r="AI1887" s="6" t="str">
        <f t="shared" si="87"/>
        <v>25-34</v>
      </c>
      <c r="AJ1887" s="11">
        <f>YEAR(tbl_LoanData[[#This Row],[Application Date]])</f>
        <v>2023</v>
      </c>
      <c r="AK1887" s="11" t="str">
        <f>TEXT(tbl_LoanData[[#This Row],[Application Date]],"MMMM")</f>
        <v>November</v>
      </c>
      <c r="AL1887" s="12">
        <f>DATE(YEAR(tbl_LoanData[[#This Row],[Application Date]]),MONTH(tbl_LoanData[[#This Row],[Application Date]]),1)</f>
        <v>45231</v>
      </c>
      <c r="AM1887" s="14">
        <f ca="1">IF(AND(tbl_LoanData[[#This Row],[Application Date]]&gt;=EOMONTH(TODAY(),-1)+1,tbl_LoanData[[#This Row],[Application Date]]&lt;=TODAY()),tbl_LoanData[[#This Row],[Loan Amount]],0)</f>
        <v>0</v>
      </c>
      <c r="AN1887" s="14">
        <f>tbl_LoanData[[#This Row],[Amount Paid]]-(Q1887-X1887)</f>
        <v>356581.67999999993</v>
      </c>
      <c r="AO1887" s="14">
        <f>IF(tbl_LoanData[[#This Row],[Application Status]]="Approved",1,0)</f>
        <v>1</v>
      </c>
      <c r="AP1887" s="22" t="str">
        <f t="shared" ca="1" si="88"/>
        <v/>
      </c>
      <c r="AQ1887" s="22" t="str">
        <f t="shared" ca="1" si="89"/>
        <v/>
      </c>
    </row>
    <row r="1888" spans="1:43" ht="14.4" customHeight="1" x14ac:dyDescent="0.3">
      <c r="A1888" s="2" t="s">
        <v>11513</v>
      </c>
      <c r="B1888" s="2" t="s">
        <v>11514</v>
      </c>
      <c r="C1888" s="2" t="s">
        <v>310</v>
      </c>
      <c r="D1888" s="2" t="s">
        <v>189</v>
      </c>
      <c r="E1888" s="2" t="s">
        <v>134</v>
      </c>
      <c r="F1888" s="2">
        <v>25</v>
      </c>
      <c r="G1888" s="2" t="s">
        <v>69</v>
      </c>
      <c r="H1888" s="2" t="s">
        <v>70</v>
      </c>
      <c r="I1888" s="2" t="s">
        <v>50</v>
      </c>
      <c r="J1888" s="3">
        <v>45256</v>
      </c>
      <c r="K1888" s="3">
        <v>45269</v>
      </c>
      <c r="L1888" s="2" t="s">
        <v>36</v>
      </c>
      <c r="M1888" s="2" t="s">
        <v>94</v>
      </c>
      <c r="N1888" s="2" t="s">
        <v>212</v>
      </c>
      <c r="O1888" s="4">
        <v>935000</v>
      </c>
      <c r="P1888" s="4">
        <v>239800</v>
      </c>
      <c r="Q1888" s="4">
        <v>695200</v>
      </c>
      <c r="R1888" s="2">
        <v>24</v>
      </c>
      <c r="S1888" s="5">
        <v>10.33</v>
      </c>
      <c r="T1888" s="4">
        <v>34951.18</v>
      </c>
      <c r="U1888" s="2" t="s">
        <v>73</v>
      </c>
      <c r="V1888" s="2" t="s">
        <v>34</v>
      </c>
      <c r="W1888" s="4">
        <v>768925.96</v>
      </c>
      <c r="X1888" s="4">
        <v>69902.36</v>
      </c>
      <c r="Y1888" s="4">
        <v>838828.32</v>
      </c>
      <c r="Z1888" s="2">
        <v>56</v>
      </c>
      <c r="AA1888" s="2" t="s">
        <v>58</v>
      </c>
      <c r="AB1888" s="2" t="s">
        <v>15729</v>
      </c>
      <c r="AC1888" s="2" t="s">
        <v>138</v>
      </c>
      <c r="AD1888" s="2" t="s">
        <v>76</v>
      </c>
      <c r="AE1888" s="5">
        <v>74.349999999999994</v>
      </c>
      <c r="AF1888" s="2">
        <v>2</v>
      </c>
      <c r="AG1888" s="2" t="s">
        <v>15718</v>
      </c>
      <c r="AH1888" s="2">
        <v>13</v>
      </c>
      <c r="AI1888" s="6" t="str">
        <f t="shared" si="87"/>
        <v>25-34</v>
      </c>
      <c r="AJ1888" s="11">
        <f>YEAR(tbl_LoanData[[#This Row],[Application Date]])</f>
        <v>2023</v>
      </c>
      <c r="AK1888" s="11" t="str">
        <f>TEXT(tbl_LoanData[[#This Row],[Application Date]],"MMMM")</f>
        <v>November</v>
      </c>
      <c r="AL1888" s="12">
        <f>DATE(YEAR(tbl_LoanData[[#This Row],[Application Date]]),MONTH(tbl_LoanData[[#This Row],[Application Date]]),1)</f>
        <v>45231</v>
      </c>
      <c r="AM1888" s="14">
        <f ca="1">IF(AND(tbl_LoanData[[#This Row],[Application Date]]&gt;=EOMONTH(TODAY(),-1)+1,tbl_LoanData[[#This Row],[Application Date]]&lt;=TODAY()),tbl_LoanData[[#This Row],[Loan Amount]],0)</f>
        <v>0</v>
      </c>
      <c r="AN1888" s="14">
        <f>tbl_LoanData[[#This Row],[Amount Paid]]-(Q1888-X1888)</f>
        <v>143628.31999999995</v>
      </c>
      <c r="AO1888" s="14">
        <f>IF(tbl_LoanData[[#This Row],[Application Status]]="Approved",1,0)</f>
        <v>1</v>
      </c>
      <c r="AP1888" s="22" t="str">
        <f t="shared" ca="1" si="88"/>
        <v/>
      </c>
      <c r="AQ1888" s="22" t="str">
        <f t="shared" ca="1" si="89"/>
        <v/>
      </c>
    </row>
    <row r="1889" spans="1:43" ht="14.4" customHeight="1" x14ac:dyDescent="0.3">
      <c r="A1889" s="2" t="s">
        <v>11615</v>
      </c>
      <c r="B1889" s="2" t="s">
        <v>11616</v>
      </c>
      <c r="C1889" s="2" t="s">
        <v>149</v>
      </c>
      <c r="D1889" s="2" t="s">
        <v>142</v>
      </c>
      <c r="E1889" s="2" t="s">
        <v>81</v>
      </c>
      <c r="F1889" s="2">
        <v>39</v>
      </c>
      <c r="G1889" s="2" t="s">
        <v>83</v>
      </c>
      <c r="H1889" s="2" t="s">
        <v>565</v>
      </c>
      <c r="I1889" s="2" t="s">
        <v>47</v>
      </c>
      <c r="J1889" s="3">
        <v>45251</v>
      </c>
      <c r="K1889" s="3">
        <v>45260</v>
      </c>
      <c r="L1889" s="2" t="s">
        <v>39</v>
      </c>
      <c r="M1889" s="2" t="s">
        <v>127</v>
      </c>
      <c r="N1889" s="2" t="s">
        <v>195</v>
      </c>
      <c r="O1889" s="4">
        <v>1193000</v>
      </c>
      <c r="P1889" s="4">
        <v>166500</v>
      </c>
      <c r="Q1889" s="4">
        <v>1026500</v>
      </c>
      <c r="R1889" s="2">
        <v>48</v>
      </c>
      <c r="S1889" s="5">
        <v>10.55</v>
      </c>
      <c r="T1889" s="4">
        <v>30410.06</v>
      </c>
      <c r="U1889" s="2" t="s">
        <v>73</v>
      </c>
      <c r="V1889" s="2" t="s">
        <v>74</v>
      </c>
      <c r="W1889" s="4">
        <v>1003531.98</v>
      </c>
      <c r="X1889" s="4">
        <v>456151.02</v>
      </c>
      <c r="Y1889" s="4">
        <v>1459683</v>
      </c>
      <c r="Z1889" s="2">
        <v>0</v>
      </c>
      <c r="AA1889" s="2" t="s">
        <v>56</v>
      </c>
      <c r="AB1889" s="2" t="s">
        <v>15733</v>
      </c>
      <c r="AC1889" s="2" t="s">
        <v>106</v>
      </c>
      <c r="AD1889" s="2" t="s">
        <v>76</v>
      </c>
      <c r="AE1889" s="5">
        <v>86.04</v>
      </c>
      <c r="AF1889" s="2">
        <v>0</v>
      </c>
      <c r="AG1889" s="2" t="s">
        <v>77</v>
      </c>
      <c r="AH1889" s="2">
        <v>9</v>
      </c>
      <c r="AI1889" s="6" t="str">
        <f t="shared" si="87"/>
        <v>35-44</v>
      </c>
      <c r="AJ1889" s="11">
        <f>YEAR(tbl_LoanData[[#This Row],[Application Date]])</f>
        <v>2023</v>
      </c>
      <c r="AK1889" s="11" t="str">
        <f>TEXT(tbl_LoanData[[#This Row],[Application Date]],"MMMM")</f>
        <v>November</v>
      </c>
      <c r="AL1889" s="12">
        <f>DATE(YEAR(tbl_LoanData[[#This Row],[Application Date]]),MONTH(tbl_LoanData[[#This Row],[Application Date]]),1)</f>
        <v>45231</v>
      </c>
      <c r="AM1889" s="14">
        <f ca="1">IF(AND(tbl_LoanData[[#This Row],[Application Date]]&gt;=EOMONTH(TODAY(),-1)+1,tbl_LoanData[[#This Row],[Application Date]]&lt;=TODAY()),tbl_LoanData[[#This Row],[Loan Amount]],0)</f>
        <v>0</v>
      </c>
      <c r="AN1889" s="14">
        <f>tbl_LoanData[[#This Row],[Amount Paid]]-(Q1889-X1889)</f>
        <v>433183</v>
      </c>
      <c r="AO1889" s="14">
        <f>IF(tbl_LoanData[[#This Row],[Application Status]]="Approved",1,0)</f>
        <v>1</v>
      </c>
      <c r="AP1889" s="22" t="str">
        <f t="shared" ca="1" si="88"/>
        <v/>
      </c>
      <c r="AQ1889" s="22" t="str">
        <f t="shared" ca="1" si="89"/>
        <v/>
      </c>
    </row>
    <row r="1890" spans="1:43" ht="14.4" customHeight="1" x14ac:dyDescent="0.3">
      <c r="A1890" s="2" t="s">
        <v>11619</v>
      </c>
      <c r="B1890" s="2" t="s">
        <v>11620</v>
      </c>
      <c r="C1890" s="2" t="s">
        <v>338</v>
      </c>
      <c r="D1890" s="2" t="s">
        <v>81</v>
      </c>
      <c r="E1890" s="2" t="s">
        <v>268</v>
      </c>
      <c r="F1890" s="2">
        <v>55</v>
      </c>
      <c r="G1890" s="2" t="s">
        <v>83</v>
      </c>
      <c r="H1890" s="2" t="s">
        <v>244</v>
      </c>
      <c r="I1890" s="2" t="s">
        <v>48</v>
      </c>
      <c r="J1890" s="3">
        <v>45249</v>
      </c>
      <c r="K1890" s="3">
        <v>45251</v>
      </c>
      <c r="L1890" s="2" t="s">
        <v>40</v>
      </c>
      <c r="M1890" s="2" t="s">
        <v>157</v>
      </c>
      <c r="N1890" s="2" t="s">
        <v>299</v>
      </c>
      <c r="O1890" s="4">
        <v>1022000</v>
      </c>
      <c r="P1890" s="4">
        <v>329800</v>
      </c>
      <c r="Q1890" s="4">
        <v>692200</v>
      </c>
      <c r="R1890" s="2">
        <v>24</v>
      </c>
      <c r="S1890" s="5">
        <v>13.94</v>
      </c>
      <c r="T1890" s="4">
        <v>36882.720000000001</v>
      </c>
      <c r="U1890" s="2" t="s">
        <v>73</v>
      </c>
      <c r="V1890" s="2" t="s">
        <v>34</v>
      </c>
      <c r="W1890" s="4">
        <v>848302.56</v>
      </c>
      <c r="X1890" s="4">
        <v>36882.800000000003</v>
      </c>
      <c r="Y1890" s="4">
        <v>885185.36</v>
      </c>
      <c r="Z1890" s="2">
        <v>31</v>
      </c>
      <c r="AA1890" s="2" t="s">
        <v>58</v>
      </c>
      <c r="AB1890" s="2" t="s">
        <v>15727</v>
      </c>
      <c r="AC1890" s="2" t="s">
        <v>146</v>
      </c>
      <c r="AD1890" s="2" t="s">
        <v>76</v>
      </c>
      <c r="AE1890" s="5">
        <v>67.73</v>
      </c>
      <c r="AF1890" s="2">
        <v>1</v>
      </c>
      <c r="AG1890" s="2" t="s">
        <v>15718</v>
      </c>
      <c r="AH1890" s="2">
        <v>2</v>
      </c>
      <c r="AI1890" s="6" t="str">
        <f t="shared" si="87"/>
        <v>55-64</v>
      </c>
      <c r="AJ1890" s="11">
        <f>YEAR(tbl_LoanData[[#This Row],[Application Date]])</f>
        <v>2023</v>
      </c>
      <c r="AK1890" s="11" t="str">
        <f>TEXT(tbl_LoanData[[#This Row],[Application Date]],"MMMM")</f>
        <v>November</v>
      </c>
      <c r="AL1890" s="12">
        <f>DATE(YEAR(tbl_LoanData[[#This Row],[Application Date]]),MONTH(tbl_LoanData[[#This Row],[Application Date]]),1)</f>
        <v>45231</v>
      </c>
      <c r="AM1890" s="14">
        <f ca="1">IF(AND(tbl_LoanData[[#This Row],[Application Date]]&gt;=EOMONTH(TODAY(),-1)+1,tbl_LoanData[[#This Row],[Application Date]]&lt;=TODAY()),tbl_LoanData[[#This Row],[Loan Amount]],0)</f>
        <v>0</v>
      </c>
      <c r="AN1890" s="14">
        <f>tbl_LoanData[[#This Row],[Amount Paid]]-(Q1890-X1890)</f>
        <v>192985.3600000001</v>
      </c>
      <c r="AO1890" s="14">
        <f>IF(tbl_LoanData[[#This Row],[Application Status]]="Approved",1,0)</f>
        <v>1</v>
      </c>
      <c r="AP1890" s="22" t="str">
        <f t="shared" ca="1" si="88"/>
        <v/>
      </c>
      <c r="AQ1890" s="22" t="str">
        <f t="shared" ca="1" si="89"/>
        <v/>
      </c>
    </row>
    <row r="1891" spans="1:43" ht="14.4" customHeight="1" x14ac:dyDescent="0.3">
      <c r="A1891" s="2" t="s">
        <v>11933</v>
      </c>
      <c r="B1891" s="2" t="s">
        <v>11934</v>
      </c>
      <c r="C1891" s="2" t="s">
        <v>560</v>
      </c>
      <c r="D1891" s="2" t="s">
        <v>161</v>
      </c>
      <c r="E1891" s="2" t="s">
        <v>293</v>
      </c>
      <c r="F1891" s="2">
        <v>60</v>
      </c>
      <c r="G1891" s="2" t="s">
        <v>69</v>
      </c>
      <c r="H1891" s="2" t="s">
        <v>259</v>
      </c>
      <c r="I1891" s="2" t="s">
        <v>43</v>
      </c>
      <c r="J1891" s="3">
        <v>45231</v>
      </c>
      <c r="K1891" s="3"/>
      <c r="L1891" s="2" t="s">
        <v>36</v>
      </c>
      <c r="M1891" s="2" t="s">
        <v>85</v>
      </c>
      <c r="N1891" s="2" t="s">
        <v>344</v>
      </c>
      <c r="O1891" s="4">
        <v>875000</v>
      </c>
      <c r="P1891" s="4">
        <v>181200</v>
      </c>
      <c r="Q1891" s="4">
        <v>693800</v>
      </c>
      <c r="R1891" s="2">
        <v>36</v>
      </c>
      <c r="S1891" s="5">
        <v>12.38</v>
      </c>
      <c r="T1891" s="4">
        <v>26429.93</v>
      </c>
      <c r="U1891" s="2" t="s">
        <v>96</v>
      </c>
      <c r="V1891" s="2" t="s">
        <v>97</v>
      </c>
      <c r="W1891" s="4">
        <v>0</v>
      </c>
      <c r="X1891" s="4">
        <v>0</v>
      </c>
      <c r="Y1891" s="4">
        <v>951477.32</v>
      </c>
      <c r="Z1891" s="2">
        <v>0</v>
      </c>
      <c r="AA1891" s="2" t="s">
        <v>97</v>
      </c>
      <c r="AB1891" s="2" t="s">
        <v>15733</v>
      </c>
      <c r="AC1891" s="2" t="s">
        <v>129</v>
      </c>
      <c r="AD1891" s="2" t="s">
        <v>76</v>
      </c>
      <c r="AE1891" s="5">
        <v>79.290000000000006</v>
      </c>
      <c r="AF1891" s="2">
        <v>0</v>
      </c>
      <c r="AG1891" s="2" t="s">
        <v>97</v>
      </c>
      <c r="AH1891" s="2"/>
      <c r="AI1891" s="6" t="str">
        <f t="shared" si="87"/>
        <v>55-64</v>
      </c>
      <c r="AJ1891" s="11">
        <f>YEAR(tbl_LoanData[[#This Row],[Application Date]])</f>
        <v>2023</v>
      </c>
      <c r="AK1891" s="11" t="str">
        <f>TEXT(tbl_LoanData[[#This Row],[Application Date]],"MMMM")</f>
        <v>November</v>
      </c>
      <c r="AL1891" s="12">
        <f>DATE(YEAR(tbl_LoanData[[#This Row],[Application Date]]),MONTH(tbl_LoanData[[#This Row],[Application Date]]),1)</f>
        <v>45231</v>
      </c>
      <c r="AM1891" s="14">
        <f ca="1">IF(AND(tbl_LoanData[[#This Row],[Application Date]]&gt;=EOMONTH(TODAY(),-1)+1,tbl_LoanData[[#This Row],[Application Date]]&lt;=TODAY()),tbl_LoanData[[#This Row],[Loan Amount]],0)</f>
        <v>0</v>
      </c>
      <c r="AN1891" s="14">
        <f>tbl_LoanData[[#This Row],[Amount Paid]]-(Q1891-X1891)</f>
        <v>-693800</v>
      </c>
      <c r="AO1891" s="14">
        <f>IF(tbl_LoanData[[#This Row],[Application Status]]="Approved",1,0)</f>
        <v>0</v>
      </c>
      <c r="AP1891" s="22" t="str">
        <f t="shared" ca="1" si="88"/>
        <v/>
      </c>
      <c r="AQ1891" s="22" t="str">
        <f t="shared" ca="1" si="89"/>
        <v/>
      </c>
    </row>
    <row r="1892" spans="1:43" x14ac:dyDescent="0.3">
      <c r="A1892" s="2" t="s">
        <v>11983</v>
      </c>
      <c r="B1892" s="2" t="s">
        <v>11984</v>
      </c>
      <c r="C1892" s="2" t="s">
        <v>80</v>
      </c>
      <c r="D1892" s="2" t="s">
        <v>209</v>
      </c>
      <c r="E1892" s="2" t="s">
        <v>385</v>
      </c>
      <c r="F1892" s="2">
        <v>48</v>
      </c>
      <c r="G1892" s="2" t="s">
        <v>83</v>
      </c>
      <c r="H1892" s="2" t="s">
        <v>205</v>
      </c>
      <c r="I1892" s="2" t="s">
        <v>49</v>
      </c>
      <c r="J1892" s="3">
        <v>45240</v>
      </c>
      <c r="K1892" s="3"/>
      <c r="L1892" s="2" t="s">
        <v>40</v>
      </c>
      <c r="M1892" s="2" t="s">
        <v>71</v>
      </c>
      <c r="N1892" s="2" t="s">
        <v>137</v>
      </c>
      <c r="O1892" s="4">
        <v>1182000</v>
      </c>
      <c r="P1892" s="4">
        <v>399100</v>
      </c>
      <c r="Q1892" s="4">
        <v>782900</v>
      </c>
      <c r="R1892" s="2">
        <v>12</v>
      </c>
      <c r="S1892" s="5">
        <v>7.4</v>
      </c>
      <c r="T1892" s="4">
        <v>70069.55</v>
      </c>
      <c r="U1892" s="2" t="s">
        <v>113</v>
      </c>
      <c r="V1892" s="2" t="s">
        <v>97</v>
      </c>
      <c r="W1892" s="4">
        <v>0</v>
      </c>
      <c r="X1892" s="4">
        <v>0</v>
      </c>
      <c r="Y1892" s="4">
        <v>840834.6</v>
      </c>
      <c r="Z1892" s="2">
        <v>0</v>
      </c>
      <c r="AA1892" s="2" t="s">
        <v>97</v>
      </c>
      <c r="AB1892" s="2" t="s">
        <v>15733</v>
      </c>
      <c r="AC1892" s="2" t="s">
        <v>332</v>
      </c>
      <c r="AD1892" s="2" t="s">
        <v>76</v>
      </c>
      <c r="AE1892" s="5">
        <v>66.239999999999995</v>
      </c>
      <c r="AF1892" s="2">
        <v>0</v>
      </c>
      <c r="AG1892" s="2" t="s">
        <v>97</v>
      </c>
      <c r="AH1892" s="2"/>
      <c r="AI1892" s="6" t="str">
        <f t="shared" si="87"/>
        <v>45-54</v>
      </c>
      <c r="AJ1892" s="11">
        <f>YEAR(tbl_LoanData[[#This Row],[Application Date]])</f>
        <v>2023</v>
      </c>
      <c r="AK1892" s="11" t="str">
        <f>TEXT(tbl_LoanData[[#This Row],[Application Date]],"MMMM")</f>
        <v>November</v>
      </c>
      <c r="AL1892" s="12">
        <f>DATE(YEAR(tbl_LoanData[[#This Row],[Application Date]]),MONTH(tbl_LoanData[[#This Row],[Application Date]]),1)</f>
        <v>45231</v>
      </c>
      <c r="AM1892" s="14">
        <f ca="1">IF(AND(tbl_LoanData[[#This Row],[Application Date]]&gt;=EOMONTH(TODAY(),-1)+1,tbl_LoanData[[#This Row],[Application Date]]&lt;=TODAY()),tbl_LoanData[[#This Row],[Loan Amount]],0)</f>
        <v>0</v>
      </c>
      <c r="AN1892" s="14">
        <f>tbl_LoanData[[#This Row],[Amount Paid]]-(Q1892-X1892)</f>
        <v>-782900</v>
      </c>
      <c r="AO1892" s="14">
        <f>IF(tbl_LoanData[[#This Row],[Application Status]]="Approved",1,0)</f>
        <v>0</v>
      </c>
      <c r="AP1892" s="22" t="str">
        <f t="shared" ca="1" si="88"/>
        <v/>
      </c>
      <c r="AQ1892" s="22" t="str">
        <f t="shared" ca="1" si="89"/>
        <v/>
      </c>
    </row>
    <row r="1893" spans="1:43" x14ac:dyDescent="0.3">
      <c r="A1893" s="2" t="s">
        <v>12017</v>
      </c>
      <c r="B1893" s="2" t="s">
        <v>12018</v>
      </c>
      <c r="C1893" s="2" t="s">
        <v>231</v>
      </c>
      <c r="D1893" s="2" t="s">
        <v>118</v>
      </c>
      <c r="E1893" s="2" t="s">
        <v>312</v>
      </c>
      <c r="F1893" s="2">
        <v>30</v>
      </c>
      <c r="G1893" s="2" t="s">
        <v>83</v>
      </c>
      <c r="H1893" s="2" t="s">
        <v>269</v>
      </c>
      <c r="I1893" s="2" t="s">
        <v>46</v>
      </c>
      <c r="J1893" s="3">
        <v>45241</v>
      </c>
      <c r="K1893" s="3">
        <v>45257</v>
      </c>
      <c r="L1893" s="2" t="s">
        <v>39</v>
      </c>
      <c r="M1893" s="2" t="s">
        <v>157</v>
      </c>
      <c r="N1893" s="2" t="s">
        <v>158</v>
      </c>
      <c r="O1893" s="4">
        <v>1113000</v>
      </c>
      <c r="P1893" s="4">
        <v>336700</v>
      </c>
      <c r="Q1893" s="4">
        <v>776300</v>
      </c>
      <c r="R1893" s="2">
        <v>60</v>
      </c>
      <c r="S1893" s="5">
        <v>14.63</v>
      </c>
      <c r="T1893" s="4">
        <v>22402.720000000001</v>
      </c>
      <c r="U1893" s="2" t="s">
        <v>73</v>
      </c>
      <c r="V1893" s="2" t="s">
        <v>74</v>
      </c>
      <c r="W1893" s="4">
        <v>739289.76</v>
      </c>
      <c r="X1893" s="4">
        <v>604873.68999999994</v>
      </c>
      <c r="Y1893" s="4">
        <v>1344163.45</v>
      </c>
      <c r="Z1893" s="2">
        <v>0</v>
      </c>
      <c r="AA1893" s="2" t="s">
        <v>56</v>
      </c>
      <c r="AB1893" s="2" t="s">
        <v>15734</v>
      </c>
      <c r="AC1893" s="2" t="s">
        <v>146</v>
      </c>
      <c r="AD1893" s="2" t="s">
        <v>76</v>
      </c>
      <c r="AE1893" s="5">
        <v>69.75</v>
      </c>
      <c r="AF1893" s="2">
        <v>0</v>
      </c>
      <c r="AG1893" s="2" t="s">
        <v>77</v>
      </c>
      <c r="AH1893" s="2">
        <v>16</v>
      </c>
      <c r="AI1893" s="6" t="str">
        <f t="shared" si="87"/>
        <v>25-34</v>
      </c>
      <c r="AJ1893" s="11">
        <f>YEAR(tbl_LoanData[[#This Row],[Application Date]])</f>
        <v>2023</v>
      </c>
      <c r="AK1893" s="11" t="str">
        <f>TEXT(tbl_LoanData[[#This Row],[Application Date]],"MMMM")</f>
        <v>November</v>
      </c>
      <c r="AL1893" s="12">
        <f>DATE(YEAR(tbl_LoanData[[#This Row],[Application Date]]),MONTH(tbl_LoanData[[#This Row],[Application Date]]),1)</f>
        <v>45231</v>
      </c>
      <c r="AM1893" s="14">
        <f ca="1">IF(AND(tbl_LoanData[[#This Row],[Application Date]]&gt;=EOMONTH(TODAY(),-1)+1,tbl_LoanData[[#This Row],[Application Date]]&lt;=TODAY()),tbl_LoanData[[#This Row],[Loan Amount]],0)</f>
        <v>0</v>
      </c>
      <c r="AN1893" s="14">
        <f>tbl_LoanData[[#This Row],[Amount Paid]]-(Q1893-X1893)</f>
        <v>567863.44999999995</v>
      </c>
      <c r="AO1893" s="14">
        <f>IF(tbl_LoanData[[#This Row],[Application Status]]="Approved",1,0)</f>
        <v>1</v>
      </c>
      <c r="AP1893" s="22" t="str">
        <f t="shared" ca="1" si="88"/>
        <v/>
      </c>
      <c r="AQ1893" s="22" t="str">
        <f t="shared" ca="1" si="89"/>
        <v/>
      </c>
    </row>
    <row r="1894" spans="1:43" ht="14.4" customHeight="1" x14ac:dyDescent="0.3">
      <c r="A1894" s="2" t="s">
        <v>12039</v>
      </c>
      <c r="B1894" s="2" t="s">
        <v>12040</v>
      </c>
      <c r="C1894" s="2" t="s">
        <v>343</v>
      </c>
      <c r="D1894" s="2" t="s">
        <v>176</v>
      </c>
      <c r="E1894" s="2" t="s">
        <v>165</v>
      </c>
      <c r="F1894" s="2">
        <v>25</v>
      </c>
      <c r="G1894" s="2" t="s">
        <v>69</v>
      </c>
      <c r="H1894" s="2" t="s">
        <v>151</v>
      </c>
      <c r="I1894" s="2" t="s">
        <v>46</v>
      </c>
      <c r="J1894" s="3">
        <v>45246</v>
      </c>
      <c r="K1894" s="3"/>
      <c r="L1894" s="2" t="s">
        <v>36</v>
      </c>
      <c r="M1894" s="2" t="s">
        <v>111</v>
      </c>
      <c r="N1894" s="2" t="s">
        <v>350</v>
      </c>
      <c r="O1894" s="4">
        <v>1621000</v>
      </c>
      <c r="P1894" s="4">
        <v>449300</v>
      </c>
      <c r="Q1894" s="4">
        <v>1171700</v>
      </c>
      <c r="R1894" s="2">
        <v>48</v>
      </c>
      <c r="S1894" s="5">
        <v>9.9</v>
      </c>
      <c r="T1894" s="4">
        <v>34076.94</v>
      </c>
      <c r="U1894" s="2" t="s">
        <v>113</v>
      </c>
      <c r="V1894" s="2" t="s">
        <v>97</v>
      </c>
      <c r="W1894" s="4">
        <v>0</v>
      </c>
      <c r="X1894" s="4">
        <v>0</v>
      </c>
      <c r="Y1894" s="4">
        <v>1635693.2</v>
      </c>
      <c r="Z1894" s="2">
        <v>0</v>
      </c>
      <c r="AA1894" s="2" t="s">
        <v>97</v>
      </c>
      <c r="AB1894" s="2" t="s">
        <v>15735</v>
      </c>
      <c r="AC1894" s="2" t="s">
        <v>121</v>
      </c>
      <c r="AD1894" s="2" t="s">
        <v>76</v>
      </c>
      <c r="AE1894" s="5">
        <v>72.28</v>
      </c>
      <c r="AF1894" s="2">
        <v>0</v>
      </c>
      <c r="AG1894" s="2" t="s">
        <v>97</v>
      </c>
      <c r="AH1894" s="2"/>
      <c r="AI1894" s="6" t="str">
        <f t="shared" si="87"/>
        <v>25-34</v>
      </c>
      <c r="AJ1894" s="11">
        <f>YEAR(tbl_LoanData[[#This Row],[Application Date]])</f>
        <v>2023</v>
      </c>
      <c r="AK1894" s="11" t="str">
        <f>TEXT(tbl_LoanData[[#This Row],[Application Date]],"MMMM")</f>
        <v>November</v>
      </c>
      <c r="AL1894" s="12">
        <f>DATE(YEAR(tbl_LoanData[[#This Row],[Application Date]]),MONTH(tbl_LoanData[[#This Row],[Application Date]]),1)</f>
        <v>45231</v>
      </c>
      <c r="AM1894" s="14">
        <f ca="1">IF(AND(tbl_LoanData[[#This Row],[Application Date]]&gt;=EOMONTH(TODAY(),-1)+1,tbl_LoanData[[#This Row],[Application Date]]&lt;=TODAY()),tbl_LoanData[[#This Row],[Loan Amount]],0)</f>
        <v>0</v>
      </c>
      <c r="AN1894" s="14">
        <f>tbl_LoanData[[#This Row],[Amount Paid]]-(Q1894-X1894)</f>
        <v>-1171700</v>
      </c>
      <c r="AO1894" s="14">
        <f>IF(tbl_LoanData[[#This Row],[Application Status]]="Approved",1,0)</f>
        <v>0</v>
      </c>
      <c r="AP1894" s="22" t="str">
        <f t="shared" ca="1" si="88"/>
        <v/>
      </c>
      <c r="AQ1894" s="22" t="str">
        <f t="shared" ca="1" si="89"/>
        <v/>
      </c>
    </row>
    <row r="1895" spans="1:43" x14ac:dyDescent="0.3">
      <c r="A1895" s="2" t="s">
        <v>12265</v>
      </c>
      <c r="B1895" s="2" t="s">
        <v>12266</v>
      </c>
      <c r="C1895" s="2" t="s">
        <v>621</v>
      </c>
      <c r="D1895" s="2" t="s">
        <v>204</v>
      </c>
      <c r="E1895" s="2" t="s">
        <v>190</v>
      </c>
      <c r="F1895" s="2">
        <v>47</v>
      </c>
      <c r="G1895" s="2" t="s">
        <v>69</v>
      </c>
      <c r="H1895" s="2" t="s">
        <v>172</v>
      </c>
      <c r="I1895" s="2" t="s">
        <v>45</v>
      </c>
      <c r="J1895" s="3">
        <v>45250</v>
      </c>
      <c r="K1895" s="3">
        <v>45269</v>
      </c>
      <c r="L1895" s="2" t="s">
        <v>36</v>
      </c>
      <c r="M1895" s="2" t="s">
        <v>94</v>
      </c>
      <c r="N1895" s="2" t="s">
        <v>212</v>
      </c>
      <c r="O1895" s="4">
        <v>1708000</v>
      </c>
      <c r="P1895" s="4">
        <v>190400</v>
      </c>
      <c r="Q1895" s="4">
        <v>1517600</v>
      </c>
      <c r="R1895" s="2">
        <v>48</v>
      </c>
      <c r="S1895" s="5">
        <v>11.48</v>
      </c>
      <c r="T1895" s="4">
        <v>46135.040000000001</v>
      </c>
      <c r="U1895" s="2" t="s">
        <v>73</v>
      </c>
      <c r="V1895" s="2" t="s">
        <v>74</v>
      </c>
      <c r="W1895" s="4">
        <v>1476321.28</v>
      </c>
      <c r="X1895" s="4">
        <v>738160.64000000001</v>
      </c>
      <c r="Y1895" s="4">
        <v>2214481.9199999999</v>
      </c>
      <c r="Z1895" s="2">
        <v>0</v>
      </c>
      <c r="AA1895" s="2" t="s">
        <v>56</v>
      </c>
      <c r="AB1895" s="2" t="s">
        <v>15733</v>
      </c>
      <c r="AC1895" s="2" t="s">
        <v>75</v>
      </c>
      <c r="AD1895" s="2" t="s">
        <v>76</v>
      </c>
      <c r="AE1895" s="5">
        <v>88.85</v>
      </c>
      <c r="AF1895" s="2">
        <v>0</v>
      </c>
      <c r="AG1895" s="2" t="s">
        <v>77</v>
      </c>
      <c r="AH1895" s="2">
        <v>19</v>
      </c>
      <c r="AI1895" s="6" t="str">
        <f t="shared" si="87"/>
        <v>45-54</v>
      </c>
      <c r="AJ1895" s="11">
        <f>YEAR(tbl_LoanData[[#This Row],[Application Date]])</f>
        <v>2023</v>
      </c>
      <c r="AK1895" s="11" t="str">
        <f>TEXT(tbl_LoanData[[#This Row],[Application Date]],"MMMM")</f>
        <v>November</v>
      </c>
      <c r="AL1895" s="12">
        <f>DATE(YEAR(tbl_LoanData[[#This Row],[Application Date]]),MONTH(tbl_LoanData[[#This Row],[Application Date]]),1)</f>
        <v>45231</v>
      </c>
      <c r="AM1895" s="14">
        <f ca="1">IF(AND(tbl_LoanData[[#This Row],[Application Date]]&gt;=EOMONTH(TODAY(),-1)+1,tbl_LoanData[[#This Row],[Application Date]]&lt;=TODAY()),tbl_LoanData[[#This Row],[Loan Amount]],0)</f>
        <v>0</v>
      </c>
      <c r="AN1895" s="14">
        <f>tbl_LoanData[[#This Row],[Amount Paid]]-(Q1895-X1895)</f>
        <v>696881.92</v>
      </c>
      <c r="AO1895" s="14">
        <f>IF(tbl_LoanData[[#This Row],[Application Status]]="Approved",1,0)</f>
        <v>1</v>
      </c>
      <c r="AP1895" s="22" t="str">
        <f t="shared" ca="1" si="88"/>
        <v/>
      </c>
      <c r="AQ1895" s="22" t="str">
        <f t="shared" ca="1" si="89"/>
        <v/>
      </c>
    </row>
    <row r="1896" spans="1:43" x14ac:dyDescent="0.3">
      <c r="A1896" s="2" t="s">
        <v>12365</v>
      </c>
      <c r="B1896" s="2" t="s">
        <v>12366</v>
      </c>
      <c r="C1896" s="2" t="s">
        <v>1059</v>
      </c>
      <c r="D1896" s="2" t="s">
        <v>209</v>
      </c>
      <c r="E1896" s="2" t="s">
        <v>125</v>
      </c>
      <c r="F1896" s="2">
        <v>51</v>
      </c>
      <c r="G1896" s="2" t="s">
        <v>69</v>
      </c>
      <c r="H1896" s="2" t="s">
        <v>217</v>
      </c>
      <c r="I1896" s="2" t="s">
        <v>46</v>
      </c>
      <c r="J1896" s="3">
        <v>45255</v>
      </c>
      <c r="K1896" s="3"/>
      <c r="L1896" s="2" t="s">
        <v>40</v>
      </c>
      <c r="M1896" s="2" t="s">
        <v>71</v>
      </c>
      <c r="N1896" s="2" t="s">
        <v>137</v>
      </c>
      <c r="O1896" s="4">
        <v>1562000</v>
      </c>
      <c r="P1896" s="4">
        <v>476000</v>
      </c>
      <c r="Q1896" s="4">
        <v>1086000</v>
      </c>
      <c r="R1896" s="2">
        <v>48</v>
      </c>
      <c r="S1896" s="5">
        <v>12.23</v>
      </c>
      <c r="T1896" s="4">
        <v>33693.15</v>
      </c>
      <c r="U1896" s="2" t="s">
        <v>113</v>
      </c>
      <c r="V1896" s="2" t="s">
        <v>97</v>
      </c>
      <c r="W1896" s="4">
        <v>0</v>
      </c>
      <c r="X1896" s="4">
        <v>0</v>
      </c>
      <c r="Y1896" s="4">
        <v>1617271.2</v>
      </c>
      <c r="Z1896" s="2">
        <v>0</v>
      </c>
      <c r="AA1896" s="2" t="s">
        <v>97</v>
      </c>
      <c r="AB1896" s="2" t="s">
        <v>15730</v>
      </c>
      <c r="AC1896" s="2" t="s">
        <v>360</v>
      </c>
      <c r="AD1896" s="2" t="s">
        <v>76</v>
      </c>
      <c r="AE1896" s="5">
        <v>69.53</v>
      </c>
      <c r="AF1896" s="2">
        <v>0</v>
      </c>
      <c r="AG1896" s="2" t="s">
        <v>97</v>
      </c>
      <c r="AH1896" s="2"/>
      <c r="AI1896" s="6" t="str">
        <f t="shared" si="87"/>
        <v>45-54</v>
      </c>
      <c r="AJ1896" s="11">
        <f>YEAR(tbl_LoanData[[#This Row],[Application Date]])</f>
        <v>2023</v>
      </c>
      <c r="AK1896" s="11" t="str">
        <f>TEXT(tbl_LoanData[[#This Row],[Application Date]],"MMMM")</f>
        <v>November</v>
      </c>
      <c r="AL1896" s="12">
        <f>DATE(YEAR(tbl_LoanData[[#This Row],[Application Date]]),MONTH(tbl_LoanData[[#This Row],[Application Date]]),1)</f>
        <v>45231</v>
      </c>
      <c r="AM1896" s="14">
        <f ca="1">IF(AND(tbl_LoanData[[#This Row],[Application Date]]&gt;=EOMONTH(TODAY(),-1)+1,tbl_LoanData[[#This Row],[Application Date]]&lt;=TODAY()),tbl_LoanData[[#This Row],[Loan Amount]],0)</f>
        <v>0</v>
      </c>
      <c r="AN1896" s="14">
        <f>tbl_LoanData[[#This Row],[Amount Paid]]-(Q1896-X1896)</f>
        <v>-1086000</v>
      </c>
      <c r="AO1896" s="14">
        <f>IF(tbl_LoanData[[#This Row],[Application Status]]="Approved",1,0)</f>
        <v>0</v>
      </c>
      <c r="AP1896" s="22" t="str">
        <f t="shared" ca="1" si="88"/>
        <v/>
      </c>
      <c r="AQ1896" s="22" t="str">
        <f t="shared" ca="1" si="89"/>
        <v/>
      </c>
    </row>
    <row r="1897" spans="1:43" ht="14.4" customHeight="1" x14ac:dyDescent="0.3">
      <c r="A1897" s="2" t="s">
        <v>12463</v>
      </c>
      <c r="B1897" s="2" t="s">
        <v>12464</v>
      </c>
      <c r="C1897" s="2" t="s">
        <v>353</v>
      </c>
      <c r="D1897" s="2" t="s">
        <v>142</v>
      </c>
      <c r="E1897" s="2" t="s">
        <v>165</v>
      </c>
      <c r="F1897" s="2">
        <v>55</v>
      </c>
      <c r="G1897" s="2" t="s">
        <v>83</v>
      </c>
      <c r="H1897" s="2" t="s">
        <v>237</v>
      </c>
      <c r="I1897" s="2" t="s">
        <v>48</v>
      </c>
      <c r="J1897" s="3">
        <v>45247</v>
      </c>
      <c r="K1897" s="3"/>
      <c r="L1897" s="2" t="s">
        <v>40</v>
      </c>
      <c r="M1897" s="2" t="s">
        <v>85</v>
      </c>
      <c r="N1897" s="2" t="s">
        <v>86</v>
      </c>
      <c r="O1897" s="4">
        <v>1294000</v>
      </c>
      <c r="P1897" s="4">
        <v>213500</v>
      </c>
      <c r="Q1897" s="4">
        <v>1080500</v>
      </c>
      <c r="R1897" s="2">
        <v>36</v>
      </c>
      <c r="S1897" s="5">
        <v>10.59</v>
      </c>
      <c r="T1897" s="4">
        <v>39549.300000000003</v>
      </c>
      <c r="U1897" s="2" t="s">
        <v>96</v>
      </c>
      <c r="V1897" s="2" t="s">
        <v>97</v>
      </c>
      <c r="W1897" s="4">
        <v>0</v>
      </c>
      <c r="X1897" s="4">
        <v>0</v>
      </c>
      <c r="Y1897" s="4">
        <v>1423774.85</v>
      </c>
      <c r="Z1897" s="2">
        <v>0</v>
      </c>
      <c r="AA1897" s="2" t="s">
        <v>97</v>
      </c>
      <c r="AB1897" s="2" t="s">
        <v>15732</v>
      </c>
      <c r="AC1897" s="2" t="s">
        <v>106</v>
      </c>
      <c r="AD1897" s="2" t="s">
        <v>76</v>
      </c>
      <c r="AE1897" s="5">
        <v>83.5</v>
      </c>
      <c r="AF1897" s="2">
        <v>0</v>
      </c>
      <c r="AG1897" s="2" t="s">
        <v>97</v>
      </c>
      <c r="AH1897" s="2"/>
      <c r="AI1897" s="6" t="str">
        <f t="shared" si="87"/>
        <v>55-64</v>
      </c>
      <c r="AJ1897" s="11">
        <f>YEAR(tbl_LoanData[[#This Row],[Application Date]])</f>
        <v>2023</v>
      </c>
      <c r="AK1897" s="11" t="str">
        <f>TEXT(tbl_LoanData[[#This Row],[Application Date]],"MMMM")</f>
        <v>November</v>
      </c>
      <c r="AL1897" s="12">
        <f>DATE(YEAR(tbl_LoanData[[#This Row],[Application Date]]),MONTH(tbl_LoanData[[#This Row],[Application Date]]),1)</f>
        <v>45231</v>
      </c>
      <c r="AM1897" s="14">
        <f ca="1">IF(AND(tbl_LoanData[[#This Row],[Application Date]]&gt;=EOMONTH(TODAY(),-1)+1,tbl_LoanData[[#This Row],[Application Date]]&lt;=TODAY()),tbl_LoanData[[#This Row],[Loan Amount]],0)</f>
        <v>0</v>
      </c>
      <c r="AN1897" s="14">
        <f>tbl_LoanData[[#This Row],[Amount Paid]]-(Q1897-X1897)</f>
        <v>-1080500</v>
      </c>
      <c r="AO1897" s="14">
        <f>IF(tbl_LoanData[[#This Row],[Application Status]]="Approved",1,0)</f>
        <v>0</v>
      </c>
      <c r="AP1897" s="22" t="str">
        <f t="shared" ca="1" si="88"/>
        <v/>
      </c>
      <c r="AQ1897" s="22" t="str">
        <f t="shared" ca="1" si="89"/>
        <v/>
      </c>
    </row>
    <row r="1898" spans="1:43" x14ac:dyDescent="0.3">
      <c r="A1898" s="2" t="s">
        <v>12467</v>
      </c>
      <c r="B1898" s="2" t="s">
        <v>12468</v>
      </c>
      <c r="C1898" s="2" t="s">
        <v>627</v>
      </c>
      <c r="D1898" s="2" t="s">
        <v>232</v>
      </c>
      <c r="E1898" s="2" t="s">
        <v>142</v>
      </c>
      <c r="F1898" s="2">
        <v>57</v>
      </c>
      <c r="G1898" s="2" t="s">
        <v>83</v>
      </c>
      <c r="H1898" s="2" t="s">
        <v>110</v>
      </c>
      <c r="I1898" s="2" t="s">
        <v>46</v>
      </c>
      <c r="J1898" s="3">
        <v>45242</v>
      </c>
      <c r="K1898" s="3"/>
      <c r="L1898" s="2" t="s">
        <v>39</v>
      </c>
      <c r="M1898" s="2" t="s">
        <v>127</v>
      </c>
      <c r="N1898" s="2" t="s">
        <v>152</v>
      </c>
      <c r="O1898" s="4">
        <v>1606000</v>
      </c>
      <c r="P1898" s="4">
        <v>491300</v>
      </c>
      <c r="Q1898" s="4">
        <v>1114700</v>
      </c>
      <c r="R1898" s="2">
        <v>36</v>
      </c>
      <c r="S1898" s="5">
        <v>7.23</v>
      </c>
      <c r="T1898" s="4">
        <v>37679.96</v>
      </c>
      <c r="U1898" s="2" t="s">
        <v>113</v>
      </c>
      <c r="V1898" s="2" t="s">
        <v>97</v>
      </c>
      <c r="W1898" s="4">
        <v>0</v>
      </c>
      <c r="X1898" s="4">
        <v>0</v>
      </c>
      <c r="Y1898" s="4">
        <v>1356478.43</v>
      </c>
      <c r="Z1898" s="2">
        <v>0</v>
      </c>
      <c r="AA1898" s="2" t="s">
        <v>97</v>
      </c>
      <c r="AB1898" s="2" t="s">
        <v>15727</v>
      </c>
      <c r="AC1898" s="2" t="s">
        <v>106</v>
      </c>
      <c r="AD1898" s="2" t="s">
        <v>76</v>
      </c>
      <c r="AE1898" s="5">
        <v>69.41</v>
      </c>
      <c r="AF1898" s="2">
        <v>0</v>
      </c>
      <c r="AG1898" s="2" t="s">
        <v>97</v>
      </c>
      <c r="AH1898" s="2"/>
      <c r="AI1898" s="6" t="str">
        <f t="shared" si="87"/>
        <v>55-64</v>
      </c>
      <c r="AJ1898" s="11">
        <f>YEAR(tbl_LoanData[[#This Row],[Application Date]])</f>
        <v>2023</v>
      </c>
      <c r="AK1898" s="11" t="str">
        <f>TEXT(tbl_LoanData[[#This Row],[Application Date]],"MMMM")</f>
        <v>November</v>
      </c>
      <c r="AL1898" s="12">
        <f>DATE(YEAR(tbl_LoanData[[#This Row],[Application Date]]),MONTH(tbl_LoanData[[#This Row],[Application Date]]),1)</f>
        <v>45231</v>
      </c>
      <c r="AM1898" s="14">
        <f ca="1">IF(AND(tbl_LoanData[[#This Row],[Application Date]]&gt;=EOMONTH(TODAY(),-1)+1,tbl_LoanData[[#This Row],[Application Date]]&lt;=TODAY()),tbl_LoanData[[#This Row],[Loan Amount]],0)</f>
        <v>0</v>
      </c>
      <c r="AN1898" s="14">
        <f>tbl_LoanData[[#This Row],[Amount Paid]]-(Q1898-X1898)</f>
        <v>-1114700</v>
      </c>
      <c r="AO1898" s="14">
        <f>IF(tbl_LoanData[[#This Row],[Application Status]]="Approved",1,0)</f>
        <v>0</v>
      </c>
      <c r="AP1898" s="22" t="str">
        <f t="shared" ca="1" si="88"/>
        <v/>
      </c>
      <c r="AQ1898" s="22" t="str">
        <f t="shared" ca="1" si="89"/>
        <v/>
      </c>
    </row>
    <row r="1899" spans="1:43" x14ac:dyDescent="0.3">
      <c r="A1899" s="2" t="s">
        <v>12667</v>
      </c>
      <c r="B1899" s="2" t="s">
        <v>12668</v>
      </c>
      <c r="C1899" s="2" t="s">
        <v>668</v>
      </c>
      <c r="D1899" s="2" t="s">
        <v>91</v>
      </c>
      <c r="E1899" s="2" t="s">
        <v>183</v>
      </c>
      <c r="F1899" s="2">
        <v>40</v>
      </c>
      <c r="G1899" s="2" t="s">
        <v>69</v>
      </c>
      <c r="H1899" s="2" t="s">
        <v>543</v>
      </c>
      <c r="I1899" s="2" t="s">
        <v>45</v>
      </c>
      <c r="J1899" s="3">
        <v>45249</v>
      </c>
      <c r="K1899" s="3">
        <v>45255</v>
      </c>
      <c r="L1899" s="2" t="s">
        <v>37</v>
      </c>
      <c r="M1899" s="2" t="s">
        <v>260</v>
      </c>
      <c r="N1899" s="2" t="s">
        <v>745</v>
      </c>
      <c r="O1899" s="4">
        <v>161000</v>
      </c>
      <c r="P1899" s="4">
        <v>58800</v>
      </c>
      <c r="Q1899" s="4">
        <v>102200</v>
      </c>
      <c r="R1899" s="2">
        <v>24</v>
      </c>
      <c r="S1899" s="5">
        <v>8.3699999999999992</v>
      </c>
      <c r="T1899" s="4">
        <v>4971.18</v>
      </c>
      <c r="U1899" s="2" t="s">
        <v>73</v>
      </c>
      <c r="V1899" s="2" t="s">
        <v>33</v>
      </c>
      <c r="W1899" s="4">
        <v>119308.28</v>
      </c>
      <c r="X1899" s="4">
        <v>0</v>
      </c>
      <c r="Y1899" s="4">
        <v>119308.28</v>
      </c>
      <c r="Z1899" s="2">
        <v>0</v>
      </c>
      <c r="AA1899" s="2" t="s">
        <v>56</v>
      </c>
      <c r="AB1899" s="2" t="s">
        <v>15728</v>
      </c>
      <c r="AC1899" s="2" t="s">
        <v>106</v>
      </c>
      <c r="AD1899" s="2" t="s">
        <v>76</v>
      </c>
      <c r="AE1899" s="5">
        <v>63.48</v>
      </c>
      <c r="AF1899" s="2">
        <v>0</v>
      </c>
      <c r="AG1899" s="2" t="s">
        <v>77</v>
      </c>
      <c r="AH1899" s="2">
        <v>6</v>
      </c>
      <c r="AI1899" s="6" t="str">
        <f t="shared" si="87"/>
        <v>35-44</v>
      </c>
      <c r="AJ1899" s="11">
        <f>YEAR(tbl_LoanData[[#This Row],[Application Date]])</f>
        <v>2023</v>
      </c>
      <c r="AK1899" s="11" t="str">
        <f>TEXT(tbl_LoanData[[#This Row],[Application Date]],"MMMM")</f>
        <v>November</v>
      </c>
      <c r="AL1899" s="12">
        <f>DATE(YEAR(tbl_LoanData[[#This Row],[Application Date]]),MONTH(tbl_LoanData[[#This Row],[Application Date]]),1)</f>
        <v>45231</v>
      </c>
      <c r="AM1899" s="14">
        <f ca="1">IF(AND(tbl_LoanData[[#This Row],[Application Date]]&gt;=EOMONTH(TODAY(),-1)+1,tbl_LoanData[[#This Row],[Application Date]]&lt;=TODAY()),tbl_LoanData[[#This Row],[Loan Amount]],0)</f>
        <v>0</v>
      </c>
      <c r="AN1899" s="14">
        <f>tbl_LoanData[[#This Row],[Amount Paid]]-(Q1899-X1899)</f>
        <v>17108.28</v>
      </c>
      <c r="AO1899" s="14">
        <f>IF(tbl_LoanData[[#This Row],[Application Status]]="Approved",1,0)</f>
        <v>1</v>
      </c>
      <c r="AP1899" s="22" t="str">
        <f t="shared" ca="1" si="88"/>
        <v/>
      </c>
      <c r="AQ1899" s="22" t="str">
        <f t="shared" ca="1" si="89"/>
        <v/>
      </c>
    </row>
    <row r="1900" spans="1:43" x14ac:dyDescent="0.3">
      <c r="A1900" s="2" t="s">
        <v>12743</v>
      </c>
      <c r="B1900" s="2" t="s">
        <v>12744</v>
      </c>
      <c r="C1900" s="2" t="s">
        <v>949</v>
      </c>
      <c r="D1900" s="2" t="s">
        <v>91</v>
      </c>
      <c r="E1900" s="2" t="s">
        <v>232</v>
      </c>
      <c r="F1900" s="2">
        <v>40</v>
      </c>
      <c r="G1900" s="2" t="s">
        <v>83</v>
      </c>
      <c r="H1900" s="2" t="s">
        <v>205</v>
      </c>
      <c r="I1900" s="2" t="s">
        <v>49</v>
      </c>
      <c r="J1900" s="3">
        <v>45253</v>
      </c>
      <c r="K1900" s="3">
        <v>45262</v>
      </c>
      <c r="L1900" s="2" t="s">
        <v>38</v>
      </c>
      <c r="M1900" s="2" t="s">
        <v>85</v>
      </c>
      <c r="N1900" s="2" t="s">
        <v>314</v>
      </c>
      <c r="O1900" s="4">
        <v>1526000</v>
      </c>
      <c r="P1900" s="4">
        <v>558300</v>
      </c>
      <c r="Q1900" s="4">
        <v>967700</v>
      </c>
      <c r="R1900" s="2">
        <v>36</v>
      </c>
      <c r="S1900" s="5">
        <v>5.14</v>
      </c>
      <c r="T1900" s="4">
        <v>31025.54</v>
      </c>
      <c r="U1900" s="2" t="s">
        <v>73</v>
      </c>
      <c r="V1900" s="2" t="s">
        <v>74</v>
      </c>
      <c r="W1900" s="4">
        <v>1023842.82</v>
      </c>
      <c r="X1900" s="4">
        <v>93076.52</v>
      </c>
      <c r="Y1900" s="4">
        <v>1116919.3400000001</v>
      </c>
      <c r="Z1900" s="2">
        <v>0</v>
      </c>
      <c r="AA1900" s="2" t="s">
        <v>56</v>
      </c>
      <c r="AB1900" s="2" t="s">
        <v>15735</v>
      </c>
      <c r="AC1900" s="2" t="s">
        <v>213</v>
      </c>
      <c r="AD1900" s="2" t="s">
        <v>76</v>
      </c>
      <c r="AE1900" s="5">
        <v>63.41</v>
      </c>
      <c r="AF1900" s="2">
        <v>0</v>
      </c>
      <c r="AG1900" s="2" t="s">
        <v>77</v>
      </c>
      <c r="AH1900" s="2">
        <v>9</v>
      </c>
      <c r="AI1900" s="6" t="str">
        <f t="shared" si="87"/>
        <v>35-44</v>
      </c>
      <c r="AJ1900" s="11">
        <f>YEAR(tbl_LoanData[[#This Row],[Application Date]])</f>
        <v>2023</v>
      </c>
      <c r="AK1900" s="11" t="str">
        <f>TEXT(tbl_LoanData[[#This Row],[Application Date]],"MMMM")</f>
        <v>November</v>
      </c>
      <c r="AL1900" s="12">
        <f>DATE(YEAR(tbl_LoanData[[#This Row],[Application Date]]),MONTH(tbl_LoanData[[#This Row],[Application Date]]),1)</f>
        <v>45231</v>
      </c>
      <c r="AM1900" s="14">
        <f ca="1">IF(AND(tbl_LoanData[[#This Row],[Application Date]]&gt;=EOMONTH(TODAY(),-1)+1,tbl_LoanData[[#This Row],[Application Date]]&lt;=TODAY()),tbl_LoanData[[#This Row],[Loan Amount]],0)</f>
        <v>0</v>
      </c>
      <c r="AN1900" s="14">
        <f>tbl_LoanData[[#This Row],[Amount Paid]]-(Q1900-X1900)</f>
        <v>149219.33999999997</v>
      </c>
      <c r="AO1900" s="14">
        <f>IF(tbl_LoanData[[#This Row],[Application Status]]="Approved",1,0)</f>
        <v>1</v>
      </c>
      <c r="AP1900" s="22" t="str">
        <f t="shared" ca="1" si="88"/>
        <v/>
      </c>
      <c r="AQ1900" s="22" t="str">
        <f t="shared" ca="1" si="89"/>
        <v/>
      </c>
    </row>
    <row r="1901" spans="1:43" ht="14.4" customHeight="1" x14ac:dyDescent="0.3">
      <c r="A1901" s="2" t="s">
        <v>12781</v>
      </c>
      <c r="B1901" s="2" t="s">
        <v>12782</v>
      </c>
      <c r="C1901" s="2" t="s">
        <v>368</v>
      </c>
      <c r="D1901" s="2" t="s">
        <v>182</v>
      </c>
      <c r="E1901" s="2" t="s">
        <v>385</v>
      </c>
      <c r="F1901" s="2">
        <v>60</v>
      </c>
      <c r="G1901" s="2" t="s">
        <v>83</v>
      </c>
      <c r="H1901" s="2" t="s">
        <v>151</v>
      </c>
      <c r="I1901" s="2" t="s">
        <v>46</v>
      </c>
      <c r="J1901" s="3">
        <v>45252</v>
      </c>
      <c r="K1901" s="3"/>
      <c r="L1901" s="2" t="s">
        <v>40</v>
      </c>
      <c r="M1901" s="2" t="s">
        <v>157</v>
      </c>
      <c r="N1901" s="2" t="s">
        <v>299</v>
      </c>
      <c r="O1901" s="4">
        <v>1366000</v>
      </c>
      <c r="P1901" s="4">
        <v>355800</v>
      </c>
      <c r="Q1901" s="4">
        <v>1010200</v>
      </c>
      <c r="R1901" s="2">
        <v>36</v>
      </c>
      <c r="S1901" s="5">
        <v>9.61</v>
      </c>
      <c r="T1901" s="4">
        <v>36151.129999999997</v>
      </c>
      <c r="U1901" s="2" t="s">
        <v>96</v>
      </c>
      <c r="V1901" s="2" t="s">
        <v>97</v>
      </c>
      <c r="W1901" s="4">
        <v>0</v>
      </c>
      <c r="X1901" s="4">
        <v>0</v>
      </c>
      <c r="Y1901" s="4">
        <v>1301440.6599999999</v>
      </c>
      <c r="Z1901" s="2">
        <v>0</v>
      </c>
      <c r="AA1901" s="2" t="s">
        <v>97</v>
      </c>
      <c r="AB1901" s="2" t="s">
        <v>15735</v>
      </c>
      <c r="AC1901" s="2" t="s">
        <v>138</v>
      </c>
      <c r="AD1901" s="2" t="s">
        <v>76</v>
      </c>
      <c r="AE1901" s="5">
        <v>73.95</v>
      </c>
      <c r="AF1901" s="2">
        <v>0</v>
      </c>
      <c r="AG1901" s="2" t="s">
        <v>97</v>
      </c>
      <c r="AH1901" s="2"/>
      <c r="AI1901" s="6" t="str">
        <f t="shared" si="87"/>
        <v>55-64</v>
      </c>
      <c r="AJ1901" s="11">
        <f>YEAR(tbl_LoanData[[#This Row],[Application Date]])</f>
        <v>2023</v>
      </c>
      <c r="AK1901" s="11" t="str">
        <f>TEXT(tbl_LoanData[[#This Row],[Application Date]],"MMMM")</f>
        <v>November</v>
      </c>
      <c r="AL1901" s="12">
        <f>DATE(YEAR(tbl_LoanData[[#This Row],[Application Date]]),MONTH(tbl_LoanData[[#This Row],[Application Date]]),1)</f>
        <v>45231</v>
      </c>
      <c r="AM1901" s="14">
        <f ca="1">IF(AND(tbl_LoanData[[#This Row],[Application Date]]&gt;=EOMONTH(TODAY(),-1)+1,tbl_LoanData[[#This Row],[Application Date]]&lt;=TODAY()),tbl_LoanData[[#This Row],[Loan Amount]],0)</f>
        <v>0</v>
      </c>
      <c r="AN1901" s="14">
        <f>tbl_LoanData[[#This Row],[Amount Paid]]-(Q1901-X1901)</f>
        <v>-1010200</v>
      </c>
      <c r="AO1901" s="14">
        <f>IF(tbl_LoanData[[#This Row],[Application Status]]="Approved",1,0)</f>
        <v>0</v>
      </c>
      <c r="AP1901" s="22" t="str">
        <f t="shared" ca="1" si="88"/>
        <v/>
      </c>
      <c r="AQ1901" s="22" t="str">
        <f t="shared" ca="1" si="89"/>
        <v/>
      </c>
    </row>
    <row r="1902" spans="1:43" x14ac:dyDescent="0.3">
      <c r="A1902" s="2" t="s">
        <v>12947</v>
      </c>
      <c r="B1902" s="2" t="s">
        <v>12948</v>
      </c>
      <c r="C1902" s="2" t="s">
        <v>515</v>
      </c>
      <c r="D1902" s="2" t="s">
        <v>82</v>
      </c>
      <c r="E1902" s="2" t="s">
        <v>150</v>
      </c>
      <c r="F1902" s="2">
        <v>30</v>
      </c>
      <c r="G1902" s="2" t="s">
        <v>69</v>
      </c>
      <c r="H1902" s="2" t="s">
        <v>126</v>
      </c>
      <c r="I1902" s="2" t="s">
        <v>44</v>
      </c>
      <c r="J1902" s="3">
        <v>45253</v>
      </c>
      <c r="K1902" s="3">
        <v>45266</v>
      </c>
      <c r="L1902" s="2" t="s">
        <v>36</v>
      </c>
      <c r="M1902" s="2" t="s">
        <v>71</v>
      </c>
      <c r="N1902" s="2" t="s">
        <v>162</v>
      </c>
      <c r="O1902" s="4">
        <v>1649000</v>
      </c>
      <c r="P1902" s="4">
        <v>264100</v>
      </c>
      <c r="Q1902" s="4">
        <v>1384900</v>
      </c>
      <c r="R1902" s="2">
        <v>36</v>
      </c>
      <c r="S1902" s="5">
        <v>8.58</v>
      </c>
      <c r="T1902" s="4">
        <v>48371.48</v>
      </c>
      <c r="U1902" s="2" t="s">
        <v>73</v>
      </c>
      <c r="V1902" s="2" t="s">
        <v>74</v>
      </c>
      <c r="W1902" s="4">
        <v>1547887.36</v>
      </c>
      <c r="X1902" s="4">
        <v>193485.9</v>
      </c>
      <c r="Y1902" s="4">
        <v>1741373.26</v>
      </c>
      <c r="Z1902" s="2">
        <v>0</v>
      </c>
      <c r="AA1902" s="2" t="s">
        <v>56</v>
      </c>
      <c r="AB1902" s="2" t="s">
        <v>15735</v>
      </c>
      <c r="AC1902" s="2" t="s">
        <v>106</v>
      </c>
      <c r="AD1902" s="2" t="s">
        <v>76</v>
      </c>
      <c r="AE1902" s="5">
        <v>83.98</v>
      </c>
      <c r="AF1902" s="2">
        <v>0</v>
      </c>
      <c r="AG1902" s="2" t="s">
        <v>77</v>
      </c>
      <c r="AH1902" s="2">
        <v>13</v>
      </c>
      <c r="AI1902" s="6" t="str">
        <f t="shared" si="87"/>
        <v>25-34</v>
      </c>
      <c r="AJ1902" s="11">
        <f>YEAR(tbl_LoanData[[#This Row],[Application Date]])</f>
        <v>2023</v>
      </c>
      <c r="AK1902" s="11" t="str">
        <f>TEXT(tbl_LoanData[[#This Row],[Application Date]],"MMMM")</f>
        <v>November</v>
      </c>
      <c r="AL1902" s="12">
        <f>DATE(YEAR(tbl_LoanData[[#This Row],[Application Date]]),MONTH(tbl_LoanData[[#This Row],[Application Date]]),1)</f>
        <v>45231</v>
      </c>
      <c r="AM1902" s="14">
        <f ca="1">IF(AND(tbl_LoanData[[#This Row],[Application Date]]&gt;=EOMONTH(TODAY(),-1)+1,tbl_LoanData[[#This Row],[Application Date]]&lt;=TODAY()),tbl_LoanData[[#This Row],[Loan Amount]],0)</f>
        <v>0</v>
      </c>
      <c r="AN1902" s="14">
        <f>tbl_LoanData[[#This Row],[Amount Paid]]-(Q1902-X1902)</f>
        <v>356473.26</v>
      </c>
      <c r="AO1902" s="14">
        <f>IF(tbl_LoanData[[#This Row],[Application Status]]="Approved",1,0)</f>
        <v>1</v>
      </c>
      <c r="AP1902" s="22" t="str">
        <f t="shared" ca="1" si="88"/>
        <v/>
      </c>
      <c r="AQ1902" s="22" t="str">
        <f t="shared" ca="1" si="89"/>
        <v/>
      </c>
    </row>
    <row r="1903" spans="1:43" ht="14.4" customHeight="1" x14ac:dyDescent="0.3">
      <c r="A1903" s="2" t="s">
        <v>12953</v>
      </c>
      <c r="B1903" s="2" t="s">
        <v>12954</v>
      </c>
      <c r="C1903" s="2" t="s">
        <v>1573</v>
      </c>
      <c r="D1903" s="2" t="s">
        <v>101</v>
      </c>
      <c r="E1903" s="2" t="s">
        <v>91</v>
      </c>
      <c r="F1903" s="2">
        <v>41</v>
      </c>
      <c r="G1903" s="2" t="s">
        <v>69</v>
      </c>
      <c r="H1903" s="2" t="s">
        <v>285</v>
      </c>
      <c r="I1903" s="2" t="s">
        <v>55</v>
      </c>
      <c r="J1903" s="3">
        <v>45247</v>
      </c>
      <c r="K1903" s="3">
        <v>45261</v>
      </c>
      <c r="L1903" s="2" t="s">
        <v>37</v>
      </c>
      <c r="M1903" s="2" t="s">
        <v>199</v>
      </c>
      <c r="N1903" s="2" t="s">
        <v>319</v>
      </c>
      <c r="O1903" s="4">
        <v>236000</v>
      </c>
      <c r="P1903" s="4">
        <v>78700</v>
      </c>
      <c r="Q1903" s="4">
        <v>157300</v>
      </c>
      <c r="R1903" s="2">
        <v>12</v>
      </c>
      <c r="S1903" s="5">
        <v>8.3699999999999992</v>
      </c>
      <c r="T1903" s="4">
        <v>14205.5</v>
      </c>
      <c r="U1903" s="2" t="s">
        <v>73</v>
      </c>
      <c r="V1903" s="2" t="s">
        <v>34</v>
      </c>
      <c r="W1903" s="4">
        <v>156260.5</v>
      </c>
      <c r="X1903" s="4">
        <v>14205.51</v>
      </c>
      <c r="Y1903" s="4">
        <v>170466.01</v>
      </c>
      <c r="Z1903" s="2">
        <v>32</v>
      </c>
      <c r="AA1903" s="2" t="s">
        <v>58</v>
      </c>
      <c r="AB1903" s="2" t="s">
        <v>15729</v>
      </c>
      <c r="AC1903" s="2" t="s">
        <v>332</v>
      </c>
      <c r="AD1903" s="2" t="s">
        <v>76</v>
      </c>
      <c r="AE1903" s="5">
        <v>66.650000000000006</v>
      </c>
      <c r="AF1903" s="2">
        <v>1</v>
      </c>
      <c r="AG1903" s="2" t="s">
        <v>15718</v>
      </c>
      <c r="AH1903" s="2">
        <v>14</v>
      </c>
      <c r="AI1903" s="6" t="str">
        <f t="shared" si="87"/>
        <v>35-44</v>
      </c>
      <c r="AJ1903" s="11">
        <f>YEAR(tbl_LoanData[[#This Row],[Application Date]])</f>
        <v>2023</v>
      </c>
      <c r="AK1903" s="11" t="str">
        <f>TEXT(tbl_LoanData[[#This Row],[Application Date]],"MMMM")</f>
        <v>November</v>
      </c>
      <c r="AL1903" s="12">
        <f>DATE(YEAR(tbl_LoanData[[#This Row],[Application Date]]),MONTH(tbl_LoanData[[#This Row],[Application Date]]),1)</f>
        <v>45231</v>
      </c>
      <c r="AM1903" s="14">
        <f ca="1">IF(AND(tbl_LoanData[[#This Row],[Application Date]]&gt;=EOMONTH(TODAY(),-1)+1,tbl_LoanData[[#This Row],[Application Date]]&lt;=TODAY()),tbl_LoanData[[#This Row],[Loan Amount]],0)</f>
        <v>0</v>
      </c>
      <c r="AN1903" s="14">
        <f>tbl_LoanData[[#This Row],[Amount Paid]]-(Q1903-X1903)</f>
        <v>13166.010000000009</v>
      </c>
      <c r="AO1903" s="14">
        <f>IF(tbl_LoanData[[#This Row],[Application Status]]="Approved",1,0)</f>
        <v>1</v>
      </c>
      <c r="AP1903" s="22" t="str">
        <f t="shared" ca="1" si="88"/>
        <v/>
      </c>
      <c r="AQ1903" s="22" t="str">
        <f t="shared" ca="1" si="89"/>
        <v/>
      </c>
    </row>
    <row r="1904" spans="1:43" ht="14.4" customHeight="1" x14ac:dyDescent="0.3">
      <c r="A1904" s="2" t="s">
        <v>12955</v>
      </c>
      <c r="B1904" s="2" t="s">
        <v>12956</v>
      </c>
      <c r="C1904" s="2" t="s">
        <v>240</v>
      </c>
      <c r="D1904" s="2" t="s">
        <v>102</v>
      </c>
      <c r="E1904" s="2" t="s">
        <v>406</v>
      </c>
      <c r="F1904" s="2">
        <v>27</v>
      </c>
      <c r="G1904" s="2" t="s">
        <v>83</v>
      </c>
      <c r="H1904" s="2" t="s">
        <v>228</v>
      </c>
      <c r="I1904" s="2" t="s">
        <v>43</v>
      </c>
      <c r="J1904" s="3">
        <v>45254</v>
      </c>
      <c r="K1904" s="3">
        <v>45264</v>
      </c>
      <c r="L1904" s="2" t="s">
        <v>40</v>
      </c>
      <c r="M1904" s="2" t="s">
        <v>71</v>
      </c>
      <c r="N1904" s="2" t="s">
        <v>137</v>
      </c>
      <c r="O1904" s="4">
        <v>772000</v>
      </c>
      <c r="P1904" s="4">
        <v>166900</v>
      </c>
      <c r="Q1904" s="4">
        <v>605100</v>
      </c>
      <c r="R1904" s="2">
        <v>36</v>
      </c>
      <c r="S1904" s="5">
        <v>14.96</v>
      </c>
      <c r="T1904" s="4">
        <v>24351.91</v>
      </c>
      <c r="U1904" s="2" t="s">
        <v>73</v>
      </c>
      <c r="V1904" s="2" t="s">
        <v>74</v>
      </c>
      <c r="W1904" s="4">
        <v>779261.12</v>
      </c>
      <c r="X1904" s="4">
        <v>97407.76</v>
      </c>
      <c r="Y1904" s="4">
        <v>876668.88</v>
      </c>
      <c r="Z1904" s="2">
        <v>0</v>
      </c>
      <c r="AA1904" s="2" t="s">
        <v>56</v>
      </c>
      <c r="AB1904" s="2" t="s">
        <v>15735</v>
      </c>
      <c r="AC1904" s="2" t="s">
        <v>87</v>
      </c>
      <c r="AD1904" s="2" t="s">
        <v>76</v>
      </c>
      <c r="AE1904" s="5">
        <v>78.38</v>
      </c>
      <c r="AF1904" s="2">
        <v>0</v>
      </c>
      <c r="AG1904" s="2" t="s">
        <v>77</v>
      </c>
      <c r="AH1904" s="2">
        <v>10</v>
      </c>
      <c r="AI1904" s="6" t="str">
        <f t="shared" si="87"/>
        <v>25-34</v>
      </c>
      <c r="AJ1904" s="11">
        <f>YEAR(tbl_LoanData[[#This Row],[Application Date]])</f>
        <v>2023</v>
      </c>
      <c r="AK1904" s="11" t="str">
        <f>TEXT(tbl_LoanData[[#This Row],[Application Date]],"MMMM")</f>
        <v>November</v>
      </c>
      <c r="AL1904" s="12">
        <f>DATE(YEAR(tbl_LoanData[[#This Row],[Application Date]]),MONTH(tbl_LoanData[[#This Row],[Application Date]]),1)</f>
        <v>45231</v>
      </c>
      <c r="AM1904" s="14">
        <f ca="1">IF(AND(tbl_LoanData[[#This Row],[Application Date]]&gt;=EOMONTH(TODAY(),-1)+1,tbl_LoanData[[#This Row],[Application Date]]&lt;=TODAY()),tbl_LoanData[[#This Row],[Loan Amount]],0)</f>
        <v>0</v>
      </c>
      <c r="AN1904" s="14">
        <f>tbl_LoanData[[#This Row],[Amount Paid]]-(Q1904-X1904)</f>
        <v>271568.88</v>
      </c>
      <c r="AO1904" s="14">
        <f>IF(tbl_LoanData[[#This Row],[Application Status]]="Approved",1,0)</f>
        <v>1</v>
      </c>
      <c r="AP1904" s="22" t="str">
        <f t="shared" ca="1" si="88"/>
        <v/>
      </c>
      <c r="AQ1904" s="22" t="str">
        <f t="shared" ca="1" si="89"/>
        <v/>
      </c>
    </row>
    <row r="1905" spans="1:43" ht="14.4" customHeight="1" x14ac:dyDescent="0.3">
      <c r="A1905" s="2" t="s">
        <v>13049</v>
      </c>
      <c r="B1905" s="2" t="s">
        <v>13050</v>
      </c>
      <c r="C1905" s="2" t="s">
        <v>175</v>
      </c>
      <c r="D1905" s="2" t="s">
        <v>311</v>
      </c>
      <c r="E1905" s="2" t="s">
        <v>68</v>
      </c>
      <c r="F1905" s="2">
        <v>47</v>
      </c>
      <c r="G1905" s="2" t="s">
        <v>83</v>
      </c>
      <c r="H1905" s="2" t="s">
        <v>70</v>
      </c>
      <c r="I1905" s="2" t="s">
        <v>50</v>
      </c>
      <c r="J1905" s="3">
        <v>45257</v>
      </c>
      <c r="K1905" s="3">
        <v>45265</v>
      </c>
      <c r="L1905" s="2" t="s">
        <v>36</v>
      </c>
      <c r="M1905" s="2" t="s">
        <v>94</v>
      </c>
      <c r="N1905" s="2" t="s">
        <v>212</v>
      </c>
      <c r="O1905" s="4">
        <v>1676000</v>
      </c>
      <c r="P1905" s="4">
        <v>423700</v>
      </c>
      <c r="Q1905" s="4">
        <v>1252300</v>
      </c>
      <c r="R1905" s="2">
        <v>12</v>
      </c>
      <c r="S1905" s="5">
        <v>5.9</v>
      </c>
      <c r="T1905" s="4">
        <v>110515.48</v>
      </c>
      <c r="U1905" s="2" t="s">
        <v>73</v>
      </c>
      <c r="V1905" s="2" t="s">
        <v>34</v>
      </c>
      <c r="W1905" s="4">
        <v>994639.32</v>
      </c>
      <c r="X1905" s="4">
        <v>331546.38</v>
      </c>
      <c r="Y1905" s="4">
        <v>1326185.7</v>
      </c>
      <c r="Z1905" s="2">
        <v>93</v>
      </c>
      <c r="AA1905" s="2" t="s">
        <v>60</v>
      </c>
      <c r="AB1905" s="2" t="s">
        <v>15732</v>
      </c>
      <c r="AC1905" s="2" t="s">
        <v>121</v>
      </c>
      <c r="AD1905" s="2" t="s">
        <v>76</v>
      </c>
      <c r="AE1905" s="5">
        <v>74.72</v>
      </c>
      <c r="AF1905" s="2">
        <v>3</v>
      </c>
      <c r="AG1905" s="2" t="s">
        <v>130</v>
      </c>
      <c r="AH1905" s="2">
        <v>8</v>
      </c>
      <c r="AI1905" s="6" t="str">
        <f t="shared" si="87"/>
        <v>45-54</v>
      </c>
      <c r="AJ1905" s="11">
        <f>YEAR(tbl_LoanData[[#This Row],[Application Date]])</f>
        <v>2023</v>
      </c>
      <c r="AK1905" s="11" t="str">
        <f>TEXT(tbl_LoanData[[#This Row],[Application Date]],"MMMM")</f>
        <v>November</v>
      </c>
      <c r="AL1905" s="12">
        <f>DATE(YEAR(tbl_LoanData[[#This Row],[Application Date]]),MONTH(tbl_LoanData[[#This Row],[Application Date]]),1)</f>
        <v>45231</v>
      </c>
      <c r="AM1905" s="14">
        <f ca="1">IF(AND(tbl_LoanData[[#This Row],[Application Date]]&gt;=EOMONTH(TODAY(),-1)+1,tbl_LoanData[[#This Row],[Application Date]]&lt;=TODAY()),tbl_LoanData[[#This Row],[Loan Amount]],0)</f>
        <v>0</v>
      </c>
      <c r="AN1905" s="14">
        <f>tbl_LoanData[[#This Row],[Amount Paid]]-(Q1905-X1905)</f>
        <v>73885.699999999953</v>
      </c>
      <c r="AO1905" s="14">
        <f>IF(tbl_LoanData[[#This Row],[Application Status]]="Approved",1,0)</f>
        <v>1</v>
      </c>
      <c r="AP1905" s="22" t="str">
        <f t="shared" ca="1" si="88"/>
        <v/>
      </c>
      <c r="AQ1905" s="22" t="str">
        <f t="shared" ca="1" si="89"/>
        <v/>
      </c>
    </row>
    <row r="1906" spans="1:43" x14ac:dyDescent="0.3">
      <c r="A1906" s="2" t="s">
        <v>13067</v>
      </c>
      <c r="B1906" s="2" t="s">
        <v>13068</v>
      </c>
      <c r="C1906" s="2" t="s">
        <v>347</v>
      </c>
      <c r="D1906" s="2" t="s">
        <v>189</v>
      </c>
      <c r="E1906" s="2" t="s">
        <v>190</v>
      </c>
      <c r="F1906" s="2">
        <v>29</v>
      </c>
      <c r="G1906" s="2" t="s">
        <v>69</v>
      </c>
      <c r="H1906" s="2" t="s">
        <v>256</v>
      </c>
      <c r="I1906" s="2" t="s">
        <v>43</v>
      </c>
      <c r="J1906" s="3">
        <v>45238</v>
      </c>
      <c r="K1906" s="3">
        <v>45256</v>
      </c>
      <c r="L1906" s="2" t="s">
        <v>36</v>
      </c>
      <c r="M1906" s="2" t="s">
        <v>94</v>
      </c>
      <c r="N1906" s="2" t="s">
        <v>212</v>
      </c>
      <c r="O1906" s="4">
        <v>1420000</v>
      </c>
      <c r="P1906" s="4">
        <v>261100</v>
      </c>
      <c r="Q1906" s="4">
        <v>1158900</v>
      </c>
      <c r="R1906" s="2">
        <v>48</v>
      </c>
      <c r="S1906" s="5">
        <v>13.11</v>
      </c>
      <c r="T1906" s="4">
        <v>36804.730000000003</v>
      </c>
      <c r="U1906" s="2" t="s">
        <v>73</v>
      </c>
      <c r="V1906" s="2" t="s">
        <v>74</v>
      </c>
      <c r="W1906" s="4">
        <v>1214556.0900000001</v>
      </c>
      <c r="X1906" s="4">
        <v>552071.06999999995</v>
      </c>
      <c r="Y1906" s="4">
        <v>1766627.16</v>
      </c>
      <c r="Z1906" s="2">
        <v>0</v>
      </c>
      <c r="AA1906" s="2" t="s">
        <v>56</v>
      </c>
      <c r="AB1906" s="2" t="s">
        <v>15727</v>
      </c>
      <c r="AC1906" s="2" t="s">
        <v>146</v>
      </c>
      <c r="AD1906" s="2" t="s">
        <v>76</v>
      </c>
      <c r="AE1906" s="5">
        <v>81.61</v>
      </c>
      <c r="AF1906" s="2">
        <v>0</v>
      </c>
      <c r="AG1906" s="2" t="s">
        <v>77</v>
      </c>
      <c r="AH1906" s="2">
        <v>18</v>
      </c>
      <c r="AI1906" s="6" t="str">
        <f t="shared" si="87"/>
        <v>25-34</v>
      </c>
      <c r="AJ1906" s="11">
        <f>YEAR(tbl_LoanData[[#This Row],[Application Date]])</f>
        <v>2023</v>
      </c>
      <c r="AK1906" s="11" t="str">
        <f>TEXT(tbl_LoanData[[#This Row],[Application Date]],"MMMM")</f>
        <v>November</v>
      </c>
      <c r="AL1906" s="12">
        <f>DATE(YEAR(tbl_LoanData[[#This Row],[Application Date]]),MONTH(tbl_LoanData[[#This Row],[Application Date]]),1)</f>
        <v>45231</v>
      </c>
      <c r="AM1906" s="14">
        <f ca="1">IF(AND(tbl_LoanData[[#This Row],[Application Date]]&gt;=EOMONTH(TODAY(),-1)+1,tbl_LoanData[[#This Row],[Application Date]]&lt;=TODAY()),tbl_LoanData[[#This Row],[Loan Amount]],0)</f>
        <v>0</v>
      </c>
      <c r="AN1906" s="14">
        <f>tbl_LoanData[[#This Row],[Amount Paid]]-(Q1906-X1906)</f>
        <v>607727.16</v>
      </c>
      <c r="AO1906" s="14">
        <f>IF(tbl_LoanData[[#This Row],[Application Status]]="Approved",1,0)</f>
        <v>1</v>
      </c>
      <c r="AP1906" s="22" t="str">
        <f t="shared" ca="1" si="88"/>
        <v/>
      </c>
      <c r="AQ1906" s="22" t="str">
        <f t="shared" ca="1" si="89"/>
        <v/>
      </c>
    </row>
    <row r="1907" spans="1:43" x14ac:dyDescent="0.3">
      <c r="A1907" s="2" t="s">
        <v>13081</v>
      </c>
      <c r="B1907" s="2" t="s">
        <v>13082</v>
      </c>
      <c r="C1907" s="2" t="s">
        <v>353</v>
      </c>
      <c r="D1907" s="2" t="s">
        <v>82</v>
      </c>
      <c r="E1907" s="2" t="s">
        <v>189</v>
      </c>
      <c r="F1907" s="2">
        <v>50</v>
      </c>
      <c r="G1907" s="2" t="s">
        <v>83</v>
      </c>
      <c r="H1907" s="2" t="s">
        <v>151</v>
      </c>
      <c r="I1907" s="2" t="s">
        <v>46</v>
      </c>
      <c r="J1907" s="3">
        <v>45251</v>
      </c>
      <c r="K1907" s="3">
        <v>45268</v>
      </c>
      <c r="L1907" s="2" t="s">
        <v>37</v>
      </c>
      <c r="M1907" s="2" t="s">
        <v>104</v>
      </c>
      <c r="N1907" s="2" t="s">
        <v>286</v>
      </c>
      <c r="O1907" s="4">
        <v>249000</v>
      </c>
      <c r="P1907" s="4">
        <v>87200</v>
      </c>
      <c r="Q1907" s="4">
        <v>161800</v>
      </c>
      <c r="R1907" s="2">
        <v>24</v>
      </c>
      <c r="S1907" s="5">
        <v>11.35</v>
      </c>
      <c r="T1907" s="4">
        <v>8272.02</v>
      </c>
      <c r="U1907" s="2" t="s">
        <v>73</v>
      </c>
      <c r="V1907" s="2" t="s">
        <v>33</v>
      </c>
      <c r="W1907" s="4">
        <v>198528.6</v>
      </c>
      <c r="X1907" s="4">
        <v>0</v>
      </c>
      <c r="Y1907" s="4">
        <v>198528.6</v>
      </c>
      <c r="Z1907" s="2">
        <v>0</v>
      </c>
      <c r="AA1907" s="2" t="s">
        <v>56</v>
      </c>
      <c r="AB1907" s="2" t="s">
        <v>15732</v>
      </c>
      <c r="AC1907" s="2" t="s">
        <v>75</v>
      </c>
      <c r="AD1907" s="2" t="s">
        <v>76</v>
      </c>
      <c r="AE1907" s="5">
        <v>64.98</v>
      </c>
      <c r="AF1907" s="2">
        <v>0</v>
      </c>
      <c r="AG1907" s="2" t="s">
        <v>77</v>
      </c>
      <c r="AH1907" s="2">
        <v>17</v>
      </c>
      <c r="AI1907" s="6" t="str">
        <f t="shared" si="87"/>
        <v>45-54</v>
      </c>
      <c r="AJ1907" s="11">
        <f>YEAR(tbl_LoanData[[#This Row],[Application Date]])</f>
        <v>2023</v>
      </c>
      <c r="AK1907" s="11" t="str">
        <f>TEXT(tbl_LoanData[[#This Row],[Application Date]],"MMMM")</f>
        <v>November</v>
      </c>
      <c r="AL1907" s="12">
        <f>DATE(YEAR(tbl_LoanData[[#This Row],[Application Date]]),MONTH(tbl_LoanData[[#This Row],[Application Date]]),1)</f>
        <v>45231</v>
      </c>
      <c r="AM1907" s="14">
        <f ca="1">IF(AND(tbl_LoanData[[#This Row],[Application Date]]&gt;=EOMONTH(TODAY(),-1)+1,tbl_LoanData[[#This Row],[Application Date]]&lt;=TODAY()),tbl_LoanData[[#This Row],[Loan Amount]],0)</f>
        <v>0</v>
      </c>
      <c r="AN1907" s="14">
        <f>tbl_LoanData[[#This Row],[Amount Paid]]-(Q1907-X1907)</f>
        <v>36728.600000000006</v>
      </c>
      <c r="AO1907" s="14">
        <f>IF(tbl_LoanData[[#This Row],[Application Status]]="Approved",1,0)</f>
        <v>1</v>
      </c>
      <c r="AP1907" s="22" t="str">
        <f t="shared" ca="1" si="88"/>
        <v/>
      </c>
      <c r="AQ1907" s="22" t="str">
        <f t="shared" ca="1" si="89"/>
        <v/>
      </c>
    </row>
    <row r="1908" spans="1:43" ht="14.4" customHeight="1" x14ac:dyDescent="0.3">
      <c r="A1908" s="2" t="s">
        <v>13351</v>
      </c>
      <c r="B1908" s="2" t="s">
        <v>13352</v>
      </c>
      <c r="C1908" s="2" t="s">
        <v>243</v>
      </c>
      <c r="D1908" s="2" t="s">
        <v>142</v>
      </c>
      <c r="E1908" s="2" t="s">
        <v>118</v>
      </c>
      <c r="F1908" s="2">
        <v>48</v>
      </c>
      <c r="G1908" s="2" t="s">
        <v>83</v>
      </c>
      <c r="H1908" s="2" t="s">
        <v>211</v>
      </c>
      <c r="I1908" s="2" t="s">
        <v>50</v>
      </c>
      <c r="J1908" s="3">
        <v>45260</v>
      </c>
      <c r="K1908" s="3">
        <v>45273</v>
      </c>
      <c r="L1908" s="2" t="s">
        <v>39</v>
      </c>
      <c r="M1908" s="2" t="s">
        <v>94</v>
      </c>
      <c r="N1908" s="2" t="s">
        <v>418</v>
      </c>
      <c r="O1908" s="4">
        <v>1875000</v>
      </c>
      <c r="P1908" s="4">
        <v>374800</v>
      </c>
      <c r="Q1908" s="4">
        <v>1500200</v>
      </c>
      <c r="R1908" s="2">
        <v>60</v>
      </c>
      <c r="S1908" s="5">
        <v>8.89</v>
      </c>
      <c r="T1908" s="4">
        <v>36117.31</v>
      </c>
      <c r="U1908" s="2" t="s">
        <v>73</v>
      </c>
      <c r="V1908" s="2" t="s">
        <v>74</v>
      </c>
      <c r="W1908" s="4">
        <v>975167.37</v>
      </c>
      <c r="X1908" s="4">
        <v>1191871.53</v>
      </c>
      <c r="Y1908" s="4">
        <v>2167038.9</v>
      </c>
      <c r="Z1908" s="2">
        <v>160</v>
      </c>
      <c r="AA1908" s="2" t="s">
        <v>60</v>
      </c>
      <c r="AB1908" s="2" t="s">
        <v>15730</v>
      </c>
      <c r="AC1908" s="2" t="s">
        <v>87</v>
      </c>
      <c r="AD1908" s="2" t="s">
        <v>76</v>
      </c>
      <c r="AE1908" s="5">
        <v>80.010000000000005</v>
      </c>
      <c r="AF1908" s="2">
        <v>5</v>
      </c>
      <c r="AG1908" s="2" t="s">
        <v>130</v>
      </c>
      <c r="AH1908" s="2">
        <v>13</v>
      </c>
      <c r="AI1908" s="6" t="str">
        <f t="shared" si="87"/>
        <v>45-54</v>
      </c>
      <c r="AJ1908" s="11">
        <f>YEAR(tbl_LoanData[[#This Row],[Application Date]])</f>
        <v>2023</v>
      </c>
      <c r="AK1908" s="11" t="str">
        <f>TEXT(tbl_LoanData[[#This Row],[Application Date]],"MMMM")</f>
        <v>November</v>
      </c>
      <c r="AL1908" s="12">
        <f>DATE(YEAR(tbl_LoanData[[#This Row],[Application Date]]),MONTH(tbl_LoanData[[#This Row],[Application Date]]),1)</f>
        <v>45231</v>
      </c>
      <c r="AM1908" s="14">
        <f ca="1">IF(AND(tbl_LoanData[[#This Row],[Application Date]]&gt;=EOMONTH(TODAY(),-1)+1,tbl_LoanData[[#This Row],[Application Date]]&lt;=TODAY()),tbl_LoanData[[#This Row],[Loan Amount]],0)</f>
        <v>0</v>
      </c>
      <c r="AN1908" s="14">
        <f>tbl_LoanData[[#This Row],[Amount Paid]]-(Q1908-X1908)</f>
        <v>666838.9</v>
      </c>
      <c r="AO1908" s="14">
        <f>IF(tbl_LoanData[[#This Row],[Application Status]]="Approved",1,0)</f>
        <v>1</v>
      </c>
      <c r="AP1908" s="22" t="str">
        <f t="shared" ca="1" si="88"/>
        <v/>
      </c>
      <c r="AQ1908" s="22" t="str">
        <f t="shared" ca="1" si="89"/>
        <v/>
      </c>
    </row>
    <row r="1909" spans="1:43" ht="14.4" customHeight="1" x14ac:dyDescent="0.3">
      <c r="A1909" s="2" t="s">
        <v>13527</v>
      </c>
      <c r="B1909" s="2" t="s">
        <v>13528</v>
      </c>
      <c r="C1909" s="2" t="s">
        <v>264</v>
      </c>
      <c r="D1909" s="2" t="s">
        <v>189</v>
      </c>
      <c r="E1909" s="2" t="s">
        <v>81</v>
      </c>
      <c r="F1909" s="2">
        <v>62</v>
      </c>
      <c r="G1909" s="2" t="s">
        <v>83</v>
      </c>
      <c r="H1909" s="2" t="s">
        <v>151</v>
      </c>
      <c r="I1909" s="2" t="s">
        <v>46</v>
      </c>
      <c r="J1909" s="3">
        <v>45240</v>
      </c>
      <c r="K1909" s="3">
        <v>45249</v>
      </c>
      <c r="L1909" s="2" t="s">
        <v>39</v>
      </c>
      <c r="M1909" s="2" t="s">
        <v>71</v>
      </c>
      <c r="N1909" s="2" t="s">
        <v>294</v>
      </c>
      <c r="O1909" s="4">
        <v>1905000</v>
      </c>
      <c r="P1909" s="4">
        <v>492900</v>
      </c>
      <c r="Q1909" s="4">
        <v>1412100</v>
      </c>
      <c r="R1909" s="2">
        <v>36</v>
      </c>
      <c r="S1909" s="5">
        <v>12.83</v>
      </c>
      <c r="T1909" s="4">
        <v>54322.7</v>
      </c>
      <c r="U1909" s="2" t="s">
        <v>73</v>
      </c>
      <c r="V1909" s="2" t="s">
        <v>74</v>
      </c>
      <c r="W1909" s="4">
        <v>1792649.1</v>
      </c>
      <c r="X1909" s="4">
        <v>162968.19</v>
      </c>
      <c r="Y1909" s="4">
        <v>1955617.29</v>
      </c>
      <c r="Z1909" s="2">
        <v>0</v>
      </c>
      <c r="AA1909" s="2" t="s">
        <v>56</v>
      </c>
      <c r="AB1909" s="2" t="s">
        <v>15734</v>
      </c>
      <c r="AC1909" s="2" t="s">
        <v>106</v>
      </c>
      <c r="AD1909" s="2" t="s">
        <v>76</v>
      </c>
      <c r="AE1909" s="5">
        <v>74.13</v>
      </c>
      <c r="AF1909" s="2">
        <v>0</v>
      </c>
      <c r="AG1909" s="2" t="s">
        <v>77</v>
      </c>
      <c r="AH1909" s="2">
        <v>9</v>
      </c>
      <c r="AI1909" s="6" t="str">
        <f t="shared" si="87"/>
        <v>55-64</v>
      </c>
      <c r="AJ1909" s="11">
        <f>YEAR(tbl_LoanData[[#This Row],[Application Date]])</f>
        <v>2023</v>
      </c>
      <c r="AK1909" s="11" t="str">
        <f>TEXT(tbl_LoanData[[#This Row],[Application Date]],"MMMM")</f>
        <v>November</v>
      </c>
      <c r="AL1909" s="12">
        <f>DATE(YEAR(tbl_LoanData[[#This Row],[Application Date]]),MONTH(tbl_LoanData[[#This Row],[Application Date]]),1)</f>
        <v>45231</v>
      </c>
      <c r="AM1909" s="14">
        <f ca="1">IF(AND(tbl_LoanData[[#This Row],[Application Date]]&gt;=EOMONTH(TODAY(),-1)+1,tbl_LoanData[[#This Row],[Application Date]]&lt;=TODAY()),tbl_LoanData[[#This Row],[Loan Amount]],0)</f>
        <v>0</v>
      </c>
      <c r="AN1909" s="14">
        <f>tbl_LoanData[[#This Row],[Amount Paid]]-(Q1909-X1909)</f>
        <v>543517.29</v>
      </c>
      <c r="AO1909" s="14">
        <f>IF(tbl_LoanData[[#This Row],[Application Status]]="Approved",1,0)</f>
        <v>1</v>
      </c>
      <c r="AP1909" s="22" t="str">
        <f t="shared" ca="1" si="88"/>
        <v/>
      </c>
      <c r="AQ1909" s="22" t="str">
        <f t="shared" ca="1" si="89"/>
        <v/>
      </c>
    </row>
    <row r="1910" spans="1:43" ht="14.4" customHeight="1" x14ac:dyDescent="0.3">
      <c r="A1910" s="2" t="s">
        <v>13541</v>
      </c>
      <c r="B1910" s="2" t="s">
        <v>13542</v>
      </c>
      <c r="C1910" s="2" t="s">
        <v>655</v>
      </c>
      <c r="D1910" s="2" t="s">
        <v>101</v>
      </c>
      <c r="E1910" s="2" t="s">
        <v>190</v>
      </c>
      <c r="F1910" s="2">
        <v>25</v>
      </c>
      <c r="G1910" s="2" t="s">
        <v>69</v>
      </c>
      <c r="H1910" s="2" t="s">
        <v>372</v>
      </c>
      <c r="I1910" s="2" t="s">
        <v>43</v>
      </c>
      <c r="J1910" s="3">
        <v>45245</v>
      </c>
      <c r="K1910" s="3">
        <v>45249</v>
      </c>
      <c r="L1910" s="2" t="s">
        <v>38</v>
      </c>
      <c r="M1910" s="2" t="s">
        <v>71</v>
      </c>
      <c r="N1910" s="2" t="s">
        <v>589</v>
      </c>
      <c r="O1910" s="4">
        <v>1303000</v>
      </c>
      <c r="P1910" s="4">
        <v>499600</v>
      </c>
      <c r="Q1910" s="4">
        <v>803400</v>
      </c>
      <c r="R1910" s="2">
        <v>36</v>
      </c>
      <c r="S1910" s="5">
        <v>14.46</v>
      </c>
      <c r="T1910" s="4">
        <v>31997.64</v>
      </c>
      <c r="U1910" s="2" t="s">
        <v>73</v>
      </c>
      <c r="V1910" s="2" t="s">
        <v>74</v>
      </c>
      <c r="W1910" s="4">
        <v>1055922.1200000001</v>
      </c>
      <c r="X1910" s="4">
        <v>95992.8</v>
      </c>
      <c r="Y1910" s="4">
        <v>1151914.92</v>
      </c>
      <c r="Z1910" s="2">
        <v>0</v>
      </c>
      <c r="AA1910" s="2" t="s">
        <v>56</v>
      </c>
      <c r="AB1910" s="2" t="s">
        <v>15733</v>
      </c>
      <c r="AC1910" s="2" t="s">
        <v>332</v>
      </c>
      <c r="AD1910" s="2" t="s">
        <v>76</v>
      </c>
      <c r="AE1910" s="5">
        <v>61.66</v>
      </c>
      <c r="AF1910" s="2">
        <v>0</v>
      </c>
      <c r="AG1910" s="2" t="s">
        <v>77</v>
      </c>
      <c r="AH1910" s="2">
        <v>4</v>
      </c>
      <c r="AI1910" s="6" t="str">
        <f t="shared" si="87"/>
        <v>25-34</v>
      </c>
      <c r="AJ1910" s="11">
        <f>YEAR(tbl_LoanData[[#This Row],[Application Date]])</f>
        <v>2023</v>
      </c>
      <c r="AK1910" s="11" t="str">
        <f>TEXT(tbl_LoanData[[#This Row],[Application Date]],"MMMM")</f>
        <v>November</v>
      </c>
      <c r="AL1910" s="12">
        <f>DATE(YEAR(tbl_LoanData[[#This Row],[Application Date]]),MONTH(tbl_LoanData[[#This Row],[Application Date]]),1)</f>
        <v>45231</v>
      </c>
      <c r="AM1910" s="14">
        <f ca="1">IF(AND(tbl_LoanData[[#This Row],[Application Date]]&gt;=EOMONTH(TODAY(),-1)+1,tbl_LoanData[[#This Row],[Application Date]]&lt;=TODAY()),tbl_LoanData[[#This Row],[Loan Amount]],0)</f>
        <v>0</v>
      </c>
      <c r="AN1910" s="14">
        <f>tbl_LoanData[[#This Row],[Amount Paid]]-(Q1910-X1910)</f>
        <v>348514.92000000016</v>
      </c>
      <c r="AO1910" s="14">
        <f>IF(tbl_LoanData[[#This Row],[Application Status]]="Approved",1,0)</f>
        <v>1</v>
      </c>
      <c r="AP1910" s="22" t="str">
        <f t="shared" ca="1" si="88"/>
        <v/>
      </c>
      <c r="AQ1910" s="22" t="str">
        <f t="shared" ca="1" si="89"/>
        <v/>
      </c>
    </row>
    <row r="1911" spans="1:43" ht="14.4" customHeight="1" x14ac:dyDescent="0.3">
      <c r="A1911" s="2" t="s">
        <v>13551</v>
      </c>
      <c r="B1911" s="2" t="s">
        <v>13552</v>
      </c>
      <c r="C1911" s="2" t="s">
        <v>712</v>
      </c>
      <c r="D1911" s="2" t="s">
        <v>142</v>
      </c>
      <c r="E1911" s="2" t="s">
        <v>406</v>
      </c>
      <c r="F1911" s="2">
        <v>26</v>
      </c>
      <c r="G1911" s="2" t="s">
        <v>83</v>
      </c>
      <c r="H1911" s="2" t="s">
        <v>110</v>
      </c>
      <c r="I1911" s="2" t="s">
        <v>46</v>
      </c>
      <c r="J1911" s="3">
        <v>45253</v>
      </c>
      <c r="K1911" s="3">
        <v>45257</v>
      </c>
      <c r="L1911" s="2" t="s">
        <v>39</v>
      </c>
      <c r="M1911" s="2" t="s">
        <v>94</v>
      </c>
      <c r="N1911" s="2" t="s">
        <v>365</v>
      </c>
      <c r="O1911" s="4">
        <v>1582000</v>
      </c>
      <c r="P1911" s="4">
        <v>627500</v>
      </c>
      <c r="Q1911" s="4">
        <v>954500</v>
      </c>
      <c r="R1911" s="2">
        <v>36</v>
      </c>
      <c r="S1911" s="5">
        <v>10.89</v>
      </c>
      <c r="T1911" s="4">
        <v>35175.980000000003</v>
      </c>
      <c r="U1911" s="2" t="s">
        <v>73</v>
      </c>
      <c r="V1911" s="2" t="s">
        <v>74</v>
      </c>
      <c r="W1911" s="4">
        <v>1160807.3400000001</v>
      </c>
      <c r="X1911" s="4">
        <v>105527.81</v>
      </c>
      <c r="Y1911" s="4">
        <v>1266335.1499999999</v>
      </c>
      <c r="Z1911" s="2">
        <v>0</v>
      </c>
      <c r="AA1911" s="2" t="s">
        <v>56</v>
      </c>
      <c r="AB1911" s="2" t="s">
        <v>15731</v>
      </c>
      <c r="AC1911" s="2" t="s">
        <v>106</v>
      </c>
      <c r="AD1911" s="2" t="s">
        <v>76</v>
      </c>
      <c r="AE1911" s="5">
        <v>60.34</v>
      </c>
      <c r="AF1911" s="2">
        <v>0</v>
      </c>
      <c r="AG1911" s="2" t="s">
        <v>77</v>
      </c>
      <c r="AH1911" s="2">
        <v>4</v>
      </c>
      <c r="AI1911" s="6" t="str">
        <f t="shared" si="87"/>
        <v>25-34</v>
      </c>
      <c r="AJ1911" s="11">
        <f>YEAR(tbl_LoanData[[#This Row],[Application Date]])</f>
        <v>2023</v>
      </c>
      <c r="AK1911" s="11" t="str">
        <f>TEXT(tbl_LoanData[[#This Row],[Application Date]],"MMMM")</f>
        <v>November</v>
      </c>
      <c r="AL1911" s="12">
        <f>DATE(YEAR(tbl_LoanData[[#This Row],[Application Date]]),MONTH(tbl_LoanData[[#This Row],[Application Date]]),1)</f>
        <v>45231</v>
      </c>
      <c r="AM1911" s="14">
        <f ca="1">IF(AND(tbl_LoanData[[#This Row],[Application Date]]&gt;=EOMONTH(TODAY(),-1)+1,tbl_LoanData[[#This Row],[Application Date]]&lt;=TODAY()),tbl_LoanData[[#This Row],[Loan Amount]],0)</f>
        <v>0</v>
      </c>
      <c r="AN1911" s="14">
        <f>tbl_LoanData[[#This Row],[Amount Paid]]-(Q1911-X1911)</f>
        <v>311835.15000000014</v>
      </c>
      <c r="AO1911" s="14">
        <f>IF(tbl_LoanData[[#This Row],[Application Status]]="Approved",1,0)</f>
        <v>1</v>
      </c>
      <c r="AP1911" s="22" t="str">
        <f t="shared" ca="1" si="88"/>
        <v/>
      </c>
      <c r="AQ1911" s="22" t="str">
        <f t="shared" ca="1" si="89"/>
        <v/>
      </c>
    </row>
    <row r="1912" spans="1:43" x14ac:dyDescent="0.3">
      <c r="A1912" s="2" t="s">
        <v>13571</v>
      </c>
      <c r="B1912" s="2" t="s">
        <v>13572</v>
      </c>
      <c r="C1912" s="2" t="s">
        <v>435</v>
      </c>
      <c r="D1912" s="2" t="s">
        <v>232</v>
      </c>
      <c r="E1912" s="2" t="s">
        <v>176</v>
      </c>
      <c r="F1912" s="2">
        <v>36</v>
      </c>
      <c r="G1912" s="2" t="s">
        <v>83</v>
      </c>
      <c r="H1912" s="2" t="s">
        <v>228</v>
      </c>
      <c r="I1912" s="2" t="s">
        <v>43</v>
      </c>
      <c r="J1912" s="3">
        <v>45259</v>
      </c>
      <c r="K1912" s="3">
        <v>45274</v>
      </c>
      <c r="L1912" s="2" t="s">
        <v>39</v>
      </c>
      <c r="M1912" s="2" t="s">
        <v>157</v>
      </c>
      <c r="N1912" s="2" t="s">
        <v>158</v>
      </c>
      <c r="O1912" s="4">
        <v>1895000</v>
      </c>
      <c r="P1912" s="4">
        <v>448600</v>
      </c>
      <c r="Q1912" s="4">
        <v>1446400</v>
      </c>
      <c r="R1912" s="2">
        <v>48</v>
      </c>
      <c r="S1912" s="5">
        <v>10.28</v>
      </c>
      <c r="T1912" s="4">
        <v>42524.160000000003</v>
      </c>
      <c r="U1912" s="2" t="s">
        <v>73</v>
      </c>
      <c r="V1912" s="2" t="s">
        <v>74</v>
      </c>
      <c r="W1912" s="4">
        <v>1233200.6399999999</v>
      </c>
      <c r="X1912" s="4">
        <v>807959.04000000004</v>
      </c>
      <c r="Y1912" s="4">
        <v>2041159.6799999999</v>
      </c>
      <c r="Z1912" s="2">
        <v>93</v>
      </c>
      <c r="AA1912" s="2" t="s">
        <v>60</v>
      </c>
      <c r="AB1912" s="2" t="s">
        <v>15727</v>
      </c>
      <c r="AC1912" s="2" t="s">
        <v>138</v>
      </c>
      <c r="AD1912" s="2" t="s">
        <v>76</v>
      </c>
      <c r="AE1912" s="5">
        <v>76.33</v>
      </c>
      <c r="AF1912" s="2">
        <v>3</v>
      </c>
      <c r="AG1912" s="2" t="s">
        <v>130</v>
      </c>
      <c r="AH1912" s="2">
        <v>15</v>
      </c>
      <c r="AI1912" s="6" t="str">
        <f t="shared" si="87"/>
        <v>35-44</v>
      </c>
      <c r="AJ1912" s="11">
        <f>YEAR(tbl_LoanData[[#This Row],[Application Date]])</f>
        <v>2023</v>
      </c>
      <c r="AK1912" s="11" t="str">
        <f>TEXT(tbl_LoanData[[#This Row],[Application Date]],"MMMM")</f>
        <v>November</v>
      </c>
      <c r="AL1912" s="12">
        <f>DATE(YEAR(tbl_LoanData[[#This Row],[Application Date]]),MONTH(tbl_LoanData[[#This Row],[Application Date]]),1)</f>
        <v>45231</v>
      </c>
      <c r="AM1912" s="14">
        <f ca="1">IF(AND(tbl_LoanData[[#This Row],[Application Date]]&gt;=EOMONTH(TODAY(),-1)+1,tbl_LoanData[[#This Row],[Application Date]]&lt;=TODAY()),tbl_LoanData[[#This Row],[Loan Amount]],0)</f>
        <v>0</v>
      </c>
      <c r="AN1912" s="14">
        <f>tbl_LoanData[[#This Row],[Amount Paid]]-(Q1912-X1912)</f>
        <v>594759.67999999993</v>
      </c>
      <c r="AO1912" s="14">
        <f>IF(tbl_LoanData[[#This Row],[Application Status]]="Approved",1,0)</f>
        <v>1</v>
      </c>
      <c r="AP1912" s="22" t="str">
        <f t="shared" ca="1" si="88"/>
        <v/>
      </c>
      <c r="AQ1912" s="22" t="str">
        <f t="shared" ca="1" si="89"/>
        <v/>
      </c>
    </row>
    <row r="1913" spans="1:43" ht="14.4" customHeight="1" x14ac:dyDescent="0.3">
      <c r="A1913" s="2" t="s">
        <v>13665</v>
      </c>
      <c r="B1913" s="2" t="s">
        <v>13666</v>
      </c>
      <c r="C1913" s="2" t="s">
        <v>216</v>
      </c>
      <c r="D1913" s="2" t="s">
        <v>81</v>
      </c>
      <c r="E1913" s="2" t="s">
        <v>142</v>
      </c>
      <c r="F1913" s="2">
        <v>29</v>
      </c>
      <c r="G1913" s="2" t="s">
        <v>83</v>
      </c>
      <c r="H1913" s="2" t="s">
        <v>228</v>
      </c>
      <c r="I1913" s="2" t="s">
        <v>43</v>
      </c>
      <c r="J1913" s="3">
        <v>45259</v>
      </c>
      <c r="K1913" s="3">
        <v>45272</v>
      </c>
      <c r="L1913" s="2" t="s">
        <v>38</v>
      </c>
      <c r="M1913" s="2" t="s">
        <v>144</v>
      </c>
      <c r="N1913" s="2" t="s">
        <v>382</v>
      </c>
      <c r="O1913" s="4">
        <v>1091000</v>
      </c>
      <c r="P1913" s="4">
        <v>401900</v>
      </c>
      <c r="Q1913" s="4">
        <v>689100</v>
      </c>
      <c r="R1913" s="2">
        <v>24</v>
      </c>
      <c r="S1913" s="5">
        <v>12.41</v>
      </c>
      <c r="T1913" s="4">
        <v>35838.94</v>
      </c>
      <c r="U1913" s="2" t="s">
        <v>73</v>
      </c>
      <c r="V1913" s="2" t="s">
        <v>33</v>
      </c>
      <c r="W1913" s="4">
        <v>860134.62</v>
      </c>
      <c r="X1913" s="4">
        <v>0</v>
      </c>
      <c r="Y1913" s="4">
        <v>860134.62</v>
      </c>
      <c r="Z1913" s="2">
        <v>0</v>
      </c>
      <c r="AA1913" s="2" t="s">
        <v>56</v>
      </c>
      <c r="AB1913" s="2" t="s">
        <v>15733</v>
      </c>
      <c r="AC1913" s="2" t="s">
        <v>213</v>
      </c>
      <c r="AD1913" s="2" t="s">
        <v>76</v>
      </c>
      <c r="AE1913" s="5">
        <v>63.16</v>
      </c>
      <c r="AF1913" s="2">
        <v>0</v>
      </c>
      <c r="AG1913" s="2" t="s">
        <v>77</v>
      </c>
      <c r="AH1913" s="2">
        <v>13</v>
      </c>
      <c r="AI1913" s="6" t="str">
        <f t="shared" si="87"/>
        <v>25-34</v>
      </c>
      <c r="AJ1913" s="11">
        <f>YEAR(tbl_LoanData[[#This Row],[Application Date]])</f>
        <v>2023</v>
      </c>
      <c r="AK1913" s="11" t="str">
        <f>TEXT(tbl_LoanData[[#This Row],[Application Date]],"MMMM")</f>
        <v>November</v>
      </c>
      <c r="AL1913" s="12">
        <f>DATE(YEAR(tbl_LoanData[[#This Row],[Application Date]]),MONTH(tbl_LoanData[[#This Row],[Application Date]]),1)</f>
        <v>45231</v>
      </c>
      <c r="AM1913" s="14">
        <f ca="1">IF(AND(tbl_LoanData[[#This Row],[Application Date]]&gt;=EOMONTH(TODAY(),-1)+1,tbl_LoanData[[#This Row],[Application Date]]&lt;=TODAY()),tbl_LoanData[[#This Row],[Loan Amount]],0)</f>
        <v>0</v>
      </c>
      <c r="AN1913" s="14">
        <f>tbl_LoanData[[#This Row],[Amount Paid]]-(Q1913-X1913)</f>
        <v>171034.62</v>
      </c>
      <c r="AO1913" s="14">
        <f>IF(tbl_LoanData[[#This Row],[Application Status]]="Approved",1,0)</f>
        <v>1</v>
      </c>
      <c r="AP1913" s="22" t="str">
        <f t="shared" ca="1" si="88"/>
        <v/>
      </c>
      <c r="AQ1913" s="22" t="str">
        <f t="shared" ca="1" si="89"/>
        <v/>
      </c>
    </row>
    <row r="1914" spans="1:43" ht="14.4" customHeight="1" x14ac:dyDescent="0.3">
      <c r="A1914" s="2" t="s">
        <v>13815</v>
      </c>
      <c r="B1914" s="2" t="s">
        <v>13816</v>
      </c>
      <c r="C1914" s="2" t="s">
        <v>627</v>
      </c>
      <c r="D1914" s="2" t="s">
        <v>232</v>
      </c>
      <c r="E1914" s="2" t="s">
        <v>134</v>
      </c>
      <c r="F1914" s="2">
        <v>60</v>
      </c>
      <c r="G1914" s="2" t="s">
        <v>83</v>
      </c>
      <c r="H1914" s="2" t="s">
        <v>259</v>
      </c>
      <c r="I1914" s="2" t="s">
        <v>43</v>
      </c>
      <c r="J1914" s="3">
        <v>45241</v>
      </c>
      <c r="K1914" s="3">
        <v>45250</v>
      </c>
      <c r="L1914" s="2" t="s">
        <v>37</v>
      </c>
      <c r="M1914" s="2" t="s">
        <v>94</v>
      </c>
      <c r="N1914" s="2" t="s">
        <v>234</v>
      </c>
      <c r="O1914" s="4">
        <v>188000</v>
      </c>
      <c r="P1914" s="4">
        <v>44300</v>
      </c>
      <c r="Q1914" s="4">
        <v>143700</v>
      </c>
      <c r="R1914" s="2">
        <v>24</v>
      </c>
      <c r="S1914" s="5">
        <v>5.93</v>
      </c>
      <c r="T1914" s="4">
        <v>6697.62</v>
      </c>
      <c r="U1914" s="2" t="s">
        <v>73</v>
      </c>
      <c r="V1914" s="2" t="s">
        <v>33</v>
      </c>
      <c r="W1914" s="4">
        <v>160742.82</v>
      </c>
      <c r="X1914" s="4">
        <v>0</v>
      </c>
      <c r="Y1914" s="4">
        <v>160742.82</v>
      </c>
      <c r="Z1914" s="2">
        <v>0</v>
      </c>
      <c r="AA1914" s="2" t="s">
        <v>56</v>
      </c>
      <c r="AB1914" s="2" t="s">
        <v>15732</v>
      </c>
      <c r="AC1914" s="2" t="s">
        <v>106</v>
      </c>
      <c r="AD1914" s="2" t="s">
        <v>76</v>
      </c>
      <c r="AE1914" s="5">
        <v>76.44</v>
      </c>
      <c r="AF1914" s="2">
        <v>0</v>
      </c>
      <c r="AG1914" s="2" t="s">
        <v>77</v>
      </c>
      <c r="AH1914" s="2">
        <v>9</v>
      </c>
      <c r="AI1914" s="6" t="str">
        <f t="shared" si="87"/>
        <v>55-64</v>
      </c>
      <c r="AJ1914" s="11">
        <f>YEAR(tbl_LoanData[[#This Row],[Application Date]])</f>
        <v>2023</v>
      </c>
      <c r="AK1914" s="11" t="str">
        <f>TEXT(tbl_LoanData[[#This Row],[Application Date]],"MMMM")</f>
        <v>November</v>
      </c>
      <c r="AL1914" s="12">
        <f>DATE(YEAR(tbl_LoanData[[#This Row],[Application Date]]),MONTH(tbl_LoanData[[#This Row],[Application Date]]),1)</f>
        <v>45231</v>
      </c>
      <c r="AM1914" s="14">
        <f ca="1">IF(AND(tbl_LoanData[[#This Row],[Application Date]]&gt;=EOMONTH(TODAY(),-1)+1,tbl_LoanData[[#This Row],[Application Date]]&lt;=TODAY()),tbl_LoanData[[#This Row],[Loan Amount]],0)</f>
        <v>0</v>
      </c>
      <c r="AN1914" s="14">
        <f>tbl_LoanData[[#This Row],[Amount Paid]]-(Q1914-X1914)</f>
        <v>17042.820000000007</v>
      </c>
      <c r="AO1914" s="14">
        <f>IF(tbl_LoanData[[#This Row],[Application Status]]="Approved",1,0)</f>
        <v>1</v>
      </c>
      <c r="AP1914" s="22" t="str">
        <f t="shared" ca="1" si="88"/>
        <v/>
      </c>
      <c r="AQ1914" s="22" t="str">
        <f t="shared" ca="1" si="89"/>
        <v/>
      </c>
    </row>
    <row r="1915" spans="1:43" x14ac:dyDescent="0.3">
      <c r="A1915" s="2" t="s">
        <v>13971</v>
      </c>
      <c r="B1915" s="2" t="s">
        <v>13972</v>
      </c>
      <c r="C1915" s="2" t="s">
        <v>220</v>
      </c>
      <c r="D1915" s="2" t="s">
        <v>268</v>
      </c>
      <c r="E1915" s="2" t="s">
        <v>135</v>
      </c>
      <c r="F1915" s="2">
        <v>27</v>
      </c>
      <c r="G1915" s="2" t="s">
        <v>69</v>
      </c>
      <c r="H1915" s="2" t="s">
        <v>205</v>
      </c>
      <c r="I1915" s="2" t="s">
        <v>49</v>
      </c>
      <c r="J1915" s="3">
        <v>45242</v>
      </c>
      <c r="K1915" s="3">
        <v>45255</v>
      </c>
      <c r="L1915" s="2" t="s">
        <v>40</v>
      </c>
      <c r="M1915" s="2" t="s">
        <v>71</v>
      </c>
      <c r="N1915" s="2" t="s">
        <v>137</v>
      </c>
      <c r="O1915" s="4">
        <v>749000</v>
      </c>
      <c r="P1915" s="4">
        <v>294700</v>
      </c>
      <c r="Q1915" s="4">
        <v>454300</v>
      </c>
      <c r="R1915" s="2">
        <v>36</v>
      </c>
      <c r="S1915" s="5">
        <v>12.07</v>
      </c>
      <c r="T1915" s="4">
        <v>17188.95</v>
      </c>
      <c r="U1915" s="2" t="s">
        <v>73</v>
      </c>
      <c r="V1915" s="2" t="s">
        <v>74</v>
      </c>
      <c r="W1915" s="4">
        <v>567235.35</v>
      </c>
      <c r="X1915" s="4">
        <v>51566.68</v>
      </c>
      <c r="Y1915" s="4">
        <v>618802.03</v>
      </c>
      <c r="Z1915" s="2">
        <v>0</v>
      </c>
      <c r="AA1915" s="2" t="s">
        <v>56</v>
      </c>
      <c r="AB1915" s="2" t="s">
        <v>15731</v>
      </c>
      <c r="AC1915" s="2" t="s">
        <v>106</v>
      </c>
      <c r="AD1915" s="2" t="s">
        <v>76</v>
      </c>
      <c r="AE1915" s="5">
        <v>60.65</v>
      </c>
      <c r="AF1915" s="2">
        <v>0</v>
      </c>
      <c r="AG1915" s="2" t="s">
        <v>77</v>
      </c>
      <c r="AH1915" s="2">
        <v>13</v>
      </c>
      <c r="AI1915" s="6" t="str">
        <f t="shared" si="87"/>
        <v>25-34</v>
      </c>
      <c r="AJ1915" s="11">
        <f>YEAR(tbl_LoanData[[#This Row],[Application Date]])</f>
        <v>2023</v>
      </c>
      <c r="AK1915" s="11" t="str">
        <f>TEXT(tbl_LoanData[[#This Row],[Application Date]],"MMMM")</f>
        <v>November</v>
      </c>
      <c r="AL1915" s="12">
        <f>DATE(YEAR(tbl_LoanData[[#This Row],[Application Date]]),MONTH(tbl_LoanData[[#This Row],[Application Date]]),1)</f>
        <v>45231</v>
      </c>
      <c r="AM1915" s="14">
        <f ca="1">IF(AND(tbl_LoanData[[#This Row],[Application Date]]&gt;=EOMONTH(TODAY(),-1)+1,tbl_LoanData[[#This Row],[Application Date]]&lt;=TODAY()),tbl_LoanData[[#This Row],[Loan Amount]],0)</f>
        <v>0</v>
      </c>
      <c r="AN1915" s="14">
        <f>tbl_LoanData[[#This Row],[Amount Paid]]-(Q1915-X1915)</f>
        <v>164502.02999999997</v>
      </c>
      <c r="AO1915" s="14">
        <f>IF(tbl_LoanData[[#This Row],[Application Status]]="Approved",1,0)</f>
        <v>1</v>
      </c>
      <c r="AP1915" s="22" t="str">
        <f t="shared" ca="1" si="88"/>
        <v/>
      </c>
      <c r="AQ1915" s="22" t="str">
        <f t="shared" ca="1" si="89"/>
        <v/>
      </c>
    </row>
    <row r="1916" spans="1:43" ht="14.4" customHeight="1" x14ac:dyDescent="0.3">
      <c r="A1916" s="2" t="s">
        <v>14075</v>
      </c>
      <c r="B1916" s="2" t="s">
        <v>14076</v>
      </c>
      <c r="C1916" s="2" t="s">
        <v>949</v>
      </c>
      <c r="D1916" s="2" t="s">
        <v>117</v>
      </c>
      <c r="E1916" s="2" t="s">
        <v>81</v>
      </c>
      <c r="F1916" s="2">
        <v>33</v>
      </c>
      <c r="G1916" s="2" t="s">
        <v>83</v>
      </c>
      <c r="H1916" s="2" t="s">
        <v>233</v>
      </c>
      <c r="I1916" s="2" t="s">
        <v>46</v>
      </c>
      <c r="J1916" s="3">
        <v>45259</v>
      </c>
      <c r="K1916" s="3">
        <v>45276</v>
      </c>
      <c r="L1916" s="2" t="s">
        <v>40</v>
      </c>
      <c r="M1916" s="2" t="s">
        <v>85</v>
      </c>
      <c r="N1916" s="2" t="s">
        <v>274</v>
      </c>
      <c r="O1916" s="4">
        <v>1111000</v>
      </c>
      <c r="P1916" s="4">
        <v>439100</v>
      </c>
      <c r="Q1916" s="4">
        <v>671900</v>
      </c>
      <c r="R1916" s="2">
        <v>36</v>
      </c>
      <c r="S1916" s="5">
        <v>8.42</v>
      </c>
      <c r="T1916" s="4">
        <v>23378.39</v>
      </c>
      <c r="U1916" s="2" t="s">
        <v>73</v>
      </c>
      <c r="V1916" s="2" t="s">
        <v>74</v>
      </c>
      <c r="W1916" s="4">
        <v>701351.7</v>
      </c>
      <c r="X1916" s="4">
        <v>140270.24</v>
      </c>
      <c r="Y1916" s="4">
        <v>841621.94</v>
      </c>
      <c r="Z1916" s="2">
        <v>58</v>
      </c>
      <c r="AA1916" s="2" t="s">
        <v>58</v>
      </c>
      <c r="AB1916" s="2" t="s">
        <v>15727</v>
      </c>
      <c r="AC1916" s="2" t="s">
        <v>106</v>
      </c>
      <c r="AD1916" s="2" t="s">
        <v>76</v>
      </c>
      <c r="AE1916" s="5">
        <v>60.48</v>
      </c>
      <c r="AF1916" s="2">
        <v>2</v>
      </c>
      <c r="AG1916" s="2" t="s">
        <v>15718</v>
      </c>
      <c r="AH1916" s="2">
        <v>17</v>
      </c>
      <c r="AI1916" s="6" t="str">
        <f t="shared" si="87"/>
        <v>25-34</v>
      </c>
      <c r="AJ1916" s="11">
        <f>YEAR(tbl_LoanData[[#This Row],[Application Date]])</f>
        <v>2023</v>
      </c>
      <c r="AK1916" s="11" t="str">
        <f>TEXT(tbl_LoanData[[#This Row],[Application Date]],"MMMM")</f>
        <v>November</v>
      </c>
      <c r="AL1916" s="12">
        <f>DATE(YEAR(tbl_LoanData[[#This Row],[Application Date]]),MONTH(tbl_LoanData[[#This Row],[Application Date]]),1)</f>
        <v>45231</v>
      </c>
      <c r="AM1916" s="14">
        <f ca="1">IF(AND(tbl_LoanData[[#This Row],[Application Date]]&gt;=EOMONTH(TODAY(),-1)+1,tbl_LoanData[[#This Row],[Application Date]]&lt;=TODAY()),tbl_LoanData[[#This Row],[Loan Amount]],0)</f>
        <v>0</v>
      </c>
      <c r="AN1916" s="14">
        <f>tbl_LoanData[[#This Row],[Amount Paid]]-(Q1916-X1916)</f>
        <v>169721.93999999994</v>
      </c>
      <c r="AO1916" s="14">
        <f>IF(tbl_LoanData[[#This Row],[Application Status]]="Approved",1,0)</f>
        <v>1</v>
      </c>
      <c r="AP1916" s="22" t="str">
        <f t="shared" ca="1" si="88"/>
        <v/>
      </c>
      <c r="AQ1916" s="22" t="str">
        <f t="shared" ca="1" si="89"/>
        <v/>
      </c>
    </row>
    <row r="1917" spans="1:43" ht="14.4" customHeight="1" x14ac:dyDescent="0.3">
      <c r="A1917" s="2" t="s">
        <v>14283</v>
      </c>
      <c r="B1917" s="2" t="s">
        <v>14284</v>
      </c>
      <c r="C1917" s="2" t="s">
        <v>390</v>
      </c>
      <c r="D1917" s="2" t="s">
        <v>102</v>
      </c>
      <c r="E1917" s="2" t="s">
        <v>117</v>
      </c>
      <c r="F1917" s="2">
        <v>44</v>
      </c>
      <c r="G1917" s="2" t="s">
        <v>83</v>
      </c>
      <c r="H1917" s="2" t="s">
        <v>233</v>
      </c>
      <c r="I1917" s="2" t="s">
        <v>46</v>
      </c>
      <c r="J1917" s="3">
        <v>45259</v>
      </c>
      <c r="K1917" s="3">
        <v>45265</v>
      </c>
      <c r="L1917" s="2" t="s">
        <v>37</v>
      </c>
      <c r="M1917" s="2" t="s">
        <v>94</v>
      </c>
      <c r="N1917" s="2" t="s">
        <v>436</v>
      </c>
      <c r="O1917" s="4">
        <v>197000</v>
      </c>
      <c r="P1917" s="4">
        <v>71100</v>
      </c>
      <c r="Q1917" s="4">
        <v>125900</v>
      </c>
      <c r="R1917" s="2">
        <v>36</v>
      </c>
      <c r="S1917" s="5">
        <v>11.78</v>
      </c>
      <c r="T1917" s="4">
        <v>4733.1400000000003</v>
      </c>
      <c r="U1917" s="2" t="s">
        <v>73</v>
      </c>
      <c r="V1917" s="2" t="s">
        <v>74</v>
      </c>
      <c r="W1917" s="4">
        <v>151460.48000000001</v>
      </c>
      <c r="X1917" s="4">
        <v>18932.580000000002</v>
      </c>
      <c r="Y1917" s="4">
        <v>170393.06</v>
      </c>
      <c r="Z1917" s="2">
        <v>0</v>
      </c>
      <c r="AA1917" s="2" t="s">
        <v>56</v>
      </c>
      <c r="AB1917" s="2" t="s">
        <v>15727</v>
      </c>
      <c r="AC1917" s="2" t="s">
        <v>146</v>
      </c>
      <c r="AD1917" s="2" t="s">
        <v>76</v>
      </c>
      <c r="AE1917" s="5">
        <v>63.91</v>
      </c>
      <c r="AF1917" s="2">
        <v>0</v>
      </c>
      <c r="AG1917" s="2" t="s">
        <v>77</v>
      </c>
      <c r="AH1917" s="2">
        <v>6</v>
      </c>
      <c r="AI1917" s="6" t="str">
        <f t="shared" si="87"/>
        <v>35-44</v>
      </c>
      <c r="AJ1917" s="11">
        <f>YEAR(tbl_LoanData[[#This Row],[Application Date]])</f>
        <v>2023</v>
      </c>
      <c r="AK1917" s="11" t="str">
        <f>TEXT(tbl_LoanData[[#This Row],[Application Date]],"MMMM")</f>
        <v>November</v>
      </c>
      <c r="AL1917" s="12">
        <f>DATE(YEAR(tbl_LoanData[[#This Row],[Application Date]]),MONTH(tbl_LoanData[[#This Row],[Application Date]]),1)</f>
        <v>45231</v>
      </c>
      <c r="AM1917" s="14">
        <f ca="1">IF(AND(tbl_LoanData[[#This Row],[Application Date]]&gt;=EOMONTH(TODAY(),-1)+1,tbl_LoanData[[#This Row],[Application Date]]&lt;=TODAY()),tbl_LoanData[[#This Row],[Loan Amount]],0)</f>
        <v>0</v>
      </c>
      <c r="AN1917" s="14">
        <f>tbl_LoanData[[#This Row],[Amount Paid]]-(Q1917-X1917)</f>
        <v>44493.060000000012</v>
      </c>
      <c r="AO1917" s="14">
        <f>IF(tbl_LoanData[[#This Row],[Application Status]]="Approved",1,0)</f>
        <v>1</v>
      </c>
      <c r="AP1917" s="22" t="str">
        <f t="shared" ca="1" si="88"/>
        <v/>
      </c>
      <c r="AQ1917" s="22" t="str">
        <f t="shared" ca="1" si="89"/>
        <v/>
      </c>
    </row>
    <row r="1918" spans="1:43" ht="14.4" customHeight="1" x14ac:dyDescent="0.3">
      <c r="A1918" s="2" t="s">
        <v>14393</v>
      </c>
      <c r="B1918" s="2" t="s">
        <v>14394</v>
      </c>
      <c r="C1918" s="2" t="s">
        <v>240</v>
      </c>
      <c r="D1918" s="2" t="s">
        <v>101</v>
      </c>
      <c r="E1918" s="2" t="s">
        <v>232</v>
      </c>
      <c r="F1918" s="2">
        <v>64</v>
      </c>
      <c r="G1918" s="2" t="s">
        <v>83</v>
      </c>
      <c r="H1918" s="2" t="s">
        <v>285</v>
      </c>
      <c r="I1918" s="2" t="s">
        <v>55</v>
      </c>
      <c r="J1918" s="3">
        <v>45239</v>
      </c>
      <c r="K1918" s="3">
        <v>45254</v>
      </c>
      <c r="L1918" s="2" t="s">
        <v>39</v>
      </c>
      <c r="M1918" s="2" t="s">
        <v>94</v>
      </c>
      <c r="N1918" s="2" t="s">
        <v>418</v>
      </c>
      <c r="O1918" s="4">
        <v>1580000</v>
      </c>
      <c r="P1918" s="4">
        <v>271200</v>
      </c>
      <c r="Q1918" s="4">
        <v>1308800</v>
      </c>
      <c r="R1918" s="2">
        <v>48</v>
      </c>
      <c r="S1918" s="5">
        <v>14.16</v>
      </c>
      <c r="T1918" s="4">
        <v>42710.51</v>
      </c>
      <c r="U1918" s="2" t="s">
        <v>73</v>
      </c>
      <c r="V1918" s="2" t="s">
        <v>74</v>
      </c>
      <c r="W1918" s="4">
        <v>1409446.83</v>
      </c>
      <c r="X1918" s="4">
        <v>640657.49</v>
      </c>
      <c r="Y1918" s="4">
        <v>2050104.3200000001</v>
      </c>
      <c r="Z1918" s="2">
        <v>0</v>
      </c>
      <c r="AA1918" s="2" t="s">
        <v>56</v>
      </c>
      <c r="AB1918" s="2" t="s">
        <v>15727</v>
      </c>
      <c r="AC1918" s="2" t="s">
        <v>75</v>
      </c>
      <c r="AD1918" s="2" t="s">
        <v>76</v>
      </c>
      <c r="AE1918" s="5">
        <v>82.84</v>
      </c>
      <c r="AF1918" s="2">
        <v>0</v>
      </c>
      <c r="AG1918" s="2" t="s">
        <v>77</v>
      </c>
      <c r="AH1918" s="2">
        <v>15</v>
      </c>
      <c r="AI1918" s="6" t="str">
        <f t="shared" si="87"/>
        <v>55-64</v>
      </c>
      <c r="AJ1918" s="11">
        <f>YEAR(tbl_LoanData[[#This Row],[Application Date]])</f>
        <v>2023</v>
      </c>
      <c r="AK1918" s="11" t="str">
        <f>TEXT(tbl_LoanData[[#This Row],[Application Date]],"MMMM")</f>
        <v>November</v>
      </c>
      <c r="AL1918" s="12">
        <f>DATE(YEAR(tbl_LoanData[[#This Row],[Application Date]]),MONTH(tbl_LoanData[[#This Row],[Application Date]]),1)</f>
        <v>45231</v>
      </c>
      <c r="AM1918" s="14">
        <f ca="1">IF(AND(tbl_LoanData[[#This Row],[Application Date]]&gt;=EOMONTH(TODAY(),-1)+1,tbl_LoanData[[#This Row],[Application Date]]&lt;=TODAY()),tbl_LoanData[[#This Row],[Loan Amount]],0)</f>
        <v>0</v>
      </c>
      <c r="AN1918" s="14">
        <f>tbl_LoanData[[#This Row],[Amount Paid]]-(Q1918-X1918)</f>
        <v>741304.32000000007</v>
      </c>
      <c r="AO1918" s="14">
        <f>IF(tbl_LoanData[[#This Row],[Application Status]]="Approved",1,0)</f>
        <v>1</v>
      </c>
      <c r="AP1918" s="22" t="str">
        <f t="shared" ca="1" si="88"/>
        <v/>
      </c>
      <c r="AQ1918" s="22" t="str">
        <f t="shared" ca="1" si="89"/>
        <v/>
      </c>
    </row>
    <row r="1919" spans="1:43" ht="14.4" customHeight="1" x14ac:dyDescent="0.3">
      <c r="A1919" s="2" t="s">
        <v>14413</v>
      </c>
      <c r="B1919" s="2" t="s">
        <v>14414</v>
      </c>
      <c r="C1919" s="2" t="s">
        <v>644</v>
      </c>
      <c r="D1919" s="2" t="s">
        <v>82</v>
      </c>
      <c r="E1919" s="2" t="s">
        <v>465</v>
      </c>
      <c r="F1919" s="2">
        <v>40</v>
      </c>
      <c r="G1919" s="2" t="s">
        <v>83</v>
      </c>
      <c r="H1919" s="2" t="s">
        <v>256</v>
      </c>
      <c r="I1919" s="2" t="s">
        <v>43</v>
      </c>
      <c r="J1919" s="3">
        <v>45231</v>
      </c>
      <c r="K1919" s="3"/>
      <c r="L1919" s="2" t="s">
        <v>39</v>
      </c>
      <c r="M1919" s="2" t="s">
        <v>71</v>
      </c>
      <c r="N1919" s="2" t="s">
        <v>294</v>
      </c>
      <c r="O1919" s="4">
        <v>1678000</v>
      </c>
      <c r="P1919" s="4">
        <v>403100</v>
      </c>
      <c r="Q1919" s="4">
        <v>1274900</v>
      </c>
      <c r="R1919" s="2">
        <v>18</v>
      </c>
      <c r="S1919" s="5">
        <v>10.72</v>
      </c>
      <c r="T1919" s="4">
        <v>82216.88</v>
      </c>
      <c r="U1919" s="2" t="s">
        <v>113</v>
      </c>
      <c r="V1919" s="2" t="s">
        <v>97</v>
      </c>
      <c r="W1919" s="4">
        <v>0</v>
      </c>
      <c r="X1919" s="4">
        <v>0</v>
      </c>
      <c r="Y1919" s="4">
        <v>1479903.92</v>
      </c>
      <c r="Z1919" s="2">
        <v>0</v>
      </c>
      <c r="AA1919" s="2" t="s">
        <v>97</v>
      </c>
      <c r="AB1919" s="2" t="s">
        <v>15732</v>
      </c>
      <c r="AC1919" s="2" t="s">
        <v>87</v>
      </c>
      <c r="AD1919" s="2" t="s">
        <v>76</v>
      </c>
      <c r="AE1919" s="5">
        <v>75.98</v>
      </c>
      <c r="AF1919" s="2">
        <v>0</v>
      </c>
      <c r="AG1919" s="2" t="s">
        <v>97</v>
      </c>
      <c r="AH1919" s="2"/>
      <c r="AI1919" s="6" t="str">
        <f t="shared" si="87"/>
        <v>35-44</v>
      </c>
      <c r="AJ1919" s="11">
        <f>YEAR(tbl_LoanData[[#This Row],[Application Date]])</f>
        <v>2023</v>
      </c>
      <c r="AK1919" s="11" t="str">
        <f>TEXT(tbl_LoanData[[#This Row],[Application Date]],"MMMM")</f>
        <v>November</v>
      </c>
      <c r="AL1919" s="12">
        <f>DATE(YEAR(tbl_LoanData[[#This Row],[Application Date]]),MONTH(tbl_LoanData[[#This Row],[Application Date]]),1)</f>
        <v>45231</v>
      </c>
      <c r="AM1919" s="14">
        <f ca="1">IF(AND(tbl_LoanData[[#This Row],[Application Date]]&gt;=EOMONTH(TODAY(),-1)+1,tbl_LoanData[[#This Row],[Application Date]]&lt;=TODAY()),tbl_LoanData[[#This Row],[Loan Amount]],0)</f>
        <v>0</v>
      </c>
      <c r="AN1919" s="14">
        <f>tbl_LoanData[[#This Row],[Amount Paid]]-(Q1919-X1919)</f>
        <v>-1274900</v>
      </c>
      <c r="AO1919" s="14">
        <f>IF(tbl_LoanData[[#This Row],[Application Status]]="Approved",1,0)</f>
        <v>0</v>
      </c>
      <c r="AP1919" s="22" t="str">
        <f t="shared" ca="1" si="88"/>
        <v/>
      </c>
      <c r="AQ1919" s="22" t="str">
        <f t="shared" ca="1" si="89"/>
        <v/>
      </c>
    </row>
    <row r="1920" spans="1:43" x14ac:dyDescent="0.3">
      <c r="A1920" s="2" t="s">
        <v>14481</v>
      </c>
      <c r="B1920" s="2" t="s">
        <v>14482</v>
      </c>
      <c r="C1920" s="2" t="s">
        <v>322</v>
      </c>
      <c r="D1920" s="2" t="s">
        <v>91</v>
      </c>
      <c r="E1920" s="2" t="s">
        <v>284</v>
      </c>
      <c r="F1920" s="2">
        <v>28</v>
      </c>
      <c r="G1920" s="2" t="s">
        <v>83</v>
      </c>
      <c r="H1920" s="2" t="s">
        <v>237</v>
      </c>
      <c r="I1920" s="2" t="s">
        <v>48</v>
      </c>
      <c r="J1920" s="3">
        <v>45250</v>
      </c>
      <c r="K1920" s="3">
        <v>45269</v>
      </c>
      <c r="L1920" s="2" t="s">
        <v>40</v>
      </c>
      <c r="M1920" s="2" t="s">
        <v>85</v>
      </c>
      <c r="N1920" s="2" t="s">
        <v>270</v>
      </c>
      <c r="O1920" s="4">
        <v>1400000</v>
      </c>
      <c r="P1920" s="4">
        <v>222900</v>
      </c>
      <c r="Q1920" s="4">
        <v>1177100</v>
      </c>
      <c r="R1920" s="2">
        <v>12</v>
      </c>
      <c r="S1920" s="5">
        <v>7.37</v>
      </c>
      <c r="T1920" s="4">
        <v>105321.02</v>
      </c>
      <c r="U1920" s="2" t="s">
        <v>73</v>
      </c>
      <c r="V1920" s="2" t="s">
        <v>34</v>
      </c>
      <c r="W1920" s="4">
        <v>842568.16</v>
      </c>
      <c r="X1920" s="4">
        <v>421284.11</v>
      </c>
      <c r="Y1920" s="4">
        <v>1263852.27</v>
      </c>
      <c r="Z1920" s="2">
        <v>128</v>
      </c>
      <c r="AA1920" s="2" t="s">
        <v>60</v>
      </c>
      <c r="AB1920" s="2" t="s">
        <v>15730</v>
      </c>
      <c r="AC1920" s="2" t="s">
        <v>129</v>
      </c>
      <c r="AD1920" s="2" t="s">
        <v>76</v>
      </c>
      <c r="AE1920" s="5">
        <v>84.08</v>
      </c>
      <c r="AF1920" s="2">
        <v>4</v>
      </c>
      <c r="AG1920" s="2" t="s">
        <v>130</v>
      </c>
      <c r="AH1920" s="2">
        <v>19</v>
      </c>
      <c r="AI1920" s="6" t="str">
        <f t="shared" si="87"/>
        <v>25-34</v>
      </c>
      <c r="AJ1920" s="11">
        <f>YEAR(tbl_LoanData[[#This Row],[Application Date]])</f>
        <v>2023</v>
      </c>
      <c r="AK1920" s="11" t="str">
        <f>TEXT(tbl_LoanData[[#This Row],[Application Date]],"MMMM")</f>
        <v>November</v>
      </c>
      <c r="AL1920" s="12">
        <f>DATE(YEAR(tbl_LoanData[[#This Row],[Application Date]]),MONTH(tbl_LoanData[[#This Row],[Application Date]]),1)</f>
        <v>45231</v>
      </c>
      <c r="AM1920" s="14">
        <f ca="1">IF(AND(tbl_LoanData[[#This Row],[Application Date]]&gt;=EOMONTH(TODAY(),-1)+1,tbl_LoanData[[#This Row],[Application Date]]&lt;=TODAY()),tbl_LoanData[[#This Row],[Loan Amount]],0)</f>
        <v>0</v>
      </c>
      <c r="AN1920" s="14">
        <f>tbl_LoanData[[#This Row],[Amount Paid]]-(Q1920-X1920)</f>
        <v>86752.270000000019</v>
      </c>
      <c r="AO1920" s="14">
        <f>IF(tbl_LoanData[[#This Row],[Application Status]]="Approved",1,0)</f>
        <v>1</v>
      </c>
      <c r="AP1920" s="22" t="str">
        <f t="shared" ca="1" si="88"/>
        <v/>
      </c>
      <c r="AQ1920" s="22" t="str">
        <f t="shared" ca="1" si="89"/>
        <v/>
      </c>
    </row>
    <row r="1921" spans="1:43" x14ac:dyDescent="0.3">
      <c r="A1921" s="2" t="s">
        <v>14499</v>
      </c>
      <c r="B1921" s="2" t="s">
        <v>14500</v>
      </c>
      <c r="C1921" s="2" t="s">
        <v>100</v>
      </c>
      <c r="D1921" s="2" t="s">
        <v>118</v>
      </c>
      <c r="E1921" s="2" t="s">
        <v>406</v>
      </c>
      <c r="F1921" s="2">
        <v>29</v>
      </c>
      <c r="G1921" s="2" t="s">
        <v>69</v>
      </c>
      <c r="H1921" s="2" t="s">
        <v>211</v>
      </c>
      <c r="I1921" s="2" t="s">
        <v>50</v>
      </c>
      <c r="J1921" s="3">
        <v>45248</v>
      </c>
      <c r="K1921" s="3">
        <v>45257</v>
      </c>
      <c r="L1921" s="2" t="s">
        <v>40</v>
      </c>
      <c r="M1921" s="2" t="s">
        <v>71</v>
      </c>
      <c r="N1921" s="2" t="s">
        <v>137</v>
      </c>
      <c r="O1921" s="4">
        <v>1072000</v>
      </c>
      <c r="P1921" s="4">
        <v>129500</v>
      </c>
      <c r="Q1921" s="4">
        <v>942500</v>
      </c>
      <c r="R1921" s="2">
        <v>36</v>
      </c>
      <c r="S1921" s="5">
        <v>13.82</v>
      </c>
      <c r="T1921" s="4">
        <v>37035.01</v>
      </c>
      <c r="U1921" s="2" t="s">
        <v>73</v>
      </c>
      <c r="V1921" s="2" t="s">
        <v>74</v>
      </c>
      <c r="W1921" s="4">
        <v>1222155.33</v>
      </c>
      <c r="X1921" s="4">
        <v>111105.17</v>
      </c>
      <c r="Y1921" s="4">
        <v>1333260.5</v>
      </c>
      <c r="Z1921" s="2">
        <v>0</v>
      </c>
      <c r="AA1921" s="2" t="s">
        <v>56</v>
      </c>
      <c r="AB1921" s="2" t="s">
        <v>15734</v>
      </c>
      <c r="AC1921" s="2" t="s">
        <v>138</v>
      </c>
      <c r="AD1921" s="2" t="s">
        <v>76</v>
      </c>
      <c r="AE1921" s="5">
        <v>87.92</v>
      </c>
      <c r="AF1921" s="2">
        <v>0</v>
      </c>
      <c r="AG1921" s="2" t="s">
        <v>77</v>
      </c>
      <c r="AH1921" s="2">
        <v>9</v>
      </c>
      <c r="AI1921" s="6" t="str">
        <f t="shared" si="87"/>
        <v>25-34</v>
      </c>
      <c r="AJ1921" s="11">
        <f>YEAR(tbl_LoanData[[#This Row],[Application Date]])</f>
        <v>2023</v>
      </c>
      <c r="AK1921" s="11" t="str">
        <f>TEXT(tbl_LoanData[[#This Row],[Application Date]],"MMMM")</f>
        <v>November</v>
      </c>
      <c r="AL1921" s="12">
        <f>DATE(YEAR(tbl_LoanData[[#This Row],[Application Date]]),MONTH(tbl_LoanData[[#This Row],[Application Date]]),1)</f>
        <v>45231</v>
      </c>
      <c r="AM1921" s="14">
        <f ca="1">IF(AND(tbl_LoanData[[#This Row],[Application Date]]&gt;=EOMONTH(TODAY(),-1)+1,tbl_LoanData[[#This Row],[Application Date]]&lt;=TODAY()),tbl_LoanData[[#This Row],[Loan Amount]],0)</f>
        <v>0</v>
      </c>
      <c r="AN1921" s="14">
        <f>tbl_LoanData[[#This Row],[Amount Paid]]-(Q1921-X1921)</f>
        <v>390760.50000000012</v>
      </c>
      <c r="AO1921" s="14">
        <f>IF(tbl_LoanData[[#This Row],[Application Status]]="Approved",1,0)</f>
        <v>1</v>
      </c>
      <c r="AP1921" s="22" t="str">
        <f t="shared" ca="1" si="88"/>
        <v/>
      </c>
      <c r="AQ1921" s="22" t="str">
        <f t="shared" ca="1" si="89"/>
        <v/>
      </c>
    </row>
    <row r="1922" spans="1:43" ht="14.4" customHeight="1" x14ac:dyDescent="0.3">
      <c r="A1922" s="2" t="s">
        <v>14545</v>
      </c>
      <c r="B1922" s="2" t="s">
        <v>14546</v>
      </c>
      <c r="C1922" s="2" t="s">
        <v>644</v>
      </c>
      <c r="D1922" s="2" t="s">
        <v>142</v>
      </c>
      <c r="E1922" s="2" t="s">
        <v>402</v>
      </c>
      <c r="F1922" s="2">
        <v>48</v>
      </c>
      <c r="G1922" s="2" t="s">
        <v>83</v>
      </c>
      <c r="H1922" s="2" t="s">
        <v>84</v>
      </c>
      <c r="I1922" s="2" t="s">
        <v>45</v>
      </c>
      <c r="J1922" s="3">
        <v>45234</v>
      </c>
      <c r="K1922" s="3"/>
      <c r="L1922" s="2" t="s">
        <v>36</v>
      </c>
      <c r="M1922" s="2" t="s">
        <v>94</v>
      </c>
      <c r="N1922" s="2" t="s">
        <v>212</v>
      </c>
      <c r="O1922" s="4">
        <v>1892000</v>
      </c>
      <c r="P1922" s="4">
        <v>478000</v>
      </c>
      <c r="Q1922" s="4">
        <v>1414000</v>
      </c>
      <c r="R1922" s="2">
        <v>36</v>
      </c>
      <c r="S1922" s="5">
        <v>6.14</v>
      </c>
      <c r="T1922" s="4">
        <v>46512.74</v>
      </c>
      <c r="U1922" s="2" t="s">
        <v>113</v>
      </c>
      <c r="V1922" s="2" t="s">
        <v>97</v>
      </c>
      <c r="W1922" s="4">
        <v>0</v>
      </c>
      <c r="X1922" s="4">
        <v>0</v>
      </c>
      <c r="Y1922" s="4">
        <v>1674458.8</v>
      </c>
      <c r="Z1922" s="2">
        <v>0</v>
      </c>
      <c r="AA1922" s="2" t="s">
        <v>97</v>
      </c>
      <c r="AB1922" s="2" t="s">
        <v>15727</v>
      </c>
      <c r="AC1922" s="2" t="s">
        <v>146</v>
      </c>
      <c r="AD1922" s="2" t="s">
        <v>76</v>
      </c>
      <c r="AE1922" s="5">
        <v>74.739999999999995</v>
      </c>
      <c r="AF1922" s="2">
        <v>0</v>
      </c>
      <c r="AG1922" s="2" t="s">
        <v>97</v>
      </c>
      <c r="AH1922" s="2"/>
      <c r="AI1922" s="6" t="str">
        <f t="shared" ref="AI1922:AI1985" si="90">IF(F1922&lt;25,"18-24",IF(F1922&lt;35,"25-34",IF(F1922&lt;45,"35-44",IF(F1922&lt;55,"45-54",IF(F1922&lt;65,"55-64","65+")))))</f>
        <v>45-54</v>
      </c>
      <c r="AJ1922" s="11">
        <f>YEAR(tbl_LoanData[[#This Row],[Application Date]])</f>
        <v>2023</v>
      </c>
      <c r="AK1922" s="11" t="str">
        <f>TEXT(tbl_LoanData[[#This Row],[Application Date]],"MMMM")</f>
        <v>November</v>
      </c>
      <c r="AL1922" s="12">
        <f>DATE(YEAR(tbl_LoanData[[#This Row],[Application Date]]),MONTH(tbl_LoanData[[#This Row],[Application Date]]),1)</f>
        <v>45231</v>
      </c>
      <c r="AM1922" s="14">
        <f ca="1">IF(AND(tbl_LoanData[[#This Row],[Application Date]]&gt;=EOMONTH(TODAY(),-1)+1,tbl_LoanData[[#This Row],[Application Date]]&lt;=TODAY()),tbl_LoanData[[#This Row],[Loan Amount]],0)</f>
        <v>0</v>
      </c>
      <c r="AN1922" s="14">
        <f>tbl_LoanData[[#This Row],[Amount Paid]]-(Q1922-X1922)</f>
        <v>-1414000</v>
      </c>
      <c r="AO1922" s="14">
        <f>IF(tbl_LoanData[[#This Row],[Application Status]]="Approved",1,0)</f>
        <v>0</v>
      </c>
      <c r="AP1922" s="22" t="str">
        <f t="shared" ref="AP1922:AP1985" ca="1" si="91">IF(AND(J1922&gt;=DATE(YEAR(TODAY()),MONTH(TODAY()),1),J1922&lt;=TODAY()),"Current MTD",IF(AND(J1922&gt;=EOMONTH(TODAY(),-2)+1,J1922&lt;=EOMONTH(TODAY(),-1)),"Previous MTD",""))</f>
        <v/>
      </c>
      <c r="AQ1922" s="22" t="str">
        <f t="shared" ref="AQ1922:AQ1985" ca="1" si="92">IF(AND(J1922&gt;=DATE(YEAR(TODAY()),MONTH(TODAY()),1),J1922&lt;=TODAY()),TEXT(DATE(YEAR(TODAY()),MONTH(TODAY()),1),"mmm d")&amp;"–"&amp;DAY(TODAY()),IF(AND(J1922&gt;=EOMONTH(TODAY(),-2)+1,J1922&lt;=EOMONTH(TODAY(),-1)),""&amp;TEXT(EOMONTH(TODAY(),-2)+1,"mmm d")&amp;"–"&amp;DAY(TODAY()),""))</f>
        <v/>
      </c>
    </row>
    <row r="1923" spans="1:43" ht="14.4" customHeight="1" x14ac:dyDescent="0.3">
      <c r="A1923" s="2" t="s">
        <v>14623</v>
      </c>
      <c r="B1923" s="2" t="s">
        <v>14624</v>
      </c>
      <c r="C1923" s="2" t="s">
        <v>515</v>
      </c>
      <c r="D1923" s="2" t="s">
        <v>82</v>
      </c>
      <c r="E1923" s="2" t="s">
        <v>465</v>
      </c>
      <c r="F1923" s="2">
        <v>24</v>
      </c>
      <c r="G1923" s="2" t="s">
        <v>69</v>
      </c>
      <c r="H1923" s="2" t="s">
        <v>156</v>
      </c>
      <c r="I1923" s="2" t="s">
        <v>45</v>
      </c>
      <c r="J1923" s="3">
        <v>45257</v>
      </c>
      <c r="K1923" s="3">
        <v>45265</v>
      </c>
      <c r="L1923" s="2" t="s">
        <v>37</v>
      </c>
      <c r="M1923" s="2" t="s">
        <v>104</v>
      </c>
      <c r="N1923" s="2" t="s">
        <v>192</v>
      </c>
      <c r="O1923" s="4">
        <v>144000</v>
      </c>
      <c r="P1923" s="4">
        <v>32000</v>
      </c>
      <c r="Q1923" s="4">
        <v>112000</v>
      </c>
      <c r="R1923" s="2">
        <v>12</v>
      </c>
      <c r="S1923" s="5">
        <v>11.94</v>
      </c>
      <c r="T1923" s="4">
        <v>10447.73</v>
      </c>
      <c r="U1923" s="2" t="s">
        <v>73</v>
      </c>
      <c r="V1923" s="2" t="s">
        <v>33</v>
      </c>
      <c r="W1923" s="4">
        <v>125372.8</v>
      </c>
      <c r="X1923" s="4">
        <v>0</v>
      </c>
      <c r="Y1923" s="4">
        <v>125372.8</v>
      </c>
      <c r="Z1923" s="2">
        <v>0</v>
      </c>
      <c r="AA1923" s="2" t="s">
        <v>56</v>
      </c>
      <c r="AB1923" s="2" t="s">
        <v>15733</v>
      </c>
      <c r="AC1923" s="2" t="s">
        <v>138</v>
      </c>
      <c r="AD1923" s="2" t="s">
        <v>76</v>
      </c>
      <c r="AE1923" s="5">
        <v>77.78</v>
      </c>
      <c r="AF1923" s="2">
        <v>0</v>
      </c>
      <c r="AG1923" s="2" t="s">
        <v>77</v>
      </c>
      <c r="AH1923" s="2">
        <v>8</v>
      </c>
      <c r="AI1923" s="6" t="str">
        <f t="shared" si="90"/>
        <v>18-24</v>
      </c>
      <c r="AJ1923" s="11">
        <f>YEAR(tbl_LoanData[[#This Row],[Application Date]])</f>
        <v>2023</v>
      </c>
      <c r="AK1923" s="11" t="str">
        <f>TEXT(tbl_LoanData[[#This Row],[Application Date]],"MMMM")</f>
        <v>November</v>
      </c>
      <c r="AL1923" s="12">
        <f>DATE(YEAR(tbl_LoanData[[#This Row],[Application Date]]),MONTH(tbl_LoanData[[#This Row],[Application Date]]),1)</f>
        <v>45231</v>
      </c>
      <c r="AM1923" s="14">
        <f ca="1">IF(AND(tbl_LoanData[[#This Row],[Application Date]]&gt;=EOMONTH(TODAY(),-1)+1,tbl_LoanData[[#This Row],[Application Date]]&lt;=TODAY()),tbl_LoanData[[#This Row],[Loan Amount]],0)</f>
        <v>0</v>
      </c>
      <c r="AN1923" s="14">
        <f>tbl_LoanData[[#This Row],[Amount Paid]]-(Q1923-X1923)</f>
        <v>13372.800000000003</v>
      </c>
      <c r="AO1923" s="14">
        <f>IF(tbl_LoanData[[#This Row],[Application Status]]="Approved",1,0)</f>
        <v>1</v>
      </c>
      <c r="AP1923" s="22" t="str">
        <f t="shared" ca="1" si="91"/>
        <v/>
      </c>
      <c r="AQ1923" s="22" t="str">
        <f t="shared" ca="1" si="92"/>
        <v/>
      </c>
    </row>
    <row r="1924" spans="1:43" ht="14.4" customHeight="1" x14ac:dyDescent="0.3">
      <c r="A1924" s="2" t="s">
        <v>14705</v>
      </c>
      <c r="B1924" s="2" t="s">
        <v>14706</v>
      </c>
      <c r="C1924" s="2" t="s">
        <v>243</v>
      </c>
      <c r="D1924" s="2" t="s">
        <v>268</v>
      </c>
      <c r="E1924" s="2" t="s">
        <v>150</v>
      </c>
      <c r="F1924" s="2">
        <v>27</v>
      </c>
      <c r="G1924" s="2" t="s">
        <v>83</v>
      </c>
      <c r="H1924" s="2" t="s">
        <v>398</v>
      </c>
      <c r="I1924" s="2" t="s">
        <v>46</v>
      </c>
      <c r="J1924" s="3">
        <v>45256</v>
      </c>
      <c r="K1924" s="3">
        <v>45259</v>
      </c>
      <c r="L1924" s="2" t="s">
        <v>36</v>
      </c>
      <c r="M1924" s="2" t="s">
        <v>104</v>
      </c>
      <c r="N1924" s="2" t="s">
        <v>592</v>
      </c>
      <c r="O1924" s="4">
        <v>1596000</v>
      </c>
      <c r="P1924" s="4">
        <v>630200</v>
      </c>
      <c r="Q1924" s="4">
        <v>965800</v>
      </c>
      <c r="R1924" s="2">
        <v>48</v>
      </c>
      <c r="S1924" s="5">
        <v>11.03</v>
      </c>
      <c r="T1924" s="4">
        <v>28998.14</v>
      </c>
      <c r="U1924" s="2" t="s">
        <v>73</v>
      </c>
      <c r="V1924" s="2" t="s">
        <v>74</v>
      </c>
      <c r="W1924" s="4">
        <v>956938.62</v>
      </c>
      <c r="X1924" s="4">
        <v>434972.34</v>
      </c>
      <c r="Y1924" s="4">
        <v>1391910.96</v>
      </c>
      <c r="Z1924" s="2">
        <v>0</v>
      </c>
      <c r="AA1924" s="2" t="s">
        <v>56</v>
      </c>
      <c r="AB1924" s="2" t="s">
        <v>15728</v>
      </c>
      <c r="AC1924" s="2" t="s">
        <v>213</v>
      </c>
      <c r="AD1924" s="2" t="s">
        <v>76</v>
      </c>
      <c r="AE1924" s="5">
        <v>60.51</v>
      </c>
      <c r="AF1924" s="2">
        <v>0</v>
      </c>
      <c r="AG1924" s="2" t="s">
        <v>77</v>
      </c>
      <c r="AH1924" s="2">
        <v>3</v>
      </c>
      <c r="AI1924" s="6" t="str">
        <f t="shared" si="90"/>
        <v>25-34</v>
      </c>
      <c r="AJ1924" s="11">
        <f>YEAR(tbl_LoanData[[#This Row],[Application Date]])</f>
        <v>2023</v>
      </c>
      <c r="AK1924" s="11" t="str">
        <f>TEXT(tbl_LoanData[[#This Row],[Application Date]],"MMMM")</f>
        <v>November</v>
      </c>
      <c r="AL1924" s="12">
        <f>DATE(YEAR(tbl_LoanData[[#This Row],[Application Date]]),MONTH(tbl_LoanData[[#This Row],[Application Date]]),1)</f>
        <v>45231</v>
      </c>
      <c r="AM1924" s="14">
        <f ca="1">IF(AND(tbl_LoanData[[#This Row],[Application Date]]&gt;=EOMONTH(TODAY(),-1)+1,tbl_LoanData[[#This Row],[Application Date]]&lt;=TODAY()),tbl_LoanData[[#This Row],[Loan Amount]],0)</f>
        <v>0</v>
      </c>
      <c r="AN1924" s="14">
        <f>tbl_LoanData[[#This Row],[Amount Paid]]-(Q1924-X1924)</f>
        <v>426110.96000000008</v>
      </c>
      <c r="AO1924" s="14">
        <f>IF(tbl_LoanData[[#This Row],[Application Status]]="Approved",1,0)</f>
        <v>1</v>
      </c>
      <c r="AP1924" s="22" t="str">
        <f t="shared" ca="1" si="91"/>
        <v/>
      </c>
      <c r="AQ1924" s="22" t="str">
        <f t="shared" ca="1" si="92"/>
        <v/>
      </c>
    </row>
    <row r="1925" spans="1:43" ht="14.4" customHeight="1" x14ac:dyDescent="0.3">
      <c r="A1925" s="2" t="s">
        <v>14763</v>
      </c>
      <c r="B1925" s="2" t="s">
        <v>14764</v>
      </c>
      <c r="C1925" s="2" t="s">
        <v>668</v>
      </c>
      <c r="D1925" s="2" t="s">
        <v>117</v>
      </c>
      <c r="E1925" s="2" t="s">
        <v>385</v>
      </c>
      <c r="F1925" s="2">
        <v>51</v>
      </c>
      <c r="G1925" s="2" t="s">
        <v>69</v>
      </c>
      <c r="H1925" s="2" t="s">
        <v>318</v>
      </c>
      <c r="I1925" s="2" t="s">
        <v>42</v>
      </c>
      <c r="J1925" s="3">
        <v>45243</v>
      </c>
      <c r="K1925" s="3">
        <v>45251</v>
      </c>
      <c r="L1925" s="2" t="s">
        <v>36</v>
      </c>
      <c r="M1925" s="2" t="s">
        <v>104</v>
      </c>
      <c r="N1925" s="2" t="s">
        <v>592</v>
      </c>
      <c r="O1925" s="4">
        <v>2175000</v>
      </c>
      <c r="P1925" s="4">
        <v>352500</v>
      </c>
      <c r="Q1925" s="4">
        <v>1822500</v>
      </c>
      <c r="R1925" s="2">
        <v>18</v>
      </c>
      <c r="S1925" s="5">
        <v>10.48</v>
      </c>
      <c r="T1925" s="4">
        <v>117166.5</v>
      </c>
      <c r="U1925" s="2" t="s">
        <v>73</v>
      </c>
      <c r="V1925" s="2" t="s">
        <v>33</v>
      </c>
      <c r="W1925" s="4">
        <v>2108997</v>
      </c>
      <c r="X1925" s="4">
        <v>0</v>
      </c>
      <c r="Y1925" s="4">
        <v>2108997</v>
      </c>
      <c r="Z1925" s="2">
        <v>0</v>
      </c>
      <c r="AA1925" s="2" t="s">
        <v>56</v>
      </c>
      <c r="AB1925" s="2" t="s">
        <v>15729</v>
      </c>
      <c r="AC1925" s="2" t="s">
        <v>332</v>
      </c>
      <c r="AD1925" s="2" t="s">
        <v>76</v>
      </c>
      <c r="AE1925" s="5">
        <v>83.79</v>
      </c>
      <c r="AF1925" s="2">
        <v>0</v>
      </c>
      <c r="AG1925" s="2" t="s">
        <v>77</v>
      </c>
      <c r="AH1925" s="2">
        <v>8</v>
      </c>
      <c r="AI1925" s="6" t="str">
        <f t="shared" si="90"/>
        <v>45-54</v>
      </c>
      <c r="AJ1925" s="11">
        <f>YEAR(tbl_LoanData[[#This Row],[Application Date]])</f>
        <v>2023</v>
      </c>
      <c r="AK1925" s="11" t="str">
        <f>TEXT(tbl_LoanData[[#This Row],[Application Date]],"MMMM")</f>
        <v>November</v>
      </c>
      <c r="AL1925" s="12">
        <f>DATE(YEAR(tbl_LoanData[[#This Row],[Application Date]]),MONTH(tbl_LoanData[[#This Row],[Application Date]]),1)</f>
        <v>45231</v>
      </c>
      <c r="AM1925" s="14">
        <f ca="1">IF(AND(tbl_LoanData[[#This Row],[Application Date]]&gt;=EOMONTH(TODAY(),-1)+1,tbl_LoanData[[#This Row],[Application Date]]&lt;=TODAY()),tbl_LoanData[[#This Row],[Loan Amount]],0)</f>
        <v>0</v>
      </c>
      <c r="AN1925" s="14">
        <f>tbl_LoanData[[#This Row],[Amount Paid]]-(Q1925-X1925)</f>
        <v>286497</v>
      </c>
      <c r="AO1925" s="14">
        <f>IF(tbl_LoanData[[#This Row],[Application Status]]="Approved",1,0)</f>
        <v>1</v>
      </c>
      <c r="AP1925" s="22" t="str">
        <f t="shared" ca="1" si="91"/>
        <v/>
      </c>
      <c r="AQ1925" s="22" t="str">
        <f t="shared" ca="1" si="92"/>
        <v/>
      </c>
    </row>
    <row r="1926" spans="1:43" ht="14.4" customHeight="1" x14ac:dyDescent="0.3">
      <c r="A1926" s="2" t="s">
        <v>14795</v>
      </c>
      <c r="B1926" s="2" t="s">
        <v>14796</v>
      </c>
      <c r="C1926" s="2" t="s">
        <v>322</v>
      </c>
      <c r="D1926" s="2" t="s">
        <v>161</v>
      </c>
      <c r="E1926" s="2" t="s">
        <v>402</v>
      </c>
      <c r="F1926" s="2">
        <v>39</v>
      </c>
      <c r="G1926" s="2" t="s">
        <v>83</v>
      </c>
      <c r="H1926" s="2" t="s">
        <v>93</v>
      </c>
      <c r="I1926" s="2" t="s">
        <v>50</v>
      </c>
      <c r="J1926" s="3">
        <v>45232</v>
      </c>
      <c r="K1926" s="3">
        <v>45248</v>
      </c>
      <c r="L1926" s="2" t="s">
        <v>37</v>
      </c>
      <c r="M1926" s="2" t="s">
        <v>260</v>
      </c>
      <c r="N1926" s="2" t="s">
        <v>261</v>
      </c>
      <c r="O1926" s="4">
        <v>73000</v>
      </c>
      <c r="P1926" s="4">
        <v>28500</v>
      </c>
      <c r="Q1926" s="4">
        <v>44500</v>
      </c>
      <c r="R1926" s="2">
        <v>36</v>
      </c>
      <c r="S1926" s="5">
        <v>9.9700000000000006</v>
      </c>
      <c r="T1926" s="4">
        <v>1605.83</v>
      </c>
      <c r="U1926" s="2" t="s">
        <v>73</v>
      </c>
      <c r="V1926" s="2" t="s">
        <v>74</v>
      </c>
      <c r="W1926" s="4">
        <v>52992.39</v>
      </c>
      <c r="X1926" s="4">
        <v>4817.5600000000004</v>
      </c>
      <c r="Y1926" s="4">
        <v>57809.95</v>
      </c>
      <c r="Z1926" s="2">
        <v>0</v>
      </c>
      <c r="AA1926" s="2" t="s">
        <v>56</v>
      </c>
      <c r="AB1926" s="2" t="s">
        <v>15730</v>
      </c>
      <c r="AC1926" s="2" t="s">
        <v>87</v>
      </c>
      <c r="AD1926" s="2" t="s">
        <v>76</v>
      </c>
      <c r="AE1926" s="5">
        <v>60.96</v>
      </c>
      <c r="AF1926" s="2">
        <v>0</v>
      </c>
      <c r="AG1926" s="2" t="s">
        <v>77</v>
      </c>
      <c r="AH1926" s="2">
        <v>16</v>
      </c>
      <c r="AI1926" s="6" t="str">
        <f t="shared" si="90"/>
        <v>35-44</v>
      </c>
      <c r="AJ1926" s="11">
        <f>YEAR(tbl_LoanData[[#This Row],[Application Date]])</f>
        <v>2023</v>
      </c>
      <c r="AK1926" s="11" t="str">
        <f>TEXT(tbl_LoanData[[#This Row],[Application Date]],"MMMM")</f>
        <v>November</v>
      </c>
      <c r="AL1926" s="12">
        <f>DATE(YEAR(tbl_LoanData[[#This Row],[Application Date]]),MONTH(tbl_LoanData[[#This Row],[Application Date]]),1)</f>
        <v>45231</v>
      </c>
      <c r="AM1926" s="14">
        <f ca="1">IF(AND(tbl_LoanData[[#This Row],[Application Date]]&gt;=EOMONTH(TODAY(),-1)+1,tbl_LoanData[[#This Row],[Application Date]]&lt;=TODAY()),tbl_LoanData[[#This Row],[Loan Amount]],0)</f>
        <v>0</v>
      </c>
      <c r="AN1926" s="14">
        <f>tbl_LoanData[[#This Row],[Amount Paid]]-(Q1926-X1926)</f>
        <v>13309.949999999997</v>
      </c>
      <c r="AO1926" s="14">
        <f>IF(tbl_LoanData[[#This Row],[Application Status]]="Approved",1,0)</f>
        <v>1</v>
      </c>
      <c r="AP1926" s="22" t="str">
        <f t="shared" ca="1" si="91"/>
        <v/>
      </c>
      <c r="AQ1926" s="22" t="str">
        <f t="shared" ca="1" si="92"/>
        <v/>
      </c>
    </row>
    <row r="1927" spans="1:43" ht="14.4" customHeight="1" x14ac:dyDescent="0.3">
      <c r="A1927" s="2" t="s">
        <v>14887</v>
      </c>
      <c r="B1927" s="2" t="s">
        <v>14888</v>
      </c>
      <c r="C1927" s="2" t="s">
        <v>1012</v>
      </c>
      <c r="D1927" s="2" t="s">
        <v>81</v>
      </c>
      <c r="E1927" s="2" t="s">
        <v>385</v>
      </c>
      <c r="F1927" s="2">
        <v>58</v>
      </c>
      <c r="G1927" s="2" t="s">
        <v>69</v>
      </c>
      <c r="H1927" s="2" t="s">
        <v>70</v>
      </c>
      <c r="I1927" s="2" t="s">
        <v>50</v>
      </c>
      <c r="J1927" s="3">
        <v>45256</v>
      </c>
      <c r="K1927" s="3">
        <v>45271</v>
      </c>
      <c r="L1927" s="2" t="s">
        <v>37</v>
      </c>
      <c r="M1927" s="2" t="s">
        <v>104</v>
      </c>
      <c r="N1927" s="2" t="s">
        <v>286</v>
      </c>
      <c r="O1927" s="4">
        <v>172000</v>
      </c>
      <c r="P1927" s="4">
        <v>38300</v>
      </c>
      <c r="Q1927" s="4">
        <v>133700</v>
      </c>
      <c r="R1927" s="2">
        <v>36</v>
      </c>
      <c r="S1927" s="5">
        <v>7.51</v>
      </c>
      <c r="T1927" s="4">
        <v>4550.63</v>
      </c>
      <c r="U1927" s="2" t="s">
        <v>73</v>
      </c>
      <c r="V1927" s="2" t="s">
        <v>74</v>
      </c>
      <c r="W1927" s="4">
        <v>145620.16</v>
      </c>
      <c r="X1927" s="4">
        <v>18202.45</v>
      </c>
      <c r="Y1927" s="4">
        <v>163822.60999999999</v>
      </c>
      <c r="Z1927" s="2">
        <v>0</v>
      </c>
      <c r="AA1927" s="2" t="s">
        <v>56</v>
      </c>
      <c r="AB1927" s="2" t="s">
        <v>15727</v>
      </c>
      <c r="AC1927" s="2" t="s">
        <v>332</v>
      </c>
      <c r="AD1927" s="2" t="s">
        <v>76</v>
      </c>
      <c r="AE1927" s="5">
        <v>77.73</v>
      </c>
      <c r="AF1927" s="2">
        <v>0</v>
      </c>
      <c r="AG1927" s="2" t="s">
        <v>77</v>
      </c>
      <c r="AH1927" s="2">
        <v>15</v>
      </c>
      <c r="AI1927" s="6" t="str">
        <f t="shared" si="90"/>
        <v>55-64</v>
      </c>
      <c r="AJ1927" s="11">
        <f>YEAR(tbl_LoanData[[#This Row],[Application Date]])</f>
        <v>2023</v>
      </c>
      <c r="AK1927" s="11" t="str">
        <f>TEXT(tbl_LoanData[[#This Row],[Application Date]],"MMMM")</f>
        <v>November</v>
      </c>
      <c r="AL1927" s="12">
        <f>DATE(YEAR(tbl_LoanData[[#This Row],[Application Date]]),MONTH(tbl_LoanData[[#This Row],[Application Date]]),1)</f>
        <v>45231</v>
      </c>
      <c r="AM1927" s="14">
        <f ca="1">IF(AND(tbl_LoanData[[#This Row],[Application Date]]&gt;=EOMONTH(TODAY(),-1)+1,tbl_LoanData[[#This Row],[Application Date]]&lt;=TODAY()),tbl_LoanData[[#This Row],[Loan Amount]],0)</f>
        <v>0</v>
      </c>
      <c r="AN1927" s="14">
        <f>tbl_LoanData[[#This Row],[Amount Paid]]-(Q1927-X1927)</f>
        <v>30122.61</v>
      </c>
      <c r="AO1927" s="14">
        <f>IF(tbl_LoanData[[#This Row],[Application Status]]="Approved",1,0)</f>
        <v>1</v>
      </c>
      <c r="AP1927" s="22" t="str">
        <f t="shared" ca="1" si="91"/>
        <v/>
      </c>
      <c r="AQ1927" s="22" t="str">
        <f t="shared" ca="1" si="92"/>
        <v/>
      </c>
    </row>
    <row r="1928" spans="1:43" ht="14.4" customHeight="1" x14ac:dyDescent="0.3">
      <c r="A1928" s="2" t="s">
        <v>14975</v>
      </c>
      <c r="B1928" s="2" t="s">
        <v>14976</v>
      </c>
      <c r="C1928" s="2" t="s">
        <v>220</v>
      </c>
      <c r="D1928" s="2" t="s">
        <v>161</v>
      </c>
      <c r="E1928" s="2" t="s">
        <v>204</v>
      </c>
      <c r="F1928" s="2">
        <v>57</v>
      </c>
      <c r="G1928" s="2" t="s">
        <v>69</v>
      </c>
      <c r="H1928" s="2" t="s">
        <v>172</v>
      </c>
      <c r="I1928" s="2" t="s">
        <v>45</v>
      </c>
      <c r="J1928" s="3">
        <v>45250</v>
      </c>
      <c r="K1928" s="3">
        <v>45271</v>
      </c>
      <c r="L1928" s="2" t="s">
        <v>36</v>
      </c>
      <c r="M1928" s="2" t="s">
        <v>111</v>
      </c>
      <c r="N1928" s="2" t="s">
        <v>350</v>
      </c>
      <c r="O1928" s="4">
        <v>2017000</v>
      </c>
      <c r="P1928" s="4">
        <v>771700</v>
      </c>
      <c r="Q1928" s="4">
        <v>1245300</v>
      </c>
      <c r="R1928" s="2">
        <v>18</v>
      </c>
      <c r="S1928" s="5">
        <v>7.75</v>
      </c>
      <c r="T1928" s="4">
        <v>77225.899999999994</v>
      </c>
      <c r="U1928" s="2" t="s">
        <v>73</v>
      </c>
      <c r="V1928" s="2" t="s">
        <v>34</v>
      </c>
      <c r="W1928" s="4">
        <v>1158388.5</v>
      </c>
      <c r="X1928" s="4">
        <v>231677.62</v>
      </c>
      <c r="Y1928" s="4">
        <v>1390066.12</v>
      </c>
      <c r="Z1928" s="2">
        <v>96</v>
      </c>
      <c r="AA1928" s="2" t="s">
        <v>60</v>
      </c>
      <c r="AB1928" s="2" t="s">
        <v>15733</v>
      </c>
      <c r="AC1928" s="2" t="s">
        <v>87</v>
      </c>
      <c r="AD1928" s="2" t="s">
        <v>76</v>
      </c>
      <c r="AE1928" s="5">
        <v>61.74</v>
      </c>
      <c r="AF1928" s="2">
        <v>3</v>
      </c>
      <c r="AG1928" s="2" t="s">
        <v>130</v>
      </c>
      <c r="AH1928" s="2">
        <v>21</v>
      </c>
      <c r="AI1928" s="6" t="str">
        <f t="shared" si="90"/>
        <v>55-64</v>
      </c>
      <c r="AJ1928" s="11">
        <f>YEAR(tbl_LoanData[[#This Row],[Application Date]])</f>
        <v>2023</v>
      </c>
      <c r="AK1928" s="11" t="str">
        <f>TEXT(tbl_LoanData[[#This Row],[Application Date]],"MMMM")</f>
        <v>November</v>
      </c>
      <c r="AL1928" s="12">
        <f>DATE(YEAR(tbl_LoanData[[#This Row],[Application Date]]),MONTH(tbl_LoanData[[#This Row],[Application Date]]),1)</f>
        <v>45231</v>
      </c>
      <c r="AM1928" s="14">
        <f ca="1">IF(AND(tbl_LoanData[[#This Row],[Application Date]]&gt;=EOMONTH(TODAY(),-1)+1,tbl_LoanData[[#This Row],[Application Date]]&lt;=TODAY()),tbl_LoanData[[#This Row],[Loan Amount]],0)</f>
        <v>0</v>
      </c>
      <c r="AN1928" s="14">
        <f>tbl_LoanData[[#This Row],[Amount Paid]]-(Q1928-X1928)</f>
        <v>144766.12</v>
      </c>
      <c r="AO1928" s="14">
        <f>IF(tbl_LoanData[[#This Row],[Application Status]]="Approved",1,0)</f>
        <v>1</v>
      </c>
      <c r="AP1928" s="22" t="str">
        <f t="shared" ca="1" si="91"/>
        <v/>
      </c>
      <c r="AQ1928" s="22" t="str">
        <f t="shared" ca="1" si="92"/>
        <v/>
      </c>
    </row>
    <row r="1929" spans="1:43" ht="14.4" customHeight="1" x14ac:dyDescent="0.3">
      <c r="A1929" s="2" t="s">
        <v>15023</v>
      </c>
      <c r="B1929" s="2" t="s">
        <v>15024</v>
      </c>
      <c r="C1929" s="2" t="s">
        <v>429</v>
      </c>
      <c r="D1929" s="2" t="s">
        <v>117</v>
      </c>
      <c r="E1929" s="2" t="s">
        <v>190</v>
      </c>
      <c r="F1929" s="2">
        <v>44</v>
      </c>
      <c r="G1929" s="2" t="s">
        <v>83</v>
      </c>
      <c r="H1929" s="2" t="s">
        <v>205</v>
      </c>
      <c r="I1929" s="2" t="s">
        <v>49</v>
      </c>
      <c r="J1929" s="3">
        <v>45257</v>
      </c>
      <c r="K1929" s="3">
        <v>45276</v>
      </c>
      <c r="L1929" s="2" t="s">
        <v>40</v>
      </c>
      <c r="M1929" s="2" t="s">
        <v>71</v>
      </c>
      <c r="N1929" s="2" t="s">
        <v>137</v>
      </c>
      <c r="O1929" s="4">
        <v>1107000</v>
      </c>
      <c r="P1929" s="4">
        <v>239700</v>
      </c>
      <c r="Q1929" s="4">
        <v>867300</v>
      </c>
      <c r="R1929" s="2">
        <v>36</v>
      </c>
      <c r="S1929" s="5">
        <v>11.15</v>
      </c>
      <c r="T1929" s="4">
        <v>32150.33</v>
      </c>
      <c r="U1929" s="2" t="s">
        <v>73</v>
      </c>
      <c r="V1929" s="2" t="s">
        <v>74</v>
      </c>
      <c r="W1929" s="4">
        <v>996660.23</v>
      </c>
      <c r="X1929" s="4">
        <v>160751.62</v>
      </c>
      <c r="Y1929" s="4">
        <v>1157411.8500000001</v>
      </c>
      <c r="Z1929" s="2">
        <v>30</v>
      </c>
      <c r="AA1929" s="2" t="s">
        <v>57</v>
      </c>
      <c r="AB1929" s="2" t="s">
        <v>15728</v>
      </c>
      <c r="AC1929" s="2" t="s">
        <v>360</v>
      </c>
      <c r="AD1929" s="2" t="s">
        <v>76</v>
      </c>
      <c r="AE1929" s="5">
        <v>78.349999999999994</v>
      </c>
      <c r="AF1929" s="2">
        <v>1</v>
      </c>
      <c r="AG1929" s="2" t="s">
        <v>77</v>
      </c>
      <c r="AH1929" s="2">
        <v>19</v>
      </c>
      <c r="AI1929" s="6" t="str">
        <f t="shared" si="90"/>
        <v>35-44</v>
      </c>
      <c r="AJ1929" s="11">
        <f>YEAR(tbl_LoanData[[#This Row],[Application Date]])</f>
        <v>2023</v>
      </c>
      <c r="AK1929" s="11" t="str">
        <f>TEXT(tbl_LoanData[[#This Row],[Application Date]],"MMMM")</f>
        <v>November</v>
      </c>
      <c r="AL1929" s="12">
        <f>DATE(YEAR(tbl_LoanData[[#This Row],[Application Date]]),MONTH(tbl_LoanData[[#This Row],[Application Date]]),1)</f>
        <v>45231</v>
      </c>
      <c r="AM1929" s="14">
        <f ca="1">IF(AND(tbl_LoanData[[#This Row],[Application Date]]&gt;=EOMONTH(TODAY(),-1)+1,tbl_LoanData[[#This Row],[Application Date]]&lt;=TODAY()),tbl_LoanData[[#This Row],[Loan Amount]],0)</f>
        <v>0</v>
      </c>
      <c r="AN1929" s="14">
        <f>tbl_LoanData[[#This Row],[Amount Paid]]-(Q1929-X1929)</f>
        <v>290111.84999999998</v>
      </c>
      <c r="AO1929" s="14">
        <f>IF(tbl_LoanData[[#This Row],[Application Status]]="Approved",1,0)</f>
        <v>1</v>
      </c>
      <c r="AP1929" s="22" t="str">
        <f t="shared" ca="1" si="91"/>
        <v/>
      </c>
      <c r="AQ1929" s="22" t="str">
        <f t="shared" ca="1" si="92"/>
        <v/>
      </c>
    </row>
    <row r="1930" spans="1:43" ht="14.4" customHeight="1" x14ac:dyDescent="0.3">
      <c r="A1930" s="2" t="s">
        <v>15043</v>
      </c>
      <c r="B1930" s="2" t="s">
        <v>15044</v>
      </c>
      <c r="C1930" s="2" t="s">
        <v>317</v>
      </c>
      <c r="D1930" s="2" t="s">
        <v>81</v>
      </c>
      <c r="E1930" s="2" t="s">
        <v>135</v>
      </c>
      <c r="F1930" s="2">
        <v>48</v>
      </c>
      <c r="G1930" s="2" t="s">
        <v>83</v>
      </c>
      <c r="H1930" s="2" t="s">
        <v>265</v>
      </c>
      <c r="I1930" s="2" t="s">
        <v>44</v>
      </c>
      <c r="J1930" s="3">
        <v>45244</v>
      </c>
      <c r="K1930" s="3">
        <v>45260</v>
      </c>
      <c r="L1930" s="2" t="s">
        <v>36</v>
      </c>
      <c r="M1930" s="2" t="s">
        <v>111</v>
      </c>
      <c r="N1930" s="2" t="s">
        <v>350</v>
      </c>
      <c r="O1930" s="4">
        <v>1219000</v>
      </c>
      <c r="P1930" s="4">
        <v>133500</v>
      </c>
      <c r="Q1930" s="4">
        <v>1085500</v>
      </c>
      <c r="R1930" s="2">
        <v>60</v>
      </c>
      <c r="S1930" s="5">
        <v>13.11</v>
      </c>
      <c r="T1930" s="4">
        <v>29950.75</v>
      </c>
      <c r="U1930" s="2" t="s">
        <v>73</v>
      </c>
      <c r="V1930" s="2" t="s">
        <v>74</v>
      </c>
      <c r="W1930" s="4">
        <v>988374.75</v>
      </c>
      <c r="X1930" s="4">
        <v>808670.5</v>
      </c>
      <c r="Y1930" s="4">
        <v>1797045.25</v>
      </c>
      <c r="Z1930" s="2">
        <v>0</v>
      </c>
      <c r="AA1930" s="2" t="s">
        <v>56</v>
      </c>
      <c r="AB1930" s="2" t="s">
        <v>15733</v>
      </c>
      <c r="AC1930" s="2" t="s">
        <v>87</v>
      </c>
      <c r="AD1930" s="2" t="s">
        <v>76</v>
      </c>
      <c r="AE1930" s="5">
        <v>89.05</v>
      </c>
      <c r="AF1930" s="2">
        <v>0</v>
      </c>
      <c r="AG1930" s="2" t="s">
        <v>77</v>
      </c>
      <c r="AH1930" s="2">
        <v>16</v>
      </c>
      <c r="AI1930" s="6" t="str">
        <f t="shared" si="90"/>
        <v>45-54</v>
      </c>
      <c r="AJ1930" s="11">
        <f>YEAR(tbl_LoanData[[#This Row],[Application Date]])</f>
        <v>2023</v>
      </c>
      <c r="AK1930" s="11" t="str">
        <f>TEXT(tbl_LoanData[[#This Row],[Application Date]],"MMMM")</f>
        <v>November</v>
      </c>
      <c r="AL1930" s="12">
        <f>DATE(YEAR(tbl_LoanData[[#This Row],[Application Date]]),MONTH(tbl_LoanData[[#This Row],[Application Date]]),1)</f>
        <v>45231</v>
      </c>
      <c r="AM1930" s="14">
        <f ca="1">IF(AND(tbl_LoanData[[#This Row],[Application Date]]&gt;=EOMONTH(TODAY(),-1)+1,tbl_LoanData[[#This Row],[Application Date]]&lt;=TODAY()),tbl_LoanData[[#This Row],[Loan Amount]],0)</f>
        <v>0</v>
      </c>
      <c r="AN1930" s="14">
        <f>tbl_LoanData[[#This Row],[Amount Paid]]-(Q1930-X1930)</f>
        <v>711545.25</v>
      </c>
      <c r="AO1930" s="14">
        <f>IF(tbl_LoanData[[#This Row],[Application Status]]="Approved",1,0)</f>
        <v>1</v>
      </c>
      <c r="AP1930" s="22" t="str">
        <f t="shared" ca="1" si="91"/>
        <v/>
      </c>
      <c r="AQ1930" s="22" t="str">
        <f t="shared" ca="1" si="92"/>
        <v/>
      </c>
    </row>
    <row r="1931" spans="1:43" ht="14.4" customHeight="1" x14ac:dyDescent="0.3">
      <c r="A1931" s="2" t="s">
        <v>15191</v>
      </c>
      <c r="B1931" s="2" t="s">
        <v>15192</v>
      </c>
      <c r="C1931" s="2" t="s">
        <v>376</v>
      </c>
      <c r="D1931" s="2" t="s">
        <v>209</v>
      </c>
      <c r="E1931" s="2" t="s">
        <v>255</v>
      </c>
      <c r="F1931" s="2">
        <v>56</v>
      </c>
      <c r="G1931" s="2" t="s">
        <v>69</v>
      </c>
      <c r="H1931" s="2" t="s">
        <v>103</v>
      </c>
      <c r="I1931" s="2" t="s">
        <v>43</v>
      </c>
      <c r="J1931" s="3">
        <v>45237</v>
      </c>
      <c r="K1931" s="3">
        <v>45253</v>
      </c>
      <c r="L1931" s="2" t="s">
        <v>40</v>
      </c>
      <c r="M1931" s="2" t="s">
        <v>111</v>
      </c>
      <c r="N1931" s="2" t="s">
        <v>369</v>
      </c>
      <c r="O1931" s="4">
        <v>1177000</v>
      </c>
      <c r="P1931" s="4">
        <v>321200</v>
      </c>
      <c r="Q1931" s="4">
        <v>855800</v>
      </c>
      <c r="R1931" s="2">
        <v>48</v>
      </c>
      <c r="S1931" s="5">
        <v>10.71</v>
      </c>
      <c r="T1931" s="4">
        <v>25467.18</v>
      </c>
      <c r="U1931" s="2" t="s">
        <v>73</v>
      </c>
      <c r="V1931" s="2" t="s">
        <v>74</v>
      </c>
      <c r="W1931" s="4">
        <v>840416.94</v>
      </c>
      <c r="X1931" s="4">
        <v>382007.78</v>
      </c>
      <c r="Y1931" s="4">
        <v>1222424.72</v>
      </c>
      <c r="Z1931" s="2">
        <v>0</v>
      </c>
      <c r="AA1931" s="2" t="s">
        <v>56</v>
      </c>
      <c r="AB1931" s="2" t="s">
        <v>15734</v>
      </c>
      <c r="AC1931" s="2" t="s">
        <v>121</v>
      </c>
      <c r="AD1931" s="2" t="s">
        <v>76</v>
      </c>
      <c r="AE1931" s="5">
        <v>72.709999999999994</v>
      </c>
      <c r="AF1931" s="2">
        <v>0</v>
      </c>
      <c r="AG1931" s="2" t="s">
        <v>77</v>
      </c>
      <c r="AH1931" s="2">
        <v>16</v>
      </c>
      <c r="AI1931" s="6" t="str">
        <f t="shared" si="90"/>
        <v>55-64</v>
      </c>
      <c r="AJ1931" s="11">
        <f>YEAR(tbl_LoanData[[#This Row],[Application Date]])</f>
        <v>2023</v>
      </c>
      <c r="AK1931" s="11" t="str">
        <f>TEXT(tbl_LoanData[[#This Row],[Application Date]],"MMMM")</f>
        <v>November</v>
      </c>
      <c r="AL1931" s="12">
        <f>DATE(YEAR(tbl_LoanData[[#This Row],[Application Date]]),MONTH(tbl_LoanData[[#This Row],[Application Date]]),1)</f>
        <v>45231</v>
      </c>
      <c r="AM1931" s="14">
        <f ca="1">IF(AND(tbl_LoanData[[#This Row],[Application Date]]&gt;=EOMONTH(TODAY(),-1)+1,tbl_LoanData[[#This Row],[Application Date]]&lt;=TODAY()),tbl_LoanData[[#This Row],[Loan Amount]],0)</f>
        <v>0</v>
      </c>
      <c r="AN1931" s="14">
        <f>tbl_LoanData[[#This Row],[Amount Paid]]-(Q1931-X1931)</f>
        <v>366624.72</v>
      </c>
      <c r="AO1931" s="14">
        <f>IF(tbl_LoanData[[#This Row],[Application Status]]="Approved",1,0)</f>
        <v>1</v>
      </c>
      <c r="AP1931" s="22" t="str">
        <f t="shared" ca="1" si="91"/>
        <v/>
      </c>
      <c r="AQ1931" s="22" t="str">
        <f t="shared" ca="1" si="92"/>
        <v/>
      </c>
    </row>
    <row r="1932" spans="1:43" ht="14.4" customHeight="1" x14ac:dyDescent="0.3">
      <c r="A1932" s="2" t="s">
        <v>221</v>
      </c>
      <c r="B1932" s="2" t="s">
        <v>222</v>
      </c>
      <c r="C1932" s="2" t="s">
        <v>223</v>
      </c>
      <c r="D1932" s="2" t="s">
        <v>118</v>
      </c>
      <c r="E1932" s="2" t="s">
        <v>118</v>
      </c>
      <c r="F1932" s="2">
        <v>21</v>
      </c>
      <c r="G1932" s="2" t="s">
        <v>69</v>
      </c>
      <c r="H1932" s="2" t="s">
        <v>224</v>
      </c>
      <c r="I1932" s="2" t="s">
        <v>54</v>
      </c>
      <c r="J1932" s="3">
        <v>45277</v>
      </c>
      <c r="K1932" s="3"/>
      <c r="L1932" s="2" t="s">
        <v>37</v>
      </c>
      <c r="M1932" s="2" t="s">
        <v>199</v>
      </c>
      <c r="N1932" s="2" t="s">
        <v>200</v>
      </c>
      <c r="O1932" s="4">
        <v>167000</v>
      </c>
      <c r="P1932" s="4">
        <v>34900</v>
      </c>
      <c r="Q1932" s="4">
        <v>132100</v>
      </c>
      <c r="R1932" s="2">
        <v>36</v>
      </c>
      <c r="S1932" s="5">
        <v>12.37</v>
      </c>
      <c r="T1932" s="4">
        <v>5031.18</v>
      </c>
      <c r="U1932" s="2" t="s">
        <v>113</v>
      </c>
      <c r="V1932" s="2" t="s">
        <v>97</v>
      </c>
      <c r="W1932" s="4">
        <v>0</v>
      </c>
      <c r="X1932" s="4">
        <v>0</v>
      </c>
      <c r="Y1932" s="4">
        <v>181122.31</v>
      </c>
      <c r="Z1932" s="2">
        <v>0</v>
      </c>
      <c r="AA1932" s="2" t="s">
        <v>97</v>
      </c>
      <c r="AB1932" s="2" t="s">
        <v>15732</v>
      </c>
      <c r="AC1932" s="2" t="s">
        <v>106</v>
      </c>
      <c r="AD1932" s="2" t="s">
        <v>76</v>
      </c>
      <c r="AE1932" s="5">
        <v>79.099999999999994</v>
      </c>
      <c r="AF1932" s="2">
        <v>0</v>
      </c>
      <c r="AG1932" s="2" t="s">
        <v>97</v>
      </c>
      <c r="AH1932" s="2"/>
      <c r="AI1932" s="6" t="str">
        <f t="shared" si="90"/>
        <v>18-24</v>
      </c>
      <c r="AJ1932" s="11">
        <f>YEAR(tbl_LoanData[[#This Row],[Application Date]])</f>
        <v>2023</v>
      </c>
      <c r="AK1932" s="11" t="str">
        <f>TEXT(tbl_LoanData[[#This Row],[Application Date]],"MMMM")</f>
        <v>December</v>
      </c>
      <c r="AL1932" s="12">
        <f>DATE(YEAR(tbl_LoanData[[#This Row],[Application Date]]),MONTH(tbl_LoanData[[#This Row],[Application Date]]),1)</f>
        <v>45261</v>
      </c>
      <c r="AM1932" s="14">
        <f ca="1">IF(AND(tbl_LoanData[[#This Row],[Application Date]]&gt;=EOMONTH(TODAY(),-1)+1,tbl_LoanData[[#This Row],[Application Date]]&lt;=TODAY()),tbl_LoanData[[#This Row],[Loan Amount]],0)</f>
        <v>0</v>
      </c>
      <c r="AN1932" s="14">
        <f>tbl_LoanData[[#This Row],[Amount Paid]]-(Q1932-X1932)</f>
        <v>-132100</v>
      </c>
      <c r="AO1932" s="14">
        <f>IF(tbl_LoanData[[#This Row],[Application Status]]="Approved",1,0)</f>
        <v>0</v>
      </c>
      <c r="AP1932" s="22" t="str">
        <f t="shared" ca="1" si="91"/>
        <v/>
      </c>
      <c r="AQ1932" s="22" t="str">
        <f t="shared" ca="1" si="92"/>
        <v/>
      </c>
    </row>
    <row r="1933" spans="1:43" x14ac:dyDescent="0.3">
      <c r="A1933" s="2" t="s">
        <v>241</v>
      </c>
      <c r="B1933" s="2" t="s">
        <v>242</v>
      </c>
      <c r="C1933" s="2" t="s">
        <v>243</v>
      </c>
      <c r="D1933" s="2" t="s">
        <v>209</v>
      </c>
      <c r="E1933" s="2" t="s">
        <v>165</v>
      </c>
      <c r="F1933" s="2">
        <v>64</v>
      </c>
      <c r="G1933" s="2" t="s">
        <v>83</v>
      </c>
      <c r="H1933" s="2" t="s">
        <v>244</v>
      </c>
      <c r="I1933" s="2" t="s">
        <v>48</v>
      </c>
      <c r="J1933" s="3">
        <v>45290</v>
      </c>
      <c r="K1933" s="3">
        <v>45299</v>
      </c>
      <c r="L1933" s="2" t="s">
        <v>38</v>
      </c>
      <c r="M1933" s="2" t="s">
        <v>127</v>
      </c>
      <c r="N1933" s="2" t="s">
        <v>128</v>
      </c>
      <c r="O1933" s="4">
        <v>1727000</v>
      </c>
      <c r="P1933" s="4">
        <v>227900</v>
      </c>
      <c r="Q1933" s="4">
        <v>1499100</v>
      </c>
      <c r="R1933" s="2">
        <v>48</v>
      </c>
      <c r="S1933" s="5">
        <v>12.73</v>
      </c>
      <c r="T1933" s="4">
        <v>47134.2</v>
      </c>
      <c r="U1933" s="2" t="s">
        <v>73</v>
      </c>
      <c r="V1933" s="2" t="s">
        <v>74</v>
      </c>
      <c r="W1933" s="4">
        <v>1272623.3999999999</v>
      </c>
      <c r="X1933" s="4">
        <v>989818.32</v>
      </c>
      <c r="Y1933" s="4">
        <v>2262441.7200000002</v>
      </c>
      <c r="Z1933" s="2">
        <v>124</v>
      </c>
      <c r="AA1933" s="2" t="s">
        <v>60</v>
      </c>
      <c r="AB1933" s="2" t="s">
        <v>15731</v>
      </c>
      <c r="AC1933" s="2" t="s">
        <v>75</v>
      </c>
      <c r="AD1933" s="2" t="s">
        <v>76</v>
      </c>
      <c r="AE1933" s="5">
        <v>86.8</v>
      </c>
      <c r="AF1933" s="2">
        <v>4</v>
      </c>
      <c r="AG1933" s="2" t="s">
        <v>130</v>
      </c>
      <c r="AH1933" s="2">
        <v>9</v>
      </c>
      <c r="AI1933" s="6" t="str">
        <f t="shared" si="90"/>
        <v>55-64</v>
      </c>
      <c r="AJ1933" s="11">
        <f>YEAR(tbl_LoanData[[#This Row],[Application Date]])</f>
        <v>2023</v>
      </c>
      <c r="AK1933" s="11" t="str">
        <f>TEXT(tbl_LoanData[[#This Row],[Application Date]],"MMMM")</f>
        <v>December</v>
      </c>
      <c r="AL1933" s="12">
        <f>DATE(YEAR(tbl_LoanData[[#This Row],[Application Date]]),MONTH(tbl_LoanData[[#This Row],[Application Date]]),1)</f>
        <v>45261</v>
      </c>
      <c r="AM1933" s="14">
        <f ca="1">IF(AND(tbl_LoanData[[#This Row],[Application Date]]&gt;=EOMONTH(TODAY(),-1)+1,tbl_LoanData[[#This Row],[Application Date]]&lt;=TODAY()),tbl_LoanData[[#This Row],[Loan Amount]],0)</f>
        <v>0</v>
      </c>
      <c r="AN1933" s="14">
        <f>tbl_LoanData[[#This Row],[Amount Paid]]-(Q1933-X1933)</f>
        <v>763341.71999999986</v>
      </c>
      <c r="AO1933" s="14">
        <f>IF(tbl_LoanData[[#This Row],[Application Status]]="Approved",1,0)</f>
        <v>1</v>
      </c>
      <c r="AP1933" s="22" t="str">
        <f t="shared" ca="1" si="91"/>
        <v/>
      </c>
      <c r="AQ1933" s="22" t="str">
        <f t="shared" ca="1" si="92"/>
        <v/>
      </c>
    </row>
    <row r="1934" spans="1:43" x14ac:dyDescent="0.3">
      <c r="A1934" s="2" t="s">
        <v>305</v>
      </c>
      <c r="B1934" s="2" t="s">
        <v>306</v>
      </c>
      <c r="C1934" s="2" t="s">
        <v>198</v>
      </c>
      <c r="D1934" s="2" t="s">
        <v>134</v>
      </c>
      <c r="E1934" s="2" t="s">
        <v>293</v>
      </c>
      <c r="F1934" s="2">
        <v>31</v>
      </c>
      <c r="G1934" s="2" t="s">
        <v>69</v>
      </c>
      <c r="H1934" s="2" t="s">
        <v>307</v>
      </c>
      <c r="I1934" s="2" t="s">
        <v>43</v>
      </c>
      <c r="J1934" s="3">
        <v>45291</v>
      </c>
      <c r="K1934" s="3">
        <v>45307</v>
      </c>
      <c r="L1934" s="2" t="s">
        <v>37</v>
      </c>
      <c r="M1934" s="2" t="s">
        <v>104</v>
      </c>
      <c r="N1934" s="2" t="s">
        <v>192</v>
      </c>
      <c r="O1934" s="4">
        <v>229000</v>
      </c>
      <c r="P1934" s="4">
        <v>69900</v>
      </c>
      <c r="Q1934" s="4">
        <v>159100</v>
      </c>
      <c r="R1934" s="2">
        <v>48</v>
      </c>
      <c r="S1934" s="5">
        <v>13.15</v>
      </c>
      <c r="T1934" s="4">
        <v>5058.05</v>
      </c>
      <c r="U1934" s="2" t="s">
        <v>73</v>
      </c>
      <c r="V1934" s="2" t="s">
        <v>74</v>
      </c>
      <c r="W1934" s="4">
        <v>156799.54999999999</v>
      </c>
      <c r="X1934" s="4">
        <v>85987.05</v>
      </c>
      <c r="Y1934" s="4">
        <v>242786.6</v>
      </c>
      <c r="Z1934" s="2">
        <v>0</v>
      </c>
      <c r="AA1934" s="2" t="s">
        <v>56</v>
      </c>
      <c r="AB1934" s="2" t="s">
        <v>15729</v>
      </c>
      <c r="AC1934" s="2" t="s">
        <v>129</v>
      </c>
      <c r="AD1934" s="2" t="s">
        <v>76</v>
      </c>
      <c r="AE1934" s="5">
        <v>69.48</v>
      </c>
      <c r="AF1934" s="2">
        <v>0</v>
      </c>
      <c r="AG1934" s="2" t="s">
        <v>77</v>
      </c>
      <c r="AH1934" s="2">
        <v>16</v>
      </c>
      <c r="AI1934" s="6" t="str">
        <f t="shared" si="90"/>
        <v>25-34</v>
      </c>
      <c r="AJ1934" s="11">
        <f>YEAR(tbl_LoanData[[#This Row],[Application Date]])</f>
        <v>2023</v>
      </c>
      <c r="AK1934" s="11" t="str">
        <f>TEXT(tbl_LoanData[[#This Row],[Application Date]],"MMMM")</f>
        <v>December</v>
      </c>
      <c r="AL1934" s="12">
        <f>DATE(YEAR(tbl_LoanData[[#This Row],[Application Date]]),MONTH(tbl_LoanData[[#This Row],[Application Date]]),1)</f>
        <v>45261</v>
      </c>
      <c r="AM1934" s="14">
        <f ca="1">IF(AND(tbl_LoanData[[#This Row],[Application Date]]&gt;=EOMONTH(TODAY(),-1)+1,tbl_LoanData[[#This Row],[Application Date]]&lt;=TODAY()),tbl_LoanData[[#This Row],[Loan Amount]],0)</f>
        <v>0</v>
      </c>
      <c r="AN1934" s="14">
        <f>tbl_LoanData[[#This Row],[Amount Paid]]-(Q1934-X1934)</f>
        <v>83686.599999999991</v>
      </c>
      <c r="AO1934" s="14">
        <f>IF(tbl_LoanData[[#This Row],[Application Status]]="Approved",1,0)</f>
        <v>1</v>
      </c>
      <c r="AP1934" s="22" t="str">
        <f t="shared" ca="1" si="91"/>
        <v/>
      </c>
      <c r="AQ1934" s="22" t="str">
        <f t="shared" ca="1" si="92"/>
        <v/>
      </c>
    </row>
    <row r="1935" spans="1:43" ht="14.4" customHeight="1" x14ac:dyDescent="0.3">
      <c r="A1935" s="2" t="s">
        <v>632</v>
      </c>
      <c r="B1935" s="2" t="s">
        <v>633</v>
      </c>
      <c r="C1935" s="2" t="s">
        <v>181</v>
      </c>
      <c r="D1935" s="2" t="s">
        <v>311</v>
      </c>
      <c r="E1935" s="2" t="s">
        <v>540</v>
      </c>
      <c r="F1935" s="2">
        <v>56</v>
      </c>
      <c r="G1935" s="2" t="s">
        <v>83</v>
      </c>
      <c r="H1935" s="2" t="s">
        <v>191</v>
      </c>
      <c r="I1935" s="2" t="s">
        <v>51</v>
      </c>
      <c r="J1935" s="3">
        <v>45264</v>
      </c>
      <c r="K1935" s="3">
        <v>45270</v>
      </c>
      <c r="L1935" s="2" t="s">
        <v>37</v>
      </c>
      <c r="M1935" s="2" t="s">
        <v>104</v>
      </c>
      <c r="N1935" s="2" t="s">
        <v>286</v>
      </c>
      <c r="O1935" s="4">
        <v>75000</v>
      </c>
      <c r="P1935" s="4">
        <v>13900</v>
      </c>
      <c r="Q1935" s="4">
        <v>61100</v>
      </c>
      <c r="R1935" s="2">
        <v>12</v>
      </c>
      <c r="S1935" s="5">
        <v>6.91</v>
      </c>
      <c r="T1935" s="4">
        <v>5443.5</v>
      </c>
      <c r="U1935" s="2" t="s">
        <v>73</v>
      </c>
      <c r="V1935" s="2" t="s">
        <v>33</v>
      </c>
      <c r="W1935" s="4">
        <v>65322.01</v>
      </c>
      <c r="X1935" s="4">
        <v>0</v>
      </c>
      <c r="Y1935" s="4">
        <v>65322.01</v>
      </c>
      <c r="Z1935" s="2">
        <v>0</v>
      </c>
      <c r="AA1935" s="2" t="s">
        <v>56</v>
      </c>
      <c r="AB1935" s="2" t="s">
        <v>15733</v>
      </c>
      <c r="AC1935" s="2" t="s">
        <v>129</v>
      </c>
      <c r="AD1935" s="2" t="s">
        <v>76</v>
      </c>
      <c r="AE1935" s="5">
        <v>81.47</v>
      </c>
      <c r="AF1935" s="2">
        <v>0</v>
      </c>
      <c r="AG1935" s="2" t="s">
        <v>77</v>
      </c>
      <c r="AH1935" s="2">
        <v>6</v>
      </c>
      <c r="AI1935" s="6" t="str">
        <f t="shared" si="90"/>
        <v>55-64</v>
      </c>
      <c r="AJ1935" s="11">
        <f>YEAR(tbl_LoanData[[#This Row],[Application Date]])</f>
        <v>2023</v>
      </c>
      <c r="AK1935" s="11" t="str">
        <f>TEXT(tbl_LoanData[[#This Row],[Application Date]],"MMMM")</f>
        <v>December</v>
      </c>
      <c r="AL1935" s="12">
        <f>DATE(YEAR(tbl_LoanData[[#This Row],[Application Date]]),MONTH(tbl_LoanData[[#This Row],[Application Date]]),1)</f>
        <v>45261</v>
      </c>
      <c r="AM1935" s="14">
        <f ca="1">IF(AND(tbl_LoanData[[#This Row],[Application Date]]&gt;=EOMONTH(TODAY(),-1)+1,tbl_LoanData[[#This Row],[Application Date]]&lt;=TODAY()),tbl_LoanData[[#This Row],[Loan Amount]],0)</f>
        <v>0</v>
      </c>
      <c r="AN1935" s="14">
        <f>tbl_LoanData[[#This Row],[Amount Paid]]-(Q1935-X1935)</f>
        <v>4222.010000000002</v>
      </c>
      <c r="AO1935" s="14">
        <f>IF(tbl_LoanData[[#This Row],[Application Status]]="Approved",1,0)</f>
        <v>1</v>
      </c>
      <c r="AP1935" s="22" t="str">
        <f t="shared" ca="1" si="91"/>
        <v/>
      </c>
      <c r="AQ1935" s="22" t="str">
        <f t="shared" ca="1" si="92"/>
        <v/>
      </c>
    </row>
    <row r="1936" spans="1:43" ht="14.4" customHeight="1" x14ac:dyDescent="0.3">
      <c r="A1936" s="2" t="s">
        <v>796</v>
      </c>
      <c r="B1936" s="2" t="s">
        <v>797</v>
      </c>
      <c r="C1936" s="2" t="s">
        <v>223</v>
      </c>
      <c r="D1936" s="2" t="s">
        <v>117</v>
      </c>
      <c r="E1936" s="2" t="s">
        <v>118</v>
      </c>
      <c r="F1936" s="2">
        <v>58</v>
      </c>
      <c r="G1936" s="2" t="s">
        <v>69</v>
      </c>
      <c r="H1936" s="2" t="s">
        <v>217</v>
      </c>
      <c r="I1936" s="2" t="s">
        <v>46</v>
      </c>
      <c r="J1936" s="3">
        <v>45263</v>
      </c>
      <c r="K1936" s="3">
        <v>45267</v>
      </c>
      <c r="L1936" s="2" t="s">
        <v>40</v>
      </c>
      <c r="M1936" s="2" t="s">
        <v>94</v>
      </c>
      <c r="N1936" s="2" t="s">
        <v>4</v>
      </c>
      <c r="O1936" s="4">
        <v>1131000</v>
      </c>
      <c r="P1936" s="4">
        <v>278600</v>
      </c>
      <c r="Q1936" s="4">
        <v>852400</v>
      </c>
      <c r="R1936" s="2">
        <v>24</v>
      </c>
      <c r="S1936" s="5">
        <v>6.04</v>
      </c>
      <c r="T1936" s="4">
        <v>39807.08</v>
      </c>
      <c r="U1936" s="2" t="s">
        <v>73</v>
      </c>
      <c r="V1936" s="2" t="s">
        <v>33</v>
      </c>
      <c r="W1936" s="4">
        <v>955369.92</v>
      </c>
      <c r="X1936" s="4">
        <v>0</v>
      </c>
      <c r="Y1936" s="4">
        <v>955369.92</v>
      </c>
      <c r="Z1936" s="2">
        <v>0</v>
      </c>
      <c r="AA1936" s="2" t="s">
        <v>56</v>
      </c>
      <c r="AB1936" s="2" t="s">
        <v>15733</v>
      </c>
      <c r="AC1936" s="2" t="s">
        <v>75</v>
      </c>
      <c r="AD1936" s="2" t="s">
        <v>76</v>
      </c>
      <c r="AE1936" s="5">
        <v>75.37</v>
      </c>
      <c r="AF1936" s="2">
        <v>0</v>
      </c>
      <c r="AG1936" s="2" t="s">
        <v>77</v>
      </c>
      <c r="AH1936" s="2">
        <v>4</v>
      </c>
      <c r="AI1936" s="6" t="str">
        <f t="shared" si="90"/>
        <v>55-64</v>
      </c>
      <c r="AJ1936" s="11">
        <f>YEAR(tbl_LoanData[[#This Row],[Application Date]])</f>
        <v>2023</v>
      </c>
      <c r="AK1936" s="11" t="str">
        <f>TEXT(tbl_LoanData[[#This Row],[Application Date]],"MMMM")</f>
        <v>December</v>
      </c>
      <c r="AL1936" s="12">
        <f>DATE(YEAR(tbl_LoanData[[#This Row],[Application Date]]),MONTH(tbl_LoanData[[#This Row],[Application Date]]),1)</f>
        <v>45261</v>
      </c>
      <c r="AM1936" s="14">
        <f ca="1">IF(AND(tbl_LoanData[[#This Row],[Application Date]]&gt;=EOMONTH(TODAY(),-1)+1,tbl_LoanData[[#This Row],[Application Date]]&lt;=TODAY()),tbl_LoanData[[#This Row],[Loan Amount]],0)</f>
        <v>0</v>
      </c>
      <c r="AN1936" s="14">
        <f>tbl_LoanData[[#This Row],[Amount Paid]]-(Q1936-X1936)</f>
        <v>102969.92000000004</v>
      </c>
      <c r="AO1936" s="14">
        <f>IF(tbl_LoanData[[#This Row],[Application Status]]="Approved",1,0)</f>
        <v>1</v>
      </c>
      <c r="AP1936" s="22" t="str">
        <f t="shared" ca="1" si="91"/>
        <v/>
      </c>
      <c r="AQ1936" s="22" t="str">
        <f t="shared" ca="1" si="92"/>
        <v/>
      </c>
    </row>
    <row r="1937" spans="1:43" x14ac:dyDescent="0.3">
      <c r="A1937" s="2" t="s">
        <v>927</v>
      </c>
      <c r="B1937" s="2" t="s">
        <v>928</v>
      </c>
      <c r="C1937" s="2" t="s">
        <v>338</v>
      </c>
      <c r="D1937" s="2" t="s">
        <v>67</v>
      </c>
      <c r="E1937" s="2" t="s">
        <v>385</v>
      </c>
      <c r="F1937" s="2">
        <v>32</v>
      </c>
      <c r="G1937" s="2" t="s">
        <v>83</v>
      </c>
      <c r="H1937" s="2" t="s">
        <v>166</v>
      </c>
      <c r="I1937" s="2" t="s">
        <v>46</v>
      </c>
      <c r="J1937" s="3">
        <v>45266</v>
      </c>
      <c r="K1937" s="3">
        <v>45270</v>
      </c>
      <c r="L1937" s="2" t="s">
        <v>39</v>
      </c>
      <c r="M1937" s="2" t="s">
        <v>71</v>
      </c>
      <c r="N1937" s="2" t="s">
        <v>72</v>
      </c>
      <c r="O1937" s="4">
        <v>1830000</v>
      </c>
      <c r="P1937" s="4">
        <v>295900</v>
      </c>
      <c r="Q1937" s="4">
        <v>1534100</v>
      </c>
      <c r="R1937" s="2">
        <v>48</v>
      </c>
      <c r="S1937" s="5">
        <v>9.27</v>
      </c>
      <c r="T1937" s="4">
        <v>43811.34</v>
      </c>
      <c r="U1937" s="2" t="s">
        <v>73</v>
      </c>
      <c r="V1937" s="2" t="s">
        <v>74</v>
      </c>
      <c r="W1937" s="4">
        <v>1270528.8600000001</v>
      </c>
      <c r="X1937" s="4">
        <v>832415.42</v>
      </c>
      <c r="Y1937" s="4">
        <v>2102944.2799999998</v>
      </c>
      <c r="Z1937" s="2">
        <v>90</v>
      </c>
      <c r="AA1937" s="2" t="s">
        <v>59</v>
      </c>
      <c r="AB1937" s="2" t="s">
        <v>15736</v>
      </c>
      <c r="AC1937" s="2" t="s">
        <v>121</v>
      </c>
      <c r="AD1937" s="2" t="s">
        <v>76</v>
      </c>
      <c r="AE1937" s="5">
        <v>83.83</v>
      </c>
      <c r="AF1937" s="2">
        <v>3</v>
      </c>
      <c r="AG1937" s="2" t="s">
        <v>130</v>
      </c>
      <c r="AH1937" s="2">
        <v>4</v>
      </c>
      <c r="AI1937" s="6" t="str">
        <f t="shared" si="90"/>
        <v>25-34</v>
      </c>
      <c r="AJ1937" s="11">
        <f>YEAR(tbl_LoanData[[#This Row],[Application Date]])</f>
        <v>2023</v>
      </c>
      <c r="AK1937" s="11" t="str">
        <f>TEXT(tbl_LoanData[[#This Row],[Application Date]],"MMMM")</f>
        <v>December</v>
      </c>
      <c r="AL1937" s="12">
        <f>DATE(YEAR(tbl_LoanData[[#This Row],[Application Date]]),MONTH(tbl_LoanData[[#This Row],[Application Date]]),1)</f>
        <v>45261</v>
      </c>
      <c r="AM1937" s="14">
        <f ca="1">IF(AND(tbl_LoanData[[#This Row],[Application Date]]&gt;=EOMONTH(TODAY(),-1)+1,tbl_LoanData[[#This Row],[Application Date]]&lt;=TODAY()),tbl_LoanData[[#This Row],[Loan Amount]],0)</f>
        <v>0</v>
      </c>
      <c r="AN1937" s="14">
        <f>tbl_LoanData[[#This Row],[Amount Paid]]-(Q1937-X1937)</f>
        <v>568844.28000000014</v>
      </c>
      <c r="AO1937" s="14">
        <f>IF(tbl_LoanData[[#This Row],[Application Status]]="Approved",1,0)</f>
        <v>1</v>
      </c>
      <c r="AP1937" s="22" t="str">
        <f t="shared" ca="1" si="91"/>
        <v/>
      </c>
      <c r="AQ1937" s="22" t="str">
        <f t="shared" ca="1" si="92"/>
        <v/>
      </c>
    </row>
    <row r="1938" spans="1:43" ht="14.4" customHeight="1" x14ac:dyDescent="0.3">
      <c r="A1938" s="2" t="s">
        <v>1006</v>
      </c>
      <c r="B1938" s="2" t="s">
        <v>1007</v>
      </c>
      <c r="C1938" s="2" t="s">
        <v>606</v>
      </c>
      <c r="D1938" s="2" t="s">
        <v>209</v>
      </c>
      <c r="E1938" s="2" t="s">
        <v>268</v>
      </c>
      <c r="F1938" s="2">
        <v>62</v>
      </c>
      <c r="G1938" s="2" t="s">
        <v>69</v>
      </c>
      <c r="H1938" s="2" t="s">
        <v>269</v>
      </c>
      <c r="I1938" s="2" t="s">
        <v>46</v>
      </c>
      <c r="J1938" s="3">
        <v>45270</v>
      </c>
      <c r="K1938" s="3"/>
      <c r="L1938" s="2" t="s">
        <v>40</v>
      </c>
      <c r="M1938" s="2" t="s">
        <v>157</v>
      </c>
      <c r="N1938" s="2" t="s">
        <v>299</v>
      </c>
      <c r="O1938" s="4">
        <v>1035000</v>
      </c>
      <c r="P1938" s="4">
        <v>332300</v>
      </c>
      <c r="Q1938" s="4">
        <v>702700</v>
      </c>
      <c r="R1938" s="2">
        <v>60</v>
      </c>
      <c r="S1938" s="5">
        <v>9.4499999999999993</v>
      </c>
      <c r="T1938" s="4">
        <v>17245.43</v>
      </c>
      <c r="U1938" s="2" t="s">
        <v>96</v>
      </c>
      <c r="V1938" s="2" t="s">
        <v>97</v>
      </c>
      <c r="W1938" s="4">
        <v>0</v>
      </c>
      <c r="X1938" s="4">
        <v>0</v>
      </c>
      <c r="Y1938" s="4">
        <v>1034725.75</v>
      </c>
      <c r="Z1938" s="2">
        <v>0</v>
      </c>
      <c r="AA1938" s="2" t="s">
        <v>97</v>
      </c>
      <c r="AB1938" s="2" t="s">
        <v>15733</v>
      </c>
      <c r="AC1938" s="2" t="s">
        <v>121</v>
      </c>
      <c r="AD1938" s="2" t="s">
        <v>76</v>
      </c>
      <c r="AE1938" s="5">
        <v>67.89</v>
      </c>
      <c r="AF1938" s="2">
        <v>0</v>
      </c>
      <c r="AG1938" s="2" t="s">
        <v>97</v>
      </c>
      <c r="AH1938" s="2"/>
      <c r="AI1938" s="6" t="str">
        <f t="shared" si="90"/>
        <v>55-64</v>
      </c>
      <c r="AJ1938" s="11">
        <f>YEAR(tbl_LoanData[[#This Row],[Application Date]])</f>
        <v>2023</v>
      </c>
      <c r="AK1938" s="11" t="str">
        <f>TEXT(tbl_LoanData[[#This Row],[Application Date]],"MMMM")</f>
        <v>December</v>
      </c>
      <c r="AL1938" s="12">
        <f>DATE(YEAR(tbl_LoanData[[#This Row],[Application Date]]),MONTH(tbl_LoanData[[#This Row],[Application Date]]),1)</f>
        <v>45261</v>
      </c>
      <c r="AM1938" s="14">
        <f ca="1">IF(AND(tbl_LoanData[[#This Row],[Application Date]]&gt;=EOMONTH(TODAY(),-1)+1,tbl_LoanData[[#This Row],[Application Date]]&lt;=TODAY()),tbl_LoanData[[#This Row],[Loan Amount]],0)</f>
        <v>0</v>
      </c>
      <c r="AN1938" s="14">
        <f>tbl_LoanData[[#This Row],[Amount Paid]]-(Q1938-X1938)</f>
        <v>-702700</v>
      </c>
      <c r="AO1938" s="14">
        <f>IF(tbl_LoanData[[#This Row],[Application Status]]="Approved",1,0)</f>
        <v>0</v>
      </c>
      <c r="AP1938" s="22" t="str">
        <f t="shared" ca="1" si="91"/>
        <v/>
      </c>
      <c r="AQ1938" s="22" t="str">
        <f t="shared" ca="1" si="92"/>
        <v/>
      </c>
    </row>
    <row r="1939" spans="1:43" ht="14.4" customHeight="1" x14ac:dyDescent="0.3">
      <c r="A1939" s="2" t="s">
        <v>1025</v>
      </c>
      <c r="B1939" s="2" t="s">
        <v>1026</v>
      </c>
      <c r="C1939" s="2" t="s">
        <v>297</v>
      </c>
      <c r="D1939" s="2" t="s">
        <v>182</v>
      </c>
      <c r="E1939" s="2" t="s">
        <v>394</v>
      </c>
      <c r="F1939" s="2">
        <v>36</v>
      </c>
      <c r="G1939" s="2" t="s">
        <v>69</v>
      </c>
      <c r="H1939" s="2" t="s">
        <v>318</v>
      </c>
      <c r="I1939" s="2" t="s">
        <v>42</v>
      </c>
      <c r="J1939" s="3">
        <v>45275</v>
      </c>
      <c r="K1939" s="3">
        <v>45279</v>
      </c>
      <c r="L1939" s="2" t="s">
        <v>36</v>
      </c>
      <c r="M1939" s="2" t="s">
        <v>71</v>
      </c>
      <c r="N1939" s="2" t="s">
        <v>162</v>
      </c>
      <c r="O1939" s="4">
        <v>1195000</v>
      </c>
      <c r="P1939" s="4">
        <v>203900</v>
      </c>
      <c r="Q1939" s="4">
        <v>991100</v>
      </c>
      <c r="R1939" s="2">
        <v>48</v>
      </c>
      <c r="S1939" s="5">
        <v>11.87</v>
      </c>
      <c r="T1939" s="4">
        <v>30451.55</v>
      </c>
      <c r="U1939" s="2" t="s">
        <v>73</v>
      </c>
      <c r="V1939" s="2" t="s">
        <v>74</v>
      </c>
      <c r="W1939" s="4">
        <v>791740.3</v>
      </c>
      <c r="X1939" s="4">
        <v>669933.98</v>
      </c>
      <c r="Y1939" s="4">
        <v>1461674.28</v>
      </c>
      <c r="Z1939" s="2">
        <v>180</v>
      </c>
      <c r="AA1939" s="2" t="s">
        <v>60</v>
      </c>
      <c r="AB1939" s="2" t="s">
        <v>15732</v>
      </c>
      <c r="AC1939" s="2" t="s">
        <v>213</v>
      </c>
      <c r="AD1939" s="2" t="s">
        <v>76</v>
      </c>
      <c r="AE1939" s="5">
        <v>82.94</v>
      </c>
      <c r="AF1939" s="2">
        <v>6</v>
      </c>
      <c r="AG1939" s="2" t="s">
        <v>130</v>
      </c>
      <c r="AH1939" s="2">
        <v>4</v>
      </c>
      <c r="AI1939" s="6" t="str">
        <f t="shared" si="90"/>
        <v>35-44</v>
      </c>
      <c r="AJ1939" s="11">
        <f>YEAR(tbl_LoanData[[#This Row],[Application Date]])</f>
        <v>2023</v>
      </c>
      <c r="AK1939" s="11" t="str">
        <f>TEXT(tbl_LoanData[[#This Row],[Application Date]],"MMMM")</f>
        <v>December</v>
      </c>
      <c r="AL1939" s="12">
        <f>DATE(YEAR(tbl_LoanData[[#This Row],[Application Date]]),MONTH(tbl_LoanData[[#This Row],[Application Date]]),1)</f>
        <v>45261</v>
      </c>
      <c r="AM1939" s="14">
        <f ca="1">IF(AND(tbl_LoanData[[#This Row],[Application Date]]&gt;=EOMONTH(TODAY(),-1)+1,tbl_LoanData[[#This Row],[Application Date]]&lt;=TODAY()),tbl_LoanData[[#This Row],[Loan Amount]],0)</f>
        <v>0</v>
      </c>
      <c r="AN1939" s="14">
        <f>tbl_LoanData[[#This Row],[Amount Paid]]-(Q1939-X1939)</f>
        <v>470574.28</v>
      </c>
      <c r="AO1939" s="14">
        <f>IF(tbl_LoanData[[#This Row],[Application Status]]="Approved",1,0)</f>
        <v>1</v>
      </c>
      <c r="AP1939" s="22" t="str">
        <f t="shared" ca="1" si="91"/>
        <v/>
      </c>
      <c r="AQ1939" s="22" t="str">
        <f t="shared" ca="1" si="92"/>
        <v/>
      </c>
    </row>
    <row r="1940" spans="1:43" ht="14.4" customHeight="1" x14ac:dyDescent="0.3">
      <c r="A1940" s="2" t="s">
        <v>1143</v>
      </c>
      <c r="B1940" s="2" t="s">
        <v>1144</v>
      </c>
      <c r="C1940" s="2" t="s">
        <v>508</v>
      </c>
      <c r="D1940" s="2" t="s">
        <v>268</v>
      </c>
      <c r="E1940" s="2" t="s">
        <v>101</v>
      </c>
      <c r="F1940" s="2">
        <v>59</v>
      </c>
      <c r="G1940" s="2" t="s">
        <v>83</v>
      </c>
      <c r="H1940" s="2" t="s">
        <v>237</v>
      </c>
      <c r="I1940" s="2" t="s">
        <v>48</v>
      </c>
      <c r="J1940" s="3">
        <v>45262</v>
      </c>
      <c r="K1940" s="3"/>
      <c r="L1940" s="2" t="s">
        <v>41</v>
      </c>
      <c r="M1940" s="2" t="s">
        <v>552</v>
      </c>
      <c r="N1940" s="2" t="s">
        <v>553</v>
      </c>
      <c r="O1940" s="4">
        <v>2594000</v>
      </c>
      <c r="P1940" s="4">
        <v>400500</v>
      </c>
      <c r="Q1940" s="4">
        <v>2193500</v>
      </c>
      <c r="R1940" s="2">
        <v>36</v>
      </c>
      <c r="S1940" s="5">
        <v>10.38</v>
      </c>
      <c r="T1940" s="4">
        <v>79904.33</v>
      </c>
      <c r="U1940" s="2" t="s">
        <v>113</v>
      </c>
      <c r="V1940" s="2" t="s">
        <v>97</v>
      </c>
      <c r="W1940" s="4">
        <v>0</v>
      </c>
      <c r="X1940" s="4">
        <v>0</v>
      </c>
      <c r="Y1940" s="4">
        <v>2876555.9</v>
      </c>
      <c r="Z1940" s="2">
        <v>0</v>
      </c>
      <c r="AA1940" s="2" t="s">
        <v>97</v>
      </c>
      <c r="AB1940" s="2" t="s">
        <v>15736</v>
      </c>
      <c r="AC1940" s="2" t="s">
        <v>360</v>
      </c>
      <c r="AD1940" s="2" t="s">
        <v>76</v>
      </c>
      <c r="AE1940" s="5">
        <v>84.56</v>
      </c>
      <c r="AF1940" s="2">
        <v>0</v>
      </c>
      <c r="AG1940" s="2" t="s">
        <v>97</v>
      </c>
      <c r="AH1940" s="2"/>
      <c r="AI1940" s="6" t="str">
        <f t="shared" si="90"/>
        <v>55-64</v>
      </c>
      <c r="AJ1940" s="11">
        <f>YEAR(tbl_LoanData[[#This Row],[Application Date]])</f>
        <v>2023</v>
      </c>
      <c r="AK1940" s="11" t="str">
        <f>TEXT(tbl_LoanData[[#This Row],[Application Date]],"MMMM")</f>
        <v>December</v>
      </c>
      <c r="AL1940" s="12">
        <f>DATE(YEAR(tbl_LoanData[[#This Row],[Application Date]]),MONTH(tbl_LoanData[[#This Row],[Application Date]]),1)</f>
        <v>45261</v>
      </c>
      <c r="AM1940" s="14">
        <f ca="1">IF(AND(tbl_LoanData[[#This Row],[Application Date]]&gt;=EOMONTH(TODAY(),-1)+1,tbl_LoanData[[#This Row],[Application Date]]&lt;=TODAY()),tbl_LoanData[[#This Row],[Loan Amount]],0)</f>
        <v>0</v>
      </c>
      <c r="AN1940" s="14">
        <f>tbl_LoanData[[#This Row],[Amount Paid]]-(Q1940-X1940)</f>
        <v>-2193500</v>
      </c>
      <c r="AO1940" s="14">
        <f>IF(tbl_LoanData[[#This Row],[Application Status]]="Approved",1,0)</f>
        <v>0</v>
      </c>
      <c r="AP1940" s="22" t="str">
        <f t="shared" ca="1" si="91"/>
        <v/>
      </c>
      <c r="AQ1940" s="22" t="str">
        <f t="shared" ca="1" si="92"/>
        <v/>
      </c>
    </row>
    <row r="1941" spans="1:43" ht="14.4" customHeight="1" x14ac:dyDescent="0.3">
      <c r="A1941" s="2" t="s">
        <v>1417</v>
      </c>
      <c r="B1941" s="2" t="s">
        <v>1418</v>
      </c>
      <c r="C1941" s="2" t="s">
        <v>549</v>
      </c>
      <c r="D1941" s="2" t="s">
        <v>118</v>
      </c>
      <c r="E1941" s="2" t="s">
        <v>91</v>
      </c>
      <c r="F1941" s="2">
        <v>50</v>
      </c>
      <c r="G1941" s="2" t="s">
        <v>83</v>
      </c>
      <c r="H1941" s="2" t="s">
        <v>110</v>
      </c>
      <c r="I1941" s="2" t="s">
        <v>46</v>
      </c>
      <c r="J1941" s="3">
        <v>45291</v>
      </c>
      <c r="K1941" s="3"/>
      <c r="L1941" s="2" t="s">
        <v>37</v>
      </c>
      <c r="M1941" s="2" t="s">
        <v>260</v>
      </c>
      <c r="N1941" s="2" t="s">
        <v>457</v>
      </c>
      <c r="O1941" s="4">
        <v>82000</v>
      </c>
      <c r="P1941" s="4">
        <v>13900</v>
      </c>
      <c r="Q1941" s="4">
        <v>68100</v>
      </c>
      <c r="R1941" s="2">
        <v>48</v>
      </c>
      <c r="S1941" s="5">
        <v>12.66</v>
      </c>
      <c r="T1941" s="4">
        <v>2137.1999999999998</v>
      </c>
      <c r="U1941" s="2" t="s">
        <v>96</v>
      </c>
      <c r="V1941" s="2" t="s">
        <v>97</v>
      </c>
      <c r="W1941" s="4">
        <v>0</v>
      </c>
      <c r="X1941" s="4">
        <v>0</v>
      </c>
      <c r="Y1941" s="4">
        <v>102585.84</v>
      </c>
      <c r="Z1941" s="2">
        <v>0</v>
      </c>
      <c r="AA1941" s="2" t="s">
        <v>97</v>
      </c>
      <c r="AB1941" s="2" t="s">
        <v>15729</v>
      </c>
      <c r="AC1941" s="2" t="s">
        <v>332</v>
      </c>
      <c r="AD1941" s="2" t="s">
        <v>76</v>
      </c>
      <c r="AE1941" s="5">
        <v>83.05</v>
      </c>
      <c r="AF1941" s="2">
        <v>0</v>
      </c>
      <c r="AG1941" s="2" t="s">
        <v>97</v>
      </c>
      <c r="AH1941" s="2"/>
      <c r="AI1941" s="6" t="str">
        <f t="shared" si="90"/>
        <v>45-54</v>
      </c>
      <c r="AJ1941" s="11">
        <f>YEAR(tbl_LoanData[[#This Row],[Application Date]])</f>
        <v>2023</v>
      </c>
      <c r="AK1941" s="11" t="str">
        <f>TEXT(tbl_LoanData[[#This Row],[Application Date]],"MMMM")</f>
        <v>December</v>
      </c>
      <c r="AL1941" s="12">
        <f>DATE(YEAR(tbl_LoanData[[#This Row],[Application Date]]),MONTH(tbl_LoanData[[#This Row],[Application Date]]),1)</f>
        <v>45261</v>
      </c>
      <c r="AM1941" s="14">
        <f ca="1">IF(AND(tbl_LoanData[[#This Row],[Application Date]]&gt;=EOMONTH(TODAY(),-1)+1,tbl_LoanData[[#This Row],[Application Date]]&lt;=TODAY()),tbl_LoanData[[#This Row],[Loan Amount]],0)</f>
        <v>0</v>
      </c>
      <c r="AN1941" s="14">
        <f>tbl_LoanData[[#This Row],[Amount Paid]]-(Q1941-X1941)</f>
        <v>-68100</v>
      </c>
      <c r="AO1941" s="14">
        <f>IF(tbl_LoanData[[#This Row],[Application Status]]="Approved",1,0)</f>
        <v>0</v>
      </c>
      <c r="AP1941" s="22" t="str">
        <f t="shared" ca="1" si="91"/>
        <v/>
      </c>
      <c r="AQ1941" s="22" t="str">
        <f t="shared" ca="1" si="92"/>
        <v/>
      </c>
    </row>
    <row r="1942" spans="1:43" x14ac:dyDescent="0.3">
      <c r="A1942" s="2" t="s">
        <v>1451</v>
      </c>
      <c r="B1942" s="2" t="s">
        <v>1452</v>
      </c>
      <c r="C1942" s="2" t="s">
        <v>379</v>
      </c>
      <c r="D1942" s="2" t="s">
        <v>101</v>
      </c>
      <c r="E1942" s="2" t="s">
        <v>135</v>
      </c>
      <c r="F1942" s="2">
        <v>38</v>
      </c>
      <c r="G1942" s="2" t="s">
        <v>69</v>
      </c>
      <c r="H1942" s="2" t="s">
        <v>191</v>
      </c>
      <c r="I1942" s="2" t="s">
        <v>51</v>
      </c>
      <c r="J1942" s="3">
        <v>45285</v>
      </c>
      <c r="K1942" s="3"/>
      <c r="L1942" s="2" t="s">
        <v>40</v>
      </c>
      <c r="M1942" s="2" t="s">
        <v>157</v>
      </c>
      <c r="N1942" s="2" t="s">
        <v>299</v>
      </c>
      <c r="O1942" s="4">
        <v>791000</v>
      </c>
      <c r="P1942" s="4">
        <v>291900</v>
      </c>
      <c r="Q1942" s="4">
        <v>499100</v>
      </c>
      <c r="R1942" s="2">
        <v>36</v>
      </c>
      <c r="S1942" s="5">
        <v>14.45</v>
      </c>
      <c r="T1942" s="4">
        <v>19873.88</v>
      </c>
      <c r="U1942" s="2" t="s">
        <v>96</v>
      </c>
      <c r="V1942" s="2" t="s">
        <v>97</v>
      </c>
      <c r="W1942" s="4">
        <v>0</v>
      </c>
      <c r="X1942" s="4">
        <v>0</v>
      </c>
      <c r="Y1942" s="4">
        <v>715459.85</v>
      </c>
      <c r="Z1942" s="2">
        <v>0</v>
      </c>
      <c r="AA1942" s="2" t="s">
        <v>97</v>
      </c>
      <c r="AB1942" s="2" t="s">
        <v>15735</v>
      </c>
      <c r="AC1942" s="2" t="s">
        <v>146</v>
      </c>
      <c r="AD1942" s="2" t="s">
        <v>76</v>
      </c>
      <c r="AE1942" s="5">
        <v>63.1</v>
      </c>
      <c r="AF1942" s="2">
        <v>0</v>
      </c>
      <c r="AG1942" s="2" t="s">
        <v>97</v>
      </c>
      <c r="AH1942" s="2"/>
      <c r="AI1942" s="6" t="str">
        <f t="shared" si="90"/>
        <v>35-44</v>
      </c>
      <c r="AJ1942" s="11">
        <f>YEAR(tbl_LoanData[[#This Row],[Application Date]])</f>
        <v>2023</v>
      </c>
      <c r="AK1942" s="11" t="str">
        <f>TEXT(tbl_LoanData[[#This Row],[Application Date]],"MMMM")</f>
        <v>December</v>
      </c>
      <c r="AL1942" s="12">
        <f>DATE(YEAR(tbl_LoanData[[#This Row],[Application Date]]),MONTH(tbl_LoanData[[#This Row],[Application Date]]),1)</f>
        <v>45261</v>
      </c>
      <c r="AM1942" s="14">
        <f ca="1">IF(AND(tbl_LoanData[[#This Row],[Application Date]]&gt;=EOMONTH(TODAY(),-1)+1,tbl_LoanData[[#This Row],[Application Date]]&lt;=TODAY()),tbl_LoanData[[#This Row],[Loan Amount]],0)</f>
        <v>0</v>
      </c>
      <c r="AN1942" s="14">
        <f>tbl_LoanData[[#This Row],[Amount Paid]]-(Q1942-X1942)</f>
        <v>-499100</v>
      </c>
      <c r="AO1942" s="14">
        <f>IF(tbl_LoanData[[#This Row],[Application Status]]="Approved",1,0)</f>
        <v>0</v>
      </c>
      <c r="AP1942" s="22" t="str">
        <f t="shared" ca="1" si="91"/>
        <v/>
      </c>
      <c r="AQ1942" s="22" t="str">
        <f t="shared" ca="1" si="92"/>
        <v/>
      </c>
    </row>
    <row r="1943" spans="1:43" ht="14.4" customHeight="1" x14ac:dyDescent="0.3">
      <c r="A1943" s="2" t="s">
        <v>1543</v>
      </c>
      <c r="B1943" s="2" t="s">
        <v>1544</v>
      </c>
      <c r="C1943" s="2" t="s">
        <v>809</v>
      </c>
      <c r="D1943" s="2" t="s">
        <v>82</v>
      </c>
      <c r="E1943" s="2" t="s">
        <v>68</v>
      </c>
      <c r="F1943" s="2">
        <v>42</v>
      </c>
      <c r="G1943" s="2" t="s">
        <v>69</v>
      </c>
      <c r="H1943" s="2" t="s">
        <v>151</v>
      </c>
      <c r="I1943" s="2" t="s">
        <v>46</v>
      </c>
      <c r="J1943" s="3">
        <v>45268</v>
      </c>
      <c r="K1943" s="3">
        <v>45287</v>
      </c>
      <c r="L1943" s="2" t="s">
        <v>37</v>
      </c>
      <c r="M1943" s="2" t="s">
        <v>104</v>
      </c>
      <c r="N1943" s="2" t="s">
        <v>286</v>
      </c>
      <c r="O1943" s="4">
        <v>83000</v>
      </c>
      <c r="P1943" s="4">
        <v>33000</v>
      </c>
      <c r="Q1943" s="4">
        <v>50000</v>
      </c>
      <c r="R1943" s="2">
        <v>60</v>
      </c>
      <c r="S1943" s="5">
        <v>9.49</v>
      </c>
      <c r="T1943" s="4">
        <v>1228.75</v>
      </c>
      <c r="U1943" s="2" t="s">
        <v>73</v>
      </c>
      <c r="V1943" s="2" t="s">
        <v>74</v>
      </c>
      <c r="W1943" s="4">
        <v>39320</v>
      </c>
      <c r="X1943" s="4">
        <v>34405</v>
      </c>
      <c r="Y1943" s="4">
        <v>73725</v>
      </c>
      <c r="Z1943" s="2">
        <v>0</v>
      </c>
      <c r="AA1943" s="2" t="s">
        <v>56</v>
      </c>
      <c r="AB1943" s="2" t="s">
        <v>15735</v>
      </c>
      <c r="AC1943" s="2" t="s">
        <v>332</v>
      </c>
      <c r="AD1943" s="2" t="s">
        <v>76</v>
      </c>
      <c r="AE1943" s="5">
        <v>60.24</v>
      </c>
      <c r="AF1943" s="2">
        <v>0</v>
      </c>
      <c r="AG1943" s="2" t="s">
        <v>77</v>
      </c>
      <c r="AH1943" s="2">
        <v>19</v>
      </c>
      <c r="AI1943" s="6" t="str">
        <f t="shared" si="90"/>
        <v>35-44</v>
      </c>
      <c r="AJ1943" s="11">
        <f>YEAR(tbl_LoanData[[#This Row],[Application Date]])</f>
        <v>2023</v>
      </c>
      <c r="AK1943" s="11" t="str">
        <f>TEXT(tbl_LoanData[[#This Row],[Application Date]],"MMMM")</f>
        <v>December</v>
      </c>
      <c r="AL1943" s="12">
        <f>DATE(YEAR(tbl_LoanData[[#This Row],[Application Date]]),MONTH(tbl_LoanData[[#This Row],[Application Date]]),1)</f>
        <v>45261</v>
      </c>
      <c r="AM1943" s="14">
        <f ca="1">IF(AND(tbl_LoanData[[#This Row],[Application Date]]&gt;=EOMONTH(TODAY(),-1)+1,tbl_LoanData[[#This Row],[Application Date]]&lt;=TODAY()),tbl_LoanData[[#This Row],[Loan Amount]],0)</f>
        <v>0</v>
      </c>
      <c r="AN1943" s="14">
        <f>tbl_LoanData[[#This Row],[Amount Paid]]-(Q1943-X1943)</f>
        <v>23725</v>
      </c>
      <c r="AO1943" s="14">
        <f>IF(tbl_LoanData[[#This Row],[Application Status]]="Approved",1,0)</f>
        <v>1</v>
      </c>
      <c r="AP1943" s="22" t="str">
        <f t="shared" ca="1" si="91"/>
        <v/>
      </c>
      <c r="AQ1943" s="22" t="str">
        <f t="shared" ca="1" si="92"/>
        <v/>
      </c>
    </row>
    <row r="1944" spans="1:43" x14ac:dyDescent="0.3">
      <c r="A1944" s="2" t="s">
        <v>1600</v>
      </c>
      <c r="B1944" s="2" t="s">
        <v>1601</v>
      </c>
      <c r="C1944" s="2" t="s">
        <v>124</v>
      </c>
      <c r="D1944" s="2" t="s">
        <v>134</v>
      </c>
      <c r="E1944" s="2" t="s">
        <v>210</v>
      </c>
      <c r="F1944" s="2">
        <v>57</v>
      </c>
      <c r="G1944" s="2" t="s">
        <v>69</v>
      </c>
      <c r="H1944" s="2" t="s">
        <v>244</v>
      </c>
      <c r="I1944" s="2" t="s">
        <v>48</v>
      </c>
      <c r="J1944" s="3">
        <v>45273</v>
      </c>
      <c r="K1944" s="3">
        <v>45281</v>
      </c>
      <c r="L1944" s="2" t="s">
        <v>39</v>
      </c>
      <c r="M1944" s="2" t="s">
        <v>85</v>
      </c>
      <c r="N1944" s="2" t="s">
        <v>178</v>
      </c>
      <c r="O1944" s="4">
        <v>1499000</v>
      </c>
      <c r="P1944" s="4">
        <v>202700</v>
      </c>
      <c r="Q1944" s="4">
        <v>1296300</v>
      </c>
      <c r="R1944" s="2">
        <v>60</v>
      </c>
      <c r="S1944" s="5">
        <v>6.97</v>
      </c>
      <c r="T1944" s="4">
        <v>29134.34</v>
      </c>
      <c r="U1944" s="2" t="s">
        <v>73</v>
      </c>
      <c r="V1944" s="2" t="s">
        <v>74</v>
      </c>
      <c r="W1944" s="4">
        <v>932298.88</v>
      </c>
      <c r="X1944" s="4">
        <v>815761.67</v>
      </c>
      <c r="Y1944" s="4">
        <v>1748060.55</v>
      </c>
      <c r="Z1944" s="2">
        <v>0</v>
      </c>
      <c r="AA1944" s="2" t="s">
        <v>56</v>
      </c>
      <c r="AB1944" s="2" t="s">
        <v>15733</v>
      </c>
      <c r="AC1944" s="2" t="s">
        <v>87</v>
      </c>
      <c r="AD1944" s="2" t="s">
        <v>76</v>
      </c>
      <c r="AE1944" s="5">
        <v>86.48</v>
      </c>
      <c r="AF1944" s="2">
        <v>0</v>
      </c>
      <c r="AG1944" s="2" t="s">
        <v>77</v>
      </c>
      <c r="AH1944" s="2">
        <v>8</v>
      </c>
      <c r="AI1944" s="6" t="str">
        <f t="shared" si="90"/>
        <v>55-64</v>
      </c>
      <c r="AJ1944" s="11">
        <f>YEAR(tbl_LoanData[[#This Row],[Application Date]])</f>
        <v>2023</v>
      </c>
      <c r="AK1944" s="11" t="str">
        <f>TEXT(tbl_LoanData[[#This Row],[Application Date]],"MMMM")</f>
        <v>December</v>
      </c>
      <c r="AL1944" s="12">
        <f>DATE(YEAR(tbl_LoanData[[#This Row],[Application Date]]),MONTH(tbl_LoanData[[#This Row],[Application Date]]),1)</f>
        <v>45261</v>
      </c>
      <c r="AM1944" s="14">
        <f ca="1">IF(AND(tbl_LoanData[[#This Row],[Application Date]]&gt;=EOMONTH(TODAY(),-1)+1,tbl_LoanData[[#This Row],[Application Date]]&lt;=TODAY()),tbl_LoanData[[#This Row],[Loan Amount]],0)</f>
        <v>0</v>
      </c>
      <c r="AN1944" s="14">
        <f>tbl_LoanData[[#This Row],[Amount Paid]]-(Q1944-X1944)</f>
        <v>451760.55000000005</v>
      </c>
      <c r="AO1944" s="14">
        <f>IF(tbl_LoanData[[#This Row],[Application Status]]="Approved",1,0)</f>
        <v>1</v>
      </c>
      <c r="AP1944" s="22" t="str">
        <f t="shared" ca="1" si="91"/>
        <v/>
      </c>
      <c r="AQ1944" s="22" t="str">
        <f t="shared" ca="1" si="92"/>
        <v/>
      </c>
    </row>
    <row r="1945" spans="1:43" ht="14.4" customHeight="1" x14ac:dyDescent="0.3">
      <c r="A1945" s="2" t="s">
        <v>1871</v>
      </c>
      <c r="B1945" s="2" t="s">
        <v>1872</v>
      </c>
      <c r="C1945" s="2" t="s">
        <v>781</v>
      </c>
      <c r="D1945" s="2" t="s">
        <v>232</v>
      </c>
      <c r="E1945" s="2" t="s">
        <v>67</v>
      </c>
      <c r="F1945" s="2">
        <v>56</v>
      </c>
      <c r="G1945" s="2" t="s">
        <v>69</v>
      </c>
      <c r="H1945" s="2" t="s">
        <v>84</v>
      </c>
      <c r="I1945" s="2" t="s">
        <v>45</v>
      </c>
      <c r="J1945" s="3">
        <v>45272</v>
      </c>
      <c r="K1945" s="3">
        <v>45290</v>
      </c>
      <c r="L1945" s="2" t="s">
        <v>37</v>
      </c>
      <c r="M1945" s="2" t="s">
        <v>260</v>
      </c>
      <c r="N1945" s="2" t="s">
        <v>457</v>
      </c>
      <c r="O1945" s="4">
        <v>235000</v>
      </c>
      <c r="P1945" s="4">
        <v>65500</v>
      </c>
      <c r="Q1945" s="4">
        <v>169500</v>
      </c>
      <c r="R1945" s="2">
        <v>36</v>
      </c>
      <c r="S1945" s="5">
        <v>6.67</v>
      </c>
      <c r="T1945" s="4">
        <v>5650.47</v>
      </c>
      <c r="U1945" s="2" t="s">
        <v>73</v>
      </c>
      <c r="V1945" s="2" t="s">
        <v>74</v>
      </c>
      <c r="W1945" s="4">
        <v>175164.57</v>
      </c>
      <c r="X1945" s="4">
        <v>28252.38</v>
      </c>
      <c r="Y1945" s="4">
        <v>203416.95</v>
      </c>
      <c r="Z1945" s="2">
        <v>30</v>
      </c>
      <c r="AA1945" s="2" t="s">
        <v>57</v>
      </c>
      <c r="AB1945" s="2" t="s">
        <v>15730</v>
      </c>
      <c r="AC1945" s="2" t="s">
        <v>106</v>
      </c>
      <c r="AD1945" s="2" t="s">
        <v>76</v>
      </c>
      <c r="AE1945" s="5">
        <v>72.13</v>
      </c>
      <c r="AF1945" s="2">
        <v>1</v>
      </c>
      <c r="AG1945" s="2" t="s">
        <v>77</v>
      </c>
      <c r="AH1945" s="2">
        <v>18</v>
      </c>
      <c r="AI1945" s="6" t="str">
        <f t="shared" si="90"/>
        <v>55-64</v>
      </c>
      <c r="AJ1945" s="11">
        <f>YEAR(tbl_LoanData[[#This Row],[Application Date]])</f>
        <v>2023</v>
      </c>
      <c r="AK1945" s="11" t="str">
        <f>TEXT(tbl_LoanData[[#This Row],[Application Date]],"MMMM")</f>
        <v>December</v>
      </c>
      <c r="AL1945" s="12">
        <f>DATE(YEAR(tbl_LoanData[[#This Row],[Application Date]]),MONTH(tbl_LoanData[[#This Row],[Application Date]]),1)</f>
        <v>45261</v>
      </c>
      <c r="AM1945" s="14">
        <f ca="1">IF(AND(tbl_LoanData[[#This Row],[Application Date]]&gt;=EOMONTH(TODAY(),-1)+1,tbl_LoanData[[#This Row],[Application Date]]&lt;=TODAY()),tbl_LoanData[[#This Row],[Loan Amount]],0)</f>
        <v>0</v>
      </c>
      <c r="AN1945" s="14">
        <f>tbl_LoanData[[#This Row],[Amount Paid]]-(Q1945-X1945)</f>
        <v>33916.950000000012</v>
      </c>
      <c r="AO1945" s="14">
        <f>IF(tbl_LoanData[[#This Row],[Application Status]]="Approved",1,0)</f>
        <v>1</v>
      </c>
      <c r="AP1945" s="22" t="str">
        <f t="shared" ca="1" si="91"/>
        <v/>
      </c>
      <c r="AQ1945" s="22" t="str">
        <f t="shared" ca="1" si="92"/>
        <v/>
      </c>
    </row>
    <row r="1946" spans="1:43" ht="14.4" customHeight="1" x14ac:dyDescent="0.3">
      <c r="A1946" s="2" t="s">
        <v>1925</v>
      </c>
      <c r="B1946" s="2" t="s">
        <v>1926</v>
      </c>
      <c r="C1946" s="2" t="s">
        <v>1573</v>
      </c>
      <c r="D1946" s="2" t="s">
        <v>161</v>
      </c>
      <c r="E1946" s="2" t="s">
        <v>385</v>
      </c>
      <c r="F1946" s="2">
        <v>25</v>
      </c>
      <c r="G1946" s="2" t="s">
        <v>69</v>
      </c>
      <c r="H1946" s="2" t="s">
        <v>233</v>
      </c>
      <c r="I1946" s="2" t="s">
        <v>46</v>
      </c>
      <c r="J1946" s="3">
        <v>45262</v>
      </c>
      <c r="K1946" s="3">
        <v>45280</v>
      </c>
      <c r="L1946" s="2" t="s">
        <v>41</v>
      </c>
      <c r="M1946" s="2" t="s">
        <v>144</v>
      </c>
      <c r="N1946" s="2" t="s">
        <v>857</v>
      </c>
      <c r="O1946" s="4">
        <v>2838000</v>
      </c>
      <c r="P1946" s="4">
        <v>868500</v>
      </c>
      <c r="Q1946" s="4">
        <v>1969500</v>
      </c>
      <c r="R1946" s="2">
        <v>60</v>
      </c>
      <c r="S1946" s="5">
        <v>7.25</v>
      </c>
      <c r="T1946" s="4">
        <v>44724.06</v>
      </c>
      <c r="U1946" s="2" t="s">
        <v>73</v>
      </c>
      <c r="V1946" s="2" t="s">
        <v>74</v>
      </c>
      <c r="W1946" s="4">
        <v>1386445.86</v>
      </c>
      <c r="X1946" s="4">
        <v>1296997.8899999999</v>
      </c>
      <c r="Y1946" s="4">
        <v>2683443.75</v>
      </c>
      <c r="Z1946" s="2">
        <v>29</v>
      </c>
      <c r="AA1946" s="2" t="s">
        <v>57</v>
      </c>
      <c r="AB1946" s="2" t="s">
        <v>15731</v>
      </c>
      <c r="AC1946" s="2" t="s">
        <v>87</v>
      </c>
      <c r="AD1946" s="2" t="s">
        <v>76</v>
      </c>
      <c r="AE1946" s="5">
        <v>69.400000000000006</v>
      </c>
      <c r="AF1946" s="2">
        <v>1</v>
      </c>
      <c r="AG1946" s="2" t="s">
        <v>77</v>
      </c>
      <c r="AH1946" s="2">
        <v>18</v>
      </c>
      <c r="AI1946" s="6" t="str">
        <f t="shared" si="90"/>
        <v>25-34</v>
      </c>
      <c r="AJ1946" s="11">
        <f>YEAR(tbl_LoanData[[#This Row],[Application Date]])</f>
        <v>2023</v>
      </c>
      <c r="AK1946" s="11" t="str">
        <f>TEXT(tbl_LoanData[[#This Row],[Application Date]],"MMMM")</f>
        <v>December</v>
      </c>
      <c r="AL1946" s="12">
        <f>DATE(YEAR(tbl_LoanData[[#This Row],[Application Date]]),MONTH(tbl_LoanData[[#This Row],[Application Date]]),1)</f>
        <v>45261</v>
      </c>
      <c r="AM1946" s="14">
        <f ca="1">IF(AND(tbl_LoanData[[#This Row],[Application Date]]&gt;=EOMONTH(TODAY(),-1)+1,tbl_LoanData[[#This Row],[Application Date]]&lt;=TODAY()),tbl_LoanData[[#This Row],[Loan Amount]],0)</f>
        <v>0</v>
      </c>
      <c r="AN1946" s="14">
        <f>tbl_LoanData[[#This Row],[Amount Paid]]-(Q1946-X1946)</f>
        <v>713943.75</v>
      </c>
      <c r="AO1946" s="14">
        <f>IF(tbl_LoanData[[#This Row],[Application Status]]="Approved",1,0)</f>
        <v>1</v>
      </c>
      <c r="AP1946" s="22" t="str">
        <f t="shared" ca="1" si="91"/>
        <v/>
      </c>
      <c r="AQ1946" s="22" t="str">
        <f t="shared" ca="1" si="92"/>
        <v/>
      </c>
    </row>
    <row r="1947" spans="1:43" ht="14.4" customHeight="1" x14ac:dyDescent="0.3">
      <c r="A1947" s="2" t="s">
        <v>1997</v>
      </c>
      <c r="B1947" s="2" t="s">
        <v>1998</v>
      </c>
      <c r="C1947" s="2" t="s">
        <v>223</v>
      </c>
      <c r="D1947" s="2" t="s">
        <v>268</v>
      </c>
      <c r="E1947" s="2" t="s">
        <v>210</v>
      </c>
      <c r="F1947" s="2">
        <v>25</v>
      </c>
      <c r="G1947" s="2" t="s">
        <v>69</v>
      </c>
      <c r="H1947" s="2" t="s">
        <v>256</v>
      </c>
      <c r="I1947" s="2" t="s">
        <v>43</v>
      </c>
      <c r="J1947" s="3">
        <v>45269</v>
      </c>
      <c r="K1947" s="3">
        <v>45280</v>
      </c>
      <c r="L1947" s="2" t="s">
        <v>39</v>
      </c>
      <c r="M1947" s="2" t="s">
        <v>157</v>
      </c>
      <c r="N1947" s="2" t="s">
        <v>359</v>
      </c>
      <c r="O1947" s="4">
        <v>1885000</v>
      </c>
      <c r="P1947" s="4">
        <v>539500</v>
      </c>
      <c r="Q1947" s="4">
        <v>1345500</v>
      </c>
      <c r="R1947" s="2">
        <v>24</v>
      </c>
      <c r="S1947" s="5">
        <v>11.7</v>
      </c>
      <c r="T1947" s="4">
        <v>69181.119999999995</v>
      </c>
      <c r="U1947" s="2" t="s">
        <v>73</v>
      </c>
      <c r="V1947" s="2" t="s">
        <v>33</v>
      </c>
      <c r="W1947" s="4">
        <v>1660347</v>
      </c>
      <c r="X1947" s="4">
        <v>0</v>
      </c>
      <c r="Y1947" s="4">
        <v>1660347</v>
      </c>
      <c r="Z1947" s="2">
        <v>0</v>
      </c>
      <c r="AA1947" s="2" t="s">
        <v>56</v>
      </c>
      <c r="AB1947" s="2" t="s">
        <v>15736</v>
      </c>
      <c r="AC1947" s="2" t="s">
        <v>75</v>
      </c>
      <c r="AD1947" s="2" t="s">
        <v>76</v>
      </c>
      <c r="AE1947" s="5">
        <v>71.38</v>
      </c>
      <c r="AF1947" s="2">
        <v>0</v>
      </c>
      <c r="AG1947" s="2" t="s">
        <v>77</v>
      </c>
      <c r="AH1947" s="2">
        <v>11</v>
      </c>
      <c r="AI1947" s="6" t="str">
        <f t="shared" si="90"/>
        <v>25-34</v>
      </c>
      <c r="AJ1947" s="11">
        <f>YEAR(tbl_LoanData[[#This Row],[Application Date]])</f>
        <v>2023</v>
      </c>
      <c r="AK1947" s="11" t="str">
        <f>TEXT(tbl_LoanData[[#This Row],[Application Date]],"MMMM")</f>
        <v>December</v>
      </c>
      <c r="AL1947" s="12">
        <f>DATE(YEAR(tbl_LoanData[[#This Row],[Application Date]]),MONTH(tbl_LoanData[[#This Row],[Application Date]]),1)</f>
        <v>45261</v>
      </c>
      <c r="AM1947" s="14">
        <f ca="1">IF(AND(tbl_LoanData[[#This Row],[Application Date]]&gt;=EOMONTH(TODAY(),-1)+1,tbl_LoanData[[#This Row],[Application Date]]&lt;=TODAY()),tbl_LoanData[[#This Row],[Loan Amount]],0)</f>
        <v>0</v>
      </c>
      <c r="AN1947" s="14">
        <f>tbl_LoanData[[#This Row],[Amount Paid]]-(Q1947-X1947)</f>
        <v>314847</v>
      </c>
      <c r="AO1947" s="14">
        <f>IF(tbl_LoanData[[#This Row],[Application Status]]="Approved",1,0)</f>
        <v>1</v>
      </c>
      <c r="AP1947" s="22" t="str">
        <f t="shared" ca="1" si="91"/>
        <v/>
      </c>
      <c r="AQ1947" s="22" t="str">
        <f t="shared" ca="1" si="92"/>
        <v/>
      </c>
    </row>
    <row r="1948" spans="1:43" ht="14.4" customHeight="1" x14ac:dyDescent="0.3">
      <c r="A1948" s="2" t="s">
        <v>2069</v>
      </c>
      <c r="B1948" s="2" t="s">
        <v>2070</v>
      </c>
      <c r="C1948" s="2" t="s">
        <v>297</v>
      </c>
      <c r="D1948" s="2" t="s">
        <v>102</v>
      </c>
      <c r="E1948" s="2" t="s">
        <v>102</v>
      </c>
      <c r="F1948" s="2">
        <v>33</v>
      </c>
      <c r="G1948" s="2" t="s">
        <v>69</v>
      </c>
      <c r="H1948" s="2" t="s">
        <v>237</v>
      </c>
      <c r="I1948" s="2" t="s">
        <v>48</v>
      </c>
      <c r="J1948" s="3">
        <v>45273</v>
      </c>
      <c r="K1948" s="3">
        <v>45287</v>
      </c>
      <c r="L1948" s="2" t="s">
        <v>39</v>
      </c>
      <c r="M1948" s="2" t="s">
        <v>71</v>
      </c>
      <c r="N1948" s="2" t="s">
        <v>294</v>
      </c>
      <c r="O1948" s="4">
        <v>1992000</v>
      </c>
      <c r="P1948" s="4">
        <v>323200</v>
      </c>
      <c r="Q1948" s="4">
        <v>1668800</v>
      </c>
      <c r="R1948" s="2">
        <v>36</v>
      </c>
      <c r="S1948" s="5">
        <v>8.6300000000000008</v>
      </c>
      <c r="T1948" s="4">
        <v>58357.01</v>
      </c>
      <c r="U1948" s="2" t="s">
        <v>73</v>
      </c>
      <c r="V1948" s="2" t="s">
        <v>74</v>
      </c>
      <c r="W1948" s="4">
        <v>1809067.31</v>
      </c>
      <c r="X1948" s="4">
        <v>291785.01</v>
      </c>
      <c r="Y1948" s="4">
        <v>2100852.3199999998</v>
      </c>
      <c r="Z1948" s="2">
        <v>32</v>
      </c>
      <c r="AA1948" s="2" t="s">
        <v>58</v>
      </c>
      <c r="AB1948" s="2" t="s">
        <v>15728</v>
      </c>
      <c r="AC1948" s="2" t="s">
        <v>129</v>
      </c>
      <c r="AD1948" s="2" t="s">
        <v>76</v>
      </c>
      <c r="AE1948" s="5">
        <v>83.78</v>
      </c>
      <c r="AF1948" s="2">
        <v>1</v>
      </c>
      <c r="AG1948" s="2" t="s">
        <v>15718</v>
      </c>
      <c r="AH1948" s="2">
        <v>14</v>
      </c>
      <c r="AI1948" s="6" t="str">
        <f t="shared" si="90"/>
        <v>25-34</v>
      </c>
      <c r="AJ1948" s="11">
        <f>YEAR(tbl_LoanData[[#This Row],[Application Date]])</f>
        <v>2023</v>
      </c>
      <c r="AK1948" s="11" t="str">
        <f>TEXT(tbl_LoanData[[#This Row],[Application Date]],"MMMM")</f>
        <v>December</v>
      </c>
      <c r="AL1948" s="12">
        <f>DATE(YEAR(tbl_LoanData[[#This Row],[Application Date]]),MONTH(tbl_LoanData[[#This Row],[Application Date]]),1)</f>
        <v>45261</v>
      </c>
      <c r="AM1948" s="14">
        <f ca="1">IF(AND(tbl_LoanData[[#This Row],[Application Date]]&gt;=EOMONTH(TODAY(),-1)+1,tbl_LoanData[[#This Row],[Application Date]]&lt;=TODAY()),tbl_LoanData[[#This Row],[Loan Amount]],0)</f>
        <v>0</v>
      </c>
      <c r="AN1948" s="14">
        <f>tbl_LoanData[[#This Row],[Amount Paid]]-(Q1948-X1948)</f>
        <v>432052.32000000007</v>
      </c>
      <c r="AO1948" s="14">
        <f>IF(tbl_LoanData[[#This Row],[Application Status]]="Approved",1,0)</f>
        <v>1</v>
      </c>
      <c r="AP1948" s="22" t="str">
        <f t="shared" ca="1" si="91"/>
        <v/>
      </c>
      <c r="AQ1948" s="22" t="str">
        <f t="shared" ca="1" si="92"/>
        <v/>
      </c>
    </row>
    <row r="1949" spans="1:43" x14ac:dyDescent="0.3">
      <c r="A1949" s="2" t="s">
        <v>2091</v>
      </c>
      <c r="B1949" s="2" t="s">
        <v>2092</v>
      </c>
      <c r="C1949" s="2" t="s">
        <v>1012</v>
      </c>
      <c r="D1949" s="2" t="s">
        <v>117</v>
      </c>
      <c r="E1949" s="2" t="s">
        <v>118</v>
      </c>
      <c r="F1949" s="2">
        <v>63</v>
      </c>
      <c r="G1949" s="2" t="s">
        <v>69</v>
      </c>
      <c r="H1949" s="2" t="s">
        <v>228</v>
      </c>
      <c r="I1949" s="2" t="s">
        <v>43</v>
      </c>
      <c r="J1949" s="3">
        <v>45282</v>
      </c>
      <c r="K1949" s="3">
        <v>45285</v>
      </c>
      <c r="L1949" s="2" t="s">
        <v>40</v>
      </c>
      <c r="M1949" s="2" t="s">
        <v>111</v>
      </c>
      <c r="N1949" s="2" t="s">
        <v>369</v>
      </c>
      <c r="O1949" s="4">
        <v>1557000</v>
      </c>
      <c r="P1949" s="4">
        <v>452200</v>
      </c>
      <c r="Q1949" s="4">
        <v>1104800</v>
      </c>
      <c r="R1949" s="2">
        <v>48</v>
      </c>
      <c r="S1949" s="5">
        <v>6.97</v>
      </c>
      <c r="T1949" s="4">
        <v>29433.71</v>
      </c>
      <c r="U1949" s="2" t="s">
        <v>73</v>
      </c>
      <c r="V1949" s="2" t="s">
        <v>74</v>
      </c>
      <c r="W1949" s="4">
        <v>941878.72</v>
      </c>
      <c r="X1949" s="4">
        <v>470939.52</v>
      </c>
      <c r="Y1949" s="4">
        <v>1412818.24</v>
      </c>
      <c r="Z1949" s="2">
        <v>0</v>
      </c>
      <c r="AA1949" s="2" t="s">
        <v>56</v>
      </c>
      <c r="AB1949" s="2" t="s">
        <v>15736</v>
      </c>
      <c r="AC1949" s="2" t="s">
        <v>75</v>
      </c>
      <c r="AD1949" s="2" t="s">
        <v>76</v>
      </c>
      <c r="AE1949" s="5">
        <v>70.959999999999994</v>
      </c>
      <c r="AF1949" s="2">
        <v>0</v>
      </c>
      <c r="AG1949" s="2" t="s">
        <v>77</v>
      </c>
      <c r="AH1949" s="2">
        <v>3</v>
      </c>
      <c r="AI1949" s="6" t="str">
        <f t="shared" si="90"/>
        <v>55-64</v>
      </c>
      <c r="AJ1949" s="11">
        <f>YEAR(tbl_LoanData[[#This Row],[Application Date]])</f>
        <v>2023</v>
      </c>
      <c r="AK1949" s="11" t="str">
        <f>TEXT(tbl_LoanData[[#This Row],[Application Date]],"MMMM")</f>
        <v>December</v>
      </c>
      <c r="AL1949" s="12">
        <f>DATE(YEAR(tbl_LoanData[[#This Row],[Application Date]]),MONTH(tbl_LoanData[[#This Row],[Application Date]]),1)</f>
        <v>45261</v>
      </c>
      <c r="AM1949" s="14">
        <f ca="1">IF(AND(tbl_LoanData[[#This Row],[Application Date]]&gt;=EOMONTH(TODAY(),-1)+1,tbl_LoanData[[#This Row],[Application Date]]&lt;=TODAY()),tbl_LoanData[[#This Row],[Loan Amount]],0)</f>
        <v>0</v>
      </c>
      <c r="AN1949" s="14">
        <f>tbl_LoanData[[#This Row],[Amount Paid]]-(Q1949-X1949)</f>
        <v>308018.24</v>
      </c>
      <c r="AO1949" s="14">
        <f>IF(tbl_LoanData[[#This Row],[Application Status]]="Approved",1,0)</f>
        <v>1</v>
      </c>
      <c r="AP1949" s="22" t="str">
        <f t="shared" ca="1" si="91"/>
        <v/>
      </c>
      <c r="AQ1949" s="22" t="str">
        <f t="shared" ca="1" si="92"/>
        <v/>
      </c>
    </row>
    <row r="1950" spans="1:43" ht="14.4" customHeight="1" x14ac:dyDescent="0.3">
      <c r="A1950" s="2" t="s">
        <v>2211</v>
      </c>
      <c r="B1950" s="2" t="s">
        <v>2212</v>
      </c>
      <c r="C1950" s="2" t="s">
        <v>999</v>
      </c>
      <c r="D1950" s="2" t="s">
        <v>91</v>
      </c>
      <c r="E1950" s="2" t="s">
        <v>134</v>
      </c>
      <c r="F1950" s="2">
        <v>31</v>
      </c>
      <c r="G1950" s="2" t="s">
        <v>69</v>
      </c>
      <c r="H1950" s="2" t="s">
        <v>466</v>
      </c>
      <c r="I1950" s="2" t="s">
        <v>43</v>
      </c>
      <c r="J1950" s="3">
        <v>45278</v>
      </c>
      <c r="K1950" s="3">
        <v>45285</v>
      </c>
      <c r="L1950" s="2" t="s">
        <v>38</v>
      </c>
      <c r="M1950" s="2" t="s">
        <v>85</v>
      </c>
      <c r="N1950" s="2" t="s">
        <v>314</v>
      </c>
      <c r="O1950" s="4">
        <v>1870000</v>
      </c>
      <c r="P1950" s="4">
        <v>575100</v>
      </c>
      <c r="Q1950" s="4">
        <v>1294900</v>
      </c>
      <c r="R1950" s="2">
        <v>36</v>
      </c>
      <c r="S1950" s="5">
        <v>5.9</v>
      </c>
      <c r="T1950" s="4">
        <v>42336.04</v>
      </c>
      <c r="U1950" s="2" t="s">
        <v>73</v>
      </c>
      <c r="V1950" s="2" t="s">
        <v>74</v>
      </c>
      <c r="W1950" s="4">
        <v>1354753.28</v>
      </c>
      <c r="X1950" s="4">
        <v>169344.02</v>
      </c>
      <c r="Y1950" s="4">
        <v>1524097.3</v>
      </c>
      <c r="Z1950" s="2">
        <v>0</v>
      </c>
      <c r="AA1950" s="2" t="s">
        <v>56</v>
      </c>
      <c r="AB1950" s="2" t="s">
        <v>15727</v>
      </c>
      <c r="AC1950" s="2" t="s">
        <v>332</v>
      </c>
      <c r="AD1950" s="2" t="s">
        <v>76</v>
      </c>
      <c r="AE1950" s="5">
        <v>69.25</v>
      </c>
      <c r="AF1950" s="2">
        <v>0</v>
      </c>
      <c r="AG1950" s="2" t="s">
        <v>77</v>
      </c>
      <c r="AH1950" s="2">
        <v>7</v>
      </c>
      <c r="AI1950" s="6" t="str">
        <f t="shared" si="90"/>
        <v>25-34</v>
      </c>
      <c r="AJ1950" s="11">
        <f>YEAR(tbl_LoanData[[#This Row],[Application Date]])</f>
        <v>2023</v>
      </c>
      <c r="AK1950" s="11" t="str">
        <f>TEXT(tbl_LoanData[[#This Row],[Application Date]],"MMMM")</f>
        <v>December</v>
      </c>
      <c r="AL1950" s="12">
        <f>DATE(YEAR(tbl_LoanData[[#This Row],[Application Date]]),MONTH(tbl_LoanData[[#This Row],[Application Date]]),1)</f>
        <v>45261</v>
      </c>
      <c r="AM1950" s="14">
        <f ca="1">IF(AND(tbl_LoanData[[#This Row],[Application Date]]&gt;=EOMONTH(TODAY(),-1)+1,tbl_LoanData[[#This Row],[Application Date]]&lt;=TODAY()),tbl_LoanData[[#This Row],[Loan Amount]],0)</f>
        <v>0</v>
      </c>
      <c r="AN1950" s="14">
        <f>tbl_LoanData[[#This Row],[Amount Paid]]-(Q1950-X1950)</f>
        <v>229197.30000000005</v>
      </c>
      <c r="AO1950" s="14">
        <f>IF(tbl_LoanData[[#This Row],[Application Status]]="Approved",1,0)</f>
        <v>1</v>
      </c>
      <c r="AP1950" s="22" t="str">
        <f t="shared" ca="1" si="91"/>
        <v/>
      </c>
      <c r="AQ1950" s="22" t="str">
        <f t="shared" ca="1" si="92"/>
        <v/>
      </c>
    </row>
    <row r="1951" spans="1:43" ht="14.4" customHeight="1" x14ac:dyDescent="0.3">
      <c r="A1951" s="2" t="s">
        <v>2353</v>
      </c>
      <c r="B1951" s="2" t="s">
        <v>2354</v>
      </c>
      <c r="C1951" s="2" t="s">
        <v>644</v>
      </c>
      <c r="D1951" s="2" t="s">
        <v>182</v>
      </c>
      <c r="E1951" s="2" t="s">
        <v>268</v>
      </c>
      <c r="F1951" s="2">
        <v>43</v>
      </c>
      <c r="G1951" s="2" t="s">
        <v>83</v>
      </c>
      <c r="H1951" s="2" t="s">
        <v>318</v>
      </c>
      <c r="I1951" s="2" t="s">
        <v>42</v>
      </c>
      <c r="J1951" s="3">
        <v>45267</v>
      </c>
      <c r="K1951" s="3">
        <v>45278</v>
      </c>
      <c r="L1951" s="2" t="s">
        <v>39</v>
      </c>
      <c r="M1951" s="2" t="s">
        <v>127</v>
      </c>
      <c r="N1951" s="2" t="s">
        <v>195</v>
      </c>
      <c r="O1951" s="4">
        <v>1350000</v>
      </c>
      <c r="P1951" s="4">
        <v>444100</v>
      </c>
      <c r="Q1951" s="4">
        <v>905900</v>
      </c>
      <c r="R1951" s="2">
        <v>48</v>
      </c>
      <c r="S1951" s="5">
        <v>9.85</v>
      </c>
      <c r="T1951" s="4">
        <v>26308.85</v>
      </c>
      <c r="U1951" s="2" t="s">
        <v>73</v>
      </c>
      <c r="V1951" s="2" t="s">
        <v>74</v>
      </c>
      <c r="W1951" s="4">
        <v>815574.35</v>
      </c>
      <c r="X1951" s="4">
        <v>447250.25</v>
      </c>
      <c r="Y1951" s="4">
        <v>1262824.6000000001</v>
      </c>
      <c r="Z1951" s="2">
        <v>32</v>
      </c>
      <c r="AA1951" s="2" t="s">
        <v>58</v>
      </c>
      <c r="AB1951" s="2" t="s">
        <v>15732</v>
      </c>
      <c r="AC1951" s="2" t="s">
        <v>75</v>
      </c>
      <c r="AD1951" s="2" t="s">
        <v>76</v>
      </c>
      <c r="AE1951" s="5">
        <v>67.099999999999994</v>
      </c>
      <c r="AF1951" s="2">
        <v>1</v>
      </c>
      <c r="AG1951" s="2" t="s">
        <v>15718</v>
      </c>
      <c r="AH1951" s="2">
        <v>11</v>
      </c>
      <c r="AI1951" s="6" t="str">
        <f t="shared" si="90"/>
        <v>35-44</v>
      </c>
      <c r="AJ1951" s="11">
        <f>YEAR(tbl_LoanData[[#This Row],[Application Date]])</f>
        <v>2023</v>
      </c>
      <c r="AK1951" s="11" t="str">
        <f>TEXT(tbl_LoanData[[#This Row],[Application Date]],"MMMM")</f>
        <v>December</v>
      </c>
      <c r="AL1951" s="12">
        <f>DATE(YEAR(tbl_LoanData[[#This Row],[Application Date]]),MONTH(tbl_LoanData[[#This Row],[Application Date]]),1)</f>
        <v>45261</v>
      </c>
      <c r="AM1951" s="14">
        <f ca="1">IF(AND(tbl_LoanData[[#This Row],[Application Date]]&gt;=EOMONTH(TODAY(),-1)+1,tbl_LoanData[[#This Row],[Application Date]]&lt;=TODAY()),tbl_LoanData[[#This Row],[Loan Amount]],0)</f>
        <v>0</v>
      </c>
      <c r="AN1951" s="14">
        <f>tbl_LoanData[[#This Row],[Amount Paid]]-(Q1951-X1951)</f>
        <v>356924.6</v>
      </c>
      <c r="AO1951" s="14">
        <f>IF(tbl_LoanData[[#This Row],[Application Status]]="Approved",1,0)</f>
        <v>1</v>
      </c>
      <c r="AP1951" s="22" t="str">
        <f t="shared" ca="1" si="91"/>
        <v/>
      </c>
      <c r="AQ1951" s="22" t="str">
        <f t="shared" ca="1" si="92"/>
        <v/>
      </c>
    </row>
    <row r="1952" spans="1:43" ht="14.4" customHeight="1" x14ac:dyDescent="0.3">
      <c r="A1952" s="2" t="s">
        <v>2397</v>
      </c>
      <c r="B1952" s="2" t="s">
        <v>2398</v>
      </c>
      <c r="C1952" s="2" t="s">
        <v>322</v>
      </c>
      <c r="D1952" s="2" t="s">
        <v>189</v>
      </c>
      <c r="E1952" s="2" t="s">
        <v>182</v>
      </c>
      <c r="F1952" s="2">
        <v>59</v>
      </c>
      <c r="G1952" s="2" t="s">
        <v>83</v>
      </c>
      <c r="H1952" s="2" t="s">
        <v>126</v>
      </c>
      <c r="I1952" s="2" t="s">
        <v>44</v>
      </c>
      <c r="J1952" s="3">
        <v>45280</v>
      </c>
      <c r="K1952" s="3">
        <v>45288</v>
      </c>
      <c r="L1952" s="2" t="s">
        <v>40</v>
      </c>
      <c r="M1952" s="2" t="s">
        <v>157</v>
      </c>
      <c r="N1952" s="2" t="s">
        <v>328</v>
      </c>
      <c r="O1952" s="4">
        <v>1459000</v>
      </c>
      <c r="P1952" s="4">
        <v>169000</v>
      </c>
      <c r="Q1952" s="4">
        <v>1290000</v>
      </c>
      <c r="R1952" s="2">
        <v>24</v>
      </c>
      <c r="S1952" s="5">
        <v>14.66</v>
      </c>
      <c r="T1952" s="4">
        <v>69509.5</v>
      </c>
      <c r="U1952" s="2" t="s">
        <v>73</v>
      </c>
      <c r="V1952" s="2" t="s">
        <v>33</v>
      </c>
      <c r="W1952" s="4">
        <v>1668228</v>
      </c>
      <c r="X1952" s="4">
        <v>0</v>
      </c>
      <c r="Y1952" s="4">
        <v>1668228</v>
      </c>
      <c r="Z1952" s="2">
        <v>0</v>
      </c>
      <c r="AA1952" s="2" t="s">
        <v>56</v>
      </c>
      <c r="AB1952" s="2" t="s">
        <v>15733</v>
      </c>
      <c r="AC1952" s="2" t="s">
        <v>106</v>
      </c>
      <c r="AD1952" s="2" t="s">
        <v>76</v>
      </c>
      <c r="AE1952" s="5">
        <v>88.42</v>
      </c>
      <c r="AF1952" s="2">
        <v>0</v>
      </c>
      <c r="AG1952" s="2" t="s">
        <v>77</v>
      </c>
      <c r="AH1952" s="2">
        <v>8</v>
      </c>
      <c r="AI1952" s="6" t="str">
        <f t="shared" si="90"/>
        <v>55-64</v>
      </c>
      <c r="AJ1952" s="11">
        <f>YEAR(tbl_LoanData[[#This Row],[Application Date]])</f>
        <v>2023</v>
      </c>
      <c r="AK1952" s="11" t="str">
        <f>TEXT(tbl_LoanData[[#This Row],[Application Date]],"MMMM")</f>
        <v>December</v>
      </c>
      <c r="AL1952" s="12">
        <f>DATE(YEAR(tbl_LoanData[[#This Row],[Application Date]]),MONTH(tbl_LoanData[[#This Row],[Application Date]]),1)</f>
        <v>45261</v>
      </c>
      <c r="AM1952" s="14">
        <f ca="1">IF(AND(tbl_LoanData[[#This Row],[Application Date]]&gt;=EOMONTH(TODAY(),-1)+1,tbl_LoanData[[#This Row],[Application Date]]&lt;=TODAY()),tbl_LoanData[[#This Row],[Loan Amount]],0)</f>
        <v>0</v>
      </c>
      <c r="AN1952" s="14">
        <f>tbl_LoanData[[#This Row],[Amount Paid]]-(Q1952-X1952)</f>
        <v>378228</v>
      </c>
      <c r="AO1952" s="14">
        <f>IF(tbl_LoanData[[#This Row],[Application Status]]="Approved",1,0)</f>
        <v>1</v>
      </c>
      <c r="AP1952" s="22" t="str">
        <f t="shared" ca="1" si="91"/>
        <v/>
      </c>
      <c r="AQ1952" s="22" t="str">
        <f t="shared" ca="1" si="92"/>
        <v/>
      </c>
    </row>
    <row r="1953" spans="1:43" ht="14.4" customHeight="1" x14ac:dyDescent="0.3">
      <c r="A1953" s="2" t="s">
        <v>2399</v>
      </c>
      <c r="B1953" s="2" t="s">
        <v>2400</v>
      </c>
      <c r="C1953" s="2" t="s">
        <v>220</v>
      </c>
      <c r="D1953" s="2" t="s">
        <v>101</v>
      </c>
      <c r="E1953" s="2" t="s">
        <v>117</v>
      </c>
      <c r="F1953" s="2">
        <v>40</v>
      </c>
      <c r="G1953" s="2" t="s">
        <v>69</v>
      </c>
      <c r="H1953" s="2" t="s">
        <v>318</v>
      </c>
      <c r="I1953" s="2" t="s">
        <v>42</v>
      </c>
      <c r="J1953" s="3">
        <v>45290</v>
      </c>
      <c r="K1953" s="3">
        <v>45298</v>
      </c>
      <c r="L1953" s="2" t="s">
        <v>36</v>
      </c>
      <c r="M1953" s="2" t="s">
        <v>85</v>
      </c>
      <c r="N1953" s="2" t="s">
        <v>671</v>
      </c>
      <c r="O1953" s="4">
        <v>1760000</v>
      </c>
      <c r="P1953" s="4">
        <v>680600</v>
      </c>
      <c r="Q1953" s="4">
        <v>1079400</v>
      </c>
      <c r="R1953" s="2">
        <v>60</v>
      </c>
      <c r="S1953" s="5">
        <v>13.01</v>
      </c>
      <c r="T1953" s="4">
        <v>29692.5</v>
      </c>
      <c r="U1953" s="2" t="s">
        <v>73</v>
      </c>
      <c r="V1953" s="2" t="s">
        <v>74</v>
      </c>
      <c r="W1953" s="4">
        <v>920467.5</v>
      </c>
      <c r="X1953" s="4">
        <v>861082.2</v>
      </c>
      <c r="Y1953" s="4">
        <v>1781549.7</v>
      </c>
      <c r="Z1953" s="2">
        <v>0</v>
      </c>
      <c r="AA1953" s="2" t="s">
        <v>56</v>
      </c>
      <c r="AB1953" s="2" t="s">
        <v>15733</v>
      </c>
      <c r="AC1953" s="2" t="s">
        <v>75</v>
      </c>
      <c r="AD1953" s="2" t="s">
        <v>76</v>
      </c>
      <c r="AE1953" s="5">
        <v>61.33</v>
      </c>
      <c r="AF1953" s="2">
        <v>0</v>
      </c>
      <c r="AG1953" s="2" t="s">
        <v>77</v>
      </c>
      <c r="AH1953" s="2">
        <v>8</v>
      </c>
      <c r="AI1953" s="6" t="str">
        <f t="shared" si="90"/>
        <v>35-44</v>
      </c>
      <c r="AJ1953" s="11">
        <f>YEAR(tbl_LoanData[[#This Row],[Application Date]])</f>
        <v>2023</v>
      </c>
      <c r="AK1953" s="11" t="str">
        <f>TEXT(tbl_LoanData[[#This Row],[Application Date]],"MMMM")</f>
        <v>December</v>
      </c>
      <c r="AL1953" s="12">
        <f>DATE(YEAR(tbl_LoanData[[#This Row],[Application Date]]),MONTH(tbl_LoanData[[#This Row],[Application Date]]),1)</f>
        <v>45261</v>
      </c>
      <c r="AM1953" s="14">
        <f ca="1">IF(AND(tbl_LoanData[[#This Row],[Application Date]]&gt;=EOMONTH(TODAY(),-1)+1,tbl_LoanData[[#This Row],[Application Date]]&lt;=TODAY()),tbl_LoanData[[#This Row],[Loan Amount]],0)</f>
        <v>0</v>
      </c>
      <c r="AN1953" s="14">
        <f>tbl_LoanData[[#This Row],[Amount Paid]]-(Q1953-X1953)</f>
        <v>702149.7</v>
      </c>
      <c r="AO1953" s="14">
        <f>IF(tbl_LoanData[[#This Row],[Application Status]]="Approved",1,0)</f>
        <v>1</v>
      </c>
      <c r="AP1953" s="22" t="str">
        <f t="shared" ca="1" si="91"/>
        <v/>
      </c>
      <c r="AQ1953" s="22" t="str">
        <f t="shared" ca="1" si="92"/>
        <v/>
      </c>
    </row>
    <row r="1954" spans="1:43" ht="14.4" customHeight="1" x14ac:dyDescent="0.3">
      <c r="A1954" s="2" t="s">
        <v>2617</v>
      </c>
      <c r="B1954" s="2" t="s">
        <v>2618</v>
      </c>
      <c r="C1954" s="2" t="s">
        <v>401</v>
      </c>
      <c r="D1954" s="2" t="s">
        <v>117</v>
      </c>
      <c r="E1954" s="2" t="s">
        <v>255</v>
      </c>
      <c r="F1954" s="2">
        <v>42</v>
      </c>
      <c r="G1954" s="2" t="s">
        <v>83</v>
      </c>
      <c r="H1954" s="2" t="s">
        <v>278</v>
      </c>
      <c r="I1954" s="2" t="s">
        <v>45</v>
      </c>
      <c r="J1954" s="3">
        <v>45280</v>
      </c>
      <c r="K1954" s="3">
        <v>45300</v>
      </c>
      <c r="L1954" s="2" t="s">
        <v>39</v>
      </c>
      <c r="M1954" s="2" t="s">
        <v>71</v>
      </c>
      <c r="N1954" s="2" t="s">
        <v>294</v>
      </c>
      <c r="O1954" s="4">
        <v>2588000</v>
      </c>
      <c r="P1954" s="4">
        <v>627500</v>
      </c>
      <c r="Q1954" s="4">
        <v>1960500</v>
      </c>
      <c r="R1954" s="2">
        <v>48</v>
      </c>
      <c r="S1954" s="5">
        <v>12.74</v>
      </c>
      <c r="T1954" s="4">
        <v>61657.72</v>
      </c>
      <c r="U1954" s="2" t="s">
        <v>73</v>
      </c>
      <c r="V1954" s="2" t="s">
        <v>74</v>
      </c>
      <c r="W1954" s="4">
        <v>1788073.88</v>
      </c>
      <c r="X1954" s="4">
        <v>1171496.92</v>
      </c>
      <c r="Y1954" s="4">
        <v>2959570.8</v>
      </c>
      <c r="Z1954" s="2">
        <v>60</v>
      </c>
      <c r="AA1954" s="2" t="s">
        <v>58</v>
      </c>
      <c r="AB1954" s="2" t="s">
        <v>15728</v>
      </c>
      <c r="AC1954" s="2" t="s">
        <v>75</v>
      </c>
      <c r="AD1954" s="2" t="s">
        <v>76</v>
      </c>
      <c r="AE1954" s="5">
        <v>75.75</v>
      </c>
      <c r="AF1954" s="2">
        <v>2</v>
      </c>
      <c r="AG1954" s="2" t="s">
        <v>15718</v>
      </c>
      <c r="AH1954" s="2">
        <v>20</v>
      </c>
      <c r="AI1954" s="6" t="str">
        <f t="shared" si="90"/>
        <v>35-44</v>
      </c>
      <c r="AJ1954" s="11">
        <f>YEAR(tbl_LoanData[[#This Row],[Application Date]])</f>
        <v>2023</v>
      </c>
      <c r="AK1954" s="11" t="str">
        <f>TEXT(tbl_LoanData[[#This Row],[Application Date]],"MMMM")</f>
        <v>December</v>
      </c>
      <c r="AL1954" s="12">
        <f>DATE(YEAR(tbl_LoanData[[#This Row],[Application Date]]),MONTH(tbl_LoanData[[#This Row],[Application Date]]),1)</f>
        <v>45261</v>
      </c>
      <c r="AM1954" s="14">
        <f ca="1">IF(AND(tbl_LoanData[[#This Row],[Application Date]]&gt;=EOMONTH(TODAY(),-1)+1,tbl_LoanData[[#This Row],[Application Date]]&lt;=TODAY()),tbl_LoanData[[#This Row],[Loan Amount]],0)</f>
        <v>0</v>
      </c>
      <c r="AN1954" s="14">
        <f>tbl_LoanData[[#This Row],[Amount Paid]]-(Q1954-X1954)</f>
        <v>999070.79999999981</v>
      </c>
      <c r="AO1954" s="14">
        <f>IF(tbl_LoanData[[#This Row],[Application Status]]="Approved",1,0)</f>
        <v>1</v>
      </c>
      <c r="AP1954" s="22" t="str">
        <f t="shared" ca="1" si="91"/>
        <v/>
      </c>
      <c r="AQ1954" s="22" t="str">
        <f t="shared" ca="1" si="92"/>
        <v/>
      </c>
    </row>
    <row r="1955" spans="1:43" ht="14.4" customHeight="1" x14ac:dyDescent="0.3">
      <c r="A1955" s="2" t="s">
        <v>2623</v>
      </c>
      <c r="B1955" s="2" t="s">
        <v>2624</v>
      </c>
      <c r="C1955" s="2" t="s">
        <v>133</v>
      </c>
      <c r="D1955" s="2" t="s">
        <v>142</v>
      </c>
      <c r="E1955" s="2" t="s">
        <v>312</v>
      </c>
      <c r="F1955" s="2">
        <v>37</v>
      </c>
      <c r="G1955" s="2" t="s">
        <v>69</v>
      </c>
      <c r="H1955" s="2" t="s">
        <v>233</v>
      </c>
      <c r="I1955" s="2" t="s">
        <v>46</v>
      </c>
      <c r="J1955" s="3">
        <v>45277</v>
      </c>
      <c r="K1955" s="3">
        <v>45285</v>
      </c>
      <c r="L1955" s="2" t="s">
        <v>39</v>
      </c>
      <c r="M1955" s="2" t="s">
        <v>85</v>
      </c>
      <c r="N1955" s="2" t="s">
        <v>324</v>
      </c>
      <c r="O1955" s="4">
        <v>1655000</v>
      </c>
      <c r="P1955" s="4">
        <v>276700</v>
      </c>
      <c r="Q1955" s="4">
        <v>1378300</v>
      </c>
      <c r="R1955" s="2">
        <v>24</v>
      </c>
      <c r="S1955" s="5">
        <v>8.66</v>
      </c>
      <c r="T1955" s="4">
        <v>67375.899999999994</v>
      </c>
      <c r="U1955" s="2" t="s">
        <v>73</v>
      </c>
      <c r="V1955" s="2" t="s">
        <v>34</v>
      </c>
      <c r="W1955" s="4">
        <v>1212766.2</v>
      </c>
      <c r="X1955" s="4">
        <v>404255.36</v>
      </c>
      <c r="Y1955" s="4">
        <v>1617021.56</v>
      </c>
      <c r="Z1955" s="2">
        <v>174</v>
      </c>
      <c r="AA1955" s="2" t="s">
        <v>60</v>
      </c>
      <c r="AB1955" s="2" t="s">
        <v>15728</v>
      </c>
      <c r="AC1955" s="2" t="s">
        <v>360</v>
      </c>
      <c r="AD1955" s="2" t="s">
        <v>76</v>
      </c>
      <c r="AE1955" s="5">
        <v>83.28</v>
      </c>
      <c r="AF1955" s="2">
        <v>6</v>
      </c>
      <c r="AG1955" s="2" t="s">
        <v>130</v>
      </c>
      <c r="AH1955" s="2">
        <v>8</v>
      </c>
      <c r="AI1955" s="6" t="str">
        <f t="shared" si="90"/>
        <v>35-44</v>
      </c>
      <c r="AJ1955" s="11">
        <f>YEAR(tbl_LoanData[[#This Row],[Application Date]])</f>
        <v>2023</v>
      </c>
      <c r="AK1955" s="11" t="str">
        <f>TEXT(tbl_LoanData[[#This Row],[Application Date]],"MMMM")</f>
        <v>December</v>
      </c>
      <c r="AL1955" s="12">
        <f>DATE(YEAR(tbl_LoanData[[#This Row],[Application Date]]),MONTH(tbl_LoanData[[#This Row],[Application Date]]),1)</f>
        <v>45261</v>
      </c>
      <c r="AM1955" s="14">
        <f ca="1">IF(AND(tbl_LoanData[[#This Row],[Application Date]]&gt;=EOMONTH(TODAY(),-1)+1,tbl_LoanData[[#This Row],[Application Date]]&lt;=TODAY()),tbl_LoanData[[#This Row],[Loan Amount]],0)</f>
        <v>0</v>
      </c>
      <c r="AN1955" s="14">
        <f>tbl_LoanData[[#This Row],[Amount Paid]]-(Q1955-X1955)</f>
        <v>238721.55999999994</v>
      </c>
      <c r="AO1955" s="14">
        <f>IF(tbl_LoanData[[#This Row],[Application Status]]="Approved",1,0)</f>
        <v>1</v>
      </c>
      <c r="AP1955" s="22" t="str">
        <f t="shared" ca="1" si="91"/>
        <v/>
      </c>
      <c r="AQ1955" s="22" t="str">
        <f t="shared" ca="1" si="92"/>
        <v/>
      </c>
    </row>
    <row r="1956" spans="1:43" ht="14.4" customHeight="1" x14ac:dyDescent="0.3">
      <c r="A1956" s="2" t="s">
        <v>2631</v>
      </c>
      <c r="B1956" s="2" t="s">
        <v>2632</v>
      </c>
      <c r="C1956" s="2" t="s">
        <v>868</v>
      </c>
      <c r="D1956" s="2" t="s">
        <v>204</v>
      </c>
      <c r="E1956" s="2" t="s">
        <v>118</v>
      </c>
      <c r="F1956" s="2">
        <v>21</v>
      </c>
      <c r="G1956" s="2" t="s">
        <v>69</v>
      </c>
      <c r="H1956" s="2" t="s">
        <v>285</v>
      </c>
      <c r="I1956" s="2" t="s">
        <v>55</v>
      </c>
      <c r="J1956" s="3">
        <v>45267</v>
      </c>
      <c r="K1956" s="3"/>
      <c r="L1956" s="2" t="s">
        <v>40</v>
      </c>
      <c r="M1956" s="2" t="s">
        <v>111</v>
      </c>
      <c r="N1956" s="2" t="s">
        <v>369</v>
      </c>
      <c r="O1956" s="4">
        <v>1288000</v>
      </c>
      <c r="P1956" s="4">
        <v>237500</v>
      </c>
      <c r="Q1956" s="4">
        <v>1050500</v>
      </c>
      <c r="R1956" s="2">
        <v>24</v>
      </c>
      <c r="S1956" s="5">
        <v>7.59</v>
      </c>
      <c r="T1956" s="4">
        <v>50415.25</v>
      </c>
      <c r="U1956" s="2" t="s">
        <v>113</v>
      </c>
      <c r="V1956" s="2" t="s">
        <v>97</v>
      </c>
      <c r="W1956" s="4">
        <v>0</v>
      </c>
      <c r="X1956" s="4">
        <v>0</v>
      </c>
      <c r="Y1956" s="4">
        <v>1209965.8999999999</v>
      </c>
      <c r="Z1956" s="2">
        <v>0</v>
      </c>
      <c r="AA1956" s="2" t="s">
        <v>97</v>
      </c>
      <c r="AB1956" s="2" t="s">
        <v>15736</v>
      </c>
      <c r="AC1956" s="2" t="s">
        <v>213</v>
      </c>
      <c r="AD1956" s="2" t="s">
        <v>76</v>
      </c>
      <c r="AE1956" s="5">
        <v>81.56</v>
      </c>
      <c r="AF1956" s="2">
        <v>0</v>
      </c>
      <c r="AG1956" s="2" t="s">
        <v>97</v>
      </c>
      <c r="AH1956" s="2"/>
      <c r="AI1956" s="6" t="str">
        <f t="shared" si="90"/>
        <v>18-24</v>
      </c>
      <c r="AJ1956" s="11">
        <f>YEAR(tbl_LoanData[[#This Row],[Application Date]])</f>
        <v>2023</v>
      </c>
      <c r="AK1956" s="11" t="str">
        <f>TEXT(tbl_LoanData[[#This Row],[Application Date]],"MMMM")</f>
        <v>December</v>
      </c>
      <c r="AL1956" s="12">
        <f>DATE(YEAR(tbl_LoanData[[#This Row],[Application Date]]),MONTH(tbl_LoanData[[#This Row],[Application Date]]),1)</f>
        <v>45261</v>
      </c>
      <c r="AM1956" s="14">
        <f ca="1">IF(AND(tbl_LoanData[[#This Row],[Application Date]]&gt;=EOMONTH(TODAY(),-1)+1,tbl_LoanData[[#This Row],[Application Date]]&lt;=TODAY()),tbl_LoanData[[#This Row],[Loan Amount]],0)</f>
        <v>0</v>
      </c>
      <c r="AN1956" s="14">
        <f>tbl_LoanData[[#This Row],[Amount Paid]]-(Q1956-X1956)</f>
        <v>-1050500</v>
      </c>
      <c r="AO1956" s="14">
        <f>IF(tbl_LoanData[[#This Row],[Application Status]]="Approved",1,0)</f>
        <v>0</v>
      </c>
      <c r="AP1956" s="22" t="str">
        <f t="shared" ca="1" si="91"/>
        <v/>
      </c>
      <c r="AQ1956" s="22" t="str">
        <f t="shared" ca="1" si="92"/>
        <v/>
      </c>
    </row>
    <row r="1957" spans="1:43" ht="14.4" customHeight="1" x14ac:dyDescent="0.3">
      <c r="A1957" s="2" t="s">
        <v>2689</v>
      </c>
      <c r="B1957" s="2" t="s">
        <v>2690</v>
      </c>
      <c r="C1957" s="2" t="s">
        <v>655</v>
      </c>
      <c r="D1957" s="2" t="s">
        <v>268</v>
      </c>
      <c r="E1957" s="2" t="s">
        <v>402</v>
      </c>
      <c r="F1957" s="2">
        <v>38</v>
      </c>
      <c r="G1957" s="2" t="s">
        <v>69</v>
      </c>
      <c r="H1957" s="2" t="s">
        <v>543</v>
      </c>
      <c r="I1957" s="2" t="s">
        <v>45</v>
      </c>
      <c r="J1957" s="3">
        <v>45262</v>
      </c>
      <c r="K1957" s="3"/>
      <c r="L1957" s="2" t="s">
        <v>39</v>
      </c>
      <c r="M1957" s="2" t="s">
        <v>94</v>
      </c>
      <c r="N1957" s="2" t="s">
        <v>365</v>
      </c>
      <c r="O1957" s="4">
        <v>2555000</v>
      </c>
      <c r="P1957" s="4">
        <v>700700</v>
      </c>
      <c r="Q1957" s="4">
        <v>1854300</v>
      </c>
      <c r="R1957" s="2">
        <v>24</v>
      </c>
      <c r="S1957" s="5">
        <v>12.87</v>
      </c>
      <c r="T1957" s="4">
        <v>97149.87</v>
      </c>
      <c r="U1957" s="2" t="s">
        <v>113</v>
      </c>
      <c r="V1957" s="2" t="s">
        <v>97</v>
      </c>
      <c r="W1957" s="4">
        <v>0</v>
      </c>
      <c r="X1957" s="4">
        <v>0</v>
      </c>
      <c r="Y1957" s="4">
        <v>2331596.8199999998</v>
      </c>
      <c r="Z1957" s="2">
        <v>0</v>
      </c>
      <c r="AA1957" s="2" t="s">
        <v>97</v>
      </c>
      <c r="AB1957" s="2" t="s">
        <v>15728</v>
      </c>
      <c r="AC1957" s="2" t="s">
        <v>121</v>
      </c>
      <c r="AD1957" s="2" t="s">
        <v>76</v>
      </c>
      <c r="AE1957" s="5">
        <v>72.58</v>
      </c>
      <c r="AF1957" s="2">
        <v>0</v>
      </c>
      <c r="AG1957" s="2" t="s">
        <v>97</v>
      </c>
      <c r="AH1957" s="2"/>
      <c r="AI1957" s="6" t="str">
        <f t="shared" si="90"/>
        <v>35-44</v>
      </c>
      <c r="AJ1957" s="11">
        <f>YEAR(tbl_LoanData[[#This Row],[Application Date]])</f>
        <v>2023</v>
      </c>
      <c r="AK1957" s="11" t="str">
        <f>TEXT(tbl_LoanData[[#This Row],[Application Date]],"MMMM")</f>
        <v>December</v>
      </c>
      <c r="AL1957" s="12">
        <f>DATE(YEAR(tbl_LoanData[[#This Row],[Application Date]]),MONTH(tbl_LoanData[[#This Row],[Application Date]]),1)</f>
        <v>45261</v>
      </c>
      <c r="AM1957" s="14">
        <f ca="1">IF(AND(tbl_LoanData[[#This Row],[Application Date]]&gt;=EOMONTH(TODAY(),-1)+1,tbl_LoanData[[#This Row],[Application Date]]&lt;=TODAY()),tbl_LoanData[[#This Row],[Loan Amount]],0)</f>
        <v>0</v>
      </c>
      <c r="AN1957" s="14">
        <f>tbl_LoanData[[#This Row],[Amount Paid]]-(Q1957-X1957)</f>
        <v>-1854300</v>
      </c>
      <c r="AO1957" s="14">
        <f>IF(tbl_LoanData[[#This Row],[Application Status]]="Approved",1,0)</f>
        <v>0</v>
      </c>
      <c r="AP1957" s="22" t="str">
        <f t="shared" ca="1" si="91"/>
        <v/>
      </c>
      <c r="AQ1957" s="22" t="str">
        <f t="shared" ca="1" si="92"/>
        <v/>
      </c>
    </row>
    <row r="1958" spans="1:43" ht="14.4" customHeight="1" x14ac:dyDescent="0.3">
      <c r="A1958" s="2" t="s">
        <v>2701</v>
      </c>
      <c r="B1958" s="2" t="s">
        <v>2702</v>
      </c>
      <c r="C1958" s="2" t="s">
        <v>264</v>
      </c>
      <c r="D1958" s="2" t="s">
        <v>268</v>
      </c>
      <c r="E1958" s="2" t="s">
        <v>118</v>
      </c>
      <c r="F1958" s="2">
        <v>39</v>
      </c>
      <c r="G1958" s="2" t="s">
        <v>83</v>
      </c>
      <c r="H1958" s="2" t="s">
        <v>172</v>
      </c>
      <c r="I1958" s="2" t="s">
        <v>45</v>
      </c>
      <c r="J1958" s="3">
        <v>45262</v>
      </c>
      <c r="K1958" s="3">
        <v>45275</v>
      </c>
      <c r="L1958" s="2" t="s">
        <v>40</v>
      </c>
      <c r="M1958" s="2" t="s">
        <v>94</v>
      </c>
      <c r="N1958" s="2" t="s">
        <v>4</v>
      </c>
      <c r="O1958" s="4">
        <v>828000</v>
      </c>
      <c r="P1958" s="4">
        <v>326700</v>
      </c>
      <c r="Q1958" s="4">
        <v>501300</v>
      </c>
      <c r="R1958" s="2">
        <v>60</v>
      </c>
      <c r="S1958" s="5">
        <v>8.7799999999999994</v>
      </c>
      <c r="T1958" s="4">
        <v>12022.84</v>
      </c>
      <c r="U1958" s="2" t="s">
        <v>73</v>
      </c>
      <c r="V1958" s="2" t="s">
        <v>74</v>
      </c>
      <c r="W1958" s="4">
        <v>384730.88</v>
      </c>
      <c r="X1958" s="4">
        <v>336639.82</v>
      </c>
      <c r="Y1958" s="4">
        <v>721370.7</v>
      </c>
      <c r="Z1958" s="2">
        <v>0</v>
      </c>
      <c r="AA1958" s="2" t="s">
        <v>56</v>
      </c>
      <c r="AB1958" s="2" t="s">
        <v>15736</v>
      </c>
      <c r="AC1958" s="2" t="s">
        <v>146</v>
      </c>
      <c r="AD1958" s="2" t="s">
        <v>76</v>
      </c>
      <c r="AE1958" s="5">
        <v>60.54</v>
      </c>
      <c r="AF1958" s="2">
        <v>0</v>
      </c>
      <c r="AG1958" s="2" t="s">
        <v>77</v>
      </c>
      <c r="AH1958" s="2">
        <v>13</v>
      </c>
      <c r="AI1958" s="6" t="str">
        <f t="shared" si="90"/>
        <v>35-44</v>
      </c>
      <c r="AJ1958" s="11">
        <f>YEAR(tbl_LoanData[[#This Row],[Application Date]])</f>
        <v>2023</v>
      </c>
      <c r="AK1958" s="11" t="str">
        <f>TEXT(tbl_LoanData[[#This Row],[Application Date]],"MMMM")</f>
        <v>December</v>
      </c>
      <c r="AL1958" s="12">
        <f>DATE(YEAR(tbl_LoanData[[#This Row],[Application Date]]),MONTH(tbl_LoanData[[#This Row],[Application Date]]),1)</f>
        <v>45261</v>
      </c>
      <c r="AM1958" s="14">
        <f ca="1">IF(AND(tbl_LoanData[[#This Row],[Application Date]]&gt;=EOMONTH(TODAY(),-1)+1,tbl_LoanData[[#This Row],[Application Date]]&lt;=TODAY()),tbl_LoanData[[#This Row],[Loan Amount]],0)</f>
        <v>0</v>
      </c>
      <c r="AN1958" s="14">
        <f>tbl_LoanData[[#This Row],[Amount Paid]]-(Q1958-X1958)</f>
        <v>220070.7</v>
      </c>
      <c r="AO1958" s="14">
        <f>IF(tbl_LoanData[[#This Row],[Application Status]]="Approved",1,0)</f>
        <v>1</v>
      </c>
      <c r="AP1958" s="22" t="str">
        <f t="shared" ca="1" si="91"/>
        <v/>
      </c>
      <c r="AQ1958" s="22" t="str">
        <f t="shared" ca="1" si="92"/>
        <v/>
      </c>
    </row>
    <row r="1959" spans="1:43" x14ac:dyDescent="0.3">
      <c r="A1959" s="2" t="s">
        <v>2861</v>
      </c>
      <c r="B1959" s="2" t="s">
        <v>2862</v>
      </c>
      <c r="C1959" s="2" t="s">
        <v>331</v>
      </c>
      <c r="D1959" s="2" t="s">
        <v>67</v>
      </c>
      <c r="E1959" s="2" t="s">
        <v>142</v>
      </c>
      <c r="F1959" s="2">
        <v>54</v>
      </c>
      <c r="G1959" s="2" t="s">
        <v>83</v>
      </c>
      <c r="H1959" s="2" t="s">
        <v>233</v>
      </c>
      <c r="I1959" s="2" t="s">
        <v>46</v>
      </c>
      <c r="J1959" s="3">
        <v>45283</v>
      </c>
      <c r="K1959" s="3"/>
      <c r="L1959" s="2" t="s">
        <v>39</v>
      </c>
      <c r="M1959" s="2" t="s">
        <v>71</v>
      </c>
      <c r="N1959" s="2" t="s">
        <v>72</v>
      </c>
      <c r="O1959" s="4">
        <v>1195000</v>
      </c>
      <c r="P1959" s="4">
        <v>413200</v>
      </c>
      <c r="Q1959" s="4">
        <v>781800</v>
      </c>
      <c r="R1959" s="2">
        <v>36</v>
      </c>
      <c r="S1959" s="5">
        <v>5.68</v>
      </c>
      <c r="T1959" s="4">
        <v>25417.19</v>
      </c>
      <c r="U1959" s="2" t="s">
        <v>113</v>
      </c>
      <c r="V1959" s="2" t="s">
        <v>97</v>
      </c>
      <c r="W1959" s="4">
        <v>0</v>
      </c>
      <c r="X1959" s="4">
        <v>0</v>
      </c>
      <c r="Y1959" s="4">
        <v>915018.72</v>
      </c>
      <c r="Z1959" s="2">
        <v>0</v>
      </c>
      <c r="AA1959" s="2" t="s">
        <v>97</v>
      </c>
      <c r="AB1959" s="2" t="s">
        <v>15733</v>
      </c>
      <c r="AC1959" s="2" t="s">
        <v>332</v>
      </c>
      <c r="AD1959" s="2" t="s">
        <v>76</v>
      </c>
      <c r="AE1959" s="5">
        <v>65.42</v>
      </c>
      <c r="AF1959" s="2">
        <v>0</v>
      </c>
      <c r="AG1959" s="2" t="s">
        <v>97</v>
      </c>
      <c r="AH1959" s="2"/>
      <c r="AI1959" s="6" t="str">
        <f t="shared" si="90"/>
        <v>45-54</v>
      </c>
      <c r="AJ1959" s="11">
        <f>YEAR(tbl_LoanData[[#This Row],[Application Date]])</f>
        <v>2023</v>
      </c>
      <c r="AK1959" s="11" t="str">
        <f>TEXT(tbl_LoanData[[#This Row],[Application Date]],"MMMM")</f>
        <v>December</v>
      </c>
      <c r="AL1959" s="12">
        <f>DATE(YEAR(tbl_LoanData[[#This Row],[Application Date]]),MONTH(tbl_LoanData[[#This Row],[Application Date]]),1)</f>
        <v>45261</v>
      </c>
      <c r="AM1959" s="14">
        <f ca="1">IF(AND(tbl_LoanData[[#This Row],[Application Date]]&gt;=EOMONTH(TODAY(),-1)+1,tbl_LoanData[[#This Row],[Application Date]]&lt;=TODAY()),tbl_LoanData[[#This Row],[Loan Amount]],0)</f>
        <v>0</v>
      </c>
      <c r="AN1959" s="14">
        <f>tbl_LoanData[[#This Row],[Amount Paid]]-(Q1959-X1959)</f>
        <v>-781800</v>
      </c>
      <c r="AO1959" s="14">
        <f>IF(tbl_LoanData[[#This Row],[Application Status]]="Approved",1,0)</f>
        <v>0</v>
      </c>
      <c r="AP1959" s="22" t="str">
        <f t="shared" ca="1" si="91"/>
        <v/>
      </c>
      <c r="AQ1959" s="22" t="str">
        <f t="shared" ca="1" si="92"/>
        <v/>
      </c>
    </row>
    <row r="1960" spans="1:43" x14ac:dyDescent="0.3">
      <c r="A1960" s="2" t="s">
        <v>2871</v>
      </c>
      <c r="B1960" s="2" t="s">
        <v>2872</v>
      </c>
      <c r="C1960" s="2" t="s">
        <v>644</v>
      </c>
      <c r="D1960" s="2" t="s">
        <v>182</v>
      </c>
      <c r="E1960" s="2" t="s">
        <v>165</v>
      </c>
      <c r="F1960" s="2">
        <v>61</v>
      </c>
      <c r="G1960" s="2" t="s">
        <v>83</v>
      </c>
      <c r="H1960" s="2" t="s">
        <v>398</v>
      </c>
      <c r="I1960" s="2" t="s">
        <v>46</v>
      </c>
      <c r="J1960" s="3">
        <v>45281</v>
      </c>
      <c r="K1960" s="3">
        <v>45284</v>
      </c>
      <c r="L1960" s="2" t="s">
        <v>39</v>
      </c>
      <c r="M1960" s="2" t="s">
        <v>94</v>
      </c>
      <c r="N1960" s="2" t="s">
        <v>365</v>
      </c>
      <c r="O1960" s="4">
        <v>1202000</v>
      </c>
      <c r="P1960" s="4">
        <v>415600</v>
      </c>
      <c r="Q1960" s="4">
        <v>786400</v>
      </c>
      <c r="R1960" s="2">
        <v>36</v>
      </c>
      <c r="S1960" s="5">
        <v>7.34</v>
      </c>
      <c r="T1960" s="4">
        <v>26654.59</v>
      </c>
      <c r="U1960" s="2" t="s">
        <v>73</v>
      </c>
      <c r="V1960" s="2" t="s">
        <v>74</v>
      </c>
      <c r="W1960" s="4">
        <v>799637.7</v>
      </c>
      <c r="X1960" s="4">
        <v>159927.57999999999</v>
      </c>
      <c r="Y1960" s="4">
        <v>959565.28</v>
      </c>
      <c r="Z1960" s="2">
        <v>64</v>
      </c>
      <c r="AA1960" s="2" t="s">
        <v>59</v>
      </c>
      <c r="AB1960" s="2" t="s">
        <v>15731</v>
      </c>
      <c r="AC1960" s="2" t="s">
        <v>213</v>
      </c>
      <c r="AD1960" s="2" t="s">
        <v>76</v>
      </c>
      <c r="AE1960" s="5">
        <v>65.42</v>
      </c>
      <c r="AF1960" s="2">
        <v>2</v>
      </c>
      <c r="AG1960" s="2" t="s">
        <v>130</v>
      </c>
      <c r="AH1960" s="2">
        <v>3</v>
      </c>
      <c r="AI1960" s="6" t="str">
        <f t="shared" si="90"/>
        <v>55-64</v>
      </c>
      <c r="AJ1960" s="11">
        <f>YEAR(tbl_LoanData[[#This Row],[Application Date]])</f>
        <v>2023</v>
      </c>
      <c r="AK1960" s="11" t="str">
        <f>TEXT(tbl_LoanData[[#This Row],[Application Date]],"MMMM")</f>
        <v>December</v>
      </c>
      <c r="AL1960" s="12">
        <f>DATE(YEAR(tbl_LoanData[[#This Row],[Application Date]]),MONTH(tbl_LoanData[[#This Row],[Application Date]]),1)</f>
        <v>45261</v>
      </c>
      <c r="AM1960" s="14">
        <f ca="1">IF(AND(tbl_LoanData[[#This Row],[Application Date]]&gt;=EOMONTH(TODAY(),-1)+1,tbl_LoanData[[#This Row],[Application Date]]&lt;=TODAY()),tbl_LoanData[[#This Row],[Loan Amount]],0)</f>
        <v>0</v>
      </c>
      <c r="AN1960" s="14">
        <f>tbl_LoanData[[#This Row],[Amount Paid]]-(Q1960-X1960)</f>
        <v>173165.27999999991</v>
      </c>
      <c r="AO1960" s="14">
        <f>IF(tbl_LoanData[[#This Row],[Application Status]]="Approved",1,0)</f>
        <v>1</v>
      </c>
      <c r="AP1960" s="22" t="str">
        <f t="shared" ca="1" si="91"/>
        <v/>
      </c>
      <c r="AQ1960" s="22" t="str">
        <f t="shared" ca="1" si="92"/>
        <v/>
      </c>
    </row>
    <row r="1961" spans="1:43" ht="14.4" customHeight="1" x14ac:dyDescent="0.3">
      <c r="A1961" s="2" t="s">
        <v>2995</v>
      </c>
      <c r="B1961" s="2" t="s">
        <v>2996</v>
      </c>
      <c r="C1961" s="2" t="s">
        <v>347</v>
      </c>
      <c r="D1961" s="2" t="s">
        <v>101</v>
      </c>
      <c r="E1961" s="2" t="s">
        <v>465</v>
      </c>
      <c r="F1961" s="2">
        <v>42</v>
      </c>
      <c r="G1961" s="2" t="s">
        <v>69</v>
      </c>
      <c r="H1961" s="2" t="s">
        <v>398</v>
      </c>
      <c r="I1961" s="2" t="s">
        <v>46</v>
      </c>
      <c r="J1961" s="3">
        <v>45264</v>
      </c>
      <c r="K1961" s="3">
        <v>45285</v>
      </c>
      <c r="L1961" s="2" t="s">
        <v>40</v>
      </c>
      <c r="M1961" s="2" t="s">
        <v>94</v>
      </c>
      <c r="N1961" s="2" t="s">
        <v>95</v>
      </c>
      <c r="O1961" s="4">
        <v>1567000</v>
      </c>
      <c r="P1961" s="4">
        <v>431500</v>
      </c>
      <c r="Q1961" s="4">
        <v>1135500</v>
      </c>
      <c r="R1961" s="2">
        <v>48</v>
      </c>
      <c r="S1961" s="5">
        <v>12.46</v>
      </c>
      <c r="T1961" s="4">
        <v>35446.519999999997</v>
      </c>
      <c r="U1961" s="2" t="s">
        <v>73</v>
      </c>
      <c r="V1961" s="2" t="s">
        <v>74</v>
      </c>
      <c r="W1961" s="4">
        <v>1098842.1200000001</v>
      </c>
      <c r="X1961" s="4">
        <v>602591.07999999996</v>
      </c>
      <c r="Y1961" s="4">
        <v>1701433.2</v>
      </c>
      <c r="Z1961" s="2">
        <v>29</v>
      </c>
      <c r="AA1961" s="2" t="s">
        <v>57</v>
      </c>
      <c r="AB1961" s="2" t="s">
        <v>15731</v>
      </c>
      <c r="AC1961" s="2" t="s">
        <v>146</v>
      </c>
      <c r="AD1961" s="2" t="s">
        <v>76</v>
      </c>
      <c r="AE1961" s="5">
        <v>72.459999999999994</v>
      </c>
      <c r="AF1961" s="2">
        <v>1</v>
      </c>
      <c r="AG1961" s="2" t="s">
        <v>77</v>
      </c>
      <c r="AH1961" s="2">
        <v>21</v>
      </c>
      <c r="AI1961" s="6" t="str">
        <f t="shared" si="90"/>
        <v>35-44</v>
      </c>
      <c r="AJ1961" s="11">
        <f>YEAR(tbl_LoanData[[#This Row],[Application Date]])</f>
        <v>2023</v>
      </c>
      <c r="AK1961" s="11" t="str">
        <f>TEXT(tbl_LoanData[[#This Row],[Application Date]],"MMMM")</f>
        <v>December</v>
      </c>
      <c r="AL1961" s="12">
        <f>DATE(YEAR(tbl_LoanData[[#This Row],[Application Date]]),MONTH(tbl_LoanData[[#This Row],[Application Date]]),1)</f>
        <v>45261</v>
      </c>
      <c r="AM1961" s="14">
        <f ca="1">IF(AND(tbl_LoanData[[#This Row],[Application Date]]&gt;=EOMONTH(TODAY(),-1)+1,tbl_LoanData[[#This Row],[Application Date]]&lt;=TODAY()),tbl_LoanData[[#This Row],[Loan Amount]],0)</f>
        <v>0</v>
      </c>
      <c r="AN1961" s="14">
        <f>tbl_LoanData[[#This Row],[Amount Paid]]-(Q1961-X1961)</f>
        <v>565933.20000000007</v>
      </c>
      <c r="AO1961" s="14">
        <f>IF(tbl_LoanData[[#This Row],[Application Status]]="Approved",1,0)</f>
        <v>1</v>
      </c>
      <c r="AP1961" s="22" t="str">
        <f t="shared" ca="1" si="91"/>
        <v/>
      </c>
      <c r="AQ1961" s="22" t="str">
        <f t="shared" ca="1" si="92"/>
        <v/>
      </c>
    </row>
    <row r="1962" spans="1:43" ht="14.4" customHeight="1" x14ac:dyDescent="0.3">
      <c r="A1962" s="2" t="s">
        <v>3083</v>
      </c>
      <c r="B1962" s="2" t="s">
        <v>3084</v>
      </c>
      <c r="C1962" s="2" t="s">
        <v>999</v>
      </c>
      <c r="D1962" s="2" t="s">
        <v>182</v>
      </c>
      <c r="E1962" s="2" t="s">
        <v>101</v>
      </c>
      <c r="F1962" s="2">
        <v>30</v>
      </c>
      <c r="G1962" s="2" t="s">
        <v>69</v>
      </c>
      <c r="H1962" s="2" t="s">
        <v>156</v>
      </c>
      <c r="I1962" s="2" t="s">
        <v>45</v>
      </c>
      <c r="J1962" s="3">
        <v>45267</v>
      </c>
      <c r="K1962" s="3">
        <v>45285</v>
      </c>
      <c r="L1962" s="2" t="s">
        <v>38</v>
      </c>
      <c r="M1962" s="2" t="s">
        <v>127</v>
      </c>
      <c r="N1962" s="2" t="s">
        <v>128</v>
      </c>
      <c r="O1962" s="4">
        <v>1235000</v>
      </c>
      <c r="P1962" s="4">
        <v>339500</v>
      </c>
      <c r="Q1962" s="4">
        <v>895500</v>
      </c>
      <c r="R1962" s="2">
        <v>60</v>
      </c>
      <c r="S1962" s="5">
        <v>6.17</v>
      </c>
      <c r="T1962" s="4">
        <v>19529.36</v>
      </c>
      <c r="U1962" s="2" t="s">
        <v>73</v>
      </c>
      <c r="V1962" s="2" t="s">
        <v>74</v>
      </c>
      <c r="W1962" s="4">
        <v>624939.52000000002</v>
      </c>
      <c r="X1962" s="4">
        <v>546822.23</v>
      </c>
      <c r="Y1962" s="4">
        <v>1171761.75</v>
      </c>
      <c r="Z1962" s="2">
        <v>0</v>
      </c>
      <c r="AA1962" s="2" t="s">
        <v>56</v>
      </c>
      <c r="AB1962" s="2" t="s">
        <v>15736</v>
      </c>
      <c r="AC1962" s="2" t="s">
        <v>213</v>
      </c>
      <c r="AD1962" s="2" t="s">
        <v>76</v>
      </c>
      <c r="AE1962" s="5">
        <v>72.510000000000005</v>
      </c>
      <c r="AF1962" s="2">
        <v>0</v>
      </c>
      <c r="AG1962" s="2" t="s">
        <v>77</v>
      </c>
      <c r="AH1962" s="2">
        <v>18</v>
      </c>
      <c r="AI1962" s="6" t="str">
        <f t="shared" si="90"/>
        <v>25-34</v>
      </c>
      <c r="AJ1962" s="11">
        <f>YEAR(tbl_LoanData[[#This Row],[Application Date]])</f>
        <v>2023</v>
      </c>
      <c r="AK1962" s="11" t="str">
        <f>TEXT(tbl_LoanData[[#This Row],[Application Date]],"MMMM")</f>
        <v>December</v>
      </c>
      <c r="AL1962" s="12">
        <f>DATE(YEAR(tbl_LoanData[[#This Row],[Application Date]]),MONTH(tbl_LoanData[[#This Row],[Application Date]]),1)</f>
        <v>45261</v>
      </c>
      <c r="AM1962" s="14">
        <f ca="1">IF(AND(tbl_LoanData[[#This Row],[Application Date]]&gt;=EOMONTH(TODAY(),-1)+1,tbl_LoanData[[#This Row],[Application Date]]&lt;=TODAY()),tbl_LoanData[[#This Row],[Loan Amount]],0)</f>
        <v>0</v>
      </c>
      <c r="AN1962" s="14">
        <f>tbl_LoanData[[#This Row],[Amount Paid]]-(Q1962-X1962)</f>
        <v>276261.75</v>
      </c>
      <c r="AO1962" s="14">
        <f>IF(tbl_LoanData[[#This Row],[Application Status]]="Approved",1,0)</f>
        <v>1</v>
      </c>
      <c r="AP1962" s="22" t="str">
        <f t="shared" ca="1" si="91"/>
        <v/>
      </c>
      <c r="AQ1962" s="22" t="str">
        <f t="shared" ca="1" si="92"/>
        <v/>
      </c>
    </row>
    <row r="1963" spans="1:43" ht="14.4" customHeight="1" x14ac:dyDescent="0.3">
      <c r="A1963" s="2" t="s">
        <v>3193</v>
      </c>
      <c r="B1963" s="2" t="s">
        <v>3194</v>
      </c>
      <c r="C1963" s="2" t="s">
        <v>397</v>
      </c>
      <c r="D1963" s="2" t="s">
        <v>82</v>
      </c>
      <c r="E1963" s="2" t="s">
        <v>161</v>
      </c>
      <c r="F1963" s="2">
        <v>40</v>
      </c>
      <c r="G1963" s="2" t="s">
        <v>83</v>
      </c>
      <c r="H1963" s="2" t="s">
        <v>256</v>
      </c>
      <c r="I1963" s="2" t="s">
        <v>43</v>
      </c>
      <c r="J1963" s="3">
        <v>45270</v>
      </c>
      <c r="K1963" s="3">
        <v>45282</v>
      </c>
      <c r="L1963" s="2" t="s">
        <v>37</v>
      </c>
      <c r="M1963" s="2" t="s">
        <v>199</v>
      </c>
      <c r="N1963" s="2" t="s">
        <v>319</v>
      </c>
      <c r="O1963" s="4">
        <v>131000</v>
      </c>
      <c r="P1963" s="4">
        <v>25900</v>
      </c>
      <c r="Q1963" s="4">
        <v>105100</v>
      </c>
      <c r="R1963" s="2">
        <v>18</v>
      </c>
      <c r="S1963" s="5">
        <v>14.04</v>
      </c>
      <c r="T1963" s="4">
        <v>7068.56</v>
      </c>
      <c r="U1963" s="2" t="s">
        <v>73</v>
      </c>
      <c r="V1963" s="2" t="s">
        <v>34</v>
      </c>
      <c r="W1963" s="4">
        <v>98959.84</v>
      </c>
      <c r="X1963" s="4">
        <v>28274.22</v>
      </c>
      <c r="Y1963" s="4">
        <v>127234.06</v>
      </c>
      <c r="Z1963" s="2">
        <v>128</v>
      </c>
      <c r="AA1963" s="2" t="s">
        <v>60</v>
      </c>
      <c r="AB1963" s="2" t="s">
        <v>15734</v>
      </c>
      <c r="AC1963" s="2" t="s">
        <v>360</v>
      </c>
      <c r="AD1963" s="2" t="s">
        <v>76</v>
      </c>
      <c r="AE1963" s="5">
        <v>80.23</v>
      </c>
      <c r="AF1963" s="2">
        <v>4</v>
      </c>
      <c r="AG1963" s="2" t="s">
        <v>130</v>
      </c>
      <c r="AH1963" s="2">
        <v>12</v>
      </c>
      <c r="AI1963" s="6" t="str">
        <f t="shared" si="90"/>
        <v>35-44</v>
      </c>
      <c r="AJ1963" s="11">
        <f>YEAR(tbl_LoanData[[#This Row],[Application Date]])</f>
        <v>2023</v>
      </c>
      <c r="AK1963" s="11" t="str">
        <f>TEXT(tbl_LoanData[[#This Row],[Application Date]],"MMMM")</f>
        <v>December</v>
      </c>
      <c r="AL1963" s="12">
        <f>DATE(YEAR(tbl_LoanData[[#This Row],[Application Date]]),MONTH(tbl_LoanData[[#This Row],[Application Date]]),1)</f>
        <v>45261</v>
      </c>
      <c r="AM1963" s="14">
        <f ca="1">IF(AND(tbl_LoanData[[#This Row],[Application Date]]&gt;=EOMONTH(TODAY(),-1)+1,tbl_LoanData[[#This Row],[Application Date]]&lt;=TODAY()),tbl_LoanData[[#This Row],[Loan Amount]],0)</f>
        <v>0</v>
      </c>
      <c r="AN1963" s="14">
        <f>tbl_LoanData[[#This Row],[Amount Paid]]-(Q1963-X1963)</f>
        <v>22134.059999999998</v>
      </c>
      <c r="AO1963" s="14">
        <f>IF(tbl_LoanData[[#This Row],[Application Status]]="Approved",1,0)</f>
        <v>1</v>
      </c>
      <c r="AP1963" s="22" t="str">
        <f t="shared" ca="1" si="91"/>
        <v/>
      </c>
      <c r="AQ1963" s="22" t="str">
        <f t="shared" ca="1" si="92"/>
        <v/>
      </c>
    </row>
    <row r="1964" spans="1:43" ht="14.4" customHeight="1" x14ac:dyDescent="0.3">
      <c r="A1964" s="2" t="s">
        <v>3487</v>
      </c>
      <c r="B1964" s="2" t="s">
        <v>3488</v>
      </c>
      <c r="C1964" s="2" t="s">
        <v>444</v>
      </c>
      <c r="D1964" s="2" t="s">
        <v>67</v>
      </c>
      <c r="E1964" s="2" t="s">
        <v>210</v>
      </c>
      <c r="F1964" s="2">
        <v>46</v>
      </c>
      <c r="G1964" s="2" t="s">
        <v>69</v>
      </c>
      <c r="H1964" s="2" t="s">
        <v>307</v>
      </c>
      <c r="I1964" s="2" t="s">
        <v>43</v>
      </c>
      <c r="J1964" s="3">
        <v>45291</v>
      </c>
      <c r="K1964" s="3">
        <v>45303</v>
      </c>
      <c r="L1964" s="2" t="s">
        <v>37</v>
      </c>
      <c r="M1964" s="2" t="s">
        <v>104</v>
      </c>
      <c r="N1964" s="2" t="s">
        <v>286</v>
      </c>
      <c r="O1964" s="4">
        <v>159000</v>
      </c>
      <c r="P1964" s="4">
        <v>55100</v>
      </c>
      <c r="Q1964" s="4">
        <v>103900</v>
      </c>
      <c r="R1964" s="2">
        <v>24</v>
      </c>
      <c r="S1964" s="5">
        <v>5.58</v>
      </c>
      <c r="T1964" s="4">
        <v>4812.3</v>
      </c>
      <c r="U1964" s="2" t="s">
        <v>73</v>
      </c>
      <c r="V1964" s="2" t="s">
        <v>33</v>
      </c>
      <c r="W1964" s="4">
        <v>115495.24</v>
      </c>
      <c r="X1964" s="4">
        <v>0</v>
      </c>
      <c r="Y1964" s="4">
        <v>115495.24</v>
      </c>
      <c r="Z1964" s="2">
        <v>0</v>
      </c>
      <c r="AA1964" s="2" t="s">
        <v>56</v>
      </c>
      <c r="AB1964" s="2" t="s">
        <v>15729</v>
      </c>
      <c r="AC1964" s="2" t="s">
        <v>121</v>
      </c>
      <c r="AD1964" s="2" t="s">
        <v>76</v>
      </c>
      <c r="AE1964" s="5">
        <v>65.349999999999994</v>
      </c>
      <c r="AF1964" s="2">
        <v>0</v>
      </c>
      <c r="AG1964" s="2" t="s">
        <v>77</v>
      </c>
      <c r="AH1964" s="2">
        <v>12</v>
      </c>
      <c r="AI1964" s="6" t="str">
        <f t="shared" si="90"/>
        <v>45-54</v>
      </c>
      <c r="AJ1964" s="11">
        <f>YEAR(tbl_LoanData[[#This Row],[Application Date]])</f>
        <v>2023</v>
      </c>
      <c r="AK1964" s="11" t="str">
        <f>TEXT(tbl_LoanData[[#This Row],[Application Date]],"MMMM")</f>
        <v>December</v>
      </c>
      <c r="AL1964" s="12">
        <f>DATE(YEAR(tbl_LoanData[[#This Row],[Application Date]]),MONTH(tbl_LoanData[[#This Row],[Application Date]]),1)</f>
        <v>45261</v>
      </c>
      <c r="AM1964" s="14">
        <f ca="1">IF(AND(tbl_LoanData[[#This Row],[Application Date]]&gt;=EOMONTH(TODAY(),-1)+1,tbl_LoanData[[#This Row],[Application Date]]&lt;=TODAY()),tbl_LoanData[[#This Row],[Loan Amount]],0)</f>
        <v>0</v>
      </c>
      <c r="AN1964" s="14">
        <f>tbl_LoanData[[#This Row],[Amount Paid]]-(Q1964-X1964)</f>
        <v>11595.240000000005</v>
      </c>
      <c r="AO1964" s="14">
        <f>IF(tbl_LoanData[[#This Row],[Application Status]]="Approved",1,0)</f>
        <v>1</v>
      </c>
      <c r="AP1964" s="22" t="str">
        <f t="shared" ca="1" si="91"/>
        <v/>
      </c>
      <c r="AQ1964" s="22" t="str">
        <f t="shared" ca="1" si="92"/>
        <v/>
      </c>
    </row>
    <row r="1965" spans="1:43" x14ac:dyDescent="0.3">
      <c r="A1965" s="2" t="s">
        <v>3541</v>
      </c>
      <c r="B1965" s="2" t="s">
        <v>3542</v>
      </c>
      <c r="C1965" s="2" t="s">
        <v>90</v>
      </c>
      <c r="D1965" s="2" t="s">
        <v>134</v>
      </c>
      <c r="E1965" s="2" t="s">
        <v>540</v>
      </c>
      <c r="F1965" s="2">
        <v>47</v>
      </c>
      <c r="G1965" s="2" t="s">
        <v>69</v>
      </c>
      <c r="H1965" s="2" t="s">
        <v>543</v>
      </c>
      <c r="I1965" s="2" t="s">
        <v>45</v>
      </c>
      <c r="J1965" s="3">
        <v>45276</v>
      </c>
      <c r="K1965" s="3"/>
      <c r="L1965" s="2" t="s">
        <v>36</v>
      </c>
      <c r="M1965" s="2" t="s">
        <v>71</v>
      </c>
      <c r="N1965" s="2" t="s">
        <v>162</v>
      </c>
      <c r="O1965" s="4">
        <v>1384000</v>
      </c>
      <c r="P1965" s="4">
        <v>245600</v>
      </c>
      <c r="Q1965" s="4">
        <v>1138400</v>
      </c>
      <c r="R1965" s="2">
        <v>36</v>
      </c>
      <c r="S1965" s="5">
        <v>5.57</v>
      </c>
      <c r="T1965" s="4">
        <v>36906.300000000003</v>
      </c>
      <c r="U1965" s="2" t="s">
        <v>113</v>
      </c>
      <c r="V1965" s="2" t="s">
        <v>97</v>
      </c>
      <c r="W1965" s="4">
        <v>0</v>
      </c>
      <c r="X1965" s="4">
        <v>0</v>
      </c>
      <c r="Y1965" s="4">
        <v>1328626.6399999999</v>
      </c>
      <c r="Z1965" s="2">
        <v>0</v>
      </c>
      <c r="AA1965" s="2" t="s">
        <v>97</v>
      </c>
      <c r="AB1965" s="2" t="s">
        <v>15733</v>
      </c>
      <c r="AC1965" s="2" t="s">
        <v>213</v>
      </c>
      <c r="AD1965" s="2" t="s">
        <v>76</v>
      </c>
      <c r="AE1965" s="5">
        <v>82.25</v>
      </c>
      <c r="AF1965" s="2">
        <v>0</v>
      </c>
      <c r="AG1965" s="2" t="s">
        <v>97</v>
      </c>
      <c r="AH1965" s="2"/>
      <c r="AI1965" s="6" t="str">
        <f t="shared" si="90"/>
        <v>45-54</v>
      </c>
      <c r="AJ1965" s="11">
        <f>YEAR(tbl_LoanData[[#This Row],[Application Date]])</f>
        <v>2023</v>
      </c>
      <c r="AK1965" s="11" t="str">
        <f>TEXT(tbl_LoanData[[#This Row],[Application Date]],"MMMM")</f>
        <v>December</v>
      </c>
      <c r="AL1965" s="12">
        <f>DATE(YEAR(tbl_LoanData[[#This Row],[Application Date]]),MONTH(tbl_LoanData[[#This Row],[Application Date]]),1)</f>
        <v>45261</v>
      </c>
      <c r="AM1965" s="14">
        <f ca="1">IF(AND(tbl_LoanData[[#This Row],[Application Date]]&gt;=EOMONTH(TODAY(),-1)+1,tbl_LoanData[[#This Row],[Application Date]]&lt;=TODAY()),tbl_LoanData[[#This Row],[Loan Amount]],0)</f>
        <v>0</v>
      </c>
      <c r="AN1965" s="14">
        <f>tbl_LoanData[[#This Row],[Amount Paid]]-(Q1965-X1965)</f>
        <v>-1138400</v>
      </c>
      <c r="AO1965" s="14">
        <f>IF(tbl_LoanData[[#This Row],[Application Status]]="Approved",1,0)</f>
        <v>0</v>
      </c>
      <c r="AP1965" s="22" t="str">
        <f t="shared" ca="1" si="91"/>
        <v/>
      </c>
      <c r="AQ1965" s="22" t="str">
        <f t="shared" ca="1" si="92"/>
        <v/>
      </c>
    </row>
    <row r="1966" spans="1:43" ht="14.4" customHeight="1" x14ac:dyDescent="0.3">
      <c r="A1966" s="2" t="s">
        <v>3547</v>
      </c>
      <c r="B1966" s="2" t="s">
        <v>3548</v>
      </c>
      <c r="C1966" s="2" t="s">
        <v>804</v>
      </c>
      <c r="D1966" s="2" t="s">
        <v>82</v>
      </c>
      <c r="E1966" s="2" t="s">
        <v>406</v>
      </c>
      <c r="F1966" s="2">
        <v>30</v>
      </c>
      <c r="G1966" s="2" t="s">
        <v>83</v>
      </c>
      <c r="H1966" s="2" t="s">
        <v>298</v>
      </c>
      <c r="I1966" s="2" t="s">
        <v>43</v>
      </c>
      <c r="J1966" s="3">
        <v>45274</v>
      </c>
      <c r="K1966" s="3">
        <v>45279</v>
      </c>
      <c r="L1966" s="2" t="s">
        <v>40</v>
      </c>
      <c r="M1966" s="2" t="s">
        <v>94</v>
      </c>
      <c r="N1966" s="2" t="s">
        <v>95</v>
      </c>
      <c r="O1966" s="4">
        <v>1244000</v>
      </c>
      <c r="P1966" s="4">
        <v>459800</v>
      </c>
      <c r="Q1966" s="4">
        <v>784200</v>
      </c>
      <c r="R1966" s="2">
        <v>24</v>
      </c>
      <c r="S1966" s="5">
        <v>6.4</v>
      </c>
      <c r="T1966" s="4">
        <v>36857.4</v>
      </c>
      <c r="U1966" s="2" t="s">
        <v>73</v>
      </c>
      <c r="V1966" s="2" t="s">
        <v>34</v>
      </c>
      <c r="W1966" s="4">
        <v>847720.2</v>
      </c>
      <c r="X1966" s="4">
        <v>36857.4</v>
      </c>
      <c r="Y1966" s="4">
        <v>884577.6</v>
      </c>
      <c r="Z1966" s="2">
        <v>29</v>
      </c>
      <c r="AA1966" s="2" t="s">
        <v>57</v>
      </c>
      <c r="AB1966" s="2" t="s">
        <v>15730</v>
      </c>
      <c r="AC1966" s="2" t="s">
        <v>121</v>
      </c>
      <c r="AD1966" s="2" t="s">
        <v>76</v>
      </c>
      <c r="AE1966" s="5">
        <v>63.04</v>
      </c>
      <c r="AF1966" s="2">
        <v>1</v>
      </c>
      <c r="AG1966" s="2" t="s">
        <v>77</v>
      </c>
      <c r="AH1966" s="2">
        <v>5</v>
      </c>
      <c r="AI1966" s="6" t="str">
        <f t="shared" si="90"/>
        <v>25-34</v>
      </c>
      <c r="AJ1966" s="11">
        <f>YEAR(tbl_LoanData[[#This Row],[Application Date]])</f>
        <v>2023</v>
      </c>
      <c r="AK1966" s="11" t="str">
        <f>TEXT(tbl_LoanData[[#This Row],[Application Date]],"MMMM")</f>
        <v>December</v>
      </c>
      <c r="AL1966" s="12">
        <f>DATE(YEAR(tbl_LoanData[[#This Row],[Application Date]]),MONTH(tbl_LoanData[[#This Row],[Application Date]]),1)</f>
        <v>45261</v>
      </c>
      <c r="AM1966" s="14">
        <f ca="1">IF(AND(tbl_LoanData[[#This Row],[Application Date]]&gt;=EOMONTH(TODAY(),-1)+1,tbl_LoanData[[#This Row],[Application Date]]&lt;=TODAY()),tbl_LoanData[[#This Row],[Loan Amount]],0)</f>
        <v>0</v>
      </c>
      <c r="AN1966" s="14">
        <f>tbl_LoanData[[#This Row],[Amount Paid]]-(Q1966-X1966)</f>
        <v>100377.59999999998</v>
      </c>
      <c r="AO1966" s="14">
        <f>IF(tbl_LoanData[[#This Row],[Application Status]]="Approved",1,0)</f>
        <v>1</v>
      </c>
      <c r="AP1966" s="22" t="str">
        <f t="shared" ca="1" si="91"/>
        <v/>
      </c>
      <c r="AQ1966" s="22" t="str">
        <f t="shared" ca="1" si="92"/>
        <v/>
      </c>
    </row>
    <row r="1967" spans="1:43" ht="14.4" customHeight="1" x14ac:dyDescent="0.3">
      <c r="A1967" s="2" t="s">
        <v>3671</v>
      </c>
      <c r="B1967" s="2" t="s">
        <v>3672</v>
      </c>
      <c r="C1967" s="2" t="s">
        <v>347</v>
      </c>
      <c r="D1967" s="2" t="s">
        <v>101</v>
      </c>
      <c r="E1967" s="2" t="s">
        <v>406</v>
      </c>
      <c r="F1967" s="2">
        <v>47</v>
      </c>
      <c r="G1967" s="2" t="s">
        <v>69</v>
      </c>
      <c r="H1967" s="2" t="s">
        <v>398</v>
      </c>
      <c r="I1967" s="2" t="s">
        <v>46</v>
      </c>
      <c r="J1967" s="3">
        <v>45270</v>
      </c>
      <c r="K1967" s="3">
        <v>45279</v>
      </c>
      <c r="L1967" s="2" t="s">
        <v>38</v>
      </c>
      <c r="M1967" s="2" t="s">
        <v>127</v>
      </c>
      <c r="N1967" s="2" t="s">
        <v>128</v>
      </c>
      <c r="O1967" s="4">
        <v>1339000</v>
      </c>
      <c r="P1967" s="4">
        <v>500900</v>
      </c>
      <c r="Q1967" s="4">
        <v>838100</v>
      </c>
      <c r="R1967" s="2">
        <v>48</v>
      </c>
      <c r="S1967" s="5">
        <v>10.79</v>
      </c>
      <c r="T1967" s="4">
        <v>24996.33</v>
      </c>
      <c r="U1967" s="2" t="s">
        <v>73</v>
      </c>
      <c r="V1967" s="2" t="s">
        <v>74</v>
      </c>
      <c r="W1967" s="4">
        <v>799882.56</v>
      </c>
      <c r="X1967" s="4">
        <v>399941.4</v>
      </c>
      <c r="Y1967" s="4">
        <v>1199823.96</v>
      </c>
      <c r="Z1967" s="2">
        <v>0</v>
      </c>
      <c r="AA1967" s="2" t="s">
        <v>56</v>
      </c>
      <c r="AB1967" s="2" t="s">
        <v>15736</v>
      </c>
      <c r="AC1967" s="2" t="s">
        <v>87</v>
      </c>
      <c r="AD1967" s="2" t="s">
        <v>76</v>
      </c>
      <c r="AE1967" s="5">
        <v>62.59</v>
      </c>
      <c r="AF1967" s="2">
        <v>0</v>
      </c>
      <c r="AG1967" s="2" t="s">
        <v>77</v>
      </c>
      <c r="AH1967" s="2">
        <v>9</v>
      </c>
      <c r="AI1967" s="6" t="str">
        <f t="shared" si="90"/>
        <v>45-54</v>
      </c>
      <c r="AJ1967" s="11">
        <f>YEAR(tbl_LoanData[[#This Row],[Application Date]])</f>
        <v>2023</v>
      </c>
      <c r="AK1967" s="11" t="str">
        <f>TEXT(tbl_LoanData[[#This Row],[Application Date]],"MMMM")</f>
        <v>December</v>
      </c>
      <c r="AL1967" s="12">
        <f>DATE(YEAR(tbl_LoanData[[#This Row],[Application Date]]),MONTH(tbl_LoanData[[#This Row],[Application Date]]),1)</f>
        <v>45261</v>
      </c>
      <c r="AM1967" s="14">
        <f ca="1">IF(AND(tbl_LoanData[[#This Row],[Application Date]]&gt;=EOMONTH(TODAY(),-1)+1,tbl_LoanData[[#This Row],[Application Date]]&lt;=TODAY()),tbl_LoanData[[#This Row],[Loan Amount]],0)</f>
        <v>0</v>
      </c>
      <c r="AN1967" s="14">
        <f>tbl_LoanData[[#This Row],[Amount Paid]]-(Q1967-X1967)</f>
        <v>361723.96000000008</v>
      </c>
      <c r="AO1967" s="14">
        <f>IF(tbl_LoanData[[#This Row],[Application Status]]="Approved",1,0)</f>
        <v>1</v>
      </c>
      <c r="AP1967" s="22" t="str">
        <f t="shared" ca="1" si="91"/>
        <v/>
      </c>
      <c r="AQ1967" s="22" t="str">
        <f t="shared" ca="1" si="92"/>
        <v/>
      </c>
    </row>
    <row r="1968" spans="1:43" ht="14.4" customHeight="1" x14ac:dyDescent="0.3">
      <c r="A1968" s="2" t="s">
        <v>3701</v>
      </c>
      <c r="B1968" s="2" t="s">
        <v>3702</v>
      </c>
      <c r="C1968" s="2" t="s">
        <v>317</v>
      </c>
      <c r="D1968" s="2" t="s">
        <v>204</v>
      </c>
      <c r="E1968" s="2" t="s">
        <v>101</v>
      </c>
      <c r="F1968" s="2">
        <v>44</v>
      </c>
      <c r="G1968" s="2" t="s">
        <v>83</v>
      </c>
      <c r="H1968" s="2" t="s">
        <v>166</v>
      </c>
      <c r="I1968" s="2" t="s">
        <v>46</v>
      </c>
      <c r="J1968" s="3">
        <v>45273</v>
      </c>
      <c r="K1968" s="3">
        <v>45289</v>
      </c>
      <c r="L1968" s="2" t="s">
        <v>40</v>
      </c>
      <c r="M1968" s="2" t="s">
        <v>71</v>
      </c>
      <c r="N1968" s="2" t="s">
        <v>137</v>
      </c>
      <c r="O1968" s="4">
        <v>706000</v>
      </c>
      <c r="P1968" s="4">
        <v>280300</v>
      </c>
      <c r="Q1968" s="4">
        <v>425700</v>
      </c>
      <c r="R1968" s="2">
        <v>60</v>
      </c>
      <c r="S1968" s="5">
        <v>11.97</v>
      </c>
      <c r="T1968" s="4">
        <v>11341.36</v>
      </c>
      <c r="U1968" s="2" t="s">
        <v>73</v>
      </c>
      <c r="V1968" s="2" t="s">
        <v>74</v>
      </c>
      <c r="W1968" s="4">
        <v>362923.52000000002</v>
      </c>
      <c r="X1968" s="4">
        <v>317557.93</v>
      </c>
      <c r="Y1968" s="4">
        <v>680481.45</v>
      </c>
      <c r="Z1968" s="2">
        <v>0</v>
      </c>
      <c r="AA1968" s="2" t="s">
        <v>56</v>
      </c>
      <c r="AB1968" s="2" t="s">
        <v>15727</v>
      </c>
      <c r="AC1968" s="2" t="s">
        <v>138</v>
      </c>
      <c r="AD1968" s="2" t="s">
        <v>76</v>
      </c>
      <c r="AE1968" s="5">
        <v>60.3</v>
      </c>
      <c r="AF1968" s="2">
        <v>0</v>
      </c>
      <c r="AG1968" s="2" t="s">
        <v>77</v>
      </c>
      <c r="AH1968" s="2">
        <v>16</v>
      </c>
      <c r="AI1968" s="6" t="str">
        <f t="shared" si="90"/>
        <v>35-44</v>
      </c>
      <c r="AJ1968" s="11">
        <f>YEAR(tbl_LoanData[[#This Row],[Application Date]])</f>
        <v>2023</v>
      </c>
      <c r="AK1968" s="11" t="str">
        <f>TEXT(tbl_LoanData[[#This Row],[Application Date]],"MMMM")</f>
        <v>December</v>
      </c>
      <c r="AL1968" s="12">
        <f>DATE(YEAR(tbl_LoanData[[#This Row],[Application Date]]),MONTH(tbl_LoanData[[#This Row],[Application Date]]),1)</f>
        <v>45261</v>
      </c>
      <c r="AM1968" s="14">
        <f ca="1">IF(AND(tbl_LoanData[[#This Row],[Application Date]]&gt;=EOMONTH(TODAY(),-1)+1,tbl_LoanData[[#This Row],[Application Date]]&lt;=TODAY()),tbl_LoanData[[#This Row],[Loan Amount]],0)</f>
        <v>0</v>
      </c>
      <c r="AN1968" s="14">
        <f>tbl_LoanData[[#This Row],[Amount Paid]]-(Q1968-X1968)</f>
        <v>254781.45</v>
      </c>
      <c r="AO1968" s="14">
        <f>IF(tbl_LoanData[[#This Row],[Application Status]]="Approved",1,0)</f>
        <v>1</v>
      </c>
      <c r="AP1968" s="22" t="str">
        <f t="shared" ca="1" si="91"/>
        <v/>
      </c>
      <c r="AQ1968" s="22" t="str">
        <f t="shared" ca="1" si="92"/>
        <v/>
      </c>
    </row>
    <row r="1969" spans="1:43" ht="14.4" customHeight="1" x14ac:dyDescent="0.3">
      <c r="A1969" s="2" t="s">
        <v>3771</v>
      </c>
      <c r="B1969" s="2" t="s">
        <v>3772</v>
      </c>
      <c r="C1969" s="2" t="s">
        <v>322</v>
      </c>
      <c r="D1969" s="2" t="s">
        <v>81</v>
      </c>
      <c r="E1969" s="2" t="s">
        <v>311</v>
      </c>
      <c r="F1969" s="2">
        <v>27</v>
      </c>
      <c r="G1969" s="2" t="s">
        <v>83</v>
      </c>
      <c r="H1969" s="2" t="s">
        <v>166</v>
      </c>
      <c r="I1969" s="2" t="s">
        <v>46</v>
      </c>
      <c r="J1969" s="3">
        <v>45280</v>
      </c>
      <c r="K1969" s="3">
        <v>45289</v>
      </c>
      <c r="L1969" s="2" t="s">
        <v>36</v>
      </c>
      <c r="M1969" s="2" t="s">
        <v>85</v>
      </c>
      <c r="N1969" s="2" t="s">
        <v>624</v>
      </c>
      <c r="O1969" s="4">
        <v>1553000</v>
      </c>
      <c r="P1969" s="4">
        <v>501800</v>
      </c>
      <c r="Q1969" s="4">
        <v>1051200</v>
      </c>
      <c r="R1969" s="2">
        <v>18</v>
      </c>
      <c r="S1969" s="5">
        <v>9.93</v>
      </c>
      <c r="T1969" s="4">
        <v>67098.679999999993</v>
      </c>
      <c r="U1969" s="2" t="s">
        <v>73</v>
      </c>
      <c r="V1969" s="2" t="s">
        <v>33</v>
      </c>
      <c r="W1969" s="4">
        <v>1207776.24</v>
      </c>
      <c r="X1969" s="4">
        <v>0</v>
      </c>
      <c r="Y1969" s="4">
        <v>1207776.24</v>
      </c>
      <c r="Z1969" s="2">
        <v>0</v>
      </c>
      <c r="AA1969" s="2" t="s">
        <v>56</v>
      </c>
      <c r="AB1969" s="2" t="s">
        <v>15728</v>
      </c>
      <c r="AC1969" s="2" t="s">
        <v>138</v>
      </c>
      <c r="AD1969" s="2" t="s">
        <v>76</v>
      </c>
      <c r="AE1969" s="5">
        <v>67.69</v>
      </c>
      <c r="AF1969" s="2">
        <v>0</v>
      </c>
      <c r="AG1969" s="2" t="s">
        <v>77</v>
      </c>
      <c r="AH1969" s="2">
        <v>9</v>
      </c>
      <c r="AI1969" s="6" t="str">
        <f t="shared" si="90"/>
        <v>25-34</v>
      </c>
      <c r="AJ1969" s="11">
        <f>YEAR(tbl_LoanData[[#This Row],[Application Date]])</f>
        <v>2023</v>
      </c>
      <c r="AK1969" s="11" t="str">
        <f>TEXT(tbl_LoanData[[#This Row],[Application Date]],"MMMM")</f>
        <v>December</v>
      </c>
      <c r="AL1969" s="12">
        <f>DATE(YEAR(tbl_LoanData[[#This Row],[Application Date]]),MONTH(tbl_LoanData[[#This Row],[Application Date]]),1)</f>
        <v>45261</v>
      </c>
      <c r="AM1969" s="14">
        <f ca="1">IF(AND(tbl_LoanData[[#This Row],[Application Date]]&gt;=EOMONTH(TODAY(),-1)+1,tbl_LoanData[[#This Row],[Application Date]]&lt;=TODAY()),tbl_LoanData[[#This Row],[Loan Amount]],0)</f>
        <v>0</v>
      </c>
      <c r="AN1969" s="14">
        <f>tbl_LoanData[[#This Row],[Amount Paid]]-(Q1969-X1969)</f>
        <v>156576.24</v>
      </c>
      <c r="AO1969" s="14">
        <f>IF(tbl_LoanData[[#This Row],[Application Status]]="Approved",1,0)</f>
        <v>1</v>
      </c>
      <c r="AP1969" s="22" t="str">
        <f t="shared" ca="1" si="91"/>
        <v/>
      </c>
      <c r="AQ1969" s="22" t="str">
        <f t="shared" ca="1" si="92"/>
        <v/>
      </c>
    </row>
    <row r="1970" spans="1:43" ht="14.4" customHeight="1" x14ac:dyDescent="0.3">
      <c r="A1970" s="2" t="s">
        <v>3781</v>
      </c>
      <c r="B1970" s="2" t="s">
        <v>3782</v>
      </c>
      <c r="C1970" s="2" t="s">
        <v>546</v>
      </c>
      <c r="D1970" s="2" t="s">
        <v>204</v>
      </c>
      <c r="E1970" s="2" t="s">
        <v>92</v>
      </c>
      <c r="F1970" s="2">
        <v>43</v>
      </c>
      <c r="G1970" s="2" t="s">
        <v>83</v>
      </c>
      <c r="H1970" s="2" t="s">
        <v>256</v>
      </c>
      <c r="I1970" s="2" t="s">
        <v>43</v>
      </c>
      <c r="J1970" s="3">
        <v>45273</v>
      </c>
      <c r="K1970" s="3">
        <v>45291</v>
      </c>
      <c r="L1970" s="2" t="s">
        <v>36</v>
      </c>
      <c r="M1970" s="2" t="s">
        <v>71</v>
      </c>
      <c r="N1970" s="2" t="s">
        <v>162</v>
      </c>
      <c r="O1970" s="4">
        <v>1209000</v>
      </c>
      <c r="P1970" s="4">
        <v>219700</v>
      </c>
      <c r="Q1970" s="4">
        <v>989300</v>
      </c>
      <c r="R1970" s="2">
        <v>48</v>
      </c>
      <c r="S1970" s="5">
        <v>6.62</v>
      </c>
      <c r="T1970" s="4">
        <v>26068.05</v>
      </c>
      <c r="U1970" s="2" t="s">
        <v>73</v>
      </c>
      <c r="V1970" s="2" t="s">
        <v>74</v>
      </c>
      <c r="W1970" s="4">
        <v>834177.6</v>
      </c>
      <c r="X1970" s="4">
        <v>417089.04</v>
      </c>
      <c r="Y1970" s="4">
        <v>1251266.6399999999</v>
      </c>
      <c r="Z1970" s="2">
        <v>0</v>
      </c>
      <c r="AA1970" s="2" t="s">
        <v>56</v>
      </c>
      <c r="AB1970" s="2" t="s">
        <v>15728</v>
      </c>
      <c r="AC1970" s="2" t="s">
        <v>213</v>
      </c>
      <c r="AD1970" s="2" t="s">
        <v>76</v>
      </c>
      <c r="AE1970" s="5">
        <v>81.83</v>
      </c>
      <c r="AF1970" s="2">
        <v>0</v>
      </c>
      <c r="AG1970" s="2" t="s">
        <v>77</v>
      </c>
      <c r="AH1970" s="2">
        <v>18</v>
      </c>
      <c r="AI1970" s="6" t="str">
        <f t="shared" si="90"/>
        <v>35-44</v>
      </c>
      <c r="AJ1970" s="11">
        <f>YEAR(tbl_LoanData[[#This Row],[Application Date]])</f>
        <v>2023</v>
      </c>
      <c r="AK1970" s="11" t="str">
        <f>TEXT(tbl_LoanData[[#This Row],[Application Date]],"MMMM")</f>
        <v>December</v>
      </c>
      <c r="AL1970" s="12">
        <f>DATE(YEAR(tbl_LoanData[[#This Row],[Application Date]]),MONTH(tbl_LoanData[[#This Row],[Application Date]]),1)</f>
        <v>45261</v>
      </c>
      <c r="AM1970" s="14">
        <f ca="1">IF(AND(tbl_LoanData[[#This Row],[Application Date]]&gt;=EOMONTH(TODAY(),-1)+1,tbl_LoanData[[#This Row],[Application Date]]&lt;=TODAY()),tbl_LoanData[[#This Row],[Loan Amount]],0)</f>
        <v>0</v>
      </c>
      <c r="AN1970" s="14">
        <f>tbl_LoanData[[#This Row],[Amount Paid]]-(Q1970-X1970)</f>
        <v>261966.64</v>
      </c>
      <c r="AO1970" s="14">
        <f>IF(tbl_LoanData[[#This Row],[Application Status]]="Approved",1,0)</f>
        <v>1</v>
      </c>
      <c r="AP1970" s="22" t="str">
        <f t="shared" ca="1" si="91"/>
        <v/>
      </c>
      <c r="AQ1970" s="22" t="str">
        <f t="shared" ca="1" si="92"/>
        <v/>
      </c>
    </row>
    <row r="1971" spans="1:43" x14ac:dyDescent="0.3">
      <c r="A1971" s="2" t="s">
        <v>3825</v>
      </c>
      <c r="B1971" s="2" t="s">
        <v>3826</v>
      </c>
      <c r="C1971" s="2" t="s">
        <v>390</v>
      </c>
      <c r="D1971" s="2" t="s">
        <v>161</v>
      </c>
      <c r="E1971" s="2" t="s">
        <v>255</v>
      </c>
      <c r="F1971" s="2">
        <v>42</v>
      </c>
      <c r="G1971" s="2" t="s">
        <v>83</v>
      </c>
      <c r="H1971" s="2" t="s">
        <v>307</v>
      </c>
      <c r="I1971" s="2" t="s">
        <v>43</v>
      </c>
      <c r="J1971" s="3">
        <v>45281</v>
      </c>
      <c r="K1971" s="3">
        <v>45299</v>
      </c>
      <c r="L1971" s="2" t="s">
        <v>40</v>
      </c>
      <c r="M1971" s="2" t="s">
        <v>111</v>
      </c>
      <c r="N1971" s="2" t="s">
        <v>369</v>
      </c>
      <c r="O1971" s="4">
        <v>709000</v>
      </c>
      <c r="P1971" s="4">
        <v>249800</v>
      </c>
      <c r="Q1971" s="4">
        <v>459200</v>
      </c>
      <c r="R1971" s="2">
        <v>48</v>
      </c>
      <c r="S1971" s="5">
        <v>7.99</v>
      </c>
      <c r="T1971" s="4">
        <v>12624.17</v>
      </c>
      <c r="U1971" s="2" t="s">
        <v>73</v>
      </c>
      <c r="V1971" s="2" t="s">
        <v>74</v>
      </c>
      <c r="W1971" s="4">
        <v>391349.27</v>
      </c>
      <c r="X1971" s="4">
        <v>214611.05</v>
      </c>
      <c r="Y1971" s="4">
        <v>605960.31999999995</v>
      </c>
      <c r="Z1971" s="2">
        <v>0</v>
      </c>
      <c r="AA1971" s="2" t="s">
        <v>56</v>
      </c>
      <c r="AB1971" s="2" t="s">
        <v>15732</v>
      </c>
      <c r="AC1971" s="2" t="s">
        <v>332</v>
      </c>
      <c r="AD1971" s="2" t="s">
        <v>76</v>
      </c>
      <c r="AE1971" s="5">
        <v>64.77</v>
      </c>
      <c r="AF1971" s="2">
        <v>0</v>
      </c>
      <c r="AG1971" s="2" t="s">
        <v>77</v>
      </c>
      <c r="AH1971" s="2">
        <v>18</v>
      </c>
      <c r="AI1971" s="6" t="str">
        <f t="shared" si="90"/>
        <v>35-44</v>
      </c>
      <c r="AJ1971" s="11">
        <f>YEAR(tbl_LoanData[[#This Row],[Application Date]])</f>
        <v>2023</v>
      </c>
      <c r="AK1971" s="11" t="str">
        <f>TEXT(tbl_LoanData[[#This Row],[Application Date]],"MMMM")</f>
        <v>December</v>
      </c>
      <c r="AL1971" s="12">
        <f>DATE(YEAR(tbl_LoanData[[#This Row],[Application Date]]),MONTH(tbl_LoanData[[#This Row],[Application Date]]),1)</f>
        <v>45261</v>
      </c>
      <c r="AM1971" s="14">
        <f ca="1">IF(AND(tbl_LoanData[[#This Row],[Application Date]]&gt;=EOMONTH(TODAY(),-1)+1,tbl_LoanData[[#This Row],[Application Date]]&lt;=TODAY()),tbl_LoanData[[#This Row],[Loan Amount]],0)</f>
        <v>0</v>
      </c>
      <c r="AN1971" s="14">
        <f>tbl_LoanData[[#This Row],[Amount Paid]]-(Q1971-X1971)</f>
        <v>146760.32000000001</v>
      </c>
      <c r="AO1971" s="14">
        <f>IF(tbl_LoanData[[#This Row],[Application Status]]="Approved",1,0)</f>
        <v>1</v>
      </c>
      <c r="AP1971" s="22" t="str">
        <f t="shared" ca="1" si="91"/>
        <v/>
      </c>
      <c r="AQ1971" s="22" t="str">
        <f t="shared" ca="1" si="92"/>
        <v/>
      </c>
    </row>
    <row r="1972" spans="1:43" ht="14.4" customHeight="1" x14ac:dyDescent="0.3">
      <c r="A1972" s="2" t="s">
        <v>3841</v>
      </c>
      <c r="B1972" s="2" t="s">
        <v>3842</v>
      </c>
      <c r="C1972" s="2" t="s">
        <v>546</v>
      </c>
      <c r="D1972" s="2" t="s">
        <v>118</v>
      </c>
      <c r="E1972" s="2" t="s">
        <v>183</v>
      </c>
      <c r="F1972" s="2">
        <v>34</v>
      </c>
      <c r="G1972" s="2" t="s">
        <v>83</v>
      </c>
      <c r="H1972" s="2" t="s">
        <v>398</v>
      </c>
      <c r="I1972" s="2" t="s">
        <v>46</v>
      </c>
      <c r="J1972" s="3">
        <v>45273</v>
      </c>
      <c r="K1972" s="3"/>
      <c r="L1972" s="2" t="s">
        <v>36</v>
      </c>
      <c r="M1972" s="2" t="s">
        <v>85</v>
      </c>
      <c r="N1972" s="2" t="s">
        <v>671</v>
      </c>
      <c r="O1972" s="4">
        <v>1169000</v>
      </c>
      <c r="P1972" s="4">
        <v>261600</v>
      </c>
      <c r="Q1972" s="4">
        <v>907400</v>
      </c>
      <c r="R1972" s="2">
        <v>48</v>
      </c>
      <c r="S1972" s="5">
        <v>8.25</v>
      </c>
      <c r="T1972" s="4">
        <v>25142.54</v>
      </c>
      <c r="U1972" s="2" t="s">
        <v>113</v>
      </c>
      <c r="V1972" s="2" t="s">
        <v>97</v>
      </c>
      <c r="W1972" s="4">
        <v>0</v>
      </c>
      <c r="X1972" s="4">
        <v>0</v>
      </c>
      <c r="Y1972" s="4">
        <v>1206842</v>
      </c>
      <c r="Z1972" s="2">
        <v>0</v>
      </c>
      <c r="AA1972" s="2" t="s">
        <v>97</v>
      </c>
      <c r="AB1972" s="2" t="s">
        <v>15733</v>
      </c>
      <c r="AC1972" s="2" t="s">
        <v>87</v>
      </c>
      <c r="AD1972" s="2" t="s">
        <v>76</v>
      </c>
      <c r="AE1972" s="5">
        <v>77.62</v>
      </c>
      <c r="AF1972" s="2">
        <v>0</v>
      </c>
      <c r="AG1972" s="2" t="s">
        <v>97</v>
      </c>
      <c r="AH1972" s="2"/>
      <c r="AI1972" s="6" t="str">
        <f t="shared" si="90"/>
        <v>25-34</v>
      </c>
      <c r="AJ1972" s="11">
        <f>YEAR(tbl_LoanData[[#This Row],[Application Date]])</f>
        <v>2023</v>
      </c>
      <c r="AK1972" s="11" t="str">
        <f>TEXT(tbl_LoanData[[#This Row],[Application Date]],"MMMM")</f>
        <v>December</v>
      </c>
      <c r="AL1972" s="12">
        <f>DATE(YEAR(tbl_LoanData[[#This Row],[Application Date]]),MONTH(tbl_LoanData[[#This Row],[Application Date]]),1)</f>
        <v>45261</v>
      </c>
      <c r="AM1972" s="14">
        <f ca="1">IF(AND(tbl_LoanData[[#This Row],[Application Date]]&gt;=EOMONTH(TODAY(),-1)+1,tbl_LoanData[[#This Row],[Application Date]]&lt;=TODAY()),tbl_LoanData[[#This Row],[Loan Amount]],0)</f>
        <v>0</v>
      </c>
      <c r="AN1972" s="14">
        <f>tbl_LoanData[[#This Row],[Amount Paid]]-(Q1972-X1972)</f>
        <v>-907400</v>
      </c>
      <c r="AO1972" s="14">
        <f>IF(tbl_LoanData[[#This Row],[Application Status]]="Approved",1,0)</f>
        <v>0</v>
      </c>
      <c r="AP1972" s="22" t="str">
        <f t="shared" ca="1" si="91"/>
        <v/>
      </c>
      <c r="AQ1972" s="22" t="str">
        <f t="shared" ca="1" si="92"/>
        <v/>
      </c>
    </row>
    <row r="1973" spans="1:43" ht="14.4" customHeight="1" x14ac:dyDescent="0.3">
      <c r="A1973" s="2" t="s">
        <v>3879</v>
      </c>
      <c r="B1973" s="2" t="s">
        <v>3880</v>
      </c>
      <c r="C1973" s="2" t="s">
        <v>712</v>
      </c>
      <c r="D1973" s="2" t="s">
        <v>101</v>
      </c>
      <c r="E1973" s="2" t="s">
        <v>204</v>
      </c>
      <c r="F1973" s="2">
        <v>59</v>
      </c>
      <c r="G1973" s="2" t="s">
        <v>83</v>
      </c>
      <c r="H1973" s="2" t="s">
        <v>269</v>
      </c>
      <c r="I1973" s="2" t="s">
        <v>46</v>
      </c>
      <c r="J1973" s="3">
        <v>45275</v>
      </c>
      <c r="K1973" s="3">
        <v>45284</v>
      </c>
      <c r="L1973" s="2" t="s">
        <v>36</v>
      </c>
      <c r="M1973" s="2" t="s">
        <v>94</v>
      </c>
      <c r="N1973" s="2" t="s">
        <v>212</v>
      </c>
      <c r="O1973" s="4">
        <v>1575000</v>
      </c>
      <c r="P1973" s="4">
        <v>302500</v>
      </c>
      <c r="Q1973" s="4">
        <v>1272500</v>
      </c>
      <c r="R1973" s="2">
        <v>24</v>
      </c>
      <c r="S1973" s="5">
        <v>6.74</v>
      </c>
      <c r="T1973" s="4">
        <v>60168.04</v>
      </c>
      <c r="U1973" s="2" t="s">
        <v>73</v>
      </c>
      <c r="V1973" s="2" t="s">
        <v>34</v>
      </c>
      <c r="W1973" s="4">
        <v>1383864.92</v>
      </c>
      <c r="X1973" s="4">
        <v>60168.08</v>
      </c>
      <c r="Y1973" s="4">
        <v>1444033</v>
      </c>
      <c r="Z1973" s="2">
        <v>30</v>
      </c>
      <c r="AA1973" s="2" t="s">
        <v>57</v>
      </c>
      <c r="AB1973" s="2" t="s">
        <v>15732</v>
      </c>
      <c r="AC1973" s="2" t="s">
        <v>106</v>
      </c>
      <c r="AD1973" s="2" t="s">
        <v>76</v>
      </c>
      <c r="AE1973" s="5">
        <v>80.790000000000006</v>
      </c>
      <c r="AF1973" s="2">
        <v>1</v>
      </c>
      <c r="AG1973" s="2" t="s">
        <v>77</v>
      </c>
      <c r="AH1973" s="2">
        <v>9</v>
      </c>
      <c r="AI1973" s="6" t="str">
        <f t="shared" si="90"/>
        <v>55-64</v>
      </c>
      <c r="AJ1973" s="11">
        <f>YEAR(tbl_LoanData[[#This Row],[Application Date]])</f>
        <v>2023</v>
      </c>
      <c r="AK1973" s="11" t="str">
        <f>TEXT(tbl_LoanData[[#This Row],[Application Date]],"MMMM")</f>
        <v>December</v>
      </c>
      <c r="AL1973" s="12">
        <f>DATE(YEAR(tbl_LoanData[[#This Row],[Application Date]]),MONTH(tbl_LoanData[[#This Row],[Application Date]]),1)</f>
        <v>45261</v>
      </c>
      <c r="AM1973" s="14">
        <f ca="1">IF(AND(tbl_LoanData[[#This Row],[Application Date]]&gt;=EOMONTH(TODAY(),-1)+1,tbl_LoanData[[#This Row],[Application Date]]&lt;=TODAY()),tbl_LoanData[[#This Row],[Loan Amount]],0)</f>
        <v>0</v>
      </c>
      <c r="AN1973" s="14">
        <f>tbl_LoanData[[#This Row],[Amount Paid]]-(Q1973-X1973)</f>
        <v>171533</v>
      </c>
      <c r="AO1973" s="14">
        <f>IF(tbl_LoanData[[#This Row],[Application Status]]="Approved",1,0)</f>
        <v>1</v>
      </c>
      <c r="AP1973" s="22" t="str">
        <f t="shared" ca="1" si="91"/>
        <v/>
      </c>
      <c r="AQ1973" s="22" t="str">
        <f t="shared" ca="1" si="92"/>
        <v/>
      </c>
    </row>
    <row r="1974" spans="1:43" ht="14.4" customHeight="1" x14ac:dyDescent="0.3">
      <c r="A1974" s="2" t="s">
        <v>3983</v>
      </c>
      <c r="B1974" s="2" t="s">
        <v>3984</v>
      </c>
      <c r="C1974" s="2" t="s">
        <v>471</v>
      </c>
      <c r="D1974" s="2" t="s">
        <v>209</v>
      </c>
      <c r="E1974" s="2" t="s">
        <v>190</v>
      </c>
      <c r="F1974" s="2">
        <v>41</v>
      </c>
      <c r="G1974" s="2" t="s">
        <v>83</v>
      </c>
      <c r="H1974" s="2" t="s">
        <v>233</v>
      </c>
      <c r="I1974" s="2" t="s">
        <v>46</v>
      </c>
      <c r="J1974" s="3">
        <v>45261</v>
      </c>
      <c r="K1974" s="3">
        <v>45264</v>
      </c>
      <c r="L1974" s="2" t="s">
        <v>40</v>
      </c>
      <c r="M1974" s="2" t="s">
        <v>111</v>
      </c>
      <c r="N1974" s="2" t="s">
        <v>369</v>
      </c>
      <c r="O1974" s="4">
        <v>1542000</v>
      </c>
      <c r="P1974" s="4">
        <v>431700</v>
      </c>
      <c r="Q1974" s="4">
        <v>1110300</v>
      </c>
      <c r="R1974" s="2">
        <v>24</v>
      </c>
      <c r="S1974" s="5">
        <v>14.07</v>
      </c>
      <c r="T1974" s="4">
        <v>59280.77</v>
      </c>
      <c r="U1974" s="2" t="s">
        <v>73</v>
      </c>
      <c r="V1974" s="2" t="s">
        <v>34</v>
      </c>
      <c r="W1974" s="4">
        <v>1363457.71</v>
      </c>
      <c r="X1974" s="4">
        <v>59280.71</v>
      </c>
      <c r="Y1974" s="4">
        <v>1422738.42</v>
      </c>
      <c r="Z1974" s="2">
        <v>28</v>
      </c>
      <c r="AA1974" s="2" t="s">
        <v>57</v>
      </c>
      <c r="AB1974" s="2" t="s">
        <v>15729</v>
      </c>
      <c r="AC1974" s="2" t="s">
        <v>138</v>
      </c>
      <c r="AD1974" s="2" t="s">
        <v>76</v>
      </c>
      <c r="AE1974" s="5">
        <v>72</v>
      </c>
      <c r="AF1974" s="2">
        <v>1</v>
      </c>
      <c r="AG1974" s="2" t="s">
        <v>77</v>
      </c>
      <c r="AH1974" s="2">
        <v>3</v>
      </c>
      <c r="AI1974" s="6" t="str">
        <f t="shared" si="90"/>
        <v>35-44</v>
      </c>
      <c r="AJ1974" s="11">
        <f>YEAR(tbl_LoanData[[#This Row],[Application Date]])</f>
        <v>2023</v>
      </c>
      <c r="AK1974" s="11" t="str">
        <f>TEXT(tbl_LoanData[[#This Row],[Application Date]],"MMMM")</f>
        <v>December</v>
      </c>
      <c r="AL1974" s="12">
        <f>DATE(YEAR(tbl_LoanData[[#This Row],[Application Date]]),MONTH(tbl_LoanData[[#This Row],[Application Date]]),1)</f>
        <v>45261</v>
      </c>
      <c r="AM1974" s="14">
        <f ca="1">IF(AND(tbl_LoanData[[#This Row],[Application Date]]&gt;=EOMONTH(TODAY(),-1)+1,tbl_LoanData[[#This Row],[Application Date]]&lt;=TODAY()),tbl_LoanData[[#This Row],[Loan Amount]],0)</f>
        <v>0</v>
      </c>
      <c r="AN1974" s="14">
        <f>tbl_LoanData[[#This Row],[Amount Paid]]-(Q1974-X1974)</f>
        <v>312438.41999999993</v>
      </c>
      <c r="AO1974" s="14">
        <f>IF(tbl_LoanData[[#This Row],[Application Status]]="Approved",1,0)</f>
        <v>1</v>
      </c>
      <c r="AP1974" s="22" t="str">
        <f t="shared" ca="1" si="91"/>
        <v/>
      </c>
      <c r="AQ1974" s="22" t="str">
        <f t="shared" ca="1" si="92"/>
        <v/>
      </c>
    </row>
    <row r="1975" spans="1:43" ht="14.4" customHeight="1" x14ac:dyDescent="0.3">
      <c r="A1975" s="2" t="s">
        <v>4215</v>
      </c>
      <c r="B1975" s="2" t="s">
        <v>4216</v>
      </c>
      <c r="C1975" s="2" t="s">
        <v>687</v>
      </c>
      <c r="D1975" s="2" t="s">
        <v>232</v>
      </c>
      <c r="E1975" s="2" t="s">
        <v>465</v>
      </c>
      <c r="F1975" s="2">
        <v>57</v>
      </c>
      <c r="G1975" s="2" t="s">
        <v>83</v>
      </c>
      <c r="H1975" s="2" t="s">
        <v>110</v>
      </c>
      <c r="I1975" s="2" t="s">
        <v>46</v>
      </c>
      <c r="J1975" s="3">
        <v>45283</v>
      </c>
      <c r="K1975" s="3">
        <v>45289</v>
      </c>
      <c r="L1975" s="2" t="s">
        <v>39</v>
      </c>
      <c r="M1975" s="2" t="s">
        <v>127</v>
      </c>
      <c r="N1975" s="2" t="s">
        <v>152</v>
      </c>
      <c r="O1975" s="4">
        <v>2512000</v>
      </c>
      <c r="P1975" s="4">
        <v>631200</v>
      </c>
      <c r="Q1975" s="4">
        <v>1880800</v>
      </c>
      <c r="R1975" s="2">
        <v>48</v>
      </c>
      <c r="S1975" s="5">
        <v>7.38</v>
      </c>
      <c r="T1975" s="4">
        <v>50750.25</v>
      </c>
      <c r="U1975" s="2" t="s">
        <v>73</v>
      </c>
      <c r="V1975" s="2" t="s">
        <v>74</v>
      </c>
      <c r="W1975" s="4">
        <v>1624008</v>
      </c>
      <c r="X1975" s="4">
        <v>812004.16</v>
      </c>
      <c r="Y1975" s="4">
        <v>2436012.16</v>
      </c>
      <c r="Z1975" s="2">
        <v>0</v>
      </c>
      <c r="AA1975" s="2" t="s">
        <v>56</v>
      </c>
      <c r="AB1975" s="2" t="s">
        <v>15731</v>
      </c>
      <c r="AC1975" s="2" t="s">
        <v>360</v>
      </c>
      <c r="AD1975" s="2" t="s">
        <v>76</v>
      </c>
      <c r="AE1975" s="5">
        <v>74.87</v>
      </c>
      <c r="AF1975" s="2">
        <v>0</v>
      </c>
      <c r="AG1975" s="2" t="s">
        <v>77</v>
      </c>
      <c r="AH1975" s="2">
        <v>6</v>
      </c>
      <c r="AI1975" s="6" t="str">
        <f t="shared" si="90"/>
        <v>55-64</v>
      </c>
      <c r="AJ1975" s="11">
        <f>YEAR(tbl_LoanData[[#This Row],[Application Date]])</f>
        <v>2023</v>
      </c>
      <c r="AK1975" s="11" t="str">
        <f>TEXT(tbl_LoanData[[#This Row],[Application Date]],"MMMM")</f>
        <v>December</v>
      </c>
      <c r="AL1975" s="12">
        <f>DATE(YEAR(tbl_LoanData[[#This Row],[Application Date]]),MONTH(tbl_LoanData[[#This Row],[Application Date]]),1)</f>
        <v>45261</v>
      </c>
      <c r="AM1975" s="14">
        <f ca="1">IF(AND(tbl_LoanData[[#This Row],[Application Date]]&gt;=EOMONTH(TODAY(),-1)+1,tbl_LoanData[[#This Row],[Application Date]]&lt;=TODAY()),tbl_LoanData[[#This Row],[Loan Amount]],0)</f>
        <v>0</v>
      </c>
      <c r="AN1975" s="14">
        <f>tbl_LoanData[[#This Row],[Amount Paid]]-(Q1975-X1975)</f>
        <v>555212.16000000015</v>
      </c>
      <c r="AO1975" s="14">
        <f>IF(tbl_LoanData[[#This Row],[Application Status]]="Approved",1,0)</f>
        <v>1</v>
      </c>
      <c r="AP1975" s="22" t="str">
        <f t="shared" ca="1" si="91"/>
        <v/>
      </c>
      <c r="AQ1975" s="22" t="str">
        <f t="shared" ca="1" si="92"/>
        <v/>
      </c>
    </row>
    <row r="1976" spans="1:43" ht="14.4" customHeight="1" x14ac:dyDescent="0.3">
      <c r="A1976" s="2" t="s">
        <v>4319</v>
      </c>
      <c r="B1976" s="2" t="s">
        <v>4320</v>
      </c>
      <c r="C1976" s="2" t="s">
        <v>530</v>
      </c>
      <c r="D1976" s="2" t="s">
        <v>142</v>
      </c>
      <c r="E1976" s="2" t="s">
        <v>82</v>
      </c>
      <c r="F1976" s="2">
        <v>37</v>
      </c>
      <c r="G1976" s="2" t="s">
        <v>69</v>
      </c>
      <c r="H1976" s="2" t="s">
        <v>269</v>
      </c>
      <c r="I1976" s="2" t="s">
        <v>46</v>
      </c>
      <c r="J1976" s="3">
        <v>45261</v>
      </c>
      <c r="K1976" s="3">
        <v>45282</v>
      </c>
      <c r="L1976" s="2" t="s">
        <v>36</v>
      </c>
      <c r="M1976" s="2" t="s">
        <v>104</v>
      </c>
      <c r="N1976" s="2" t="s">
        <v>592</v>
      </c>
      <c r="O1976" s="4">
        <v>1386000</v>
      </c>
      <c r="P1976" s="4">
        <v>236100</v>
      </c>
      <c r="Q1976" s="4">
        <v>1149900</v>
      </c>
      <c r="R1976" s="2">
        <v>48</v>
      </c>
      <c r="S1976" s="5">
        <v>9.0399999999999991</v>
      </c>
      <c r="T1976" s="4">
        <v>32618.83</v>
      </c>
      <c r="U1976" s="2" t="s">
        <v>73</v>
      </c>
      <c r="V1976" s="2" t="s">
        <v>74</v>
      </c>
      <c r="W1976" s="4">
        <v>945946.07</v>
      </c>
      <c r="X1976" s="4">
        <v>619757.77</v>
      </c>
      <c r="Y1976" s="4">
        <v>1565703.84</v>
      </c>
      <c r="Z1976" s="2">
        <v>87</v>
      </c>
      <c r="AA1976" s="2" t="s">
        <v>59</v>
      </c>
      <c r="AB1976" s="2" t="s">
        <v>15728</v>
      </c>
      <c r="AC1976" s="2" t="s">
        <v>87</v>
      </c>
      <c r="AD1976" s="2" t="s">
        <v>76</v>
      </c>
      <c r="AE1976" s="5">
        <v>82.97</v>
      </c>
      <c r="AF1976" s="2">
        <v>3</v>
      </c>
      <c r="AG1976" s="2" t="s">
        <v>130</v>
      </c>
      <c r="AH1976" s="2">
        <v>21</v>
      </c>
      <c r="AI1976" s="6" t="str">
        <f t="shared" si="90"/>
        <v>35-44</v>
      </c>
      <c r="AJ1976" s="11">
        <f>YEAR(tbl_LoanData[[#This Row],[Application Date]])</f>
        <v>2023</v>
      </c>
      <c r="AK1976" s="11" t="str">
        <f>TEXT(tbl_LoanData[[#This Row],[Application Date]],"MMMM")</f>
        <v>December</v>
      </c>
      <c r="AL1976" s="12">
        <f>DATE(YEAR(tbl_LoanData[[#This Row],[Application Date]]),MONTH(tbl_LoanData[[#This Row],[Application Date]]),1)</f>
        <v>45261</v>
      </c>
      <c r="AM1976" s="14">
        <f ca="1">IF(AND(tbl_LoanData[[#This Row],[Application Date]]&gt;=EOMONTH(TODAY(),-1)+1,tbl_LoanData[[#This Row],[Application Date]]&lt;=TODAY()),tbl_LoanData[[#This Row],[Loan Amount]],0)</f>
        <v>0</v>
      </c>
      <c r="AN1976" s="14">
        <f>tbl_LoanData[[#This Row],[Amount Paid]]-(Q1976-X1976)</f>
        <v>415803.83999999997</v>
      </c>
      <c r="AO1976" s="14">
        <f>IF(tbl_LoanData[[#This Row],[Application Status]]="Approved",1,0)</f>
        <v>1</v>
      </c>
      <c r="AP1976" s="22" t="str">
        <f t="shared" ca="1" si="91"/>
        <v/>
      </c>
      <c r="AQ1976" s="22" t="str">
        <f t="shared" ca="1" si="92"/>
        <v/>
      </c>
    </row>
    <row r="1977" spans="1:43" ht="14.4" customHeight="1" x14ac:dyDescent="0.3">
      <c r="A1977" s="2" t="s">
        <v>4331</v>
      </c>
      <c r="B1977" s="2" t="s">
        <v>4332</v>
      </c>
      <c r="C1977" s="2" t="s">
        <v>599</v>
      </c>
      <c r="D1977" s="2" t="s">
        <v>91</v>
      </c>
      <c r="E1977" s="2" t="s">
        <v>323</v>
      </c>
      <c r="F1977" s="2">
        <v>22</v>
      </c>
      <c r="G1977" s="2" t="s">
        <v>83</v>
      </c>
      <c r="H1977" s="2" t="s">
        <v>398</v>
      </c>
      <c r="I1977" s="2" t="s">
        <v>46</v>
      </c>
      <c r="J1977" s="3">
        <v>45280</v>
      </c>
      <c r="K1977" s="3">
        <v>45282</v>
      </c>
      <c r="L1977" s="2" t="s">
        <v>37</v>
      </c>
      <c r="M1977" s="2" t="s">
        <v>104</v>
      </c>
      <c r="N1977" s="2" t="s">
        <v>192</v>
      </c>
      <c r="O1977" s="4">
        <v>135000</v>
      </c>
      <c r="P1977" s="4">
        <v>19200</v>
      </c>
      <c r="Q1977" s="4">
        <v>115800</v>
      </c>
      <c r="R1977" s="2">
        <v>48</v>
      </c>
      <c r="S1977" s="5">
        <v>11.12</v>
      </c>
      <c r="T1977" s="4">
        <v>3485.58</v>
      </c>
      <c r="U1977" s="2" t="s">
        <v>73</v>
      </c>
      <c r="V1977" s="2" t="s">
        <v>74</v>
      </c>
      <c r="W1977" s="4">
        <v>104567.4</v>
      </c>
      <c r="X1977" s="4">
        <v>62740.44</v>
      </c>
      <c r="Y1977" s="4">
        <v>167307.84</v>
      </c>
      <c r="Z1977" s="2">
        <v>56</v>
      </c>
      <c r="AA1977" s="2" t="s">
        <v>58</v>
      </c>
      <c r="AB1977" s="2" t="s">
        <v>15731</v>
      </c>
      <c r="AC1977" s="2" t="s">
        <v>332</v>
      </c>
      <c r="AD1977" s="2" t="s">
        <v>76</v>
      </c>
      <c r="AE1977" s="5">
        <v>85.78</v>
      </c>
      <c r="AF1977" s="2">
        <v>2</v>
      </c>
      <c r="AG1977" s="2" t="s">
        <v>15718</v>
      </c>
      <c r="AH1977" s="2">
        <v>2</v>
      </c>
      <c r="AI1977" s="6" t="str">
        <f t="shared" si="90"/>
        <v>18-24</v>
      </c>
      <c r="AJ1977" s="11">
        <f>YEAR(tbl_LoanData[[#This Row],[Application Date]])</f>
        <v>2023</v>
      </c>
      <c r="AK1977" s="11" t="str">
        <f>TEXT(tbl_LoanData[[#This Row],[Application Date]],"MMMM")</f>
        <v>December</v>
      </c>
      <c r="AL1977" s="12">
        <f>DATE(YEAR(tbl_LoanData[[#This Row],[Application Date]]),MONTH(tbl_LoanData[[#This Row],[Application Date]]),1)</f>
        <v>45261</v>
      </c>
      <c r="AM1977" s="14">
        <f ca="1">IF(AND(tbl_LoanData[[#This Row],[Application Date]]&gt;=EOMONTH(TODAY(),-1)+1,tbl_LoanData[[#This Row],[Application Date]]&lt;=TODAY()),tbl_LoanData[[#This Row],[Loan Amount]],0)</f>
        <v>0</v>
      </c>
      <c r="AN1977" s="14">
        <f>tbl_LoanData[[#This Row],[Amount Paid]]-(Q1977-X1977)</f>
        <v>51507.839999999997</v>
      </c>
      <c r="AO1977" s="14">
        <f>IF(tbl_LoanData[[#This Row],[Application Status]]="Approved",1,0)</f>
        <v>1</v>
      </c>
      <c r="AP1977" s="22" t="str">
        <f t="shared" ca="1" si="91"/>
        <v/>
      </c>
      <c r="AQ1977" s="22" t="str">
        <f t="shared" ca="1" si="92"/>
        <v/>
      </c>
    </row>
    <row r="1978" spans="1:43" ht="14.4" customHeight="1" x14ac:dyDescent="0.3">
      <c r="A1978" s="2" t="s">
        <v>4345</v>
      </c>
      <c r="B1978" s="2" t="s">
        <v>4346</v>
      </c>
      <c r="C1978" s="2" t="s">
        <v>644</v>
      </c>
      <c r="D1978" s="2" t="s">
        <v>117</v>
      </c>
      <c r="E1978" s="2" t="s">
        <v>312</v>
      </c>
      <c r="F1978" s="2">
        <v>63</v>
      </c>
      <c r="G1978" s="2" t="s">
        <v>83</v>
      </c>
      <c r="H1978" s="2" t="s">
        <v>244</v>
      </c>
      <c r="I1978" s="2" t="s">
        <v>48</v>
      </c>
      <c r="J1978" s="3">
        <v>45285</v>
      </c>
      <c r="K1978" s="3">
        <v>45290</v>
      </c>
      <c r="L1978" s="2" t="s">
        <v>40</v>
      </c>
      <c r="M1978" s="2" t="s">
        <v>85</v>
      </c>
      <c r="N1978" s="2" t="s">
        <v>274</v>
      </c>
      <c r="O1978" s="4">
        <v>994000</v>
      </c>
      <c r="P1978" s="4">
        <v>338800</v>
      </c>
      <c r="Q1978" s="4">
        <v>655200</v>
      </c>
      <c r="R1978" s="2">
        <v>36</v>
      </c>
      <c r="S1978" s="5">
        <v>13.76</v>
      </c>
      <c r="T1978" s="4">
        <v>25712.959999999999</v>
      </c>
      <c r="U1978" s="2" t="s">
        <v>73</v>
      </c>
      <c r="V1978" s="2" t="s">
        <v>74</v>
      </c>
      <c r="W1978" s="4">
        <v>797101.76</v>
      </c>
      <c r="X1978" s="4">
        <v>128564.8</v>
      </c>
      <c r="Y1978" s="4">
        <v>925666.56</v>
      </c>
      <c r="Z1978" s="2">
        <v>29</v>
      </c>
      <c r="AA1978" s="2" t="s">
        <v>57</v>
      </c>
      <c r="AB1978" s="2" t="s">
        <v>15729</v>
      </c>
      <c r="AC1978" s="2" t="s">
        <v>87</v>
      </c>
      <c r="AD1978" s="2" t="s">
        <v>76</v>
      </c>
      <c r="AE1978" s="5">
        <v>65.92</v>
      </c>
      <c r="AF1978" s="2">
        <v>1</v>
      </c>
      <c r="AG1978" s="2" t="s">
        <v>77</v>
      </c>
      <c r="AH1978" s="2">
        <v>5</v>
      </c>
      <c r="AI1978" s="6" t="str">
        <f t="shared" si="90"/>
        <v>55-64</v>
      </c>
      <c r="AJ1978" s="11">
        <f>YEAR(tbl_LoanData[[#This Row],[Application Date]])</f>
        <v>2023</v>
      </c>
      <c r="AK1978" s="11" t="str">
        <f>TEXT(tbl_LoanData[[#This Row],[Application Date]],"MMMM")</f>
        <v>December</v>
      </c>
      <c r="AL1978" s="12">
        <f>DATE(YEAR(tbl_LoanData[[#This Row],[Application Date]]),MONTH(tbl_LoanData[[#This Row],[Application Date]]),1)</f>
        <v>45261</v>
      </c>
      <c r="AM1978" s="14">
        <f ca="1">IF(AND(tbl_LoanData[[#This Row],[Application Date]]&gt;=EOMONTH(TODAY(),-1)+1,tbl_LoanData[[#This Row],[Application Date]]&lt;=TODAY()),tbl_LoanData[[#This Row],[Loan Amount]],0)</f>
        <v>0</v>
      </c>
      <c r="AN1978" s="14">
        <f>tbl_LoanData[[#This Row],[Amount Paid]]-(Q1978-X1978)</f>
        <v>270466.56000000006</v>
      </c>
      <c r="AO1978" s="14">
        <f>IF(tbl_LoanData[[#This Row],[Application Status]]="Approved",1,0)</f>
        <v>1</v>
      </c>
      <c r="AP1978" s="22" t="str">
        <f t="shared" ca="1" si="91"/>
        <v/>
      </c>
      <c r="AQ1978" s="22" t="str">
        <f t="shared" ca="1" si="92"/>
        <v/>
      </c>
    </row>
    <row r="1979" spans="1:43" x14ac:dyDescent="0.3">
      <c r="A1979" s="2" t="s">
        <v>4355</v>
      </c>
      <c r="B1979" s="2" t="s">
        <v>4356</v>
      </c>
      <c r="C1979" s="2" t="s">
        <v>109</v>
      </c>
      <c r="D1979" s="2" t="s">
        <v>209</v>
      </c>
      <c r="E1979" s="2" t="s">
        <v>210</v>
      </c>
      <c r="F1979" s="2">
        <v>26</v>
      </c>
      <c r="G1979" s="2" t="s">
        <v>83</v>
      </c>
      <c r="H1979" s="2" t="s">
        <v>136</v>
      </c>
      <c r="I1979" s="2" t="s">
        <v>49</v>
      </c>
      <c r="J1979" s="3">
        <v>45278</v>
      </c>
      <c r="K1979" s="3">
        <v>45290</v>
      </c>
      <c r="L1979" s="2" t="s">
        <v>38</v>
      </c>
      <c r="M1979" s="2" t="s">
        <v>111</v>
      </c>
      <c r="N1979" s="2" t="s">
        <v>112</v>
      </c>
      <c r="O1979" s="4">
        <v>1597000</v>
      </c>
      <c r="P1979" s="4">
        <v>260800</v>
      </c>
      <c r="Q1979" s="4">
        <v>1336200</v>
      </c>
      <c r="R1979" s="2">
        <v>48</v>
      </c>
      <c r="S1979" s="5">
        <v>11.59</v>
      </c>
      <c r="T1979" s="4">
        <v>40742.97</v>
      </c>
      <c r="U1979" s="2" t="s">
        <v>73</v>
      </c>
      <c r="V1979" s="2" t="s">
        <v>74</v>
      </c>
      <c r="W1979" s="4">
        <v>1059317.22</v>
      </c>
      <c r="X1979" s="4">
        <v>896345.1</v>
      </c>
      <c r="Y1979" s="4">
        <v>1955662.32</v>
      </c>
      <c r="Z1979" s="2">
        <v>180</v>
      </c>
      <c r="AA1979" s="2" t="s">
        <v>60</v>
      </c>
      <c r="AB1979" s="2" t="s">
        <v>15727</v>
      </c>
      <c r="AC1979" s="2" t="s">
        <v>106</v>
      </c>
      <c r="AD1979" s="2" t="s">
        <v>76</v>
      </c>
      <c r="AE1979" s="5">
        <v>83.67</v>
      </c>
      <c r="AF1979" s="2">
        <v>6</v>
      </c>
      <c r="AG1979" s="2" t="s">
        <v>130</v>
      </c>
      <c r="AH1979" s="2">
        <v>12</v>
      </c>
      <c r="AI1979" s="6" t="str">
        <f t="shared" si="90"/>
        <v>25-34</v>
      </c>
      <c r="AJ1979" s="11">
        <f>YEAR(tbl_LoanData[[#This Row],[Application Date]])</f>
        <v>2023</v>
      </c>
      <c r="AK1979" s="11" t="str">
        <f>TEXT(tbl_LoanData[[#This Row],[Application Date]],"MMMM")</f>
        <v>December</v>
      </c>
      <c r="AL1979" s="12">
        <f>DATE(YEAR(tbl_LoanData[[#This Row],[Application Date]]),MONTH(tbl_LoanData[[#This Row],[Application Date]]),1)</f>
        <v>45261</v>
      </c>
      <c r="AM1979" s="14">
        <f ca="1">IF(AND(tbl_LoanData[[#This Row],[Application Date]]&gt;=EOMONTH(TODAY(),-1)+1,tbl_LoanData[[#This Row],[Application Date]]&lt;=TODAY()),tbl_LoanData[[#This Row],[Loan Amount]],0)</f>
        <v>0</v>
      </c>
      <c r="AN1979" s="14">
        <f>tbl_LoanData[[#This Row],[Amount Paid]]-(Q1979-X1979)</f>
        <v>619462.31999999995</v>
      </c>
      <c r="AO1979" s="14">
        <f>IF(tbl_LoanData[[#This Row],[Application Status]]="Approved",1,0)</f>
        <v>1</v>
      </c>
      <c r="AP1979" s="22" t="str">
        <f t="shared" ca="1" si="91"/>
        <v/>
      </c>
      <c r="AQ1979" s="22" t="str">
        <f t="shared" ca="1" si="92"/>
        <v/>
      </c>
    </row>
    <row r="1980" spans="1:43" ht="14.4" customHeight="1" x14ac:dyDescent="0.3">
      <c r="A1980" s="2" t="s">
        <v>4457</v>
      </c>
      <c r="B1980" s="2" t="s">
        <v>4458</v>
      </c>
      <c r="C1980" s="2" t="s">
        <v>277</v>
      </c>
      <c r="D1980" s="2" t="s">
        <v>142</v>
      </c>
      <c r="E1980" s="2" t="s">
        <v>165</v>
      </c>
      <c r="F1980" s="2">
        <v>24</v>
      </c>
      <c r="G1980" s="2" t="s">
        <v>83</v>
      </c>
      <c r="H1980" s="2" t="s">
        <v>265</v>
      </c>
      <c r="I1980" s="2" t="s">
        <v>44</v>
      </c>
      <c r="J1980" s="3">
        <v>45283</v>
      </c>
      <c r="K1980" s="3">
        <v>45302</v>
      </c>
      <c r="L1980" s="2" t="s">
        <v>37</v>
      </c>
      <c r="M1980" s="2" t="s">
        <v>104</v>
      </c>
      <c r="N1980" s="2" t="s">
        <v>192</v>
      </c>
      <c r="O1980" s="4">
        <v>87000</v>
      </c>
      <c r="P1980" s="4">
        <v>33000</v>
      </c>
      <c r="Q1980" s="4">
        <v>54000</v>
      </c>
      <c r="R1980" s="2">
        <v>18</v>
      </c>
      <c r="S1980" s="5">
        <v>12.43</v>
      </c>
      <c r="T1980" s="4">
        <v>3559.35</v>
      </c>
      <c r="U1980" s="2" t="s">
        <v>73</v>
      </c>
      <c r="V1980" s="2" t="s">
        <v>34</v>
      </c>
      <c r="W1980" s="4">
        <v>60508.95</v>
      </c>
      <c r="X1980" s="4">
        <v>3559.35</v>
      </c>
      <c r="Y1980" s="4">
        <v>64068.3</v>
      </c>
      <c r="Z1980" s="2">
        <v>29</v>
      </c>
      <c r="AA1980" s="2" t="s">
        <v>57</v>
      </c>
      <c r="AB1980" s="2" t="s">
        <v>15732</v>
      </c>
      <c r="AC1980" s="2" t="s">
        <v>332</v>
      </c>
      <c r="AD1980" s="2" t="s">
        <v>76</v>
      </c>
      <c r="AE1980" s="5">
        <v>62.07</v>
      </c>
      <c r="AF1980" s="2">
        <v>1</v>
      </c>
      <c r="AG1980" s="2" t="s">
        <v>77</v>
      </c>
      <c r="AH1980" s="2">
        <v>19</v>
      </c>
      <c r="AI1980" s="6" t="str">
        <f t="shared" si="90"/>
        <v>18-24</v>
      </c>
      <c r="AJ1980" s="11">
        <f>YEAR(tbl_LoanData[[#This Row],[Application Date]])</f>
        <v>2023</v>
      </c>
      <c r="AK1980" s="11" t="str">
        <f>TEXT(tbl_LoanData[[#This Row],[Application Date]],"MMMM")</f>
        <v>December</v>
      </c>
      <c r="AL1980" s="12">
        <f>DATE(YEAR(tbl_LoanData[[#This Row],[Application Date]]),MONTH(tbl_LoanData[[#This Row],[Application Date]]),1)</f>
        <v>45261</v>
      </c>
      <c r="AM1980" s="14">
        <f ca="1">IF(AND(tbl_LoanData[[#This Row],[Application Date]]&gt;=EOMONTH(TODAY(),-1)+1,tbl_LoanData[[#This Row],[Application Date]]&lt;=TODAY()),tbl_LoanData[[#This Row],[Loan Amount]],0)</f>
        <v>0</v>
      </c>
      <c r="AN1980" s="14">
        <f>tbl_LoanData[[#This Row],[Amount Paid]]-(Q1980-X1980)</f>
        <v>10068.299999999996</v>
      </c>
      <c r="AO1980" s="14">
        <f>IF(tbl_LoanData[[#This Row],[Application Status]]="Approved",1,0)</f>
        <v>1</v>
      </c>
      <c r="AP1980" s="22" t="str">
        <f t="shared" ca="1" si="91"/>
        <v/>
      </c>
      <c r="AQ1980" s="22" t="str">
        <f t="shared" ca="1" si="92"/>
        <v/>
      </c>
    </row>
    <row r="1981" spans="1:43" ht="14.4" customHeight="1" x14ac:dyDescent="0.3">
      <c r="A1981" s="2" t="s">
        <v>4481</v>
      </c>
      <c r="B1981" s="2" t="s">
        <v>4482</v>
      </c>
      <c r="C1981" s="2" t="s">
        <v>188</v>
      </c>
      <c r="D1981" s="2" t="s">
        <v>254</v>
      </c>
      <c r="E1981" s="2" t="s">
        <v>406</v>
      </c>
      <c r="F1981" s="2">
        <v>58</v>
      </c>
      <c r="G1981" s="2" t="s">
        <v>69</v>
      </c>
      <c r="H1981" s="2" t="s">
        <v>565</v>
      </c>
      <c r="I1981" s="2" t="s">
        <v>47</v>
      </c>
      <c r="J1981" s="3">
        <v>45290</v>
      </c>
      <c r="K1981" s="3">
        <v>45308</v>
      </c>
      <c r="L1981" s="2" t="s">
        <v>41</v>
      </c>
      <c r="M1981" s="2" t="s">
        <v>184</v>
      </c>
      <c r="N1981" s="2" t="s">
        <v>426</v>
      </c>
      <c r="O1981" s="4">
        <v>3485000</v>
      </c>
      <c r="P1981" s="4">
        <v>1041500</v>
      </c>
      <c r="Q1981" s="4">
        <v>2443500</v>
      </c>
      <c r="R1981" s="2">
        <v>48</v>
      </c>
      <c r="S1981" s="5">
        <v>9.51</v>
      </c>
      <c r="T1981" s="4">
        <v>70270.990000000005</v>
      </c>
      <c r="U1981" s="2" t="s">
        <v>73</v>
      </c>
      <c r="V1981" s="2" t="s">
        <v>74</v>
      </c>
      <c r="W1981" s="4">
        <v>2178400.69</v>
      </c>
      <c r="X1981" s="4">
        <v>1194606.71</v>
      </c>
      <c r="Y1981" s="4">
        <v>3373007.4</v>
      </c>
      <c r="Z1981" s="2">
        <v>0</v>
      </c>
      <c r="AA1981" s="2" t="s">
        <v>56</v>
      </c>
      <c r="AB1981" s="2" t="s">
        <v>15735</v>
      </c>
      <c r="AC1981" s="2" t="s">
        <v>121</v>
      </c>
      <c r="AD1981" s="2" t="s">
        <v>76</v>
      </c>
      <c r="AE1981" s="5">
        <v>70.11</v>
      </c>
      <c r="AF1981" s="2">
        <v>0</v>
      </c>
      <c r="AG1981" s="2" t="s">
        <v>77</v>
      </c>
      <c r="AH1981" s="2">
        <v>18</v>
      </c>
      <c r="AI1981" s="6" t="str">
        <f t="shared" si="90"/>
        <v>55-64</v>
      </c>
      <c r="AJ1981" s="11">
        <f>YEAR(tbl_LoanData[[#This Row],[Application Date]])</f>
        <v>2023</v>
      </c>
      <c r="AK1981" s="11" t="str">
        <f>TEXT(tbl_LoanData[[#This Row],[Application Date]],"MMMM")</f>
        <v>December</v>
      </c>
      <c r="AL1981" s="12">
        <f>DATE(YEAR(tbl_LoanData[[#This Row],[Application Date]]),MONTH(tbl_LoanData[[#This Row],[Application Date]]),1)</f>
        <v>45261</v>
      </c>
      <c r="AM1981" s="14">
        <f ca="1">IF(AND(tbl_LoanData[[#This Row],[Application Date]]&gt;=EOMONTH(TODAY(),-1)+1,tbl_LoanData[[#This Row],[Application Date]]&lt;=TODAY()),tbl_LoanData[[#This Row],[Loan Amount]],0)</f>
        <v>0</v>
      </c>
      <c r="AN1981" s="14">
        <f>tbl_LoanData[[#This Row],[Amount Paid]]-(Q1981-X1981)</f>
        <v>929507.39999999991</v>
      </c>
      <c r="AO1981" s="14">
        <f>IF(tbl_LoanData[[#This Row],[Application Status]]="Approved",1,0)</f>
        <v>1</v>
      </c>
      <c r="AP1981" s="22" t="str">
        <f t="shared" ca="1" si="91"/>
        <v/>
      </c>
      <c r="AQ1981" s="22" t="str">
        <f t="shared" ca="1" si="92"/>
        <v/>
      </c>
    </row>
    <row r="1982" spans="1:43" ht="14.4" customHeight="1" x14ac:dyDescent="0.3">
      <c r="A1982" s="2" t="s">
        <v>4591</v>
      </c>
      <c r="B1982" s="2" t="s">
        <v>4592</v>
      </c>
      <c r="C1982" s="2" t="s">
        <v>124</v>
      </c>
      <c r="D1982" s="2" t="s">
        <v>182</v>
      </c>
      <c r="E1982" s="2" t="s">
        <v>293</v>
      </c>
      <c r="F1982" s="2">
        <v>29</v>
      </c>
      <c r="G1982" s="2" t="s">
        <v>69</v>
      </c>
      <c r="H1982" s="2" t="s">
        <v>228</v>
      </c>
      <c r="I1982" s="2" t="s">
        <v>43</v>
      </c>
      <c r="J1982" s="3">
        <v>45276</v>
      </c>
      <c r="K1982" s="3">
        <v>45289</v>
      </c>
      <c r="L1982" s="2" t="s">
        <v>37</v>
      </c>
      <c r="M1982" s="2" t="s">
        <v>94</v>
      </c>
      <c r="N1982" s="2" t="s">
        <v>568</v>
      </c>
      <c r="O1982" s="4">
        <v>87000</v>
      </c>
      <c r="P1982" s="4">
        <v>22300</v>
      </c>
      <c r="Q1982" s="4">
        <v>64700</v>
      </c>
      <c r="R1982" s="2">
        <v>36</v>
      </c>
      <c r="S1982" s="5">
        <v>9.7100000000000009</v>
      </c>
      <c r="T1982" s="4">
        <v>2320.75</v>
      </c>
      <c r="U1982" s="2" t="s">
        <v>73</v>
      </c>
      <c r="V1982" s="2" t="s">
        <v>74</v>
      </c>
      <c r="W1982" s="4">
        <v>74264</v>
      </c>
      <c r="X1982" s="4">
        <v>9283.11</v>
      </c>
      <c r="Y1982" s="4">
        <v>83547.11</v>
      </c>
      <c r="Z1982" s="2">
        <v>0</v>
      </c>
      <c r="AA1982" s="2" t="s">
        <v>56</v>
      </c>
      <c r="AB1982" s="2" t="s">
        <v>15732</v>
      </c>
      <c r="AC1982" s="2" t="s">
        <v>121</v>
      </c>
      <c r="AD1982" s="2" t="s">
        <v>76</v>
      </c>
      <c r="AE1982" s="5">
        <v>74.37</v>
      </c>
      <c r="AF1982" s="2">
        <v>0</v>
      </c>
      <c r="AG1982" s="2" t="s">
        <v>77</v>
      </c>
      <c r="AH1982" s="2">
        <v>13</v>
      </c>
      <c r="AI1982" s="6" t="str">
        <f t="shared" si="90"/>
        <v>25-34</v>
      </c>
      <c r="AJ1982" s="11">
        <f>YEAR(tbl_LoanData[[#This Row],[Application Date]])</f>
        <v>2023</v>
      </c>
      <c r="AK1982" s="11" t="str">
        <f>TEXT(tbl_LoanData[[#This Row],[Application Date]],"MMMM")</f>
        <v>December</v>
      </c>
      <c r="AL1982" s="12">
        <f>DATE(YEAR(tbl_LoanData[[#This Row],[Application Date]]),MONTH(tbl_LoanData[[#This Row],[Application Date]]),1)</f>
        <v>45261</v>
      </c>
      <c r="AM1982" s="14">
        <f ca="1">IF(AND(tbl_LoanData[[#This Row],[Application Date]]&gt;=EOMONTH(TODAY(),-1)+1,tbl_LoanData[[#This Row],[Application Date]]&lt;=TODAY()),tbl_LoanData[[#This Row],[Loan Amount]],0)</f>
        <v>0</v>
      </c>
      <c r="AN1982" s="14">
        <f>tbl_LoanData[[#This Row],[Amount Paid]]-(Q1982-X1982)</f>
        <v>18847.11</v>
      </c>
      <c r="AO1982" s="14">
        <f>IF(tbl_LoanData[[#This Row],[Application Status]]="Approved",1,0)</f>
        <v>1</v>
      </c>
      <c r="AP1982" s="22" t="str">
        <f t="shared" ca="1" si="91"/>
        <v/>
      </c>
      <c r="AQ1982" s="22" t="str">
        <f t="shared" ca="1" si="92"/>
        <v/>
      </c>
    </row>
    <row r="1983" spans="1:43" ht="14.4" customHeight="1" x14ac:dyDescent="0.3">
      <c r="A1983" s="2" t="s">
        <v>4639</v>
      </c>
      <c r="B1983" s="2" t="s">
        <v>4640</v>
      </c>
      <c r="C1983" s="2" t="s">
        <v>423</v>
      </c>
      <c r="D1983" s="2" t="s">
        <v>254</v>
      </c>
      <c r="E1983" s="2" t="s">
        <v>82</v>
      </c>
      <c r="F1983" s="2">
        <v>29</v>
      </c>
      <c r="G1983" s="2" t="s">
        <v>69</v>
      </c>
      <c r="H1983" s="2" t="s">
        <v>372</v>
      </c>
      <c r="I1983" s="2" t="s">
        <v>43</v>
      </c>
      <c r="J1983" s="3">
        <v>45264</v>
      </c>
      <c r="K1983" s="3"/>
      <c r="L1983" s="2" t="s">
        <v>40</v>
      </c>
      <c r="M1983" s="2" t="s">
        <v>111</v>
      </c>
      <c r="N1983" s="2" t="s">
        <v>120</v>
      </c>
      <c r="O1983" s="4">
        <v>880000</v>
      </c>
      <c r="P1983" s="4">
        <v>123100</v>
      </c>
      <c r="Q1983" s="4">
        <v>756900</v>
      </c>
      <c r="R1983" s="2">
        <v>48</v>
      </c>
      <c r="S1983" s="5">
        <v>7.21</v>
      </c>
      <c r="T1983" s="4">
        <v>20316.46</v>
      </c>
      <c r="U1983" s="2" t="s">
        <v>96</v>
      </c>
      <c r="V1983" s="2" t="s">
        <v>97</v>
      </c>
      <c r="W1983" s="4">
        <v>0</v>
      </c>
      <c r="X1983" s="4">
        <v>0</v>
      </c>
      <c r="Y1983" s="4">
        <v>975189.96</v>
      </c>
      <c r="Z1983" s="2">
        <v>0</v>
      </c>
      <c r="AA1983" s="2" t="s">
        <v>97</v>
      </c>
      <c r="AB1983" s="2" t="s">
        <v>15727</v>
      </c>
      <c r="AC1983" s="2" t="s">
        <v>138</v>
      </c>
      <c r="AD1983" s="2" t="s">
        <v>76</v>
      </c>
      <c r="AE1983" s="5">
        <v>86.01</v>
      </c>
      <c r="AF1983" s="2">
        <v>0</v>
      </c>
      <c r="AG1983" s="2" t="s">
        <v>97</v>
      </c>
      <c r="AH1983" s="2"/>
      <c r="AI1983" s="6" t="str">
        <f t="shared" si="90"/>
        <v>25-34</v>
      </c>
      <c r="AJ1983" s="11">
        <f>YEAR(tbl_LoanData[[#This Row],[Application Date]])</f>
        <v>2023</v>
      </c>
      <c r="AK1983" s="11" t="str">
        <f>TEXT(tbl_LoanData[[#This Row],[Application Date]],"MMMM")</f>
        <v>December</v>
      </c>
      <c r="AL1983" s="12">
        <f>DATE(YEAR(tbl_LoanData[[#This Row],[Application Date]]),MONTH(tbl_LoanData[[#This Row],[Application Date]]),1)</f>
        <v>45261</v>
      </c>
      <c r="AM1983" s="14">
        <f ca="1">IF(AND(tbl_LoanData[[#This Row],[Application Date]]&gt;=EOMONTH(TODAY(),-1)+1,tbl_LoanData[[#This Row],[Application Date]]&lt;=TODAY()),tbl_LoanData[[#This Row],[Loan Amount]],0)</f>
        <v>0</v>
      </c>
      <c r="AN1983" s="14">
        <f>tbl_LoanData[[#This Row],[Amount Paid]]-(Q1983-X1983)</f>
        <v>-756900</v>
      </c>
      <c r="AO1983" s="14">
        <f>IF(tbl_LoanData[[#This Row],[Application Status]]="Approved",1,0)</f>
        <v>0</v>
      </c>
      <c r="AP1983" s="22" t="str">
        <f t="shared" ca="1" si="91"/>
        <v/>
      </c>
      <c r="AQ1983" s="22" t="str">
        <f t="shared" ca="1" si="92"/>
        <v/>
      </c>
    </row>
    <row r="1984" spans="1:43" x14ac:dyDescent="0.3">
      <c r="A1984" s="2" t="s">
        <v>4659</v>
      </c>
      <c r="B1984" s="2" t="s">
        <v>4660</v>
      </c>
      <c r="C1984" s="2" t="s">
        <v>149</v>
      </c>
      <c r="D1984" s="2" t="s">
        <v>142</v>
      </c>
      <c r="E1984" s="2" t="s">
        <v>465</v>
      </c>
      <c r="F1984" s="2">
        <v>49</v>
      </c>
      <c r="G1984" s="2" t="s">
        <v>83</v>
      </c>
      <c r="H1984" s="2" t="s">
        <v>269</v>
      </c>
      <c r="I1984" s="2" t="s">
        <v>46</v>
      </c>
      <c r="J1984" s="3">
        <v>45262</v>
      </c>
      <c r="K1984" s="3">
        <v>45268</v>
      </c>
      <c r="L1984" s="2" t="s">
        <v>40</v>
      </c>
      <c r="M1984" s="2" t="s">
        <v>71</v>
      </c>
      <c r="N1984" s="2" t="s">
        <v>137</v>
      </c>
      <c r="O1984" s="4">
        <v>910000</v>
      </c>
      <c r="P1984" s="4">
        <v>201600</v>
      </c>
      <c r="Q1984" s="4">
        <v>708400</v>
      </c>
      <c r="R1984" s="2">
        <v>36</v>
      </c>
      <c r="S1984" s="5">
        <v>12.58</v>
      </c>
      <c r="T1984" s="4">
        <v>27104.17</v>
      </c>
      <c r="U1984" s="2" t="s">
        <v>73</v>
      </c>
      <c r="V1984" s="2" t="s">
        <v>74</v>
      </c>
      <c r="W1984" s="4">
        <v>867333.44</v>
      </c>
      <c r="X1984" s="4">
        <v>108416.72</v>
      </c>
      <c r="Y1984" s="4">
        <v>975750.16</v>
      </c>
      <c r="Z1984" s="2">
        <v>0</v>
      </c>
      <c r="AA1984" s="2" t="s">
        <v>56</v>
      </c>
      <c r="AB1984" s="2" t="s">
        <v>15729</v>
      </c>
      <c r="AC1984" s="2" t="s">
        <v>129</v>
      </c>
      <c r="AD1984" s="2" t="s">
        <v>76</v>
      </c>
      <c r="AE1984" s="5">
        <v>77.849999999999994</v>
      </c>
      <c r="AF1984" s="2">
        <v>0</v>
      </c>
      <c r="AG1984" s="2" t="s">
        <v>77</v>
      </c>
      <c r="AH1984" s="2">
        <v>6</v>
      </c>
      <c r="AI1984" s="6" t="str">
        <f t="shared" si="90"/>
        <v>45-54</v>
      </c>
      <c r="AJ1984" s="11">
        <f>YEAR(tbl_LoanData[[#This Row],[Application Date]])</f>
        <v>2023</v>
      </c>
      <c r="AK1984" s="11" t="str">
        <f>TEXT(tbl_LoanData[[#This Row],[Application Date]],"MMMM")</f>
        <v>December</v>
      </c>
      <c r="AL1984" s="12">
        <f>DATE(YEAR(tbl_LoanData[[#This Row],[Application Date]]),MONTH(tbl_LoanData[[#This Row],[Application Date]]),1)</f>
        <v>45261</v>
      </c>
      <c r="AM1984" s="14">
        <f ca="1">IF(AND(tbl_LoanData[[#This Row],[Application Date]]&gt;=EOMONTH(TODAY(),-1)+1,tbl_LoanData[[#This Row],[Application Date]]&lt;=TODAY()),tbl_LoanData[[#This Row],[Loan Amount]],0)</f>
        <v>0</v>
      </c>
      <c r="AN1984" s="14">
        <f>tbl_LoanData[[#This Row],[Amount Paid]]-(Q1984-X1984)</f>
        <v>267350.15999999992</v>
      </c>
      <c r="AO1984" s="14">
        <f>IF(tbl_LoanData[[#This Row],[Application Status]]="Approved",1,0)</f>
        <v>1</v>
      </c>
      <c r="AP1984" s="22" t="str">
        <f t="shared" ca="1" si="91"/>
        <v/>
      </c>
      <c r="AQ1984" s="22" t="str">
        <f t="shared" ca="1" si="92"/>
        <v/>
      </c>
    </row>
    <row r="1985" spans="1:43" ht="14.4" customHeight="1" x14ac:dyDescent="0.3">
      <c r="A1985" s="2" t="s">
        <v>4751</v>
      </c>
      <c r="B1985" s="2" t="s">
        <v>4752</v>
      </c>
      <c r="C1985" s="2" t="s">
        <v>644</v>
      </c>
      <c r="D1985" s="2" t="s">
        <v>161</v>
      </c>
      <c r="E1985" s="2" t="s">
        <v>101</v>
      </c>
      <c r="F1985" s="2">
        <v>29</v>
      </c>
      <c r="G1985" s="2" t="s">
        <v>83</v>
      </c>
      <c r="H1985" s="2" t="s">
        <v>259</v>
      </c>
      <c r="I1985" s="2" t="s">
        <v>43</v>
      </c>
      <c r="J1985" s="3">
        <v>45275</v>
      </c>
      <c r="K1985" s="3">
        <v>45295</v>
      </c>
      <c r="L1985" s="2" t="s">
        <v>40</v>
      </c>
      <c r="M1985" s="2" t="s">
        <v>157</v>
      </c>
      <c r="N1985" s="2" t="s">
        <v>328</v>
      </c>
      <c r="O1985" s="4">
        <v>1129000</v>
      </c>
      <c r="P1985" s="4">
        <v>213700</v>
      </c>
      <c r="Q1985" s="4">
        <v>915300</v>
      </c>
      <c r="R1985" s="2">
        <v>60</v>
      </c>
      <c r="S1985" s="5">
        <v>8.73</v>
      </c>
      <c r="T1985" s="4">
        <v>21913.81</v>
      </c>
      <c r="U1985" s="2" t="s">
        <v>73</v>
      </c>
      <c r="V1985" s="2" t="s">
        <v>34</v>
      </c>
      <c r="W1985" s="4">
        <v>416362.39</v>
      </c>
      <c r="X1985" s="4">
        <v>898466.06</v>
      </c>
      <c r="Y1985" s="4">
        <v>1314828.45</v>
      </c>
      <c r="Z1985" s="2">
        <v>372</v>
      </c>
      <c r="AA1985" s="2" t="s">
        <v>60</v>
      </c>
      <c r="AB1985" s="2" t="s">
        <v>15729</v>
      </c>
      <c r="AC1985" s="2" t="s">
        <v>332</v>
      </c>
      <c r="AD1985" s="2" t="s">
        <v>76</v>
      </c>
      <c r="AE1985" s="5">
        <v>81.069999999999993</v>
      </c>
      <c r="AF1985" s="2">
        <v>12</v>
      </c>
      <c r="AG1985" s="2" t="s">
        <v>130</v>
      </c>
      <c r="AH1985" s="2">
        <v>20</v>
      </c>
      <c r="AI1985" s="6" t="str">
        <f t="shared" si="90"/>
        <v>25-34</v>
      </c>
      <c r="AJ1985" s="11">
        <f>YEAR(tbl_LoanData[[#This Row],[Application Date]])</f>
        <v>2023</v>
      </c>
      <c r="AK1985" s="11" t="str">
        <f>TEXT(tbl_LoanData[[#This Row],[Application Date]],"MMMM")</f>
        <v>December</v>
      </c>
      <c r="AL1985" s="12">
        <f>DATE(YEAR(tbl_LoanData[[#This Row],[Application Date]]),MONTH(tbl_LoanData[[#This Row],[Application Date]]),1)</f>
        <v>45261</v>
      </c>
      <c r="AM1985" s="14">
        <f ca="1">IF(AND(tbl_LoanData[[#This Row],[Application Date]]&gt;=EOMONTH(TODAY(),-1)+1,tbl_LoanData[[#This Row],[Application Date]]&lt;=TODAY()),tbl_LoanData[[#This Row],[Loan Amount]],0)</f>
        <v>0</v>
      </c>
      <c r="AN1985" s="14">
        <f>tbl_LoanData[[#This Row],[Amount Paid]]-(Q1985-X1985)</f>
        <v>399528.45000000007</v>
      </c>
      <c r="AO1985" s="14">
        <f>IF(tbl_LoanData[[#This Row],[Application Status]]="Approved",1,0)</f>
        <v>1</v>
      </c>
      <c r="AP1985" s="22" t="str">
        <f t="shared" ca="1" si="91"/>
        <v/>
      </c>
      <c r="AQ1985" s="22" t="str">
        <f t="shared" ca="1" si="92"/>
        <v/>
      </c>
    </row>
    <row r="1986" spans="1:43" ht="14.4" customHeight="1" x14ac:dyDescent="0.3">
      <c r="A1986" s="2" t="s">
        <v>4755</v>
      </c>
      <c r="B1986" s="2" t="s">
        <v>4756</v>
      </c>
      <c r="C1986" s="2" t="s">
        <v>338</v>
      </c>
      <c r="D1986" s="2" t="s">
        <v>82</v>
      </c>
      <c r="E1986" s="2" t="s">
        <v>161</v>
      </c>
      <c r="F1986" s="2">
        <v>53</v>
      </c>
      <c r="G1986" s="2" t="s">
        <v>83</v>
      </c>
      <c r="H1986" s="2" t="s">
        <v>217</v>
      </c>
      <c r="I1986" s="2" t="s">
        <v>46</v>
      </c>
      <c r="J1986" s="3">
        <v>45262</v>
      </c>
      <c r="K1986" s="3">
        <v>45272</v>
      </c>
      <c r="L1986" s="2" t="s">
        <v>36</v>
      </c>
      <c r="M1986" s="2" t="s">
        <v>85</v>
      </c>
      <c r="N1986" s="2" t="s">
        <v>344</v>
      </c>
      <c r="O1986" s="4">
        <v>1441000</v>
      </c>
      <c r="P1986" s="4">
        <v>259700</v>
      </c>
      <c r="Q1986" s="4">
        <v>1181300</v>
      </c>
      <c r="R1986" s="2">
        <v>36</v>
      </c>
      <c r="S1986" s="5">
        <v>12.07</v>
      </c>
      <c r="T1986" s="4">
        <v>44695.8</v>
      </c>
      <c r="U1986" s="2" t="s">
        <v>73</v>
      </c>
      <c r="V1986" s="2" t="s">
        <v>74</v>
      </c>
      <c r="W1986" s="4">
        <v>1430265.6</v>
      </c>
      <c r="X1986" s="4">
        <v>178783.13</v>
      </c>
      <c r="Y1986" s="4">
        <v>1609048.73</v>
      </c>
      <c r="Z1986" s="2">
        <v>0</v>
      </c>
      <c r="AA1986" s="2" t="s">
        <v>56</v>
      </c>
      <c r="AB1986" s="2" t="s">
        <v>15736</v>
      </c>
      <c r="AC1986" s="2" t="s">
        <v>213</v>
      </c>
      <c r="AD1986" s="2" t="s">
        <v>76</v>
      </c>
      <c r="AE1986" s="5">
        <v>81.98</v>
      </c>
      <c r="AF1986" s="2">
        <v>0</v>
      </c>
      <c r="AG1986" s="2" t="s">
        <v>77</v>
      </c>
      <c r="AH1986" s="2">
        <v>10</v>
      </c>
      <c r="AI1986" s="6" t="str">
        <f t="shared" ref="AI1986:AI2049" si="93">IF(F1986&lt;25,"18-24",IF(F1986&lt;35,"25-34",IF(F1986&lt;45,"35-44",IF(F1986&lt;55,"45-54",IF(F1986&lt;65,"55-64","65+")))))</f>
        <v>45-54</v>
      </c>
      <c r="AJ1986" s="11">
        <f>YEAR(tbl_LoanData[[#This Row],[Application Date]])</f>
        <v>2023</v>
      </c>
      <c r="AK1986" s="11" t="str">
        <f>TEXT(tbl_LoanData[[#This Row],[Application Date]],"MMMM")</f>
        <v>December</v>
      </c>
      <c r="AL1986" s="12">
        <f>DATE(YEAR(tbl_LoanData[[#This Row],[Application Date]]),MONTH(tbl_LoanData[[#This Row],[Application Date]]),1)</f>
        <v>45261</v>
      </c>
      <c r="AM1986" s="14">
        <f ca="1">IF(AND(tbl_LoanData[[#This Row],[Application Date]]&gt;=EOMONTH(TODAY(),-1)+1,tbl_LoanData[[#This Row],[Application Date]]&lt;=TODAY()),tbl_LoanData[[#This Row],[Loan Amount]],0)</f>
        <v>0</v>
      </c>
      <c r="AN1986" s="14">
        <f>tbl_LoanData[[#This Row],[Amount Paid]]-(Q1986-X1986)</f>
        <v>427748.7300000001</v>
      </c>
      <c r="AO1986" s="14">
        <f>IF(tbl_LoanData[[#This Row],[Application Status]]="Approved",1,0)</f>
        <v>1</v>
      </c>
      <c r="AP1986" s="22" t="str">
        <f t="shared" ref="AP1986:AP2049" ca="1" si="94">IF(AND(J1986&gt;=DATE(YEAR(TODAY()),MONTH(TODAY()),1),J1986&lt;=TODAY()),"Current MTD",IF(AND(J1986&gt;=EOMONTH(TODAY(),-2)+1,J1986&lt;=EOMONTH(TODAY(),-1)),"Previous MTD",""))</f>
        <v/>
      </c>
      <c r="AQ1986" s="22" t="str">
        <f t="shared" ref="AQ1986:AQ2049" ca="1" si="95">IF(AND(J1986&gt;=DATE(YEAR(TODAY()),MONTH(TODAY()),1),J1986&lt;=TODAY()),TEXT(DATE(YEAR(TODAY()),MONTH(TODAY()),1),"mmm d")&amp;"–"&amp;DAY(TODAY()),IF(AND(J1986&gt;=EOMONTH(TODAY(),-2)+1,J1986&lt;=EOMONTH(TODAY(),-1)),""&amp;TEXT(EOMONTH(TODAY(),-2)+1,"mmm d")&amp;"–"&amp;DAY(TODAY()),""))</f>
        <v/>
      </c>
    </row>
    <row r="1987" spans="1:43" ht="14.4" customHeight="1" x14ac:dyDescent="0.3">
      <c r="A1987" s="2" t="s">
        <v>4791</v>
      </c>
      <c r="B1987" s="2" t="s">
        <v>4792</v>
      </c>
      <c r="C1987" s="2" t="s">
        <v>999</v>
      </c>
      <c r="D1987" s="2" t="s">
        <v>118</v>
      </c>
      <c r="E1987" s="2" t="s">
        <v>268</v>
      </c>
      <c r="F1987" s="2">
        <v>43</v>
      </c>
      <c r="G1987" s="2" t="s">
        <v>69</v>
      </c>
      <c r="H1987" s="2" t="s">
        <v>136</v>
      </c>
      <c r="I1987" s="2" t="s">
        <v>49</v>
      </c>
      <c r="J1987" s="3">
        <v>45265</v>
      </c>
      <c r="K1987" s="3">
        <v>45281</v>
      </c>
      <c r="L1987" s="2" t="s">
        <v>38</v>
      </c>
      <c r="M1987" s="2" t="s">
        <v>111</v>
      </c>
      <c r="N1987" s="2" t="s">
        <v>112</v>
      </c>
      <c r="O1987" s="4">
        <v>1424000</v>
      </c>
      <c r="P1987" s="4">
        <v>530200</v>
      </c>
      <c r="Q1987" s="4">
        <v>893800</v>
      </c>
      <c r="R1987" s="2">
        <v>24</v>
      </c>
      <c r="S1987" s="5">
        <v>5.74</v>
      </c>
      <c r="T1987" s="4">
        <v>41517.01</v>
      </c>
      <c r="U1987" s="2" t="s">
        <v>73</v>
      </c>
      <c r="V1987" s="2" t="s">
        <v>33</v>
      </c>
      <c r="W1987" s="4">
        <v>996408.24</v>
      </c>
      <c r="X1987" s="4">
        <v>0</v>
      </c>
      <c r="Y1987" s="4">
        <v>996408.24</v>
      </c>
      <c r="Z1987" s="2">
        <v>0</v>
      </c>
      <c r="AA1987" s="2" t="s">
        <v>56</v>
      </c>
      <c r="AB1987" s="2" t="s">
        <v>15732</v>
      </c>
      <c r="AC1987" s="2" t="s">
        <v>146</v>
      </c>
      <c r="AD1987" s="2" t="s">
        <v>76</v>
      </c>
      <c r="AE1987" s="5">
        <v>62.77</v>
      </c>
      <c r="AF1987" s="2">
        <v>0</v>
      </c>
      <c r="AG1987" s="2" t="s">
        <v>77</v>
      </c>
      <c r="AH1987" s="2">
        <v>16</v>
      </c>
      <c r="AI1987" s="6" t="str">
        <f t="shared" si="93"/>
        <v>35-44</v>
      </c>
      <c r="AJ1987" s="11">
        <f>YEAR(tbl_LoanData[[#This Row],[Application Date]])</f>
        <v>2023</v>
      </c>
      <c r="AK1987" s="11" t="str">
        <f>TEXT(tbl_LoanData[[#This Row],[Application Date]],"MMMM")</f>
        <v>December</v>
      </c>
      <c r="AL1987" s="12">
        <f>DATE(YEAR(tbl_LoanData[[#This Row],[Application Date]]),MONTH(tbl_LoanData[[#This Row],[Application Date]]),1)</f>
        <v>45261</v>
      </c>
      <c r="AM1987" s="14">
        <f ca="1">IF(AND(tbl_LoanData[[#This Row],[Application Date]]&gt;=EOMONTH(TODAY(),-1)+1,tbl_LoanData[[#This Row],[Application Date]]&lt;=TODAY()),tbl_LoanData[[#This Row],[Loan Amount]],0)</f>
        <v>0</v>
      </c>
      <c r="AN1987" s="14">
        <f>tbl_LoanData[[#This Row],[Amount Paid]]-(Q1987-X1987)</f>
        <v>102608.23999999999</v>
      </c>
      <c r="AO1987" s="14">
        <f>IF(tbl_LoanData[[#This Row],[Application Status]]="Approved",1,0)</f>
        <v>1</v>
      </c>
      <c r="AP1987" s="22" t="str">
        <f t="shared" ca="1" si="94"/>
        <v/>
      </c>
      <c r="AQ1987" s="22" t="str">
        <f t="shared" ca="1" si="95"/>
        <v/>
      </c>
    </row>
    <row r="1988" spans="1:43" ht="14.4" customHeight="1" x14ac:dyDescent="0.3">
      <c r="A1988" s="2" t="s">
        <v>4903</v>
      </c>
      <c r="B1988" s="2" t="s">
        <v>4904</v>
      </c>
      <c r="C1988" s="2" t="s">
        <v>227</v>
      </c>
      <c r="D1988" s="2" t="s">
        <v>91</v>
      </c>
      <c r="E1988" s="2" t="s">
        <v>385</v>
      </c>
      <c r="F1988" s="2">
        <v>42</v>
      </c>
      <c r="G1988" s="2" t="s">
        <v>69</v>
      </c>
      <c r="H1988" s="2" t="s">
        <v>228</v>
      </c>
      <c r="I1988" s="2" t="s">
        <v>43</v>
      </c>
      <c r="J1988" s="3">
        <v>45266</v>
      </c>
      <c r="K1988" s="3">
        <v>45282</v>
      </c>
      <c r="L1988" s="2" t="s">
        <v>41</v>
      </c>
      <c r="M1988" s="2" t="s">
        <v>184</v>
      </c>
      <c r="N1988" s="2" t="s">
        <v>185</v>
      </c>
      <c r="O1988" s="4">
        <v>2712000</v>
      </c>
      <c r="P1988" s="4">
        <v>720600</v>
      </c>
      <c r="Q1988" s="4">
        <v>1991400</v>
      </c>
      <c r="R1988" s="2">
        <v>48</v>
      </c>
      <c r="S1988" s="5">
        <v>13.43</v>
      </c>
      <c r="T1988" s="4">
        <v>63774.58</v>
      </c>
      <c r="U1988" s="2" t="s">
        <v>73</v>
      </c>
      <c r="V1988" s="2" t="s">
        <v>74</v>
      </c>
      <c r="W1988" s="4">
        <v>1977011.98</v>
      </c>
      <c r="X1988" s="4">
        <v>1084168.1000000001</v>
      </c>
      <c r="Y1988" s="4">
        <v>3061180.08</v>
      </c>
      <c r="Z1988" s="2">
        <v>30</v>
      </c>
      <c r="AA1988" s="2" t="s">
        <v>57</v>
      </c>
      <c r="AB1988" s="2" t="s">
        <v>15728</v>
      </c>
      <c r="AC1988" s="2" t="s">
        <v>360</v>
      </c>
      <c r="AD1988" s="2" t="s">
        <v>76</v>
      </c>
      <c r="AE1988" s="5">
        <v>73.430000000000007</v>
      </c>
      <c r="AF1988" s="2">
        <v>1</v>
      </c>
      <c r="AG1988" s="2" t="s">
        <v>77</v>
      </c>
      <c r="AH1988" s="2">
        <v>16</v>
      </c>
      <c r="AI1988" s="6" t="str">
        <f t="shared" si="93"/>
        <v>35-44</v>
      </c>
      <c r="AJ1988" s="11">
        <f>YEAR(tbl_LoanData[[#This Row],[Application Date]])</f>
        <v>2023</v>
      </c>
      <c r="AK1988" s="11" t="str">
        <f>TEXT(tbl_LoanData[[#This Row],[Application Date]],"MMMM")</f>
        <v>December</v>
      </c>
      <c r="AL1988" s="12">
        <f>DATE(YEAR(tbl_LoanData[[#This Row],[Application Date]]),MONTH(tbl_LoanData[[#This Row],[Application Date]]),1)</f>
        <v>45261</v>
      </c>
      <c r="AM1988" s="14">
        <f ca="1">IF(AND(tbl_LoanData[[#This Row],[Application Date]]&gt;=EOMONTH(TODAY(),-1)+1,tbl_LoanData[[#This Row],[Application Date]]&lt;=TODAY()),tbl_LoanData[[#This Row],[Loan Amount]],0)</f>
        <v>0</v>
      </c>
      <c r="AN1988" s="14">
        <f>tbl_LoanData[[#This Row],[Amount Paid]]-(Q1988-X1988)</f>
        <v>1069780.08</v>
      </c>
      <c r="AO1988" s="14">
        <f>IF(tbl_LoanData[[#This Row],[Application Status]]="Approved",1,0)</f>
        <v>1</v>
      </c>
      <c r="AP1988" s="22" t="str">
        <f t="shared" ca="1" si="94"/>
        <v/>
      </c>
      <c r="AQ1988" s="22" t="str">
        <f t="shared" ca="1" si="95"/>
        <v/>
      </c>
    </row>
    <row r="1989" spans="1:43" x14ac:dyDescent="0.3">
      <c r="A1989" s="2" t="s">
        <v>4927</v>
      </c>
      <c r="B1989" s="2" t="s">
        <v>4928</v>
      </c>
      <c r="C1989" s="2" t="s">
        <v>432</v>
      </c>
      <c r="D1989" s="2" t="s">
        <v>67</v>
      </c>
      <c r="E1989" s="2" t="s">
        <v>102</v>
      </c>
      <c r="F1989" s="2">
        <v>34</v>
      </c>
      <c r="G1989" s="2" t="s">
        <v>69</v>
      </c>
      <c r="H1989" s="2" t="s">
        <v>110</v>
      </c>
      <c r="I1989" s="2" t="s">
        <v>46</v>
      </c>
      <c r="J1989" s="3">
        <v>45275</v>
      </c>
      <c r="K1989" s="3">
        <v>45281</v>
      </c>
      <c r="L1989" s="2" t="s">
        <v>41</v>
      </c>
      <c r="M1989" s="2" t="s">
        <v>144</v>
      </c>
      <c r="N1989" s="2" t="s">
        <v>145</v>
      </c>
      <c r="O1989" s="4">
        <v>2774000</v>
      </c>
      <c r="P1989" s="4">
        <v>502600</v>
      </c>
      <c r="Q1989" s="4">
        <v>2271400</v>
      </c>
      <c r="R1989" s="2">
        <v>18</v>
      </c>
      <c r="S1989" s="5">
        <v>5.52</v>
      </c>
      <c r="T1989" s="4">
        <v>136637.32999999999</v>
      </c>
      <c r="U1989" s="2" t="s">
        <v>73</v>
      </c>
      <c r="V1989" s="2" t="s">
        <v>33</v>
      </c>
      <c r="W1989" s="4">
        <v>2459471.92</v>
      </c>
      <c r="X1989" s="4">
        <v>0</v>
      </c>
      <c r="Y1989" s="4">
        <v>2459471.92</v>
      </c>
      <c r="Z1989" s="2">
        <v>0</v>
      </c>
      <c r="AA1989" s="2" t="s">
        <v>56</v>
      </c>
      <c r="AB1989" s="2" t="s">
        <v>15733</v>
      </c>
      <c r="AC1989" s="2" t="s">
        <v>129</v>
      </c>
      <c r="AD1989" s="2" t="s">
        <v>76</v>
      </c>
      <c r="AE1989" s="5">
        <v>81.88</v>
      </c>
      <c r="AF1989" s="2">
        <v>0</v>
      </c>
      <c r="AG1989" s="2" t="s">
        <v>77</v>
      </c>
      <c r="AH1989" s="2">
        <v>6</v>
      </c>
      <c r="AI1989" s="6" t="str">
        <f t="shared" si="93"/>
        <v>25-34</v>
      </c>
      <c r="AJ1989" s="11">
        <f>YEAR(tbl_LoanData[[#This Row],[Application Date]])</f>
        <v>2023</v>
      </c>
      <c r="AK1989" s="11" t="str">
        <f>TEXT(tbl_LoanData[[#This Row],[Application Date]],"MMMM")</f>
        <v>December</v>
      </c>
      <c r="AL1989" s="12">
        <f>DATE(YEAR(tbl_LoanData[[#This Row],[Application Date]]),MONTH(tbl_LoanData[[#This Row],[Application Date]]),1)</f>
        <v>45261</v>
      </c>
      <c r="AM1989" s="14">
        <f ca="1">IF(AND(tbl_LoanData[[#This Row],[Application Date]]&gt;=EOMONTH(TODAY(),-1)+1,tbl_LoanData[[#This Row],[Application Date]]&lt;=TODAY()),tbl_LoanData[[#This Row],[Loan Amount]],0)</f>
        <v>0</v>
      </c>
      <c r="AN1989" s="14">
        <f>tbl_LoanData[[#This Row],[Amount Paid]]-(Q1989-X1989)</f>
        <v>188071.91999999993</v>
      </c>
      <c r="AO1989" s="14">
        <f>IF(tbl_LoanData[[#This Row],[Application Status]]="Approved",1,0)</f>
        <v>1</v>
      </c>
      <c r="AP1989" s="22" t="str">
        <f t="shared" ca="1" si="94"/>
        <v/>
      </c>
      <c r="AQ1989" s="22" t="str">
        <f t="shared" ca="1" si="95"/>
        <v/>
      </c>
    </row>
    <row r="1990" spans="1:43" x14ac:dyDescent="0.3">
      <c r="A1990" s="2" t="s">
        <v>4953</v>
      </c>
      <c r="B1990" s="2" t="s">
        <v>4954</v>
      </c>
      <c r="C1990" s="2" t="s">
        <v>627</v>
      </c>
      <c r="D1990" s="2" t="s">
        <v>232</v>
      </c>
      <c r="E1990" s="2" t="s">
        <v>190</v>
      </c>
      <c r="F1990" s="2">
        <v>43</v>
      </c>
      <c r="G1990" s="2" t="s">
        <v>83</v>
      </c>
      <c r="H1990" s="2" t="s">
        <v>466</v>
      </c>
      <c r="I1990" s="2" t="s">
        <v>43</v>
      </c>
      <c r="J1990" s="3">
        <v>45269</v>
      </c>
      <c r="K1990" s="3"/>
      <c r="L1990" s="2" t="s">
        <v>36</v>
      </c>
      <c r="M1990" s="2" t="s">
        <v>85</v>
      </c>
      <c r="N1990" s="2" t="s">
        <v>624</v>
      </c>
      <c r="O1990" s="4">
        <v>1343000</v>
      </c>
      <c r="P1990" s="4">
        <v>245800</v>
      </c>
      <c r="Q1990" s="4">
        <v>1097200</v>
      </c>
      <c r="R1990" s="2">
        <v>18</v>
      </c>
      <c r="S1990" s="5">
        <v>5.83</v>
      </c>
      <c r="T1990" s="4">
        <v>66286.12</v>
      </c>
      <c r="U1990" s="2" t="s">
        <v>113</v>
      </c>
      <c r="V1990" s="2" t="s">
        <v>97</v>
      </c>
      <c r="W1990" s="4">
        <v>0</v>
      </c>
      <c r="X1990" s="4">
        <v>0</v>
      </c>
      <c r="Y1990" s="4">
        <v>1193150.1399999999</v>
      </c>
      <c r="Z1990" s="2">
        <v>0</v>
      </c>
      <c r="AA1990" s="2" t="s">
        <v>97</v>
      </c>
      <c r="AB1990" s="2" t="s">
        <v>15727</v>
      </c>
      <c r="AC1990" s="2" t="s">
        <v>138</v>
      </c>
      <c r="AD1990" s="2" t="s">
        <v>76</v>
      </c>
      <c r="AE1990" s="5">
        <v>81.7</v>
      </c>
      <c r="AF1990" s="2">
        <v>0</v>
      </c>
      <c r="AG1990" s="2" t="s">
        <v>97</v>
      </c>
      <c r="AH1990" s="2"/>
      <c r="AI1990" s="6" t="str">
        <f t="shared" si="93"/>
        <v>35-44</v>
      </c>
      <c r="AJ1990" s="11">
        <f>YEAR(tbl_LoanData[[#This Row],[Application Date]])</f>
        <v>2023</v>
      </c>
      <c r="AK1990" s="11" t="str">
        <f>TEXT(tbl_LoanData[[#This Row],[Application Date]],"MMMM")</f>
        <v>December</v>
      </c>
      <c r="AL1990" s="12">
        <f>DATE(YEAR(tbl_LoanData[[#This Row],[Application Date]]),MONTH(tbl_LoanData[[#This Row],[Application Date]]),1)</f>
        <v>45261</v>
      </c>
      <c r="AM1990" s="14">
        <f ca="1">IF(AND(tbl_LoanData[[#This Row],[Application Date]]&gt;=EOMONTH(TODAY(),-1)+1,tbl_LoanData[[#This Row],[Application Date]]&lt;=TODAY()),tbl_LoanData[[#This Row],[Loan Amount]],0)</f>
        <v>0</v>
      </c>
      <c r="AN1990" s="14">
        <f>tbl_LoanData[[#This Row],[Amount Paid]]-(Q1990-X1990)</f>
        <v>-1097200</v>
      </c>
      <c r="AO1990" s="14">
        <f>IF(tbl_LoanData[[#This Row],[Application Status]]="Approved",1,0)</f>
        <v>0</v>
      </c>
      <c r="AP1990" s="22" t="str">
        <f t="shared" ca="1" si="94"/>
        <v/>
      </c>
      <c r="AQ1990" s="22" t="str">
        <f t="shared" ca="1" si="95"/>
        <v/>
      </c>
    </row>
    <row r="1991" spans="1:43" ht="14.4" customHeight="1" x14ac:dyDescent="0.3">
      <c r="A1991" s="2" t="s">
        <v>5023</v>
      </c>
      <c r="B1991" s="2" t="s">
        <v>5024</v>
      </c>
      <c r="C1991" s="2" t="s">
        <v>116</v>
      </c>
      <c r="D1991" s="2" t="s">
        <v>189</v>
      </c>
      <c r="E1991" s="2" t="s">
        <v>91</v>
      </c>
      <c r="F1991" s="2">
        <v>47</v>
      </c>
      <c r="G1991" s="2" t="s">
        <v>69</v>
      </c>
      <c r="H1991" s="2" t="s">
        <v>224</v>
      </c>
      <c r="I1991" s="2" t="s">
        <v>54</v>
      </c>
      <c r="J1991" s="3">
        <v>45283</v>
      </c>
      <c r="K1991" s="3"/>
      <c r="L1991" s="2" t="s">
        <v>39</v>
      </c>
      <c r="M1991" s="2" t="s">
        <v>127</v>
      </c>
      <c r="N1991" s="2" t="s">
        <v>152</v>
      </c>
      <c r="O1991" s="4">
        <v>2084000</v>
      </c>
      <c r="P1991" s="4">
        <v>399400</v>
      </c>
      <c r="Q1991" s="4">
        <v>1684600</v>
      </c>
      <c r="R1991" s="2">
        <v>24</v>
      </c>
      <c r="S1991" s="5">
        <v>7.48</v>
      </c>
      <c r="T1991" s="4">
        <v>80692.34</v>
      </c>
      <c r="U1991" s="2" t="s">
        <v>96</v>
      </c>
      <c r="V1991" s="2" t="s">
        <v>97</v>
      </c>
      <c r="W1991" s="4">
        <v>0</v>
      </c>
      <c r="X1991" s="4">
        <v>0</v>
      </c>
      <c r="Y1991" s="4">
        <v>1936616.16</v>
      </c>
      <c r="Z1991" s="2">
        <v>0</v>
      </c>
      <c r="AA1991" s="2" t="s">
        <v>97</v>
      </c>
      <c r="AB1991" s="2" t="s">
        <v>15736</v>
      </c>
      <c r="AC1991" s="2" t="s">
        <v>87</v>
      </c>
      <c r="AD1991" s="2" t="s">
        <v>76</v>
      </c>
      <c r="AE1991" s="5">
        <v>80.83</v>
      </c>
      <c r="AF1991" s="2">
        <v>0</v>
      </c>
      <c r="AG1991" s="2" t="s">
        <v>97</v>
      </c>
      <c r="AH1991" s="2"/>
      <c r="AI1991" s="6" t="str">
        <f t="shared" si="93"/>
        <v>45-54</v>
      </c>
      <c r="AJ1991" s="11">
        <f>YEAR(tbl_LoanData[[#This Row],[Application Date]])</f>
        <v>2023</v>
      </c>
      <c r="AK1991" s="11" t="str">
        <f>TEXT(tbl_LoanData[[#This Row],[Application Date]],"MMMM")</f>
        <v>December</v>
      </c>
      <c r="AL1991" s="12">
        <f>DATE(YEAR(tbl_LoanData[[#This Row],[Application Date]]),MONTH(tbl_LoanData[[#This Row],[Application Date]]),1)</f>
        <v>45261</v>
      </c>
      <c r="AM1991" s="14">
        <f ca="1">IF(AND(tbl_LoanData[[#This Row],[Application Date]]&gt;=EOMONTH(TODAY(),-1)+1,tbl_LoanData[[#This Row],[Application Date]]&lt;=TODAY()),tbl_LoanData[[#This Row],[Loan Amount]],0)</f>
        <v>0</v>
      </c>
      <c r="AN1991" s="14">
        <f>tbl_LoanData[[#This Row],[Amount Paid]]-(Q1991-X1991)</f>
        <v>-1684600</v>
      </c>
      <c r="AO1991" s="14">
        <f>IF(tbl_LoanData[[#This Row],[Application Status]]="Approved",1,0)</f>
        <v>0</v>
      </c>
      <c r="AP1991" s="22" t="str">
        <f t="shared" ca="1" si="94"/>
        <v/>
      </c>
      <c r="AQ1991" s="22" t="str">
        <f t="shared" ca="1" si="95"/>
        <v/>
      </c>
    </row>
    <row r="1992" spans="1:43" ht="14.4" customHeight="1" x14ac:dyDescent="0.3">
      <c r="A1992" s="2" t="s">
        <v>5063</v>
      </c>
      <c r="B1992" s="2" t="s">
        <v>5064</v>
      </c>
      <c r="C1992" s="2" t="s">
        <v>264</v>
      </c>
      <c r="D1992" s="2" t="s">
        <v>311</v>
      </c>
      <c r="E1992" s="2" t="s">
        <v>189</v>
      </c>
      <c r="F1992" s="2">
        <v>27</v>
      </c>
      <c r="G1992" s="2" t="s">
        <v>83</v>
      </c>
      <c r="H1992" s="2" t="s">
        <v>151</v>
      </c>
      <c r="I1992" s="2" t="s">
        <v>46</v>
      </c>
      <c r="J1992" s="3">
        <v>45270</v>
      </c>
      <c r="K1992" s="3">
        <v>45286</v>
      </c>
      <c r="L1992" s="2" t="s">
        <v>40</v>
      </c>
      <c r="M1992" s="2" t="s">
        <v>157</v>
      </c>
      <c r="N1992" s="2" t="s">
        <v>328</v>
      </c>
      <c r="O1992" s="4">
        <v>769000</v>
      </c>
      <c r="P1992" s="4">
        <v>210000</v>
      </c>
      <c r="Q1992" s="4">
        <v>559000</v>
      </c>
      <c r="R1992" s="2">
        <v>48</v>
      </c>
      <c r="S1992" s="5">
        <v>7.64</v>
      </c>
      <c r="T1992" s="4">
        <v>15204.8</v>
      </c>
      <c r="U1992" s="2" t="s">
        <v>73</v>
      </c>
      <c r="V1992" s="2" t="s">
        <v>74</v>
      </c>
      <c r="W1992" s="4">
        <v>486553.59999999998</v>
      </c>
      <c r="X1992" s="4">
        <v>243276.79999999999</v>
      </c>
      <c r="Y1992" s="4">
        <v>729830.40000000002</v>
      </c>
      <c r="Z1992" s="2">
        <v>0</v>
      </c>
      <c r="AA1992" s="2" t="s">
        <v>56</v>
      </c>
      <c r="AB1992" s="2" t="s">
        <v>15727</v>
      </c>
      <c r="AC1992" s="2" t="s">
        <v>75</v>
      </c>
      <c r="AD1992" s="2" t="s">
        <v>76</v>
      </c>
      <c r="AE1992" s="5">
        <v>72.69</v>
      </c>
      <c r="AF1992" s="2">
        <v>0</v>
      </c>
      <c r="AG1992" s="2" t="s">
        <v>77</v>
      </c>
      <c r="AH1992" s="2">
        <v>16</v>
      </c>
      <c r="AI1992" s="6" t="str">
        <f t="shared" si="93"/>
        <v>25-34</v>
      </c>
      <c r="AJ1992" s="11">
        <f>YEAR(tbl_LoanData[[#This Row],[Application Date]])</f>
        <v>2023</v>
      </c>
      <c r="AK1992" s="11" t="str">
        <f>TEXT(tbl_LoanData[[#This Row],[Application Date]],"MMMM")</f>
        <v>December</v>
      </c>
      <c r="AL1992" s="12">
        <f>DATE(YEAR(tbl_LoanData[[#This Row],[Application Date]]),MONTH(tbl_LoanData[[#This Row],[Application Date]]),1)</f>
        <v>45261</v>
      </c>
      <c r="AM1992" s="14">
        <f ca="1">IF(AND(tbl_LoanData[[#This Row],[Application Date]]&gt;=EOMONTH(TODAY(),-1)+1,tbl_LoanData[[#This Row],[Application Date]]&lt;=TODAY()),tbl_LoanData[[#This Row],[Loan Amount]],0)</f>
        <v>0</v>
      </c>
      <c r="AN1992" s="14">
        <f>tbl_LoanData[[#This Row],[Amount Paid]]-(Q1992-X1992)</f>
        <v>170830.39999999997</v>
      </c>
      <c r="AO1992" s="14">
        <f>IF(tbl_LoanData[[#This Row],[Application Status]]="Approved",1,0)</f>
        <v>1</v>
      </c>
      <c r="AP1992" s="22" t="str">
        <f t="shared" ca="1" si="94"/>
        <v/>
      </c>
      <c r="AQ1992" s="22" t="str">
        <f t="shared" ca="1" si="95"/>
        <v/>
      </c>
    </row>
    <row r="1993" spans="1:43" ht="14.4" customHeight="1" x14ac:dyDescent="0.3">
      <c r="A1993" s="2" t="s">
        <v>5065</v>
      </c>
      <c r="B1993" s="2" t="s">
        <v>5066</v>
      </c>
      <c r="C1993" s="2" t="s">
        <v>986</v>
      </c>
      <c r="D1993" s="2" t="s">
        <v>311</v>
      </c>
      <c r="E1993" s="2" t="s">
        <v>293</v>
      </c>
      <c r="F1993" s="2">
        <v>39</v>
      </c>
      <c r="G1993" s="2" t="s">
        <v>83</v>
      </c>
      <c r="H1993" s="2" t="s">
        <v>217</v>
      </c>
      <c r="I1993" s="2" t="s">
        <v>46</v>
      </c>
      <c r="J1993" s="3">
        <v>45268</v>
      </c>
      <c r="K1993" s="3">
        <v>45286</v>
      </c>
      <c r="L1993" s="2" t="s">
        <v>37</v>
      </c>
      <c r="M1993" s="2" t="s">
        <v>260</v>
      </c>
      <c r="N1993" s="2" t="s">
        <v>261</v>
      </c>
      <c r="O1993" s="4">
        <v>133000</v>
      </c>
      <c r="P1993" s="4">
        <v>48800</v>
      </c>
      <c r="Q1993" s="4">
        <v>84200</v>
      </c>
      <c r="R1993" s="2">
        <v>48</v>
      </c>
      <c r="S1993" s="5">
        <v>11.25</v>
      </c>
      <c r="T1993" s="4">
        <v>2543.54</v>
      </c>
      <c r="U1993" s="2" t="s">
        <v>73</v>
      </c>
      <c r="V1993" s="2" t="s">
        <v>74</v>
      </c>
      <c r="W1993" s="4">
        <v>81393.279999999999</v>
      </c>
      <c r="X1993" s="4">
        <v>40696.720000000001</v>
      </c>
      <c r="Y1993" s="4">
        <v>122090</v>
      </c>
      <c r="Z1993" s="2">
        <v>0</v>
      </c>
      <c r="AA1993" s="2" t="s">
        <v>56</v>
      </c>
      <c r="AB1993" s="2" t="s">
        <v>15729</v>
      </c>
      <c r="AC1993" s="2" t="s">
        <v>106</v>
      </c>
      <c r="AD1993" s="2" t="s">
        <v>76</v>
      </c>
      <c r="AE1993" s="5">
        <v>63.31</v>
      </c>
      <c r="AF1993" s="2">
        <v>0</v>
      </c>
      <c r="AG1993" s="2" t="s">
        <v>77</v>
      </c>
      <c r="AH1993" s="2">
        <v>18</v>
      </c>
      <c r="AI1993" s="6" t="str">
        <f t="shared" si="93"/>
        <v>35-44</v>
      </c>
      <c r="AJ1993" s="11">
        <f>YEAR(tbl_LoanData[[#This Row],[Application Date]])</f>
        <v>2023</v>
      </c>
      <c r="AK1993" s="11" t="str">
        <f>TEXT(tbl_LoanData[[#This Row],[Application Date]],"MMMM")</f>
        <v>December</v>
      </c>
      <c r="AL1993" s="12">
        <f>DATE(YEAR(tbl_LoanData[[#This Row],[Application Date]]),MONTH(tbl_LoanData[[#This Row],[Application Date]]),1)</f>
        <v>45261</v>
      </c>
      <c r="AM1993" s="14">
        <f ca="1">IF(AND(tbl_LoanData[[#This Row],[Application Date]]&gt;=EOMONTH(TODAY(),-1)+1,tbl_LoanData[[#This Row],[Application Date]]&lt;=TODAY()),tbl_LoanData[[#This Row],[Loan Amount]],0)</f>
        <v>0</v>
      </c>
      <c r="AN1993" s="14">
        <f>tbl_LoanData[[#This Row],[Amount Paid]]-(Q1993-X1993)</f>
        <v>37890</v>
      </c>
      <c r="AO1993" s="14">
        <f>IF(tbl_LoanData[[#This Row],[Application Status]]="Approved",1,0)</f>
        <v>1</v>
      </c>
      <c r="AP1993" s="22" t="str">
        <f t="shared" ca="1" si="94"/>
        <v/>
      </c>
      <c r="AQ1993" s="22" t="str">
        <f t="shared" ca="1" si="95"/>
        <v/>
      </c>
    </row>
    <row r="1994" spans="1:43" x14ac:dyDescent="0.3">
      <c r="A1994" s="2" t="s">
        <v>5173</v>
      </c>
      <c r="B1994" s="2" t="s">
        <v>5174</v>
      </c>
      <c r="C1994" s="2" t="s">
        <v>310</v>
      </c>
      <c r="D1994" s="2" t="s">
        <v>101</v>
      </c>
      <c r="E1994" s="2" t="s">
        <v>293</v>
      </c>
      <c r="F1994" s="2">
        <v>22</v>
      </c>
      <c r="G1994" s="2" t="s">
        <v>69</v>
      </c>
      <c r="H1994" s="2" t="s">
        <v>151</v>
      </c>
      <c r="I1994" s="2" t="s">
        <v>46</v>
      </c>
      <c r="J1994" s="3">
        <v>45280</v>
      </c>
      <c r="K1994" s="3">
        <v>45296</v>
      </c>
      <c r="L1994" s="2" t="s">
        <v>39</v>
      </c>
      <c r="M1994" s="2" t="s">
        <v>157</v>
      </c>
      <c r="N1994" s="2" t="s">
        <v>158</v>
      </c>
      <c r="O1994" s="4">
        <v>1754000</v>
      </c>
      <c r="P1994" s="4">
        <v>359500</v>
      </c>
      <c r="Q1994" s="4">
        <v>1394500</v>
      </c>
      <c r="R1994" s="2">
        <v>36</v>
      </c>
      <c r="S1994" s="5">
        <v>14.23</v>
      </c>
      <c r="T1994" s="4">
        <v>55272.56</v>
      </c>
      <c r="U1994" s="2" t="s">
        <v>73</v>
      </c>
      <c r="V1994" s="2" t="s">
        <v>74</v>
      </c>
      <c r="W1994" s="4">
        <v>1713449.36</v>
      </c>
      <c r="X1994" s="4">
        <v>276362.69</v>
      </c>
      <c r="Y1994" s="4">
        <v>1989812.05</v>
      </c>
      <c r="Z1994" s="2">
        <v>0</v>
      </c>
      <c r="AA1994" s="2" t="s">
        <v>56</v>
      </c>
      <c r="AB1994" s="2" t="s">
        <v>15728</v>
      </c>
      <c r="AC1994" s="2" t="s">
        <v>75</v>
      </c>
      <c r="AD1994" s="2" t="s">
        <v>76</v>
      </c>
      <c r="AE1994" s="5">
        <v>79.5</v>
      </c>
      <c r="AF1994" s="2">
        <v>0</v>
      </c>
      <c r="AG1994" s="2" t="s">
        <v>77</v>
      </c>
      <c r="AH1994" s="2">
        <v>16</v>
      </c>
      <c r="AI1994" s="6" t="str">
        <f t="shared" si="93"/>
        <v>18-24</v>
      </c>
      <c r="AJ1994" s="11">
        <f>YEAR(tbl_LoanData[[#This Row],[Application Date]])</f>
        <v>2023</v>
      </c>
      <c r="AK1994" s="11" t="str">
        <f>TEXT(tbl_LoanData[[#This Row],[Application Date]],"MMMM")</f>
        <v>December</v>
      </c>
      <c r="AL1994" s="12">
        <f>DATE(YEAR(tbl_LoanData[[#This Row],[Application Date]]),MONTH(tbl_LoanData[[#This Row],[Application Date]]),1)</f>
        <v>45261</v>
      </c>
      <c r="AM1994" s="14">
        <f ca="1">IF(AND(tbl_LoanData[[#This Row],[Application Date]]&gt;=EOMONTH(TODAY(),-1)+1,tbl_LoanData[[#This Row],[Application Date]]&lt;=TODAY()),tbl_LoanData[[#This Row],[Loan Amount]],0)</f>
        <v>0</v>
      </c>
      <c r="AN1994" s="14">
        <f>tbl_LoanData[[#This Row],[Amount Paid]]-(Q1994-X1994)</f>
        <v>595312.05000000005</v>
      </c>
      <c r="AO1994" s="14">
        <f>IF(tbl_LoanData[[#This Row],[Application Status]]="Approved",1,0)</f>
        <v>1</v>
      </c>
      <c r="AP1994" s="22" t="str">
        <f t="shared" ca="1" si="94"/>
        <v/>
      </c>
      <c r="AQ1994" s="22" t="str">
        <f t="shared" ca="1" si="95"/>
        <v/>
      </c>
    </row>
    <row r="1995" spans="1:43" ht="14.4" customHeight="1" x14ac:dyDescent="0.3">
      <c r="A1995" s="2" t="s">
        <v>5295</v>
      </c>
      <c r="B1995" s="2" t="s">
        <v>5296</v>
      </c>
      <c r="C1995" s="2" t="s">
        <v>175</v>
      </c>
      <c r="D1995" s="2" t="s">
        <v>204</v>
      </c>
      <c r="E1995" s="2" t="s">
        <v>255</v>
      </c>
      <c r="F1995" s="2">
        <v>23</v>
      </c>
      <c r="G1995" s="2" t="s">
        <v>83</v>
      </c>
      <c r="H1995" s="2" t="s">
        <v>211</v>
      </c>
      <c r="I1995" s="2" t="s">
        <v>50</v>
      </c>
      <c r="J1995" s="3">
        <v>45273</v>
      </c>
      <c r="K1995" s="3">
        <v>45284</v>
      </c>
      <c r="L1995" s="2" t="s">
        <v>39</v>
      </c>
      <c r="M1995" s="2" t="s">
        <v>157</v>
      </c>
      <c r="N1995" s="2" t="s">
        <v>359</v>
      </c>
      <c r="O1995" s="4">
        <v>1439000</v>
      </c>
      <c r="P1995" s="4">
        <v>291300</v>
      </c>
      <c r="Q1995" s="4">
        <v>1147700</v>
      </c>
      <c r="R1995" s="2">
        <v>18</v>
      </c>
      <c r="S1995" s="5">
        <v>5.43</v>
      </c>
      <c r="T1995" s="4">
        <v>68954.45</v>
      </c>
      <c r="U1995" s="2" t="s">
        <v>73</v>
      </c>
      <c r="V1995" s="2" t="s">
        <v>33</v>
      </c>
      <c r="W1995" s="4">
        <v>1241180.1599999999</v>
      </c>
      <c r="X1995" s="4">
        <v>0</v>
      </c>
      <c r="Y1995" s="4">
        <v>1241180.1599999999</v>
      </c>
      <c r="Z1995" s="2">
        <v>0</v>
      </c>
      <c r="AA1995" s="2" t="s">
        <v>56</v>
      </c>
      <c r="AB1995" s="2" t="s">
        <v>15729</v>
      </c>
      <c r="AC1995" s="2" t="s">
        <v>75</v>
      </c>
      <c r="AD1995" s="2" t="s">
        <v>76</v>
      </c>
      <c r="AE1995" s="5">
        <v>79.760000000000005</v>
      </c>
      <c r="AF1995" s="2">
        <v>0</v>
      </c>
      <c r="AG1995" s="2" t="s">
        <v>77</v>
      </c>
      <c r="AH1995" s="2">
        <v>11</v>
      </c>
      <c r="AI1995" s="6" t="str">
        <f t="shared" si="93"/>
        <v>18-24</v>
      </c>
      <c r="AJ1995" s="11">
        <f>YEAR(tbl_LoanData[[#This Row],[Application Date]])</f>
        <v>2023</v>
      </c>
      <c r="AK1995" s="11" t="str">
        <f>TEXT(tbl_LoanData[[#This Row],[Application Date]],"MMMM")</f>
        <v>December</v>
      </c>
      <c r="AL1995" s="12">
        <f>DATE(YEAR(tbl_LoanData[[#This Row],[Application Date]]),MONTH(tbl_LoanData[[#This Row],[Application Date]]),1)</f>
        <v>45261</v>
      </c>
      <c r="AM1995" s="14">
        <f ca="1">IF(AND(tbl_LoanData[[#This Row],[Application Date]]&gt;=EOMONTH(TODAY(),-1)+1,tbl_LoanData[[#This Row],[Application Date]]&lt;=TODAY()),tbl_LoanData[[#This Row],[Loan Amount]],0)</f>
        <v>0</v>
      </c>
      <c r="AN1995" s="14">
        <f>tbl_LoanData[[#This Row],[Amount Paid]]-(Q1995-X1995)</f>
        <v>93480.159999999916</v>
      </c>
      <c r="AO1995" s="14">
        <f>IF(tbl_LoanData[[#This Row],[Application Status]]="Approved",1,0)</f>
        <v>1</v>
      </c>
      <c r="AP1995" s="22" t="str">
        <f t="shared" ca="1" si="94"/>
        <v/>
      </c>
      <c r="AQ1995" s="22" t="str">
        <f t="shared" ca="1" si="95"/>
        <v/>
      </c>
    </row>
    <row r="1996" spans="1:43" ht="14.4" customHeight="1" x14ac:dyDescent="0.3">
      <c r="A1996" s="2" t="s">
        <v>5313</v>
      </c>
      <c r="B1996" s="2" t="s">
        <v>5314</v>
      </c>
      <c r="C1996" s="2" t="s">
        <v>240</v>
      </c>
      <c r="D1996" s="2" t="s">
        <v>91</v>
      </c>
      <c r="E1996" s="2" t="s">
        <v>268</v>
      </c>
      <c r="F1996" s="2">
        <v>26</v>
      </c>
      <c r="G1996" s="2" t="s">
        <v>83</v>
      </c>
      <c r="H1996" s="2" t="s">
        <v>313</v>
      </c>
      <c r="I1996" s="2" t="s">
        <v>44</v>
      </c>
      <c r="J1996" s="3">
        <v>45276</v>
      </c>
      <c r="K1996" s="3">
        <v>45286</v>
      </c>
      <c r="L1996" s="2" t="s">
        <v>40</v>
      </c>
      <c r="M1996" s="2" t="s">
        <v>111</v>
      </c>
      <c r="N1996" s="2" t="s">
        <v>120</v>
      </c>
      <c r="O1996" s="4">
        <v>956000</v>
      </c>
      <c r="P1996" s="4">
        <v>333100</v>
      </c>
      <c r="Q1996" s="4">
        <v>622900</v>
      </c>
      <c r="R1996" s="2">
        <v>60</v>
      </c>
      <c r="S1996" s="5">
        <v>8.8699999999999992</v>
      </c>
      <c r="T1996" s="4">
        <v>14985.94</v>
      </c>
      <c r="U1996" s="2" t="s">
        <v>73</v>
      </c>
      <c r="V1996" s="2" t="s">
        <v>74</v>
      </c>
      <c r="W1996" s="4">
        <v>479550.08</v>
      </c>
      <c r="X1996" s="4">
        <v>419606.07</v>
      </c>
      <c r="Y1996" s="4">
        <v>899156.15</v>
      </c>
      <c r="Z1996" s="2">
        <v>0</v>
      </c>
      <c r="AA1996" s="2" t="s">
        <v>56</v>
      </c>
      <c r="AB1996" s="2" t="s">
        <v>15733</v>
      </c>
      <c r="AC1996" s="2" t="s">
        <v>75</v>
      </c>
      <c r="AD1996" s="2" t="s">
        <v>76</v>
      </c>
      <c r="AE1996" s="5">
        <v>65.16</v>
      </c>
      <c r="AF1996" s="2">
        <v>0</v>
      </c>
      <c r="AG1996" s="2" t="s">
        <v>77</v>
      </c>
      <c r="AH1996" s="2">
        <v>10</v>
      </c>
      <c r="AI1996" s="6" t="str">
        <f t="shared" si="93"/>
        <v>25-34</v>
      </c>
      <c r="AJ1996" s="11">
        <f>YEAR(tbl_LoanData[[#This Row],[Application Date]])</f>
        <v>2023</v>
      </c>
      <c r="AK1996" s="11" t="str">
        <f>TEXT(tbl_LoanData[[#This Row],[Application Date]],"MMMM")</f>
        <v>December</v>
      </c>
      <c r="AL1996" s="12">
        <f>DATE(YEAR(tbl_LoanData[[#This Row],[Application Date]]),MONTH(tbl_LoanData[[#This Row],[Application Date]]),1)</f>
        <v>45261</v>
      </c>
      <c r="AM1996" s="14">
        <f ca="1">IF(AND(tbl_LoanData[[#This Row],[Application Date]]&gt;=EOMONTH(TODAY(),-1)+1,tbl_LoanData[[#This Row],[Application Date]]&lt;=TODAY()),tbl_LoanData[[#This Row],[Loan Amount]],0)</f>
        <v>0</v>
      </c>
      <c r="AN1996" s="14">
        <f>tbl_LoanData[[#This Row],[Amount Paid]]-(Q1996-X1996)</f>
        <v>276256.15000000002</v>
      </c>
      <c r="AO1996" s="14">
        <f>IF(tbl_LoanData[[#This Row],[Application Status]]="Approved",1,0)</f>
        <v>1</v>
      </c>
      <c r="AP1996" s="22" t="str">
        <f t="shared" ca="1" si="94"/>
        <v/>
      </c>
      <c r="AQ1996" s="22" t="str">
        <f t="shared" ca="1" si="95"/>
        <v/>
      </c>
    </row>
    <row r="1997" spans="1:43" ht="14.4" customHeight="1" x14ac:dyDescent="0.3">
      <c r="A1997" s="2" t="s">
        <v>5323</v>
      </c>
      <c r="B1997" s="2" t="s">
        <v>5324</v>
      </c>
      <c r="C1997" s="2" t="s">
        <v>758</v>
      </c>
      <c r="D1997" s="2" t="s">
        <v>117</v>
      </c>
      <c r="E1997" s="2" t="s">
        <v>232</v>
      </c>
      <c r="F1997" s="2">
        <v>51</v>
      </c>
      <c r="G1997" s="2" t="s">
        <v>83</v>
      </c>
      <c r="H1997" s="2" t="s">
        <v>269</v>
      </c>
      <c r="I1997" s="2" t="s">
        <v>46</v>
      </c>
      <c r="J1997" s="3">
        <v>45278</v>
      </c>
      <c r="K1997" s="3">
        <v>45299</v>
      </c>
      <c r="L1997" s="2" t="s">
        <v>39</v>
      </c>
      <c r="M1997" s="2" t="s">
        <v>157</v>
      </c>
      <c r="N1997" s="2" t="s">
        <v>158</v>
      </c>
      <c r="O1997" s="4">
        <v>2150000</v>
      </c>
      <c r="P1997" s="4">
        <v>800300</v>
      </c>
      <c r="Q1997" s="4">
        <v>1349700</v>
      </c>
      <c r="R1997" s="2">
        <v>48</v>
      </c>
      <c r="S1997" s="5">
        <v>5.55</v>
      </c>
      <c r="T1997" s="4">
        <v>34361.11</v>
      </c>
      <c r="U1997" s="2" t="s">
        <v>73</v>
      </c>
      <c r="V1997" s="2" t="s">
        <v>74</v>
      </c>
      <c r="W1997" s="4">
        <v>1065194.4099999999</v>
      </c>
      <c r="X1997" s="4">
        <v>584138.99</v>
      </c>
      <c r="Y1997" s="4">
        <v>1649333.4</v>
      </c>
      <c r="Z1997" s="2">
        <v>0</v>
      </c>
      <c r="AA1997" s="2" t="s">
        <v>56</v>
      </c>
      <c r="AB1997" s="2" t="s">
        <v>15736</v>
      </c>
      <c r="AC1997" s="2" t="s">
        <v>87</v>
      </c>
      <c r="AD1997" s="2" t="s">
        <v>76</v>
      </c>
      <c r="AE1997" s="5">
        <v>62.78</v>
      </c>
      <c r="AF1997" s="2">
        <v>0</v>
      </c>
      <c r="AG1997" s="2" t="s">
        <v>77</v>
      </c>
      <c r="AH1997" s="2">
        <v>21</v>
      </c>
      <c r="AI1997" s="6" t="str">
        <f t="shared" si="93"/>
        <v>45-54</v>
      </c>
      <c r="AJ1997" s="11">
        <f>YEAR(tbl_LoanData[[#This Row],[Application Date]])</f>
        <v>2023</v>
      </c>
      <c r="AK1997" s="11" t="str">
        <f>TEXT(tbl_LoanData[[#This Row],[Application Date]],"MMMM")</f>
        <v>December</v>
      </c>
      <c r="AL1997" s="12">
        <f>DATE(YEAR(tbl_LoanData[[#This Row],[Application Date]]),MONTH(tbl_LoanData[[#This Row],[Application Date]]),1)</f>
        <v>45261</v>
      </c>
      <c r="AM1997" s="14">
        <f ca="1">IF(AND(tbl_LoanData[[#This Row],[Application Date]]&gt;=EOMONTH(TODAY(),-1)+1,tbl_LoanData[[#This Row],[Application Date]]&lt;=TODAY()),tbl_LoanData[[#This Row],[Loan Amount]],0)</f>
        <v>0</v>
      </c>
      <c r="AN1997" s="14">
        <f>tbl_LoanData[[#This Row],[Amount Paid]]-(Q1997-X1997)</f>
        <v>299633.39999999991</v>
      </c>
      <c r="AO1997" s="14">
        <f>IF(tbl_LoanData[[#This Row],[Application Status]]="Approved",1,0)</f>
        <v>1</v>
      </c>
      <c r="AP1997" s="22" t="str">
        <f t="shared" ca="1" si="94"/>
        <v/>
      </c>
      <c r="AQ1997" s="22" t="str">
        <f t="shared" ca="1" si="95"/>
        <v/>
      </c>
    </row>
    <row r="1998" spans="1:43" ht="14.4" customHeight="1" x14ac:dyDescent="0.3">
      <c r="A1998" s="2" t="s">
        <v>5363</v>
      </c>
      <c r="B1998" s="2" t="s">
        <v>5364</v>
      </c>
      <c r="C1998" s="2" t="s">
        <v>435</v>
      </c>
      <c r="D1998" s="2" t="s">
        <v>118</v>
      </c>
      <c r="E1998" s="2" t="s">
        <v>135</v>
      </c>
      <c r="F1998" s="2">
        <v>56</v>
      </c>
      <c r="G1998" s="2" t="s">
        <v>83</v>
      </c>
      <c r="H1998" s="2" t="s">
        <v>110</v>
      </c>
      <c r="I1998" s="2" t="s">
        <v>46</v>
      </c>
      <c r="J1998" s="3">
        <v>45281</v>
      </c>
      <c r="K1998" s="3">
        <v>45285</v>
      </c>
      <c r="L1998" s="2" t="s">
        <v>40</v>
      </c>
      <c r="M1998" s="2" t="s">
        <v>71</v>
      </c>
      <c r="N1998" s="2" t="s">
        <v>137</v>
      </c>
      <c r="O1998" s="4">
        <v>760000</v>
      </c>
      <c r="P1998" s="4">
        <v>92700</v>
      </c>
      <c r="Q1998" s="4">
        <v>667300</v>
      </c>
      <c r="R1998" s="2">
        <v>24</v>
      </c>
      <c r="S1998" s="5">
        <v>9.67</v>
      </c>
      <c r="T1998" s="4">
        <v>33181.49</v>
      </c>
      <c r="U1998" s="2" t="s">
        <v>73</v>
      </c>
      <c r="V1998" s="2" t="s">
        <v>33</v>
      </c>
      <c r="W1998" s="4">
        <v>796355.82</v>
      </c>
      <c r="X1998" s="4">
        <v>0</v>
      </c>
      <c r="Y1998" s="4">
        <v>796355.82</v>
      </c>
      <c r="Z1998" s="2">
        <v>0</v>
      </c>
      <c r="AA1998" s="2" t="s">
        <v>56</v>
      </c>
      <c r="AB1998" s="2" t="s">
        <v>15735</v>
      </c>
      <c r="AC1998" s="2" t="s">
        <v>360</v>
      </c>
      <c r="AD1998" s="2" t="s">
        <v>76</v>
      </c>
      <c r="AE1998" s="5">
        <v>87.8</v>
      </c>
      <c r="AF1998" s="2">
        <v>0</v>
      </c>
      <c r="AG1998" s="2" t="s">
        <v>77</v>
      </c>
      <c r="AH1998" s="2">
        <v>4</v>
      </c>
      <c r="AI1998" s="6" t="str">
        <f t="shared" si="93"/>
        <v>55-64</v>
      </c>
      <c r="AJ1998" s="11">
        <f>YEAR(tbl_LoanData[[#This Row],[Application Date]])</f>
        <v>2023</v>
      </c>
      <c r="AK1998" s="11" t="str">
        <f>TEXT(tbl_LoanData[[#This Row],[Application Date]],"MMMM")</f>
        <v>December</v>
      </c>
      <c r="AL1998" s="12">
        <f>DATE(YEAR(tbl_LoanData[[#This Row],[Application Date]]),MONTH(tbl_LoanData[[#This Row],[Application Date]]),1)</f>
        <v>45261</v>
      </c>
      <c r="AM1998" s="14">
        <f ca="1">IF(AND(tbl_LoanData[[#This Row],[Application Date]]&gt;=EOMONTH(TODAY(),-1)+1,tbl_LoanData[[#This Row],[Application Date]]&lt;=TODAY()),tbl_LoanData[[#This Row],[Loan Amount]],0)</f>
        <v>0</v>
      </c>
      <c r="AN1998" s="14">
        <f>tbl_LoanData[[#This Row],[Amount Paid]]-(Q1998-X1998)</f>
        <v>129055.81999999995</v>
      </c>
      <c r="AO1998" s="14">
        <f>IF(tbl_LoanData[[#This Row],[Application Status]]="Approved",1,0)</f>
        <v>1</v>
      </c>
      <c r="AP1998" s="22" t="str">
        <f t="shared" ca="1" si="94"/>
        <v/>
      </c>
      <c r="AQ1998" s="22" t="str">
        <f t="shared" ca="1" si="95"/>
        <v/>
      </c>
    </row>
    <row r="1999" spans="1:43" ht="14.4" customHeight="1" x14ac:dyDescent="0.3">
      <c r="A1999" s="2" t="s">
        <v>5451</v>
      </c>
      <c r="B1999" s="2" t="s">
        <v>5452</v>
      </c>
      <c r="C1999" s="2" t="s">
        <v>203</v>
      </c>
      <c r="D1999" s="2" t="s">
        <v>134</v>
      </c>
      <c r="E1999" s="2" t="s">
        <v>385</v>
      </c>
      <c r="F1999" s="2">
        <v>28</v>
      </c>
      <c r="G1999" s="2" t="s">
        <v>69</v>
      </c>
      <c r="H1999" s="2" t="s">
        <v>244</v>
      </c>
      <c r="I1999" s="2" t="s">
        <v>48</v>
      </c>
      <c r="J1999" s="3">
        <v>45283</v>
      </c>
      <c r="K1999" s="3"/>
      <c r="L1999" s="2" t="s">
        <v>40</v>
      </c>
      <c r="M1999" s="2" t="s">
        <v>85</v>
      </c>
      <c r="N1999" s="2" t="s">
        <v>270</v>
      </c>
      <c r="O1999" s="4">
        <v>925000</v>
      </c>
      <c r="P1999" s="4">
        <v>268500</v>
      </c>
      <c r="Q1999" s="4">
        <v>656500</v>
      </c>
      <c r="R1999" s="2">
        <v>60</v>
      </c>
      <c r="S1999" s="5">
        <v>12.3</v>
      </c>
      <c r="T1999" s="4">
        <v>17670.79</v>
      </c>
      <c r="U1999" s="2" t="s">
        <v>96</v>
      </c>
      <c r="V1999" s="2" t="s">
        <v>97</v>
      </c>
      <c r="W1999" s="4">
        <v>0</v>
      </c>
      <c r="X1999" s="4">
        <v>0</v>
      </c>
      <c r="Y1999" s="4">
        <v>1060247.5</v>
      </c>
      <c r="Z1999" s="2">
        <v>0</v>
      </c>
      <c r="AA1999" s="2" t="s">
        <v>97</v>
      </c>
      <c r="AB1999" s="2" t="s">
        <v>15731</v>
      </c>
      <c r="AC1999" s="2" t="s">
        <v>213</v>
      </c>
      <c r="AD1999" s="2" t="s">
        <v>76</v>
      </c>
      <c r="AE1999" s="5">
        <v>70.97</v>
      </c>
      <c r="AF1999" s="2">
        <v>0</v>
      </c>
      <c r="AG1999" s="2" t="s">
        <v>97</v>
      </c>
      <c r="AH1999" s="2"/>
      <c r="AI1999" s="6" t="str">
        <f t="shared" si="93"/>
        <v>25-34</v>
      </c>
      <c r="AJ1999" s="11">
        <f>YEAR(tbl_LoanData[[#This Row],[Application Date]])</f>
        <v>2023</v>
      </c>
      <c r="AK1999" s="11" t="str">
        <f>TEXT(tbl_LoanData[[#This Row],[Application Date]],"MMMM")</f>
        <v>December</v>
      </c>
      <c r="AL1999" s="12">
        <f>DATE(YEAR(tbl_LoanData[[#This Row],[Application Date]]),MONTH(tbl_LoanData[[#This Row],[Application Date]]),1)</f>
        <v>45261</v>
      </c>
      <c r="AM1999" s="14">
        <f ca="1">IF(AND(tbl_LoanData[[#This Row],[Application Date]]&gt;=EOMONTH(TODAY(),-1)+1,tbl_LoanData[[#This Row],[Application Date]]&lt;=TODAY()),tbl_LoanData[[#This Row],[Loan Amount]],0)</f>
        <v>0</v>
      </c>
      <c r="AN1999" s="14">
        <f>tbl_LoanData[[#This Row],[Amount Paid]]-(Q1999-X1999)</f>
        <v>-656500</v>
      </c>
      <c r="AO1999" s="14">
        <f>IF(tbl_LoanData[[#This Row],[Application Status]]="Approved",1,0)</f>
        <v>0</v>
      </c>
      <c r="AP1999" s="22" t="str">
        <f t="shared" ca="1" si="94"/>
        <v/>
      </c>
      <c r="AQ1999" s="22" t="str">
        <f t="shared" ca="1" si="95"/>
        <v/>
      </c>
    </row>
    <row r="2000" spans="1:43" ht="14.4" customHeight="1" x14ac:dyDescent="0.3">
      <c r="A2000" s="2" t="s">
        <v>5455</v>
      </c>
      <c r="B2000" s="2" t="s">
        <v>5456</v>
      </c>
      <c r="C2000" s="2" t="s">
        <v>627</v>
      </c>
      <c r="D2000" s="2" t="s">
        <v>67</v>
      </c>
      <c r="E2000" s="2" t="s">
        <v>135</v>
      </c>
      <c r="F2000" s="2">
        <v>43</v>
      </c>
      <c r="G2000" s="2" t="s">
        <v>83</v>
      </c>
      <c r="H2000" s="2" t="s">
        <v>466</v>
      </c>
      <c r="I2000" s="2" t="s">
        <v>43</v>
      </c>
      <c r="J2000" s="3">
        <v>45261</v>
      </c>
      <c r="K2000" s="3">
        <v>45278</v>
      </c>
      <c r="L2000" s="2" t="s">
        <v>40</v>
      </c>
      <c r="M2000" s="2" t="s">
        <v>157</v>
      </c>
      <c r="N2000" s="2" t="s">
        <v>328</v>
      </c>
      <c r="O2000" s="4">
        <v>1535000</v>
      </c>
      <c r="P2000" s="4">
        <v>202100</v>
      </c>
      <c r="Q2000" s="4">
        <v>1332900</v>
      </c>
      <c r="R2000" s="2">
        <v>60</v>
      </c>
      <c r="S2000" s="5">
        <v>11.19</v>
      </c>
      <c r="T2000" s="4">
        <v>34644.29</v>
      </c>
      <c r="U2000" s="2" t="s">
        <v>73</v>
      </c>
      <c r="V2000" s="2" t="s">
        <v>74</v>
      </c>
      <c r="W2000" s="4">
        <v>1004684.41</v>
      </c>
      <c r="X2000" s="4">
        <v>1073973.1399999999</v>
      </c>
      <c r="Y2000" s="4">
        <v>2078657.55</v>
      </c>
      <c r="Z2000" s="2">
        <v>96</v>
      </c>
      <c r="AA2000" s="2" t="s">
        <v>60</v>
      </c>
      <c r="AB2000" s="2" t="s">
        <v>15730</v>
      </c>
      <c r="AC2000" s="2" t="s">
        <v>213</v>
      </c>
      <c r="AD2000" s="2" t="s">
        <v>76</v>
      </c>
      <c r="AE2000" s="5">
        <v>86.83</v>
      </c>
      <c r="AF2000" s="2">
        <v>3</v>
      </c>
      <c r="AG2000" s="2" t="s">
        <v>130</v>
      </c>
      <c r="AH2000" s="2">
        <v>17</v>
      </c>
      <c r="AI2000" s="6" t="str">
        <f t="shared" si="93"/>
        <v>35-44</v>
      </c>
      <c r="AJ2000" s="11">
        <f>YEAR(tbl_LoanData[[#This Row],[Application Date]])</f>
        <v>2023</v>
      </c>
      <c r="AK2000" s="11" t="str">
        <f>TEXT(tbl_LoanData[[#This Row],[Application Date]],"MMMM")</f>
        <v>December</v>
      </c>
      <c r="AL2000" s="12">
        <f>DATE(YEAR(tbl_LoanData[[#This Row],[Application Date]]),MONTH(tbl_LoanData[[#This Row],[Application Date]]),1)</f>
        <v>45261</v>
      </c>
      <c r="AM2000" s="14">
        <f ca="1">IF(AND(tbl_LoanData[[#This Row],[Application Date]]&gt;=EOMONTH(TODAY(),-1)+1,tbl_LoanData[[#This Row],[Application Date]]&lt;=TODAY()),tbl_LoanData[[#This Row],[Loan Amount]],0)</f>
        <v>0</v>
      </c>
      <c r="AN2000" s="14">
        <f>tbl_LoanData[[#This Row],[Amount Paid]]-(Q2000-X2000)</f>
        <v>745757.54999999993</v>
      </c>
      <c r="AO2000" s="14">
        <f>IF(tbl_LoanData[[#This Row],[Application Status]]="Approved",1,0)</f>
        <v>1</v>
      </c>
      <c r="AP2000" s="22" t="str">
        <f t="shared" ca="1" si="94"/>
        <v/>
      </c>
      <c r="AQ2000" s="22" t="str">
        <f t="shared" ca="1" si="95"/>
        <v/>
      </c>
    </row>
    <row r="2001" spans="1:43" x14ac:dyDescent="0.3">
      <c r="A2001" s="2" t="s">
        <v>5515</v>
      </c>
      <c r="B2001" s="2" t="s">
        <v>5516</v>
      </c>
      <c r="C2001" s="2" t="s">
        <v>243</v>
      </c>
      <c r="D2001" s="2" t="s">
        <v>176</v>
      </c>
      <c r="E2001" s="2" t="s">
        <v>161</v>
      </c>
      <c r="F2001" s="2">
        <v>58</v>
      </c>
      <c r="G2001" s="2" t="s">
        <v>83</v>
      </c>
      <c r="H2001" s="2" t="s">
        <v>543</v>
      </c>
      <c r="I2001" s="2" t="s">
        <v>45</v>
      </c>
      <c r="J2001" s="3">
        <v>45286</v>
      </c>
      <c r="K2001" s="3">
        <v>45288</v>
      </c>
      <c r="L2001" s="2" t="s">
        <v>40</v>
      </c>
      <c r="M2001" s="2" t="s">
        <v>85</v>
      </c>
      <c r="N2001" s="2" t="s">
        <v>270</v>
      </c>
      <c r="O2001" s="4">
        <v>1291000</v>
      </c>
      <c r="P2001" s="4">
        <v>264900</v>
      </c>
      <c r="Q2001" s="4">
        <v>1026100</v>
      </c>
      <c r="R2001" s="2">
        <v>36</v>
      </c>
      <c r="S2001" s="5">
        <v>13.53</v>
      </c>
      <c r="T2001" s="4">
        <v>40072.06</v>
      </c>
      <c r="U2001" s="2" t="s">
        <v>73</v>
      </c>
      <c r="V2001" s="2" t="s">
        <v>74</v>
      </c>
      <c r="W2001" s="4">
        <v>1282305.92</v>
      </c>
      <c r="X2001" s="4">
        <v>160288.07</v>
      </c>
      <c r="Y2001" s="4">
        <v>1442593.99</v>
      </c>
      <c r="Z2001" s="2">
        <v>0</v>
      </c>
      <c r="AA2001" s="2" t="s">
        <v>56</v>
      </c>
      <c r="AB2001" s="2" t="s">
        <v>15735</v>
      </c>
      <c r="AC2001" s="2" t="s">
        <v>138</v>
      </c>
      <c r="AD2001" s="2" t="s">
        <v>76</v>
      </c>
      <c r="AE2001" s="5">
        <v>79.48</v>
      </c>
      <c r="AF2001" s="2">
        <v>0</v>
      </c>
      <c r="AG2001" s="2" t="s">
        <v>77</v>
      </c>
      <c r="AH2001" s="2">
        <v>2</v>
      </c>
      <c r="AI2001" s="6" t="str">
        <f t="shared" si="93"/>
        <v>55-64</v>
      </c>
      <c r="AJ2001" s="11">
        <f>YEAR(tbl_LoanData[[#This Row],[Application Date]])</f>
        <v>2023</v>
      </c>
      <c r="AK2001" s="11" t="str">
        <f>TEXT(tbl_LoanData[[#This Row],[Application Date]],"MMMM")</f>
        <v>December</v>
      </c>
      <c r="AL2001" s="12">
        <f>DATE(YEAR(tbl_LoanData[[#This Row],[Application Date]]),MONTH(tbl_LoanData[[#This Row],[Application Date]]),1)</f>
        <v>45261</v>
      </c>
      <c r="AM2001" s="14">
        <f ca="1">IF(AND(tbl_LoanData[[#This Row],[Application Date]]&gt;=EOMONTH(TODAY(),-1)+1,tbl_LoanData[[#This Row],[Application Date]]&lt;=TODAY()),tbl_LoanData[[#This Row],[Loan Amount]],0)</f>
        <v>0</v>
      </c>
      <c r="AN2001" s="14">
        <f>tbl_LoanData[[#This Row],[Amount Paid]]-(Q2001-X2001)</f>
        <v>416493.99</v>
      </c>
      <c r="AO2001" s="14">
        <f>IF(tbl_LoanData[[#This Row],[Application Status]]="Approved",1,0)</f>
        <v>1</v>
      </c>
      <c r="AP2001" s="22" t="str">
        <f t="shared" ca="1" si="94"/>
        <v/>
      </c>
      <c r="AQ2001" s="22" t="str">
        <f t="shared" ca="1" si="95"/>
        <v/>
      </c>
    </row>
    <row r="2002" spans="1:43" ht="14.4" customHeight="1" x14ac:dyDescent="0.3">
      <c r="A2002" s="2" t="s">
        <v>5667</v>
      </c>
      <c r="B2002" s="2" t="s">
        <v>5668</v>
      </c>
      <c r="C2002" s="2" t="s">
        <v>435</v>
      </c>
      <c r="D2002" s="2" t="s">
        <v>268</v>
      </c>
      <c r="E2002" s="2" t="s">
        <v>406</v>
      </c>
      <c r="F2002" s="2">
        <v>65</v>
      </c>
      <c r="G2002" s="2" t="s">
        <v>83</v>
      </c>
      <c r="H2002" s="2" t="s">
        <v>543</v>
      </c>
      <c r="I2002" s="2" t="s">
        <v>45</v>
      </c>
      <c r="J2002" s="3">
        <v>45266</v>
      </c>
      <c r="K2002" s="3"/>
      <c r="L2002" s="2" t="s">
        <v>36</v>
      </c>
      <c r="M2002" s="2" t="s">
        <v>94</v>
      </c>
      <c r="N2002" s="2" t="s">
        <v>212</v>
      </c>
      <c r="O2002" s="4">
        <v>2062000</v>
      </c>
      <c r="P2002" s="4">
        <v>754200</v>
      </c>
      <c r="Q2002" s="4">
        <v>1307800</v>
      </c>
      <c r="R2002" s="2">
        <v>60</v>
      </c>
      <c r="S2002" s="5">
        <v>13.88</v>
      </c>
      <c r="T2002" s="4">
        <v>36923.550000000003</v>
      </c>
      <c r="U2002" s="2" t="s">
        <v>96</v>
      </c>
      <c r="V2002" s="2" t="s">
        <v>97</v>
      </c>
      <c r="W2002" s="4">
        <v>0</v>
      </c>
      <c r="X2002" s="4">
        <v>0</v>
      </c>
      <c r="Y2002" s="4">
        <v>2215413.2000000002</v>
      </c>
      <c r="Z2002" s="2">
        <v>0</v>
      </c>
      <c r="AA2002" s="2" t="s">
        <v>97</v>
      </c>
      <c r="AB2002" s="2" t="s">
        <v>15729</v>
      </c>
      <c r="AC2002" s="2" t="s">
        <v>87</v>
      </c>
      <c r="AD2002" s="2" t="s">
        <v>76</v>
      </c>
      <c r="AE2002" s="5">
        <v>63.42</v>
      </c>
      <c r="AF2002" s="2">
        <v>0</v>
      </c>
      <c r="AG2002" s="2" t="s">
        <v>97</v>
      </c>
      <c r="AH2002" s="2"/>
      <c r="AI2002" s="6" t="str">
        <f t="shared" si="93"/>
        <v>65+</v>
      </c>
      <c r="AJ2002" s="11">
        <f>YEAR(tbl_LoanData[[#This Row],[Application Date]])</f>
        <v>2023</v>
      </c>
      <c r="AK2002" s="11" t="str">
        <f>TEXT(tbl_LoanData[[#This Row],[Application Date]],"MMMM")</f>
        <v>December</v>
      </c>
      <c r="AL2002" s="12">
        <f>DATE(YEAR(tbl_LoanData[[#This Row],[Application Date]]),MONTH(tbl_LoanData[[#This Row],[Application Date]]),1)</f>
        <v>45261</v>
      </c>
      <c r="AM2002" s="14">
        <f ca="1">IF(AND(tbl_LoanData[[#This Row],[Application Date]]&gt;=EOMONTH(TODAY(),-1)+1,tbl_LoanData[[#This Row],[Application Date]]&lt;=TODAY()),tbl_LoanData[[#This Row],[Loan Amount]],0)</f>
        <v>0</v>
      </c>
      <c r="AN2002" s="14">
        <f>tbl_LoanData[[#This Row],[Amount Paid]]-(Q2002-X2002)</f>
        <v>-1307800</v>
      </c>
      <c r="AO2002" s="14">
        <f>IF(tbl_LoanData[[#This Row],[Application Status]]="Approved",1,0)</f>
        <v>0</v>
      </c>
      <c r="AP2002" s="22" t="str">
        <f t="shared" ca="1" si="94"/>
        <v/>
      </c>
      <c r="AQ2002" s="22" t="str">
        <f t="shared" ca="1" si="95"/>
        <v/>
      </c>
    </row>
    <row r="2003" spans="1:43" ht="14.4" customHeight="1" x14ac:dyDescent="0.3">
      <c r="A2003" s="2" t="s">
        <v>5773</v>
      </c>
      <c r="B2003" s="2" t="s">
        <v>5774</v>
      </c>
      <c r="C2003" s="2" t="s">
        <v>949</v>
      </c>
      <c r="D2003" s="2" t="s">
        <v>82</v>
      </c>
      <c r="E2003" s="2" t="s">
        <v>293</v>
      </c>
      <c r="F2003" s="2">
        <v>61</v>
      </c>
      <c r="G2003" s="2" t="s">
        <v>83</v>
      </c>
      <c r="H2003" s="2" t="s">
        <v>156</v>
      </c>
      <c r="I2003" s="2" t="s">
        <v>45</v>
      </c>
      <c r="J2003" s="3">
        <v>45268</v>
      </c>
      <c r="K2003" s="3">
        <v>45270</v>
      </c>
      <c r="L2003" s="2" t="s">
        <v>36</v>
      </c>
      <c r="M2003" s="2" t="s">
        <v>94</v>
      </c>
      <c r="N2003" s="2" t="s">
        <v>212</v>
      </c>
      <c r="O2003" s="4">
        <v>1106000</v>
      </c>
      <c r="P2003" s="4">
        <v>174100</v>
      </c>
      <c r="Q2003" s="4">
        <v>931900</v>
      </c>
      <c r="R2003" s="2">
        <v>48</v>
      </c>
      <c r="S2003" s="5">
        <v>11.52</v>
      </c>
      <c r="T2003" s="4">
        <v>28360.82</v>
      </c>
      <c r="U2003" s="2" t="s">
        <v>73</v>
      </c>
      <c r="V2003" s="2" t="s">
        <v>74</v>
      </c>
      <c r="W2003" s="4">
        <v>879185.42</v>
      </c>
      <c r="X2003" s="4">
        <v>482134.1</v>
      </c>
      <c r="Y2003" s="4">
        <v>1361319.52</v>
      </c>
      <c r="Z2003" s="2">
        <v>30</v>
      </c>
      <c r="AA2003" s="2" t="s">
        <v>57</v>
      </c>
      <c r="AB2003" s="2" t="s">
        <v>15731</v>
      </c>
      <c r="AC2003" s="2" t="s">
        <v>332</v>
      </c>
      <c r="AD2003" s="2" t="s">
        <v>76</v>
      </c>
      <c r="AE2003" s="5">
        <v>84.26</v>
      </c>
      <c r="AF2003" s="2">
        <v>1</v>
      </c>
      <c r="AG2003" s="2" t="s">
        <v>77</v>
      </c>
      <c r="AH2003" s="2">
        <v>2</v>
      </c>
      <c r="AI2003" s="6" t="str">
        <f t="shared" si="93"/>
        <v>55-64</v>
      </c>
      <c r="AJ2003" s="11">
        <f>YEAR(tbl_LoanData[[#This Row],[Application Date]])</f>
        <v>2023</v>
      </c>
      <c r="AK2003" s="11" t="str">
        <f>TEXT(tbl_LoanData[[#This Row],[Application Date]],"MMMM")</f>
        <v>December</v>
      </c>
      <c r="AL2003" s="12">
        <f>DATE(YEAR(tbl_LoanData[[#This Row],[Application Date]]),MONTH(tbl_LoanData[[#This Row],[Application Date]]),1)</f>
        <v>45261</v>
      </c>
      <c r="AM2003" s="14">
        <f ca="1">IF(AND(tbl_LoanData[[#This Row],[Application Date]]&gt;=EOMONTH(TODAY(),-1)+1,tbl_LoanData[[#This Row],[Application Date]]&lt;=TODAY()),tbl_LoanData[[#This Row],[Loan Amount]],0)</f>
        <v>0</v>
      </c>
      <c r="AN2003" s="14">
        <f>tbl_LoanData[[#This Row],[Amount Paid]]-(Q2003-X2003)</f>
        <v>429419.52000000002</v>
      </c>
      <c r="AO2003" s="14">
        <f>IF(tbl_LoanData[[#This Row],[Application Status]]="Approved",1,0)</f>
        <v>1</v>
      </c>
      <c r="AP2003" s="22" t="str">
        <f t="shared" ca="1" si="94"/>
        <v/>
      </c>
      <c r="AQ2003" s="22" t="str">
        <f t="shared" ca="1" si="95"/>
        <v/>
      </c>
    </row>
    <row r="2004" spans="1:43" x14ac:dyDescent="0.3">
      <c r="A2004" s="2" t="s">
        <v>5795</v>
      </c>
      <c r="B2004" s="2" t="s">
        <v>5796</v>
      </c>
      <c r="C2004" s="2" t="s">
        <v>549</v>
      </c>
      <c r="D2004" s="2" t="s">
        <v>67</v>
      </c>
      <c r="E2004" s="2" t="s">
        <v>268</v>
      </c>
      <c r="F2004" s="2">
        <v>37</v>
      </c>
      <c r="G2004" s="2" t="s">
        <v>83</v>
      </c>
      <c r="H2004" s="2" t="s">
        <v>237</v>
      </c>
      <c r="I2004" s="2" t="s">
        <v>48</v>
      </c>
      <c r="J2004" s="3">
        <v>45274</v>
      </c>
      <c r="K2004" s="3"/>
      <c r="L2004" s="2" t="s">
        <v>39</v>
      </c>
      <c r="M2004" s="2" t="s">
        <v>157</v>
      </c>
      <c r="N2004" s="2" t="s">
        <v>359</v>
      </c>
      <c r="O2004" s="4">
        <v>2560000</v>
      </c>
      <c r="P2004" s="4">
        <v>444900</v>
      </c>
      <c r="Q2004" s="4">
        <v>2115100</v>
      </c>
      <c r="R2004" s="2">
        <v>48</v>
      </c>
      <c r="S2004" s="5">
        <v>13.24</v>
      </c>
      <c r="T2004" s="4">
        <v>67401.19</v>
      </c>
      <c r="U2004" s="2" t="s">
        <v>113</v>
      </c>
      <c r="V2004" s="2" t="s">
        <v>97</v>
      </c>
      <c r="W2004" s="4">
        <v>0</v>
      </c>
      <c r="X2004" s="4">
        <v>0</v>
      </c>
      <c r="Y2004" s="4">
        <v>3235256.96</v>
      </c>
      <c r="Z2004" s="2">
        <v>0</v>
      </c>
      <c r="AA2004" s="2" t="s">
        <v>97</v>
      </c>
      <c r="AB2004" s="2" t="s">
        <v>15730</v>
      </c>
      <c r="AC2004" s="2" t="s">
        <v>129</v>
      </c>
      <c r="AD2004" s="2" t="s">
        <v>76</v>
      </c>
      <c r="AE2004" s="5">
        <v>82.62</v>
      </c>
      <c r="AF2004" s="2">
        <v>0</v>
      </c>
      <c r="AG2004" s="2" t="s">
        <v>97</v>
      </c>
      <c r="AH2004" s="2"/>
      <c r="AI2004" s="6" t="str">
        <f t="shared" si="93"/>
        <v>35-44</v>
      </c>
      <c r="AJ2004" s="11">
        <f>YEAR(tbl_LoanData[[#This Row],[Application Date]])</f>
        <v>2023</v>
      </c>
      <c r="AK2004" s="11" t="str">
        <f>TEXT(tbl_LoanData[[#This Row],[Application Date]],"MMMM")</f>
        <v>December</v>
      </c>
      <c r="AL2004" s="12">
        <f>DATE(YEAR(tbl_LoanData[[#This Row],[Application Date]]),MONTH(tbl_LoanData[[#This Row],[Application Date]]),1)</f>
        <v>45261</v>
      </c>
      <c r="AM2004" s="14">
        <f ca="1">IF(AND(tbl_LoanData[[#This Row],[Application Date]]&gt;=EOMONTH(TODAY(),-1)+1,tbl_LoanData[[#This Row],[Application Date]]&lt;=TODAY()),tbl_LoanData[[#This Row],[Loan Amount]],0)</f>
        <v>0</v>
      </c>
      <c r="AN2004" s="14">
        <f>tbl_LoanData[[#This Row],[Amount Paid]]-(Q2004-X2004)</f>
        <v>-2115100</v>
      </c>
      <c r="AO2004" s="14">
        <f>IF(tbl_LoanData[[#This Row],[Application Status]]="Approved",1,0)</f>
        <v>0</v>
      </c>
      <c r="AP2004" s="22" t="str">
        <f t="shared" ca="1" si="94"/>
        <v/>
      </c>
      <c r="AQ2004" s="22" t="str">
        <f t="shared" ca="1" si="95"/>
        <v/>
      </c>
    </row>
    <row r="2005" spans="1:43" x14ac:dyDescent="0.3">
      <c r="A2005" s="2" t="s">
        <v>5805</v>
      </c>
      <c r="B2005" s="2" t="s">
        <v>5806</v>
      </c>
      <c r="C2005" s="2" t="s">
        <v>868</v>
      </c>
      <c r="D2005" s="2" t="s">
        <v>232</v>
      </c>
      <c r="E2005" s="2" t="s">
        <v>402</v>
      </c>
      <c r="F2005" s="2">
        <v>37</v>
      </c>
      <c r="G2005" s="2" t="s">
        <v>69</v>
      </c>
      <c r="H2005" s="2" t="s">
        <v>565</v>
      </c>
      <c r="I2005" s="2" t="s">
        <v>47</v>
      </c>
      <c r="J2005" s="3">
        <v>45264</v>
      </c>
      <c r="K2005" s="3">
        <v>45268</v>
      </c>
      <c r="L2005" s="2" t="s">
        <v>40</v>
      </c>
      <c r="M2005" s="2" t="s">
        <v>71</v>
      </c>
      <c r="N2005" s="2" t="s">
        <v>137</v>
      </c>
      <c r="O2005" s="4">
        <v>771000</v>
      </c>
      <c r="P2005" s="4">
        <v>229200</v>
      </c>
      <c r="Q2005" s="4">
        <v>541800</v>
      </c>
      <c r="R2005" s="2">
        <v>48</v>
      </c>
      <c r="S2005" s="5">
        <v>7.78</v>
      </c>
      <c r="T2005" s="4">
        <v>14800.17</v>
      </c>
      <c r="U2005" s="2" t="s">
        <v>73</v>
      </c>
      <c r="V2005" s="2" t="s">
        <v>74</v>
      </c>
      <c r="W2005" s="4">
        <v>473605.44</v>
      </c>
      <c r="X2005" s="4">
        <v>236802.72</v>
      </c>
      <c r="Y2005" s="4">
        <v>710408.16</v>
      </c>
      <c r="Z2005" s="2">
        <v>0</v>
      </c>
      <c r="AA2005" s="2" t="s">
        <v>56</v>
      </c>
      <c r="AB2005" s="2" t="s">
        <v>15732</v>
      </c>
      <c r="AC2005" s="2" t="s">
        <v>75</v>
      </c>
      <c r="AD2005" s="2" t="s">
        <v>76</v>
      </c>
      <c r="AE2005" s="5">
        <v>70.27</v>
      </c>
      <c r="AF2005" s="2">
        <v>0</v>
      </c>
      <c r="AG2005" s="2" t="s">
        <v>77</v>
      </c>
      <c r="AH2005" s="2">
        <v>4</v>
      </c>
      <c r="AI2005" s="6" t="str">
        <f t="shared" si="93"/>
        <v>35-44</v>
      </c>
      <c r="AJ2005" s="11">
        <f>YEAR(tbl_LoanData[[#This Row],[Application Date]])</f>
        <v>2023</v>
      </c>
      <c r="AK2005" s="11" t="str">
        <f>TEXT(tbl_LoanData[[#This Row],[Application Date]],"MMMM")</f>
        <v>December</v>
      </c>
      <c r="AL2005" s="12">
        <f>DATE(YEAR(tbl_LoanData[[#This Row],[Application Date]]),MONTH(tbl_LoanData[[#This Row],[Application Date]]),1)</f>
        <v>45261</v>
      </c>
      <c r="AM2005" s="14">
        <f ca="1">IF(AND(tbl_LoanData[[#This Row],[Application Date]]&gt;=EOMONTH(TODAY(),-1)+1,tbl_LoanData[[#This Row],[Application Date]]&lt;=TODAY()),tbl_LoanData[[#This Row],[Loan Amount]],0)</f>
        <v>0</v>
      </c>
      <c r="AN2005" s="14">
        <f>tbl_LoanData[[#This Row],[Amount Paid]]-(Q2005-X2005)</f>
        <v>168608.15999999997</v>
      </c>
      <c r="AO2005" s="14">
        <f>IF(tbl_LoanData[[#This Row],[Application Status]]="Approved",1,0)</f>
        <v>1</v>
      </c>
      <c r="AP2005" s="22" t="str">
        <f t="shared" ca="1" si="94"/>
        <v/>
      </c>
      <c r="AQ2005" s="22" t="str">
        <f t="shared" ca="1" si="95"/>
        <v/>
      </c>
    </row>
    <row r="2006" spans="1:43" ht="14.4" customHeight="1" x14ac:dyDescent="0.3">
      <c r="A2006" s="2" t="s">
        <v>5835</v>
      </c>
      <c r="B2006" s="2" t="s">
        <v>5836</v>
      </c>
      <c r="C2006" s="2" t="s">
        <v>264</v>
      </c>
      <c r="D2006" s="2" t="s">
        <v>232</v>
      </c>
      <c r="E2006" s="2" t="s">
        <v>161</v>
      </c>
      <c r="F2006" s="2">
        <v>31</v>
      </c>
      <c r="G2006" s="2" t="s">
        <v>83</v>
      </c>
      <c r="H2006" s="2" t="s">
        <v>211</v>
      </c>
      <c r="I2006" s="2" t="s">
        <v>50</v>
      </c>
      <c r="J2006" s="3">
        <v>45286</v>
      </c>
      <c r="K2006" s="3">
        <v>45296</v>
      </c>
      <c r="L2006" s="2" t="s">
        <v>40</v>
      </c>
      <c r="M2006" s="2" t="s">
        <v>85</v>
      </c>
      <c r="N2006" s="2" t="s">
        <v>270</v>
      </c>
      <c r="O2006" s="4">
        <v>1328000</v>
      </c>
      <c r="P2006" s="4">
        <v>326800</v>
      </c>
      <c r="Q2006" s="4">
        <v>1001200</v>
      </c>
      <c r="R2006" s="2">
        <v>48</v>
      </c>
      <c r="S2006" s="5">
        <v>5.77</v>
      </c>
      <c r="T2006" s="4">
        <v>25672.44</v>
      </c>
      <c r="U2006" s="2" t="s">
        <v>73</v>
      </c>
      <c r="V2006" s="2" t="s">
        <v>74</v>
      </c>
      <c r="W2006" s="4">
        <v>795845.64</v>
      </c>
      <c r="X2006" s="4">
        <v>436431.32</v>
      </c>
      <c r="Y2006" s="4">
        <v>1232276.96</v>
      </c>
      <c r="Z2006" s="2">
        <v>0</v>
      </c>
      <c r="AA2006" s="2" t="s">
        <v>56</v>
      </c>
      <c r="AB2006" s="2" t="s">
        <v>15731</v>
      </c>
      <c r="AC2006" s="2" t="s">
        <v>332</v>
      </c>
      <c r="AD2006" s="2" t="s">
        <v>76</v>
      </c>
      <c r="AE2006" s="5">
        <v>75.39</v>
      </c>
      <c r="AF2006" s="2">
        <v>0</v>
      </c>
      <c r="AG2006" s="2" t="s">
        <v>77</v>
      </c>
      <c r="AH2006" s="2">
        <v>10</v>
      </c>
      <c r="AI2006" s="6" t="str">
        <f t="shared" si="93"/>
        <v>25-34</v>
      </c>
      <c r="AJ2006" s="11">
        <f>YEAR(tbl_LoanData[[#This Row],[Application Date]])</f>
        <v>2023</v>
      </c>
      <c r="AK2006" s="11" t="str">
        <f>TEXT(tbl_LoanData[[#This Row],[Application Date]],"MMMM")</f>
        <v>December</v>
      </c>
      <c r="AL2006" s="12">
        <f>DATE(YEAR(tbl_LoanData[[#This Row],[Application Date]]),MONTH(tbl_LoanData[[#This Row],[Application Date]]),1)</f>
        <v>45261</v>
      </c>
      <c r="AM2006" s="14">
        <f ca="1">IF(AND(tbl_LoanData[[#This Row],[Application Date]]&gt;=EOMONTH(TODAY(),-1)+1,tbl_LoanData[[#This Row],[Application Date]]&lt;=TODAY()),tbl_LoanData[[#This Row],[Loan Amount]],0)</f>
        <v>0</v>
      </c>
      <c r="AN2006" s="14">
        <f>tbl_LoanData[[#This Row],[Amount Paid]]-(Q2006-X2006)</f>
        <v>231076.96000000008</v>
      </c>
      <c r="AO2006" s="14">
        <f>IF(tbl_LoanData[[#This Row],[Application Status]]="Approved",1,0)</f>
        <v>1</v>
      </c>
      <c r="AP2006" s="22" t="str">
        <f t="shared" ca="1" si="94"/>
        <v/>
      </c>
      <c r="AQ2006" s="22" t="str">
        <f t="shared" ca="1" si="95"/>
        <v/>
      </c>
    </row>
    <row r="2007" spans="1:43" ht="14.4" customHeight="1" x14ac:dyDescent="0.3">
      <c r="A2007" s="2" t="s">
        <v>5843</v>
      </c>
      <c r="B2007" s="2" t="s">
        <v>5844</v>
      </c>
      <c r="C2007" s="2" t="s">
        <v>1012</v>
      </c>
      <c r="D2007" s="2" t="s">
        <v>204</v>
      </c>
      <c r="E2007" s="2" t="s">
        <v>91</v>
      </c>
      <c r="F2007" s="2">
        <v>22</v>
      </c>
      <c r="G2007" s="2" t="s">
        <v>69</v>
      </c>
      <c r="H2007" s="2" t="s">
        <v>265</v>
      </c>
      <c r="I2007" s="2" t="s">
        <v>44</v>
      </c>
      <c r="J2007" s="3">
        <v>45277</v>
      </c>
      <c r="K2007" s="3">
        <v>45297</v>
      </c>
      <c r="L2007" s="2" t="s">
        <v>41</v>
      </c>
      <c r="M2007" s="2" t="s">
        <v>144</v>
      </c>
      <c r="N2007" s="2" t="s">
        <v>145</v>
      </c>
      <c r="O2007" s="4">
        <v>4153000</v>
      </c>
      <c r="P2007" s="4">
        <v>1162700</v>
      </c>
      <c r="Q2007" s="4">
        <v>2990300</v>
      </c>
      <c r="R2007" s="2">
        <v>24</v>
      </c>
      <c r="S2007" s="5">
        <v>8.48</v>
      </c>
      <c r="T2007" s="4">
        <v>145727.29</v>
      </c>
      <c r="U2007" s="2" t="s">
        <v>73</v>
      </c>
      <c r="V2007" s="2" t="s">
        <v>33</v>
      </c>
      <c r="W2007" s="4">
        <v>3497454.88</v>
      </c>
      <c r="X2007" s="4">
        <v>0</v>
      </c>
      <c r="Y2007" s="4">
        <v>3497454.88</v>
      </c>
      <c r="Z2007" s="2">
        <v>0</v>
      </c>
      <c r="AA2007" s="2" t="s">
        <v>56</v>
      </c>
      <c r="AB2007" s="2" t="s">
        <v>15727</v>
      </c>
      <c r="AC2007" s="2" t="s">
        <v>138</v>
      </c>
      <c r="AD2007" s="2" t="s">
        <v>76</v>
      </c>
      <c r="AE2007" s="5">
        <v>72</v>
      </c>
      <c r="AF2007" s="2">
        <v>0</v>
      </c>
      <c r="AG2007" s="2" t="s">
        <v>77</v>
      </c>
      <c r="AH2007" s="2">
        <v>20</v>
      </c>
      <c r="AI2007" s="6" t="str">
        <f t="shared" si="93"/>
        <v>18-24</v>
      </c>
      <c r="AJ2007" s="11">
        <f>YEAR(tbl_LoanData[[#This Row],[Application Date]])</f>
        <v>2023</v>
      </c>
      <c r="AK2007" s="11" t="str">
        <f>TEXT(tbl_LoanData[[#This Row],[Application Date]],"MMMM")</f>
        <v>December</v>
      </c>
      <c r="AL2007" s="12">
        <f>DATE(YEAR(tbl_LoanData[[#This Row],[Application Date]]),MONTH(tbl_LoanData[[#This Row],[Application Date]]),1)</f>
        <v>45261</v>
      </c>
      <c r="AM2007" s="14">
        <f ca="1">IF(AND(tbl_LoanData[[#This Row],[Application Date]]&gt;=EOMONTH(TODAY(),-1)+1,tbl_LoanData[[#This Row],[Application Date]]&lt;=TODAY()),tbl_LoanData[[#This Row],[Loan Amount]],0)</f>
        <v>0</v>
      </c>
      <c r="AN2007" s="14">
        <f>tbl_LoanData[[#This Row],[Amount Paid]]-(Q2007-X2007)</f>
        <v>507154.87999999989</v>
      </c>
      <c r="AO2007" s="14">
        <f>IF(tbl_LoanData[[#This Row],[Application Status]]="Approved",1,0)</f>
        <v>1</v>
      </c>
      <c r="AP2007" s="22" t="str">
        <f t="shared" ca="1" si="94"/>
        <v/>
      </c>
      <c r="AQ2007" s="22" t="str">
        <f t="shared" ca="1" si="95"/>
        <v/>
      </c>
    </row>
    <row r="2008" spans="1:43" ht="14.4" customHeight="1" x14ac:dyDescent="0.3">
      <c r="A2008" s="2" t="s">
        <v>5857</v>
      </c>
      <c r="B2008" s="2" t="s">
        <v>5858</v>
      </c>
      <c r="C2008" s="2" t="s">
        <v>687</v>
      </c>
      <c r="D2008" s="2" t="s">
        <v>101</v>
      </c>
      <c r="E2008" s="2" t="s">
        <v>165</v>
      </c>
      <c r="F2008" s="2">
        <v>49</v>
      </c>
      <c r="G2008" s="2" t="s">
        <v>83</v>
      </c>
      <c r="H2008" s="2" t="s">
        <v>166</v>
      </c>
      <c r="I2008" s="2" t="s">
        <v>46</v>
      </c>
      <c r="J2008" s="3">
        <v>45271</v>
      </c>
      <c r="K2008" s="3"/>
      <c r="L2008" s="2" t="s">
        <v>36</v>
      </c>
      <c r="M2008" s="2" t="s">
        <v>71</v>
      </c>
      <c r="N2008" s="2" t="s">
        <v>162</v>
      </c>
      <c r="O2008" s="4">
        <v>1319000</v>
      </c>
      <c r="P2008" s="4">
        <v>319400</v>
      </c>
      <c r="Q2008" s="4">
        <v>999600</v>
      </c>
      <c r="R2008" s="2">
        <v>36</v>
      </c>
      <c r="S2008" s="5">
        <v>14.63</v>
      </c>
      <c r="T2008" s="4">
        <v>39953.46</v>
      </c>
      <c r="U2008" s="2" t="s">
        <v>113</v>
      </c>
      <c r="V2008" s="2" t="s">
        <v>97</v>
      </c>
      <c r="W2008" s="4">
        <v>0</v>
      </c>
      <c r="X2008" s="4">
        <v>0</v>
      </c>
      <c r="Y2008" s="4">
        <v>1438324.44</v>
      </c>
      <c r="Z2008" s="2">
        <v>0</v>
      </c>
      <c r="AA2008" s="2" t="s">
        <v>97</v>
      </c>
      <c r="AB2008" s="2" t="s">
        <v>15731</v>
      </c>
      <c r="AC2008" s="2" t="s">
        <v>360</v>
      </c>
      <c r="AD2008" s="2" t="s">
        <v>76</v>
      </c>
      <c r="AE2008" s="5">
        <v>75.78</v>
      </c>
      <c r="AF2008" s="2">
        <v>0</v>
      </c>
      <c r="AG2008" s="2" t="s">
        <v>97</v>
      </c>
      <c r="AH2008" s="2"/>
      <c r="AI2008" s="6" t="str">
        <f t="shared" si="93"/>
        <v>45-54</v>
      </c>
      <c r="AJ2008" s="11">
        <f>YEAR(tbl_LoanData[[#This Row],[Application Date]])</f>
        <v>2023</v>
      </c>
      <c r="AK2008" s="11" t="str">
        <f>TEXT(tbl_LoanData[[#This Row],[Application Date]],"MMMM")</f>
        <v>December</v>
      </c>
      <c r="AL2008" s="12">
        <f>DATE(YEAR(tbl_LoanData[[#This Row],[Application Date]]),MONTH(tbl_LoanData[[#This Row],[Application Date]]),1)</f>
        <v>45261</v>
      </c>
      <c r="AM2008" s="14">
        <f ca="1">IF(AND(tbl_LoanData[[#This Row],[Application Date]]&gt;=EOMONTH(TODAY(),-1)+1,tbl_LoanData[[#This Row],[Application Date]]&lt;=TODAY()),tbl_LoanData[[#This Row],[Loan Amount]],0)</f>
        <v>0</v>
      </c>
      <c r="AN2008" s="14">
        <f>tbl_LoanData[[#This Row],[Amount Paid]]-(Q2008-X2008)</f>
        <v>-999600</v>
      </c>
      <c r="AO2008" s="14">
        <f>IF(tbl_LoanData[[#This Row],[Application Status]]="Approved",1,0)</f>
        <v>0</v>
      </c>
      <c r="AP2008" s="22" t="str">
        <f t="shared" ca="1" si="94"/>
        <v/>
      </c>
      <c r="AQ2008" s="22" t="str">
        <f t="shared" ca="1" si="95"/>
        <v/>
      </c>
    </row>
    <row r="2009" spans="1:43" ht="14.4" customHeight="1" x14ac:dyDescent="0.3">
      <c r="A2009" s="2" t="s">
        <v>5867</v>
      </c>
      <c r="B2009" s="2" t="s">
        <v>5868</v>
      </c>
      <c r="C2009" s="2" t="s">
        <v>868</v>
      </c>
      <c r="D2009" s="2" t="s">
        <v>91</v>
      </c>
      <c r="E2009" s="2" t="s">
        <v>209</v>
      </c>
      <c r="F2009" s="2">
        <v>54</v>
      </c>
      <c r="G2009" s="2" t="s">
        <v>69</v>
      </c>
      <c r="H2009" s="2" t="s">
        <v>70</v>
      </c>
      <c r="I2009" s="2" t="s">
        <v>50</v>
      </c>
      <c r="J2009" s="3">
        <v>45270</v>
      </c>
      <c r="K2009" s="3">
        <v>45275</v>
      </c>
      <c r="L2009" s="2" t="s">
        <v>39</v>
      </c>
      <c r="M2009" s="2" t="s">
        <v>167</v>
      </c>
      <c r="N2009" s="2" t="s">
        <v>491</v>
      </c>
      <c r="O2009" s="4">
        <v>2150000</v>
      </c>
      <c r="P2009" s="4">
        <v>831800</v>
      </c>
      <c r="Q2009" s="4">
        <v>1318200</v>
      </c>
      <c r="R2009" s="2">
        <v>12</v>
      </c>
      <c r="S2009" s="5">
        <v>12.49</v>
      </c>
      <c r="T2009" s="4">
        <v>123570.26</v>
      </c>
      <c r="U2009" s="2" t="s">
        <v>73</v>
      </c>
      <c r="V2009" s="2" t="s">
        <v>34</v>
      </c>
      <c r="W2009" s="4">
        <v>1359272.86</v>
      </c>
      <c r="X2009" s="4">
        <v>123570.32</v>
      </c>
      <c r="Y2009" s="4">
        <v>1482843.18</v>
      </c>
      <c r="Z2009" s="2">
        <v>28</v>
      </c>
      <c r="AA2009" s="2" t="s">
        <v>57</v>
      </c>
      <c r="AB2009" s="2" t="s">
        <v>15731</v>
      </c>
      <c r="AC2009" s="2" t="s">
        <v>106</v>
      </c>
      <c r="AD2009" s="2" t="s">
        <v>76</v>
      </c>
      <c r="AE2009" s="5">
        <v>61.31</v>
      </c>
      <c r="AF2009" s="2">
        <v>1</v>
      </c>
      <c r="AG2009" s="2" t="s">
        <v>77</v>
      </c>
      <c r="AH2009" s="2">
        <v>5</v>
      </c>
      <c r="AI2009" s="6" t="str">
        <f t="shared" si="93"/>
        <v>45-54</v>
      </c>
      <c r="AJ2009" s="11">
        <f>YEAR(tbl_LoanData[[#This Row],[Application Date]])</f>
        <v>2023</v>
      </c>
      <c r="AK2009" s="11" t="str">
        <f>TEXT(tbl_LoanData[[#This Row],[Application Date]],"MMMM")</f>
        <v>December</v>
      </c>
      <c r="AL2009" s="12">
        <f>DATE(YEAR(tbl_LoanData[[#This Row],[Application Date]]),MONTH(tbl_LoanData[[#This Row],[Application Date]]),1)</f>
        <v>45261</v>
      </c>
      <c r="AM2009" s="14">
        <f ca="1">IF(AND(tbl_LoanData[[#This Row],[Application Date]]&gt;=EOMONTH(TODAY(),-1)+1,tbl_LoanData[[#This Row],[Application Date]]&lt;=TODAY()),tbl_LoanData[[#This Row],[Loan Amount]],0)</f>
        <v>0</v>
      </c>
      <c r="AN2009" s="14">
        <f>tbl_LoanData[[#This Row],[Amount Paid]]-(Q2009-X2009)</f>
        <v>164643.18000000017</v>
      </c>
      <c r="AO2009" s="14">
        <f>IF(tbl_LoanData[[#This Row],[Application Status]]="Approved",1,0)</f>
        <v>1</v>
      </c>
      <c r="AP2009" s="22" t="str">
        <f t="shared" ca="1" si="94"/>
        <v/>
      </c>
      <c r="AQ2009" s="22" t="str">
        <f t="shared" ca="1" si="95"/>
        <v/>
      </c>
    </row>
    <row r="2010" spans="1:43" ht="14.4" customHeight="1" x14ac:dyDescent="0.3">
      <c r="A2010" s="2" t="s">
        <v>5897</v>
      </c>
      <c r="B2010" s="2" t="s">
        <v>5898</v>
      </c>
      <c r="C2010" s="2" t="s">
        <v>353</v>
      </c>
      <c r="D2010" s="2" t="s">
        <v>67</v>
      </c>
      <c r="E2010" s="2" t="s">
        <v>189</v>
      </c>
      <c r="F2010" s="2">
        <v>58</v>
      </c>
      <c r="G2010" s="2" t="s">
        <v>83</v>
      </c>
      <c r="H2010" s="2" t="s">
        <v>166</v>
      </c>
      <c r="I2010" s="2" t="s">
        <v>46</v>
      </c>
      <c r="J2010" s="3">
        <v>45264</v>
      </c>
      <c r="K2010" s="3">
        <v>45266</v>
      </c>
      <c r="L2010" s="2" t="s">
        <v>36</v>
      </c>
      <c r="M2010" s="2" t="s">
        <v>85</v>
      </c>
      <c r="N2010" s="2" t="s">
        <v>344</v>
      </c>
      <c r="O2010" s="4">
        <v>1352000</v>
      </c>
      <c r="P2010" s="4">
        <v>350900</v>
      </c>
      <c r="Q2010" s="4">
        <v>1001100</v>
      </c>
      <c r="R2010" s="2">
        <v>24</v>
      </c>
      <c r="S2010" s="5">
        <v>9.51</v>
      </c>
      <c r="T2010" s="4">
        <v>49646.22</v>
      </c>
      <c r="U2010" s="2" t="s">
        <v>73</v>
      </c>
      <c r="V2010" s="2" t="s">
        <v>33</v>
      </c>
      <c r="W2010" s="4">
        <v>1191509.22</v>
      </c>
      <c r="X2010" s="4">
        <v>0</v>
      </c>
      <c r="Y2010" s="4">
        <v>1191509.22</v>
      </c>
      <c r="Z2010" s="2">
        <v>0</v>
      </c>
      <c r="AA2010" s="2" t="s">
        <v>56</v>
      </c>
      <c r="AB2010" s="2" t="s">
        <v>15736</v>
      </c>
      <c r="AC2010" s="2" t="s">
        <v>129</v>
      </c>
      <c r="AD2010" s="2" t="s">
        <v>76</v>
      </c>
      <c r="AE2010" s="5">
        <v>74.05</v>
      </c>
      <c r="AF2010" s="2">
        <v>0</v>
      </c>
      <c r="AG2010" s="2" t="s">
        <v>77</v>
      </c>
      <c r="AH2010" s="2">
        <v>2</v>
      </c>
      <c r="AI2010" s="6" t="str">
        <f t="shared" si="93"/>
        <v>55-64</v>
      </c>
      <c r="AJ2010" s="11">
        <f>YEAR(tbl_LoanData[[#This Row],[Application Date]])</f>
        <v>2023</v>
      </c>
      <c r="AK2010" s="11" t="str">
        <f>TEXT(tbl_LoanData[[#This Row],[Application Date]],"MMMM")</f>
        <v>December</v>
      </c>
      <c r="AL2010" s="12">
        <f>DATE(YEAR(tbl_LoanData[[#This Row],[Application Date]]),MONTH(tbl_LoanData[[#This Row],[Application Date]]),1)</f>
        <v>45261</v>
      </c>
      <c r="AM2010" s="14">
        <f ca="1">IF(AND(tbl_LoanData[[#This Row],[Application Date]]&gt;=EOMONTH(TODAY(),-1)+1,tbl_LoanData[[#This Row],[Application Date]]&lt;=TODAY()),tbl_LoanData[[#This Row],[Loan Amount]],0)</f>
        <v>0</v>
      </c>
      <c r="AN2010" s="14">
        <f>tbl_LoanData[[#This Row],[Amount Paid]]-(Q2010-X2010)</f>
        <v>190409.21999999997</v>
      </c>
      <c r="AO2010" s="14">
        <f>IF(tbl_LoanData[[#This Row],[Application Status]]="Approved",1,0)</f>
        <v>1</v>
      </c>
      <c r="AP2010" s="22" t="str">
        <f t="shared" ca="1" si="94"/>
        <v/>
      </c>
      <c r="AQ2010" s="22" t="str">
        <f t="shared" ca="1" si="95"/>
        <v/>
      </c>
    </row>
    <row r="2011" spans="1:43" ht="14.4" customHeight="1" x14ac:dyDescent="0.3">
      <c r="A2011" s="2" t="s">
        <v>5977</v>
      </c>
      <c r="B2011" s="2" t="s">
        <v>5978</v>
      </c>
      <c r="C2011" s="2" t="s">
        <v>423</v>
      </c>
      <c r="D2011" s="2" t="s">
        <v>142</v>
      </c>
      <c r="E2011" s="2" t="s">
        <v>165</v>
      </c>
      <c r="F2011" s="2">
        <v>22</v>
      </c>
      <c r="G2011" s="2" t="s">
        <v>69</v>
      </c>
      <c r="H2011" s="2" t="s">
        <v>256</v>
      </c>
      <c r="I2011" s="2" t="s">
        <v>43</v>
      </c>
      <c r="J2011" s="3">
        <v>45288</v>
      </c>
      <c r="K2011" s="3">
        <v>45293</v>
      </c>
      <c r="L2011" s="2" t="s">
        <v>37</v>
      </c>
      <c r="M2011" s="2" t="s">
        <v>199</v>
      </c>
      <c r="N2011" s="2" t="s">
        <v>319</v>
      </c>
      <c r="O2011" s="4">
        <v>200000</v>
      </c>
      <c r="P2011" s="4">
        <v>59100</v>
      </c>
      <c r="Q2011" s="4">
        <v>140900</v>
      </c>
      <c r="R2011" s="2">
        <v>36</v>
      </c>
      <c r="S2011" s="5">
        <v>7.52</v>
      </c>
      <c r="T2011" s="4">
        <v>4796.8599999999997</v>
      </c>
      <c r="U2011" s="2" t="s">
        <v>73</v>
      </c>
      <c r="V2011" s="2" t="s">
        <v>74</v>
      </c>
      <c r="W2011" s="4">
        <v>148702.66</v>
      </c>
      <c r="X2011" s="4">
        <v>23984.38</v>
      </c>
      <c r="Y2011" s="4">
        <v>172687.04</v>
      </c>
      <c r="Z2011" s="2">
        <v>0</v>
      </c>
      <c r="AA2011" s="2" t="s">
        <v>56</v>
      </c>
      <c r="AB2011" s="2" t="s">
        <v>15729</v>
      </c>
      <c r="AC2011" s="2" t="s">
        <v>146</v>
      </c>
      <c r="AD2011" s="2" t="s">
        <v>76</v>
      </c>
      <c r="AE2011" s="5">
        <v>70.45</v>
      </c>
      <c r="AF2011" s="2">
        <v>0</v>
      </c>
      <c r="AG2011" s="2" t="s">
        <v>77</v>
      </c>
      <c r="AH2011" s="2">
        <v>5</v>
      </c>
      <c r="AI2011" s="6" t="str">
        <f t="shared" si="93"/>
        <v>18-24</v>
      </c>
      <c r="AJ2011" s="11">
        <f>YEAR(tbl_LoanData[[#This Row],[Application Date]])</f>
        <v>2023</v>
      </c>
      <c r="AK2011" s="11" t="str">
        <f>TEXT(tbl_LoanData[[#This Row],[Application Date]],"MMMM")</f>
        <v>December</v>
      </c>
      <c r="AL2011" s="12">
        <f>DATE(YEAR(tbl_LoanData[[#This Row],[Application Date]]),MONTH(tbl_LoanData[[#This Row],[Application Date]]),1)</f>
        <v>45261</v>
      </c>
      <c r="AM2011" s="14">
        <f ca="1">IF(AND(tbl_LoanData[[#This Row],[Application Date]]&gt;=EOMONTH(TODAY(),-1)+1,tbl_LoanData[[#This Row],[Application Date]]&lt;=TODAY()),tbl_LoanData[[#This Row],[Loan Amount]],0)</f>
        <v>0</v>
      </c>
      <c r="AN2011" s="14">
        <f>tbl_LoanData[[#This Row],[Amount Paid]]-(Q2011-X2011)</f>
        <v>31787.040000000008</v>
      </c>
      <c r="AO2011" s="14">
        <f>IF(tbl_LoanData[[#This Row],[Application Status]]="Approved",1,0)</f>
        <v>1</v>
      </c>
      <c r="AP2011" s="22" t="str">
        <f t="shared" ca="1" si="94"/>
        <v/>
      </c>
      <c r="AQ2011" s="22" t="str">
        <f t="shared" ca="1" si="95"/>
        <v/>
      </c>
    </row>
    <row r="2012" spans="1:43" ht="14.4" customHeight="1" x14ac:dyDescent="0.3">
      <c r="A2012" s="2" t="s">
        <v>6077</v>
      </c>
      <c r="B2012" s="2" t="s">
        <v>6078</v>
      </c>
      <c r="C2012" s="2" t="s">
        <v>264</v>
      </c>
      <c r="D2012" s="2" t="s">
        <v>189</v>
      </c>
      <c r="E2012" s="2" t="s">
        <v>311</v>
      </c>
      <c r="F2012" s="2">
        <v>59</v>
      </c>
      <c r="G2012" s="2" t="s">
        <v>83</v>
      </c>
      <c r="H2012" s="2" t="s">
        <v>84</v>
      </c>
      <c r="I2012" s="2" t="s">
        <v>45</v>
      </c>
      <c r="J2012" s="3">
        <v>45280</v>
      </c>
      <c r="K2012" s="3">
        <v>45293</v>
      </c>
      <c r="L2012" s="2" t="s">
        <v>39</v>
      </c>
      <c r="M2012" s="2" t="s">
        <v>85</v>
      </c>
      <c r="N2012" s="2" t="s">
        <v>373</v>
      </c>
      <c r="O2012" s="4">
        <v>1540000</v>
      </c>
      <c r="P2012" s="4">
        <v>288400</v>
      </c>
      <c r="Q2012" s="4">
        <v>1251600</v>
      </c>
      <c r="R2012" s="2">
        <v>36</v>
      </c>
      <c r="S2012" s="5">
        <v>13.38</v>
      </c>
      <c r="T2012" s="4">
        <v>48722.01</v>
      </c>
      <c r="U2012" s="2" t="s">
        <v>73</v>
      </c>
      <c r="V2012" s="2" t="s">
        <v>74</v>
      </c>
      <c r="W2012" s="4">
        <v>1510382.31</v>
      </c>
      <c r="X2012" s="4">
        <v>243609.93</v>
      </c>
      <c r="Y2012" s="4">
        <v>1753992.24</v>
      </c>
      <c r="Z2012" s="2">
        <v>0</v>
      </c>
      <c r="AA2012" s="2" t="s">
        <v>56</v>
      </c>
      <c r="AB2012" s="2" t="s">
        <v>15728</v>
      </c>
      <c r="AC2012" s="2" t="s">
        <v>138</v>
      </c>
      <c r="AD2012" s="2" t="s">
        <v>76</v>
      </c>
      <c r="AE2012" s="5">
        <v>81.27</v>
      </c>
      <c r="AF2012" s="2">
        <v>0</v>
      </c>
      <c r="AG2012" s="2" t="s">
        <v>77</v>
      </c>
      <c r="AH2012" s="2">
        <v>13</v>
      </c>
      <c r="AI2012" s="6" t="str">
        <f t="shared" si="93"/>
        <v>55-64</v>
      </c>
      <c r="AJ2012" s="11">
        <f>YEAR(tbl_LoanData[[#This Row],[Application Date]])</f>
        <v>2023</v>
      </c>
      <c r="AK2012" s="11" t="str">
        <f>TEXT(tbl_LoanData[[#This Row],[Application Date]],"MMMM")</f>
        <v>December</v>
      </c>
      <c r="AL2012" s="12">
        <f>DATE(YEAR(tbl_LoanData[[#This Row],[Application Date]]),MONTH(tbl_LoanData[[#This Row],[Application Date]]),1)</f>
        <v>45261</v>
      </c>
      <c r="AM2012" s="14">
        <f ca="1">IF(AND(tbl_LoanData[[#This Row],[Application Date]]&gt;=EOMONTH(TODAY(),-1)+1,tbl_LoanData[[#This Row],[Application Date]]&lt;=TODAY()),tbl_LoanData[[#This Row],[Loan Amount]],0)</f>
        <v>0</v>
      </c>
      <c r="AN2012" s="14">
        <f>tbl_LoanData[[#This Row],[Amount Paid]]-(Q2012-X2012)</f>
        <v>502392.24</v>
      </c>
      <c r="AO2012" s="14">
        <f>IF(tbl_LoanData[[#This Row],[Application Status]]="Approved",1,0)</f>
        <v>1</v>
      </c>
      <c r="AP2012" s="22" t="str">
        <f t="shared" ca="1" si="94"/>
        <v/>
      </c>
      <c r="AQ2012" s="22" t="str">
        <f t="shared" ca="1" si="95"/>
        <v/>
      </c>
    </row>
    <row r="2013" spans="1:43" x14ac:dyDescent="0.3">
      <c r="A2013" s="2" t="s">
        <v>6219</v>
      </c>
      <c r="B2013" s="2" t="s">
        <v>6220</v>
      </c>
      <c r="C2013" s="2" t="s">
        <v>413</v>
      </c>
      <c r="D2013" s="2" t="s">
        <v>189</v>
      </c>
      <c r="E2013" s="2" t="s">
        <v>134</v>
      </c>
      <c r="F2013" s="2">
        <v>38</v>
      </c>
      <c r="G2013" s="2" t="s">
        <v>83</v>
      </c>
      <c r="H2013" s="2" t="s">
        <v>318</v>
      </c>
      <c r="I2013" s="2" t="s">
        <v>42</v>
      </c>
      <c r="J2013" s="3">
        <v>45266</v>
      </c>
      <c r="K2013" s="3">
        <v>45272</v>
      </c>
      <c r="L2013" s="2" t="s">
        <v>37</v>
      </c>
      <c r="M2013" s="2" t="s">
        <v>260</v>
      </c>
      <c r="N2013" s="2" t="s">
        <v>261</v>
      </c>
      <c r="O2013" s="4">
        <v>170000</v>
      </c>
      <c r="P2013" s="4">
        <v>31600</v>
      </c>
      <c r="Q2013" s="4">
        <v>138400</v>
      </c>
      <c r="R2013" s="2">
        <v>36</v>
      </c>
      <c r="S2013" s="5">
        <v>9.85</v>
      </c>
      <c r="T2013" s="4">
        <v>4980.4799999999996</v>
      </c>
      <c r="U2013" s="2" t="s">
        <v>73</v>
      </c>
      <c r="V2013" s="2" t="s">
        <v>74</v>
      </c>
      <c r="W2013" s="4">
        <v>159375.35999999999</v>
      </c>
      <c r="X2013" s="4">
        <v>19921.84</v>
      </c>
      <c r="Y2013" s="4">
        <v>179297.2</v>
      </c>
      <c r="Z2013" s="2">
        <v>0</v>
      </c>
      <c r="AA2013" s="2" t="s">
        <v>56</v>
      </c>
      <c r="AB2013" s="2" t="s">
        <v>15732</v>
      </c>
      <c r="AC2013" s="2" t="s">
        <v>87</v>
      </c>
      <c r="AD2013" s="2" t="s">
        <v>76</v>
      </c>
      <c r="AE2013" s="5">
        <v>81.41</v>
      </c>
      <c r="AF2013" s="2">
        <v>0</v>
      </c>
      <c r="AG2013" s="2" t="s">
        <v>77</v>
      </c>
      <c r="AH2013" s="2">
        <v>6</v>
      </c>
      <c r="AI2013" s="6" t="str">
        <f t="shared" si="93"/>
        <v>35-44</v>
      </c>
      <c r="AJ2013" s="11">
        <f>YEAR(tbl_LoanData[[#This Row],[Application Date]])</f>
        <v>2023</v>
      </c>
      <c r="AK2013" s="11" t="str">
        <f>TEXT(tbl_LoanData[[#This Row],[Application Date]],"MMMM")</f>
        <v>December</v>
      </c>
      <c r="AL2013" s="12">
        <f>DATE(YEAR(tbl_LoanData[[#This Row],[Application Date]]),MONTH(tbl_LoanData[[#This Row],[Application Date]]),1)</f>
        <v>45261</v>
      </c>
      <c r="AM2013" s="14">
        <f ca="1">IF(AND(tbl_LoanData[[#This Row],[Application Date]]&gt;=EOMONTH(TODAY(),-1)+1,tbl_LoanData[[#This Row],[Application Date]]&lt;=TODAY()),tbl_LoanData[[#This Row],[Loan Amount]],0)</f>
        <v>0</v>
      </c>
      <c r="AN2013" s="14">
        <f>tbl_LoanData[[#This Row],[Amount Paid]]-(Q2013-X2013)</f>
        <v>40897.199999999983</v>
      </c>
      <c r="AO2013" s="14">
        <f>IF(tbl_LoanData[[#This Row],[Application Status]]="Approved",1,0)</f>
        <v>1</v>
      </c>
      <c r="AP2013" s="22" t="str">
        <f t="shared" ca="1" si="94"/>
        <v/>
      </c>
      <c r="AQ2013" s="22" t="str">
        <f t="shared" ca="1" si="95"/>
        <v/>
      </c>
    </row>
    <row r="2014" spans="1:43" x14ac:dyDescent="0.3">
      <c r="A2014" s="2" t="s">
        <v>6287</v>
      </c>
      <c r="B2014" s="2" t="s">
        <v>6288</v>
      </c>
      <c r="C2014" s="2" t="s">
        <v>356</v>
      </c>
      <c r="D2014" s="2" t="s">
        <v>209</v>
      </c>
      <c r="E2014" s="2" t="s">
        <v>232</v>
      </c>
      <c r="F2014" s="2">
        <v>44</v>
      </c>
      <c r="G2014" s="2" t="s">
        <v>69</v>
      </c>
      <c r="H2014" s="2" t="s">
        <v>136</v>
      </c>
      <c r="I2014" s="2" t="s">
        <v>49</v>
      </c>
      <c r="J2014" s="3">
        <v>45274</v>
      </c>
      <c r="K2014" s="3"/>
      <c r="L2014" s="2" t="s">
        <v>38</v>
      </c>
      <c r="M2014" s="2" t="s">
        <v>71</v>
      </c>
      <c r="N2014" s="2" t="s">
        <v>589</v>
      </c>
      <c r="O2014" s="4">
        <v>1080000</v>
      </c>
      <c r="P2014" s="4">
        <v>430900</v>
      </c>
      <c r="Q2014" s="4">
        <v>649100</v>
      </c>
      <c r="R2014" s="2">
        <v>48</v>
      </c>
      <c r="S2014" s="5">
        <v>8.56</v>
      </c>
      <c r="T2014" s="4">
        <v>18153.16</v>
      </c>
      <c r="U2014" s="2" t="s">
        <v>96</v>
      </c>
      <c r="V2014" s="2" t="s">
        <v>97</v>
      </c>
      <c r="W2014" s="4">
        <v>0</v>
      </c>
      <c r="X2014" s="4">
        <v>0</v>
      </c>
      <c r="Y2014" s="4">
        <v>871351.84</v>
      </c>
      <c r="Z2014" s="2">
        <v>0</v>
      </c>
      <c r="AA2014" s="2" t="s">
        <v>97</v>
      </c>
      <c r="AB2014" s="2" t="s">
        <v>15736</v>
      </c>
      <c r="AC2014" s="2" t="s">
        <v>129</v>
      </c>
      <c r="AD2014" s="2" t="s">
        <v>76</v>
      </c>
      <c r="AE2014" s="5">
        <v>60.1</v>
      </c>
      <c r="AF2014" s="2">
        <v>0</v>
      </c>
      <c r="AG2014" s="2" t="s">
        <v>97</v>
      </c>
      <c r="AH2014" s="2"/>
      <c r="AI2014" s="6" t="str">
        <f t="shared" si="93"/>
        <v>35-44</v>
      </c>
      <c r="AJ2014" s="11">
        <f>YEAR(tbl_LoanData[[#This Row],[Application Date]])</f>
        <v>2023</v>
      </c>
      <c r="AK2014" s="11" t="str">
        <f>TEXT(tbl_LoanData[[#This Row],[Application Date]],"MMMM")</f>
        <v>December</v>
      </c>
      <c r="AL2014" s="12">
        <f>DATE(YEAR(tbl_LoanData[[#This Row],[Application Date]]),MONTH(tbl_LoanData[[#This Row],[Application Date]]),1)</f>
        <v>45261</v>
      </c>
      <c r="AM2014" s="14">
        <f ca="1">IF(AND(tbl_LoanData[[#This Row],[Application Date]]&gt;=EOMONTH(TODAY(),-1)+1,tbl_LoanData[[#This Row],[Application Date]]&lt;=TODAY()),tbl_LoanData[[#This Row],[Loan Amount]],0)</f>
        <v>0</v>
      </c>
      <c r="AN2014" s="14">
        <f>tbl_LoanData[[#This Row],[Amount Paid]]-(Q2014-X2014)</f>
        <v>-649100</v>
      </c>
      <c r="AO2014" s="14">
        <f>IF(tbl_LoanData[[#This Row],[Application Status]]="Approved",1,0)</f>
        <v>0</v>
      </c>
      <c r="AP2014" s="22" t="str">
        <f t="shared" ca="1" si="94"/>
        <v/>
      </c>
      <c r="AQ2014" s="22" t="str">
        <f t="shared" ca="1" si="95"/>
        <v/>
      </c>
    </row>
    <row r="2015" spans="1:43" ht="14.4" customHeight="1" x14ac:dyDescent="0.3">
      <c r="A2015" s="2" t="s">
        <v>6391</v>
      </c>
      <c r="B2015" s="2" t="s">
        <v>6392</v>
      </c>
      <c r="C2015" s="2" t="s">
        <v>181</v>
      </c>
      <c r="D2015" s="2" t="s">
        <v>254</v>
      </c>
      <c r="E2015" s="2" t="s">
        <v>125</v>
      </c>
      <c r="F2015" s="2">
        <v>63</v>
      </c>
      <c r="G2015" s="2" t="s">
        <v>83</v>
      </c>
      <c r="H2015" s="2" t="s">
        <v>285</v>
      </c>
      <c r="I2015" s="2" t="s">
        <v>55</v>
      </c>
      <c r="J2015" s="3">
        <v>45274</v>
      </c>
      <c r="K2015" s="3">
        <v>45282</v>
      </c>
      <c r="L2015" s="2" t="s">
        <v>39</v>
      </c>
      <c r="M2015" s="2" t="s">
        <v>127</v>
      </c>
      <c r="N2015" s="2" t="s">
        <v>152</v>
      </c>
      <c r="O2015" s="4">
        <v>1597000</v>
      </c>
      <c r="P2015" s="4">
        <v>599700</v>
      </c>
      <c r="Q2015" s="4">
        <v>997300</v>
      </c>
      <c r="R2015" s="2">
        <v>24</v>
      </c>
      <c r="S2015" s="5">
        <v>7.27</v>
      </c>
      <c r="T2015" s="4">
        <v>47596.14</v>
      </c>
      <c r="U2015" s="2" t="s">
        <v>73</v>
      </c>
      <c r="V2015" s="2" t="s">
        <v>34</v>
      </c>
      <c r="W2015" s="4">
        <v>1094711.22</v>
      </c>
      <c r="X2015" s="4">
        <v>47596.2</v>
      </c>
      <c r="Y2015" s="4">
        <v>1142307.42</v>
      </c>
      <c r="Z2015" s="2">
        <v>29</v>
      </c>
      <c r="AA2015" s="2" t="s">
        <v>57</v>
      </c>
      <c r="AB2015" s="2" t="s">
        <v>15736</v>
      </c>
      <c r="AC2015" s="2" t="s">
        <v>360</v>
      </c>
      <c r="AD2015" s="2" t="s">
        <v>76</v>
      </c>
      <c r="AE2015" s="5">
        <v>62.45</v>
      </c>
      <c r="AF2015" s="2">
        <v>1</v>
      </c>
      <c r="AG2015" s="2" t="s">
        <v>77</v>
      </c>
      <c r="AH2015" s="2">
        <v>8</v>
      </c>
      <c r="AI2015" s="6" t="str">
        <f t="shared" si="93"/>
        <v>55-64</v>
      </c>
      <c r="AJ2015" s="11">
        <f>YEAR(tbl_LoanData[[#This Row],[Application Date]])</f>
        <v>2023</v>
      </c>
      <c r="AK2015" s="11" t="str">
        <f>TEXT(tbl_LoanData[[#This Row],[Application Date]],"MMMM")</f>
        <v>December</v>
      </c>
      <c r="AL2015" s="12">
        <f>DATE(YEAR(tbl_LoanData[[#This Row],[Application Date]]),MONTH(tbl_LoanData[[#This Row],[Application Date]]),1)</f>
        <v>45261</v>
      </c>
      <c r="AM2015" s="14">
        <f ca="1">IF(AND(tbl_LoanData[[#This Row],[Application Date]]&gt;=EOMONTH(TODAY(),-1)+1,tbl_LoanData[[#This Row],[Application Date]]&lt;=TODAY()),tbl_LoanData[[#This Row],[Loan Amount]],0)</f>
        <v>0</v>
      </c>
      <c r="AN2015" s="14">
        <f>tbl_LoanData[[#This Row],[Amount Paid]]-(Q2015-X2015)</f>
        <v>145007.41999999993</v>
      </c>
      <c r="AO2015" s="14">
        <f>IF(tbl_LoanData[[#This Row],[Application Status]]="Approved",1,0)</f>
        <v>1</v>
      </c>
      <c r="AP2015" s="22" t="str">
        <f t="shared" ca="1" si="94"/>
        <v/>
      </c>
      <c r="AQ2015" s="22" t="str">
        <f t="shared" ca="1" si="95"/>
        <v/>
      </c>
    </row>
    <row r="2016" spans="1:43" ht="14.4" customHeight="1" x14ac:dyDescent="0.3">
      <c r="A2016" s="2" t="s">
        <v>6399</v>
      </c>
      <c r="B2016" s="2" t="s">
        <v>6400</v>
      </c>
      <c r="C2016" s="2" t="s">
        <v>356</v>
      </c>
      <c r="D2016" s="2" t="s">
        <v>102</v>
      </c>
      <c r="E2016" s="2" t="s">
        <v>540</v>
      </c>
      <c r="F2016" s="2">
        <v>55</v>
      </c>
      <c r="G2016" s="2" t="s">
        <v>69</v>
      </c>
      <c r="H2016" s="2" t="s">
        <v>256</v>
      </c>
      <c r="I2016" s="2" t="s">
        <v>43</v>
      </c>
      <c r="J2016" s="3">
        <v>45272</v>
      </c>
      <c r="K2016" s="3">
        <v>45293</v>
      </c>
      <c r="L2016" s="2" t="s">
        <v>38</v>
      </c>
      <c r="M2016" s="2" t="s">
        <v>71</v>
      </c>
      <c r="N2016" s="2" t="s">
        <v>589</v>
      </c>
      <c r="O2016" s="4">
        <v>1764000</v>
      </c>
      <c r="P2016" s="4">
        <v>342200</v>
      </c>
      <c r="Q2016" s="4">
        <v>1421800</v>
      </c>
      <c r="R2016" s="2">
        <v>24</v>
      </c>
      <c r="S2016" s="5">
        <v>5.41</v>
      </c>
      <c r="T2016" s="4">
        <v>65651.62</v>
      </c>
      <c r="U2016" s="2" t="s">
        <v>73</v>
      </c>
      <c r="V2016" s="2" t="s">
        <v>33</v>
      </c>
      <c r="W2016" s="4">
        <v>1575638.76</v>
      </c>
      <c r="X2016" s="4">
        <v>0</v>
      </c>
      <c r="Y2016" s="4">
        <v>1575638.76</v>
      </c>
      <c r="Z2016" s="2">
        <v>0</v>
      </c>
      <c r="AA2016" s="2" t="s">
        <v>56</v>
      </c>
      <c r="AB2016" s="2" t="s">
        <v>15730</v>
      </c>
      <c r="AC2016" s="2" t="s">
        <v>332</v>
      </c>
      <c r="AD2016" s="2" t="s">
        <v>76</v>
      </c>
      <c r="AE2016" s="5">
        <v>80.599999999999994</v>
      </c>
      <c r="AF2016" s="2">
        <v>0</v>
      </c>
      <c r="AG2016" s="2" t="s">
        <v>77</v>
      </c>
      <c r="AH2016" s="2">
        <v>21</v>
      </c>
      <c r="AI2016" s="6" t="str">
        <f t="shared" si="93"/>
        <v>55-64</v>
      </c>
      <c r="AJ2016" s="11">
        <f>YEAR(tbl_LoanData[[#This Row],[Application Date]])</f>
        <v>2023</v>
      </c>
      <c r="AK2016" s="11" t="str">
        <f>TEXT(tbl_LoanData[[#This Row],[Application Date]],"MMMM")</f>
        <v>December</v>
      </c>
      <c r="AL2016" s="12">
        <f>DATE(YEAR(tbl_LoanData[[#This Row],[Application Date]]),MONTH(tbl_LoanData[[#This Row],[Application Date]]),1)</f>
        <v>45261</v>
      </c>
      <c r="AM2016" s="14">
        <f ca="1">IF(AND(tbl_LoanData[[#This Row],[Application Date]]&gt;=EOMONTH(TODAY(),-1)+1,tbl_LoanData[[#This Row],[Application Date]]&lt;=TODAY()),tbl_LoanData[[#This Row],[Loan Amount]],0)</f>
        <v>0</v>
      </c>
      <c r="AN2016" s="14">
        <f>tbl_LoanData[[#This Row],[Amount Paid]]-(Q2016-X2016)</f>
        <v>153838.76</v>
      </c>
      <c r="AO2016" s="14">
        <f>IF(tbl_LoanData[[#This Row],[Application Status]]="Approved",1,0)</f>
        <v>1</v>
      </c>
      <c r="AP2016" s="22" t="str">
        <f t="shared" ca="1" si="94"/>
        <v/>
      </c>
      <c r="AQ2016" s="22" t="str">
        <f t="shared" ca="1" si="95"/>
        <v/>
      </c>
    </row>
    <row r="2017" spans="1:43" ht="14.4" customHeight="1" x14ac:dyDescent="0.3">
      <c r="A2017" s="2" t="s">
        <v>6403</v>
      </c>
      <c r="B2017" s="2" t="s">
        <v>6404</v>
      </c>
      <c r="C2017" s="2" t="s">
        <v>353</v>
      </c>
      <c r="D2017" s="2" t="s">
        <v>268</v>
      </c>
      <c r="E2017" s="2" t="s">
        <v>150</v>
      </c>
      <c r="F2017" s="2">
        <v>24</v>
      </c>
      <c r="G2017" s="2" t="s">
        <v>83</v>
      </c>
      <c r="H2017" s="2" t="s">
        <v>110</v>
      </c>
      <c r="I2017" s="2" t="s">
        <v>46</v>
      </c>
      <c r="J2017" s="3">
        <v>45283</v>
      </c>
      <c r="K2017" s="3">
        <v>45295</v>
      </c>
      <c r="L2017" s="2" t="s">
        <v>36</v>
      </c>
      <c r="M2017" s="2" t="s">
        <v>85</v>
      </c>
      <c r="N2017" s="2" t="s">
        <v>671</v>
      </c>
      <c r="O2017" s="4">
        <v>2140000</v>
      </c>
      <c r="P2017" s="4">
        <v>408400</v>
      </c>
      <c r="Q2017" s="4">
        <v>1731600</v>
      </c>
      <c r="R2017" s="2">
        <v>18</v>
      </c>
      <c r="S2017" s="5">
        <v>6.73</v>
      </c>
      <c r="T2017" s="4">
        <v>105911.39</v>
      </c>
      <c r="U2017" s="2" t="s">
        <v>73</v>
      </c>
      <c r="V2017" s="2" t="s">
        <v>33</v>
      </c>
      <c r="W2017" s="4">
        <v>1906405.02</v>
      </c>
      <c r="X2017" s="4">
        <v>0</v>
      </c>
      <c r="Y2017" s="4">
        <v>1906405.02</v>
      </c>
      <c r="Z2017" s="2">
        <v>0</v>
      </c>
      <c r="AA2017" s="2" t="s">
        <v>56</v>
      </c>
      <c r="AB2017" s="2" t="s">
        <v>15734</v>
      </c>
      <c r="AC2017" s="2" t="s">
        <v>146</v>
      </c>
      <c r="AD2017" s="2" t="s">
        <v>76</v>
      </c>
      <c r="AE2017" s="5">
        <v>80.92</v>
      </c>
      <c r="AF2017" s="2">
        <v>0</v>
      </c>
      <c r="AG2017" s="2" t="s">
        <v>77</v>
      </c>
      <c r="AH2017" s="2">
        <v>12</v>
      </c>
      <c r="AI2017" s="6" t="str">
        <f t="shared" si="93"/>
        <v>18-24</v>
      </c>
      <c r="AJ2017" s="11">
        <f>YEAR(tbl_LoanData[[#This Row],[Application Date]])</f>
        <v>2023</v>
      </c>
      <c r="AK2017" s="11" t="str">
        <f>TEXT(tbl_LoanData[[#This Row],[Application Date]],"MMMM")</f>
        <v>December</v>
      </c>
      <c r="AL2017" s="12">
        <f>DATE(YEAR(tbl_LoanData[[#This Row],[Application Date]]),MONTH(tbl_LoanData[[#This Row],[Application Date]]),1)</f>
        <v>45261</v>
      </c>
      <c r="AM2017" s="14">
        <f ca="1">IF(AND(tbl_LoanData[[#This Row],[Application Date]]&gt;=EOMONTH(TODAY(),-1)+1,tbl_LoanData[[#This Row],[Application Date]]&lt;=TODAY()),tbl_LoanData[[#This Row],[Loan Amount]],0)</f>
        <v>0</v>
      </c>
      <c r="AN2017" s="14">
        <f>tbl_LoanData[[#This Row],[Amount Paid]]-(Q2017-X2017)</f>
        <v>174805.02000000002</v>
      </c>
      <c r="AO2017" s="14">
        <f>IF(tbl_LoanData[[#This Row],[Application Status]]="Approved",1,0)</f>
        <v>1</v>
      </c>
      <c r="AP2017" s="22" t="str">
        <f t="shared" ca="1" si="94"/>
        <v/>
      </c>
      <c r="AQ2017" s="22" t="str">
        <f t="shared" ca="1" si="95"/>
        <v/>
      </c>
    </row>
    <row r="2018" spans="1:43" ht="14.4" customHeight="1" x14ac:dyDescent="0.3">
      <c r="A2018" s="2" t="s">
        <v>6461</v>
      </c>
      <c r="B2018" s="2" t="s">
        <v>6462</v>
      </c>
      <c r="C2018" s="2" t="s">
        <v>549</v>
      </c>
      <c r="D2018" s="2" t="s">
        <v>232</v>
      </c>
      <c r="E2018" s="2" t="s">
        <v>150</v>
      </c>
      <c r="F2018" s="2">
        <v>52</v>
      </c>
      <c r="G2018" s="2" t="s">
        <v>83</v>
      </c>
      <c r="H2018" s="2" t="s">
        <v>110</v>
      </c>
      <c r="I2018" s="2" t="s">
        <v>46</v>
      </c>
      <c r="J2018" s="3">
        <v>45287</v>
      </c>
      <c r="K2018" s="3">
        <v>45305</v>
      </c>
      <c r="L2018" s="2" t="s">
        <v>38</v>
      </c>
      <c r="M2018" s="2" t="s">
        <v>111</v>
      </c>
      <c r="N2018" s="2" t="s">
        <v>112</v>
      </c>
      <c r="O2018" s="4">
        <v>1995000</v>
      </c>
      <c r="P2018" s="4">
        <v>213700</v>
      </c>
      <c r="Q2018" s="4">
        <v>1781300</v>
      </c>
      <c r="R2018" s="2">
        <v>60</v>
      </c>
      <c r="S2018" s="5">
        <v>9.41</v>
      </c>
      <c r="T2018" s="4">
        <v>43656.69</v>
      </c>
      <c r="U2018" s="2" t="s">
        <v>73</v>
      </c>
      <c r="V2018" s="2" t="s">
        <v>74</v>
      </c>
      <c r="W2018" s="4">
        <v>1266044.01</v>
      </c>
      <c r="X2018" s="4">
        <v>1353357.64</v>
      </c>
      <c r="Y2018" s="4">
        <v>2619401.65</v>
      </c>
      <c r="Z2018" s="2">
        <v>56</v>
      </c>
      <c r="AA2018" s="2" t="s">
        <v>58</v>
      </c>
      <c r="AB2018" s="2" t="s">
        <v>15729</v>
      </c>
      <c r="AC2018" s="2" t="s">
        <v>129</v>
      </c>
      <c r="AD2018" s="2" t="s">
        <v>76</v>
      </c>
      <c r="AE2018" s="5">
        <v>89.29</v>
      </c>
      <c r="AF2018" s="2">
        <v>2</v>
      </c>
      <c r="AG2018" s="2" t="s">
        <v>15718</v>
      </c>
      <c r="AH2018" s="2">
        <v>18</v>
      </c>
      <c r="AI2018" s="6" t="str">
        <f t="shared" si="93"/>
        <v>45-54</v>
      </c>
      <c r="AJ2018" s="11">
        <f>YEAR(tbl_LoanData[[#This Row],[Application Date]])</f>
        <v>2023</v>
      </c>
      <c r="AK2018" s="11" t="str">
        <f>TEXT(tbl_LoanData[[#This Row],[Application Date]],"MMMM")</f>
        <v>December</v>
      </c>
      <c r="AL2018" s="12">
        <f>DATE(YEAR(tbl_LoanData[[#This Row],[Application Date]]),MONTH(tbl_LoanData[[#This Row],[Application Date]]),1)</f>
        <v>45261</v>
      </c>
      <c r="AM2018" s="14">
        <f ca="1">IF(AND(tbl_LoanData[[#This Row],[Application Date]]&gt;=EOMONTH(TODAY(),-1)+1,tbl_LoanData[[#This Row],[Application Date]]&lt;=TODAY()),tbl_LoanData[[#This Row],[Loan Amount]],0)</f>
        <v>0</v>
      </c>
      <c r="AN2018" s="14">
        <f>tbl_LoanData[[#This Row],[Amount Paid]]-(Q2018-X2018)</f>
        <v>838101.64999999991</v>
      </c>
      <c r="AO2018" s="14">
        <f>IF(tbl_LoanData[[#This Row],[Application Status]]="Approved",1,0)</f>
        <v>1</v>
      </c>
      <c r="AP2018" s="22" t="str">
        <f t="shared" ca="1" si="94"/>
        <v/>
      </c>
      <c r="AQ2018" s="22" t="str">
        <f t="shared" ca="1" si="95"/>
        <v/>
      </c>
    </row>
    <row r="2019" spans="1:43" ht="14.4" customHeight="1" x14ac:dyDescent="0.3">
      <c r="A2019" s="2" t="s">
        <v>6589</v>
      </c>
      <c r="B2019" s="2" t="s">
        <v>6590</v>
      </c>
      <c r="C2019" s="2" t="s">
        <v>281</v>
      </c>
      <c r="D2019" s="2" t="s">
        <v>232</v>
      </c>
      <c r="E2019" s="2" t="s">
        <v>117</v>
      </c>
      <c r="F2019" s="2">
        <v>58</v>
      </c>
      <c r="G2019" s="2" t="s">
        <v>83</v>
      </c>
      <c r="H2019" s="2" t="s">
        <v>313</v>
      </c>
      <c r="I2019" s="2" t="s">
        <v>44</v>
      </c>
      <c r="J2019" s="3">
        <v>45269</v>
      </c>
      <c r="K2019" s="3">
        <v>45273</v>
      </c>
      <c r="L2019" s="2" t="s">
        <v>36</v>
      </c>
      <c r="M2019" s="2" t="s">
        <v>71</v>
      </c>
      <c r="N2019" s="2" t="s">
        <v>162</v>
      </c>
      <c r="O2019" s="4">
        <v>2183000</v>
      </c>
      <c r="P2019" s="4">
        <v>644100</v>
      </c>
      <c r="Q2019" s="4">
        <v>1538900</v>
      </c>
      <c r="R2019" s="2">
        <v>36</v>
      </c>
      <c r="S2019" s="5">
        <v>14.9</v>
      </c>
      <c r="T2019" s="4">
        <v>61855.23</v>
      </c>
      <c r="U2019" s="2" t="s">
        <v>73</v>
      </c>
      <c r="V2019" s="2" t="s">
        <v>74</v>
      </c>
      <c r="W2019" s="4">
        <v>1917512.13</v>
      </c>
      <c r="X2019" s="4">
        <v>309276.17</v>
      </c>
      <c r="Y2019" s="4">
        <v>2226788.2999999998</v>
      </c>
      <c r="Z2019" s="2">
        <v>28</v>
      </c>
      <c r="AA2019" s="2" t="s">
        <v>57</v>
      </c>
      <c r="AB2019" s="2" t="s">
        <v>15731</v>
      </c>
      <c r="AC2019" s="2" t="s">
        <v>87</v>
      </c>
      <c r="AD2019" s="2" t="s">
        <v>76</v>
      </c>
      <c r="AE2019" s="5">
        <v>70.489999999999995</v>
      </c>
      <c r="AF2019" s="2">
        <v>1</v>
      </c>
      <c r="AG2019" s="2" t="s">
        <v>77</v>
      </c>
      <c r="AH2019" s="2">
        <v>4</v>
      </c>
      <c r="AI2019" s="6" t="str">
        <f t="shared" si="93"/>
        <v>55-64</v>
      </c>
      <c r="AJ2019" s="11">
        <f>YEAR(tbl_LoanData[[#This Row],[Application Date]])</f>
        <v>2023</v>
      </c>
      <c r="AK2019" s="11" t="str">
        <f>TEXT(tbl_LoanData[[#This Row],[Application Date]],"MMMM")</f>
        <v>December</v>
      </c>
      <c r="AL2019" s="12">
        <f>DATE(YEAR(tbl_LoanData[[#This Row],[Application Date]]),MONTH(tbl_LoanData[[#This Row],[Application Date]]),1)</f>
        <v>45261</v>
      </c>
      <c r="AM2019" s="14">
        <f ca="1">IF(AND(tbl_LoanData[[#This Row],[Application Date]]&gt;=EOMONTH(TODAY(),-1)+1,tbl_LoanData[[#This Row],[Application Date]]&lt;=TODAY()),tbl_LoanData[[#This Row],[Loan Amount]],0)</f>
        <v>0</v>
      </c>
      <c r="AN2019" s="14">
        <f>tbl_LoanData[[#This Row],[Amount Paid]]-(Q2019-X2019)</f>
        <v>687888.29999999981</v>
      </c>
      <c r="AO2019" s="14">
        <f>IF(tbl_LoanData[[#This Row],[Application Status]]="Approved",1,0)</f>
        <v>1</v>
      </c>
      <c r="AP2019" s="22" t="str">
        <f t="shared" ca="1" si="94"/>
        <v/>
      </c>
      <c r="AQ2019" s="22" t="str">
        <f t="shared" ca="1" si="95"/>
        <v/>
      </c>
    </row>
    <row r="2020" spans="1:43" ht="14.4" customHeight="1" x14ac:dyDescent="0.3">
      <c r="A2020" s="2" t="s">
        <v>6597</v>
      </c>
      <c r="B2020" s="2" t="s">
        <v>6598</v>
      </c>
      <c r="C2020" s="2" t="s">
        <v>515</v>
      </c>
      <c r="D2020" s="2" t="s">
        <v>101</v>
      </c>
      <c r="E2020" s="2" t="s">
        <v>189</v>
      </c>
      <c r="F2020" s="2">
        <v>49</v>
      </c>
      <c r="G2020" s="2" t="s">
        <v>69</v>
      </c>
      <c r="H2020" s="2" t="s">
        <v>205</v>
      </c>
      <c r="I2020" s="2" t="s">
        <v>49</v>
      </c>
      <c r="J2020" s="3">
        <v>45290</v>
      </c>
      <c r="K2020" s="3">
        <v>45301</v>
      </c>
      <c r="L2020" s="2" t="s">
        <v>39</v>
      </c>
      <c r="M2020" s="2" t="s">
        <v>94</v>
      </c>
      <c r="N2020" s="2" t="s">
        <v>365</v>
      </c>
      <c r="O2020" s="4">
        <v>2457000</v>
      </c>
      <c r="P2020" s="4">
        <v>918200</v>
      </c>
      <c r="Q2020" s="4">
        <v>1538800</v>
      </c>
      <c r="R2020" s="2">
        <v>36</v>
      </c>
      <c r="S2020" s="5">
        <v>10.31</v>
      </c>
      <c r="T2020" s="4">
        <v>55965.3</v>
      </c>
      <c r="U2020" s="2" t="s">
        <v>73</v>
      </c>
      <c r="V2020" s="2" t="s">
        <v>74</v>
      </c>
      <c r="W2020" s="4">
        <v>1622993.7</v>
      </c>
      <c r="X2020" s="4">
        <v>391757.14</v>
      </c>
      <c r="Y2020" s="4">
        <v>2014750.84</v>
      </c>
      <c r="Z2020" s="2">
        <v>56</v>
      </c>
      <c r="AA2020" s="2" t="s">
        <v>58</v>
      </c>
      <c r="AB2020" s="2" t="s">
        <v>15728</v>
      </c>
      <c r="AC2020" s="2" t="s">
        <v>106</v>
      </c>
      <c r="AD2020" s="2" t="s">
        <v>76</v>
      </c>
      <c r="AE2020" s="5">
        <v>62.63</v>
      </c>
      <c r="AF2020" s="2">
        <v>2</v>
      </c>
      <c r="AG2020" s="2" t="s">
        <v>15718</v>
      </c>
      <c r="AH2020" s="2">
        <v>11</v>
      </c>
      <c r="AI2020" s="6" t="str">
        <f t="shared" si="93"/>
        <v>45-54</v>
      </c>
      <c r="AJ2020" s="11">
        <f>YEAR(tbl_LoanData[[#This Row],[Application Date]])</f>
        <v>2023</v>
      </c>
      <c r="AK2020" s="11" t="str">
        <f>TEXT(tbl_LoanData[[#This Row],[Application Date]],"MMMM")</f>
        <v>December</v>
      </c>
      <c r="AL2020" s="12">
        <f>DATE(YEAR(tbl_LoanData[[#This Row],[Application Date]]),MONTH(tbl_LoanData[[#This Row],[Application Date]]),1)</f>
        <v>45261</v>
      </c>
      <c r="AM2020" s="14">
        <f ca="1">IF(AND(tbl_LoanData[[#This Row],[Application Date]]&gt;=EOMONTH(TODAY(),-1)+1,tbl_LoanData[[#This Row],[Application Date]]&lt;=TODAY()),tbl_LoanData[[#This Row],[Loan Amount]],0)</f>
        <v>0</v>
      </c>
      <c r="AN2020" s="14">
        <f>tbl_LoanData[[#This Row],[Amount Paid]]-(Q2020-X2020)</f>
        <v>475950.84000000008</v>
      </c>
      <c r="AO2020" s="14">
        <f>IF(tbl_LoanData[[#This Row],[Application Status]]="Approved",1,0)</f>
        <v>1</v>
      </c>
      <c r="AP2020" s="22" t="str">
        <f t="shared" ca="1" si="94"/>
        <v/>
      </c>
      <c r="AQ2020" s="22" t="str">
        <f t="shared" ca="1" si="95"/>
        <v/>
      </c>
    </row>
    <row r="2021" spans="1:43" x14ac:dyDescent="0.3">
      <c r="A2021" s="2" t="s">
        <v>6599</v>
      </c>
      <c r="B2021" s="2" t="s">
        <v>6600</v>
      </c>
      <c r="C2021" s="2" t="s">
        <v>203</v>
      </c>
      <c r="D2021" s="2" t="s">
        <v>176</v>
      </c>
      <c r="E2021" s="2" t="s">
        <v>447</v>
      </c>
      <c r="F2021" s="2">
        <v>47</v>
      </c>
      <c r="G2021" s="2" t="s">
        <v>69</v>
      </c>
      <c r="H2021" s="2" t="s">
        <v>103</v>
      </c>
      <c r="I2021" s="2" t="s">
        <v>43</v>
      </c>
      <c r="J2021" s="3">
        <v>45277</v>
      </c>
      <c r="K2021" s="3">
        <v>45291</v>
      </c>
      <c r="L2021" s="2" t="s">
        <v>37</v>
      </c>
      <c r="M2021" s="2" t="s">
        <v>104</v>
      </c>
      <c r="N2021" s="2" t="s">
        <v>286</v>
      </c>
      <c r="O2021" s="4">
        <v>173000</v>
      </c>
      <c r="P2021" s="4">
        <v>57200</v>
      </c>
      <c r="Q2021" s="4">
        <v>115800</v>
      </c>
      <c r="R2021" s="2">
        <v>60</v>
      </c>
      <c r="S2021" s="5">
        <v>10.130000000000001</v>
      </c>
      <c r="T2021" s="4">
        <v>2907.54</v>
      </c>
      <c r="U2021" s="2" t="s">
        <v>73</v>
      </c>
      <c r="V2021" s="2" t="s">
        <v>74</v>
      </c>
      <c r="W2021" s="4">
        <v>87226.2</v>
      </c>
      <c r="X2021" s="4">
        <v>87226.5</v>
      </c>
      <c r="Y2021" s="4">
        <v>174452.7</v>
      </c>
      <c r="Z2021" s="2">
        <v>60</v>
      </c>
      <c r="AA2021" s="2" t="s">
        <v>58</v>
      </c>
      <c r="AB2021" s="2" t="s">
        <v>15734</v>
      </c>
      <c r="AC2021" s="2" t="s">
        <v>87</v>
      </c>
      <c r="AD2021" s="2" t="s">
        <v>76</v>
      </c>
      <c r="AE2021" s="5">
        <v>66.94</v>
      </c>
      <c r="AF2021" s="2">
        <v>2</v>
      </c>
      <c r="AG2021" s="2" t="s">
        <v>15718</v>
      </c>
      <c r="AH2021" s="2">
        <v>14</v>
      </c>
      <c r="AI2021" s="6" t="str">
        <f t="shared" si="93"/>
        <v>45-54</v>
      </c>
      <c r="AJ2021" s="11">
        <f>YEAR(tbl_LoanData[[#This Row],[Application Date]])</f>
        <v>2023</v>
      </c>
      <c r="AK2021" s="11" t="str">
        <f>TEXT(tbl_LoanData[[#This Row],[Application Date]],"MMMM")</f>
        <v>December</v>
      </c>
      <c r="AL2021" s="12">
        <f>DATE(YEAR(tbl_LoanData[[#This Row],[Application Date]]),MONTH(tbl_LoanData[[#This Row],[Application Date]]),1)</f>
        <v>45261</v>
      </c>
      <c r="AM2021" s="14">
        <f ca="1">IF(AND(tbl_LoanData[[#This Row],[Application Date]]&gt;=EOMONTH(TODAY(),-1)+1,tbl_LoanData[[#This Row],[Application Date]]&lt;=TODAY()),tbl_LoanData[[#This Row],[Loan Amount]],0)</f>
        <v>0</v>
      </c>
      <c r="AN2021" s="14">
        <f>tbl_LoanData[[#This Row],[Amount Paid]]-(Q2021-X2021)</f>
        <v>58652.7</v>
      </c>
      <c r="AO2021" s="14">
        <f>IF(tbl_LoanData[[#This Row],[Application Status]]="Approved",1,0)</f>
        <v>1</v>
      </c>
      <c r="AP2021" s="22" t="str">
        <f t="shared" ca="1" si="94"/>
        <v/>
      </c>
      <c r="AQ2021" s="22" t="str">
        <f t="shared" ca="1" si="95"/>
        <v/>
      </c>
    </row>
    <row r="2022" spans="1:43" ht="14.4" customHeight="1" x14ac:dyDescent="0.3">
      <c r="A2022" s="2" t="s">
        <v>6689</v>
      </c>
      <c r="B2022" s="2" t="s">
        <v>6690</v>
      </c>
      <c r="C2022" s="2" t="s">
        <v>560</v>
      </c>
      <c r="D2022" s="2" t="s">
        <v>82</v>
      </c>
      <c r="E2022" s="2" t="s">
        <v>135</v>
      </c>
      <c r="F2022" s="2">
        <v>48</v>
      </c>
      <c r="G2022" s="2" t="s">
        <v>69</v>
      </c>
      <c r="H2022" s="2" t="s">
        <v>93</v>
      </c>
      <c r="I2022" s="2" t="s">
        <v>50</v>
      </c>
      <c r="J2022" s="3">
        <v>45281</v>
      </c>
      <c r="K2022" s="3">
        <v>45290</v>
      </c>
      <c r="L2022" s="2" t="s">
        <v>40</v>
      </c>
      <c r="M2022" s="2" t="s">
        <v>94</v>
      </c>
      <c r="N2022" s="2" t="s">
        <v>4</v>
      </c>
      <c r="O2022" s="4">
        <v>1302000</v>
      </c>
      <c r="P2022" s="4">
        <v>338300</v>
      </c>
      <c r="Q2022" s="4">
        <v>963700</v>
      </c>
      <c r="R2022" s="2">
        <v>36</v>
      </c>
      <c r="S2022" s="5">
        <v>12.11</v>
      </c>
      <c r="T2022" s="4">
        <v>36494.78</v>
      </c>
      <c r="U2022" s="2" t="s">
        <v>73</v>
      </c>
      <c r="V2022" s="2" t="s">
        <v>74</v>
      </c>
      <c r="W2022" s="4">
        <v>1167832.96</v>
      </c>
      <c r="X2022" s="4">
        <v>145979.25</v>
      </c>
      <c r="Y2022" s="4">
        <v>1313812.21</v>
      </c>
      <c r="Z2022" s="2">
        <v>0</v>
      </c>
      <c r="AA2022" s="2" t="s">
        <v>56</v>
      </c>
      <c r="AB2022" s="2" t="s">
        <v>15731</v>
      </c>
      <c r="AC2022" s="2" t="s">
        <v>121</v>
      </c>
      <c r="AD2022" s="2" t="s">
        <v>76</v>
      </c>
      <c r="AE2022" s="5">
        <v>74.02</v>
      </c>
      <c r="AF2022" s="2">
        <v>0</v>
      </c>
      <c r="AG2022" s="2" t="s">
        <v>77</v>
      </c>
      <c r="AH2022" s="2">
        <v>9</v>
      </c>
      <c r="AI2022" s="6" t="str">
        <f t="shared" si="93"/>
        <v>45-54</v>
      </c>
      <c r="AJ2022" s="11">
        <f>YEAR(tbl_LoanData[[#This Row],[Application Date]])</f>
        <v>2023</v>
      </c>
      <c r="AK2022" s="11" t="str">
        <f>TEXT(tbl_LoanData[[#This Row],[Application Date]],"MMMM")</f>
        <v>December</v>
      </c>
      <c r="AL2022" s="12">
        <f>DATE(YEAR(tbl_LoanData[[#This Row],[Application Date]]),MONTH(tbl_LoanData[[#This Row],[Application Date]]),1)</f>
        <v>45261</v>
      </c>
      <c r="AM2022" s="14">
        <f ca="1">IF(AND(tbl_LoanData[[#This Row],[Application Date]]&gt;=EOMONTH(TODAY(),-1)+1,tbl_LoanData[[#This Row],[Application Date]]&lt;=TODAY()),tbl_LoanData[[#This Row],[Loan Amount]],0)</f>
        <v>0</v>
      </c>
      <c r="AN2022" s="14">
        <f>tbl_LoanData[[#This Row],[Amount Paid]]-(Q2022-X2022)</f>
        <v>350112.20999999996</v>
      </c>
      <c r="AO2022" s="14">
        <f>IF(tbl_LoanData[[#This Row],[Application Status]]="Approved",1,0)</f>
        <v>1</v>
      </c>
      <c r="AP2022" s="22" t="str">
        <f t="shared" ca="1" si="94"/>
        <v/>
      </c>
      <c r="AQ2022" s="22" t="str">
        <f t="shared" ca="1" si="95"/>
        <v/>
      </c>
    </row>
    <row r="2023" spans="1:43" ht="14.4" customHeight="1" x14ac:dyDescent="0.3">
      <c r="A2023" s="2" t="s">
        <v>6753</v>
      </c>
      <c r="B2023" s="2" t="s">
        <v>6754</v>
      </c>
      <c r="C2023" s="2" t="s">
        <v>781</v>
      </c>
      <c r="D2023" s="2" t="s">
        <v>117</v>
      </c>
      <c r="E2023" s="2" t="s">
        <v>81</v>
      </c>
      <c r="F2023" s="2">
        <v>63</v>
      </c>
      <c r="G2023" s="2" t="s">
        <v>69</v>
      </c>
      <c r="H2023" s="2" t="s">
        <v>110</v>
      </c>
      <c r="I2023" s="2" t="s">
        <v>46</v>
      </c>
      <c r="J2023" s="3">
        <v>45284</v>
      </c>
      <c r="K2023" s="3">
        <v>45289</v>
      </c>
      <c r="L2023" s="2" t="s">
        <v>38</v>
      </c>
      <c r="M2023" s="2" t="s">
        <v>127</v>
      </c>
      <c r="N2023" s="2" t="s">
        <v>128</v>
      </c>
      <c r="O2023" s="4">
        <v>1291000</v>
      </c>
      <c r="P2023" s="4">
        <v>313300</v>
      </c>
      <c r="Q2023" s="4">
        <v>977700</v>
      </c>
      <c r="R2023" s="2">
        <v>24</v>
      </c>
      <c r="S2023" s="5">
        <v>6.93</v>
      </c>
      <c r="T2023" s="4">
        <v>46383.72</v>
      </c>
      <c r="U2023" s="2" t="s">
        <v>73</v>
      </c>
      <c r="V2023" s="2" t="s">
        <v>34</v>
      </c>
      <c r="W2023" s="4">
        <v>1066825.56</v>
      </c>
      <c r="X2023" s="4">
        <v>46383.66</v>
      </c>
      <c r="Y2023" s="4">
        <v>1113209.22</v>
      </c>
      <c r="Z2023" s="2">
        <v>29</v>
      </c>
      <c r="AA2023" s="2" t="s">
        <v>57</v>
      </c>
      <c r="AB2023" s="2" t="s">
        <v>15727</v>
      </c>
      <c r="AC2023" s="2" t="s">
        <v>146</v>
      </c>
      <c r="AD2023" s="2" t="s">
        <v>76</v>
      </c>
      <c r="AE2023" s="5">
        <v>75.73</v>
      </c>
      <c r="AF2023" s="2">
        <v>1</v>
      </c>
      <c r="AG2023" s="2" t="s">
        <v>77</v>
      </c>
      <c r="AH2023" s="2">
        <v>5</v>
      </c>
      <c r="AI2023" s="6" t="str">
        <f t="shared" si="93"/>
        <v>55-64</v>
      </c>
      <c r="AJ2023" s="11">
        <f>YEAR(tbl_LoanData[[#This Row],[Application Date]])</f>
        <v>2023</v>
      </c>
      <c r="AK2023" s="11" t="str">
        <f>TEXT(tbl_LoanData[[#This Row],[Application Date]],"MMMM")</f>
        <v>December</v>
      </c>
      <c r="AL2023" s="12">
        <f>DATE(YEAR(tbl_LoanData[[#This Row],[Application Date]]),MONTH(tbl_LoanData[[#This Row],[Application Date]]),1)</f>
        <v>45261</v>
      </c>
      <c r="AM2023" s="14">
        <f ca="1">IF(AND(tbl_LoanData[[#This Row],[Application Date]]&gt;=EOMONTH(TODAY(),-1)+1,tbl_LoanData[[#This Row],[Application Date]]&lt;=TODAY()),tbl_LoanData[[#This Row],[Loan Amount]],0)</f>
        <v>0</v>
      </c>
      <c r="AN2023" s="14">
        <f>tbl_LoanData[[#This Row],[Amount Paid]]-(Q2023-X2023)</f>
        <v>135509.22000000009</v>
      </c>
      <c r="AO2023" s="14">
        <f>IF(tbl_LoanData[[#This Row],[Application Status]]="Approved",1,0)</f>
        <v>1</v>
      </c>
      <c r="AP2023" s="22" t="str">
        <f t="shared" ca="1" si="94"/>
        <v/>
      </c>
      <c r="AQ2023" s="22" t="str">
        <f t="shared" ca="1" si="95"/>
        <v/>
      </c>
    </row>
    <row r="2024" spans="1:43" ht="14.4" customHeight="1" x14ac:dyDescent="0.3">
      <c r="A2024" s="2" t="s">
        <v>6793</v>
      </c>
      <c r="B2024" s="2" t="s">
        <v>6794</v>
      </c>
      <c r="C2024" s="2" t="s">
        <v>627</v>
      </c>
      <c r="D2024" s="2" t="s">
        <v>91</v>
      </c>
      <c r="E2024" s="2" t="s">
        <v>311</v>
      </c>
      <c r="F2024" s="2">
        <v>35</v>
      </c>
      <c r="G2024" s="2" t="s">
        <v>83</v>
      </c>
      <c r="H2024" s="2" t="s">
        <v>126</v>
      </c>
      <c r="I2024" s="2" t="s">
        <v>44</v>
      </c>
      <c r="J2024" s="3">
        <v>45281</v>
      </c>
      <c r="K2024" s="3">
        <v>45293</v>
      </c>
      <c r="L2024" s="2" t="s">
        <v>38</v>
      </c>
      <c r="M2024" s="2" t="s">
        <v>111</v>
      </c>
      <c r="N2024" s="2" t="s">
        <v>112</v>
      </c>
      <c r="O2024" s="4">
        <v>1397000</v>
      </c>
      <c r="P2024" s="4">
        <v>315200</v>
      </c>
      <c r="Q2024" s="4">
        <v>1081800</v>
      </c>
      <c r="R2024" s="2">
        <v>36</v>
      </c>
      <c r="S2024" s="5">
        <v>13.98</v>
      </c>
      <c r="T2024" s="4">
        <v>42652.97</v>
      </c>
      <c r="U2024" s="2" t="s">
        <v>73</v>
      </c>
      <c r="V2024" s="2" t="s">
        <v>74</v>
      </c>
      <c r="W2024" s="4">
        <v>1322242.07</v>
      </c>
      <c r="X2024" s="4">
        <v>213264.85</v>
      </c>
      <c r="Y2024" s="4">
        <v>1535506.92</v>
      </c>
      <c r="Z2024" s="2">
        <v>0</v>
      </c>
      <c r="AA2024" s="2" t="s">
        <v>56</v>
      </c>
      <c r="AB2024" s="2" t="s">
        <v>15732</v>
      </c>
      <c r="AC2024" s="2" t="s">
        <v>87</v>
      </c>
      <c r="AD2024" s="2" t="s">
        <v>76</v>
      </c>
      <c r="AE2024" s="5">
        <v>77.44</v>
      </c>
      <c r="AF2024" s="2">
        <v>0</v>
      </c>
      <c r="AG2024" s="2" t="s">
        <v>77</v>
      </c>
      <c r="AH2024" s="2">
        <v>12</v>
      </c>
      <c r="AI2024" s="6" t="str">
        <f t="shared" si="93"/>
        <v>35-44</v>
      </c>
      <c r="AJ2024" s="11">
        <f>YEAR(tbl_LoanData[[#This Row],[Application Date]])</f>
        <v>2023</v>
      </c>
      <c r="AK2024" s="11" t="str">
        <f>TEXT(tbl_LoanData[[#This Row],[Application Date]],"MMMM")</f>
        <v>December</v>
      </c>
      <c r="AL2024" s="12">
        <f>DATE(YEAR(tbl_LoanData[[#This Row],[Application Date]]),MONTH(tbl_LoanData[[#This Row],[Application Date]]),1)</f>
        <v>45261</v>
      </c>
      <c r="AM2024" s="14">
        <f ca="1">IF(AND(tbl_LoanData[[#This Row],[Application Date]]&gt;=EOMONTH(TODAY(),-1)+1,tbl_LoanData[[#This Row],[Application Date]]&lt;=TODAY()),tbl_LoanData[[#This Row],[Loan Amount]],0)</f>
        <v>0</v>
      </c>
      <c r="AN2024" s="14">
        <f>tbl_LoanData[[#This Row],[Amount Paid]]-(Q2024-X2024)</f>
        <v>453706.92000000004</v>
      </c>
      <c r="AO2024" s="14">
        <f>IF(tbl_LoanData[[#This Row],[Application Status]]="Approved",1,0)</f>
        <v>1</v>
      </c>
      <c r="AP2024" s="22" t="str">
        <f t="shared" ca="1" si="94"/>
        <v/>
      </c>
      <c r="AQ2024" s="22" t="str">
        <f t="shared" ca="1" si="95"/>
        <v/>
      </c>
    </row>
    <row r="2025" spans="1:43" x14ac:dyDescent="0.3">
      <c r="A2025" s="2" t="s">
        <v>6807</v>
      </c>
      <c r="B2025" s="2" t="s">
        <v>6808</v>
      </c>
      <c r="C2025" s="2" t="s">
        <v>181</v>
      </c>
      <c r="D2025" s="2" t="s">
        <v>134</v>
      </c>
      <c r="E2025" s="2" t="s">
        <v>210</v>
      </c>
      <c r="F2025" s="2">
        <v>39</v>
      </c>
      <c r="G2025" s="2" t="s">
        <v>83</v>
      </c>
      <c r="H2025" s="2" t="s">
        <v>70</v>
      </c>
      <c r="I2025" s="2" t="s">
        <v>50</v>
      </c>
      <c r="J2025" s="3">
        <v>45282</v>
      </c>
      <c r="K2025" s="3">
        <v>45293</v>
      </c>
      <c r="L2025" s="2" t="s">
        <v>40</v>
      </c>
      <c r="M2025" s="2" t="s">
        <v>111</v>
      </c>
      <c r="N2025" s="2" t="s">
        <v>120</v>
      </c>
      <c r="O2025" s="4">
        <v>1045000</v>
      </c>
      <c r="P2025" s="4">
        <v>158400</v>
      </c>
      <c r="Q2025" s="4">
        <v>886600</v>
      </c>
      <c r="R2025" s="2">
        <v>24</v>
      </c>
      <c r="S2025" s="5">
        <v>8.3800000000000008</v>
      </c>
      <c r="T2025" s="4">
        <v>43133.09</v>
      </c>
      <c r="U2025" s="2" t="s">
        <v>73</v>
      </c>
      <c r="V2025" s="2" t="s">
        <v>33</v>
      </c>
      <c r="W2025" s="4">
        <v>1035194.16</v>
      </c>
      <c r="X2025" s="4">
        <v>0</v>
      </c>
      <c r="Y2025" s="4">
        <v>1035194.16</v>
      </c>
      <c r="Z2025" s="2">
        <v>0</v>
      </c>
      <c r="AA2025" s="2" t="s">
        <v>56</v>
      </c>
      <c r="AB2025" s="2" t="s">
        <v>15733</v>
      </c>
      <c r="AC2025" s="2" t="s">
        <v>75</v>
      </c>
      <c r="AD2025" s="2" t="s">
        <v>76</v>
      </c>
      <c r="AE2025" s="5">
        <v>84.84</v>
      </c>
      <c r="AF2025" s="2">
        <v>0</v>
      </c>
      <c r="AG2025" s="2" t="s">
        <v>77</v>
      </c>
      <c r="AH2025" s="2">
        <v>11</v>
      </c>
      <c r="AI2025" s="6" t="str">
        <f t="shared" si="93"/>
        <v>35-44</v>
      </c>
      <c r="AJ2025" s="11">
        <f>YEAR(tbl_LoanData[[#This Row],[Application Date]])</f>
        <v>2023</v>
      </c>
      <c r="AK2025" s="11" t="str">
        <f>TEXT(tbl_LoanData[[#This Row],[Application Date]],"MMMM")</f>
        <v>December</v>
      </c>
      <c r="AL2025" s="12">
        <f>DATE(YEAR(tbl_LoanData[[#This Row],[Application Date]]),MONTH(tbl_LoanData[[#This Row],[Application Date]]),1)</f>
        <v>45261</v>
      </c>
      <c r="AM2025" s="14">
        <f ca="1">IF(AND(tbl_LoanData[[#This Row],[Application Date]]&gt;=EOMONTH(TODAY(),-1)+1,tbl_LoanData[[#This Row],[Application Date]]&lt;=TODAY()),tbl_LoanData[[#This Row],[Loan Amount]],0)</f>
        <v>0</v>
      </c>
      <c r="AN2025" s="14">
        <f>tbl_LoanData[[#This Row],[Amount Paid]]-(Q2025-X2025)</f>
        <v>148594.16000000003</v>
      </c>
      <c r="AO2025" s="14">
        <f>IF(tbl_LoanData[[#This Row],[Application Status]]="Approved",1,0)</f>
        <v>1</v>
      </c>
      <c r="AP2025" s="22" t="str">
        <f t="shared" ca="1" si="94"/>
        <v/>
      </c>
      <c r="AQ2025" s="22" t="str">
        <f t="shared" ca="1" si="95"/>
        <v/>
      </c>
    </row>
    <row r="2026" spans="1:43" ht="14.4" customHeight="1" x14ac:dyDescent="0.3">
      <c r="A2026" s="2" t="s">
        <v>6905</v>
      </c>
      <c r="B2026" s="2" t="s">
        <v>6906</v>
      </c>
      <c r="C2026" s="2" t="s">
        <v>452</v>
      </c>
      <c r="D2026" s="2" t="s">
        <v>134</v>
      </c>
      <c r="E2026" s="2" t="s">
        <v>102</v>
      </c>
      <c r="F2026" s="2">
        <v>25</v>
      </c>
      <c r="G2026" s="2" t="s">
        <v>83</v>
      </c>
      <c r="H2026" s="2" t="s">
        <v>156</v>
      </c>
      <c r="I2026" s="2" t="s">
        <v>45</v>
      </c>
      <c r="J2026" s="3">
        <v>45266</v>
      </c>
      <c r="K2026" s="3">
        <v>45283</v>
      </c>
      <c r="L2026" s="2" t="s">
        <v>40</v>
      </c>
      <c r="M2026" s="2" t="s">
        <v>71</v>
      </c>
      <c r="N2026" s="2" t="s">
        <v>137</v>
      </c>
      <c r="O2026" s="4">
        <v>1233000</v>
      </c>
      <c r="P2026" s="4">
        <v>236200</v>
      </c>
      <c r="Q2026" s="4">
        <v>996800</v>
      </c>
      <c r="R2026" s="2">
        <v>48</v>
      </c>
      <c r="S2026" s="5">
        <v>14.73</v>
      </c>
      <c r="T2026" s="4">
        <v>33002.39</v>
      </c>
      <c r="U2026" s="2" t="s">
        <v>73</v>
      </c>
      <c r="V2026" s="2" t="s">
        <v>74</v>
      </c>
      <c r="W2026" s="4">
        <v>1056076.48</v>
      </c>
      <c r="X2026" s="4">
        <v>528038.07999999996</v>
      </c>
      <c r="Y2026" s="4">
        <v>1584114.56</v>
      </c>
      <c r="Z2026" s="2">
        <v>0</v>
      </c>
      <c r="AA2026" s="2" t="s">
        <v>56</v>
      </c>
      <c r="AB2026" s="2" t="s">
        <v>15728</v>
      </c>
      <c r="AC2026" s="2" t="s">
        <v>75</v>
      </c>
      <c r="AD2026" s="2" t="s">
        <v>76</v>
      </c>
      <c r="AE2026" s="5">
        <v>80.84</v>
      </c>
      <c r="AF2026" s="2">
        <v>0</v>
      </c>
      <c r="AG2026" s="2" t="s">
        <v>77</v>
      </c>
      <c r="AH2026" s="2">
        <v>17</v>
      </c>
      <c r="AI2026" s="6" t="str">
        <f t="shared" si="93"/>
        <v>25-34</v>
      </c>
      <c r="AJ2026" s="11">
        <f>YEAR(tbl_LoanData[[#This Row],[Application Date]])</f>
        <v>2023</v>
      </c>
      <c r="AK2026" s="11" t="str">
        <f>TEXT(tbl_LoanData[[#This Row],[Application Date]],"MMMM")</f>
        <v>December</v>
      </c>
      <c r="AL2026" s="12">
        <f>DATE(YEAR(tbl_LoanData[[#This Row],[Application Date]]),MONTH(tbl_LoanData[[#This Row],[Application Date]]),1)</f>
        <v>45261</v>
      </c>
      <c r="AM2026" s="14">
        <f ca="1">IF(AND(tbl_LoanData[[#This Row],[Application Date]]&gt;=EOMONTH(TODAY(),-1)+1,tbl_LoanData[[#This Row],[Application Date]]&lt;=TODAY()),tbl_LoanData[[#This Row],[Loan Amount]],0)</f>
        <v>0</v>
      </c>
      <c r="AN2026" s="14">
        <f>tbl_LoanData[[#This Row],[Amount Paid]]-(Q2026-X2026)</f>
        <v>587314.55999999994</v>
      </c>
      <c r="AO2026" s="14">
        <f>IF(tbl_LoanData[[#This Row],[Application Status]]="Approved",1,0)</f>
        <v>1</v>
      </c>
      <c r="AP2026" s="22" t="str">
        <f t="shared" ca="1" si="94"/>
        <v/>
      </c>
      <c r="AQ2026" s="22" t="str">
        <f t="shared" ca="1" si="95"/>
        <v/>
      </c>
    </row>
    <row r="2027" spans="1:43" ht="14.4" customHeight="1" x14ac:dyDescent="0.3">
      <c r="A2027" s="2" t="s">
        <v>6975</v>
      </c>
      <c r="B2027" s="2" t="s">
        <v>6976</v>
      </c>
      <c r="C2027" s="2" t="s">
        <v>1573</v>
      </c>
      <c r="D2027" s="2" t="s">
        <v>204</v>
      </c>
      <c r="E2027" s="2" t="s">
        <v>385</v>
      </c>
      <c r="F2027" s="2">
        <v>25</v>
      </c>
      <c r="G2027" s="2" t="s">
        <v>69</v>
      </c>
      <c r="H2027" s="2" t="s">
        <v>143</v>
      </c>
      <c r="I2027" s="2" t="s">
        <v>46</v>
      </c>
      <c r="J2027" s="3">
        <v>45277</v>
      </c>
      <c r="K2027" s="3">
        <v>45296</v>
      </c>
      <c r="L2027" s="2" t="s">
        <v>39</v>
      </c>
      <c r="M2027" s="2" t="s">
        <v>157</v>
      </c>
      <c r="N2027" s="2" t="s">
        <v>158</v>
      </c>
      <c r="O2027" s="4">
        <v>2137000</v>
      </c>
      <c r="P2027" s="4">
        <v>775900</v>
      </c>
      <c r="Q2027" s="4">
        <v>1361100</v>
      </c>
      <c r="R2027" s="2">
        <v>36</v>
      </c>
      <c r="S2027" s="5">
        <v>11.77</v>
      </c>
      <c r="T2027" s="4">
        <v>51158.46</v>
      </c>
      <c r="U2027" s="2" t="s">
        <v>73</v>
      </c>
      <c r="V2027" s="2" t="s">
        <v>74</v>
      </c>
      <c r="W2027" s="4">
        <v>1585912.26</v>
      </c>
      <c r="X2027" s="4">
        <v>255792.15</v>
      </c>
      <c r="Y2027" s="4">
        <v>1841704.41</v>
      </c>
      <c r="Z2027" s="2">
        <v>0</v>
      </c>
      <c r="AA2027" s="2" t="s">
        <v>56</v>
      </c>
      <c r="AB2027" s="2" t="s">
        <v>15732</v>
      </c>
      <c r="AC2027" s="2" t="s">
        <v>106</v>
      </c>
      <c r="AD2027" s="2" t="s">
        <v>76</v>
      </c>
      <c r="AE2027" s="5">
        <v>63.69</v>
      </c>
      <c r="AF2027" s="2">
        <v>0</v>
      </c>
      <c r="AG2027" s="2" t="s">
        <v>77</v>
      </c>
      <c r="AH2027" s="2">
        <v>19</v>
      </c>
      <c r="AI2027" s="6" t="str">
        <f t="shared" si="93"/>
        <v>25-34</v>
      </c>
      <c r="AJ2027" s="11">
        <f>YEAR(tbl_LoanData[[#This Row],[Application Date]])</f>
        <v>2023</v>
      </c>
      <c r="AK2027" s="11" t="str">
        <f>TEXT(tbl_LoanData[[#This Row],[Application Date]],"MMMM")</f>
        <v>December</v>
      </c>
      <c r="AL2027" s="12">
        <f>DATE(YEAR(tbl_LoanData[[#This Row],[Application Date]]),MONTH(tbl_LoanData[[#This Row],[Application Date]]),1)</f>
        <v>45261</v>
      </c>
      <c r="AM2027" s="14">
        <f ca="1">IF(AND(tbl_LoanData[[#This Row],[Application Date]]&gt;=EOMONTH(TODAY(),-1)+1,tbl_LoanData[[#This Row],[Application Date]]&lt;=TODAY()),tbl_LoanData[[#This Row],[Loan Amount]],0)</f>
        <v>0</v>
      </c>
      <c r="AN2027" s="14">
        <f>tbl_LoanData[[#This Row],[Amount Paid]]-(Q2027-X2027)</f>
        <v>480604.40999999992</v>
      </c>
      <c r="AO2027" s="14">
        <f>IF(tbl_LoanData[[#This Row],[Application Status]]="Approved",1,0)</f>
        <v>1</v>
      </c>
      <c r="AP2027" s="22" t="str">
        <f t="shared" ca="1" si="94"/>
        <v/>
      </c>
      <c r="AQ2027" s="22" t="str">
        <f t="shared" ca="1" si="95"/>
        <v/>
      </c>
    </row>
    <row r="2028" spans="1:43" x14ac:dyDescent="0.3">
      <c r="A2028" s="2" t="s">
        <v>6979</v>
      </c>
      <c r="B2028" s="2" t="s">
        <v>6980</v>
      </c>
      <c r="C2028" s="2" t="s">
        <v>487</v>
      </c>
      <c r="D2028" s="2" t="s">
        <v>204</v>
      </c>
      <c r="E2028" s="2" t="s">
        <v>68</v>
      </c>
      <c r="F2028" s="2">
        <v>41</v>
      </c>
      <c r="G2028" s="2" t="s">
        <v>69</v>
      </c>
      <c r="H2028" s="2" t="s">
        <v>307</v>
      </c>
      <c r="I2028" s="2" t="s">
        <v>43</v>
      </c>
      <c r="J2028" s="3">
        <v>45267</v>
      </c>
      <c r="K2028" s="3">
        <v>45272</v>
      </c>
      <c r="L2028" s="2" t="s">
        <v>41</v>
      </c>
      <c r="M2028" s="2" t="s">
        <v>552</v>
      </c>
      <c r="N2028" s="2" t="s">
        <v>553</v>
      </c>
      <c r="O2028" s="4">
        <v>3836000</v>
      </c>
      <c r="P2028" s="4">
        <v>1469400</v>
      </c>
      <c r="Q2028" s="4">
        <v>2366600</v>
      </c>
      <c r="R2028" s="2">
        <v>24</v>
      </c>
      <c r="S2028" s="5">
        <v>7.3</v>
      </c>
      <c r="T2028" s="4">
        <v>113005.15</v>
      </c>
      <c r="U2028" s="2" t="s">
        <v>73</v>
      </c>
      <c r="V2028" s="2" t="s">
        <v>33</v>
      </c>
      <c r="W2028" s="4">
        <v>2712123.6</v>
      </c>
      <c r="X2028" s="4">
        <v>0</v>
      </c>
      <c r="Y2028" s="4">
        <v>2712123.6</v>
      </c>
      <c r="Z2028" s="2">
        <v>0</v>
      </c>
      <c r="AA2028" s="2" t="s">
        <v>56</v>
      </c>
      <c r="AB2028" s="2" t="s">
        <v>15731</v>
      </c>
      <c r="AC2028" s="2" t="s">
        <v>138</v>
      </c>
      <c r="AD2028" s="2" t="s">
        <v>76</v>
      </c>
      <c r="AE2028" s="5">
        <v>61.69</v>
      </c>
      <c r="AF2028" s="2">
        <v>0</v>
      </c>
      <c r="AG2028" s="2" t="s">
        <v>77</v>
      </c>
      <c r="AH2028" s="2">
        <v>5</v>
      </c>
      <c r="AI2028" s="6" t="str">
        <f t="shared" si="93"/>
        <v>35-44</v>
      </c>
      <c r="AJ2028" s="11">
        <f>YEAR(tbl_LoanData[[#This Row],[Application Date]])</f>
        <v>2023</v>
      </c>
      <c r="AK2028" s="11" t="str">
        <f>TEXT(tbl_LoanData[[#This Row],[Application Date]],"MMMM")</f>
        <v>December</v>
      </c>
      <c r="AL2028" s="12">
        <f>DATE(YEAR(tbl_LoanData[[#This Row],[Application Date]]),MONTH(tbl_LoanData[[#This Row],[Application Date]]),1)</f>
        <v>45261</v>
      </c>
      <c r="AM2028" s="14">
        <f ca="1">IF(AND(tbl_LoanData[[#This Row],[Application Date]]&gt;=EOMONTH(TODAY(),-1)+1,tbl_LoanData[[#This Row],[Application Date]]&lt;=TODAY()),tbl_LoanData[[#This Row],[Loan Amount]],0)</f>
        <v>0</v>
      </c>
      <c r="AN2028" s="14">
        <f>tbl_LoanData[[#This Row],[Amount Paid]]-(Q2028-X2028)</f>
        <v>345523.60000000009</v>
      </c>
      <c r="AO2028" s="14">
        <f>IF(tbl_LoanData[[#This Row],[Application Status]]="Approved",1,0)</f>
        <v>1</v>
      </c>
      <c r="AP2028" s="22" t="str">
        <f t="shared" ca="1" si="94"/>
        <v/>
      </c>
      <c r="AQ2028" s="22" t="str">
        <f t="shared" ca="1" si="95"/>
        <v/>
      </c>
    </row>
    <row r="2029" spans="1:43" ht="14.4" customHeight="1" x14ac:dyDescent="0.3">
      <c r="A2029" s="2" t="s">
        <v>7307</v>
      </c>
      <c r="B2029" s="2" t="s">
        <v>7308</v>
      </c>
      <c r="C2029" s="2" t="s">
        <v>281</v>
      </c>
      <c r="D2029" s="2" t="s">
        <v>176</v>
      </c>
      <c r="E2029" s="2" t="s">
        <v>204</v>
      </c>
      <c r="F2029" s="2">
        <v>32</v>
      </c>
      <c r="G2029" s="2" t="s">
        <v>83</v>
      </c>
      <c r="H2029" s="2" t="s">
        <v>278</v>
      </c>
      <c r="I2029" s="2" t="s">
        <v>45</v>
      </c>
      <c r="J2029" s="3">
        <v>45286</v>
      </c>
      <c r="K2029" s="3"/>
      <c r="L2029" s="2" t="s">
        <v>39</v>
      </c>
      <c r="M2029" s="2" t="s">
        <v>157</v>
      </c>
      <c r="N2029" s="2" t="s">
        <v>158</v>
      </c>
      <c r="O2029" s="4">
        <v>1184000</v>
      </c>
      <c r="P2029" s="4">
        <v>219900</v>
      </c>
      <c r="Q2029" s="4">
        <v>964100</v>
      </c>
      <c r="R2029" s="2">
        <v>12</v>
      </c>
      <c r="S2029" s="5">
        <v>11.2</v>
      </c>
      <c r="T2029" s="4">
        <v>89339.93</v>
      </c>
      <c r="U2029" s="2" t="s">
        <v>113</v>
      </c>
      <c r="V2029" s="2" t="s">
        <v>97</v>
      </c>
      <c r="W2029" s="4">
        <v>0</v>
      </c>
      <c r="X2029" s="4">
        <v>0</v>
      </c>
      <c r="Y2029" s="4">
        <v>1072079.2</v>
      </c>
      <c r="Z2029" s="2">
        <v>0</v>
      </c>
      <c r="AA2029" s="2" t="s">
        <v>97</v>
      </c>
      <c r="AB2029" s="2" t="s">
        <v>15728</v>
      </c>
      <c r="AC2029" s="2" t="s">
        <v>213</v>
      </c>
      <c r="AD2029" s="2" t="s">
        <v>76</v>
      </c>
      <c r="AE2029" s="5">
        <v>81.430000000000007</v>
      </c>
      <c r="AF2029" s="2">
        <v>0</v>
      </c>
      <c r="AG2029" s="2" t="s">
        <v>97</v>
      </c>
      <c r="AH2029" s="2"/>
      <c r="AI2029" s="6" t="str">
        <f t="shared" si="93"/>
        <v>25-34</v>
      </c>
      <c r="AJ2029" s="11">
        <f>YEAR(tbl_LoanData[[#This Row],[Application Date]])</f>
        <v>2023</v>
      </c>
      <c r="AK2029" s="11" t="str">
        <f>TEXT(tbl_LoanData[[#This Row],[Application Date]],"MMMM")</f>
        <v>December</v>
      </c>
      <c r="AL2029" s="12">
        <f>DATE(YEAR(tbl_LoanData[[#This Row],[Application Date]]),MONTH(tbl_LoanData[[#This Row],[Application Date]]),1)</f>
        <v>45261</v>
      </c>
      <c r="AM2029" s="14">
        <f ca="1">IF(AND(tbl_LoanData[[#This Row],[Application Date]]&gt;=EOMONTH(TODAY(),-1)+1,tbl_LoanData[[#This Row],[Application Date]]&lt;=TODAY()),tbl_LoanData[[#This Row],[Loan Amount]],0)</f>
        <v>0</v>
      </c>
      <c r="AN2029" s="14">
        <f>tbl_LoanData[[#This Row],[Amount Paid]]-(Q2029-X2029)</f>
        <v>-964100</v>
      </c>
      <c r="AO2029" s="14">
        <f>IF(tbl_LoanData[[#This Row],[Application Status]]="Approved",1,0)</f>
        <v>0</v>
      </c>
      <c r="AP2029" s="22" t="str">
        <f t="shared" ca="1" si="94"/>
        <v/>
      </c>
      <c r="AQ2029" s="22" t="str">
        <f t="shared" ca="1" si="95"/>
        <v/>
      </c>
    </row>
    <row r="2030" spans="1:43" ht="14.4" customHeight="1" x14ac:dyDescent="0.3">
      <c r="A2030" s="2" t="s">
        <v>7345</v>
      </c>
      <c r="B2030" s="2" t="s">
        <v>7346</v>
      </c>
      <c r="C2030" s="2" t="s">
        <v>515</v>
      </c>
      <c r="D2030" s="2" t="s">
        <v>311</v>
      </c>
      <c r="E2030" s="2" t="s">
        <v>209</v>
      </c>
      <c r="F2030" s="2">
        <v>47</v>
      </c>
      <c r="G2030" s="2" t="s">
        <v>69</v>
      </c>
      <c r="H2030" s="2" t="s">
        <v>110</v>
      </c>
      <c r="I2030" s="2" t="s">
        <v>46</v>
      </c>
      <c r="J2030" s="3">
        <v>45285</v>
      </c>
      <c r="K2030" s="3"/>
      <c r="L2030" s="2" t="s">
        <v>37</v>
      </c>
      <c r="M2030" s="2" t="s">
        <v>104</v>
      </c>
      <c r="N2030" s="2" t="s">
        <v>286</v>
      </c>
      <c r="O2030" s="4">
        <v>144000</v>
      </c>
      <c r="P2030" s="4">
        <v>23900</v>
      </c>
      <c r="Q2030" s="4">
        <v>120100</v>
      </c>
      <c r="R2030" s="2">
        <v>24</v>
      </c>
      <c r="S2030" s="5">
        <v>10.08</v>
      </c>
      <c r="T2030" s="4">
        <v>6013.01</v>
      </c>
      <c r="U2030" s="2" t="s">
        <v>113</v>
      </c>
      <c r="V2030" s="2" t="s">
        <v>97</v>
      </c>
      <c r="W2030" s="4">
        <v>0</v>
      </c>
      <c r="X2030" s="4">
        <v>0</v>
      </c>
      <c r="Y2030" s="4">
        <v>144312.16</v>
      </c>
      <c r="Z2030" s="2">
        <v>0</v>
      </c>
      <c r="AA2030" s="2" t="s">
        <v>97</v>
      </c>
      <c r="AB2030" s="2" t="s">
        <v>15731</v>
      </c>
      <c r="AC2030" s="2" t="s">
        <v>138</v>
      </c>
      <c r="AD2030" s="2" t="s">
        <v>76</v>
      </c>
      <c r="AE2030" s="5">
        <v>83.4</v>
      </c>
      <c r="AF2030" s="2">
        <v>0</v>
      </c>
      <c r="AG2030" s="2" t="s">
        <v>97</v>
      </c>
      <c r="AH2030" s="2"/>
      <c r="AI2030" s="6" t="str">
        <f t="shared" si="93"/>
        <v>45-54</v>
      </c>
      <c r="AJ2030" s="11">
        <f>YEAR(tbl_LoanData[[#This Row],[Application Date]])</f>
        <v>2023</v>
      </c>
      <c r="AK2030" s="11" t="str">
        <f>TEXT(tbl_LoanData[[#This Row],[Application Date]],"MMMM")</f>
        <v>December</v>
      </c>
      <c r="AL2030" s="12">
        <f>DATE(YEAR(tbl_LoanData[[#This Row],[Application Date]]),MONTH(tbl_LoanData[[#This Row],[Application Date]]),1)</f>
        <v>45261</v>
      </c>
      <c r="AM2030" s="14">
        <f ca="1">IF(AND(tbl_LoanData[[#This Row],[Application Date]]&gt;=EOMONTH(TODAY(),-1)+1,tbl_LoanData[[#This Row],[Application Date]]&lt;=TODAY()),tbl_LoanData[[#This Row],[Loan Amount]],0)</f>
        <v>0</v>
      </c>
      <c r="AN2030" s="14">
        <f>tbl_LoanData[[#This Row],[Amount Paid]]-(Q2030-X2030)</f>
        <v>-120100</v>
      </c>
      <c r="AO2030" s="14">
        <f>IF(tbl_LoanData[[#This Row],[Application Status]]="Approved",1,0)</f>
        <v>0</v>
      </c>
      <c r="AP2030" s="22" t="str">
        <f t="shared" ca="1" si="94"/>
        <v/>
      </c>
      <c r="AQ2030" s="22" t="str">
        <f t="shared" ca="1" si="95"/>
        <v/>
      </c>
    </row>
    <row r="2031" spans="1:43" ht="14.4" customHeight="1" x14ac:dyDescent="0.3">
      <c r="A2031" s="2" t="s">
        <v>7351</v>
      </c>
      <c r="B2031" s="2" t="s">
        <v>7352</v>
      </c>
      <c r="C2031" s="2" t="s">
        <v>379</v>
      </c>
      <c r="D2031" s="2" t="s">
        <v>67</v>
      </c>
      <c r="E2031" s="2" t="s">
        <v>150</v>
      </c>
      <c r="F2031" s="2">
        <v>54</v>
      </c>
      <c r="G2031" s="2" t="s">
        <v>69</v>
      </c>
      <c r="H2031" s="2" t="s">
        <v>543</v>
      </c>
      <c r="I2031" s="2" t="s">
        <v>45</v>
      </c>
      <c r="J2031" s="3">
        <v>45277</v>
      </c>
      <c r="K2031" s="3">
        <v>45289</v>
      </c>
      <c r="L2031" s="2" t="s">
        <v>40</v>
      </c>
      <c r="M2031" s="2" t="s">
        <v>85</v>
      </c>
      <c r="N2031" s="2" t="s">
        <v>270</v>
      </c>
      <c r="O2031" s="4">
        <v>1513000</v>
      </c>
      <c r="P2031" s="4">
        <v>158100</v>
      </c>
      <c r="Q2031" s="4">
        <v>1354900</v>
      </c>
      <c r="R2031" s="2">
        <v>24</v>
      </c>
      <c r="S2031" s="5">
        <v>13.68</v>
      </c>
      <c r="T2031" s="4">
        <v>71900.03</v>
      </c>
      <c r="U2031" s="2" t="s">
        <v>73</v>
      </c>
      <c r="V2031" s="2" t="s">
        <v>33</v>
      </c>
      <c r="W2031" s="4">
        <v>1725600.64</v>
      </c>
      <c r="X2031" s="4">
        <v>0</v>
      </c>
      <c r="Y2031" s="4">
        <v>1725600.64</v>
      </c>
      <c r="Z2031" s="2">
        <v>0</v>
      </c>
      <c r="AA2031" s="2" t="s">
        <v>56</v>
      </c>
      <c r="AB2031" s="2" t="s">
        <v>15729</v>
      </c>
      <c r="AC2031" s="2" t="s">
        <v>213</v>
      </c>
      <c r="AD2031" s="2" t="s">
        <v>76</v>
      </c>
      <c r="AE2031" s="5">
        <v>89.55</v>
      </c>
      <c r="AF2031" s="2">
        <v>0</v>
      </c>
      <c r="AG2031" s="2" t="s">
        <v>77</v>
      </c>
      <c r="AH2031" s="2">
        <v>12</v>
      </c>
      <c r="AI2031" s="6" t="str">
        <f t="shared" si="93"/>
        <v>45-54</v>
      </c>
      <c r="AJ2031" s="11">
        <f>YEAR(tbl_LoanData[[#This Row],[Application Date]])</f>
        <v>2023</v>
      </c>
      <c r="AK2031" s="11" t="str">
        <f>TEXT(tbl_LoanData[[#This Row],[Application Date]],"MMMM")</f>
        <v>December</v>
      </c>
      <c r="AL2031" s="12">
        <f>DATE(YEAR(tbl_LoanData[[#This Row],[Application Date]]),MONTH(tbl_LoanData[[#This Row],[Application Date]]),1)</f>
        <v>45261</v>
      </c>
      <c r="AM2031" s="14">
        <f ca="1">IF(AND(tbl_LoanData[[#This Row],[Application Date]]&gt;=EOMONTH(TODAY(),-1)+1,tbl_LoanData[[#This Row],[Application Date]]&lt;=TODAY()),tbl_LoanData[[#This Row],[Loan Amount]],0)</f>
        <v>0</v>
      </c>
      <c r="AN2031" s="14">
        <f>tbl_LoanData[[#This Row],[Amount Paid]]-(Q2031-X2031)</f>
        <v>370700.6399999999</v>
      </c>
      <c r="AO2031" s="14">
        <f>IF(tbl_LoanData[[#This Row],[Application Status]]="Approved",1,0)</f>
        <v>1</v>
      </c>
      <c r="AP2031" s="22" t="str">
        <f t="shared" ca="1" si="94"/>
        <v/>
      </c>
      <c r="AQ2031" s="22" t="str">
        <f t="shared" ca="1" si="95"/>
        <v/>
      </c>
    </row>
    <row r="2032" spans="1:43" ht="14.4" customHeight="1" x14ac:dyDescent="0.3">
      <c r="A2032" s="2" t="s">
        <v>7357</v>
      </c>
      <c r="B2032" s="2" t="s">
        <v>7358</v>
      </c>
      <c r="C2032" s="2" t="s">
        <v>379</v>
      </c>
      <c r="D2032" s="2" t="s">
        <v>117</v>
      </c>
      <c r="E2032" s="2" t="s">
        <v>161</v>
      </c>
      <c r="F2032" s="2">
        <v>27</v>
      </c>
      <c r="G2032" s="2" t="s">
        <v>69</v>
      </c>
      <c r="H2032" s="2" t="s">
        <v>177</v>
      </c>
      <c r="I2032" s="2" t="s">
        <v>43</v>
      </c>
      <c r="J2032" s="3">
        <v>45280</v>
      </c>
      <c r="K2032" s="3">
        <v>45294</v>
      </c>
      <c r="L2032" s="2" t="s">
        <v>36</v>
      </c>
      <c r="M2032" s="2" t="s">
        <v>111</v>
      </c>
      <c r="N2032" s="2" t="s">
        <v>350</v>
      </c>
      <c r="O2032" s="4">
        <v>2034000</v>
      </c>
      <c r="P2032" s="4">
        <v>639300</v>
      </c>
      <c r="Q2032" s="4">
        <v>1394700</v>
      </c>
      <c r="R2032" s="2">
        <v>48</v>
      </c>
      <c r="S2032" s="5">
        <v>13.18</v>
      </c>
      <c r="T2032" s="4">
        <v>44374.7</v>
      </c>
      <c r="U2032" s="2" t="s">
        <v>73</v>
      </c>
      <c r="V2032" s="2" t="s">
        <v>74</v>
      </c>
      <c r="W2032" s="4">
        <v>1375615.7</v>
      </c>
      <c r="X2032" s="4">
        <v>754370.14</v>
      </c>
      <c r="Y2032" s="4">
        <v>2129985.84</v>
      </c>
      <c r="Z2032" s="2">
        <v>0</v>
      </c>
      <c r="AA2032" s="2" t="s">
        <v>56</v>
      </c>
      <c r="AB2032" s="2" t="s">
        <v>15732</v>
      </c>
      <c r="AC2032" s="2" t="s">
        <v>75</v>
      </c>
      <c r="AD2032" s="2" t="s">
        <v>76</v>
      </c>
      <c r="AE2032" s="5">
        <v>68.569999999999993</v>
      </c>
      <c r="AF2032" s="2">
        <v>0</v>
      </c>
      <c r="AG2032" s="2" t="s">
        <v>77</v>
      </c>
      <c r="AH2032" s="2">
        <v>14</v>
      </c>
      <c r="AI2032" s="6" t="str">
        <f t="shared" si="93"/>
        <v>25-34</v>
      </c>
      <c r="AJ2032" s="11">
        <f>YEAR(tbl_LoanData[[#This Row],[Application Date]])</f>
        <v>2023</v>
      </c>
      <c r="AK2032" s="11" t="str">
        <f>TEXT(tbl_LoanData[[#This Row],[Application Date]],"MMMM")</f>
        <v>December</v>
      </c>
      <c r="AL2032" s="12">
        <f>DATE(YEAR(tbl_LoanData[[#This Row],[Application Date]]),MONTH(tbl_LoanData[[#This Row],[Application Date]]),1)</f>
        <v>45261</v>
      </c>
      <c r="AM2032" s="14">
        <f ca="1">IF(AND(tbl_LoanData[[#This Row],[Application Date]]&gt;=EOMONTH(TODAY(),-1)+1,tbl_LoanData[[#This Row],[Application Date]]&lt;=TODAY()),tbl_LoanData[[#This Row],[Loan Amount]],0)</f>
        <v>0</v>
      </c>
      <c r="AN2032" s="14">
        <f>tbl_LoanData[[#This Row],[Amount Paid]]-(Q2032-X2032)</f>
        <v>735285.84</v>
      </c>
      <c r="AO2032" s="14">
        <f>IF(tbl_LoanData[[#This Row],[Application Status]]="Approved",1,0)</f>
        <v>1</v>
      </c>
      <c r="AP2032" s="22" t="str">
        <f t="shared" ca="1" si="94"/>
        <v/>
      </c>
      <c r="AQ2032" s="22" t="str">
        <f t="shared" ca="1" si="95"/>
        <v/>
      </c>
    </row>
    <row r="2033" spans="1:43" ht="14.4" customHeight="1" x14ac:dyDescent="0.3">
      <c r="A2033" s="2" t="s">
        <v>7363</v>
      </c>
      <c r="B2033" s="2" t="s">
        <v>7364</v>
      </c>
      <c r="C2033" s="2" t="s">
        <v>435</v>
      </c>
      <c r="D2033" s="2" t="s">
        <v>101</v>
      </c>
      <c r="E2033" s="2" t="s">
        <v>209</v>
      </c>
      <c r="F2033" s="2">
        <v>58</v>
      </c>
      <c r="G2033" s="2" t="s">
        <v>83</v>
      </c>
      <c r="H2033" s="2" t="s">
        <v>103</v>
      </c>
      <c r="I2033" s="2" t="s">
        <v>43</v>
      </c>
      <c r="J2033" s="3">
        <v>45280</v>
      </c>
      <c r="K2033" s="3">
        <v>45288</v>
      </c>
      <c r="L2033" s="2" t="s">
        <v>38</v>
      </c>
      <c r="M2033" s="2" t="s">
        <v>71</v>
      </c>
      <c r="N2033" s="2" t="s">
        <v>589</v>
      </c>
      <c r="O2033" s="4">
        <v>1985000</v>
      </c>
      <c r="P2033" s="4">
        <v>724400</v>
      </c>
      <c r="Q2033" s="4">
        <v>1260600</v>
      </c>
      <c r="R2033" s="2">
        <v>24</v>
      </c>
      <c r="S2033" s="5">
        <v>10.87</v>
      </c>
      <c r="T2033" s="4">
        <v>63943.94</v>
      </c>
      <c r="U2033" s="2" t="s">
        <v>73</v>
      </c>
      <c r="V2033" s="2" t="s">
        <v>34</v>
      </c>
      <c r="W2033" s="4">
        <v>1342822.74</v>
      </c>
      <c r="X2033" s="4">
        <v>191831.7</v>
      </c>
      <c r="Y2033" s="4">
        <v>1534654.44</v>
      </c>
      <c r="Z2033" s="2">
        <v>93</v>
      </c>
      <c r="AA2033" s="2" t="s">
        <v>60</v>
      </c>
      <c r="AB2033" s="2" t="s">
        <v>15733</v>
      </c>
      <c r="AC2033" s="2" t="s">
        <v>121</v>
      </c>
      <c r="AD2033" s="2" t="s">
        <v>76</v>
      </c>
      <c r="AE2033" s="5">
        <v>63.51</v>
      </c>
      <c r="AF2033" s="2">
        <v>3</v>
      </c>
      <c r="AG2033" s="2" t="s">
        <v>130</v>
      </c>
      <c r="AH2033" s="2">
        <v>8</v>
      </c>
      <c r="AI2033" s="6" t="str">
        <f t="shared" si="93"/>
        <v>55-64</v>
      </c>
      <c r="AJ2033" s="11">
        <f>YEAR(tbl_LoanData[[#This Row],[Application Date]])</f>
        <v>2023</v>
      </c>
      <c r="AK2033" s="11" t="str">
        <f>TEXT(tbl_LoanData[[#This Row],[Application Date]],"MMMM")</f>
        <v>December</v>
      </c>
      <c r="AL2033" s="12">
        <f>DATE(YEAR(tbl_LoanData[[#This Row],[Application Date]]),MONTH(tbl_LoanData[[#This Row],[Application Date]]),1)</f>
        <v>45261</v>
      </c>
      <c r="AM2033" s="14">
        <f ca="1">IF(AND(tbl_LoanData[[#This Row],[Application Date]]&gt;=EOMONTH(TODAY(),-1)+1,tbl_LoanData[[#This Row],[Application Date]]&lt;=TODAY()),tbl_LoanData[[#This Row],[Loan Amount]],0)</f>
        <v>0</v>
      </c>
      <c r="AN2033" s="14">
        <f>tbl_LoanData[[#This Row],[Amount Paid]]-(Q2033-X2033)</f>
        <v>274054.43999999994</v>
      </c>
      <c r="AO2033" s="14">
        <f>IF(tbl_LoanData[[#This Row],[Application Status]]="Approved",1,0)</f>
        <v>1</v>
      </c>
      <c r="AP2033" s="22" t="str">
        <f t="shared" ca="1" si="94"/>
        <v/>
      </c>
      <c r="AQ2033" s="22" t="str">
        <f t="shared" ca="1" si="95"/>
        <v/>
      </c>
    </row>
    <row r="2034" spans="1:43" x14ac:dyDescent="0.3">
      <c r="A2034" s="2" t="s">
        <v>7455</v>
      </c>
      <c r="B2034" s="2" t="s">
        <v>7456</v>
      </c>
      <c r="C2034" s="2" t="s">
        <v>141</v>
      </c>
      <c r="D2034" s="2" t="s">
        <v>182</v>
      </c>
      <c r="E2034" s="2" t="s">
        <v>92</v>
      </c>
      <c r="F2034" s="2">
        <v>34</v>
      </c>
      <c r="G2034" s="2" t="s">
        <v>83</v>
      </c>
      <c r="H2034" s="2" t="s">
        <v>166</v>
      </c>
      <c r="I2034" s="2" t="s">
        <v>46</v>
      </c>
      <c r="J2034" s="3">
        <v>45276</v>
      </c>
      <c r="K2034" s="3"/>
      <c r="L2034" s="2" t="s">
        <v>36</v>
      </c>
      <c r="M2034" s="2" t="s">
        <v>104</v>
      </c>
      <c r="N2034" s="2" t="s">
        <v>592</v>
      </c>
      <c r="O2034" s="4">
        <v>2128000</v>
      </c>
      <c r="P2034" s="4">
        <v>826800</v>
      </c>
      <c r="Q2034" s="4">
        <v>1301200</v>
      </c>
      <c r="R2034" s="2">
        <v>60</v>
      </c>
      <c r="S2034" s="5">
        <v>13.22</v>
      </c>
      <c r="T2034" s="4">
        <v>36021.550000000003</v>
      </c>
      <c r="U2034" s="2" t="s">
        <v>96</v>
      </c>
      <c r="V2034" s="2" t="s">
        <v>97</v>
      </c>
      <c r="W2034" s="4">
        <v>0</v>
      </c>
      <c r="X2034" s="4">
        <v>0</v>
      </c>
      <c r="Y2034" s="4">
        <v>2161293.2000000002</v>
      </c>
      <c r="Z2034" s="2">
        <v>0</v>
      </c>
      <c r="AA2034" s="2" t="s">
        <v>97</v>
      </c>
      <c r="AB2034" s="2" t="s">
        <v>15735</v>
      </c>
      <c r="AC2034" s="2" t="s">
        <v>213</v>
      </c>
      <c r="AD2034" s="2" t="s">
        <v>76</v>
      </c>
      <c r="AE2034" s="5">
        <v>61.15</v>
      </c>
      <c r="AF2034" s="2">
        <v>0</v>
      </c>
      <c r="AG2034" s="2" t="s">
        <v>97</v>
      </c>
      <c r="AH2034" s="2"/>
      <c r="AI2034" s="6" t="str">
        <f t="shared" si="93"/>
        <v>25-34</v>
      </c>
      <c r="AJ2034" s="11">
        <f>YEAR(tbl_LoanData[[#This Row],[Application Date]])</f>
        <v>2023</v>
      </c>
      <c r="AK2034" s="11" t="str">
        <f>TEXT(tbl_LoanData[[#This Row],[Application Date]],"MMMM")</f>
        <v>December</v>
      </c>
      <c r="AL2034" s="12">
        <f>DATE(YEAR(tbl_LoanData[[#This Row],[Application Date]]),MONTH(tbl_LoanData[[#This Row],[Application Date]]),1)</f>
        <v>45261</v>
      </c>
      <c r="AM2034" s="14">
        <f ca="1">IF(AND(tbl_LoanData[[#This Row],[Application Date]]&gt;=EOMONTH(TODAY(),-1)+1,tbl_LoanData[[#This Row],[Application Date]]&lt;=TODAY()),tbl_LoanData[[#This Row],[Loan Amount]],0)</f>
        <v>0</v>
      </c>
      <c r="AN2034" s="14">
        <f>tbl_LoanData[[#This Row],[Amount Paid]]-(Q2034-X2034)</f>
        <v>-1301200</v>
      </c>
      <c r="AO2034" s="14">
        <f>IF(tbl_LoanData[[#This Row],[Application Status]]="Approved",1,0)</f>
        <v>0</v>
      </c>
      <c r="AP2034" s="22" t="str">
        <f t="shared" ca="1" si="94"/>
        <v/>
      </c>
      <c r="AQ2034" s="22" t="str">
        <f t="shared" ca="1" si="95"/>
        <v/>
      </c>
    </row>
    <row r="2035" spans="1:43" ht="14.4" customHeight="1" x14ac:dyDescent="0.3">
      <c r="A2035" s="2" t="s">
        <v>7503</v>
      </c>
      <c r="B2035" s="2" t="s">
        <v>7504</v>
      </c>
      <c r="C2035" s="2" t="s">
        <v>549</v>
      </c>
      <c r="D2035" s="2" t="s">
        <v>209</v>
      </c>
      <c r="E2035" s="2" t="s">
        <v>67</v>
      </c>
      <c r="F2035" s="2">
        <v>56</v>
      </c>
      <c r="G2035" s="2" t="s">
        <v>83</v>
      </c>
      <c r="H2035" s="2" t="s">
        <v>166</v>
      </c>
      <c r="I2035" s="2" t="s">
        <v>46</v>
      </c>
      <c r="J2035" s="3">
        <v>45265</v>
      </c>
      <c r="K2035" s="3"/>
      <c r="L2035" s="2" t="s">
        <v>36</v>
      </c>
      <c r="M2035" s="2" t="s">
        <v>85</v>
      </c>
      <c r="N2035" s="2" t="s">
        <v>344</v>
      </c>
      <c r="O2035" s="4">
        <v>1633000</v>
      </c>
      <c r="P2035" s="4">
        <v>286200</v>
      </c>
      <c r="Q2035" s="4">
        <v>1346800</v>
      </c>
      <c r="R2035" s="2">
        <v>24</v>
      </c>
      <c r="S2035" s="5">
        <v>6.35</v>
      </c>
      <c r="T2035" s="4">
        <v>63243.48</v>
      </c>
      <c r="U2035" s="2" t="s">
        <v>113</v>
      </c>
      <c r="V2035" s="2" t="s">
        <v>97</v>
      </c>
      <c r="W2035" s="4">
        <v>0</v>
      </c>
      <c r="X2035" s="4">
        <v>0</v>
      </c>
      <c r="Y2035" s="4">
        <v>1517843.6</v>
      </c>
      <c r="Z2035" s="2">
        <v>0</v>
      </c>
      <c r="AA2035" s="2" t="s">
        <v>97</v>
      </c>
      <c r="AB2035" s="2" t="s">
        <v>15731</v>
      </c>
      <c r="AC2035" s="2" t="s">
        <v>87</v>
      </c>
      <c r="AD2035" s="2" t="s">
        <v>76</v>
      </c>
      <c r="AE2035" s="5">
        <v>82.47</v>
      </c>
      <c r="AF2035" s="2">
        <v>0</v>
      </c>
      <c r="AG2035" s="2" t="s">
        <v>97</v>
      </c>
      <c r="AH2035" s="2"/>
      <c r="AI2035" s="6" t="str">
        <f t="shared" si="93"/>
        <v>55-64</v>
      </c>
      <c r="AJ2035" s="11">
        <f>YEAR(tbl_LoanData[[#This Row],[Application Date]])</f>
        <v>2023</v>
      </c>
      <c r="AK2035" s="11" t="str">
        <f>TEXT(tbl_LoanData[[#This Row],[Application Date]],"MMMM")</f>
        <v>December</v>
      </c>
      <c r="AL2035" s="12">
        <f>DATE(YEAR(tbl_LoanData[[#This Row],[Application Date]]),MONTH(tbl_LoanData[[#This Row],[Application Date]]),1)</f>
        <v>45261</v>
      </c>
      <c r="AM2035" s="14">
        <f ca="1">IF(AND(tbl_LoanData[[#This Row],[Application Date]]&gt;=EOMONTH(TODAY(),-1)+1,tbl_LoanData[[#This Row],[Application Date]]&lt;=TODAY()),tbl_LoanData[[#This Row],[Loan Amount]],0)</f>
        <v>0</v>
      </c>
      <c r="AN2035" s="14">
        <f>tbl_LoanData[[#This Row],[Amount Paid]]-(Q2035-X2035)</f>
        <v>-1346800</v>
      </c>
      <c r="AO2035" s="14">
        <f>IF(tbl_LoanData[[#This Row],[Application Status]]="Approved",1,0)</f>
        <v>0</v>
      </c>
      <c r="AP2035" s="22" t="str">
        <f t="shared" ca="1" si="94"/>
        <v/>
      </c>
      <c r="AQ2035" s="22" t="str">
        <f t="shared" ca="1" si="95"/>
        <v/>
      </c>
    </row>
    <row r="2036" spans="1:43" x14ac:dyDescent="0.3">
      <c r="A2036" s="2" t="s">
        <v>7521</v>
      </c>
      <c r="B2036" s="2" t="s">
        <v>7522</v>
      </c>
      <c r="C2036" s="2" t="s">
        <v>208</v>
      </c>
      <c r="D2036" s="2" t="s">
        <v>142</v>
      </c>
      <c r="E2036" s="2" t="s">
        <v>161</v>
      </c>
      <c r="F2036" s="2">
        <v>48</v>
      </c>
      <c r="G2036" s="2" t="s">
        <v>69</v>
      </c>
      <c r="H2036" s="2" t="s">
        <v>233</v>
      </c>
      <c r="I2036" s="2" t="s">
        <v>46</v>
      </c>
      <c r="J2036" s="3">
        <v>45266</v>
      </c>
      <c r="K2036" s="3"/>
      <c r="L2036" s="2" t="s">
        <v>39</v>
      </c>
      <c r="M2036" s="2" t="s">
        <v>94</v>
      </c>
      <c r="N2036" s="2" t="s">
        <v>418</v>
      </c>
      <c r="O2036" s="4">
        <v>2189000</v>
      </c>
      <c r="P2036" s="4">
        <v>296600</v>
      </c>
      <c r="Q2036" s="4">
        <v>1892400</v>
      </c>
      <c r="R2036" s="2">
        <v>36</v>
      </c>
      <c r="S2036" s="5">
        <v>14.05</v>
      </c>
      <c r="T2036" s="4">
        <v>74723.520000000004</v>
      </c>
      <c r="U2036" s="2" t="s">
        <v>113</v>
      </c>
      <c r="V2036" s="2" t="s">
        <v>97</v>
      </c>
      <c r="W2036" s="4">
        <v>0</v>
      </c>
      <c r="X2036" s="4">
        <v>0</v>
      </c>
      <c r="Y2036" s="4">
        <v>2690046.6</v>
      </c>
      <c r="Z2036" s="2">
        <v>0</v>
      </c>
      <c r="AA2036" s="2" t="s">
        <v>97</v>
      </c>
      <c r="AB2036" s="2" t="s">
        <v>15734</v>
      </c>
      <c r="AC2036" s="2" t="s">
        <v>129</v>
      </c>
      <c r="AD2036" s="2" t="s">
        <v>76</v>
      </c>
      <c r="AE2036" s="5">
        <v>86.45</v>
      </c>
      <c r="AF2036" s="2">
        <v>0</v>
      </c>
      <c r="AG2036" s="2" t="s">
        <v>97</v>
      </c>
      <c r="AH2036" s="2"/>
      <c r="AI2036" s="6" t="str">
        <f t="shared" si="93"/>
        <v>45-54</v>
      </c>
      <c r="AJ2036" s="11">
        <f>YEAR(tbl_LoanData[[#This Row],[Application Date]])</f>
        <v>2023</v>
      </c>
      <c r="AK2036" s="11" t="str">
        <f>TEXT(tbl_LoanData[[#This Row],[Application Date]],"MMMM")</f>
        <v>December</v>
      </c>
      <c r="AL2036" s="12">
        <f>DATE(YEAR(tbl_LoanData[[#This Row],[Application Date]]),MONTH(tbl_LoanData[[#This Row],[Application Date]]),1)</f>
        <v>45261</v>
      </c>
      <c r="AM2036" s="14">
        <f ca="1">IF(AND(tbl_LoanData[[#This Row],[Application Date]]&gt;=EOMONTH(TODAY(),-1)+1,tbl_LoanData[[#This Row],[Application Date]]&lt;=TODAY()),tbl_LoanData[[#This Row],[Loan Amount]],0)</f>
        <v>0</v>
      </c>
      <c r="AN2036" s="14">
        <f>tbl_LoanData[[#This Row],[Amount Paid]]-(Q2036-X2036)</f>
        <v>-1892400</v>
      </c>
      <c r="AO2036" s="14">
        <f>IF(tbl_LoanData[[#This Row],[Application Status]]="Approved",1,0)</f>
        <v>0</v>
      </c>
      <c r="AP2036" s="22" t="str">
        <f t="shared" ca="1" si="94"/>
        <v/>
      </c>
      <c r="AQ2036" s="22" t="str">
        <f t="shared" ca="1" si="95"/>
        <v/>
      </c>
    </row>
    <row r="2037" spans="1:43" ht="14.4" customHeight="1" x14ac:dyDescent="0.3">
      <c r="A2037" s="2" t="s">
        <v>7793</v>
      </c>
      <c r="B2037" s="2" t="s">
        <v>7794</v>
      </c>
      <c r="C2037" s="2" t="s">
        <v>356</v>
      </c>
      <c r="D2037" s="2" t="s">
        <v>67</v>
      </c>
      <c r="E2037" s="2" t="s">
        <v>176</v>
      </c>
      <c r="F2037" s="2">
        <v>36</v>
      </c>
      <c r="G2037" s="2" t="s">
        <v>69</v>
      </c>
      <c r="H2037" s="2" t="s">
        <v>250</v>
      </c>
      <c r="I2037" s="2" t="s">
        <v>52</v>
      </c>
      <c r="J2037" s="3">
        <v>45270</v>
      </c>
      <c r="K2037" s="3">
        <v>45279</v>
      </c>
      <c r="L2037" s="2" t="s">
        <v>40</v>
      </c>
      <c r="M2037" s="2" t="s">
        <v>111</v>
      </c>
      <c r="N2037" s="2" t="s">
        <v>120</v>
      </c>
      <c r="O2037" s="4">
        <v>807000</v>
      </c>
      <c r="P2037" s="4">
        <v>307700</v>
      </c>
      <c r="Q2037" s="4">
        <v>499300</v>
      </c>
      <c r="R2037" s="2">
        <v>12</v>
      </c>
      <c r="S2037" s="5">
        <v>7.28</v>
      </c>
      <c r="T2037" s="4">
        <v>44637.42</v>
      </c>
      <c r="U2037" s="2" t="s">
        <v>73</v>
      </c>
      <c r="V2037" s="2" t="s">
        <v>33</v>
      </c>
      <c r="W2037" s="4">
        <v>535649.04</v>
      </c>
      <c r="X2037" s="4">
        <v>0</v>
      </c>
      <c r="Y2037" s="4">
        <v>535649.04</v>
      </c>
      <c r="Z2037" s="2">
        <v>0</v>
      </c>
      <c r="AA2037" s="2" t="s">
        <v>56</v>
      </c>
      <c r="AB2037" s="2" t="s">
        <v>15735</v>
      </c>
      <c r="AC2037" s="2" t="s">
        <v>213</v>
      </c>
      <c r="AD2037" s="2" t="s">
        <v>76</v>
      </c>
      <c r="AE2037" s="5">
        <v>61.87</v>
      </c>
      <c r="AF2037" s="2">
        <v>0</v>
      </c>
      <c r="AG2037" s="2" t="s">
        <v>77</v>
      </c>
      <c r="AH2037" s="2">
        <v>9</v>
      </c>
      <c r="AI2037" s="6" t="str">
        <f t="shared" si="93"/>
        <v>35-44</v>
      </c>
      <c r="AJ2037" s="11">
        <f>YEAR(tbl_LoanData[[#This Row],[Application Date]])</f>
        <v>2023</v>
      </c>
      <c r="AK2037" s="11" t="str">
        <f>TEXT(tbl_LoanData[[#This Row],[Application Date]],"MMMM")</f>
        <v>December</v>
      </c>
      <c r="AL2037" s="12">
        <f>DATE(YEAR(tbl_LoanData[[#This Row],[Application Date]]),MONTH(tbl_LoanData[[#This Row],[Application Date]]),1)</f>
        <v>45261</v>
      </c>
      <c r="AM2037" s="14">
        <f ca="1">IF(AND(tbl_LoanData[[#This Row],[Application Date]]&gt;=EOMONTH(TODAY(),-1)+1,tbl_LoanData[[#This Row],[Application Date]]&lt;=TODAY()),tbl_LoanData[[#This Row],[Loan Amount]],0)</f>
        <v>0</v>
      </c>
      <c r="AN2037" s="14">
        <f>tbl_LoanData[[#This Row],[Amount Paid]]-(Q2037-X2037)</f>
        <v>36349.040000000037</v>
      </c>
      <c r="AO2037" s="14">
        <f>IF(tbl_LoanData[[#This Row],[Application Status]]="Approved",1,0)</f>
        <v>1</v>
      </c>
      <c r="AP2037" s="22" t="str">
        <f t="shared" ca="1" si="94"/>
        <v/>
      </c>
      <c r="AQ2037" s="22" t="str">
        <f t="shared" ca="1" si="95"/>
        <v/>
      </c>
    </row>
    <row r="2038" spans="1:43" ht="14.4" customHeight="1" x14ac:dyDescent="0.3">
      <c r="A2038" s="2" t="s">
        <v>7877</v>
      </c>
      <c r="B2038" s="2" t="s">
        <v>7878</v>
      </c>
      <c r="C2038" s="2" t="s">
        <v>515</v>
      </c>
      <c r="D2038" s="2" t="s">
        <v>182</v>
      </c>
      <c r="E2038" s="2" t="s">
        <v>402</v>
      </c>
      <c r="F2038" s="2">
        <v>31</v>
      </c>
      <c r="G2038" s="2" t="s">
        <v>69</v>
      </c>
      <c r="H2038" s="2" t="s">
        <v>565</v>
      </c>
      <c r="I2038" s="2" t="s">
        <v>47</v>
      </c>
      <c r="J2038" s="3">
        <v>45277</v>
      </c>
      <c r="K2038" s="3">
        <v>45294</v>
      </c>
      <c r="L2038" s="2" t="s">
        <v>40</v>
      </c>
      <c r="M2038" s="2" t="s">
        <v>94</v>
      </c>
      <c r="N2038" s="2" t="s">
        <v>95</v>
      </c>
      <c r="O2038" s="4">
        <v>1487000</v>
      </c>
      <c r="P2038" s="4">
        <v>265000</v>
      </c>
      <c r="Q2038" s="4">
        <v>1222000</v>
      </c>
      <c r="R2038" s="2">
        <v>48</v>
      </c>
      <c r="S2038" s="5">
        <v>14.44</v>
      </c>
      <c r="T2038" s="4">
        <v>40163.07</v>
      </c>
      <c r="U2038" s="2" t="s">
        <v>73</v>
      </c>
      <c r="V2038" s="2" t="s">
        <v>74</v>
      </c>
      <c r="W2038" s="4">
        <v>1245055.17</v>
      </c>
      <c r="X2038" s="4">
        <v>682772.03</v>
      </c>
      <c r="Y2038" s="4">
        <v>1927827.2</v>
      </c>
      <c r="Z2038" s="2">
        <v>0</v>
      </c>
      <c r="AA2038" s="2" t="s">
        <v>56</v>
      </c>
      <c r="AB2038" s="2" t="s">
        <v>15730</v>
      </c>
      <c r="AC2038" s="2" t="s">
        <v>121</v>
      </c>
      <c r="AD2038" s="2" t="s">
        <v>76</v>
      </c>
      <c r="AE2038" s="5">
        <v>82.18</v>
      </c>
      <c r="AF2038" s="2">
        <v>0</v>
      </c>
      <c r="AG2038" s="2" t="s">
        <v>77</v>
      </c>
      <c r="AH2038" s="2">
        <v>17</v>
      </c>
      <c r="AI2038" s="6" t="str">
        <f t="shared" si="93"/>
        <v>25-34</v>
      </c>
      <c r="AJ2038" s="11">
        <f>YEAR(tbl_LoanData[[#This Row],[Application Date]])</f>
        <v>2023</v>
      </c>
      <c r="AK2038" s="11" t="str">
        <f>TEXT(tbl_LoanData[[#This Row],[Application Date]],"MMMM")</f>
        <v>December</v>
      </c>
      <c r="AL2038" s="12">
        <f>DATE(YEAR(tbl_LoanData[[#This Row],[Application Date]]),MONTH(tbl_LoanData[[#This Row],[Application Date]]),1)</f>
        <v>45261</v>
      </c>
      <c r="AM2038" s="14">
        <f ca="1">IF(AND(tbl_LoanData[[#This Row],[Application Date]]&gt;=EOMONTH(TODAY(),-1)+1,tbl_LoanData[[#This Row],[Application Date]]&lt;=TODAY()),tbl_LoanData[[#This Row],[Loan Amount]],0)</f>
        <v>0</v>
      </c>
      <c r="AN2038" s="14">
        <f>tbl_LoanData[[#This Row],[Amount Paid]]-(Q2038-X2038)</f>
        <v>705827.2</v>
      </c>
      <c r="AO2038" s="14">
        <f>IF(tbl_LoanData[[#This Row],[Application Status]]="Approved",1,0)</f>
        <v>1</v>
      </c>
      <c r="AP2038" s="22" t="str">
        <f t="shared" ca="1" si="94"/>
        <v/>
      </c>
      <c r="AQ2038" s="22" t="str">
        <f t="shared" ca="1" si="95"/>
        <v/>
      </c>
    </row>
    <row r="2039" spans="1:43" ht="14.4" customHeight="1" x14ac:dyDescent="0.3">
      <c r="A2039" s="2" t="s">
        <v>7955</v>
      </c>
      <c r="B2039" s="2" t="s">
        <v>7956</v>
      </c>
      <c r="C2039" s="2" t="s">
        <v>840</v>
      </c>
      <c r="D2039" s="2" t="s">
        <v>161</v>
      </c>
      <c r="E2039" s="2" t="s">
        <v>142</v>
      </c>
      <c r="F2039" s="2">
        <v>56</v>
      </c>
      <c r="G2039" s="2" t="s">
        <v>83</v>
      </c>
      <c r="H2039" s="2" t="s">
        <v>166</v>
      </c>
      <c r="I2039" s="2" t="s">
        <v>46</v>
      </c>
      <c r="J2039" s="3">
        <v>45263</v>
      </c>
      <c r="K2039" s="3">
        <v>45284</v>
      </c>
      <c r="L2039" s="2" t="s">
        <v>39</v>
      </c>
      <c r="M2039" s="2" t="s">
        <v>157</v>
      </c>
      <c r="N2039" s="2" t="s">
        <v>359</v>
      </c>
      <c r="O2039" s="4">
        <v>2330000</v>
      </c>
      <c r="P2039" s="4">
        <v>480900</v>
      </c>
      <c r="Q2039" s="4">
        <v>1849100</v>
      </c>
      <c r="R2039" s="2">
        <v>60</v>
      </c>
      <c r="S2039" s="5">
        <v>11.51</v>
      </c>
      <c r="T2039" s="4">
        <v>48554.28</v>
      </c>
      <c r="U2039" s="2" t="s">
        <v>73</v>
      </c>
      <c r="V2039" s="2" t="s">
        <v>74</v>
      </c>
      <c r="W2039" s="4">
        <v>1553736.96</v>
      </c>
      <c r="X2039" s="4">
        <v>1359520.09</v>
      </c>
      <c r="Y2039" s="4">
        <v>2913257.05</v>
      </c>
      <c r="Z2039" s="2">
        <v>0</v>
      </c>
      <c r="AA2039" s="2" t="s">
        <v>56</v>
      </c>
      <c r="AB2039" s="2" t="s">
        <v>15734</v>
      </c>
      <c r="AC2039" s="2" t="s">
        <v>146</v>
      </c>
      <c r="AD2039" s="2" t="s">
        <v>76</v>
      </c>
      <c r="AE2039" s="5">
        <v>79.36</v>
      </c>
      <c r="AF2039" s="2">
        <v>0</v>
      </c>
      <c r="AG2039" s="2" t="s">
        <v>77</v>
      </c>
      <c r="AH2039" s="2">
        <v>21</v>
      </c>
      <c r="AI2039" s="6" t="str">
        <f t="shared" si="93"/>
        <v>55-64</v>
      </c>
      <c r="AJ2039" s="11">
        <f>YEAR(tbl_LoanData[[#This Row],[Application Date]])</f>
        <v>2023</v>
      </c>
      <c r="AK2039" s="11" t="str">
        <f>TEXT(tbl_LoanData[[#This Row],[Application Date]],"MMMM")</f>
        <v>December</v>
      </c>
      <c r="AL2039" s="12">
        <f>DATE(YEAR(tbl_LoanData[[#This Row],[Application Date]]),MONTH(tbl_LoanData[[#This Row],[Application Date]]),1)</f>
        <v>45261</v>
      </c>
      <c r="AM2039" s="14">
        <f ca="1">IF(AND(tbl_LoanData[[#This Row],[Application Date]]&gt;=EOMONTH(TODAY(),-1)+1,tbl_LoanData[[#This Row],[Application Date]]&lt;=TODAY()),tbl_LoanData[[#This Row],[Loan Amount]],0)</f>
        <v>0</v>
      </c>
      <c r="AN2039" s="14">
        <f>tbl_LoanData[[#This Row],[Amount Paid]]-(Q2039-X2039)</f>
        <v>1064157.05</v>
      </c>
      <c r="AO2039" s="14">
        <f>IF(tbl_LoanData[[#This Row],[Application Status]]="Approved",1,0)</f>
        <v>1</v>
      </c>
      <c r="AP2039" s="22" t="str">
        <f t="shared" ca="1" si="94"/>
        <v/>
      </c>
      <c r="AQ2039" s="22" t="str">
        <f t="shared" ca="1" si="95"/>
        <v/>
      </c>
    </row>
    <row r="2040" spans="1:43" ht="14.4" customHeight="1" x14ac:dyDescent="0.3">
      <c r="A2040" s="2" t="s">
        <v>8001</v>
      </c>
      <c r="B2040" s="2" t="s">
        <v>8002</v>
      </c>
      <c r="C2040" s="2" t="s">
        <v>999</v>
      </c>
      <c r="D2040" s="2" t="s">
        <v>91</v>
      </c>
      <c r="E2040" s="2" t="s">
        <v>540</v>
      </c>
      <c r="F2040" s="2">
        <v>54</v>
      </c>
      <c r="G2040" s="2" t="s">
        <v>69</v>
      </c>
      <c r="H2040" s="2" t="s">
        <v>259</v>
      </c>
      <c r="I2040" s="2" t="s">
        <v>43</v>
      </c>
      <c r="J2040" s="3">
        <v>45266</v>
      </c>
      <c r="K2040" s="3">
        <v>45275</v>
      </c>
      <c r="L2040" s="2" t="s">
        <v>40</v>
      </c>
      <c r="M2040" s="2" t="s">
        <v>85</v>
      </c>
      <c r="N2040" s="2" t="s">
        <v>270</v>
      </c>
      <c r="O2040" s="4">
        <v>799000</v>
      </c>
      <c r="P2040" s="4">
        <v>105700</v>
      </c>
      <c r="Q2040" s="4">
        <v>693300</v>
      </c>
      <c r="R2040" s="2">
        <v>18</v>
      </c>
      <c r="S2040" s="5">
        <v>13.93</v>
      </c>
      <c r="T2040" s="4">
        <v>46564.72</v>
      </c>
      <c r="U2040" s="2" t="s">
        <v>73</v>
      </c>
      <c r="V2040" s="2" t="s">
        <v>34</v>
      </c>
      <c r="W2040" s="4">
        <v>791600.24</v>
      </c>
      <c r="X2040" s="4">
        <v>46564.800000000003</v>
      </c>
      <c r="Y2040" s="4">
        <v>838165.04</v>
      </c>
      <c r="Z2040" s="2">
        <v>32</v>
      </c>
      <c r="AA2040" s="2" t="s">
        <v>58</v>
      </c>
      <c r="AB2040" s="2" t="s">
        <v>15734</v>
      </c>
      <c r="AC2040" s="2" t="s">
        <v>146</v>
      </c>
      <c r="AD2040" s="2" t="s">
        <v>76</v>
      </c>
      <c r="AE2040" s="5">
        <v>86.77</v>
      </c>
      <c r="AF2040" s="2">
        <v>1</v>
      </c>
      <c r="AG2040" s="2" t="s">
        <v>15718</v>
      </c>
      <c r="AH2040" s="2">
        <v>9</v>
      </c>
      <c r="AI2040" s="6" t="str">
        <f t="shared" si="93"/>
        <v>45-54</v>
      </c>
      <c r="AJ2040" s="11">
        <f>YEAR(tbl_LoanData[[#This Row],[Application Date]])</f>
        <v>2023</v>
      </c>
      <c r="AK2040" s="11" t="str">
        <f>TEXT(tbl_LoanData[[#This Row],[Application Date]],"MMMM")</f>
        <v>December</v>
      </c>
      <c r="AL2040" s="12">
        <f>DATE(YEAR(tbl_LoanData[[#This Row],[Application Date]]),MONTH(tbl_LoanData[[#This Row],[Application Date]]),1)</f>
        <v>45261</v>
      </c>
      <c r="AM2040" s="14">
        <f ca="1">IF(AND(tbl_LoanData[[#This Row],[Application Date]]&gt;=EOMONTH(TODAY(),-1)+1,tbl_LoanData[[#This Row],[Application Date]]&lt;=TODAY()),tbl_LoanData[[#This Row],[Loan Amount]],0)</f>
        <v>0</v>
      </c>
      <c r="AN2040" s="14">
        <f>tbl_LoanData[[#This Row],[Amount Paid]]-(Q2040-X2040)</f>
        <v>144865.04000000004</v>
      </c>
      <c r="AO2040" s="14">
        <f>IF(tbl_LoanData[[#This Row],[Application Status]]="Approved",1,0)</f>
        <v>1</v>
      </c>
      <c r="AP2040" s="22" t="str">
        <f t="shared" ca="1" si="94"/>
        <v/>
      </c>
      <c r="AQ2040" s="22" t="str">
        <f t="shared" ca="1" si="95"/>
        <v/>
      </c>
    </row>
    <row r="2041" spans="1:43" ht="14.4" customHeight="1" x14ac:dyDescent="0.3">
      <c r="A2041" s="2" t="s">
        <v>8037</v>
      </c>
      <c r="B2041" s="2" t="s">
        <v>8038</v>
      </c>
      <c r="C2041" s="2" t="s">
        <v>444</v>
      </c>
      <c r="D2041" s="2" t="s">
        <v>82</v>
      </c>
      <c r="E2041" s="2" t="s">
        <v>284</v>
      </c>
      <c r="F2041" s="2">
        <v>61</v>
      </c>
      <c r="G2041" s="2" t="s">
        <v>69</v>
      </c>
      <c r="H2041" s="2" t="s">
        <v>172</v>
      </c>
      <c r="I2041" s="2" t="s">
        <v>45</v>
      </c>
      <c r="J2041" s="3">
        <v>45268</v>
      </c>
      <c r="K2041" s="3">
        <v>45281</v>
      </c>
      <c r="L2041" s="2" t="s">
        <v>37</v>
      </c>
      <c r="M2041" s="2" t="s">
        <v>104</v>
      </c>
      <c r="N2041" s="2" t="s">
        <v>286</v>
      </c>
      <c r="O2041" s="4">
        <v>248000</v>
      </c>
      <c r="P2041" s="4">
        <v>49500</v>
      </c>
      <c r="Q2041" s="4">
        <v>198500</v>
      </c>
      <c r="R2041" s="2">
        <v>48</v>
      </c>
      <c r="S2041" s="5">
        <v>11.83</v>
      </c>
      <c r="T2041" s="4">
        <v>6092.3</v>
      </c>
      <c r="U2041" s="2" t="s">
        <v>73</v>
      </c>
      <c r="V2041" s="2" t="s">
        <v>74</v>
      </c>
      <c r="W2041" s="4">
        <v>194953.60000000001</v>
      </c>
      <c r="X2041" s="4">
        <v>97476.6</v>
      </c>
      <c r="Y2041" s="4">
        <v>292430.2</v>
      </c>
      <c r="Z2041" s="2">
        <v>0</v>
      </c>
      <c r="AA2041" s="2" t="s">
        <v>56</v>
      </c>
      <c r="AB2041" s="2" t="s">
        <v>15732</v>
      </c>
      <c r="AC2041" s="2" t="s">
        <v>138</v>
      </c>
      <c r="AD2041" s="2" t="s">
        <v>76</v>
      </c>
      <c r="AE2041" s="5">
        <v>80.040000000000006</v>
      </c>
      <c r="AF2041" s="2">
        <v>0</v>
      </c>
      <c r="AG2041" s="2" t="s">
        <v>77</v>
      </c>
      <c r="AH2041" s="2">
        <v>13</v>
      </c>
      <c r="AI2041" s="6" t="str">
        <f t="shared" si="93"/>
        <v>55-64</v>
      </c>
      <c r="AJ2041" s="11">
        <f>YEAR(tbl_LoanData[[#This Row],[Application Date]])</f>
        <v>2023</v>
      </c>
      <c r="AK2041" s="11" t="str">
        <f>TEXT(tbl_LoanData[[#This Row],[Application Date]],"MMMM")</f>
        <v>December</v>
      </c>
      <c r="AL2041" s="12">
        <f>DATE(YEAR(tbl_LoanData[[#This Row],[Application Date]]),MONTH(tbl_LoanData[[#This Row],[Application Date]]),1)</f>
        <v>45261</v>
      </c>
      <c r="AM2041" s="14">
        <f ca="1">IF(AND(tbl_LoanData[[#This Row],[Application Date]]&gt;=EOMONTH(TODAY(),-1)+1,tbl_LoanData[[#This Row],[Application Date]]&lt;=TODAY()),tbl_LoanData[[#This Row],[Loan Amount]],0)</f>
        <v>0</v>
      </c>
      <c r="AN2041" s="14">
        <f>tbl_LoanData[[#This Row],[Amount Paid]]-(Q2041-X2041)</f>
        <v>93930.200000000012</v>
      </c>
      <c r="AO2041" s="14">
        <f>IF(tbl_LoanData[[#This Row],[Application Status]]="Approved",1,0)</f>
        <v>1</v>
      </c>
      <c r="AP2041" s="22" t="str">
        <f t="shared" ca="1" si="94"/>
        <v/>
      </c>
      <c r="AQ2041" s="22" t="str">
        <f t="shared" ca="1" si="95"/>
        <v/>
      </c>
    </row>
    <row r="2042" spans="1:43" x14ac:dyDescent="0.3">
      <c r="A2042" s="2" t="s">
        <v>8061</v>
      </c>
      <c r="B2042" s="2" t="s">
        <v>8062</v>
      </c>
      <c r="C2042" s="2" t="s">
        <v>432</v>
      </c>
      <c r="D2042" s="2" t="s">
        <v>142</v>
      </c>
      <c r="E2042" s="2" t="s">
        <v>102</v>
      </c>
      <c r="F2042" s="2">
        <v>63</v>
      </c>
      <c r="G2042" s="2" t="s">
        <v>69</v>
      </c>
      <c r="H2042" s="2" t="s">
        <v>126</v>
      </c>
      <c r="I2042" s="2" t="s">
        <v>44</v>
      </c>
      <c r="J2042" s="3">
        <v>45283</v>
      </c>
      <c r="K2042" s="3">
        <v>45303</v>
      </c>
      <c r="L2042" s="2" t="s">
        <v>40</v>
      </c>
      <c r="M2042" s="2" t="s">
        <v>71</v>
      </c>
      <c r="N2042" s="2" t="s">
        <v>137</v>
      </c>
      <c r="O2042" s="4">
        <v>1423000</v>
      </c>
      <c r="P2042" s="4">
        <v>277700</v>
      </c>
      <c r="Q2042" s="4">
        <v>1145300</v>
      </c>
      <c r="R2042" s="2">
        <v>48</v>
      </c>
      <c r="S2042" s="5">
        <v>10.119999999999999</v>
      </c>
      <c r="T2042" s="4">
        <v>33519.11</v>
      </c>
      <c r="U2042" s="2" t="s">
        <v>73</v>
      </c>
      <c r="V2042" s="2" t="s">
        <v>74</v>
      </c>
      <c r="W2042" s="4">
        <v>1039092.41</v>
      </c>
      <c r="X2042" s="4">
        <v>569825.03</v>
      </c>
      <c r="Y2042" s="4">
        <v>1608917.44</v>
      </c>
      <c r="Z2042" s="2">
        <v>0</v>
      </c>
      <c r="AA2042" s="2" t="s">
        <v>56</v>
      </c>
      <c r="AB2042" s="2" t="s">
        <v>15728</v>
      </c>
      <c r="AC2042" s="2" t="s">
        <v>146</v>
      </c>
      <c r="AD2042" s="2" t="s">
        <v>76</v>
      </c>
      <c r="AE2042" s="5">
        <v>80.48</v>
      </c>
      <c r="AF2042" s="2">
        <v>0</v>
      </c>
      <c r="AG2042" s="2" t="s">
        <v>77</v>
      </c>
      <c r="AH2042" s="2">
        <v>20</v>
      </c>
      <c r="AI2042" s="6" t="str">
        <f t="shared" si="93"/>
        <v>55-64</v>
      </c>
      <c r="AJ2042" s="11">
        <f>YEAR(tbl_LoanData[[#This Row],[Application Date]])</f>
        <v>2023</v>
      </c>
      <c r="AK2042" s="11" t="str">
        <f>TEXT(tbl_LoanData[[#This Row],[Application Date]],"MMMM")</f>
        <v>December</v>
      </c>
      <c r="AL2042" s="12">
        <f>DATE(YEAR(tbl_LoanData[[#This Row],[Application Date]]),MONTH(tbl_LoanData[[#This Row],[Application Date]]),1)</f>
        <v>45261</v>
      </c>
      <c r="AM2042" s="14">
        <f ca="1">IF(AND(tbl_LoanData[[#This Row],[Application Date]]&gt;=EOMONTH(TODAY(),-1)+1,tbl_LoanData[[#This Row],[Application Date]]&lt;=TODAY()),tbl_LoanData[[#This Row],[Loan Amount]],0)</f>
        <v>0</v>
      </c>
      <c r="AN2042" s="14">
        <f>tbl_LoanData[[#This Row],[Amount Paid]]-(Q2042-X2042)</f>
        <v>463617.44000000006</v>
      </c>
      <c r="AO2042" s="14">
        <f>IF(tbl_LoanData[[#This Row],[Application Status]]="Approved",1,0)</f>
        <v>1</v>
      </c>
      <c r="AP2042" s="22" t="str">
        <f t="shared" ca="1" si="94"/>
        <v/>
      </c>
      <c r="AQ2042" s="22" t="str">
        <f t="shared" ca="1" si="95"/>
        <v/>
      </c>
    </row>
    <row r="2043" spans="1:43" ht="14.4" customHeight="1" x14ac:dyDescent="0.3">
      <c r="A2043" s="2" t="s">
        <v>8135</v>
      </c>
      <c r="B2043" s="2" t="s">
        <v>8136</v>
      </c>
      <c r="C2043" s="2" t="s">
        <v>390</v>
      </c>
      <c r="D2043" s="2" t="s">
        <v>189</v>
      </c>
      <c r="E2043" s="2" t="s">
        <v>394</v>
      </c>
      <c r="F2043" s="2">
        <v>64</v>
      </c>
      <c r="G2043" s="2" t="s">
        <v>83</v>
      </c>
      <c r="H2043" s="2" t="s">
        <v>211</v>
      </c>
      <c r="I2043" s="2" t="s">
        <v>50</v>
      </c>
      <c r="J2043" s="3">
        <v>45275</v>
      </c>
      <c r="K2043" s="3">
        <v>45292</v>
      </c>
      <c r="L2043" s="2" t="s">
        <v>38</v>
      </c>
      <c r="M2043" s="2" t="s">
        <v>71</v>
      </c>
      <c r="N2043" s="2" t="s">
        <v>589</v>
      </c>
      <c r="O2043" s="4">
        <v>1727000</v>
      </c>
      <c r="P2043" s="4">
        <v>584600</v>
      </c>
      <c r="Q2043" s="4">
        <v>1142400</v>
      </c>
      <c r="R2043" s="2">
        <v>48</v>
      </c>
      <c r="S2043" s="5">
        <v>11.82</v>
      </c>
      <c r="T2043" s="4">
        <v>35052.639999999999</v>
      </c>
      <c r="U2043" s="2" t="s">
        <v>73</v>
      </c>
      <c r="V2043" s="2" t="s">
        <v>74</v>
      </c>
      <c r="W2043" s="4">
        <v>1086631.8400000001</v>
      </c>
      <c r="X2043" s="4">
        <v>595894.88</v>
      </c>
      <c r="Y2043" s="4">
        <v>1682526.72</v>
      </c>
      <c r="Z2043" s="2">
        <v>29</v>
      </c>
      <c r="AA2043" s="2" t="s">
        <v>57</v>
      </c>
      <c r="AB2043" s="2" t="s">
        <v>15730</v>
      </c>
      <c r="AC2043" s="2" t="s">
        <v>138</v>
      </c>
      <c r="AD2043" s="2" t="s">
        <v>76</v>
      </c>
      <c r="AE2043" s="5">
        <v>66.150000000000006</v>
      </c>
      <c r="AF2043" s="2">
        <v>1</v>
      </c>
      <c r="AG2043" s="2" t="s">
        <v>77</v>
      </c>
      <c r="AH2043" s="2">
        <v>17</v>
      </c>
      <c r="AI2043" s="6" t="str">
        <f t="shared" si="93"/>
        <v>55-64</v>
      </c>
      <c r="AJ2043" s="11">
        <f>YEAR(tbl_LoanData[[#This Row],[Application Date]])</f>
        <v>2023</v>
      </c>
      <c r="AK2043" s="11" t="str">
        <f>TEXT(tbl_LoanData[[#This Row],[Application Date]],"MMMM")</f>
        <v>December</v>
      </c>
      <c r="AL2043" s="12">
        <f>DATE(YEAR(tbl_LoanData[[#This Row],[Application Date]]),MONTH(tbl_LoanData[[#This Row],[Application Date]]),1)</f>
        <v>45261</v>
      </c>
      <c r="AM2043" s="14">
        <f ca="1">IF(AND(tbl_LoanData[[#This Row],[Application Date]]&gt;=EOMONTH(TODAY(),-1)+1,tbl_LoanData[[#This Row],[Application Date]]&lt;=TODAY()),tbl_LoanData[[#This Row],[Loan Amount]],0)</f>
        <v>0</v>
      </c>
      <c r="AN2043" s="14">
        <f>tbl_LoanData[[#This Row],[Amount Paid]]-(Q2043-X2043)</f>
        <v>540126.72000000009</v>
      </c>
      <c r="AO2043" s="14">
        <f>IF(tbl_LoanData[[#This Row],[Application Status]]="Approved",1,0)</f>
        <v>1</v>
      </c>
      <c r="AP2043" s="22" t="str">
        <f t="shared" ca="1" si="94"/>
        <v/>
      </c>
      <c r="AQ2043" s="22" t="str">
        <f t="shared" ca="1" si="95"/>
        <v/>
      </c>
    </row>
    <row r="2044" spans="1:43" x14ac:dyDescent="0.3">
      <c r="A2044" s="2" t="s">
        <v>8145</v>
      </c>
      <c r="B2044" s="2" t="s">
        <v>8146</v>
      </c>
      <c r="C2044" s="2" t="s">
        <v>376</v>
      </c>
      <c r="D2044" s="2" t="s">
        <v>176</v>
      </c>
      <c r="E2044" s="2" t="s">
        <v>268</v>
      </c>
      <c r="F2044" s="2">
        <v>48</v>
      </c>
      <c r="G2044" s="2" t="s">
        <v>69</v>
      </c>
      <c r="H2044" s="2" t="s">
        <v>285</v>
      </c>
      <c r="I2044" s="2" t="s">
        <v>55</v>
      </c>
      <c r="J2044" s="3">
        <v>45268</v>
      </c>
      <c r="K2044" s="3">
        <v>45288</v>
      </c>
      <c r="L2044" s="2" t="s">
        <v>36</v>
      </c>
      <c r="M2044" s="2" t="s">
        <v>104</v>
      </c>
      <c r="N2044" s="2" t="s">
        <v>105</v>
      </c>
      <c r="O2044" s="4">
        <v>811000</v>
      </c>
      <c r="P2044" s="4">
        <v>103200</v>
      </c>
      <c r="Q2044" s="4">
        <v>707800</v>
      </c>
      <c r="R2044" s="2">
        <v>48</v>
      </c>
      <c r="S2044" s="5">
        <v>11.86</v>
      </c>
      <c r="T2044" s="4">
        <v>21741.26</v>
      </c>
      <c r="U2044" s="2" t="s">
        <v>73</v>
      </c>
      <c r="V2044" s="2" t="s">
        <v>74</v>
      </c>
      <c r="W2044" s="4">
        <v>695720.32</v>
      </c>
      <c r="X2044" s="4">
        <v>347860</v>
      </c>
      <c r="Y2044" s="4">
        <v>1043580.32</v>
      </c>
      <c r="Z2044" s="2">
        <v>0</v>
      </c>
      <c r="AA2044" s="2" t="s">
        <v>56</v>
      </c>
      <c r="AB2044" s="2" t="s">
        <v>15736</v>
      </c>
      <c r="AC2044" s="2" t="s">
        <v>75</v>
      </c>
      <c r="AD2044" s="2" t="s">
        <v>76</v>
      </c>
      <c r="AE2044" s="5">
        <v>87.27</v>
      </c>
      <c r="AF2044" s="2">
        <v>0</v>
      </c>
      <c r="AG2044" s="2" t="s">
        <v>77</v>
      </c>
      <c r="AH2044" s="2">
        <v>20</v>
      </c>
      <c r="AI2044" s="6" t="str">
        <f t="shared" si="93"/>
        <v>45-54</v>
      </c>
      <c r="AJ2044" s="11">
        <f>YEAR(tbl_LoanData[[#This Row],[Application Date]])</f>
        <v>2023</v>
      </c>
      <c r="AK2044" s="11" t="str">
        <f>TEXT(tbl_LoanData[[#This Row],[Application Date]],"MMMM")</f>
        <v>December</v>
      </c>
      <c r="AL2044" s="12">
        <f>DATE(YEAR(tbl_LoanData[[#This Row],[Application Date]]),MONTH(tbl_LoanData[[#This Row],[Application Date]]),1)</f>
        <v>45261</v>
      </c>
      <c r="AM2044" s="14">
        <f ca="1">IF(AND(tbl_LoanData[[#This Row],[Application Date]]&gt;=EOMONTH(TODAY(),-1)+1,tbl_LoanData[[#This Row],[Application Date]]&lt;=TODAY()),tbl_LoanData[[#This Row],[Loan Amount]],0)</f>
        <v>0</v>
      </c>
      <c r="AN2044" s="14">
        <f>tbl_LoanData[[#This Row],[Amount Paid]]-(Q2044-X2044)</f>
        <v>335780.31999999995</v>
      </c>
      <c r="AO2044" s="14">
        <f>IF(tbl_LoanData[[#This Row],[Application Status]]="Approved",1,0)</f>
        <v>1</v>
      </c>
      <c r="AP2044" s="22" t="str">
        <f t="shared" ca="1" si="94"/>
        <v/>
      </c>
      <c r="AQ2044" s="22" t="str">
        <f t="shared" ca="1" si="95"/>
        <v/>
      </c>
    </row>
    <row r="2045" spans="1:43" x14ac:dyDescent="0.3">
      <c r="A2045" s="2" t="s">
        <v>8193</v>
      </c>
      <c r="B2045" s="2" t="s">
        <v>8194</v>
      </c>
      <c r="C2045" s="2" t="s">
        <v>141</v>
      </c>
      <c r="D2045" s="2" t="s">
        <v>118</v>
      </c>
      <c r="E2045" s="2" t="s">
        <v>311</v>
      </c>
      <c r="F2045" s="2">
        <v>32</v>
      </c>
      <c r="G2045" s="2" t="s">
        <v>83</v>
      </c>
      <c r="H2045" s="2" t="s">
        <v>70</v>
      </c>
      <c r="I2045" s="2" t="s">
        <v>50</v>
      </c>
      <c r="J2045" s="3">
        <v>45270</v>
      </c>
      <c r="K2045" s="3">
        <v>45277</v>
      </c>
      <c r="L2045" s="2" t="s">
        <v>36</v>
      </c>
      <c r="M2045" s="2" t="s">
        <v>94</v>
      </c>
      <c r="N2045" s="2" t="s">
        <v>212</v>
      </c>
      <c r="O2045" s="4">
        <v>1789000</v>
      </c>
      <c r="P2045" s="4">
        <v>182600</v>
      </c>
      <c r="Q2045" s="4">
        <v>1606400</v>
      </c>
      <c r="R2045" s="2">
        <v>60</v>
      </c>
      <c r="S2045" s="5">
        <v>5.55</v>
      </c>
      <c r="T2045" s="4">
        <v>34202.93</v>
      </c>
      <c r="U2045" s="2" t="s">
        <v>73</v>
      </c>
      <c r="V2045" s="2" t="s">
        <v>74</v>
      </c>
      <c r="W2045" s="4">
        <v>1094493.76</v>
      </c>
      <c r="X2045" s="4">
        <v>957682.24</v>
      </c>
      <c r="Y2045" s="4">
        <v>2052176</v>
      </c>
      <c r="Z2045" s="2">
        <v>0</v>
      </c>
      <c r="AA2045" s="2" t="s">
        <v>56</v>
      </c>
      <c r="AB2045" s="2" t="s">
        <v>15731</v>
      </c>
      <c r="AC2045" s="2" t="s">
        <v>106</v>
      </c>
      <c r="AD2045" s="2" t="s">
        <v>76</v>
      </c>
      <c r="AE2045" s="5">
        <v>89.79</v>
      </c>
      <c r="AF2045" s="2">
        <v>0</v>
      </c>
      <c r="AG2045" s="2" t="s">
        <v>77</v>
      </c>
      <c r="AH2045" s="2">
        <v>7</v>
      </c>
      <c r="AI2045" s="6" t="str">
        <f t="shared" si="93"/>
        <v>25-34</v>
      </c>
      <c r="AJ2045" s="11">
        <f>YEAR(tbl_LoanData[[#This Row],[Application Date]])</f>
        <v>2023</v>
      </c>
      <c r="AK2045" s="11" t="str">
        <f>TEXT(tbl_LoanData[[#This Row],[Application Date]],"MMMM")</f>
        <v>December</v>
      </c>
      <c r="AL2045" s="12">
        <f>DATE(YEAR(tbl_LoanData[[#This Row],[Application Date]]),MONTH(tbl_LoanData[[#This Row],[Application Date]]),1)</f>
        <v>45261</v>
      </c>
      <c r="AM2045" s="14">
        <f ca="1">IF(AND(tbl_LoanData[[#This Row],[Application Date]]&gt;=EOMONTH(TODAY(),-1)+1,tbl_LoanData[[#This Row],[Application Date]]&lt;=TODAY()),tbl_LoanData[[#This Row],[Loan Amount]],0)</f>
        <v>0</v>
      </c>
      <c r="AN2045" s="14">
        <f>tbl_LoanData[[#This Row],[Amount Paid]]-(Q2045-X2045)</f>
        <v>445776</v>
      </c>
      <c r="AO2045" s="14">
        <f>IF(tbl_LoanData[[#This Row],[Application Status]]="Approved",1,0)</f>
        <v>1</v>
      </c>
      <c r="AP2045" s="22" t="str">
        <f t="shared" ca="1" si="94"/>
        <v/>
      </c>
      <c r="AQ2045" s="22" t="str">
        <f t="shared" ca="1" si="95"/>
        <v/>
      </c>
    </row>
    <row r="2046" spans="1:43" ht="14.4" customHeight="1" x14ac:dyDescent="0.3">
      <c r="A2046" s="2" t="s">
        <v>8245</v>
      </c>
      <c r="B2046" s="2" t="s">
        <v>8246</v>
      </c>
      <c r="C2046" s="2" t="s">
        <v>141</v>
      </c>
      <c r="D2046" s="2" t="s">
        <v>91</v>
      </c>
      <c r="E2046" s="2" t="s">
        <v>465</v>
      </c>
      <c r="F2046" s="2">
        <v>27</v>
      </c>
      <c r="G2046" s="2" t="s">
        <v>83</v>
      </c>
      <c r="H2046" s="2" t="s">
        <v>84</v>
      </c>
      <c r="I2046" s="2" t="s">
        <v>45</v>
      </c>
      <c r="J2046" s="3">
        <v>45262</v>
      </c>
      <c r="K2046" s="3">
        <v>45279</v>
      </c>
      <c r="L2046" s="2" t="s">
        <v>38</v>
      </c>
      <c r="M2046" s="2" t="s">
        <v>111</v>
      </c>
      <c r="N2046" s="2" t="s">
        <v>112</v>
      </c>
      <c r="O2046" s="4">
        <v>1243000</v>
      </c>
      <c r="P2046" s="4">
        <v>404800</v>
      </c>
      <c r="Q2046" s="4">
        <v>838200</v>
      </c>
      <c r="R2046" s="2">
        <v>48</v>
      </c>
      <c r="S2046" s="5">
        <v>14.85</v>
      </c>
      <c r="T2046" s="4">
        <v>27835.22</v>
      </c>
      <c r="U2046" s="2" t="s">
        <v>73</v>
      </c>
      <c r="V2046" s="2" t="s">
        <v>74</v>
      </c>
      <c r="W2046" s="4">
        <v>751550.94</v>
      </c>
      <c r="X2046" s="4">
        <v>584539.86</v>
      </c>
      <c r="Y2046" s="4">
        <v>1336090.8</v>
      </c>
      <c r="Z2046" s="2">
        <v>155</v>
      </c>
      <c r="AA2046" s="2" t="s">
        <v>60</v>
      </c>
      <c r="AB2046" s="2" t="s">
        <v>15727</v>
      </c>
      <c r="AC2046" s="2" t="s">
        <v>146</v>
      </c>
      <c r="AD2046" s="2" t="s">
        <v>76</v>
      </c>
      <c r="AE2046" s="5">
        <v>67.430000000000007</v>
      </c>
      <c r="AF2046" s="2">
        <v>5</v>
      </c>
      <c r="AG2046" s="2" t="s">
        <v>130</v>
      </c>
      <c r="AH2046" s="2">
        <v>17</v>
      </c>
      <c r="AI2046" s="6" t="str">
        <f t="shared" si="93"/>
        <v>25-34</v>
      </c>
      <c r="AJ2046" s="11">
        <f>YEAR(tbl_LoanData[[#This Row],[Application Date]])</f>
        <v>2023</v>
      </c>
      <c r="AK2046" s="11" t="str">
        <f>TEXT(tbl_LoanData[[#This Row],[Application Date]],"MMMM")</f>
        <v>December</v>
      </c>
      <c r="AL2046" s="12">
        <f>DATE(YEAR(tbl_LoanData[[#This Row],[Application Date]]),MONTH(tbl_LoanData[[#This Row],[Application Date]]),1)</f>
        <v>45261</v>
      </c>
      <c r="AM2046" s="14">
        <f ca="1">IF(AND(tbl_LoanData[[#This Row],[Application Date]]&gt;=EOMONTH(TODAY(),-1)+1,tbl_LoanData[[#This Row],[Application Date]]&lt;=TODAY()),tbl_LoanData[[#This Row],[Loan Amount]],0)</f>
        <v>0</v>
      </c>
      <c r="AN2046" s="14">
        <f>tbl_LoanData[[#This Row],[Amount Paid]]-(Q2046-X2046)</f>
        <v>497890.79999999993</v>
      </c>
      <c r="AO2046" s="14">
        <f>IF(tbl_LoanData[[#This Row],[Application Status]]="Approved",1,0)</f>
        <v>1</v>
      </c>
      <c r="AP2046" s="22" t="str">
        <f t="shared" ca="1" si="94"/>
        <v/>
      </c>
      <c r="AQ2046" s="22" t="str">
        <f t="shared" ca="1" si="95"/>
        <v/>
      </c>
    </row>
    <row r="2047" spans="1:43" ht="14.4" customHeight="1" x14ac:dyDescent="0.3">
      <c r="A2047" s="2" t="s">
        <v>8595</v>
      </c>
      <c r="B2047" s="2" t="s">
        <v>8596</v>
      </c>
      <c r="C2047" s="2" t="s">
        <v>390</v>
      </c>
      <c r="D2047" s="2" t="s">
        <v>102</v>
      </c>
      <c r="E2047" s="2" t="s">
        <v>176</v>
      </c>
      <c r="F2047" s="2">
        <v>56</v>
      </c>
      <c r="G2047" s="2" t="s">
        <v>83</v>
      </c>
      <c r="H2047" s="2" t="s">
        <v>318</v>
      </c>
      <c r="I2047" s="2" t="s">
        <v>42</v>
      </c>
      <c r="J2047" s="3">
        <v>45261</v>
      </c>
      <c r="K2047" s="3">
        <v>45280</v>
      </c>
      <c r="L2047" s="2" t="s">
        <v>38</v>
      </c>
      <c r="M2047" s="2" t="s">
        <v>71</v>
      </c>
      <c r="N2047" s="2" t="s">
        <v>589</v>
      </c>
      <c r="O2047" s="4">
        <v>1184000</v>
      </c>
      <c r="P2047" s="4">
        <v>159700</v>
      </c>
      <c r="Q2047" s="4">
        <v>1024300</v>
      </c>
      <c r="R2047" s="2">
        <v>48</v>
      </c>
      <c r="S2047" s="5">
        <v>13.86</v>
      </c>
      <c r="T2047" s="4">
        <v>33170.25</v>
      </c>
      <c r="U2047" s="2" t="s">
        <v>73</v>
      </c>
      <c r="V2047" s="2" t="s">
        <v>74</v>
      </c>
      <c r="W2047" s="4">
        <v>1061448</v>
      </c>
      <c r="X2047" s="4">
        <v>530723.92000000004</v>
      </c>
      <c r="Y2047" s="4">
        <v>1592171.92</v>
      </c>
      <c r="Z2047" s="2">
        <v>0</v>
      </c>
      <c r="AA2047" s="2" t="s">
        <v>56</v>
      </c>
      <c r="AB2047" s="2" t="s">
        <v>15731</v>
      </c>
      <c r="AC2047" s="2" t="s">
        <v>146</v>
      </c>
      <c r="AD2047" s="2" t="s">
        <v>76</v>
      </c>
      <c r="AE2047" s="5">
        <v>86.51</v>
      </c>
      <c r="AF2047" s="2">
        <v>0</v>
      </c>
      <c r="AG2047" s="2" t="s">
        <v>77</v>
      </c>
      <c r="AH2047" s="2">
        <v>19</v>
      </c>
      <c r="AI2047" s="6" t="str">
        <f t="shared" si="93"/>
        <v>55-64</v>
      </c>
      <c r="AJ2047" s="11">
        <f>YEAR(tbl_LoanData[[#This Row],[Application Date]])</f>
        <v>2023</v>
      </c>
      <c r="AK2047" s="11" t="str">
        <f>TEXT(tbl_LoanData[[#This Row],[Application Date]],"MMMM")</f>
        <v>December</v>
      </c>
      <c r="AL2047" s="12">
        <f>DATE(YEAR(tbl_LoanData[[#This Row],[Application Date]]),MONTH(tbl_LoanData[[#This Row],[Application Date]]),1)</f>
        <v>45261</v>
      </c>
      <c r="AM2047" s="14">
        <f ca="1">IF(AND(tbl_LoanData[[#This Row],[Application Date]]&gt;=EOMONTH(TODAY(),-1)+1,tbl_LoanData[[#This Row],[Application Date]]&lt;=TODAY()),tbl_LoanData[[#This Row],[Loan Amount]],0)</f>
        <v>0</v>
      </c>
      <c r="AN2047" s="14">
        <f>tbl_LoanData[[#This Row],[Amount Paid]]-(Q2047-X2047)</f>
        <v>567871.92000000004</v>
      </c>
      <c r="AO2047" s="14">
        <f>IF(tbl_LoanData[[#This Row],[Application Status]]="Approved",1,0)</f>
        <v>1</v>
      </c>
      <c r="AP2047" s="22" t="str">
        <f t="shared" ca="1" si="94"/>
        <v/>
      </c>
      <c r="AQ2047" s="22" t="str">
        <f t="shared" ca="1" si="95"/>
        <v/>
      </c>
    </row>
    <row r="2048" spans="1:43" ht="14.4" customHeight="1" x14ac:dyDescent="0.3">
      <c r="A2048" s="2" t="s">
        <v>8629</v>
      </c>
      <c r="B2048" s="2" t="s">
        <v>8630</v>
      </c>
      <c r="C2048" s="2" t="s">
        <v>549</v>
      </c>
      <c r="D2048" s="2" t="s">
        <v>254</v>
      </c>
      <c r="E2048" s="2" t="s">
        <v>465</v>
      </c>
      <c r="F2048" s="2">
        <v>59</v>
      </c>
      <c r="G2048" s="2" t="s">
        <v>83</v>
      </c>
      <c r="H2048" s="2" t="s">
        <v>84</v>
      </c>
      <c r="I2048" s="2" t="s">
        <v>45</v>
      </c>
      <c r="J2048" s="3">
        <v>45268</v>
      </c>
      <c r="K2048" s="3">
        <v>45287</v>
      </c>
      <c r="L2048" s="2" t="s">
        <v>40</v>
      </c>
      <c r="M2048" s="2" t="s">
        <v>157</v>
      </c>
      <c r="N2048" s="2" t="s">
        <v>328</v>
      </c>
      <c r="O2048" s="4">
        <v>930000</v>
      </c>
      <c r="P2048" s="4">
        <v>234700</v>
      </c>
      <c r="Q2048" s="4">
        <v>695300</v>
      </c>
      <c r="R2048" s="2">
        <v>48</v>
      </c>
      <c r="S2048" s="5">
        <v>7.49</v>
      </c>
      <c r="T2048" s="4">
        <v>18825.25</v>
      </c>
      <c r="U2048" s="2" t="s">
        <v>73</v>
      </c>
      <c r="V2048" s="2" t="s">
        <v>74</v>
      </c>
      <c r="W2048" s="4">
        <v>602408</v>
      </c>
      <c r="X2048" s="4">
        <v>301203.88</v>
      </c>
      <c r="Y2048" s="4">
        <v>903611.88</v>
      </c>
      <c r="Z2048" s="2">
        <v>0</v>
      </c>
      <c r="AA2048" s="2" t="s">
        <v>56</v>
      </c>
      <c r="AB2048" s="2" t="s">
        <v>15734</v>
      </c>
      <c r="AC2048" s="2" t="s">
        <v>332</v>
      </c>
      <c r="AD2048" s="2" t="s">
        <v>76</v>
      </c>
      <c r="AE2048" s="5">
        <v>74.760000000000005</v>
      </c>
      <c r="AF2048" s="2">
        <v>0</v>
      </c>
      <c r="AG2048" s="2" t="s">
        <v>77</v>
      </c>
      <c r="AH2048" s="2">
        <v>19</v>
      </c>
      <c r="AI2048" s="6" t="str">
        <f t="shared" si="93"/>
        <v>55-64</v>
      </c>
      <c r="AJ2048" s="11">
        <f>YEAR(tbl_LoanData[[#This Row],[Application Date]])</f>
        <v>2023</v>
      </c>
      <c r="AK2048" s="11" t="str">
        <f>TEXT(tbl_LoanData[[#This Row],[Application Date]],"MMMM")</f>
        <v>December</v>
      </c>
      <c r="AL2048" s="12">
        <f>DATE(YEAR(tbl_LoanData[[#This Row],[Application Date]]),MONTH(tbl_LoanData[[#This Row],[Application Date]]),1)</f>
        <v>45261</v>
      </c>
      <c r="AM2048" s="14">
        <f ca="1">IF(AND(tbl_LoanData[[#This Row],[Application Date]]&gt;=EOMONTH(TODAY(),-1)+1,tbl_LoanData[[#This Row],[Application Date]]&lt;=TODAY()),tbl_LoanData[[#This Row],[Loan Amount]],0)</f>
        <v>0</v>
      </c>
      <c r="AN2048" s="14">
        <f>tbl_LoanData[[#This Row],[Amount Paid]]-(Q2048-X2048)</f>
        <v>208311.88</v>
      </c>
      <c r="AO2048" s="14">
        <f>IF(tbl_LoanData[[#This Row],[Application Status]]="Approved",1,0)</f>
        <v>1</v>
      </c>
      <c r="AP2048" s="22" t="str">
        <f t="shared" ca="1" si="94"/>
        <v/>
      </c>
      <c r="AQ2048" s="22" t="str">
        <f t="shared" ca="1" si="95"/>
        <v/>
      </c>
    </row>
    <row r="2049" spans="1:43" ht="14.4" customHeight="1" x14ac:dyDescent="0.3">
      <c r="A2049" s="2" t="s">
        <v>8737</v>
      </c>
      <c r="B2049" s="2" t="s">
        <v>8738</v>
      </c>
      <c r="C2049" s="2" t="s">
        <v>1102</v>
      </c>
      <c r="D2049" s="2" t="s">
        <v>209</v>
      </c>
      <c r="E2049" s="2" t="s">
        <v>189</v>
      </c>
      <c r="F2049" s="2">
        <v>42</v>
      </c>
      <c r="G2049" s="2" t="s">
        <v>69</v>
      </c>
      <c r="H2049" s="2" t="s">
        <v>565</v>
      </c>
      <c r="I2049" s="2" t="s">
        <v>47</v>
      </c>
      <c r="J2049" s="3">
        <v>45262</v>
      </c>
      <c r="K2049" s="3">
        <v>45270</v>
      </c>
      <c r="L2049" s="2" t="s">
        <v>41</v>
      </c>
      <c r="M2049" s="2" t="s">
        <v>184</v>
      </c>
      <c r="N2049" s="2" t="s">
        <v>426</v>
      </c>
      <c r="O2049" s="4">
        <v>4441000</v>
      </c>
      <c r="P2049" s="4">
        <v>733000</v>
      </c>
      <c r="Q2049" s="4">
        <v>3708000</v>
      </c>
      <c r="R2049" s="2">
        <v>24</v>
      </c>
      <c r="S2049" s="5">
        <v>6.03</v>
      </c>
      <c r="T2049" s="4">
        <v>173132.7</v>
      </c>
      <c r="U2049" s="2" t="s">
        <v>73</v>
      </c>
      <c r="V2049" s="2" t="s">
        <v>34</v>
      </c>
      <c r="W2049" s="4">
        <v>3982052.1</v>
      </c>
      <c r="X2049" s="4">
        <v>173132.7</v>
      </c>
      <c r="Y2049" s="4">
        <v>4155184.8</v>
      </c>
      <c r="Z2049" s="2">
        <v>30</v>
      </c>
      <c r="AA2049" s="2" t="s">
        <v>57</v>
      </c>
      <c r="AB2049" s="2" t="s">
        <v>15735</v>
      </c>
      <c r="AC2049" s="2" t="s">
        <v>106</v>
      </c>
      <c r="AD2049" s="2" t="s">
        <v>76</v>
      </c>
      <c r="AE2049" s="5">
        <v>83.49</v>
      </c>
      <c r="AF2049" s="2">
        <v>1</v>
      </c>
      <c r="AG2049" s="2" t="s">
        <v>77</v>
      </c>
      <c r="AH2049" s="2">
        <v>8</v>
      </c>
      <c r="AI2049" s="6" t="str">
        <f t="shared" si="93"/>
        <v>35-44</v>
      </c>
      <c r="AJ2049" s="11">
        <f>YEAR(tbl_LoanData[[#This Row],[Application Date]])</f>
        <v>2023</v>
      </c>
      <c r="AK2049" s="11" t="str">
        <f>TEXT(tbl_LoanData[[#This Row],[Application Date]],"MMMM")</f>
        <v>December</v>
      </c>
      <c r="AL2049" s="12">
        <f>DATE(YEAR(tbl_LoanData[[#This Row],[Application Date]]),MONTH(tbl_LoanData[[#This Row],[Application Date]]),1)</f>
        <v>45261</v>
      </c>
      <c r="AM2049" s="14">
        <f ca="1">IF(AND(tbl_LoanData[[#This Row],[Application Date]]&gt;=EOMONTH(TODAY(),-1)+1,tbl_LoanData[[#This Row],[Application Date]]&lt;=TODAY()),tbl_LoanData[[#This Row],[Loan Amount]],0)</f>
        <v>0</v>
      </c>
      <c r="AN2049" s="14">
        <f>tbl_LoanData[[#This Row],[Amount Paid]]-(Q2049-X2049)</f>
        <v>447184.80000000028</v>
      </c>
      <c r="AO2049" s="14">
        <f>IF(tbl_LoanData[[#This Row],[Application Status]]="Approved",1,0)</f>
        <v>1</v>
      </c>
      <c r="AP2049" s="22" t="str">
        <f t="shared" ca="1" si="94"/>
        <v/>
      </c>
      <c r="AQ2049" s="22" t="str">
        <f t="shared" ca="1" si="95"/>
        <v/>
      </c>
    </row>
    <row r="2050" spans="1:43" ht="14.4" customHeight="1" x14ac:dyDescent="0.3">
      <c r="A2050" s="2" t="s">
        <v>8759</v>
      </c>
      <c r="B2050" s="2" t="s">
        <v>8760</v>
      </c>
      <c r="C2050" s="2" t="s">
        <v>149</v>
      </c>
      <c r="D2050" s="2" t="s">
        <v>91</v>
      </c>
      <c r="E2050" s="2" t="s">
        <v>402</v>
      </c>
      <c r="F2050" s="2">
        <v>30</v>
      </c>
      <c r="G2050" s="2" t="s">
        <v>83</v>
      </c>
      <c r="H2050" s="2" t="s">
        <v>110</v>
      </c>
      <c r="I2050" s="2" t="s">
        <v>46</v>
      </c>
      <c r="J2050" s="3">
        <v>45274</v>
      </c>
      <c r="K2050" s="3">
        <v>45292</v>
      </c>
      <c r="L2050" s="2" t="s">
        <v>36</v>
      </c>
      <c r="M2050" s="2" t="s">
        <v>94</v>
      </c>
      <c r="N2050" s="2" t="s">
        <v>212</v>
      </c>
      <c r="O2050" s="4">
        <v>1086000</v>
      </c>
      <c r="P2050" s="4">
        <v>145600</v>
      </c>
      <c r="Q2050" s="4">
        <v>940400</v>
      </c>
      <c r="R2050" s="2">
        <v>48</v>
      </c>
      <c r="S2050" s="5">
        <v>12.35</v>
      </c>
      <c r="T2050" s="4">
        <v>29269.95</v>
      </c>
      <c r="U2050" s="2" t="s">
        <v>73</v>
      </c>
      <c r="V2050" s="2" t="s">
        <v>74</v>
      </c>
      <c r="W2050" s="4">
        <v>936638.4</v>
      </c>
      <c r="X2050" s="4">
        <v>468319.2</v>
      </c>
      <c r="Y2050" s="4">
        <v>1404957.6</v>
      </c>
      <c r="Z2050" s="2">
        <v>0</v>
      </c>
      <c r="AA2050" s="2" t="s">
        <v>56</v>
      </c>
      <c r="AB2050" s="2" t="s">
        <v>15734</v>
      </c>
      <c r="AC2050" s="2" t="s">
        <v>75</v>
      </c>
      <c r="AD2050" s="2" t="s">
        <v>76</v>
      </c>
      <c r="AE2050" s="5">
        <v>86.59</v>
      </c>
      <c r="AF2050" s="2">
        <v>0</v>
      </c>
      <c r="AG2050" s="2" t="s">
        <v>77</v>
      </c>
      <c r="AH2050" s="2">
        <v>18</v>
      </c>
      <c r="AI2050" s="6" t="str">
        <f t="shared" ref="AI2050:AI2113" si="96">IF(F2050&lt;25,"18-24",IF(F2050&lt;35,"25-34",IF(F2050&lt;45,"35-44",IF(F2050&lt;55,"45-54",IF(F2050&lt;65,"55-64","65+")))))</f>
        <v>25-34</v>
      </c>
      <c r="AJ2050" s="11">
        <f>YEAR(tbl_LoanData[[#This Row],[Application Date]])</f>
        <v>2023</v>
      </c>
      <c r="AK2050" s="11" t="str">
        <f>TEXT(tbl_LoanData[[#This Row],[Application Date]],"MMMM")</f>
        <v>December</v>
      </c>
      <c r="AL2050" s="12">
        <f>DATE(YEAR(tbl_LoanData[[#This Row],[Application Date]]),MONTH(tbl_LoanData[[#This Row],[Application Date]]),1)</f>
        <v>45261</v>
      </c>
      <c r="AM2050" s="14">
        <f ca="1">IF(AND(tbl_LoanData[[#This Row],[Application Date]]&gt;=EOMONTH(TODAY(),-1)+1,tbl_LoanData[[#This Row],[Application Date]]&lt;=TODAY()),tbl_LoanData[[#This Row],[Loan Amount]],0)</f>
        <v>0</v>
      </c>
      <c r="AN2050" s="14">
        <f>tbl_LoanData[[#This Row],[Amount Paid]]-(Q2050-X2050)</f>
        <v>464557.60000000003</v>
      </c>
      <c r="AO2050" s="14">
        <f>IF(tbl_LoanData[[#This Row],[Application Status]]="Approved",1,0)</f>
        <v>1</v>
      </c>
      <c r="AP2050" s="22" t="str">
        <f t="shared" ref="AP2050:AP2113" ca="1" si="97">IF(AND(J2050&gt;=DATE(YEAR(TODAY()),MONTH(TODAY()),1),J2050&lt;=TODAY()),"Current MTD",IF(AND(J2050&gt;=EOMONTH(TODAY(),-2)+1,J2050&lt;=EOMONTH(TODAY(),-1)),"Previous MTD",""))</f>
        <v/>
      </c>
      <c r="AQ2050" s="22" t="str">
        <f t="shared" ref="AQ2050:AQ2113" ca="1" si="98">IF(AND(J2050&gt;=DATE(YEAR(TODAY()),MONTH(TODAY()),1),J2050&lt;=TODAY()),TEXT(DATE(YEAR(TODAY()),MONTH(TODAY()),1),"mmm d")&amp;"–"&amp;DAY(TODAY()),IF(AND(J2050&gt;=EOMONTH(TODAY(),-2)+1,J2050&lt;=EOMONTH(TODAY(),-1)),""&amp;TEXT(EOMONTH(TODAY(),-2)+1,"mmm d")&amp;"–"&amp;DAY(TODAY()),""))</f>
        <v/>
      </c>
    </row>
    <row r="2051" spans="1:43" ht="14.4" customHeight="1" x14ac:dyDescent="0.3">
      <c r="A2051" s="2" t="s">
        <v>8771</v>
      </c>
      <c r="B2051" s="2" t="s">
        <v>8772</v>
      </c>
      <c r="C2051" s="2" t="s">
        <v>429</v>
      </c>
      <c r="D2051" s="2" t="s">
        <v>134</v>
      </c>
      <c r="E2051" s="2" t="s">
        <v>540</v>
      </c>
      <c r="F2051" s="2">
        <v>35</v>
      </c>
      <c r="G2051" s="2" t="s">
        <v>83</v>
      </c>
      <c r="H2051" s="2" t="s">
        <v>298</v>
      </c>
      <c r="I2051" s="2" t="s">
        <v>43</v>
      </c>
      <c r="J2051" s="3">
        <v>45281</v>
      </c>
      <c r="K2051" s="3">
        <v>45291</v>
      </c>
      <c r="L2051" s="2" t="s">
        <v>37</v>
      </c>
      <c r="M2051" s="2" t="s">
        <v>260</v>
      </c>
      <c r="N2051" s="2" t="s">
        <v>261</v>
      </c>
      <c r="O2051" s="4">
        <v>128000</v>
      </c>
      <c r="P2051" s="4">
        <v>43900</v>
      </c>
      <c r="Q2051" s="4">
        <v>84100</v>
      </c>
      <c r="R2051" s="2">
        <v>36</v>
      </c>
      <c r="S2051" s="5">
        <v>9.76</v>
      </c>
      <c r="T2051" s="4">
        <v>3020.12</v>
      </c>
      <c r="U2051" s="2" t="s">
        <v>73</v>
      </c>
      <c r="V2051" s="2" t="s">
        <v>74</v>
      </c>
      <c r="W2051" s="4">
        <v>96643.839999999997</v>
      </c>
      <c r="X2051" s="4">
        <v>12080.64</v>
      </c>
      <c r="Y2051" s="4">
        <v>108724.48</v>
      </c>
      <c r="Z2051" s="2">
        <v>0</v>
      </c>
      <c r="AA2051" s="2" t="s">
        <v>56</v>
      </c>
      <c r="AB2051" s="2" t="s">
        <v>15736</v>
      </c>
      <c r="AC2051" s="2" t="s">
        <v>106</v>
      </c>
      <c r="AD2051" s="2" t="s">
        <v>76</v>
      </c>
      <c r="AE2051" s="5">
        <v>65.7</v>
      </c>
      <c r="AF2051" s="2">
        <v>0</v>
      </c>
      <c r="AG2051" s="2" t="s">
        <v>77</v>
      </c>
      <c r="AH2051" s="2">
        <v>10</v>
      </c>
      <c r="AI2051" s="6" t="str">
        <f t="shared" si="96"/>
        <v>35-44</v>
      </c>
      <c r="AJ2051" s="11">
        <f>YEAR(tbl_LoanData[[#This Row],[Application Date]])</f>
        <v>2023</v>
      </c>
      <c r="AK2051" s="11" t="str">
        <f>TEXT(tbl_LoanData[[#This Row],[Application Date]],"MMMM")</f>
        <v>December</v>
      </c>
      <c r="AL2051" s="12">
        <f>DATE(YEAR(tbl_LoanData[[#This Row],[Application Date]]),MONTH(tbl_LoanData[[#This Row],[Application Date]]),1)</f>
        <v>45261</v>
      </c>
      <c r="AM2051" s="14">
        <f ca="1">IF(AND(tbl_LoanData[[#This Row],[Application Date]]&gt;=EOMONTH(TODAY(),-1)+1,tbl_LoanData[[#This Row],[Application Date]]&lt;=TODAY()),tbl_LoanData[[#This Row],[Loan Amount]],0)</f>
        <v>0</v>
      </c>
      <c r="AN2051" s="14">
        <f>tbl_LoanData[[#This Row],[Amount Paid]]-(Q2051-X2051)</f>
        <v>24624.479999999996</v>
      </c>
      <c r="AO2051" s="14">
        <f>IF(tbl_LoanData[[#This Row],[Application Status]]="Approved",1,0)</f>
        <v>1</v>
      </c>
      <c r="AP2051" s="22" t="str">
        <f t="shared" ca="1" si="97"/>
        <v/>
      </c>
      <c r="AQ2051" s="22" t="str">
        <f t="shared" ca="1" si="98"/>
        <v/>
      </c>
    </row>
    <row r="2052" spans="1:43" x14ac:dyDescent="0.3">
      <c r="A2052" s="2" t="s">
        <v>8821</v>
      </c>
      <c r="B2052" s="2" t="s">
        <v>8822</v>
      </c>
      <c r="C2052" s="2" t="s">
        <v>482</v>
      </c>
      <c r="D2052" s="2" t="s">
        <v>101</v>
      </c>
      <c r="E2052" s="2" t="s">
        <v>190</v>
      </c>
      <c r="F2052" s="2">
        <v>51</v>
      </c>
      <c r="G2052" s="2" t="s">
        <v>69</v>
      </c>
      <c r="H2052" s="2" t="s">
        <v>126</v>
      </c>
      <c r="I2052" s="2" t="s">
        <v>44</v>
      </c>
      <c r="J2052" s="3">
        <v>45280</v>
      </c>
      <c r="K2052" s="3">
        <v>45297</v>
      </c>
      <c r="L2052" s="2" t="s">
        <v>39</v>
      </c>
      <c r="M2052" s="2" t="s">
        <v>167</v>
      </c>
      <c r="N2052" s="2" t="s">
        <v>168</v>
      </c>
      <c r="O2052" s="4">
        <v>1718000</v>
      </c>
      <c r="P2052" s="4">
        <v>596600</v>
      </c>
      <c r="Q2052" s="4">
        <v>1121400</v>
      </c>
      <c r="R2052" s="2">
        <v>18</v>
      </c>
      <c r="S2052" s="5">
        <v>10.09</v>
      </c>
      <c r="T2052" s="4">
        <v>71729.11</v>
      </c>
      <c r="U2052" s="2" t="s">
        <v>73</v>
      </c>
      <c r="V2052" s="2" t="s">
        <v>34</v>
      </c>
      <c r="W2052" s="4">
        <v>1219394.8700000001</v>
      </c>
      <c r="X2052" s="4">
        <v>71729.02</v>
      </c>
      <c r="Y2052" s="4">
        <v>1291123.8899999999</v>
      </c>
      <c r="Z2052" s="2">
        <v>29</v>
      </c>
      <c r="AA2052" s="2" t="s">
        <v>57</v>
      </c>
      <c r="AB2052" s="2" t="s">
        <v>15734</v>
      </c>
      <c r="AC2052" s="2" t="s">
        <v>332</v>
      </c>
      <c r="AD2052" s="2" t="s">
        <v>76</v>
      </c>
      <c r="AE2052" s="5">
        <v>65.27</v>
      </c>
      <c r="AF2052" s="2">
        <v>1</v>
      </c>
      <c r="AG2052" s="2" t="s">
        <v>77</v>
      </c>
      <c r="AH2052" s="2">
        <v>17</v>
      </c>
      <c r="AI2052" s="6" t="str">
        <f t="shared" si="96"/>
        <v>45-54</v>
      </c>
      <c r="AJ2052" s="11">
        <f>YEAR(tbl_LoanData[[#This Row],[Application Date]])</f>
        <v>2023</v>
      </c>
      <c r="AK2052" s="11" t="str">
        <f>TEXT(tbl_LoanData[[#This Row],[Application Date]],"MMMM")</f>
        <v>December</v>
      </c>
      <c r="AL2052" s="12">
        <f>DATE(YEAR(tbl_LoanData[[#This Row],[Application Date]]),MONTH(tbl_LoanData[[#This Row],[Application Date]]),1)</f>
        <v>45261</v>
      </c>
      <c r="AM2052" s="14">
        <f ca="1">IF(AND(tbl_LoanData[[#This Row],[Application Date]]&gt;=EOMONTH(TODAY(),-1)+1,tbl_LoanData[[#This Row],[Application Date]]&lt;=TODAY()),tbl_LoanData[[#This Row],[Loan Amount]],0)</f>
        <v>0</v>
      </c>
      <c r="AN2052" s="14">
        <f>tbl_LoanData[[#This Row],[Amount Paid]]-(Q2052-X2052)</f>
        <v>169723.89000000013</v>
      </c>
      <c r="AO2052" s="14">
        <f>IF(tbl_LoanData[[#This Row],[Application Status]]="Approved",1,0)</f>
        <v>1</v>
      </c>
      <c r="AP2052" s="22" t="str">
        <f t="shared" ca="1" si="97"/>
        <v/>
      </c>
      <c r="AQ2052" s="22" t="str">
        <f t="shared" ca="1" si="98"/>
        <v/>
      </c>
    </row>
    <row r="2053" spans="1:43" ht="14.4" customHeight="1" x14ac:dyDescent="0.3">
      <c r="A2053" s="2" t="s">
        <v>8865</v>
      </c>
      <c r="B2053" s="2" t="s">
        <v>8866</v>
      </c>
      <c r="C2053" s="2" t="s">
        <v>515</v>
      </c>
      <c r="D2053" s="2" t="s">
        <v>102</v>
      </c>
      <c r="E2053" s="2" t="s">
        <v>394</v>
      </c>
      <c r="F2053" s="2">
        <v>24</v>
      </c>
      <c r="G2053" s="2" t="s">
        <v>69</v>
      </c>
      <c r="H2053" s="2" t="s">
        <v>250</v>
      </c>
      <c r="I2053" s="2" t="s">
        <v>52</v>
      </c>
      <c r="J2053" s="3">
        <v>45276</v>
      </c>
      <c r="K2053" s="3">
        <v>45296</v>
      </c>
      <c r="L2053" s="2" t="s">
        <v>40</v>
      </c>
      <c r="M2053" s="2" t="s">
        <v>94</v>
      </c>
      <c r="N2053" s="2" t="s">
        <v>95</v>
      </c>
      <c r="O2053" s="4">
        <v>1299000</v>
      </c>
      <c r="P2053" s="4">
        <v>459800</v>
      </c>
      <c r="Q2053" s="4">
        <v>839200</v>
      </c>
      <c r="R2053" s="2">
        <v>24</v>
      </c>
      <c r="S2053" s="5">
        <v>10.4</v>
      </c>
      <c r="T2053" s="4">
        <v>42239.73</v>
      </c>
      <c r="U2053" s="2" t="s">
        <v>73</v>
      </c>
      <c r="V2053" s="2" t="s">
        <v>33</v>
      </c>
      <c r="W2053" s="4">
        <v>1013753.6</v>
      </c>
      <c r="X2053" s="4">
        <v>0</v>
      </c>
      <c r="Y2053" s="4">
        <v>1013753.6</v>
      </c>
      <c r="Z2053" s="2">
        <v>0</v>
      </c>
      <c r="AA2053" s="2" t="s">
        <v>56</v>
      </c>
      <c r="AB2053" s="2" t="s">
        <v>15728</v>
      </c>
      <c r="AC2053" s="2" t="s">
        <v>87</v>
      </c>
      <c r="AD2053" s="2" t="s">
        <v>76</v>
      </c>
      <c r="AE2053" s="5">
        <v>64.599999999999994</v>
      </c>
      <c r="AF2053" s="2">
        <v>0</v>
      </c>
      <c r="AG2053" s="2" t="s">
        <v>77</v>
      </c>
      <c r="AH2053" s="2">
        <v>20</v>
      </c>
      <c r="AI2053" s="6" t="str">
        <f t="shared" si="96"/>
        <v>18-24</v>
      </c>
      <c r="AJ2053" s="11">
        <f>YEAR(tbl_LoanData[[#This Row],[Application Date]])</f>
        <v>2023</v>
      </c>
      <c r="AK2053" s="11" t="str">
        <f>TEXT(tbl_LoanData[[#This Row],[Application Date]],"MMMM")</f>
        <v>December</v>
      </c>
      <c r="AL2053" s="12">
        <f>DATE(YEAR(tbl_LoanData[[#This Row],[Application Date]]),MONTH(tbl_LoanData[[#This Row],[Application Date]]),1)</f>
        <v>45261</v>
      </c>
      <c r="AM2053" s="14">
        <f ca="1">IF(AND(tbl_LoanData[[#This Row],[Application Date]]&gt;=EOMONTH(TODAY(),-1)+1,tbl_LoanData[[#This Row],[Application Date]]&lt;=TODAY()),tbl_LoanData[[#This Row],[Loan Amount]],0)</f>
        <v>0</v>
      </c>
      <c r="AN2053" s="14">
        <f>tbl_LoanData[[#This Row],[Amount Paid]]-(Q2053-X2053)</f>
        <v>174553.59999999998</v>
      </c>
      <c r="AO2053" s="14">
        <f>IF(tbl_LoanData[[#This Row],[Application Status]]="Approved",1,0)</f>
        <v>1</v>
      </c>
      <c r="AP2053" s="22" t="str">
        <f t="shared" ca="1" si="97"/>
        <v/>
      </c>
      <c r="AQ2053" s="22" t="str">
        <f t="shared" ca="1" si="98"/>
        <v/>
      </c>
    </row>
    <row r="2054" spans="1:43" ht="14.4" customHeight="1" x14ac:dyDescent="0.3">
      <c r="A2054" s="2" t="s">
        <v>8927</v>
      </c>
      <c r="B2054" s="2" t="s">
        <v>8928</v>
      </c>
      <c r="C2054" s="2" t="s">
        <v>133</v>
      </c>
      <c r="D2054" s="2" t="s">
        <v>117</v>
      </c>
      <c r="E2054" s="2" t="s">
        <v>102</v>
      </c>
      <c r="F2054" s="2">
        <v>21</v>
      </c>
      <c r="G2054" s="2" t="s">
        <v>69</v>
      </c>
      <c r="H2054" s="2" t="s">
        <v>285</v>
      </c>
      <c r="I2054" s="2" t="s">
        <v>55</v>
      </c>
      <c r="J2054" s="3">
        <v>45267</v>
      </c>
      <c r="K2054" s="3">
        <v>45273</v>
      </c>
      <c r="L2054" s="2" t="s">
        <v>39</v>
      </c>
      <c r="M2054" s="2" t="s">
        <v>85</v>
      </c>
      <c r="N2054" s="2" t="s">
        <v>373</v>
      </c>
      <c r="O2054" s="4">
        <v>1637000</v>
      </c>
      <c r="P2054" s="4">
        <v>310300</v>
      </c>
      <c r="Q2054" s="4">
        <v>1326700</v>
      </c>
      <c r="R2054" s="2">
        <v>48</v>
      </c>
      <c r="S2054" s="5">
        <v>11.04</v>
      </c>
      <c r="T2054" s="4">
        <v>39845.22</v>
      </c>
      <c r="U2054" s="2" t="s">
        <v>73</v>
      </c>
      <c r="V2054" s="2" t="s">
        <v>74</v>
      </c>
      <c r="W2054" s="4">
        <v>1275047.04</v>
      </c>
      <c r="X2054" s="4">
        <v>637523.68000000005</v>
      </c>
      <c r="Y2054" s="4">
        <v>1912570.72</v>
      </c>
      <c r="Z2054" s="2">
        <v>0</v>
      </c>
      <c r="AA2054" s="2" t="s">
        <v>56</v>
      </c>
      <c r="AB2054" s="2" t="s">
        <v>15732</v>
      </c>
      <c r="AC2054" s="2" t="s">
        <v>138</v>
      </c>
      <c r="AD2054" s="2" t="s">
        <v>76</v>
      </c>
      <c r="AE2054" s="5">
        <v>81.040000000000006</v>
      </c>
      <c r="AF2054" s="2">
        <v>0</v>
      </c>
      <c r="AG2054" s="2" t="s">
        <v>77</v>
      </c>
      <c r="AH2054" s="2">
        <v>6</v>
      </c>
      <c r="AI2054" s="6" t="str">
        <f t="shared" si="96"/>
        <v>18-24</v>
      </c>
      <c r="AJ2054" s="11">
        <f>YEAR(tbl_LoanData[[#This Row],[Application Date]])</f>
        <v>2023</v>
      </c>
      <c r="AK2054" s="11" t="str">
        <f>TEXT(tbl_LoanData[[#This Row],[Application Date]],"MMMM")</f>
        <v>December</v>
      </c>
      <c r="AL2054" s="12">
        <f>DATE(YEAR(tbl_LoanData[[#This Row],[Application Date]]),MONTH(tbl_LoanData[[#This Row],[Application Date]]),1)</f>
        <v>45261</v>
      </c>
      <c r="AM2054" s="14">
        <f ca="1">IF(AND(tbl_LoanData[[#This Row],[Application Date]]&gt;=EOMONTH(TODAY(),-1)+1,tbl_LoanData[[#This Row],[Application Date]]&lt;=TODAY()),tbl_LoanData[[#This Row],[Loan Amount]],0)</f>
        <v>0</v>
      </c>
      <c r="AN2054" s="14">
        <f>tbl_LoanData[[#This Row],[Amount Paid]]-(Q2054-X2054)</f>
        <v>585870.72000000009</v>
      </c>
      <c r="AO2054" s="14">
        <f>IF(tbl_LoanData[[#This Row],[Application Status]]="Approved",1,0)</f>
        <v>1</v>
      </c>
      <c r="AP2054" s="22" t="str">
        <f t="shared" ca="1" si="97"/>
        <v/>
      </c>
      <c r="AQ2054" s="22" t="str">
        <f t="shared" ca="1" si="98"/>
        <v/>
      </c>
    </row>
    <row r="2055" spans="1:43" x14ac:dyDescent="0.3">
      <c r="A2055" s="2" t="s">
        <v>8931</v>
      </c>
      <c r="B2055" s="2" t="s">
        <v>8932</v>
      </c>
      <c r="C2055" s="2" t="s">
        <v>521</v>
      </c>
      <c r="D2055" s="2" t="s">
        <v>117</v>
      </c>
      <c r="E2055" s="2" t="s">
        <v>92</v>
      </c>
      <c r="F2055" s="2">
        <v>44</v>
      </c>
      <c r="G2055" s="2" t="s">
        <v>69</v>
      </c>
      <c r="H2055" s="2" t="s">
        <v>285</v>
      </c>
      <c r="I2055" s="2" t="s">
        <v>55</v>
      </c>
      <c r="J2055" s="3">
        <v>45283</v>
      </c>
      <c r="K2055" s="3">
        <v>45287</v>
      </c>
      <c r="L2055" s="2" t="s">
        <v>36</v>
      </c>
      <c r="M2055" s="2" t="s">
        <v>71</v>
      </c>
      <c r="N2055" s="2" t="s">
        <v>162</v>
      </c>
      <c r="O2055" s="4">
        <v>1667000</v>
      </c>
      <c r="P2055" s="4">
        <v>305200</v>
      </c>
      <c r="Q2055" s="4">
        <v>1361800</v>
      </c>
      <c r="R2055" s="2">
        <v>48</v>
      </c>
      <c r="S2055" s="5">
        <v>6.76</v>
      </c>
      <c r="T2055" s="4">
        <v>36042.31</v>
      </c>
      <c r="U2055" s="2" t="s">
        <v>73</v>
      </c>
      <c r="V2055" s="2" t="s">
        <v>74</v>
      </c>
      <c r="W2055" s="4">
        <v>1153353.92</v>
      </c>
      <c r="X2055" s="4">
        <v>576676.80000000005</v>
      </c>
      <c r="Y2055" s="4">
        <v>1730030.72</v>
      </c>
      <c r="Z2055" s="2">
        <v>0</v>
      </c>
      <c r="AA2055" s="2" t="s">
        <v>56</v>
      </c>
      <c r="AB2055" s="2" t="s">
        <v>15730</v>
      </c>
      <c r="AC2055" s="2" t="s">
        <v>146</v>
      </c>
      <c r="AD2055" s="2" t="s">
        <v>76</v>
      </c>
      <c r="AE2055" s="5">
        <v>81.69</v>
      </c>
      <c r="AF2055" s="2">
        <v>0</v>
      </c>
      <c r="AG2055" s="2" t="s">
        <v>77</v>
      </c>
      <c r="AH2055" s="2">
        <v>4</v>
      </c>
      <c r="AI2055" s="6" t="str">
        <f t="shared" si="96"/>
        <v>35-44</v>
      </c>
      <c r="AJ2055" s="11">
        <f>YEAR(tbl_LoanData[[#This Row],[Application Date]])</f>
        <v>2023</v>
      </c>
      <c r="AK2055" s="11" t="str">
        <f>TEXT(tbl_LoanData[[#This Row],[Application Date]],"MMMM")</f>
        <v>December</v>
      </c>
      <c r="AL2055" s="12">
        <f>DATE(YEAR(tbl_LoanData[[#This Row],[Application Date]]),MONTH(tbl_LoanData[[#This Row],[Application Date]]),1)</f>
        <v>45261</v>
      </c>
      <c r="AM2055" s="14">
        <f ca="1">IF(AND(tbl_LoanData[[#This Row],[Application Date]]&gt;=EOMONTH(TODAY(),-1)+1,tbl_LoanData[[#This Row],[Application Date]]&lt;=TODAY()),tbl_LoanData[[#This Row],[Loan Amount]],0)</f>
        <v>0</v>
      </c>
      <c r="AN2055" s="14">
        <f>tbl_LoanData[[#This Row],[Amount Paid]]-(Q2055-X2055)</f>
        <v>368230.72</v>
      </c>
      <c r="AO2055" s="14">
        <f>IF(tbl_LoanData[[#This Row],[Application Status]]="Approved",1,0)</f>
        <v>1</v>
      </c>
      <c r="AP2055" s="22" t="str">
        <f t="shared" ca="1" si="97"/>
        <v/>
      </c>
      <c r="AQ2055" s="22" t="str">
        <f t="shared" ca="1" si="98"/>
        <v/>
      </c>
    </row>
    <row r="2056" spans="1:43" ht="14.4" customHeight="1" x14ac:dyDescent="0.3">
      <c r="A2056" s="2" t="s">
        <v>8981</v>
      </c>
      <c r="B2056" s="2" t="s">
        <v>8982</v>
      </c>
      <c r="C2056" s="2" t="s">
        <v>644</v>
      </c>
      <c r="D2056" s="2" t="s">
        <v>82</v>
      </c>
      <c r="E2056" s="2" t="s">
        <v>91</v>
      </c>
      <c r="F2056" s="2">
        <v>62</v>
      </c>
      <c r="G2056" s="2" t="s">
        <v>83</v>
      </c>
      <c r="H2056" s="2" t="s">
        <v>313</v>
      </c>
      <c r="I2056" s="2" t="s">
        <v>44</v>
      </c>
      <c r="J2056" s="3">
        <v>45271</v>
      </c>
      <c r="K2056" s="3">
        <v>45284</v>
      </c>
      <c r="L2056" s="2" t="s">
        <v>36</v>
      </c>
      <c r="M2056" s="2" t="s">
        <v>104</v>
      </c>
      <c r="N2056" s="2" t="s">
        <v>592</v>
      </c>
      <c r="O2056" s="4">
        <v>1419000</v>
      </c>
      <c r="P2056" s="4">
        <v>202300</v>
      </c>
      <c r="Q2056" s="4">
        <v>1216700</v>
      </c>
      <c r="R2056" s="2">
        <v>48</v>
      </c>
      <c r="S2056" s="5">
        <v>12.14</v>
      </c>
      <c r="T2056" s="4">
        <v>37656.86</v>
      </c>
      <c r="U2056" s="2" t="s">
        <v>73</v>
      </c>
      <c r="V2056" s="2" t="s">
        <v>74</v>
      </c>
      <c r="W2056" s="4">
        <v>1205019.52</v>
      </c>
      <c r="X2056" s="4">
        <v>602510</v>
      </c>
      <c r="Y2056" s="4">
        <v>1807529.52</v>
      </c>
      <c r="Z2056" s="2">
        <v>0</v>
      </c>
      <c r="AA2056" s="2" t="s">
        <v>56</v>
      </c>
      <c r="AB2056" s="2" t="s">
        <v>15733</v>
      </c>
      <c r="AC2056" s="2" t="s">
        <v>121</v>
      </c>
      <c r="AD2056" s="2" t="s">
        <v>76</v>
      </c>
      <c r="AE2056" s="5">
        <v>85.74</v>
      </c>
      <c r="AF2056" s="2">
        <v>0</v>
      </c>
      <c r="AG2056" s="2" t="s">
        <v>77</v>
      </c>
      <c r="AH2056" s="2">
        <v>13</v>
      </c>
      <c r="AI2056" s="6" t="str">
        <f t="shared" si="96"/>
        <v>55-64</v>
      </c>
      <c r="AJ2056" s="11">
        <f>YEAR(tbl_LoanData[[#This Row],[Application Date]])</f>
        <v>2023</v>
      </c>
      <c r="AK2056" s="11" t="str">
        <f>TEXT(tbl_LoanData[[#This Row],[Application Date]],"MMMM")</f>
        <v>December</v>
      </c>
      <c r="AL2056" s="12">
        <f>DATE(YEAR(tbl_LoanData[[#This Row],[Application Date]]),MONTH(tbl_LoanData[[#This Row],[Application Date]]),1)</f>
        <v>45261</v>
      </c>
      <c r="AM2056" s="14">
        <f ca="1">IF(AND(tbl_LoanData[[#This Row],[Application Date]]&gt;=EOMONTH(TODAY(),-1)+1,tbl_LoanData[[#This Row],[Application Date]]&lt;=TODAY()),tbl_LoanData[[#This Row],[Loan Amount]],0)</f>
        <v>0</v>
      </c>
      <c r="AN2056" s="14">
        <f>tbl_LoanData[[#This Row],[Amount Paid]]-(Q2056-X2056)</f>
        <v>590829.52</v>
      </c>
      <c r="AO2056" s="14">
        <f>IF(tbl_LoanData[[#This Row],[Application Status]]="Approved",1,0)</f>
        <v>1</v>
      </c>
      <c r="AP2056" s="22" t="str">
        <f t="shared" ca="1" si="97"/>
        <v/>
      </c>
      <c r="AQ2056" s="22" t="str">
        <f t="shared" ca="1" si="98"/>
        <v/>
      </c>
    </row>
    <row r="2057" spans="1:43" ht="14.4" customHeight="1" x14ac:dyDescent="0.3">
      <c r="A2057" s="2" t="s">
        <v>9281</v>
      </c>
      <c r="B2057" s="2" t="s">
        <v>9282</v>
      </c>
      <c r="C2057" s="2" t="s">
        <v>393</v>
      </c>
      <c r="D2057" s="2" t="s">
        <v>254</v>
      </c>
      <c r="E2057" s="2" t="s">
        <v>447</v>
      </c>
      <c r="F2057" s="2">
        <v>30</v>
      </c>
      <c r="G2057" s="2" t="s">
        <v>83</v>
      </c>
      <c r="H2057" s="2" t="s">
        <v>103</v>
      </c>
      <c r="I2057" s="2" t="s">
        <v>43</v>
      </c>
      <c r="J2057" s="3">
        <v>45287</v>
      </c>
      <c r="K2057" s="3">
        <v>45289</v>
      </c>
      <c r="L2057" s="2" t="s">
        <v>40</v>
      </c>
      <c r="M2057" s="2" t="s">
        <v>94</v>
      </c>
      <c r="N2057" s="2" t="s">
        <v>4</v>
      </c>
      <c r="O2057" s="4">
        <v>1511000</v>
      </c>
      <c r="P2057" s="4">
        <v>536400</v>
      </c>
      <c r="Q2057" s="4">
        <v>974600</v>
      </c>
      <c r="R2057" s="2">
        <v>36</v>
      </c>
      <c r="S2057" s="5">
        <v>5.05</v>
      </c>
      <c r="T2057" s="4">
        <v>31173.66</v>
      </c>
      <c r="U2057" s="2" t="s">
        <v>73</v>
      </c>
      <c r="V2057" s="2" t="s">
        <v>74</v>
      </c>
      <c r="W2057" s="4">
        <v>997557.12</v>
      </c>
      <c r="X2057" s="4">
        <v>124694.78</v>
      </c>
      <c r="Y2057" s="4">
        <v>1122251.8999999999</v>
      </c>
      <c r="Z2057" s="2">
        <v>0</v>
      </c>
      <c r="AA2057" s="2" t="s">
        <v>56</v>
      </c>
      <c r="AB2057" s="2" t="s">
        <v>15735</v>
      </c>
      <c r="AC2057" s="2" t="s">
        <v>121</v>
      </c>
      <c r="AD2057" s="2" t="s">
        <v>76</v>
      </c>
      <c r="AE2057" s="5">
        <v>64.5</v>
      </c>
      <c r="AF2057" s="2">
        <v>0</v>
      </c>
      <c r="AG2057" s="2" t="s">
        <v>77</v>
      </c>
      <c r="AH2057" s="2">
        <v>2</v>
      </c>
      <c r="AI2057" s="6" t="str">
        <f t="shared" si="96"/>
        <v>25-34</v>
      </c>
      <c r="AJ2057" s="11">
        <f>YEAR(tbl_LoanData[[#This Row],[Application Date]])</f>
        <v>2023</v>
      </c>
      <c r="AK2057" s="11" t="str">
        <f>TEXT(tbl_LoanData[[#This Row],[Application Date]],"MMMM")</f>
        <v>December</v>
      </c>
      <c r="AL2057" s="12">
        <f>DATE(YEAR(tbl_LoanData[[#This Row],[Application Date]]),MONTH(tbl_LoanData[[#This Row],[Application Date]]),1)</f>
        <v>45261</v>
      </c>
      <c r="AM2057" s="14">
        <f ca="1">IF(AND(tbl_LoanData[[#This Row],[Application Date]]&gt;=EOMONTH(TODAY(),-1)+1,tbl_LoanData[[#This Row],[Application Date]]&lt;=TODAY()),tbl_LoanData[[#This Row],[Loan Amount]],0)</f>
        <v>0</v>
      </c>
      <c r="AN2057" s="14">
        <f>tbl_LoanData[[#This Row],[Amount Paid]]-(Q2057-X2057)</f>
        <v>147651.90000000002</v>
      </c>
      <c r="AO2057" s="14">
        <f>IF(tbl_LoanData[[#This Row],[Application Status]]="Approved",1,0)</f>
        <v>1</v>
      </c>
      <c r="AP2057" s="22" t="str">
        <f t="shared" ca="1" si="97"/>
        <v/>
      </c>
      <c r="AQ2057" s="22" t="str">
        <f t="shared" ca="1" si="98"/>
        <v/>
      </c>
    </row>
    <row r="2058" spans="1:43" x14ac:dyDescent="0.3">
      <c r="A2058" s="2" t="s">
        <v>9299</v>
      </c>
      <c r="B2058" s="2" t="s">
        <v>9300</v>
      </c>
      <c r="C2058" s="2" t="s">
        <v>109</v>
      </c>
      <c r="D2058" s="2" t="s">
        <v>176</v>
      </c>
      <c r="E2058" s="2" t="s">
        <v>102</v>
      </c>
      <c r="F2058" s="2">
        <v>27</v>
      </c>
      <c r="G2058" s="2" t="s">
        <v>83</v>
      </c>
      <c r="H2058" s="2" t="s">
        <v>70</v>
      </c>
      <c r="I2058" s="2" t="s">
        <v>50</v>
      </c>
      <c r="J2058" s="3">
        <v>45263</v>
      </c>
      <c r="K2058" s="3"/>
      <c r="L2058" s="2" t="s">
        <v>36</v>
      </c>
      <c r="M2058" s="2" t="s">
        <v>85</v>
      </c>
      <c r="N2058" s="2" t="s">
        <v>624</v>
      </c>
      <c r="O2058" s="4">
        <v>1117000</v>
      </c>
      <c r="P2058" s="4">
        <v>327300</v>
      </c>
      <c r="Q2058" s="4">
        <v>789700</v>
      </c>
      <c r="R2058" s="2">
        <v>12</v>
      </c>
      <c r="S2058" s="5">
        <v>7.72</v>
      </c>
      <c r="T2058" s="4">
        <v>70888.740000000005</v>
      </c>
      <c r="U2058" s="2" t="s">
        <v>113</v>
      </c>
      <c r="V2058" s="2" t="s">
        <v>97</v>
      </c>
      <c r="W2058" s="4">
        <v>0</v>
      </c>
      <c r="X2058" s="4">
        <v>0</v>
      </c>
      <c r="Y2058" s="4">
        <v>850664.84</v>
      </c>
      <c r="Z2058" s="2">
        <v>0</v>
      </c>
      <c r="AA2058" s="2" t="s">
        <v>97</v>
      </c>
      <c r="AB2058" s="2" t="s">
        <v>15729</v>
      </c>
      <c r="AC2058" s="2" t="s">
        <v>138</v>
      </c>
      <c r="AD2058" s="2" t="s">
        <v>76</v>
      </c>
      <c r="AE2058" s="5">
        <v>70.7</v>
      </c>
      <c r="AF2058" s="2">
        <v>0</v>
      </c>
      <c r="AG2058" s="2" t="s">
        <v>97</v>
      </c>
      <c r="AH2058" s="2"/>
      <c r="AI2058" s="6" t="str">
        <f t="shared" si="96"/>
        <v>25-34</v>
      </c>
      <c r="AJ2058" s="11">
        <f>YEAR(tbl_LoanData[[#This Row],[Application Date]])</f>
        <v>2023</v>
      </c>
      <c r="AK2058" s="11" t="str">
        <f>TEXT(tbl_LoanData[[#This Row],[Application Date]],"MMMM")</f>
        <v>December</v>
      </c>
      <c r="AL2058" s="12">
        <f>DATE(YEAR(tbl_LoanData[[#This Row],[Application Date]]),MONTH(tbl_LoanData[[#This Row],[Application Date]]),1)</f>
        <v>45261</v>
      </c>
      <c r="AM2058" s="14">
        <f ca="1">IF(AND(tbl_LoanData[[#This Row],[Application Date]]&gt;=EOMONTH(TODAY(),-1)+1,tbl_LoanData[[#This Row],[Application Date]]&lt;=TODAY()),tbl_LoanData[[#This Row],[Loan Amount]],0)</f>
        <v>0</v>
      </c>
      <c r="AN2058" s="14">
        <f>tbl_LoanData[[#This Row],[Amount Paid]]-(Q2058-X2058)</f>
        <v>-789700</v>
      </c>
      <c r="AO2058" s="14">
        <f>IF(tbl_LoanData[[#This Row],[Application Status]]="Approved",1,0)</f>
        <v>0</v>
      </c>
      <c r="AP2058" s="22" t="str">
        <f t="shared" ca="1" si="97"/>
        <v/>
      </c>
      <c r="AQ2058" s="22" t="str">
        <f t="shared" ca="1" si="98"/>
        <v/>
      </c>
    </row>
    <row r="2059" spans="1:43" x14ac:dyDescent="0.3">
      <c r="A2059" s="2" t="s">
        <v>9361</v>
      </c>
      <c r="B2059" s="2" t="s">
        <v>9362</v>
      </c>
      <c r="C2059" s="2" t="s">
        <v>181</v>
      </c>
      <c r="D2059" s="2" t="s">
        <v>161</v>
      </c>
      <c r="E2059" s="2" t="s">
        <v>165</v>
      </c>
      <c r="F2059" s="2">
        <v>27</v>
      </c>
      <c r="G2059" s="2" t="s">
        <v>83</v>
      </c>
      <c r="H2059" s="2" t="s">
        <v>516</v>
      </c>
      <c r="I2059" s="2" t="s">
        <v>53</v>
      </c>
      <c r="J2059" s="3">
        <v>45268</v>
      </c>
      <c r="K2059" s="3">
        <v>45287</v>
      </c>
      <c r="L2059" s="2" t="s">
        <v>37</v>
      </c>
      <c r="M2059" s="2" t="s">
        <v>104</v>
      </c>
      <c r="N2059" s="2" t="s">
        <v>286</v>
      </c>
      <c r="O2059" s="4">
        <v>117000</v>
      </c>
      <c r="P2059" s="4">
        <v>27900</v>
      </c>
      <c r="Q2059" s="4">
        <v>89100</v>
      </c>
      <c r="R2059" s="2">
        <v>48</v>
      </c>
      <c r="S2059" s="5">
        <v>12.86</v>
      </c>
      <c r="T2059" s="4">
        <v>2811.1</v>
      </c>
      <c r="U2059" s="2" t="s">
        <v>73</v>
      </c>
      <c r="V2059" s="2" t="s">
        <v>74</v>
      </c>
      <c r="W2059" s="4">
        <v>89955.199999999997</v>
      </c>
      <c r="X2059" s="4">
        <v>44977.84</v>
      </c>
      <c r="Y2059" s="4">
        <v>134933.04</v>
      </c>
      <c r="Z2059" s="2">
        <v>0</v>
      </c>
      <c r="AA2059" s="2" t="s">
        <v>56</v>
      </c>
      <c r="AB2059" s="2" t="s">
        <v>15728</v>
      </c>
      <c r="AC2059" s="2" t="s">
        <v>332</v>
      </c>
      <c r="AD2059" s="2" t="s">
        <v>76</v>
      </c>
      <c r="AE2059" s="5">
        <v>76.150000000000006</v>
      </c>
      <c r="AF2059" s="2">
        <v>0</v>
      </c>
      <c r="AG2059" s="2" t="s">
        <v>77</v>
      </c>
      <c r="AH2059" s="2">
        <v>19</v>
      </c>
      <c r="AI2059" s="6" t="str">
        <f t="shared" si="96"/>
        <v>25-34</v>
      </c>
      <c r="AJ2059" s="11">
        <f>YEAR(tbl_LoanData[[#This Row],[Application Date]])</f>
        <v>2023</v>
      </c>
      <c r="AK2059" s="11" t="str">
        <f>TEXT(tbl_LoanData[[#This Row],[Application Date]],"MMMM")</f>
        <v>December</v>
      </c>
      <c r="AL2059" s="12">
        <f>DATE(YEAR(tbl_LoanData[[#This Row],[Application Date]]),MONTH(tbl_LoanData[[#This Row],[Application Date]]),1)</f>
        <v>45261</v>
      </c>
      <c r="AM2059" s="14">
        <f ca="1">IF(AND(tbl_LoanData[[#This Row],[Application Date]]&gt;=EOMONTH(TODAY(),-1)+1,tbl_LoanData[[#This Row],[Application Date]]&lt;=TODAY()),tbl_LoanData[[#This Row],[Loan Amount]],0)</f>
        <v>0</v>
      </c>
      <c r="AN2059" s="14">
        <f>tbl_LoanData[[#This Row],[Amount Paid]]-(Q2059-X2059)</f>
        <v>45833.039999999994</v>
      </c>
      <c r="AO2059" s="14">
        <f>IF(tbl_LoanData[[#This Row],[Application Status]]="Approved",1,0)</f>
        <v>1</v>
      </c>
      <c r="AP2059" s="22" t="str">
        <f t="shared" ca="1" si="97"/>
        <v/>
      </c>
      <c r="AQ2059" s="22" t="str">
        <f t="shared" ca="1" si="98"/>
        <v/>
      </c>
    </row>
    <row r="2060" spans="1:43" x14ac:dyDescent="0.3">
      <c r="A2060" s="2" t="s">
        <v>9401</v>
      </c>
      <c r="B2060" s="2" t="s">
        <v>9402</v>
      </c>
      <c r="C2060" s="2" t="s">
        <v>356</v>
      </c>
      <c r="D2060" s="2" t="s">
        <v>189</v>
      </c>
      <c r="E2060" s="2" t="s">
        <v>91</v>
      </c>
      <c r="F2060" s="2">
        <v>59</v>
      </c>
      <c r="G2060" s="2" t="s">
        <v>69</v>
      </c>
      <c r="H2060" s="2" t="s">
        <v>119</v>
      </c>
      <c r="I2060" s="2" t="s">
        <v>43</v>
      </c>
      <c r="J2060" s="3">
        <v>45279</v>
      </c>
      <c r="K2060" s="3">
        <v>45297</v>
      </c>
      <c r="L2060" s="2" t="s">
        <v>40</v>
      </c>
      <c r="M2060" s="2" t="s">
        <v>71</v>
      </c>
      <c r="N2060" s="2" t="s">
        <v>137</v>
      </c>
      <c r="O2060" s="4">
        <v>852000</v>
      </c>
      <c r="P2060" s="4">
        <v>140400</v>
      </c>
      <c r="Q2060" s="4">
        <v>711600</v>
      </c>
      <c r="R2060" s="2">
        <v>48</v>
      </c>
      <c r="S2060" s="5">
        <v>12.56</v>
      </c>
      <c r="T2060" s="4">
        <v>22273.08</v>
      </c>
      <c r="U2060" s="2" t="s">
        <v>73</v>
      </c>
      <c r="V2060" s="2" t="s">
        <v>74</v>
      </c>
      <c r="W2060" s="4">
        <v>623646.24</v>
      </c>
      <c r="X2060" s="4">
        <v>445461.6</v>
      </c>
      <c r="Y2060" s="4">
        <v>1069107.8400000001</v>
      </c>
      <c r="Z2060" s="2">
        <v>96</v>
      </c>
      <c r="AA2060" s="2" t="s">
        <v>60</v>
      </c>
      <c r="AB2060" s="2" t="s">
        <v>15730</v>
      </c>
      <c r="AC2060" s="2" t="s">
        <v>87</v>
      </c>
      <c r="AD2060" s="2" t="s">
        <v>76</v>
      </c>
      <c r="AE2060" s="5">
        <v>83.52</v>
      </c>
      <c r="AF2060" s="2">
        <v>3</v>
      </c>
      <c r="AG2060" s="2" t="s">
        <v>130</v>
      </c>
      <c r="AH2060" s="2">
        <v>18</v>
      </c>
      <c r="AI2060" s="6" t="str">
        <f t="shared" si="96"/>
        <v>55-64</v>
      </c>
      <c r="AJ2060" s="11">
        <f>YEAR(tbl_LoanData[[#This Row],[Application Date]])</f>
        <v>2023</v>
      </c>
      <c r="AK2060" s="11" t="str">
        <f>TEXT(tbl_LoanData[[#This Row],[Application Date]],"MMMM")</f>
        <v>December</v>
      </c>
      <c r="AL2060" s="12">
        <f>DATE(YEAR(tbl_LoanData[[#This Row],[Application Date]]),MONTH(tbl_LoanData[[#This Row],[Application Date]]),1)</f>
        <v>45261</v>
      </c>
      <c r="AM2060" s="14">
        <f ca="1">IF(AND(tbl_LoanData[[#This Row],[Application Date]]&gt;=EOMONTH(TODAY(),-1)+1,tbl_LoanData[[#This Row],[Application Date]]&lt;=TODAY()),tbl_LoanData[[#This Row],[Loan Amount]],0)</f>
        <v>0</v>
      </c>
      <c r="AN2060" s="14">
        <f>tbl_LoanData[[#This Row],[Amount Paid]]-(Q2060-X2060)</f>
        <v>357507.83999999997</v>
      </c>
      <c r="AO2060" s="14">
        <f>IF(tbl_LoanData[[#This Row],[Application Status]]="Approved",1,0)</f>
        <v>1</v>
      </c>
      <c r="AP2060" s="22" t="str">
        <f t="shared" ca="1" si="97"/>
        <v/>
      </c>
      <c r="AQ2060" s="22" t="str">
        <f t="shared" ca="1" si="98"/>
        <v/>
      </c>
    </row>
    <row r="2061" spans="1:43" x14ac:dyDescent="0.3">
      <c r="A2061" s="2" t="s">
        <v>9527</v>
      </c>
      <c r="B2061" s="2" t="s">
        <v>9528</v>
      </c>
      <c r="C2061" s="2" t="s">
        <v>644</v>
      </c>
      <c r="D2061" s="2" t="s">
        <v>204</v>
      </c>
      <c r="E2061" s="2" t="s">
        <v>189</v>
      </c>
      <c r="F2061" s="2">
        <v>29</v>
      </c>
      <c r="G2061" s="2" t="s">
        <v>83</v>
      </c>
      <c r="H2061" s="2" t="s">
        <v>119</v>
      </c>
      <c r="I2061" s="2" t="s">
        <v>43</v>
      </c>
      <c r="J2061" s="3">
        <v>45263</v>
      </c>
      <c r="K2061" s="3">
        <v>45270</v>
      </c>
      <c r="L2061" s="2" t="s">
        <v>36</v>
      </c>
      <c r="M2061" s="2" t="s">
        <v>111</v>
      </c>
      <c r="N2061" s="2" t="s">
        <v>350</v>
      </c>
      <c r="O2061" s="4">
        <v>2155000</v>
      </c>
      <c r="P2061" s="4">
        <v>499100</v>
      </c>
      <c r="Q2061" s="4">
        <v>1655900</v>
      </c>
      <c r="R2061" s="2">
        <v>12</v>
      </c>
      <c r="S2061" s="5">
        <v>7.23</v>
      </c>
      <c r="T2061" s="4">
        <v>147968.46</v>
      </c>
      <c r="U2061" s="2" t="s">
        <v>73</v>
      </c>
      <c r="V2061" s="2" t="s">
        <v>33</v>
      </c>
      <c r="W2061" s="4">
        <v>1775621.57</v>
      </c>
      <c r="X2061" s="4">
        <v>0</v>
      </c>
      <c r="Y2061" s="4">
        <v>1775621.57</v>
      </c>
      <c r="Z2061" s="2">
        <v>0</v>
      </c>
      <c r="AA2061" s="2" t="s">
        <v>56</v>
      </c>
      <c r="AB2061" s="2" t="s">
        <v>15728</v>
      </c>
      <c r="AC2061" s="2" t="s">
        <v>138</v>
      </c>
      <c r="AD2061" s="2" t="s">
        <v>76</v>
      </c>
      <c r="AE2061" s="5">
        <v>76.84</v>
      </c>
      <c r="AF2061" s="2">
        <v>0</v>
      </c>
      <c r="AG2061" s="2" t="s">
        <v>77</v>
      </c>
      <c r="AH2061" s="2">
        <v>7</v>
      </c>
      <c r="AI2061" s="6" t="str">
        <f t="shared" si="96"/>
        <v>25-34</v>
      </c>
      <c r="AJ2061" s="11">
        <f>YEAR(tbl_LoanData[[#This Row],[Application Date]])</f>
        <v>2023</v>
      </c>
      <c r="AK2061" s="11" t="str">
        <f>TEXT(tbl_LoanData[[#This Row],[Application Date]],"MMMM")</f>
        <v>December</v>
      </c>
      <c r="AL2061" s="12">
        <f>DATE(YEAR(tbl_LoanData[[#This Row],[Application Date]]),MONTH(tbl_LoanData[[#This Row],[Application Date]]),1)</f>
        <v>45261</v>
      </c>
      <c r="AM2061" s="14">
        <f ca="1">IF(AND(tbl_LoanData[[#This Row],[Application Date]]&gt;=EOMONTH(TODAY(),-1)+1,tbl_LoanData[[#This Row],[Application Date]]&lt;=TODAY()),tbl_LoanData[[#This Row],[Loan Amount]],0)</f>
        <v>0</v>
      </c>
      <c r="AN2061" s="14">
        <f>tbl_LoanData[[#This Row],[Amount Paid]]-(Q2061-X2061)</f>
        <v>119721.57000000007</v>
      </c>
      <c r="AO2061" s="14">
        <f>IF(tbl_LoanData[[#This Row],[Application Status]]="Approved",1,0)</f>
        <v>1</v>
      </c>
      <c r="AP2061" s="22" t="str">
        <f t="shared" ca="1" si="97"/>
        <v/>
      </c>
      <c r="AQ2061" s="22" t="str">
        <f t="shared" ca="1" si="98"/>
        <v/>
      </c>
    </row>
    <row r="2062" spans="1:43" ht="14.4" customHeight="1" x14ac:dyDescent="0.3">
      <c r="A2062" s="2" t="s">
        <v>9531</v>
      </c>
      <c r="B2062" s="2" t="s">
        <v>9532</v>
      </c>
      <c r="C2062" s="2" t="s">
        <v>297</v>
      </c>
      <c r="D2062" s="2" t="s">
        <v>134</v>
      </c>
      <c r="E2062" s="2" t="s">
        <v>101</v>
      </c>
      <c r="F2062" s="2">
        <v>44</v>
      </c>
      <c r="G2062" s="2" t="s">
        <v>69</v>
      </c>
      <c r="H2062" s="2" t="s">
        <v>166</v>
      </c>
      <c r="I2062" s="2" t="s">
        <v>46</v>
      </c>
      <c r="J2062" s="3">
        <v>45265</v>
      </c>
      <c r="K2062" s="3"/>
      <c r="L2062" s="2" t="s">
        <v>39</v>
      </c>
      <c r="M2062" s="2" t="s">
        <v>157</v>
      </c>
      <c r="N2062" s="2" t="s">
        <v>158</v>
      </c>
      <c r="O2062" s="4">
        <v>2525000</v>
      </c>
      <c r="P2062" s="4">
        <v>458100</v>
      </c>
      <c r="Q2062" s="4">
        <v>2066900</v>
      </c>
      <c r="R2062" s="2">
        <v>36</v>
      </c>
      <c r="S2062" s="5">
        <v>11.32</v>
      </c>
      <c r="T2062" s="4">
        <v>76911.649999999994</v>
      </c>
      <c r="U2062" s="2" t="s">
        <v>113</v>
      </c>
      <c r="V2062" s="2" t="s">
        <v>97</v>
      </c>
      <c r="W2062" s="4">
        <v>0</v>
      </c>
      <c r="X2062" s="4">
        <v>0</v>
      </c>
      <c r="Y2062" s="4">
        <v>2768819.24</v>
      </c>
      <c r="Z2062" s="2">
        <v>0</v>
      </c>
      <c r="AA2062" s="2" t="s">
        <v>97</v>
      </c>
      <c r="AB2062" s="2" t="s">
        <v>15732</v>
      </c>
      <c r="AC2062" s="2" t="s">
        <v>213</v>
      </c>
      <c r="AD2062" s="2" t="s">
        <v>76</v>
      </c>
      <c r="AE2062" s="5">
        <v>81.86</v>
      </c>
      <c r="AF2062" s="2">
        <v>0</v>
      </c>
      <c r="AG2062" s="2" t="s">
        <v>97</v>
      </c>
      <c r="AH2062" s="2"/>
      <c r="AI2062" s="6" t="str">
        <f t="shared" si="96"/>
        <v>35-44</v>
      </c>
      <c r="AJ2062" s="11">
        <f>YEAR(tbl_LoanData[[#This Row],[Application Date]])</f>
        <v>2023</v>
      </c>
      <c r="AK2062" s="11" t="str">
        <f>TEXT(tbl_LoanData[[#This Row],[Application Date]],"MMMM")</f>
        <v>December</v>
      </c>
      <c r="AL2062" s="12">
        <f>DATE(YEAR(tbl_LoanData[[#This Row],[Application Date]]),MONTH(tbl_LoanData[[#This Row],[Application Date]]),1)</f>
        <v>45261</v>
      </c>
      <c r="AM2062" s="14">
        <f ca="1">IF(AND(tbl_LoanData[[#This Row],[Application Date]]&gt;=EOMONTH(TODAY(),-1)+1,tbl_LoanData[[#This Row],[Application Date]]&lt;=TODAY()),tbl_LoanData[[#This Row],[Loan Amount]],0)</f>
        <v>0</v>
      </c>
      <c r="AN2062" s="14">
        <f>tbl_LoanData[[#This Row],[Amount Paid]]-(Q2062-X2062)</f>
        <v>-2066900</v>
      </c>
      <c r="AO2062" s="14">
        <f>IF(tbl_LoanData[[#This Row],[Application Status]]="Approved",1,0)</f>
        <v>0</v>
      </c>
      <c r="AP2062" s="22" t="str">
        <f t="shared" ca="1" si="97"/>
        <v/>
      </c>
      <c r="AQ2062" s="22" t="str">
        <f t="shared" ca="1" si="98"/>
        <v/>
      </c>
    </row>
    <row r="2063" spans="1:43" x14ac:dyDescent="0.3">
      <c r="A2063" s="2" t="s">
        <v>9575</v>
      </c>
      <c r="B2063" s="2" t="s">
        <v>9576</v>
      </c>
      <c r="C2063" s="2" t="s">
        <v>356</v>
      </c>
      <c r="D2063" s="2" t="s">
        <v>91</v>
      </c>
      <c r="E2063" s="2" t="s">
        <v>81</v>
      </c>
      <c r="F2063" s="2">
        <v>41</v>
      </c>
      <c r="G2063" s="2" t="s">
        <v>69</v>
      </c>
      <c r="H2063" s="2" t="s">
        <v>256</v>
      </c>
      <c r="I2063" s="2" t="s">
        <v>43</v>
      </c>
      <c r="J2063" s="3">
        <v>45285</v>
      </c>
      <c r="K2063" s="3">
        <v>45287</v>
      </c>
      <c r="L2063" s="2" t="s">
        <v>39</v>
      </c>
      <c r="M2063" s="2" t="s">
        <v>94</v>
      </c>
      <c r="N2063" s="2" t="s">
        <v>365</v>
      </c>
      <c r="O2063" s="4">
        <v>2508000</v>
      </c>
      <c r="P2063" s="4">
        <v>966600</v>
      </c>
      <c r="Q2063" s="4">
        <v>1541400</v>
      </c>
      <c r="R2063" s="2">
        <v>48</v>
      </c>
      <c r="S2063" s="5">
        <v>10.53</v>
      </c>
      <c r="T2063" s="4">
        <v>45638.28</v>
      </c>
      <c r="U2063" s="2" t="s">
        <v>73</v>
      </c>
      <c r="V2063" s="2" t="s">
        <v>74</v>
      </c>
      <c r="W2063" s="4">
        <v>1369148.4</v>
      </c>
      <c r="X2063" s="4">
        <v>821489.28</v>
      </c>
      <c r="Y2063" s="4">
        <v>2190637.6800000002</v>
      </c>
      <c r="Z2063" s="2">
        <v>56</v>
      </c>
      <c r="AA2063" s="2" t="s">
        <v>58</v>
      </c>
      <c r="AB2063" s="2" t="s">
        <v>15728</v>
      </c>
      <c r="AC2063" s="2" t="s">
        <v>87</v>
      </c>
      <c r="AD2063" s="2" t="s">
        <v>76</v>
      </c>
      <c r="AE2063" s="5">
        <v>61.46</v>
      </c>
      <c r="AF2063" s="2">
        <v>2</v>
      </c>
      <c r="AG2063" s="2" t="s">
        <v>15718</v>
      </c>
      <c r="AH2063" s="2">
        <v>2</v>
      </c>
      <c r="AI2063" s="6" t="str">
        <f t="shared" si="96"/>
        <v>35-44</v>
      </c>
      <c r="AJ2063" s="11">
        <f>YEAR(tbl_LoanData[[#This Row],[Application Date]])</f>
        <v>2023</v>
      </c>
      <c r="AK2063" s="11" t="str">
        <f>TEXT(tbl_LoanData[[#This Row],[Application Date]],"MMMM")</f>
        <v>December</v>
      </c>
      <c r="AL2063" s="12">
        <f>DATE(YEAR(tbl_LoanData[[#This Row],[Application Date]]),MONTH(tbl_LoanData[[#This Row],[Application Date]]),1)</f>
        <v>45261</v>
      </c>
      <c r="AM2063" s="14">
        <f ca="1">IF(AND(tbl_LoanData[[#This Row],[Application Date]]&gt;=EOMONTH(TODAY(),-1)+1,tbl_LoanData[[#This Row],[Application Date]]&lt;=TODAY()),tbl_LoanData[[#This Row],[Loan Amount]],0)</f>
        <v>0</v>
      </c>
      <c r="AN2063" s="14">
        <f>tbl_LoanData[[#This Row],[Amount Paid]]-(Q2063-X2063)</f>
        <v>649237.67999999993</v>
      </c>
      <c r="AO2063" s="14">
        <f>IF(tbl_LoanData[[#This Row],[Application Status]]="Approved",1,0)</f>
        <v>1</v>
      </c>
      <c r="AP2063" s="22" t="str">
        <f t="shared" ca="1" si="97"/>
        <v/>
      </c>
      <c r="AQ2063" s="22" t="str">
        <f t="shared" ca="1" si="98"/>
        <v/>
      </c>
    </row>
    <row r="2064" spans="1:43" x14ac:dyDescent="0.3">
      <c r="A2064" s="2" t="s">
        <v>9651</v>
      </c>
      <c r="B2064" s="2" t="s">
        <v>9652</v>
      </c>
      <c r="C2064" s="2" t="s">
        <v>343</v>
      </c>
      <c r="D2064" s="2" t="s">
        <v>182</v>
      </c>
      <c r="E2064" s="2" t="s">
        <v>232</v>
      </c>
      <c r="F2064" s="2">
        <v>39</v>
      </c>
      <c r="G2064" s="2" t="s">
        <v>69</v>
      </c>
      <c r="H2064" s="2" t="s">
        <v>166</v>
      </c>
      <c r="I2064" s="2" t="s">
        <v>46</v>
      </c>
      <c r="J2064" s="3">
        <v>45262</v>
      </c>
      <c r="K2064" s="3">
        <v>45267</v>
      </c>
      <c r="L2064" s="2" t="s">
        <v>39</v>
      </c>
      <c r="M2064" s="2" t="s">
        <v>157</v>
      </c>
      <c r="N2064" s="2" t="s">
        <v>359</v>
      </c>
      <c r="O2064" s="4">
        <v>2133000</v>
      </c>
      <c r="P2064" s="4">
        <v>247300</v>
      </c>
      <c r="Q2064" s="4">
        <v>1885700</v>
      </c>
      <c r="R2064" s="2">
        <v>24</v>
      </c>
      <c r="S2064" s="5">
        <v>10.07</v>
      </c>
      <c r="T2064" s="4">
        <v>94395</v>
      </c>
      <c r="U2064" s="2" t="s">
        <v>73</v>
      </c>
      <c r="V2064" s="2" t="s">
        <v>33</v>
      </c>
      <c r="W2064" s="4">
        <v>2265479.98</v>
      </c>
      <c r="X2064" s="4">
        <v>0</v>
      </c>
      <c r="Y2064" s="4">
        <v>2265479.98</v>
      </c>
      <c r="Z2064" s="2">
        <v>0</v>
      </c>
      <c r="AA2064" s="2" t="s">
        <v>56</v>
      </c>
      <c r="AB2064" s="2" t="s">
        <v>15732</v>
      </c>
      <c r="AC2064" s="2" t="s">
        <v>138</v>
      </c>
      <c r="AD2064" s="2" t="s">
        <v>76</v>
      </c>
      <c r="AE2064" s="5">
        <v>88.41</v>
      </c>
      <c r="AF2064" s="2">
        <v>0</v>
      </c>
      <c r="AG2064" s="2" t="s">
        <v>77</v>
      </c>
      <c r="AH2064" s="2">
        <v>5</v>
      </c>
      <c r="AI2064" s="6" t="str">
        <f t="shared" si="96"/>
        <v>35-44</v>
      </c>
      <c r="AJ2064" s="11">
        <f>YEAR(tbl_LoanData[[#This Row],[Application Date]])</f>
        <v>2023</v>
      </c>
      <c r="AK2064" s="11" t="str">
        <f>TEXT(tbl_LoanData[[#This Row],[Application Date]],"MMMM")</f>
        <v>December</v>
      </c>
      <c r="AL2064" s="12">
        <f>DATE(YEAR(tbl_LoanData[[#This Row],[Application Date]]),MONTH(tbl_LoanData[[#This Row],[Application Date]]),1)</f>
        <v>45261</v>
      </c>
      <c r="AM2064" s="14">
        <f ca="1">IF(AND(tbl_LoanData[[#This Row],[Application Date]]&gt;=EOMONTH(TODAY(),-1)+1,tbl_LoanData[[#This Row],[Application Date]]&lt;=TODAY()),tbl_LoanData[[#This Row],[Loan Amount]],0)</f>
        <v>0</v>
      </c>
      <c r="AN2064" s="14">
        <f>tbl_LoanData[[#This Row],[Amount Paid]]-(Q2064-X2064)</f>
        <v>379779.98</v>
      </c>
      <c r="AO2064" s="14">
        <f>IF(tbl_LoanData[[#This Row],[Application Status]]="Approved",1,0)</f>
        <v>1</v>
      </c>
      <c r="AP2064" s="22" t="str">
        <f t="shared" ca="1" si="97"/>
        <v/>
      </c>
      <c r="AQ2064" s="22" t="str">
        <f t="shared" ca="1" si="98"/>
        <v/>
      </c>
    </row>
    <row r="2065" spans="1:43" ht="14.4" customHeight="1" x14ac:dyDescent="0.3">
      <c r="A2065" s="2" t="s">
        <v>9733</v>
      </c>
      <c r="B2065" s="2" t="s">
        <v>9734</v>
      </c>
      <c r="C2065" s="2" t="s">
        <v>644</v>
      </c>
      <c r="D2065" s="2" t="s">
        <v>134</v>
      </c>
      <c r="E2065" s="2" t="s">
        <v>190</v>
      </c>
      <c r="F2065" s="2">
        <v>65</v>
      </c>
      <c r="G2065" s="2" t="s">
        <v>83</v>
      </c>
      <c r="H2065" s="2" t="s">
        <v>126</v>
      </c>
      <c r="I2065" s="2" t="s">
        <v>44</v>
      </c>
      <c r="J2065" s="3">
        <v>45261</v>
      </c>
      <c r="K2065" s="3">
        <v>45267</v>
      </c>
      <c r="L2065" s="2" t="s">
        <v>37</v>
      </c>
      <c r="M2065" s="2" t="s">
        <v>104</v>
      </c>
      <c r="N2065" s="2" t="s">
        <v>286</v>
      </c>
      <c r="O2065" s="4">
        <v>146000</v>
      </c>
      <c r="P2065" s="4">
        <v>15300</v>
      </c>
      <c r="Q2065" s="4">
        <v>130700</v>
      </c>
      <c r="R2065" s="2">
        <v>36</v>
      </c>
      <c r="S2065" s="5">
        <v>6.42</v>
      </c>
      <c r="T2065" s="4">
        <v>4329.8</v>
      </c>
      <c r="U2065" s="2" t="s">
        <v>73</v>
      </c>
      <c r="V2065" s="2" t="s">
        <v>74</v>
      </c>
      <c r="W2065" s="4">
        <v>138553.60000000001</v>
      </c>
      <c r="X2065" s="4">
        <v>17319.22</v>
      </c>
      <c r="Y2065" s="4">
        <v>155872.82</v>
      </c>
      <c r="Z2065" s="2">
        <v>0</v>
      </c>
      <c r="AA2065" s="2" t="s">
        <v>56</v>
      </c>
      <c r="AB2065" s="2" t="s">
        <v>15735</v>
      </c>
      <c r="AC2065" s="2" t="s">
        <v>106</v>
      </c>
      <c r="AD2065" s="2" t="s">
        <v>76</v>
      </c>
      <c r="AE2065" s="5">
        <v>89.52</v>
      </c>
      <c r="AF2065" s="2">
        <v>0</v>
      </c>
      <c r="AG2065" s="2" t="s">
        <v>77</v>
      </c>
      <c r="AH2065" s="2">
        <v>6</v>
      </c>
      <c r="AI2065" s="6" t="str">
        <f t="shared" si="96"/>
        <v>65+</v>
      </c>
      <c r="AJ2065" s="11">
        <f>YEAR(tbl_LoanData[[#This Row],[Application Date]])</f>
        <v>2023</v>
      </c>
      <c r="AK2065" s="11" t="str">
        <f>TEXT(tbl_LoanData[[#This Row],[Application Date]],"MMMM")</f>
        <v>December</v>
      </c>
      <c r="AL2065" s="12">
        <f>DATE(YEAR(tbl_LoanData[[#This Row],[Application Date]]),MONTH(tbl_LoanData[[#This Row],[Application Date]]),1)</f>
        <v>45261</v>
      </c>
      <c r="AM2065" s="14">
        <f ca="1">IF(AND(tbl_LoanData[[#This Row],[Application Date]]&gt;=EOMONTH(TODAY(),-1)+1,tbl_LoanData[[#This Row],[Application Date]]&lt;=TODAY()),tbl_LoanData[[#This Row],[Loan Amount]],0)</f>
        <v>0</v>
      </c>
      <c r="AN2065" s="14">
        <f>tbl_LoanData[[#This Row],[Amount Paid]]-(Q2065-X2065)</f>
        <v>25172.820000000007</v>
      </c>
      <c r="AO2065" s="14">
        <f>IF(tbl_LoanData[[#This Row],[Application Status]]="Approved",1,0)</f>
        <v>1</v>
      </c>
      <c r="AP2065" s="22" t="str">
        <f t="shared" ca="1" si="97"/>
        <v/>
      </c>
      <c r="AQ2065" s="22" t="str">
        <f t="shared" ca="1" si="98"/>
        <v/>
      </c>
    </row>
    <row r="2066" spans="1:43" ht="14.4" customHeight="1" x14ac:dyDescent="0.3">
      <c r="A2066" s="2" t="s">
        <v>9773</v>
      </c>
      <c r="B2066" s="2" t="s">
        <v>9774</v>
      </c>
      <c r="C2066" s="2" t="s">
        <v>712</v>
      </c>
      <c r="D2066" s="2" t="s">
        <v>117</v>
      </c>
      <c r="E2066" s="2" t="s">
        <v>81</v>
      </c>
      <c r="F2066" s="2">
        <v>51</v>
      </c>
      <c r="G2066" s="2" t="s">
        <v>83</v>
      </c>
      <c r="H2066" s="2" t="s">
        <v>265</v>
      </c>
      <c r="I2066" s="2" t="s">
        <v>44</v>
      </c>
      <c r="J2066" s="3">
        <v>45281</v>
      </c>
      <c r="K2066" s="3">
        <v>45286</v>
      </c>
      <c r="L2066" s="2" t="s">
        <v>37</v>
      </c>
      <c r="M2066" s="2" t="s">
        <v>94</v>
      </c>
      <c r="N2066" s="2" t="s">
        <v>488</v>
      </c>
      <c r="O2066" s="4">
        <v>75000</v>
      </c>
      <c r="P2066" s="4">
        <v>21500</v>
      </c>
      <c r="Q2066" s="4">
        <v>53500</v>
      </c>
      <c r="R2066" s="2">
        <v>60</v>
      </c>
      <c r="S2066" s="5">
        <v>5.26</v>
      </c>
      <c r="T2066" s="4">
        <v>1126.18</v>
      </c>
      <c r="U2066" s="2" t="s">
        <v>73</v>
      </c>
      <c r="V2066" s="2" t="s">
        <v>74</v>
      </c>
      <c r="W2066" s="4">
        <v>36037.760000000002</v>
      </c>
      <c r="X2066" s="4">
        <v>31532.74</v>
      </c>
      <c r="Y2066" s="4">
        <v>67570.5</v>
      </c>
      <c r="Z2066" s="2">
        <v>0</v>
      </c>
      <c r="AA2066" s="2" t="s">
        <v>56</v>
      </c>
      <c r="AB2066" s="2" t="s">
        <v>15736</v>
      </c>
      <c r="AC2066" s="2" t="s">
        <v>87</v>
      </c>
      <c r="AD2066" s="2" t="s">
        <v>76</v>
      </c>
      <c r="AE2066" s="5">
        <v>71.33</v>
      </c>
      <c r="AF2066" s="2">
        <v>0</v>
      </c>
      <c r="AG2066" s="2" t="s">
        <v>77</v>
      </c>
      <c r="AH2066" s="2">
        <v>5</v>
      </c>
      <c r="AI2066" s="6" t="str">
        <f t="shared" si="96"/>
        <v>45-54</v>
      </c>
      <c r="AJ2066" s="11">
        <f>YEAR(tbl_LoanData[[#This Row],[Application Date]])</f>
        <v>2023</v>
      </c>
      <c r="AK2066" s="11" t="str">
        <f>TEXT(tbl_LoanData[[#This Row],[Application Date]],"MMMM")</f>
        <v>December</v>
      </c>
      <c r="AL2066" s="12">
        <f>DATE(YEAR(tbl_LoanData[[#This Row],[Application Date]]),MONTH(tbl_LoanData[[#This Row],[Application Date]]),1)</f>
        <v>45261</v>
      </c>
      <c r="AM2066" s="14">
        <f ca="1">IF(AND(tbl_LoanData[[#This Row],[Application Date]]&gt;=EOMONTH(TODAY(),-1)+1,tbl_LoanData[[#This Row],[Application Date]]&lt;=TODAY()),tbl_LoanData[[#This Row],[Loan Amount]],0)</f>
        <v>0</v>
      </c>
      <c r="AN2066" s="14">
        <f>tbl_LoanData[[#This Row],[Amount Paid]]-(Q2066-X2066)</f>
        <v>14070.500000000004</v>
      </c>
      <c r="AO2066" s="14">
        <f>IF(tbl_LoanData[[#This Row],[Application Status]]="Approved",1,0)</f>
        <v>1</v>
      </c>
      <c r="AP2066" s="22" t="str">
        <f t="shared" ca="1" si="97"/>
        <v/>
      </c>
      <c r="AQ2066" s="22" t="str">
        <f t="shared" ca="1" si="98"/>
        <v/>
      </c>
    </row>
    <row r="2067" spans="1:43" ht="14.4" customHeight="1" x14ac:dyDescent="0.3">
      <c r="A2067" s="2" t="s">
        <v>9845</v>
      </c>
      <c r="B2067" s="2" t="s">
        <v>9846</v>
      </c>
      <c r="C2067" s="2" t="s">
        <v>464</v>
      </c>
      <c r="D2067" s="2" t="s">
        <v>232</v>
      </c>
      <c r="E2067" s="2" t="s">
        <v>402</v>
      </c>
      <c r="F2067" s="2">
        <v>24</v>
      </c>
      <c r="G2067" s="2" t="s">
        <v>83</v>
      </c>
      <c r="H2067" s="2" t="s">
        <v>172</v>
      </c>
      <c r="I2067" s="2" t="s">
        <v>45</v>
      </c>
      <c r="J2067" s="3">
        <v>45286</v>
      </c>
      <c r="K2067" s="3">
        <v>45289</v>
      </c>
      <c r="L2067" s="2" t="s">
        <v>37</v>
      </c>
      <c r="M2067" s="2" t="s">
        <v>199</v>
      </c>
      <c r="N2067" s="2" t="s">
        <v>200</v>
      </c>
      <c r="O2067" s="4">
        <v>114000</v>
      </c>
      <c r="P2067" s="4">
        <v>28300</v>
      </c>
      <c r="Q2067" s="4">
        <v>85700</v>
      </c>
      <c r="R2067" s="2">
        <v>60</v>
      </c>
      <c r="S2067" s="5">
        <v>12.77</v>
      </c>
      <c r="T2067" s="4">
        <v>2340.3200000000002</v>
      </c>
      <c r="U2067" s="2" t="s">
        <v>73</v>
      </c>
      <c r="V2067" s="2" t="s">
        <v>74</v>
      </c>
      <c r="W2067" s="4">
        <v>72549.919999999998</v>
      </c>
      <c r="X2067" s="4">
        <v>67869.53</v>
      </c>
      <c r="Y2067" s="4">
        <v>140419.45000000001</v>
      </c>
      <c r="Z2067" s="2">
        <v>28</v>
      </c>
      <c r="AA2067" s="2" t="s">
        <v>57</v>
      </c>
      <c r="AB2067" s="2" t="s">
        <v>15733</v>
      </c>
      <c r="AC2067" s="2" t="s">
        <v>129</v>
      </c>
      <c r="AD2067" s="2" t="s">
        <v>76</v>
      </c>
      <c r="AE2067" s="5">
        <v>75.180000000000007</v>
      </c>
      <c r="AF2067" s="2">
        <v>1</v>
      </c>
      <c r="AG2067" s="2" t="s">
        <v>77</v>
      </c>
      <c r="AH2067" s="2">
        <v>3</v>
      </c>
      <c r="AI2067" s="6" t="str">
        <f t="shared" si="96"/>
        <v>18-24</v>
      </c>
      <c r="AJ2067" s="11">
        <f>YEAR(tbl_LoanData[[#This Row],[Application Date]])</f>
        <v>2023</v>
      </c>
      <c r="AK2067" s="11" t="str">
        <f>TEXT(tbl_LoanData[[#This Row],[Application Date]],"MMMM")</f>
        <v>December</v>
      </c>
      <c r="AL2067" s="12">
        <f>DATE(YEAR(tbl_LoanData[[#This Row],[Application Date]]),MONTH(tbl_LoanData[[#This Row],[Application Date]]),1)</f>
        <v>45261</v>
      </c>
      <c r="AM2067" s="14">
        <f ca="1">IF(AND(tbl_LoanData[[#This Row],[Application Date]]&gt;=EOMONTH(TODAY(),-1)+1,tbl_LoanData[[#This Row],[Application Date]]&lt;=TODAY()),tbl_LoanData[[#This Row],[Loan Amount]],0)</f>
        <v>0</v>
      </c>
      <c r="AN2067" s="14">
        <f>tbl_LoanData[[#This Row],[Amount Paid]]-(Q2067-X2067)</f>
        <v>54719.45</v>
      </c>
      <c r="AO2067" s="14">
        <f>IF(tbl_LoanData[[#This Row],[Application Status]]="Approved",1,0)</f>
        <v>1</v>
      </c>
      <c r="AP2067" s="22" t="str">
        <f t="shared" ca="1" si="97"/>
        <v/>
      </c>
      <c r="AQ2067" s="22" t="str">
        <f t="shared" ca="1" si="98"/>
        <v/>
      </c>
    </row>
    <row r="2068" spans="1:43" ht="14.4" customHeight="1" x14ac:dyDescent="0.3">
      <c r="A2068" s="2" t="s">
        <v>9857</v>
      </c>
      <c r="B2068" s="2" t="s">
        <v>9858</v>
      </c>
      <c r="C2068" s="2" t="s">
        <v>429</v>
      </c>
      <c r="D2068" s="2" t="s">
        <v>204</v>
      </c>
      <c r="E2068" s="2" t="s">
        <v>92</v>
      </c>
      <c r="F2068" s="2">
        <v>44</v>
      </c>
      <c r="G2068" s="2" t="s">
        <v>83</v>
      </c>
      <c r="H2068" s="2" t="s">
        <v>516</v>
      </c>
      <c r="I2068" s="2" t="s">
        <v>53</v>
      </c>
      <c r="J2068" s="3">
        <v>45264</v>
      </c>
      <c r="K2068" s="3">
        <v>45274</v>
      </c>
      <c r="L2068" s="2" t="s">
        <v>36</v>
      </c>
      <c r="M2068" s="2" t="s">
        <v>71</v>
      </c>
      <c r="N2068" s="2" t="s">
        <v>162</v>
      </c>
      <c r="O2068" s="4">
        <v>2001000</v>
      </c>
      <c r="P2068" s="4">
        <v>430000</v>
      </c>
      <c r="Q2068" s="4">
        <v>1571000</v>
      </c>
      <c r="R2068" s="2">
        <v>36</v>
      </c>
      <c r="S2068" s="5">
        <v>14.36</v>
      </c>
      <c r="T2068" s="4">
        <v>62438.52</v>
      </c>
      <c r="U2068" s="2" t="s">
        <v>73</v>
      </c>
      <c r="V2068" s="2" t="s">
        <v>74</v>
      </c>
      <c r="W2068" s="4">
        <v>1998032.64</v>
      </c>
      <c r="X2068" s="4">
        <v>249754.16</v>
      </c>
      <c r="Y2068" s="4">
        <v>2247786.7999999998</v>
      </c>
      <c r="Z2068" s="2">
        <v>0</v>
      </c>
      <c r="AA2068" s="2" t="s">
        <v>56</v>
      </c>
      <c r="AB2068" s="2" t="s">
        <v>15735</v>
      </c>
      <c r="AC2068" s="2" t="s">
        <v>213</v>
      </c>
      <c r="AD2068" s="2" t="s">
        <v>76</v>
      </c>
      <c r="AE2068" s="5">
        <v>78.510000000000005</v>
      </c>
      <c r="AF2068" s="2">
        <v>0</v>
      </c>
      <c r="AG2068" s="2" t="s">
        <v>77</v>
      </c>
      <c r="AH2068" s="2">
        <v>10</v>
      </c>
      <c r="AI2068" s="6" t="str">
        <f t="shared" si="96"/>
        <v>35-44</v>
      </c>
      <c r="AJ2068" s="11">
        <f>YEAR(tbl_LoanData[[#This Row],[Application Date]])</f>
        <v>2023</v>
      </c>
      <c r="AK2068" s="11" t="str">
        <f>TEXT(tbl_LoanData[[#This Row],[Application Date]],"MMMM")</f>
        <v>December</v>
      </c>
      <c r="AL2068" s="12">
        <f>DATE(YEAR(tbl_LoanData[[#This Row],[Application Date]]),MONTH(tbl_LoanData[[#This Row],[Application Date]]),1)</f>
        <v>45261</v>
      </c>
      <c r="AM2068" s="14">
        <f ca="1">IF(AND(tbl_LoanData[[#This Row],[Application Date]]&gt;=EOMONTH(TODAY(),-1)+1,tbl_LoanData[[#This Row],[Application Date]]&lt;=TODAY()),tbl_LoanData[[#This Row],[Loan Amount]],0)</f>
        <v>0</v>
      </c>
      <c r="AN2068" s="14">
        <f>tbl_LoanData[[#This Row],[Amount Paid]]-(Q2068-X2068)</f>
        <v>676786.79999999981</v>
      </c>
      <c r="AO2068" s="14">
        <f>IF(tbl_LoanData[[#This Row],[Application Status]]="Approved",1,0)</f>
        <v>1</v>
      </c>
      <c r="AP2068" s="22" t="str">
        <f t="shared" ca="1" si="97"/>
        <v/>
      </c>
      <c r="AQ2068" s="22" t="str">
        <f t="shared" ca="1" si="98"/>
        <v/>
      </c>
    </row>
    <row r="2069" spans="1:43" ht="14.4" customHeight="1" x14ac:dyDescent="0.3">
      <c r="A2069" s="2" t="s">
        <v>9939</v>
      </c>
      <c r="B2069" s="2" t="s">
        <v>9940</v>
      </c>
      <c r="C2069" s="2" t="s">
        <v>220</v>
      </c>
      <c r="D2069" s="2" t="s">
        <v>134</v>
      </c>
      <c r="E2069" s="2" t="s">
        <v>150</v>
      </c>
      <c r="F2069" s="2">
        <v>59</v>
      </c>
      <c r="G2069" s="2" t="s">
        <v>69</v>
      </c>
      <c r="H2069" s="2" t="s">
        <v>307</v>
      </c>
      <c r="I2069" s="2" t="s">
        <v>43</v>
      </c>
      <c r="J2069" s="3">
        <v>45278</v>
      </c>
      <c r="K2069" s="3">
        <v>45283</v>
      </c>
      <c r="L2069" s="2" t="s">
        <v>39</v>
      </c>
      <c r="M2069" s="2" t="s">
        <v>157</v>
      </c>
      <c r="N2069" s="2" t="s">
        <v>359</v>
      </c>
      <c r="O2069" s="4">
        <v>1254000</v>
      </c>
      <c r="P2069" s="4">
        <v>266100</v>
      </c>
      <c r="Q2069" s="4">
        <v>987900</v>
      </c>
      <c r="R2069" s="2">
        <v>18</v>
      </c>
      <c r="S2069" s="5">
        <v>10.32</v>
      </c>
      <c r="T2069" s="4">
        <v>63379.27</v>
      </c>
      <c r="U2069" s="2" t="s">
        <v>73</v>
      </c>
      <c r="V2069" s="2" t="s">
        <v>34</v>
      </c>
      <c r="W2069" s="4">
        <v>887309.78</v>
      </c>
      <c r="X2069" s="4">
        <v>253517.14</v>
      </c>
      <c r="Y2069" s="4">
        <v>1140826.92</v>
      </c>
      <c r="Z2069" s="2">
        <v>116</v>
      </c>
      <c r="AA2069" s="2" t="s">
        <v>60</v>
      </c>
      <c r="AB2069" s="2" t="s">
        <v>15733</v>
      </c>
      <c r="AC2069" s="2" t="s">
        <v>213</v>
      </c>
      <c r="AD2069" s="2" t="s">
        <v>76</v>
      </c>
      <c r="AE2069" s="5">
        <v>78.78</v>
      </c>
      <c r="AF2069" s="2">
        <v>4</v>
      </c>
      <c r="AG2069" s="2" t="s">
        <v>130</v>
      </c>
      <c r="AH2069" s="2">
        <v>5</v>
      </c>
      <c r="AI2069" s="6" t="str">
        <f t="shared" si="96"/>
        <v>55-64</v>
      </c>
      <c r="AJ2069" s="11">
        <f>YEAR(tbl_LoanData[[#This Row],[Application Date]])</f>
        <v>2023</v>
      </c>
      <c r="AK2069" s="11" t="str">
        <f>TEXT(tbl_LoanData[[#This Row],[Application Date]],"MMMM")</f>
        <v>December</v>
      </c>
      <c r="AL2069" s="12">
        <f>DATE(YEAR(tbl_LoanData[[#This Row],[Application Date]]),MONTH(tbl_LoanData[[#This Row],[Application Date]]),1)</f>
        <v>45261</v>
      </c>
      <c r="AM2069" s="14">
        <f ca="1">IF(AND(tbl_LoanData[[#This Row],[Application Date]]&gt;=EOMONTH(TODAY(),-1)+1,tbl_LoanData[[#This Row],[Application Date]]&lt;=TODAY()),tbl_LoanData[[#This Row],[Loan Amount]],0)</f>
        <v>0</v>
      </c>
      <c r="AN2069" s="14">
        <f>tbl_LoanData[[#This Row],[Amount Paid]]-(Q2069-X2069)</f>
        <v>152926.92000000004</v>
      </c>
      <c r="AO2069" s="14">
        <f>IF(tbl_LoanData[[#This Row],[Application Status]]="Approved",1,0)</f>
        <v>1</v>
      </c>
      <c r="AP2069" s="22" t="str">
        <f t="shared" ca="1" si="97"/>
        <v/>
      </c>
      <c r="AQ2069" s="22" t="str">
        <f t="shared" ca="1" si="98"/>
        <v/>
      </c>
    </row>
    <row r="2070" spans="1:43" ht="14.4" customHeight="1" x14ac:dyDescent="0.3">
      <c r="A2070" s="2" t="s">
        <v>9997</v>
      </c>
      <c r="B2070" s="2" t="s">
        <v>9998</v>
      </c>
      <c r="C2070" s="2" t="s">
        <v>471</v>
      </c>
      <c r="D2070" s="2" t="s">
        <v>232</v>
      </c>
      <c r="E2070" s="2" t="s">
        <v>134</v>
      </c>
      <c r="F2070" s="2">
        <v>28</v>
      </c>
      <c r="G2070" s="2" t="s">
        <v>83</v>
      </c>
      <c r="H2070" s="2" t="s">
        <v>93</v>
      </c>
      <c r="I2070" s="2" t="s">
        <v>50</v>
      </c>
      <c r="J2070" s="3">
        <v>45286</v>
      </c>
      <c r="K2070" s="3">
        <v>45305</v>
      </c>
      <c r="L2070" s="2" t="s">
        <v>39</v>
      </c>
      <c r="M2070" s="2" t="s">
        <v>71</v>
      </c>
      <c r="N2070" s="2" t="s">
        <v>72</v>
      </c>
      <c r="O2070" s="4">
        <v>1630000</v>
      </c>
      <c r="P2070" s="4">
        <v>376900</v>
      </c>
      <c r="Q2070" s="4">
        <v>1253100</v>
      </c>
      <c r="R2070" s="2">
        <v>12</v>
      </c>
      <c r="S2070" s="5">
        <v>10.51</v>
      </c>
      <c r="T2070" s="4">
        <v>115400.07</v>
      </c>
      <c r="U2070" s="2" t="s">
        <v>73</v>
      </c>
      <c r="V2070" s="2" t="s">
        <v>34</v>
      </c>
      <c r="W2070" s="4">
        <v>692400.42</v>
      </c>
      <c r="X2070" s="4">
        <v>692400.39</v>
      </c>
      <c r="Y2070" s="4">
        <v>1384800.81</v>
      </c>
      <c r="Z2070" s="2">
        <v>174</v>
      </c>
      <c r="AA2070" s="2" t="s">
        <v>60</v>
      </c>
      <c r="AB2070" s="2" t="s">
        <v>15732</v>
      </c>
      <c r="AC2070" s="2" t="s">
        <v>129</v>
      </c>
      <c r="AD2070" s="2" t="s">
        <v>76</v>
      </c>
      <c r="AE2070" s="5">
        <v>76.88</v>
      </c>
      <c r="AF2070" s="2">
        <v>6</v>
      </c>
      <c r="AG2070" s="2" t="s">
        <v>130</v>
      </c>
      <c r="AH2070" s="2">
        <v>19</v>
      </c>
      <c r="AI2070" s="6" t="str">
        <f t="shared" si="96"/>
        <v>25-34</v>
      </c>
      <c r="AJ2070" s="11">
        <f>YEAR(tbl_LoanData[[#This Row],[Application Date]])</f>
        <v>2023</v>
      </c>
      <c r="AK2070" s="11" t="str">
        <f>TEXT(tbl_LoanData[[#This Row],[Application Date]],"MMMM")</f>
        <v>December</v>
      </c>
      <c r="AL2070" s="12">
        <f>DATE(YEAR(tbl_LoanData[[#This Row],[Application Date]]),MONTH(tbl_LoanData[[#This Row],[Application Date]]),1)</f>
        <v>45261</v>
      </c>
      <c r="AM2070" s="14">
        <f ca="1">IF(AND(tbl_LoanData[[#This Row],[Application Date]]&gt;=EOMONTH(TODAY(),-1)+1,tbl_LoanData[[#This Row],[Application Date]]&lt;=TODAY()),tbl_LoanData[[#This Row],[Loan Amount]],0)</f>
        <v>0</v>
      </c>
      <c r="AN2070" s="14">
        <f>tbl_LoanData[[#This Row],[Amount Paid]]-(Q2070-X2070)</f>
        <v>131700.81000000006</v>
      </c>
      <c r="AO2070" s="14">
        <f>IF(tbl_LoanData[[#This Row],[Application Status]]="Approved",1,0)</f>
        <v>1</v>
      </c>
      <c r="AP2070" s="22" t="str">
        <f t="shared" ca="1" si="97"/>
        <v/>
      </c>
      <c r="AQ2070" s="22" t="str">
        <f t="shared" ca="1" si="98"/>
        <v/>
      </c>
    </row>
    <row r="2071" spans="1:43" ht="14.4" customHeight="1" x14ac:dyDescent="0.3">
      <c r="A2071" s="2" t="s">
        <v>10017</v>
      </c>
      <c r="B2071" s="2" t="s">
        <v>10018</v>
      </c>
      <c r="C2071" s="2" t="s">
        <v>452</v>
      </c>
      <c r="D2071" s="2" t="s">
        <v>67</v>
      </c>
      <c r="E2071" s="2" t="s">
        <v>293</v>
      </c>
      <c r="F2071" s="2">
        <v>63</v>
      </c>
      <c r="G2071" s="2" t="s">
        <v>83</v>
      </c>
      <c r="H2071" s="2" t="s">
        <v>70</v>
      </c>
      <c r="I2071" s="2" t="s">
        <v>50</v>
      </c>
      <c r="J2071" s="3">
        <v>45276</v>
      </c>
      <c r="K2071" s="3"/>
      <c r="L2071" s="2" t="s">
        <v>37</v>
      </c>
      <c r="M2071" s="2" t="s">
        <v>104</v>
      </c>
      <c r="N2071" s="2" t="s">
        <v>192</v>
      </c>
      <c r="O2071" s="4">
        <v>105000</v>
      </c>
      <c r="P2071" s="4">
        <v>33400</v>
      </c>
      <c r="Q2071" s="4">
        <v>71600</v>
      </c>
      <c r="R2071" s="2">
        <v>36</v>
      </c>
      <c r="S2071" s="5">
        <v>7.34</v>
      </c>
      <c r="T2071" s="4">
        <v>2426.84</v>
      </c>
      <c r="U2071" s="2" t="s">
        <v>96</v>
      </c>
      <c r="V2071" s="2" t="s">
        <v>97</v>
      </c>
      <c r="W2071" s="4">
        <v>0</v>
      </c>
      <c r="X2071" s="4">
        <v>0</v>
      </c>
      <c r="Y2071" s="4">
        <v>87366.32</v>
      </c>
      <c r="Z2071" s="2">
        <v>0</v>
      </c>
      <c r="AA2071" s="2" t="s">
        <v>97</v>
      </c>
      <c r="AB2071" s="2" t="s">
        <v>15728</v>
      </c>
      <c r="AC2071" s="2" t="s">
        <v>75</v>
      </c>
      <c r="AD2071" s="2" t="s">
        <v>76</v>
      </c>
      <c r="AE2071" s="5">
        <v>68.19</v>
      </c>
      <c r="AF2071" s="2">
        <v>0</v>
      </c>
      <c r="AG2071" s="2" t="s">
        <v>97</v>
      </c>
      <c r="AH2071" s="2"/>
      <c r="AI2071" s="6" t="str">
        <f t="shared" si="96"/>
        <v>55-64</v>
      </c>
      <c r="AJ2071" s="11">
        <f>YEAR(tbl_LoanData[[#This Row],[Application Date]])</f>
        <v>2023</v>
      </c>
      <c r="AK2071" s="11" t="str">
        <f>TEXT(tbl_LoanData[[#This Row],[Application Date]],"MMMM")</f>
        <v>December</v>
      </c>
      <c r="AL2071" s="12">
        <f>DATE(YEAR(tbl_LoanData[[#This Row],[Application Date]]),MONTH(tbl_LoanData[[#This Row],[Application Date]]),1)</f>
        <v>45261</v>
      </c>
      <c r="AM2071" s="14">
        <f ca="1">IF(AND(tbl_LoanData[[#This Row],[Application Date]]&gt;=EOMONTH(TODAY(),-1)+1,tbl_LoanData[[#This Row],[Application Date]]&lt;=TODAY()),tbl_LoanData[[#This Row],[Loan Amount]],0)</f>
        <v>0</v>
      </c>
      <c r="AN2071" s="14">
        <f>tbl_LoanData[[#This Row],[Amount Paid]]-(Q2071-X2071)</f>
        <v>-71600</v>
      </c>
      <c r="AO2071" s="14">
        <f>IF(tbl_LoanData[[#This Row],[Application Status]]="Approved",1,0)</f>
        <v>0</v>
      </c>
      <c r="AP2071" s="22" t="str">
        <f t="shared" ca="1" si="97"/>
        <v/>
      </c>
      <c r="AQ2071" s="22" t="str">
        <f t="shared" ca="1" si="98"/>
        <v/>
      </c>
    </row>
    <row r="2072" spans="1:43" ht="14.4" customHeight="1" x14ac:dyDescent="0.3">
      <c r="A2072" s="2" t="s">
        <v>10057</v>
      </c>
      <c r="B2072" s="2" t="s">
        <v>10058</v>
      </c>
      <c r="C2072" s="2" t="s">
        <v>575</v>
      </c>
      <c r="D2072" s="2" t="s">
        <v>254</v>
      </c>
      <c r="E2072" s="2" t="s">
        <v>92</v>
      </c>
      <c r="F2072" s="2">
        <v>39</v>
      </c>
      <c r="G2072" s="2" t="s">
        <v>69</v>
      </c>
      <c r="H2072" s="2" t="s">
        <v>151</v>
      </c>
      <c r="I2072" s="2" t="s">
        <v>46</v>
      </c>
      <c r="J2072" s="3">
        <v>45288</v>
      </c>
      <c r="K2072" s="3">
        <v>45309</v>
      </c>
      <c r="L2072" s="2" t="s">
        <v>37</v>
      </c>
      <c r="M2072" s="2" t="s">
        <v>199</v>
      </c>
      <c r="N2072" s="2" t="s">
        <v>200</v>
      </c>
      <c r="O2072" s="4">
        <v>186000</v>
      </c>
      <c r="P2072" s="4">
        <v>53500</v>
      </c>
      <c r="Q2072" s="4">
        <v>132500</v>
      </c>
      <c r="R2072" s="2">
        <v>60</v>
      </c>
      <c r="S2072" s="5">
        <v>11.65</v>
      </c>
      <c r="T2072" s="4">
        <v>3494.69</v>
      </c>
      <c r="U2072" s="2" t="s">
        <v>73</v>
      </c>
      <c r="V2072" s="2" t="s">
        <v>74</v>
      </c>
      <c r="W2072" s="4">
        <v>108335.39</v>
      </c>
      <c r="X2072" s="4">
        <v>101345.86</v>
      </c>
      <c r="Y2072" s="4">
        <v>209681.25</v>
      </c>
      <c r="Z2072" s="2">
        <v>0</v>
      </c>
      <c r="AA2072" s="2" t="s">
        <v>56</v>
      </c>
      <c r="AB2072" s="2" t="s">
        <v>15736</v>
      </c>
      <c r="AC2072" s="2" t="s">
        <v>360</v>
      </c>
      <c r="AD2072" s="2" t="s">
        <v>76</v>
      </c>
      <c r="AE2072" s="5">
        <v>71.239999999999995</v>
      </c>
      <c r="AF2072" s="2">
        <v>0</v>
      </c>
      <c r="AG2072" s="2" t="s">
        <v>77</v>
      </c>
      <c r="AH2072" s="2">
        <v>21</v>
      </c>
      <c r="AI2072" s="6" t="str">
        <f t="shared" si="96"/>
        <v>35-44</v>
      </c>
      <c r="AJ2072" s="11">
        <f>YEAR(tbl_LoanData[[#This Row],[Application Date]])</f>
        <v>2023</v>
      </c>
      <c r="AK2072" s="11" t="str">
        <f>TEXT(tbl_LoanData[[#This Row],[Application Date]],"MMMM")</f>
        <v>December</v>
      </c>
      <c r="AL2072" s="12">
        <f>DATE(YEAR(tbl_LoanData[[#This Row],[Application Date]]),MONTH(tbl_LoanData[[#This Row],[Application Date]]),1)</f>
        <v>45261</v>
      </c>
      <c r="AM2072" s="14">
        <f ca="1">IF(AND(tbl_LoanData[[#This Row],[Application Date]]&gt;=EOMONTH(TODAY(),-1)+1,tbl_LoanData[[#This Row],[Application Date]]&lt;=TODAY()),tbl_LoanData[[#This Row],[Loan Amount]],0)</f>
        <v>0</v>
      </c>
      <c r="AN2072" s="14">
        <f>tbl_LoanData[[#This Row],[Amount Paid]]-(Q2072-X2072)</f>
        <v>77181.25</v>
      </c>
      <c r="AO2072" s="14">
        <f>IF(tbl_LoanData[[#This Row],[Application Status]]="Approved",1,0)</f>
        <v>1</v>
      </c>
      <c r="AP2072" s="22" t="str">
        <f t="shared" ca="1" si="97"/>
        <v/>
      </c>
      <c r="AQ2072" s="22" t="str">
        <f t="shared" ca="1" si="98"/>
        <v/>
      </c>
    </row>
    <row r="2073" spans="1:43" x14ac:dyDescent="0.3">
      <c r="A2073" s="2" t="s">
        <v>10151</v>
      </c>
      <c r="B2073" s="2" t="s">
        <v>10152</v>
      </c>
      <c r="C2073" s="2" t="s">
        <v>243</v>
      </c>
      <c r="D2073" s="2" t="s">
        <v>101</v>
      </c>
      <c r="E2073" s="2" t="s">
        <v>165</v>
      </c>
      <c r="F2073" s="2">
        <v>45</v>
      </c>
      <c r="G2073" s="2" t="s">
        <v>83</v>
      </c>
      <c r="H2073" s="2" t="s">
        <v>318</v>
      </c>
      <c r="I2073" s="2" t="s">
        <v>42</v>
      </c>
      <c r="J2073" s="3">
        <v>45284</v>
      </c>
      <c r="K2073" s="3">
        <v>45288</v>
      </c>
      <c r="L2073" s="2" t="s">
        <v>39</v>
      </c>
      <c r="M2073" s="2" t="s">
        <v>94</v>
      </c>
      <c r="N2073" s="2" t="s">
        <v>365</v>
      </c>
      <c r="O2073" s="4">
        <v>2142000</v>
      </c>
      <c r="P2073" s="4">
        <v>239400</v>
      </c>
      <c r="Q2073" s="4">
        <v>1902600</v>
      </c>
      <c r="R2073" s="2">
        <v>36</v>
      </c>
      <c r="S2073" s="5">
        <v>11.88</v>
      </c>
      <c r="T2073" s="4">
        <v>71685.740000000005</v>
      </c>
      <c r="U2073" s="2" t="s">
        <v>73</v>
      </c>
      <c r="V2073" s="2" t="s">
        <v>74</v>
      </c>
      <c r="W2073" s="4">
        <v>2293943.6800000002</v>
      </c>
      <c r="X2073" s="4">
        <v>286742.96000000002</v>
      </c>
      <c r="Y2073" s="4">
        <v>2580686.64</v>
      </c>
      <c r="Z2073" s="2">
        <v>0</v>
      </c>
      <c r="AA2073" s="2" t="s">
        <v>56</v>
      </c>
      <c r="AB2073" s="2" t="s">
        <v>15732</v>
      </c>
      <c r="AC2073" s="2" t="s">
        <v>360</v>
      </c>
      <c r="AD2073" s="2" t="s">
        <v>76</v>
      </c>
      <c r="AE2073" s="5">
        <v>88.82</v>
      </c>
      <c r="AF2073" s="2">
        <v>0</v>
      </c>
      <c r="AG2073" s="2" t="s">
        <v>77</v>
      </c>
      <c r="AH2073" s="2">
        <v>4</v>
      </c>
      <c r="AI2073" s="6" t="str">
        <f t="shared" si="96"/>
        <v>45-54</v>
      </c>
      <c r="AJ2073" s="11">
        <f>YEAR(tbl_LoanData[[#This Row],[Application Date]])</f>
        <v>2023</v>
      </c>
      <c r="AK2073" s="11" t="str">
        <f>TEXT(tbl_LoanData[[#This Row],[Application Date]],"MMMM")</f>
        <v>December</v>
      </c>
      <c r="AL2073" s="12">
        <f>DATE(YEAR(tbl_LoanData[[#This Row],[Application Date]]),MONTH(tbl_LoanData[[#This Row],[Application Date]]),1)</f>
        <v>45261</v>
      </c>
      <c r="AM2073" s="14">
        <f ca="1">IF(AND(tbl_LoanData[[#This Row],[Application Date]]&gt;=EOMONTH(TODAY(),-1)+1,tbl_LoanData[[#This Row],[Application Date]]&lt;=TODAY()),tbl_LoanData[[#This Row],[Loan Amount]],0)</f>
        <v>0</v>
      </c>
      <c r="AN2073" s="14">
        <f>tbl_LoanData[[#This Row],[Amount Paid]]-(Q2073-X2073)</f>
        <v>678086.64000000013</v>
      </c>
      <c r="AO2073" s="14">
        <f>IF(tbl_LoanData[[#This Row],[Application Status]]="Approved",1,0)</f>
        <v>1</v>
      </c>
      <c r="AP2073" s="22" t="str">
        <f t="shared" ca="1" si="97"/>
        <v/>
      </c>
      <c r="AQ2073" s="22" t="str">
        <f t="shared" ca="1" si="98"/>
        <v/>
      </c>
    </row>
    <row r="2074" spans="1:43" ht="14.4" customHeight="1" x14ac:dyDescent="0.3">
      <c r="A2074" s="2" t="s">
        <v>10401</v>
      </c>
      <c r="B2074" s="2" t="s">
        <v>10402</v>
      </c>
      <c r="C2074" s="2" t="s">
        <v>868</v>
      </c>
      <c r="D2074" s="2" t="s">
        <v>118</v>
      </c>
      <c r="E2074" s="2" t="s">
        <v>118</v>
      </c>
      <c r="F2074" s="2">
        <v>34</v>
      </c>
      <c r="G2074" s="2" t="s">
        <v>69</v>
      </c>
      <c r="H2074" s="2" t="s">
        <v>237</v>
      </c>
      <c r="I2074" s="2" t="s">
        <v>48</v>
      </c>
      <c r="J2074" s="3">
        <v>45279</v>
      </c>
      <c r="K2074" s="3">
        <v>45286</v>
      </c>
      <c r="L2074" s="2" t="s">
        <v>40</v>
      </c>
      <c r="M2074" s="2" t="s">
        <v>71</v>
      </c>
      <c r="N2074" s="2" t="s">
        <v>137</v>
      </c>
      <c r="O2074" s="4">
        <v>931000</v>
      </c>
      <c r="P2074" s="4">
        <v>133300</v>
      </c>
      <c r="Q2074" s="4">
        <v>797700</v>
      </c>
      <c r="R2074" s="2">
        <v>48</v>
      </c>
      <c r="S2074" s="5">
        <v>8.92</v>
      </c>
      <c r="T2074" s="4">
        <v>22548.32</v>
      </c>
      <c r="U2074" s="2" t="s">
        <v>73</v>
      </c>
      <c r="V2074" s="2" t="s">
        <v>74</v>
      </c>
      <c r="W2074" s="4">
        <v>721546.23999999999</v>
      </c>
      <c r="X2074" s="4">
        <v>360773.12</v>
      </c>
      <c r="Y2074" s="4">
        <v>1082319.3600000001</v>
      </c>
      <c r="Z2074" s="2">
        <v>0</v>
      </c>
      <c r="AA2074" s="2" t="s">
        <v>56</v>
      </c>
      <c r="AB2074" s="2" t="s">
        <v>15728</v>
      </c>
      <c r="AC2074" s="2" t="s">
        <v>332</v>
      </c>
      <c r="AD2074" s="2" t="s">
        <v>76</v>
      </c>
      <c r="AE2074" s="5">
        <v>85.68</v>
      </c>
      <c r="AF2074" s="2">
        <v>0</v>
      </c>
      <c r="AG2074" s="2" t="s">
        <v>77</v>
      </c>
      <c r="AH2074" s="2">
        <v>7</v>
      </c>
      <c r="AI2074" s="6" t="str">
        <f t="shared" si="96"/>
        <v>25-34</v>
      </c>
      <c r="AJ2074" s="11">
        <f>YEAR(tbl_LoanData[[#This Row],[Application Date]])</f>
        <v>2023</v>
      </c>
      <c r="AK2074" s="11" t="str">
        <f>TEXT(tbl_LoanData[[#This Row],[Application Date]],"MMMM")</f>
        <v>December</v>
      </c>
      <c r="AL2074" s="12">
        <f>DATE(YEAR(tbl_LoanData[[#This Row],[Application Date]]),MONTH(tbl_LoanData[[#This Row],[Application Date]]),1)</f>
        <v>45261</v>
      </c>
      <c r="AM2074" s="14">
        <f ca="1">IF(AND(tbl_LoanData[[#This Row],[Application Date]]&gt;=EOMONTH(TODAY(),-1)+1,tbl_LoanData[[#This Row],[Application Date]]&lt;=TODAY()),tbl_LoanData[[#This Row],[Loan Amount]],0)</f>
        <v>0</v>
      </c>
      <c r="AN2074" s="14">
        <f>tbl_LoanData[[#This Row],[Amount Paid]]-(Q2074-X2074)</f>
        <v>284619.36</v>
      </c>
      <c r="AO2074" s="14">
        <f>IF(tbl_LoanData[[#This Row],[Application Status]]="Approved",1,0)</f>
        <v>1</v>
      </c>
      <c r="AP2074" s="22" t="str">
        <f t="shared" ca="1" si="97"/>
        <v/>
      </c>
      <c r="AQ2074" s="22" t="str">
        <f t="shared" ca="1" si="98"/>
        <v/>
      </c>
    </row>
    <row r="2075" spans="1:43" x14ac:dyDescent="0.3">
      <c r="A2075" s="2" t="s">
        <v>10565</v>
      </c>
      <c r="B2075" s="2" t="s">
        <v>10566</v>
      </c>
      <c r="C2075" s="2" t="s">
        <v>243</v>
      </c>
      <c r="D2075" s="2" t="s">
        <v>182</v>
      </c>
      <c r="E2075" s="2" t="s">
        <v>134</v>
      </c>
      <c r="F2075" s="2">
        <v>36</v>
      </c>
      <c r="G2075" s="2" t="s">
        <v>83</v>
      </c>
      <c r="H2075" s="2" t="s">
        <v>318</v>
      </c>
      <c r="I2075" s="2" t="s">
        <v>42</v>
      </c>
      <c r="J2075" s="3">
        <v>45281</v>
      </c>
      <c r="K2075" s="3">
        <v>45287</v>
      </c>
      <c r="L2075" s="2" t="s">
        <v>39</v>
      </c>
      <c r="M2075" s="2" t="s">
        <v>71</v>
      </c>
      <c r="N2075" s="2" t="s">
        <v>294</v>
      </c>
      <c r="O2075" s="4">
        <v>1195000</v>
      </c>
      <c r="P2075" s="4">
        <v>345100</v>
      </c>
      <c r="Q2075" s="4">
        <v>849900</v>
      </c>
      <c r="R2075" s="2">
        <v>18</v>
      </c>
      <c r="S2075" s="5">
        <v>6.85</v>
      </c>
      <c r="T2075" s="4">
        <v>52068.18</v>
      </c>
      <c r="U2075" s="2" t="s">
        <v>73</v>
      </c>
      <c r="V2075" s="2" t="s">
        <v>33</v>
      </c>
      <c r="W2075" s="4">
        <v>937227.22</v>
      </c>
      <c r="X2075" s="4">
        <v>0</v>
      </c>
      <c r="Y2075" s="4">
        <v>937227.22</v>
      </c>
      <c r="Z2075" s="2">
        <v>0</v>
      </c>
      <c r="AA2075" s="2" t="s">
        <v>56</v>
      </c>
      <c r="AB2075" s="2" t="s">
        <v>15735</v>
      </c>
      <c r="AC2075" s="2" t="s">
        <v>129</v>
      </c>
      <c r="AD2075" s="2" t="s">
        <v>76</v>
      </c>
      <c r="AE2075" s="5">
        <v>71.12</v>
      </c>
      <c r="AF2075" s="2">
        <v>0</v>
      </c>
      <c r="AG2075" s="2" t="s">
        <v>77</v>
      </c>
      <c r="AH2075" s="2">
        <v>6</v>
      </c>
      <c r="AI2075" s="6" t="str">
        <f t="shared" si="96"/>
        <v>35-44</v>
      </c>
      <c r="AJ2075" s="11">
        <f>YEAR(tbl_LoanData[[#This Row],[Application Date]])</f>
        <v>2023</v>
      </c>
      <c r="AK2075" s="11" t="str">
        <f>TEXT(tbl_LoanData[[#This Row],[Application Date]],"MMMM")</f>
        <v>December</v>
      </c>
      <c r="AL2075" s="12">
        <f>DATE(YEAR(tbl_LoanData[[#This Row],[Application Date]]),MONTH(tbl_LoanData[[#This Row],[Application Date]]),1)</f>
        <v>45261</v>
      </c>
      <c r="AM2075" s="14">
        <f ca="1">IF(AND(tbl_LoanData[[#This Row],[Application Date]]&gt;=EOMONTH(TODAY(),-1)+1,tbl_LoanData[[#This Row],[Application Date]]&lt;=TODAY()),tbl_LoanData[[#This Row],[Loan Amount]],0)</f>
        <v>0</v>
      </c>
      <c r="AN2075" s="14">
        <f>tbl_LoanData[[#This Row],[Amount Paid]]-(Q2075-X2075)</f>
        <v>87327.219999999972</v>
      </c>
      <c r="AO2075" s="14">
        <f>IF(tbl_LoanData[[#This Row],[Application Status]]="Approved",1,0)</f>
        <v>1</v>
      </c>
      <c r="AP2075" s="22" t="str">
        <f t="shared" ca="1" si="97"/>
        <v/>
      </c>
      <c r="AQ2075" s="22" t="str">
        <f t="shared" ca="1" si="98"/>
        <v/>
      </c>
    </row>
    <row r="2076" spans="1:43" ht="14.4" customHeight="1" x14ac:dyDescent="0.3">
      <c r="A2076" s="2" t="s">
        <v>10597</v>
      </c>
      <c r="B2076" s="2" t="s">
        <v>10598</v>
      </c>
      <c r="C2076" s="2" t="s">
        <v>423</v>
      </c>
      <c r="D2076" s="2" t="s">
        <v>81</v>
      </c>
      <c r="E2076" s="2" t="s">
        <v>91</v>
      </c>
      <c r="F2076" s="2">
        <v>60</v>
      </c>
      <c r="G2076" s="2" t="s">
        <v>69</v>
      </c>
      <c r="H2076" s="2" t="s">
        <v>313</v>
      </c>
      <c r="I2076" s="2" t="s">
        <v>44</v>
      </c>
      <c r="J2076" s="3">
        <v>45264</v>
      </c>
      <c r="K2076" s="3"/>
      <c r="L2076" s="2" t="s">
        <v>40</v>
      </c>
      <c r="M2076" s="2" t="s">
        <v>94</v>
      </c>
      <c r="N2076" s="2" t="s">
        <v>95</v>
      </c>
      <c r="O2076" s="4">
        <v>836000</v>
      </c>
      <c r="P2076" s="4">
        <v>166500</v>
      </c>
      <c r="Q2076" s="4">
        <v>669500</v>
      </c>
      <c r="R2076" s="2">
        <v>60</v>
      </c>
      <c r="S2076" s="5">
        <v>8.8000000000000007</v>
      </c>
      <c r="T2076" s="4">
        <v>16068</v>
      </c>
      <c r="U2076" s="2" t="s">
        <v>96</v>
      </c>
      <c r="V2076" s="2" t="s">
        <v>97</v>
      </c>
      <c r="W2076" s="4">
        <v>0</v>
      </c>
      <c r="X2076" s="4">
        <v>0</v>
      </c>
      <c r="Y2076" s="4">
        <v>964080</v>
      </c>
      <c r="Z2076" s="2">
        <v>0</v>
      </c>
      <c r="AA2076" s="2" t="s">
        <v>97</v>
      </c>
      <c r="AB2076" s="2" t="s">
        <v>15727</v>
      </c>
      <c r="AC2076" s="2" t="s">
        <v>87</v>
      </c>
      <c r="AD2076" s="2" t="s">
        <v>76</v>
      </c>
      <c r="AE2076" s="5">
        <v>80.08</v>
      </c>
      <c r="AF2076" s="2">
        <v>0</v>
      </c>
      <c r="AG2076" s="2" t="s">
        <v>97</v>
      </c>
      <c r="AH2076" s="2"/>
      <c r="AI2076" s="6" t="str">
        <f t="shared" si="96"/>
        <v>55-64</v>
      </c>
      <c r="AJ2076" s="11">
        <f>YEAR(tbl_LoanData[[#This Row],[Application Date]])</f>
        <v>2023</v>
      </c>
      <c r="AK2076" s="11" t="str">
        <f>TEXT(tbl_LoanData[[#This Row],[Application Date]],"MMMM")</f>
        <v>December</v>
      </c>
      <c r="AL2076" s="12">
        <f>DATE(YEAR(tbl_LoanData[[#This Row],[Application Date]]),MONTH(tbl_LoanData[[#This Row],[Application Date]]),1)</f>
        <v>45261</v>
      </c>
      <c r="AM2076" s="14">
        <f ca="1">IF(AND(tbl_LoanData[[#This Row],[Application Date]]&gt;=EOMONTH(TODAY(),-1)+1,tbl_LoanData[[#This Row],[Application Date]]&lt;=TODAY()),tbl_LoanData[[#This Row],[Loan Amount]],0)</f>
        <v>0</v>
      </c>
      <c r="AN2076" s="14">
        <f>tbl_LoanData[[#This Row],[Amount Paid]]-(Q2076-X2076)</f>
        <v>-669500</v>
      </c>
      <c r="AO2076" s="14">
        <f>IF(tbl_LoanData[[#This Row],[Application Status]]="Approved",1,0)</f>
        <v>0</v>
      </c>
      <c r="AP2076" s="22" t="str">
        <f t="shared" ca="1" si="97"/>
        <v/>
      </c>
      <c r="AQ2076" s="22" t="str">
        <f t="shared" ca="1" si="98"/>
        <v/>
      </c>
    </row>
    <row r="2077" spans="1:43" x14ac:dyDescent="0.3">
      <c r="A2077" s="2" t="s">
        <v>10621</v>
      </c>
      <c r="B2077" s="2" t="s">
        <v>10622</v>
      </c>
      <c r="C2077" s="2" t="s">
        <v>124</v>
      </c>
      <c r="D2077" s="2" t="s">
        <v>189</v>
      </c>
      <c r="E2077" s="2" t="s">
        <v>406</v>
      </c>
      <c r="F2077" s="2">
        <v>34</v>
      </c>
      <c r="G2077" s="2" t="s">
        <v>69</v>
      </c>
      <c r="H2077" s="2" t="s">
        <v>543</v>
      </c>
      <c r="I2077" s="2" t="s">
        <v>45</v>
      </c>
      <c r="J2077" s="3">
        <v>45276</v>
      </c>
      <c r="K2077" s="3"/>
      <c r="L2077" s="2" t="s">
        <v>36</v>
      </c>
      <c r="M2077" s="2" t="s">
        <v>94</v>
      </c>
      <c r="N2077" s="2" t="s">
        <v>212</v>
      </c>
      <c r="O2077" s="4">
        <v>884000</v>
      </c>
      <c r="P2077" s="4">
        <v>288300</v>
      </c>
      <c r="Q2077" s="4">
        <v>595700</v>
      </c>
      <c r="R2077" s="2">
        <v>48</v>
      </c>
      <c r="S2077" s="5">
        <v>14.22</v>
      </c>
      <c r="T2077" s="4">
        <v>19469.46</v>
      </c>
      <c r="U2077" s="2" t="s">
        <v>96</v>
      </c>
      <c r="V2077" s="2" t="s">
        <v>97</v>
      </c>
      <c r="W2077" s="4">
        <v>0</v>
      </c>
      <c r="X2077" s="4">
        <v>0</v>
      </c>
      <c r="Y2077" s="4">
        <v>934534.16</v>
      </c>
      <c r="Z2077" s="2">
        <v>0</v>
      </c>
      <c r="AA2077" s="2" t="s">
        <v>97</v>
      </c>
      <c r="AB2077" s="2" t="s">
        <v>15731</v>
      </c>
      <c r="AC2077" s="2" t="s">
        <v>146</v>
      </c>
      <c r="AD2077" s="2" t="s">
        <v>76</v>
      </c>
      <c r="AE2077" s="5">
        <v>67.39</v>
      </c>
      <c r="AF2077" s="2">
        <v>0</v>
      </c>
      <c r="AG2077" s="2" t="s">
        <v>97</v>
      </c>
      <c r="AH2077" s="2"/>
      <c r="AI2077" s="6" t="str">
        <f t="shared" si="96"/>
        <v>25-34</v>
      </c>
      <c r="AJ2077" s="11">
        <f>YEAR(tbl_LoanData[[#This Row],[Application Date]])</f>
        <v>2023</v>
      </c>
      <c r="AK2077" s="11" t="str">
        <f>TEXT(tbl_LoanData[[#This Row],[Application Date]],"MMMM")</f>
        <v>December</v>
      </c>
      <c r="AL2077" s="12">
        <f>DATE(YEAR(tbl_LoanData[[#This Row],[Application Date]]),MONTH(tbl_LoanData[[#This Row],[Application Date]]),1)</f>
        <v>45261</v>
      </c>
      <c r="AM2077" s="14">
        <f ca="1">IF(AND(tbl_LoanData[[#This Row],[Application Date]]&gt;=EOMONTH(TODAY(),-1)+1,tbl_LoanData[[#This Row],[Application Date]]&lt;=TODAY()),tbl_LoanData[[#This Row],[Loan Amount]],0)</f>
        <v>0</v>
      </c>
      <c r="AN2077" s="14">
        <f>tbl_LoanData[[#This Row],[Amount Paid]]-(Q2077-X2077)</f>
        <v>-595700</v>
      </c>
      <c r="AO2077" s="14">
        <f>IF(tbl_LoanData[[#This Row],[Application Status]]="Approved",1,0)</f>
        <v>0</v>
      </c>
      <c r="AP2077" s="22" t="str">
        <f t="shared" ca="1" si="97"/>
        <v/>
      </c>
      <c r="AQ2077" s="22" t="str">
        <f t="shared" ca="1" si="98"/>
        <v/>
      </c>
    </row>
    <row r="2078" spans="1:43" ht="14.4" customHeight="1" x14ac:dyDescent="0.3">
      <c r="A2078" s="2" t="s">
        <v>10645</v>
      </c>
      <c r="B2078" s="2" t="s">
        <v>10646</v>
      </c>
      <c r="C2078" s="2" t="s">
        <v>216</v>
      </c>
      <c r="D2078" s="2" t="s">
        <v>91</v>
      </c>
      <c r="E2078" s="2" t="s">
        <v>68</v>
      </c>
      <c r="F2078" s="2">
        <v>24</v>
      </c>
      <c r="G2078" s="2" t="s">
        <v>83</v>
      </c>
      <c r="H2078" s="2" t="s">
        <v>278</v>
      </c>
      <c r="I2078" s="2" t="s">
        <v>45</v>
      </c>
      <c r="J2078" s="3">
        <v>45274</v>
      </c>
      <c r="K2078" s="3">
        <v>45278</v>
      </c>
      <c r="L2078" s="2" t="s">
        <v>38</v>
      </c>
      <c r="M2078" s="2" t="s">
        <v>111</v>
      </c>
      <c r="N2078" s="2" t="s">
        <v>112</v>
      </c>
      <c r="O2078" s="4">
        <v>1415000</v>
      </c>
      <c r="P2078" s="4">
        <v>416400</v>
      </c>
      <c r="Q2078" s="4">
        <v>998600</v>
      </c>
      <c r="R2078" s="2">
        <v>48</v>
      </c>
      <c r="S2078" s="5">
        <v>5.47</v>
      </c>
      <c r="T2078" s="4">
        <v>25356.12</v>
      </c>
      <c r="U2078" s="2" t="s">
        <v>73</v>
      </c>
      <c r="V2078" s="2" t="s">
        <v>74</v>
      </c>
      <c r="W2078" s="4">
        <v>684615.24</v>
      </c>
      <c r="X2078" s="4">
        <v>532478.43999999994</v>
      </c>
      <c r="Y2078" s="4">
        <v>1217093.68</v>
      </c>
      <c r="Z2078" s="2">
        <v>155</v>
      </c>
      <c r="AA2078" s="2" t="s">
        <v>60</v>
      </c>
      <c r="AB2078" s="2" t="s">
        <v>15727</v>
      </c>
      <c r="AC2078" s="2" t="s">
        <v>138</v>
      </c>
      <c r="AD2078" s="2" t="s">
        <v>76</v>
      </c>
      <c r="AE2078" s="5">
        <v>70.569999999999993</v>
      </c>
      <c r="AF2078" s="2">
        <v>5</v>
      </c>
      <c r="AG2078" s="2" t="s">
        <v>130</v>
      </c>
      <c r="AH2078" s="2">
        <v>4</v>
      </c>
      <c r="AI2078" s="6" t="str">
        <f t="shared" si="96"/>
        <v>18-24</v>
      </c>
      <c r="AJ2078" s="11">
        <f>YEAR(tbl_LoanData[[#This Row],[Application Date]])</f>
        <v>2023</v>
      </c>
      <c r="AK2078" s="11" t="str">
        <f>TEXT(tbl_LoanData[[#This Row],[Application Date]],"MMMM")</f>
        <v>December</v>
      </c>
      <c r="AL2078" s="12">
        <f>DATE(YEAR(tbl_LoanData[[#This Row],[Application Date]]),MONTH(tbl_LoanData[[#This Row],[Application Date]]),1)</f>
        <v>45261</v>
      </c>
      <c r="AM2078" s="14">
        <f ca="1">IF(AND(tbl_LoanData[[#This Row],[Application Date]]&gt;=EOMONTH(TODAY(),-1)+1,tbl_LoanData[[#This Row],[Application Date]]&lt;=TODAY()),tbl_LoanData[[#This Row],[Loan Amount]],0)</f>
        <v>0</v>
      </c>
      <c r="AN2078" s="14">
        <f>tbl_LoanData[[#This Row],[Amount Paid]]-(Q2078-X2078)</f>
        <v>218493.67999999993</v>
      </c>
      <c r="AO2078" s="14">
        <f>IF(tbl_LoanData[[#This Row],[Application Status]]="Approved",1,0)</f>
        <v>1</v>
      </c>
      <c r="AP2078" s="22" t="str">
        <f t="shared" ca="1" si="97"/>
        <v/>
      </c>
      <c r="AQ2078" s="22" t="str">
        <f t="shared" ca="1" si="98"/>
        <v/>
      </c>
    </row>
    <row r="2079" spans="1:43" ht="14.4" customHeight="1" x14ac:dyDescent="0.3">
      <c r="A2079" s="2" t="s">
        <v>10687</v>
      </c>
      <c r="B2079" s="2" t="s">
        <v>10688</v>
      </c>
      <c r="C2079" s="2" t="s">
        <v>840</v>
      </c>
      <c r="D2079" s="2" t="s">
        <v>232</v>
      </c>
      <c r="E2079" s="2" t="s">
        <v>182</v>
      </c>
      <c r="F2079" s="2">
        <v>33</v>
      </c>
      <c r="G2079" s="2" t="s">
        <v>83</v>
      </c>
      <c r="H2079" s="2" t="s">
        <v>110</v>
      </c>
      <c r="I2079" s="2" t="s">
        <v>46</v>
      </c>
      <c r="J2079" s="3">
        <v>45270</v>
      </c>
      <c r="K2079" s="3">
        <v>45278</v>
      </c>
      <c r="L2079" s="2" t="s">
        <v>38</v>
      </c>
      <c r="M2079" s="2" t="s">
        <v>111</v>
      </c>
      <c r="N2079" s="2" t="s">
        <v>112</v>
      </c>
      <c r="O2079" s="4">
        <v>1500000</v>
      </c>
      <c r="P2079" s="4">
        <v>571200</v>
      </c>
      <c r="Q2079" s="4">
        <v>928800</v>
      </c>
      <c r="R2079" s="2">
        <v>48</v>
      </c>
      <c r="S2079" s="5">
        <v>10.08</v>
      </c>
      <c r="T2079" s="4">
        <v>27151.919999999998</v>
      </c>
      <c r="U2079" s="2" t="s">
        <v>73</v>
      </c>
      <c r="V2079" s="2" t="s">
        <v>74</v>
      </c>
      <c r="W2079" s="4">
        <v>868861.43999999994</v>
      </c>
      <c r="X2079" s="4">
        <v>434430.71999999997</v>
      </c>
      <c r="Y2079" s="4">
        <v>1303292.1599999999</v>
      </c>
      <c r="Z2079" s="2">
        <v>0</v>
      </c>
      <c r="AA2079" s="2" t="s">
        <v>56</v>
      </c>
      <c r="AB2079" s="2" t="s">
        <v>15729</v>
      </c>
      <c r="AC2079" s="2" t="s">
        <v>360</v>
      </c>
      <c r="AD2079" s="2" t="s">
        <v>76</v>
      </c>
      <c r="AE2079" s="5">
        <v>61.92</v>
      </c>
      <c r="AF2079" s="2">
        <v>0</v>
      </c>
      <c r="AG2079" s="2" t="s">
        <v>77</v>
      </c>
      <c r="AH2079" s="2">
        <v>8</v>
      </c>
      <c r="AI2079" s="6" t="str">
        <f t="shared" si="96"/>
        <v>25-34</v>
      </c>
      <c r="AJ2079" s="11">
        <f>YEAR(tbl_LoanData[[#This Row],[Application Date]])</f>
        <v>2023</v>
      </c>
      <c r="AK2079" s="11" t="str">
        <f>TEXT(tbl_LoanData[[#This Row],[Application Date]],"MMMM")</f>
        <v>December</v>
      </c>
      <c r="AL2079" s="12">
        <f>DATE(YEAR(tbl_LoanData[[#This Row],[Application Date]]),MONTH(tbl_LoanData[[#This Row],[Application Date]]),1)</f>
        <v>45261</v>
      </c>
      <c r="AM2079" s="14">
        <f ca="1">IF(AND(tbl_LoanData[[#This Row],[Application Date]]&gt;=EOMONTH(TODAY(),-1)+1,tbl_LoanData[[#This Row],[Application Date]]&lt;=TODAY()),tbl_LoanData[[#This Row],[Loan Amount]],0)</f>
        <v>0</v>
      </c>
      <c r="AN2079" s="14">
        <f>tbl_LoanData[[#This Row],[Amount Paid]]-(Q2079-X2079)</f>
        <v>374492.15999999992</v>
      </c>
      <c r="AO2079" s="14">
        <f>IF(tbl_LoanData[[#This Row],[Application Status]]="Approved",1,0)</f>
        <v>1</v>
      </c>
      <c r="AP2079" s="22" t="str">
        <f t="shared" ca="1" si="97"/>
        <v/>
      </c>
      <c r="AQ2079" s="22" t="str">
        <f t="shared" ca="1" si="98"/>
        <v/>
      </c>
    </row>
    <row r="2080" spans="1:43" ht="14.4" customHeight="1" x14ac:dyDescent="0.3">
      <c r="A2080" s="2" t="s">
        <v>10701</v>
      </c>
      <c r="B2080" s="2" t="s">
        <v>10702</v>
      </c>
      <c r="C2080" s="2" t="s">
        <v>452</v>
      </c>
      <c r="D2080" s="2" t="s">
        <v>189</v>
      </c>
      <c r="E2080" s="2" t="s">
        <v>67</v>
      </c>
      <c r="F2080" s="2">
        <v>35</v>
      </c>
      <c r="G2080" s="2" t="s">
        <v>83</v>
      </c>
      <c r="H2080" s="2" t="s">
        <v>466</v>
      </c>
      <c r="I2080" s="2" t="s">
        <v>43</v>
      </c>
      <c r="J2080" s="3">
        <v>45264</v>
      </c>
      <c r="K2080" s="3">
        <v>45275</v>
      </c>
      <c r="L2080" s="2" t="s">
        <v>39</v>
      </c>
      <c r="M2080" s="2" t="s">
        <v>167</v>
      </c>
      <c r="N2080" s="2" t="s">
        <v>491</v>
      </c>
      <c r="O2080" s="4">
        <v>2433000</v>
      </c>
      <c r="P2080" s="4">
        <v>430300</v>
      </c>
      <c r="Q2080" s="4">
        <v>2002700</v>
      </c>
      <c r="R2080" s="2">
        <v>48</v>
      </c>
      <c r="S2080" s="5">
        <v>13.9</v>
      </c>
      <c r="T2080" s="4">
        <v>64920.86</v>
      </c>
      <c r="U2080" s="2" t="s">
        <v>73</v>
      </c>
      <c r="V2080" s="2" t="s">
        <v>74</v>
      </c>
      <c r="W2080" s="4">
        <v>2077467.52</v>
      </c>
      <c r="X2080" s="4">
        <v>1038733.68</v>
      </c>
      <c r="Y2080" s="4">
        <v>3116201.2</v>
      </c>
      <c r="Z2080" s="2">
        <v>0</v>
      </c>
      <c r="AA2080" s="2" t="s">
        <v>56</v>
      </c>
      <c r="AB2080" s="2" t="s">
        <v>15735</v>
      </c>
      <c r="AC2080" s="2" t="s">
        <v>213</v>
      </c>
      <c r="AD2080" s="2" t="s">
        <v>76</v>
      </c>
      <c r="AE2080" s="5">
        <v>82.31</v>
      </c>
      <c r="AF2080" s="2">
        <v>0</v>
      </c>
      <c r="AG2080" s="2" t="s">
        <v>77</v>
      </c>
      <c r="AH2080" s="2">
        <v>11</v>
      </c>
      <c r="AI2080" s="6" t="str">
        <f t="shared" si="96"/>
        <v>35-44</v>
      </c>
      <c r="AJ2080" s="11">
        <f>YEAR(tbl_LoanData[[#This Row],[Application Date]])</f>
        <v>2023</v>
      </c>
      <c r="AK2080" s="11" t="str">
        <f>TEXT(tbl_LoanData[[#This Row],[Application Date]],"MMMM")</f>
        <v>December</v>
      </c>
      <c r="AL2080" s="12">
        <f>DATE(YEAR(tbl_LoanData[[#This Row],[Application Date]]),MONTH(tbl_LoanData[[#This Row],[Application Date]]),1)</f>
        <v>45261</v>
      </c>
      <c r="AM2080" s="14">
        <f ca="1">IF(AND(tbl_LoanData[[#This Row],[Application Date]]&gt;=EOMONTH(TODAY(),-1)+1,tbl_LoanData[[#This Row],[Application Date]]&lt;=TODAY()),tbl_LoanData[[#This Row],[Loan Amount]],0)</f>
        <v>0</v>
      </c>
      <c r="AN2080" s="14">
        <f>tbl_LoanData[[#This Row],[Amount Paid]]-(Q2080-X2080)</f>
        <v>1113501.2000000002</v>
      </c>
      <c r="AO2080" s="14">
        <f>IF(tbl_LoanData[[#This Row],[Application Status]]="Approved",1,0)</f>
        <v>1</v>
      </c>
      <c r="AP2080" s="22" t="str">
        <f t="shared" ca="1" si="97"/>
        <v/>
      </c>
      <c r="AQ2080" s="22" t="str">
        <f t="shared" ca="1" si="98"/>
        <v/>
      </c>
    </row>
    <row r="2081" spans="1:43" ht="14.4" customHeight="1" x14ac:dyDescent="0.3">
      <c r="A2081" s="2" t="s">
        <v>10707</v>
      </c>
      <c r="B2081" s="2" t="s">
        <v>10708</v>
      </c>
      <c r="C2081" s="2" t="s">
        <v>1573</v>
      </c>
      <c r="D2081" s="2" t="s">
        <v>209</v>
      </c>
      <c r="E2081" s="2" t="s">
        <v>165</v>
      </c>
      <c r="F2081" s="2">
        <v>58</v>
      </c>
      <c r="G2081" s="2" t="s">
        <v>69</v>
      </c>
      <c r="H2081" s="2" t="s">
        <v>136</v>
      </c>
      <c r="I2081" s="2" t="s">
        <v>49</v>
      </c>
      <c r="J2081" s="3">
        <v>45289</v>
      </c>
      <c r="K2081" s="3">
        <v>45296</v>
      </c>
      <c r="L2081" s="2" t="s">
        <v>37</v>
      </c>
      <c r="M2081" s="2" t="s">
        <v>199</v>
      </c>
      <c r="N2081" s="2" t="s">
        <v>200</v>
      </c>
      <c r="O2081" s="4">
        <v>188000</v>
      </c>
      <c r="P2081" s="4">
        <v>40900</v>
      </c>
      <c r="Q2081" s="4">
        <v>147100</v>
      </c>
      <c r="R2081" s="2">
        <v>36</v>
      </c>
      <c r="S2081" s="5">
        <v>11.5</v>
      </c>
      <c r="T2081" s="4">
        <v>5495.82</v>
      </c>
      <c r="U2081" s="2" t="s">
        <v>73</v>
      </c>
      <c r="V2081" s="2" t="s">
        <v>74</v>
      </c>
      <c r="W2081" s="4">
        <v>170370.42</v>
      </c>
      <c r="X2081" s="4">
        <v>27479.08</v>
      </c>
      <c r="Y2081" s="4">
        <v>197849.5</v>
      </c>
      <c r="Z2081" s="2">
        <v>0</v>
      </c>
      <c r="AA2081" s="2" t="s">
        <v>56</v>
      </c>
      <c r="AB2081" s="2" t="s">
        <v>15727</v>
      </c>
      <c r="AC2081" s="2" t="s">
        <v>360</v>
      </c>
      <c r="AD2081" s="2" t="s">
        <v>76</v>
      </c>
      <c r="AE2081" s="5">
        <v>78.239999999999995</v>
      </c>
      <c r="AF2081" s="2">
        <v>0</v>
      </c>
      <c r="AG2081" s="2" t="s">
        <v>77</v>
      </c>
      <c r="AH2081" s="2">
        <v>7</v>
      </c>
      <c r="AI2081" s="6" t="str">
        <f t="shared" si="96"/>
        <v>55-64</v>
      </c>
      <c r="AJ2081" s="11">
        <f>YEAR(tbl_LoanData[[#This Row],[Application Date]])</f>
        <v>2023</v>
      </c>
      <c r="AK2081" s="11" t="str">
        <f>TEXT(tbl_LoanData[[#This Row],[Application Date]],"MMMM")</f>
        <v>December</v>
      </c>
      <c r="AL2081" s="12">
        <f>DATE(YEAR(tbl_LoanData[[#This Row],[Application Date]]),MONTH(tbl_LoanData[[#This Row],[Application Date]]),1)</f>
        <v>45261</v>
      </c>
      <c r="AM2081" s="14">
        <f ca="1">IF(AND(tbl_LoanData[[#This Row],[Application Date]]&gt;=EOMONTH(TODAY(),-1)+1,tbl_LoanData[[#This Row],[Application Date]]&lt;=TODAY()),tbl_LoanData[[#This Row],[Loan Amount]],0)</f>
        <v>0</v>
      </c>
      <c r="AN2081" s="14">
        <f>tbl_LoanData[[#This Row],[Amount Paid]]-(Q2081-X2081)</f>
        <v>50749.500000000015</v>
      </c>
      <c r="AO2081" s="14">
        <f>IF(tbl_LoanData[[#This Row],[Application Status]]="Approved",1,0)</f>
        <v>1</v>
      </c>
      <c r="AP2081" s="22" t="str">
        <f t="shared" ca="1" si="97"/>
        <v/>
      </c>
      <c r="AQ2081" s="22" t="str">
        <f t="shared" ca="1" si="98"/>
        <v/>
      </c>
    </row>
    <row r="2082" spans="1:43" ht="14.4" customHeight="1" x14ac:dyDescent="0.3">
      <c r="A2082" s="2" t="s">
        <v>10753</v>
      </c>
      <c r="B2082" s="2" t="s">
        <v>10754</v>
      </c>
      <c r="C2082" s="2" t="s">
        <v>249</v>
      </c>
      <c r="D2082" s="2" t="s">
        <v>254</v>
      </c>
      <c r="E2082" s="2" t="s">
        <v>91</v>
      </c>
      <c r="F2082" s="2">
        <v>39</v>
      </c>
      <c r="G2082" s="2" t="s">
        <v>69</v>
      </c>
      <c r="H2082" s="2" t="s">
        <v>278</v>
      </c>
      <c r="I2082" s="2" t="s">
        <v>45</v>
      </c>
      <c r="J2082" s="3">
        <v>45271</v>
      </c>
      <c r="K2082" s="3">
        <v>45284</v>
      </c>
      <c r="L2082" s="2" t="s">
        <v>36</v>
      </c>
      <c r="M2082" s="2" t="s">
        <v>71</v>
      </c>
      <c r="N2082" s="2" t="s">
        <v>162</v>
      </c>
      <c r="O2082" s="4">
        <v>1559000</v>
      </c>
      <c r="P2082" s="4">
        <v>386200</v>
      </c>
      <c r="Q2082" s="4">
        <v>1172800</v>
      </c>
      <c r="R2082" s="2">
        <v>48</v>
      </c>
      <c r="S2082" s="5">
        <v>14.02</v>
      </c>
      <c r="T2082" s="4">
        <v>38135.550000000003</v>
      </c>
      <c r="U2082" s="2" t="s">
        <v>73</v>
      </c>
      <c r="V2082" s="2" t="s">
        <v>74</v>
      </c>
      <c r="W2082" s="4">
        <v>1029659.85</v>
      </c>
      <c r="X2082" s="4">
        <v>800846.39</v>
      </c>
      <c r="Y2082" s="4">
        <v>1830506.24</v>
      </c>
      <c r="Z2082" s="2">
        <v>155</v>
      </c>
      <c r="AA2082" s="2" t="s">
        <v>60</v>
      </c>
      <c r="AB2082" s="2" t="s">
        <v>15735</v>
      </c>
      <c r="AC2082" s="2" t="s">
        <v>121</v>
      </c>
      <c r="AD2082" s="2" t="s">
        <v>76</v>
      </c>
      <c r="AE2082" s="5">
        <v>75.23</v>
      </c>
      <c r="AF2082" s="2">
        <v>5</v>
      </c>
      <c r="AG2082" s="2" t="s">
        <v>130</v>
      </c>
      <c r="AH2082" s="2">
        <v>13</v>
      </c>
      <c r="AI2082" s="6" t="str">
        <f t="shared" si="96"/>
        <v>35-44</v>
      </c>
      <c r="AJ2082" s="11">
        <f>YEAR(tbl_LoanData[[#This Row],[Application Date]])</f>
        <v>2023</v>
      </c>
      <c r="AK2082" s="11" t="str">
        <f>TEXT(tbl_LoanData[[#This Row],[Application Date]],"MMMM")</f>
        <v>December</v>
      </c>
      <c r="AL2082" s="12">
        <f>DATE(YEAR(tbl_LoanData[[#This Row],[Application Date]]),MONTH(tbl_LoanData[[#This Row],[Application Date]]),1)</f>
        <v>45261</v>
      </c>
      <c r="AM2082" s="14">
        <f ca="1">IF(AND(tbl_LoanData[[#This Row],[Application Date]]&gt;=EOMONTH(TODAY(),-1)+1,tbl_LoanData[[#This Row],[Application Date]]&lt;=TODAY()),tbl_LoanData[[#This Row],[Loan Amount]],0)</f>
        <v>0</v>
      </c>
      <c r="AN2082" s="14">
        <f>tbl_LoanData[[#This Row],[Amount Paid]]-(Q2082-X2082)</f>
        <v>657706.23999999999</v>
      </c>
      <c r="AO2082" s="14">
        <f>IF(tbl_LoanData[[#This Row],[Application Status]]="Approved",1,0)</f>
        <v>1</v>
      </c>
      <c r="AP2082" s="22" t="str">
        <f t="shared" ca="1" si="97"/>
        <v/>
      </c>
      <c r="AQ2082" s="22" t="str">
        <f t="shared" ca="1" si="98"/>
        <v/>
      </c>
    </row>
    <row r="2083" spans="1:43" ht="14.4" customHeight="1" x14ac:dyDescent="0.3">
      <c r="A2083" s="2" t="s">
        <v>10757</v>
      </c>
      <c r="B2083" s="2" t="s">
        <v>10758</v>
      </c>
      <c r="C2083" s="2" t="s">
        <v>322</v>
      </c>
      <c r="D2083" s="2" t="s">
        <v>311</v>
      </c>
      <c r="E2083" s="2" t="s">
        <v>447</v>
      </c>
      <c r="F2083" s="2">
        <v>32</v>
      </c>
      <c r="G2083" s="2" t="s">
        <v>83</v>
      </c>
      <c r="H2083" s="2" t="s">
        <v>273</v>
      </c>
      <c r="I2083" s="2" t="s">
        <v>45</v>
      </c>
      <c r="J2083" s="3">
        <v>45268</v>
      </c>
      <c r="K2083" s="3">
        <v>45282</v>
      </c>
      <c r="L2083" s="2" t="s">
        <v>36</v>
      </c>
      <c r="M2083" s="2" t="s">
        <v>111</v>
      </c>
      <c r="N2083" s="2" t="s">
        <v>350</v>
      </c>
      <c r="O2083" s="4">
        <v>1176000</v>
      </c>
      <c r="P2083" s="4">
        <v>435900</v>
      </c>
      <c r="Q2083" s="4">
        <v>740100</v>
      </c>
      <c r="R2083" s="2">
        <v>48</v>
      </c>
      <c r="S2083" s="5">
        <v>7.34</v>
      </c>
      <c r="T2083" s="4">
        <v>19945.7</v>
      </c>
      <c r="U2083" s="2" t="s">
        <v>73</v>
      </c>
      <c r="V2083" s="2" t="s">
        <v>74</v>
      </c>
      <c r="W2083" s="4">
        <v>638262.4</v>
      </c>
      <c r="X2083" s="4">
        <v>319130.96000000002</v>
      </c>
      <c r="Y2083" s="4">
        <v>957393.36</v>
      </c>
      <c r="Z2083" s="2">
        <v>0</v>
      </c>
      <c r="AA2083" s="2" t="s">
        <v>56</v>
      </c>
      <c r="AB2083" s="2" t="s">
        <v>15731</v>
      </c>
      <c r="AC2083" s="2" t="s">
        <v>146</v>
      </c>
      <c r="AD2083" s="2" t="s">
        <v>76</v>
      </c>
      <c r="AE2083" s="5">
        <v>62.93</v>
      </c>
      <c r="AF2083" s="2">
        <v>0</v>
      </c>
      <c r="AG2083" s="2" t="s">
        <v>77</v>
      </c>
      <c r="AH2083" s="2">
        <v>14</v>
      </c>
      <c r="AI2083" s="6" t="str">
        <f t="shared" si="96"/>
        <v>25-34</v>
      </c>
      <c r="AJ2083" s="11">
        <f>YEAR(tbl_LoanData[[#This Row],[Application Date]])</f>
        <v>2023</v>
      </c>
      <c r="AK2083" s="11" t="str">
        <f>TEXT(tbl_LoanData[[#This Row],[Application Date]],"MMMM")</f>
        <v>December</v>
      </c>
      <c r="AL2083" s="12">
        <f>DATE(YEAR(tbl_LoanData[[#This Row],[Application Date]]),MONTH(tbl_LoanData[[#This Row],[Application Date]]),1)</f>
        <v>45261</v>
      </c>
      <c r="AM2083" s="14">
        <f ca="1">IF(AND(tbl_LoanData[[#This Row],[Application Date]]&gt;=EOMONTH(TODAY(),-1)+1,tbl_LoanData[[#This Row],[Application Date]]&lt;=TODAY()),tbl_LoanData[[#This Row],[Loan Amount]],0)</f>
        <v>0</v>
      </c>
      <c r="AN2083" s="14">
        <f>tbl_LoanData[[#This Row],[Amount Paid]]-(Q2083-X2083)</f>
        <v>217293.36000000004</v>
      </c>
      <c r="AO2083" s="14">
        <f>IF(tbl_LoanData[[#This Row],[Application Status]]="Approved",1,0)</f>
        <v>1</v>
      </c>
      <c r="AP2083" s="22" t="str">
        <f t="shared" ca="1" si="97"/>
        <v/>
      </c>
      <c r="AQ2083" s="22" t="str">
        <f t="shared" ca="1" si="98"/>
        <v/>
      </c>
    </row>
    <row r="2084" spans="1:43" ht="14.4" customHeight="1" x14ac:dyDescent="0.3">
      <c r="A2084" s="2" t="s">
        <v>10761</v>
      </c>
      <c r="B2084" s="2" t="s">
        <v>10762</v>
      </c>
      <c r="C2084" s="2" t="s">
        <v>840</v>
      </c>
      <c r="D2084" s="2" t="s">
        <v>204</v>
      </c>
      <c r="E2084" s="2" t="s">
        <v>182</v>
      </c>
      <c r="F2084" s="2">
        <v>37</v>
      </c>
      <c r="G2084" s="2" t="s">
        <v>83</v>
      </c>
      <c r="H2084" s="2" t="s">
        <v>285</v>
      </c>
      <c r="I2084" s="2" t="s">
        <v>55</v>
      </c>
      <c r="J2084" s="3">
        <v>45290</v>
      </c>
      <c r="K2084" s="3">
        <v>45311</v>
      </c>
      <c r="L2084" s="2" t="s">
        <v>39</v>
      </c>
      <c r="M2084" s="2" t="s">
        <v>94</v>
      </c>
      <c r="N2084" s="2" t="s">
        <v>418</v>
      </c>
      <c r="O2084" s="4">
        <v>1364000</v>
      </c>
      <c r="P2084" s="4">
        <v>430700</v>
      </c>
      <c r="Q2084" s="4">
        <v>933300</v>
      </c>
      <c r="R2084" s="2">
        <v>18</v>
      </c>
      <c r="S2084" s="5">
        <v>5.93</v>
      </c>
      <c r="T2084" s="4">
        <v>56462.06</v>
      </c>
      <c r="U2084" s="2" t="s">
        <v>73</v>
      </c>
      <c r="V2084" s="2" t="s">
        <v>33</v>
      </c>
      <c r="W2084" s="4">
        <v>1016317.04</v>
      </c>
      <c r="X2084" s="4">
        <v>0</v>
      </c>
      <c r="Y2084" s="4">
        <v>1016317.04</v>
      </c>
      <c r="Z2084" s="2">
        <v>0</v>
      </c>
      <c r="AA2084" s="2" t="s">
        <v>56</v>
      </c>
      <c r="AB2084" s="2" t="s">
        <v>15731</v>
      </c>
      <c r="AC2084" s="2" t="s">
        <v>87</v>
      </c>
      <c r="AD2084" s="2" t="s">
        <v>76</v>
      </c>
      <c r="AE2084" s="5">
        <v>68.42</v>
      </c>
      <c r="AF2084" s="2">
        <v>0</v>
      </c>
      <c r="AG2084" s="2" t="s">
        <v>77</v>
      </c>
      <c r="AH2084" s="2">
        <v>21</v>
      </c>
      <c r="AI2084" s="6" t="str">
        <f t="shared" si="96"/>
        <v>35-44</v>
      </c>
      <c r="AJ2084" s="11">
        <f>YEAR(tbl_LoanData[[#This Row],[Application Date]])</f>
        <v>2023</v>
      </c>
      <c r="AK2084" s="11" t="str">
        <f>TEXT(tbl_LoanData[[#This Row],[Application Date]],"MMMM")</f>
        <v>December</v>
      </c>
      <c r="AL2084" s="12">
        <f>DATE(YEAR(tbl_LoanData[[#This Row],[Application Date]]),MONTH(tbl_LoanData[[#This Row],[Application Date]]),1)</f>
        <v>45261</v>
      </c>
      <c r="AM2084" s="14">
        <f ca="1">IF(AND(tbl_LoanData[[#This Row],[Application Date]]&gt;=EOMONTH(TODAY(),-1)+1,tbl_LoanData[[#This Row],[Application Date]]&lt;=TODAY()),tbl_LoanData[[#This Row],[Loan Amount]],0)</f>
        <v>0</v>
      </c>
      <c r="AN2084" s="14">
        <f>tbl_LoanData[[#This Row],[Amount Paid]]-(Q2084-X2084)</f>
        <v>83017.040000000037</v>
      </c>
      <c r="AO2084" s="14">
        <f>IF(tbl_LoanData[[#This Row],[Application Status]]="Approved",1,0)</f>
        <v>1</v>
      </c>
      <c r="AP2084" s="22" t="str">
        <f t="shared" ca="1" si="97"/>
        <v/>
      </c>
      <c r="AQ2084" s="22" t="str">
        <f t="shared" ca="1" si="98"/>
        <v/>
      </c>
    </row>
    <row r="2085" spans="1:43" x14ac:dyDescent="0.3">
      <c r="A2085" s="2" t="s">
        <v>10875</v>
      </c>
      <c r="B2085" s="2" t="s">
        <v>10876</v>
      </c>
      <c r="C2085" s="2" t="s">
        <v>100</v>
      </c>
      <c r="D2085" s="2" t="s">
        <v>311</v>
      </c>
      <c r="E2085" s="2" t="s">
        <v>81</v>
      </c>
      <c r="F2085" s="2">
        <v>57</v>
      </c>
      <c r="G2085" s="2" t="s">
        <v>69</v>
      </c>
      <c r="H2085" s="2" t="s">
        <v>136</v>
      </c>
      <c r="I2085" s="2" t="s">
        <v>49</v>
      </c>
      <c r="J2085" s="3">
        <v>45273</v>
      </c>
      <c r="K2085" s="3">
        <v>45277</v>
      </c>
      <c r="L2085" s="2" t="s">
        <v>39</v>
      </c>
      <c r="M2085" s="2" t="s">
        <v>71</v>
      </c>
      <c r="N2085" s="2" t="s">
        <v>294</v>
      </c>
      <c r="O2085" s="4">
        <v>2338000</v>
      </c>
      <c r="P2085" s="4">
        <v>396300</v>
      </c>
      <c r="Q2085" s="4">
        <v>1941700</v>
      </c>
      <c r="R2085" s="2">
        <v>60</v>
      </c>
      <c r="S2085" s="5">
        <v>14.07</v>
      </c>
      <c r="T2085" s="4">
        <v>55128.1</v>
      </c>
      <c r="U2085" s="2" t="s">
        <v>73</v>
      </c>
      <c r="V2085" s="2" t="s">
        <v>74</v>
      </c>
      <c r="W2085" s="4">
        <v>1764099.2</v>
      </c>
      <c r="X2085" s="4">
        <v>1543586.75</v>
      </c>
      <c r="Y2085" s="4">
        <v>3307685.95</v>
      </c>
      <c r="Z2085" s="2">
        <v>0</v>
      </c>
      <c r="AA2085" s="2" t="s">
        <v>56</v>
      </c>
      <c r="AB2085" s="2" t="s">
        <v>15727</v>
      </c>
      <c r="AC2085" s="2" t="s">
        <v>87</v>
      </c>
      <c r="AD2085" s="2" t="s">
        <v>76</v>
      </c>
      <c r="AE2085" s="5">
        <v>83.05</v>
      </c>
      <c r="AF2085" s="2">
        <v>0</v>
      </c>
      <c r="AG2085" s="2" t="s">
        <v>77</v>
      </c>
      <c r="AH2085" s="2">
        <v>4</v>
      </c>
      <c r="AI2085" s="6" t="str">
        <f t="shared" si="96"/>
        <v>55-64</v>
      </c>
      <c r="AJ2085" s="11">
        <f>YEAR(tbl_LoanData[[#This Row],[Application Date]])</f>
        <v>2023</v>
      </c>
      <c r="AK2085" s="11" t="str">
        <f>TEXT(tbl_LoanData[[#This Row],[Application Date]],"MMMM")</f>
        <v>December</v>
      </c>
      <c r="AL2085" s="12">
        <f>DATE(YEAR(tbl_LoanData[[#This Row],[Application Date]]),MONTH(tbl_LoanData[[#This Row],[Application Date]]),1)</f>
        <v>45261</v>
      </c>
      <c r="AM2085" s="14">
        <f ca="1">IF(AND(tbl_LoanData[[#This Row],[Application Date]]&gt;=EOMONTH(TODAY(),-1)+1,tbl_LoanData[[#This Row],[Application Date]]&lt;=TODAY()),tbl_LoanData[[#This Row],[Loan Amount]],0)</f>
        <v>0</v>
      </c>
      <c r="AN2085" s="14">
        <f>tbl_LoanData[[#This Row],[Amount Paid]]-(Q2085-X2085)</f>
        <v>1365985.95</v>
      </c>
      <c r="AO2085" s="14">
        <f>IF(tbl_LoanData[[#This Row],[Application Status]]="Approved",1,0)</f>
        <v>1</v>
      </c>
      <c r="AP2085" s="22" t="str">
        <f t="shared" ca="1" si="97"/>
        <v/>
      </c>
      <c r="AQ2085" s="22" t="str">
        <f t="shared" ca="1" si="98"/>
        <v/>
      </c>
    </row>
    <row r="2086" spans="1:43" ht="14.4" customHeight="1" x14ac:dyDescent="0.3">
      <c r="A2086" s="2" t="s">
        <v>10903</v>
      </c>
      <c r="B2086" s="2" t="s">
        <v>10904</v>
      </c>
      <c r="C2086" s="2" t="s">
        <v>208</v>
      </c>
      <c r="D2086" s="2" t="s">
        <v>81</v>
      </c>
      <c r="E2086" s="2" t="s">
        <v>255</v>
      </c>
      <c r="F2086" s="2">
        <v>27</v>
      </c>
      <c r="G2086" s="2" t="s">
        <v>69</v>
      </c>
      <c r="H2086" s="2" t="s">
        <v>156</v>
      </c>
      <c r="I2086" s="2" t="s">
        <v>45</v>
      </c>
      <c r="J2086" s="3">
        <v>45283</v>
      </c>
      <c r="K2086" s="3">
        <v>45285</v>
      </c>
      <c r="L2086" s="2" t="s">
        <v>39</v>
      </c>
      <c r="M2086" s="2" t="s">
        <v>167</v>
      </c>
      <c r="N2086" s="2" t="s">
        <v>168</v>
      </c>
      <c r="O2086" s="4">
        <v>2330000</v>
      </c>
      <c r="P2086" s="4">
        <v>641000</v>
      </c>
      <c r="Q2086" s="4">
        <v>1689000</v>
      </c>
      <c r="R2086" s="2">
        <v>60</v>
      </c>
      <c r="S2086" s="5">
        <v>7.02</v>
      </c>
      <c r="T2086" s="4">
        <v>38030.65</v>
      </c>
      <c r="U2086" s="2" t="s">
        <v>73</v>
      </c>
      <c r="V2086" s="2" t="s">
        <v>74</v>
      </c>
      <c r="W2086" s="4">
        <v>1216980.8</v>
      </c>
      <c r="X2086" s="4">
        <v>1064858.2</v>
      </c>
      <c r="Y2086" s="4">
        <v>2281839</v>
      </c>
      <c r="Z2086" s="2">
        <v>0</v>
      </c>
      <c r="AA2086" s="2" t="s">
        <v>56</v>
      </c>
      <c r="AB2086" s="2" t="s">
        <v>15727</v>
      </c>
      <c r="AC2086" s="2" t="s">
        <v>213</v>
      </c>
      <c r="AD2086" s="2" t="s">
        <v>76</v>
      </c>
      <c r="AE2086" s="5">
        <v>72.489999999999995</v>
      </c>
      <c r="AF2086" s="2">
        <v>0</v>
      </c>
      <c r="AG2086" s="2" t="s">
        <v>77</v>
      </c>
      <c r="AH2086" s="2">
        <v>2</v>
      </c>
      <c r="AI2086" s="6" t="str">
        <f t="shared" si="96"/>
        <v>25-34</v>
      </c>
      <c r="AJ2086" s="11">
        <f>YEAR(tbl_LoanData[[#This Row],[Application Date]])</f>
        <v>2023</v>
      </c>
      <c r="AK2086" s="11" t="str">
        <f>TEXT(tbl_LoanData[[#This Row],[Application Date]],"MMMM")</f>
        <v>December</v>
      </c>
      <c r="AL2086" s="12">
        <f>DATE(YEAR(tbl_LoanData[[#This Row],[Application Date]]),MONTH(tbl_LoanData[[#This Row],[Application Date]]),1)</f>
        <v>45261</v>
      </c>
      <c r="AM2086" s="14">
        <f ca="1">IF(AND(tbl_LoanData[[#This Row],[Application Date]]&gt;=EOMONTH(TODAY(),-1)+1,tbl_LoanData[[#This Row],[Application Date]]&lt;=TODAY()),tbl_LoanData[[#This Row],[Loan Amount]],0)</f>
        <v>0</v>
      </c>
      <c r="AN2086" s="14">
        <f>tbl_LoanData[[#This Row],[Amount Paid]]-(Q2086-X2086)</f>
        <v>592839</v>
      </c>
      <c r="AO2086" s="14">
        <f>IF(tbl_LoanData[[#This Row],[Application Status]]="Approved",1,0)</f>
        <v>1</v>
      </c>
      <c r="AP2086" s="22" t="str">
        <f t="shared" ca="1" si="97"/>
        <v/>
      </c>
      <c r="AQ2086" s="22" t="str">
        <f t="shared" ca="1" si="98"/>
        <v/>
      </c>
    </row>
    <row r="2087" spans="1:43" ht="14.4" customHeight="1" x14ac:dyDescent="0.3">
      <c r="A2087" s="2" t="s">
        <v>10957</v>
      </c>
      <c r="B2087" s="2" t="s">
        <v>10958</v>
      </c>
      <c r="C2087" s="2" t="s">
        <v>533</v>
      </c>
      <c r="D2087" s="2" t="s">
        <v>232</v>
      </c>
      <c r="E2087" s="2" t="s">
        <v>150</v>
      </c>
      <c r="F2087" s="2">
        <v>53</v>
      </c>
      <c r="G2087" s="2" t="s">
        <v>83</v>
      </c>
      <c r="H2087" s="2" t="s">
        <v>136</v>
      </c>
      <c r="I2087" s="2" t="s">
        <v>49</v>
      </c>
      <c r="J2087" s="3">
        <v>45263</v>
      </c>
      <c r="K2087" s="3">
        <v>45281</v>
      </c>
      <c r="L2087" s="2" t="s">
        <v>36</v>
      </c>
      <c r="M2087" s="2" t="s">
        <v>71</v>
      </c>
      <c r="N2087" s="2" t="s">
        <v>162</v>
      </c>
      <c r="O2087" s="4">
        <v>2061000</v>
      </c>
      <c r="P2087" s="4">
        <v>489800</v>
      </c>
      <c r="Q2087" s="4">
        <v>1571200</v>
      </c>
      <c r="R2087" s="2">
        <v>36</v>
      </c>
      <c r="S2087" s="5">
        <v>13.49</v>
      </c>
      <c r="T2087" s="4">
        <v>61307.35</v>
      </c>
      <c r="U2087" s="2" t="s">
        <v>73</v>
      </c>
      <c r="V2087" s="2" t="s">
        <v>74</v>
      </c>
      <c r="W2087" s="4">
        <v>1961835.2</v>
      </c>
      <c r="X2087" s="4">
        <v>245229.44</v>
      </c>
      <c r="Y2087" s="4">
        <v>2207064.64</v>
      </c>
      <c r="Z2087" s="2">
        <v>0</v>
      </c>
      <c r="AA2087" s="2" t="s">
        <v>56</v>
      </c>
      <c r="AB2087" s="2" t="s">
        <v>15732</v>
      </c>
      <c r="AC2087" s="2" t="s">
        <v>87</v>
      </c>
      <c r="AD2087" s="2" t="s">
        <v>76</v>
      </c>
      <c r="AE2087" s="5">
        <v>76.23</v>
      </c>
      <c r="AF2087" s="2">
        <v>0</v>
      </c>
      <c r="AG2087" s="2" t="s">
        <v>77</v>
      </c>
      <c r="AH2087" s="2">
        <v>18</v>
      </c>
      <c r="AI2087" s="6" t="str">
        <f t="shared" si="96"/>
        <v>45-54</v>
      </c>
      <c r="AJ2087" s="11">
        <f>YEAR(tbl_LoanData[[#This Row],[Application Date]])</f>
        <v>2023</v>
      </c>
      <c r="AK2087" s="11" t="str">
        <f>TEXT(tbl_LoanData[[#This Row],[Application Date]],"MMMM")</f>
        <v>December</v>
      </c>
      <c r="AL2087" s="12">
        <f>DATE(YEAR(tbl_LoanData[[#This Row],[Application Date]]),MONTH(tbl_LoanData[[#This Row],[Application Date]]),1)</f>
        <v>45261</v>
      </c>
      <c r="AM2087" s="14">
        <f ca="1">IF(AND(tbl_LoanData[[#This Row],[Application Date]]&gt;=EOMONTH(TODAY(),-1)+1,tbl_LoanData[[#This Row],[Application Date]]&lt;=TODAY()),tbl_LoanData[[#This Row],[Loan Amount]],0)</f>
        <v>0</v>
      </c>
      <c r="AN2087" s="14">
        <f>tbl_LoanData[[#This Row],[Amount Paid]]-(Q2087-X2087)</f>
        <v>635864.6399999999</v>
      </c>
      <c r="AO2087" s="14">
        <f>IF(tbl_LoanData[[#This Row],[Application Status]]="Approved",1,0)</f>
        <v>1</v>
      </c>
      <c r="AP2087" s="22" t="str">
        <f t="shared" ca="1" si="97"/>
        <v/>
      </c>
      <c r="AQ2087" s="22" t="str">
        <f t="shared" ca="1" si="98"/>
        <v/>
      </c>
    </row>
    <row r="2088" spans="1:43" x14ac:dyDescent="0.3">
      <c r="A2088" s="2" t="s">
        <v>11083</v>
      </c>
      <c r="B2088" s="2" t="s">
        <v>11084</v>
      </c>
      <c r="C2088" s="2" t="s">
        <v>444</v>
      </c>
      <c r="D2088" s="2" t="s">
        <v>142</v>
      </c>
      <c r="E2088" s="2" t="s">
        <v>135</v>
      </c>
      <c r="F2088" s="2">
        <v>32</v>
      </c>
      <c r="G2088" s="2" t="s">
        <v>69</v>
      </c>
      <c r="H2088" s="2" t="s">
        <v>250</v>
      </c>
      <c r="I2088" s="2" t="s">
        <v>52</v>
      </c>
      <c r="J2088" s="3">
        <v>45275</v>
      </c>
      <c r="K2088" s="3">
        <v>45292</v>
      </c>
      <c r="L2088" s="2" t="s">
        <v>39</v>
      </c>
      <c r="M2088" s="2" t="s">
        <v>127</v>
      </c>
      <c r="N2088" s="2" t="s">
        <v>195</v>
      </c>
      <c r="O2088" s="4">
        <v>2574000</v>
      </c>
      <c r="P2088" s="4">
        <v>513000</v>
      </c>
      <c r="Q2088" s="4">
        <v>2061000</v>
      </c>
      <c r="R2088" s="2">
        <v>48</v>
      </c>
      <c r="S2088" s="5">
        <v>9.11</v>
      </c>
      <c r="T2088" s="4">
        <v>58583.92</v>
      </c>
      <c r="U2088" s="2" t="s">
        <v>73</v>
      </c>
      <c r="V2088" s="2" t="s">
        <v>74</v>
      </c>
      <c r="W2088" s="4">
        <v>1581765.84</v>
      </c>
      <c r="X2088" s="4">
        <v>1230262.56</v>
      </c>
      <c r="Y2088" s="4">
        <v>2812028.4</v>
      </c>
      <c r="Z2088" s="2">
        <v>150</v>
      </c>
      <c r="AA2088" s="2" t="s">
        <v>60</v>
      </c>
      <c r="AB2088" s="2" t="s">
        <v>15729</v>
      </c>
      <c r="AC2088" s="2" t="s">
        <v>87</v>
      </c>
      <c r="AD2088" s="2" t="s">
        <v>76</v>
      </c>
      <c r="AE2088" s="5">
        <v>80.069999999999993</v>
      </c>
      <c r="AF2088" s="2">
        <v>5</v>
      </c>
      <c r="AG2088" s="2" t="s">
        <v>130</v>
      </c>
      <c r="AH2088" s="2">
        <v>17</v>
      </c>
      <c r="AI2088" s="6" t="str">
        <f t="shared" si="96"/>
        <v>25-34</v>
      </c>
      <c r="AJ2088" s="11">
        <f>YEAR(tbl_LoanData[[#This Row],[Application Date]])</f>
        <v>2023</v>
      </c>
      <c r="AK2088" s="11" t="str">
        <f>TEXT(tbl_LoanData[[#This Row],[Application Date]],"MMMM")</f>
        <v>December</v>
      </c>
      <c r="AL2088" s="12">
        <f>DATE(YEAR(tbl_LoanData[[#This Row],[Application Date]]),MONTH(tbl_LoanData[[#This Row],[Application Date]]),1)</f>
        <v>45261</v>
      </c>
      <c r="AM2088" s="14">
        <f ca="1">IF(AND(tbl_LoanData[[#This Row],[Application Date]]&gt;=EOMONTH(TODAY(),-1)+1,tbl_LoanData[[#This Row],[Application Date]]&lt;=TODAY()),tbl_LoanData[[#This Row],[Loan Amount]],0)</f>
        <v>0</v>
      </c>
      <c r="AN2088" s="14">
        <f>tbl_LoanData[[#This Row],[Amount Paid]]-(Q2088-X2088)</f>
        <v>751028.40000000014</v>
      </c>
      <c r="AO2088" s="14">
        <f>IF(tbl_LoanData[[#This Row],[Application Status]]="Approved",1,0)</f>
        <v>1</v>
      </c>
      <c r="AP2088" s="22" t="str">
        <f t="shared" ca="1" si="97"/>
        <v/>
      </c>
      <c r="AQ2088" s="22" t="str">
        <f t="shared" ca="1" si="98"/>
        <v/>
      </c>
    </row>
    <row r="2089" spans="1:43" ht="14.4" customHeight="1" x14ac:dyDescent="0.3">
      <c r="A2089" s="2" t="s">
        <v>11271</v>
      </c>
      <c r="B2089" s="2" t="s">
        <v>11272</v>
      </c>
      <c r="C2089" s="2" t="s">
        <v>390</v>
      </c>
      <c r="D2089" s="2" t="s">
        <v>182</v>
      </c>
      <c r="E2089" s="2" t="s">
        <v>385</v>
      </c>
      <c r="F2089" s="2">
        <v>49</v>
      </c>
      <c r="G2089" s="2" t="s">
        <v>83</v>
      </c>
      <c r="H2089" s="2" t="s">
        <v>93</v>
      </c>
      <c r="I2089" s="2" t="s">
        <v>50</v>
      </c>
      <c r="J2089" s="3">
        <v>45279</v>
      </c>
      <c r="K2089" s="3">
        <v>45290</v>
      </c>
      <c r="L2089" s="2" t="s">
        <v>39</v>
      </c>
      <c r="M2089" s="2" t="s">
        <v>94</v>
      </c>
      <c r="N2089" s="2" t="s">
        <v>418</v>
      </c>
      <c r="O2089" s="4">
        <v>1537000</v>
      </c>
      <c r="P2089" s="4">
        <v>164600</v>
      </c>
      <c r="Q2089" s="4">
        <v>1372400</v>
      </c>
      <c r="R2089" s="2">
        <v>48</v>
      </c>
      <c r="S2089" s="5">
        <v>7.41</v>
      </c>
      <c r="T2089" s="4">
        <v>37066.239999999998</v>
      </c>
      <c r="U2089" s="2" t="s">
        <v>73</v>
      </c>
      <c r="V2089" s="2" t="s">
        <v>74</v>
      </c>
      <c r="W2089" s="4">
        <v>1186119.6799999999</v>
      </c>
      <c r="X2089" s="4">
        <v>593059.68000000005</v>
      </c>
      <c r="Y2089" s="4">
        <v>1779179.36</v>
      </c>
      <c r="Z2089" s="2">
        <v>0</v>
      </c>
      <c r="AA2089" s="2" t="s">
        <v>56</v>
      </c>
      <c r="AB2089" s="2" t="s">
        <v>15728</v>
      </c>
      <c r="AC2089" s="2" t="s">
        <v>106</v>
      </c>
      <c r="AD2089" s="2" t="s">
        <v>76</v>
      </c>
      <c r="AE2089" s="5">
        <v>89.29</v>
      </c>
      <c r="AF2089" s="2">
        <v>0</v>
      </c>
      <c r="AG2089" s="2" t="s">
        <v>77</v>
      </c>
      <c r="AH2089" s="2">
        <v>11</v>
      </c>
      <c r="AI2089" s="6" t="str">
        <f t="shared" si="96"/>
        <v>45-54</v>
      </c>
      <c r="AJ2089" s="11">
        <f>YEAR(tbl_LoanData[[#This Row],[Application Date]])</f>
        <v>2023</v>
      </c>
      <c r="AK2089" s="11" t="str">
        <f>TEXT(tbl_LoanData[[#This Row],[Application Date]],"MMMM")</f>
        <v>December</v>
      </c>
      <c r="AL2089" s="12">
        <f>DATE(YEAR(tbl_LoanData[[#This Row],[Application Date]]),MONTH(tbl_LoanData[[#This Row],[Application Date]]),1)</f>
        <v>45261</v>
      </c>
      <c r="AM2089" s="14">
        <f ca="1">IF(AND(tbl_LoanData[[#This Row],[Application Date]]&gt;=EOMONTH(TODAY(),-1)+1,tbl_LoanData[[#This Row],[Application Date]]&lt;=TODAY()),tbl_LoanData[[#This Row],[Loan Amount]],0)</f>
        <v>0</v>
      </c>
      <c r="AN2089" s="14">
        <f>tbl_LoanData[[#This Row],[Amount Paid]]-(Q2089-X2089)</f>
        <v>406779.36</v>
      </c>
      <c r="AO2089" s="14">
        <f>IF(tbl_LoanData[[#This Row],[Application Status]]="Approved",1,0)</f>
        <v>1</v>
      </c>
      <c r="AP2089" s="22" t="str">
        <f t="shared" ca="1" si="97"/>
        <v/>
      </c>
      <c r="AQ2089" s="22" t="str">
        <f t="shared" ca="1" si="98"/>
        <v/>
      </c>
    </row>
    <row r="2090" spans="1:43" ht="14.4" customHeight="1" x14ac:dyDescent="0.3">
      <c r="A2090" s="2" t="s">
        <v>11285</v>
      </c>
      <c r="B2090" s="2" t="s">
        <v>11286</v>
      </c>
      <c r="C2090" s="2" t="s">
        <v>220</v>
      </c>
      <c r="D2090" s="2" t="s">
        <v>268</v>
      </c>
      <c r="E2090" s="2" t="s">
        <v>134</v>
      </c>
      <c r="F2090" s="2">
        <v>41</v>
      </c>
      <c r="G2090" s="2" t="s">
        <v>69</v>
      </c>
      <c r="H2090" s="2" t="s">
        <v>136</v>
      </c>
      <c r="I2090" s="2" t="s">
        <v>49</v>
      </c>
      <c r="J2090" s="3">
        <v>45267</v>
      </c>
      <c r="K2090" s="3">
        <v>45281</v>
      </c>
      <c r="L2090" s="2" t="s">
        <v>40</v>
      </c>
      <c r="M2090" s="2" t="s">
        <v>111</v>
      </c>
      <c r="N2090" s="2" t="s">
        <v>369</v>
      </c>
      <c r="O2090" s="4">
        <v>705000</v>
      </c>
      <c r="P2090" s="4">
        <v>280200</v>
      </c>
      <c r="Q2090" s="4">
        <v>424800</v>
      </c>
      <c r="R2090" s="2">
        <v>48</v>
      </c>
      <c r="S2090" s="5">
        <v>14.8</v>
      </c>
      <c r="T2090" s="4">
        <v>14089.2</v>
      </c>
      <c r="U2090" s="2" t="s">
        <v>73</v>
      </c>
      <c r="V2090" s="2" t="s">
        <v>74</v>
      </c>
      <c r="W2090" s="4">
        <v>450854.40000000002</v>
      </c>
      <c r="X2090" s="4">
        <v>225427.20000000001</v>
      </c>
      <c r="Y2090" s="4">
        <v>676281.6</v>
      </c>
      <c r="Z2090" s="2">
        <v>0</v>
      </c>
      <c r="AA2090" s="2" t="s">
        <v>56</v>
      </c>
      <c r="AB2090" s="2" t="s">
        <v>15729</v>
      </c>
      <c r="AC2090" s="2" t="s">
        <v>75</v>
      </c>
      <c r="AD2090" s="2" t="s">
        <v>76</v>
      </c>
      <c r="AE2090" s="5">
        <v>60.26</v>
      </c>
      <c r="AF2090" s="2">
        <v>0</v>
      </c>
      <c r="AG2090" s="2" t="s">
        <v>77</v>
      </c>
      <c r="AH2090" s="2">
        <v>14</v>
      </c>
      <c r="AI2090" s="6" t="str">
        <f t="shared" si="96"/>
        <v>35-44</v>
      </c>
      <c r="AJ2090" s="11">
        <f>YEAR(tbl_LoanData[[#This Row],[Application Date]])</f>
        <v>2023</v>
      </c>
      <c r="AK2090" s="11" t="str">
        <f>TEXT(tbl_LoanData[[#This Row],[Application Date]],"MMMM")</f>
        <v>December</v>
      </c>
      <c r="AL2090" s="12">
        <f>DATE(YEAR(tbl_LoanData[[#This Row],[Application Date]]),MONTH(tbl_LoanData[[#This Row],[Application Date]]),1)</f>
        <v>45261</v>
      </c>
      <c r="AM2090" s="14">
        <f ca="1">IF(AND(tbl_LoanData[[#This Row],[Application Date]]&gt;=EOMONTH(TODAY(),-1)+1,tbl_LoanData[[#This Row],[Application Date]]&lt;=TODAY()),tbl_LoanData[[#This Row],[Loan Amount]],0)</f>
        <v>0</v>
      </c>
      <c r="AN2090" s="14">
        <f>tbl_LoanData[[#This Row],[Amount Paid]]-(Q2090-X2090)</f>
        <v>251481.60000000003</v>
      </c>
      <c r="AO2090" s="14">
        <f>IF(tbl_LoanData[[#This Row],[Application Status]]="Approved",1,0)</f>
        <v>1</v>
      </c>
      <c r="AP2090" s="22" t="str">
        <f t="shared" ca="1" si="97"/>
        <v/>
      </c>
      <c r="AQ2090" s="22" t="str">
        <f t="shared" ca="1" si="98"/>
        <v/>
      </c>
    </row>
    <row r="2091" spans="1:43" ht="14.4" customHeight="1" x14ac:dyDescent="0.3">
      <c r="A2091" s="2" t="s">
        <v>11363</v>
      </c>
      <c r="B2091" s="2" t="s">
        <v>11364</v>
      </c>
      <c r="C2091" s="2" t="s">
        <v>281</v>
      </c>
      <c r="D2091" s="2" t="s">
        <v>311</v>
      </c>
      <c r="E2091" s="2" t="s">
        <v>68</v>
      </c>
      <c r="F2091" s="2">
        <v>55</v>
      </c>
      <c r="G2091" s="2" t="s">
        <v>83</v>
      </c>
      <c r="H2091" s="2" t="s">
        <v>244</v>
      </c>
      <c r="I2091" s="2" t="s">
        <v>48</v>
      </c>
      <c r="J2091" s="3">
        <v>45261</v>
      </c>
      <c r="K2091" s="3">
        <v>45267</v>
      </c>
      <c r="L2091" s="2" t="s">
        <v>39</v>
      </c>
      <c r="M2091" s="2" t="s">
        <v>71</v>
      </c>
      <c r="N2091" s="2" t="s">
        <v>294</v>
      </c>
      <c r="O2091" s="4">
        <v>2129000</v>
      </c>
      <c r="P2091" s="4">
        <v>337300</v>
      </c>
      <c r="Q2091" s="4">
        <v>1791700</v>
      </c>
      <c r="R2091" s="2">
        <v>60</v>
      </c>
      <c r="S2091" s="5">
        <v>10.52</v>
      </c>
      <c r="T2091" s="4">
        <v>45568.9</v>
      </c>
      <c r="U2091" s="2" t="s">
        <v>73</v>
      </c>
      <c r="V2091" s="2" t="s">
        <v>74</v>
      </c>
      <c r="W2091" s="4">
        <v>1458204.8</v>
      </c>
      <c r="X2091" s="4">
        <v>1275929.3999999999</v>
      </c>
      <c r="Y2091" s="4">
        <v>2734134.2</v>
      </c>
      <c r="Z2091" s="2">
        <v>0</v>
      </c>
      <c r="AA2091" s="2" t="s">
        <v>56</v>
      </c>
      <c r="AB2091" s="2" t="s">
        <v>15729</v>
      </c>
      <c r="AC2091" s="2" t="s">
        <v>75</v>
      </c>
      <c r="AD2091" s="2" t="s">
        <v>76</v>
      </c>
      <c r="AE2091" s="5">
        <v>84.16</v>
      </c>
      <c r="AF2091" s="2">
        <v>0</v>
      </c>
      <c r="AG2091" s="2" t="s">
        <v>77</v>
      </c>
      <c r="AH2091" s="2">
        <v>6</v>
      </c>
      <c r="AI2091" s="6" t="str">
        <f t="shared" si="96"/>
        <v>55-64</v>
      </c>
      <c r="AJ2091" s="11">
        <f>YEAR(tbl_LoanData[[#This Row],[Application Date]])</f>
        <v>2023</v>
      </c>
      <c r="AK2091" s="11" t="str">
        <f>TEXT(tbl_LoanData[[#This Row],[Application Date]],"MMMM")</f>
        <v>December</v>
      </c>
      <c r="AL2091" s="12">
        <f>DATE(YEAR(tbl_LoanData[[#This Row],[Application Date]]),MONTH(tbl_LoanData[[#This Row],[Application Date]]),1)</f>
        <v>45261</v>
      </c>
      <c r="AM2091" s="14">
        <f ca="1">IF(AND(tbl_LoanData[[#This Row],[Application Date]]&gt;=EOMONTH(TODAY(),-1)+1,tbl_LoanData[[#This Row],[Application Date]]&lt;=TODAY()),tbl_LoanData[[#This Row],[Loan Amount]],0)</f>
        <v>0</v>
      </c>
      <c r="AN2091" s="14">
        <f>tbl_LoanData[[#This Row],[Amount Paid]]-(Q2091-X2091)</f>
        <v>942434.2</v>
      </c>
      <c r="AO2091" s="14">
        <f>IF(tbl_LoanData[[#This Row],[Application Status]]="Approved",1,0)</f>
        <v>1</v>
      </c>
      <c r="AP2091" s="22" t="str">
        <f t="shared" ca="1" si="97"/>
        <v/>
      </c>
      <c r="AQ2091" s="22" t="str">
        <f t="shared" ca="1" si="98"/>
        <v/>
      </c>
    </row>
    <row r="2092" spans="1:43" ht="14.4" customHeight="1" x14ac:dyDescent="0.3">
      <c r="A2092" s="2" t="s">
        <v>11415</v>
      </c>
      <c r="B2092" s="2" t="s">
        <v>11416</v>
      </c>
      <c r="C2092" s="2" t="s">
        <v>521</v>
      </c>
      <c r="D2092" s="2" t="s">
        <v>117</v>
      </c>
      <c r="E2092" s="2" t="s">
        <v>268</v>
      </c>
      <c r="F2092" s="2">
        <v>63</v>
      </c>
      <c r="G2092" s="2" t="s">
        <v>69</v>
      </c>
      <c r="H2092" s="2" t="s">
        <v>166</v>
      </c>
      <c r="I2092" s="2" t="s">
        <v>46</v>
      </c>
      <c r="J2092" s="3">
        <v>45263</v>
      </c>
      <c r="K2092" s="3"/>
      <c r="L2092" s="2" t="s">
        <v>39</v>
      </c>
      <c r="M2092" s="2" t="s">
        <v>167</v>
      </c>
      <c r="N2092" s="2" t="s">
        <v>168</v>
      </c>
      <c r="O2092" s="4">
        <v>1568000</v>
      </c>
      <c r="P2092" s="4">
        <v>342300</v>
      </c>
      <c r="Q2092" s="4">
        <v>1225700</v>
      </c>
      <c r="R2092" s="2">
        <v>36</v>
      </c>
      <c r="S2092" s="5">
        <v>13.14</v>
      </c>
      <c r="T2092" s="4">
        <v>47468.639999999999</v>
      </c>
      <c r="U2092" s="2" t="s">
        <v>96</v>
      </c>
      <c r="V2092" s="2" t="s">
        <v>97</v>
      </c>
      <c r="W2092" s="4">
        <v>0</v>
      </c>
      <c r="X2092" s="4">
        <v>0</v>
      </c>
      <c r="Y2092" s="4">
        <v>1708870.94</v>
      </c>
      <c r="Z2092" s="2">
        <v>0</v>
      </c>
      <c r="AA2092" s="2" t="s">
        <v>97</v>
      </c>
      <c r="AB2092" s="2" t="s">
        <v>15731</v>
      </c>
      <c r="AC2092" s="2" t="s">
        <v>146</v>
      </c>
      <c r="AD2092" s="2" t="s">
        <v>76</v>
      </c>
      <c r="AE2092" s="5">
        <v>78.17</v>
      </c>
      <c r="AF2092" s="2">
        <v>0</v>
      </c>
      <c r="AG2092" s="2" t="s">
        <v>97</v>
      </c>
      <c r="AH2092" s="2"/>
      <c r="AI2092" s="6" t="str">
        <f t="shared" si="96"/>
        <v>55-64</v>
      </c>
      <c r="AJ2092" s="11">
        <f>YEAR(tbl_LoanData[[#This Row],[Application Date]])</f>
        <v>2023</v>
      </c>
      <c r="AK2092" s="11" t="str">
        <f>TEXT(tbl_LoanData[[#This Row],[Application Date]],"MMMM")</f>
        <v>December</v>
      </c>
      <c r="AL2092" s="12">
        <f>DATE(YEAR(tbl_LoanData[[#This Row],[Application Date]]),MONTH(tbl_LoanData[[#This Row],[Application Date]]),1)</f>
        <v>45261</v>
      </c>
      <c r="AM2092" s="14">
        <f ca="1">IF(AND(tbl_LoanData[[#This Row],[Application Date]]&gt;=EOMONTH(TODAY(),-1)+1,tbl_LoanData[[#This Row],[Application Date]]&lt;=TODAY()),tbl_LoanData[[#This Row],[Loan Amount]],0)</f>
        <v>0</v>
      </c>
      <c r="AN2092" s="14">
        <f>tbl_LoanData[[#This Row],[Amount Paid]]-(Q2092-X2092)</f>
        <v>-1225700</v>
      </c>
      <c r="AO2092" s="14">
        <f>IF(tbl_LoanData[[#This Row],[Application Status]]="Approved",1,0)</f>
        <v>0</v>
      </c>
      <c r="AP2092" s="22" t="str">
        <f t="shared" ca="1" si="97"/>
        <v/>
      </c>
      <c r="AQ2092" s="22" t="str">
        <f t="shared" ca="1" si="98"/>
        <v/>
      </c>
    </row>
    <row r="2093" spans="1:43" ht="14.4" customHeight="1" x14ac:dyDescent="0.3">
      <c r="A2093" s="2" t="s">
        <v>11447</v>
      </c>
      <c r="B2093" s="2" t="s">
        <v>11448</v>
      </c>
      <c r="C2093" s="2" t="s">
        <v>141</v>
      </c>
      <c r="D2093" s="2" t="s">
        <v>101</v>
      </c>
      <c r="E2093" s="2" t="s">
        <v>118</v>
      </c>
      <c r="F2093" s="2">
        <v>47</v>
      </c>
      <c r="G2093" s="2" t="s">
        <v>83</v>
      </c>
      <c r="H2093" s="2" t="s">
        <v>136</v>
      </c>
      <c r="I2093" s="2" t="s">
        <v>49</v>
      </c>
      <c r="J2093" s="3">
        <v>45289</v>
      </c>
      <c r="K2093" s="3"/>
      <c r="L2093" s="2" t="s">
        <v>41</v>
      </c>
      <c r="M2093" s="2" t="s">
        <v>144</v>
      </c>
      <c r="N2093" s="2" t="s">
        <v>857</v>
      </c>
      <c r="O2093" s="4">
        <v>2878000</v>
      </c>
      <c r="P2093" s="4">
        <v>1035200</v>
      </c>
      <c r="Q2093" s="4">
        <v>1842800</v>
      </c>
      <c r="R2093" s="2">
        <v>60</v>
      </c>
      <c r="S2093" s="5">
        <v>7.25</v>
      </c>
      <c r="T2093" s="4">
        <v>41846.92</v>
      </c>
      <c r="U2093" s="2" t="s">
        <v>96</v>
      </c>
      <c r="V2093" s="2" t="s">
        <v>97</v>
      </c>
      <c r="W2093" s="4">
        <v>0</v>
      </c>
      <c r="X2093" s="4">
        <v>0</v>
      </c>
      <c r="Y2093" s="4">
        <v>2510815</v>
      </c>
      <c r="Z2093" s="2">
        <v>0</v>
      </c>
      <c r="AA2093" s="2" t="s">
        <v>97</v>
      </c>
      <c r="AB2093" s="2" t="s">
        <v>15729</v>
      </c>
      <c r="AC2093" s="2" t="s">
        <v>129</v>
      </c>
      <c r="AD2093" s="2" t="s">
        <v>76</v>
      </c>
      <c r="AE2093" s="5">
        <v>64.03</v>
      </c>
      <c r="AF2093" s="2">
        <v>0</v>
      </c>
      <c r="AG2093" s="2" t="s">
        <v>97</v>
      </c>
      <c r="AH2093" s="2"/>
      <c r="AI2093" s="6" t="str">
        <f t="shared" si="96"/>
        <v>45-54</v>
      </c>
      <c r="AJ2093" s="11">
        <f>YEAR(tbl_LoanData[[#This Row],[Application Date]])</f>
        <v>2023</v>
      </c>
      <c r="AK2093" s="11" t="str">
        <f>TEXT(tbl_LoanData[[#This Row],[Application Date]],"MMMM")</f>
        <v>December</v>
      </c>
      <c r="AL2093" s="12">
        <f>DATE(YEAR(tbl_LoanData[[#This Row],[Application Date]]),MONTH(tbl_LoanData[[#This Row],[Application Date]]),1)</f>
        <v>45261</v>
      </c>
      <c r="AM2093" s="14">
        <f ca="1">IF(AND(tbl_LoanData[[#This Row],[Application Date]]&gt;=EOMONTH(TODAY(),-1)+1,tbl_LoanData[[#This Row],[Application Date]]&lt;=TODAY()),tbl_LoanData[[#This Row],[Loan Amount]],0)</f>
        <v>0</v>
      </c>
      <c r="AN2093" s="14">
        <f>tbl_LoanData[[#This Row],[Amount Paid]]-(Q2093-X2093)</f>
        <v>-1842800</v>
      </c>
      <c r="AO2093" s="14">
        <f>IF(tbl_LoanData[[#This Row],[Application Status]]="Approved",1,0)</f>
        <v>0</v>
      </c>
      <c r="AP2093" s="22" t="str">
        <f t="shared" ca="1" si="97"/>
        <v/>
      </c>
      <c r="AQ2093" s="22" t="str">
        <f t="shared" ca="1" si="98"/>
        <v/>
      </c>
    </row>
    <row r="2094" spans="1:43" ht="14.4" customHeight="1" x14ac:dyDescent="0.3">
      <c r="A2094" s="2" t="s">
        <v>11555</v>
      </c>
      <c r="B2094" s="2" t="s">
        <v>11556</v>
      </c>
      <c r="C2094" s="2" t="s">
        <v>253</v>
      </c>
      <c r="D2094" s="2" t="s">
        <v>232</v>
      </c>
      <c r="E2094" s="2" t="s">
        <v>161</v>
      </c>
      <c r="F2094" s="2">
        <v>27</v>
      </c>
      <c r="G2094" s="2" t="s">
        <v>69</v>
      </c>
      <c r="H2094" s="2" t="s">
        <v>93</v>
      </c>
      <c r="I2094" s="2" t="s">
        <v>50</v>
      </c>
      <c r="J2094" s="3">
        <v>45264</v>
      </c>
      <c r="K2094" s="3">
        <v>45283</v>
      </c>
      <c r="L2094" s="2" t="s">
        <v>39</v>
      </c>
      <c r="M2094" s="2" t="s">
        <v>71</v>
      </c>
      <c r="N2094" s="2" t="s">
        <v>294</v>
      </c>
      <c r="O2094" s="4">
        <v>2437000</v>
      </c>
      <c r="P2094" s="4">
        <v>874400</v>
      </c>
      <c r="Q2094" s="4">
        <v>1562600</v>
      </c>
      <c r="R2094" s="2">
        <v>12</v>
      </c>
      <c r="S2094" s="5">
        <v>10.83</v>
      </c>
      <c r="T2094" s="4">
        <v>144319.13</v>
      </c>
      <c r="U2094" s="2" t="s">
        <v>73</v>
      </c>
      <c r="V2094" s="2" t="s">
        <v>34</v>
      </c>
      <c r="W2094" s="4">
        <v>1154553.04</v>
      </c>
      <c r="X2094" s="4">
        <v>577276.54</v>
      </c>
      <c r="Y2094" s="4">
        <v>1731829.58</v>
      </c>
      <c r="Z2094" s="2">
        <v>116</v>
      </c>
      <c r="AA2094" s="2" t="s">
        <v>60</v>
      </c>
      <c r="AB2094" s="2" t="s">
        <v>15727</v>
      </c>
      <c r="AC2094" s="2" t="s">
        <v>360</v>
      </c>
      <c r="AD2094" s="2" t="s">
        <v>76</v>
      </c>
      <c r="AE2094" s="5">
        <v>64.12</v>
      </c>
      <c r="AF2094" s="2">
        <v>4</v>
      </c>
      <c r="AG2094" s="2" t="s">
        <v>130</v>
      </c>
      <c r="AH2094" s="2">
        <v>19</v>
      </c>
      <c r="AI2094" s="6" t="str">
        <f t="shared" si="96"/>
        <v>25-34</v>
      </c>
      <c r="AJ2094" s="11">
        <f>YEAR(tbl_LoanData[[#This Row],[Application Date]])</f>
        <v>2023</v>
      </c>
      <c r="AK2094" s="11" t="str">
        <f>TEXT(tbl_LoanData[[#This Row],[Application Date]],"MMMM")</f>
        <v>December</v>
      </c>
      <c r="AL2094" s="12">
        <f>DATE(YEAR(tbl_LoanData[[#This Row],[Application Date]]),MONTH(tbl_LoanData[[#This Row],[Application Date]]),1)</f>
        <v>45261</v>
      </c>
      <c r="AM2094" s="14">
        <f ca="1">IF(AND(tbl_LoanData[[#This Row],[Application Date]]&gt;=EOMONTH(TODAY(),-1)+1,tbl_LoanData[[#This Row],[Application Date]]&lt;=TODAY()),tbl_LoanData[[#This Row],[Loan Amount]],0)</f>
        <v>0</v>
      </c>
      <c r="AN2094" s="14">
        <f>tbl_LoanData[[#This Row],[Amount Paid]]-(Q2094-X2094)</f>
        <v>169229.58000000007</v>
      </c>
      <c r="AO2094" s="14">
        <f>IF(tbl_LoanData[[#This Row],[Application Status]]="Approved",1,0)</f>
        <v>1</v>
      </c>
      <c r="AP2094" s="22" t="str">
        <f t="shared" ca="1" si="97"/>
        <v/>
      </c>
      <c r="AQ2094" s="22" t="str">
        <f t="shared" ca="1" si="98"/>
        <v/>
      </c>
    </row>
    <row r="2095" spans="1:43" ht="14.4" customHeight="1" x14ac:dyDescent="0.3">
      <c r="A2095" s="2" t="s">
        <v>11575</v>
      </c>
      <c r="B2095" s="2" t="s">
        <v>11576</v>
      </c>
      <c r="C2095" s="2" t="s">
        <v>868</v>
      </c>
      <c r="D2095" s="2" t="s">
        <v>117</v>
      </c>
      <c r="E2095" s="2" t="s">
        <v>255</v>
      </c>
      <c r="F2095" s="2">
        <v>58</v>
      </c>
      <c r="G2095" s="2" t="s">
        <v>69</v>
      </c>
      <c r="H2095" s="2" t="s">
        <v>313</v>
      </c>
      <c r="I2095" s="2" t="s">
        <v>44</v>
      </c>
      <c r="J2095" s="3">
        <v>45280</v>
      </c>
      <c r="K2095" s="3">
        <v>45296</v>
      </c>
      <c r="L2095" s="2" t="s">
        <v>40</v>
      </c>
      <c r="M2095" s="2" t="s">
        <v>71</v>
      </c>
      <c r="N2095" s="2" t="s">
        <v>137</v>
      </c>
      <c r="O2095" s="4">
        <v>831000</v>
      </c>
      <c r="P2095" s="4">
        <v>104300</v>
      </c>
      <c r="Q2095" s="4">
        <v>726700</v>
      </c>
      <c r="R2095" s="2">
        <v>24</v>
      </c>
      <c r="S2095" s="5">
        <v>8.07</v>
      </c>
      <c r="T2095" s="4">
        <v>35166.22</v>
      </c>
      <c r="U2095" s="2" t="s">
        <v>73</v>
      </c>
      <c r="V2095" s="2" t="s">
        <v>33</v>
      </c>
      <c r="W2095" s="4">
        <v>843989.38</v>
      </c>
      <c r="X2095" s="4">
        <v>0</v>
      </c>
      <c r="Y2095" s="4">
        <v>843989.38</v>
      </c>
      <c r="Z2095" s="2">
        <v>0</v>
      </c>
      <c r="AA2095" s="2" t="s">
        <v>56</v>
      </c>
      <c r="AB2095" s="2" t="s">
        <v>15730</v>
      </c>
      <c r="AC2095" s="2" t="s">
        <v>121</v>
      </c>
      <c r="AD2095" s="2" t="s">
        <v>76</v>
      </c>
      <c r="AE2095" s="5">
        <v>87.45</v>
      </c>
      <c r="AF2095" s="2">
        <v>0</v>
      </c>
      <c r="AG2095" s="2" t="s">
        <v>77</v>
      </c>
      <c r="AH2095" s="2">
        <v>16</v>
      </c>
      <c r="AI2095" s="6" t="str">
        <f t="shared" si="96"/>
        <v>55-64</v>
      </c>
      <c r="AJ2095" s="11">
        <f>YEAR(tbl_LoanData[[#This Row],[Application Date]])</f>
        <v>2023</v>
      </c>
      <c r="AK2095" s="11" t="str">
        <f>TEXT(tbl_LoanData[[#This Row],[Application Date]],"MMMM")</f>
        <v>December</v>
      </c>
      <c r="AL2095" s="12">
        <f>DATE(YEAR(tbl_LoanData[[#This Row],[Application Date]]),MONTH(tbl_LoanData[[#This Row],[Application Date]]),1)</f>
        <v>45261</v>
      </c>
      <c r="AM2095" s="14">
        <f ca="1">IF(AND(tbl_LoanData[[#This Row],[Application Date]]&gt;=EOMONTH(TODAY(),-1)+1,tbl_LoanData[[#This Row],[Application Date]]&lt;=TODAY()),tbl_LoanData[[#This Row],[Loan Amount]],0)</f>
        <v>0</v>
      </c>
      <c r="AN2095" s="14">
        <f>tbl_LoanData[[#This Row],[Amount Paid]]-(Q2095-X2095)</f>
        <v>117289.38</v>
      </c>
      <c r="AO2095" s="14">
        <f>IF(tbl_LoanData[[#This Row],[Application Status]]="Approved",1,0)</f>
        <v>1</v>
      </c>
      <c r="AP2095" s="22" t="str">
        <f t="shared" ca="1" si="97"/>
        <v/>
      </c>
      <c r="AQ2095" s="22" t="str">
        <f t="shared" ca="1" si="98"/>
        <v/>
      </c>
    </row>
    <row r="2096" spans="1:43" ht="14.4" customHeight="1" x14ac:dyDescent="0.3">
      <c r="A2096" s="2" t="s">
        <v>11695</v>
      </c>
      <c r="B2096" s="2" t="s">
        <v>11696</v>
      </c>
      <c r="C2096" s="2" t="s">
        <v>171</v>
      </c>
      <c r="D2096" s="2" t="s">
        <v>67</v>
      </c>
      <c r="E2096" s="2" t="s">
        <v>268</v>
      </c>
      <c r="F2096" s="2">
        <v>38</v>
      </c>
      <c r="G2096" s="2" t="s">
        <v>69</v>
      </c>
      <c r="H2096" s="2" t="s">
        <v>256</v>
      </c>
      <c r="I2096" s="2" t="s">
        <v>43</v>
      </c>
      <c r="J2096" s="3">
        <v>45270</v>
      </c>
      <c r="K2096" s="3"/>
      <c r="L2096" s="2" t="s">
        <v>36</v>
      </c>
      <c r="M2096" s="2" t="s">
        <v>111</v>
      </c>
      <c r="N2096" s="2" t="s">
        <v>350</v>
      </c>
      <c r="O2096" s="4">
        <v>2120000</v>
      </c>
      <c r="P2096" s="4">
        <v>797300</v>
      </c>
      <c r="Q2096" s="4">
        <v>1322700</v>
      </c>
      <c r="R2096" s="2">
        <v>36</v>
      </c>
      <c r="S2096" s="5">
        <v>14.94</v>
      </c>
      <c r="T2096" s="4">
        <v>53209.279999999999</v>
      </c>
      <c r="U2096" s="2" t="s">
        <v>113</v>
      </c>
      <c r="V2096" s="2" t="s">
        <v>97</v>
      </c>
      <c r="W2096" s="4">
        <v>0</v>
      </c>
      <c r="X2096" s="4">
        <v>0</v>
      </c>
      <c r="Y2096" s="4">
        <v>1915534.14</v>
      </c>
      <c r="Z2096" s="2">
        <v>0</v>
      </c>
      <c r="AA2096" s="2" t="s">
        <v>97</v>
      </c>
      <c r="AB2096" s="2" t="s">
        <v>15736</v>
      </c>
      <c r="AC2096" s="2" t="s">
        <v>129</v>
      </c>
      <c r="AD2096" s="2" t="s">
        <v>76</v>
      </c>
      <c r="AE2096" s="5">
        <v>62.39</v>
      </c>
      <c r="AF2096" s="2">
        <v>0</v>
      </c>
      <c r="AG2096" s="2" t="s">
        <v>97</v>
      </c>
      <c r="AH2096" s="2"/>
      <c r="AI2096" s="6" t="str">
        <f t="shared" si="96"/>
        <v>35-44</v>
      </c>
      <c r="AJ2096" s="11">
        <f>YEAR(tbl_LoanData[[#This Row],[Application Date]])</f>
        <v>2023</v>
      </c>
      <c r="AK2096" s="11" t="str">
        <f>TEXT(tbl_LoanData[[#This Row],[Application Date]],"MMMM")</f>
        <v>December</v>
      </c>
      <c r="AL2096" s="12">
        <f>DATE(YEAR(tbl_LoanData[[#This Row],[Application Date]]),MONTH(tbl_LoanData[[#This Row],[Application Date]]),1)</f>
        <v>45261</v>
      </c>
      <c r="AM2096" s="14">
        <f ca="1">IF(AND(tbl_LoanData[[#This Row],[Application Date]]&gt;=EOMONTH(TODAY(),-1)+1,tbl_LoanData[[#This Row],[Application Date]]&lt;=TODAY()),tbl_LoanData[[#This Row],[Loan Amount]],0)</f>
        <v>0</v>
      </c>
      <c r="AN2096" s="14">
        <f>tbl_LoanData[[#This Row],[Amount Paid]]-(Q2096-X2096)</f>
        <v>-1322700</v>
      </c>
      <c r="AO2096" s="14">
        <f>IF(tbl_LoanData[[#This Row],[Application Status]]="Approved",1,0)</f>
        <v>0</v>
      </c>
      <c r="AP2096" s="22" t="str">
        <f t="shared" ca="1" si="97"/>
        <v/>
      </c>
      <c r="AQ2096" s="22" t="str">
        <f t="shared" ca="1" si="98"/>
        <v/>
      </c>
    </row>
    <row r="2097" spans="1:43" ht="14.4" customHeight="1" x14ac:dyDescent="0.3">
      <c r="A2097" s="2" t="s">
        <v>11697</v>
      </c>
      <c r="B2097" s="2" t="s">
        <v>11698</v>
      </c>
      <c r="C2097" s="2" t="s">
        <v>758</v>
      </c>
      <c r="D2097" s="2" t="s">
        <v>182</v>
      </c>
      <c r="E2097" s="2" t="s">
        <v>447</v>
      </c>
      <c r="F2097" s="2">
        <v>63</v>
      </c>
      <c r="G2097" s="2" t="s">
        <v>83</v>
      </c>
      <c r="H2097" s="2" t="s">
        <v>285</v>
      </c>
      <c r="I2097" s="2" t="s">
        <v>55</v>
      </c>
      <c r="J2097" s="3">
        <v>45282</v>
      </c>
      <c r="K2097" s="3">
        <v>45285</v>
      </c>
      <c r="L2097" s="2" t="s">
        <v>39</v>
      </c>
      <c r="M2097" s="2" t="s">
        <v>94</v>
      </c>
      <c r="N2097" s="2" t="s">
        <v>365</v>
      </c>
      <c r="O2097" s="4">
        <v>1876000</v>
      </c>
      <c r="P2097" s="4">
        <v>245700</v>
      </c>
      <c r="Q2097" s="4">
        <v>1630300</v>
      </c>
      <c r="R2097" s="2">
        <v>36</v>
      </c>
      <c r="S2097" s="5">
        <v>10.34</v>
      </c>
      <c r="T2097" s="4">
        <v>59333.86</v>
      </c>
      <c r="U2097" s="2" t="s">
        <v>73</v>
      </c>
      <c r="V2097" s="2" t="s">
        <v>74</v>
      </c>
      <c r="W2097" s="4">
        <v>1542680.36</v>
      </c>
      <c r="X2097" s="4">
        <v>593338.69999999995</v>
      </c>
      <c r="Y2097" s="4">
        <v>2136019.06</v>
      </c>
      <c r="Z2097" s="2">
        <v>186</v>
      </c>
      <c r="AA2097" s="2" t="s">
        <v>60</v>
      </c>
      <c r="AB2097" s="2" t="s">
        <v>15729</v>
      </c>
      <c r="AC2097" s="2" t="s">
        <v>106</v>
      </c>
      <c r="AD2097" s="2" t="s">
        <v>76</v>
      </c>
      <c r="AE2097" s="5">
        <v>86.9</v>
      </c>
      <c r="AF2097" s="2">
        <v>6</v>
      </c>
      <c r="AG2097" s="2" t="s">
        <v>130</v>
      </c>
      <c r="AH2097" s="2">
        <v>3</v>
      </c>
      <c r="AI2097" s="6" t="str">
        <f t="shared" si="96"/>
        <v>55-64</v>
      </c>
      <c r="AJ2097" s="11">
        <f>YEAR(tbl_LoanData[[#This Row],[Application Date]])</f>
        <v>2023</v>
      </c>
      <c r="AK2097" s="11" t="str">
        <f>TEXT(tbl_LoanData[[#This Row],[Application Date]],"MMMM")</f>
        <v>December</v>
      </c>
      <c r="AL2097" s="12">
        <f>DATE(YEAR(tbl_LoanData[[#This Row],[Application Date]]),MONTH(tbl_LoanData[[#This Row],[Application Date]]),1)</f>
        <v>45261</v>
      </c>
      <c r="AM2097" s="14">
        <f ca="1">IF(AND(tbl_LoanData[[#This Row],[Application Date]]&gt;=EOMONTH(TODAY(),-1)+1,tbl_LoanData[[#This Row],[Application Date]]&lt;=TODAY()),tbl_LoanData[[#This Row],[Loan Amount]],0)</f>
        <v>0</v>
      </c>
      <c r="AN2097" s="14">
        <f>tbl_LoanData[[#This Row],[Amount Paid]]-(Q2097-X2097)</f>
        <v>505719.06000000006</v>
      </c>
      <c r="AO2097" s="14">
        <f>IF(tbl_LoanData[[#This Row],[Application Status]]="Approved",1,0)</f>
        <v>1</v>
      </c>
      <c r="AP2097" s="22" t="str">
        <f t="shared" ca="1" si="97"/>
        <v/>
      </c>
      <c r="AQ2097" s="22" t="str">
        <f t="shared" ca="1" si="98"/>
        <v/>
      </c>
    </row>
    <row r="2098" spans="1:43" x14ac:dyDescent="0.3">
      <c r="A2098" s="2" t="s">
        <v>12073</v>
      </c>
      <c r="B2098" s="2" t="s">
        <v>12074</v>
      </c>
      <c r="C2098" s="2" t="s">
        <v>439</v>
      </c>
      <c r="D2098" s="2" t="s">
        <v>204</v>
      </c>
      <c r="E2098" s="2" t="s">
        <v>311</v>
      </c>
      <c r="F2098" s="2">
        <v>63</v>
      </c>
      <c r="G2098" s="2" t="s">
        <v>83</v>
      </c>
      <c r="H2098" s="2" t="s">
        <v>256</v>
      </c>
      <c r="I2098" s="2" t="s">
        <v>43</v>
      </c>
      <c r="J2098" s="3">
        <v>45271</v>
      </c>
      <c r="K2098" s="3">
        <v>45290</v>
      </c>
      <c r="L2098" s="2" t="s">
        <v>37</v>
      </c>
      <c r="M2098" s="2" t="s">
        <v>199</v>
      </c>
      <c r="N2098" s="2" t="s">
        <v>200</v>
      </c>
      <c r="O2098" s="4">
        <v>138000</v>
      </c>
      <c r="P2098" s="4">
        <v>52100</v>
      </c>
      <c r="Q2098" s="4">
        <v>85900</v>
      </c>
      <c r="R2098" s="2">
        <v>24</v>
      </c>
      <c r="S2098" s="5">
        <v>14.22</v>
      </c>
      <c r="T2098" s="4">
        <v>4597.08</v>
      </c>
      <c r="U2098" s="2" t="s">
        <v>73</v>
      </c>
      <c r="V2098" s="2" t="s">
        <v>34</v>
      </c>
      <c r="W2098" s="4">
        <v>87344.52</v>
      </c>
      <c r="X2098" s="4">
        <v>22985.439999999999</v>
      </c>
      <c r="Y2098" s="4">
        <v>110329.96</v>
      </c>
      <c r="Z2098" s="2">
        <v>150</v>
      </c>
      <c r="AA2098" s="2" t="s">
        <v>60</v>
      </c>
      <c r="AB2098" s="2" t="s">
        <v>15734</v>
      </c>
      <c r="AC2098" s="2" t="s">
        <v>106</v>
      </c>
      <c r="AD2098" s="2" t="s">
        <v>76</v>
      </c>
      <c r="AE2098" s="5">
        <v>62.25</v>
      </c>
      <c r="AF2098" s="2">
        <v>5</v>
      </c>
      <c r="AG2098" s="2" t="s">
        <v>130</v>
      </c>
      <c r="AH2098" s="2">
        <v>19</v>
      </c>
      <c r="AI2098" s="6" t="str">
        <f t="shared" si="96"/>
        <v>55-64</v>
      </c>
      <c r="AJ2098" s="11">
        <f>YEAR(tbl_LoanData[[#This Row],[Application Date]])</f>
        <v>2023</v>
      </c>
      <c r="AK2098" s="11" t="str">
        <f>TEXT(tbl_LoanData[[#This Row],[Application Date]],"MMMM")</f>
        <v>December</v>
      </c>
      <c r="AL2098" s="12">
        <f>DATE(YEAR(tbl_LoanData[[#This Row],[Application Date]]),MONTH(tbl_LoanData[[#This Row],[Application Date]]),1)</f>
        <v>45261</v>
      </c>
      <c r="AM2098" s="14">
        <f ca="1">IF(AND(tbl_LoanData[[#This Row],[Application Date]]&gt;=EOMONTH(TODAY(),-1)+1,tbl_LoanData[[#This Row],[Application Date]]&lt;=TODAY()),tbl_LoanData[[#This Row],[Loan Amount]],0)</f>
        <v>0</v>
      </c>
      <c r="AN2098" s="14">
        <f>tbl_LoanData[[#This Row],[Amount Paid]]-(Q2098-X2098)</f>
        <v>24429.960000000006</v>
      </c>
      <c r="AO2098" s="14">
        <f>IF(tbl_LoanData[[#This Row],[Application Status]]="Approved",1,0)</f>
        <v>1</v>
      </c>
      <c r="AP2098" s="22" t="str">
        <f t="shared" ca="1" si="97"/>
        <v/>
      </c>
      <c r="AQ2098" s="22" t="str">
        <f t="shared" ca="1" si="98"/>
        <v/>
      </c>
    </row>
    <row r="2099" spans="1:43" x14ac:dyDescent="0.3">
      <c r="A2099" s="2" t="s">
        <v>12079</v>
      </c>
      <c r="B2099" s="2" t="s">
        <v>12080</v>
      </c>
      <c r="C2099" s="2" t="s">
        <v>277</v>
      </c>
      <c r="D2099" s="2" t="s">
        <v>161</v>
      </c>
      <c r="E2099" s="2" t="s">
        <v>190</v>
      </c>
      <c r="F2099" s="2">
        <v>53</v>
      </c>
      <c r="G2099" s="2" t="s">
        <v>83</v>
      </c>
      <c r="H2099" s="2" t="s">
        <v>166</v>
      </c>
      <c r="I2099" s="2" t="s">
        <v>46</v>
      </c>
      <c r="J2099" s="3">
        <v>45281</v>
      </c>
      <c r="K2099" s="3">
        <v>45284</v>
      </c>
      <c r="L2099" s="2" t="s">
        <v>37</v>
      </c>
      <c r="M2099" s="2" t="s">
        <v>104</v>
      </c>
      <c r="N2099" s="2" t="s">
        <v>192</v>
      </c>
      <c r="O2099" s="4">
        <v>167000</v>
      </c>
      <c r="P2099" s="4">
        <v>21400</v>
      </c>
      <c r="Q2099" s="4">
        <v>145600</v>
      </c>
      <c r="R2099" s="2">
        <v>36</v>
      </c>
      <c r="S2099" s="5">
        <v>13.17</v>
      </c>
      <c r="T2099" s="4">
        <v>5642.4</v>
      </c>
      <c r="U2099" s="2" t="s">
        <v>73</v>
      </c>
      <c r="V2099" s="2" t="s">
        <v>74</v>
      </c>
      <c r="W2099" s="4">
        <v>180556.79999999999</v>
      </c>
      <c r="X2099" s="4">
        <v>22569.759999999998</v>
      </c>
      <c r="Y2099" s="4">
        <v>203126.56</v>
      </c>
      <c r="Z2099" s="2">
        <v>0</v>
      </c>
      <c r="AA2099" s="2" t="s">
        <v>56</v>
      </c>
      <c r="AB2099" s="2" t="s">
        <v>15736</v>
      </c>
      <c r="AC2099" s="2" t="s">
        <v>146</v>
      </c>
      <c r="AD2099" s="2" t="s">
        <v>76</v>
      </c>
      <c r="AE2099" s="5">
        <v>87.19</v>
      </c>
      <c r="AF2099" s="2">
        <v>0</v>
      </c>
      <c r="AG2099" s="2" t="s">
        <v>77</v>
      </c>
      <c r="AH2099" s="2">
        <v>3</v>
      </c>
      <c r="AI2099" s="6" t="str">
        <f t="shared" si="96"/>
        <v>45-54</v>
      </c>
      <c r="AJ2099" s="11">
        <f>YEAR(tbl_LoanData[[#This Row],[Application Date]])</f>
        <v>2023</v>
      </c>
      <c r="AK2099" s="11" t="str">
        <f>TEXT(tbl_LoanData[[#This Row],[Application Date]],"MMMM")</f>
        <v>December</v>
      </c>
      <c r="AL2099" s="12">
        <f>DATE(YEAR(tbl_LoanData[[#This Row],[Application Date]]),MONTH(tbl_LoanData[[#This Row],[Application Date]]),1)</f>
        <v>45261</v>
      </c>
      <c r="AM2099" s="14">
        <f ca="1">IF(AND(tbl_LoanData[[#This Row],[Application Date]]&gt;=EOMONTH(TODAY(),-1)+1,tbl_LoanData[[#This Row],[Application Date]]&lt;=TODAY()),tbl_LoanData[[#This Row],[Loan Amount]],0)</f>
        <v>0</v>
      </c>
      <c r="AN2099" s="14">
        <f>tbl_LoanData[[#This Row],[Amount Paid]]-(Q2099-X2099)</f>
        <v>57526.559999999983</v>
      </c>
      <c r="AO2099" s="14">
        <f>IF(tbl_LoanData[[#This Row],[Application Status]]="Approved",1,0)</f>
        <v>1</v>
      </c>
      <c r="AP2099" s="22" t="str">
        <f t="shared" ca="1" si="97"/>
        <v/>
      </c>
      <c r="AQ2099" s="22" t="str">
        <f t="shared" ca="1" si="98"/>
        <v/>
      </c>
    </row>
    <row r="2100" spans="1:43" ht="14.4" customHeight="1" x14ac:dyDescent="0.3">
      <c r="A2100" s="2" t="s">
        <v>12127</v>
      </c>
      <c r="B2100" s="2" t="s">
        <v>12128</v>
      </c>
      <c r="C2100" s="2" t="s">
        <v>464</v>
      </c>
      <c r="D2100" s="2" t="s">
        <v>67</v>
      </c>
      <c r="E2100" s="2" t="s">
        <v>255</v>
      </c>
      <c r="F2100" s="2">
        <v>39</v>
      </c>
      <c r="G2100" s="2" t="s">
        <v>83</v>
      </c>
      <c r="H2100" s="2" t="s">
        <v>543</v>
      </c>
      <c r="I2100" s="2" t="s">
        <v>45</v>
      </c>
      <c r="J2100" s="3">
        <v>45274</v>
      </c>
      <c r="K2100" s="3"/>
      <c r="L2100" s="2" t="s">
        <v>37</v>
      </c>
      <c r="M2100" s="2" t="s">
        <v>94</v>
      </c>
      <c r="N2100" s="2" t="s">
        <v>568</v>
      </c>
      <c r="O2100" s="4">
        <v>241000</v>
      </c>
      <c r="P2100" s="4">
        <v>49200</v>
      </c>
      <c r="Q2100" s="4">
        <v>191800</v>
      </c>
      <c r="R2100" s="2">
        <v>12</v>
      </c>
      <c r="S2100" s="5">
        <v>12.11</v>
      </c>
      <c r="T2100" s="4">
        <v>17918.919999999998</v>
      </c>
      <c r="U2100" s="2" t="s">
        <v>113</v>
      </c>
      <c r="V2100" s="2" t="s">
        <v>97</v>
      </c>
      <c r="W2100" s="4">
        <v>0</v>
      </c>
      <c r="X2100" s="4">
        <v>0</v>
      </c>
      <c r="Y2100" s="4">
        <v>215026.98</v>
      </c>
      <c r="Z2100" s="2">
        <v>0</v>
      </c>
      <c r="AA2100" s="2" t="s">
        <v>97</v>
      </c>
      <c r="AB2100" s="2" t="s">
        <v>15735</v>
      </c>
      <c r="AC2100" s="2" t="s">
        <v>129</v>
      </c>
      <c r="AD2100" s="2" t="s">
        <v>76</v>
      </c>
      <c r="AE2100" s="5">
        <v>79.59</v>
      </c>
      <c r="AF2100" s="2">
        <v>0</v>
      </c>
      <c r="AG2100" s="2" t="s">
        <v>97</v>
      </c>
      <c r="AH2100" s="2"/>
      <c r="AI2100" s="6" t="str">
        <f t="shared" si="96"/>
        <v>35-44</v>
      </c>
      <c r="AJ2100" s="11">
        <f>YEAR(tbl_LoanData[[#This Row],[Application Date]])</f>
        <v>2023</v>
      </c>
      <c r="AK2100" s="11" t="str">
        <f>TEXT(tbl_LoanData[[#This Row],[Application Date]],"MMMM")</f>
        <v>December</v>
      </c>
      <c r="AL2100" s="12">
        <f>DATE(YEAR(tbl_LoanData[[#This Row],[Application Date]]),MONTH(tbl_LoanData[[#This Row],[Application Date]]),1)</f>
        <v>45261</v>
      </c>
      <c r="AM2100" s="14">
        <f ca="1">IF(AND(tbl_LoanData[[#This Row],[Application Date]]&gt;=EOMONTH(TODAY(),-1)+1,tbl_LoanData[[#This Row],[Application Date]]&lt;=TODAY()),tbl_LoanData[[#This Row],[Loan Amount]],0)</f>
        <v>0</v>
      </c>
      <c r="AN2100" s="14">
        <f>tbl_LoanData[[#This Row],[Amount Paid]]-(Q2100-X2100)</f>
        <v>-191800</v>
      </c>
      <c r="AO2100" s="14">
        <f>IF(tbl_LoanData[[#This Row],[Application Status]]="Approved",1,0)</f>
        <v>0</v>
      </c>
      <c r="AP2100" s="22" t="str">
        <f t="shared" ca="1" si="97"/>
        <v/>
      </c>
      <c r="AQ2100" s="22" t="str">
        <f t="shared" ca="1" si="98"/>
        <v/>
      </c>
    </row>
    <row r="2101" spans="1:43" ht="14.4" customHeight="1" x14ac:dyDescent="0.3">
      <c r="A2101" s="2" t="s">
        <v>12313</v>
      </c>
      <c r="B2101" s="2" t="s">
        <v>12314</v>
      </c>
      <c r="C2101" s="2" t="s">
        <v>515</v>
      </c>
      <c r="D2101" s="2" t="s">
        <v>142</v>
      </c>
      <c r="E2101" s="2" t="s">
        <v>161</v>
      </c>
      <c r="F2101" s="2">
        <v>43</v>
      </c>
      <c r="G2101" s="2" t="s">
        <v>69</v>
      </c>
      <c r="H2101" s="2" t="s">
        <v>228</v>
      </c>
      <c r="I2101" s="2" t="s">
        <v>43</v>
      </c>
      <c r="J2101" s="3">
        <v>45291</v>
      </c>
      <c r="K2101" s="3">
        <v>45308</v>
      </c>
      <c r="L2101" s="2" t="s">
        <v>36</v>
      </c>
      <c r="M2101" s="2" t="s">
        <v>111</v>
      </c>
      <c r="N2101" s="2" t="s">
        <v>350</v>
      </c>
      <c r="O2101" s="4">
        <v>935000</v>
      </c>
      <c r="P2101" s="4">
        <v>210300</v>
      </c>
      <c r="Q2101" s="4">
        <v>724700</v>
      </c>
      <c r="R2101" s="2">
        <v>24</v>
      </c>
      <c r="S2101" s="5">
        <v>7.89</v>
      </c>
      <c r="T2101" s="4">
        <v>34960.74</v>
      </c>
      <c r="U2101" s="2" t="s">
        <v>73</v>
      </c>
      <c r="V2101" s="2" t="s">
        <v>33</v>
      </c>
      <c r="W2101" s="4">
        <v>839057.66</v>
      </c>
      <c r="X2101" s="4">
        <v>0</v>
      </c>
      <c r="Y2101" s="4">
        <v>839057.66</v>
      </c>
      <c r="Z2101" s="2">
        <v>0</v>
      </c>
      <c r="AA2101" s="2" t="s">
        <v>56</v>
      </c>
      <c r="AB2101" s="2" t="s">
        <v>15727</v>
      </c>
      <c r="AC2101" s="2" t="s">
        <v>213</v>
      </c>
      <c r="AD2101" s="2" t="s">
        <v>76</v>
      </c>
      <c r="AE2101" s="5">
        <v>77.510000000000005</v>
      </c>
      <c r="AF2101" s="2">
        <v>0</v>
      </c>
      <c r="AG2101" s="2" t="s">
        <v>77</v>
      </c>
      <c r="AH2101" s="2">
        <v>17</v>
      </c>
      <c r="AI2101" s="6" t="str">
        <f t="shared" si="96"/>
        <v>35-44</v>
      </c>
      <c r="AJ2101" s="11">
        <f>YEAR(tbl_LoanData[[#This Row],[Application Date]])</f>
        <v>2023</v>
      </c>
      <c r="AK2101" s="11" t="str">
        <f>TEXT(tbl_LoanData[[#This Row],[Application Date]],"MMMM")</f>
        <v>December</v>
      </c>
      <c r="AL2101" s="12">
        <f>DATE(YEAR(tbl_LoanData[[#This Row],[Application Date]]),MONTH(tbl_LoanData[[#This Row],[Application Date]]),1)</f>
        <v>45261</v>
      </c>
      <c r="AM2101" s="14">
        <f ca="1">IF(AND(tbl_LoanData[[#This Row],[Application Date]]&gt;=EOMONTH(TODAY(),-1)+1,tbl_LoanData[[#This Row],[Application Date]]&lt;=TODAY()),tbl_LoanData[[#This Row],[Loan Amount]],0)</f>
        <v>0</v>
      </c>
      <c r="AN2101" s="14">
        <f>tbl_LoanData[[#This Row],[Amount Paid]]-(Q2101-X2101)</f>
        <v>114357.66000000003</v>
      </c>
      <c r="AO2101" s="14">
        <f>IF(tbl_LoanData[[#This Row],[Application Status]]="Approved",1,0)</f>
        <v>1</v>
      </c>
      <c r="AP2101" s="22" t="str">
        <f t="shared" ca="1" si="97"/>
        <v/>
      </c>
      <c r="AQ2101" s="22" t="str">
        <f t="shared" ca="1" si="98"/>
        <v/>
      </c>
    </row>
    <row r="2102" spans="1:43" ht="14.4" customHeight="1" x14ac:dyDescent="0.3">
      <c r="A2102" s="2" t="s">
        <v>12507</v>
      </c>
      <c r="B2102" s="2" t="s">
        <v>12508</v>
      </c>
      <c r="C2102" s="2" t="s">
        <v>444</v>
      </c>
      <c r="D2102" s="2" t="s">
        <v>161</v>
      </c>
      <c r="E2102" s="2" t="s">
        <v>255</v>
      </c>
      <c r="F2102" s="2">
        <v>40</v>
      </c>
      <c r="G2102" s="2" t="s">
        <v>69</v>
      </c>
      <c r="H2102" s="2" t="s">
        <v>307</v>
      </c>
      <c r="I2102" s="2" t="s">
        <v>43</v>
      </c>
      <c r="J2102" s="3">
        <v>45275</v>
      </c>
      <c r="K2102" s="3">
        <v>45289</v>
      </c>
      <c r="L2102" s="2" t="s">
        <v>40</v>
      </c>
      <c r="M2102" s="2" t="s">
        <v>94</v>
      </c>
      <c r="N2102" s="2" t="s">
        <v>4</v>
      </c>
      <c r="O2102" s="4">
        <v>1099000</v>
      </c>
      <c r="P2102" s="4">
        <v>291600</v>
      </c>
      <c r="Q2102" s="4">
        <v>807400</v>
      </c>
      <c r="R2102" s="2">
        <v>18</v>
      </c>
      <c r="S2102" s="5">
        <v>7.65</v>
      </c>
      <c r="T2102" s="4">
        <v>50002.73</v>
      </c>
      <c r="U2102" s="2" t="s">
        <v>73</v>
      </c>
      <c r="V2102" s="2" t="s">
        <v>33</v>
      </c>
      <c r="W2102" s="4">
        <v>900049.15</v>
      </c>
      <c r="X2102" s="4">
        <v>0</v>
      </c>
      <c r="Y2102" s="4">
        <v>900049.15</v>
      </c>
      <c r="Z2102" s="2">
        <v>0</v>
      </c>
      <c r="AA2102" s="2" t="s">
        <v>56</v>
      </c>
      <c r="AB2102" s="2" t="s">
        <v>15730</v>
      </c>
      <c r="AC2102" s="2" t="s">
        <v>87</v>
      </c>
      <c r="AD2102" s="2" t="s">
        <v>76</v>
      </c>
      <c r="AE2102" s="5">
        <v>73.47</v>
      </c>
      <c r="AF2102" s="2">
        <v>0</v>
      </c>
      <c r="AG2102" s="2" t="s">
        <v>77</v>
      </c>
      <c r="AH2102" s="2">
        <v>14</v>
      </c>
      <c r="AI2102" s="6" t="str">
        <f t="shared" si="96"/>
        <v>35-44</v>
      </c>
      <c r="AJ2102" s="11">
        <f>YEAR(tbl_LoanData[[#This Row],[Application Date]])</f>
        <v>2023</v>
      </c>
      <c r="AK2102" s="11" t="str">
        <f>TEXT(tbl_LoanData[[#This Row],[Application Date]],"MMMM")</f>
        <v>December</v>
      </c>
      <c r="AL2102" s="12">
        <f>DATE(YEAR(tbl_LoanData[[#This Row],[Application Date]]),MONTH(tbl_LoanData[[#This Row],[Application Date]]),1)</f>
        <v>45261</v>
      </c>
      <c r="AM2102" s="14">
        <f ca="1">IF(AND(tbl_LoanData[[#This Row],[Application Date]]&gt;=EOMONTH(TODAY(),-1)+1,tbl_LoanData[[#This Row],[Application Date]]&lt;=TODAY()),tbl_LoanData[[#This Row],[Loan Amount]],0)</f>
        <v>0</v>
      </c>
      <c r="AN2102" s="14">
        <f>tbl_LoanData[[#This Row],[Amount Paid]]-(Q2102-X2102)</f>
        <v>92649.150000000023</v>
      </c>
      <c r="AO2102" s="14">
        <f>IF(tbl_LoanData[[#This Row],[Application Status]]="Approved",1,0)</f>
        <v>1</v>
      </c>
      <c r="AP2102" s="22" t="str">
        <f t="shared" ca="1" si="97"/>
        <v/>
      </c>
      <c r="AQ2102" s="22" t="str">
        <f t="shared" ca="1" si="98"/>
        <v/>
      </c>
    </row>
    <row r="2103" spans="1:43" ht="14.4" customHeight="1" x14ac:dyDescent="0.3">
      <c r="A2103" s="2" t="s">
        <v>12517</v>
      </c>
      <c r="B2103" s="2" t="s">
        <v>12518</v>
      </c>
      <c r="C2103" s="2" t="s">
        <v>66</v>
      </c>
      <c r="D2103" s="2" t="s">
        <v>134</v>
      </c>
      <c r="E2103" s="2" t="s">
        <v>293</v>
      </c>
      <c r="F2103" s="2">
        <v>51</v>
      </c>
      <c r="G2103" s="2" t="s">
        <v>69</v>
      </c>
      <c r="H2103" s="2" t="s">
        <v>256</v>
      </c>
      <c r="I2103" s="2" t="s">
        <v>43</v>
      </c>
      <c r="J2103" s="3">
        <v>45285</v>
      </c>
      <c r="K2103" s="3">
        <v>45299</v>
      </c>
      <c r="L2103" s="2" t="s">
        <v>40</v>
      </c>
      <c r="M2103" s="2" t="s">
        <v>85</v>
      </c>
      <c r="N2103" s="2" t="s">
        <v>86</v>
      </c>
      <c r="O2103" s="4">
        <v>740000</v>
      </c>
      <c r="P2103" s="4">
        <v>110600</v>
      </c>
      <c r="Q2103" s="4">
        <v>629400</v>
      </c>
      <c r="R2103" s="2">
        <v>24</v>
      </c>
      <c r="S2103" s="5">
        <v>11.49</v>
      </c>
      <c r="T2103" s="4">
        <v>32251.5</v>
      </c>
      <c r="U2103" s="2" t="s">
        <v>73</v>
      </c>
      <c r="V2103" s="2" t="s">
        <v>34</v>
      </c>
      <c r="W2103" s="4">
        <v>580527</v>
      </c>
      <c r="X2103" s="4">
        <v>193509.12</v>
      </c>
      <c r="Y2103" s="4">
        <v>774036.12</v>
      </c>
      <c r="Z2103" s="2">
        <v>180</v>
      </c>
      <c r="AA2103" s="2" t="s">
        <v>60</v>
      </c>
      <c r="AB2103" s="2" t="s">
        <v>15729</v>
      </c>
      <c r="AC2103" s="2" t="s">
        <v>75</v>
      </c>
      <c r="AD2103" s="2" t="s">
        <v>76</v>
      </c>
      <c r="AE2103" s="5">
        <v>85.05</v>
      </c>
      <c r="AF2103" s="2">
        <v>6</v>
      </c>
      <c r="AG2103" s="2" t="s">
        <v>130</v>
      </c>
      <c r="AH2103" s="2">
        <v>14</v>
      </c>
      <c r="AI2103" s="6" t="str">
        <f t="shared" si="96"/>
        <v>45-54</v>
      </c>
      <c r="AJ2103" s="11">
        <f>YEAR(tbl_LoanData[[#This Row],[Application Date]])</f>
        <v>2023</v>
      </c>
      <c r="AK2103" s="11" t="str">
        <f>TEXT(tbl_LoanData[[#This Row],[Application Date]],"MMMM")</f>
        <v>December</v>
      </c>
      <c r="AL2103" s="12">
        <f>DATE(YEAR(tbl_LoanData[[#This Row],[Application Date]]),MONTH(tbl_LoanData[[#This Row],[Application Date]]),1)</f>
        <v>45261</v>
      </c>
      <c r="AM2103" s="14">
        <f ca="1">IF(AND(tbl_LoanData[[#This Row],[Application Date]]&gt;=EOMONTH(TODAY(),-1)+1,tbl_LoanData[[#This Row],[Application Date]]&lt;=TODAY()),tbl_LoanData[[#This Row],[Loan Amount]],0)</f>
        <v>0</v>
      </c>
      <c r="AN2103" s="14">
        <f>tbl_LoanData[[#This Row],[Amount Paid]]-(Q2103-X2103)</f>
        <v>144636.12</v>
      </c>
      <c r="AO2103" s="14">
        <f>IF(tbl_LoanData[[#This Row],[Application Status]]="Approved",1,0)</f>
        <v>1</v>
      </c>
      <c r="AP2103" s="22" t="str">
        <f t="shared" ca="1" si="97"/>
        <v/>
      </c>
      <c r="AQ2103" s="22" t="str">
        <f t="shared" ca="1" si="98"/>
        <v/>
      </c>
    </row>
    <row r="2104" spans="1:43" ht="14.4" customHeight="1" x14ac:dyDescent="0.3">
      <c r="A2104" s="2" t="s">
        <v>12601</v>
      </c>
      <c r="B2104" s="2" t="s">
        <v>12602</v>
      </c>
      <c r="C2104" s="2" t="s">
        <v>560</v>
      </c>
      <c r="D2104" s="2" t="s">
        <v>311</v>
      </c>
      <c r="E2104" s="2" t="s">
        <v>92</v>
      </c>
      <c r="F2104" s="2">
        <v>47</v>
      </c>
      <c r="G2104" s="2" t="s">
        <v>69</v>
      </c>
      <c r="H2104" s="2" t="s">
        <v>191</v>
      </c>
      <c r="I2104" s="2" t="s">
        <v>51</v>
      </c>
      <c r="J2104" s="3">
        <v>45272</v>
      </c>
      <c r="K2104" s="3">
        <v>45276</v>
      </c>
      <c r="L2104" s="2" t="s">
        <v>39</v>
      </c>
      <c r="M2104" s="2" t="s">
        <v>71</v>
      </c>
      <c r="N2104" s="2" t="s">
        <v>72</v>
      </c>
      <c r="O2104" s="4">
        <v>1655000</v>
      </c>
      <c r="P2104" s="4">
        <v>199000</v>
      </c>
      <c r="Q2104" s="4">
        <v>1456000</v>
      </c>
      <c r="R2104" s="2">
        <v>48</v>
      </c>
      <c r="S2104" s="5">
        <v>14.98</v>
      </c>
      <c r="T2104" s="4">
        <v>48509.07</v>
      </c>
      <c r="U2104" s="2" t="s">
        <v>73</v>
      </c>
      <c r="V2104" s="2" t="s">
        <v>74</v>
      </c>
      <c r="W2104" s="4">
        <v>1503781.17</v>
      </c>
      <c r="X2104" s="4">
        <v>824654.03</v>
      </c>
      <c r="Y2104" s="4">
        <v>2328435.2000000002</v>
      </c>
      <c r="Z2104" s="2">
        <v>32</v>
      </c>
      <c r="AA2104" s="2" t="s">
        <v>58</v>
      </c>
      <c r="AB2104" s="2" t="s">
        <v>15735</v>
      </c>
      <c r="AC2104" s="2" t="s">
        <v>121</v>
      </c>
      <c r="AD2104" s="2" t="s">
        <v>76</v>
      </c>
      <c r="AE2104" s="5">
        <v>87.98</v>
      </c>
      <c r="AF2104" s="2">
        <v>1</v>
      </c>
      <c r="AG2104" s="2" t="s">
        <v>15718</v>
      </c>
      <c r="AH2104" s="2">
        <v>4</v>
      </c>
      <c r="AI2104" s="6" t="str">
        <f t="shared" si="96"/>
        <v>45-54</v>
      </c>
      <c r="AJ2104" s="11">
        <f>YEAR(tbl_LoanData[[#This Row],[Application Date]])</f>
        <v>2023</v>
      </c>
      <c r="AK2104" s="11" t="str">
        <f>TEXT(tbl_LoanData[[#This Row],[Application Date]],"MMMM")</f>
        <v>December</v>
      </c>
      <c r="AL2104" s="12">
        <f>DATE(YEAR(tbl_LoanData[[#This Row],[Application Date]]),MONTH(tbl_LoanData[[#This Row],[Application Date]]),1)</f>
        <v>45261</v>
      </c>
      <c r="AM2104" s="14">
        <f ca="1">IF(AND(tbl_LoanData[[#This Row],[Application Date]]&gt;=EOMONTH(TODAY(),-1)+1,tbl_LoanData[[#This Row],[Application Date]]&lt;=TODAY()),tbl_LoanData[[#This Row],[Loan Amount]],0)</f>
        <v>0</v>
      </c>
      <c r="AN2104" s="14">
        <f>tbl_LoanData[[#This Row],[Amount Paid]]-(Q2104-X2104)</f>
        <v>872435.19999999995</v>
      </c>
      <c r="AO2104" s="14">
        <f>IF(tbl_LoanData[[#This Row],[Application Status]]="Approved",1,0)</f>
        <v>1</v>
      </c>
      <c r="AP2104" s="22" t="str">
        <f t="shared" ca="1" si="97"/>
        <v/>
      </c>
      <c r="AQ2104" s="22" t="str">
        <f t="shared" ca="1" si="98"/>
        <v/>
      </c>
    </row>
    <row r="2105" spans="1:43" ht="14.4" customHeight="1" x14ac:dyDescent="0.3">
      <c r="A2105" s="2" t="s">
        <v>12675</v>
      </c>
      <c r="B2105" s="2" t="s">
        <v>12676</v>
      </c>
      <c r="C2105" s="2" t="s">
        <v>216</v>
      </c>
      <c r="D2105" s="2" t="s">
        <v>161</v>
      </c>
      <c r="E2105" s="2" t="s">
        <v>68</v>
      </c>
      <c r="F2105" s="2">
        <v>46</v>
      </c>
      <c r="G2105" s="2" t="s">
        <v>83</v>
      </c>
      <c r="H2105" s="2" t="s">
        <v>228</v>
      </c>
      <c r="I2105" s="2" t="s">
        <v>43</v>
      </c>
      <c r="J2105" s="3">
        <v>45268</v>
      </c>
      <c r="K2105" s="3">
        <v>45280</v>
      </c>
      <c r="L2105" s="2" t="s">
        <v>36</v>
      </c>
      <c r="M2105" s="2" t="s">
        <v>71</v>
      </c>
      <c r="N2105" s="2" t="s">
        <v>162</v>
      </c>
      <c r="O2105" s="4">
        <v>1518000</v>
      </c>
      <c r="P2105" s="4">
        <v>362800</v>
      </c>
      <c r="Q2105" s="4">
        <v>1155200</v>
      </c>
      <c r="R2105" s="2">
        <v>48</v>
      </c>
      <c r="S2105" s="5">
        <v>11.46</v>
      </c>
      <c r="T2105" s="4">
        <v>35098.83</v>
      </c>
      <c r="U2105" s="2" t="s">
        <v>73</v>
      </c>
      <c r="V2105" s="2" t="s">
        <v>74</v>
      </c>
      <c r="W2105" s="4">
        <v>1123162.56</v>
      </c>
      <c r="X2105" s="4">
        <v>561581.12</v>
      </c>
      <c r="Y2105" s="4">
        <v>1684743.68</v>
      </c>
      <c r="Z2105" s="2">
        <v>0</v>
      </c>
      <c r="AA2105" s="2" t="s">
        <v>56</v>
      </c>
      <c r="AB2105" s="2" t="s">
        <v>15732</v>
      </c>
      <c r="AC2105" s="2" t="s">
        <v>360</v>
      </c>
      <c r="AD2105" s="2" t="s">
        <v>76</v>
      </c>
      <c r="AE2105" s="5">
        <v>76.099999999999994</v>
      </c>
      <c r="AF2105" s="2">
        <v>0</v>
      </c>
      <c r="AG2105" s="2" t="s">
        <v>77</v>
      </c>
      <c r="AH2105" s="2">
        <v>12</v>
      </c>
      <c r="AI2105" s="6" t="str">
        <f t="shared" si="96"/>
        <v>45-54</v>
      </c>
      <c r="AJ2105" s="11">
        <f>YEAR(tbl_LoanData[[#This Row],[Application Date]])</f>
        <v>2023</v>
      </c>
      <c r="AK2105" s="11" t="str">
        <f>TEXT(tbl_LoanData[[#This Row],[Application Date]],"MMMM")</f>
        <v>December</v>
      </c>
      <c r="AL2105" s="12">
        <f>DATE(YEAR(tbl_LoanData[[#This Row],[Application Date]]),MONTH(tbl_LoanData[[#This Row],[Application Date]]),1)</f>
        <v>45261</v>
      </c>
      <c r="AM2105" s="14">
        <f ca="1">IF(AND(tbl_LoanData[[#This Row],[Application Date]]&gt;=EOMONTH(TODAY(),-1)+1,tbl_LoanData[[#This Row],[Application Date]]&lt;=TODAY()),tbl_LoanData[[#This Row],[Loan Amount]],0)</f>
        <v>0</v>
      </c>
      <c r="AN2105" s="14">
        <f>tbl_LoanData[[#This Row],[Amount Paid]]-(Q2105-X2105)</f>
        <v>529543.68000000005</v>
      </c>
      <c r="AO2105" s="14">
        <f>IF(tbl_LoanData[[#This Row],[Application Status]]="Approved",1,0)</f>
        <v>1</v>
      </c>
      <c r="AP2105" s="22" t="str">
        <f t="shared" ca="1" si="97"/>
        <v/>
      </c>
      <c r="AQ2105" s="22" t="str">
        <f t="shared" ca="1" si="98"/>
        <v/>
      </c>
    </row>
    <row r="2106" spans="1:43" ht="14.4" customHeight="1" x14ac:dyDescent="0.3">
      <c r="A2106" s="2" t="s">
        <v>12727</v>
      </c>
      <c r="B2106" s="2" t="s">
        <v>12728</v>
      </c>
      <c r="C2106" s="2" t="s">
        <v>482</v>
      </c>
      <c r="D2106" s="2" t="s">
        <v>118</v>
      </c>
      <c r="E2106" s="2" t="s">
        <v>268</v>
      </c>
      <c r="F2106" s="2">
        <v>33</v>
      </c>
      <c r="G2106" s="2" t="s">
        <v>69</v>
      </c>
      <c r="H2106" s="2" t="s">
        <v>211</v>
      </c>
      <c r="I2106" s="2" t="s">
        <v>50</v>
      </c>
      <c r="J2106" s="3">
        <v>45271</v>
      </c>
      <c r="K2106" s="3"/>
      <c r="L2106" s="2" t="s">
        <v>40</v>
      </c>
      <c r="M2106" s="2" t="s">
        <v>111</v>
      </c>
      <c r="N2106" s="2" t="s">
        <v>120</v>
      </c>
      <c r="O2106" s="4">
        <v>1064000</v>
      </c>
      <c r="P2106" s="4">
        <v>385300</v>
      </c>
      <c r="Q2106" s="4">
        <v>678700</v>
      </c>
      <c r="R2106" s="2">
        <v>12</v>
      </c>
      <c r="S2106" s="5">
        <v>12.27</v>
      </c>
      <c r="T2106" s="4">
        <v>63498.04</v>
      </c>
      <c r="U2106" s="2" t="s">
        <v>96</v>
      </c>
      <c r="V2106" s="2" t="s">
        <v>97</v>
      </c>
      <c r="W2106" s="4">
        <v>0</v>
      </c>
      <c r="X2106" s="4">
        <v>0</v>
      </c>
      <c r="Y2106" s="4">
        <v>761976.49</v>
      </c>
      <c r="Z2106" s="2">
        <v>0</v>
      </c>
      <c r="AA2106" s="2" t="s">
        <v>97</v>
      </c>
      <c r="AB2106" s="2" t="s">
        <v>15735</v>
      </c>
      <c r="AC2106" s="2" t="s">
        <v>360</v>
      </c>
      <c r="AD2106" s="2" t="s">
        <v>76</v>
      </c>
      <c r="AE2106" s="5">
        <v>63.79</v>
      </c>
      <c r="AF2106" s="2">
        <v>0</v>
      </c>
      <c r="AG2106" s="2" t="s">
        <v>97</v>
      </c>
      <c r="AH2106" s="2"/>
      <c r="AI2106" s="6" t="str">
        <f t="shared" si="96"/>
        <v>25-34</v>
      </c>
      <c r="AJ2106" s="11">
        <f>YEAR(tbl_LoanData[[#This Row],[Application Date]])</f>
        <v>2023</v>
      </c>
      <c r="AK2106" s="11" t="str">
        <f>TEXT(tbl_LoanData[[#This Row],[Application Date]],"MMMM")</f>
        <v>December</v>
      </c>
      <c r="AL2106" s="12">
        <f>DATE(YEAR(tbl_LoanData[[#This Row],[Application Date]]),MONTH(tbl_LoanData[[#This Row],[Application Date]]),1)</f>
        <v>45261</v>
      </c>
      <c r="AM2106" s="14">
        <f ca="1">IF(AND(tbl_LoanData[[#This Row],[Application Date]]&gt;=EOMONTH(TODAY(),-1)+1,tbl_LoanData[[#This Row],[Application Date]]&lt;=TODAY()),tbl_LoanData[[#This Row],[Loan Amount]],0)</f>
        <v>0</v>
      </c>
      <c r="AN2106" s="14">
        <f>tbl_LoanData[[#This Row],[Amount Paid]]-(Q2106-X2106)</f>
        <v>-678700</v>
      </c>
      <c r="AO2106" s="14">
        <f>IF(tbl_LoanData[[#This Row],[Application Status]]="Approved",1,0)</f>
        <v>0</v>
      </c>
      <c r="AP2106" s="22" t="str">
        <f t="shared" ca="1" si="97"/>
        <v/>
      </c>
      <c r="AQ2106" s="22" t="str">
        <f t="shared" ca="1" si="98"/>
        <v/>
      </c>
    </row>
    <row r="2107" spans="1:43" x14ac:dyDescent="0.3">
      <c r="A2107" s="2" t="s">
        <v>12847</v>
      </c>
      <c r="B2107" s="2" t="s">
        <v>12848</v>
      </c>
      <c r="C2107" s="2" t="s">
        <v>216</v>
      </c>
      <c r="D2107" s="2" t="s">
        <v>81</v>
      </c>
      <c r="E2107" s="2" t="s">
        <v>540</v>
      </c>
      <c r="F2107" s="2">
        <v>53</v>
      </c>
      <c r="G2107" s="2" t="s">
        <v>83</v>
      </c>
      <c r="H2107" s="2" t="s">
        <v>265</v>
      </c>
      <c r="I2107" s="2" t="s">
        <v>44</v>
      </c>
      <c r="J2107" s="3">
        <v>45271</v>
      </c>
      <c r="K2107" s="3">
        <v>45283</v>
      </c>
      <c r="L2107" s="2" t="s">
        <v>40</v>
      </c>
      <c r="M2107" s="2" t="s">
        <v>111</v>
      </c>
      <c r="N2107" s="2" t="s">
        <v>120</v>
      </c>
      <c r="O2107" s="4">
        <v>814000</v>
      </c>
      <c r="P2107" s="4">
        <v>92100</v>
      </c>
      <c r="Q2107" s="4">
        <v>721900</v>
      </c>
      <c r="R2107" s="2">
        <v>48</v>
      </c>
      <c r="S2107" s="5">
        <v>6.19</v>
      </c>
      <c r="T2107" s="4">
        <v>18763.38</v>
      </c>
      <c r="U2107" s="2" t="s">
        <v>73</v>
      </c>
      <c r="V2107" s="2" t="s">
        <v>74</v>
      </c>
      <c r="W2107" s="4">
        <v>581664.78</v>
      </c>
      <c r="X2107" s="4">
        <v>318977.65999999997</v>
      </c>
      <c r="Y2107" s="4">
        <v>900642.44</v>
      </c>
      <c r="Z2107" s="2">
        <v>30</v>
      </c>
      <c r="AA2107" s="2" t="s">
        <v>57</v>
      </c>
      <c r="AB2107" s="2" t="s">
        <v>15729</v>
      </c>
      <c r="AC2107" s="2" t="s">
        <v>87</v>
      </c>
      <c r="AD2107" s="2" t="s">
        <v>76</v>
      </c>
      <c r="AE2107" s="5">
        <v>88.69</v>
      </c>
      <c r="AF2107" s="2">
        <v>1</v>
      </c>
      <c r="AG2107" s="2" t="s">
        <v>77</v>
      </c>
      <c r="AH2107" s="2">
        <v>12</v>
      </c>
      <c r="AI2107" s="6" t="str">
        <f t="shared" si="96"/>
        <v>45-54</v>
      </c>
      <c r="AJ2107" s="11">
        <f>YEAR(tbl_LoanData[[#This Row],[Application Date]])</f>
        <v>2023</v>
      </c>
      <c r="AK2107" s="11" t="str">
        <f>TEXT(tbl_LoanData[[#This Row],[Application Date]],"MMMM")</f>
        <v>December</v>
      </c>
      <c r="AL2107" s="12">
        <f>DATE(YEAR(tbl_LoanData[[#This Row],[Application Date]]),MONTH(tbl_LoanData[[#This Row],[Application Date]]),1)</f>
        <v>45261</v>
      </c>
      <c r="AM2107" s="14">
        <f ca="1">IF(AND(tbl_LoanData[[#This Row],[Application Date]]&gt;=EOMONTH(TODAY(),-1)+1,tbl_LoanData[[#This Row],[Application Date]]&lt;=TODAY()),tbl_LoanData[[#This Row],[Loan Amount]],0)</f>
        <v>0</v>
      </c>
      <c r="AN2107" s="14">
        <f>tbl_LoanData[[#This Row],[Amount Paid]]-(Q2107-X2107)</f>
        <v>178742.44</v>
      </c>
      <c r="AO2107" s="14">
        <f>IF(tbl_LoanData[[#This Row],[Application Status]]="Approved",1,0)</f>
        <v>1</v>
      </c>
      <c r="AP2107" s="22" t="str">
        <f t="shared" ca="1" si="97"/>
        <v/>
      </c>
      <c r="AQ2107" s="22" t="str">
        <f t="shared" ca="1" si="98"/>
        <v/>
      </c>
    </row>
    <row r="2108" spans="1:43" x14ac:dyDescent="0.3">
      <c r="A2108" s="2" t="s">
        <v>12911</v>
      </c>
      <c r="B2108" s="2" t="s">
        <v>12912</v>
      </c>
      <c r="C2108" s="2" t="s">
        <v>515</v>
      </c>
      <c r="D2108" s="2" t="s">
        <v>117</v>
      </c>
      <c r="E2108" s="2" t="s">
        <v>176</v>
      </c>
      <c r="F2108" s="2">
        <v>56</v>
      </c>
      <c r="G2108" s="2" t="s">
        <v>69</v>
      </c>
      <c r="H2108" s="2" t="s">
        <v>318</v>
      </c>
      <c r="I2108" s="2" t="s">
        <v>42</v>
      </c>
      <c r="J2108" s="3">
        <v>45270</v>
      </c>
      <c r="K2108" s="3"/>
      <c r="L2108" s="2" t="s">
        <v>40</v>
      </c>
      <c r="M2108" s="2" t="s">
        <v>111</v>
      </c>
      <c r="N2108" s="2" t="s">
        <v>120</v>
      </c>
      <c r="O2108" s="4">
        <v>1202000</v>
      </c>
      <c r="P2108" s="4">
        <v>220500</v>
      </c>
      <c r="Q2108" s="4">
        <v>981500</v>
      </c>
      <c r="R2108" s="2">
        <v>24</v>
      </c>
      <c r="S2108" s="5">
        <v>7.56</v>
      </c>
      <c r="T2108" s="4">
        <v>47079.28</v>
      </c>
      <c r="U2108" s="2" t="s">
        <v>96</v>
      </c>
      <c r="V2108" s="2" t="s">
        <v>97</v>
      </c>
      <c r="W2108" s="4">
        <v>0</v>
      </c>
      <c r="X2108" s="4">
        <v>0</v>
      </c>
      <c r="Y2108" s="4">
        <v>1129902.8</v>
      </c>
      <c r="Z2108" s="2">
        <v>0</v>
      </c>
      <c r="AA2108" s="2" t="s">
        <v>97</v>
      </c>
      <c r="AB2108" s="2" t="s">
        <v>15733</v>
      </c>
      <c r="AC2108" s="2" t="s">
        <v>87</v>
      </c>
      <c r="AD2108" s="2" t="s">
        <v>76</v>
      </c>
      <c r="AE2108" s="5">
        <v>81.66</v>
      </c>
      <c r="AF2108" s="2">
        <v>0</v>
      </c>
      <c r="AG2108" s="2" t="s">
        <v>97</v>
      </c>
      <c r="AH2108" s="2"/>
      <c r="AI2108" s="6" t="str">
        <f t="shared" si="96"/>
        <v>55-64</v>
      </c>
      <c r="AJ2108" s="11">
        <f>YEAR(tbl_LoanData[[#This Row],[Application Date]])</f>
        <v>2023</v>
      </c>
      <c r="AK2108" s="11" t="str">
        <f>TEXT(tbl_LoanData[[#This Row],[Application Date]],"MMMM")</f>
        <v>December</v>
      </c>
      <c r="AL2108" s="12">
        <f>DATE(YEAR(tbl_LoanData[[#This Row],[Application Date]]),MONTH(tbl_LoanData[[#This Row],[Application Date]]),1)</f>
        <v>45261</v>
      </c>
      <c r="AM2108" s="14">
        <f ca="1">IF(AND(tbl_LoanData[[#This Row],[Application Date]]&gt;=EOMONTH(TODAY(),-1)+1,tbl_LoanData[[#This Row],[Application Date]]&lt;=TODAY()),tbl_LoanData[[#This Row],[Loan Amount]],0)</f>
        <v>0</v>
      </c>
      <c r="AN2108" s="14">
        <f>tbl_LoanData[[#This Row],[Amount Paid]]-(Q2108-X2108)</f>
        <v>-981500</v>
      </c>
      <c r="AO2108" s="14">
        <f>IF(tbl_LoanData[[#This Row],[Application Status]]="Approved",1,0)</f>
        <v>0</v>
      </c>
      <c r="AP2108" s="22" t="str">
        <f t="shared" ca="1" si="97"/>
        <v/>
      </c>
      <c r="AQ2108" s="22" t="str">
        <f t="shared" ca="1" si="98"/>
        <v/>
      </c>
    </row>
    <row r="2109" spans="1:43" ht="14.4" customHeight="1" x14ac:dyDescent="0.3">
      <c r="A2109" s="2" t="s">
        <v>12923</v>
      </c>
      <c r="B2109" s="2" t="s">
        <v>12924</v>
      </c>
      <c r="C2109" s="2" t="s">
        <v>423</v>
      </c>
      <c r="D2109" s="2" t="s">
        <v>134</v>
      </c>
      <c r="E2109" s="2" t="s">
        <v>394</v>
      </c>
      <c r="F2109" s="2">
        <v>63</v>
      </c>
      <c r="G2109" s="2" t="s">
        <v>69</v>
      </c>
      <c r="H2109" s="2" t="s">
        <v>172</v>
      </c>
      <c r="I2109" s="2" t="s">
        <v>45</v>
      </c>
      <c r="J2109" s="3">
        <v>45274</v>
      </c>
      <c r="K2109" s="3">
        <v>45283</v>
      </c>
      <c r="L2109" s="2" t="s">
        <v>41</v>
      </c>
      <c r="M2109" s="2" t="s">
        <v>552</v>
      </c>
      <c r="N2109" s="2" t="s">
        <v>553</v>
      </c>
      <c r="O2109" s="4">
        <v>2100000</v>
      </c>
      <c r="P2109" s="4">
        <v>565600</v>
      </c>
      <c r="Q2109" s="4">
        <v>1534400</v>
      </c>
      <c r="R2109" s="2">
        <v>48</v>
      </c>
      <c r="S2109" s="5">
        <v>10.87</v>
      </c>
      <c r="T2109" s="4">
        <v>45865.77</v>
      </c>
      <c r="U2109" s="2" t="s">
        <v>73</v>
      </c>
      <c r="V2109" s="2" t="s">
        <v>74</v>
      </c>
      <c r="W2109" s="4">
        <v>1330107.33</v>
      </c>
      <c r="X2109" s="4">
        <v>871449.79</v>
      </c>
      <c r="Y2109" s="4">
        <v>2201557.12</v>
      </c>
      <c r="Z2109" s="2">
        <v>87</v>
      </c>
      <c r="AA2109" s="2" t="s">
        <v>59</v>
      </c>
      <c r="AB2109" s="2" t="s">
        <v>15736</v>
      </c>
      <c r="AC2109" s="2" t="s">
        <v>75</v>
      </c>
      <c r="AD2109" s="2" t="s">
        <v>76</v>
      </c>
      <c r="AE2109" s="5">
        <v>73.069999999999993</v>
      </c>
      <c r="AF2109" s="2">
        <v>3</v>
      </c>
      <c r="AG2109" s="2" t="s">
        <v>130</v>
      </c>
      <c r="AH2109" s="2">
        <v>9</v>
      </c>
      <c r="AI2109" s="6" t="str">
        <f t="shared" si="96"/>
        <v>55-64</v>
      </c>
      <c r="AJ2109" s="11">
        <f>YEAR(tbl_LoanData[[#This Row],[Application Date]])</f>
        <v>2023</v>
      </c>
      <c r="AK2109" s="11" t="str">
        <f>TEXT(tbl_LoanData[[#This Row],[Application Date]],"MMMM")</f>
        <v>December</v>
      </c>
      <c r="AL2109" s="12">
        <f>DATE(YEAR(tbl_LoanData[[#This Row],[Application Date]]),MONTH(tbl_LoanData[[#This Row],[Application Date]]),1)</f>
        <v>45261</v>
      </c>
      <c r="AM2109" s="14">
        <f ca="1">IF(AND(tbl_LoanData[[#This Row],[Application Date]]&gt;=EOMONTH(TODAY(),-1)+1,tbl_LoanData[[#This Row],[Application Date]]&lt;=TODAY()),tbl_LoanData[[#This Row],[Loan Amount]],0)</f>
        <v>0</v>
      </c>
      <c r="AN2109" s="14">
        <f>tbl_LoanData[[#This Row],[Amount Paid]]-(Q2109-X2109)</f>
        <v>667157.12000000011</v>
      </c>
      <c r="AO2109" s="14">
        <f>IF(tbl_LoanData[[#This Row],[Application Status]]="Approved",1,0)</f>
        <v>1</v>
      </c>
      <c r="AP2109" s="22" t="str">
        <f t="shared" ca="1" si="97"/>
        <v/>
      </c>
      <c r="AQ2109" s="22" t="str">
        <f t="shared" ca="1" si="98"/>
        <v/>
      </c>
    </row>
    <row r="2110" spans="1:43" x14ac:dyDescent="0.3">
      <c r="A2110" s="2" t="s">
        <v>12939</v>
      </c>
      <c r="B2110" s="2" t="s">
        <v>12940</v>
      </c>
      <c r="C2110" s="2" t="s">
        <v>687</v>
      </c>
      <c r="D2110" s="2" t="s">
        <v>118</v>
      </c>
      <c r="E2110" s="2" t="s">
        <v>91</v>
      </c>
      <c r="F2110" s="2">
        <v>54</v>
      </c>
      <c r="G2110" s="2" t="s">
        <v>83</v>
      </c>
      <c r="H2110" s="2" t="s">
        <v>166</v>
      </c>
      <c r="I2110" s="2" t="s">
        <v>46</v>
      </c>
      <c r="J2110" s="3">
        <v>45261</v>
      </c>
      <c r="K2110" s="3"/>
      <c r="L2110" s="2" t="s">
        <v>37</v>
      </c>
      <c r="M2110" s="2" t="s">
        <v>104</v>
      </c>
      <c r="N2110" s="2" t="s">
        <v>286</v>
      </c>
      <c r="O2110" s="4">
        <v>135000</v>
      </c>
      <c r="P2110" s="4">
        <v>40300</v>
      </c>
      <c r="Q2110" s="4">
        <v>94700</v>
      </c>
      <c r="R2110" s="2">
        <v>18</v>
      </c>
      <c r="S2110" s="5">
        <v>8.1</v>
      </c>
      <c r="T2110" s="4">
        <v>5900.34</v>
      </c>
      <c r="U2110" s="2" t="s">
        <v>96</v>
      </c>
      <c r="V2110" s="2" t="s">
        <v>97</v>
      </c>
      <c r="W2110" s="4">
        <v>0</v>
      </c>
      <c r="X2110" s="4">
        <v>0</v>
      </c>
      <c r="Y2110" s="4">
        <v>106206.05</v>
      </c>
      <c r="Z2110" s="2">
        <v>0</v>
      </c>
      <c r="AA2110" s="2" t="s">
        <v>97</v>
      </c>
      <c r="AB2110" s="2" t="s">
        <v>15735</v>
      </c>
      <c r="AC2110" s="2" t="s">
        <v>360</v>
      </c>
      <c r="AD2110" s="2" t="s">
        <v>76</v>
      </c>
      <c r="AE2110" s="5">
        <v>70.150000000000006</v>
      </c>
      <c r="AF2110" s="2">
        <v>0</v>
      </c>
      <c r="AG2110" s="2" t="s">
        <v>97</v>
      </c>
      <c r="AH2110" s="2"/>
      <c r="AI2110" s="6" t="str">
        <f t="shared" si="96"/>
        <v>45-54</v>
      </c>
      <c r="AJ2110" s="11">
        <f>YEAR(tbl_LoanData[[#This Row],[Application Date]])</f>
        <v>2023</v>
      </c>
      <c r="AK2110" s="11" t="str">
        <f>TEXT(tbl_LoanData[[#This Row],[Application Date]],"MMMM")</f>
        <v>December</v>
      </c>
      <c r="AL2110" s="12">
        <f>DATE(YEAR(tbl_LoanData[[#This Row],[Application Date]]),MONTH(tbl_LoanData[[#This Row],[Application Date]]),1)</f>
        <v>45261</v>
      </c>
      <c r="AM2110" s="14">
        <f ca="1">IF(AND(tbl_LoanData[[#This Row],[Application Date]]&gt;=EOMONTH(TODAY(),-1)+1,tbl_LoanData[[#This Row],[Application Date]]&lt;=TODAY()),tbl_LoanData[[#This Row],[Loan Amount]],0)</f>
        <v>0</v>
      </c>
      <c r="AN2110" s="14">
        <f>tbl_LoanData[[#This Row],[Amount Paid]]-(Q2110-X2110)</f>
        <v>-94700</v>
      </c>
      <c r="AO2110" s="14">
        <f>IF(tbl_LoanData[[#This Row],[Application Status]]="Approved",1,0)</f>
        <v>0</v>
      </c>
      <c r="AP2110" s="22" t="str">
        <f t="shared" ca="1" si="97"/>
        <v/>
      </c>
      <c r="AQ2110" s="22" t="str">
        <f t="shared" ca="1" si="98"/>
        <v/>
      </c>
    </row>
    <row r="2111" spans="1:43" ht="14.4" customHeight="1" x14ac:dyDescent="0.3">
      <c r="A2111" s="2" t="s">
        <v>12961</v>
      </c>
      <c r="B2111" s="2" t="s">
        <v>12962</v>
      </c>
      <c r="C2111" s="2" t="s">
        <v>397</v>
      </c>
      <c r="D2111" s="2" t="s">
        <v>142</v>
      </c>
      <c r="E2111" s="2" t="s">
        <v>209</v>
      </c>
      <c r="F2111" s="2">
        <v>31</v>
      </c>
      <c r="G2111" s="2" t="s">
        <v>83</v>
      </c>
      <c r="H2111" s="2" t="s">
        <v>136</v>
      </c>
      <c r="I2111" s="2" t="s">
        <v>49</v>
      </c>
      <c r="J2111" s="3">
        <v>45263</v>
      </c>
      <c r="K2111" s="3">
        <v>45266</v>
      </c>
      <c r="L2111" s="2" t="s">
        <v>36</v>
      </c>
      <c r="M2111" s="2" t="s">
        <v>71</v>
      </c>
      <c r="N2111" s="2" t="s">
        <v>162</v>
      </c>
      <c r="O2111" s="4">
        <v>2070000</v>
      </c>
      <c r="P2111" s="4">
        <v>342700</v>
      </c>
      <c r="Q2111" s="4">
        <v>1727300</v>
      </c>
      <c r="R2111" s="2">
        <v>48</v>
      </c>
      <c r="S2111" s="5">
        <v>6.64</v>
      </c>
      <c r="T2111" s="4">
        <v>45543.14</v>
      </c>
      <c r="U2111" s="2" t="s">
        <v>73</v>
      </c>
      <c r="V2111" s="2" t="s">
        <v>74</v>
      </c>
      <c r="W2111" s="4">
        <v>1411837.34</v>
      </c>
      <c r="X2111" s="4">
        <v>774233.54</v>
      </c>
      <c r="Y2111" s="4">
        <v>2186070.88</v>
      </c>
      <c r="Z2111" s="2">
        <v>31</v>
      </c>
      <c r="AA2111" s="2" t="s">
        <v>58</v>
      </c>
      <c r="AB2111" s="2" t="s">
        <v>15729</v>
      </c>
      <c r="AC2111" s="2" t="s">
        <v>213</v>
      </c>
      <c r="AD2111" s="2" t="s">
        <v>76</v>
      </c>
      <c r="AE2111" s="5">
        <v>83.44</v>
      </c>
      <c r="AF2111" s="2">
        <v>1</v>
      </c>
      <c r="AG2111" s="2" t="s">
        <v>15718</v>
      </c>
      <c r="AH2111" s="2">
        <v>3</v>
      </c>
      <c r="AI2111" s="6" t="str">
        <f t="shared" si="96"/>
        <v>25-34</v>
      </c>
      <c r="AJ2111" s="11">
        <f>YEAR(tbl_LoanData[[#This Row],[Application Date]])</f>
        <v>2023</v>
      </c>
      <c r="AK2111" s="11" t="str">
        <f>TEXT(tbl_LoanData[[#This Row],[Application Date]],"MMMM")</f>
        <v>December</v>
      </c>
      <c r="AL2111" s="12">
        <f>DATE(YEAR(tbl_LoanData[[#This Row],[Application Date]]),MONTH(tbl_LoanData[[#This Row],[Application Date]]),1)</f>
        <v>45261</v>
      </c>
      <c r="AM2111" s="14">
        <f ca="1">IF(AND(tbl_LoanData[[#This Row],[Application Date]]&gt;=EOMONTH(TODAY(),-1)+1,tbl_LoanData[[#This Row],[Application Date]]&lt;=TODAY()),tbl_LoanData[[#This Row],[Loan Amount]],0)</f>
        <v>0</v>
      </c>
      <c r="AN2111" s="14">
        <f>tbl_LoanData[[#This Row],[Amount Paid]]-(Q2111-X2111)</f>
        <v>458770.88000000012</v>
      </c>
      <c r="AO2111" s="14">
        <f>IF(tbl_LoanData[[#This Row],[Application Status]]="Approved",1,0)</f>
        <v>1</v>
      </c>
      <c r="AP2111" s="22" t="str">
        <f t="shared" ca="1" si="97"/>
        <v/>
      </c>
      <c r="AQ2111" s="22" t="str">
        <f t="shared" ca="1" si="98"/>
        <v/>
      </c>
    </row>
    <row r="2112" spans="1:43" ht="14.4" customHeight="1" x14ac:dyDescent="0.3">
      <c r="A2112" s="2" t="s">
        <v>13153</v>
      </c>
      <c r="B2112" s="2" t="s">
        <v>13154</v>
      </c>
      <c r="C2112" s="2" t="s">
        <v>712</v>
      </c>
      <c r="D2112" s="2" t="s">
        <v>268</v>
      </c>
      <c r="E2112" s="2" t="s">
        <v>402</v>
      </c>
      <c r="F2112" s="2">
        <v>28</v>
      </c>
      <c r="G2112" s="2" t="s">
        <v>83</v>
      </c>
      <c r="H2112" s="2" t="s">
        <v>273</v>
      </c>
      <c r="I2112" s="2" t="s">
        <v>45</v>
      </c>
      <c r="J2112" s="3">
        <v>45276</v>
      </c>
      <c r="K2112" s="3">
        <v>45297</v>
      </c>
      <c r="L2112" s="2" t="s">
        <v>37</v>
      </c>
      <c r="M2112" s="2" t="s">
        <v>104</v>
      </c>
      <c r="N2112" s="2" t="s">
        <v>192</v>
      </c>
      <c r="O2112" s="4">
        <v>78000</v>
      </c>
      <c r="P2112" s="4">
        <v>29800</v>
      </c>
      <c r="Q2112" s="4">
        <v>48200</v>
      </c>
      <c r="R2112" s="2">
        <v>60</v>
      </c>
      <c r="S2112" s="5">
        <v>9.0299999999999994</v>
      </c>
      <c r="T2112" s="4">
        <v>1166.04</v>
      </c>
      <c r="U2112" s="2" t="s">
        <v>73</v>
      </c>
      <c r="V2112" s="2" t="s">
        <v>74</v>
      </c>
      <c r="W2112" s="4">
        <v>36147.24</v>
      </c>
      <c r="X2112" s="4">
        <v>33815.06</v>
      </c>
      <c r="Y2112" s="4">
        <v>69962.3</v>
      </c>
      <c r="Z2112" s="2">
        <v>0</v>
      </c>
      <c r="AA2112" s="2" t="s">
        <v>56</v>
      </c>
      <c r="AB2112" s="2" t="s">
        <v>15729</v>
      </c>
      <c r="AC2112" s="2" t="s">
        <v>75</v>
      </c>
      <c r="AD2112" s="2" t="s">
        <v>76</v>
      </c>
      <c r="AE2112" s="5">
        <v>61.79</v>
      </c>
      <c r="AF2112" s="2">
        <v>0</v>
      </c>
      <c r="AG2112" s="2" t="s">
        <v>77</v>
      </c>
      <c r="AH2112" s="2">
        <v>21</v>
      </c>
      <c r="AI2112" s="6" t="str">
        <f t="shared" si="96"/>
        <v>25-34</v>
      </c>
      <c r="AJ2112" s="11">
        <f>YEAR(tbl_LoanData[[#This Row],[Application Date]])</f>
        <v>2023</v>
      </c>
      <c r="AK2112" s="11" t="str">
        <f>TEXT(tbl_LoanData[[#This Row],[Application Date]],"MMMM")</f>
        <v>December</v>
      </c>
      <c r="AL2112" s="12">
        <f>DATE(YEAR(tbl_LoanData[[#This Row],[Application Date]]),MONTH(tbl_LoanData[[#This Row],[Application Date]]),1)</f>
        <v>45261</v>
      </c>
      <c r="AM2112" s="14">
        <f ca="1">IF(AND(tbl_LoanData[[#This Row],[Application Date]]&gt;=EOMONTH(TODAY(),-1)+1,tbl_LoanData[[#This Row],[Application Date]]&lt;=TODAY()),tbl_LoanData[[#This Row],[Loan Amount]],0)</f>
        <v>0</v>
      </c>
      <c r="AN2112" s="14">
        <f>tbl_LoanData[[#This Row],[Amount Paid]]-(Q2112-X2112)</f>
        <v>21762.299999999996</v>
      </c>
      <c r="AO2112" s="14">
        <f>IF(tbl_LoanData[[#This Row],[Application Status]]="Approved",1,0)</f>
        <v>1</v>
      </c>
      <c r="AP2112" s="22" t="str">
        <f t="shared" ca="1" si="97"/>
        <v/>
      </c>
      <c r="AQ2112" s="22" t="str">
        <f t="shared" ca="1" si="98"/>
        <v/>
      </c>
    </row>
    <row r="2113" spans="1:43" ht="14.4" customHeight="1" x14ac:dyDescent="0.3">
      <c r="A2113" s="2" t="s">
        <v>13187</v>
      </c>
      <c r="B2113" s="2" t="s">
        <v>13188</v>
      </c>
      <c r="C2113" s="2" t="s">
        <v>216</v>
      </c>
      <c r="D2113" s="2" t="s">
        <v>101</v>
      </c>
      <c r="E2113" s="2" t="s">
        <v>255</v>
      </c>
      <c r="F2113" s="2">
        <v>46</v>
      </c>
      <c r="G2113" s="2" t="s">
        <v>83</v>
      </c>
      <c r="H2113" s="2" t="s">
        <v>313</v>
      </c>
      <c r="I2113" s="2" t="s">
        <v>44</v>
      </c>
      <c r="J2113" s="3">
        <v>45280</v>
      </c>
      <c r="K2113" s="3"/>
      <c r="L2113" s="2" t="s">
        <v>40</v>
      </c>
      <c r="M2113" s="2" t="s">
        <v>111</v>
      </c>
      <c r="N2113" s="2" t="s">
        <v>369</v>
      </c>
      <c r="O2113" s="4">
        <v>997000</v>
      </c>
      <c r="P2113" s="4">
        <v>212000</v>
      </c>
      <c r="Q2113" s="4">
        <v>785000</v>
      </c>
      <c r="R2113" s="2">
        <v>48</v>
      </c>
      <c r="S2113" s="5">
        <v>7.15</v>
      </c>
      <c r="T2113" s="4">
        <v>21031.46</v>
      </c>
      <c r="U2113" s="2" t="s">
        <v>113</v>
      </c>
      <c r="V2113" s="2" t="s">
        <v>97</v>
      </c>
      <c r="W2113" s="4">
        <v>0</v>
      </c>
      <c r="X2113" s="4">
        <v>0</v>
      </c>
      <c r="Y2113" s="4">
        <v>1009510</v>
      </c>
      <c r="Z2113" s="2">
        <v>0</v>
      </c>
      <c r="AA2113" s="2" t="s">
        <v>97</v>
      </c>
      <c r="AB2113" s="2" t="s">
        <v>15730</v>
      </c>
      <c r="AC2113" s="2" t="s">
        <v>146</v>
      </c>
      <c r="AD2113" s="2" t="s">
        <v>76</v>
      </c>
      <c r="AE2113" s="5">
        <v>78.739999999999995</v>
      </c>
      <c r="AF2113" s="2">
        <v>0</v>
      </c>
      <c r="AG2113" s="2" t="s">
        <v>97</v>
      </c>
      <c r="AH2113" s="2"/>
      <c r="AI2113" s="6" t="str">
        <f t="shared" si="96"/>
        <v>45-54</v>
      </c>
      <c r="AJ2113" s="11">
        <f>YEAR(tbl_LoanData[[#This Row],[Application Date]])</f>
        <v>2023</v>
      </c>
      <c r="AK2113" s="11" t="str">
        <f>TEXT(tbl_LoanData[[#This Row],[Application Date]],"MMMM")</f>
        <v>December</v>
      </c>
      <c r="AL2113" s="12">
        <f>DATE(YEAR(tbl_LoanData[[#This Row],[Application Date]]),MONTH(tbl_LoanData[[#This Row],[Application Date]]),1)</f>
        <v>45261</v>
      </c>
      <c r="AM2113" s="14">
        <f ca="1">IF(AND(tbl_LoanData[[#This Row],[Application Date]]&gt;=EOMONTH(TODAY(),-1)+1,tbl_LoanData[[#This Row],[Application Date]]&lt;=TODAY()),tbl_LoanData[[#This Row],[Loan Amount]],0)</f>
        <v>0</v>
      </c>
      <c r="AN2113" s="14">
        <f>tbl_LoanData[[#This Row],[Amount Paid]]-(Q2113-X2113)</f>
        <v>-785000</v>
      </c>
      <c r="AO2113" s="14">
        <f>IF(tbl_LoanData[[#This Row],[Application Status]]="Approved",1,0)</f>
        <v>0</v>
      </c>
      <c r="AP2113" s="22" t="str">
        <f t="shared" ca="1" si="97"/>
        <v/>
      </c>
      <c r="AQ2113" s="22" t="str">
        <f t="shared" ca="1" si="98"/>
        <v/>
      </c>
    </row>
    <row r="2114" spans="1:43" ht="14.4" customHeight="1" x14ac:dyDescent="0.3">
      <c r="A2114" s="2" t="s">
        <v>13459</v>
      </c>
      <c r="B2114" s="2" t="s">
        <v>13460</v>
      </c>
      <c r="C2114" s="2" t="s">
        <v>444</v>
      </c>
      <c r="D2114" s="2" t="s">
        <v>67</v>
      </c>
      <c r="E2114" s="2" t="s">
        <v>293</v>
      </c>
      <c r="F2114" s="2">
        <v>60</v>
      </c>
      <c r="G2114" s="2" t="s">
        <v>69</v>
      </c>
      <c r="H2114" s="2" t="s">
        <v>119</v>
      </c>
      <c r="I2114" s="2" t="s">
        <v>43</v>
      </c>
      <c r="J2114" s="3">
        <v>45263</v>
      </c>
      <c r="K2114" s="3">
        <v>45280</v>
      </c>
      <c r="L2114" s="2" t="s">
        <v>36</v>
      </c>
      <c r="M2114" s="2" t="s">
        <v>111</v>
      </c>
      <c r="N2114" s="2" t="s">
        <v>350</v>
      </c>
      <c r="O2114" s="4">
        <v>2020000</v>
      </c>
      <c r="P2114" s="4">
        <v>386100</v>
      </c>
      <c r="Q2114" s="4">
        <v>1633900</v>
      </c>
      <c r="R2114" s="2">
        <v>36</v>
      </c>
      <c r="S2114" s="5">
        <v>14.58</v>
      </c>
      <c r="T2114" s="4">
        <v>65238</v>
      </c>
      <c r="U2114" s="2" t="s">
        <v>73</v>
      </c>
      <c r="V2114" s="2" t="s">
        <v>74</v>
      </c>
      <c r="W2114" s="4">
        <v>1891902</v>
      </c>
      <c r="X2114" s="4">
        <v>456665.86</v>
      </c>
      <c r="Y2114" s="4">
        <v>2348567.86</v>
      </c>
      <c r="Z2114" s="2">
        <v>87</v>
      </c>
      <c r="AA2114" s="2" t="s">
        <v>59</v>
      </c>
      <c r="AB2114" s="2" t="s">
        <v>15732</v>
      </c>
      <c r="AC2114" s="2" t="s">
        <v>121</v>
      </c>
      <c r="AD2114" s="2" t="s">
        <v>76</v>
      </c>
      <c r="AE2114" s="5">
        <v>80.89</v>
      </c>
      <c r="AF2114" s="2">
        <v>3</v>
      </c>
      <c r="AG2114" s="2" t="s">
        <v>130</v>
      </c>
      <c r="AH2114" s="2">
        <v>17</v>
      </c>
      <c r="AI2114" s="6" t="str">
        <f t="shared" ref="AI2114:AI2177" si="99">IF(F2114&lt;25,"18-24",IF(F2114&lt;35,"25-34",IF(F2114&lt;45,"35-44",IF(F2114&lt;55,"45-54",IF(F2114&lt;65,"55-64","65+")))))</f>
        <v>55-64</v>
      </c>
      <c r="AJ2114" s="11">
        <f>YEAR(tbl_LoanData[[#This Row],[Application Date]])</f>
        <v>2023</v>
      </c>
      <c r="AK2114" s="11" t="str">
        <f>TEXT(tbl_LoanData[[#This Row],[Application Date]],"MMMM")</f>
        <v>December</v>
      </c>
      <c r="AL2114" s="12">
        <f>DATE(YEAR(tbl_LoanData[[#This Row],[Application Date]]),MONTH(tbl_LoanData[[#This Row],[Application Date]]),1)</f>
        <v>45261</v>
      </c>
      <c r="AM2114" s="14">
        <f ca="1">IF(AND(tbl_LoanData[[#This Row],[Application Date]]&gt;=EOMONTH(TODAY(),-1)+1,tbl_LoanData[[#This Row],[Application Date]]&lt;=TODAY()),tbl_LoanData[[#This Row],[Loan Amount]],0)</f>
        <v>0</v>
      </c>
      <c r="AN2114" s="14">
        <f>tbl_LoanData[[#This Row],[Amount Paid]]-(Q2114-X2114)</f>
        <v>714667.85999999987</v>
      </c>
      <c r="AO2114" s="14">
        <f>IF(tbl_LoanData[[#This Row],[Application Status]]="Approved",1,0)</f>
        <v>1</v>
      </c>
      <c r="AP2114" s="22" t="str">
        <f t="shared" ref="AP2114:AP2177" ca="1" si="100">IF(AND(J2114&gt;=DATE(YEAR(TODAY()),MONTH(TODAY()),1),J2114&lt;=TODAY()),"Current MTD",IF(AND(J2114&gt;=EOMONTH(TODAY(),-2)+1,J2114&lt;=EOMONTH(TODAY(),-1)),"Previous MTD",""))</f>
        <v/>
      </c>
      <c r="AQ2114" s="22" t="str">
        <f t="shared" ref="AQ2114:AQ2177" ca="1" si="101">IF(AND(J2114&gt;=DATE(YEAR(TODAY()),MONTH(TODAY()),1),J2114&lt;=TODAY()),TEXT(DATE(YEAR(TODAY()),MONTH(TODAY()),1),"mmm d")&amp;"–"&amp;DAY(TODAY()),IF(AND(J2114&gt;=EOMONTH(TODAY(),-2)+1,J2114&lt;=EOMONTH(TODAY(),-1)),""&amp;TEXT(EOMONTH(TODAY(),-2)+1,"mmm d")&amp;"–"&amp;DAY(TODAY()),""))</f>
        <v/>
      </c>
    </row>
    <row r="2115" spans="1:43" ht="14.4" customHeight="1" x14ac:dyDescent="0.3">
      <c r="A2115" s="2" t="s">
        <v>13513</v>
      </c>
      <c r="B2115" s="2" t="s">
        <v>13514</v>
      </c>
      <c r="C2115" s="2" t="s">
        <v>949</v>
      </c>
      <c r="D2115" s="2" t="s">
        <v>209</v>
      </c>
      <c r="E2115" s="2" t="s">
        <v>118</v>
      </c>
      <c r="F2115" s="2">
        <v>38</v>
      </c>
      <c r="G2115" s="2" t="s">
        <v>83</v>
      </c>
      <c r="H2115" s="2" t="s">
        <v>172</v>
      </c>
      <c r="I2115" s="2" t="s">
        <v>45</v>
      </c>
      <c r="J2115" s="3">
        <v>45274</v>
      </c>
      <c r="K2115" s="3"/>
      <c r="L2115" s="2" t="s">
        <v>38</v>
      </c>
      <c r="M2115" s="2" t="s">
        <v>111</v>
      </c>
      <c r="N2115" s="2" t="s">
        <v>112</v>
      </c>
      <c r="O2115" s="4">
        <v>1304000</v>
      </c>
      <c r="P2115" s="4">
        <v>177400</v>
      </c>
      <c r="Q2115" s="4">
        <v>1126600</v>
      </c>
      <c r="R2115" s="2">
        <v>36</v>
      </c>
      <c r="S2115" s="5">
        <v>7.1</v>
      </c>
      <c r="T2115" s="4">
        <v>37960.160000000003</v>
      </c>
      <c r="U2115" s="2" t="s">
        <v>113</v>
      </c>
      <c r="V2115" s="2" t="s">
        <v>97</v>
      </c>
      <c r="W2115" s="4">
        <v>0</v>
      </c>
      <c r="X2115" s="4">
        <v>0</v>
      </c>
      <c r="Y2115" s="4">
        <v>1366565.8</v>
      </c>
      <c r="Z2115" s="2">
        <v>0</v>
      </c>
      <c r="AA2115" s="2" t="s">
        <v>97</v>
      </c>
      <c r="AB2115" s="2" t="s">
        <v>15727</v>
      </c>
      <c r="AC2115" s="2" t="s">
        <v>146</v>
      </c>
      <c r="AD2115" s="2" t="s">
        <v>76</v>
      </c>
      <c r="AE2115" s="5">
        <v>86.4</v>
      </c>
      <c r="AF2115" s="2">
        <v>0</v>
      </c>
      <c r="AG2115" s="2" t="s">
        <v>97</v>
      </c>
      <c r="AH2115" s="2"/>
      <c r="AI2115" s="6" t="str">
        <f t="shared" si="99"/>
        <v>35-44</v>
      </c>
      <c r="AJ2115" s="11">
        <f>YEAR(tbl_LoanData[[#This Row],[Application Date]])</f>
        <v>2023</v>
      </c>
      <c r="AK2115" s="11" t="str">
        <f>TEXT(tbl_LoanData[[#This Row],[Application Date]],"MMMM")</f>
        <v>December</v>
      </c>
      <c r="AL2115" s="12">
        <f>DATE(YEAR(tbl_LoanData[[#This Row],[Application Date]]),MONTH(tbl_LoanData[[#This Row],[Application Date]]),1)</f>
        <v>45261</v>
      </c>
      <c r="AM2115" s="14">
        <f ca="1">IF(AND(tbl_LoanData[[#This Row],[Application Date]]&gt;=EOMONTH(TODAY(),-1)+1,tbl_LoanData[[#This Row],[Application Date]]&lt;=TODAY()),tbl_LoanData[[#This Row],[Loan Amount]],0)</f>
        <v>0</v>
      </c>
      <c r="AN2115" s="14">
        <f>tbl_LoanData[[#This Row],[Amount Paid]]-(Q2115-X2115)</f>
        <v>-1126600</v>
      </c>
      <c r="AO2115" s="14">
        <f>IF(tbl_LoanData[[#This Row],[Application Status]]="Approved",1,0)</f>
        <v>0</v>
      </c>
      <c r="AP2115" s="22" t="str">
        <f t="shared" ca="1" si="100"/>
        <v/>
      </c>
      <c r="AQ2115" s="22" t="str">
        <f t="shared" ca="1" si="101"/>
        <v/>
      </c>
    </row>
    <row r="2116" spans="1:43" ht="14.4" customHeight="1" x14ac:dyDescent="0.3">
      <c r="A2116" s="2" t="s">
        <v>13537</v>
      </c>
      <c r="B2116" s="2" t="s">
        <v>13538</v>
      </c>
      <c r="C2116" s="2" t="s">
        <v>376</v>
      </c>
      <c r="D2116" s="2" t="s">
        <v>189</v>
      </c>
      <c r="E2116" s="2" t="s">
        <v>101</v>
      </c>
      <c r="F2116" s="2">
        <v>37</v>
      </c>
      <c r="G2116" s="2" t="s">
        <v>69</v>
      </c>
      <c r="H2116" s="2" t="s">
        <v>119</v>
      </c>
      <c r="I2116" s="2" t="s">
        <v>43</v>
      </c>
      <c r="J2116" s="3">
        <v>45277</v>
      </c>
      <c r="K2116" s="3"/>
      <c r="L2116" s="2" t="s">
        <v>40</v>
      </c>
      <c r="M2116" s="2" t="s">
        <v>71</v>
      </c>
      <c r="N2116" s="2" t="s">
        <v>137</v>
      </c>
      <c r="O2116" s="4">
        <v>1092000</v>
      </c>
      <c r="P2116" s="4">
        <v>400400</v>
      </c>
      <c r="Q2116" s="4">
        <v>691600</v>
      </c>
      <c r="R2116" s="2">
        <v>48</v>
      </c>
      <c r="S2116" s="5">
        <v>7.83</v>
      </c>
      <c r="T2116" s="4">
        <v>18921.02</v>
      </c>
      <c r="U2116" s="2" t="s">
        <v>113</v>
      </c>
      <c r="V2116" s="2" t="s">
        <v>97</v>
      </c>
      <c r="W2116" s="4">
        <v>0</v>
      </c>
      <c r="X2116" s="4">
        <v>0</v>
      </c>
      <c r="Y2116" s="4">
        <v>908209.12</v>
      </c>
      <c r="Z2116" s="2">
        <v>0</v>
      </c>
      <c r="AA2116" s="2" t="s">
        <v>97</v>
      </c>
      <c r="AB2116" s="2" t="s">
        <v>15733</v>
      </c>
      <c r="AC2116" s="2" t="s">
        <v>106</v>
      </c>
      <c r="AD2116" s="2" t="s">
        <v>76</v>
      </c>
      <c r="AE2116" s="5">
        <v>63.33</v>
      </c>
      <c r="AF2116" s="2">
        <v>0</v>
      </c>
      <c r="AG2116" s="2" t="s">
        <v>97</v>
      </c>
      <c r="AH2116" s="2"/>
      <c r="AI2116" s="6" t="str">
        <f t="shared" si="99"/>
        <v>35-44</v>
      </c>
      <c r="AJ2116" s="11">
        <f>YEAR(tbl_LoanData[[#This Row],[Application Date]])</f>
        <v>2023</v>
      </c>
      <c r="AK2116" s="11" t="str">
        <f>TEXT(tbl_LoanData[[#This Row],[Application Date]],"MMMM")</f>
        <v>December</v>
      </c>
      <c r="AL2116" s="12">
        <f>DATE(YEAR(tbl_LoanData[[#This Row],[Application Date]]),MONTH(tbl_LoanData[[#This Row],[Application Date]]),1)</f>
        <v>45261</v>
      </c>
      <c r="AM2116" s="14">
        <f ca="1">IF(AND(tbl_LoanData[[#This Row],[Application Date]]&gt;=EOMONTH(TODAY(),-1)+1,tbl_LoanData[[#This Row],[Application Date]]&lt;=TODAY()),tbl_LoanData[[#This Row],[Loan Amount]],0)</f>
        <v>0</v>
      </c>
      <c r="AN2116" s="14">
        <f>tbl_LoanData[[#This Row],[Amount Paid]]-(Q2116-X2116)</f>
        <v>-691600</v>
      </c>
      <c r="AO2116" s="14">
        <f>IF(tbl_LoanData[[#This Row],[Application Status]]="Approved",1,0)</f>
        <v>0</v>
      </c>
      <c r="AP2116" s="22" t="str">
        <f t="shared" ca="1" si="100"/>
        <v/>
      </c>
      <c r="AQ2116" s="22" t="str">
        <f t="shared" ca="1" si="101"/>
        <v/>
      </c>
    </row>
    <row r="2117" spans="1:43" ht="14.4" customHeight="1" x14ac:dyDescent="0.3">
      <c r="A2117" s="2" t="s">
        <v>13605</v>
      </c>
      <c r="B2117" s="2" t="s">
        <v>13606</v>
      </c>
      <c r="C2117" s="2" t="s">
        <v>220</v>
      </c>
      <c r="D2117" s="2" t="s">
        <v>311</v>
      </c>
      <c r="E2117" s="2" t="s">
        <v>92</v>
      </c>
      <c r="F2117" s="2">
        <v>53</v>
      </c>
      <c r="G2117" s="2" t="s">
        <v>69</v>
      </c>
      <c r="H2117" s="2" t="s">
        <v>298</v>
      </c>
      <c r="I2117" s="2" t="s">
        <v>43</v>
      </c>
      <c r="J2117" s="3">
        <v>45276</v>
      </c>
      <c r="K2117" s="3">
        <v>45281</v>
      </c>
      <c r="L2117" s="2" t="s">
        <v>40</v>
      </c>
      <c r="M2117" s="2" t="s">
        <v>94</v>
      </c>
      <c r="N2117" s="2" t="s">
        <v>4</v>
      </c>
      <c r="O2117" s="4">
        <v>1500000</v>
      </c>
      <c r="P2117" s="4">
        <v>557500</v>
      </c>
      <c r="Q2117" s="4">
        <v>942500</v>
      </c>
      <c r="R2117" s="2">
        <v>12</v>
      </c>
      <c r="S2117" s="5">
        <v>14.11</v>
      </c>
      <c r="T2117" s="4">
        <v>89623.9</v>
      </c>
      <c r="U2117" s="2" t="s">
        <v>73</v>
      </c>
      <c r="V2117" s="2" t="s">
        <v>33</v>
      </c>
      <c r="W2117" s="4">
        <v>1075486.75</v>
      </c>
      <c r="X2117" s="4">
        <v>0</v>
      </c>
      <c r="Y2117" s="4">
        <v>1075486.75</v>
      </c>
      <c r="Z2117" s="2">
        <v>0</v>
      </c>
      <c r="AA2117" s="2" t="s">
        <v>56</v>
      </c>
      <c r="AB2117" s="2" t="s">
        <v>15729</v>
      </c>
      <c r="AC2117" s="2" t="s">
        <v>87</v>
      </c>
      <c r="AD2117" s="2" t="s">
        <v>76</v>
      </c>
      <c r="AE2117" s="5">
        <v>62.83</v>
      </c>
      <c r="AF2117" s="2">
        <v>0</v>
      </c>
      <c r="AG2117" s="2" t="s">
        <v>77</v>
      </c>
      <c r="AH2117" s="2">
        <v>5</v>
      </c>
      <c r="AI2117" s="6" t="str">
        <f t="shared" si="99"/>
        <v>45-54</v>
      </c>
      <c r="AJ2117" s="11">
        <f>YEAR(tbl_LoanData[[#This Row],[Application Date]])</f>
        <v>2023</v>
      </c>
      <c r="AK2117" s="11" t="str">
        <f>TEXT(tbl_LoanData[[#This Row],[Application Date]],"MMMM")</f>
        <v>December</v>
      </c>
      <c r="AL2117" s="12">
        <f>DATE(YEAR(tbl_LoanData[[#This Row],[Application Date]]),MONTH(tbl_LoanData[[#This Row],[Application Date]]),1)</f>
        <v>45261</v>
      </c>
      <c r="AM2117" s="14">
        <f ca="1">IF(AND(tbl_LoanData[[#This Row],[Application Date]]&gt;=EOMONTH(TODAY(),-1)+1,tbl_LoanData[[#This Row],[Application Date]]&lt;=TODAY()),tbl_LoanData[[#This Row],[Loan Amount]],0)</f>
        <v>0</v>
      </c>
      <c r="AN2117" s="14">
        <f>tbl_LoanData[[#This Row],[Amount Paid]]-(Q2117-X2117)</f>
        <v>132986.75</v>
      </c>
      <c r="AO2117" s="14">
        <f>IF(tbl_LoanData[[#This Row],[Application Status]]="Approved",1,0)</f>
        <v>1</v>
      </c>
      <c r="AP2117" s="22" t="str">
        <f t="shared" ca="1" si="100"/>
        <v/>
      </c>
      <c r="AQ2117" s="22" t="str">
        <f t="shared" ca="1" si="101"/>
        <v/>
      </c>
    </row>
    <row r="2118" spans="1:43" ht="14.4" customHeight="1" x14ac:dyDescent="0.3">
      <c r="A2118" s="2" t="s">
        <v>13751</v>
      </c>
      <c r="B2118" s="2" t="s">
        <v>13752</v>
      </c>
      <c r="C2118" s="2" t="s">
        <v>423</v>
      </c>
      <c r="D2118" s="2" t="s">
        <v>176</v>
      </c>
      <c r="E2118" s="2" t="s">
        <v>402</v>
      </c>
      <c r="F2118" s="2">
        <v>57</v>
      </c>
      <c r="G2118" s="2" t="s">
        <v>69</v>
      </c>
      <c r="H2118" s="2" t="s">
        <v>228</v>
      </c>
      <c r="I2118" s="2" t="s">
        <v>43</v>
      </c>
      <c r="J2118" s="3">
        <v>45264</v>
      </c>
      <c r="K2118" s="3">
        <v>45273</v>
      </c>
      <c r="L2118" s="2" t="s">
        <v>40</v>
      </c>
      <c r="M2118" s="2" t="s">
        <v>71</v>
      </c>
      <c r="N2118" s="2" t="s">
        <v>137</v>
      </c>
      <c r="O2118" s="4">
        <v>707000</v>
      </c>
      <c r="P2118" s="4">
        <v>135000</v>
      </c>
      <c r="Q2118" s="4">
        <v>572000</v>
      </c>
      <c r="R2118" s="2">
        <v>60</v>
      </c>
      <c r="S2118" s="5">
        <v>13.34</v>
      </c>
      <c r="T2118" s="4">
        <v>15892.07</v>
      </c>
      <c r="U2118" s="2" t="s">
        <v>73</v>
      </c>
      <c r="V2118" s="2" t="s">
        <v>74</v>
      </c>
      <c r="W2118" s="4">
        <v>508546.24</v>
      </c>
      <c r="X2118" s="4">
        <v>444977.76</v>
      </c>
      <c r="Y2118" s="4">
        <v>953524</v>
      </c>
      <c r="Z2118" s="2">
        <v>0</v>
      </c>
      <c r="AA2118" s="2" t="s">
        <v>56</v>
      </c>
      <c r="AB2118" s="2" t="s">
        <v>15731</v>
      </c>
      <c r="AC2118" s="2" t="s">
        <v>332</v>
      </c>
      <c r="AD2118" s="2" t="s">
        <v>76</v>
      </c>
      <c r="AE2118" s="5">
        <v>80.91</v>
      </c>
      <c r="AF2118" s="2">
        <v>0</v>
      </c>
      <c r="AG2118" s="2" t="s">
        <v>77</v>
      </c>
      <c r="AH2118" s="2">
        <v>9</v>
      </c>
      <c r="AI2118" s="6" t="str">
        <f t="shared" si="99"/>
        <v>55-64</v>
      </c>
      <c r="AJ2118" s="11">
        <f>YEAR(tbl_LoanData[[#This Row],[Application Date]])</f>
        <v>2023</v>
      </c>
      <c r="AK2118" s="11" t="str">
        <f>TEXT(tbl_LoanData[[#This Row],[Application Date]],"MMMM")</f>
        <v>December</v>
      </c>
      <c r="AL2118" s="12">
        <f>DATE(YEAR(tbl_LoanData[[#This Row],[Application Date]]),MONTH(tbl_LoanData[[#This Row],[Application Date]]),1)</f>
        <v>45261</v>
      </c>
      <c r="AM2118" s="14">
        <f ca="1">IF(AND(tbl_LoanData[[#This Row],[Application Date]]&gt;=EOMONTH(TODAY(),-1)+1,tbl_LoanData[[#This Row],[Application Date]]&lt;=TODAY()),tbl_LoanData[[#This Row],[Loan Amount]],0)</f>
        <v>0</v>
      </c>
      <c r="AN2118" s="14">
        <f>tbl_LoanData[[#This Row],[Amount Paid]]-(Q2118-X2118)</f>
        <v>381524</v>
      </c>
      <c r="AO2118" s="14">
        <f>IF(tbl_LoanData[[#This Row],[Application Status]]="Approved",1,0)</f>
        <v>1</v>
      </c>
      <c r="AP2118" s="22" t="str">
        <f t="shared" ca="1" si="100"/>
        <v/>
      </c>
      <c r="AQ2118" s="22" t="str">
        <f t="shared" ca="1" si="101"/>
        <v/>
      </c>
    </row>
    <row r="2119" spans="1:43" ht="14.4" customHeight="1" x14ac:dyDescent="0.3">
      <c r="A2119" s="2" t="s">
        <v>13869</v>
      </c>
      <c r="B2119" s="2" t="s">
        <v>13870</v>
      </c>
      <c r="C2119" s="2" t="s">
        <v>292</v>
      </c>
      <c r="D2119" s="2" t="s">
        <v>232</v>
      </c>
      <c r="E2119" s="2" t="s">
        <v>447</v>
      </c>
      <c r="F2119" s="2">
        <v>46</v>
      </c>
      <c r="G2119" s="2" t="s">
        <v>83</v>
      </c>
      <c r="H2119" s="2" t="s">
        <v>466</v>
      </c>
      <c r="I2119" s="2" t="s">
        <v>43</v>
      </c>
      <c r="J2119" s="3">
        <v>45276</v>
      </c>
      <c r="K2119" s="3">
        <v>45287</v>
      </c>
      <c r="L2119" s="2" t="s">
        <v>36</v>
      </c>
      <c r="M2119" s="2" t="s">
        <v>104</v>
      </c>
      <c r="N2119" s="2" t="s">
        <v>592</v>
      </c>
      <c r="O2119" s="4">
        <v>1050000</v>
      </c>
      <c r="P2119" s="4">
        <v>136300</v>
      </c>
      <c r="Q2119" s="4">
        <v>913700</v>
      </c>
      <c r="R2119" s="2">
        <v>48</v>
      </c>
      <c r="S2119" s="5">
        <v>7.11</v>
      </c>
      <c r="T2119" s="4">
        <v>24449.09</v>
      </c>
      <c r="U2119" s="2" t="s">
        <v>73</v>
      </c>
      <c r="V2119" s="2" t="s">
        <v>74</v>
      </c>
      <c r="W2119" s="4">
        <v>782370.88</v>
      </c>
      <c r="X2119" s="4">
        <v>391185.4</v>
      </c>
      <c r="Y2119" s="4">
        <v>1173556.28</v>
      </c>
      <c r="Z2119" s="2">
        <v>0</v>
      </c>
      <c r="AA2119" s="2" t="s">
        <v>56</v>
      </c>
      <c r="AB2119" s="2" t="s">
        <v>15735</v>
      </c>
      <c r="AC2119" s="2" t="s">
        <v>121</v>
      </c>
      <c r="AD2119" s="2" t="s">
        <v>76</v>
      </c>
      <c r="AE2119" s="5">
        <v>87.02</v>
      </c>
      <c r="AF2119" s="2">
        <v>0</v>
      </c>
      <c r="AG2119" s="2" t="s">
        <v>77</v>
      </c>
      <c r="AH2119" s="2">
        <v>11</v>
      </c>
      <c r="AI2119" s="6" t="str">
        <f t="shared" si="99"/>
        <v>45-54</v>
      </c>
      <c r="AJ2119" s="11">
        <f>YEAR(tbl_LoanData[[#This Row],[Application Date]])</f>
        <v>2023</v>
      </c>
      <c r="AK2119" s="11" t="str">
        <f>TEXT(tbl_LoanData[[#This Row],[Application Date]],"MMMM")</f>
        <v>December</v>
      </c>
      <c r="AL2119" s="12">
        <f>DATE(YEAR(tbl_LoanData[[#This Row],[Application Date]]),MONTH(tbl_LoanData[[#This Row],[Application Date]]),1)</f>
        <v>45261</v>
      </c>
      <c r="AM2119" s="14">
        <f ca="1">IF(AND(tbl_LoanData[[#This Row],[Application Date]]&gt;=EOMONTH(TODAY(),-1)+1,tbl_LoanData[[#This Row],[Application Date]]&lt;=TODAY()),tbl_LoanData[[#This Row],[Loan Amount]],0)</f>
        <v>0</v>
      </c>
      <c r="AN2119" s="14">
        <f>tbl_LoanData[[#This Row],[Amount Paid]]-(Q2119-X2119)</f>
        <v>259856.28000000003</v>
      </c>
      <c r="AO2119" s="14">
        <f>IF(tbl_LoanData[[#This Row],[Application Status]]="Approved",1,0)</f>
        <v>1</v>
      </c>
      <c r="AP2119" s="22" t="str">
        <f t="shared" ca="1" si="100"/>
        <v/>
      </c>
      <c r="AQ2119" s="22" t="str">
        <f t="shared" ca="1" si="101"/>
        <v/>
      </c>
    </row>
    <row r="2120" spans="1:43" x14ac:dyDescent="0.3">
      <c r="A2120" s="2" t="s">
        <v>13881</v>
      </c>
      <c r="B2120" s="2" t="s">
        <v>13882</v>
      </c>
      <c r="C2120" s="2" t="s">
        <v>627</v>
      </c>
      <c r="D2120" s="2" t="s">
        <v>254</v>
      </c>
      <c r="E2120" s="2" t="s">
        <v>447</v>
      </c>
      <c r="F2120" s="2">
        <v>22</v>
      </c>
      <c r="G2120" s="2" t="s">
        <v>83</v>
      </c>
      <c r="H2120" s="2" t="s">
        <v>278</v>
      </c>
      <c r="I2120" s="2" t="s">
        <v>45</v>
      </c>
      <c r="J2120" s="3">
        <v>45286</v>
      </c>
      <c r="K2120" s="3"/>
      <c r="L2120" s="2" t="s">
        <v>37</v>
      </c>
      <c r="M2120" s="2" t="s">
        <v>94</v>
      </c>
      <c r="N2120" s="2" t="s">
        <v>488</v>
      </c>
      <c r="O2120" s="4">
        <v>81000</v>
      </c>
      <c r="P2120" s="4">
        <v>21900</v>
      </c>
      <c r="Q2120" s="4">
        <v>59100</v>
      </c>
      <c r="R2120" s="2">
        <v>24</v>
      </c>
      <c r="S2120" s="5">
        <v>7.01</v>
      </c>
      <c r="T2120" s="4">
        <v>2807.74</v>
      </c>
      <c r="U2120" s="2" t="s">
        <v>96</v>
      </c>
      <c r="V2120" s="2" t="s">
        <v>97</v>
      </c>
      <c r="W2120" s="4">
        <v>0</v>
      </c>
      <c r="X2120" s="4">
        <v>0</v>
      </c>
      <c r="Y2120" s="4">
        <v>67385.820000000007</v>
      </c>
      <c r="Z2120" s="2">
        <v>0</v>
      </c>
      <c r="AA2120" s="2" t="s">
        <v>97</v>
      </c>
      <c r="AB2120" s="2" t="s">
        <v>15730</v>
      </c>
      <c r="AC2120" s="2" t="s">
        <v>75</v>
      </c>
      <c r="AD2120" s="2" t="s">
        <v>76</v>
      </c>
      <c r="AE2120" s="5">
        <v>72.959999999999994</v>
      </c>
      <c r="AF2120" s="2">
        <v>0</v>
      </c>
      <c r="AG2120" s="2" t="s">
        <v>97</v>
      </c>
      <c r="AH2120" s="2"/>
      <c r="AI2120" s="6" t="str">
        <f t="shared" si="99"/>
        <v>18-24</v>
      </c>
      <c r="AJ2120" s="11">
        <f>YEAR(tbl_LoanData[[#This Row],[Application Date]])</f>
        <v>2023</v>
      </c>
      <c r="AK2120" s="11" t="str">
        <f>TEXT(tbl_LoanData[[#This Row],[Application Date]],"MMMM")</f>
        <v>December</v>
      </c>
      <c r="AL2120" s="12">
        <f>DATE(YEAR(tbl_LoanData[[#This Row],[Application Date]]),MONTH(tbl_LoanData[[#This Row],[Application Date]]),1)</f>
        <v>45261</v>
      </c>
      <c r="AM2120" s="14">
        <f ca="1">IF(AND(tbl_LoanData[[#This Row],[Application Date]]&gt;=EOMONTH(TODAY(),-1)+1,tbl_LoanData[[#This Row],[Application Date]]&lt;=TODAY()),tbl_LoanData[[#This Row],[Loan Amount]],0)</f>
        <v>0</v>
      </c>
      <c r="AN2120" s="14">
        <f>tbl_LoanData[[#This Row],[Amount Paid]]-(Q2120-X2120)</f>
        <v>-59100</v>
      </c>
      <c r="AO2120" s="14">
        <f>IF(tbl_LoanData[[#This Row],[Application Status]]="Approved",1,0)</f>
        <v>0</v>
      </c>
      <c r="AP2120" s="22" t="str">
        <f t="shared" ca="1" si="100"/>
        <v/>
      </c>
      <c r="AQ2120" s="22" t="str">
        <f t="shared" ca="1" si="101"/>
        <v/>
      </c>
    </row>
    <row r="2121" spans="1:43" ht="14.4" customHeight="1" x14ac:dyDescent="0.3">
      <c r="A2121" s="2" t="s">
        <v>13933</v>
      </c>
      <c r="B2121" s="2" t="s">
        <v>13934</v>
      </c>
      <c r="C2121" s="2" t="s">
        <v>149</v>
      </c>
      <c r="D2121" s="2" t="s">
        <v>142</v>
      </c>
      <c r="E2121" s="2" t="s">
        <v>82</v>
      </c>
      <c r="F2121" s="2">
        <v>56</v>
      </c>
      <c r="G2121" s="2" t="s">
        <v>83</v>
      </c>
      <c r="H2121" s="2" t="s">
        <v>565</v>
      </c>
      <c r="I2121" s="2" t="s">
        <v>47</v>
      </c>
      <c r="J2121" s="3">
        <v>45288</v>
      </c>
      <c r="K2121" s="3">
        <v>45307</v>
      </c>
      <c r="L2121" s="2" t="s">
        <v>40</v>
      </c>
      <c r="M2121" s="2" t="s">
        <v>111</v>
      </c>
      <c r="N2121" s="2" t="s">
        <v>369</v>
      </c>
      <c r="O2121" s="4">
        <v>1444000</v>
      </c>
      <c r="P2121" s="4">
        <v>413700</v>
      </c>
      <c r="Q2121" s="4">
        <v>1030300</v>
      </c>
      <c r="R2121" s="2">
        <v>36</v>
      </c>
      <c r="S2121" s="5">
        <v>9.6999999999999993</v>
      </c>
      <c r="T2121" s="4">
        <v>36947.699999999997</v>
      </c>
      <c r="U2121" s="2" t="s">
        <v>73</v>
      </c>
      <c r="V2121" s="2" t="s">
        <v>74</v>
      </c>
      <c r="W2121" s="4">
        <v>1145378.7</v>
      </c>
      <c r="X2121" s="4">
        <v>184738.6</v>
      </c>
      <c r="Y2121" s="4">
        <v>1330117.3</v>
      </c>
      <c r="Z2121" s="2">
        <v>0</v>
      </c>
      <c r="AA2121" s="2" t="s">
        <v>56</v>
      </c>
      <c r="AB2121" s="2" t="s">
        <v>15731</v>
      </c>
      <c r="AC2121" s="2" t="s">
        <v>360</v>
      </c>
      <c r="AD2121" s="2" t="s">
        <v>76</v>
      </c>
      <c r="AE2121" s="5">
        <v>71.349999999999994</v>
      </c>
      <c r="AF2121" s="2">
        <v>0</v>
      </c>
      <c r="AG2121" s="2" t="s">
        <v>77</v>
      </c>
      <c r="AH2121" s="2">
        <v>19</v>
      </c>
      <c r="AI2121" s="6" t="str">
        <f t="shared" si="99"/>
        <v>55-64</v>
      </c>
      <c r="AJ2121" s="11">
        <f>YEAR(tbl_LoanData[[#This Row],[Application Date]])</f>
        <v>2023</v>
      </c>
      <c r="AK2121" s="11" t="str">
        <f>TEXT(tbl_LoanData[[#This Row],[Application Date]],"MMMM")</f>
        <v>December</v>
      </c>
      <c r="AL2121" s="12">
        <f>DATE(YEAR(tbl_LoanData[[#This Row],[Application Date]]),MONTH(tbl_LoanData[[#This Row],[Application Date]]),1)</f>
        <v>45261</v>
      </c>
      <c r="AM2121" s="14">
        <f ca="1">IF(AND(tbl_LoanData[[#This Row],[Application Date]]&gt;=EOMONTH(TODAY(),-1)+1,tbl_LoanData[[#This Row],[Application Date]]&lt;=TODAY()),tbl_LoanData[[#This Row],[Loan Amount]],0)</f>
        <v>0</v>
      </c>
      <c r="AN2121" s="14">
        <f>tbl_LoanData[[#This Row],[Amount Paid]]-(Q2121-X2121)</f>
        <v>299817.29999999993</v>
      </c>
      <c r="AO2121" s="14">
        <f>IF(tbl_LoanData[[#This Row],[Application Status]]="Approved",1,0)</f>
        <v>1</v>
      </c>
      <c r="AP2121" s="22" t="str">
        <f t="shared" ca="1" si="100"/>
        <v/>
      </c>
      <c r="AQ2121" s="22" t="str">
        <f t="shared" ca="1" si="101"/>
        <v/>
      </c>
    </row>
    <row r="2122" spans="1:43" ht="14.4" customHeight="1" x14ac:dyDescent="0.3">
      <c r="A2122" s="2" t="s">
        <v>13977</v>
      </c>
      <c r="B2122" s="2" t="s">
        <v>13978</v>
      </c>
      <c r="C2122" s="2" t="s">
        <v>515</v>
      </c>
      <c r="D2122" s="2" t="s">
        <v>142</v>
      </c>
      <c r="E2122" s="2" t="s">
        <v>125</v>
      </c>
      <c r="F2122" s="2">
        <v>21</v>
      </c>
      <c r="G2122" s="2" t="s">
        <v>69</v>
      </c>
      <c r="H2122" s="2" t="s">
        <v>217</v>
      </c>
      <c r="I2122" s="2" t="s">
        <v>46</v>
      </c>
      <c r="J2122" s="3">
        <v>45261</v>
      </c>
      <c r="K2122" s="3">
        <v>45266</v>
      </c>
      <c r="L2122" s="2" t="s">
        <v>41</v>
      </c>
      <c r="M2122" s="2" t="s">
        <v>144</v>
      </c>
      <c r="N2122" s="2" t="s">
        <v>857</v>
      </c>
      <c r="O2122" s="4">
        <v>1805000</v>
      </c>
      <c r="P2122" s="4">
        <v>700900</v>
      </c>
      <c r="Q2122" s="4">
        <v>1104100</v>
      </c>
      <c r="R2122" s="2">
        <v>48</v>
      </c>
      <c r="S2122" s="5">
        <v>14.02</v>
      </c>
      <c r="T2122" s="4">
        <v>35901.65</v>
      </c>
      <c r="U2122" s="2" t="s">
        <v>73</v>
      </c>
      <c r="V2122" s="2" t="s">
        <v>74</v>
      </c>
      <c r="W2122" s="4">
        <v>1148852.8</v>
      </c>
      <c r="X2122" s="4">
        <v>574426.48</v>
      </c>
      <c r="Y2122" s="4">
        <v>1723279.28</v>
      </c>
      <c r="Z2122" s="2">
        <v>0</v>
      </c>
      <c r="AA2122" s="2" t="s">
        <v>56</v>
      </c>
      <c r="AB2122" s="2" t="s">
        <v>15733</v>
      </c>
      <c r="AC2122" s="2" t="s">
        <v>75</v>
      </c>
      <c r="AD2122" s="2" t="s">
        <v>76</v>
      </c>
      <c r="AE2122" s="5">
        <v>61.17</v>
      </c>
      <c r="AF2122" s="2">
        <v>0</v>
      </c>
      <c r="AG2122" s="2" t="s">
        <v>77</v>
      </c>
      <c r="AH2122" s="2">
        <v>5</v>
      </c>
      <c r="AI2122" s="6" t="str">
        <f t="shared" si="99"/>
        <v>18-24</v>
      </c>
      <c r="AJ2122" s="11">
        <f>YEAR(tbl_LoanData[[#This Row],[Application Date]])</f>
        <v>2023</v>
      </c>
      <c r="AK2122" s="11" t="str">
        <f>TEXT(tbl_LoanData[[#This Row],[Application Date]],"MMMM")</f>
        <v>December</v>
      </c>
      <c r="AL2122" s="12">
        <f>DATE(YEAR(tbl_LoanData[[#This Row],[Application Date]]),MONTH(tbl_LoanData[[#This Row],[Application Date]]),1)</f>
        <v>45261</v>
      </c>
      <c r="AM2122" s="14">
        <f ca="1">IF(AND(tbl_LoanData[[#This Row],[Application Date]]&gt;=EOMONTH(TODAY(),-1)+1,tbl_LoanData[[#This Row],[Application Date]]&lt;=TODAY()),tbl_LoanData[[#This Row],[Loan Amount]],0)</f>
        <v>0</v>
      </c>
      <c r="AN2122" s="14">
        <f>tbl_LoanData[[#This Row],[Amount Paid]]-(Q2122-X2122)</f>
        <v>619179.28</v>
      </c>
      <c r="AO2122" s="14">
        <f>IF(tbl_LoanData[[#This Row],[Application Status]]="Approved",1,0)</f>
        <v>1</v>
      </c>
      <c r="AP2122" s="22" t="str">
        <f t="shared" ca="1" si="100"/>
        <v/>
      </c>
      <c r="AQ2122" s="22" t="str">
        <f t="shared" ca="1" si="101"/>
        <v/>
      </c>
    </row>
    <row r="2123" spans="1:43" ht="14.4" customHeight="1" x14ac:dyDescent="0.3">
      <c r="A2123" s="2" t="s">
        <v>14157</v>
      </c>
      <c r="B2123" s="2" t="s">
        <v>14158</v>
      </c>
      <c r="C2123" s="2" t="s">
        <v>405</v>
      </c>
      <c r="D2123" s="2" t="s">
        <v>81</v>
      </c>
      <c r="E2123" s="2" t="s">
        <v>150</v>
      </c>
      <c r="F2123" s="2">
        <v>30</v>
      </c>
      <c r="G2123" s="2" t="s">
        <v>69</v>
      </c>
      <c r="H2123" s="2" t="s">
        <v>318</v>
      </c>
      <c r="I2123" s="2" t="s">
        <v>42</v>
      </c>
      <c r="J2123" s="3">
        <v>45279</v>
      </c>
      <c r="K2123" s="3"/>
      <c r="L2123" s="2" t="s">
        <v>39</v>
      </c>
      <c r="M2123" s="2" t="s">
        <v>71</v>
      </c>
      <c r="N2123" s="2" t="s">
        <v>294</v>
      </c>
      <c r="O2123" s="4">
        <v>2000000</v>
      </c>
      <c r="P2123" s="4">
        <v>323900</v>
      </c>
      <c r="Q2123" s="4">
        <v>1676100</v>
      </c>
      <c r="R2123" s="2">
        <v>36</v>
      </c>
      <c r="S2123" s="5">
        <v>13.7</v>
      </c>
      <c r="T2123" s="4">
        <v>65693.81</v>
      </c>
      <c r="U2123" s="2" t="s">
        <v>113</v>
      </c>
      <c r="V2123" s="2" t="s">
        <v>97</v>
      </c>
      <c r="W2123" s="4">
        <v>0</v>
      </c>
      <c r="X2123" s="4">
        <v>0</v>
      </c>
      <c r="Y2123" s="4">
        <v>2364977.1</v>
      </c>
      <c r="Z2123" s="2">
        <v>0</v>
      </c>
      <c r="AA2123" s="2" t="s">
        <v>97</v>
      </c>
      <c r="AB2123" s="2" t="s">
        <v>15730</v>
      </c>
      <c r="AC2123" s="2" t="s">
        <v>213</v>
      </c>
      <c r="AD2123" s="2" t="s">
        <v>76</v>
      </c>
      <c r="AE2123" s="5">
        <v>83.8</v>
      </c>
      <c r="AF2123" s="2">
        <v>0</v>
      </c>
      <c r="AG2123" s="2" t="s">
        <v>97</v>
      </c>
      <c r="AH2123" s="2"/>
      <c r="AI2123" s="6" t="str">
        <f t="shared" si="99"/>
        <v>25-34</v>
      </c>
      <c r="AJ2123" s="11">
        <f>YEAR(tbl_LoanData[[#This Row],[Application Date]])</f>
        <v>2023</v>
      </c>
      <c r="AK2123" s="11" t="str">
        <f>TEXT(tbl_LoanData[[#This Row],[Application Date]],"MMMM")</f>
        <v>December</v>
      </c>
      <c r="AL2123" s="12">
        <f>DATE(YEAR(tbl_LoanData[[#This Row],[Application Date]]),MONTH(tbl_LoanData[[#This Row],[Application Date]]),1)</f>
        <v>45261</v>
      </c>
      <c r="AM2123" s="14">
        <f ca="1">IF(AND(tbl_LoanData[[#This Row],[Application Date]]&gt;=EOMONTH(TODAY(),-1)+1,tbl_LoanData[[#This Row],[Application Date]]&lt;=TODAY()),tbl_LoanData[[#This Row],[Loan Amount]],0)</f>
        <v>0</v>
      </c>
      <c r="AN2123" s="14">
        <f>tbl_LoanData[[#This Row],[Amount Paid]]-(Q2123-X2123)</f>
        <v>-1676100</v>
      </c>
      <c r="AO2123" s="14">
        <f>IF(tbl_LoanData[[#This Row],[Application Status]]="Approved",1,0)</f>
        <v>0</v>
      </c>
      <c r="AP2123" s="22" t="str">
        <f t="shared" ca="1" si="100"/>
        <v/>
      </c>
      <c r="AQ2123" s="22" t="str">
        <f t="shared" ca="1" si="101"/>
        <v/>
      </c>
    </row>
    <row r="2124" spans="1:43" ht="14.4" customHeight="1" x14ac:dyDescent="0.3">
      <c r="A2124" s="2" t="s">
        <v>14179</v>
      </c>
      <c r="B2124" s="2" t="s">
        <v>14180</v>
      </c>
      <c r="C2124" s="2" t="s">
        <v>401</v>
      </c>
      <c r="D2124" s="2" t="s">
        <v>82</v>
      </c>
      <c r="E2124" s="2" t="s">
        <v>118</v>
      </c>
      <c r="F2124" s="2">
        <v>29</v>
      </c>
      <c r="G2124" s="2" t="s">
        <v>83</v>
      </c>
      <c r="H2124" s="2" t="s">
        <v>250</v>
      </c>
      <c r="I2124" s="2" t="s">
        <v>52</v>
      </c>
      <c r="J2124" s="3">
        <v>45281</v>
      </c>
      <c r="K2124" s="3">
        <v>45295</v>
      </c>
      <c r="L2124" s="2" t="s">
        <v>39</v>
      </c>
      <c r="M2124" s="2" t="s">
        <v>94</v>
      </c>
      <c r="N2124" s="2" t="s">
        <v>365</v>
      </c>
      <c r="O2124" s="4">
        <v>1429000</v>
      </c>
      <c r="P2124" s="4">
        <v>382700</v>
      </c>
      <c r="Q2124" s="4">
        <v>1046300</v>
      </c>
      <c r="R2124" s="2">
        <v>18</v>
      </c>
      <c r="S2124" s="5">
        <v>8.36</v>
      </c>
      <c r="T2124" s="4">
        <v>65417</v>
      </c>
      <c r="U2124" s="2" t="s">
        <v>73</v>
      </c>
      <c r="V2124" s="2" t="s">
        <v>33</v>
      </c>
      <c r="W2124" s="4">
        <v>1177506.02</v>
      </c>
      <c r="X2124" s="4">
        <v>0</v>
      </c>
      <c r="Y2124" s="4">
        <v>1177506.02</v>
      </c>
      <c r="Z2124" s="2">
        <v>0</v>
      </c>
      <c r="AA2124" s="2" t="s">
        <v>56</v>
      </c>
      <c r="AB2124" s="2" t="s">
        <v>15730</v>
      </c>
      <c r="AC2124" s="2" t="s">
        <v>75</v>
      </c>
      <c r="AD2124" s="2" t="s">
        <v>76</v>
      </c>
      <c r="AE2124" s="5">
        <v>73.22</v>
      </c>
      <c r="AF2124" s="2">
        <v>0</v>
      </c>
      <c r="AG2124" s="2" t="s">
        <v>77</v>
      </c>
      <c r="AH2124" s="2">
        <v>14</v>
      </c>
      <c r="AI2124" s="6" t="str">
        <f t="shared" si="99"/>
        <v>25-34</v>
      </c>
      <c r="AJ2124" s="11">
        <f>YEAR(tbl_LoanData[[#This Row],[Application Date]])</f>
        <v>2023</v>
      </c>
      <c r="AK2124" s="11" t="str">
        <f>TEXT(tbl_LoanData[[#This Row],[Application Date]],"MMMM")</f>
        <v>December</v>
      </c>
      <c r="AL2124" s="12">
        <f>DATE(YEAR(tbl_LoanData[[#This Row],[Application Date]]),MONTH(tbl_LoanData[[#This Row],[Application Date]]),1)</f>
        <v>45261</v>
      </c>
      <c r="AM2124" s="14">
        <f ca="1">IF(AND(tbl_LoanData[[#This Row],[Application Date]]&gt;=EOMONTH(TODAY(),-1)+1,tbl_LoanData[[#This Row],[Application Date]]&lt;=TODAY()),tbl_LoanData[[#This Row],[Loan Amount]],0)</f>
        <v>0</v>
      </c>
      <c r="AN2124" s="14">
        <f>tbl_LoanData[[#This Row],[Amount Paid]]-(Q2124-X2124)</f>
        <v>131206.02000000002</v>
      </c>
      <c r="AO2124" s="14">
        <f>IF(tbl_LoanData[[#This Row],[Application Status]]="Approved",1,0)</f>
        <v>1</v>
      </c>
      <c r="AP2124" s="22" t="str">
        <f t="shared" ca="1" si="100"/>
        <v/>
      </c>
      <c r="AQ2124" s="22" t="str">
        <f t="shared" ca="1" si="101"/>
        <v/>
      </c>
    </row>
    <row r="2125" spans="1:43" x14ac:dyDescent="0.3">
      <c r="A2125" s="2" t="s">
        <v>14421</v>
      </c>
      <c r="B2125" s="2" t="s">
        <v>14422</v>
      </c>
      <c r="C2125" s="2" t="s">
        <v>687</v>
      </c>
      <c r="D2125" s="2" t="s">
        <v>189</v>
      </c>
      <c r="E2125" s="2" t="s">
        <v>406</v>
      </c>
      <c r="F2125" s="2">
        <v>34</v>
      </c>
      <c r="G2125" s="2" t="s">
        <v>83</v>
      </c>
      <c r="H2125" s="2" t="s">
        <v>298</v>
      </c>
      <c r="I2125" s="2" t="s">
        <v>43</v>
      </c>
      <c r="J2125" s="3">
        <v>45279</v>
      </c>
      <c r="K2125" s="3">
        <v>45299</v>
      </c>
      <c r="L2125" s="2" t="s">
        <v>40</v>
      </c>
      <c r="M2125" s="2" t="s">
        <v>94</v>
      </c>
      <c r="N2125" s="2" t="s">
        <v>4</v>
      </c>
      <c r="O2125" s="4">
        <v>1109000</v>
      </c>
      <c r="P2125" s="4">
        <v>297000</v>
      </c>
      <c r="Q2125" s="4">
        <v>812000</v>
      </c>
      <c r="R2125" s="2">
        <v>36</v>
      </c>
      <c r="S2125" s="5">
        <v>14.31</v>
      </c>
      <c r="T2125" s="4">
        <v>32238.66</v>
      </c>
      <c r="U2125" s="2" t="s">
        <v>73</v>
      </c>
      <c r="V2125" s="2" t="s">
        <v>74</v>
      </c>
      <c r="W2125" s="4">
        <v>999398.46</v>
      </c>
      <c r="X2125" s="4">
        <v>161193.14000000001</v>
      </c>
      <c r="Y2125" s="4">
        <v>1160591.6000000001</v>
      </c>
      <c r="Z2125" s="2">
        <v>0</v>
      </c>
      <c r="AA2125" s="2" t="s">
        <v>56</v>
      </c>
      <c r="AB2125" s="2" t="s">
        <v>15733</v>
      </c>
      <c r="AC2125" s="2" t="s">
        <v>121</v>
      </c>
      <c r="AD2125" s="2" t="s">
        <v>76</v>
      </c>
      <c r="AE2125" s="5">
        <v>73.22</v>
      </c>
      <c r="AF2125" s="2">
        <v>0</v>
      </c>
      <c r="AG2125" s="2" t="s">
        <v>77</v>
      </c>
      <c r="AH2125" s="2">
        <v>20</v>
      </c>
      <c r="AI2125" s="6" t="str">
        <f t="shared" si="99"/>
        <v>25-34</v>
      </c>
      <c r="AJ2125" s="11">
        <f>YEAR(tbl_LoanData[[#This Row],[Application Date]])</f>
        <v>2023</v>
      </c>
      <c r="AK2125" s="11" t="str">
        <f>TEXT(tbl_LoanData[[#This Row],[Application Date]],"MMMM")</f>
        <v>December</v>
      </c>
      <c r="AL2125" s="12">
        <f>DATE(YEAR(tbl_LoanData[[#This Row],[Application Date]]),MONTH(tbl_LoanData[[#This Row],[Application Date]]),1)</f>
        <v>45261</v>
      </c>
      <c r="AM2125" s="14">
        <f ca="1">IF(AND(tbl_LoanData[[#This Row],[Application Date]]&gt;=EOMONTH(TODAY(),-1)+1,tbl_LoanData[[#This Row],[Application Date]]&lt;=TODAY()),tbl_LoanData[[#This Row],[Loan Amount]],0)</f>
        <v>0</v>
      </c>
      <c r="AN2125" s="14">
        <f>tbl_LoanData[[#This Row],[Amount Paid]]-(Q2125-X2125)</f>
        <v>348591.6</v>
      </c>
      <c r="AO2125" s="14">
        <f>IF(tbl_LoanData[[#This Row],[Application Status]]="Approved",1,0)</f>
        <v>1</v>
      </c>
      <c r="AP2125" s="22" t="str">
        <f t="shared" ca="1" si="100"/>
        <v/>
      </c>
      <c r="AQ2125" s="22" t="str">
        <f t="shared" ca="1" si="101"/>
        <v/>
      </c>
    </row>
    <row r="2126" spans="1:43" x14ac:dyDescent="0.3">
      <c r="A2126" s="2" t="s">
        <v>14471</v>
      </c>
      <c r="B2126" s="2" t="s">
        <v>14472</v>
      </c>
      <c r="C2126" s="2" t="s">
        <v>277</v>
      </c>
      <c r="D2126" s="2" t="s">
        <v>161</v>
      </c>
      <c r="E2126" s="2" t="s">
        <v>91</v>
      </c>
      <c r="F2126" s="2">
        <v>40</v>
      </c>
      <c r="G2126" s="2" t="s">
        <v>83</v>
      </c>
      <c r="H2126" s="2" t="s">
        <v>228</v>
      </c>
      <c r="I2126" s="2" t="s">
        <v>43</v>
      </c>
      <c r="J2126" s="3">
        <v>45264</v>
      </c>
      <c r="K2126" s="3">
        <v>45277</v>
      </c>
      <c r="L2126" s="2" t="s">
        <v>40</v>
      </c>
      <c r="M2126" s="2" t="s">
        <v>71</v>
      </c>
      <c r="N2126" s="2" t="s">
        <v>137</v>
      </c>
      <c r="O2126" s="4">
        <v>1556000</v>
      </c>
      <c r="P2126" s="4">
        <v>194800</v>
      </c>
      <c r="Q2126" s="4">
        <v>1361200</v>
      </c>
      <c r="R2126" s="2">
        <v>48</v>
      </c>
      <c r="S2126" s="5">
        <v>9.2799999999999994</v>
      </c>
      <c r="T2126" s="4">
        <v>38884.949999999997</v>
      </c>
      <c r="U2126" s="2" t="s">
        <v>73</v>
      </c>
      <c r="V2126" s="2" t="s">
        <v>74</v>
      </c>
      <c r="W2126" s="4">
        <v>1205433.45</v>
      </c>
      <c r="X2126" s="4">
        <v>661043.99</v>
      </c>
      <c r="Y2126" s="4">
        <v>1866477.44</v>
      </c>
      <c r="Z2126" s="2">
        <v>28</v>
      </c>
      <c r="AA2126" s="2" t="s">
        <v>57</v>
      </c>
      <c r="AB2126" s="2" t="s">
        <v>15731</v>
      </c>
      <c r="AC2126" s="2" t="s">
        <v>332</v>
      </c>
      <c r="AD2126" s="2" t="s">
        <v>76</v>
      </c>
      <c r="AE2126" s="5">
        <v>87.48</v>
      </c>
      <c r="AF2126" s="2">
        <v>1</v>
      </c>
      <c r="AG2126" s="2" t="s">
        <v>77</v>
      </c>
      <c r="AH2126" s="2">
        <v>13</v>
      </c>
      <c r="AI2126" s="6" t="str">
        <f t="shared" si="99"/>
        <v>35-44</v>
      </c>
      <c r="AJ2126" s="11">
        <f>YEAR(tbl_LoanData[[#This Row],[Application Date]])</f>
        <v>2023</v>
      </c>
      <c r="AK2126" s="11" t="str">
        <f>TEXT(tbl_LoanData[[#This Row],[Application Date]],"MMMM")</f>
        <v>December</v>
      </c>
      <c r="AL2126" s="12">
        <f>DATE(YEAR(tbl_LoanData[[#This Row],[Application Date]]),MONTH(tbl_LoanData[[#This Row],[Application Date]]),1)</f>
        <v>45261</v>
      </c>
      <c r="AM2126" s="14">
        <f ca="1">IF(AND(tbl_LoanData[[#This Row],[Application Date]]&gt;=EOMONTH(TODAY(),-1)+1,tbl_LoanData[[#This Row],[Application Date]]&lt;=TODAY()),tbl_LoanData[[#This Row],[Loan Amount]],0)</f>
        <v>0</v>
      </c>
      <c r="AN2126" s="14">
        <f>tbl_LoanData[[#This Row],[Amount Paid]]-(Q2126-X2126)</f>
        <v>505277.43999999994</v>
      </c>
      <c r="AO2126" s="14">
        <f>IF(tbl_LoanData[[#This Row],[Application Status]]="Approved",1,0)</f>
        <v>1</v>
      </c>
      <c r="AP2126" s="22" t="str">
        <f t="shared" ca="1" si="100"/>
        <v/>
      </c>
      <c r="AQ2126" s="22" t="str">
        <f t="shared" ca="1" si="101"/>
        <v/>
      </c>
    </row>
    <row r="2127" spans="1:43" ht="14.4" customHeight="1" x14ac:dyDescent="0.3">
      <c r="A2127" s="2" t="s">
        <v>14479</v>
      </c>
      <c r="B2127" s="2" t="s">
        <v>14480</v>
      </c>
      <c r="C2127" s="2" t="s">
        <v>986</v>
      </c>
      <c r="D2127" s="2" t="s">
        <v>118</v>
      </c>
      <c r="E2127" s="2" t="s">
        <v>135</v>
      </c>
      <c r="F2127" s="2">
        <v>23</v>
      </c>
      <c r="G2127" s="2" t="s">
        <v>83</v>
      </c>
      <c r="H2127" s="2" t="s">
        <v>269</v>
      </c>
      <c r="I2127" s="2" t="s">
        <v>46</v>
      </c>
      <c r="J2127" s="3">
        <v>45277</v>
      </c>
      <c r="K2127" s="3">
        <v>45279</v>
      </c>
      <c r="L2127" s="2" t="s">
        <v>40</v>
      </c>
      <c r="M2127" s="2" t="s">
        <v>85</v>
      </c>
      <c r="N2127" s="2" t="s">
        <v>274</v>
      </c>
      <c r="O2127" s="4">
        <v>868000</v>
      </c>
      <c r="P2127" s="4">
        <v>136200</v>
      </c>
      <c r="Q2127" s="4">
        <v>731800</v>
      </c>
      <c r="R2127" s="2">
        <v>24</v>
      </c>
      <c r="S2127" s="5">
        <v>14.13</v>
      </c>
      <c r="T2127" s="4">
        <v>39108.61</v>
      </c>
      <c r="U2127" s="2" t="s">
        <v>73</v>
      </c>
      <c r="V2127" s="2" t="s">
        <v>34</v>
      </c>
      <c r="W2127" s="4">
        <v>821280.81</v>
      </c>
      <c r="X2127" s="4">
        <v>117325.87</v>
      </c>
      <c r="Y2127" s="4">
        <v>938606.68</v>
      </c>
      <c r="Z2127" s="2">
        <v>90</v>
      </c>
      <c r="AA2127" s="2" t="s">
        <v>59</v>
      </c>
      <c r="AB2127" s="2" t="s">
        <v>15727</v>
      </c>
      <c r="AC2127" s="2" t="s">
        <v>146</v>
      </c>
      <c r="AD2127" s="2" t="s">
        <v>76</v>
      </c>
      <c r="AE2127" s="5">
        <v>84.31</v>
      </c>
      <c r="AF2127" s="2">
        <v>3</v>
      </c>
      <c r="AG2127" s="2" t="s">
        <v>130</v>
      </c>
      <c r="AH2127" s="2">
        <v>2</v>
      </c>
      <c r="AI2127" s="6" t="str">
        <f t="shared" si="99"/>
        <v>18-24</v>
      </c>
      <c r="AJ2127" s="11">
        <f>YEAR(tbl_LoanData[[#This Row],[Application Date]])</f>
        <v>2023</v>
      </c>
      <c r="AK2127" s="11" t="str">
        <f>TEXT(tbl_LoanData[[#This Row],[Application Date]],"MMMM")</f>
        <v>December</v>
      </c>
      <c r="AL2127" s="12">
        <f>DATE(YEAR(tbl_LoanData[[#This Row],[Application Date]]),MONTH(tbl_LoanData[[#This Row],[Application Date]]),1)</f>
        <v>45261</v>
      </c>
      <c r="AM2127" s="14">
        <f ca="1">IF(AND(tbl_LoanData[[#This Row],[Application Date]]&gt;=EOMONTH(TODAY(),-1)+1,tbl_LoanData[[#This Row],[Application Date]]&lt;=TODAY()),tbl_LoanData[[#This Row],[Loan Amount]],0)</f>
        <v>0</v>
      </c>
      <c r="AN2127" s="14">
        <f>tbl_LoanData[[#This Row],[Amount Paid]]-(Q2127-X2127)</f>
        <v>206806.68000000005</v>
      </c>
      <c r="AO2127" s="14">
        <f>IF(tbl_LoanData[[#This Row],[Application Status]]="Approved",1,0)</f>
        <v>1</v>
      </c>
      <c r="AP2127" s="22" t="str">
        <f t="shared" ca="1" si="100"/>
        <v/>
      </c>
      <c r="AQ2127" s="22" t="str">
        <f t="shared" ca="1" si="101"/>
        <v/>
      </c>
    </row>
    <row r="2128" spans="1:43" ht="14.4" customHeight="1" x14ac:dyDescent="0.3">
      <c r="A2128" s="2" t="s">
        <v>14649</v>
      </c>
      <c r="B2128" s="2" t="s">
        <v>14650</v>
      </c>
      <c r="C2128" s="2" t="s">
        <v>116</v>
      </c>
      <c r="D2128" s="2" t="s">
        <v>118</v>
      </c>
      <c r="E2128" s="2" t="s">
        <v>68</v>
      </c>
      <c r="F2128" s="2">
        <v>25</v>
      </c>
      <c r="G2128" s="2" t="s">
        <v>69</v>
      </c>
      <c r="H2128" s="2" t="s">
        <v>110</v>
      </c>
      <c r="I2128" s="2" t="s">
        <v>46</v>
      </c>
      <c r="J2128" s="3">
        <v>45261</v>
      </c>
      <c r="K2128" s="3">
        <v>45272</v>
      </c>
      <c r="L2128" s="2" t="s">
        <v>36</v>
      </c>
      <c r="M2128" s="2" t="s">
        <v>111</v>
      </c>
      <c r="N2128" s="2" t="s">
        <v>350</v>
      </c>
      <c r="O2128" s="4">
        <v>856000</v>
      </c>
      <c r="P2128" s="4">
        <v>100800</v>
      </c>
      <c r="Q2128" s="4">
        <v>755200</v>
      </c>
      <c r="R2128" s="2">
        <v>36</v>
      </c>
      <c r="S2128" s="5">
        <v>13.01</v>
      </c>
      <c r="T2128" s="4">
        <v>29165.4</v>
      </c>
      <c r="U2128" s="2" t="s">
        <v>73</v>
      </c>
      <c r="V2128" s="2" t="s">
        <v>74</v>
      </c>
      <c r="W2128" s="4">
        <v>933292.8</v>
      </c>
      <c r="X2128" s="4">
        <v>116661.75999999999</v>
      </c>
      <c r="Y2128" s="4">
        <v>1049954.56</v>
      </c>
      <c r="Z2128" s="2">
        <v>0</v>
      </c>
      <c r="AA2128" s="2" t="s">
        <v>56</v>
      </c>
      <c r="AB2128" s="2" t="s">
        <v>15734</v>
      </c>
      <c r="AC2128" s="2" t="s">
        <v>129</v>
      </c>
      <c r="AD2128" s="2" t="s">
        <v>76</v>
      </c>
      <c r="AE2128" s="5">
        <v>88.22</v>
      </c>
      <c r="AF2128" s="2">
        <v>0</v>
      </c>
      <c r="AG2128" s="2" t="s">
        <v>77</v>
      </c>
      <c r="AH2128" s="2">
        <v>11</v>
      </c>
      <c r="AI2128" s="6" t="str">
        <f t="shared" si="99"/>
        <v>25-34</v>
      </c>
      <c r="AJ2128" s="11">
        <f>YEAR(tbl_LoanData[[#This Row],[Application Date]])</f>
        <v>2023</v>
      </c>
      <c r="AK2128" s="11" t="str">
        <f>TEXT(tbl_LoanData[[#This Row],[Application Date]],"MMMM")</f>
        <v>December</v>
      </c>
      <c r="AL2128" s="12">
        <f>DATE(YEAR(tbl_LoanData[[#This Row],[Application Date]]),MONTH(tbl_LoanData[[#This Row],[Application Date]]),1)</f>
        <v>45261</v>
      </c>
      <c r="AM2128" s="14">
        <f ca="1">IF(AND(tbl_LoanData[[#This Row],[Application Date]]&gt;=EOMONTH(TODAY(),-1)+1,tbl_LoanData[[#This Row],[Application Date]]&lt;=TODAY()),tbl_LoanData[[#This Row],[Loan Amount]],0)</f>
        <v>0</v>
      </c>
      <c r="AN2128" s="14">
        <f>tbl_LoanData[[#This Row],[Amount Paid]]-(Q2128-X2128)</f>
        <v>294754.56000000006</v>
      </c>
      <c r="AO2128" s="14">
        <f>IF(tbl_LoanData[[#This Row],[Application Status]]="Approved",1,0)</f>
        <v>1</v>
      </c>
      <c r="AP2128" s="22" t="str">
        <f t="shared" ca="1" si="100"/>
        <v/>
      </c>
      <c r="AQ2128" s="22" t="str">
        <f t="shared" ca="1" si="101"/>
        <v/>
      </c>
    </row>
    <row r="2129" spans="1:43" x14ac:dyDescent="0.3">
      <c r="A2129" s="2" t="s">
        <v>14673</v>
      </c>
      <c r="B2129" s="2" t="s">
        <v>14674</v>
      </c>
      <c r="C2129" s="2" t="s">
        <v>1012</v>
      </c>
      <c r="D2129" s="2" t="s">
        <v>189</v>
      </c>
      <c r="E2129" s="2" t="s">
        <v>161</v>
      </c>
      <c r="F2129" s="2">
        <v>37</v>
      </c>
      <c r="G2129" s="2" t="s">
        <v>69</v>
      </c>
      <c r="H2129" s="2" t="s">
        <v>237</v>
      </c>
      <c r="I2129" s="2" t="s">
        <v>48</v>
      </c>
      <c r="J2129" s="3">
        <v>45284</v>
      </c>
      <c r="K2129" s="3">
        <v>45292</v>
      </c>
      <c r="L2129" s="2" t="s">
        <v>39</v>
      </c>
      <c r="M2129" s="2" t="s">
        <v>167</v>
      </c>
      <c r="N2129" s="2" t="s">
        <v>168</v>
      </c>
      <c r="O2129" s="4">
        <v>1799000</v>
      </c>
      <c r="P2129" s="4">
        <v>635400</v>
      </c>
      <c r="Q2129" s="4">
        <v>1163600</v>
      </c>
      <c r="R2129" s="2">
        <v>24</v>
      </c>
      <c r="S2129" s="5">
        <v>7.52</v>
      </c>
      <c r="T2129" s="4">
        <v>55775.23</v>
      </c>
      <c r="U2129" s="2" t="s">
        <v>73</v>
      </c>
      <c r="V2129" s="2" t="s">
        <v>33</v>
      </c>
      <c r="W2129" s="4">
        <v>1338605.44</v>
      </c>
      <c r="X2129" s="4">
        <v>0</v>
      </c>
      <c r="Y2129" s="4">
        <v>1338605.44</v>
      </c>
      <c r="Z2129" s="2">
        <v>0</v>
      </c>
      <c r="AA2129" s="2" t="s">
        <v>56</v>
      </c>
      <c r="AB2129" s="2" t="s">
        <v>15732</v>
      </c>
      <c r="AC2129" s="2" t="s">
        <v>121</v>
      </c>
      <c r="AD2129" s="2" t="s">
        <v>76</v>
      </c>
      <c r="AE2129" s="5">
        <v>64.680000000000007</v>
      </c>
      <c r="AF2129" s="2">
        <v>0</v>
      </c>
      <c r="AG2129" s="2" t="s">
        <v>77</v>
      </c>
      <c r="AH2129" s="2">
        <v>8</v>
      </c>
      <c r="AI2129" s="6" t="str">
        <f t="shared" si="99"/>
        <v>35-44</v>
      </c>
      <c r="AJ2129" s="11">
        <f>YEAR(tbl_LoanData[[#This Row],[Application Date]])</f>
        <v>2023</v>
      </c>
      <c r="AK2129" s="11" t="str">
        <f>TEXT(tbl_LoanData[[#This Row],[Application Date]],"MMMM")</f>
        <v>December</v>
      </c>
      <c r="AL2129" s="12">
        <f>DATE(YEAR(tbl_LoanData[[#This Row],[Application Date]]),MONTH(tbl_LoanData[[#This Row],[Application Date]]),1)</f>
        <v>45261</v>
      </c>
      <c r="AM2129" s="14">
        <f ca="1">IF(AND(tbl_LoanData[[#This Row],[Application Date]]&gt;=EOMONTH(TODAY(),-1)+1,tbl_LoanData[[#This Row],[Application Date]]&lt;=TODAY()),tbl_LoanData[[#This Row],[Loan Amount]],0)</f>
        <v>0</v>
      </c>
      <c r="AN2129" s="14">
        <f>tbl_LoanData[[#This Row],[Amount Paid]]-(Q2129-X2129)</f>
        <v>175005.43999999994</v>
      </c>
      <c r="AO2129" s="14">
        <f>IF(tbl_LoanData[[#This Row],[Application Status]]="Approved",1,0)</f>
        <v>1</v>
      </c>
      <c r="AP2129" s="22" t="str">
        <f t="shared" ca="1" si="100"/>
        <v/>
      </c>
      <c r="AQ2129" s="22" t="str">
        <f t="shared" ca="1" si="101"/>
        <v/>
      </c>
    </row>
    <row r="2130" spans="1:43" ht="14.4" customHeight="1" x14ac:dyDescent="0.3">
      <c r="A2130" s="2" t="s">
        <v>14681</v>
      </c>
      <c r="B2130" s="2" t="s">
        <v>14682</v>
      </c>
      <c r="C2130" s="2" t="s">
        <v>80</v>
      </c>
      <c r="D2130" s="2" t="s">
        <v>311</v>
      </c>
      <c r="E2130" s="2" t="s">
        <v>125</v>
      </c>
      <c r="F2130" s="2">
        <v>53</v>
      </c>
      <c r="G2130" s="2" t="s">
        <v>83</v>
      </c>
      <c r="H2130" s="2" t="s">
        <v>565</v>
      </c>
      <c r="I2130" s="2" t="s">
        <v>47</v>
      </c>
      <c r="J2130" s="3">
        <v>45289</v>
      </c>
      <c r="K2130" s="3">
        <v>45298</v>
      </c>
      <c r="L2130" s="2" t="s">
        <v>40</v>
      </c>
      <c r="M2130" s="2" t="s">
        <v>157</v>
      </c>
      <c r="N2130" s="2" t="s">
        <v>328</v>
      </c>
      <c r="O2130" s="4">
        <v>791000</v>
      </c>
      <c r="P2130" s="4">
        <v>92400</v>
      </c>
      <c r="Q2130" s="4">
        <v>698600</v>
      </c>
      <c r="R2130" s="2">
        <v>24</v>
      </c>
      <c r="S2130" s="5">
        <v>10.1</v>
      </c>
      <c r="T2130" s="4">
        <v>34988.22</v>
      </c>
      <c r="U2130" s="2" t="s">
        <v>73</v>
      </c>
      <c r="V2130" s="2" t="s">
        <v>33</v>
      </c>
      <c r="W2130" s="4">
        <v>839717.2</v>
      </c>
      <c r="X2130" s="4">
        <v>0</v>
      </c>
      <c r="Y2130" s="4">
        <v>839717.2</v>
      </c>
      <c r="Z2130" s="2">
        <v>0</v>
      </c>
      <c r="AA2130" s="2" t="s">
        <v>56</v>
      </c>
      <c r="AB2130" s="2" t="s">
        <v>15727</v>
      </c>
      <c r="AC2130" s="2" t="s">
        <v>332</v>
      </c>
      <c r="AD2130" s="2" t="s">
        <v>76</v>
      </c>
      <c r="AE2130" s="5">
        <v>88.32</v>
      </c>
      <c r="AF2130" s="2">
        <v>0</v>
      </c>
      <c r="AG2130" s="2" t="s">
        <v>77</v>
      </c>
      <c r="AH2130" s="2">
        <v>9</v>
      </c>
      <c r="AI2130" s="6" t="str">
        <f t="shared" si="99"/>
        <v>45-54</v>
      </c>
      <c r="AJ2130" s="11">
        <f>YEAR(tbl_LoanData[[#This Row],[Application Date]])</f>
        <v>2023</v>
      </c>
      <c r="AK2130" s="11" t="str">
        <f>TEXT(tbl_LoanData[[#This Row],[Application Date]],"MMMM")</f>
        <v>December</v>
      </c>
      <c r="AL2130" s="12">
        <f>DATE(YEAR(tbl_LoanData[[#This Row],[Application Date]]),MONTH(tbl_LoanData[[#This Row],[Application Date]]),1)</f>
        <v>45261</v>
      </c>
      <c r="AM2130" s="14">
        <f ca="1">IF(AND(tbl_LoanData[[#This Row],[Application Date]]&gt;=EOMONTH(TODAY(),-1)+1,tbl_LoanData[[#This Row],[Application Date]]&lt;=TODAY()),tbl_LoanData[[#This Row],[Loan Amount]],0)</f>
        <v>0</v>
      </c>
      <c r="AN2130" s="14">
        <f>tbl_LoanData[[#This Row],[Amount Paid]]-(Q2130-X2130)</f>
        <v>141117.19999999995</v>
      </c>
      <c r="AO2130" s="14">
        <f>IF(tbl_LoanData[[#This Row],[Application Status]]="Approved",1,0)</f>
        <v>1</v>
      </c>
      <c r="AP2130" s="22" t="str">
        <f t="shared" ca="1" si="100"/>
        <v/>
      </c>
      <c r="AQ2130" s="22" t="str">
        <f t="shared" ca="1" si="101"/>
        <v/>
      </c>
    </row>
    <row r="2131" spans="1:43" x14ac:dyDescent="0.3">
      <c r="A2131" s="2" t="s">
        <v>14751</v>
      </c>
      <c r="B2131" s="2" t="s">
        <v>14752</v>
      </c>
      <c r="C2131" s="2" t="s">
        <v>1012</v>
      </c>
      <c r="D2131" s="2" t="s">
        <v>268</v>
      </c>
      <c r="E2131" s="2" t="s">
        <v>189</v>
      </c>
      <c r="F2131" s="2">
        <v>35</v>
      </c>
      <c r="G2131" s="2" t="s">
        <v>69</v>
      </c>
      <c r="H2131" s="2" t="s">
        <v>191</v>
      </c>
      <c r="I2131" s="2" t="s">
        <v>51</v>
      </c>
      <c r="J2131" s="3">
        <v>45281</v>
      </c>
      <c r="K2131" s="3">
        <v>45300</v>
      </c>
      <c r="L2131" s="2" t="s">
        <v>40</v>
      </c>
      <c r="M2131" s="2" t="s">
        <v>71</v>
      </c>
      <c r="N2131" s="2" t="s">
        <v>137</v>
      </c>
      <c r="O2131" s="4">
        <v>960000</v>
      </c>
      <c r="P2131" s="4">
        <v>306000</v>
      </c>
      <c r="Q2131" s="4">
        <v>654000</v>
      </c>
      <c r="R2131" s="2">
        <v>36</v>
      </c>
      <c r="S2131" s="5">
        <v>14.67</v>
      </c>
      <c r="T2131" s="4">
        <v>26161.82</v>
      </c>
      <c r="U2131" s="2" t="s">
        <v>73</v>
      </c>
      <c r="V2131" s="2" t="s">
        <v>74</v>
      </c>
      <c r="W2131" s="4">
        <v>654045.5</v>
      </c>
      <c r="X2131" s="4">
        <v>287779.90000000002</v>
      </c>
      <c r="Y2131" s="4">
        <v>941825.4</v>
      </c>
      <c r="Z2131" s="2">
        <v>180</v>
      </c>
      <c r="AA2131" s="2" t="s">
        <v>60</v>
      </c>
      <c r="AB2131" s="2" t="s">
        <v>15733</v>
      </c>
      <c r="AC2131" s="2" t="s">
        <v>87</v>
      </c>
      <c r="AD2131" s="2" t="s">
        <v>76</v>
      </c>
      <c r="AE2131" s="5">
        <v>68.12</v>
      </c>
      <c r="AF2131" s="2">
        <v>6</v>
      </c>
      <c r="AG2131" s="2" t="s">
        <v>130</v>
      </c>
      <c r="AH2131" s="2">
        <v>19</v>
      </c>
      <c r="AI2131" s="6" t="str">
        <f t="shared" si="99"/>
        <v>35-44</v>
      </c>
      <c r="AJ2131" s="11">
        <f>YEAR(tbl_LoanData[[#This Row],[Application Date]])</f>
        <v>2023</v>
      </c>
      <c r="AK2131" s="11" t="str">
        <f>TEXT(tbl_LoanData[[#This Row],[Application Date]],"MMMM")</f>
        <v>December</v>
      </c>
      <c r="AL2131" s="12">
        <f>DATE(YEAR(tbl_LoanData[[#This Row],[Application Date]]),MONTH(tbl_LoanData[[#This Row],[Application Date]]),1)</f>
        <v>45261</v>
      </c>
      <c r="AM2131" s="14">
        <f ca="1">IF(AND(tbl_LoanData[[#This Row],[Application Date]]&gt;=EOMONTH(TODAY(),-1)+1,tbl_LoanData[[#This Row],[Application Date]]&lt;=TODAY()),tbl_LoanData[[#This Row],[Loan Amount]],0)</f>
        <v>0</v>
      </c>
      <c r="AN2131" s="14">
        <f>tbl_LoanData[[#This Row],[Amount Paid]]-(Q2131-X2131)</f>
        <v>287825.40000000002</v>
      </c>
      <c r="AO2131" s="14">
        <f>IF(tbl_LoanData[[#This Row],[Application Status]]="Approved",1,0)</f>
        <v>1</v>
      </c>
      <c r="AP2131" s="22" t="str">
        <f t="shared" ca="1" si="100"/>
        <v/>
      </c>
      <c r="AQ2131" s="22" t="str">
        <f t="shared" ca="1" si="101"/>
        <v/>
      </c>
    </row>
    <row r="2132" spans="1:43" ht="14.4" customHeight="1" x14ac:dyDescent="0.3">
      <c r="A2132" s="2" t="s">
        <v>15101</v>
      </c>
      <c r="B2132" s="2" t="s">
        <v>15102</v>
      </c>
      <c r="C2132" s="2" t="s">
        <v>227</v>
      </c>
      <c r="D2132" s="2" t="s">
        <v>101</v>
      </c>
      <c r="E2132" s="2" t="s">
        <v>406</v>
      </c>
      <c r="F2132" s="2">
        <v>32</v>
      </c>
      <c r="G2132" s="2" t="s">
        <v>69</v>
      </c>
      <c r="H2132" s="2" t="s">
        <v>166</v>
      </c>
      <c r="I2132" s="2" t="s">
        <v>46</v>
      </c>
      <c r="J2132" s="3">
        <v>45262</v>
      </c>
      <c r="K2132" s="3">
        <v>45282</v>
      </c>
      <c r="L2132" s="2" t="s">
        <v>40</v>
      </c>
      <c r="M2132" s="2" t="s">
        <v>111</v>
      </c>
      <c r="N2132" s="2" t="s">
        <v>120</v>
      </c>
      <c r="O2132" s="4">
        <v>1522000</v>
      </c>
      <c r="P2132" s="4">
        <v>418900</v>
      </c>
      <c r="Q2132" s="4">
        <v>1103100</v>
      </c>
      <c r="R2132" s="2">
        <v>36</v>
      </c>
      <c r="S2132" s="5">
        <v>9.76</v>
      </c>
      <c r="T2132" s="4">
        <v>39613.550000000003</v>
      </c>
      <c r="U2132" s="2" t="s">
        <v>73</v>
      </c>
      <c r="V2132" s="2" t="s">
        <v>74</v>
      </c>
      <c r="W2132" s="4">
        <v>1228020.05</v>
      </c>
      <c r="X2132" s="4">
        <v>198067.63</v>
      </c>
      <c r="Y2132" s="4">
        <v>1426087.68</v>
      </c>
      <c r="Z2132" s="2">
        <v>30</v>
      </c>
      <c r="AA2132" s="2" t="s">
        <v>57</v>
      </c>
      <c r="AB2132" s="2" t="s">
        <v>15730</v>
      </c>
      <c r="AC2132" s="2" t="s">
        <v>87</v>
      </c>
      <c r="AD2132" s="2" t="s">
        <v>76</v>
      </c>
      <c r="AE2132" s="5">
        <v>72.48</v>
      </c>
      <c r="AF2132" s="2">
        <v>1</v>
      </c>
      <c r="AG2132" s="2" t="s">
        <v>77</v>
      </c>
      <c r="AH2132" s="2">
        <v>20</v>
      </c>
      <c r="AI2132" s="6" t="str">
        <f t="shared" si="99"/>
        <v>25-34</v>
      </c>
      <c r="AJ2132" s="11">
        <f>YEAR(tbl_LoanData[[#This Row],[Application Date]])</f>
        <v>2023</v>
      </c>
      <c r="AK2132" s="11" t="str">
        <f>TEXT(tbl_LoanData[[#This Row],[Application Date]],"MMMM")</f>
        <v>December</v>
      </c>
      <c r="AL2132" s="12">
        <f>DATE(YEAR(tbl_LoanData[[#This Row],[Application Date]]),MONTH(tbl_LoanData[[#This Row],[Application Date]]),1)</f>
        <v>45261</v>
      </c>
      <c r="AM2132" s="14">
        <f ca="1">IF(AND(tbl_LoanData[[#This Row],[Application Date]]&gt;=EOMONTH(TODAY(),-1)+1,tbl_LoanData[[#This Row],[Application Date]]&lt;=TODAY()),tbl_LoanData[[#This Row],[Loan Amount]],0)</f>
        <v>0</v>
      </c>
      <c r="AN2132" s="14">
        <f>tbl_LoanData[[#This Row],[Amount Paid]]-(Q2132-X2132)</f>
        <v>322987.68000000005</v>
      </c>
      <c r="AO2132" s="14">
        <f>IF(tbl_LoanData[[#This Row],[Application Status]]="Approved",1,0)</f>
        <v>1</v>
      </c>
      <c r="AP2132" s="22" t="str">
        <f t="shared" ca="1" si="100"/>
        <v/>
      </c>
      <c r="AQ2132" s="22" t="str">
        <f t="shared" ca="1" si="101"/>
        <v/>
      </c>
    </row>
    <row r="2133" spans="1:43" ht="14.4" customHeight="1" x14ac:dyDescent="0.3">
      <c r="A2133" s="2" t="s">
        <v>15157</v>
      </c>
      <c r="B2133" s="2" t="s">
        <v>15158</v>
      </c>
      <c r="C2133" s="2" t="s">
        <v>171</v>
      </c>
      <c r="D2133" s="2" t="s">
        <v>101</v>
      </c>
      <c r="E2133" s="2" t="s">
        <v>284</v>
      </c>
      <c r="F2133" s="2">
        <v>61</v>
      </c>
      <c r="G2133" s="2" t="s">
        <v>69</v>
      </c>
      <c r="H2133" s="2" t="s">
        <v>177</v>
      </c>
      <c r="I2133" s="2" t="s">
        <v>43</v>
      </c>
      <c r="J2133" s="3">
        <v>45278</v>
      </c>
      <c r="K2133" s="3">
        <v>45285</v>
      </c>
      <c r="L2133" s="2" t="s">
        <v>40</v>
      </c>
      <c r="M2133" s="2" t="s">
        <v>111</v>
      </c>
      <c r="N2133" s="2" t="s">
        <v>120</v>
      </c>
      <c r="O2133" s="4">
        <v>1502000</v>
      </c>
      <c r="P2133" s="4">
        <v>434200</v>
      </c>
      <c r="Q2133" s="4">
        <v>1067800</v>
      </c>
      <c r="R2133" s="2">
        <v>48</v>
      </c>
      <c r="S2133" s="5">
        <v>13.63</v>
      </c>
      <c r="T2133" s="4">
        <v>34374.26</v>
      </c>
      <c r="U2133" s="2" t="s">
        <v>73</v>
      </c>
      <c r="V2133" s="2" t="s">
        <v>74</v>
      </c>
      <c r="W2133" s="4">
        <v>1099976.32</v>
      </c>
      <c r="X2133" s="4">
        <v>549988.24</v>
      </c>
      <c r="Y2133" s="4">
        <v>1649964.56</v>
      </c>
      <c r="Z2133" s="2">
        <v>0</v>
      </c>
      <c r="AA2133" s="2" t="s">
        <v>56</v>
      </c>
      <c r="AB2133" s="2" t="s">
        <v>15736</v>
      </c>
      <c r="AC2133" s="2" t="s">
        <v>106</v>
      </c>
      <c r="AD2133" s="2" t="s">
        <v>76</v>
      </c>
      <c r="AE2133" s="5">
        <v>71.09</v>
      </c>
      <c r="AF2133" s="2">
        <v>0</v>
      </c>
      <c r="AG2133" s="2" t="s">
        <v>77</v>
      </c>
      <c r="AH2133" s="2">
        <v>7</v>
      </c>
      <c r="AI2133" s="6" t="str">
        <f t="shared" si="99"/>
        <v>55-64</v>
      </c>
      <c r="AJ2133" s="11">
        <f>YEAR(tbl_LoanData[[#This Row],[Application Date]])</f>
        <v>2023</v>
      </c>
      <c r="AK2133" s="11" t="str">
        <f>TEXT(tbl_LoanData[[#This Row],[Application Date]],"MMMM")</f>
        <v>December</v>
      </c>
      <c r="AL2133" s="12">
        <f>DATE(YEAR(tbl_LoanData[[#This Row],[Application Date]]),MONTH(tbl_LoanData[[#This Row],[Application Date]]),1)</f>
        <v>45261</v>
      </c>
      <c r="AM2133" s="14">
        <f ca="1">IF(AND(tbl_LoanData[[#This Row],[Application Date]]&gt;=EOMONTH(TODAY(),-1)+1,tbl_LoanData[[#This Row],[Application Date]]&lt;=TODAY()),tbl_LoanData[[#This Row],[Loan Amount]],0)</f>
        <v>0</v>
      </c>
      <c r="AN2133" s="14">
        <f>tbl_LoanData[[#This Row],[Amount Paid]]-(Q2133-X2133)</f>
        <v>582164.56000000006</v>
      </c>
      <c r="AO2133" s="14">
        <f>IF(tbl_LoanData[[#This Row],[Application Status]]="Approved",1,0)</f>
        <v>1</v>
      </c>
      <c r="AP2133" s="22" t="str">
        <f t="shared" ca="1" si="100"/>
        <v/>
      </c>
      <c r="AQ2133" s="22" t="str">
        <f t="shared" ca="1" si="101"/>
        <v/>
      </c>
    </row>
    <row r="2134" spans="1:43" ht="14.4" customHeight="1" x14ac:dyDescent="0.3">
      <c r="A2134" s="2" t="s">
        <v>15167</v>
      </c>
      <c r="B2134" s="2" t="s">
        <v>15168</v>
      </c>
      <c r="C2134" s="2" t="s">
        <v>335</v>
      </c>
      <c r="D2134" s="2" t="s">
        <v>204</v>
      </c>
      <c r="E2134" s="2" t="s">
        <v>210</v>
      </c>
      <c r="F2134" s="2">
        <v>65</v>
      </c>
      <c r="G2134" s="2" t="s">
        <v>83</v>
      </c>
      <c r="H2134" s="2" t="s">
        <v>205</v>
      </c>
      <c r="I2134" s="2" t="s">
        <v>49</v>
      </c>
      <c r="J2134" s="3">
        <v>45261</v>
      </c>
      <c r="K2134" s="3">
        <v>45271</v>
      </c>
      <c r="L2134" s="2" t="s">
        <v>36</v>
      </c>
      <c r="M2134" s="2" t="s">
        <v>85</v>
      </c>
      <c r="N2134" s="2" t="s">
        <v>344</v>
      </c>
      <c r="O2134" s="4">
        <v>1605000</v>
      </c>
      <c r="P2134" s="4">
        <v>296900</v>
      </c>
      <c r="Q2134" s="4">
        <v>1308100</v>
      </c>
      <c r="R2134" s="2">
        <v>36</v>
      </c>
      <c r="S2134" s="5">
        <v>8.27</v>
      </c>
      <c r="T2134" s="4">
        <v>45351.1</v>
      </c>
      <c r="U2134" s="2" t="s">
        <v>73</v>
      </c>
      <c r="V2134" s="2" t="s">
        <v>34</v>
      </c>
      <c r="W2134" s="4">
        <v>907022</v>
      </c>
      <c r="X2134" s="4">
        <v>725617.61</v>
      </c>
      <c r="Y2134" s="4">
        <v>1632639.61</v>
      </c>
      <c r="Z2134" s="2">
        <v>360</v>
      </c>
      <c r="AA2134" s="2" t="s">
        <v>60</v>
      </c>
      <c r="AB2134" s="2" t="s">
        <v>15734</v>
      </c>
      <c r="AC2134" s="2" t="s">
        <v>75</v>
      </c>
      <c r="AD2134" s="2" t="s">
        <v>76</v>
      </c>
      <c r="AE2134" s="5">
        <v>81.5</v>
      </c>
      <c r="AF2134" s="2">
        <v>12</v>
      </c>
      <c r="AG2134" s="2" t="s">
        <v>130</v>
      </c>
      <c r="AH2134" s="2">
        <v>10</v>
      </c>
      <c r="AI2134" s="6" t="str">
        <f t="shared" si="99"/>
        <v>65+</v>
      </c>
      <c r="AJ2134" s="11">
        <f>YEAR(tbl_LoanData[[#This Row],[Application Date]])</f>
        <v>2023</v>
      </c>
      <c r="AK2134" s="11" t="str">
        <f>TEXT(tbl_LoanData[[#This Row],[Application Date]],"MMMM")</f>
        <v>December</v>
      </c>
      <c r="AL2134" s="12">
        <f>DATE(YEAR(tbl_LoanData[[#This Row],[Application Date]]),MONTH(tbl_LoanData[[#This Row],[Application Date]]),1)</f>
        <v>45261</v>
      </c>
      <c r="AM2134" s="14">
        <f ca="1">IF(AND(tbl_LoanData[[#This Row],[Application Date]]&gt;=EOMONTH(TODAY(),-1)+1,tbl_LoanData[[#This Row],[Application Date]]&lt;=TODAY()),tbl_LoanData[[#This Row],[Loan Amount]],0)</f>
        <v>0</v>
      </c>
      <c r="AN2134" s="14">
        <f>tbl_LoanData[[#This Row],[Amount Paid]]-(Q2134-X2134)</f>
        <v>324539.61</v>
      </c>
      <c r="AO2134" s="14">
        <f>IF(tbl_LoanData[[#This Row],[Application Status]]="Approved",1,0)</f>
        <v>1</v>
      </c>
      <c r="AP2134" s="22" t="str">
        <f t="shared" ca="1" si="100"/>
        <v/>
      </c>
      <c r="AQ2134" s="22" t="str">
        <f t="shared" ca="1" si="101"/>
        <v/>
      </c>
    </row>
    <row r="2135" spans="1:43" ht="14.4" customHeight="1" x14ac:dyDescent="0.3">
      <c r="A2135" s="2" t="s">
        <v>15177</v>
      </c>
      <c r="B2135" s="2" t="s">
        <v>15178</v>
      </c>
      <c r="C2135" s="2" t="s">
        <v>100</v>
      </c>
      <c r="D2135" s="2" t="s">
        <v>118</v>
      </c>
      <c r="E2135" s="2" t="s">
        <v>182</v>
      </c>
      <c r="F2135" s="2">
        <v>52</v>
      </c>
      <c r="G2135" s="2" t="s">
        <v>69</v>
      </c>
      <c r="H2135" s="2" t="s">
        <v>516</v>
      </c>
      <c r="I2135" s="2" t="s">
        <v>53</v>
      </c>
      <c r="J2135" s="3">
        <v>45288</v>
      </c>
      <c r="K2135" s="3"/>
      <c r="L2135" s="2" t="s">
        <v>40</v>
      </c>
      <c r="M2135" s="2" t="s">
        <v>157</v>
      </c>
      <c r="N2135" s="2" t="s">
        <v>328</v>
      </c>
      <c r="O2135" s="4">
        <v>984000</v>
      </c>
      <c r="P2135" s="4">
        <v>364700</v>
      </c>
      <c r="Q2135" s="4">
        <v>619300</v>
      </c>
      <c r="R2135" s="2">
        <v>36</v>
      </c>
      <c r="S2135" s="5">
        <v>14</v>
      </c>
      <c r="T2135" s="4">
        <v>24427.94</v>
      </c>
      <c r="U2135" s="2" t="s">
        <v>96</v>
      </c>
      <c r="V2135" s="2" t="s">
        <v>97</v>
      </c>
      <c r="W2135" s="4">
        <v>0</v>
      </c>
      <c r="X2135" s="4">
        <v>0</v>
      </c>
      <c r="Y2135" s="4">
        <v>879406</v>
      </c>
      <c r="Z2135" s="2">
        <v>0</v>
      </c>
      <c r="AA2135" s="2" t="s">
        <v>97</v>
      </c>
      <c r="AB2135" s="2" t="s">
        <v>15735</v>
      </c>
      <c r="AC2135" s="2" t="s">
        <v>87</v>
      </c>
      <c r="AD2135" s="2" t="s">
        <v>76</v>
      </c>
      <c r="AE2135" s="5">
        <v>62.94</v>
      </c>
      <c r="AF2135" s="2">
        <v>0</v>
      </c>
      <c r="AG2135" s="2" t="s">
        <v>97</v>
      </c>
      <c r="AH2135" s="2"/>
      <c r="AI2135" s="6" t="str">
        <f t="shared" si="99"/>
        <v>45-54</v>
      </c>
      <c r="AJ2135" s="11">
        <f>YEAR(tbl_LoanData[[#This Row],[Application Date]])</f>
        <v>2023</v>
      </c>
      <c r="AK2135" s="11" t="str">
        <f>TEXT(tbl_LoanData[[#This Row],[Application Date]],"MMMM")</f>
        <v>December</v>
      </c>
      <c r="AL2135" s="12">
        <f>DATE(YEAR(tbl_LoanData[[#This Row],[Application Date]]),MONTH(tbl_LoanData[[#This Row],[Application Date]]),1)</f>
        <v>45261</v>
      </c>
      <c r="AM2135" s="14">
        <f ca="1">IF(AND(tbl_LoanData[[#This Row],[Application Date]]&gt;=EOMONTH(TODAY(),-1)+1,tbl_LoanData[[#This Row],[Application Date]]&lt;=TODAY()),tbl_LoanData[[#This Row],[Loan Amount]],0)</f>
        <v>0</v>
      </c>
      <c r="AN2135" s="14">
        <f>tbl_LoanData[[#This Row],[Amount Paid]]-(Q2135-X2135)</f>
        <v>-619300</v>
      </c>
      <c r="AO2135" s="14">
        <f>IF(tbl_LoanData[[#This Row],[Application Status]]="Approved",1,0)</f>
        <v>0</v>
      </c>
      <c r="AP2135" s="22" t="str">
        <f t="shared" ca="1" si="100"/>
        <v/>
      </c>
      <c r="AQ2135" s="22" t="str">
        <f t="shared" ca="1" si="101"/>
        <v/>
      </c>
    </row>
    <row r="2136" spans="1:43" x14ac:dyDescent="0.3">
      <c r="A2136" s="2" t="s">
        <v>15195</v>
      </c>
      <c r="B2136" s="2" t="s">
        <v>15196</v>
      </c>
      <c r="C2136" s="2" t="s">
        <v>292</v>
      </c>
      <c r="D2136" s="2" t="s">
        <v>101</v>
      </c>
      <c r="E2136" s="2" t="s">
        <v>447</v>
      </c>
      <c r="F2136" s="2">
        <v>57</v>
      </c>
      <c r="G2136" s="2" t="s">
        <v>83</v>
      </c>
      <c r="H2136" s="2" t="s">
        <v>217</v>
      </c>
      <c r="I2136" s="2" t="s">
        <v>46</v>
      </c>
      <c r="J2136" s="3">
        <v>45285</v>
      </c>
      <c r="K2136" s="3">
        <v>45293</v>
      </c>
      <c r="L2136" s="2" t="s">
        <v>40</v>
      </c>
      <c r="M2136" s="2" t="s">
        <v>71</v>
      </c>
      <c r="N2136" s="2" t="s">
        <v>137</v>
      </c>
      <c r="O2136" s="4">
        <v>866000</v>
      </c>
      <c r="P2136" s="4">
        <v>228400</v>
      </c>
      <c r="Q2136" s="4">
        <v>637600</v>
      </c>
      <c r="R2136" s="2">
        <v>60</v>
      </c>
      <c r="S2136" s="5">
        <v>8.11</v>
      </c>
      <c r="T2136" s="4">
        <v>14935.78</v>
      </c>
      <c r="U2136" s="2" t="s">
        <v>73</v>
      </c>
      <c r="V2136" s="2" t="s">
        <v>74</v>
      </c>
      <c r="W2136" s="4">
        <v>463009.18</v>
      </c>
      <c r="X2136" s="4">
        <v>433137.62</v>
      </c>
      <c r="Y2136" s="4">
        <v>896146.8</v>
      </c>
      <c r="Z2136" s="2">
        <v>0</v>
      </c>
      <c r="AA2136" s="2" t="s">
        <v>56</v>
      </c>
      <c r="AB2136" s="2" t="s">
        <v>15727</v>
      </c>
      <c r="AC2136" s="2" t="s">
        <v>75</v>
      </c>
      <c r="AD2136" s="2" t="s">
        <v>76</v>
      </c>
      <c r="AE2136" s="5">
        <v>73.63</v>
      </c>
      <c r="AF2136" s="2">
        <v>0</v>
      </c>
      <c r="AG2136" s="2" t="s">
        <v>77</v>
      </c>
      <c r="AH2136" s="2">
        <v>8</v>
      </c>
      <c r="AI2136" s="6" t="str">
        <f t="shared" si="99"/>
        <v>55-64</v>
      </c>
      <c r="AJ2136" s="11">
        <f>YEAR(tbl_LoanData[[#This Row],[Application Date]])</f>
        <v>2023</v>
      </c>
      <c r="AK2136" s="11" t="str">
        <f>TEXT(tbl_LoanData[[#This Row],[Application Date]],"MMMM")</f>
        <v>December</v>
      </c>
      <c r="AL2136" s="12">
        <f>DATE(YEAR(tbl_LoanData[[#This Row],[Application Date]]),MONTH(tbl_LoanData[[#This Row],[Application Date]]),1)</f>
        <v>45261</v>
      </c>
      <c r="AM2136" s="14">
        <f ca="1">IF(AND(tbl_LoanData[[#This Row],[Application Date]]&gt;=EOMONTH(TODAY(),-1)+1,tbl_LoanData[[#This Row],[Application Date]]&lt;=TODAY()),tbl_LoanData[[#This Row],[Loan Amount]],0)</f>
        <v>0</v>
      </c>
      <c r="AN2136" s="14">
        <f>tbl_LoanData[[#This Row],[Amount Paid]]-(Q2136-X2136)</f>
        <v>258546.8</v>
      </c>
      <c r="AO2136" s="14">
        <f>IF(tbl_LoanData[[#This Row],[Application Status]]="Approved",1,0)</f>
        <v>1</v>
      </c>
      <c r="AP2136" s="22" t="str">
        <f t="shared" ca="1" si="100"/>
        <v/>
      </c>
      <c r="AQ2136" s="22" t="str">
        <f t="shared" ca="1" si="101"/>
        <v/>
      </c>
    </row>
    <row r="2137" spans="1:43" ht="14.4" customHeight="1" x14ac:dyDescent="0.3">
      <c r="A2137" s="2" t="s">
        <v>287</v>
      </c>
      <c r="B2137" s="2" t="s">
        <v>288</v>
      </c>
      <c r="C2137" s="2" t="s">
        <v>289</v>
      </c>
      <c r="D2137" s="2" t="s">
        <v>134</v>
      </c>
      <c r="E2137" s="2" t="s">
        <v>82</v>
      </c>
      <c r="F2137" s="2">
        <v>60</v>
      </c>
      <c r="G2137" s="2" t="s">
        <v>69</v>
      </c>
      <c r="H2137" s="2" t="s">
        <v>151</v>
      </c>
      <c r="I2137" s="2" t="s">
        <v>46</v>
      </c>
      <c r="J2137" s="3">
        <v>45293</v>
      </c>
      <c r="K2137" s="3">
        <v>45295</v>
      </c>
      <c r="L2137" s="2" t="s">
        <v>40</v>
      </c>
      <c r="M2137" s="2" t="s">
        <v>85</v>
      </c>
      <c r="N2137" s="2" t="s">
        <v>86</v>
      </c>
      <c r="O2137" s="4">
        <v>897000</v>
      </c>
      <c r="P2137" s="4">
        <v>289200</v>
      </c>
      <c r="Q2137" s="4">
        <v>607800</v>
      </c>
      <c r="R2137" s="2">
        <v>24</v>
      </c>
      <c r="S2137" s="5">
        <v>14.73</v>
      </c>
      <c r="T2137" s="4">
        <v>32785.75</v>
      </c>
      <c r="U2137" s="2" t="s">
        <v>73</v>
      </c>
      <c r="V2137" s="2" t="s">
        <v>34</v>
      </c>
      <c r="W2137" s="4">
        <v>754072.25</v>
      </c>
      <c r="X2137" s="4">
        <v>32785.629999999997</v>
      </c>
      <c r="Y2137" s="4">
        <v>786857.88</v>
      </c>
      <c r="Z2137" s="2">
        <v>29</v>
      </c>
      <c r="AA2137" s="2" t="s">
        <v>57</v>
      </c>
      <c r="AB2137" s="2" t="s">
        <v>15728</v>
      </c>
      <c r="AC2137" s="2" t="s">
        <v>146</v>
      </c>
      <c r="AD2137" s="2" t="s">
        <v>76</v>
      </c>
      <c r="AE2137" s="5">
        <v>67.760000000000005</v>
      </c>
      <c r="AF2137" s="2">
        <v>1</v>
      </c>
      <c r="AG2137" s="2" t="s">
        <v>77</v>
      </c>
      <c r="AH2137" s="2">
        <v>2</v>
      </c>
      <c r="AI2137" s="6" t="str">
        <f t="shared" si="99"/>
        <v>55-64</v>
      </c>
      <c r="AJ2137" s="11">
        <f>YEAR(tbl_LoanData[[#This Row],[Application Date]])</f>
        <v>2024</v>
      </c>
      <c r="AK2137" s="11" t="str">
        <f>TEXT(tbl_LoanData[[#This Row],[Application Date]],"MMMM")</f>
        <v>January</v>
      </c>
      <c r="AL2137" s="12">
        <f>DATE(YEAR(tbl_LoanData[[#This Row],[Application Date]]),MONTH(tbl_LoanData[[#This Row],[Application Date]]),1)</f>
        <v>45292</v>
      </c>
      <c r="AM2137" s="14">
        <f ca="1">IF(AND(tbl_LoanData[[#This Row],[Application Date]]&gt;=EOMONTH(TODAY(),-1)+1,tbl_LoanData[[#This Row],[Application Date]]&lt;=TODAY()),tbl_LoanData[[#This Row],[Loan Amount]],0)</f>
        <v>0</v>
      </c>
      <c r="AN2137" s="14">
        <f>tbl_LoanData[[#This Row],[Amount Paid]]-(Q2137-X2137)</f>
        <v>179057.88</v>
      </c>
      <c r="AO2137" s="14">
        <f>IF(tbl_LoanData[[#This Row],[Application Status]]="Approved",1,0)</f>
        <v>1</v>
      </c>
      <c r="AP2137" s="22" t="str">
        <f t="shared" ca="1" si="100"/>
        <v/>
      </c>
      <c r="AQ2137" s="22" t="str">
        <f t="shared" ca="1" si="101"/>
        <v/>
      </c>
    </row>
    <row r="2138" spans="1:43" ht="14.4" customHeight="1" x14ac:dyDescent="0.3">
      <c r="A2138" s="2" t="s">
        <v>395</v>
      </c>
      <c r="B2138" s="2" t="s">
        <v>396</v>
      </c>
      <c r="C2138" s="2" t="s">
        <v>397</v>
      </c>
      <c r="D2138" s="2" t="s">
        <v>101</v>
      </c>
      <c r="E2138" s="2" t="s">
        <v>81</v>
      </c>
      <c r="F2138" s="2">
        <v>53</v>
      </c>
      <c r="G2138" s="2" t="s">
        <v>83</v>
      </c>
      <c r="H2138" s="2" t="s">
        <v>398</v>
      </c>
      <c r="I2138" s="2" t="s">
        <v>46</v>
      </c>
      <c r="J2138" s="3">
        <v>45307</v>
      </c>
      <c r="K2138" s="3">
        <v>45327</v>
      </c>
      <c r="L2138" s="2" t="s">
        <v>41</v>
      </c>
      <c r="M2138" s="2" t="s">
        <v>184</v>
      </c>
      <c r="N2138" s="2" t="s">
        <v>185</v>
      </c>
      <c r="O2138" s="4">
        <v>2185000</v>
      </c>
      <c r="P2138" s="4">
        <v>595000</v>
      </c>
      <c r="Q2138" s="4">
        <v>1590000</v>
      </c>
      <c r="R2138" s="2">
        <v>24</v>
      </c>
      <c r="S2138" s="5">
        <v>13.16</v>
      </c>
      <c r="T2138" s="4">
        <v>83687</v>
      </c>
      <c r="U2138" s="2" t="s">
        <v>73</v>
      </c>
      <c r="V2138" s="2" t="s">
        <v>33</v>
      </c>
      <c r="W2138" s="4">
        <v>2008488</v>
      </c>
      <c r="X2138" s="4">
        <v>0</v>
      </c>
      <c r="Y2138" s="4">
        <v>2008488</v>
      </c>
      <c r="Z2138" s="2">
        <v>0</v>
      </c>
      <c r="AA2138" s="2" t="s">
        <v>56</v>
      </c>
      <c r="AB2138" s="2" t="s">
        <v>15729</v>
      </c>
      <c r="AC2138" s="2" t="s">
        <v>106</v>
      </c>
      <c r="AD2138" s="2" t="s">
        <v>76</v>
      </c>
      <c r="AE2138" s="5">
        <v>72.77</v>
      </c>
      <c r="AF2138" s="2">
        <v>0</v>
      </c>
      <c r="AG2138" s="2" t="s">
        <v>77</v>
      </c>
      <c r="AH2138" s="2">
        <v>20</v>
      </c>
      <c r="AI2138" s="6" t="str">
        <f t="shared" si="99"/>
        <v>45-54</v>
      </c>
      <c r="AJ2138" s="11">
        <f>YEAR(tbl_LoanData[[#This Row],[Application Date]])</f>
        <v>2024</v>
      </c>
      <c r="AK2138" s="11" t="str">
        <f>TEXT(tbl_LoanData[[#This Row],[Application Date]],"MMMM")</f>
        <v>January</v>
      </c>
      <c r="AL2138" s="12">
        <f>DATE(YEAR(tbl_LoanData[[#This Row],[Application Date]]),MONTH(tbl_LoanData[[#This Row],[Application Date]]),1)</f>
        <v>45292</v>
      </c>
      <c r="AM2138" s="14">
        <f ca="1">IF(AND(tbl_LoanData[[#This Row],[Application Date]]&gt;=EOMONTH(TODAY(),-1)+1,tbl_LoanData[[#This Row],[Application Date]]&lt;=TODAY()),tbl_LoanData[[#This Row],[Loan Amount]],0)</f>
        <v>0</v>
      </c>
      <c r="AN2138" s="14">
        <f>tbl_LoanData[[#This Row],[Amount Paid]]-(Q2138-X2138)</f>
        <v>418488</v>
      </c>
      <c r="AO2138" s="14">
        <f>IF(tbl_LoanData[[#This Row],[Application Status]]="Approved",1,0)</f>
        <v>1</v>
      </c>
      <c r="AP2138" s="22" t="str">
        <f t="shared" ca="1" si="100"/>
        <v/>
      </c>
      <c r="AQ2138" s="22" t="str">
        <f t="shared" ca="1" si="101"/>
        <v/>
      </c>
    </row>
    <row r="2139" spans="1:43" ht="14.4" customHeight="1" x14ac:dyDescent="0.3">
      <c r="A2139" s="2" t="s">
        <v>779</v>
      </c>
      <c r="B2139" s="2" t="s">
        <v>780</v>
      </c>
      <c r="C2139" s="2" t="s">
        <v>781</v>
      </c>
      <c r="D2139" s="2" t="s">
        <v>81</v>
      </c>
      <c r="E2139" s="2" t="s">
        <v>189</v>
      </c>
      <c r="F2139" s="2">
        <v>32</v>
      </c>
      <c r="G2139" s="2" t="s">
        <v>69</v>
      </c>
      <c r="H2139" s="2" t="s">
        <v>466</v>
      </c>
      <c r="I2139" s="2" t="s">
        <v>43</v>
      </c>
      <c r="J2139" s="3">
        <v>45322</v>
      </c>
      <c r="K2139" s="3">
        <v>45334</v>
      </c>
      <c r="L2139" s="2" t="s">
        <v>37</v>
      </c>
      <c r="M2139" s="2" t="s">
        <v>199</v>
      </c>
      <c r="N2139" s="2" t="s">
        <v>200</v>
      </c>
      <c r="O2139" s="4">
        <v>165000</v>
      </c>
      <c r="P2139" s="4">
        <v>53900</v>
      </c>
      <c r="Q2139" s="4">
        <v>111100</v>
      </c>
      <c r="R2139" s="2">
        <v>36</v>
      </c>
      <c r="S2139" s="5">
        <v>7.63</v>
      </c>
      <c r="T2139" s="4">
        <v>3792.52</v>
      </c>
      <c r="U2139" s="2" t="s">
        <v>73</v>
      </c>
      <c r="V2139" s="2" t="s">
        <v>74</v>
      </c>
      <c r="W2139" s="4">
        <v>109983.08</v>
      </c>
      <c r="X2139" s="4">
        <v>26547.71</v>
      </c>
      <c r="Y2139" s="4">
        <v>136530.79</v>
      </c>
      <c r="Z2139" s="2">
        <v>28</v>
      </c>
      <c r="AA2139" s="2" t="s">
        <v>57</v>
      </c>
      <c r="AB2139" s="2" t="s">
        <v>15734</v>
      </c>
      <c r="AC2139" s="2" t="s">
        <v>106</v>
      </c>
      <c r="AD2139" s="2" t="s">
        <v>76</v>
      </c>
      <c r="AE2139" s="5">
        <v>67.33</v>
      </c>
      <c r="AF2139" s="2">
        <v>1</v>
      </c>
      <c r="AG2139" s="2" t="s">
        <v>77</v>
      </c>
      <c r="AH2139" s="2">
        <v>12</v>
      </c>
      <c r="AI2139" s="6" t="str">
        <f t="shared" si="99"/>
        <v>25-34</v>
      </c>
      <c r="AJ2139" s="11">
        <f>YEAR(tbl_LoanData[[#This Row],[Application Date]])</f>
        <v>2024</v>
      </c>
      <c r="AK2139" s="11" t="str">
        <f>TEXT(tbl_LoanData[[#This Row],[Application Date]],"MMMM")</f>
        <v>January</v>
      </c>
      <c r="AL2139" s="12">
        <f>DATE(YEAR(tbl_LoanData[[#This Row],[Application Date]]),MONTH(tbl_LoanData[[#This Row],[Application Date]]),1)</f>
        <v>45292</v>
      </c>
      <c r="AM2139" s="14">
        <f ca="1">IF(AND(tbl_LoanData[[#This Row],[Application Date]]&gt;=EOMONTH(TODAY(),-1)+1,tbl_LoanData[[#This Row],[Application Date]]&lt;=TODAY()),tbl_LoanData[[#This Row],[Loan Amount]],0)</f>
        <v>0</v>
      </c>
      <c r="AN2139" s="14">
        <f>tbl_LoanData[[#This Row],[Amount Paid]]-(Q2139-X2139)</f>
        <v>25430.789999999994</v>
      </c>
      <c r="AO2139" s="14">
        <f>IF(tbl_LoanData[[#This Row],[Application Status]]="Approved",1,0)</f>
        <v>1</v>
      </c>
      <c r="AP2139" s="22" t="str">
        <f t="shared" ca="1" si="100"/>
        <v/>
      </c>
      <c r="AQ2139" s="22" t="str">
        <f t="shared" ca="1" si="101"/>
        <v/>
      </c>
    </row>
    <row r="2140" spans="1:43" ht="14.4" customHeight="1" x14ac:dyDescent="0.3">
      <c r="A2140" s="2" t="s">
        <v>810</v>
      </c>
      <c r="B2140" s="2" t="s">
        <v>811</v>
      </c>
      <c r="C2140" s="2" t="s">
        <v>487</v>
      </c>
      <c r="D2140" s="2" t="s">
        <v>204</v>
      </c>
      <c r="E2140" s="2" t="s">
        <v>176</v>
      </c>
      <c r="F2140" s="2">
        <v>55</v>
      </c>
      <c r="G2140" s="2" t="s">
        <v>69</v>
      </c>
      <c r="H2140" s="2" t="s">
        <v>93</v>
      </c>
      <c r="I2140" s="2" t="s">
        <v>50</v>
      </c>
      <c r="J2140" s="3">
        <v>45294</v>
      </c>
      <c r="K2140" s="3"/>
      <c r="L2140" s="2" t="s">
        <v>37</v>
      </c>
      <c r="M2140" s="2" t="s">
        <v>104</v>
      </c>
      <c r="N2140" s="2" t="s">
        <v>286</v>
      </c>
      <c r="O2140" s="4">
        <v>153000</v>
      </c>
      <c r="P2140" s="4">
        <v>25900</v>
      </c>
      <c r="Q2140" s="4">
        <v>127100</v>
      </c>
      <c r="R2140" s="2">
        <v>36</v>
      </c>
      <c r="S2140" s="5">
        <v>9.58</v>
      </c>
      <c r="T2140" s="4">
        <v>4545.24</v>
      </c>
      <c r="U2140" s="2" t="s">
        <v>113</v>
      </c>
      <c r="V2140" s="2" t="s">
        <v>97</v>
      </c>
      <c r="W2140" s="4">
        <v>0</v>
      </c>
      <c r="X2140" s="4">
        <v>0</v>
      </c>
      <c r="Y2140" s="4">
        <v>163628.54</v>
      </c>
      <c r="Z2140" s="2">
        <v>0</v>
      </c>
      <c r="AA2140" s="2" t="s">
        <v>97</v>
      </c>
      <c r="AB2140" s="2" t="s">
        <v>15733</v>
      </c>
      <c r="AC2140" s="2" t="s">
        <v>87</v>
      </c>
      <c r="AD2140" s="2" t="s">
        <v>76</v>
      </c>
      <c r="AE2140" s="5">
        <v>83.07</v>
      </c>
      <c r="AF2140" s="2">
        <v>0</v>
      </c>
      <c r="AG2140" s="2" t="s">
        <v>97</v>
      </c>
      <c r="AH2140" s="2"/>
      <c r="AI2140" s="6" t="str">
        <f t="shared" si="99"/>
        <v>55-64</v>
      </c>
      <c r="AJ2140" s="11">
        <f>YEAR(tbl_LoanData[[#This Row],[Application Date]])</f>
        <v>2024</v>
      </c>
      <c r="AK2140" s="11" t="str">
        <f>TEXT(tbl_LoanData[[#This Row],[Application Date]],"MMMM")</f>
        <v>January</v>
      </c>
      <c r="AL2140" s="12">
        <f>DATE(YEAR(tbl_LoanData[[#This Row],[Application Date]]),MONTH(tbl_LoanData[[#This Row],[Application Date]]),1)</f>
        <v>45292</v>
      </c>
      <c r="AM2140" s="14">
        <f ca="1">IF(AND(tbl_LoanData[[#This Row],[Application Date]]&gt;=EOMONTH(TODAY(),-1)+1,tbl_LoanData[[#This Row],[Application Date]]&lt;=TODAY()),tbl_LoanData[[#This Row],[Loan Amount]],0)</f>
        <v>0</v>
      </c>
      <c r="AN2140" s="14">
        <f>tbl_LoanData[[#This Row],[Amount Paid]]-(Q2140-X2140)</f>
        <v>-127100</v>
      </c>
      <c r="AO2140" s="14">
        <f>IF(tbl_LoanData[[#This Row],[Application Status]]="Approved",1,0)</f>
        <v>0</v>
      </c>
      <c r="AP2140" s="22" t="str">
        <f t="shared" ca="1" si="100"/>
        <v/>
      </c>
      <c r="AQ2140" s="22" t="str">
        <f t="shared" ca="1" si="101"/>
        <v/>
      </c>
    </row>
    <row r="2141" spans="1:43" x14ac:dyDescent="0.3">
      <c r="A2141" s="2" t="s">
        <v>855</v>
      </c>
      <c r="B2141" s="2" t="s">
        <v>856</v>
      </c>
      <c r="C2141" s="2" t="s">
        <v>281</v>
      </c>
      <c r="D2141" s="2" t="s">
        <v>102</v>
      </c>
      <c r="E2141" s="2" t="s">
        <v>125</v>
      </c>
      <c r="F2141" s="2">
        <v>55</v>
      </c>
      <c r="G2141" s="2" t="s">
        <v>83</v>
      </c>
      <c r="H2141" s="2" t="s">
        <v>119</v>
      </c>
      <c r="I2141" s="2" t="s">
        <v>43</v>
      </c>
      <c r="J2141" s="3">
        <v>45316</v>
      </c>
      <c r="K2141" s="3">
        <v>45318</v>
      </c>
      <c r="L2141" s="2" t="s">
        <v>41</v>
      </c>
      <c r="M2141" s="2" t="s">
        <v>144</v>
      </c>
      <c r="N2141" s="2" t="s">
        <v>857</v>
      </c>
      <c r="O2141" s="4">
        <v>2373000</v>
      </c>
      <c r="P2141" s="4">
        <v>866600</v>
      </c>
      <c r="Q2141" s="4">
        <v>1506400</v>
      </c>
      <c r="R2141" s="2">
        <v>48</v>
      </c>
      <c r="S2141" s="5">
        <v>14.44</v>
      </c>
      <c r="T2141" s="4">
        <v>49510.35</v>
      </c>
      <c r="U2141" s="2" t="s">
        <v>73</v>
      </c>
      <c r="V2141" s="2" t="s">
        <v>74</v>
      </c>
      <c r="W2141" s="4">
        <v>1534820.85</v>
      </c>
      <c r="X2141" s="4">
        <v>841675.79</v>
      </c>
      <c r="Y2141" s="4">
        <v>2376496.64</v>
      </c>
      <c r="Z2141" s="2">
        <v>0</v>
      </c>
      <c r="AA2141" s="2" t="s">
        <v>56</v>
      </c>
      <c r="AB2141" s="2" t="s">
        <v>15732</v>
      </c>
      <c r="AC2141" s="2" t="s">
        <v>121</v>
      </c>
      <c r="AD2141" s="2" t="s">
        <v>76</v>
      </c>
      <c r="AE2141" s="5">
        <v>63.48</v>
      </c>
      <c r="AF2141" s="2">
        <v>0</v>
      </c>
      <c r="AG2141" s="2" t="s">
        <v>77</v>
      </c>
      <c r="AH2141" s="2">
        <v>2</v>
      </c>
      <c r="AI2141" s="6" t="str">
        <f t="shared" si="99"/>
        <v>55-64</v>
      </c>
      <c r="AJ2141" s="11">
        <f>YEAR(tbl_LoanData[[#This Row],[Application Date]])</f>
        <v>2024</v>
      </c>
      <c r="AK2141" s="11" t="str">
        <f>TEXT(tbl_LoanData[[#This Row],[Application Date]],"MMMM")</f>
        <v>January</v>
      </c>
      <c r="AL2141" s="12">
        <f>DATE(YEAR(tbl_LoanData[[#This Row],[Application Date]]),MONTH(tbl_LoanData[[#This Row],[Application Date]]),1)</f>
        <v>45292</v>
      </c>
      <c r="AM2141" s="14">
        <f ca="1">IF(AND(tbl_LoanData[[#This Row],[Application Date]]&gt;=EOMONTH(TODAY(),-1)+1,tbl_LoanData[[#This Row],[Application Date]]&lt;=TODAY()),tbl_LoanData[[#This Row],[Loan Amount]],0)</f>
        <v>0</v>
      </c>
      <c r="AN2141" s="14">
        <f>tbl_LoanData[[#This Row],[Amount Paid]]-(Q2141-X2141)</f>
        <v>870096.64000000013</v>
      </c>
      <c r="AO2141" s="14">
        <f>IF(tbl_LoanData[[#This Row],[Application Status]]="Approved",1,0)</f>
        <v>1</v>
      </c>
      <c r="AP2141" s="22" t="str">
        <f t="shared" ca="1" si="100"/>
        <v/>
      </c>
      <c r="AQ2141" s="22" t="str">
        <f t="shared" ca="1" si="101"/>
        <v/>
      </c>
    </row>
    <row r="2142" spans="1:43" ht="14.4" customHeight="1" x14ac:dyDescent="0.3">
      <c r="A2142" s="2" t="s">
        <v>1017</v>
      </c>
      <c r="B2142" s="2" t="s">
        <v>1018</v>
      </c>
      <c r="C2142" s="2" t="s">
        <v>405</v>
      </c>
      <c r="D2142" s="2" t="s">
        <v>82</v>
      </c>
      <c r="E2142" s="2" t="s">
        <v>150</v>
      </c>
      <c r="F2142" s="2">
        <v>51</v>
      </c>
      <c r="G2142" s="2" t="s">
        <v>69</v>
      </c>
      <c r="H2142" s="2" t="s">
        <v>273</v>
      </c>
      <c r="I2142" s="2" t="s">
        <v>45</v>
      </c>
      <c r="J2142" s="3">
        <v>45302</v>
      </c>
      <c r="K2142" s="3">
        <v>45305</v>
      </c>
      <c r="L2142" s="2" t="s">
        <v>36</v>
      </c>
      <c r="M2142" s="2" t="s">
        <v>111</v>
      </c>
      <c r="N2142" s="2" t="s">
        <v>350</v>
      </c>
      <c r="O2142" s="4">
        <v>2044000</v>
      </c>
      <c r="P2142" s="4">
        <v>411600</v>
      </c>
      <c r="Q2142" s="4">
        <v>1632400</v>
      </c>
      <c r="R2142" s="2">
        <v>36</v>
      </c>
      <c r="S2142" s="5">
        <v>7.35</v>
      </c>
      <c r="T2142" s="4">
        <v>55342.89</v>
      </c>
      <c r="U2142" s="2" t="s">
        <v>73</v>
      </c>
      <c r="V2142" s="2" t="s">
        <v>74</v>
      </c>
      <c r="W2142" s="4">
        <v>1715629.59</v>
      </c>
      <c r="X2142" s="4">
        <v>276714.61</v>
      </c>
      <c r="Y2142" s="4">
        <v>1992344.2</v>
      </c>
      <c r="Z2142" s="2">
        <v>0</v>
      </c>
      <c r="AA2142" s="2" t="s">
        <v>56</v>
      </c>
      <c r="AB2142" s="2" t="s">
        <v>15727</v>
      </c>
      <c r="AC2142" s="2" t="s">
        <v>121</v>
      </c>
      <c r="AD2142" s="2" t="s">
        <v>76</v>
      </c>
      <c r="AE2142" s="5">
        <v>79.86</v>
      </c>
      <c r="AF2142" s="2">
        <v>0</v>
      </c>
      <c r="AG2142" s="2" t="s">
        <v>77</v>
      </c>
      <c r="AH2142" s="2">
        <v>3</v>
      </c>
      <c r="AI2142" s="6" t="str">
        <f t="shared" si="99"/>
        <v>45-54</v>
      </c>
      <c r="AJ2142" s="11">
        <f>YEAR(tbl_LoanData[[#This Row],[Application Date]])</f>
        <v>2024</v>
      </c>
      <c r="AK2142" s="11" t="str">
        <f>TEXT(tbl_LoanData[[#This Row],[Application Date]],"MMMM")</f>
        <v>January</v>
      </c>
      <c r="AL2142" s="12">
        <f>DATE(YEAR(tbl_LoanData[[#This Row],[Application Date]]),MONTH(tbl_LoanData[[#This Row],[Application Date]]),1)</f>
        <v>45292</v>
      </c>
      <c r="AM2142" s="14">
        <f ca="1">IF(AND(tbl_LoanData[[#This Row],[Application Date]]&gt;=EOMONTH(TODAY(),-1)+1,tbl_LoanData[[#This Row],[Application Date]]&lt;=TODAY()),tbl_LoanData[[#This Row],[Loan Amount]],0)</f>
        <v>0</v>
      </c>
      <c r="AN2142" s="14">
        <f>tbl_LoanData[[#This Row],[Amount Paid]]-(Q2142-X2142)</f>
        <v>359944.19999999995</v>
      </c>
      <c r="AO2142" s="14">
        <f>IF(tbl_LoanData[[#This Row],[Application Status]]="Approved",1,0)</f>
        <v>1</v>
      </c>
      <c r="AP2142" s="22" t="str">
        <f t="shared" ca="1" si="100"/>
        <v/>
      </c>
      <c r="AQ2142" s="22" t="str">
        <f t="shared" ca="1" si="101"/>
        <v/>
      </c>
    </row>
    <row r="2143" spans="1:43" ht="14.4" customHeight="1" x14ac:dyDescent="0.3">
      <c r="A2143" s="2" t="s">
        <v>1273</v>
      </c>
      <c r="B2143" s="2" t="s">
        <v>1274</v>
      </c>
      <c r="C2143" s="2" t="s">
        <v>397</v>
      </c>
      <c r="D2143" s="2" t="s">
        <v>311</v>
      </c>
      <c r="E2143" s="2" t="s">
        <v>465</v>
      </c>
      <c r="F2143" s="2">
        <v>24</v>
      </c>
      <c r="G2143" s="2" t="s">
        <v>83</v>
      </c>
      <c r="H2143" s="2" t="s">
        <v>110</v>
      </c>
      <c r="I2143" s="2" t="s">
        <v>46</v>
      </c>
      <c r="J2143" s="3">
        <v>45308</v>
      </c>
      <c r="K2143" s="3">
        <v>45312</v>
      </c>
      <c r="L2143" s="2" t="s">
        <v>40</v>
      </c>
      <c r="M2143" s="2" t="s">
        <v>157</v>
      </c>
      <c r="N2143" s="2" t="s">
        <v>328</v>
      </c>
      <c r="O2143" s="4">
        <v>1235000</v>
      </c>
      <c r="P2143" s="4">
        <v>240600</v>
      </c>
      <c r="Q2143" s="4">
        <v>994400</v>
      </c>
      <c r="R2143" s="2">
        <v>24</v>
      </c>
      <c r="S2143" s="5">
        <v>6</v>
      </c>
      <c r="T2143" s="4">
        <v>46405.33</v>
      </c>
      <c r="U2143" s="2" t="s">
        <v>73</v>
      </c>
      <c r="V2143" s="2" t="s">
        <v>33</v>
      </c>
      <c r="W2143" s="4">
        <v>1113728</v>
      </c>
      <c r="X2143" s="4">
        <v>0</v>
      </c>
      <c r="Y2143" s="4">
        <v>1113728</v>
      </c>
      <c r="Z2143" s="2">
        <v>0</v>
      </c>
      <c r="AA2143" s="2" t="s">
        <v>56</v>
      </c>
      <c r="AB2143" s="2" t="s">
        <v>15727</v>
      </c>
      <c r="AC2143" s="2" t="s">
        <v>106</v>
      </c>
      <c r="AD2143" s="2" t="s">
        <v>76</v>
      </c>
      <c r="AE2143" s="5">
        <v>80.52</v>
      </c>
      <c r="AF2143" s="2">
        <v>0</v>
      </c>
      <c r="AG2143" s="2" t="s">
        <v>77</v>
      </c>
      <c r="AH2143" s="2">
        <v>4</v>
      </c>
      <c r="AI2143" s="6" t="str">
        <f t="shared" si="99"/>
        <v>18-24</v>
      </c>
      <c r="AJ2143" s="11">
        <f>YEAR(tbl_LoanData[[#This Row],[Application Date]])</f>
        <v>2024</v>
      </c>
      <c r="AK2143" s="11" t="str">
        <f>TEXT(tbl_LoanData[[#This Row],[Application Date]],"MMMM")</f>
        <v>January</v>
      </c>
      <c r="AL2143" s="12">
        <f>DATE(YEAR(tbl_LoanData[[#This Row],[Application Date]]),MONTH(tbl_LoanData[[#This Row],[Application Date]]),1)</f>
        <v>45292</v>
      </c>
      <c r="AM2143" s="14">
        <f ca="1">IF(AND(tbl_LoanData[[#This Row],[Application Date]]&gt;=EOMONTH(TODAY(),-1)+1,tbl_LoanData[[#This Row],[Application Date]]&lt;=TODAY()),tbl_LoanData[[#This Row],[Loan Amount]],0)</f>
        <v>0</v>
      </c>
      <c r="AN2143" s="14">
        <f>tbl_LoanData[[#This Row],[Amount Paid]]-(Q2143-X2143)</f>
        <v>119328</v>
      </c>
      <c r="AO2143" s="14">
        <f>IF(tbl_LoanData[[#This Row],[Application Status]]="Approved",1,0)</f>
        <v>1</v>
      </c>
      <c r="AP2143" s="22" t="str">
        <f t="shared" ca="1" si="100"/>
        <v/>
      </c>
      <c r="AQ2143" s="22" t="str">
        <f t="shared" ca="1" si="101"/>
        <v/>
      </c>
    </row>
    <row r="2144" spans="1:43" ht="14.4" customHeight="1" x14ac:dyDescent="0.3">
      <c r="A2144" s="2" t="s">
        <v>1283</v>
      </c>
      <c r="B2144" s="2" t="s">
        <v>1284</v>
      </c>
      <c r="C2144" s="2" t="s">
        <v>198</v>
      </c>
      <c r="D2144" s="2" t="s">
        <v>189</v>
      </c>
      <c r="E2144" s="2" t="s">
        <v>204</v>
      </c>
      <c r="F2144" s="2">
        <v>60</v>
      </c>
      <c r="G2144" s="2" t="s">
        <v>69</v>
      </c>
      <c r="H2144" s="2" t="s">
        <v>156</v>
      </c>
      <c r="I2144" s="2" t="s">
        <v>45</v>
      </c>
      <c r="J2144" s="3">
        <v>45297</v>
      </c>
      <c r="K2144" s="3">
        <v>45300</v>
      </c>
      <c r="L2144" s="2" t="s">
        <v>41</v>
      </c>
      <c r="M2144" s="2" t="s">
        <v>552</v>
      </c>
      <c r="N2144" s="2" t="s">
        <v>553</v>
      </c>
      <c r="O2144" s="4">
        <v>1883000</v>
      </c>
      <c r="P2144" s="4">
        <v>299800</v>
      </c>
      <c r="Q2144" s="4">
        <v>1583200</v>
      </c>
      <c r="R2144" s="2">
        <v>60</v>
      </c>
      <c r="S2144" s="5">
        <v>12.55</v>
      </c>
      <c r="T2144" s="4">
        <v>42944.3</v>
      </c>
      <c r="U2144" s="2" t="s">
        <v>73</v>
      </c>
      <c r="V2144" s="2" t="s">
        <v>34</v>
      </c>
      <c r="W2144" s="4">
        <v>944774.6</v>
      </c>
      <c r="X2144" s="4">
        <v>1631883.4</v>
      </c>
      <c r="Y2144" s="4">
        <v>2576658</v>
      </c>
      <c r="Z2144" s="2">
        <v>270</v>
      </c>
      <c r="AA2144" s="2" t="s">
        <v>60</v>
      </c>
      <c r="AB2144" s="2" t="s">
        <v>15728</v>
      </c>
      <c r="AC2144" s="2" t="s">
        <v>106</v>
      </c>
      <c r="AD2144" s="2" t="s">
        <v>76</v>
      </c>
      <c r="AE2144" s="5">
        <v>84.08</v>
      </c>
      <c r="AF2144" s="2">
        <v>9</v>
      </c>
      <c r="AG2144" s="2" t="s">
        <v>130</v>
      </c>
      <c r="AH2144" s="2">
        <v>3</v>
      </c>
      <c r="AI2144" s="6" t="str">
        <f t="shared" si="99"/>
        <v>55-64</v>
      </c>
      <c r="AJ2144" s="11">
        <f>YEAR(tbl_LoanData[[#This Row],[Application Date]])</f>
        <v>2024</v>
      </c>
      <c r="AK2144" s="11" t="str">
        <f>TEXT(tbl_LoanData[[#This Row],[Application Date]],"MMMM")</f>
        <v>January</v>
      </c>
      <c r="AL2144" s="12">
        <f>DATE(YEAR(tbl_LoanData[[#This Row],[Application Date]]),MONTH(tbl_LoanData[[#This Row],[Application Date]]),1)</f>
        <v>45292</v>
      </c>
      <c r="AM2144" s="14">
        <f ca="1">IF(AND(tbl_LoanData[[#This Row],[Application Date]]&gt;=EOMONTH(TODAY(),-1)+1,tbl_LoanData[[#This Row],[Application Date]]&lt;=TODAY()),tbl_LoanData[[#This Row],[Loan Amount]],0)</f>
        <v>0</v>
      </c>
      <c r="AN2144" s="14">
        <f>tbl_LoanData[[#This Row],[Amount Paid]]-(Q2144-X2144)</f>
        <v>993457.99999999988</v>
      </c>
      <c r="AO2144" s="14">
        <f>IF(tbl_LoanData[[#This Row],[Application Status]]="Approved",1,0)</f>
        <v>1</v>
      </c>
      <c r="AP2144" s="22" t="str">
        <f t="shared" ca="1" si="100"/>
        <v/>
      </c>
      <c r="AQ2144" s="22" t="str">
        <f t="shared" ca="1" si="101"/>
        <v/>
      </c>
    </row>
    <row r="2145" spans="1:43" ht="14.4" customHeight="1" x14ac:dyDescent="0.3">
      <c r="A2145" s="2" t="s">
        <v>1373</v>
      </c>
      <c r="B2145" s="2" t="s">
        <v>1374</v>
      </c>
      <c r="C2145" s="2" t="s">
        <v>586</v>
      </c>
      <c r="D2145" s="2" t="s">
        <v>311</v>
      </c>
      <c r="E2145" s="2" t="s">
        <v>293</v>
      </c>
      <c r="F2145" s="2">
        <v>51</v>
      </c>
      <c r="G2145" s="2" t="s">
        <v>69</v>
      </c>
      <c r="H2145" s="2" t="s">
        <v>250</v>
      </c>
      <c r="I2145" s="2" t="s">
        <v>52</v>
      </c>
      <c r="J2145" s="3">
        <v>45297</v>
      </c>
      <c r="K2145" s="3">
        <v>45318</v>
      </c>
      <c r="L2145" s="2" t="s">
        <v>40</v>
      </c>
      <c r="M2145" s="2" t="s">
        <v>85</v>
      </c>
      <c r="N2145" s="2" t="s">
        <v>86</v>
      </c>
      <c r="O2145" s="4">
        <v>1046000</v>
      </c>
      <c r="P2145" s="4">
        <v>163600</v>
      </c>
      <c r="Q2145" s="4">
        <v>882400</v>
      </c>
      <c r="R2145" s="2">
        <v>36</v>
      </c>
      <c r="S2145" s="5">
        <v>6.75</v>
      </c>
      <c r="T2145" s="4">
        <v>29474.61</v>
      </c>
      <c r="U2145" s="2" t="s">
        <v>73</v>
      </c>
      <c r="V2145" s="2" t="s">
        <v>74</v>
      </c>
      <c r="W2145" s="4">
        <v>913712.91</v>
      </c>
      <c r="X2145" s="4">
        <v>147373.09</v>
      </c>
      <c r="Y2145" s="4">
        <v>1061086</v>
      </c>
      <c r="Z2145" s="2">
        <v>0</v>
      </c>
      <c r="AA2145" s="2" t="s">
        <v>56</v>
      </c>
      <c r="AB2145" s="2" t="s">
        <v>15731</v>
      </c>
      <c r="AC2145" s="2" t="s">
        <v>106</v>
      </c>
      <c r="AD2145" s="2" t="s">
        <v>76</v>
      </c>
      <c r="AE2145" s="5">
        <v>84.36</v>
      </c>
      <c r="AF2145" s="2">
        <v>0</v>
      </c>
      <c r="AG2145" s="2" t="s">
        <v>77</v>
      </c>
      <c r="AH2145" s="2">
        <v>21</v>
      </c>
      <c r="AI2145" s="6" t="str">
        <f t="shared" si="99"/>
        <v>45-54</v>
      </c>
      <c r="AJ2145" s="11">
        <f>YEAR(tbl_LoanData[[#This Row],[Application Date]])</f>
        <v>2024</v>
      </c>
      <c r="AK2145" s="11" t="str">
        <f>TEXT(tbl_LoanData[[#This Row],[Application Date]],"MMMM")</f>
        <v>January</v>
      </c>
      <c r="AL2145" s="12">
        <f>DATE(YEAR(tbl_LoanData[[#This Row],[Application Date]]),MONTH(tbl_LoanData[[#This Row],[Application Date]]),1)</f>
        <v>45292</v>
      </c>
      <c r="AM2145" s="14">
        <f ca="1">IF(AND(tbl_LoanData[[#This Row],[Application Date]]&gt;=EOMONTH(TODAY(),-1)+1,tbl_LoanData[[#This Row],[Application Date]]&lt;=TODAY()),tbl_LoanData[[#This Row],[Loan Amount]],0)</f>
        <v>0</v>
      </c>
      <c r="AN2145" s="14">
        <f>tbl_LoanData[[#This Row],[Amount Paid]]-(Q2145-X2145)</f>
        <v>178686</v>
      </c>
      <c r="AO2145" s="14">
        <f>IF(tbl_LoanData[[#This Row],[Application Status]]="Approved",1,0)</f>
        <v>1</v>
      </c>
      <c r="AP2145" s="22" t="str">
        <f t="shared" ca="1" si="100"/>
        <v/>
      </c>
      <c r="AQ2145" s="22" t="str">
        <f t="shared" ca="1" si="101"/>
        <v/>
      </c>
    </row>
    <row r="2146" spans="1:43" ht="14.4" customHeight="1" x14ac:dyDescent="0.3">
      <c r="A2146" s="2" t="s">
        <v>1385</v>
      </c>
      <c r="B2146" s="2" t="s">
        <v>1386</v>
      </c>
      <c r="C2146" s="2" t="s">
        <v>155</v>
      </c>
      <c r="D2146" s="2" t="s">
        <v>204</v>
      </c>
      <c r="E2146" s="2" t="s">
        <v>161</v>
      </c>
      <c r="F2146" s="2">
        <v>29</v>
      </c>
      <c r="G2146" s="2" t="s">
        <v>83</v>
      </c>
      <c r="H2146" s="2" t="s">
        <v>398</v>
      </c>
      <c r="I2146" s="2" t="s">
        <v>46</v>
      </c>
      <c r="J2146" s="3">
        <v>45302</v>
      </c>
      <c r="K2146" s="3">
        <v>45315</v>
      </c>
      <c r="L2146" s="2" t="s">
        <v>40</v>
      </c>
      <c r="M2146" s="2" t="s">
        <v>71</v>
      </c>
      <c r="N2146" s="2" t="s">
        <v>137</v>
      </c>
      <c r="O2146" s="4">
        <v>883000</v>
      </c>
      <c r="P2146" s="4">
        <v>315700</v>
      </c>
      <c r="Q2146" s="4">
        <v>567300</v>
      </c>
      <c r="R2146" s="2">
        <v>48</v>
      </c>
      <c r="S2146" s="5">
        <v>6.99</v>
      </c>
      <c r="T2146" s="4">
        <v>15123.27</v>
      </c>
      <c r="U2146" s="2" t="s">
        <v>73</v>
      </c>
      <c r="V2146" s="2" t="s">
        <v>74</v>
      </c>
      <c r="W2146" s="4">
        <v>468821.37</v>
      </c>
      <c r="X2146" s="4">
        <v>257095.71</v>
      </c>
      <c r="Y2146" s="4">
        <v>725917.08</v>
      </c>
      <c r="Z2146" s="2">
        <v>0</v>
      </c>
      <c r="AA2146" s="2" t="s">
        <v>56</v>
      </c>
      <c r="AB2146" s="2" t="s">
        <v>15733</v>
      </c>
      <c r="AC2146" s="2" t="s">
        <v>213</v>
      </c>
      <c r="AD2146" s="2" t="s">
        <v>76</v>
      </c>
      <c r="AE2146" s="5">
        <v>64.25</v>
      </c>
      <c r="AF2146" s="2">
        <v>0</v>
      </c>
      <c r="AG2146" s="2" t="s">
        <v>77</v>
      </c>
      <c r="AH2146" s="2">
        <v>13</v>
      </c>
      <c r="AI2146" s="6" t="str">
        <f t="shared" si="99"/>
        <v>25-34</v>
      </c>
      <c r="AJ2146" s="11">
        <f>YEAR(tbl_LoanData[[#This Row],[Application Date]])</f>
        <v>2024</v>
      </c>
      <c r="AK2146" s="11" t="str">
        <f>TEXT(tbl_LoanData[[#This Row],[Application Date]],"MMMM")</f>
        <v>January</v>
      </c>
      <c r="AL2146" s="12">
        <f>DATE(YEAR(tbl_LoanData[[#This Row],[Application Date]]),MONTH(tbl_LoanData[[#This Row],[Application Date]]),1)</f>
        <v>45292</v>
      </c>
      <c r="AM2146" s="14">
        <f ca="1">IF(AND(tbl_LoanData[[#This Row],[Application Date]]&gt;=EOMONTH(TODAY(),-1)+1,tbl_LoanData[[#This Row],[Application Date]]&lt;=TODAY()),tbl_LoanData[[#This Row],[Loan Amount]],0)</f>
        <v>0</v>
      </c>
      <c r="AN2146" s="14">
        <f>tbl_LoanData[[#This Row],[Amount Paid]]-(Q2146-X2146)</f>
        <v>158617.07999999996</v>
      </c>
      <c r="AO2146" s="14">
        <f>IF(tbl_LoanData[[#This Row],[Application Status]]="Approved",1,0)</f>
        <v>1</v>
      </c>
      <c r="AP2146" s="22" t="str">
        <f t="shared" ca="1" si="100"/>
        <v/>
      </c>
      <c r="AQ2146" s="22" t="str">
        <f t="shared" ca="1" si="101"/>
        <v/>
      </c>
    </row>
    <row r="2147" spans="1:43" ht="14.4" customHeight="1" x14ac:dyDescent="0.3">
      <c r="A2147" s="2" t="s">
        <v>1401</v>
      </c>
      <c r="B2147" s="2" t="s">
        <v>1402</v>
      </c>
      <c r="C2147" s="2" t="s">
        <v>401</v>
      </c>
      <c r="D2147" s="2" t="s">
        <v>117</v>
      </c>
      <c r="E2147" s="2" t="s">
        <v>189</v>
      </c>
      <c r="F2147" s="2">
        <v>29</v>
      </c>
      <c r="G2147" s="2" t="s">
        <v>83</v>
      </c>
      <c r="H2147" s="2" t="s">
        <v>278</v>
      </c>
      <c r="I2147" s="2" t="s">
        <v>45</v>
      </c>
      <c r="J2147" s="3">
        <v>45321</v>
      </c>
      <c r="K2147" s="3">
        <v>45340</v>
      </c>
      <c r="L2147" s="2" t="s">
        <v>39</v>
      </c>
      <c r="M2147" s="2" t="s">
        <v>167</v>
      </c>
      <c r="N2147" s="2" t="s">
        <v>168</v>
      </c>
      <c r="O2147" s="4">
        <v>1171000</v>
      </c>
      <c r="P2147" s="4">
        <v>447600</v>
      </c>
      <c r="Q2147" s="4">
        <v>723400</v>
      </c>
      <c r="R2147" s="2">
        <v>36</v>
      </c>
      <c r="S2147" s="5">
        <v>10.1</v>
      </c>
      <c r="T2147" s="4">
        <v>26183.06</v>
      </c>
      <c r="U2147" s="2" t="s">
        <v>73</v>
      </c>
      <c r="V2147" s="2" t="s">
        <v>74</v>
      </c>
      <c r="W2147" s="4">
        <v>733125.68</v>
      </c>
      <c r="X2147" s="4">
        <v>209464.52</v>
      </c>
      <c r="Y2147" s="4">
        <v>942590.2</v>
      </c>
      <c r="Z2147" s="2">
        <v>64</v>
      </c>
      <c r="AA2147" s="2" t="s">
        <v>59</v>
      </c>
      <c r="AB2147" s="2" t="s">
        <v>15730</v>
      </c>
      <c r="AC2147" s="2" t="s">
        <v>129</v>
      </c>
      <c r="AD2147" s="2" t="s">
        <v>76</v>
      </c>
      <c r="AE2147" s="5">
        <v>61.78</v>
      </c>
      <c r="AF2147" s="2">
        <v>2</v>
      </c>
      <c r="AG2147" s="2" t="s">
        <v>130</v>
      </c>
      <c r="AH2147" s="2">
        <v>19</v>
      </c>
      <c r="AI2147" s="6" t="str">
        <f t="shared" si="99"/>
        <v>25-34</v>
      </c>
      <c r="AJ2147" s="11">
        <f>YEAR(tbl_LoanData[[#This Row],[Application Date]])</f>
        <v>2024</v>
      </c>
      <c r="AK2147" s="11" t="str">
        <f>TEXT(tbl_LoanData[[#This Row],[Application Date]],"MMMM")</f>
        <v>January</v>
      </c>
      <c r="AL2147" s="12">
        <f>DATE(YEAR(tbl_LoanData[[#This Row],[Application Date]]),MONTH(tbl_LoanData[[#This Row],[Application Date]]),1)</f>
        <v>45292</v>
      </c>
      <c r="AM2147" s="14">
        <f ca="1">IF(AND(tbl_LoanData[[#This Row],[Application Date]]&gt;=EOMONTH(TODAY(),-1)+1,tbl_LoanData[[#This Row],[Application Date]]&lt;=TODAY()),tbl_LoanData[[#This Row],[Loan Amount]],0)</f>
        <v>0</v>
      </c>
      <c r="AN2147" s="14">
        <f>tbl_LoanData[[#This Row],[Amount Paid]]-(Q2147-X2147)</f>
        <v>219190.20000000007</v>
      </c>
      <c r="AO2147" s="14">
        <f>IF(tbl_LoanData[[#This Row],[Application Status]]="Approved",1,0)</f>
        <v>1</v>
      </c>
      <c r="AP2147" s="22" t="str">
        <f t="shared" ca="1" si="100"/>
        <v/>
      </c>
      <c r="AQ2147" s="22" t="str">
        <f t="shared" ca="1" si="101"/>
        <v/>
      </c>
    </row>
    <row r="2148" spans="1:43" ht="14.4" customHeight="1" x14ac:dyDescent="0.3">
      <c r="A2148" s="2" t="s">
        <v>1608</v>
      </c>
      <c r="B2148" s="2" t="s">
        <v>1609</v>
      </c>
      <c r="C2148" s="2" t="s">
        <v>220</v>
      </c>
      <c r="D2148" s="2" t="s">
        <v>117</v>
      </c>
      <c r="E2148" s="2" t="s">
        <v>293</v>
      </c>
      <c r="F2148" s="2">
        <v>64</v>
      </c>
      <c r="G2148" s="2" t="s">
        <v>69</v>
      </c>
      <c r="H2148" s="2" t="s">
        <v>177</v>
      </c>
      <c r="I2148" s="2" t="s">
        <v>43</v>
      </c>
      <c r="J2148" s="3">
        <v>45299</v>
      </c>
      <c r="K2148" s="3">
        <v>45306</v>
      </c>
      <c r="L2148" s="2" t="s">
        <v>39</v>
      </c>
      <c r="M2148" s="2" t="s">
        <v>127</v>
      </c>
      <c r="N2148" s="2" t="s">
        <v>152</v>
      </c>
      <c r="O2148" s="4">
        <v>1986000</v>
      </c>
      <c r="P2148" s="4">
        <v>544300</v>
      </c>
      <c r="Q2148" s="4">
        <v>1441700</v>
      </c>
      <c r="R2148" s="2">
        <v>12</v>
      </c>
      <c r="S2148" s="5">
        <v>14.4</v>
      </c>
      <c r="T2148" s="4">
        <v>137442.07</v>
      </c>
      <c r="U2148" s="2" t="s">
        <v>73</v>
      </c>
      <c r="V2148" s="2" t="s">
        <v>33</v>
      </c>
      <c r="W2148" s="4">
        <v>1649304.8</v>
      </c>
      <c r="X2148" s="4">
        <v>0</v>
      </c>
      <c r="Y2148" s="4">
        <v>1649304.8</v>
      </c>
      <c r="Z2148" s="2">
        <v>0</v>
      </c>
      <c r="AA2148" s="2" t="s">
        <v>56</v>
      </c>
      <c r="AB2148" s="2" t="s">
        <v>15734</v>
      </c>
      <c r="AC2148" s="2" t="s">
        <v>129</v>
      </c>
      <c r="AD2148" s="2" t="s">
        <v>76</v>
      </c>
      <c r="AE2148" s="5">
        <v>72.59</v>
      </c>
      <c r="AF2148" s="2">
        <v>0</v>
      </c>
      <c r="AG2148" s="2" t="s">
        <v>77</v>
      </c>
      <c r="AH2148" s="2">
        <v>7</v>
      </c>
      <c r="AI2148" s="6" t="str">
        <f t="shared" si="99"/>
        <v>55-64</v>
      </c>
      <c r="AJ2148" s="11">
        <f>YEAR(tbl_LoanData[[#This Row],[Application Date]])</f>
        <v>2024</v>
      </c>
      <c r="AK2148" s="11" t="str">
        <f>TEXT(tbl_LoanData[[#This Row],[Application Date]],"MMMM")</f>
        <v>January</v>
      </c>
      <c r="AL2148" s="12">
        <f>DATE(YEAR(tbl_LoanData[[#This Row],[Application Date]]),MONTH(tbl_LoanData[[#This Row],[Application Date]]),1)</f>
        <v>45292</v>
      </c>
      <c r="AM2148" s="14">
        <f ca="1">IF(AND(tbl_LoanData[[#This Row],[Application Date]]&gt;=EOMONTH(TODAY(),-1)+1,tbl_LoanData[[#This Row],[Application Date]]&lt;=TODAY()),tbl_LoanData[[#This Row],[Loan Amount]],0)</f>
        <v>0</v>
      </c>
      <c r="AN2148" s="14">
        <f>tbl_LoanData[[#This Row],[Amount Paid]]-(Q2148-X2148)</f>
        <v>207604.80000000005</v>
      </c>
      <c r="AO2148" s="14">
        <f>IF(tbl_LoanData[[#This Row],[Application Status]]="Approved",1,0)</f>
        <v>1</v>
      </c>
      <c r="AP2148" s="22" t="str">
        <f t="shared" ca="1" si="100"/>
        <v/>
      </c>
      <c r="AQ2148" s="22" t="str">
        <f t="shared" ca="1" si="101"/>
        <v/>
      </c>
    </row>
    <row r="2149" spans="1:43" ht="14.4" customHeight="1" x14ac:dyDescent="0.3">
      <c r="A2149" s="2" t="s">
        <v>1646</v>
      </c>
      <c r="B2149" s="2" t="s">
        <v>1647</v>
      </c>
      <c r="C2149" s="2" t="s">
        <v>331</v>
      </c>
      <c r="D2149" s="2" t="s">
        <v>67</v>
      </c>
      <c r="E2149" s="2" t="s">
        <v>101</v>
      </c>
      <c r="F2149" s="2">
        <v>37</v>
      </c>
      <c r="G2149" s="2" t="s">
        <v>83</v>
      </c>
      <c r="H2149" s="2" t="s">
        <v>466</v>
      </c>
      <c r="I2149" s="2" t="s">
        <v>43</v>
      </c>
      <c r="J2149" s="3">
        <v>45305</v>
      </c>
      <c r="K2149" s="3">
        <v>45307</v>
      </c>
      <c r="L2149" s="2" t="s">
        <v>37</v>
      </c>
      <c r="M2149" s="2" t="s">
        <v>260</v>
      </c>
      <c r="N2149" s="2" t="s">
        <v>745</v>
      </c>
      <c r="O2149" s="4">
        <v>133000</v>
      </c>
      <c r="P2149" s="4">
        <v>24000</v>
      </c>
      <c r="Q2149" s="4">
        <v>109000</v>
      </c>
      <c r="R2149" s="2">
        <v>36</v>
      </c>
      <c r="S2149" s="5">
        <v>10.75</v>
      </c>
      <c r="T2149" s="4">
        <v>4004.24</v>
      </c>
      <c r="U2149" s="2" t="s">
        <v>73</v>
      </c>
      <c r="V2149" s="2" t="s">
        <v>74</v>
      </c>
      <c r="W2149" s="4">
        <v>120127.2</v>
      </c>
      <c r="X2149" s="4">
        <v>24025.3</v>
      </c>
      <c r="Y2149" s="4">
        <v>144152.5</v>
      </c>
      <c r="Z2149" s="2">
        <v>31</v>
      </c>
      <c r="AA2149" s="2" t="s">
        <v>58</v>
      </c>
      <c r="AB2149" s="2" t="s">
        <v>15731</v>
      </c>
      <c r="AC2149" s="2" t="s">
        <v>75</v>
      </c>
      <c r="AD2149" s="2" t="s">
        <v>76</v>
      </c>
      <c r="AE2149" s="5">
        <v>81.95</v>
      </c>
      <c r="AF2149" s="2">
        <v>1</v>
      </c>
      <c r="AG2149" s="2" t="s">
        <v>15718</v>
      </c>
      <c r="AH2149" s="2">
        <v>2</v>
      </c>
      <c r="AI2149" s="6" t="str">
        <f t="shared" si="99"/>
        <v>35-44</v>
      </c>
      <c r="AJ2149" s="11">
        <f>YEAR(tbl_LoanData[[#This Row],[Application Date]])</f>
        <v>2024</v>
      </c>
      <c r="AK2149" s="11" t="str">
        <f>TEXT(tbl_LoanData[[#This Row],[Application Date]],"MMMM")</f>
        <v>January</v>
      </c>
      <c r="AL2149" s="12">
        <f>DATE(YEAR(tbl_LoanData[[#This Row],[Application Date]]),MONTH(tbl_LoanData[[#This Row],[Application Date]]),1)</f>
        <v>45292</v>
      </c>
      <c r="AM2149" s="14">
        <f ca="1">IF(AND(tbl_LoanData[[#This Row],[Application Date]]&gt;=EOMONTH(TODAY(),-1)+1,tbl_LoanData[[#This Row],[Application Date]]&lt;=TODAY()),tbl_LoanData[[#This Row],[Loan Amount]],0)</f>
        <v>0</v>
      </c>
      <c r="AN2149" s="14">
        <f>tbl_LoanData[[#This Row],[Amount Paid]]-(Q2149-X2149)</f>
        <v>35152.5</v>
      </c>
      <c r="AO2149" s="14">
        <f>IF(tbl_LoanData[[#This Row],[Application Status]]="Approved",1,0)</f>
        <v>1</v>
      </c>
      <c r="AP2149" s="22" t="str">
        <f t="shared" ca="1" si="100"/>
        <v/>
      </c>
      <c r="AQ2149" s="22" t="str">
        <f t="shared" ca="1" si="101"/>
        <v/>
      </c>
    </row>
    <row r="2150" spans="1:43" ht="14.4" customHeight="1" x14ac:dyDescent="0.3">
      <c r="A2150" s="2" t="s">
        <v>1682</v>
      </c>
      <c r="B2150" s="2" t="s">
        <v>1683</v>
      </c>
      <c r="C2150" s="2" t="s">
        <v>804</v>
      </c>
      <c r="D2150" s="2" t="s">
        <v>254</v>
      </c>
      <c r="E2150" s="2" t="s">
        <v>255</v>
      </c>
      <c r="F2150" s="2">
        <v>34</v>
      </c>
      <c r="G2150" s="2" t="s">
        <v>83</v>
      </c>
      <c r="H2150" s="2" t="s">
        <v>228</v>
      </c>
      <c r="I2150" s="2" t="s">
        <v>43</v>
      </c>
      <c r="J2150" s="3">
        <v>45316</v>
      </c>
      <c r="K2150" s="3">
        <v>45319</v>
      </c>
      <c r="L2150" s="2" t="s">
        <v>40</v>
      </c>
      <c r="M2150" s="2" t="s">
        <v>157</v>
      </c>
      <c r="N2150" s="2" t="s">
        <v>328</v>
      </c>
      <c r="O2150" s="4">
        <v>1157000</v>
      </c>
      <c r="P2150" s="4">
        <v>357000</v>
      </c>
      <c r="Q2150" s="4">
        <v>800000</v>
      </c>
      <c r="R2150" s="2">
        <v>60</v>
      </c>
      <c r="S2150" s="5">
        <v>14.15</v>
      </c>
      <c r="T2150" s="4">
        <v>22766.67</v>
      </c>
      <c r="U2150" s="2" t="s">
        <v>73</v>
      </c>
      <c r="V2150" s="2" t="s">
        <v>74</v>
      </c>
      <c r="W2150" s="4">
        <v>705766.77</v>
      </c>
      <c r="X2150" s="4">
        <v>660233.23</v>
      </c>
      <c r="Y2150" s="4">
        <v>1366000</v>
      </c>
      <c r="Z2150" s="2">
        <v>0</v>
      </c>
      <c r="AA2150" s="2" t="s">
        <v>56</v>
      </c>
      <c r="AB2150" s="2" t="s">
        <v>15736</v>
      </c>
      <c r="AC2150" s="2" t="s">
        <v>75</v>
      </c>
      <c r="AD2150" s="2" t="s">
        <v>76</v>
      </c>
      <c r="AE2150" s="5">
        <v>69.14</v>
      </c>
      <c r="AF2150" s="2">
        <v>0</v>
      </c>
      <c r="AG2150" s="2" t="s">
        <v>77</v>
      </c>
      <c r="AH2150" s="2">
        <v>3</v>
      </c>
      <c r="AI2150" s="6" t="str">
        <f t="shared" si="99"/>
        <v>25-34</v>
      </c>
      <c r="AJ2150" s="11">
        <f>YEAR(tbl_LoanData[[#This Row],[Application Date]])</f>
        <v>2024</v>
      </c>
      <c r="AK2150" s="11" t="str">
        <f>TEXT(tbl_LoanData[[#This Row],[Application Date]],"MMMM")</f>
        <v>January</v>
      </c>
      <c r="AL2150" s="12">
        <f>DATE(YEAR(tbl_LoanData[[#This Row],[Application Date]]),MONTH(tbl_LoanData[[#This Row],[Application Date]]),1)</f>
        <v>45292</v>
      </c>
      <c r="AM2150" s="14">
        <f ca="1">IF(AND(tbl_LoanData[[#This Row],[Application Date]]&gt;=EOMONTH(TODAY(),-1)+1,tbl_LoanData[[#This Row],[Application Date]]&lt;=TODAY()),tbl_LoanData[[#This Row],[Loan Amount]],0)</f>
        <v>0</v>
      </c>
      <c r="AN2150" s="14">
        <f>tbl_LoanData[[#This Row],[Amount Paid]]-(Q2150-X2150)</f>
        <v>566000</v>
      </c>
      <c r="AO2150" s="14">
        <f>IF(tbl_LoanData[[#This Row],[Application Status]]="Approved",1,0)</f>
        <v>1</v>
      </c>
      <c r="AP2150" s="22" t="str">
        <f t="shared" ca="1" si="100"/>
        <v/>
      </c>
      <c r="AQ2150" s="22" t="str">
        <f t="shared" ca="1" si="101"/>
        <v/>
      </c>
    </row>
    <row r="2151" spans="1:43" ht="14.4" customHeight="1" x14ac:dyDescent="0.3">
      <c r="A2151" s="2" t="s">
        <v>1845</v>
      </c>
      <c r="B2151" s="2" t="s">
        <v>1846</v>
      </c>
      <c r="C2151" s="2" t="s">
        <v>149</v>
      </c>
      <c r="D2151" s="2" t="s">
        <v>182</v>
      </c>
      <c r="E2151" s="2" t="s">
        <v>540</v>
      </c>
      <c r="F2151" s="2">
        <v>47</v>
      </c>
      <c r="G2151" s="2" t="s">
        <v>83</v>
      </c>
      <c r="H2151" s="2" t="s">
        <v>217</v>
      </c>
      <c r="I2151" s="2" t="s">
        <v>46</v>
      </c>
      <c r="J2151" s="3">
        <v>45297</v>
      </c>
      <c r="K2151" s="3">
        <v>45314</v>
      </c>
      <c r="L2151" s="2" t="s">
        <v>36</v>
      </c>
      <c r="M2151" s="2" t="s">
        <v>94</v>
      </c>
      <c r="N2151" s="2" t="s">
        <v>212</v>
      </c>
      <c r="O2151" s="4">
        <v>1627000</v>
      </c>
      <c r="P2151" s="4">
        <v>650600</v>
      </c>
      <c r="Q2151" s="4">
        <v>976400</v>
      </c>
      <c r="R2151" s="2">
        <v>48</v>
      </c>
      <c r="S2151" s="5">
        <v>10.1</v>
      </c>
      <c r="T2151" s="4">
        <v>28559.7</v>
      </c>
      <c r="U2151" s="2" t="s">
        <v>73</v>
      </c>
      <c r="V2151" s="2" t="s">
        <v>74</v>
      </c>
      <c r="W2151" s="4">
        <v>885350.7</v>
      </c>
      <c r="X2151" s="4">
        <v>485514.9</v>
      </c>
      <c r="Y2151" s="4">
        <v>1370865.6</v>
      </c>
      <c r="Z2151" s="2">
        <v>0</v>
      </c>
      <c r="AA2151" s="2" t="s">
        <v>56</v>
      </c>
      <c r="AB2151" s="2" t="s">
        <v>15728</v>
      </c>
      <c r="AC2151" s="2" t="s">
        <v>87</v>
      </c>
      <c r="AD2151" s="2" t="s">
        <v>76</v>
      </c>
      <c r="AE2151" s="5">
        <v>60.01</v>
      </c>
      <c r="AF2151" s="2">
        <v>0</v>
      </c>
      <c r="AG2151" s="2" t="s">
        <v>77</v>
      </c>
      <c r="AH2151" s="2">
        <v>17</v>
      </c>
      <c r="AI2151" s="6" t="str">
        <f t="shared" si="99"/>
        <v>45-54</v>
      </c>
      <c r="AJ2151" s="11">
        <f>YEAR(tbl_LoanData[[#This Row],[Application Date]])</f>
        <v>2024</v>
      </c>
      <c r="AK2151" s="11" t="str">
        <f>TEXT(tbl_LoanData[[#This Row],[Application Date]],"MMMM")</f>
        <v>January</v>
      </c>
      <c r="AL2151" s="12">
        <f>DATE(YEAR(tbl_LoanData[[#This Row],[Application Date]]),MONTH(tbl_LoanData[[#This Row],[Application Date]]),1)</f>
        <v>45292</v>
      </c>
      <c r="AM2151" s="14">
        <f ca="1">IF(AND(tbl_LoanData[[#This Row],[Application Date]]&gt;=EOMONTH(TODAY(),-1)+1,tbl_LoanData[[#This Row],[Application Date]]&lt;=TODAY()),tbl_LoanData[[#This Row],[Loan Amount]],0)</f>
        <v>0</v>
      </c>
      <c r="AN2151" s="14">
        <f>tbl_LoanData[[#This Row],[Amount Paid]]-(Q2151-X2151)</f>
        <v>394465.6</v>
      </c>
      <c r="AO2151" s="14">
        <f>IF(tbl_LoanData[[#This Row],[Application Status]]="Approved",1,0)</f>
        <v>1</v>
      </c>
      <c r="AP2151" s="22" t="str">
        <f t="shared" ca="1" si="100"/>
        <v/>
      </c>
      <c r="AQ2151" s="22" t="str">
        <f t="shared" ca="1" si="101"/>
        <v/>
      </c>
    </row>
    <row r="2152" spans="1:43" ht="14.4" customHeight="1" x14ac:dyDescent="0.3">
      <c r="A2152" s="2" t="s">
        <v>1917</v>
      </c>
      <c r="B2152" s="2" t="s">
        <v>1918</v>
      </c>
      <c r="C2152" s="2" t="s">
        <v>331</v>
      </c>
      <c r="D2152" s="2" t="s">
        <v>182</v>
      </c>
      <c r="E2152" s="2" t="s">
        <v>118</v>
      </c>
      <c r="F2152" s="2">
        <v>47</v>
      </c>
      <c r="G2152" s="2" t="s">
        <v>83</v>
      </c>
      <c r="H2152" s="2" t="s">
        <v>217</v>
      </c>
      <c r="I2152" s="2" t="s">
        <v>46</v>
      </c>
      <c r="J2152" s="3">
        <v>45322</v>
      </c>
      <c r="K2152" s="3">
        <v>45341</v>
      </c>
      <c r="L2152" s="2" t="s">
        <v>36</v>
      </c>
      <c r="M2152" s="2" t="s">
        <v>111</v>
      </c>
      <c r="N2152" s="2" t="s">
        <v>350</v>
      </c>
      <c r="O2152" s="4">
        <v>1527000</v>
      </c>
      <c r="P2152" s="4">
        <v>468400</v>
      </c>
      <c r="Q2152" s="4">
        <v>1058600</v>
      </c>
      <c r="R2152" s="2">
        <v>36</v>
      </c>
      <c r="S2152" s="5">
        <v>11.19</v>
      </c>
      <c r="T2152" s="4">
        <v>39277</v>
      </c>
      <c r="U2152" s="2" t="s">
        <v>73</v>
      </c>
      <c r="V2152" s="2" t="s">
        <v>74</v>
      </c>
      <c r="W2152" s="4">
        <v>1178310</v>
      </c>
      <c r="X2152" s="4">
        <v>235662.02</v>
      </c>
      <c r="Y2152" s="4">
        <v>1413972.02</v>
      </c>
      <c r="Z2152" s="2">
        <v>0</v>
      </c>
      <c r="AA2152" s="2" t="s">
        <v>56</v>
      </c>
      <c r="AB2152" s="2" t="s">
        <v>15736</v>
      </c>
      <c r="AC2152" s="2" t="s">
        <v>332</v>
      </c>
      <c r="AD2152" s="2" t="s">
        <v>76</v>
      </c>
      <c r="AE2152" s="5">
        <v>69.33</v>
      </c>
      <c r="AF2152" s="2">
        <v>0</v>
      </c>
      <c r="AG2152" s="2" t="s">
        <v>77</v>
      </c>
      <c r="AH2152" s="2">
        <v>19</v>
      </c>
      <c r="AI2152" s="6" t="str">
        <f t="shared" si="99"/>
        <v>45-54</v>
      </c>
      <c r="AJ2152" s="11">
        <f>YEAR(tbl_LoanData[[#This Row],[Application Date]])</f>
        <v>2024</v>
      </c>
      <c r="AK2152" s="11" t="str">
        <f>TEXT(tbl_LoanData[[#This Row],[Application Date]],"MMMM")</f>
        <v>January</v>
      </c>
      <c r="AL2152" s="12">
        <f>DATE(YEAR(tbl_LoanData[[#This Row],[Application Date]]),MONTH(tbl_LoanData[[#This Row],[Application Date]]),1)</f>
        <v>45292</v>
      </c>
      <c r="AM2152" s="14">
        <f ca="1">IF(AND(tbl_LoanData[[#This Row],[Application Date]]&gt;=EOMONTH(TODAY(),-1)+1,tbl_LoanData[[#This Row],[Application Date]]&lt;=TODAY()),tbl_LoanData[[#This Row],[Loan Amount]],0)</f>
        <v>0</v>
      </c>
      <c r="AN2152" s="14">
        <f>tbl_LoanData[[#This Row],[Amount Paid]]-(Q2152-X2152)</f>
        <v>355372.02</v>
      </c>
      <c r="AO2152" s="14">
        <f>IF(tbl_LoanData[[#This Row],[Application Status]]="Approved",1,0)</f>
        <v>1</v>
      </c>
      <c r="AP2152" s="22" t="str">
        <f t="shared" ca="1" si="100"/>
        <v/>
      </c>
      <c r="AQ2152" s="22" t="str">
        <f t="shared" ca="1" si="101"/>
        <v/>
      </c>
    </row>
    <row r="2153" spans="1:43" ht="14.4" customHeight="1" x14ac:dyDescent="0.3">
      <c r="A2153" s="2" t="s">
        <v>2097</v>
      </c>
      <c r="B2153" s="2" t="s">
        <v>2098</v>
      </c>
      <c r="C2153" s="2" t="s">
        <v>533</v>
      </c>
      <c r="D2153" s="2" t="s">
        <v>134</v>
      </c>
      <c r="E2153" s="2" t="s">
        <v>182</v>
      </c>
      <c r="F2153" s="2">
        <v>60</v>
      </c>
      <c r="G2153" s="2" t="s">
        <v>83</v>
      </c>
      <c r="H2153" s="2" t="s">
        <v>244</v>
      </c>
      <c r="I2153" s="2" t="s">
        <v>48</v>
      </c>
      <c r="J2153" s="3">
        <v>45301</v>
      </c>
      <c r="K2153" s="3">
        <v>45310</v>
      </c>
      <c r="L2153" s="2" t="s">
        <v>36</v>
      </c>
      <c r="M2153" s="2" t="s">
        <v>94</v>
      </c>
      <c r="N2153" s="2" t="s">
        <v>212</v>
      </c>
      <c r="O2153" s="4">
        <v>1887000</v>
      </c>
      <c r="P2153" s="4">
        <v>623300</v>
      </c>
      <c r="Q2153" s="4">
        <v>1263700</v>
      </c>
      <c r="R2153" s="2">
        <v>36</v>
      </c>
      <c r="S2153" s="5">
        <v>12.41</v>
      </c>
      <c r="T2153" s="4">
        <v>48171.54</v>
      </c>
      <c r="U2153" s="2" t="s">
        <v>73</v>
      </c>
      <c r="V2153" s="2" t="s">
        <v>74</v>
      </c>
      <c r="W2153" s="4">
        <v>1493317.74</v>
      </c>
      <c r="X2153" s="4">
        <v>240857.77</v>
      </c>
      <c r="Y2153" s="4">
        <v>1734175.51</v>
      </c>
      <c r="Z2153" s="2">
        <v>0</v>
      </c>
      <c r="AA2153" s="2" t="s">
        <v>56</v>
      </c>
      <c r="AB2153" s="2" t="s">
        <v>15730</v>
      </c>
      <c r="AC2153" s="2" t="s">
        <v>121</v>
      </c>
      <c r="AD2153" s="2" t="s">
        <v>76</v>
      </c>
      <c r="AE2153" s="5">
        <v>66.97</v>
      </c>
      <c r="AF2153" s="2">
        <v>0</v>
      </c>
      <c r="AG2153" s="2" t="s">
        <v>77</v>
      </c>
      <c r="AH2153" s="2">
        <v>9</v>
      </c>
      <c r="AI2153" s="6" t="str">
        <f t="shared" si="99"/>
        <v>55-64</v>
      </c>
      <c r="AJ2153" s="11">
        <f>YEAR(tbl_LoanData[[#This Row],[Application Date]])</f>
        <v>2024</v>
      </c>
      <c r="AK2153" s="11" t="str">
        <f>TEXT(tbl_LoanData[[#This Row],[Application Date]],"MMMM")</f>
        <v>January</v>
      </c>
      <c r="AL2153" s="12">
        <f>DATE(YEAR(tbl_LoanData[[#This Row],[Application Date]]),MONTH(tbl_LoanData[[#This Row],[Application Date]]),1)</f>
        <v>45292</v>
      </c>
      <c r="AM2153" s="14">
        <f ca="1">IF(AND(tbl_LoanData[[#This Row],[Application Date]]&gt;=EOMONTH(TODAY(),-1)+1,tbl_LoanData[[#This Row],[Application Date]]&lt;=TODAY()),tbl_LoanData[[#This Row],[Loan Amount]],0)</f>
        <v>0</v>
      </c>
      <c r="AN2153" s="14">
        <f>tbl_LoanData[[#This Row],[Amount Paid]]-(Q2153-X2153)</f>
        <v>470475.51</v>
      </c>
      <c r="AO2153" s="14">
        <f>IF(tbl_LoanData[[#This Row],[Application Status]]="Approved",1,0)</f>
        <v>1</v>
      </c>
      <c r="AP2153" s="22" t="str">
        <f t="shared" ca="1" si="100"/>
        <v/>
      </c>
      <c r="AQ2153" s="22" t="str">
        <f t="shared" ca="1" si="101"/>
        <v/>
      </c>
    </row>
    <row r="2154" spans="1:43" ht="14.4" customHeight="1" x14ac:dyDescent="0.3">
      <c r="A2154" s="2" t="s">
        <v>2145</v>
      </c>
      <c r="B2154" s="2" t="s">
        <v>2146</v>
      </c>
      <c r="C2154" s="2" t="s">
        <v>216</v>
      </c>
      <c r="D2154" s="2" t="s">
        <v>189</v>
      </c>
      <c r="E2154" s="2" t="s">
        <v>323</v>
      </c>
      <c r="F2154" s="2">
        <v>54</v>
      </c>
      <c r="G2154" s="2" t="s">
        <v>83</v>
      </c>
      <c r="H2154" s="2" t="s">
        <v>372</v>
      </c>
      <c r="I2154" s="2" t="s">
        <v>43</v>
      </c>
      <c r="J2154" s="3">
        <v>45322</v>
      </c>
      <c r="K2154" s="3">
        <v>45335</v>
      </c>
      <c r="L2154" s="2" t="s">
        <v>37</v>
      </c>
      <c r="M2154" s="2" t="s">
        <v>104</v>
      </c>
      <c r="N2154" s="2" t="s">
        <v>286</v>
      </c>
      <c r="O2154" s="4">
        <v>168000</v>
      </c>
      <c r="P2154" s="4">
        <v>63400</v>
      </c>
      <c r="Q2154" s="4">
        <v>104600</v>
      </c>
      <c r="R2154" s="2">
        <v>18</v>
      </c>
      <c r="S2154" s="5">
        <v>11.68</v>
      </c>
      <c r="T2154" s="4">
        <v>6829.22</v>
      </c>
      <c r="U2154" s="2" t="s">
        <v>73</v>
      </c>
      <c r="V2154" s="2" t="s">
        <v>34</v>
      </c>
      <c r="W2154" s="4">
        <v>116096.74</v>
      </c>
      <c r="X2154" s="4">
        <v>6829.18</v>
      </c>
      <c r="Y2154" s="4">
        <v>122925.92</v>
      </c>
      <c r="Z2154" s="2">
        <v>31</v>
      </c>
      <c r="AA2154" s="2" t="s">
        <v>58</v>
      </c>
      <c r="AB2154" s="2" t="s">
        <v>15736</v>
      </c>
      <c r="AC2154" s="2" t="s">
        <v>332</v>
      </c>
      <c r="AD2154" s="2" t="s">
        <v>76</v>
      </c>
      <c r="AE2154" s="5">
        <v>62.26</v>
      </c>
      <c r="AF2154" s="2">
        <v>1</v>
      </c>
      <c r="AG2154" s="2" t="s">
        <v>15718</v>
      </c>
      <c r="AH2154" s="2">
        <v>13</v>
      </c>
      <c r="AI2154" s="6" t="str">
        <f t="shared" si="99"/>
        <v>45-54</v>
      </c>
      <c r="AJ2154" s="11">
        <f>YEAR(tbl_LoanData[[#This Row],[Application Date]])</f>
        <v>2024</v>
      </c>
      <c r="AK2154" s="11" t="str">
        <f>TEXT(tbl_LoanData[[#This Row],[Application Date]],"MMMM")</f>
        <v>January</v>
      </c>
      <c r="AL2154" s="12">
        <f>DATE(YEAR(tbl_LoanData[[#This Row],[Application Date]]),MONTH(tbl_LoanData[[#This Row],[Application Date]]),1)</f>
        <v>45292</v>
      </c>
      <c r="AM2154" s="14">
        <f ca="1">IF(AND(tbl_LoanData[[#This Row],[Application Date]]&gt;=EOMONTH(TODAY(),-1)+1,tbl_LoanData[[#This Row],[Application Date]]&lt;=TODAY()),tbl_LoanData[[#This Row],[Loan Amount]],0)</f>
        <v>0</v>
      </c>
      <c r="AN2154" s="14">
        <f>tbl_LoanData[[#This Row],[Amount Paid]]-(Q2154-X2154)</f>
        <v>18325.919999999998</v>
      </c>
      <c r="AO2154" s="14">
        <f>IF(tbl_LoanData[[#This Row],[Application Status]]="Approved",1,0)</f>
        <v>1</v>
      </c>
      <c r="AP2154" s="22" t="str">
        <f t="shared" ca="1" si="100"/>
        <v/>
      </c>
      <c r="AQ2154" s="22" t="str">
        <f t="shared" ca="1" si="101"/>
        <v/>
      </c>
    </row>
    <row r="2155" spans="1:43" ht="14.4" customHeight="1" x14ac:dyDescent="0.3">
      <c r="A2155" s="2" t="s">
        <v>2179</v>
      </c>
      <c r="B2155" s="2" t="s">
        <v>2180</v>
      </c>
      <c r="C2155" s="2" t="s">
        <v>240</v>
      </c>
      <c r="D2155" s="2" t="s">
        <v>91</v>
      </c>
      <c r="E2155" s="2" t="s">
        <v>210</v>
      </c>
      <c r="F2155" s="2">
        <v>65</v>
      </c>
      <c r="G2155" s="2" t="s">
        <v>83</v>
      </c>
      <c r="H2155" s="2" t="s">
        <v>233</v>
      </c>
      <c r="I2155" s="2" t="s">
        <v>46</v>
      </c>
      <c r="J2155" s="3">
        <v>45302</v>
      </c>
      <c r="K2155" s="3">
        <v>45318</v>
      </c>
      <c r="L2155" s="2" t="s">
        <v>39</v>
      </c>
      <c r="M2155" s="2" t="s">
        <v>71</v>
      </c>
      <c r="N2155" s="2" t="s">
        <v>72</v>
      </c>
      <c r="O2155" s="4">
        <v>1511000</v>
      </c>
      <c r="P2155" s="4">
        <v>381400</v>
      </c>
      <c r="Q2155" s="4">
        <v>1129600</v>
      </c>
      <c r="R2155" s="2">
        <v>48</v>
      </c>
      <c r="S2155" s="5">
        <v>9.6</v>
      </c>
      <c r="T2155" s="4">
        <v>32570.13</v>
      </c>
      <c r="U2155" s="2" t="s">
        <v>73</v>
      </c>
      <c r="V2155" s="2" t="s">
        <v>74</v>
      </c>
      <c r="W2155" s="4">
        <v>1009674.03</v>
      </c>
      <c r="X2155" s="4">
        <v>553692.37</v>
      </c>
      <c r="Y2155" s="4">
        <v>1563366.3999999999</v>
      </c>
      <c r="Z2155" s="2">
        <v>0</v>
      </c>
      <c r="AA2155" s="2" t="s">
        <v>56</v>
      </c>
      <c r="AB2155" s="2" t="s">
        <v>15732</v>
      </c>
      <c r="AC2155" s="2" t="s">
        <v>75</v>
      </c>
      <c r="AD2155" s="2" t="s">
        <v>76</v>
      </c>
      <c r="AE2155" s="5">
        <v>74.760000000000005</v>
      </c>
      <c r="AF2155" s="2">
        <v>0</v>
      </c>
      <c r="AG2155" s="2" t="s">
        <v>77</v>
      </c>
      <c r="AH2155" s="2">
        <v>16</v>
      </c>
      <c r="AI2155" s="6" t="str">
        <f t="shared" si="99"/>
        <v>65+</v>
      </c>
      <c r="AJ2155" s="11">
        <f>YEAR(tbl_LoanData[[#This Row],[Application Date]])</f>
        <v>2024</v>
      </c>
      <c r="AK2155" s="11" t="str">
        <f>TEXT(tbl_LoanData[[#This Row],[Application Date]],"MMMM")</f>
        <v>January</v>
      </c>
      <c r="AL2155" s="12">
        <f>DATE(YEAR(tbl_LoanData[[#This Row],[Application Date]]),MONTH(tbl_LoanData[[#This Row],[Application Date]]),1)</f>
        <v>45292</v>
      </c>
      <c r="AM2155" s="14">
        <f ca="1">IF(AND(tbl_LoanData[[#This Row],[Application Date]]&gt;=EOMONTH(TODAY(),-1)+1,tbl_LoanData[[#This Row],[Application Date]]&lt;=TODAY()),tbl_LoanData[[#This Row],[Loan Amount]],0)</f>
        <v>0</v>
      </c>
      <c r="AN2155" s="14">
        <f>tbl_LoanData[[#This Row],[Amount Paid]]-(Q2155-X2155)</f>
        <v>433766.40000000002</v>
      </c>
      <c r="AO2155" s="14">
        <f>IF(tbl_LoanData[[#This Row],[Application Status]]="Approved",1,0)</f>
        <v>1</v>
      </c>
      <c r="AP2155" s="22" t="str">
        <f t="shared" ca="1" si="100"/>
        <v/>
      </c>
      <c r="AQ2155" s="22" t="str">
        <f t="shared" ca="1" si="101"/>
        <v/>
      </c>
    </row>
    <row r="2156" spans="1:43" x14ac:dyDescent="0.3">
      <c r="A2156" s="2" t="s">
        <v>2221</v>
      </c>
      <c r="B2156" s="2" t="s">
        <v>2222</v>
      </c>
      <c r="C2156" s="2" t="s">
        <v>220</v>
      </c>
      <c r="D2156" s="2" t="s">
        <v>117</v>
      </c>
      <c r="E2156" s="2" t="s">
        <v>67</v>
      </c>
      <c r="F2156" s="2">
        <v>21</v>
      </c>
      <c r="G2156" s="2" t="s">
        <v>69</v>
      </c>
      <c r="H2156" s="2" t="s">
        <v>217</v>
      </c>
      <c r="I2156" s="2" t="s">
        <v>46</v>
      </c>
      <c r="J2156" s="3">
        <v>45293</v>
      </c>
      <c r="K2156" s="3">
        <v>45299</v>
      </c>
      <c r="L2156" s="2" t="s">
        <v>39</v>
      </c>
      <c r="M2156" s="2" t="s">
        <v>157</v>
      </c>
      <c r="N2156" s="2" t="s">
        <v>158</v>
      </c>
      <c r="O2156" s="4">
        <v>2469000</v>
      </c>
      <c r="P2156" s="4">
        <v>340200</v>
      </c>
      <c r="Q2156" s="4">
        <v>2128800</v>
      </c>
      <c r="R2156" s="2">
        <v>12</v>
      </c>
      <c r="S2156" s="5">
        <v>6.54</v>
      </c>
      <c r="T2156" s="4">
        <v>189001.96</v>
      </c>
      <c r="U2156" s="2" t="s">
        <v>73</v>
      </c>
      <c r="V2156" s="2" t="s">
        <v>34</v>
      </c>
      <c r="W2156" s="4">
        <v>1890019.6</v>
      </c>
      <c r="X2156" s="4">
        <v>378003.92</v>
      </c>
      <c r="Y2156" s="4">
        <v>2268023.52</v>
      </c>
      <c r="Z2156" s="2">
        <v>58</v>
      </c>
      <c r="AA2156" s="2" t="s">
        <v>58</v>
      </c>
      <c r="AB2156" s="2" t="s">
        <v>15732</v>
      </c>
      <c r="AC2156" s="2" t="s">
        <v>360</v>
      </c>
      <c r="AD2156" s="2" t="s">
        <v>76</v>
      </c>
      <c r="AE2156" s="5">
        <v>86.22</v>
      </c>
      <c r="AF2156" s="2">
        <v>2</v>
      </c>
      <c r="AG2156" s="2" t="s">
        <v>15718</v>
      </c>
      <c r="AH2156" s="2">
        <v>6</v>
      </c>
      <c r="AI2156" s="6" t="str">
        <f t="shared" si="99"/>
        <v>18-24</v>
      </c>
      <c r="AJ2156" s="11">
        <f>YEAR(tbl_LoanData[[#This Row],[Application Date]])</f>
        <v>2024</v>
      </c>
      <c r="AK2156" s="11" t="str">
        <f>TEXT(tbl_LoanData[[#This Row],[Application Date]],"MMMM")</f>
        <v>January</v>
      </c>
      <c r="AL2156" s="12">
        <f>DATE(YEAR(tbl_LoanData[[#This Row],[Application Date]]),MONTH(tbl_LoanData[[#This Row],[Application Date]]),1)</f>
        <v>45292</v>
      </c>
      <c r="AM2156" s="14">
        <f ca="1">IF(AND(tbl_LoanData[[#This Row],[Application Date]]&gt;=EOMONTH(TODAY(),-1)+1,tbl_LoanData[[#This Row],[Application Date]]&lt;=TODAY()),tbl_LoanData[[#This Row],[Loan Amount]],0)</f>
        <v>0</v>
      </c>
      <c r="AN2156" s="14">
        <f>tbl_LoanData[[#This Row],[Amount Paid]]-(Q2156-X2156)</f>
        <v>139223.52000000002</v>
      </c>
      <c r="AO2156" s="14">
        <f>IF(tbl_LoanData[[#This Row],[Application Status]]="Approved",1,0)</f>
        <v>1</v>
      </c>
      <c r="AP2156" s="22" t="str">
        <f t="shared" ca="1" si="100"/>
        <v/>
      </c>
      <c r="AQ2156" s="22" t="str">
        <f t="shared" ca="1" si="101"/>
        <v/>
      </c>
    </row>
    <row r="2157" spans="1:43" x14ac:dyDescent="0.3">
      <c r="A2157" s="2" t="s">
        <v>2227</v>
      </c>
      <c r="B2157" s="2" t="s">
        <v>2228</v>
      </c>
      <c r="C2157" s="2" t="s">
        <v>758</v>
      </c>
      <c r="D2157" s="2" t="s">
        <v>189</v>
      </c>
      <c r="E2157" s="2" t="s">
        <v>447</v>
      </c>
      <c r="F2157" s="2">
        <v>34</v>
      </c>
      <c r="G2157" s="2" t="s">
        <v>83</v>
      </c>
      <c r="H2157" s="2" t="s">
        <v>250</v>
      </c>
      <c r="I2157" s="2" t="s">
        <v>52</v>
      </c>
      <c r="J2157" s="3">
        <v>45310</v>
      </c>
      <c r="K2157" s="3"/>
      <c r="L2157" s="2" t="s">
        <v>40</v>
      </c>
      <c r="M2157" s="2" t="s">
        <v>111</v>
      </c>
      <c r="N2157" s="2" t="s">
        <v>369</v>
      </c>
      <c r="O2157" s="4">
        <v>1386000</v>
      </c>
      <c r="P2157" s="4">
        <v>524700</v>
      </c>
      <c r="Q2157" s="4">
        <v>861300</v>
      </c>
      <c r="R2157" s="2">
        <v>36</v>
      </c>
      <c r="S2157" s="5">
        <v>10.34</v>
      </c>
      <c r="T2157" s="4">
        <v>31346.54</v>
      </c>
      <c r="U2157" s="2" t="s">
        <v>96</v>
      </c>
      <c r="V2157" s="2" t="s">
        <v>97</v>
      </c>
      <c r="W2157" s="4">
        <v>0</v>
      </c>
      <c r="X2157" s="4">
        <v>0</v>
      </c>
      <c r="Y2157" s="4">
        <v>1128475.26</v>
      </c>
      <c r="Z2157" s="2">
        <v>0</v>
      </c>
      <c r="AA2157" s="2" t="s">
        <v>97</v>
      </c>
      <c r="AB2157" s="2" t="s">
        <v>15734</v>
      </c>
      <c r="AC2157" s="2" t="s">
        <v>332</v>
      </c>
      <c r="AD2157" s="2" t="s">
        <v>76</v>
      </c>
      <c r="AE2157" s="5">
        <v>62.14</v>
      </c>
      <c r="AF2157" s="2">
        <v>0</v>
      </c>
      <c r="AG2157" s="2" t="s">
        <v>97</v>
      </c>
      <c r="AH2157" s="2"/>
      <c r="AI2157" s="6" t="str">
        <f t="shared" si="99"/>
        <v>25-34</v>
      </c>
      <c r="AJ2157" s="11">
        <f>YEAR(tbl_LoanData[[#This Row],[Application Date]])</f>
        <v>2024</v>
      </c>
      <c r="AK2157" s="11" t="str">
        <f>TEXT(tbl_LoanData[[#This Row],[Application Date]],"MMMM")</f>
        <v>January</v>
      </c>
      <c r="AL2157" s="12">
        <f>DATE(YEAR(tbl_LoanData[[#This Row],[Application Date]]),MONTH(tbl_LoanData[[#This Row],[Application Date]]),1)</f>
        <v>45292</v>
      </c>
      <c r="AM2157" s="14">
        <f ca="1">IF(AND(tbl_LoanData[[#This Row],[Application Date]]&gt;=EOMONTH(TODAY(),-1)+1,tbl_LoanData[[#This Row],[Application Date]]&lt;=TODAY()),tbl_LoanData[[#This Row],[Loan Amount]],0)</f>
        <v>0</v>
      </c>
      <c r="AN2157" s="14">
        <f>tbl_LoanData[[#This Row],[Amount Paid]]-(Q2157-X2157)</f>
        <v>-861300</v>
      </c>
      <c r="AO2157" s="14">
        <f>IF(tbl_LoanData[[#This Row],[Application Status]]="Approved",1,0)</f>
        <v>0</v>
      </c>
      <c r="AP2157" s="22" t="str">
        <f t="shared" ca="1" si="100"/>
        <v/>
      </c>
      <c r="AQ2157" s="22" t="str">
        <f t="shared" ca="1" si="101"/>
        <v/>
      </c>
    </row>
    <row r="2158" spans="1:43" ht="14.4" customHeight="1" x14ac:dyDescent="0.3">
      <c r="A2158" s="2" t="s">
        <v>2369</v>
      </c>
      <c r="B2158" s="2" t="s">
        <v>2370</v>
      </c>
      <c r="C2158" s="2" t="s">
        <v>227</v>
      </c>
      <c r="D2158" s="2" t="s">
        <v>209</v>
      </c>
      <c r="E2158" s="2" t="s">
        <v>385</v>
      </c>
      <c r="F2158" s="2">
        <v>44</v>
      </c>
      <c r="G2158" s="2" t="s">
        <v>69</v>
      </c>
      <c r="H2158" s="2" t="s">
        <v>244</v>
      </c>
      <c r="I2158" s="2" t="s">
        <v>48</v>
      </c>
      <c r="J2158" s="3">
        <v>45318</v>
      </c>
      <c r="K2158" s="3">
        <v>45331</v>
      </c>
      <c r="L2158" s="2" t="s">
        <v>39</v>
      </c>
      <c r="M2158" s="2" t="s">
        <v>71</v>
      </c>
      <c r="N2158" s="2" t="s">
        <v>294</v>
      </c>
      <c r="O2158" s="4">
        <v>1275000</v>
      </c>
      <c r="P2158" s="4">
        <v>424400</v>
      </c>
      <c r="Q2158" s="4">
        <v>850600</v>
      </c>
      <c r="R2158" s="2">
        <v>24</v>
      </c>
      <c r="S2158" s="5">
        <v>6.16</v>
      </c>
      <c r="T2158" s="4">
        <v>39808.080000000002</v>
      </c>
      <c r="U2158" s="2" t="s">
        <v>73</v>
      </c>
      <c r="V2158" s="2" t="s">
        <v>33</v>
      </c>
      <c r="W2158" s="4">
        <v>955393.92</v>
      </c>
      <c r="X2158" s="4">
        <v>0</v>
      </c>
      <c r="Y2158" s="4">
        <v>955393.92</v>
      </c>
      <c r="Z2158" s="2">
        <v>0</v>
      </c>
      <c r="AA2158" s="2" t="s">
        <v>56</v>
      </c>
      <c r="AB2158" s="2" t="s">
        <v>15733</v>
      </c>
      <c r="AC2158" s="2" t="s">
        <v>87</v>
      </c>
      <c r="AD2158" s="2" t="s">
        <v>76</v>
      </c>
      <c r="AE2158" s="5">
        <v>66.709999999999994</v>
      </c>
      <c r="AF2158" s="2">
        <v>0</v>
      </c>
      <c r="AG2158" s="2" t="s">
        <v>77</v>
      </c>
      <c r="AH2158" s="2">
        <v>13</v>
      </c>
      <c r="AI2158" s="6" t="str">
        <f t="shared" si="99"/>
        <v>35-44</v>
      </c>
      <c r="AJ2158" s="11">
        <f>YEAR(tbl_LoanData[[#This Row],[Application Date]])</f>
        <v>2024</v>
      </c>
      <c r="AK2158" s="11" t="str">
        <f>TEXT(tbl_LoanData[[#This Row],[Application Date]],"MMMM")</f>
        <v>January</v>
      </c>
      <c r="AL2158" s="12">
        <f>DATE(YEAR(tbl_LoanData[[#This Row],[Application Date]]),MONTH(tbl_LoanData[[#This Row],[Application Date]]),1)</f>
        <v>45292</v>
      </c>
      <c r="AM2158" s="14">
        <f ca="1">IF(AND(tbl_LoanData[[#This Row],[Application Date]]&gt;=EOMONTH(TODAY(),-1)+1,tbl_LoanData[[#This Row],[Application Date]]&lt;=TODAY()),tbl_LoanData[[#This Row],[Loan Amount]],0)</f>
        <v>0</v>
      </c>
      <c r="AN2158" s="14">
        <f>tbl_LoanData[[#This Row],[Amount Paid]]-(Q2158-X2158)</f>
        <v>104793.92000000004</v>
      </c>
      <c r="AO2158" s="14">
        <f>IF(tbl_LoanData[[#This Row],[Application Status]]="Approved",1,0)</f>
        <v>1</v>
      </c>
      <c r="AP2158" s="22" t="str">
        <f t="shared" ca="1" si="100"/>
        <v/>
      </c>
      <c r="AQ2158" s="22" t="str">
        <f t="shared" ca="1" si="101"/>
        <v/>
      </c>
    </row>
    <row r="2159" spans="1:43" ht="14.4" customHeight="1" x14ac:dyDescent="0.3">
      <c r="A2159" s="2" t="s">
        <v>2619</v>
      </c>
      <c r="B2159" s="2" t="s">
        <v>2620</v>
      </c>
      <c r="C2159" s="2" t="s">
        <v>338</v>
      </c>
      <c r="D2159" s="2" t="s">
        <v>101</v>
      </c>
      <c r="E2159" s="2" t="s">
        <v>176</v>
      </c>
      <c r="F2159" s="2">
        <v>47</v>
      </c>
      <c r="G2159" s="2" t="s">
        <v>83</v>
      </c>
      <c r="H2159" s="2" t="s">
        <v>398</v>
      </c>
      <c r="I2159" s="2" t="s">
        <v>46</v>
      </c>
      <c r="J2159" s="3">
        <v>45297</v>
      </c>
      <c r="K2159" s="3">
        <v>45307</v>
      </c>
      <c r="L2159" s="2" t="s">
        <v>40</v>
      </c>
      <c r="M2159" s="2" t="s">
        <v>111</v>
      </c>
      <c r="N2159" s="2" t="s">
        <v>369</v>
      </c>
      <c r="O2159" s="4">
        <v>1246000</v>
      </c>
      <c r="P2159" s="4">
        <v>414100</v>
      </c>
      <c r="Q2159" s="4">
        <v>831900</v>
      </c>
      <c r="R2159" s="2">
        <v>24</v>
      </c>
      <c r="S2159" s="5">
        <v>7.9</v>
      </c>
      <c r="T2159" s="4">
        <v>40139.17</v>
      </c>
      <c r="U2159" s="2" t="s">
        <v>73</v>
      </c>
      <c r="V2159" s="2" t="s">
        <v>33</v>
      </c>
      <c r="W2159" s="4">
        <v>963340.2</v>
      </c>
      <c r="X2159" s="4">
        <v>0</v>
      </c>
      <c r="Y2159" s="4">
        <v>963340.2</v>
      </c>
      <c r="Z2159" s="2">
        <v>0</v>
      </c>
      <c r="AA2159" s="2" t="s">
        <v>56</v>
      </c>
      <c r="AB2159" s="2" t="s">
        <v>15730</v>
      </c>
      <c r="AC2159" s="2" t="s">
        <v>138</v>
      </c>
      <c r="AD2159" s="2" t="s">
        <v>76</v>
      </c>
      <c r="AE2159" s="5">
        <v>66.77</v>
      </c>
      <c r="AF2159" s="2">
        <v>0</v>
      </c>
      <c r="AG2159" s="2" t="s">
        <v>77</v>
      </c>
      <c r="AH2159" s="2">
        <v>10</v>
      </c>
      <c r="AI2159" s="6" t="str">
        <f t="shared" si="99"/>
        <v>45-54</v>
      </c>
      <c r="AJ2159" s="11">
        <f>YEAR(tbl_LoanData[[#This Row],[Application Date]])</f>
        <v>2024</v>
      </c>
      <c r="AK2159" s="11" t="str">
        <f>TEXT(tbl_LoanData[[#This Row],[Application Date]],"MMMM")</f>
        <v>January</v>
      </c>
      <c r="AL2159" s="12">
        <f>DATE(YEAR(tbl_LoanData[[#This Row],[Application Date]]),MONTH(tbl_LoanData[[#This Row],[Application Date]]),1)</f>
        <v>45292</v>
      </c>
      <c r="AM2159" s="14">
        <f ca="1">IF(AND(tbl_LoanData[[#This Row],[Application Date]]&gt;=EOMONTH(TODAY(),-1)+1,tbl_LoanData[[#This Row],[Application Date]]&lt;=TODAY()),tbl_LoanData[[#This Row],[Loan Amount]],0)</f>
        <v>0</v>
      </c>
      <c r="AN2159" s="14">
        <f>tbl_LoanData[[#This Row],[Amount Paid]]-(Q2159-X2159)</f>
        <v>131440.19999999995</v>
      </c>
      <c r="AO2159" s="14">
        <f>IF(tbl_LoanData[[#This Row],[Application Status]]="Approved",1,0)</f>
        <v>1</v>
      </c>
      <c r="AP2159" s="22" t="str">
        <f t="shared" ca="1" si="100"/>
        <v/>
      </c>
      <c r="AQ2159" s="22" t="str">
        <f t="shared" ca="1" si="101"/>
        <v/>
      </c>
    </row>
    <row r="2160" spans="1:43" ht="14.4" customHeight="1" x14ac:dyDescent="0.3">
      <c r="A2160" s="2" t="s">
        <v>2775</v>
      </c>
      <c r="B2160" s="2" t="s">
        <v>2776</v>
      </c>
      <c r="C2160" s="2" t="s">
        <v>423</v>
      </c>
      <c r="D2160" s="2" t="s">
        <v>311</v>
      </c>
      <c r="E2160" s="2" t="s">
        <v>268</v>
      </c>
      <c r="F2160" s="2">
        <v>64</v>
      </c>
      <c r="G2160" s="2" t="s">
        <v>69</v>
      </c>
      <c r="H2160" s="2" t="s">
        <v>398</v>
      </c>
      <c r="I2160" s="2" t="s">
        <v>46</v>
      </c>
      <c r="J2160" s="3">
        <v>45305</v>
      </c>
      <c r="K2160" s="3">
        <v>45316</v>
      </c>
      <c r="L2160" s="2" t="s">
        <v>40</v>
      </c>
      <c r="M2160" s="2" t="s">
        <v>157</v>
      </c>
      <c r="N2160" s="2" t="s">
        <v>328</v>
      </c>
      <c r="O2160" s="4">
        <v>1406000</v>
      </c>
      <c r="P2160" s="4">
        <v>518200</v>
      </c>
      <c r="Q2160" s="4">
        <v>887800</v>
      </c>
      <c r="R2160" s="2">
        <v>48</v>
      </c>
      <c r="S2160" s="5">
        <v>8.77</v>
      </c>
      <c r="T2160" s="4">
        <v>24984.17</v>
      </c>
      <c r="U2160" s="2" t="s">
        <v>73</v>
      </c>
      <c r="V2160" s="2" t="s">
        <v>74</v>
      </c>
      <c r="W2160" s="4">
        <v>774509.27</v>
      </c>
      <c r="X2160" s="4">
        <v>424730.97</v>
      </c>
      <c r="Y2160" s="4">
        <v>1199240.24</v>
      </c>
      <c r="Z2160" s="2">
        <v>0</v>
      </c>
      <c r="AA2160" s="2" t="s">
        <v>56</v>
      </c>
      <c r="AB2160" s="2" t="s">
        <v>15732</v>
      </c>
      <c r="AC2160" s="2" t="s">
        <v>146</v>
      </c>
      <c r="AD2160" s="2" t="s">
        <v>76</v>
      </c>
      <c r="AE2160" s="5">
        <v>63.14</v>
      </c>
      <c r="AF2160" s="2">
        <v>0</v>
      </c>
      <c r="AG2160" s="2" t="s">
        <v>77</v>
      </c>
      <c r="AH2160" s="2">
        <v>11</v>
      </c>
      <c r="AI2160" s="6" t="str">
        <f t="shared" si="99"/>
        <v>55-64</v>
      </c>
      <c r="AJ2160" s="11">
        <f>YEAR(tbl_LoanData[[#This Row],[Application Date]])</f>
        <v>2024</v>
      </c>
      <c r="AK2160" s="11" t="str">
        <f>TEXT(tbl_LoanData[[#This Row],[Application Date]],"MMMM")</f>
        <v>January</v>
      </c>
      <c r="AL2160" s="12">
        <f>DATE(YEAR(tbl_LoanData[[#This Row],[Application Date]]),MONTH(tbl_LoanData[[#This Row],[Application Date]]),1)</f>
        <v>45292</v>
      </c>
      <c r="AM2160" s="14">
        <f ca="1">IF(AND(tbl_LoanData[[#This Row],[Application Date]]&gt;=EOMONTH(TODAY(),-1)+1,tbl_LoanData[[#This Row],[Application Date]]&lt;=TODAY()),tbl_LoanData[[#This Row],[Loan Amount]],0)</f>
        <v>0</v>
      </c>
      <c r="AN2160" s="14">
        <f>tbl_LoanData[[#This Row],[Amount Paid]]-(Q2160-X2160)</f>
        <v>311440.24</v>
      </c>
      <c r="AO2160" s="14">
        <f>IF(tbl_LoanData[[#This Row],[Application Status]]="Approved",1,0)</f>
        <v>1</v>
      </c>
      <c r="AP2160" s="22" t="str">
        <f t="shared" ca="1" si="100"/>
        <v/>
      </c>
      <c r="AQ2160" s="22" t="str">
        <f t="shared" ca="1" si="101"/>
        <v/>
      </c>
    </row>
    <row r="2161" spans="1:43" ht="14.4" customHeight="1" x14ac:dyDescent="0.3">
      <c r="A2161" s="2" t="s">
        <v>2895</v>
      </c>
      <c r="B2161" s="2" t="s">
        <v>2896</v>
      </c>
      <c r="C2161" s="2" t="s">
        <v>444</v>
      </c>
      <c r="D2161" s="2" t="s">
        <v>134</v>
      </c>
      <c r="E2161" s="2" t="s">
        <v>268</v>
      </c>
      <c r="F2161" s="2">
        <v>26</v>
      </c>
      <c r="G2161" s="2" t="s">
        <v>69</v>
      </c>
      <c r="H2161" s="2" t="s">
        <v>318</v>
      </c>
      <c r="I2161" s="2" t="s">
        <v>42</v>
      </c>
      <c r="J2161" s="3">
        <v>45318</v>
      </c>
      <c r="K2161" s="3">
        <v>45326</v>
      </c>
      <c r="L2161" s="2" t="s">
        <v>40</v>
      </c>
      <c r="M2161" s="2" t="s">
        <v>111</v>
      </c>
      <c r="N2161" s="2" t="s">
        <v>369</v>
      </c>
      <c r="O2161" s="4">
        <v>1271000</v>
      </c>
      <c r="P2161" s="4">
        <v>381400</v>
      </c>
      <c r="Q2161" s="4">
        <v>889600</v>
      </c>
      <c r="R2161" s="2">
        <v>12</v>
      </c>
      <c r="S2161" s="5">
        <v>11.24</v>
      </c>
      <c r="T2161" s="4">
        <v>82465.919999999998</v>
      </c>
      <c r="U2161" s="2" t="s">
        <v>73</v>
      </c>
      <c r="V2161" s="2" t="s">
        <v>33</v>
      </c>
      <c r="W2161" s="4">
        <v>989591.04000000004</v>
      </c>
      <c r="X2161" s="4">
        <v>0</v>
      </c>
      <c r="Y2161" s="4">
        <v>989591.04000000004</v>
      </c>
      <c r="Z2161" s="2">
        <v>0</v>
      </c>
      <c r="AA2161" s="2" t="s">
        <v>56</v>
      </c>
      <c r="AB2161" s="2" t="s">
        <v>15735</v>
      </c>
      <c r="AC2161" s="2" t="s">
        <v>146</v>
      </c>
      <c r="AD2161" s="2" t="s">
        <v>76</v>
      </c>
      <c r="AE2161" s="5">
        <v>69.989999999999995</v>
      </c>
      <c r="AF2161" s="2">
        <v>0</v>
      </c>
      <c r="AG2161" s="2" t="s">
        <v>77</v>
      </c>
      <c r="AH2161" s="2">
        <v>8</v>
      </c>
      <c r="AI2161" s="6" t="str">
        <f t="shared" si="99"/>
        <v>25-34</v>
      </c>
      <c r="AJ2161" s="11">
        <f>YEAR(tbl_LoanData[[#This Row],[Application Date]])</f>
        <v>2024</v>
      </c>
      <c r="AK2161" s="11" t="str">
        <f>TEXT(tbl_LoanData[[#This Row],[Application Date]],"MMMM")</f>
        <v>January</v>
      </c>
      <c r="AL2161" s="12">
        <f>DATE(YEAR(tbl_LoanData[[#This Row],[Application Date]]),MONTH(tbl_LoanData[[#This Row],[Application Date]]),1)</f>
        <v>45292</v>
      </c>
      <c r="AM2161" s="14">
        <f ca="1">IF(AND(tbl_LoanData[[#This Row],[Application Date]]&gt;=EOMONTH(TODAY(),-1)+1,tbl_LoanData[[#This Row],[Application Date]]&lt;=TODAY()),tbl_LoanData[[#This Row],[Loan Amount]],0)</f>
        <v>0</v>
      </c>
      <c r="AN2161" s="14">
        <f>tbl_LoanData[[#This Row],[Amount Paid]]-(Q2161-X2161)</f>
        <v>99991.040000000037</v>
      </c>
      <c r="AO2161" s="14">
        <f>IF(tbl_LoanData[[#This Row],[Application Status]]="Approved",1,0)</f>
        <v>1</v>
      </c>
      <c r="AP2161" s="22" t="str">
        <f t="shared" ca="1" si="100"/>
        <v/>
      </c>
      <c r="AQ2161" s="22" t="str">
        <f t="shared" ca="1" si="101"/>
        <v/>
      </c>
    </row>
    <row r="2162" spans="1:43" ht="14.4" customHeight="1" x14ac:dyDescent="0.3">
      <c r="A2162" s="2" t="s">
        <v>2913</v>
      </c>
      <c r="B2162" s="2" t="s">
        <v>2914</v>
      </c>
      <c r="C2162" s="2" t="s">
        <v>560</v>
      </c>
      <c r="D2162" s="2" t="s">
        <v>182</v>
      </c>
      <c r="E2162" s="2" t="s">
        <v>210</v>
      </c>
      <c r="F2162" s="2">
        <v>47</v>
      </c>
      <c r="G2162" s="2" t="s">
        <v>69</v>
      </c>
      <c r="H2162" s="2" t="s">
        <v>278</v>
      </c>
      <c r="I2162" s="2" t="s">
        <v>45</v>
      </c>
      <c r="J2162" s="3">
        <v>45322</v>
      </c>
      <c r="K2162" s="3">
        <v>45335</v>
      </c>
      <c r="L2162" s="2" t="s">
        <v>36</v>
      </c>
      <c r="M2162" s="2" t="s">
        <v>71</v>
      </c>
      <c r="N2162" s="2" t="s">
        <v>162</v>
      </c>
      <c r="O2162" s="4">
        <v>1157000</v>
      </c>
      <c r="P2162" s="4">
        <v>133700</v>
      </c>
      <c r="Q2162" s="4">
        <v>1023300</v>
      </c>
      <c r="R2162" s="2">
        <v>12</v>
      </c>
      <c r="S2162" s="5">
        <v>14.61</v>
      </c>
      <c r="T2162" s="4">
        <v>97733.68</v>
      </c>
      <c r="U2162" s="2" t="s">
        <v>73</v>
      </c>
      <c r="V2162" s="2" t="s">
        <v>34</v>
      </c>
      <c r="W2162" s="4">
        <v>1075070.48</v>
      </c>
      <c r="X2162" s="4">
        <v>97733.65</v>
      </c>
      <c r="Y2162" s="4">
        <v>1172804.1299999999</v>
      </c>
      <c r="Z2162" s="2">
        <v>28</v>
      </c>
      <c r="AA2162" s="2" t="s">
        <v>57</v>
      </c>
      <c r="AB2162" s="2" t="s">
        <v>15730</v>
      </c>
      <c r="AC2162" s="2" t="s">
        <v>87</v>
      </c>
      <c r="AD2162" s="2" t="s">
        <v>76</v>
      </c>
      <c r="AE2162" s="5">
        <v>88.44</v>
      </c>
      <c r="AF2162" s="2">
        <v>1</v>
      </c>
      <c r="AG2162" s="2" t="s">
        <v>77</v>
      </c>
      <c r="AH2162" s="2">
        <v>13</v>
      </c>
      <c r="AI2162" s="6" t="str">
        <f t="shared" si="99"/>
        <v>45-54</v>
      </c>
      <c r="AJ2162" s="11">
        <f>YEAR(tbl_LoanData[[#This Row],[Application Date]])</f>
        <v>2024</v>
      </c>
      <c r="AK2162" s="11" t="str">
        <f>TEXT(tbl_LoanData[[#This Row],[Application Date]],"MMMM")</f>
        <v>January</v>
      </c>
      <c r="AL2162" s="12">
        <f>DATE(YEAR(tbl_LoanData[[#This Row],[Application Date]]),MONTH(tbl_LoanData[[#This Row],[Application Date]]),1)</f>
        <v>45292</v>
      </c>
      <c r="AM2162" s="14">
        <f ca="1">IF(AND(tbl_LoanData[[#This Row],[Application Date]]&gt;=EOMONTH(TODAY(),-1)+1,tbl_LoanData[[#This Row],[Application Date]]&lt;=TODAY()),tbl_LoanData[[#This Row],[Loan Amount]],0)</f>
        <v>0</v>
      </c>
      <c r="AN2162" s="14">
        <f>tbl_LoanData[[#This Row],[Amount Paid]]-(Q2162-X2162)</f>
        <v>149504.13</v>
      </c>
      <c r="AO2162" s="14">
        <f>IF(tbl_LoanData[[#This Row],[Application Status]]="Approved",1,0)</f>
        <v>1</v>
      </c>
      <c r="AP2162" s="22" t="str">
        <f t="shared" ca="1" si="100"/>
        <v/>
      </c>
      <c r="AQ2162" s="22" t="str">
        <f t="shared" ca="1" si="101"/>
        <v/>
      </c>
    </row>
    <row r="2163" spans="1:43" ht="14.4" customHeight="1" x14ac:dyDescent="0.3">
      <c r="A2163" s="2" t="s">
        <v>2949</v>
      </c>
      <c r="B2163" s="2" t="s">
        <v>2950</v>
      </c>
      <c r="C2163" s="2" t="s">
        <v>1686</v>
      </c>
      <c r="D2163" s="2" t="s">
        <v>81</v>
      </c>
      <c r="E2163" s="2" t="s">
        <v>82</v>
      </c>
      <c r="F2163" s="2">
        <v>32</v>
      </c>
      <c r="G2163" s="2" t="s">
        <v>83</v>
      </c>
      <c r="H2163" s="2" t="s">
        <v>166</v>
      </c>
      <c r="I2163" s="2" t="s">
        <v>46</v>
      </c>
      <c r="J2163" s="3">
        <v>45299</v>
      </c>
      <c r="K2163" s="3">
        <v>45313</v>
      </c>
      <c r="L2163" s="2" t="s">
        <v>40</v>
      </c>
      <c r="M2163" s="2" t="s">
        <v>111</v>
      </c>
      <c r="N2163" s="2" t="s">
        <v>369</v>
      </c>
      <c r="O2163" s="4">
        <v>1544000</v>
      </c>
      <c r="P2163" s="4">
        <v>283900</v>
      </c>
      <c r="Q2163" s="4">
        <v>1260100</v>
      </c>
      <c r="R2163" s="2">
        <v>18</v>
      </c>
      <c r="S2163" s="5">
        <v>13.75</v>
      </c>
      <c r="T2163" s="4">
        <v>84444.2</v>
      </c>
      <c r="U2163" s="2" t="s">
        <v>73</v>
      </c>
      <c r="V2163" s="2" t="s">
        <v>34</v>
      </c>
      <c r="W2163" s="4">
        <v>1435551.4</v>
      </c>
      <c r="X2163" s="4">
        <v>84444.22</v>
      </c>
      <c r="Y2163" s="4">
        <v>1519995.62</v>
      </c>
      <c r="Z2163" s="2">
        <v>28</v>
      </c>
      <c r="AA2163" s="2" t="s">
        <v>57</v>
      </c>
      <c r="AB2163" s="2" t="s">
        <v>15735</v>
      </c>
      <c r="AC2163" s="2" t="s">
        <v>87</v>
      </c>
      <c r="AD2163" s="2" t="s">
        <v>76</v>
      </c>
      <c r="AE2163" s="5">
        <v>81.61</v>
      </c>
      <c r="AF2163" s="2">
        <v>1</v>
      </c>
      <c r="AG2163" s="2" t="s">
        <v>77</v>
      </c>
      <c r="AH2163" s="2">
        <v>14</v>
      </c>
      <c r="AI2163" s="6" t="str">
        <f t="shared" si="99"/>
        <v>25-34</v>
      </c>
      <c r="AJ2163" s="11">
        <f>YEAR(tbl_LoanData[[#This Row],[Application Date]])</f>
        <v>2024</v>
      </c>
      <c r="AK2163" s="11" t="str">
        <f>TEXT(tbl_LoanData[[#This Row],[Application Date]],"MMMM")</f>
        <v>January</v>
      </c>
      <c r="AL2163" s="12">
        <f>DATE(YEAR(tbl_LoanData[[#This Row],[Application Date]]),MONTH(tbl_LoanData[[#This Row],[Application Date]]),1)</f>
        <v>45292</v>
      </c>
      <c r="AM2163" s="14">
        <f ca="1">IF(AND(tbl_LoanData[[#This Row],[Application Date]]&gt;=EOMONTH(TODAY(),-1)+1,tbl_LoanData[[#This Row],[Application Date]]&lt;=TODAY()),tbl_LoanData[[#This Row],[Loan Amount]],0)</f>
        <v>0</v>
      </c>
      <c r="AN2163" s="14">
        <f>tbl_LoanData[[#This Row],[Amount Paid]]-(Q2163-X2163)</f>
        <v>259895.61999999988</v>
      </c>
      <c r="AO2163" s="14">
        <f>IF(tbl_LoanData[[#This Row],[Application Status]]="Approved",1,0)</f>
        <v>1</v>
      </c>
      <c r="AP2163" s="22" t="str">
        <f t="shared" ca="1" si="100"/>
        <v/>
      </c>
      <c r="AQ2163" s="22" t="str">
        <f t="shared" ca="1" si="101"/>
        <v/>
      </c>
    </row>
    <row r="2164" spans="1:43" ht="14.4" customHeight="1" x14ac:dyDescent="0.3">
      <c r="A2164" s="2" t="s">
        <v>2985</v>
      </c>
      <c r="B2164" s="2" t="s">
        <v>2986</v>
      </c>
      <c r="C2164" s="2" t="s">
        <v>277</v>
      </c>
      <c r="D2164" s="2" t="s">
        <v>182</v>
      </c>
      <c r="E2164" s="2" t="s">
        <v>161</v>
      </c>
      <c r="F2164" s="2">
        <v>39</v>
      </c>
      <c r="G2164" s="2" t="s">
        <v>83</v>
      </c>
      <c r="H2164" s="2" t="s">
        <v>103</v>
      </c>
      <c r="I2164" s="2" t="s">
        <v>43</v>
      </c>
      <c r="J2164" s="3">
        <v>45294</v>
      </c>
      <c r="K2164" s="3">
        <v>45303</v>
      </c>
      <c r="L2164" s="2" t="s">
        <v>36</v>
      </c>
      <c r="M2164" s="2" t="s">
        <v>85</v>
      </c>
      <c r="N2164" s="2" t="s">
        <v>671</v>
      </c>
      <c r="O2164" s="4">
        <v>1690000</v>
      </c>
      <c r="P2164" s="4">
        <v>554500</v>
      </c>
      <c r="Q2164" s="4">
        <v>1135500</v>
      </c>
      <c r="R2164" s="2">
        <v>12</v>
      </c>
      <c r="S2164" s="5">
        <v>14.35</v>
      </c>
      <c r="T2164" s="4">
        <v>108203.69</v>
      </c>
      <c r="U2164" s="2" t="s">
        <v>73</v>
      </c>
      <c r="V2164" s="2" t="s">
        <v>33</v>
      </c>
      <c r="W2164" s="4">
        <v>1298444.25</v>
      </c>
      <c r="X2164" s="4">
        <v>0</v>
      </c>
      <c r="Y2164" s="4">
        <v>1298444.25</v>
      </c>
      <c r="Z2164" s="2">
        <v>0</v>
      </c>
      <c r="AA2164" s="2" t="s">
        <v>56</v>
      </c>
      <c r="AB2164" s="2" t="s">
        <v>15727</v>
      </c>
      <c r="AC2164" s="2" t="s">
        <v>75</v>
      </c>
      <c r="AD2164" s="2" t="s">
        <v>76</v>
      </c>
      <c r="AE2164" s="5">
        <v>67.19</v>
      </c>
      <c r="AF2164" s="2">
        <v>0</v>
      </c>
      <c r="AG2164" s="2" t="s">
        <v>77</v>
      </c>
      <c r="AH2164" s="2">
        <v>9</v>
      </c>
      <c r="AI2164" s="6" t="str">
        <f t="shared" si="99"/>
        <v>35-44</v>
      </c>
      <c r="AJ2164" s="11">
        <f>YEAR(tbl_LoanData[[#This Row],[Application Date]])</f>
        <v>2024</v>
      </c>
      <c r="AK2164" s="11" t="str">
        <f>TEXT(tbl_LoanData[[#This Row],[Application Date]],"MMMM")</f>
        <v>January</v>
      </c>
      <c r="AL2164" s="12">
        <f>DATE(YEAR(tbl_LoanData[[#This Row],[Application Date]]),MONTH(tbl_LoanData[[#This Row],[Application Date]]),1)</f>
        <v>45292</v>
      </c>
      <c r="AM2164" s="14">
        <f ca="1">IF(AND(tbl_LoanData[[#This Row],[Application Date]]&gt;=EOMONTH(TODAY(),-1)+1,tbl_LoanData[[#This Row],[Application Date]]&lt;=TODAY()),tbl_LoanData[[#This Row],[Loan Amount]],0)</f>
        <v>0</v>
      </c>
      <c r="AN2164" s="14">
        <f>tbl_LoanData[[#This Row],[Amount Paid]]-(Q2164-X2164)</f>
        <v>162944.25</v>
      </c>
      <c r="AO2164" s="14">
        <f>IF(tbl_LoanData[[#This Row],[Application Status]]="Approved",1,0)</f>
        <v>1</v>
      </c>
      <c r="AP2164" s="22" t="str">
        <f t="shared" ca="1" si="100"/>
        <v/>
      </c>
      <c r="AQ2164" s="22" t="str">
        <f t="shared" ca="1" si="101"/>
        <v/>
      </c>
    </row>
    <row r="2165" spans="1:43" ht="14.4" customHeight="1" x14ac:dyDescent="0.3">
      <c r="A2165" s="2" t="s">
        <v>3009</v>
      </c>
      <c r="B2165" s="2" t="s">
        <v>3010</v>
      </c>
      <c r="C2165" s="2" t="s">
        <v>413</v>
      </c>
      <c r="D2165" s="2" t="s">
        <v>142</v>
      </c>
      <c r="E2165" s="2" t="s">
        <v>134</v>
      </c>
      <c r="F2165" s="2">
        <v>37</v>
      </c>
      <c r="G2165" s="2" t="s">
        <v>83</v>
      </c>
      <c r="H2165" s="2" t="s">
        <v>177</v>
      </c>
      <c r="I2165" s="2" t="s">
        <v>43</v>
      </c>
      <c r="J2165" s="3">
        <v>45303</v>
      </c>
      <c r="K2165" s="3">
        <v>45305</v>
      </c>
      <c r="L2165" s="2" t="s">
        <v>38</v>
      </c>
      <c r="M2165" s="2" t="s">
        <v>85</v>
      </c>
      <c r="N2165" s="2" t="s">
        <v>314</v>
      </c>
      <c r="O2165" s="4">
        <v>1073000</v>
      </c>
      <c r="P2165" s="4">
        <v>182200</v>
      </c>
      <c r="Q2165" s="4">
        <v>890800</v>
      </c>
      <c r="R2165" s="2">
        <v>60</v>
      </c>
      <c r="S2165" s="5">
        <v>10.85</v>
      </c>
      <c r="T2165" s="4">
        <v>22900.98</v>
      </c>
      <c r="U2165" s="2" t="s">
        <v>73</v>
      </c>
      <c r="V2165" s="2" t="s">
        <v>74</v>
      </c>
      <c r="W2165" s="4">
        <v>709930.38</v>
      </c>
      <c r="X2165" s="4">
        <v>664128.62</v>
      </c>
      <c r="Y2165" s="4">
        <v>1374059</v>
      </c>
      <c r="Z2165" s="2">
        <v>0</v>
      </c>
      <c r="AA2165" s="2" t="s">
        <v>56</v>
      </c>
      <c r="AB2165" s="2" t="s">
        <v>15736</v>
      </c>
      <c r="AC2165" s="2" t="s">
        <v>138</v>
      </c>
      <c r="AD2165" s="2" t="s">
        <v>76</v>
      </c>
      <c r="AE2165" s="5">
        <v>83.02</v>
      </c>
      <c r="AF2165" s="2">
        <v>0</v>
      </c>
      <c r="AG2165" s="2" t="s">
        <v>77</v>
      </c>
      <c r="AH2165" s="2">
        <v>2</v>
      </c>
      <c r="AI2165" s="6" t="str">
        <f t="shared" si="99"/>
        <v>35-44</v>
      </c>
      <c r="AJ2165" s="11">
        <f>YEAR(tbl_LoanData[[#This Row],[Application Date]])</f>
        <v>2024</v>
      </c>
      <c r="AK2165" s="11" t="str">
        <f>TEXT(tbl_LoanData[[#This Row],[Application Date]],"MMMM")</f>
        <v>January</v>
      </c>
      <c r="AL2165" s="12">
        <f>DATE(YEAR(tbl_LoanData[[#This Row],[Application Date]]),MONTH(tbl_LoanData[[#This Row],[Application Date]]),1)</f>
        <v>45292</v>
      </c>
      <c r="AM2165" s="14">
        <f ca="1">IF(AND(tbl_LoanData[[#This Row],[Application Date]]&gt;=EOMONTH(TODAY(),-1)+1,tbl_LoanData[[#This Row],[Application Date]]&lt;=TODAY()),tbl_LoanData[[#This Row],[Loan Amount]],0)</f>
        <v>0</v>
      </c>
      <c r="AN2165" s="14">
        <f>tbl_LoanData[[#This Row],[Amount Paid]]-(Q2165-X2165)</f>
        <v>483259</v>
      </c>
      <c r="AO2165" s="14">
        <f>IF(tbl_LoanData[[#This Row],[Application Status]]="Approved",1,0)</f>
        <v>1</v>
      </c>
      <c r="AP2165" s="22" t="str">
        <f t="shared" ca="1" si="100"/>
        <v/>
      </c>
      <c r="AQ2165" s="22" t="str">
        <f t="shared" ca="1" si="101"/>
        <v/>
      </c>
    </row>
    <row r="2166" spans="1:43" ht="14.4" customHeight="1" x14ac:dyDescent="0.3">
      <c r="A2166" s="2" t="s">
        <v>3179</v>
      </c>
      <c r="B2166" s="2" t="s">
        <v>3180</v>
      </c>
      <c r="C2166" s="2" t="s">
        <v>175</v>
      </c>
      <c r="D2166" s="2" t="s">
        <v>101</v>
      </c>
      <c r="E2166" s="2" t="s">
        <v>142</v>
      </c>
      <c r="F2166" s="2">
        <v>41</v>
      </c>
      <c r="G2166" s="2" t="s">
        <v>83</v>
      </c>
      <c r="H2166" s="2" t="s">
        <v>84</v>
      </c>
      <c r="I2166" s="2" t="s">
        <v>45</v>
      </c>
      <c r="J2166" s="3">
        <v>45298</v>
      </c>
      <c r="K2166" s="3">
        <v>45318</v>
      </c>
      <c r="L2166" s="2" t="s">
        <v>39</v>
      </c>
      <c r="M2166" s="2" t="s">
        <v>85</v>
      </c>
      <c r="N2166" s="2" t="s">
        <v>178</v>
      </c>
      <c r="O2166" s="4">
        <v>1410000</v>
      </c>
      <c r="P2166" s="4">
        <v>234100</v>
      </c>
      <c r="Q2166" s="4">
        <v>1175900</v>
      </c>
      <c r="R2166" s="2">
        <v>48</v>
      </c>
      <c r="S2166" s="5">
        <v>10</v>
      </c>
      <c r="T2166" s="4">
        <v>34297.08</v>
      </c>
      <c r="U2166" s="2" t="s">
        <v>73</v>
      </c>
      <c r="V2166" s="2" t="s">
        <v>74</v>
      </c>
      <c r="W2166" s="4">
        <v>1063209.48</v>
      </c>
      <c r="X2166" s="4">
        <v>583050.52</v>
      </c>
      <c r="Y2166" s="4">
        <v>1646260</v>
      </c>
      <c r="Z2166" s="2">
        <v>0</v>
      </c>
      <c r="AA2166" s="2" t="s">
        <v>56</v>
      </c>
      <c r="AB2166" s="2" t="s">
        <v>15735</v>
      </c>
      <c r="AC2166" s="2" t="s">
        <v>138</v>
      </c>
      <c r="AD2166" s="2" t="s">
        <v>76</v>
      </c>
      <c r="AE2166" s="5">
        <v>83.4</v>
      </c>
      <c r="AF2166" s="2">
        <v>0</v>
      </c>
      <c r="AG2166" s="2" t="s">
        <v>77</v>
      </c>
      <c r="AH2166" s="2">
        <v>20</v>
      </c>
      <c r="AI2166" s="6" t="str">
        <f t="shared" si="99"/>
        <v>35-44</v>
      </c>
      <c r="AJ2166" s="11">
        <f>YEAR(tbl_LoanData[[#This Row],[Application Date]])</f>
        <v>2024</v>
      </c>
      <c r="AK2166" s="11" t="str">
        <f>TEXT(tbl_LoanData[[#This Row],[Application Date]],"MMMM")</f>
        <v>January</v>
      </c>
      <c r="AL2166" s="12">
        <f>DATE(YEAR(tbl_LoanData[[#This Row],[Application Date]]),MONTH(tbl_LoanData[[#This Row],[Application Date]]),1)</f>
        <v>45292</v>
      </c>
      <c r="AM2166" s="14">
        <f ca="1">IF(AND(tbl_LoanData[[#This Row],[Application Date]]&gt;=EOMONTH(TODAY(),-1)+1,tbl_LoanData[[#This Row],[Application Date]]&lt;=TODAY()),tbl_LoanData[[#This Row],[Loan Amount]],0)</f>
        <v>0</v>
      </c>
      <c r="AN2166" s="14">
        <f>tbl_LoanData[[#This Row],[Amount Paid]]-(Q2166-X2166)</f>
        <v>470360</v>
      </c>
      <c r="AO2166" s="14">
        <f>IF(tbl_LoanData[[#This Row],[Application Status]]="Approved",1,0)</f>
        <v>1</v>
      </c>
      <c r="AP2166" s="22" t="str">
        <f t="shared" ca="1" si="100"/>
        <v/>
      </c>
      <c r="AQ2166" s="22" t="str">
        <f t="shared" ca="1" si="101"/>
        <v/>
      </c>
    </row>
    <row r="2167" spans="1:43" ht="14.4" customHeight="1" x14ac:dyDescent="0.3">
      <c r="A2167" s="2" t="s">
        <v>3273</v>
      </c>
      <c r="B2167" s="2" t="s">
        <v>3274</v>
      </c>
      <c r="C2167" s="2" t="s">
        <v>141</v>
      </c>
      <c r="D2167" s="2" t="s">
        <v>204</v>
      </c>
      <c r="E2167" s="2" t="s">
        <v>210</v>
      </c>
      <c r="F2167" s="2">
        <v>27</v>
      </c>
      <c r="G2167" s="2" t="s">
        <v>83</v>
      </c>
      <c r="H2167" s="2" t="s">
        <v>119</v>
      </c>
      <c r="I2167" s="2" t="s">
        <v>43</v>
      </c>
      <c r="J2167" s="3">
        <v>45308</v>
      </c>
      <c r="K2167" s="3"/>
      <c r="L2167" s="2" t="s">
        <v>40</v>
      </c>
      <c r="M2167" s="2" t="s">
        <v>111</v>
      </c>
      <c r="N2167" s="2" t="s">
        <v>369</v>
      </c>
      <c r="O2167" s="4">
        <v>831000</v>
      </c>
      <c r="P2167" s="4">
        <v>238900</v>
      </c>
      <c r="Q2167" s="4">
        <v>592100</v>
      </c>
      <c r="R2167" s="2">
        <v>36</v>
      </c>
      <c r="S2167" s="5">
        <v>11.63</v>
      </c>
      <c r="T2167" s="4">
        <v>22185.66</v>
      </c>
      <c r="U2167" s="2" t="s">
        <v>96</v>
      </c>
      <c r="V2167" s="2" t="s">
        <v>97</v>
      </c>
      <c r="W2167" s="4">
        <v>0</v>
      </c>
      <c r="X2167" s="4">
        <v>0</v>
      </c>
      <c r="Y2167" s="4">
        <v>798683.69</v>
      </c>
      <c r="Z2167" s="2">
        <v>0</v>
      </c>
      <c r="AA2167" s="2" t="s">
        <v>97</v>
      </c>
      <c r="AB2167" s="2" t="s">
        <v>15729</v>
      </c>
      <c r="AC2167" s="2" t="s">
        <v>360</v>
      </c>
      <c r="AD2167" s="2" t="s">
        <v>76</v>
      </c>
      <c r="AE2167" s="5">
        <v>71.25</v>
      </c>
      <c r="AF2167" s="2">
        <v>0</v>
      </c>
      <c r="AG2167" s="2" t="s">
        <v>97</v>
      </c>
      <c r="AH2167" s="2"/>
      <c r="AI2167" s="6" t="str">
        <f t="shared" si="99"/>
        <v>25-34</v>
      </c>
      <c r="AJ2167" s="11">
        <f>YEAR(tbl_LoanData[[#This Row],[Application Date]])</f>
        <v>2024</v>
      </c>
      <c r="AK2167" s="11" t="str">
        <f>TEXT(tbl_LoanData[[#This Row],[Application Date]],"MMMM")</f>
        <v>January</v>
      </c>
      <c r="AL2167" s="12">
        <f>DATE(YEAR(tbl_LoanData[[#This Row],[Application Date]]),MONTH(tbl_LoanData[[#This Row],[Application Date]]),1)</f>
        <v>45292</v>
      </c>
      <c r="AM2167" s="14">
        <f ca="1">IF(AND(tbl_LoanData[[#This Row],[Application Date]]&gt;=EOMONTH(TODAY(),-1)+1,tbl_LoanData[[#This Row],[Application Date]]&lt;=TODAY()),tbl_LoanData[[#This Row],[Loan Amount]],0)</f>
        <v>0</v>
      </c>
      <c r="AN2167" s="14">
        <f>tbl_LoanData[[#This Row],[Amount Paid]]-(Q2167-X2167)</f>
        <v>-592100</v>
      </c>
      <c r="AO2167" s="14">
        <f>IF(tbl_LoanData[[#This Row],[Application Status]]="Approved",1,0)</f>
        <v>0</v>
      </c>
      <c r="AP2167" s="22" t="str">
        <f t="shared" ca="1" si="100"/>
        <v/>
      </c>
      <c r="AQ2167" s="22" t="str">
        <f t="shared" ca="1" si="101"/>
        <v/>
      </c>
    </row>
    <row r="2168" spans="1:43" ht="14.4" customHeight="1" x14ac:dyDescent="0.3">
      <c r="A2168" s="2" t="s">
        <v>3385</v>
      </c>
      <c r="B2168" s="2" t="s">
        <v>3386</v>
      </c>
      <c r="C2168" s="2" t="s">
        <v>317</v>
      </c>
      <c r="D2168" s="2" t="s">
        <v>232</v>
      </c>
      <c r="E2168" s="2" t="s">
        <v>117</v>
      </c>
      <c r="F2168" s="2">
        <v>56</v>
      </c>
      <c r="G2168" s="2" t="s">
        <v>83</v>
      </c>
      <c r="H2168" s="2" t="s">
        <v>211</v>
      </c>
      <c r="I2168" s="2" t="s">
        <v>50</v>
      </c>
      <c r="J2168" s="3">
        <v>45310</v>
      </c>
      <c r="K2168" s="3">
        <v>45314</v>
      </c>
      <c r="L2168" s="2" t="s">
        <v>40</v>
      </c>
      <c r="M2168" s="2" t="s">
        <v>71</v>
      </c>
      <c r="N2168" s="2" t="s">
        <v>137</v>
      </c>
      <c r="O2168" s="4">
        <v>1076000</v>
      </c>
      <c r="P2168" s="4">
        <v>231000</v>
      </c>
      <c r="Q2168" s="4">
        <v>845000</v>
      </c>
      <c r="R2168" s="2">
        <v>48</v>
      </c>
      <c r="S2168" s="5">
        <v>6.01</v>
      </c>
      <c r="T2168" s="4">
        <v>21836.21</v>
      </c>
      <c r="U2168" s="2" t="s">
        <v>73</v>
      </c>
      <c r="V2168" s="2" t="s">
        <v>74</v>
      </c>
      <c r="W2168" s="4">
        <v>655086.30000000005</v>
      </c>
      <c r="X2168" s="4">
        <v>393051.7</v>
      </c>
      <c r="Y2168" s="4">
        <v>1048138</v>
      </c>
      <c r="Z2168" s="2">
        <v>32</v>
      </c>
      <c r="AA2168" s="2" t="s">
        <v>58</v>
      </c>
      <c r="AB2168" s="2" t="s">
        <v>15735</v>
      </c>
      <c r="AC2168" s="2" t="s">
        <v>121</v>
      </c>
      <c r="AD2168" s="2" t="s">
        <v>76</v>
      </c>
      <c r="AE2168" s="5">
        <v>78.53</v>
      </c>
      <c r="AF2168" s="2">
        <v>1</v>
      </c>
      <c r="AG2168" s="2" t="s">
        <v>15718</v>
      </c>
      <c r="AH2168" s="2">
        <v>4</v>
      </c>
      <c r="AI2168" s="6" t="str">
        <f t="shared" si="99"/>
        <v>55-64</v>
      </c>
      <c r="AJ2168" s="11">
        <f>YEAR(tbl_LoanData[[#This Row],[Application Date]])</f>
        <v>2024</v>
      </c>
      <c r="AK2168" s="11" t="str">
        <f>TEXT(tbl_LoanData[[#This Row],[Application Date]],"MMMM")</f>
        <v>January</v>
      </c>
      <c r="AL2168" s="12">
        <f>DATE(YEAR(tbl_LoanData[[#This Row],[Application Date]]),MONTH(tbl_LoanData[[#This Row],[Application Date]]),1)</f>
        <v>45292</v>
      </c>
      <c r="AM2168" s="14">
        <f ca="1">IF(AND(tbl_LoanData[[#This Row],[Application Date]]&gt;=EOMONTH(TODAY(),-1)+1,tbl_LoanData[[#This Row],[Application Date]]&lt;=TODAY()),tbl_LoanData[[#This Row],[Loan Amount]],0)</f>
        <v>0</v>
      </c>
      <c r="AN2168" s="14">
        <f>tbl_LoanData[[#This Row],[Amount Paid]]-(Q2168-X2168)</f>
        <v>203138.00000000006</v>
      </c>
      <c r="AO2168" s="14">
        <f>IF(tbl_LoanData[[#This Row],[Application Status]]="Approved",1,0)</f>
        <v>1</v>
      </c>
      <c r="AP2168" s="22" t="str">
        <f t="shared" ca="1" si="100"/>
        <v/>
      </c>
      <c r="AQ2168" s="22" t="str">
        <f t="shared" ca="1" si="101"/>
        <v/>
      </c>
    </row>
    <row r="2169" spans="1:43" ht="14.4" customHeight="1" x14ac:dyDescent="0.3">
      <c r="A2169" s="2" t="s">
        <v>3417</v>
      </c>
      <c r="B2169" s="2" t="s">
        <v>3418</v>
      </c>
      <c r="C2169" s="2" t="s">
        <v>393</v>
      </c>
      <c r="D2169" s="2" t="s">
        <v>268</v>
      </c>
      <c r="E2169" s="2" t="s">
        <v>165</v>
      </c>
      <c r="F2169" s="2">
        <v>37</v>
      </c>
      <c r="G2169" s="2" t="s">
        <v>83</v>
      </c>
      <c r="H2169" s="2" t="s">
        <v>516</v>
      </c>
      <c r="I2169" s="2" t="s">
        <v>53</v>
      </c>
      <c r="J2169" s="3">
        <v>45296</v>
      </c>
      <c r="K2169" s="3"/>
      <c r="L2169" s="2" t="s">
        <v>40</v>
      </c>
      <c r="M2169" s="2" t="s">
        <v>85</v>
      </c>
      <c r="N2169" s="2" t="s">
        <v>86</v>
      </c>
      <c r="O2169" s="4">
        <v>1461000</v>
      </c>
      <c r="P2169" s="4">
        <v>322200</v>
      </c>
      <c r="Q2169" s="4">
        <v>1138800</v>
      </c>
      <c r="R2169" s="2">
        <v>12</v>
      </c>
      <c r="S2169" s="5">
        <v>9.4700000000000006</v>
      </c>
      <c r="T2169" s="4">
        <v>103887.03</v>
      </c>
      <c r="U2169" s="2" t="s">
        <v>113</v>
      </c>
      <c r="V2169" s="2" t="s">
        <v>97</v>
      </c>
      <c r="W2169" s="4">
        <v>0</v>
      </c>
      <c r="X2169" s="4">
        <v>0</v>
      </c>
      <c r="Y2169" s="4">
        <v>1246644.3600000001</v>
      </c>
      <c r="Z2169" s="2">
        <v>0</v>
      </c>
      <c r="AA2169" s="2" t="s">
        <v>97</v>
      </c>
      <c r="AB2169" s="2" t="s">
        <v>15736</v>
      </c>
      <c r="AC2169" s="2" t="s">
        <v>75</v>
      </c>
      <c r="AD2169" s="2" t="s">
        <v>76</v>
      </c>
      <c r="AE2169" s="5">
        <v>77.95</v>
      </c>
      <c r="AF2169" s="2">
        <v>0</v>
      </c>
      <c r="AG2169" s="2" t="s">
        <v>97</v>
      </c>
      <c r="AH2169" s="2"/>
      <c r="AI2169" s="6" t="str">
        <f t="shared" si="99"/>
        <v>35-44</v>
      </c>
      <c r="AJ2169" s="11">
        <f>YEAR(tbl_LoanData[[#This Row],[Application Date]])</f>
        <v>2024</v>
      </c>
      <c r="AK2169" s="11" t="str">
        <f>TEXT(tbl_LoanData[[#This Row],[Application Date]],"MMMM")</f>
        <v>January</v>
      </c>
      <c r="AL2169" s="12">
        <f>DATE(YEAR(tbl_LoanData[[#This Row],[Application Date]]),MONTH(tbl_LoanData[[#This Row],[Application Date]]),1)</f>
        <v>45292</v>
      </c>
      <c r="AM2169" s="14">
        <f ca="1">IF(AND(tbl_LoanData[[#This Row],[Application Date]]&gt;=EOMONTH(TODAY(),-1)+1,tbl_LoanData[[#This Row],[Application Date]]&lt;=TODAY()),tbl_LoanData[[#This Row],[Loan Amount]],0)</f>
        <v>0</v>
      </c>
      <c r="AN2169" s="14">
        <f>tbl_LoanData[[#This Row],[Amount Paid]]-(Q2169-X2169)</f>
        <v>-1138800</v>
      </c>
      <c r="AO2169" s="14">
        <f>IF(tbl_LoanData[[#This Row],[Application Status]]="Approved",1,0)</f>
        <v>0</v>
      </c>
      <c r="AP2169" s="22" t="str">
        <f t="shared" ca="1" si="100"/>
        <v/>
      </c>
      <c r="AQ2169" s="22" t="str">
        <f t="shared" ca="1" si="101"/>
        <v/>
      </c>
    </row>
    <row r="2170" spans="1:43" ht="14.4" customHeight="1" x14ac:dyDescent="0.3">
      <c r="A2170" s="2" t="s">
        <v>3453</v>
      </c>
      <c r="B2170" s="2" t="s">
        <v>3454</v>
      </c>
      <c r="C2170" s="2" t="s">
        <v>66</v>
      </c>
      <c r="D2170" s="2" t="s">
        <v>161</v>
      </c>
      <c r="E2170" s="2" t="s">
        <v>68</v>
      </c>
      <c r="F2170" s="2">
        <v>36</v>
      </c>
      <c r="G2170" s="2" t="s">
        <v>69</v>
      </c>
      <c r="H2170" s="2" t="s">
        <v>93</v>
      </c>
      <c r="I2170" s="2" t="s">
        <v>50</v>
      </c>
      <c r="J2170" s="3">
        <v>45308</v>
      </c>
      <c r="K2170" s="3">
        <v>45321</v>
      </c>
      <c r="L2170" s="2" t="s">
        <v>36</v>
      </c>
      <c r="M2170" s="2" t="s">
        <v>111</v>
      </c>
      <c r="N2170" s="2" t="s">
        <v>350</v>
      </c>
      <c r="O2170" s="4">
        <v>1891000</v>
      </c>
      <c r="P2170" s="4">
        <v>710400</v>
      </c>
      <c r="Q2170" s="4">
        <v>1180600</v>
      </c>
      <c r="R2170" s="2">
        <v>12</v>
      </c>
      <c r="S2170" s="5">
        <v>12.58</v>
      </c>
      <c r="T2170" s="4">
        <v>110759.96</v>
      </c>
      <c r="U2170" s="2" t="s">
        <v>73</v>
      </c>
      <c r="V2170" s="2" t="s">
        <v>33</v>
      </c>
      <c r="W2170" s="4">
        <v>1329119.48</v>
      </c>
      <c r="X2170" s="4">
        <v>0</v>
      </c>
      <c r="Y2170" s="4">
        <v>1329119.48</v>
      </c>
      <c r="Z2170" s="2">
        <v>0</v>
      </c>
      <c r="AA2170" s="2" t="s">
        <v>56</v>
      </c>
      <c r="AB2170" s="2" t="s">
        <v>15734</v>
      </c>
      <c r="AC2170" s="2" t="s">
        <v>332</v>
      </c>
      <c r="AD2170" s="2" t="s">
        <v>76</v>
      </c>
      <c r="AE2170" s="5">
        <v>62.43</v>
      </c>
      <c r="AF2170" s="2">
        <v>0</v>
      </c>
      <c r="AG2170" s="2" t="s">
        <v>77</v>
      </c>
      <c r="AH2170" s="2">
        <v>13</v>
      </c>
      <c r="AI2170" s="6" t="str">
        <f t="shared" si="99"/>
        <v>35-44</v>
      </c>
      <c r="AJ2170" s="11">
        <f>YEAR(tbl_LoanData[[#This Row],[Application Date]])</f>
        <v>2024</v>
      </c>
      <c r="AK2170" s="11" t="str">
        <f>TEXT(tbl_LoanData[[#This Row],[Application Date]],"MMMM")</f>
        <v>January</v>
      </c>
      <c r="AL2170" s="12">
        <f>DATE(YEAR(tbl_LoanData[[#This Row],[Application Date]]),MONTH(tbl_LoanData[[#This Row],[Application Date]]),1)</f>
        <v>45292</v>
      </c>
      <c r="AM2170" s="14">
        <f ca="1">IF(AND(tbl_LoanData[[#This Row],[Application Date]]&gt;=EOMONTH(TODAY(),-1)+1,tbl_LoanData[[#This Row],[Application Date]]&lt;=TODAY()),tbl_LoanData[[#This Row],[Loan Amount]],0)</f>
        <v>0</v>
      </c>
      <c r="AN2170" s="14">
        <f>tbl_LoanData[[#This Row],[Amount Paid]]-(Q2170-X2170)</f>
        <v>148519.47999999998</v>
      </c>
      <c r="AO2170" s="14">
        <f>IF(tbl_LoanData[[#This Row],[Application Status]]="Approved",1,0)</f>
        <v>1</v>
      </c>
      <c r="AP2170" s="22" t="str">
        <f t="shared" ca="1" si="100"/>
        <v/>
      </c>
      <c r="AQ2170" s="22" t="str">
        <f t="shared" ca="1" si="101"/>
        <v/>
      </c>
    </row>
    <row r="2171" spans="1:43" ht="14.4" customHeight="1" x14ac:dyDescent="0.3">
      <c r="A2171" s="2" t="s">
        <v>3499</v>
      </c>
      <c r="B2171" s="2" t="s">
        <v>3500</v>
      </c>
      <c r="C2171" s="2" t="s">
        <v>133</v>
      </c>
      <c r="D2171" s="2" t="s">
        <v>82</v>
      </c>
      <c r="E2171" s="2" t="s">
        <v>293</v>
      </c>
      <c r="F2171" s="2">
        <v>54</v>
      </c>
      <c r="G2171" s="2" t="s">
        <v>69</v>
      </c>
      <c r="H2171" s="2" t="s">
        <v>93</v>
      </c>
      <c r="I2171" s="2" t="s">
        <v>50</v>
      </c>
      <c r="J2171" s="3">
        <v>45296</v>
      </c>
      <c r="K2171" s="3"/>
      <c r="L2171" s="2" t="s">
        <v>40</v>
      </c>
      <c r="M2171" s="2" t="s">
        <v>94</v>
      </c>
      <c r="N2171" s="2" t="s">
        <v>95</v>
      </c>
      <c r="O2171" s="4">
        <v>875000</v>
      </c>
      <c r="P2171" s="4">
        <v>107400</v>
      </c>
      <c r="Q2171" s="4">
        <v>767600</v>
      </c>
      <c r="R2171" s="2">
        <v>48</v>
      </c>
      <c r="S2171" s="5">
        <v>7.78</v>
      </c>
      <c r="T2171" s="4">
        <v>20968.27</v>
      </c>
      <c r="U2171" s="2" t="s">
        <v>113</v>
      </c>
      <c r="V2171" s="2" t="s">
        <v>97</v>
      </c>
      <c r="W2171" s="4">
        <v>0</v>
      </c>
      <c r="X2171" s="4">
        <v>0</v>
      </c>
      <c r="Y2171" s="4">
        <v>1006477.12</v>
      </c>
      <c r="Z2171" s="2">
        <v>0</v>
      </c>
      <c r="AA2171" s="2" t="s">
        <v>97</v>
      </c>
      <c r="AB2171" s="2" t="s">
        <v>15736</v>
      </c>
      <c r="AC2171" s="2" t="s">
        <v>106</v>
      </c>
      <c r="AD2171" s="2" t="s">
        <v>76</v>
      </c>
      <c r="AE2171" s="5">
        <v>87.73</v>
      </c>
      <c r="AF2171" s="2">
        <v>0</v>
      </c>
      <c r="AG2171" s="2" t="s">
        <v>97</v>
      </c>
      <c r="AH2171" s="2"/>
      <c r="AI2171" s="6" t="str">
        <f t="shared" si="99"/>
        <v>45-54</v>
      </c>
      <c r="AJ2171" s="11">
        <f>YEAR(tbl_LoanData[[#This Row],[Application Date]])</f>
        <v>2024</v>
      </c>
      <c r="AK2171" s="11" t="str">
        <f>TEXT(tbl_LoanData[[#This Row],[Application Date]],"MMMM")</f>
        <v>January</v>
      </c>
      <c r="AL2171" s="12">
        <f>DATE(YEAR(tbl_LoanData[[#This Row],[Application Date]]),MONTH(tbl_LoanData[[#This Row],[Application Date]]),1)</f>
        <v>45292</v>
      </c>
      <c r="AM2171" s="14">
        <f ca="1">IF(AND(tbl_LoanData[[#This Row],[Application Date]]&gt;=EOMONTH(TODAY(),-1)+1,tbl_LoanData[[#This Row],[Application Date]]&lt;=TODAY()),tbl_LoanData[[#This Row],[Loan Amount]],0)</f>
        <v>0</v>
      </c>
      <c r="AN2171" s="14">
        <f>tbl_LoanData[[#This Row],[Amount Paid]]-(Q2171-X2171)</f>
        <v>-767600</v>
      </c>
      <c r="AO2171" s="14">
        <f>IF(tbl_LoanData[[#This Row],[Application Status]]="Approved",1,0)</f>
        <v>0</v>
      </c>
      <c r="AP2171" s="22" t="str">
        <f t="shared" ca="1" si="100"/>
        <v/>
      </c>
      <c r="AQ2171" s="22" t="str">
        <f t="shared" ca="1" si="101"/>
        <v/>
      </c>
    </row>
    <row r="2172" spans="1:43" ht="14.4" customHeight="1" x14ac:dyDescent="0.3">
      <c r="A2172" s="2" t="s">
        <v>3583</v>
      </c>
      <c r="B2172" s="2" t="s">
        <v>3584</v>
      </c>
      <c r="C2172" s="2" t="s">
        <v>1686</v>
      </c>
      <c r="D2172" s="2" t="s">
        <v>101</v>
      </c>
      <c r="E2172" s="2" t="s">
        <v>183</v>
      </c>
      <c r="F2172" s="2">
        <v>42</v>
      </c>
      <c r="G2172" s="2" t="s">
        <v>83</v>
      </c>
      <c r="H2172" s="2" t="s">
        <v>156</v>
      </c>
      <c r="I2172" s="2" t="s">
        <v>45</v>
      </c>
      <c r="J2172" s="3">
        <v>45310</v>
      </c>
      <c r="K2172" s="3">
        <v>45321</v>
      </c>
      <c r="L2172" s="2" t="s">
        <v>37</v>
      </c>
      <c r="M2172" s="2" t="s">
        <v>199</v>
      </c>
      <c r="N2172" s="2" t="s">
        <v>319</v>
      </c>
      <c r="O2172" s="4">
        <v>215000</v>
      </c>
      <c r="P2172" s="4">
        <v>77400</v>
      </c>
      <c r="Q2172" s="4">
        <v>137600</v>
      </c>
      <c r="R2172" s="2">
        <v>60</v>
      </c>
      <c r="S2172" s="5">
        <v>9.35</v>
      </c>
      <c r="T2172" s="4">
        <v>3365.47</v>
      </c>
      <c r="U2172" s="2" t="s">
        <v>73</v>
      </c>
      <c r="V2172" s="2" t="s">
        <v>74</v>
      </c>
      <c r="W2172" s="4">
        <v>104329.57</v>
      </c>
      <c r="X2172" s="4">
        <v>97598.43</v>
      </c>
      <c r="Y2172" s="4">
        <v>201928</v>
      </c>
      <c r="Z2172" s="2">
        <v>0</v>
      </c>
      <c r="AA2172" s="2" t="s">
        <v>56</v>
      </c>
      <c r="AB2172" s="2" t="s">
        <v>15731</v>
      </c>
      <c r="AC2172" s="2" t="s">
        <v>121</v>
      </c>
      <c r="AD2172" s="2" t="s">
        <v>76</v>
      </c>
      <c r="AE2172" s="5">
        <v>64</v>
      </c>
      <c r="AF2172" s="2">
        <v>0</v>
      </c>
      <c r="AG2172" s="2" t="s">
        <v>77</v>
      </c>
      <c r="AH2172" s="2">
        <v>11</v>
      </c>
      <c r="AI2172" s="6" t="str">
        <f t="shared" si="99"/>
        <v>35-44</v>
      </c>
      <c r="AJ2172" s="11">
        <f>YEAR(tbl_LoanData[[#This Row],[Application Date]])</f>
        <v>2024</v>
      </c>
      <c r="AK2172" s="11" t="str">
        <f>TEXT(tbl_LoanData[[#This Row],[Application Date]],"MMMM")</f>
        <v>January</v>
      </c>
      <c r="AL2172" s="12">
        <f>DATE(YEAR(tbl_LoanData[[#This Row],[Application Date]]),MONTH(tbl_LoanData[[#This Row],[Application Date]]),1)</f>
        <v>45292</v>
      </c>
      <c r="AM2172" s="14">
        <f ca="1">IF(AND(tbl_LoanData[[#This Row],[Application Date]]&gt;=EOMONTH(TODAY(),-1)+1,tbl_LoanData[[#This Row],[Application Date]]&lt;=TODAY()),tbl_LoanData[[#This Row],[Loan Amount]],0)</f>
        <v>0</v>
      </c>
      <c r="AN2172" s="14">
        <f>tbl_LoanData[[#This Row],[Amount Paid]]-(Q2172-X2172)</f>
        <v>64328</v>
      </c>
      <c r="AO2172" s="14">
        <f>IF(tbl_LoanData[[#This Row],[Application Status]]="Approved",1,0)</f>
        <v>1</v>
      </c>
      <c r="AP2172" s="22" t="str">
        <f t="shared" ca="1" si="100"/>
        <v/>
      </c>
      <c r="AQ2172" s="22" t="str">
        <f t="shared" ca="1" si="101"/>
        <v/>
      </c>
    </row>
    <row r="2173" spans="1:43" ht="14.4" customHeight="1" x14ac:dyDescent="0.3">
      <c r="A2173" s="2" t="s">
        <v>3679</v>
      </c>
      <c r="B2173" s="2" t="s">
        <v>3680</v>
      </c>
      <c r="C2173" s="2" t="s">
        <v>809</v>
      </c>
      <c r="D2173" s="2" t="s">
        <v>134</v>
      </c>
      <c r="E2173" s="2" t="s">
        <v>255</v>
      </c>
      <c r="F2173" s="2">
        <v>31</v>
      </c>
      <c r="G2173" s="2" t="s">
        <v>69</v>
      </c>
      <c r="H2173" s="2" t="s">
        <v>307</v>
      </c>
      <c r="I2173" s="2" t="s">
        <v>43</v>
      </c>
      <c r="J2173" s="3">
        <v>45319</v>
      </c>
      <c r="K2173" s="3">
        <v>45332</v>
      </c>
      <c r="L2173" s="2" t="s">
        <v>40</v>
      </c>
      <c r="M2173" s="2" t="s">
        <v>85</v>
      </c>
      <c r="N2173" s="2" t="s">
        <v>274</v>
      </c>
      <c r="O2173" s="4">
        <v>1108000</v>
      </c>
      <c r="P2173" s="4">
        <v>381900</v>
      </c>
      <c r="Q2173" s="4">
        <v>726100</v>
      </c>
      <c r="R2173" s="2">
        <v>48</v>
      </c>
      <c r="S2173" s="5">
        <v>7.91</v>
      </c>
      <c r="T2173" s="4">
        <v>19913.29</v>
      </c>
      <c r="U2173" s="2" t="s">
        <v>73</v>
      </c>
      <c r="V2173" s="2" t="s">
        <v>74</v>
      </c>
      <c r="W2173" s="4">
        <v>557572.12</v>
      </c>
      <c r="X2173" s="4">
        <v>398265.92</v>
      </c>
      <c r="Y2173" s="4">
        <v>955838.04</v>
      </c>
      <c r="Z2173" s="2">
        <v>62</v>
      </c>
      <c r="AA2173" s="2" t="s">
        <v>59</v>
      </c>
      <c r="AB2173" s="2" t="s">
        <v>15730</v>
      </c>
      <c r="AC2173" s="2" t="s">
        <v>75</v>
      </c>
      <c r="AD2173" s="2" t="s">
        <v>76</v>
      </c>
      <c r="AE2173" s="5">
        <v>65.53</v>
      </c>
      <c r="AF2173" s="2">
        <v>2</v>
      </c>
      <c r="AG2173" s="2" t="s">
        <v>130</v>
      </c>
      <c r="AH2173" s="2">
        <v>13</v>
      </c>
      <c r="AI2173" s="6" t="str">
        <f t="shared" si="99"/>
        <v>25-34</v>
      </c>
      <c r="AJ2173" s="11">
        <f>YEAR(tbl_LoanData[[#This Row],[Application Date]])</f>
        <v>2024</v>
      </c>
      <c r="AK2173" s="11" t="str">
        <f>TEXT(tbl_LoanData[[#This Row],[Application Date]],"MMMM")</f>
        <v>January</v>
      </c>
      <c r="AL2173" s="12">
        <f>DATE(YEAR(tbl_LoanData[[#This Row],[Application Date]]),MONTH(tbl_LoanData[[#This Row],[Application Date]]),1)</f>
        <v>45292</v>
      </c>
      <c r="AM2173" s="14">
        <f ca="1">IF(AND(tbl_LoanData[[#This Row],[Application Date]]&gt;=EOMONTH(TODAY(),-1)+1,tbl_LoanData[[#This Row],[Application Date]]&lt;=TODAY()),tbl_LoanData[[#This Row],[Loan Amount]],0)</f>
        <v>0</v>
      </c>
      <c r="AN2173" s="14">
        <f>tbl_LoanData[[#This Row],[Amount Paid]]-(Q2173-X2173)</f>
        <v>229738.03999999998</v>
      </c>
      <c r="AO2173" s="14">
        <f>IF(tbl_LoanData[[#This Row],[Application Status]]="Approved",1,0)</f>
        <v>1</v>
      </c>
      <c r="AP2173" s="22" t="str">
        <f t="shared" ca="1" si="100"/>
        <v/>
      </c>
      <c r="AQ2173" s="22" t="str">
        <f t="shared" ca="1" si="101"/>
        <v/>
      </c>
    </row>
    <row r="2174" spans="1:43" ht="14.4" customHeight="1" x14ac:dyDescent="0.3">
      <c r="A2174" s="2" t="s">
        <v>3717</v>
      </c>
      <c r="B2174" s="2" t="s">
        <v>3718</v>
      </c>
      <c r="C2174" s="2" t="s">
        <v>188</v>
      </c>
      <c r="D2174" s="2" t="s">
        <v>142</v>
      </c>
      <c r="E2174" s="2" t="s">
        <v>102</v>
      </c>
      <c r="F2174" s="2">
        <v>46</v>
      </c>
      <c r="G2174" s="2" t="s">
        <v>69</v>
      </c>
      <c r="H2174" s="2" t="s">
        <v>233</v>
      </c>
      <c r="I2174" s="2" t="s">
        <v>46</v>
      </c>
      <c r="J2174" s="3">
        <v>45303</v>
      </c>
      <c r="K2174" s="3">
        <v>45306</v>
      </c>
      <c r="L2174" s="2" t="s">
        <v>40</v>
      </c>
      <c r="M2174" s="2" t="s">
        <v>111</v>
      </c>
      <c r="N2174" s="2" t="s">
        <v>120</v>
      </c>
      <c r="O2174" s="4">
        <v>1349000</v>
      </c>
      <c r="P2174" s="4">
        <v>474800</v>
      </c>
      <c r="Q2174" s="4">
        <v>874200</v>
      </c>
      <c r="R2174" s="2">
        <v>36</v>
      </c>
      <c r="S2174" s="5">
        <v>12.17</v>
      </c>
      <c r="T2174" s="4">
        <v>33149.18</v>
      </c>
      <c r="U2174" s="2" t="s">
        <v>73</v>
      </c>
      <c r="V2174" s="2" t="s">
        <v>74</v>
      </c>
      <c r="W2174" s="4">
        <v>994475.4</v>
      </c>
      <c r="X2174" s="4">
        <v>198895.02</v>
      </c>
      <c r="Y2174" s="4">
        <v>1193370.42</v>
      </c>
      <c r="Z2174" s="2">
        <v>29</v>
      </c>
      <c r="AA2174" s="2" t="s">
        <v>57</v>
      </c>
      <c r="AB2174" s="2" t="s">
        <v>15730</v>
      </c>
      <c r="AC2174" s="2" t="s">
        <v>106</v>
      </c>
      <c r="AD2174" s="2" t="s">
        <v>76</v>
      </c>
      <c r="AE2174" s="5">
        <v>64.8</v>
      </c>
      <c r="AF2174" s="2">
        <v>1</v>
      </c>
      <c r="AG2174" s="2" t="s">
        <v>77</v>
      </c>
      <c r="AH2174" s="2">
        <v>3</v>
      </c>
      <c r="AI2174" s="6" t="str">
        <f t="shared" si="99"/>
        <v>45-54</v>
      </c>
      <c r="AJ2174" s="11">
        <f>YEAR(tbl_LoanData[[#This Row],[Application Date]])</f>
        <v>2024</v>
      </c>
      <c r="AK2174" s="11" t="str">
        <f>TEXT(tbl_LoanData[[#This Row],[Application Date]],"MMMM")</f>
        <v>January</v>
      </c>
      <c r="AL2174" s="12">
        <f>DATE(YEAR(tbl_LoanData[[#This Row],[Application Date]]),MONTH(tbl_LoanData[[#This Row],[Application Date]]),1)</f>
        <v>45292</v>
      </c>
      <c r="AM2174" s="14">
        <f ca="1">IF(AND(tbl_LoanData[[#This Row],[Application Date]]&gt;=EOMONTH(TODAY(),-1)+1,tbl_LoanData[[#This Row],[Application Date]]&lt;=TODAY()),tbl_LoanData[[#This Row],[Loan Amount]],0)</f>
        <v>0</v>
      </c>
      <c r="AN2174" s="14">
        <f>tbl_LoanData[[#This Row],[Amount Paid]]-(Q2174-X2174)</f>
        <v>319170.42000000004</v>
      </c>
      <c r="AO2174" s="14">
        <f>IF(tbl_LoanData[[#This Row],[Application Status]]="Approved",1,0)</f>
        <v>1</v>
      </c>
      <c r="AP2174" s="22" t="str">
        <f t="shared" ca="1" si="100"/>
        <v/>
      </c>
      <c r="AQ2174" s="22" t="str">
        <f t="shared" ca="1" si="101"/>
        <v/>
      </c>
    </row>
    <row r="2175" spans="1:43" ht="14.4" customHeight="1" x14ac:dyDescent="0.3">
      <c r="A2175" s="2" t="s">
        <v>4009</v>
      </c>
      <c r="B2175" s="2" t="s">
        <v>4010</v>
      </c>
      <c r="C2175" s="2" t="s">
        <v>338</v>
      </c>
      <c r="D2175" s="2" t="s">
        <v>134</v>
      </c>
      <c r="E2175" s="2" t="s">
        <v>118</v>
      </c>
      <c r="F2175" s="2">
        <v>31</v>
      </c>
      <c r="G2175" s="2" t="s">
        <v>83</v>
      </c>
      <c r="H2175" s="2" t="s">
        <v>298</v>
      </c>
      <c r="I2175" s="2" t="s">
        <v>43</v>
      </c>
      <c r="J2175" s="3">
        <v>45305</v>
      </c>
      <c r="K2175" s="3">
        <v>45307</v>
      </c>
      <c r="L2175" s="2" t="s">
        <v>38</v>
      </c>
      <c r="M2175" s="2" t="s">
        <v>85</v>
      </c>
      <c r="N2175" s="2" t="s">
        <v>314</v>
      </c>
      <c r="O2175" s="4">
        <v>1573000</v>
      </c>
      <c r="P2175" s="4">
        <v>622800</v>
      </c>
      <c r="Q2175" s="4">
        <v>950200</v>
      </c>
      <c r="R2175" s="2">
        <v>12</v>
      </c>
      <c r="S2175" s="5">
        <v>12.62</v>
      </c>
      <c r="T2175" s="4">
        <v>89176.27</v>
      </c>
      <c r="U2175" s="2" t="s">
        <v>73</v>
      </c>
      <c r="V2175" s="2" t="s">
        <v>34</v>
      </c>
      <c r="W2175" s="4">
        <v>980938.97</v>
      </c>
      <c r="X2175" s="4">
        <v>89176.27</v>
      </c>
      <c r="Y2175" s="4">
        <v>1070115.24</v>
      </c>
      <c r="Z2175" s="2">
        <v>29</v>
      </c>
      <c r="AA2175" s="2" t="s">
        <v>57</v>
      </c>
      <c r="AB2175" s="2" t="s">
        <v>15728</v>
      </c>
      <c r="AC2175" s="2" t="s">
        <v>129</v>
      </c>
      <c r="AD2175" s="2" t="s">
        <v>76</v>
      </c>
      <c r="AE2175" s="5">
        <v>60.41</v>
      </c>
      <c r="AF2175" s="2">
        <v>1</v>
      </c>
      <c r="AG2175" s="2" t="s">
        <v>77</v>
      </c>
      <c r="AH2175" s="2">
        <v>2</v>
      </c>
      <c r="AI2175" s="6" t="str">
        <f t="shared" si="99"/>
        <v>25-34</v>
      </c>
      <c r="AJ2175" s="11">
        <f>YEAR(tbl_LoanData[[#This Row],[Application Date]])</f>
        <v>2024</v>
      </c>
      <c r="AK2175" s="11" t="str">
        <f>TEXT(tbl_LoanData[[#This Row],[Application Date]],"MMMM")</f>
        <v>January</v>
      </c>
      <c r="AL2175" s="12">
        <f>DATE(YEAR(tbl_LoanData[[#This Row],[Application Date]]),MONTH(tbl_LoanData[[#This Row],[Application Date]]),1)</f>
        <v>45292</v>
      </c>
      <c r="AM2175" s="14">
        <f ca="1">IF(AND(tbl_LoanData[[#This Row],[Application Date]]&gt;=EOMONTH(TODAY(),-1)+1,tbl_LoanData[[#This Row],[Application Date]]&lt;=TODAY()),tbl_LoanData[[#This Row],[Loan Amount]],0)</f>
        <v>0</v>
      </c>
      <c r="AN2175" s="14">
        <f>tbl_LoanData[[#This Row],[Amount Paid]]-(Q2175-X2175)</f>
        <v>119915.23999999999</v>
      </c>
      <c r="AO2175" s="14">
        <f>IF(tbl_LoanData[[#This Row],[Application Status]]="Approved",1,0)</f>
        <v>1</v>
      </c>
      <c r="AP2175" s="22" t="str">
        <f t="shared" ca="1" si="100"/>
        <v/>
      </c>
      <c r="AQ2175" s="22" t="str">
        <f t="shared" ca="1" si="101"/>
        <v/>
      </c>
    </row>
    <row r="2176" spans="1:43" ht="14.4" customHeight="1" x14ac:dyDescent="0.3">
      <c r="A2176" s="2" t="s">
        <v>4035</v>
      </c>
      <c r="B2176" s="2" t="s">
        <v>4036</v>
      </c>
      <c r="C2176" s="2" t="s">
        <v>343</v>
      </c>
      <c r="D2176" s="2" t="s">
        <v>161</v>
      </c>
      <c r="E2176" s="2" t="s">
        <v>135</v>
      </c>
      <c r="F2176" s="2">
        <v>48</v>
      </c>
      <c r="G2176" s="2" t="s">
        <v>69</v>
      </c>
      <c r="H2176" s="2" t="s">
        <v>259</v>
      </c>
      <c r="I2176" s="2" t="s">
        <v>43</v>
      </c>
      <c r="J2176" s="3">
        <v>45303</v>
      </c>
      <c r="K2176" s="3">
        <v>45318</v>
      </c>
      <c r="L2176" s="2" t="s">
        <v>40</v>
      </c>
      <c r="M2176" s="2" t="s">
        <v>71</v>
      </c>
      <c r="N2176" s="2" t="s">
        <v>137</v>
      </c>
      <c r="O2176" s="4">
        <v>1225000</v>
      </c>
      <c r="P2176" s="4">
        <v>200700</v>
      </c>
      <c r="Q2176" s="4">
        <v>1024300</v>
      </c>
      <c r="R2176" s="2">
        <v>24</v>
      </c>
      <c r="S2176" s="5">
        <v>6.31</v>
      </c>
      <c r="T2176" s="4">
        <v>48065.279999999999</v>
      </c>
      <c r="U2176" s="2" t="s">
        <v>73</v>
      </c>
      <c r="V2176" s="2" t="s">
        <v>35</v>
      </c>
      <c r="W2176" s="4">
        <v>817109.76</v>
      </c>
      <c r="X2176" s="4">
        <v>336456.9</v>
      </c>
      <c r="Y2176" s="4">
        <v>1153566.6599999999</v>
      </c>
      <c r="Z2176" s="2">
        <v>210</v>
      </c>
      <c r="AA2176" s="2" t="s">
        <v>60</v>
      </c>
      <c r="AB2176" s="2" t="s">
        <v>15728</v>
      </c>
      <c r="AC2176" s="2" t="s">
        <v>87</v>
      </c>
      <c r="AD2176" s="2" t="s">
        <v>76</v>
      </c>
      <c r="AE2176" s="5">
        <v>83.62</v>
      </c>
      <c r="AF2176" s="2">
        <v>7</v>
      </c>
      <c r="AG2176" s="2" t="s">
        <v>130</v>
      </c>
      <c r="AH2176" s="2">
        <v>15</v>
      </c>
      <c r="AI2176" s="6" t="str">
        <f t="shared" si="99"/>
        <v>45-54</v>
      </c>
      <c r="AJ2176" s="11">
        <f>YEAR(tbl_LoanData[[#This Row],[Application Date]])</f>
        <v>2024</v>
      </c>
      <c r="AK2176" s="11" t="str">
        <f>TEXT(tbl_LoanData[[#This Row],[Application Date]],"MMMM")</f>
        <v>January</v>
      </c>
      <c r="AL2176" s="12">
        <f>DATE(YEAR(tbl_LoanData[[#This Row],[Application Date]]),MONTH(tbl_LoanData[[#This Row],[Application Date]]),1)</f>
        <v>45292</v>
      </c>
      <c r="AM2176" s="14">
        <f ca="1">IF(AND(tbl_LoanData[[#This Row],[Application Date]]&gt;=EOMONTH(TODAY(),-1)+1,tbl_LoanData[[#This Row],[Application Date]]&lt;=TODAY()),tbl_LoanData[[#This Row],[Loan Amount]],0)</f>
        <v>0</v>
      </c>
      <c r="AN2176" s="14">
        <f>tbl_LoanData[[#This Row],[Amount Paid]]-(Q2176-X2176)</f>
        <v>129266.66000000003</v>
      </c>
      <c r="AO2176" s="14">
        <f>IF(tbl_LoanData[[#This Row],[Application Status]]="Approved",1,0)</f>
        <v>1</v>
      </c>
      <c r="AP2176" s="22" t="str">
        <f t="shared" ca="1" si="100"/>
        <v/>
      </c>
      <c r="AQ2176" s="22" t="str">
        <f t="shared" ca="1" si="101"/>
        <v/>
      </c>
    </row>
    <row r="2177" spans="1:43" ht="14.4" customHeight="1" x14ac:dyDescent="0.3">
      <c r="A2177" s="2" t="s">
        <v>4077</v>
      </c>
      <c r="B2177" s="2" t="s">
        <v>4078</v>
      </c>
      <c r="C2177" s="2" t="s">
        <v>356</v>
      </c>
      <c r="D2177" s="2" t="s">
        <v>81</v>
      </c>
      <c r="E2177" s="2" t="s">
        <v>161</v>
      </c>
      <c r="F2177" s="2">
        <v>56</v>
      </c>
      <c r="G2177" s="2" t="s">
        <v>69</v>
      </c>
      <c r="H2177" s="2" t="s">
        <v>110</v>
      </c>
      <c r="I2177" s="2" t="s">
        <v>46</v>
      </c>
      <c r="J2177" s="3">
        <v>45312</v>
      </c>
      <c r="K2177" s="3"/>
      <c r="L2177" s="2" t="s">
        <v>40</v>
      </c>
      <c r="M2177" s="2" t="s">
        <v>94</v>
      </c>
      <c r="N2177" s="2" t="s">
        <v>95</v>
      </c>
      <c r="O2177" s="4">
        <v>1122000</v>
      </c>
      <c r="P2177" s="4">
        <v>142600</v>
      </c>
      <c r="Q2177" s="4">
        <v>979400</v>
      </c>
      <c r="R2177" s="2">
        <v>18</v>
      </c>
      <c r="S2177" s="5">
        <v>6.35</v>
      </c>
      <c r="T2177" s="4">
        <v>59593.77</v>
      </c>
      <c r="U2177" s="2" t="s">
        <v>96</v>
      </c>
      <c r="V2177" s="2" t="s">
        <v>97</v>
      </c>
      <c r="W2177" s="4">
        <v>0</v>
      </c>
      <c r="X2177" s="4">
        <v>0</v>
      </c>
      <c r="Y2177" s="4">
        <v>1072687.8500000001</v>
      </c>
      <c r="Z2177" s="2">
        <v>0</v>
      </c>
      <c r="AA2177" s="2" t="s">
        <v>97</v>
      </c>
      <c r="AB2177" s="2" t="s">
        <v>15735</v>
      </c>
      <c r="AC2177" s="2" t="s">
        <v>213</v>
      </c>
      <c r="AD2177" s="2" t="s">
        <v>76</v>
      </c>
      <c r="AE2177" s="5">
        <v>87.29</v>
      </c>
      <c r="AF2177" s="2">
        <v>0</v>
      </c>
      <c r="AG2177" s="2" t="s">
        <v>97</v>
      </c>
      <c r="AH2177" s="2"/>
      <c r="AI2177" s="6" t="str">
        <f t="shared" si="99"/>
        <v>55-64</v>
      </c>
      <c r="AJ2177" s="11">
        <f>YEAR(tbl_LoanData[[#This Row],[Application Date]])</f>
        <v>2024</v>
      </c>
      <c r="AK2177" s="11" t="str">
        <f>TEXT(tbl_LoanData[[#This Row],[Application Date]],"MMMM")</f>
        <v>January</v>
      </c>
      <c r="AL2177" s="12">
        <f>DATE(YEAR(tbl_LoanData[[#This Row],[Application Date]]),MONTH(tbl_LoanData[[#This Row],[Application Date]]),1)</f>
        <v>45292</v>
      </c>
      <c r="AM2177" s="14">
        <f ca="1">IF(AND(tbl_LoanData[[#This Row],[Application Date]]&gt;=EOMONTH(TODAY(),-1)+1,tbl_LoanData[[#This Row],[Application Date]]&lt;=TODAY()),tbl_LoanData[[#This Row],[Loan Amount]],0)</f>
        <v>0</v>
      </c>
      <c r="AN2177" s="14">
        <f>tbl_LoanData[[#This Row],[Amount Paid]]-(Q2177-X2177)</f>
        <v>-979400</v>
      </c>
      <c r="AO2177" s="14">
        <f>IF(tbl_LoanData[[#This Row],[Application Status]]="Approved",1,0)</f>
        <v>0</v>
      </c>
      <c r="AP2177" s="22" t="str">
        <f t="shared" ca="1" si="100"/>
        <v/>
      </c>
      <c r="AQ2177" s="22" t="str">
        <f t="shared" ca="1" si="101"/>
        <v/>
      </c>
    </row>
    <row r="2178" spans="1:43" x14ac:dyDescent="0.3">
      <c r="A2178" s="2" t="s">
        <v>4095</v>
      </c>
      <c r="B2178" s="2" t="s">
        <v>4096</v>
      </c>
      <c r="C2178" s="2" t="s">
        <v>227</v>
      </c>
      <c r="D2178" s="2" t="s">
        <v>254</v>
      </c>
      <c r="E2178" s="2" t="s">
        <v>190</v>
      </c>
      <c r="F2178" s="2">
        <v>62</v>
      </c>
      <c r="G2178" s="2" t="s">
        <v>69</v>
      </c>
      <c r="H2178" s="2" t="s">
        <v>143</v>
      </c>
      <c r="I2178" s="2" t="s">
        <v>46</v>
      </c>
      <c r="J2178" s="3">
        <v>45298</v>
      </c>
      <c r="K2178" s="3">
        <v>45315</v>
      </c>
      <c r="L2178" s="2" t="s">
        <v>39</v>
      </c>
      <c r="M2178" s="2" t="s">
        <v>94</v>
      </c>
      <c r="N2178" s="2" t="s">
        <v>418</v>
      </c>
      <c r="O2178" s="4">
        <v>1508000</v>
      </c>
      <c r="P2178" s="4">
        <v>407400</v>
      </c>
      <c r="Q2178" s="4">
        <v>1100600</v>
      </c>
      <c r="R2178" s="2">
        <v>36</v>
      </c>
      <c r="S2178" s="5">
        <v>7.65</v>
      </c>
      <c r="T2178" s="4">
        <v>37588.550000000003</v>
      </c>
      <c r="U2178" s="2" t="s">
        <v>73</v>
      </c>
      <c r="V2178" s="2" t="s">
        <v>74</v>
      </c>
      <c r="W2178" s="4">
        <v>977302.3</v>
      </c>
      <c r="X2178" s="4">
        <v>375885.4</v>
      </c>
      <c r="Y2178" s="4">
        <v>1353187.7</v>
      </c>
      <c r="Z2178" s="2">
        <v>150</v>
      </c>
      <c r="AA2178" s="2" t="s">
        <v>60</v>
      </c>
      <c r="AB2178" s="2" t="s">
        <v>15736</v>
      </c>
      <c r="AC2178" s="2" t="s">
        <v>121</v>
      </c>
      <c r="AD2178" s="2" t="s">
        <v>76</v>
      </c>
      <c r="AE2178" s="5">
        <v>72.98</v>
      </c>
      <c r="AF2178" s="2">
        <v>5</v>
      </c>
      <c r="AG2178" s="2" t="s">
        <v>130</v>
      </c>
      <c r="AH2178" s="2">
        <v>17</v>
      </c>
      <c r="AI2178" s="6" t="str">
        <f t="shared" ref="AI2178:AI2241" si="102">IF(F2178&lt;25,"18-24",IF(F2178&lt;35,"25-34",IF(F2178&lt;45,"35-44",IF(F2178&lt;55,"45-54",IF(F2178&lt;65,"55-64","65+")))))</f>
        <v>55-64</v>
      </c>
      <c r="AJ2178" s="11">
        <f>YEAR(tbl_LoanData[[#This Row],[Application Date]])</f>
        <v>2024</v>
      </c>
      <c r="AK2178" s="11" t="str">
        <f>TEXT(tbl_LoanData[[#This Row],[Application Date]],"MMMM")</f>
        <v>January</v>
      </c>
      <c r="AL2178" s="12">
        <f>DATE(YEAR(tbl_LoanData[[#This Row],[Application Date]]),MONTH(tbl_LoanData[[#This Row],[Application Date]]),1)</f>
        <v>45292</v>
      </c>
      <c r="AM2178" s="14">
        <f ca="1">IF(AND(tbl_LoanData[[#This Row],[Application Date]]&gt;=EOMONTH(TODAY(),-1)+1,tbl_LoanData[[#This Row],[Application Date]]&lt;=TODAY()),tbl_LoanData[[#This Row],[Loan Amount]],0)</f>
        <v>0</v>
      </c>
      <c r="AN2178" s="14">
        <f>tbl_LoanData[[#This Row],[Amount Paid]]-(Q2178-X2178)</f>
        <v>252587.70000000007</v>
      </c>
      <c r="AO2178" s="14">
        <f>IF(tbl_LoanData[[#This Row],[Application Status]]="Approved",1,0)</f>
        <v>1</v>
      </c>
      <c r="AP2178" s="22" t="str">
        <f t="shared" ref="AP2178:AP2241" ca="1" si="103">IF(AND(J2178&gt;=DATE(YEAR(TODAY()),MONTH(TODAY()),1),J2178&lt;=TODAY()),"Current MTD",IF(AND(J2178&gt;=EOMONTH(TODAY(),-2)+1,J2178&lt;=EOMONTH(TODAY(),-1)),"Previous MTD",""))</f>
        <v/>
      </c>
      <c r="AQ2178" s="22" t="str">
        <f t="shared" ref="AQ2178:AQ2241" ca="1" si="104">IF(AND(J2178&gt;=DATE(YEAR(TODAY()),MONTH(TODAY()),1),J2178&lt;=TODAY()),TEXT(DATE(YEAR(TODAY()),MONTH(TODAY()),1),"mmm d")&amp;"–"&amp;DAY(TODAY()),IF(AND(J2178&gt;=EOMONTH(TODAY(),-2)+1,J2178&lt;=EOMONTH(TODAY(),-1)),""&amp;TEXT(EOMONTH(TODAY(),-2)+1,"mmm d")&amp;"–"&amp;DAY(TODAY()),""))</f>
        <v/>
      </c>
    </row>
    <row r="2179" spans="1:43" ht="14.4" customHeight="1" x14ac:dyDescent="0.3">
      <c r="A2179" s="2" t="s">
        <v>4153</v>
      </c>
      <c r="B2179" s="2" t="s">
        <v>4154</v>
      </c>
      <c r="C2179" s="2" t="s">
        <v>227</v>
      </c>
      <c r="D2179" s="2" t="s">
        <v>189</v>
      </c>
      <c r="E2179" s="2" t="s">
        <v>101</v>
      </c>
      <c r="F2179" s="2">
        <v>63</v>
      </c>
      <c r="G2179" s="2" t="s">
        <v>69</v>
      </c>
      <c r="H2179" s="2" t="s">
        <v>211</v>
      </c>
      <c r="I2179" s="2" t="s">
        <v>50</v>
      </c>
      <c r="J2179" s="3">
        <v>45304</v>
      </c>
      <c r="K2179" s="3">
        <v>45324</v>
      </c>
      <c r="L2179" s="2" t="s">
        <v>37</v>
      </c>
      <c r="M2179" s="2" t="s">
        <v>94</v>
      </c>
      <c r="N2179" s="2" t="s">
        <v>488</v>
      </c>
      <c r="O2179" s="4">
        <v>168000</v>
      </c>
      <c r="P2179" s="4">
        <v>49500</v>
      </c>
      <c r="Q2179" s="4">
        <v>118500</v>
      </c>
      <c r="R2179" s="2">
        <v>24</v>
      </c>
      <c r="S2179" s="5">
        <v>10.93</v>
      </c>
      <c r="T2179" s="4">
        <v>6016.84</v>
      </c>
      <c r="U2179" s="2" t="s">
        <v>73</v>
      </c>
      <c r="V2179" s="2" t="s">
        <v>33</v>
      </c>
      <c r="W2179" s="4">
        <v>144404.1</v>
      </c>
      <c r="X2179" s="4">
        <v>0</v>
      </c>
      <c r="Y2179" s="4">
        <v>144404.1</v>
      </c>
      <c r="Z2179" s="2">
        <v>0</v>
      </c>
      <c r="AA2179" s="2" t="s">
        <v>56</v>
      </c>
      <c r="AB2179" s="2" t="s">
        <v>15728</v>
      </c>
      <c r="AC2179" s="2" t="s">
        <v>75</v>
      </c>
      <c r="AD2179" s="2" t="s">
        <v>76</v>
      </c>
      <c r="AE2179" s="5">
        <v>70.540000000000006</v>
      </c>
      <c r="AF2179" s="2">
        <v>0</v>
      </c>
      <c r="AG2179" s="2" t="s">
        <v>77</v>
      </c>
      <c r="AH2179" s="2">
        <v>20</v>
      </c>
      <c r="AI2179" s="6" t="str">
        <f t="shared" si="102"/>
        <v>55-64</v>
      </c>
      <c r="AJ2179" s="11">
        <f>YEAR(tbl_LoanData[[#This Row],[Application Date]])</f>
        <v>2024</v>
      </c>
      <c r="AK2179" s="11" t="str">
        <f>TEXT(tbl_LoanData[[#This Row],[Application Date]],"MMMM")</f>
        <v>January</v>
      </c>
      <c r="AL2179" s="12">
        <f>DATE(YEAR(tbl_LoanData[[#This Row],[Application Date]]),MONTH(tbl_LoanData[[#This Row],[Application Date]]),1)</f>
        <v>45292</v>
      </c>
      <c r="AM2179" s="14">
        <f ca="1">IF(AND(tbl_LoanData[[#This Row],[Application Date]]&gt;=EOMONTH(TODAY(),-1)+1,tbl_LoanData[[#This Row],[Application Date]]&lt;=TODAY()),tbl_LoanData[[#This Row],[Loan Amount]],0)</f>
        <v>0</v>
      </c>
      <c r="AN2179" s="14">
        <f>tbl_LoanData[[#This Row],[Amount Paid]]-(Q2179-X2179)</f>
        <v>25904.100000000006</v>
      </c>
      <c r="AO2179" s="14">
        <f>IF(tbl_LoanData[[#This Row],[Application Status]]="Approved",1,0)</f>
        <v>1</v>
      </c>
      <c r="AP2179" s="22" t="str">
        <f t="shared" ca="1" si="103"/>
        <v/>
      </c>
      <c r="AQ2179" s="22" t="str">
        <f t="shared" ca="1" si="104"/>
        <v/>
      </c>
    </row>
    <row r="2180" spans="1:43" ht="14.4" customHeight="1" x14ac:dyDescent="0.3">
      <c r="A2180" s="2" t="s">
        <v>4255</v>
      </c>
      <c r="B2180" s="2" t="s">
        <v>4256</v>
      </c>
      <c r="C2180" s="2" t="s">
        <v>322</v>
      </c>
      <c r="D2180" s="2" t="s">
        <v>82</v>
      </c>
      <c r="E2180" s="2" t="s">
        <v>134</v>
      </c>
      <c r="F2180" s="2">
        <v>30</v>
      </c>
      <c r="G2180" s="2" t="s">
        <v>83</v>
      </c>
      <c r="H2180" s="2" t="s">
        <v>565</v>
      </c>
      <c r="I2180" s="2" t="s">
        <v>47</v>
      </c>
      <c r="J2180" s="3">
        <v>45310</v>
      </c>
      <c r="K2180" s="3"/>
      <c r="L2180" s="2" t="s">
        <v>40</v>
      </c>
      <c r="M2180" s="2" t="s">
        <v>157</v>
      </c>
      <c r="N2180" s="2" t="s">
        <v>328</v>
      </c>
      <c r="O2180" s="4">
        <v>701000</v>
      </c>
      <c r="P2180" s="4">
        <v>107300</v>
      </c>
      <c r="Q2180" s="4">
        <v>593700</v>
      </c>
      <c r="R2180" s="2">
        <v>48</v>
      </c>
      <c r="S2180" s="5">
        <v>10.06</v>
      </c>
      <c r="T2180" s="4">
        <v>17345.939999999999</v>
      </c>
      <c r="U2180" s="2" t="s">
        <v>113</v>
      </c>
      <c r="V2180" s="2" t="s">
        <v>97</v>
      </c>
      <c r="W2180" s="4">
        <v>0</v>
      </c>
      <c r="X2180" s="4">
        <v>0</v>
      </c>
      <c r="Y2180" s="4">
        <v>832604.88</v>
      </c>
      <c r="Z2180" s="2">
        <v>0</v>
      </c>
      <c r="AA2180" s="2" t="s">
        <v>97</v>
      </c>
      <c r="AB2180" s="2" t="s">
        <v>15736</v>
      </c>
      <c r="AC2180" s="2" t="s">
        <v>129</v>
      </c>
      <c r="AD2180" s="2" t="s">
        <v>76</v>
      </c>
      <c r="AE2180" s="5">
        <v>84.69</v>
      </c>
      <c r="AF2180" s="2">
        <v>0</v>
      </c>
      <c r="AG2180" s="2" t="s">
        <v>97</v>
      </c>
      <c r="AH2180" s="2"/>
      <c r="AI2180" s="6" t="str">
        <f t="shared" si="102"/>
        <v>25-34</v>
      </c>
      <c r="AJ2180" s="11">
        <f>YEAR(tbl_LoanData[[#This Row],[Application Date]])</f>
        <v>2024</v>
      </c>
      <c r="AK2180" s="11" t="str">
        <f>TEXT(tbl_LoanData[[#This Row],[Application Date]],"MMMM")</f>
        <v>January</v>
      </c>
      <c r="AL2180" s="12">
        <f>DATE(YEAR(tbl_LoanData[[#This Row],[Application Date]]),MONTH(tbl_LoanData[[#This Row],[Application Date]]),1)</f>
        <v>45292</v>
      </c>
      <c r="AM2180" s="14">
        <f ca="1">IF(AND(tbl_LoanData[[#This Row],[Application Date]]&gt;=EOMONTH(TODAY(),-1)+1,tbl_LoanData[[#This Row],[Application Date]]&lt;=TODAY()),tbl_LoanData[[#This Row],[Loan Amount]],0)</f>
        <v>0</v>
      </c>
      <c r="AN2180" s="14">
        <f>tbl_LoanData[[#This Row],[Amount Paid]]-(Q2180-X2180)</f>
        <v>-593700</v>
      </c>
      <c r="AO2180" s="14">
        <f>IF(tbl_LoanData[[#This Row],[Application Status]]="Approved",1,0)</f>
        <v>0</v>
      </c>
      <c r="AP2180" s="22" t="str">
        <f t="shared" ca="1" si="103"/>
        <v/>
      </c>
      <c r="AQ2180" s="22" t="str">
        <f t="shared" ca="1" si="104"/>
        <v/>
      </c>
    </row>
    <row r="2181" spans="1:43" x14ac:dyDescent="0.3">
      <c r="A2181" s="2" t="s">
        <v>4369</v>
      </c>
      <c r="B2181" s="2" t="s">
        <v>4370</v>
      </c>
      <c r="C2181" s="2" t="s">
        <v>515</v>
      </c>
      <c r="D2181" s="2" t="s">
        <v>142</v>
      </c>
      <c r="E2181" s="2" t="s">
        <v>284</v>
      </c>
      <c r="F2181" s="2">
        <v>45</v>
      </c>
      <c r="G2181" s="2" t="s">
        <v>69</v>
      </c>
      <c r="H2181" s="2" t="s">
        <v>228</v>
      </c>
      <c r="I2181" s="2" t="s">
        <v>43</v>
      </c>
      <c r="J2181" s="3">
        <v>45303</v>
      </c>
      <c r="K2181" s="3">
        <v>45316</v>
      </c>
      <c r="L2181" s="2" t="s">
        <v>36</v>
      </c>
      <c r="M2181" s="2" t="s">
        <v>94</v>
      </c>
      <c r="N2181" s="2" t="s">
        <v>212</v>
      </c>
      <c r="O2181" s="4">
        <v>1082000</v>
      </c>
      <c r="P2181" s="4">
        <v>250100</v>
      </c>
      <c r="Q2181" s="4">
        <v>831900</v>
      </c>
      <c r="R2181" s="2">
        <v>36</v>
      </c>
      <c r="S2181" s="5">
        <v>5.34</v>
      </c>
      <c r="T2181" s="4">
        <v>26810.29</v>
      </c>
      <c r="U2181" s="2" t="s">
        <v>73</v>
      </c>
      <c r="V2181" s="2" t="s">
        <v>74</v>
      </c>
      <c r="W2181" s="4">
        <v>831118.99</v>
      </c>
      <c r="X2181" s="4">
        <v>134051.39000000001</v>
      </c>
      <c r="Y2181" s="4">
        <v>965170.38</v>
      </c>
      <c r="Z2181" s="2">
        <v>0</v>
      </c>
      <c r="AA2181" s="2" t="s">
        <v>56</v>
      </c>
      <c r="AB2181" s="2" t="s">
        <v>15731</v>
      </c>
      <c r="AC2181" s="2" t="s">
        <v>213</v>
      </c>
      <c r="AD2181" s="2" t="s">
        <v>76</v>
      </c>
      <c r="AE2181" s="5">
        <v>76.89</v>
      </c>
      <c r="AF2181" s="2">
        <v>0</v>
      </c>
      <c r="AG2181" s="2" t="s">
        <v>77</v>
      </c>
      <c r="AH2181" s="2">
        <v>13</v>
      </c>
      <c r="AI2181" s="6" t="str">
        <f t="shared" si="102"/>
        <v>45-54</v>
      </c>
      <c r="AJ2181" s="11">
        <f>YEAR(tbl_LoanData[[#This Row],[Application Date]])</f>
        <v>2024</v>
      </c>
      <c r="AK2181" s="11" t="str">
        <f>TEXT(tbl_LoanData[[#This Row],[Application Date]],"MMMM")</f>
        <v>January</v>
      </c>
      <c r="AL2181" s="12">
        <f>DATE(YEAR(tbl_LoanData[[#This Row],[Application Date]]),MONTH(tbl_LoanData[[#This Row],[Application Date]]),1)</f>
        <v>45292</v>
      </c>
      <c r="AM2181" s="14">
        <f ca="1">IF(AND(tbl_LoanData[[#This Row],[Application Date]]&gt;=EOMONTH(TODAY(),-1)+1,tbl_LoanData[[#This Row],[Application Date]]&lt;=TODAY()),tbl_LoanData[[#This Row],[Loan Amount]],0)</f>
        <v>0</v>
      </c>
      <c r="AN2181" s="14">
        <f>tbl_LoanData[[#This Row],[Amount Paid]]-(Q2181-X2181)</f>
        <v>133270.38</v>
      </c>
      <c r="AO2181" s="14">
        <f>IF(tbl_LoanData[[#This Row],[Application Status]]="Approved",1,0)</f>
        <v>1</v>
      </c>
      <c r="AP2181" s="22" t="str">
        <f t="shared" ca="1" si="103"/>
        <v/>
      </c>
      <c r="AQ2181" s="22" t="str">
        <f t="shared" ca="1" si="104"/>
        <v/>
      </c>
    </row>
    <row r="2182" spans="1:43" ht="14.4" customHeight="1" x14ac:dyDescent="0.3">
      <c r="A2182" s="2" t="s">
        <v>4735</v>
      </c>
      <c r="B2182" s="2" t="s">
        <v>4736</v>
      </c>
      <c r="C2182" s="2" t="s">
        <v>231</v>
      </c>
      <c r="D2182" s="2" t="s">
        <v>232</v>
      </c>
      <c r="E2182" s="2" t="s">
        <v>209</v>
      </c>
      <c r="F2182" s="2">
        <v>59</v>
      </c>
      <c r="G2182" s="2" t="s">
        <v>83</v>
      </c>
      <c r="H2182" s="2" t="s">
        <v>313</v>
      </c>
      <c r="I2182" s="2" t="s">
        <v>44</v>
      </c>
      <c r="J2182" s="3">
        <v>45292</v>
      </c>
      <c r="K2182" s="3">
        <v>45308</v>
      </c>
      <c r="L2182" s="2" t="s">
        <v>40</v>
      </c>
      <c r="M2182" s="2" t="s">
        <v>111</v>
      </c>
      <c r="N2182" s="2" t="s">
        <v>369</v>
      </c>
      <c r="O2182" s="4">
        <v>1078000</v>
      </c>
      <c r="P2182" s="4">
        <v>390500</v>
      </c>
      <c r="Q2182" s="4">
        <v>687500</v>
      </c>
      <c r="R2182" s="2">
        <v>24</v>
      </c>
      <c r="S2182" s="5">
        <v>14.21</v>
      </c>
      <c r="T2182" s="4">
        <v>36786.980000000003</v>
      </c>
      <c r="U2182" s="2" t="s">
        <v>73</v>
      </c>
      <c r="V2182" s="2" t="s">
        <v>33</v>
      </c>
      <c r="W2182" s="4">
        <v>882887.5</v>
      </c>
      <c r="X2182" s="4">
        <v>0</v>
      </c>
      <c r="Y2182" s="4">
        <v>882887.5</v>
      </c>
      <c r="Z2182" s="2">
        <v>0</v>
      </c>
      <c r="AA2182" s="2" t="s">
        <v>56</v>
      </c>
      <c r="AB2182" s="2" t="s">
        <v>15732</v>
      </c>
      <c r="AC2182" s="2" t="s">
        <v>213</v>
      </c>
      <c r="AD2182" s="2" t="s">
        <v>76</v>
      </c>
      <c r="AE2182" s="5">
        <v>63.78</v>
      </c>
      <c r="AF2182" s="2">
        <v>0</v>
      </c>
      <c r="AG2182" s="2" t="s">
        <v>77</v>
      </c>
      <c r="AH2182" s="2">
        <v>16</v>
      </c>
      <c r="AI2182" s="6" t="str">
        <f t="shared" si="102"/>
        <v>55-64</v>
      </c>
      <c r="AJ2182" s="11">
        <f>YEAR(tbl_LoanData[[#This Row],[Application Date]])</f>
        <v>2024</v>
      </c>
      <c r="AK2182" s="11" t="str">
        <f>TEXT(tbl_LoanData[[#This Row],[Application Date]],"MMMM")</f>
        <v>January</v>
      </c>
      <c r="AL2182" s="12">
        <f>DATE(YEAR(tbl_LoanData[[#This Row],[Application Date]]),MONTH(tbl_LoanData[[#This Row],[Application Date]]),1)</f>
        <v>45292</v>
      </c>
      <c r="AM2182" s="14">
        <f ca="1">IF(AND(tbl_LoanData[[#This Row],[Application Date]]&gt;=EOMONTH(TODAY(),-1)+1,tbl_LoanData[[#This Row],[Application Date]]&lt;=TODAY()),tbl_LoanData[[#This Row],[Loan Amount]],0)</f>
        <v>0</v>
      </c>
      <c r="AN2182" s="14">
        <f>tbl_LoanData[[#This Row],[Amount Paid]]-(Q2182-X2182)</f>
        <v>195387.5</v>
      </c>
      <c r="AO2182" s="14">
        <f>IF(tbl_LoanData[[#This Row],[Application Status]]="Approved",1,0)</f>
        <v>1</v>
      </c>
      <c r="AP2182" s="22" t="str">
        <f t="shared" ca="1" si="103"/>
        <v/>
      </c>
      <c r="AQ2182" s="22" t="str">
        <f t="shared" ca="1" si="104"/>
        <v/>
      </c>
    </row>
    <row r="2183" spans="1:43" ht="14.4" customHeight="1" x14ac:dyDescent="0.3">
      <c r="A2183" s="2" t="s">
        <v>4875</v>
      </c>
      <c r="B2183" s="2" t="s">
        <v>4876</v>
      </c>
      <c r="C2183" s="2" t="s">
        <v>423</v>
      </c>
      <c r="D2183" s="2" t="s">
        <v>134</v>
      </c>
      <c r="E2183" s="2" t="s">
        <v>92</v>
      </c>
      <c r="F2183" s="2">
        <v>34</v>
      </c>
      <c r="G2183" s="2" t="s">
        <v>69</v>
      </c>
      <c r="H2183" s="2" t="s">
        <v>143</v>
      </c>
      <c r="I2183" s="2" t="s">
        <v>46</v>
      </c>
      <c r="J2183" s="3">
        <v>45309</v>
      </c>
      <c r="K2183" s="3"/>
      <c r="L2183" s="2" t="s">
        <v>39</v>
      </c>
      <c r="M2183" s="2" t="s">
        <v>127</v>
      </c>
      <c r="N2183" s="2" t="s">
        <v>152</v>
      </c>
      <c r="O2183" s="4">
        <v>1910000</v>
      </c>
      <c r="P2183" s="4">
        <v>612300</v>
      </c>
      <c r="Q2183" s="4">
        <v>1297700</v>
      </c>
      <c r="R2183" s="2">
        <v>48</v>
      </c>
      <c r="S2183" s="5">
        <v>11.07</v>
      </c>
      <c r="T2183" s="4">
        <v>39006.699999999997</v>
      </c>
      <c r="U2183" s="2" t="s">
        <v>113</v>
      </c>
      <c r="V2183" s="2" t="s">
        <v>97</v>
      </c>
      <c r="W2183" s="4">
        <v>0</v>
      </c>
      <c r="X2183" s="4">
        <v>0</v>
      </c>
      <c r="Y2183" s="4">
        <v>1872321.56</v>
      </c>
      <c r="Z2183" s="2">
        <v>0</v>
      </c>
      <c r="AA2183" s="2" t="s">
        <v>97</v>
      </c>
      <c r="AB2183" s="2" t="s">
        <v>15730</v>
      </c>
      <c r="AC2183" s="2" t="s">
        <v>138</v>
      </c>
      <c r="AD2183" s="2" t="s">
        <v>76</v>
      </c>
      <c r="AE2183" s="5">
        <v>67.94</v>
      </c>
      <c r="AF2183" s="2">
        <v>0</v>
      </c>
      <c r="AG2183" s="2" t="s">
        <v>97</v>
      </c>
      <c r="AH2183" s="2"/>
      <c r="AI2183" s="6" t="str">
        <f t="shared" si="102"/>
        <v>25-34</v>
      </c>
      <c r="AJ2183" s="11">
        <f>YEAR(tbl_LoanData[[#This Row],[Application Date]])</f>
        <v>2024</v>
      </c>
      <c r="AK2183" s="11" t="str">
        <f>TEXT(tbl_LoanData[[#This Row],[Application Date]],"MMMM")</f>
        <v>January</v>
      </c>
      <c r="AL2183" s="12">
        <f>DATE(YEAR(tbl_LoanData[[#This Row],[Application Date]]),MONTH(tbl_LoanData[[#This Row],[Application Date]]),1)</f>
        <v>45292</v>
      </c>
      <c r="AM2183" s="14">
        <f ca="1">IF(AND(tbl_LoanData[[#This Row],[Application Date]]&gt;=EOMONTH(TODAY(),-1)+1,tbl_LoanData[[#This Row],[Application Date]]&lt;=TODAY()),tbl_LoanData[[#This Row],[Loan Amount]],0)</f>
        <v>0</v>
      </c>
      <c r="AN2183" s="14">
        <f>tbl_LoanData[[#This Row],[Amount Paid]]-(Q2183-X2183)</f>
        <v>-1297700</v>
      </c>
      <c r="AO2183" s="14">
        <f>IF(tbl_LoanData[[#This Row],[Application Status]]="Approved",1,0)</f>
        <v>0</v>
      </c>
      <c r="AP2183" s="22" t="str">
        <f t="shared" ca="1" si="103"/>
        <v/>
      </c>
      <c r="AQ2183" s="22" t="str">
        <f t="shared" ca="1" si="104"/>
        <v/>
      </c>
    </row>
    <row r="2184" spans="1:43" ht="14.4" customHeight="1" x14ac:dyDescent="0.3">
      <c r="A2184" s="2" t="s">
        <v>4943</v>
      </c>
      <c r="B2184" s="2" t="s">
        <v>4944</v>
      </c>
      <c r="C2184" s="2" t="s">
        <v>368</v>
      </c>
      <c r="D2184" s="2" t="s">
        <v>182</v>
      </c>
      <c r="E2184" s="2" t="s">
        <v>150</v>
      </c>
      <c r="F2184" s="2">
        <v>30</v>
      </c>
      <c r="G2184" s="2" t="s">
        <v>83</v>
      </c>
      <c r="H2184" s="2" t="s">
        <v>265</v>
      </c>
      <c r="I2184" s="2" t="s">
        <v>44</v>
      </c>
      <c r="J2184" s="3">
        <v>45293</v>
      </c>
      <c r="K2184" s="3">
        <v>45300</v>
      </c>
      <c r="L2184" s="2" t="s">
        <v>39</v>
      </c>
      <c r="M2184" s="2" t="s">
        <v>85</v>
      </c>
      <c r="N2184" s="2" t="s">
        <v>178</v>
      </c>
      <c r="O2184" s="4">
        <v>2134000</v>
      </c>
      <c r="P2184" s="4">
        <v>262900</v>
      </c>
      <c r="Q2184" s="4">
        <v>1871100</v>
      </c>
      <c r="R2184" s="2">
        <v>60</v>
      </c>
      <c r="S2184" s="5">
        <v>5.13</v>
      </c>
      <c r="T2184" s="4">
        <v>39183.949999999997</v>
      </c>
      <c r="U2184" s="2" t="s">
        <v>73</v>
      </c>
      <c r="V2184" s="2" t="s">
        <v>74</v>
      </c>
      <c r="W2184" s="4">
        <v>1214702.45</v>
      </c>
      <c r="X2184" s="4">
        <v>1136334.7</v>
      </c>
      <c r="Y2184" s="4">
        <v>2351037.15</v>
      </c>
      <c r="Z2184" s="2">
        <v>0</v>
      </c>
      <c r="AA2184" s="2" t="s">
        <v>56</v>
      </c>
      <c r="AB2184" s="2" t="s">
        <v>15736</v>
      </c>
      <c r="AC2184" s="2" t="s">
        <v>129</v>
      </c>
      <c r="AD2184" s="2" t="s">
        <v>76</v>
      </c>
      <c r="AE2184" s="5">
        <v>87.68</v>
      </c>
      <c r="AF2184" s="2">
        <v>0</v>
      </c>
      <c r="AG2184" s="2" t="s">
        <v>77</v>
      </c>
      <c r="AH2184" s="2">
        <v>7</v>
      </c>
      <c r="AI2184" s="6" t="str">
        <f t="shared" si="102"/>
        <v>25-34</v>
      </c>
      <c r="AJ2184" s="11">
        <f>YEAR(tbl_LoanData[[#This Row],[Application Date]])</f>
        <v>2024</v>
      </c>
      <c r="AK2184" s="11" t="str">
        <f>TEXT(tbl_LoanData[[#This Row],[Application Date]],"MMMM")</f>
        <v>January</v>
      </c>
      <c r="AL2184" s="12">
        <f>DATE(YEAR(tbl_LoanData[[#This Row],[Application Date]]),MONTH(tbl_LoanData[[#This Row],[Application Date]]),1)</f>
        <v>45292</v>
      </c>
      <c r="AM2184" s="14">
        <f ca="1">IF(AND(tbl_LoanData[[#This Row],[Application Date]]&gt;=EOMONTH(TODAY(),-1)+1,tbl_LoanData[[#This Row],[Application Date]]&lt;=TODAY()),tbl_LoanData[[#This Row],[Loan Amount]],0)</f>
        <v>0</v>
      </c>
      <c r="AN2184" s="14">
        <f>tbl_LoanData[[#This Row],[Amount Paid]]-(Q2184-X2184)</f>
        <v>479937.14999999991</v>
      </c>
      <c r="AO2184" s="14">
        <f>IF(tbl_LoanData[[#This Row],[Application Status]]="Approved",1,0)</f>
        <v>1</v>
      </c>
      <c r="AP2184" s="22" t="str">
        <f t="shared" ca="1" si="103"/>
        <v/>
      </c>
      <c r="AQ2184" s="22" t="str">
        <f t="shared" ca="1" si="104"/>
        <v/>
      </c>
    </row>
    <row r="2185" spans="1:43" ht="14.4" customHeight="1" x14ac:dyDescent="0.3">
      <c r="A2185" s="2" t="s">
        <v>5033</v>
      </c>
      <c r="B2185" s="2" t="s">
        <v>5034</v>
      </c>
      <c r="C2185" s="2" t="s">
        <v>508</v>
      </c>
      <c r="D2185" s="2" t="s">
        <v>118</v>
      </c>
      <c r="E2185" s="2" t="s">
        <v>102</v>
      </c>
      <c r="F2185" s="2">
        <v>39</v>
      </c>
      <c r="G2185" s="2" t="s">
        <v>83</v>
      </c>
      <c r="H2185" s="2" t="s">
        <v>265</v>
      </c>
      <c r="I2185" s="2" t="s">
        <v>44</v>
      </c>
      <c r="J2185" s="3">
        <v>45295</v>
      </c>
      <c r="K2185" s="3">
        <v>45302</v>
      </c>
      <c r="L2185" s="2" t="s">
        <v>36</v>
      </c>
      <c r="M2185" s="2" t="s">
        <v>94</v>
      </c>
      <c r="N2185" s="2" t="s">
        <v>212</v>
      </c>
      <c r="O2185" s="4">
        <v>1403000</v>
      </c>
      <c r="P2185" s="4">
        <v>221600</v>
      </c>
      <c r="Q2185" s="4">
        <v>1181400</v>
      </c>
      <c r="R2185" s="2">
        <v>24</v>
      </c>
      <c r="S2185" s="5">
        <v>5.55</v>
      </c>
      <c r="T2185" s="4">
        <v>54688.98</v>
      </c>
      <c r="U2185" s="2" t="s">
        <v>73</v>
      </c>
      <c r="V2185" s="2" t="s">
        <v>34</v>
      </c>
      <c r="W2185" s="4">
        <v>1257846.54</v>
      </c>
      <c r="X2185" s="4">
        <v>54688.86</v>
      </c>
      <c r="Y2185" s="4">
        <v>1312535.3999999999</v>
      </c>
      <c r="Z2185" s="2">
        <v>29</v>
      </c>
      <c r="AA2185" s="2" t="s">
        <v>57</v>
      </c>
      <c r="AB2185" s="2" t="s">
        <v>15729</v>
      </c>
      <c r="AC2185" s="2" t="s">
        <v>146</v>
      </c>
      <c r="AD2185" s="2" t="s">
        <v>76</v>
      </c>
      <c r="AE2185" s="5">
        <v>84.21</v>
      </c>
      <c r="AF2185" s="2">
        <v>1</v>
      </c>
      <c r="AG2185" s="2" t="s">
        <v>77</v>
      </c>
      <c r="AH2185" s="2">
        <v>7</v>
      </c>
      <c r="AI2185" s="6" t="str">
        <f t="shared" si="102"/>
        <v>35-44</v>
      </c>
      <c r="AJ2185" s="11">
        <f>YEAR(tbl_LoanData[[#This Row],[Application Date]])</f>
        <v>2024</v>
      </c>
      <c r="AK2185" s="11" t="str">
        <f>TEXT(tbl_LoanData[[#This Row],[Application Date]],"MMMM")</f>
        <v>January</v>
      </c>
      <c r="AL2185" s="12">
        <f>DATE(YEAR(tbl_LoanData[[#This Row],[Application Date]]),MONTH(tbl_LoanData[[#This Row],[Application Date]]),1)</f>
        <v>45292</v>
      </c>
      <c r="AM2185" s="14">
        <f ca="1">IF(AND(tbl_LoanData[[#This Row],[Application Date]]&gt;=EOMONTH(TODAY(),-1)+1,tbl_LoanData[[#This Row],[Application Date]]&lt;=TODAY()),tbl_LoanData[[#This Row],[Loan Amount]],0)</f>
        <v>0</v>
      </c>
      <c r="AN2185" s="14">
        <f>tbl_LoanData[[#This Row],[Amount Paid]]-(Q2185-X2185)</f>
        <v>131135.40000000014</v>
      </c>
      <c r="AO2185" s="14">
        <f>IF(tbl_LoanData[[#This Row],[Application Status]]="Approved",1,0)</f>
        <v>1</v>
      </c>
      <c r="AP2185" s="22" t="str">
        <f t="shared" ca="1" si="103"/>
        <v/>
      </c>
      <c r="AQ2185" s="22" t="str">
        <f t="shared" ca="1" si="104"/>
        <v/>
      </c>
    </row>
    <row r="2186" spans="1:43" ht="14.4" customHeight="1" x14ac:dyDescent="0.3">
      <c r="A2186" s="2" t="s">
        <v>5097</v>
      </c>
      <c r="B2186" s="2" t="s">
        <v>5098</v>
      </c>
      <c r="C2186" s="2" t="s">
        <v>331</v>
      </c>
      <c r="D2186" s="2" t="s">
        <v>81</v>
      </c>
      <c r="E2186" s="2" t="s">
        <v>183</v>
      </c>
      <c r="F2186" s="2">
        <v>65</v>
      </c>
      <c r="G2186" s="2" t="s">
        <v>83</v>
      </c>
      <c r="H2186" s="2" t="s">
        <v>543</v>
      </c>
      <c r="I2186" s="2" t="s">
        <v>45</v>
      </c>
      <c r="J2186" s="3">
        <v>45301</v>
      </c>
      <c r="K2186" s="3">
        <v>45319</v>
      </c>
      <c r="L2186" s="2" t="s">
        <v>38</v>
      </c>
      <c r="M2186" s="2" t="s">
        <v>111</v>
      </c>
      <c r="N2186" s="2" t="s">
        <v>112</v>
      </c>
      <c r="O2186" s="4">
        <v>1804000</v>
      </c>
      <c r="P2186" s="4">
        <v>451900</v>
      </c>
      <c r="Q2186" s="4">
        <v>1352100</v>
      </c>
      <c r="R2186" s="2">
        <v>60</v>
      </c>
      <c r="S2186" s="5">
        <v>8.17</v>
      </c>
      <c r="T2186" s="4">
        <v>31740.55</v>
      </c>
      <c r="U2186" s="2" t="s">
        <v>73</v>
      </c>
      <c r="V2186" s="2" t="s">
        <v>74</v>
      </c>
      <c r="W2186" s="4">
        <v>983957.05</v>
      </c>
      <c r="X2186" s="4">
        <v>920475.8</v>
      </c>
      <c r="Y2186" s="4">
        <v>1904432.85</v>
      </c>
      <c r="Z2186" s="2">
        <v>0</v>
      </c>
      <c r="AA2186" s="2" t="s">
        <v>56</v>
      </c>
      <c r="AB2186" s="2" t="s">
        <v>15731</v>
      </c>
      <c r="AC2186" s="2" t="s">
        <v>146</v>
      </c>
      <c r="AD2186" s="2" t="s">
        <v>76</v>
      </c>
      <c r="AE2186" s="5">
        <v>74.95</v>
      </c>
      <c r="AF2186" s="2">
        <v>0</v>
      </c>
      <c r="AG2186" s="2" t="s">
        <v>77</v>
      </c>
      <c r="AH2186" s="2">
        <v>18</v>
      </c>
      <c r="AI2186" s="6" t="str">
        <f t="shared" si="102"/>
        <v>65+</v>
      </c>
      <c r="AJ2186" s="11">
        <f>YEAR(tbl_LoanData[[#This Row],[Application Date]])</f>
        <v>2024</v>
      </c>
      <c r="AK2186" s="11" t="str">
        <f>TEXT(tbl_LoanData[[#This Row],[Application Date]],"MMMM")</f>
        <v>January</v>
      </c>
      <c r="AL2186" s="12">
        <f>DATE(YEAR(tbl_LoanData[[#This Row],[Application Date]]),MONTH(tbl_LoanData[[#This Row],[Application Date]]),1)</f>
        <v>45292</v>
      </c>
      <c r="AM2186" s="14">
        <f ca="1">IF(AND(tbl_LoanData[[#This Row],[Application Date]]&gt;=EOMONTH(TODAY(),-1)+1,tbl_LoanData[[#This Row],[Application Date]]&lt;=TODAY()),tbl_LoanData[[#This Row],[Loan Amount]],0)</f>
        <v>0</v>
      </c>
      <c r="AN2186" s="14">
        <f>tbl_LoanData[[#This Row],[Amount Paid]]-(Q2186-X2186)</f>
        <v>552332.85000000009</v>
      </c>
      <c r="AO2186" s="14">
        <f>IF(tbl_LoanData[[#This Row],[Application Status]]="Approved",1,0)</f>
        <v>1</v>
      </c>
      <c r="AP2186" s="22" t="str">
        <f t="shared" ca="1" si="103"/>
        <v/>
      </c>
      <c r="AQ2186" s="22" t="str">
        <f t="shared" ca="1" si="104"/>
        <v/>
      </c>
    </row>
    <row r="2187" spans="1:43" ht="14.4" customHeight="1" x14ac:dyDescent="0.3">
      <c r="A2187" s="2" t="s">
        <v>5105</v>
      </c>
      <c r="B2187" s="2" t="s">
        <v>5106</v>
      </c>
      <c r="C2187" s="2" t="s">
        <v>809</v>
      </c>
      <c r="D2187" s="2" t="s">
        <v>254</v>
      </c>
      <c r="E2187" s="2" t="s">
        <v>67</v>
      </c>
      <c r="F2187" s="2">
        <v>26</v>
      </c>
      <c r="G2187" s="2" t="s">
        <v>69</v>
      </c>
      <c r="H2187" s="2" t="s">
        <v>224</v>
      </c>
      <c r="I2187" s="2" t="s">
        <v>54</v>
      </c>
      <c r="J2187" s="3">
        <v>45313</v>
      </c>
      <c r="K2187" s="3">
        <v>45324</v>
      </c>
      <c r="L2187" s="2" t="s">
        <v>40</v>
      </c>
      <c r="M2187" s="2" t="s">
        <v>157</v>
      </c>
      <c r="N2187" s="2" t="s">
        <v>299</v>
      </c>
      <c r="O2187" s="4">
        <v>1567000</v>
      </c>
      <c r="P2187" s="4">
        <v>386000</v>
      </c>
      <c r="Q2187" s="4">
        <v>1181000</v>
      </c>
      <c r="R2187" s="2">
        <v>36</v>
      </c>
      <c r="S2187" s="5">
        <v>5.16</v>
      </c>
      <c r="T2187" s="4">
        <v>37883.86</v>
      </c>
      <c r="U2187" s="2" t="s">
        <v>73</v>
      </c>
      <c r="V2187" s="2" t="s">
        <v>74</v>
      </c>
      <c r="W2187" s="4">
        <v>1098631.94</v>
      </c>
      <c r="X2187" s="4">
        <v>265186.86</v>
      </c>
      <c r="Y2187" s="4">
        <v>1363818.8</v>
      </c>
      <c r="Z2187" s="2">
        <v>28</v>
      </c>
      <c r="AA2187" s="2" t="s">
        <v>57</v>
      </c>
      <c r="AB2187" s="2" t="s">
        <v>15735</v>
      </c>
      <c r="AC2187" s="2" t="s">
        <v>360</v>
      </c>
      <c r="AD2187" s="2" t="s">
        <v>76</v>
      </c>
      <c r="AE2187" s="5">
        <v>75.37</v>
      </c>
      <c r="AF2187" s="2">
        <v>1</v>
      </c>
      <c r="AG2187" s="2" t="s">
        <v>77</v>
      </c>
      <c r="AH2187" s="2">
        <v>11</v>
      </c>
      <c r="AI2187" s="6" t="str">
        <f t="shared" si="102"/>
        <v>25-34</v>
      </c>
      <c r="AJ2187" s="11">
        <f>YEAR(tbl_LoanData[[#This Row],[Application Date]])</f>
        <v>2024</v>
      </c>
      <c r="AK2187" s="11" t="str">
        <f>TEXT(tbl_LoanData[[#This Row],[Application Date]],"MMMM")</f>
        <v>January</v>
      </c>
      <c r="AL2187" s="12">
        <f>DATE(YEAR(tbl_LoanData[[#This Row],[Application Date]]),MONTH(tbl_LoanData[[#This Row],[Application Date]]),1)</f>
        <v>45292</v>
      </c>
      <c r="AM2187" s="14">
        <f ca="1">IF(AND(tbl_LoanData[[#This Row],[Application Date]]&gt;=EOMONTH(TODAY(),-1)+1,tbl_LoanData[[#This Row],[Application Date]]&lt;=TODAY()),tbl_LoanData[[#This Row],[Loan Amount]],0)</f>
        <v>0</v>
      </c>
      <c r="AN2187" s="14">
        <f>tbl_LoanData[[#This Row],[Amount Paid]]-(Q2187-X2187)</f>
        <v>182818.79999999993</v>
      </c>
      <c r="AO2187" s="14">
        <f>IF(tbl_LoanData[[#This Row],[Application Status]]="Approved",1,0)</f>
        <v>1</v>
      </c>
      <c r="AP2187" s="22" t="str">
        <f t="shared" ca="1" si="103"/>
        <v/>
      </c>
      <c r="AQ2187" s="22" t="str">
        <f t="shared" ca="1" si="104"/>
        <v/>
      </c>
    </row>
    <row r="2188" spans="1:43" ht="14.4" customHeight="1" x14ac:dyDescent="0.3">
      <c r="A2188" s="2" t="s">
        <v>5439</v>
      </c>
      <c r="B2188" s="2" t="s">
        <v>5440</v>
      </c>
      <c r="C2188" s="2" t="s">
        <v>343</v>
      </c>
      <c r="D2188" s="2" t="s">
        <v>189</v>
      </c>
      <c r="E2188" s="2" t="s">
        <v>293</v>
      </c>
      <c r="F2188" s="2">
        <v>28</v>
      </c>
      <c r="G2188" s="2" t="s">
        <v>69</v>
      </c>
      <c r="H2188" s="2" t="s">
        <v>313</v>
      </c>
      <c r="I2188" s="2" t="s">
        <v>44</v>
      </c>
      <c r="J2188" s="3">
        <v>45303</v>
      </c>
      <c r="K2188" s="3">
        <v>45308</v>
      </c>
      <c r="L2188" s="2" t="s">
        <v>37</v>
      </c>
      <c r="M2188" s="2" t="s">
        <v>94</v>
      </c>
      <c r="N2188" s="2" t="s">
        <v>234</v>
      </c>
      <c r="O2188" s="4">
        <v>95000</v>
      </c>
      <c r="P2188" s="4">
        <v>32400</v>
      </c>
      <c r="Q2188" s="4">
        <v>62600</v>
      </c>
      <c r="R2188" s="2">
        <v>36</v>
      </c>
      <c r="S2188" s="5">
        <v>6.41</v>
      </c>
      <c r="T2188" s="4">
        <v>2073.2800000000002</v>
      </c>
      <c r="U2188" s="2" t="s">
        <v>73</v>
      </c>
      <c r="V2188" s="2" t="s">
        <v>74</v>
      </c>
      <c r="W2188" s="4">
        <v>64271.68</v>
      </c>
      <c r="X2188" s="4">
        <v>10366.299999999999</v>
      </c>
      <c r="Y2188" s="4">
        <v>74637.98</v>
      </c>
      <c r="Z2188" s="2">
        <v>0</v>
      </c>
      <c r="AA2188" s="2" t="s">
        <v>56</v>
      </c>
      <c r="AB2188" s="2" t="s">
        <v>15736</v>
      </c>
      <c r="AC2188" s="2" t="s">
        <v>75</v>
      </c>
      <c r="AD2188" s="2" t="s">
        <v>76</v>
      </c>
      <c r="AE2188" s="5">
        <v>65.89</v>
      </c>
      <c r="AF2188" s="2">
        <v>0</v>
      </c>
      <c r="AG2188" s="2" t="s">
        <v>77</v>
      </c>
      <c r="AH2188" s="2">
        <v>5</v>
      </c>
      <c r="AI2188" s="6" t="str">
        <f t="shared" si="102"/>
        <v>25-34</v>
      </c>
      <c r="AJ2188" s="11">
        <f>YEAR(tbl_LoanData[[#This Row],[Application Date]])</f>
        <v>2024</v>
      </c>
      <c r="AK2188" s="11" t="str">
        <f>TEXT(tbl_LoanData[[#This Row],[Application Date]],"MMMM")</f>
        <v>January</v>
      </c>
      <c r="AL2188" s="12">
        <f>DATE(YEAR(tbl_LoanData[[#This Row],[Application Date]]),MONTH(tbl_LoanData[[#This Row],[Application Date]]),1)</f>
        <v>45292</v>
      </c>
      <c r="AM2188" s="14">
        <f ca="1">IF(AND(tbl_LoanData[[#This Row],[Application Date]]&gt;=EOMONTH(TODAY(),-1)+1,tbl_LoanData[[#This Row],[Application Date]]&lt;=TODAY()),tbl_LoanData[[#This Row],[Loan Amount]],0)</f>
        <v>0</v>
      </c>
      <c r="AN2188" s="14">
        <f>tbl_LoanData[[#This Row],[Amount Paid]]-(Q2188-X2188)</f>
        <v>12037.980000000003</v>
      </c>
      <c r="AO2188" s="14">
        <f>IF(tbl_LoanData[[#This Row],[Application Status]]="Approved",1,0)</f>
        <v>1</v>
      </c>
      <c r="AP2188" s="22" t="str">
        <f t="shared" ca="1" si="103"/>
        <v/>
      </c>
      <c r="AQ2188" s="22" t="str">
        <f t="shared" ca="1" si="104"/>
        <v/>
      </c>
    </row>
    <row r="2189" spans="1:43" ht="14.4" customHeight="1" x14ac:dyDescent="0.3">
      <c r="A2189" s="2" t="s">
        <v>5533</v>
      </c>
      <c r="B2189" s="2" t="s">
        <v>5534</v>
      </c>
      <c r="C2189" s="2" t="s">
        <v>429</v>
      </c>
      <c r="D2189" s="2" t="s">
        <v>91</v>
      </c>
      <c r="E2189" s="2" t="s">
        <v>142</v>
      </c>
      <c r="F2189" s="2">
        <v>61</v>
      </c>
      <c r="G2189" s="2" t="s">
        <v>83</v>
      </c>
      <c r="H2189" s="2" t="s">
        <v>307</v>
      </c>
      <c r="I2189" s="2" t="s">
        <v>43</v>
      </c>
      <c r="J2189" s="3">
        <v>45320</v>
      </c>
      <c r="K2189" s="3">
        <v>45335</v>
      </c>
      <c r="L2189" s="2" t="s">
        <v>40</v>
      </c>
      <c r="M2189" s="2" t="s">
        <v>71</v>
      </c>
      <c r="N2189" s="2" t="s">
        <v>137</v>
      </c>
      <c r="O2189" s="4">
        <v>1575000</v>
      </c>
      <c r="P2189" s="4">
        <v>424200</v>
      </c>
      <c r="Q2189" s="4">
        <v>1150800</v>
      </c>
      <c r="R2189" s="2">
        <v>48</v>
      </c>
      <c r="S2189" s="5">
        <v>14.14</v>
      </c>
      <c r="T2189" s="4">
        <v>37535.26</v>
      </c>
      <c r="U2189" s="2" t="s">
        <v>73</v>
      </c>
      <c r="V2189" s="2" t="s">
        <v>74</v>
      </c>
      <c r="W2189" s="4">
        <v>1088522.54</v>
      </c>
      <c r="X2189" s="4">
        <v>713169.94</v>
      </c>
      <c r="Y2189" s="4">
        <v>1801692.48</v>
      </c>
      <c r="Z2189" s="2">
        <v>29</v>
      </c>
      <c r="AA2189" s="2" t="s">
        <v>57</v>
      </c>
      <c r="AB2189" s="2" t="s">
        <v>15730</v>
      </c>
      <c r="AC2189" s="2" t="s">
        <v>75</v>
      </c>
      <c r="AD2189" s="2" t="s">
        <v>76</v>
      </c>
      <c r="AE2189" s="5">
        <v>73.069999999999993</v>
      </c>
      <c r="AF2189" s="2">
        <v>1</v>
      </c>
      <c r="AG2189" s="2" t="s">
        <v>77</v>
      </c>
      <c r="AH2189" s="2">
        <v>15</v>
      </c>
      <c r="AI2189" s="6" t="str">
        <f t="shared" si="102"/>
        <v>55-64</v>
      </c>
      <c r="AJ2189" s="11">
        <f>YEAR(tbl_LoanData[[#This Row],[Application Date]])</f>
        <v>2024</v>
      </c>
      <c r="AK2189" s="11" t="str">
        <f>TEXT(tbl_LoanData[[#This Row],[Application Date]],"MMMM")</f>
        <v>January</v>
      </c>
      <c r="AL2189" s="12">
        <f>DATE(YEAR(tbl_LoanData[[#This Row],[Application Date]]),MONTH(tbl_LoanData[[#This Row],[Application Date]]),1)</f>
        <v>45292</v>
      </c>
      <c r="AM2189" s="14">
        <f ca="1">IF(AND(tbl_LoanData[[#This Row],[Application Date]]&gt;=EOMONTH(TODAY(),-1)+1,tbl_LoanData[[#This Row],[Application Date]]&lt;=TODAY()),tbl_LoanData[[#This Row],[Loan Amount]],0)</f>
        <v>0</v>
      </c>
      <c r="AN2189" s="14">
        <f>tbl_LoanData[[#This Row],[Amount Paid]]-(Q2189-X2189)</f>
        <v>650892.48</v>
      </c>
      <c r="AO2189" s="14">
        <f>IF(tbl_LoanData[[#This Row],[Application Status]]="Approved",1,0)</f>
        <v>1</v>
      </c>
      <c r="AP2189" s="22" t="str">
        <f t="shared" ca="1" si="103"/>
        <v/>
      </c>
      <c r="AQ2189" s="22" t="str">
        <f t="shared" ca="1" si="104"/>
        <v/>
      </c>
    </row>
    <row r="2190" spans="1:43" ht="14.4" customHeight="1" x14ac:dyDescent="0.3">
      <c r="A2190" s="2" t="s">
        <v>5645</v>
      </c>
      <c r="B2190" s="2" t="s">
        <v>5646</v>
      </c>
      <c r="C2190" s="2" t="s">
        <v>397</v>
      </c>
      <c r="D2190" s="2" t="s">
        <v>91</v>
      </c>
      <c r="E2190" s="2" t="s">
        <v>102</v>
      </c>
      <c r="F2190" s="2">
        <v>52</v>
      </c>
      <c r="G2190" s="2" t="s">
        <v>83</v>
      </c>
      <c r="H2190" s="2" t="s">
        <v>516</v>
      </c>
      <c r="I2190" s="2" t="s">
        <v>53</v>
      </c>
      <c r="J2190" s="3">
        <v>45303</v>
      </c>
      <c r="K2190" s="3">
        <v>45306</v>
      </c>
      <c r="L2190" s="2" t="s">
        <v>40</v>
      </c>
      <c r="M2190" s="2" t="s">
        <v>94</v>
      </c>
      <c r="N2190" s="2" t="s">
        <v>95</v>
      </c>
      <c r="O2190" s="4">
        <v>1313000</v>
      </c>
      <c r="P2190" s="4">
        <v>206600</v>
      </c>
      <c r="Q2190" s="4">
        <v>1106400</v>
      </c>
      <c r="R2190" s="2">
        <v>12</v>
      </c>
      <c r="S2190" s="5">
        <v>10.01</v>
      </c>
      <c r="T2190" s="4">
        <v>101429.22</v>
      </c>
      <c r="U2190" s="2" t="s">
        <v>73</v>
      </c>
      <c r="V2190" s="2" t="s">
        <v>34</v>
      </c>
      <c r="W2190" s="4">
        <v>1115721.42</v>
      </c>
      <c r="X2190" s="4">
        <v>101429.22</v>
      </c>
      <c r="Y2190" s="4">
        <v>1217150.6399999999</v>
      </c>
      <c r="Z2190" s="2">
        <v>28</v>
      </c>
      <c r="AA2190" s="2" t="s">
        <v>57</v>
      </c>
      <c r="AB2190" s="2" t="s">
        <v>15729</v>
      </c>
      <c r="AC2190" s="2" t="s">
        <v>138</v>
      </c>
      <c r="AD2190" s="2" t="s">
        <v>76</v>
      </c>
      <c r="AE2190" s="5">
        <v>84.27</v>
      </c>
      <c r="AF2190" s="2">
        <v>1</v>
      </c>
      <c r="AG2190" s="2" t="s">
        <v>77</v>
      </c>
      <c r="AH2190" s="2">
        <v>3</v>
      </c>
      <c r="AI2190" s="6" t="str">
        <f t="shared" si="102"/>
        <v>45-54</v>
      </c>
      <c r="AJ2190" s="11">
        <f>YEAR(tbl_LoanData[[#This Row],[Application Date]])</f>
        <v>2024</v>
      </c>
      <c r="AK2190" s="11" t="str">
        <f>TEXT(tbl_LoanData[[#This Row],[Application Date]],"MMMM")</f>
        <v>January</v>
      </c>
      <c r="AL2190" s="12">
        <f>DATE(YEAR(tbl_LoanData[[#This Row],[Application Date]]),MONTH(tbl_LoanData[[#This Row],[Application Date]]),1)</f>
        <v>45292</v>
      </c>
      <c r="AM2190" s="14">
        <f ca="1">IF(AND(tbl_LoanData[[#This Row],[Application Date]]&gt;=EOMONTH(TODAY(),-1)+1,tbl_LoanData[[#This Row],[Application Date]]&lt;=TODAY()),tbl_LoanData[[#This Row],[Loan Amount]],0)</f>
        <v>0</v>
      </c>
      <c r="AN2190" s="14">
        <f>tbl_LoanData[[#This Row],[Amount Paid]]-(Q2190-X2190)</f>
        <v>110750.6399999999</v>
      </c>
      <c r="AO2190" s="14">
        <f>IF(tbl_LoanData[[#This Row],[Application Status]]="Approved",1,0)</f>
        <v>1</v>
      </c>
      <c r="AP2190" s="22" t="str">
        <f t="shared" ca="1" si="103"/>
        <v/>
      </c>
      <c r="AQ2190" s="22" t="str">
        <f t="shared" ca="1" si="104"/>
        <v/>
      </c>
    </row>
    <row r="2191" spans="1:43" x14ac:dyDescent="0.3">
      <c r="A2191" s="2" t="s">
        <v>5697</v>
      </c>
      <c r="B2191" s="2" t="s">
        <v>5698</v>
      </c>
      <c r="C2191" s="2" t="s">
        <v>304</v>
      </c>
      <c r="D2191" s="2" t="s">
        <v>102</v>
      </c>
      <c r="E2191" s="2" t="s">
        <v>182</v>
      </c>
      <c r="F2191" s="2">
        <v>38</v>
      </c>
      <c r="G2191" s="2" t="s">
        <v>83</v>
      </c>
      <c r="H2191" s="2" t="s">
        <v>126</v>
      </c>
      <c r="I2191" s="2" t="s">
        <v>44</v>
      </c>
      <c r="J2191" s="3">
        <v>45303</v>
      </c>
      <c r="K2191" s="3">
        <v>45317</v>
      </c>
      <c r="L2191" s="2" t="s">
        <v>37</v>
      </c>
      <c r="M2191" s="2" t="s">
        <v>104</v>
      </c>
      <c r="N2191" s="2" t="s">
        <v>286</v>
      </c>
      <c r="O2191" s="4">
        <v>84000</v>
      </c>
      <c r="P2191" s="4">
        <v>22000</v>
      </c>
      <c r="Q2191" s="4">
        <v>62000</v>
      </c>
      <c r="R2191" s="2">
        <v>48</v>
      </c>
      <c r="S2191" s="5">
        <v>7.46</v>
      </c>
      <c r="T2191" s="4">
        <v>1677.1</v>
      </c>
      <c r="U2191" s="2" t="s">
        <v>73</v>
      </c>
      <c r="V2191" s="2" t="s">
        <v>74</v>
      </c>
      <c r="W2191" s="4">
        <v>51990.1</v>
      </c>
      <c r="X2191" s="4">
        <v>28510.7</v>
      </c>
      <c r="Y2191" s="4">
        <v>80500.800000000003</v>
      </c>
      <c r="Z2191" s="2">
        <v>0</v>
      </c>
      <c r="AA2191" s="2" t="s">
        <v>56</v>
      </c>
      <c r="AB2191" s="2" t="s">
        <v>15730</v>
      </c>
      <c r="AC2191" s="2" t="s">
        <v>121</v>
      </c>
      <c r="AD2191" s="2" t="s">
        <v>76</v>
      </c>
      <c r="AE2191" s="5">
        <v>73.81</v>
      </c>
      <c r="AF2191" s="2">
        <v>0</v>
      </c>
      <c r="AG2191" s="2" t="s">
        <v>77</v>
      </c>
      <c r="AH2191" s="2">
        <v>14</v>
      </c>
      <c r="AI2191" s="6" t="str">
        <f t="shared" si="102"/>
        <v>35-44</v>
      </c>
      <c r="AJ2191" s="11">
        <f>YEAR(tbl_LoanData[[#This Row],[Application Date]])</f>
        <v>2024</v>
      </c>
      <c r="AK2191" s="11" t="str">
        <f>TEXT(tbl_LoanData[[#This Row],[Application Date]],"MMMM")</f>
        <v>January</v>
      </c>
      <c r="AL2191" s="12">
        <f>DATE(YEAR(tbl_LoanData[[#This Row],[Application Date]]),MONTH(tbl_LoanData[[#This Row],[Application Date]]),1)</f>
        <v>45292</v>
      </c>
      <c r="AM2191" s="14">
        <f ca="1">IF(AND(tbl_LoanData[[#This Row],[Application Date]]&gt;=EOMONTH(TODAY(),-1)+1,tbl_LoanData[[#This Row],[Application Date]]&lt;=TODAY()),tbl_LoanData[[#This Row],[Loan Amount]],0)</f>
        <v>0</v>
      </c>
      <c r="AN2191" s="14">
        <f>tbl_LoanData[[#This Row],[Amount Paid]]-(Q2191-X2191)</f>
        <v>18500.799999999996</v>
      </c>
      <c r="AO2191" s="14">
        <f>IF(tbl_LoanData[[#This Row],[Application Status]]="Approved",1,0)</f>
        <v>1</v>
      </c>
      <c r="AP2191" s="22" t="str">
        <f t="shared" ca="1" si="103"/>
        <v/>
      </c>
      <c r="AQ2191" s="22" t="str">
        <f t="shared" ca="1" si="104"/>
        <v/>
      </c>
    </row>
    <row r="2192" spans="1:43" ht="14.4" customHeight="1" x14ac:dyDescent="0.3">
      <c r="A2192" s="2" t="s">
        <v>5933</v>
      </c>
      <c r="B2192" s="2" t="s">
        <v>5934</v>
      </c>
      <c r="C2192" s="2" t="s">
        <v>644</v>
      </c>
      <c r="D2192" s="2" t="s">
        <v>142</v>
      </c>
      <c r="E2192" s="2" t="s">
        <v>293</v>
      </c>
      <c r="F2192" s="2">
        <v>31</v>
      </c>
      <c r="G2192" s="2" t="s">
        <v>83</v>
      </c>
      <c r="H2192" s="2" t="s">
        <v>313</v>
      </c>
      <c r="I2192" s="2" t="s">
        <v>44</v>
      </c>
      <c r="J2192" s="3">
        <v>45299</v>
      </c>
      <c r="K2192" s="3">
        <v>45309</v>
      </c>
      <c r="L2192" s="2" t="s">
        <v>40</v>
      </c>
      <c r="M2192" s="2" t="s">
        <v>71</v>
      </c>
      <c r="N2192" s="2" t="s">
        <v>137</v>
      </c>
      <c r="O2192" s="4">
        <v>779000</v>
      </c>
      <c r="P2192" s="4">
        <v>95500</v>
      </c>
      <c r="Q2192" s="4">
        <v>683500</v>
      </c>
      <c r="R2192" s="2">
        <v>18</v>
      </c>
      <c r="S2192" s="5">
        <v>7.72</v>
      </c>
      <c r="T2192" s="4">
        <v>42369.41</v>
      </c>
      <c r="U2192" s="2" t="s">
        <v>73</v>
      </c>
      <c r="V2192" s="2" t="s">
        <v>33</v>
      </c>
      <c r="W2192" s="4">
        <v>762649.3</v>
      </c>
      <c r="X2192" s="4">
        <v>0</v>
      </c>
      <c r="Y2192" s="4">
        <v>762649.3</v>
      </c>
      <c r="Z2192" s="2">
        <v>0</v>
      </c>
      <c r="AA2192" s="2" t="s">
        <v>56</v>
      </c>
      <c r="AB2192" s="2" t="s">
        <v>15733</v>
      </c>
      <c r="AC2192" s="2" t="s">
        <v>87</v>
      </c>
      <c r="AD2192" s="2" t="s">
        <v>76</v>
      </c>
      <c r="AE2192" s="5">
        <v>87.74</v>
      </c>
      <c r="AF2192" s="2">
        <v>0</v>
      </c>
      <c r="AG2192" s="2" t="s">
        <v>77</v>
      </c>
      <c r="AH2192" s="2">
        <v>10</v>
      </c>
      <c r="AI2192" s="6" t="str">
        <f t="shared" si="102"/>
        <v>25-34</v>
      </c>
      <c r="AJ2192" s="11">
        <f>YEAR(tbl_LoanData[[#This Row],[Application Date]])</f>
        <v>2024</v>
      </c>
      <c r="AK2192" s="11" t="str">
        <f>TEXT(tbl_LoanData[[#This Row],[Application Date]],"MMMM")</f>
        <v>January</v>
      </c>
      <c r="AL2192" s="12">
        <f>DATE(YEAR(tbl_LoanData[[#This Row],[Application Date]]),MONTH(tbl_LoanData[[#This Row],[Application Date]]),1)</f>
        <v>45292</v>
      </c>
      <c r="AM2192" s="14">
        <f ca="1">IF(AND(tbl_LoanData[[#This Row],[Application Date]]&gt;=EOMONTH(TODAY(),-1)+1,tbl_LoanData[[#This Row],[Application Date]]&lt;=TODAY()),tbl_LoanData[[#This Row],[Loan Amount]],0)</f>
        <v>0</v>
      </c>
      <c r="AN2192" s="14">
        <f>tbl_LoanData[[#This Row],[Amount Paid]]-(Q2192-X2192)</f>
        <v>79149.300000000047</v>
      </c>
      <c r="AO2192" s="14">
        <f>IF(tbl_LoanData[[#This Row],[Application Status]]="Approved",1,0)</f>
        <v>1</v>
      </c>
      <c r="AP2192" s="22" t="str">
        <f t="shared" ca="1" si="103"/>
        <v/>
      </c>
      <c r="AQ2192" s="22" t="str">
        <f t="shared" ca="1" si="104"/>
        <v/>
      </c>
    </row>
    <row r="2193" spans="1:43" ht="14.4" customHeight="1" x14ac:dyDescent="0.3">
      <c r="A2193" s="2" t="s">
        <v>5993</v>
      </c>
      <c r="B2193" s="2" t="s">
        <v>5994</v>
      </c>
      <c r="C2193" s="2" t="s">
        <v>353</v>
      </c>
      <c r="D2193" s="2" t="s">
        <v>117</v>
      </c>
      <c r="E2193" s="2" t="s">
        <v>150</v>
      </c>
      <c r="F2193" s="2">
        <v>40</v>
      </c>
      <c r="G2193" s="2" t="s">
        <v>83</v>
      </c>
      <c r="H2193" s="2" t="s">
        <v>318</v>
      </c>
      <c r="I2193" s="2" t="s">
        <v>42</v>
      </c>
      <c r="J2193" s="3">
        <v>45299</v>
      </c>
      <c r="K2193" s="3"/>
      <c r="L2193" s="2" t="s">
        <v>40</v>
      </c>
      <c r="M2193" s="2" t="s">
        <v>94</v>
      </c>
      <c r="N2193" s="2" t="s">
        <v>4</v>
      </c>
      <c r="O2193" s="4">
        <v>1536000</v>
      </c>
      <c r="P2193" s="4">
        <v>202800</v>
      </c>
      <c r="Q2193" s="4">
        <v>1333200</v>
      </c>
      <c r="R2193" s="2">
        <v>48</v>
      </c>
      <c r="S2193" s="5">
        <v>8.93</v>
      </c>
      <c r="T2193" s="4">
        <v>37696.230000000003</v>
      </c>
      <c r="U2193" s="2" t="s">
        <v>113</v>
      </c>
      <c r="V2193" s="2" t="s">
        <v>97</v>
      </c>
      <c r="W2193" s="4">
        <v>0</v>
      </c>
      <c r="X2193" s="4">
        <v>0</v>
      </c>
      <c r="Y2193" s="4">
        <v>1809419.04</v>
      </c>
      <c r="Z2193" s="2">
        <v>0</v>
      </c>
      <c r="AA2193" s="2" t="s">
        <v>97</v>
      </c>
      <c r="AB2193" s="2" t="s">
        <v>15729</v>
      </c>
      <c r="AC2193" s="2" t="s">
        <v>360</v>
      </c>
      <c r="AD2193" s="2" t="s">
        <v>76</v>
      </c>
      <c r="AE2193" s="5">
        <v>86.8</v>
      </c>
      <c r="AF2193" s="2">
        <v>0</v>
      </c>
      <c r="AG2193" s="2" t="s">
        <v>97</v>
      </c>
      <c r="AH2193" s="2"/>
      <c r="AI2193" s="6" t="str">
        <f t="shared" si="102"/>
        <v>35-44</v>
      </c>
      <c r="AJ2193" s="11">
        <f>YEAR(tbl_LoanData[[#This Row],[Application Date]])</f>
        <v>2024</v>
      </c>
      <c r="AK2193" s="11" t="str">
        <f>TEXT(tbl_LoanData[[#This Row],[Application Date]],"MMMM")</f>
        <v>January</v>
      </c>
      <c r="AL2193" s="12">
        <f>DATE(YEAR(tbl_LoanData[[#This Row],[Application Date]]),MONTH(tbl_LoanData[[#This Row],[Application Date]]),1)</f>
        <v>45292</v>
      </c>
      <c r="AM2193" s="14">
        <f ca="1">IF(AND(tbl_LoanData[[#This Row],[Application Date]]&gt;=EOMONTH(TODAY(),-1)+1,tbl_LoanData[[#This Row],[Application Date]]&lt;=TODAY()),tbl_LoanData[[#This Row],[Loan Amount]],0)</f>
        <v>0</v>
      </c>
      <c r="AN2193" s="14">
        <f>tbl_LoanData[[#This Row],[Amount Paid]]-(Q2193-X2193)</f>
        <v>-1333200</v>
      </c>
      <c r="AO2193" s="14">
        <f>IF(tbl_LoanData[[#This Row],[Application Status]]="Approved",1,0)</f>
        <v>0</v>
      </c>
      <c r="AP2193" s="22" t="str">
        <f t="shared" ca="1" si="103"/>
        <v/>
      </c>
      <c r="AQ2193" s="22" t="str">
        <f t="shared" ca="1" si="104"/>
        <v/>
      </c>
    </row>
    <row r="2194" spans="1:43" ht="14.4" customHeight="1" x14ac:dyDescent="0.3">
      <c r="A2194" s="2" t="s">
        <v>6483</v>
      </c>
      <c r="B2194" s="2" t="s">
        <v>6484</v>
      </c>
      <c r="C2194" s="2" t="s">
        <v>124</v>
      </c>
      <c r="D2194" s="2" t="s">
        <v>101</v>
      </c>
      <c r="E2194" s="2" t="s">
        <v>232</v>
      </c>
      <c r="F2194" s="2">
        <v>56</v>
      </c>
      <c r="G2194" s="2" t="s">
        <v>69</v>
      </c>
      <c r="H2194" s="2" t="s">
        <v>191</v>
      </c>
      <c r="I2194" s="2" t="s">
        <v>51</v>
      </c>
      <c r="J2194" s="3">
        <v>45305</v>
      </c>
      <c r="K2194" s="3">
        <v>45307</v>
      </c>
      <c r="L2194" s="2" t="s">
        <v>37</v>
      </c>
      <c r="M2194" s="2" t="s">
        <v>260</v>
      </c>
      <c r="N2194" s="2" t="s">
        <v>745</v>
      </c>
      <c r="O2194" s="4">
        <v>128000</v>
      </c>
      <c r="P2194" s="4">
        <v>39300</v>
      </c>
      <c r="Q2194" s="4">
        <v>88700</v>
      </c>
      <c r="R2194" s="2">
        <v>48</v>
      </c>
      <c r="S2194" s="5">
        <v>7.17</v>
      </c>
      <c r="T2194" s="4">
        <v>2377.9</v>
      </c>
      <c r="U2194" s="2" t="s">
        <v>73</v>
      </c>
      <c r="V2194" s="2" t="s">
        <v>74</v>
      </c>
      <c r="W2194" s="4">
        <v>71337</v>
      </c>
      <c r="X2194" s="4">
        <v>42802.16</v>
      </c>
      <c r="Y2194" s="4">
        <v>114139.16</v>
      </c>
      <c r="Z2194" s="2">
        <v>30</v>
      </c>
      <c r="AA2194" s="2" t="s">
        <v>57</v>
      </c>
      <c r="AB2194" s="2" t="s">
        <v>15728</v>
      </c>
      <c r="AC2194" s="2" t="s">
        <v>213</v>
      </c>
      <c r="AD2194" s="2" t="s">
        <v>76</v>
      </c>
      <c r="AE2194" s="5">
        <v>69.3</v>
      </c>
      <c r="AF2194" s="2">
        <v>1</v>
      </c>
      <c r="AG2194" s="2" t="s">
        <v>77</v>
      </c>
      <c r="AH2194" s="2">
        <v>2</v>
      </c>
      <c r="AI2194" s="6" t="str">
        <f t="shared" si="102"/>
        <v>55-64</v>
      </c>
      <c r="AJ2194" s="11">
        <f>YEAR(tbl_LoanData[[#This Row],[Application Date]])</f>
        <v>2024</v>
      </c>
      <c r="AK2194" s="11" t="str">
        <f>TEXT(tbl_LoanData[[#This Row],[Application Date]],"MMMM")</f>
        <v>January</v>
      </c>
      <c r="AL2194" s="12">
        <f>DATE(YEAR(tbl_LoanData[[#This Row],[Application Date]]),MONTH(tbl_LoanData[[#This Row],[Application Date]]),1)</f>
        <v>45292</v>
      </c>
      <c r="AM2194" s="14">
        <f ca="1">IF(AND(tbl_LoanData[[#This Row],[Application Date]]&gt;=EOMONTH(TODAY(),-1)+1,tbl_LoanData[[#This Row],[Application Date]]&lt;=TODAY()),tbl_LoanData[[#This Row],[Loan Amount]],0)</f>
        <v>0</v>
      </c>
      <c r="AN2194" s="14">
        <f>tbl_LoanData[[#This Row],[Amount Paid]]-(Q2194-X2194)</f>
        <v>25439.160000000003</v>
      </c>
      <c r="AO2194" s="14">
        <f>IF(tbl_LoanData[[#This Row],[Application Status]]="Approved",1,0)</f>
        <v>1</v>
      </c>
      <c r="AP2194" s="22" t="str">
        <f t="shared" ca="1" si="103"/>
        <v/>
      </c>
      <c r="AQ2194" s="22" t="str">
        <f t="shared" ca="1" si="104"/>
        <v/>
      </c>
    </row>
    <row r="2195" spans="1:43" ht="14.4" customHeight="1" x14ac:dyDescent="0.3">
      <c r="A2195" s="2" t="s">
        <v>6663</v>
      </c>
      <c r="B2195" s="2" t="s">
        <v>6664</v>
      </c>
      <c r="C2195" s="2" t="s">
        <v>439</v>
      </c>
      <c r="D2195" s="2" t="s">
        <v>134</v>
      </c>
      <c r="E2195" s="2" t="s">
        <v>135</v>
      </c>
      <c r="F2195" s="2">
        <v>32</v>
      </c>
      <c r="G2195" s="2" t="s">
        <v>83</v>
      </c>
      <c r="H2195" s="2" t="s">
        <v>307</v>
      </c>
      <c r="I2195" s="2" t="s">
        <v>43</v>
      </c>
      <c r="J2195" s="3">
        <v>45295</v>
      </c>
      <c r="K2195" s="3">
        <v>45310</v>
      </c>
      <c r="L2195" s="2" t="s">
        <v>37</v>
      </c>
      <c r="M2195" s="2" t="s">
        <v>94</v>
      </c>
      <c r="N2195" s="2" t="s">
        <v>436</v>
      </c>
      <c r="O2195" s="4">
        <v>208000</v>
      </c>
      <c r="P2195" s="4">
        <v>78600</v>
      </c>
      <c r="Q2195" s="4">
        <v>129400</v>
      </c>
      <c r="R2195" s="2">
        <v>24</v>
      </c>
      <c r="S2195" s="5">
        <v>7.65</v>
      </c>
      <c r="T2195" s="4">
        <v>6216.59</v>
      </c>
      <c r="U2195" s="2" t="s">
        <v>73</v>
      </c>
      <c r="V2195" s="2" t="s">
        <v>33</v>
      </c>
      <c r="W2195" s="4">
        <v>149198.20000000001</v>
      </c>
      <c r="X2195" s="4">
        <v>0</v>
      </c>
      <c r="Y2195" s="4">
        <v>149198.20000000001</v>
      </c>
      <c r="Z2195" s="2">
        <v>0</v>
      </c>
      <c r="AA2195" s="2" t="s">
        <v>56</v>
      </c>
      <c r="AB2195" s="2" t="s">
        <v>15734</v>
      </c>
      <c r="AC2195" s="2" t="s">
        <v>138</v>
      </c>
      <c r="AD2195" s="2" t="s">
        <v>76</v>
      </c>
      <c r="AE2195" s="5">
        <v>62.21</v>
      </c>
      <c r="AF2195" s="2">
        <v>0</v>
      </c>
      <c r="AG2195" s="2" t="s">
        <v>77</v>
      </c>
      <c r="AH2195" s="2">
        <v>15</v>
      </c>
      <c r="AI2195" s="6" t="str">
        <f t="shared" si="102"/>
        <v>25-34</v>
      </c>
      <c r="AJ2195" s="11">
        <f>YEAR(tbl_LoanData[[#This Row],[Application Date]])</f>
        <v>2024</v>
      </c>
      <c r="AK2195" s="11" t="str">
        <f>TEXT(tbl_LoanData[[#This Row],[Application Date]],"MMMM")</f>
        <v>January</v>
      </c>
      <c r="AL2195" s="12">
        <f>DATE(YEAR(tbl_LoanData[[#This Row],[Application Date]]),MONTH(tbl_LoanData[[#This Row],[Application Date]]),1)</f>
        <v>45292</v>
      </c>
      <c r="AM2195" s="14">
        <f ca="1">IF(AND(tbl_LoanData[[#This Row],[Application Date]]&gt;=EOMONTH(TODAY(),-1)+1,tbl_LoanData[[#This Row],[Application Date]]&lt;=TODAY()),tbl_LoanData[[#This Row],[Loan Amount]],0)</f>
        <v>0</v>
      </c>
      <c r="AN2195" s="14">
        <f>tbl_LoanData[[#This Row],[Amount Paid]]-(Q2195-X2195)</f>
        <v>19798.200000000012</v>
      </c>
      <c r="AO2195" s="14">
        <f>IF(tbl_LoanData[[#This Row],[Application Status]]="Approved",1,0)</f>
        <v>1</v>
      </c>
      <c r="AP2195" s="22" t="str">
        <f t="shared" ca="1" si="103"/>
        <v/>
      </c>
      <c r="AQ2195" s="22" t="str">
        <f t="shared" ca="1" si="104"/>
        <v/>
      </c>
    </row>
    <row r="2196" spans="1:43" ht="14.4" customHeight="1" x14ac:dyDescent="0.3">
      <c r="A2196" s="2" t="s">
        <v>6739</v>
      </c>
      <c r="B2196" s="2" t="s">
        <v>6740</v>
      </c>
      <c r="C2196" s="2" t="s">
        <v>840</v>
      </c>
      <c r="D2196" s="2" t="s">
        <v>254</v>
      </c>
      <c r="E2196" s="2" t="s">
        <v>182</v>
      </c>
      <c r="F2196" s="2">
        <v>36</v>
      </c>
      <c r="G2196" s="2" t="s">
        <v>83</v>
      </c>
      <c r="H2196" s="2" t="s">
        <v>543</v>
      </c>
      <c r="I2196" s="2" t="s">
        <v>45</v>
      </c>
      <c r="J2196" s="3">
        <v>45322</v>
      </c>
      <c r="K2196" s="3">
        <v>45343</v>
      </c>
      <c r="L2196" s="2" t="s">
        <v>40</v>
      </c>
      <c r="M2196" s="2" t="s">
        <v>71</v>
      </c>
      <c r="N2196" s="2" t="s">
        <v>137</v>
      </c>
      <c r="O2196" s="4">
        <v>1270000</v>
      </c>
      <c r="P2196" s="4">
        <v>365200</v>
      </c>
      <c r="Q2196" s="4">
        <v>904800</v>
      </c>
      <c r="R2196" s="2">
        <v>60</v>
      </c>
      <c r="S2196" s="5">
        <v>6.99</v>
      </c>
      <c r="T2196" s="4">
        <v>20350.46</v>
      </c>
      <c r="U2196" s="2" t="s">
        <v>73</v>
      </c>
      <c r="V2196" s="2" t="s">
        <v>74</v>
      </c>
      <c r="W2196" s="4">
        <v>610513.80000000005</v>
      </c>
      <c r="X2196" s="4">
        <v>610513.80000000005</v>
      </c>
      <c r="Y2196" s="4">
        <v>1221027.6000000001</v>
      </c>
      <c r="Z2196" s="2">
        <v>0</v>
      </c>
      <c r="AA2196" s="2" t="s">
        <v>56</v>
      </c>
      <c r="AB2196" s="2" t="s">
        <v>15727</v>
      </c>
      <c r="AC2196" s="2" t="s">
        <v>75</v>
      </c>
      <c r="AD2196" s="2" t="s">
        <v>76</v>
      </c>
      <c r="AE2196" s="5">
        <v>71.239999999999995</v>
      </c>
      <c r="AF2196" s="2">
        <v>0</v>
      </c>
      <c r="AG2196" s="2" t="s">
        <v>77</v>
      </c>
      <c r="AH2196" s="2">
        <v>21</v>
      </c>
      <c r="AI2196" s="6" t="str">
        <f t="shared" si="102"/>
        <v>35-44</v>
      </c>
      <c r="AJ2196" s="11">
        <f>YEAR(tbl_LoanData[[#This Row],[Application Date]])</f>
        <v>2024</v>
      </c>
      <c r="AK2196" s="11" t="str">
        <f>TEXT(tbl_LoanData[[#This Row],[Application Date]],"MMMM")</f>
        <v>January</v>
      </c>
      <c r="AL2196" s="12">
        <f>DATE(YEAR(tbl_LoanData[[#This Row],[Application Date]]),MONTH(tbl_LoanData[[#This Row],[Application Date]]),1)</f>
        <v>45292</v>
      </c>
      <c r="AM2196" s="14">
        <f ca="1">IF(AND(tbl_LoanData[[#This Row],[Application Date]]&gt;=EOMONTH(TODAY(),-1)+1,tbl_LoanData[[#This Row],[Application Date]]&lt;=TODAY()),tbl_LoanData[[#This Row],[Loan Amount]],0)</f>
        <v>0</v>
      </c>
      <c r="AN2196" s="14">
        <f>tbl_LoanData[[#This Row],[Amount Paid]]-(Q2196-X2196)</f>
        <v>316227.60000000009</v>
      </c>
      <c r="AO2196" s="14">
        <f>IF(tbl_LoanData[[#This Row],[Application Status]]="Approved",1,0)</f>
        <v>1</v>
      </c>
      <c r="AP2196" s="22" t="str">
        <f t="shared" ca="1" si="103"/>
        <v/>
      </c>
      <c r="AQ2196" s="22" t="str">
        <f t="shared" ca="1" si="104"/>
        <v/>
      </c>
    </row>
    <row r="2197" spans="1:43" ht="14.4" customHeight="1" x14ac:dyDescent="0.3">
      <c r="A2197" s="2" t="s">
        <v>6805</v>
      </c>
      <c r="B2197" s="2" t="s">
        <v>6806</v>
      </c>
      <c r="C2197" s="2" t="s">
        <v>687</v>
      </c>
      <c r="D2197" s="2" t="s">
        <v>81</v>
      </c>
      <c r="E2197" s="2" t="s">
        <v>182</v>
      </c>
      <c r="F2197" s="2">
        <v>32</v>
      </c>
      <c r="G2197" s="2" t="s">
        <v>83</v>
      </c>
      <c r="H2197" s="2" t="s">
        <v>103</v>
      </c>
      <c r="I2197" s="2" t="s">
        <v>43</v>
      </c>
      <c r="J2197" s="3">
        <v>45305</v>
      </c>
      <c r="K2197" s="3">
        <v>45308</v>
      </c>
      <c r="L2197" s="2" t="s">
        <v>39</v>
      </c>
      <c r="M2197" s="2" t="s">
        <v>157</v>
      </c>
      <c r="N2197" s="2" t="s">
        <v>359</v>
      </c>
      <c r="O2197" s="4">
        <v>2366000</v>
      </c>
      <c r="P2197" s="4">
        <v>915500</v>
      </c>
      <c r="Q2197" s="4">
        <v>1450500</v>
      </c>
      <c r="R2197" s="2">
        <v>36</v>
      </c>
      <c r="S2197" s="5">
        <v>7.14</v>
      </c>
      <c r="T2197" s="4">
        <v>48922.14</v>
      </c>
      <c r="U2197" s="2" t="s">
        <v>73</v>
      </c>
      <c r="V2197" s="2" t="s">
        <v>74</v>
      </c>
      <c r="W2197" s="4">
        <v>1516586.34</v>
      </c>
      <c r="X2197" s="4">
        <v>244610.76</v>
      </c>
      <c r="Y2197" s="4">
        <v>1761197.1</v>
      </c>
      <c r="Z2197" s="2">
        <v>0</v>
      </c>
      <c r="AA2197" s="2" t="s">
        <v>56</v>
      </c>
      <c r="AB2197" s="2" t="s">
        <v>15727</v>
      </c>
      <c r="AC2197" s="2" t="s">
        <v>213</v>
      </c>
      <c r="AD2197" s="2" t="s">
        <v>76</v>
      </c>
      <c r="AE2197" s="5">
        <v>61.31</v>
      </c>
      <c r="AF2197" s="2">
        <v>0</v>
      </c>
      <c r="AG2197" s="2" t="s">
        <v>77</v>
      </c>
      <c r="AH2197" s="2">
        <v>3</v>
      </c>
      <c r="AI2197" s="6" t="str">
        <f t="shared" si="102"/>
        <v>25-34</v>
      </c>
      <c r="AJ2197" s="11">
        <f>YEAR(tbl_LoanData[[#This Row],[Application Date]])</f>
        <v>2024</v>
      </c>
      <c r="AK2197" s="11" t="str">
        <f>TEXT(tbl_LoanData[[#This Row],[Application Date]],"MMMM")</f>
        <v>January</v>
      </c>
      <c r="AL2197" s="12">
        <f>DATE(YEAR(tbl_LoanData[[#This Row],[Application Date]]),MONTH(tbl_LoanData[[#This Row],[Application Date]]),1)</f>
        <v>45292</v>
      </c>
      <c r="AM2197" s="14">
        <f ca="1">IF(AND(tbl_LoanData[[#This Row],[Application Date]]&gt;=EOMONTH(TODAY(),-1)+1,tbl_LoanData[[#This Row],[Application Date]]&lt;=TODAY()),tbl_LoanData[[#This Row],[Loan Amount]],0)</f>
        <v>0</v>
      </c>
      <c r="AN2197" s="14">
        <f>tbl_LoanData[[#This Row],[Amount Paid]]-(Q2197-X2197)</f>
        <v>310697.10000000009</v>
      </c>
      <c r="AO2197" s="14">
        <f>IF(tbl_LoanData[[#This Row],[Application Status]]="Approved",1,0)</f>
        <v>1</v>
      </c>
      <c r="AP2197" s="22" t="str">
        <f t="shared" ca="1" si="103"/>
        <v/>
      </c>
      <c r="AQ2197" s="22" t="str">
        <f t="shared" ca="1" si="104"/>
        <v/>
      </c>
    </row>
    <row r="2198" spans="1:43" x14ac:dyDescent="0.3">
      <c r="A2198" s="2" t="s">
        <v>6897</v>
      </c>
      <c r="B2198" s="2" t="s">
        <v>6898</v>
      </c>
      <c r="C2198" s="2" t="s">
        <v>353</v>
      </c>
      <c r="D2198" s="2" t="s">
        <v>134</v>
      </c>
      <c r="E2198" s="2" t="s">
        <v>68</v>
      </c>
      <c r="F2198" s="2">
        <v>36</v>
      </c>
      <c r="G2198" s="2" t="s">
        <v>83</v>
      </c>
      <c r="H2198" s="2" t="s">
        <v>244</v>
      </c>
      <c r="I2198" s="2" t="s">
        <v>48</v>
      </c>
      <c r="J2198" s="3">
        <v>45298</v>
      </c>
      <c r="K2198" s="3">
        <v>45308</v>
      </c>
      <c r="L2198" s="2" t="s">
        <v>37</v>
      </c>
      <c r="M2198" s="2" t="s">
        <v>104</v>
      </c>
      <c r="N2198" s="2" t="s">
        <v>286</v>
      </c>
      <c r="O2198" s="4">
        <v>174000</v>
      </c>
      <c r="P2198" s="4">
        <v>66300</v>
      </c>
      <c r="Q2198" s="4">
        <v>107700</v>
      </c>
      <c r="R2198" s="2">
        <v>36</v>
      </c>
      <c r="S2198" s="5">
        <v>13.24</v>
      </c>
      <c r="T2198" s="4">
        <v>4179.96</v>
      </c>
      <c r="U2198" s="2" t="s">
        <v>73</v>
      </c>
      <c r="V2198" s="2" t="s">
        <v>74</v>
      </c>
      <c r="W2198" s="4">
        <v>129578.76</v>
      </c>
      <c r="X2198" s="4">
        <v>20899.68</v>
      </c>
      <c r="Y2198" s="4">
        <v>150478.44</v>
      </c>
      <c r="Z2198" s="2">
        <v>0</v>
      </c>
      <c r="AA2198" s="2" t="s">
        <v>56</v>
      </c>
      <c r="AB2198" s="2" t="s">
        <v>15730</v>
      </c>
      <c r="AC2198" s="2" t="s">
        <v>213</v>
      </c>
      <c r="AD2198" s="2" t="s">
        <v>76</v>
      </c>
      <c r="AE2198" s="5">
        <v>61.9</v>
      </c>
      <c r="AF2198" s="2">
        <v>0</v>
      </c>
      <c r="AG2198" s="2" t="s">
        <v>77</v>
      </c>
      <c r="AH2198" s="2">
        <v>10</v>
      </c>
      <c r="AI2198" s="6" t="str">
        <f t="shared" si="102"/>
        <v>35-44</v>
      </c>
      <c r="AJ2198" s="11">
        <f>YEAR(tbl_LoanData[[#This Row],[Application Date]])</f>
        <v>2024</v>
      </c>
      <c r="AK2198" s="11" t="str">
        <f>TEXT(tbl_LoanData[[#This Row],[Application Date]],"MMMM")</f>
        <v>January</v>
      </c>
      <c r="AL2198" s="12">
        <f>DATE(YEAR(tbl_LoanData[[#This Row],[Application Date]]),MONTH(tbl_LoanData[[#This Row],[Application Date]]),1)</f>
        <v>45292</v>
      </c>
      <c r="AM2198" s="14">
        <f ca="1">IF(AND(tbl_LoanData[[#This Row],[Application Date]]&gt;=EOMONTH(TODAY(),-1)+1,tbl_LoanData[[#This Row],[Application Date]]&lt;=TODAY()),tbl_LoanData[[#This Row],[Loan Amount]],0)</f>
        <v>0</v>
      </c>
      <c r="AN2198" s="14">
        <f>tbl_LoanData[[#This Row],[Amount Paid]]-(Q2198-X2198)</f>
        <v>42778.439999999988</v>
      </c>
      <c r="AO2198" s="14">
        <f>IF(tbl_LoanData[[#This Row],[Application Status]]="Approved",1,0)</f>
        <v>1</v>
      </c>
      <c r="AP2198" s="22" t="str">
        <f t="shared" ca="1" si="103"/>
        <v/>
      </c>
      <c r="AQ2198" s="22" t="str">
        <f t="shared" ca="1" si="104"/>
        <v/>
      </c>
    </row>
    <row r="2199" spans="1:43" ht="14.4" customHeight="1" x14ac:dyDescent="0.3">
      <c r="A2199" s="2" t="s">
        <v>6945</v>
      </c>
      <c r="B2199" s="2" t="s">
        <v>6946</v>
      </c>
      <c r="C2199" s="2" t="s">
        <v>100</v>
      </c>
      <c r="D2199" s="2" t="s">
        <v>101</v>
      </c>
      <c r="E2199" s="2" t="s">
        <v>92</v>
      </c>
      <c r="F2199" s="2">
        <v>46</v>
      </c>
      <c r="G2199" s="2" t="s">
        <v>69</v>
      </c>
      <c r="H2199" s="2" t="s">
        <v>318</v>
      </c>
      <c r="I2199" s="2" t="s">
        <v>42</v>
      </c>
      <c r="J2199" s="3">
        <v>45309</v>
      </c>
      <c r="K2199" s="3">
        <v>45330</v>
      </c>
      <c r="L2199" s="2" t="s">
        <v>39</v>
      </c>
      <c r="M2199" s="2" t="s">
        <v>167</v>
      </c>
      <c r="N2199" s="2" t="s">
        <v>491</v>
      </c>
      <c r="O2199" s="4">
        <v>1362000</v>
      </c>
      <c r="P2199" s="4">
        <v>363500</v>
      </c>
      <c r="Q2199" s="4">
        <v>998500</v>
      </c>
      <c r="R2199" s="2">
        <v>24</v>
      </c>
      <c r="S2199" s="5">
        <v>8.66</v>
      </c>
      <c r="T2199" s="4">
        <v>48810.01</v>
      </c>
      <c r="U2199" s="2" t="s">
        <v>73</v>
      </c>
      <c r="V2199" s="2" t="s">
        <v>34</v>
      </c>
      <c r="W2199" s="4">
        <v>829770.17</v>
      </c>
      <c r="X2199" s="4">
        <v>341670.03</v>
      </c>
      <c r="Y2199" s="4">
        <v>1171440.2</v>
      </c>
      <c r="Z2199" s="2">
        <v>210</v>
      </c>
      <c r="AA2199" s="2" t="s">
        <v>60</v>
      </c>
      <c r="AB2199" s="2" t="s">
        <v>15733</v>
      </c>
      <c r="AC2199" s="2" t="s">
        <v>75</v>
      </c>
      <c r="AD2199" s="2" t="s">
        <v>76</v>
      </c>
      <c r="AE2199" s="5">
        <v>73.31</v>
      </c>
      <c r="AF2199" s="2">
        <v>7</v>
      </c>
      <c r="AG2199" s="2" t="s">
        <v>130</v>
      </c>
      <c r="AH2199" s="2">
        <v>21</v>
      </c>
      <c r="AI2199" s="6" t="str">
        <f t="shared" si="102"/>
        <v>45-54</v>
      </c>
      <c r="AJ2199" s="11">
        <f>YEAR(tbl_LoanData[[#This Row],[Application Date]])</f>
        <v>2024</v>
      </c>
      <c r="AK2199" s="11" t="str">
        <f>TEXT(tbl_LoanData[[#This Row],[Application Date]],"MMMM")</f>
        <v>January</v>
      </c>
      <c r="AL2199" s="12">
        <f>DATE(YEAR(tbl_LoanData[[#This Row],[Application Date]]),MONTH(tbl_LoanData[[#This Row],[Application Date]]),1)</f>
        <v>45292</v>
      </c>
      <c r="AM2199" s="14">
        <f ca="1">IF(AND(tbl_LoanData[[#This Row],[Application Date]]&gt;=EOMONTH(TODAY(),-1)+1,tbl_LoanData[[#This Row],[Application Date]]&lt;=TODAY()),tbl_LoanData[[#This Row],[Loan Amount]],0)</f>
        <v>0</v>
      </c>
      <c r="AN2199" s="14">
        <f>tbl_LoanData[[#This Row],[Amount Paid]]-(Q2199-X2199)</f>
        <v>172940.20000000007</v>
      </c>
      <c r="AO2199" s="14">
        <f>IF(tbl_LoanData[[#This Row],[Application Status]]="Approved",1,0)</f>
        <v>1</v>
      </c>
      <c r="AP2199" s="22" t="str">
        <f t="shared" ca="1" si="103"/>
        <v/>
      </c>
      <c r="AQ2199" s="22" t="str">
        <f t="shared" ca="1" si="104"/>
        <v/>
      </c>
    </row>
    <row r="2200" spans="1:43" x14ac:dyDescent="0.3">
      <c r="A2200" s="2" t="s">
        <v>7069</v>
      </c>
      <c r="B2200" s="2" t="s">
        <v>7070</v>
      </c>
      <c r="C2200" s="2" t="s">
        <v>208</v>
      </c>
      <c r="D2200" s="2" t="s">
        <v>91</v>
      </c>
      <c r="E2200" s="2" t="s">
        <v>92</v>
      </c>
      <c r="F2200" s="2">
        <v>24</v>
      </c>
      <c r="G2200" s="2" t="s">
        <v>69</v>
      </c>
      <c r="H2200" s="2" t="s">
        <v>244</v>
      </c>
      <c r="I2200" s="2" t="s">
        <v>48</v>
      </c>
      <c r="J2200" s="3">
        <v>45318</v>
      </c>
      <c r="K2200" s="3">
        <v>45336</v>
      </c>
      <c r="L2200" s="2" t="s">
        <v>40</v>
      </c>
      <c r="M2200" s="2" t="s">
        <v>157</v>
      </c>
      <c r="N2200" s="2" t="s">
        <v>299</v>
      </c>
      <c r="O2200" s="4">
        <v>955000</v>
      </c>
      <c r="P2200" s="4">
        <v>220400</v>
      </c>
      <c r="Q2200" s="4">
        <v>734600</v>
      </c>
      <c r="R2200" s="2">
        <v>24</v>
      </c>
      <c r="S2200" s="5">
        <v>9.33</v>
      </c>
      <c r="T2200" s="4">
        <v>36319.85</v>
      </c>
      <c r="U2200" s="2" t="s">
        <v>73</v>
      </c>
      <c r="V2200" s="2" t="s">
        <v>33</v>
      </c>
      <c r="W2200" s="4">
        <v>871676.36</v>
      </c>
      <c r="X2200" s="4">
        <v>0</v>
      </c>
      <c r="Y2200" s="4">
        <v>871676.36</v>
      </c>
      <c r="Z2200" s="2">
        <v>0</v>
      </c>
      <c r="AA2200" s="2" t="s">
        <v>56</v>
      </c>
      <c r="AB2200" s="2" t="s">
        <v>15736</v>
      </c>
      <c r="AC2200" s="2" t="s">
        <v>87</v>
      </c>
      <c r="AD2200" s="2" t="s">
        <v>76</v>
      </c>
      <c r="AE2200" s="5">
        <v>76.92</v>
      </c>
      <c r="AF2200" s="2">
        <v>0</v>
      </c>
      <c r="AG2200" s="2" t="s">
        <v>77</v>
      </c>
      <c r="AH2200" s="2">
        <v>18</v>
      </c>
      <c r="AI2200" s="6" t="str">
        <f t="shared" si="102"/>
        <v>18-24</v>
      </c>
      <c r="AJ2200" s="11">
        <f>YEAR(tbl_LoanData[[#This Row],[Application Date]])</f>
        <v>2024</v>
      </c>
      <c r="AK2200" s="11" t="str">
        <f>TEXT(tbl_LoanData[[#This Row],[Application Date]],"MMMM")</f>
        <v>January</v>
      </c>
      <c r="AL2200" s="12">
        <f>DATE(YEAR(tbl_LoanData[[#This Row],[Application Date]]),MONTH(tbl_LoanData[[#This Row],[Application Date]]),1)</f>
        <v>45292</v>
      </c>
      <c r="AM2200" s="14">
        <f ca="1">IF(AND(tbl_LoanData[[#This Row],[Application Date]]&gt;=EOMONTH(TODAY(),-1)+1,tbl_LoanData[[#This Row],[Application Date]]&lt;=TODAY()),tbl_LoanData[[#This Row],[Loan Amount]],0)</f>
        <v>0</v>
      </c>
      <c r="AN2200" s="14">
        <f>tbl_LoanData[[#This Row],[Amount Paid]]-(Q2200-X2200)</f>
        <v>137076.35999999999</v>
      </c>
      <c r="AO2200" s="14">
        <f>IF(tbl_LoanData[[#This Row],[Application Status]]="Approved",1,0)</f>
        <v>1</v>
      </c>
      <c r="AP2200" s="22" t="str">
        <f t="shared" ca="1" si="103"/>
        <v/>
      </c>
      <c r="AQ2200" s="22" t="str">
        <f t="shared" ca="1" si="104"/>
        <v/>
      </c>
    </row>
    <row r="2201" spans="1:43" ht="14.4" customHeight="1" x14ac:dyDescent="0.3">
      <c r="A2201" s="2" t="s">
        <v>7073</v>
      </c>
      <c r="B2201" s="2" t="s">
        <v>7074</v>
      </c>
      <c r="C2201" s="2" t="s">
        <v>868</v>
      </c>
      <c r="D2201" s="2" t="s">
        <v>102</v>
      </c>
      <c r="E2201" s="2" t="s">
        <v>92</v>
      </c>
      <c r="F2201" s="2">
        <v>61</v>
      </c>
      <c r="G2201" s="2" t="s">
        <v>69</v>
      </c>
      <c r="H2201" s="2" t="s">
        <v>228</v>
      </c>
      <c r="I2201" s="2" t="s">
        <v>43</v>
      </c>
      <c r="J2201" s="3">
        <v>45312</v>
      </c>
      <c r="K2201" s="3">
        <v>45317</v>
      </c>
      <c r="L2201" s="2" t="s">
        <v>38</v>
      </c>
      <c r="M2201" s="2" t="s">
        <v>85</v>
      </c>
      <c r="N2201" s="2" t="s">
        <v>314</v>
      </c>
      <c r="O2201" s="4">
        <v>1774000</v>
      </c>
      <c r="P2201" s="4">
        <v>494700</v>
      </c>
      <c r="Q2201" s="4">
        <v>1279300</v>
      </c>
      <c r="R2201" s="2">
        <v>18</v>
      </c>
      <c r="S2201" s="5">
        <v>7.17</v>
      </c>
      <c r="T2201" s="4">
        <v>78716.039999999994</v>
      </c>
      <c r="U2201" s="2" t="s">
        <v>73</v>
      </c>
      <c r="V2201" s="2" t="s">
        <v>34</v>
      </c>
      <c r="W2201" s="4">
        <v>1180740.6000000001</v>
      </c>
      <c r="X2201" s="4">
        <v>236148.12</v>
      </c>
      <c r="Y2201" s="4">
        <v>1416888.72</v>
      </c>
      <c r="Z2201" s="2">
        <v>84</v>
      </c>
      <c r="AA2201" s="2" t="s">
        <v>59</v>
      </c>
      <c r="AB2201" s="2" t="s">
        <v>15731</v>
      </c>
      <c r="AC2201" s="2" t="s">
        <v>75</v>
      </c>
      <c r="AD2201" s="2" t="s">
        <v>76</v>
      </c>
      <c r="AE2201" s="5">
        <v>72.11</v>
      </c>
      <c r="AF2201" s="2">
        <v>3</v>
      </c>
      <c r="AG2201" s="2" t="s">
        <v>130</v>
      </c>
      <c r="AH2201" s="2">
        <v>5</v>
      </c>
      <c r="AI2201" s="6" t="str">
        <f t="shared" si="102"/>
        <v>55-64</v>
      </c>
      <c r="AJ2201" s="11">
        <f>YEAR(tbl_LoanData[[#This Row],[Application Date]])</f>
        <v>2024</v>
      </c>
      <c r="AK2201" s="11" t="str">
        <f>TEXT(tbl_LoanData[[#This Row],[Application Date]],"MMMM")</f>
        <v>January</v>
      </c>
      <c r="AL2201" s="12">
        <f>DATE(YEAR(tbl_LoanData[[#This Row],[Application Date]]),MONTH(tbl_LoanData[[#This Row],[Application Date]]),1)</f>
        <v>45292</v>
      </c>
      <c r="AM2201" s="14">
        <f ca="1">IF(AND(tbl_LoanData[[#This Row],[Application Date]]&gt;=EOMONTH(TODAY(),-1)+1,tbl_LoanData[[#This Row],[Application Date]]&lt;=TODAY()),tbl_LoanData[[#This Row],[Loan Amount]],0)</f>
        <v>0</v>
      </c>
      <c r="AN2201" s="14">
        <f>tbl_LoanData[[#This Row],[Amount Paid]]-(Q2201-X2201)</f>
        <v>137588.72000000009</v>
      </c>
      <c r="AO2201" s="14">
        <f>IF(tbl_LoanData[[#This Row],[Application Status]]="Approved",1,0)</f>
        <v>1</v>
      </c>
      <c r="AP2201" s="22" t="str">
        <f t="shared" ca="1" si="103"/>
        <v/>
      </c>
      <c r="AQ2201" s="22" t="str">
        <f t="shared" ca="1" si="104"/>
        <v/>
      </c>
    </row>
    <row r="2202" spans="1:43" ht="14.4" customHeight="1" x14ac:dyDescent="0.3">
      <c r="A2202" s="2" t="s">
        <v>7265</v>
      </c>
      <c r="B2202" s="2" t="s">
        <v>7266</v>
      </c>
      <c r="C2202" s="2" t="s">
        <v>758</v>
      </c>
      <c r="D2202" s="2" t="s">
        <v>311</v>
      </c>
      <c r="E2202" s="2" t="s">
        <v>268</v>
      </c>
      <c r="F2202" s="2">
        <v>43</v>
      </c>
      <c r="G2202" s="2" t="s">
        <v>83</v>
      </c>
      <c r="H2202" s="2" t="s">
        <v>265</v>
      </c>
      <c r="I2202" s="2" t="s">
        <v>44</v>
      </c>
      <c r="J2202" s="3">
        <v>45310</v>
      </c>
      <c r="K2202" s="3"/>
      <c r="L2202" s="2" t="s">
        <v>40</v>
      </c>
      <c r="M2202" s="2" t="s">
        <v>94</v>
      </c>
      <c r="N2202" s="2" t="s">
        <v>95</v>
      </c>
      <c r="O2202" s="4">
        <v>1006000</v>
      </c>
      <c r="P2202" s="4">
        <v>283700</v>
      </c>
      <c r="Q2202" s="4">
        <v>722300</v>
      </c>
      <c r="R2202" s="2">
        <v>36</v>
      </c>
      <c r="S2202" s="5">
        <v>7.33</v>
      </c>
      <c r="T2202" s="4">
        <v>24475.94</v>
      </c>
      <c r="U2202" s="2" t="s">
        <v>113</v>
      </c>
      <c r="V2202" s="2" t="s">
        <v>97</v>
      </c>
      <c r="W2202" s="4">
        <v>0</v>
      </c>
      <c r="X2202" s="4">
        <v>0</v>
      </c>
      <c r="Y2202" s="4">
        <v>881133.77</v>
      </c>
      <c r="Z2202" s="2">
        <v>0</v>
      </c>
      <c r="AA2202" s="2" t="s">
        <v>97</v>
      </c>
      <c r="AB2202" s="2" t="s">
        <v>15732</v>
      </c>
      <c r="AC2202" s="2" t="s">
        <v>213</v>
      </c>
      <c r="AD2202" s="2" t="s">
        <v>76</v>
      </c>
      <c r="AE2202" s="5">
        <v>71.8</v>
      </c>
      <c r="AF2202" s="2">
        <v>0</v>
      </c>
      <c r="AG2202" s="2" t="s">
        <v>97</v>
      </c>
      <c r="AH2202" s="2"/>
      <c r="AI2202" s="6" t="str">
        <f t="shared" si="102"/>
        <v>35-44</v>
      </c>
      <c r="AJ2202" s="11">
        <f>YEAR(tbl_LoanData[[#This Row],[Application Date]])</f>
        <v>2024</v>
      </c>
      <c r="AK2202" s="11" t="str">
        <f>TEXT(tbl_LoanData[[#This Row],[Application Date]],"MMMM")</f>
        <v>January</v>
      </c>
      <c r="AL2202" s="12">
        <f>DATE(YEAR(tbl_LoanData[[#This Row],[Application Date]]),MONTH(tbl_LoanData[[#This Row],[Application Date]]),1)</f>
        <v>45292</v>
      </c>
      <c r="AM2202" s="14">
        <f ca="1">IF(AND(tbl_LoanData[[#This Row],[Application Date]]&gt;=EOMONTH(TODAY(),-1)+1,tbl_LoanData[[#This Row],[Application Date]]&lt;=TODAY()),tbl_LoanData[[#This Row],[Loan Amount]],0)</f>
        <v>0</v>
      </c>
      <c r="AN2202" s="14">
        <f>tbl_LoanData[[#This Row],[Amount Paid]]-(Q2202-X2202)</f>
        <v>-722300</v>
      </c>
      <c r="AO2202" s="14">
        <f>IF(tbl_LoanData[[#This Row],[Application Status]]="Approved",1,0)</f>
        <v>0</v>
      </c>
      <c r="AP2202" s="22" t="str">
        <f t="shared" ca="1" si="103"/>
        <v/>
      </c>
      <c r="AQ2202" s="22" t="str">
        <f t="shared" ca="1" si="104"/>
        <v/>
      </c>
    </row>
    <row r="2203" spans="1:43" x14ac:dyDescent="0.3">
      <c r="A2203" s="2" t="s">
        <v>7303</v>
      </c>
      <c r="B2203" s="2" t="s">
        <v>7304</v>
      </c>
      <c r="C2203" s="2" t="s">
        <v>444</v>
      </c>
      <c r="D2203" s="2" t="s">
        <v>134</v>
      </c>
      <c r="E2203" s="2" t="s">
        <v>125</v>
      </c>
      <c r="F2203" s="2">
        <v>63</v>
      </c>
      <c r="G2203" s="2" t="s">
        <v>69</v>
      </c>
      <c r="H2203" s="2" t="s">
        <v>372</v>
      </c>
      <c r="I2203" s="2" t="s">
        <v>43</v>
      </c>
      <c r="J2203" s="3">
        <v>45306</v>
      </c>
      <c r="K2203" s="3">
        <v>45311</v>
      </c>
      <c r="L2203" s="2" t="s">
        <v>40</v>
      </c>
      <c r="M2203" s="2" t="s">
        <v>85</v>
      </c>
      <c r="N2203" s="2" t="s">
        <v>86</v>
      </c>
      <c r="O2203" s="4">
        <v>783000</v>
      </c>
      <c r="P2203" s="4">
        <v>146500</v>
      </c>
      <c r="Q2203" s="4">
        <v>636500</v>
      </c>
      <c r="R2203" s="2">
        <v>48</v>
      </c>
      <c r="S2203" s="5">
        <v>10.31</v>
      </c>
      <c r="T2203" s="4">
        <v>18729.009999999998</v>
      </c>
      <c r="U2203" s="2" t="s">
        <v>73</v>
      </c>
      <c r="V2203" s="2" t="s">
        <v>74</v>
      </c>
      <c r="W2203" s="4">
        <v>580599.31000000006</v>
      </c>
      <c r="X2203" s="4">
        <v>318393.28999999998</v>
      </c>
      <c r="Y2203" s="4">
        <v>898992.6</v>
      </c>
      <c r="Z2203" s="2">
        <v>0</v>
      </c>
      <c r="AA2203" s="2" t="s">
        <v>56</v>
      </c>
      <c r="AB2203" s="2" t="s">
        <v>15729</v>
      </c>
      <c r="AC2203" s="2" t="s">
        <v>121</v>
      </c>
      <c r="AD2203" s="2" t="s">
        <v>76</v>
      </c>
      <c r="AE2203" s="5">
        <v>81.290000000000006</v>
      </c>
      <c r="AF2203" s="2">
        <v>0</v>
      </c>
      <c r="AG2203" s="2" t="s">
        <v>77</v>
      </c>
      <c r="AH2203" s="2">
        <v>5</v>
      </c>
      <c r="AI2203" s="6" t="str">
        <f t="shared" si="102"/>
        <v>55-64</v>
      </c>
      <c r="AJ2203" s="11">
        <f>YEAR(tbl_LoanData[[#This Row],[Application Date]])</f>
        <v>2024</v>
      </c>
      <c r="AK2203" s="11" t="str">
        <f>TEXT(tbl_LoanData[[#This Row],[Application Date]],"MMMM")</f>
        <v>January</v>
      </c>
      <c r="AL2203" s="12">
        <f>DATE(YEAR(tbl_LoanData[[#This Row],[Application Date]]),MONTH(tbl_LoanData[[#This Row],[Application Date]]),1)</f>
        <v>45292</v>
      </c>
      <c r="AM2203" s="14">
        <f ca="1">IF(AND(tbl_LoanData[[#This Row],[Application Date]]&gt;=EOMONTH(TODAY(),-1)+1,tbl_LoanData[[#This Row],[Application Date]]&lt;=TODAY()),tbl_LoanData[[#This Row],[Loan Amount]],0)</f>
        <v>0</v>
      </c>
      <c r="AN2203" s="14">
        <f>tbl_LoanData[[#This Row],[Amount Paid]]-(Q2203-X2203)</f>
        <v>262492.60000000003</v>
      </c>
      <c r="AO2203" s="14">
        <f>IF(tbl_LoanData[[#This Row],[Application Status]]="Approved",1,0)</f>
        <v>1</v>
      </c>
      <c r="AP2203" s="22" t="str">
        <f t="shared" ca="1" si="103"/>
        <v/>
      </c>
      <c r="AQ2203" s="22" t="str">
        <f t="shared" ca="1" si="104"/>
        <v/>
      </c>
    </row>
    <row r="2204" spans="1:43" x14ac:dyDescent="0.3">
      <c r="A2204" s="2" t="s">
        <v>7321</v>
      </c>
      <c r="B2204" s="2" t="s">
        <v>7322</v>
      </c>
      <c r="C2204" s="2" t="s">
        <v>356</v>
      </c>
      <c r="D2204" s="2" t="s">
        <v>161</v>
      </c>
      <c r="E2204" s="2" t="s">
        <v>465</v>
      </c>
      <c r="F2204" s="2">
        <v>53</v>
      </c>
      <c r="G2204" s="2" t="s">
        <v>69</v>
      </c>
      <c r="H2204" s="2" t="s">
        <v>244</v>
      </c>
      <c r="I2204" s="2" t="s">
        <v>48</v>
      </c>
      <c r="J2204" s="3">
        <v>45314</v>
      </c>
      <c r="K2204" s="3"/>
      <c r="L2204" s="2" t="s">
        <v>41</v>
      </c>
      <c r="M2204" s="2" t="s">
        <v>184</v>
      </c>
      <c r="N2204" s="2" t="s">
        <v>426</v>
      </c>
      <c r="O2204" s="4">
        <v>3281000</v>
      </c>
      <c r="P2204" s="4">
        <v>944500</v>
      </c>
      <c r="Q2204" s="4">
        <v>2336500</v>
      </c>
      <c r="R2204" s="2">
        <v>36</v>
      </c>
      <c r="S2204" s="5">
        <v>13.28</v>
      </c>
      <c r="T2204" s="4">
        <v>90760.04</v>
      </c>
      <c r="U2204" s="2" t="s">
        <v>113</v>
      </c>
      <c r="V2204" s="2" t="s">
        <v>97</v>
      </c>
      <c r="W2204" s="4">
        <v>0</v>
      </c>
      <c r="X2204" s="4">
        <v>0</v>
      </c>
      <c r="Y2204" s="4">
        <v>3267361.6</v>
      </c>
      <c r="Z2204" s="2">
        <v>0</v>
      </c>
      <c r="AA2204" s="2" t="s">
        <v>97</v>
      </c>
      <c r="AB2204" s="2" t="s">
        <v>15736</v>
      </c>
      <c r="AC2204" s="2" t="s">
        <v>360</v>
      </c>
      <c r="AD2204" s="2" t="s">
        <v>76</v>
      </c>
      <c r="AE2204" s="5">
        <v>71.209999999999994</v>
      </c>
      <c r="AF2204" s="2">
        <v>0</v>
      </c>
      <c r="AG2204" s="2" t="s">
        <v>97</v>
      </c>
      <c r="AH2204" s="2"/>
      <c r="AI2204" s="6" t="str">
        <f t="shared" si="102"/>
        <v>45-54</v>
      </c>
      <c r="AJ2204" s="11">
        <f>YEAR(tbl_LoanData[[#This Row],[Application Date]])</f>
        <v>2024</v>
      </c>
      <c r="AK2204" s="11" t="str">
        <f>TEXT(tbl_LoanData[[#This Row],[Application Date]],"MMMM")</f>
        <v>January</v>
      </c>
      <c r="AL2204" s="12">
        <f>DATE(YEAR(tbl_LoanData[[#This Row],[Application Date]]),MONTH(tbl_LoanData[[#This Row],[Application Date]]),1)</f>
        <v>45292</v>
      </c>
      <c r="AM2204" s="14">
        <f ca="1">IF(AND(tbl_LoanData[[#This Row],[Application Date]]&gt;=EOMONTH(TODAY(),-1)+1,tbl_LoanData[[#This Row],[Application Date]]&lt;=TODAY()),tbl_LoanData[[#This Row],[Loan Amount]],0)</f>
        <v>0</v>
      </c>
      <c r="AN2204" s="14">
        <f>tbl_LoanData[[#This Row],[Amount Paid]]-(Q2204-X2204)</f>
        <v>-2336500</v>
      </c>
      <c r="AO2204" s="14">
        <f>IF(tbl_LoanData[[#This Row],[Application Status]]="Approved",1,0)</f>
        <v>0</v>
      </c>
      <c r="AP2204" s="22" t="str">
        <f t="shared" ca="1" si="103"/>
        <v/>
      </c>
      <c r="AQ2204" s="22" t="str">
        <f t="shared" ca="1" si="104"/>
        <v/>
      </c>
    </row>
    <row r="2205" spans="1:43" ht="14.4" customHeight="1" x14ac:dyDescent="0.3">
      <c r="A2205" s="2" t="s">
        <v>7463</v>
      </c>
      <c r="B2205" s="2" t="s">
        <v>7464</v>
      </c>
      <c r="C2205" s="2" t="s">
        <v>322</v>
      </c>
      <c r="D2205" s="2" t="s">
        <v>254</v>
      </c>
      <c r="E2205" s="2" t="s">
        <v>161</v>
      </c>
      <c r="F2205" s="2">
        <v>35</v>
      </c>
      <c r="G2205" s="2" t="s">
        <v>83</v>
      </c>
      <c r="H2205" s="2" t="s">
        <v>177</v>
      </c>
      <c r="I2205" s="2" t="s">
        <v>43</v>
      </c>
      <c r="J2205" s="3">
        <v>45318</v>
      </c>
      <c r="K2205" s="3">
        <v>45336</v>
      </c>
      <c r="L2205" s="2" t="s">
        <v>39</v>
      </c>
      <c r="M2205" s="2" t="s">
        <v>71</v>
      </c>
      <c r="N2205" s="2" t="s">
        <v>294</v>
      </c>
      <c r="O2205" s="4">
        <v>1123000</v>
      </c>
      <c r="P2205" s="4">
        <v>445800</v>
      </c>
      <c r="Q2205" s="4">
        <v>677200</v>
      </c>
      <c r="R2205" s="2">
        <v>60</v>
      </c>
      <c r="S2205" s="5">
        <v>10.53</v>
      </c>
      <c r="T2205" s="4">
        <v>17229.099999999999</v>
      </c>
      <c r="U2205" s="2" t="s">
        <v>73</v>
      </c>
      <c r="V2205" s="2" t="s">
        <v>74</v>
      </c>
      <c r="W2205" s="4">
        <v>499643.9</v>
      </c>
      <c r="X2205" s="4">
        <v>534101.9</v>
      </c>
      <c r="Y2205" s="4">
        <v>1033745.8</v>
      </c>
      <c r="Z2205" s="2">
        <v>29</v>
      </c>
      <c r="AA2205" s="2" t="s">
        <v>57</v>
      </c>
      <c r="AB2205" s="2" t="s">
        <v>15727</v>
      </c>
      <c r="AC2205" s="2" t="s">
        <v>360</v>
      </c>
      <c r="AD2205" s="2" t="s">
        <v>76</v>
      </c>
      <c r="AE2205" s="5">
        <v>60.3</v>
      </c>
      <c r="AF2205" s="2">
        <v>1</v>
      </c>
      <c r="AG2205" s="2" t="s">
        <v>77</v>
      </c>
      <c r="AH2205" s="2">
        <v>18</v>
      </c>
      <c r="AI2205" s="6" t="str">
        <f t="shared" si="102"/>
        <v>35-44</v>
      </c>
      <c r="AJ2205" s="11">
        <f>YEAR(tbl_LoanData[[#This Row],[Application Date]])</f>
        <v>2024</v>
      </c>
      <c r="AK2205" s="11" t="str">
        <f>TEXT(tbl_LoanData[[#This Row],[Application Date]],"MMMM")</f>
        <v>January</v>
      </c>
      <c r="AL2205" s="12">
        <f>DATE(YEAR(tbl_LoanData[[#This Row],[Application Date]]),MONTH(tbl_LoanData[[#This Row],[Application Date]]),1)</f>
        <v>45292</v>
      </c>
      <c r="AM2205" s="14">
        <f ca="1">IF(AND(tbl_LoanData[[#This Row],[Application Date]]&gt;=EOMONTH(TODAY(),-1)+1,tbl_LoanData[[#This Row],[Application Date]]&lt;=TODAY()),tbl_LoanData[[#This Row],[Loan Amount]],0)</f>
        <v>0</v>
      </c>
      <c r="AN2205" s="14">
        <f>tbl_LoanData[[#This Row],[Amount Paid]]-(Q2205-X2205)</f>
        <v>356545.80000000005</v>
      </c>
      <c r="AO2205" s="14">
        <f>IF(tbl_LoanData[[#This Row],[Application Status]]="Approved",1,0)</f>
        <v>1</v>
      </c>
      <c r="AP2205" s="22" t="str">
        <f t="shared" ca="1" si="103"/>
        <v/>
      </c>
      <c r="AQ2205" s="22" t="str">
        <f t="shared" ca="1" si="104"/>
        <v/>
      </c>
    </row>
    <row r="2206" spans="1:43" ht="14.4" customHeight="1" x14ac:dyDescent="0.3">
      <c r="A2206" s="2" t="s">
        <v>7487</v>
      </c>
      <c r="B2206" s="2" t="s">
        <v>7488</v>
      </c>
      <c r="C2206" s="2" t="s">
        <v>533</v>
      </c>
      <c r="D2206" s="2" t="s">
        <v>311</v>
      </c>
      <c r="E2206" s="2" t="s">
        <v>68</v>
      </c>
      <c r="F2206" s="2">
        <v>22</v>
      </c>
      <c r="G2206" s="2" t="s">
        <v>83</v>
      </c>
      <c r="H2206" s="2" t="s">
        <v>259</v>
      </c>
      <c r="I2206" s="2" t="s">
        <v>43</v>
      </c>
      <c r="J2206" s="3">
        <v>45293</v>
      </c>
      <c r="K2206" s="3">
        <v>45303</v>
      </c>
      <c r="L2206" s="2" t="s">
        <v>37</v>
      </c>
      <c r="M2206" s="2" t="s">
        <v>104</v>
      </c>
      <c r="N2206" s="2" t="s">
        <v>192</v>
      </c>
      <c r="O2206" s="4">
        <v>215000</v>
      </c>
      <c r="P2206" s="4">
        <v>78900</v>
      </c>
      <c r="Q2206" s="4">
        <v>136100</v>
      </c>
      <c r="R2206" s="2">
        <v>24</v>
      </c>
      <c r="S2206" s="5">
        <v>8.52</v>
      </c>
      <c r="T2206" s="4">
        <v>6637.14</v>
      </c>
      <c r="U2206" s="2" t="s">
        <v>73</v>
      </c>
      <c r="V2206" s="2" t="s">
        <v>34</v>
      </c>
      <c r="W2206" s="4">
        <v>139379.94</v>
      </c>
      <c r="X2206" s="4">
        <v>19911.5</v>
      </c>
      <c r="Y2206" s="4">
        <v>159291.44</v>
      </c>
      <c r="Z2206" s="2">
        <v>96</v>
      </c>
      <c r="AA2206" s="2" t="s">
        <v>60</v>
      </c>
      <c r="AB2206" s="2" t="s">
        <v>15734</v>
      </c>
      <c r="AC2206" s="2" t="s">
        <v>213</v>
      </c>
      <c r="AD2206" s="2" t="s">
        <v>76</v>
      </c>
      <c r="AE2206" s="5">
        <v>63.3</v>
      </c>
      <c r="AF2206" s="2">
        <v>3</v>
      </c>
      <c r="AG2206" s="2" t="s">
        <v>130</v>
      </c>
      <c r="AH2206" s="2">
        <v>10</v>
      </c>
      <c r="AI2206" s="6" t="str">
        <f t="shared" si="102"/>
        <v>18-24</v>
      </c>
      <c r="AJ2206" s="11">
        <f>YEAR(tbl_LoanData[[#This Row],[Application Date]])</f>
        <v>2024</v>
      </c>
      <c r="AK2206" s="11" t="str">
        <f>TEXT(tbl_LoanData[[#This Row],[Application Date]],"MMMM")</f>
        <v>January</v>
      </c>
      <c r="AL2206" s="12">
        <f>DATE(YEAR(tbl_LoanData[[#This Row],[Application Date]]),MONTH(tbl_LoanData[[#This Row],[Application Date]]),1)</f>
        <v>45292</v>
      </c>
      <c r="AM2206" s="14">
        <f ca="1">IF(AND(tbl_LoanData[[#This Row],[Application Date]]&gt;=EOMONTH(TODAY(),-1)+1,tbl_LoanData[[#This Row],[Application Date]]&lt;=TODAY()),tbl_LoanData[[#This Row],[Loan Amount]],0)</f>
        <v>0</v>
      </c>
      <c r="AN2206" s="14">
        <f>tbl_LoanData[[#This Row],[Amount Paid]]-(Q2206-X2206)</f>
        <v>23191.440000000002</v>
      </c>
      <c r="AO2206" s="14">
        <f>IF(tbl_LoanData[[#This Row],[Application Status]]="Approved",1,0)</f>
        <v>1</v>
      </c>
      <c r="AP2206" s="22" t="str">
        <f t="shared" ca="1" si="103"/>
        <v/>
      </c>
      <c r="AQ2206" s="22" t="str">
        <f t="shared" ca="1" si="104"/>
        <v/>
      </c>
    </row>
    <row r="2207" spans="1:43" ht="14.4" customHeight="1" x14ac:dyDescent="0.3">
      <c r="A2207" s="2" t="s">
        <v>7529</v>
      </c>
      <c r="B2207" s="2" t="s">
        <v>7530</v>
      </c>
      <c r="C2207" s="2" t="s">
        <v>471</v>
      </c>
      <c r="D2207" s="2" t="s">
        <v>91</v>
      </c>
      <c r="E2207" s="2" t="s">
        <v>183</v>
      </c>
      <c r="F2207" s="2">
        <v>65</v>
      </c>
      <c r="G2207" s="2" t="s">
        <v>83</v>
      </c>
      <c r="H2207" s="2" t="s">
        <v>256</v>
      </c>
      <c r="I2207" s="2" t="s">
        <v>43</v>
      </c>
      <c r="J2207" s="3">
        <v>45295</v>
      </c>
      <c r="K2207" s="3">
        <v>45313</v>
      </c>
      <c r="L2207" s="2" t="s">
        <v>40</v>
      </c>
      <c r="M2207" s="2" t="s">
        <v>85</v>
      </c>
      <c r="N2207" s="2" t="s">
        <v>86</v>
      </c>
      <c r="O2207" s="4">
        <v>1068000</v>
      </c>
      <c r="P2207" s="4">
        <v>204400</v>
      </c>
      <c r="Q2207" s="4">
        <v>863600</v>
      </c>
      <c r="R2207" s="2">
        <v>24</v>
      </c>
      <c r="S2207" s="5">
        <v>8.6999999999999993</v>
      </c>
      <c r="T2207" s="4">
        <v>42244.43</v>
      </c>
      <c r="U2207" s="2" t="s">
        <v>73</v>
      </c>
      <c r="V2207" s="2" t="s">
        <v>34</v>
      </c>
      <c r="W2207" s="4">
        <v>971621.89</v>
      </c>
      <c r="X2207" s="4">
        <v>42244.51</v>
      </c>
      <c r="Y2207" s="4">
        <v>1013866.4</v>
      </c>
      <c r="Z2207" s="2">
        <v>28</v>
      </c>
      <c r="AA2207" s="2" t="s">
        <v>57</v>
      </c>
      <c r="AB2207" s="2" t="s">
        <v>15731</v>
      </c>
      <c r="AC2207" s="2" t="s">
        <v>213</v>
      </c>
      <c r="AD2207" s="2" t="s">
        <v>76</v>
      </c>
      <c r="AE2207" s="5">
        <v>80.86</v>
      </c>
      <c r="AF2207" s="2">
        <v>1</v>
      </c>
      <c r="AG2207" s="2" t="s">
        <v>77</v>
      </c>
      <c r="AH2207" s="2">
        <v>18</v>
      </c>
      <c r="AI2207" s="6" t="str">
        <f t="shared" si="102"/>
        <v>65+</v>
      </c>
      <c r="AJ2207" s="11">
        <f>YEAR(tbl_LoanData[[#This Row],[Application Date]])</f>
        <v>2024</v>
      </c>
      <c r="AK2207" s="11" t="str">
        <f>TEXT(tbl_LoanData[[#This Row],[Application Date]],"MMMM")</f>
        <v>January</v>
      </c>
      <c r="AL2207" s="12">
        <f>DATE(YEAR(tbl_LoanData[[#This Row],[Application Date]]),MONTH(tbl_LoanData[[#This Row],[Application Date]]),1)</f>
        <v>45292</v>
      </c>
      <c r="AM2207" s="14">
        <f ca="1">IF(AND(tbl_LoanData[[#This Row],[Application Date]]&gt;=EOMONTH(TODAY(),-1)+1,tbl_LoanData[[#This Row],[Application Date]]&lt;=TODAY()),tbl_LoanData[[#This Row],[Loan Amount]],0)</f>
        <v>0</v>
      </c>
      <c r="AN2207" s="14">
        <f>tbl_LoanData[[#This Row],[Amount Paid]]-(Q2207-X2207)</f>
        <v>150266.40000000002</v>
      </c>
      <c r="AO2207" s="14">
        <f>IF(tbl_LoanData[[#This Row],[Application Status]]="Approved",1,0)</f>
        <v>1</v>
      </c>
      <c r="AP2207" s="22" t="str">
        <f t="shared" ca="1" si="103"/>
        <v/>
      </c>
      <c r="AQ2207" s="22" t="str">
        <f t="shared" ca="1" si="104"/>
        <v/>
      </c>
    </row>
    <row r="2208" spans="1:43" ht="14.4" customHeight="1" x14ac:dyDescent="0.3">
      <c r="A2208" s="2" t="s">
        <v>7549</v>
      </c>
      <c r="B2208" s="2" t="s">
        <v>7550</v>
      </c>
      <c r="C2208" s="2" t="s">
        <v>343</v>
      </c>
      <c r="D2208" s="2" t="s">
        <v>81</v>
      </c>
      <c r="E2208" s="2" t="s">
        <v>255</v>
      </c>
      <c r="F2208" s="2">
        <v>41</v>
      </c>
      <c r="G2208" s="2" t="s">
        <v>69</v>
      </c>
      <c r="H2208" s="2" t="s">
        <v>143</v>
      </c>
      <c r="I2208" s="2" t="s">
        <v>46</v>
      </c>
      <c r="J2208" s="3">
        <v>45321</v>
      </c>
      <c r="K2208" s="3">
        <v>45332</v>
      </c>
      <c r="L2208" s="2" t="s">
        <v>40</v>
      </c>
      <c r="M2208" s="2" t="s">
        <v>94</v>
      </c>
      <c r="N2208" s="2" t="s">
        <v>95</v>
      </c>
      <c r="O2208" s="4">
        <v>1260000</v>
      </c>
      <c r="P2208" s="4">
        <v>386800</v>
      </c>
      <c r="Q2208" s="4">
        <v>873200</v>
      </c>
      <c r="R2208" s="2">
        <v>48</v>
      </c>
      <c r="S2208" s="5">
        <v>6.13</v>
      </c>
      <c r="T2208" s="4">
        <v>22652.26</v>
      </c>
      <c r="U2208" s="2" t="s">
        <v>73</v>
      </c>
      <c r="V2208" s="2" t="s">
        <v>74</v>
      </c>
      <c r="W2208" s="4">
        <v>656915.54</v>
      </c>
      <c r="X2208" s="4">
        <v>430393.1</v>
      </c>
      <c r="Y2208" s="4">
        <v>1087308.6399999999</v>
      </c>
      <c r="Z2208" s="2">
        <v>30</v>
      </c>
      <c r="AA2208" s="2" t="s">
        <v>57</v>
      </c>
      <c r="AB2208" s="2" t="s">
        <v>15732</v>
      </c>
      <c r="AC2208" s="2" t="s">
        <v>360</v>
      </c>
      <c r="AD2208" s="2" t="s">
        <v>76</v>
      </c>
      <c r="AE2208" s="5">
        <v>69.3</v>
      </c>
      <c r="AF2208" s="2">
        <v>1</v>
      </c>
      <c r="AG2208" s="2" t="s">
        <v>77</v>
      </c>
      <c r="AH2208" s="2">
        <v>11</v>
      </c>
      <c r="AI2208" s="6" t="str">
        <f t="shared" si="102"/>
        <v>35-44</v>
      </c>
      <c r="AJ2208" s="11">
        <f>YEAR(tbl_LoanData[[#This Row],[Application Date]])</f>
        <v>2024</v>
      </c>
      <c r="AK2208" s="11" t="str">
        <f>TEXT(tbl_LoanData[[#This Row],[Application Date]],"MMMM")</f>
        <v>January</v>
      </c>
      <c r="AL2208" s="12">
        <f>DATE(YEAR(tbl_LoanData[[#This Row],[Application Date]]),MONTH(tbl_LoanData[[#This Row],[Application Date]]),1)</f>
        <v>45292</v>
      </c>
      <c r="AM2208" s="14">
        <f ca="1">IF(AND(tbl_LoanData[[#This Row],[Application Date]]&gt;=EOMONTH(TODAY(),-1)+1,tbl_LoanData[[#This Row],[Application Date]]&lt;=TODAY()),tbl_LoanData[[#This Row],[Loan Amount]],0)</f>
        <v>0</v>
      </c>
      <c r="AN2208" s="14">
        <f>tbl_LoanData[[#This Row],[Amount Paid]]-(Q2208-X2208)</f>
        <v>214108.64</v>
      </c>
      <c r="AO2208" s="14">
        <f>IF(tbl_LoanData[[#This Row],[Application Status]]="Approved",1,0)</f>
        <v>1</v>
      </c>
      <c r="AP2208" s="22" t="str">
        <f t="shared" ca="1" si="103"/>
        <v/>
      </c>
      <c r="AQ2208" s="22" t="str">
        <f t="shared" ca="1" si="104"/>
        <v/>
      </c>
    </row>
    <row r="2209" spans="1:43" x14ac:dyDescent="0.3">
      <c r="A2209" s="2" t="s">
        <v>7723</v>
      </c>
      <c r="B2209" s="2" t="s">
        <v>7724</v>
      </c>
      <c r="C2209" s="2" t="s">
        <v>240</v>
      </c>
      <c r="D2209" s="2" t="s">
        <v>101</v>
      </c>
      <c r="E2209" s="2" t="s">
        <v>161</v>
      </c>
      <c r="F2209" s="2">
        <v>56</v>
      </c>
      <c r="G2209" s="2" t="s">
        <v>83</v>
      </c>
      <c r="H2209" s="2" t="s">
        <v>298</v>
      </c>
      <c r="I2209" s="2" t="s">
        <v>43</v>
      </c>
      <c r="J2209" s="3">
        <v>45313</v>
      </c>
      <c r="K2209" s="3">
        <v>45327</v>
      </c>
      <c r="L2209" s="2" t="s">
        <v>40</v>
      </c>
      <c r="M2209" s="2" t="s">
        <v>157</v>
      </c>
      <c r="N2209" s="2" t="s">
        <v>299</v>
      </c>
      <c r="O2209" s="4">
        <v>773000</v>
      </c>
      <c r="P2209" s="4">
        <v>136400</v>
      </c>
      <c r="Q2209" s="4">
        <v>636600</v>
      </c>
      <c r="R2209" s="2">
        <v>36</v>
      </c>
      <c r="S2209" s="5">
        <v>9.24</v>
      </c>
      <c r="T2209" s="4">
        <v>22585.15</v>
      </c>
      <c r="U2209" s="2" t="s">
        <v>73</v>
      </c>
      <c r="V2209" s="2" t="s">
        <v>74</v>
      </c>
      <c r="W2209" s="4">
        <v>677554.5</v>
      </c>
      <c r="X2209" s="4">
        <v>135511.01999999999</v>
      </c>
      <c r="Y2209" s="4">
        <v>813065.52</v>
      </c>
      <c r="Z2209" s="2">
        <v>0</v>
      </c>
      <c r="AA2209" s="2" t="s">
        <v>56</v>
      </c>
      <c r="AB2209" s="2" t="s">
        <v>15728</v>
      </c>
      <c r="AC2209" s="2" t="s">
        <v>75</v>
      </c>
      <c r="AD2209" s="2" t="s">
        <v>76</v>
      </c>
      <c r="AE2209" s="5">
        <v>82.35</v>
      </c>
      <c r="AF2209" s="2">
        <v>0</v>
      </c>
      <c r="AG2209" s="2" t="s">
        <v>77</v>
      </c>
      <c r="AH2209" s="2">
        <v>14</v>
      </c>
      <c r="AI2209" s="6" t="str">
        <f t="shared" si="102"/>
        <v>55-64</v>
      </c>
      <c r="AJ2209" s="11">
        <f>YEAR(tbl_LoanData[[#This Row],[Application Date]])</f>
        <v>2024</v>
      </c>
      <c r="AK2209" s="11" t="str">
        <f>TEXT(tbl_LoanData[[#This Row],[Application Date]],"MMMM")</f>
        <v>January</v>
      </c>
      <c r="AL2209" s="12">
        <f>DATE(YEAR(tbl_LoanData[[#This Row],[Application Date]]),MONTH(tbl_LoanData[[#This Row],[Application Date]]),1)</f>
        <v>45292</v>
      </c>
      <c r="AM2209" s="14">
        <f ca="1">IF(AND(tbl_LoanData[[#This Row],[Application Date]]&gt;=EOMONTH(TODAY(),-1)+1,tbl_LoanData[[#This Row],[Application Date]]&lt;=TODAY()),tbl_LoanData[[#This Row],[Loan Amount]],0)</f>
        <v>0</v>
      </c>
      <c r="AN2209" s="14">
        <f>tbl_LoanData[[#This Row],[Amount Paid]]-(Q2209-X2209)</f>
        <v>176465.52000000002</v>
      </c>
      <c r="AO2209" s="14">
        <f>IF(tbl_LoanData[[#This Row],[Application Status]]="Approved",1,0)</f>
        <v>1</v>
      </c>
      <c r="AP2209" s="22" t="str">
        <f t="shared" ca="1" si="103"/>
        <v/>
      </c>
      <c r="AQ2209" s="22" t="str">
        <f t="shared" ca="1" si="104"/>
        <v/>
      </c>
    </row>
    <row r="2210" spans="1:43" ht="14.4" customHeight="1" x14ac:dyDescent="0.3">
      <c r="A2210" s="2" t="s">
        <v>7743</v>
      </c>
      <c r="B2210" s="2" t="s">
        <v>7744</v>
      </c>
      <c r="C2210" s="2" t="s">
        <v>100</v>
      </c>
      <c r="D2210" s="2" t="s">
        <v>209</v>
      </c>
      <c r="E2210" s="2" t="s">
        <v>190</v>
      </c>
      <c r="F2210" s="2">
        <v>61</v>
      </c>
      <c r="G2210" s="2" t="s">
        <v>69</v>
      </c>
      <c r="H2210" s="2" t="s">
        <v>543</v>
      </c>
      <c r="I2210" s="2" t="s">
        <v>45</v>
      </c>
      <c r="J2210" s="3">
        <v>45300</v>
      </c>
      <c r="K2210" s="3">
        <v>45321</v>
      </c>
      <c r="L2210" s="2" t="s">
        <v>38</v>
      </c>
      <c r="M2210" s="2" t="s">
        <v>111</v>
      </c>
      <c r="N2210" s="2" t="s">
        <v>112</v>
      </c>
      <c r="O2210" s="4">
        <v>1147000</v>
      </c>
      <c r="P2210" s="4">
        <v>339500</v>
      </c>
      <c r="Q2210" s="4">
        <v>807500</v>
      </c>
      <c r="R2210" s="2">
        <v>48</v>
      </c>
      <c r="S2210" s="5">
        <v>6.91</v>
      </c>
      <c r="T2210" s="4">
        <v>21472.77</v>
      </c>
      <c r="U2210" s="2" t="s">
        <v>73</v>
      </c>
      <c r="V2210" s="2" t="s">
        <v>74</v>
      </c>
      <c r="W2210" s="4">
        <v>665655.87</v>
      </c>
      <c r="X2210" s="4">
        <v>365037.13</v>
      </c>
      <c r="Y2210" s="4">
        <v>1030693</v>
      </c>
      <c r="Z2210" s="2">
        <v>0</v>
      </c>
      <c r="AA2210" s="2" t="s">
        <v>56</v>
      </c>
      <c r="AB2210" s="2" t="s">
        <v>15734</v>
      </c>
      <c r="AC2210" s="2" t="s">
        <v>332</v>
      </c>
      <c r="AD2210" s="2" t="s">
        <v>76</v>
      </c>
      <c r="AE2210" s="5">
        <v>70.400000000000006</v>
      </c>
      <c r="AF2210" s="2">
        <v>0</v>
      </c>
      <c r="AG2210" s="2" t="s">
        <v>77</v>
      </c>
      <c r="AH2210" s="2">
        <v>21</v>
      </c>
      <c r="AI2210" s="6" t="str">
        <f t="shared" si="102"/>
        <v>55-64</v>
      </c>
      <c r="AJ2210" s="11">
        <f>YEAR(tbl_LoanData[[#This Row],[Application Date]])</f>
        <v>2024</v>
      </c>
      <c r="AK2210" s="11" t="str">
        <f>TEXT(tbl_LoanData[[#This Row],[Application Date]],"MMMM")</f>
        <v>January</v>
      </c>
      <c r="AL2210" s="12">
        <f>DATE(YEAR(tbl_LoanData[[#This Row],[Application Date]]),MONTH(tbl_LoanData[[#This Row],[Application Date]]),1)</f>
        <v>45292</v>
      </c>
      <c r="AM2210" s="14">
        <f ca="1">IF(AND(tbl_LoanData[[#This Row],[Application Date]]&gt;=EOMONTH(TODAY(),-1)+1,tbl_LoanData[[#This Row],[Application Date]]&lt;=TODAY()),tbl_LoanData[[#This Row],[Loan Amount]],0)</f>
        <v>0</v>
      </c>
      <c r="AN2210" s="14">
        <f>tbl_LoanData[[#This Row],[Amount Paid]]-(Q2210-X2210)</f>
        <v>223193</v>
      </c>
      <c r="AO2210" s="14">
        <f>IF(tbl_LoanData[[#This Row],[Application Status]]="Approved",1,0)</f>
        <v>1</v>
      </c>
      <c r="AP2210" s="22" t="str">
        <f t="shared" ca="1" si="103"/>
        <v/>
      </c>
      <c r="AQ2210" s="22" t="str">
        <f t="shared" ca="1" si="104"/>
        <v/>
      </c>
    </row>
    <row r="2211" spans="1:43" ht="14.4" customHeight="1" x14ac:dyDescent="0.3">
      <c r="A2211" s="2" t="s">
        <v>7851</v>
      </c>
      <c r="B2211" s="2" t="s">
        <v>7852</v>
      </c>
      <c r="C2211" s="2" t="s">
        <v>243</v>
      </c>
      <c r="D2211" s="2" t="s">
        <v>142</v>
      </c>
      <c r="E2211" s="2" t="s">
        <v>134</v>
      </c>
      <c r="F2211" s="2">
        <v>36</v>
      </c>
      <c r="G2211" s="2" t="s">
        <v>83</v>
      </c>
      <c r="H2211" s="2" t="s">
        <v>84</v>
      </c>
      <c r="I2211" s="2" t="s">
        <v>45</v>
      </c>
      <c r="J2211" s="3">
        <v>45315</v>
      </c>
      <c r="K2211" s="3">
        <v>45328</v>
      </c>
      <c r="L2211" s="2" t="s">
        <v>39</v>
      </c>
      <c r="M2211" s="2" t="s">
        <v>127</v>
      </c>
      <c r="N2211" s="2" t="s">
        <v>195</v>
      </c>
      <c r="O2211" s="4">
        <v>2102000</v>
      </c>
      <c r="P2211" s="4">
        <v>394300</v>
      </c>
      <c r="Q2211" s="4">
        <v>1707700</v>
      </c>
      <c r="R2211" s="2">
        <v>36</v>
      </c>
      <c r="S2211" s="5">
        <v>14.46</v>
      </c>
      <c r="T2211" s="4">
        <v>68013.899999999994</v>
      </c>
      <c r="U2211" s="2" t="s">
        <v>73</v>
      </c>
      <c r="V2211" s="2" t="s">
        <v>74</v>
      </c>
      <c r="W2211" s="4">
        <v>2040417</v>
      </c>
      <c r="X2211" s="4">
        <v>408083.26</v>
      </c>
      <c r="Y2211" s="4">
        <v>2448500.2599999998</v>
      </c>
      <c r="Z2211" s="2">
        <v>0</v>
      </c>
      <c r="AA2211" s="2" t="s">
        <v>56</v>
      </c>
      <c r="AB2211" s="2" t="s">
        <v>15730</v>
      </c>
      <c r="AC2211" s="2" t="s">
        <v>213</v>
      </c>
      <c r="AD2211" s="2" t="s">
        <v>76</v>
      </c>
      <c r="AE2211" s="5">
        <v>81.239999999999995</v>
      </c>
      <c r="AF2211" s="2">
        <v>0</v>
      </c>
      <c r="AG2211" s="2" t="s">
        <v>77</v>
      </c>
      <c r="AH2211" s="2">
        <v>13</v>
      </c>
      <c r="AI2211" s="6" t="str">
        <f t="shared" si="102"/>
        <v>35-44</v>
      </c>
      <c r="AJ2211" s="11">
        <f>YEAR(tbl_LoanData[[#This Row],[Application Date]])</f>
        <v>2024</v>
      </c>
      <c r="AK2211" s="11" t="str">
        <f>TEXT(tbl_LoanData[[#This Row],[Application Date]],"MMMM")</f>
        <v>January</v>
      </c>
      <c r="AL2211" s="12">
        <f>DATE(YEAR(tbl_LoanData[[#This Row],[Application Date]]),MONTH(tbl_LoanData[[#This Row],[Application Date]]),1)</f>
        <v>45292</v>
      </c>
      <c r="AM2211" s="14">
        <f ca="1">IF(AND(tbl_LoanData[[#This Row],[Application Date]]&gt;=EOMONTH(TODAY(),-1)+1,tbl_LoanData[[#This Row],[Application Date]]&lt;=TODAY()),tbl_LoanData[[#This Row],[Loan Amount]],0)</f>
        <v>0</v>
      </c>
      <c r="AN2211" s="14">
        <f>tbl_LoanData[[#This Row],[Amount Paid]]-(Q2211-X2211)</f>
        <v>740800.26</v>
      </c>
      <c r="AO2211" s="14">
        <f>IF(tbl_LoanData[[#This Row],[Application Status]]="Approved",1,0)</f>
        <v>1</v>
      </c>
      <c r="AP2211" s="22" t="str">
        <f t="shared" ca="1" si="103"/>
        <v/>
      </c>
      <c r="AQ2211" s="22" t="str">
        <f t="shared" ca="1" si="104"/>
        <v/>
      </c>
    </row>
    <row r="2212" spans="1:43" ht="14.4" customHeight="1" x14ac:dyDescent="0.3">
      <c r="A2212" s="2" t="s">
        <v>7941</v>
      </c>
      <c r="B2212" s="2" t="s">
        <v>7942</v>
      </c>
      <c r="C2212" s="2" t="s">
        <v>432</v>
      </c>
      <c r="D2212" s="2" t="s">
        <v>117</v>
      </c>
      <c r="E2212" s="2" t="s">
        <v>117</v>
      </c>
      <c r="F2212" s="2">
        <v>55</v>
      </c>
      <c r="G2212" s="2" t="s">
        <v>69</v>
      </c>
      <c r="H2212" s="2" t="s">
        <v>156</v>
      </c>
      <c r="I2212" s="2" t="s">
        <v>45</v>
      </c>
      <c r="J2212" s="3">
        <v>45322</v>
      </c>
      <c r="K2212" s="3">
        <v>45335</v>
      </c>
      <c r="L2212" s="2" t="s">
        <v>37</v>
      </c>
      <c r="M2212" s="2" t="s">
        <v>94</v>
      </c>
      <c r="N2212" s="2" t="s">
        <v>568</v>
      </c>
      <c r="O2212" s="4">
        <v>150000</v>
      </c>
      <c r="P2212" s="4">
        <v>57900</v>
      </c>
      <c r="Q2212" s="4">
        <v>92100</v>
      </c>
      <c r="R2212" s="2">
        <v>48</v>
      </c>
      <c r="S2212" s="5">
        <v>10.16</v>
      </c>
      <c r="T2212" s="4">
        <v>2698.53</v>
      </c>
      <c r="U2212" s="2" t="s">
        <v>73</v>
      </c>
      <c r="V2212" s="2" t="s">
        <v>34</v>
      </c>
      <c r="W2212" s="4">
        <v>56669.13</v>
      </c>
      <c r="X2212" s="4">
        <v>72860.31</v>
      </c>
      <c r="Y2212" s="4">
        <v>129529.44</v>
      </c>
      <c r="Z2212" s="2">
        <v>261</v>
      </c>
      <c r="AA2212" s="2" t="s">
        <v>60</v>
      </c>
      <c r="AB2212" s="2" t="s">
        <v>15736</v>
      </c>
      <c r="AC2212" s="2" t="s">
        <v>129</v>
      </c>
      <c r="AD2212" s="2" t="s">
        <v>76</v>
      </c>
      <c r="AE2212" s="5">
        <v>61.4</v>
      </c>
      <c r="AF2212" s="2">
        <v>9</v>
      </c>
      <c r="AG2212" s="2" t="s">
        <v>130</v>
      </c>
      <c r="AH2212" s="2">
        <v>13</v>
      </c>
      <c r="AI2212" s="6" t="str">
        <f t="shared" si="102"/>
        <v>55-64</v>
      </c>
      <c r="AJ2212" s="11">
        <f>YEAR(tbl_LoanData[[#This Row],[Application Date]])</f>
        <v>2024</v>
      </c>
      <c r="AK2212" s="11" t="str">
        <f>TEXT(tbl_LoanData[[#This Row],[Application Date]],"MMMM")</f>
        <v>January</v>
      </c>
      <c r="AL2212" s="12">
        <f>DATE(YEAR(tbl_LoanData[[#This Row],[Application Date]]),MONTH(tbl_LoanData[[#This Row],[Application Date]]),1)</f>
        <v>45292</v>
      </c>
      <c r="AM2212" s="14">
        <f ca="1">IF(AND(tbl_LoanData[[#This Row],[Application Date]]&gt;=EOMONTH(TODAY(),-1)+1,tbl_LoanData[[#This Row],[Application Date]]&lt;=TODAY()),tbl_LoanData[[#This Row],[Loan Amount]],0)</f>
        <v>0</v>
      </c>
      <c r="AN2212" s="14">
        <f>tbl_LoanData[[#This Row],[Amount Paid]]-(Q2212-X2212)</f>
        <v>37429.439999999995</v>
      </c>
      <c r="AO2212" s="14">
        <f>IF(tbl_LoanData[[#This Row],[Application Status]]="Approved",1,0)</f>
        <v>1</v>
      </c>
      <c r="AP2212" s="22" t="str">
        <f t="shared" ca="1" si="103"/>
        <v/>
      </c>
      <c r="AQ2212" s="22" t="str">
        <f t="shared" ca="1" si="104"/>
        <v/>
      </c>
    </row>
    <row r="2213" spans="1:43" ht="14.4" customHeight="1" x14ac:dyDescent="0.3">
      <c r="A2213" s="2" t="s">
        <v>8035</v>
      </c>
      <c r="B2213" s="2" t="s">
        <v>8036</v>
      </c>
      <c r="C2213" s="2" t="s">
        <v>335</v>
      </c>
      <c r="D2213" s="2" t="s">
        <v>232</v>
      </c>
      <c r="E2213" s="2" t="s">
        <v>183</v>
      </c>
      <c r="F2213" s="2">
        <v>62</v>
      </c>
      <c r="G2213" s="2" t="s">
        <v>83</v>
      </c>
      <c r="H2213" s="2" t="s">
        <v>177</v>
      </c>
      <c r="I2213" s="2" t="s">
        <v>43</v>
      </c>
      <c r="J2213" s="3">
        <v>45308</v>
      </c>
      <c r="K2213" s="3">
        <v>45327</v>
      </c>
      <c r="L2213" s="2" t="s">
        <v>37</v>
      </c>
      <c r="M2213" s="2" t="s">
        <v>104</v>
      </c>
      <c r="N2213" s="2" t="s">
        <v>286</v>
      </c>
      <c r="O2213" s="4">
        <v>132000</v>
      </c>
      <c r="P2213" s="4">
        <v>34000</v>
      </c>
      <c r="Q2213" s="4">
        <v>98000</v>
      </c>
      <c r="R2213" s="2">
        <v>48</v>
      </c>
      <c r="S2213" s="5">
        <v>12.49</v>
      </c>
      <c r="T2213" s="4">
        <v>3061.68</v>
      </c>
      <c r="U2213" s="2" t="s">
        <v>73</v>
      </c>
      <c r="V2213" s="2" t="s">
        <v>74</v>
      </c>
      <c r="W2213" s="4">
        <v>91850.4</v>
      </c>
      <c r="X2213" s="4">
        <v>55110.400000000001</v>
      </c>
      <c r="Y2213" s="4">
        <v>146960.79999999999</v>
      </c>
      <c r="Z2213" s="2">
        <v>0</v>
      </c>
      <c r="AA2213" s="2" t="s">
        <v>56</v>
      </c>
      <c r="AB2213" s="2" t="s">
        <v>15731</v>
      </c>
      <c r="AC2213" s="2" t="s">
        <v>360</v>
      </c>
      <c r="AD2213" s="2" t="s">
        <v>76</v>
      </c>
      <c r="AE2213" s="5">
        <v>74.239999999999995</v>
      </c>
      <c r="AF2213" s="2">
        <v>0</v>
      </c>
      <c r="AG2213" s="2" t="s">
        <v>77</v>
      </c>
      <c r="AH2213" s="2">
        <v>19</v>
      </c>
      <c r="AI2213" s="6" t="str">
        <f t="shared" si="102"/>
        <v>55-64</v>
      </c>
      <c r="AJ2213" s="11">
        <f>YEAR(tbl_LoanData[[#This Row],[Application Date]])</f>
        <v>2024</v>
      </c>
      <c r="AK2213" s="11" t="str">
        <f>TEXT(tbl_LoanData[[#This Row],[Application Date]],"MMMM")</f>
        <v>January</v>
      </c>
      <c r="AL2213" s="12">
        <f>DATE(YEAR(tbl_LoanData[[#This Row],[Application Date]]),MONTH(tbl_LoanData[[#This Row],[Application Date]]),1)</f>
        <v>45292</v>
      </c>
      <c r="AM2213" s="14">
        <f ca="1">IF(AND(tbl_LoanData[[#This Row],[Application Date]]&gt;=EOMONTH(TODAY(),-1)+1,tbl_LoanData[[#This Row],[Application Date]]&lt;=TODAY()),tbl_LoanData[[#This Row],[Loan Amount]],0)</f>
        <v>0</v>
      </c>
      <c r="AN2213" s="14">
        <f>tbl_LoanData[[#This Row],[Amount Paid]]-(Q2213-X2213)</f>
        <v>48960.799999999996</v>
      </c>
      <c r="AO2213" s="14">
        <f>IF(tbl_LoanData[[#This Row],[Application Status]]="Approved",1,0)</f>
        <v>1</v>
      </c>
      <c r="AP2213" s="22" t="str">
        <f t="shared" ca="1" si="103"/>
        <v/>
      </c>
      <c r="AQ2213" s="22" t="str">
        <f t="shared" ca="1" si="104"/>
        <v/>
      </c>
    </row>
    <row r="2214" spans="1:43" ht="14.4" customHeight="1" x14ac:dyDescent="0.3">
      <c r="A2214" s="2" t="s">
        <v>8053</v>
      </c>
      <c r="B2214" s="2" t="s">
        <v>8054</v>
      </c>
      <c r="C2214" s="2" t="s">
        <v>220</v>
      </c>
      <c r="D2214" s="2" t="s">
        <v>134</v>
      </c>
      <c r="E2214" s="2" t="s">
        <v>135</v>
      </c>
      <c r="F2214" s="2">
        <v>23</v>
      </c>
      <c r="G2214" s="2" t="s">
        <v>69</v>
      </c>
      <c r="H2214" s="2" t="s">
        <v>516</v>
      </c>
      <c r="I2214" s="2" t="s">
        <v>53</v>
      </c>
      <c r="J2214" s="3">
        <v>45307</v>
      </c>
      <c r="K2214" s="3">
        <v>45322</v>
      </c>
      <c r="L2214" s="2" t="s">
        <v>40</v>
      </c>
      <c r="M2214" s="2" t="s">
        <v>157</v>
      </c>
      <c r="N2214" s="2" t="s">
        <v>328</v>
      </c>
      <c r="O2214" s="4">
        <v>1399000</v>
      </c>
      <c r="P2214" s="4">
        <v>540000</v>
      </c>
      <c r="Q2214" s="4">
        <v>859000</v>
      </c>
      <c r="R2214" s="2">
        <v>48</v>
      </c>
      <c r="S2214" s="5">
        <v>10.050000000000001</v>
      </c>
      <c r="T2214" s="4">
        <v>25089.96</v>
      </c>
      <c r="U2214" s="2" t="s">
        <v>73</v>
      </c>
      <c r="V2214" s="2" t="s">
        <v>74</v>
      </c>
      <c r="W2214" s="4">
        <v>777788.76</v>
      </c>
      <c r="X2214" s="4">
        <v>426529.24</v>
      </c>
      <c r="Y2214" s="4">
        <v>1204318</v>
      </c>
      <c r="Z2214" s="2">
        <v>0</v>
      </c>
      <c r="AA2214" s="2" t="s">
        <v>56</v>
      </c>
      <c r="AB2214" s="2" t="s">
        <v>15727</v>
      </c>
      <c r="AC2214" s="2" t="s">
        <v>146</v>
      </c>
      <c r="AD2214" s="2" t="s">
        <v>76</v>
      </c>
      <c r="AE2214" s="5">
        <v>61.4</v>
      </c>
      <c r="AF2214" s="2">
        <v>0</v>
      </c>
      <c r="AG2214" s="2" t="s">
        <v>77</v>
      </c>
      <c r="AH2214" s="2">
        <v>15</v>
      </c>
      <c r="AI2214" s="6" t="str">
        <f t="shared" si="102"/>
        <v>18-24</v>
      </c>
      <c r="AJ2214" s="11">
        <f>YEAR(tbl_LoanData[[#This Row],[Application Date]])</f>
        <v>2024</v>
      </c>
      <c r="AK2214" s="11" t="str">
        <f>TEXT(tbl_LoanData[[#This Row],[Application Date]],"MMMM")</f>
        <v>January</v>
      </c>
      <c r="AL2214" s="12">
        <f>DATE(YEAR(tbl_LoanData[[#This Row],[Application Date]]),MONTH(tbl_LoanData[[#This Row],[Application Date]]),1)</f>
        <v>45292</v>
      </c>
      <c r="AM2214" s="14">
        <f ca="1">IF(AND(tbl_LoanData[[#This Row],[Application Date]]&gt;=EOMONTH(TODAY(),-1)+1,tbl_LoanData[[#This Row],[Application Date]]&lt;=TODAY()),tbl_LoanData[[#This Row],[Loan Amount]],0)</f>
        <v>0</v>
      </c>
      <c r="AN2214" s="14">
        <f>tbl_LoanData[[#This Row],[Amount Paid]]-(Q2214-X2214)</f>
        <v>345318</v>
      </c>
      <c r="AO2214" s="14">
        <f>IF(tbl_LoanData[[#This Row],[Application Status]]="Approved",1,0)</f>
        <v>1</v>
      </c>
      <c r="AP2214" s="22" t="str">
        <f t="shared" ca="1" si="103"/>
        <v/>
      </c>
      <c r="AQ2214" s="22" t="str">
        <f t="shared" ca="1" si="104"/>
        <v/>
      </c>
    </row>
    <row r="2215" spans="1:43" ht="14.4" customHeight="1" x14ac:dyDescent="0.3">
      <c r="A2215" s="2" t="s">
        <v>8065</v>
      </c>
      <c r="B2215" s="2" t="s">
        <v>8066</v>
      </c>
      <c r="C2215" s="2" t="s">
        <v>560</v>
      </c>
      <c r="D2215" s="2" t="s">
        <v>254</v>
      </c>
      <c r="E2215" s="2" t="s">
        <v>189</v>
      </c>
      <c r="F2215" s="2">
        <v>52</v>
      </c>
      <c r="G2215" s="2" t="s">
        <v>69</v>
      </c>
      <c r="H2215" s="2" t="s">
        <v>136</v>
      </c>
      <c r="I2215" s="2" t="s">
        <v>49</v>
      </c>
      <c r="J2215" s="3">
        <v>45317</v>
      </c>
      <c r="K2215" s="3"/>
      <c r="L2215" s="2" t="s">
        <v>40</v>
      </c>
      <c r="M2215" s="2" t="s">
        <v>94</v>
      </c>
      <c r="N2215" s="2" t="s">
        <v>4</v>
      </c>
      <c r="O2215" s="4">
        <v>1480000</v>
      </c>
      <c r="P2215" s="4">
        <v>239300</v>
      </c>
      <c r="Q2215" s="4">
        <v>1240700</v>
      </c>
      <c r="R2215" s="2">
        <v>36</v>
      </c>
      <c r="S2215" s="5">
        <v>11.62</v>
      </c>
      <c r="T2215" s="4">
        <v>46478</v>
      </c>
      <c r="U2215" s="2" t="s">
        <v>113</v>
      </c>
      <c r="V2215" s="2" t="s">
        <v>97</v>
      </c>
      <c r="W2215" s="4">
        <v>0</v>
      </c>
      <c r="X2215" s="4">
        <v>0</v>
      </c>
      <c r="Y2215" s="4">
        <v>1673208.02</v>
      </c>
      <c r="Z2215" s="2">
        <v>0</v>
      </c>
      <c r="AA2215" s="2" t="s">
        <v>97</v>
      </c>
      <c r="AB2215" s="2" t="s">
        <v>15729</v>
      </c>
      <c r="AC2215" s="2" t="s">
        <v>360</v>
      </c>
      <c r="AD2215" s="2" t="s">
        <v>76</v>
      </c>
      <c r="AE2215" s="5">
        <v>83.83</v>
      </c>
      <c r="AF2215" s="2">
        <v>0</v>
      </c>
      <c r="AG2215" s="2" t="s">
        <v>97</v>
      </c>
      <c r="AH2215" s="2"/>
      <c r="AI2215" s="6" t="str">
        <f t="shared" si="102"/>
        <v>45-54</v>
      </c>
      <c r="AJ2215" s="11">
        <f>YEAR(tbl_LoanData[[#This Row],[Application Date]])</f>
        <v>2024</v>
      </c>
      <c r="AK2215" s="11" t="str">
        <f>TEXT(tbl_LoanData[[#This Row],[Application Date]],"MMMM")</f>
        <v>January</v>
      </c>
      <c r="AL2215" s="12">
        <f>DATE(YEAR(tbl_LoanData[[#This Row],[Application Date]]),MONTH(tbl_LoanData[[#This Row],[Application Date]]),1)</f>
        <v>45292</v>
      </c>
      <c r="AM2215" s="14">
        <f ca="1">IF(AND(tbl_LoanData[[#This Row],[Application Date]]&gt;=EOMONTH(TODAY(),-1)+1,tbl_LoanData[[#This Row],[Application Date]]&lt;=TODAY()),tbl_LoanData[[#This Row],[Loan Amount]],0)</f>
        <v>0</v>
      </c>
      <c r="AN2215" s="14">
        <f>tbl_LoanData[[#This Row],[Amount Paid]]-(Q2215-X2215)</f>
        <v>-1240700</v>
      </c>
      <c r="AO2215" s="14">
        <f>IF(tbl_LoanData[[#This Row],[Application Status]]="Approved",1,0)</f>
        <v>0</v>
      </c>
      <c r="AP2215" s="22" t="str">
        <f t="shared" ca="1" si="103"/>
        <v/>
      </c>
      <c r="AQ2215" s="22" t="str">
        <f t="shared" ca="1" si="104"/>
        <v/>
      </c>
    </row>
    <row r="2216" spans="1:43" ht="14.4" customHeight="1" x14ac:dyDescent="0.3">
      <c r="A2216" s="2" t="s">
        <v>8117</v>
      </c>
      <c r="B2216" s="2" t="s">
        <v>8118</v>
      </c>
      <c r="C2216" s="2" t="s">
        <v>487</v>
      </c>
      <c r="D2216" s="2" t="s">
        <v>81</v>
      </c>
      <c r="E2216" s="2" t="s">
        <v>82</v>
      </c>
      <c r="F2216" s="2">
        <v>28</v>
      </c>
      <c r="G2216" s="2" t="s">
        <v>69</v>
      </c>
      <c r="H2216" s="2" t="s">
        <v>224</v>
      </c>
      <c r="I2216" s="2" t="s">
        <v>54</v>
      </c>
      <c r="J2216" s="3">
        <v>45312</v>
      </c>
      <c r="K2216" s="3">
        <v>45332</v>
      </c>
      <c r="L2216" s="2" t="s">
        <v>37</v>
      </c>
      <c r="M2216" s="2" t="s">
        <v>199</v>
      </c>
      <c r="N2216" s="2" t="s">
        <v>200</v>
      </c>
      <c r="O2216" s="4">
        <v>138000</v>
      </c>
      <c r="P2216" s="4">
        <v>26000</v>
      </c>
      <c r="Q2216" s="4">
        <v>112000</v>
      </c>
      <c r="R2216" s="2">
        <v>36</v>
      </c>
      <c r="S2216" s="5">
        <v>5.67</v>
      </c>
      <c r="T2216" s="4">
        <v>3640.31</v>
      </c>
      <c r="U2216" s="2" t="s">
        <v>73</v>
      </c>
      <c r="V2216" s="2" t="s">
        <v>74</v>
      </c>
      <c r="W2216" s="4">
        <v>109209.3</v>
      </c>
      <c r="X2216" s="4">
        <v>21841.9</v>
      </c>
      <c r="Y2216" s="4">
        <v>131051.2</v>
      </c>
      <c r="Z2216" s="2">
        <v>0</v>
      </c>
      <c r="AA2216" s="2" t="s">
        <v>56</v>
      </c>
      <c r="AB2216" s="2" t="s">
        <v>15727</v>
      </c>
      <c r="AC2216" s="2" t="s">
        <v>75</v>
      </c>
      <c r="AD2216" s="2" t="s">
        <v>76</v>
      </c>
      <c r="AE2216" s="5">
        <v>81.16</v>
      </c>
      <c r="AF2216" s="2">
        <v>0</v>
      </c>
      <c r="AG2216" s="2" t="s">
        <v>77</v>
      </c>
      <c r="AH2216" s="2">
        <v>20</v>
      </c>
      <c r="AI2216" s="6" t="str">
        <f t="shared" si="102"/>
        <v>25-34</v>
      </c>
      <c r="AJ2216" s="11">
        <f>YEAR(tbl_LoanData[[#This Row],[Application Date]])</f>
        <v>2024</v>
      </c>
      <c r="AK2216" s="11" t="str">
        <f>TEXT(tbl_LoanData[[#This Row],[Application Date]],"MMMM")</f>
        <v>January</v>
      </c>
      <c r="AL2216" s="12">
        <f>DATE(YEAR(tbl_LoanData[[#This Row],[Application Date]]),MONTH(tbl_LoanData[[#This Row],[Application Date]]),1)</f>
        <v>45292</v>
      </c>
      <c r="AM2216" s="14">
        <f ca="1">IF(AND(tbl_LoanData[[#This Row],[Application Date]]&gt;=EOMONTH(TODAY(),-1)+1,tbl_LoanData[[#This Row],[Application Date]]&lt;=TODAY()),tbl_LoanData[[#This Row],[Loan Amount]],0)</f>
        <v>0</v>
      </c>
      <c r="AN2216" s="14">
        <f>tbl_LoanData[[#This Row],[Amount Paid]]-(Q2216-X2216)</f>
        <v>19051.199999999997</v>
      </c>
      <c r="AO2216" s="14">
        <f>IF(tbl_LoanData[[#This Row],[Application Status]]="Approved",1,0)</f>
        <v>1</v>
      </c>
      <c r="AP2216" s="22" t="str">
        <f t="shared" ca="1" si="103"/>
        <v/>
      </c>
      <c r="AQ2216" s="22" t="str">
        <f t="shared" ca="1" si="104"/>
        <v/>
      </c>
    </row>
    <row r="2217" spans="1:43" ht="14.4" customHeight="1" x14ac:dyDescent="0.3">
      <c r="A2217" s="2" t="s">
        <v>8147</v>
      </c>
      <c r="B2217" s="2" t="s">
        <v>8148</v>
      </c>
      <c r="C2217" s="2" t="s">
        <v>1059</v>
      </c>
      <c r="D2217" s="2" t="s">
        <v>161</v>
      </c>
      <c r="E2217" s="2" t="s">
        <v>190</v>
      </c>
      <c r="F2217" s="2">
        <v>50</v>
      </c>
      <c r="G2217" s="2" t="s">
        <v>69</v>
      </c>
      <c r="H2217" s="2" t="s">
        <v>237</v>
      </c>
      <c r="I2217" s="2" t="s">
        <v>48</v>
      </c>
      <c r="J2217" s="3">
        <v>45299</v>
      </c>
      <c r="K2217" s="3">
        <v>45308</v>
      </c>
      <c r="L2217" s="2" t="s">
        <v>37</v>
      </c>
      <c r="M2217" s="2" t="s">
        <v>199</v>
      </c>
      <c r="N2217" s="2" t="s">
        <v>200</v>
      </c>
      <c r="O2217" s="4">
        <v>161000</v>
      </c>
      <c r="P2217" s="4">
        <v>28800</v>
      </c>
      <c r="Q2217" s="4">
        <v>132200</v>
      </c>
      <c r="R2217" s="2">
        <v>24</v>
      </c>
      <c r="S2217" s="5">
        <v>10.4</v>
      </c>
      <c r="T2217" s="4">
        <v>6654.07</v>
      </c>
      <c r="U2217" s="2" t="s">
        <v>73</v>
      </c>
      <c r="V2217" s="2" t="s">
        <v>33</v>
      </c>
      <c r="W2217" s="4">
        <v>159697.60000000001</v>
      </c>
      <c r="X2217" s="4">
        <v>0</v>
      </c>
      <c r="Y2217" s="4">
        <v>159697.60000000001</v>
      </c>
      <c r="Z2217" s="2">
        <v>0</v>
      </c>
      <c r="AA2217" s="2" t="s">
        <v>56</v>
      </c>
      <c r="AB2217" s="2" t="s">
        <v>15735</v>
      </c>
      <c r="AC2217" s="2" t="s">
        <v>332</v>
      </c>
      <c r="AD2217" s="2" t="s">
        <v>76</v>
      </c>
      <c r="AE2217" s="5">
        <v>82.11</v>
      </c>
      <c r="AF2217" s="2">
        <v>0</v>
      </c>
      <c r="AG2217" s="2" t="s">
        <v>77</v>
      </c>
      <c r="AH2217" s="2">
        <v>9</v>
      </c>
      <c r="AI2217" s="6" t="str">
        <f t="shared" si="102"/>
        <v>45-54</v>
      </c>
      <c r="AJ2217" s="11">
        <f>YEAR(tbl_LoanData[[#This Row],[Application Date]])</f>
        <v>2024</v>
      </c>
      <c r="AK2217" s="11" t="str">
        <f>TEXT(tbl_LoanData[[#This Row],[Application Date]],"MMMM")</f>
        <v>January</v>
      </c>
      <c r="AL2217" s="12">
        <f>DATE(YEAR(tbl_LoanData[[#This Row],[Application Date]]),MONTH(tbl_LoanData[[#This Row],[Application Date]]),1)</f>
        <v>45292</v>
      </c>
      <c r="AM2217" s="14">
        <f ca="1">IF(AND(tbl_LoanData[[#This Row],[Application Date]]&gt;=EOMONTH(TODAY(),-1)+1,tbl_LoanData[[#This Row],[Application Date]]&lt;=TODAY()),tbl_LoanData[[#This Row],[Loan Amount]],0)</f>
        <v>0</v>
      </c>
      <c r="AN2217" s="14">
        <f>tbl_LoanData[[#This Row],[Amount Paid]]-(Q2217-X2217)</f>
        <v>27497.600000000006</v>
      </c>
      <c r="AO2217" s="14">
        <f>IF(tbl_LoanData[[#This Row],[Application Status]]="Approved",1,0)</f>
        <v>1</v>
      </c>
      <c r="AP2217" s="22" t="str">
        <f t="shared" ca="1" si="103"/>
        <v/>
      </c>
      <c r="AQ2217" s="22" t="str">
        <f t="shared" ca="1" si="104"/>
        <v/>
      </c>
    </row>
    <row r="2218" spans="1:43" ht="14.4" customHeight="1" x14ac:dyDescent="0.3">
      <c r="A2218" s="2" t="s">
        <v>8319</v>
      </c>
      <c r="B2218" s="2" t="s">
        <v>8320</v>
      </c>
      <c r="C2218" s="2" t="s">
        <v>368</v>
      </c>
      <c r="D2218" s="2" t="s">
        <v>117</v>
      </c>
      <c r="E2218" s="2" t="s">
        <v>312</v>
      </c>
      <c r="F2218" s="2">
        <v>29</v>
      </c>
      <c r="G2218" s="2" t="s">
        <v>83</v>
      </c>
      <c r="H2218" s="2" t="s">
        <v>177</v>
      </c>
      <c r="I2218" s="2" t="s">
        <v>43</v>
      </c>
      <c r="J2218" s="3">
        <v>45318</v>
      </c>
      <c r="K2218" s="3"/>
      <c r="L2218" s="2" t="s">
        <v>40</v>
      </c>
      <c r="M2218" s="2" t="s">
        <v>157</v>
      </c>
      <c r="N2218" s="2" t="s">
        <v>328</v>
      </c>
      <c r="O2218" s="4">
        <v>1585000</v>
      </c>
      <c r="P2218" s="4">
        <v>398400</v>
      </c>
      <c r="Q2218" s="4">
        <v>1186600</v>
      </c>
      <c r="R2218" s="2">
        <v>18</v>
      </c>
      <c r="S2218" s="5">
        <v>8.61</v>
      </c>
      <c r="T2218" s="4">
        <v>74436.08</v>
      </c>
      <c r="U2218" s="2" t="s">
        <v>113</v>
      </c>
      <c r="V2218" s="2" t="s">
        <v>97</v>
      </c>
      <c r="W2218" s="4">
        <v>0</v>
      </c>
      <c r="X2218" s="4">
        <v>0</v>
      </c>
      <c r="Y2218" s="4">
        <v>1339849.3899999999</v>
      </c>
      <c r="Z2218" s="2">
        <v>0</v>
      </c>
      <c r="AA2218" s="2" t="s">
        <v>97</v>
      </c>
      <c r="AB2218" s="2" t="s">
        <v>15729</v>
      </c>
      <c r="AC2218" s="2" t="s">
        <v>121</v>
      </c>
      <c r="AD2218" s="2" t="s">
        <v>76</v>
      </c>
      <c r="AE2218" s="5">
        <v>74.86</v>
      </c>
      <c r="AF2218" s="2">
        <v>0</v>
      </c>
      <c r="AG2218" s="2" t="s">
        <v>97</v>
      </c>
      <c r="AH2218" s="2"/>
      <c r="AI2218" s="6" t="str">
        <f t="shared" si="102"/>
        <v>25-34</v>
      </c>
      <c r="AJ2218" s="11">
        <f>YEAR(tbl_LoanData[[#This Row],[Application Date]])</f>
        <v>2024</v>
      </c>
      <c r="AK2218" s="11" t="str">
        <f>TEXT(tbl_LoanData[[#This Row],[Application Date]],"MMMM")</f>
        <v>January</v>
      </c>
      <c r="AL2218" s="12">
        <f>DATE(YEAR(tbl_LoanData[[#This Row],[Application Date]]),MONTH(tbl_LoanData[[#This Row],[Application Date]]),1)</f>
        <v>45292</v>
      </c>
      <c r="AM2218" s="14">
        <f ca="1">IF(AND(tbl_LoanData[[#This Row],[Application Date]]&gt;=EOMONTH(TODAY(),-1)+1,tbl_LoanData[[#This Row],[Application Date]]&lt;=TODAY()),tbl_LoanData[[#This Row],[Loan Amount]],0)</f>
        <v>0</v>
      </c>
      <c r="AN2218" s="14">
        <f>tbl_LoanData[[#This Row],[Amount Paid]]-(Q2218-X2218)</f>
        <v>-1186600</v>
      </c>
      <c r="AO2218" s="14">
        <f>IF(tbl_LoanData[[#This Row],[Application Status]]="Approved",1,0)</f>
        <v>0</v>
      </c>
      <c r="AP2218" s="22" t="str">
        <f t="shared" ca="1" si="103"/>
        <v/>
      </c>
      <c r="AQ2218" s="22" t="str">
        <f t="shared" ca="1" si="104"/>
        <v/>
      </c>
    </row>
    <row r="2219" spans="1:43" ht="14.4" customHeight="1" x14ac:dyDescent="0.3">
      <c r="A2219" s="2" t="s">
        <v>8329</v>
      </c>
      <c r="B2219" s="2" t="s">
        <v>8330</v>
      </c>
      <c r="C2219" s="2" t="s">
        <v>133</v>
      </c>
      <c r="D2219" s="2" t="s">
        <v>117</v>
      </c>
      <c r="E2219" s="2" t="s">
        <v>204</v>
      </c>
      <c r="F2219" s="2">
        <v>64</v>
      </c>
      <c r="G2219" s="2" t="s">
        <v>69</v>
      </c>
      <c r="H2219" s="2" t="s">
        <v>143</v>
      </c>
      <c r="I2219" s="2" t="s">
        <v>46</v>
      </c>
      <c r="J2219" s="3">
        <v>45293</v>
      </c>
      <c r="K2219" s="3">
        <v>45304</v>
      </c>
      <c r="L2219" s="2" t="s">
        <v>37</v>
      </c>
      <c r="M2219" s="2" t="s">
        <v>199</v>
      </c>
      <c r="N2219" s="2" t="s">
        <v>319</v>
      </c>
      <c r="O2219" s="4">
        <v>140000</v>
      </c>
      <c r="P2219" s="4">
        <v>22900</v>
      </c>
      <c r="Q2219" s="4">
        <v>117100</v>
      </c>
      <c r="R2219" s="2">
        <v>12</v>
      </c>
      <c r="S2219" s="5">
        <v>6.7</v>
      </c>
      <c r="T2219" s="4">
        <v>10412.14</v>
      </c>
      <c r="U2219" s="2" t="s">
        <v>73</v>
      </c>
      <c r="V2219" s="2" t="s">
        <v>34</v>
      </c>
      <c r="W2219" s="4">
        <v>114533.54</v>
      </c>
      <c r="X2219" s="4">
        <v>10412.16</v>
      </c>
      <c r="Y2219" s="4">
        <v>124945.7</v>
      </c>
      <c r="Z2219" s="2">
        <v>30</v>
      </c>
      <c r="AA2219" s="2" t="s">
        <v>57</v>
      </c>
      <c r="AB2219" s="2" t="s">
        <v>15727</v>
      </c>
      <c r="AC2219" s="2" t="s">
        <v>87</v>
      </c>
      <c r="AD2219" s="2" t="s">
        <v>76</v>
      </c>
      <c r="AE2219" s="5">
        <v>83.64</v>
      </c>
      <c r="AF2219" s="2">
        <v>1</v>
      </c>
      <c r="AG2219" s="2" t="s">
        <v>77</v>
      </c>
      <c r="AH2219" s="2">
        <v>11</v>
      </c>
      <c r="AI2219" s="6" t="str">
        <f t="shared" si="102"/>
        <v>55-64</v>
      </c>
      <c r="AJ2219" s="11">
        <f>YEAR(tbl_LoanData[[#This Row],[Application Date]])</f>
        <v>2024</v>
      </c>
      <c r="AK2219" s="11" t="str">
        <f>TEXT(tbl_LoanData[[#This Row],[Application Date]],"MMMM")</f>
        <v>January</v>
      </c>
      <c r="AL2219" s="12">
        <f>DATE(YEAR(tbl_LoanData[[#This Row],[Application Date]]),MONTH(tbl_LoanData[[#This Row],[Application Date]]),1)</f>
        <v>45292</v>
      </c>
      <c r="AM2219" s="14">
        <f ca="1">IF(AND(tbl_LoanData[[#This Row],[Application Date]]&gt;=EOMONTH(TODAY(),-1)+1,tbl_LoanData[[#This Row],[Application Date]]&lt;=TODAY()),tbl_LoanData[[#This Row],[Loan Amount]],0)</f>
        <v>0</v>
      </c>
      <c r="AN2219" s="14">
        <f>tbl_LoanData[[#This Row],[Amount Paid]]-(Q2219-X2219)</f>
        <v>7845.6999999999971</v>
      </c>
      <c r="AO2219" s="14">
        <f>IF(tbl_LoanData[[#This Row],[Application Status]]="Approved",1,0)</f>
        <v>1</v>
      </c>
      <c r="AP2219" s="22" t="str">
        <f t="shared" ca="1" si="103"/>
        <v/>
      </c>
      <c r="AQ2219" s="22" t="str">
        <f t="shared" ca="1" si="104"/>
        <v/>
      </c>
    </row>
    <row r="2220" spans="1:43" ht="14.4" customHeight="1" x14ac:dyDescent="0.3">
      <c r="A2220" s="2" t="s">
        <v>8363</v>
      </c>
      <c r="B2220" s="2" t="s">
        <v>8364</v>
      </c>
      <c r="C2220" s="2" t="s">
        <v>397</v>
      </c>
      <c r="D2220" s="2" t="s">
        <v>189</v>
      </c>
      <c r="E2220" s="2" t="s">
        <v>190</v>
      </c>
      <c r="F2220" s="2">
        <v>32</v>
      </c>
      <c r="G2220" s="2" t="s">
        <v>83</v>
      </c>
      <c r="H2220" s="2" t="s">
        <v>211</v>
      </c>
      <c r="I2220" s="2" t="s">
        <v>50</v>
      </c>
      <c r="J2220" s="3">
        <v>45295</v>
      </c>
      <c r="K2220" s="3">
        <v>45307</v>
      </c>
      <c r="L2220" s="2" t="s">
        <v>37</v>
      </c>
      <c r="M2220" s="2" t="s">
        <v>104</v>
      </c>
      <c r="N2220" s="2" t="s">
        <v>192</v>
      </c>
      <c r="O2220" s="4">
        <v>165000</v>
      </c>
      <c r="P2220" s="4">
        <v>38000</v>
      </c>
      <c r="Q2220" s="4">
        <v>127000</v>
      </c>
      <c r="R2220" s="2">
        <v>36</v>
      </c>
      <c r="S2220" s="5">
        <v>8.64</v>
      </c>
      <c r="T2220" s="4">
        <v>4442.18</v>
      </c>
      <c r="U2220" s="2" t="s">
        <v>73</v>
      </c>
      <c r="V2220" s="2" t="s">
        <v>74</v>
      </c>
      <c r="W2220" s="4">
        <v>124381.04</v>
      </c>
      <c r="X2220" s="4">
        <v>35537.360000000001</v>
      </c>
      <c r="Y2220" s="4">
        <v>159918.39999999999</v>
      </c>
      <c r="Z2220" s="2">
        <v>96</v>
      </c>
      <c r="AA2220" s="2" t="s">
        <v>60</v>
      </c>
      <c r="AB2220" s="2" t="s">
        <v>15733</v>
      </c>
      <c r="AC2220" s="2" t="s">
        <v>129</v>
      </c>
      <c r="AD2220" s="2" t="s">
        <v>76</v>
      </c>
      <c r="AE2220" s="5">
        <v>76.97</v>
      </c>
      <c r="AF2220" s="2">
        <v>3</v>
      </c>
      <c r="AG2220" s="2" t="s">
        <v>130</v>
      </c>
      <c r="AH2220" s="2">
        <v>12</v>
      </c>
      <c r="AI2220" s="6" t="str">
        <f t="shared" si="102"/>
        <v>25-34</v>
      </c>
      <c r="AJ2220" s="11">
        <f>YEAR(tbl_LoanData[[#This Row],[Application Date]])</f>
        <v>2024</v>
      </c>
      <c r="AK2220" s="11" t="str">
        <f>TEXT(tbl_LoanData[[#This Row],[Application Date]],"MMMM")</f>
        <v>January</v>
      </c>
      <c r="AL2220" s="12">
        <f>DATE(YEAR(tbl_LoanData[[#This Row],[Application Date]]),MONTH(tbl_LoanData[[#This Row],[Application Date]]),1)</f>
        <v>45292</v>
      </c>
      <c r="AM2220" s="14">
        <f ca="1">IF(AND(tbl_LoanData[[#This Row],[Application Date]]&gt;=EOMONTH(TODAY(),-1)+1,tbl_LoanData[[#This Row],[Application Date]]&lt;=TODAY()),tbl_LoanData[[#This Row],[Loan Amount]],0)</f>
        <v>0</v>
      </c>
      <c r="AN2220" s="14">
        <f>tbl_LoanData[[#This Row],[Amount Paid]]-(Q2220-X2220)</f>
        <v>32918.399999999994</v>
      </c>
      <c r="AO2220" s="14">
        <f>IF(tbl_LoanData[[#This Row],[Application Status]]="Approved",1,0)</f>
        <v>1</v>
      </c>
      <c r="AP2220" s="22" t="str">
        <f t="shared" ca="1" si="103"/>
        <v/>
      </c>
      <c r="AQ2220" s="22" t="str">
        <f t="shared" ca="1" si="104"/>
        <v/>
      </c>
    </row>
    <row r="2221" spans="1:43" ht="14.4" customHeight="1" x14ac:dyDescent="0.3">
      <c r="A2221" s="2" t="s">
        <v>8409</v>
      </c>
      <c r="B2221" s="2" t="s">
        <v>8410</v>
      </c>
      <c r="C2221" s="2" t="s">
        <v>181</v>
      </c>
      <c r="D2221" s="2" t="s">
        <v>209</v>
      </c>
      <c r="E2221" s="2" t="s">
        <v>176</v>
      </c>
      <c r="F2221" s="2">
        <v>38</v>
      </c>
      <c r="G2221" s="2" t="s">
        <v>83</v>
      </c>
      <c r="H2221" s="2" t="s">
        <v>298</v>
      </c>
      <c r="I2221" s="2" t="s">
        <v>43</v>
      </c>
      <c r="J2221" s="3">
        <v>45306</v>
      </c>
      <c r="K2221" s="3"/>
      <c r="L2221" s="2" t="s">
        <v>40</v>
      </c>
      <c r="M2221" s="2" t="s">
        <v>85</v>
      </c>
      <c r="N2221" s="2" t="s">
        <v>86</v>
      </c>
      <c r="O2221" s="4">
        <v>950000</v>
      </c>
      <c r="P2221" s="4">
        <v>100500</v>
      </c>
      <c r="Q2221" s="4">
        <v>849500</v>
      </c>
      <c r="R2221" s="2">
        <v>48</v>
      </c>
      <c r="S2221" s="5">
        <v>14.52</v>
      </c>
      <c r="T2221" s="4">
        <v>27976.87</v>
      </c>
      <c r="U2221" s="2" t="s">
        <v>96</v>
      </c>
      <c r="V2221" s="2" t="s">
        <v>97</v>
      </c>
      <c r="W2221" s="4">
        <v>0</v>
      </c>
      <c r="X2221" s="4">
        <v>0</v>
      </c>
      <c r="Y2221" s="4">
        <v>1342889.6</v>
      </c>
      <c r="Z2221" s="2">
        <v>0</v>
      </c>
      <c r="AA2221" s="2" t="s">
        <v>97</v>
      </c>
      <c r="AB2221" s="2" t="s">
        <v>15735</v>
      </c>
      <c r="AC2221" s="2" t="s">
        <v>213</v>
      </c>
      <c r="AD2221" s="2" t="s">
        <v>76</v>
      </c>
      <c r="AE2221" s="5">
        <v>89.42</v>
      </c>
      <c r="AF2221" s="2">
        <v>0</v>
      </c>
      <c r="AG2221" s="2" t="s">
        <v>97</v>
      </c>
      <c r="AH2221" s="2"/>
      <c r="AI2221" s="6" t="str">
        <f t="shared" si="102"/>
        <v>35-44</v>
      </c>
      <c r="AJ2221" s="11">
        <f>YEAR(tbl_LoanData[[#This Row],[Application Date]])</f>
        <v>2024</v>
      </c>
      <c r="AK2221" s="11" t="str">
        <f>TEXT(tbl_LoanData[[#This Row],[Application Date]],"MMMM")</f>
        <v>January</v>
      </c>
      <c r="AL2221" s="12">
        <f>DATE(YEAR(tbl_LoanData[[#This Row],[Application Date]]),MONTH(tbl_LoanData[[#This Row],[Application Date]]),1)</f>
        <v>45292</v>
      </c>
      <c r="AM2221" s="14">
        <f ca="1">IF(AND(tbl_LoanData[[#This Row],[Application Date]]&gt;=EOMONTH(TODAY(),-1)+1,tbl_LoanData[[#This Row],[Application Date]]&lt;=TODAY()),tbl_LoanData[[#This Row],[Loan Amount]],0)</f>
        <v>0</v>
      </c>
      <c r="AN2221" s="14">
        <f>tbl_LoanData[[#This Row],[Amount Paid]]-(Q2221-X2221)</f>
        <v>-849500</v>
      </c>
      <c r="AO2221" s="14">
        <f>IF(tbl_LoanData[[#This Row],[Application Status]]="Approved",1,0)</f>
        <v>0</v>
      </c>
      <c r="AP2221" s="22" t="str">
        <f t="shared" ca="1" si="103"/>
        <v/>
      </c>
      <c r="AQ2221" s="22" t="str">
        <f t="shared" ca="1" si="104"/>
        <v/>
      </c>
    </row>
    <row r="2222" spans="1:43" ht="14.4" customHeight="1" x14ac:dyDescent="0.3">
      <c r="A2222" s="2" t="s">
        <v>8591</v>
      </c>
      <c r="B2222" s="2" t="s">
        <v>8592</v>
      </c>
      <c r="C2222" s="2" t="s">
        <v>223</v>
      </c>
      <c r="D2222" s="2" t="s">
        <v>204</v>
      </c>
      <c r="E2222" s="2" t="s">
        <v>176</v>
      </c>
      <c r="F2222" s="2">
        <v>65</v>
      </c>
      <c r="G2222" s="2" t="s">
        <v>69</v>
      </c>
      <c r="H2222" s="2" t="s">
        <v>466</v>
      </c>
      <c r="I2222" s="2" t="s">
        <v>43</v>
      </c>
      <c r="J2222" s="3">
        <v>45292</v>
      </c>
      <c r="K2222" s="3">
        <v>45296</v>
      </c>
      <c r="L2222" s="2" t="s">
        <v>37</v>
      </c>
      <c r="M2222" s="2" t="s">
        <v>94</v>
      </c>
      <c r="N2222" s="2" t="s">
        <v>488</v>
      </c>
      <c r="O2222" s="4">
        <v>106000</v>
      </c>
      <c r="P2222" s="4">
        <v>24100</v>
      </c>
      <c r="Q2222" s="4">
        <v>81900</v>
      </c>
      <c r="R2222" s="2">
        <v>48</v>
      </c>
      <c r="S2222" s="5">
        <v>6.55</v>
      </c>
      <c r="T2222" s="4">
        <v>2153.29</v>
      </c>
      <c r="U2222" s="2" t="s">
        <v>73</v>
      </c>
      <c r="V2222" s="2" t="s">
        <v>74</v>
      </c>
      <c r="W2222" s="4">
        <v>66751.990000000005</v>
      </c>
      <c r="X2222" s="4">
        <v>36605.81</v>
      </c>
      <c r="Y2222" s="4">
        <v>103357.8</v>
      </c>
      <c r="Z2222" s="2">
        <v>0</v>
      </c>
      <c r="AA2222" s="2" t="s">
        <v>56</v>
      </c>
      <c r="AB2222" s="2" t="s">
        <v>15733</v>
      </c>
      <c r="AC2222" s="2" t="s">
        <v>87</v>
      </c>
      <c r="AD2222" s="2" t="s">
        <v>76</v>
      </c>
      <c r="AE2222" s="5">
        <v>77.260000000000005</v>
      </c>
      <c r="AF2222" s="2">
        <v>0</v>
      </c>
      <c r="AG2222" s="2" t="s">
        <v>77</v>
      </c>
      <c r="AH2222" s="2">
        <v>4</v>
      </c>
      <c r="AI2222" s="6" t="str">
        <f t="shared" si="102"/>
        <v>65+</v>
      </c>
      <c r="AJ2222" s="11">
        <f>YEAR(tbl_LoanData[[#This Row],[Application Date]])</f>
        <v>2024</v>
      </c>
      <c r="AK2222" s="11" t="str">
        <f>TEXT(tbl_LoanData[[#This Row],[Application Date]],"MMMM")</f>
        <v>January</v>
      </c>
      <c r="AL2222" s="12">
        <f>DATE(YEAR(tbl_LoanData[[#This Row],[Application Date]]),MONTH(tbl_LoanData[[#This Row],[Application Date]]),1)</f>
        <v>45292</v>
      </c>
      <c r="AM2222" s="14">
        <f ca="1">IF(AND(tbl_LoanData[[#This Row],[Application Date]]&gt;=EOMONTH(TODAY(),-1)+1,tbl_LoanData[[#This Row],[Application Date]]&lt;=TODAY()),tbl_LoanData[[#This Row],[Loan Amount]],0)</f>
        <v>0</v>
      </c>
      <c r="AN2222" s="14">
        <f>tbl_LoanData[[#This Row],[Amount Paid]]-(Q2222-X2222)</f>
        <v>21457.800000000003</v>
      </c>
      <c r="AO2222" s="14">
        <f>IF(tbl_LoanData[[#This Row],[Application Status]]="Approved",1,0)</f>
        <v>1</v>
      </c>
      <c r="AP2222" s="22" t="str">
        <f t="shared" ca="1" si="103"/>
        <v/>
      </c>
      <c r="AQ2222" s="22" t="str">
        <f t="shared" ca="1" si="104"/>
        <v/>
      </c>
    </row>
    <row r="2223" spans="1:43" x14ac:dyDescent="0.3">
      <c r="A2223" s="2" t="s">
        <v>8597</v>
      </c>
      <c r="B2223" s="2" t="s">
        <v>8598</v>
      </c>
      <c r="C2223" s="2" t="s">
        <v>175</v>
      </c>
      <c r="D2223" s="2" t="s">
        <v>311</v>
      </c>
      <c r="E2223" s="2" t="s">
        <v>176</v>
      </c>
      <c r="F2223" s="2">
        <v>45</v>
      </c>
      <c r="G2223" s="2" t="s">
        <v>83</v>
      </c>
      <c r="H2223" s="2" t="s">
        <v>237</v>
      </c>
      <c r="I2223" s="2" t="s">
        <v>48</v>
      </c>
      <c r="J2223" s="3">
        <v>45313</v>
      </c>
      <c r="K2223" s="3"/>
      <c r="L2223" s="2" t="s">
        <v>37</v>
      </c>
      <c r="M2223" s="2" t="s">
        <v>94</v>
      </c>
      <c r="N2223" s="2" t="s">
        <v>488</v>
      </c>
      <c r="O2223" s="4">
        <v>112000</v>
      </c>
      <c r="P2223" s="4">
        <v>36200</v>
      </c>
      <c r="Q2223" s="4">
        <v>75800</v>
      </c>
      <c r="R2223" s="2">
        <v>48</v>
      </c>
      <c r="S2223" s="5">
        <v>6.63</v>
      </c>
      <c r="T2223" s="4">
        <v>1997.96</v>
      </c>
      <c r="U2223" s="2" t="s">
        <v>96</v>
      </c>
      <c r="V2223" s="2" t="s">
        <v>97</v>
      </c>
      <c r="W2223" s="4">
        <v>0</v>
      </c>
      <c r="X2223" s="4">
        <v>0</v>
      </c>
      <c r="Y2223" s="4">
        <v>95902.16</v>
      </c>
      <c r="Z2223" s="2">
        <v>0</v>
      </c>
      <c r="AA2223" s="2" t="s">
        <v>97</v>
      </c>
      <c r="AB2223" s="2" t="s">
        <v>15733</v>
      </c>
      <c r="AC2223" s="2" t="s">
        <v>332</v>
      </c>
      <c r="AD2223" s="2" t="s">
        <v>76</v>
      </c>
      <c r="AE2223" s="5">
        <v>67.680000000000007</v>
      </c>
      <c r="AF2223" s="2">
        <v>0</v>
      </c>
      <c r="AG2223" s="2" t="s">
        <v>97</v>
      </c>
      <c r="AH2223" s="2"/>
      <c r="AI2223" s="6" t="str">
        <f t="shared" si="102"/>
        <v>45-54</v>
      </c>
      <c r="AJ2223" s="11">
        <f>YEAR(tbl_LoanData[[#This Row],[Application Date]])</f>
        <v>2024</v>
      </c>
      <c r="AK2223" s="11" t="str">
        <f>TEXT(tbl_LoanData[[#This Row],[Application Date]],"MMMM")</f>
        <v>January</v>
      </c>
      <c r="AL2223" s="12">
        <f>DATE(YEAR(tbl_LoanData[[#This Row],[Application Date]]),MONTH(tbl_LoanData[[#This Row],[Application Date]]),1)</f>
        <v>45292</v>
      </c>
      <c r="AM2223" s="14">
        <f ca="1">IF(AND(tbl_LoanData[[#This Row],[Application Date]]&gt;=EOMONTH(TODAY(),-1)+1,tbl_LoanData[[#This Row],[Application Date]]&lt;=TODAY()),tbl_LoanData[[#This Row],[Loan Amount]],0)</f>
        <v>0</v>
      </c>
      <c r="AN2223" s="14">
        <f>tbl_LoanData[[#This Row],[Amount Paid]]-(Q2223-X2223)</f>
        <v>-75800</v>
      </c>
      <c r="AO2223" s="14">
        <f>IF(tbl_LoanData[[#This Row],[Application Status]]="Approved",1,0)</f>
        <v>0</v>
      </c>
      <c r="AP2223" s="22" t="str">
        <f t="shared" ca="1" si="103"/>
        <v/>
      </c>
      <c r="AQ2223" s="22" t="str">
        <f t="shared" ca="1" si="104"/>
        <v/>
      </c>
    </row>
    <row r="2224" spans="1:43" ht="14.4" customHeight="1" x14ac:dyDescent="0.3">
      <c r="A2224" s="2" t="s">
        <v>8731</v>
      </c>
      <c r="B2224" s="2" t="s">
        <v>8732</v>
      </c>
      <c r="C2224" s="2" t="s">
        <v>1059</v>
      </c>
      <c r="D2224" s="2" t="s">
        <v>209</v>
      </c>
      <c r="E2224" s="2" t="s">
        <v>176</v>
      </c>
      <c r="F2224" s="2">
        <v>38</v>
      </c>
      <c r="G2224" s="2" t="s">
        <v>69</v>
      </c>
      <c r="H2224" s="2" t="s">
        <v>166</v>
      </c>
      <c r="I2224" s="2" t="s">
        <v>46</v>
      </c>
      <c r="J2224" s="3">
        <v>45295</v>
      </c>
      <c r="K2224" s="3">
        <v>45301</v>
      </c>
      <c r="L2224" s="2" t="s">
        <v>40</v>
      </c>
      <c r="M2224" s="2" t="s">
        <v>94</v>
      </c>
      <c r="N2224" s="2" t="s">
        <v>4</v>
      </c>
      <c r="O2224" s="4">
        <v>1522000</v>
      </c>
      <c r="P2224" s="4">
        <v>353100</v>
      </c>
      <c r="Q2224" s="4">
        <v>1168900</v>
      </c>
      <c r="R2224" s="2">
        <v>36</v>
      </c>
      <c r="S2224" s="5">
        <v>5.53</v>
      </c>
      <c r="T2224" s="4">
        <v>37856.129999999997</v>
      </c>
      <c r="U2224" s="2" t="s">
        <v>73</v>
      </c>
      <c r="V2224" s="2" t="s">
        <v>74</v>
      </c>
      <c r="W2224" s="4">
        <v>1173540.03</v>
      </c>
      <c r="X2224" s="4">
        <v>189280.48</v>
      </c>
      <c r="Y2224" s="4">
        <v>1362820.51</v>
      </c>
      <c r="Z2224" s="2">
        <v>0</v>
      </c>
      <c r="AA2224" s="2" t="s">
        <v>56</v>
      </c>
      <c r="AB2224" s="2" t="s">
        <v>15731</v>
      </c>
      <c r="AC2224" s="2" t="s">
        <v>87</v>
      </c>
      <c r="AD2224" s="2" t="s">
        <v>76</v>
      </c>
      <c r="AE2224" s="5">
        <v>76.8</v>
      </c>
      <c r="AF2224" s="2">
        <v>0</v>
      </c>
      <c r="AG2224" s="2" t="s">
        <v>77</v>
      </c>
      <c r="AH2224" s="2">
        <v>6</v>
      </c>
      <c r="AI2224" s="6" t="str">
        <f t="shared" si="102"/>
        <v>35-44</v>
      </c>
      <c r="AJ2224" s="11">
        <f>YEAR(tbl_LoanData[[#This Row],[Application Date]])</f>
        <v>2024</v>
      </c>
      <c r="AK2224" s="11" t="str">
        <f>TEXT(tbl_LoanData[[#This Row],[Application Date]],"MMMM")</f>
        <v>January</v>
      </c>
      <c r="AL2224" s="12">
        <f>DATE(YEAR(tbl_LoanData[[#This Row],[Application Date]]),MONTH(tbl_LoanData[[#This Row],[Application Date]]),1)</f>
        <v>45292</v>
      </c>
      <c r="AM2224" s="14">
        <f ca="1">IF(AND(tbl_LoanData[[#This Row],[Application Date]]&gt;=EOMONTH(TODAY(),-1)+1,tbl_LoanData[[#This Row],[Application Date]]&lt;=TODAY()),tbl_LoanData[[#This Row],[Loan Amount]],0)</f>
        <v>0</v>
      </c>
      <c r="AN2224" s="14">
        <f>tbl_LoanData[[#This Row],[Amount Paid]]-(Q2224-X2224)</f>
        <v>193920.51</v>
      </c>
      <c r="AO2224" s="14">
        <f>IF(tbl_LoanData[[#This Row],[Application Status]]="Approved",1,0)</f>
        <v>1</v>
      </c>
      <c r="AP2224" s="22" t="str">
        <f t="shared" ca="1" si="103"/>
        <v/>
      </c>
      <c r="AQ2224" s="22" t="str">
        <f t="shared" ca="1" si="104"/>
        <v/>
      </c>
    </row>
    <row r="2225" spans="1:43" ht="14.4" customHeight="1" x14ac:dyDescent="0.3">
      <c r="A2225" s="2" t="s">
        <v>8859</v>
      </c>
      <c r="B2225" s="2" t="s">
        <v>8860</v>
      </c>
      <c r="C2225" s="2" t="s">
        <v>338</v>
      </c>
      <c r="D2225" s="2" t="s">
        <v>117</v>
      </c>
      <c r="E2225" s="2" t="s">
        <v>293</v>
      </c>
      <c r="F2225" s="2">
        <v>56</v>
      </c>
      <c r="G2225" s="2" t="s">
        <v>83</v>
      </c>
      <c r="H2225" s="2" t="s">
        <v>84</v>
      </c>
      <c r="I2225" s="2" t="s">
        <v>45</v>
      </c>
      <c r="J2225" s="3">
        <v>45301</v>
      </c>
      <c r="K2225" s="3">
        <v>45305</v>
      </c>
      <c r="L2225" s="2" t="s">
        <v>36</v>
      </c>
      <c r="M2225" s="2" t="s">
        <v>85</v>
      </c>
      <c r="N2225" s="2" t="s">
        <v>624</v>
      </c>
      <c r="O2225" s="4">
        <v>1892000</v>
      </c>
      <c r="P2225" s="4">
        <v>461300</v>
      </c>
      <c r="Q2225" s="4">
        <v>1430700</v>
      </c>
      <c r="R2225" s="2">
        <v>48</v>
      </c>
      <c r="S2225" s="5">
        <v>14.35</v>
      </c>
      <c r="T2225" s="4">
        <v>46915.040000000001</v>
      </c>
      <c r="U2225" s="2" t="s">
        <v>73</v>
      </c>
      <c r="V2225" s="2" t="s">
        <v>74</v>
      </c>
      <c r="W2225" s="4">
        <v>1454366.24</v>
      </c>
      <c r="X2225" s="4">
        <v>797555.56</v>
      </c>
      <c r="Y2225" s="4">
        <v>2251921.7999999998</v>
      </c>
      <c r="Z2225" s="2">
        <v>0</v>
      </c>
      <c r="AA2225" s="2" t="s">
        <v>56</v>
      </c>
      <c r="AB2225" s="2" t="s">
        <v>15728</v>
      </c>
      <c r="AC2225" s="2" t="s">
        <v>146</v>
      </c>
      <c r="AD2225" s="2" t="s">
        <v>76</v>
      </c>
      <c r="AE2225" s="5">
        <v>75.62</v>
      </c>
      <c r="AF2225" s="2">
        <v>0</v>
      </c>
      <c r="AG2225" s="2" t="s">
        <v>77</v>
      </c>
      <c r="AH2225" s="2">
        <v>4</v>
      </c>
      <c r="AI2225" s="6" t="str">
        <f t="shared" si="102"/>
        <v>55-64</v>
      </c>
      <c r="AJ2225" s="11">
        <f>YEAR(tbl_LoanData[[#This Row],[Application Date]])</f>
        <v>2024</v>
      </c>
      <c r="AK2225" s="11" t="str">
        <f>TEXT(tbl_LoanData[[#This Row],[Application Date]],"MMMM")</f>
        <v>January</v>
      </c>
      <c r="AL2225" s="12">
        <f>DATE(YEAR(tbl_LoanData[[#This Row],[Application Date]]),MONTH(tbl_LoanData[[#This Row],[Application Date]]),1)</f>
        <v>45292</v>
      </c>
      <c r="AM2225" s="14">
        <f ca="1">IF(AND(tbl_LoanData[[#This Row],[Application Date]]&gt;=EOMONTH(TODAY(),-1)+1,tbl_LoanData[[#This Row],[Application Date]]&lt;=TODAY()),tbl_LoanData[[#This Row],[Loan Amount]],0)</f>
        <v>0</v>
      </c>
      <c r="AN2225" s="14">
        <f>tbl_LoanData[[#This Row],[Amount Paid]]-(Q2225-X2225)</f>
        <v>821221.8</v>
      </c>
      <c r="AO2225" s="14">
        <f>IF(tbl_LoanData[[#This Row],[Application Status]]="Approved",1,0)</f>
        <v>1</v>
      </c>
      <c r="AP2225" s="22" t="str">
        <f t="shared" ca="1" si="103"/>
        <v/>
      </c>
      <c r="AQ2225" s="22" t="str">
        <f t="shared" ca="1" si="104"/>
        <v/>
      </c>
    </row>
    <row r="2226" spans="1:43" ht="14.4" customHeight="1" x14ac:dyDescent="0.3">
      <c r="A2226" s="2" t="s">
        <v>8909</v>
      </c>
      <c r="B2226" s="2" t="s">
        <v>8910</v>
      </c>
      <c r="C2226" s="2" t="s">
        <v>758</v>
      </c>
      <c r="D2226" s="2" t="s">
        <v>268</v>
      </c>
      <c r="E2226" s="2" t="s">
        <v>394</v>
      </c>
      <c r="F2226" s="2">
        <v>29</v>
      </c>
      <c r="G2226" s="2" t="s">
        <v>83</v>
      </c>
      <c r="H2226" s="2" t="s">
        <v>93</v>
      </c>
      <c r="I2226" s="2" t="s">
        <v>50</v>
      </c>
      <c r="J2226" s="3">
        <v>45298</v>
      </c>
      <c r="K2226" s="3">
        <v>45316</v>
      </c>
      <c r="L2226" s="2" t="s">
        <v>36</v>
      </c>
      <c r="M2226" s="2" t="s">
        <v>71</v>
      </c>
      <c r="N2226" s="2" t="s">
        <v>162</v>
      </c>
      <c r="O2226" s="4">
        <v>2021000</v>
      </c>
      <c r="P2226" s="4">
        <v>458300</v>
      </c>
      <c r="Q2226" s="4">
        <v>1562700</v>
      </c>
      <c r="R2226" s="2">
        <v>48</v>
      </c>
      <c r="S2226" s="5">
        <v>9.2799999999999994</v>
      </c>
      <c r="T2226" s="4">
        <v>44641.13</v>
      </c>
      <c r="U2226" s="2" t="s">
        <v>73</v>
      </c>
      <c r="V2226" s="2" t="s">
        <v>74</v>
      </c>
      <c r="W2226" s="4">
        <v>1339233.8999999999</v>
      </c>
      <c r="X2226" s="4">
        <v>803540.34</v>
      </c>
      <c r="Y2226" s="4">
        <v>2142774.2400000002</v>
      </c>
      <c r="Z2226" s="2">
        <v>29</v>
      </c>
      <c r="AA2226" s="2" t="s">
        <v>57</v>
      </c>
      <c r="AB2226" s="2" t="s">
        <v>15730</v>
      </c>
      <c r="AC2226" s="2" t="s">
        <v>121</v>
      </c>
      <c r="AD2226" s="2" t="s">
        <v>76</v>
      </c>
      <c r="AE2226" s="5">
        <v>77.319999999999993</v>
      </c>
      <c r="AF2226" s="2">
        <v>1</v>
      </c>
      <c r="AG2226" s="2" t="s">
        <v>77</v>
      </c>
      <c r="AH2226" s="2">
        <v>18</v>
      </c>
      <c r="AI2226" s="6" t="str">
        <f t="shared" si="102"/>
        <v>25-34</v>
      </c>
      <c r="AJ2226" s="11">
        <f>YEAR(tbl_LoanData[[#This Row],[Application Date]])</f>
        <v>2024</v>
      </c>
      <c r="AK2226" s="11" t="str">
        <f>TEXT(tbl_LoanData[[#This Row],[Application Date]],"MMMM")</f>
        <v>January</v>
      </c>
      <c r="AL2226" s="12">
        <f>DATE(YEAR(tbl_LoanData[[#This Row],[Application Date]]),MONTH(tbl_LoanData[[#This Row],[Application Date]]),1)</f>
        <v>45292</v>
      </c>
      <c r="AM2226" s="14">
        <f ca="1">IF(AND(tbl_LoanData[[#This Row],[Application Date]]&gt;=EOMONTH(TODAY(),-1)+1,tbl_LoanData[[#This Row],[Application Date]]&lt;=TODAY()),tbl_LoanData[[#This Row],[Loan Amount]],0)</f>
        <v>0</v>
      </c>
      <c r="AN2226" s="14">
        <f>tbl_LoanData[[#This Row],[Amount Paid]]-(Q2226-X2226)</f>
        <v>580074.23999999987</v>
      </c>
      <c r="AO2226" s="14">
        <f>IF(tbl_LoanData[[#This Row],[Application Status]]="Approved",1,0)</f>
        <v>1</v>
      </c>
      <c r="AP2226" s="22" t="str">
        <f t="shared" ca="1" si="103"/>
        <v/>
      </c>
      <c r="AQ2226" s="22" t="str">
        <f t="shared" ca="1" si="104"/>
        <v/>
      </c>
    </row>
    <row r="2227" spans="1:43" ht="14.4" customHeight="1" x14ac:dyDescent="0.3">
      <c r="A2227" s="2" t="s">
        <v>9123</v>
      </c>
      <c r="B2227" s="2" t="s">
        <v>9124</v>
      </c>
      <c r="C2227" s="2" t="s">
        <v>655</v>
      </c>
      <c r="D2227" s="2" t="s">
        <v>118</v>
      </c>
      <c r="E2227" s="2" t="s">
        <v>232</v>
      </c>
      <c r="F2227" s="2">
        <v>25</v>
      </c>
      <c r="G2227" s="2" t="s">
        <v>69</v>
      </c>
      <c r="H2227" s="2" t="s">
        <v>466</v>
      </c>
      <c r="I2227" s="2" t="s">
        <v>43</v>
      </c>
      <c r="J2227" s="3">
        <v>45319</v>
      </c>
      <c r="K2227" s="3"/>
      <c r="L2227" s="2" t="s">
        <v>36</v>
      </c>
      <c r="M2227" s="2" t="s">
        <v>71</v>
      </c>
      <c r="N2227" s="2" t="s">
        <v>162</v>
      </c>
      <c r="O2227" s="4">
        <v>1131000</v>
      </c>
      <c r="P2227" s="4">
        <v>147700</v>
      </c>
      <c r="Q2227" s="4">
        <v>983300</v>
      </c>
      <c r="R2227" s="2">
        <v>48</v>
      </c>
      <c r="S2227" s="5">
        <v>8.1</v>
      </c>
      <c r="T2227" s="4">
        <v>27122.69</v>
      </c>
      <c r="U2227" s="2" t="s">
        <v>96</v>
      </c>
      <c r="V2227" s="2" t="s">
        <v>97</v>
      </c>
      <c r="W2227" s="4">
        <v>0</v>
      </c>
      <c r="X2227" s="4">
        <v>0</v>
      </c>
      <c r="Y2227" s="4">
        <v>1301889.2</v>
      </c>
      <c r="Z2227" s="2">
        <v>0</v>
      </c>
      <c r="AA2227" s="2" t="s">
        <v>97</v>
      </c>
      <c r="AB2227" s="2" t="s">
        <v>15730</v>
      </c>
      <c r="AC2227" s="2" t="s">
        <v>213</v>
      </c>
      <c r="AD2227" s="2" t="s">
        <v>76</v>
      </c>
      <c r="AE2227" s="5">
        <v>86.94</v>
      </c>
      <c r="AF2227" s="2">
        <v>0</v>
      </c>
      <c r="AG2227" s="2" t="s">
        <v>97</v>
      </c>
      <c r="AH2227" s="2"/>
      <c r="AI2227" s="6" t="str">
        <f t="shared" si="102"/>
        <v>25-34</v>
      </c>
      <c r="AJ2227" s="11">
        <f>YEAR(tbl_LoanData[[#This Row],[Application Date]])</f>
        <v>2024</v>
      </c>
      <c r="AK2227" s="11" t="str">
        <f>TEXT(tbl_LoanData[[#This Row],[Application Date]],"MMMM")</f>
        <v>January</v>
      </c>
      <c r="AL2227" s="12">
        <f>DATE(YEAR(tbl_LoanData[[#This Row],[Application Date]]),MONTH(tbl_LoanData[[#This Row],[Application Date]]),1)</f>
        <v>45292</v>
      </c>
      <c r="AM2227" s="14">
        <f ca="1">IF(AND(tbl_LoanData[[#This Row],[Application Date]]&gt;=EOMONTH(TODAY(),-1)+1,tbl_LoanData[[#This Row],[Application Date]]&lt;=TODAY()),tbl_LoanData[[#This Row],[Loan Amount]],0)</f>
        <v>0</v>
      </c>
      <c r="AN2227" s="14">
        <f>tbl_LoanData[[#This Row],[Amount Paid]]-(Q2227-X2227)</f>
        <v>-983300</v>
      </c>
      <c r="AO2227" s="14">
        <f>IF(tbl_LoanData[[#This Row],[Application Status]]="Approved",1,0)</f>
        <v>0</v>
      </c>
      <c r="AP2227" s="22" t="str">
        <f t="shared" ca="1" si="103"/>
        <v/>
      </c>
      <c r="AQ2227" s="22" t="str">
        <f t="shared" ca="1" si="104"/>
        <v/>
      </c>
    </row>
    <row r="2228" spans="1:43" ht="14.4" customHeight="1" x14ac:dyDescent="0.3">
      <c r="A2228" s="2" t="s">
        <v>9129</v>
      </c>
      <c r="B2228" s="2" t="s">
        <v>9130</v>
      </c>
      <c r="C2228" s="2" t="s">
        <v>781</v>
      </c>
      <c r="D2228" s="2" t="s">
        <v>254</v>
      </c>
      <c r="E2228" s="2" t="s">
        <v>189</v>
      </c>
      <c r="F2228" s="2">
        <v>60</v>
      </c>
      <c r="G2228" s="2" t="s">
        <v>69</v>
      </c>
      <c r="H2228" s="2" t="s">
        <v>217</v>
      </c>
      <c r="I2228" s="2" t="s">
        <v>46</v>
      </c>
      <c r="J2228" s="3">
        <v>45315</v>
      </c>
      <c r="K2228" s="3">
        <v>45329</v>
      </c>
      <c r="L2228" s="2" t="s">
        <v>36</v>
      </c>
      <c r="M2228" s="2" t="s">
        <v>71</v>
      </c>
      <c r="N2228" s="2" t="s">
        <v>162</v>
      </c>
      <c r="O2228" s="4">
        <v>1619000</v>
      </c>
      <c r="P2228" s="4">
        <v>454100</v>
      </c>
      <c r="Q2228" s="4">
        <v>1164900</v>
      </c>
      <c r="R2228" s="2">
        <v>36</v>
      </c>
      <c r="S2228" s="5">
        <v>13.6</v>
      </c>
      <c r="T2228" s="4">
        <v>45560.53</v>
      </c>
      <c r="U2228" s="2" t="s">
        <v>73</v>
      </c>
      <c r="V2228" s="2" t="s">
        <v>74</v>
      </c>
      <c r="W2228" s="4">
        <v>1184573.78</v>
      </c>
      <c r="X2228" s="4">
        <v>455605.42</v>
      </c>
      <c r="Y2228" s="4">
        <v>1640179.2</v>
      </c>
      <c r="Z2228" s="2">
        <v>124</v>
      </c>
      <c r="AA2228" s="2" t="s">
        <v>60</v>
      </c>
      <c r="AB2228" s="2" t="s">
        <v>15735</v>
      </c>
      <c r="AC2228" s="2" t="s">
        <v>146</v>
      </c>
      <c r="AD2228" s="2" t="s">
        <v>76</v>
      </c>
      <c r="AE2228" s="5">
        <v>71.95</v>
      </c>
      <c r="AF2228" s="2">
        <v>4</v>
      </c>
      <c r="AG2228" s="2" t="s">
        <v>130</v>
      </c>
      <c r="AH2228" s="2">
        <v>14</v>
      </c>
      <c r="AI2228" s="6" t="str">
        <f t="shared" si="102"/>
        <v>55-64</v>
      </c>
      <c r="AJ2228" s="11">
        <f>YEAR(tbl_LoanData[[#This Row],[Application Date]])</f>
        <v>2024</v>
      </c>
      <c r="AK2228" s="11" t="str">
        <f>TEXT(tbl_LoanData[[#This Row],[Application Date]],"MMMM")</f>
        <v>January</v>
      </c>
      <c r="AL2228" s="12">
        <f>DATE(YEAR(tbl_LoanData[[#This Row],[Application Date]]),MONTH(tbl_LoanData[[#This Row],[Application Date]]),1)</f>
        <v>45292</v>
      </c>
      <c r="AM2228" s="14">
        <f ca="1">IF(AND(tbl_LoanData[[#This Row],[Application Date]]&gt;=EOMONTH(TODAY(),-1)+1,tbl_LoanData[[#This Row],[Application Date]]&lt;=TODAY()),tbl_LoanData[[#This Row],[Loan Amount]],0)</f>
        <v>0</v>
      </c>
      <c r="AN2228" s="14">
        <f>tbl_LoanData[[#This Row],[Amount Paid]]-(Q2228-X2228)</f>
        <v>475279.19999999995</v>
      </c>
      <c r="AO2228" s="14">
        <f>IF(tbl_LoanData[[#This Row],[Application Status]]="Approved",1,0)</f>
        <v>1</v>
      </c>
      <c r="AP2228" s="22" t="str">
        <f t="shared" ca="1" si="103"/>
        <v/>
      </c>
      <c r="AQ2228" s="22" t="str">
        <f t="shared" ca="1" si="104"/>
        <v/>
      </c>
    </row>
    <row r="2229" spans="1:43" ht="14.4" customHeight="1" x14ac:dyDescent="0.3">
      <c r="A2229" s="2" t="s">
        <v>9165</v>
      </c>
      <c r="B2229" s="2" t="s">
        <v>9166</v>
      </c>
      <c r="C2229" s="2" t="s">
        <v>546</v>
      </c>
      <c r="D2229" s="2" t="s">
        <v>189</v>
      </c>
      <c r="E2229" s="2" t="s">
        <v>135</v>
      </c>
      <c r="F2229" s="2">
        <v>44</v>
      </c>
      <c r="G2229" s="2" t="s">
        <v>83</v>
      </c>
      <c r="H2229" s="2" t="s">
        <v>256</v>
      </c>
      <c r="I2229" s="2" t="s">
        <v>43</v>
      </c>
      <c r="J2229" s="3">
        <v>45292</v>
      </c>
      <c r="K2229" s="3">
        <v>45310</v>
      </c>
      <c r="L2229" s="2" t="s">
        <v>40</v>
      </c>
      <c r="M2229" s="2" t="s">
        <v>71</v>
      </c>
      <c r="N2229" s="2" t="s">
        <v>137</v>
      </c>
      <c r="O2229" s="4">
        <v>837000</v>
      </c>
      <c r="P2229" s="4">
        <v>123400</v>
      </c>
      <c r="Q2229" s="4">
        <v>713600</v>
      </c>
      <c r="R2229" s="2">
        <v>36</v>
      </c>
      <c r="S2229" s="5">
        <v>10.7</v>
      </c>
      <c r="T2229" s="4">
        <v>26185.16</v>
      </c>
      <c r="U2229" s="2" t="s">
        <v>73</v>
      </c>
      <c r="V2229" s="2" t="s">
        <v>74</v>
      </c>
      <c r="W2229" s="4">
        <v>811739.96</v>
      </c>
      <c r="X2229" s="4">
        <v>130925.64</v>
      </c>
      <c r="Y2229" s="4">
        <v>942665.6</v>
      </c>
      <c r="Z2229" s="2">
        <v>0</v>
      </c>
      <c r="AA2229" s="2" t="s">
        <v>56</v>
      </c>
      <c r="AB2229" s="2" t="s">
        <v>15730</v>
      </c>
      <c r="AC2229" s="2" t="s">
        <v>87</v>
      </c>
      <c r="AD2229" s="2" t="s">
        <v>76</v>
      </c>
      <c r="AE2229" s="5">
        <v>85.26</v>
      </c>
      <c r="AF2229" s="2">
        <v>0</v>
      </c>
      <c r="AG2229" s="2" t="s">
        <v>77</v>
      </c>
      <c r="AH2229" s="2">
        <v>18</v>
      </c>
      <c r="AI2229" s="6" t="str">
        <f t="shared" si="102"/>
        <v>35-44</v>
      </c>
      <c r="AJ2229" s="11">
        <f>YEAR(tbl_LoanData[[#This Row],[Application Date]])</f>
        <v>2024</v>
      </c>
      <c r="AK2229" s="11" t="str">
        <f>TEXT(tbl_LoanData[[#This Row],[Application Date]],"MMMM")</f>
        <v>January</v>
      </c>
      <c r="AL2229" s="12">
        <f>DATE(YEAR(tbl_LoanData[[#This Row],[Application Date]]),MONTH(tbl_LoanData[[#This Row],[Application Date]]),1)</f>
        <v>45292</v>
      </c>
      <c r="AM2229" s="14">
        <f ca="1">IF(AND(tbl_LoanData[[#This Row],[Application Date]]&gt;=EOMONTH(TODAY(),-1)+1,tbl_LoanData[[#This Row],[Application Date]]&lt;=TODAY()),tbl_LoanData[[#This Row],[Loan Amount]],0)</f>
        <v>0</v>
      </c>
      <c r="AN2229" s="14">
        <f>tbl_LoanData[[#This Row],[Amount Paid]]-(Q2229-X2229)</f>
        <v>229065.59999999998</v>
      </c>
      <c r="AO2229" s="14">
        <f>IF(tbl_LoanData[[#This Row],[Application Status]]="Approved",1,0)</f>
        <v>1</v>
      </c>
      <c r="AP2229" s="22" t="str">
        <f t="shared" ca="1" si="103"/>
        <v/>
      </c>
      <c r="AQ2229" s="22" t="str">
        <f t="shared" ca="1" si="104"/>
        <v/>
      </c>
    </row>
    <row r="2230" spans="1:43" x14ac:dyDescent="0.3">
      <c r="A2230" s="2" t="s">
        <v>9183</v>
      </c>
      <c r="B2230" s="2" t="s">
        <v>9184</v>
      </c>
      <c r="C2230" s="2" t="s">
        <v>949</v>
      </c>
      <c r="D2230" s="2" t="s">
        <v>204</v>
      </c>
      <c r="E2230" s="2" t="s">
        <v>293</v>
      </c>
      <c r="F2230" s="2">
        <v>26</v>
      </c>
      <c r="G2230" s="2" t="s">
        <v>83</v>
      </c>
      <c r="H2230" s="2" t="s">
        <v>191</v>
      </c>
      <c r="I2230" s="2" t="s">
        <v>51</v>
      </c>
      <c r="J2230" s="3">
        <v>45298</v>
      </c>
      <c r="K2230" s="3">
        <v>45309</v>
      </c>
      <c r="L2230" s="2" t="s">
        <v>37</v>
      </c>
      <c r="M2230" s="2" t="s">
        <v>104</v>
      </c>
      <c r="N2230" s="2" t="s">
        <v>192</v>
      </c>
      <c r="O2230" s="4">
        <v>135000</v>
      </c>
      <c r="P2230" s="4">
        <v>25200</v>
      </c>
      <c r="Q2230" s="4">
        <v>109800</v>
      </c>
      <c r="R2230" s="2">
        <v>36</v>
      </c>
      <c r="S2230" s="5">
        <v>14.06</v>
      </c>
      <c r="T2230" s="4">
        <v>4336.49</v>
      </c>
      <c r="U2230" s="2" t="s">
        <v>73</v>
      </c>
      <c r="V2230" s="2" t="s">
        <v>74</v>
      </c>
      <c r="W2230" s="4">
        <v>134431.19</v>
      </c>
      <c r="X2230" s="4">
        <v>21682.45</v>
      </c>
      <c r="Y2230" s="4">
        <v>156113.64000000001</v>
      </c>
      <c r="Z2230" s="2">
        <v>0</v>
      </c>
      <c r="AA2230" s="2" t="s">
        <v>56</v>
      </c>
      <c r="AB2230" s="2" t="s">
        <v>15729</v>
      </c>
      <c r="AC2230" s="2" t="s">
        <v>129</v>
      </c>
      <c r="AD2230" s="2" t="s">
        <v>76</v>
      </c>
      <c r="AE2230" s="5">
        <v>81.33</v>
      </c>
      <c r="AF2230" s="2">
        <v>0</v>
      </c>
      <c r="AG2230" s="2" t="s">
        <v>77</v>
      </c>
      <c r="AH2230" s="2">
        <v>11</v>
      </c>
      <c r="AI2230" s="6" t="str">
        <f t="shared" si="102"/>
        <v>25-34</v>
      </c>
      <c r="AJ2230" s="11">
        <f>YEAR(tbl_LoanData[[#This Row],[Application Date]])</f>
        <v>2024</v>
      </c>
      <c r="AK2230" s="11" t="str">
        <f>TEXT(tbl_LoanData[[#This Row],[Application Date]],"MMMM")</f>
        <v>January</v>
      </c>
      <c r="AL2230" s="12">
        <f>DATE(YEAR(tbl_LoanData[[#This Row],[Application Date]]),MONTH(tbl_LoanData[[#This Row],[Application Date]]),1)</f>
        <v>45292</v>
      </c>
      <c r="AM2230" s="14">
        <f ca="1">IF(AND(tbl_LoanData[[#This Row],[Application Date]]&gt;=EOMONTH(TODAY(),-1)+1,tbl_LoanData[[#This Row],[Application Date]]&lt;=TODAY()),tbl_LoanData[[#This Row],[Loan Amount]],0)</f>
        <v>0</v>
      </c>
      <c r="AN2230" s="14">
        <f>tbl_LoanData[[#This Row],[Amount Paid]]-(Q2230-X2230)</f>
        <v>46313.64</v>
      </c>
      <c r="AO2230" s="14">
        <f>IF(tbl_LoanData[[#This Row],[Application Status]]="Approved",1,0)</f>
        <v>1</v>
      </c>
      <c r="AP2230" s="22" t="str">
        <f t="shared" ca="1" si="103"/>
        <v/>
      </c>
      <c r="AQ2230" s="22" t="str">
        <f t="shared" ca="1" si="104"/>
        <v/>
      </c>
    </row>
    <row r="2231" spans="1:43" ht="14.4" customHeight="1" x14ac:dyDescent="0.3">
      <c r="A2231" s="2" t="s">
        <v>9339</v>
      </c>
      <c r="B2231" s="2" t="s">
        <v>9340</v>
      </c>
      <c r="C2231" s="2" t="s">
        <v>393</v>
      </c>
      <c r="D2231" s="2" t="s">
        <v>67</v>
      </c>
      <c r="E2231" s="2" t="s">
        <v>385</v>
      </c>
      <c r="F2231" s="2">
        <v>55</v>
      </c>
      <c r="G2231" s="2" t="s">
        <v>83</v>
      </c>
      <c r="H2231" s="2" t="s">
        <v>136</v>
      </c>
      <c r="I2231" s="2" t="s">
        <v>49</v>
      </c>
      <c r="J2231" s="3">
        <v>45311</v>
      </c>
      <c r="K2231" s="3">
        <v>45316</v>
      </c>
      <c r="L2231" s="2" t="s">
        <v>40</v>
      </c>
      <c r="M2231" s="2" t="s">
        <v>111</v>
      </c>
      <c r="N2231" s="2" t="s">
        <v>120</v>
      </c>
      <c r="O2231" s="4">
        <v>843000</v>
      </c>
      <c r="P2231" s="4">
        <v>244300</v>
      </c>
      <c r="Q2231" s="4">
        <v>598700</v>
      </c>
      <c r="R2231" s="2">
        <v>36</v>
      </c>
      <c r="S2231" s="5">
        <v>14.73</v>
      </c>
      <c r="T2231" s="4">
        <v>23979.599999999999</v>
      </c>
      <c r="U2231" s="2" t="s">
        <v>73</v>
      </c>
      <c r="V2231" s="2" t="s">
        <v>74</v>
      </c>
      <c r="W2231" s="4">
        <v>623469.6</v>
      </c>
      <c r="X2231" s="4">
        <v>239795.93</v>
      </c>
      <c r="Y2231" s="4">
        <v>863265.53</v>
      </c>
      <c r="Z2231" s="2">
        <v>160</v>
      </c>
      <c r="AA2231" s="2" t="s">
        <v>60</v>
      </c>
      <c r="AB2231" s="2" t="s">
        <v>15733</v>
      </c>
      <c r="AC2231" s="2" t="s">
        <v>121</v>
      </c>
      <c r="AD2231" s="2" t="s">
        <v>76</v>
      </c>
      <c r="AE2231" s="5">
        <v>71.02</v>
      </c>
      <c r="AF2231" s="2">
        <v>5</v>
      </c>
      <c r="AG2231" s="2" t="s">
        <v>130</v>
      </c>
      <c r="AH2231" s="2">
        <v>5</v>
      </c>
      <c r="AI2231" s="6" t="str">
        <f t="shared" si="102"/>
        <v>55-64</v>
      </c>
      <c r="AJ2231" s="11">
        <f>YEAR(tbl_LoanData[[#This Row],[Application Date]])</f>
        <v>2024</v>
      </c>
      <c r="AK2231" s="11" t="str">
        <f>TEXT(tbl_LoanData[[#This Row],[Application Date]],"MMMM")</f>
        <v>January</v>
      </c>
      <c r="AL2231" s="12">
        <f>DATE(YEAR(tbl_LoanData[[#This Row],[Application Date]]),MONTH(tbl_LoanData[[#This Row],[Application Date]]),1)</f>
        <v>45292</v>
      </c>
      <c r="AM2231" s="14">
        <f ca="1">IF(AND(tbl_LoanData[[#This Row],[Application Date]]&gt;=EOMONTH(TODAY(),-1)+1,tbl_LoanData[[#This Row],[Application Date]]&lt;=TODAY()),tbl_LoanData[[#This Row],[Loan Amount]],0)</f>
        <v>0</v>
      </c>
      <c r="AN2231" s="14">
        <f>tbl_LoanData[[#This Row],[Amount Paid]]-(Q2231-X2231)</f>
        <v>264565.52999999997</v>
      </c>
      <c r="AO2231" s="14">
        <f>IF(tbl_LoanData[[#This Row],[Application Status]]="Approved",1,0)</f>
        <v>1</v>
      </c>
      <c r="AP2231" s="22" t="str">
        <f t="shared" ca="1" si="103"/>
        <v/>
      </c>
      <c r="AQ2231" s="22" t="str">
        <f t="shared" ca="1" si="104"/>
        <v/>
      </c>
    </row>
    <row r="2232" spans="1:43" ht="14.4" customHeight="1" x14ac:dyDescent="0.3">
      <c r="A2232" s="2" t="s">
        <v>9345</v>
      </c>
      <c r="B2232" s="2" t="s">
        <v>9346</v>
      </c>
      <c r="C2232" s="2" t="s">
        <v>482</v>
      </c>
      <c r="D2232" s="2" t="s">
        <v>189</v>
      </c>
      <c r="E2232" s="2" t="s">
        <v>81</v>
      </c>
      <c r="F2232" s="2">
        <v>49</v>
      </c>
      <c r="G2232" s="2" t="s">
        <v>69</v>
      </c>
      <c r="H2232" s="2" t="s">
        <v>151</v>
      </c>
      <c r="I2232" s="2" t="s">
        <v>46</v>
      </c>
      <c r="J2232" s="3">
        <v>45315</v>
      </c>
      <c r="K2232" s="3">
        <v>45322</v>
      </c>
      <c r="L2232" s="2" t="s">
        <v>36</v>
      </c>
      <c r="M2232" s="2" t="s">
        <v>85</v>
      </c>
      <c r="N2232" s="2" t="s">
        <v>671</v>
      </c>
      <c r="O2232" s="4">
        <v>1154000</v>
      </c>
      <c r="P2232" s="4">
        <v>352100</v>
      </c>
      <c r="Q2232" s="4">
        <v>801900</v>
      </c>
      <c r="R2232" s="2">
        <v>48</v>
      </c>
      <c r="S2232" s="5">
        <v>13.37</v>
      </c>
      <c r="T2232" s="4">
        <v>25640.75</v>
      </c>
      <c r="U2232" s="2" t="s">
        <v>73</v>
      </c>
      <c r="V2232" s="2" t="s">
        <v>74</v>
      </c>
      <c r="W2232" s="4">
        <v>794863.25</v>
      </c>
      <c r="X2232" s="4">
        <v>435892.87</v>
      </c>
      <c r="Y2232" s="4">
        <v>1230756.1200000001</v>
      </c>
      <c r="Z2232" s="2">
        <v>0</v>
      </c>
      <c r="AA2232" s="2" t="s">
        <v>56</v>
      </c>
      <c r="AB2232" s="2" t="s">
        <v>15728</v>
      </c>
      <c r="AC2232" s="2" t="s">
        <v>146</v>
      </c>
      <c r="AD2232" s="2" t="s">
        <v>76</v>
      </c>
      <c r="AE2232" s="5">
        <v>69.489999999999995</v>
      </c>
      <c r="AF2232" s="2">
        <v>0</v>
      </c>
      <c r="AG2232" s="2" t="s">
        <v>77</v>
      </c>
      <c r="AH2232" s="2">
        <v>7</v>
      </c>
      <c r="AI2232" s="6" t="str">
        <f t="shared" si="102"/>
        <v>45-54</v>
      </c>
      <c r="AJ2232" s="11">
        <f>YEAR(tbl_LoanData[[#This Row],[Application Date]])</f>
        <v>2024</v>
      </c>
      <c r="AK2232" s="11" t="str">
        <f>TEXT(tbl_LoanData[[#This Row],[Application Date]],"MMMM")</f>
        <v>January</v>
      </c>
      <c r="AL2232" s="12">
        <f>DATE(YEAR(tbl_LoanData[[#This Row],[Application Date]]),MONTH(tbl_LoanData[[#This Row],[Application Date]]),1)</f>
        <v>45292</v>
      </c>
      <c r="AM2232" s="14">
        <f ca="1">IF(AND(tbl_LoanData[[#This Row],[Application Date]]&gt;=EOMONTH(TODAY(),-1)+1,tbl_LoanData[[#This Row],[Application Date]]&lt;=TODAY()),tbl_LoanData[[#This Row],[Loan Amount]],0)</f>
        <v>0</v>
      </c>
      <c r="AN2232" s="14">
        <f>tbl_LoanData[[#This Row],[Amount Paid]]-(Q2232-X2232)</f>
        <v>428856.12</v>
      </c>
      <c r="AO2232" s="14">
        <f>IF(tbl_LoanData[[#This Row],[Application Status]]="Approved",1,0)</f>
        <v>1</v>
      </c>
      <c r="AP2232" s="22" t="str">
        <f t="shared" ca="1" si="103"/>
        <v/>
      </c>
      <c r="AQ2232" s="22" t="str">
        <f t="shared" ca="1" si="104"/>
        <v/>
      </c>
    </row>
    <row r="2233" spans="1:43" ht="14.4" customHeight="1" x14ac:dyDescent="0.3">
      <c r="A2233" s="2" t="s">
        <v>9393</v>
      </c>
      <c r="B2233" s="2" t="s">
        <v>9394</v>
      </c>
      <c r="C2233" s="2" t="s">
        <v>171</v>
      </c>
      <c r="D2233" s="2" t="s">
        <v>204</v>
      </c>
      <c r="E2233" s="2" t="s">
        <v>102</v>
      </c>
      <c r="F2233" s="2">
        <v>24</v>
      </c>
      <c r="G2233" s="2" t="s">
        <v>69</v>
      </c>
      <c r="H2233" s="2" t="s">
        <v>259</v>
      </c>
      <c r="I2233" s="2" t="s">
        <v>43</v>
      </c>
      <c r="J2233" s="3">
        <v>45321</v>
      </c>
      <c r="K2233" s="3">
        <v>45330</v>
      </c>
      <c r="L2233" s="2" t="s">
        <v>36</v>
      </c>
      <c r="M2233" s="2" t="s">
        <v>85</v>
      </c>
      <c r="N2233" s="2" t="s">
        <v>624</v>
      </c>
      <c r="O2233" s="4">
        <v>1505000</v>
      </c>
      <c r="P2233" s="4">
        <v>470400</v>
      </c>
      <c r="Q2233" s="4">
        <v>1034600</v>
      </c>
      <c r="R2233" s="2">
        <v>36</v>
      </c>
      <c r="S2233" s="5">
        <v>7.14</v>
      </c>
      <c r="T2233" s="4">
        <v>34894.76</v>
      </c>
      <c r="U2233" s="2" t="s">
        <v>73</v>
      </c>
      <c r="V2233" s="2" t="s">
        <v>74</v>
      </c>
      <c r="W2233" s="4">
        <v>1046842.8</v>
      </c>
      <c r="X2233" s="4">
        <v>209368.52</v>
      </c>
      <c r="Y2233" s="4">
        <v>1256211.32</v>
      </c>
      <c r="Z2233" s="2">
        <v>0</v>
      </c>
      <c r="AA2233" s="2" t="s">
        <v>56</v>
      </c>
      <c r="AB2233" s="2" t="s">
        <v>15734</v>
      </c>
      <c r="AC2233" s="2" t="s">
        <v>129</v>
      </c>
      <c r="AD2233" s="2" t="s">
        <v>76</v>
      </c>
      <c r="AE2233" s="5">
        <v>68.739999999999995</v>
      </c>
      <c r="AF2233" s="2">
        <v>0</v>
      </c>
      <c r="AG2233" s="2" t="s">
        <v>77</v>
      </c>
      <c r="AH2233" s="2">
        <v>9</v>
      </c>
      <c r="AI2233" s="6" t="str">
        <f t="shared" si="102"/>
        <v>18-24</v>
      </c>
      <c r="AJ2233" s="11">
        <f>YEAR(tbl_LoanData[[#This Row],[Application Date]])</f>
        <v>2024</v>
      </c>
      <c r="AK2233" s="11" t="str">
        <f>TEXT(tbl_LoanData[[#This Row],[Application Date]],"MMMM")</f>
        <v>January</v>
      </c>
      <c r="AL2233" s="12">
        <f>DATE(YEAR(tbl_LoanData[[#This Row],[Application Date]]),MONTH(tbl_LoanData[[#This Row],[Application Date]]),1)</f>
        <v>45292</v>
      </c>
      <c r="AM2233" s="14">
        <f ca="1">IF(AND(tbl_LoanData[[#This Row],[Application Date]]&gt;=EOMONTH(TODAY(),-1)+1,tbl_LoanData[[#This Row],[Application Date]]&lt;=TODAY()),tbl_LoanData[[#This Row],[Loan Amount]],0)</f>
        <v>0</v>
      </c>
      <c r="AN2233" s="14">
        <f>tbl_LoanData[[#This Row],[Amount Paid]]-(Q2233-X2233)</f>
        <v>221611.32000000007</v>
      </c>
      <c r="AO2233" s="14">
        <f>IF(tbl_LoanData[[#This Row],[Application Status]]="Approved",1,0)</f>
        <v>1</v>
      </c>
      <c r="AP2233" s="22" t="str">
        <f t="shared" ca="1" si="103"/>
        <v/>
      </c>
      <c r="AQ2233" s="22" t="str">
        <f t="shared" ca="1" si="104"/>
        <v/>
      </c>
    </row>
    <row r="2234" spans="1:43" ht="14.4" customHeight="1" x14ac:dyDescent="0.3">
      <c r="A2234" s="2" t="s">
        <v>9425</v>
      </c>
      <c r="B2234" s="2" t="s">
        <v>9426</v>
      </c>
      <c r="C2234" s="2" t="s">
        <v>133</v>
      </c>
      <c r="D2234" s="2" t="s">
        <v>311</v>
      </c>
      <c r="E2234" s="2" t="s">
        <v>406</v>
      </c>
      <c r="F2234" s="2">
        <v>43</v>
      </c>
      <c r="G2234" s="2" t="s">
        <v>69</v>
      </c>
      <c r="H2234" s="2" t="s">
        <v>143</v>
      </c>
      <c r="I2234" s="2" t="s">
        <v>46</v>
      </c>
      <c r="J2234" s="3">
        <v>45316</v>
      </c>
      <c r="K2234" s="3">
        <v>45321</v>
      </c>
      <c r="L2234" s="2" t="s">
        <v>36</v>
      </c>
      <c r="M2234" s="2" t="s">
        <v>104</v>
      </c>
      <c r="N2234" s="2" t="s">
        <v>105</v>
      </c>
      <c r="O2234" s="4">
        <v>1933000</v>
      </c>
      <c r="P2234" s="4">
        <v>715400</v>
      </c>
      <c r="Q2234" s="4">
        <v>1217600</v>
      </c>
      <c r="R2234" s="2">
        <v>36</v>
      </c>
      <c r="S2234" s="5">
        <v>12.27</v>
      </c>
      <c r="T2234" s="4">
        <v>46272.18</v>
      </c>
      <c r="U2234" s="2" t="s">
        <v>73</v>
      </c>
      <c r="V2234" s="2" t="s">
        <v>74</v>
      </c>
      <c r="W2234" s="4">
        <v>1434437.58</v>
      </c>
      <c r="X2234" s="4">
        <v>231360.98</v>
      </c>
      <c r="Y2234" s="4">
        <v>1665798.56</v>
      </c>
      <c r="Z2234" s="2">
        <v>0</v>
      </c>
      <c r="AA2234" s="2" t="s">
        <v>56</v>
      </c>
      <c r="AB2234" s="2" t="s">
        <v>15734</v>
      </c>
      <c r="AC2234" s="2" t="s">
        <v>360</v>
      </c>
      <c r="AD2234" s="2" t="s">
        <v>76</v>
      </c>
      <c r="AE2234" s="5">
        <v>62.99</v>
      </c>
      <c r="AF2234" s="2">
        <v>0</v>
      </c>
      <c r="AG2234" s="2" t="s">
        <v>77</v>
      </c>
      <c r="AH2234" s="2">
        <v>5</v>
      </c>
      <c r="AI2234" s="6" t="str">
        <f t="shared" si="102"/>
        <v>35-44</v>
      </c>
      <c r="AJ2234" s="11">
        <f>YEAR(tbl_LoanData[[#This Row],[Application Date]])</f>
        <v>2024</v>
      </c>
      <c r="AK2234" s="11" t="str">
        <f>TEXT(tbl_LoanData[[#This Row],[Application Date]],"MMMM")</f>
        <v>January</v>
      </c>
      <c r="AL2234" s="12">
        <f>DATE(YEAR(tbl_LoanData[[#This Row],[Application Date]]),MONTH(tbl_LoanData[[#This Row],[Application Date]]),1)</f>
        <v>45292</v>
      </c>
      <c r="AM2234" s="14">
        <f ca="1">IF(AND(tbl_LoanData[[#This Row],[Application Date]]&gt;=EOMONTH(TODAY(),-1)+1,tbl_LoanData[[#This Row],[Application Date]]&lt;=TODAY()),tbl_LoanData[[#This Row],[Loan Amount]],0)</f>
        <v>0</v>
      </c>
      <c r="AN2234" s="14">
        <f>tbl_LoanData[[#This Row],[Amount Paid]]-(Q2234-X2234)</f>
        <v>448198.56000000006</v>
      </c>
      <c r="AO2234" s="14">
        <f>IF(tbl_LoanData[[#This Row],[Application Status]]="Approved",1,0)</f>
        <v>1</v>
      </c>
      <c r="AP2234" s="22" t="str">
        <f t="shared" ca="1" si="103"/>
        <v/>
      </c>
      <c r="AQ2234" s="22" t="str">
        <f t="shared" ca="1" si="104"/>
        <v/>
      </c>
    </row>
    <row r="2235" spans="1:43" ht="14.4" customHeight="1" x14ac:dyDescent="0.3">
      <c r="A2235" s="2" t="s">
        <v>9509</v>
      </c>
      <c r="B2235" s="2" t="s">
        <v>9510</v>
      </c>
      <c r="C2235" s="2" t="s">
        <v>439</v>
      </c>
      <c r="D2235" s="2" t="s">
        <v>268</v>
      </c>
      <c r="E2235" s="2" t="s">
        <v>134</v>
      </c>
      <c r="F2235" s="2">
        <v>32</v>
      </c>
      <c r="G2235" s="2" t="s">
        <v>83</v>
      </c>
      <c r="H2235" s="2" t="s">
        <v>166</v>
      </c>
      <c r="I2235" s="2" t="s">
        <v>46</v>
      </c>
      <c r="J2235" s="3">
        <v>45293</v>
      </c>
      <c r="K2235" s="3">
        <v>45303</v>
      </c>
      <c r="L2235" s="2" t="s">
        <v>38</v>
      </c>
      <c r="M2235" s="2" t="s">
        <v>144</v>
      </c>
      <c r="N2235" s="2" t="s">
        <v>382</v>
      </c>
      <c r="O2235" s="4">
        <v>1424000</v>
      </c>
      <c r="P2235" s="4">
        <v>526400</v>
      </c>
      <c r="Q2235" s="4">
        <v>897600</v>
      </c>
      <c r="R2235" s="2">
        <v>12</v>
      </c>
      <c r="S2235" s="5">
        <v>13.02</v>
      </c>
      <c r="T2235" s="4">
        <v>84538.96</v>
      </c>
      <c r="U2235" s="2" t="s">
        <v>73</v>
      </c>
      <c r="V2235" s="2" t="s">
        <v>33</v>
      </c>
      <c r="W2235" s="4">
        <v>1014467.52</v>
      </c>
      <c r="X2235" s="4">
        <v>0</v>
      </c>
      <c r="Y2235" s="4">
        <v>1014467.52</v>
      </c>
      <c r="Z2235" s="2">
        <v>0</v>
      </c>
      <c r="AA2235" s="2" t="s">
        <v>56</v>
      </c>
      <c r="AB2235" s="2" t="s">
        <v>15733</v>
      </c>
      <c r="AC2235" s="2" t="s">
        <v>332</v>
      </c>
      <c r="AD2235" s="2" t="s">
        <v>76</v>
      </c>
      <c r="AE2235" s="5">
        <v>63.03</v>
      </c>
      <c r="AF2235" s="2">
        <v>0</v>
      </c>
      <c r="AG2235" s="2" t="s">
        <v>77</v>
      </c>
      <c r="AH2235" s="2">
        <v>10</v>
      </c>
      <c r="AI2235" s="6" t="str">
        <f t="shared" si="102"/>
        <v>25-34</v>
      </c>
      <c r="AJ2235" s="11">
        <f>YEAR(tbl_LoanData[[#This Row],[Application Date]])</f>
        <v>2024</v>
      </c>
      <c r="AK2235" s="11" t="str">
        <f>TEXT(tbl_LoanData[[#This Row],[Application Date]],"MMMM")</f>
        <v>January</v>
      </c>
      <c r="AL2235" s="12">
        <f>DATE(YEAR(tbl_LoanData[[#This Row],[Application Date]]),MONTH(tbl_LoanData[[#This Row],[Application Date]]),1)</f>
        <v>45292</v>
      </c>
      <c r="AM2235" s="14">
        <f ca="1">IF(AND(tbl_LoanData[[#This Row],[Application Date]]&gt;=EOMONTH(TODAY(),-1)+1,tbl_LoanData[[#This Row],[Application Date]]&lt;=TODAY()),tbl_LoanData[[#This Row],[Loan Amount]],0)</f>
        <v>0</v>
      </c>
      <c r="AN2235" s="14">
        <f>tbl_LoanData[[#This Row],[Amount Paid]]-(Q2235-X2235)</f>
        <v>116867.52000000002</v>
      </c>
      <c r="AO2235" s="14">
        <f>IF(tbl_LoanData[[#This Row],[Application Status]]="Approved",1,0)</f>
        <v>1</v>
      </c>
      <c r="AP2235" s="22" t="str">
        <f t="shared" ca="1" si="103"/>
        <v/>
      </c>
      <c r="AQ2235" s="22" t="str">
        <f t="shared" ca="1" si="104"/>
        <v/>
      </c>
    </row>
    <row r="2236" spans="1:43" x14ac:dyDescent="0.3">
      <c r="A2236" s="2" t="s">
        <v>9519</v>
      </c>
      <c r="B2236" s="2" t="s">
        <v>9520</v>
      </c>
      <c r="C2236" s="2" t="s">
        <v>327</v>
      </c>
      <c r="D2236" s="2" t="s">
        <v>204</v>
      </c>
      <c r="E2236" s="2" t="s">
        <v>232</v>
      </c>
      <c r="F2236" s="2">
        <v>45</v>
      </c>
      <c r="G2236" s="2" t="s">
        <v>69</v>
      </c>
      <c r="H2236" s="2" t="s">
        <v>318</v>
      </c>
      <c r="I2236" s="2" t="s">
        <v>42</v>
      </c>
      <c r="J2236" s="3">
        <v>45309</v>
      </c>
      <c r="K2236" s="3"/>
      <c r="L2236" s="2" t="s">
        <v>40</v>
      </c>
      <c r="M2236" s="2" t="s">
        <v>85</v>
      </c>
      <c r="N2236" s="2" t="s">
        <v>86</v>
      </c>
      <c r="O2236" s="4">
        <v>1290000</v>
      </c>
      <c r="P2236" s="4">
        <v>262800</v>
      </c>
      <c r="Q2236" s="4">
        <v>1027200</v>
      </c>
      <c r="R2236" s="2">
        <v>24</v>
      </c>
      <c r="S2236" s="5">
        <v>8.35</v>
      </c>
      <c r="T2236" s="4">
        <v>49947.6</v>
      </c>
      <c r="U2236" s="2" t="s">
        <v>113</v>
      </c>
      <c r="V2236" s="2" t="s">
        <v>97</v>
      </c>
      <c r="W2236" s="4">
        <v>0</v>
      </c>
      <c r="X2236" s="4">
        <v>0</v>
      </c>
      <c r="Y2236" s="4">
        <v>1198742.3999999999</v>
      </c>
      <c r="Z2236" s="2">
        <v>0</v>
      </c>
      <c r="AA2236" s="2" t="s">
        <v>97</v>
      </c>
      <c r="AB2236" s="2" t="s">
        <v>15727</v>
      </c>
      <c r="AC2236" s="2" t="s">
        <v>213</v>
      </c>
      <c r="AD2236" s="2" t="s">
        <v>76</v>
      </c>
      <c r="AE2236" s="5">
        <v>79.63</v>
      </c>
      <c r="AF2236" s="2">
        <v>0</v>
      </c>
      <c r="AG2236" s="2" t="s">
        <v>97</v>
      </c>
      <c r="AH2236" s="2"/>
      <c r="AI2236" s="6" t="str">
        <f t="shared" si="102"/>
        <v>45-54</v>
      </c>
      <c r="AJ2236" s="11">
        <f>YEAR(tbl_LoanData[[#This Row],[Application Date]])</f>
        <v>2024</v>
      </c>
      <c r="AK2236" s="11" t="str">
        <f>TEXT(tbl_LoanData[[#This Row],[Application Date]],"MMMM")</f>
        <v>January</v>
      </c>
      <c r="AL2236" s="12">
        <f>DATE(YEAR(tbl_LoanData[[#This Row],[Application Date]]),MONTH(tbl_LoanData[[#This Row],[Application Date]]),1)</f>
        <v>45292</v>
      </c>
      <c r="AM2236" s="14">
        <f ca="1">IF(AND(tbl_LoanData[[#This Row],[Application Date]]&gt;=EOMONTH(TODAY(),-1)+1,tbl_LoanData[[#This Row],[Application Date]]&lt;=TODAY()),tbl_LoanData[[#This Row],[Loan Amount]],0)</f>
        <v>0</v>
      </c>
      <c r="AN2236" s="14">
        <f>tbl_LoanData[[#This Row],[Amount Paid]]-(Q2236-X2236)</f>
        <v>-1027200</v>
      </c>
      <c r="AO2236" s="14">
        <f>IF(tbl_LoanData[[#This Row],[Application Status]]="Approved",1,0)</f>
        <v>0</v>
      </c>
      <c r="AP2236" s="22" t="str">
        <f t="shared" ca="1" si="103"/>
        <v/>
      </c>
      <c r="AQ2236" s="22" t="str">
        <f t="shared" ca="1" si="104"/>
        <v/>
      </c>
    </row>
    <row r="2237" spans="1:43" x14ac:dyDescent="0.3">
      <c r="A2237" s="2" t="s">
        <v>9623</v>
      </c>
      <c r="B2237" s="2" t="s">
        <v>9624</v>
      </c>
      <c r="C2237" s="2" t="s">
        <v>986</v>
      </c>
      <c r="D2237" s="2" t="s">
        <v>142</v>
      </c>
      <c r="E2237" s="2" t="s">
        <v>102</v>
      </c>
      <c r="F2237" s="2">
        <v>57</v>
      </c>
      <c r="G2237" s="2" t="s">
        <v>83</v>
      </c>
      <c r="H2237" s="2" t="s">
        <v>259</v>
      </c>
      <c r="I2237" s="2" t="s">
        <v>43</v>
      </c>
      <c r="J2237" s="3">
        <v>45305</v>
      </c>
      <c r="K2237" s="3">
        <v>45321</v>
      </c>
      <c r="L2237" s="2" t="s">
        <v>40</v>
      </c>
      <c r="M2237" s="2" t="s">
        <v>157</v>
      </c>
      <c r="N2237" s="2" t="s">
        <v>328</v>
      </c>
      <c r="O2237" s="4">
        <v>1446000</v>
      </c>
      <c r="P2237" s="4">
        <v>510200</v>
      </c>
      <c r="Q2237" s="4">
        <v>935800</v>
      </c>
      <c r="R2237" s="2">
        <v>48</v>
      </c>
      <c r="S2237" s="5">
        <v>12.59</v>
      </c>
      <c r="T2237" s="4">
        <v>29313.94</v>
      </c>
      <c r="U2237" s="2" t="s">
        <v>73</v>
      </c>
      <c r="V2237" s="2" t="s">
        <v>74</v>
      </c>
      <c r="W2237" s="4">
        <v>850104.26</v>
      </c>
      <c r="X2237" s="4">
        <v>556964.62</v>
      </c>
      <c r="Y2237" s="4">
        <v>1407068.88</v>
      </c>
      <c r="Z2237" s="2">
        <v>62</v>
      </c>
      <c r="AA2237" s="2" t="s">
        <v>59</v>
      </c>
      <c r="AB2237" s="2" t="s">
        <v>15735</v>
      </c>
      <c r="AC2237" s="2" t="s">
        <v>360</v>
      </c>
      <c r="AD2237" s="2" t="s">
        <v>76</v>
      </c>
      <c r="AE2237" s="5">
        <v>64.72</v>
      </c>
      <c r="AF2237" s="2">
        <v>2</v>
      </c>
      <c r="AG2237" s="2" t="s">
        <v>130</v>
      </c>
      <c r="AH2237" s="2">
        <v>16</v>
      </c>
      <c r="AI2237" s="6" t="str">
        <f t="shared" si="102"/>
        <v>55-64</v>
      </c>
      <c r="AJ2237" s="11">
        <f>YEAR(tbl_LoanData[[#This Row],[Application Date]])</f>
        <v>2024</v>
      </c>
      <c r="AK2237" s="11" t="str">
        <f>TEXT(tbl_LoanData[[#This Row],[Application Date]],"MMMM")</f>
        <v>January</v>
      </c>
      <c r="AL2237" s="12">
        <f>DATE(YEAR(tbl_LoanData[[#This Row],[Application Date]]),MONTH(tbl_LoanData[[#This Row],[Application Date]]),1)</f>
        <v>45292</v>
      </c>
      <c r="AM2237" s="14">
        <f ca="1">IF(AND(tbl_LoanData[[#This Row],[Application Date]]&gt;=EOMONTH(TODAY(),-1)+1,tbl_LoanData[[#This Row],[Application Date]]&lt;=TODAY()),tbl_LoanData[[#This Row],[Loan Amount]],0)</f>
        <v>0</v>
      </c>
      <c r="AN2237" s="14">
        <f>tbl_LoanData[[#This Row],[Amount Paid]]-(Q2237-X2237)</f>
        <v>471268.88</v>
      </c>
      <c r="AO2237" s="14">
        <f>IF(tbl_LoanData[[#This Row],[Application Status]]="Approved",1,0)</f>
        <v>1</v>
      </c>
      <c r="AP2237" s="22" t="str">
        <f t="shared" ca="1" si="103"/>
        <v/>
      </c>
      <c r="AQ2237" s="22" t="str">
        <f t="shared" ca="1" si="104"/>
        <v/>
      </c>
    </row>
    <row r="2238" spans="1:43" ht="14.4" customHeight="1" x14ac:dyDescent="0.3">
      <c r="A2238" s="2" t="s">
        <v>9699</v>
      </c>
      <c r="B2238" s="2" t="s">
        <v>9700</v>
      </c>
      <c r="C2238" s="2" t="s">
        <v>331</v>
      </c>
      <c r="D2238" s="2" t="s">
        <v>268</v>
      </c>
      <c r="E2238" s="2" t="s">
        <v>68</v>
      </c>
      <c r="F2238" s="2">
        <v>45</v>
      </c>
      <c r="G2238" s="2" t="s">
        <v>83</v>
      </c>
      <c r="H2238" s="2" t="s">
        <v>84</v>
      </c>
      <c r="I2238" s="2" t="s">
        <v>45</v>
      </c>
      <c r="J2238" s="3">
        <v>45313</v>
      </c>
      <c r="K2238" s="3">
        <v>45334</v>
      </c>
      <c r="L2238" s="2" t="s">
        <v>36</v>
      </c>
      <c r="M2238" s="2" t="s">
        <v>104</v>
      </c>
      <c r="N2238" s="2" t="s">
        <v>592</v>
      </c>
      <c r="O2238" s="4">
        <v>1420000</v>
      </c>
      <c r="P2238" s="4">
        <v>281400</v>
      </c>
      <c r="Q2238" s="4">
        <v>1138600</v>
      </c>
      <c r="R2238" s="2">
        <v>48</v>
      </c>
      <c r="S2238" s="5">
        <v>12.25</v>
      </c>
      <c r="T2238" s="4">
        <v>35344.04</v>
      </c>
      <c r="U2238" s="2" t="s">
        <v>73</v>
      </c>
      <c r="V2238" s="2" t="s">
        <v>35</v>
      </c>
      <c r="W2238" s="4">
        <v>777568.88</v>
      </c>
      <c r="X2238" s="4">
        <v>918945.12</v>
      </c>
      <c r="Y2238" s="4">
        <v>1696514</v>
      </c>
      <c r="Z2238" s="2">
        <v>248</v>
      </c>
      <c r="AA2238" s="2" t="s">
        <v>60</v>
      </c>
      <c r="AB2238" s="2" t="s">
        <v>15733</v>
      </c>
      <c r="AC2238" s="2" t="s">
        <v>129</v>
      </c>
      <c r="AD2238" s="2" t="s">
        <v>76</v>
      </c>
      <c r="AE2238" s="5">
        <v>80.180000000000007</v>
      </c>
      <c r="AF2238" s="2">
        <v>8</v>
      </c>
      <c r="AG2238" s="2" t="s">
        <v>130</v>
      </c>
      <c r="AH2238" s="2">
        <v>21</v>
      </c>
      <c r="AI2238" s="6" t="str">
        <f t="shared" si="102"/>
        <v>45-54</v>
      </c>
      <c r="AJ2238" s="11">
        <f>YEAR(tbl_LoanData[[#This Row],[Application Date]])</f>
        <v>2024</v>
      </c>
      <c r="AK2238" s="11" t="str">
        <f>TEXT(tbl_LoanData[[#This Row],[Application Date]],"MMMM")</f>
        <v>January</v>
      </c>
      <c r="AL2238" s="12">
        <f>DATE(YEAR(tbl_LoanData[[#This Row],[Application Date]]),MONTH(tbl_LoanData[[#This Row],[Application Date]]),1)</f>
        <v>45292</v>
      </c>
      <c r="AM2238" s="14">
        <f ca="1">IF(AND(tbl_LoanData[[#This Row],[Application Date]]&gt;=EOMONTH(TODAY(),-1)+1,tbl_LoanData[[#This Row],[Application Date]]&lt;=TODAY()),tbl_LoanData[[#This Row],[Loan Amount]],0)</f>
        <v>0</v>
      </c>
      <c r="AN2238" s="14">
        <f>tbl_LoanData[[#This Row],[Amount Paid]]-(Q2238-X2238)</f>
        <v>557914</v>
      </c>
      <c r="AO2238" s="14">
        <f>IF(tbl_LoanData[[#This Row],[Application Status]]="Approved",1,0)</f>
        <v>1</v>
      </c>
      <c r="AP2238" s="22" t="str">
        <f t="shared" ca="1" si="103"/>
        <v/>
      </c>
      <c r="AQ2238" s="22" t="str">
        <f t="shared" ca="1" si="104"/>
        <v/>
      </c>
    </row>
    <row r="2239" spans="1:43" x14ac:dyDescent="0.3">
      <c r="A2239" s="2" t="s">
        <v>9815</v>
      </c>
      <c r="B2239" s="2" t="s">
        <v>9816</v>
      </c>
      <c r="C2239" s="2" t="s">
        <v>413</v>
      </c>
      <c r="D2239" s="2" t="s">
        <v>67</v>
      </c>
      <c r="E2239" s="2" t="s">
        <v>142</v>
      </c>
      <c r="F2239" s="2">
        <v>33</v>
      </c>
      <c r="G2239" s="2" t="s">
        <v>83</v>
      </c>
      <c r="H2239" s="2" t="s">
        <v>126</v>
      </c>
      <c r="I2239" s="2" t="s">
        <v>44</v>
      </c>
      <c r="J2239" s="3">
        <v>45297</v>
      </c>
      <c r="K2239" s="3">
        <v>45311</v>
      </c>
      <c r="L2239" s="2" t="s">
        <v>39</v>
      </c>
      <c r="M2239" s="2" t="s">
        <v>71</v>
      </c>
      <c r="N2239" s="2" t="s">
        <v>72</v>
      </c>
      <c r="O2239" s="4">
        <v>2586000</v>
      </c>
      <c r="P2239" s="4">
        <v>964400</v>
      </c>
      <c r="Q2239" s="4">
        <v>1621600</v>
      </c>
      <c r="R2239" s="2">
        <v>48</v>
      </c>
      <c r="S2239" s="5">
        <v>9.4499999999999993</v>
      </c>
      <c r="T2239" s="4">
        <v>46553.43</v>
      </c>
      <c r="U2239" s="2" t="s">
        <v>73</v>
      </c>
      <c r="V2239" s="2" t="s">
        <v>74</v>
      </c>
      <c r="W2239" s="4">
        <v>1443156.33</v>
      </c>
      <c r="X2239" s="4">
        <v>791408.47</v>
      </c>
      <c r="Y2239" s="4">
        <v>2234564.7999999998</v>
      </c>
      <c r="Z2239" s="2">
        <v>0</v>
      </c>
      <c r="AA2239" s="2" t="s">
        <v>56</v>
      </c>
      <c r="AB2239" s="2" t="s">
        <v>15735</v>
      </c>
      <c r="AC2239" s="2" t="s">
        <v>75</v>
      </c>
      <c r="AD2239" s="2" t="s">
        <v>76</v>
      </c>
      <c r="AE2239" s="5">
        <v>62.71</v>
      </c>
      <c r="AF2239" s="2">
        <v>0</v>
      </c>
      <c r="AG2239" s="2" t="s">
        <v>77</v>
      </c>
      <c r="AH2239" s="2">
        <v>14</v>
      </c>
      <c r="AI2239" s="6" t="str">
        <f t="shared" si="102"/>
        <v>25-34</v>
      </c>
      <c r="AJ2239" s="11">
        <f>YEAR(tbl_LoanData[[#This Row],[Application Date]])</f>
        <v>2024</v>
      </c>
      <c r="AK2239" s="11" t="str">
        <f>TEXT(tbl_LoanData[[#This Row],[Application Date]],"MMMM")</f>
        <v>January</v>
      </c>
      <c r="AL2239" s="12">
        <f>DATE(YEAR(tbl_LoanData[[#This Row],[Application Date]]),MONTH(tbl_LoanData[[#This Row],[Application Date]]),1)</f>
        <v>45292</v>
      </c>
      <c r="AM2239" s="14">
        <f ca="1">IF(AND(tbl_LoanData[[#This Row],[Application Date]]&gt;=EOMONTH(TODAY(),-1)+1,tbl_LoanData[[#This Row],[Application Date]]&lt;=TODAY()),tbl_LoanData[[#This Row],[Loan Amount]],0)</f>
        <v>0</v>
      </c>
      <c r="AN2239" s="14">
        <f>tbl_LoanData[[#This Row],[Amount Paid]]-(Q2239-X2239)</f>
        <v>612964.80000000005</v>
      </c>
      <c r="AO2239" s="14">
        <f>IF(tbl_LoanData[[#This Row],[Application Status]]="Approved",1,0)</f>
        <v>1</v>
      </c>
      <c r="AP2239" s="22" t="str">
        <f t="shared" ca="1" si="103"/>
        <v/>
      </c>
      <c r="AQ2239" s="22" t="str">
        <f t="shared" ca="1" si="104"/>
        <v/>
      </c>
    </row>
    <row r="2240" spans="1:43" ht="14.4" customHeight="1" x14ac:dyDescent="0.3">
      <c r="A2240" s="2" t="s">
        <v>10125</v>
      </c>
      <c r="B2240" s="2" t="s">
        <v>10126</v>
      </c>
      <c r="C2240" s="2" t="s">
        <v>116</v>
      </c>
      <c r="D2240" s="2" t="s">
        <v>91</v>
      </c>
      <c r="E2240" s="2" t="s">
        <v>101</v>
      </c>
      <c r="F2240" s="2">
        <v>65</v>
      </c>
      <c r="G2240" s="2" t="s">
        <v>69</v>
      </c>
      <c r="H2240" s="2" t="s">
        <v>136</v>
      </c>
      <c r="I2240" s="2" t="s">
        <v>49</v>
      </c>
      <c r="J2240" s="3">
        <v>45293</v>
      </c>
      <c r="K2240" s="3"/>
      <c r="L2240" s="2" t="s">
        <v>39</v>
      </c>
      <c r="M2240" s="2" t="s">
        <v>71</v>
      </c>
      <c r="N2240" s="2" t="s">
        <v>294</v>
      </c>
      <c r="O2240" s="4">
        <v>1132000</v>
      </c>
      <c r="P2240" s="4">
        <v>309900</v>
      </c>
      <c r="Q2240" s="4">
        <v>822100</v>
      </c>
      <c r="R2240" s="2">
        <v>60</v>
      </c>
      <c r="S2240" s="5">
        <v>6.92</v>
      </c>
      <c r="T2240" s="4">
        <v>18442.439999999999</v>
      </c>
      <c r="U2240" s="2" t="s">
        <v>96</v>
      </c>
      <c r="V2240" s="2" t="s">
        <v>97</v>
      </c>
      <c r="W2240" s="4">
        <v>0</v>
      </c>
      <c r="X2240" s="4">
        <v>0</v>
      </c>
      <c r="Y2240" s="4">
        <v>1106546.6000000001</v>
      </c>
      <c r="Z2240" s="2">
        <v>0</v>
      </c>
      <c r="AA2240" s="2" t="s">
        <v>97</v>
      </c>
      <c r="AB2240" s="2" t="s">
        <v>15734</v>
      </c>
      <c r="AC2240" s="2" t="s">
        <v>360</v>
      </c>
      <c r="AD2240" s="2" t="s">
        <v>76</v>
      </c>
      <c r="AE2240" s="5">
        <v>72.62</v>
      </c>
      <c r="AF2240" s="2">
        <v>0</v>
      </c>
      <c r="AG2240" s="2" t="s">
        <v>97</v>
      </c>
      <c r="AH2240" s="2"/>
      <c r="AI2240" s="6" t="str">
        <f t="shared" si="102"/>
        <v>65+</v>
      </c>
      <c r="AJ2240" s="11">
        <f>YEAR(tbl_LoanData[[#This Row],[Application Date]])</f>
        <v>2024</v>
      </c>
      <c r="AK2240" s="11" t="str">
        <f>TEXT(tbl_LoanData[[#This Row],[Application Date]],"MMMM")</f>
        <v>January</v>
      </c>
      <c r="AL2240" s="12">
        <f>DATE(YEAR(tbl_LoanData[[#This Row],[Application Date]]),MONTH(tbl_LoanData[[#This Row],[Application Date]]),1)</f>
        <v>45292</v>
      </c>
      <c r="AM2240" s="14">
        <f ca="1">IF(AND(tbl_LoanData[[#This Row],[Application Date]]&gt;=EOMONTH(TODAY(),-1)+1,tbl_LoanData[[#This Row],[Application Date]]&lt;=TODAY()),tbl_LoanData[[#This Row],[Loan Amount]],0)</f>
        <v>0</v>
      </c>
      <c r="AN2240" s="14">
        <f>tbl_LoanData[[#This Row],[Amount Paid]]-(Q2240-X2240)</f>
        <v>-822100</v>
      </c>
      <c r="AO2240" s="14">
        <f>IF(tbl_LoanData[[#This Row],[Application Status]]="Approved",1,0)</f>
        <v>0</v>
      </c>
      <c r="AP2240" s="22" t="str">
        <f t="shared" ca="1" si="103"/>
        <v/>
      </c>
      <c r="AQ2240" s="22" t="str">
        <f t="shared" ca="1" si="104"/>
        <v/>
      </c>
    </row>
    <row r="2241" spans="1:43" x14ac:dyDescent="0.3">
      <c r="A2241" s="2" t="s">
        <v>10247</v>
      </c>
      <c r="B2241" s="2" t="s">
        <v>10248</v>
      </c>
      <c r="C2241" s="2" t="s">
        <v>208</v>
      </c>
      <c r="D2241" s="2" t="s">
        <v>82</v>
      </c>
      <c r="E2241" s="2" t="s">
        <v>125</v>
      </c>
      <c r="F2241" s="2">
        <v>35</v>
      </c>
      <c r="G2241" s="2" t="s">
        <v>69</v>
      </c>
      <c r="H2241" s="2" t="s">
        <v>93</v>
      </c>
      <c r="I2241" s="2" t="s">
        <v>50</v>
      </c>
      <c r="J2241" s="3">
        <v>45319</v>
      </c>
      <c r="K2241" s="3">
        <v>45321</v>
      </c>
      <c r="L2241" s="2" t="s">
        <v>40</v>
      </c>
      <c r="M2241" s="2" t="s">
        <v>71</v>
      </c>
      <c r="N2241" s="2" t="s">
        <v>137</v>
      </c>
      <c r="O2241" s="4">
        <v>934000</v>
      </c>
      <c r="P2241" s="4">
        <v>159200</v>
      </c>
      <c r="Q2241" s="4">
        <v>774800</v>
      </c>
      <c r="R2241" s="2">
        <v>24</v>
      </c>
      <c r="S2241" s="5">
        <v>10.34</v>
      </c>
      <c r="T2241" s="4">
        <v>38959.53</v>
      </c>
      <c r="U2241" s="2" t="s">
        <v>73</v>
      </c>
      <c r="V2241" s="2" t="s">
        <v>34</v>
      </c>
      <c r="W2241" s="4">
        <v>896069.19</v>
      </c>
      <c r="X2241" s="4">
        <v>38959.449999999997</v>
      </c>
      <c r="Y2241" s="4">
        <v>935028.64</v>
      </c>
      <c r="Z2241" s="2">
        <v>31</v>
      </c>
      <c r="AA2241" s="2" t="s">
        <v>58</v>
      </c>
      <c r="AB2241" s="2" t="s">
        <v>15732</v>
      </c>
      <c r="AC2241" s="2" t="s">
        <v>138</v>
      </c>
      <c r="AD2241" s="2" t="s">
        <v>76</v>
      </c>
      <c r="AE2241" s="5">
        <v>82.96</v>
      </c>
      <c r="AF2241" s="2">
        <v>1</v>
      </c>
      <c r="AG2241" s="2" t="s">
        <v>15718</v>
      </c>
      <c r="AH2241" s="2">
        <v>2</v>
      </c>
      <c r="AI2241" s="6" t="str">
        <f t="shared" si="102"/>
        <v>35-44</v>
      </c>
      <c r="AJ2241" s="11">
        <f>YEAR(tbl_LoanData[[#This Row],[Application Date]])</f>
        <v>2024</v>
      </c>
      <c r="AK2241" s="11" t="str">
        <f>TEXT(tbl_LoanData[[#This Row],[Application Date]],"MMMM")</f>
        <v>January</v>
      </c>
      <c r="AL2241" s="12">
        <f>DATE(YEAR(tbl_LoanData[[#This Row],[Application Date]]),MONTH(tbl_LoanData[[#This Row],[Application Date]]),1)</f>
        <v>45292</v>
      </c>
      <c r="AM2241" s="14">
        <f ca="1">IF(AND(tbl_LoanData[[#This Row],[Application Date]]&gt;=EOMONTH(TODAY(),-1)+1,tbl_LoanData[[#This Row],[Application Date]]&lt;=TODAY()),tbl_LoanData[[#This Row],[Loan Amount]],0)</f>
        <v>0</v>
      </c>
      <c r="AN2241" s="14">
        <f>tbl_LoanData[[#This Row],[Amount Paid]]-(Q2241-X2241)</f>
        <v>160228.6399999999</v>
      </c>
      <c r="AO2241" s="14">
        <f>IF(tbl_LoanData[[#This Row],[Application Status]]="Approved",1,0)</f>
        <v>1</v>
      </c>
      <c r="AP2241" s="22" t="str">
        <f t="shared" ca="1" si="103"/>
        <v/>
      </c>
      <c r="AQ2241" s="22" t="str">
        <f t="shared" ca="1" si="104"/>
        <v/>
      </c>
    </row>
    <row r="2242" spans="1:43" x14ac:dyDescent="0.3">
      <c r="A2242" s="2" t="s">
        <v>10335</v>
      </c>
      <c r="B2242" s="2" t="s">
        <v>10336</v>
      </c>
      <c r="C2242" s="2" t="s">
        <v>353</v>
      </c>
      <c r="D2242" s="2" t="s">
        <v>232</v>
      </c>
      <c r="E2242" s="2" t="s">
        <v>183</v>
      </c>
      <c r="F2242" s="2">
        <v>43</v>
      </c>
      <c r="G2242" s="2" t="s">
        <v>83</v>
      </c>
      <c r="H2242" s="2" t="s">
        <v>285</v>
      </c>
      <c r="I2242" s="2" t="s">
        <v>55</v>
      </c>
      <c r="J2242" s="3">
        <v>45321</v>
      </c>
      <c r="K2242" s="3">
        <v>45329</v>
      </c>
      <c r="L2242" s="2" t="s">
        <v>36</v>
      </c>
      <c r="M2242" s="2" t="s">
        <v>104</v>
      </c>
      <c r="N2242" s="2" t="s">
        <v>592</v>
      </c>
      <c r="O2242" s="4">
        <v>1458000</v>
      </c>
      <c r="P2242" s="4">
        <v>537900</v>
      </c>
      <c r="Q2242" s="4">
        <v>920100</v>
      </c>
      <c r="R2242" s="2">
        <v>60</v>
      </c>
      <c r="S2242" s="5">
        <v>10.83</v>
      </c>
      <c r="T2242" s="4">
        <v>23638.9</v>
      </c>
      <c r="U2242" s="2" t="s">
        <v>73</v>
      </c>
      <c r="V2242" s="2" t="s">
        <v>74</v>
      </c>
      <c r="W2242" s="4">
        <v>685528.1</v>
      </c>
      <c r="X2242" s="4">
        <v>732806.05</v>
      </c>
      <c r="Y2242" s="4">
        <v>1418334.15</v>
      </c>
      <c r="Z2242" s="2">
        <v>28</v>
      </c>
      <c r="AA2242" s="2" t="s">
        <v>57</v>
      </c>
      <c r="AB2242" s="2" t="s">
        <v>15736</v>
      </c>
      <c r="AC2242" s="2" t="s">
        <v>360</v>
      </c>
      <c r="AD2242" s="2" t="s">
        <v>76</v>
      </c>
      <c r="AE2242" s="5">
        <v>63.11</v>
      </c>
      <c r="AF2242" s="2">
        <v>1</v>
      </c>
      <c r="AG2242" s="2" t="s">
        <v>77</v>
      </c>
      <c r="AH2242" s="2">
        <v>8</v>
      </c>
      <c r="AI2242" s="6" t="str">
        <f t="shared" ref="AI2242:AI2305" si="105">IF(F2242&lt;25,"18-24",IF(F2242&lt;35,"25-34",IF(F2242&lt;45,"35-44",IF(F2242&lt;55,"45-54",IF(F2242&lt;65,"55-64","65+")))))</f>
        <v>35-44</v>
      </c>
      <c r="AJ2242" s="11">
        <f>YEAR(tbl_LoanData[[#This Row],[Application Date]])</f>
        <v>2024</v>
      </c>
      <c r="AK2242" s="11" t="str">
        <f>TEXT(tbl_LoanData[[#This Row],[Application Date]],"MMMM")</f>
        <v>January</v>
      </c>
      <c r="AL2242" s="12">
        <f>DATE(YEAR(tbl_LoanData[[#This Row],[Application Date]]),MONTH(tbl_LoanData[[#This Row],[Application Date]]),1)</f>
        <v>45292</v>
      </c>
      <c r="AM2242" s="14">
        <f ca="1">IF(AND(tbl_LoanData[[#This Row],[Application Date]]&gt;=EOMONTH(TODAY(),-1)+1,tbl_LoanData[[#This Row],[Application Date]]&lt;=TODAY()),tbl_LoanData[[#This Row],[Loan Amount]],0)</f>
        <v>0</v>
      </c>
      <c r="AN2242" s="14">
        <f>tbl_LoanData[[#This Row],[Amount Paid]]-(Q2242-X2242)</f>
        <v>498234.15</v>
      </c>
      <c r="AO2242" s="14">
        <f>IF(tbl_LoanData[[#This Row],[Application Status]]="Approved",1,0)</f>
        <v>1</v>
      </c>
      <c r="AP2242" s="22" t="str">
        <f t="shared" ref="AP2242:AP2305" ca="1" si="106">IF(AND(J2242&gt;=DATE(YEAR(TODAY()),MONTH(TODAY()),1),J2242&lt;=TODAY()),"Current MTD",IF(AND(J2242&gt;=EOMONTH(TODAY(),-2)+1,J2242&lt;=EOMONTH(TODAY(),-1)),"Previous MTD",""))</f>
        <v/>
      </c>
      <c r="AQ2242" s="22" t="str">
        <f t="shared" ref="AQ2242:AQ2305" ca="1" si="107">IF(AND(J2242&gt;=DATE(YEAR(TODAY()),MONTH(TODAY()),1),J2242&lt;=TODAY()),TEXT(DATE(YEAR(TODAY()),MONTH(TODAY()),1),"mmm d")&amp;"–"&amp;DAY(TODAY()),IF(AND(J2242&gt;=EOMONTH(TODAY(),-2)+1,J2242&lt;=EOMONTH(TODAY(),-1)),""&amp;TEXT(EOMONTH(TODAY(),-2)+1,"mmm d")&amp;"–"&amp;DAY(TODAY()),""))</f>
        <v/>
      </c>
    </row>
    <row r="2243" spans="1:43" x14ac:dyDescent="0.3">
      <c r="A2243" s="2" t="s">
        <v>10347</v>
      </c>
      <c r="B2243" s="2" t="s">
        <v>10348</v>
      </c>
      <c r="C2243" s="2" t="s">
        <v>1686</v>
      </c>
      <c r="D2243" s="2" t="s">
        <v>204</v>
      </c>
      <c r="E2243" s="2" t="s">
        <v>82</v>
      </c>
      <c r="F2243" s="2">
        <v>46</v>
      </c>
      <c r="G2243" s="2" t="s">
        <v>83</v>
      </c>
      <c r="H2243" s="2" t="s">
        <v>543</v>
      </c>
      <c r="I2243" s="2" t="s">
        <v>45</v>
      </c>
      <c r="J2243" s="3">
        <v>45317</v>
      </c>
      <c r="K2243" s="3"/>
      <c r="L2243" s="2" t="s">
        <v>39</v>
      </c>
      <c r="M2243" s="2" t="s">
        <v>94</v>
      </c>
      <c r="N2243" s="2" t="s">
        <v>365</v>
      </c>
      <c r="O2243" s="4">
        <v>2229000</v>
      </c>
      <c r="P2243" s="4">
        <v>732900</v>
      </c>
      <c r="Q2243" s="4">
        <v>1496100</v>
      </c>
      <c r="R2243" s="2">
        <v>36</v>
      </c>
      <c r="S2243" s="5">
        <v>11.72</v>
      </c>
      <c r="T2243" s="4">
        <v>56170.239999999998</v>
      </c>
      <c r="U2243" s="2" t="s">
        <v>96</v>
      </c>
      <c r="V2243" s="2" t="s">
        <v>97</v>
      </c>
      <c r="W2243" s="4">
        <v>0</v>
      </c>
      <c r="X2243" s="4">
        <v>0</v>
      </c>
      <c r="Y2243" s="4">
        <v>2022128.76</v>
      </c>
      <c r="Z2243" s="2">
        <v>0</v>
      </c>
      <c r="AA2243" s="2" t="s">
        <v>97</v>
      </c>
      <c r="AB2243" s="2" t="s">
        <v>15734</v>
      </c>
      <c r="AC2243" s="2" t="s">
        <v>146</v>
      </c>
      <c r="AD2243" s="2" t="s">
        <v>76</v>
      </c>
      <c r="AE2243" s="5">
        <v>67.12</v>
      </c>
      <c r="AF2243" s="2">
        <v>0</v>
      </c>
      <c r="AG2243" s="2" t="s">
        <v>97</v>
      </c>
      <c r="AH2243" s="2"/>
      <c r="AI2243" s="6" t="str">
        <f t="shared" si="105"/>
        <v>45-54</v>
      </c>
      <c r="AJ2243" s="11">
        <f>YEAR(tbl_LoanData[[#This Row],[Application Date]])</f>
        <v>2024</v>
      </c>
      <c r="AK2243" s="11" t="str">
        <f>TEXT(tbl_LoanData[[#This Row],[Application Date]],"MMMM")</f>
        <v>January</v>
      </c>
      <c r="AL2243" s="12">
        <f>DATE(YEAR(tbl_LoanData[[#This Row],[Application Date]]),MONTH(tbl_LoanData[[#This Row],[Application Date]]),1)</f>
        <v>45292</v>
      </c>
      <c r="AM2243" s="14">
        <f ca="1">IF(AND(tbl_LoanData[[#This Row],[Application Date]]&gt;=EOMONTH(TODAY(),-1)+1,tbl_LoanData[[#This Row],[Application Date]]&lt;=TODAY()),tbl_LoanData[[#This Row],[Loan Amount]],0)</f>
        <v>0</v>
      </c>
      <c r="AN2243" s="14">
        <f>tbl_LoanData[[#This Row],[Amount Paid]]-(Q2243-X2243)</f>
        <v>-1496100</v>
      </c>
      <c r="AO2243" s="14">
        <f>IF(tbl_LoanData[[#This Row],[Application Status]]="Approved",1,0)</f>
        <v>0</v>
      </c>
      <c r="AP2243" s="22" t="str">
        <f t="shared" ca="1" si="106"/>
        <v/>
      </c>
      <c r="AQ2243" s="22" t="str">
        <f t="shared" ca="1" si="107"/>
        <v/>
      </c>
    </row>
    <row r="2244" spans="1:43" ht="14.4" customHeight="1" x14ac:dyDescent="0.3">
      <c r="A2244" s="2" t="s">
        <v>10415</v>
      </c>
      <c r="B2244" s="2" t="s">
        <v>10416</v>
      </c>
      <c r="C2244" s="2" t="s">
        <v>471</v>
      </c>
      <c r="D2244" s="2" t="s">
        <v>182</v>
      </c>
      <c r="E2244" s="2" t="s">
        <v>150</v>
      </c>
      <c r="F2244" s="2">
        <v>63</v>
      </c>
      <c r="G2244" s="2" t="s">
        <v>83</v>
      </c>
      <c r="H2244" s="2" t="s">
        <v>273</v>
      </c>
      <c r="I2244" s="2" t="s">
        <v>45</v>
      </c>
      <c r="J2244" s="3">
        <v>45297</v>
      </c>
      <c r="K2244" s="3">
        <v>45306</v>
      </c>
      <c r="L2244" s="2" t="s">
        <v>39</v>
      </c>
      <c r="M2244" s="2" t="s">
        <v>94</v>
      </c>
      <c r="N2244" s="2" t="s">
        <v>365</v>
      </c>
      <c r="O2244" s="4">
        <v>1829000</v>
      </c>
      <c r="P2244" s="4">
        <v>221300</v>
      </c>
      <c r="Q2244" s="4">
        <v>1607700</v>
      </c>
      <c r="R2244" s="2">
        <v>24</v>
      </c>
      <c r="S2244" s="5">
        <v>11.47</v>
      </c>
      <c r="T2244" s="4">
        <v>82354.429999999993</v>
      </c>
      <c r="U2244" s="2" t="s">
        <v>73</v>
      </c>
      <c r="V2244" s="2" t="s">
        <v>34</v>
      </c>
      <c r="W2244" s="4">
        <v>1729443.03</v>
      </c>
      <c r="X2244" s="4">
        <v>247063.35</v>
      </c>
      <c r="Y2244" s="4">
        <v>1976506.38</v>
      </c>
      <c r="Z2244" s="2">
        <v>96</v>
      </c>
      <c r="AA2244" s="2" t="s">
        <v>60</v>
      </c>
      <c r="AB2244" s="2" t="s">
        <v>15728</v>
      </c>
      <c r="AC2244" s="2" t="s">
        <v>332</v>
      </c>
      <c r="AD2244" s="2" t="s">
        <v>76</v>
      </c>
      <c r="AE2244" s="5">
        <v>87.9</v>
      </c>
      <c r="AF2244" s="2">
        <v>3</v>
      </c>
      <c r="AG2244" s="2" t="s">
        <v>130</v>
      </c>
      <c r="AH2244" s="2">
        <v>9</v>
      </c>
      <c r="AI2244" s="6" t="str">
        <f t="shared" si="105"/>
        <v>55-64</v>
      </c>
      <c r="AJ2244" s="11">
        <f>YEAR(tbl_LoanData[[#This Row],[Application Date]])</f>
        <v>2024</v>
      </c>
      <c r="AK2244" s="11" t="str">
        <f>TEXT(tbl_LoanData[[#This Row],[Application Date]],"MMMM")</f>
        <v>January</v>
      </c>
      <c r="AL2244" s="12">
        <f>DATE(YEAR(tbl_LoanData[[#This Row],[Application Date]]),MONTH(tbl_LoanData[[#This Row],[Application Date]]),1)</f>
        <v>45292</v>
      </c>
      <c r="AM2244" s="14">
        <f ca="1">IF(AND(tbl_LoanData[[#This Row],[Application Date]]&gt;=EOMONTH(TODAY(),-1)+1,tbl_LoanData[[#This Row],[Application Date]]&lt;=TODAY()),tbl_LoanData[[#This Row],[Loan Amount]],0)</f>
        <v>0</v>
      </c>
      <c r="AN2244" s="14">
        <f>tbl_LoanData[[#This Row],[Amount Paid]]-(Q2244-X2244)</f>
        <v>368806.38000000012</v>
      </c>
      <c r="AO2244" s="14">
        <f>IF(tbl_LoanData[[#This Row],[Application Status]]="Approved",1,0)</f>
        <v>1</v>
      </c>
      <c r="AP2244" s="22" t="str">
        <f t="shared" ca="1" si="106"/>
        <v/>
      </c>
      <c r="AQ2244" s="22" t="str">
        <f t="shared" ca="1" si="107"/>
        <v/>
      </c>
    </row>
    <row r="2245" spans="1:43" ht="14.4" customHeight="1" x14ac:dyDescent="0.3">
      <c r="A2245" s="2" t="s">
        <v>10463</v>
      </c>
      <c r="B2245" s="2" t="s">
        <v>10464</v>
      </c>
      <c r="C2245" s="2" t="s">
        <v>368</v>
      </c>
      <c r="D2245" s="2" t="s">
        <v>189</v>
      </c>
      <c r="E2245" s="2" t="s">
        <v>68</v>
      </c>
      <c r="F2245" s="2">
        <v>26</v>
      </c>
      <c r="G2245" s="2" t="s">
        <v>83</v>
      </c>
      <c r="H2245" s="2" t="s">
        <v>273</v>
      </c>
      <c r="I2245" s="2" t="s">
        <v>45</v>
      </c>
      <c r="J2245" s="3">
        <v>45295</v>
      </c>
      <c r="K2245" s="3"/>
      <c r="L2245" s="2" t="s">
        <v>39</v>
      </c>
      <c r="M2245" s="2" t="s">
        <v>71</v>
      </c>
      <c r="N2245" s="2" t="s">
        <v>294</v>
      </c>
      <c r="O2245" s="4">
        <v>2583000</v>
      </c>
      <c r="P2245" s="4">
        <v>347200</v>
      </c>
      <c r="Q2245" s="4">
        <v>2235800</v>
      </c>
      <c r="R2245" s="2">
        <v>48</v>
      </c>
      <c r="S2245" s="5">
        <v>6.05</v>
      </c>
      <c r="T2245" s="4">
        <v>57851.32</v>
      </c>
      <c r="U2245" s="2" t="s">
        <v>113</v>
      </c>
      <c r="V2245" s="2" t="s">
        <v>97</v>
      </c>
      <c r="W2245" s="4">
        <v>0</v>
      </c>
      <c r="X2245" s="4">
        <v>0</v>
      </c>
      <c r="Y2245" s="4">
        <v>2776863.6</v>
      </c>
      <c r="Z2245" s="2">
        <v>0</v>
      </c>
      <c r="AA2245" s="2" t="s">
        <v>97</v>
      </c>
      <c r="AB2245" s="2" t="s">
        <v>15735</v>
      </c>
      <c r="AC2245" s="2" t="s">
        <v>106</v>
      </c>
      <c r="AD2245" s="2" t="s">
        <v>76</v>
      </c>
      <c r="AE2245" s="5">
        <v>86.56</v>
      </c>
      <c r="AF2245" s="2">
        <v>0</v>
      </c>
      <c r="AG2245" s="2" t="s">
        <v>97</v>
      </c>
      <c r="AH2245" s="2"/>
      <c r="AI2245" s="6" t="str">
        <f t="shared" si="105"/>
        <v>25-34</v>
      </c>
      <c r="AJ2245" s="11">
        <f>YEAR(tbl_LoanData[[#This Row],[Application Date]])</f>
        <v>2024</v>
      </c>
      <c r="AK2245" s="11" t="str">
        <f>TEXT(tbl_LoanData[[#This Row],[Application Date]],"MMMM")</f>
        <v>January</v>
      </c>
      <c r="AL2245" s="12">
        <f>DATE(YEAR(tbl_LoanData[[#This Row],[Application Date]]),MONTH(tbl_LoanData[[#This Row],[Application Date]]),1)</f>
        <v>45292</v>
      </c>
      <c r="AM2245" s="14">
        <f ca="1">IF(AND(tbl_LoanData[[#This Row],[Application Date]]&gt;=EOMONTH(TODAY(),-1)+1,tbl_LoanData[[#This Row],[Application Date]]&lt;=TODAY()),tbl_LoanData[[#This Row],[Loan Amount]],0)</f>
        <v>0</v>
      </c>
      <c r="AN2245" s="14">
        <f>tbl_LoanData[[#This Row],[Amount Paid]]-(Q2245-X2245)</f>
        <v>-2235800</v>
      </c>
      <c r="AO2245" s="14">
        <f>IF(tbl_LoanData[[#This Row],[Application Status]]="Approved",1,0)</f>
        <v>0</v>
      </c>
      <c r="AP2245" s="22" t="str">
        <f t="shared" ca="1" si="106"/>
        <v/>
      </c>
      <c r="AQ2245" s="22" t="str">
        <f t="shared" ca="1" si="107"/>
        <v/>
      </c>
    </row>
    <row r="2246" spans="1:43" ht="14.4" customHeight="1" x14ac:dyDescent="0.3">
      <c r="A2246" s="2" t="s">
        <v>10499</v>
      </c>
      <c r="B2246" s="2" t="s">
        <v>10500</v>
      </c>
      <c r="C2246" s="2" t="s">
        <v>155</v>
      </c>
      <c r="D2246" s="2" t="s">
        <v>204</v>
      </c>
      <c r="E2246" s="2" t="s">
        <v>118</v>
      </c>
      <c r="F2246" s="2">
        <v>21</v>
      </c>
      <c r="G2246" s="2" t="s">
        <v>83</v>
      </c>
      <c r="H2246" s="2" t="s">
        <v>313</v>
      </c>
      <c r="I2246" s="2" t="s">
        <v>44</v>
      </c>
      <c r="J2246" s="3">
        <v>45311</v>
      </c>
      <c r="K2246" s="3">
        <v>45326</v>
      </c>
      <c r="L2246" s="2" t="s">
        <v>39</v>
      </c>
      <c r="M2246" s="2" t="s">
        <v>167</v>
      </c>
      <c r="N2246" s="2" t="s">
        <v>168</v>
      </c>
      <c r="O2246" s="4">
        <v>2208000</v>
      </c>
      <c r="P2246" s="4">
        <v>435100</v>
      </c>
      <c r="Q2246" s="4">
        <v>1772900</v>
      </c>
      <c r="R2246" s="2">
        <v>36</v>
      </c>
      <c r="S2246" s="5">
        <v>13.99</v>
      </c>
      <c r="T2246" s="4">
        <v>69916.28</v>
      </c>
      <c r="U2246" s="2" t="s">
        <v>73</v>
      </c>
      <c r="V2246" s="2" t="s">
        <v>74</v>
      </c>
      <c r="W2246" s="4">
        <v>2097488.4</v>
      </c>
      <c r="X2246" s="4">
        <v>419497.73</v>
      </c>
      <c r="Y2246" s="4">
        <v>2516986.13</v>
      </c>
      <c r="Z2246" s="2">
        <v>0</v>
      </c>
      <c r="AA2246" s="2" t="s">
        <v>56</v>
      </c>
      <c r="AB2246" s="2" t="s">
        <v>15736</v>
      </c>
      <c r="AC2246" s="2" t="s">
        <v>332</v>
      </c>
      <c r="AD2246" s="2" t="s">
        <v>76</v>
      </c>
      <c r="AE2246" s="5">
        <v>80.290000000000006</v>
      </c>
      <c r="AF2246" s="2">
        <v>0</v>
      </c>
      <c r="AG2246" s="2" t="s">
        <v>77</v>
      </c>
      <c r="AH2246" s="2">
        <v>15</v>
      </c>
      <c r="AI2246" s="6" t="str">
        <f t="shared" si="105"/>
        <v>18-24</v>
      </c>
      <c r="AJ2246" s="11">
        <f>YEAR(tbl_LoanData[[#This Row],[Application Date]])</f>
        <v>2024</v>
      </c>
      <c r="AK2246" s="11" t="str">
        <f>TEXT(tbl_LoanData[[#This Row],[Application Date]],"MMMM")</f>
        <v>January</v>
      </c>
      <c r="AL2246" s="12">
        <f>DATE(YEAR(tbl_LoanData[[#This Row],[Application Date]]),MONTH(tbl_LoanData[[#This Row],[Application Date]]),1)</f>
        <v>45292</v>
      </c>
      <c r="AM2246" s="14">
        <f ca="1">IF(AND(tbl_LoanData[[#This Row],[Application Date]]&gt;=EOMONTH(TODAY(),-1)+1,tbl_LoanData[[#This Row],[Application Date]]&lt;=TODAY()),tbl_LoanData[[#This Row],[Loan Amount]],0)</f>
        <v>0</v>
      </c>
      <c r="AN2246" s="14">
        <f>tbl_LoanData[[#This Row],[Amount Paid]]-(Q2246-X2246)</f>
        <v>744086.12999999989</v>
      </c>
      <c r="AO2246" s="14">
        <f>IF(tbl_LoanData[[#This Row],[Application Status]]="Approved",1,0)</f>
        <v>1</v>
      </c>
      <c r="AP2246" s="22" t="str">
        <f t="shared" ca="1" si="106"/>
        <v/>
      </c>
      <c r="AQ2246" s="22" t="str">
        <f t="shared" ca="1" si="107"/>
        <v/>
      </c>
    </row>
    <row r="2247" spans="1:43" ht="14.4" customHeight="1" x14ac:dyDescent="0.3">
      <c r="A2247" s="2" t="s">
        <v>10595</v>
      </c>
      <c r="B2247" s="2" t="s">
        <v>10596</v>
      </c>
      <c r="C2247" s="2" t="s">
        <v>435</v>
      </c>
      <c r="D2247" s="2" t="s">
        <v>232</v>
      </c>
      <c r="E2247" s="2" t="s">
        <v>68</v>
      </c>
      <c r="F2247" s="2">
        <v>36</v>
      </c>
      <c r="G2247" s="2" t="s">
        <v>83</v>
      </c>
      <c r="H2247" s="2" t="s">
        <v>233</v>
      </c>
      <c r="I2247" s="2" t="s">
        <v>46</v>
      </c>
      <c r="J2247" s="3">
        <v>45316</v>
      </c>
      <c r="K2247" s="3">
        <v>45328</v>
      </c>
      <c r="L2247" s="2" t="s">
        <v>36</v>
      </c>
      <c r="M2247" s="2" t="s">
        <v>71</v>
      </c>
      <c r="N2247" s="2" t="s">
        <v>162</v>
      </c>
      <c r="O2247" s="4">
        <v>1310000</v>
      </c>
      <c r="P2247" s="4">
        <v>480800</v>
      </c>
      <c r="Q2247" s="4">
        <v>829200</v>
      </c>
      <c r="R2247" s="2">
        <v>48</v>
      </c>
      <c r="S2247" s="5">
        <v>9.44</v>
      </c>
      <c r="T2247" s="4">
        <v>23798.04</v>
      </c>
      <c r="U2247" s="2" t="s">
        <v>73</v>
      </c>
      <c r="V2247" s="2" t="s">
        <v>74</v>
      </c>
      <c r="W2247" s="4">
        <v>713941.2</v>
      </c>
      <c r="X2247" s="4">
        <v>428364.72</v>
      </c>
      <c r="Y2247" s="4">
        <v>1142305.92</v>
      </c>
      <c r="Z2247" s="2">
        <v>0</v>
      </c>
      <c r="AA2247" s="2" t="s">
        <v>56</v>
      </c>
      <c r="AB2247" s="2" t="s">
        <v>15736</v>
      </c>
      <c r="AC2247" s="2" t="s">
        <v>75</v>
      </c>
      <c r="AD2247" s="2" t="s">
        <v>76</v>
      </c>
      <c r="AE2247" s="5">
        <v>63.3</v>
      </c>
      <c r="AF2247" s="2">
        <v>0</v>
      </c>
      <c r="AG2247" s="2" t="s">
        <v>77</v>
      </c>
      <c r="AH2247" s="2">
        <v>12</v>
      </c>
      <c r="AI2247" s="6" t="str">
        <f t="shared" si="105"/>
        <v>35-44</v>
      </c>
      <c r="AJ2247" s="11">
        <f>YEAR(tbl_LoanData[[#This Row],[Application Date]])</f>
        <v>2024</v>
      </c>
      <c r="AK2247" s="11" t="str">
        <f>TEXT(tbl_LoanData[[#This Row],[Application Date]],"MMMM")</f>
        <v>January</v>
      </c>
      <c r="AL2247" s="12">
        <f>DATE(YEAR(tbl_LoanData[[#This Row],[Application Date]]),MONTH(tbl_LoanData[[#This Row],[Application Date]]),1)</f>
        <v>45292</v>
      </c>
      <c r="AM2247" s="14">
        <f ca="1">IF(AND(tbl_LoanData[[#This Row],[Application Date]]&gt;=EOMONTH(TODAY(),-1)+1,tbl_LoanData[[#This Row],[Application Date]]&lt;=TODAY()),tbl_LoanData[[#This Row],[Loan Amount]],0)</f>
        <v>0</v>
      </c>
      <c r="AN2247" s="14">
        <f>tbl_LoanData[[#This Row],[Amount Paid]]-(Q2247-X2247)</f>
        <v>313105.91999999993</v>
      </c>
      <c r="AO2247" s="14">
        <f>IF(tbl_LoanData[[#This Row],[Application Status]]="Approved",1,0)</f>
        <v>1</v>
      </c>
      <c r="AP2247" s="22" t="str">
        <f t="shared" ca="1" si="106"/>
        <v/>
      </c>
      <c r="AQ2247" s="22" t="str">
        <f t="shared" ca="1" si="107"/>
        <v/>
      </c>
    </row>
    <row r="2248" spans="1:43" ht="14.4" customHeight="1" x14ac:dyDescent="0.3">
      <c r="A2248" s="2" t="s">
        <v>10643</v>
      </c>
      <c r="B2248" s="2" t="s">
        <v>10644</v>
      </c>
      <c r="C2248" s="2" t="s">
        <v>220</v>
      </c>
      <c r="D2248" s="2" t="s">
        <v>161</v>
      </c>
      <c r="E2248" s="2" t="s">
        <v>125</v>
      </c>
      <c r="F2248" s="2">
        <v>43</v>
      </c>
      <c r="G2248" s="2" t="s">
        <v>69</v>
      </c>
      <c r="H2248" s="2" t="s">
        <v>191</v>
      </c>
      <c r="I2248" s="2" t="s">
        <v>51</v>
      </c>
      <c r="J2248" s="3">
        <v>45292</v>
      </c>
      <c r="K2248" s="3">
        <v>45307</v>
      </c>
      <c r="L2248" s="2" t="s">
        <v>40</v>
      </c>
      <c r="M2248" s="2" t="s">
        <v>111</v>
      </c>
      <c r="N2248" s="2" t="s">
        <v>369</v>
      </c>
      <c r="O2248" s="4">
        <v>982000</v>
      </c>
      <c r="P2248" s="4">
        <v>271100</v>
      </c>
      <c r="Q2248" s="4">
        <v>710900</v>
      </c>
      <c r="R2248" s="2">
        <v>36</v>
      </c>
      <c r="S2248" s="5">
        <v>9.89</v>
      </c>
      <c r="T2248" s="4">
        <v>25606.22</v>
      </c>
      <c r="U2248" s="2" t="s">
        <v>73</v>
      </c>
      <c r="V2248" s="2" t="s">
        <v>74</v>
      </c>
      <c r="W2248" s="4">
        <v>768186.6</v>
      </c>
      <c r="X2248" s="4">
        <v>153637.43</v>
      </c>
      <c r="Y2248" s="4">
        <v>921824.03</v>
      </c>
      <c r="Z2248" s="2">
        <v>31</v>
      </c>
      <c r="AA2248" s="2" t="s">
        <v>58</v>
      </c>
      <c r="AB2248" s="2" t="s">
        <v>15735</v>
      </c>
      <c r="AC2248" s="2" t="s">
        <v>87</v>
      </c>
      <c r="AD2248" s="2" t="s">
        <v>76</v>
      </c>
      <c r="AE2248" s="5">
        <v>72.39</v>
      </c>
      <c r="AF2248" s="2">
        <v>1</v>
      </c>
      <c r="AG2248" s="2" t="s">
        <v>15718</v>
      </c>
      <c r="AH2248" s="2">
        <v>15</v>
      </c>
      <c r="AI2248" s="6" t="str">
        <f t="shared" si="105"/>
        <v>35-44</v>
      </c>
      <c r="AJ2248" s="11">
        <f>YEAR(tbl_LoanData[[#This Row],[Application Date]])</f>
        <v>2024</v>
      </c>
      <c r="AK2248" s="11" t="str">
        <f>TEXT(tbl_LoanData[[#This Row],[Application Date]],"MMMM")</f>
        <v>January</v>
      </c>
      <c r="AL2248" s="12">
        <f>DATE(YEAR(tbl_LoanData[[#This Row],[Application Date]]),MONTH(tbl_LoanData[[#This Row],[Application Date]]),1)</f>
        <v>45292</v>
      </c>
      <c r="AM2248" s="14">
        <f ca="1">IF(AND(tbl_LoanData[[#This Row],[Application Date]]&gt;=EOMONTH(TODAY(),-1)+1,tbl_LoanData[[#This Row],[Application Date]]&lt;=TODAY()),tbl_LoanData[[#This Row],[Loan Amount]],0)</f>
        <v>0</v>
      </c>
      <c r="AN2248" s="14">
        <f>tbl_LoanData[[#This Row],[Amount Paid]]-(Q2248-X2248)</f>
        <v>210924.02999999991</v>
      </c>
      <c r="AO2248" s="14">
        <f>IF(tbl_LoanData[[#This Row],[Application Status]]="Approved",1,0)</f>
        <v>1</v>
      </c>
      <c r="AP2248" s="22" t="str">
        <f t="shared" ca="1" si="106"/>
        <v/>
      </c>
      <c r="AQ2248" s="22" t="str">
        <f t="shared" ca="1" si="107"/>
        <v/>
      </c>
    </row>
    <row r="2249" spans="1:43" x14ac:dyDescent="0.3">
      <c r="A2249" s="2" t="s">
        <v>10773</v>
      </c>
      <c r="B2249" s="2" t="s">
        <v>10774</v>
      </c>
      <c r="C2249" s="2" t="s">
        <v>546</v>
      </c>
      <c r="D2249" s="2" t="s">
        <v>134</v>
      </c>
      <c r="E2249" s="2" t="s">
        <v>189</v>
      </c>
      <c r="F2249" s="2">
        <v>60</v>
      </c>
      <c r="G2249" s="2" t="s">
        <v>83</v>
      </c>
      <c r="H2249" s="2" t="s">
        <v>269</v>
      </c>
      <c r="I2249" s="2" t="s">
        <v>46</v>
      </c>
      <c r="J2249" s="3">
        <v>45312</v>
      </c>
      <c r="K2249" s="3">
        <v>45324</v>
      </c>
      <c r="L2249" s="2" t="s">
        <v>40</v>
      </c>
      <c r="M2249" s="2" t="s">
        <v>71</v>
      </c>
      <c r="N2249" s="2" t="s">
        <v>137</v>
      </c>
      <c r="O2249" s="4">
        <v>1178000</v>
      </c>
      <c r="P2249" s="4">
        <v>469600</v>
      </c>
      <c r="Q2249" s="4">
        <v>708400</v>
      </c>
      <c r="R2249" s="2">
        <v>24</v>
      </c>
      <c r="S2249" s="5">
        <v>11.1</v>
      </c>
      <c r="T2249" s="4">
        <v>36069.370000000003</v>
      </c>
      <c r="U2249" s="2" t="s">
        <v>73</v>
      </c>
      <c r="V2249" s="2" t="s">
        <v>33</v>
      </c>
      <c r="W2249" s="4">
        <v>865664.8</v>
      </c>
      <c r="X2249" s="4">
        <v>0</v>
      </c>
      <c r="Y2249" s="4">
        <v>865664.8</v>
      </c>
      <c r="Z2249" s="2">
        <v>0</v>
      </c>
      <c r="AA2249" s="2" t="s">
        <v>56</v>
      </c>
      <c r="AB2249" s="2" t="s">
        <v>15736</v>
      </c>
      <c r="AC2249" s="2" t="s">
        <v>332</v>
      </c>
      <c r="AD2249" s="2" t="s">
        <v>76</v>
      </c>
      <c r="AE2249" s="5">
        <v>60.14</v>
      </c>
      <c r="AF2249" s="2">
        <v>0</v>
      </c>
      <c r="AG2249" s="2" t="s">
        <v>77</v>
      </c>
      <c r="AH2249" s="2">
        <v>12</v>
      </c>
      <c r="AI2249" s="6" t="str">
        <f t="shared" si="105"/>
        <v>55-64</v>
      </c>
      <c r="AJ2249" s="11">
        <f>YEAR(tbl_LoanData[[#This Row],[Application Date]])</f>
        <v>2024</v>
      </c>
      <c r="AK2249" s="11" t="str">
        <f>TEXT(tbl_LoanData[[#This Row],[Application Date]],"MMMM")</f>
        <v>January</v>
      </c>
      <c r="AL2249" s="12">
        <f>DATE(YEAR(tbl_LoanData[[#This Row],[Application Date]]),MONTH(tbl_LoanData[[#This Row],[Application Date]]),1)</f>
        <v>45292</v>
      </c>
      <c r="AM2249" s="14">
        <f ca="1">IF(AND(tbl_LoanData[[#This Row],[Application Date]]&gt;=EOMONTH(TODAY(),-1)+1,tbl_LoanData[[#This Row],[Application Date]]&lt;=TODAY()),tbl_LoanData[[#This Row],[Loan Amount]],0)</f>
        <v>0</v>
      </c>
      <c r="AN2249" s="14">
        <f>tbl_LoanData[[#This Row],[Amount Paid]]-(Q2249-X2249)</f>
        <v>157264.80000000005</v>
      </c>
      <c r="AO2249" s="14">
        <f>IF(tbl_LoanData[[#This Row],[Application Status]]="Approved",1,0)</f>
        <v>1</v>
      </c>
      <c r="AP2249" s="22" t="str">
        <f t="shared" ca="1" si="106"/>
        <v/>
      </c>
      <c r="AQ2249" s="22" t="str">
        <f t="shared" ca="1" si="107"/>
        <v/>
      </c>
    </row>
    <row r="2250" spans="1:43" ht="14.4" customHeight="1" x14ac:dyDescent="0.3">
      <c r="A2250" s="2" t="s">
        <v>10807</v>
      </c>
      <c r="B2250" s="2" t="s">
        <v>10808</v>
      </c>
      <c r="C2250" s="2" t="s">
        <v>227</v>
      </c>
      <c r="D2250" s="2" t="s">
        <v>82</v>
      </c>
      <c r="E2250" s="2" t="s">
        <v>134</v>
      </c>
      <c r="F2250" s="2">
        <v>65</v>
      </c>
      <c r="G2250" s="2" t="s">
        <v>69</v>
      </c>
      <c r="H2250" s="2" t="s">
        <v>103</v>
      </c>
      <c r="I2250" s="2" t="s">
        <v>43</v>
      </c>
      <c r="J2250" s="3">
        <v>45306</v>
      </c>
      <c r="K2250" s="3"/>
      <c r="L2250" s="2" t="s">
        <v>37</v>
      </c>
      <c r="M2250" s="2" t="s">
        <v>199</v>
      </c>
      <c r="N2250" s="2" t="s">
        <v>200</v>
      </c>
      <c r="O2250" s="4">
        <v>139000</v>
      </c>
      <c r="P2250" s="4">
        <v>45600</v>
      </c>
      <c r="Q2250" s="4">
        <v>93400</v>
      </c>
      <c r="R2250" s="2">
        <v>24</v>
      </c>
      <c r="S2250" s="5">
        <v>10.44</v>
      </c>
      <c r="T2250" s="4">
        <v>4704.25</v>
      </c>
      <c r="U2250" s="2" t="s">
        <v>113</v>
      </c>
      <c r="V2250" s="2" t="s">
        <v>97</v>
      </c>
      <c r="W2250" s="4">
        <v>0</v>
      </c>
      <c r="X2250" s="4">
        <v>0</v>
      </c>
      <c r="Y2250" s="4">
        <v>112901.92</v>
      </c>
      <c r="Z2250" s="2">
        <v>0</v>
      </c>
      <c r="AA2250" s="2" t="s">
        <v>97</v>
      </c>
      <c r="AB2250" s="2" t="s">
        <v>15729</v>
      </c>
      <c r="AC2250" s="2" t="s">
        <v>213</v>
      </c>
      <c r="AD2250" s="2" t="s">
        <v>76</v>
      </c>
      <c r="AE2250" s="5">
        <v>67.19</v>
      </c>
      <c r="AF2250" s="2">
        <v>0</v>
      </c>
      <c r="AG2250" s="2" t="s">
        <v>97</v>
      </c>
      <c r="AH2250" s="2"/>
      <c r="AI2250" s="6" t="str">
        <f t="shared" si="105"/>
        <v>65+</v>
      </c>
      <c r="AJ2250" s="11">
        <f>YEAR(tbl_LoanData[[#This Row],[Application Date]])</f>
        <v>2024</v>
      </c>
      <c r="AK2250" s="11" t="str">
        <f>TEXT(tbl_LoanData[[#This Row],[Application Date]],"MMMM")</f>
        <v>January</v>
      </c>
      <c r="AL2250" s="12">
        <f>DATE(YEAR(tbl_LoanData[[#This Row],[Application Date]]),MONTH(tbl_LoanData[[#This Row],[Application Date]]),1)</f>
        <v>45292</v>
      </c>
      <c r="AM2250" s="14">
        <f ca="1">IF(AND(tbl_LoanData[[#This Row],[Application Date]]&gt;=EOMONTH(TODAY(),-1)+1,tbl_LoanData[[#This Row],[Application Date]]&lt;=TODAY()),tbl_LoanData[[#This Row],[Loan Amount]],0)</f>
        <v>0</v>
      </c>
      <c r="AN2250" s="14">
        <f>tbl_LoanData[[#This Row],[Amount Paid]]-(Q2250-X2250)</f>
        <v>-93400</v>
      </c>
      <c r="AO2250" s="14">
        <f>IF(tbl_LoanData[[#This Row],[Application Status]]="Approved",1,0)</f>
        <v>0</v>
      </c>
      <c r="AP2250" s="22" t="str">
        <f t="shared" ca="1" si="106"/>
        <v/>
      </c>
      <c r="AQ2250" s="22" t="str">
        <f t="shared" ca="1" si="107"/>
        <v/>
      </c>
    </row>
    <row r="2251" spans="1:43" ht="14.4" customHeight="1" x14ac:dyDescent="0.3">
      <c r="A2251" s="2" t="s">
        <v>10833</v>
      </c>
      <c r="B2251" s="2" t="s">
        <v>10834</v>
      </c>
      <c r="C2251" s="2" t="s">
        <v>471</v>
      </c>
      <c r="D2251" s="2" t="s">
        <v>67</v>
      </c>
      <c r="E2251" s="2" t="s">
        <v>190</v>
      </c>
      <c r="F2251" s="2">
        <v>32</v>
      </c>
      <c r="G2251" s="2" t="s">
        <v>83</v>
      </c>
      <c r="H2251" s="2" t="s">
        <v>228</v>
      </c>
      <c r="I2251" s="2" t="s">
        <v>43</v>
      </c>
      <c r="J2251" s="3">
        <v>45316</v>
      </c>
      <c r="K2251" s="3"/>
      <c r="L2251" s="2" t="s">
        <v>39</v>
      </c>
      <c r="M2251" s="2" t="s">
        <v>85</v>
      </c>
      <c r="N2251" s="2" t="s">
        <v>324</v>
      </c>
      <c r="O2251" s="4">
        <v>2443000</v>
      </c>
      <c r="P2251" s="4">
        <v>674500</v>
      </c>
      <c r="Q2251" s="4">
        <v>1768500</v>
      </c>
      <c r="R2251" s="2">
        <v>18</v>
      </c>
      <c r="S2251" s="5">
        <v>14.92</v>
      </c>
      <c r="T2251" s="4">
        <v>120238.35</v>
      </c>
      <c r="U2251" s="2" t="s">
        <v>113</v>
      </c>
      <c r="V2251" s="2" t="s">
        <v>97</v>
      </c>
      <c r="W2251" s="4">
        <v>0</v>
      </c>
      <c r="X2251" s="4">
        <v>0</v>
      </c>
      <c r="Y2251" s="4">
        <v>2164290.2999999998</v>
      </c>
      <c r="Z2251" s="2">
        <v>0</v>
      </c>
      <c r="AA2251" s="2" t="s">
        <v>97</v>
      </c>
      <c r="AB2251" s="2" t="s">
        <v>15731</v>
      </c>
      <c r="AC2251" s="2" t="s">
        <v>138</v>
      </c>
      <c r="AD2251" s="2" t="s">
        <v>76</v>
      </c>
      <c r="AE2251" s="5">
        <v>72.39</v>
      </c>
      <c r="AF2251" s="2">
        <v>0</v>
      </c>
      <c r="AG2251" s="2" t="s">
        <v>97</v>
      </c>
      <c r="AH2251" s="2"/>
      <c r="AI2251" s="6" t="str">
        <f t="shared" si="105"/>
        <v>25-34</v>
      </c>
      <c r="AJ2251" s="11">
        <f>YEAR(tbl_LoanData[[#This Row],[Application Date]])</f>
        <v>2024</v>
      </c>
      <c r="AK2251" s="11" t="str">
        <f>TEXT(tbl_LoanData[[#This Row],[Application Date]],"MMMM")</f>
        <v>January</v>
      </c>
      <c r="AL2251" s="12">
        <f>DATE(YEAR(tbl_LoanData[[#This Row],[Application Date]]),MONTH(tbl_LoanData[[#This Row],[Application Date]]),1)</f>
        <v>45292</v>
      </c>
      <c r="AM2251" s="14">
        <f ca="1">IF(AND(tbl_LoanData[[#This Row],[Application Date]]&gt;=EOMONTH(TODAY(),-1)+1,tbl_LoanData[[#This Row],[Application Date]]&lt;=TODAY()),tbl_LoanData[[#This Row],[Loan Amount]],0)</f>
        <v>0</v>
      </c>
      <c r="AN2251" s="14">
        <f>tbl_LoanData[[#This Row],[Amount Paid]]-(Q2251-X2251)</f>
        <v>-1768500</v>
      </c>
      <c r="AO2251" s="14">
        <f>IF(tbl_LoanData[[#This Row],[Application Status]]="Approved",1,0)</f>
        <v>0</v>
      </c>
      <c r="AP2251" s="22" t="str">
        <f t="shared" ca="1" si="106"/>
        <v/>
      </c>
      <c r="AQ2251" s="22" t="str">
        <f t="shared" ca="1" si="107"/>
        <v/>
      </c>
    </row>
    <row r="2252" spans="1:43" ht="14.4" customHeight="1" x14ac:dyDescent="0.3">
      <c r="A2252" s="2" t="s">
        <v>10851</v>
      </c>
      <c r="B2252" s="2" t="s">
        <v>10852</v>
      </c>
      <c r="C2252" s="2" t="s">
        <v>1573</v>
      </c>
      <c r="D2252" s="2" t="s">
        <v>142</v>
      </c>
      <c r="E2252" s="2" t="s">
        <v>117</v>
      </c>
      <c r="F2252" s="2">
        <v>53</v>
      </c>
      <c r="G2252" s="2" t="s">
        <v>69</v>
      </c>
      <c r="H2252" s="2" t="s">
        <v>256</v>
      </c>
      <c r="I2252" s="2" t="s">
        <v>43</v>
      </c>
      <c r="J2252" s="3">
        <v>45297</v>
      </c>
      <c r="K2252" s="3">
        <v>45299</v>
      </c>
      <c r="L2252" s="2" t="s">
        <v>40</v>
      </c>
      <c r="M2252" s="2" t="s">
        <v>71</v>
      </c>
      <c r="N2252" s="2" t="s">
        <v>137</v>
      </c>
      <c r="O2252" s="4">
        <v>1569000</v>
      </c>
      <c r="P2252" s="4">
        <v>235200</v>
      </c>
      <c r="Q2252" s="4">
        <v>1333800</v>
      </c>
      <c r="R2252" s="2">
        <v>36</v>
      </c>
      <c r="S2252" s="5">
        <v>6.02</v>
      </c>
      <c r="T2252" s="4">
        <v>43741.23</v>
      </c>
      <c r="U2252" s="2" t="s">
        <v>73</v>
      </c>
      <c r="V2252" s="2" t="s">
        <v>74</v>
      </c>
      <c r="W2252" s="4">
        <v>1355978.13</v>
      </c>
      <c r="X2252" s="4">
        <v>218706.15</v>
      </c>
      <c r="Y2252" s="4">
        <v>1574684.28</v>
      </c>
      <c r="Z2252" s="2">
        <v>0</v>
      </c>
      <c r="AA2252" s="2" t="s">
        <v>56</v>
      </c>
      <c r="AB2252" s="2" t="s">
        <v>15728</v>
      </c>
      <c r="AC2252" s="2" t="s">
        <v>360</v>
      </c>
      <c r="AD2252" s="2" t="s">
        <v>76</v>
      </c>
      <c r="AE2252" s="5">
        <v>85.01</v>
      </c>
      <c r="AF2252" s="2">
        <v>0</v>
      </c>
      <c r="AG2252" s="2" t="s">
        <v>77</v>
      </c>
      <c r="AH2252" s="2">
        <v>2</v>
      </c>
      <c r="AI2252" s="6" t="str">
        <f t="shared" si="105"/>
        <v>45-54</v>
      </c>
      <c r="AJ2252" s="11">
        <f>YEAR(tbl_LoanData[[#This Row],[Application Date]])</f>
        <v>2024</v>
      </c>
      <c r="AK2252" s="11" t="str">
        <f>TEXT(tbl_LoanData[[#This Row],[Application Date]],"MMMM")</f>
        <v>January</v>
      </c>
      <c r="AL2252" s="12">
        <f>DATE(YEAR(tbl_LoanData[[#This Row],[Application Date]]),MONTH(tbl_LoanData[[#This Row],[Application Date]]),1)</f>
        <v>45292</v>
      </c>
      <c r="AM2252" s="14">
        <f ca="1">IF(AND(tbl_LoanData[[#This Row],[Application Date]]&gt;=EOMONTH(TODAY(),-1)+1,tbl_LoanData[[#This Row],[Application Date]]&lt;=TODAY()),tbl_LoanData[[#This Row],[Loan Amount]],0)</f>
        <v>0</v>
      </c>
      <c r="AN2252" s="14">
        <f>tbl_LoanData[[#This Row],[Amount Paid]]-(Q2252-X2252)</f>
        <v>240884.2799999998</v>
      </c>
      <c r="AO2252" s="14">
        <f>IF(tbl_LoanData[[#This Row],[Application Status]]="Approved",1,0)</f>
        <v>1</v>
      </c>
      <c r="AP2252" s="22" t="str">
        <f t="shared" ca="1" si="106"/>
        <v/>
      </c>
      <c r="AQ2252" s="22" t="str">
        <f t="shared" ca="1" si="107"/>
        <v/>
      </c>
    </row>
    <row r="2253" spans="1:43" ht="14.4" customHeight="1" x14ac:dyDescent="0.3">
      <c r="A2253" s="2" t="s">
        <v>10865</v>
      </c>
      <c r="B2253" s="2" t="s">
        <v>10866</v>
      </c>
      <c r="C2253" s="2" t="s">
        <v>515</v>
      </c>
      <c r="D2253" s="2" t="s">
        <v>232</v>
      </c>
      <c r="E2253" s="2" t="s">
        <v>134</v>
      </c>
      <c r="F2253" s="2">
        <v>42</v>
      </c>
      <c r="G2253" s="2" t="s">
        <v>69</v>
      </c>
      <c r="H2253" s="2" t="s">
        <v>313</v>
      </c>
      <c r="I2253" s="2" t="s">
        <v>44</v>
      </c>
      <c r="J2253" s="3">
        <v>45293</v>
      </c>
      <c r="K2253" s="3"/>
      <c r="L2253" s="2" t="s">
        <v>36</v>
      </c>
      <c r="M2253" s="2" t="s">
        <v>104</v>
      </c>
      <c r="N2253" s="2" t="s">
        <v>592</v>
      </c>
      <c r="O2253" s="4">
        <v>1886000</v>
      </c>
      <c r="P2253" s="4">
        <v>517800</v>
      </c>
      <c r="Q2253" s="4">
        <v>1368200</v>
      </c>
      <c r="R2253" s="2">
        <v>36</v>
      </c>
      <c r="S2253" s="5">
        <v>13.05</v>
      </c>
      <c r="T2253" s="4">
        <v>52884.73</v>
      </c>
      <c r="U2253" s="2" t="s">
        <v>113</v>
      </c>
      <c r="V2253" s="2" t="s">
        <v>97</v>
      </c>
      <c r="W2253" s="4">
        <v>0</v>
      </c>
      <c r="X2253" s="4">
        <v>0</v>
      </c>
      <c r="Y2253" s="4">
        <v>1903850.3</v>
      </c>
      <c r="Z2253" s="2">
        <v>0</v>
      </c>
      <c r="AA2253" s="2" t="s">
        <v>97</v>
      </c>
      <c r="AB2253" s="2" t="s">
        <v>15735</v>
      </c>
      <c r="AC2253" s="2" t="s">
        <v>121</v>
      </c>
      <c r="AD2253" s="2" t="s">
        <v>76</v>
      </c>
      <c r="AE2253" s="5">
        <v>72.55</v>
      </c>
      <c r="AF2253" s="2">
        <v>0</v>
      </c>
      <c r="AG2253" s="2" t="s">
        <v>97</v>
      </c>
      <c r="AH2253" s="2"/>
      <c r="AI2253" s="6" t="str">
        <f t="shared" si="105"/>
        <v>35-44</v>
      </c>
      <c r="AJ2253" s="11">
        <f>YEAR(tbl_LoanData[[#This Row],[Application Date]])</f>
        <v>2024</v>
      </c>
      <c r="AK2253" s="11" t="str">
        <f>TEXT(tbl_LoanData[[#This Row],[Application Date]],"MMMM")</f>
        <v>January</v>
      </c>
      <c r="AL2253" s="12">
        <f>DATE(YEAR(tbl_LoanData[[#This Row],[Application Date]]),MONTH(tbl_LoanData[[#This Row],[Application Date]]),1)</f>
        <v>45292</v>
      </c>
      <c r="AM2253" s="14">
        <f ca="1">IF(AND(tbl_LoanData[[#This Row],[Application Date]]&gt;=EOMONTH(TODAY(),-1)+1,tbl_LoanData[[#This Row],[Application Date]]&lt;=TODAY()),tbl_LoanData[[#This Row],[Loan Amount]],0)</f>
        <v>0</v>
      </c>
      <c r="AN2253" s="14">
        <f>tbl_LoanData[[#This Row],[Amount Paid]]-(Q2253-X2253)</f>
        <v>-1368200</v>
      </c>
      <c r="AO2253" s="14">
        <f>IF(tbl_LoanData[[#This Row],[Application Status]]="Approved",1,0)</f>
        <v>0</v>
      </c>
      <c r="AP2253" s="22" t="str">
        <f t="shared" ca="1" si="106"/>
        <v/>
      </c>
      <c r="AQ2253" s="22" t="str">
        <f t="shared" ca="1" si="107"/>
        <v/>
      </c>
    </row>
    <row r="2254" spans="1:43" ht="14.4" customHeight="1" x14ac:dyDescent="0.3">
      <c r="A2254" s="2" t="s">
        <v>11067</v>
      </c>
      <c r="B2254" s="2" t="s">
        <v>11068</v>
      </c>
      <c r="C2254" s="2" t="s">
        <v>231</v>
      </c>
      <c r="D2254" s="2" t="s">
        <v>101</v>
      </c>
      <c r="E2254" s="2" t="s">
        <v>125</v>
      </c>
      <c r="F2254" s="2">
        <v>38</v>
      </c>
      <c r="G2254" s="2" t="s">
        <v>83</v>
      </c>
      <c r="H2254" s="2" t="s">
        <v>211</v>
      </c>
      <c r="I2254" s="2" t="s">
        <v>50</v>
      </c>
      <c r="J2254" s="3">
        <v>45295</v>
      </c>
      <c r="K2254" s="3">
        <v>45310</v>
      </c>
      <c r="L2254" s="2" t="s">
        <v>38</v>
      </c>
      <c r="M2254" s="2" t="s">
        <v>71</v>
      </c>
      <c r="N2254" s="2" t="s">
        <v>589</v>
      </c>
      <c r="O2254" s="4">
        <v>1317000</v>
      </c>
      <c r="P2254" s="4">
        <v>390400</v>
      </c>
      <c r="Q2254" s="4">
        <v>926600</v>
      </c>
      <c r="R2254" s="2">
        <v>24</v>
      </c>
      <c r="S2254" s="5">
        <v>13.45</v>
      </c>
      <c r="T2254" s="4">
        <v>48993.98</v>
      </c>
      <c r="U2254" s="2" t="s">
        <v>73</v>
      </c>
      <c r="V2254" s="2" t="s">
        <v>33</v>
      </c>
      <c r="W2254" s="4">
        <v>1175855.3999999999</v>
      </c>
      <c r="X2254" s="4">
        <v>0</v>
      </c>
      <c r="Y2254" s="4">
        <v>1175855.3999999999</v>
      </c>
      <c r="Z2254" s="2">
        <v>0</v>
      </c>
      <c r="AA2254" s="2" t="s">
        <v>56</v>
      </c>
      <c r="AB2254" s="2" t="s">
        <v>15733</v>
      </c>
      <c r="AC2254" s="2" t="s">
        <v>87</v>
      </c>
      <c r="AD2254" s="2" t="s">
        <v>76</v>
      </c>
      <c r="AE2254" s="5">
        <v>70.36</v>
      </c>
      <c r="AF2254" s="2">
        <v>0</v>
      </c>
      <c r="AG2254" s="2" t="s">
        <v>77</v>
      </c>
      <c r="AH2254" s="2">
        <v>15</v>
      </c>
      <c r="AI2254" s="6" t="str">
        <f t="shared" si="105"/>
        <v>35-44</v>
      </c>
      <c r="AJ2254" s="11">
        <f>YEAR(tbl_LoanData[[#This Row],[Application Date]])</f>
        <v>2024</v>
      </c>
      <c r="AK2254" s="11" t="str">
        <f>TEXT(tbl_LoanData[[#This Row],[Application Date]],"MMMM")</f>
        <v>January</v>
      </c>
      <c r="AL2254" s="12">
        <f>DATE(YEAR(tbl_LoanData[[#This Row],[Application Date]]),MONTH(tbl_LoanData[[#This Row],[Application Date]]),1)</f>
        <v>45292</v>
      </c>
      <c r="AM2254" s="14">
        <f ca="1">IF(AND(tbl_LoanData[[#This Row],[Application Date]]&gt;=EOMONTH(TODAY(),-1)+1,tbl_LoanData[[#This Row],[Application Date]]&lt;=TODAY()),tbl_LoanData[[#This Row],[Loan Amount]],0)</f>
        <v>0</v>
      </c>
      <c r="AN2254" s="14">
        <f>tbl_LoanData[[#This Row],[Amount Paid]]-(Q2254-X2254)</f>
        <v>249255.39999999991</v>
      </c>
      <c r="AO2254" s="14">
        <f>IF(tbl_LoanData[[#This Row],[Application Status]]="Approved",1,0)</f>
        <v>1</v>
      </c>
      <c r="AP2254" s="22" t="str">
        <f t="shared" ca="1" si="106"/>
        <v/>
      </c>
      <c r="AQ2254" s="22" t="str">
        <f t="shared" ca="1" si="107"/>
        <v/>
      </c>
    </row>
    <row r="2255" spans="1:43" x14ac:dyDescent="0.3">
      <c r="A2255" s="2" t="s">
        <v>11159</v>
      </c>
      <c r="B2255" s="2" t="s">
        <v>11160</v>
      </c>
      <c r="C2255" s="2" t="s">
        <v>439</v>
      </c>
      <c r="D2255" s="2" t="s">
        <v>182</v>
      </c>
      <c r="E2255" s="2" t="s">
        <v>134</v>
      </c>
      <c r="F2255" s="2">
        <v>65</v>
      </c>
      <c r="G2255" s="2" t="s">
        <v>83</v>
      </c>
      <c r="H2255" s="2" t="s">
        <v>70</v>
      </c>
      <c r="I2255" s="2" t="s">
        <v>50</v>
      </c>
      <c r="J2255" s="3">
        <v>45314</v>
      </c>
      <c r="K2255" s="3"/>
      <c r="L2255" s="2" t="s">
        <v>39</v>
      </c>
      <c r="M2255" s="2" t="s">
        <v>94</v>
      </c>
      <c r="N2255" s="2" t="s">
        <v>418</v>
      </c>
      <c r="O2255" s="4">
        <v>2389000</v>
      </c>
      <c r="P2255" s="4">
        <v>917000</v>
      </c>
      <c r="Q2255" s="4">
        <v>1472000</v>
      </c>
      <c r="R2255" s="2">
        <v>24</v>
      </c>
      <c r="S2255" s="5">
        <v>10.9</v>
      </c>
      <c r="T2255" s="4">
        <v>74704</v>
      </c>
      <c r="U2255" s="2" t="s">
        <v>113</v>
      </c>
      <c r="V2255" s="2" t="s">
        <v>97</v>
      </c>
      <c r="W2255" s="4">
        <v>0</v>
      </c>
      <c r="X2255" s="4">
        <v>0</v>
      </c>
      <c r="Y2255" s="4">
        <v>1792896</v>
      </c>
      <c r="Z2255" s="2">
        <v>0</v>
      </c>
      <c r="AA2255" s="2" t="s">
        <v>97</v>
      </c>
      <c r="AB2255" s="2" t="s">
        <v>15729</v>
      </c>
      <c r="AC2255" s="2" t="s">
        <v>129</v>
      </c>
      <c r="AD2255" s="2" t="s">
        <v>76</v>
      </c>
      <c r="AE2255" s="5">
        <v>61.62</v>
      </c>
      <c r="AF2255" s="2">
        <v>0</v>
      </c>
      <c r="AG2255" s="2" t="s">
        <v>97</v>
      </c>
      <c r="AH2255" s="2"/>
      <c r="AI2255" s="6" t="str">
        <f t="shared" si="105"/>
        <v>65+</v>
      </c>
      <c r="AJ2255" s="11">
        <f>YEAR(tbl_LoanData[[#This Row],[Application Date]])</f>
        <v>2024</v>
      </c>
      <c r="AK2255" s="11" t="str">
        <f>TEXT(tbl_LoanData[[#This Row],[Application Date]],"MMMM")</f>
        <v>January</v>
      </c>
      <c r="AL2255" s="12">
        <f>DATE(YEAR(tbl_LoanData[[#This Row],[Application Date]]),MONTH(tbl_LoanData[[#This Row],[Application Date]]),1)</f>
        <v>45292</v>
      </c>
      <c r="AM2255" s="14">
        <f ca="1">IF(AND(tbl_LoanData[[#This Row],[Application Date]]&gt;=EOMONTH(TODAY(),-1)+1,tbl_LoanData[[#This Row],[Application Date]]&lt;=TODAY()),tbl_LoanData[[#This Row],[Loan Amount]],0)</f>
        <v>0</v>
      </c>
      <c r="AN2255" s="14">
        <f>tbl_LoanData[[#This Row],[Amount Paid]]-(Q2255-X2255)</f>
        <v>-1472000</v>
      </c>
      <c r="AO2255" s="14">
        <f>IF(tbl_LoanData[[#This Row],[Application Status]]="Approved",1,0)</f>
        <v>0</v>
      </c>
      <c r="AP2255" s="22" t="str">
        <f t="shared" ca="1" si="106"/>
        <v/>
      </c>
      <c r="AQ2255" s="22" t="str">
        <f t="shared" ca="1" si="107"/>
        <v/>
      </c>
    </row>
    <row r="2256" spans="1:43" x14ac:dyDescent="0.3">
      <c r="A2256" s="2" t="s">
        <v>11243</v>
      </c>
      <c r="B2256" s="2" t="s">
        <v>11244</v>
      </c>
      <c r="C2256" s="2" t="s">
        <v>66</v>
      </c>
      <c r="D2256" s="2" t="s">
        <v>311</v>
      </c>
      <c r="E2256" s="2" t="s">
        <v>385</v>
      </c>
      <c r="F2256" s="2">
        <v>65</v>
      </c>
      <c r="G2256" s="2" t="s">
        <v>69</v>
      </c>
      <c r="H2256" s="2" t="s">
        <v>191</v>
      </c>
      <c r="I2256" s="2" t="s">
        <v>51</v>
      </c>
      <c r="J2256" s="3">
        <v>45299</v>
      </c>
      <c r="K2256" s="3">
        <v>45312</v>
      </c>
      <c r="L2256" s="2" t="s">
        <v>39</v>
      </c>
      <c r="M2256" s="2" t="s">
        <v>94</v>
      </c>
      <c r="N2256" s="2" t="s">
        <v>418</v>
      </c>
      <c r="O2256" s="4">
        <v>1688000</v>
      </c>
      <c r="P2256" s="4">
        <v>314400</v>
      </c>
      <c r="Q2256" s="4">
        <v>1373600</v>
      </c>
      <c r="R2256" s="2">
        <v>48</v>
      </c>
      <c r="S2256" s="5">
        <v>11.97</v>
      </c>
      <c r="T2256" s="4">
        <v>42318.33</v>
      </c>
      <c r="U2256" s="2" t="s">
        <v>73</v>
      </c>
      <c r="V2256" s="2" t="s">
        <v>74</v>
      </c>
      <c r="W2256" s="4">
        <v>1269549.8999999999</v>
      </c>
      <c r="X2256" s="4">
        <v>761729.78</v>
      </c>
      <c r="Y2256" s="4">
        <v>2031279.68</v>
      </c>
      <c r="Z2256" s="2">
        <v>30</v>
      </c>
      <c r="AA2256" s="2" t="s">
        <v>57</v>
      </c>
      <c r="AB2256" s="2" t="s">
        <v>15735</v>
      </c>
      <c r="AC2256" s="2" t="s">
        <v>213</v>
      </c>
      <c r="AD2256" s="2" t="s">
        <v>76</v>
      </c>
      <c r="AE2256" s="5">
        <v>81.37</v>
      </c>
      <c r="AF2256" s="2">
        <v>1</v>
      </c>
      <c r="AG2256" s="2" t="s">
        <v>77</v>
      </c>
      <c r="AH2256" s="2">
        <v>13</v>
      </c>
      <c r="AI2256" s="6" t="str">
        <f t="shared" si="105"/>
        <v>65+</v>
      </c>
      <c r="AJ2256" s="11">
        <f>YEAR(tbl_LoanData[[#This Row],[Application Date]])</f>
        <v>2024</v>
      </c>
      <c r="AK2256" s="11" t="str">
        <f>TEXT(tbl_LoanData[[#This Row],[Application Date]],"MMMM")</f>
        <v>January</v>
      </c>
      <c r="AL2256" s="12">
        <f>DATE(YEAR(tbl_LoanData[[#This Row],[Application Date]]),MONTH(tbl_LoanData[[#This Row],[Application Date]]),1)</f>
        <v>45292</v>
      </c>
      <c r="AM2256" s="14">
        <f ca="1">IF(AND(tbl_LoanData[[#This Row],[Application Date]]&gt;=EOMONTH(TODAY(),-1)+1,tbl_LoanData[[#This Row],[Application Date]]&lt;=TODAY()),tbl_LoanData[[#This Row],[Loan Amount]],0)</f>
        <v>0</v>
      </c>
      <c r="AN2256" s="14">
        <f>tbl_LoanData[[#This Row],[Amount Paid]]-(Q2256-X2256)</f>
        <v>657679.67999999993</v>
      </c>
      <c r="AO2256" s="14">
        <f>IF(tbl_LoanData[[#This Row],[Application Status]]="Approved",1,0)</f>
        <v>1</v>
      </c>
      <c r="AP2256" s="22" t="str">
        <f t="shared" ca="1" si="106"/>
        <v/>
      </c>
      <c r="AQ2256" s="22" t="str">
        <f t="shared" ca="1" si="107"/>
        <v/>
      </c>
    </row>
    <row r="2257" spans="1:43" ht="14.4" customHeight="1" x14ac:dyDescent="0.3">
      <c r="A2257" s="2" t="s">
        <v>11269</v>
      </c>
      <c r="B2257" s="2" t="s">
        <v>11270</v>
      </c>
      <c r="C2257" s="2" t="s">
        <v>347</v>
      </c>
      <c r="D2257" s="2" t="s">
        <v>101</v>
      </c>
      <c r="E2257" s="2" t="s">
        <v>209</v>
      </c>
      <c r="F2257" s="2">
        <v>21</v>
      </c>
      <c r="G2257" s="2" t="s">
        <v>69</v>
      </c>
      <c r="H2257" s="2" t="s">
        <v>265</v>
      </c>
      <c r="I2257" s="2" t="s">
        <v>44</v>
      </c>
      <c r="J2257" s="3">
        <v>45300</v>
      </c>
      <c r="K2257" s="3"/>
      <c r="L2257" s="2" t="s">
        <v>40</v>
      </c>
      <c r="M2257" s="2" t="s">
        <v>71</v>
      </c>
      <c r="N2257" s="2" t="s">
        <v>137</v>
      </c>
      <c r="O2257" s="4">
        <v>747000</v>
      </c>
      <c r="P2257" s="4">
        <v>273700</v>
      </c>
      <c r="Q2257" s="4">
        <v>473300</v>
      </c>
      <c r="R2257" s="2">
        <v>24</v>
      </c>
      <c r="S2257" s="5">
        <v>8.17</v>
      </c>
      <c r="T2257" s="4">
        <v>22943.22</v>
      </c>
      <c r="U2257" s="2" t="s">
        <v>113</v>
      </c>
      <c r="V2257" s="2" t="s">
        <v>97</v>
      </c>
      <c r="W2257" s="4">
        <v>0</v>
      </c>
      <c r="X2257" s="4">
        <v>0</v>
      </c>
      <c r="Y2257" s="4">
        <v>550637.22</v>
      </c>
      <c r="Z2257" s="2">
        <v>0</v>
      </c>
      <c r="AA2257" s="2" t="s">
        <v>97</v>
      </c>
      <c r="AB2257" s="2" t="s">
        <v>15731</v>
      </c>
      <c r="AC2257" s="2" t="s">
        <v>106</v>
      </c>
      <c r="AD2257" s="2" t="s">
        <v>76</v>
      </c>
      <c r="AE2257" s="5">
        <v>63.36</v>
      </c>
      <c r="AF2257" s="2">
        <v>0</v>
      </c>
      <c r="AG2257" s="2" t="s">
        <v>97</v>
      </c>
      <c r="AH2257" s="2"/>
      <c r="AI2257" s="6" t="str">
        <f t="shared" si="105"/>
        <v>18-24</v>
      </c>
      <c r="AJ2257" s="11">
        <f>YEAR(tbl_LoanData[[#This Row],[Application Date]])</f>
        <v>2024</v>
      </c>
      <c r="AK2257" s="11" t="str">
        <f>TEXT(tbl_LoanData[[#This Row],[Application Date]],"MMMM")</f>
        <v>January</v>
      </c>
      <c r="AL2257" s="12">
        <f>DATE(YEAR(tbl_LoanData[[#This Row],[Application Date]]),MONTH(tbl_LoanData[[#This Row],[Application Date]]),1)</f>
        <v>45292</v>
      </c>
      <c r="AM2257" s="14">
        <f ca="1">IF(AND(tbl_LoanData[[#This Row],[Application Date]]&gt;=EOMONTH(TODAY(),-1)+1,tbl_LoanData[[#This Row],[Application Date]]&lt;=TODAY()),tbl_LoanData[[#This Row],[Loan Amount]],0)</f>
        <v>0</v>
      </c>
      <c r="AN2257" s="14">
        <f>tbl_LoanData[[#This Row],[Amount Paid]]-(Q2257-X2257)</f>
        <v>-473300</v>
      </c>
      <c r="AO2257" s="14">
        <f>IF(tbl_LoanData[[#This Row],[Application Status]]="Approved",1,0)</f>
        <v>0</v>
      </c>
      <c r="AP2257" s="22" t="str">
        <f t="shared" ca="1" si="106"/>
        <v/>
      </c>
      <c r="AQ2257" s="22" t="str">
        <f t="shared" ca="1" si="107"/>
        <v/>
      </c>
    </row>
    <row r="2258" spans="1:43" ht="14.4" customHeight="1" x14ac:dyDescent="0.3">
      <c r="A2258" s="2" t="s">
        <v>11313</v>
      </c>
      <c r="B2258" s="2" t="s">
        <v>11314</v>
      </c>
      <c r="C2258" s="2" t="s">
        <v>401</v>
      </c>
      <c r="D2258" s="2" t="s">
        <v>268</v>
      </c>
      <c r="E2258" s="2" t="s">
        <v>447</v>
      </c>
      <c r="F2258" s="2">
        <v>45</v>
      </c>
      <c r="G2258" s="2" t="s">
        <v>83</v>
      </c>
      <c r="H2258" s="2" t="s">
        <v>126</v>
      </c>
      <c r="I2258" s="2" t="s">
        <v>44</v>
      </c>
      <c r="J2258" s="3">
        <v>45298</v>
      </c>
      <c r="K2258" s="3">
        <v>45303</v>
      </c>
      <c r="L2258" s="2" t="s">
        <v>40</v>
      </c>
      <c r="M2258" s="2" t="s">
        <v>111</v>
      </c>
      <c r="N2258" s="2" t="s">
        <v>369</v>
      </c>
      <c r="O2258" s="4">
        <v>1458000</v>
      </c>
      <c r="P2258" s="4">
        <v>220700</v>
      </c>
      <c r="Q2258" s="4">
        <v>1237300</v>
      </c>
      <c r="R2258" s="2">
        <v>12</v>
      </c>
      <c r="S2258" s="5">
        <v>8.8000000000000007</v>
      </c>
      <c r="T2258" s="4">
        <v>112181.87</v>
      </c>
      <c r="U2258" s="2" t="s">
        <v>73</v>
      </c>
      <c r="V2258" s="2" t="s">
        <v>33</v>
      </c>
      <c r="W2258" s="4">
        <v>1346182.4</v>
      </c>
      <c r="X2258" s="4">
        <v>0</v>
      </c>
      <c r="Y2258" s="4">
        <v>1346182.4</v>
      </c>
      <c r="Z2258" s="2">
        <v>0</v>
      </c>
      <c r="AA2258" s="2" t="s">
        <v>56</v>
      </c>
      <c r="AB2258" s="2" t="s">
        <v>15727</v>
      </c>
      <c r="AC2258" s="2" t="s">
        <v>121</v>
      </c>
      <c r="AD2258" s="2" t="s">
        <v>76</v>
      </c>
      <c r="AE2258" s="5">
        <v>84.86</v>
      </c>
      <c r="AF2258" s="2">
        <v>0</v>
      </c>
      <c r="AG2258" s="2" t="s">
        <v>77</v>
      </c>
      <c r="AH2258" s="2">
        <v>5</v>
      </c>
      <c r="AI2258" s="6" t="str">
        <f t="shared" si="105"/>
        <v>45-54</v>
      </c>
      <c r="AJ2258" s="11">
        <f>YEAR(tbl_LoanData[[#This Row],[Application Date]])</f>
        <v>2024</v>
      </c>
      <c r="AK2258" s="11" t="str">
        <f>TEXT(tbl_LoanData[[#This Row],[Application Date]],"MMMM")</f>
        <v>January</v>
      </c>
      <c r="AL2258" s="12">
        <f>DATE(YEAR(tbl_LoanData[[#This Row],[Application Date]]),MONTH(tbl_LoanData[[#This Row],[Application Date]]),1)</f>
        <v>45292</v>
      </c>
      <c r="AM2258" s="14">
        <f ca="1">IF(AND(tbl_LoanData[[#This Row],[Application Date]]&gt;=EOMONTH(TODAY(),-1)+1,tbl_LoanData[[#This Row],[Application Date]]&lt;=TODAY()),tbl_LoanData[[#This Row],[Loan Amount]],0)</f>
        <v>0</v>
      </c>
      <c r="AN2258" s="14">
        <f>tbl_LoanData[[#This Row],[Amount Paid]]-(Q2258-X2258)</f>
        <v>108882.39999999991</v>
      </c>
      <c r="AO2258" s="14">
        <f>IF(tbl_LoanData[[#This Row],[Application Status]]="Approved",1,0)</f>
        <v>1</v>
      </c>
      <c r="AP2258" s="22" t="str">
        <f t="shared" ca="1" si="106"/>
        <v/>
      </c>
      <c r="AQ2258" s="22" t="str">
        <f t="shared" ca="1" si="107"/>
        <v/>
      </c>
    </row>
    <row r="2259" spans="1:43" ht="14.4" customHeight="1" x14ac:dyDescent="0.3">
      <c r="A2259" s="2" t="s">
        <v>11407</v>
      </c>
      <c r="B2259" s="2" t="s">
        <v>11408</v>
      </c>
      <c r="C2259" s="2" t="s">
        <v>338</v>
      </c>
      <c r="D2259" s="2" t="s">
        <v>176</v>
      </c>
      <c r="E2259" s="2" t="s">
        <v>117</v>
      </c>
      <c r="F2259" s="2">
        <v>60</v>
      </c>
      <c r="G2259" s="2" t="s">
        <v>83</v>
      </c>
      <c r="H2259" s="2" t="s">
        <v>265</v>
      </c>
      <c r="I2259" s="2" t="s">
        <v>44</v>
      </c>
      <c r="J2259" s="3">
        <v>45308</v>
      </c>
      <c r="K2259" s="3">
        <v>45315</v>
      </c>
      <c r="L2259" s="2" t="s">
        <v>40</v>
      </c>
      <c r="M2259" s="2" t="s">
        <v>111</v>
      </c>
      <c r="N2259" s="2" t="s">
        <v>369</v>
      </c>
      <c r="O2259" s="4">
        <v>734000</v>
      </c>
      <c r="P2259" s="4">
        <v>198100</v>
      </c>
      <c r="Q2259" s="4">
        <v>535900</v>
      </c>
      <c r="R2259" s="2">
        <v>36</v>
      </c>
      <c r="S2259" s="5">
        <v>10.8</v>
      </c>
      <c r="T2259" s="4">
        <v>19709.21</v>
      </c>
      <c r="U2259" s="2" t="s">
        <v>73</v>
      </c>
      <c r="V2259" s="2" t="s">
        <v>74</v>
      </c>
      <c r="W2259" s="4">
        <v>610985.51</v>
      </c>
      <c r="X2259" s="4">
        <v>98546.09</v>
      </c>
      <c r="Y2259" s="4">
        <v>709531.6</v>
      </c>
      <c r="Z2259" s="2">
        <v>0</v>
      </c>
      <c r="AA2259" s="2" t="s">
        <v>56</v>
      </c>
      <c r="AB2259" s="2" t="s">
        <v>15730</v>
      </c>
      <c r="AC2259" s="2" t="s">
        <v>106</v>
      </c>
      <c r="AD2259" s="2" t="s">
        <v>76</v>
      </c>
      <c r="AE2259" s="5">
        <v>73.010000000000005</v>
      </c>
      <c r="AF2259" s="2">
        <v>0</v>
      </c>
      <c r="AG2259" s="2" t="s">
        <v>77</v>
      </c>
      <c r="AH2259" s="2">
        <v>7</v>
      </c>
      <c r="AI2259" s="6" t="str">
        <f t="shared" si="105"/>
        <v>55-64</v>
      </c>
      <c r="AJ2259" s="11">
        <f>YEAR(tbl_LoanData[[#This Row],[Application Date]])</f>
        <v>2024</v>
      </c>
      <c r="AK2259" s="11" t="str">
        <f>TEXT(tbl_LoanData[[#This Row],[Application Date]],"MMMM")</f>
        <v>January</v>
      </c>
      <c r="AL2259" s="12">
        <f>DATE(YEAR(tbl_LoanData[[#This Row],[Application Date]]),MONTH(tbl_LoanData[[#This Row],[Application Date]]),1)</f>
        <v>45292</v>
      </c>
      <c r="AM2259" s="14">
        <f ca="1">IF(AND(tbl_LoanData[[#This Row],[Application Date]]&gt;=EOMONTH(TODAY(),-1)+1,tbl_LoanData[[#This Row],[Application Date]]&lt;=TODAY()),tbl_LoanData[[#This Row],[Loan Amount]],0)</f>
        <v>0</v>
      </c>
      <c r="AN2259" s="14">
        <f>tbl_LoanData[[#This Row],[Amount Paid]]-(Q2259-X2259)</f>
        <v>173631.59999999998</v>
      </c>
      <c r="AO2259" s="14">
        <f>IF(tbl_LoanData[[#This Row],[Application Status]]="Approved",1,0)</f>
        <v>1</v>
      </c>
      <c r="AP2259" s="22" t="str">
        <f t="shared" ca="1" si="106"/>
        <v/>
      </c>
      <c r="AQ2259" s="22" t="str">
        <f t="shared" ca="1" si="107"/>
        <v/>
      </c>
    </row>
    <row r="2260" spans="1:43" ht="14.4" customHeight="1" x14ac:dyDescent="0.3">
      <c r="A2260" s="2" t="s">
        <v>11661</v>
      </c>
      <c r="B2260" s="2" t="s">
        <v>11662</v>
      </c>
      <c r="C2260" s="2" t="s">
        <v>216</v>
      </c>
      <c r="D2260" s="2" t="s">
        <v>268</v>
      </c>
      <c r="E2260" s="2" t="s">
        <v>255</v>
      </c>
      <c r="F2260" s="2">
        <v>38</v>
      </c>
      <c r="G2260" s="2" t="s">
        <v>83</v>
      </c>
      <c r="H2260" s="2" t="s">
        <v>269</v>
      </c>
      <c r="I2260" s="2" t="s">
        <v>46</v>
      </c>
      <c r="J2260" s="3">
        <v>45296</v>
      </c>
      <c r="K2260" s="3"/>
      <c r="L2260" s="2" t="s">
        <v>39</v>
      </c>
      <c r="M2260" s="2" t="s">
        <v>157</v>
      </c>
      <c r="N2260" s="2" t="s">
        <v>359</v>
      </c>
      <c r="O2260" s="4">
        <v>2233000</v>
      </c>
      <c r="P2260" s="4">
        <v>546600</v>
      </c>
      <c r="Q2260" s="4">
        <v>1686400</v>
      </c>
      <c r="R2260" s="2">
        <v>18</v>
      </c>
      <c r="S2260" s="5">
        <v>9.0500000000000007</v>
      </c>
      <c r="T2260" s="4">
        <v>106407.16</v>
      </c>
      <c r="U2260" s="2" t="s">
        <v>113</v>
      </c>
      <c r="V2260" s="2" t="s">
        <v>97</v>
      </c>
      <c r="W2260" s="4">
        <v>0</v>
      </c>
      <c r="X2260" s="4">
        <v>0</v>
      </c>
      <c r="Y2260" s="4">
        <v>1915328.8</v>
      </c>
      <c r="Z2260" s="2">
        <v>0</v>
      </c>
      <c r="AA2260" s="2" t="s">
        <v>97</v>
      </c>
      <c r="AB2260" s="2" t="s">
        <v>15730</v>
      </c>
      <c r="AC2260" s="2" t="s">
        <v>138</v>
      </c>
      <c r="AD2260" s="2" t="s">
        <v>76</v>
      </c>
      <c r="AE2260" s="5">
        <v>75.52</v>
      </c>
      <c r="AF2260" s="2">
        <v>0</v>
      </c>
      <c r="AG2260" s="2" t="s">
        <v>97</v>
      </c>
      <c r="AH2260" s="2"/>
      <c r="AI2260" s="6" t="str">
        <f t="shared" si="105"/>
        <v>35-44</v>
      </c>
      <c r="AJ2260" s="11">
        <f>YEAR(tbl_LoanData[[#This Row],[Application Date]])</f>
        <v>2024</v>
      </c>
      <c r="AK2260" s="11" t="str">
        <f>TEXT(tbl_LoanData[[#This Row],[Application Date]],"MMMM")</f>
        <v>January</v>
      </c>
      <c r="AL2260" s="12">
        <f>DATE(YEAR(tbl_LoanData[[#This Row],[Application Date]]),MONTH(tbl_LoanData[[#This Row],[Application Date]]),1)</f>
        <v>45292</v>
      </c>
      <c r="AM2260" s="14">
        <f ca="1">IF(AND(tbl_LoanData[[#This Row],[Application Date]]&gt;=EOMONTH(TODAY(),-1)+1,tbl_LoanData[[#This Row],[Application Date]]&lt;=TODAY()),tbl_LoanData[[#This Row],[Loan Amount]],0)</f>
        <v>0</v>
      </c>
      <c r="AN2260" s="14">
        <f>tbl_LoanData[[#This Row],[Amount Paid]]-(Q2260-X2260)</f>
        <v>-1686400</v>
      </c>
      <c r="AO2260" s="14">
        <f>IF(tbl_LoanData[[#This Row],[Application Status]]="Approved",1,0)</f>
        <v>0</v>
      </c>
      <c r="AP2260" s="22" t="str">
        <f t="shared" ca="1" si="106"/>
        <v/>
      </c>
      <c r="AQ2260" s="22" t="str">
        <f t="shared" ca="1" si="107"/>
        <v/>
      </c>
    </row>
    <row r="2261" spans="1:43" ht="14.4" customHeight="1" x14ac:dyDescent="0.3">
      <c r="A2261" s="2" t="s">
        <v>11769</v>
      </c>
      <c r="B2261" s="2" t="s">
        <v>11770</v>
      </c>
      <c r="C2261" s="2" t="s">
        <v>668</v>
      </c>
      <c r="D2261" s="2" t="s">
        <v>176</v>
      </c>
      <c r="E2261" s="2" t="s">
        <v>101</v>
      </c>
      <c r="F2261" s="2">
        <v>34</v>
      </c>
      <c r="G2261" s="2" t="s">
        <v>69</v>
      </c>
      <c r="H2261" s="2" t="s">
        <v>110</v>
      </c>
      <c r="I2261" s="2" t="s">
        <v>46</v>
      </c>
      <c r="J2261" s="3">
        <v>45318</v>
      </c>
      <c r="K2261" s="3">
        <v>45323</v>
      </c>
      <c r="L2261" s="2" t="s">
        <v>38</v>
      </c>
      <c r="M2261" s="2" t="s">
        <v>127</v>
      </c>
      <c r="N2261" s="2" t="s">
        <v>128</v>
      </c>
      <c r="O2261" s="4">
        <v>1797000</v>
      </c>
      <c r="P2261" s="4">
        <v>201900</v>
      </c>
      <c r="Q2261" s="4">
        <v>1595100</v>
      </c>
      <c r="R2261" s="2">
        <v>36</v>
      </c>
      <c r="S2261" s="5">
        <v>7.69</v>
      </c>
      <c r="T2261" s="4">
        <v>54530.27</v>
      </c>
      <c r="U2261" s="2" t="s">
        <v>73</v>
      </c>
      <c r="V2261" s="2" t="s">
        <v>74</v>
      </c>
      <c r="W2261" s="4">
        <v>1635908.1</v>
      </c>
      <c r="X2261" s="4">
        <v>327181.46999999997</v>
      </c>
      <c r="Y2261" s="4">
        <v>1963089.57</v>
      </c>
      <c r="Z2261" s="2">
        <v>0</v>
      </c>
      <c r="AA2261" s="2" t="s">
        <v>56</v>
      </c>
      <c r="AB2261" s="2" t="s">
        <v>15732</v>
      </c>
      <c r="AC2261" s="2" t="s">
        <v>87</v>
      </c>
      <c r="AD2261" s="2" t="s">
        <v>76</v>
      </c>
      <c r="AE2261" s="5">
        <v>88.76</v>
      </c>
      <c r="AF2261" s="2">
        <v>0</v>
      </c>
      <c r="AG2261" s="2" t="s">
        <v>77</v>
      </c>
      <c r="AH2261" s="2">
        <v>5</v>
      </c>
      <c r="AI2261" s="6" t="str">
        <f t="shared" si="105"/>
        <v>25-34</v>
      </c>
      <c r="AJ2261" s="11">
        <f>YEAR(tbl_LoanData[[#This Row],[Application Date]])</f>
        <v>2024</v>
      </c>
      <c r="AK2261" s="11" t="str">
        <f>TEXT(tbl_LoanData[[#This Row],[Application Date]],"MMMM")</f>
        <v>January</v>
      </c>
      <c r="AL2261" s="12">
        <f>DATE(YEAR(tbl_LoanData[[#This Row],[Application Date]]),MONTH(tbl_LoanData[[#This Row],[Application Date]]),1)</f>
        <v>45292</v>
      </c>
      <c r="AM2261" s="14">
        <f ca="1">IF(AND(tbl_LoanData[[#This Row],[Application Date]]&gt;=EOMONTH(TODAY(),-1)+1,tbl_LoanData[[#This Row],[Application Date]]&lt;=TODAY()),tbl_LoanData[[#This Row],[Loan Amount]],0)</f>
        <v>0</v>
      </c>
      <c r="AN2261" s="14">
        <f>tbl_LoanData[[#This Row],[Amount Paid]]-(Q2261-X2261)</f>
        <v>367989.57000000007</v>
      </c>
      <c r="AO2261" s="14">
        <f>IF(tbl_LoanData[[#This Row],[Application Status]]="Approved",1,0)</f>
        <v>1</v>
      </c>
      <c r="AP2261" s="22" t="str">
        <f t="shared" ca="1" si="106"/>
        <v/>
      </c>
      <c r="AQ2261" s="22" t="str">
        <f t="shared" ca="1" si="107"/>
        <v/>
      </c>
    </row>
    <row r="2262" spans="1:43" ht="14.4" customHeight="1" x14ac:dyDescent="0.3">
      <c r="A2262" s="2" t="s">
        <v>11847</v>
      </c>
      <c r="B2262" s="2" t="s">
        <v>11848</v>
      </c>
      <c r="C2262" s="2" t="s">
        <v>599</v>
      </c>
      <c r="D2262" s="2" t="s">
        <v>204</v>
      </c>
      <c r="E2262" s="2" t="s">
        <v>150</v>
      </c>
      <c r="F2262" s="2">
        <v>26</v>
      </c>
      <c r="G2262" s="2" t="s">
        <v>83</v>
      </c>
      <c r="H2262" s="2" t="s">
        <v>103</v>
      </c>
      <c r="I2262" s="2" t="s">
        <v>43</v>
      </c>
      <c r="J2262" s="3">
        <v>45317</v>
      </c>
      <c r="K2262" s="3">
        <v>45335</v>
      </c>
      <c r="L2262" s="2" t="s">
        <v>38</v>
      </c>
      <c r="M2262" s="2" t="s">
        <v>127</v>
      </c>
      <c r="N2262" s="2" t="s">
        <v>128</v>
      </c>
      <c r="O2262" s="4">
        <v>1073000</v>
      </c>
      <c r="P2262" s="4">
        <v>268000</v>
      </c>
      <c r="Q2262" s="4">
        <v>805000</v>
      </c>
      <c r="R2262" s="2">
        <v>60</v>
      </c>
      <c r="S2262" s="5">
        <v>7.24</v>
      </c>
      <c r="T2262" s="4">
        <v>18273.5</v>
      </c>
      <c r="U2262" s="2" t="s">
        <v>73</v>
      </c>
      <c r="V2262" s="2" t="s">
        <v>74</v>
      </c>
      <c r="W2262" s="4">
        <v>548205</v>
      </c>
      <c r="X2262" s="4">
        <v>548205</v>
      </c>
      <c r="Y2262" s="4">
        <v>1096410</v>
      </c>
      <c r="Z2262" s="2">
        <v>0</v>
      </c>
      <c r="AA2262" s="2" t="s">
        <v>56</v>
      </c>
      <c r="AB2262" s="2" t="s">
        <v>15732</v>
      </c>
      <c r="AC2262" s="2" t="s">
        <v>87</v>
      </c>
      <c r="AD2262" s="2" t="s">
        <v>76</v>
      </c>
      <c r="AE2262" s="5">
        <v>75.02</v>
      </c>
      <c r="AF2262" s="2">
        <v>0</v>
      </c>
      <c r="AG2262" s="2" t="s">
        <v>77</v>
      </c>
      <c r="AH2262" s="2">
        <v>18</v>
      </c>
      <c r="AI2262" s="6" t="str">
        <f t="shared" si="105"/>
        <v>25-34</v>
      </c>
      <c r="AJ2262" s="11">
        <f>YEAR(tbl_LoanData[[#This Row],[Application Date]])</f>
        <v>2024</v>
      </c>
      <c r="AK2262" s="11" t="str">
        <f>TEXT(tbl_LoanData[[#This Row],[Application Date]],"MMMM")</f>
        <v>January</v>
      </c>
      <c r="AL2262" s="12">
        <f>DATE(YEAR(tbl_LoanData[[#This Row],[Application Date]]),MONTH(tbl_LoanData[[#This Row],[Application Date]]),1)</f>
        <v>45292</v>
      </c>
      <c r="AM2262" s="14">
        <f ca="1">IF(AND(tbl_LoanData[[#This Row],[Application Date]]&gt;=EOMONTH(TODAY(),-1)+1,tbl_LoanData[[#This Row],[Application Date]]&lt;=TODAY()),tbl_LoanData[[#This Row],[Loan Amount]],0)</f>
        <v>0</v>
      </c>
      <c r="AN2262" s="14">
        <f>tbl_LoanData[[#This Row],[Amount Paid]]-(Q2262-X2262)</f>
        <v>291410</v>
      </c>
      <c r="AO2262" s="14">
        <f>IF(tbl_LoanData[[#This Row],[Application Status]]="Approved",1,0)</f>
        <v>1</v>
      </c>
      <c r="AP2262" s="22" t="str">
        <f t="shared" ca="1" si="106"/>
        <v/>
      </c>
      <c r="AQ2262" s="22" t="str">
        <f t="shared" ca="1" si="107"/>
        <v/>
      </c>
    </row>
    <row r="2263" spans="1:43" ht="14.4" customHeight="1" x14ac:dyDescent="0.3">
      <c r="A2263" s="2" t="s">
        <v>11897</v>
      </c>
      <c r="B2263" s="2" t="s">
        <v>11898</v>
      </c>
      <c r="C2263" s="2" t="s">
        <v>712</v>
      </c>
      <c r="D2263" s="2" t="s">
        <v>82</v>
      </c>
      <c r="E2263" s="2" t="s">
        <v>135</v>
      </c>
      <c r="F2263" s="2">
        <v>36</v>
      </c>
      <c r="G2263" s="2" t="s">
        <v>83</v>
      </c>
      <c r="H2263" s="2" t="s">
        <v>516</v>
      </c>
      <c r="I2263" s="2" t="s">
        <v>53</v>
      </c>
      <c r="J2263" s="3">
        <v>45322</v>
      </c>
      <c r="K2263" s="3">
        <v>45337</v>
      </c>
      <c r="L2263" s="2" t="s">
        <v>36</v>
      </c>
      <c r="M2263" s="2" t="s">
        <v>104</v>
      </c>
      <c r="N2263" s="2" t="s">
        <v>105</v>
      </c>
      <c r="O2263" s="4">
        <v>1711000</v>
      </c>
      <c r="P2263" s="4">
        <v>669400</v>
      </c>
      <c r="Q2263" s="4">
        <v>1041600</v>
      </c>
      <c r="R2263" s="2">
        <v>36</v>
      </c>
      <c r="S2263" s="5">
        <v>9.24</v>
      </c>
      <c r="T2263" s="4">
        <v>36953.65</v>
      </c>
      <c r="U2263" s="2" t="s">
        <v>73</v>
      </c>
      <c r="V2263" s="2" t="s">
        <v>74</v>
      </c>
      <c r="W2263" s="4">
        <v>1108609.5</v>
      </c>
      <c r="X2263" s="4">
        <v>221722.02</v>
      </c>
      <c r="Y2263" s="4">
        <v>1330331.52</v>
      </c>
      <c r="Z2263" s="2">
        <v>0</v>
      </c>
      <c r="AA2263" s="2" t="s">
        <v>56</v>
      </c>
      <c r="AB2263" s="2" t="s">
        <v>15731</v>
      </c>
      <c r="AC2263" s="2" t="s">
        <v>75</v>
      </c>
      <c r="AD2263" s="2" t="s">
        <v>76</v>
      </c>
      <c r="AE2263" s="5">
        <v>60.88</v>
      </c>
      <c r="AF2263" s="2">
        <v>0</v>
      </c>
      <c r="AG2263" s="2" t="s">
        <v>77</v>
      </c>
      <c r="AH2263" s="2">
        <v>15</v>
      </c>
      <c r="AI2263" s="6" t="str">
        <f t="shared" si="105"/>
        <v>35-44</v>
      </c>
      <c r="AJ2263" s="11">
        <f>YEAR(tbl_LoanData[[#This Row],[Application Date]])</f>
        <v>2024</v>
      </c>
      <c r="AK2263" s="11" t="str">
        <f>TEXT(tbl_LoanData[[#This Row],[Application Date]],"MMMM")</f>
        <v>January</v>
      </c>
      <c r="AL2263" s="12">
        <f>DATE(YEAR(tbl_LoanData[[#This Row],[Application Date]]),MONTH(tbl_LoanData[[#This Row],[Application Date]]),1)</f>
        <v>45292</v>
      </c>
      <c r="AM2263" s="14">
        <f ca="1">IF(AND(tbl_LoanData[[#This Row],[Application Date]]&gt;=EOMONTH(TODAY(),-1)+1,tbl_LoanData[[#This Row],[Application Date]]&lt;=TODAY()),tbl_LoanData[[#This Row],[Loan Amount]],0)</f>
        <v>0</v>
      </c>
      <c r="AN2263" s="14">
        <f>tbl_LoanData[[#This Row],[Amount Paid]]-(Q2263-X2263)</f>
        <v>288731.52000000002</v>
      </c>
      <c r="AO2263" s="14">
        <f>IF(tbl_LoanData[[#This Row],[Application Status]]="Approved",1,0)</f>
        <v>1</v>
      </c>
      <c r="AP2263" s="22" t="str">
        <f t="shared" ca="1" si="106"/>
        <v/>
      </c>
      <c r="AQ2263" s="22" t="str">
        <f t="shared" ca="1" si="107"/>
        <v/>
      </c>
    </row>
    <row r="2264" spans="1:43" ht="14.4" customHeight="1" x14ac:dyDescent="0.3">
      <c r="A2264" s="2" t="s">
        <v>11979</v>
      </c>
      <c r="B2264" s="2" t="s">
        <v>11980</v>
      </c>
      <c r="C2264" s="2" t="s">
        <v>335</v>
      </c>
      <c r="D2264" s="2" t="s">
        <v>176</v>
      </c>
      <c r="E2264" s="2" t="s">
        <v>101</v>
      </c>
      <c r="F2264" s="2">
        <v>47</v>
      </c>
      <c r="G2264" s="2" t="s">
        <v>83</v>
      </c>
      <c r="H2264" s="2" t="s">
        <v>191</v>
      </c>
      <c r="I2264" s="2" t="s">
        <v>51</v>
      </c>
      <c r="J2264" s="3">
        <v>45297</v>
      </c>
      <c r="K2264" s="3">
        <v>45307</v>
      </c>
      <c r="L2264" s="2" t="s">
        <v>40</v>
      </c>
      <c r="M2264" s="2" t="s">
        <v>94</v>
      </c>
      <c r="N2264" s="2" t="s">
        <v>4</v>
      </c>
      <c r="O2264" s="4">
        <v>778000</v>
      </c>
      <c r="P2264" s="4">
        <v>298800</v>
      </c>
      <c r="Q2264" s="4">
        <v>479200</v>
      </c>
      <c r="R2264" s="2">
        <v>24</v>
      </c>
      <c r="S2264" s="5">
        <v>8.1999999999999993</v>
      </c>
      <c r="T2264" s="4">
        <v>23241.200000000001</v>
      </c>
      <c r="U2264" s="2" t="s">
        <v>73</v>
      </c>
      <c r="V2264" s="2" t="s">
        <v>33</v>
      </c>
      <c r="W2264" s="4">
        <v>557788.80000000005</v>
      </c>
      <c r="X2264" s="4">
        <v>0</v>
      </c>
      <c r="Y2264" s="4">
        <v>557788.80000000005</v>
      </c>
      <c r="Z2264" s="2">
        <v>0</v>
      </c>
      <c r="AA2264" s="2" t="s">
        <v>56</v>
      </c>
      <c r="AB2264" s="2" t="s">
        <v>15733</v>
      </c>
      <c r="AC2264" s="2" t="s">
        <v>360</v>
      </c>
      <c r="AD2264" s="2" t="s">
        <v>76</v>
      </c>
      <c r="AE2264" s="5">
        <v>61.59</v>
      </c>
      <c r="AF2264" s="2">
        <v>0</v>
      </c>
      <c r="AG2264" s="2" t="s">
        <v>77</v>
      </c>
      <c r="AH2264" s="2">
        <v>10</v>
      </c>
      <c r="AI2264" s="6" t="str">
        <f t="shared" si="105"/>
        <v>45-54</v>
      </c>
      <c r="AJ2264" s="11">
        <f>YEAR(tbl_LoanData[[#This Row],[Application Date]])</f>
        <v>2024</v>
      </c>
      <c r="AK2264" s="11" t="str">
        <f>TEXT(tbl_LoanData[[#This Row],[Application Date]],"MMMM")</f>
        <v>January</v>
      </c>
      <c r="AL2264" s="12">
        <f>DATE(YEAR(tbl_LoanData[[#This Row],[Application Date]]),MONTH(tbl_LoanData[[#This Row],[Application Date]]),1)</f>
        <v>45292</v>
      </c>
      <c r="AM2264" s="14">
        <f ca="1">IF(AND(tbl_LoanData[[#This Row],[Application Date]]&gt;=EOMONTH(TODAY(),-1)+1,tbl_LoanData[[#This Row],[Application Date]]&lt;=TODAY()),tbl_LoanData[[#This Row],[Loan Amount]],0)</f>
        <v>0</v>
      </c>
      <c r="AN2264" s="14">
        <f>tbl_LoanData[[#This Row],[Amount Paid]]-(Q2264-X2264)</f>
        <v>78588.800000000047</v>
      </c>
      <c r="AO2264" s="14">
        <f>IF(tbl_LoanData[[#This Row],[Application Status]]="Approved",1,0)</f>
        <v>1</v>
      </c>
      <c r="AP2264" s="22" t="str">
        <f t="shared" ca="1" si="106"/>
        <v/>
      </c>
      <c r="AQ2264" s="22" t="str">
        <f t="shared" ca="1" si="107"/>
        <v/>
      </c>
    </row>
    <row r="2265" spans="1:43" ht="14.4" customHeight="1" x14ac:dyDescent="0.3">
      <c r="A2265" s="2" t="s">
        <v>12117</v>
      </c>
      <c r="B2265" s="2" t="s">
        <v>12118</v>
      </c>
      <c r="C2265" s="2" t="s">
        <v>277</v>
      </c>
      <c r="D2265" s="2" t="s">
        <v>117</v>
      </c>
      <c r="E2265" s="2" t="s">
        <v>91</v>
      </c>
      <c r="F2265" s="2">
        <v>29</v>
      </c>
      <c r="G2265" s="2" t="s">
        <v>83</v>
      </c>
      <c r="H2265" s="2" t="s">
        <v>224</v>
      </c>
      <c r="I2265" s="2" t="s">
        <v>54</v>
      </c>
      <c r="J2265" s="3">
        <v>45313</v>
      </c>
      <c r="K2265" s="3"/>
      <c r="L2265" s="2" t="s">
        <v>38</v>
      </c>
      <c r="M2265" s="2" t="s">
        <v>71</v>
      </c>
      <c r="N2265" s="2" t="s">
        <v>589</v>
      </c>
      <c r="O2265" s="4">
        <v>1382000</v>
      </c>
      <c r="P2265" s="4">
        <v>193000</v>
      </c>
      <c r="Q2265" s="4">
        <v>1189000</v>
      </c>
      <c r="R2265" s="2">
        <v>12</v>
      </c>
      <c r="S2265" s="5">
        <v>13.78</v>
      </c>
      <c r="T2265" s="4">
        <v>112737.02</v>
      </c>
      <c r="U2265" s="2" t="s">
        <v>96</v>
      </c>
      <c r="V2265" s="2" t="s">
        <v>97</v>
      </c>
      <c r="W2265" s="4">
        <v>0</v>
      </c>
      <c r="X2265" s="4">
        <v>0</v>
      </c>
      <c r="Y2265" s="4">
        <v>1352844.2</v>
      </c>
      <c r="Z2265" s="2">
        <v>0</v>
      </c>
      <c r="AA2265" s="2" t="s">
        <v>97</v>
      </c>
      <c r="AB2265" s="2" t="s">
        <v>15732</v>
      </c>
      <c r="AC2265" s="2" t="s">
        <v>75</v>
      </c>
      <c r="AD2265" s="2" t="s">
        <v>76</v>
      </c>
      <c r="AE2265" s="5">
        <v>86.03</v>
      </c>
      <c r="AF2265" s="2">
        <v>0</v>
      </c>
      <c r="AG2265" s="2" t="s">
        <v>97</v>
      </c>
      <c r="AH2265" s="2"/>
      <c r="AI2265" s="6" t="str">
        <f t="shared" si="105"/>
        <v>25-34</v>
      </c>
      <c r="AJ2265" s="11">
        <f>YEAR(tbl_LoanData[[#This Row],[Application Date]])</f>
        <v>2024</v>
      </c>
      <c r="AK2265" s="11" t="str">
        <f>TEXT(tbl_LoanData[[#This Row],[Application Date]],"MMMM")</f>
        <v>January</v>
      </c>
      <c r="AL2265" s="12">
        <f>DATE(YEAR(tbl_LoanData[[#This Row],[Application Date]]),MONTH(tbl_LoanData[[#This Row],[Application Date]]),1)</f>
        <v>45292</v>
      </c>
      <c r="AM2265" s="14">
        <f ca="1">IF(AND(tbl_LoanData[[#This Row],[Application Date]]&gt;=EOMONTH(TODAY(),-1)+1,tbl_LoanData[[#This Row],[Application Date]]&lt;=TODAY()),tbl_LoanData[[#This Row],[Loan Amount]],0)</f>
        <v>0</v>
      </c>
      <c r="AN2265" s="14">
        <f>tbl_LoanData[[#This Row],[Amount Paid]]-(Q2265-X2265)</f>
        <v>-1189000</v>
      </c>
      <c r="AO2265" s="14">
        <f>IF(tbl_LoanData[[#This Row],[Application Status]]="Approved",1,0)</f>
        <v>0</v>
      </c>
      <c r="AP2265" s="22" t="str">
        <f t="shared" ca="1" si="106"/>
        <v/>
      </c>
      <c r="AQ2265" s="22" t="str">
        <f t="shared" ca="1" si="107"/>
        <v/>
      </c>
    </row>
    <row r="2266" spans="1:43" x14ac:dyDescent="0.3">
      <c r="A2266" s="2" t="s">
        <v>12223</v>
      </c>
      <c r="B2266" s="2" t="s">
        <v>12224</v>
      </c>
      <c r="C2266" s="2" t="s">
        <v>682</v>
      </c>
      <c r="D2266" s="2" t="s">
        <v>311</v>
      </c>
      <c r="E2266" s="2" t="s">
        <v>255</v>
      </c>
      <c r="F2266" s="2">
        <v>64</v>
      </c>
      <c r="G2266" s="2" t="s">
        <v>69</v>
      </c>
      <c r="H2266" s="2" t="s">
        <v>110</v>
      </c>
      <c r="I2266" s="2" t="s">
        <v>46</v>
      </c>
      <c r="J2266" s="3">
        <v>45296</v>
      </c>
      <c r="K2266" s="3">
        <v>45310</v>
      </c>
      <c r="L2266" s="2" t="s">
        <v>36</v>
      </c>
      <c r="M2266" s="2" t="s">
        <v>85</v>
      </c>
      <c r="N2266" s="2" t="s">
        <v>344</v>
      </c>
      <c r="O2266" s="4">
        <v>1462000</v>
      </c>
      <c r="P2266" s="4">
        <v>526600</v>
      </c>
      <c r="Q2266" s="4">
        <v>935400</v>
      </c>
      <c r="R2266" s="2">
        <v>48</v>
      </c>
      <c r="S2266" s="5">
        <v>10.16</v>
      </c>
      <c r="T2266" s="4">
        <v>27407.22</v>
      </c>
      <c r="U2266" s="2" t="s">
        <v>73</v>
      </c>
      <c r="V2266" s="2" t="s">
        <v>74</v>
      </c>
      <c r="W2266" s="4">
        <v>849623.82</v>
      </c>
      <c r="X2266" s="4">
        <v>465922.74</v>
      </c>
      <c r="Y2266" s="4">
        <v>1315546.56</v>
      </c>
      <c r="Z2266" s="2">
        <v>0</v>
      </c>
      <c r="AA2266" s="2" t="s">
        <v>56</v>
      </c>
      <c r="AB2266" s="2" t="s">
        <v>15736</v>
      </c>
      <c r="AC2266" s="2" t="s">
        <v>87</v>
      </c>
      <c r="AD2266" s="2" t="s">
        <v>76</v>
      </c>
      <c r="AE2266" s="5">
        <v>63.98</v>
      </c>
      <c r="AF2266" s="2">
        <v>0</v>
      </c>
      <c r="AG2266" s="2" t="s">
        <v>77</v>
      </c>
      <c r="AH2266" s="2">
        <v>14</v>
      </c>
      <c r="AI2266" s="6" t="str">
        <f t="shared" si="105"/>
        <v>55-64</v>
      </c>
      <c r="AJ2266" s="11">
        <f>YEAR(tbl_LoanData[[#This Row],[Application Date]])</f>
        <v>2024</v>
      </c>
      <c r="AK2266" s="11" t="str">
        <f>TEXT(tbl_LoanData[[#This Row],[Application Date]],"MMMM")</f>
        <v>January</v>
      </c>
      <c r="AL2266" s="12">
        <f>DATE(YEAR(tbl_LoanData[[#This Row],[Application Date]]),MONTH(tbl_LoanData[[#This Row],[Application Date]]),1)</f>
        <v>45292</v>
      </c>
      <c r="AM2266" s="14">
        <f ca="1">IF(AND(tbl_LoanData[[#This Row],[Application Date]]&gt;=EOMONTH(TODAY(),-1)+1,tbl_LoanData[[#This Row],[Application Date]]&lt;=TODAY()),tbl_LoanData[[#This Row],[Loan Amount]],0)</f>
        <v>0</v>
      </c>
      <c r="AN2266" s="14">
        <f>tbl_LoanData[[#This Row],[Amount Paid]]-(Q2266-X2266)</f>
        <v>380146.55999999994</v>
      </c>
      <c r="AO2266" s="14">
        <f>IF(tbl_LoanData[[#This Row],[Application Status]]="Approved",1,0)</f>
        <v>1</v>
      </c>
      <c r="AP2266" s="22" t="str">
        <f t="shared" ca="1" si="106"/>
        <v/>
      </c>
      <c r="AQ2266" s="22" t="str">
        <f t="shared" ca="1" si="107"/>
        <v/>
      </c>
    </row>
    <row r="2267" spans="1:43" x14ac:dyDescent="0.3">
      <c r="A2267" s="2" t="s">
        <v>12257</v>
      </c>
      <c r="B2267" s="2" t="s">
        <v>12258</v>
      </c>
      <c r="C2267" s="2" t="s">
        <v>356</v>
      </c>
      <c r="D2267" s="2" t="s">
        <v>182</v>
      </c>
      <c r="E2267" s="2" t="s">
        <v>293</v>
      </c>
      <c r="F2267" s="2">
        <v>63</v>
      </c>
      <c r="G2267" s="2" t="s">
        <v>69</v>
      </c>
      <c r="H2267" s="2" t="s">
        <v>228</v>
      </c>
      <c r="I2267" s="2" t="s">
        <v>43</v>
      </c>
      <c r="J2267" s="3">
        <v>45294</v>
      </c>
      <c r="K2267" s="3"/>
      <c r="L2267" s="2" t="s">
        <v>36</v>
      </c>
      <c r="M2267" s="2" t="s">
        <v>85</v>
      </c>
      <c r="N2267" s="2" t="s">
        <v>671</v>
      </c>
      <c r="O2267" s="4">
        <v>1852000</v>
      </c>
      <c r="P2267" s="4">
        <v>699600</v>
      </c>
      <c r="Q2267" s="4">
        <v>1152400</v>
      </c>
      <c r="R2267" s="2">
        <v>48</v>
      </c>
      <c r="S2267" s="5">
        <v>10.95</v>
      </c>
      <c r="T2267" s="4">
        <v>34523.980000000003</v>
      </c>
      <c r="U2267" s="2" t="s">
        <v>113</v>
      </c>
      <c r="V2267" s="2" t="s">
        <v>97</v>
      </c>
      <c r="W2267" s="4">
        <v>0</v>
      </c>
      <c r="X2267" s="4">
        <v>0</v>
      </c>
      <c r="Y2267" s="4">
        <v>1657151.2</v>
      </c>
      <c r="Z2267" s="2">
        <v>0</v>
      </c>
      <c r="AA2267" s="2" t="s">
        <v>97</v>
      </c>
      <c r="AB2267" s="2" t="s">
        <v>15728</v>
      </c>
      <c r="AC2267" s="2" t="s">
        <v>146</v>
      </c>
      <c r="AD2267" s="2" t="s">
        <v>76</v>
      </c>
      <c r="AE2267" s="5">
        <v>62.22</v>
      </c>
      <c r="AF2267" s="2">
        <v>0</v>
      </c>
      <c r="AG2267" s="2" t="s">
        <v>97</v>
      </c>
      <c r="AH2267" s="2"/>
      <c r="AI2267" s="6" t="str">
        <f t="shared" si="105"/>
        <v>55-64</v>
      </c>
      <c r="AJ2267" s="11">
        <f>YEAR(tbl_LoanData[[#This Row],[Application Date]])</f>
        <v>2024</v>
      </c>
      <c r="AK2267" s="11" t="str">
        <f>TEXT(tbl_LoanData[[#This Row],[Application Date]],"MMMM")</f>
        <v>January</v>
      </c>
      <c r="AL2267" s="12">
        <f>DATE(YEAR(tbl_LoanData[[#This Row],[Application Date]]),MONTH(tbl_LoanData[[#This Row],[Application Date]]),1)</f>
        <v>45292</v>
      </c>
      <c r="AM2267" s="14">
        <f ca="1">IF(AND(tbl_LoanData[[#This Row],[Application Date]]&gt;=EOMONTH(TODAY(),-1)+1,tbl_LoanData[[#This Row],[Application Date]]&lt;=TODAY()),tbl_LoanData[[#This Row],[Loan Amount]],0)</f>
        <v>0</v>
      </c>
      <c r="AN2267" s="14">
        <f>tbl_LoanData[[#This Row],[Amount Paid]]-(Q2267-X2267)</f>
        <v>-1152400</v>
      </c>
      <c r="AO2267" s="14">
        <f>IF(tbl_LoanData[[#This Row],[Application Status]]="Approved",1,0)</f>
        <v>0</v>
      </c>
      <c r="AP2267" s="22" t="str">
        <f t="shared" ca="1" si="106"/>
        <v/>
      </c>
      <c r="AQ2267" s="22" t="str">
        <f t="shared" ca="1" si="107"/>
        <v/>
      </c>
    </row>
    <row r="2268" spans="1:43" ht="14.4" customHeight="1" x14ac:dyDescent="0.3">
      <c r="A2268" s="2" t="s">
        <v>12441</v>
      </c>
      <c r="B2268" s="2" t="s">
        <v>12442</v>
      </c>
      <c r="C2268" s="2" t="s">
        <v>368</v>
      </c>
      <c r="D2268" s="2" t="s">
        <v>311</v>
      </c>
      <c r="E2268" s="2" t="s">
        <v>284</v>
      </c>
      <c r="F2268" s="2">
        <v>28</v>
      </c>
      <c r="G2268" s="2" t="s">
        <v>83</v>
      </c>
      <c r="H2268" s="2" t="s">
        <v>224</v>
      </c>
      <c r="I2268" s="2" t="s">
        <v>54</v>
      </c>
      <c r="J2268" s="3">
        <v>45303</v>
      </c>
      <c r="K2268" s="3">
        <v>45314</v>
      </c>
      <c r="L2268" s="2" t="s">
        <v>37</v>
      </c>
      <c r="M2268" s="2" t="s">
        <v>94</v>
      </c>
      <c r="N2268" s="2" t="s">
        <v>568</v>
      </c>
      <c r="O2268" s="4">
        <v>158000</v>
      </c>
      <c r="P2268" s="4">
        <v>55500</v>
      </c>
      <c r="Q2268" s="4">
        <v>102500</v>
      </c>
      <c r="R2268" s="2">
        <v>48</v>
      </c>
      <c r="S2268" s="5">
        <v>11.63</v>
      </c>
      <c r="T2268" s="4">
        <v>3128.81</v>
      </c>
      <c r="U2268" s="2" t="s">
        <v>73</v>
      </c>
      <c r="V2268" s="2" t="s">
        <v>74</v>
      </c>
      <c r="W2268" s="4">
        <v>93864.3</v>
      </c>
      <c r="X2268" s="4">
        <v>56318.7</v>
      </c>
      <c r="Y2268" s="4">
        <v>150183</v>
      </c>
      <c r="Z2268" s="2">
        <v>30</v>
      </c>
      <c r="AA2268" s="2" t="s">
        <v>57</v>
      </c>
      <c r="AB2268" s="2" t="s">
        <v>15733</v>
      </c>
      <c r="AC2268" s="2" t="s">
        <v>360</v>
      </c>
      <c r="AD2268" s="2" t="s">
        <v>76</v>
      </c>
      <c r="AE2268" s="5">
        <v>64.87</v>
      </c>
      <c r="AF2268" s="2">
        <v>1</v>
      </c>
      <c r="AG2268" s="2" t="s">
        <v>77</v>
      </c>
      <c r="AH2268" s="2">
        <v>11</v>
      </c>
      <c r="AI2268" s="6" t="str">
        <f t="shared" si="105"/>
        <v>25-34</v>
      </c>
      <c r="AJ2268" s="11">
        <f>YEAR(tbl_LoanData[[#This Row],[Application Date]])</f>
        <v>2024</v>
      </c>
      <c r="AK2268" s="11" t="str">
        <f>TEXT(tbl_LoanData[[#This Row],[Application Date]],"MMMM")</f>
        <v>January</v>
      </c>
      <c r="AL2268" s="12">
        <f>DATE(YEAR(tbl_LoanData[[#This Row],[Application Date]]),MONTH(tbl_LoanData[[#This Row],[Application Date]]),1)</f>
        <v>45292</v>
      </c>
      <c r="AM2268" s="14">
        <f ca="1">IF(AND(tbl_LoanData[[#This Row],[Application Date]]&gt;=EOMONTH(TODAY(),-1)+1,tbl_LoanData[[#This Row],[Application Date]]&lt;=TODAY()),tbl_LoanData[[#This Row],[Loan Amount]],0)</f>
        <v>0</v>
      </c>
      <c r="AN2268" s="14">
        <f>tbl_LoanData[[#This Row],[Amount Paid]]-(Q2268-X2268)</f>
        <v>47683</v>
      </c>
      <c r="AO2268" s="14">
        <f>IF(tbl_LoanData[[#This Row],[Application Status]]="Approved",1,0)</f>
        <v>1</v>
      </c>
      <c r="AP2268" s="22" t="str">
        <f t="shared" ca="1" si="106"/>
        <v/>
      </c>
      <c r="AQ2268" s="22" t="str">
        <f t="shared" ca="1" si="107"/>
        <v/>
      </c>
    </row>
    <row r="2269" spans="1:43" ht="14.4" customHeight="1" x14ac:dyDescent="0.3">
      <c r="A2269" s="2" t="s">
        <v>12529</v>
      </c>
      <c r="B2269" s="2" t="s">
        <v>12530</v>
      </c>
      <c r="C2269" s="2" t="s">
        <v>487</v>
      </c>
      <c r="D2269" s="2" t="s">
        <v>81</v>
      </c>
      <c r="E2269" s="2" t="s">
        <v>67</v>
      </c>
      <c r="F2269" s="2">
        <v>21</v>
      </c>
      <c r="G2269" s="2" t="s">
        <v>69</v>
      </c>
      <c r="H2269" s="2" t="s">
        <v>398</v>
      </c>
      <c r="I2269" s="2" t="s">
        <v>46</v>
      </c>
      <c r="J2269" s="3">
        <v>45292</v>
      </c>
      <c r="K2269" s="3">
        <v>45309</v>
      </c>
      <c r="L2269" s="2" t="s">
        <v>37</v>
      </c>
      <c r="M2269" s="2" t="s">
        <v>199</v>
      </c>
      <c r="N2269" s="2" t="s">
        <v>200</v>
      </c>
      <c r="O2269" s="4">
        <v>71000</v>
      </c>
      <c r="P2269" s="4">
        <v>24900</v>
      </c>
      <c r="Q2269" s="4">
        <v>46100</v>
      </c>
      <c r="R2269" s="2">
        <v>36</v>
      </c>
      <c r="S2269" s="5">
        <v>14.07</v>
      </c>
      <c r="T2269" s="4">
        <v>1821.08</v>
      </c>
      <c r="U2269" s="2" t="s">
        <v>73</v>
      </c>
      <c r="V2269" s="2" t="s">
        <v>74</v>
      </c>
      <c r="W2269" s="4">
        <v>56453.48</v>
      </c>
      <c r="X2269" s="4">
        <v>9105.33</v>
      </c>
      <c r="Y2269" s="4">
        <v>65558.81</v>
      </c>
      <c r="Z2269" s="2">
        <v>0</v>
      </c>
      <c r="AA2269" s="2" t="s">
        <v>56</v>
      </c>
      <c r="AB2269" s="2" t="s">
        <v>15734</v>
      </c>
      <c r="AC2269" s="2" t="s">
        <v>138</v>
      </c>
      <c r="AD2269" s="2" t="s">
        <v>76</v>
      </c>
      <c r="AE2269" s="5">
        <v>64.930000000000007</v>
      </c>
      <c r="AF2269" s="2">
        <v>0</v>
      </c>
      <c r="AG2269" s="2" t="s">
        <v>77</v>
      </c>
      <c r="AH2269" s="2">
        <v>17</v>
      </c>
      <c r="AI2269" s="6" t="str">
        <f t="shared" si="105"/>
        <v>18-24</v>
      </c>
      <c r="AJ2269" s="11">
        <f>YEAR(tbl_LoanData[[#This Row],[Application Date]])</f>
        <v>2024</v>
      </c>
      <c r="AK2269" s="11" t="str">
        <f>TEXT(tbl_LoanData[[#This Row],[Application Date]],"MMMM")</f>
        <v>January</v>
      </c>
      <c r="AL2269" s="12">
        <f>DATE(YEAR(tbl_LoanData[[#This Row],[Application Date]]),MONTH(tbl_LoanData[[#This Row],[Application Date]]),1)</f>
        <v>45292</v>
      </c>
      <c r="AM2269" s="14">
        <f ca="1">IF(AND(tbl_LoanData[[#This Row],[Application Date]]&gt;=EOMONTH(TODAY(),-1)+1,tbl_LoanData[[#This Row],[Application Date]]&lt;=TODAY()),tbl_LoanData[[#This Row],[Loan Amount]],0)</f>
        <v>0</v>
      </c>
      <c r="AN2269" s="14">
        <f>tbl_LoanData[[#This Row],[Amount Paid]]-(Q2269-X2269)</f>
        <v>19458.810000000005</v>
      </c>
      <c r="AO2269" s="14">
        <f>IF(tbl_LoanData[[#This Row],[Application Status]]="Approved",1,0)</f>
        <v>1</v>
      </c>
      <c r="AP2269" s="22" t="str">
        <f t="shared" ca="1" si="106"/>
        <v/>
      </c>
      <c r="AQ2269" s="22" t="str">
        <f t="shared" ca="1" si="107"/>
        <v/>
      </c>
    </row>
    <row r="2270" spans="1:43" ht="14.4" customHeight="1" x14ac:dyDescent="0.3">
      <c r="A2270" s="2" t="s">
        <v>12559</v>
      </c>
      <c r="B2270" s="2" t="s">
        <v>12560</v>
      </c>
      <c r="C2270" s="2" t="s">
        <v>66</v>
      </c>
      <c r="D2270" s="2" t="s">
        <v>311</v>
      </c>
      <c r="E2270" s="2" t="s">
        <v>142</v>
      </c>
      <c r="F2270" s="2">
        <v>43</v>
      </c>
      <c r="G2270" s="2" t="s">
        <v>69</v>
      </c>
      <c r="H2270" s="2" t="s">
        <v>244</v>
      </c>
      <c r="I2270" s="2" t="s">
        <v>48</v>
      </c>
      <c r="J2270" s="3">
        <v>45292</v>
      </c>
      <c r="K2270" s="3">
        <v>45295</v>
      </c>
      <c r="L2270" s="2" t="s">
        <v>40</v>
      </c>
      <c r="M2270" s="2" t="s">
        <v>85</v>
      </c>
      <c r="N2270" s="2" t="s">
        <v>86</v>
      </c>
      <c r="O2270" s="4">
        <v>1190000</v>
      </c>
      <c r="P2270" s="4">
        <v>383400</v>
      </c>
      <c r="Q2270" s="4">
        <v>806600</v>
      </c>
      <c r="R2270" s="2">
        <v>48</v>
      </c>
      <c r="S2270" s="5">
        <v>9.67</v>
      </c>
      <c r="T2270" s="4">
        <v>23304.02</v>
      </c>
      <c r="U2270" s="2" t="s">
        <v>73</v>
      </c>
      <c r="V2270" s="2" t="s">
        <v>74</v>
      </c>
      <c r="W2270" s="4">
        <v>722424.62</v>
      </c>
      <c r="X2270" s="4">
        <v>396168.26</v>
      </c>
      <c r="Y2270" s="4">
        <v>1118592.8799999999</v>
      </c>
      <c r="Z2270" s="2">
        <v>0</v>
      </c>
      <c r="AA2270" s="2" t="s">
        <v>56</v>
      </c>
      <c r="AB2270" s="2" t="s">
        <v>15734</v>
      </c>
      <c r="AC2270" s="2" t="s">
        <v>75</v>
      </c>
      <c r="AD2270" s="2" t="s">
        <v>76</v>
      </c>
      <c r="AE2270" s="5">
        <v>67.78</v>
      </c>
      <c r="AF2270" s="2">
        <v>0</v>
      </c>
      <c r="AG2270" s="2" t="s">
        <v>77</v>
      </c>
      <c r="AH2270" s="2">
        <v>3</v>
      </c>
      <c r="AI2270" s="6" t="str">
        <f t="shared" si="105"/>
        <v>35-44</v>
      </c>
      <c r="AJ2270" s="11">
        <f>YEAR(tbl_LoanData[[#This Row],[Application Date]])</f>
        <v>2024</v>
      </c>
      <c r="AK2270" s="11" t="str">
        <f>TEXT(tbl_LoanData[[#This Row],[Application Date]],"MMMM")</f>
        <v>January</v>
      </c>
      <c r="AL2270" s="12">
        <f>DATE(YEAR(tbl_LoanData[[#This Row],[Application Date]]),MONTH(tbl_LoanData[[#This Row],[Application Date]]),1)</f>
        <v>45292</v>
      </c>
      <c r="AM2270" s="14">
        <f ca="1">IF(AND(tbl_LoanData[[#This Row],[Application Date]]&gt;=EOMONTH(TODAY(),-1)+1,tbl_LoanData[[#This Row],[Application Date]]&lt;=TODAY()),tbl_LoanData[[#This Row],[Loan Amount]],0)</f>
        <v>0</v>
      </c>
      <c r="AN2270" s="14">
        <f>tbl_LoanData[[#This Row],[Amount Paid]]-(Q2270-X2270)</f>
        <v>311992.88</v>
      </c>
      <c r="AO2270" s="14">
        <f>IF(tbl_LoanData[[#This Row],[Application Status]]="Approved",1,0)</f>
        <v>1</v>
      </c>
      <c r="AP2270" s="22" t="str">
        <f t="shared" ca="1" si="106"/>
        <v/>
      </c>
      <c r="AQ2270" s="22" t="str">
        <f t="shared" ca="1" si="107"/>
        <v/>
      </c>
    </row>
    <row r="2271" spans="1:43" x14ac:dyDescent="0.3">
      <c r="A2271" s="2" t="s">
        <v>12593</v>
      </c>
      <c r="B2271" s="2" t="s">
        <v>12594</v>
      </c>
      <c r="C2271" s="2" t="s">
        <v>682</v>
      </c>
      <c r="D2271" s="2" t="s">
        <v>204</v>
      </c>
      <c r="E2271" s="2" t="s">
        <v>101</v>
      </c>
      <c r="F2271" s="2">
        <v>24</v>
      </c>
      <c r="G2271" s="2" t="s">
        <v>69</v>
      </c>
      <c r="H2271" s="2" t="s">
        <v>119</v>
      </c>
      <c r="I2271" s="2" t="s">
        <v>43</v>
      </c>
      <c r="J2271" s="3">
        <v>45308</v>
      </c>
      <c r="K2271" s="3">
        <v>45325</v>
      </c>
      <c r="L2271" s="2" t="s">
        <v>39</v>
      </c>
      <c r="M2271" s="2" t="s">
        <v>94</v>
      </c>
      <c r="N2271" s="2" t="s">
        <v>365</v>
      </c>
      <c r="O2271" s="4">
        <v>1598000</v>
      </c>
      <c r="P2271" s="4">
        <v>610500</v>
      </c>
      <c r="Q2271" s="4">
        <v>987500</v>
      </c>
      <c r="R2271" s="2">
        <v>48</v>
      </c>
      <c r="S2271" s="5">
        <v>8.26</v>
      </c>
      <c r="T2271" s="4">
        <v>27370.21</v>
      </c>
      <c r="U2271" s="2" t="s">
        <v>73</v>
      </c>
      <c r="V2271" s="2" t="s">
        <v>74</v>
      </c>
      <c r="W2271" s="4">
        <v>821106.3</v>
      </c>
      <c r="X2271" s="4">
        <v>492663.7</v>
      </c>
      <c r="Y2271" s="4">
        <v>1313770</v>
      </c>
      <c r="Z2271" s="2">
        <v>0</v>
      </c>
      <c r="AA2271" s="2" t="s">
        <v>56</v>
      </c>
      <c r="AB2271" s="2" t="s">
        <v>15735</v>
      </c>
      <c r="AC2271" s="2" t="s">
        <v>138</v>
      </c>
      <c r="AD2271" s="2" t="s">
        <v>76</v>
      </c>
      <c r="AE2271" s="5">
        <v>61.8</v>
      </c>
      <c r="AF2271" s="2">
        <v>0</v>
      </c>
      <c r="AG2271" s="2" t="s">
        <v>77</v>
      </c>
      <c r="AH2271" s="2">
        <v>17</v>
      </c>
      <c r="AI2271" s="6" t="str">
        <f t="shared" si="105"/>
        <v>18-24</v>
      </c>
      <c r="AJ2271" s="11">
        <f>YEAR(tbl_LoanData[[#This Row],[Application Date]])</f>
        <v>2024</v>
      </c>
      <c r="AK2271" s="11" t="str">
        <f>TEXT(tbl_LoanData[[#This Row],[Application Date]],"MMMM")</f>
        <v>January</v>
      </c>
      <c r="AL2271" s="12">
        <f>DATE(YEAR(tbl_LoanData[[#This Row],[Application Date]]),MONTH(tbl_LoanData[[#This Row],[Application Date]]),1)</f>
        <v>45292</v>
      </c>
      <c r="AM2271" s="14">
        <f ca="1">IF(AND(tbl_LoanData[[#This Row],[Application Date]]&gt;=EOMONTH(TODAY(),-1)+1,tbl_LoanData[[#This Row],[Application Date]]&lt;=TODAY()),tbl_LoanData[[#This Row],[Loan Amount]],0)</f>
        <v>0</v>
      </c>
      <c r="AN2271" s="14">
        <f>tbl_LoanData[[#This Row],[Amount Paid]]-(Q2271-X2271)</f>
        <v>326270.00000000006</v>
      </c>
      <c r="AO2271" s="14">
        <f>IF(tbl_LoanData[[#This Row],[Application Status]]="Approved",1,0)</f>
        <v>1</v>
      </c>
      <c r="AP2271" s="22" t="str">
        <f t="shared" ca="1" si="106"/>
        <v/>
      </c>
      <c r="AQ2271" s="22" t="str">
        <f t="shared" ca="1" si="107"/>
        <v/>
      </c>
    </row>
    <row r="2272" spans="1:43" x14ac:dyDescent="0.3">
      <c r="A2272" s="2" t="s">
        <v>12765</v>
      </c>
      <c r="B2272" s="2" t="s">
        <v>12766</v>
      </c>
      <c r="C2272" s="2" t="s">
        <v>401</v>
      </c>
      <c r="D2272" s="2" t="s">
        <v>102</v>
      </c>
      <c r="E2272" s="2" t="s">
        <v>190</v>
      </c>
      <c r="F2272" s="2">
        <v>24</v>
      </c>
      <c r="G2272" s="2" t="s">
        <v>83</v>
      </c>
      <c r="H2272" s="2" t="s">
        <v>103</v>
      </c>
      <c r="I2272" s="2" t="s">
        <v>43</v>
      </c>
      <c r="J2272" s="3">
        <v>45320</v>
      </c>
      <c r="K2272" s="3">
        <v>45337</v>
      </c>
      <c r="L2272" s="2" t="s">
        <v>40</v>
      </c>
      <c r="M2272" s="2" t="s">
        <v>94</v>
      </c>
      <c r="N2272" s="2" t="s">
        <v>4</v>
      </c>
      <c r="O2272" s="4">
        <v>1407000</v>
      </c>
      <c r="P2272" s="4">
        <v>477200</v>
      </c>
      <c r="Q2272" s="4">
        <v>929800</v>
      </c>
      <c r="R2272" s="2">
        <v>24</v>
      </c>
      <c r="S2272" s="5">
        <v>9.2200000000000006</v>
      </c>
      <c r="T2272" s="4">
        <v>45885.63</v>
      </c>
      <c r="U2272" s="2" t="s">
        <v>73</v>
      </c>
      <c r="V2272" s="2" t="s">
        <v>33</v>
      </c>
      <c r="W2272" s="4">
        <v>1101255.1200000001</v>
      </c>
      <c r="X2272" s="4">
        <v>0</v>
      </c>
      <c r="Y2272" s="4">
        <v>1101255.1200000001</v>
      </c>
      <c r="Z2272" s="2">
        <v>0</v>
      </c>
      <c r="AA2272" s="2" t="s">
        <v>56</v>
      </c>
      <c r="AB2272" s="2" t="s">
        <v>15731</v>
      </c>
      <c r="AC2272" s="2" t="s">
        <v>121</v>
      </c>
      <c r="AD2272" s="2" t="s">
        <v>76</v>
      </c>
      <c r="AE2272" s="5">
        <v>66.08</v>
      </c>
      <c r="AF2272" s="2">
        <v>0</v>
      </c>
      <c r="AG2272" s="2" t="s">
        <v>77</v>
      </c>
      <c r="AH2272" s="2">
        <v>17</v>
      </c>
      <c r="AI2272" s="6" t="str">
        <f t="shared" si="105"/>
        <v>18-24</v>
      </c>
      <c r="AJ2272" s="11">
        <f>YEAR(tbl_LoanData[[#This Row],[Application Date]])</f>
        <v>2024</v>
      </c>
      <c r="AK2272" s="11" t="str">
        <f>TEXT(tbl_LoanData[[#This Row],[Application Date]],"MMMM")</f>
        <v>January</v>
      </c>
      <c r="AL2272" s="12">
        <f>DATE(YEAR(tbl_LoanData[[#This Row],[Application Date]]),MONTH(tbl_LoanData[[#This Row],[Application Date]]),1)</f>
        <v>45292</v>
      </c>
      <c r="AM2272" s="14">
        <f ca="1">IF(AND(tbl_LoanData[[#This Row],[Application Date]]&gt;=EOMONTH(TODAY(),-1)+1,tbl_LoanData[[#This Row],[Application Date]]&lt;=TODAY()),tbl_LoanData[[#This Row],[Loan Amount]],0)</f>
        <v>0</v>
      </c>
      <c r="AN2272" s="14">
        <f>tbl_LoanData[[#This Row],[Amount Paid]]-(Q2272-X2272)</f>
        <v>171455.12000000011</v>
      </c>
      <c r="AO2272" s="14">
        <f>IF(tbl_LoanData[[#This Row],[Application Status]]="Approved",1,0)</f>
        <v>1</v>
      </c>
      <c r="AP2272" s="22" t="str">
        <f t="shared" ca="1" si="106"/>
        <v/>
      </c>
      <c r="AQ2272" s="22" t="str">
        <f t="shared" ca="1" si="107"/>
        <v/>
      </c>
    </row>
    <row r="2273" spans="1:43" ht="14.4" customHeight="1" x14ac:dyDescent="0.3">
      <c r="A2273" s="2" t="s">
        <v>13007</v>
      </c>
      <c r="B2273" s="2" t="s">
        <v>13008</v>
      </c>
      <c r="C2273" s="2" t="s">
        <v>809</v>
      </c>
      <c r="D2273" s="2" t="s">
        <v>117</v>
      </c>
      <c r="E2273" s="2" t="s">
        <v>210</v>
      </c>
      <c r="F2273" s="2">
        <v>64</v>
      </c>
      <c r="G2273" s="2" t="s">
        <v>69</v>
      </c>
      <c r="H2273" s="2" t="s">
        <v>84</v>
      </c>
      <c r="I2273" s="2" t="s">
        <v>45</v>
      </c>
      <c r="J2273" s="3">
        <v>45310</v>
      </c>
      <c r="K2273" s="3">
        <v>45314</v>
      </c>
      <c r="L2273" s="2" t="s">
        <v>40</v>
      </c>
      <c r="M2273" s="2" t="s">
        <v>157</v>
      </c>
      <c r="N2273" s="2" t="s">
        <v>299</v>
      </c>
      <c r="O2273" s="4">
        <v>814000</v>
      </c>
      <c r="P2273" s="4">
        <v>141200</v>
      </c>
      <c r="Q2273" s="4">
        <v>672800</v>
      </c>
      <c r="R2273" s="2">
        <v>48</v>
      </c>
      <c r="S2273" s="5">
        <v>7.18</v>
      </c>
      <c r="T2273" s="4">
        <v>18042.25</v>
      </c>
      <c r="U2273" s="2" t="s">
        <v>73</v>
      </c>
      <c r="V2273" s="2" t="s">
        <v>74</v>
      </c>
      <c r="W2273" s="4">
        <v>559309.75</v>
      </c>
      <c r="X2273" s="4">
        <v>306718.40999999997</v>
      </c>
      <c r="Y2273" s="4">
        <v>866028.16</v>
      </c>
      <c r="Z2273" s="2">
        <v>0</v>
      </c>
      <c r="AA2273" s="2" t="s">
        <v>56</v>
      </c>
      <c r="AB2273" s="2" t="s">
        <v>15731</v>
      </c>
      <c r="AC2273" s="2" t="s">
        <v>121</v>
      </c>
      <c r="AD2273" s="2" t="s">
        <v>76</v>
      </c>
      <c r="AE2273" s="5">
        <v>82.65</v>
      </c>
      <c r="AF2273" s="2">
        <v>0</v>
      </c>
      <c r="AG2273" s="2" t="s">
        <v>77</v>
      </c>
      <c r="AH2273" s="2">
        <v>4</v>
      </c>
      <c r="AI2273" s="6" t="str">
        <f t="shared" si="105"/>
        <v>55-64</v>
      </c>
      <c r="AJ2273" s="11">
        <f>YEAR(tbl_LoanData[[#This Row],[Application Date]])</f>
        <v>2024</v>
      </c>
      <c r="AK2273" s="11" t="str">
        <f>TEXT(tbl_LoanData[[#This Row],[Application Date]],"MMMM")</f>
        <v>January</v>
      </c>
      <c r="AL2273" s="12">
        <f>DATE(YEAR(tbl_LoanData[[#This Row],[Application Date]]),MONTH(tbl_LoanData[[#This Row],[Application Date]]),1)</f>
        <v>45292</v>
      </c>
      <c r="AM2273" s="14">
        <f ca="1">IF(AND(tbl_LoanData[[#This Row],[Application Date]]&gt;=EOMONTH(TODAY(),-1)+1,tbl_LoanData[[#This Row],[Application Date]]&lt;=TODAY()),tbl_LoanData[[#This Row],[Loan Amount]],0)</f>
        <v>0</v>
      </c>
      <c r="AN2273" s="14">
        <f>tbl_LoanData[[#This Row],[Amount Paid]]-(Q2273-X2273)</f>
        <v>193228.15999999997</v>
      </c>
      <c r="AO2273" s="14">
        <f>IF(tbl_LoanData[[#This Row],[Application Status]]="Approved",1,0)</f>
        <v>1</v>
      </c>
      <c r="AP2273" s="22" t="str">
        <f t="shared" ca="1" si="106"/>
        <v/>
      </c>
      <c r="AQ2273" s="22" t="str">
        <f t="shared" ca="1" si="107"/>
        <v/>
      </c>
    </row>
    <row r="2274" spans="1:43" ht="14.4" customHeight="1" x14ac:dyDescent="0.3">
      <c r="A2274" s="2" t="s">
        <v>13113</v>
      </c>
      <c r="B2274" s="2" t="s">
        <v>13114</v>
      </c>
      <c r="C2274" s="2" t="s">
        <v>840</v>
      </c>
      <c r="D2274" s="2" t="s">
        <v>142</v>
      </c>
      <c r="E2274" s="2" t="s">
        <v>161</v>
      </c>
      <c r="F2274" s="2">
        <v>53</v>
      </c>
      <c r="G2274" s="2" t="s">
        <v>83</v>
      </c>
      <c r="H2274" s="2" t="s">
        <v>172</v>
      </c>
      <c r="I2274" s="2" t="s">
        <v>45</v>
      </c>
      <c r="J2274" s="3">
        <v>45316</v>
      </c>
      <c r="K2274" s="3">
        <v>45333</v>
      </c>
      <c r="L2274" s="2" t="s">
        <v>38</v>
      </c>
      <c r="M2274" s="2" t="s">
        <v>71</v>
      </c>
      <c r="N2274" s="2" t="s">
        <v>589</v>
      </c>
      <c r="O2274" s="4">
        <v>1768000</v>
      </c>
      <c r="P2274" s="4">
        <v>591800</v>
      </c>
      <c r="Q2274" s="4">
        <v>1176200</v>
      </c>
      <c r="R2274" s="2">
        <v>24</v>
      </c>
      <c r="S2274" s="5">
        <v>12.01</v>
      </c>
      <c r="T2274" s="4">
        <v>60780.14</v>
      </c>
      <c r="U2274" s="2" t="s">
        <v>73</v>
      </c>
      <c r="V2274" s="2" t="s">
        <v>34</v>
      </c>
      <c r="W2274" s="4">
        <v>1397943.22</v>
      </c>
      <c r="X2274" s="4">
        <v>60780.02</v>
      </c>
      <c r="Y2274" s="4">
        <v>1458723.24</v>
      </c>
      <c r="Z2274" s="2">
        <v>31</v>
      </c>
      <c r="AA2274" s="2" t="s">
        <v>58</v>
      </c>
      <c r="AB2274" s="2" t="s">
        <v>15731</v>
      </c>
      <c r="AC2274" s="2" t="s">
        <v>106</v>
      </c>
      <c r="AD2274" s="2" t="s">
        <v>76</v>
      </c>
      <c r="AE2274" s="5">
        <v>66.53</v>
      </c>
      <c r="AF2274" s="2">
        <v>1</v>
      </c>
      <c r="AG2274" s="2" t="s">
        <v>15718</v>
      </c>
      <c r="AH2274" s="2">
        <v>17</v>
      </c>
      <c r="AI2274" s="6" t="str">
        <f t="shared" si="105"/>
        <v>45-54</v>
      </c>
      <c r="AJ2274" s="11">
        <f>YEAR(tbl_LoanData[[#This Row],[Application Date]])</f>
        <v>2024</v>
      </c>
      <c r="AK2274" s="11" t="str">
        <f>TEXT(tbl_LoanData[[#This Row],[Application Date]],"MMMM")</f>
        <v>January</v>
      </c>
      <c r="AL2274" s="12">
        <f>DATE(YEAR(tbl_LoanData[[#This Row],[Application Date]]),MONTH(tbl_LoanData[[#This Row],[Application Date]]),1)</f>
        <v>45292</v>
      </c>
      <c r="AM2274" s="14">
        <f ca="1">IF(AND(tbl_LoanData[[#This Row],[Application Date]]&gt;=EOMONTH(TODAY(),-1)+1,tbl_LoanData[[#This Row],[Application Date]]&lt;=TODAY()),tbl_LoanData[[#This Row],[Loan Amount]],0)</f>
        <v>0</v>
      </c>
      <c r="AN2274" s="14">
        <f>tbl_LoanData[[#This Row],[Amount Paid]]-(Q2274-X2274)</f>
        <v>282523.24</v>
      </c>
      <c r="AO2274" s="14">
        <f>IF(tbl_LoanData[[#This Row],[Application Status]]="Approved",1,0)</f>
        <v>1</v>
      </c>
      <c r="AP2274" s="22" t="str">
        <f t="shared" ca="1" si="106"/>
        <v/>
      </c>
      <c r="AQ2274" s="22" t="str">
        <f t="shared" ca="1" si="107"/>
        <v/>
      </c>
    </row>
    <row r="2275" spans="1:43" x14ac:dyDescent="0.3">
      <c r="A2275" s="2" t="s">
        <v>13117</v>
      </c>
      <c r="B2275" s="2" t="s">
        <v>13118</v>
      </c>
      <c r="C2275" s="2" t="s">
        <v>289</v>
      </c>
      <c r="D2275" s="2" t="s">
        <v>268</v>
      </c>
      <c r="E2275" s="2" t="s">
        <v>209</v>
      </c>
      <c r="F2275" s="2">
        <v>40</v>
      </c>
      <c r="G2275" s="2" t="s">
        <v>69</v>
      </c>
      <c r="H2275" s="2" t="s">
        <v>269</v>
      </c>
      <c r="I2275" s="2" t="s">
        <v>46</v>
      </c>
      <c r="J2275" s="3">
        <v>45318</v>
      </c>
      <c r="K2275" s="3">
        <v>45325</v>
      </c>
      <c r="L2275" s="2" t="s">
        <v>40</v>
      </c>
      <c r="M2275" s="2" t="s">
        <v>85</v>
      </c>
      <c r="N2275" s="2" t="s">
        <v>270</v>
      </c>
      <c r="O2275" s="4">
        <v>1114000</v>
      </c>
      <c r="P2275" s="4">
        <v>343400</v>
      </c>
      <c r="Q2275" s="4">
        <v>770600</v>
      </c>
      <c r="R2275" s="2">
        <v>24</v>
      </c>
      <c r="S2275" s="5">
        <v>7.61</v>
      </c>
      <c r="T2275" s="4">
        <v>36995.22</v>
      </c>
      <c r="U2275" s="2" t="s">
        <v>73</v>
      </c>
      <c r="V2275" s="2" t="s">
        <v>34</v>
      </c>
      <c r="W2275" s="4">
        <v>813894.84</v>
      </c>
      <c r="X2275" s="4">
        <v>73990.48</v>
      </c>
      <c r="Y2275" s="4">
        <v>887885.32</v>
      </c>
      <c r="Z2275" s="2">
        <v>58</v>
      </c>
      <c r="AA2275" s="2" t="s">
        <v>58</v>
      </c>
      <c r="AB2275" s="2" t="s">
        <v>15732</v>
      </c>
      <c r="AC2275" s="2" t="s">
        <v>121</v>
      </c>
      <c r="AD2275" s="2" t="s">
        <v>76</v>
      </c>
      <c r="AE2275" s="5">
        <v>69.17</v>
      </c>
      <c r="AF2275" s="2">
        <v>2</v>
      </c>
      <c r="AG2275" s="2" t="s">
        <v>15718</v>
      </c>
      <c r="AH2275" s="2">
        <v>7</v>
      </c>
      <c r="AI2275" s="6" t="str">
        <f t="shared" si="105"/>
        <v>35-44</v>
      </c>
      <c r="AJ2275" s="11">
        <f>YEAR(tbl_LoanData[[#This Row],[Application Date]])</f>
        <v>2024</v>
      </c>
      <c r="AK2275" s="11" t="str">
        <f>TEXT(tbl_LoanData[[#This Row],[Application Date]],"MMMM")</f>
        <v>January</v>
      </c>
      <c r="AL2275" s="12">
        <f>DATE(YEAR(tbl_LoanData[[#This Row],[Application Date]]),MONTH(tbl_LoanData[[#This Row],[Application Date]]),1)</f>
        <v>45292</v>
      </c>
      <c r="AM2275" s="14">
        <f ca="1">IF(AND(tbl_LoanData[[#This Row],[Application Date]]&gt;=EOMONTH(TODAY(),-1)+1,tbl_LoanData[[#This Row],[Application Date]]&lt;=TODAY()),tbl_LoanData[[#This Row],[Loan Amount]],0)</f>
        <v>0</v>
      </c>
      <c r="AN2275" s="14">
        <f>tbl_LoanData[[#This Row],[Amount Paid]]-(Q2275-X2275)</f>
        <v>117285.31999999995</v>
      </c>
      <c r="AO2275" s="14">
        <f>IF(tbl_LoanData[[#This Row],[Application Status]]="Approved",1,0)</f>
        <v>1</v>
      </c>
      <c r="AP2275" s="22" t="str">
        <f t="shared" ca="1" si="106"/>
        <v/>
      </c>
      <c r="AQ2275" s="22" t="str">
        <f t="shared" ca="1" si="107"/>
        <v/>
      </c>
    </row>
    <row r="2276" spans="1:43" ht="14.4" customHeight="1" x14ac:dyDescent="0.3">
      <c r="A2276" s="2" t="s">
        <v>13179</v>
      </c>
      <c r="B2276" s="2" t="s">
        <v>13180</v>
      </c>
      <c r="C2276" s="2" t="s">
        <v>840</v>
      </c>
      <c r="D2276" s="2" t="s">
        <v>142</v>
      </c>
      <c r="E2276" s="2" t="s">
        <v>134</v>
      </c>
      <c r="F2276" s="2">
        <v>31</v>
      </c>
      <c r="G2276" s="2" t="s">
        <v>83</v>
      </c>
      <c r="H2276" s="2" t="s">
        <v>233</v>
      </c>
      <c r="I2276" s="2" t="s">
        <v>46</v>
      </c>
      <c r="J2276" s="3">
        <v>45321</v>
      </c>
      <c r="K2276" s="3"/>
      <c r="L2276" s="2" t="s">
        <v>39</v>
      </c>
      <c r="M2276" s="2" t="s">
        <v>94</v>
      </c>
      <c r="N2276" s="2" t="s">
        <v>418</v>
      </c>
      <c r="O2276" s="4">
        <v>2505000</v>
      </c>
      <c r="P2276" s="4">
        <v>851300</v>
      </c>
      <c r="Q2276" s="4">
        <v>1653700</v>
      </c>
      <c r="R2276" s="2">
        <v>24</v>
      </c>
      <c r="S2276" s="5">
        <v>12.84</v>
      </c>
      <c r="T2276" s="4">
        <v>86598.76</v>
      </c>
      <c r="U2276" s="2" t="s">
        <v>113</v>
      </c>
      <c r="V2276" s="2" t="s">
        <v>97</v>
      </c>
      <c r="W2276" s="4">
        <v>0</v>
      </c>
      <c r="X2276" s="4">
        <v>0</v>
      </c>
      <c r="Y2276" s="4">
        <v>2078370.16</v>
      </c>
      <c r="Z2276" s="2">
        <v>0</v>
      </c>
      <c r="AA2276" s="2" t="s">
        <v>97</v>
      </c>
      <c r="AB2276" s="2" t="s">
        <v>15733</v>
      </c>
      <c r="AC2276" s="2" t="s">
        <v>106</v>
      </c>
      <c r="AD2276" s="2" t="s">
        <v>76</v>
      </c>
      <c r="AE2276" s="5">
        <v>66.02</v>
      </c>
      <c r="AF2276" s="2">
        <v>0</v>
      </c>
      <c r="AG2276" s="2" t="s">
        <v>97</v>
      </c>
      <c r="AH2276" s="2"/>
      <c r="AI2276" s="6" t="str">
        <f t="shared" si="105"/>
        <v>25-34</v>
      </c>
      <c r="AJ2276" s="11">
        <f>YEAR(tbl_LoanData[[#This Row],[Application Date]])</f>
        <v>2024</v>
      </c>
      <c r="AK2276" s="11" t="str">
        <f>TEXT(tbl_LoanData[[#This Row],[Application Date]],"MMMM")</f>
        <v>January</v>
      </c>
      <c r="AL2276" s="12">
        <f>DATE(YEAR(tbl_LoanData[[#This Row],[Application Date]]),MONTH(tbl_LoanData[[#This Row],[Application Date]]),1)</f>
        <v>45292</v>
      </c>
      <c r="AM2276" s="14">
        <f ca="1">IF(AND(tbl_LoanData[[#This Row],[Application Date]]&gt;=EOMONTH(TODAY(),-1)+1,tbl_LoanData[[#This Row],[Application Date]]&lt;=TODAY()),tbl_LoanData[[#This Row],[Loan Amount]],0)</f>
        <v>0</v>
      </c>
      <c r="AN2276" s="14">
        <f>tbl_LoanData[[#This Row],[Amount Paid]]-(Q2276-X2276)</f>
        <v>-1653700</v>
      </c>
      <c r="AO2276" s="14">
        <f>IF(tbl_LoanData[[#This Row],[Application Status]]="Approved",1,0)</f>
        <v>0</v>
      </c>
      <c r="AP2276" s="22" t="str">
        <f t="shared" ca="1" si="106"/>
        <v/>
      </c>
      <c r="AQ2276" s="22" t="str">
        <f t="shared" ca="1" si="107"/>
        <v/>
      </c>
    </row>
    <row r="2277" spans="1:43" ht="14.4" customHeight="1" x14ac:dyDescent="0.3">
      <c r="A2277" s="2" t="s">
        <v>13333</v>
      </c>
      <c r="B2277" s="2" t="s">
        <v>13334</v>
      </c>
      <c r="C2277" s="2" t="s">
        <v>444</v>
      </c>
      <c r="D2277" s="2" t="s">
        <v>232</v>
      </c>
      <c r="E2277" s="2" t="s">
        <v>284</v>
      </c>
      <c r="F2277" s="2">
        <v>23</v>
      </c>
      <c r="G2277" s="2" t="s">
        <v>69</v>
      </c>
      <c r="H2277" s="2" t="s">
        <v>172</v>
      </c>
      <c r="I2277" s="2" t="s">
        <v>45</v>
      </c>
      <c r="J2277" s="3">
        <v>45301</v>
      </c>
      <c r="K2277" s="3">
        <v>45307</v>
      </c>
      <c r="L2277" s="2" t="s">
        <v>39</v>
      </c>
      <c r="M2277" s="2" t="s">
        <v>71</v>
      </c>
      <c r="N2277" s="2" t="s">
        <v>72</v>
      </c>
      <c r="O2277" s="4">
        <v>1892000</v>
      </c>
      <c r="P2277" s="4">
        <v>489600</v>
      </c>
      <c r="Q2277" s="4">
        <v>1402400</v>
      </c>
      <c r="R2277" s="2">
        <v>48</v>
      </c>
      <c r="S2277" s="5">
        <v>14.03</v>
      </c>
      <c r="T2277" s="4">
        <v>45613.06</v>
      </c>
      <c r="U2277" s="2" t="s">
        <v>73</v>
      </c>
      <c r="V2277" s="2" t="s">
        <v>34</v>
      </c>
      <c r="W2277" s="4">
        <v>1049100.3799999999</v>
      </c>
      <c r="X2277" s="4">
        <v>1140326.5</v>
      </c>
      <c r="Y2277" s="4">
        <v>2189426.88</v>
      </c>
      <c r="Z2277" s="2">
        <v>248</v>
      </c>
      <c r="AA2277" s="2" t="s">
        <v>60</v>
      </c>
      <c r="AB2277" s="2" t="s">
        <v>15731</v>
      </c>
      <c r="AC2277" s="2" t="s">
        <v>360</v>
      </c>
      <c r="AD2277" s="2" t="s">
        <v>76</v>
      </c>
      <c r="AE2277" s="5">
        <v>74.12</v>
      </c>
      <c r="AF2277" s="2">
        <v>8</v>
      </c>
      <c r="AG2277" s="2" t="s">
        <v>130</v>
      </c>
      <c r="AH2277" s="2">
        <v>6</v>
      </c>
      <c r="AI2277" s="6" t="str">
        <f t="shared" si="105"/>
        <v>18-24</v>
      </c>
      <c r="AJ2277" s="11">
        <f>YEAR(tbl_LoanData[[#This Row],[Application Date]])</f>
        <v>2024</v>
      </c>
      <c r="AK2277" s="11" t="str">
        <f>TEXT(tbl_LoanData[[#This Row],[Application Date]],"MMMM")</f>
        <v>January</v>
      </c>
      <c r="AL2277" s="12">
        <f>DATE(YEAR(tbl_LoanData[[#This Row],[Application Date]]),MONTH(tbl_LoanData[[#This Row],[Application Date]]),1)</f>
        <v>45292</v>
      </c>
      <c r="AM2277" s="14">
        <f ca="1">IF(AND(tbl_LoanData[[#This Row],[Application Date]]&gt;=EOMONTH(TODAY(),-1)+1,tbl_LoanData[[#This Row],[Application Date]]&lt;=TODAY()),tbl_LoanData[[#This Row],[Loan Amount]],0)</f>
        <v>0</v>
      </c>
      <c r="AN2277" s="14">
        <f>tbl_LoanData[[#This Row],[Amount Paid]]-(Q2277-X2277)</f>
        <v>787026.87999999989</v>
      </c>
      <c r="AO2277" s="14">
        <f>IF(tbl_LoanData[[#This Row],[Application Status]]="Approved",1,0)</f>
        <v>1</v>
      </c>
      <c r="AP2277" s="22" t="str">
        <f t="shared" ca="1" si="106"/>
        <v/>
      </c>
      <c r="AQ2277" s="22" t="str">
        <f t="shared" ca="1" si="107"/>
        <v/>
      </c>
    </row>
    <row r="2278" spans="1:43" ht="14.4" customHeight="1" x14ac:dyDescent="0.3">
      <c r="A2278" s="2" t="s">
        <v>13433</v>
      </c>
      <c r="B2278" s="2" t="s">
        <v>13434</v>
      </c>
      <c r="C2278" s="2" t="s">
        <v>249</v>
      </c>
      <c r="D2278" s="2" t="s">
        <v>268</v>
      </c>
      <c r="E2278" s="2" t="s">
        <v>68</v>
      </c>
      <c r="F2278" s="2">
        <v>26</v>
      </c>
      <c r="G2278" s="2" t="s">
        <v>69</v>
      </c>
      <c r="H2278" s="2" t="s">
        <v>136</v>
      </c>
      <c r="I2278" s="2" t="s">
        <v>49</v>
      </c>
      <c r="J2278" s="3">
        <v>45310</v>
      </c>
      <c r="K2278" s="3">
        <v>45320</v>
      </c>
      <c r="L2278" s="2" t="s">
        <v>39</v>
      </c>
      <c r="M2278" s="2" t="s">
        <v>85</v>
      </c>
      <c r="N2278" s="2" t="s">
        <v>178</v>
      </c>
      <c r="O2278" s="4">
        <v>2359000</v>
      </c>
      <c r="P2278" s="4">
        <v>804500</v>
      </c>
      <c r="Q2278" s="4">
        <v>1554500</v>
      </c>
      <c r="R2278" s="2">
        <v>36</v>
      </c>
      <c r="S2278" s="5">
        <v>5.25</v>
      </c>
      <c r="T2278" s="4">
        <v>49981.49</v>
      </c>
      <c r="U2278" s="2" t="s">
        <v>73</v>
      </c>
      <c r="V2278" s="2" t="s">
        <v>74</v>
      </c>
      <c r="W2278" s="4">
        <v>1549426.19</v>
      </c>
      <c r="X2278" s="4">
        <v>249907.56</v>
      </c>
      <c r="Y2278" s="4">
        <v>1799333.75</v>
      </c>
      <c r="Z2278" s="2">
        <v>0</v>
      </c>
      <c r="AA2278" s="2" t="s">
        <v>56</v>
      </c>
      <c r="AB2278" s="2" t="s">
        <v>15736</v>
      </c>
      <c r="AC2278" s="2" t="s">
        <v>75</v>
      </c>
      <c r="AD2278" s="2" t="s">
        <v>76</v>
      </c>
      <c r="AE2278" s="5">
        <v>65.900000000000006</v>
      </c>
      <c r="AF2278" s="2">
        <v>0</v>
      </c>
      <c r="AG2278" s="2" t="s">
        <v>77</v>
      </c>
      <c r="AH2278" s="2">
        <v>10</v>
      </c>
      <c r="AI2278" s="6" t="str">
        <f t="shared" si="105"/>
        <v>25-34</v>
      </c>
      <c r="AJ2278" s="11">
        <f>YEAR(tbl_LoanData[[#This Row],[Application Date]])</f>
        <v>2024</v>
      </c>
      <c r="AK2278" s="11" t="str">
        <f>TEXT(tbl_LoanData[[#This Row],[Application Date]],"MMMM")</f>
        <v>January</v>
      </c>
      <c r="AL2278" s="12">
        <f>DATE(YEAR(tbl_LoanData[[#This Row],[Application Date]]),MONTH(tbl_LoanData[[#This Row],[Application Date]]),1)</f>
        <v>45292</v>
      </c>
      <c r="AM2278" s="14">
        <f ca="1">IF(AND(tbl_LoanData[[#This Row],[Application Date]]&gt;=EOMONTH(TODAY(),-1)+1,tbl_LoanData[[#This Row],[Application Date]]&lt;=TODAY()),tbl_LoanData[[#This Row],[Loan Amount]],0)</f>
        <v>0</v>
      </c>
      <c r="AN2278" s="14">
        <f>tbl_LoanData[[#This Row],[Amount Paid]]-(Q2278-X2278)</f>
        <v>244833.75</v>
      </c>
      <c r="AO2278" s="14">
        <f>IF(tbl_LoanData[[#This Row],[Application Status]]="Approved",1,0)</f>
        <v>1</v>
      </c>
      <c r="AP2278" s="22" t="str">
        <f t="shared" ca="1" si="106"/>
        <v/>
      </c>
      <c r="AQ2278" s="22" t="str">
        <f t="shared" ca="1" si="107"/>
        <v/>
      </c>
    </row>
    <row r="2279" spans="1:43" ht="14.4" customHeight="1" x14ac:dyDescent="0.3">
      <c r="A2279" s="2" t="s">
        <v>13455</v>
      </c>
      <c r="B2279" s="2" t="s">
        <v>13456</v>
      </c>
      <c r="C2279" s="2" t="s">
        <v>999</v>
      </c>
      <c r="D2279" s="2" t="s">
        <v>91</v>
      </c>
      <c r="E2279" s="2" t="s">
        <v>82</v>
      </c>
      <c r="F2279" s="2">
        <v>37</v>
      </c>
      <c r="G2279" s="2" t="s">
        <v>69</v>
      </c>
      <c r="H2279" s="2" t="s">
        <v>228</v>
      </c>
      <c r="I2279" s="2" t="s">
        <v>43</v>
      </c>
      <c r="J2279" s="3">
        <v>45292</v>
      </c>
      <c r="K2279" s="3">
        <v>45312</v>
      </c>
      <c r="L2279" s="2" t="s">
        <v>40</v>
      </c>
      <c r="M2279" s="2" t="s">
        <v>71</v>
      </c>
      <c r="N2279" s="2" t="s">
        <v>137</v>
      </c>
      <c r="O2279" s="4">
        <v>761000</v>
      </c>
      <c r="P2279" s="4">
        <v>96200</v>
      </c>
      <c r="Q2279" s="4">
        <v>664800</v>
      </c>
      <c r="R2279" s="2">
        <v>18</v>
      </c>
      <c r="S2279" s="5">
        <v>7.97</v>
      </c>
      <c r="T2279" s="4">
        <v>41348.71</v>
      </c>
      <c r="U2279" s="2" t="s">
        <v>73</v>
      </c>
      <c r="V2279" s="2" t="s">
        <v>33</v>
      </c>
      <c r="W2279" s="4">
        <v>744276.84</v>
      </c>
      <c r="X2279" s="4">
        <v>0</v>
      </c>
      <c r="Y2279" s="4">
        <v>744276.84</v>
      </c>
      <c r="Z2279" s="2">
        <v>0</v>
      </c>
      <c r="AA2279" s="2" t="s">
        <v>56</v>
      </c>
      <c r="AB2279" s="2" t="s">
        <v>15728</v>
      </c>
      <c r="AC2279" s="2" t="s">
        <v>75</v>
      </c>
      <c r="AD2279" s="2" t="s">
        <v>76</v>
      </c>
      <c r="AE2279" s="5">
        <v>87.36</v>
      </c>
      <c r="AF2279" s="2">
        <v>0</v>
      </c>
      <c r="AG2279" s="2" t="s">
        <v>77</v>
      </c>
      <c r="AH2279" s="2">
        <v>20</v>
      </c>
      <c r="AI2279" s="6" t="str">
        <f t="shared" si="105"/>
        <v>35-44</v>
      </c>
      <c r="AJ2279" s="11">
        <f>YEAR(tbl_LoanData[[#This Row],[Application Date]])</f>
        <v>2024</v>
      </c>
      <c r="AK2279" s="11" t="str">
        <f>TEXT(tbl_LoanData[[#This Row],[Application Date]],"MMMM")</f>
        <v>January</v>
      </c>
      <c r="AL2279" s="12">
        <f>DATE(YEAR(tbl_LoanData[[#This Row],[Application Date]]),MONTH(tbl_LoanData[[#This Row],[Application Date]]),1)</f>
        <v>45292</v>
      </c>
      <c r="AM2279" s="14">
        <f ca="1">IF(AND(tbl_LoanData[[#This Row],[Application Date]]&gt;=EOMONTH(TODAY(),-1)+1,tbl_LoanData[[#This Row],[Application Date]]&lt;=TODAY()),tbl_LoanData[[#This Row],[Loan Amount]],0)</f>
        <v>0</v>
      </c>
      <c r="AN2279" s="14">
        <f>tbl_LoanData[[#This Row],[Amount Paid]]-(Q2279-X2279)</f>
        <v>79476.839999999967</v>
      </c>
      <c r="AO2279" s="14">
        <f>IF(tbl_LoanData[[#This Row],[Application Status]]="Approved",1,0)</f>
        <v>1</v>
      </c>
      <c r="AP2279" s="22" t="str">
        <f t="shared" ca="1" si="106"/>
        <v/>
      </c>
      <c r="AQ2279" s="22" t="str">
        <f t="shared" ca="1" si="107"/>
        <v/>
      </c>
    </row>
    <row r="2280" spans="1:43" ht="14.4" customHeight="1" x14ac:dyDescent="0.3">
      <c r="A2280" s="2" t="s">
        <v>13671</v>
      </c>
      <c r="B2280" s="2" t="s">
        <v>13672</v>
      </c>
      <c r="C2280" s="2" t="s">
        <v>533</v>
      </c>
      <c r="D2280" s="2" t="s">
        <v>102</v>
      </c>
      <c r="E2280" s="2" t="s">
        <v>150</v>
      </c>
      <c r="F2280" s="2">
        <v>41</v>
      </c>
      <c r="G2280" s="2" t="s">
        <v>83</v>
      </c>
      <c r="H2280" s="2" t="s">
        <v>126</v>
      </c>
      <c r="I2280" s="2" t="s">
        <v>44</v>
      </c>
      <c r="J2280" s="3">
        <v>45305</v>
      </c>
      <c r="K2280" s="3">
        <v>45307</v>
      </c>
      <c r="L2280" s="2" t="s">
        <v>37</v>
      </c>
      <c r="M2280" s="2" t="s">
        <v>94</v>
      </c>
      <c r="N2280" s="2" t="s">
        <v>436</v>
      </c>
      <c r="O2280" s="4">
        <v>156000</v>
      </c>
      <c r="P2280" s="4">
        <v>19500</v>
      </c>
      <c r="Q2280" s="4">
        <v>136500</v>
      </c>
      <c r="R2280" s="2">
        <v>24</v>
      </c>
      <c r="S2280" s="5">
        <v>14.23</v>
      </c>
      <c r="T2280" s="4">
        <v>7306.16</v>
      </c>
      <c r="U2280" s="2" t="s">
        <v>73</v>
      </c>
      <c r="V2280" s="2" t="s">
        <v>33</v>
      </c>
      <c r="W2280" s="4">
        <v>175347.9</v>
      </c>
      <c r="X2280" s="4">
        <v>0</v>
      </c>
      <c r="Y2280" s="4">
        <v>175347.9</v>
      </c>
      <c r="Z2280" s="2">
        <v>0</v>
      </c>
      <c r="AA2280" s="2" t="s">
        <v>56</v>
      </c>
      <c r="AB2280" s="2" t="s">
        <v>15734</v>
      </c>
      <c r="AC2280" s="2" t="s">
        <v>75</v>
      </c>
      <c r="AD2280" s="2" t="s">
        <v>76</v>
      </c>
      <c r="AE2280" s="5">
        <v>87.5</v>
      </c>
      <c r="AF2280" s="2">
        <v>0</v>
      </c>
      <c r="AG2280" s="2" t="s">
        <v>77</v>
      </c>
      <c r="AH2280" s="2">
        <v>2</v>
      </c>
      <c r="AI2280" s="6" t="str">
        <f t="shared" si="105"/>
        <v>35-44</v>
      </c>
      <c r="AJ2280" s="11">
        <f>YEAR(tbl_LoanData[[#This Row],[Application Date]])</f>
        <v>2024</v>
      </c>
      <c r="AK2280" s="11" t="str">
        <f>TEXT(tbl_LoanData[[#This Row],[Application Date]],"MMMM")</f>
        <v>January</v>
      </c>
      <c r="AL2280" s="12">
        <f>DATE(YEAR(tbl_LoanData[[#This Row],[Application Date]]),MONTH(tbl_LoanData[[#This Row],[Application Date]]),1)</f>
        <v>45292</v>
      </c>
      <c r="AM2280" s="14">
        <f ca="1">IF(AND(tbl_LoanData[[#This Row],[Application Date]]&gt;=EOMONTH(TODAY(),-1)+1,tbl_LoanData[[#This Row],[Application Date]]&lt;=TODAY()),tbl_LoanData[[#This Row],[Loan Amount]],0)</f>
        <v>0</v>
      </c>
      <c r="AN2280" s="14">
        <f>tbl_LoanData[[#This Row],[Amount Paid]]-(Q2280-X2280)</f>
        <v>38847.899999999994</v>
      </c>
      <c r="AO2280" s="14">
        <f>IF(tbl_LoanData[[#This Row],[Application Status]]="Approved",1,0)</f>
        <v>1</v>
      </c>
      <c r="AP2280" s="22" t="str">
        <f t="shared" ca="1" si="106"/>
        <v/>
      </c>
      <c r="AQ2280" s="22" t="str">
        <f t="shared" ca="1" si="107"/>
        <v/>
      </c>
    </row>
    <row r="2281" spans="1:43" ht="14.4" customHeight="1" x14ac:dyDescent="0.3">
      <c r="A2281" s="2" t="s">
        <v>13713</v>
      </c>
      <c r="B2281" s="2" t="s">
        <v>13714</v>
      </c>
      <c r="C2281" s="2" t="s">
        <v>487</v>
      </c>
      <c r="D2281" s="2" t="s">
        <v>268</v>
      </c>
      <c r="E2281" s="2" t="s">
        <v>210</v>
      </c>
      <c r="F2281" s="2">
        <v>45</v>
      </c>
      <c r="G2281" s="2" t="s">
        <v>69</v>
      </c>
      <c r="H2281" s="2" t="s">
        <v>177</v>
      </c>
      <c r="I2281" s="2" t="s">
        <v>43</v>
      </c>
      <c r="J2281" s="3">
        <v>45315</v>
      </c>
      <c r="K2281" s="3">
        <v>45318</v>
      </c>
      <c r="L2281" s="2" t="s">
        <v>40</v>
      </c>
      <c r="M2281" s="2" t="s">
        <v>157</v>
      </c>
      <c r="N2281" s="2" t="s">
        <v>328</v>
      </c>
      <c r="O2281" s="4">
        <v>922000</v>
      </c>
      <c r="P2281" s="4">
        <v>358300</v>
      </c>
      <c r="Q2281" s="4">
        <v>563700</v>
      </c>
      <c r="R2281" s="2">
        <v>36</v>
      </c>
      <c r="S2281" s="5">
        <v>7.24</v>
      </c>
      <c r="T2281" s="4">
        <v>19059.32</v>
      </c>
      <c r="U2281" s="2" t="s">
        <v>73</v>
      </c>
      <c r="V2281" s="2" t="s">
        <v>74</v>
      </c>
      <c r="W2281" s="4">
        <v>571779.6</v>
      </c>
      <c r="X2281" s="4">
        <v>114356.04</v>
      </c>
      <c r="Y2281" s="4">
        <v>686135.64</v>
      </c>
      <c r="Z2281" s="2">
        <v>31</v>
      </c>
      <c r="AA2281" s="2" t="s">
        <v>58</v>
      </c>
      <c r="AB2281" s="2" t="s">
        <v>15735</v>
      </c>
      <c r="AC2281" s="2" t="s">
        <v>360</v>
      </c>
      <c r="AD2281" s="2" t="s">
        <v>76</v>
      </c>
      <c r="AE2281" s="5">
        <v>61.14</v>
      </c>
      <c r="AF2281" s="2">
        <v>1</v>
      </c>
      <c r="AG2281" s="2" t="s">
        <v>15718</v>
      </c>
      <c r="AH2281" s="2">
        <v>3</v>
      </c>
      <c r="AI2281" s="6" t="str">
        <f t="shared" si="105"/>
        <v>45-54</v>
      </c>
      <c r="AJ2281" s="11">
        <f>YEAR(tbl_LoanData[[#This Row],[Application Date]])</f>
        <v>2024</v>
      </c>
      <c r="AK2281" s="11" t="str">
        <f>TEXT(tbl_LoanData[[#This Row],[Application Date]],"MMMM")</f>
        <v>January</v>
      </c>
      <c r="AL2281" s="12">
        <f>DATE(YEAR(tbl_LoanData[[#This Row],[Application Date]]),MONTH(tbl_LoanData[[#This Row],[Application Date]]),1)</f>
        <v>45292</v>
      </c>
      <c r="AM2281" s="14">
        <f ca="1">IF(AND(tbl_LoanData[[#This Row],[Application Date]]&gt;=EOMONTH(TODAY(),-1)+1,tbl_LoanData[[#This Row],[Application Date]]&lt;=TODAY()),tbl_LoanData[[#This Row],[Loan Amount]],0)</f>
        <v>0</v>
      </c>
      <c r="AN2281" s="14">
        <f>tbl_LoanData[[#This Row],[Amount Paid]]-(Q2281-X2281)</f>
        <v>122435.63999999996</v>
      </c>
      <c r="AO2281" s="14">
        <f>IF(tbl_LoanData[[#This Row],[Application Status]]="Approved",1,0)</f>
        <v>1</v>
      </c>
      <c r="AP2281" s="22" t="str">
        <f t="shared" ca="1" si="106"/>
        <v/>
      </c>
      <c r="AQ2281" s="22" t="str">
        <f t="shared" ca="1" si="107"/>
        <v/>
      </c>
    </row>
    <row r="2282" spans="1:43" ht="14.4" customHeight="1" x14ac:dyDescent="0.3">
      <c r="A2282" s="2" t="s">
        <v>13745</v>
      </c>
      <c r="B2282" s="2" t="s">
        <v>13746</v>
      </c>
      <c r="C2282" s="2" t="s">
        <v>253</v>
      </c>
      <c r="D2282" s="2" t="s">
        <v>311</v>
      </c>
      <c r="E2282" s="2" t="s">
        <v>165</v>
      </c>
      <c r="F2282" s="2">
        <v>65</v>
      </c>
      <c r="G2282" s="2" t="s">
        <v>69</v>
      </c>
      <c r="H2282" s="2" t="s">
        <v>237</v>
      </c>
      <c r="I2282" s="2" t="s">
        <v>48</v>
      </c>
      <c r="J2282" s="3">
        <v>45320</v>
      </c>
      <c r="K2282" s="3">
        <v>45339</v>
      </c>
      <c r="L2282" s="2" t="s">
        <v>39</v>
      </c>
      <c r="M2282" s="2" t="s">
        <v>127</v>
      </c>
      <c r="N2282" s="2" t="s">
        <v>195</v>
      </c>
      <c r="O2282" s="4">
        <v>1646000</v>
      </c>
      <c r="P2282" s="4">
        <v>432500</v>
      </c>
      <c r="Q2282" s="4">
        <v>1213500</v>
      </c>
      <c r="R2282" s="2">
        <v>36</v>
      </c>
      <c r="S2282" s="5">
        <v>10.63</v>
      </c>
      <c r="T2282" s="4">
        <v>44457.919999999998</v>
      </c>
      <c r="U2282" s="2" t="s">
        <v>73</v>
      </c>
      <c r="V2282" s="2" t="s">
        <v>34</v>
      </c>
      <c r="W2282" s="4">
        <v>978074.24</v>
      </c>
      <c r="X2282" s="4">
        <v>622410.91</v>
      </c>
      <c r="Y2282" s="4">
        <v>1600485.15</v>
      </c>
      <c r="Z2282" s="2">
        <v>248</v>
      </c>
      <c r="AA2282" s="2" t="s">
        <v>60</v>
      </c>
      <c r="AB2282" s="2" t="s">
        <v>15735</v>
      </c>
      <c r="AC2282" s="2" t="s">
        <v>360</v>
      </c>
      <c r="AD2282" s="2" t="s">
        <v>76</v>
      </c>
      <c r="AE2282" s="5">
        <v>73.72</v>
      </c>
      <c r="AF2282" s="2">
        <v>8</v>
      </c>
      <c r="AG2282" s="2" t="s">
        <v>130</v>
      </c>
      <c r="AH2282" s="2">
        <v>19</v>
      </c>
      <c r="AI2282" s="6" t="str">
        <f t="shared" si="105"/>
        <v>65+</v>
      </c>
      <c r="AJ2282" s="11">
        <f>YEAR(tbl_LoanData[[#This Row],[Application Date]])</f>
        <v>2024</v>
      </c>
      <c r="AK2282" s="11" t="str">
        <f>TEXT(tbl_LoanData[[#This Row],[Application Date]],"MMMM")</f>
        <v>January</v>
      </c>
      <c r="AL2282" s="12">
        <f>DATE(YEAR(tbl_LoanData[[#This Row],[Application Date]]),MONTH(tbl_LoanData[[#This Row],[Application Date]]),1)</f>
        <v>45292</v>
      </c>
      <c r="AM2282" s="14">
        <f ca="1">IF(AND(tbl_LoanData[[#This Row],[Application Date]]&gt;=EOMONTH(TODAY(),-1)+1,tbl_LoanData[[#This Row],[Application Date]]&lt;=TODAY()),tbl_LoanData[[#This Row],[Loan Amount]],0)</f>
        <v>0</v>
      </c>
      <c r="AN2282" s="14">
        <f>tbl_LoanData[[#This Row],[Amount Paid]]-(Q2282-X2282)</f>
        <v>386985.15</v>
      </c>
      <c r="AO2282" s="14">
        <f>IF(tbl_LoanData[[#This Row],[Application Status]]="Approved",1,0)</f>
        <v>1</v>
      </c>
      <c r="AP2282" s="22" t="str">
        <f t="shared" ca="1" si="106"/>
        <v/>
      </c>
      <c r="AQ2282" s="22" t="str">
        <f t="shared" ca="1" si="107"/>
        <v/>
      </c>
    </row>
    <row r="2283" spans="1:43" ht="14.4" customHeight="1" x14ac:dyDescent="0.3">
      <c r="A2283" s="2" t="s">
        <v>13845</v>
      </c>
      <c r="B2283" s="2" t="s">
        <v>13846</v>
      </c>
      <c r="C2283" s="2" t="s">
        <v>335</v>
      </c>
      <c r="D2283" s="2" t="s">
        <v>142</v>
      </c>
      <c r="E2283" s="2" t="s">
        <v>150</v>
      </c>
      <c r="F2283" s="2">
        <v>65</v>
      </c>
      <c r="G2283" s="2" t="s">
        <v>83</v>
      </c>
      <c r="H2283" s="2" t="s">
        <v>398</v>
      </c>
      <c r="I2283" s="2" t="s">
        <v>46</v>
      </c>
      <c r="J2283" s="3">
        <v>45312</v>
      </c>
      <c r="K2283" s="3">
        <v>45320</v>
      </c>
      <c r="L2283" s="2" t="s">
        <v>40</v>
      </c>
      <c r="M2283" s="2" t="s">
        <v>94</v>
      </c>
      <c r="N2283" s="2" t="s">
        <v>4</v>
      </c>
      <c r="O2283" s="4">
        <v>1588000</v>
      </c>
      <c r="P2283" s="4">
        <v>215400</v>
      </c>
      <c r="Q2283" s="4">
        <v>1372600</v>
      </c>
      <c r="R2283" s="2">
        <v>48</v>
      </c>
      <c r="S2283" s="5">
        <v>6.12</v>
      </c>
      <c r="T2283" s="4">
        <v>35596.089999999997</v>
      </c>
      <c r="U2283" s="2" t="s">
        <v>73</v>
      </c>
      <c r="V2283" s="2" t="s">
        <v>74</v>
      </c>
      <c r="W2283" s="4">
        <v>1103478.79</v>
      </c>
      <c r="X2283" s="4">
        <v>605133.68999999994</v>
      </c>
      <c r="Y2283" s="4">
        <v>1708612.48</v>
      </c>
      <c r="Z2283" s="2">
        <v>0</v>
      </c>
      <c r="AA2283" s="2" t="s">
        <v>56</v>
      </c>
      <c r="AB2283" s="2" t="s">
        <v>15731</v>
      </c>
      <c r="AC2283" s="2" t="s">
        <v>332</v>
      </c>
      <c r="AD2283" s="2" t="s">
        <v>76</v>
      </c>
      <c r="AE2283" s="5">
        <v>86.44</v>
      </c>
      <c r="AF2283" s="2">
        <v>0</v>
      </c>
      <c r="AG2283" s="2" t="s">
        <v>77</v>
      </c>
      <c r="AH2283" s="2">
        <v>8</v>
      </c>
      <c r="AI2283" s="6" t="str">
        <f t="shared" si="105"/>
        <v>65+</v>
      </c>
      <c r="AJ2283" s="11">
        <f>YEAR(tbl_LoanData[[#This Row],[Application Date]])</f>
        <v>2024</v>
      </c>
      <c r="AK2283" s="11" t="str">
        <f>TEXT(tbl_LoanData[[#This Row],[Application Date]],"MMMM")</f>
        <v>January</v>
      </c>
      <c r="AL2283" s="12">
        <f>DATE(YEAR(tbl_LoanData[[#This Row],[Application Date]]),MONTH(tbl_LoanData[[#This Row],[Application Date]]),1)</f>
        <v>45292</v>
      </c>
      <c r="AM2283" s="14">
        <f ca="1">IF(AND(tbl_LoanData[[#This Row],[Application Date]]&gt;=EOMONTH(TODAY(),-1)+1,tbl_LoanData[[#This Row],[Application Date]]&lt;=TODAY()),tbl_LoanData[[#This Row],[Loan Amount]],0)</f>
        <v>0</v>
      </c>
      <c r="AN2283" s="14">
        <f>tbl_LoanData[[#This Row],[Amount Paid]]-(Q2283-X2283)</f>
        <v>336012.48</v>
      </c>
      <c r="AO2283" s="14">
        <f>IF(tbl_LoanData[[#This Row],[Application Status]]="Approved",1,0)</f>
        <v>1</v>
      </c>
      <c r="AP2283" s="22" t="str">
        <f t="shared" ca="1" si="106"/>
        <v/>
      </c>
      <c r="AQ2283" s="22" t="str">
        <f t="shared" ca="1" si="107"/>
        <v/>
      </c>
    </row>
    <row r="2284" spans="1:43" x14ac:dyDescent="0.3">
      <c r="A2284" s="2" t="s">
        <v>13859</v>
      </c>
      <c r="B2284" s="2" t="s">
        <v>13860</v>
      </c>
      <c r="C2284" s="2" t="s">
        <v>249</v>
      </c>
      <c r="D2284" s="2" t="s">
        <v>176</v>
      </c>
      <c r="E2284" s="2" t="s">
        <v>118</v>
      </c>
      <c r="F2284" s="2">
        <v>40</v>
      </c>
      <c r="G2284" s="2" t="s">
        <v>69</v>
      </c>
      <c r="H2284" s="2" t="s">
        <v>466</v>
      </c>
      <c r="I2284" s="2" t="s">
        <v>43</v>
      </c>
      <c r="J2284" s="3">
        <v>45318</v>
      </c>
      <c r="K2284" s="3"/>
      <c r="L2284" s="2" t="s">
        <v>37</v>
      </c>
      <c r="M2284" s="2" t="s">
        <v>104</v>
      </c>
      <c r="N2284" s="2" t="s">
        <v>192</v>
      </c>
      <c r="O2284" s="4">
        <v>167000</v>
      </c>
      <c r="P2284" s="4">
        <v>56600</v>
      </c>
      <c r="Q2284" s="4">
        <v>110400</v>
      </c>
      <c r="R2284" s="2">
        <v>48</v>
      </c>
      <c r="S2284" s="5">
        <v>10.39</v>
      </c>
      <c r="T2284" s="4">
        <v>3255.88</v>
      </c>
      <c r="U2284" s="2" t="s">
        <v>96</v>
      </c>
      <c r="V2284" s="2" t="s">
        <v>97</v>
      </c>
      <c r="W2284" s="4">
        <v>0</v>
      </c>
      <c r="X2284" s="4">
        <v>0</v>
      </c>
      <c r="Y2284" s="4">
        <v>156282.23999999999</v>
      </c>
      <c r="Z2284" s="2">
        <v>0</v>
      </c>
      <c r="AA2284" s="2" t="s">
        <v>97</v>
      </c>
      <c r="AB2284" s="2" t="s">
        <v>15729</v>
      </c>
      <c r="AC2284" s="2" t="s">
        <v>332</v>
      </c>
      <c r="AD2284" s="2" t="s">
        <v>76</v>
      </c>
      <c r="AE2284" s="5">
        <v>66.11</v>
      </c>
      <c r="AF2284" s="2">
        <v>0</v>
      </c>
      <c r="AG2284" s="2" t="s">
        <v>97</v>
      </c>
      <c r="AH2284" s="2"/>
      <c r="AI2284" s="6" t="str">
        <f t="shared" si="105"/>
        <v>35-44</v>
      </c>
      <c r="AJ2284" s="11">
        <f>YEAR(tbl_LoanData[[#This Row],[Application Date]])</f>
        <v>2024</v>
      </c>
      <c r="AK2284" s="11" t="str">
        <f>TEXT(tbl_LoanData[[#This Row],[Application Date]],"MMMM")</f>
        <v>January</v>
      </c>
      <c r="AL2284" s="12">
        <f>DATE(YEAR(tbl_LoanData[[#This Row],[Application Date]]),MONTH(tbl_LoanData[[#This Row],[Application Date]]),1)</f>
        <v>45292</v>
      </c>
      <c r="AM2284" s="14">
        <f ca="1">IF(AND(tbl_LoanData[[#This Row],[Application Date]]&gt;=EOMONTH(TODAY(),-1)+1,tbl_LoanData[[#This Row],[Application Date]]&lt;=TODAY()),tbl_LoanData[[#This Row],[Loan Amount]],0)</f>
        <v>0</v>
      </c>
      <c r="AN2284" s="14">
        <f>tbl_LoanData[[#This Row],[Amount Paid]]-(Q2284-X2284)</f>
        <v>-110400</v>
      </c>
      <c r="AO2284" s="14">
        <f>IF(tbl_LoanData[[#This Row],[Application Status]]="Approved",1,0)</f>
        <v>0</v>
      </c>
      <c r="AP2284" s="22" t="str">
        <f t="shared" ca="1" si="106"/>
        <v/>
      </c>
      <c r="AQ2284" s="22" t="str">
        <f t="shared" ca="1" si="107"/>
        <v/>
      </c>
    </row>
    <row r="2285" spans="1:43" ht="14.4" customHeight="1" x14ac:dyDescent="0.3">
      <c r="A2285" s="2" t="s">
        <v>13965</v>
      </c>
      <c r="B2285" s="2" t="s">
        <v>13966</v>
      </c>
      <c r="C2285" s="2" t="s">
        <v>429</v>
      </c>
      <c r="D2285" s="2" t="s">
        <v>176</v>
      </c>
      <c r="E2285" s="2" t="s">
        <v>101</v>
      </c>
      <c r="F2285" s="2">
        <v>22</v>
      </c>
      <c r="G2285" s="2" t="s">
        <v>83</v>
      </c>
      <c r="H2285" s="2" t="s">
        <v>119</v>
      </c>
      <c r="I2285" s="2" t="s">
        <v>43</v>
      </c>
      <c r="J2285" s="3">
        <v>45303</v>
      </c>
      <c r="K2285" s="3"/>
      <c r="L2285" s="2" t="s">
        <v>38</v>
      </c>
      <c r="M2285" s="2" t="s">
        <v>111</v>
      </c>
      <c r="N2285" s="2" t="s">
        <v>112</v>
      </c>
      <c r="O2285" s="4">
        <v>1135000</v>
      </c>
      <c r="P2285" s="4">
        <v>328700</v>
      </c>
      <c r="Q2285" s="4">
        <v>806300</v>
      </c>
      <c r="R2285" s="2">
        <v>48</v>
      </c>
      <c r="S2285" s="5">
        <v>8.81</v>
      </c>
      <c r="T2285" s="4">
        <v>22717.5</v>
      </c>
      <c r="U2285" s="2" t="s">
        <v>113</v>
      </c>
      <c r="V2285" s="2" t="s">
        <v>97</v>
      </c>
      <c r="W2285" s="4">
        <v>0</v>
      </c>
      <c r="X2285" s="4">
        <v>0</v>
      </c>
      <c r="Y2285" s="4">
        <v>1090440.1200000001</v>
      </c>
      <c r="Z2285" s="2">
        <v>0</v>
      </c>
      <c r="AA2285" s="2" t="s">
        <v>97</v>
      </c>
      <c r="AB2285" s="2" t="s">
        <v>15728</v>
      </c>
      <c r="AC2285" s="2" t="s">
        <v>213</v>
      </c>
      <c r="AD2285" s="2" t="s">
        <v>76</v>
      </c>
      <c r="AE2285" s="5">
        <v>71.040000000000006</v>
      </c>
      <c r="AF2285" s="2">
        <v>0</v>
      </c>
      <c r="AG2285" s="2" t="s">
        <v>97</v>
      </c>
      <c r="AH2285" s="2"/>
      <c r="AI2285" s="6" t="str">
        <f t="shared" si="105"/>
        <v>18-24</v>
      </c>
      <c r="AJ2285" s="11">
        <f>YEAR(tbl_LoanData[[#This Row],[Application Date]])</f>
        <v>2024</v>
      </c>
      <c r="AK2285" s="11" t="str">
        <f>TEXT(tbl_LoanData[[#This Row],[Application Date]],"MMMM")</f>
        <v>January</v>
      </c>
      <c r="AL2285" s="12">
        <f>DATE(YEAR(tbl_LoanData[[#This Row],[Application Date]]),MONTH(tbl_LoanData[[#This Row],[Application Date]]),1)</f>
        <v>45292</v>
      </c>
      <c r="AM2285" s="14">
        <f ca="1">IF(AND(tbl_LoanData[[#This Row],[Application Date]]&gt;=EOMONTH(TODAY(),-1)+1,tbl_LoanData[[#This Row],[Application Date]]&lt;=TODAY()),tbl_LoanData[[#This Row],[Loan Amount]],0)</f>
        <v>0</v>
      </c>
      <c r="AN2285" s="14">
        <f>tbl_LoanData[[#This Row],[Amount Paid]]-(Q2285-X2285)</f>
        <v>-806300</v>
      </c>
      <c r="AO2285" s="14">
        <f>IF(tbl_LoanData[[#This Row],[Application Status]]="Approved",1,0)</f>
        <v>0</v>
      </c>
      <c r="AP2285" s="22" t="str">
        <f t="shared" ca="1" si="106"/>
        <v/>
      </c>
      <c r="AQ2285" s="22" t="str">
        <f t="shared" ca="1" si="107"/>
        <v/>
      </c>
    </row>
    <row r="2286" spans="1:43" ht="14.4" customHeight="1" x14ac:dyDescent="0.3">
      <c r="A2286" s="2" t="s">
        <v>14051</v>
      </c>
      <c r="B2286" s="2" t="s">
        <v>14052</v>
      </c>
      <c r="C2286" s="2" t="s">
        <v>444</v>
      </c>
      <c r="D2286" s="2" t="s">
        <v>118</v>
      </c>
      <c r="E2286" s="2" t="s">
        <v>190</v>
      </c>
      <c r="F2286" s="2">
        <v>64</v>
      </c>
      <c r="G2286" s="2" t="s">
        <v>69</v>
      </c>
      <c r="H2286" s="2" t="s">
        <v>372</v>
      </c>
      <c r="I2286" s="2" t="s">
        <v>43</v>
      </c>
      <c r="J2286" s="3">
        <v>45303</v>
      </c>
      <c r="K2286" s="3"/>
      <c r="L2286" s="2" t="s">
        <v>37</v>
      </c>
      <c r="M2286" s="2" t="s">
        <v>94</v>
      </c>
      <c r="N2286" s="2" t="s">
        <v>488</v>
      </c>
      <c r="O2286" s="4">
        <v>201000</v>
      </c>
      <c r="P2286" s="4">
        <v>59200</v>
      </c>
      <c r="Q2286" s="4">
        <v>141800</v>
      </c>
      <c r="R2286" s="2">
        <v>24</v>
      </c>
      <c r="S2286" s="5">
        <v>5.05</v>
      </c>
      <c r="T2286" s="4">
        <v>6505.08</v>
      </c>
      <c r="U2286" s="2" t="s">
        <v>96</v>
      </c>
      <c r="V2286" s="2" t="s">
        <v>97</v>
      </c>
      <c r="W2286" s="4">
        <v>0</v>
      </c>
      <c r="X2286" s="4">
        <v>0</v>
      </c>
      <c r="Y2286" s="4">
        <v>156121.79999999999</v>
      </c>
      <c r="Z2286" s="2">
        <v>0</v>
      </c>
      <c r="AA2286" s="2" t="s">
        <v>97</v>
      </c>
      <c r="AB2286" s="2" t="s">
        <v>15729</v>
      </c>
      <c r="AC2286" s="2" t="s">
        <v>106</v>
      </c>
      <c r="AD2286" s="2" t="s">
        <v>76</v>
      </c>
      <c r="AE2286" s="5">
        <v>70.55</v>
      </c>
      <c r="AF2286" s="2">
        <v>0</v>
      </c>
      <c r="AG2286" s="2" t="s">
        <v>97</v>
      </c>
      <c r="AH2286" s="2"/>
      <c r="AI2286" s="6" t="str">
        <f t="shared" si="105"/>
        <v>55-64</v>
      </c>
      <c r="AJ2286" s="11">
        <f>YEAR(tbl_LoanData[[#This Row],[Application Date]])</f>
        <v>2024</v>
      </c>
      <c r="AK2286" s="11" t="str">
        <f>TEXT(tbl_LoanData[[#This Row],[Application Date]],"MMMM")</f>
        <v>January</v>
      </c>
      <c r="AL2286" s="12">
        <f>DATE(YEAR(tbl_LoanData[[#This Row],[Application Date]]),MONTH(tbl_LoanData[[#This Row],[Application Date]]),1)</f>
        <v>45292</v>
      </c>
      <c r="AM2286" s="14">
        <f ca="1">IF(AND(tbl_LoanData[[#This Row],[Application Date]]&gt;=EOMONTH(TODAY(),-1)+1,tbl_LoanData[[#This Row],[Application Date]]&lt;=TODAY()),tbl_LoanData[[#This Row],[Loan Amount]],0)</f>
        <v>0</v>
      </c>
      <c r="AN2286" s="14">
        <f>tbl_LoanData[[#This Row],[Amount Paid]]-(Q2286-X2286)</f>
        <v>-141800</v>
      </c>
      <c r="AO2286" s="14">
        <f>IF(tbl_LoanData[[#This Row],[Application Status]]="Approved",1,0)</f>
        <v>0</v>
      </c>
      <c r="AP2286" s="22" t="str">
        <f t="shared" ca="1" si="106"/>
        <v/>
      </c>
      <c r="AQ2286" s="22" t="str">
        <f t="shared" ca="1" si="107"/>
        <v/>
      </c>
    </row>
    <row r="2287" spans="1:43" ht="14.4" customHeight="1" x14ac:dyDescent="0.3">
      <c r="A2287" s="2" t="s">
        <v>14053</v>
      </c>
      <c r="B2287" s="2" t="s">
        <v>14054</v>
      </c>
      <c r="C2287" s="2" t="s">
        <v>142</v>
      </c>
      <c r="D2287" s="2" t="s">
        <v>102</v>
      </c>
      <c r="E2287" s="2" t="s">
        <v>189</v>
      </c>
      <c r="F2287" s="2">
        <v>28</v>
      </c>
      <c r="G2287" s="2" t="s">
        <v>83</v>
      </c>
      <c r="H2287" s="2" t="s">
        <v>151</v>
      </c>
      <c r="I2287" s="2" t="s">
        <v>46</v>
      </c>
      <c r="J2287" s="3">
        <v>45292</v>
      </c>
      <c r="K2287" s="3">
        <v>45300</v>
      </c>
      <c r="L2287" s="2" t="s">
        <v>36</v>
      </c>
      <c r="M2287" s="2" t="s">
        <v>71</v>
      </c>
      <c r="N2287" s="2" t="s">
        <v>162</v>
      </c>
      <c r="O2287" s="4">
        <v>1011000</v>
      </c>
      <c r="P2287" s="4">
        <v>145700</v>
      </c>
      <c r="Q2287" s="4">
        <v>865300</v>
      </c>
      <c r="R2287" s="2">
        <v>48</v>
      </c>
      <c r="S2287" s="5">
        <v>11.78</v>
      </c>
      <c r="T2287" s="4">
        <v>26521.439999999999</v>
      </c>
      <c r="U2287" s="2" t="s">
        <v>73</v>
      </c>
      <c r="V2287" s="2" t="s">
        <v>74</v>
      </c>
      <c r="W2287" s="4">
        <v>822164.64</v>
      </c>
      <c r="X2287" s="4">
        <v>450864.72</v>
      </c>
      <c r="Y2287" s="4">
        <v>1273029.3600000001</v>
      </c>
      <c r="Z2287" s="2">
        <v>0</v>
      </c>
      <c r="AA2287" s="2" t="s">
        <v>56</v>
      </c>
      <c r="AB2287" s="2" t="s">
        <v>15734</v>
      </c>
      <c r="AC2287" s="2" t="s">
        <v>332</v>
      </c>
      <c r="AD2287" s="2" t="s">
        <v>76</v>
      </c>
      <c r="AE2287" s="5">
        <v>85.59</v>
      </c>
      <c r="AF2287" s="2">
        <v>0</v>
      </c>
      <c r="AG2287" s="2" t="s">
        <v>77</v>
      </c>
      <c r="AH2287" s="2">
        <v>8</v>
      </c>
      <c r="AI2287" s="6" t="str">
        <f t="shared" si="105"/>
        <v>25-34</v>
      </c>
      <c r="AJ2287" s="11">
        <f>YEAR(tbl_LoanData[[#This Row],[Application Date]])</f>
        <v>2024</v>
      </c>
      <c r="AK2287" s="11" t="str">
        <f>TEXT(tbl_LoanData[[#This Row],[Application Date]],"MMMM")</f>
        <v>January</v>
      </c>
      <c r="AL2287" s="12">
        <f>DATE(YEAR(tbl_LoanData[[#This Row],[Application Date]]),MONTH(tbl_LoanData[[#This Row],[Application Date]]),1)</f>
        <v>45292</v>
      </c>
      <c r="AM2287" s="14">
        <f ca="1">IF(AND(tbl_LoanData[[#This Row],[Application Date]]&gt;=EOMONTH(TODAY(),-1)+1,tbl_LoanData[[#This Row],[Application Date]]&lt;=TODAY()),tbl_LoanData[[#This Row],[Loan Amount]],0)</f>
        <v>0</v>
      </c>
      <c r="AN2287" s="14">
        <f>tbl_LoanData[[#This Row],[Amount Paid]]-(Q2287-X2287)</f>
        <v>407729.36</v>
      </c>
      <c r="AO2287" s="14">
        <f>IF(tbl_LoanData[[#This Row],[Application Status]]="Approved",1,0)</f>
        <v>1</v>
      </c>
      <c r="AP2287" s="22" t="str">
        <f t="shared" ca="1" si="106"/>
        <v/>
      </c>
      <c r="AQ2287" s="22" t="str">
        <f t="shared" ca="1" si="107"/>
        <v/>
      </c>
    </row>
    <row r="2288" spans="1:43" x14ac:dyDescent="0.3">
      <c r="A2288" s="2" t="s">
        <v>14059</v>
      </c>
      <c r="B2288" s="2" t="s">
        <v>14060</v>
      </c>
      <c r="C2288" s="2" t="s">
        <v>397</v>
      </c>
      <c r="D2288" s="2" t="s">
        <v>82</v>
      </c>
      <c r="E2288" s="2" t="s">
        <v>540</v>
      </c>
      <c r="F2288" s="2">
        <v>53</v>
      </c>
      <c r="G2288" s="2" t="s">
        <v>83</v>
      </c>
      <c r="H2288" s="2" t="s">
        <v>278</v>
      </c>
      <c r="I2288" s="2" t="s">
        <v>45</v>
      </c>
      <c r="J2288" s="3">
        <v>45309</v>
      </c>
      <c r="K2288" s="3">
        <v>45323</v>
      </c>
      <c r="L2288" s="2" t="s">
        <v>36</v>
      </c>
      <c r="M2288" s="2" t="s">
        <v>71</v>
      </c>
      <c r="N2288" s="2" t="s">
        <v>162</v>
      </c>
      <c r="O2288" s="4">
        <v>1710000</v>
      </c>
      <c r="P2288" s="4">
        <v>401300</v>
      </c>
      <c r="Q2288" s="4">
        <v>1308700</v>
      </c>
      <c r="R2288" s="2">
        <v>48</v>
      </c>
      <c r="S2288" s="5">
        <v>10.99</v>
      </c>
      <c r="T2288" s="4">
        <v>39250.089999999997</v>
      </c>
      <c r="U2288" s="2" t="s">
        <v>73</v>
      </c>
      <c r="V2288" s="2" t="s">
        <v>74</v>
      </c>
      <c r="W2288" s="4">
        <v>1177502.7</v>
      </c>
      <c r="X2288" s="4">
        <v>706501.82</v>
      </c>
      <c r="Y2288" s="4">
        <v>1884004.52</v>
      </c>
      <c r="Z2288" s="2">
        <v>0</v>
      </c>
      <c r="AA2288" s="2" t="s">
        <v>56</v>
      </c>
      <c r="AB2288" s="2" t="s">
        <v>15734</v>
      </c>
      <c r="AC2288" s="2" t="s">
        <v>87</v>
      </c>
      <c r="AD2288" s="2" t="s">
        <v>76</v>
      </c>
      <c r="AE2288" s="5">
        <v>76.53</v>
      </c>
      <c r="AF2288" s="2">
        <v>0</v>
      </c>
      <c r="AG2288" s="2" t="s">
        <v>77</v>
      </c>
      <c r="AH2288" s="2">
        <v>14</v>
      </c>
      <c r="AI2288" s="6" t="str">
        <f t="shared" si="105"/>
        <v>45-54</v>
      </c>
      <c r="AJ2288" s="11">
        <f>YEAR(tbl_LoanData[[#This Row],[Application Date]])</f>
        <v>2024</v>
      </c>
      <c r="AK2288" s="11" t="str">
        <f>TEXT(tbl_LoanData[[#This Row],[Application Date]],"MMMM")</f>
        <v>January</v>
      </c>
      <c r="AL2288" s="12">
        <f>DATE(YEAR(tbl_LoanData[[#This Row],[Application Date]]),MONTH(tbl_LoanData[[#This Row],[Application Date]]),1)</f>
        <v>45292</v>
      </c>
      <c r="AM2288" s="14">
        <f ca="1">IF(AND(tbl_LoanData[[#This Row],[Application Date]]&gt;=EOMONTH(TODAY(),-1)+1,tbl_LoanData[[#This Row],[Application Date]]&lt;=TODAY()),tbl_LoanData[[#This Row],[Loan Amount]],0)</f>
        <v>0</v>
      </c>
      <c r="AN2288" s="14">
        <f>tbl_LoanData[[#This Row],[Amount Paid]]-(Q2288-X2288)</f>
        <v>575304.5199999999</v>
      </c>
      <c r="AO2288" s="14">
        <f>IF(tbl_LoanData[[#This Row],[Application Status]]="Approved",1,0)</f>
        <v>1</v>
      </c>
      <c r="AP2288" s="22" t="str">
        <f t="shared" ca="1" si="106"/>
        <v/>
      </c>
      <c r="AQ2288" s="22" t="str">
        <f t="shared" ca="1" si="107"/>
        <v/>
      </c>
    </row>
    <row r="2289" spans="1:43" ht="14.4" customHeight="1" x14ac:dyDescent="0.3">
      <c r="A2289" s="2" t="s">
        <v>14215</v>
      </c>
      <c r="B2289" s="2" t="s">
        <v>14216</v>
      </c>
      <c r="C2289" s="2" t="s">
        <v>482</v>
      </c>
      <c r="D2289" s="2" t="s">
        <v>117</v>
      </c>
      <c r="E2289" s="2" t="s">
        <v>312</v>
      </c>
      <c r="F2289" s="2">
        <v>49</v>
      </c>
      <c r="G2289" s="2" t="s">
        <v>69</v>
      </c>
      <c r="H2289" s="2" t="s">
        <v>110</v>
      </c>
      <c r="I2289" s="2" t="s">
        <v>46</v>
      </c>
      <c r="J2289" s="3">
        <v>45304</v>
      </c>
      <c r="K2289" s="3">
        <v>45311</v>
      </c>
      <c r="L2289" s="2" t="s">
        <v>40</v>
      </c>
      <c r="M2289" s="2" t="s">
        <v>94</v>
      </c>
      <c r="N2289" s="2" t="s">
        <v>95</v>
      </c>
      <c r="O2289" s="4">
        <v>776000</v>
      </c>
      <c r="P2289" s="4">
        <v>173300</v>
      </c>
      <c r="Q2289" s="4">
        <v>602700</v>
      </c>
      <c r="R2289" s="2">
        <v>48</v>
      </c>
      <c r="S2289" s="5">
        <v>13.37</v>
      </c>
      <c r="T2289" s="4">
        <v>19271.330000000002</v>
      </c>
      <c r="U2289" s="2" t="s">
        <v>73</v>
      </c>
      <c r="V2289" s="2" t="s">
        <v>74</v>
      </c>
      <c r="W2289" s="4">
        <v>539597.24</v>
      </c>
      <c r="X2289" s="4">
        <v>385426.72</v>
      </c>
      <c r="Y2289" s="4">
        <v>925023.96</v>
      </c>
      <c r="Z2289" s="2">
        <v>90</v>
      </c>
      <c r="AA2289" s="2" t="s">
        <v>59</v>
      </c>
      <c r="AB2289" s="2" t="s">
        <v>15736</v>
      </c>
      <c r="AC2289" s="2" t="s">
        <v>138</v>
      </c>
      <c r="AD2289" s="2" t="s">
        <v>76</v>
      </c>
      <c r="AE2289" s="5">
        <v>77.67</v>
      </c>
      <c r="AF2289" s="2">
        <v>3</v>
      </c>
      <c r="AG2289" s="2" t="s">
        <v>130</v>
      </c>
      <c r="AH2289" s="2">
        <v>7</v>
      </c>
      <c r="AI2289" s="6" t="str">
        <f t="shared" si="105"/>
        <v>45-54</v>
      </c>
      <c r="AJ2289" s="11">
        <f>YEAR(tbl_LoanData[[#This Row],[Application Date]])</f>
        <v>2024</v>
      </c>
      <c r="AK2289" s="11" t="str">
        <f>TEXT(tbl_LoanData[[#This Row],[Application Date]],"MMMM")</f>
        <v>January</v>
      </c>
      <c r="AL2289" s="12">
        <f>DATE(YEAR(tbl_LoanData[[#This Row],[Application Date]]),MONTH(tbl_LoanData[[#This Row],[Application Date]]),1)</f>
        <v>45292</v>
      </c>
      <c r="AM2289" s="14">
        <f ca="1">IF(AND(tbl_LoanData[[#This Row],[Application Date]]&gt;=EOMONTH(TODAY(),-1)+1,tbl_LoanData[[#This Row],[Application Date]]&lt;=TODAY()),tbl_LoanData[[#This Row],[Loan Amount]],0)</f>
        <v>0</v>
      </c>
      <c r="AN2289" s="14">
        <f>tbl_LoanData[[#This Row],[Amount Paid]]-(Q2289-X2289)</f>
        <v>322323.95999999996</v>
      </c>
      <c r="AO2289" s="14">
        <f>IF(tbl_LoanData[[#This Row],[Application Status]]="Approved",1,0)</f>
        <v>1</v>
      </c>
      <c r="AP2289" s="22" t="str">
        <f t="shared" ca="1" si="106"/>
        <v/>
      </c>
      <c r="AQ2289" s="22" t="str">
        <f t="shared" ca="1" si="107"/>
        <v/>
      </c>
    </row>
    <row r="2290" spans="1:43" ht="14.4" customHeight="1" x14ac:dyDescent="0.3">
      <c r="A2290" s="2" t="s">
        <v>14359</v>
      </c>
      <c r="B2290" s="2" t="s">
        <v>14360</v>
      </c>
      <c r="C2290" s="2" t="s">
        <v>432</v>
      </c>
      <c r="D2290" s="2" t="s">
        <v>118</v>
      </c>
      <c r="E2290" s="2" t="s">
        <v>118</v>
      </c>
      <c r="F2290" s="2">
        <v>32</v>
      </c>
      <c r="G2290" s="2" t="s">
        <v>69</v>
      </c>
      <c r="H2290" s="2" t="s">
        <v>103</v>
      </c>
      <c r="I2290" s="2" t="s">
        <v>43</v>
      </c>
      <c r="J2290" s="3">
        <v>45318</v>
      </c>
      <c r="K2290" s="3"/>
      <c r="L2290" s="2" t="s">
        <v>39</v>
      </c>
      <c r="M2290" s="2" t="s">
        <v>85</v>
      </c>
      <c r="N2290" s="2" t="s">
        <v>373</v>
      </c>
      <c r="O2290" s="4">
        <v>1497000</v>
      </c>
      <c r="P2290" s="4">
        <v>555800</v>
      </c>
      <c r="Q2290" s="4">
        <v>941200</v>
      </c>
      <c r="R2290" s="2">
        <v>48</v>
      </c>
      <c r="S2290" s="5">
        <v>6.72</v>
      </c>
      <c r="T2290" s="4">
        <v>24879.05</v>
      </c>
      <c r="U2290" s="2" t="s">
        <v>96</v>
      </c>
      <c r="V2290" s="2" t="s">
        <v>97</v>
      </c>
      <c r="W2290" s="4">
        <v>0</v>
      </c>
      <c r="X2290" s="4">
        <v>0</v>
      </c>
      <c r="Y2290" s="4">
        <v>1194194.56</v>
      </c>
      <c r="Z2290" s="2">
        <v>0</v>
      </c>
      <c r="AA2290" s="2" t="s">
        <v>97</v>
      </c>
      <c r="AB2290" s="2" t="s">
        <v>15728</v>
      </c>
      <c r="AC2290" s="2" t="s">
        <v>121</v>
      </c>
      <c r="AD2290" s="2" t="s">
        <v>76</v>
      </c>
      <c r="AE2290" s="5">
        <v>62.87</v>
      </c>
      <c r="AF2290" s="2">
        <v>0</v>
      </c>
      <c r="AG2290" s="2" t="s">
        <v>97</v>
      </c>
      <c r="AH2290" s="2"/>
      <c r="AI2290" s="6" t="str">
        <f t="shared" si="105"/>
        <v>25-34</v>
      </c>
      <c r="AJ2290" s="11">
        <f>YEAR(tbl_LoanData[[#This Row],[Application Date]])</f>
        <v>2024</v>
      </c>
      <c r="AK2290" s="11" t="str">
        <f>TEXT(tbl_LoanData[[#This Row],[Application Date]],"MMMM")</f>
        <v>January</v>
      </c>
      <c r="AL2290" s="12">
        <f>DATE(YEAR(tbl_LoanData[[#This Row],[Application Date]]),MONTH(tbl_LoanData[[#This Row],[Application Date]]),1)</f>
        <v>45292</v>
      </c>
      <c r="AM2290" s="14">
        <f ca="1">IF(AND(tbl_LoanData[[#This Row],[Application Date]]&gt;=EOMONTH(TODAY(),-1)+1,tbl_LoanData[[#This Row],[Application Date]]&lt;=TODAY()),tbl_LoanData[[#This Row],[Loan Amount]],0)</f>
        <v>0</v>
      </c>
      <c r="AN2290" s="14">
        <f>tbl_LoanData[[#This Row],[Amount Paid]]-(Q2290-X2290)</f>
        <v>-941200</v>
      </c>
      <c r="AO2290" s="14">
        <f>IF(tbl_LoanData[[#This Row],[Application Status]]="Approved",1,0)</f>
        <v>0</v>
      </c>
      <c r="AP2290" s="22" t="str">
        <f t="shared" ca="1" si="106"/>
        <v/>
      </c>
      <c r="AQ2290" s="22" t="str">
        <f t="shared" ca="1" si="107"/>
        <v/>
      </c>
    </row>
    <row r="2291" spans="1:43" ht="14.4" customHeight="1" x14ac:dyDescent="0.3">
      <c r="A2291" s="2" t="s">
        <v>14377</v>
      </c>
      <c r="B2291" s="2" t="s">
        <v>14378</v>
      </c>
      <c r="C2291" s="2" t="s">
        <v>758</v>
      </c>
      <c r="D2291" s="2" t="s">
        <v>254</v>
      </c>
      <c r="E2291" s="2" t="s">
        <v>204</v>
      </c>
      <c r="F2291" s="2">
        <v>61</v>
      </c>
      <c r="G2291" s="2" t="s">
        <v>83</v>
      </c>
      <c r="H2291" s="2" t="s">
        <v>259</v>
      </c>
      <c r="I2291" s="2" t="s">
        <v>43</v>
      </c>
      <c r="J2291" s="3">
        <v>45311</v>
      </c>
      <c r="K2291" s="3"/>
      <c r="L2291" s="2" t="s">
        <v>36</v>
      </c>
      <c r="M2291" s="2" t="s">
        <v>94</v>
      </c>
      <c r="N2291" s="2" t="s">
        <v>212</v>
      </c>
      <c r="O2291" s="4">
        <v>1928000</v>
      </c>
      <c r="P2291" s="4">
        <v>621200</v>
      </c>
      <c r="Q2291" s="4">
        <v>1306800</v>
      </c>
      <c r="R2291" s="2">
        <v>48</v>
      </c>
      <c r="S2291" s="5">
        <v>7.28</v>
      </c>
      <c r="T2291" s="4">
        <v>35152.92</v>
      </c>
      <c r="U2291" s="2" t="s">
        <v>113</v>
      </c>
      <c r="V2291" s="2" t="s">
        <v>97</v>
      </c>
      <c r="W2291" s="4">
        <v>0</v>
      </c>
      <c r="X2291" s="4">
        <v>0</v>
      </c>
      <c r="Y2291" s="4">
        <v>1687340.16</v>
      </c>
      <c r="Z2291" s="2">
        <v>0</v>
      </c>
      <c r="AA2291" s="2" t="s">
        <v>97</v>
      </c>
      <c r="AB2291" s="2" t="s">
        <v>15729</v>
      </c>
      <c r="AC2291" s="2" t="s">
        <v>121</v>
      </c>
      <c r="AD2291" s="2" t="s">
        <v>76</v>
      </c>
      <c r="AE2291" s="5">
        <v>67.78</v>
      </c>
      <c r="AF2291" s="2">
        <v>0</v>
      </c>
      <c r="AG2291" s="2" t="s">
        <v>97</v>
      </c>
      <c r="AH2291" s="2"/>
      <c r="AI2291" s="6" t="str">
        <f t="shared" si="105"/>
        <v>55-64</v>
      </c>
      <c r="AJ2291" s="11">
        <f>YEAR(tbl_LoanData[[#This Row],[Application Date]])</f>
        <v>2024</v>
      </c>
      <c r="AK2291" s="11" t="str">
        <f>TEXT(tbl_LoanData[[#This Row],[Application Date]],"MMMM")</f>
        <v>January</v>
      </c>
      <c r="AL2291" s="12">
        <f>DATE(YEAR(tbl_LoanData[[#This Row],[Application Date]]),MONTH(tbl_LoanData[[#This Row],[Application Date]]),1)</f>
        <v>45292</v>
      </c>
      <c r="AM2291" s="14">
        <f ca="1">IF(AND(tbl_LoanData[[#This Row],[Application Date]]&gt;=EOMONTH(TODAY(),-1)+1,tbl_LoanData[[#This Row],[Application Date]]&lt;=TODAY()),tbl_LoanData[[#This Row],[Loan Amount]],0)</f>
        <v>0</v>
      </c>
      <c r="AN2291" s="14">
        <f>tbl_LoanData[[#This Row],[Amount Paid]]-(Q2291-X2291)</f>
        <v>-1306800</v>
      </c>
      <c r="AO2291" s="14">
        <f>IF(tbl_LoanData[[#This Row],[Application Status]]="Approved",1,0)</f>
        <v>0</v>
      </c>
      <c r="AP2291" s="22" t="str">
        <f t="shared" ca="1" si="106"/>
        <v/>
      </c>
      <c r="AQ2291" s="22" t="str">
        <f t="shared" ca="1" si="107"/>
        <v/>
      </c>
    </row>
    <row r="2292" spans="1:43" ht="14.4" customHeight="1" x14ac:dyDescent="0.3">
      <c r="A2292" s="2" t="s">
        <v>14401</v>
      </c>
      <c r="B2292" s="2" t="s">
        <v>14402</v>
      </c>
      <c r="C2292" s="2" t="s">
        <v>439</v>
      </c>
      <c r="D2292" s="2" t="s">
        <v>209</v>
      </c>
      <c r="E2292" s="2" t="s">
        <v>447</v>
      </c>
      <c r="F2292" s="2">
        <v>54</v>
      </c>
      <c r="G2292" s="2" t="s">
        <v>83</v>
      </c>
      <c r="H2292" s="2" t="s">
        <v>372</v>
      </c>
      <c r="I2292" s="2" t="s">
        <v>43</v>
      </c>
      <c r="J2292" s="3">
        <v>45300</v>
      </c>
      <c r="K2292" s="3">
        <v>45315</v>
      </c>
      <c r="L2292" s="2" t="s">
        <v>40</v>
      </c>
      <c r="M2292" s="2" t="s">
        <v>111</v>
      </c>
      <c r="N2292" s="2" t="s">
        <v>369</v>
      </c>
      <c r="O2292" s="4">
        <v>1174000</v>
      </c>
      <c r="P2292" s="4">
        <v>186100</v>
      </c>
      <c r="Q2292" s="4">
        <v>987900</v>
      </c>
      <c r="R2292" s="2">
        <v>24</v>
      </c>
      <c r="S2292" s="5">
        <v>8.35</v>
      </c>
      <c r="T2292" s="4">
        <v>48036.639999999999</v>
      </c>
      <c r="U2292" s="2" t="s">
        <v>73</v>
      </c>
      <c r="V2292" s="2" t="s">
        <v>34</v>
      </c>
      <c r="W2292" s="4">
        <v>768586.23999999999</v>
      </c>
      <c r="X2292" s="4">
        <v>384293.06</v>
      </c>
      <c r="Y2292" s="4">
        <v>1152879.3</v>
      </c>
      <c r="Z2292" s="2">
        <v>224</v>
      </c>
      <c r="AA2292" s="2" t="s">
        <v>60</v>
      </c>
      <c r="AB2292" s="2" t="s">
        <v>15732</v>
      </c>
      <c r="AC2292" s="2" t="s">
        <v>360</v>
      </c>
      <c r="AD2292" s="2" t="s">
        <v>76</v>
      </c>
      <c r="AE2292" s="5">
        <v>84.15</v>
      </c>
      <c r="AF2292" s="2">
        <v>7</v>
      </c>
      <c r="AG2292" s="2" t="s">
        <v>130</v>
      </c>
      <c r="AH2292" s="2">
        <v>15</v>
      </c>
      <c r="AI2292" s="6" t="str">
        <f t="shared" si="105"/>
        <v>45-54</v>
      </c>
      <c r="AJ2292" s="11">
        <f>YEAR(tbl_LoanData[[#This Row],[Application Date]])</f>
        <v>2024</v>
      </c>
      <c r="AK2292" s="11" t="str">
        <f>TEXT(tbl_LoanData[[#This Row],[Application Date]],"MMMM")</f>
        <v>January</v>
      </c>
      <c r="AL2292" s="12">
        <f>DATE(YEAR(tbl_LoanData[[#This Row],[Application Date]]),MONTH(tbl_LoanData[[#This Row],[Application Date]]),1)</f>
        <v>45292</v>
      </c>
      <c r="AM2292" s="14">
        <f ca="1">IF(AND(tbl_LoanData[[#This Row],[Application Date]]&gt;=EOMONTH(TODAY(),-1)+1,tbl_LoanData[[#This Row],[Application Date]]&lt;=TODAY()),tbl_LoanData[[#This Row],[Loan Amount]],0)</f>
        <v>0</v>
      </c>
      <c r="AN2292" s="14">
        <f>tbl_LoanData[[#This Row],[Amount Paid]]-(Q2292-X2292)</f>
        <v>164979.30000000005</v>
      </c>
      <c r="AO2292" s="14">
        <f>IF(tbl_LoanData[[#This Row],[Application Status]]="Approved",1,0)</f>
        <v>1</v>
      </c>
      <c r="AP2292" s="22" t="str">
        <f t="shared" ca="1" si="106"/>
        <v/>
      </c>
      <c r="AQ2292" s="22" t="str">
        <f t="shared" ca="1" si="107"/>
        <v/>
      </c>
    </row>
    <row r="2293" spans="1:43" x14ac:dyDescent="0.3">
      <c r="A2293" s="2" t="s">
        <v>14429</v>
      </c>
      <c r="B2293" s="2" t="s">
        <v>14430</v>
      </c>
      <c r="C2293" s="2" t="s">
        <v>432</v>
      </c>
      <c r="D2293" s="2" t="s">
        <v>311</v>
      </c>
      <c r="E2293" s="2" t="s">
        <v>402</v>
      </c>
      <c r="F2293" s="2">
        <v>60</v>
      </c>
      <c r="G2293" s="2" t="s">
        <v>69</v>
      </c>
      <c r="H2293" s="2" t="s">
        <v>84</v>
      </c>
      <c r="I2293" s="2" t="s">
        <v>45</v>
      </c>
      <c r="J2293" s="3">
        <v>45308</v>
      </c>
      <c r="K2293" s="3">
        <v>45325</v>
      </c>
      <c r="L2293" s="2" t="s">
        <v>41</v>
      </c>
      <c r="M2293" s="2" t="s">
        <v>184</v>
      </c>
      <c r="N2293" s="2" t="s">
        <v>185</v>
      </c>
      <c r="O2293" s="4">
        <v>3075000</v>
      </c>
      <c r="P2293" s="4">
        <v>365300</v>
      </c>
      <c r="Q2293" s="4">
        <v>2709700</v>
      </c>
      <c r="R2293" s="2">
        <v>24</v>
      </c>
      <c r="S2293" s="5">
        <v>14.61</v>
      </c>
      <c r="T2293" s="4">
        <v>145894.76</v>
      </c>
      <c r="U2293" s="2" t="s">
        <v>73</v>
      </c>
      <c r="V2293" s="2" t="s">
        <v>33</v>
      </c>
      <c r="W2293" s="4">
        <v>3501474.34</v>
      </c>
      <c r="X2293" s="4">
        <v>0</v>
      </c>
      <c r="Y2293" s="4">
        <v>3501474.34</v>
      </c>
      <c r="Z2293" s="2">
        <v>0</v>
      </c>
      <c r="AA2293" s="2" t="s">
        <v>56</v>
      </c>
      <c r="AB2293" s="2" t="s">
        <v>15734</v>
      </c>
      <c r="AC2293" s="2" t="s">
        <v>75</v>
      </c>
      <c r="AD2293" s="2" t="s">
        <v>76</v>
      </c>
      <c r="AE2293" s="5">
        <v>88.12</v>
      </c>
      <c r="AF2293" s="2">
        <v>0</v>
      </c>
      <c r="AG2293" s="2" t="s">
        <v>77</v>
      </c>
      <c r="AH2293" s="2">
        <v>17</v>
      </c>
      <c r="AI2293" s="6" t="str">
        <f t="shared" si="105"/>
        <v>55-64</v>
      </c>
      <c r="AJ2293" s="11">
        <f>YEAR(tbl_LoanData[[#This Row],[Application Date]])</f>
        <v>2024</v>
      </c>
      <c r="AK2293" s="11" t="str">
        <f>TEXT(tbl_LoanData[[#This Row],[Application Date]],"MMMM")</f>
        <v>January</v>
      </c>
      <c r="AL2293" s="12">
        <f>DATE(YEAR(tbl_LoanData[[#This Row],[Application Date]]),MONTH(tbl_LoanData[[#This Row],[Application Date]]),1)</f>
        <v>45292</v>
      </c>
      <c r="AM2293" s="14">
        <f ca="1">IF(AND(tbl_LoanData[[#This Row],[Application Date]]&gt;=EOMONTH(TODAY(),-1)+1,tbl_LoanData[[#This Row],[Application Date]]&lt;=TODAY()),tbl_LoanData[[#This Row],[Loan Amount]],0)</f>
        <v>0</v>
      </c>
      <c r="AN2293" s="14">
        <f>tbl_LoanData[[#This Row],[Amount Paid]]-(Q2293-X2293)</f>
        <v>791774.33999999985</v>
      </c>
      <c r="AO2293" s="14">
        <f>IF(tbl_LoanData[[#This Row],[Application Status]]="Approved",1,0)</f>
        <v>1</v>
      </c>
      <c r="AP2293" s="22" t="str">
        <f t="shared" ca="1" si="106"/>
        <v/>
      </c>
      <c r="AQ2293" s="22" t="str">
        <f t="shared" ca="1" si="107"/>
        <v/>
      </c>
    </row>
    <row r="2294" spans="1:43" ht="14.4" customHeight="1" x14ac:dyDescent="0.3">
      <c r="A2294" s="2" t="s">
        <v>14717</v>
      </c>
      <c r="B2294" s="2" t="s">
        <v>14718</v>
      </c>
      <c r="C2294" s="2" t="s">
        <v>347</v>
      </c>
      <c r="D2294" s="2" t="s">
        <v>311</v>
      </c>
      <c r="E2294" s="2" t="s">
        <v>161</v>
      </c>
      <c r="F2294" s="2">
        <v>32</v>
      </c>
      <c r="G2294" s="2" t="s">
        <v>69</v>
      </c>
      <c r="H2294" s="2" t="s">
        <v>151</v>
      </c>
      <c r="I2294" s="2" t="s">
        <v>46</v>
      </c>
      <c r="J2294" s="3">
        <v>45301</v>
      </c>
      <c r="K2294" s="3">
        <v>45319</v>
      </c>
      <c r="L2294" s="2" t="s">
        <v>38</v>
      </c>
      <c r="M2294" s="2" t="s">
        <v>127</v>
      </c>
      <c r="N2294" s="2" t="s">
        <v>128</v>
      </c>
      <c r="O2294" s="4">
        <v>1518000</v>
      </c>
      <c r="P2294" s="4">
        <v>256500</v>
      </c>
      <c r="Q2294" s="4">
        <v>1261500</v>
      </c>
      <c r="R2294" s="2">
        <v>48</v>
      </c>
      <c r="S2294" s="5">
        <v>5.29</v>
      </c>
      <c r="T2294" s="4">
        <v>31842.36</v>
      </c>
      <c r="U2294" s="2" t="s">
        <v>73</v>
      </c>
      <c r="V2294" s="2" t="s">
        <v>35</v>
      </c>
      <c r="W2294" s="4">
        <v>700531.92</v>
      </c>
      <c r="X2294" s="4">
        <v>827901.48</v>
      </c>
      <c r="Y2294" s="4">
        <v>1528433.4</v>
      </c>
      <c r="Z2294" s="2">
        <v>261</v>
      </c>
      <c r="AA2294" s="2" t="s">
        <v>60</v>
      </c>
      <c r="AB2294" s="2" t="s">
        <v>15728</v>
      </c>
      <c r="AC2294" s="2" t="s">
        <v>75</v>
      </c>
      <c r="AD2294" s="2" t="s">
        <v>76</v>
      </c>
      <c r="AE2294" s="5">
        <v>83.1</v>
      </c>
      <c r="AF2294" s="2">
        <v>9</v>
      </c>
      <c r="AG2294" s="2" t="s">
        <v>130</v>
      </c>
      <c r="AH2294" s="2">
        <v>18</v>
      </c>
      <c r="AI2294" s="6" t="str">
        <f t="shared" si="105"/>
        <v>25-34</v>
      </c>
      <c r="AJ2294" s="11">
        <f>YEAR(tbl_LoanData[[#This Row],[Application Date]])</f>
        <v>2024</v>
      </c>
      <c r="AK2294" s="11" t="str">
        <f>TEXT(tbl_LoanData[[#This Row],[Application Date]],"MMMM")</f>
        <v>January</v>
      </c>
      <c r="AL2294" s="12">
        <f>DATE(YEAR(tbl_LoanData[[#This Row],[Application Date]]),MONTH(tbl_LoanData[[#This Row],[Application Date]]),1)</f>
        <v>45292</v>
      </c>
      <c r="AM2294" s="14">
        <f ca="1">IF(AND(tbl_LoanData[[#This Row],[Application Date]]&gt;=EOMONTH(TODAY(),-1)+1,tbl_LoanData[[#This Row],[Application Date]]&lt;=TODAY()),tbl_LoanData[[#This Row],[Loan Amount]],0)</f>
        <v>0</v>
      </c>
      <c r="AN2294" s="14">
        <f>tbl_LoanData[[#This Row],[Amount Paid]]-(Q2294-X2294)</f>
        <v>266933.40000000002</v>
      </c>
      <c r="AO2294" s="14">
        <f>IF(tbl_LoanData[[#This Row],[Application Status]]="Approved",1,0)</f>
        <v>1</v>
      </c>
      <c r="AP2294" s="22" t="str">
        <f t="shared" ca="1" si="106"/>
        <v/>
      </c>
      <c r="AQ2294" s="22" t="str">
        <f t="shared" ca="1" si="107"/>
        <v/>
      </c>
    </row>
    <row r="2295" spans="1:43" ht="14.4" customHeight="1" x14ac:dyDescent="0.3">
      <c r="A2295" s="2" t="s">
        <v>14743</v>
      </c>
      <c r="B2295" s="2" t="s">
        <v>14744</v>
      </c>
      <c r="C2295" s="2" t="s">
        <v>216</v>
      </c>
      <c r="D2295" s="2" t="s">
        <v>204</v>
      </c>
      <c r="E2295" s="2" t="s">
        <v>323</v>
      </c>
      <c r="F2295" s="2">
        <v>60</v>
      </c>
      <c r="G2295" s="2" t="s">
        <v>83</v>
      </c>
      <c r="H2295" s="2" t="s">
        <v>278</v>
      </c>
      <c r="I2295" s="2" t="s">
        <v>45</v>
      </c>
      <c r="J2295" s="3">
        <v>45318</v>
      </c>
      <c r="K2295" s="3"/>
      <c r="L2295" s="2" t="s">
        <v>39</v>
      </c>
      <c r="M2295" s="2" t="s">
        <v>167</v>
      </c>
      <c r="N2295" s="2" t="s">
        <v>491</v>
      </c>
      <c r="O2295" s="4">
        <v>2211000</v>
      </c>
      <c r="P2295" s="4">
        <v>238900</v>
      </c>
      <c r="Q2295" s="4">
        <v>1972100</v>
      </c>
      <c r="R2295" s="2">
        <v>60</v>
      </c>
      <c r="S2295" s="5">
        <v>12.94</v>
      </c>
      <c r="T2295" s="4">
        <v>54134.14</v>
      </c>
      <c r="U2295" s="2" t="s">
        <v>113</v>
      </c>
      <c r="V2295" s="2" t="s">
        <v>97</v>
      </c>
      <c r="W2295" s="4">
        <v>0</v>
      </c>
      <c r="X2295" s="4">
        <v>0</v>
      </c>
      <c r="Y2295" s="4">
        <v>3248048.7</v>
      </c>
      <c r="Z2295" s="2">
        <v>0</v>
      </c>
      <c r="AA2295" s="2" t="s">
        <v>97</v>
      </c>
      <c r="AB2295" s="2" t="s">
        <v>15727</v>
      </c>
      <c r="AC2295" s="2" t="s">
        <v>146</v>
      </c>
      <c r="AD2295" s="2" t="s">
        <v>76</v>
      </c>
      <c r="AE2295" s="5">
        <v>89.19</v>
      </c>
      <c r="AF2295" s="2">
        <v>0</v>
      </c>
      <c r="AG2295" s="2" t="s">
        <v>97</v>
      </c>
      <c r="AH2295" s="2"/>
      <c r="AI2295" s="6" t="str">
        <f t="shared" si="105"/>
        <v>55-64</v>
      </c>
      <c r="AJ2295" s="11">
        <f>YEAR(tbl_LoanData[[#This Row],[Application Date]])</f>
        <v>2024</v>
      </c>
      <c r="AK2295" s="11" t="str">
        <f>TEXT(tbl_LoanData[[#This Row],[Application Date]],"MMMM")</f>
        <v>January</v>
      </c>
      <c r="AL2295" s="12">
        <f>DATE(YEAR(tbl_LoanData[[#This Row],[Application Date]]),MONTH(tbl_LoanData[[#This Row],[Application Date]]),1)</f>
        <v>45292</v>
      </c>
      <c r="AM2295" s="14">
        <f ca="1">IF(AND(tbl_LoanData[[#This Row],[Application Date]]&gt;=EOMONTH(TODAY(),-1)+1,tbl_LoanData[[#This Row],[Application Date]]&lt;=TODAY()),tbl_LoanData[[#This Row],[Loan Amount]],0)</f>
        <v>0</v>
      </c>
      <c r="AN2295" s="14">
        <f>tbl_LoanData[[#This Row],[Amount Paid]]-(Q2295-X2295)</f>
        <v>-1972100</v>
      </c>
      <c r="AO2295" s="14">
        <f>IF(tbl_LoanData[[#This Row],[Application Status]]="Approved",1,0)</f>
        <v>0</v>
      </c>
      <c r="AP2295" s="22" t="str">
        <f t="shared" ca="1" si="106"/>
        <v/>
      </c>
      <c r="AQ2295" s="22" t="str">
        <f t="shared" ca="1" si="107"/>
        <v/>
      </c>
    </row>
    <row r="2296" spans="1:43" ht="14.4" customHeight="1" x14ac:dyDescent="0.3">
      <c r="A2296" s="2" t="s">
        <v>14745</v>
      </c>
      <c r="B2296" s="2" t="s">
        <v>14746</v>
      </c>
      <c r="C2296" s="2" t="s">
        <v>277</v>
      </c>
      <c r="D2296" s="2" t="s">
        <v>161</v>
      </c>
      <c r="E2296" s="2" t="s">
        <v>101</v>
      </c>
      <c r="F2296" s="2">
        <v>48</v>
      </c>
      <c r="G2296" s="2" t="s">
        <v>83</v>
      </c>
      <c r="H2296" s="2" t="s">
        <v>313</v>
      </c>
      <c r="I2296" s="2" t="s">
        <v>44</v>
      </c>
      <c r="J2296" s="3">
        <v>45316</v>
      </c>
      <c r="K2296" s="3">
        <v>45329</v>
      </c>
      <c r="L2296" s="2" t="s">
        <v>40</v>
      </c>
      <c r="M2296" s="2" t="s">
        <v>94</v>
      </c>
      <c r="N2296" s="2" t="s">
        <v>95</v>
      </c>
      <c r="O2296" s="4">
        <v>1034000</v>
      </c>
      <c r="P2296" s="4">
        <v>383300</v>
      </c>
      <c r="Q2296" s="4">
        <v>650700</v>
      </c>
      <c r="R2296" s="2">
        <v>48</v>
      </c>
      <c r="S2296" s="5">
        <v>5.66</v>
      </c>
      <c r="T2296" s="4">
        <v>16625.38</v>
      </c>
      <c r="U2296" s="2" t="s">
        <v>73</v>
      </c>
      <c r="V2296" s="2" t="s">
        <v>74</v>
      </c>
      <c r="W2296" s="4">
        <v>482136.02</v>
      </c>
      <c r="X2296" s="4">
        <v>315882.46000000002</v>
      </c>
      <c r="Y2296" s="4">
        <v>798018.48</v>
      </c>
      <c r="Z2296" s="2">
        <v>29</v>
      </c>
      <c r="AA2296" s="2" t="s">
        <v>57</v>
      </c>
      <c r="AB2296" s="2" t="s">
        <v>15728</v>
      </c>
      <c r="AC2296" s="2" t="s">
        <v>213</v>
      </c>
      <c r="AD2296" s="2" t="s">
        <v>76</v>
      </c>
      <c r="AE2296" s="5">
        <v>62.93</v>
      </c>
      <c r="AF2296" s="2">
        <v>1</v>
      </c>
      <c r="AG2296" s="2" t="s">
        <v>77</v>
      </c>
      <c r="AH2296" s="2">
        <v>13</v>
      </c>
      <c r="AI2296" s="6" t="str">
        <f t="shared" si="105"/>
        <v>45-54</v>
      </c>
      <c r="AJ2296" s="11">
        <f>YEAR(tbl_LoanData[[#This Row],[Application Date]])</f>
        <v>2024</v>
      </c>
      <c r="AK2296" s="11" t="str">
        <f>TEXT(tbl_LoanData[[#This Row],[Application Date]],"MMMM")</f>
        <v>January</v>
      </c>
      <c r="AL2296" s="12">
        <f>DATE(YEAR(tbl_LoanData[[#This Row],[Application Date]]),MONTH(tbl_LoanData[[#This Row],[Application Date]]),1)</f>
        <v>45292</v>
      </c>
      <c r="AM2296" s="14">
        <f ca="1">IF(AND(tbl_LoanData[[#This Row],[Application Date]]&gt;=EOMONTH(TODAY(),-1)+1,tbl_LoanData[[#This Row],[Application Date]]&lt;=TODAY()),tbl_LoanData[[#This Row],[Loan Amount]],0)</f>
        <v>0</v>
      </c>
      <c r="AN2296" s="14">
        <f>tbl_LoanData[[#This Row],[Amount Paid]]-(Q2296-X2296)</f>
        <v>147318.48000000004</v>
      </c>
      <c r="AO2296" s="14">
        <f>IF(tbl_LoanData[[#This Row],[Application Status]]="Approved",1,0)</f>
        <v>1</v>
      </c>
      <c r="AP2296" s="22" t="str">
        <f t="shared" ca="1" si="106"/>
        <v/>
      </c>
      <c r="AQ2296" s="22" t="str">
        <f t="shared" ca="1" si="107"/>
        <v/>
      </c>
    </row>
    <row r="2297" spans="1:43" ht="14.4" customHeight="1" x14ac:dyDescent="0.3">
      <c r="A2297" s="2" t="s">
        <v>14787</v>
      </c>
      <c r="B2297" s="2" t="s">
        <v>14788</v>
      </c>
      <c r="C2297" s="2" t="s">
        <v>432</v>
      </c>
      <c r="D2297" s="2" t="s">
        <v>134</v>
      </c>
      <c r="E2297" s="2" t="s">
        <v>117</v>
      </c>
      <c r="F2297" s="2">
        <v>52</v>
      </c>
      <c r="G2297" s="2" t="s">
        <v>69</v>
      </c>
      <c r="H2297" s="2" t="s">
        <v>259</v>
      </c>
      <c r="I2297" s="2" t="s">
        <v>43</v>
      </c>
      <c r="J2297" s="3">
        <v>45300</v>
      </c>
      <c r="K2297" s="3">
        <v>45306</v>
      </c>
      <c r="L2297" s="2" t="s">
        <v>38</v>
      </c>
      <c r="M2297" s="2" t="s">
        <v>144</v>
      </c>
      <c r="N2297" s="2" t="s">
        <v>382</v>
      </c>
      <c r="O2297" s="4">
        <v>1545000</v>
      </c>
      <c r="P2297" s="4">
        <v>356700</v>
      </c>
      <c r="Q2297" s="4">
        <v>1188300</v>
      </c>
      <c r="R2297" s="2">
        <v>24</v>
      </c>
      <c r="S2297" s="5">
        <v>8.7100000000000009</v>
      </c>
      <c r="T2297" s="4">
        <v>58137.58</v>
      </c>
      <c r="U2297" s="2" t="s">
        <v>73</v>
      </c>
      <c r="V2297" s="2" t="s">
        <v>33</v>
      </c>
      <c r="W2297" s="4">
        <v>1395301.86</v>
      </c>
      <c r="X2297" s="4">
        <v>0</v>
      </c>
      <c r="Y2297" s="4">
        <v>1395301.86</v>
      </c>
      <c r="Z2297" s="2">
        <v>0</v>
      </c>
      <c r="AA2297" s="2" t="s">
        <v>56</v>
      </c>
      <c r="AB2297" s="2" t="s">
        <v>15734</v>
      </c>
      <c r="AC2297" s="2" t="s">
        <v>121</v>
      </c>
      <c r="AD2297" s="2" t="s">
        <v>76</v>
      </c>
      <c r="AE2297" s="5">
        <v>76.91</v>
      </c>
      <c r="AF2297" s="2">
        <v>0</v>
      </c>
      <c r="AG2297" s="2" t="s">
        <v>77</v>
      </c>
      <c r="AH2297" s="2">
        <v>6</v>
      </c>
      <c r="AI2297" s="6" t="str">
        <f t="shared" si="105"/>
        <v>45-54</v>
      </c>
      <c r="AJ2297" s="11">
        <f>YEAR(tbl_LoanData[[#This Row],[Application Date]])</f>
        <v>2024</v>
      </c>
      <c r="AK2297" s="11" t="str">
        <f>TEXT(tbl_LoanData[[#This Row],[Application Date]],"MMMM")</f>
        <v>January</v>
      </c>
      <c r="AL2297" s="12">
        <f>DATE(YEAR(tbl_LoanData[[#This Row],[Application Date]]),MONTH(tbl_LoanData[[#This Row],[Application Date]]),1)</f>
        <v>45292</v>
      </c>
      <c r="AM2297" s="14">
        <f ca="1">IF(AND(tbl_LoanData[[#This Row],[Application Date]]&gt;=EOMONTH(TODAY(),-1)+1,tbl_LoanData[[#This Row],[Application Date]]&lt;=TODAY()),tbl_LoanData[[#This Row],[Loan Amount]],0)</f>
        <v>0</v>
      </c>
      <c r="AN2297" s="14">
        <f>tbl_LoanData[[#This Row],[Amount Paid]]-(Q2297-X2297)</f>
        <v>207001.8600000001</v>
      </c>
      <c r="AO2297" s="14">
        <f>IF(tbl_LoanData[[#This Row],[Application Status]]="Approved",1,0)</f>
        <v>1</v>
      </c>
      <c r="AP2297" s="22" t="str">
        <f t="shared" ca="1" si="106"/>
        <v/>
      </c>
      <c r="AQ2297" s="22" t="str">
        <f t="shared" ca="1" si="107"/>
        <v/>
      </c>
    </row>
    <row r="2298" spans="1:43" x14ac:dyDescent="0.3">
      <c r="A2298" s="2" t="s">
        <v>15213</v>
      </c>
      <c r="B2298" s="2" t="s">
        <v>15214</v>
      </c>
      <c r="C2298" s="2" t="s">
        <v>124</v>
      </c>
      <c r="D2298" s="2" t="s">
        <v>81</v>
      </c>
      <c r="E2298" s="2" t="s">
        <v>311</v>
      </c>
      <c r="F2298" s="2">
        <v>25</v>
      </c>
      <c r="G2298" s="2" t="s">
        <v>69</v>
      </c>
      <c r="H2298" s="2" t="s">
        <v>143</v>
      </c>
      <c r="I2298" s="2" t="s">
        <v>46</v>
      </c>
      <c r="J2298" s="3">
        <v>45313</v>
      </c>
      <c r="K2298" s="3">
        <v>45331</v>
      </c>
      <c r="L2298" s="2" t="s">
        <v>38</v>
      </c>
      <c r="M2298" s="2" t="s">
        <v>127</v>
      </c>
      <c r="N2298" s="2" t="s">
        <v>128</v>
      </c>
      <c r="O2298" s="4">
        <v>1299000</v>
      </c>
      <c r="P2298" s="4">
        <v>299800</v>
      </c>
      <c r="Q2298" s="4">
        <v>999200</v>
      </c>
      <c r="R2298" s="2">
        <v>18</v>
      </c>
      <c r="S2298" s="5">
        <v>10.99</v>
      </c>
      <c r="T2298" s="4">
        <v>64662.12</v>
      </c>
      <c r="U2298" s="2" t="s">
        <v>73</v>
      </c>
      <c r="V2298" s="2" t="s">
        <v>34</v>
      </c>
      <c r="W2298" s="4">
        <v>1034593.92</v>
      </c>
      <c r="X2298" s="4">
        <v>129324.2</v>
      </c>
      <c r="Y2298" s="4">
        <v>1163918.1200000001</v>
      </c>
      <c r="Z2298" s="2">
        <v>64</v>
      </c>
      <c r="AA2298" s="2" t="s">
        <v>59</v>
      </c>
      <c r="AB2298" s="2" t="s">
        <v>15730</v>
      </c>
      <c r="AC2298" s="2" t="s">
        <v>87</v>
      </c>
      <c r="AD2298" s="2" t="s">
        <v>76</v>
      </c>
      <c r="AE2298" s="5">
        <v>76.92</v>
      </c>
      <c r="AF2298" s="2">
        <v>2</v>
      </c>
      <c r="AG2298" s="2" t="s">
        <v>130</v>
      </c>
      <c r="AH2298" s="2">
        <v>18</v>
      </c>
      <c r="AI2298" s="6" t="str">
        <f t="shared" si="105"/>
        <v>25-34</v>
      </c>
      <c r="AJ2298" s="11">
        <f>YEAR(tbl_LoanData[[#This Row],[Application Date]])</f>
        <v>2024</v>
      </c>
      <c r="AK2298" s="11" t="str">
        <f>TEXT(tbl_LoanData[[#This Row],[Application Date]],"MMMM")</f>
        <v>January</v>
      </c>
      <c r="AL2298" s="12">
        <f>DATE(YEAR(tbl_LoanData[[#This Row],[Application Date]]),MONTH(tbl_LoanData[[#This Row],[Application Date]]),1)</f>
        <v>45292</v>
      </c>
      <c r="AM2298" s="14">
        <f ca="1">IF(AND(tbl_LoanData[[#This Row],[Application Date]]&gt;=EOMONTH(TODAY(),-1)+1,tbl_LoanData[[#This Row],[Application Date]]&lt;=TODAY()),tbl_LoanData[[#This Row],[Loan Amount]],0)</f>
        <v>0</v>
      </c>
      <c r="AN2298" s="14">
        <f>tbl_LoanData[[#This Row],[Amount Paid]]-(Q2298-X2298)</f>
        <v>164718.12</v>
      </c>
      <c r="AO2298" s="14">
        <f>IF(tbl_LoanData[[#This Row],[Application Status]]="Approved",1,0)</f>
        <v>1</v>
      </c>
      <c r="AP2298" s="22" t="str">
        <f t="shared" ca="1" si="106"/>
        <v/>
      </c>
      <c r="AQ2298" s="22" t="str">
        <f t="shared" ca="1" si="107"/>
        <v/>
      </c>
    </row>
    <row r="2299" spans="1:43" ht="14.4" customHeight="1" x14ac:dyDescent="0.3">
      <c r="A2299" s="2" t="s">
        <v>391</v>
      </c>
      <c r="B2299" s="2" t="s">
        <v>392</v>
      </c>
      <c r="C2299" s="2" t="s">
        <v>393</v>
      </c>
      <c r="D2299" s="2" t="s">
        <v>118</v>
      </c>
      <c r="E2299" s="2" t="s">
        <v>394</v>
      </c>
      <c r="F2299" s="2">
        <v>34</v>
      </c>
      <c r="G2299" s="2" t="s">
        <v>83</v>
      </c>
      <c r="H2299" s="2" t="s">
        <v>70</v>
      </c>
      <c r="I2299" s="2" t="s">
        <v>50</v>
      </c>
      <c r="J2299" s="3">
        <v>45339</v>
      </c>
      <c r="K2299" s="3">
        <v>45342</v>
      </c>
      <c r="L2299" s="2" t="s">
        <v>40</v>
      </c>
      <c r="M2299" s="2" t="s">
        <v>94</v>
      </c>
      <c r="N2299" s="2" t="s">
        <v>4</v>
      </c>
      <c r="O2299" s="4">
        <v>1554000</v>
      </c>
      <c r="P2299" s="4">
        <v>619800</v>
      </c>
      <c r="Q2299" s="4">
        <v>934200</v>
      </c>
      <c r="R2299" s="2">
        <v>24</v>
      </c>
      <c r="S2299" s="5">
        <v>9.9600000000000009</v>
      </c>
      <c r="T2299" s="4">
        <v>46678.86</v>
      </c>
      <c r="U2299" s="2" t="s">
        <v>73</v>
      </c>
      <c r="V2299" s="2" t="s">
        <v>33</v>
      </c>
      <c r="W2299" s="4">
        <v>1120292.6399999999</v>
      </c>
      <c r="X2299" s="4">
        <v>0</v>
      </c>
      <c r="Y2299" s="4">
        <v>1120292.6399999999</v>
      </c>
      <c r="Z2299" s="2">
        <v>0</v>
      </c>
      <c r="AA2299" s="2" t="s">
        <v>56</v>
      </c>
      <c r="AB2299" s="2" t="s">
        <v>15735</v>
      </c>
      <c r="AC2299" s="2" t="s">
        <v>75</v>
      </c>
      <c r="AD2299" s="2" t="s">
        <v>76</v>
      </c>
      <c r="AE2299" s="5">
        <v>60.12</v>
      </c>
      <c r="AF2299" s="2">
        <v>0</v>
      </c>
      <c r="AG2299" s="2" t="s">
        <v>77</v>
      </c>
      <c r="AH2299" s="2">
        <v>3</v>
      </c>
      <c r="AI2299" s="6" t="str">
        <f t="shared" si="105"/>
        <v>25-34</v>
      </c>
      <c r="AJ2299" s="11">
        <f>YEAR(tbl_LoanData[[#This Row],[Application Date]])</f>
        <v>2024</v>
      </c>
      <c r="AK2299" s="11" t="str">
        <f>TEXT(tbl_LoanData[[#This Row],[Application Date]],"MMMM")</f>
        <v>February</v>
      </c>
      <c r="AL2299" s="12">
        <f>DATE(YEAR(tbl_LoanData[[#This Row],[Application Date]]),MONTH(tbl_LoanData[[#This Row],[Application Date]]),1)</f>
        <v>45323</v>
      </c>
      <c r="AM2299" s="14">
        <f ca="1">IF(AND(tbl_LoanData[[#This Row],[Application Date]]&gt;=EOMONTH(TODAY(),-1)+1,tbl_LoanData[[#This Row],[Application Date]]&lt;=TODAY()),tbl_LoanData[[#This Row],[Loan Amount]],0)</f>
        <v>0</v>
      </c>
      <c r="AN2299" s="14">
        <f>tbl_LoanData[[#This Row],[Amount Paid]]-(Q2299-X2299)</f>
        <v>186092.6399999999</v>
      </c>
      <c r="AO2299" s="14">
        <f>IF(tbl_LoanData[[#This Row],[Application Status]]="Approved",1,0)</f>
        <v>1</v>
      </c>
      <c r="AP2299" s="22" t="str">
        <f t="shared" ca="1" si="106"/>
        <v/>
      </c>
      <c r="AQ2299" s="22" t="str">
        <f t="shared" ca="1" si="107"/>
        <v/>
      </c>
    </row>
    <row r="2300" spans="1:43" x14ac:dyDescent="0.3">
      <c r="A2300" s="2" t="s">
        <v>455</v>
      </c>
      <c r="B2300" s="2" t="s">
        <v>456</v>
      </c>
      <c r="C2300" s="2" t="s">
        <v>227</v>
      </c>
      <c r="D2300" s="2" t="s">
        <v>118</v>
      </c>
      <c r="E2300" s="2" t="s">
        <v>255</v>
      </c>
      <c r="F2300" s="2">
        <v>65</v>
      </c>
      <c r="G2300" s="2" t="s">
        <v>69</v>
      </c>
      <c r="H2300" s="2" t="s">
        <v>237</v>
      </c>
      <c r="I2300" s="2" t="s">
        <v>48</v>
      </c>
      <c r="J2300" s="3">
        <v>45347</v>
      </c>
      <c r="K2300" s="3">
        <v>45353</v>
      </c>
      <c r="L2300" s="2" t="s">
        <v>37</v>
      </c>
      <c r="M2300" s="2" t="s">
        <v>260</v>
      </c>
      <c r="N2300" s="2" t="s">
        <v>457</v>
      </c>
      <c r="O2300" s="4">
        <v>77000</v>
      </c>
      <c r="P2300" s="4">
        <v>23900</v>
      </c>
      <c r="Q2300" s="4">
        <v>53100</v>
      </c>
      <c r="R2300" s="2">
        <v>48</v>
      </c>
      <c r="S2300" s="5">
        <v>10.49</v>
      </c>
      <c r="T2300" s="4">
        <v>1570.43</v>
      </c>
      <c r="U2300" s="2" t="s">
        <v>73</v>
      </c>
      <c r="V2300" s="2" t="s">
        <v>74</v>
      </c>
      <c r="W2300" s="4">
        <v>45542.47</v>
      </c>
      <c r="X2300" s="4">
        <v>29838.29</v>
      </c>
      <c r="Y2300" s="4">
        <v>75380.759999999995</v>
      </c>
      <c r="Z2300" s="2">
        <v>0</v>
      </c>
      <c r="AA2300" s="2" t="s">
        <v>56</v>
      </c>
      <c r="AB2300" s="2" t="s">
        <v>15730</v>
      </c>
      <c r="AC2300" s="2" t="s">
        <v>106</v>
      </c>
      <c r="AD2300" s="2" t="s">
        <v>76</v>
      </c>
      <c r="AE2300" s="5">
        <v>68.959999999999994</v>
      </c>
      <c r="AF2300" s="2">
        <v>0</v>
      </c>
      <c r="AG2300" s="2" t="s">
        <v>77</v>
      </c>
      <c r="AH2300" s="2">
        <v>6</v>
      </c>
      <c r="AI2300" s="6" t="str">
        <f t="shared" si="105"/>
        <v>65+</v>
      </c>
      <c r="AJ2300" s="11">
        <f>YEAR(tbl_LoanData[[#This Row],[Application Date]])</f>
        <v>2024</v>
      </c>
      <c r="AK2300" s="11" t="str">
        <f>TEXT(tbl_LoanData[[#This Row],[Application Date]],"MMMM")</f>
        <v>February</v>
      </c>
      <c r="AL2300" s="12">
        <f>DATE(YEAR(tbl_LoanData[[#This Row],[Application Date]]),MONTH(tbl_LoanData[[#This Row],[Application Date]]),1)</f>
        <v>45323</v>
      </c>
      <c r="AM2300" s="14">
        <f ca="1">IF(AND(tbl_LoanData[[#This Row],[Application Date]]&gt;=EOMONTH(TODAY(),-1)+1,tbl_LoanData[[#This Row],[Application Date]]&lt;=TODAY()),tbl_LoanData[[#This Row],[Loan Amount]],0)</f>
        <v>0</v>
      </c>
      <c r="AN2300" s="14">
        <f>tbl_LoanData[[#This Row],[Amount Paid]]-(Q2300-X2300)</f>
        <v>22280.760000000002</v>
      </c>
      <c r="AO2300" s="14">
        <f>IF(tbl_LoanData[[#This Row],[Application Status]]="Approved",1,0)</f>
        <v>1</v>
      </c>
      <c r="AP2300" s="22" t="str">
        <f t="shared" ca="1" si="106"/>
        <v/>
      </c>
      <c r="AQ2300" s="22" t="str">
        <f t="shared" ca="1" si="107"/>
        <v/>
      </c>
    </row>
    <row r="2301" spans="1:43" ht="14.4" customHeight="1" x14ac:dyDescent="0.3">
      <c r="A2301" s="2" t="s">
        <v>658</v>
      </c>
      <c r="B2301" s="2" t="s">
        <v>659</v>
      </c>
      <c r="C2301" s="2" t="s">
        <v>141</v>
      </c>
      <c r="D2301" s="2" t="s">
        <v>81</v>
      </c>
      <c r="E2301" s="2" t="s">
        <v>312</v>
      </c>
      <c r="F2301" s="2">
        <v>44</v>
      </c>
      <c r="G2301" s="2" t="s">
        <v>83</v>
      </c>
      <c r="H2301" s="2" t="s">
        <v>543</v>
      </c>
      <c r="I2301" s="2" t="s">
        <v>45</v>
      </c>
      <c r="J2301" s="3">
        <v>45330</v>
      </c>
      <c r="K2301" s="3">
        <v>45335</v>
      </c>
      <c r="L2301" s="2" t="s">
        <v>36</v>
      </c>
      <c r="M2301" s="2" t="s">
        <v>94</v>
      </c>
      <c r="N2301" s="2" t="s">
        <v>212</v>
      </c>
      <c r="O2301" s="4">
        <v>2025000</v>
      </c>
      <c r="P2301" s="4">
        <v>452700</v>
      </c>
      <c r="Q2301" s="4">
        <v>1572300</v>
      </c>
      <c r="R2301" s="2">
        <v>24</v>
      </c>
      <c r="S2301" s="5">
        <v>6.83</v>
      </c>
      <c r="T2301" s="4">
        <v>74461.509999999995</v>
      </c>
      <c r="U2301" s="2" t="s">
        <v>73</v>
      </c>
      <c r="V2301" s="2" t="s">
        <v>34</v>
      </c>
      <c r="W2301" s="4">
        <v>1563691.71</v>
      </c>
      <c r="X2301" s="4">
        <v>223384.47</v>
      </c>
      <c r="Y2301" s="4">
        <v>1787076.18</v>
      </c>
      <c r="Z2301" s="2">
        <v>87</v>
      </c>
      <c r="AA2301" s="2" t="s">
        <v>59</v>
      </c>
      <c r="AB2301" s="2" t="s">
        <v>15728</v>
      </c>
      <c r="AC2301" s="2" t="s">
        <v>87</v>
      </c>
      <c r="AD2301" s="2" t="s">
        <v>76</v>
      </c>
      <c r="AE2301" s="5">
        <v>77.64</v>
      </c>
      <c r="AF2301" s="2">
        <v>3</v>
      </c>
      <c r="AG2301" s="2" t="s">
        <v>130</v>
      </c>
      <c r="AH2301" s="2">
        <v>5</v>
      </c>
      <c r="AI2301" s="6" t="str">
        <f t="shared" si="105"/>
        <v>35-44</v>
      </c>
      <c r="AJ2301" s="11">
        <f>YEAR(tbl_LoanData[[#This Row],[Application Date]])</f>
        <v>2024</v>
      </c>
      <c r="AK2301" s="11" t="str">
        <f>TEXT(tbl_LoanData[[#This Row],[Application Date]],"MMMM")</f>
        <v>February</v>
      </c>
      <c r="AL2301" s="12">
        <f>DATE(YEAR(tbl_LoanData[[#This Row],[Application Date]]),MONTH(tbl_LoanData[[#This Row],[Application Date]]),1)</f>
        <v>45323</v>
      </c>
      <c r="AM2301" s="14">
        <f ca="1">IF(AND(tbl_LoanData[[#This Row],[Application Date]]&gt;=EOMONTH(TODAY(),-1)+1,tbl_LoanData[[#This Row],[Application Date]]&lt;=TODAY()),tbl_LoanData[[#This Row],[Loan Amount]],0)</f>
        <v>0</v>
      </c>
      <c r="AN2301" s="14">
        <f>tbl_LoanData[[#This Row],[Amount Paid]]-(Q2301-X2301)</f>
        <v>214776.17999999993</v>
      </c>
      <c r="AO2301" s="14">
        <f>IF(tbl_LoanData[[#This Row],[Application Status]]="Approved",1,0)</f>
        <v>1</v>
      </c>
      <c r="AP2301" s="22" t="str">
        <f t="shared" ca="1" si="106"/>
        <v/>
      </c>
      <c r="AQ2301" s="22" t="str">
        <f t="shared" ca="1" si="107"/>
        <v/>
      </c>
    </row>
    <row r="2302" spans="1:43" ht="14.4" customHeight="1" x14ac:dyDescent="0.3">
      <c r="A2302" s="2" t="s">
        <v>838</v>
      </c>
      <c r="B2302" s="2" t="s">
        <v>839</v>
      </c>
      <c r="C2302" s="2" t="s">
        <v>840</v>
      </c>
      <c r="D2302" s="2" t="s">
        <v>102</v>
      </c>
      <c r="E2302" s="2" t="s">
        <v>232</v>
      </c>
      <c r="F2302" s="2">
        <v>25</v>
      </c>
      <c r="G2302" s="2" t="s">
        <v>83</v>
      </c>
      <c r="H2302" s="2" t="s">
        <v>93</v>
      </c>
      <c r="I2302" s="2" t="s">
        <v>50</v>
      </c>
      <c r="J2302" s="3">
        <v>45324</v>
      </c>
      <c r="K2302" s="3">
        <v>45329</v>
      </c>
      <c r="L2302" s="2" t="s">
        <v>38</v>
      </c>
      <c r="M2302" s="2" t="s">
        <v>127</v>
      </c>
      <c r="N2302" s="2" t="s">
        <v>128</v>
      </c>
      <c r="O2302" s="4">
        <v>1489000</v>
      </c>
      <c r="P2302" s="4">
        <v>593800</v>
      </c>
      <c r="Q2302" s="4">
        <v>895200</v>
      </c>
      <c r="R2302" s="2">
        <v>48</v>
      </c>
      <c r="S2302" s="5">
        <v>10.97</v>
      </c>
      <c r="T2302" s="4">
        <v>26833.62</v>
      </c>
      <c r="U2302" s="2" t="s">
        <v>73</v>
      </c>
      <c r="V2302" s="2" t="s">
        <v>74</v>
      </c>
      <c r="W2302" s="4">
        <v>751341.36</v>
      </c>
      <c r="X2302" s="4">
        <v>536672.4</v>
      </c>
      <c r="Y2302" s="4">
        <v>1288013.76</v>
      </c>
      <c r="Z2302" s="2">
        <v>62</v>
      </c>
      <c r="AA2302" s="2" t="s">
        <v>59</v>
      </c>
      <c r="AB2302" s="2" t="s">
        <v>15728</v>
      </c>
      <c r="AC2302" s="2" t="s">
        <v>360</v>
      </c>
      <c r="AD2302" s="2" t="s">
        <v>76</v>
      </c>
      <c r="AE2302" s="5">
        <v>60.12</v>
      </c>
      <c r="AF2302" s="2">
        <v>2</v>
      </c>
      <c r="AG2302" s="2" t="s">
        <v>130</v>
      </c>
      <c r="AH2302" s="2">
        <v>5</v>
      </c>
      <c r="AI2302" s="6" t="str">
        <f t="shared" si="105"/>
        <v>25-34</v>
      </c>
      <c r="AJ2302" s="11">
        <f>YEAR(tbl_LoanData[[#This Row],[Application Date]])</f>
        <v>2024</v>
      </c>
      <c r="AK2302" s="11" t="str">
        <f>TEXT(tbl_LoanData[[#This Row],[Application Date]],"MMMM")</f>
        <v>February</v>
      </c>
      <c r="AL2302" s="12">
        <f>DATE(YEAR(tbl_LoanData[[#This Row],[Application Date]]),MONTH(tbl_LoanData[[#This Row],[Application Date]]),1)</f>
        <v>45323</v>
      </c>
      <c r="AM2302" s="14">
        <f ca="1">IF(AND(tbl_LoanData[[#This Row],[Application Date]]&gt;=EOMONTH(TODAY(),-1)+1,tbl_LoanData[[#This Row],[Application Date]]&lt;=TODAY()),tbl_LoanData[[#This Row],[Loan Amount]],0)</f>
        <v>0</v>
      </c>
      <c r="AN2302" s="14">
        <f>tbl_LoanData[[#This Row],[Amount Paid]]-(Q2302-X2302)</f>
        <v>392813.76</v>
      </c>
      <c r="AO2302" s="14">
        <f>IF(tbl_LoanData[[#This Row],[Application Status]]="Approved",1,0)</f>
        <v>1</v>
      </c>
      <c r="AP2302" s="22" t="str">
        <f t="shared" ca="1" si="106"/>
        <v/>
      </c>
      <c r="AQ2302" s="22" t="str">
        <f t="shared" ca="1" si="107"/>
        <v/>
      </c>
    </row>
    <row r="2303" spans="1:43" ht="14.4" customHeight="1" x14ac:dyDescent="0.3">
      <c r="A2303" s="2" t="s">
        <v>933</v>
      </c>
      <c r="B2303" s="2" t="s">
        <v>934</v>
      </c>
      <c r="C2303" s="2" t="s">
        <v>401</v>
      </c>
      <c r="D2303" s="2" t="s">
        <v>204</v>
      </c>
      <c r="E2303" s="2" t="s">
        <v>293</v>
      </c>
      <c r="F2303" s="2">
        <v>65</v>
      </c>
      <c r="G2303" s="2" t="s">
        <v>83</v>
      </c>
      <c r="H2303" s="2" t="s">
        <v>126</v>
      </c>
      <c r="I2303" s="2" t="s">
        <v>44</v>
      </c>
      <c r="J2303" s="3">
        <v>45324</v>
      </c>
      <c r="K2303" s="3">
        <v>45335</v>
      </c>
      <c r="L2303" s="2" t="s">
        <v>39</v>
      </c>
      <c r="M2303" s="2" t="s">
        <v>157</v>
      </c>
      <c r="N2303" s="2" t="s">
        <v>158</v>
      </c>
      <c r="O2303" s="4">
        <v>1515000</v>
      </c>
      <c r="P2303" s="4">
        <v>468300</v>
      </c>
      <c r="Q2303" s="4">
        <v>1046700</v>
      </c>
      <c r="R2303" s="2">
        <v>12</v>
      </c>
      <c r="S2303" s="5">
        <v>5.18</v>
      </c>
      <c r="T2303" s="4">
        <v>91743.26</v>
      </c>
      <c r="U2303" s="2" t="s">
        <v>73</v>
      </c>
      <c r="V2303" s="2" t="s">
        <v>33</v>
      </c>
      <c r="W2303" s="4">
        <v>1100919.06</v>
      </c>
      <c r="X2303" s="4">
        <v>0</v>
      </c>
      <c r="Y2303" s="4">
        <v>1100919.06</v>
      </c>
      <c r="Z2303" s="2">
        <v>0</v>
      </c>
      <c r="AA2303" s="2" t="s">
        <v>56</v>
      </c>
      <c r="AB2303" s="2" t="s">
        <v>15728</v>
      </c>
      <c r="AC2303" s="2" t="s">
        <v>360</v>
      </c>
      <c r="AD2303" s="2" t="s">
        <v>76</v>
      </c>
      <c r="AE2303" s="5">
        <v>69.09</v>
      </c>
      <c r="AF2303" s="2">
        <v>0</v>
      </c>
      <c r="AG2303" s="2" t="s">
        <v>77</v>
      </c>
      <c r="AH2303" s="2">
        <v>11</v>
      </c>
      <c r="AI2303" s="6" t="str">
        <f t="shared" si="105"/>
        <v>65+</v>
      </c>
      <c r="AJ2303" s="11">
        <f>YEAR(tbl_LoanData[[#This Row],[Application Date]])</f>
        <v>2024</v>
      </c>
      <c r="AK2303" s="11" t="str">
        <f>TEXT(tbl_LoanData[[#This Row],[Application Date]],"MMMM")</f>
        <v>February</v>
      </c>
      <c r="AL2303" s="12">
        <f>DATE(YEAR(tbl_LoanData[[#This Row],[Application Date]]),MONTH(tbl_LoanData[[#This Row],[Application Date]]),1)</f>
        <v>45323</v>
      </c>
      <c r="AM2303" s="14">
        <f ca="1">IF(AND(tbl_LoanData[[#This Row],[Application Date]]&gt;=EOMONTH(TODAY(),-1)+1,tbl_LoanData[[#This Row],[Application Date]]&lt;=TODAY()),tbl_LoanData[[#This Row],[Loan Amount]],0)</f>
        <v>0</v>
      </c>
      <c r="AN2303" s="14">
        <f>tbl_LoanData[[#This Row],[Amount Paid]]-(Q2303-X2303)</f>
        <v>54219.060000000056</v>
      </c>
      <c r="AO2303" s="14">
        <f>IF(tbl_LoanData[[#This Row],[Application Status]]="Approved",1,0)</f>
        <v>1</v>
      </c>
      <c r="AP2303" s="22" t="str">
        <f t="shared" ca="1" si="106"/>
        <v/>
      </c>
      <c r="AQ2303" s="22" t="str">
        <f t="shared" ca="1" si="107"/>
        <v/>
      </c>
    </row>
    <row r="2304" spans="1:43" ht="14.4" customHeight="1" x14ac:dyDescent="0.3">
      <c r="A2304" s="2" t="s">
        <v>1055</v>
      </c>
      <c r="B2304" s="2" t="s">
        <v>1056</v>
      </c>
      <c r="C2304" s="2" t="s">
        <v>986</v>
      </c>
      <c r="D2304" s="2" t="s">
        <v>209</v>
      </c>
      <c r="E2304" s="2" t="s">
        <v>210</v>
      </c>
      <c r="F2304" s="2">
        <v>47</v>
      </c>
      <c r="G2304" s="2" t="s">
        <v>83</v>
      </c>
      <c r="H2304" s="2" t="s">
        <v>273</v>
      </c>
      <c r="I2304" s="2" t="s">
        <v>45</v>
      </c>
      <c r="J2304" s="3">
        <v>45351</v>
      </c>
      <c r="K2304" s="3"/>
      <c r="L2304" s="2" t="s">
        <v>40</v>
      </c>
      <c r="M2304" s="2" t="s">
        <v>85</v>
      </c>
      <c r="N2304" s="2" t="s">
        <v>270</v>
      </c>
      <c r="O2304" s="4">
        <v>976000</v>
      </c>
      <c r="P2304" s="4">
        <v>355200</v>
      </c>
      <c r="Q2304" s="4">
        <v>620800</v>
      </c>
      <c r="R2304" s="2">
        <v>48</v>
      </c>
      <c r="S2304" s="5">
        <v>10.92</v>
      </c>
      <c r="T2304" s="4">
        <v>18582.61</v>
      </c>
      <c r="U2304" s="2" t="s">
        <v>113</v>
      </c>
      <c r="V2304" s="2" t="s">
        <v>97</v>
      </c>
      <c r="W2304" s="4">
        <v>0</v>
      </c>
      <c r="X2304" s="4">
        <v>0</v>
      </c>
      <c r="Y2304" s="4">
        <v>891965.43999999994</v>
      </c>
      <c r="Z2304" s="2">
        <v>0</v>
      </c>
      <c r="AA2304" s="2" t="s">
        <v>97</v>
      </c>
      <c r="AB2304" s="2" t="s">
        <v>15734</v>
      </c>
      <c r="AC2304" s="2" t="s">
        <v>87</v>
      </c>
      <c r="AD2304" s="2" t="s">
        <v>76</v>
      </c>
      <c r="AE2304" s="5">
        <v>63.61</v>
      </c>
      <c r="AF2304" s="2">
        <v>0</v>
      </c>
      <c r="AG2304" s="2" t="s">
        <v>97</v>
      </c>
      <c r="AH2304" s="2"/>
      <c r="AI2304" s="6" t="str">
        <f t="shared" si="105"/>
        <v>45-54</v>
      </c>
      <c r="AJ2304" s="11">
        <f>YEAR(tbl_LoanData[[#This Row],[Application Date]])</f>
        <v>2024</v>
      </c>
      <c r="AK2304" s="11" t="str">
        <f>TEXT(tbl_LoanData[[#This Row],[Application Date]],"MMMM")</f>
        <v>February</v>
      </c>
      <c r="AL2304" s="12">
        <f>DATE(YEAR(tbl_LoanData[[#This Row],[Application Date]]),MONTH(tbl_LoanData[[#This Row],[Application Date]]),1)</f>
        <v>45323</v>
      </c>
      <c r="AM2304" s="14">
        <f ca="1">IF(AND(tbl_LoanData[[#This Row],[Application Date]]&gt;=EOMONTH(TODAY(),-1)+1,tbl_LoanData[[#This Row],[Application Date]]&lt;=TODAY()),tbl_LoanData[[#This Row],[Loan Amount]],0)</f>
        <v>0</v>
      </c>
      <c r="AN2304" s="14">
        <f>tbl_LoanData[[#This Row],[Amount Paid]]-(Q2304-X2304)</f>
        <v>-620800</v>
      </c>
      <c r="AO2304" s="14">
        <f>IF(tbl_LoanData[[#This Row],[Application Status]]="Approved",1,0)</f>
        <v>0</v>
      </c>
      <c r="AP2304" s="22" t="str">
        <f t="shared" ca="1" si="106"/>
        <v/>
      </c>
      <c r="AQ2304" s="22" t="str">
        <f t="shared" ca="1" si="107"/>
        <v/>
      </c>
    </row>
    <row r="2305" spans="1:43" ht="14.4" customHeight="1" x14ac:dyDescent="0.3">
      <c r="A2305" s="2" t="s">
        <v>1133</v>
      </c>
      <c r="B2305" s="2" t="s">
        <v>1134</v>
      </c>
      <c r="C2305" s="2" t="s">
        <v>149</v>
      </c>
      <c r="D2305" s="2" t="s">
        <v>311</v>
      </c>
      <c r="E2305" s="2" t="s">
        <v>311</v>
      </c>
      <c r="F2305" s="2">
        <v>38</v>
      </c>
      <c r="G2305" s="2" t="s">
        <v>83</v>
      </c>
      <c r="H2305" s="2" t="s">
        <v>233</v>
      </c>
      <c r="I2305" s="2" t="s">
        <v>46</v>
      </c>
      <c r="J2305" s="3">
        <v>45326</v>
      </c>
      <c r="K2305" s="3">
        <v>45333</v>
      </c>
      <c r="L2305" s="2" t="s">
        <v>40</v>
      </c>
      <c r="M2305" s="2" t="s">
        <v>71</v>
      </c>
      <c r="N2305" s="2" t="s">
        <v>137</v>
      </c>
      <c r="O2305" s="4">
        <v>1188000</v>
      </c>
      <c r="P2305" s="4">
        <v>227900</v>
      </c>
      <c r="Q2305" s="4">
        <v>960100</v>
      </c>
      <c r="R2305" s="2">
        <v>18</v>
      </c>
      <c r="S2305" s="5">
        <v>13.11</v>
      </c>
      <c r="T2305" s="4">
        <v>63827.98</v>
      </c>
      <c r="U2305" s="2" t="s">
        <v>73</v>
      </c>
      <c r="V2305" s="2" t="s">
        <v>33</v>
      </c>
      <c r="W2305" s="4">
        <v>1148903.6599999999</v>
      </c>
      <c r="X2305" s="4">
        <v>0</v>
      </c>
      <c r="Y2305" s="4">
        <v>1148903.6599999999</v>
      </c>
      <c r="Z2305" s="2">
        <v>0</v>
      </c>
      <c r="AA2305" s="2" t="s">
        <v>56</v>
      </c>
      <c r="AB2305" s="2" t="s">
        <v>15733</v>
      </c>
      <c r="AC2305" s="2" t="s">
        <v>87</v>
      </c>
      <c r="AD2305" s="2" t="s">
        <v>76</v>
      </c>
      <c r="AE2305" s="5">
        <v>80.819999999999993</v>
      </c>
      <c r="AF2305" s="2">
        <v>0</v>
      </c>
      <c r="AG2305" s="2" t="s">
        <v>77</v>
      </c>
      <c r="AH2305" s="2">
        <v>7</v>
      </c>
      <c r="AI2305" s="6" t="str">
        <f t="shared" si="105"/>
        <v>35-44</v>
      </c>
      <c r="AJ2305" s="11">
        <f>YEAR(tbl_LoanData[[#This Row],[Application Date]])</f>
        <v>2024</v>
      </c>
      <c r="AK2305" s="11" t="str">
        <f>TEXT(tbl_LoanData[[#This Row],[Application Date]],"MMMM")</f>
        <v>February</v>
      </c>
      <c r="AL2305" s="12">
        <f>DATE(YEAR(tbl_LoanData[[#This Row],[Application Date]]),MONTH(tbl_LoanData[[#This Row],[Application Date]]),1)</f>
        <v>45323</v>
      </c>
      <c r="AM2305" s="14">
        <f ca="1">IF(AND(tbl_LoanData[[#This Row],[Application Date]]&gt;=EOMONTH(TODAY(),-1)+1,tbl_LoanData[[#This Row],[Application Date]]&lt;=TODAY()),tbl_LoanData[[#This Row],[Loan Amount]],0)</f>
        <v>0</v>
      </c>
      <c r="AN2305" s="14">
        <f>tbl_LoanData[[#This Row],[Amount Paid]]-(Q2305-X2305)</f>
        <v>188803.65999999992</v>
      </c>
      <c r="AO2305" s="14">
        <f>IF(tbl_LoanData[[#This Row],[Application Status]]="Approved",1,0)</f>
        <v>1</v>
      </c>
      <c r="AP2305" s="22" t="str">
        <f t="shared" ca="1" si="106"/>
        <v/>
      </c>
      <c r="AQ2305" s="22" t="str">
        <f t="shared" ca="1" si="107"/>
        <v/>
      </c>
    </row>
    <row r="2306" spans="1:43" x14ac:dyDescent="0.3">
      <c r="A2306" s="2" t="s">
        <v>1195</v>
      </c>
      <c r="B2306" s="2" t="s">
        <v>1196</v>
      </c>
      <c r="C2306" s="2" t="s">
        <v>338</v>
      </c>
      <c r="D2306" s="2" t="s">
        <v>101</v>
      </c>
      <c r="E2306" s="2" t="s">
        <v>176</v>
      </c>
      <c r="F2306" s="2">
        <v>57</v>
      </c>
      <c r="G2306" s="2" t="s">
        <v>83</v>
      </c>
      <c r="H2306" s="2" t="s">
        <v>259</v>
      </c>
      <c r="I2306" s="2" t="s">
        <v>43</v>
      </c>
      <c r="J2306" s="3">
        <v>45325</v>
      </c>
      <c r="K2306" s="3">
        <v>45327</v>
      </c>
      <c r="L2306" s="2" t="s">
        <v>40</v>
      </c>
      <c r="M2306" s="2" t="s">
        <v>157</v>
      </c>
      <c r="N2306" s="2" t="s">
        <v>299</v>
      </c>
      <c r="O2306" s="4">
        <v>816000</v>
      </c>
      <c r="P2306" s="4">
        <v>191000</v>
      </c>
      <c r="Q2306" s="4">
        <v>625000</v>
      </c>
      <c r="R2306" s="2">
        <v>48</v>
      </c>
      <c r="S2306" s="5">
        <v>13.98</v>
      </c>
      <c r="T2306" s="4">
        <v>20302.080000000002</v>
      </c>
      <c r="U2306" s="2" t="s">
        <v>73</v>
      </c>
      <c r="V2306" s="2" t="s">
        <v>74</v>
      </c>
      <c r="W2306" s="4">
        <v>609062.40000000002</v>
      </c>
      <c r="X2306" s="4">
        <v>365437.6</v>
      </c>
      <c r="Y2306" s="4">
        <v>974500</v>
      </c>
      <c r="Z2306" s="2">
        <v>0</v>
      </c>
      <c r="AA2306" s="2" t="s">
        <v>56</v>
      </c>
      <c r="AB2306" s="2" t="s">
        <v>15733</v>
      </c>
      <c r="AC2306" s="2" t="s">
        <v>121</v>
      </c>
      <c r="AD2306" s="2" t="s">
        <v>76</v>
      </c>
      <c r="AE2306" s="5">
        <v>76.59</v>
      </c>
      <c r="AF2306" s="2">
        <v>0</v>
      </c>
      <c r="AG2306" s="2" t="s">
        <v>77</v>
      </c>
      <c r="AH2306" s="2">
        <v>2</v>
      </c>
      <c r="AI2306" s="6" t="str">
        <f t="shared" ref="AI2306:AI2369" si="108">IF(F2306&lt;25,"18-24",IF(F2306&lt;35,"25-34",IF(F2306&lt;45,"35-44",IF(F2306&lt;55,"45-54",IF(F2306&lt;65,"55-64","65+")))))</f>
        <v>55-64</v>
      </c>
      <c r="AJ2306" s="11">
        <f>YEAR(tbl_LoanData[[#This Row],[Application Date]])</f>
        <v>2024</v>
      </c>
      <c r="AK2306" s="11" t="str">
        <f>TEXT(tbl_LoanData[[#This Row],[Application Date]],"MMMM")</f>
        <v>February</v>
      </c>
      <c r="AL2306" s="12">
        <f>DATE(YEAR(tbl_LoanData[[#This Row],[Application Date]]),MONTH(tbl_LoanData[[#This Row],[Application Date]]),1)</f>
        <v>45323</v>
      </c>
      <c r="AM2306" s="14">
        <f ca="1">IF(AND(tbl_LoanData[[#This Row],[Application Date]]&gt;=EOMONTH(TODAY(),-1)+1,tbl_LoanData[[#This Row],[Application Date]]&lt;=TODAY()),tbl_LoanData[[#This Row],[Loan Amount]],0)</f>
        <v>0</v>
      </c>
      <c r="AN2306" s="14">
        <f>tbl_LoanData[[#This Row],[Amount Paid]]-(Q2306-X2306)</f>
        <v>349500</v>
      </c>
      <c r="AO2306" s="14">
        <f>IF(tbl_LoanData[[#This Row],[Application Status]]="Approved",1,0)</f>
        <v>1</v>
      </c>
      <c r="AP2306" s="22" t="str">
        <f t="shared" ref="AP2306:AP2369" ca="1" si="109">IF(AND(J2306&gt;=DATE(YEAR(TODAY()),MONTH(TODAY()),1),J2306&lt;=TODAY()),"Current MTD",IF(AND(J2306&gt;=EOMONTH(TODAY(),-2)+1,J2306&lt;=EOMONTH(TODAY(),-1)),"Previous MTD",""))</f>
        <v/>
      </c>
      <c r="AQ2306" s="22" t="str">
        <f t="shared" ref="AQ2306:AQ2369" ca="1" si="110">IF(AND(J2306&gt;=DATE(YEAR(TODAY()),MONTH(TODAY()),1),J2306&lt;=TODAY()),TEXT(DATE(YEAR(TODAY()),MONTH(TODAY()),1),"mmm d")&amp;"–"&amp;DAY(TODAY()),IF(AND(J2306&gt;=EOMONTH(TODAY(),-2)+1,J2306&lt;=EOMONTH(TODAY(),-1)),""&amp;TEXT(EOMONTH(TODAY(),-2)+1,"mmm d")&amp;"–"&amp;DAY(TODAY()),""))</f>
        <v/>
      </c>
    </row>
    <row r="2307" spans="1:43" ht="14.4" customHeight="1" x14ac:dyDescent="0.3">
      <c r="A2307" s="2" t="s">
        <v>1217</v>
      </c>
      <c r="B2307" s="2" t="s">
        <v>1218</v>
      </c>
      <c r="C2307" s="2" t="s">
        <v>297</v>
      </c>
      <c r="D2307" s="2" t="s">
        <v>189</v>
      </c>
      <c r="E2307" s="2" t="s">
        <v>465</v>
      </c>
      <c r="F2307" s="2">
        <v>24</v>
      </c>
      <c r="G2307" s="2" t="s">
        <v>69</v>
      </c>
      <c r="H2307" s="2" t="s">
        <v>177</v>
      </c>
      <c r="I2307" s="2" t="s">
        <v>43</v>
      </c>
      <c r="J2307" s="3">
        <v>45346</v>
      </c>
      <c r="K2307" s="3">
        <v>45364</v>
      </c>
      <c r="L2307" s="2" t="s">
        <v>37</v>
      </c>
      <c r="M2307" s="2" t="s">
        <v>260</v>
      </c>
      <c r="N2307" s="2" t="s">
        <v>457</v>
      </c>
      <c r="O2307" s="4">
        <v>153000</v>
      </c>
      <c r="P2307" s="4">
        <v>20000</v>
      </c>
      <c r="Q2307" s="4">
        <v>133000</v>
      </c>
      <c r="R2307" s="2">
        <v>24</v>
      </c>
      <c r="S2307" s="5">
        <v>9.26</v>
      </c>
      <c r="T2307" s="4">
        <v>6567.98</v>
      </c>
      <c r="U2307" s="2" t="s">
        <v>73</v>
      </c>
      <c r="V2307" s="2" t="s">
        <v>34</v>
      </c>
      <c r="W2307" s="4">
        <v>151063.54</v>
      </c>
      <c r="X2307" s="4">
        <v>6568.06</v>
      </c>
      <c r="Y2307" s="4">
        <v>157631.6</v>
      </c>
      <c r="Z2307" s="2">
        <v>30</v>
      </c>
      <c r="AA2307" s="2" t="s">
        <v>57</v>
      </c>
      <c r="AB2307" s="2" t="s">
        <v>15727</v>
      </c>
      <c r="AC2307" s="2" t="s">
        <v>213</v>
      </c>
      <c r="AD2307" s="2" t="s">
        <v>76</v>
      </c>
      <c r="AE2307" s="5">
        <v>86.93</v>
      </c>
      <c r="AF2307" s="2">
        <v>1</v>
      </c>
      <c r="AG2307" s="2" t="s">
        <v>77</v>
      </c>
      <c r="AH2307" s="2">
        <v>18</v>
      </c>
      <c r="AI2307" s="6" t="str">
        <f t="shared" si="108"/>
        <v>18-24</v>
      </c>
      <c r="AJ2307" s="11">
        <f>YEAR(tbl_LoanData[[#This Row],[Application Date]])</f>
        <v>2024</v>
      </c>
      <c r="AK2307" s="11" t="str">
        <f>TEXT(tbl_LoanData[[#This Row],[Application Date]],"MMMM")</f>
        <v>February</v>
      </c>
      <c r="AL2307" s="12">
        <f>DATE(YEAR(tbl_LoanData[[#This Row],[Application Date]]),MONTH(tbl_LoanData[[#This Row],[Application Date]]),1)</f>
        <v>45323</v>
      </c>
      <c r="AM2307" s="14">
        <f ca="1">IF(AND(tbl_LoanData[[#This Row],[Application Date]]&gt;=EOMONTH(TODAY(),-1)+1,tbl_LoanData[[#This Row],[Application Date]]&lt;=TODAY()),tbl_LoanData[[#This Row],[Loan Amount]],0)</f>
        <v>0</v>
      </c>
      <c r="AN2307" s="14">
        <f>tbl_LoanData[[#This Row],[Amount Paid]]-(Q2307-X2307)</f>
        <v>24631.600000000006</v>
      </c>
      <c r="AO2307" s="14">
        <f>IF(tbl_LoanData[[#This Row],[Application Status]]="Approved",1,0)</f>
        <v>1</v>
      </c>
      <c r="AP2307" s="22" t="str">
        <f t="shared" ca="1" si="109"/>
        <v/>
      </c>
      <c r="AQ2307" s="22" t="str">
        <f t="shared" ca="1" si="110"/>
        <v/>
      </c>
    </row>
    <row r="2308" spans="1:43" x14ac:dyDescent="0.3">
      <c r="A2308" s="2" t="s">
        <v>1389</v>
      </c>
      <c r="B2308" s="2" t="s">
        <v>1390</v>
      </c>
      <c r="C2308" s="2" t="s">
        <v>289</v>
      </c>
      <c r="D2308" s="2" t="s">
        <v>182</v>
      </c>
      <c r="E2308" s="2" t="s">
        <v>402</v>
      </c>
      <c r="F2308" s="2">
        <v>43</v>
      </c>
      <c r="G2308" s="2" t="s">
        <v>69</v>
      </c>
      <c r="H2308" s="2" t="s">
        <v>126</v>
      </c>
      <c r="I2308" s="2" t="s">
        <v>44</v>
      </c>
      <c r="J2308" s="3">
        <v>45343</v>
      </c>
      <c r="K2308" s="3">
        <v>45364</v>
      </c>
      <c r="L2308" s="2" t="s">
        <v>39</v>
      </c>
      <c r="M2308" s="2" t="s">
        <v>157</v>
      </c>
      <c r="N2308" s="2" t="s">
        <v>359</v>
      </c>
      <c r="O2308" s="4">
        <v>2164000</v>
      </c>
      <c r="P2308" s="4">
        <v>413100</v>
      </c>
      <c r="Q2308" s="4">
        <v>1750900</v>
      </c>
      <c r="R2308" s="2">
        <v>18</v>
      </c>
      <c r="S2308" s="5">
        <v>12.27</v>
      </c>
      <c r="T2308" s="4">
        <v>115175.17</v>
      </c>
      <c r="U2308" s="2" t="s">
        <v>73</v>
      </c>
      <c r="V2308" s="2" t="s">
        <v>34</v>
      </c>
      <c r="W2308" s="4">
        <v>1842802.72</v>
      </c>
      <c r="X2308" s="4">
        <v>230350.42</v>
      </c>
      <c r="Y2308" s="4">
        <v>2073153.14</v>
      </c>
      <c r="Z2308" s="2">
        <v>60</v>
      </c>
      <c r="AA2308" s="2" t="s">
        <v>58</v>
      </c>
      <c r="AB2308" s="2" t="s">
        <v>15729</v>
      </c>
      <c r="AC2308" s="2" t="s">
        <v>138</v>
      </c>
      <c r="AD2308" s="2" t="s">
        <v>76</v>
      </c>
      <c r="AE2308" s="5">
        <v>80.91</v>
      </c>
      <c r="AF2308" s="2">
        <v>2</v>
      </c>
      <c r="AG2308" s="2" t="s">
        <v>15718</v>
      </c>
      <c r="AH2308" s="2">
        <v>21</v>
      </c>
      <c r="AI2308" s="6" t="str">
        <f t="shared" si="108"/>
        <v>35-44</v>
      </c>
      <c r="AJ2308" s="11">
        <f>YEAR(tbl_LoanData[[#This Row],[Application Date]])</f>
        <v>2024</v>
      </c>
      <c r="AK2308" s="11" t="str">
        <f>TEXT(tbl_LoanData[[#This Row],[Application Date]],"MMMM")</f>
        <v>February</v>
      </c>
      <c r="AL2308" s="12">
        <f>DATE(YEAR(tbl_LoanData[[#This Row],[Application Date]]),MONTH(tbl_LoanData[[#This Row],[Application Date]]),1)</f>
        <v>45323</v>
      </c>
      <c r="AM2308" s="14">
        <f ca="1">IF(AND(tbl_LoanData[[#This Row],[Application Date]]&gt;=EOMONTH(TODAY(),-1)+1,tbl_LoanData[[#This Row],[Application Date]]&lt;=TODAY()),tbl_LoanData[[#This Row],[Loan Amount]],0)</f>
        <v>0</v>
      </c>
      <c r="AN2308" s="14">
        <f>tbl_LoanData[[#This Row],[Amount Paid]]-(Q2308-X2308)</f>
        <v>322253.1399999999</v>
      </c>
      <c r="AO2308" s="14">
        <f>IF(tbl_LoanData[[#This Row],[Application Status]]="Approved",1,0)</f>
        <v>1</v>
      </c>
      <c r="AP2308" s="22" t="str">
        <f t="shared" ca="1" si="109"/>
        <v/>
      </c>
      <c r="AQ2308" s="22" t="str">
        <f t="shared" ca="1" si="110"/>
        <v/>
      </c>
    </row>
    <row r="2309" spans="1:43" ht="14.4" customHeight="1" x14ac:dyDescent="0.3">
      <c r="A2309" s="2" t="s">
        <v>1419</v>
      </c>
      <c r="B2309" s="2" t="s">
        <v>1420</v>
      </c>
      <c r="C2309" s="2" t="s">
        <v>175</v>
      </c>
      <c r="D2309" s="2" t="s">
        <v>268</v>
      </c>
      <c r="E2309" s="2" t="s">
        <v>81</v>
      </c>
      <c r="F2309" s="2">
        <v>47</v>
      </c>
      <c r="G2309" s="2" t="s">
        <v>83</v>
      </c>
      <c r="H2309" s="2" t="s">
        <v>273</v>
      </c>
      <c r="I2309" s="2" t="s">
        <v>45</v>
      </c>
      <c r="J2309" s="3">
        <v>45343</v>
      </c>
      <c r="K2309" s="3">
        <v>45364</v>
      </c>
      <c r="L2309" s="2" t="s">
        <v>40</v>
      </c>
      <c r="M2309" s="2" t="s">
        <v>71</v>
      </c>
      <c r="N2309" s="2" t="s">
        <v>137</v>
      </c>
      <c r="O2309" s="4">
        <v>1049000</v>
      </c>
      <c r="P2309" s="4">
        <v>383000</v>
      </c>
      <c r="Q2309" s="4">
        <v>666000</v>
      </c>
      <c r="R2309" s="2">
        <v>48</v>
      </c>
      <c r="S2309" s="5">
        <v>14.85</v>
      </c>
      <c r="T2309" s="4">
        <v>22116.75</v>
      </c>
      <c r="U2309" s="2" t="s">
        <v>73</v>
      </c>
      <c r="V2309" s="2" t="s">
        <v>74</v>
      </c>
      <c r="W2309" s="4">
        <v>530802</v>
      </c>
      <c r="X2309" s="4">
        <v>530802</v>
      </c>
      <c r="Y2309" s="4">
        <v>1061604</v>
      </c>
      <c r="Z2309" s="2">
        <v>145</v>
      </c>
      <c r="AA2309" s="2" t="s">
        <v>60</v>
      </c>
      <c r="AB2309" s="2" t="s">
        <v>15727</v>
      </c>
      <c r="AC2309" s="2" t="s">
        <v>146</v>
      </c>
      <c r="AD2309" s="2" t="s">
        <v>76</v>
      </c>
      <c r="AE2309" s="5">
        <v>63.49</v>
      </c>
      <c r="AF2309" s="2">
        <v>5</v>
      </c>
      <c r="AG2309" s="2" t="s">
        <v>130</v>
      </c>
      <c r="AH2309" s="2">
        <v>21</v>
      </c>
      <c r="AI2309" s="6" t="str">
        <f t="shared" si="108"/>
        <v>45-54</v>
      </c>
      <c r="AJ2309" s="11">
        <f>YEAR(tbl_LoanData[[#This Row],[Application Date]])</f>
        <v>2024</v>
      </c>
      <c r="AK2309" s="11" t="str">
        <f>TEXT(tbl_LoanData[[#This Row],[Application Date]],"MMMM")</f>
        <v>February</v>
      </c>
      <c r="AL2309" s="12">
        <f>DATE(YEAR(tbl_LoanData[[#This Row],[Application Date]]),MONTH(tbl_LoanData[[#This Row],[Application Date]]),1)</f>
        <v>45323</v>
      </c>
      <c r="AM2309" s="14">
        <f ca="1">IF(AND(tbl_LoanData[[#This Row],[Application Date]]&gt;=EOMONTH(TODAY(),-1)+1,tbl_LoanData[[#This Row],[Application Date]]&lt;=TODAY()),tbl_LoanData[[#This Row],[Loan Amount]],0)</f>
        <v>0</v>
      </c>
      <c r="AN2309" s="14">
        <f>tbl_LoanData[[#This Row],[Amount Paid]]-(Q2309-X2309)</f>
        <v>395604</v>
      </c>
      <c r="AO2309" s="14">
        <f>IF(tbl_LoanData[[#This Row],[Application Status]]="Approved",1,0)</f>
        <v>1</v>
      </c>
      <c r="AP2309" s="22" t="str">
        <f t="shared" ca="1" si="109"/>
        <v/>
      </c>
      <c r="AQ2309" s="22" t="str">
        <f t="shared" ca="1" si="110"/>
        <v/>
      </c>
    </row>
    <row r="2310" spans="1:43" ht="14.4" customHeight="1" x14ac:dyDescent="0.3">
      <c r="A2310" s="2" t="s">
        <v>1453</v>
      </c>
      <c r="B2310" s="2" t="s">
        <v>1454</v>
      </c>
      <c r="C2310" s="2" t="s">
        <v>327</v>
      </c>
      <c r="D2310" s="2" t="s">
        <v>189</v>
      </c>
      <c r="E2310" s="2" t="s">
        <v>102</v>
      </c>
      <c r="F2310" s="2">
        <v>55</v>
      </c>
      <c r="G2310" s="2" t="s">
        <v>69</v>
      </c>
      <c r="H2310" s="2" t="s">
        <v>228</v>
      </c>
      <c r="I2310" s="2" t="s">
        <v>43</v>
      </c>
      <c r="J2310" s="3">
        <v>45331</v>
      </c>
      <c r="K2310" s="3">
        <v>45346</v>
      </c>
      <c r="L2310" s="2" t="s">
        <v>40</v>
      </c>
      <c r="M2310" s="2" t="s">
        <v>85</v>
      </c>
      <c r="N2310" s="2" t="s">
        <v>86</v>
      </c>
      <c r="O2310" s="4">
        <v>1416000</v>
      </c>
      <c r="P2310" s="4">
        <v>427500</v>
      </c>
      <c r="Q2310" s="4">
        <v>988500</v>
      </c>
      <c r="R2310" s="2">
        <v>12</v>
      </c>
      <c r="S2310" s="5">
        <v>14</v>
      </c>
      <c r="T2310" s="4">
        <v>93907.5</v>
      </c>
      <c r="U2310" s="2" t="s">
        <v>73</v>
      </c>
      <c r="V2310" s="2" t="s">
        <v>33</v>
      </c>
      <c r="W2310" s="4">
        <v>1126890</v>
      </c>
      <c r="X2310" s="4">
        <v>0</v>
      </c>
      <c r="Y2310" s="4">
        <v>1126890</v>
      </c>
      <c r="Z2310" s="2">
        <v>0</v>
      </c>
      <c r="AA2310" s="2" t="s">
        <v>56</v>
      </c>
      <c r="AB2310" s="2" t="s">
        <v>15732</v>
      </c>
      <c r="AC2310" s="2" t="s">
        <v>87</v>
      </c>
      <c r="AD2310" s="2" t="s">
        <v>76</v>
      </c>
      <c r="AE2310" s="5">
        <v>69.81</v>
      </c>
      <c r="AF2310" s="2">
        <v>0</v>
      </c>
      <c r="AG2310" s="2" t="s">
        <v>77</v>
      </c>
      <c r="AH2310" s="2">
        <v>15</v>
      </c>
      <c r="AI2310" s="6" t="str">
        <f t="shared" si="108"/>
        <v>55-64</v>
      </c>
      <c r="AJ2310" s="11">
        <f>YEAR(tbl_LoanData[[#This Row],[Application Date]])</f>
        <v>2024</v>
      </c>
      <c r="AK2310" s="11" t="str">
        <f>TEXT(tbl_LoanData[[#This Row],[Application Date]],"MMMM")</f>
        <v>February</v>
      </c>
      <c r="AL2310" s="12">
        <f>DATE(YEAR(tbl_LoanData[[#This Row],[Application Date]]),MONTH(tbl_LoanData[[#This Row],[Application Date]]),1)</f>
        <v>45323</v>
      </c>
      <c r="AM2310" s="14">
        <f ca="1">IF(AND(tbl_LoanData[[#This Row],[Application Date]]&gt;=EOMONTH(TODAY(),-1)+1,tbl_LoanData[[#This Row],[Application Date]]&lt;=TODAY()),tbl_LoanData[[#This Row],[Loan Amount]],0)</f>
        <v>0</v>
      </c>
      <c r="AN2310" s="14">
        <f>tbl_LoanData[[#This Row],[Amount Paid]]-(Q2310-X2310)</f>
        <v>138390</v>
      </c>
      <c r="AO2310" s="14">
        <f>IF(tbl_LoanData[[#This Row],[Application Status]]="Approved",1,0)</f>
        <v>1</v>
      </c>
      <c r="AP2310" s="22" t="str">
        <f t="shared" ca="1" si="109"/>
        <v/>
      </c>
      <c r="AQ2310" s="22" t="str">
        <f t="shared" ca="1" si="110"/>
        <v/>
      </c>
    </row>
    <row r="2311" spans="1:43" x14ac:dyDescent="0.3">
      <c r="A2311" s="2" t="s">
        <v>1457</v>
      </c>
      <c r="B2311" s="2" t="s">
        <v>1458</v>
      </c>
      <c r="C2311" s="2" t="s">
        <v>253</v>
      </c>
      <c r="D2311" s="2" t="s">
        <v>91</v>
      </c>
      <c r="E2311" s="2" t="s">
        <v>293</v>
      </c>
      <c r="F2311" s="2">
        <v>53</v>
      </c>
      <c r="G2311" s="2" t="s">
        <v>69</v>
      </c>
      <c r="H2311" s="2" t="s">
        <v>224</v>
      </c>
      <c r="I2311" s="2" t="s">
        <v>54</v>
      </c>
      <c r="J2311" s="3">
        <v>45324</v>
      </c>
      <c r="K2311" s="3">
        <v>45343</v>
      </c>
      <c r="L2311" s="2" t="s">
        <v>40</v>
      </c>
      <c r="M2311" s="2" t="s">
        <v>71</v>
      </c>
      <c r="N2311" s="2" t="s">
        <v>137</v>
      </c>
      <c r="O2311" s="4">
        <v>957000</v>
      </c>
      <c r="P2311" s="4">
        <v>242000</v>
      </c>
      <c r="Q2311" s="4">
        <v>715000</v>
      </c>
      <c r="R2311" s="2">
        <v>24</v>
      </c>
      <c r="S2311" s="5">
        <v>11.35</v>
      </c>
      <c r="T2311" s="4">
        <v>36554.379999999997</v>
      </c>
      <c r="U2311" s="2" t="s">
        <v>73</v>
      </c>
      <c r="V2311" s="2" t="s">
        <v>34</v>
      </c>
      <c r="W2311" s="4">
        <v>840750.74</v>
      </c>
      <c r="X2311" s="4">
        <v>36554.26</v>
      </c>
      <c r="Y2311" s="4">
        <v>877305</v>
      </c>
      <c r="Z2311" s="2">
        <v>28</v>
      </c>
      <c r="AA2311" s="2" t="s">
        <v>57</v>
      </c>
      <c r="AB2311" s="2" t="s">
        <v>15733</v>
      </c>
      <c r="AC2311" s="2" t="s">
        <v>121</v>
      </c>
      <c r="AD2311" s="2" t="s">
        <v>76</v>
      </c>
      <c r="AE2311" s="5">
        <v>74.709999999999994</v>
      </c>
      <c r="AF2311" s="2">
        <v>1</v>
      </c>
      <c r="AG2311" s="2" t="s">
        <v>77</v>
      </c>
      <c r="AH2311" s="2">
        <v>19</v>
      </c>
      <c r="AI2311" s="6" t="str">
        <f t="shared" si="108"/>
        <v>45-54</v>
      </c>
      <c r="AJ2311" s="11">
        <f>YEAR(tbl_LoanData[[#This Row],[Application Date]])</f>
        <v>2024</v>
      </c>
      <c r="AK2311" s="11" t="str">
        <f>TEXT(tbl_LoanData[[#This Row],[Application Date]],"MMMM")</f>
        <v>February</v>
      </c>
      <c r="AL2311" s="12">
        <f>DATE(YEAR(tbl_LoanData[[#This Row],[Application Date]]),MONTH(tbl_LoanData[[#This Row],[Application Date]]),1)</f>
        <v>45323</v>
      </c>
      <c r="AM2311" s="14">
        <f ca="1">IF(AND(tbl_LoanData[[#This Row],[Application Date]]&gt;=EOMONTH(TODAY(),-1)+1,tbl_LoanData[[#This Row],[Application Date]]&lt;=TODAY()),tbl_LoanData[[#This Row],[Loan Amount]],0)</f>
        <v>0</v>
      </c>
      <c r="AN2311" s="14">
        <f>tbl_LoanData[[#This Row],[Amount Paid]]-(Q2311-X2311)</f>
        <v>162305</v>
      </c>
      <c r="AO2311" s="14">
        <f>IF(tbl_LoanData[[#This Row],[Application Status]]="Approved",1,0)</f>
        <v>1</v>
      </c>
      <c r="AP2311" s="22" t="str">
        <f t="shared" ca="1" si="109"/>
        <v/>
      </c>
      <c r="AQ2311" s="22" t="str">
        <f t="shared" ca="1" si="110"/>
        <v/>
      </c>
    </row>
    <row r="2312" spans="1:43" ht="14.4" customHeight="1" x14ac:dyDescent="0.3">
      <c r="A2312" s="2" t="s">
        <v>1549</v>
      </c>
      <c r="B2312" s="2" t="s">
        <v>1550</v>
      </c>
      <c r="C2312" s="2" t="s">
        <v>347</v>
      </c>
      <c r="D2312" s="2" t="s">
        <v>161</v>
      </c>
      <c r="E2312" s="2" t="s">
        <v>323</v>
      </c>
      <c r="F2312" s="2">
        <v>45</v>
      </c>
      <c r="G2312" s="2" t="s">
        <v>69</v>
      </c>
      <c r="H2312" s="2" t="s">
        <v>398</v>
      </c>
      <c r="I2312" s="2" t="s">
        <v>46</v>
      </c>
      <c r="J2312" s="3">
        <v>45332</v>
      </c>
      <c r="K2312" s="3">
        <v>45347</v>
      </c>
      <c r="L2312" s="2" t="s">
        <v>37</v>
      </c>
      <c r="M2312" s="2" t="s">
        <v>94</v>
      </c>
      <c r="N2312" s="2" t="s">
        <v>234</v>
      </c>
      <c r="O2312" s="4">
        <v>71000</v>
      </c>
      <c r="P2312" s="4">
        <v>25300</v>
      </c>
      <c r="Q2312" s="4">
        <v>45700</v>
      </c>
      <c r="R2312" s="2">
        <v>48</v>
      </c>
      <c r="S2312" s="5">
        <v>6.32</v>
      </c>
      <c r="T2312" s="4">
        <v>1192.77</v>
      </c>
      <c r="U2312" s="2" t="s">
        <v>73</v>
      </c>
      <c r="V2312" s="2" t="s">
        <v>74</v>
      </c>
      <c r="W2312" s="4">
        <v>35783.1</v>
      </c>
      <c r="X2312" s="4">
        <v>21469.86</v>
      </c>
      <c r="Y2312" s="4">
        <v>57252.959999999999</v>
      </c>
      <c r="Z2312" s="2">
        <v>0</v>
      </c>
      <c r="AA2312" s="2" t="s">
        <v>56</v>
      </c>
      <c r="AB2312" s="2" t="s">
        <v>15732</v>
      </c>
      <c r="AC2312" s="2" t="s">
        <v>129</v>
      </c>
      <c r="AD2312" s="2" t="s">
        <v>76</v>
      </c>
      <c r="AE2312" s="5">
        <v>64.37</v>
      </c>
      <c r="AF2312" s="2">
        <v>0</v>
      </c>
      <c r="AG2312" s="2" t="s">
        <v>77</v>
      </c>
      <c r="AH2312" s="2">
        <v>15</v>
      </c>
      <c r="AI2312" s="6" t="str">
        <f t="shared" si="108"/>
        <v>45-54</v>
      </c>
      <c r="AJ2312" s="11">
        <f>YEAR(tbl_LoanData[[#This Row],[Application Date]])</f>
        <v>2024</v>
      </c>
      <c r="AK2312" s="11" t="str">
        <f>TEXT(tbl_LoanData[[#This Row],[Application Date]],"MMMM")</f>
        <v>February</v>
      </c>
      <c r="AL2312" s="12">
        <f>DATE(YEAR(tbl_LoanData[[#This Row],[Application Date]]),MONTH(tbl_LoanData[[#This Row],[Application Date]]),1)</f>
        <v>45323</v>
      </c>
      <c r="AM2312" s="14">
        <f ca="1">IF(AND(tbl_LoanData[[#This Row],[Application Date]]&gt;=EOMONTH(TODAY(),-1)+1,tbl_LoanData[[#This Row],[Application Date]]&lt;=TODAY()),tbl_LoanData[[#This Row],[Loan Amount]],0)</f>
        <v>0</v>
      </c>
      <c r="AN2312" s="14">
        <f>tbl_LoanData[[#This Row],[Amount Paid]]-(Q2312-X2312)</f>
        <v>11552.96</v>
      </c>
      <c r="AO2312" s="14">
        <f>IF(tbl_LoanData[[#This Row],[Application Status]]="Approved",1,0)</f>
        <v>1</v>
      </c>
      <c r="AP2312" s="22" t="str">
        <f t="shared" ca="1" si="109"/>
        <v/>
      </c>
      <c r="AQ2312" s="22" t="str">
        <f t="shared" ca="1" si="110"/>
        <v/>
      </c>
    </row>
    <row r="2313" spans="1:43" ht="14.4" customHeight="1" x14ac:dyDescent="0.3">
      <c r="A2313" s="2" t="s">
        <v>1849</v>
      </c>
      <c r="B2313" s="2" t="s">
        <v>1850</v>
      </c>
      <c r="C2313" s="2" t="s">
        <v>208</v>
      </c>
      <c r="D2313" s="2" t="s">
        <v>67</v>
      </c>
      <c r="E2313" s="2" t="s">
        <v>394</v>
      </c>
      <c r="F2313" s="2">
        <v>55</v>
      </c>
      <c r="G2313" s="2" t="s">
        <v>69</v>
      </c>
      <c r="H2313" s="2" t="s">
        <v>466</v>
      </c>
      <c r="I2313" s="2" t="s">
        <v>43</v>
      </c>
      <c r="J2313" s="3">
        <v>45348</v>
      </c>
      <c r="K2313" s="3"/>
      <c r="L2313" s="2" t="s">
        <v>36</v>
      </c>
      <c r="M2313" s="2" t="s">
        <v>71</v>
      </c>
      <c r="N2313" s="2" t="s">
        <v>162</v>
      </c>
      <c r="O2313" s="4">
        <v>1912000</v>
      </c>
      <c r="P2313" s="4">
        <v>241100</v>
      </c>
      <c r="Q2313" s="4">
        <v>1670900</v>
      </c>
      <c r="R2313" s="2">
        <v>36</v>
      </c>
      <c r="S2313" s="5">
        <v>6.78</v>
      </c>
      <c r="T2313" s="4">
        <v>55854.47</v>
      </c>
      <c r="U2313" s="2" t="s">
        <v>96</v>
      </c>
      <c r="V2313" s="2" t="s">
        <v>97</v>
      </c>
      <c r="W2313" s="4">
        <v>0</v>
      </c>
      <c r="X2313" s="4">
        <v>0</v>
      </c>
      <c r="Y2313" s="4">
        <v>2010761.06</v>
      </c>
      <c r="Z2313" s="2">
        <v>0</v>
      </c>
      <c r="AA2313" s="2" t="s">
        <v>97</v>
      </c>
      <c r="AB2313" s="2" t="s">
        <v>15728</v>
      </c>
      <c r="AC2313" s="2" t="s">
        <v>138</v>
      </c>
      <c r="AD2313" s="2" t="s">
        <v>76</v>
      </c>
      <c r="AE2313" s="5">
        <v>87.39</v>
      </c>
      <c r="AF2313" s="2">
        <v>0</v>
      </c>
      <c r="AG2313" s="2" t="s">
        <v>97</v>
      </c>
      <c r="AH2313" s="2"/>
      <c r="AI2313" s="6" t="str">
        <f t="shared" si="108"/>
        <v>55-64</v>
      </c>
      <c r="AJ2313" s="11">
        <f>YEAR(tbl_LoanData[[#This Row],[Application Date]])</f>
        <v>2024</v>
      </c>
      <c r="AK2313" s="11" t="str">
        <f>TEXT(tbl_LoanData[[#This Row],[Application Date]],"MMMM")</f>
        <v>February</v>
      </c>
      <c r="AL2313" s="12">
        <f>DATE(YEAR(tbl_LoanData[[#This Row],[Application Date]]),MONTH(tbl_LoanData[[#This Row],[Application Date]]),1)</f>
        <v>45323</v>
      </c>
      <c r="AM2313" s="14">
        <f ca="1">IF(AND(tbl_LoanData[[#This Row],[Application Date]]&gt;=EOMONTH(TODAY(),-1)+1,tbl_LoanData[[#This Row],[Application Date]]&lt;=TODAY()),tbl_LoanData[[#This Row],[Loan Amount]],0)</f>
        <v>0</v>
      </c>
      <c r="AN2313" s="14">
        <f>tbl_LoanData[[#This Row],[Amount Paid]]-(Q2313-X2313)</f>
        <v>-1670900</v>
      </c>
      <c r="AO2313" s="14">
        <f>IF(tbl_LoanData[[#This Row],[Application Status]]="Approved",1,0)</f>
        <v>0</v>
      </c>
      <c r="AP2313" s="22" t="str">
        <f t="shared" ca="1" si="109"/>
        <v/>
      </c>
      <c r="AQ2313" s="22" t="str">
        <f t="shared" ca="1" si="110"/>
        <v/>
      </c>
    </row>
    <row r="2314" spans="1:43" x14ac:dyDescent="0.3">
      <c r="A2314" s="2" t="s">
        <v>1951</v>
      </c>
      <c r="B2314" s="2" t="s">
        <v>1952</v>
      </c>
      <c r="C2314" s="2" t="s">
        <v>331</v>
      </c>
      <c r="D2314" s="2" t="s">
        <v>67</v>
      </c>
      <c r="E2314" s="2" t="s">
        <v>255</v>
      </c>
      <c r="F2314" s="2">
        <v>61</v>
      </c>
      <c r="G2314" s="2" t="s">
        <v>83</v>
      </c>
      <c r="H2314" s="2" t="s">
        <v>543</v>
      </c>
      <c r="I2314" s="2" t="s">
        <v>45</v>
      </c>
      <c r="J2314" s="3">
        <v>45333</v>
      </c>
      <c r="K2314" s="3">
        <v>45346</v>
      </c>
      <c r="L2314" s="2" t="s">
        <v>38</v>
      </c>
      <c r="M2314" s="2" t="s">
        <v>85</v>
      </c>
      <c r="N2314" s="2" t="s">
        <v>314</v>
      </c>
      <c r="O2314" s="4">
        <v>1057000</v>
      </c>
      <c r="P2314" s="4">
        <v>120500</v>
      </c>
      <c r="Q2314" s="4">
        <v>936500</v>
      </c>
      <c r="R2314" s="2">
        <v>24</v>
      </c>
      <c r="S2314" s="5">
        <v>11.35</v>
      </c>
      <c r="T2314" s="4">
        <v>47878.559999999998</v>
      </c>
      <c r="U2314" s="2" t="s">
        <v>73</v>
      </c>
      <c r="V2314" s="2" t="s">
        <v>33</v>
      </c>
      <c r="W2314" s="4">
        <v>1149085.5</v>
      </c>
      <c r="X2314" s="4">
        <v>0</v>
      </c>
      <c r="Y2314" s="4">
        <v>1149085.5</v>
      </c>
      <c r="Z2314" s="2">
        <v>0</v>
      </c>
      <c r="AA2314" s="2" t="s">
        <v>56</v>
      </c>
      <c r="AB2314" s="2" t="s">
        <v>15734</v>
      </c>
      <c r="AC2314" s="2" t="s">
        <v>87</v>
      </c>
      <c r="AD2314" s="2" t="s">
        <v>76</v>
      </c>
      <c r="AE2314" s="5">
        <v>88.6</v>
      </c>
      <c r="AF2314" s="2">
        <v>0</v>
      </c>
      <c r="AG2314" s="2" t="s">
        <v>77</v>
      </c>
      <c r="AH2314" s="2">
        <v>13</v>
      </c>
      <c r="AI2314" s="6" t="str">
        <f t="shared" si="108"/>
        <v>55-64</v>
      </c>
      <c r="AJ2314" s="11">
        <f>YEAR(tbl_LoanData[[#This Row],[Application Date]])</f>
        <v>2024</v>
      </c>
      <c r="AK2314" s="11" t="str">
        <f>TEXT(tbl_LoanData[[#This Row],[Application Date]],"MMMM")</f>
        <v>February</v>
      </c>
      <c r="AL2314" s="12">
        <f>DATE(YEAR(tbl_LoanData[[#This Row],[Application Date]]),MONTH(tbl_LoanData[[#This Row],[Application Date]]),1)</f>
        <v>45323</v>
      </c>
      <c r="AM2314" s="14">
        <f ca="1">IF(AND(tbl_LoanData[[#This Row],[Application Date]]&gt;=EOMONTH(TODAY(),-1)+1,tbl_LoanData[[#This Row],[Application Date]]&lt;=TODAY()),tbl_LoanData[[#This Row],[Loan Amount]],0)</f>
        <v>0</v>
      </c>
      <c r="AN2314" s="14">
        <f>tbl_LoanData[[#This Row],[Amount Paid]]-(Q2314-X2314)</f>
        <v>212585.5</v>
      </c>
      <c r="AO2314" s="14">
        <f>IF(tbl_LoanData[[#This Row],[Application Status]]="Approved",1,0)</f>
        <v>1</v>
      </c>
      <c r="AP2314" s="22" t="str">
        <f t="shared" ca="1" si="109"/>
        <v/>
      </c>
      <c r="AQ2314" s="22" t="str">
        <f t="shared" ca="1" si="110"/>
        <v/>
      </c>
    </row>
    <row r="2315" spans="1:43" ht="14.4" customHeight="1" x14ac:dyDescent="0.3">
      <c r="A2315" s="2" t="s">
        <v>1987</v>
      </c>
      <c r="B2315" s="2" t="s">
        <v>1988</v>
      </c>
      <c r="C2315" s="2" t="s">
        <v>277</v>
      </c>
      <c r="D2315" s="2" t="s">
        <v>209</v>
      </c>
      <c r="E2315" s="2" t="s">
        <v>68</v>
      </c>
      <c r="F2315" s="2">
        <v>52</v>
      </c>
      <c r="G2315" s="2" t="s">
        <v>83</v>
      </c>
      <c r="H2315" s="2" t="s">
        <v>136</v>
      </c>
      <c r="I2315" s="2" t="s">
        <v>49</v>
      </c>
      <c r="J2315" s="3">
        <v>45340</v>
      </c>
      <c r="K2315" s="3">
        <v>45350</v>
      </c>
      <c r="L2315" s="2" t="s">
        <v>39</v>
      </c>
      <c r="M2315" s="2" t="s">
        <v>71</v>
      </c>
      <c r="N2315" s="2" t="s">
        <v>294</v>
      </c>
      <c r="O2315" s="4">
        <v>1130000</v>
      </c>
      <c r="P2315" s="4">
        <v>397200</v>
      </c>
      <c r="Q2315" s="4">
        <v>732800</v>
      </c>
      <c r="R2315" s="2">
        <v>36</v>
      </c>
      <c r="S2315" s="5">
        <v>11.24</v>
      </c>
      <c r="T2315" s="4">
        <v>27219.45</v>
      </c>
      <c r="U2315" s="2" t="s">
        <v>73</v>
      </c>
      <c r="V2315" s="2" t="s">
        <v>74</v>
      </c>
      <c r="W2315" s="4">
        <v>707705.7</v>
      </c>
      <c r="X2315" s="4">
        <v>272194.46000000002</v>
      </c>
      <c r="Y2315" s="4">
        <v>979900.16</v>
      </c>
      <c r="Z2315" s="2">
        <v>128</v>
      </c>
      <c r="AA2315" s="2" t="s">
        <v>60</v>
      </c>
      <c r="AB2315" s="2" t="s">
        <v>15727</v>
      </c>
      <c r="AC2315" s="2" t="s">
        <v>121</v>
      </c>
      <c r="AD2315" s="2" t="s">
        <v>76</v>
      </c>
      <c r="AE2315" s="5">
        <v>64.849999999999994</v>
      </c>
      <c r="AF2315" s="2">
        <v>4</v>
      </c>
      <c r="AG2315" s="2" t="s">
        <v>130</v>
      </c>
      <c r="AH2315" s="2">
        <v>10</v>
      </c>
      <c r="AI2315" s="6" t="str">
        <f t="shared" si="108"/>
        <v>45-54</v>
      </c>
      <c r="AJ2315" s="11">
        <f>YEAR(tbl_LoanData[[#This Row],[Application Date]])</f>
        <v>2024</v>
      </c>
      <c r="AK2315" s="11" t="str">
        <f>TEXT(tbl_LoanData[[#This Row],[Application Date]],"MMMM")</f>
        <v>February</v>
      </c>
      <c r="AL2315" s="12">
        <f>DATE(YEAR(tbl_LoanData[[#This Row],[Application Date]]),MONTH(tbl_LoanData[[#This Row],[Application Date]]),1)</f>
        <v>45323</v>
      </c>
      <c r="AM2315" s="14">
        <f ca="1">IF(AND(tbl_LoanData[[#This Row],[Application Date]]&gt;=EOMONTH(TODAY(),-1)+1,tbl_LoanData[[#This Row],[Application Date]]&lt;=TODAY()),tbl_LoanData[[#This Row],[Loan Amount]],0)</f>
        <v>0</v>
      </c>
      <c r="AN2315" s="14">
        <f>tbl_LoanData[[#This Row],[Amount Paid]]-(Q2315-X2315)</f>
        <v>247100.15999999997</v>
      </c>
      <c r="AO2315" s="14">
        <f>IF(tbl_LoanData[[#This Row],[Application Status]]="Approved",1,0)</f>
        <v>1</v>
      </c>
      <c r="AP2315" s="22" t="str">
        <f t="shared" ca="1" si="109"/>
        <v/>
      </c>
      <c r="AQ2315" s="22" t="str">
        <f t="shared" ca="1" si="110"/>
        <v/>
      </c>
    </row>
    <row r="2316" spans="1:43" ht="14.4" customHeight="1" x14ac:dyDescent="0.3">
      <c r="A2316" s="2" t="s">
        <v>2285</v>
      </c>
      <c r="B2316" s="2" t="s">
        <v>2286</v>
      </c>
      <c r="C2316" s="2" t="s">
        <v>243</v>
      </c>
      <c r="D2316" s="2" t="s">
        <v>134</v>
      </c>
      <c r="E2316" s="2" t="s">
        <v>68</v>
      </c>
      <c r="F2316" s="2">
        <v>54</v>
      </c>
      <c r="G2316" s="2" t="s">
        <v>83</v>
      </c>
      <c r="H2316" s="2" t="s">
        <v>119</v>
      </c>
      <c r="I2316" s="2" t="s">
        <v>43</v>
      </c>
      <c r="J2316" s="3">
        <v>45340</v>
      </c>
      <c r="K2316" s="3">
        <v>45357</v>
      </c>
      <c r="L2316" s="2" t="s">
        <v>40</v>
      </c>
      <c r="M2316" s="2" t="s">
        <v>71</v>
      </c>
      <c r="N2316" s="2" t="s">
        <v>137</v>
      </c>
      <c r="O2316" s="4">
        <v>1149000</v>
      </c>
      <c r="P2316" s="4">
        <v>166200</v>
      </c>
      <c r="Q2316" s="4">
        <v>982800</v>
      </c>
      <c r="R2316" s="2">
        <v>36</v>
      </c>
      <c r="S2316" s="5">
        <v>10.57</v>
      </c>
      <c r="T2316" s="4">
        <v>35956.83</v>
      </c>
      <c r="U2316" s="2" t="s">
        <v>73</v>
      </c>
      <c r="V2316" s="2" t="s">
        <v>74</v>
      </c>
      <c r="W2316" s="4">
        <v>1042748.07</v>
      </c>
      <c r="X2316" s="4">
        <v>251697.81</v>
      </c>
      <c r="Y2316" s="4">
        <v>1294445.8799999999</v>
      </c>
      <c r="Z2316" s="2">
        <v>0</v>
      </c>
      <c r="AA2316" s="2" t="s">
        <v>56</v>
      </c>
      <c r="AB2316" s="2" t="s">
        <v>15735</v>
      </c>
      <c r="AC2316" s="2" t="s">
        <v>332</v>
      </c>
      <c r="AD2316" s="2" t="s">
        <v>76</v>
      </c>
      <c r="AE2316" s="5">
        <v>85.54</v>
      </c>
      <c r="AF2316" s="2">
        <v>0</v>
      </c>
      <c r="AG2316" s="2" t="s">
        <v>77</v>
      </c>
      <c r="AH2316" s="2">
        <v>17</v>
      </c>
      <c r="AI2316" s="6" t="str">
        <f t="shared" si="108"/>
        <v>45-54</v>
      </c>
      <c r="AJ2316" s="11">
        <f>YEAR(tbl_LoanData[[#This Row],[Application Date]])</f>
        <v>2024</v>
      </c>
      <c r="AK2316" s="11" t="str">
        <f>TEXT(tbl_LoanData[[#This Row],[Application Date]],"MMMM")</f>
        <v>February</v>
      </c>
      <c r="AL2316" s="12">
        <f>DATE(YEAR(tbl_LoanData[[#This Row],[Application Date]]),MONTH(tbl_LoanData[[#This Row],[Application Date]]),1)</f>
        <v>45323</v>
      </c>
      <c r="AM2316" s="14">
        <f ca="1">IF(AND(tbl_LoanData[[#This Row],[Application Date]]&gt;=EOMONTH(TODAY(),-1)+1,tbl_LoanData[[#This Row],[Application Date]]&lt;=TODAY()),tbl_LoanData[[#This Row],[Loan Amount]],0)</f>
        <v>0</v>
      </c>
      <c r="AN2316" s="14">
        <f>tbl_LoanData[[#This Row],[Amount Paid]]-(Q2316-X2316)</f>
        <v>311645.88</v>
      </c>
      <c r="AO2316" s="14">
        <f>IF(tbl_LoanData[[#This Row],[Application Status]]="Approved",1,0)</f>
        <v>1</v>
      </c>
      <c r="AP2316" s="22" t="str">
        <f t="shared" ca="1" si="109"/>
        <v/>
      </c>
      <c r="AQ2316" s="22" t="str">
        <f t="shared" ca="1" si="110"/>
        <v/>
      </c>
    </row>
    <row r="2317" spans="1:43" ht="14.4" customHeight="1" x14ac:dyDescent="0.3">
      <c r="A2317" s="2" t="s">
        <v>2467</v>
      </c>
      <c r="B2317" s="2" t="s">
        <v>2468</v>
      </c>
      <c r="C2317" s="2" t="s">
        <v>599</v>
      </c>
      <c r="D2317" s="2" t="s">
        <v>268</v>
      </c>
      <c r="E2317" s="2" t="s">
        <v>210</v>
      </c>
      <c r="F2317" s="2">
        <v>31</v>
      </c>
      <c r="G2317" s="2" t="s">
        <v>83</v>
      </c>
      <c r="H2317" s="2" t="s">
        <v>543</v>
      </c>
      <c r="I2317" s="2" t="s">
        <v>45</v>
      </c>
      <c r="J2317" s="3">
        <v>45335</v>
      </c>
      <c r="K2317" s="3"/>
      <c r="L2317" s="2" t="s">
        <v>40</v>
      </c>
      <c r="M2317" s="2" t="s">
        <v>94</v>
      </c>
      <c r="N2317" s="2" t="s">
        <v>4</v>
      </c>
      <c r="O2317" s="4">
        <v>833000</v>
      </c>
      <c r="P2317" s="4">
        <v>131700</v>
      </c>
      <c r="Q2317" s="4">
        <v>701300</v>
      </c>
      <c r="R2317" s="2">
        <v>24</v>
      </c>
      <c r="S2317" s="5">
        <v>8.4700000000000006</v>
      </c>
      <c r="T2317" s="4">
        <v>34170.839999999997</v>
      </c>
      <c r="U2317" s="2" t="s">
        <v>96</v>
      </c>
      <c r="V2317" s="2" t="s">
        <v>97</v>
      </c>
      <c r="W2317" s="4">
        <v>0</v>
      </c>
      <c r="X2317" s="4">
        <v>0</v>
      </c>
      <c r="Y2317" s="4">
        <v>820100.22</v>
      </c>
      <c r="Z2317" s="2">
        <v>0</v>
      </c>
      <c r="AA2317" s="2" t="s">
        <v>97</v>
      </c>
      <c r="AB2317" s="2" t="s">
        <v>15733</v>
      </c>
      <c r="AC2317" s="2" t="s">
        <v>332</v>
      </c>
      <c r="AD2317" s="2" t="s">
        <v>76</v>
      </c>
      <c r="AE2317" s="5">
        <v>84.19</v>
      </c>
      <c r="AF2317" s="2">
        <v>0</v>
      </c>
      <c r="AG2317" s="2" t="s">
        <v>97</v>
      </c>
      <c r="AH2317" s="2"/>
      <c r="AI2317" s="6" t="str">
        <f t="shared" si="108"/>
        <v>25-34</v>
      </c>
      <c r="AJ2317" s="11">
        <f>YEAR(tbl_LoanData[[#This Row],[Application Date]])</f>
        <v>2024</v>
      </c>
      <c r="AK2317" s="11" t="str">
        <f>TEXT(tbl_LoanData[[#This Row],[Application Date]],"MMMM")</f>
        <v>February</v>
      </c>
      <c r="AL2317" s="12">
        <f>DATE(YEAR(tbl_LoanData[[#This Row],[Application Date]]),MONTH(tbl_LoanData[[#This Row],[Application Date]]),1)</f>
        <v>45323</v>
      </c>
      <c r="AM2317" s="14">
        <f ca="1">IF(AND(tbl_LoanData[[#This Row],[Application Date]]&gt;=EOMONTH(TODAY(),-1)+1,tbl_LoanData[[#This Row],[Application Date]]&lt;=TODAY()),tbl_LoanData[[#This Row],[Loan Amount]],0)</f>
        <v>0</v>
      </c>
      <c r="AN2317" s="14">
        <f>tbl_LoanData[[#This Row],[Amount Paid]]-(Q2317-X2317)</f>
        <v>-701300</v>
      </c>
      <c r="AO2317" s="14">
        <f>IF(tbl_LoanData[[#This Row],[Application Status]]="Approved",1,0)</f>
        <v>0</v>
      </c>
      <c r="AP2317" s="22" t="str">
        <f t="shared" ca="1" si="109"/>
        <v/>
      </c>
      <c r="AQ2317" s="22" t="str">
        <f t="shared" ca="1" si="110"/>
        <v/>
      </c>
    </row>
    <row r="2318" spans="1:43" ht="14.4" customHeight="1" x14ac:dyDescent="0.3">
      <c r="A2318" s="2" t="s">
        <v>2469</v>
      </c>
      <c r="B2318" s="2" t="s">
        <v>2470</v>
      </c>
      <c r="C2318" s="2" t="s">
        <v>220</v>
      </c>
      <c r="D2318" s="2" t="s">
        <v>182</v>
      </c>
      <c r="E2318" s="2" t="s">
        <v>150</v>
      </c>
      <c r="F2318" s="2">
        <v>56</v>
      </c>
      <c r="G2318" s="2" t="s">
        <v>69</v>
      </c>
      <c r="H2318" s="2" t="s">
        <v>372</v>
      </c>
      <c r="I2318" s="2" t="s">
        <v>43</v>
      </c>
      <c r="J2318" s="3">
        <v>45336</v>
      </c>
      <c r="K2318" s="3">
        <v>45344</v>
      </c>
      <c r="L2318" s="2" t="s">
        <v>37</v>
      </c>
      <c r="M2318" s="2" t="s">
        <v>260</v>
      </c>
      <c r="N2318" s="2" t="s">
        <v>261</v>
      </c>
      <c r="O2318" s="4">
        <v>163000</v>
      </c>
      <c r="P2318" s="4">
        <v>46400</v>
      </c>
      <c r="Q2318" s="4">
        <v>116600</v>
      </c>
      <c r="R2318" s="2">
        <v>60</v>
      </c>
      <c r="S2318" s="5">
        <v>11.71</v>
      </c>
      <c r="T2318" s="4">
        <v>3081.16</v>
      </c>
      <c r="U2318" s="2" t="s">
        <v>73</v>
      </c>
      <c r="V2318" s="2" t="s">
        <v>74</v>
      </c>
      <c r="W2318" s="4">
        <v>92434.8</v>
      </c>
      <c r="X2318" s="4">
        <v>92434.5</v>
      </c>
      <c r="Y2318" s="4">
        <v>184869.3</v>
      </c>
      <c r="Z2318" s="2">
        <v>0</v>
      </c>
      <c r="AA2318" s="2" t="s">
        <v>56</v>
      </c>
      <c r="AB2318" s="2" t="s">
        <v>15733</v>
      </c>
      <c r="AC2318" s="2" t="s">
        <v>106</v>
      </c>
      <c r="AD2318" s="2" t="s">
        <v>76</v>
      </c>
      <c r="AE2318" s="5">
        <v>71.53</v>
      </c>
      <c r="AF2318" s="2">
        <v>0</v>
      </c>
      <c r="AG2318" s="2" t="s">
        <v>77</v>
      </c>
      <c r="AH2318" s="2">
        <v>8</v>
      </c>
      <c r="AI2318" s="6" t="str">
        <f t="shared" si="108"/>
        <v>55-64</v>
      </c>
      <c r="AJ2318" s="11">
        <f>YEAR(tbl_LoanData[[#This Row],[Application Date]])</f>
        <v>2024</v>
      </c>
      <c r="AK2318" s="11" t="str">
        <f>TEXT(tbl_LoanData[[#This Row],[Application Date]],"MMMM")</f>
        <v>February</v>
      </c>
      <c r="AL2318" s="12">
        <f>DATE(YEAR(tbl_LoanData[[#This Row],[Application Date]]),MONTH(tbl_LoanData[[#This Row],[Application Date]]),1)</f>
        <v>45323</v>
      </c>
      <c r="AM2318" s="14">
        <f ca="1">IF(AND(tbl_LoanData[[#This Row],[Application Date]]&gt;=EOMONTH(TODAY(),-1)+1,tbl_LoanData[[#This Row],[Application Date]]&lt;=TODAY()),tbl_LoanData[[#This Row],[Loan Amount]],0)</f>
        <v>0</v>
      </c>
      <c r="AN2318" s="14">
        <f>tbl_LoanData[[#This Row],[Amount Paid]]-(Q2318-X2318)</f>
        <v>68269.3</v>
      </c>
      <c r="AO2318" s="14">
        <f>IF(tbl_LoanData[[#This Row],[Application Status]]="Approved",1,0)</f>
        <v>1</v>
      </c>
      <c r="AP2318" s="22" t="str">
        <f t="shared" ca="1" si="109"/>
        <v/>
      </c>
      <c r="AQ2318" s="22" t="str">
        <f t="shared" ca="1" si="110"/>
        <v/>
      </c>
    </row>
    <row r="2319" spans="1:43" ht="14.4" customHeight="1" x14ac:dyDescent="0.3">
      <c r="A2319" s="2" t="s">
        <v>2509</v>
      </c>
      <c r="B2319" s="2" t="s">
        <v>2510</v>
      </c>
      <c r="C2319" s="2" t="s">
        <v>758</v>
      </c>
      <c r="D2319" s="2" t="s">
        <v>311</v>
      </c>
      <c r="E2319" s="2" t="s">
        <v>312</v>
      </c>
      <c r="F2319" s="2">
        <v>59</v>
      </c>
      <c r="G2319" s="2" t="s">
        <v>83</v>
      </c>
      <c r="H2319" s="2" t="s">
        <v>298</v>
      </c>
      <c r="I2319" s="2" t="s">
        <v>43</v>
      </c>
      <c r="J2319" s="3">
        <v>45325</v>
      </c>
      <c r="K2319" s="3"/>
      <c r="L2319" s="2" t="s">
        <v>38</v>
      </c>
      <c r="M2319" s="2" t="s">
        <v>85</v>
      </c>
      <c r="N2319" s="2" t="s">
        <v>314</v>
      </c>
      <c r="O2319" s="4">
        <v>1611000</v>
      </c>
      <c r="P2319" s="4">
        <v>493100</v>
      </c>
      <c r="Q2319" s="4">
        <v>1117900</v>
      </c>
      <c r="R2319" s="2">
        <v>18</v>
      </c>
      <c r="S2319" s="5">
        <v>7.66</v>
      </c>
      <c r="T2319" s="4">
        <v>69241.48</v>
      </c>
      <c r="U2319" s="2" t="s">
        <v>113</v>
      </c>
      <c r="V2319" s="2" t="s">
        <v>97</v>
      </c>
      <c r="W2319" s="4">
        <v>0</v>
      </c>
      <c r="X2319" s="4">
        <v>0</v>
      </c>
      <c r="Y2319" s="4">
        <v>1246346.71</v>
      </c>
      <c r="Z2319" s="2">
        <v>0</v>
      </c>
      <c r="AA2319" s="2" t="s">
        <v>97</v>
      </c>
      <c r="AB2319" s="2" t="s">
        <v>15729</v>
      </c>
      <c r="AC2319" s="2" t="s">
        <v>138</v>
      </c>
      <c r="AD2319" s="2" t="s">
        <v>76</v>
      </c>
      <c r="AE2319" s="5">
        <v>69.39</v>
      </c>
      <c r="AF2319" s="2">
        <v>0</v>
      </c>
      <c r="AG2319" s="2" t="s">
        <v>97</v>
      </c>
      <c r="AH2319" s="2"/>
      <c r="AI2319" s="6" t="str">
        <f t="shared" si="108"/>
        <v>55-64</v>
      </c>
      <c r="AJ2319" s="11">
        <f>YEAR(tbl_LoanData[[#This Row],[Application Date]])</f>
        <v>2024</v>
      </c>
      <c r="AK2319" s="11" t="str">
        <f>TEXT(tbl_LoanData[[#This Row],[Application Date]],"MMMM")</f>
        <v>February</v>
      </c>
      <c r="AL2319" s="12">
        <f>DATE(YEAR(tbl_LoanData[[#This Row],[Application Date]]),MONTH(tbl_LoanData[[#This Row],[Application Date]]),1)</f>
        <v>45323</v>
      </c>
      <c r="AM2319" s="14">
        <f ca="1">IF(AND(tbl_LoanData[[#This Row],[Application Date]]&gt;=EOMONTH(TODAY(),-1)+1,tbl_LoanData[[#This Row],[Application Date]]&lt;=TODAY()),tbl_LoanData[[#This Row],[Loan Amount]],0)</f>
        <v>0</v>
      </c>
      <c r="AN2319" s="14">
        <f>tbl_LoanData[[#This Row],[Amount Paid]]-(Q2319-X2319)</f>
        <v>-1117900</v>
      </c>
      <c r="AO2319" s="14">
        <f>IF(tbl_LoanData[[#This Row],[Application Status]]="Approved",1,0)</f>
        <v>0</v>
      </c>
      <c r="AP2319" s="22" t="str">
        <f t="shared" ca="1" si="109"/>
        <v/>
      </c>
      <c r="AQ2319" s="22" t="str">
        <f t="shared" ca="1" si="110"/>
        <v/>
      </c>
    </row>
    <row r="2320" spans="1:43" ht="14.4" customHeight="1" x14ac:dyDescent="0.3">
      <c r="A2320" s="2" t="s">
        <v>2615</v>
      </c>
      <c r="B2320" s="2" t="s">
        <v>2616</v>
      </c>
      <c r="C2320" s="2" t="s">
        <v>1059</v>
      </c>
      <c r="D2320" s="2" t="s">
        <v>102</v>
      </c>
      <c r="E2320" s="2" t="s">
        <v>183</v>
      </c>
      <c r="F2320" s="2">
        <v>40</v>
      </c>
      <c r="G2320" s="2" t="s">
        <v>69</v>
      </c>
      <c r="H2320" s="2" t="s">
        <v>516</v>
      </c>
      <c r="I2320" s="2" t="s">
        <v>53</v>
      </c>
      <c r="J2320" s="3">
        <v>45344</v>
      </c>
      <c r="K2320" s="3">
        <v>45353</v>
      </c>
      <c r="L2320" s="2" t="s">
        <v>41</v>
      </c>
      <c r="M2320" s="2" t="s">
        <v>184</v>
      </c>
      <c r="N2320" s="2" t="s">
        <v>185</v>
      </c>
      <c r="O2320" s="4">
        <v>3440000</v>
      </c>
      <c r="P2320" s="4">
        <v>1006400</v>
      </c>
      <c r="Q2320" s="4">
        <v>2433600</v>
      </c>
      <c r="R2320" s="2">
        <v>18</v>
      </c>
      <c r="S2320" s="5">
        <v>8.76</v>
      </c>
      <c r="T2320" s="4">
        <v>152965.28</v>
      </c>
      <c r="U2320" s="2" t="s">
        <v>73</v>
      </c>
      <c r="V2320" s="2" t="s">
        <v>33</v>
      </c>
      <c r="W2320" s="4">
        <v>2753375.04</v>
      </c>
      <c r="X2320" s="4">
        <v>0</v>
      </c>
      <c r="Y2320" s="4">
        <v>2753375.04</v>
      </c>
      <c r="Z2320" s="2">
        <v>0</v>
      </c>
      <c r="AA2320" s="2" t="s">
        <v>56</v>
      </c>
      <c r="AB2320" s="2" t="s">
        <v>15728</v>
      </c>
      <c r="AC2320" s="2" t="s">
        <v>121</v>
      </c>
      <c r="AD2320" s="2" t="s">
        <v>76</v>
      </c>
      <c r="AE2320" s="5">
        <v>70.739999999999995</v>
      </c>
      <c r="AF2320" s="2">
        <v>0</v>
      </c>
      <c r="AG2320" s="2" t="s">
        <v>77</v>
      </c>
      <c r="AH2320" s="2">
        <v>9</v>
      </c>
      <c r="AI2320" s="6" t="str">
        <f t="shared" si="108"/>
        <v>35-44</v>
      </c>
      <c r="AJ2320" s="11">
        <f>YEAR(tbl_LoanData[[#This Row],[Application Date]])</f>
        <v>2024</v>
      </c>
      <c r="AK2320" s="11" t="str">
        <f>TEXT(tbl_LoanData[[#This Row],[Application Date]],"MMMM")</f>
        <v>February</v>
      </c>
      <c r="AL2320" s="12">
        <f>DATE(YEAR(tbl_LoanData[[#This Row],[Application Date]]),MONTH(tbl_LoanData[[#This Row],[Application Date]]),1)</f>
        <v>45323</v>
      </c>
      <c r="AM2320" s="14">
        <f ca="1">IF(AND(tbl_LoanData[[#This Row],[Application Date]]&gt;=EOMONTH(TODAY(),-1)+1,tbl_LoanData[[#This Row],[Application Date]]&lt;=TODAY()),tbl_LoanData[[#This Row],[Loan Amount]],0)</f>
        <v>0</v>
      </c>
      <c r="AN2320" s="14">
        <f>tbl_LoanData[[#This Row],[Amount Paid]]-(Q2320-X2320)</f>
        <v>319775.04000000004</v>
      </c>
      <c r="AO2320" s="14">
        <f>IF(tbl_LoanData[[#This Row],[Application Status]]="Approved",1,0)</f>
        <v>1</v>
      </c>
      <c r="AP2320" s="22" t="str">
        <f t="shared" ca="1" si="109"/>
        <v/>
      </c>
      <c r="AQ2320" s="22" t="str">
        <f t="shared" ca="1" si="110"/>
        <v/>
      </c>
    </row>
    <row r="2321" spans="1:43" ht="14.4" customHeight="1" x14ac:dyDescent="0.3">
      <c r="A2321" s="2" t="s">
        <v>2629</v>
      </c>
      <c r="B2321" s="2" t="s">
        <v>2630</v>
      </c>
      <c r="C2321" s="2" t="s">
        <v>549</v>
      </c>
      <c r="D2321" s="2" t="s">
        <v>209</v>
      </c>
      <c r="E2321" s="2" t="s">
        <v>142</v>
      </c>
      <c r="F2321" s="2">
        <v>39</v>
      </c>
      <c r="G2321" s="2" t="s">
        <v>83</v>
      </c>
      <c r="H2321" s="2" t="s">
        <v>269</v>
      </c>
      <c r="I2321" s="2" t="s">
        <v>46</v>
      </c>
      <c r="J2321" s="3">
        <v>45337</v>
      </c>
      <c r="K2321" s="3"/>
      <c r="L2321" s="2" t="s">
        <v>39</v>
      </c>
      <c r="M2321" s="2" t="s">
        <v>127</v>
      </c>
      <c r="N2321" s="2" t="s">
        <v>195</v>
      </c>
      <c r="O2321" s="4">
        <v>1421000</v>
      </c>
      <c r="P2321" s="4">
        <v>374000</v>
      </c>
      <c r="Q2321" s="4">
        <v>1047000</v>
      </c>
      <c r="R2321" s="2">
        <v>36</v>
      </c>
      <c r="S2321" s="5">
        <v>5.74</v>
      </c>
      <c r="T2321" s="4">
        <v>34091.480000000003</v>
      </c>
      <c r="U2321" s="2" t="s">
        <v>96</v>
      </c>
      <c r="V2321" s="2" t="s">
        <v>97</v>
      </c>
      <c r="W2321" s="4">
        <v>0</v>
      </c>
      <c r="X2321" s="4">
        <v>0</v>
      </c>
      <c r="Y2321" s="4">
        <v>1227293.3999999999</v>
      </c>
      <c r="Z2321" s="2">
        <v>0</v>
      </c>
      <c r="AA2321" s="2" t="s">
        <v>97</v>
      </c>
      <c r="AB2321" s="2" t="s">
        <v>15732</v>
      </c>
      <c r="AC2321" s="2" t="s">
        <v>121</v>
      </c>
      <c r="AD2321" s="2" t="s">
        <v>76</v>
      </c>
      <c r="AE2321" s="5">
        <v>73.680000000000007</v>
      </c>
      <c r="AF2321" s="2">
        <v>0</v>
      </c>
      <c r="AG2321" s="2" t="s">
        <v>97</v>
      </c>
      <c r="AH2321" s="2"/>
      <c r="AI2321" s="6" t="str">
        <f t="shared" si="108"/>
        <v>35-44</v>
      </c>
      <c r="AJ2321" s="11">
        <f>YEAR(tbl_LoanData[[#This Row],[Application Date]])</f>
        <v>2024</v>
      </c>
      <c r="AK2321" s="11" t="str">
        <f>TEXT(tbl_LoanData[[#This Row],[Application Date]],"MMMM")</f>
        <v>February</v>
      </c>
      <c r="AL2321" s="12">
        <f>DATE(YEAR(tbl_LoanData[[#This Row],[Application Date]]),MONTH(tbl_LoanData[[#This Row],[Application Date]]),1)</f>
        <v>45323</v>
      </c>
      <c r="AM2321" s="14">
        <f ca="1">IF(AND(tbl_LoanData[[#This Row],[Application Date]]&gt;=EOMONTH(TODAY(),-1)+1,tbl_LoanData[[#This Row],[Application Date]]&lt;=TODAY()),tbl_LoanData[[#This Row],[Loan Amount]],0)</f>
        <v>0</v>
      </c>
      <c r="AN2321" s="14">
        <f>tbl_LoanData[[#This Row],[Amount Paid]]-(Q2321-X2321)</f>
        <v>-1047000</v>
      </c>
      <c r="AO2321" s="14">
        <f>IF(tbl_LoanData[[#This Row],[Application Status]]="Approved",1,0)</f>
        <v>0</v>
      </c>
      <c r="AP2321" s="22" t="str">
        <f t="shared" ca="1" si="109"/>
        <v/>
      </c>
      <c r="AQ2321" s="22" t="str">
        <f t="shared" ca="1" si="110"/>
        <v/>
      </c>
    </row>
    <row r="2322" spans="1:43" ht="14.4" customHeight="1" x14ac:dyDescent="0.3">
      <c r="A2322" s="2" t="s">
        <v>2655</v>
      </c>
      <c r="B2322" s="2" t="s">
        <v>2656</v>
      </c>
      <c r="C2322" s="2" t="s">
        <v>216</v>
      </c>
      <c r="D2322" s="2" t="s">
        <v>117</v>
      </c>
      <c r="E2322" s="2" t="s">
        <v>134</v>
      </c>
      <c r="F2322" s="2">
        <v>50</v>
      </c>
      <c r="G2322" s="2" t="s">
        <v>83</v>
      </c>
      <c r="H2322" s="2" t="s">
        <v>151</v>
      </c>
      <c r="I2322" s="2" t="s">
        <v>46</v>
      </c>
      <c r="J2322" s="3">
        <v>45328</v>
      </c>
      <c r="K2322" s="3">
        <v>45332</v>
      </c>
      <c r="L2322" s="2" t="s">
        <v>39</v>
      </c>
      <c r="M2322" s="2" t="s">
        <v>94</v>
      </c>
      <c r="N2322" s="2" t="s">
        <v>365</v>
      </c>
      <c r="O2322" s="4">
        <v>1694000</v>
      </c>
      <c r="P2322" s="4">
        <v>425100</v>
      </c>
      <c r="Q2322" s="4">
        <v>1268900</v>
      </c>
      <c r="R2322" s="2">
        <v>48</v>
      </c>
      <c r="S2322" s="5">
        <v>13.13</v>
      </c>
      <c r="T2322" s="4">
        <v>40319.300000000003</v>
      </c>
      <c r="U2322" s="2" t="s">
        <v>73</v>
      </c>
      <c r="V2322" s="2" t="s">
        <v>74</v>
      </c>
      <c r="W2322" s="4">
        <v>1209579</v>
      </c>
      <c r="X2322" s="4">
        <v>725747.28</v>
      </c>
      <c r="Y2322" s="4">
        <v>1935326.28</v>
      </c>
      <c r="Z2322" s="2">
        <v>0</v>
      </c>
      <c r="AA2322" s="2" t="s">
        <v>56</v>
      </c>
      <c r="AB2322" s="2" t="s">
        <v>15730</v>
      </c>
      <c r="AC2322" s="2" t="s">
        <v>332</v>
      </c>
      <c r="AD2322" s="2" t="s">
        <v>76</v>
      </c>
      <c r="AE2322" s="5">
        <v>74.91</v>
      </c>
      <c r="AF2322" s="2">
        <v>0</v>
      </c>
      <c r="AG2322" s="2" t="s">
        <v>77</v>
      </c>
      <c r="AH2322" s="2">
        <v>4</v>
      </c>
      <c r="AI2322" s="6" t="str">
        <f t="shared" si="108"/>
        <v>45-54</v>
      </c>
      <c r="AJ2322" s="11">
        <f>YEAR(tbl_LoanData[[#This Row],[Application Date]])</f>
        <v>2024</v>
      </c>
      <c r="AK2322" s="11" t="str">
        <f>TEXT(tbl_LoanData[[#This Row],[Application Date]],"MMMM")</f>
        <v>February</v>
      </c>
      <c r="AL2322" s="12">
        <f>DATE(YEAR(tbl_LoanData[[#This Row],[Application Date]]),MONTH(tbl_LoanData[[#This Row],[Application Date]]),1)</f>
        <v>45323</v>
      </c>
      <c r="AM2322" s="14">
        <f ca="1">IF(AND(tbl_LoanData[[#This Row],[Application Date]]&gt;=EOMONTH(TODAY(),-1)+1,tbl_LoanData[[#This Row],[Application Date]]&lt;=TODAY()),tbl_LoanData[[#This Row],[Loan Amount]],0)</f>
        <v>0</v>
      </c>
      <c r="AN2322" s="14">
        <f>tbl_LoanData[[#This Row],[Amount Paid]]-(Q2322-X2322)</f>
        <v>666426.28</v>
      </c>
      <c r="AO2322" s="14">
        <f>IF(tbl_LoanData[[#This Row],[Application Status]]="Approved",1,0)</f>
        <v>1</v>
      </c>
      <c r="AP2322" s="22" t="str">
        <f t="shared" ca="1" si="109"/>
        <v/>
      </c>
      <c r="AQ2322" s="22" t="str">
        <f t="shared" ca="1" si="110"/>
        <v/>
      </c>
    </row>
    <row r="2323" spans="1:43" ht="14.4" customHeight="1" x14ac:dyDescent="0.3">
      <c r="A2323" s="2" t="s">
        <v>2839</v>
      </c>
      <c r="B2323" s="2" t="s">
        <v>2840</v>
      </c>
      <c r="C2323" s="2" t="s">
        <v>347</v>
      </c>
      <c r="D2323" s="2" t="s">
        <v>189</v>
      </c>
      <c r="E2323" s="2" t="s">
        <v>125</v>
      </c>
      <c r="F2323" s="2">
        <v>63</v>
      </c>
      <c r="G2323" s="2" t="s">
        <v>69</v>
      </c>
      <c r="H2323" s="2" t="s">
        <v>217</v>
      </c>
      <c r="I2323" s="2" t="s">
        <v>46</v>
      </c>
      <c r="J2323" s="3">
        <v>45338</v>
      </c>
      <c r="K2323" s="3">
        <v>45359</v>
      </c>
      <c r="L2323" s="2" t="s">
        <v>37</v>
      </c>
      <c r="M2323" s="2" t="s">
        <v>94</v>
      </c>
      <c r="N2323" s="2" t="s">
        <v>234</v>
      </c>
      <c r="O2323" s="4">
        <v>115000</v>
      </c>
      <c r="P2323" s="4">
        <v>33400</v>
      </c>
      <c r="Q2323" s="4">
        <v>81600</v>
      </c>
      <c r="R2323" s="2">
        <v>48</v>
      </c>
      <c r="S2323" s="5">
        <v>14.63</v>
      </c>
      <c r="T2323" s="4">
        <v>2694.84</v>
      </c>
      <c r="U2323" s="2" t="s">
        <v>73</v>
      </c>
      <c r="V2323" s="2" t="s">
        <v>74</v>
      </c>
      <c r="W2323" s="4">
        <v>64676.160000000003</v>
      </c>
      <c r="X2323" s="4">
        <v>64676.160000000003</v>
      </c>
      <c r="Y2323" s="4">
        <v>129352.32000000001</v>
      </c>
      <c r="Z2323" s="2">
        <v>160</v>
      </c>
      <c r="AA2323" s="2" t="s">
        <v>60</v>
      </c>
      <c r="AB2323" s="2" t="s">
        <v>15728</v>
      </c>
      <c r="AC2323" s="2" t="s">
        <v>106</v>
      </c>
      <c r="AD2323" s="2" t="s">
        <v>76</v>
      </c>
      <c r="AE2323" s="5">
        <v>70.959999999999994</v>
      </c>
      <c r="AF2323" s="2">
        <v>5</v>
      </c>
      <c r="AG2323" s="2" t="s">
        <v>130</v>
      </c>
      <c r="AH2323" s="2">
        <v>21</v>
      </c>
      <c r="AI2323" s="6" t="str">
        <f t="shared" si="108"/>
        <v>55-64</v>
      </c>
      <c r="AJ2323" s="11">
        <f>YEAR(tbl_LoanData[[#This Row],[Application Date]])</f>
        <v>2024</v>
      </c>
      <c r="AK2323" s="11" t="str">
        <f>TEXT(tbl_LoanData[[#This Row],[Application Date]],"MMMM")</f>
        <v>February</v>
      </c>
      <c r="AL2323" s="12">
        <f>DATE(YEAR(tbl_LoanData[[#This Row],[Application Date]]),MONTH(tbl_LoanData[[#This Row],[Application Date]]),1)</f>
        <v>45323</v>
      </c>
      <c r="AM2323" s="14">
        <f ca="1">IF(AND(tbl_LoanData[[#This Row],[Application Date]]&gt;=EOMONTH(TODAY(),-1)+1,tbl_LoanData[[#This Row],[Application Date]]&lt;=TODAY()),tbl_LoanData[[#This Row],[Loan Amount]],0)</f>
        <v>0</v>
      </c>
      <c r="AN2323" s="14">
        <f>tbl_LoanData[[#This Row],[Amount Paid]]-(Q2323-X2323)</f>
        <v>47752.320000000007</v>
      </c>
      <c r="AO2323" s="14">
        <f>IF(tbl_LoanData[[#This Row],[Application Status]]="Approved",1,0)</f>
        <v>1</v>
      </c>
      <c r="AP2323" s="22" t="str">
        <f t="shared" ca="1" si="109"/>
        <v/>
      </c>
      <c r="AQ2323" s="22" t="str">
        <f t="shared" ca="1" si="110"/>
        <v/>
      </c>
    </row>
    <row r="2324" spans="1:43" ht="14.4" customHeight="1" x14ac:dyDescent="0.3">
      <c r="A2324" s="2" t="s">
        <v>2915</v>
      </c>
      <c r="B2324" s="2" t="s">
        <v>2916</v>
      </c>
      <c r="C2324" s="2" t="s">
        <v>390</v>
      </c>
      <c r="D2324" s="2" t="s">
        <v>102</v>
      </c>
      <c r="E2324" s="2" t="s">
        <v>447</v>
      </c>
      <c r="F2324" s="2">
        <v>39</v>
      </c>
      <c r="G2324" s="2" t="s">
        <v>83</v>
      </c>
      <c r="H2324" s="2" t="s">
        <v>151</v>
      </c>
      <c r="I2324" s="2" t="s">
        <v>46</v>
      </c>
      <c r="J2324" s="3">
        <v>45327</v>
      </c>
      <c r="K2324" s="3">
        <v>45343</v>
      </c>
      <c r="L2324" s="2" t="s">
        <v>36</v>
      </c>
      <c r="M2324" s="2" t="s">
        <v>111</v>
      </c>
      <c r="N2324" s="2" t="s">
        <v>350</v>
      </c>
      <c r="O2324" s="4">
        <v>1851000</v>
      </c>
      <c r="P2324" s="4">
        <v>223900</v>
      </c>
      <c r="Q2324" s="4">
        <v>1627100</v>
      </c>
      <c r="R2324" s="2">
        <v>36</v>
      </c>
      <c r="S2324" s="5">
        <v>7.86</v>
      </c>
      <c r="T2324" s="4">
        <v>55854.73</v>
      </c>
      <c r="U2324" s="2" t="s">
        <v>73</v>
      </c>
      <c r="V2324" s="2" t="s">
        <v>74</v>
      </c>
      <c r="W2324" s="4">
        <v>1675641.9</v>
      </c>
      <c r="X2324" s="4">
        <v>335128.28000000003</v>
      </c>
      <c r="Y2324" s="4">
        <v>2010770.18</v>
      </c>
      <c r="Z2324" s="2">
        <v>0</v>
      </c>
      <c r="AA2324" s="2" t="s">
        <v>56</v>
      </c>
      <c r="AB2324" s="2" t="s">
        <v>15732</v>
      </c>
      <c r="AC2324" s="2" t="s">
        <v>106</v>
      </c>
      <c r="AD2324" s="2" t="s">
        <v>76</v>
      </c>
      <c r="AE2324" s="5">
        <v>87.9</v>
      </c>
      <c r="AF2324" s="2">
        <v>0</v>
      </c>
      <c r="AG2324" s="2" t="s">
        <v>77</v>
      </c>
      <c r="AH2324" s="2">
        <v>16</v>
      </c>
      <c r="AI2324" s="6" t="str">
        <f t="shared" si="108"/>
        <v>35-44</v>
      </c>
      <c r="AJ2324" s="11">
        <f>YEAR(tbl_LoanData[[#This Row],[Application Date]])</f>
        <v>2024</v>
      </c>
      <c r="AK2324" s="11" t="str">
        <f>TEXT(tbl_LoanData[[#This Row],[Application Date]],"MMMM")</f>
        <v>February</v>
      </c>
      <c r="AL2324" s="12">
        <f>DATE(YEAR(tbl_LoanData[[#This Row],[Application Date]]),MONTH(tbl_LoanData[[#This Row],[Application Date]]),1)</f>
        <v>45323</v>
      </c>
      <c r="AM2324" s="14">
        <f ca="1">IF(AND(tbl_LoanData[[#This Row],[Application Date]]&gt;=EOMONTH(TODAY(),-1)+1,tbl_LoanData[[#This Row],[Application Date]]&lt;=TODAY()),tbl_LoanData[[#This Row],[Loan Amount]],0)</f>
        <v>0</v>
      </c>
      <c r="AN2324" s="14">
        <f>tbl_LoanData[[#This Row],[Amount Paid]]-(Q2324-X2324)</f>
        <v>383670.17999999993</v>
      </c>
      <c r="AO2324" s="14">
        <f>IF(tbl_LoanData[[#This Row],[Application Status]]="Approved",1,0)</f>
        <v>1</v>
      </c>
      <c r="AP2324" s="22" t="str">
        <f t="shared" ca="1" si="109"/>
        <v/>
      </c>
      <c r="AQ2324" s="22" t="str">
        <f t="shared" ca="1" si="110"/>
        <v/>
      </c>
    </row>
    <row r="2325" spans="1:43" ht="14.4" customHeight="1" x14ac:dyDescent="0.3">
      <c r="A2325" s="2" t="s">
        <v>2987</v>
      </c>
      <c r="B2325" s="2" t="s">
        <v>2988</v>
      </c>
      <c r="C2325" s="2" t="s">
        <v>435</v>
      </c>
      <c r="D2325" s="2" t="s">
        <v>311</v>
      </c>
      <c r="E2325" s="2" t="s">
        <v>81</v>
      </c>
      <c r="F2325" s="2">
        <v>32</v>
      </c>
      <c r="G2325" s="2" t="s">
        <v>83</v>
      </c>
      <c r="H2325" s="2" t="s">
        <v>166</v>
      </c>
      <c r="I2325" s="2" t="s">
        <v>46</v>
      </c>
      <c r="J2325" s="3">
        <v>45338</v>
      </c>
      <c r="K2325" s="3">
        <v>45356</v>
      </c>
      <c r="L2325" s="2" t="s">
        <v>38</v>
      </c>
      <c r="M2325" s="2" t="s">
        <v>144</v>
      </c>
      <c r="N2325" s="2" t="s">
        <v>382</v>
      </c>
      <c r="O2325" s="4">
        <v>1504000</v>
      </c>
      <c r="P2325" s="4">
        <v>392600</v>
      </c>
      <c r="Q2325" s="4">
        <v>1111400</v>
      </c>
      <c r="R2325" s="2">
        <v>60</v>
      </c>
      <c r="S2325" s="5">
        <v>7.45</v>
      </c>
      <c r="T2325" s="4">
        <v>25423.279999999999</v>
      </c>
      <c r="U2325" s="2" t="s">
        <v>73</v>
      </c>
      <c r="V2325" s="2" t="s">
        <v>74</v>
      </c>
      <c r="W2325" s="4">
        <v>737275.12</v>
      </c>
      <c r="X2325" s="4">
        <v>788121.38</v>
      </c>
      <c r="Y2325" s="4">
        <v>1525396.5</v>
      </c>
      <c r="Z2325" s="2">
        <v>0</v>
      </c>
      <c r="AA2325" s="2" t="s">
        <v>56</v>
      </c>
      <c r="AB2325" s="2" t="s">
        <v>15729</v>
      </c>
      <c r="AC2325" s="2" t="s">
        <v>213</v>
      </c>
      <c r="AD2325" s="2" t="s">
        <v>76</v>
      </c>
      <c r="AE2325" s="5">
        <v>73.900000000000006</v>
      </c>
      <c r="AF2325" s="2">
        <v>0</v>
      </c>
      <c r="AG2325" s="2" t="s">
        <v>77</v>
      </c>
      <c r="AH2325" s="2">
        <v>18</v>
      </c>
      <c r="AI2325" s="6" t="str">
        <f t="shared" si="108"/>
        <v>25-34</v>
      </c>
      <c r="AJ2325" s="11">
        <f>YEAR(tbl_LoanData[[#This Row],[Application Date]])</f>
        <v>2024</v>
      </c>
      <c r="AK2325" s="11" t="str">
        <f>TEXT(tbl_LoanData[[#This Row],[Application Date]],"MMMM")</f>
        <v>February</v>
      </c>
      <c r="AL2325" s="12">
        <f>DATE(YEAR(tbl_LoanData[[#This Row],[Application Date]]),MONTH(tbl_LoanData[[#This Row],[Application Date]]),1)</f>
        <v>45323</v>
      </c>
      <c r="AM2325" s="14">
        <f ca="1">IF(AND(tbl_LoanData[[#This Row],[Application Date]]&gt;=EOMONTH(TODAY(),-1)+1,tbl_LoanData[[#This Row],[Application Date]]&lt;=TODAY()),tbl_LoanData[[#This Row],[Loan Amount]],0)</f>
        <v>0</v>
      </c>
      <c r="AN2325" s="14">
        <f>tbl_LoanData[[#This Row],[Amount Paid]]-(Q2325-X2325)</f>
        <v>413996.5</v>
      </c>
      <c r="AO2325" s="14">
        <f>IF(tbl_LoanData[[#This Row],[Application Status]]="Approved",1,0)</f>
        <v>1</v>
      </c>
      <c r="AP2325" s="22" t="str">
        <f t="shared" ca="1" si="109"/>
        <v/>
      </c>
      <c r="AQ2325" s="22" t="str">
        <f t="shared" ca="1" si="110"/>
        <v/>
      </c>
    </row>
    <row r="2326" spans="1:43" x14ac:dyDescent="0.3">
      <c r="A2326" s="2" t="s">
        <v>3113</v>
      </c>
      <c r="B2326" s="2" t="s">
        <v>3114</v>
      </c>
      <c r="C2326" s="2" t="s">
        <v>397</v>
      </c>
      <c r="D2326" s="2" t="s">
        <v>182</v>
      </c>
      <c r="E2326" s="2" t="s">
        <v>165</v>
      </c>
      <c r="F2326" s="2">
        <v>65</v>
      </c>
      <c r="G2326" s="2" t="s">
        <v>83</v>
      </c>
      <c r="H2326" s="2" t="s">
        <v>93</v>
      </c>
      <c r="I2326" s="2" t="s">
        <v>50</v>
      </c>
      <c r="J2326" s="3">
        <v>45344</v>
      </c>
      <c r="K2326" s="3">
        <v>45361</v>
      </c>
      <c r="L2326" s="2" t="s">
        <v>39</v>
      </c>
      <c r="M2326" s="2" t="s">
        <v>94</v>
      </c>
      <c r="N2326" s="2" t="s">
        <v>365</v>
      </c>
      <c r="O2326" s="4">
        <v>2410000</v>
      </c>
      <c r="P2326" s="4">
        <v>396900</v>
      </c>
      <c r="Q2326" s="4">
        <v>2013100</v>
      </c>
      <c r="R2326" s="2">
        <v>24</v>
      </c>
      <c r="S2326" s="5">
        <v>6.1</v>
      </c>
      <c r="T2326" s="4">
        <v>94112.42</v>
      </c>
      <c r="U2326" s="2" t="s">
        <v>73</v>
      </c>
      <c r="V2326" s="2" t="s">
        <v>33</v>
      </c>
      <c r="W2326" s="4">
        <v>2258698.2000000002</v>
      </c>
      <c r="X2326" s="4">
        <v>0</v>
      </c>
      <c r="Y2326" s="4">
        <v>2258698.2000000002</v>
      </c>
      <c r="Z2326" s="2">
        <v>0</v>
      </c>
      <c r="AA2326" s="2" t="s">
        <v>56</v>
      </c>
      <c r="AB2326" s="2" t="s">
        <v>15729</v>
      </c>
      <c r="AC2326" s="2" t="s">
        <v>213</v>
      </c>
      <c r="AD2326" s="2" t="s">
        <v>76</v>
      </c>
      <c r="AE2326" s="5">
        <v>83.53</v>
      </c>
      <c r="AF2326" s="2">
        <v>0</v>
      </c>
      <c r="AG2326" s="2" t="s">
        <v>77</v>
      </c>
      <c r="AH2326" s="2">
        <v>17</v>
      </c>
      <c r="AI2326" s="6" t="str">
        <f t="shared" si="108"/>
        <v>65+</v>
      </c>
      <c r="AJ2326" s="11">
        <f>YEAR(tbl_LoanData[[#This Row],[Application Date]])</f>
        <v>2024</v>
      </c>
      <c r="AK2326" s="11" t="str">
        <f>TEXT(tbl_LoanData[[#This Row],[Application Date]],"MMMM")</f>
        <v>February</v>
      </c>
      <c r="AL2326" s="12">
        <f>DATE(YEAR(tbl_LoanData[[#This Row],[Application Date]]),MONTH(tbl_LoanData[[#This Row],[Application Date]]),1)</f>
        <v>45323</v>
      </c>
      <c r="AM2326" s="14">
        <f ca="1">IF(AND(tbl_LoanData[[#This Row],[Application Date]]&gt;=EOMONTH(TODAY(),-1)+1,tbl_LoanData[[#This Row],[Application Date]]&lt;=TODAY()),tbl_LoanData[[#This Row],[Loan Amount]],0)</f>
        <v>0</v>
      </c>
      <c r="AN2326" s="14">
        <f>tbl_LoanData[[#This Row],[Amount Paid]]-(Q2326-X2326)</f>
        <v>245598.20000000019</v>
      </c>
      <c r="AO2326" s="14">
        <f>IF(tbl_LoanData[[#This Row],[Application Status]]="Approved",1,0)</f>
        <v>1</v>
      </c>
      <c r="AP2326" s="22" t="str">
        <f t="shared" ca="1" si="109"/>
        <v/>
      </c>
      <c r="AQ2326" s="22" t="str">
        <f t="shared" ca="1" si="110"/>
        <v/>
      </c>
    </row>
    <row r="2327" spans="1:43" ht="14.4" customHeight="1" x14ac:dyDescent="0.3">
      <c r="A2327" s="2" t="s">
        <v>3123</v>
      </c>
      <c r="B2327" s="2" t="s">
        <v>3124</v>
      </c>
      <c r="C2327" s="2" t="s">
        <v>133</v>
      </c>
      <c r="D2327" s="2" t="s">
        <v>232</v>
      </c>
      <c r="E2327" s="2" t="s">
        <v>125</v>
      </c>
      <c r="F2327" s="2">
        <v>63</v>
      </c>
      <c r="G2327" s="2" t="s">
        <v>69</v>
      </c>
      <c r="H2327" s="2" t="s">
        <v>70</v>
      </c>
      <c r="I2327" s="2" t="s">
        <v>50</v>
      </c>
      <c r="J2327" s="3">
        <v>45347</v>
      </c>
      <c r="K2327" s="3"/>
      <c r="L2327" s="2" t="s">
        <v>39</v>
      </c>
      <c r="M2327" s="2" t="s">
        <v>167</v>
      </c>
      <c r="N2327" s="2" t="s">
        <v>491</v>
      </c>
      <c r="O2327" s="4">
        <v>2478000</v>
      </c>
      <c r="P2327" s="4">
        <v>393100</v>
      </c>
      <c r="Q2327" s="4">
        <v>2084900</v>
      </c>
      <c r="R2327" s="2">
        <v>24</v>
      </c>
      <c r="S2327" s="5">
        <v>6.71</v>
      </c>
      <c r="T2327" s="4">
        <v>98528.9</v>
      </c>
      <c r="U2327" s="2" t="s">
        <v>113</v>
      </c>
      <c r="V2327" s="2" t="s">
        <v>97</v>
      </c>
      <c r="W2327" s="4">
        <v>0</v>
      </c>
      <c r="X2327" s="4">
        <v>0</v>
      </c>
      <c r="Y2327" s="4">
        <v>2364693.58</v>
      </c>
      <c r="Z2327" s="2">
        <v>0</v>
      </c>
      <c r="AA2327" s="2" t="s">
        <v>97</v>
      </c>
      <c r="AB2327" s="2" t="s">
        <v>15736</v>
      </c>
      <c r="AC2327" s="2" t="s">
        <v>138</v>
      </c>
      <c r="AD2327" s="2" t="s">
        <v>76</v>
      </c>
      <c r="AE2327" s="5">
        <v>84.14</v>
      </c>
      <c r="AF2327" s="2">
        <v>0</v>
      </c>
      <c r="AG2327" s="2" t="s">
        <v>97</v>
      </c>
      <c r="AH2327" s="2"/>
      <c r="AI2327" s="6" t="str">
        <f t="shared" si="108"/>
        <v>55-64</v>
      </c>
      <c r="AJ2327" s="11">
        <f>YEAR(tbl_LoanData[[#This Row],[Application Date]])</f>
        <v>2024</v>
      </c>
      <c r="AK2327" s="11" t="str">
        <f>TEXT(tbl_LoanData[[#This Row],[Application Date]],"MMMM")</f>
        <v>February</v>
      </c>
      <c r="AL2327" s="12">
        <f>DATE(YEAR(tbl_LoanData[[#This Row],[Application Date]]),MONTH(tbl_LoanData[[#This Row],[Application Date]]),1)</f>
        <v>45323</v>
      </c>
      <c r="AM2327" s="14">
        <f ca="1">IF(AND(tbl_LoanData[[#This Row],[Application Date]]&gt;=EOMONTH(TODAY(),-1)+1,tbl_LoanData[[#This Row],[Application Date]]&lt;=TODAY()),tbl_LoanData[[#This Row],[Loan Amount]],0)</f>
        <v>0</v>
      </c>
      <c r="AN2327" s="14">
        <f>tbl_LoanData[[#This Row],[Amount Paid]]-(Q2327-X2327)</f>
        <v>-2084900</v>
      </c>
      <c r="AO2327" s="14">
        <f>IF(tbl_LoanData[[#This Row],[Application Status]]="Approved",1,0)</f>
        <v>0</v>
      </c>
      <c r="AP2327" s="22" t="str">
        <f t="shared" ca="1" si="109"/>
        <v/>
      </c>
      <c r="AQ2327" s="22" t="str">
        <f t="shared" ca="1" si="110"/>
        <v/>
      </c>
    </row>
    <row r="2328" spans="1:43" x14ac:dyDescent="0.3">
      <c r="A2328" s="2" t="s">
        <v>3245</v>
      </c>
      <c r="B2328" s="2" t="s">
        <v>3246</v>
      </c>
      <c r="C2328" s="2" t="s">
        <v>668</v>
      </c>
      <c r="D2328" s="2" t="s">
        <v>268</v>
      </c>
      <c r="E2328" s="2" t="s">
        <v>161</v>
      </c>
      <c r="F2328" s="2">
        <v>57</v>
      </c>
      <c r="G2328" s="2" t="s">
        <v>69</v>
      </c>
      <c r="H2328" s="2" t="s">
        <v>237</v>
      </c>
      <c r="I2328" s="2" t="s">
        <v>48</v>
      </c>
      <c r="J2328" s="3">
        <v>45332</v>
      </c>
      <c r="K2328" s="3"/>
      <c r="L2328" s="2" t="s">
        <v>40</v>
      </c>
      <c r="M2328" s="2" t="s">
        <v>94</v>
      </c>
      <c r="N2328" s="2" t="s">
        <v>95</v>
      </c>
      <c r="O2328" s="4">
        <v>1577000</v>
      </c>
      <c r="P2328" s="4">
        <v>383300</v>
      </c>
      <c r="Q2328" s="4">
        <v>1193700</v>
      </c>
      <c r="R2328" s="2">
        <v>48</v>
      </c>
      <c r="S2328" s="5">
        <v>9.17</v>
      </c>
      <c r="T2328" s="4">
        <v>33990.61</v>
      </c>
      <c r="U2328" s="2" t="s">
        <v>96</v>
      </c>
      <c r="V2328" s="2" t="s">
        <v>97</v>
      </c>
      <c r="W2328" s="4">
        <v>0</v>
      </c>
      <c r="X2328" s="4">
        <v>0</v>
      </c>
      <c r="Y2328" s="4">
        <v>1631549.16</v>
      </c>
      <c r="Z2328" s="2">
        <v>0</v>
      </c>
      <c r="AA2328" s="2" t="s">
        <v>97</v>
      </c>
      <c r="AB2328" s="2" t="s">
        <v>15734</v>
      </c>
      <c r="AC2328" s="2" t="s">
        <v>106</v>
      </c>
      <c r="AD2328" s="2" t="s">
        <v>76</v>
      </c>
      <c r="AE2328" s="5">
        <v>75.69</v>
      </c>
      <c r="AF2328" s="2">
        <v>0</v>
      </c>
      <c r="AG2328" s="2" t="s">
        <v>97</v>
      </c>
      <c r="AH2328" s="2"/>
      <c r="AI2328" s="6" t="str">
        <f t="shared" si="108"/>
        <v>55-64</v>
      </c>
      <c r="AJ2328" s="11">
        <f>YEAR(tbl_LoanData[[#This Row],[Application Date]])</f>
        <v>2024</v>
      </c>
      <c r="AK2328" s="11" t="str">
        <f>TEXT(tbl_LoanData[[#This Row],[Application Date]],"MMMM")</f>
        <v>February</v>
      </c>
      <c r="AL2328" s="12">
        <f>DATE(YEAR(tbl_LoanData[[#This Row],[Application Date]]),MONTH(tbl_LoanData[[#This Row],[Application Date]]),1)</f>
        <v>45323</v>
      </c>
      <c r="AM2328" s="14">
        <f ca="1">IF(AND(tbl_LoanData[[#This Row],[Application Date]]&gt;=EOMONTH(TODAY(),-1)+1,tbl_LoanData[[#This Row],[Application Date]]&lt;=TODAY()),tbl_LoanData[[#This Row],[Loan Amount]],0)</f>
        <v>0</v>
      </c>
      <c r="AN2328" s="14">
        <f>tbl_LoanData[[#This Row],[Amount Paid]]-(Q2328-X2328)</f>
        <v>-1193700</v>
      </c>
      <c r="AO2328" s="14">
        <f>IF(tbl_LoanData[[#This Row],[Application Status]]="Approved",1,0)</f>
        <v>0</v>
      </c>
      <c r="AP2328" s="22" t="str">
        <f t="shared" ca="1" si="109"/>
        <v/>
      </c>
      <c r="AQ2328" s="22" t="str">
        <f t="shared" ca="1" si="110"/>
        <v/>
      </c>
    </row>
    <row r="2329" spans="1:43" ht="14.4" customHeight="1" x14ac:dyDescent="0.3">
      <c r="A2329" s="2" t="s">
        <v>3357</v>
      </c>
      <c r="B2329" s="2" t="s">
        <v>3358</v>
      </c>
      <c r="C2329" s="2" t="s">
        <v>405</v>
      </c>
      <c r="D2329" s="2" t="s">
        <v>182</v>
      </c>
      <c r="E2329" s="2" t="s">
        <v>447</v>
      </c>
      <c r="F2329" s="2">
        <v>31</v>
      </c>
      <c r="G2329" s="2" t="s">
        <v>69</v>
      </c>
      <c r="H2329" s="2" t="s">
        <v>398</v>
      </c>
      <c r="I2329" s="2" t="s">
        <v>46</v>
      </c>
      <c r="J2329" s="3">
        <v>45329</v>
      </c>
      <c r="K2329" s="3"/>
      <c r="L2329" s="2" t="s">
        <v>38</v>
      </c>
      <c r="M2329" s="2" t="s">
        <v>85</v>
      </c>
      <c r="N2329" s="2" t="s">
        <v>314</v>
      </c>
      <c r="O2329" s="4">
        <v>1718000</v>
      </c>
      <c r="P2329" s="4">
        <v>679300</v>
      </c>
      <c r="Q2329" s="4">
        <v>1038700</v>
      </c>
      <c r="R2329" s="2">
        <v>48</v>
      </c>
      <c r="S2329" s="5">
        <v>12.92</v>
      </c>
      <c r="T2329" s="4">
        <v>32822.92</v>
      </c>
      <c r="U2329" s="2" t="s">
        <v>96</v>
      </c>
      <c r="V2329" s="2" t="s">
        <v>97</v>
      </c>
      <c r="W2329" s="4">
        <v>0</v>
      </c>
      <c r="X2329" s="4">
        <v>0</v>
      </c>
      <c r="Y2329" s="4">
        <v>1575500.16</v>
      </c>
      <c r="Z2329" s="2">
        <v>0</v>
      </c>
      <c r="AA2329" s="2" t="s">
        <v>97</v>
      </c>
      <c r="AB2329" s="2" t="s">
        <v>15735</v>
      </c>
      <c r="AC2329" s="2" t="s">
        <v>146</v>
      </c>
      <c r="AD2329" s="2" t="s">
        <v>76</v>
      </c>
      <c r="AE2329" s="5">
        <v>60.46</v>
      </c>
      <c r="AF2329" s="2">
        <v>0</v>
      </c>
      <c r="AG2329" s="2" t="s">
        <v>97</v>
      </c>
      <c r="AH2329" s="2"/>
      <c r="AI2329" s="6" t="str">
        <f t="shared" si="108"/>
        <v>25-34</v>
      </c>
      <c r="AJ2329" s="11">
        <f>YEAR(tbl_LoanData[[#This Row],[Application Date]])</f>
        <v>2024</v>
      </c>
      <c r="AK2329" s="11" t="str">
        <f>TEXT(tbl_LoanData[[#This Row],[Application Date]],"MMMM")</f>
        <v>February</v>
      </c>
      <c r="AL2329" s="12">
        <f>DATE(YEAR(tbl_LoanData[[#This Row],[Application Date]]),MONTH(tbl_LoanData[[#This Row],[Application Date]]),1)</f>
        <v>45323</v>
      </c>
      <c r="AM2329" s="14">
        <f ca="1">IF(AND(tbl_LoanData[[#This Row],[Application Date]]&gt;=EOMONTH(TODAY(),-1)+1,tbl_LoanData[[#This Row],[Application Date]]&lt;=TODAY()),tbl_LoanData[[#This Row],[Loan Amount]],0)</f>
        <v>0</v>
      </c>
      <c r="AN2329" s="14">
        <f>tbl_LoanData[[#This Row],[Amount Paid]]-(Q2329-X2329)</f>
        <v>-1038700</v>
      </c>
      <c r="AO2329" s="14">
        <f>IF(tbl_LoanData[[#This Row],[Application Status]]="Approved",1,0)</f>
        <v>0</v>
      </c>
      <c r="AP2329" s="22" t="str">
        <f t="shared" ca="1" si="109"/>
        <v/>
      </c>
      <c r="AQ2329" s="22" t="str">
        <f t="shared" ca="1" si="110"/>
        <v/>
      </c>
    </row>
    <row r="2330" spans="1:43" x14ac:dyDescent="0.3">
      <c r="A2330" s="2" t="s">
        <v>3405</v>
      </c>
      <c r="B2330" s="2" t="s">
        <v>3406</v>
      </c>
      <c r="C2330" s="2" t="s">
        <v>682</v>
      </c>
      <c r="D2330" s="2" t="s">
        <v>82</v>
      </c>
      <c r="E2330" s="2" t="s">
        <v>182</v>
      </c>
      <c r="F2330" s="2">
        <v>51</v>
      </c>
      <c r="G2330" s="2" t="s">
        <v>69</v>
      </c>
      <c r="H2330" s="2" t="s">
        <v>543</v>
      </c>
      <c r="I2330" s="2" t="s">
        <v>45</v>
      </c>
      <c r="J2330" s="3">
        <v>45326</v>
      </c>
      <c r="K2330" s="3">
        <v>45341</v>
      </c>
      <c r="L2330" s="2" t="s">
        <v>39</v>
      </c>
      <c r="M2330" s="2" t="s">
        <v>157</v>
      </c>
      <c r="N2330" s="2" t="s">
        <v>359</v>
      </c>
      <c r="O2330" s="4">
        <v>1590000</v>
      </c>
      <c r="P2330" s="4">
        <v>609600</v>
      </c>
      <c r="Q2330" s="4">
        <v>980400</v>
      </c>
      <c r="R2330" s="2">
        <v>36</v>
      </c>
      <c r="S2330" s="5">
        <v>9.76</v>
      </c>
      <c r="T2330" s="4">
        <v>35207.25</v>
      </c>
      <c r="U2330" s="2" t="s">
        <v>73</v>
      </c>
      <c r="V2330" s="2" t="s">
        <v>74</v>
      </c>
      <c r="W2330" s="4">
        <v>1056217.5</v>
      </c>
      <c r="X2330" s="4">
        <v>211243.62</v>
      </c>
      <c r="Y2330" s="4">
        <v>1267461.1200000001</v>
      </c>
      <c r="Z2330" s="2">
        <v>0</v>
      </c>
      <c r="AA2330" s="2" t="s">
        <v>56</v>
      </c>
      <c r="AB2330" s="2" t="s">
        <v>15736</v>
      </c>
      <c r="AC2330" s="2" t="s">
        <v>146</v>
      </c>
      <c r="AD2330" s="2" t="s">
        <v>76</v>
      </c>
      <c r="AE2330" s="5">
        <v>61.66</v>
      </c>
      <c r="AF2330" s="2">
        <v>0</v>
      </c>
      <c r="AG2330" s="2" t="s">
        <v>77</v>
      </c>
      <c r="AH2330" s="2">
        <v>15</v>
      </c>
      <c r="AI2330" s="6" t="str">
        <f t="shared" si="108"/>
        <v>45-54</v>
      </c>
      <c r="AJ2330" s="11">
        <f>YEAR(tbl_LoanData[[#This Row],[Application Date]])</f>
        <v>2024</v>
      </c>
      <c r="AK2330" s="11" t="str">
        <f>TEXT(tbl_LoanData[[#This Row],[Application Date]],"MMMM")</f>
        <v>February</v>
      </c>
      <c r="AL2330" s="12">
        <f>DATE(YEAR(tbl_LoanData[[#This Row],[Application Date]]),MONTH(tbl_LoanData[[#This Row],[Application Date]]),1)</f>
        <v>45323</v>
      </c>
      <c r="AM2330" s="14">
        <f ca="1">IF(AND(tbl_LoanData[[#This Row],[Application Date]]&gt;=EOMONTH(TODAY(),-1)+1,tbl_LoanData[[#This Row],[Application Date]]&lt;=TODAY()),tbl_LoanData[[#This Row],[Loan Amount]],0)</f>
        <v>0</v>
      </c>
      <c r="AN2330" s="14">
        <f>tbl_LoanData[[#This Row],[Amount Paid]]-(Q2330-X2330)</f>
        <v>287061.12</v>
      </c>
      <c r="AO2330" s="14">
        <f>IF(tbl_LoanData[[#This Row],[Application Status]]="Approved",1,0)</f>
        <v>1</v>
      </c>
      <c r="AP2330" s="22" t="str">
        <f t="shared" ca="1" si="109"/>
        <v/>
      </c>
      <c r="AQ2330" s="22" t="str">
        <f t="shared" ca="1" si="110"/>
        <v/>
      </c>
    </row>
    <row r="2331" spans="1:43" x14ac:dyDescent="0.3">
      <c r="A2331" s="2" t="s">
        <v>3655</v>
      </c>
      <c r="B2331" s="2" t="s">
        <v>3656</v>
      </c>
      <c r="C2331" s="2" t="s">
        <v>155</v>
      </c>
      <c r="D2331" s="2" t="s">
        <v>118</v>
      </c>
      <c r="E2331" s="2" t="s">
        <v>82</v>
      </c>
      <c r="F2331" s="2">
        <v>39</v>
      </c>
      <c r="G2331" s="2" t="s">
        <v>83</v>
      </c>
      <c r="H2331" s="2" t="s">
        <v>250</v>
      </c>
      <c r="I2331" s="2" t="s">
        <v>52</v>
      </c>
      <c r="J2331" s="3">
        <v>45350</v>
      </c>
      <c r="K2331" s="3">
        <v>45352</v>
      </c>
      <c r="L2331" s="2" t="s">
        <v>38</v>
      </c>
      <c r="M2331" s="2" t="s">
        <v>85</v>
      </c>
      <c r="N2331" s="2" t="s">
        <v>314</v>
      </c>
      <c r="O2331" s="4">
        <v>1497000</v>
      </c>
      <c r="P2331" s="4">
        <v>493600</v>
      </c>
      <c r="Q2331" s="4">
        <v>1003400</v>
      </c>
      <c r="R2331" s="2">
        <v>36</v>
      </c>
      <c r="S2331" s="5">
        <v>12.37</v>
      </c>
      <c r="T2331" s="4">
        <v>38215.599999999999</v>
      </c>
      <c r="U2331" s="2" t="s">
        <v>73</v>
      </c>
      <c r="V2331" s="2" t="s">
        <v>74</v>
      </c>
      <c r="W2331" s="4">
        <v>1146468</v>
      </c>
      <c r="X2331" s="4">
        <v>229293.74</v>
      </c>
      <c r="Y2331" s="4">
        <v>1375761.74</v>
      </c>
      <c r="Z2331" s="2">
        <v>0</v>
      </c>
      <c r="AA2331" s="2" t="s">
        <v>56</v>
      </c>
      <c r="AB2331" s="2" t="s">
        <v>15727</v>
      </c>
      <c r="AC2331" s="2" t="s">
        <v>106</v>
      </c>
      <c r="AD2331" s="2" t="s">
        <v>76</v>
      </c>
      <c r="AE2331" s="5">
        <v>67.03</v>
      </c>
      <c r="AF2331" s="2">
        <v>0</v>
      </c>
      <c r="AG2331" s="2" t="s">
        <v>77</v>
      </c>
      <c r="AH2331" s="2">
        <v>2</v>
      </c>
      <c r="AI2331" s="6" t="str">
        <f t="shared" si="108"/>
        <v>35-44</v>
      </c>
      <c r="AJ2331" s="11">
        <f>YEAR(tbl_LoanData[[#This Row],[Application Date]])</f>
        <v>2024</v>
      </c>
      <c r="AK2331" s="11" t="str">
        <f>TEXT(tbl_LoanData[[#This Row],[Application Date]],"MMMM")</f>
        <v>February</v>
      </c>
      <c r="AL2331" s="12">
        <f>DATE(YEAR(tbl_LoanData[[#This Row],[Application Date]]),MONTH(tbl_LoanData[[#This Row],[Application Date]]),1)</f>
        <v>45323</v>
      </c>
      <c r="AM2331" s="14">
        <f ca="1">IF(AND(tbl_LoanData[[#This Row],[Application Date]]&gt;=EOMONTH(TODAY(),-1)+1,tbl_LoanData[[#This Row],[Application Date]]&lt;=TODAY()),tbl_LoanData[[#This Row],[Loan Amount]],0)</f>
        <v>0</v>
      </c>
      <c r="AN2331" s="14">
        <f>tbl_LoanData[[#This Row],[Amount Paid]]-(Q2331-X2331)</f>
        <v>372361.74</v>
      </c>
      <c r="AO2331" s="14">
        <f>IF(tbl_LoanData[[#This Row],[Application Status]]="Approved",1,0)</f>
        <v>1</v>
      </c>
      <c r="AP2331" s="22" t="str">
        <f t="shared" ca="1" si="109"/>
        <v/>
      </c>
      <c r="AQ2331" s="22" t="str">
        <f t="shared" ca="1" si="110"/>
        <v/>
      </c>
    </row>
    <row r="2332" spans="1:43" ht="14.4" customHeight="1" x14ac:dyDescent="0.3">
      <c r="A2332" s="2" t="s">
        <v>3691</v>
      </c>
      <c r="B2332" s="2" t="s">
        <v>3692</v>
      </c>
      <c r="C2332" s="2" t="s">
        <v>1012</v>
      </c>
      <c r="D2332" s="2" t="s">
        <v>232</v>
      </c>
      <c r="E2332" s="2" t="s">
        <v>540</v>
      </c>
      <c r="F2332" s="2">
        <v>22</v>
      </c>
      <c r="G2332" s="2" t="s">
        <v>69</v>
      </c>
      <c r="H2332" s="2" t="s">
        <v>244</v>
      </c>
      <c r="I2332" s="2" t="s">
        <v>48</v>
      </c>
      <c r="J2332" s="3">
        <v>45337</v>
      </c>
      <c r="K2332" s="3">
        <v>45355</v>
      </c>
      <c r="L2332" s="2" t="s">
        <v>40</v>
      </c>
      <c r="M2332" s="2" t="s">
        <v>85</v>
      </c>
      <c r="N2332" s="2" t="s">
        <v>274</v>
      </c>
      <c r="O2332" s="4">
        <v>1285000</v>
      </c>
      <c r="P2332" s="4">
        <v>229300</v>
      </c>
      <c r="Q2332" s="4">
        <v>1055700</v>
      </c>
      <c r="R2332" s="2">
        <v>60</v>
      </c>
      <c r="S2332" s="5">
        <v>9.76</v>
      </c>
      <c r="T2332" s="4">
        <v>26181.360000000001</v>
      </c>
      <c r="U2332" s="2" t="s">
        <v>73</v>
      </c>
      <c r="V2332" s="2" t="s">
        <v>74</v>
      </c>
      <c r="W2332" s="4">
        <v>759259.44</v>
      </c>
      <c r="X2332" s="4">
        <v>811622.16</v>
      </c>
      <c r="Y2332" s="4">
        <v>1570881.6</v>
      </c>
      <c r="Z2332" s="2">
        <v>0</v>
      </c>
      <c r="AA2332" s="2" t="s">
        <v>56</v>
      </c>
      <c r="AB2332" s="2" t="s">
        <v>15734</v>
      </c>
      <c r="AC2332" s="2" t="s">
        <v>106</v>
      </c>
      <c r="AD2332" s="2" t="s">
        <v>76</v>
      </c>
      <c r="AE2332" s="5">
        <v>82.16</v>
      </c>
      <c r="AF2332" s="2">
        <v>0</v>
      </c>
      <c r="AG2332" s="2" t="s">
        <v>77</v>
      </c>
      <c r="AH2332" s="2">
        <v>18</v>
      </c>
      <c r="AI2332" s="6" t="str">
        <f t="shared" si="108"/>
        <v>18-24</v>
      </c>
      <c r="AJ2332" s="11">
        <f>YEAR(tbl_LoanData[[#This Row],[Application Date]])</f>
        <v>2024</v>
      </c>
      <c r="AK2332" s="11" t="str">
        <f>TEXT(tbl_LoanData[[#This Row],[Application Date]],"MMMM")</f>
        <v>February</v>
      </c>
      <c r="AL2332" s="12">
        <f>DATE(YEAR(tbl_LoanData[[#This Row],[Application Date]]),MONTH(tbl_LoanData[[#This Row],[Application Date]]),1)</f>
        <v>45323</v>
      </c>
      <c r="AM2332" s="14">
        <f ca="1">IF(AND(tbl_LoanData[[#This Row],[Application Date]]&gt;=EOMONTH(TODAY(),-1)+1,tbl_LoanData[[#This Row],[Application Date]]&lt;=TODAY()),tbl_LoanData[[#This Row],[Loan Amount]],0)</f>
        <v>0</v>
      </c>
      <c r="AN2332" s="14">
        <f>tbl_LoanData[[#This Row],[Amount Paid]]-(Q2332-X2332)</f>
        <v>515181.6</v>
      </c>
      <c r="AO2332" s="14">
        <f>IF(tbl_LoanData[[#This Row],[Application Status]]="Approved",1,0)</f>
        <v>1</v>
      </c>
      <c r="AP2332" s="22" t="str">
        <f t="shared" ca="1" si="109"/>
        <v/>
      </c>
      <c r="AQ2332" s="22" t="str">
        <f t="shared" ca="1" si="110"/>
        <v/>
      </c>
    </row>
    <row r="2333" spans="1:43" ht="14.4" customHeight="1" x14ac:dyDescent="0.3">
      <c r="A2333" s="2" t="s">
        <v>3759</v>
      </c>
      <c r="B2333" s="2" t="s">
        <v>3760</v>
      </c>
      <c r="C2333" s="2" t="s">
        <v>809</v>
      </c>
      <c r="D2333" s="2" t="s">
        <v>254</v>
      </c>
      <c r="E2333" s="2" t="s">
        <v>204</v>
      </c>
      <c r="F2333" s="2">
        <v>62</v>
      </c>
      <c r="G2333" s="2" t="s">
        <v>69</v>
      </c>
      <c r="H2333" s="2" t="s">
        <v>156</v>
      </c>
      <c r="I2333" s="2" t="s">
        <v>45</v>
      </c>
      <c r="J2333" s="3">
        <v>45330</v>
      </c>
      <c r="K2333" s="3"/>
      <c r="L2333" s="2" t="s">
        <v>40</v>
      </c>
      <c r="M2333" s="2" t="s">
        <v>111</v>
      </c>
      <c r="N2333" s="2" t="s">
        <v>369</v>
      </c>
      <c r="O2333" s="4">
        <v>884000</v>
      </c>
      <c r="P2333" s="4">
        <v>210600</v>
      </c>
      <c r="Q2333" s="4">
        <v>673400</v>
      </c>
      <c r="R2333" s="2">
        <v>36</v>
      </c>
      <c r="S2333" s="5">
        <v>6.92</v>
      </c>
      <c r="T2333" s="4">
        <v>22588.83</v>
      </c>
      <c r="U2333" s="2" t="s">
        <v>113</v>
      </c>
      <c r="V2333" s="2" t="s">
        <v>97</v>
      </c>
      <c r="W2333" s="4">
        <v>0</v>
      </c>
      <c r="X2333" s="4">
        <v>0</v>
      </c>
      <c r="Y2333" s="4">
        <v>813197.84</v>
      </c>
      <c r="Z2333" s="2">
        <v>0</v>
      </c>
      <c r="AA2333" s="2" t="s">
        <v>97</v>
      </c>
      <c r="AB2333" s="2" t="s">
        <v>15731</v>
      </c>
      <c r="AC2333" s="2" t="s">
        <v>75</v>
      </c>
      <c r="AD2333" s="2" t="s">
        <v>76</v>
      </c>
      <c r="AE2333" s="5">
        <v>76.180000000000007</v>
      </c>
      <c r="AF2333" s="2">
        <v>0</v>
      </c>
      <c r="AG2333" s="2" t="s">
        <v>97</v>
      </c>
      <c r="AH2333" s="2"/>
      <c r="AI2333" s="6" t="str">
        <f t="shared" si="108"/>
        <v>55-64</v>
      </c>
      <c r="AJ2333" s="11">
        <f>YEAR(tbl_LoanData[[#This Row],[Application Date]])</f>
        <v>2024</v>
      </c>
      <c r="AK2333" s="11" t="str">
        <f>TEXT(tbl_LoanData[[#This Row],[Application Date]],"MMMM")</f>
        <v>February</v>
      </c>
      <c r="AL2333" s="12">
        <f>DATE(YEAR(tbl_LoanData[[#This Row],[Application Date]]),MONTH(tbl_LoanData[[#This Row],[Application Date]]),1)</f>
        <v>45323</v>
      </c>
      <c r="AM2333" s="14">
        <f ca="1">IF(AND(tbl_LoanData[[#This Row],[Application Date]]&gt;=EOMONTH(TODAY(),-1)+1,tbl_LoanData[[#This Row],[Application Date]]&lt;=TODAY()),tbl_LoanData[[#This Row],[Loan Amount]],0)</f>
        <v>0</v>
      </c>
      <c r="AN2333" s="14">
        <f>tbl_LoanData[[#This Row],[Amount Paid]]-(Q2333-X2333)</f>
        <v>-673400</v>
      </c>
      <c r="AO2333" s="14">
        <f>IF(tbl_LoanData[[#This Row],[Application Status]]="Approved",1,0)</f>
        <v>0</v>
      </c>
      <c r="AP2333" s="22" t="str">
        <f t="shared" ca="1" si="109"/>
        <v/>
      </c>
      <c r="AQ2333" s="22" t="str">
        <f t="shared" ca="1" si="110"/>
        <v/>
      </c>
    </row>
    <row r="2334" spans="1:43" ht="14.4" customHeight="1" x14ac:dyDescent="0.3">
      <c r="A2334" s="2" t="s">
        <v>3815</v>
      </c>
      <c r="B2334" s="2" t="s">
        <v>3816</v>
      </c>
      <c r="C2334" s="2" t="s">
        <v>223</v>
      </c>
      <c r="D2334" s="2" t="s">
        <v>209</v>
      </c>
      <c r="E2334" s="2" t="s">
        <v>183</v>
      </c>
      <c r="F2334" s="2">
        <v>53</v>
      </c>
      <c r="G2334" s="2" t="s">
        <v>69</v>
      </c>
      <c r="H2334" s="2" t="s">
        <v>172</v>
      </c>
      <c r="I2334" s="2" t="s">
        <v>45</v>
      </c>
      <c r="J2334" s="3">
        <v>45338</v>
      </c>
      <c r="K2334" s="3"/>
      <c r="L2334" s="2" t="s">
        <v>37</v>
      </c>
      <c r="M2334" s="2" t="s">
        <v>94</v>
      </c>
      <c r="N2334" s="2" t="s">
        <v>234</v>
      </c>
      <c r="O2334" s="4">
        <v>207000</v>
      </c>
      <c r="P2334" s="4">
        <v>68600</v>
      </c>
      <c r="Q2334" s="4">
        <v>138400</v>
      </c>
      <c r="R2334" s="2">
        <v>36</v>
      </c>
      <c r="S2334" s="5">
        <v>13.85</v>
      </c>
      <c r="T2334" s="4">
        <v>5441.81</v>
      </c>
      <c r="U2334" s="2" t="s">
        <v>113</v>
      </c>
      <c r="V2334" s="2" t="s">
        <v>97</v>
      </c>
      <c r="W2334" s="4">
        <v>0</v>
      </c>
      <c r="X2334" s="4">
        <v>0</v>
      </c>
      <c r="Y2334" s="4">
        <v>195905.2</v>
      </c>
      <c r="Z2334" s="2">
        <v>0</v>
      </c>
      <c r="AA2334" s="2" t="s">
        <v>97</v>
      </c>
      <c r="AB2334" s="2" t="s">
        <v>15728</v>
      </c>
      <c r="AC2334" s="2" t="s">
        <v>106</v>
      </c>
      <c r="AD2334" s="2" t="s">
        <v>76</v>
      </c>
      <c r="AE2334" s="5">
        <v>66.86</v>
      </c>
      <c r="AF2334" s="2">
        <v>0</v>
      </c>
      <c r="AG2334" s="2" t="s">
        <v>97</v>
      </c>
      <c r="AH2334" s="2"/>
      <c r="AI2334" s="6" t="str">
        <f t="shared" si="108"/>
        <v>45-54</v>
      </c>
      <c r="AJ2334" s="11">
        <f>YEAR(tbl_LoanData[[#This Row],[Application Date]])</f>
        <v>2024</v>
      </c>
      <c r="AK2334" s="11" t="str">
        <f>TEXT(tbl_LoanData[[#This Row],[Application Date]],"MMMM")</f>
        <v>February</v>
      </c>
      <c r="AL2334" s="12">
        <f>DATE(YEAR(tbl_LoanData[[#This Row],[Application Date]]),MONTH(tbl_LoanData[[#This Row],[Application Date]]),1)</f>
        <v>45323</v>
      </c>
      <c r="AM2334" s="14">
        <f ca="1">IF(AND(tbl_LoanData[[#This Row],[Application Date]]&gt;=EOMONTH(TODAY(),-1)+1,tbl_LoanData[[#This Row],[Application Date]]&lt;=TODAY()),tbl_LoanData[[#This Row],[Loan Amount]],0)</f>
        <v>0</v>
      </c>
      <c r="AN2334" s="14">
        <f>tbl_LoanData[[#This Row],[Amount Paid]]-(Q2334-X2334)</f>
        <v>-138400</v>
      </c>
      <c r="AO2334" s="14">
        <f>IF(tbl_LoanData[[#This Row],[Application Status]]="Approved",1,0)</f>
        <v>0</v>
      </c>
      <c r="AP2334" s="22" t="str">
        <f t="shared" ca="1" si="109"/>
        <v/>
      </c>
      <c r="AQ2334" s="22" t="str">
        <f t="shared" ca="1" si="110"/>
        <v/>
      </c>
    </row>
    <row r="2335" spans="1:43" ht="14.4" customHeight="1" x14ac:dyDescent="0.3">
      <c r="A2335" s="2" t="s">
        <v>3973</v>
      </c>
      <c r="B2335" s="2" t="s">
        <v>3974</v>
      </c>
      <c r="C2335" s="2" t="s">
        <v>627</v>
      </c>
      <c r="D2335" s="2" t="s">
        <v>189</v>
      </c>
      <c r="E2335" s="2" t="s">
        <v>465</v>
      </c>
      <c r="F2335" s="2">
        <v>53</v>
      </c>
      <c r="G2335" s="2" t="s">
        <v>83</v>
      </c>
      <c r="H2335" s="2" t="s">
        <v>205</v>
      </c>
      <c r="I2335" s="2" t="s">
        <v>49</v>
      </c>
      <c r="J2335" s="3">
        <v>45333</v>
      </c>
      <c r="K2335" s="3">
        <v>45351</v>
      </c>
      <c r="L2335" s="2" t="s">
        <v>39</v>
      </c>
      <c r="M2335" s="2" t="s">
        <v>127</v>
      </c>
      <c r="N2335" s="2" t="s">
        <v>152</v>
      </c>
      <c r="O2335" s="4">
        <v>2201000</v>
      </c>
      <c r="P2335" s="4">
        <v>437400</v>
      </c>
      <c r="Q2335" s="4">
        <v>1763600</v>
      </c>
      <c r="R2335" s="2">
        <v>48</v>
      </c>
      <c r="S2335" s="5">
        <v>6</v>
      </c>
      <c r="T2335" s="4">
        <v>45559.67</v>
      </c>
      <c r="U2335" s="2" t="s">
        <v>73</v>
      </c>
      <c r="V2335" s="2" t="s">
        <v>74</v>
      </c>
      <c r="W2335" s="4">
        <v>1321230.43</v>
      </c>
      <c r="X2335" s="4">
        <v>865633.57</v>
      </c>
      <c r="Y2335" s="4">
        <v>2186864</v>
      </c>
      <c r="Z2335" s="2">
        <v>31</v>
      </c>
      <c r="AA2335" s="2" t="s">
        <v>58</v>
      </c>
      <c r="AB2335" s="2" t="s">
        <v>15732</v>
      </c>
      <c r="AC2335" s="2" t="s">
        <v>146</v>
      </c>
      <c r="AD2335" s="2" t="s">
        <v>76</v>
      </c>
      <c r="AE2335" s="5">
        <v>80.13</v>
      </c>
      <c r="AF2335" s="2">
        <v>1</v>
      </c>
      <c r="AG2335" s="2" t="s">
        <v>15718</v>
      </c>
      <c r="AH2335" s="2">
        <v>18</v>
      </c>
      <c r="AI2335" s="6" t="str">
        <f t="shared" si="108"/>
        <v>45-54</v>
      </c>
      <c r="AJ2335" s="11">
        <f>YEAR(tbl_LoanData[[#This Row],[Application Date]])</f>
        <v>2024</v>
      </c>
      <c r="AK2335" s="11" t="str">
        <f>TEXT(tbl_LoanData[[#This Row],[Application Date]],"MMMM")</f>
        <v>February</v>
      </c>
      <c r="AL2335" s="12">
        <f>DATE(YEAR(tbl_LoanData[[#This Row],[Application Date]]),MONTH(tbl_LoanData[[#This Row],[Application Date]]),1)</f>
        <v>45323</v>
      </c>
      <c r="AM2335" s="14">
        <f ca="1">IF(AND(tbl_LoanData[[#This Row],[Application Date]]&gt;=EOMONTH(TODAY(),-1)+1,tbl_LoanData[[#This Row],[Application Date]]&lt;=TODAY()),tbl_LoanData[[#This Row],[Loan Amount]],0)</f>
        <v>0</v>
      </c>
      <c r="AN2335" s="14">
        <f>tbl_LoanData[[#This Row],[Amount Paid]]-(Q2335-X2335)</f>
        <v>423263.99999999988</v>
      </c>
      <c r="AO2335" s="14">
        <f>IF(tbl_LoanData[[#This Row],[Application Status]]="Approved",1,0)</f>
        <v>1</v>
      </c>
      <c r="AP2335" s="22" t="str">
        <f t="shared" ca="1" si="109"/>
        <v/>
      </c>
      <c r="AQ2335" s="22" t="str">
        <f t="shared" ca="1" si="110"/>
        <v/>
      </c>
    </row>
    <row r="2336" spans="1:43" ht="14.4" customHeight="1" x14ac:dyDescent="0.3">
      <c r="A2336" s="2" t="s">
        <v>4021</v>
      </c>
      <c r="B2336" s="2" t="s">
        <v>4022</v>
      </c>
      <c r="C2336" s="2" t="s">
        <v>142</v>
      </c>
      <c r="D2336" s="2" t="s">
        <v>204</v>
      </c>
      <c r="E2336" s="2" t="s">
        <v>176</v>
      </c>
      <c r="F2336" s="2">
        <v>65</v>
      </c>
      <c r="G2336" s="2" t="s">
        <v>83</v>
      </c>
      <c r="H2336" s="2" t="s">
        <v>237</v>
      </c>
      <c r="I2336" s="2" t="s">
        <v>48</v>
      </c>
      <c r="J2336" s="3">
        <v>45335</v>
      </c>
      <c r="K2336" s="3">
        <v>45351</v>
      </c>
      <c r="L2336" s="2" t="s">
        <v>36</v>
      </c>
      <c r="M2336" s="2" t="s">
        <v>71</v>
      </c>
      <c r="N2336" s="2" t="s">
        <v>162</v>
      </c>
      <c r="O2336" s="4">
        <v>2038000</v>
      </c>
      <c r="P2336" s="4">
        <v>648400</v>
      </c>
      <c r="Q2336" s="4">
        <v>1389600</v>
      </c>
      <c r="R2336" s="2">
        <v>48</v>
      </c>
      <c r="S2336" s="5">
        <v>10.36</v>
      </c>
      <c r="T2336" s="4">
        <v>40946.879999999997</v>
      </c>
      <c r="U2336" s="2" t="s">
        <v>73</v>
      </c>
      <c r="V2336" s="2" t="s">
        <v>74</v>
      </c>
      <c r="W2336" s="4">
        <v>1187459.52</v>
      </c>
      <c r="X2336" s="4">
        <v>777990.72</v>
      </c>
      <c r="Y2336" s="4">
        <v>1965450.24</v>
      </c>
      <c r="Z2336" s="2">
        <v>32</v>
      </c>
      <c r="AA2336" s="2" t="s">
        <v>58</v>
      </c>
      <c r="AB2336" s="2" t="s">
        <v>15728</v>
      </c>
      <c r="AC2336" s="2" t="s">
        <v>121</v>
      </c>
      <c r="AD2336" s="2" t="s">
        <v>76</v>
      </c>
      <c r="AE2336" s="5">
        <v>68.180000000000007</v>
      </c>
      <c r="AF2336" s="2">
        <v>1</v>
      </c>
      <c r="AG2336" s="2" t="s">
        <v>15718</v>
      </c>
      <c r="AH2336" s="2">
        <v>16</v>
      </c>
      <c r="AI2336" s="6" t="str">
        <f t="shared" si="108"/>
        <v>65+</v>
      </c>
      <c r="AJ2336" s="11">
        <f>YEAR(tbl_LoanData[[#This Row],[Application Date]])</f>
        <v>2024</v>
      </c>
      <c r="AK2336" s="11" t="str">
        <f>TEXT(tbl_LoanData[[#This Row],[Application Date]],"MMMM")</f>
        <v>February</v>
      </c>
      <c r="AL2336" s="12">
        <f>DATE(YEAR(tbl_LoanData[[#This Row],[Application Date]]),MONTH(tbl_LoanData[[#This Row],[Application Date]]),1)</f>
        <v>45323</v>
      </c>
      <c r="AM2336" s="14">
        <f ca="1">IF(AND(tbl_LoanData[[#This Row],[Application Date]]&gt;=EOMONTH(TODAY(),-1)+1,tbl_LoanData[[#This Row],[Application Date]]&lt;=TODAY()),tbl_LoanData[[#This Row],[Loan Amount]],0)</f>
        <v>0</v>
      </c>
      <c r="AN2336" s="14">
        <f>tbl_LoanData[[#This Row],[Amount Paid]]-(Q2336-X2336)</f>
        <v>575850.23999999999</v>
      </c>
      <c r="AO2336" s="14">
        <f>IF(tbl_LoanData[[#This Row],[Application Status]]="Approved",1,0)</f>
        <v>1</v>
      </c>
      <c r="AP2336" s="22" t="str">
        <f t="shared" ca="1" si="109"/>
        <v/>
      </c>
      <c r="AQ2336" s="22" t="str">
        <f t="shared" ca="1" si="110"/>
        <v/>
      </c>
    </row>
    <row r="2337" spans="1:43" ht="14.4" customHeight="1" x14ac:dyDescent="0.3">
      <c r="A2337" s="2" t="s">
        <v>4221</v>
      </c>
      <c r="B2337" s="2" t="s">
        <v>4222</v>
      </c>
      <c r="C2337" s="2" t="s">
        <v>949</v>
      </c>
      <c r="D2337" s="2" t="s">
        <v>91</v>
      </c>
      <c r="E2337" s="2" t="s">
        <v>165</v>
      </c>
      <c r="F2337" s="2">
        <v>43</v>
      </c>
      <c r="G2337" s="2" t="s">
        <v>83</v>
      </c>
      <c r="H2337" s="2" t="s">
        <v>119</v>
      </c>
      <c r="I2337" s="2" t="s">
        <v>43</v>
      </c>
      <c r="J2337" s="3">
        <v>45349</v>
      </c>
      <c r="K2337" s="3">
        <v>45351</v>
      </c>
      <c r="L2337" s="2" t="s">
        <v>40</v>
      </c>
      <c r="M2337" s="2" t="s">
        <v>94</v>
      </c>
      <c r="N2337" s="2" t="s">
        <v>95</v>
      </c>
      <c r="O2337" s="4">
        <v>751000</v>
      </c>
      <c r="P2337" s="4">
        <v>83900</v>
      </c>
      <c r="Q2337" s="4">
        <v>667100</v>
      </c>
      <c r="R2337" s="2">
        <v>24</v>
      </c>
      <c r="S2337" s="5">
        <v>12.54</v>
      </c>
      <c r="T2337" s="4">
        <v>34767.03</v>
      </c>
      <c r="U2337" s="2" t="s">
        <v>73</v>
      </c>
      <c r="V2337" s="2" t="s">
        <v>33</v>
      </c>
      <c r="W2337" s="4">
        <v>834408.68</v>
      </c>
      <c r="X2337" s="4">
        <v>0</v>
      </c>
      <c r="Y2337" s="4">
        <v>834408.68</v>
      </c>
      <c r="Z2337" s="2">
        <v>0</v>
      </c>
      <c r="AA2337" s="2" t="s">
        <v>56</v>
      </c>
      <c r="AB2337" s="2" t="s">
        <v>15727</v>
      </c>
      <c r="AC2337" s="2" t="s">
        <v>138</v>
      </c>
      <c r="AD2337" s="2" t="s">
        <v>76</v>
      </c>
      <c r="AE2337" s="5">
        <v>88.83</v>
      </c>
      <c r="AF2337" s="2">
        <v>0</v>
      </c>
      <c r="AG2337" s="2" t="s">
        <v>77</v>
      </c>
      <c r="AH2337" s="2">
        <v>2</v>
      </c>
      <c r="AI2337" s="6" t="str">
        <f t="shared" si="108"/>
        <v>35-44</v>
      </c>
      <c r="AJ2337" s="11">
        <f>YEAR(tbl_LoanData[[#This Row],[Application Date]])</f>
        <v>2024</v>
      </c>
      <c r="AK2337" s="11" t="str">
        <f>TEXT(tbl_LoanData[[#This Row],[Application Date]],"MMMM")</f>
        <v>February</v>
      </c>
      <c r="AL2337" s="12">
        <f>DATE(YEAR(tbl_LoanData[[#This Row],[Application Date]]),MONTH(tbl_LoanData[[#This Row],[Application Date]]),1)</f>
        <v>45323</v>
      </c>
      <c r="AM2337" s="14">
        <f ca="1">IF(AND(tbl_LoanData[[#This Row],[Application Date]]&gt;=EOMONTH(TODAY(),-1)+1,tbl_LoanData[[#This Row],[Application Date]]&lt;=TODAY()),tbl_LoanData[[#This Row],[Loan Amount]],0)</f>
        <v>0</v>
      </c>
      <c r="AN2337" s="14">
        <f>tbl_LoanData[[#This Row],[Amount Paid]]-(Q2337-X2337)</f>
        <v>167308.68000000005</v>
      </c>
      <c r="AO2337" s="14">
        <f>IF(tbl_LoanData[[#This Row],[Application Status]]="Approved",1,0)</f>
        <v>1</v>
      </c>
      <c r="AP2337" s="22" t="str">
        <f t="shared" ca="1" si="109"/>
        <v/>
      </c>
      <c r="AQ2337" s="22" t="str">
        <f t="shared" ca="1" si="110"/>
        <v/>
      </c>
    </row>
    <row r="2338" spans="1:43" ht="14.4" customHeight="1" x14ac:dyDescent="0.3">
      <c r="A2338" s="2" t="s">
        <v>4237</v>
      </c>
      <c r="B2338" s="2" t="s">
        <v>4238</v>
      </c>
      <c r="C2338" s="2" t="s">
        <v>133</v>
      </c>
      <c r="D2338" s="2" t="s">
        <v>209</v>
      </c>
      <c r="E2338" s="2" t="s">
        <v>402</v>
      </c>
      <c r="F2338" s="2">
        <v>36</v>
      </c>
      <c r="G2338" s="2" t="s">
        <v>69</v>
      </c>
      <c r="H2338" s="2" t="s">
        <v>119</v>
      </c>
      <c r="I2338" s="2" t="s">
        <v>43</v>
      </c>
      <c r="J2338" s="3">
        <v>45337</v>
      </c>
      <c r="K2338" s="3">
        <v>45341</v>
      </c>
      <c r="L2338" s="2" t="s">
        <v>39</v>
      </c>
      <c r="M2338" s="2" t="s">
        <v>157</v>
      </c>
      <c r="N2338" s="2" t="s">
        <v>359</v>
      </c>
      <c r="O2338" s="4">
        <v>1692000</v>
      </c>
      <c r="P2338" s="4">
        <v>347300</v>
      </c>
      <c r="Q2338" s="4">
        <v>1344700</v>
      </c>
      <c r="R2338" s="2">
        <v>24</v>
      </c>
      <c r="S2338" s="5">
        <v>6.42</v>
      </c>
      <c r="T2338" s="4">
        <v>63223.31</v>
      </c>
      <c r="U2338" s="2" t="s">
        <v>73</v>
      </c>
      <c r="V2338" s="2" t="s">
        <v>34</v>
      </c>
      <c r="W2338" s="4">
        <v>1138019.58</v>
      </c>
      <c r="X2338" s="4">
        <v>379339.9</v>
      </c>
      <c r="Y2338" s="4">
        <v>1517359.48</v>
      </c>
      <c r="Z2338" s="2">
        <v>186</v>
      </c>
      <c r="AA2338" s="2" t="s">
        <v>60</v>
      </c>
      <c r="AB2338" s="2" t="s">
        <v>15730</v>
      </c>
      <c r="AC2338" s="2" t="s">
        <v>332</v>
      </c>
      <c r="AD2338" s="2" t="s">
        <v>76</v>
      </c>
      <c r="AE2338" s="5">
        <v>79.47</v>
      </c>
      <c r="AF2338" s="2">
        <v>6</v>
      </c>
      <c r="AG2338" s="2" t="s">
        <v>130</v>
      </c>
      <c r="AH2338" s="2">
        <v>4</v>
      </c>
      <c r="AI2338" s="6" t="str">
        <f t="shared" si="108"/>
        <v>35-44</v>
      </c>
      <c r="AJ2338" s="11">
        <f>YEAR(tbl_LoanData[[#This Row],[Application Date]])</f>
        <v>2024</v>
      </c>
      <c r="AK2338" s="11" t="str">
        <f>TEXT(tbl_LoanData[[#This Row],[Application Date]],"MMMM")</f>
        <v>February</v>
      </c>
      <c r="AL2338" s="12">
        <f>DATE(YEAR(tbl_LoanData[[#This Row],[Application Date]]),MONTH(tbl_LoanData[[#This Row],[Application Date]]),1)</f>
        <v>45323</v>
      </c>
      <c r="AM2338" s="14">
        <f ca="1">IF(AND(tbl_LoanData[[#This Row],[Application Date]]&gt;=EOMONTH(TODAY(),-1)+1,tbl_LoanData[[#This Row],[Application Date]]&lt;=TODAY()),tbl_LoanData[[#This Row],[Loan Amount]],0)</f>
        <v>0</v>
      </c>
      <c r="AN2338" s="14">
        <f>tbl_LoanData[[#This Row],[Amount Paid]]-(Q2338-X2338)</f>
        <v>172659.4800000001</v>
      </c>
      <c r="AO2338" s="14">
        <f>IF(tbl_LoanData[[#This Row],[Application Status]]="Approved",1,0)</f>
        <v>1</v>
      </c>
      <c r="AP2338" s="22" t="str">
        <f t="shared" ca="1" si="109"/>
        <v/>
      </c>
      <c r="AQ2338" s="22" t="str">
        <f t="shared" ca="1" si="110"/>
        <v/>
      </c>
    </row>
    <row r="2339" spans="1:43" x14ac:dyDescent="0.3">
      <c r="A2339" s="2" t="s">
        <v>4307</v>
      </c>
      <c r="B2339" s="2" t="s">
        <v>4308</v>
      </c>
      <c r="C2339" s="2" t="s">
        <v>216</v>
      </c>
      <c r="D2339" s="2" t="s">
        <v>118</v>
      </c>
      <c r="E2339" s="2" t="s">
        <v>150</v>
      </c>
      <c r="F2339" s="2">
        <v>31</v>
      </c>
      <c r="G2339" s="2" t="s">
        <v>83</v>
      </c>
      <c r="H2339" s="2" t="s">
        <v>372</v>
      </c>
      <c r="I2339" s="2" t="s">
        <v>43</v>
      </c>
      <c r="J2339" s="3">
        <v>45343</v>
      </c>
      <c r="K2339" s="3">
        <v>45352</v>
      </c>
      <c r="L2339" s="2" t="s">
        <v>36</v>
      </c>
      <c r="M2339" s="2" t="s">
        <v>71</v>
      </c>
      <c r="N2339" s="2" t="s">
        <v>162</v>
      </c>
      <c r="O2339" s="4">
        <v>901000</v>
      </c>
      <c r="P2339" s="4">
        <v>201100</v>
      </c>
      <c r="Q2339" s="4">
        <v>699900</v>
      </c>
      <c r="R2339" s="2">
        <v>48</v>
      </c>
      <c r="S2339" s="5">
        <v>7.19</v>
      </c>
      <c r="T2339" s="4">
        <v>18774.82</v>
      </c>
      <c r="U2339" s="2" t="s">
        <v>73</v>
      </c>
      <c r="V2339" s="2" t="s">
        <v>74</v>
      </c>
      <c r="W2339" s="4">
        <v>506920.14</v>
      </c>
      <c r="X2339" s="4">
        <v>394271.1</v>
      </c>
      <c r="Y2339" s="4">
        <v>901191.24</v>
      </c>
      <c r="Z2339" s="2">
        <v>93</v>
      </c>
      <c r="AA2339" s="2" t="s">
        <v>60</v>
      </c>
      <c r="AB2339" s="2" t="s">
        <v>15733</v>
      </c>
      <c r="AC2339" s="2" t="s">
        <v>360</v>
      </c>
      <c r="AD2339" s="2" t="s">
        <v>76</v>
      </c>
      <c r="AE2339" s="5">
        <v>77.680000000000007</v>
      </c>
      <c r="AF2339" s="2">
        <v>3</v>
      </c>
      <c r="AG2339" s="2" t="s">
        <v>130</v>
      </c>
      <c r="AH2339" s="2">
        <v>9</v>
      </c>
      <c r="AI2339" s="6" t="str">
        <f t="shared" si="108"/>
        <v>25-34</v>
      </c>
      <c r="AJ2339" s="11">
        <f>YEAR(tbl_LoanData[[#This Row],[Application Date]])</f>
        <v>2024</v>
      </c>
      <c r="AK2339" s="11" t="str">
        <f>TEXT(tbl_LoanData[[#This Row],[Application Date]],"MMMM")</f>
        <v>February</v>
      </c>
      <c r="AL2339" s="12">
        <f>DATE(YEAR(tbl_LoanData[[#This Row],[Application Date]]),MONTH(tbl_LoanData[[#This Row],[Application Date]]),1)</f>
        <v>45323</v>
      </c>
      <c r="AM2339" s="14">
        <f ca="1">IF(AND(tbl_LoanData[[#This Row],[Application Date]]&gt;=EOMONTH(TODAY(),-1)+1,tbl_LoanData[[#This Row],[Application Date]]&lt;=TODAY()),tbl_LoanData[[#This Row],[Loan Amount]],0)</f>
        <v>0</v>
      </c>
      <c r="AN2339" s="14">
        <f>tbl_LoanData[[#This Row],[Amount Paid]]-(Q2339-X2339)</f>
        <v>201291.24</v>
      </c>
      <c r="AO2339" s="14">
        <f>IF(tbl_LoanData[[#This Row],[Application Status]]="Approved",1,0)</f>
        <v>1</v>
      </c>
      <c r="AP2339" s="22" t="str">
        <f t="shared" ca="1" si="109"/>
        <v/>
      </c>
      <c r="AQ2339" s="22" t="str">
        <f t="shared" ca="1" si="110"/>
        <v/>
      </c>
    </row>
    <row r="2340" spans="1:43" ht="14.4" customHeight="1" x14ac:dyDescent="0.3">
      <c r="A2340" s="2" t="s">
        <v>4521</v>
      </c>
      <c r="B2340" s="2" t="s">
        <v>4522</v>
      </c>
      <c r="C2340" s="2" t="s">
        <v>277</v>
      </c>
      <c r="D2340" s="2" t="s">
        <v>161</v>
      </c>
      <c r="E2340" s="2" t="s">
        <v>182</v>
      </c>
      <c r="F2340" s="2">
        <v>38</v>
      </c>
      <c r="G2340" s="2" t="s">
        <v>83</v>
      </c>
      <c r="H2340" s="2" t="s">
        <v>166</v>
      </c>
      <c r="I2340" s="2" t="s">
        <v>46</v>
      </c>
      <c r="J2340" s="3">
        <v>45326</v>
      </c>
      <c r="K2340" s="3"/>
      <c r="L2340" s="2" t="s">
        <v>40</v>
      </c>
      <c r="M2340" s="2" t="s">
        <v>94</v>
      </c>
      <c r="N2340" s="2" t="s">
        <v>95</v>
      </c>
      <c r="O2340" s="4">
        <v>754000</v>
      </c>
      <c r="P2340" s="4">
        <v>94300</v>
      </c>
      <c r="Q2340" s="4">
        <v>659700</v>
      </c>
      <c r="R2340" s="2">
        <v>60</v>
      </c>
      <c r="S2340" s="5">
        <v>9.9499999999999993</v>
      </c>
      <c r="T2340" s="4">
        <v>16465.009999999998</v>
      </c>
      <c r="U2340" s="2" t="s">
        <v>113</v>
      </c>
      <c r="V2340" s="2" t="s">
        <v>97</v>
      </c>
      <c r="W2340" s="4">
        <v>0</v>
      </c>
      <c r="X2340" s="4">
        <v>0</v>
      </c>
      <c r="Y2340" s="4">
        <v>987900.75</v>
      </c>
      <c r="Z2340" s="2">
        <v>0</v>
      </c>
      <c r="AA2340" s="2" t="s">
        <v>97</v>
      </c>
      <c r="AB2340" s="2" t="s">
        <v>15730</v>
      </c>
      <c r="AC2340" s="2" t="s">
        <v>360</v>
      </c>
      <c r="AD2340" s="2" t="s">
        <v>76</v>
      </c>
      <c r="AE2340" s="5">
        <v>87.49</v>
      </c>
      <c r="AF2340" s="2">
        <v>0</v>
      </c>
      <c r="AG2340" s="2" t="s">
        <v>97</v>
      </c>
      <c r="AH2340" s="2"/>
      <c r="AI2340" s="6" t="str">
        <f t="shared" si="108"/>
        <v>35-44</v>
      </c>
      <c r="AJ2340" s="11">
        <f>YEAR(tbl_LoanData[[#This Row],[Application Date]])</f>
        <v>2024</v>
      </c>
      <c r="AK2340" s="11" t="str">
        <f>TEXT(tbl_LoanData[[#This Row],[Application Date]],"MMMM")</f>
        <v>February</v>
      </c>
      <c r="AL2340" s="12">
        <f>DATE(YEAR(tbl_LoanData[[#This Row],[Application Date]]),MONTH(tbl_LoanData[[#This Row],[Application Date]]),1)</f>
        <v>45323</v>
      </c>
      <c r="AM2340" s="14">
        <f ca="1">IF(AND(tbl_LoanData[[#This Row],[Application Date]]&gt;=EOMONTH(TODAY(),-1)+1,tbl_LoanData[[#This Row],[Application Date]]&lt;=TODAY()),tbl_LoanData[[#This Row],[Loan Amount]],0)</f>
        <v>0</v>
      </c>
      <c r="AN2340" s="14">
        <f>tbl_LoanData[[#This Row],[Amount Paid]]-(Q2340-X2340)</f>
        <v>-659700</v>
      </c>
      <c r="AO2340" s="14">
        <f>IF(tbl_LoanData[[#This Row],[Application Status]]="Approved",1,0)</f>
        <v>0</v>
      </c>
      <c r="AP2340" s="22" t="str">
        <f t="shared" ca="1" si="109"/>
        <v/>
      </c>
      <c r="AQ2340" s="22" t="str">
        <f t="shared" ca="1" si="110"/>
        <v/>
      </c>
    </row>
    <row r="2341" spans="1:43" x14ac:dyDescent="0.3">
      <c r="A2341" s="2" t="s">
        <v>4543</v>
      </c>
      <c r="B2341" s="2" t="s">
        <v>4544</v>
      </c>
      <c r="C2341" s="2" t="s">
        <v>220</v>
      </c>
      <c r="D2341" s="2" t="s">
        <v>161</v>
      </c>
      <c r="E2341" s="2" t="s">
        <v>284</v>
      </c>
      <c r="F2341" s="2">
        <v>51</v>
      </c>
      <c r="G2341" s="2" t="s">
        <v>69</v>
      </c>
      <c r="H2341" s="2" t="s">
        <v>217</v>
      </c>
      <c r="I2341" s="2" t="s">
        <v>46</v>
      </c>
      <c r="J2341" s="3">
        <v>45342</v>
      </c>
      <c r="K2341" s="3">
        <v>45358</v>
      </c>
      <c r="L2341" s="2" t="s">
        <v>40</v>
      </c>
      <c r="M2341" s="2" t="s">
        <v>157</v>
      </c>
      <c r="N2341" s="2" t="s">
        <v>299</v>
      </c>
      <c r="O2341" s="4">
        <v>1195000</v>
      </c>
      <c r="P2341" s="4">
        <v>388600</v>
      </c>
      <c r="Q2341" s="4">
        <v>806400</v>
      </c>
      <c r="R2341" s="2">
        <v>36</v>
      </c>
      <c r="S2341" s="5">
        <v>13.44</v>
      </c>
      <c r="T2341" s="4">
        <v>31431.68</v>
      </c>
      <c r="U2341" s="2" t="s">
        <v>73</v>
      </c>
      <c r="V2341" s="2" t="s">
        <v>74</v>
      </c>
      <c r="W2341" s="4">
        <v>754360.31999999995</v>
      </c>
      <c r="X2341" s="4">
        <v>377180.15999999997</v>
      </c>
      <c r="Y2341" s="4">
        <v>1131540.48</v>
      </c>
      <c r="Z2341" s="2">
        <v>150</v>
      </c>
      <c r="AA2341" s="2" t="s">
        <v>60</v>
      </c>
      <c r="AB2341" s="2" t="s">
        <v>15730</v>
      </c>
      <c r="AC2341" s="2" t="s">
        <v>106</v>
      </c>
      <c r="AD2341" s="2" t="s">
        <v>76</v>
      </c>
      <c r="AE2341" s="5">
        <v>67.48</v>
      </c>
      <c r="AF2341" s="2">
        <v>5</v>
      </c>
      <c r="AG2341" s="2" t="s">
        <v>130</v>
      </c>
      <c r="AH2341" s="2">
        <v>16</v>
      </c>
      <c r="AI2341" s="6" t="str">
        <f t="shared" si="108"/>
        <v>45-54</v>
      </c>
      <c r="AJ2341" s="11">
        <f>YEAR(tbl_LoanData[[#This Row],[Application Date]])</f>
        <v>2024</v>
      </c>
      <c r="AK2341" s="11" t="str">
        <f>TEXT(tbl_LoanData[[#This Row],[Application Date]],"MMMM")</f>
        <v>February</v>
      </c>
      <c r="AL2341" s="12">
        <f>DATE(YEAR(tbl_LoanData[[#This Row],[Application Date]]),MONTH(tbl_LoanData[[#This Row],[Application Date]]),1)</f>
        <v>45323</v>
      </c>
      <c r="AM2341" s="14">
        <f ca="1">IF(AND(tbl_LoanData[[#This Row],[Application Date]]&gt;=EOMONTH(TODAY(),-1)+1,tbl_LoanData[[#This Row],[Application Date]]&lt;=TODAY()),tbl_LoanData[[#This Row],[Loan Amount]],0)</f>
        <v>0</v>
      </c>
      <c r="AN2341" s="14">
        <f>tbl_LoanData[[#This Row],[Amount Paid]]-(Q2341-X2341)</f>
        <v>325140.47999999992</v>
      </c>
      <c r="AO2341" s="14">
        <f>IF(tbl_LoanData[[#This Row],[Application Status]]="Approved",1,0)</f>
        <v>1</v>
      </c>
      <c r="AP2341" s="22" t="str">
        <f t="shared" ca="1" si="109"/>
        <v/>
      </c>
      <c r="AQ2341" s="22" t="str">
        <f t="shared" ca="1" si="110"/>
        <v/>
      </c>
    </row>
    <row r="2342" spans="1:43" x14ac:dyDescent="0.3">
      <c r="A2342" s="2" t="s">
        <v>4657</v>
      </c>
      <c r="B2342" s="2" t="s">
        <v>4658</v>
      </c>
      <c r="C2342" s="2" t="s">
        <v>227</v>
      </c>
      <c r="D2342" s="2" t="s">
        <v>182</v>
      </c>
      <c r="E2342" s="2" t="s">
        <v>311</v>
      </c>
      <c r="F2342" s="2">
        <v>65</v>
      </c>
      <c r="G2342" s="2" t="s">
        <v>69</v>
      </c>
      <c r="H2342" s="2" t="s">
        <v>151</v>
      </c>
      <c r="I2342" s="2" t="s">
        <v>46</v>
      </c>
      <c r="J2342" s="3">
        <v>45333</v>
      </c>
      <c r="K2342" s="3">
        <v>45340</v>
      </c>
      <c r="L2342" s="2" t="s">
        <v>36</v>
      </c>
      <c r="M2342" s="2" t="s">
        <v>104</v>
      </c>
      <c r="N2342" s="2" t="s">
        <v>592</v>
      </c>
      <c r="O2342" s="4">
        <v>1105000</v>
      </c>
      <c r="P2342" s="4">
        <v>263200</v>
      </c>
      <c r="Q2342" s="4">
        <v>841800</v>
      </c>
      <c r="R2342" s="2">
        <v>60</v>
      </c>
      <c r="S2342" s="5">
        <v>10.61</v>
      </c>
      <c r="T2342" s="4">
        <v>21472.91</v>
      </c>
      <c r="U2342" s="2" t="s">
        <v>73</v>
      </c>
      <c r="V2342" s="2" t="s">
        <v>74</v>
      </c>
      <c r="W2342" s="4">
        <v>579768.56999999995</v>
      </c>
      <c r="X2342" s="4">
        <v>708606.33</v>
      </c>
      <c r="Y2342" s="4">
        <v>1288374.8999999999</v>
      </c>
      <c r="Z2342" s="2">
        <v>93</v>
      </c>
      <c r="AA2342" s="2" t="s">
        <v>60</v>
      </c>
      <c r="AB2342" s="2" t="s">
        <v>15729</v>
      </c>
      <c r="AC2342" s="2" t="s">
        <v>146</v>
      </c>
      <c r="AD2342" s="2" t="s">
        <v>76</v>
      </c>
      <c r="AE2342" s="5">
        <v>76.180000000000007</v>
      </c>
      <c r="AF2342" s="2">
        <v>3</v>
      </c>
      <c r="AG2342" s="2" t="s">
        <v>130</v>
      </c>
      <c r="AH2342" s="2">
        <v>7</v>
      </c>
      <c r="AI2342" s="6" t="str">
        <f t="shared" si="108"/>
        <v>65+</v>
      </c>
      <c r="AJ2342" s="11">
        <f>YEAR(tbl_LoanData[[#This Row],[Application Date]])</f>
        <v>2024</v>
      </c>
      <c r="AK2342" s="11" t="str">
        <f>TEXT(tbl_LoanData[[#This Row],[Application Date]],"MMMM")</f>
        <v>February</v>
      </c>
      <c r="AL2342" s="12">
        <f>DATE(YEAR(tbl_LoanData[[#This Row],[Application Date]]),MONTH(tbl_LoanData[[#This Row],[Application Date]]),1)</f>
        <v>45323</v>
      </c>
      <c r="AM2342" s="14">
        <f ca="1">IF(AND(tbl_LoanData[[#This Row],[Application Date]]&gt;=EOMONTH(TODAY(),-1)+1,tbl_LoanData[[#This Row],[Application Date]]&lt;=TODAY()),tbl_LoanData[[#This Row],[Loan Amount]],0)</f>
        <v>0</v>
      </c>
      <c r="AN2342" s="14">
        <f>tbl_LoanData[[#This Row],[Amount Paid]]-(Q2342-X2342)</f>
        <v>446574.89999999991</v>
      </c>
      <c r="AO2342" s="14">
        <f>IF(tbl_LoanData[[#This Row],[Application Status]]="Approved",1,0)</f>
        <v>1</v>
      </c>
      <c r="AP2342" s="22" t="str">
        <f t="shared" ca="1" si="109"/>
        <v/>
      </c>
      <c r="AQ2342" s="22" t="str">
        <f t="shared" ca="1" si="110"/>
        <v/>
      </c>
    </row>
    <row r="2343" spans="1:43" ht="14.4" customHeight="1" x14ac:dyDescent="0.3">
      <c r="A2343" s="2" t="s">
        <v>4911</v>
      </c>
      <c r="B2343" s="2" t="s">
        <v>4912</v>
      </c>
      <c r="C2343" s="2" t="s">
        <v>124</v>
      </c>
      <c r="D2343" s="2" t="s">
        <v>182</v>
      </c>
      <c r="E2343" s="2" t="s">
        <v>134</v>
      </c>
      <c r="F2343" s="2">
        <v>58</v>
      </c>
      <c r="G2343" s="2" t="s">
        <v>69</v>
      </c>
      <c r="H2343" s="2" t="s">
        <v>233</v>
      </c>
      <c r="I2343" s="2" t="s">
        <v>46</v>
      </c>
      <c r="J2343" s="3">
        <v>45338</v>
      </c>
      <c r="K2343" s="3"/>
      <c r="L2343" s="2" t="s">
        <v>40</v>
      </c>
      <c r="M2343" s="2" t="s">
        <v>111</v>
      </c>
      <c r="N2343" s="2" t="s">
        <v>369</v>
      </c>
      <c r="O2343" s="4">
        <v>1516000</v>
      </c>
      <c r="P2343" s="4">
        <v>193300</v>
      </c>
      <c r="Q2343" s="4">
        <v>1322700</v>
      </c>
      <c r="R2343" s="2">
        <v>48</v>
      </c>
      <c r="S2343" s="5">
        <v>12.84</v>
      </c>
      <c r="T2343" s="4">
        <v>41709.14</v>
      </c>
      <c r="U2343" s="2" t="s">
        <v>113</v>
      </c>
      <c r="V2343" s="2" t="s">
        <v>97</v>
      </c>
      <c r="W2343" s="4">
        <v>0</v>
      </c>
      <c r="X2343" s="4">
        <v>0</v>
      </c>
      <c r="Y2343" s="4">
        <v>2002038.72</v>
      </c>
      <c r="Z2343" s="2">
        <v>0</v>
      </c>
      <c r="AA2343" s="2" t="s">
        <v>97</v>
      </c>
      <c r="AB2343" s="2" t="s">
        <v>15731</v>
      </c>
      <c r="AC2343" s="2" t="s">
        <v>332</v>
      </c>
      <c r="AD2343" s="2" t="s">
        <v>76</v>
      </c>
      <c r="AE2343" s="5">
        <v>87.25</v>
      </c>
      <c r="AF2343" s="2">
        <v>0</v>
      </c>
      <c r="AG2343" s="2" t="s">
        <v>97</v>
      </c>
      <c r="AH2343" s="2"/>
      <c r="AI2343" s="6" t="str">
        <f t="shared" si="108"/>
        <v>55-64</v>
      </c>
      <c r="AJ2343" s="11">
        <f>YEAR(tbl_LoanData[[#This Row],[Application Date]])</f>
        <v>2024</v>
      </c>
      <c r="AK2343" s="11" t="str">
        <f>TEXT(tbl_LoanData[[#This Row],[Application Date]],"MMMM")</f>
        <v>February</v>
      </c>
      <c r="AL2343" s="12">
        <f>DATE(YEAR(tbl_LoanData[[#This Row],[Application Date]]),MONTH(tbl_LoanData[[#This Row],[Application Date]]),1)</f>
        <v>45323</v>
      </c>
      <c r="AM2343" s="14">
        <f ca="1">IF(AND(tbl_LoanData[[#This Row],[Application Date]]&gt;=EOMONTH(TODAY(),-1)+1,tbl_LoanData[[#This Row],[Application Date]]&lt;=TODAY()),tbl_LoanData[[#This Row],[Loan Amount]],0)</f>
        <v>0</v>
      </c>
      <c r="AN2343" s="14">
        <f>tbl_LoanData[[#This Row],[Amount Paid]]-(Q2343-X2343)</f>
        <v>-1322700</v>
      </c>
      <c r="AO2343" s="14">
        <f>IF(tbl_LoanData[[#This Row],[Application Status]]="Approved",1,0)</f>
        <v>0</v>
      </c>
      <c r="AP2343" s="22" t="str">
        <f t="shared" ca="1" si="109"/>
        <v/>
      </c>
      <c r="AQ2343" s="22" t="str">
        <f t="shared" ca="1" si="110"/>
        <v/>
      </c>
    </row>
    <row r="2344" spans="1:43" ht="14.4" customHeight="1" x14ac:dyDescent="0.3">
      <c r="A2344" s="2" t="s">
        <v>4937</v>
      </c>
      <c r="B2344" s="2" t="s">
        <v>4938</v>
      </c>
      <c r="C2344" s="2" t="s">
        <v>264</v>
      </c>
      <c r="D2344" s="2" t="s">
        <v>102</v>
      </c>
      <c r="E2344" s="2" t="s">
        <v>183</v>
      </c>
      <c r="F2344" s="2">
        <v>52</v>
      </c>
      <c r="G2344" s="2" t="s">
        <v>83</v>
      </c>
      <c r="H2344" s="2" t="s">
        <v>126</v>
      </c>
      <c r="I2344" s="2" t="s">
        <v>44</v>
      </c>
      <c r="J2344" s="3">
        <v>45342</v>
      </c>
      <c r="K2344" s="3"/>
      <c r="L2344" s="2" t="s">
        <v>40</v>
      </c>
      <c r="M2344" s="2" t="s">
        <v>111</v>
      </c>
      <c r="N2344" s="2" t="s">
        <v>369</v>
      </c>
      <c r="O2344" s="4">
        <v>901000</v>
      </c>
      <c r="P2344" s="4">
        <v>324400</v>
      </c>
      <c r="Q2344" s="4">
        <v>576600</v>
      </c>
      <c r="R2344" s="2">
        <v>12</v>
      </c>
      <c r="S2344" s="5">
        <v>7.42</v>
      </c>
      <c r="T2344" s="4">
        <v>51615.31</v>
      </c>
      <c r="U2344" s="2" t="s">
        <v>96</v>
      </c>
      <c r="V2344" s="2" t="s">
        <v>97</v>
      </c>
      <c r="W2344" s="4">
        <v>0</v>
      </c>
      <c r="X2344" s="4">
        <v>0</v>
      </c>
      <c r="Y2344" s="4">
        <v>619383.72</v>
      </c>
      <c r="Z2344" s="2">
        <v>0</v>
      </c>
      <c r="AA2344" s="2" t="s">
        <v>97</v>
      </c>
      <c r="AB2344" s="2" t="s">
        <v>15733</v>
      </c>
      <c r="AC2344" s="2" t="s">
        <v>121</v>
      </c>
      <c r="AD2344" s="2" t="s">
        <v>76</v>
      </c>
      <c r="AE2344" s="5">
        <v>64</v>
      </c>
      <c r="AF2344" s="2">
        <v>0</v>
      </c>
      <c r="AG2344" s="2" t="s">
        <v>97</v>
      </c>
      <c r="AH2344" s="2"/>
      <c r="AI2344" s="6" t="str">
        <f t="shared" si="108"/>
        <v>45-54</v>
      </c>
      <c r="AJ2344" s="11">
        <f>YEAR(tbl_LoanData[[#This Row],[Application Date]])</f>
        <v>2024</v>
      </c>
      <c r="AK2344" s="11" t="str">
        <f>TEXT(tbl_LoanData[[#This Row],[Application Date]],"MMMM")</f>
        <v>February</v>
      </c>
      <c r="AL2344" s="12">
        <f>DATE(YEAR(tbl_LoanData[[#This Row],[Application Date]]),MONTH(tbl_LoanData[[#This Row],[Application Date]]),1)</f>
        <v>45323</v>
      </c>
      <c r="AM2344" s="14">
        <f ca="1">IF(AND(tbl_LoanData[[#This Row],[Application Date]]&gt;=EOMONTH(TODAY(),-1)+1,tbl_LoanData[[#This Row],[Application Date]]&lt;=TODAY()),tbl_LoanData[[#This Row],[Loan Amount]],0)</f>
        <v>0</v>
      </c>
      <c r="AN2344" s="14">
        <f>tbl_LoanData[[#This Row],[Amount Paid]]-(Q2344-X2344)</f>
        <v>-576600</v>
      </c>
      <c r="AO2344" s="14">
        <f>IF(tbl_LoanData[[#This Row],[Application Status]]="Approved",1,0)</f>
        <v>0</v>
      </c>
      <c r="AP2344" s="22" t="str">
        <f t="shared" ca="1" si="109"/>
        <v/>
      </c>
      <c r="AQ2344" s="22" t="str">
        <f t="shared" ca="1" si="110"/>
        <v/>
      </c>
    </row>
    <row r="2345" spans="1:43" ht="14.4" customHeight="1" x14ac:dyDescent="0.3">
      <c r="A2345" s="2" t="s">
        <v>4965</v>
      </c>
      <c r="B2345" s="2" t="s">
        <v>4966</v>
      </c>
      <c r="C2345" s="2" t="s">
        <v>181</v>
      </c>
      <c r="D2345" s="2" t="s">
        <v>268</v>
      </c>
      <c r="E2345" s="2" t="s">
        <v>312</v>
      </c>
      <c r="F2345" s="2">
        <v>42</v>
      </c>
      <c r="G2345" s="2" t="s">
        <v>83</v>
      </c>
      <c r="H2345" s="2" t="s">
        <v>110</v>
      </c>
      <c r="I2345" s="2" t="s">
        <v>46</v>
      </c>
      <c r="J2345" s="3">
        <v>45325</v>
      </c>
      <c r="K2345" s="3">
        <v>45332</v>
      </c>
      <c r="L2345" s="2" t="s">
        <v>40</v>
      </c>
      <c r="M2345" s="2" t="s">
        <v>71</v>
      </c>
      <c r="N2345" s="2" t="s">
        <v>137</v>
      </c>
      <c r="O2345" s="4">
        <v>1232000</v>
      </c>
      <c r="P2345" s="4">
        <v>452700</v>
      </c>
      <c r="Q2345" s="4">
        <v>779300</v>
      </c>
      <c r="R2345" s="2">
        <v>24</v>
      </c>
      <c r="S2345" s="5">
        <v>8.9499999999999993</v>
      </c>
      <c r="T2345" s="4">
        <v>38283.11</v>
      </c>
      <c r="U2345" s="2" t="s">
        <v>73</v>
      </c>
      <c r="V2345" s="2" t="s">
        <v>33</v>
      </c>
      <c r="W2345" s="4">
        <v>918794.7</v>
      </c>
      <c r="X2345" s="4">
        <v>0</v>
      </c>
      <c r="Y2345" s="4">
        <v>918794.7</v>
      </c>
      <c r="Z2345" s="2">
        <v>0</v>
      </c>
      <c r="AA2345" s="2" t="s">
        <v>56</v>
      </c>
      <c r="AB2345" s="2" t="s">
        <v>15735</v>
      </c>
      <c r="AC2345" s="2" t="s">
        <v>146</v>
      </c>
      <c r="AD2345" s="2" t="s">
        <v>76</v>
      </c>
      <c r="AE2345" s="5">
        <v>63.25</v>
      </c>
      <c r="AF2345" s="2">
        <v>0</v>
      </c>
      <c r="AG2345" s="2" t="s">
        <v>77</v>
      </c>
      <c r="AH2345" s="2">
        <v>7</v>
      </c>
      <c r="AI2345" s="6" t="str">
        <f t="shared" si="108"/>
        <v>35-44</v>
      </c>
      <c r="AJ2345" s="11">
        <f>YEAR(tbl_LoanData[[#This Row],[Application Date]])</f>
        <v>2024</v>
      </c>
      <c r="AK2345" s="11" t="str">
        <f>TEXT(tbl_LoanData[[#This Row],[Application Date]],"MMMM")</f>
        <v>February</v>
      </c>
      <c r="AL2345" s="12">
        <f>DATE(YEAR(tbl_LoanData[[#This Row],[Application Date]]),MONTH(tbl_LoanData[[#This Row],[Application Date]]),1)</f>
        <v>45323</v>
      </c>
      <c r="AM2345" s="14">
        <f ca="1">IF(AND(tbl_LoanData[[#This Row],[Application Date]]&gt;=EOMONTH(TODAY(),-1)+1,tbl_LoanData[[#This Row],[Application Date]]&lt;=TODAY()),tbl_LoanData[[#This Row],[Loan Amount]],0)</f>
        <v>0</v>
      </c>
      <c r="AN2345" s="14">
        <f>tbl_LoanData[[#This Row],[Amount Paid]]-(Q2345-X2345)</f>
        <v>139494.69999999995</v>
      </c>
      <c r="AO2345" s="14">
        <f>IF(tbl_LoanData[[#This Row],[Application Status]]="Approved",1,0)</f>
        <v>1</v>
      </c>
      <c r="AP2345" s="22" t="str">
        <f t="shared" ca="1" si="109"/>
        <v/>
      </c>
      <c r="AQ2345" s="22" t="str">
        <f t="shared" ca="1" si="110"/>
        <v/>
      </c>
    </row>
    <row r="2346" spans="1:43" x14ac:dyDescent="0.3">
      <c r="A2346" s="2" t="s">
        <v>4971</v>
      </c>
      <c r="B2346" s="2" t="s">
        <v>4972</v>
      </c>
      <c r="C2346" s="2" t="s">
        <v>464</v>
      </c>
      <c r="D2346" s="2" t="s">
        <v>142</v>
      </c>
      <c r="E2346" s="2" t="s">
        <v>81</v>
      </c>
      <c r="F2346" s="2">
        <v>23</v>
      </c>
      <c r="G2346" s="2" t="s">
        <v>83</v>
      </c>
      <c r="H2346" s="2" t="s">
        <v>224</v>
      </c>
      <c r="I2346" s="2" t="s">
        <v>54</v>
      </c>
      <c r="J2346" s="3">
        <v>45349</v>
      </c>
      <c r="K2346" s="3">
        <v>45365</v>
      </c>
      <c r="L2346" s="2" t="s">
        <v>40</v>
      </c>
      <c r="M2346" s="2" t="s">
        <v>157</v>
      </c>
      <c r="N2346" s="2" t="s">
        <v>328</v>
      </c>
      <c r="O2346" s="4">
        <v>1290000</v>
      </c>
      <c r="P2346" s="4">
        <v>460500</v>
      </c>
      <c r="Q2346" s="4">
        <v>829500</v>
      </c>
      <c r="R2346" s="2">
        <v>36</v>
      </c>
      <c r="S2346" s="5">
        <v>13.92</v>
      </c>
      <c r="T2346" s="4">
        <v>32663.87</v>
      </c>
      <c r="U2346" s="2" t="s">
        <v>73</v>
      </c>
      <c r="V2346" s="2" t="s">
        <v>74</v>
      </c>
      <c r="W2346" s="4">
        <v>849260.62</v>
      </c>
      <c r="X2346" s="4">
        <v>326638.58</v>
      </c>
      <c r="Y2346" s="4">
        <v>1175899.2</v>
      </c>
      <c r="Z2346" s="2">
        <v>96</v>
      </c>
      <c r="AA2346" s="2" t="s">
        <v>60</v>
      </c>
      <c r="AB2346" s="2" t="s">
        <v>15732</v>
      </c>
      <c r="AC2346" s="2" t="s">
        <v>146</v>
      </c>
      <c r="AD2346" s="2" t="s">
        <v>76</v>
      </c>
      <c r="AE2346" s="5">
        <v>64.3</v>
      </c>
      <c r="AF2346" s="2">
        <v>3</v>
      </c>
      <c r="AG2346" s="2" t="s">
        <v>130</v>
      </c>
      <c r="AH2346" s="2">
        <v>16</v>
      </c>
      <c r="AI2346" s="6" t="str">
        <f t="shared" si="108"/>
        <v>18-24</v>
      </c>
      <c r="AJ2346" s="11">
        <f>YEAR(tbl_LoanData[[#This Row],[Application Date]])</f>
        <v>2024</v>
      </c>
      <c r="AK2346" s="11" t="str">
        <f>TEXT(tbl_LoanData[[#This Row],[Application Date]],"MMMM")</f>
        <v>February</v>
      </c>
      <c r="AL2346" s="12">
        <f>DATE(YEAR(tbl_LoanData[[#This Row],[Application Date]]),MONTH(tbl_LoanData[[#This Row],[Application Date]]),1)</f>
        <v>45323</v>
      </c>
      <c r="AM2346" s="14">
        <f ca="1">IF(AND(tbl_LoanData[[#This Row],[Application Date]]&gt;=EOMONTH(TODAY(),-1)+1,tbl_LoanData[[#This Row],[Application Date]]&lt;=TODAY()),tbl_LoanData[[#This Row],[Loan Amount]],0)</f>
        <v>0</v>
      </c>
      <c r="AN2346" s="14">
        <f>tbl_LoanData[[#This Row],[Amount Paid]]-(Q2346-X2346)</f>
        <v>346399.2</v>
      </c>
      <c r="AO2346" s="14">
        <f>IF(tbl_LoanData[[#This Row],[Application Status]]="Approved",1,0)</f>
        <v>1</v>
      </c>
      <c r="AP2346" s="22" t="str">
        <f t="shared" ca="1" si="109"/>
        <v/>
      </c>
      <c r="AQ2346" s="22" t="str">
        <f t="shared" ca="1" si="110"/>
        <v/>
      </c>
    </row>
    <row r="2347" spans="1:43" x14ac:dyDescent="0.3">
      <c r="A2347" s="2" t="s">
        <v>5175</v>
      </c>
      <c r="B2347" s="2" t="s">
        <v>5176</v>
      </c>
      <c r="C2347" s="2" t="s">
        <v>335</v>
      </c>
      <c r="D2347" s="2" t="s">
        <v>182</v>
      </c>
      <c r="E2347" s="2" t="s">
        <v>447</v>
      </c>
      <c r="F2347" s="2">
        <v>28</v>
      </c>
      <c r="G2347" s="2" t="s">
        <v>83</v>
      </c>
      <c r="H2347" s="2" t="s">
        <v>398</v>
      </c>
      <c r="I2347" s="2" t="s">
        <v>46</v>
      </c>
      <c r="J2347" s="3">
        <v>45334</v>
      </c>
      <c r="K2347" s="3">
        <v>45339</v>
      </c>
      <c r="L2347" s="2" t="s">
        <v>37</v>
      </c>
      <c r="M2347" s="2" t="s">
        <v>199</v>
      </c>
      <c r="N2347" s="2" t="s">
        <v>200</v>
      </c>
      <c r="O2347" s="4">
        <v>204000</v>
      </c>
      <c r="P2347" s="4">
        <v>58800</v>
      </c>
      <c r="Q2347" s="4">
        <v>145200</v>
      </c>
      <c r="R2347" s="2">
        <v>18</v>
      </c>
      <c r="S2347" s="5">
        <v>12.55</v>
      </c>
      <c r="T2347" s="4">
        <v>9585.2199999999993</v>
      </c>
      <c r="U2347" s="2" t="s">
        <v>73</v>
      </c>
      <c r="V2347" s="2" t="s">
        <v>33</v>
      </c>
      <c r="W2347" s="4">
        <v>172533.9</v>
      </c>
      <c r="X2347" s="4">
        <v>0</v>
      </c>
      <c r="Y2347" s="4">
        <v>172533.9</v>
      </c>
      <c r="Z2347" s="2">
        <v>0</v>
      </c>
      <c r="AA2347" s="2" t="s">
        <v>56</v>
      </c>
      <c r="AB2347" s="2" t="s">
        <v>15735</v>
      </c>
      <c r="AC2347" s="2" t="s">
        <v>213</v>
      </c>
      <c r="AD2347" s="2" t="s">
        <v>76</v>
      </c>
      <c r="AE2347" s="5">
        <v>71.180000000000007</v>
      </c>
      <c r="AF2347" s="2">
        <v>0</v>
      </c>
      <c r="AG2347" s="2" t="s">
        <v>77</v>
      </c>
      <c r="AH2347" s="2">
        <v>5</v>
      </c>
      <c r="AI2347" s="6" t="str">
        <f t="shared" si="108"/>
        <v>25-34</v>
      </c>
      <c r="AJ2347" s="11">
        <f>YEAR(tbl_LoanData[[#This Row],[Application Date]])</f>
        <v>2024</v>
      </c>
      <c r="AK2347" s="11" t="str">
        <f>TEXT(tbl_LoanData[[#This Row],[Application Date]],"MMMM")</f>
        <v>February</v>
      </c>
      <c r="AL2347" s="12">
        <f>DATE(YEAR(tbl_LoanData[[#This Row],[Application Date]]),MONTH(tbl_LoanData[[#This Row],[Application Date]]),1)</f>
        <v>45323</v>
      </c>
      <c r="AM2347" s="14">
        <f ca="1">IF(AND(tbl_LoanData[[#This Row],[Application Date]]&gt;=EOMONTH(TODAY(),-1)+1,tbl_LoanData[[#This Row],[Application Date]]&lt;=TODAY()),tbl_LoanData[[#This Row],[Loan Amount]],0)</f>
        <v>0</v>
      </c>
      <c r="AN2347" s="14">
        <f>tbl_LoanData[[#This Row],[Amount Paid]]-(Q2347-X2347)</f>
        <v>27333.899999999994</v>
      </c>
      <c r="AO2347" s="14">
        <f>IF(tbl_LoanData[[#This Row],[Application Status]]="Approved",1,0)</f>
        <v>1</v>
      </c>
      <c r="AP2347" s="22" t="str">
        <f t="shared" ca="1" si="109"/>
        <v/>
      </c>
      <c r="AQ2347" s="22" t="str">
        <f t="shared" ca="1" si="110"/>
        <v/>
      </c>
    </row>
    <row r="2348" spans="1:43" ht="14.4" customHeight="1" x14ac:dyDescent="0.3">
      <c r="A2348" s="2" t="s">
        <v>5307</v>
      </c>
      <c r="B2348" s="2" t="s">
        <v>5308</v>
      </c>
      <c r="C2348" s="2" t="s">
        <v>90</v>
      </c>
      <c r="D2348" s="2" t="s">
        <v>268</v>
      </c>
      <c r="E2348" s="2" t="s">
        <v>101</v>
      </c>
      <c r="F2348" s="2">
        <v>59</v>
      </c>
      <c r="G2348" s="2" t="s">
        <v>69</v>
      </c>
      <c r="H2348" s="2" t="s">
        <v>84</v>
      </c>
      <c r="I2348" s="2" t="s">
        <v>45</v>
      </c>
      <c r="J2348" s="3">
        <v>45350</v>
      </c>
      <c r="K2348" s="3">
        <v>45359</v>
      </c>
      <c r="L2348" s="2" t="s">
        <v>40</v>
      </c>
      <c r="M2348" s="2" t="s">
        <v>94</v>
      </c>
      <c r="N2348" s="2" t="s">
        <v>4</v>
      </c>
      <c r="O2348" s="4">
        <v>836000</v>
      </c>
      <c r="P2348" s="4">
        <v>102500</v>
      </c>
      <c r="Q2348" s="4">
        <v>733500</v>
      </c>
      <c r="R2348" s="2">
        <v>48</v>
      </c>
      <c r="S2348" s="5">
        <v>7.56</v>
      </c>
      <c r="T2348" s="4">
        <v>19902.3</v>
      </c>
      <c r="U2348" s="2" t="s">
        <v>73</v>
      </c>
      <c r="V2348" s="2" t="s">
        <v>74</v>
      </c>
      <c r="W2348" s="4">
        <v>577166.69999999995</v>
      </c>
      <c r="X2348" s="4">
        <v>378143.7</v>
      </c>
      <c r="Y2348" s="4">
        <v>955310.4</v>
      </c>
      <c r="Z2348" s="2">
        <v>0</v>
      </c>
      <c r="AA2348" s="2" t="s">
        <v>56</v>
      </c>
      <c r="AB2348" s="2" t="s">
        <v>15731</v>
      </c>
      <c r="AC2348" s="2" t="s">
        <v>121</v>
      </c>
      <c r="AD2348" s="2" t="s">
        <v>76</v>
      </c>
      <c r="AE2348" s="5">
        <v>87.74</v>
      </c>
      <c r="AF2348" s="2">
        <v>0</v>
      </c>
      <c r="AG2348" s="2" t="s">
        <v>77</v>
      </c>
      <c r="AH2348" s="2">
        <v>9</v>
      </c>
      <c r="AI2348" s="6" t="str">
        <f t="shared" si="108"/>
        <v>55-64</v>
      </c>
      <c r="AJ2348" s="11">
        <f>YEAR(tbl_LoanData[[#This Row],[Application Date]])</f>
        <v>2024</v>
      </c>
      <c r="AK2348" s="11" t="str">
        <f>TEXT(tbl_LoanData[[#This Row],[Application Date]],"MMMM")</f>
        <v>February</v>
      </c>
      <c r="AL2348" s="12">
        <f>DATE(YEAR(tbl_LoanData[[#This Row],[Application Date]]),MONTH(tbl_LoanData[[#This Row],[Application Date]]),1)</f>
        <v>45323</v>
      </c>
      <c r="AM2348" s="14">
        <f ca="1">IF(AND(tbl_LoanData[[#This Row],[Application Date]]&gt;=EOMONTH(TODAY(),-1)+1,tbl_LoanData[[#This Row],[Application Date]]&lt;=TODAY()),tbl_LoanData[[#This Row],[Loan Amount]],0)</f>
        <v>0</v>
      </c>
      <c r="AN2348" s="14">
        <f>tbl_LoanData[[#This Row],[Amount Paid]]-(Q2348-X2348)</f>
        <v>221810.39999999997</v>
      </c>
      <c r="AO2348" s="14">
        <f>IF(tbl_LoanData[[#This Row],[Application Status]]="Approved",1,0)</f>
        <v>1</v>
      </c>
      <c r="AP2348" s="22" t="str">
        <f t="shared" ca="1" si="109"/>
        <v/>
      </c>
      <c r="AQ2348" s="22" t="str">
        <f t="shared" ca="1" si="110"/>
        <v/>
      </c>
    </row>
    <row r="2349" spans="1:43" x14ac:dyDescent="0.3">
      <c r="A2349" s="2" t="s">
        <v>5341</v>
      </c>
      <c r="B2349" s="2" t="s">
        <v>5342</v>
      </c>
      <c r="C2349" s="2" t="s">
        <v>379</v>
      </c>
      <c r="D2349" s="2" t="s">
        <v>161</v>
      </c>
      <c r="E2349" s="2" t="s">
        <v>118</v>
      </c>
      <c r="F2349" s="2">
        <v>22</v>
      </c>
      <c r="G2349" s="2" t="s">
        <v>69</v>
      </c>
      <c r="H2349" s="2" t="s">
        <v>156</v>
      </c>
      <c r="I2349" s="2" t="s">
        <v>45</v>
      </c>
      <c r="J2349" s="3">
        <v>45335</v>
      </c>
      <c r="K2349" s="3"/>
      <c r="L2349" s="2" t="s">
        <v>37</v>
      </c>
      <c r="M2349" s="2" t="s">
        <v>260</v>
      </c>
      <c r="N2349" s="2" t="s">
        <v>457</v>
      </c>
      <c r="O2349" s="4">
        <v>203000</v>
      </c>
      <c r="P2349" s="4">
        <v>51500</v>
      </c>
      <c r="Q2349" s="4">
        <v>151500</v>
      </c>
      <c r="R2349" s="2">
        <v>60</v>
      </c>
      <c r="S2349" s="5">
        <v>12.37</v>
      </c>
      <c r="T2349" s="4">
        <v>4086.71</v>
      </c>
      <c r="U2349" s="2" t="s">
        <v>96</v>
      </c>
      <c r="V2349" s="2" t="s">
        <v>97</v>
      </c>
      <c r="W2349" s="4">
        <v>0</v>
      </c>
      <c r="X2349" s="4">
        <v>0</v>
      </c>
      <c r="Y2349" s="4">
        <v>245202.75</v>
      </c>
      <c r="Z2349" s="2">
        <v>0</v>
      </c>
      <c r="AA2349" s="2" t="s">
        <v>97</v>
      </c>
      <c r="AB2349" s="2" t="s">
        <v>15727</v>
      </c>
      <c r="AC2349" s="2" t="s">
        <v>138</v>
      </c>
      <c r="AD2349" s="2" t="s">
        <v>76</v>
      </c>
      <c r="AE2349" s="5">
        <v>74.63</v>
      </c>
      <c r="AF2349" s="2">
        <v>0</v>
      </c>
      <c r="AG2349" s="2" t="s">
        <v>97</v>
      </c>
      <c r="AH2349" s="2"/>
      <c r="AI2349" s="6" t="str">
        <f t="shared" si="108"/>
        <v>18-24</v>
      </c>
      <c r="AJ2349" s="11">
        <f>YEAR(tbl_LoanData[[#This Row],[Application Date]])</f>
        <v>2024</v>
      </c>
      <c r="AK2349" s="11" t="str">
        <f>TEXT(tbl_LoanData[[#This Row],[Application Date]],"MMMM")</f>
        <v>February</v>
      </c>
      <c r="AL2349" s="12">
        <f>DATE(YEAR(tbl_LoanData[[#This Row],[Application Date]]),MONTH(tbl_LoanData[[#This Row],[Application Date]]),1)</f>
        <v>45323</v>
      </c>
      <c r="AM2349" s="14">
        <f ca="1">IF(AND(tbl_LoanData[[#This Row],[Application Date]]&gt;=EOMONTH(TODAY(),-1)+1,tbl_LoanData[[#This Row],[Application Date]]&lt;=TODAY()),tbl_LoanData[[#This Row],[Loan Amount]],0)</f>
        <v>0</v>
      </c>
      <c r="AN2349" s="14">
        <f>tbl_LoanData[[#This Row],[Amount Paid]]-(Q2349-X2349)</f>
        <v>-151500</v>
      </c>
      <c r="AO2349" s="14">
        <f>IF(tbl_LoanData[[#This Row],[Application Status]]="Approved",1,0)</f>
        <v>0</v>
      </c>
      <c r="AP2349" s="22" t="str">
        <f t="shared" ca="1" si="109"/>
        <v/>
      </c>
      <c r="AQ2349" s="22" t="str">
        <f t="shared" ca="1" si="110"/>
        <v/>
      </c>
    </row>
    <row r="2350" spans="1:43" ht="14.4" customHeight="1" x14ac:dyDescent="0.3">
      <c r="A2350" s="2" t="s">
        <v>5603</v>
      </c>
      <c r="B2350" s="2" t="s">
        <v>5604</v>
      </c>
      <c r="C2350" s="2" t="s">
        <v>758</v>
      </c>
      <c r="D2350" s="2" t="s">
        <v>311</v>
      </c>
      <c r="E2350" s="2" t="s">
        <v>268</v>
      </c>
      <c r="F2350" s="2">
        <v>41</v>
      </c>
      <c r="G2350" s="2" t="s">
        <v>83</v>
      </c>
      <c r="H2350" s="2" t="s">
        <v>543</v>
      </c>
      <c r="I2350" s="2" t="s">
        <v>45</v>
      </c>
      <c r="J2350" s="3">
        <v>45341</v>
      </c>
      <c r="K2350" s="3">
        <v>45348</v>
      </c>
      <c r="L2350" s="2" t="s">
        <v>40</v>
      </c>
      <c r="M2350" s="2" t="s">
        <v>157</v>
      </c>
      <c r="N2350" s="2" t="s">
        <v>328</v>
      </c>
      <c r="O2350" s="4">
        <v>1362000</v>
      </c>
      <c r="P2350" s="4">
        <v>409200</v>
      </c>
      <c r="Q2350" s="4">
        <v>952800</v>
      </c>
      <c r="R2350" s="2">
        <v>48</v>
      </c>
      <c r="S2350" s="5">
        <v>9.57</v>
      </c>
      <c r="T2350" s="4">
        <v>27448.58</v>
      </c>
      <c r="U2350" s="2" t="s">
        <v>73</v>
      </c>
      <c r="V2350" s="2" t="s">
        <v>74</v>
      </c>
      <c r="W2350" s="4">
        <v>823457.4</v>
      </c>
      <c r="X2350" s="4">
        <v>494074.44</v>
      </c>
      <c r="Y2350" s="4">
        <v>1317531.8400000001</v>
      </c>
      <c r="Z2350" s="2">
        <v>0</v>
      </c>
      <c r="AA2350" s="2" t="s">
        <v>56</v>
      </c>
      <c r="AB2350" s="2" t="s">
        <v>15731</v>
      </c>
      <c r="AC2350" s="2" t="s">
        <v>75</v>
      </c>
      <c r="AD2350" s="2" t="s">
        <v>76</v>
      </c>
      <c r="AE2350" s="5">
        <v>69.959999999999994</v>
      </c>
      <c r="AF2350" s="2">
        <v>0</v>
      </c>
      <c r="AG2350" s="2" t="s">
        <v>77</v>
      </c>
      <c r="AH2350" s="2">
        <v>7</v>
      </c>
      <c r="AI2350" s="6" t="str">
        <f t="shared" si="108"/>
        <v>35-44</v>
      </c>
      <c r="AJ2350" s="11">
        <f>YEAR(tbl_LoanData[[#This Row],[Application Date]])</f>
        <v>2024</v>
      </c>
      <c r="AK2350" s="11" t="str">
        <f>TEXT(tbl_LoanData[[#This Row],[Application Date]],"MMMM")</f>
        <v>February</v>
      </c>
      <c r="AL2350" s="12">
        <f>DATE(YEAR(tbl_LoanData[[#This Row],[Application Date]]),MONTH(tbl_LoanData[[#This Row],[Application Date]]),1)</f>
        <v>45323</v>
      </c>
      <c r="AM2350" s="14">
        <f ca="1">IF(AND(tbl_LoanData[[#This Row],[Application Date]]&gt;=EOMONTH(TODAY(),-1)+1,tbl_LoanData[[#This Row],[Application Date]]&lt;=TODAY()),tbl_LoanData[[#This Row],[Loan Amount]],0)</f>
        <v>0</v>
      </c>
      <c r="AN2350" s="14">
        <f>tbl_LoanData[[#This Row],[Amount Paid]]-(Q2350-X2350)</f>
        <v>364731.84</v>
      </c>
      <c r="AO2350" s="14">
        <f>IF(tbl_LoanData[[#This Row],[Application Status]]="Approved",1,0)</f>
        <v>1</v>
      </c>
      <c r="AP2350" s="22" t="str">
        <f t="shared" ca="1" si="109"/>
        <v/>
      </c>
      <c r="AQ2350" s="22" t="str">
        <f t="shared" ca="1" si="110"/>
        <v/>
      </c>
    </row>
    <row r="2351" spans="1:43" ht="14.4" customHeight="1" x14ac:dyDescent="0.3">
      <c r="A2351" s="2" t="s">
        <v>5687</v>
      </c>
      <c r="B2351" s="2" t="s">
        <v>5688</v>
      </c>
      <c r="C2351" s="2" t="s">
        <v>240</v>
      </c>
      <c r="D2351" s="2" t="s">
        <v>101</v>
      </c>
      <c r="E2351" s="2" t="s">
        <v>102</v>
      </c>
      <c r="F2351" s="2">
        <v>36</v>
      </c>
      <c r="G2351" s="2" t="s">
        <v>83</v>
      </c>
      <c r="H2351" s="2" t="s">
        <v>228</v>
      </c>
      <c r="I2351" s="2" t="s">
        <v>43</v>
      </c>
      <c r="J2351" s="3">
        <v>45348</v>
      </c>
      <c r="K2351" s="3">
        <v>45367</v>
      </c>
      <c r="L2351" s="2" t="s">
        <v>40</v>
      </c>
      <c r="M2351" s="2" t="s">
        <v>94</v>
      </c>
      <c r="N2351" s="2" t="s">
        <v>4</v>
      </c>
      <c r="O2351" s="4">
        <v>1342000</v>
      </c>
      <c r="P2351" s="4">
        <v>236700</v>
      </c>
      <c r="Q2351" s="4">
        <v>1105300</v>
      </c>
      <c r="R2351" s="2">
        <v>48</v>
      </c>
      <c r="S2351" s="5">
        <v>13.38</v>
      </c>
      <c r="T2351" s="4">
        <v>35351.18</v>
      </c>
      <c r="U2351" s="2" t="s">
        <v>73</v>
      </c>
      <c r="V2351" s="2" t="s">
        <v>74</v>
      </c>
      <c r="W2351" s="4">
        <v>883779.5</v>
      </c>
      <c r="X2351" s="4">
        <v>813077.06</v>
      </c>
      <c r="Y2351" s="4">
        <v>1696856.56</v>
      </c>
      <c r="Z2351" s="2">
        <v>120</v>
      </c>
      <c r="AA2351" s="2" t="s">
        <v>60</v>
      </c>
      <c r="AB2351" s="2" t="s">
        <v>15728</v>
      </c>
      <c r="AC2351" s="2" t="s">
        <v>213</v>
      </c>
      <c r="AD2351" s="2" t="s">
        <v>76</v>
      </c>
      <c r="AE2351" s="5">
        <v>82.36</v>
      </c>
      <c r="AF2351" s="2">
        <v>4</v>
      </c>
      <c r="AG2351" s="2" t="s">
        <v>130</v>
      </c>
      <c r="AH2351" s="2">
        <v>19</v>
      </c>
      <c r="AI2351" s="6" t="str">
        <f t="shared" si="108"/>
        <v>35-44</v>
      </c>
      <c r="AJ2351" s="11">
        <f>YEAR(tbl_LoanData[[#This Row],[Application Date]])</f>
        <v>2024</v>
      </c>
      <c r="AK2351" s="11" t="str">
        <f>TEXT(tbl_LoanData[[#This Row],[Application Date]],"MMMM")</f>
        <v>February</v>
      </c>
      <c r="AL2351" s="12">
        <f>DATE(YEAR(tbl_LoanData[[#This Row],[Application Date]]),MONTH(tbl_LoanData[[#This Row],[Application Date]]),1)</f>
        <v>45323</v>
      </c>
      <c r="AM2351" s="14">
        <f ca="1">IF(AND(tbl_LoanData[[#This Row],[Application Date]]&gt;=EOMONTH(TODAY(),-1)+1,tbl_LoanData[[#This Row],[Application Date]]&lt;=TODAY()),tbl_LoanData[[#This Row],[Loan Amount]],0)</f>
        <v>0</v>
      </c>
      <c r="AN2351" s="14">
        <f>tbl_LoanData[[#This Row],[Amount Paid]]-(Q2351-X2351)</f>
        <v>591556.56000000006</v>
      </c>
      <c r="AO2351" s="14">
        <f>IF(tbl_LoanData[[#This Row],[Application Status]]="Approved",1,0)</f>
        <v>1</v>
      </c>
      <c r="AP2351" s="22" t="str">
        <f t="shared" ca="1" si="109"/>
        <v/>
      </c>
      <c r="AQ2351" s="22" t="str">
        <f t="shared" ca="1" si="110"/>
        <v/>
      </c>
    </row>
    <row r="2352" spans="1:43" ht="14.4" customHeight="1" x14ac:dyDescent="0.3">
      <c r="A2352" s="2" t="s">
        <v>5711</v>
      </c>
      <c r="B2352" s="2" t="s">
        <v>5712</v>
      </c>
      <c r="C2352" s="2" t="s">
        <v>712</v>
      </c>
      <c r="D2352" s="2" t="s">
        <v>209</v>
      </c>
      <c r="E2352" s="2" t="s">
        <v>189</v>
      </c>
      <c r="F2352" s="2">
        <v>23</v>
      </c>
      <c r="G2352" s="2" t="s">
        <v>83</v>
      </c>
      <c r="H2352" s="2" t="s">
        <v>318</v>
      </c>
      <c r="I2352" s="2" t="s">
        <v>42</v>
      </c>
      <c r="J2352" s="3">
        <v>45351</v>
      </c>
      <c r="K2352" s="3">
        <v>45359</v>
      </c>
      <c r="L2352" s="2" t="s">
        <v>40</v>
      </c>
      <c r="M2352" s="2" t="s">
        <v>111</v>
      </c>
      <c r="N2352" s="2" t="s">
        <v>120</v>
      </c>
      <c r="O2352" s="4">
        <v>1024000</v>
      </c>
      <c r="P2352" s="4">
        <v>122700</v>
      </c>
      <c r="Q2352" s="4">
        <v>901300</v>
      </c>
      <c r="R2352" s="2">
        <v>36</v>
      </c>
      <c r="S2352" s="5">
        <v>8.94</v>
      </c>
      <c r="T2352" s="4">
        <v>31750.799999999999</v>
      </c>
      <c r="U2352" s="2" t="s">
        <v>73</v>
      </c>
      <c r="V2352" s="2" t="s">
        <v>74</v>
      </c>
      <c r="W2352" s="4">
        <v>920773.2</v>
      </c>
      <c r="X2352" s="4">
        <v>222255.46</v>
      </c>
      <c r="Y2352" s="4">
        <v>1143028.6599999999</v>
      </c>
      <c r="Z2352" s="2">
        <v>0</v>
      </c>
      <c r="AA2352" s="2" t="s">
        <v>56</v>
      </c>
      <c r="AB2352" s="2" t="s">
        <v>15731</v>
      </c>
      <c r="AC2352" s="2" t="s">
        <v>146</v>
      </c>
      <c r="AD2352" s="2" t="s">
        <v>76</v>
      </c>
      <c r="AE2352" s="5">
        <v>88.02</v>
      </c>
      <c r="AF2352" s="2">
        <v>0</v>
      </c>
      <c r="AG2352" s="2" t="s">
        <v>77</v>
      </c>
      <c r="AH2352" s="2">
        <v>8</v>
      </c>
      <c r="AI2352" s="6" t="str">
        <f t="shared" si="108"/>
        <v>18-24</v>
      </c>
      <c r="AJ2352" s="11">
        <f>YEAR(tbl_LoanData[[#This Row],[Application Date]])</f>
        <v>2024</v>
      </c>
      <c r="AK2352" s="11" t="str">
        <f>TEXT(tbl_LoanData[[#This Row],[Application Date]],"MMMM")</f>
        <v>February</v>
      </c>
      <c r="AL2352" s="12">
        <f>DATE(YEAR(tbl_LoanData[[#This Row],[Application Date]]),MONTH(tbl_LoanData[[#This Row],[Application Date]]),1)</f>
        <v>45323</v>
      </c>
      <c r="AM2352" s="14">
        <f ca="1">IF(AND(tbl_LoanData[[#This Row],[Application Date]]&gt;=EOMONTH(TODAY(),-1)+1,tbl_LoanData[[#This Row],[Application Date]]&lt;=TODAY()),tbl_LoanData[[#This Row],[Loan Amount]],0)</f>
        <v>0</v>
      </c>
      <c r="AN2352" s="14">
        <f>tbl_LoanData[[#This Row],[Amount Paid]]-(Q2352-X2352)</f>
        <v>241728.65999999992</v>
      </c>
      <c r="AO2352" s="14">
        <f>IF(tbl_LoanData[[#This Row],[Application Status]]="Approved",1,0)</f>
        <v>1</v>
      </c>
      <c r="AP2352" s="22" t="str">
        <f t="shared" ca="1" si="109"/>
        <v/>
      </c>
      <c r="AQ2352" s="22" t="str">
        <f t="shared" ca="1" si="110"/>
        <v/>
      </c>
    </row>
    <row r="2353" spans="1:43" ht="14.4" customHeight="1" x14ac:dyDescent="0.3">
      <c r="A2353" s="2" t="s">
        <v>5797</v>
      </c>
      <c r="B2353" s="2" t="s">
        <v>5798</v>
      </c>
      <c r="C2353" s="2" t="s">
        <v>413</v>
      </c>
      <c r="D2353" s="2" t="s">
        <v>176</v>
      </c>
      <c r="E2353" s="2" t="s">
        <v>323</v>
      </c>
      <c r="F2353" s="2">
        <v>41</v>
      </c>
      <c r="G2353" s="2" t="s">
        <v>83</v>
      </c>
      <c r="H2353" s="2" t="s">
        <v>244</v>
      </c>
      <c r="I2353" s="2" t="s">
        <v>48</v>
      </c>
      <c r="J2353" s="3">
        <v>45333</v>
      </c>
      <c r="K2353" s="3">
        <v>45352</v>
      </c>
      <c r="L2353" s="2" t="s">
        <v>36</v>
      </c>
      <c r="M2353" s="2" t="s">
        <v>111</v>
      </c>
      <c r="N2353" s="2" t="s">
        <v>350</v>
      </c>
      <c r="O2353" s="4">
        <v>846000</v>
      </c>
      <c r="P2353" s="4">
        <v>312700</v>
      </c>
      <c r="Q2353" s="4">
        <v>533300</v>
      </c>
      <c r="R2353" s="2">
        <v>36</v>
      </c>
      <c r="S2353" s="5">
        <v>9.75</v>
      </c>
      <c r="T2353" s="4">
        <v>19146.95</v>
      </c>
      <c r="U2353" s="2" t="s">
        <v>73</v>
      </c>
      <c r="V2353" s="2" t="s">
        <v>74</v>
      </c>
      <c r="W2353" s="4">
        <v>574408.5</v>
      </c>
      <c r="X2353" s="4">
        <v>114881.75</v>
      </c>
      <c r="Y2353" s="4">
        <v>689290.25</v>
      </c>
      <c r="Z2353" s="2">
        <v>0</v>
      </c>
      <c r="AA2353" s="2" t="s">
        <v>56</v>
      </c>
      <c r="AB2353" s="2" t="s">
        <v>15736</v>
      </c>
      <c r="AC2353" s="2" t="s">
        <v>138</v>
      </c>
      <c r="AD2353" s="2" t="s">
        <v>76</v>
      </c>
      <c r="AE2353" s="5">
        <v>63.04</v>
      </c>
      <c r="AF2353" s="2">
        <v>0</v>
      </c>
      <c r="AG2353" s="2" t="s">
        <v>77</v>
      </c>
      <c r="AH2353" s="2">
        <v>19</v>
      </c>
      <c r="AI2353" s="6" t="str">
        <f t="shared" si="108"/>
        <v>35-44</v>
      </c>
      <c r="AJ2353" s="11">
        <f>YEAR(tbl_LoanData[[#This Row],[Application Date]])</f>
        <v>2024</v>
      </c>
      <c r="AK2353" s="11" t="str">
        <f>TEXT(tbl_LoanData[[#This Row],[Application Date]],"MMMM")</f>
        <v>February</v>
      </c>
      <c r="AL2353" s="12">
        <f>DATE(YEAR(tbl_LoanData[[#This Row],[Application Date]]),MONTH(tbl_LoanData[[#This Row],[Application Date]]),1)</f>
        <v>45323</v>
      </c>
      <c r="AM2353" s="14">
        <f ca="1">IF(AND(tbl_LoanData[[#This Row],[Application Date]]&gt;=EOMONTH(TODAY(),-1)+1,tbl_LoanData[[#This Row],[Application Date]]&lt;=TODAY()),tbl_LoanData[[#This Row],[Loan Amount]],0)</f>
        <v>0</v>
      </c>
      <c r="AN2353" s="14">
        <f>tbl_LoanData[[#This Row],[Amount Paid]]-(Q2353-X2353)</f>
        <v>155990.25</v>
      </c>
      <c r="AO2353" s="14">
        <f>IF(tbl_LoanData[[#This Row],[Application Status]]="Approved",1,0)</f>
        <v>1</v>
      </c>
      <c r="AP2353" s="22" t="str">
        <f t="shared" ca="1" si="109"/>
        <v/>
      </c>
      <c r="AQ2353" s="22" t="str">
        <f t="shared" ca="1" si="110"/>
        <v/>
      </c>
    </row>
    <row r="2354" spans="1:43" ht="14.4" customHeight="1" x14ac:dyDescent="0.3">
      <c r="A2354" s="2" t="s">
        <v>5967</v>
      </c>
      <c r="B2354" s="2" t="s">
        <v>5968</v>
      </c>
      <c r="C2354" s="2" t="s">
        <v>1102</v>
      </c>
      <c r="D2354" s="2" t="s">
        <v>117</v>
      </c>
      <c r="E2354" s="2" t="s">
        <v>150</v>
      </c>
      <c r="F2354" s="2">
        <v>60</v>
      </c>
      <c r="G2354" s="2" t="s">
        <v>69</v>
      </c>
      <c r="H2354" s="2" t="s">
        <v>191</v>
      </c>
      <c r="I2354" s="2" t="s">
        <v>51</v>
      </c>
      <c r="J2354" s="3">
        <v>45329</v>
      </c>
      <c r="K2354" s="3"/>
      <c r="L2354" s="2" t="s">
        <v>40</v>
      </c>
      <c r="M2354" s="2" t="s">
        <v>111</v>
      </c>
      <c r="N2354" s="2" t="s">
        <v>369</v>
      </c>
      <c r="O2354" s="4">
        <v>1266000</v>
      </c>
      <c r="P2354" s="4">
        <v>175000</v>
      </c>
      <c r="Q2354" s="4">
        <v>1091000</v>
      </c>
      <c r="R2354" s="2">
        <v>24</v>
      </c>
      <c r="S2354" s="5">
        <v>10.49</v>
      </c>
      <c r="T2354" s="4">
        <v>54995.49</v>
      </c>
      <c r="U2354" s="2" t="s">
        <v>113</v>
      </c>
      <c r="V2354" s="2" t="s">
        <v>97</v>
      </c>
      <c r="W2354" s="4">
        <v>0</v>
      </c>
      <c r="X2354" s="4">
        <v>0</v>
      </c>
      <c r="Y2354" s="4">
        <v>1319891.8</v>
      </c>
      <c r="Z2354" s="2">
        <v>0</v>
      </c>
      <c r="AA2354" s="2" t="s">
        <v>97</v>
      </c>
      <c r="AB2354" s="2" t="s">
        <v>15731</v>
      </c>
      <c r="AC2354" s="2" t="s">
        <v>121</v>
      </c>
      <c r="AD2354" s="2" t="s">
        <v>76</v>
      </c>
      <c r="AE2354" s="5">
        <v>86.18</v>
      </c>
      <c r="AF2354" s="2">
        <v>0</v>
      </c>
      <c r="AG2354" s="2" t="s">
        <v>97</v>
      </c>
      <c r="AH2354" s="2"/>
      <c r="AI2354" s="6" t="str">
        <f t="shared" si="108"/>
        <v>55-64</v>
      </c>
      <c r="AJ2354" s="11">
        <f>YEAR(tbl_LoanData[[#This Row],[Application Date]])</f>
        <v>2024</v>
      </c>
      <c r="AK2354" s="11" t="str">
        <f>TEXT(tbl_LoanData[[#This Row],[Application Date]],"MMMM")</f>
        <v>February</v>
      </c>
      <c r="AL2354" s="12">
        <f>DATE(YEAR(tbl_LoanData[[#This Row],[Application Date]]),MONTH(tbl_LoanData[[#This Row],[Application Date]]),1)</f>
        <v>45323</v>
      </c>
      <c r="AM2354" s="14">
        <f ca="1">IF(AND(tbl_LoanData[[#This Row],[Application Date]]&gt;=EOMONTH(TODAY(),-1)+1,tbl_LoanData[[#This Row],[Application Date]]&lt;=TODAY()),tbl_LoanData[[#This Row],[Loan Amount]],0)</f>
        <v>0</v>
      </c>
      <c r="AN2354" s="14">
        <f>tbl_LoanData[[#This Row],[Amount Paid]]-(Q2354-X2354)</f>
        <v>-1091000</v>
      </c>
      <c r="AO2354" s="14">
        <f>IF(tbl_LoanData[[#This Row],[Application Status]]="Approved",1,0)</f>
        <v>0</v>
      </c>
      <c r="AP2354" s="22" t="str">
        <f t="shared" ca="1" si="109"/>
        <v/>
      </c>
      <c r="AQ2354" s="22" t="str">
        <f t="shared" ca="1" si="110"/>
        <v/>
      </c>
    </row>
    <row r="2355" spans="1:43" ht="14.4" customHeight="1" x14ac:dyDescent="0.3">
      <c r="A2355" s="2" t="s">
        <v>6029</v>
      </c>
      <c r="B2355" s="2" t="s">
        <v>6030</v>
      </c>
      <c r="C2355" s="2" t="s">
        <v>216</v>
      </c>
      <c r="D2355" s="2" t="s">
        <v>91</v>
      </c>
      <c r="E2355" s="2" t="s">
        <v>447</v>
      </c>
      <c r="F2355" s="2">
        <v>57</v>
      </c>
      <c r="G2355" s="2" t="s">
        <v>83</v>
      </c>
      <c r="H2355" s="2" t="s">
        <v>103</v>
      </c>
      <c r="I2355" s="2" t="s">
        <v>43</v>
      </c>
      <c r="J2355" s="3">
        <v>45338</v>
      </c>
      <c r="K2355" s="3">
        <v>45357</v>
      </c>
      <c r="L2355" s="2" t="s">
        <v>38</v>
      </c>
      <c r="M2355" s="2" t="s">
        <v>144</v>
      </c>
      <c r="N2355" s="2" t="s">
        <v>382</v>
      </c>
      <c r="O2355" s="4">
        <v>1225000</v>
      </c>
      <c r="P2355" s="4">
        <v>463400</v>
      </c>
      <c r="Q2355" s="4">
        <v>761600</v>
      </c>
      <c r="R2355" s="2">
        <v>60</v>
      </c>
      <c r="S2355" s="5">
        <v>6.8</v>
      </c>
      <c r="T2355" s="4">
        <v>17009.07</v>
      </c>
      <c r="U2355" s="2" t="s">
        <v>73</v>
      </c>
      <c r="V2355" s="2" t="s">
        <v>74</v>
      </c>
      <c r="W2355" s="4">
        <v>493263.03</v>
      </c>
      <c r="X2355" s="4">
        <v>527280.97</v>
      </c>
      <c r="Y2355" s="4">
        <v>1020544</v>
      </c>
      <c r="Z2355" s="2">
        <v>0</v>
      </c>
      <c r="AA2355" s="2" t="s">
        <v>56</v>
      </c>
      <c r="AB2355" s="2" t="s">
        <v>15733</v>
      </c>
      <c r="AC2355" s="2" t="s">
        <v>360</v>
      </c>
      <c r="AD2355" s="2" t="s">
        <v>76</v>
      </c>
      <c r="AE2355" s="5">
        <v>62.17</v>
      </c>
      <c r="AF2355" s="2">
        <v>0</v>
      </c>
      <c r="AG2355" s="2" t="s">
        <v>77</v>
      </c>
      <c r="AH2355" s="2">
        <v>19</v>
      </c>
      <c r="AI2355" s="6" t="str">
        <f t="shared" si="108"/>
        <v>55-64</v>
      </c>
      <c r="AJ2355" s="11">
        <f>YEAR(tbl_LoanData[[#This Row],[Application Date]])</f>
        <v>2024</v>
      </c>
      <c r="AK2355" s="11" t="str">
        <f>TEXT(tbl_LoanData[[#This Row],[Application Date]],"MMMM")</f>
        <v>February</v>
      </c>
      <c r="AL2355" s="12">
        <f>DATE(YEAR(tbl_LoanData[[#This Row],[Application Date]]),MONTH(tbl_LoanData[[#This Row],[Application Date]]),1)</f>
        <v>45323</v>
      </c>
      <c r="AM2355" s="14">
        <f ca="1">IF(AND(tbl_LoanData[[#This Row],[Application Date]]&gt;=EOMONTH(TODAY(),-1)+1,tbl_LoanData[[#This Row],[Application Date]]&lt;=TODAY()),tbl_LoanData[[#This Row],[Loan Amount]],0)</f>
        <v>0</v>
      </c>
      <c r="AN2355" s="14">
        <f>tbl_LoanData[[#This Row],[Amount Paid]]-(Q2355-X2355)</f>
        <v>258944</v>
      </c>
      <c r="AO2355" s="14">
        <f>IF(tbl_LoanData[[#This Row],[Application Status]]="Approved",1,0)</f>
        <v>1</v>
      </c>
      <c r="AP2355" s="22" t="str">
        <f t="shared" ca="1" si="109"/>
        <v/>
      </c>
      <c r="AQ2355" s="22" t="str">
        <f t="shared" ca="1" si="110"/>
        <v/>
      </c>
    </row>
    <row r="2356" spans="1:43" ht="14.4" customHeight="1" x14ac:dyDescent="0.3">
      <c r="A2356" s="2" t="s">
        <v>6035</v>
      </c>
      <c r="B2356" s="2" t="s">
        <v>6036</v>
      </c>
      <c r="C2356" s="2" t="s">
        <v>804</v>
      </c>
      <c r="D2356" s="2" t="s">
        <v>91</v>
      </c>
      <c r="E2356" s="2" t="s">
        <v>82</v>
      </c>
      <c r="F2356" s="2">
        <v>51</v>
      </c>
      <c r="G2356" s="2" t="s">
        <v>83</v>
      </c>
      <c r="H2356" s="2" t="s">
        <v>205</v>
      </c>
      <c r="I2356" s="2" t="s">
        <v>49</v>
      </c>
      <c r="J2356" s="3">
        <v>45337</v>
      </c>
      <c r="K2356" s="3">
        <v>45354</v>
      </c>
      <c r="L2356" s="2" t="s">
        <v>36</v>
      </c>
      <c r="M2356" s="2" t="s">
        <v>104</v>
      </c>
      <c r="N2356" s="2" t="s">
        <v>105</v>
      </c>
      <c r="O2356" s="4">
        <v>2150000</v>
      </c>
      <c r="P2356" s="4">
        <v>708700</v>
      </c>
      <c r="Q2356" s="4">
        <v>1441300</v>
      </c>
      <c r="R2356" s="2">
        <v>24</v>
      </c>
      <c r="S2356" s="5">
        <v>5.82</v>
      </c>
      <c r="T2356" s="4">
        <v>67044.47</v>
      </c>
      <c r="U2356" s="2" t="s">
        <v>73</v>
      </c>
      <c r="V2356" s="2" t="s">
        <v>34</v>
      </c>
      <c r="W2356" s="4">
        <v>1542022.81</v>
      </c>
      <c r="X2356" s="4">
        <v>67044.509999999995</v>
      </c>
      <c r="Y2356" s="4">
        <v>1609067.32</v>
      </c>
      <c r="Z2356" s="2">
        <v>31</v>
      </c>
      <c r="AA2356" s="2" t="s">
        <v>58</v>
      </c>
      <c r="AB2356" s="2" t="s">
        <v>15728</v>
      </c>
      <c r="AC2356" s="2" t="s">
        <v>129</v>
      </c>
      <c r="AD2356" s="2" t="s">
        <v>76</v>
      </c>
      <c r="AE2356" s="5">
        <v>67.040000000000006</v>
      </c>
      <c r="AF2356" s="2">
        <v>1</v>
      </c>
      <c r="AG2356" s="2" t="s">
        <v>15718</v>
      </c>
      <c r="AH2356" s="2">
        <v>17</v>
      </c>
      <c r="AI2356" s="6" t="str">
        <f t="shared" si="108"/>
        <v>45-54</v>
      </c>
      <c r="AJ2356" s="11">
        <f>YEAR(tbl_LoanData[[#This Row],[Application Date]])</f>
        <v>2024</v>
      </c>
      <c r="AK2356" s="11" t="str">
        <f>TEXT(tbl_LoanData[[#This Row],[Application Date]],"MMMM")</f>
        <v>February</v>
      </c>
      <c r="AL2356" s="12">
        <f>DATE(YEAR(tbl_LoanData[[#This Row],[Application Date]]),MONTH(tbl_LoanData[[#This Row],[Application Date]]),1)</f>
        <v>45323</v>
      </c>
      <c r="AM2356" s="14">
        <f ca="1">IF(AND(tbl_LoanData[[#This Row],[Application Date]]&gt;=EOMONTH(TODAY(),-1)+1,tbl_LoanData[[#This Row],[Application Date]]&lt;=TODAY()),tbl_LoanData[[#This Row],[Loan Amount]],0)</f>
        <v>0</v>
      </c>
      <c r="AN2356" s="14">
        <f>tbl_LoanData[[#This Row],[Amount Paid]]-(Q2356-X2356)</f>
        <v>167767.32000000007</v>
      </c>
      <c r="AO2356" s="14">
        <f>IF(tbl_LoanData[[#This Row],[Application Status]]="Approved",1,0)</f>
        <v>1</v>
      </c>
      <c r="AP2356" s="22" t="str">
        <f t="shared" ca="1" si="109"/>
        <v/>
      </c>
      <c r="AQ2356" s="22" t="str">
        <f t="shared" ca="1" si="110"/>
        <v/>
      </c>
    </row>
    <row r="2357" spans="1:43" ht="14.4" customHeight="1" x14ac:dyDescent="0.3">
      <c r="A2357" s="2" t="s">
        <v>6119</v>
      </c>
      <c r="B2357" s="2" t="s">
        <v>6120</v>
      </c>
      <c r="C2357" s="2" t="s">
        <v>397</v>
      </c>
      <c r="D2357" s="2" t="s">
        <v>101</v>
      </c>
      <c r="E2357" s="2" t="s">
        <v>102</v>
      </c>
      <c r="F2357" s="2">
        <v>24</v>
      </c>
      <c r="G2357" s="2" t="s">
        <v>83</v>
      </c>
      <c r="H2357" s="2" t="s">
        <v>136</v>
      </c>
      <c r="I2357" s="2" t="s">
        <v>49</v>
      </c>
      <c r="J2357" s="3">
        <v>45331</v>
      </c>
      <c r="K2357" s="3">
        <v>45337</v>
      </c>
      <c r="L2357" s="2" t="s">
        <v>36</v>
      </c>
      <c r="M2357" s="2" t="s">
        <v>71</v>
      </c>
      <c r="N2357" s="2" t="s">
        <v>162</v>
      </c>
      <c r="O2357" s="4">
        <v>1806000</v>
      </c>
      <c r="P2357" s="4">
        <v>392000</v>
      </c>
      <c r="Q2357" s="4">
        <v>1414000</v>
      </c>
      <c r="R2357" s="2">
        <v>12</v>
      </c>
      <c r="S2357" s="5">
        <v>13.11</v>
      </c>
      <c r="T2357" s="4">
        <v>133281.28</v>
      </c>
      <c r="U2357" s="2" t="s">
        <v>73</v>
      </c>
      <c r="V2357" s="2" t="s">
        <v>33</v>
      </c>
      <c r="W2357" s="4">
        <v>1599375.4</v>
      </c>
      <c r="X2357" s="4">
        <v>0</v>
      </c>
      <c r="Y2357" s="4">
        <v>1599375.4</v>
      </c>
      <c r="Z2357" s="2">
        <v>0</v>
      </c>
      <c r="AA2357" s="2" t="s">
        <v>56</v>
      </c>
      <c r="AB2357" s="2" t="s">
        <v>15731</v>
      </c>
      <c r="AC2357" s="2" t="s">
        <v>332</v>
      </c>
      <c r="AD2357" s="2" t="s">
        <v>76</v>
      </c>
      <c r="AE2357" s="5">
        <v>78.290000000000006</v>
      </c>
      <c r="AF2357" s="2">
        <v>0</v>
      </c>
      <c r="AG2357" s="2" t="s">
        <v>77</v>
      </c>
      <c r="AH2357" s="2">
        <v>6</v>
      </c>
      <c r="AI2357" s="6" t="str">
        <f t="shared" si="108"/>
        <v>18-24</v>
      </c>
      <c r="AJ2357" s="11">
        <f>YEAR(tbl_LoanData[[#This Row],[Application Date]])</f>
        <v>2024</v>
      </c>
      <c r="AK2357" s="11" t="str">
        <f>TEXT(tbl_LoanData[[#This Row],[Application Date]],"MMMM")</f>
        <v>February</v>
      </c>
      <c r="AL2357" s="12">
        <f>DATE(YEAR(tbl_LoanData[[#This Row],[Application Date]]),MONTH(tbl_LoanData[[#This Row],[Application Date]]),1)</f>
        <v>45323</v>
      </c>
      <c r="AM2357" s="14">
        <f ca="1">IF(AND(tbl_LoanData[[#This Row],[Application Date]]&gt;=EOMONTH(TODAY(),-1)+1,tbl_LoanData[[#This Row],[Application Date]]&lt;=TODAY()),tbl_LoanData[[#This Row],[Loan Amount]],0)</f>
        <v>0</v>
      </c>
      <c r="AN2357" s="14">
        <f>tbl_LoanData[[#This Row],[Amount Paid]]-(Q2357-X2357)</f>
        <v>185375.39999999991</v>
      </c>
      <c r="AO2357" s="14">
        <f>IF(tbl_LoanData[[#This Row],[Application Status]]="Approved",1,0)</f>
        <v>1</v>
      </c>
      <c r="AP2357" s="22" t="str">
        <f t="shared" ca="1" si="109"/>
        <v/>
      </c>
      <c r="AQ2357" s="22" t="str">
        <f t="shared" ca="1" si="110"/>
        <v/>
      </c>
    </row>
    <row r="2358" spans="1:43" x14ac:dyDescent="0.3">
      <c r="A2358" s="2" t="s">
        <v>6125</v>
      </c>
      <c r="B2358" s="2" t="s">
        <v>6126</v>
      </c>
      <c r="C2358" s="2" t="s">
        <v>668</v>
      </c>
      <c r="D2358" s="2" t="s">
        <v>82</v>
      </c>
      <c r="E2358" s="2" t="s">
        <v>268</v>
      </c>
      <c r="F2358" s="2">
        <v>65</v>
      </c>
      <c r="G2358" s="2" t="s">
        <v>69</v>
      </c>
      <c r="H2358" s="2" t="s">
        <v>177</v>
      </c>
      <c r="I2358" s="2" t="s">
        <v>43</v>
      </c>
      <c r="J2358" s="3">
        <v>45342</v>
      </c>
      <c r="K2358" s="3">
        <v>45348</v>
      </c>
      <c r="L2358" s="2" t="s">
        <v>39</v>
      </c>
      <c r="M2358" s="2" t="s">
        <v>71</v>
      </c>
      <c r="N2358" s="2" t="s">
        <v>294</v>
      </c>
      <c r="O2358" s="4">
        <v>1967000</v>
      </c>
      <c r="P2358" s="4">
        <v>455200</v>
      </c>
      <c r="Q2358" s="4">
        <v>1511800</v>
      </c>
      <c r="R2358" s="2">
        <v>36</v>
      </c>
      <c r="S2358" s="5">
        <v>11.19</v>
      </c>
      <c r="T2358" s="4">
        <v>56091.98</v>
      </c>
      <c r="U2358" s="2" t="s">
        <v>73</v>
      </c>
      <c r="V2358" s="2" t="s">
        <v>74</v>
      </c>
      <c r="W2358" s="4">
        <v>1514483.46</v>
      </c>
      <c r="X2358" s="4">
        <v>504827.8</v>
      </c>
      <c r="Y2358" s="4">
        <v>2019311.26</v>
      </c>
      <c r="Z2358" s="2">
        <v>87</v>
      </c>
      <c r="AA2358" s="2" t="s">
        <v>59</v>
      </c>
      <c r="AB2358" s="2" t="s">
        <v>15727</v>
      </c>
      <c r="AC2358" s="2" t="s">
        <v>75</v>
      </c>
      <c r="AD2358" s="2" t="s">
        <v>76</v>
      </c>
      <c r="AE2358" s="5">
        <v>76.86</v>
      </c>
      <c r="AF2358" s="2">
        <v>3</v>
      </c>
      <c r="AG2358" s="2" t="s">
        <v>130</v>
      </c>
      <c r="AH2358" s="2">
        <v>6</v>
      </c>
      <c r="AI2358" s="6" t="str">
        <f t="shared" si="108"/>
        <v>65+</v>
      </c>
      <c r="AJ2358" s="11">
        <f>YEAR(tbl_LoanData[[#This Row],[Application Date]])</f>
        <v>2024</v>
      </c>
      <c r="AK2358" s="11" t="str">
        <f>TEXT(tbl_LoanData[[#This Row],[Application Date]],"MMMM")</f>
        <v>February</v>
      </c>
      <c r="AL2358" s="12">
        <f>DATE(YEAR(tbl_LoanData[[#This Row],[Application Date]]),MONTH(tbl_LoanData[[#This Row],[Application Date]]),1)</f>
        <v>45323</v>
      </c>
      <c r="AM2358" s="14">
        <f ca="1">IF(AND(tbl_LoanData[[#This Row],[Application Date]]&gt;=EOMONTH(TODAY(),-1)+1,tbl_LoanData[[#This Row],[Application Date]]&lt;=TODAY()),tbl_LoanData[[#This Row],[Loan Amount]],0)</f>
        <v>0</v>
      </c>
      <c r="AN2358" s="14">
        <f>tbl_LoanData[[#This Row],[Amount Paid]]-(Q2358-X2358)</f>
        <v>507511.26</v>
      </c>
      <c r="AO2358" s="14">
        <f>IF(tbl_LoanData[[#This Row],[Application Status]]="Approved",1,0)</f>
        <v>1</v>
      </c>
      <c r="AP2358" s="22" t="str">
        <f t="shared" ca="1" si="109"/>
        <v/>
      </c>
      <c r="AQ2358" s="22" t="str">
        <f t="shared" ca="1" si="110"/>
        <v/>
      </c>
    </row>
    <row r="2359" spans="1:43" ht="14.4" customHeight="1" x14ac:dyDescent="0.3">
      <c r="A2359" s="2" t="s">
        <v>6279</v>
      </c>
      <c r="B2359" s="2" t="s">
        <v>6280</v>
      </c>
      <c r="C2359" s="2" t="s">
        <v>171</v>
      </c>
      <c r="D2359" s="2" t="s">
        <v>82</v>
      </c>
      <c r="E2359" s="2" t="s">
        <v>385</v>
      </c>
      <c r="F2359" s="2">
        <v>65</v>
      </c>
      <c r="G2359" s="2" t="s">
        <v>69</v>
      </c>
      <c r="H2359" s="2" t="s">
        <v>256</v>
      </c>
      <c r="I2359" s="2" t="s">
        <v>43</v>
      </c>
      <c r="J2359" s="3">
        <v>45337</v>
      </c>
      <c r="K2359" s="3">
        <v>45354</v>
      </c>
      <c r="L2359" s="2" t="s">
        <v>37</v>
      </c>
      <c r="M2359" s="2" t="s">
        <v>104</v>
      </c>
      <c r="N2359" s="2" t="s">
        <v>192</v>
      </c>
      <c r="O2359" s="4">
        <v>155000</v>
      </c>
      <c r="P2359" s="4">
        <v>26300</v>
      </c>
      <c r="Q2359" s="4">
        <v>128700</v>
      </c>
      <c r="R2359" s="2">
        <v>60</v>
      </c>
      <c r="S2359" s="5">
        <v>9.8699999999999992</v>
      </c>
      <c r="T2359" s="4">
        <v>3203.56</v>
      </c>
      <c r="U2359" s="2" t="s">
        <v>73</v>
      </c>
      <c r="V2359" s="2" t="s">
        <v>74</v>
      </c>
      <c r="W2359" s="4">
        <v>73681.88</v>
      </c>
      <c r="X2359" s="4">
        <v>118531.57</v>
      </c>
      <c r="Y2359" s="4">
        <v>192213.45</v>
      </c>
      <c r="Z2359" s="2">
        <v>180</v>
      </c>
      <c r="AA2359" s="2" t="s">
        <v>60</v>
      </c>
      <c r="AB2359" s="2" t="s">
        <v>15731</v>
      </c>
      <c r="AC2359" s="2" t="s">
        <v>106</v>
      </c>
      <c r="AD2359" s="2" t="s">
        <v>76</v>
      </c>
      <c r="AE2359" s="5">
        <v>83.03</v>
      </c>
      <c r="AF2359" s="2">
        <v>6</v>
      </c>
      <c r="AG2359" s="2" t="s">
        <v>130</v>
      </c>
      <c r="AH2359" s="2">
        <v>17</v>
      </c>
      <c r="AI2359" s="6" t="str">
        <f t="shared" si="108"/>
        <v>65+</v>
      </c>
      <c r="AJ2359" s="11">
        <f>YEAR(tbl_LoanData[[#This Row],[Application Date]])</f>
        <v>2024</v>
      </c>
      <c r="AK2359" s="11" t="str">
        <f>TEXT(tbl_LoanData[[#This Row],[Application Date]],"MMMM")</f>
        <v>February</v>
      </c>
      <c r="AL2359" s="12">
        <f>DATE(YEAR(tbl_LoanData[[#This Row],[Application Date]]),MONTH(tbl_LoanData[[#This Row],[Application Date]]),1)</f>
        <v>45323</v>
      </c>
      <c r="AM2359" s="14">
        <f ca="1">IF(AND(tbl_LoanData[[#This Row],[Application Date]]&gt;=EOMONTH(TODAY(),-1)+1,tbl_LoanData[[#This Row],[Application Date]]&lt;=TODAY()),tbl_LoanData[[#This Row],[Loan Amount]],0)</f>
        <v>0</v>
      </c>
      <c r="AN2359" s="14">
        <f>tbl_LoanData[[#This Row],[Amount Paid]]-(Q2359-X2359)</f>
        <v>63513.450000000012</v>
      </c>
      <c r="AO2359" s="14">
        <f>IF(tbl_LoanData[[#This Row],[Application Status]]="Approved",1,0)</f>
        <v>1</v>
      </c>
      <c r="AP2359" s="22" t="str">
        <f t="shared" ca="1" si="109"/>
        <v/>
      </c>
      <c r="AQ2359" s="22" t="str">
        <f t="shared" ca="1" si="110"/>
        <v/>
      </c>
    </row>
    <row r="2360" spans="1:43" ht="14.4" customHeight="1" x14ac:dyDescent="0.3">
      <c r="A2360" s="2" t="s">
        <v>6477</v>
      </c>
      <c r="B2360" s="2" t="s">
        <v>6478</v>
      </c>
      <c r="C2360" s="2" t="s">
        <v>515</v>
      </c>
      <c r="D2360" s="2" t="s">
        <v>118</v>
      </c>
      <c r="E2360" s="2" t="s">
        <v>190</v>
      </c>
      <c r="F2360" s="2">
        <v>55</v>
      </c>
      <c r="G2360" s="2" t="s">
        <v>69</v>
      </c>
      <c r="H2360" s="2" t="s">
        <v>307</v>
      </c>
      <c r="I2360" s="2" t="s">
        <v>43</v>
      </c>
      <c r="J2360" s="3">
        <v>45324</v>
      </c>
      <c r="K2360" s="3">
        <v>45339</v>
      </c>
      <c r="L2360" s="2" t="s">
        <v>41</v>
      </c>
      <c r="M2360" s="2" t="s">
        <v>184</v>
      </c>
      <c r="N2360" s="2" t="s">
        <v>185</v>
      </c>
      <c r="O2360" s="4">
        <v>3685000</v>
      </c>
      <c r="P2360" s="4">
        <v>837500</v>
      </c>
      <c r="Q2360" s="4">
        <v>2847500</v>
      </c>
      <c r="R2360" s="2">
        <v>24</v>
      </c>
      <c r="S2360" s="5">
        <v>11.23</v>
      </c>
      <c r="T2360" s="4">
        <v>145293.69</v>
      </c>
      <c r="U2360" s="2" t="s">
        <v>73</v>
      </c>
      <c r="V2360" s="2" t="s">
        <v>33</v>
      </c>
      <c r="W2360" s="4">
        <v>3487048.5</v>
      </c>
      <c r="X2360" s="4">
        <v>0</v>
      </c>
      <c r="Y2360" s="4">
        <v>3487048.5</v>
      </c>
      <c r="Z2360" s="2">
        <v>0</v>
      </c>
      <c r="AA2360" s="2" t="s">
        <v>56</v>
      </c>
      <c r="AB2360" s="2" t="s">
        <v>15734</v>
      </c>
      <c r="AC2360" s="2" t="s">
        <v>121</v>
      </c>
      <c r="AD2360" s="2" t="s">
        <v>76</v>
      </c>
      <c r="AE2360" s="5">
        <v>77.27</v>
      </c>
      <c r="AF2360" s="2">
        <v>0</v>
      </c>
      <c r="AG2360" s="2" t="s">
        <v>77</v>
      </c>
      <c r="AH2360" s="2">
        <v>15</v>
      </c>
      <c r="AI2360" s="6" t="str">
        <f t="shared" si="108"/>
        <v>55-64</v>
      </c>
      <c r="AJ2360" s="11">
        <f>YEAR(tbl_LoanData[[#This Row],[Application Date]])</f>
        <v>2024</v>
      </c>
      <c r="AK2360" s="11" t="str">
        <f>TEXT(tbl_LoanData[[#This Row],[Application Date]],"MMMM")</f>
        <v>February</v>
      </c>
      <c r="AL2360" s="12">
        <f>DATE(YEAR(tbl_LoanData[[#This Row],[Application Date]]),MONTH(tbl_LoanData[[#This Row],[Application Date]]),1)</f>
        <v>45323</v>
      </c>
      <c r="AM2360" s="14">
        <f ca="1">IF(AND(tbl_LoanData[[#This Row],[Application Date]]&gt;=EOMONTH(TODAY(),-1)+1,tbl_LoanData[[#This Row],[Application Date]]&lt;=TODAY()),tbl_LoanData[[#This Row],[Loan Amount]],0)</f>
        <v>0</v>
      </c>
      <c r="AN2360" s="14">
        <f>tbl_LoanData[[#This Row],[Amount Paid]]-(Q2360-X2360)</f>
        <v>639548.5</v>
      </c>
      <c r="AO2360" s="14">
        <f>IF(tbl_LoanData[[#This Row],[Application Status]]="Approved",1,0)</f>
        <v>1</v>
      </c>
      <c r="AP2360" s="22" t="str">
        <f t="shared" ca="1" si="109"/>
        <v/>
      </c>
      <c r="AQ2360" s="22" t="str">
        <f t="shared" ca="1" si="110"/>
        <v/>
      </c>
    </row>
    <row r="2361" spans="1:43" ht="14.4" customHeight="1" x14ac:dyDescent="0.3">
      <c r="A2361" s="2" t="s">
        <v>6511</v>
      </c>
      <c r="B2361" s="2" t="s">
        <v>6512</v>
      </c>
      <c r="C2361" s="2" t="s">
        <v>66</v>
      </c>
      <c r="D2361" s="2" t="s">
        <v>268</v>
      </c>
      <c r="E2361" s="2" t="s">
        <v>150</v>
      </c>
      <c r="F2361" s="2">
        <v>32</v>
      </c>
      <c r="G2361" s="2" t="s">
        <v>69</v>
      </c>
      <c r="H2361" s="2" t="s">
        <v>307</v>
      </c>
      <c r="I2361" s="2" t="s">
        <v>43</v>
      </c>
      <c r="J2361" s="3">
        <v>45323</v>
      </c>
      <c r="K2361" s="3">
        <v>45333</v>
      </c>
      <c r="L2361" s="2" t="s">
        <v>37</v>
      </c>
      <c r="M2361" s="2" t="s">
        <v>199</v>
      </c>
      <c r="N2361" s="2" t="s">
        <v>200</v>
      </c>
      <c r="O2361" s="4">
        <v>169000</v>
      </c>
      <c r="P2361" s="4">
        <v>44300</v>
      </c>
      <c r="Q2361" s="4">
        <v>124700</v>
      </c>
      <c r="R2361" s="2">
        <v>60</v>
      </c>
      <c r="S2361" s="5">
        <v>8.75</v>
      </c>
      <c r="T2361" s="4">
        <v>2987.6</v>
      </c>
      <c r="U2361" s="2" t="s">
        <v>73</v>
      </c>
      <c r="V2361" s="2" t="s">
        <v>74</v>
      </c>
      <c r="W2361" s="4">
        <v>77677.600000000006</v>
      </c>
      <c r="X2361" s="4">
        <v>101578.65</v>
      </c>
      <c r="Y2361" s="4">
        <v>179256.25</v>
      </c>
      <c r="Z2361" s="2">
        <v>116</v>
      </c>
      <c r="AA2361" s="2" t="s">
        <v>60</v>
      </c>
      <c r="AB2361" s="2" t="s">
        <v>15731</v>
      </c>
      <c r="AC2361" s="2" t="s">
        <v>129</v>
      </c>
      <c r="AD2361" s="2" t="s">
        <v>76</v>
      </c>
      <c r="AE2361" s="5">
        <v>73.790000000000006</v>
      </c>
      <c r="AF2361" s="2">
        <v>4</v>
      </c>
      <c r="AG2361" s="2" t="s">
        <v>130</v>
      </c>
      <c r="AH2361" s="2">
        <v>10</v>
      </c>
      <c r="AI2361" s="6" t="str">
        <f t="shared" si="108"/>
        <v>25-34</v>
      </c>
      <c r="AJ2361" s="11">
        <f>YEAR(tbl_LoanData[[#This Row],[Application Date]])</f>
        <v>2024</v>
      </c>
      <c r="AK2361" s="11" t="str">
        <f>TEXT(tbl_LoanData[[#This Row],[Application Date]],"MMMM")</f>
        <v>February</v>
      </c>
      <c r="AL2361" s="12">
        <f>DATE(YEAR(tbl_LoanData[[#This Row],[Application Date]]),MONTH(tbl_LoanData[[#This Row],[Application Date]]),1)</f>
        <v>45323</v>
      </c>
      <c r="AM2361" s="14">
        <f ca="1">IF(AND(tbl_LoanData[[#This Row],[Application Date]]&gt;=EOMONTH(TODAY(),-1)+1,tbl_LoanData[[#This Row],[Application Date]]&lt;=TODAY()),tbl_LoanData[[#This Row],[Loan Amount]],0)</f>
        <v>0</v>
      </c>
      <c r="AN2361" s="14">
        <f>tbl_LoanData[[#This Row],[Amount Paid]]-(Q2361-X2361)</f>
        <v>54556.25</v>
      </c>
      <c r="AO2361" s="14">
        <f>IF(tbl_LoanData[[#This Row],[Application Status]]="Approved",1,0)</f>
        <v>1</v>
      </c>
      <c r="AP2361" s="22" t="str">
        <f t="shared" ca="1" si="109"/>
        <v/>
      </c>
      <c r="AQ2361" s="22" t="str">
        <f t="shared" ca="1" si="110"/>
        <v/>
      </c>
    </row>
    <row r="2362" spans="1:43" ht="14.4" customHeight="1" x14ac:dyDescent="0.3">
      <c r="A2362" s="2" t="s">
        <v>6629</v>
      </c>
      <c r="B2362" s="2" t="s">
        <v>6630</v>
      </c>
      <c r="C2362" s="2" t="s">
        <v>109</v>
      </c>
      <c r="D2362" s="2" t="s">
        <v>311</v>
      </c>
      <c r="E2362" s="2" t="s">
        <v>142</v>
      </c>
      <c r="F2362" s="2">
        <v>36</v>
      </c>
      <c r="G2362" s="2" t="s">
        <v>83</v>
      </c>
      <c r="H2362" s="2" t="s">
        <v>278</v>
      </c>
      <c r="I2362" s="2" t="s">
        <v>45</v>
      </c>
      <c r="J2362" s="3">
        <v>45349</v>
      </c>
      <c r="K2362" s="3">
        <v>45354</v>
      </c>
      <c r="L2362" s="2" t="s">
        <v>40</v>
      </c>
      <c r="M2362" s="2" t="s">
        <v>71</v>
      </c>
      <c r="N2362" s="2" t="s">
        <v>137</v>
      </c>
      <c r="O2362" s="4">
        <v>912000</v>
      </c>
      <c r="P2362" s="4">
        <v>251900</v>
      </c>
      <c r="Q2362" s="4">
        <v>660100</v>
      </c>
      <c r="R2362" s="2">
        <v>24</v>
      </c>
      <c r="S2362" s="5">
        <v>10.9</v>
      </c>
      <c r="T2362" s="4">
        <v>33500.080000000002</v>
      </c>
      <c r="U2362" s="2" t="s">
        <v>73</v>
      </c>
      <c r="V2362" s="2" t="s">
        <v>34</v>
      </c>
      <c r="W2362" s="4">
        <v>770501.84</v>
      </c>
      <c r="X2362" s="4">
        <v>33499.96</v>
      </c>
      <c r="Y2362" s="4">
        <v>804001.8</v>
      </c>
      <c r="Z2362" s="2">
        <v>29</v>
      </c>
      <c r="AA2362" s="2" t="s">
        <v>57</v>
      </c>
      <c r="AB2362" s="2" t="s">
        <v>15729</v>
      </c>
      <c r="AC2362" s="2" t="s">
        <v>146</v>
      </c>
      <c r="AD2362" s="2" t="s">
        <v>76</v>
      </c>
      <c r="AE2362" s="5">
        <v>72.38</v>
      </c>
      <c r="AF2362" s="2">
        <v>1</v>
      </c>
      <c r="AG2362" s="2" t="s">
        <v>77</v>
      </c>
      <c r="AH2362" s="2">
        <v>5</v>
      </c>
      <c r="AI2362" s="6" t="str">
        <f t="shared" si="108"/>
        <v>35-44</v>
      </c>
      <c r="AJ2362" s="11">
        <f>YEAR(tbl_LoanData[[#This Row],[Application Date]])</f>
        <v>2024</v>
      </c>
      <c r="AK2362" s="11" t="str">
        <f>TEXT(tbl_LoanData[[#This Row],[Application Date]],"MMMM")</f>
        <v>February</v>
      </c>
      <c r="AL2362" s="12">
        <f>DATE(YEAR(tbl_LoanData[[#This Row],[Application Date]]),MONTH(tbl_LoanData[[#This Row],[Application Date]]),1)</f>
        <v>45323</v>
      </c>
      <c r="AM2362" s="14">
        <f ca="1">IF(AND(tbl_LoanData[[#This Row],[Application Date]]&gt;=EOMONTH(TODAY(),-1)+1,tbl_LoanData[[#This Row],[Application Date]]&lt;=TODAY()),tbl_LoanData[[#This Row],[Loan Amount]],0)</f>
        <v>0</v>
      </c>
      <c r="AN2362" s="14">
        <f>tbl_LoanData[[#This Row],[Amount Paid]]-(Q2362-X2362)</f>
        <v>143901.79999999993</v>
      </c>
      <c r="AO2362" s="14">
        <f>IF(tbl_LoanData[[#This Row],[Application Status]]="Approved",1,0)</f>
        <v>1</v>
      </c>
      <c r="AP2362" s="22" t="str">
        <f t="shared" ca="1" si="109"/>
        <v/>
      </c>
      <c r="AQ2362" s="22" t="str">
        <f t="shared" ca="1" si="110"/>
        <v/>
      </c>
    </row>
    <row r="2363" spans="1:43" ht="14.4" customHeight="1" x14ac:dyDescent="0.3">
      <c r="A2363" s="2" t="s">
        <v>6645</v>
      </c>
      <c r="B2363" s="2" t="s">
        <v>6646</v>
      </c>
      <c r="C2363" s="2" t="s">
        <v>560</v>
      </c>
      <c r="D2363" s="2" t="s">
        <v>232</v>
      </c>
      <c r="E2363" s="2" t="s">
        <v>311</v>
      </c>
      <c r="F2363" s="2">
        <v>38</v>
      </c>
      <c r="G2363" s="2" t="s">
        <v>69</v>
      </c>
      <c r="H2363" s="2" t="s">
        <v>224</v>
      </c>
      <c r="I2363" s="2" t="s">
        <v>54</v>
      </c>
      <c r="J2363" s="3">
        <v>45344</v>
      </c>
      <c r="K2363" s="3">
        <v>45351</v>
      </c>
      <c r="L2363" s="2" t="s">
        <v>39</v>
      </c>
      <c r="M2363" s="2" t="s">
        <v>94</v>
      </c>
      <c r="N2363" s="2" t="s">
        <v>365</v>
      </c>
      <c r="O2363" s="4">
        <v>1380000</v>
      </c>
      <c r="P2363" s="4">
        <v>364600</v>
      </c>
      <c r="Q2363" s="4">
        <v>1015400</v>
      </c>
      <c r="R2363" s="2">
        <v>48</v>
      </c>
      <c r="S2363" s="5">
        <v>7.83</v>
      </c>
      <c r="T2363" s="4">
        <v>27779.65</v>
      </c>
      <c r="U2363" s="2" t="s">
        <v>73</v>
      </c>
      <c r="V2363" s="2" t="s">
        <v>74</v>
      </c>
      <c r="W2363" s="4">
        <v>833389.5</v>
      </c>
      <c r="X2363" s="4">
        <v>500033.78</v>
      </c>
      <c r="Y2363" s="4">
        <v>1333423.28</v>
      </c>
      <c r="Z2363" s="2">
        <v>0</v>
      </c>
      <c r="AA2363" s="2" t="s">
        <v>56</v>
      </c>
      <c r="AB2363" s="2" t="s">
        <v>15728</v>
      </c>
      <c r="AC2363" s="2" t="s">
        <v>213</v>
      </c>
      <c r="AD2363" s="2" t="s">
        <v>76</v>
      </c>
      <c r="AE2363" s="5">
        <v>73.58</v>
      </c>
      <c r="AF2363" s="2">
        <v>0</v>
      </c>
      <c r="AG2363" s="2" t="s">
        <v>77</v>
      </c>
      <c r="AH2363" s="2">
        <v>7</v>
      </c>
      <c r="AI2363" s="6" t="str">
        <f t="shared" si="108"/>
        <v>35-44</v>
      </c>
      <c r="AJ2363" s="11">
        <f>YEAR(tbl_LoanData[[#This Row],[Application Date]])</f>
        <v>2024</v>
      </c>
      <c r="AK2363" s="11" t="str">
        <f>TEXT(tbl_LoanData[[#This Row],[Application Date]],"MMMM")</f>
        <v>February</v>
      </c>
      <c r="AL2363" s="12">
        <f>DATE(YEAR(tbl_LoanData[[#This Row],[Application Date]]),MONTH(tbl_LoanData[[#This Row],[Application Date]]),1)</f>
        <v>45323</v>
      </c>
      <c r="AM2363" s="14">
        <f ca="1">IF(AND(tbl_LoanData[[#This Row],[Application Date]]&gt;=EOMONTH(TODAY(),-1)+1,tbl_LoanData[[#This Row],[Application Date]]&lt;=TODAY()),tbl_LoanData[[#This Row],[Loan Amount]],0)</f>
        <v>0</v>
      </c>
      <c r="AN2363" s="14">
        <f>tbl_LoanData[[#This Row],[Amount Paid]]-(Q2363-X2363)</f>
        <v>318023.28000000003</v>
      </c>
      <c r="AO2363" s="14">
        <f>IF(tbl_LoanData[[#This Row],[Application Status]]="Approved",1,0)</f>
        <v>1</v>
      </c>
      <c r="AP2363" s="22" t="str">
        <f t="shared" ca="1" si="109"/>
        <v/>
      </c>
      <c r="AQ2363" s="22" t="str">
        <f t="shared" ca="1" si="110"/>
        <v/>
      </c>
    </row>
    <row r="2364" spans="1:43" ht="14.4" customHeight="1" x14ac:dyDescent="0.3">
      <c r="A2364" s="2" t="s">
        <v>6671</v>
      </c>
      <c r="B2364" s="2" t="s">
        <v>6672</v>
      </c>
      <c r="C2364" s="2" t="s">
        <v>376</v>
      </c>
      <c r="D2364" s="2" t="s">
        <v>254</v>
      </c>
      <c r="E2364" s="2" t="s">
        <v>189</v>
      </c>
      <c r="F2364" s="2">
        <v>49</v>
      </c>
      <c r="G2364" s="2" t="s">
        <v>69</v>
      </c>
      <c r="H2364" s="2" t="s">
        <v>265</v>
      </c>
      <c r="I2364" s="2" t="s">
        <v>44</v>
      </c>
      <c r="J2364" s="3">
        <v>45325</v>
      </c>
      <c r="K2364" s="3">
        <v>45332</v>
      </c>
      <c r="L2364" s="2" t="s">
        <v>39</v>
      </c>
      <c r="M2364" s="2" t="s">
        <v>85</v>
      </c>
      <c r="N2364" s="2" t="s">
        <v>324</v>
      </c>
      <c r="O2364" s="4">
        <v>1739000</v>
      </c>
      <c r="P2364" s="4">
        <v>414000</v>
      </c>
      <c r="Q2364" s="4">
        <v>1325000</v>
      </c>
      <c r="R2364" s="2">
        <v>24</v>
      </c>
      <c r="S2364" s="5">
        <v>7.94</v>
      </c>
      <c r="T2364" s="4">
        <v>63975.42</v>
      </c>
      <c r="U2364" s="2" t="s">
        <v>73</v>
      </c>
      <c r="V2364" s="2" t="s">
        <v>33</v>
      </c>
      <c r="W2364" s="4">
        <v>1535410</v>
      </c>
      <c r="X2364" s="4">
        <v>0</v>
      </c>
      <c r="Y2364" s="4">
        <v>1535410</v>
      </c>
      <c r="Z2364" s="2">
        <v>0</v>
      </c>
      <c r="AA2364" s="2" t="s">
        <v>56</v>
      </c>
      <c r="AB2364" s="2" t="s">
        <v>15734</v>
      </c>
      <c r="AC2364" s="2" t="s">
        <v>138</v>
      </c>
      <c r="AD2364" s="2" t="s">
        <v>76</v>
      </c>
      <c r="AE2364" s="5">
        <v>76.19</v>
      </c>
      <c r="AF2364" s="2">
        <v>0</v>
      </c>
      <c r="AG2364" s="2" t="s">
        <v>77</v>
      </c>
      <c r="AH2364" s="2">
        <v>7</v>
      </c>
      <c r="AI2364" s="6" t="str">
        <f t="shared" si="108"/>
        <v>45-54</v>
      </c>
      <c r="AJ2364" s="11">
        <f>YEAR(tbl_LoanData[[#This Row],[Application Date]])</f>
        <v>2024</v>
      </c>
      <c r="AK2364" s="11" t="str">
        <f>TEXT(tbl_LoanData[[#This Row],[Application Date]],"MMMM")</f>
        <v>February</v>
      </c>
      <c r="AL2364" s="12">
        <f>DATE(YEAR(tbl_LoanData[[#This Row],[Application Date]]),MONTH(tbl_LoanData[[#This Row],[Application Date]]),1)</f>
        <v>45323</v>
      </c>
      <c r="AM2364" s="14">
        <f ca="1">IF(AND(tbl_LoanData[[#This Row],[Application Date]]&gt;=EOMONTH(TODAY(),-1)+1,tbl_LoanData[[#This Row],[Application Date]]&lt;=TODAY()),tbl_LoanData[[#This Row],[Loan Amount]],0)</f>
        <v>0</v>
      </c>
      <c r="AN2364" s="14">
        <f>tbl_LoanData[[#This Row],[Amount Paid]]-(Q2364-X2364)</f>
        <v>210410</v>
      </c>
      <c r="AO2364" s="14">
        <f>IF(tbl_LoanData[[#This Row],[Application Status]]="Approved",1,0)</f>
        <v>1</v>
      </c>
      <c r="AP2364" s="22" t="str">
        <f t="shared" ca="1" si="109"/>
        <v/>
      </c>
      <c r="AQ2364" s="22" t="str">
        <f t="shared" ca="1" si="110"/>
        <v/>
      </c>
    </row>
    <row r="2365" spans="1:43" x14ac:dyDescent="0.3">
      <c r="A2365" s="2" t="s">
        <v>6717</v>
      </c>
      <c r="B2365" s="2" t="s">
        <v>6718</v>
      </c>
      <c r="C2365" s="2" t="s">
        <v>809</v>
      </c>
      <c r="D2365" s="2" t="s">
        <v>161</v>
      </c>
      <c r="E2365" s="2" t="s">
        <v>385</v>
      </c>
      <c r="F2365" s="2">
        <v>27</v>
      </c>
      <c r="G2365" s="2" t="s">
        <v>69</v>
      </c>
      <c r="H2365" s="2" t="s">
        <v>93</v>
      </c>
      <c r="I2365" s="2" t="s">
        <v>50</v>
      </c>
      <c r="J2365" s="3">
        <v>45324</v>
      </c>
      <c r="K2365" s="3">
        <v>45339</v>
      </c>
      <c r="L2365" s="2" t="s">
        <v>40</v>
      </c>
      <c r="M2365" s="2" t="s">
        <v>94</v>
      </c>
      <c r="N2365" s="2" t="s">
        <v>4</v>
      </c>
      <c r="O2365" s="4">
        <v>1527000</v>
      </c>
      <c r="P2365" s="4">
        <v>545000</v>
      </c>
      <c r="Q2365" s="4">
        <v>982000</v>
      </c>
      <c r="R2365" s="2">
        <v>18</v>
      </c>
      <c r="S2365" s="5">
        <v>12.85</v>
      </c>
      <c r="T2365" s="4">
        <v>65071.14</v>
      </c>
      <c r="U2365" s="2" t="s">
        <v>73</v>
      </c>
      <c r="V2365" s="2" t="s">
        <v>33</v>
      </c>
      <c r="W2365" s="4">
        <v>1171280.5</v>
      </c>
      <c r="X2365" s="4">
        <v>0</v>
      </c>
      <c r="Y2365" s="4">
        <v>1171280.5</v>
      </c>
      <c r="Z2365" s="2">
        <v>0</v>
      </c>
      <c r="AA2365" s="2" t="s">
        <v>56</v>
      </c>
      <c r="AB2365" s="2" t="s">
        <v>15733</v>
      </c>
      <c r="AC2365" s="2" t="s">
        <v>213</v>
      </c>
      <c r="AD2365" s="2" t="s">
        <v>76</v>
      </c>
      <c r="AE2365" s="5">
        <v>64.31</v>
      </c>
      <c r="AF2365" s="2">
        <v>0</v>
      </c>
      <c r="AG2365" s="2" t="s">
        <v>77</v>
      </c>
      <c r="AH2365" s="2">
        <v>15</v>
      </c>
      <c r="AI2365" s="6" t="str">
        <f t="shared" si="108"/>
        <v>25-34</v>
      </c>
      <c r="AJ2365" s="11">
        <f>YEAR(tbl_LoanData[[#This Row],[Application Date]])</f>
        <v>2024</v>
      </c>
      <c r="AK2365" s="11" t="str">
        <f>TEXT(tbl_LoanData[[#This Row],[Application Date]],"MMMM")</f>
        <v>February</v>
      </c>
      <c r="AL2365" s="12">
        <f>DATE(YEAR(tbl_LoanData[[#This Row],[Application Date]]),MONTH(tbl_LoanData[[#This Row],[Application Date]]),1)</f>
        <v>45323</v>
      </c>
      <c r="AM2365" s="14">
        <f ca="1">IF(AND(tbl_LoanData[[#This Row],[Application Date]]&gt;=EOMONTH(TODAY(),-1)+1,tbl_LoanData[[#This Row],[Application Date]]&lt;=TODAY()),tbl_LoanData[[#This Row],[Loan Amount]],0)</f>
        <v>0</v>
      </c>
      <c r="AN2365" s="14">
        <f>tbl_LoanData[[#This Row],[Amount Paid]]-(Q2365-X2365)</f>
        <v>189280.5</v>
      </c>
      <c r="AO2365" s="14">
        <f>IF(tbl_LoanData[[#This Row],[Application Status]]="Approved",1,0)</f>
        <v>1</v>
      </c>
      <c r="AP2365" s="22" t="str">
        <f t="shared" ca="1" si="109"/>
        <v/>
      </c>
      <c r="AQ2365" s="22" t="str">
        <f t="shared" ca="1" si="110"/>
        <v/>
      </c>
    </row>
    <row r="2366" spans="1:43" ht="14.4" customHeight="1" x14ac:dyDescent="0.3">
      <c r="A2366" s="2" t="s">
        <v>6769</v>
      </c>
      <c r="B2366" s="2" t="s">
        <v>6770</v>
      </c>
      <c r="C2366" s="2" t="s">
        <v>240</v>
      </c>
      <c r="D2366" s="2" t="s">
        <v>117</v>
      </c>
      <c r="E2366" s="2" t="s">
        <v>67</v>
      </c>
      <c r="F2366" s="2">
        <v>61</v>
      </c>
      <c r="G2366" s="2" t="s">
        <v>83</v>
      </c>
      <c r="H2366" s="2" t="s">
        <v>228</v>
      </c>
      <c r="I2366" s="2" t="s">
        <v>43</v>
      </c>
      <c r="J2366" s="3">
        <v>45325</v>
      </c>
      <c r="K2366" s="3">
        <v>45331</v>
      </c>
      <c r="L2366" s="2" t="s">
        <v>41</v>
      </c>
      <c r="M2366" s="2" t="s">
        <v>144</v>
      </c>
      <c r="N2366" s="2" t="s">
        <v>145</v>
      </c>
      <c r="O2366" s="4">
        <v>2077000</v>
      </c>
      <c r="P2366" s="4">
        <v>326200</v>
      </c>
      <c r="Q2366" s="4">
        <v>1750800</v>
      </c>
      <c r="R2366" s="2">
        <v>18</v>
      </c>
      <c r="S2366" s="5">
        <v>9.64</v>
      </c>
      <c r="T2366" s="4">
        <v>111331.43</v>
      </c>
      <c r="U2366" s="2" t="s">
        <v>73</v>
      </c>
      <c r="V2366" s="2" t="s">
        <v>34</v>
      </c>
      <c r="W2366" s="4">
        <v>1447308.59</v>
      </c>
      <c r="X2366" s="4">
        <v>556657.09</v>
      </c>
      <c r="Y2366" s="4">
        <v>2003965.68</v>
      </c>
      <c r="Z2366" s="2">
        <v>150</v>
      </c>
      <c r="AA2366" s="2" t="s">
        <v>60</v>
      </c>
      <c r="AB2366" s="2" t="s">
        <v>15732</v>
      </c>
      <c r="AC2366" s="2" t="s">
        <v>213</v>
      </c>
      <c r="AD2366" s="2" t="s">
        <v>76</v>
      </c>
      <c r="AE2366" s="5">
        <v>84.29</v>
      </c>
      <c r="AF2366" s="2">
        <v>5</v>
      </c>
      <c r="AG2366" s="2" t="s">
        <v>130</v>
      </c>
      <c r="AH2366" s="2">
        <v>6</v>
      </c>
      <c r="AI2366" s="6" t="str">
        <f t="shared" si="108"/>
        <v>55-64</v>
      </c>
      <c r="AJ2366" s="11">
        <f>YEAR(tbl_LoanData[[#This Row],[Application Date]])</f>
        <v>2024</v>
      </c>
      <c r="AK2366" s="11" t="str">
        <f>TEXT(tbl_LoanData[[#This Row],[Application Date]],"MMMM")</f>
        <v>February</v>
      </c>
      <c r="AL2366" s="12">
        <f>DATE(YEAR(tbl_LoanData[[#This Row],[Application Date]]),MONTH(tbl_LoanData[[#This Row],[Application Date]]),1)</f>
        <v>45323</v>
      </c>
      <c r="AM2366" s="14">
        <f ca="1">IF(AND(tbl_LoanData[[#This Row],[Application Date]]&gt;=EOMONTH(TODAY(),-1)+1,tbl_LoanData[[#This Row],[Application Date]]&lt;=TODAY()),tbl_LoanData[[#This Row],[Loan Amount]],0)</f>
        <v>0</v>
      </c>
      <c r="AN2366" s="14">
        <f>tbl_LoanData[[#This Row],[Amount Paid]]-(Q2366-X2366)</f>
        <v>253165.67999999993</v>
      </c>
      <c r="AO2366" s="14">
        <f>IF(tbl_LoanData[[#This Row],[Application Status]]="Approved",1,0)</f>
        <v>1</v>
      </c>
      <c r="AP2366" s="22" t="str">
        <f t="shared" ca="1" si="109"/>
        <v/>
      </c>
      <c r="AQ2366" s="22" t="str">
        <f t="shared" ca="1" si="110"/>
        <v/>
      </c>
    </row>
    <row r="2367" spans="1:43" ht="14.4" customHeight="1" x14ac:dyDescent="0.3">
      <c r="A2367" s="2" t="s">
        <v>6809</v>
      </c>
      <c r="B2367" s="2" t="s">
        <v>6810</v>
      </c>
      <c r="C2367" s="2" t="s">
        <v>405</v>
      </c>
      <c r="D2367" s="2" t="s">
        <v>232</v>
      </c>
      <c r="E2367" s="2" t="s">
        <v>189</v>
      </c>
      <c r="F2367" s="2">
        <v>51</v>
      </c>
      <c r="G2367" s="2" t="s">
        <v>69</v>
      </c>
      <c r="H2367" s="2" t="s">
        <v>307</v>
      </c>
      <c r="I2367" s="2" t="s">
        <v>43</v>
      </c>
      <c r="J2367" s="3">
        <v>45347</v>
      </c>
      <c r="K2367" s="3"/>
      <c r="L2367" s="2" t="s">
        <v>36</v>
      </c>
      <c r="M2367" s="2" t="s">
        <v>71</v>
      </c>
      <c r="N2367" s="2" t="s">
        <v>162</v>
      </c>
      <c r="O2367" s="4">
        <v>1811000</v>
      </c>
      <c r="P2367" s="4">
        <v>704600</v>
      </c>
      <c r="Q2367" s="4">
        <v>1106400</v>
      </c>
      <c r="R2367" s="2">
        <v>36</v>
      </c>
      <c r="S2367" s="5">
        <v>7.94</v>
      </c>
      <c r="T2367" s="4">
        <v>38054.01</v>
      </c>
      <c r="U2367" s="2" t="s">
        <v>96</v>
      </c>
      <c r="V2367" s="2" t="s">
        <v>97</v>
      </c>
      <c r="W2367" s="4">
        <v>0</v>
      </c>
      <c r="X2367" s="4">
        <v>0</v>
      </c>
      <c r="Y2367" s="4">
        <v>1369944.48</v>
      </c>
      <c r="Z2367" s="2">
        <v>0</v>
      </c>
      <c r="AA2367" s="2" t="s">
        <v>97</v>
      </c>
      <c r="AB2367" s="2" t="s">
        <v>15729</v>
      </c>
      <c r="AC2367" s="2" t="s">
        <v>138</v>
      </c>
      <c r="AD2367" s="2" t="s">
        <v>76</v>
      </c>
      <c r="AE2367" s="5">
        <v>61.09</v>
      </c>
      <c r="AF2367" s="2">
        <v>0</v>
      </c>
      <c r="AG2367" s="2" t="s">
        <v>97</v>
      </c>
      <c r="AH2367" s="2"/>
      <c r="AI2367" s="6" t="str">
        <f t="shared" si="108"/>
        <v>45-54</v>
      </c>
      <c r="AJ2367" s="11">
        <f>YEAR(tbl_LoanData[[#This Row],[Application Date]])</f>
        <v>2024</v>
      </c>
      <c r="AK2367" s="11" t="str">
        <f>TEXT(tbl_LoanData[[#This Row],[Application Date]],"MMMM")</f>
        <v>February</v>
      </c>
      <c r="AL2367" s="12">
        <f>DATE(YEAR(tbl_LoanData[[#This Row],[Application Date]]),MONTH(tbl_LoanData[[#This Row],[Application Date]]),1)</f>
        <v>45323</v>
      </c>
      <c r="AM2367" s="14">
        <f ca="1">IF(AND(tbl_LoanData[[#This Row],[Application Date]]&gt;=EOMONTH(TODAY(),-1)+1,tbl_LoanData[[#This Row],[Application Date]]&lt;=TODAY()),tbl_LoanData[[#This Row],[Loan Amount]],0)</f>
        <v>0</v>
      </c>
      <c r="AN2367" s="14">
        <f>tbl_LoanData[[#This Row],[Amount Paid]]-(Q2367-X2367)</f>
        <v>-1106400</v>
      </c>
      <c r="AO2367" s="14">
        <f>IF(tbl_LoanData[[#This Row],[Application Status]]="Approved",1,0)</f>
        <v>0</v>
      </c>
      <c r="AP2367" s="22" t="str">
        <f t="shared" ca="1" si="109"/>
        <v/>
      </c>
      <c r="AQ2367" s="22" t="str">
        <f t="shared" ca="1" si="110"/>
        <v/>
      </c>
    </row>
    <row r="2368" spans="1:43" ht="14.4" customHeight="1" x14ac:dyDescent="0.3">
      <c r="A2368" s="2" t="s">
        <v>6991</v>
      </c>
      <c r="B2368" s="2" t="s">
        <v>6992</v>
      </c>
      <c r="C2368" s="2" t="s">
        <v>435</v>
      </c>
      <c r="D2368" s="2" t="s">
        <v>82</v>
      </c>
      <c r="E2368" s="2" t="s">
        <v>102</v>
      </c>
      <c r="F2368" s="2">
        <v>52</v>
      </c>
      <c r="G2368" s="2" t="s">
        <v>83</v>
      </c>
      <c r="H2368" s="2" t="s">
        <v>298</v>
      </c>
      <c r="I2368" s="2" t="s">
        <v>43</v>
      </c>
      <c r="J2368" s="3">
        <v>45327</v>
      </c>
      <c r="K2368" s="3"/>
      <c r="L2368" s="2" t="s">
        <v>36</v>
      </c>
      <c r="M2368" s="2" t="s">
        <v>71</v>
      </c>
      <c r="N2368" s="2" t="s">
        <v>162</v>
      </c>
      <c r="O2368" s="4">
        <v>1522000</v>
      </c>
      <c r="P2368" s="4">
        <v>387300</v>
      </c>
      <c r="Q2368" s="4">
        <v>1134700</v>
      </c>
      <c r="R2368" s="2">
        <v>12</v>
      </c>
      <c r="S2368" s="5">
        <v>5.84</v>
      </c>
      <c r="T2368" s="4">
        <v>100080.54</v>
      </c>
      <c r="U2368" s="2" t="s">
        <v>113</v>
      </c>
      <c r="V2368" s="2" t="s">
        <v>97</v>
      </c>
      <c r="W2368" s="4">
        <v>0</v>
      </c>
      <c r="X2368" s="4">
        <v>0</v>
      </c>
      <c r="Y2368" s="4">
        <v>1200966.48</v>
      </c>
      <c r="Z2368" s="2">
        <v>0</v>
      </c>
      <c r="AA2368" s="2" t="s">
        <v>97</v>
      </c>
      <c r="AB2368" s="2" t="s">
        <v>15729</v>
      </c>
      <c r="AC2368" s="2" t="s">
        <v>87</v>
      </c>
      <c r="AD2368" s="2" t="s">
        <v>76</v>
      </c>
      <c r="AE2368" s="5">
        <v>74.55</v>
      </c>
      <c r="AF2368" s="2">
        <v>0</v>
      </c>
      <c r="AG2368" s="2" t="s">
        <v>97</v>
      </c>
      <c r="AH2368" s="2"/>
      <c r="AI2368" s="6" t="str">
        <f t="shared" si="108"/>
        <v>45-54</v>
      </c>
      <c r="AJ2368" s="11">
        <f>YEAR(tbl_LoanData[[#This Row],[Application Date]])</f>
        <v>2024</v>
      </c>
      <c r="AK2368" s="11" t="str">
        <f>TEXT(tbl_LoanData[[#This Row],[Application Date]],"MMMM")</f>
        <v>February</v>
      </c>
      <c r="AL2368" s="12">
        <f>DATE(YEAR(tbl_LoanData[[#This Row],[Application Date]]),MONTH(tbl_LoanData[[#This Row],[Application Date]]),1)</f>
        <v>45323</v>
      </c>
      <c r="AM2368" s="14">
        <f ca="1">IF(AND(tbl_LoanData[[#This Row],[Application Date]]&gt;=EOMONTH(TODAY(),-1)+1,tbl_LoanData[[#This Row],[Application Date]]&lt;=TODAY()),tbl_LoanData[[#This Row],[Loan Amount]],0)</f>
        <v>0</v>
      </c>
      <c r="AN2368" s="14">
        <f>tbl_LoanData[[#This Row],[Amount Paid]]-(Q2368-X2368)</f>
        <v>-1134700</v>
      </c>
      <c r="AO2368" s="14">
        <f>IF(tbl_LoanData[[#This Row],[Application Status]]="Approved",1,0)</f>
        <v>0</v>
      </c>
      <c r="AP2368" s="22" t="str">
        <f t="shared" ca="1" si="109"/>
        <v/>
      </c>
      <c r="AQ2368" s="22" t="str">
        <f t="shared" ca="1" si="110"/>
        <v/>
      </c>
    </row>
    <row r="2369" spans="1:43" ht="14.4" customHeight="1" x14ac:dyDescent="0.3">
      <c r="A2369" s="2" t="s">
        <v>7161</v>
      </c>
      <c r="B2369" s="2" t="s">
        <v>7162</v>
      </c>
      <c r="C2369" s="2" t="s">
        <v>444</v>
      </c>
      <c r="D2369" s="2" t="s">
        <v>176</v>
      </c>
      <c r="E2369" s="2" t="s">
        <v>150</v>
      </c>
      <c r="F2369" s="2">
        <v>26</v>
      </c>
      <c r="G2369" s="2" t="s">
        <v>69</v>
      </c>
      <c r="H2369" s="2" t="s">
        <v>172</v>
      </c>
      <c r="I2369" s="2" t="s">
        <v>45</v>
      </c>
      <c r="J2369" s="3">
        <v>45340</v>
      </c>
      <c r="K2369" s="3">
        <v>45356</v>
      </c>
      <c r="L2369" s="2" t="s">
        <v>37</v>
      </c>
      <c r="M2369" s="2" t="s">
        <v>94</v>
      </c>
      <c r="N2369" s="2" t="s">
        <v>488</v>
      </c>
      <c r="O2369" s="4">
        <v>167000</v>
      </c>
      <c r="P2369" s="4">
        <v>38300</v>
      </c>
      <c r="Q2369" s="4">
        <v>128700</v>
      </c>
      <c r="R2369" s="2">
        <v>48</v>
      </c>
      <c r="S2369" s="5">
        <v>6.92</v>
      </c>
      <c r="T2369" s="4">
        <v>3423.42</v>
      </c>
      <c r="U2369" s="2" t="s">
        <v>73</v>
      </c>
      <c r="V2369" s="2" t="s">
        <v>74</v>
      </c>
      <c r="W2369" s="4">
        <v>99279.18</v>
      </c>
      <c r="X2369" s="4">
        <v>65044.98</v>
      </c>
      <c r="Y2369" s="4">
        <v>164324.16</v>
      </c>
      <c r="Z2369" s="2">
        <v>0</v>
      </c>
      <c r="AA2369" s="2" t="s">
        <v>56</v>
      </c>
      <c r="AB2369" s="2" t="s">
        <v>15736</v>
      </c>
      <c r="AC2369" s="2" t="s">
        <v>129</v>
      </c>
      <c r="AD2369" s="2" t="s">
        <v>76</v>
      </c>
      <c r="AE2369" s="5">
        <v>77.069999999999993</v>
      </c>
      <c r="AF2369" s="2">
        <v>0</v>
      </c>
      <c r="AG2369" s="2" t="s">
        <v>77</v>
      </c>
      <c r="AH2369" s="2">
        <v>16</v>
      </c>
      <c r="AI2369" s="6" t="str">
        <f t="shared" si="108"/>
        <v>25-34</v>
      </c>
      <c r="AJ2369" s="11">
        <f>YEAR(tbl_LoanData[[#This Row],[Application Date]])</f>
        <v>2024</v>
      </c>
      <c r="AK2369" s="11" t="str">
        <f>TEXT(tbl_LoanData[[#This Row],[Application Date]],"MMMM")</f>
        <v>February</v>
      </c>
      <c r="AL2369" s="12">
        <f>DATE(YEAR(tbl_LoanData[[#This Row],[Application Date]]),MONTH(tbl_LoanData[[#This Row],[Application Date]]),1)</f>
        <v>45323</v>
      </c>
      <c r="AM2369" s="14">
        <f ca="1">IF(AND(tbl_LoanData[[#This Row],[Application Date]]&gt;=EOMONTH(TODAY(),-1)+1,tbl_LoanData[[#This Row],[Application Date]]&lt;=TODAY()),tbl_LoanData[[#This Row],[Loan Amount]],0)</f>
        <v>0</v>
      </c>
      <c r="AN2369" s="14">
        <f>tbl_LoanData[[#This Row],[Amount Paid]]-(Q2369-X2369)</f>
        <v>35624.159999999996</v>
      </c>
      <c r="AO2369" s="14">
        <f>IF(tbl_LoanData[[#This Row],[Application Status]]="Approved",1,0)</f>
        <v>1</v>
      </c>
      <c r="AP2369" s="22" t="str">
        <f t="shared" ca="1" si="109"/>
        <v/>
      </c>
      <c r="AQ2369" s="22" t="str">
        <f t="shared" ca="1" si="110"/>
        <v/>
      </c>
    </row>
    <row r="2370" spans="1:43" ht="14.4" customHeight="1" x14ac:dyDescent="0.3">
      <c r="A2370" s="2" t="s">
        <v>7183</v>
      </c>
      <c r="B2370" s="2" t="s">
        <v>7184</v>
      </c>
      <c r="C2370" s="2" t="s">
        <v>809</v>
      </c>
      <c r="D2370" s="2" t="s">
        <v>101</v>
      </c>
      <c r="E2370" s="2" t="s">
        <v>540</v>
      </c>
      <c r="F2370" s="2">
        <v>39</v>
      </c>
      <c r="G2370" s="2" t="s">
        <v>69</v>
      </c>
      <c r="H2370" s="2" t="s">
        <v>269</v>
      </c>
      <c r="I2370" s="2" t="s">
        <v>46</v>
      </c>
      <c r="J2370" s="3">
        <v>45342</v>
      </c>
      <c r="K2370" s="3">
        <v>45348</v>
      </c>
      <c r="L2370" s="2" t="s">
        <v>36</v>
      </c>
      <c r="M2370" s="2" t="s">
        <v>94</v>
      </c>
      <c r="N2370" s="2" t="s">
        <v>212</v>
      </c>
      <c r="O2370" s="4">
        <v>1346000</v>
      </c>
      <c r="P2370" s="4">
        <v>418800</v>
      </c>
      <c r="Q2370" s="4">
        <v>927200</v>
      </c>
      <c r="R2370" s="2">
        <v>24</v>
      </c>
      <c r="S2370" s="5">
        <v>11.53</v>
      </c>
      <c r="T2370" s="4">
        <v>47542.18</v>
      </c>
      <c r="U2370" s="2" t="s">
        <v>73</v>
      </c>
      <c r="V2370" s="2" t="s">
        <v>33</v>
      </c>
      <c r="W2370" s="4">
        <v>1141012.32</v>
      </c>
      <c r="X2370" s="4">
        <v>0</v>
      </c>
      <c r="Y2370" s="4">
        <v>1141012.32</v>
      </c>
      <c r="Z2370" s="2">
        <v>0</v>
      </c>
      <c r="AA2370" s="2" t="s">
        <v>56</v>
      </c>
      <c r="AB2370" s="2" t="s">
        <v>15730</v>
      </c>
      <c r="AC2370" s="2" t="s">
        <v>146</v>
      </c>
      <c r="AD2370" s="2" t="s">
        <v>76</v>
      </c>
      <c r="AE2370" s="5">
        <v>68.89</v>
      </c>
      <c r="AF2370" s="2">
        <v>0</v>
      </c>
      <c r="AG2370" s="2" t="s">
        <v>77</v>
      </c>
      <c r="AH2370" s="2">
        <v>6</v>
      </c>
      <c r="AI2370" s="6" t="str">
        <f t="shared" ref="AI2370:AI2433" si="111">IF(F2370&lt;25,"18-24",IF(F2370&lt;35,"25-34",IF(F2370&lt;45,"35-44",IF(F2370&lt;55,"45-54",IF(F2370&lt;65,"55-64","65+")))))</f>
        <v>35-44</v>
      </c>
      <c r="AJ2370" s="11">
        <f>YEAR(tbl_LoanData[[#This Row],[Application Date]])</f>
        <v>2024</v>
      </c>
      <c r="AK2370" s="11" t="str">
        <f>TEXT(tbl_LoanData[[#This Row],[Application Date]],"MMMM")</f>
        <v>February</v>
      </c>
      <c r="AL2370" s="12">
        <f>DATE(YEAR(tbl_LoanData[[#This Row],[Application Date]]),MONTH(tbl_LoanData[[#This Row],[Application Date]]),1)</f>
        <v>45323</v>
      </c>
      <c r="AM2370" s="14">
        <f ca="1">IF(AND(tbl_LoanData[[#This Row],[Application Date]]&gt;=EOMONTH(TODAY(),-1)+1,tbl_LoanData[[#This Row],[Application Date]]&lt;=TODAY()),tbl_LoanData[[#This Row],[Loan Amount]],0)</f>
        <v>0</v>
      </c>
      <c r="AN2370" s="14">
        <f>tbl_LoanData[[#This Row],[Amount Paid]]-(Q2370-X2370)</f>
        <v>213812.32000000007</v>
      </c>
      <c r="AO2370" s="14">
        <f>IF(tbl_LoanData[[#This Row],[Application Status]]="Approved",1,0)</f>
        <v>1</v>
      </c>
      <c r="AP2370" s="22" t="str">
        <f t="shared" ref="AP2370:AP2433" ca="1" si="112">IF(AND(J2370&gt;=DATE(YEAR(TODAY()),MONTH(TODAY()),1),J2370&lt;=TODAY()),"Current MTD",IF(AND(J2370&gt;=EOMONTH(TODAY(),-2)+1,J2370&lt;=EOMONTH(TODAY(),-1)),"Previous MTD",""))</f>
        <v/>
      </c>
      <c r="AQ2370" s="22" t="str">
        <f t="shared" ref="AQ2370:AQ2433" ca="1" si="113">IF(AND(J2370&gt;=DATE(YEAR(TODAY()),MONTH(TODAY()),1),J2370&lt;=TODAY()),TEXT(DATE(YEAR(TODAY()),MONTH(TODAY()),1),"mmm d")&amp;"–"&amp;DAY(TODAY()),IF(AND(J2370&gt;=EOMONTH(TODAY(),-2)+1,J2370&lt;=EOMONTH(TODAY(),-1)),""&amp;TEXT(EOMONTH(TODAY(),-2)+1,"mmm d")&amp;"–"&amp;DAY(TODAY()),""))</f>
        <v/>
      </c>
    </row>
    <row r="2371" spans="1:43" ht="14.4" customHeight="1" x14ac:dyDescent="0.3">
      <c r="A2371" s="2" t="s">
        <v>7251</v>
      </c>
      <c r="B2371" s="2" t="s">
        <v>7252</v>
      </c>
      <c r="C2371" s="2" t="s">
        <v>66</v>
      </c>
      <c r="D2371" s="2" t="s">
        <v>117</v>
      </c>
      <c r="E2371" s="2" t="s">
        <v>102</v>
      </c>
      <c r="F2371" s="2">
        <v>39</v>
      </c>
      <c r="G2371" s="2" t="s">
        <v>69</v>
      </c>
      <c r="H2371" s="2" t="s">
        <v>466</v>
      </c>
      <c r="I2371" s="2" t="s">
        <v>43</v>
      </c>
      <c r="J2371" s="3">
        <v>45336</v>
      </c>
      <c r="K2371" s="3"/>
      <c r="L2371" s="2" t="s">
        <v>41</v>
      </c>
      <c r="M2371" s="2" t="s">
        <v>184</v>
      </c>
      <c r="N2371" s="2" t="s">
        <v>426</v>
      </c>
      <c r="O2371" s="4">
        <v>4125000</v>
      </c>
      <c r="P2371" s="4">
        <v>962500</v>
      </c>
      <c r="Q2371" s="4">
        <v>3162500</v>
      </c>
      <c r="R2371" s="2">
        <v>48</v>
      </c>
      <c r="S2371" s="5">
        <v>5.97</v>
      </c>
      <c r="T2371" s="4">
        <v>81618.850000000006</v>
      </c>
      <c r="U2371" s="2" t="s">
        <v>96</v>
      </c>
      <c r="V2371" s="2" t="s">
        <v>97</v>
      </c>
      <c r="W2371" s="4">
        <v>0</v>
      </c>
      <c r="X2371" s="4">
        <v>0</v>
      </c>
      <c r="Y2371" s="4">
        <v>3917705</v>
      </c>
      <c r="Z2371" s="2">
        <v>0</v>
      </c>
      <c r="AA2371" s="2" t="s">
        <v>97</v>
      </c>
      <c r="AB2371" s="2" t="s">
        <v>15732</v>
      </c>
      <c r="AC2371" s="2" t="s">
        <v>360</v>
      </c>
      <c r="AD2371" s="2" t="s">
        <v>76</v>
      </c>
      <c r="AE2371" s="5">
        <v>76.67</v>
      </c>
      <c r="AF2371" s="2">
        <v>0</v>
      </c>
      <c r="AG2371" s="2" t="s">
        <v>97</v>
      </c>
      <c r="AH2371" s="2"/>
      <c r="AI2371" s="6" t="str">
        <f t="shared" si="111"/>
        <v>35-44</v>
      </c>
      <c r="AJ2371" s="11">
        <f>YEAR(tbl_LoanData[[#This Row],[Application Date]])</f>
        <v>2024</v>
      </c>
      <c r="AK2371" s="11" t="str">
        <f>TEXT(tbl_LoanData[[#This Row],[Application Date]],"MMMM")</f>
        <v>February</v>
      </c>
      <c r="AL2371" s="12">
        <f>DATE(YEAR(tbl_LoanData[[#This Row],[Application Date]]),MONTH(tbl_LoanData[[#This Row],[Application Date]]),1)</f>
        <v>45323</v>
      </c>
      <c r="AM2371" s="14">
        <f ca="1">IF(AND(tbl_LoanData[[#This Row],[Application Date]]&gt;=EOMONTH(TODAY(),-1)+1,tbl_LoanData[[#This Row],[Application Date]]&lt;=TODAY()),tbl_LoanData[[#This Row],[Loan Amount]],0)</f>
        <v>0</v>
      </c>
      <c r="AN2371" s="14">
        <f>tbl_LoanData[[#This Row],[Amount Paid]]-(Q2371-X2371)</f>
        <v>-3162500</v>
      </c>
      <c r="AO2371" s="14">
        <f>IF(tbl_LoanData[[#This Row],[Application Status]]="Approved",1,0)</f>
        <v>0</v>
      </c>
      <c r="AP2371" s="22" t="str">
        <f t="shared" ca="1" si="112"/>
        <v/>
      </c>
      <c r="AQ2371" s="22" t="str">
        <f t="shared" ca="1" si="113"/>
        <v/>
      </c>
    </row>
    <row r="2372" spans="1:43" x14ac:dyDescent="0.3">
      <c r="A2372" s="2" t="s">
        <v>7255</v>
      </c>
      <c r="B2372" s="2" t="s">
        <v>7256</v>
      </c>
      <c r="C2372" s="2" t="s">
        <v>949</v>
      </c>
      <c r="D2372" s="2" t="s">
        <v>91</v>
      </c>
      <c r="E2372" s="2" t="s">
        <v>540</v>
      </c>
      <c r="F2372" s="2">
        <v>35</v>
      </c>
      <c r="G2372" s="2" t="s">
        <v>83</v>
      </c>
      <c r="H2372" s="2" t="s">
        <v>233</v>
      </c>
      <c r="I2372" s="2" t="s">
        <v>46</v>
      </c>
      <c r="J2372" s="3">
        <v>45341</v>
      </c>
      <c r="K2372" s="3">
        <v>45358</v>
      </c>
      <c r="L2372" s="2" t="s">
        <v>39</v>
      </c>
      <c r="M2372" s="2" t="s">
        <v>94</v>
      </c>
      <c r="N2372" s="2" t="s">
        <v>365</v>
      </c>
      <c r="O2372" s="4">
        <v>2426000</v>
      </c>
      <c r="P2372" s="4">
        <v>822200</v>
      </c>
      <c r="Q2372" s="4">
        <v>1603800</v>
      </c>
      <c r="R2372" s="2">
        <v>36</v>
      </c>
      <c r="S2372" s="5">
        <v>5.9</v>
      </c>
      <c r="T2372" s="4">
        <v>52435.35</v>
      </c>
      <c r="U2372" s="2" t="s">
        <v>73</v>
      </c>
      <c r="V2372" s="2" t="s">
        <v>74</v>
      </c>
      <c r="W2372" s="4">
        <v>1363319.1</v>
      </c>
      <c r="X2372" s="4">
        <v>524353.5</v>
      </c>
      <c r="Y2372" s="4">
        <v>1887672.6</v>
      </c>
      <c r="Z2372" s="2">
        <v>84</v>
      </c>
      <c r="AA2372" s="2" t="s">
        <v>59</v>
      </c>
      <c r="AB2372" s="2" t="s">
        <v>15730</v>
      </c>
      <c r="AC2372" s="2" t="s">
        <v>360</v>
      </c>
      <c r="AD2372" s="2" t="s">
        <v>76</v>
      </c>
      <c r="AE2372" s="5">
        <v>66.11</v>
      </c>
      <c r="AF2372" s="2">
        <v>3</v>
      </c>
      <c r="AG2372" s="2" t="s">
        <v>130</v>
      </c>
      <c r="AH2372" s="2">
        <v>17</v>
      </c>
      <c r="AI2372" s="6" t="str">
        <f t="shared" si="111"/>
        <v>35-44</v>
      </c>
      <c r="AJ2372" s="11">
        <f>YEAR(tbl_LoanData[[#This Row],[Application Date]])</f>
        <v>2024</v>
      </c>
      <c r="AK2372" s="11" t="str">
        <f>TEXT(tbl_LoanData[[#This Row],[Application Date]],"MMMM")</f>
        <v>February</v>
      </c>
      <c r="AL2372" s="12">
        <f>DATE(YEAR(tbl_LoanData[[#This Row],[Application Date]]),MONTH(tbl_LoanData[[#This Row],[Application Date]]),1)</f>
        <v>45323</v>
      </c>
      <c r="AM2372" s="14">
        <f ca="1">IF(AND(tbl_LoanData[[#This Row],[Application Date]]&gt;=EOMONTH(TODAY(),-1)+1,tbl_LoanData[[#This Row],[Application Date]]&lt;=TODAY()),tbl_LoanData[[#This Row],[Loan Amount]],0)</f>
        <v>0</v>
      </c>
      <c r="AN2372" s="14">
        <f>tbl_LoanData[[#This Row],[Amount Paid]]-(Q2372-X2372)</f>
        <v>283872.60000000009</v>
      </c>
      <c r="AO2372" s="14">
        <f>IF(tbl_LoanData[[#This Row],[Application Status]]="Approved",1,0)</f>
        <v>1</v>
      </c>
      <c r="AP2372" s="22" t="str">
        <f t="shared" ca="1" si="112"/>
        <v/>
      </c>
      <c r="AQ2372" s="22" t="str">
        <f t="shared" ca="1" si="113"/>
        <v/>
      </c>
    </row>
    <row r="2373" spans="1:43" ht="14.4" customHeight="1" x14ac:dyDescent="0.3">
      <c r="A2373" s="2" t="s">
        <v>7339</v>
      </c>
      <c r="B2373" s="2" t="s">
        <v>7340</v>
      </c>
      <c r="C2373" s="2" t="s">
        <v>220</v>
      </c>
      <c r="D2373" s="2" t="s">
        <v>101</v>
      </c>
      <c r="E2373" s="2" t="s">
        <v>82</v>
      </c>
      <c r="F2373" s="2">
        <v>26</v>
      </c>
      <c r="G2373" s="2" t="s">
        <v>69</v>
      </c>
      <c r="H2373" s="2" t="s">
        <v>172</v>
      </c>
      <c r="I2373" s="2" t="s">
        <v>45</v>
      </c>
      <c r="J2373" s="3">
        <v>45332</v>
      </c>
      <c r="K2373" s="3">
        <v>45350</v>
      </c>
      <c r="L2373" s="2" t="s">
        <v>36</v>
      </c>
      <c r="M2373" s="2" t="s">
        <v>111</v>
      </c>
      <c r="N2373" s="2" t="s">
        <v>350</v>
      </c>
      <c r="O2373" s="4">
        <v>2199000</v>
      </c>
      <c r="P2373" s="4">
        <v>748900</v>
      </c>
      <c r="Q2373" s="4">
        <v>1450100</v>
      </c>
      <c r="R2373" s="2">
        <v>12</v>
      </c>
      <c r="S2373" s="5">
        <v>12.7</v>
      </c>
      <c r="T2373" s="4">
        <v>136188.56</v>
      </c>
      <c r="U2373" s="2" t="s">
        <v>73</v>
      </c>
      <c r="V2373" s="2" t="s">
        <v>33</v>
      </c>
      <c r="W2373" s="4">
        <v>1634262.7</v>
      </c>
      <c r="X2373" s="4">
        <v>0</v>
      </c>
      <c r="Y2373" s="4">
        <v>1634262.7</v>
      </c>
      <c r="Z2373" s="2">
        <v>0</v>
      </c>
      <c r="AA2373" s="2" t="s">
        <v>56</v>
      </c>
      <c r="AB2373" s="2" t="s">
        <v>15731</v>
      </c>
      <c r="AC2373" s="2" t="s">
        <v>121</v>
      </c>
      <c r="AD2373" s="2" t="s">
        <v>76</v>
      </c>
      <c r="AE2373" s="5">
        <v>65.94</v>
      </c>
      <c r="AF2373" s="2">
        <v>0</v>
      </c>
      <c r="AG2373" s="2" t="s">
        <v>77</v>
      </c>
      <c r="AH2373" s="2">
        <v>18</v>
      </c>
      <c r="AI2373" s="6" t="str">
        <f t="shared" si="111"/>
        <v>25-34</v>
      </c>
      <c r="AJ2373" s="11">
        <f>YEAR(tbl_LoanData[[#This Row],[Application Date]])</f>
        <v>2024</v>
      </c>
      <c r="AK2373" s="11" t="str">
        <f>TEXT(tbl_LoanData[[#This Row],[Application Date]],"MMMM")</f>
        <v>February</v>
      </c>
      <c r="AL2373" s="12">
        <f>DATE(YEAR(tbl_LoanData[[#This Row],[Application Date]]),MONTH(tbl_LoanData[[#This Row],[Application Date]]),1)</f>
        <v>45323</v>
      </c>
      <c r="AM2373" s="14">
        <f ca="1">IF(AND(tbl_LoanData[[#This Row],[Application Date]]&gt;=EOMONTH(TODAY(),-1)+1,tbl_LoanData[[#This Row],[Application Date]]&lt;=TODAY()),tbl_LoanData[[#This Row],[Loan Amount]],0)</f>
        <v>0</v>
      </c>
      <c r="AN2373" s="14">
        <f>tbl_LoanData[[#This Row],[Amount Paid]]-(Q2373-X2373)</f>
        <v>184162.69999999995</v>
      </c>
      <c r="AO2373" s="14">
        <f>IF(tbl_LoanData[[#This Row],[Application Status]]="Approved",1,0)</f>
        <v>1</v>
      </c>
      <c r="AP2373" s="22" t="str">
        <f t="shared" ca="1" si="112"/>
        <v/>
      </c>
      <c r="AQ2373" s="22" t="str">
        <f t="shared" ca="1" si="113"/>
        <v/>
      </c>
    </row>
    <row r="2374" spans="1:43" ht="14.4" customHeight="1" x14ac:dyDescent="0.3">
      <c r="A2374" s="2" t="s">
        <v>7495</v>
      </c>
      <c r="B2374" s="2" t="s">
        <v>7496</v>
      </c>
      <c r="C2374" s="2" t="s">
        <v>1573</v>
      </c>
      <c r="D2374" s="2" t="s">
        <v>81</v>
      </c>
      <c r="E2374" s="2" t="s">
        <v>117</v>
      </c>
      <c r="F2374" s="2">
        <v>37</v>
      </c>
      <c r="G2374" s="2" t="s">
        <v>69</v>
      </c>
      <c r="H2374" s="2" t="s">
        <v>119</v>
      </c>
      <c r="I2374" s="2" t="s">
        <v>43</v>
      </c>
      <c r="J2374" s="3">
        <v>45342</v>
      </c>
      <c r="K2374" s="3">
        <v>45362</v>
      </c>
      <c r="L2374" s="2" t="s">
        <v>39</v>
      </c>
      <c r="M2374" s="2" t="s">
        <v>167</v>
      </c>
      <c r="N2374" s="2" t="s">
        <v>491</v>
      </c>
      <c r="O2374" s="4">
        <v>1494000</v>
      </c>
      <c r="P2374" s="4">
        <v>341100</v>
      </c>
      <c r="Q2374" s="4">
        <v>1152900</v>
      </c>
      <c r="R2374" s="2">
        <v>24</v>
      </c>
      <c r="S2374" s="5">
        <v>11.62</v>
      </c>
      <c r="T2374" s="4">
        <v>59201.42</v>
      </c>
      <c r="U2374" s="2" t="s">
        <v>73</v>
      </c>
      <c r="V2374" s="2" t="s">
        <v>34</v>
      </c>
      <c r="W2374" s="4">
        <v>1243229.82</v>
      </c>
      <c r="X2374" s="4">
        <v>177604.14</v>
      </c>
      <c r="Y2374" s="4">
        <v>1420833.96</v>
      </c>
      <c r="Z2374" s="2">
        <v>96</v>
      </c>
      <c r="AA2374" s="2" t="s">
        <v>60</v>
      </c>
      <c r="AB2374" s="2" t="s">
        <v>15732</v>
      </c>
      <c r="AC2374" s="2" t="s">
        <v>360</v>
      </c>
      <c r="AD2374" s="2" t="s">
        <v>76</v>
      </c>
      <c r="AE2374" s="5">
        <v>77.17</v>
      </c>
      <c r="AF2374" s="2">
        <v>3</v>
      </c>
      <c r="AG2374" s="2" t="s">
        <v>130</v>
      </c>
      <c r="AH2374" s="2">
        <v>20</v>
      </c>
      <c r="AI2374" s="6" t="str">
        <f t="shared" si="111"/>
        <v>35-44</v>
      </c>
      <c r="AJ2374" s="11">
        <f>YEAR(tbl_LoanData[[#This Row],[Application Date]])</f>
        <v>2024</v>
      </c>
      <c r="AK2374" s="11" t="str">
        <f>TEXT(tbl_LoanData[[#This Row],[Application Date]],"MMMM")</f>
        <v>February</v>
      </c>
      <c r="AL2374" s="12">
        <f>DATE(YEAR(tbl_LoanData[[#This Row],[Application Date]]),MONTH(tbl_LoanData[[#This Row],[Application Date]]),1)</f>
        <v>45323</v>
      </c>
      <c r="AM2374" s="14">
        <f ca="1">IF(AND(tbl_LoanData[[#This Row],[Application Date]]&gt;=EOMONTH(TODAY(),-1)+1,tbl_LoanData[[#This Row],[Application Date]]&lt;=TODAY()),tbl_LoanData[[#This Row],[Loan Amount]],0)</f>
        <v>0</v>
      </c>
      <c r="AN2374" s="14">
        <f>tbl_LoanData[[#This Row],[Amount Paid]]-(Q2374-X2374)</f>
        <v>267933.96000000008</v>
      </c>
      <c r="AO2374" s="14">
        <f>IF(tbl_LoanData[[#This Row],[Application Status]]="Approved",1,0)</f>
        <v>1</v>
      </c>
      <c r="AP2374" s="22" t="str">
        <f t="shared" ca="1" si="112"/>
        <v/>
      </c>
      <c r="AQ2374" s="22" t="str">
        <f t="shared" ca="1" si="113"/>
        <v/>
      </c>
    </row>
    <row r="2375" spans="1:43" ht="14.4" customHeight="1" x14ac:dyDescent="0.3">
      <c r="A2375" s="2" t="s">
        <v>7611</v>
      </c>
      <c r="B2375" s="2" t="s">
        <v>7612</v>
      </c>
      <c r="C2375" s="2" t="s">
        <v>804</v>
      </c>
      <c r="D2375" s="2" t="s">
        <v>142</v>
      </c>
      <c r="E2375" s="2" t="s">
        <v>118</v>
      </c>
      <c r="F2375" s="2">
        <v>43</v>
      </c>
      <c r="G2375" s="2" t="s">
        <v>83</v>
      </c>
      <c r="H2375" s="2" t="s">
        <v>110</v>
      </c>
      <c r="I2375" s="2" t="s">
        <v>46</v>
      </c>
      <c r="J2375" s="3">
        <v>45345</v>
      </c>
      <c r="K2375" s="3">
        <v>45361</v>
      </c>
      <c r="L2375" s="2" t="s">
        <v>41</v>
      </c>
      <c r="M2375" s="2" t="s">
        <v>144</v>
      </c>
      <c r="N2375" s="2" t="s">
        <v>857</v>
      </c>
      <c r="O2375" s="4">
        <v>3973000</v>
      </c>
      <c r="P2375" s="4">
        <v>1482200</v>
      </c>
      <c r="Q2375" s="4">
        <v>2490800</v>
      </c>
      <c r="R2375" s="2">
        <v>18</v>
      </c>
      <c r="S2375" s="5">
        <v>10.02</v>
      </c>
      <c r="T2375" s="4">
        <v>159175.96</v>
      </c>
      <c r="U2375" s="2" t="s">
        <v>73</v>
      </c>
      <c r="V2375" s="2" t="s">
        <v>33</v>
      </c>
      <c r="W2375" s="4">
        <v>2865167.24</v>
      </c>
      <c r="X2375" s="4">
        <v>0</v>
      </c>
      <c r="Y2375" s="4">
        <v>2865167.24</v>
      </c>
      <c r="Z2375" s="2">
        <v>0</v>
      </c>
      <c r="AA2375" s="2" t="s">
        <v>56</v>
      </c>
      <c r="AB2375" s="2" t="s">
        <v>15732</v>
      </c>
      <c r="AC2375" s="2" t="s">
        <v>87</v>
      </c>
      <c r="AD2375" s="2" t="s">
        <v>76</v>
      </c>
      <c r="AE2375" s="5">
        <v>62.69</v>
      </c>
      <c r="AF2375" s="2">
        <v>0</v>
      </c>
      <c r="AG2375" s="2" t="s">
        <v>77</v>
      </c>
      <c r="AH2375" s="2">
        <v>16</v>
      </c>
      <c r="AI2375" s="6" t="str">
        <f t="shared" si="111"/>
        <v>35-44</v>
      </c>
      <c r="AJ2375" s="11">
        <f>YEAR(tbl_LoanData[[#This Row],[Application Date]])</f>
        <v>2024</v>
      </c>
      <c r="AK2375" s="11" t="str">
        <f>TEXT(tbl_LoanData[[#This Row],[Application Date]],"MMMM")</f>
        <v>February</v>
      </c>
      <c r="AL2375" s="12">
        <f>DATE(YEAR(tbl_LoanData[[#This Row],[Application Date]]),MONTH(tbl_LoanData[[#This Row],[Application Date]]),1)</f>
        <v>45323</v>
      </c>
      <c r="AM2375" s="14">
        <f ca="1">IF(AND(tbl_LoanData[[#This Row],[Application Date]]&gt;=EOMONTH(TODAY(),-1)+1,tbl_LoanData[[#This Row],[Application Date]]&lt;=TODAY()),tbl_LoanData[[#This Row],[Loan Amount]],0)</f>
        <v>0</v>
      </c>
      <c r="AN2375" s="14">
        <f>tbl_LoanData[[#This Row],[Amount Paid]]-(Q2375-X2375)</f>
        <v>374367.24000000022</v>
      </c>
      <c r="AO2375" s="14">
        <f>IF(tbl_LoanData[[#This Row],[Application Status]]="Approved",1,0)</f>
        <v>1</v>
      </c>
      <c r="AP2375" s="22" t="str">
        <f t="shared" ca="1" si="112"/>
        <v/>
      </c>
      <c r="AQ2375" s="22" t="str">
        <f t="shared" ca="1" si="113"/>
        <v/>
      </c>
    </row>
    <row r="2376" spans="1:43" ht="14.4" customHeight="1" x14ac:dyDescent="0.3">
      <c r="A2376" s="2" t="s">
        <v>7615</v>
      </c>
      <c r="B2376" s="2" t="s">
        <v>7616</v>
      </c>
      <c r="C2376" s="2" t="s">
        <v>471</v>
      </c>
      <c r="D2376" s="2" t="s">
        <v>254</v>
      </c>
      <c r="E2376" s="2" t="s">
        <v>385</v>
      </c>
      <c r="F2376" s="2">
        <v>24</v>
      </c>
      <c r="G2376" s="2" t="s">
        <v>83</v>
      </c>
      <c r="H2376" s="2" t="s">
        <v>543</v>
      </c>
      <c r="I2376" s="2" t="s">
        <v>45</v>
      </c>
      <c r="J2376" s="3">
        <v>45344</v>
      </c>
      <c r="K2376" s="3"/>
      <c r="L2376" s="2" t="s">
        <v>38</v>
      </c>
      <c r="M2376" s="2" t="s">
        <v>144</v>
      </c>
      <c r="N2376" s="2" t="s">
        <v>382</v>
      </c>
      <c r="O2376" s="4">
        <v>1499000</v>
      </c>
      <c r="P2376" s="4">
        <v>514200</v>
      </c>
      <c r="Q2376" s="4">
        <v>984800</v>
      </c>
      <c r="R2376" s="2">
        <v>36</v>
      </c>
      <c r="S2376" s="5">
        <v>10.77</v>
      </c>
      <c r="T2376" s="4">
        <v>36194.14</v>
      </c>
      <c r="U2376" s="2" t="s">
        <v>96</v>
      </c>
      <c r="V2376" s="2" t="s">
        <v>97</v>
      </c>
      <c r="W2376" s="4">
        <v>0</v>
      </c>
      <c r="X2376" s="4">
        <v>0</v>
      </c>
      <c r="Y2376" s="4">
        <v>1302988.8799999999</v>
      </c>
      <c r="Z2376" s="2">
        <v>0</v>
      </c>
      <c r="AA2376" s="2" t="s">
        <v>97</v>
      </c>
      <c r="AB2376" s="2" t="s">
        <v>15730</v>
      </c>
      <c r="AC2376" s="2" t="s">
        <v>213</v>
      </c>
      <c r="AD2376" s="2" t="s">
        <v>76</v>
      </c>
      <c r="AE2376" s="5">
        <v>65.7</v>
      </c>
      <c r="AF2376" s="2">
        <v>0</v>
      </c>
      <c r="AG2376" s="2" t="s">
        <v>97</v>
      </c>
      <c r="AH2376" s="2"/>
      <c r="AI2376" s="6" t="str">
        <f t="shared" si="111"/>
        <v>18-24</v>
      </c>
      <c r="AJ2376" s="11">
        <f>YEAR(tbl_LoanData[[#This Row],[Application Date]])</f>
        <v>2024</v>
      </c>
      <c r="AK2376" s="11" t="str">
        <f>TEXT(tbl_LoanData[[#This Row],[Application Date]],"MMMM")</f>
        <v>February</v>
      </c>
      <c r="AL2376" s="12">
        <f>DATE(YEAR(tbl_LoanData[[#This Row],[Application Date]]),MONTH(tbl_LoanData[[#This Row],[Application Date]]),1)</f>
        <v>45323</v>
      </c>
      <c r="AM2376" s="14">
        <f ca="1">IF(AND(tbl_LoanData[[#This Row],[Application Date]]&gt;=EOMONTH(TODAY(),-1)+1,tbl_LoanData[[#This Row],[Application Date]]&lt;=TODAY()),tbl_LoanData[[#This Row],[Loan Amount]],0)</f>
        <v>0</v>
      </c>
      <c r="AN2376" s="14">
        <f>tbl_LoanData[[#This Row],[Amount Paid]]-(Q2376-X2376)</f>
        <v>-984800</v>
      </c>
      <c r="AO2376" s="14">
        <f>IF(tbl_LoanData[[#This Row],[Application Status]]="Approved",1,0)</f>
        <v>0</v>
      </c>
      <c r="AP2376" s="22" t="str">
        <f t="shared" ca="1" si="112"/>
        <v/>
      </c>
      <c r="AQ2376" s="22" t="str">
        <f t="shared" ca="1" si="113"/>
        <v/>
      </c>
    </row>
    <row r="2377" spans="1:43" ht="14.4" customHeight="1" x14ac:dyDescent="0.3">
      <c r="A2377" s="2" t="s">
        <v>7849</v>
      </c>
      <c r="B2377" s="2" t="s">
        <v>7850</v>
      </c>
      <c r="C2377" s="2" t="s">
        <v>521</v>
      </c>
      <c r="D2377" s="2" t="s">
        <v>232</v>
      </c>
      <c r="E2377" s="2" t="s">
        <v>402</v>
      </c>
      <c r="F2377" s="2">
        <v>44</v>
      </c>
      <c r="G2377" s="2" t="s">
        <v>69</v>
      </c>
      <c r="H2377" s="2" t="s">
        <v>237</v>
      </c>
      <c r="I2377" s="2" t="s">
        <v>48</v>
      </c>
      <c r="J2377" s="3">
        <v>45324</v>
      </c>
      <c r="K2377" s="3">
        <v>45340</v>
      </c>
      <c r="L2377" s="2" t="s">
        <v>38</v>
      </c>
      <c r="M2377" s="2" t="s">
        <v>127</v>
      </c>
      <c r="N2377" s="2" t="s">
        <v>128</v>
      </c>
      <c r="O2377" s="4">
        <v>1798000</v>
      </c>
      <c r="P2377" s="4">
        <v>507600</v>
      </c>
      <c r="Q2377" s="4">
        <v>1290400</v>
      </c>
      <c r="R2377" s="2">
        <v>48</v>
      </c>
      <c r="S2377" s="5">
        <v>5.86</v>
      </c>
      <c r="T2377" s="4">
        <v>33184.79</v>
      </c>
      <c r="U2377" s="2" t="s">
        <v>73</v>
      </c>
      <c r="V2377" s="2" t="s">
        <v>74</v>
      </c>
      <c r="W2377" s="4">
        <v>995543.7</v>
      </c>
      <c r="X2377" s="4">
        <v>597326.06000000006</v>
      </c>
      <c r="Y2377" s="4">
        <v>1592869.76</v>
      </c>
      <c r="Z2377" s="2">
        <v>0</v>
      </c>
      <c r="AA2377" s="2" t="s">
        <v>56</v>
      </c>
      <c r="AB2377" s="2" t="s">
        <v>15730</v>
      </c>
      <c r="AC2377" s="2" t="s">
        <v>138</v>
      </c>
      <c r="AD2377" s="2" t="s">
        <v>76</v>
      </c>
      <c r="AE2377" s="5">
        <v>71.77</v>
      </c>
      <c r="AF2377" s="2">
        <v>0</v>
      </c>
      <c r="AG2377" s="2" t="s">
        <v>77</v>
      </c>
      <c r="AH2377" s="2">
        <v>16</v>
      </c>
      <c r="AI2377" s="6" t="str">
        <f t="shared" si="111"/>
        <v>35-44</v>
      </c>
      <c r="AJ2377" s="11">
        <f>YEAR(tbl_LoanData[[#This Row],[Application Date]])</f>
        <v>2024</v>
      </c>
      <c r="AK2377" s="11" t="str">
        <f>TEXT(tbl_LoanData[[#This Row],[Application Date]],"MMMM")</f>
        <v>February</v>
      </c>
      <c r="AL2377" s="12">
        <f>DATE(YEAR(tbl_LoanData[[#This Row],[Application Date]]),MONTH(tbl_LoanData[[#This Row],[Application Date]]),1)</f>
        <v>45323</v>
      </c>
      <c r="AM2377" s="14">
        <f ca="1">IF(AND(tbl_LoanData[[#This Row],[Application Date]]&gt;=EOMONTH(TODAY(),-1)+1,tbl_LoanData[[#This Row],[Application Date]]&lt;=TODAY()),tbl_LoanData[[#This Row],[Loan Amount]],0)</f>
        <v>0</v>
      </c>
      <c r="AN2377" s="14">
        <f>tbl_LoanData[[#This Row],[Amount Paid]]-(Q2377-X2377)</f>
        <v>302469.76000000001</v>
      </c>
      <c r="AO2377" s="14">
        <f>IF(tbl_LoanData[[#This Row],[Application Status]]="Approved",1,0)</f>
        <v>1</v>
      </c>
      <c r="AP2377" s="22" t="str">
        <f t="shared" ca="1" si="112"/>
        <v/>
      </c>
      <c r="AQ2377" s="22" t="str">
        <f t="shared" ca="1" si="113"/>
        <v/>
      </c>
    </row>
    <row r="2378" spans="1:43" ht="14.4" customHeight="1" x14ac:dyDescent="0.3">
      <c r="A2378" s="2" t="s">
        <v>7907</v>
      </c>
      <c r="B2378" s="2" t="s">
        <v>7908</v>
      </c>
      <c r="C2378" s="2" t="s">
        <v>188</v>
      </c>
      <c r="D2378" s="2" t="s">
        <v>161</v>
      </c>
      <c r="E2378" s="2" t="s">
        <v>204</v>
      </c>
      <c r="F2378" s="2">
        <v>56</v>
      </c>
      <c r="G2378" s="2" t="s">
        <v>69</v>
      </c>
      <c r="H2378" s="2" t="s">
        <v>278</v>
      </c>
      <c r="I2378" s="2" t="s">
        <v>45</v>
      </c>
      <c r="J2378" s="3">
        <v>45330</v>
      </c>
      <c r="K2378" s="3">
        <v>45351</v>
      </c>
      <c r="L2378" s="2" t="s">
        <v>38</v>
      </c>
      <c r="M2378" s="2" t="s">
        <v>144</v>
      </c>
      <c r="N2378" s="2" t="s">
        <v>382</v>
      </c>
      <c r="O2378" s="4">
        <v>1905000</v>
      </c>
      <c r="P2378" s="4">
        <v>403900</v>
      </c>
      <c r="Q2378" s="4">
        <v>1501100</v>
      </c>
      <c r="R2378" s="2">
        <v>36</v>
      </c>
      <c r="S2378" s="5">
        <v>7.98</v>
      </c>
      <c r="T2378" s="4">
        <v>51679.54</v>
      </c>
      <c r="U2378" s="2" t="s">
        <v>73</v>
      </c>
      <c r="V2378" s="2" t="s">
        <v>74</v>
      </c>
      <c r="W2378" s="4">
        <v>1550386.2</v>
      </c>
      <c r="X2378" s="4">
        <v>310077.14</v>
      </c>
      <c r="Y2378" s="4">
        <v>1860463.34</v>
      </c>
      <c r="Z2378" s="2">
        <v>0</v>
      </c>
      <c r="AA2378" s="2" t="s">
        <v>56</v>
      </c>
      <c r="AB2378" s="2" t="s">
        <v>15728</v>
      </c>
      <c r="AC2378" s="2" t="s">
        <v>213</v>
      </c>
      <c r="AD2378" s="2" t="s">
        <v>76</v>
      </c>
      <c r="AE2378" s="5">
        <v>78.8</v>
      </c>
      <c r="AF2378" s="2">
        <v>0</v>
      </c>
      <c r="AG2378" s="2" t="s">
        <v>77</v>
      </c>
      <c r="AH2378" s="2">
        <v>21</v>
      </c>
      <c r="AI2378" s="6" t="str">
        <f t="shared" si="111"/>
        <v>55-64</v>
      </c>
      <c r="AJ2378" s="11">
        <f>YEAR(tbl_LoanData[[#This Row],[Application Date]])</f>
        <v>2024</v>
      </c>
      <c r="AK2378" s="11" t="str">
        <f>TEXT(tbl_LoanData[[#This Row],[Application Date]],"MMMM")</f>
        <v>February</v>
      </c>
      <c r="AL2378" s="12">
        <f>DATE(YEAR(tbl_LoanData[[#This Row],[Application Date]]),MONTH(tbl_LoanData[[#This Row],[Application Date]]),1)</f>
        <v>45323</v>
      </c>
      <c r="AM2378" s="14">
        <f ca="1">IF(AND(tbl_LoanData[[#This Row],[Application Date]]&gt;=EOMONTH(TODAY(),-1)+1,tbl_LoanData[[#This Row],[Application Date]]&lt;=TODAY()),tbl_LoanData[[#This Row],[Loan Amount]],0)</f>
        <v>0</v>
      </c>
      <c r="AN2378" s="14">
        <f>tbl_LoanData[[#This Row],[Amount Paid]]-(Q2378-X2378)</f>
        <v>359363.34000000008</v>
      </c>
      <c r="AO2378" s="14">
        <f>IF(tbl_LoanData[[#This Row],[Application Status]]="Approved",1,0)</f>
        <v>1</v>
      </c>
      <c r="AP2378" s="22" t="str">
        <f t="shared" ca="1" si="112"/>
        <v/>
      </c>
      <c r="AQ2378" s="22" t="str">
        <f t="shared" ca="1" si="113"/>
        <v/>
      </c>
    </row>
    <row r="2379" spans="1:43" ht="14.4" customHeight="1" x14ac:dyDescent="0.3">
      <c r="A2379" s="2" t="s">
        <v>7943</v>
      </c>
      <c r="B2379" s="2" t="s">
        <v>7944</v>
      </c>
      <c r="C2379" s="2" t="s">
        <v>310</v>
      </c>
      <c r="D2379" s="2" t="s">
        <v>142</v>
      </c>
      <c r="E2379" s="2" t="s">
        <v>92</v>
      </c>
      <c r="F2379" s="2">
        <v>49</v>
      </c>
      <c r="G2379" s="2" t="s">
        <v>69</v>
      </c>
      <c r="H2379" s="2" t="s">
        <v>237</v>
      </c>
      <c r="I2379" s="2" t="s">
        <v>48</v>
      </c>
      <c r="J2379" s="3">
        <v>45324</v>
      </c>
      <c r="K2379" s="3">
        <v>45345</v>
      </c>
      <c r="L2379" s="2" t="s">
        <v>36</v>
      </c>
      <c r="M2379" s="2" t="s">
        <v>71</v>
      </c>
      <c r="N2379" s="2" t="s">
        <v>162</v>
      </c>
      <c r="O2379" s="4">
        <v>1477000</v>
      </c>
      <c r="P2379" s="4">
        <v>199000</v>
      </c>
      <c r="Q2379" s="4">
        <v>1278000</v>
      </c>
      <c r="R2379" s="2">
        <v>24</v>
      </c>
      <c r="S2379" s="5">
        <v>13.8</v>
      </c>
      <c r="T2379" s="4">
        <v>67947</v>
      </c>
      <c r="U2379" s="2" t="s">
        <v>73</v>
      </c>
      <c r="V2379" s="2" t="s">
        <v>33</v>
      </c>
      <c r="W2379" s="4">
        <v>1630728</v>
      </c>
      <c r="X2379" s="4">
        <v>0</v>
      </c>
      <c r="Y2379" s="4">
        <v>1630728</v>
      </c>
      <c r="Z2379" s="2">
        <v>0</v>
      </c>
      <c r="AA2379" s="2" t="s">
        <v>56</v>
      </c>
      <c r="AB2379" s="2" t="s">
        <v>15727</v>
      </c>
      <c r="AC2379" s="2" t="s">
        <v>75</v>
      </c>
      <c r="AD2379" s="2" t="s">
        <v>76</v>
      </c>
      <c r="AE2379" s="5">
        <v>86.53</v>
      </c>
      <c r="AF2379" s="2">
        <v>0</v>
      </c>
      <c r="AG2379" s="2" t="s">
        <v>77</v>
      </c>
      <c r="AH2379" s="2">
        <v>21</v>
      </c>
      <c r="AI2379" s="6" t="str">
        <f t="shared" si="111"/>
        <v>45-54</v>
      </c>
      <c r="AJ2379" s="11">
        <f>YEAR(tbl_LoanData[[#This Row],[Application Date]])</f>
        <v>2024</v>
      </c>
      <c r="AK2379" s="11" t="str">
        <f>TEXT(tbl_LoanData[[#This Row],[Application Date]],"MMMM")</f>
        <v>February</v>
      </c>
      <c r="AL2379" s="12">
        <f>DATE(YEAR(tbl_LoanData[[#This Row],[Application Date]]),MONTH(tbl_LoanData[[#This Row],[Application Date]]),1)</f>
        <v>45323</v>
      </c>
      <c r="AM2379" s="14">
        <f ca="1">IF(AND(tbl_LoanData[[#This Row],[Application Date]]&gt;=EOMONTH(TODAY(),-1)+1,tbl_LoanData[[#This Row],[Application Date]]&lt;=TODAY()),tbl_LoanData[[#This Row],[Loan Amount]],0)</f>
        <v>0</v>
      </c>
      <c r="AN2379" s="14">
        <f>tbl_LoanData[[#This Row],[Amount Paid]]-(Q2379-X2379)</f>
        <v>352728</v>
      </c>
      <c r="AO2379" s="14">
        <f>IF(tbl_LoanData[[#This Row],[Application Status]]="Approved",1,0)</f>
        <v>1</v>
      </c>
      <c r="AP2379" s="22" t="str">
        <f t="shared" ca="1" si="112"/>
        <v/>
      </c>
      <c r="AQ2379" s="22" t="str">
        <f t="shared" ca="1" si="113"/>
        <v/>
      </c>
    </row>
    <row r="2380" spans="1:43" ht="14.4" customHeight="1" x14ac:dyDescent="0.3">
      <c r="A2380" s="2" t="s">
        <v>8043</v>
      </c>
      <c r="B2380" s="2" t="s">
        <v>8044</v>
      </c>
      <c r="C2380" s="2" t="s">
        <v>240</v>
      </c>
      <c r="D2380" s="2" t="s">
        <v>117</v>
      </c>
      <c r="E2380" s="2" t="s">
        <v>182</v>
      </c>
      <c r="F2380" s="2">
        <v>47</v>
      </c>
      <c r="G2380" s="2" t="s">
        <v>83</v>
      </c>
      <c r="H2380" s="2" t="s">
        <v>250</v>
      </c>
      <c r="I2380" s="2" t="s">
        <v>52</v>
      </c>
      <c r="J2380" s="3">
        <v>45338</v>
      </c>
      <c r="K2380" s="3">
        <v>45344</v>
      </c>
      <c r="L2380" s="2" t="s">
        <v>37</v>
      </c>
      <c r="M2380" s="2" t="s">
        <v>94</v>
      </c>
      <c r="N2380" s="2" t="s">
        <v>488</v>
      </c>
      <c r="O2380" s="4">
        <v>131000</v>
      </c>
      <c r="P2380" s="4">
        <v>49700</v>
      </c>
      <c r="Q2380" s="4">
        <v>81300</v>
      </c>
      <c r="R2380" s="2">
        <v>48</v>
      </c>
      <c r="S2380" s="5">
        <v>9.3000000000000007</v>
      </c>
      <c r="T2380" s="4">
        <v>2323.83</v>
      </c>
      <c r="U2380" s="2" t="s">
        <v>73</v>
      </c>
      <c r="V2380" s="2" t="s">
        <v>74</v>
      </c>
      <c r="W2380" s="4">
        <v>69714.899999999994</v>
      </c>
      <c r="X2380" s="4">
        <v>41828.699999999997</v>
      </c>
      <c r="Y2380" s="4">
        <v>111543.6</v>
      </c>
      <c r="Z2380" s="2">
        <v>0</v>
      </c>
      <c r="AA2380" s="2" t="s">
        <v>56</v>
      </c>
      <c r="AB2380" s="2" t="s">
        <v>15734</v>
      </c>
      <c r="AC2380" s="2" t="s">
        <v>75</v>
      </c>
      <c r="AD2380" s="2" t="s">
        <v>76</v>
      </c>
      <c r="AE2380" s="5">
        <v>62.06</v>
      </c>
      <c r="AF2380" s="2">
        <v>0</v>
      </c>
      <c r="AG2380" s="2" t="s">
        <v>77</v>
      </c>
      <c r="AH2380" s="2">
        <v>6</v>
      </c>
      <c r="AI2380" s="6" t="str">
        <f t="shared" si="111"/>
        <v>45-54</v>
      </c>
      <c r="AJ2380" s="11">
        <f>YEAR(tbl_LoanData[[#This Row],[Application Date]])</f>
        <v>2024</v>
      </c>
      <c r="AK2380" s="11" t="str">
        <f>TEXT(tbl_LoanData[[#This Row],[Application Date]],"MMMM")</f>
        <v>February</v>
      </c>
      <c r="AL2380" s="12">
        <f>DATE(YEAR(tbl_LoanData[[#This Row],[Application Date]]),MONTH(tbl_LoanData[[#This Row],[Application Date]]),1)</f>
        <v>45323</v>
      </c>
      <c r="AM2380" s="14">
        <f ca="1">IF(AND(tbl_LoanData[[#This Row],[Application Date]]&gt;=EOMONTH(TODAY(),-1)+1,tbl_LoanData[[#This Row],[Application Date]]&lt;=TODAY()),tbl_LoanData[[#This Row],[Loan Amount]],0)</f>
        <v>0</v>
      </c>
      <c r="AN2380" s="14">
        <f>tbl_LoanData[[#This Row],[Amount Paid]]-(Q2380-X2380)</f>
        <v>30243.599999999991</v>
      </c>
      <c r="AO2380" s="14">
        <f>IF(tbl_LoanData[[#This Row],[Application Status]]="Approved",1,0)</f>
        <v>1</v>
      </c>
      <c r="AP2380" s="22" t="str">
        <f t="shared" ca="1" si="112"/>
        <v/>
      </c>
      <c r="AQ2380" s="22" t="str">
        <f t="shared" ca="1" si="113"/>
        <v/>
      </c>
    </row>
    <row r="2381" spans="1:43" ht="14.4" customHeight="1" x14ac:dyDescent="0.3">
      <c r="A2381" s="2" t="s">
        <v>8047</v>
      </c>
      <c r="B2381" s="2" t="s">
        <v>8048</v>
      </c>
      <c r="C2381" s="2" t="s">
        <v>413</v>
      </c>
      <c r="D2381" s="2" t="s">
        <v>311</v>
      </c>
      <c r="E2381" s="2" t="s">
        <v>161</v>
      </c>
      <c r="F2381" s="2">
        <v>34</v>
      </c>
      <c r="G2381" s="2" t="s">
        <v>83</v>
      </c>
      <c r="H2381" s="2" t="s">
        <v>70</v>
      </c>
      <c r="I2381" s="2" t="s">
        <v>50</v>
      </c>
      <c r="J2381" s="3">
        <v>45323</v>
      </c>
      <c r="K2381" s="3">
        <v>45343</v>
      </c>
      <c r="L2381" s="2" t="s">
        <v>41</v>
      </c>
      <c r="M2381" s="2" t="s">
        <v>144</v>
      </c>
      <c r="N2381" s="2" t="s">
        <v>145</v>
      </c>
      <c r="O2381" s="4">
        <v>2935000</v>
      </c>
      <c r="P2381" s="4">
        <v>350800</v>
      </c>
      <c r="Q2381" s="4">
        <v>2584200</v>
      </c>
      <c r="R2381" s="2">
        <v>36</v>
      </c>
      <c r="S2381" s="5">
        <v>12.13</v>
      </c>
      <c r="T2381" s="4">
        <v>97905.29</v>
      </c>
      <c r="U2381" s="2" t="s">
        <v>73</v>
      </c>
      <c r="V2381" s="2" t="s">
        <v>74</v>
      </c>
      <c r="W2381" s="4">
        <v>2937158.7</v>
      </c>
      <c r="X2381" s="4">
        <v>587431.68000000005</v>
      </c>
      <c r="Y2381" s="4">
        <v>3524590.38</v>
      </c>
      <c r="Z2381" s="2">
        <v>0</v>
      </c>
      <c r="AA2381" s="2" t="s">
        <v>56</v>
      </c>
      <c r="AB2381" s="2" t="s">
        <v>15734</v>
      </c>
      <c r="AC2381" s="2" t="s">
        <v>213</v>
      </c>
      <c r="AD2381" s="2" t="s">
        <v>76</v>
      </c>
      <c r="AE2381" s="5">
        <v>88.05</v>
      </c>
      <c r="AF2381" s="2">
        <v>0</v>
      </c>
      <c r="AG2381" s="2" t="s">
        <v>77</v>
      </c>
      <c r="AH2381" s="2">
        <v>20</v>
      </c>
      <c r="AI2381" s="6" t="str">
        <f t="shared" si="111"/>
        <v>25-34</v>
      </c>
      <c r="AJ2381" s="11">
        <f>YEAR(tbl_LoanData[[#This Row],[Application Date]])</f>
        <v>2024</v>
      </c>
      <c r="AK2381" s="11" t="str">
        <f>TEXT(tbl_LoanData[[#This Row],[Application Date]],"MMMM")</f>
        <v>February</v>
      </c>
      <c r="AL2381" s="12">
        <f>DATE(YEAR(tbl_LoanData[[#This Row],[Application Date]]),MONTH(tbl_LoanData[[#This Row],[Application Date]]),1)</f>
        <v>45323</v>
      </c>
      <c r="AM2381" s="14">
        <f ca="1">IF(AND(tbl_LoanData[[#This Row],[Application Date]]&gt;=EOMONTH(TODAY(),-1)+1,tbl_LoanData[[#This Row],[Application Date]]&lt;=TODAY()),tbl_LoanData[[#This Row],[Loan Amount]],0)</f>
        <v>0</v>
      </c>
      <c r="AN2381" s="14">
        <f>tbl_LoanData[[#This Row],[Amount Paid]]-(Q2381-X2381)</f>
        <v>940390.38000000035</v>
      </c>
      <c r="AO2381" s="14">
        <f>IF(tbl_LoanData[[#This Row],[Application Status]]="Approved",1,0)</f>
        <v>1</v>
      </c>
      <c r="AP2381" s="22" t="str">
        <f t="shared" ca="1" si="112"/>
        <v/>
      </c>
      <c r="AQ2381" s="22" t="str">
        <f t="shared" ca="1" si="113"/>
        <v/>
      </c>
    </row>
    <row r="2382" spans="1:43" ht="14.4" customHeight="1" x14ac:dyDescent="0.3">
      <c r="A2382" s="2" t="s">
        <v>8079</v>
      </c>
      <c r="B2382" s="2" t="s">
        <v>8080</v>
      </c>
      <c r="C2382" s="2" t="s">
        <v>804</v>
      </c>
      <c r="D2382" s="2" t="s">
        <v>91</v>
      </c>
      <c r="E2382" s="2" t="s">
        <v>117</v>
      </c>
      <c r="F2382" s="2">
        <v>35</v>
      </c>
      <c r="G2382" s="2" t="s">
        <v>83</v>
      </c>
      <c r="H2382" s="2" t="s">
        <v>119</v>
      </c>
      <c r="I2382" s="2" t="s">
        <v>43</v>
      </c>
      <c r="J2382" s="3">
        <v>45349</v>
      </c>
      <c r="K2382" s="3">
        <v>45369</v>
      </c>
      <c r="L2382" s="2" t="s">
        <v>40</v>
      </c>
      <c r="M2382" s="2" t="s">
        <v>85</v>
      </c>
      <c r="N2382" s="2" t="s">
        <v>86</v>
      </c>
      <c r="O2382" s="4">
        <v>1240000</v>
      </c>
      <c r="P2382" s="4">
        <v>149200</v>
      </c>
      <c r="Q2382" s="4">
        <v>1090800</v>
      </c>
      <c r="R2382" s="2">
        <v>24</v>
      </c>
      <c r="S2382" s="5">
        <v>9.1</v>
      </c>
      <c r="T2382" s="4">
        <v>53721.9</v>
      </c>
      <c r="U2382" s="2" t="s">
        <v>73</v>
      </c>
      <c r="V2382" s="2" t="s">
        <v>33</v>
      </c>
      <c r="W2382" s="4">
        <v>1289325.6000000001</v>
      </c>
      <c r="X2382" s="4">
        <v>0</v>
      </c>
      <c r="Y2382" s="4">
        <v>1289325.6000000001</v>
      </c>
      <c r="Z2382" s="2">
        <v>0</v>
      </c>
      <c r="AA2382" s="2" t="s">
        <v>56</v>
      </c>
      <c r="AB2382" s="2" t="s">
        <v>15729</v>
      </c>
      <c r="AC2382" s="2" t="s">
        <v>75</v>
      </c>
      <c r="AD2382" s="2" t="s">
        <v>76</v>
      </c>
      <c r="AE2382" s="5">
        <v>87.97</v>
      </c>
      <c r="AF2382" s="2">
        <v>0</v>
      </c>
      <c r="AG2382" s="2" t="s">
        <v>77</v>
      </c>
      <c r="AH2382" s="2">
        <v>20</v>
      </c>
      <c r="AI2382" s="6" t="str">
        <f t="shared" si="111"/>
        <v>35-44</v>
      </c>
      <c r="AJ2382" s="11">
        <f>YEAR(tbl_LoanData[[#This Row],[Application Date]])</f>
        <v>2024</v>
      </c>
      <c r="AK2382" s="11" t="str">
        <f>TEXT(tbl_LoanData[[#This Row],[Application Date]],"MMMM")</f>
        <v>February</v>
      </c>
      <c r="AL2382" s="12">
        <f>DATE(YEAR(tbl_LoanData[[#This Row],[Application Date]]),MONTH(tbl_LoanData[[#This Row],[Application Date]]),1)</f>
        <v>45323</v>
      </c>
      <c r="AM2382" s="14">
        <f ca="1">IF(AND(tbl_LoanData[[#This Row],[Application Date]]&gt;=EOMONTH(TODAY(),-1)+1,tbl_LoanData[[#This Row],[Application Date]]&lt;=TODAY()),tbl_LoanData[[#This Row],[Loan Amount]],0)</f>
        <v>0</v>
      </c>
      <c r="AN2382" s="14">
        <f>tbl_LoanData[[#This Row],[Amount Paid]]-(Q2382-X2382)</f>
        <v>198525.60000000009</v>
      </c>
      <c r="AO2382" s="14">
        <f>IF(tbl_LoanData[[#This Row],[Application Status]]="Approved",1,0)</f>
        <v>1</v>
      </c>
      <c r="AP2382" s="22" t="str">
        <f t="shared" ca="1" si="112"/>
        <v/>
      </c>
      <c r="AQ2382" s="22" t="str">
        <f t="shared" ca="1" si="113"/>
        <v/>
      </c>
    </row>
    <row r="2383" spans="1:43" ht="14.4" customHeight="1" x14ac:dyDescent="0.3">
      <c r="A2383" s="2" t="s">
        <v>8095</v>
      </c>
      <c r="B2383" s="2" t="s">
        <v>8096</v>
      </c>
      <c r="C2383" s="2" t="s">
        <v>429</v>
      </c>
      <c r="D2383" s="2" t="s">
        <v>311</v>
      </c>
      <c r="E2383" s="2" t="s">
        <v>67</v>
      </c>
      <c r="F2383" s="2">
        <v>28</v>
      </c>
      <c r="G2383" s="2" t="s">
        <v>83</v>
      </c>
      <c r="H2383" s="2" t="s">
        <v>256</v>
      </c>
      <c r="I2383" s="2" t="s">
        <v>43</v>
      </c>
      <c r="J2383" s="3">
        <v>45341</v>
      </c>
      <c r="K2383" s="3">
        <v>45351</v>
      </c>
      <c r="L2383" s="2" t="s">
        <v>38</v>
      </c>
      <c r="M2383" s="2" t="s">
        <v>111</v>
      </c>
      <c r="N2383" s="2" t="s">
        <v>112</v>
      </c>
      <c r="O2383" s="4">
        <v>1978000</v>
      </c>
      <c r="P2383" s="4">
        <v>414800</v>
      </c>
      <c r="Q2383" s="4">
        <v>1563200</v>
      </c>
      <c r="R2383" s="2">
        <v>24</v>
      </c>
      <c r="S2383" s="5">
        <v>5.69</v>
      </c>
      <c r="T2383" s="4">
        <v>72545.509999999995</v>
      </c>
      <c r="U2383" s="2" t="s">
        <v>73</v>
      </c>
      <c r="V2383" s="2" t="s">
        <v>33</v>
      </c>
      <c r="W2383" s="4">
        <v>1741092.16</v>
      </c>
      <c r="X2383" s="4">
        <v>0</v>
      </c>
      <c r="Y2383" s="4">
        <v>1741092.16</v>
      </c>
      <c r="Z2383" s="2">
        <v>0</v>
      </c>
      <c r="AA2383" s="2" t="s">
        <v>56</v>
      </c>
      <c r="AB2383" s="2" t="s">
        <v>15733</v>
      </c>
      <c r="AC2383" s="2" t="s">
        <v>360</v>
      </c>
      <c r="AD2383" s="2" t="s">
        <v>76</v>
      </c>
      <c r="AE2383" s="5">
        <v>79.03</v>
      </c>
      <c r="AF2383" s="2">
        <v>0</v>
      </c>
      <c r="AG2383" s="2" t="s">
        <v>77</v>
      </c>
      <c r="AH2383" s="2">
        <v>10</v>
      </c>
      <c r="AI2383" s="6" t="str">
        <f t="shared" si="111"/>
        <v>25-34</v>
      </c>
      <c r="AJ2383" s="11">
        <f>YEAR(tbl_LoanData[[#This Row],[Application Date]])</f>
        <v>2024</v>
      </c>
      <c r="AK2383" s="11" t="str">
        <f>TEXT(tbl_LoanData[[#This Row],[Application Date]],"MMMM")</f>
        <v>February</v>
      </c>
      <c r="AL2383" s="12">
        <f>DATE(YEAR(tbl_LoanData[[#This Row],[Application Date]]),MONTH(tbl_LoanData[[#This Row],[Application Date]]),1)</f>
        <v>45323</v>
      </c>
      <c r="AM2383" s="14">
        <f ca="1">IF(AND(tbl_LoanData[[#This Row],[Application Date]]&gt;=EOMONTH(TODAY(),-1)+1,tbl_LoanData[[#This Row],[Application Date]]&lt;=TODAY()),tbl_LoanData[[#This Row],[Loan Amount]],0)</f>
        <v>0</v>
      </c>
      <c r="AN2383" s="14">
        <f>tbl_LoanData[[#This Row],[Amount Paid]]-(Q2383-X2383)</f>
        <v>177892.15999999992</v>
      </c>
      <c r="AO2383" s="14">
        <f>IF(tbl_LoanData[[#This Row],[Application Status]]="Approved",1,0)</f>
        <v>1</v>
      </c>
      <c r="AP2383" s="22" t="str">
        <f t="shared" ca="1" si="112"/>
        <v/>
      </c>
      <c r="AQ2383" s="22" t="str">
        <f t="shared" ca="1" si="113"/>
        <v/>
      </c>
    </row>
    <row r="2384" spans="1:43" x14ac:dyDescent="0.3">
      <c r="A2384" s="2" t="s">
        <v>8191</v>
      </c>
      <c r="B2384" s="2" t="s">
        <v>8192</v>
      </c>
      <c r="C2384" s="2" t="s">
        <v>1102</v>
      </c>
      <c r="D2384" s="2" t="s">
        <v>134</v>
      </c>
      <c r="E2384" s="2" t="s">
        <v>406</v>
      </c>
      <c r="F2384" s="2">
        <v>24</v>
      </c>
      <c r="G2384" s="2" t="s">
        <v>69</v>
      </c>
      <c r="H2384" s="2" t="s">
        <v>543</v>
      </c>
      <c r="I2384" s="2" t="s">
        <v>45</v>
      </c>
      <c r="J2384" s="3">
        <v>45325</v>
      </c>
      <c r="K2384" s="3">
        <v>45334</v>
      </c>
      <c r="L2384" s="2" t="s">
        <v>39</v>
      </c>
      <c r="M2384" s="2" t="s">
        <v>157</v>
      </c>
      <c r="N2384" s="2" t="s">
        <v>359</v>
      </c>
      <c r="O2384" s="4">
        <v>1634000</v>
      </c>
      <c r="P2384" s="4">
        <v>578100</v>
      </c>
      <c r="Q2384" s="4">
        <v>1055900</v>
      </c>
      <c r="R2384" s="2">
        <v>48</v>
      </c>
      <c r="S2384" s="5">
        <v>14.97</v>
      </c>
      <c r="T2384" s="4">
        <v>35170.269999999997</v>
      </c>
      <c r="U2384" s="2" t="s">
        <v>73</v>
      </c>
      <c r="V2384" s="2" t="s">
        <v>74</v>
      </c>
      <c r="W2384" s="4">
        <v>1055108.1000000001</v>
      </c>
      <c r="X2384" s="4">
        <v>633064.81999999995</v>
      </c>
      <c r="Y2384" s="4">
        <v>1688172.92</v>
      </c>
      <c r="Z2384" s="2">
        <v>0</v>
      </c>
      <c r="AA2384" s="2" t="s">
        <v>56</v>
      </c>
      <c r="AB2384" s="2" t="s">
        <v>15733</v>
      </c>
      <c r="AC2384" s="2" t="s">
        <v>106</v>
      </c>
      <c r="AD2384" s="2" t="s">
        <v>76</v>
      </c>
      <c r="AE2384" s="5">
        <v>64.62</v>
      </c>
      <c r="AF2384" s="2">
        <v>0</v>
      </c>
      <c r="AG2384" s="2" t="s">
        <v>77</v>
      </c>
      <c r="AH2384" s="2">
        <v>9</v>
      </c>
      <c r="AI2384" s="6" t="str">
        <f t="shared" si="111"/>
        <v>18-24</v>
      </c>
      <c r="AJ2384" s="11">
        <f>YEAR(tbl_LoanData[[#This Row],[Application Date]])</f>
        <v>2024</v>
      </c>
      <c r="AK2384" s="11" t="str">
        <f>TEXT(tbl_LoanData[[#This Row],[Application Date]],"MMMM")</f>
        <v>February</v>
      </c>
      <c r="AL2384" s="12">
        <f>DATE(YEAR(tbl_LoanData[[#This Row],[Application Date]]),MONTH(tbl_LoanData[[#This Row],[Application Date]]),1)</f>
        <v>45323</v>
      </c>
      <c r="AM2384" s="14">
        <f ca="1">IF(AND(tbl_LoanData[[#This Row],[Application Date]]&gt;=EOMONTH(TODAY(),-1)+1,tbl_LoanData[[#This Row],[Application Date]]&lt;=TODAY()),tbl_LoanData[[#This Row],[Loan Amount]],0)</f>
        <v>0</v>
      </c>
      <c r="AN2384" s="14">
        <f>tbl_LoanData[[#This Row],[Amount Paid]]-(Q2384-X2384)</f>
        <v>632272.92000000004</v>
      </c>
      <c r="AO2384" s="14">
        <f>IF(tbl_LoanData[[#This Row],[Application Status]]="Approved",1,0)</f>
        <v>1</v>
      </c>
      <c r="AP2384" s="22" t="str">
        <f t="shared" ca="1" si="112"/>
        <v/>
      </c>
      <c r="AQ2384" s="22" t="str">
        <f t="shared" ca="1" si="113"/>
        <v/>
      </c>
    </row>
    <row r="2385" spans="1:43" ht="14.4" customHeight="1" x14ac:dyDescent="0.3">
      <c r="A2385" s="2" t="s">
        <v>8415</v>
      </c>
      <c r="B2385" s="2" t="s">
        <v>8416</v>
      </c>
      <c r="C2385" s="2" t="s">
        <v>999</v>
      </c>
      <c r="D2385" s="2" t="s">
        <v>268</v>
      </c>
      <c r="E2385" s="2" t="s">
        <v>189</v>
      </c>
      <c r="F2385" s="2">
        <v>32</v>
      </c>
      <c r="G2385" s="2" t="s">
        <v>69</v>
      </c>
      <c r="H2385" s="2" t="s">
        <v>269</v>
      </c>
      <c r="I2385" s="2" t="s">
        <v>46</v>
      </c>
      <c r="J2385" s="3">
        <v>45339</v>
      </c>
      <c r="K2385" s="3">
        <v>45350</v>
      </c>
      <c r="L2385" s="2" t="s">
        <v>39</v>
      </c>
      <c r="M2385" s="2" t="s">
        <v>127</v>
      </c>
      <c r="N2385" s="2" t="s">
        <v>152</v>
      </c>
      <c r="O2385" s="4">
        <v>1824000</v>
      </c>
      <c r="P2385" s="4">
        <v>589900</v>
      </c>
      <c r="Q2385" s="4">
        <v>1234100</v>
      </c>
      <c r="R2385" s="2">
        <v>24</v>
      </c>
      <c r="S2385" s="5">
        <v>6.58</v>
      </c>
      <c r="T2385" s="4">
        <v>58187.82</v>
      </c>
      <c r="U2385" s="2" t="s">
        <v>73</v>
      </c>
      <c r="V2385" s="2" t="s">
        <v>35</v>
      </c>
      <c r="W2385" s="4">
        <v>814629.48</v>
      </c>
      <c r="X2385" s="4">
        <v>581878.07999999996</v>
      </c>
      <c r="Y2385" s="4">
        <v>1396507.56</v>
      </c>
      <c r="Z2385" s="2">
        <v>300</v>
      </c>
      <c r="AA2385" s="2" t="s">
        <v>60</v>
      </c>
      <c r="AB2385" s="2" t="s">
        <v>15732</v>
      </c>
      <c r="AC2385" s="2" t="s">
        <v>121</v>
      </c>
      <c r="AD2385" s="2" t="s">
        <v>76</v>
      </c>
      <c r="AE2385" s="5">
        <v>67.66</v>
      </c>
      <c r="AF2385" s="2">
        <v>10</v>
      </c>
      <c r="AG2385" s="2" t="s">
        <v>130</v>
      </c>
      <c r="AH2385" s="2">
        <v>11</v>
      </c>
      <c r="AI2385" s="6" t="str">
        <f t="shared" si="111"/>
        <v>25-34</v>
      </c>
      <c r="AJ2385" s="11">
        <f>YEAR(tbl_LoanData[[#This Row],[Application Date]])</f>
        <v>2024</v>
      </c>
      <c r="AK2385" s="11" t="str">
        <f>TEXT(tbl_LoanData[[#This Row],[Application Date]],"MMMM")</f>
        <v>February</v>
      </c>
      <c r="AL2385" s="12">
        <f>DATE(YEAR(tbl_LoanData[[#This Row],[Application Date]]),MONTH(tbl_LoanData[[#This Row],[Application Date]]),1)</f>
        <v>45323</v>
      </c>
      <c r="AM2385" s="14">
        <f ca="1">IF(AND(tbl_LoanData[[#This Row],[Application Date]]&gt;=EOMONTH(TODAY(),-1)+1,tbl_LoanData[[#This Row],[Application Date]]&lt;=TODAY()),tbl_LoanData[[#This Row],[Loan Amount]],0)</f>
        <v>0</v>
      </c>
      <c r="AN2385" s="14">
        <f>tbl_LoanData[[#This Row],[Amount Paid]]-(Q2385-X2385)</f>
        <v>162407.55999999994</v>
      </c>
      <c r="AO2385" s="14">
        <f>IF(tbl_LoanData[[#This Row],[Application Status]]="Approved",1,0)</f>
        <v>1</v>
      </c>
      <c r="AP2385" s="22" t="str">
        <f t="shared" ca="1" si="112"/>
        <v/>
      </c>
      <c r="AQ2385" s="22" t="str">
        <f t="shared" ca="1" si="113"/>
        <v/>
      </c>
    </row>
    <row r="2386" spans="1:43" ht="14.4" customHeight="1" x14ac:dyDescent="0.3">
      <c r="A2386" s="2" t="s">
        <v>8537</v>
      </c>
      <c r="B2386" s="2" t="s">
        <v>8538</v>
      </c>
      <c r="C2386" s="2" t="s">
        <v>1012</v>
      </c>
      <c r="D2386" s="2" t="s">
        <v>118</v>
      </c>
      <c r="E2386" s="2" t="s">
        <v>312</v>
      </c>
      <c r="F2386" s="2">
        <v>63</v>
      </c>
      <c r="G2386" s="2" t="s">
        <v>69</v>
      </c>
      <c r="H2386" s="2" t="s">
        <v>398</v>
      </c>
      <c r="I2386" s="2" t="s">
        <v>46</v>
      </c>
      <c r="J2386" s="3">
        <v>45332</v>
      </c>
      <c r="K2386" s="3"/>
      <c r="L2386" s="2" t="s">
        <v>39</v>
      </c>
      <c r="M2386" s="2" t="s">
        <v>85</v>
      </c>
      <c r="N2386" s="2" t="s">
        <v>373</v>
      </c>
      <c r="O2386" s="4">
        <v>2051000</v>
      </c>
      <c r="P2386" s="4">
        <v>807300</v>
      </c>
      <c r="Q2386" s="4">
        <v>1243700</v>
      </c>
      <c r="R2386" s="2">
        <v>36</v>
      </c>
      <c r="S2386" s="5">
        <v>10.64</v>
      </c>
      <c r="T2386" s="4">
        <v>45574.7</v>
      </c>
      <c r="U2386" s="2" t="s">
        <v>113</v>
      </c>
      <c r="V2386" s="2" t="s">
        <v>97</v>
      </c>
      <c r="W2386" s="4">
        <v>0</v>
      </c>
      <c r="X2386" s="4">
        <v>0</v>
      </c>
      <c r="Y2386" s="4">
        <v>1640689.04</v>
      </c>
      <c r="Z2386" s="2">
        <v>0</v>
      </c>
      <c r="AA2386" s="2" t="s">
        <v>97</v>
      </c>
      <c r="AB2386" s="2" t="s">
        <v>15728</v>
      </c>
      <c r="AC2386" s="2" t="s">
        <v>138</v>
      </c>
      <c r="AD2386" s="2" t="s">
        <v>76</v>
      </c>
      <c r="AE2386" s="5">
        <v>60.64</v>
      </c>
      <c r="AF2386" s="2">
        <v>0</v>
      </c>
      <c r="AG2386" s="2" t="s">
        <v>97</v>
      </c>
      <c r="AH2386" s="2"/>
      <c r="AI2386" s="6" t="str">
        <f t="shared" si="111"/>
        <v>55-64</v>
      </c>
      <c r="AJ2386" s="11">
        <f>YEAR(tbl_LoanData[[#This Row],[Application Date]])</f>
        <v>2024</v>
      </c>
      <c r="AK2386" s="11" t="str">
        <f>TEXT(tbl_LoanData[[#This Row],[Application Date]],"MMMM")</f>
        <v>February</v>
      </c>
      <c r="AL2386" s="12">
        <f>DATE(YEAR(tbl_LoanData[[#This Row],[Application Date]]),MONTH(tbl_LoanData[[#This Row],[Application Date]]),1)</f>
        <v>45323</v>
      </c>
      <c r="AM2386" s="14">
        <f ca="1">IF(AND(tbl_LoanData[[#This Row],[Application Date]]&gt;=EOMONTH(TODAY(),-1)+1,tbl_LoanData[[#This Row],[Application Date]]&lt;=TODAY()),tbl_LoanData[[#This Row],[Loan Amount]],0)</f>
        <v>0</v>
      </c>
      <c r="AN2386" s="14">
        <f>tbl_LoanData[[#This Row],[Amount Paid]]-(Q2386-X2386)</f>
        <v>-1243700</v>
      </c>
      <c r="AO2386" s="14">
        <f>IF(tbl_LoanData[[#This Row],[Application Status]]="Approved",1,0)</f>
        <v>0</v>
      </c>
      <c r="AP2386" s="22" t="str">
        <f t="shared" ca="1" si="112"/>
        <v/>
      </c>
      <c r="AQ2386" s="22" t="str">
        <f t="shared" ca="1" si="113"/>
        <v/>
      </c>
    </row>
    <row r="2387" spans="1:43" ht="14.4" customHeight="1" x14ac:dyDescent="0.3">
      <c r="A2387" s="2" t="s">
        <v>8753</v>
      </c>
      <c r="B2387" s="2" t="s">
        <v>8754</v>
      </c>
      <c r="C2387" s="2" t="s">
        <v>986</v>
      </c>
      <c r="D2387" s="2" t="s">
        <v>102</v>
      </c>
      <c r="E2387" s="2" t="s">
        <v>406</v>
      </c>
      <c r="F2387" s="2">
        <v>57</v>
      </c>
      <c r="G2387" s="2" t="s">
        <v>83</v>
      </c>
      <c r="H2387" s="2" t="s">
        <v>543</v>
      </c>
      <c r="I2387" s="2" t="s">
        <v>45</v>
      </c>
      <c r="J2387" s="3">
        <v>45329</v>
      </c>
      <c r="K2387" s="3">
        <v>45341</v>
      </c>
      <c r="L2387" s="2" t="s">
        <v>40</v>
      </c>
      <c r="M2387" s="2" t="s">
        <v>71</v>
      </c>
      <c r="N2387" s="2" t="s">
        <v>137</v>
      </c>
      <c r="O2387" s="4">
        <v>872000</v>
      </c>
      <c r="P2387" s="4">
        <v>124500</v>
      </c>
      <c r="Q2387" s="4">
        <v>747500</v>
      </c>
      <c r="R2387" s="2">
        <v>18</v>
      </c>
      <c r="S2387" s="5">
        <v>7.01</v>
      </c>
      <c r="T2387" s="4">
        <v>45894.42</v>
      </c>
      <c r="U2387" s="2" t="s">
        <v>73</v>
      </c>
      <c r="V2387" s="2" t="s">
        <v>34</v>
      </c>
      <c r="W2387" s="4">
        <v>780205.14</v>
      </c>
      <c r="X2387" s="4">
        <v>45894.48</v>
      </c>
      <c r="Y2387" s="4">
        <v>826099.62</v>
      </c>
      <c r="Z2387" s="2">
        <v>31</v>
      </c>
      <c r="AA2387" s="2" t="s">
        <v>58</v>
      </c>
      <c r="AB2387" s="2" t="s">
        <v>15731</v>
      </c>
      <c r="AC2387" s="2" t="s">
        <v>106</v>
      </c>
      <c r="AD2387" s="2" t="s">
        <v>76</v>
      </c>
      <c r="AE2387" s="5">
        <v>85.72</v>
      </c>
      <c r="AF2387" s="2">
        <v>1</v>
      </c>
      <c r="AG2387" s="2" t="s">
        <v>15718</v>
      </c>
      <c r="AH2387" s="2">
        <v>12</v>
      </c>
      <c r="AI2387" s="6" t="str">
        <f t="shared" si="111"/>
        <v>55-64</v>
      </c>
      <c r="AJ2387" s="11">
        <f>YEAR(tbl_LoanData[[#This Row],[Application Date]])</f>
        <v>2024</v>
      </c>
      <c r="AK2387" s="11" t="str">
        <f>TEXT(tbl_LoanData[[#This Row],[Application Date]],"MMMM")</f>
        <v>February</v>
      </c>
      <c r="AL2387" s="12">
        <f>DATE(YEAR(tbl_LoanData[[#This Row],[Application Date]]),MONTH(tbl_LoanData[[#This Row],[Application Date]]),1)</f>
        <v>45323</v>
      </c>
      <c r="AM2387" s="14">
        <f ca="1">IF(AND(tbl_LoanData[[#This Row],[Application Date]]&gt;=EOMONTH(TODAY(),-1)+1,tbl_LoanData[[#This Row],[Application Date]]&lt;=TODAY()),tbl_LoanData[[#This Row],[Loan Amount]],0)</f>
        <v>0</v>
      </c>
      <c r="AN2387" s="14">
        <f>tbl_LoanData[[#This Row],[Amount Paid]]-(Q2387-X2387)</f>
        <v>78599.62</v>
      </c>
      <c r="AO2387" s="14">
        <f>IF(tbl_LoanData[[#This Row],[Application Status]]="Approved",1,0)</f>
        <v>1</v>
      </c>
      <c r="AP2387" s="22" t="str">
        <f t="shared" ca="1" si="112"/>
        <v/>
      </c>
      <c r="AQ2387" s="22" t="str">
        <f t="shared" ca="1" si="113"/>
        <v/>
      </c>
    </row>
    <row r="2388" spans="1:43" ht="14.4" customHeight="1" x14ac:dyDescent="0.3">
      <c r="A2388" s="2" t="s">
        <v>8835</v>
      </c>
      <c r="B2388" s="2" t="s">
        <v>8836</v>
      </c>
      <c r="C2388" s="2" t="s">
        <v>338</v>
      </c>
      <c r="D2388" s="2" t="s">
        <v>117</v>
      </c>
      <c r="E2388" s="2" t="s">
        <v>82</v>
      </c>
      <c r="F2388" s="2">
        <v>61</v>
      </c>
      <c r="G2388" s="2" t="s">
        <v>83</v>
      </c>
      <c r="H2388" s="2" t="s">
        <v>156</v>
      </c>
      <c r="I2388" s="2" t="s">
        <v>45</v>
      </c>
      <c r="J2388" s="3">
        <v>45332</v>
      </c>
      <c r="K2388" s="3"/>
      <c r="L2388" s="2" t="s">
        <v>40</v>
      </c>
      <c r="M2388" s="2" t="s">
        <v>85</v>
      </c>
      <c r="N2388" s="2" t="s">
        <v>270</v>
      </c>
      <c r="O2388" s="4">
        <v>1113000</v>
      </c>
      <c r="P2388" s="4">
        <v>260100</v>
      </c>
      <c r="Q2388" s="4">
        <v>852900</v>
      </c>
      <c r="R2388" s="2">
        <v>24</v>
      </c>
      <c r="S2388" s="5">
        <v>13.07</v>
      </c>
      <c r="T2388" s="4">
        <v>44827</v>
      </c>
      <c r="U2388" s="2" t="s">
        <v>113</v>
      </c>
      <c r="V2388" s="2" t="s">
        <v>97</v>
      </c>
      <c r="W2388" s="4">
        <v>0</v>
      </c>
      <c r="X2388" s="4">
        <v>0</v>
      </c>
      <c r="Y2388" s="4">
        <v>1075848.06</v>
      </c>
      <c r="Z2388" s="2">
        <v>0</v>
      </c>
      <c r="AA2388" s="2" t="s">
        <v>97</v>
      </c>
      <c r="AB2388" s="2" t="s">
        <v>15735</v>
      </c>
      <c r="AC2388" s="2" t="s">
        <v>87</v>
      </c>
      <c r="AD2388" s="2" t="s">
        <v>76</v>
      </c>
      <c r="AE2388" s="5">
        <v>76.63</v>
      </c>
      <c r="AF2388" s="2">
        <v>0</v>
      </c>
      <c r="AG2388" s="2" t="s">
        <v>97</v>
      </c>
      <c r="AH2388" s="2"/>
      <c r="AI2388" s="6" t="str">
        <f t="shared" si="111"/>
        <v>55-64</v>
      </c>
      <c r="AJ2388" s="11">
        <f>YEAR(tbl_LoanData[[#This Row],[Application Date]])</f>
        <v>2024</v>
      </c>
      <c r="AK2388" s="11" t="str">
        <f>TEXT(tbl_LoanData[[#This Row],[Application Date]],"MMMM")</f>
        <v>February</v>
      </c>
      <c r="AL2388" s="12">
        <f>DATE(YEAR(tbl_LoanData[[#This Row],[Application Date]]),MONTH(tbl_LoanData[[#This Row],[Application Date]]),1)</f>
        <v>45323</v>
      </c>
      <c r="AM2388" s="14">
        <f ca="1">IF(AND(tbl_LoanData[[#This Row],[Application Date]]&gt;=EOMONTH(TODAY(),-1)+1,tbl_LoanData[[#This Row],[Application Date]]&lt;=TODAY()),tbl_LoanData[[#This Row],[Loan Amount]],0)</f>
        <v>0</v>
      </c>
      <c r="AN2388" s="14">
        <f>tbl_LoanData[[#This Row],[Amount Paid]]-(Q2388-X2388)</f>
        <v>-852900</v>
      </c>
      <c r="AO2388" s="14">
        <f>IF(tbl_LoanData[[#This Row],[Application Status]]="Approved",1,0)</f>
        <v>0</v>
      </c>
      <c r="AP2388" s="22" t="str">
        <f t="shared" ca="1" si="112"/>
        <v/>
      </c>
      <c r="AQ2388" s="22" t="str">
        <f t="shared" ca="1" si="113"/>
        <v/>
      </c>
    </row>
    <row r="2389" spans="1:43" x14ac:dyDescent="0.3">
      <c r="A2389" s="2" t="s">
        <v>8853</v>
      </c>
      <c r="B2389" s="2" t="s">
        <v>8854</v>
      </c>
      <c r="C2389" s="2" t="s">
        <v>804</v>
      </c>
      <c r="D2389" s="2" t="s">
        <v>102</v>
      </c>
      <c r="E2389" s="2" t="s">
        <v>134</v>
      </c>
      <c r="F2389" s="2">
        <v>60</v>
      </c>
      <c r="G2389" s="2" t="s">
        <v>83</v>
      </c>
      <c r="H2389" s="2" t="s">
        <v>565</v>
      </c>
      <c r="I2389" s="2" t="s">
        <v>47</v>
      </c>
      <c r="J2389" s="3">
        <v>45328</v>
      </c>
      <c r="K2389" s="3">
        <v>45340</v>
      </c>
      <c r="L2389" s="2" t="s">
        <v>37</v>
      </c>
      <c r="M2389" s="2" t="s">
        <v>199</v>
      </c>
      <c r="N2389" s="2" t="s">
        <v>319</v>
      </c>
      <c r="O2389" s="4">
        <v>168000</v>
      </c>
      <c r="P2389" s="4">
        <v>17300</v>
      </c>
      <c r="Q2389" s="4">
        <v>150700</v>
      </c>
      <c r="R2389" s="2">
        <v>24</v>
      </c>
      <c r="S2389" s="5">
        <v>7.7</v>
      </c>
      <c r="T2389" s="4">
        <v>7246.16</v>
      </c>
      <c r="U2389" s="2" t="s">
        <v>73</v>
      </c>
      <c r="V2389" s="2" t="s">
        <v>33</v>
      </c>
      <c r="W2389" s="4">
        <v>173907.8</v>
      </c>
      <c r="X2389" s="4">
        <v>0</v>
      </c>
      <c r="Y2389" s="4">
        <v>173907.8</v>
      </c>
      <c r="Z2389" s="2">
        <v>0</v>
      </c>
      <c r="AA2389" s="2" t="s">
        <v>56</v>
      </c>
      <c r="AB2389" s="2" t="s">
        <v>15730</v>
      </c>
      <c r="AC2389" s="2" t="s">
        <v>75</v>
      </c>
      <c r="AD2389" s="2" t="s">
        <v>76</v>
      </c>
      <c r="AE2389" s="5">
        <v>89.7</v>
      </c>
      <c r="AF2389" s="2">
        <v>0</v>
      </c>
      <c r="AG2389" s="2" t="s">
        <v>77</v>
      </c>
      <c r="AH2389" s="2">
        <v>12</v>
      </c>
      <c r="AI2389" s="6" t="str">
        <f t="shared" si="111"/>
        <v>55-64</v>
      </c>
      <c r="AJ2389" s="11">
        <f>YEAR(tbl_LoanData[[#This Row],[Application Date]])</f>
        <v>2024</v>
      </c>
      <c r="AK2389" s="11" t="str">
        <f>TEXT(tbl_LoanData[[#This Row],[Application Date]],"MMMM")</f>
        <v>February</v>
      </c>
      <c r="AL2389" s="12">
        <f>DATE(YEAR(tbl_LoanData[[#This Row],[Application Date]]),MONTH(tbl_LoanData[[#This Row],[Application Date]]),1)</f>
        <v>45323</v>
      </c>
      <c r="AM2389" s="14">
        <f ca="1">IF(AND(tbl_LoanData[[#This Row],[Application Date]]&gt;=EOMONTH(TODAY(),-1)+1,tbl_LoanData[[#This Row],[Application Date]]&lt;=TODAY()),tbl_LoanData[[#This Row],[Loan Amount]],0)</f>
        <v>0</v>
      </c>
      <c r="AN2389" s="14">
        <f>tbl_LoanData[[#This Row],[Amount Paid]]-(Q2389-X2389)</f>
        <v>23207.799999999988</v>
      </c>
      <c r="AO2389" s="14">
        <f>IF(tbl_LoanData[[#This Row],[Application Status]]="Approved",1,0)</f>
        <v>1</v>
      </c>
      <c r="AP2389" s="22" t="str">
        <f t="shared" ca="1" si="112"/>
        <v/>
      </c>
      <c r="AQ2389" s="22" t="str">
        <f t="shared" ca="1" si="113"/>
        <v/>
      </c>
    </row>
    <row r="2390" spans="1:43" ht="14.4" customHeight="1" x14ac:dyDescent="0.3">
      <c r="A2390" s="2" t="s">
        <v>8947</v>
      </c>
      <c r="B2390" s="2" t="s">
        <v>8948</v>
      </c>
      <c r="C2390" s="2" t="s">
        <v>521</v>
      </c>
      <c r="D2390" s="2" t="s">
        <v>91</v>
      </c>
      <c r="E2390" s="2" t="s">
        <v>385</v>
      </c>
      <c r="F2390" s="2">
        <v>31</v>
      </c>
      <c r="G2390" s="2" t="s">
        <v>69</v>
      </c>
      <c r="H2390" s="2" t="s">
        <v>191</v>
      </c>
      <c r="I2390" s="2" t="s">
        <v>51</v>
      </c>
      <c r="J2390" s="3">
        <v>45332</v>
      </c>
      <c r="K2390" s="3">
        <v>45349</v>
      </c>
      <c r="L2390" s="2" t="s">
        <v>40</v>
      </c>
      <c r="M2390" s="2" t="s">
        <v>111</v>
      </c>
      <c r="N2390" s="2" t="s">
        <v>120</v>
      </c>
      <c r="O2390" s="4">
        <v>894000</v>
      </c>
      <c r="P2390" s="4">
        <v>320400</v>
      </c>
      <c r="Q2390" s="4">
        <v>573600</v>
      </c>
      <c r="R2390" s="2">
        <v>36</v>
      </c>
      <c r="S2390" s="5">
        <v>12.43</v>
      </c>
      <c r="T2390" s="4">
        <v>21874.87</v>
      </c>
      <c r="U2390" s="2" t="s">
        <v>73</v>
      </c>
      <c r="V2390" s="2" t="s">
        <v>74</v>
      </c>
      <c r="W2390" s="4">
        <v>656246.1</v>
      </c>
      <c r="X2390" s="4">
        <v>131249.34</v>
      </c>
      <c r="Y2390" s="4">
        <v>787495.44</v>
      </c>
      <c r="Z2390" s="2">
        <v>0</v>
      </c>
      <c r="AA2390" s="2" t="s">
        <v>56</v>
      </c>
      <c r="AB2390" s="2" t="s">
        <v>15734</v>
      </c>
      <c r="AC2390" s="2" t="s">
        <v>87</v>
      </c>
      <c r="AD2390" s="2" t="s">
        <v>76</v>
      </c>
      <c r="AE2390" s="5">
        <v>64.16</v>
      </c>
      <c r="AF2390" s="2">
        <v>0</v>
      </c>
      <c r="AG2390" s="2" t="s">
        <v>77</v>
      </c>
      <c r="AH2390" s="2">
        <v>17</v>
      </c>
      <c r="AI2390" s="6" t="str">
        <f t="shared" si="111"/>
        <v>25-34</v>
      </c>
      <c r="AJ2390" s="11">
        <f>YEAR(tbl_LoanData[[#This Row],[Application Date]])</f>
        <v>2024</v>
      </c>
      <c r="AK2390" s="11" t="str">
        <f>TEXT(tbl_LoanData[[#This Row],[Application Date]],"MMMM")</f>
        <v>February</v>
      </c>
      <c r="AL2390" s="12">
        <f>DATE(YEAR(tbl_LoanData[[#This Row],[Application Date]]),MONTH(tbl_LoanData[[#This Row],[Application Date]]),1)</f>
        <v>45323</v>
      </c>
      <c r="AM2390" s="14">
        <f ca="1">IF(AND(tbl_LoanData[[#This Row],[Application Date]]&gt;=EOMONTH(TODAY(),-1)+1,tbl_LoanData[[#This Row],[Application Date]]&lt;=TODAY()),tbl_LoanData[[#This Row],[Loan Amount]],0)</f>
        <v>0</v>
      </c>
      <c r="AN2390" s="14">
        <f>tbl_LoanData[[#This Row],[Amount Paid]]-(Q2390-X2390)</f>
        <v>213895.43999999994</v>
      </c>
      <c r="AO2390" s="14">
        <f>IF(tbl_LoanData[[#This Row],[Application Status]]="Approved",1,0)</f>
        <v>1</v>
      </c>
      <c r="AP2390" s="22" t="str">
        <f t="shared" ca="1" si="112"/>
        <v/>
      </c>
      <c r="AQ2390" s="22" t="str">
        <f t="shared" ca="1" si="113"/>
        <v/>
      </c>
    </row>
    <row r="2391" spans="1:43" ht="14.4" customHeight="1" x14ac:dyDescent="0.3">
      <c r="A2391" s="2" t="s">
        <v>8969</v>
      </c>
      <c r="B2391" s="2" t="s">
        <v>8970</v>
      </c>
      <c r="C2391" s="2" t="s">
        <v>999</v>
      </c>
      <c r="D2391" s="2" t="s">
        <v>82</v>
      </c>
      <c r="E2391" s="2" t="s">
        <v>465</v>
      </c>
      <c r="F2391" s="2">
        <v>29</v>
      </c>
      <c r="G2391" s="2" t="s">
        <v>69</v>
      </c>
      <c r="H2391" s="2" t="s">
        <v>156</v>
      </c>
      <c r="I2391" s="2" t="s">
        <v>45</v>
      </c>
      <c r="J2391" s="3">
        <v>45329</v>
      </c>
      <c r="K2391" s="3"/>
      <c r="L2391" s="2" t="s">
        <v>37</v>
      </c>
      <c r="M2391" s="2" t="s">
        <v>94</v>
      </c>
      <c r="N2391" s="2" t="s">
        <v>436</v>
      </c>
      <c r="O2391" s="4">
        <v>194000</v>
      </c>
      <c r="P2391" s="4">
        <v>49200</v>
      </c>
      <c r="Q2391" s="4">
        <v>144800</v>
      </c>
      <c r="R2391" s="2">
        <v>60</v>
      </c>
      <c r="S2391" s="5">
        <v>12.4</v>
      </c>
      <c r="T2391" s="4">
        <v>3909.6</v>
      </c>
      <c r="U2391" s="2" t="s">
        <v>113</v>
      </c>
      <c r="V2391" s="2" t="s">
        <v>97</v>
      </c>
      <c r="W2391" s="4">
        <v>0</v>
      </c>
      <c r="X2391" s="4">
        <v>0</v>
      </c>
      <c r="Y2391" s="4">
        <v>234576</v>
      </c>
      <c r="Z2391" s="2">
        <v>0</v>
      </c>
      <c r="AA2391" s="2" t="s">
        <v>97</v>
      </c>
      <c r="AB2391" s="2" t="s">
        <v>15727</v>
      </c>
      <c r="AC2391" s="2" t="s">
        <v>106</v>
      </c>
      <c r="AD2391" s="2" t="s">
        <v>76</v>
      </c>
      <c r="AE2391" s="5">
        <v>74.64</v>
      </c>
      <c r="AF2391" s="2">
        <v>0</v>
      </c>
      <c r="AG2391" s="2" t="s">
        <v>97</v>
      </c>
      <c r="AH2391" s="2"/>
      <c r="AI2391" s="6" t="str">
        <f t="shared" si="111"/>
        <v>25-34</v>
      </c>
      <c r="AJ2391" s="11">
        <f>YEAR(tbl_LoanData[[#This Row],[Application Date]])</f>
        <v>2024</v>
      </c>
      <c r="AK2391" s="11" t="str">
        <f>TEXT(tbl_LoanData[[#This Row],[Application Date]],"MMMM")</f>
        <v>February</v>
      </c>
      <c r="AL2391" s="12">
        <f>DATE(YEAR(tbl_LoanData[[#This Row],[Application Date]]),MONTH(tbl_LoanData[[#This Row],[Application Date]]),1)</f>
        <v>45323</v>
      </c>
      <c r="AM2391" s="14">
        <f ca="1">IF(AND(tbl_LoanData[[#This Row],[Application Date]]&gt;=EOMONTH(TODAY(),-1)+1,tbl_LoanData[[#This Row],[Application Date]]&lt;=TODAY()),tbl_LoanData[[#This Row],[Loan Amount]],0)</f>
        <v>0</v>
      </c>
      <c r="AN2391" s="14">
        <f>tbl_LoanData[[#This Row],[Amount Paid]]-(Q2391-X2391)</f>
        <v>-144800</v>
      </c>
      <c r="AO2391" s="14">
        <f>IF(tbl_LoanData[[#This Row],[Application Status]]="Approved",1,0)</f>
        <v>0</v>
      </c>
      <c r="AP2391" s="22" t="str">
        <f t="shared" ca="1" si="112"/>
        <v/>
      </c>
      <c r="AQ2391" s="22" t="str">
        <f t="shared" ca="1" si="113"/>
        <v/>
      </c>
    </row>
    <row r="2392" spans="1:43" ht="14.4" customHeight="1" x14ac:dyDescent="0.3">
      <c r="A2392" s="2" t="s">
        <v>9051</v>
      </c>
      <c r="B2392" s="2" t="s">
        <v>9052</v>
      </c>
      <c r="C2392" s="2" t="s">
        <v>90</v>
      </c>
      <c r="D2392" s="2" t="s">
        <v>311</v>
      </c>
      <c r="E2392" s="2" t="s">
        <v>406</v>
      </c>
      <c r="F2392" s="2">
        <v>56</v>
      </c>
      <c r="G2392" s="2" t="s">
        <v>69</v>
      </c>
      <c r="H2392" s="2" t="s">
        <v>318</v>
      </c>
      <c r="I2392" s="2" t="s">
        <v>42</v>
      </c>
      <c r="J2392" s="3">
        <v>45344</v>
      </c>
      <c r="K2392" s="3">
        <v>45349</v>
      </c>
      <c r="L2392" s="2" t="s">
        <v>38</v>
      </c>
      <c r="M2392" s="2" t="s">
        <v>127</v>
      </c>
      <c r="N2392" s="2" t="s">
        <v>128</v>
      </c>
      <c r="O2392" s="4">
        <v>1112000</v>
      </c>
      <c r="P2392" s="4">
        <v>379700</v>
      </c>
      <c r="Q2392" s="4">
        <v>732300</v>
      </c>
      <c r="R2392" s="2">
        <v>48</v>
      </c>
      <c r="S2392" s="5">
        <v>8.44</v>
      </c>
      <c r="T2392" s="4">
        <v>20406.759999999998</v>
      </c>
      <c r="U2392" s="2" t="s">
        <v>73</v>
      </c>
      <c r="V2392" s="2" t="s">
        <v>74</v>
      </c>
      <c r="W2392" s="4">
        <v>530575.76</v>
      </c>
      <c r="X2392" s="4">
        <v>448948.72</v>
      </c>
      <c r="Y2392" s="4">
        <v>979524.48</v>
      </c>
      <c r="Z2392" s="2">
        <v>120</v>
      </c>
      <c r="AA2392" s="2" t="s">
        <v>60</v>
      </c>
      <c r="AB2392" s="2" t="s">
        <v>15730</v>
      </c>
      <c r="AC2392" s="2" t="s">
        <v>360</v>
      </c>
      <c r="AD2392" s="2" t="s">
        <v>76</v>
      </c>
      <c r="AE2392" s="5">
        <v>65.849999999999994</v>
      </c>
      <c r="AF2392" s="2">
        <v>4</v>
      </c>
      <c r="AG2392" s="2" t="s">
        <v>130</v>
      </c>
      <c r="AH2392" s="2">
        <v>5</v>
      </c>
      <c r="AI2392" s="6" t="str">
        <f t="shared" si="111"/>
        <v>55-64</v>
      </c>
      <c r="AJ2392" s="11">
        <f>YEAR(tbl_LoanData[[#This Row],[Application Date]])</f>
        <v>2024</v>
      </c>
      <c r="AK2392" s="11" t="str">
        <f>TEXT(tbl_LoanData[[#This Row],[Application Date]],"MMMM")</f>
        <v>February</v>
      </c>
      <c r="AL2392" s="12">
        <f>DATE(YEAR(tbl_LoanData[[#This Row],[Application Date]]),MONTH(tbl_LoanData[[#This Row],[Application Date]]),1)</f>
        <v>45323</v>
      </c>
      <c r="AM2392" s="14">
        <f ca="1">IF(AND(tbl_LoanData[[#This Row],[Application Date]]&gt;=EOMONTH(TODAY(),-1)+1,tbl_LoanData[[#This Row],[Application Date]]&lt;=TODAY()),tbl_LoanData[[#This Row],[Loan Amount]],0)</f>
        <v>0</v>
      </c>
      <c r="AN2392" s="14">
        <f>tbl_LoanData[[#This Row],[Amount Paid]]-(Q2392-X2392)</f>
        <v>247224.47999999998</v>
      </c>
      <c r="AO2392" s="14">
        <f>IF(tbl_LoanData[[#This Row],[Application Status]]="Approved",1,0)</f>
        <v>1</v>
      </c>
      <c r="AP2392" s="22" t="str">
        <f t="shared" ca="1" si="112"/>
        <v/>
      </c>
      <c r="AQ2392" s="22" t="str">
        <f t="shared" ca="1" si="113"/>
        <v/>
      </c>
    </row>
    <row r="2393" spans="1:43" ht="14.4" customHeight="1" x14ac:dyDescent="0.3">
      <c r="A2393" s="2" t="s">
        <v>9193</v>
      </c>
      <c r="B2393" s="2" t="s">
        <v>9194</v>
      </c>
      <c r="C2393" s="2" t="s">
        <v>1102</v>
      </c>
      <c r="D2393" s="2" t="s">
        <v>118</v>
      </c>
      <c r="E2393" s="2" t="s">
        <v>465</v>
      </c>
      <c r="F2393" s="2">
        <v>24</v>
      </c>
      <c r="G2393" s="2" t="s">
        <v>69</v>
      </c>
      <c r="H2393" s="2" t="s">
        <v>205</v>
      </c>
      <c r="I2393" s="2" t="s">
        <v>49</v>
      </c>
      <c r="J2393" s="3">
        <v>45345</v>
      </c>
      <c r="K2393" s="3">
        <v>45361</v>
      </c>
      <c r="L2393" s="2" t="s">
        <v>37</v>
      </c>
      <c r="M2393" s="2" t="s">
        <v>260</v>
      </c>
      <c r="N2393" s="2" t="s">
        <v>261</v>
      </c>
      <c r="O2393" s="4">
        <v>243000</v>
      </c>
      <c r="P2393" s="4">
        <v>81300</v>
      </c>
      <c r="Q2393" s="4">
        <v>161700</v>
      </c>
      <c r="R2393" s="2">
        <v>24</v>
      </c>
      <c r="S2393" s="5">
        <v>14.48</v>
      </c>
      <c r="T2393" s="4">
        <v>8688.68</v>
      </c>
      <c r="U2393" s="2" t="s">
        <v>73</v>
      </c>
      <c r="V2393" s="2" t="s">
        <v>33</v>
      </c>
      <c r="W2393" s="4">
        <v>208528.32</v>
      </c>
      <c r="X2393" s="4">
        <v>0</v>
      </c>
      <c r="Y2393" s="4">
        <v>208528.32</v>
      </c>
      <c r="Z2393" s="2">
        <v>0</v>
      </c>
      <c r="AA2393" s="2" t="s">
        <v>56</v>
      </c>
      <c r="AB2393" s="2" t="s">
        <v>15731</v>
      </c>
      <c r="AC2393" s="2" t="s">
        <v>75</v>
      </c>
      <c r="AD2393" s="2" t="s">
        <v>76</v>
      </c>
      <c r="AE2393" s="5">
        <v>66.540000000000006</v>
      </c>
      <c r="AF2393" s="2">
        <v>0</v>
      </c>
      <c r="AG2393" s="2" t="s">
        <v>77</v>
      </c>
      <c r="AH2393" s="2">
        <v>16</v>
      </c>
      <c r="AI2393" s="6" t="str">
        <f t="shared" si="111"/>
        <v>18-24</v>
      </c>
      <c r="AJ2393" s="11">
        <f>YEAR(tbl_LoanData[[#This Row],[Application Date]])</f>
        <v>2024</v>
      </c>
      <c r="AK2393" s="11" t="str">
        <f>TEXT(tbl_LoanData[[#This Row],[Application Date]],"MMMM")</f>
        <v>February</v>
      </c>
      <c r="AL2393" s="12">
        <f>DATE(YEAR(tbl_LoanData[[#This Row],[Application Date]]),MONTH(tbl_LoanData[[#This Row],[Application Date]]),1)</f>
        <v>45323</v>
      </c>
      <c r="AM2393" s="14">
        <f ca="1">IF(AND(tbl_LoanData[[#This Row],[Application Date]]&gt;=EOMONTH(TODAY(),-1)+1,tbl_LoanData[[#This Row],[Application Date]]&lt;=TODAY()),tbl_LoanData[[#This Row],[Loan Amount]],0)</f>
        <v>0</v>
      </c>
      <c r="AN2393" s="14">
        <f>tbl_LoanData[[#This Row],[Amount Paid]]-(Q2393-X2393)</f>
        <v>46828.320000000007</v>
      </c>
      <c r="AO2393" s="14">
        <f>IF(tbl_LoanData[[#This Row],[Application Status]]="Approved",1,0)</f>
        <v>1</v>
      </c>
      <c r="AP2393" s="22" t="str">
        <f t="shared" ca="1" si="112"/>
        <v/>
      </c>
      <c r="AQ2393" s="22" t="str">
        <f t="shared" ca="1" si="113"/>
        <v/>
      </c>
    </row>
    <row r="2394" spans="1:43" ht="14.4" customHeight="1" x14ac:dyDescent="0.3">
      <c r="A2394" s="2" t="s">
        <v>9213</v>
      </c>
      <c r="B2394" s="2" t="s">
        <v>9214</v>
      </c>
      <c r="C2394" s="2" t="s">
        <v>521</v>
      </c>
      <c r="D2394" s="2" t="s">
        <v>176</v>
      </c>
      <c r="E2394" s="2" t="s">
        <v>82</v>
      </c>
      <c r="F2394" s="2">
        <v>26</v>
      </c>
      <c r="G2394" s="2" t="s">
        <v>69</v>
      </c>
      <c r="H2394" s="2" t="s">
        <v>543</v>
      </c>
      <c r="I2394" s="2" t="s">
        <v>45</v>
      </c>
      <c r="J2394" s="3">
        <v>45350</v>
      </c>
      <c r="K2394" s="3">
        <v>45357</v>
      </c>
      <c r="L2394" s="2" t="s">
        <v>40</v>
      </c>
      <c r="M2394" s="2" t="s">
        <v>94</v>
      </c>
      <c r="N2394" s="2" t="s">
        <v>95</v>
      </c>
      <c r="O2394" s="4">
        <v>1386000</v>
      </c>
      <c r="P2394" s="4">
        <v>345800</v>
      </c>
      <c r="Q2394" s="4">
        <v>1040200</v>
      </c>
      <c r="R2394" s="2">
        <v>36</v>
      </c>
      <c r="S2394" s="5">
        <v>11.22</v>
      </c>
      <c r="T2394" s="4">
        <v>38620.31</v>
      </c>
      <c r="U2394" s="2" t="s">
        <v>73</v>
      </c>
      <c r="V2394" s="2" t="s">
        <v>74</v>
      </c>
      <c r="W2394" s="4">
        <v>1119988.99</v>
      </c>
      <c r="X2394" s="4">
        <v>270342.33</v>
      </c>
      <c r="Y2394" s="4">
        <v>1390331.32</v>
      </c>
      <c r="Z2394" s="2">
        <v>0</v>
      </c>
      <c r="AA2394" s="2" t="s">
        <v>56</v>
      </c>
      <c r="AB2394" s="2" t="s">
        <v>15736</v>
      </c>
      <c r="AC2394" s="2" t="s">
        <v>360</v>
      </c>
      <c r="AD2394" s="2" t="s">
        <v>76</v>
      </c>
      <c r="AE2394" s="5">
        <v>75.05</v>
      </c>
      <c r="AF2394" s="2">
        <v>0</v>
      </c>
      <c r="AG2394" s="2" t="s">
        <v>77</v>
      </c>
      <c r="AH2394" s="2">
        <v>7</v>
      </c>
      <c r="AI2394" s="6" t="str">
        <f t="shared" si="111"/>
        <v>25-34</v>
      </c>
      <c r="AJ2394" s="11">
        <f>YEAR(tbl_LoanData[[#This Row],[Application Date]])</f>
        <v>2024</v>
      </c>
      <c r="AK2394" s="11" t="str">
        <f>TEXT(tbl_LoanData[[#This Row],[Application Date]],"MMMM")</f>
        <v>February</v>
      </c>
      <c r="AL2394" s="12">
        <f>DATE(YEAR(tbl_LoanData[[#This Row],[Application Date]]),MONTH(tbl_LoanData[[#This Row],[Application Date]]),1)</f>
        <v>45323</v>
      </c>
      <c r="AM2394" s="14">
        <f ca="1">IF(AND(tbl_LoanData[[#This Row],[Application Date]]&gt;=EOMONTH(TODAY(),-1)+1,tbl_LoanData[[#This Row],[Application Date]]&lt;=TODAY()),tbl_LoanData[[#This Row],[Loan Amount]],0)</f>
        <v>0</v>
      </c>
      <c r="AN2394" s="14">
        <f>tbl_LoanData[[#This Row],[Amount Paid]]-(Q2394-X2394)</f>
        <v>350131.32000000007</v>
      </c>
      <c r="AO2394" s="14">
        <f>IF(tbl_LoanData[[#This Row],[Application Status]]="Approved",1,0)</f>
        <v>1</v>
      </c>
      <c r="AP2394" s="22" t="str">
        <f t="shared" ca="1" si="112"/>
        <v/>
      </c>
      <c r="AQ2394" s="22" t="str">
        <f t="shared" ca="1" si="113"/>
        <v/>
      </c>
    </row>
    <row r="2395" spans="1:43" ht="14.4" customHeight="1" x14ac:dyDescent="0.3">
      <c r="A2395" s="2" t="s">
        <v>9503</v>
      </c>
      <c r="B2395" s="2" t="s">
        <v>9504</v>
      </c>
      <c r="C2395" s="2" t="s">
        <v>297</v>
      </c>
      <c r="D2395" s="2" t="s">
        <v>204</v>
      </c>
      <c r="E2395" s="2" t="s">
        <v>134</v>
      </c>
      <c r="F2395" s="2">
        <v>28</v>
      </c>
      <c r="G2395" s="2" t="s">
        <v>69</v>
      </c>
      <c r="H2395" s="2" t="s">
        <v>70</v>
      </c>
      <c r="I2395" s="2" t="s">
        <v>50</v>
      </c>
      <c r="J2395" s="3">
        <v>45350</v>
      </c>
      <c r="K2395" s="3"/>
      <c r="L2395" s="2" t="s">
        <v>40</v>
      </c>
      <c r="M2395" s="2" t="s">
        <v>111</v>
      </c>
      <c r="N2395" s="2" t="s">
        <v>369</v>
      </c>
      <c r="O2395" s="4">
        <v>1220000</v>
      </c>
      <c r="P2395" s="4">
        <v>249600</v>
      </c>
      <c r="Q2395" s="4">
        <v>970400</v>
      </c>
      <c r="R2395" s="2">
        <v>60</v>
      </c>
      <c r="S2395" s="5">
        <v>14.65</v>
      </c>
      <c r="T2395" s="4">
        <v>28020.3</v>
      </c>
      <c r="U2395" s="2" t="s">
        <v>113</v>
      </c>
      <c r="V2395" s="2" t="s">
        <v>97</v>
      </c>
      <c r="W2395" s="4">
        <v>0</v>
      </c>
      <c r="X2395" s="4">
        <v>0</v>
      </c>
      <c r="Y2395" s="4">
        <v>1681218</v>
      </c>
      <c r="Z2395" s="2">
        <v>0</v>
      </c>
      <c r="AA2395" s="2" t="s">
        <v>97</v>
      </c>
      <c r="AB2395" s="2" t="s">
        <v>15730</v>
      </c>
      <c r="AC2395" s="2" t="s">
        <v>213</v>
      </c>
      <c r="AD2395" s="2" t="s">
        <v>76</v>
      </c>
      <c r="AE2395" s="5">
        <v>79.540000000000006</v>
      </c>
      <c r="AF2395" s="2">
        <v>0</v>
      </c>
      <c r="AG2395" s="2" t="s">
        <v>97</v>
      </c>
      <c r="AH2395" s="2"/>
      <c r="AI2395" s="6" t="str">
        <f t="shared" si="111"/>
        <v>25-34</v>
      </c>
      <c r="AJ2395" s="11">
        <f>YEAR(tbl_LoanData[[#This Row],[Application Date]])</f>
        <v>2024</v>
      </c>
      <c r="AK2395" s="11" t="str">
        <f>TEXT(tbl_LoanData[[#This Row],[Application Date]],"MMMM")</f>
        <v>February</v>
      </c>
      <c r="AL2395" s="12">
        <f>DATE(YEAR(tbl_LoanData[[#This Row],[Application Date]]),MONTH(tbl_LoanData[[#This Row],[Application Date]]),1)</f>
        <v>45323</v>
      </c>
      <c r="AM2395" s="14">
        <f ca="1">IF(AND(tbl_LoanData[[#This Row],[Application Date]]&gt;=EOMONTH(TODAY(),-1)+1,tbl_LoanData[[#This Row],[Application Date]]&lt;=TODAY()),tbl_LoanData[[#This Row],[Loan Amount]],0)</f>
        <v>0</v>
      </c>
      <c r="AN2395" s="14">
        <f>tbl_LoanData[[#This Row],[Amount Paid]]-(Q2395-X2395)</f>
        <v>-970400</v>
      </c>
      <c r="AO2395" s="14">
        <f>IF(tbl_LoanData[[#This Row],[Application Status]]="Approved",1,0)</f>
        <v>0</v>
      </c>
      <c r="AP2395" s="22" t="str">
        <f t="shared" ca="1" si="112"/>
        <v/>
      </c>
      <c r="AQ2395" s="22" t="str">
        <f t="shared" ca="1" si="113"/>
        <v/>
      </c>
    </row>
    <row r="2396" spans="1:43" ht="14.4" customHeight="1" x14ac:dyDescent="0.3">
      <c r="A2396" s="2" t="s">
        <v>9529</v>
      </c>
      <c r="B2396" s="2" t="s">
        <v>9530</v>
      </c>
      <c r="C2396" s="2" t="s">
        <v>515</v>
      </c>
      <c r="D2396" s="2" t="s">
        <v>82</v>
      </c>
      <c r="E2396" s="2" t="s">
        <v>182</v>
      </c>
      <c r="F2396" s="2">
        <v>39</v>
      </c>
      <c r="G2396" s="2" t="s">
        <v>69</v>
      </c>
      <c r="H2396" s="2" t="s">
        <v>237</v>
      </c>
      <c r="I2396" s="2" t="s">
        <v>48</v>
      </c>
      <c r="J2396" s="3">
        <v>45331</v>
      </c>
      <c r="K2396" s="3">
        <v>45335</v>
      </c>
      <c r="L2396" s="2" t="s">
        <v>38</v>
      </c>
      <c r="M2396" s="2" t="s">
        <v>127</v>
      </c>
      <c r="N2396" s="2" t="s">
        <v>128</v>
      </c>
      <c r="O2396" s="4">
        <v>1145000</v>
      </c>
      <c r="P2396" s="4">
        <v>172800</v>
      </c>
      <c r="Q2396" s="4">
        <v>972200</v>
      </c>
      <c r="R2396" s="2">
        <v>12</v>
      </c>
      <c r="S2396" s="5">
        <v>7.41</v>
      </c>
      <c r="T2396" s="4">
        <v>87020</v>
      </c>
      <c r="U2396" s="2" t="s">
        <v>73</v>
      </c>
      <c r="V2396" s="2" t="s">
        <v>34</v>
      </c>
      <c r="W2396" s="4">
        <v>87020</v>
      </c>
      <c r="X2396" s="4">
        <v>957220.02</v>
      </c>
      <c r="Y2396" s="4">
        <v>1044240.02</v>
      </c>
      <c r="Z2396" s="2">
        <v>341</v>
      </c>
      <c r="AA2396" s="2" t="s">
        <v>60</v>
      </c>
      <c r="AB2396" s="2" t="s">
        <v>15736</v>
      </c>
      <c r="AC2396" s="2" t="s">
        <v>332</v>
      </c>
      <c r="AD2396" s="2" t="s">
        <v>76</v>
      </c>
      <c r="AE2396" s="5">
        <v>84.91</v>
      </c>
      <c r="AF2396" s="2">
        <v>11</v>
      </c>
      <c r="AG2396" s="2" t="s">
        <v>130</v>
      </c>
      <c r="AH2396" s="2">
        <v>4</v>
      </c>
      <c r="AI2396" s="6" t="str">
        <f t="shared" si="111"/>
        <v>35-44</v>
      </c>
      <c r="AJ2396" s="11">
        <f>YEAR(tbl_LoanData[[#This Row],[Application Date]])</f>
        <v>2024</v>
      </c>
      <c r="AK2396" s="11" t="str">
        <f>TEXT(tbl_LoanData[[#This Row],[Application Date]],"MMMM")</f>
        <v>February</v>
      </c>
      <c r="AL2396" s="12">
        <f>DATE(YEAR(tbl_LoanData[[#This Row],[Application Date]]),MONTH(tbl_LoanData[[#This Row],[Application Date]]),1)</f>
        <v>45323</v>
      </c>
      <c r="AM2396" s="14">
        <f ca="1">IF(AND(tbl_LoanData[[#This Row],[Application Date]]&gt;=EOMONTH(TODAY(),-1)+1,tbl_LoanData[[#This Row],[Application Date]]&lt;=TODAY()),tbl_LoanData[[#This Row],[Loan Amount]],0)</f>
        <v>0</v>
      </c>
      <c r="AN2396" s="14">
        <f>tbl_LoanData[[#This Row],[Amount Paid]]-(Q2396-X2396)</f>
        <v>72040.020000000019</v>
      </c>
      <c r="AO2396" s="14">
        <f>IF(tbl_LoanData[[#This Row],[Application Status]]="Approved",1,0)</f>
        <v>1</v>
      </c>
      <c r="AP2396" s="22" t="str">
        <f t="shared" ca="1" si="112"/>
        <v/>
      </c>
      <c r="AQ2396" s="22" t="str">
        <f t="shared" ca="1" si="113"/>
        <v/>
      </c>
    </row>
    <row r="2397" spans="1:43" ht="14.4" customHeight="1" x14ac:dyDescent="0.3">
      <c r="A2397" s="2" t="s">
        <v>9545</v>
      </c>
      <c r="B2397" s="2" t="s">
        <v>9546</v>
      </c>
      <c r="C2397" s="2" t="s">
        <v>390</v>
      </c>
      <c r="D2397" s="2" t="s">
        <v>176</v>
      </c>
      <c r="E2397" s="2" t="s">
        <v>204</v>
      </c>
      <c r="F2397" s="2">
        <v>38</v>
      </c>
      <c r="G2397" s="2" t="s">
        <v>83</v>
      </c>
      <c r="H2397" s="2" t="s">
        <v>177</v>
      </c>
      <c r="I2397" s="2" t="s">
        <v>43</v>
      </c>
      <c r="J2397" s="3">
        <v>45343</v>
      </c>
      <c r="K2397" s="3">
        <v>45346</v>
      </c>
      <c r="L2397" s="2" t="s">
        <v>39</v>
      </c>
      <c r="M2397" s="2" t="s">
        <v>85</v>
      </c>
      <c r="N2397" s="2" t="s">
        <v>373</v>
      </c>
      <c r="O2397" s="4">
        <v>1475000</v>
      </c>
      <c r="P2397" s="4">
        <v>352200</v>
      </c>
      <c r="Q2397" s="4">
        <v>1122800</v>
      </c>
      <c r="R2397" s="2">
        <v>36</v>
      </c>
      <c r="S2397" s="5">
        <v>8.35</v>
      </c>
      <c r="T2397" s="4">
        <v>39001.71</v>
      </c>
      <c r="U2397" s="2" t="s">
        <v>73</v>
      </c>
      <c r="V2397" s="2" t="s">
        <v>74</v>
      </c>
      <c r="W2397" s="4">
        <v>1053046.17</v>
      </c>
      <c r="X2397" s="4">
        <v>351015.23</v>
      </c>
      <c r="Y2397" s="4">
        <v>1404061.4</v>
      </c>
      <c r="Z2397" s="2">
        <v>87</v>
      </c>
      <c r="AA2397" s="2" t="s">
        <v>59</v>
      </c>
      <c r="AB2397" s="2" t="s">
        <v>15728</v>
      </c>
      <c r="AC2397" s="2" t="s">
        <v>332</v>
      </c>
      <c r="AD2397" s="2" t="s">
        <v>76</v>
      </c>
      <c r="AE2397" s="5">
        <v>76.12</v>
      </c>
      <c r="AF2397" s="2">
        <v>3</v>
      </c>
      <c r="AG2397" s="2" t="s">
        <v>130</v>
      </c>
      <c r="AH2397" s="2">
        <v>3</v>
      </c>
      <c r="AI2397" s="6" t="str">
        <f t="shared" si="111"/>
        <v>35-44</v>
      </c>
      <c r="AJ2397" s="11">
        <f>YEAR(tbl_LoanData[[#This Row],[Application Date]])</f>
        <v>2024</v>
      </c>
      <c r="AK2397" s="11" t="str">
        <f>TEXT(tbl_LoanData[[#This Row],[Application Date]],"MMMM")</f>
        <v>February</v>
      </c>
      <c r="AL2397" s="12">
        <f>DATE(YEAR(tbl_LoanData[[#This Row],[Application Date]]),MONTH(tbl_LoanData[[#This Row],[Application Date]]),1)</f>
        <v>45323</v>
      </c>
      <c r="AM2397" s="14">
        <f ca="1">IF(AND(tbl_LoanData[[#This Row],[Application Date]]&gt;=EOMONTH(TODAY(),-1)+1,tbl_LoanData[[#This Row],[Application Date]]&lt;=TODAY()),tbl_LoanData[[#This Row],[Loan Amount]],0)</f>
        <v>0</v>
      </c>
      <c r="AN2397" s="14">
        <f>tbl_LoanData[[#This Row],[Amount Paid]]-(Q2397-X2397)</f>
        <v>281261.39999999991</v>
      </c>
      <c r="AO2397" s="14">
        <f>IF(tbl_LoanData[[#This Row],[Application Status]]="Approved",1,0)</f>
        <v>1</v>
      </c>
      <c r="AP2397" s="22" t="str">
        <f t="shared" ca="1" si="112"/>
        <v/>
      </c>
      <c r="AQ2397" s="22" t="str">
        <f t="shared" ca="1" si="113"/>
        <v/>
      </c>
    </row>
    <row r="2398" spans="1:43" ht="14.4" customHeight="1" x14ac:dyDescent="0.3">
      <c r="A2398" s="2" t="s">
        <v>9583</v>
      </c>
      <c r="B2398" s="2" t="s">
        <v>9584</v>
      </c>
      <c r="C2398" s="2" t="s">
        <v>231</v>
      </c>
      <c r="D2398" s="2" t="s">
        <v>182</v>
      </c>
      <c r="E2398" s="2" t="s">
        <v>165</v>
      </c>
      <c r="F2398" s="2">
        <v>46</v>
      </c>
      <c r="G2398" s="2" t="s">
        <v>83</v>
      </c>
      <c r="H2398" s="2" t="s">
        <v>110</v>
      </c>
      <c r="I2398" s="2" t="s">
        <v>46</v>
      </c>
      <c r="J2398" s="3">
        <v>45336</v>
      </c>
      <c r="K2398" s="3">
        <v>45347</v>
      </c>
      <c r="L2398" s="2" t="s">
        <v>36</v>
      </c>
      <c r="M2398" s="2" t="s">
        <v>85</v>
      </c>
      <c r="N2398" s="2" t="s">
        <v>344</v>
      </c>
      <c r="O2398" s="4">
        <v>1412000</v>
      </c>
      <c r="P2398" s="4">
        <v>221800</v>
      </c>
      <c r="Q2398" s="4">
        <v>1190200</v>
      </c>
      <c r="R2398" s="2">
        <v>36</v>
      </c>
      <c r="S2398" s="5">
        <v>8.18</v>
      </c>
      <c r="T2398" s="4">
        <v>41174.31</v>
      </c>
      <c r="U2398" s="2" t="s">
        <v>73</v>
      </c>
      <c r="V2398" s="2" t="s">
        <v>74</v>
      </c>
      <c r="W2398" s="4">
        <v>1235229.3</v>
      </c>
      <c r="X2398" s="4">
        <v>247045.78</v>
      </c>
      <c r="Y2398" s="4">
        <v>1482275.08</v>
      </c>
      <c r="Z2398" s="2">
        <v>0</v>
      </c>
      <c r="AA2398" s="2" t="s">
        <v>56</v>
      </c>
      <c r="AB2398" s="2" t="s">
        <v>15727</v>
      </c>
      <c r="AC2398" s="2" t="s">
        <v>146</v>
      </c>
      <c r="AD2398" s="2" t="s">
        <v>76</v>
      </c>
      <c r="AE2398" s="5">
        <v>84.29</v>
      </c>
      <c r="AF2398" s="2">
        <v>0</v>
      </c>
      <c r="AG2398" s="2" t="s">
        <v>77</v>
      </c>
      <c r="AH2398" s="2">
        <v>11</v>
      </c>
      <c r="AI2398" s="6" t="str">
        <f t="shared" si="111"/>
        <v>45-54</v>
      </c>
      <c r="AJ2398" s="11">
        <f>YEAR(tbl_LoanData[[#This Row],[Application Date]])</f>
        <v>2024</v>
      </c>
      <c r="AK2398" s="11" t="str">
        <f>TEXT(tbl_LoanData[[#This Row],[Application Date]],"MMMM")</f>
        <v>February</v>
      </c>
      <c r="AL2398" s="12">
        <f>DATE(YEAR(tbl_LoanData[[#This Row],[Application Date]]),MONTH(tbl_LoanData[[#This Row],[Application Date]]),1)</f>
        <v>45323</v>
      </c>
      <c r="AM2398" s="14">
        <f ca="1">IF(AND(tbl_LoanData[[#This Row],[Application Date]]&gt;=EOMONTH(TODAY(),-1)+1,tbl_LoanData[[#This Row],[Application Date]]&lt;=TODAY()),tbl_LoanData[[#This Row],[Loan Amount]],0)</f>
        <v>0</v>
      </c>
      <c r="AN2398" s="14">
        <f>tbl_LoanData[[#This Row],[Amount Paid]]-(Q2398-X2398)</f>
        <v>292075.08000000007</v>
      </c>
      <c r="AO2398" s="14">
        <f>IF(tbl_LoanData[[#This Row],[Application Status]]="Approved",1,0)</f>
        <v>1</v>
      </c>
      <c r="AP2398" s="22" t="str">
        <f t="shared" ca="1" si="112"/>
        <v/>
      </c>
      <c r="AQ2398" s="22" t="str">
        <f t="shared" ca="1" si="113"/>
        <v/>
      </c>
    </row>
    <row r="2399" spans="1:43" ht="14.4" customHeight="1" x14ac:dyDescent="0.3">
      <c r="A2399" s="2" t="s">
        <v>9611</v>
      </c>
      <c r="B2399" s="2" t="s">
        <v>9612</v>
      </c>
      <c r="C2399" s="2" t="s">
        <v>687</v>
      </c>
      <c r="D2399" s="2" t="s">
        <v>102</v>
      </c>
      <c r="E2399" s="2" t="s">
        <v>402</v>
      </c>
      <c r="F2399" s="2">
        <v>61</v>
      </c>
      <c r="G2399" s="2" t="s">
        <v>83</v>
      </c>
      <c r="H2399" s="2" t="s">
        <v>237</v>
      </c>
      <c r="I2399" s="2" t="s">
        <v>48</v>
      </c>
      <c r="J2399" s="3">
        <v>45345</v>
      </c>
      <c r="K2399" s="3">
        <v>45362</v>
      </c>
      <c r="L2399" s="2" t="s">
        <v>39</v>
      </c>
      <c r="M2399" s="2" t="s">
        <v>127</v>
      </c>
      <c r="N2399" s="2" t="s">
        <v>195</v>
      </c>
      <c r="O2399" s="4">
        <v>1558000</v>
      </c>
      <c r="P2399" s="4">
        <v>498100</v>
      </c>
      <c r="Q2399" s="4">
        <v>1059900</v>
      </c>
      <c r="R2399" s="2">
        <v>12</v>
      </c>
      <c r="S2399" s="5">
        <v>8.9700000000000006</v>
      </c>
      <c r="T2399" s="4">
        <v>96247.75</v>
      </c>
      <c r="U2399" s="2" t="s">
        <v>73</v>
      </c>
      <c r="V2399" s="2" t="s">
        <v>34</v>
      </c>
      <c r="W2399" s="4">
        <v>1058725.25</v>
      </c>
      <c r="X2399" s="4">
        <v>96247.78</v>
      </c>
      <c r="Y2399" s="4">
        <v>1154973.03</v>
      </c>
      <c r="Z2399" s="2">
        <v>29</v>
      </c>
      <c r="AA2399" s="2" t="s">
        <v>57</v>
      </c>
      <c r="AB2399" s="2" t="s">
        <v>15736</v>
      </c>
      <c r="AC2399" s="2" t="s">
        <v>87</v>
      </c>
      <c r="AD2399" s="2" t="s">
        <v>76</v>
      </c>
      <c r="AE2399" s="5">
        <v>68.03</v>
      </c>
      <c r="AF2399" s="2">
        <v>1</v>
      </c>
      <c r="AG2399" s="2" t="s">
        <v>77</v>
      </c>
      <c r="AH2399" s="2">
        <v>17</v>
      </c>
      <c r="AI2399" s="6" t="str">
        <f t="shared" si="111"/>
        <v>55-64</v>
      </c>
      <c r="AJ2399" s="11">
        <f>YEAR(tbl_LoanData[[#This Row],[Application Date]])</f>
        <v>2024</v>
      </c>
      <c r="AK2399" s="11" t="str">
        <f>TEXT(tbl_LoanData[[#This Row],[Application Date]],"MMMM")</f>
        <v>February</v>
      </c>
      <c r="AL2399" s="12">
        <f>DATE(YEAR(tbl_LoanData[[#This Row],[Application Date]]),MONTH(tbl_LoanData[[#This Row],[Application Date]]),1)</f>
        <v>45323</v>
      </c>
      <c r="AM2399" s="14">
        <f ca="1">IF(AND(tbl_LoanData[[#This Row],[Application Date]]&gt;=EOMONTH(TODAY(),-1)+1,tbl_LoanData[[#This Row],[Application Date]]&lt;=TODAY()),tbl_LoanData[[#This Row],[Loan Amount]],0)</f>
        <v>0</v>
      </c>
      <c r="AN2399" s="14">
        <f>tbl_LoanData[[#This Row],[Amount Paid]]-(Q2399-X2399)</f>
        <v>95073.030000000028</v>
      </c>
      <c r="AO2399" s="14">
        <f>IF(tbl_LoanData[[#This Row],[Application Status]]="Approved",1,0)</f>
        <v>1</v>
      </c>
      <c r="AP2399" s="22" t="str">
        <f t="shared" ca="1" si="112"/>
        <v/>
      </c>
      <c r="AQ2399" s="22" t="str">
        <f t="shared" ca="1" si="113"/>
        <v/>
      </c>
    </row>
    <row r="2400" spans="1:43" ht="14.4" customHeight="1" x14ac:dyDescent="0.3">
      <c r="A2400" s="2" t="s">
        <v>9879</v>
      </c>
      <c r="B2400" s="2" t="s">
        <v>9880</v>
      </c>
      <c r="C2400" s="2" t="s">
        <v>758</v>
      </c>
      <c r="D2400" s="2" t="s">
        <v>204</v>
      </c>
      <c r="E2400" s="2" t="s">
        <v>465</v>
      </c>
      <c r="F2400" s="2">
        <v>62</v>
      </c>
      <c r="G2400" s="2" t="s">
        <v>83</v>
      </c>
      <c r="H2400" s="2" t="s">
        <v>93</v>
      </c>
      <c r="I2400" s="2" t="s">
        <v>50</v>
      </c>
      <c r="J2400" s="3">
        <v>45348</v>
      </c>
      <c r="K2400" s="3"/>
      <c r="L2400" s="2" t="s">
        <v>41</v>
      </c>
      <c r="M2400" s="2" t="s">
        <v>184</v>
      </c>
      <c r="N2400" s="2" t="s">
        <v>185</v>
      </c>
      <c r="O2400" s="4">
        <v>3985000</v>
      </c>
      <c r="P2400" s="4">
        <v>796200</v>
      </c>
      <c r="Q2400" s="4">
        <v>3188800</v>
      </c>
      <c r="R2400" s="2">
        <v>24</v>
      </c>
      <c r="S2400" s="5">
        <v>9.2100000000000009</v>
      </c>
      <c r="T2400" s="4">
        <v>157340.71</v>
      </c>
      <c r="U2400" s="2" t="s">
        <v>113</v>
      </c>
      <c r="V2400" s="2" t="s">
        <v>97</v>
      </c>
      <c r="W2400" s="4">
        <v>0</v>
      </c>
      <c r="X2400" s="4">
        <v>0</v>
      </c>
      <c r="Y2400" s="4">
        <v>3776176.96</v>
      </c>
      <c r="Z2400" s="2">
        <v>0</v>
      </c>
      <c r="AA2400" s="2" t="s">
        <v>97</v>
      </c>
      <c r="AB2400" s="2" t="s">
        <v>15730</v>
      </c>
      <c r="AC2400" s="2" t="s">
        <v>75</v>
      </c>
      <c r="AD2400" s="2" t="s">
        <v>76</v>
      </c>
      <c r="AE2400" s="5">
        <v>80.02</v>
      </c>
      <c r="AF2400" s="2">
        <v>0</v>
      </c>
      <c r="AG2400" s="2" t="s">
        <v>97</v>
      </c>
      <c r="AH2400" s="2"/>
      <c r="AI2400" s="6" t="str">
        <f t="shared" si="111"/>
        <v>55-64</v>
      </c>
      <c r="AJ2400" s="11">
        <f>YEAR(tbl_LoanData[[#This Row],[Application Date]])</f>
        <v>2024</v>
      </c>
      <c r="AK2400" s="11" t="str">
        <f>TEXT(tbl_LoanData[[#This Row],[Application Date]],"MMMM")</f>
        <v>February</v>
      </c>
      <c r="AL2400" s="12">
        <f>DATE(YEAR(tbl_LoanData[[#This Row],[Application Date]]),MONTH(tbl_LoanData[[#This Row],[Application Date]]),1)</f>
        <v>45323</v>
      </c>
      <c r="AM2400" s="14">
        <f ca="1">IF(AND(tbl_LoanData[[#This Row],[Application Date]]&gt;=EOMONTH(TODAY(),-1)+1,tbl_LoanData[[#This Row],[Application Date]]&lt;=TODAY()),tbl_LoanData[[#This Row],[Loan Amount]],0)</f>
        <v>0</v>
      </c>
      <c r="AN2400" s="14">
        <f>tbl_LoanData[[#This Row],[Amount Paid]]-(Q2400-X2400)</f>
        <v>-3188800</v>
      </c>
      <c r="AO2400" s="14">
        <f>IF(tbl_LoanData[[#This Row],[Application Status]]="Approved",1,0)</f>
        <v>0</v>
      </c>
      <c r="AP2400" s="22" t="str">
        <f t="shared" ca="1" si="112"/>
        <v/>
      </c>
      <c r="AQ2400" s="22" t="str">
        <f t="shared" ca="1" si="113"/>
        <v/>
      </c>
    </row>
    <row r="2401" spans="1:43" ht="14.4" customHeight="1" x14ac:dyDescent="0.3">
      <c r="A2401" s="2" t="s">
        <v>10049</v>
      </c>
      <c r="B2401" s="2" t="s">
        <v>10050</v>
      </c>
      <c r="C2401" s="2" t="s">
        <v>804</v>
      </c>
      <c r="D2401" s="2" t="s">
        <v>254</v>
      </c>
      <c r="E2401" s="2" t="s">
        <v>150</v>
      </c>
      <c r="F2401" s="2">
        <v>29</v>
      </c>
      <c r="G2401" s="2" t="s">
        <v>83</v>
      </c>
      <c r="H2401" s="2" t="s">
        <v>285</v>
      </c>
      <c r="I2401" s="2" t="s">
        <v>55</v>
      </c>
      <c r="J2401" s="3">
        <v>45328</v>
      </c>
      <c r="K2401" s="3">
        <v>45332</v>
      </c>
      <c r="L2401" s="2" t="s">
        <v>37</v>
      </c>
      <c r="M2401" s="2" t="s">
        <v>94</v>
      </c>
      <c r="N2401" s="2" t="s">
        <v>488</v>
      </c>
      <c r="O2401" s="4">
        <v>73000</v>
      </c>
      <c r="P2401" s="4">
        <v>15900</v>
      </c>
      <c r="Q2401" s="4">
        <v>57100</v>
      </c>
      <c r="R2401" s="2">
        <v>48</v>
      </c>
      <c r="S2401" s="5">
        <v>14.28</v>
      </c>
      <c r="T2401" s="4">
        <v>1869.07</v>
      </c>
      <c r="U2401" s="2" t="s">
        <v>73</v>
      </c>
      <c r="V2401" s="2" t="s">
        <v>34</v>
      </c>
      <c r="W2401" s="4">
        <v>44857.68</v>
      </c>
      <c r="X2401" s="4">
        <v>44857.84</v>
      </c>
      <c r="Y2401" s="4">
        <v>89715.520000000004</v>
      </c>
      <c r="Z2401" s="2">
        <v>192</v>
      </c>
      <c r="AA2401" s="2" t="s">
        <v>60</v>
      </c>
      <c r="AB2401" s="2" t="s">
        <v>15734</v>
      </c>
      <c r="AC2401" s="2" t="s">
        <v>332</v>
      </c>
      <c r="AD2401" s="2" t="s">
        <v>76</v>
      </c>
      <c r="AE2401" s="5">
        <v>78.22</v>
      </c>
      <c r="AF2401" s="2">
        <v>6</v>
      </c>
      <c r="AG2401" s="2" t="s">
        <v>130</v>
      </c>
      <c r="AH2401" s="2">
        <v>4</v>
      </c>
      <c r="AI2401" s="6" t="str">
        <f t="shared" si="111"/>
        <v>25-34</v>
      </c>
      <c r="AJ2401" s="11">
        <f>YEAR(tbl_LoanData[[#This Row],[Application Date]])</f>
        <v>2024</v>
      </c>
      <c r="AK2401" s="11" t="str">
        <f>TEXT(tbl_LoanData[[#This Row],[Application Date]],"MMMM")</f>
        <v>February</v>
      </c>
      <c r="AL2401" s="12">
        <f>DATE(YEAR(tbl_LoanData[[#This Row],[Application Date]]),MONTH(tbl_LoanData[[#This Row],[Application Date]]),1)</f>
        <v>45323</v>
      </c>
      <c r="AM2401" s="14">
        <f ca="1">IF(AND(tbl_LoanData[[#This Row],[Application Date]]&gt;=EOMONTH(TODAY(),-1)+1,tbl_LoanData[[#This Row],[Application Date]]&lt;=TODAY()),tbl_LoanData[[#This Row],[Loan Amount]],0)</f>
        <v>0</v>
      </c>
      <c r="AN2401" s="14">
        <f>tbl_LoanData[[#This Row],[Amount Paid]]-(Q2401-X2401)</f>
        <v>32615.519999999997</v>
      </c>
      <c r="AO2401" s="14">
        <f>IF(tbl_LoanData[[#This Row],[Application Status]]="Approved",1,0)</f>
        <v>1</v>
      </c>
      <c r="AP2401" s="22" t="str">
        <f t="shared" ca="1" si="112"/>
        <v/>
      </c>
      <c r="AQ2401" s="22" t="str">
        <f t="shared" ca="1" si="113"/>
        <v/>
      </c>
    </row>
    <row r="2402" spans="1:43" ht="14.4" customHeight="1" x14ac:dyDescent="0.3">
      <c r="A2402" s="2" t="s">
        <v>10099</v>
      </c>
      <c r="B2402" s="2" t="s">
        <v>10100</v>
      </c>
      <c r="C2402" s="2" t="s">
        <v>343</v>
      </c>
      <c r="D2402" s="2" t="s">
        <v>254</v>
      </c>
      <c r="E2402" s="2" t="s">
        <v>125</v>
      </c>
      <c r="F2402" s="2">
        <v>35</v>
      </c>
      <c r="G2402" s="2" t="s">
        <v>69</v>
      </c>
      <c r="H2402" s="2" t="s">
        <v>110</v>
      </c>
      <c r="I2402" s="2" t="s">
        <v>46</v>
      </c>
      <c r="J2402" s="3">
        <v>45325</v>
      </c>
      <c r="K2402" s="3">
        <v>45335</v>
      </c>
      <c r="L2402" s="2" t="s">
        <v>40</v>
      </c>
      <c r="M2402" s="2" t="s">
        <v>85</v>
      </c>
      <c r="N2402" s="2" t="s">
        <v>86</v>
      </c>
      <c r="O2402" s="4">
        <v>1515000</v>
      </c>
      <c r="P2402" s="4">
        <v>182000</v>
      </c>
      <c r="Q2402" s="4">
        <v>1333000</v>
      </c>
      <c r="R2402" s="2">
        <v>12</v>
      </c>
      <c r="S2402" s="5">
        <v>12.83</v>
      </c>
      <c r="T2402" s="4">
        <v>125335.32</v>
      </c>
      <c r="U2402" s="2" t="s">
        <v>73</v>
      </c>
      <c r="V2402" s="2" t="s">
        <v>34</v>
      </c>
      <c r="W2402" s="4">
        <v>1378688.52</v>
      </c>
      <c r="X2402" s="4">
        <v>125335.38</v>
      </c>
      <c r="Y2402" s="4">
        <v>1504023.9</v>
      </c>
      <c r="Z2402" s="2">
        <v>28</v>
      </c>
      <c r="AA2402" s="2" t="s">
        <v>57</v>
      </c>
      <c r="AB2402" s="2" t="s">
        <v>15731</v>
      </c>
      <c r="AC2402" s="2" t="s">
        <v>75</v>
      </c>
      <c r="AD2402" s="2" t="s">
        <v>76</v>
      </c>
      <c r="AE2402" s="5">
        <v>87.99</v>
      </c>
      <c r="AF2402" s="2">
        <v>1</v>
      </c>
      <c r="AG2402" s="2" t="s">
        <v>77</v>
      </c>
      <c r="AH2402" s="2">
        <v>10</v>
      </c>
      <c r="AI2402" s="6" t="str">
        <f t="shared" si="111"/>
        <v>35-44</v>
      </c>
      <c r="AJ2402" s="11">
        <f>YEAR(tbl_LoanData[[#This Row],[Application Date]])</f>
        <v>2024</v>
      </c>
      <c r="AK2402" s="11" t="str">
        <f>TEXT(tbl_LoanData[[#This Row],[Application Date]],"MMMM")</f>
        <v>February</v>
      </c>
      <c r="AL2402" s="12">
        <f>DATE(YEAR(tbl_LoanData[[#This Row],[Application Date]]),MONTH(tbl_LoanData[[#This Row],[Application Date]]),1)</f>
        <v>45323</v>
      </c>
      <c r="AM2402" s="14">
        <f ca="1">IF(AND(tbl_LoanData[[#This Row],[Application Date]]&gt;=EOMONTH(TODAY(),-1)+1,tbl_LoanData[[#This Row],[Application Date]]&lt;=TODAY()),tbl_LoanData[[#This Row],[Loan Amount]],0)</f>
        <v>0</v>
      </c>
      <c r="AN2402" s="14">
        <f>tbl_LoanData[[#This Row],[Amount Paid]]-(Q2402-X2402)</f>
        <v>171023.89999999991</v>
      </c>
      <c r="AO2402" s="14">
        <f>IF(tbl_LoanData[[#This Row],[Application Status]]="Approved",1,0)</f>
        <v>1</v>
      </c>
      <c r="AP2402" s="22" t="str">
        <f t="shared" ca="1" si="112"/>
        <v/>
      </c>
      <c r="AQ2402" s="22" t="str">
        <f t="shared" ca="1" si="113"/>
        <v/>
      </c>
    </row>
    <row r="2403" spans="1:43" ht="14.4" customHeight="1" x14ac:dyDescent="0.3">
      <c r="A2403" s="2" t="s">
        <v>10127</v>
      </c>
      <c r="B2403" s="2" t="s">
        <v>10128</v>
      </c>
      <c r="C2403" s="2" t="s">
        <v>223</v>
      </c>
      <c r="D2403" s="2" t="s">
        <v>91</v>
      </c>
      <c r="E2403" s="2" t="s">
        <v>82</v>
      </c>
      <c r="F2403" s="2">
        <v>49</v>
      </c>
      <c r="G2403" s="2" t="s">
        <v>69</v>
      </c>
      <c r="H2403" s="2" t="s">
        <v>372</v>
      </c>
      <c r="I2403" s="2" t="s">
        <v>43</v>
      </c>
      <c r="J2403" s="3">
        <v>45342</v>
      </c>
      <c r="K2403" s="3">
        <v>45359</v>
      </c>
      <c r="L2403" s="2" t="s">
        <v>39</v>
      </c>
      <c r="M2403" s="2" t="s">
        <v>127</v>
      </c>
      <c r="N2403" s="2" t="s">
        <v>195</v>
      </c>
      <c r="O2403" s="4">
        <v>1187000</v>
      </c>
      <c r="P2403" s="4">
        <v>135500</v>
      </c>
      <c r="Q2403" s="4">
        <v>1051500</v>
      </c>
      <c r="R2403" s="2">
        <v>36</v>
      </c>
      <c r="S2403" s="5">
        <v>9.2100000000000009</v>
      </c>
      <c r="T2403" s="4">
        <v>37278.6</v>
      </c>
      <c r="U2403" s="2" t="s">
        <v>73</v>
      </c>
      <c r="V2403" s="2" t="s">
        <v>74</v>
      </c>
      <c r="W2403" s="4">
        <v>857407.8</v>
      </c>
      <c r="X2403" s="4">
        <v>484621.65</v>
      </c>
      <c r="Y2403" s="4">
        <v>1342029.45</v>
      </c>
      <c r="Z2403" s="2">
        <v>168</v>
      </c>
      <c r="AA2403" s="2" t="s">
        <v>60</v>
      </c>
      <c r="AB2403" s="2" t="s">
        <v>15730</v>
      </c>
      <c r="AC2403" s="2" t="s">
        <v>75</v>
      </c>
      <c r="AD2403" s="2" t="s">
        <v>76</v>
      </c>
      <c r="AE2403" s="5">
        <v>88.58</v>
      </c>
      <c r="AF2403" s="2">
        <v>6</v>
      </c>
      <c r="AG2403" s="2" t="s">
        <v>130</v>
      </c>
      <c r="AH2403" s="2">
        <v>17</v>
      </c>
      <c r="AI2403" s="6" t="str">
        <f t="shared" si="111"/>
        <v>45-54</v>
      </c>
      <c r="AJ2403" s="11">
        <f>YEAR(tbl_LoanData[[#This Row],[Application Date]])</f>
        <v>2024</v>
      </c>
      <c r="AK2403" s="11" t="str">
        <f>TEXT(tbl_LoanData[[#This Row],[Application Date]],"MMMM")</f>
        <v>February</v>
      </c>
      <c r="AL2403" s="12">
        <f>DATE(YEAR(tbl_LoanData[[#This Row],[Application Date]]),MONTH(tbl_LoanData[[#This Row],[Application Date]]),1)</f>
        <v>45323</v>
      </c>
      <c r="AM2403" s="14">
        <f ca="1">IF(AND(tbl_LoanData[[#This Row],[Application Date]]&gt;=EOMONTH(TODAY(),-1)+1,tbl_LoanData[[#This Row],[Application Date]]&lt;=TODAY()),tbl_LoanData[[#This Row],[Loan Amount]],0)</f>
        <v>0</v>
      </c>
      <c r="AN2403" s="14">
        <f>tbl_LoanData[[#This Row],[Amount Paid]]-(Q2403-X2403)</f>
        <v>290529.45000000007</v>
      </c>
      <c r="AO2403" s="14">
        <f>IF(tbl_LoanData[[#This Row],[Application Status]]="Approved",1,0)</f>
        <v>1</v>
      </c>
      <c r="AP2403" s="22" t="str">
        <f t="shared" ca="1" si="112"/>
        <v/>
      </c>
      <c r="AQ2403" s="22" t="str">
        <f t="shared" ca="1" si="113"/>
        <v/>
      </c>
    </row>
    <row r="2404" spans="1:43" ht="14.4" customHeight="1" x14ac:dyDescent="0.3">
      <c r="A2404" s="2" t="s">
        <v>10179</v>
      </c>
      <c r="B2404" s="2" t="s">
        <v>10180</v>
      </c>
      <c r="C2404" s="2" t="s">
        <v>627</v>
      </c>
      <c r="D2404" s="2" t="s">
        <v>311</v>
      </c>
      <c r="E2404" s="2" t="s">
        <v>183</v>
      </c>
      <c r="F2404" s="2">
        <v>32</v>
      </c>
      <c r="G2404" s="2" t="s">
        <v>83</v>
      </c>
      <c r="H2404" s="2" t="s">
        <v>126</v>
      </c>
      <c r="I2404" s="2" t="s">
        <v>44</v>
      </c>
      <c r="J2404" s="3">
        <v>45328</v>
      </c>
      <c r="K2404" s="3"/>
      <c r="L2404" s="2" t="s">
        <v>39</v>
      </c>
      <c r="M2404" s="2" t="s">
        <v>127</v>
      </c>
      <c r="N2404" s="2" t="s">
        <v>152</v>
      </c>
      <c r="O2404" s="4">
        <v>1505000</v>
      </c>
      <c r="P2404" s="4">
        <v>513900</v>
      </c>
      <c r="Q2404" s="4">
        <v>991100</v>
      </c>
      <c r="R2404" s="2">
        <v>12</v>
      </c>
      <c r="S2404" s="5">
        <v>9.4600000000000009</v>
      </c>
      <c r="T2404" s="4">
        <v>90404.84</v>
      </c>
      <c r="U2404" s="2" t="s">
        <v>113</v>
      </c>
      <c r="V2404" s="2" t="s">
        <v>97</v>
      </c>
      <c r="W2404" s="4">
        <v>0</v>
      </c>
      <c r="X2404" s="4">
        <v>0</v>
      </c>
      <c r="Y2404" s="4">
        <v>1084858.06</v>
      </c>
      <c r="Z2404" s="2">
        <v>0</v>
      </c>
      <c r="AA2404" s="2" t="s">
        <v>97</v>
      </c>
      <c r="AB2404" s="2" t="s">
        <v>15728</v>
      </c>
      <c r="AC2404" s="2" t="s">
        <v>138</v>
      </c>
      <c r="AD2404" s="2" t="s">
        <v>76</v>
      </c>
      <c r="AE2404" s="5">
        <v>65.849999999999994</v>
      </c>
      <c r="AF2404" s="2">
        <v>0</v>
      </c>
      <c r="AG2404" s="2" t="s">
        <v>97</v>
      </c>
      <c r="AH2404" s="2"/>
      <c r="AI2404" s="6" t="str">
        <f t="shared" si="111"/>
        <v>25-34</v>
      </c>
      <c r="AJ2404" s="11">
        <f>YEAR(tbl_LoanData[[#This Row],[Application Date]])</f>
        <v>2024</v>
      </c>
      <c r="AK2404" s="11" t="str">
        <f>TEXT(tbl_LoanData[[#This Row],[Application Date]],"MMMM")</f>
        <v>February</v>
      </c>
      <c r="AL2404" s="12">
        <f>DATE(YEAR(tbl_LoanData[[#This Row],[Application Date]]),MONTH(tbl_LoanData[[#This Row],[Application Date]]),1)</f>
        <v>45323</v>
      </c>
      <c r="AM2404" s="14">
        <f ca="1">IF(AND(tbl_LoanData[[#This Row],[Application Date]]&gt;=EOMONTH(TODAY(),-1)+1,tbl_LoanData[[#This Row],[Application Date]]&lt;=TODAY()),tbl_LoanData[[#This Row],[Loan Amount]],0)</f>
        <v>0</v>
      </c>
      <c r="AN2404" s="14">
        <f>tbl_LoanData[[#This Row],[Amount Paid]]-(Q2404-X2404)</f>
        <v>-991100</v>
      </c>
      <c r="AO2404" s="14">
        <f>IF(tbl_LoanData[[#This Row],[Application Status]]="Approved",1,0)</f>
        <v>0</v>
      </c>
      <c r="AP2404" s="22" t="str">
        <f t="shared" ca="1" si="112"/>
        <v/>
      </c>
      <c r="AQ2404" s="22" t="str">
        <f t="shared" ca="1" si="113"/>
        <v/>
      </c>
    </row>
    <row r="2405" spans="1:43" ht="14.4" customHeight="1" x14ac:dyDescent="0.3">
      <c r="A2405" s="2" t="s">
        <v>10193</v>
      </c>
      <c r="B2405" s="2" t="s">
        <v>10194</v>
      </c>
      <c r="C2405" s="2" t="s">
        <v>66</v>
      </c>
      <c r="D2405" s="2" t="s">
        <v>254</v>
      </c>
      <c r="E2405" s="2" t="s">
        <v>117</v>
      </c>
      <c r="F2405" s="2">
        <v>31</v>
      </c>
      <c r="G2405" s="2" t="s">
        <v>69</v>
      </c>
      <c r="H2405" s="2" t="s">
        <v>93</v>
      </c>
      <c r="I2405" s="2" t="s">
        <v>50</v>
      </c>
      <c r="J2405" s="3">
        <v>45340</v>
      </c>
      <c r="K2405" s="3">
        <v>45359</v>
      </c>
      <c r="L2405" s="2" t="s">
        <v>38</v>
      </c>
      <c r="M2405" s="2" t="s">
        <v>127</v>
      </c>
      <c r="N2405" s="2" t="s">
        <v>128</v>
      </c>
      <c r="O2405" s="4">
        <v>1183000</v>
      </c>
      <c r="P2405" s="4">
        <v>295400</v>
      </c>
      <c r="Q2405" s="4">
        <v>887600</v>
      </c>
      <c r="R2405" s="2">
        <v>48</v>
      </c>
      <c r="S2405" s="5">
        <v>6.74</v>
      </c>
      <c r="T2405" s="4">
        <v>23477.02</v>
      </c>
      <c r="U2405" s="2" t="s">
        <v>73</v>
      </c>
      <c r="V2405" s="2" t="s">
        <v>74</v>
      </c>
      <c r="W2405" s="4">
        <v>680833.58</v>
      </c>
      <c r="X2405" s="4">
        <v>446063.38</v>
      </c>
      <c r="Y2405" s="4">
        <v>1126896.96</v>
      </c>
      <c r="Z2405" s="2">
        <v>0</v>
      </c>
      <c r="AA2405" s="2" t="s">
        <v>56</v>
      </c>
      <c r="AB2405" s="2" t="s">
        <v>15727</v>
      </c>
      <c r="AC2405" s="2" t="s">
        <v>213</v>
      </c>
      <c r="AD2405" s="2" t="s">
        <v>76</v>
      </c>
      <c r="AE2405" s="5">
        <v>75.03</v>
      </c>
      <c r="AF2405" s="2">
        <v>0</v>
      </c>
      <c r="AG2405" s="2" t="s">
        <v>77</v>
      </c>
      <c r="AH2405" s="2">
        <v>19</v>
      </c>
      <c r="AI2405" s="6" t="str">
        <f t="shared" si="111"/>
        <v>25-34</v>
      </c>
      <c r="AJ2405" s="11">
        <f>YEAR(tbl_LoanData[[#This Row],[Application Date]])</f>
        <v>2024</v>
      </c>
      <c r="AK2405" s="11" t="str">
        <f>TEXT(tbl_LoanData[[#This Row],[Application Date]],"MMMM")</f>
        <v>February</v>
      </c>
      <c r="AL2405" s="12">
        <f>DATE(YEAR(tbl_LoanData[[#This Row],[Application Date]]),MONTH(tbl_LoanData[[#This Row],[Application Date]]),1)</f>
        <v>45323</v>
      </c>
      <c r="AM2405" s="14">
        <f ca="1">IF(AND(tbl_LoanData[[#This Row],[Application Date]]&gt;=EOMONTH(TODAY(),-1)+1,tbl_LoanData[[#This Row],[Application Date]]&lt;=TODAY()),tbl_LoanData[[#This Row],[Loan Amount]],0)</f>
        <v>0</v>
      </c>
      <c r="AN2405" s="14">
        <f>tbl_LoanData[[#This Row],[Amount Paid]]-(Q2405-X2405)</f>
        <v>239296.95999999996</v>
      </c>
      <c r="AO2405" s="14">
        <f>IF(tbl_LoanData[[#This Row],[Application Status]]="Approved",1,0)</f>
        <v>1</v>
      </c>
      <c r="AP2405" s="22" t="str">
        <f t="shared" ca="1" si="112"/>
        <v/>
      </c>
      <c r="AQ2405" s="22" t="str">
        <f t="shared" ca="1" si="113"/>
        <v/>
      </c>
    </row>
    <row r="2406" spans="1:43" x14ac:dyDescent="0.3">
      <c r="A2406" s="2" t="s">
        <v>10205</v>
      </c>
      <c r="B2406" s="2" t="s">
        <v>10206</v>
      </c>
      <c r="C2406" s="2" t="s">
        <v>116</v>
      </c>
      <c r="D2406" s="2" t="s">
        <v>254</v>
      </c>
      <c r="E2406" s="2" t="s">
        <v>82</v>
      </c>
      <c r="F2406" s="2">
        <v>25</v>
      </c>
      <c r="G2406" s="2" t="s">
        <v>69</v>
      </c>
      <c r="H2406" s="2" t="s">
        <v>543</v>
      </c>
      <c r="I2406" s="2" t="s">
        <v>45</v>
      </c>
      <c r="J2406" s="3">
        <v>45351</v>
      </c>
      <c r="K2406" s="3">
        <v>45369</v>
      </c>
      <c r="L2406" s="2" t="s">
        <v>36</v>
      </c>
      <c r="M2406" s="2" t="s">
        <v>104</v>
      </c>
      <c r="N2406" s="2" t="s">
        <v>105</v>
      </c>
      <c r="O2406" s="4">
        <v>1122000</v>
      </c>
      <c r="P2406" s="4">
        <v>300200</v>
      </c>
      <c r="Q2406" s="4">
        <v>821800</v>
      </c>
      <c r="R2406" s="2">
        <v>48</v>
      </c>
      <c r="S2406" s="5">
        <v>14.02</v>
      </c>
      <c r="T2406" s="4">
        <v>26722.2</v>
      </c>
      <c r="U2406" s="2" t="s">
        <v>73</v>
      </c>
      <c r="V2406" s="2" t="s">
        <v>74</v>
      </c>
      <c r="W2406" s="4">
        <v>774943.8</v>
      </c>
      <c r="X2406" s="4">
        <v>507721.64</v>
      </c>
      <c r="Y2406" s="4">
        <v>1282665.44</v>
      </c>
      <c r="Z2406" s="2">
        <v>0</v>
      </c>
      <c r="AA2406" s="2" t="s">
        <v>56</v>
      </c>
      <c r="AB2406" s="2" t="s">
        <v>15733</v>
      </c>
      <c r="AC2406" s="2" t="s">
        <v>75</v>
      </c>
      <c r="AD2406" s="2" t="s">
        <v>76</v>
      </c>
      <c r="AE2406" s="5">
        <v>73.239999999999995</v>
      </c>
      <c r="AF2406" s="2">
        <v>0</v>
      </c>
      <c r="AG2406" s="2" t="s">
        <v>77</v>
      </c>
      <c r="AH2406" s="2">
        <v>18</v>
      </c>
      <c r="AI2406" s="6" t="str">
        <f t="shared" si="111"/>
        <v>25-34</v>
      </c>
      <c r="AJ2406" s="11">
        <f>YEAR(tbl_LoanData[[#This Row],[Application Date]])</f>
        <v>2024</v>
      </c>
      <c r="AK2406" s="11" t="str">
        <f>TEXT(tbl_LoanData[[#This Row],[Application Date]],"MMMM")</f>
        <v>February</v>
      </c>
      <c r="AL2406" s="12">
        <f>DATE(YEAR(tbl_LoanData[[#This Row],[Application Date]]),MONTH(tbl_LoanData[[#This Row],[Application Date]]),1)</f>
        <v>45323</v>
      </c>
      <c r="AM2406" s="14">
        <f ca="1">IF(AND(tbl_LoanData[[#This Row],[Application Date]]&gt;=EOMONTH(TODAY(),-1)+1,tbl_LoanData[[#This Row],[Application Date]]&lt;=TODAY()),tbl_LoanData[[#This Row],[Loan Amount]],0)</f>
        <v>0</v>
      </c>
      <c r="AN2406" s="14">
        <f>tbl_LoanData[[#This Row],[Amount Paid]]-(Q2406-X2406)</f>
        <v>460865.44000000006</v>
      </c>
      <c r="AO2406" s="14">
        <f>IF(tbl_LoanData[[#This Row],[Application Status]]="Approved",1,0)</f>
        <v>1</v>
      </c>
      <c r="AP2406" s="22" t="str">
        <f t="shared" ca="1" si="112"/>
        <v/>
      </c>
      <c r="AQ2406" s="22" t="str">
        <f t="shared" ca="1" si="113"/>
        <v/>
      </c>
    </row>
    <row r="2407" spans="1:43" ht="14.4" customHeight="1" x14ac:dyDescent="0.3">
      <c r="A2407" s="2" t="s">
        <v>10245</v>
      </c>
      <c r="B2407" s="2" t="s">
        <v>10246</v>
      </c>
      <c r="C2407" s="2" t="s">
        <v>949</v>
      </c>
      <c r="D2407" s="2" t="s">
        <v>91</v>
      </c>
      <c r="E2407" s="2" t="s">
        <v>540</v>
      </c>
      <c r="F2407" s="2">
        <v>62</v>
      </c>
      <c r="G2407" s="2" t="s">
        <v>83</v>
      </c>
      <c r="H2407" s="2" t="s">
        <v>177</v>
      </c>
      <c r="I2407" s="2" t="s">
        <v>43</v>
      </c>
      <c r="J2407" s="3">
        <v>45338</v>
      </c>
      <c r="K2407" s="3">
        <v>45356</v>
      </c>
      <c r="L2407" s="2" t="s">
        <v>40</v>
      </c>
      <c r="M2407" s="2" t="s">
        <v>94</v>
      </c>
      <c r="N2407" s="2" t="s">
        <v>4</v>
      </c>
      <c r="O2407" s="4">
        <v>1475000</v>
      </c>
      <c r="P2407" s="4">
        <v>452700</v>
      </c>
      <c r="Q2407" s="4">
        <v>1022300</v>
      </c>
      <c r="R2407" s="2">
        <v>60</v>
      </c>
      <c r="S2407" s="5">
        <v>12.2</v>
      </c>
      <c r="T2407" s="4">
        <v>27431.72</v>
      </c>
      <c r="U2407" s="2" t="s">
        <v>73</v>
      </c>
      <c r="V2407" s="2" t="s">
        <v>74</v>
      </c>
      <c r="W2407" s="4">
        <v>740656.44</v>
      </c>
      <c r="X2407" s="4">
        <v>905246.56</v>
      </c>
      <c r="Y2407" s="4">
        <v>1645903</v>
      </c>
      <c r="Z2407" s="2">
        <v>62</v>
      </c>
      <c r="AA2407" s="2" t="s">
        <v>59</v>
      </c>
      <c r="AB2407" s="2" t="s">
        <v>15728</v>
      </c>
      <c r="AC2407" s="2" t="s">
        <v>75</v>
      </c>
      <c r="AD2407" s="2" t="s">
        <v>76</v>
      </c>
      <c r="AE2407" s="5">
        <v>69.31</v>
      </c>
      <c r="AF2407" s="2">
        <v>2</v>
      </c>
      <c r="AG2407" s="2" t="s">
        <v>130</v>
      </c>
      <c r="AH2407" s="2">
        <v>18</v>
      </c>
      <c r="AI2407" s="6" t="str">
        <f t="shared" si="111"/>
        <v>55-64</v>
      </c>
      <c r="AJ2407" s="11">
        <f>YEAR(tbl_LoanData[[#This Row],[Application Date]])</f>
        <v>2024</v>
      </c>
      <c r="AK2407" s="11" t="str">
        <f>TEXT(tbl_LoanData[[#This Row],[Application Date]],"MMMM")</f>
        <v>February</v>
      </c>
      <c r="AL2407" s="12">
        <f>DATE(YEAR(tbl_LoanData[[#This Row],[Application Date]]),MONTH(tbl_LoanData[[#This Row],[Application Date]]),1)</f>
        <v>45323</v>
      </c>
      <c r="AM2407" s="14">
        <f ca="1">IF(AND(tbl_LoanData[[#This Row],[Application Date]]&gt;=EOMONTH(TODAY(),-1)+1,tbl_LoanData[[#This Row],[Application Date]]&lt;=TODAY()),tbl_LoanData[[#This Row],[Loan Amount]],0)</f>
        <v>0</v>
      </c>
      <c r="AN2407" s="14">
        <f>tbl_LoanData[[#This Row],[Amount Paid]]-(Q2407-X2407)</f>
        <v>623603</v>
      </c>
      <c r="AO2407" s="14">
        <f>IF(tbl_LoanData[[#This Row],[Application Status]]="Approved",1,0)</f>
        <v>1</v>
      </c>
      <c r="AP2407" s="22" t="str">
        <f t="shared" ca="1" si="112"/>
        <v/>
      </c>
      <c r="AQ2407" s="22" t="str">
        <f t="shared" ca="1" si="113"/>
        <v/>
      </c>
    </row>
    <row r="2408" spans="1:43" ht="14.4" customHeight="1" x14ac:dyDescent="0.3">
      <c r="A2408" s="2" t="s">
        <v>10251</v>
      </c>
      <c r="B2408" s="2" t="s">
        <v>10252</v>
      </c>
      <c r="C2408" s="2" t="s">
        <v>471</v>
      </c>
      <c r="D2408" s="2" t="s">
        <v>268</v>
      </c>
      <c r="E2408" s="2" t="s">
        <v>268</v>
      </c>
      <c r="F2408" s="2">
        <v>26</v>
      </c>
      <c r="G2408" s="2" t="s">
        <v>83</v>
      </c>
      <c r="H2408" s="2" t="s">
        <v>269</v>
      </c>
      <c r="I2408" s="2" t="s">
        <v>46</v>
      </c>
      <c r="J2408" s="3">
        <v>45336</v>
      </c>
      <c r="K2408" s="3">
        <v>45352</v>
      </c>
      <c r="L2408" s="2" t="s">
        <v>36</v>
      </c>
      <c r="M2408" s="2" t="s">
        <v>111</v>
      </c>
      <c r="N2408" s="2" t="s">
        <v>350</v>
      </c>
      <c r="O2408" s="4">
        <v>1784000</v>
      </c>
      <c r="P2408" s="4">
        <v>622200</v>
      </c>
      <c r="Q2408" s="4">
        <v>1161800</v>
      </c>
      <c r="R2408" s="2">
        <v>48</v>
      </c>
      <c r="S2408" s="5">
        <v>10.9</v>
      </c>
      <c r="T2408" s="4">
        <v>34757.18</v>
      </c>
      <c r="U2408" s="2" t="s">
        <v>73</v>
      </c>
      <c r="V2408" s="2" t="s">
        <v>74</v>
      </c>
      <c r="W2408" s="4">
        <v>1042715.4</v>
      </c>
      <c r="X2408" s="4">
        <v>625629.4</v>
      </c>
      <c r="Y2408" s="4">
        <v>1668344.8</v>
      </c>
      <c r="Z2408" s="2">
        <v>0</v>
      </c>
      <c r="AA2408" s="2" t="s">
        <v>56</v>
      </c>
      <c r="AB2408" s="2" t="s">
        <v>15736</v>
      </c>
      <c r="AC2408" s="2" t="s">
        <v>75</v>
      </c>
      <c r="AD2408" s="2" t="s">
        <v>76</v>
      </c>
      <c r="AE2408" s="5">
        <v>65.12</v>
      </c>
      <c r="AF2408" s="2">
        <v>0</v>
      </c>
      <c r="AG2408" s="2" t="s">
        <v>77</v>
      </c>
      <c r="AH2408" s="2">
        <v>16</v>
      </c>
      <c r="AI2408" s="6" t="str">
        <f t="shared" si="111"/>
        <v>25-34</v>
      </c>
      <c r="AJ2408" s="11">
        <f>YEAR(tbl_LoanData[[#This Row],[Application Date]])</f>
        <v>2024</v>
      </c>
      <c r="AK2408" s="11" t="str">
        <f>TEXT(tbl_LoanData[[#This Row],[Application Date]],"MMMM")</f>
        <v>February</v>
      </c>
      <c r="AL2408" s="12">
        <f>DATE(YEAR(tbl_LoanData[[#This Row],[Application Date]]),MONTH(tbl_LoanData[[#This Row],[Application Date]]),1)</f>
        <v>45323</v>
      </c>
      <c r="AM2408" s="14">
        <f ca="1">IF(AND(tbl_LoanData[[#This Row],[Application Date]]&gt;=EOMONTH(TODAY(),-1)+1,tbl_LoanData[[#This Row],[Application Date]]&lt;=TODAY()),tbl_LoanData[[#This Row],[Loan Amount]],0)</f>
        <v>0</v>
      </c>
      <c r="AN2408" s="14">
        <f>tbl_LoanData[[#This Row],[Amount Paid]]-(Q2408-X2408)</f>
        <v>506544.80000000005</v>
      </c>
      <c r="AO2408" s="14">
        <f>IF(tbl_LoanData[[#This Row],[Application Status]]="Approved",1,0)</f>
        <v>1</v>
      </c>
      <c r="AP2408" s="22" t="str">
        <f t="shared" ca="1" si="112"/>
        <v/>
      </c>
      <c r="AQ2408" s="22" t="str">
        <f t="shared" ca="1" si="113"/>
        <v/>
      </c>
    </row>
    <row r="2409" spans="1:43" ht="14.4" customHeight="1" x14ac:dyDescent="0.3">
      <c r="A2409" s="2" t="s">
        <v>10261</v>
      </c>
      <c r="B2409" s="2" t="s">
        <v>10262</v>
      </c>
      <c r="C2409" s="2" t="s">
        <v>281</v>
      </c>
      <c r="D2409" s="2" t="s">
        <v>268</v>
      </c>
      <c r="E2409" s="2" t="s">
        <v>134</v>
      </c>
      <c r="F2409" s="2">
        <v>22</v>
      </c>
      <c r="G2409" s="2" t="s">
        <v>83</v>
      </c>
      <c r="H2409" s="2" t="s">
        <v>84</v>
      </c>
      <c r="I2409" s="2" t="s">
        <v>45</v>
      </c>
      <c r="J2409" s="3">
        <v>45347</v>
      </c>
      <c r="K2409" s="3">
        <v>45358</v>
      </c>
      <c r="L2409" s="2" t="s">
        <v>40</v>
      </c>
      <c r="M2409" s="2" t="s">
        <v>111</v>
      </c>
      <c r="N2409" s="2" t="s">
        <v>120</v>
      </c>
      <c r="O2409" s="4">
        <v>1288000</v>
      </c>
      <c r="P2409" s="4">
        <v>405700</v>
      </c>
      <c r="Q2409" s="4">
        <v>882300</v>
      </c>
      <c r="R2409" s="2">
        <v>24</v>
      </c>
      <c r="S2409" s="5">
        <v>7.75</v>
      </c>
      <c r="T2409" s="4">
        <v>42460.69</v>
      </c>
      <c r="U2409" s="2" t="s">
        <v>73</v>
      </c>
      <c r="V2409" s="2" t="s">
        <v>34</v>
      </c>
      <c r="W2409" s="4">
        <v>976595.87</v>
      </c>
      <c r="X2409" s="4">
        <v>42460.63</v>
      </c>
      <c r="Y2409" s="4">
        <v>1019056.5</v>
      </c>
      <c r="Z2409" s="2">
        <v>29</v>
      </c>
      <c r="AA2409" s="2" t="s">
        <v>57</v>
      </c>
      <c r="AB2409" s="2" t="s">
        <v>15731</v>
      </c>
      <c r="AC2409" s="2" t="s">
        <v>213</v>
      </c>
      <c r="AD2409" s="2" t="s">
        <v>76</v>
      </c>
      <c r="AE2409" s="5">
        <v>68.5</v>
      </c>
      <c r="AF2409" s="2">
        <v>1</v>
      </c>
      <c r="AG2409" s="2" t="s">
        <v>77</v>
      </c>
      <c r="AH2409" s="2">
        <v>11</v>
      </c>
      <c r="AI2409" s="6" t="str">
        <f t="shared" si="111"/>
        <v>18-24</v>
      </c>
      <c r="AJ2409" s="11">
        <f>YEAR(tbl_LoanData[[#This Row],[Application Date]])</f>
        <v>2024</v>
      </c>
      <c r="AK2409" s="11" t="str">
        <f>TEXT(tbl_LoanData[[#This Row],[Application Date]],"MMMM")</f>
        <v>February</v>
      </c>
      <c r="AL2409" s="12">
        <f>DATE(YEAR(tbl_LoanData[[#This Row],[Application Date]]),MONTH(tbl_LoanData[[#This Row],[Application Date]]),1)</f>
        <v>45323</v>
      </c>
      <c r="AM2409" s="14">
        <f ca="1">IF(AND(tbl_LoanData[[#This Row],[Application Date]]&gt;=EOMONTH(TODAY(),-1)+1,tbl_LoanData[[#This Row],[Application Date]]&lt;=TODAY()),tbl_LoanData[[#This Row],[Loan Amount]],0)</f>
        <v>0</v>
      </c>
      <c r="AN2409" s="14">
        <f>tbl_LoanData[[#This Row],[Amount Paid]]-(Q2409-X2409)</f>
        <v>136756.5</v>
      </c>
      <c r="AO2409" s="14">
        <f>IF(tbl_LoanData[[#This Row],[Application Status]]="Approved",1,0)</f>
        <v>1</v>
      </c>
      <c r="AP2409" s="22" t="str">
        <f t="shared" ca="1" si="112"/>
        <v/>
      </c>
      <c r="AQ2409" s="22" t="str">
        <f t="shared" ca="1" si="113"/>
        <v/>
      </c>
    </row>
    <row r="2410" spans="1:43" ht="14.4" customHeight="1" x14ac:dyDescent="0.3">
      <c r="A2410" s="2" t="s">
        <v>10341</v>
      </c>
      <c r="B2410" s="2" t="s">
        <v>10342</v>
      </c>
      <c r="C2410" s="2" t="s">
        <v>310</v>
      </c>
      <c r="D2410" s="2" t="s">
        <v>101</v>
      </c>
      <c r="E2410" s="2" t="s">
        <v>165</v>
      </c>
      <c r="F2410" s="2">
        <v>28</v>
      </c>
      <c r="G2410" s="2" t="s">
        <v>69</v>
      </c>
      <c r="H2410" s="2" t="s">
        <v>269</v>
      </c>
      <c r="I2410" s="2" t="s">
        <v>46</v>
      </c>
      <c r="J2410" s="3">
        <v>45328</v>
      </c>
      <c r="K2410" s="3">
        <v>45337</v>
      </c>
      <c r="L2410" s="2" t="s">
        <v>36</v>
      </c>
      <c r="M2410" s="2" t="s">
        <v>85</v>
      </c>
      <c r="N2410" s="2" t="s">
        <v>671</v>
      </c>
      <c r="O2410" s="4">
        <v>1603000</v>
      </c>
      <c r="P2410" s="4">
        <v>201000</v>
      </c>
      <c r="Q2410" s="4">
        <v>1402000</v>
      </c>
      <c r="R2410" s="2">
        <v>24</v>
      </c>
      <c r="S2410" s="5">
        <v>7.08</v>
      </c>
      <c r="T2410" s="4">
        <v>66688.47</v>
      </c>
      <c r="U2410" s="2" t="s">
        <v>73</v>
      </c>
      <c r="V2410" s="2" t="s">
        <v>33</v>
      </c>
      <c r="W2410" s="4">
        <v>1600523.2</v>
      </c>
      <c r="X2410" s="4">
        <v>0</v>
      </c>
      <c r="Y2410" s="4">
        <v>1600523.2</v>
      </c>
      <c r="Z2410" s="2">
        <v>0</v>
      </c>
      <c r="AA2410" s="2" t="s">
        <v>56</v>
      </c>
      <c r="AB2410" s="2" t="s">
        <v>15733</v>
      </c>
      <c r="AC2410" s="2" t="s">
        <v>106</v>
      </c>
      <c r="AD2410" s="2" t="s">
        <v>76</v>
      </c>
      <c r="AE2410" s="5">
        <v>87.46</v>
      </c>
      <c r="AF2410" s="2">
        <v>0</v>
      </c>
      <c r="AG2410" s="2" t="s">
        <v>77</v>
      </c>
      <c r="AH2410" s="2">
        <v>9</v>
      </c>
      <c r="AI2410" s="6" t="str">
        <f t="shared" si="111"/>
        <v>25-34</v>
      </c>
      <c r="AJ2410" s="11">
        <f>YEAR(tbl_LoanData[[#This Row],[Application Date]])</f>
        <v>2024</v>
      </c>
      <c r="AK2410" s="11" t="str">
        <f>TEXT(tbl_LoanData[[#This Row],[Application Date]],"MMMM")</f>
        <v>February</v>
      </c>
      <c r="AL2410" s="12">
        <f>DATE(YEAR(tbl_LoanData[[#This Row],[Application Date]]),MONTH(tbl_LoanData[[#This Row],[Application Date]]),1)</f>
        <v>45323</v>
      </c>
      <c r="AM2410" s="14">
        <f ca="1">IF(AND(tbl_LoanData[[#This Row],[Application Date]]&gt;=EOMONTH(TODAY(),-1)+1,tbl_LoanData[[#This Row],[Application Date]]&lt;=TODAY()),tbl_LoanData[[#This Row],[Loan Amount]],0)</f>
        <v>0</v>
      </c>
      <c r="AN2410" s="14">
        <f>tbl_LoanData[[#This Row],[Amount Paid]]-(Q2410-X2410)</f>
        <v>198523.19999999995</v>
      </c>
      <c r="AO2410" s="14">
        <f>IF(tbl_LoanData[[#This Row],[Application Status]]="Approved",1,0)</f>
        <v>1</v>
      </c>
      <c r="AP2410" s="22" t="str">
        <f t="shared" ca="1" si="112"/>
        <v/>
      </c>
      <c r="AQ2410" s="22" t="str">
        <f t="shared" ca="1" si="113"/>
        <v/>
      </c>
    </row>
    <row r="2411" spans="1:43" ht="14.4" customHeight="1" x14ac:dyDescent="0.3">
      <c r="A2411" s="2" t="s">
        <v>10357</v>
      </c>
      <c r="B2411" s="2" t="s">
        <v>10358</v>
      </c>
      <c r="C2411" s="2" t="s">
        <v>338</v>
      </c>
      <c r="D2411" s="2" t="s">
        <v>182</v>
      </c>
      <c r="E2411" s="2" t="s">
        <v>402</v>
      </c>
      <c r="F2411" s="2">
        <v>39</v>
      </c>
      <c r="G2411" s="2" t="s">
        <v>83</v>
      </c>
      <c r="H2411" s="2" t="s">
        <v>93</v>
      </c>
      <c r="I2411" s="2" t="s">
        <v>50</v>
      </c>
      <c r="J2411" s="3">
        <v>45350</v>
      </c>
      <c r="K2411" s="3"/>
      <c r="L2411" s="2" t="s">
        <v>39</v>
      </c>
      <c r="M2411" s="2" t="s">
        <v>127</v>
      </c>
      <c r="N2411" s="2" t="s">
        <v>152</v>
      </c>
      <c r="O2411" s="4">
        <v>1629000</v>
      </c>
      <c r="P2411" s="4">
        <v>284000</v>
      </c>
      <c r="Q2411" s="4">
        <v>1345000</v>
      </c>
      <c r="R2411" s="2">
        <v>24</v>
      </c>
      <c r="S2411" s="5">
        <v>13.24</v>
      </c>
      <c r="T2411" s="4">
        <v>70881.5</v>
      </c>
      <c r="U2411" s="2" t="s">
        <v>113</v>
      </c>
      <c r="V2411" s="2" t="s">
        <v>97</v>
      </c>
      <c r="W2411" s="4">
        <v>0</v>
      </c>
      <c r="X2411" s="4">
        <v>0</v>
      </c>
      <c r="Y2411" s="4">
        <v>1701156</v>
      </c>
      <c r="Z2411" s="2">
        <v>0</v>
      </c>
      <c r="AA2411" s="2" t="s">
        <v>97</v>
      </c>
      <c r="AB2411" s="2" t="s">
        <v>15728</v>
      </c>
      <c r="AC2411" s="2" t="s">
        <v>213</v>
      </c>
      <c r="AD2411" s="2" t="s">
        <v>76</v>
      </c>
      <c r="AE2411" s="5">
        <v>82.57</v>
      </c>
      <c r="AF2411" s="2">
        <v>0</v>
      </c>
      <c r="AG2411" s="2" t="s">
        <v>97</v>
      </c>
      <c r="AH2411" s="2"/>
      <c r="AI2411" s="6" t="str">
        <f t="shared" si="111"/>
        <v>35-44</v>
      </c>
      <c r="AJ2411" s="11">
        <f>YEAR(tbl_LoanData[[#This Row],[Application Date]])</f>
        <v>2024</v>
      </c>
      <c r="AK2411" s="11" t="str">
        <f>TEXT(tbl_LoanData[[#This Row],[Application Date]],"MMMM")</f>
        <v>February</v>
      </c>
      <c r="AL2411" s="12">
        <f>DATE(YEAR(tbl_LoanData[[#This Row],[Application Date]]),MONTH(tbl_LoanData[[#This Row],[Application Date]]),1)</f>
        <v>45323</v>
      </c>
      <c r="AM2411" s="14">
        <f ca="1">IF(AND(tbl_LoanData[[#This Row],[Application Date]]&gt;=EOMONTH(TODAY(),-1)+1,tbl_LoanData[[#This Row],[Application Date]]&lt;=TODAY()),tbl_LoanData[[#This Row],[Loan Amount]],0)</f>
        <v>0</v>
      </c>
      <c r="AN2411" s="14">
        <f>tbl_LoanData[[#This Row],[Amount Paid]]-(Q2411-X2411)</f>
        <v>-1345000</v>
      </c>
      <c r="AO2411" s="14">
        <f>IF(tbl_LoanData[[#This Row],[Application Status]]="Approved",1,0)</f>
        <v>0</v>
      </c>
      <c r="AP2411" s="22" t="str">
        <f t="shared" ca="1" si="112"/>
        <v/>
      </c>
      <c r="AQ2411" s="22" t="str">
        <f t="shared" ca="1" si="113"/>
        <v/>
      </c>
    </row>
    <row r="2412" spans="1:43" ht="14.4" customHeight="1" x14ac:dyDescent="0.3">
      <c r="A2412" s="2" t="s">
        <v>10503</v>
      </c>
      <c r="B2412" s="2" t="s">
        <v>10504</v>
      </c>
      <c r="C2412" s="2" t="s">
        <v>142</v>
      </c>
      <c r="D2412" s="2" t="s">
        <v>268</v>
      </c>
      <c r="E2412" s="2" t="s">
        <v>82</v>
      </c>
      <c r="F2412" s="2">
        <v>23</v>
      </c>
      <c r="G2412" s="2" t="s">
        <v>83</v>
      </c>
      <c r="H2412" s="2" t="s">
        <v>398</v>
      </c>
      <c r="I2412" s="2" t="s">
        <v>46</v>
      </c>
      <c r="J2412" s="3">
        <v>45337</v>
      </c>
      <c r="K2412" s="3">
        <v>45343</v>
      </c>
      <c r="L2412" s="2" t="s">
        <v>40</v>
      </c>
      <c r="M2412" s="2" t="s">
        <v>111</v>
      </c>
      <c r="N2412" s="2" t="s">
        <v>120</v>
      </c>
      <c r="O2412" s="4">
        <v>876000</v>
      </c>
      <c r="P2412" s="4">
        <v>222900</v>
      </c>
      <c r="Q2412" s="4">
        <v>653100</v>
      </c>
      <c r="R2412" s="2">
        <v>48</v>
      </c>
      <c r="S2412" s="5">
        <v>5.05</v>
      </c>
      <c r="T2412" s="4">
        <v>16354.71</v>
      </c>
      <c r="U2412" s="2" t="s">
        <v>73</v>
      </c>
      <c r="V2412" s="2" t="s">
        <v>74</v>
      </c>
      <c r="W2412" s="4">
        <v>441577.17</v>
      </c>
      <c r="X2412" s="4">
        <v>343449.03</v>
      </c>
      <c r="Y2412" s="4">
        <v>785026.2</v>
      </c>
      <c r="Z2412" s="2">
        <v>96</v>
      </c>
      <c r="AA2412" s="2" t="s">
        <v>60</v>
      </c>
      <c r="AB2412" s="2" t="s">
        <v>15732</v>
      </c>
      <c r="AC2412" s="2" t="s">
        <v>129</v>
      </c>
      <c r="AD2412" s="2" t="s">
        <v>76</v>
      </c>
      <c r="AE2412" s="5">
        <v>74.55</v>
      </c>
      <c r="AF2412" s="2">
        <v>3</v>
      </c>
      <c r="AG2412" s="2" t="s">
        <v>130</v>
      </c>
      <c r="AH2412" s="2">
        <v>6</v>
      </c>
      <c r="AI2412" s="6" t="str">
        <f t="shared" si="111"/>
        <v>18-24</v>
      </c>
      <c r="AJ2412" s="11">
        <f>YEAR(tbl_LoanData[[#This Row],[Application Date]])</f>
        <v>2024</v>
      </c>
      <c r="AK2412" s="11" t="str">
        <f>TEXT(tbl_LoanData[[#This Row],[Application Date]],"MMMM")</f>
        <v>February</v>
      </c>
      <c r="AL2412" s="12">
        <f>DATE(YEAR(tbl_LoanData[[#This Row],[Application Date]]),MONTH(tbl_LoanData[[#This Row],[Application Date]]),1)</f>
        <v>45323</v>
      </c>
      <c r="AM2412" s="14">
        <f ca="1">IF(AND(tbl_LoanData[[#This Row],[Application Date]]&gt;=EOMONTH(TODAY(),-1)+1,tbl_LoanData[[#This Row],[Application Date]]&lt;=TODAY()),tbl_LoanData[[#This Row],[Loan Amount]],0)</f>
        <v>0</v>
      </c>
      <c r="AN2412" s="14">
        <f>tbl_LoanData[[#This Row],[Amount Paid]]-(Q2412-X2412)</f>
        <v>131926.20000000001</v>
      </c>
      <c r="AO2412" s="14">
        <f>IF(tbl_LoanData[[#This Row],[Application Status]]="Approved",1,0)</f>
        <v>1</v>
      </c>
      <c r="AP2412" s="22" t="str">
        <f t="shared" ca="1" si="112"/>
        <v/>
      </c>
      <c r="AQ2412" s="22" t="str">
        <f t="shared" ca="1" si="113"/>
        <v/>
      </c>
    </row>
    <row r="2413" spans="1:43" ht="14.4" customHeight="1" x14ac:dyDescent="0.3">
      <c r="A2413" s="2" t="s">
        <v>10515</v>
      </c>
      <c r="B2413" s="2" t="s">
        <v>10516</v>
      </c>
      <c r="C2413" s="2" t="s">
        <v>155</v>
      </c>
      <c r="D2413" s="2" t="s">
        <v>189</v>
      </c>
      <c r="E2413" s="2" t="s">
        <v>81</v>
      </c>
      <c r="F2413" s="2">
        <v>39</v>
      </c>
      <c r="G2413" s="2" t="s">
        <v>83</v>
      </c>
      <c r="H2413" s="2" t="s">
        <v>372</v>
      </c>
      <c r="I2413" s="2" t="s">
        <v>43</v>
      </c>
      <c r="J2413" s="3">
        <v>45324</v>
      </c>
      <c r="K2413" s="3">
        <v>45327</v>
      </c>
      <c r="L2413" s="2" t="s">
        <v>40</v>
      </c>
      <c r="M2413" s="2" t="s">
        <v>111</v>
      </c>
      <c r="N2413" s="2" t="s">
        <v>120</v>
      </c>
      <c r="O2413" s="4">
        <v>1026000</v>
      </c>
      <c r="P2413" s="4">
        <v>398600</v>
      </c>
      <c r="Q2413" s="4">
        <v>627400</v>
      </c>
      <c r="R2413" s="2">
        <v>36</v>
      </c>
      <c r="S2413" s="5">
        <v>10.78</v>
      </c>
      <c r="T2413" s="4">
        <v>23063.919999999998</v>
      </c>
      <c r="U2413" s="2" t="s">
        <v>73</v>
      </c>
      <c r="V2413" s="2" t="s">
        <v>74</v>
      </c>
      <c r="W2413" s="4">
        <v>691917.6</v>
      </c>
      <c r="X2413" s="4">
        <v>138383.56</v>
      </c>
      <c r="Y2413" s="4">
        <v>830301.16</v>
      </c>
      <c r="Z2413" s="2">
        <v>0</v>
      </c>
      <c r="AA2413" s="2" t="s">
        <v>56</v>
      </c>
      <c r="AB2413" s="2" t="s">
        <v>15731</v>
      </c>
      <c r="AC2413" s="2" t="s">
        <v>332</v>
      </c>
      <c r="AD2413" s="2" t="s">
        <v>76</v>
      </c>
      <c r="AE2413" s="5">
        <v>61.15</v>
      </c>
      <c r="AF2413" s="2">
        <v>0</v>
      </c>
      <c r="AG2413" s="2" t="s">
        <v>77</v>
      </c>
      <c r="AH2413" s="2">
        <v>3</v>
      </c>
      <c r="AI2413" s="6" t="str">
        <f t="shared" si="111"/>
        <v>35-44</v>
      </c>
      <c r="AJ2413" s="11">
        <f>YEAR(tbl_LoanData[[#This Row],[Application Date]])</f>
        <v>2024</v>
      </c>
      <c r="AK2413" s="11" t="str">
        <f>TEXT(tbl_LoanData[[#This Row],[Application Date]],"MMMM")</f>
        <v>February</v>
      </c>
      <c r="AL2413" s="12">
        <f>DATE(YEAR(tbl_LoanData[[#This Row],[Application Date]]),MONTH(tbl_LoanData[[#This Row],[Application Date]]),1)</f>
        <v>45323</v>
      </c>
      <c r="AM2413" s="14">
        <f ca="1">IF(AND(tbl_LoanData[[#This Row],[Application Date]]&gt;=EOMONTH(TODAY(),-1)+1,tbl_LoanData[[#This Row],[Application Date]]&lt;=TODAY()),tbl_LoanData[[#This Row],[Loan Amount]],0)</f>
        <v>0</v>
      </c>
      <c r="AN2413" s="14">
        <f>tbl_LoanData[[#This Row],[Amount Paid]]-(Q2413-X2413)</f>
        <v>202901.15999999997</v>
      </c>
      <c r="AO2413" s="14">
        <f>IF(tbl_LoanData[[#This Row],[Application Status]]="Approved",1,0)</f>
        <v>1</v>
      </c>
      <c r="AP2413" s="22" t="str">
        <f t="shared" ca="1" si="112"/>
        <v/>
      </c>
      <c r="AQ2413" s="22" t="str">
        <f t="shared" ca="1" si="113"/>
        <v/>
      </c>
    </row>
    <row r="2414" spans="1:43" ht="14.4" customHeight="1" x14ac:dyDescent="0.3">
      <c r="A2414" s="2" t="s">
        <v>10675</v>
      </c>
      <c r="B2414" s="2" t="s">
        <v>10676</v>
      </c>
      <c r="C2414" s="2" t="s">
        <v>240</v>
      </c>
      <c r="D2414" s="2" t="s">
        <v>176</v>
      </c>
      <c r="E2414" s="2" t="s">
        <v>92</v>
      </c>
      <c r="F2414" s="2">
        <v>43</v>
      </c>
      <c r="G2414" s="2" t="s">
        <v>83</v>
      </c>
      <c r="H2414" s="2" t="s">
        <v>298</v>
      </c>
      <c r="I2414" s="2" t="s">
        <v>43</v>
      </c>
      <c r="J2414" s="3">
        <v>45336</v>
      </c>
      <c r="K2414" s="3">
        <v>45350</v>
      </c>
      <c r="L2414" s="2" t="s">
        <v>36</v>
      </c>
      <c r="M2414" s="2" t="s">
        <v>85</v>
      </c>
      <c r="N2414" s="2" t="s">
        <v>624</v>
      </c>
      <c r="O2414" s="4">
        <v>814000</v>
      </c>
      <c r="P2414" s="4">
        <v>218100</v>
      </c>
      <c r="Q2414" s="4">
        <v>595900</v>
      </c>
      <c r="R2414" s="2">
        <v>48</v>
      </c>
      <c r="S2414" s="5">
        <v>8.1300000000000008</v>
      </c>
      <c r="T2414" s="4">
        <v>16451.810000000001</v>
      </c>
      <c r="U2414" s="2" t="s">
        <v>73</v>
      </c>
      <c r="V2414" s="2" t="s">
        <v>74</v>
      </c>
      <c r="W2414" s="4">
        <v>493554.3</v>
      </c>
      <c r="X2414" s="4">
        <v>296132.38</v>
      </c>
      <c r="Y2414" s="4">
        <v>789686.68</v>
      </c>
      <c r="Z2414" s="2">
        <v>0</v>
      </c>
      <c r="AA2414" s="2" t="s">
        <v>56</v>
      </c>
      <c r="AB2414" s="2" t="s">
        <v>15727</v>
      </c>
      <c r="AC2414" s="2" t="s">
        <v>106</v>
      </c>
      <c r="AD2414" s="2" t="s">
        <v>76</v>
      </c>
      <c r="AE2414" s="5">
        <v>73.209999999999994</v>
      </c>
      <c r="AF2414" s="2">
        <v>0</v>
      </c>
      <c r="AG2414" s="2" t="s">
        <v>77</v>
      </c>
      <c r="AH2414" s="2">
        <v>14</v>
      </c>
      <c r="AI2414" s="6" t="str">
        <f t="shared" si="111"/>
        <v>35-44</v>
      </c>
      <c r="AJ2414" s="11">
        <f>YEAR(tbl_LoanData[[#This Row],[Application Date]])</f>
        <v>2024</v>
      </c>
      <c r="AK2414" s="11" t="str">
        <f>TEXT(tbl_LoanData[[#This Row],[Application Date]],"MMMM")</f>
        <v>February</v>
      </c>
      <c r="AL2414" s="12">
        <f>DATE(YEAR(tbl_LoanData[[#This Row],[Application Date]]),MONTH(tbl_LoanData[[#This Row],[Application Date]]),1)</f>
        <v>45323</v>
      </c>
      <c r="AM2414" s="14">
        <f ca="1">IF(AND(tbl_LoanData[[#This Row],[Application Date]]&gt;=EOMONTH(TODAY(),-1)+1,tbl_LoanData[[#This Row],[Application Date]]&lt;=TODAY()),tbl_LoanData[[#This Row],[Loan Amount]],0)</f>
        <v>0</v>
      </c>
      <c r="AN2414" s="14">
        <f>tbl_LoanData[[#This Row],[Amount Paid]]-(Q2414-X2414)</f>
        <v>193786.68</v>
      </c>
      <c r="AO2414" s="14">
        <f>IF(tbl_LoanData[[#This Row],[Application Status]]="Approved",1,0)</f>
        <v>1</v>
      </c>
      <c r="AP2414" s="22" t="str">
        <f t="shared" ca="1" si="112"/>
        <v/>
      </c>
      <c r="AQ2414" s="22" t="str">
        <f t="shared" ca="1" si="113"/>
        <v/>
      </c>
    </row>
    <row r="2415" spans="1:43" ht="14.4" customHeight="1" x14ac:dyDescent="0.3">
      <c r="A2415" s="2" t="s">
        <v>10797</v>
      </c>
      <c r="B2415" s="2" t="s">
        <v>10798</v>
      </c>
      <c r="C2415" s="2" t="s">
        <v>208</v>
      </c>
      <c r="D2415" s="2" t="s">
        <v>182</v>
      </c>
      <c r="E2415" s="2" t="s">
        <v>117</v>
      </c>
      <c r="F2415" s="2">
        <v>22</v>
      </c>
      <c r="G2415" s="2" t="s">
        <v>69</v>
      </c>
      <c r="H2415" s="2" t="s">
        <v>211</v>
      </c>
      <c r="I2415" s="2" t="s">
        <v>50</v>
      </c>
      <c r="J2415" s="3">
        <v>45344</v>
      </c>
      <c r="K2415" s="3">
        <v>45358</v>
      </c>
      <c r="L2415" s="2" t="s">
        <v>37</v>
      </c>
      <c r="M2415" s="2" t="s">
        <v>260</v>
      </c>
      <c r="N2415" s="2" t="s">
        <v>261</v>
      </c>
      <c r="O2415" s="4">
        <v>85000</v>
      </c>
      <c r="P2415" s="4">
        <v>30700</v>
      </c>
      <c r="Q2415" s="4">
        <v>54300</v>
      </c>
      <c r="R2415" s="2">
        <v>48</v>
      </c>
      <c r="S2415" s="5">
        <v>10.92</v>
      </c>
      <c r="T2415" s="4">
        <v>1625.38</v>
      </c>
      <c r="U2415" s="2" t="s">
        <v>73</v>
      </c>
      <c r="V2415" s="2" t="s">
        <v>35</v>
      </c>
      <c r="W2415" s="4">
        <v>35758.36</v>
      </c>
      <c r="X2415" s="4">
        <v>42259.88</v>
      </c>
      <c r="Y2415" s="4">
        <v>78018.240000000005</v>
      </c>
      <c r="Z2415" s="2">
        <v>210</v>
      </c>
      <c r="AA2415" s="2" t="s">
        <v>60</v>
      </c>
      <c r="AB2415" s="2" t="s">
        <v>15733</v>
      </c>
      <c r="AC2415" s="2" t="s">
        <v>146</v>
      </c>
      <c r="AD2415" s="2" t="s">
        <v>76</v>
      </c>
      <c r="AE2415" s="5">
        <v>63.88</v>
      </c>
      <c r="AF2415" s="2">
        <v>7</v>
      </c>
      <c r="AG2415" s="2" t="s">
        <v>130</v>
      </c>
      <c r="AH2415" s="2">
        <v>14</v>
      </c>
      <c r="AI2415" s="6" t="str">
        <f t="shared" si="111"/>
        <v>18-24</v>
      </c>
      <c r="AJ2415" s="11">
        <f>YEAR(tbl_LoanData[[#This Row],[Application Date]])</f>
        <v>2024</v>
      </c>
      <c r="AK2415" s="11" t="str">
        <f>TEXT(tbl_LoanData[[#This Row],[Application Date]],"MMMM")</f>
        <v>February</v>
      </c>
      <c r="AL2415" s="12">
        <f>DATE(YEAR(tbl_LoanData[[#This Row],[Application Date]]),MONTH(tbl_LoanData[[#This Row],[Application Date]]),1)</f>
        <v>45323</v>
      </c>
      <c r="AM2415" s="14">
        <f ca="1">IF(AND(tbl_LoanData[[#This Row],[Application Date]]&gt;=EOMONTH(TODAY(),-1)+1,tbl_LoanData[[#This Row],[Application Date]]&lt;=TODAY()),tbl_LoanData[[#This Row],[Loan Amount]],0)</f>
        <v>0</v>
      </c>
      <c r="AN2415" s="14">
        <f>tbl_LoanData[[#This Row],[Amount Paid]]-(Q2415-X2415)</f>
        <v>23718.239999999998</v>
      </c>
      <c r="AO2415" s="14">
        <f>IF(tbl_LoanData[[#This Row],[Application Status]]="Approved",1,0)</f>
        <v>1</v>
      </c>
      <c r="AP2415" s="22" t="str">
        <f t="shared" ca="1" si="112"/>
        <v/>
      </c>
      <c r="AQ2415" s="22" t="str">
        <f t="shared" ca="1" si="113"/>
        <v/>
      </c>
    </row>
    <row r="2416" spans="1:43" ht="14.4" customHeight="1" x14ac:dyDescent="0.3">
      <c r="A2416" s="2" t="s">
        <v>10801</v>
      </c>
      <c r="B2416" s="2" t="s">
        <v>10802</v>
      </c>
      <c r="C2416" s="2" t="s">
        <v>471</v>
      </c>
      <c r="D2416" s="2" t="s">
        <v>142</v>
      </c>
      <c r="E2416" s="2" t="s">
        <v>312</v>
      </c>
      <c r="F2416" s="2">
        <v>33</v>
      </c>
      <c r="G2416" s="2" t="s">
        <v>83</v>
      </c>
      <c r="H2416" s="2" t="s">
        <v>372</v>
      </c>
      <c r="I2416" s="2" t="s">
        <v>43</v>
      </c>
      <c r="J2416" s="3">
        <v>45323</v>
      </c>
      <c r="K2416" s="3">
        <v>45332</v>
      </c>
      <c r="L2416" s="2" t="s">
        <v>39</v>
      </c>
      <c r="M2416" s="2" t="s">
        <v>71</v>
      </c>
      <c r="N2416" s="2" t="s">
        <v>72</v>
      </c>
      <c r="O2416" s="4">
        <v>1598000</v>
      </c>
      <c r="P2416" s="4">
        <v>283900</v>
      </c>
      <c r="Q2416" s="4">
        <v>1314100</v>
      </c>
      <c r="R2416" s="2">
        <v>24</v>
      </c>
      <c r="S2416" s="5">
        <v>8.5399999999999991</v>
      </c>
      <c r="T2416" s="4">
        <v>64106.18</v>
      </c>
      <c r="U2416" s="2" t="s">
        <v>73</v>
      </c>
      <c r="V2416" s="2" t="s">
        <v>33</v>
      </c>
      <c r="W2416" s="4">
        <v>1538548.28</v>
      </c>
      <c r="X2416" s="4">
        <v>0</v>
      </c>
      <c r="Y2416" s="4">
        <v>1538548.28</v>
      </c>
      <c r="Z2416" s="2">
        <v>0</v>
      </c>
      <c r="AA2416" s="2" t="s">
        <v>56</v>
      </c>
      <c r="AB2416" s="2" t="s">
        <v>15733</v>
      </c>
      <c r="AC2416" s="2" t="s">
        <v>213</v>
      </c>
      <c r="AD2416" s="2" t="s">
        <v>76</v>
      </c>
      <c r="AE2416" s="5">
        <v>82.23</v>
      </c>
      <c r="AF2416" s="2">
        <v>0</v>
      </c>
      <c r="AG2416" s="2" t="s">
        <v>77</v>
      </c>
      <c r="AH2416" s="2">
        <v>9</v>
      </c>
      <c r="AI2416" s="6" t="str">
        <f t="shared" si="111"/>
        <v>25-34</v>
      </c>
      <c r="AJ2416" s="11">
        <f>YEAR(tbl_LoanData[[#This Row],[Application Date]])</f>
        <v>2024</v>
      </c>
      <c r="AK2416" s="11" t="str">
        <f>TEXT(tbl_LoanData[[#This Row],[Application Date]],"MMMM")</f>
        <v>February</v>
      </c>
      <c r="AL2416" s="12">
        <f>DATE(YEAR(tbl_LoanData[[#This Row],[Application Date]]),MONTH(tbl_LoanData[[#This Row],[Application Date]]),1)</f>
        <v>45323</v>
      </c>
      <c r="AM2416" s="14">
        <f ca="1">IF(AND(tbl_LoanData[[#This Row],[Application Date]]&gt;=EOMONTH(TODAY(),-1)+1,tbl_LoanData[[#This Row],[Application Date]]&lt;=TODAY()),tbl_LoanData[[#This Row],[Loan Amount]],0)</f>
        <v>0</v>
      </c>
      <c r="AN2416" s="14">
        <f>tbl_LoanData[[#This Row],[Amount Paid]]-(Q2416-X2416)</f>
        <v>224448.28000000003</v>
      </c>
      <c r="AO2416" s="14">
        <f>IF(tbl_LoanData[[#This Row],[Application Status]]="Approved",1,0)</f>
        <v>1</v>
      </c>
      <c r="AP2416" s="22" t="str">
        <f t="shared" ca="1" si="112"/>
        <v/>
      </c>
      <c r="AQ2416" s="22" t="str">
        <f t="shared" ca="1" si="113"/>
        <v/>
      </c>
    </row>
    <row r="2417" spans="1:43" x14ac:dyDescent="0.3">
      <c r="A2417" s="2" t="s">
        <v>10859</v>
      </c>
      <c r="B2417" s="2" t="s">
        <v>10860</v>
      </c>
      <c r="C2417" s="2" t="s">
        <v>840</v>
      </c>
      <c r="D2417" s="2" t="s">
        <v>81</v>
      </c>
      <c r="E2417" s="2" t="s">
        <v>81</v>
      </c>
      <c r="F2417" s="2">
        <v>32</v>
      </c>
      <c r="G2417" s="2" t="s">
        <v>83</v>
      </c>
      <c r="H2417" s="2" t="s">
        <v>166</v>
      </c>
      <c r="I2417" s="2" t="s">
        <v>46</v>
      </c>
      <c r="J2417" s="3">
        <v>45331</v>
      </c>
      <c r="K2417" s="3"/>
      <c r="L2417" s="2" t="s">
        <v>40</v>
      </c>
      <c r="M2417" s="2" t="s">
        <v>85</v>
      </c>
      <c r="N2417" s="2" t="s">
        <v>86</v>
      </c>
      <c r="O2417" s="4">
        <v>780000</v>
      </c>
      <c r="P2417" s="4">
        <v>123000</v>
      </c>
      <c r="Q2417" s="4">
        <v>657000</v>
      </c>
      <c r="R2417" s="2">
        <v>24</v>
      </c>
      <c r="S2417" s="5">
        <v>10.27</v>
      </c>
      <c r="T2417" s="4">
        <v>32997.83</v>
      </c>
      <c r="U2417" s="2" t="s">
        <v>96</v>
      </c>
      <c r="V2417" s="2" t="s">
        <v>97</v>
      </c>
      <c r="W2417" s="4">
        <v>0</v>
      </c>
      <c r="X2417" s="4">
        <v>0</v>
      </c>
      <c r="Y2417" s="4">
        <v>791947.8</v>
      </c>
      <c r="Z2417" s="2">
        <v>0</v>
      </c>
      <c r="AA2417" s="2" t="s">
        <v>97</v>
      </c>
      <c r="AB2417" s="2" t="s">
        <v>15736</v>
      </c>
      <c r="AC2417" s="2" t="s">
        <v>87</v>
      </c>
      <c r="AD2417" s="2" t="s">
        <v>76</v>
      </c>
      <c r="AE2417" s="5">
        <v>84.23</v>
      </c>
      <c r="AF2417" s="2">
        <v>0</v>
      </c>
      <c r="AG2417" s="2" t="s">
        <v>97</v>
      </c>
      <c r="AH2417" s="2"/>
      <c r="AI2417" s="6" t="str">
        <f t="shared" si="111"/>
        <v>25-34</v>
      </c>
      <c r="AJ2417" s="11">
        <f>YEAR(tbl_LoanData[[#This Row],[Application Date]])</f>
        <v>2024</v>
      </c>
      <c r="AK2417" s="11" t="str">
        <f>TEXT(tbl_LoanData[[#This Row],[Application Date]],"MMMM")</f>
        <v>February</v>
      </c>
      <c r="AL2417" s="12">
        <f>DATE(YEAR(tbl_LoanData[[#This Row],[Application Date]]),MONTH(tbl_LoanData[[#This Row],[Application Date]]),1)</f>
        <v>45323</v>
      </c>
      <c r="AM2417" s="14">
        <f ca="1">IF(AND(tbl_LoanData[[#This Row],[Application Date]]&gt;=EOMONTH(TODAY(),-1)+1,tbl_LoanData[[#This Row],[Application Date]]&lt;=TODAY()),tbl_LoanData[[#This Row],[Loan Amount]],0)</f>
        <v>0</v>
      </c>
      <c r="AN2417" s="14">
        <f>tbl_LoanData[[#This Row],[Amount Paid]]-(Q2417-X2417)</f>
        <v>-657000</v>
      </c>
      <c r="AO2417" s="14">
        <f>IF(tbl_LoanData[[#This Row],[Application Status]]="Approved",1,0)</f>
        <v>0</v>
      </c>
      <c r="AP2417" s="22" t="str">
        <f t="shared" ca="1" si="112"/>
        <v/>
      </c>
      <c r="AQ2417" s="22" t="str">
        <f t="shared" ca="1" si="113"/>
        <v/>
      </c>
    </row>
    <row r="2418" spans="1:43" ht="14.4" customHeight="1" x14ac:dyDescent="0.3">
      <c r="A2418" s="2" t="s">
        <v>10895</v>
      </c>
      <c r="B2418" s="2" t="s">
        <v>10896</v>
      </c>
      <c r="C2418" s="2" t="s">
        <v>413</v>
      </c>
      <c r="D2418" s="2" t="s">
        <v>118</v>
      </c>
      <c r="E2418" s="2" t="s">
        <v>293</v>
      </c>
      <c r="F2418" s="2">
        <v>55</v>
      </c>
      <c r="G2418" s="2" t="s">
        <v>83</v>
      </c>
      <c r="H2418" s="2" t="s">
        <v>398</v>
      </c>
      <c r="I2418" s="2" t="s">
        <v>46</v>
      </c>
      <c r="J2418" s="3">
        <v>45332</v>
      </c>
      <c r="K2418" s="3">
        <v>45346</v>
      </c>
      <c r="L2418" s="2" t="s">
        <v>38</v>
      </c>
      <c r="M2418" s="2" t="s">
        <v>127</v>
      </c>
      <c r="N2418" s="2" t="s">
        <v>128</v>
      </c>
      <c r="O2418" s="4">
        <v>1659000</v>
      </c>
      <c r="P2418" s="4">
        <v>639200</v>
      </c>
      <c r="Q2418" s="4">
        <v>1019800</v>
      </c>
      <c r="R2418" s="2">
        <v>36</v>
      </c>
      <c r="S2418" s="5">
        <v>12.21</v>
      </c>
      <c r="T2418" s="4">
        <v>38704.239999999998</v>
      </c>
      <c r="U2418" s="2" t="s">
        <v>73</v>
      </c>
      <c r="V2418" s="2" t="s">
        <v>74</v>
      </c>
      <c r="W2418" s="4">
        <v>1045014.48</v>
      </c>
      <c r="X2418" s="4">
        <v>348338.26</v>
      </c>
      <c r="Y2418" s="4">
        <v>1393352.74</v>
      </c>
      <c r="Z2418" s="2">
        <v>93</v>
      </c>
      <c r="AA2418" s="2" t="s">
        <v>60</v>
      </c>
      <c r="AB2418" s="2" t="s">
        <v>15732</v>
      </c>
      <c r="AC2418" s="2" t="s">
        <v>213</v>
      </c>
      <c r="AD2418" s="2" t="s">
        <v>76</v>
      </c>
      <c r="AE2418" s="5">
        <v>61.47</v>
      </c>
      <c r="AF2418" s="2">
        <v>3</v>
      </c>
      <c r="AG2418" s="2" t="s">
        <v>130</v>
      </c>
      <c r="AH2418" s="2">
        <v>14</v>
      </c>
      <c r="AI2418" s="6" t="str">
        <f t="shared" si="111"/>
        <v>55-64</v>
      </c>
      <c r="AJ2418" s="11">
        <f>YEAR(tbl_LoanData[[#This Row],[Application Date]])</f>
        <v>2024</v>
      </c>
      <c r="AK2418" s="11" t="str">
        <f>TEXT(tbl_LoanData[[#This Row],[Application Date]],"MMMM")</f>
        <v>February</v>
      </c>
      <c r="AL2418" s="12">
        <f>DATE(YEAR(tbl_LoanData[[#This Row],[Application Date]]),MONTH(tbl_LoanData[[#This Row],[Application Date]]),1)</f>
        <v>45323</v>
      </c>
      <c r="AM2418" s="14">
        <f ca="1">IF(AND(tbl_LoanData[[#This Row],[Application Date]]&gt;=EOMONTH(TODAY(),-1)+1,tbl_LoanData[[#This Row],[Application Date]]&lt;=TODAY()),tbl_LoanData[[#This Row],[Loan Amount]],0)</f>
        <v>0</v>
      </c>
      <c r="AN2418" s="14">
        <f>tbl_LoanData[[#This Row],[Amount Paid]]-(Q2418-X2418)</f>
        <v>373552.74</v>
      </c>
      <c r="AO2418" s="14">
        <f>IF(tbl_LoanData[[#This Row],[Application Status]]="Approved",1,0)</f>
        <v>1</v>
      </c>
      <c r="AP2418" s="22" t="str">
        <f t="shared" ca="1" si="112"/>
        <v/>
      </c>
      <c r="AQ2418" s="22" t="str">
        <f t="shared" ca="1" si="113"/>
        <v/>
      </c>
    </row>
    <row r="2419" spans="1:43" x14ac:dyDescent="0.3">
      <c r="A2419" s="2" t="s">
        <v>11173</v>
      </c>
      <c r="B2419" s="2" t="s">
        <v>11174</v>
      </c>
      <c r="C2419" s="2" t="s">
        <v>868</v>
      </c>
      <c r="D2419" s="2" t="s">
        <v>67</v>
      </c>
      <c r="E2419" s="2" t="s">
        <v>255</v>
      </c>
      <c r="F2419" s="2">
        <v>43</v>
      </c>
      <c r="G2419" s="2" t="s">
        <v>69</v>
      </c>
      <c r="H2419" s="2" t="s">
        <v>143</v>
      </c>
      <c r="I2419" s="2" t="s">
        <v>46</v>
      </c>
      <c r="J2419" s="3">
        <v>45330</v>
      </c>
      <c r="K2419" s="3">
        <v>45351</v>
      </c>
      <c r="L2419" s="2" t="s">
        <v>40</v>
      </c>
      <c r="M2419" s="2" t="s">
        <v>111</v>
      </c>
      <c r="N2419" s="2" t="s">
        <v>369</v>
      </c>
      <c r="O2419" s="4">
        <v>914000</v>
      </c>
      <c r="P2419" s="4">
        <v>188400</v>
      </c>
      <c r="Q2419" s="4">
        <v>725600</v>
      </c>
      <c r="R2419" s="2">
        <v>48</v>
      </c>
      <c r="S2419" s="5">
        <v>11.95</v>
      </c>
      <c r="T2419" s="4">
        <v>22342.43</v>
      </c>
      <c r="U2419" s="2" t="s">
        <v>73</v>
      </c>
      <c r="V2419" s="2" t="s">
        <v>74</v>
      </c>
      <c r="W2419" s="4">
        <v>670272.9</v>
      </c>
      <c r="X2419" s="4">
        <v>402163.9</v>
      </c>
      <c r="Y2419" s="4">
        <v>1072436.8</v>
      </c>
      <c r="Z2419" s="2">
        <v>0</v>
      </c>
      <c r="AA2419" s="2" t="s">
        <v>56</v>
      </c>
      <c r="AB2419" s="2" t="s">
        <v>15734</v>
      </c>
      <c r="AC2419" s="2" t="s">
        <v>146</v>
      </c>
      <c r="AD2419" s="2" t="s">
        <v>76</v>
      </c>
      <c r="AE2419" s="5">
        <v>79.39</v>
      </c>
      <c r="AF2419" s="2">
        <v>0</v>
      </c>
      <c r="AG2419" s="2" t="s">
        <v>77</v>
      </c>
      <c r="AH2419" s="2">
        <v>21</v>
      </c>
      <c r="AI2419" s="6" t="str">
        <f t="shared" si="111"/>
        <v>35-44</v>
      </c>
      <c r="AJ2419" s="11">
        <f>YEAR(tbl_LoanData[[#This Row],[Application Date]])</f>
        <v>2024</v>
      </c>
      <c r="AK2419" s="11" t="str">
        <f>TEXT(tbl_LoanData[[#This Row],[Application Date]],"MMMM")</f>
        <v>February</v>
      </c>
      <c r="AL2419" s="12">
        <f>DATE(YEAR(tbl_LoanData[[#This Row],[Application Date]]),MONTH(tbl_LoanData[[#This Row],[Application Date]]),1)</f>
        <v>45323</v>
      </c>
      <c r="AM2419" s="14">
        <f ca="1">IF(AND(tbl_LoanData[[#This Row],[Application Date]]&gt;=EOMONTH(TODAY(),-1)+1,tbl_LoanData[[#This Row],[Application Date]]&lt;=TODAY()),tbl_LoanData[[#This Row],[Loan Amount]],0)</f>
        <v>0</v>
      </c>
      <c r="AN2419" s="14">
        <f>tbl_LoanData[[#This Row],[Amount Paid]]-(Q2419-X2419)</f>
        <v>346836.80000000005</v>
      </c>
      <c r="AO2419" s="14">
        <f>IF(tbl_LoanData[[#This Row],[Application Status]]="Approved",1,0)</f>
        <v>1</v>
      </c>
      <c r="AP2419" s="22" t="str">
        <f t="shared" ca="1" si="112"/>
        <v/>
      </c>
      <c r="AQ2419" s="22" t="str">
        <f t="shared" ca="1" si="113"/>
        <v/>
      </c>
    </row>
    <row r="2420" spans="1:43" ht="14.4" customHeight="1" x14ac:dyDescent="0.3">
      <c r="A2420" s="2" t="s">
        <v>11533</v>
      </c>
      <c r="B2420" s="2" t="s">
        <v>11534</v>
      </c>
      <c r="C2420" s="2" t="s">
        <v>379</v>
      </c>
      <c r="D2420" s="2" t="s">
        <v>182</v>
      </c>
      <c r="E2420" s="2" t="s">
        <v>67</v>
      </c>
      <c r="F2420" s="2">
        <v>65</v>
      </c>
      <c r="G2420" s="2" t="s">
        <v>69</v>
      </c>
      <c r="H2420" s="2" t="s">
        <v>398</v>
      </c>
      <c r="I2420" s="2" t="s">
        <v>46</v>
      </c>
      <c r="J2420" s="3">
        <v>45329</v>
      </c>
      <c r="K2420" s="3"/>
      <c r="L2420" s="2" t="s">
        <v>36</v>
      </c>
      <c r="M2420" s="2" t="s">
        <v>104</v>
      </c>
      <c r="N2420" s="2" t="s">
        <v>105</v>
      </c>
      <c r="O2420" s="4">
        <v>1185000</v>
      </c>
      <c r="P2420" s="4">
        <v>168800</v>
      </c>
      <c r="Q2420" s="4">
        <v>1016200</v>
      </c>
      <c r="R2420" s="2">
        <v>24</v>
      </c>
      <c r="S2420" s="5">
        <v>7.51</v>
      </c>
      <c r="T2420" s="4">
        <v>48701.38</v>
      </c>
      <c r="U2420" s="2" t="s">
        <v>113</v>
      </c>
      <c r="V2420" s="2" t="s">
        <v>97</v>
      </c>
      <c r="W2420" s="4">
        <v>0</v>
      </c>
      <c r="X2420" s="4">
        <v>0</v>
      </c>
      <c r="Y2420" s="4">
        <v>1168833.24</v>
      </c>
      <c r="Z2420" s="2">
        <v>0</v>
      </c>
      <c r="AA2420" s="2" t="s">
        <v>97</v>
      </c>
      <c r="AB2420" s="2" t="s">
        <v>15731</v>
      </c>
      <c r="AC2420" s="2" t="s">
        <v>129</v>
      </c>
      <c r="AD2420" s="2" t="s">
        <v>76</v>
      </c>
      <c r="AE2420" s="5">
        <v>85.76</v>
      </c>
      <c r="AF2420" s="2">
        <v>0</v>
      </c>
      <c r="AG2420" s="2" t="s">
        <v>97</v>
      </c>
      <c r="AH2420" s="2"/>
      <c r="AI2420" s="6" t="str">
        <f t="shared" si="111"/>
        <v>65+</v>
      </c>
      <c r="AJ2420" s="11">
        <f>YEAR(tbl_LoanData[[#This Row],[Application Date]])</f>
        <v>2024</v>
      </c>
      <c r="AK2420" s="11" t="str">
        <f>TEXT(tbl_LoanData[[#This Row],[Application Date]],"MMMM")</f>
        <v>February</v>
      </c>
      <c r="AL2420" s="12">
        <f>DATE(YEAR(tbl_LoanData[[#This Row],[Application Date]]),MONTH(tbl_LoanData[[#This Row],[Application Date]]),1)</f>
        <v>45323</v>
      </c>
      <c r="AM2420" s="14">
        <f ca="1">IF(AND(tbl_LoanData[[#This Row],[Application Date]]&gt;=EOMONTH(TODAY(),-1)+1,tbl_LoanData[[#This Row],[Application Date]]&lt;=TODAY()),tbl_LoanData[[#This Row],[Loan Amount]],0)</f>
        <v>0</v>
      </c>
      <c r="AN2420" s="14">
        <f>tbl_LoanData[[#This Row],[Amount Paid]]-(Q2420-X2420)</f>
        <v>-1016200</v>
      </c>
      <c r="AO2420" s="14">
        <f>IF(tbl_LoanData[[#This Row],[Application Status]]="Approved",1,0)</f>
        <v>0</v>
      </c>
      <c r="AP2420" s="22" t="str">
        <f t="shared" ca="1" si="112"/>
        <v/>
      </c>
      <c r="AQ2420" s="22" t="str">
        <f t="shared" ca="1" si="113"/>
        <v/>
      </c>
    </row>
    <row r="2421" spans="1:43" ht="14.4" customHeight="1" x14ac:dyDescent="0.3">
      <c r="A2421" s="2" t="s">
        <v>11875</v>
      </c>
      <c r="B2421" s="2" t="s">
        <v>11876</v>
      </c>
      <c r="C2421" s="2" t="s">
        <v>155</v>
      </c>
      <c r="D2421" s="2" t="s">
        <v>67</v>
      </c>
      <c r="E2421" s="2" t="s">
        <v>135</v>
      </c>
      <c r="F2421" s="2">
        <v>26</v>
      </c>
      <c r="G2421" s="2" t="s">
        <v>83</v>
      </c>
      <c r="H2421" s="2" t="s">
        <v>265</v>
      </c>
      <c r="I2421" s="2" t="s">
        <v>44</v>
      </c>
      <c r="J2421" s="3">
        <v>45348</v>
      </c>
      <c r="K2421" s="3">
        <v>45357</v>
      </c>
      <c r="L2421" s="2" t="s">
        <v>38</v>
      </c>
      <c r="M2421" s="2" t="s">
        <v>144</v>
      </c>
      <c r="N2421" s="2" t="s">
        <v>382</v>
      </c>
      <c r="O2421" s="4">
        <v>1260000</v>
      </c>
      <c r="P2421" s="4">
        <v>344500</v>
      </c>
      <c r="Q2421" s="4">
        <v>915500</v>
      </c>
      <c r="R2421" s="2">
        <v>36</v>
      </c>
      <c r="S2421" s="5">
        <v>13.1</v>
      </c>
      <c r="T2421" s="4">
        <v>35424.76</v>
      </c>
      <c r="U2421" s="2" t="s">
        <v>73</v>
      </c>
      <c r="V2421" s="2" t="s">
        <v>74</v>
      </c>
      <c r="W2421" s="4">
        <v>956468.52</v>
      </c>
      <c r="X2421" s="4">
        <v>318822.98</v>
      </c>
      <c r="Y2421" s="4">
        <v>1275291.5</v>
      </c>
      <c r="Z2421" s="2">
        <v>64</v>
      </c>
      <c r="AA2421" s="2" t="s">
        <v>59</v>
      </c>
      <c r="AB2421" s="2" t="s">
        <v>15731</v>
      </c>
      <c r="AC2421" s="2" t="s">
        <v>213</v>
      </c>
      <c r="AD2421" s="2" t="s">
        <v>76</v>
      </c>
      <c r="AE2421" s="5">
        <v>72.66</v>
      </c>
      <c r="AF2421" s="2">
        <v>2</v>
      </c>
      <c r="AG2421" s="2" t="s">
        <v>130</v>
      </c>
      <c r="AH2421" s="2">
        <v>9</v>
      </c>
      <c r="AI2421" s="6" t="str">
        <f t="shared" si="111"/>
        <v>25-34</v>
      </c>
      <c r="AJ2421" s="11">
        <f>YEAR(tbl_LoanData[[#This Row],[Application Date]])</f>
        <v>2024</v>
      </c>
      <c r="AK2421" s="11" t="str">
        <f>TEXT(tbl_LoanData[[#This Row],[Application Date]],"MMMM")</f>
        <v>February</v>
      </c>
      <c r="AL2421" s="12">
        <f>DATE(YEAR(tbl_LoanData[[#This Row],[Application Date]]),MONTH(tbl_LoanData[[#This Row],[Application Date]]),1)</f>
        <v>45323</v>
      </c>
      <c r="AM2421" s="14">
        <f ca="1">IF(AND(tbl_LoanData[[#This Row],[Application Date]]&gt;=EOMONTH(TODAY(),-1)+1,tbl_LoanData[[#This Row],[Application Date]]&lt;=TODAY()),tbl_LoanData[[#This Row],[Loan Amount]],0)</f>
        <v>0</v>
      </c>
      <c r="AN2421" s="14">
        <f>tbl_LoanData[[#This Row],[Amount Paid]]-(Q2421-X2421)</f>
        <v>359791.5</v>
      </c>
      <c r="AO2421" s="14">
        <f>IF(tbl_LoanData[[#This Row],[Application Status]]="Approved",1,0)</f>
        <v>1</v>
      </c>
      <c r="AP2421" s="22" t="str">
        <f t="shared" ca="1" si="112"/>
        <v/>
      </c>
      <c r="AQ2421" s="22" t="str">
        <f t="shared" ca="1" si="113"/>
        <v/>
      </c>
    </row>
    <row r="2422" spans="1:43" ht="14.4" customHeight="1" x14ac:dyDescent="0.3">
      <c r="A2422" s="2" t="s">
        <v>11905</v>
      </c>
      <c r="B2422" s="2" t="s">
        <v>11906</v>
      </c>
      <c r="C2422" s="2" t="s">
        <v>487</v>
      </c>
      <c r="D2422" s="2" t="s">
        <v>161</v>
      </c>
      <c r="E2422" s="2" t="s">
        <v>312</v>
      </c>
      <c r="F2422" s="2">
        <v>41</v>
      </c>
      <c r="G2422" s="2" t="s">
        <v>69</v>
      </c>
      <c r="H2422" s="2" t="s">
        <v>259</v>
      </c>
      <c r="I2422" s="2" t="s">
        <v>43</v>
      </c>
      <c r="J2422" s="3">
        <v>45328</v>
      </c>
      <c r="K2422" s="3">
        <v>45336</v>
      </c>
      <c r="L2422" s="2" t="s">
        <v>36</v>
      </c>
      <c r="M2422" s="2" t="s">
        <v>111</v>
      </c>
      <c r="N2422" s="2" t="s">
        <v>350</v>
      </c>
      <c r="O2422" s="4">
        <v>2172000</v>
      </c>
      <c r="P2422" s="4">
        <v>564400</v>
      </c>
      <c r="Q2422" s="4">
        <v>1607600</v>
      </c>
      <c r="R2422" s="2">
        <v>36</v>
      </c>
      <c r="S2422" s="5">
        <v>7.21</v>
      </c>
      <c r="T2422" s="4">
        <v>54314.55</v>
      </c>
      <c r="U2422" s="2" t="s">
        <v>73</v>
      </c>
      <c r="V2422" s="2" t="s">
        <v>35</v>
      </c>
      <c r="W2422" s="4">
        <v>1249234.6499999999</v>
      </c>
      <c r="X2422" s="4">
        <v>706089.23</v>
      </c>
      <c r="Y2422" s="4">
        <v>1955323.88</v>
      </c>
      <c r="Z2422" s="2">
        <v>224</v>
      </c>
      <c r="AA2422" s="2" t="s">
        <v>60</v>
      </c>
      <c r="AB2422" s="2" t="s">
        <v>15731</v>
      </c>
      <c r="AC2422" s="2" t="s">
        <v>106</v>
      </c>
      <c r="AD2422" s="2" t="s">
        <v>76</v>
      </c>
      <c r="AE2422" s="5">
        <v>74.010000000000005</v>
      </c>
      <c r="AF2422" s="2">
        <v>7</v>
      </c>
      <c r="AG2422" s="2" t="s">
        <v>130</v>
      </c>
      <c r="AH2422" s="2">
        <v>8</v>
      </c>
      <c r="AI2422" s="6" t="str">
        <f t="shared" si="111"/>
        <v>35-44</v>
      </c>
      <c r="AJ2422" s="11">
        <f>YEAR(tbl_LoanData[[#This Row],[Application Date]])</f>
        <v>2024</v>
      </c>
      <c r="AK2422" s="11" t="str">
        <f>TEXT(tbl_LoanData[[#This Row],[Application Date]],"MMMM")</f>
        <v>February</v>
      </c>
      <c r="AL2422" s="12">
        <f>DATE(YEAR(tbl_LoanData[[#This Row],[Application Date]]),MONTH(tbl_LoanData[[#This Row],[Application Date]]),1)</f>
        <v>45323</v>
      </c>
      <c r="AM2422" s="14">
        <f ca="1">IF(AND(tbl_LoanData[[#This Row],[Application Date]]&gt;=EOMONTH(TODAY(),-1)+1,tbl_LoanData[[#This Row],[Application Date]]&lt;=TODAY()),tbl_LoanData[[#This Row],[Loan Amount]],0)</f>
        <v>0</v>
      </c>
      <c r="AN2422" s="14">
        <f>tbl_LoanData[[#This Row],[Amount Paid]]-(Q2422-X2422)</f>
        <v>347723.87999999989</v>
      </c>
      <c r="AO2422" s="14">
        <f>IF(tbl_LoanData[[#This Row],[Application Status]]="Approved",1,0)</f>
        <v>1</v>
      </c>
      <c r="AP2422" s="22" t="str">
        <f t="shared" ca="1" si="112"/>
        <v/>
      </c>
      <c r="AQ2422" s="22" t="str">
        <f t="shared" ca="1" si="113"/>
        <v/>
      </c>
    </row>
    <row r="2423" spans="1:43" x14ac:dyDescent="0.3">
      <c r="A2423" s="2" t="s">
        <v>11923</v>
      </c>
      <c r="B2423" s="2" t="s">
        <v>11924</v>
      </c>
      <c r="C2423" s="2" t="s">
        <v>530</v>
      </c>
      <c r="D2423" s="2" t="s">
        <v>268</v>
      </c>
      <c r="E2423" s="2" t="s">
        <v>312</v>
      </c>
      <c r="F2423" s="2">
        <v>42</v>
      </c>
      <c r="G2423" s="2" t="s">
        <v>69</v>
      </c>
      <c r="H2423" s="2" t="s">
        <v>233</v>
      </c>
      <c r="I2423" s="2" t="s">
        <v>46</v>
      </c>
      <c r="J2423" s="3">
        <v>45337</v>
      </c>
      <c r="K2423" s="3">
        <v>45357</v>
      </c>
      <c r="L2423" s="2" t="s">
        <v>40</v>
      </c>
      <c r="M2423" s="2" t="s">
        <v>157</v>
      </c>
      <c r="N2423" s="2" t="s">
        <v>299</v>
      </c>
      <c r="O2423" s="4">
        <v>1115000</v>
      </c>
      <c r="P2423" s="4">
        <v>387000</v>
      </c>
      <c r="Q2423" s="4">
        <v>728000</v>
      </c>
      <c r="R2423" s="2">
        <v>48</v>
      </c>
      <c r="S2423" s="5">
        <v>14.01</v>
      </c>
      <c r="T2423" s="4">
        <v>23666.07</v>
      </c>
      <c r="U2423" s="2" t="s">
        <v>73</v>
      </c>
      <c r="V2423" s="2" t="s">
        <v>74</v>
      </c>
      <c r="W2423" s="4">
        <v>686316.03</v>
      </c>
      <c r="X2423" s="4">
        <v>449655.17</v>
      </c>
      <c r="Y2423" s="4">
        <v>1135971.2</v>
      </c>
      <c r="Z2423" s="2">
        <v>0</v>
      </c>
      <c r="AA2423" s="2" t="s">
        <v>56</v>
      </c>
      <c r="AB2423" s="2" t="s">
        <v>15728</v>
      </c>
      <c r="AC2423" s="2" t="s">
        <v>75</v>
      </c>
      <c r="AD2423" s="2" t="s">
        <v>76</v>
      </c>
      <c r="AE2423" s="5">
        <v>65.290000000000006</v>
      </c>
      <c r="AF2423" s="2">
        <v>0</v>
      </c>
      <c r="AG2423" s="2" t="s">
        <v>77</v>
      </c>
      <c r="AH2423" s="2">
        <v>20</v>
      </c>
      <c r="AI2423" s="6" t="str">
        <f t="shared" si="111"/>
        <v>35-44</v>
      </c>
      <c r="AJ2423" s="11">
        <f>YEAR(tbl_LoanData[[#This Row],[Application Date]])</f>
        <v>2024</v>
      </c>
      <c r="AK2423" s="11" t="str">
        <f>TEXT(tbl_LoanData[[#This Row],[Application Date]],"MMMM")</f>
        <v>February</v>
      </c>
      <c r="AL2423" s="12">
        <f>DATE(YEAR(tbl_LoanData[[#This Row],[Application Date]]),MONTH(tbl_LoanData[[#This Row],[Application Date]]),1)</f>
        <v>45323</v>
      </c>
      <c r="AM2423" s="14">
        <f ca="1">IF(AND(tbl_LoanData[[#This Row],[Application Date]]&gt;=EOMONTH(TODAY(),-1)+1,tbl_LoanData[[#This Row],[Application Date]]&lt;=TODAY()),tbl_LoanData[[#This Row],[Loan Amount]],0)</f>
        <v>0</v>
      </c>
      <c r="AN2423" s="14">
        <f>tbl_LoanData[[#This Row],[Amount Paid]]-(Q2423-X2423)</f>
        <v>407971.2</v>
      </c>
      <c r="AO2423" s="14">
        <f>IF(tbl_LoanData[[#This Row],[Application Status]]="Approved",1,0)</f>
        <v>1</v>
      </c>
      <c r="AP2423" s="22" t="str">
        <f t="shared" ca="1" si="112"/>
        <v/>
      </c>
      <c r="AQ2423" s="22" t="str">
        <f t="shared" ca="1" si="113"/>
        <v/>
      </c>
    </row>
    <row r="2424" spans="1:43" ht="14.4" customHeight="1" x14ac:dyDescent="0.3">
      <c r="A2424" s="2" t="s">
        <v>12071</v>
      </c>
      <c r="B2424" s="2" t="s">
        <v>12072</v>
      </c>
      <c r="C2424" s="2" t="s">
        <v>141</v>
      </c>
      <c r="D2424" s="2" t="s">
        <v>134</v>
      </c>
      <c r="E2424" s="2" t="s">
        <v>150</v>
      </c>
      <c r="F2424" s="2">
        <v>64</v>
      </c>
      <c r="G2424" s="2" t="s">
        <v>83</v>
      </c>
      <c r="H2424" s="2" t="s">
        <v>224</v>
      </c>
      <c r="I2424" s="2" t="s">
        <v>54</v>
      </c>
      <c r="J2424" s="3">
        <v>45334</v>
      </c>
      <c r="K2424" s="3">
        <v>45347</v>
      </c>
      <c r="L2424" s="2" t="s">
        <v>39</v>
      </c>
      <c r="M2424" s="2" t="s">
        <v>94</v>
      </c>
      <c r="N2424" s="2" t="s">
        <v>418</v>
      </c>
      <c r="O2424" s="4">
        <v>2025000</v>
      </c>
      <c r="P2424" s="4">
        <v>692600</v>
      </c>
      <c r="Q2424" s="4">
        <v>1332400</v>
      </c>
      <c r="R2424" s="2">
        <v>12</v>
      </c>
      <c r="S2424" s="5">
        <v>7.48</v>
      </c>
      <c r="T2424" s="4">
        <v>119338.63</v>
      </c>
      <c r="U2424" s="2" t="s">
        <v>73</v>
      </c>
      <c r="V2424" s="2" t="s">
        <v>33</v>
      </c>
      <c r="W2424" s="4">
        <v>1432063.52</v>
      </c>
      <c r="X2424" s="4">
        <v>0</v>
      </c>
      <c r="Y2424" s="4">
        <v>1432063.52</v>
      </c>
      <c r="Z2424" s="2">
        <v>0</v>
      </c>
      <c r="AA2424" s="2" t="s">
        <v>56</v>
      </c>
      <c r="AB2424" s="2" t="s">
        <v>15727</v>
      </c>
      <c r="AC2424" s="2" t="s">
        <v>138</v>
      </c>
      <c r="AD2424" s="2" t="s">
        <v>76</v>
      </c>
      <c r="AE2424" s="5">
        <v>65.8</v>
      </c>
      <c r="AF2424" s="2">
        <v>0</v>
      </c>
      <c r="AG2424" s="2" t="s">
        <v>77</v>
      </c>
      <c r="AH2424" s="2">
        <v>13</v>
      </c>
      <c r="AI2424" s="6" t="str">
        <f t="shared" si="111"/>
        <v>55-64</v>
      </c>
      <c r="AJ2424" s="11">
        <f>YEAR(tbl_LoanData[[#This Row],[Application Date]])</f>
        <v>2024</v>
      </c>
      <c r="AK2424" s="11" t="str">
        <f>TEXT(tbl_LoanData[[#This Row],[Application Date]],"MMMM")</f>
        <v>February</v>
      </c>
      <c r="AL2424" s="12">
        <f>DATE(YEAR(tbl_LoanData[[#This Row],[Application Date]]),MONTH(tbl_LoanData[[#This Row],[Application Date]]),1)</f>
        <v>45323</v>
      </c>
      <c r="AM2424" s="14">
        <f ca="1">IF(AND(tbl_LoanData[[#This Row],[Application Date]]&gt;=EOMONTH(TODAY(),-1)+1,tbl_LoanData[[#This Row],[Application Date]]&lt;=TODAY()),tbl_LoanData[[#This Row],[Loan Amount]],0)</f>
        <v>0</v>
      </c>
      <c r="AN2424" s="14">
        <f>tbl_LoanData[[#This Row],[Amount Paid]]-(Q2424-X2424)</f>
        <v>99663.520000000019</v>
      </c>
      <c r="AO2424" s="14">
        <f>IF(tbl_LoanData[[#This Row],[Application Status]]="Approved",1,0)</f>
        <v>1</v>
      </c>
      <c r="AP2424" s="22" t="str">
        <f t="shared" ca="1" si="112"/>
        <v/>
      </c>
      <c r="AQ2424" s="22" t="str">
        <f t="shared" ca="1" si="113"/>
        <v/>
      </c>
    </row>
    <row r="2425" spans="1:43" ht="14.4" customHeight="1" x14ac:dyDescent="0.3">
      <c r="A2425" s="2" t="s">
        <v>12099</v>
      </c>
      <c r="B2425" s="2" t="s">
        <v>12100</v>
      </c>
      <c r="C2425" s="2" t="s">
        <v>141</v>
      </c>
      <c r="D2425" s="2" t="s">
        <v>209</v>
      </c>
      <c r="E2425" s="2" t="s">
        <v>402</v>
      </c>
      <c r="F2425" s="2">
        <v>57</v>
      </c>
      <c r="G2425" s="2" t="s">
        <v>83</v>
      </c>
      <c r="H2425" s="2" t="s">
        <v>318</v>
      </c>
      <c r="I2425" s="2" t="s">
        <v>42</v>
      </c>
      <c r="J2425" s="3">
        <v>45350</v>
      </c>
      <c r="K2425" s="3">
        <v>45359</v>
      </c>
      <c r="L2425" s="2" t="s">
        <v>36</v>
      </c>
      <c r="M2425" s="2" t="s">
        <v>94</v>
      </c>
      <c r="N2425" s="2" t="s">
        <v>212</v>
      </c>
      <c r="O2425" s="4">
        <v>1270000</v>
      </c>
      <c r="P2425" s="4">
        <v>387000</v>
      </c>
      <c r="Q2425" s="4">
        <v>883000</v>
      </c>
      <c r="R2425" s="2">
        <v>36</v>
      </c>
      <c r="S2425" s="5">
        <v>11.03</v>
      </c>
      <c r="T2425" s="4">
        <v>32644.02</v>
      </c>
      <c r="U2425" s="2" t="s">
        <v>73</v>
      </c>
      <c r="V2425" s="2" t="s">
        <v>74</v>
      </c>
      <c r="W2425" s="4">
        <v>946676.58</v>
      </c>
      <c r="X2425" s="4">
        <v>228508.12</v>
      </c>
      <c r="Y2425" s="4">
        <v>1175184.7</v>
      </c>
      <c r="Z2425" s="2">
        <v>0</v>
      </c>
      <c r="AA2425" s="2" t="s">
        <v>56</v>
      </c>
      <c r="AB2425" s="2" t="s">
        <v>15732</v>
      </c>
      <c r="AC2425" s="2" t="s">
        <v>146</v>
      </c>
      <c r="AD2425" s="2" t="s">
        <v>76</v>
      </c>
      <c r="AE2425" s="5">
        <v>69.53</v>
      </c>
      <c r="AF2425" s="2">
        <v>0</v>
      </c>
      <c r="AG2425" s="2" t="s">
        <v>77</v>
      </c>
      <c r="AH2425" s="2">
        <v>9</v>
      </c>
      <c r="AI2425" s="6" t="str">
        <f t="shared" si="111"/>
        <v>55-64</v>
      </c>
      <c r="AJ2425" s="11">
        <f>YEAR(tbl_LoanData[[#This Row],[Application Date]])</f>
        <v>2024</v>
      </c>
      <c r="AK2425" s="11" t="str">
        <f>TEXT(tbl_LoanData[[#This Row],[Application Date]],"MMMM")</f>
        <v>February</v>
      </c>
      <c r="AL2425" s="12">
        <f>DATE(YEAR(tbl_LoanData[[#This Row],[Application Date]]),MONTH(tbl_LoanData[[#This Row],[Application Date]]),1)</f>
        <v>45323</v>
      </c>
      <c r="AM2425" s="14">
        <f ca="1">IF(AND(tbl_LoanData[[#This Row],[Application Date]]&gt;=EOMONTH(TODAY(),-1)+1,tbl_LoanData[[#This Row],[Application Date]]&lt;=TODAY()),tbl_LoanData[[#This Row],[Loan Amount]],0)</f>
        <v>0</v>
      </c>
      <c r="AN2425" s="14">
        <f>tbl_LoanData[[#This Row],[Amount Paid]]-(Q2425-X2425)</f>
        <v>292184.69999999995</v>
      </c>
      <c r="AO2425" s="14">
        <f>IF(tbl_LoanData[[#This Row],[Application Status]]="Approved",1,0)</f>
        <v>1</v>
      </c>
      <c r="AP2425" s="22" t="str">
        <f t="shared" ca="1" si="112"/>
        <v/>
      </c>
      <c r="AQ2425" s="22" t="str">
        <f t="shared" ca="1" si="113"/>
        <v/>
      </c>
    </row>
    <row r="2426" spans="1:43" ht="14.4" customHeight="1" x14ac:dyDescent="0.3">
      <c r="A2426" s="2" t="s">
        <v>12139</v>
      </c>
      <c r="B2426" s="2" t="s">
        <v>12140</v>
      </c>
      <c r="C2426" s="2" t="s">
        <v>343</v>
      </c>
      <c r="D2426" s="2" t="s">
        <v>118</v>
      </c>
      <c r="E2426" s="2" t="s">
        <v>204</v>
      </c>
      <c r="F2426" s="2">
        <v>44</v>
      </c>
      <c r="G2426" s="2" t="s">
        <v>69</v>
      </c>
      <c r="H2426" s="2" t="s">
        <v>278</v>
      </c>
      <c r="I2426" s="2" t="s">
        <v>45</v>
      </c>
      <c r="J2426" s="3">
        <v>45341</v>
      </c>
      <c r="K2426" s="3"/>
      <c r="L2426" s="2" t="s">
        <v>36</v>
      </c>
      <c r="M2426" s="2" t="s">
        <v>71</v>
      </c>
      <c r="N2426" s="2" t="s">
        <v>162</v>
      </c>
      <c r="O2426" s="4">
        <v>1873000</v>
      </c>
      <c r="P2426" s="4">
        <v>384300</v>
      </c>
      <c r="Q2426" s="4">
        <v>1488700</v>
      </c>
      <c r="R2426" s="2">
        <v>24</v>
      </c>
      <c r="S2426" s="5">
        <v>13.82</v>
      </c>
      <c r="T2426" s="4">
        <v>79174.03</v>
      </c>
      <c r="U2426" s="2" t="s">
        <v>113</v>
      </c>
      <c r="V2426" s="2" t="s">
        <v>97</v>
      </c>
      <c r="W2426" s="4">
        <v>0</v>
      </c>
      <c r="X2426" s="4">
        <v>0</v>
      </c>
      <c r="Y2426" s="4">
        <v>1900176.68</v>
      </c>
      <c r="Z2426" s="2">
        <v>0</v>
      </c>
      <c r="AA2426" s="2" t="s">
        <v>97</v>
      </c>
      <c r="AB2426" s="2" t="s">
        <v>15734</v>
      </c>
      <c r="AC2426" s="2" t="s">
        <v>138</v>
      </c>
      <c r="AD2426" s="2" t="s">
        <v>76</v>
      </c>
      <c r="AE2426" s="5">
        <v>79.48</v>
      </c>
      <c r="AF2426" s="2">
        <v>0</v>
      </c>
      <c r="AG2426" s="2" t="s">
        <v>97</v>
      </c>
      <c r="AH2426" s="2"/>
      <c r="AI2426" s="6" t="str">
        <f t="shared" si="111"/>
        <v>35-44</v>
      </c>
      <c r="AJ2426" s="11">
        <f>YEAR(tbl_LoanData[[#This Row],[Application Date]])</f>
        <v>2024</v>
      </c>
      <c r="AK2426" s="11" t="str">
        <f>TEXT(tbl_LoanData[[#This Row],[Application Date]],"MMMM")</f>
        <v>February</v>
      </c>
      <c r="AL2426" s="12">
        <f>DATE(YEAR(tbl_LoanData[[#This Row],[Application Date]]),MONTH(tbl_LoanData[[#This Row],[Application Date]]),1)</f>
        <v>45323</v>
      </c>
      <c r="AM2426" s="14">
        <f ca="1">IF(AND(tbl_LoanData[[#This Row],[Application Date]]&gt;=EOMONTH(TODAY(),-1)+1,tbl_LoanData[[#This Row],[Application Date]]&lt;=TODAY()),tbl_LoanData[[#This Row],[Loan Amount]],0)</f>
        <v>0</v>
      </c>
      <c r="AN2426" s="14">
        <f>tbl_LoanData[[#This Row],[Amount Paid]]-(Q2426-X2426)</f>
        <v>-1488700</v>
      </c>
      <c r="AO2426" s="14">
        <f>IF(tbl_LoanData[[#This Row],[Application Status]]="Approved",1,0)</f>
        <v>0</v>
      </c>
      <c r="AP2426" s="22" t="str">
        <f t="shared" ca="1" si="112"/>
        <v/>
      </c>
      <c r="AQ2426" s="22" t="str">
        <f t="shared" ca="1" si="113"/>
        <v/>
      </c>
    </row>
    <row r="2427" spans="1:43" ht="14.4" customHeight="1" x14ac:dyDescent="0.3">
      <c r="A2427" s="2" t="s">
        <v>12181</v>
      </c>
      <c r="B2427" s="2" t="s">
        <v>12182</v>
      </c>
      <c r="C2427" s="2" t="s">
        <v>223</v>
      </c>
      <c r="D2427" s="2" t="s">
        <v>82</v>
      </c>
      <c r="E2427" s="2" t="s">
        <v>268</v>
      </c>
      <c r="F2427" s="2">
        <v>49</v>
      </c>
      <c r="G2427" s="2" t="s">
        <v>69</v>
      </c>
      <c r="H2427" s="2" t="s">
        <v>237</v>
      </c>
      <c r="I2427" s="2" t="s">
        <v>48</v>
      </c>
      <c r="J2427" s="3">
        <v>45324</v>
      </c>
      <c r="K2427" s="3">
        <v>45344</v>
      </c>
      <c r="L2427" s="2" t="s">
        <v>41</v>
      </c>
      <c r="M2427" s="2" t="s">
        <v>144</v>
      </c>
      <c r="N2427" s="2" t="s">
        <v>145</v>
      </c>
      <c r="O2427" s="4">
        <v>4037000</v>
      </c>
      <c r="P2427" s="4">
        <v>1174100</v>
      </c>
      <c r="Q2427" s="4">
        <v>2862900</v>
      </c>
      <c r="R2427" s="2">
        <v>36</v>
      </c>
      <c r="S2427" s="5">
        <v>14.65</v>
      </c>
      <c r="T2427" s="4">
        <v>114476.24</v>
      </c>
      <c r="U2427" s="2" t="s">
        <v>73</v>
      </c>
      <c r="V2427" s="2" t="s">
        <v>74</v>
      </c>
      <c r="W2427" s="4">
        <v>3434287.2</v>
      </c>
      <c r="X2427" s="4">
        <v>686857.35</v>
      </c>
      <c r="Y2427" s="4">
        <v>4121144.55</v>
      </c>
      <c r="Z2427" s="2">
        <v>0</v>
      </c>
      <c r="AA2427" s="2" t="s">
        <v>56</v>
      </c>
      <c r="AB2427" s="2" t="s">
        <v>15731</v>
      </c>
      <c r="AC2427" s="2" t="s">
        <v>129</v>
      </c>
      <c r="AD2427" s="2" t="s">
        <v>76</v>
      </c>
      <c r="AE2427" s="5">
        <v>70.92</v>
      </c>
      <c r="AF2427" s="2">
        <v>0</v>
      </c>
      <c r="AG2427" s="2" t="s">
        <v>77</v>
      </c>
      <c r="AH2427" s="2">
        <v>20</v>
      </c>
      <c r="AI2427" s="6" t="str">
        <f t="shared" si="111"/>
        <v>45-54</v>
      </c>
      <c r="AJ2427" s="11">
        <f>YEAR(tbl_LoanData[[#This Row],[Application Date]])</f>
        <v>2024</v>
      </c>
      <c r="AK2427" s="11" t="str">
        <f>TEXT(tbl_LoanData[[#This Row],[Application Date]],"MMMM")</f>
        <v>February</v>
      </c>
      <c r="AL2427" s="12">
        <f>DATE(YEAR(tbl_LoanData[[#This Row],[Application Date]]),MONTH(tbl_LoanData[[#This Row],[Application Date]]),1)</f>
        <v>45323</v>
      </c>
      <c r="AM2427" s="14">
        <f ca="1">IF(AND(tbl_LoanData[[#This Row],[Application Date]]&gt;=EOMONTH(TODAY(),-1)+1,tbl_LoanData[[#This Row],[Application Date]]&lt;=TODAY()),tbl_LoanData[[#This Row],[Loan Amount]],0)</f>
        <v>0</v>
      </c>
      <c r="AN2427" s="14">
        <f>tbl_LoanData[[#This Row],[Amount Paid]]-(Q2427-X2427)</f>
        <v>1258244.5500000003</v>
      </c>
      <c r="AO2427" s="14">
        <f>IF(tbl_LoanData[[#This Row],[Application Status]]="Approved",1,0)</f>
        <v>1</v>
      </c>
      <c r="AP2427" s="22" t="str">
        <f t="shared" ca="1" si="112"/>
        <v/>
      </c>
      <c r="AQ2427" s="22" t="str">
        <f t="shared" ca="1" si="113"/>
        <v/>
      </c>
    </row>
    <row r="2428" spans="1:43" ht="14.4" customHeight="1" x14ac:dyDescent="0.3">
      <c r="A2428" s="2" t="s">
        <v>12357</v>
      </c>
      <c r="B2428" s="2" t="s">
        <v>12358</v>
      </c>
      <c r="C2428" s="2" t="s">
        <v>277</v>
      </c>
      <c r="D2428" s="2" t="s">
        <v>176</v>
      </c>
      <c r="E2428" s="2" t="s">
        <v>68</v>
      </c>
      <c r="F2428" s="2">
        <v>58</v>
      </c>
      <c r="G2428" s="2" t="s">
        <v>83</v>
      </c>
      <c r="H2428" s="2" t="s">
        <v>119</v>
      </c>
      <c r="I2428" s="2" t="s">
        <v>43</v>
      </c>
      <c r="J2428" s="3">
        <v>45347</v>
      </c>
      <c r="K2428" s="3">
        <v>45355</v>
      </c>
      <c r="L2428" s="2" t="s">
        <v>40</v>
      </c>
      <c r="M2428" s="2" t="s">
        <v>85</v>
      </c>
      <c r="N2428" s="2" t="s">
        <v>270</v>
      </c>
      <c r="O2428" s="4">
        <v>1278000</v>
      </c>
      <c r="P2428" s="4">
        <v>288100</v>
      </c>
      <c r="Q2428" s="4">
        <v>989900</v>
      </c>
      <c r="R2428" s="2">
        <v>24</v>
      </c>
      <c r="S2428" s="5">
        <v>9.19</v>
      </c>
      <c r="T2428" s="4">
        <v>48826.82</v>
      </c>
      <c r="U2428" s="2" t="s">
        <v>73</v>
      </c>
      <c r="V2428" s="2" t="s">
        <v>34</v>
      </c>
      <c r="W2428" s="4">
        <v>976536.4</v>
      </c>
      <c r="X2428" s="4">
        <v>195307.22</v>
      </c>
      <c r="Y2428" s="4">
        <v>1171843.6200000001</v>
      </c>
      <c r="Z2428" s="2">
        <v>124</v>
      </c>
      <c r="AA2428" s="2" t="s">
        <v>60</v>
      </c>
      <c r="AB2428" s="2" t="s">
        <v>15729</v>
      </c>
      <c r="AC2428" s="2" t="s">
        <v>213</v>
      </c>
      <c r="AD2428" s="2" t="s">
        <v>76</v>
      </c>
      <c r="AE2428" s="5">
        <v>77.459999999999994</v>
      </c>
      <c r="AF2428" s="2">
        <v>4</v>
      </c>
      <c r="AG2428" s="2" t="s">
        <v>130</v>
      </c>
      <c r="AH2428" s="2">
        <v>8</v>
      </c>
      <c r="AI2428" s="6" t="str">
        <f t="shared" si="111"/>
        <v>55-64</v>
      </c>
      <c r="AJ2428" s="11">
        <f>YEAR(tbl_LoanData[[#This Row],[Application Date]])</f>
        <v>2024</v>
      </c>
      <c r="AK2428" s="11" t="str">
        <f>TEXT(tbl_LoanData[[#This Row],[Application Date]],"MMMM")</f>
        <v>February</v>
      </c>
      <c r="AL2428" s="12">
        <f>DATE(YEAR(tbl_LoanData[[#This Row],[Application Date]]),MONTH(tbl_LoanData[[#This Row],[Application Date]]),1)</f>
        <v>45323</v>
      </c>
      <c r="AM2428" s="14">
        <f ca="1">IF(AND(tbl_LoanData[[#This Row],[Application Date]]&gt;=EOMONTH(TODAY(),-1)+1,tbl_LoanData[[#This Row],[Application Date]]&lt;=TODAY()),tbl_LoanData[[#This Row],[Loan Amount]],0)</f>
        <v>0</v>
      </c>
      <c r="AN2428" s="14">
        <f>tbl_LoanData[[#This Row],[Amount Paid]]-(Q2428-X2428)</f>
        <v>181943.62</v>
      </c>
      <c r="AO2428" s="14">
        <f>IF(tbl_LoanData[[#This Row],[Application Status]]="Approved",1,0)</f>
        <v>1</v>
      </c>
      <c r="AP2428" s="22" t="str">
        <f t="shared" ca="1" si="112"/>
        <v/>
      </c>
      <c r="AQ2428" s="22" t="str">
        <f t="shared" ca="1" si="113"/>
        <v/>
      </c>
    </row>
    <row r="2429" spans="1:43" ht="14.4" customHeight="1" x14ac:dyDescent="0.3">
      <c r="A2429" s="2" t="s">
        <v>12361</v>
      </c>
      <c r="B2429" s="2" t="s">
        <v>12362</v>
      </c>
      <c r="C2429" s="2" t="s">
        <v>304</v>
      </c>
      <c r="D2429" s="2" t="s">
        <v>142</v>
      </c>
      <c r="E2429" s="2" t="s">
        <v>101</v>
      </c>
      <c r="F2429" s="2">
        <v>37</v>
      </c>
      <c r="G2429" s="2" t="s">
        <v>83</v>
      </c>
      <c r="H2429" s="2" t="s">
        <v>151</v>
      </c>
      <c r="I2429" s="2" t="s">
        <v>46</v>
      </c>
      <c r="J2429" s="3">
        <v>45344</v>
      </c>
      <c r="K2429" s="3">
        <v>45350</v>
      </c>
      <c r="L2429" s="2" t="s">
        <v>36</v>
      </c>
      <c r="M2429" s="2" t="s">
        <v>104</v>
      </c>
      <c r="N2429" s="2" t="s">
        <v>105</v>
      </c>
      <c r="O2429" s="4">
        <v>1060000</v>
      </c>
      <c r="P2429" s="4">
        <v>332200</v>
      </c>
      <c r="Q2429" s="4">
        <v>727800</v>
      </c>
      <c r="R2429" s="2">
        <v>18</v>
      </c>
      <c r="S2429" s="5">
        <v>6.51</v>
      </c>
      <c r="T2429" s="4">
        <v>44381.65</v>
      </c>
      <c r="U2429" s="2" t="s">
        <v>73</v>
      </c>
      <c r="V2429" s="2" t="s">
        <v>33</v>
      </c>
      <c r="W2429" s="4">
        <v>798869.67</v>
      </c>
      <c r="X2429" s="4">
        <v>0</v>
      </c>
      <c r="Y2429" s="4">
        <v>798869.67</v>
      </c>
      <c r="Z2429" s="2">
        <v>0</v>
      </c>
      <c r="AA2429" s="2" t="s">
        <v>56</v>
      </c>
      <c r="AB2429" s="2" t="s">
        <v>15731</v>
      </c>
      <c r="AC2429" s="2" t="s">
        <v>75</v>
      </c>
      <c r="AD2429" s="2" t="s">
        <v>76</v>
      </c>
      <c r="AE2429" s="5">
        <v>68.66</v>
      </c>
      <c r="AF2429" s="2">
        <v>0</v>
      </c>
      <c r="AG2429" s="2" t="s">
        <v>77</v>
      </c>
      <c r="AH2429" s="2">
        <v>6</v>
      </c>
      <c r="AI2429" s="6" t="str">
        <f t="shared" si="111"/>
        <v>35-44</v>
      </c>
      <c r="AJ2429" s="11">
        <f>YEAR(tbl_LoanData[[#This Row],[Application Date]])</f>
        <v>2024</v>
      </c>
      <c r="AK2429" s="11" t="str">
        <f>TEXT(tbl_LoanData[[#This Row],[Application Date]],"MMMM")</f>
        <v>February</v>
      </c>
      <c r="AL2429" s="12">
        <f>DATE(YEAR(tbl_LoanData[[#This Row],[Application Date]]),MONTH(tbl_LoanData[[#This Row],[Application Date]]),1)</f>
        <v>45323</v>
      </c>
      <c r="AM2429" s="14">
        <f ca="1">IF(AND(tbl_LoanData[[#This Row],[Application Date]]&gt;=EOMONTH(TODAY(),-1)+1,tbl_LoanData[[#This Row],[Application Date]]&lt;=TODAY()),tbl_LoanData[[#This Row],[Loan Amount]],0)</f>
        <v>0</v>
      </c>
      <c r="AN2429" s="14">
        <f>tbl_LoanData[[#This Row],[Amount Paid]]-(Q2429-X2429)</f>
        <v>71069.670000000042</v>
      </c>
      <c r="AO2429" s="14">
        <f>IF(tbl_LoanData[[#This Row],[Application Status]]="Approved",1,0)</f>
        <v>1</v>
      </c>
      <c r="AP2429" s="22" t="str">
        <f t="shared" ca="1" si="112"/>
        <v/>
      </c>
      <c r="AQ2429" s="22" t="str">
        <f t="shared" ca="1" si="113"/>
        <v/>
      </c>
    </row>
    <row r="2430" spans="1:43" ht="14.4" customHeight="1" x14ac:dyDescent="0.3">
      <c r="A2430" s="2" t="s">
        <v>12417</v>
      </c>
      <c r="B2430" s="2" t="s">
        <v>12418</v>
      </c>
      <c r="C2430" s="2" t="s">
        <v>322</v>
      </c>
      <c r="D2430" s="2" t="s">
        <v>67</v>
      </c>
      <c r="E2430" s="2" t="s">
        <v>142</v>
      </c>
      <c r="F2430" s="2">
        <v>47</v>
      </c>
      <c r="G2430" s="2" t="s">
        <v>83</v>
      </c>
      <c r="H2430" s="2" t="s">
        <v>172</v>
      </c>
      <c r="I2430" s="2" t="s">
        <v>45</v>
      </c>
      <c r="J2430" s="3">
        <v>45333</v>
      </c>
      <c r="K2430" s="3">
        <v>45339</v>
      </c>
      <c r="L2430" s="2" t="s">
        <v>40</v>
      </c>
      <c r="M2430" s="2" t="s">
        <v>94</v>
      </c>
      <c r="N2430" s="2" t="s">
        <v>4</v>
      </c>
      <c r="O2430" s="4">
        <v>1027000</v>
      </c>
      <c r="P2430" s="4">
        <v>126800</v>
      </c>
      <c r="Q2430" s="4">
        <v>900200</v>
      </c>
      <c r="R2430" s="2">
        <v>36</v>
      </c>
      <c r="S2430" s="5">
        <v>8.51</v>
      </c>
      <c r="T2430" s="4">
        <v>31389.47</v>
      </c>
      <c r="U2430" s="2" t="s">
        <v>73</v>
      </c>
      <c r="V2430" s="2" t="s">
        <v>74</v>
      </c>
      <c r="W2430" s="4">
        <v>941684.1</v>
      </c>
      <c r="X2430" s="4">
        <v>188336.96</v>
      </c>
      <c r="Y2430" s="4">
        <v>1130021.06</v>
      </c>
      <c r="Z2430" s="2">
        <v>0</v>
      </c>
      <c r="AA2430" s="2" t="s">
        <v>56</v>
      </c>
      <c r="AB2430" s="2" t="s">
        <v>15729</v>
      </c>
      <c r="AC2430" s="2" t="s">
        <v>121</v>
      </c>
      <c r="AD2430" s="2" t="s">
        <v>76</v>
      </c>
      <c r="AE2430" s="5">
        <v>87.65</v>
      </c>
      <c r="AF2430" s="2">
        <v>0</v>
      </c>
      <c r="AG2430" s="2" t="s">
        <v>77</v>
      </c>
      <c r="AH2430" s="2">
        <v>6</v>
      </c>
      <c r="AI2430" s="6" t="str">
        <f t="shared" si="111"/>
        <v>45-54</v>
      </c>
      <c r="AJ2430" s="11">
        <f>YEAR(tbl_LoanData[[#This Row],[Application Date]])</f>
        <v>2024</v>
      </c>
      <c r="AK2430" s="11" t="str">
        <f>TEXT(tbl_LoanData[[#This Row],[Application Date]],"MMMM")</f>
        <v>February</v>
      </c>
      <c r="AL2430" s="12">
        <f>DATE(YEAR(tbl_LoanData[[#This Row],[Application Date]]),MONTH(tbl_LoanData[[#This Row],[Application Date]]),1)</f>
        <v>45323</v>
      </c>
      <c r="AM2430" s="14">
        <f ca="1">IF(AND(tbl_LoanData[[#This Row],[Application Date]]&gt;=EOMONTH(TODAY(),-1)+1,tbl_LoanData[[#This Row],[Application Date]]&lt;=TODAY()),tbl_LoanData[[#This Row],[Loan Amount]],0)</f>
        <v>0</v>
      </c>
      <c r="AN2430" s="14">
        <f>tbl_LoanData[[#This Row],[Amount Paid]]-(Q2430-X2430)</f>
        <v>229821.05999999994</v>
      </c>
      <c r="AO2430" s="14">
        <f>IF(tbl_LoanData[[#This Row],[Application Status]]="Approved",1,0)</f>
        <v>1</v>
      </c>
      <c r="AP2430" s="22" t="str">
        <f t="shared" ca="1" si="112"/>
        <v/>
      </c>
      <c r="AQ2430" s="22" t="str">
        <f t="shared" ca="1" si="113"/>
        <v/>
      </c>
    </row>
    <row r="2431" spans="1:43" ht="14.4" customHeight="1" x14ac:dyDescent="0.3">
      <c r="A2431" s="2" t="s">
        <v>12723</v>
      </c>
      <c r="B2431" s="2" t="s">
        <v>12724</v>
      </c>
      <c r="C2431" s="2" t="s">
        <v>533</v>
      </c>
      <c r="D2431" s="2" t="s">
        <v>311</v>
      </c>
      <c r="E2431" s="2" t="s">
        <v>210</v>
      </c>
      <c r="F2431" s="2">
        <v>31</v>
      </c>
      <c r="G2431" s="2" t="s">
        <v>83</v>
      </c>
      <c r="H2431" s="2" t="s">
        <v>244</v>
      </c>
      <c r="I2431" s="2" t="s">
        <v>48</v>
      </c>
      <c r="J2431" s="3">
        <v>45334</v>
      </c>
      <c r="K2431" s="3">
        <v>45352</v>
      </c>
      <c r="L2431" s="2" t="s">
        <v>40</v>
      </c>
      <c r="M2431" s="2" t="s">
        <v>71</v>
      </c>
      <c r="N2431" s="2" t="s">
        <v>137</v>
      </c>
      <c r="O2431" s="4">
        <v>1285000</v>
      </c>
      <c r="P2431" s="4">
        <v>180600</v>
      </c>
      <c r="Q2431" s="4">
        <v>1104400</v>
      </c>
      <c r="R2431" s="2">
        <v>48</v>
      </c>
      <c r="S2431" s="5">
        <v>5.89</v>
      </c>
      <c r="T2431" s="4">
        <v>28429.1</v>
      </c>
      <c r="U2431" s="2" t="s">
        <v>73</v>
      </c>
      <c r="V2431" s="2" t="s">
        <v>74</v>
      </c>
      <c r="W2431" s="4">
        <v>852873</v>
      </c>
      <c r="X2431" s="4">
        <v>511723.64</v>
      </c>
      <c r="Y2431" s="4">
        <v>1364596.64</v>
      </c>
      <c r="Z2431" s="2">
        <v>0</v>
      </c>
      <c r="AA2431" s="2" t="s">
        <v>56</v>
      </c>
      <c r="AB2431" s="2" t="s">
        <v>15735</v>
      </c>
      <c r="AC2431" s="2" t="s">
        <v>121</v>
      </c>
      <c r="AD2431" s="2" t="s">
        <v>76</v>
      </c>
      <c r="AE2431" s="5">
        <v>85.95</v>
      </c>
      <c r="AF2431" s="2">
        <v>0</v>
      </c>
      <c r="AG2431" s="2" t="s">
        <v>77</v>
      </c>
      <c r="AH2431" s="2">
        <v>18</v>
      </c>
      <c r="AI2431" s="6" t="str">
        <f t="shared" si="111"/>
        <v>25-34</v>
      </c>
      <c r="AJ2431" s="11">
        <f>YEAR(tbl_LoanData[[#This Row],[Application Date]])</f>
        <v>2024</v>
      </c>
      <c r="AK2431" s="11" t="str">
        <f>TEXT(tbl_LoanData[[#This Row],[Application Date]],"MMMM")</f>
        <v>February</v>
      </c>
      <c r="AL2431" s="12">
        <f>DATE(YEAR(tbl_LoanData[[#This Row],[Application Date]]),MONTH(tbl_LoanData[[#This Row],[Application Date]]),1)</f>
        <v>45323</v>
      </c>
      <c r="AM2431" s="14">
        <f ca="1">IF(AND(tbl_LoanData[[#This Row],[Application Date]]&gt;=EOMONTH(TODAY(),-1)+1,tbl_LoanData[[#This Row],[Application Date]]&lt;=TODAY()),tbl_LoanData[[#This Row],[Loan Amount]],0)</f>
        <v>0</v>
      </c>
      <c r="AN2431" s="14">
        <f>tbl_LoanData[[#This Row],[Amount Paid]]-(Q2431-X2431)</f>
        <v>260196.64</v>
      </c>
      <c r="AO2431" s="14">
        <f>IF(tbl_LoanData[[#This Row],[Application Status]]="Approved",1,0)</f>
        <v>1</v>
      </c>
      <c r="AP2431" s="22" t="str">
        <f t="shared" ca="1" si="112"/>
        <v/>
      </c>
      <c r="AQ2431" s="22" t="str">
        <f t="shared" ca="1" si="113"/>
        <v/>
      </c>
    </row>
    <row r="2432" spans="1:43" ht="14.4" customHeight="1" x14ac:dyDescent="0.3">
      <c r="A2432" s="2" t="s">
        <v>13009</v>
      </c>
      <c r="B2432" s="2" t="s">
        <v>13010</v>
      </c>
      <c r="C2432" s="2" t="s">
        <v>343</v>
      </c>
      <c r="D2432" s="2" t="s">
        <v>134</v>
      </c>
      <c r="E2432" s="2" t="s">
        <v>81</v>
      </c>
      <c r="F2432" s="2">
        <v>58</v>
      </c>
      <c r="G2432" s="2" t="s">
        <v>69</v>
      </c>
      <c r="H2432" s="2" t="s">
        <v>256</v>
      </c>
      <c r="I2432" s="2" t="s">
        <v>43</v>
      </c>
      <c r="J2432" s="3">
        <v>45345</v>
      </c>
      <c r="K2432" s="3">
        <v>45365</v>
      </c>
      <c r="L2432" s="2" t="s">
        <v>39</v>
      </c>
      <c r="M2432" s="2" t="s">
        <v>167</v>
      </c>
      <c r="N2432" s="2" t="s">
        <v>168</v>
      </c>
      <c r="O2432" s="4">
        <v>1656000</v>
      </c>
      <c r="P2432" s="4">
        <v>227500</v>
      </c>
      <c r="Q2432" s="4">
        <v>1428500</v>
      </c>
      <c r="R2432" s="2">
        <v>48</v>
      </c>
      <c r="S2432" s="5">
        <v>5.53</v>
      </c>
      <c r="T2432" s="4">
        <v>36343.42</v>
      </c>
      <c r="U2432" s="2" t="s">
        <v>73</v>
      </c>
      <c r="V2432" s="2" t="s">
        <v>74</v>
      </c>
      <c r="W2432" s="4">
        <v>1053959.18</v>
      </c>
      <c r="X2432" s="4">
        <v>690525.02</v>
      </c>
      <c r="Y2432" s="4">
        <v>1744484.2</v>
      </c>
      <c r="Z2432" s="2">
        <v>0</v>
      </c>
      <c r="AA2432" s="2" t="s">
        <v>56</v>
      </c>
      <c r="AB2432" s="2" t="s">
        <v>15734</v>
      </c>
      <c r="AC2432" s="2" t="s">
        <v>75</v>
      </c>
      <c r="AD2432" s="2" t="s">
        <v>76</v>
      </c>
      <c r="AE2432" s="5">
        <v>86.26</v>
      </c>
      <c r="AF2432" s="2">
        <v>0</v>
      </c>
      <c r="AG2432" s="2" t="s">
        <v>77</v>
      </c>
      <c r="AH2432" s="2">
        <v>20</v>
      </c>
      <c r="AI2432" s="6" t="str">
        <f t="shared" si="111"/>
        <v>55-64</v>
      </c>
      <c r="AJ2432" s="11">
        <f>YEAR(tbl_LoanData[[#This Row],[Application Date]])</f>
        <v>2024</v>
      </c>
      <c r="AK2432" s="11" t="str">
        <f>TEXT(tbl_LoanData[[#This Row],[Application Date]],"MMMM")</f>
        <v>February</v>
      </c>
      <c r="AL2432" s="12">
        <f>DATE(YEAR(tbl_LoanData[[#This Row],[Application Date]]),MONTH(tbl_LoanData[[#This Row],[Application Date]]),1)</f>
        <v>45323</v>
      </c>
      <c r="AM2432" s="14">
        <f ca="1">IF(AND(tbl_LoanData[[#This Row],[Application Date]]&gt;=EOMONTH(TODAY(),-1)+1,tbl_LoanData[[#This Row],[Application Date]]&lt;=TODAY()),tbl_LoanData[[#This Row],[Loan Amount]],0)</f>
        <v>0</v>
      </c>
      <c r="AN2432" s="14">
        <f>tbl_LoanData[[#This Row],[Amount Paid]]-(Q2432-X2432)</f>
        <v>315984.19999999995</v>
      </c>
      <c r="AO2432" s="14">
        <f>IF(tbl_LoanData[[#This Row],[Application Status]]="Approved",1,0)</f>
        <v>1</v>
      </c>
      <c r="AP2432" s="22" t="str">
        <f t="shared" ca="1" si="112"/>
        <v/>
      </c>
      <c r="AQ2432" s="22" t="str">
        <f t="shared" ca="1" si="113"/>
        <v/>
      </c>
    </row>
    <row r="2433" spans="1:43" ht="14.4" customHeight="1" x14ac:dyDescent="0.3">
      <c r="A2433" s="2" t="s">
        <v>13261</v>
      </c>
      <c r="B2433" s="2" t="s">
        <v>13262</v>
      </c>
      <c r="C2433" s="2" t="s">
        <v>401</v>
      </c>
      <c r="D2433" s="2" t="s">
        <v>209</v>
      </c>
      <c r="E2433" s="2" t="s">
        <v>323</v>
      </c>
      <c r="F2433" s="2">
        <v>43</v>
      </c>
      <c r="G2433" s="2" t="s">
        <v>83</v>
      </c>
      <c r="H2433" s="2" t="s">
        <v>273</v>
      </c>
      <c r="I2433" s="2" t="s">
        <v>45</v>
      </c>
      <c r="J2433" s="3">
        <v>45346</v>
      </c>
      <c r="K2433" s="3">
        <v>45354</v>
      </c>
      <c r="L2433" s="2" t="s">
        <v>37</v>
      </c>
      <c r="M2433" s="2" t="s">
        <v>199</v>
      </c>
      <c r="N2433" s="2" t="s">
        <v>319</v>
      </c>
      <c r="O2433" s="4">
        <v>220000</v>
      </c>
      <c r="P2433" s="4">
        <v>45400</v>
      </c>
      <c r="Q2433" s="4">
        <v>174600</v>
      </c>
      <c r="R2433" s="2">
        <v>36</v>
      </c>
      <c r="S2433" s="5">
        <v>5.85</v>
      </c>
      <c r="T2433" s="4">
        <v>5701.17</v>
      </c>
      <c r="U2433" s="2" t="s">
        <v>73</v>
      </c>
      <c r="V2433" s="2" t="s">
        <v>74</v>
      </c>
      <c r="W2433" s="4">
        <v>165333.93</v>
      </c>
      <c r="X2433" s="4">
        <v>39908.370000000003</v>
      </c>
      <c r="Y2433" s="4">
        <v>205242.3</v>
      </c>
      <c r="Z2433" s="2">
        <v>0</v>
      </c>
      <c r="AA2433" s="2" t="s">
        <v>56</v>
      </c>
      <c r="AB2433" s="2" t="s">
        <v>15727</v>
      </c>
      <c r="AC2433" s="2" t="s">
        <v>332</v>
      </c>
      <c r="AD2433" s="2" t="s">
        <v>76</v>
      </c>
      <c r="AE2433" s="5">
        <v>79.36</v>
      </c>
      <c r="AF2433" s="2">
        <v>0</v>
      </c>
      <c r="AG2433" s="2" t="s">
        <v>77</v>
      </c>
      <c r="AH2433" s="2">
        <v>8</v>
      </c>
      <c r="AI2433" s="6" t="str">
        <f t="shared" si="111"/>
        <v>35-44</v>
      </c>
      <c r="AJ2433" s="11">
        <f>YEAR(tbl_LoanData[[#This Row],[Application Date]])</f>
        <v>2024</v>
      </c>
      <c r="AK2433" s="11" t="str">
        <f>TEXT(tbl_LoanData[[#This Row],[Application Date]],"MMMM")</f>
        <v>February</v>
      </c>
      <c r="AL2433" s="12">
        <f>DATE(YEAR(tbl_LoanData[[#This Row],[Application Date]]),MONTH(tbl_LoanData[[#This Row],[Application Date]]),1)</f>
        <v>45323</v>
      </c>
      <c r="AM2433" s="14">
        <f ca="1">IF(AND(tbl_LoanData[[#This Row],[Application Date]]&gt;=EOMONTH(TODAY(),-1)+1,tbl_LoanData[[#This Row],[Application Date]]&lt;=TODAY()),tbl_LoanData[[#This Row],[Loan Amount]],0)</f>
        <v>0</v>
      </c>
      <c r="AN2433" s="14">
        <f>tbl_LoanData[[#This Row],[Amount Paid]]-(Q2433-X2433)</f>
        <v>30642.299999999988</v>
      </c>
      <c r="AO2433" s="14">
        <f>IF(tbl_LoanData[[#This Row],[Application Status]]="Approved",1,0)</f>
        <v>1</v>
      </c>
      <c r="AP2433" s="22" t="str">
        <f t="shared" ca="1" si="112"/>
        <v/>
      </c>
      <c r="AQ2433" s="22" t="str">
        <f t="shared" ca="1" si="113"/>
        <v/>
      </c>
    </row>
    <row r="2434" spans="1:43" ht="14.4" customHeight="1" x14ac:dyDescent="0.3">
      <c r="A2434" s="2" t="s">
        <v>13313</v>
      </c>
      <c r="B2434" s="2" t="s">
        <v>13314</v>
      </c>
      <c r="C2434" s="2" t="s">
        <v>809</v>
      </c>
      <c r="D2434" s="2" t="s">
        <v>117</v>
      </c>
      <c r="E2434" s="2" t="s">
        <v>189</v>
      </c>
      <c r="F2434" s="2">
        <v>58</v>
      </c>
      <c r="G2434" s="2" t="s">
        <v>69</v>
      </c>
      <c r="H2434" s="2" t="s">
        <v>211</v>
      </c>
      <c r="I2434" s="2" t="s">
        <v>50</v>
      </c>
      <c r="J2434" s="3">
        <v>45338</v>
      </c>
      <c r="K2434" s="3">
        <v>45343</v>
      </c>
      <c r="L2434" s="2" t="s">
        <v>40</v>
      </c>
      <c r="M2434" s="2" t="s">
        <v>111</v>
      </c>
      <c r="N2434" s="2" t="s">
        <v>120</v>
      </c>
      <c r="O2434" s="4">
        <v>895000</v>
      </c>
      <c r="P2434" s="4">
        <v>184300</v>
      </c>
      <c r="Q2434" s="4">
        <v>710700</v>
      </c>
      <c r="R2434" s="2">
        <v>48</v>
      </c>
      <c r="S2434" s="5">
        <v>7.92</v>
      </c>
      <c r="T2434" s="4">
        <v>19496.87</v>
      </c>
      <c r="U2434" s="2" t="s">
        <v>73</v>
      </c>
      <c r="V2434" s="2" t="s">
        <v>74</v>
      </c>
      <c r="W2434" s="4">
        <v>565409.23</v>
      </c>
      <c r="X2434" s="4">
        <v>370440.53</v>
      </c>
      <c r="Y2434" s="4">
        <v>935849.76</v>
      </c>
      <c r="Z2434" s="2">
        <v>28</v>
      </c>
      <c r="AA2434" s="2" t="s">
        <v>57</v>
      </c>
      <c r="AB2434" s="2" t="s">
        <v>15729</v>
      </c>
      <c r="AC2434" s="2" t="s">
        <v>75</v>
      </c>
      <c r="AD2434" s="2" t="s">
        <v>76</v>
      </c>
      <c r="AE2434" s="5">
        <v>79.41</v>
      </c>
      <c r="AF2434" s="2">
        <v>1</v>
      </c>
      <c r="AG2434" s="2" t="s">
        <v>77</v>
      </c>
      <c r="AH2434" s="2">
        <v>5</v>
      </c>
      <c r="AI2434" s="6" t="str">
        <f t="shared" ref="AI2434:AI2497" si="114">IF(F2434&lt;25,"18-24",IF(F2434&lt;35,"25-34",IF(F2434&lt;45,"35-44",IF(F2434&lt;55,"45-54",IF(F2434&lt;65,"55-64","65+")))))</f>
        <v>55-64</v>
      </c>
      <c r="AJ2434" s="11">
        <f>YEAR(tbl_LoanData[[#This Row],[Application Date]])</f>
        <v>2024</v>
      </c>
      <c r="AK2434" s="11" t="str">
        <f>TEXT(tbl_LoanData[[#This Row],[Application Date]],"MMMM")</f>
        <v>February</v>
      </c>
      <c r="AL2434" s="12">
        <f>DATE(YEAR(tbl_LoanData[[#This Row],[Application Date]]),MONTH(tbl_LoanData[[#This Row],[Application Date]]),1)</f>
        <v>45323</v>
      </c>
      <c r="AM2434" s="14">
        <f ca="1">IF(AND(tbl_LoanData[[#This Row],[Application Date]]&gt;=EOMONTH(TODAY(),-1)+1,tbl_LoanData[[#This Row],[Application Date]]&lt;=TODAY()),tbl_LoanData[[#This Row],[Loan Amount]],0)</f>
        <v>0</v>
      </c>
      <c r="AN2434" s="14">
        <f>tbl_LoanData[[#This Row],[Amount Paid]]-(Q2434-X2434)</f>
        <v>225149.76</v>
      </c>
      <c r="AO2434" s="14">
        <f>IF(tbl_LoanData[[#This Row],[Application Status]]="Approved",1,0)</f>
        <v>1</v>
      </c>
      <c r="AP2434" s="22" t="str">
        <f t="shared" ref="AP2434:AP2497" ca="1" si="115">IF(AND(J2434&gt;=DATE(YEAR(TODAY()),MONTH(TODAY()),1),J2434&lt;=TODAY()),"Current MTD",IF(AND(J2434&gt;=EOMONTH(TODAY(),-2)+1,J2434&lt;=EOMONTH(TODAY(),-1)),"Previous MTD",""))</f>
        <v/>
      </c>
      <c r="AQ2434" s="22" t="str">
        <f t="shared" ref="AQ2434:AQ2497" ca="1" si="116">IF(AND(J2434&gt;=DATE(YEAR(TODAY()),MONTH(TODAY()),1),J2434&lt;=TODAY()),TEXT(DATE(YEAR(TODAY()),MONTH(TODAY()),1),"mmm d")&amp;"–"&amp;DAY(TODAY()),IF(AND(J2434&gt;=EOMONTH(TODAY(),-2)+1,J2434&lt;=EOMONTH(TODAY(),-1)),""&amp;TEXT(EOMONTH(TODAY(),-2)+1,"mmm d")&amp;"–"&amp;DAY(TODAY()),""))</f>
        <v/>
      </c>
    </row>
    <row r="2435" spans="1:43" ht="14.4" customHeight="1" x14ac:dyDescent="0.3">
      <c r="A2435" s="2" t="s">
        <v>13357</v>
      </c>
      <c r="B2435" s="2" t="s">
        <v>13358</v>
      </c>
      <c r="C2435" s="2" t="s">
        <v>397</v>
      </c>
      <c r="D2435" s="2" t="s">
        <v>81</v>
      </c>
      <c r="E2435" s="2" t="s">
        <v>101</v>
      </c>
      <c r="F2435" s="2">
        <v>63</v>
      </c>
      <c r="G2435" s="2" t="s">
        <v>83</v>
      </c>
      <c r="H2435" s="2" t="s">
        <v>265</v>
      </c>
      <c r="I2435" s="2" t="s">
        <v>44</v>
      </c>
      <c r="J2435" s="3">
        <v>45339</v>
      </c>
      <c r="K2435" s="3">
        <v>45354</v>
      </c>
      <c r="L2435" s="2" t="s">
        <v>39</v>
      </c>
      <c r="M2435" s="2" t="s">
        <v>85</v>
      </c>
      <c r="N2435" s="2" t="s">
        <v>324</v>
      </c>
      <c r="O2435" s="4">
        <v>1232000</v>
      </c>
      <c r="P2435" s="4">
        <v>476600</v>
      </c>
      <c r="Q2435" s="4">
        <v>755400</v>
      </c>
      <c r="R2435" s="2">
        <v>24</v>
      </c>
      <c r="S2435" s="5">
        <v>13.5</v>
      </c>
      <c r="T2435" s="4">
        <v>39973.25</v>
      </c>
      <c r="U2435" s="2" t="s">
        <v>73</v>
      </c>
      <c r="V2435" s="2" t="s">
        <v>33</v>
      </c>
      <c r="W2435" s="4">
        <v>959358</v>
      </c>
      <c r="X2435" s="4">
        <v>0</v>
      </c>
      <c r="Y2435" s="4">
        <v>959358</v>
      </c>
      <c r="Z2435" s="2">
        <v>0</v>
      </c>
      <c r="AA2435" s="2" t="s">
        <v>56</v>
      </c>
      <c r="AB2435" s="2" t="s">
        <v>15732</v>
      </c>
      <c r="AC2435" s="2" t="s">
        <v>360</v>
      </c>
      <c r="AD2435" s="2" t="s">
        <v>76</v>
      </c>
      <c r="AE2435" s="5">
        <v>61.31</v>
      </c>
      <c r="AF2435" s="2">
        <v>0</v>
      </c>
      <c r="AG2435" s="2" t="s">
        <v>77</v>
      </c>
      <c r="AH2435" s="2">
        <v>15</v>
      </c>
      <c r="AI2435" s="6" t="str">
        <f t="shared" si="114"/>
        <v>55-64</v>
      </c>
      <c r="AJ2435" s="11">
        <f>YEAR(tbl_LoanData[[#This Row],[Application Date]])</f>
        <v>2024</v>
      </c>
      <c r="AK2435" s="11" t="str">
        <f>TEXT(tbl_LoanData[[#This Row],[Application Date]],"MMMM")</f>
        <v>February</v>
      </c>
      <c r="AL2435" s="12">
        <f>DATE(YEAR(tbl_LoanData[[#This Row],[Application Date]]),MONTH(tbl_LoanData[[#This Row],[Application Date]]),1)</f>
        <v>45323</v>
      </c>
      <c r="AM2435" s="14">
        <f ca="1">IF(AND(tbl_LoanData[[#This Row],[Application Date]]&gt;=EOMONTH(TODAY(),-1)+1,tbl_LoanData[[#This Row],[Application Date]]&lt;=TODAY()),tbl_LoanData[[#This Row],[Loan Amount]],0)</f>
        <v>0</v>
      </c>
      <c r="AN2435" s="14">
        <f>tbl_LoanData[[#This Row],[Amount Paid]]-(Q2435-X2435)</f>
        <v>203958</v>
      </c>
      <c r="AO2435" s="14">
        <f>IF(tbl_LoanData[[#This Row],[Application Status]]="Approved",1,0)</f>
        <v>1</v>
      </c>
      <c r="AP2435" s="22" t="str">
        <f t="shared" ca="1" si="115"/>
        <v/>
      </c>
      <c r="AQ2435" s="22" t="str">
        <f t="shared" ca="1" si="116"/>
        <v/>
      </c>
    </row>
    <row r="2436" spans="1:43" ht="14.4" customHeight="1" x14ac:dyDescent="0.3">
      <c r="A2436" s="2" t="s">
        <v>13423</v>
      </c>
      <c r="B2436" s="2" t="s">
        <v>13424</v>
      </c>
      <c r="C2436" s="2" t="s">
        <v>203</v>
      </c>
      <c r="D2436" s="2" t="s">
        <v>176</v>
      </c>
      <c r="E2436" s="2" t="s">
        <v>232</v>
      </c>
      <c r="F2436" s="2">
        <v>64</v>
      </c>
      <c r="G2436" s="2" t="s">
        <v>69</v>
      </c>
      <c r="H2436" s="2" t="s">
        <v>119</v>
      </c>
      <c r="I2436" s="2" t="s">
        <v>43</v>
      </c>
      <c r="J2436" s="3">
        <v>45323</v>
      </c>
      <c r="K2436" s="3"/>
      <c r="L2436" s="2" t="s">
        <v>36</v>
      </c>
      <c r="M2436" s="2" t="s">
        <v>85</v>
      </c>
      <c r="N2436" s="2" t="s">
        <v>671</v>
      </c>
      <c r="O2436" s="4">
        <v>1733000</v>
      </c>
      <c r="P2436" s="4">
        <v>671600</v>
      </c>
      <c r="Q2436" s="4">
        <v>1061400</v>
      </c>
      <c r="R2436" s="2">
        <v>60</v>
      </c>
      <c r="S2436" s="5">
        <v>5.81</v>
      </c>
      <c r="T2436" s="4">
        <v>22828.94</v>
      </c>
      <c r="U2436" s="2" t="s">
        <v>113</v>
      </c>
      <c r="V2436" s="2" t="s">
        <v>97</v>
      </c>
      <c r="W2436" s="4">
        <v>0</v>
      </c>
      <c r="X2436" s="4">
        <v>0</v>
      </c>
      <c r="Y2436" s="4">
        <v>1369736.7</v>
      </c>
      <c r="Z2436" s="2">
        <v>0</v>
      </c>
      <c r="AA2436" s="2" t="s">
        <v>97</v>
      </c>
      <c r="AB2436" s="2" t="s">
        <v>15727</v>
      </c>
      <c r="AC2436" s="2" t="s">
        <v>121</v>
      </c>
      <c r="AD2436" s="2" t="s">
        <v>76</v>
      </c>
      <c r="AE2436" s="5">
        <v>61.25</v>
      </c>
      <c r="AF2436" s="2">
        <v>0</v>
      </c>
      <c r="AG2436" s="2" t="s">
        <v>97</v>
      </c>
      <c r="AH2436" s="2"/>
      <c r="AI2436" s="6" t="str">
        <f t="shared" si="114"/>
        <v>55-64</v>
      </c>
      <c r="AJ2436" s="11">
        <f>YEAR(tbl_LoanData[[#This Row],[Application Date]])</f>
        <v>2024</v>
      </c>
      <c r="AK2436" s="11" t="str">
        <f>TEXT(tbl_LoanData[[#This Row],[Application Date]],"MMMM")</f>
        <v>February</v>
      </c>
      <c r="AL2436" s="12">
        <f>DATE(YEAR(tbl_LoanData[[#This Row],[Application Date]]),MONTH(tbl_LoanData[[#This Row],[Application Date]]),1)</f>
        <v>45323</v>
      </c>
      <c r="AM2436" s="14">
        <f ca="1">IF(AND(tbl_LoanData[[#This Row],[Application Date]]&gt;=EOMONTH(TODAY(),-1)+1,tbl_LoanData[[#This Row],[Application Date]]&lt;=TODAY()),tbl_LoanData[[#This Row],[Loan Amount]],0)</f>
        <v>0</v>
      </c>
      <c r="AN2436" s="14">
        <f>tbl_LoanData[[#This Row],[Amount Paid]]-(Q2436-X2436)</f>
        <v>-1061400</v>
      </c>
      <c r="AO2436" s="14">
        <f>IF(tbl_LoanData[[#This Row],[Application Status]]="Approved",1,0)</f>
        <v>0</v>
      </c>
      <c r="AP2436" s="22" t="str">
        <f t="shared" ca="1" si="115"/>
        <v/>
      </c>
      <c r="AQ2436" s="22" t="str">
        <f t="shared" ca="1" si="116"/>
        <v/>
      </c>
    </row>
    <row r="2437" spans="1:43" x14ac:dyDescent="0.3">
      <c r="A2437" s="2" t="s">
        <v>13543</v>
      </c>
      <c r="B2437" s="2" t="s">
        <v>13544</v>
      </c>
      <c r="C2437" s="2" t="s">
        <v>533</v>
      </c>
      <c r="D2437" s="2" t="s">
        <v>176</v>
      </c>
      <c r="E2437" s="2" t="s">
        <v>447</v>
      </c>
      <c r="F2437" s="2">
        <v>32</v>
      </c>
      <c r="G2437" s="2" t="s">
        <v>83</v>
      </c>
      <c r="H2437" s="2" t="s">
        <v>565</v>
      </c>
      <c r="I2437" s="2" t="s">
        <v>47</v>
      </c>
      <c r="J2437" s="3">
        <v>45332</v>
      </c>
      <c r="K2437" s="3">
        <v>45336</v>
      </c>
      <c r="L2437" s="2" t="s">
        <v>37</v>
      </c>
      <c r="M2437" s="2" t="s">
        <v>94</v>
      </c>
      <c r="N2437" s="2" t="s">
        <v>234</v>
      </c>
      <c r="O2437" s="4">
        <v>195000</v>
      </c>
      <c r="P2437" s="4">
        <v>35000</v>
      </c>
      <c r="Q2437" s="4">
        <v>160000</v>
      </c>
      <c r="R2437" s="2">
        <v>60</v>
      </c>
      <c r="S2437" s="5">
        <v>6.71</v>
      </c>
      <c r="T2437" s="4">
        <v>3561.33</v>
      </c>
      <c r="U2437" s="2" t="s">
        <v>73</v>
      </c>
      <c r="V2437" s="2" t="s">
        <v>74</v>
      </c>
      <c r="W2437" s="4">
        <v>103278.57</v>
      </c>
      <c r="X2437" s="4">
        <v>110401.43</v>
      </c>
      <c r="Y2437" s="4">
        <v>213680</v>
      </c>
      <c r="Z2437" s="2">
        <v>30</v>
      </c>
      <c r="AA2437" s="2" t="s">
        <v>57</v>
      </c>
      <c r="AB2437" s="2" t="s">
        <v>15735</v>
      </c>
      <c r="AC2437" s="2" t="s">
        <v>360</v>
      </c>
      <c r="AD2437" s="2" t="s">
        <v>76</v>
      </c>
      <c r="AE2437" s="5">
        <v>82.05</v>
      </c>
      <c r="AF2437" s="2">
        <v>1</v>
      </c>
      <c r="AG2437" s="2" t="s">
        <v>77</v>
      </c>
      <c r="AH2437" s="2">
        <v>4</v>
      </c>
      <c r="AI2437" s="6" t="str">
        <f t="shared" si="114"/>
        <v>25-34</v>
      </c>
      <c r="AJ2437" s="11">
        <f>YEAR(tbl_LoanData[[#This Row],[Application Date]])</f>
        <v>2024</v>
      </c>
      <c r="AK2437" s="11" t="str">
        <f>TEXT(tbl_LoanData[[#This Row],[Application Date]],"MMMM")</f>
        <v>February</v>
      </c>
      <c r="AL2437" s="12">
        <f>DATE(YEAR(tbl_LoanData[[#This Row],[Application Date]]),MONTH(tbl_LoanData[[#This Row],[Application Date]]),1)</f>
        <v>45323</v>
      </c>
      <c r="AM2437" s="14">
        <f ca="1">IF(AND(tbl_LoanData[[#This Row],[Application Date]]&gt;=EOMONTH(TODAY(),-1)+1,tbl_LoanData[[#This Row],[Application Date]]&lt;=TODAY()),tbl_LoanData[[#This Row],[Loan Amount]],0)</f>
        <v>0</v>
      </c>
      <c r="AN2437" s="14">
        <f>tbl_LoanData[[#This Row],[Amount Paid]]-(Q2437-X2437)</f>
        <v>53680</v>
      </c>
      <c r="AO2437" s="14">
        <f>IF(tbl_LoanData[[#This Row],[Application Status]]="Approved",1,0)</f>
        <v>1</v>
      </c>
      <c r="AP2437" s="22" t="str">
        <f t="shared" ca="1" si="115"/>
        <v/>
      </c>
      <c r="AQ2437" s="22" t="str">
        <f t="shared" ca="1" si="116"/>
        <v/>
      </c>
    </row>
    <row r="2438" spans="1:43" ht="14.4" customHeight="1" x14ac:dyDescent="0.3">
      <c r="A2438" s="2" t="s">
        <v>13547</v>
      </c>
      <c r="B2438" s="2" t="s">
        <v>13548</v>
      </c>
      <c r="C2438" s="2" t="s">
        <v>452</v>
      </c>
      <c r="D2438" s="2" t="s">
        <v>268</v>
      </c>
      <c r="E2438" s="2" t="s">
        <v>406</v>
      </c>
      <c r="F2438" s="2">
        <v>62</v>
      </c>
      <c r="G2438" s="2" t="s">
        <v>83</v>
      </c>
      <c r="H2438" s="2" t="s">
        <v>84</v>
      </c>
      <c r="I2438" s="2" t="s">
        <v>45</v>
      </c>
      <c r="J2438" s="3">
        <v>45337</v>
      </c>
      <c r="K2438" s="3">
        <v>45357</v>
      </c>
      <c r="L2438" s="2" t="s">
        <v>37</v>
      </c>
      <c r="M2438" s="2" t="s">
        <v>104</v>
      </c>
      <c r="N2438" s="2" t="s">
        <v>192</v>
      </c>
      <c r="O2438" s="4">
        <v>107000</v>
      </c>
      <c r="P2438" s="4">
        <v>34500</v>
      </c>
      <c r="Q2438" s="4">
        <v>72500</v>
      </c>
      <c r="R2438" s="2">
        <v>48</v>
      </c>
      <c r="S2438" s="5">
        <v>6.33</v>
      </c>
      <c r="T2438" s="4">
        <v>1892.85</v>
      </c>
      <c r="U2438" s="2" t="s">
        <v>73</v>
      </c>
      <c r="V2438" s="2" t="s">
        <v>74</v>
      </c>
      <c r="W2438" s="4">
        <v>54892.65</v>
      </c>
      <c r="X2438" s="4">
        <v>35964.35</v>
      </c>
      <c r="Y2438" s="4">
        <v>90857</v>
      </c>
      <c r="Z2438" s="2">
        <v>0</v>
      </c>
      <c r="AA2438" s="2" t="s">
        <v>56</v>
      </c>
      <c r="AB2438" s="2" t="s">
        <v>15733</v>
      </c>
      <c r="AC2438" s="2" t="s">
        <v>106</v>
      </c>
      <c r="AD2438" s="2" t="s">
        <v>76</v>
      </c>
      <c r="AE2438" s="5">
        <v>67.760000000000005</v>
      </c>
      <c r="AF2438" s="2">
        <v>0</v>
      </c>
      <c r="AG2438" s="2" t="s">
        <v>77</v>
      </c>
      <c r="AH2438" s="2">
        <v>20</v>
      </c>
      <c r="AI2438" s="6" t="str">
        <f t="shared" si="114"/>
        <v>55-64</v>
      </c>
      <c r="AJ2438" s="11">
        <f>YEAR(tbl_LoanData[[#This Row],[Application Date]])</f>
        <v>2024</v>
      </c>
      <c r="AK2438" s="11" t="str">
        <f>TEXT(tbl_LoanData[[#This Row],[Application Date]],"MMMM")</f>
        <v>February</v>
      </c>
      <c r="AL2438" s="12">
        <f>DATE(YEAR(tbl_LoanData[[#This Row],[Application Date]]),MONTH(tbl_LoanData[[#This Row],[Application Date]]),1)</f>
        <v>45323</v>
      </c>
      <c r="AM2438" s="14">
        <f ca="1">IF(AND(tbl_LoanData[[#This Row],[Application Date]]&gt;=EOMONTH(TODAY(),-1)+1,tbl_LoanData[[#This Row],[Application Date]]&lt;=TODAY()),tbl_LoanData[[#This Row],[Loan Amount]],0)</f>
        <v>0</v>
      </c>
      <c r="AN2438" s="14">
        <f>tbl_LoanData[[#This Row],[Amount Paid]]-(Q2438-X2438)</f>
        <v>18357</v>
      </c>
      <c r="AO2438" s="14">
        <f>IF(tbl_LoanData[[#This Row],[Application Status]]="Approved",1,0)</f>
        <v>1</v>
      </c>
      <c r="AP2438" s="22" t="str">
        <f t="shared" ca="1" si="115"/>
        <v/>
      </c>
      <c r="AQ2438" s="22" t="str">
        <f t="shared" ca="1" si="116"/>
        <v/>
      </c>
    </row>
    <row r="2439" spans="1:43" x14ac:dyDescent="0.3">
      <c r="A2439" s="2" t="s">
        <v>13721</v>
      </c>
      <c r="B2439" s="2" t="s">
        <v>13722</v>
      </c>
      <c r="C2439" s="2" t="s">
        <v>758</v>
      </c>
      <c r="D2439" s="2" t="s">
        <v>268</v>
      </c>
      <c r="E2439" s="2" t="s">
        <v>190</v>
      </c>
      <c r="F2439" s="2">
        <v>24</v>
      </c>
      <c r="G2439" s="2" t="s">
        <v>83</v>
      </c>
      <c r="H2439" s="2" t="s">
        <v>285</v>
      </c>
      <c r="I2439" s="2" t="s">
        <v>55</v>
      </c>
      <c r="J2439" s="3">
        <v>45333</v>
      </c>
      <c r="K2439" s="3"/>
      <c r="L2439" s="2" t="s">
        <v>37</v>
      </c>
      <c r="M2439" s="2" t="s">
        <v>104</v>
      </c>
      <c r="N2439" s="2" t="s">
        <v>192</v>
      </c>
      <c r="O2439" s="4">
        <v>175000</v>
      </c>
      <c r="P2439" s="4">
        <v>31600</v>
      </c>
      <c r="Q2439" s="4">
        <v>143400</v>
      </c>
      <c r="R2439" s="2">
        <v>24</v>
      </c>
      <c r="S2439" s="5">
        <v>14.95</v>
      </c>
      <c r="T2439" s="4">
        <v>7761.52</v>
      </c>
      <c r="U2439" s="2" t="s">
        <v>113</v>
      </c>
      <c r="V2439" s="2" t="s">
        <v>97</v>
      </c>
      <c r="W2439" s="4">
        <v>0</v>
      </c>
      <c r="X2439" s="4">
        <v>0</v>
      </c>
      <c r="Y2439" s="4">
        <v>186276.6</v>
      </c>
      <c r="Z2439" s="2">
        <v>0</v>
      </c>
      <c r="AA2439" s="2" t="s">
        <v>97</v>
      </c>
      <c r="AB2439" s="2" t="s">
        <v>15729</v>
      </c>
      <c r="AC2439" s="2" t="s">
        <v>106</v>
      </c>
      <c r="AD2439" s="2" t="s">
        <v>76</v>
      </c>
      <c r="AE2439" s="5">
        <v>81.94</v>
      </c>
      <c r="AF2439" s="2">
        <v>0</v>
      </c>
      <c r="AG2439" s="2" t="s">
        <v>97</v>
      </c>
      <c r="AH2439" s="2"/>
      <c r="AI2439" s="6" t="str">
        <f t="shared" si="114"/>
        <v>18-24</v>
      </c>
      <c r="AJ2439" s="11">
        <f>YEAR(tbl_LoanData[[#This Row],[Application Date]])</f>
        <v>2024</v>
      </c>
      <c r="AK2439" s="11" t="str">
        <f>TEXT(tbl_LoanData[[#This Row],[Application Date]],"MMMM")</f>
        <v>February</v>
      </c>
      <c r="AL2439" s="12">
        <f>DATE(YEAR(tbl_LoanData[[#This Row],[Application Date]]),MONTH(tbl_LoanData[[#This Row],[Application Date]]),1)</f>
        <v>45323</v>
      </c>
      <c r="AM2439" s="14">
        <f ca="1">IF(AND(tbl_LoanData[[#This Row],[Application Date]]&gt;=EOMONTH(TODAY(),-1)+1,tbl_LoanData[[#This Row],[Application Date]]&lt;=TODAY()),tbl_LoanData[[#This Row],[Loan Amount]],0)</f>
        <v>0</v>
      </c>
      <c r="AN2439" s="14">
        <f>tbl_LoanData[[#This Row],[Amount Paid]]-(Q2439-X2439)</f>
        <v>-143400</v>
      </c>
      <c r="AO2439" s="14">
        <f>IF(tbl_LoanData[[#This Row],[Application Status]]="Approved",1,0)</f>
        <v>0</v>
      </c>
      <c r="AP2439" s="22" t="str">
        <f t="shared" ca="1" si="115"/>
        <v/>
      </c>
      <c r="AQ2439" s="22" t="str">
        <f t="shared" ca="1" si="116"/>
        <v/>
      </c>
    </row>
    <row r="2440" spans="1:43" x14ac:dyDescent="0.3">
      <c r="A2440" s="2" t="s">
        <v>13799</v>
      </c>
      <c r="B2440" s="2" t="s">
        <v>13800</v>
      </c>
      <c r="C2440" s="2" t="s">
        <v>297</v>
      </c>
      <c r="D2440" s="2" t="s">
        <v>209</v>
      </c>
      <c r="E2440" s="2" t="s">
        <v>447</v>
      </c>
      <c r="F2440" s="2">
        <v>62</v>
      </c>
      <c r="G2440" s="2" t="s">
        <v>69</v>
      </c>
      <c r="H2440" s="2" t="s">
        <v>565</v>
      </c>
      <c r="I2440" s="2" t="s">
        <v>47</v>
      </c>
      <c r="J2440" s="3">
        <v>45324</v>
      </c>
      <c r="K2440" s="3"/>
      <c r="L2440" s="2" t="s">
        <v>39</v>
      </c>
      <c r="M2440" s="2" t="s">
        <v>71</v>
      </c>
      <c r="N2440" s="2" t="s">
        <v>294</v>
      </c>
      <c r="O2440" s="4">
        <v>2221000</v>
      </c>
      <c r="P2440" s="4">
        <v>623400</v>
      </c>
      <c r="Q2440" s="4">
        <v>1597600</v>
      </c>
      <c r="R2440" s="2">
        <v>36</v>
      </c>
      <c r="S2440" s="5">
        <v>14.96</v>
      </c>
      <c r="T2440" s="4">
        <v>64294.52</v>
      </c>
      <c r="U2440" s="2" t="s">
        <v>113</v>
      </c>
      <c r="V2440" s="2" t="s">
        <v>97</v>
      </c>
      <c r="W2440" s="4">
        <v>0</v>
      </c>
      <c r="X2440" s="4">
        <v>0</v>
      </c>
      <c r="Y2440" s="4">
        <v>2314602.88</v>
      </c>
      <c r="Z2440" s="2">
        <v>0</v>
      </c>
      <c r="AA2440" s="2" t="s">
        <v>97</v>
      </c>
      <c r="AB2440" s="2" t="s">
        <v>15728</v>
      </c>
      <c r="AC2440" s="2" t="s">
        <v>106</v>
      </c>
      <c r="AD2440" s="2" t="s">
        <v>76</v>
      </c>
      <c r="AE2440" s="5">
        <v>71.930000000000007</v>
      </c>
      <c r="AF2440" s="2">
        <v>0</v>
      </c>
      <c r="AG2440" s="2" t="s">
        <v>97</v>
      </c>
      <c r="AH2440" s="2"/>
      <c r="AI2440" s="6" t="str">
        <f t="shared" si="114"/>
        <v>55-64</v>
      </c>
      <c r="AJ2440" s="11">
        <f>YEAR(tbl_LoanData[[#This Row],[Application Date]])</f>
        <v>2024</v>
      </c>
      <c r="AK2440" s="11" t="str">
        <f>TEXT(tbl_LoanData[[#This Row],[Application Date]],"MMMM")</f>
        <v>February</v>
      </c>
      <c r="AL2440" s="12">
        <f>DATE(YEAR(tbl_LoanData[[#This Row],[Application Date]]),MONTH(tbl_LoanData[[#This Row],[Application Date]]),1)</f>
        <v>45323</v>
      </c>
      <c r="AM2440" s="14">
        <f ca="1">IF(AND(tbl_LoanData[[#This Row],[Application Date]]&gt;=EOMONTH(TODAY(),-1)+1,tbl_LoanData[[#This Row],[Application Date]]&lt;=TODAY()),tbl_LoanData[[#This Row],[Loan Amount]],0)</f>
        <v>0</v>
      </c>
      <c r="AN2440" s="14">
        <f>tbl_LoanData[[#This Row],[Amount Paid]]-(Q2440-X2440)</f>
        <v>-1597600</v>
      </c>
      <c r="AO2440" s="14">
        <f>IF(tbl_LoanData[[#This Row],[Application Status]]="Approved",1,0)</f>
        <v>0</v>
      </c>
      <c r="AP2440" s="22" t="str">
        <f t="shared" ca="1" si="115"/>
        <v/>
      </c>
      <c r="AQ2440" s="22" t="str">
        <f t="shared" ca="1" si="116"/>
        <v/>
      </c>
    </row>
    <row r="2441" spans="1:43" ht="14.4" customHeight="1" x14ac:dyDescent="0.3">
      <c r="A2441" s="2" t="s">
        <v>13843</v>
      </c>
      <c r="B2441" s="2" t="s">
        <v>13844</v>
      </c>
      <c r="C2441" s="2" t="s">
        <v>515</v>
      </c>
      <c r="D2441" s="2" t="s">
        <v>209</v>
      </c>
      <c r="E2441" s="2" t="s">
        <v>293</v>
      </c>
      <c r="F2441" s="2">
        <v>48</v>
      </c>
      <c r="G2441" s="2" t="s">
        <v>69</v>
      </c>
      <c r="H2441" s="2" t="s">
        <v>265</v>
      </c>
      <c r="I2441" s="2" t="s">
        <v>44</v>
      </c>
      <c r="J2441" s="3">
        <v>45327</v>
      </c>
      <c r="K2441" s="3">
        <v>45333</v>
      </c>
      <c r="L2441" s="2" t="s">
        <v>40</v>
      </c>
      <c r="M2441" s="2" t="s">
        <v>94</v>
      </c>
      <c r="N2441" s="2" t="s">
        <v>4</v>
      </c>
      <c r="O2441" s="4">
        <v>1123000</v>
      </c>
      <c r="P2441" s="4">
        <v>232700</v>
      </c>
      <c r="Q2441" s="4">
        <v>890300</v>
      </c>
      <c r="R2441" s="2">
        <v>24</v>
      </c>
      <c r="S2441" s="5">
        <v>10.67</v>
      </c>
      <c r="T2441" s="4">
        <v>45012.08</v>
      </c>
      <c r="U2441" s="2" t="s">
        <v>73</v>
      </c>
      <c r="V2441" s="2" t="s">
        <v>33</v>
      </c>
      <c r="W2441" s="4">
        <v>1080290.02</v>
      </c>
      <c r="X2441" s="4">
        <v>0</v>
      </c>
      <c r="Y2441" s="4">
        <v>1080290.02</v>
      </c>
      <c r="Z2441" s="2">
        <v>0</v>
      </c>
      <c r="AA2441" s="2" t="s">
        <v>56</v>
      </c>
      <c r="AB2441" s="2" t="s">
        <v>15731</v>
      </c>
      <c r="AC2441" s="2" t="s">
        <v>360</v>
      </c>
      <c r="AD2441" s="2" t="s">
        <v>76</v>
      </c>
      <c r="AE2441" s="5">
        <v>79.28</v>
      </c>
      <c r="AF2441" s="2">
        <v>0</v>
      </c>
      <c r="AG2441" s="2" t="s">
        <v>77</v>
      </c>
      <c r="AH2441" s="2">
        <v>6</v>
      </c>
      <c r="AI2441" s="6" t="str">
        <f t="shared" si="114"/>
        <v>45-54</v>
      </c>
      <c r="AJ2441" s="11">
        <f>YEAR(tbl_LoanData[[#This Row],[Application Date]])</f>
        <v>2024</v>
      </c>
      <c r="AK2441" s="11" t="str">
        <f>TEXT(tbl_LoanData[[#This Row],[Application Date]],"MMMM")</f>
        <v>February</v>
      </c>
      <c r="AL2441" s="12">
        <f>DATE(YEAR(tbl_LoanData[[#This Row],[Application Date]]),MONTH(tbl_LoanData[[#This Row],[Application Date]]),1)</f>
        <v>45323</v>
      </c>
      <c r="AM2441" s="14">
        <f ca="1">IF(AND(tbl_LoanData[[#This Row],[Application Date]]&gt;=EOMONTH(TODAY(),-1)+1,tbl_LoanData[[#This Row],[Application Date]]&lt;=TODAY()),tbl_LoanData[[#This Row],[Loan Amount]],0)</f>
        <v>0</v>
      </c>
      <c r="AN2441" s="14">
        <f>tbl_LoanData[[#This Row],[Amount Paid]]-(Q2441-X2441)</f>
        <v>189990.02000000002</v>
      </c>
      <c r="AO2441" s="14">
        <f>IF(tbl_LoanData[[#This Row],[Application Status]]="Approved",1,0)</f>
        <v>1</v>
      </c>
      <c r="AP2441" s="22" t="str">
        <f t="shared" ca="1" si="115"/>
        <v/>
      </c>
      <c r="AQ2441" s="22" t="str">
        <f t="shared" ca="1" si="116"/>
        <v/>
      </c>
    </row>
    <row r="2442" spans="1:43" ht="14.4" customHeight="1" x14ac:dyDescent="0.3">
      <c r="A2442" s="2" t="s">
        <v>13893</v>
      </c>
      <c r="B2442" s="2" t="s">
        <v>13894</v>
      </c>
      <c r="C2442" s="2" t="s">
        <v>198</v>
      </c>
      <c r="D2442" s="2" t="s">
        <v>254</v>
      </c>
      <c r="E2442" s="2" t="s">
        <v>268</v>
      </c>
      <c r="F2442" s="2">
        <v>60</v>
      </c>
      <c r="G2442" s="2" t="s">
        <v>69</v>
      </c>
      <c r="H2442" s="2" t="s">
        <v>259</v>
      </c>
      <c r="I2442" s="2" t="s">
        <v>43</v>
      </c>
      <c r="J2442" s="3">
        <v>45341</v>
      </c>
      <c r="K2442" s="3">
        <v>45351</v>
      </c>
      <c r="L2442" s="2" t="s">
        <v>38</v>
      </c>
      <c r="M2442" s="2" t="s">
        <v>127</v>
      </c>
      <c r="N2442" s="2" t="s">
        <v>128</v>
      </c>
      <c r="O2442" s="4">
        <v>1796000</v>
      </c>
      <c r="P2442" s="4">
        <v>518500</v>
      </c>
      <c r="Q2442" s="4">
        <v>1277500</v>
      </c>
      <c r="R2442" s="2">
        <v>36</v>
      </c>
      <c r="S2442" s="5">
        <v>11.82</v>
      </c>
      <c r="T2442" s="4">
        <v>48069.49</v>
      </c>
      <c r="U2442" s="2" t="s">
        <v>73</v>
      </c>
      <c r="V2442" s="2" t="s">
        <v>74</v>
      </c>
      <c r="W2442" s="4">
        <v>1442084.7</v>
      </c>
      <c r="X2442" s="4">
        <v>288416.8</v>
      </c>
      <c r="Y2442" s="4">
        <v>1730501.5</v>
      </c>
      <c r="Z2442" s="2">
        <v>0</v>
      </c>
      <c r="AA2442" s="2" t="s">
        <v>56</v>
      </c>
      <c r="AB2442" s="2" t="s">
        <v>15729</v>
      </c>
      <c r="AC2442" s="2" t="s">
        <v>360</v>
      </c>
      <c r="AD2442" s="2" t="s">
        <v>76</v>
      </c>
      <c r="AE2442" s="5">
        <v>71.13</v>
      </c>
      <c r="AF2442" s="2">
        <v>0</v>
      </c>
      <c r="AG2442" s="2" t="s">
        <v>77</v>
      </c>
      <c r="AH2442" s="2">
        <v>10</v>
      </c>
      <c r="AI2442" s="6" t="str">
        <f t="shared" si="114"/>
        <v>55-64</v>
      </c>
      <c r="AJ2442" s="11">
        <f>YEAR(tbl_LoanData[[#This Row],[Application Date]])</f>
        <v>2024</v>
      </c>
      <c r="AK2442" s="11" t="str">
        <f>TEXT(tbl_LoanData[[#This Row],[Application Date]],"MMMM")</f>
        <v>February</v>
      </c>
      <c r="AL2442" s="12">
        <f>DATE(YEAR(tbl_LoanData[[#This Row],[Application Date]]),MONTH(tbl_LoanData[[#This Row],[Application Date]]),1)</f>
        <v>45323</v>
      </c>
      <c r="AM2442" s="14">
        <f ca="1">IF(AND(tbl_LoanData[[#This Row],[Application Date]]&gt;=EOMONTH(TODAY(),-1)+1,tbl_LoanData[[#This Row],[Application Date]]&lt;=TODAY()),tbl_LoanData[[#This Row],[Loan Amount]],0)</f>
        <v>0</v>
      </c>
      <c r="AN2442" s="14">
        <f>tbl_LoanData[[#This Row],[Amount Paid]]-(Q2442-X2442)</f>
        <v>453001.5</v>
      </c>
      <c r="AO2442" s="14">
        <f>IF(tbl_LoanData[[#This Row],[Application Status]]="Approved",1,0)</f>
        <v>1</v>
      </c>
      <c r="AP2442" s="22" t="str">
        <f t="shared" ca="1" si="115"/>
        <v/>
      </c>
      <c r="AQ2442" s="22" t="str">
        <f t="shared" ca="1" si="116"/>
        <v/>
      </c>
    </row>
    <row r="2443" spans="1:43" ht="14.4" customHeight="1" x14ac:dyDescent="0.3">
      <c r="A2443" s="2" t="s">
        <v>13909</v>
      </c>
      <c r="B2443" s="2" t="s">
        <v>13910</v>
      </c>
      <c r="C2443" s="2" t="s">
        <v>949</v>
      </c>
      <c r="D2443" s="2" t="s">
        <v>117</v>
      </c>
      <c r="E2443" s="2" t="s">
        <v>183</v>
      </c>
      <c r="F2443" s="2">
        <v>48</v>
      </c>
      <c r="G2443" s="2" t="s">
        <v>83</v>
      </c>
      <c r="H2443" s="2" t="s">
        <v>278</v>
      </c>
      <c r="I2443" s="2" t="s">
        <v>45</v>
      </c>
      <c r="J2443" s="3">
        <v>45334</v>
      </c>
      <c r="K2443" s="3">
        <v>45341</v>
      </c>
      <c r="L2443" s="2" t="s">
        <v>39</v>
      </c>
      <c r="M2443" s="2" t="s">
        <v>167</v>
      </c>
      <c r="N2443" s="2" t="s">
        <v>491</v>
      </c>
      <c r="O2443" s="4">
        <v>2566000</v>
      </c>
      <c r="P2443" s="4">
        <v>777900</v>
      </c>
      <c r="Q2443" s="4">
        <v>1788100</v>
      </c>
      <c r="R2443" s="2">
        <v>24</v>
      </c>
      <c r="S2443" s="5">
        <v>11.77</v>
      </c>
      <c r="T2443" s="4">
        <v>92042.45</v>
      </c>
      <c r="U2443" s="2" t="s">
        <v>73</v>
      </c>
      <c r="V2443" s="2" t="s">
        <v>34</v>
      </c>
      <c r="W2443" s="4">
        <v>2116976.35</v>
      </c>
      <c r="X2443" s="4">
        <v>92042.39</v>
      </c>
      <c r="Y2443" s="4">
        <v>2209018.7400000002</v>
      </c>
      <c r="Z2443" s="2">
        <v>28</v>
      </c>
      <c r="AA2443" s="2" t="s">
        <v>57</v>
      </c>
      <c r="AB2443" s="2" t="s">
        <v>15728</v>
      </c>
      <c r="AC2443" s="2" t="s">
        <v>332</v>
      </c>
      <c r="AD2443" s="2" t="s">
        <v>76</v>
      </c>
      <c r="AE2443" s="5">
        <v>69.680000000000007</v>
      </c>
      <c r="AF2443" s="2">
        <v>1</v>
      </c>
      <c r="AG2443" s="2" t="s">
        <v>77</v>
      </c>
      <c r="AH2443" s="2">
        <v>7</v>
      </c>
      <c r="AI2443" s="6" t="str">
        <f t="shared" si="114"/>
        <v>45-54</v>
      </c>
      <c r="AJ2443" s="11">
        <f>YEAR(tbl_LoanData[[#This Row],[Application Date]])</f>
        <v>2024</v>
      </c>
      <c r="AK2443" s="11" t="str">
        <f>TEXT(tbl_LoanData[[#This Row],[Application Date]],"MMMM")</f>
        <v>February</v>
      </c>
      <c r="AL2443" s="12">
        <f>DATE(YEAR(tbl_LoanData[[#This Row],[Application Date]]),MONTH(tbl_LoanData[[#This Row],[Application Date]]),1)</f>
        <v>45323</v>
      </c>
      <c r="AM2443" s="14">
        <f ca="1">IF(AND(tbl_LoanData[[#This Row],[Application Date]]&gt;=EOMONTH(TODAY(),-1)+1,tbl_LoanData[[#This Row],[Application Date]]&lt;=TODAY()),tbl_LoanData[[#This Row],[Loan Amount]],0)</f>
        <v>0</v>
      </c>
      <c r="AN2443" s="14">
        <f>tbl_LoanData[[#This Row],[Amount Paid]]-(Q2443-X2443)</f>
        <v>420918.74</v>
      </c>
      <c r="AO2443" s="14">
        <f>IF(tbl_LoanData[[#This Row],[Application Status]]="Approved",1,0)</f>
        <v>1</v>
      </c>
      <c r="AP2443" s="22" t="str">
        <f t="shared" ca="1" si="115"/>
        <v/>
      </c>
      <c r="AQ2443" s="22" t="str">
        <f t="shared" ca="1" si="116"/>
        <v/>
      </c>
    </row>
    <row r="2444" spans="1:43" x14ac:dyDescent="0.3">
      <c r="A2444" s="2" t="s">
        <v>13935</v>
      </c>
      <c r="B2444" s="2" t="s">
        <v>13936</v>
      </c>
      <c r="C2444" s="2" t="s">
        <v>1686</v>
      </c>
      <c r="D2444" s="2" t="s">
        <v>254</v>
      </c>
      <c r="E2444" s="2" t="s">
        <v>268</v>
      </c>
      <c r="F2444" s="2">
        <v>58</v>
      </c>
      <c r="G2444" s="2" t="s">
        <v>83</v>
      </c>
      <c r="H2444" s="2" t="s">
        <v>259</v>
      </c>
      <c r="I2444" s="2" t="s">
        <v>43</v>
      </c>
      <c r="J2444" s="3">
        <v>45334</v>
      </c>
      <c r="K2444" s="3">
        <v>45343</v>
      </c>
      <c r="L2444" s="2" t="s">
        <v>40</v>
      </c>
      <c r="M2444" s="2" t="s">
        <v>94</v>
      </c>
      <c r="N2444" s="2" t="s">
        <v>95</v>
      </c>
      <c r="O2444" s="4">
        <v>931000</v>
      </c>
      <c r="P2444" s="4">
        <v>366000</v>
      </c>
      <c r="Q2444" s="4">
        <v>565000</v>
      </c>
      <c r="R2444" s="2">
        <v>60</v>
      </c>
      <c r="S2444" s="5">
        <v>9.66</v>
      </c>
      <c r="T2444" s="4">
        <v>13964.92</v>
      </c>
      <c r="U2444" s="2" t="s">
        <v>73</v>
      </c>
      <c r="V2444" s="2" t="s">
        <v>74</v>
      </c>
      <c r="W2444" s="4">
        <v>404982.68</v>
      </c>
      <c r="X2444" s="4">
        <v>432912.32</v>
      </c>
      <c r="Y2444" s="4">
        <v>837895</v>
      </c>
      <c r="Z2444" s="2">
        <v>30</v>
      </c>
      <c r="AA2444" s="2" t="s">
        <v>57</v>
      </c>
      <c r="AB2444" s="2" t="s">
        <v>15734</v>
      </c>
      <c r="AC2444" s="2" t="s">
        <v>146</v>
      </c>
      <c r="AD2444" s="2" t="s">
        <v>76</v>
      </c>
      <c r="AE2444" s="5">
        <v>60.69</v>
      </c>
      <c r="AF2444" s="2">
        <v>1</v>
      </c>
      <c r="AG2444" s="2" t="s">
        <v>77</v>
      </c>
      <c r="AH2444" s="2">
        <v>9</v>
      </c>
      <c r="AI2444" s="6" t="str">
        <f t="shared" si="114"/>
        <v>55-64</v>
      </c>
      <c r="AJ2444" s="11">
        <f>YEAR(tbl_LoanData[[#This Row],[Application Date]])</f>
        <v>2024</v>
      </c>
      <c r="AK2444" s="11" t="str">
        <f>TEXT(tbl_LoanData[[#This Row],[Application Date]],"MMMM")</f>
        <v>February</v>
      </c>
      <c r="AL2444" s="12">
        <f>DATE(YEAR(tbl_LoanData[[#This Row],[Application Date]]),MONTH(tbl_LoanData[[#This Row],[Application Date]]),1)</f>
        <v>45323</v>
      </c>
      <c r="AM2444" s="14">
        <f ca="1">IF(AND(tbl_LoanData[[#This Row],[Application Date]]&gt;=EOMONTH(TODAY(),-1)+1,tbl_LoanData[[#This Row],[Application Date]]&lt;=TODAY()),tbl_LoanData[[#This Row],[Loan Amount]],0)</f>
        <v>0</v>
      </c>
      <c r="AN2444" s="14">
        <f>tbl_LoanData[[#This Row],[Amount Paid]]-(Q2444-X2444)</f>
        <v>272895</v>
      </c>
      <c r="AO2444" s="14">
        <f>IF(tbl_LoanData[[#This Row],[Application Status]]="Approved",1,0)</f>
        <v>1</v>
      </c>
      <c r="AP2444" s="22" t="str">
        <f t="shared" ca="1" si="115"/>
        <v/>
      </c>
      <c r="AQ2444" s="22" t="str">
        <f t="shared" ca="1" si="116"/>
        <v/>
      </c>
    </row>
    <row r="2445" spans="1:43" ht="14.4" customHeight="1" x14ac:dyDescent="0.3">
      <c r="A2445" s="2" t="s">
        <v>14077</v>
      </c>
      <c r="B2445" s="2" t="s">
        <v>14078</v>
      </c>
      <c r="C2445" s="2" t="s">
        <v>155</v>
      </c>
      <c r="D2445" s="2" t="s">
        <v>118</v>
      </c>
      <c r="E2445" s="2" t="s">
        <v>394</v>
      </c>
      <c r="F2445" s="2">
        <v>28</v>
      </c>
      <c r="G2445" s="2" t="s">
        <v>83</v>
      </c>
      <c r="H2445" s="2" t="s">
        <v>217</v>
      </c>
      <c r="I2445" s="2" t="s">
        <v>46</v>
      </c>
      <c r="J2445" s="3">
        <v>45348</v>
      </c>
      <c r="K2445" s="3"/>
      <c r="L2445" s="2" t="s">
        <v>39</v>
      </c>
      <c r="M2445" s="2" t="s">
        <v>167</v>
      </c>
      <c r="N2445" s="2" t="s">
        <v>168</v>
      </c>
      <c r="O2445" s="4">
        <v>1939000</v>
      </c>
      <c r="P2445" s="4">
        <v>461000</v>
      </c>
      <c r="Q2445" s="4">
        <v>1478000</v>
      </c>
      <c r="R2445" s="2">
        <v>48</v>
      </c>
      <c r="S2445" s="5">
        <v>10.89</v>
      </c>
      <c r="T2445" s="4">
        <v>44204.52</v>
      </c>
      <c r="U2445" s="2" t="s">
        <v>113</v>
      </c>
      <c r="V2445" s="2" t="s">
        <v>97</v>
      </c>
      <c r="W2445" s="4">
        <v>0</v>
      </c>
      <c r="X2445" s="4">
        <v>0</v>
      </c>
      <c r="Y2445" s="4">
        <v>2121816.7999999998</v>
      </c>
      <c r="Z2445" s="2">
        <v>0</v>
      </c>
      <c r="AA2445" s="2" t="s">
        <v>97</v>
      </c>
      <c r="AB2445" s="2" t="s">
        <v>15727</v>
      </c>
      <c r="AC2445" s="2" t="s">
        <v>121</v>
      </c>
      <c r="AD2445" s="2" t="s">
        <v>76</v>
      </c>
      <c r="AE2445" s="5">
        <v>76.22</v>
      </c>
      <c r="AF2445" s="2">
        <v>0</v>
      </c>
      <c r="AG2445" s="2" t="s">
        <v>97</v>
      </c>
      <c r="AH2445" s="2"/>
      <c r="AI2445" s="6" t="str">
        <f t="shared" si="114"/>
        <v>25-34</v>
      </c>
      <c r="AJ2445" s="11">
        <f>YEAR(tbl_LoanData[[#This Row],[Application Date]])</f>
        <v>2024</v>
      </c>
      <c r="AK2445" s="11" t="str">
        <f>TEXT(tbl_LoanData[[#This Row],[Application Date]],"MMMM")</f>
        <v>February</v>
      </c>
      <c r="AL2445" s="12">
        <f>DATE(YEAR(tbl_LoanData[[#This Row],[Application Date]]),MONTH(tbl_LoanData[[#This Row],[Application Date]]),1)</f>
        <v>45323</v>
      </c>
      <c r="AM2445" s="14">
        <f ca="1">IF(AND(tbl_LoanData[[#This Row],[Application Date]]&gt;=EOMONTH(TODAY(),-1)+1,tbl_LoanData[[#This Row],[Application Date]]&lt;=TODAY()),tbl_LoanData[[#This Row],[Loan Amount]],0)</f>
        <v>0</v>
      </c>
      <c r="AN2445" s="14">
        <f>tbl_LoanData[[#This Row],[Amount Paid]]-(Q2445-X2445)</f>
        <v>-1478000</v>
      </c>
      <c r="AO2445" s="14">
        <f>IF(tbl_LoanData[[#This Row],[Application Status]]="Approved",1,0)</f>
        <v>0</v>
      </c>
      <c r="AP2445" s="22" t="str">
        <f t="shared" ca="1" si="115"/>
        <v/>
      </c>
      <c r="AQ2445" s="22" t="str">
        <f t="shared" ca="1" si="116"/>
        <v/>
      </c>
    </row>
    <row r="2446" spans="1:43" x14ac:dyDescent="0.3">
      <c r="A2446" s="2" t="s">
        <v>14183</v>
      </c>
      <c r="B2446" s="2" t="s">
        <v>14184</v>
      </c>
      <c r="C2446" s="2" t="s">
        <v>347</v>
      </c>
      <c r="D2446" s="2" t="s">
        <v>134</v>
      </c>
      <c r="E2446" s="2" t="s">
        <v>209</v>
      </c>
      <c r="F2446" s="2">
        <v>56</v>
      </c>
      <c r="G2446" s="2" t="s">
        <v>69</v>
      </c>
      <c r="H2446" s="2" t="s">
        <v>177</v>
      </c>
      <c r="I2446" s="2" t="s">
        <v>43</v>
      </c>
      <c r="J2446" s="3">
        <v>45323</v>
      </c>
      <c r="K2446" s="3">
        <v>45337</v>
      </c>
      <c r="L2446" s="2" t="s">
        <v>36</v>
      </c>
      <c r="M2446" s="2" t="s">
        <v>85</v>
      </c>
      <c r="N2446" s="2" t="s">
        <v>671</v>
      </c>
      <c r="O2446" s="4">
        <v>1751000</v>
      </c>
      <c r="P2446" s="4">
        <v>651600</v>
      </c>
      <c r="Q2446" s="4">
        <v>1099400</v>
      </c>
      <c r="R2446" s="2">
        <v>36</v>
      </c>
      <c r="S2446" s="5">
        <v>7.14</v>
      </c>
      <c r="T2446" s="4">
        <v>37080.32</v>
      </c>
      <c r="U2446" s="2" t="s">
        <v>73</v>
      </c>
      <c r="V2446" s="2" t="s">
        <v>74</v>
      </c>
      <c r="W2446" s="4">
        <v>1075329.28</v>
      </c>
      <c r="X2446" s="4">
        <v>259562.2</v>
      </c>
      <c r="Y2446" s="4">
        <v>1334891.48</v>
      </c>
      <c r="Z2446" s="2">
        <v>29</v>
      </c>
      <c r="AA2446" s="2" t="s">
        <v>57</v>
      </c>
      <c r="AB2446" s="2" t="s">
        <v>15736</v>
      </c>
      <c r="AC2446" s="2" t="s">
        <v>332</v>
      </c>
      <c r="AD2446" s="2" t="s">
        <v>76</v>
      </c>
      <c r="AE2446" s="5">
        <v>62.79</v>
      </c>
      <c r="AF2446" s="2">
        <v>1</v>
      </c>
      <c r="AG2446" s="2" t="s">
        <v>77</v>
      </c>
      <c r="AH2446" s="2">
        <v>14</v>
      </c>
      <c r="AI2446" s="6" t="str">
        <f t="shared" si="114"/>
        <v>55-64</v>
      </c>
      <c r="AJ2446" s="11">
        <f>YEAR(tbl_LoanData[[#This Row],[Application Date]])</f>
        <v>2024</v>
      </c>
      <c r="AK2446" s="11" t="str">
        <f>TEXT(tbl_LoanData[[#This Row],[Application Date]],"MMMM")</f>
        <v>February</v>
      </c>
      <c r="AL2446" s="12">
        <f>DATE(YEAR(tbl_LoanData[[#This Row],[Application Date]]),MONTH(tbl_LoanData[[#This Row],[Application Date]]),1)</f>
        <v>45323</v>
      </c>
      <c r="AM2446" s="14">
        <f ca="1">IF(AND(tbl_LoanData[[#This Row],[Application Date]]&gt;=EOMONTH(TODAY(),-1)+1,tbl_LoanData[[#This Row],[Application Date]]&lt;=TODAY()),tbl_LoanData[[#This Row],[Loan Amount]],0)</f>
        <v>0</v>
      </c>
      <c r="AN2446" s="14">
        <f>tbl_LoanData[[#This Row],[Amount Paid]]-(Q2446-X2446)</f>
        <v>235491.47999999998</v>
      </c>
      <c r="AO2446" s="14">
        <f>IF(tbl_LoanData[[#This Row],[Application Status]]="Approved",1,0)</f>
        <v>1</v>
      </c>
      <c r="AP2446" s="22" t="str">
        <f t="shared" ca="1" si="115"/>
        <v/>
      </c>
      <c r="AQ2446" s="22" t="str">
        <f t="shared" ca="1" si="116"/>
        <v/>
      </c>
    </row>
    <row r="2447" spans="1:43" ht="14.4" customHeight="1" x14ac:dyDescent="0.3">
      <c r="A2447" s="2" t="s">
        <v>14205</v>
      </c>
      <c r="B2447" s="2" t="s">
        <v>14206</v>
      </c>
      <c r="C2447" s="2" t="s">
        <v>644</v>
      </c>
      <c r="D2447" s="2" t="s">
        <v>101</v>
      </c>
      <c r="E2447" s="2" t="s">
        <v>150</v>
      </c>
      <c r="F2447" s="2">
        <v>46</v>
      </c>
      <c r="G2447" s="2" t="s">
        <v>83</v>
      </c>
      <c r="H2447" s="2" t="s">
        <v>269</v>
      </c>
      <c r="I2447" s="2" t="s">
        <v>46</v>
      </c>
      <c r="J2447" s="3">
        <v>45326</v>
      </c>
      <c r="K2447" s="3">
        <v>45347</v>
      </c>
      <c r="L2447" s="2" t="s">
        <v>40</v>
      </c>
      <c r="M2447" s="2" t="s">
        <v>94</v>
      </c>
      <c r="N2447" s="2" t="s">
        <v>4</v>
      </c>
      <c r="O2447" s="4">
        <v>1020000</v>
      </c>
      <c r="P2447" s="4">
        <v>319500</v>
      </c>
      <c r="Q2447" s="4">
        <v>700500</v>
      </c>
      <c r="R2447" s="2">
        <v>36</v>
      </c>
      <c r="S2447" s="5">
        <v>12.94</v>
      </c>
      <c r="T2447" s="4">
        <v>27012.06</v>
      </c>
      <c r="U2447" s="2" t="s">
        <v>73</v>
      </c>
      <c r="V2447" s="2" t="s">
        <v>74</v>
      </c>
      <c r="W2447" s="4">
        <v>810361.8</v>
      </c>
      <c r="X2447" s="4">
        <v>162072.29999999999</v>
      </c>
      <c r="Y2447" s="4">
        <v>972434.1</v>
      </c>
      <c r="Z2447" s="2">
        <v>0</v>
      </c>
      <c r="AA2447" s="2" t="s">
        <v>56</v>
      </c>
      <c r="AB2447" s="2" t="s">
        <v>15728</v>
      </c>
      <c r="AC2447" s="2" t="s">
        <v>332</v>
      </c>
      <c r="AD2447" s="2" t="s">
        <v>76</v>
      </c>
      <c r="AE2447" s="5">
        <v>68.680000000000007</v>
      </c>
      <c r="AF2447" s="2">
        <v>0</v>
      </c>
      <c r="AG2447" s="2" t="s">
        <v>77</v>
      </c>
      <c r="AH2447" s="2">
        <v>21</v>
      </c>
      <c r="AI2447" s="6" t="str">
        <f t="shared" si="114"/>
        <v>45-54</v>
      </c>
      <c r="AJ2447" s="11">
        <f>YEAR(tbl_LoanData[[#This Row],[Application Date]])</f>
        <v>2024</v>
      </c>
      <c r="AK2447" s="11" t="str">
        <f>TEXT(tbl_LoanData[[#This Row],[Application Date]],"MMMM")</f>
        <v>February</v>
      </c>
      <c r="AL2447" s="12">
        <f>DATE(YEAR(tbl_LoanData[[#This Row],[Application Date]]),MONTH(tbl_LoanData[[#This Row],[Application Date]]),1)</f>
        <v>45323</v>
      </c>
      <c r="AM2447" s="14">
        <f ca="1">IF(AND(tbl_LoanData[[#This Row],[Application Date]]&gt;=EOMONTH(TODAY(),-1)+1,tbl_LoanData[[#This Row],[Application Date]]&lt;=TODAY()),tbl_LoanData[[#This Row],[Loan Amount]],0)</f>
        <v>0</v>
      </c>
      <c r="AN2447" s="14">
        <f>tbl_LoanData[[#This Row],[Amount Paid]]-(Q2447-X2447)</f>
        <v>271934.10000000009</v>
      </c>
      <c r="AO2447" s="14">
        <f>IF(tbl_LoanData[[#This Row],[Application Status]]="Approved",1,0)</f>
        <v>1</v>
      </c>
      <c r="AP2447" s="22" t="str">
        <f t="shared" ca="1" si="115"/>
        <v/>
      </c>
      <c r="AQ2447" s="22" t="str">
        <f t="shared" ca="1" si="116"/>
        <v/>
      </c>
    </row>
    <row r="2448" spans="1:43" ht="14.4" customHeight="1" x14ac:dyDescent="0.3">
      <c r="A2448" s="2" t="s">
        <v>14241</v>
      </c>
      <c r="B2448" s="2" t="s">
        <v>14242</v>
      </c>
      <c r="C2448" s="2" t="s">
        <v>986</v>
      </c>
      <c r="D2448" s="2" t="s">
        <v>101</v>
      </c>
      <c r="E2448" s="2" t="s">
        <v>284</v>
      </c>
      <c r="F2448" s="2">
        <v>40</v>
      </c>
      <c r="G2448" s="2" t="s">
        <v>83</v>
      </c>
      <c r="H2448" s="2" t="s">
        <v>372</v>
      </c>
      <c r="I2448" s="2" t="s">
        <v>43</v>
      </c>
      <c r="J2448" s="3">
        <v>45337</v>
      </c>
      <c r="K2448" s="3"/>
      <c r="L2448" s="2" t="s">
        <v>39</v>
      </c>
      <c r="M2448" s="2" t="s">
        <v>71</v>
      </c>
      <c r="N2448" s="2" t="s">
        <v>72</v>
      </c>
      <c r="O2448" s="4">
        <v>1804000</v>
      </c>
      <c r="P2448" s="4">
        <v>263800</v>
      </c>
      <c r="Q2448" s="4">
        <v>1540200</v>
      </c>
      <c r="R2448" s="2">
        <v>24</v>
      </c>
      <c r="S2448" s="5">
        <v>14.76</v>
      </c>
      <c r="T2448" s="4">
        <v>83119.460000000006</v>
      </c>
      <c r="U2448" s="2" t="s">
        <v>96</v>
      </c>
      <c r="V2448" s="2" t="s">
        <v>97</v>
      </c>
      <c r="W2448" s="4">
        <v>0</v>
      </c>
      <c r="X2448" s="4">
        <v>0</v>
      </c>
      <c r="Y2448" s="4">
        <v>1994867.04</v>
      </c>
      <c r="Z2448" s="2">
        <v>0</v>
      </c>
      <c r="AA2448" s="2" t="s">
        <v>97</v>
      </c>
      <c r="AB2448" s="2" t="s">
        <v>15730</v>
      </c>
      <c r="AC2448" s="2" t="s">
        <v>121</v>
      </c>
      <c r="AD2448" s="2" t="s">
        <v>76</v>
      </c>
      <c r="AE2448" s="5">
        <v>85.38</v>
      </c>
      <c r="AF2448" s="2">
        <v>0</v>
      </c>
      <c r="AG2448" s="2" t="s">
        <v>97</v>
      </c>
      <c r="AH2448" s="2"/>
      <c r="AI2448" s="6" t="str">
        <f t="shared" si="114"/>
        <v>35-44</v>
      </c>
      <c r="AJ2448" s="11">
        <f>YEAR(tbl_LoanData[[#This Row],[Application Date]])</f>
        <v>2024</v>
      </c>
      <c r="AK2448" s="11" t="str">
        <f>TEXT(tbl_LoanData[[#This Row],[Application Date]],"MMMM")</f>
        <v>February</v>
      </c>
      <c r="AL2448" s="12">
        <f>DATE(YEAR(tbl_LoanData[[#This Row],[Application Date]]),MONTH(tbl_LoanData[[#This Row],[Application Date]]),1)</f>
        <v>45323</v>
      </c>
      <c r="AM2448" s="14">
        <f ca="1">IF(AND(tbl_LoanData[[#This Row],[Application Date]]&gt;=EOMONTH(TODAY(),-1)+1,tbl_LoanData[[#This Row],[Application Date]]&lt;=TODAY()),tbl_LoanData[[#This Row],[Loan Amount]],0)</f>
        <v>0</v>
      </c>
      <c r="AN2448" s="14">
        <f>tbl_LoanData[[#This Row],[Amount Paid]]-(Q2448-X2448)</f>
        <v>-1540200</v>
      </c>
      <c r="AO2448" s="14">
        <f>IF(tbl_LoanData[[#This Row],[Application Status]]="Approved",1,0)</f>
        <v>0</v>
      </c>
      <c r="AP2448" s="22" t="str">
        <f t="shared" ca="1" si="115"/>
        <v/>
      </c>
      <c r="AQ2448" s="22" t="str">
        <f t="shared" ca="1" si="116"/>
        <v/>
      </c>
    </row>
    <row r="2449" spans="1:43" x14ac:dyDescent="0.3">
      <c r="A2449" s="2" t="s">
        <v>14423</v>
      </c>
      <c r="B2449" s="2" t="s">
        <v>14424</v>
      </c>
      <c r="C2449" s="2" t="s">
        <v>758</v>
      </c>
      <c r="D2449" s="2" t="s">
        <v>204</v>
      </c>
      <c r="E2449" s="2" t="s">
        <v>182</v>
      </c>
      <c r="F2449" s="2">
        <v>28</v>
      </c>
      <c r="G2449" s="2" t="s">
        <v>83</v>
      </c>
      <c r="H2449" s="2" t="s">
        <v>278</v>
      </c>
      <c r="I2449" s="2" t="s">
        <v>45</v>
      </c>
      <c r="J2449" s="3">
        <v>45347</v>
      </c>
      <c r="K2449" s="3"/>
      <c r="L2449" s="2" t="s">
        <v>40</v>
      </c>
      <c r="M2449" s="2" t="s">
        <v>157</v>
      </c>
      <c r="N2449" s="2" t="s">
        <v>328</v>
      </c>
      <c r="O2449" s="4">
        <v>1464000</v>
      </c>
      <c r="P2449" s="4">
        <v>166100</v>
      </c>
      <c r="Q2449" s="4">
        <v>1297900</v>
      </c>
      <c r="R2449" s="2">
        <v>24</v>
      </c>
      <c r="S2449" s="5">
        <v>6.49</v>
      </c>
      <c r="T2449" s="4">
        <v>61098.64</v>
      </c>
      <c r="U2449" s="2" t="s">
        <v>113</v>
      </c>
      <c r="V2449" s="2" t="s">
        <v>97</v>
      </c>
      <c r="W2449" s="4">
        <v>0</v>
      </c>
      <c r="X2449" s="4">
        <v>0</v>
      </c>
      <c r="Y2449" s="4">
        <v>1466367.42</v>
      </c>
      <c r="Z2449" s="2">
        <v>0</v>
      </c>
      <c r="AA2449" s="2" t="s">
        <v>97</v>
      </c>
      <c r="AB2449" s="2" t="s">
        <v>15730</v>
      </c>
      <c r="AC2449" s="2" t="s">
        <v>146</v>
      </c>
      <c r="AD2449" s="2" t="s">
        <v>76</v>
      </c>
      <c r="AE2449" s="5">
        <v>88.65</v>
      </c>
      <c r="AF2449" s="2">
        <v>0</v>
      </c>
      <c r="AG2449" s="2" t="s">
        <v>97</v>
      </c>
      <c r="AH2449" s="2"/>
      <c r="AI2449" s="6" t="str">
        <f t="shared" si="114"/>
        <v>25-34</v>
      </c>
      <c r="AJ2449" s="11">
        <f>YEAR(tbl_LoanData[[#This Row],[Application Date]])</f>
        <v>2024</v>
      </c>
      <c r="AK2449" s="11" t="str">
        <f>TEXT(tbl_LoanData[[#This Row],[Application Date]],"MMMM")</f>
        <v>February</v>
      </c>
      <c r="AL2449" s="12">
        <f>DATE(YEAR(tbl_LoanData[[#This Row],[Application Date]]),MONTH(tbl_LoanData[[#This Row],[Application Date]]),1)</f>
        <v>45323</v>
      </c>
      <c r="AM2449" s="14">
        <f ca="1">IF(AND(tbl_LoanData[[#This Row],[Application Date]]&gt;=EOMONTH(TODAY(),-1)+1,tbl_LoanData[[#This Row],[Application Date]]&lt;=TODAY()),tbl_LoanData[[#This Row],[Loan Amount]],0)</f>
        <v>0</v>
      </c>
      <c r="AN2449" s="14">
        <f>tbl_LoanData[[#This Row],[Amount Paid]]-(Q2449-X2449)</f>
        <v>-1297900</v>
      </c>
      <c r="AO2449" s="14">
        <f>IF(tbl_LoanData[[#This Row],[Application Status]]="Approved",1,0)</f>
        <v>0</v>
      </c>
      <c r="AP2449" s="22" t="str">
        <f t="shared" ca="1" si="115"/>
        <v/>
      </c>
      <c r="AQ2449" s="22" t="str">
        <f t="shared" ca="1" si="116"/>
        <v/>
      </c>
    </row>
    <row r="2450" spans="1:43" ht="14.4" customHeight="1" x14ac:dyDescent="0.3">
      <c r="A2450" s="2" t="s">
        <v>14875</v>
      </c>
      <c r="B2450" s="2" t="s">
        <v>14876</v>
      </c>
      <c r="C2450" s="2" t="s">
        <v>264</v>
      </c>
      <c r="D2450" s="2" t="s">
        <v>67</v>
      </c>
      <c r="E2450" s="2" t="s">
        <v>210</v>
      </c>
      <c r="F2450" s="2">
        <v>44</v>
      </c>
      <c r="G2450" s="2" t="s">
        <v>83</v>
      </c>
      <c r="H2450" s="2" t="s">
        <v>269</v>
      </c>
      <c r="I2450" s="2" t="s">
        <v>46</v>
      </c>
      <c r="J2450" s="3">
        <v>45338</v>
      </c>
      <c r="K2450" s="3">
        <v>45346</v>
      </c>
      <c r="L2450" s="2" t="s">
        <v>38</v>
      </c>
      <c r="M2450" s="2" t="s">
        <v>144</v>
      </c>
      <c r="N2450" s="2" t="s">
        <v>382</v>
      </c>
      <c r="O2450" s="4">
        <v>1671000</v>
      </c>
      <c r="P2450" s="4">
        <v>614300</v>
      </c>
      <c r="Q2450" s="4">
        <v>1056700</v>
      </c>
      <c r="R2450" s="2">
        <v>60</v>
      </c>
      <c r="S2450" s="5">
        <v>10.88</v>
      </c>
      <c r="T2450" s="4">
        <v>27192.41</v>
      </c>
      <c r="U2450" s="2" t="s">
        <v>73</v>
      </c>
      <c r="V2450" s="2" t="s">
        <v>74</v>
      </c>
      <c r="W2450" s="4">
        <v>788579.89</v>
      </c>
      <c r="X2450" s="4">
        <v>842964.91</v>
      </c>
      <c r="Y2450" s="4">
        <v>1631544.8</v>
      </c>
      <c r="Z2450" s="2">
        <v>28</v>
      </c>
      <c r="AA2450" s="2" t="s">
        <v>57</v>
      </c>
      <c r="AB2450" s="2" t="s">
        <v>15733</v>
      </c>
      <c r="AC2450" s="2" t="s">
        <v>213</v>
      </c>
      <c r="AD2450" s="2" t="s">
        <v>76</v>
      </c>
      <c r="AE2450" s="5">
        <v>63.24</v>
      </c>
      <c r="AF2450" s="2">
        <v>1</v>
      </c>
      <c r="AG2450" s="2" t="s">
        <v>77</v>
      </c>
      <c r="AH2450" s="2">
        <v>8</v>
      </c>
      <c r="AI2450" s="6" t="str">
        <f t="shared" si="114"/>
        <v>35-44</v>
      </c>
      <c r="AJ2450" s="11">
        <f>YEAR(tbl_LoanData[[#This Row],[Application Date]])</f>
        <v>2024</v>
      </c>
      <c r="AK2450" s="11" t="str">
        <f>TEXT(tbl_LoanData[[#This Row],[Application Date]],"MMMM")</f>
        <v>February</v>
      </c>
      <c r="AL2450" s="12">
        <f>DATE(YEAR(tbl_LoanData[[#This Row],[Application Date]]),MONTH(tbl_LoanData[[#This Row],[Application Date]]),1)</f>
        <v>45323</v>
      </c>
      <c r="AM2450" s="14">
        <f ca="1">IF(AND(tbl_LoanData[[#This Row],[Application Date]]&gt;=EOMONTH(TODAY(),-1)+1,tbl_LoanData[[#This Row],[Application Date]]&lt;=TODAY()),tbl_LoanData[[#This Row],[Loan Amount]],0)</f>
        <v>0</v>
      </c>
      <c r="AN2450" s="14">
        <f>tbl_LoanData[[#This Row],[Amount Paid]]-(Q2450-X2450)</f>
        <v>574844.80000000005</v>
      </c>
      <c r="AO2450" s="14">
        <f>IF(tbl_LoanData[[#This Row],[Application Status]]="Approved",1,0)</f>
        <v>1</v>
      </c>
      <c r="AP2450" s="22" t="str">
        <f t="shared" ca="1" si="115"/>
        <v/>
      </c>
      <c r="AQ2450" s="22" t="str">
        <f t="shared" ca="1" si="116"/>
        <v/>
      </c>
    </row>
    <row r="2451" spans="1:43" ht="14.4" customHeight="1" x14ac:dyDescent="0.3">
      <c r="A2451" s="2" t="s">
        <v>14929</v>
      </c>
      <c r="B2451" s="2" t="s">
        <v>14930</v>
      </c>
      <c r="C2451" s="2" t="s">
        <v>142</v>
      </c>
      <c r="D2451" s="2" t="s">
        <v>268</v>
      </c>
      <c r="E2451" s="2" t="s">
        <v>402</v>
      </c>
      <c r="F2451" s="2">
        <v>28</v>
      </c>
      <c r="G2451" s="2" t="s">
        <v>83</v>
      </c>
      <c r="H2451" s="2" t="s">
        <v>466</v>
      </c>
      <c r="I2451" s="2" t="s">
        <v>43</v>
      </c>
      <c r="J2451" s="3">
        <v>45336</v>
      </c>
      <c r="K2451" s="3">
        <v>45349</v>
      </c>
      <c r="L2451" s="2" t="s">
        <v>36</v>
      </c>
      <c r="M2451" s="2" t="s">
        <v>104</v>
      </c>
      <c r="N2451" s="2" t="s">
        <v>592</v>
      </c>
      <c r="O2451" s="4">
        <v>1611000</v>
      </c>
      <c r="P2451" s="4">
        <v>444900</v>
      </c>
      <c r="Q2451" s="4">
        <v>1166100</v>
      </c>
      <c r="R2451" s="2">
        <v>48</v>
      </c>
      <c r="S2451" s="5">
        <v>9.0299999999999994</v>
      </c>
      <c r="T2451" s="4">
        <v>33068.65</v>
      </c>
      <c r="U2451" s="2" t="s">
        <v>73</v>
      </c>
      <c r="V2451" s="2" t="s">
        <v>74</v>
      </c>
      <c r="W2451" s="4">
        <v>992059.5</v>
      </c>
      <c r="X2451" s="4">
        <v>595235.81999999995</v>
      </c>
      <c r="Y2451" s="4">
        <v>1587295.32</v>
      </c>
      <c r="Z2451" s="2">
        <v>0</v>
      </c>
      <c r="AA2451" s="2" t="s">
        <v>56</v>
      </c>
      <c r="AB2451" s="2" t="s">
        <v>15735</v>
      </c>
      <c r="AC2451" s="2" t="s">
        <v>121</v>
      </c>
      <c r="AD2451" s="2" t="s">
        <v>76</v>
      </c>
      <c r="AE2451" s="5">
        <v>72.38</v>
      </c>
      <c r="AF2451" s="2">
        <v>0</v>
      </c>
      <c r="AG2451" s="2" t="s">
        <v>77</v>
      </c>
      <c r="AH2451" s="2">
        <v>13</v>
      </c>
      <c r="AI2451" s="6" t="str">
        <f t="shared" si="114"/>
        <v>25-34</v>
      </c>
      <c r="AJ2451" s="11">
        <f>YEAR(tbl_LoanData[[#This Row],[Application Date]])</f>
        <v>2024</v>
      </c>
      <c r="AK2451" s="11" t="str">
        <f>TEXT(tbl_LoanData[[#This Row],[Application Date]],"MMMM")</f>
        <v>February</v>
      </c>
      <c r="AL2451" s="12">
        <f>DATE(YEAR(tbl_LoanData[[#This Row],[Application Date]]),MONTH(tbl_LoanData[[#This Row],[Application Date]]),1)</f>
        <v>45323</v>
      </c>
      <c r="AM2451" s="14">
        <f ca="1">IF(AND(tbl_LoanData[[#This Row],[Application Date]]&gt;=EOMONTH(TODAY(),-1)+1,tbl_LoanData[[#This Row],[Application Date]]&lt;=TODAY()),tbl_LoanData[[#This Row],[Loan Amount]],0)</f>
        <v>0</v>
      </c>
      <c r="AN2451" s="14">
        <f>tbl_LoanData[[#This Row],[Amount Paid]]-(Q2451-X2451)</f>
        <v>421195.31999999995</v>
      </c>
      <c r="AO2451" s="14">
        <f>IF(tbl_LoanData[[#This Row],[Application Status]]="Approved",1,0)</f>
        <v>1</v>
      </c>
      <c r="AP2451" s="22" t="str">
        <f t="shared" ca="1" si="115"/>
        <v/>
      </c>
      <c r="AQ2451" s="22" t="str">
        <f t="shared" ca="1" si="116"/>
        <v/>
      </c>
    </row>
    <row r="2452" spans="1:43" ht="14.4" customHeight="1" x14ac:dyDescent="0.3">
      <c r="A2452" s="2" t="s">
        <v>15103</v>
      </c>
      <c r="B2452" s="2" t="s">
        <v>15104</v>
      </c>
      <c r="C2452" s="2" t="s">
        <v>712</v>
      </c>
      <c r="D2452" s="2" t="s">
        <v>134</v>
      </c>
      <c r="E2452" s="2" t="s">
        <v>209</v>
      </c>
      <c r="F2452" s="2">
        <v>58</v>
      </c>
      <c r="G2452" s="2" t="s">
        <v>83</v>
      </c>
      <c r="H2452" s="2" t="s">
        <v>177</v>
      </c>
      <c r="I2452" s="2" t="s">
        <v>43</v>
      </c>
      <c r="J2452" s="3">
        <v>45340</v>
      </c>
      <c r="K2452" s="3">
        <v>45353</v>
      </c>
      <c r="L2452" s="2" t="s">
        <v>39</v>
      </c>
      <c r="M2452" s="2" t="s">
        <v>71</v>
      </c>
      <c r="N2452" s="2" t="s">
        <v>294</v>
      </c>
      <c r="O2452" s="4">
        <v>1121000</v>
      </c>
      <c r="P2452" s="4">
        <v>250300</v>
      </c>
      <c r="Q2452" s="4">
        <v>870700</v>
      </c>
      <c r="R2452" s="2">
        <v>36</v>
      </c>
      <c r="S2452" s="5">
        <v>13.25</v>
      </c>
      <c r="T2452" s="4">
        <v>33800.089999999997</v>
      </c>
      <c r="U2452" s="2" t="s">
        <v>73</v>
      </c>
      <c r="V2452" s="2" t="s">
        <v>74</v>
      </c>
      <c r="W2452" s="4">
        <v>845002.25</v>
      </c>
      <c r="X2452" s="4">
        <v>371801</v>
      </c>
      <c r="Y2452" s="4">
        <v>1216803.25</v>
      </c>
      <c r="Z2452" s="2">
        <v>116</v>
      </c>
      <c r="AA2452" s="2" t="s">
        <v>60</v>
      </c>
      <c r="AB2452" s="2" t="s">
        <v>15734</v>
      </c>
      <c r="AC2452" s="2" t="s">
        <v>213</v>
      </c>
      <c r="AD2452" s="2" t="s">
        <v>76</v>
      </c>
      <c r="AE2452" s="5">
        <v>77.67</v>
      </c>
      <c r="AF2452" s="2">
        <v>4</v>
      </c>
      <c r="AG2452" s="2" t="s">
        <v>130</v>
      </c>
      <c r="AH2452" s="2">
        <v>13</v>
      </c>
      <c r="AI2452" s="6" t="str">
        <f t="shared" si="114"/>
        <v>55-64</v>
      </c>
      <c r="AJ2452" s="11">
        <f>YEAR(tbl_LoanData[[#This Row],[Application Date]])</f>
        <v>2024</v>
      </c>
      <c r="AK2452" s="11" t="str">
        <f>TEXT(tbl_LoanData[[#This Row],[Application Date]],"MMMM")</f>
        <v>February</v>
      </c>
      <c r="AL2452" s="12">
        <f>DATE(YEAR(tbl_LoanData[[#This Row],[Application Date]]),MONTH(tbl_LoanData[[#This Row],[Application Date]]),1)</f>
        <v>45323</v>
      </c>
      <c r="AM2452" s="14">
        <f ca="1">IF(AND(tbl_LoanData[[#This Row],[Application Date]]&gt;=EOMONTH(TODAY(),-1)+1,tbl_LoanData[[#This Row],[Application Date]]&lt;=TODAY()),tbl_LoanData[[#This Row],[Loan Amount]],0)</f>
        <v>0</v>
      </c>
      <c r="AN2452" s="14">
        <f>tbl_LoanData[[#This Row],[Amount Paid]]-(Q2452-X2452)</f>
        <v>346103.25</v>
      </c>
      <c r="AO2452" s="14">
        <f>IF(tbl_LoanData[[#This Row],[Application Status]]="Approved",1,0)</f>
        <v>1</v>
      </c>
      <c r="AP2452" s="22" t="str">
        <f t="shared" ca="1" si="115"/>
        <v/>
      </c>
      <c r="AQ2452" s="22" t="str">
        <f t="shared" ca="1" si="116"/>
        <v/>
      </c>
    </row>
    <row r="2453" spans="1:43" ht="14.4" customHeight="1" x14ac:dyDescent="0.3">
      <c r="A2453" s="2" t="s">
        <v>15147</v>
      </c>
      <c r="B2453" s="2" t="s">
        <v>15148</v>
      </c>
      <c r="C2453" s="2" t="s">
        <v>368</v>
      </c>
      <c r="D2453" s="2" t="s">
        <v>209</v>
      </c>
      <c r="E2453" s="2" t="s">
        <v>102</v>
      </c>
      <c r="F2453" s="2">
        <v>26</v>
      </c>
      <c r="G2453" s="2" t="s">
        <v>83</v>
      </c>
      <c r="H2453" s="2" t="s">
        <v>70</v>
      </c>
      <c r="I2453" s="2" t="s">
        <v>50</v>
      </c>
      <c r="J2453" s="3">
        <v>45328</v>
      </c>
      <c r="K2453" s="3">
        <v>45336</v>
      </c>
      <c r="L2453" s="2" t="s">
        <v>39</v>
      </c>
      <c r="M2453" s="2" t="s">
        <v>167</v>
      </c>
      <c r="N2453" s="2" t="s">
        <v>491</v>
      </c>
      <c r="O2453" s="4">
        <v>1892000</v>
      </c>
      <c r="P2453" s="4">
        <v>437300</v>
      </c>
      <c r="Q2453" s="4">
        <v>1454700</v>
      </c>
      <c r="R2453" s="2">
        <v>48</v>
      </c>
      <c r="S2453" s="5">
        <v>6.37</v>
      </c>
      <c r="T2453" s="4">
        <v>38028.28</v>
      </c>
      <c r="U2453" s="2" t="s">
        <v>73</v>
      </c>
      <c r="V2453" s="2" t="s">
        <v>74</v>
      </c>
      <c r="W2453" s="4">
        <v>1140848.3999999999</v>
      </c>
      <c r="X2453" s="4">
        <v>684509.16</v>
      </c>
      <c r="Y2453" s="4">
        <v>1825357.56</v>
      </c>
      <c r="Z2453" s="2">
        <v>0</v>
      </c>
      <c r="AA2453" s="2" t="s">
        <v>56</v>
      </c>
      <c r="AB2453" s="2" t="s">
        <v>15734</v>
      </c>
      <c r="AC2453" s="2" t="s">
        <v>75</v>
      </c>
      <c r="AD2453" s="2" t="s">
        <v>76</v>
      </c>
      <c r="AE2453" s="5">
        <v>76.89</v>
      </c>
      <c r="AF2453" s="2">
        <v>0</v>
      </c>
      <c r="AG2453" s="2" t="s">
        <v>77</v>
      </c>
      <c r="AH2453" s="2">
        <v>8</v>
      </c>
      <c r="AI2453" s="6" t="str">
        <f t="shared" si="114"/>
        <v>25-34</v>
      </c>
      <c r="AJ2453" s="11">
        <f>YEAR(tbl_LoanData[[#This Row],[Application Date]])</f>
        <v>2024</v>
      </c>
      <c r="AK2453" s="11" t="str">
        <f>TEXT(tbl_LoanData[[#This Row],[Application Date]],"MMMM")</f>
        <v>February</v>
      </c>
      <c r="AL2453" s="12">
        <f>DATE(YEAR(tbl_LoanData[[#This Row],[Application Date]]),MONTH(tbl_LoanData[[#This Row],[Application Date]]),1)</f>
        <v>45323</v>
      </c>
      <c r="AM2453" s="14">
        <f ca="1">IF(AND(tbl_LoanData[[#This Row],[Application Date]]&gt;=EOMONTH(TODAY(),-1)+1,tbl_LoanData[[#This Row],[Application Date]]&lt;=TODAY()),tbl_LoanData[[#This Row],[Loan Amount]],0)</f>
        <v>0</v>
      </c>
      <c r="AN2453" s="14">
        <f>tbl_LoanData[[#This Row],[Amount Paid]]-(Q2453-X2453)</f>
        <v>370657.55999999994</v>
      </c>
      <c r="AO2453" s="14">
        <f>IF(tbl_LoanData[[#This Row],[Application Status]]="Approved",1,0)</f>
        <v>1</v>
      </c>
      <c r="AP2453" s="22" t="str">
        <f t="shared" ca="1" si="115"/>
        <v/>
      </c>
      <c r="AQ2453" s="22" t="str">
        <f t="shared" ca="1" si="116"/>
        <v/>
      </c>
    </row>
    <row r="2454" spans="1:43" x14ac:dyDescent="0.3">
      <c r="A2454" s="2" t="s">
        <v>15189</v>
      </c>
      <c r="B2454" s="2" t="s">
        <v>15190</v>
      </c>
      <c r="C2454" s="2" t="s">
        <v>560</v>
      </c>
      <c r="D2454" s="2" t="s">
        <v>91</v>
      </c>
      <c r="E2454" s="2" t="s">
        <v>268</v>
      </c>
      <c r="F2454" s="2">
        <v>25</v>
      </c>
      <c r="G2454" s="2" t="s">
        <v>69</v>
      </c>
      <c r="H2454" s="2" t="s">
        <v>313</v>
      </c>
      <c r="I2454" s="2" t="s">
        <v>44</v>
      </c>
      <c r="J2454" s="3">
        <v>45333</v>
      </c>
      <c r="K2454" s="3">
        <v>45342</v>
      </c>
      <c r="L2454" s="2" t="s">
        <v>37</v>
      </c>
      <c r="M2454" s="2" t="s">
        <v>260</v>
      </c>
      <c r="N2454" s="2" t="s">
        <v>261</v>
      </c>
      <c r="O2454" s="4">
        <v>94000</v>
      </c>
      <c r="P2454" s="4">
        <v>30600</v>
      </c>
      <c r="Q2454" s="4">
        <v>63400</v>
      </c>
      <c r="R2454" s="2">
        <v>60</v>
      </c>
      <c r="S2454" s="5">
        <v>12.79</v>
      </c>
      <c r="T2454" s="4">
        <v>1732.4</v>
      </c>
      <c r="U2454" s="2" t="s">
        <v>73</v>
      </c>
      <c r="V2454" s="2" t="s">
        <v>74</v>
      </c>
      <c r="W2454" s="4">
        <v>46774.8</v>
      </c>
      <c r="X2454" s="4">
        <v>57169.5</v>
      </c>
      <c r="Y2454" s="4">
        <v>103944.3</v>
      </c>
      <c r="Z2454" s="2">
        <v>96</v>
      </c>
      <c r="AA2454" s="2" t="s">
        <v>60</v>
      </c>
      <c r="AB2454" s="2" t="s">
        <v>15731</v>
      </c>
      <c r="AC2454" s="2" t="s">
        <v>87</v>
      </c>
      <c r="AD2454" s="2" t="s">
        <v>76</v>
      </c>
      <c r="AE2454" s="5">
        <v>67.45</v>
      </c>
      <c r="AF2454" s="2">
        <v>3</v>
      </c>
      <c r="AG2454" s="2" t="s">
        <v>130</v>
      </c>
      <c r="AH2454" s="2">
        <v>9</v>
      </c>
      <c r="AI2454" s="6" t="str">
        <f t="shared" si="114"/>
        <v>25-34</v>
      </c>
      <c r="AJ2454" s="11">
        <f>YEAR(tbl_LoanData[[#This Row],[Application Date]])</f>
        <v>2024</v>
      </c>
      <c r="AK2454" s="11" t="str">
        <f>TEXT(tbl_LoanData[[#This Row],[Application Date]],"MMMM")</f>
        <v>February</v>
      </c>
      <c r="AL2454" s="12">
        <f>DATE(YEAR(tbl_LoanData[[#This Row],[Application Date]]),MONTH(tbl_LoanData[[#This Row],[Application Date]]),1)</f>
        <v>45323</v>
      </c>
      <c r="AM2454" s="14">
        <f ca="1">IF(AND(tbl_LoanData[[#This Row],[Application Date]]&gt;=EOMONTH(TODAY(),-1)+1,tbl_LoanData[[#This Row],[Application Date]]&lt;=TODAY()),tbl_LoanData[[#This Row],[Loan Amount]],0)</f>
        <v>0</v>
      </c>
      <c r="AN2454" s="14">
        <f>tbl_LoanData[[#This Row],[Amount Paid]]-(Q2454-X2454)</f>
        <v>40544.300000000003</v>
      </c>
      <c r="AO2454" s="14">
        <f>IF(tbl_LoanData[[#This Row],[Application Status]]="Approved",1,0)</f>
        <v>1</v>
      </c>
      <c r="AP2454" s="22" t="str">
        <f t="shared" ca="1" si="115"/>
        <v/>
      </c>
      <c r="AQ2454" s="22" t="str">
        <f t="shared" ca="1" si="116"/>
        <v/>
      </c>
    </row>
    <row r="2455" spans="1:43" ht="14.4" customHeight="1" x14ac:dyDescent="0.3">
      <c r="A2455" s="2" t="s">
        <v>706</v>
      </c>
      <c r="B2455" s="2" t="s">
        <v>707</v>
      </c>
      <c r="C2455" s="2" t="s">
        <v>575</v>
      </c>
      <c r="D2455" s="2" t="s">
        <v>161</v>
      </c>
      <c r="E2455" s="2" t="s">
        <v>394</v>
      </c>
      <c r="F2455" s="2">
        <v>63</v>
      </c>
      <c r="G2455" s="2" t="s">
        <v>69</v>
      </c>
      <c r="H2455" s="2" t="s">
        <v>543</v>
      </c>
      <c r="I2455" s="2" t="s">
        <v>45</v>
      </c>
      <c r="J2455" s="3">
        <v>45371</v>
      </c>
      <c r="K2455" s="3">
        <v>45373</v>
      </c>
      <c r="L2455" s="2" t="s">
        <v>36</v>
      </c>
      <c r="M2455" s="2" t="s">
        <v>85</v>
      </c>
      <c r="N2455" s="2" t="s">
        <v>624</v>
      </c>
      <c r="O2455" s="4">
        <v>878000</v>
      </c>
      <c r="P2455" s="4">
        <v>292000</v>
      </c>
      <c r="Q2455" s="4">
        <v>586000</v>
      </c>
      <c r="R2455" s="2">
        <v>60</v>
      </c>
      <c r="S2455" s="5">
        <v>10.24</v>
      </c>
      <c r="T2455" s="4">
        <v>14767.2</v>
      </c>
      <c r="U2455" s="2" t="s">
        <v>73</v>
      </c>
      <c r="V2455" s="2" t="s">
        <v>74</v>
      </c>
      <c r="W2455" s="4">
        <v>369180</v>
      </c>
      <c r="X2455" s="4">
        <v>516852</v>
      </c>
      <c r="Y2455" s="4">
        <v>886032</v>
      </c>
      <c r="Z2455" s="2">
        <v>128</v>
      </c>
      <c r="AA2455" s="2" t="s">
        <v>60</v>
      </c>
      <c r="AB2455" s="2" t="s">
        <v>15727</v>
      </c>
      <c r="AC2455" s="2" t="s">
        <v>106</v>
      </c>
      <c r="AD2455" s="2" t="s">
        <v>76</v>
      </c>
      <c r="AE2455" s="5">
        <v>66.739999999999995</v>
      </c>
      <c r="AF2455" s="2">
        <v>4</v>
      </c>
      <c r="AG2455" s="2" t="s">
        <v>130</v>
      </c>
      <c r="AH2455" s="2">
        <v>2</v>
      </c>
      <c r="AI2455" s="6" t="str">
        <f t="shared" si="114"/>
        <v>55-64</v>
      </c>
      <c r="AJ2455" s="11">
        <f>YEAR(tbl_LoanData[[#This Row],[Application Date]])</f>
        <v>2024</v>
      </c>
      <c r="AK2455" s="11" t="str">
        <f>TEXT(tbl_LoanData[[#This Row],[Application Date]],"MMMM")</f>
        <v>March</v>
      </c>
      <c r="AL2455" s="12">
        <f>DATE(YEAR(tbl_LoanData[[#This Row],[Application Date]]),MONTH(tbl_LoanData[[#This Row],[Application Date]]),1)</f>
        <v>45352</v>
      </c>
      <c r="AM2455" s="14">
        <f ca="1">IF(AND(tbl_LoanData[[#This Row],[Application Date]]&gt;=EOMONTH(TODAY(),-1)+1,tbl_LoanData[[#This Row],[Application Date]]&lt;=TODAY()),tbl_LoanData[[#This Row],[Loan Amount]],0)</f>
        <v>0</v>
      </c>
      <c r="AN2455" s="14">
        <f>tbl_LoanData[[#This Row],[Amount Paid]]-(Q2455-X2455)</f>
        <v>300032</v>
      </c>
      <c r="AO2455" s="14">
        <f>IF(tbl_LoanData[[#This Row],[Application Status]]="Approved",1,0)</f>
        <v>1</v>
      </c>
      <c r="AP2455" s="22" t="str">
        <f t="shared" ca="1" si="115"/>
        <v/>
      </c>
      <c r="AQ2455" s="22" t="str">
        <f t="shared" ca="1" si="116"/>
        <v/>
      </c>
    </row>
    <row r="2456" spans="1:43" ht="14.4" customHeight="1" x14ac:dyDescent="0.3">
      <c r="A2456" s="2" t="s">
        <v>733</v>
      </c>
      <c r="B2456" s="2" t="s">
        <v>734</v>
      </c>
      <c r="C2456" s="2" t="s">
        <v>289</v>
      </c>
      <c r="D2456" s="2" t="s">
        <v>209</v>
      </c>
      <c r="E2456" s="2" t="s">
        <v>102</v>
      </c>
      <c r="F2456" s="2">
        <v>27</v>
      </c>
      <c r="G2456" s="2" t="s">
        <v>69</v>
      </c>
      <c r="H2456" s="2" t="s">
        <v>224</v>
      </c>
      <c r="I2456" s="2" t="s">
        <v>54</v>
      </c>
      <c r="J2456" s="3">
        <v>45376</v>
      </c>
      <c r="K2456" s="3">
        <v>45388</v>
      </c>
      <c r="L2456" s="2" t="s">
        <v>36</v>
      </c>
      <c r="M2456" s="2" t="s">
        <v>71</v>
      </c>
      <c r="N2456" s="2" t="s">
        <v>162</v>
      </c>
      <c r="O2456" s="4">
        <v>996000</v>
      </c>
      <c r="P2456" s="4">
        <v>181600</v>
      </c>
      <c r="Q2456" s="4">
        <v>814400</v>
      </c>
      <c r="R2456" s="2">
        <v>36</v>
      </c>
      <c r="S2456" s="5">
        <v>5.41</v>
      </c>
      <c r="T2456" s="4">
        <v>26293.81</v>
      </c>
      <c r="U2456" s="2" t="s">
        <v>73</v>
      </c>
      <c r="V2456" s="2" t="s">
        <v>74</v>
      </c>
      <c r="W2456" s="4">
        <v>709932.87</v>
      </c>
      <c r="X2456" s="4">
        <v>236644.25</v>
      </c>
      <c r="Y2456" s="4">
        <v>946577.12</v>
      </c>
      <c r="Z2456" s="2">
        <v>28</v>
      </c>
      <c r="AA2456" s="2" t="s">
        <v>57</v>
      </c>
      <c r="AB2456" s="2" t="s">
        <v>15734</v>
      </c>
      <c r="AC2456" s="2" t="s">
        <v>75</v>
      </c>
      <c r="AD2456" s="2" t="s">
        <v>76</v>
      </c>
      <c r="AE2456" s="5">
        <v>81.77</v>
      </c>
      <c r="AF2456" s="2">
        <v>1</v>
      </c>
      <c r="AG2456" s="2" t="s">
        <v>77</v>
      </c>
      <c r="AH2456" s="2">
        <v>12</v>
      </c>
      <c r="AI2456" s="6" t="str">
        <f t="shared" si="114"/>
        <v>25-34</v>
      </c>
      <c r="AJ2456" s="11">
        <f>YEAR(tbl_LoanData[[#This Row],[Application Date]])</f>
        <v>2024</v>
      </c>
      <c r="AK2456" s="11" t="str">
        <f>TEXT(tbl_LoanData[[#This Row],[Application Date]],"MMMM")</f>
        <v>March</v>
      </c>
      <c r="AL2456" s="12">
        <f>DATE(YEAR(tbl_LoanData[[#This Row],[Application Date]]),MONTH(tbl_LoanData[[#This Row],[Application Date]]),1)</f>
        <v>45352</v>
      </c>
      <c r="AM2456" s="14">
        <f ca="1">IF(AND(tbl_LoanData[[#This Row],[Application Date]]&gt;=EOMONTH(TODAY(),-1)+1,tbl_LoanData[[#This Row],[Application Date]]&lt;=TODAY()),tbl_LoanData[[#This Row],[Loan Amount]],0)</f>
        <v>0</v>
      </c>
      <c r="AN2456" s="14">
        <f>tbl_LoanData[[#This Row],[Amount Paid]]-(Q2456-X2456)</f>
        <v>132177.12</v>
      </c>
      <c r="AO2456" s="14">
        <f>IF(tbl_LoanData[[#This Row],[Application Status]]="Approved",1,0)</f>
        <v>1</v>
      </c>
      <c r="AP2456" s="22" t="str">
        <f t="shared" ca="1" si="115"/>
        <v/>
      </c>
      <c r="AQ2456" s="22" t="str">
        <f t="shared" ca="1" si="116"/>
        <v/>
      </c>
    </row>
    <row r="2457" spans="1:43" x14ac:dyDescent="0.3">
      <c r="A2457" s="2" t="s">
        <v>883</v>
      </c>
      <c r="B2457" s="2" t="s">
        <v>884</v>
      </c>
      <c r="C2457" s="2" t="s">
        <v>508</v>
      </c>
      <c r="D2457" s="2" t="s">
        <v>102</v>
      </c>
      <c r="E2457" s="2" t="s">
        <v>117</v>
      </c>
      <c r="F2457" s="2">
        <v>23</v>
      </c>
      <c r="G2457" s="2" t="s">
        <v>83</v>
      </c>
      <c r="H2457" s="2" t="s">
        <v>211</v>
      </c>
      <c r="I2457" s="2" t="s">
        <v>50</v>
      </c>
      <c r="J2457" s="3">
        <v>45370</v>
      </c>
      <c r="K2457" s="3">
        <v>45374</v>
      </c>
      <c r="L2457" s="2" t="s">
        <v>39</v>
      </c>
      <c r="M2457" s="2" t="s">
        <v>157</v>
      </c>
      <c r="N2457" s="2" t="s">
        <v>359</v>
      </c>
      <c r="O2457" s="4">
        <v>1813000</v>
      </c>
      <c r="P2457" s="4">
        <v>688100</v>
      </c>
      <c r="Q2457" s="4">
        <v>1124900</v>
      </c>
      <c r="R2457" s="2">
        <v>24</v>
      </c>
      <c r="S2457" s="5">
        <v>13.24</v>
      </c>
      <c r="T2457" s="4">
        <v>59282.23</v>
      </c>
      <c r="U2457" s="2" t="s">
        <v>73</v>
      </c>
      <c r="V2457" s="2" t="s">
        <v>33</v>
      </c>
      <c r="W2457" s="4">
        <v>1422773.52</v>
      </c>
      <c r="X2457" s="4">
        <v>0</v>
      </c>
      <c r="Y2457" s="4">
        <v>1422773.52</v>
      </c>
      <c r="Z2457" s="2">
        <v>0</v>
      </c>
      <c r="AA2457" s="2" t="s">
        <v>56</v>
      </c>
      <c r="AB2457" s="2" t="s">
        <v>15729</v>
      </c>
      <c r="AC2457" s="2" t="s">
        <v>146</v>
      </c>
      <c r="AD2457" s="2" t="s">
        <v>76</v>
      </c>
      <c r="AE2457" s="5">
        <v>62.05</v>
      </c>
      <c r="AF2457" s="2">
        <v>0</v>
      </c>
      <c r="AG2457" s="2" t="s">
        <v>77</v>
      </c>
      <c r="AH2457" s="2">
        <v>4</v>
      </c>
      <c r="AI2457" s="6" t="str">
        <f t="shared" si="114"/>
        <v>18-24</v>
      </c>
      <c r="AJ2457" s="11">
        <f>YEAR(tbl_LoanData[[#This Row],[Application Date]])</f>
        <v>2024</v>
      </c>
      <c r="AK2457" s="11" t="str">
        <f>TEXT(tbl_LoanData[[#This Row],[Application Date]],"MMMM")</f>
        <v>March</v>
      </c>
      <c r="AL2457" s="12">
        <f>DATE(YEAR(tbl_LoanData[[#This Row],[Application Date]]),MONTH(tbl_LoanData[[#This Row],[Application Date]]),1)</f>
        <v>45352</v>
      </c>
      <c r="AM2457" s="14">
        <f ca="1">IF(AND(tbl_LoanData[[#This Row],[Application Date]]&gt;=EOMONTH(TODAY(),-1)+1,tbl_LoanData[[#This Row],[Application Date]]&lt;=TODAY()),tbl_LoanData[[#This Row],[Loan Amount]],0)</f>
        <v>0</v>
      </c>
      <c r="AN2457" s="14">
        <f>tbl_LoanData[[#This Row],[Amount Paid]]-(Q2457-X2457)</f>
        <v>297873.52</v>
      </c>
      <c r="AO2457" s="14">
        <f>IF(tbl_LoanData[[#This Row],[Application Status]]="Approved",1,0)</f>
        <v>1</v>
      </c>
      <c r="AP2457" s="22" t="str">
        <f t="shared" ca="1" si="115"/>
        <v/>
      </c>
      <c r="AQ2457" s="22" t="str">
        <f t="shared" ca="1" si="116"/>
        <v/>
      </c>
    </row>
    <row r="2458" spans="1:43" x14ac:dyDescent="0.3">
      <c r="A2458" s="2" t="s">
        <v>915</v>
      </c>
      <c r="B2458" s="2" t="s">
        <v>916</v>
      </c>
      <c r="C2458" s="2" t="s">
        <v>227</v>
      </c>
      <c r="D2458" s="2" t="s">
        <v>254</v>
      </c>
      <c r="E2458" s="2" t="s">
        <v>118</v>
      </c>
      <c r="F2458" s="2">
        <v>65</v>
      </c>
      <c r="G2458" s="2" t="s">
        <v>69</v>
      </c>
      <c r="H2458" s="2" t="s">
        <v>256</v>
      </c>
      <c r="I2458" s="2" t="s">
        <v>43</v>
      </c>
      <c r="J2458" s="3">
        <v>45372</v>
      </c>
      <c r="K2458" s="3">
        <v>45376</v>
      </c>
      <c r="L2458" s="2" t="s">
        <v>38</v>
      </c>
      <c r="M2458" s="2" t="s">
        <v>111</v>
      </c>
      <c r="N2458" s="2" t="s">
        <v>112</v>
      </c>
      <c r="O2458" s="4">
        <v>1104000</v>
      </c>
      <c r="P2458" s="4">
        <v>326700</v>
      </c>
      <c r="Q2458" s="4">
        <v>777300</v>
      </c>
      <c r="R2458" s="2">
        <v>48</v>
      </c>
      <c r="S2458" s="5">
        <v>13.36</v>
      </c>
      <c r="T2458" s="4">
        <v>24847.69</v>
      </c>
      <c r="U2458" s="2" t="s">
        <v>73</v>
      </c>
      <c r="V2458" s="2" t="s">
        <v>74</v>
      </c>
      <c r="W2458" s="4">
        <v>720583.01</v>
      </c>
      <c r="X2458" s="4">
        <v>472106.11</v>
      </c>
      <c r="Y2458" s="4">
        <v>1192689.1200000001</v>
      </c>
      <c r="Z2458" s="2">
        <v>0</v>
      </c>
      <c r="AA2458" s="2" t="s">
        <v>56</v>
      </c>
      <c r="AB2458" s="2" t="s">
        <v>15732</v>
      </c>
      <c r="AC2458" s="2" t="s">
        <v>213</v>
      </c>
      <c r="AD2458" s="2" t="s">
        <v>76</v>
      </c>
      <c r="AE2458" s="5">
        <v>70.41</v>
      </c>
      <c r="AF2458" s="2">
        <v>0</v>
      </c>
      <c r="AG2458" s="2" t="s">
        <v>77</v>
      </c>
      <c r="AH2458" s="2">
        <v>4</v>
      </c>
      <c r="AI2458" s="6" t="str">
        <f t="shared" si="114"/>
        <v>65+</v>
      </c>
      <c r="AJ2458" s="11">
        <f>YEAR(tbl_LoanData[[#This Row],[Application Date]])</f>
        <v>2024</v>
      </c>
      <c r="AK2458" s="11" t="str">
        <f>TEXT(tbl_LoanData[[#This Row],[Application Date]],"MMMM")</f>
        <v>March</v>
      </c>
      <c r="AL2458" s="12">
        <f>DATE(YEAR(tbl_LoanData[[#This Row],[Application Date]]),MONTH(tbl_LoanData[[#This Row],[Application Date]]),1)</f>
        <v>45352</v>
      </c>
      <c r="AM2458" s="14">
        <f ca="1">IF(AND(tbl_LoanData[[#This Row],[Application Date]]&gt;=EOMONTH(TODAY(),-1)+1,tbl_LoanData[[#This Row],[Application Date]]&lt;=TODAY()),tbl_LoanData[[#This Row],[Loan Amount]],0)</f>
        <v>0</v>
      </c>
      <c r="AN2458" s="14">
        <f>tbl_LoanData[[#This Row],[Amount Paid]]-(Q2458-X2458)</f>
        <v>415389.12</v>
      </c>
      <c r="AO2458" s="14">
        <f>IF(tbl_LoanData[[#This Row],[Application Status]]="Approved",1,0)</f>
        <v>1</v>
      </c>
      <c r="AP2458" s="22" t="str">
        <f t="shared" ca="1" si="115"/>
        <v/>
      </c>
      <c r="AQ2458" s="22" t="str">
        <f t="shared" ca="1" si="116"/>
        <v/>
      </c>
    </row>
    <row r="2459" spans="1:43" x14ac:dyDescent="0.3">
      <c r="A2459" s="2" t="s">
        <v>970</v>
      </c>
      <c r="B2459" s="2" t="s">
        <v>971</v>
      </c>
      <c r="C2459" s="2" t="s">
        <v>530</v>
      </c>
      <c r="D2459" s="2" t="s">
        <v>91</v>
      </c>
      <c r="E2459" s="2" t="s">
        <v>102</v>
      </c>
      <c r="F2459" s="2">
        <v>50</v>
      </c>
      <c r="G2459" s="2" t="s">
        <v>69</v>
      </c>
      <c r="H2459" s="2" t="s">
        <v>217</v>
      </c>
      <c r="I2459" s="2" t="s">
        <v>46</v>
      </c>
      <c r="J2459" s="3">
        <v>45352</v>
      </c>
      <c r="K2459" s="3">
        <v>45355</v>
      </c>
      <c r="L2459" s="2" t="s">
        <v>39</v>
      </c>
      <c r="M2459" s="2" t="s">
        <v>127</v>
      </c>
      <c r="N2459" s="2" t="s">
        <v>195</v>
      </c>
      <c r="O2459" s="4">
        <v>2321000</v>
      </c>
      <c r="P2459" s="4">
        <v>784100</v>
      </c>
      <c r="Q2459" s="4">
        <v>1536900</v>
      </c>
      <c r="R2459" s="2">
        <v>36</v>
      </c>
      <c r="S2459" s="5">
        <v>10.15</v>
      </c>
      <c r="T2459" s="4">
        <v>55691.28</v>
      </c>
      <c r="U2459" s="2" t="s">
        <v>73</v>
      </c>
      <c r="V2459" s="2" t="s">
        <v>74</v>
      </c>
      <c r="W2459" s="4">
        <v>1615047.12</v>
      </c>
      <c r="X2459" s="4">
        <v>389838.93</v>
      </c>
      <c r="Y2459" s="4">
        <v>2004886.05</v>
      </c>
      <c r="Z2459" s="2">
        <v>0</v>
      </c>
      <c r="AA2459" s="2" t="s">
        <v>56</v>
      </c>
      <c r="AB2459" s="2" t="s">
        <v>15735</v>
      </c>
      <c r="AC2459" s="2" t="s">
        <v>332</v>
      </c>
      <c r="AD2459" s="2" t="s">
        <v>76</v>
      </c>
      <c r="AE2459" s="5">
        <v>66.22</v>
      </c>
      <c r="AF2459" s="2">
        <v>0</v>
      </c>
      <c r="AG2459" s="2" t="s">
        <v>77</v>
      </c>
      <c r="AH2459" s="2">
        <v>3</v>
      </c>
      <c r="AI2459" s="6" t="str">
        <f t="shared" si="114"/>
        <v>45-54</v>
      </c>
      <c r="AJ2459" s="11">
        <f>YEAR(tbl_LoanData[[#This Row],[Application Date]])</f>
        <v>2024</v>
      </c>
      <c r="AK2459" s="11" t="str">
        <f>TEXT(tbl_LoanData[[#This Row],[Application Date]],"MMMM")</f>
        <v>March</v>
      </c>
      <c r="AL2459" s="12">
        <f>DATE(YEAR(tbl_LoanData[[#This Row],[Application Date]]),MONTH(tbl_LoanData[[#This Row],[Application Date]]),1)</f>
        <v>45352</v>
      </c>
      <c r="AM2459" s="14">
        <f ca="1">IF(AND(tbl_LoanData[[#This Row],[Application Date]]&gt;=EOMONTH(TODAY(),-1)+1,tbl_LoanData[[#This Row],[Application Date]]&lt;=TODAY()),tbl_LoanData[[#This Row],[Loan Amount]],0)</f>
        <v>0</v>
      </c>
      <c r="AN2459" s="14">
        <f>tbl_LoanData[[#This Row],[Amount Paid]]-(Q2459-X2459)</f>
        <v>467986.05000000005</v>
      </c>
      <c r="AO2459" s="14">
        <f>IF(tbl_LoanData[[#This Row],[Application Status]]="Approved",1,0)</f>
        <v>1</v>
      </c>
      <c r="AP2459" s="22" t="str">
        <f t="shared" ca="1" si="115"/>
        <v/>
      </c>
      <c r="AQ2459" s="22" t="str">
        <f t="shared" ca="1" si="116"/>
        <v/>
      </c>
    </row>
    <row r="2460" spans="1:43" x14ac:dyDescent="0.3">
      <c r="A2460" s="2" t="s">
        <v>1123</v>
      </c>
      <c r="B2460" s="2" t="s">
        <v>1124</v>
      </c>
      <c r="C2460" s="2" t="s">
        <v>338</v>
      </c>
      <c r="D2460" s="2" t="s">
        <v>81</v>
      </c>
      <c r="E2460" s="2" t="s">
        <v>150</v>
      </c>
      <c r="F2460" s="2">
        <v>39</v>
      </c>
      <c r="G2460" s="2" t="s">
        <v>83</v>
      </c>
      <c r="H2460" s="2" t="s">
        <v>233</v>
      </c>
      <c r="I2460" s="2" t="s">
        <v>46</v>
      </c>
      <c r="J2460" s="3">
        <v>45380</v>
      </c>
      <c r="K2460" s="3">
        <v>45394</v>
      </c>
      <c r="L2460" s="2" t="s">
        <v>36</v>
      </c>
      <c r="M2460" s="2" t="s">
        <v>71</v>
      </c>
      <c r="N2460" s="2" t="s">
        <v>162</v>
      </c>
      <c r="O2460" s="4">
        <v>2067000</v>
      </c>
      <c r="P2460" s="4">
        <v>540300</v>
      </c>
      <c r="Q2460" s="4">
        <v>1526700</v>
      </c>
      <c r="R2460" s="2">
        <v>60</v>
      </c>
      <c r="S2460" s="5">
        <v>8.74</v>
      </c>
      <c r="T2460" s="4">
        <v>36564.47</v>
      </c>
      <c r="U2460" s="2" t="s">
        <v>73</v>
      </c>
      <c r="V2460" s="2" t="s">
        <v>74</v>
      </c>
      <c r="W2460" s="4">
        <v>1023805.16</v>
      </c>
      <c r="X2460" s="4">
        <v>1170062.74</v>
      </c>
      <c r="Y2460" s="4">
        <v>2193867.9</v>
      </c>
      <c r="Z2460" s="2">
        <v>0</v>
      </c>
      <c r="AA2460" s="2" t="s">
        <v>56</v>
      </c>
      <c r="AB2460" s="2" t="s">
        <v>15735</v>
      </c>
      <c r="AC2460" s="2" t="s">
        <v>129</v>
      </c>
      <c r="AD2460" s="2" t="s">
        <v>76</v>
      </c>
      <c r="AE2460" s="5">
        <v>73.86</v>
      </c>
      <c r="AF2460" s="2">
        <v>0</v>
      </c>
      <c r="AG2460" s="2" t="s">
        <v>77</v>
      </c>
      <c r="AH2460" s="2">
        <v>14</v>
      </c>
      <c r="AI2460" s="6" t="str">
        <f t="shared" si="114"/>
        <v>35-44</v>
      </c>
      <c r="AJ2460" s="11">
        <f>YEAR(tbl_LoanData[[#This Row],[Application Date]])</f>
        <v>2024</v>
      </c>
      <c r="AK2460" s="11" t="str">
        <f>TEXT(tbl_LoanData[[#This Row],[Application Date]],"MMMM")</f>
        <v>March</v>
      </c>
      <c r="AL2460" s="12">
        <f>DATE(YEAR(tbl_LoanData[[#This Row],[Application Date]]),MONTH(tbl_LoanData[[#This Row],[Application Date]]),1)</f>
        <v>45352</v>
      </c>
      <c r="AM2460" s="14">
        <f ca="1">IF(AND(tbl_LoanData[[#This Row],[Application Date]]&gt;=EOMONTH(TODAY(),-1)+1,tbl_LoanData[[#This Row],[Application Date]]&lt;=TODAY()),tbl_LoanData[[#This Row],[Loan Amount]],0)</f>
        <v>0</v>
      </c>
      <c r="AN2460" s="14">
        <f>tbl_LoanData[[#This Row],[Amount Paid]]-(Q2460-X2460)</f>
        <v>667167.9</v>
      </c>
      <c r="AO2460" s="14">
        <f>IF(tbl_LoanData[[#This Row],[Application Status]]="Approved",1,0)</f>
        <v>1</v>
      </c>
      <c r="AP2460" s="22" t="str">
        <f t="shared" ca="1" si="115"/>
        <v/>
      </c>
      <c r="AQ2460" s="22" t="str">
        <f t="shared" ca="1" si="116"/>
        <v/>
      </c>
    </row>
    <row r="2461" spans="1:43" ht="14.4" customHeight="1" x14ac:dyDescent="0.3">
      <c r="A2461" s="2" t="s">
        <v>1237</v>
      </c>
      <c r="B2461" s="2" t="s">
        <v>1238</v>
      </c>
      <c r="C2461" s="2" t="s">
        <v>464</v>
      </c>
      <c r="D2461" s="2" t="s">
        <v>118</v>
      </c>
      <c r="E2461" s="2" t="s">
        <v>406</v>
      </c>
      <c r="F2461" s="2">
        <v>60</v>
      </c>
      <c r="G2461" s="2" t="s">
        <v>83</v>
      </c>
      <c r="H2461" s="2" t="s">
        <v>516</v>
      </c>
      <c r="I2461" s="2" t="s">
        <v>53</v>
      </c>
      <c r="J2461" s="3">
        <v>45357</v>
      </c>
      <c r="K2461" s="3">
        <v>45359</v>
      </c>
      <c r="L2461" s="2" t="s">
        <v>41</v>
      </c>
      <c r="M2461" s="2" t="s">
        <v>184</v>
      </c>
      <c r="N2461" s="2" t="s">
        <v>185</v>
      </c>
      <c r="O2461" s="4">
        <v>3751000</v>
      </c>
      <c r="P2461" s="4">
        <v>495500</v>
      </c>
      <c r="Q2461" s="4">
        <v>3255500</v>
      </c>
      <c r="R2461" s="2">
        <v>60</v>
      </c>
      <c r="S2461" s="5">
        <v>9.0399999999999991</v>
      </c>
      <c r="T2461" s="4">
        <v>78783.100000000006</v>
      </c>
      <c r="U2461" s="2" t="s">
        <v>73</v>
      </c>
      <c r="V2461" s="2" t="s">
        <v>74</v>
      </c>
      <c r="W2461" s="4">
        <v>2284709.9</v>
      </c>
      <c r="X2461" s="4">
        <v>2442276.1</v>
      </c>
      <c r="Y2461" s="4">
        <v>4726986</v>
      </c>
      <c r="Z2461" s="2">
        <v>0</v>
      </c>
      <c r="AA2461" s="2" t="s">
        <v>56</v>
      </c>
      <c r="AB2461" s="2" t="s">
        <v>15730</v>
      </c>
      <c r="AC2461" s="2" t="s">
        <v>129</v>
      </c>
      <c r="AD2461" s="2" t="s">
        <v>76</v>
      </c>
      <c r="AE2461" s="5">
        <v>86.79</v>
      </c>
      <c r="AF2461" s="2">
        <v>0</v>
      </c>
      <c r="AG2461" s="2" t="s">
        <v>77</v>
      </c>
      <c r="AH2461" s="2">
        <v>2</v>
      </c>
      <c r="AI2461" s="6" t="str">
        <f t="shared" si="114"/>
        <v>55-64</v>
      </c>
      <c r="AJ2461" s="11">
        <f>YEAR(tbl_LoanData[[#This Row],[Application Date]])</f>
        <v>2024</v>
      </c>
      <c r="AK2461" s="11" t="str">
        <f>TEXT(tbl_LoanData[[#This Row],[Application Date]],"MMMM")</f>
        <v>March</v>
      </c>
      <c r="AL2461" s="12">
        <f>DATE(YEAR(tbl_LoanData[[#This Row],[Application Date]]),MONTH(tbl_LoanData[[#This Row],[Application Date]]),1)</f>
        <v>45352</v>
      </c>
      <c r="AM2461" s="14">
        <f ca="1">IF(AND(tbl_LoanData[[#This Row],[Application Date]]&gt;=EOMONTH(TODAY(),-1)+1,tbl_LoanData[[#This Row],[Application Date]]&lt;=TODAY()),tbl_LoanData[[#This Row],[Loan Amount]],0)</f>
        <v>0</v>
      </c>
      <c r="AN2461" s="14">
        <f>tbl_LoanData[[#This Row],[Amount Paid]]-(Q2461-X2461)</f>
        <v>1471486</v>
      </c>
      <c r="AO2461" s="14">
        <f>IF(tbl_LoanData[[#This Row],[Application Status]]="Approved",1,0)</f>
        <v>1</v>
      </c>
      <c r="AP2461" s="22" t="str">
        <f t="shared" ca="1" si="115"/>
        <v/>
      </c>
      <c r="AQ2461" s="22" t="str">
        <f t="shared" ca="1" si="116"/>
        <v/>
      </c>
    </row>
    <row r="2462" spans="1:43" ht="14.4" customHeight="1" x14ac:dyDescent="0.3">
      <c r="A2462" s="2" t="s">
        <v>1311</v>
      </c>
      <c r="B2462" s="2" t="s">
        <v>1312</v>
      </c>
      <c r="C2462" s="2" t="s">
        <v>289</v>
      </c>
      <c r="D2462" s="2" t="s">
        <v>311</v>
      </c>
      <c r="E2462" s="2" t="s">
        <v>91</v>
      </c>
      <c r="F2462" s="2">
        <v>21</v>
      </c>
      <c r="G2462" s="2" t="s">
        <v>69</v>
      </c>
      <c r="H2462" s="2" t="s">
        <v>151</v>
      </c>
      <c r="I2462" s="2" t="s">
        <v>46</v>
      </c>
      <c r="J2462" s="3">
        <v>45361</v>
      </c>
      <c r="K2462" s="3">
        <v>45371</v>
      </c>
      <c r="L2462" s="2" t="s">
        <v>40</v>
      </c>
      <c r="M2462" s="2" t="s">
        <v>157</v>
      </c>
      <c r="N2462" s="2" t="s">
        <v>328</v>
      </c>
      <c r="O2462" s="4">
        <v>1239000</v>
      </c>
      <c r="P2462" s="4">
        <v>393500</v>
      </c>
      <c r="Q2462" s="4">
        <v>845500</v>
      </c>
      <c r="R2462" s="2">
        <v>24</v>
      </c>
      <c r="S2462" s="5">
        <v>6.99</v>
      </c>
      <c r="T2462" s="4">
        <v>40154.199999999997</v>
      </c>
      <c r="U2462" s="2" t="s">
        <v>73</v>
      </c>
      <c r="V2462" s="2" t="s">
        <v>33</v>
      </c>
      <c r="W2462" s="4">
        <v>963700.9</v>
      </c>
      <c r="X2462" s="4">
        <v>0</v>
      </c>
      <c r="Y2462" s="4">
        <v>963700.9</v>
      </c>
      <c r="Z2462" s="2">
        <v>0</v>
      </c>
      <c r="AA2462" s="2" t="s">
        <v>56</v>
      </c>
      <c r="AB2462" s="2" t="s">
        <v>15734</v>
      </c>
      <c r="AC2462" s="2" t="s">
        <v>146</v>
      </c>
      <c r="AD2462" s="2" t="s">
        <v>76</v>
      </c>
      <c r="AE2462" s="5">
        <v>68.239999999999995</v>
      </c>
      <c r="AF2462" s="2">
        <v>0</v>
      </c>
      <c r="AG2462" s="2" t="s">
        <v>77</v>
      </c>
      <c r="AH2462" s="2">
        <v>10</v>
      </c>
      <c r="AI2462" s="6" t="str">
        <f t="shared" si="114"/>
        <v>18-24</v>
      </c>
      <c r="AJ2462" s="11">
        <f>YEAR(tbl_LoanData[[#This Row],[Application Date]])</f>
        <v>2024</v>
      </c>
      <c r="AK2462" s="11" t="str">
        <f>TEXT(tbl_LoanData[[#This Row],[Application Date]],"MMMM")</f>
        <v>March</v>
      </c>
      <c r="AL2462" s="12">
        <f>DATE(YEAR(tbl_LoanData[[#This Row],[Application Date]]),MONTH(tbl_LoanData[[#This Row],[Application Date]]),1)</f>
        <v>45352</v>
      </c>
      <c r="AM2462" s="14">
        <f ca="1">IF(AND(tbl_LoanData[[#This Row],[Application Date]]&gt;=EOMONTH(TODAY(),-1)+1,tbl_LoanData[[#This Row],[Application Date]]&lt;=TODAY()),tbl_LoanData[[#This Row],[Loan Amount]],0)</f>
        <v>0</v>
      </c>
      <c r="AN2462" s="14">
        <f>tbl_LoanData[[#This Row],[Amount Paid]]-(Q2462-X2462)</f>
        <v>118200.90000000002</v>
      </c>
      <c r="AO2462" s="14">
        <f>IF(tbl_LoanData[[#This Row],[Application Status]]="Approved",1,0)</f>
        <v>1</v>
      </c>
      <c r="AP2462" s="22" t="str">
        <f t="shared" ca="1" si="115"/>
        <v/>
      </c>
      <c r="AQ2462" s="22" t="str">
        <f t="shared" ca="1" si="116"/>
        <v/>
      </c>
    </row>
    <row r="2463" spans="1:43" ht="14.4" customHeight="1" x14ac:dyDescent="0.3">
      <c r="A2463" s="2" t="s">
        <v>1315</v>
      </c>
      <c r="B2463" s="2" t="s">
        <v>1316</v>
      </c>
      <c r="C2463" s="2" t="s">
        <v>521</v>
      </c>
      <c r="D2463" s="2" t="s">
        <v>81</v>
      </c>
      <c r="E2463" s="2" t="s">
        <v>255</v>
      </c>
      <c r="F2463" s="2">
        <v>52</v>
      </c>
      <c r="G2463" s="2" t="s">
        <v>69</v>
      </c>
      <c r="H2463" s="2" t="s">
        <v>205</v>
      </c>
      <c r="I2463" s="2" t="s">
        <v>49</v>
      </c>
      <c r="J2463" s="3">
        <v>45365</v>
      </c>
      <c r="K2463" s="3">
        <v>45385</v>
      </c>
      <c r="L2463" s="2" t="s">
        <v>36</v>
      </c>
      <c r="M2463" s="2" t="s">
        <v>94</v>
      </c>
      <c r="N2463" s="2" t="s">
        <v>212</v>
      </c>
      <c r="O2463" s="4">
        <v>1122000</v>
      </c>
      <c r="P2463" s="4">
        <v>169100</v>
      </c>
      <c r="Q2463" s="4">
        <v>952900</v>
      </c>
      <c r="R2463" s="2">
        <v>36</v>
      </c>
      <c r="S2463" s="5">
        <v>9.2799999999999994</v>
      </c>
      <c r="T2463" s="4">
        <v>33838.54</v>
      </c>
      <c r="U2463" s="2" t="s">
        <v>73</v>
      </c>
      <c r="V2463" s="2" t="s">
        <v>74</v>
      </c>
      <c r="W2463" s="4">
        <v>913640.58</v>
      </c>
      <c r="X2463" s="4">
        <v>304546.78000000003</v>
      </c>
      <c r="Y2463" s="4">
        <v>1218187.3600000001</v>
      </c>
      <c r="Z2463" s="2">
        <v>32</v>
      </c>
      <c r="AA2463" s="2" t="s">
        <v>58</v>
      </c>
      <c r="AB2463" s="2" t="s">
        <v>15733</v>
      </c>
      <c r="AC2463" s="2" t="s">
        <v>213</v>
      </c>
      <c r="AD2463" s="2" t="s">
        <v>76</v>
      </c>
      <c r="AE2463" s="5">
        <v>84.93</v>
      </c>
      <c r="AF2463" s="2">
        <v>1</v>
      </c>
      <c r="AG2463" s="2" t="s">
        <v>15718</v>
      </c>
      <c r="AH2463" s="2">
        <v>20</v>
      </c>
      <c r="AI2463" s="6" t="str">
        <f t="shared" si="114"/>
        <v>45-54</v>
      </c>
      <c r="AJ2463" s="11">
        <f>YEAR(tbl_LoanData[[#This Row],[Application Date]])</f>
        <v>2024</v>
      </c>
      <c r="AK2463" s="11" t="str">
        <f>TEXT(tbl_LoanData[[#This Row],[Application Date]],"MMMM")</f>
        <v>March</v>
      </c>
      <c r="AL2463" s="12">
        <f>DATE(YEAR(tbl_LoanData[[#This Row],[Application Date]]),MONTH(tbl_LoanData[[#This Row],[Application Date]]),1)</f>
        <v>45352</v>
      </c>
      <c r="AM2463" s="14">
        <f ca="1">IF(AND(tbl_LoanData[[#This Row],[Application Date]]&gt;=EOMONTH(TODAY(),-1)+1,tbl_LoanData[[#This Row],[Application Date]]&lt;=TODAY()),tbl_LoanData[[#This Row],[Loan Amount]],0)</f>
        <v>0</v>
      </c>
      <c r="AN2463" s="14">
        <f>tbl_LoanData[[#This Row],[Amount Paid]]-(Q2463-X2463)</f>
        <v>265287.36</v>
      </c>
      <c r="AO2463" s="14">
        <f>IF(tbl_LoanData[[#This Row],[Application Status]]="Approved",1,0)</f>
        <v>1</v>
      </c>
      <c r="AP2463" s="22" t="str">
        <f t="shared" ca="1" si="115"/>
        <v/>
      </c>
      <c r="AQ2463" s="22" t="str">
        <f t="shared" ca="1" si="116"/>
        <v/>
      </c>
    </row>
    <row r="2464" spans="1:43" ht="14.4" customHeight="1" x14ac:dyDescent="0.3">
      <c r="A2464" s="2" t="s">
        <v>1383</v>
      </c>
      <c r="B2464" s="2" t="s">
        <v>1384</v>
      </c>
      <c r="C2464" s="2" t="s">
        <v>310</v>
      </c>
      <c r="D2464" s="2" t="s">
        <v>311</v>
      </c>
      <c r="E2464" s="2" t="s">
        <v>209</v>
      </c>
      <c r="F2464" s="2">
        <v>50</v>
      </c>
      <c r="G2464" s="2" t="s">
        <v>69</v>
      </c>
      <c r="H2464" s="2" t="s">
        <v>217</v>
      </c>
      <c r="I2464" s="2" t="s">
        <v>46</v>
      </c>
      <c r="J2464" s="3">
        <v>45352</v>
      </c>
      <c r="K2464" s="3">
        <v>45356</v>
      </c>
      <c r="L2464" s="2" t="s">
        <v>40</v>
      </c>
      <c r="M2464" s="2" t="s">
        <v>71</v>
      </c>
      <c r="N2464" s="2" t="s">
        <v>137</v>
      </c>
      <c r="O2464" s="4">
        <v>1066000</v>
      </c>
      <c r="P2464" s="4">
        <v>260800</v>
      </c>
      <c r="Q2464" s="4">
        <v>805200</v>
      </c>
      <c r="R2464" s="2">
        <v>36</v>
      </c>
      <c r="S2464" s="5">
        <v>14.63</v>
      </c>
      <c r="T2464" s="4">
        <v>32183.4</v>
      </c>
      <c r="U2464" s="2" t="s">
        <v>73</v>
      </c>
      <c r="V2464" s="2" t="s">
        <v>74</v>
      </c>
      <c r="W2464" s="4">
        <v>901135.2</v>
      </c>
      <c r="X2464" s="4">
        <v>257467.08</v>
      </c>
      <c r="Y2464" s="4">
        <v>1158602.28</v>
      </c>
      <c r="Z2464" s="2">
        <v>32</v>
      </c>
      <c r="AA2464" s="2" t="s">
        <v>58</v>
      </c>
      <c r="AB2464" s="2" t="s">
        <v>15728</v>
      </c>
      <c r="AC2464" s="2" t="s">
        <v>146</v>
      </c>
      <c r="AD2464" s="2" t="s">
        <v>76</v>
      </c>
      <c r="AE2464" s="5">
        <v>75.53</v>
      </c>
      <c r="AF2464" s="2">
        <v>1</v>
      </c>
      <c r="AG2464" s="2" t="s">
        <v>15718</v>
      </c>
      <c r="AH2464" s="2">
        <v>4</v>
      </c>
      <c r="AI2464" s="6" t="str">
        <f t="shared" si="114"/>
        <v>45-54</v>
      </c>
      <c r="AJ2464" s="11">
        <f>YEAR(tbl_LoanData[[#This Row],[Application Date]])</f>
        <v>2024</v>
      </c>
      <c r="AK2464" s="11" t="str">
        <f>TEXT(tbl_LoanData[[#This Row],[Application Date]],"MMMM")</f>
        <v>March</v>
      </c>
      <c r="AL2464" s="12">
        <f>DATE(YEAR(tbl_LoanData[[#This Row],[Application Date]]),MONTH(tbl_LoanData[[#This Row],[Application Date]]),1)</f>
        <v>45352</v>
      </c>
      <c r="AM2464" s="14">
        <f ca="1">IF(AND(tbl_LoanData[[#This Row],[Application Date]]&gt;=EOMONTH(TODAY(),-1)+1,tbl_LoanData[[#This Row],[Application Date]]&lt;=TODAY()),tbl_LoanData[[#This Row],[Loan Amount]],0)</f>
        <v>0</v>
      </c>
      <c r="AN2464" s="14">
        <f>tbl_LoanData[[#This Row],[Amount Paid]]-(Q2464-X2464)</f>
        <v>353402.27999999991</v>
      </c>
      <c r="AO2464" s="14">
        <f>IF(tbl_LoanData[[#This Row],[Application Status]]="Approved",1,0)</f>
        <v>1</v>
      </c>
      <c r="AP2464" s="22" t="str">
        <f t="shared" ca="1" si="115"/>
        <v/>
      </c>
      <c r="AQ2464" s="22" t="str">
        <f t="shared" ca="1" si="116"/>
        <v/>
      </c>
    </row>
    <row r="2465" spans="1:43" ht="14.4" customHeight="1" x14ac:dyDescent="0.3">
      <c r="A2465" s="2" t="s">
        <v>1479</v>
      </c>
      <c r="B2465" s="2" t="s">
        <v>1480</v>
      </c>
      <c r="C2465" s="2" t="s">
        <v>347</v>
      </c>
      <c r="D2465" s="2" t="s">
        <v>268</v>
      </c>
      <c r="E2465" s="2" t="s">
        <v>293</v>
      </c>
      <c r="F2465" s="2">
        <v>36</v>
      </c>
      <c r="G2465" s="2" t="s">
        <v>69</v>
      </c>
      <c r="H2465" s="2" t="s">
        <v>177</v>
      </c>
      <c r="I2465" s="2" t="s">
        <v>43</v>
      </c>
      <c r="J2465" s="3">
        <v>45368</v>
      </c>
      <c r="K2465" s="3">
        <v>45387</v>
      </c>
      <c r="L2465" s="2" t="s">
        <v>37</v>
      </c>
      <c r="M2465" s="2" t="s">
        <v>199</v>
      </c>
      <c r="N2465" s="2" t="s">
        <v>319</v>
      </c>
      <c r="O2465" s="4">
        <v>236000</v>
      </c>
      <c r="P2465" s="4">
        <v>36000</v>
      </c>
      <c r="Q2465" s="4">
        <v>200000</v>
      </c>
      <c r="R2465" s="2">
        <v>24</v>
      </c>
      <c r="S2465" s="5">
        <v>11.76</v>
      </c>
      <c r="T2465" s="4">
        <v>10293.33</v>
      </c>
      <c r="U2465" s="2" t="s">
        <v>73</v>
      </c>
      <c r="V2465" s="2" t="s">
        <v>33</v>
      </c>
      <c r="W2465" s="4">
        <v>247040</v>
      </c>
      <c r="X2465" s="4">
        <v>0</v>
      </c>
      <c r="Y2465" s="4">
        <v>247040</v>
      </c>
      <c r="Z2465" s="2">
        <v>0</v>
      </c>
      <c r="AA2465" s="2" t="s">
        <v>56</v>
      </c>
      <c r="AB2465" s="2" t="s">
        <v>15727</v>
      </c>
      <c r="AC2465" s="2" t="s">
        <v>106</v>
      </c>
      <c r="AD2465" s="2" t="s">
        <v>76</v>
      </c>
      <c r="AE2465" s="5">
        <v>84.75</v>
      </c>
      <c r="AF2465" s="2">
        <v>0</v>
      </c>
      <c r="AG2465" s="2" t="s">
        <v>77</v>
      </c>
      <c r="AH2465" s="2">
        <v>19</v>
      </c>
      <c r="AI2465" s="6" t="str">
        <f t="shared" si="114"/>
        <v>35-44</v>
      </c>
      <c r="AJ2465" s="11">
        <f>YEAR(tbl_LoanData[[#This Row],[Application Date]])</f>
        <v>2024</v>
      </c>
      <c r="AK2465" s="11" t="str">
        <f>TEXT(tbl_LoanData[[#This Row],[Application Date]],"MMMM")</f>
        <v>March</v>
      </c>
      <c r="AL2465" s="12">
        <f>DATE(YEAR(tbl_LoanData[[#This Row],[Application Date]]),MONTH(tbl_LoanData[[#This Row],[Application Date]]),1)</f>
        <v>45352</v>
      </c>
      <c r="AM2465" s="14">
        <f ca="1">IF(AND(tbl_LoanData[[#This Row],[Application Date]]&gt;=EOMONTH(TODAY(),-1)+1,tbl_LoanData[[#This Row],[Application Date]]&lt;=TODAY()),tbl_LoanData[[#This Row],[Loan Amount]],0)</f>
        <v>0</v>
      </c>
      <c r="AN2465" s="14">
        <f>tbl_LoanData[[#This Row],[Amount Paid]]-(Q2465-X2465)</f>
        <v>47040</v>
      </c>
      <c r="AO2465" s="14">
        <f>IF(tbl_LoanData[[#This Row],[Application Status]]="Approved",1,0)</f>
        <v>1</v>
      </c>
      <c r="AP2465" s="22" t="str">
        <f t="shared" ca="1" si="115"/>
        <v/>
      </c>
      <c r="AQ2465" s="22" t="str">
        <f t="shared" ca="1" si="116"/>
        <v/>
      </c>
    </row>
    <row r="2466" spans="1:43" ht="14.4" customHeight="1" x14ac:dyDescent="0.3">
      <c r="A2466" s="2" t="s">
        <v>1614</v>
      </c>
      <c r="B2466" s="2" t="s">
        <v>1615</v>
      </c>
      <c r="C2466" s="2" t="s">
        <v>109</v>
      </c>
      <c r="D2466" s="2" t="s">
        <v>311</v>
      </c>
      <c r="E2466" s="2" t="s">
        <v>125</v>
      </c>
      <c r="F2466" s="2">
        <v>63</v>
      </c>
      <c r="G2466" s="2" t="s">
        <v>83</v>
      </c>
      <c r="H2466" s="2" t="s">
        <v>126</v>
      </c>
      <c r="I2466" s="2" t="s">
        <v>44</v>
      </c>
      <c r="J2466" s="3">
        <v>45373</v>
      </c>
      <c r="K2466" s="3"/>
      <c r="L2466" s="2" t="s">
        <v>36</v>
      </c>
      <c r="M2466" s="2" t="s">
        <v>94</v>
      </c>
      <c r="N2466" s="2" t="s">
        <v>212</v>
      </c>
      <c r="O2466" s="4">
        <v>1214000</v>
      </c>
      <c r="P2466" s="4">
        <v>439600</v>
      </c>
      <c r="Q2466" s="4">
        <v>774400</v>
      </c>
      <c r="R2466" s="2">
        <v>36</v>
      </c>
      <c r="S2466" s="5">
        <v>14.47</v>
      </c>
      <c r="T2466" s="4">
        <v>30849.08</v>
      </c>
      <c r="U2466" s="2" t="s">
        <v>96</v>
      </c>
      <c r="V2466" s="2" t="s">
        <v>97</v>
      </c>
      <c r="W2466" s="4">
        <v>0</v>
      </c>
      <c r="X2466" s="4">
        <v>0</v>
      </c>
      <c r="Y2466" s="4">
        <v>1110567.04</v>
      </c>
      <c r="Z2466" s="2">
        <v>0</v>
      </c>
      <c r="AA2466" s="2" t="s">
        <v>97</v>
      </c>
      <c r="AB2466" s="2" t="s">
        <v>15731</v>
      </c>
      <c r="AC2466" s="2" t="s">
        <v>129</v>
      </c>
      <c r="AD2466" s="2" t="s">
        <v>76</v>
      </c>
      <c r="AE2466" s="5">
        <v>63.79</v>
      </c>
      <c r="AF2466" s="2">
        <v>0</v>
      </c>
      <c r="AG2466" s="2" t="s">
        <v>97</v>
      </c>
      <c r="AH2466" s="2"/>
      <c r="AI2466" s="6" t="str">
        <f t="shared" si="114"/>
        <v>55-64</v>
      </c>
      <c r="AJ2466" s="11">
        <f>YEAR(tbl_LoanData[[#This Row],[Application Date]])</f>
        <v>2024</v>
      </c>
      <c r="AK2466" s="11" t="str">
        <f>TEXT(tbl_LoanData[[#This Row],[Application Date]],"MMMM")</f>
        <v>March</v>
      </c>
      <c r="AL2466" s="12">
        <f>DATE(YEAR(tbl_LoanData[[#This Row],[Application Date]]),MONTH(tbl_LoanData[[#This Row],[Application Date]]),1)</f>
        <v>45352</v>
      </c>
      <c r="AM2466" s="14">
        <f ca="1">IF(AND(tbl_LoanData[[#This Row],[Application Date]]&gt;=EOMONTH(TODAY(),-1)+1,tbl_LoanData[[#This Row],[Application Date]]&lt;=TODAY()),tbl_LoanData[[#This Row],[Loan Amount]],0)</f>
        <v>0</v>
      </c>
      <c r="AN2466" s="14">
        <f>tbl_LoanData[[#This Row],[Amount Paid]]-(Q2466-X2466)</f>
        <v>-774400</v>
      </c>
      <c r="AO2466" s="14">
        <f>IF(tbl_LoanData[[#This Row],[Application Status]]="Approved",1,0)</f>
        <v>0</v>
      </c>
      <c r="AP2466" s="22" t="str">
        <f t="shared" ca="1" si="115"/>
        <v/>
      </c>
      <c r="AQ2466" s="22" t="str">
        <f t="shared" ca="1" si="116"/>
        <v/>
      </c>
    </row>
    <row r="2467" spans="1:43" x14ac:dyDescent="0.3">
      <c r="A2467" s="2" t="s">
        <v>1644</v>
      </c>
      <c r="B2467" s="2" t="s">
        <v>1645</v>
      </c>
      <c r="C2467" s="2" t="s">
        <v>90</v>
      </c>
      <c r="D2467" s="2" t="s">
        <v>67</v>
      </c>
      <c r="E2467" s="2" t="s">
        <v>183</v>
      </c>
      <c r="F2467" s="2">
        <v>62</v>
      </c>
      <c r="G2467" s="2" t="s">
        <v>69</v>
      </c>
      <c r="H2467" s="2" t="s">
        <v>211</v>
      </c>
      <c r="I2467" s="2" t="s">
        <v>50</v>
      </c>
      <c r="J2467" s="3">
        <v>45376</v>
      </c>
      <c r="K2467" s="3">
        <v>45397</v>
      </c>
      <c r="L2467" s="2" t="s">
        <v>37</v>
      </c>
      <c r="M2467" s="2" t="s">
        <v>94</v>
      </c>
      <c r="N2467" s="2" t="s">
        <v>488</v>
      </c>
      <c r="O2467" s="4">
        <v>74000</v>
      </c>
      <c r="P2467" s="4">
        <v>8800</v>
      </c>
      <c r="Q2467" s="4">
        <v>65200</v>
      </c>
      <c r="R2467" s="2">
        <v>24</v>
      </c>
      <c r="S2467" s="5">
        <v>9.49</v>
      </c>
      <c r="T2467" s="4">
        <v>3232.29</v>
      </c>
      <c r="U2467" s="2" t="s">
        <v>73</v>
      </c>
      <c r="V2467" s="2" t="s">
        <v>33</v>
      </c>
      <c r="W2467" s="4">
        <v>77574.960000000006</v>
      </c>
      <c r="X2467" s="4">
        <v>0</v>
      </c>
      <c r="Y2467" s="4">
        <v>77574.960000000006</v>
      </c>
      <c r="Z2467" s="2">
        <v>0</v>
      </c>
      <c r="AA2467" s="2" t="s">
        <v>56</v>
      </c>
      <c r="AB2467" s="2" t="s">
        <v>15731</v>
      </c>
      <c r="AC2467" s="2" t="s">
        <v>121</v>
      </c>
      <c r="AD2467" s="2" t="s">
        <v>76</v>
      </c>
      <c r="AE2467" s="5">
        <v>88.11</v>
      </c>
      <c r="AF2467" s="2">
        <v>0</v>
      </c>
      <c r="AG2467" s="2" t="s">
        <v>77</v>
      </c>
      <c r="AH2467" s="2">
        <v>21</v>
      </c>
      <c r="AI2467" s="6" t="str">
        <f t="shared" si="114"/>
        <v>55-64</v>
      </c>
      <c r="AJ2467" s="11">
        <f>YEAR(tbl_LoanData[[#This Row],[Application Date]])</f>
        <v>2024</v>
      </c>
      <c r="AK2467" s="11" t="str">
        <f>TEXT(tbl_LoanData[[#This Row],[Application Date]],"MMMM")</f>
        <v>March</v>
      </c>
      <c r="AL2467" s="12">
        <f>DATE(YEAR(tbl_LoanData[[#This Row],[Application Date]]),MONTH(tbl_LoanData[[#This Row],[Application Date]]),1)</f>
        <v>45352</v>
      </c>
      <c r="AM2467" s="14">
        <f ca="1">IF(AND(tbl_LoanData[[#This Row],[Application Date]]&gt;=EOMONTH(TODAY(),-1)+1,tbl_LoanData[[#This Row],[Application Date]]&lt;=TODAY()),tbl_LoanData[[#This Row],[Loan Amount]],0)</f>
        <v>0</v>
      </c>
      <c r="AN2467" s="14">
        <f>tbl_LoanData[[#This Row],[Amount Paid]]-(Q2467-X2467)</f>
        <v>12374.960000000006</v>
      </c>
      <c r="AO2467" s="14">
        <f>IF(tbl_LoanData[[#This Row],[Application Status]]="Approved",1,0)</f>
        <v>1</v>
      </c>
      <c r="AP2467" s="22" t="str">
        <f t="shared" ca="1" si="115"/>
        <v/>
      </c>
      <c r="AQ2467" s="22" t="str">
        <f t="shared" ca="1" si="116"/>
        <v/>
      </c>
    </row>
    <row r="2468" spans="1:43" ht="14.4" customHeight="1" x14ac:dyDescent="0.3">
      <c r="A2468" s="2" t="s">
        <v>2021</v>
      </c>
      <c r="B2468" s="2" t="s">
        <v>2022</v>
      </c>
      <c r="C2468" s="2" t="s">
        <v>429</v>
      </c>
      <c r="D2468" s="2" t="s">
        <v>161</v>
      </c>
      <c r="E2468" s="2" t="s">
        <v>134</v>
      </c>
      <c r="F2468" s="2">
        <v>51</v>
      </c>
      <c r="G2468" s="2" t="s">
        <v>83</v>
      </c>
      <c r="H2468" s="2" t="s">
        <v>398</v>
      </c>
      <c r="I2468" s="2" t="s">
        <v>46</v>
      </c>
      <c r="J2468" s="3">
        <v>45378</v>
      </c>
      <c r="K2468" s="3"/>
      <c r="L2468" s="2" t="s">
        <v>36</v>
      </c>
      <c r="M2468" s="2" t="s">
        <v>85</v>
      </c>
      <c r="N2468" s="2" t="s">
        <v>671</v>
      </c>
      <c r="O2468" s="4">
        <v>1380000</v>
      </c>
      <c r="P2468" s="4">
        <v>203800</v>
      </c>
      <c r="Q2468" s="4">
        <v>1176200</v>
      </c>
      <c r="R2468" s="2">
        <v>36</v>
      </c>
      <c r="S2468" s="5">
        <v>11.01</v>
      </c>
      <c r="T2468" s="4">
        <v>43463.86</v>
      </c>
      <c r="U2468" s="2" t="s">
        <v>113</v>
      </c>
      <c r="V2468" s="2" t="s">
        <v>97</v>
      </c>
      <c r="W2468" s="4">
        <v>0</v>
      </c>
      <c r="X2468" s="4">
        <v>0</v>
      </c>
      <c r="Y2468" s="4">
        <v>1564698.86</v>
      </c>
      <c r="Z2468" s="2">
        <v>0</v>
      </c>
      <c r="AA2468" s="2" t="s">
        <v>97</v>
      </c>
      <c r="AB2468" s="2" t="s">
        <v>15731</v>
      </c>
      <c r="AC2468" s="2" t="s">
        <v>146</v>
      </c>
      <c r="AD2468" s="2" t="s">
        <v>76</v>
      </c>
      <c r="AE2468" s="5">
        <v>85.23</v>
      </c>
      <c r="AF2468" s="2">
        <v>0</v>
      </c>
      <c r="AG2468" s="2" t="s">
        <v>97</v>
      </c>
      <c r="AH2468" s="2"/>
      <c r="AI2468" s="6" t="str">
        <f t="shared" si="114"/>
        <v>45-54</v>
      </c>
      <c r="AJ2468" s="11">
        <f>YEAR(tbl_LoanData[[#This Row],[Application Date]])</f>
        <v>2024</v>
      </c>
      <c r="AK2468" s="11" t="str">
        <f>TEXT(tbl_LoanData[[#This Row],[Application Date]],"MMMM")</f>
        <v>March</v>
      </c>
      <c r="AL2468" s="12">
        <f>DATE(YEAR(tbl_LoanData[[#This Row],[Application Date]]),MONTH(tbl_LoanData[[#This Row],[Application Date]]),1)</f>
        <v>45352</v>
      </c>
      <c r="AM2468" s="14">
        <f ca="1">IF(AND(tbl_LoanData[[#This Row],[Application Date]]&gt;=EOMONTH(TODAY(),-1)+1,tbl_LoanData[[#This Row],[Application Date]]&lt;=TODAY()),tbl_LoanData[[#This Row],[Loan Amount]],0)</f>
        <v>0</v>
      </c>
      <c r="AN2468" s="14">
        <f>tbl_LoanData[[#This Row],[Amount Paid]]-(Q2468-X2468)</f>
        <v>-1176200</v>
      </c>
      <c r="AO2468" s="14">
        <f>IF(tbl_LoanData[[#This Row],[Application Status]]="Approved",1,0)</f>
        <v>0</v>
      </c>
      <c r="AP2468" s="22" t="str">
        <f t="shared" ca="1" si="115"/>
        <v/>
      </c>
      <c r="AQ2468" s="22" t="str">
        <f t="shared" ca="1" si="116"/>
        <v/>
      </c>
    </row>
    <row r="2469" spans="1:43" ht="14.4" customHeight="1" x14ac:dyDescent="0.3">
      <c r="A2469" s="2" t="s">
        <v>2131</v>
      </c>
      <c r="B2469" s="2" t="s">
        <v>2132</v>
      </c>
      <c r="C2469" s="2" t="s">
        <v>142</v>
      </c>
      <c r="D2469" s="2" t="s">
        <v>182</v>
      </c>
      <c r="E2469" s="2" t="s">
        <v>82</v>
      </c>
      <c r="F2469" s="2">
        <v>54</v>
      </c>
      <c r="G2469" s="2" t="s">
        <v>83</v>
      </c>
      <c r="H2469" s="2" t="s">
        <v>70</v>
      </c>
      <c r="I2469" s="2" t="s">
        <v>50</v>
      </c>
      <c r="J2469" s="3">
        <v>45375</v>
      </c>
      <c r="K2469" s="3">
        <v>45384</v>
      </c>
      <c r="L2469" s="2" t="s">
        <v>37</v>
      </c>
      <c r="M2469" s="2" t="s">
        <v>94</v>
      </c>
      <c r="N2469" s="2" t="s">
        <v>234</v>
      </c>
      <c r="O2469" s="4">
        <v>205000</v>
      </c>
      <c r="P2469" s="4">
        <v>22200</v>
      </c>
      <c r="Q2469" s="4">
        <v>182800</v>
      </c>
      <c r="R2469" s="2">
        <v>48</v>
      </c>
      <c r="S2469" s="5">
        <v>13.57</v>
      </c>
      <c r="T2469" s="4">
        <v>5875.5</v>
      </c>
      <c r="U2469" s="2" t="s">
        <v>73</v>
      </c>
      <c r="V2469" s="2" t="s">
        <v>74</v>
      </c>
      <c r="W2469" s="4">
        <v>141012</v>
      </c>
      <c r="X2469" s="4">
        <v>141011.84</v>
      </c>
      <c r="Y2469" s="4">
        <v>282023.84000000003</v>
      </c>
      <c r="Z2469" s="2">
        <v>120</v>
      </c>
      <c r="AA2469" s="2" t="s">
        <v>60</v>
      </c>
      <c r="AB2469" s="2" t="s">
        <v>15727</v>
      </c>
      <c r="AC2469" s="2" t="s">
        <v>332</v>
      </c>
      <c r="AD2469" s="2" t="s">
        <v>76</v>
      </c>
      <c r="AE2469" s="5">
        <v>89.17</v>
      </c>
      <c r="AF2469" s="2">
        <v>4</v>
      </c>
      <c r="AG2469" s="2" t="s">
        <v>130</v>
      </c>
      <c r="AH2469" s="2">
        <v>9</v>
      </c>
      <c r="AI2469" s="6" t="str">
        <f t="shared" si="114"/>
        <v>45-54</v>
      </c>
      <c r="AJ2469" s="11">
        <f>YEAR(tbl_LoanData[[#This Row],[Application Date]])</f>
        <v>2024</v>
      </c>
      <c r="AK2469" s="11" t="str">
        <f>TEXT(tbl_LoanData[[#This Row],[Application Date]],"MMMM")</f>
        <v>March</v>
      </c>
      <c r="AL2469" s="12">
        <f>DATE(YEAR(tbl_LoanData[[#This Row],[Application Date]]),MONTH(tbl_LoanData[[#This Row],[Application Date]]),1)</f>
        <v>45352</v>
      </c>
      <c r="AM2469" s="14">
        <f ca="1">IF(AND(tbl_LoanData[[#This Row],[Application Date]]&gt;=EOMONTH(TODAY(),-1)+1,tbl_LoanData[[#This Row],[Application Date]]&lt;=TODAY()),tbl_LoanData[[#This Row],[Loan Amount]],0)</f>
        <v>0</v>
      </c>
      <c r="AN2469" s="14">
        <f>tbl_LoanData[[#This Row],[Amount Paid]]-(Q2469-X2469)</f>
        <v>99223.84</v>
      </c>
      <c r="AO2469" s="14">
        <f>IF(tbl_LoanData[[#This Row],[Application Status]]="Approved",1,0)</f>
        <v>1</v>
      </c>
      <c r="AP2469" s="22" t="str">
        <f t="shared" ca="1" si="115"/>
        <v/>
      </c>
      <c r="AQ2469" s="22" t="str">
        <f t="shared" ca="1" si="116"/>
        <v/>
      </c>
    </row>
    <row r="2470" spans="1:43" ht="14.4" customHeight="1" x14ac:dyDescent="0.3">
      <c r="A2470" s="2" t="s">
        <v>2151</v>
      </c>
      <c r="B2470" s="2" t="s">
        <v>2152</v>
      </c>
      <c r="C2470" s="2" t="s">
        <v>487</v>
      </c>
      <c r="D2470" s="2" t="s">
        <v>161</v>
      </c>
      <c r="E2470" s="2" t="s">
        <v>293</v>
      </c>
      <c r="F2470" s="2">
        <v>56</v>
      </c>
      <c r="G2470" s="2" t="s">
        <v>69</v>
      </c>
      <c r="H2470" s="2" t="s">
        <v>318</v>
      </c>
      <c r="I2470" s="2" t="s">
        <v>42</v>
      </c>
      <c r="J2470" s="3">
        <v>45363</v>
      </c>
      <c r="K2470" s="3">
        <v>45366</v>
      </c>
      <c r="L2470" s="2" t="s">
        <v>40</v>
      </c>
      <c r="M2470" s="2" t="s">
        <v>111</v>
      </c>
      <c r="N2470" s="2" t="s">
        <v>369</v>
      </c>
      <c r="O2470" s="4">
        <v>1302000</v>
      </c>
      <c r="P2470" s="4">
        <v>435100</v>
      </c>
      <c r="Q2470" s="4">
        <v>866900</v>
      </c>
      <c r="R2470" s="2">
        <v>36</v>
      </c>
      <c r="S2470" s="5">
        <v>10.46</v>
      </c>
      <c r="T2470" s="4">
        <v>31637.03</v>
      </c>
      <c r="U2470" s="2" t="s">
        <v>73</v>
      </c>
      <c r="V2470" s="2" t="s">
        <v>74</v>
      </c>
      <c r="W2470" s="4">
        <v>885836.84</v>
      </c>
      <c r="X2470" s="4">
        <v>253096.38</v>
      </c>
      <c r="Y2470" s="4">
        <v>1138933.22</v>
      </c>
      <c r="Z2470" s="2">
        <v>30</v>
      </c>
      <c r="AA2470" s="2" t="s">
        <v>57</v>
      </c>
      <c r="AB2470" s="2" t="s">
        <v>15732</v>
      </c>
      <c r="AC2470" s="2" t="s">
        <v>87</v>
      </c>
      <c r="AD2470" s="2" t="s">
        <v>76</v>
      </c>
      <c r="AE2470" s="5">
        <v>66.58</v>
      </c>
      <c r="AF2470" s="2">
        <v>1</v>
      </c>
      <c r="AG2470" s="2" t="s">
        <v>77</v>
      </c>
      <c r="AH2470" s="2">
        <v>3</v>
      </c>
      <c r="AI2470" s="6" t="str">
        <f t="shared" si="114"/>
        <v>55-64</v>
      </c>
      <c r="AJ2470" s="11">
        <f>YEAR(tbl_LoanData[[#This Row],[Application Date]])</f>
        <v>2024</v>
      </c>
      <c r="AK2470" s="11" t="str">
        <f>TEXT(tbl_LoanData[[#This Row],[Application Date]],"MMMM")</f>
        <v>March</v>
      </c>
      <c r="AL2470" s="12">
        <f>DATE(YEAR(tbl_LoanData[[#This Row],[Application Date]]),MONTH(tbl_LoanData[[#This Row],[Application Date]]),1)</f>
        <v>45352</v>
      </c>
      <c r="AM2470" s="14">
        <f ca="1">IF(AND(tbl_LoanData[[#This Row],[Application Date]]&gt;=EOMONTH(TODAY(),-1)+1,tbl_LoanData[[#This Row],[Application Date]]&lt;=TODAY()),tbl_LoanData[[#This Row],[Loan Amount]],0)</f>
        <v>0</v>
      </c>
      <c r="AN2470" s="14">
        <f>tbl_LoanData[[#This Row],[Amount Paid]]-(Q2470-X2470)</f>
        <v>272033.21999999997</v>
      </c>
      <c r="AO2470" s="14">
        <f>IF(tbl_LoanData[[#This Row],[Application Status]]="Approved",1,0)</f>
        <v>1</v>
      </c>
      <c r="AP2470" s="22" t="str">
        <f t="shared" ca="1" si="115"/>
        <v/>
      </c>
      <c r="AQ2470" s="22" t="str">
        <f t="shared" ca="1" si="116"/>
        <v/>
      </c>
    </row>
    <row r="2471" spans="1:43" ht="14.4" customHeight="1" x14ac:dyDescent="0.3">
      <c r="A2471" s="2" t="s">
        <v>2457</v>
      </c>
      <c r="B2471" s="2" t="s">
        <v>2458</v>
      </c>
      <c r="C2471" s="2" t="s">
        <v>627</v>
      </c>
      <c r="D2471" s="2" t="s">
        <v>311</v>
      </c>
      <c r="E2471" s="2" t="s">
        <v>102</v>
      </c>
      <c r="F2471" s="2">
        <v>64</v>
      </c>
      <c r="G2471" s="2" t="s">
        <v>83</v>
      </c>
      <c r="H2471" s="2" t="s">
        <v>244</v>
      </c>
      <c r="I2471" s="2" t="s">
        <v>48</v>
      </c>
      <c r="J2471" s="3">
        <v>45363</v>
      </c>
      <c r="K2471" s="3">
        <v>45379</v>
      </c>
      <c r="L2471" s="2" t="s">
        <v>41</v>
      </c>
      <c r="M2471" s="2" t="s">
        <v>552</v>
      </c>
      <c r="N2471" s="2" t="s">
        <v>553</v>
      </c>
      <c r="O2471" s="4">
        <v>2088000</v>
      </c>
      <c r="P2471" s="4">
        <v>483100</v>
      </c>
      <c r="Q2471" s="4">
        <v>1604900</v>
      </c>
      <c r="R2471" s="2">
        <v>24</v>
      </c>
      <c r="S2471" s="5">
        <v>9.68</v>
      </c>
      <c r="T2471" s="4">
        <v>79817.03</v>
      </c>
      <c r="U2471" s="2" t="s">
        <v>73</v>
      </c>
      <c r="V2471" s="2" t="s">
        <v>33</v>
      </c>
      <c r="W2471" s="4">
        <v>1915608.64</v>
      </c>
      <c r="X2471" s="4">
        <v>0</v>
      </c>
      <c r="Y2471" s="4">
        <v>1915608.64</v>
      </c>
      <c r="Z2471" s="2">
        <v>0</v>
      </c>
      <c r="AA2471" s="2" t="s">
        <v>56</v>
      </c>
      <c r="AB2471" s="2" t="s">
        <v>15734</v>
      </c>
      <c r="AC2471" s="2" t="s">
        <v>360</v>
      </c>
      <c r="AD2471" s="2" t="s">
        <v>76</v>
      </c>
      <c r="AE2471" s="5">
        <v>76.86</v>
      </c>
      <c r="AF2471" s="2">
        <v>0</v>
      </c>
      <c r="AG2471" s="2" t="s">
        <v>77</v>
      </c>
      <c r="AH2471" s="2">
        <v>16</v>
      </c>
      <c r="AI2471" s="6" t="str">
        <f t="shared" si="114"/>
        <v>55-64</v>
      </c>
      <c r="AJ2471" s="11">
        <f>YEAR(tbl_LoanData[[#This Row],[Application Date]])</f>
        <v>2024</v>
      </c>
      <c r="AK2471" s="11" t="str">
        <f>TEXT(tbl_LoanData[[#This Row],[Application Date]],"MMMM")</f>
        <v>March</v>
      </c>
      <c r="AL2471" s="12">
        <f>DATE(YEAR(tbl_LoanData[[#This Row],[Application Date]]),MONTH(tbl_LoanData[[#This Row],[Application Date]]),1)</f>
        <v>45352</v>
      </c>
      <c r="AM2471" s="14">
        <f ca="1">IF(AND(tbl_LoanData[[#This Row],[Application Date]]&gt;=EOMONTH(TODAY(),-1)+1,tbl_LoanData[[#This Row],[Application Date]]&lt;=TODAY()),tbl_LoanData[[#This Row],[Loan Amount]],0)</f>
        <v>0</v>
      </c>
      <c r="AN2471" s="14">
        <f>tbl_LoanData[[#This Row],[Amount Paid]]-(Q2471-X2471)</f>
        <v>310708.6399999999</v>
      </c>
      <c r="AO2471" s="14">
        <f>IF(tbl_LoanData[[#This Row],[Application Status]]="Approved",1,0)</f>
        <v>1</v>
      </c>
      <c r="AP2471" s="22" t="str">
        <f t="shared" ca="1" si="115"/>
        <v/>
      </c>
      <c r="AQ2471" s="22" t="str">
        <f t="shared" ca="1" si="116"/>
        <v/>
      </c>
    </row>
    <row r="2472" spans="1:43" ht="14.4" customHeight="1" x14ac:dyDescent="0.3">
      <c r="A2472" s="2" t="s">
        <v>2891</v>
      </c>
      <c r="B2472" s="2" t="s">
        <v>2892</v>
      </c>
      <c r="C2472" s="2" t="s">
        <v>471</v>
      </c>
      <c r="D2472" s="2" t="s">
        <v>81</v>
      </c>
      <c r="E2472" s="2" t="s">
        <v>189</v>
      </c>
      <c r="F2472" s="2">
        <v>34</v>
      </c>
      <c r="G2472" s="2" t="s">
        <v>83</v>
      </c>
      <c r="H2472" s="2" t="s">
        <v>136</v>
      </c>
      <c r="I2472" s="2" t="s">
        <v>49</v>
      </c>
      <c r="J2472" s="3">
        <v>45365</v>
      </c>
      <c r="K2472" s="3">
        <v>45373</v>
      </c>
      <c r="L2472" s="2" t="s">
        <v>40</v>
      </c>
      <c r="M2472" s="2" t="s">
        <v>71</v>
      </c>
      <c r="N2472" s="2" t="s">
        <v>137</v>
      </c>
      <c r="O2472" s="4">
        <v>1132000</v>
      </c>
      <c r="P2472" s="4">
        <v>126300</v>
      </c>
      <c r="Q2472" s="4">
        <v>1005700</v>
      </c>
      <c r="R2472" s="2">
        <v>12</v>
      </c>
      <c r="S2472" s="5">
        <v>6.83</v>
      </c>
      <c r="T2472" s="4">
        <v>89532.44</v>
      </c>
      <c r="U2472" s="2" t="s">
        <v>73</v>
      </c>
      <c r="V2472" s="2" t="s">
        <v>33</v>
      </c>
      <c r="W2472" s="4">
        <v>1074389.31</v>
      </c>
      <c r="X2472" s="4">
        <v>0</v>
      </c>
      <c r="Y2472" s="4">
        <v>1074389.31</v>
      </c>
      <c r="Z2472" s="2">
        <v>0</v>
      </c>
      <c r="AA2472" s="2" t="s">
        <v>56</v>
      </c>
      <c r="AB2472" s="2" t="s">
        <v>15736</v>
      </c>
      <c r="AC2472" s="2" t="s">
        <v>332</v>
      </c>
      <c r="AD2472" s="2" t="s">
        <v>76</v>
      </c>
      <c r="AE2472" s="5">
        <v>88.84</v>
      </c>
      <c r="AF2472" s="2">
        <v>0</v>
      </c>
      <c r="AG2472" s="2" t="s">
        <v>77</v>
      </c>
      <c r="AH2472" s="2">
        <v>8</v>
      </c>
      <c r="AI2472" s="6" t="str">
        <f t="shared" si="114"/>
        <v>25-34</v>
      </c>
      <c r="AJ2472" s="11">
        <f>YEAR(tbl_LoanData[[#This Row],[Application Date]])</f>
        <v>2024</v>
      </c>
      <c r="AK2472" s="11" t="str">
        <f>TEXT(tbl_LoanData[[#This Row],[Application Date]],"MMMM")</f>
        <v>March</v>
      </c>
      <c r="AL2472" s="12">
        <f>DATE(YEAR(tbl_LoanData[[#This Row],[Application Date]]),MONTH(tbl_LoanData[[#This Row],[Application Date]]),1)</f>
        <v>45352</v>
      </c>
      <c r="AM2472" s="14">
        <f ca="1">IF(AND(tbl_LoanData[[#This Row],[Application Date]]&gt;=EOMONTH(TODAY(),-1)+1,tbl_LoanData[[#This Row],[Application Date]]&lt;=TODAY()),tbl_LoanData[[#This Row],[Loan Amount]],0)</f>
        <v>0</v>
      </c>
      <c r="AN2472" s="14">
        <f>tbl_LoanData[[#This Row],[Amount Paid]]-(Q2472-X2472)</f>
        <v>68689.310000000056</v>
      </c>
      <c r="AO2472" s="14">
        <f>IF(tbl_LoanData[[#This Row],[Application Status]]="Approved",1,0)</f>
        <v>1</v>
      </c>
      <c r="AP2472" s="22" t="str">
        <f t="shared" ca="1" si="115"/>
        <v/>
      </c>
      <c r="AQ2472" s="22" t="str">
        <f t="shared" ca="1" si="116"/>
        <v/>
      </c>
    </row>
    <row r="2473" spans="1:43" ht="14.4" customHeight="1" x14ac:dyDescent="0.3">
      <c r="A2473" s="2" t="s">
        <v>3005</v>
      </c>
      <c r="B2473" s="2" t="s">
        <v>3006</v>
      </c>
      <c r="C2473" s="2" t="s">
        <v>1012</v>
      </c>
      <c r="D2473" s="2" t="s">
        <v>67</v>
      </c>
      <c r="E2473" s="2" t="s">
        <v>165</v>
      </c>
      <c r="F2473" s="2">
        <v>33</v>
      </c>
      <c r="G2473" s="2" t="s">
        <v>69</v>
      </c>
      <c r="H2473" s="2" t="s">
        <v>205</v>
      </c>
      <c r="I2473" s="2" t="s">
        <v>49</v>
      </c>
      <c r="J2473" s="3">
        <v>45378</v>
      </c>
      <c r="K2473" s="3"/>
      <c r="L2473" s="2" t="s">
        <v>36</v>
      </c>
      <c r="M2473" s="2" t="s">
        <v>111</v>
      </c>
      <c r="N2473" s="2" t="s">
        <v>350</v>
      </c>
      <c r="O2473" s="4">
        <v>1330000</v>
      </c>
      <c r="P2473" s="4">
        <v>461400</v>
      </c>
      <c r="Q2473" s="4">
        <v>868600</v>
      </c>
      <c r="R2473" s="2">
        <v>36</v>
      </c>
      <c r="S2473" s="5">
        <v>7.86</v>
      </c>
      <c r="T2473" s="4">
        <v>29817.11</v>
      </c>
      <c r="U2473" s="2" t="s">
        <v>113</v>
      </c>
      <c r="V2473" s="2" t="s">
        <v>97</v>
      </c>
      <c r="W2473" s="4">
        <v>0</v>
      </c>
      <c r="X2473" s="4">
        <v>0</v>
      </c>
      <c r="Y2473" s="4">
        <v>1073415.8799999999</v>
      </c>
      <c r="Z2473" s="2">
        <v>0</v>
      </c>
      <c r="AA2473" s="2" t="s">
        <v>97</v>
      </c>
      <c r="AB2473" s="2" t="s">
        <v>15728</v>
      </c>
      <c r="AC2473" s="2" t="s">
        <v>106</v>
      </c>
      <c r="AD2473" s="2" t="s">
        <v>76</v>
      </c>
      <c r="AE2473" s="5">
        <v>65.31</v>
      </c>
      <c r="AF2473" s="2">
        <v>0</v>
      </c>
      <c r="AG2473" s="2" t="s">
        <v>97</v>
      </c>
      <c r="AH2473" s="2"/>
      <c r="AI2473" s="6" t="str">
        <f t="shared" si="114"/>
        <v>25-34</v>
      </c>
      <c r="AJ2473" s="11">
        <f>YEAR(tbl_LoanData[[#This Row],[Application Date]])</f>
        <v>2024</v>
      </c>
      <c r="AK2473" s="11" t="str">
        <f>TEXT(tbl_LoanData[[#This Row],[Application Date]],"MMMM")</f>
        <v>March</v>
      </c>
      <c r="AL2473" s="12">
        <f>DATE(YEAR(tbl_LoanData[[#This Row],[Application Date]]),MONTH(tbl_LoanData[[#This Row],[Application Date]]),1)</f>
        <v>45352</v>
      </c>
      <c r="AM2473" s="14">
        <f ca="1">IF(AND(tbl_LoanData[[#This Row],[Application Date]]&gt;=EOMONTH(TODAY(),-1)+1,tbl_LoanData[[#This Row],[Application Date]]&lt;=TODAY()),tbl_LoanData[[#This Row],[Loan Amount]],0)</f>
        <v>0</v>
      </c>
      <c r="AN2473" s="14">
        <f>tbl_LoanData[[#This Row],[Amount Paid]]-(Q2473-X2473)</f>
        <v>-868600</v>
      </c>
      <c r="AO2473" s="14">
        <f>IF(tbl_LoanData[[#This Row],[Application Status]]="Approved",1,0)</f>
        <v>0</v>
      </c>
      <c r="AP2473" s="22" t="str">
        <f t="shared" ca="1" si="115"/>
        <v/>
      </c>
      <c r="AQ2473" s="22" t="str">
        <f t="shared" ca="1" si="116"/>
        <v/>
      </c>
    </row>
    <row r="2474" spans="1:43" x14ac:dyDescent="0.3">
      <c r="A2474" s="2" t="s">
        <v>3139</v>
      </c>
      <c r="B2474" s="2" t="s">
        <v>3140</v>
      </c>
      <c r="C2474" s="2" t="s">
        <v>390</v>
      </c>
      <c r="D2474" s="2" t="s">
        <v>91</v>
      </c>
      <c r="E2474" s="2" t="s">
        <v>118</v>
      </c>
      <c r="F2474" s="2">
        <v>53</v>
      </c>
      <c r="G2474" s="2" t="s">
        <v>83</v>
      </c>
      <c r="H2474" s="2" t="s">
        <v>298</v>
      </c>
      <c r="I2474" s="2" t="s">
        <v>43</v>
      </c>
      <c r="J2474" s="3">
        <v>45373</v>
      </c>
      <c r="K2474" s="3">
        <v>45376</v>
      </c>
      <c r="L2474" s="2" t="s">
        <v>39</v>
      </c>
      <c r="M2474" s="2" t="s">
        <v>85</v>
      </c>
      <c r="N2474" s="2" t="s">
        <v>373</v>
      </c>
      <c r="O2474" s="4">
        <v>2481000</v>
      </c>
      <c r="P2474" s="4">
        <v>443100</v>
      </c>
      <c r="Q2474" s="4">
        <v>2037900</v>
      </c>
      <c r="R2474" s="2">
        <v>18</v>
      </c>
      <c r="S2474" s="5">
        <v>12.97</v>
      </c>
      <c r="T2474" s="4">
        <v>135242.97</v>
      </c>
      <c r="U2474" s="2" t="s">
        <v>73</v>
      </c>
      <c r="V2474" s="2" t="s">
        <v>33</v>
      </c>
      <c r="W2474" s="4">
        <v>2434373.44</v>
      </c>
      <c r="X2474" s="4">
        <v>0</v>
      </c>
      <c r="Y2474" s="4">
        <v>2434373.44</v>
      </c>
      <c r="Z2474" s="2">
        <v>0</v>
      </c>
      <c r="AA2474" s="2" t="s">
        <v>56</v>
      </c>
      <c r="AB2474" s="2" t="s">
        <v>15736</v>
      </c>
      <c r="AC2474" s="2" t="s">
        <v>87</v>
      </c>
      <c r="AD2474" s="2" t="s">
        <v>76</v>
      </c>
      <c r="AE2474" s="5">
        <v>82.14</v>
      </c>
      <c r="AF2474" s="2">
        <v>0</v>
      </c>
      <c r="AG2474" s="2" t="s">
        <v>77</v>
      </c>
      <c r="AH2474" s="2">
        <v>3</v>
      </c>
      <c r="AI2474" s="6" t="str">
        <f t="shared" si="114"/>
        <v>45-54</v>
      </c>
      <c r="AJ2474" s="11">
        <f>YEAR(tbl_LoanData[[#This Row],[Application Date]])</f>
        <v>2024</v>
      </c>
      <c r="AK2474" s="11" t="str">
        <f>TEXT(tbl_LoanData[[#This Row],[Application Date]],"MMMM")</f>
        <v>March</v>
      </c>
      <c r="AL2474" s="12">
        <f>DATE(YEAR(tbl_LoanData[[#This Row],[Application Date]]),MONTH(tbl_LoanData[[#This Row],[Application Date]]),1)</f>
        <v>45352</v>
      </c>
      <c r="AM2474" s="14">
        <f ca="1">IF(AND(tbl_LoanData[[#This Row],[Application Date]]&gt;=EOMONTH(TODAY(),-1)+1,tbl_LoanData[[#This Row],[Application Date]]&lt;=TODAY()),tbl_LoanData[[#This Row],[Loan Amount]],0)</f>
        <v>0</v>
      </c>
      <c r="AN2474" s="14">
        <f>tbl_LoanData[[#This Row],[Amount Paid]]-(Q2474-X2474)</f>
        <v>396473.43999999994</v>
      </c>
      <c r="AO2474" s="14">
        <f>IF(tbl_LoanData[[#This Row],[Application Status]]="Approved",1,0)</f>
        <v>1</v>
      </c>
      <c r="AP2474" s="22" t="str">
        <f t="shared" ca="1" si="115"/>
        <v/>
      </c>
      <c r="AQ2474" s="22" t="str">
        <f t="shared" ca="1" si="116"/>
        <v/>
      </c>
    </row>
    <row r="2475" spans="1:43" x14ac:dyDescent="0.3">
      <c r="A2475" s="2" t="s">
        <v>3335</v>
      </c>
      <c r="B2475" s="2" t="s">
        <v>3336</v>
      </c>
      <c r="C2475" s="2" t="s">
        <v>335</v>
      </c>
      <c r="D2475" s="2" t="s">
        <v>182</v>
      </c>
      <c r="E2475" s="2" t="s">
        <v>210</v>
      </c>
      <c r="F2475" s="2">
        <v>24</v>
      </c>
      <c r="G2475" s="2" t="s">
        <v>83</v>
      </c>
      <c r="H2475" s="2" t="s">
        <v>224</v>
      </c>
      <c r="I2475" s="2" t="s">
        <v>54</v>
      </c>
      <c r="J2475" s="3">
        <v>45376</v>
      </c>
      <c r="K2475" s="3">
        <v>45385</v>
      </c>
      <c r="L2475" s="2" t="s">
        <v>40</v>
      </c>
      <c r="M2475" s="2" t="s">
        <v>157</v>
      </c>
      <c r="N2475" s="2" t="s">
        <v>328</v>
      </c>
      <c r="O2475" s="4">
        <v>875000</v>
      </c>
      <c r="P2475" s="4">
        <v>153800</v>
      </c>
      <c r="Q2475" s="4">
        <v>721200</v>
      </c>
      <c r="R2475" s="2">
        <v>36</v>
      </c>
      <c r="S2475" s="5">
        <v>11.45</v>
      </c>
      <c r="T2475" s="4">
        <v>26914.78</v>
      </c>
      <c r="U2475" s="2" t="s">
        <v>73</v>
      </c>
      <c r="V2475" s="2" t="s">
        <v>74</v>
      </c>
      <c r="W2475" s="4">
        <v>753613.84</v>
      </c>
      <c r="X2475" s="4">
        <v>215318.36</v>
      </c>
      <c r="Y2475" s="4">
        <v>968932.2</v>
      </c>
      <c r="Z2475" s="2">
        <v>0</v>
      </c>
      <c r="AA2475" s="2" t="s">
        <v>56</v>
      </c>
      <c r="AB2475" s="2" t="s">
        <v>15727</v>
      </c>
      <c r="AC2475" s="2" t="s">
        <v>121</v>
      </c>
      <c r="AD2475" s="2" t="s">
        <v>76</v>
      </c>
      <c r="AE2475" s="5">
        <v>82.42</v>
      </c>
      <c r="AF2475" s="2">
        <v>0</v>
      </c>
      <c r="AG2475" s="2" t="s">
        <v>77</v>
      </c>
      <c r="AH2475" s="2">
        <v>9</v>
      </c>
      <c r="AI2475" s="6" t="str">
        <f t="shared" si="114"/>
        <v>18-24</v>
      </c>
      <c r="AJ2475" s="11">
        <f>YEAR(tbl_LoanData[[#This Row],[Application Date]])</f>
        <v>2024</v>
      </c>
      <c r="AK2475" s="11" t="str">
        <f>TEXT(tbl_LoanData[[#This Row],[Application Date]],"MMMM")</f>
        <v>March</v>
      </c>
      <c r="AL2475" s="12">
        <f>DATE(YEAR(tbl_LoanData[[#This Row],[Application Date]]),MONTH(tbl_LoanData[[#This Row],[Application Date]]),1)</f>
        <v>45352</v>
      </c>
      <c r="AM2475" s="14">
        <f ca="1">IF(AND(tbl_LoanData[[#This Row],[Application Date]]&gt;=EOMONTH(TODAY(),-1)+1,tbl_LoanData[[#This Row],[Application Date]]&lt;=TODAY()),tbl_LoanData[[#This Row],[Loan Amount]],0)</f>
        <v>0</v>
      </c>
      <c r="AN2475" s="14">
        <f>tbl_LoanData[[#This Row],[Amount Paid]]-(Q2475-X2475)</f>
        <v>247732.19999999995</v>
      </c>
      <c r="AO2475" s="14">
        <f>IF(tbl_LoanData[[#This Row],[Application Status]]="Approved",1,0)</f>
        <v>1</v>
      </c>
      <c r="AP2475" s="22" t="str">
        <f t="shared" ca="1" si="115"/>
        <v/>
      </c>
      <c r="AQ2475" s="22" t="str">
        <f t="shared" ca="1" si="116"/>
        <v/>
      </c>
    </row>
    <row r="2476" spans="1:43" x14ac:dyDescent="0.3">
      <c r="A2476" s="2" t="s">
        <v>3351</v>
      </c>
      <c r="B2476" s="2" t="s">
        <v>3352</v>
      </c>
      <c r="C2476" s="2" t="s">
        <v>439</v>
      </c>
      <c r="D2476" s="2" t="s">
        <v>204</v>
      </c>
      <c r="E2476" s="2" t="s">
        <v>101</v>
      </c>
      <c r="F2476" s="2">
        <v>44</v>
      </c>
      <c r="G2476" s="2" t="s">
        <v>83</v>
      </c>
      <c r="H2476" s="2" t="s">
        <v>237</v>
      </c>
      <c r="I2476" s="2" t="s">
        <v>48</v>
      </c>
      <c r="J2476" s="3">
        <v>45360</v>
      </c>
      <c r="K2476" s="3"/>
      <c r="L2476" s="2" t="s">
        <v>39</v>
      </c>
      <c r="M2476" s="2" t="s">
        <v>94</v>
      </c>
      <c r="N2476" s="2" t="s">
        <v>418</v>
      </c>
      <c r="O2476" s="4">
        <v>1334000</v>
      </c>
      <c r="P2476" s="4">
        <v>424900</v>
      </c>
      <c r="Q2476" s="4">
        <v>909100</v>
      </c>
      <c r="R2476" s="2">
        <v>36</v>
      </c>
      <c r="S2476" s="5">
        <v>10.52</v>
      </c>
      <c r="T2476" s="4">
        <v>33222.550000000003</v>
      </c>
      <c r="U2476" s="2" t="s">
        <v>96</v>
      </c>
      <c r="V2476" s="2" t="s">
        <v>97</v>
      </c>
      <c r="W2476" s="4">
        <v>0</v>
      </c>
      <c r="X2476" s="4">
        <v>0</v>
      </c>
      <c r="Y2476" s="4">
        <v>1196011.96</v>
      </c>
      <c r="Z2476" s="2">
        <v>0</v>
      </c>
      <c r="AA2476" s="2" t="s">
        <v>97</v>
      </c>
      <c r="AB2476" s="2" t="s">
        <v>15731</v>
      </c>
      <c r="AC2476" s="2" t="s">
        <v>106</v>
      </c>
      <c r="AD2476" s="2" t="s">
        <v>76</v>
      </c>
      <c r="AE2476" s="5">
        <v>68.150000000000006</v>
      </c>
      <c r="AF2476" s="2">
        <v>0</v>
      </c>
      <c r="AG2476" s="2" t="s">
        <v>97</v>
      </c>
      <c r="AH2476" s="2"/>
      <c r="AI2476" s="6" t="str">
        <f t="shared" si="114"/>
        <v>35-44</v>
      </c>
      <c r="AJ2476" s="11">
        <f>YEAR(tbl_LoanData[[#This Row],[Application Date]])</f>
        <v>2024</v>
      </c>
      <c r="AK2476" s="11" t="str">
        <f>TEXT(tbl_LoanData[[#This Row],[Application Date]],"MMMM")</f>
        <v>March</v>
      </c>
      <c r="AL2476" s="12">
        <f>DATE(YEAR(tbl_LoanData[[#This Row],[Application Date]]),MONTH(tbl_LoanData[[#This Row],[Application Date]]),1)</f>
        <v>45352</v>
      </c>
      <c r="AM2476" s="14">
        <f ca="1">IF(AND(tbl_LoanData[[#This Row],[Application Date]]&gt;=EOMONTH(TODAY(),-1)+1,tbl_LoanData[[#This Row],[Application Date]]&lt;=TODAY()),tbl_LoanData[[#This Row],[Loan Amount]],0)</f>
        <v>0</v>
      </c>
      <c r="AN2476" s="14">
        <f>tbl_LoanData[[#This Row],[Amount Paid]]-(Q2476-X2476)</f>
        <v>-909100</v>
      </c>
      <c r="AO2476" s="14">
        <f>IF(tbl_LoanData[[#This Row],[Application Status]]="Approved",1,0)</f>
        <v>0</v>
      </c>
      <c r="AP2476" s="22" t="str">
        <f t="shared" ca="1" si="115"/>
        <v/>
      </c>
      <c r="AQ2476" s="22" t="str">
        <f t="shared" ca="1" si="116"/>
        <v/>
      </c>
    </row>
    <row r="2477" spans="1:43" ht="14.4" customHeight="1" x14ac:dyDescent="0.3">
      <c r="A2477" s="2" t="s">
        <v>3359</v>
      </c>
      <c r="B2477" s="2" t="s">
        <v>3360</v>
      </c>
      <c r="C2477" s="2" t="s">
        <v>390</v>
      </c>
      <c r="D2477" s="2" t="s">
        <v>82</v>
      </c>
      <c r="E2477" s="2" t="s">
        <v>91</v>
      </c>
      <c r="F2477" s="2">
        <v>48</v>
      </c>
      <c r="G2477" s="2" t="s">
        <v>83</v>
      </c>
      <c r="H2477" s="2" t="s">
        <v>191</v>
      </c>
      <c r="I2477" s="2" t="s">
        <v>51</v>
      </c>
      <c r="J2477" s="3">
        <v>45359</v>
      </c>
      <c r="K2477" s="3">
        <v>45369</v>
      </c>
      <c r="L2477" s="2" t="s">
        <v>36</v>
      </c>
      <c r="M2477" s="2" t="s">
        <v>111</v>
      </c>
      <c r="N2477" s="2" t="s">
        <v>350</v>
      </c>
      <c r="O2477" s="4">
        <v>1283000</v>
      </c>
      <c r="P2477" s="4">
        <v>429400</v>
      </c>
      <c r="Q2477" s="4">
        <v>853600</v>
      </c>
      <c r="R2477" s="2">
        <v>24</v>
      </c>
      <c r="S2477" s="5">
        <v>9.17</v>
      </c>
      <c r="T2477" s="4">
        <v>42089.59</v>
      </c>
      <c r="U2477" s="2" t="s">
        <v>73</v>
      </c>
      <c r="V2477" s="2" t="s">
        <v>34</v>
      </c>
      <c r="W2477" s="4">
        <v>968060.57</v>
      </c>
      <c r="X2477" s="4">
        <v>42089.67</v>
      </c>
      <c r="Y2477" s="4">
        <v>1010150.24</v>
      </c>
      <c r="Z2477" s="2">
        <v>31</v>
      </c>
      <c r="AA2477" s="2" t="s">
        <v>58</v>
      </c>
      <c r="AB2477" s="2" t="s">
        <v>15727</v>
      </c>
      <c r="AC2477" s="2" t="s">
        <v>360</v>
      </c>
      <c r="AD2477" s="2" t="s">
        <v>76</v>
      </c>
      <c r="AE2477" s="5">
        <v>66.53</v>
      </c>
      <c r="AF2477" s="2">
        <v>1</v>
      </c>
      <c r="AG2477" s="2" t="s">
        <v>15718</v>
      </c>
      <c r="AH2477" s="2">
        <v>10</v>
      </c>
      <c r="AI2477" s="6" t="str">
        <f t="shared" si="114"/>
        <v>45-54</v>
      </c>
      <c r="AJ2477" s="11">
        <f>YEAR(tbl_LoanData[[#This Row],[Application Date]])</f>
        <v>2024</v>
      </c>
      <c r="AK2477" s="11" t="str">
        <f>TEXT(tbl_LoanData[[#This Row],[Application Date]],"MMMM")</f>
        <v>March</v>
      </c>
      <c r="AL2477" s="12">
        <f>DATE(YEAR(tbl_LoanData[[#This Row],[Application Date]]),MONTH(tbl_LoanData[[#This Row],[Application Date]]),1)</f>
        <v>45352</v>
      </c>
      <c r="AM2477" s="14">
        <f ca="1">IF(AND(tbl_LoanData[[#This Row],[Application Date]]&gt;=EOMONTH(TODAY(),-1)+1,tbl_LoanData[[#This Row],[Application Date]]&lt;=TODAY()),tbl_LoanData[[#This Row],[Loan Amount]],0)</f>
        <v>0</v>
      </c>
      <c r="AN2477" s="14">
        <f>tbl_LoanData[[#This Row],[Amount Paid]]-(Q2477-X2477)</f>
        <v>156550.24</v>
      </c>
      <c r="AO2477" s="14">
        <f>IF(tbl_LoanData[[#This Row],[Application Status]]="Approved",1,0)</f>
        <v>1</v>
      </c>
      <c r="AP2477" s="22" t="str">
        <f t="shared" ca="1" si="115"/>
        <v/>
      </c>
      <c r="AQ2477" s="22" t="str">
        <f t="shared" ca="1" si="116"/>
        <v/>
      </c>
    </row>
    <row r="2478" spans="1:43" x14ac:dyDescent="0.3">
      <c r="A2478" s="2" t="s">
        <v>3371</v>
      </c>
      <c r="B2478" s="2" t="s">
        <v>3372</v>
      </c>
      <c r="C2478" s="2" t="s">
        <v>281</v>
      </c>
      <c r="D2478" s="2" t="s">
        <v>311</v>
      </c>
      <c r="E2478" s="2" t="s">
        <v>176</v>
      </c>
      <c r="F2478" s="2">
        <v>35</v>
      </c>
      <c r="G2478" s="2" t="s">
        <v>83</v>
      </c>
      <c r="H2478" s="2" t="s">
        <v>70</v>
      </c>
      <c r="I2478" s="2" t="s">
        <v>50</v>
      </c>
      <c r="J2478" s="3">
        <v>45366</v>
      </c>
      <c r="K2478" s="3">
        <v>45377</v>
      </c>
      <c r="L2478" s="2" t="s">
        <v>40</v>
      </c>
      <c r="M2478" s="2" t="s">
        <v>94</v>
      </c>
      <c r="N2478" s="2" t="s">
        <v>95</v>
      </c>
      <c r="O2478" s="4">
        <v>1313000</v>
      </c>
      <c r="P2478" s="4">
        <v>361700</v>
      </c>
      <c r="Q2478" s="4">
        <v>951300</v>
      </c>
      <c r="R2478" s="2">
        <v>18</v>
      </c>
      <c r="S2478" s="5">
        <v>8.99</v>
      </c>
      <c r="T2478" s="4">
        <v>59976.82</v>
      </c>
      <c r="U2478" s="2" t="s">
        <v>73</v>
      </c>
      <c r="V2478" s="2" t="s">
        <v>33</v>
      </c>
      <c r="W2478" s="4">
        <v>1079582.8</v>
      </c>
      <c r="X2478" s="4">
        <v>0</v>
      </c>
      <c r="Y2478" s="4">
        <v>1079582.8</v>
      </c>
      <c r="Z2478" s="2">
        <v>0</v>
      </c>
      <c r="AA2478" s="2" t="s">
        <v>56</v>
      </c>
      <c r="AB2478" s="2" t="s">
        <v>15734</v>
      </c>
      <c r="AC2478" s="2" t="s">
        <v>332</v>
      </c>
      <c r="AD2478" s="2" t="s">
        <v>76</v>
      </c>
      <c r="AE2478" s="5">
        <v>72.45</v>
      </c>
      <c r="AF2478" s="2">
        <v>0</v>
      </c>
      <c r="AG2478" s="2" t="s">
        <v>77</v>
      </c>
      <c r="AH2478" s="2">
        <v>11</v>
      </c>
      <c r="AI2478" s="6" t="str">
        <f t="shared" si="114"/>
        <v>35-44</v>
      </c>
      <c r="AJ2478" s="11">
        <f>YEAR(tbl_LoanData[[#This Row],[Application Date]])</f>
        <v>2024</v>
      </c>
      <c r="AK2478" s="11" t="str">
        <f>TEXT(tbl_LoanData[[#This Row],[Application Date]],"MMMM")</f>
        <v>March</v>
      </c>
      <c r="AL2478" s="12">
        <f>DATE(YEAR(tbl_LoanData[[#This Row],[Application Date]]),MONTH(tbl_LoanData[[#This Row],[Application Date]]),1)</f>
        <v>45352</v>
      </c>
      <c r="AM2478" s="14">
        <f ca="1">IF(AND(tbl_LoanData[[#This Row],[Application Date]]&gt;=EOMONTH(TODAY(),-1)+1,tbl_LoanData[[#This Row],[Application Date]]&lt;=TODAY()),tbl_LoanData[[#This Row],[Loan Amount]],0)</f>
        <v>0</v>
      </c>
      <c r="AN2478" s="14">
        <f>tbl_LoanData[[#This Row],[Amount Paid]]-(Q2478-X2478)</f>
        <v>128282.80000000005</v>
      </c>
      <c r="AO2478" s="14">
        <f>IF(tbl_LoanData[[#This Row],[Application Status]]="Approved",1,0)</f>
        <v>1</v>
      </c>
      <c r="AP2478" s="22" t="str">
        <f t="shared" ca="1" si="115"/>
        <v/>
      </c>
      <c r="AQ2478" s="22" t="str">
        <f t="shared" ca="1" si="116"/>
        <v/>
      </c>
    </row>
    <row r="2479" spans="1:43" ht="14.4" customHeight="1" x14ac:dyDescent="0.3">
      <c r="A2479" s="2" t="s">
        <v>3471</v>
      </c>
      <c r="B2479" s="2" t="s">
        <v>3472</v>
      </c>
      <c r="C2479" s="2" t="s">
        <v>1012</v>
      </c>
      <c r="D2479" s="2" t="s">
        <v>118</v>
      </c>
      <c r="E2479" s="2" t="s">
        <v>402</v>
      </c>
      <c r="F2479" s="2">
        <v>59</v>
      </c>
      <c r="G2479" s="2" t="s">
        <v>69</v>
      </c>
      <c r="H2479" s="2" t="s">
        <v>177</v>
      </c>
      <c r="I2479" s="2" t="s">
        <v>43</v>
      </c>
      <c r="J2479" s="3">
        <v>45375</v>
      </c>
      <c r="K2479" s="3">
        <v>45391</v>
      </c>
      <c r="L2479" s="2" t="s">
        <v>41</v>
      </c>
      <c r="M2479" s="2" t="s">
        <v>144</v>
      </c>
      <c r="N2479" s="2" t="s">
        <v>145</v>
      </c>
      <c r="O2479" s="4">
        <v>2106000</v>
      </c>
      <c r="P2479" s="4">
        <v>244800</v>
      </c>
      <c r="Q2479" s="4">
        <v>1861200</v>
      </c>
      <c r="R2479" s="2">
        <v>24</v>
      </c>
      <c r="S2479" s="5">
        <v>8.1999999999999993</v>
      </c>
      <c r="T2479" s="4">
        <v>90268.2</v>
      </c>
      <c r="U2479" s="2" t="s">
        <v>73</v>
      </c>
      <c r="V2479" s="2" t="s">
        <v>33</v>
      </c>
      <c r="W2479" s="4">
        <v>2166436.7999999998</v>
      </c>
      <c r="X2479" s="4">
        <v>0</v>
      </c>
      <c r="Y2479" s="4">
        <v>2166436.7999999998</v>
      </c>
      <c r="Z2479" s="2">
        <v>0</v>
      </c>
      <c r="AA2479" s="2" t="s">
        <v>56</v>
      </c>
      <c r="AB2479" s="2" t="s">
        <v>15733</v>
      </c>
      <c r="AC2479" s="2" t="s">
        <v>106</v>
      </c>
      <c r="AD2479" s="2" t="s">
        <v>76</v>
      </c>
      <c r="AE2479" s="5">
        <v>88.38</v>
      </c>
      <c r="AF2479" s="2">
        <v>0</v>
      </c>
      <c r="AG2479" s="2" t="s">
        <v>77</v>
      </c>
      <c r="AH2479" s="2">
        <v>16</v>
      </c>
      <c r="AI2479" s="6" t="str">
        <f t="shared" si="114"/>
        <v>55-64</v>
      </c>
      <c r="AJ2479" s="11">
        <f>YEAR(tbl_LoanData[[#This Row],[Application Date]])</f>
        <v>2024</v>
      </c>
      <c r="AK2479" s="11" t="str">
        <f>TEXT(tbl_LoanData[[#This Row],[Application Date]],"MMMM")</f>
        <v>March</v>
      </c>
      <c r="AL2479" s="12">
        <f>DATE(YEAR(tbl_LoanData[[#This Row],[Application Date]]),MONTH(tbl_LoanData[[#This Row],[Application Date]]),1)</f>
        <v>45352</v>
      </c>
      <c r="AM2479" s="14">
        <f ca="1">IF(AND(tbl_LoanData[[#This Row],[Application Date]]&gt;=EOMONTH(TODAY(),-1)+1,tbl_LoanData[[#This Row],[Application Date]]&lt;=TODAY()),tbl_LoanData[[#This Row],[Loan Amount]],0)</f>
        <v>0</v>
      </c>
      <c r="AN2479" s="14">
        <f>tbl_LoanData[[#This Row],[Amount Paid]]-(Q2479-X2479)</f>
        <v>305236.79999999981</v>
      </c>
      <c r="AO2479" s="14">
        <f>IF(tbl_LoanData[[#This Row],[Application Status]]="Approved",1,0)</f>
        <v>1</v>
      </c>
      <c r="AP2479" s="22" t="str">
        <f t="shared" ca="1" si="115"/>
        <v/>
      </c>
      <c r="AQ2479" s="22" t="str">
        <f t="shared" ca="1" si="116"/>
        <v/>
      </c>
    </row>
    <row r="2480" spans="1:43" ht="14.4" customHeight="1" x14ac:dyDescent="0.3">
      <c r="A2480" s="2" t="s">
        <v>3767</v>
      </c>
      <c r="B2480" s="2" t="s">
        <v>3768</v>
      </c>
      <c r="C2480" s="2" t="s">
        <v>1012</v>
      </c>
      <c r="D2480" s="2" t="s">
        <v>189</v>
      </c>
      <c r="E2480" s="2" t="s">
        <v>385</v>
      </c>
      <c r="F2480" s="2">
        <v>29</v>
      </c>
      <c r="G2480" s="2" t="s">
        <v>69</v>
      </c>
      <c r="H2480" s="2" t="s">
        <v>151</v>
      </c>
      <c r="I2480" s="2" t="s">
        <v>46</v>
      </c>
      <c r="J2480" s="3">
        <v>45361</v>
      </c>
      <c r="K2480" s="3">
        <v>45368</v>
      </c>
      <c r="L2480" s="2" t="s">
        <v>40</v>
      </c>
      <c r="M2480" s="2" t="s">
        <v>157</v>
      </c>
      <c r="N2480" s="2" t="s">
        <v>328</v>
      </c>
      <c r="O2480" s="4">
        <v>1233000</v>
      </c>
      <c r="P2480" s="4">
        <v>302600</v>
      </c>
      <c r="Q2480" s="4">
        <v>930400</v>
      </c>
      <c r="R2480" s="2">
        <v>36</v>
      </c>
      <c r="S2480" s="5">
        <v>9.35</v>
      </c>
      <c r="T2480" s="4">
        <v>33093.81</v>
      </c>
      <c r="U2480" s="2" t="s">
        <v>73</v>
      </c>
      <c r="V2480" s="2" t="s">
        <v>74</v>
      </c>
      <c r="W2480" s="4">
        <v>959720.49</v>
      </c>
      <c r="X2480" s="4">
        <v>231656.71</v>
      </c>
      <c r="Y2480" s="4">
        <v>1191377.2</v>
      </c>
      <c r="Z2480" s="2">
        <v>0</v>
      </c>
      <c r="AA2480" s="2" t="s">
        <v>56</v>
      </c>
      <c r="AB2480" s="2" t="s">
        <v>15728</v>
      </c>
      <c r="AC2480" s="2" t="s">
        <v>213</v>
      </c>
      <c r="AD2480" s="2" t="s">
        <v>76</v>
      </c>
      <c r="AE2480" s="5">
        <v>75.459999999999994</v>
      </c>
      <c r="AF2480" s="2">
        <v>0</v>
      </c>
      <c r="AG2480" s="2" t="s">
        <v>77</v>
      </c>
      <c r="AH2480" s="2">
        <v>7</v>
      </c>
      <c r="AI2480" s="6" t="str">
        <f t="shared" si="114"/>
        <v>25-34</v>
      </c>
      <c r="AJ2480" s="11">
        <f>YEAR(tbl_LoanData[[#This Row],[Application Date]])</f>
        <v>2024</v>
      </c>
      <c r="AK2480" s="11" t="str">
        <f>TEXT(tbl_LoanData[[#This Row],[Application Date]],"MMMM")</f>
        <v>March</v>
      </c>
      <c r="AL2480" s="12">
        <f>DATE(YEAR(tbl_LoanData[[#This Row],[Application Date]]),MONTH(tbl_LoanData[[#This Row],[Application Date]]),1)</f>
        <v>45352</v>
      </c>
      <c r="AM2480" s="14">
        <f ca="1">IF(AND(tbl_LoanData[[#This Row],[Application Date]]&gt;=EOMONTH(TODAY(),-1)+1,tbl_LoanData[[#This Row],[Application Date]]&lt;=TODAY()),tbl_LoanData[[#This Row],[Loan Amount]],0)</f>
        <v>0</v>
      </c>
      <c r="AN2480" s="14">
        <f>tbl_LoanData[[#This Row],[Amount Paid]]-(Q2480-X2480)</f>
        <v>260977.19999999995</v>
      </c>
      <c r="AO2480" s="14">
        <f>IF(tbl_LoanData[[#This Row],[Application Status]]="Approved",1,0)</f>
        <v>1</v>
      </c>
      <c r="AP2480" s="22" t="str">
        <f t="shared" ca="1" si="115"/>
        <v/>
      </c>
      <c r="AQ2480" s="22" t="str">
        <f t="shared" ca="1" si="116"/>
        <v/>
      </c>
    </row>
    <row r="2481" spans="1:43" ht="14.4" customHeight="1" x14ac:dyDescent="0.3">
      <c r="A2481" s="2" t="s">
        <v>4051</v>
      </c>
      <c r="B2481" s="2" t="s">
        <v>4052</v>
      </c>
      <c r="C2481" s="2" t="s">
        <v>289</v>
      </c>
      <c r="D2481" s="2" t="s">
        <v>102</v>
      </c>
      <c r="E2481" s="2" t="s">
        <v>190</v>
      </c>
      <c r="F2481" s="2">
        <v>28</v>
      </c>
      <c r="G2481" s="2" t="s">
        <v>69</v>
      </c>
      <c r="H2481" s="2" t="s">
        <v>205</v>
      </c>
      <c r="I2481" s="2" t="s">
        <v>49</v>
      </c>
      <c r="J2481" s="3">
        <v>45361</v>
      </c>
      <c r="K2481" s="3">
        <v>45368</v>
      </c>
      <c r="L2481" s="2" t="s">
        <v>39</v>
      </c>
      <c r="M2481" s="2" t="s">
        <v>94</v>
      </c>
      <c r="N2481" s="2" t="s">
        <v>365</v>
      </c>
      <c r="O2481" s="4">
        <v>2590000</v>
      </c>
      <c r="P2481" s="4">
        <v>851700</v>
      </c>
      <c r="Q2481" s="4">
        <v>1738300</v>
      </c>
      <c r="R2481" s="2">
        <v>60</v>
      </c>
      <c r="S2481" s="5">
        <v>9.0399999999999991</v>
      </c>
      <c r="T2481" s="4">
        <v>42066.86</v>
      </c>
      <c r="U2481" s="2" t="s">
        <v>73</v>
      </c>
      <c r="V2481" s="2" t="s">
        <v>74</v>
      </c>
      <c r="W2481" s="4">
        <v>1177872.08</v>
      </c>
      <c r="X2481" s="4">
        <v>1346139.52</v>
      </c>
      <c r="Y2481" s="4">
        <v>2524011.6</v>
      </c>
      <c r="Z2481" s="2">
        <v>28</v>
      </c>
      <c r="AA2481" s="2" t="s">
        <v>57</v>
      </c>
      <c r="AB2481" s="2" t="s">
        <v>15734</v>
      </c>
      <c r="AC2481" s="2" t="s">
        <v>332</v>
      </c>
      <c r="AD2481" s="2" t="s">
        <v>76</v>
      </c>
      <c r="AE2481" s="5">
        <v>67.12</v>
      </c>
      <c r="AF2481" s="2">
        <v>1</v>
      </c>
      <c r="AG2481" s="2" t="s">
        <v>77</v>
      </c>
      <c r="AH2481" s="2">
        <v>7</v>
      </c>
      <c r="AI2481" s="6" t="str">
        <f t="shared" si="114"/>
        <v>25-34</v>
      </c>
      <c r="AJ2481" s="11">
        <f>YEAR(tbl_LoanData[[#This Row],[Application Date]])</f>
        <v>2024</v>
      </c>
      <c r="AK2481" s="11" t="str">
        <f>TEXT(tbl_LoanData[[#This Row],[Application Date]],"MMMM")</f>
        <v>March</v>
      </c>
      <c r="AL2481" s="12">
        <f>DATE(YEAR(tbl_LoanData[[#This Row],[Application Date]]),MONTH(tbl_LoanData[[#This Row],[Application Date]]),1)</f>
        <v>45352</v>
      </c>
      <c r="AM2481" s="14">
        <f ca="1">IF(AND(tbl_LoanData[[#This Row],[Application Date]]&gt;=EOMONTH(TODAY(),-1)+1,tbl_LoanData[[#This Row],[Application Date]]&lt;=TODAY()),tbl_LoanData[[#This Row],[Loan Amount]],0)</f>
        <v>0</v>
      </c>
      <c r="AN2481" s="14">
        <f>tbl_LoanData[[#This Row],[Amount Paid]]-(Q2481-X2481)</f>
        <v>785711.60000000009</v>
      </c>
      <c r="AO2481" s="14">
        <f>IF(tbl_LoanData[[#This Row],[Application Status]]="Approved",1,0)</f>
        <v>1</v>
      </c>
      <c r="AP2481" s="22" t="str">
        <f t="shared" ca="1" si="115"/>
        <v/>
      </c>
      <c r="AQ2481" s="22" t="str">
        <f t="shared" ca="1" si="116"/>
        <v/>
      </c>
    </row>
    <row r="2482" spans="1:43" ht="14.4" customHeight="1" x14ac:dyDescent="0.3">
      <c r="A2482" s="2" t="s">
        <v>4119</v>
      </c>
      <c r="B2482" s="2" t="s">
        <v>4120</v>
      </c>
      <c r="C2482" s="2" t="s">
        <v>240</v>
      </c>
      <c r="D2482" s="2" t="s">
        <v>204</v>
      </c>
      <c r="E2482" s="2" t="s">
        <v>176</v>
      </c>
      <c r="F2482" s="2">
        <v>21</v>
      </c>
      <c r="G2482" s="2" t="s">
        <v>83</v>
      </c>
      <c r="H2482" s="2" t="s">
        <v>217</v>
      </c>
      <c r="I2482" s="2" t="s">
        <v>46</v>
      </c>
      <c r="J2482" s="3">
        <v>45363</v>
      </c>
      <c r="K2482" s="3">
        <v>45372</v>
      </c>
      <c r="L2482" s="2" t="s">
        <v>38</v>
      </c>
      <c r="M2482" s="2" t="s">
        <v>71</v>
      </c>
      <c r="N2482" s="2" t="s">
        <v>589</v>
      </c>
      <c r="O2482" s="4">
        <v>1087000</v>
      </c>
      <c r="P2482" s="4">
        <v>361000</v>
      </c>
      <c r="Q2482" s="4">
        <v>726000</v>
      </c>
      <c r="R2482" s="2">
        <v>36</v>
      </c>
      <c r="S2482" s="5">
        <v>14.97</v>
      </c>
      <c r="T2482" s="4">
        <v>29223.52</v>
      </c>
      <c r="U2482" s="2" t="s">
        <v>73</v>
      </c>
      <c r="V2482" s="2" t="s">
        <v>74</v>
      </c>
      <c r="W2482" s="4">
        <v>847482.08</v>
      </c>
      <c r="X2482" s="4">
        <v>204564.52</v>
      </c>
      <c r="Y2482" s="4">
        <v>1052046.6000000001</v>
      </c>
      <c r="Z2482" s="2">
        <v>0</v>
      </c>
      <c r="AA2482" s="2" t="s">
        <v>56</v>
      </c>
      <c r="AB2482" s="2" t="s">
        <v>15734</v>
      </c>
      <c r="AC2482" s="2" t="s">
        <v>129</v>
      </c>
      <c r="AD2482" s="2" t="s">
        <v>76</v>
      </c>
      <c r="AE2482" s="5">
        <v>66.790000000000006</v>
      </c>
      <c r="AF2482" s="2">
        <v>0</v>
      </c>
      <c r="AG2482" s="2" t="s">
        <v>77</v>
      </c>
      <c r="AH2482" s="2">
        <v>9</v>
      </c>
      <c r="AI2482" s="6" t="str">
        <f t="shared" si="114"/>
        <v>18-24</v>
      </c>
      <c r="AJ2482" s="11">
        <f>YEAR(tbl_LoanData[[#This Row],[Application Date]])</f>
        <v>2024</v>
      </c>
      <c r="AK2482" s="11" t="str">
        <f>TEXT(tbl_LoanData[[#This Row],[Application Date]],"MMMM")</f>
        <v>March</v>
      </c>
      <c r="AL2482" s="12">
        <f>DATE(YEAR(tbl_LoanData[[#This Row],[Application Date]]),MONTH(tbl_LoanData[[#This Row],[Application Date]]),1)</f>
        <v>45352</v>
      </c>
      <c r="AM2482" s="14">
        <f ca="1">IF(AND(tbl_LoanData[[#This Row],[Application Date]]&gt;=EOMONTH(TODAY(),-1)+1,tbl_LoanData[[#This Row],[Application Date]]&lt;=TODAY()),tbl_LoanData[[#This Row],[Loan Amount]],0)</f>
        <v>0</v>
      </c>
      <c r="AN2482" s="14">
        <f>tbl_LoanData[[#This Row],[Amount Paid]]-(Q2482-X2482)</f>
        <v>326046.59999999998</v>
      </c>
      <c r="AO2482" s="14">
        <f>IF(tbl_LoanData[[#This Row],[Application Status]]="Approved",1,0)</f>
        <v>1</v>
      </c>
      <c r="AP2482" s="22" t="str">
        <f t="shared" ca="1" si="115"/>
        <v/>
      </c>
      <c r="AQ2482" s="22" t="str">
        <f t="shared" ca="1" si="116"/>
        <v/>
      </c>
    </row>
    <row r="2483" spans="1:43" x14ac:dyDescent="0.3">
      <c r="A2483" s="2" t="s">
        <v>4125</v>
      </c>
      <c r="B2483" s="2" t="s">
        <v>4126</v>
      </c>
      <c r="C2483" s="2" t="s">
        <v>393</v>
      </c>
      <c r="D2483" s="2" t="s">
        <v>268</v>
      </c>
      <c r="E2483" s="2" t="s">
        <v>142</v>
      </c>
      <c r="F2483" s="2">
        <v>48</v>
      </c>
      <c r="G2483" s="2" t="s">
        <v>83</v>
      </c>
      <c r="H2483" s="2" t="s">
        <v>224</v>
      </c>
      <c r="I2483" s="2" t="s">
        <v>54</v>
      </c>
      <c r="J2483" s="3">
        <v>45382</v>
      </c>
      <c r="K2483" s="3"/>
      <c r="L2483" s="2" t="s">
        <v>40</v>
      </c>
      <c r="M2483" s="2" t="s">
        <v>94</v>
      </c>
      <c r="N2483" s="2" t="s">
        <v>4</v>
      </c>
      <c r="O2483" s="4">
        <v>973000</v>
      </c>
      <c r="P2483" s="4">
        <v>201300</v>
      </c>
      <c r="Q2483" s="4">
        <v>771700</v>
      </c>
      <c r="R2483" s="2">
        <v>24</v>
      </c>
      <c r="S2483" s="5">
        <v>11.91</v>
      </c>
      <c r="T2483" s="4">
        <v>39813.29</v>
      </c>
      <c r="U2483" s="2" t="s">
        <v>113</v>
      </c>
      <c r="V2483" s="2" t="s">
        <v>97</v>
      </c>
      <c r="W2483" s="4">
        <v>0</v>
      </c>
      <c r="X2483" s="4">
        <v>0</v>
      </c>
      <c r="Y2483" s="4">
        <v>955518.94</v>
      </c>
      <c r="Z2483" s="2">
        <v>0</v>
      </c>
      <c r="AA2483" s="2" t="s">
        <v>97</v>
      </c>
      <c r="AB2483" s="2" t="s">
        <v>15730</v>
      </c>
      <c r="AC2483" s="2" t="s">
        <v>332</v>
      </c>
      <c r="AD2483" s="2" t="s">
        <v>76</v>
      </c>
      <c r="AE2483" s="5">
        <v>79.31</v>
      </c>
      <c r="AF2483" s="2">
        <v>0</v>
      </c>
      <c r="AG2483" s="2" t="s">
        <v>97</v>
      </c>
      <c r="AH2483" s="2"/>
      <c r="AI2483" s="6" t="str">
        <f t="shared" si="114"/>
        <v>45-54</v>
      </c>
      <c r="AJ2483" s="11">
        <f>YEAR(tbl_LoanData[[#This Row],[Application Date]])</f>
        <v>2024</v>
      </c>
      <c r="AK2483" s="11" t="str">
        <f>TEXT(tbl_LoanData[[#This Row],[Application Date]],"MMMM")</f>
        <v>March</v>
      </c>
      <c r="AL2483" s="12">
        <f>DATE(YEAR(tbl_LoanData[[#This Row],[Application Date]]),MONTH(tbl_LoanData[[#This Row],[Application Date]]),1)</f>
        <v>45352</v>
      </c>
      <c r="AM2483" s="14">
        <f ca="1">IF(AND(tbl_LoanData[[#This Row],[Application Date]]&gt;=EOMONTH(TODAY(),-1)+1,tbl_LoanData[[#This Row],[Application Date]]&lt;=TODAY()),tbl_LoanData[[#This Row],[Loan Amount]],0)</f>
        <v>0</v>
      </c>
      <c r="AN2483" s="14">
        <f>tbl_LoanData[[#This Row],[Amount Paid]]-(Q2483-X2483)</f>
        <v>-771700</v>
      </c>
      <c r="AO2483" s="14">
        <f>IF(tbl_LoanData[[#This Row],[Application Status]]="Approved",1,0)</f>
        <v>0</v>
      </c>
      <c r="AP2483" s="22" t="str">
        <f t="shared" ca="1" si="115"/>
        <v/>
      </c>
      <c r="AQ2483" s="22" t="str">
        <f t="shared" ca="1" si="116"/>
        <v/>
      </c>
    </row>
    <row r="2484" spans="1:43" ht="14.4" customHeight="1" x14ac:dyDescent="0.3">
      <c r="A2484" s="2" t="s">
        <v>4147</v>
      </c>
      <c r="B2484" s="2" t="s">
        <v>4148</v>
      </c>
      <c r="C2484" s="2" t="s">
        <v>116</v>
      </c>
      <c r="D2484" s="2" t="s">
        <v>232</v>
      </c>
      <c r="E2484" s="2" t="s">
        <v>142</v>
      </c>
      <c r="F2484" s="2">
        <v>38</v>
      </c>
      <c r="G2484" s="2" t="s">
        <v>69</v>
      </c>
      <c r="H2484" s="2" t="s">
        <v>103</v>
      </c>
      <c r="I2484" s="2" t="s">
        <v>43</v>
      </c>
      <c r="J2484" s="3">
        <v>45365</v>
      </c>
      <c r="K2484" s="3">
        <v>45386</v>
      </c>
      <c r="L2484" s="2" t="s">
        <v>40</v>
      </c>
      <c r="M2484" s="2" t="s">
        <v>157</v>
      </c>
      <c r="N2484" s="2" t="s">
        <v>328</v>
      </c>
      <c r="O2484" s="4">
        <v>726000</v>
      </c>
      <c r="P2484" s="4">
        <v>102100</v>
      </c>
      <c r="Q2484" s="4">
        <v>623900</v>
      </c>
      <c r="R2484" s="2">
        <v>36</v>
      </c>
      <c r="S2484" s="5">
        <v>7.45</v>
      </c>
      <c r="T2484" s="4">
        <v>21203.93</v>
      </c>
      <c r="U2484" s="2" t="s">
        <v>73</v>
      </c>
      <c r="V2484" s="2" t="s">
        <v>74</v>
      </c>
      <c r="W2484" s="4">
        <v>593710.04</v>
      </c>
      <c r="X2484" s="4">
        <v>169631.61</v>
      </c>
      <c r="Y2484" s="4">
        <v>763341.65</v>
      </c>
      <c r="Z2484" s="2">
        <v>0</v>
      </c>
      <c r="AA2484" s="2" t="s">
        <v>56</v>
      </c>
      <c r="AB2484" s="2" t="s">
        <v>15728</v>
      </c>
      <c r="AC2484" s="2" t="s">
        <v>121</v>
      </c>
      <c r="AD2484" s="2" t="s">
        <v>76</v>
      </c>
      <c r="AE2484" s="5">
        <v>85.94</v>
      </c>
      <c r="AF2484" s="2">
        <v>0</v>
      </c>
      <c r="AG2484" s="2" t="s">
        <v>77</v>
      </c>
      <c r="AH2484" s="2">
        <v>21</v>
      </c>
      <c r="AI2484" s="6" t="str">
        <f t="shared" si="114"/>
        <v>35-44</v>
      </c>
      <c r="AJ2484" s="11">
        <f>YEAR(tbl_LoanData[[#This Row],[Application Date]])</f>
        <v>2024</v>
      </c>
      <c r="AK2484" s="11" t="str">
        <f>TEXT(tbl_LoanData[[#This Row],[Application Date]],"MMMM")</f>
        <v>March</v>
      </c>
      <c r="AL2484" s="12">
        <f>DATE(YEAR(tbl_LoanData[[#This Row],[Application Date]]),MONTH(tbl_LoanData[[#This Row],[Application Date]]),1)</f>
        <v>45352</v>
      </c>
      <c r="AM2484" s="14">
        <f ca="1">IF(AND(tbl_LoanData[[#This Row],[Application Date]]&gt;=EOMONTH(TODAY(),-1)+1,tbl_LoanData[[#This Row],[Application Date]]&lt;=TODAY()),tbl_LoanData[[#This Row],[Loan Amount]],0)</f>
        <v>0</v>
      </c>
      <c r="AN2484" s="14">
        <f>tbl_LoanData[[#This Row],[Amount Paid]]-(Q2484-X2484)</f>
        <v>139441.65000000002</v>
      </c>
      <c r="AO2484" s="14">
        <f>IF(tbl_LoanData[[#This Row],[Application Status]]="Approved",1,0)</f>
        <v>1</v>
      </c>
      <c r="AP2484" s="22" t="str">
        <f t="shared" ca="1" si="115"/>
        <v/>
      </c>
      <c r="AQ2484" s="22" t="str">
        <f t="shared" ca="1" si="116"/>
        <v/>
      </c>
    </row>
    <row r="2485" spans="1:43" ht="14.4" customHeight="1" x14ac:dyDescent="0.3">
      <c r="A2485" s="2" t="s">
        <v>4249</v>
      </c>
      <c r="B2485" s="2" t="s">
        <v>4250</v>
      </c>
      <c r="C2485" s="2" t="s">
        <v>809</v>
      </c>
      <c r="D2485" s="2" t="s">
        <v>254</v>
      </c>
      <c r="E2485" s="2" t="s">
        <v>447</v>
      </c>
      <c r="F2485" s="2">
        <v>45</v>
      </c>
      <c r="G2485" s="2" t="s">
        <v>69</v>
      </c>
      <c r="H2485" s="2" t="s">
        <v>177</v>
      </c>
      <c r="I2485" s="2" t="s">
        <v>43</v>
      </c>
      <c r="J2485" s="3">
        <v>45369</v>
      </c>
      <c r="K2485" s="3">
        <v>45383</v>
      </c>
      <c r="L2485" s="2" t="s">
        <v>40</v>
      </c>
      <c r="M2485" s="2" t="s">
        <v>71</v>
      </c>
      <c r="N2485" s="2" t="s">
        <v>137</v>
      </c>
      <c r="O2485" s="4">
        <v>1385000</v>
      </c>
      <c r="P2485" s="4">
        <v>381500</v>
      </c>
      <c r="Q2485" s="4">
        <v>1003500</v>
      </c>
      <c r="R2485" s="2">
        <v>60</v>
      </c>
      <c r="S2485" s="5">
        <v>11.6</v>
      </c>
      <c r="T2485" s="4">
        <v>26425.5</v>
      </c>
      <c r="U2485" s="2" t="s">
        <v>73</v>
      </c>
      <c r="V2485" s="2" t="s">
        <v>74</v>
      </c>
      <c r="W2485" s="4">
        <v>687063</v>
      </c>
      <c r="X2485" s="4">
        <v>898467</v>
      </c>
      <c r="Y2485" s="4">
        <v>1585530</v>
      </c>
      <c r="Z2485" s="2">
        <v>56</v>
      </c>
      <c r="AA2485" s="2" t="s">
        <v>58</v>
      </c>
      <c r="AB2485" s="2" t="s">
        <v>15730</v>
      </c>
      <c r="AC2485" s="2" t="s">
        <v>87</v>
      </c>
      <c r="AD2485" s="2" t="s">
        <v>76</v>
      </c>
      <c r="AE2485" s="5">
        <v>72.45</v>
      </c>
      <c r="AF2485" s="2">
        <v>2</v>
      </c>
      <c r="AG2485" s="2" t="s">
        <v>15718</v>
      </c>
      <c r="AH2485" s="2">
        <v>14</v>
      </c>
      <c r="AI2485" s="6" t="str">
        <f t="shared" si="114"/>
        <v>45-54</v>
      </c>
      <c r="AJ2485" s="11">
        <f>YEAR(tbl_LoanData[[#This Row],[Application Date]])</f>
        <v>2024</v>
      </c>
      <c r="AK2485" s="11" t="str">
        <f>TEXT(tbl_LoanData[[#This Row],[Application Date]],"MMMM")</f>
        <v>March</v>
      </c>
      <c r="AL2485" s="12">
        <f>DATE(YEAR(tbl_LoanData[[#This Row],[Application Date]]),MONTH(tbl_LoanData[[#This Row],[Application Date]]),1)</f>
        <v>45352</v>
      </c>
      <c r="AM2485" s="14">
        <f ca="1">IF(AND(tbl_LoanData[[#This Row],[Application Date]]&gt;=EOMONTH(TODAY(),-1)+1,tbl_LoanData[[#This Row],[Application Date]]&lt;=TODAY()),tbl_LoanData[[#This Row],[Loan Amount]],0)</f>
        <v>0</v>
      </c>
      <c r="AN2485" s="14">
        <f>tbl_LoanData[[#This Row],[Amount Paid]]-(Q2485-X2485)</f>
        <v>582030</v>
      </c>
      <c r="AO2485" s="14">
        <f>IF(tbl_LoanData[[#This Row],[Application Status]]="Approved",1,0)</f>
        <v>1</v>
      </c>
      <c r="AP2485" s="22" t="str">
        <f t="shared" ca="1" si="115"/>
        <v/>
      </c>
      <c r="AQ2485" s="22" t="str">
        <f t="shared" ca="1" si="116"/>
        <v/>
      </c>
    </row>
    <row r="2486" spans="1:43" ht="14.4" customHeight="1" x14ac:dyDescent="0.3">
      <c r="A2486" s="2" t="s">
        <v>4283</v>
      </c>
      <c r="B2486" s="2" t="s">
        <v>4284</v>
      </c>
      <c r="C2486" s="2" t="s">
        <v>343</v>
      </c>
      <c r="D2486" s="2" t="s">
        <v>311</v>
      </c>
      <c r="E2486" s="2" t="s">
        <v>91</v>
      </c>
      <c r="F2486" s="2">
        <v>36</v>
      </c>
      <c r="G2486" s="2" t="s">
        <v>69</v>
      </c>
      <c r="H2486" s="2" t="s">
        <v>156</v>
      </c>
      <c r="I2486" s="2" t="s">
        <v>45</v>
      </c>
      <c r="J2486" s="3">
        <v>45358</v>
      </c>
      <c r="K2486" s="3"/>
      <c r="L2486" s="2" t="s">
        <v>40</v>
      </c>
      <c r="M2486" s="2" t="s">
        <v>71</v>
      </c>
      <c r="N2486" s="2" t="s">
        <v>137</v>
      </c>
      <c r="O2486" s="4">
        <v>1241000</v>
      </c>
      <c r="P2486" s="4">
        <v>399500</v>
      </c>
      <c r="Q2486" s="4">
        <v>841500</v>
      </c>
      <c r="R2486" s="2">
        <v>24</v>
      </c>
      <c r="S2486" s="5">
        <v>10.31</v>
      </c>
      <c r="T2486" s="4">
        <v>42292.39</v>
      </c>
      <c r="U2486" s="2" t="s">
        <v>113</v>
      </c>
      <c r="V2486" s="2" t="s">
        <v>97</v>
      </c>
      <c r="W2486" s="4">
        <v>0</v>
      </c>
      <c r="X2486" s="4">
        <v>0</v>
      </c>
      <c r="Y2486" s="4">
        <v>1015017.3</v>
      </c>
      <c r="Z2486" s="2">
        <v>0</v>
      </c>
      <c r="AA2486" s="2" t="s">
        <v>97</v>
      </c>
      <c r="AB2486" s="2" t="s">
        <v>15734</v>
      </c>
      <c r="AC2486" s="2" t="s">
        <v>332</v>
      </c>
      <c r="AD2486" s="2" t="s">
        <v>76</v>
      </c>
      <c r="AE2486" s="5">
        <v>67.81</v>
      </c>
      <c r="AF2486" s="2">
        <v>0</v>
      </c>
      <c r="AG2486" s="2" t="s">
        <v>97</v>
      </c>
      <c r="AH2486" s="2"/>
      <c r="AI2486" s="6" t="str">
        <f t="shared" si="114"/>
        <v>35-44</v>
      </c>
      <c r="AJ2486" s="11">
        <f>YEAR(tbl_LoanData[[#This Row],[Application Date]])</f>
        <v>2024</v>
      </c>
      <c r="AK2486" s="11" t="str">
        <f>TEXT(tbl_LoanData[[#This Row],[Application Date]],"MMMM")</f>
        <v>March</v>
      </c>
      <c r="AL2486" s="12">
        <f>DATE(YEAR(tbl_LoanData[[#This Row],[Application Date]]),MONTH(tbl_LoanData[[#This Row],[Application Date]]),1)</f>
        <v>45352</v>
      </c>
      <c r="AM2486" s="14">
        <f ca="1">IF(AND(tbl_LoanData[[#This Row],[Application Date]]&gt;=EOMONTH(TODAY(),-1)+1,tbl_LoanData[[#This Row],[Application Date]]&lt;=TODAY()),tbl_LoanData[[#This Row],[Loan Amount]],0)</f>
        <v>0</v>
      </c>
      <c r="AN2486" s="14">
        <f>tbl_LoanData[[#This Row],[Amount Paid]]-(Q2486-X2486)</f>
        <v>-841500</v>
      </c>
      <c r="AO2486" s="14">
        <f>IF(tbl_LoanData[[#This Row],[Application Status]]="Approved",1,0)</f>
        <v>0</v>
      </c>
      <c r="AP2486" s="22" t="str">
        <f t="shared" ca="1" si="115"/>
        <v/>
      </c>
      <c r="AQ2486" s="22" t="str">
        <f t="shared" ca="1" si="116"/>
        <v/>
      </c>
    </row>
    <row r="2487" spans="1:43" ht="14.4" customHeight="1" x14ac:dyDescent="0.3">
      <c r="A2487" s="2" t="s">
        <v>4303</v>
      </c>
      <c r="B2487" s="2" t="s">
        <v>4304</v>
      </c>
      <c r="C2487" s="2" t="s">
        <v>482</v>
      </c>
      <c r="D2487" s="2" t="s">
        <v>176</v>
      </c>
      <c r="E2487" s="2" t="s">
        <v>67</v>
      </c>
      <c r="F2487" s="2">
        <v>30</v>
      </c>
      <c r="G2487" s="2" t="s">
        <v>69</v>
      </c>
      <c r="H2487" s="2" t="s">
        <v>285</v>
      </c>
      <c r="I2487" s="2" t="s">
        <v>55</v>
      </c>
      <c r="J2487" s="3">
        <v>45377</v>
      </c>
      <c r="K2487" s="3"/>
      <c r="L2487" s="2" t="s">
        <v>41</v>
      </c>
      <c r="M2487" s="2" t="s">
        <v>144</v>
      </c>
      <c r="N2487" s="2" t="s">
        <v>857</v>
      </c>
      <c r="O2487" s="4">
        <v>2137000</v>
      </c>
      <c r="P2487" s="4">
        <v>273700</v>
      </c>
      <c r="Q2487" s="4">
        <v>1863300</v>
      </c>
      <c r="R2487" s="2">
        <v>36</v>
      </c>
      <c r="S2487" s="5">
        <v>10.98</v>
      </c>
      <c r="T2487" s="4">
        <v>68807.53</v>
      </c>
      <c r="U2487" s="2" t="s">
        <v>113</v>
      </c>
      <c r="V2487" s="2" t="s">
        <v>97</v>
      </c>
      <c r="W2487" s="4">
        <v>0</v>
      </c>
      <c r="X2487" s="4">
        <v>0</v>
      </c>
      <c r="Y2487" s="4">
        <v>2477071.02</v>
      </c>
      <c r="Z2487" s="2">
        <v>0</v>
      </c>
      <c r="AA2487" s="2" t="s">
        <v>97</v>
      </c>
      <c r="AB2487" s="2" t="s">
        <v>15727</v>
      </c>
      <c r="AC2487" s="2" t="s">
        <v>213</v>
      </c>
      <c r="AD2487" s="2" t="s">
        <v>76</v>
      </c>
      <c r="AE2487" s="5">
        <v>87.19</v>
      </c>
      <c r="AF2487" s="2">
        <v>0</v>
      </c>
      <c r="AG2487" s="2" t="s">
        <v>97</v>
      </c>
      <c r="AH2487" s="2"/>
      <c r="AI2487" s="6" t="str">
        <f t="shared" si="114"/>
        <v>25-34</v>
      </c>
      <c r="AJ2487" s="11">
        <f>YEAR(tbl_LoanData[[#This Row],[Application Date]])</f>
        <v>2024</v>
      </c>
      <c r="AK2487" s="11" t="str">
        <f>TEXT(tbl_LoanData[[#This Row],[Application Date]],"MMMM")</f>
        <v>March</v>
      </c>
      <c r="AL2487" s="12">
        <f>DATE(YEAR(tbl_LoanData[[#This Row],[Application Date]]),MONTH(tbl_LoanData[[#This Row],[Application Date]]),1)</f>
        <v>45352</v>
      </c>
      <c r="AM2487" s="14">
        <f ca="1">IF(AND(tbl_LoanData[[#This Row],[Application Date]]&gt;=EOMONTH(TODAY(),-1)+1,tbl_LoanData[[#This Row],[Application Date]]&lt;=TODAY()),tbl_LoanData[[#This Row],[Loan Amount]],0)</f>
        <v>0</v>
      </c>
      <c r="AN2487" s="14">
        <f>tbl_LoanData[[#This Row],[Amount Paid]]-(Q2487-X2487)</f>
        <v>-1863300</v>
      </c>
      <c r="AO2487" s="14">
        <f>IF(tbl_LoanData[[#This Row],[Application Status]]="Approved",1,0)</f>
        <v>0</v>
      </c>
      <c r="AP2487" s="22" t="str">
        <f t="shared" ca="1" si="115"/>
        <v/>
      </c>
      <c r="AQ2487" s="22" t="str">
        <f t="shared" ca="1" si="116"/>
        <v/>
      </c>
    </row>
    <row r="2488" spans="1:43" x14ac:dyDescent="0.3">
      <c r="A2488" s="2" t="s">
        <v>4413</v>
      </c>
      <c r="B2488" s="2" t="s">
        <v>4414</v>
      </c>
      <c r="C2488" s="2" t="s">
        <v>444</v>
      </c>
      <c r="D2488" s="2" t="s">
        <v>81</v>
      </c>
      <c r="E2488" s="2" t="s">
        <v>165</v>
      </c>
      <c r="F2488" s="2">
        <v>37</v>
      </c>
      <c r="G2488" s="2" t="s">
        <v>69</v>
      </c>
      <c r="H2488" s="2" t="s">
        <v>256</v>
      </c>
      <c r="I2488" s="2" t="s">
        <v>43</v>
      </c>
      <c r="J2488" s="3">
        <v>45359</v>
      </c>
      <c r="K2488" s="3"/>
      <c r="L2488" s="2" t="s">
        <v>36</v>
      </c>
      <c r="M2488" s="2" t="s">
        <v>85</v>
      </c>
      <c r="N2488" s="2" t="s">
        <v>344</v>
      </c>
      <c r="O2488" s="4">
        <v>1495000</v>
      </c>
      <c r="P2488" s="4">
        <v>338300</v>
      </c>
      <c r="Q2488" s="4">
        <v>1156700</v>
      </c>
      <c r="R2488" s="2">
        <v>24</v>
      </c>
      <c r="S2488" s="5">
        <v>13.12</v>
      </c>
      <c r="T2488" s="4">
        <v>60842.42</v>
      </c>
      <c r="U2488" s="2" t="s">
        <v>96</v>
      </c>
      <c r="V2488" s="2" t="s">
        <v>97</v>
      </c>
      <c r="W2488" s="4">
        <v>0</v>
      </c>
      <c r="X2488" s="4">
        <v>0</v>
      </c>
      <c r="Y2488" s="4">
        <v>1460218.08</v>
      </c>
      <c r="Z2488" s="2">
        <v>0</v>
      </c>
      <c r="AA2488" s="2" t="s">
        <v>97</v>
      </c>
      <c r="AB2488" s="2" t="s">
        <v>15727</v>
      </c>
      <c r="AC2488" s="2" t="s">
        <v>129</v>
      </c>
      <c r="AD2488" s="2" t="s">
        <v>76</v>
      </c>
      <c r="AE2488" s="5">
        <v>77.37</v>
      </c>
      <c r="AF2488" s="2">
        <v>0</v>
      </c>
      <c r="AG2488" s="2" t="s">
        <v>97</v>
      </c>
      <c r="AH2488" s="2"/>
      <c r="AI2488" s="6" t="str">
        <f t="shared" si="114"/>
        <v>35-44</v>
      </c>
      <c r="AJ2488" s="11">
        <f>YEAR(tbl_LoanData[[#This Row],[Application Date]])</f>
        <v>2024</v>
      </c>
      <c r="AK2488" s="11" t="str">
        <f>TEXT(tbl_LoanData[[#This Row],[Application Date]],"MMMM")</f>
        <v>March</v>
      </c>
      <c r="AL2488" s="12">
        <f>DATE(YEAR(tbl_LoanData[[#This Row],[Application Date]]),MONTH(tbl_LoanData[[#This Row],[Application Date]]),1)</f>
        <v>45352</v>
      </c>
      <c r="AM2488" s="14">
        <f ca="1">IF(AND(tbl_LoanData[[#This Row],[Application Date]]&gt;=EOMONTH(TODAY(),-1)+1,tbl_LoanData[[#This Row],[Application Date]]&lt;=TODAY()),tbl_LoanData[[#This Row],[Loan Amount]],0)</f>
        <v>0</v>
      </c>
      <c r="AN2488" s="14">
        <f>tbl_LoanData[[#This Row],[Amount Paid]]-(Q2488-X2488)</f>
        <v>-1156700</v>
      </c>
      <c r="AO2488" s="14">
        <f>IF(tbl_LoanData[[#This Row],[Application Status]]="Approved",1,0)</f>
        <v>0</v>
      </c>
      <c r="AP2488" s="22" t="str">
        <f t="shared" ca="1" si="115"/>
        <v/>
      </c>
      <c r="AQ2488" s="22" t="str">
        <f t="shared" ca="1" si="116"/>
        <v/>
      </c>
    </row>
    <row r="2489" spans="1:43" ht="14.4" customHeight="1" x14ac:dyDescent="0.3">
      <c r="A2489" s="2" t="s">
        <v>4423</v>
      </c>
      <c r="B2489" s="2" t="s">
        <v>4424</v>
      </c>
      <c r="C2489" s="2" t="s">
        <v>575</v>
      </c>
      <c r="D2489" s="2" t="s">
        <v>254</v>
      </c>
      <c r="E2489" s="2" t="s">
        <v>190</v>
      </c>
      <c r="F2489" s="2">
        <v>49</v>
      </c>
      <c r="G2489" s="2" t="s">
        <v>69</v>
      </c>
      <c r="H2489" s="2" t="s">
        <v>84</v>
      </c>
      <c r="I2489" s="2" t="s">
        <v>45</v>
      </c>
      <c r="J2489" s="3">
        <v>45365</v>
      </c>
      <c r="K2489" s="3">
        <v>45379</v>
      </c>
      <c r="L2489" s="2" t="s">
        <v>36</v>
      </c>
      <c r="M2489" s="2" t="s">
        <v>104</v>
      </c>
      <c r="N2489" s="2" t="s">
        <v>592</v>
      </c>
      <c r="O2489" s="4">
        <v>2056000</v>
      </c>
      <c r="P2489" s="4">
        <v>517800</v>
      </c>
      <c r="Q2489" s="4">
        <v>1538200</v>
      </c>
      <c r="R2489" s="2">
        <v>36</v>
      </c>
      <c r="S2489" s="5">
        <v>5.58</v>
      </c>
      <c r="T2489" s="4">
        <v>49880.41</v>
      </c>
      <c r="U2489" s="2" t="s">
        <v>73</v>
      </c>
      <c r="V2489" s="2" t="s">
        <v>74</v>
      </c>
      <c r="W2489" s="4">
        <v>1396651.48</v>
      </c>
      <c r="X2489" s="4">
        <v>399043.2</v>
      </c>
      <c r="Y2489" s="4">
        <v>1795694.68</v>
      </c>
      <c r="Z2489" s="2">
        <v>29</v>
      </c>
      <c r="AA2489" s="2" t="s">
        <v>57</v>
      </c>
      <c r="AB2489" s="2" t="s">
        <v>15736</v>
      </c>
      <c r="AC2489" s="2" t="s">
        <v>121</v>
      </c>
      <c r="AD2489" s="2" t="s">
        <v>76</v>
      </c>
      <c r="AE2489" s="5">
        <v>74.819999999999993</v>
      </c>
      <c r="AF2489" s="2">
        <v>1</v>
      </c>
      <c r="AG2489" s="2" t="s">
        <v>77</v>
      </c>
      <c r="AH2489" s="2">
        <v>14</v>
      </c>
      <c r="AI2489" s="6" t="str">
        <f t="shared" si="114"/>
        <v>45-54</v>
      </c>
      <c r="AJ2489" s="11">
        <f>YEAR(tbl_LoanData[[#This Row],[Application Date]])</f>
        <v>2024</v>
      </c>
      <c r="AK2489" s="11" t="str">
        <f>TEXT(tbl_LoanData[[#This Row],[Application Date]],"MMMM")</f>
        <v>March</v>
      </c>
      <c r="AL2489" s="12">
        <f>DATE(YEAR(tbl_LoanData[[#This Row],[Application Date]]),MONTH(tbl_LoanData[[#This Row],[Application Date]]),1)</f>
        <v>45352</v>
      </c>
      <c r="AM2489" s="14">
        <f ca="1">IF(AND(tbl_LoanData[[#This Row],[Application Date]]&gt;=EOMONTH(TODAY(),-1)+1,tbl_LoanData[[#This Row],[Application Date]]&lt;=TODAY()),tbl_LoanData[[#This Row],[Loan Amount]],0)</f>
        <v>0</v>
      </c>
      <c r="AN2489" s="14">
        <f>tbl_LoanData[[#This Row],[Amount Paid]]-(Q2489-X2489)</f>
        <v>257494.67999999993</v>
      </c>
      <c r="AO2489" s="14">
        <f>IF(tbl_LoanData[[#This Row],[Application Status]]="Approved",1,0)</f>
        <v>1</v>
      </c>
      <c r="AP2489" s="22" t="str">
        <f t="shared" ca="1" si="115"/>
        <v/>
      </c>
      <c r="AQ2489" s="22" t="str">
        <f t="shared" ca="1" si="116"/>
        <v/>
      </c>
    </row>
    <row r="2490" spans="1:43" ht="14.4" customHeight="1" x14ac:dyDescent="0.3">
      <c r="A2490" s="2" t="s">
        <v>4595</v>
      </c>
      <c r="B2490" s="2" t="s">
        <v>4596</v>
      </c>
      <c r="C2490" s="2" t="s">
        <v>482</v>
      </c>
      <c r="D2490" s="2" t="s">
        <v>176</v>
      </c>
      <c r="E2490" s="2" t="s">
        <v>161</v>
      </c>
      <c r="F2490" s="2">
        <v>33</v>
      </c>
      <c r="G2490" s="2" t="s">
        <v>69</v>
      </c>
      <c r="H2490" s="2" t="s">
        <v>228</v>
      </c>
      <c r="I2490" s="2" t="s">
        <v>43</v>
      </c>
      <c r="J2490" s="3">
        <v>45358</v>
      </c>
      <c r="K2490" s="3">
        <v>45367</v>
      </c>
      <c r="L2490" s="2" t="s">
        <v>38</v>
      </c>
      <c r="M2490" s="2" t="s">
        <v>71</v>
      </c>
      <c r="N2490" s="2" t="s">
        <v>589</v>
      </c>
      <c r="O2490" s="4">
        <v>1774000</v>
      </c>
      <c r="P2490" s="4">
        <v>231900</v>
      </c>
      <c r="Q2490" s="4">
        <v>1542100</v>
      </c>
      <c r="R2490" s="2">
        <v>24</v>
      </c>
      <c r="S2490" s="5">
        <v>11.12</v>
      </c>
      <c r="T2490" s="4">
        <v>78544.289999999994</v>
      </c>
      <c r="U2490" s="2" t="s">
        <v>73</v>
      </c>
      <c r="V2490" s="2" t="s">
        <v>34</v>
      </c>
      <c r="W2490" s="4">
        <v>1649430.09</v>
      </c>
      <c r="X2490" s="4">
        <v>235632.95</v>
      </c>
      <c r="Y2490" s="4">
        <v>1885063.04</v>
      </c>
      <c r="Z2490" s="2">
        <v>93</v>
      </c>
      <c r="AA2490" s="2" t="s">
        <v>60</v>
      </c>
      <c r="AB2490" s="2" t="s">
        <v>15733</v>
      </c>
      <c r="AC2490" s="2" t="s">
        <v>106</v>
      </c>
      <c r="AD2490" s="2" t="s">
        <v>76</v>
      </c>
      <c r="AE2490" s="5">
        <v>86.93</v>
      </c>
      <c r="AF2490" s="2">
        <v>3</v>
      </c>
      <c r="AG2490" s="2" t="s">
        <v>130</v>
      </c>
      <c r="AH2490" s="2">
        <v>9</v>
      </c>
      <c r="AI2490" s="6" t="str">
        <f t="shared" si="114"/>
        <v>25-34</v>
      </c>
      <c r="AJ2490" s="11">
        <f>YEAR(tbl_LoanData[[#This Row],[Application Date]])</f>
        <v>2024</v>
      </c>
      <c r="AK2490" s="11" t="str">
        <f>TEXT(tbl_LoanData[[#This Row],[Application Date]],"MMMM")</f>
        <v>March</v>
      </c>
      <c r="AL2490" s="12">
        <f>DATE(YEAR(tbl_LoanData[[#This Row],[Application Date]]),MONTH(tbl_LoanData[[#This Row],[Application Date]]),1)</f>
        <v>45352</v>
      </c>
      <c r="AM2490" s="14">
        <f ca="1">IF(AND(tbl_LoanData[[#This Row],[Application Date]]&gt;=EOMONTH(TODAY(),-1)+1,tbl_LoanData[[#This Row],[Application Date]]&lt;=TODAY()),tbl_LoanData[[#This Row],[Loan Amount]],0)</f>
        <v>0</v>
      </c>
      <c r="AN2490" s="14">
        <f>tbl_LoanData[[#This Row],[Amount Paid]]-(Q2490-X2490)</f>
        <v>342963.04000000004</v>
      </c>
      <c r="AO2490" s="14">
        <f>IF(tbl_LoanData[[#This Row],[Application Status]]="Approved",1,0)</f>
        <v>1</v>
      </c>
      <c r="AP2490" s="22" t="str">
        <f t="shared" ca="1" si="115"/>
        <v/>
      </c>
      <c r="AQ2490" s="22" t="str">
        <f t="shared" ca="1" si="116"/>
        <v/>
      </c>
    </row>
    <row r="2491" spans="1:43" ht="14.4" customHeight="1" x14ac:dyDescent="0.3">
      <c r="A2491" s="2" t="s">
        <v>4713</v>
      </c>
      <c r="B2491" s="2" t="s">
        <v>4714</v>
      </c>
      <c r="C2491" s="2" t="s">
        <v>606</v>
      </c>
      <c r="D2491" s="2" t="s">
        <v>82</v>
      </c>
      <c r="E2491" s="2" t="s">
        <v>402</v>
      </c>
      <c r="F2491" s="2">
        <v>51</v>
      </c>
      <c r="G2491" s="2" t="s">
        <v>69</v>
      </c>
      <c r="H2491" s="2" t="s">
        <v>224</v>
      </c>
      <c r="I2491" s="2" t="s">
        <v>54</v>
      </c>
      <c r="J2491" s="3">
        <v>45380</v>
      </c>
      <c r="K2491" s="3">
        <v>45398</v>
      </c>
      <c r="L2491" s="2" t="s">
        <v>37</v>
      </c>
      <c r="M2491" s="2" t="s">
        <v>94</v>
      </c>
      <c r="N2491" s="2" t="s">
        <v>488</v>
      </c>
      <c r="O2491" s="4">
        <v>166000</v>
      </c>
      <c r="P2491" s="4">
        <v>47200</v>
      </c>
      <c r="Q2491" s="4">
        <v>118800</v>
      </c>
      <c r="R2491" s="2">
        <v>36</v>
      </c>
      <c r="S2491" s="5">
        <v>6.96</v>
      </c>
      <c r="T2491" s="4">
        <v>3989.04</v>
      </c>
      <c r="U2491" s="2" t="s">
        <v>73</v>
      </c>
      <c r="V2491" s="2" t="s">
        <v>74</v>
      </c>
      <c r="W2491" s="4">
        <v>91747.92</v>
      </c>
      <c r="X2491" s="4">
        <v>51857.52</v>
      </c>
      <c r="Y2491" s="4">
        <v>143605.44</v>
      </c>
      <c r="Z2491" s="2">
        <v>150</v>
      </c>
      <c r="AA2491" s="2" t="s">
        <v>60</v>
      </c>
      <c r="AB2491" s="2" t="s">
        <v>15734</v>
      </c>
      <c r="AC2491" s="2" t="s">
        <v>146</v>
      </c>
      <c r="AD2491" s="2" t="s">
        <v>76</v>
      </c>
      <c r="AE2491" s="5">
        <v>71.569999999999993</v>
      </c>
      <c r="AF2491" s="2">
        <v>5</v>
      </c>
      <c r="AG2491" s="2" t="s">
        <v>130</v>
      </c>
      <c r="AH2491" s="2">
        <v>18</v>
      </c>
      <c r="AI2491" s="6" t="str">
        <f t="shared" si="114"/>
        <v>45-54</v>
      </c>
      <c r="AJ2491" s="11">
        <f>YEAR(tbl_LoanData[[#This Row],[Application Date]])</f>
        <v>2024</v>
      </c>
      <c r="AK2491" s="11" t="str">
        <f>TEXT(tbl_LoanData[[#This Row],[Application Date]],"MMMM")</f>
        <v>March</v>
      </c>
      <c r="AL2491" s="12">
        <f>DATE(YEAR(tbl_LoanData[[#This Row],[Application Date]]),MONTH(tbl_LoanData[[#This Row],[Application Date]]),1)</f>
        <v>45352</v>
      </c>
      <c r="AM2491" s="14">
        <f ca="1">IF(AND(tbl_LoanData[[#This Row],[Application Date]]&gt;=EOMONTH(TODAY(),-1)+1,tbl_LoanData[[#This Row],[Application Date]]&lt;=TODAY()),tbl_LoanData[[#This Row],[Loan Amount]],0)</f>
        <v>0</v>
      </c>
      <c r="AN2491" s="14">
        <f>tbl_LoanData[[#This Row],[Amount Paid]]-(Q2491-X2491)</f>
        <v>24805.439999999988</v>
      </c>
      <c r="AO2491" s="14">
        <f>IF(tbl_LoanData[[#This Row],[Application Status]]="Approved",1,0)</f>
        <v>1</v>
      </c>
      <c r="AP2491" s="22" t="str">
        <f t="shared" ca="1" si="115"/>
        <v/>
      </c>
      <c r="AQ2491" s="22" t="str">
        <f t="shared" ca="1" si="116"/>
        <v/>
      </c>
    </row>
    <row r="2492" spans="1:43" x14ac:dyDescent="0.3">
      <c r="A2492" s="2" t="s">
        <v>4807</v>
      </c>
      <c r="B2492" s="2" t="s">
        <v>4808</v>
      </c>
      <c r="C2492" s="2" t="s">
        <v>397</v>
      </c>
      <c r="D2492" s="2" t="s">
        <v>117</v>
      </c>
      <c r="E2492" s="2" t="s">
        <v>135</v>
      </c>
      <c r="F2492" s="2">
        <v>46</v>
      </c>
      <c r="G2492" s="2" t="s">
        <v>83</v>
      </c>
      <c r="H2492" s="2" t="s">
        <v>136</v>
      </c>
      <c r="I2492" s="2" t="s">
        <v>49</v>
      </c>
      <c r="J2492" s="3">
        <v>45365</v>
      </c>
      <c r="K2492" s="3"/>
      <c r="L2492" s="2" t="s">
        <v>37</v>
      </c>
      <c r="M2492" s="2" t="s">
        <v>199</v>
      </c>
      <c r="N2492" s="2" t="s">
        <v>200</v>
      </c>
      <c r="O2492" s="4">
        <v>196000</v>
      </c>
      <c r="P2492" s="4">
        <v>56900</v>
      </c>
      <c r="Q2492" s="4">
        <v>139100</v>
      </c>
      <c r="R2492" s="2">
        <v>24</v>
      </c>
      <c r="S2492" s="5">
        <v>14.8</v>
      </c>
      <c r="T2492" s="4">
        <v>7511.4</v>
      </c>
      <c r="U2492" s="2" t="s">
        <v>113</v>
      </c>
      <c r="V2492" s="2" t="s">
        <v>97</v>
      </c>
      <c r="W2492" s="4">
        <v>0</v>
      </c>
      <c r="X2492" s="4">
        <v>0</v>
      </c>
      <c r="Y2492" s="4">
        <v>180273.6</v>
      </c>
      <c r="Z2492" s="2">
        <v>0</v>
      </c>
      <c r="AA2492" s="2" t="s">
        <v>97</v>
      </c>
      <c r="AB2492" s="2" t="s">
        <v>15731</v>
      </c>
      <c r="AC2492" s="2" t="s">
        <v>332</v>
      </c>
      <c r="AD2492" s="2" t="s">
        <v>76</v>
      </c>
      <c r="AE2492" s="5">
        <v>70.97</v>
      </c>
      <c r="AF2492" s="2">
        <v>0</v>
      </c>
      <c r="AG2492" s="2" t="s">
        <v>97</v>
      </c>
      <c r="AH2492" s="2"/>
      <c r="AI2492" s="6" t="str">
        <f t="shared" si="114"/>
        <v>45-54</v>
      </c>
      <c r="AJ2492" s="11">
        <f>YEAR(tbl_LoanData[[#This Row],[Application Date]])</f>
        <v>2024</v>
      </c>
      <c r="AK2492" s="11" t="str">
        <f>TEXT(tbl_LoanData[[#This Row],[Application Date]],"MMMM")</f>
        <v>March</v>
      </c>
      <c r="AL2492" s="12">
        <f>DATE(YEAR(tbl_LoanData[[#This Row],[Application Date]]),MONTH(tbl_LoanData[[#This Row],[Application Date]]),1)</f>
        <v>45352</v>
      </c>
      <c r="AM2492" s="14">
        <f ca="1">IF(AND(tbl_LoanData[[#This Row],[Application Date]]&gt;=EOMONTH(TODAY(),-1)+1,tbl_LoanData[[#This Row],[Application Date]]&lt;=TODAY()),tbl_LoanData[[#This Row],[Loan Amount]],0)</f>
        <v>0</v>
      </c>
      <c r="AN2492" s="14">
        <f>tbl_LoanData[[#This Row],[Amount Paid]]-(Q2492-X2492)</f>
        <v>-139100</v>
      </c>
      <c r="AO2492" s="14">
        <f>IF(tbl_LoanData[[#This Row],[Application Status]]="Approved",1,0)</f>
        <v>0</v>
      </c>
      <c r="AP2492" s="22" t="str">
        <f t="shared" ca="1" si="115"/>
        <v/>
      </c>
      <c r="AQ2492" s="22" t="str">
        <f t="shared" ca="1" si="116"/>
        <v/>
      </c>
    </row>
    <row r="2493" spans="1:43" ht="14.4" customHeight="1" x14ac:dyDescent="0.3">
      <c r="A2493" s="2" t="s">
        <v>4839</v>
      </c>
      <c r="B2493" s="2" t="s">
        <v>4840</v>
      </c>
      <c r="C2493" s="2" t="s">
        <v>277</v>
      </c>
      <c r="D2493" s="2" t="s">
        <v>118</v>
      </c>
      <c r="E2493" s="2" t="s">
        <v>118</v>
      </c>
      <c r="F2493" s="2">
        <v>49</v>
      </c>
      <c r="G2493" s="2" t="s">
        <v>83</v>
      </c>
      <c r="H2493" s="2" t="s">
        <v>119</v>
      </c>
      <c r="I2493" s="2" t="s">
        <v>43</v>
      </c>
      <c r="J2493" s="3">
        <v>45363</v>
      </c>
      <c r="K2493" s="3">
        <v>45370</v>
      </c>
      <c r="L2493" s="2" t="s">
        <v>36</v>
      </c>
      <c r="M2493" s="2" t="s">
        <v>104</v>
      </c>
      <c r="N2493" s="2" t="s">
        <v>592</v>
      </c>
      <c r="O2493" s="4">
        <v>1822000</v>
      </c>
      <c r="P2493" s="4">
        <v>617200</v>
      </c>
      <c r="Q2493" s="4">
        <v>1204800</v>
      </c>
      <c r="R2493" s="2">
        <v>24</v>
      </c>
      <c r="S2493" s="5">
        <v>9.9600000000000009</v>
      </c>
      <c r="T2493" s="4">
        <v>60199.839999999997</v>
      </c>
      <c r="U2493" s="2" t="s">
        <v>73</v>
      </c>
      <c r="V2493" s="2" t="s">
        <v>33</v>
      </c>
      <c r="W2493" s="4">
        <v>1444796.16</v>
      </c>
      <c r="X2493" s="4">
        <v>0</v>
      </c>
      <c r="Y2493" s="4">
        <v>1444796.16</v>
      </c>
      <c r="Z2493" s="2">
        <v>0</v>
      </c>
      <c r="AA2493" s="2" t="s">
        <v>56</v>
      </c>
      <c r="AB2493" s="2" t="s">
        <v>15727</v>
      </c>
      <c r="AC2493" s="2" t="s">
        <v>213</v>
      </c>
      <c r="AD2493" s="2" t="s">
        <v>76</v>
      </c>
      <c r="AE2493" s="5">
        <v>66.13</v>
      </c>
      <c r="AF2493" s="2">
        <v>0</v>
      </c>
      <c r="AG2493" s="2" t="s">
        <v>77</v>
      </c>
      <c r="AH2493" s="2">
        <v>7</v>
      </c>
      <c r="AI2493" s="6" t="str">
        <f t="shared" si="114"/>
        <v>45-54</v>
      </c>
      <c r="AJ2493" s="11">
        <f>YEAR(tbl_LoanData[[#This Row],[Application Date]])</f>
        <v>2024</v>
      </c>
      <c r="AK2493" s="11" t="str">
        <f>TEXT(tbl_LoanData[[#This Row],[Application Date]],"MMMM")</f>
        <v>March</v>
      </c>
      <c r="AL2493" s="12">
        <f>DATE(YEAR(tbl_LoanData[[#This Row],[Application Date]]),MONTH(tbl_LoanData[[#This Row],[Application Date]]),1)</f>
        <v>45352</v>
      </c>
      <c r="AM2493" s="14">
        <f ca="1">IF(AND(tbl_LoanData[[#This Row],[Application Date]]&gt;=EOMONTH(TODAY(),-1)+1,tbl_LoanData[[#This Row],[Application Date]]&lt;=TODAY()),tbl_LoanData[[#This Row],[Loan Amount]],0)</f>
        <v>0</v>
      </c>
      <c r="AN2493" s="14">
        <f>tbl_LoanData[[#This Row],[Amount Paid]]-(Q2493-X2493)</f>
        <v>239996.15999999992</v>
      </c>
      <c r="AO2493" s="14">
        <f>IF(tbl_LoanData[[#This Row],[Application Status]]="Approved",1,0)</f>
        <v>1</v>
      </c>
      <c r="AP2493" s="22" t="str">
        <f t="shared" ca="1" si="115"/>
        <v/>
      </c>
      <c r="AQ2493" s="22" t="str">
        <f t="shared" ca="1" si="116"/>
        <v/>
      </c>
    </row>
    <row r="2494" spans="1:43" ht="14.4" customHeight="1" x14ac:dyDescent="0.3">
      <c r="A2494" s="2" t="s">
        <v>4889</v>
      </c>
      <c r="B2494" s="2" t="s">
        <v>4890</v>
      </c>
      <c r="C2494" s="2" t="s">
        <v>335</v>
      </c>
      <c r="D2494" s="2" t="s">
        <v>67</v>
      </c>
      <c r="E2494" s="2" t="s">
        <v>165</v>
      </c>
      <c r="F2494" s="2">
        <v>31</v>
      </c>
      <c r="G2494" s="2" t="s">
        <v>83</v>
      </c>
      <c r="H2494" s="2" t="s">
        <v>516</v>
      </c>
      <c r="I2494" s="2" t="s">
        <v>53</v>
      </c>
      <c r="J2494" s="3">
        <v>45366</v>
      </c>
      <c r="K2494" s="3">
        <v>45368</v>
      </c>
      <c r="L2494" s="2" t="s">
        <v>37</v>
      </c>
      <c r="M2494" s="2" t="s">
        <v>94</v>
      </c>
      <c r="N2494" s="2" t="s">
        <v>436</v>
      </c>
      <c r="O2494" s="4">
        <v>110000</v>
      </c>
      <c r="P2494" s="4">
        <v>37900</v>
      </c>
      <c r="Q2494" s="4">
        <v>72100</v>
      </c>
      <c r="R2494" s="2">
        <v>24</v>
      </c>
      <c r="S2494" s="5">
        <v>8.2799999999999994</v>
      </c>
      <c r="T2494" s="4">
        <v>3501.66</v>
      </c>
      <c r="U2494" s="2" t="s">
        <v>73</v>
      </c>
      <c r="V2494" s="2" t="s">
        <v>33</v>
      </c>
      <c r="W2494" s="4">
        <v>84039.76</v>
      </c>
      <c r="X2494" s="4">
        <v>0</v>
      </c>
      <c r="Y2494" s="4">
        <v>84039.76</v>
      </c>
      <c r="Z2494" s="2">
        <v>0</v>
      </c>
      <c r="AA2494" s="2" t="s">
        <v>56</v>
      </c>
      <c r="AB2494" s="2" t="s">
        <v>15732</v>
      </c>
      <c r="AC2494" s="2" t="s">
        <v>75</v>
      </c>
      <c r="AD2494" s="2" t="s">
        <v>76</v>
      </c>
      <c r="AE2494" s="5">
        <v>65.55</v>
      </c>
      <c r="AF2494" s="2">
        <v>0</v>
      </c>
      <c r="AG2494" s="2" t="s">
        <v>77</v>
      </c>
      <c r="AH2494" s="2">
        <v>2</v>
      </c>
      <c r="AI2494" s="6" t="str">
        <f t="shared" si="114"/>
        <v>25-34</v>
      </c>
      <c r="AJ2494" s="11">
        <f>YEAR(tbl_LoanData[[#This Row],[Application Date]])</f>
        <v>2024</v>
      </c>
      <c r="AK2494" s="11" t="str">
        <f>TEXT(tbl_LoanData[[#This Row],[Application Date]],"MMMM")</f>
        <v>March</v>
      </c>
      <c r="AL2494" s="12">
        <f>DATE(YEAR(tbl_LoanData[[#This Row],[Application Date]]),MONTH(tbl_LoanData[[#This Row],[Application Date]]),1)</f>
        <v>45352</v>
      </c>
      <c r="AM2494" s="14">
        <f ca="1">IF(AND(tbl_LoanData[[#This Row],[Application Date]]&gt;=EOMONTH(TODAY(),-1)+1,tbl_LoanData[[#This Row],[Application Date]]&lt;=TODAY()),tbl_LoanData[[#This Row],[Loan Amount]],0)</f>
        <v>0</v>
      </c>
      <c r="AN2494" s="14">
        <f>tbl_LoanData[[#This Row],[Amount Paid]]-(Q2494-X2494)</f>
        <v>11939.759999999995</v>
      </c>
      <c r="AO2494" s="14">
        <f>IF(tbl_LoanData[[#This Row],[Application Status]]="Approved",1,0)</f>
        <v>1</v>
      </c>
      <c r="AP2494" s="22" t="str">
        <f t="shared" ca="1" si="115"/>
        <v/>
      </c>
      <c r="AQ2494" s="22" t="str">
        <f t="shared" ca="1" si="116"/>
        <v/>
      </c>
    </row>
    <row r="2495" spans="1:43" ht="14.4" customHeight="1" x14ac:dyDescent="0.3">
      <c r="A2495" s="2" t="s">
        <v>4893</v>
      </c>
      <c r="B2495" s="2" t="s">
        <v>4894</v>
      </c>
      <c r="C2495" s="2" t="s">
        <v>80</v>
      </c>
      <c r="D2495" s="2" t="s">
        <v>182</v>
      </c>
      <c r="E2495" s="2" t="s">
        <v>311</v>
      </c>
      <c r="F2495" s="2">
        <v>49</v>
      </c>
      <c r="G2495" s="2" t="s">
        <v>83</v>
      </c>
      <c r="H2495" s="2" t="s">
        <v>233</v>
      </c>
      <c r="I2495" s="2" t="s">
        <v>46</v>
      </c>
      <c r="J2495" s="3">
        <v>45366</v>
      </c>
      <c r="K2495" s="3"/>
      <c r="L2495" s="2" t="s">
        <v>39</v>
      </c>
      <c r="M2495" s="2" t="s">
        <v>85</v>
      </c>
      <c r="N2495" s="2" t="s">
        <v>324</v>
      </c>
      <c r="O2495" s="4">
        <v>2051000</v>
      </c>
      <c r="P2495" s="4">
        <v>409400</v>
      </c>
      <c r="Q2495" s="4">
        <v>1641600</v>
      </c>
      <c r="R2495" s="2">
        <v>36</v>
      </c>
      <c r="S2495" s="5">
        <v>11.21</v>
      </c>
      <c r="T2495" s="4">
        <v>60935.28</v>
      </c>
      <c r="U2495" s="2" t="s">
        <v>96</v>
      </c>
      <c r="V2495" s="2" t="s">
        <v>97</v>
      </c>
      <c r="W2495" s="4">
        <v>0</v>
      </c>
      <c r="X2495" s="4">
        <v>0</v>
      </c>
      <c r="Y2495" s="4">
        <v>2193670.08</v>
      </c>
      <c r="Z2495" s="2">
        <v>0</v>
      </c>
      <c r="AA2495" s="2" t="s">
        <v>97</v>
      </c>
      <c r="AB2495" s="2" t="s">
        <v>15735</v>
      </c>
      <c r="AC2495" s="2" t="s">
        <v>106</v>
      </c>
      <c r="AD2495" s="2" t="s">
        <v>76</v>
      </c>
      <c r="AE2495" s="5">
        <v>80.040000000000006</v>
      </c>
      <c r="AF2495" s="2">
        <v>0</v>
      </c>
      <c r="AG2495" s="2" t="s">
        <v>97</v>
      </c>
      <c r="AH2495" s="2"/>
      <c r="AI2495" s="6" t="str">
        <f t="shared" si="114"/>
        <v>45-54</v>
      </c>
      <c r="AJ2495" s="11">
        <f>YEAR(tbl_LoanData[[#This Row],[Application Date]])</f>
        <v>2024</v>
      </c>
      <c r="AK2495" s="11" t="str">
        <f>TEXT(tbl_LoanData[[#This Row],[Application Date]],"MMMM")</f>
        <v>March</v>
      </c>
      <c r="AL2495" s="12">
        <f>DATE(YEAR(tbl_LoanData[[#This Row],[Application Date]]),MONTH(tbl_LoanData[[#This Row],[Application Date]]),1)</f>
        <v>45352</v>
      </c>
      <c r="AM2495" s="14">
        <f ca="1">IF(AND(tbl_LoanData[[#This Row],[Application Date]]&gt;=EOMONTH(TODAY(),-1)+1,tbl_LoanData[[#This Row],[Application Date]]&lt;=TODAY()),tbl_LoanData[[#This Row],[Loan Amount]],0)</f>
        <v>0</v>
      </c>
      <c r="AN2495" s="14">
        <f>tbl_LoanData[[#This Row],[Amount Paid]]-(Q2495-X2495)</f>
        <v>-1641600</v>
      </c>
      <c r="AO2495" s="14">
        <f>IF(tbl_LoanData[[#This Row],[Application Status]]="Approved",1,0)</f>
        <v>0</v>
      </c>
      <c r="AP2495" s="22" t="str">
        <f t="shared" ca="1" si="115"/>
        <v/>
      </c>
      <c r="AQ2495" s="22" t="str">
        <f t="shared" ca="1" si="116"/>
        <v/>
      </c>
    </row>
    <row r="2496" spans="1:43" ht="14.4" customHeight="1" x14ac:dyDescent="0.3">
      <c r="A2496" s="2" t="s">
        <v>4899</v>
      </c>
      <c r="B2496" s="2" t="s">
        <v>4900</v>
      </c>
      <c r="C2496" s="2" t="s">
        <v>231</v>
      </c>
      <c r="D2496" s="2" t="s">
        <v>101</v>
      </c>
      <c r="E2496" s="2" t="s">
        <v>81</v>
      </c>
      <c r="F2496" s="2">
        <v>58</v>
      </c>
      <c r="G2496" s="2" t="s">
        <v>83</v>
      </c>
      <c r="H2496" s="2" t="s">
        <v>224</v>
      </c>
      <c r="I2496" s="2" t="s">
        <v>54</v>
      </c>
      <c r="J2496" s="3">
        <v>45365</v>
      </c>
      <c r="K2496" s="3">
        <v>45374</v>
      </c>
      <c r="L2496" s="2" t="s">
        <v>39</v>
      </c>
      <c r="M2496" s="2" t="s">
        <v>85</v>
      </c>
      <c r="N2496" s="2" t="s">
        <v>324</v>
      </c>
      <c r="O2496" s="4">
        <v>1669000</v>
      </c>
      <c r="P2496" s="4">
        <v>455400</v>
      </c>
      <c r="Q2496" s="4">
        <v>1213600</v>
      </c>
      <c r="R2496" s="2">
        <v>48</v>
      </c>
      <c r="S2496" s="5">
        <v>9.4700000000000006</v>
      </c>
      <c r="T2496" s="4">
        <v>34860.660000000003</v>
      </c>
      <c r="U2496" s="2" t="s">
        <v>73</v>
      </c>
      <c r="V2496" s="2" t="s">
        <v>74</v>
      </c>
      <c r="W2496" s="4">
        <v>1010959.14</v>
      </c>
      <c r="X2496" s="4">
        <v>662352.54</v>
      </c>
      <c r="Y2496" s="4">
        <v>1673311.68</v>
      </c>
      <c r="Z2496" s="2">
        <v>0</v>
      </c>
      <c r="AA2496" s="2" t="s">
        <v>56</v>
      </c>
      <c r="AB2496" s="2" t="s">
        <v>15728</v>
      </c>
      <c r="AC2496" s="2" t="s">
        <v>121</v>
      </c>
      <c r="AD2496" s="2" t="s">
        <v>76</v>
      </c>
      <c r="AE2496" s="5">
        <v>72.709999999999994</v>
      </c>
      <c r="AF2496" s="2">
        <v>0</v>
      </c>
      <c r="AG2496" s="2" t="s">
        <v>77</v>
      </c>
      <c r="AH2496" s="2">
        <v>9</v>
      </c>
      <c r="AI2496" s="6" t="str">
        <f t="shared" si="114"/>
        <v>55-64</v>
      </c>
      <c r="AJ2496" s="11">
        <f>YEAR(tbl_LoanData[[#This Row],[Application Date]])</f>
        <v>2024</v>
      </c>
      <c r="AK2496" s="11" t="str">
        <f>TEXT(tbl_LoanData[[#This Row],[Application Date]],"MMMM")</f>
        <v>March</v>
      </c>
      <c r="AL2496" s="12">
        <f>DATE(YEAR(tbl_LoanData[[#This Row],[Application Date]]),MONTH(tbl_LoanData[[#This Row],[Application Date]]),1)</f>
        <v>45352</v>
      </c>
      <c r="AM2496" s="14">
        <f ca="1">IF(AND(tbl_LoanData[[#This Row],[Application Date]]&gt;=EOMONTH(TODAY(),-1)+1,tbl_LoanData[[#This Row],[Application Date]]&lt;=TODAY()),tbl_LoanData[[#This Row],[Loan Amount]],0)</f>
        <v>0</v>
      </c>
      <c r="AN2496" s="14">
        <f>tbl_LoanData[[#This Row],[Amount Paid]]-(Q2496-X2496)</f>
        <v>459711.68000000005</v>
      </c>
      <c r="AO2496" s="14">
        <f>IF(tbl_LoanData[[#This Row],[Application Status]]="Approved",1,0)</f>
        <v>1</v>
      </c>
      <c r="AP2496" s="22" t="str">
        <f t="shared" ca="1" si="115"/>
        <v/>
      </c>
      <c r="AQ2496" s="22" t="str">
        <f t="shared" ca="1" si="116"/>
        <v/>
      </c>
    </row>
    <row r="2497" spans="1:43" ht="14.4" customHeight="1" x14ac:dyDescent="0.3">
      <c r="A2497" s="2" t="s">
        <v>5057</v>
      </c>
      <c r="B2497" s="2" t="s">
        <v>5058</v>
      </c>
      <c r="C2497" s="2" t="s">
        <v>405</v>
      </c>
      <c r="D2497" s="2" t="s">
        <v>254</v>
      </c>
      <c r="E2497" s="2" t="s">
        <v>150</v>
      </c>
      <c r="F2497" s="2">
        <v>24</v>
      </c>
      <c r="G2497" s="2" t="s">
        <v>69</v>
      </c>
      <c r="H2497" s="2" t="s">
        <v>244</v>
      </c>
      <c r="I2497" s="2" t="s">
        <v>48</v>
      </c>
      <c r="J2497" s="3">
        <v>45370</v>
      </c>
      <c r="K2497" s="3">
        <v>45379</v>
      </c>
      <c r="L2497" s="2" t="s">
        <v>37</v>
      </c>
      <c r="M2497" s="2" t="s">
        <v>104</v>
      </c>
      <c r="N2497" s="2" t="s">
        <v>286</v>
      </c>
      <c r="O2497" s="4">
        <v>83000</v>
      </c>
      <c r="P2497" s="4">
        <v>29000</v>
      </c>
      <c r="Q2497" s="4">
        <v>54000</v>
      </c>
      <c r="R2497" s="2">
        <v>18</v>
      </c>
      <c r="S2497" s="5">
        <v>9.7899999999999991</v>
      </c>
      <c r="T2497" s="4">
        <v>3440.55</v>
      </c>
      <c r="U2497" s="2" t="s">
        <v>73</v>
      </c>
      <c r="V2497" s="2" t="s">
        <v>34</v>
      </c>
      <c r="W2497" s="4">
        <v>58489.35</v>
      </c>
      <c r="X2497" s="4">
        <v>3440.55</v>
      </c>
      <c r="Y2497" s="4">
        <v>61929.9</v>
      </c>
      <c r="Z2497" s="2">
        <v>31</v>
      </c>
      <c r="AA2497" s="2" t="s">
        <v>58</v>
      </c>
      <c r="AB2497" s="2" t="s">
        <v>15729</v>
      </c>
      <c r="AC2497" s="2" t="s">
        <v>146</v>
      </c>
      <c r="AD2497" s="2" t="s">
        <v>76</v>
      </c>
      <c r="AE2497" s="5">
        <v>65.06</v>
      </c>
      <c r="AF2497" s="2">
        <v>1</v>
      </c>
      <c r="AG2497" s="2" t="s">
        <v>15718</v>
      </c>
      <c r="AH2497" s="2">
        <v>9</v>
      </c>
      <c r="AI2497" s="6" t="str">
        <f t="shared" si="114"/>
        <v>18-24</v>
      </c>
      <c r="AJ2497" s="11">
        <f>YEAR(tbl_LoanData[[#This Row],[Application Date]])</f>
        <v>2024</v>
      </c>
      <c r="AK2497" s="11" t="str">
        <f>TEXT(tbl_LoanData[[#This Row],[Application Date]],"MMMM")</f>
        <v>March</v>
      </c>
      <c r="AL2497" s="12">
        <f>DATE(YEAR(tbl_LoanData[[#This Row],[Application Date]]),MONTH(tbl_LoanData[[#This Row],[Application Date]]),1)</f>
        <v>45352</v>
      </c>
      <c r="AM2497" s="14">
        <f ca="1">IF(AND(tbl_LoanData[[#This Row],[Application Date]]&gt;=EOMONTH(TODAY(),-1)+1,tbl_LoanData[[#This Row],[Application Date]]&lt;=TODAY()),tbl_LoanData[[#This Row],[Loan Amount]],0)</f>
        <v>0</v>
      </c>
      <c r="AN2497" s="14">
        <f>tbl_LoanData[[#This Row],[Amount Paid]]-(Q2497-X2497)</f>
        <v>7929.9000000000015</v>
      </c>
      <c r="AO2497" s="14">
        <f>IF(tbl_LoanData[[#This Row],[Application Status]]="Approved",1,0)</f>
        <v>1</v>
      </c>
      <c r="AP2497" s="22" t="str">
        <f t="shared" ca="1" si="115"/>
        <v/>
      </c>
      <c r="AQ2497" s="22" t="str">
        <f t="shared" ca="1" si="116"/>
        <v/>
      </c>
    </row>
    <row r="2498" spans="1:43" ht="14.4" customHeight="1" x14ac:dyDescent="0.3">
      <c r="A2498" s="2" t="s">
        <v>5219</v>
      </c>
      <c r="B2498" s="2" t="s">
        <v>5220</v>
      </c>
      <c r="C2498" s="2" t="s">
        <v>100</v>
      </c>
      <c r="D2498" s="2" t="s">
        <v>117</v>
      </c>
      <c r="E2498" s="2" t="s">
        <v>447</v>
      </c>
      <c r="F2498" s="2">
        <v>61</v>
      </c>
      <c r="G2498" s="2" t="s">
        <v>69</v>
      </c>
      <c r="H2498" s="2" t="s">
        <v>166</v>
      </c>
      <c r="I2498" s="2" t="s">
        <v>46</v>
      </c>
      <c r="J2498" s="3">
        <v>45357</v>
      </c>
      <c r="K2498" s="3">
        <v>45372</v>
      </c>
      <c r="L2498" s="2" t="s">
        <v>36</v>
      </c>
      <c r="M2498" s="2" t="s">
        <v>104</v>
      </c>
      <c r="N2498" s="2" t="s">
        <v>105</v>
      </c>
      <c r="O2498" s="4">
        <v>1314000</v>
      </c>
      <c r="P2498" s="4">
        <v>148500</v>
      </c>
      <c r="Q2498" s="4">
        <v>1165500</v>
      </c>
      <c r="R2498" s="2">
        <v>60</v>
      </c>
      <c r="S2498" s="5">
        <v>10.47</v>
      </c>
      <c r="T2498" s="4">
        <v>29593.99</v>
      </c>
      <c r="U2498" s="2" t="s">
        <v>73</v>
      </c>
      <c r="V2498" s="2" t="s">
        <v>74</v>
      </c>
      <c r="W2498" s="4">
        <v>858225.71</v>
      </c>
      <c r="X2498" s="4">
        <v>917413.54</v>
      </c>
      <c r="Y2498" s="4">
        <v>1775639.25</v>
      </c>
      <c r="Z2498" s="2">
        <v>0</v>
      </c>
      <c r="AA2498" s="2" t="s">
        <v>56</v>
      </c>
      <c r="AB2498" s="2" t="s">
        <v>15735</v>
      </c>
      <c r="AC2498" s="2" t="s">
        <v>87</v>
      </c>
      <c r="AD2498" s="2" t="s">
        <v>76</v>
      </c>
      <c r="AE2498" s="5">
        <v>88.7</v>
      </c>
      <c r="AF2498" s="2">
        <v>0</v>
      </c>
      <c r="AG2498" s="2" t="s">
        <v>77</v>
      </c>
      <c r="AH2498" s="2">
        <v>15</v>
      </c>
      <c r="AI2498" s="6" t="str">
        <f t="shared" ref="AI2498:AI2561" si="117">IF(F2498&lt;25,"18-24",IF(F2498&lt;35,"25-34",IF(F2498&lt;45,"35-44",IF(F2498&lt;55,"45-54",IF(F2498&lt;65,"55-64","65+")))))</f>
        <v>55-64</v>
      </c>
      <c r="AJ2498" s="11">
        <f>YEAR(tbl_LoanData[[#This Row],[Application Date]])</f>
        <v>2024</v>
      </c>
      <c r="AK2498" s="11" t="str">
        <f>TEXT(tbl_LoanData[[#This Row],[Application Date]],"MMMM")</f>
        <v>March</v>
      </c>
      <c r="AL2498" s="12">
        <f>DATE(YEAR(tbl_LoanData[[#This Row],[Application Date]]),MONTH(tbl_LoanData[[#This Row],[Application Date]]),1)</f>
        <v>45352</v>
      </c>
      <c r="AM2498" s="14">
        <f ca="1">IF(AND(tbl_LoanData[[#This Row],[Application Date]]&gt;=EOMONTH(TODAY(),-1)+1,tbl_LoanData[[#This Row],[Application Date]]&lt;=TODAY()),tbl_LoanData[[#This Row],[Loan Amount]],0)</f>
        <v>0</v>
      </c>
      <c r="AN2498" s="14">
        <f>tbl_LoanData[[#This Row],[Amount Paid]]-(Q2498-X2498)</f>
        <v>610139.25</v>
      </c>
      <c r="AO2498" s="14">
        <f>IF(tbl_LoanData[[#This Row],[Application Status]]="Approved",1,0)</f>
        <v>1</v>
      </c>
      <c r="AP2498" s="22" t="str">
        <f t="shared" ref="AP2498:AP2561" ca="1" si="118">IF(AND(J2498&gt;=DATE(YEAR(TODAY()),MONTH(TODAY()),1),J2498&lt;=TODAY()),"Current MTD",IF(AND(J2498&gt;=EOMONTH(TODAY(),-2)+1,J2498&lt;=EOMONTH(TODAY(),-1)),"Previous MTD",""))</f>
        <v/>
      </c>
      <c r="AQ2498" s="22" t="str">
        <f t="shared" ref="AQ2498:AQ2561" ca="1" si="119">IF(AND(J2498&gt;=DATE(YEAR(TODAY()),MONTH(TODAY()),1),J2498&lt;=TODAY()),TEXT(DATE(YEAR(TODAY()),MONTH(TODAY()),1),"mmm d")&amp;"–"&amp;DAY(TODAY()),IF(AND(J2498&gt;=EOMONTH(TODAY(),-2)+1,J2498&lt;=EOMONTH(TODAY(),-1)),""&amp;TEXT(EOMONTH(TODAY(),-2)+1,"mmm d")&amp;"–"&amp;DAY(TODAY()),""))</f>
        <v/>
      </c>
    </row>
    <row r="2499" spans="1:43" ht="14.4" customHeight="1" x14ac:dyDescent="0.3">
      <c r="A2499" s="2" t="s">
        <v>5299</v>
      </c>
      <c r="B2499" s="2" t="s">
        <v>5300</v>
      </c>
      <c r="C2499" s="2" t="s">
        <v>322</v>
      </c>
      <c r="D2499" s="2" t="s">
        <v>81</v>
      </c>
      <c r="E2499" s="2" t="s">
        <v>92</v>
      </c>
      <c r="F2499" s="2">
        <v>51</v>
      </c>
      <c r="G2499" s="2" t="s">
        <v>83</v>
      </c>
      <c r="H2499" s="2" t="s">
        <v>273</v>
      </c>
      <c r="I2499" s="2" t="s">
        <v>45</v>
      </c>
      <c r="J2499" s="3">
        <v>45380</v>
      </c>
      <c r="K2499" s="3">
        <v>45390</v>
      </c>
      <c r="L2499" s="2" t="s">
        <v>40</v>
      </c>
      <c r="M2499" s="2" t="s">
        <v>85</v>
      </c>
      <c r="N2499" s="2" t="s">
        <v>86</v>
      </c>
      <c r="O2499" s="4">
        <v>709000</v>
      </c>
      <c r="P2499" s="4">
        <v>211200</v>
      </c>
      <c r="Q2499" s="4">
        <v>497800</v>
      </c>
      <c r="R2499" s="2">
        <v>18</v>
      </c>
      <c r="S2499" s="5">
        <v>14.43</v>
      </c>
      <c r="T2499" s="4">
        <v>33641.599999999999</v>
      </c>
      <c r="U2499" s="2" t="s">
        <v>73</v>
      </c>
      <c r="V2499" s="2" t="s">
        <v>34</v>
      </c>
      <c r="W2499" s="4">
        <v>538265.59999999998</v>
      </c>
      <c r="X2499" s="4">
        <v>67283.210000000006</v>
      </c>
      <c r="Y2499" s="4">
        <v>605548.81000000006</v>
      </c>
      <c r="Z2499" s="2">
        <v>64</v>
      </c>
      <c r="AA2499" s="2" t="s">
        <v>59</v>
      </c>
      <c r="AB2499" s="2" t="s">
        <v>15732</v>
      </c>
      <c r="AC2499" s="2" t="s">
        <v>129</v>
      </c>
      <c r="AD2499" s="2" t="s">
        <v>76</v>
      </c>
      <c r="AE2499" s="5">
        <v>70.209999999999994</v>
      </c>
      <c r="AF2499" s="2">
        <v>2</v>
      </c>
      <c r="AG2499" s="2" t="s">
        <v>130</v>
      </c>
      <c r="AH2499" s="2">
        <v>10</v>
      </c>
      <c r="AI2499" s="6" t="str">
        <f t="shared" si="117"/>
        <v>45-54</v>
      </c>
      <c r="AJ2499" s="11">
        <f>YEAR(tbl_LoanData[[#This Row],[Application Date]])</f>
        <v>2024</v>
      </c>
      <c r="AK2499" s="11" t="str">
        <f>TEXT(tbl_LoanData[[#This Row],[Application Date]],"MMMM")</f>
        <v>March</v>
      </c>
      <c r="AL2499" s="12">
        <f>DATE(YEAR(tbl_LoanData[[#This Row],[Application Date]]),MONTH(tbl_LoanData[[#This Row],[Application Date]]),1)</f>
        <v>45352</v>
      </c>
      <c r="AM2499" s="14">
        <f ca="1">IF(AND(tbl_LoanData[[#This Row],[Application Date]]&gt;=EOMONTH(TODAY(),-1)+1,tbl_LoanData[[#This Row],[Application Date]]&lt;=TODAY()),tbl_LoanData[[#This Row],[Loan Amount]],0)</f>
        <v>0</v>
      </c>
      <c r="AN2499" s="14">
        <f>tbl_LoanData[[#This Row],[Amount Paid]]-(Q2499-X2499)</f>
        <v>107748.81</v>
      </c>
      <c r="AO2499" s="14">
        <f>IF(tbl_LoanData[[#This Row],[Application Status]]="Approved",1,0)</f>
        <v>1</v>
      </c>
      <c r="AP2499" s="22" t="str">
        <f t="shared" ca="1" si="118"/>
        <v/>
      </c>
      <c r="AQ2499" s="22" t="str">
        <f t="shared" ca="1" si="119"/>
        <v/>
      </c>
    </row>
    <row r="2500" spans="1:43" ht="14.4" customHeight="1" x14ac:dyDescent="0.3">
      <c r="A2500" s="2" t="s">
        <v>5321</v>
      </c>
      <c r="B2500" s="2" t="s">
        <v>5322</v>
      </c>
      <c r="C2500" s="2" t="s">
        <v>289</v>
      </c>
      <c r="D2500" s="2" t="s">
        <v>311</v>
      </c>
      <c r="E2500" s="2" t="s">
        <v>117</v>
      </c>
      <c r="F2500" s="2">
        <v>31</v>
      </c>
      <c r="G2500" s="2" t="s">
        <v>69</v>
      </c>
      <c r="H2500" s="2" t="s">
        <v>278</v>
      </c>
      <c r="I2500" s="2" t="s">
        <v>45</v>
      </c>
      <c r="J2500" s="3">
        <v>45370</v>
      </c>
      <c r="K2500" s="3">
        <v>45391</v>
      </c>
      <c r="L2500" s="2" t="s">
        <v>37</v>
      </c>
      <c r="M2500" s="2" t="s">
        <v>199</v>
      </c>
      <c r="N2500" s="2" t="s">
        <v>200</v>
      </c>
      <c r="O2500" s="4">
        <v>181000</v>
      </c>
      <c r="P2500" s="4">
        <v>24600</v>
      </c>
      <c r="Q2500" s="4">
        <v>156400</v>
      </c>
      <c r="R2500" s="2">
        <v>12</v>
      </c>
      <c r="S2500" s="5">
        <v>11.33</v>
      </c>
      <c r="T2500" s="4">
        <v>14510.01</v>
      </c>
      <c r="U2500" s="2" t="s">
        <v>73</v>
      </c>
      <c r="V2500" s="2" t="s">
        <v>34</v>
      </c>
      <c r="W2500" s="4">
        <v>159610.10999999999</v>
      </c>
      <c r="X2500" s="4">
        <v>14510.01</v>
      </c>
      <c r="Y2500" s="4">
        <v>174120.12</v>
      </c>
      <c r="Z2500" s="2">
        <v>28</v>
      </c>
      <c r="AA2500" s="2" t="s">
        <v>57</v>
      </c>
      <c r="AB2500" s="2" t="s">
        <v>15735</v>
      </c>
      <c r="AC2500" s="2" t="s">
        <v>360</v>
      </c>
      <c r="AD2500" s="2" t="s">
        <v>76</v>
      </c>
      <c r="AE2500" s="5">
        <v>86.41</v>
      </c>
      <c r="AF2500" s="2">
        <v>1</v>
      </c>
      <c r="AG2500" s="2" t="s">
        <v>77</v>
      </c>
      <c r="AH2500" s="2">
        <v>21</v>
      </c>
      <c r="AI2500" s="6" t="str">
        <f t="shared" si="117"/>
        <v>25-34</v>
      </c>
      <c r="AJ2500" s="11">
        <f>YEAR(tbl_LoanData[[#This Row],[Application Date]])</f>
        <v>2024</v>
      </c>
      <c r="AK2500" s="11" t="str">
        <f>TEXT(tbl_LoanData[[#This Row],[Application Date]],"MMMM")</f>
        <v>March</v>
      </c>
      <c r="AL2500" s="12">
        <f>DATE(YEAR(tbl_LoanData[[#This Row],[Application Date]]),MONTH(tbl_LoanData[[#This Row],[Application Date]]),1)</f>
        <v>45352</v>
      </c>
      <c r="AM2500" s="14">
        <f ca="1">IF(AND(tbl_LoanData[[#This Row],[Application Date]]&gt;=EOMONTH(TODAY(),-1)+1,tbl_LoanData[[#This Row],[Application Date]]&lt;=TODAY()),tbl_LoanData[[#This Row],[Loan Amount]],0)</f>
        <v>0</v>
      </c>
      <c r="AN2500" s="14">
        <f>tbl_LoanData[[#This Row],[Amount Paid]]-(Q2500-X2500)</f>
        <v>17720.119999999995</v>
      </c>
      <c r="AO2500" s="14">
        <f>IF(tbl_LoanData[[#This Row],[Application Status]]="Approved",1,0)</f>
        <v>1</v>
      </c>
      <c r="AP2500" s="22" t="str">
        <f t="shared" ca="1" si="118"/>
        <v/>
      </c>
      <c r="AQ2500" s="22" t="str">
        <f t="shared" ca="1" si="119"/>
        <v/>
      </c>
    </row>
    <row r="2501" spans="1:43" ht="14.4" customHeight="1" x14ac:dyDescent="0.3">
      <c r="A2501" s="2" t="s">
        <v>5431</v>
      </c>
      <c r="B2501" s="2" t="s">
        <v>5432</v>
      </c>
      <c r="C2501" s="2" t="s">
        <v>322</v>
      </c>
      <c r="D2501" s="2" t="s">
        <v>134</v>
      </c>
      <c r="E2501" s="2" t="s">
        <v>182</v>
      </c>
      <c r="F2501" s="2">
        <v>35</v>
      </c>
      <c r="G2501" s="2" t="s">
        <v>83</v>
      </c>
      <c r="H2501" s="2" t="s">
        <v>228</v>
      </c>
      <c r="I2501" s="2" t="s">
        <v>43</v>
      </c>
      <c r="J2501" s="3">
        <v>45381</v>
      </c>
      <c r="K2501" s="3">
        <v>45401</v>
      </c>
      <c r="L2501" s="2" t="s">
        <v>40</v>
      </c>
      <c r="M2501" s="2" t="s">
        <v>71</v>
      </c>
      <c r="N2501" s="2" t="s">
        <v>137</v>
      </c>
      <c r="O2501" s="4">
        <v>1509000</v>
      </c>
      <c r="P2501" s="4">
        <v>379500</v>
      </c>
      <c r="Q2501" s="4">
        <v>1129500</v>
      </c>
      <c r="R2501" s="2">
        <v>48</v>
      </c>
      <c r="S2501" s="5">
        <v>9.3800000000000008</v>
      </c>
      <c r="T2501" s="4">
        <v>32360.18</v>
      </c>
      <c r="U2501" s="2" t="s">
        <v>73</v>
      </c>
      <c r="V2501" s="2" t="s">
        <v>74</v>
      </c>
      <c r="W2501" s="4">
        <v>906085.04</v>
      </c>
      <c r="X2501" s="4">
        <v>647203.36</v>
      </c>
      <c r="Y2501" s="4">
        <v>1553288.4</v>
      </c>
      <c r="Z2501" s="2">
        <v>0</v>
      </c>
      <c r="AA2501" s="2" t="s">
        <v>56</v>
      </c>
      <c r="AB2501" s="2" t="s">
        <v>15734</v>
      </c>
      <c r="AC2501" s="2" t="s">
        <v>146</v>
      </c>
      <c r="AD2501" s="2" t="s">
        <v>76</v>
      </c>
      <c r="AE2501" s="5">
        <v>74.849999999999994</v>
      </c>
      <c r="AF2501" s="2">
        <v>0</v>
      </c>
      <c r="AG2501" s="2" t="s">
        <v>77</v>
      </c>
      <c r="AH2501" s="2">
        <v>20</v>
      </c>
      <c r="AI2501" s="6" t="str">
        <f t="shared" si="117"/>
        <v>35-44</v>
      </c>
      <c r="AJ2501" s="11">
        <f>YEAR(tbl_LoanData[[#This Row],[Application Date]])</f>
        <v>2024</v>
      </c>
      <c r="AK2501" s="11" t="str">
        <f>TEXT(tbl_LoanData[[#This Row],[Application Date]],"MMMM")</f>
        <v>March</v>
      </c>
      <c r="AL2501" s="12">
        <f>DATE(YEAR(tbl_LoanData[[#This Row],[Application Date]]),MONTH(tbl_LoanData[[#This Row],[Application Date]]),1)</f>
        <v>45352</v>
      </c>
      <c r="AM2501" s="14">
        <f ca="1">IF(AND(tbl_LoanData[[#This Row],[Application Date]]&gt;=EOMONTH(TODAY(),-1)+1,tbl_LoanData[[#This Row],[Application Date]]&lt;=TODAY()),tbl_LoanData[[#This Row],[Loan Amount]],0)</f>
        <v>0</v>
      </c>
      <c r="AN2501" s="14">
        <f>tbl_LoanData[[#This Row],[Amount Paid]]-(Q2501-X2501)</f>
        <v>423788.4</v>
      </c>
      <c r="AO2501" s="14">
        <f>IF(tbl_LoanData[[#This Row],[Application Status]]="Approved",1,0)</f>
        <v>1</v>
      </c>
      <c r="AP2501" s="22" t="str">
        <f t="shared" ca="1" si="118"/>
        <v/>
      </c>
      <c r="AQ2501" s="22" t="str">
        <f t="shared" ca="1" si="119"/>
        <v/>
      </c>
    </row>
    <row r="2502" spans="1:43" ht="14.4" customHeight="1" x14ac:dyDescent="0.3">
      <c r="A2502" s="2" t="s">
        <v>5553</v>
      </c>
      <c r="B2502" s="2" t="s">
        <v>5554</v>
      </c>
      <c r="C2502" s="2" t="s">
        <v>949</v>
      </c>
      <c r="D2502" s="2" t="s">
        <v>82</v>
      </c>
      <c r="E2502" s="2" t="s">
        <v>161</v>
      </c>
      <c r="F2502" s="2">
        <v>48</v>
      </c>
      <c r="G2502" s="2" t="s">
        <v>83</v>
      </c>
      <c r="H2502" s="2" t="s">
        <v>126</v>
      </c>
      <c r="I2502" s="2" t="s">
        <v>44</v>
      </c>
      <c r="J2502" s="3">
        <v>45381</v>
      </c>
      <c r="K2502" s="3">
        <v>45392</v>
      </c>
      <c r="L2502" s="2" t="s">
        <v>39</v>
      </c>
      <c r="M2502" s="2" t="s">
        <v>167</v>
      </c>
      <c r="N2502" s="2" t="s">
        <v>491</v>
      </c>
      <c r="O2502" s="4">
        <v>1816000</v>
      </c>
      <c r="P2502" s="4">
        <v>545500</v>
      </c>
      <c r="Q2502" s="4">
        <v>1270500</v>
      </c>
      <c r="R2502" s="2">
        <v>48</v>
      </c>
      <c r="S2502" s="5">
        <v>9.66</v>
      </c>
      <c r="T2502" s="4">
        <v>36696.28</v>
      </c>
      <c r="U2502" s="2" t="s">
        <v>73</v>
      </c>
      <c r="V2502" s="2" t="s">
        <v>74</v>
      </c>
      <c r="W2502" s="4">
        <v>990799.56</v>
      </c>
      <c r="X2502" s="4">
        <v>770621.64</v>
      </c>
      <c r="Y2502" s="4">
        <v>1761421.2</v>
      </c>
      <c r="Z2502" s="2">
        <v>31</v>
      </c>
      <c r="AA2502" s="2" t="s">
        <v>58</v>
      </c>
      <c r="AB2502" s="2" t="s">
        <v>15730</v>
      </c>
      <c r="AC2502" s="2" t="s">
        <v>129</v>
      </c>
      <c r="AD2502" s="2" t="s">
        <v>76</v>
      </c>
      <c r="AE2502" s="5">
        <v>69.959999999999994</v>
      </c>
      <c r="AF2502" s="2">
        <v>1</v>
      </c>
      <c r="AG2502" s="2" t="s">
        <v>15718</v>
      </c>
      <c r="AH2502" s="2">
        <v>11</v>
      </c>
      <c r="AI2502" s="6" t="str">
        <f t="shared" si="117"/>
        <v>45-54</v>
      </c>
      <c r="AJ2502" s="11">
        <f>YEAR(tbl_LoanData[[#This Row],[Application Date]])</f>
        <v>2024</v>
      </c>
      <c r="AK2502" s="11" t="str">
        <f>TEXT(tbl_LoanData[[#This Row],[Application Date]],"MMMM")</f>
        <v>March</v>
      </c>
      <c r="AL2502" s="12">
        <f>DATE(YEAR(tbl_LoanData[[#This Row],[Application Date]]),MONTH(tbl_LoanData[[#This Row],[Application Date]]),1)</f>
        <v>45352</v>
      </c>
      <c r="AM2502" s="14">
        <f ca="1">IF(AND(tbl_LoanData[[#This Row],[Application Date]]&gt;=EOMONTH(TODAY(),-1)+1,tbl_LoanData[[#This Row],[Application Date]]&lt;=TODAY()),tbl_LoanData[[#This Row],[Loan Amount]],0)</f>
        <v>0</v>
      </c>
      <c r="AN2502" s="14">
        <f>tbl_LoanData[[#This Row],[Amount Paid]]-(Q2502-X2502)</f>
        <v>490921.20000000007</v>
      </c>
      <c r="AO2502" s="14">
        <f>IF(tbl_LoanData[[#This Row],[Application Status]]="Approved",1,0)</f>
        <v>1</v>
      </c>
      <c r="AP2502" s="22" t="str">
        <f t="shared" ca="1" si="118"/>
        <v/>
      </c>
      <c r="AQ2502" s="22" t="str">
        <f t="shared" ca="1" si="119"/>
        <v/>
      </c>
    </row>
    <row r="2503" spans="1:43" ht="14.4" customHeight="1" x14ac:dyDescent="0.3">
      <c r="A2503" s="2" t="s">
        <v>5825</v>
      </c>
      <c r="B2503" s="2" t="s">
        <v>5826</v>
      </c>
      <c r="C2503" s="2" t="s">
        <v>435</v>
      </c>
      <c r="D2503" s="2" t="s">
        <v>102</v>
      </c>
      <c r="E2503" s="2" t="s">
        <v>268</v>
      </c>
      <c r="F2503" s="2">
        <v>61</v>
      </c>
      <c r="G2503" s="2" t="s">
        <v>83</v>
      </c>
      <c r="H2503" s="2" t="s">
        <v>318</v>
      </c>
      <c r="I2503" s="2" t="s">
        <v>42</v>
      </c>
      <c r="J2503" s="3">
        <v>45380</v>
      </c>
      <c r="K2503" s="3">
        <v>45394</v>
      </c>
      <c r="L2503" s="2" t="s">
        <v>36</v>
      </c>
      <c r="M2503" s="2" t="s">
        <v>71</v>
      </c>
      <c r="N2503" s="2" t="s">
        <v>162</v>
      </c>
      <c r="O2503" s="4">
        <v>1286000</v>
      </c>
      <c r="P2503" s="4">
        <v>433700</v>
      </c>
      <c r="Q2503" s="4">
        <v>852300</v>
      </c>
      <c r="R2503" s="2">
        <v>36</v>
      </c>
      <c r="S2503" s="5">
        <v>13.01</v>
      </c>
      <c r="T2503" s="4">
        <v>32915.35</v>
      </c>
      <c r="U2503" s="2" t="s">
        <v>73</v>
      </c>
      <c r="V2503" s="2" t="s">
        <v>74</v>
      </c>
      <c r="W2503" s="4">
        <v>888714.45</v>
      </c>
      <c r="X2503" s="4">
        <v>296238.24</v>
      </c>
      <c r="Y2503" s="4">
        <v>1184952.69</v>
      </c>
      <c r="Z2503" s="2">
        <v>31</v>
      </c>
      <c r="AA2503" s="2" t="s">
        <v>58</v>
      </c>
      <c r="AB2503" s="2" t="s">
        <v>15732</v>
      </c>
      <c r="AC2503" s="2" t="s">
        <v>360</v>
      </c>
      <c r="AD2503" s="2" t="s">
        <v>76</v>
      </c>
      <c r="AE2503" s="5">
        <v>66.28</v>
      </c>
      <c r="AF2503" s="2">
        <v>1</v>
      </c>
      <c r="AG2503" s="2" t="s">
        <v>15718</v>
      </c>
      <c r="AH2503" s="2">
        <v>14</v>
      </c>
      <c r="AI2503" s="6" t="str">
        <f t="shared" si="117"/>
        <v>55-64</v>
      </c>
      <c r="AJ2503" s="11">
        <f>YEAR(tbl_LoanData[[#This Row],[Application Date]])</f>
        <v>2024</v>
      </c>
      <c r="AK2503" s="11" t="str">
        <f>TEXT(tbl_LoanData[[#This Row],[Application Date]],"MMMM")</f>
        <v>March</v>
      </c>
      <c r="AL2503" s="12">
        <f>DATE(YEAR(tbl_LoanData[[#This Row],[Application Date]]),MONTH(tbl_LoanData[[#This Row],[Application Date]]),1)</f>
        <v>45352</v>
      </c>
      <c r="AM2503" s="14">
        <f ca="1">IF(AND(tbl_LoanData[[#This Row],[Application Date]]&gt;=EOMONTH(TODAY(),-1)+1,tbl_LoanData[[#This Row],[Application Date]]&lt;=TODAY()),tbl_LoanData[[#This Row],[Loan Amount]],0)</f>
        <v>0</v>
      </c>
      <c r="AN2503" s="14">
        <f>tbl_LoanData[[#This Row],[Amount Paid]]-(Q2503-X2503)</f>
        <v>332652.68999999994</v>
      </c>
      <c r="AO2503" s="14">
        <f>IF(tbl_LoanData[[#This Row],[Application Status]]="Approved",1,0)</f>
        <v>1</v>
      </c>
      <c r="AP2503" s="22" t="str">
        <f t="shared" ca="1" si="118"/>
        <v/>
      </c>
      <c r="AQ2503" s="22" t="str">
        <f t="shared" ca="1" si="119"/>
        <v/>
      </c>
    </row>
    <row r="2504" spans="1:43" x14ac:dyDescent="0.3">
      <c r="A2504" s="2" t="s">
        <v>5969</v>
      </c>
      <c r="B2504" s="2" t="s">
        <v>5970</v>
      </c>
      <c r="C2504" s="2" t="s">
        <v>181</v>
      </c>
      <c r="D2504" s="2" t="s">
        <v>117</v>
      </c>
      <c r="E2504" s="2" t="s">
        <v>81</v>
      </c>
      <c r="F2504" s="2">
        <v>37</v>
      </c>
      <c r="G2504" s="2" t="s">
        <v>83</v>
      </c>
      <c r="H2504" s="2" t="s">
        <v>110</v>
      </c>
      <c r="I2504" s="2" t="s">
        <v>46</v>
      </c>
      <c r="J2504" s="3">
        <v>45357</v>
      </c>
      <c r="K2504" s="3"/>
      <c r="L2504" s="2" t="s">
        <v>37</v>
      </c>
      <c r="M2504" s="2" t="s">
        <v>94</v>
      </c>
      <c r="N2504" s="2" t="s">
        <v>436</v>
      </c>
      <c r="O2504" s="4">
        <v>150000</v>
      </c>
      <c r="P2504" s="4">
        <v>24500</v>
      </c>
      <c r="Q2504" s="4">
        <v>125500</v>
      </c>
      <c r="R2504" s="2">
        <v>36</v>
      </c>
      <c r="S2504" s="5">
        <v>12.23</v>
      </c>
      <c r="T2504" s="4">
        <v>4765.17</v>
      </c>
      <c r="U2504" s="2" t="s">
        <v>113</v>
      </c>
      <c r="V2504" s="2" t="s">
        <v>97</v>
      </c>
      <c r="W2504" s="4">
        <v>0</v>
      </c>
      <c r="X2504" s="4">
        <v>0</v>
      </c>
      <c r="Y2504" s="4">
        <v>171545.95</v>
      </c>
      <c r="Z2504" s="2">
        <v>0</v>
      </c>
      <c r="AA2504" s="2" t="s">
        <v>97</v>
      </c>
      <c r="AB2504" s="2" t="s">
        <v>15732</v>
      </c>
      <c r="AC2504" s="2" t="s">
        <v>106</v>
      </c>
      <c r="AD2504" s="2" t="s">
        <v>76</v>
      </c>
      <c r="AE2504" s="5">
        <v>83.67</v>
      </c>
      <c r="AF2504" s="2">
        <v>0</v>
      </c>
      <c r="AG2504" s="2" t="s">
        <v>97</v>
      </c>
      <c r="AH2504" s="2"/>
      <c r="AI2504" s="6" t="str">
        <f t="shared" si="117"/>
        <v>35-44</v>
      </c>
      <c r="AJ2504" s="11">
        <f>YEAR(tbl_LoanData[[#This Row],[Application Date]])</f>
        <v>2024</v>
      </c>
      <c r="AK2504" s="11" t="str">
        <f>TEXT(tbl_LoanData[[#This Row],[Application Date]],"MMMM")</f>
        <v>March</v>
      </c>
      <c r="AL2504" s="12">
        <f>DATE(YEAR(tbl_LoanData[[#This Row],[Application Date]]),MONTH(tbl_LoanData[[#This Row],[Application Date]]),1)</f>
        <v>45352</v>
      </c>
      <c r="AM2504" s="14">
        <f ca="1">IF(AND(tbl_LoanData[[#This Row],[Application Date]]&gt;=EOMONTH(TODAY(),-1)+1,tbl_LoanData[[#This Row],[Application Date]]&lt;=TODAY()),tbl_LoanData[[#This Row],[Loan Amount]],0)</f>
        <v>0</v>
      </c>
      <c r="AN2504" s="14">
        <f>tbl_LoanData[[#This Row],[Amount Paid]]-(Q2504-X2504)</f>
        <v>-125500</v>
      </c>
      <c r="AO2504" s="14">
        <f>IF(tbl_LoanData[[#This Row],[Application Status]]="Approved",1,0)</f>
        <v>0</v>
      </c>
      <c r="AP2504" s="22" t="str">
        <f t="shared" ca="1" si="118"/>
        <v/>
      </c>
      <c r="AQ2504" s="22" t="str">
        <f t="shared" ca="1" si="119"/>
        <v/>
      </c>
    </row>
    <row r="2505" spans="1:43" ht="14.4" customHeight="1" x14ac:dyDescent="0.3">
      <c r="A2505" s="2" t="s">
        <v>6203</v>
      </c>
      <c r="B2505" s="2" t="s">
        <v>6204</v>
      </c>
      <c r="C2505" s="2" t="s">
        <v>277</v>
      </c>
      <c r="D2505" s="2" t="s">
        <v>182</v>
      </c>
      <c r="E2505" s="2" t="s">
        <v>311</v>
      </c>
      <c r="F2505" s="2">
        <v>58</v>
      </c>
      <c r="G2505" s="2" t="s">
        <v>83</v>
      </c>
      <c r="H2505" s="2" t="s">
        <v>313</v>
      </c>
      <c r="I2505" s="2" t="s">
        <v>44</v>
      </c>
      <c r="J2505" s="3">
        <v>45355</v>
      </c>
      <c r="K2505" s="3">
        <v>45361</v>
      </c>
      <c r="L2505" s="2" t="s">
        <v>40</v>
      </c>
      <c r="M2505" s="2" t="s">
        <v>157</v>
      </c>
      <c r="N2505" s="2" t="s">
        <v>328</v>
      </c>
      <c r="O2505" s="4">
        <v>1002000</v>
      </c>
      <c r="P2505" s="4">
        <v>102700</v>
      </c>
      <c r="Q2505" s="4">
        <v>899300</v>
      </c>
      <c r="R2505" s="2">
        <v>48</v>
      </c>
      <c r="S2505" s="5">
        <v>13.93</v>
      </c>
      <c r="T2505" s="4">
        <v>29174.79</v>
      </c>
      <c r="U2505" s="2" t="s">
        <v>73</v>
      </c>
      <c r="V2505" s="2" t="s">
        <v>74</v>
      </c>
      <c r="W2505" s="4">
        <v>816894.12</v>
      </c>
      <c r="X2505" s="4">
        <v>583495.84</v>
      </c>
      <c r="Y2505" s="4">
        <v>1400389.96</v>
      </c>
      <c r="Z2505" s="2">
        <v>29</v>
      </c>
      <c r="AA2505" s="2" t="s">
        <v>57</v>
      </c>
      <c r="AB2505" s="2" t="s">
        <v>15727</v>
      </c>
      <c r="AC2505" s="2" t="s">
        <v>332</v>
      </c>
      <c r="AD2505" s="2" t="s">
        <v>76</v>
      </c>
      <c r="AE2505" s="5">
        <v>89.75</v>
      </c>
      <c r="AF2505" s="2">
        <v>1</v>
      </c>
      <c r="AG2505" s="2" t="s">
        <v>77</v>
      </c>
      <c r="AH2505" s="2">
        <v>6</v>
      </c>
      <c r="AI2505" s="6" t="str">
        <f t="shared" si="117"/>
        <v>55-64</v>
      </c>
      <c r="AJ2505" s="11">
        <f>YEAR(tbl_LoanData[[#This Row],[Application Date]])</f>
        <v>2024</v>
      </c>
      <c r="AK2505" s="11" t="str">
        <f>TEXT(tbl_LoanData[[#This Row],[Application Date]],"MMMM")</f>
        <v>March</v>
      </c>
      <c r="AL2505" s="12">
        <f>DATE(YEAR(tbl_LoanData[[#This Row],[Application Date]]),MONTH(tbl_LoanData[[#This Row],[Application Date]]),1)</f>
        <v>45352</v>
      </c>
      <c r="AM2505" s="14">
        <f ca="1">IF(AND(tbl_LoanData[[#This Row],[Application Date]]&gt;=EOMONTH(TODAY(),-1)+1,tbl_LoanData[[#This Row],[Application Date]]&lt;=TODAY()),tbl_LoanData[[#This Row],[Loan Amount]],0)</f>
        <v>0</v>
      </c>
      <c r="AN2505" s="14">
        <f>tbl_LoanData[[#This Row],[Amount Paid]]-(Q2505-X2505)</f>
        <v>501089.95999999996</v>
      </c>
      <c r="AO2505" s="14">
        <f>IF(tbl_LoanData[[#This Row],[Application Status]]="Approved",1,0)</f>
        <v>1</v>
      </c>
      <c r="AP2505" s="22" t="str">
        <f t="shared" ca="1" si="118"/>
        <v/>
      </c>
      <c r="AQ2505" s="22" t="str">
        <f t="shared" ca="1" si="119"/>
        <v/>
      </c>
    </row>
    <row r="2506" spans="1:43" ht="14.4" customHeight="1" x14ac:dyDescent="0.3">
      <c r="A2506" s="2" t="s">
        <v>6251</v>
      </c>
      <c r="B2506" s="2" t="s">
        <v>6252</v>
      </c>
      <c r="C2506" s="2" t="s">
        <v>1059</v>
      </c>
      <c r="D2506" s="2" t="s">
        <v>82</v>
      </c>
      <c r="E2506" s="2" t="s">
        <v>135</v>
      </c>
      <c r="F2506" s="2">
        <v>26</v>
      </c>
      <c r="G2506" s="2" t="s">
        <v>69</v>
      </c>
      <c r="H2506" s="2" t="s">
        <v>110</v>
      </c>
      <c r="I2506" s="2" t="s">
        <v>46</v>
      </c>
      <c r="J2506" s="3">
        <v>45374</v>
      </c>
      <c r="K2506" s="3">
        <v>45379</v>
      </c>
      <c r="L2506" s="2" t="s">
        <v>38</v>
      </c>
      <c r="M2506" s="2" t="s">
        <v>127</v>
      </c>
      <c r="N2506" s="2" t="s">
        <v>128</v>
      </c>
      <c r="O2506" s="4">
        <v>1298000</v>
      </c>
      <c r="P2506" s="4">
        <v>264300</v>
      </c>
      <c r="Q2506" s="4">
        <v>1033700</v>
      </c>
      <c r="R2506" s="2">
        <v>24</v>
      </c>
      <c r="S2506" s="5">
        <v>11.41</v>
      </c>
      <c r="T2506" s="4">
        <v>52899.6</v>
      </c>
      <c r="U2506" s="2" t="s">
        <v>73</v>
      </c>
      <c r="V2506" s="2" t="s">
        <v>33</v>
      </c>
      <c r="W2506" s="4">
        <v>1269590.3400000001</v>
      </c>
      <c r="X2506" s="4">
        <v>0</v>
      </c>
      <c r="Y2506" s="4">
        <v>1269590.3400000001</v>
      </c>
      <c r="Z2506" s="2">
        <v>0</v>
      </c>
      <c r="AA2506" s="2" t="s">
        <v>56</v>
      </c>
      <c r="AB2506" s="2" t="s">
        <v>15732</v>
      </c>
      <c r="AC2506" s="2" t="s">
        <v>213</v>
      </c>
      <c r="AD2506" s="2" t="s">
        <v>76</v>
      </c>
      <c r="AE2506" s="5">
        <v>79.64</v>
      </c>
      <c r="AF2506" s="2">
        <v>0</v>
      </c>
      <c r="AG2506" s="2" t="s">
        <v>77</v>
      </c>
      <c r="AH2506" s="2">
        <v>5</v>
      </c>
      <c r="AI2506" s="6" t="str">
        <f t="shared" si="117"/>
        <v>25-34</v>
      </c>
      <c r="AJ2506" s="11">
        <f>YEAR(tbl_LoanData[[#This Row],[Application Date]])</f>
        <v>2024</v>
      </c>
      <c r="AK2506" s="11" t="str">
        <f>TEXT(tbl_LoanData[[#This Row],[Application Date]],"MMMM")</f>
        <v>March</v>
      </c>
      <c r="AL2506" s="12">
        <f>DATE(YEAR(tbl_LoanData[[#This Row],[Application Date]]),MONTH(tbl_LoanData[[#This Row],[Application Date]]),1)</f>
        <v>45352</v>
      </c>
      <c r="AM2506" s="14">
        <f ca="1">IF(AND(tbl_LoanData[[#This Row],[Application Date]]&gt;=EOMONTH(TODAY(),-1)+1,tbl_LoanData[[#This Row],[Application Date]]&lt;=TODAY()),tbl_LoanData[[#This Row],[Loan Amount]],0)</f>
        <v>0</v>
      </c>
      <c r="AN2506" s="14">
        <f>tbl_LoanData[[#This Row],[Amount Paid]]-(Q2506-X2506)</f>
        <v>235890.34000000008</v>
      </c>
      <c r="AO2506" s="14">
        <f>IF(tbl_LoanData[[#This Row],[Application Status]]="Approved",1,0)</f>
        <v>1</v>
      </c>
      <c r="AP2506" s="22" t="str">
        <f t="shared" ca="1" si="118"/>
        <v/>
      </c>
      <c r="AQ2506" s="22" t="str">
        <f t="shared" ca="1" si="119"/>
        <v/>
      </c>
    </row>
    <row r="2507" spans="1:43" ht="14.4" customHeight="1" x14ac:dyDescent="0.3">
      <c r="A2507" s="2" t="s">
        <v>6315</v>
      </c>
      <c r="B2507" s="2" t="s">
        <v>6316</v>
      </c>
      <c r="C2507" s="2" t="s">
        <v>682</v>
      </c>
      <c r="D2507" s="2" t="s">
        <v>118</v>
      </c>
      <c r="E2507" s="2" t="s">
        <v>284</v>
      </c>
      <c r="F2507" s="2">
        <v>30</v>
      </c>
      <c r="G2507" s="2" t="s">
        <v>69</v>
      </c>
      <c r="H2507" s="2" t="s">
        <v>398</v>
      </c>
      <c r="I2507" s="2" t="s">
        <v>46</v>
      </c>
      <c r="J2507" s="3">
        <v>45357</v>
      </c>
      <c r="K2507" s="3"/>
      <c r="L2507" s="2" t="s">
        <v>40</v>
      </c>
      <c r="M2507" s="2" t="s">
        <v>111</v>
      </c>
      <c r="N2507" s="2" t="s">
        <v>369</v>
      </c>
      <c r="O2507" s="4">
        <v>1197000</v>
      </c>
      <c r="P2507" s="4">
        <v>194800</v>
      </c>
      <c r="Q2507" s="4">
        <v>1002200</v>
      </c>
      <c r="R2507" s="2">
        <v>24</v>
      </c>
      <c r="S2507" s="5">
        <v>12.8</v>
      </c>
      <c r="T2507" s="4">
        <v>52448.47</v>
      </c>
      <c r="U2507" s="2" t="s">
        <v>96</v>
      </c>
      <c r="V2507" s="2" t="s">
        <v>97</v>
      </c>
      <c r="W2507" s="4">
        <v>0</v>
      </c>
      <c r="X2507" s="4">
        <v>0</v>
      </c>
      <c r="Y2507" s="4">
        <v>1258763.2</v>
      </c>
      <c r="Z2507" s="2">
        <v>0</v>
      </c>
      <c r="AA2507" s="2" t="s">
        <v>97</v>
      </c>
      <c r="AB2507" s="2" t="s">
        <v>15733</v>
      </c>
      <c r="AC2507" s="2" t="s">
        <v>146</v>
      </c>
      <c r="AD2507" s="2" t="s">
        <v>76</v>
      </c>
      <c r="AE2507" s="5">
        <v>83.73</v>
      </c>
      <c r="AF2507" s="2">
        <v>0</v>
      </c>
      <c r="AG2507" s="2" t="s">
        <v>97</v>
      </c>
      <c r="AH2507" s="2"/>
      <c r="AI2507" s="6" t="str">
        <f t="shared" si="117"/>
        <v>25-34</v>
      </c>
      <c r="AJ2507" s="11">
        <f>YEAR(tbl_LoanData[[#This Row],[Application Date]])</f>
        <v>2024</v>
      </c>
      <c r="AK2507" s="11" t="str">
        <f>TEXT(tbl_LoanData[[#This Row],[Application Date]],"MMMM")</f>
        <v>March</v>
      </c>
      <c r="AL2507" s="12">
        <f>DATE(YEAR(tbl_LoanData[[#This Row],[Application Date]]),MONTH(tbl_LoanData[[#This Row],[Application Date]]),1)</f>
        <v>45352</v>
      </c>
      <c r="AM2507" s="14">
        <f ca="1">IF(AND(tbl_LoanData[[#This Row],[Application Date]]&gt;=EOMONTH(TODAY(),-1)+1,tbl_LoanData[[#This Row],[Application Date]]&lt;=TODAY()),tbl_LoanData[[#This Row],[Loan Amount]],0)</f>
        <v>0</v>
      </c>
      <c r="AN2507" s="14">
        <f>tbl_LoanData[[#This Row],[Amount Paid]]-(Q2507-X2507)</f>
        <v>-1002200</v>
      </c>
      <c r="AO2507" s="14">
        <f>IF(tbl_LoanData[[#This Row],[Application Status]]="Approved",1,0)</f>
        <v>0</v>
      </c>
      <c r="AP2507" s="22" t="str">
        <f t="shared" ca="1" si="118"/>
        <v/>
      </c>
      <c r="AQ2507" s="22" t="str">
        <f t="shared" ca="1" si="119"/>
        <v/>
      </c>
    </row>
    <row r="2508" spans="1:43" x14ac:dyDescent="0.3">
      <c r="A2508" s="2" t="s">
        <v>6321</v>
      </c>
      <c r="B2508" s="2" t="s">
        <v>6322</v>
      </c>
      <c r="C2508" s="2" t="s">
        <v>809</v>
      </c>
      <c r="D2508" s="2" t="s">
        <v>101</v>
      </c>
      <c r="E2508" s="2" t="s">
        <v>182</v>
      </c>
      <c r="F2508" s="2">
        <v>60</v>
      </c>
      <c r="G2508" s="2" t="s">
        <v>69</v>
      </c>
      <c r="H2508" s="2" t="s">
        <v>172</v>
      </c>
      <c r="I2508" s="2" t="s">
        <v>45</v>
      </c>
      <c r="J2508" s="3">
        <v>45362</v>
      </c>
      <c r="K2508" s="3">
        <v>45375</v>
      </c>
      <c r="L2508" s="2" t="s">
        <v>38</v>
      </c>
      <c r="M2508" s="2" t="s">
        <v>71</v>
      </c>
      <c r="N2508" s="2" t="s">
        <v>589</v>
      </c>
      <c r="O2508" s="4">
        <v>1834000</v>
      </c>
      <c r="P2508" s="4">
        <v>282600</v>
      </c>
      <c r="Q2508" s="4">
        <v>1551400</v>
      </c>
      <c r="R2508" s="2">
        <v>36</v>
      </c>
      <c r="S2508" s="5">
        <v>6</v>
      </c>
      <c r="T2508" s="4">
        <v>50851.44</v>
      </c>
      <c r="U2508" s="2" t="s">
        <v>73</v>
      </c>
      <c r="V2508" s="2" t="s">
        <v>74</v>
      </c>
      <c r="W2508" s="4">
        <v>1322137.44</v>
      </c>
      <c r="X2508" s="4">
        <v>508514.56</v>
      </c>
      <c r="Y2508" s="4">
        <v>1830652</v>
      </c>
      <c r="Z2508" s="2">
        <v>84</v>
      </c>
      <c r="AA2508" s="2" t="s">
        <v>59</v>
      </c>
      <c r="AB2508" s="2" t="s">
        <v>15727</v>
      </c>
      <c r="AC2508" s="2" t="s">
        <v>106</v>
      </c>
      <c r="AD2508" s="2" t="s">
        <v>76</v>
      </c>
      <c r="AE2508" s="5">
        <v>84.59</v>
      </c>
      <c r="AF2508" s="2">
        <v>3</v>
      </c>
      <c r="AG2508" s="2" t="s">
        <v>130</v>
      </c>
      <c r="AH2508" s="2">
        <v>13</v>
      </c>
      <c r="AI2508" s="6" t="str">
        <f t="shared" si="117"/>
        <v>55-64</v>
      </c>
      <c r="AJ2508" s="11">
        <f>YEAR(tbl_LoanData[[#This Row],[Application Date]])</f>
        <v>2024</v>
      </c>
      <c r="AK2508" s="11" t="str">
        <f>TEXT(tbl_LoanData[[#This Row],[Application Date]],"MMMM")</f>
        <v>March</v>
      </c>
      <c r="AL2508" s="12">
        <f>DATE(YEAR(tbl_LoanData[[#This Row],[Application Date]]),MONTH(tbl_LoanData[[#This Row],[Application Date]]),1)</f>
        <v>45352</v>
      </c>
      <c r="AM2508" s="14">
        <f ca="1">IF(AND(tbl_LoanData[[#This Row],[Application Date]]&gt;=EOMONTH(TODAY(),-1)+1,tbl_LoanData[[#This Row],[Application Date]]&lt;=TODAY()),tbl_LoanData[[#This Row],[Loan Amount]],0)</f>
        <v>0</v>
      </c>
      <c r="AN2508" s="14">
        <f>tbl_LoanData[[#This Row],[Amount Paid]]-(Q2508-X2508)</f>
        <v>279252</v>
      </c>
      <c r="AO2508" s="14">
        <f>IF(tbl_LoanData[[#This Row],[Application Status]]="Approved",1,0)</f>
        <v>1</v>
      </c>
      <c r="AP2508" s="22" t="str">
        <f t="shared" ca="1" si="118"/>
        <v/>
      </c>
      <c r="AQ2508" s="22" t="str">
        <f t="shared" ca="1" si="119"/>
        <v/>
      </c>
    </row>
    <row r="2509" spans="1:43" x14ac:dyDescent="0.3">
      <c r="A2509" s="2" t="s">
        <v>6351</v>
      </c>
      <c r="B2509" s="2" t="s">
        <v>6352</v>
      </c>
      <c r="C2509" s="2" t="s">
        <v>220</v>
      </c>
      <c r="D2509" s="2" t="s">
        <v>101</v>
      </c>
      <c r="E2509" s="2" t="s">
        <v>210</v>
      </c>
      <c r="F2509" s="2">
        <v>26</v>
      </c>
      <c r="G2509" s="2" t="s">
        <v>69</v>
      </c>
      <c r="H2509" s="2" t="s">
        <v>166</v>
      </c>
      <c r="I2509" s="2" t="s">
        <v>46</v>
      </c>
      <c r="J2509" s="3">
        <v>45362</v>
      </c>
      <c r="K2509" s="3">
        <v>45374</v>
      </c>
      <c r="L2509" s="2" t="s">
        <v>38</v>
      </c>
      <c r="M2509" s="2" t="s">
        <v>85</v>
      </c>
      <c r="N2509" s="2" t="s">
        <v>314</v>
      </c>
      <c r="O2509" s="4">
        <v>1031000</v>
      </c>
      <c r="P2509" s="4">
        <v>146100</v>
      </c>
      <c r="Q2509" s="4">
        <v>884900</v>
      </c>
      <c r="R2509" s="2">
        <v>36</v>
      </c>
      <c r="S2509" s="5">
        <v>13.95</v>
      </c>
      <c r="T2509" s="4">
        <v>34867.519999999997</v>
      </c>
      <c r="U2509" s="2" t="s">
        <v>73</v>
      </c>
      <c r="V2509" s="2" t="s">
        <v>74</v>
      </c>
      <c r="W2509" s="4">
        <v>1011158.08</v>
      </c>
      <c r="X2509" s="4">
        <v>244072.57</v>
      </c>
      <c r="Y2509" s="4">
        <v>1255230.6499999999</v>
      </c>
      <c r="Z2509" s="2">
        <v>0</v>
      </c>
      <c r="AA2509" s="2" t="s">
        <v>56</v>
      </c>
      <c r="AB2509" s="2" t="s">
        <v>15727</v>
      </c>
      <c r="AC2509" s="2" t="s">
        <v>332</v>
      </c>
      <c r="AD2509" s="2" t="s">
        <v>76</v>
      </c>
      <c r="AE2509" s="5">
        <v>85.83</v>
      </c>
      <c r="AF2509" s="2">
        <v>0</v>
      </c>
      <c r="AG2509" s="2" t="s">
        <v>77</v>
      </c>
      <c r="AH2509" s="2">
        <v>12</v>
      </c>
      <c r="AI2509" s="6" t="str">
        <f t="shared" si="117"/>
        <v>25-34</v>
      </c>
      <c r="AJ2509" s="11">
        <f>YEAR(tbl_LoanData[[#This Row],[Application Date]])</f>
        <v>2024</v>
      </c>
      <c r="AK2509" s="11" t="str">
        <f>TEXT(tbl_LoanData[[#This Row],[Application Date]],"MMMM")</f>
        <v>March</v>
      </c>
      <c r="AL2509" s="12">
        <f>DATE(YEAR(tbl_LoanData[[#This Row],[Application Date]]),MONTH(tbl_LoanData[[#This Row],[Application Date]]),1)</f>
        <v>45352</v>
      </c>
      <c r="AM2509" s="14">
        <f ca="1">IF(AND(tbl_LoanData[[#This Row],[Application Date]]&gt;=EOMONTH(TODAY(),-1)+1,tbl_LoanData[[#This Row],[Application Date]]&lt;=TODAY()),tbl_LoanData[[#This Row],[Loan Amount]],0)</f>
        <v>0</v>
      </c>
      <c r="AN2509" s="14">
        <f>tbl_LoanData[[#This Row],[Amount Paid]]-(Q2509-X2509)</f>
        <v>370330.65</v>
      </c>
      <c r="AO2509" s="14">
        <f>IF(tbl_LoanData[[#This Row],[Application Status]]="Approved",1,0)</f>
        <v>1</v>
      </c>
      <c r="AP2509" s="22" t="str">
        <f t="shared" ca="1" si="118"/>
        <v/>
      </c>
      <c r="AQ2509" s="22" t="str">
        <f t="shared" ca="1" si="119"/>
        <v/>
      </c>
    </row>
    <row r="2510" spans="1:43" ht="14.4" customHeight="1" x14ac:dyDescent="0.3">
      <c r="A2510" s="2" t="s">
        <v>6371</v>
      </c>
      <c r="B2510" s="2" t="s">
        <v>6372</v>
      </c>
      <c r="C2510" s="2" t="s">
        <v>133</v>
      </c>
      <c r="D2510" s="2" t="s">
        <v>176</v>
      </c>
      <c r="E2510" s="2" t="s">
        <v>176</v>
      </c>
      <c r="F2510" s="2">
        <v>56</v>
      </c>
      <c r="G2510" s="2" t="s">
        <v>69</v>
      </c>
      <c r="H2510" s="2" t="s">
        <v>224</v>
      </c>
      <c r="I2510" s="2" t="s">
        <v>54</v>
      </c>
      <c r="J2510" s="3">
        <v>45356</v>
      </c>
      <c r="K2510" s="3"/>
      <c r="L2510" s="2" t="s">
        <v>37</v>
      </c>
      <c r="M2510" s="2" t="s">
        <v>104</v>
      </c>
      <c r="N2510" s="2" t="s">
        <v>286</v>
      </c>
      <c r="O2510" s="4">
        <v>221000</v>
      </c>
      <c r="P2510" s="4">
        <v>59800</v>
      </c>
      <c r="Q2510" s="4">
        <v>161200</v>
      </c>
      <c r="R2510" s="2">
        <v>36</v>
      </c>
      <c r="S2510" s="5">
        <v>6.18</v>
      </c>
      <c r="T2510" s="4">
        <v>5307.96</v>
      </c>
      <c r="U2510" s="2" t="s">
        <v>113</v>
      </c>
      <c r="V2510" s="2" t="s">
        <v>97</v>
      </c>
      <c r="W2510" s="4">
        <v>0</v>
      </c>
      <c r="X2510" s="4">
        <v>0</v>
      </c>
      <c r="Y2510" s="4">
        <v>191086.48</v>
      </c>
      <c r="Z2510" s="2">
        <v>0</v>
      </c>
      <c r="AA2510" s="2" t="s">
        <v>97</v>
      </c>
      <c r="AB2510" s="2" t="s">
        <v>15733</v>
      </c>
      <c r="AC2510" s="2" t="s">
        <v>138</v>
      </c>
      <c r="AD2510" s="2" t="s">
        <v>76</v>
      </c>
      <c r="AE2510" s="5">
        <v>72.94</v>
      </c>
      <c r="AF2510" s="2">
        <v>0</v>
      </c>
      <c r="AG2510" s="2" t="s">
        <v>97</v>
      </c>
      <c r="AH2510" s="2"/>
      <c r="AI2510" s="6" t="str">
        <f t="shared" si="117"/>
        <v>55-64</v>
      </c>
      <c r="AJ2510" s="11">
        <f>YEAR(tbl_LoanData[[#This Row],[Application Date]])</f>
        <v>2024</v>
      </c>
      <c r="AK2510" s="11" t="str">
        <f>TEXT(tbl_LoanData[[#This Row],[Application Date]],"MMMM")</f>
        <v>March</v>
      </c>
      <c r="AL2510" s="12">
        <f>DATE(YEAR(tbl_LoanData[[#This Row],[Application Date]]),MONTH(tbl_LoanData[[#This Row],[Application Date]]),1)</f>
        <v>45352</v>
      </c>
      <c r="AM2510" s="14">
        <f ca="1">IF(AND(tbl_LoanData[[#This Row],[Application Date]]&gt;=EOMONTH(TODAY(),-1)+1,tbl_LoanData[[#This Row],[Application Date]]&lt;=TODAY()),tbl_LoanData[[#This Row],[Loan Amount]],0)</f>
        <v>0</v>
      </c>
      <c r="AN2510" s="14">
        <f>tbl_LoanData[[#This Row],[Amount Paid]]-(Q2510-X2510)</f>
        <v>-161200</v>
      </c>
      <c r="AO2510" s="14">
        <f>IF(tbl_LoanData[[#This Row],[Application Status]]="Approved",1,0)</f>
        <v>0</v>
      </c>
      <c r="AP2510" s="22" t="str">
        <f t="shared" ca="1" si="118"/>
        <v/>
      </c>
      <c r="AQ2510" s="22" t="str">
        <f t="shared" ca="1" si="119"/>
        <v/>
      </c>
    </row>
    <row r="2511" spans="1:43" ht="14.4" customHeight="1" x14ac:dyDescent="0.3">
      <c r="A2511" s="2" t="s">
        <v>6577</v>
      </c>
      <c r="B2511" s="2" t="s">
        <v>6578</v>
      </c>
      <c r="C2511" s="2" t="s">
        <v>840</v>
      </c>
      <c r="D2511" s="2" t="s">
        <v>81</v>
      </c>
      <c r="E2511" s="2" t="s">
        <v>447</v>
      </c>
      <c r="F2511" s="2">
        <v>49</v>
      </c>
      <c r="G2511" s="2" t="s">
        <v>83</v>
      </c>
      <c r="H2511" s="2" t="s">
        <v>84</v>
      </c>
      <c r="I2511" s="2" t="s">
        <v>45</v>
      </c>
      <c r="J2511" s="3">
        <v>45352</v>
      </c>
      <c r="K2511" s="3"/>
      <c r="L2511" s="2" t="s">
        <v>40</v>
      </c>
      <c r="M2511" s="2" t="s">
        <v>71</v>
      </c>
      <c r="N2511" s="2" t="s">
        <v>137</v>
      </c>
      <c r="O2511" s="4">
        <v>1487000</v>
      </c>
      <c r="P2511" s="4">
        <v>404900</v>
      </c>
      <c r="Q2511" s="4">
        <v>1082100</v>
      </c>
      <c r="R2511" s="2">
        <v>36</v>
      </c>
      <c r="S2511" s="5">
        <v>8.52</v>
      </c>
      <c r="T2511" s="4">
        <v>37741.24</v>
      </c>
      <c r="U2511" s="2" t="s">
        <v>113</v>
      </c>
      <c r="V2511" s="2" t="s">
        <v>97</v>
      </c>
      <c r="W2511" s="4">
        <v>0</v>
      </c>
      <c r="X2511" s="4">
        <v>0</v>
      </c>
      <c r="Y2511" s="4">
        <v>1358684.76</v>
      </c>
      <c r="Z2511" s="2">
        <v>0</v>
      </c>
      <c r="AA2511" s="2" t="s">
        <v>97</v>
      </c>
      <c r="AB2511" s="2" t="s">
        <v>15736</v>
      </c>
      <c r="AC2511" s="2" t="s">
        <v>213</v>
      </c>
      <c r="AD2511" s="2" t="s">
        <v>76</v>
      </c>
      <c r="AE2511" s="5">
        <v>72.77</v>
      </c>
      <c r="AF2511" s="2">
        <v>0</v>
      </c>
      <c r="AG2511" s="2" t="s">
        <v>97</v>
      </c>
      <c r="AH2511" s="2"/>
      <c r="AI2511" s="6" t="str">
        <f t="shared" si="117"/>
        <v>45-54</v>
      </c>
      <c r="AJ2511" s="11">
        <f>YEAR(tbl_LoanData[[#This Row],[Application Date]])</f>
        <v>2024</v>
      </c>
      <c r="AK2511" s="11" t="str">
        <f>TEXT(tbl_LoanData[[#This Row],[Application Date]],"MMMM")</f>
        <v>March</v>
      </c>
      <c r="AL2511" s="12">
        <f>DATE(YEAR(tbl_LoanData[[#This Row],[Application Date]]),MONTH(tbl_LoanData[[#This Row],[Application Date]]),1)</f>
        <v>45352</v>
      </c>
      <c r="AM2511" s="14">
        <f ca="1">IF(AND(tbl_LoanData[[#This Row],[Application Date]]&gt;=EOMONTH(TODAY(),-1)+1,tbl_LoanData[[#This Row],[Application Date]]&lt;=TODAY()),tbl_LoanData[[#This Row],[Loan Amount]],0)</f>
        <v>0</v>
      </c>
      <c r="AN2511" s="14">
        <f>tbl_LoanData[[#This Row],[Amount Paid]]-(Q2511-X2511)</f>
        <v>-1082100</v>
      </c>
      <c r="AO2511" s="14">
        <f>IF(tbl_LoanData[[#This Row],[Application Status]]="Approved",1,0)</f>
        <v>0</v>
      </c>
      <c r="AP2511" s="22" t="str">
        <f t="shared" ca="1" si="118"/>
        <v/>
      </c>
      <c r="AQ2511" s="22" t="str">
        <f t="shared" ca="1" si="119"/>
        <v/>
      </c>
    </row>
    <row r="2512" spans="1:43" ht="14.4" customHeight="1" x14ac:dyDescent="0.3">
      <c r="A2512" s="2" t="s">
        <v>6669</v>
      </c>
      <c r="B2512" s="2" t="s">
        <v>6670</v>
      </c>
      <c r="C2512" s="2" t="s">
        <v>289</v>
      </c>
      <c r="D2512" s="2" t="s">
        <v>268</v>
      </c>
      <c r="E2512" s="2" t="s">
        <v>210</v>
      </c>
      <c r="F2512" s="2">
        <v>25</v>
      </c>
      <c r="G2512" s="2" t="s">
        <v>69</v>
      </c>
      <c r="H2512" s="2" t="s">
        <v>217</v>
      </c>
      <c r="I2512" s="2" t="s">
        <v>46</v>
      </c>
      <c r="J2512" s="3">
        <v>45359</v>
      </c>
      <c r="K2512" s="3"/>
      <c r="L2512" s="2" t="s">
        <v>40</v>
      </c>
      <c r="M2512" s="2" t="s">
        <v>111</v>
      </c>
      <c r="N2512" s="2" t="s">
        <v>369</v>
      </c>
      <c r="O2512" s="4">
        <v>1574000</v>
      </c>
      <c r="P2512" s="4">
        <v>401200</v>
      </c>
      <c r="Q2512" s="4">
        <v>1172800</v>
      </c>
      <c r="R2512" s="2">
        <v>60</v>
      </c>
      <c r="S2512" s="5">
        <v>7.22</v>
      </c>
      <c r="T2512" s="4">
        <v>26603.01</v>
      </c>
      <c r="U2512" s="2" t="s">
        <v>113</v>
      </c>
      <c r="V2512" s="2" t="s">
        <v>97</v>
      </c>
      <c r="W2512" s="4">
        <v>0</v>
      </c>
      <c r="X2512" s="4">
        <v>0</v>
      </c>
      <c r="Y2512" s="4">
        <v>1596180.8</v>
      </c>
      <c r="Z2512" s="2">
        <v>0</v>
      </c>
      <c r="AA2512" s="2" t="s">
        <v>97</v>
      </c>
      <c r="AB2512" s="2" t="s">
        <v>15727</v>
      </c>
      <c r="AC2512" s="2" t="s">
        <v>106</v>
      </c>
      <c r="AD2512" s="2" t="s">
        <v>76</v>
      </c>
      <c r="AE2512" s="5">
        <v>74.510000000000005</v>
      </c>
      <c r="AF2512" s="2">
        <v>0</v>
      </c>
      <c r="AG2512" s="2" t="s">
        <v>97</v>
      </c>
      <c r="AH2512" s="2"/>
      <c r="AI2512" s="6" t="str">
        <f t="shared" si="117"/>
        <v>25-34</v>
      </c>
      <c r="AJ2512" s="11">
        <f>YEAR(tbl_LoanData[[#This Row],[Application Date]])</f>
        <v>2024</v>
      </c>
      <c r="AK2512" s="11" t="str">
        <f>TEXT(tbl_LoanData[[#This Row],[Application Date]],"MMMM")</f>
        <v>March</v>
      </c>
      <c r="AL2512" s="12">
        <f>DATE(YEAR(tbl_LoanData[[#This Row],[Application Date]]),MONTH(tbl_LoanData[[#This Row],[Application Date]]),1)</f>
        <v>45352</v>
      </c>
      <c r="AM2512" s="14">
        <f ca="1">IF(AND(tbl_LoanData[[#This Row],[Application Date]]&gt;=EOMONTH(TODAY(),-1)+1,tbl_LoanData[[#This Row],[Application Date]]&lt;=TODAY()),tbl_LoanData[[#This Row],[Loan Amount]],0)</f>
        <v>0</v>
      </c>
      <c r="AN2512" s="14">
        <f>tbl_LoanData[[#This Row],[Amount Paid]]-(Q2512-X2512)</f>
        <v>-1172800</v>
      </c>
      <c r="AO2512" s="14">
        <f>IF(tbl_LoanData[[#This Row],[Application Status]]="Approved",1,0)</f>
        <v>0</v>
      </c>
      <c r="AP2512" s="22" t="str">
        <f t="shared" ca="1" si="118"/>
        <v/>
      </c>
      <c r="AQ2512" s="22" t="str">
        <f t="shared" ca="1" si="119"/>
        <v/>
      </c>
    </row>
    <row r="2513" spans="1:43" ht="14.4" customHeight="1" x14ac:dyDescent="0.3">
      <c r="A2513" s="2" t="s">
        <v>6747</v>
      </c>
      <c r="B2513" s="2" t="s">
        <v>6748</v>
      </c>
      <c r="C2513" s="2" t="s">
        <v>397</v>
      </c>
      <c r="D2513" s="2" t="s">
        <v>82</v>
      </c>
      <c r="E2513" s="2" t="s">
        <v>190</v>
      </c>
      <c r="F2513" s="2">
        <v>23</v>
      </c>
      <c r="G2513" s="2" t="s">
        <v>83</v>
      </c>
      <c r="H2513" s="2" t="s">
        <v>205</v>
      </c>
      <c r="I2513" s="2" t="s">
        <v>49</v>
      </c>
      <c r="J2513" s="3">
        <v>45365</v>
      </c>
      <c r="K2513" s="3">
        <v>45380</v>
      </c>
      <c r="L2513" s="2" t="s">
        <v>40</v>
      </c>
      <c r="M2513" s="2" t="s">
        <v>71</v>
      </c>
      <c r="N2513" s="2" t="s">
        <v>137</v>
      </c>
      <c r="O2513" s="4">
        <v>875000</v>
      </c>
      <c r="P2513" s="4">
        <v>237300</v>
      </c>
      <c r="Q2513" s="4">
        <v>637700</v>
      </c>
      <c r="R2513" s="2">
        <v>24</v>
      </c>
      <c r="S2513" s="5">
        <v>9.1999999999999993</v>
      </c>
      <c r="T2513" s="4">
        <v>31459.87</v>
      </c>
      <c r="U2513" s="2" t="s">
        <v>73</v>
      </c>
      <c r="V2513" s="2" t="s">
        <v>33</v>
      </c>
      <c r="W2513" s="4">
        <v>755036.8</v>
      </c>
      <c r="X2513" s="4">
        <v>0</v>
      </c>
      <c r="Y2513" s="4">
        <v>755036.8</v>
      </c>
      <c r="Z2513" s="2">
        <v>0</v>
      </c>
      <c r="AA2513" s="2" t="s">
        <v>56</v>
      </c>
      <c r="AB2513" s="2" t="s">
        <v>15728</v>
      </c>
      <c r="AC2513" s="2" t="s">
        <v>138</v>
      </c>
      <c r="AD2513" s="2" t="s">
        <v>76</v>
      </c>
      <c r="AE2513" s="5">
        <v>72.88</v>
      </c>
      <c r="AF2513" s="2">
        <v>0</v>
      </c>
      <c r="AG2513" s="2" t="s">
        <v>77</v>
      </c>
      <c r="AH2513" s="2">
        <v>15</v>
      </c>
      <c r="AI2513" s="6" t="str">
        <f t="shared" si="117"/>
        <v>18-24</v>
      </c>
      <c r="AJ2513" s="11">
        <f>YEAR(tbl_LoanData[[#This Row],[Application Date]])</f>
        <v>2024</v>
      </c>
      <c r="AK2513" s="11" t="str">
        <f>TEXT(tbl_LoanData[[#This Row],[Application Date]],"MMMM")</f>
        <v>March</v>
      </c>
      <c r="AL2513" s="12">
        <f>DATE(YEAR(tbl_LoanData[[#This Row],[Application Date]]),MONTH(tbl_LoanData[[#This Row],[Application Date]]),1)</f>
        <v>45352</v>
      </c>
      <c r="AM2513" s="14">
        <f ca="1">IF(AND(tbl_LoanData[[#This Row],[Application Date]]&gt;=EOMONTH(TODAY(),-1)+1,tbl_LoanData[[#This Row],[Application Date]]&lt;=TODAY()),tbl_LoanData[[#This Row],[Loan Amount]],0)</f>
        <v>0</v>
      </c>
      <c r="AN2513" s="14">
        <f>tbl_LoanData[[#This Row],[Amount Paid]]-(Q2513-X2513)</f>
        <v>117336.80000000005</v>
      </c>
      <c r="AO2513" s="14">
        <f>IF(tbl_LoanData[[#This Row],[Application Status]]="Approved",1,0)</f>
        <v>1</v>
      </c>
      <c r="AP2513" s="22" t="str">
        <f t="shared" ca="1" si="118"/>
        <v/>
      </c>
      <c r="AQ2513" s="22" t="str">
        <f t="shared" ca="1" si="119"/>
        <v/>
      </c>
    </row>
    <row r="2514" spans="1:43" ht="14.4" customHeight="1" x14ac:dyDescent="0.3">
      <c r="A2514" s="2" t="s">
        <v>6819</v>
      </c>
      <c r="B2514" s="2" t="s">
        <v>6820</v>
      </c>
      <c r="C2514" s="2" t="s">
        <v>1573</v>
      </c>
      <c r="D2514" s="2" t="s">
        <v>189</v>
      </c>
      <c r="E2514" s="2" t="s">
        <v>465</v>
      </c>
      <c r="F2514" s="2">
        <v>30</v>
      </c>
      <c r="G2514" s="2" t="s">
        <v>69</v>
      </c>
      <c r="H2514" s="2" t="s">
        <v>256</v>
      </c>
      <c r="I2514" s="2" t="s">
        <v>43</v>
      </c>
      <c r="J2514" s="3">
        <v>45371</v>
      </c>
      <c r="K2514" s="3">
        <v>45388</v>
      </c>
      <c r="L2514" s="2" t="s">
        <v>40</v>
      </c>
      <c r="M2514" s="2" t="s">
        <v>71</v>
      </c>
      <c r="N2514" s="2" t="s">
        <v>137</v>
      </c>
      <c r="O2514" s="4">
        <v>1073000</v>
      </c>
      <c r="P2514" s="4">
        <v>315300</v>
      </c>
      <c r="Q2514" s="4">
        <v>757700</v>
      </c>
      <c r="R2514" s="2">
        <v>36</v>
      </c>
      <c r="S2514" s="5">
        <v>12.84</v>
      </c>
      <c r="T2514" s="4">
        <v>29154.61</v>
      </c>
      <c r="U2514" s="2" t="s">
        <v>73</v>
      </c>
      <c r="V2514" s="2" t="s">
        <v>74</v>
      </c>
      <c r="W2514" s="4">
        <v>816329.08</v>
      </c>
      <c r="X2514" s="4">
        <v>233236.96</v>
      </c>
      <c r="Y2514" s="4">
        <v>1049566.04</v>
      </c>
      <c r="Z2514" s="2">
        <v>0</v>
      </c>
      <c r="AA2514" s="2" t="s">
        <v>56</v>
      </c>
      <c r="AB2514" s="2" t="s">
        <v>15729</v>
      </c>
      <c r="AC2514" s="2" t="s">
        <v>121</v>
      </c>
      <c r="AD2514" s="2" t="s">
        <v>76</v>
      </c>
      <c r="AE2514" s="5">
        <v>70.62</v>
      </c>
      <c r="AF2514" s="2">
        <v>0</v>
      </c>
      <c r="AG2514" s="2" t="s">
        <v>77</v>
      </c>
      <c r="AH2514" s="2">
        <v>17</v>
      </c>
      <c r="AI2514" s="6" t="str">
        <f t="shared" si="117"/>
        <v>25-34</v>
      </c>
      <c r="AJ2514" s="11">
        <f>YEAR(tbl_LoanData[[#This Row],[Application Date]])</f>
        <v>2024</v>
      </c>
      <c r="AK2514" s="11" t="str">
        <f>TEXT(tbl_LoanData[[#This Row],[Application Date]],"MMMM")</f>
        <v>March</v>
      </c>
      <c r="AL2514" s="12">
        <f>DATE(YEAR(tbl_LoanData[[#This Row],[Application Date]]),MONTH(tbl_LoanData[[#This Row],[Application Date]]),1)</f>
        <v>45352</v>
      </c>
      <c r="AM2514" s="14">
        <f ca="1">IF(AND(tbl_LoanData[[#This Row],[Application Date]]&gt;=EOMONTH(TODAY(),-1)+1,tbl_LoanData[[#This Row],[Application Date]]&lt;=TODAY()),tbl_LoanData[[#This Row],[Loan Amount]],0)</f>
        <v>0</v>
      </c>
      <c r="AN2514" s="14">
        <f>tbl_LoanData[[#This Row],[Amount Paid]]-(Q2514-X2514)</f>
        <v>291866.03999999992</v>
      </c>
      <c r="AO2514" s="14">
        <f>IF(tbl_LoanData[[#This Row],[Application Status]]="Approved",1,0)</f>
        <v>1</v>
      </c>
      <c r="AP2514" s="22" t="str">
        <f t="shared" ca="1" si="118"/>
        <v/>
      </c>
      <c r="AQ2514" s="22" t="str">
        <f t="shared" ca="1" si="119"/>
        <v/>
      </c>
    </row>
    <row r="2515" spans="1:43" ht="14.4" customHeight="1" x14ac:dyDescent="0.3">
      <c r="A2515" s="2" t="s">
        <v>6955</v>
      </c>
      <c r="B2515" s="2" t="s">
        <v>6956</v>
      </c>
      <c r="C2515" s="2" t="s">
        <v>310</v>
      </c>
      <c r="D2515" s="2" t="s">
        <v>101</v>
      </c>
      <c r="E2515" s="2" t="s">
        <v>268</v>
      </c>
      <c r="F2515" s="2">
        <v>47</v>
      </c>
      <c r="G2515" s="2" t="s">
        <v>69</v>
      </c>
      <c r="H2515" s="2" t="s">
        <v>136</v>
      </c>
      <c r="I2515" s="2" t="s">
        <v>49</v>
      </c>
      <c r="J2515" s="3">
        <v>45374</v>
      </c>
      <c r="K2515" s="3">
        <v>45383</v>
      </c>
      <c r="L2515" s="2" t="s">
        <v>40</v>
      </c>
      <c r="M2515" s="2" t="s">
        <v>71</v>
      </c>
      <c r="N2515" s="2" t="s">
        <v>137</v>
      </c>
      <c r="O2515" s="4">
        <v>1034000</v>
      </c>
      <c r="P2515" s="4">
        <v>158400</v>
      </c>
      <c r="Q2515" s="4">
        <v>875600</v>
      </c>
      <c r="R2515" s="2">
        <v>60</v>
      </c>
      <c r="S2515" s="5">
        <v>11.55</v>
      </c>
      <c r="T2515" s="4">
        <v>23020.98</v>
      </c>
      <c r="U2515" s="2" t="s">
        <v>73</v>
      </c>
      <c r="V2515" s="2" t="s">
        <v>74</v>
      </c>
      <c r="W2515" s="4">
        <v>598545.48</v>
      </c>
      <c r="X2515" s="4">
        <v>782713.52</v>
      </c>
      <c r="Y2515" s="4">
        <v>1381259</v>
      </c>
      <c r="Z2515" s="2">
        <v>56</v>
      </c>
      <c r="AA2515" s="2" t="s">
        <v>58</v>
      </c>
      <c r="AB2515" s="2" t="s">
        <v>15732</v>
      </c>
      <c r="AC2515" s="2" t="s">
        <v>87</v>
      </c>
      <c r="AD2515" s="2" t="s">
        <v>76</v>
      </c>
      <c r="AE2515" s="5">
        <v>84.68</v>
      </c>
      <c r="AF2515" s="2">
        <v>2</v>
      </c>
      <c r="AG2515" s="2" t="s">
        <v>15718</v>
      </c>
      <c r="AH2515" s="2">
        <v>9</v>
      </c>
      <c r="AI2515" s="6" t="str">
        <f t="shared" si="117"/>
        <v>45-54</v>
      </c>
      <c r="AJ2515" s="11">
        <f>YEAR(tbl_LoanData[[#This Row],[Application Date]])</f>
        <v>2024</v>
      </c>
      <c r="AK2515" s="11" t="str">
        <f>TEXT(tbl_LoanData[[#This Row],[Application Date]],"MMMM")</f>
        <v>March</v>
      </c>
      <c r="AL2515" s="12">
        <f>DATE(YEAR(tbl_LoanData[[#This Row],[Application Date]]),MONTH(tbl_LoanData[[#This Row],[Application Date]]),1)</f>
        <v>45352</v>
      </c>
      <c r="AM2515" s="14">
        <f ca="1">IF(AND(tbl_LoanData[[#This Row],[Application Date]]&gt;=EOMONTH(TODAY(),-1)+1,tbl_LoanData[[#This Row],[Application Date]]&lt;=TODAY()),tbl_LoanData[[#This Row],[Loan Amount]],0)</f>
        <v>0</v>
      </c>
      <c r="AN2515" s="14">
        <f>tbl_LoanData[[#This Row],[Amount Paid]]-(Q2515-X2515)</f>
        <v>505659</v>
      </c>
      <c r="AO2515" s="14">
        <f>IF(tbl_LoanData[[#This Row],[Application Status]]="Approved",1,0)</f>
        <v>1</v>
      </c>
      <c r="AP2515" s="22" t="str">
        <f t="shared" ca="1" si="118"/>
        <v/>
      </c>
      <c r="AQ2515" s="22" t="str">
        <f t="shared" ca="1" si="119"/>
        <v/>
      </c>
    </row>
    <row r="2516" spans="1:43" ht="14.4" customHeight="1" x14ac:dyDescent="0.3">
      <c r="A2516" s="2" t="s">
        <v>6997</v>
      </c>
      <c r="B2516" s="2" t="s">
        <v>6998</v>
      </c>
      <c r="C2516" s="2" t="s">
        <v>546</v>
      </c>
      <c r="D2516" s="2" t="s">
        <v>67</v>
      </c>
      <c r="E2516" s="2" t="s">
        <v>447</v>
      </c>
      <c r="F2516" s="2">
        <v>23</v>
      </c>
      <c r="G2516" s="2" t="s">
        <v>83</v>
      </c>
      <c r="H2516" s="2" t="s">
        <v>191</v>
      </c>
      <c r="I2516" s="2" t="s">
        <v>51</v>
      </c>
      <c r="J2516" s="3">
        <v>45362</v>
      </c>
      <c r="K2516" s="3">
        <v>45367</v>
      </c>
      <c r="L2516" s="2" t="s">
        <v>37</v>
      </c>
      <c r="M2516" s="2" t="s">
        <v>94</v>
      </c>
      <c r="N2516" s="2" t="s">
        <v>234</v>
      </c>
      <c r="O2516" s="4">
        <v>215000</v>
      </c>
      <c r="P2516" s="4">
        <v>21600</v>
      </c>
      <c r="Q2516" s="4">
        <v>193400</v>
      </c>
      <c r="R2516" s="2">
        <v>24</v>
      </c>
      <c r="S2516" s="5">
        <v>11.08</v>
      </c>
      <c r="T2516" s="4">
        <v>9844.06</v>
      </c>
      <c r="U2516" s="2" t="s">
        <v>73</v>
      </c>
      <c r="V2516" s="2" t="s">
        <v>33</v>
      </c>
      <c r="W2516" s="4">
        <v>236257.44</v>
      </c>
      <c r="X2516" s="4">
        <v>0</v>
      </c>
      <c r="Y2516" s="4">
        <v>236257.44</v>
      </c>
      <c r="Z2516" s="2">
        <v>0</v>
      </c>
      <c r="AA2516" s="2" t="s">
        <v>56</v>
      </c>
      <c r="AB2516" s="2" t="s">
        <v>15727</v>
      </c>
      <c r="AC2516" s="2" t="s">
        <v>106</v>
      </c>
      <c r="AD2516" s="2" t="s">
        <v>76</v>
      </c>
      <c r="AE2516" s="5">
        <v>89.95</v>
      </c>
      <c r="AF2516" s="2">
        <v>0</v>
      </c>
      <c r="AG2516" s="2" t="s">
        <v>77</v>
      </c>
      <c r="AH2516" s="2">
        <v>5</v>
      </c>
      <c r="AI2516" s="6" t="str">
        <f t="shared" si="117"/>
        <v>18-24</v>
      </c>
      <c r="AJ2516" s="11">
        <f>YEAR(tbl_LoanData[[#This Row],[Application Date]])</f>
        <v>2024</v>
      </c>
      <c r="AK2516" s="11" t="str">
        <f>TEXT(tbl_LoanData[[#This Row],[Application Date]],"MMMM")</f>
        <v>March</v>
      </c>
      <c r="AL2516" s="12">
        <f>DATE(YEAR(tbl_LoanData[[#This Row],[Application Date]]),MONTH(tbl_LoanData[[#This Row],[Application Date]]),1)</f>
        <v>45352</v>
      </c>
      <c r="AM2516" s="14">
        <f ca="1">IF(AND(tbl_LoanData[[#This Row],[Application Date]]&gt;=EOMONTH(TODAY(),-1)+1,tbl_LoanData[[#This Row],[Application Date]]&lt;=TODAY()),tbl_LoanData[[#This Row],[Loan Amount]],0)</f>
        <v>0</v>
      </c>
      <c r="AN2516" s="14">
        <f>tbl_LoanData[[#This Row],[Amount Paid]]-(Q2516-X2516)</f>
        <v>42857.440000000002</v>
      </c>
      <c r="AO2516" s="14">
        <f>IF(tbl_LoanData[[#This Row],[Application Status]]="Approved",1,0)</f>
        <v>1</v>
      </c>
      <c r="AP2516" s="22" t="str">
        <f t="shared" ca="1" si="118"/>
        <v/>
      </c>
      <c r="AQ2516" s="22" t="str">
        <f t="shared" ca="1" si="119"/>
        <v/>
      </c>
    </row>
    <row r="2517" spans="1:43" ht="14.4" customHeight="1" x14ac:dyDescent="0.3">
      <c r="A2517" s="2" t="s">
        <v>7013</v>
      </c>
      <c r="B2517" s="2" t="s">
        <v>7014</v>
      </c>
      <c r="C2517" s="2" t="s">
        <v>281</v>
      </c>
      <c r="D2517" s="2" t="s">
        <v>254</v>
      </c>
      <c r="E2517" s="2" t="s">
        <v>91</v>
      </c>
      <c r="F2517" s="2">
        <v>59</v>
      </c>
      <c r="G2517" s="2" t="s">
        <v>83</v>
      </c>
      <c r="H2517" s="2" t="s">
        <v>103</v>
      </c>
      <c r="I2517" s="2" t="s">
        <v>43</v>
      </c>
      <c r="J2517" s="3">
        <v>45370</v>
      </c>
      <c r="K2517" s="3">
        <v>45380</v>
      </c>
      <c r="L2517" s="2" t="s">
        <v>38</v>
      </c>
      <c r="M2517" s="2" t="s">
        <v>144</v>
      </c>
      <c r="N2517" s="2" t="s">
        <v>382</v>
      </c>
      <c r="O2517" s="4">
        <v>1610000</v>
      </c>
      <c r="P2517" s="4">
        <v>290900</v>
      </c>
      <c r="Q2517" s="4">
        <v>1319100</v>
      </c>
      <c r="R2517" s="2">
        <v>24</v>
      </c>
      <c r="S2517" s="5">
        <v>7.97</v>
      </c>
      <c r="T2517" s="4">
        <v>63723.519999999997</v>
      </c>
      <c r="U2517" s="2" t="s">
        <v>73</v>
      </c>
      <c r="V2517" s="2" t="s">
        <v>33</v>
      </c>
      <c r="W2517" s="4">
        <v>1529364.54</v>
      </c>
      <c r="X2517" s="4">
        <v>0</v>
      </c>
      <c r="Y2517" s="4">
        <v>1529364.54</v>
      </c>
      <c r="Z2517" s="2">
        <v>0</v>
      </c>
      <c r="AA2517" s="2" t="s">
        <v>56</v>
      </c>
      <c r="AB2517" s="2" t="s">
        <v>15730</v>
      </c>
      <c r="AC2517" s="2" t="s">
        <v>213</v>
      </c>
      <c r="AD2517" s="2" t="s">
        <v>76</v>
      </c>
      <c r="AE2517" s="5">
        <v>81.93</v>
      </c>
      <c r="AF2517" s="2">
        <v>0</v>
      </c>
      <c r="AG2517" s="2" t="s">
        <v>77</v>
      </c>
      <c r="AH2517" s="2">
        <v>10</v>
      </c>
      <c r="AI2517" s="6" t="str">
        <f t="shared" si="117"/>
        <v>55-64</v>
      </c>
      <c r="AJ2517" s="11">
        <f>YEAR(tbl_LoanData[[#This Row],[Application Date]])</f>
        <v>2024</v>
      </c>
      <c r="AK2517" s="11" t="str">
        <f>TEXT(tbl_LoanData[[#This Row],[Application Date]],"MMMM")</f>
        <v>March</v>
      </c>
      <c r="AL2517" s="12">
        <f>DATE(YEAR(tbl_LoanData[[#This Row],[Application Date]]),MONTH(tbl_LoanData[[#This Row],[Application Date]]),1)</f>
        <v>45352</v>
      </c>
      <c r="AM2517" s="14">
        <f ca="1">IF(AND(tbl_LoanData[[#This Row],[Application Date]]&gt;=EOMONTH(TODAY(),-1)+1,tbl_LoanData[[#This Row],[Application Date]]&lt;=TODAY()),tbl_LoanData[[#This Row],[Loan Amount]],0)</f>
        <v>0</v>
      </c>
      <c r="AN2517" s="14">
        <f>tbl_LoanData[[#This Row],[Amount Paid]]-(Q2517-X2517)</f>
        <v>210264.54000000004</v>
      </c>
      <c r="AO2517" s="14">
        <f>IF(tbl_LoanData[[#This Row],[Application Status]]="Approved",1,0)</f>
        <v>1</v>
      </c>
      <c r="AP2517" s="22" t="str">
        <f t="shared" ca="1" si="118"/>
        <v/>
      </c>
      <c r="AQ2517" s="22" t="str">
        <f t="shared" ca="1" si="119"/>
        <v/>
      </c>
    </row>
    <row r="2518" spans="1:43" ht="14.4" customHeight="1" x14ac:dyDescent="0.3">
      <c r="A2518" s="2" t="s">
        <v>7035</v>
      </c>
      <c r="B2518" s="2" t="s">
        <v>7036</v>
      </c>
      <c r="C2518" s="2" t="s">
        <v>840</v>
      </c>
      <c r="D2518" s="2" t="s">
        <v>268</v>
      </c>
      <c r="E2518" s="2" t="s">
        <v>135</v>
      </c>
      <c r="F2518" s="2">
        <v>56</v>
      </c>
      <c r="G2518" s="2" t="s">
        <v>83</v>
      </c>
      <c r="H2518" s="2" t="s">
        <v>177</v>
      </c>
      <c r="I2518" s="2" t="s">
        <v>43</v>
      </c>
      <c r="J2518" s="3">
        <v>45352</v>
      </c>
      <c r="K2518" s="3">
        <v>45367</v>
      </c>
      <c r="L2518" s="2" t="s">
        <v>36</v>
      </c>
      <c r="M2518" s="2" t="s">
        <v>104</v>
      </c>
      <c r="N2518" s="2" t="s">
        <v>105</v>
      </c>
      <c r="O2518" s="4">
        <v>1770000</v>
      </c>
      <c r="P2518" s="4">
        <v>457100</v>
      </c>
      <c r="Q2518" s="4">
        <v>1312900</v>
      </c>
      <c r="R2518" s="2">
        <v>48</v>
      </c>
      <c r="S2518" s="5">
        <v>13.89</v>
      </c>
      <c r="T2518" s="4">
        <v>42548.9</v>
      </c>
      <c r="U2518" s="2" t="s">
        <v>73</v>
      </c>
      <c r="V2518" s="2" t="s">
        <v>74</v>
      </c>
      <c r="W2518" s="4">
        <v>1191369.2</v>
      </c>
      <c r="X2518" s="4">
        <v>850978.04</v>
      </c>
      <c r="Y2518" s="4">
        <v>2042347.24</v>
      </c>
      <c r="Z2518" s="2">
        <v>28</v>
      </c>
      <c r="AA2518" s="2" t="s">
        <v>57</v>
      </c>
      <c r="AB2518" s="2" t="s">
        <v>15727</v>
      </c>
      <c r="AC2518" s="2" t="s">
        <v>360</v>
      </c>
      <c r="AD2518" s="2" t="s">
        <v>76</v>
      </c>
      <c r="AE2518" s="5">
        <v>74.180000000000007</v>
      </c>
      <c r="AF2518" s="2">
        <v>1</v>
      </c>
      <c r="AG2518" s="2" t="s">
        <v>77</v>
      </c>
      <c r="AH2518" s="2">
        <v>15</v>
      </c>
      <c r="AI2518" s="6" t="str">
        <f t="shared" si="117"/>
        <v>55-64</v>
      </c>
      <c r="AJ2518" s="11">
        <f>YEAR(tbl_LoanData[[#This Row],[Application Date]])</f>
        <v>2024</v>
      </c>
      <c r="AK2518" s="11" t="str">
        <f>TEXT(tbl_LoanData[[#This Row],[Application Date]],"MMMM")</f>
        <v>March</v>
      </c>
      <c r="AL2518" s="12">
        <f>DATE(YEAR(tbl_LoanData[[#This Row],[Application Date]]),MONTH(tbl_LoanData[[#This Row],[Application Date]]),1)</f>
        <v>45352</v>
      </c>
      <c r="AM2518" s="14">
        <f ca="1">IF(AND(tbl_LoanData[[#This Row],[Application Date]]&gt;=EOMONTH(TODAY(),-1)+1,tbl_LoanData[[#This Row],[Application Date]]&lt;=TODAY()),tbl_LoanData[[#This Row],[Loan Amount]],0)</f>
        <v>0</v>
      </c>
      <c r="AN2518" s="14">
        <f>tbl_LoanData[[#This Row],[Amount Paid]]-(Q2518-X2518)</f>
        <v>729447.24</v>
      </c>
      <c r="AO2518" s="14">
        <f>IF(tbl_LoanData[[#This Row],[Application Status]]="Approved",1,0)</f>
        <v>1</v>
      </c>
      <c r="AP2518" s="22" t="str">
        <f t="shared" ca="1" si="118"/>
        <v/>
      </c>
      <c r="AQ2518" s="22" t="str">
        <f t="shared" ca="1" si="119"/>
        <v/>
      </c>
    </row>
    <row r="2519" spans="1:43" ht="14.4" customHeight="1" x14ac:dyDescent="0.3">
      <c r="A2519" s="2" t="s">
        <v>7061</v>
      </c>
      <c r="B2519" s="2" t="s">
        <v>7062</v>
      </c>
      <c r="C2519" s="2" t="s">
        <v>100</v>
      </c>
      <c r="D2519" s="2" t="s">
        <v>142</v>
      </c>
      <c r="E2519" s="2" t="s">
        <v>323</v>
      </c>
      <c r="F2519" s="2">
        <v>23</v>
      </c>
      <c r="G2519" s="2" t="s">
        <v>69</v>
      </c>
      <c r="H2519" s="2" t="s">
        <v>191</v>
      </c>
      <c r="I2519" s="2" t="s">
        <v>51</v>
      </c>
      <c r="J2519" s="3">
        <v>45369</v>
      </c>
      <c r="K2519" s="3">
        <v>45380</v>
      </c>
      <c r="L2519" s="2" t="s">
        <v>40</v>
      </c>
      <c r="M2519" s="2" t="s">
        <v>85</v>
      </c>
      <c r="N2519" s="2" t="s">
        <v>270</v>
      </c>
      <c r="O2519" s="4">
        <v>840000</v>
      </c>
      <c r="P2519" s="4">
        <v>179500</v>
      </c>
      <c r="Q2519" s="4">
        <v>660500</v>
      </c>
      <c r="R2519" s="2">
        <v>12</v>
      </c>
      <c r="S2519" s="5">
        <v>6.69</v>
      </c>
      <c r="T2519" s="4">
        <v>58723.95</v>
      </c>
      <c r="U2519" s="2" t="s">
        <v>73</v>
      </c>
      <c r="V2519" s="2" t="s">
        <v>33</v>
      </c>
      <c r="W2519" s="4">
        <v>704687.45</v>
      </c>
      <c r="X2519" s="4">
        <v>0</v>
      </c>
      <c r="Y2519" s="4">
        <v>704687.45</v>
      </c>
      <c r="Z2519" s="2">
        <v>0</v>
      </c>
      <c r="AA2519" s="2" t="s">
        <v>56</v>
      </c>
      <c r="AB2519" s="2" t="s">
        <v>15729</v>
      </c>
      <c r="AC2519" s="2" t="s">
        <v>106</v>
      </c>
      <c r="AD2519" s="2" t="s">
        <v>76</v>
      </c>
      <c r="AE2519" s="5">
        <v>78.63</v>
      </c>
      <c r="AF2519" s="2">
        <v>0</v>
      </c>
      <c r="AG2519" s="2" t="s">
        <v>77</v>
      </c>
      <c r="AH2519" s="2">
        <v>11</v>
      </c>
      <c r="AI2519" s="6" t="str">
        <f t="shared" si="117"/>
        <v>18-24</v>
      </c>
      <c r="AJ2519" s="11">
        <f>YEAR(tbl_LoanData[[#This Row],[Application Date]])</f>
        <v>2024</v>
      </c>
      <c r="AK2519" s="11" t="str">
        <f>TEXT(tbl_LoanData[[#This Row],[Application Date]],"MMMM")</f>
        <v>March</v>
      </c>
      <c r="AL2519" s="12">
        <f>DATE(YEAR(tbl_LoanData[[#This Row],[Application Date]]),MONTH(tbl_LoanData[[#This Row],[Application Date]]),1)</f>
        <v>45352</v>
      </c>
      <c r="AM2519" s="14">
        <f ca="1">IF(AND(tbl_LoanData[[#This Row],[Application Date]]&gt;=EOMONTH(TODAY(),-1)+1,tbl_LoanData[[#This Row],[Application Date]]&lt;=TODAY()),tbl_LoanData[[#This Row],[Loan Amount]],0)</f>
        <v>0</v>
      </c>
      <c r="AN2519" s="14">
        <f>tbl_LoanData[[#This Row],[Amount Paid]]-(Q2519-X2519)</f>
        <v>44187.449999999953</v>
      </c>
      <c r="AO2519" s="14">
        <f>IF(tbl_LoanData[[#This Row],[Application Status]]="Approved",1,0)</f>
        <v>1</v>
      </c>
      <c r="AP2519" s="22" t="str">
        <f t="shared" ca="1" si="118"/>
        <v/>
      </c>
      <c r="AQ2519" s="22" t="str">
        <f t="shared" ca="1" si="119"/>
        <v/>
      </c>
    </row>
    <row r="2520" spans="1:43" ht="14.4" customHeight="1" x14ac:dyDescent="0.3">
      <c r="A2520" s="2" t="s">
        <v>7143</v>
      </c>
      <c r="B2520" s="2" t="s">
        <v>7144</v>
      </c>
      <c r="C2520" s="2" t="s">
        <v>304</v>
      </c>
      <c r="D2520" s="2" t="s">
        <v>232</v>
      </c>
      <c r="E2520" s="2" t="s">
        <v>323</v>
      </c>
      <c r="F2520" s="2">
        <v>37</v>
      </c>
      <c r="G2520" s="2" t="s">
        <v>83</v>
      </c>
      <c r="H2520" s="2" t="s">
        <v>307</v>
      </c>
      <c r="I2520" s="2" t="s">
        <v>43</v>
      </c>
      <c r="J2520" s="3">
        <v>45355</v>
      </c>
      <c r="K2520" s="3">
        <v>45369</v>
      </c>
      <c r="L2520" s="2" t="s">
        <v>39</v>
      </c>
      <c r="M2520" s="2" t="s">
        <v>71</v>
      </c>
      <c r="N2520" s="2" t="s">
        <v>72</v>
      </c>
      <c r="O2520" s="4">
        <v>1856000</v>
      </c>
      <c r="P2520" s="4">
        <v>575700</v>
      </c>
      <c r="Q2520" s="4">
        <v>1280300</v>
      </c>
      <c r="R2520" s="2">
        <v>48</v>
      </c>
      <c r="S2520" s="5">
        <v>13.83</v>
      </c>
      <c r="T2520" s="4">
        <v>41428.370000000003</v>
      </c>
      <c r="U2520" s="2" t="s">
        <v>73</v>
      </c>
      <c r="V2520" s="2" t="s">
        <v>74</v>
      </c>
      <c r="W2520" s="4">
        <v>1201422.73</v>
      </c>
      <c r="X2520" s="4">
        <v>787139.23</v>
      </c>
      <c r="Y2520" s="4">
        <v>1988561.96</v>
      </c>
      <c r="Z2520" s="2">
        <v>0</v>
      </c>
      <c r="AA2520" s="2" t="s">
        <v>56</v>
      </c>
      <c r="AB2520" s="2" t="s">
        <v>15735</v>
      </c>
      <c r="AC2520" s="2" t="s">
        <v>106</v>
      </c>
      <c r="AD2520" s="2" t="s">
        <v>76</v>
      </c>
      <c r="AE2520" s="5">
        <v>68.98</v>
      </c>
      <c r="AF2520" s="2">
        <v>0</v>
      </c>
      <c r="AG2520" s="2" t="s">
        <v>77</v>
      </c>
      <c r="AH2520" s="2">
        <v>14</v>
      </c>
      <c r="AI2520" s="6" t="str">
        <f t="shared" si="117"/>
        <v>35-44</v>
      </c>
      <c r="AJ2520" s="11">
        <f>YEAR(tbl_LoanData[[#This Row],[Application Date]])</f>
        <v>2024</v>
      </c>
      <c r="AK2520" s="11" t="str">
        <f>TEXT(tbl_LoanData[[#This Row],[Application Date]],"MMMM")</f>
        <v>March</v>
      </c>
      <c r="AL2520" s="12">
        <f>DATE(YEAR(tbl_LoanData[[#This Row],[Application Date]]),MONTH(tbl_LoanData[[#This Row],[Application Date]]),1)</f>
        <v>45352</v>
      </c>
      <c r="AM2520" s="14">
        <f ca="1">IF(AND(tbl_LoanData[[#This Row],[Application Date]]&gt;=EOMONTH(TODAY(),-1)+1,tbl_LoanData[[#This Row],[Application Date]]&lt;=TODAY()),tbl_LoanData[[#This Row],[Loan Amount]],0)</f>
        <v>0</v>
      </c>
      <c r="AN2520" s="14">
        <f>tbl_LoanData[[#This Row],[Amount Paid]]-(Q2520-X2520)</f>
        <v>708261.96</v>
      </c>
      <c r="AO2520" s="14">
        <f>IF(tbl_LoanData[[#This Row],[Application Status]]="Approved",1,0)</f>
        <v>1</v>
      </c>
      <c r="AP2520" s="22" t="str">
        <f t="shared" ca="1" si="118"/>
        <v/>
      </c>
      <c r="AQ2520" s="22" t="str">
        <f t="shared" ca="1" si="119"/>
        <v/>
      </c>
    </row>
    <row r="2521" spans="1:43" x14ac:dyDescent="0.3">
      <c r="A2521" s="2" t="s">
        <v>7147</v>
      </c>
      <c r="B2521" s="2" t="s">
        <v>7148</v>
      </c>
      <c r="C2521" s="2" t="s">
        <v>508</v>
      </c>
      <c r="D2521" s="2" t="s">
        <v>82</v>
      </c>
      <c r="E2521" s="2" t="s">
        <v>311</v>
      </c>
      <c r="F2521" s="2">
        <v>28</v>
      </c>
      <c r="G2521" s="2" t="s">
        <v>83</v>
      </c>
      <c r="H2521" s="2" t="s">
        <v>466</v>
      </c>
      <c r="I2521" s="2" t="s">
        <v>43</v>
      </c>
      <c r="J2521" s="3">
        <v>45363</v>
      </c>
      <c r="K2521" s="3">
        <v>45372</v>
      </c>
      <c r="L2521" s="2" t="s">
        <v>37</v>
      </c>
      <c r="M2521" s="2" t="s">
        <v>199</v>
      </c>
      <c r="N2521" s="2" t="s">
        <v>200</v>
      </c>
      <c r="O2521" s="4">
        <v>171000</v>
      </c>
      <c r="P2521" s="4">
        <v>52500</v>
      </c>
      <c r="Q2521" s="4">
        <v>118500</v>
      </c>
      <c r="R2521" s="2">
        <v>24</v>
      </c>
      <c r="S2521" s="5">
        <v>14.77</v>
      </c>
      <c r="T2521" s="4">
        <v>6396.04</v>
      </c>
      <c r="U2521" s="2" t="s">
        <v>73</v>
      </c>
      <c r="V2521" s="2" t="s">
        <v>34</v>
      </c>
      <c r="W2521" s="4">
        <v>140712.88</v>
      </c>
      <c r="X2521" s="4">
        <v>12792.02</v>
      </c>
      <c r="Y2521" s="4">
        <v>153504.9</v>
      </c>
      <c r="Z2521" s="2">
        <v>64</v>
      </c>
      <c r="AA2521" s="2" t="s">
        <v>59</v>
      </c>
      <c r="AB2521" s="2" t="s">
        <v>15731</v>
      </c>
      <c r="AC2521" s="2" t="s">
        <v>146</v>
      </c>
      <c r="AD2521" s="2" t="s">
        <v>76</v>
      </c>
      <c r="AE2521" s="5">
        <v>69.3</v>
      </c>
      <c r="AF2521" s="2">
        <v>2</v>
      </c>
      <c r="AG2521" s="2" t="s">
        <v>130</v>
      </c>
      <c r="AH2521" s="2">
        <v>9</v>
      </c>
      <c r="AI2521" s="6" t="str">
        <f t="shared" si="117"/>
        <v>25-34</v>
      </c>
      <c r="AJ2521" s="11">
        <f>YEAR(tbl_LoanData[[#This Row],[Application Date]])</f>
        <v>2024</v>
      </c>
      <c r="AK2521" s="11" t="str">
        <f>TEXT(tbl_LoanData[[#This Row],[Application Date]],"MMMM")</f>
        <v>March</v>
      </c>
      <c r="AL2521" s="12">
        <f>DATE(YEAR(tbl_LoanData[[#This Row],[Application Date]]),MONTH(tbl_LoanData[[#This Row],[Application Date]]),1)</f>
        <v>45352</v>
      </c>
      <c r="AM2521" s="14">
        <f ca="1">IF(AND(tbl_LoanData[[#This Row],[Application Date]]&gt;=EOMONTH(TODAY(),-1)+1,tbl_LoanData[[#This Row],[Application Date]]&lt;=TODAY()),tbl_LoanData[[#This Row],[Loan Amount]],0)</f>
        <v>0</v>
      </c>
      <c r="AN2521" s="14">
        <f>tbl_LoanData[[#This Row],[Amount Paid]]-(Q2521-X2521)</f>
        <v>35004.900000000009</v>
      </c>
      <c r="AO2521" s="14">
        <f>IF(tbl_LoanData[[#This Row],[Application Status]]="Approved",1,0)</f>
        <v>1</v>
      </c>
      <c r="AP2521" s="22" t="str">
        <f t="shared" ca="1" si="118"/>
        <v/>
      </c>
      <c r="AQ2521" s="22" t="str">
        <f t="shared" ca="1" si="119"/>
        <v/>
      </c>
    </row>
    <row r="2522" spans="1:43" ht="14.4" customHeight="1" x14ac:dyDescent="0.3">
      <c r="A2522" s="2" t="s">
        <v>7315</v>
      </c>
      <c r="B2522" s="2" t="s">
        <v>7316</v>
      </c>
      <c r="C2522" s="2" t="s">
        <v>310</v>
      </c>
      <c r="D2522" s="2" t="s">
        <v>118</v>
      </c>
      <c r="E2522" s="2" t="s">
        <v>102</v>
      </c>
      <c r="F2522" s="2">
        <v>61</v>
      </c>
      <c r="G2522" s="2" t="s">
        <v>69</v>
      </c>
      <c r="H2522" s="2" t="s">
        <v>84</v>
      </c>
      <c r="I2522" s="2" t="s">
        <v>45</v>
      </c>
      <c r="J2522" s="3">
        <v>45369</v>
      </c>
      <c r="K2522" s="3"/>
      <c r="L2522" s="2" t="s">
        <v>37</v>
      </c>
      <c r="M2522" s="2" t="s">
        <v>94</v>
      </c>
      <c r="N2522" s="2" t="s">
        <v>488</v>
      </c>
      <c r="O2522" s="4">
        <v>223000</v>
      </c>
      <c r="P2522" s="4">
        <v>36500</v>
      </c>
      <c r="Q2522" s="4">
        <v>186500</v>
      </c>
      <c r="R2522" s="2">
        <v>24</v>
      </c>
      <c r="S2522" s="5">
        <v>7.27</v>
      </c>
      <c r="T2522" s="4">
        <v>8900.7099999999991</v>
      </c>
      <c r="U2522" s="2" t="s">
        <v>113</v>
      </c>
      <c r="V2522" s="2" t="s">
        <v>97</v>
      </c>
      <c r="W2522" s="4">
        <v>0</v>
      </c>
      <c r="X2522" s="4">
        <v>0</v>
      </c>
      <c r="Y2522" s="4">
        <v>213617.1</v>
      </c>
      <c r="Z2522" s="2">
        <v>0</v>
      </c>
      <c r="AA2522" s="2" t="s">
        <v>97</v>
      </c>
      <c r="AB2522" s="2" t="s">
        <v>15728</v>
      </c>
      <c r="AC2522" s="2" t="s">
        <v>121</v>
      </c>
      <c r="AD2522" s="2" t="s">
        <v>76</v>
      </c>
      <c r="AE2522" s="5">
        <v>83.63</v>
      </c>
      <c r="AF2522" s="2">
        <v>0</v>
      </c>
      <c r="AG2522" s="2" t="s">
        <v>97</v>
      </c>
      <c r="AH2522" s="2"/>
      <c r="AI2522" s="6" t="str">
        <f t="shared" si="117"/>
        <v>55-64</v>
      </c>
      <c r="AJ2522" s="11">
        <f>YEAR(tbl_LoanData[[#This Row],[Application Date]])</f>
        <v>2024</v>
      </c>
      <c r="AK2522" s="11" t="str">
        <f>TEXT(tbl_LoanData[[#This Row],[Application Date]],"MMMM")</f>
        <v>March</v>
      </c>
      <c r="AL2522" s="12">
        <f>DATE(YEAR(tbl_LoanData[[#This Row],[Application Date]]),MONTH(tbl_LoanData[[#This Row],[Application Date]]),1)</f>
        <v>45352</v>
      </c>
      <c r="AM2522" s="14">
        <f ca="1">IF(AND(tbl_LoanData[[#This Row],[Application Date]]&gt;=EOMONTH(TODAY(),-1)+1,tbl_LoanData[[#This Row],[Application Date]]&lt;=TODAY()),tbl_LoanData[[#This Row],[Loan Amount]],0)</f>
        <v>0</v>
      </c>
      <c r="AN2522" s="14">
        <f>tbl_LoanData[[#This Row],[Amount Paid]]-(Q2522-X2522)</f>
        <v>-186500</v>
      </c>
      <c r="AO2522" s="14">
        <f>IF(tbl_LoanData[[#This Row],[Application Status]]="Approved",1,0)</f>
        <v>0</v>
      </c>
      <c r="AP2522" s="22" t="str">
        <f t="shared" ca="1" si="118"/>
        <v/>
      </c>
      <c r="AQ2522" s="22" t="str">
        <f t="shared" ca="1" si="119"/>
        <v/>
      </c>
    </row>
    <row r="2523" spans="1:43" ht="14.4" customHeight="1" x14ac:dyDescent="0.3">
      <c r="A2523" s="2" t="s">
        <v>7337</v>
      </c>
      <c r="B2523" s="2" t="s">
        <v>7338</v>
      </c>
      <c r="C2523" s="2" t="s">
        <v>203</v>
      </c>
      <c r="D2523" s="2" t="s">
        <v>82</v>
      </c>
      <c r="E2523" s="2" t="s">
        <v>118</v>
      </c>
      <c r="F2523" s="2">
        <v>32</v>
      </c>
      <c r="G2523" s="2" t="s">
        <v>69</v>
      </c>
      <c r="H2523" s="2" t="s">
        <v>250</v>
      </c>
      <c r="I2523" s="2" t="s">
        <v>52</v>
      </c>
      <c r="J2523" s="3">
        <v>45366</v>
      </c>
      <c r="K2523" s="3">
        <v>45378</v>
      </c>
      <c r="L2523" s="2" t="s">
        <v>39</v>
      </c>
      <c r="M2523" s="2" t="s">
        <v>94</v>
      </c>
      <c r="N2523" s="2" t="s">
        <v>418</v>
      </c>
      <c r="O2523" s="4">
        <v>1252000</v>
      </c>
      <c r="P2523" s="4">
        <v>310500</v>
      </c>
      <c r="Q2523" s="4">
        <v>941500</v>
      </c>
      <c r="R2523" s="2">
        <v>48</v>
      </c>
      <c r="S2523" s="5">
        <v>11.12</v>
      </c>
      <c r="T2523" s="4">
        <v>28339.15</v>
      </c>
      <c r="U2523" s="2" t="s">
        <v>73</v>
      </c>
      <c r="V2523" s="2" t="s">
        <v>74</v>
      </c>
      <c r="W2523" s="4">
        <v>821835.35</v>
      </c>
      <c r="X2523" s="4">
        <v>538443.85</v>
      </c>
      <c r="Y2523" s="4">
        <v>1360279.2</v>
      </c>
      <c r="Z2523" s="2">
        <v>0</v>
      </c>
      <c r="AA2523" s="2" t="s">
        <v>56</v>
      </c>
      <c r="AB2523" s="2" t="s">
        <v>15728</v>
      </c>
      <c r="AC2523" s="2" t="s">
        <v>106</v>
      </c>
      <c r="AD2523" s="2" t="s">
        <v>76</v>
      </c>
      <c r="AE2523" s="5">
        <v>75.2</v>
      </c>
      <c r="AF2523" s="2">
        <v>0</v>
      </c>
      <c r="AG2523" s="2" t="s">
        <v>77</v>
      </c>
      <c r="AH2523" s="2">
        <v>12</v>
      </c>
      <c r="AI2523" s="6" t="str">
        <f t="shared" si="117"/>
        <v>25-34</v>
      </c>
      <c r="AJ2523" s="11">
        <f>YEAR(tbl_LoanData[[#This Row],[Application Date]])</f>
        <v>2024</v>
      </c>
      <c r="AK2523" s="11" t="str">
        <f>TEXT(tbl_LoanData[[#This Row],[Application Date]],"MMMM")</f>
        <v>March</v>
      </c>
      <c r="AL2523" s="12">
        <f>DATE(YEAR(tbl_LoanData[[#This Row],[Application Date]]),MONTH(tbl_LoanData[[#This Row],[Application Date]]),1)</f>
        <v>45352</v>
      </c>
      <c r="AM2523" s="14">
        <f ca="1">IF(AND(tbl_LoanData[[#This Row],[Application Date]]&gt;=EOMONTH(TODAY(),-1)+1,tbl_LoanData[[#This Row],[Application Date]]&lt;=TODAY()),tbl_LoanData[[#This Row],[Loan Amount]],0)</f>
        <v>0</v>
      </c>
      <c r="AN2523" s="14">
        <f>tbl_LoanData[[#This Row],[Amount Paid]]-(Q2523-X2523)</f>
        <v>418779.19999999995</v>
      </c>
      <c r="AO2523" s="14">
        <f>IF(tbl_LoanData[[#This Row],[Application Status]]="Approved",1,0)</f>
        <v>1</v>
      </c>
      <c r="AP2523" s="22" t="str">
        <f t="shared" ca="1" si="118"/>
        <v/>
      </c>
      <c r="AQ2523" s="22" t="str">
        <f t="shared" ca="1" si="119"/>
        <v/>
      </c>
    </row>
    <row r="2524" spans="1:43" x14ac:dyDescent="0.3">
      <c r="A2524" s="2" t="s">
        <v>7447</v>
      </c>
      <c r="B2524" s="2" t="s">
        <v>7448</v>
      </c>
      <c r="C2524" s="2" t="s">
        <v>317</v>
      </c>
      <c r="D2524" s="2" t="s">
        <v>102</v>
      </c>
      <c r="E2524" s="2" t="s">
        <v>189</v>
      </c>
      <c r="F2524" s="2">
        <v>65</v>
      </c>
      <c r="G2524" s="2" t="s">
        <v>83</v>
      </c>
      <c r="H2524" s="2" t="s">
        <v>110</v>
      </c>
      <c r="I2524" s="2" t="s">
        <v>46</v>
      </c>
      <c r="J2524" s="3">
        <v>45382</v>
      </c>
      <c r="K2524" s="3">
        <v>45388</v>
      </c>
      <c r="L2524" s="2" t="s">
        <v>38</v>
      </c>
      <c r="M2524" s="2" t="s">
        <v>127</v>
      </c>
      <c r="N2524" s="2" t="s">
        <v>128</v>
      </c>
      <c r="O2524" s="4">
        <v>1891000</v>
      </c>
      <c r="P2524" s="4">
        <v>561800</v>
      </c>
      <c r="Q2524" s="4">
        <v>1329200</v>
      </c>
      <c r="R2524" s="2">
        <v>36</v>
      </c>
      <c r="S2524" s="5">
        <v>5.7</v>
      </c>
      <c r="T2524" s="4">
        <v>43235.92</v>
      </c>
      <c r="U2524" s="2" t="s">
        <v>73</v>
      </c>
      <c r="V2524" s="2" t="s">
        <v>74</v>
      </c>
      <c r="W2524" s="4">
        <v>1167369.8400000001</v>
      </c>
      <c r="X2524" s="4">
        <v>389123.36</v>
      </c>
      <c r="Y2524" s="4">
        <v>1556493.2</v>
      </c>
      <c r="Z2524" s="2">
        <v>28</v>
      </c>
      <c r="AA2524" s="2" t="s">
        <v>57</v>
      </c>
      <c r="AB2524" s="2" t="s">
        <v>15727</v>
      </c>
      <c r="AC2524" s="2" t="s">
        <v>106</v>
      </c>
      <c r="AD2524" s="2" t="s">
        <v>76</v>
      </c>
      <c r="AE2524" s="5">
        <v>70.290000000000006</v>
      </c>
      <c r="AF2524" s="2">
        <v>1</v>
      </c>
      <c r="AG2524" s="2" t="s">
        <v>77</v>
      </c>
      <c r="AH2524" s="2">
        <v>6</v>
      </c>
      <c r="AI2524" s="6" t="str">
        <f t="shared" si="117"/>
        <v>65+</v>
      </c>
      <c r="AJ2524" s="11">
        <f>YEAR(tbl_LoanData[[#This Row],[Application Date]])</f>
        <v>2024</v>
      </c>
      <c r="AK2524" s="11" t="str">
        <f>TEXT(tbl_LoanData[[#This Row],[Application Date]],"MMMM")</f>
        <v>March</v>
      </c>
      <c r="AL2524" s="12">
        <f>DATE(YEAR(tbl_LoanData[[#This Row],[Application Date]]),MONTH(tbl_LoanData[[#This Row],[Application Date]]),1)</f>
        <v>45352</v>
      </c>
      <c r="AM2524" s="14">
        <f ca="1">IF(AND(tbl_LoanData[[#This Row],[Application Date]]&gt;=EOMONTH(TODAY(),-1)+1,tbl_LoanData[[#This Row],[Application Date]]&lt;=TODAY()),tbl_LoanData[[#This Row],[Loan Amount]],0)</f>
        <v>0</v>
      </c>
      <c r="AN2524" s="14">
        <f>tbl_LoanData[[#This Row],[Amount Paid]]-(Q2524-X2524)</f>
        <v>227293.20000000007</v>
      </c>
      <c r="AO2524" s="14">
        <f>IF(tbl_LoanData[[#This Row],[Application Status]]="Approved",1,0)</f>
        <v>1</v>
      </c>
      <c r="AP2524" s="22" t="str">
        <f t="shared" ca="1" si="118"/>
        <v/>
      </c>
      <c r="AQ2524" s="22" t="str">
        <f t="shared" ca="1" si="119"/>
        <v/>
      </c>
    </row>
    <row r="2525" spans="1:43" ht="14.4" customHeight="1" x14ac:dyDescent="0.3">
      <c r="A2525" s="2" t="s">
        <v>7515</v>
      </c>
      <c r="B2525" s="2" t="s">
        <v>7516</v>
      </c>
      <c r="C2525" s="2" t="s">
        <v>368</v>
      </c>
      <c r="D2525" s="2" t="s">
        <v>268</v>
      </c>
      <c r="E2525" s="2" t="s">
        <v>117</v>
      </c>
      <c r="F2525" s="2">
        <v>48</v>
      </c>
      <c r="G2525" s="2" t="s">
        <v>83</v>
      </c>
      <c r="H2525" s="2" t="s">
        <v>313</v>
      </c>
      <c r="I2525" s="2" t="s">
        <v>44</v>
      </c>
      <c r="J2525" s="3">
        <v>45372</v>
      </c>
      <c r="K2525" s="3">
        <v>45380</v>
      </c>
      <c r="L2525" s="2" t="s">
        <v>37</v>
      </c>
      <c r="M2525" s="2" t="s">
        <v>94</v>
      </c>
      <c r="N2525" s="2" t="s">
        <v>488</v>
      </c>
      <c r="O2525" s="4">
        <v>159000</v>
      </c>
      <c r="P2525" s="4">
        <v>25400</v>
      </c>
      <c r="Q2525" s="4">
        <v>133600</v>
      </c>
      <c r="R2525" s="2">
        <v>18</v>
      </c>
      <c r="S2525" s="5">
        <v>8.48</v>
      </c>
      <c r="T2525" s="4">
        <v>8366.33</v>
      </c>
      <c r="U2525" s="2" t="s">
        <v>73</v>
      </c>
      <c r="V2525" s="2" t="s">
        <v>33</v>
      </c>
      <c r="W2525" s="4">
        <v>150593.92000000001</v>
      </c>
      <c r="X2525" s="4">
        <v>0</v>
      </c>
      <c r="Y2525" s="4">
        <v>150593.92000000001</v>
      </c>
      <c r="Z2525" s="2">
        <v>0</v>
      </c>
      <c r="AA2525" s="2" t="s">
        <v>56</v>
      </c>
      <c r="AB2525" s="2" t="s">
        <v>15729</v>
      </c>
      <c r="AC2525" s="2" t="s">
        <v>121</v>
      </c>
      <c r="AD2525" s="2" t="s">
        <v>76</v>
      </c>
      <c r="AE2525" s="5">
        <v>84.03</v>
      </c>
      <c r="AF2525" s="2">
        <v>0</v>
      </c>
      <c r="AG2525" s="2" t="s">
        <v>77</v>
      </c>
      <c r="AH2525" s="2">
        <v>8</v>
      </c>
      <c r="AI2525" s="6" t="str">
        <f t="shared" si="117"/>
        <v>45-54</v>
      </c>
      <c r="AJ2525" s="11">
        <f>YEAR(tbl_LoanData[[#This Row],[Application Date]])</f>
        <v>2024</v>
      </c>
      <c r="AK2525" s="11" t="str">
        <f>TEXT(tbl_LoanData[[#This Row],[Application Date]],"MMMM")</f>
        <v>March</v>
      </c>
      <c r="AL2525" s="12">
        <f>DATE(YEAR(tbl_LoanData[[#This Row],[Application Date]]),MONTH(tbl_LoanData[[#This Row],[Application Date]]),1)</f>
        <v>45352</v>
      </c>
      <c r="AM2525" s="14">
        <f ca="1">IF(AND(tbl_LoanData[[#This Row],[Application Date]]&gt;=EOMONTH(TODAY(),-1)+1,tbl_LoanData[[#This Row],[Application Date]]&lt;=TODAY()),tbl_LoanData[[#This Row],[Loan Amount]],0)</f>
        <v>0</v>
      </c>
      <c r="AN2525" s="14">
        <f>tbl_LoanData[[#This Row],[Amount Paid]]-(Q2525-X2525)</f>
        <v>16993.920000000013</v>
      </c>
      <c r="AO2525" s="14">
        <f>IF(tbl_LoanData[[#This Row],[Application Status]]="Approved",1,0)</f>
        <v>1</v>
      </c>
      <c r="AP2525" s="22" t="str">
        <f t="shared" ca="1" si="118"/>
        <v/>
      </c>
      <c r="AQ2525" s="22" t="str">
        <f t="shared" ca="1" si="119"/>
        <v/>
      </c>
    </row>
    <row r="2526" spans="1:43" ht="14.4" customHeight="1" x14ac:dyDescent="0.3">
      <c r="A2526" s="2" t="s">
        <v>7543</v>
      </c>
      <c r="B2526" s="2" t="s">
        <v>7544</v>
      </c>
      <c r="C2526" s="2" t="s">
        <v>109</v>
      </c>
      <c r="D2526" s="2" t="s">
        <v>182</v>
      </c>
      <c r="E2526" s="2" t="s">
        <v>284</v>
      </c>
      <c r="F2526" s="2">
        <v>46</v>
      </c>
      <c r="G2526" s="2" t="s">
        <v>83</v>
      </c>
      <c r="H2526" s="2" t="s">
        <v>466</v>
      </c>
      <c r="I2526" s="2" t="s">
        <v>43</v>
      </c>
      <c r="J2526" s="3">
        <v>45352</v>
      </c>
      <c r="K2526" s="3">
        <v>45366</v>
      </c>
      <c r="L2526" s="2" t="s">
        <v>39</v>
      </c>
      <c r="M2526" s="2" t="s">
        <v>167</v>
      </c>
      <c r="N2526" s="2" t="s">
        <v>168</v>
      </c>
      <c r="O2526" s="4">
        <v>1970000</v>
      </c>
      <c r="P2526" s="4">
        <v>530400</v>
      </c>
      <c r="Q2526" s="4">
        <v>1439600</v>
      </c>
      <c r="R2526" s="2">
        <v>36</v>
      </c>
      <c r="S2526" s="5">
        <v>11.25</v>
      </c>
      <c r="T2526" s="4">
        <v>53485.14</v>
      </c>
      <c r="U2526" s="2" t="s">
        <v>73</v>
      </c>
      <c r="V2526" s="2" t="s">
        <v>74</v>
      </c>
      <c r="W2526" s="4">
        <v>1551069.06</v>
      </c>
      <c r="X2526" s="4">
        <v>374395.94</v>
      </c>
      <c r="Y2526" s="4">
        <v>1925465</v>
      </c>
      <c r="Z2526" s="2">
        <v>0</v>
      </c>
      <c r="AA2526" s="2" t="s">
        <v>56</v>
      </c>
      <c r="AB2526" s="2" t="s">
        <v>15733</v>
      </c>
      <c r="AC2526" s="2" t="s">
        <v>146</v>
      </c>
      <c r="AD2526" s="2" t="s">
        <v>76</v>
      </c>
      <c r="AE2526" s="5">
        <v>73.08</v>
      </c>
      <c r="AF2526" s="2">
        <v>0</v>
      </c>
      <c r="AG2526" s="2" t="s">
        <v>77</v>
      </c>
      <c r="AH2526" s="2">
        <v>14</v>
      </c>
      <c r="AI2526" s="6" t="str">
        <f t="shared" si="117"/>
        <v>45-54</v>
      </c>
      <c r="AJ2526" s="11">
        <f>YEAR(tbl_LoanData[[#This Row],[Application Date]])</f>
        <v>2024</v>
      </c>
      <c r="AK2526" s="11" t="str">
        <f>TEXT(tbl_LoanData[[#This Row],[Application Date]],"MMMM")</f>
        <v>March</v>
      </c>
      <c r="AL2526" s="12">
        <f>DATE(YEAR(tbl_LoanData[[#This Row],[Application Date]]),MONTH(tbl_LoanData[[#This Row],[Application Date]]),1)</f>
        <v>45352</v>
      </c>
      <c r="AM2526" s="14">
        <f ca="1">IF(AND(tbl_LoanData[[#This Row],[Application Date]]&gt;=EOMONTH(TODAY(),-1)+1,tbl_LoanData[[#This Row],[Application Date]]&lt;=TODAY()),tbl_LoanData[[#This Row],[Loan Amount]],0)</f>
        <v>0</v>
      </c>
      <c r="AN2526" s="14">
        <f>tbl_LoanData[[#This Row],[Amount Paid]]-(Q2526-X2526)</f>
        <v>485865</v>
      </c>
      <c r="AO2526" s="14">
        <f>IF(tbl_LoanData[[#This Row],[Application Status]]="Approved",1,0)</f>
        <v>1</v>
      </c>
      <c r="AP2526" s="22" t="str">
        <f t="shared" ca="1" si="118"/>
        <v/>
      </c>
      <c r="AQ2526" s="22" t="str">
        <f t="shared" ca="1" si="119"/>
        <v/>
      </c>
    </row>
    <row r="2527" spans="1:43" ht="14.4" customHeight="1" x14ac:dyDescent="0.3">
      <c r="A2527" s="2" t="s">
        <v>7609</v>
      </c>
      <c r="B2527" s="2" t="s">
        <v>7610</v>
      </c>
      <c r="C2527" s="2" t="s">
        <v>335</v>
      </c>
      <c r="D2527" s="2" t="s">
        <v>189</v>
      </c>
      <c r="E2527" s="2" t="s">
        <v>125</v>
      </c>
      <c r="F2527" s="2">
        <v>31</v>
      </c>
      <c r="G2527" s="2" t="s">
        <v>83</v>
      </c>
      <c r="H2527" s="2" t="s">
        <v>269</v>
      </c>
      <c r="I2527" s="2" t="s">
        <v>46</v>
      </c>
      <c r="J2527" s="3">
        <v>45364</v>
      </c>
      <c r="K2527" s="3">
        <v>45378</v>
      </c>
      <c r="L2527" s="2" t="s">
        <v>38</v>
      </c>
      <c r="M2527" s="2" t="s">
        <v>85</v>
      </c>
      <c r="N2527" s="2" t="s">
        <v>314</v>
      </c>
      <c r="O2527" s="4">
        <v>1327000</v>
      </c>
      <c r="P2527" s="4">
        <v>290700</v>
      </c>
      <c r="Q2527" s="4">
        <v>1036300</v>
      </c>
      <c r="R2527" s="2">
        <v>24</v>
      </c>
      <c r="S2527" s="5">
        <v>6.23</v>
      </c>
      <c r="T2527" s="4">
        <v>48559.29</v>
      </c>
      <c r="U2527" s="2" t="s">
        <v>73</v>
      </c>
      <c r="V2527" s="2" t="s">
        <v>34</v>
      </c>
      <c r="W2527" s="4">
        <v>1116863.67</v>
      </c>
      <c r="X2527" s="4">
        <v>48559.31</v>
      </c>
      <c r="Y2527" s="4">
        <v>1165422.98</v>
      </c>
      <c r="Z2527" s="2">
        <v>32</v>
      </c>
      <c r="AA2527" s="2" t="s">
        <v>58</v>
      </c>
      <c r="AB2527" s="2" t="s">
        <v>15734</v>
      </c>
      <c r="AC2527" s="2" t="s">
        <v>75</v>
      </c>
      <c r="AD2527" s="2" t="s">
        <v>76</v>
      </c>
      <c r="AE2527" s="5">
        <v>78.09</v>
      </c>
      <c r="AF2527" s="2">
        <v>1</v>
      </c>
      <c r="AG2527" s="2" t="s">
        <v>15718</v>
      </c>
      <c r="AH2527" s="2">
        <v>14</v>
      </c>
      <c r="AI2527" s="6" t="str">
        <f t="shared" si="117"/>
        <v>25-34</v>
      </c>
      <c r="AJ2527" s="11">
        <f>YEAR(tbl_LoanData[[#This Row],[Application Date]])</f>
        <v>2024</v>
      </c>
      <c r="AK2527" s="11" t="str">
        <f>TEXT(tbl_LoanData[[#This Row],[Application Date]],"MMMM")</f>
        <v>March</v>
      </c>
      <c r="AL2527" s="12">
        <f>DATE(YEAR(tbl_LoanData[[#This Row],[Application Date]]),MONTH(tbl_LoanData[[#This Row],[Application Date]]),1)</f>
        <v>45352</v>
      </c>
      <c r="AM2527" s="14">
        <f ca="1">IF(AND(tbl_LoanData[[#This Row],[Application Date]]&gt;=EOMONTH(TODAY(),-1)+1,tbl_LoanData[[#This Row],[Application Date]]&lt;=TODAY()),tbl_LoanData[[#This Row],[Loan Amount]],0)</f>
        <v>0</v>
      </c>
      <c r="AN2527" s="14">
        <f>tbl_LoanData[[#This Row],[Amount Paid]]-(Q2527-X2527)</f>
        <v>129122.97999999998</v>
      </c>
      <c r="AO2527" s="14">
        <f>IF(tbl_LoanData[[#This Row],[Application Status]]="Approved",1,0)</f>
        <v>1</v>
      </c>
      <c r="AP2527" s="22" t="str">
        <f t="shared" ca="1" si="118"/>
        <v/>
      </c>
      <c r="AQ2527" s="22" t="str">
        <f t="shared" ca="1" si="119"/>
        <v/>
      </c>
    </row>
    <row r="2528" spans="1:43" ht="14.4" customHeight="1" x14ac:dyDescent="0.3">
      <c r="A2528" s="2" t="s">
        <v>7715</v>
      </c>
      <c r="B2528" s="2" t="s">
        <v>7716</v>
      </c>
      <c r="C2528" s="2" t="s">
        <v>356</v>
      </c>
      <c r="D2528" s="2" t="s">
        <v>91</v>
      </c>
      <c r="E2528" s="2" t="s">
        <v>101</v>
      </c>
      <c r="F2528" s="2">
        <v>62</v>
      </c>
      <c r="G2528" s="2" t="s">
        <v>69</v>
      </c>
      <c r="H2528" s="2" t="s">
        <v>265</v>
      </c>
      <c r="I2528" s="2" t="s">
        <v>44</v>
      </c>
      <c r="J2528" s="3">
        <v>45366</v>
      </c>
      <c r="K2528" s="3">
        <v>45371</v>
      </c>
      <c r="L2528" s="2" t="s">
        <v>40</v>
      </c>
      <c r="M2528" s="2" t="s">
        <v>85</v>
      </c>
      <c r="N2528" s="2" t="s">
        <v>274</v>
      </c>
      <c r="O2528" s="4">
        <v>1149000</v>
      </c>
      <c r="P2528" s="4">
        <v>144200</v>
      </c>
      <c r="Q2528" s="4">
        <v>1004800</v>
      </c>
      <c r="R2528" s="2">
        <v>48</v>
      </c>
      <c r="S2528" s="5">
        <v>7.33</v>
      </c>
      <c r="T2528" s="4">
        <v>27070.99</v>
      </c>
      <c r="U2528" s="2" t="s">
        <v>73</v>
      </c>
      <c r="V2528" s="2" t="s">
        <v>74</v>
      </c>
      <c r="W2528" s="4">
        <v>757987.72</v>
      </c>
      <c r="X2528" s="4">
        <v>541419.64</v>
      </c>
      <c r="Y2528" s="4">
        <v>1299407.3600000001</v>
      </c>
      <c r="Z2528" s="2">
        <v>28</v>
      </c>
      <c r="AA2528" s="2" t="s">
        <v>57</v>
      </c>
      <c r="AB2528" s="2" t="s">
        <v>15733</v>
      </c>
      <c r="AC2528" s="2" t="s">
        <v>75</v>
      </c>
      <c r="AD2528" s="2" t="s">
        <v>76</v>
      </c>
      <c r="AE2528" s="5">
        <v>87.45</v>
      </c>
      <c r="AF2528" s="2">
        <v>1</v>
      </c>
      <c r="AG2528" s="2" t="s">
        <v>77</v>
      </c>
      <c r="AH2528" s="2">
        <v>5</v>
      </c>
      <c r="AI2528" s="6" t="str">
        <f t="shared" si="117"/>
        <v>55-64</v>
      </c>
      <c r="AJ2528" s="11">
        <f>YEAR(tbl_LoanData[[#This Row],[Application Date]])</f>
        <v>2024</v>
      </c>
      <c r="AK2528" s="11" t="str">
        <f>TEXT(tbl_LoanData[[#This Row],[Application Date]],"MMMM")</f>
        <v>March</v>
      </c>
      <c r="AL2528" s="12">
        <f>DATE(YEAR(tbl_LoanData[[#This Row],[Application Date]]),MONTH(tbl_LoanData[[#This Row],[Application Date]]),1)</f>
        <v>45352</v>
      </c>
      <c r="AM2528" s="14">
        <f ca="1">IF(AND(tbl_LoanData[[#This Row],[Application Date]]&gt;=EOMONTH(TODAY(),-1)+1,tbl_LoanData[[#This Row],[Application Date]]&lt;=TODAY()),tbl_LoanData[[#This Row],[Loan Amount]],0)</f>
        <v>0</v>
      </c>
      <c r="AN2528" s="14">
        <f>tbl_LoanData[[#This Row],[Amount Paid]]-(Q2528-X2528)</f>
        <v>294607.35999999999</v>
      </c>
      <c r="AO2528" s="14">
        <f>IF(tbl_LoanData[[#This Row],[Application Status]]="Approved",1,0)</f>
        <v>1</v>
      </c>
      <c r="AP2528" s="22" t="str">
        <f t="shared" ca="1" si="118"/>
        <v/>
      </c>
      <c r="AQ2528" s="22" t="str">
        <f t="shared" ca="1" si="119"/>
        <v/>
      </c>
    </row>
    <row r="2529" spans="1:43" ht="14.4" customHeight="1" x14ac:dyDescent="0.3">
      <c r="A2529" s="2" t="s">
        <v>7729</v>
      </c>
      <c r="B2529" s="2" t="s">
        <v>7730</v>
      </c>
      <c r="C2529" s="2" t="s">
        <v>66</v>
      </c>
      <c r="D2529" s="2" t="s">
        <v>311</v>
      </c>
      <c r="E2529" s="2" t="s">
        <v>189</v>
      </c>
      <c r="F2529" s="2">
        <v>28</v>
      </c>
      <c r="G2529" s="2" t="s">
        <v>69</v>
      </c>
      <c r="H2529" s="2" t="s">
        <v>205</v>
      </c>
      <c r="I2529" s="2" t="s">
        <v>49</v>
      </c>
      <c r="J2529" s="3">
        <v>45358</v>
      </c>
      <c r="K2529" s="3">
        <v>45374</v>
      </c>
      <c r="L2529" s="2" t="s">
        <v>36</v>
      </c>
      <c r="M2529" s="2" t="s">
        <v>71</v>
      </c>
      <c r="N2529" s="2" t="s">
        <v>162</v>
      </c>
      <c r="O2529" s="4">
        <v>1107000</v>
      </c>
      <c r="P2529" s="4">
        <v>166200</v>
      </c>
      <c r="Q2529" s="4">
        <v>940800</v>
      </c>
      <c r="R2529" s="2">
        <v>36</v>
      </c>
      <c r="S2529" s="5">
        <v>9.18</v>
      </c>
      <c r="T2529" s="4">
        <v>33330.449999999997</v>
      </c>
      <c r="U2529" s="2" t="s">
        <v>73</v>
      </c>
      <c r="V2529" s="2" t="s">
        <v>74</v>
      </c>
      <c r="W2529" s="4">
        <v>966583.05</v>
      </c>
      <c r="X2529" s="4">
        <v>233313.27</v>
      </c>
      <c r="Y2529" s="4">
        <v>1199896.32</v>
      </c>
      <c r="Z2529" s="2">
        <v>0</v>
      </c>
      <c r="AA2529" s="2" t="s">
        <v>56</v>
      </c>
      <c r="AB2529" s="2" t="s">
        <v>15727</v>
      </c>
      <c r="AC2529" s="2" t="s">
        <v>138</v>
      </c>
      <c r="AD2529" s="2" t="s">
        <v>76</v>
      </c>
      <c r="AE2529" s="5">
        <v>84.99</v>
      </c>
      <c r="AF2529" s="2">
        <v>0</v>
      </c>
      <c r="AG2529" s="2" t="s">
        <v>77</v>
      </c>
      <c r="AH2529" s="2">
        <v>16</v>
      </c>
      <c r="AI2529" s="6" t="str">
        <f t="shared" si="117"/>
        <v>25-34</v>
      </c>
      <c r="AJ2529" s="11">
        <f>YEAR(tbl_LoanData[[#This Row],[Application Date]])</f>
        <v>2024</v>
      </c>
      <c r="AK2529" s="11" t="str">
        <f>TEXT(tbl_LoanData[[#This Row],[Application Date]],"MMMM")</f>
        <v>March</v>
      </c>
      <c r="AL2529" s="12">
        <f>DATE(YEAR(tbl_LoanData[[#This Row],[Application Date]]),MONTH(tbl_LoanData[[#This Row],[Application Date]]),1)</f>
        <v>45352</v>
      </c>
      <c r="AM2529" s="14">
        <f ca="1">IF(AND(tbl_LoanData[[#This Row],[Application Date]]&gt;=EOMONTH(TODAY(),-1)+1,tbl_LoanData[[#This Row],[Application Date]]&lt;=TODAY()),tbl_LoanData[[#This Row],[Loan Amount]],0)</f>
        <v>0</v>
      </c>
      <c r="AN2529" s="14">
        <f>tbl_LoanData[[#This Row],[Amount Paid]]-(Q2529-X2529)</f>
        <v>259096.32000000007</v>
      </c>
      <c r="AO2529" s="14">
        <f>IF(tbl_LoanData[[#This Row],[Application Status]]="Approved",1,0)</f>
        <v>1</v>
      </c>
      <c r="AP2529" s="22" t="str">
        <f t="shared" ca="1" si="118"/>
        <v/>
      </c>
      <c r="AQ2529" s="22" t="str">
        <f t="shared" ca="1" si="119"/>
        <v/>
      </c>
    </row>
    <row r="2530" spans="1:43" ht="14.4" customHeight="1" x14ac:dyDescent="0.3">
      <c r="A2530" s="2" t="s">
        <v>7795</v>
      </c>
      <c r="B2530" s="2" t="s">
        <v>7796</v>
      </c>
      <c r="C2530" s="2" t="s">
        <v>220</v>
      </c>
      <c r="D2530" s="2" t="s">
        <v>232</v>
      </c>
      <c r="E2530" s="2" t="s">
        <v>232</v>
      </c>
      <c r="F2530" s="2">
        <v>43</v>
      </c>
      <c r="G2530" s="2" t="s">
        <v>69</v>
      </c>
      <c r="H2530" s="2" t="s">
        <v>298</v>
      </c>
      <c r="I2530" s="2" t="s">
        <v>43</v>
      </c>
      <c r="J2530" s="3">
        <v>45361</v>
      </c>
      <c r="K2530" s="3">
        <v>45377</v>
      </c>
      <c r="L2530" s="2" t="s">
        <v>36</v>
      </c>
      <c r="M2530" s="2" t="s">
        <v>104</v>
      </c>
      <c r="N2530" s="2" t="s">
        <v>592</v>
      </c>
      <c r="O2530" s="4">
        <v>1341000</v>
      </c>
      <c r="P2530" s="4">
        <v>528400</v>
      </c>
      <c r="Q2530" s="4">
        <v>812600</v>
      </c>
      <c r="R2530" s="2">
        <v>24</v>
      </c>
      <c r="S2530" s="5">
        <v>6.87</v>
      </c>
      <c r="T2530" s="4">
        <v>38510.47</v>
      </c>
      <c r="U2530" s="2" t="s">
        <v>73</v>
      </c>
      <c r="V2530" s="2" t="s">
        <v>33</v>
      </c>
      <c r="W2530" s="4">
        <v>924251.24</v>
      </c>
      <c r="X2530" s="4">
        <v>0</v>
      </c>
      <c r="Y2530" s="4">
        <v>924251.24</v>
      </c>
      <c r="Z2530" s="2">
        <v>0</v>
      </c>
      <c r="AA2530" s="2" t="s">
        <v>56</v>
      </c>
      <c r="AB2530" s="2" t="s">
        <v>15727</v>
      </c>
      <c r="AC2530" s="2" t="s">
        <v>121</v>
      </c>
      <c r="AD2530" s="2" t="s">
        <v>76</v>
      </c>
      <c r="AE2530" s="5">
        <v>60.6</v>
      </c>
      <c r="AF2530" s="2">
        <v>0</v>
      </c>
      <c r="AG2530" s="2" t="s">
        <v>77</v>
      </c>
      <c r="AH2530" s="2">
        <v>16</v>
      </c>
      <c r="AI2530" s="6" t="str">
        <f t="shared" si="117"/>
        <v>35-44</v>
      </c>
      <c r="AJ2530" s="11">
        <f>YEAR(tbl_LoanData[[#This Row],[Application Date]])</f>
        <v>2024</v>
      </c>
      <c r="AK2530" s="11" t="str">
        <f>TEXT(tbl_LoanData[[#This Row],[Application Date]],"MMMM")</f>
        <v>March</v>
      </c>
      <c r="AL2530" s="12">
        <f>DATE(YEAR(tbl_LoanData[[#This Row],[Application Date]]),MONTH(tbl_LoanData[[#This Row],[Application Date]]),1)</f>
        <v>45352</v>
      </c>
      <c r="AM2530" s="14">
        <f ca="1">IF(AND(tbl_LoanData[[#This Row],[Application Date]]&gt;=EOMONTH(TODAY(),-1)+1,tbl_LoanData[[#This Row],[Application Date]]&lt;=TODAY()),tbl_LoanData[[#This Row],[Loan Amount]],0)</f>
        <v>0</v>
      </c>
      <c r="AN2530" s="14">
        <f>tbl_LoanData[[#This Row],[Amount Paid]]-(Q2530-X2530)</f>
        <v>111651.23999999999</v>
      </c>
      <c r="AO2530" s="14">
        <f>IF(tbl_LoanData[[#This Row],[Application Status]]="Approved",1,0)</f>
        <v>1</v>
      </c>
      <c r="AP2530" s="22" t="str">
        <f t="shared" ca="1" si="118"/>
        <v/>
      </c>
      <c r="AQ2530" s="22" t="str">
        <f t="shared" ca="1" si="119"/>
        <v/>
      </c>
    </row>
    <row r="2531" spans="1:43" ht="14.4" customHeight="1" x14ac:dyDescent="0.3">
      <c r="A2531" s="2" t="s">
        <v>7803</v>
      </c>
      <c r="B2531" s="2" t="s">
        <v>7804</v>
      </c>
      <c r="C2531" s="2" t="s">
        <v>249</v>
      </c>
      <c r="D2531" s="2" t="s">
        <v>232</v>
      </c>
      <c r="E2531" s="2" t="s">
        <v>91</v>
      </c>
      <c r="F2531" s="2">
        <v>60</v>
      </c>
      <c r="G2531" s="2" t="s">
        <v>69</v>
      </c>
      <c r="H2531" s="2" t="s">
        <v>224</v>
      </c>
      <c r="I2531" s="2" t="s">
        <v>54</v>
      </c>
      <c r="J2531" s="3">
        <v>45377</v>
      </c>
      <c r="K2531" s="3">
        <v>45398</v>
      </c>
      <c r="L2531" s="2" t="s">
        <v>39</v>
      </c>
      <c r="M2531" s="2" t="s">
        <v>127</v>
      </c>
      <c r="N2531" s="2" t="s">
        <v>152</v>
      </c>
      <c r="O2531" s="4">
        <v>1628000</v>
      </c>
      <c r="P2531" s="4">
        <v>592200</v>
      </c>
      <c r="Q2531" s="4">
        <v>1035800</v>
      </c>
      <c r="R2531" s="2">
        <v>12</v>
      </c>
      <c r="S2531" s="5">
        <v>13.04</v>
      </c>
      <c r="T2531" s="4">
        <v>97572.36</v>
      </c>
      <c r="U2531" s="2" t="s">
        <v>73</v>
      </c>
      <c r="V2531" s="2" t="s">
        <v>34</v>
      </c>
      <c r="W2531" s="4">
        <v>1073295.96</v>
      </c>
      <c r="X2531" s="4">
        <v>97572.36</v>
      </c>
      <c r="Y2531" s="4">
        <v>1170868.32</v>
      </c>
      <c r="Z2531" s="2">
        <v>30</v>
      </c>
      <c r="AA2531" s="2" t="s">
        <v>57</v>
      </c>
      <c r="AB2531" s="2" t="s">
        <v>15727</v>
      </c>
      <c r="AC2531" s="2" t="s">
        <v>138</v>
      </c>
      <c r="AD2531" s="2" t="s">
        <v>76</v>
      </c>
      <c r="AE2531" s="5">
        <v>63.62</v>
      </c>
      <c r="AF2531" s="2">
        <v>1</v>
      </c>
      <c r="AG2531" s="2" t="s">
        <v>77</v>
      </c>
      <c r="AH2531" s="2">
        <v>21</v>
      </c>
      <c r="AI2531" s="6" t="str">
        <f t="shared" si="117"/>
        <v>55-64</v>
      </c>
      <c r="AJ2531" s="11">
        <f>YEAR(tbl_LoanData[[#This Row],[Application Date]])</f>
        <v>2024</v>
      </c>
      <c r="AK2531" s="11" t="str">
        <f>TEXT(tbl_LoanData[[#This Row],[Application Date]],"MMMM")</f>
        <v>March</v>
      </c>
      <c r="AL2531" s="12">
        <f>DATE(YEAR(tbl_LoanData[[#This Row],[Application Date]]),MONTH(tbl_LoanData[[#This Row],[Application Date]]),1)</f>
        <v>45352</v>
      </c>
      <c r="AM2531" s="14">
        <f ca="1">IF(AND(tbl_LoanData[[#This Row],[Application Date]]&gt;=EOMONTH(TODAY(),-1)+1,tbl_LoanData[[#This Row],[Application Date]]&lt;=TODAY()),tbl_LoanData[[#This Row],[Loan Amount]],0)</f>
        <v>0</v>
      </c>
      <c r="AN2531" s="14">
        <f>tbl_LoanData[[#This Row],[Amount Paid]]-(Q2531-X2531)</f>
        <v>135068.31999999995</v>
      </c>
      <c r="AO2531" s="14">
        <f>IF(tbl_LoanData[[#This Row],[Application Status]]="Approved",1,0)</f>
        <v>1</v>
      </c>
      <c r="AP2531" s="22" t="str">
        <f t="shared" ca="1" si="118"/>
        <v/>
      </c>
      <c r="AQ2531" s="22" t="str">
        <f t="shared" ca="1" si="119"/>
        <v/>
      </c>
    </row>
    <row r="2532" spans="1:43" x14ac:dyDescent="0.3">
      <c r="A2532" s="2" t="s">
        <v>7883</v>
      </c>
      <c r="B2532" s="2" t="s">
        <v>7884</v>
      </c>
      <c r="C2532" s="2" t="s">
        <v>338</v>
      </c>
      <c r="D2532" s="2" t="s">
        <v>204</v>
      </c>
      <c r="E2532" s="2" t="s">
        <v>204</v>
      </c>
      <c r="F2532" s="2">
        <v>28</v>
      </c>
      <c r="G2532" s="2" t="s">
        <v>83</v>
      </c>
      <c r="H2532" s="2" t="s">
        <v>466</v>
      </c>
      <c r="I2532" s="2" t="s">
        <v>43</v>
      </c>
      <c r="J2532" s="3">
        <v>45370</v>
      </c>
      <c r="K2532" s="3">
        <v>45378</v>
      </c>
      <c r="L2532" s="2" t="s">
        <v>36</v>
      </c>
      <c r="M2532" s="2" t="s">
        <v>85</v>
      </c>
      <c r="N2532" s="2" t="s">
        <v>344</v>
      </c>
      <c r="O2532" s="4">
        <v>900000</v>
      </c>
      <c r="P2532" s="4">
        <v>143700</v>
      </c>
      <c r="Q2532" s="4">
        <v>756300</v>
      </c>
      <c r="R2532" s="2">
        <v>18</v>
      </c>
      <c r="S2532" s="5">
        <v>5.26</v>
      </c>
      <c r="T2532" s="4">
        <v>45331.78</v>
      </c>
      <c r="U2532" s="2" t="s">
        <v>73</v>
      </c>
      <c r="V2532" s="2" t="s">
        <v>34</v>
      </c>
      <c r="W2532" s="4">
        <v>725308.48</v>
      </c>
      <c r="X2532" s="4">
        <v>90663.59</v>
      </c>
      <c r="Y2532" s="4">
        <v>815972.07</v>
      </c>
      <c r="Z2532" s="2">
        <v>62</v>
      </c>
      <c r="AA2532" s="2" t="s">
        <v>59</v>
      </c>
      <c r="AB2532" s="2" t="s">
        <v>15735</v>
      </c>
      <c r="AC2532" s="2" t="s">
        <v>121</v>
      </c>
      <c r="AD2532" s="2" t="s">
        <v>76</v>
      </c>
      <c r="AE2532" s="5">
        <v>84.03</v>
      </c>
      <c r="AF2532" s="2">
        <v>2</v>
      </c>
      <c r="AG2532" s="2" t="s">
        <v>130</v>
      </c>
      <c r="AH2532" s="2">
        <v>8</v>
      </c>
      <c r="AI2532" s="6" t="str">
        <f t="shared" si="117"/>
        <v>25-34</v>
      </c>
      <c r="AJ2532" s="11">
        <f>YEAR(tbl_LoanData[[#This Row],[Application Date]])</f>
        <v>2024</v>
      </c>
      <c r="AK2532" s="11" t="str">
        <f>TEXT(tbl_LoanData[[#This Row],[Application Date]],"MMMM")</f>
        <v>March</v>
      </c>
      <c r="AL2532" s="12">
        <f>DATE(YEAR(tbl_LoanData[[#This Row],[Application Date]]),MONTH(tbl_LoanData[[#This Row],[Application Date]]),1)</f>
        <v>45352</v>
      </c>
      <c r="AM2532" s="14">
        <f ca="1">IF(AND(tbl_LoanData[[#This Row],[Application Date]]&gt;=EOMONTH(TODAY(),-1)+1,tbl_LoanData[[#This Row],[Application Date]]&lt;=TODAY()),tbl_LoanData[[#This Row],[Loan Amount]],0)</f>
        <v>0</v>
      </c>
      <c r="AN2532" s="14">
        <f>tbl_LoanData[[#This Row],[Amount Paid]]-(Q2532-X2532)</f>
        <v>59672.069999999949</v>
      </c>
      <c r="AO2532" s="14">
        <f>IF(tbl_LoanData[[#This Row],[Application Status]]="Approved",1,0)</f>
        <v>1</v>
      </c>
      <c r="AP2532" s="22" t="str">
        <f t="shared" ca="1" si="118"/>
        <v/>
      </c>
      <c r="AQ2532" s="22" t="str">
        <f t="shared" ca="1" si="119"/>
        <v/>
      </c>
    </row>
    <row r="2533" spans="1:43" ht="14.4" customHeight="1" x14ac:dyDescent="0.3">
      <c r="A2533" s="2" t="s">
        <v>7985</v>
      </c>
      <c r="B2533" s="2" t="s">
        <v>7986</v>
      </c>
      <c r="C2533" s="2" t="s">
        <v>868</v>
      </c>
      <c r="D2533" s="2" t="s">
        <v>91</v>
      </c>
      <c r="E2533" s="2" t="s">
        <v>165</v>
      </c>
      <c r="F2533" s="2">
        <v>28</v>
      </c>
      <c r="G2533" s="2" t="s">
        <v>69</v>
      </c>
      <c r="H2533" s="2" t="s">
        <v>126</v>
      </c>
      <c r="I2533" s="2" t="s">
        <v>44</v>
      </c>
      <c r="J2533" s="3">
        <v>45367</v>
      </c>
      <c r="K2533" s="3">
        <v>45370</v>
      </c>
      <c r="L2533" s="2" t="s">
        <v>36</v>
      </c>
      <c r="M2533" s="2" t="s">
        <v>71</v>
      </c>
      <c r="N2533" s="2" t="s">
        <v>162</v>
      </c>
      <c r="O2533" s="4">
        <v>844000</v>
      </c>
      <c r="P2533" s="4">
        <v>210800</v>
      </c>
      <c r="Q2533" s="4">
        <v>633200</v>
      </c>
      <c r="R2533" s="2">
        <v>36</v>
      </c>
      <c r="S2533" s="5">
        <v>7.47</v>
      </c>
      <c r="T2533" s="4">
        <v>21530.560000000001</v>
      </c>
      <c r="U2533" s="2" t="s">
        <v>73</v>
      </c>
      <c r="V2533" s="2" t="s">
        <v>74</v>
      </c>
      <c r="W2533" s="4">
        <v>624386.24</v>
      </c>
      <c r="X2533" s="4">
        <v>150713.88</v>
      </c>
      <c r="Y2533" s="4">
        <v>775100.12</v>
      </c>
      <c r="Z2533" s="2">
        <v>0</v>
      </c>
      <c r="AA2533" s="2" t="s">
        <v>56</v>
      </c>
      <c r="AB2533" s="2" t="s">
        <v>15734</v>
      </c>
      <c r="AC2533" s="2" t="s">
        <v>106</v>
      </c>
      <c r="AD2533" s="2" t="s">
        <v>76</v>
      </c>
      <c r="AE2533" s="5">
        <v>75.02</v>
      </c>
      <c r="AF2533" s="2">
        <v>0</v>
      </c>
      <c r="AG2533" s="2" t="s">
        <v>77</v>
      </c>
      <c r="AH2533" s="2">
        <v>3</v>
      </c>
      <c r="AI2533" s="6" t="str">
        <f t="shared" si="117"/>
        <v>25-34</v>
      </c>
      <c r="AJ2533" s="11">
        <f>YEAR(tbl_LoanData[[#This Row],[Application Date]])</f>
        <v>2024</v>
      </c>
      <c r="AK2533" s="11" t="str">
        <f>TEXT(tbl_LoanData[[#This Row],[Application Date]],"MMMM")</f>
        <v>March</v>
      </c>
      <c r="AL2533" s="12">
        <f>DATE(YEAR(tbl_LoanData[[#This Row],[Application Date]]),MONTH(tbl_LoanData[[#This Row],[Application Date]]),1)</f>
        <v>45352</v>
      </c>
      <c r="AM2533" s="14">
        <f ca="1">IF(AND(tbl_LoanData[[#This Row],[Application Date]]&gt;=EOMONTH(TODAY(),-1)+1,tbl_LoanData[[#This Row],[Application Date]]&lt;=TODAY()),tbl_LoanData[[#This Row],[Loan Amount]],0)</f>
        <v>0</v>
      </c>
      <c r="AN2533" s="14">
        <f>tbl_LoanData[[#This Row],[Amount Paid]]-(Q2533-X2533)</f>
        <v>141900.12</v>
      </c>
      <c r="AO2533" s="14">
        <f>IF(tbl_LoanData[[#This Row],[Application Status]]="Approved",1,0)</f>
        <v>1</v>
      </c>
      <c r="AP2533" s="22" t="str">
        <f t="shared" ca="1" si="118"/>
        <v/>
      </c>
      <c r="AQ2533" s="22" t="str">
        <f t="shared" ca="1" si="119"/>
        <v/>
      </c>
    </row>
    <row r="2534" spans="1:43" ht="14.4" customHeight="1" x14ac:dyDescent="0.3">
      <c r="A2534" s="2" t="s">
        <v>8045</v>
      </c>
      <c r="B2534" s="2" t="s">
        <v>8046</v>
      </c>
      <c r="C2534" s="2" t="s">
        <v>124</v>
      </c>
      <c r="D2534" s="2" t="s">
        <v>311</v>
      </c>
      <c r="E2534" s="2" t="s">
        <v>209</v>
      </c>
      <c r="F2534" s="2">
        <v>61</v>
      </c>
      <c r="G2534" s="2" t="s">
        <v>69</v>
      </c>
      <c r="H2534" s="2" t="s">
        <v>143</v>
      </c>
      <c r="I2534" s="2" t="s">
        <v>46</v>
      </c>
      <c r="J2534" s="3">
        <v>45355</v>
      </c>
      <c r="K2534" s="3"/>
      <c r="L2534" s="2" t="s">
        <v>38</v>
      </c>
      <c r="M2534" s="2" t="s">
        <v>127</v>
      </c>
      <c r="N2534" s="2" t="s">
        <v>128</v>
      </c>
      <c r="O2534" s="4">
        <v>1211000</v>
      </c>
      <c r="P2534" s="4">
        <v>456900</v>
      </c>
      <c r="Q2534" s="4">
        <v>754100</v>
      </c>
      <c r="R2534" s="2">
        <v>36</v>
      </c>
      <c r="S2534" s="5">
        <v>5.49</v>
      </c>
      <c r="T2534" s="4">
        <v>24397.23</v>
      </c>
      <c r="U2534" s="2" t="s">
        <v>96</v>
      </c>
      <c r="V2534" s="2" t="s">
        <v>97</v>
      </c>
      <c r="W2534" s="4">
        <v>0</v>
      </c>
      <c r="X2534" s="4">
        <v>0</v>
      </c>
      <c r="Y2534" s="4">
        <v>878300.27</v>
      </c>
      <c r="Z2534" s="2">
        <v>0</v>
      </c>
      <c r="AA2534" s="2" t="s">
        <v>97</v>
      </c>
      <c r="AB2534" s="2" t="s">
        <v>15730</v>
      </c>
      <c r="AC2534" s="2" t="s">
        <v>87</v>
      </c>
      <c r="AD2534" s="2" t="s">
        <v>76</v>
      </c>
      <c r="AE2534" s="5">
        <v>62.27</v>
      </c>
      <c r="AF2534" s="2">
        <v>0</v>
      </c>
      <c r="AG2534" s="2" t="s">
        <v>97</v>
      </c>
      <c r="AH2534" s="2"/>
      <c r="AI2534" s="6" t="str">
        <f t="shared" si="117"/>
        <v>55-64</v>
      </c>
      <c r="AJ2534" s="11">
        <f>YEAR(tbl_LoanData[[#This Row],[Application Date]])</f>
        <v>2024</v>
      </c>
      <c r="AK2534" s="11" t="str">
        <f>TEXT(tbl_LoanData[[#This Row],[Application Date]],"MMMM")</f>
        <v>March</v>
      </c>
      <c r="AL2534" s="12">
        <f>DATE(YEAR(tbl_LoanData[[#This Row],[Application Date]]),MONTH(tbl_LoanData[[#This Row],[Application Date]]),1)</f>
        <v>45352</v>
      </c>
      <c r="AM2534" s="14">
        <f ca="1">IF(AND(tbl_LoanData[[#This Row],[Application Date]]&gt;=EOMONTH(TODAY(),-1)+1,tbl_LoanData[[#This Row],[Application Date]]&lt;=TODAY()),tbl_LoanData[[#This Row],[Loan Amount]],0)</f>
        <v>0</v>
      </c>
      <c r="AN2534" s="14">
        <f>tbl_LoanData[[#This Row],[Amount Paid]]-(Q2534-X2534)</f>
        <v>-754100</v>
      </c>
      <c r="AO2534" s="14">
        <f>IF(tbl_LoanData[[#This Row],[Application Status]]="Approved",1,0)</f>
        <v>0</v>
      </c>
      <c r="AP2534" s="22" t="str">
        <f t="shared" ca="1" si="118"/>
        <v/>
      </c>
      <c r="AQ2534" s="22" t="str">
        <f t="shared" ca="1" si="119"/>
        <v/>
      </c>
    </row>
    <row r="2535" spans="1:43" ht="14.4" customHeight="1" x14ac:dyDescent="0.3">
      <c r="A2535" s="2" t="s">
        <v>8057</v>
      </c>
      <c r="B2535" s="2" t="s">
        <v>8058</v>
      </c>
      <c r="C2535" s="2" t="s">
        <v>249</v>
      </c>
      <c r="D2535" s="2" t="s">
        <v>189</v>
      </c>
      <c r="E2535" s="2" t="s">
        <v>101</v>
      </c>
      <c r="F2535" s="2">
        <v>30</v>
      </c>
      <c r="G2535" s="2" t="s">
        <v>69</v>
      </c>
      <c r="H2535" s="2" t="s">
        <v>126</v>
      </c>
      <c r="I2535" s="2" t="s">
        <v>44</v>
      </c>
      <c r="J2535" s="3">
        <v>45371</v>
      </c>
      <c r="K2535" s="3"/>
      <c r="L2535" s="2" t="s">
        <v>39</v>
      </c>
      <c r="M2535" s="2" t="s">
        <v>157</v>
      </c>
      <c r="N2535" s="2" t="s">
        <v>158</v>
      </c>
      <c r="O2535" s="4">
        <v>2074000</v>
      </c>
      <c r="P2535" s="4">
        <v>330400</v>
      </c>
      <c r="Q2535" s="4">
        <v>1743600</v>
      </c>
      <c r="R2535" s="2">
        <v>60</v>
      </c>
      <c r="S2535" s="5">
        <v>5.49</v>
      </c>
      <c r="T2535" s="4">
        <v>37036.97</v>
      </c>
      <c r="U2535" s="2" t="s">
        <v>113</v>
      </c>
      <c r="V2535" s="2" t="s">
        <v>97</v>
      </c>
      <c r="W2535" s="4">
        <v>0</v>
      </c>
      <c r="X2535" s="4">
        <v>0</v>
      </c>
      <c r="Y2535" s="4">
        <v>2222218.2000000002</v>
      </c>
      <c r="Z2535" s="2">
        <v>0</v>
      </c>
      <c r="AA2535" s="2" t="s">
        <v>97</v>
      </c>
      <c r="AB2535" s="2" t="s">
        <v>15734</v>
      </c>
      <c r="AC2535" s="2" t="s">
        <v>75</v>
      </c>
      <c r="AD2535" s="2" t="s">
        <v>76</v>
      </c>
      <c r="AE2535" s="5">
        <v>84.07</v>
      </c>
      <c r="AF2535" s="2">
        <v>0</v>
      </c>
      <c r="AG2535" s="2" t="s">
        <v>97</v>
      </c>
      <c r="AH2535" s="2"/>
      <c r="AI2535" s="6" t="str">
        <f t="shared" si="117"/>
        <v>25-34</v>
      </c>
      <c r="AJ2535" s="11">
        <f>YEAR(tbl_LoanData[[#This Row],[Application Date]])</f>
        <v>2024</v>
      </c>
      <c r="AK2535" s="11" t="str">
        <f>TEXT(tbl_LoanData[[#This Row],[Application Date]],"MMMM")</f>
        <v>March</v>
      </c>
      <c r="AL2535" s="12">
        <f>DATE(YEAR(tbl_LoanData[[#This Row],[Application Date]]),MONTH(tbl_LoanData[[#This Row],[Application Date]]),1)</f>
        <v>45352</v>
      </c>
      <c r="AM2535" s="14">
        <f ca="1">IF(AND(tbl_LoanData[[#This Row],[Application Date]]&gt;=EOMONTH(TODAY(),-1)+1,tbl_LoanData[[#This Row],[Application Date]]&lt;=TODAY()),tbl_LoanData[[#This Row],[Loan Amount]],0)</f>
        <v>0</v>
      </c>
      <c r="AN2535" s="14">
        <f>tbl_LoanData[[#This Row],[Amount Paid]]-(Q2535-X2535)</f>
        <v>-1743600</v>
      </c>
      <c r="AO2535" s="14">
        <f>IF(tbl_LoanData[[#This Row],[Application Status]]="Approved",1,0)</f>
        <v>0</v>
      </c>
      <c r="AP2535" s="22" t="str">
        <f t="shared" ca="1" si="118"/>
        <v/>
      </c>
      <c r="AQ2535" s="22" t="str">
        <f t="shared" ca="1" si="119"/>
        <v/>
      </c>
    </row>
    <row r="2536" spans="1:43" ht="14.4" customHeight="1" x14ac:dyDescent="0.3">
      <c r="A2536" s="2" t="s">
        <v>8131</v>
      </c>
      <c r="B2536" s="2" t="s">
        <v>8132</v>
      </c>
      <c r="C2536" s="2" t="s">
        <v>586</v>
      </c>
      <c r="D2536" s="2" t="s">
        <v>176</v>
      </c>
      <c r="E2536" s="2" t="s">
        <v>92</v>
      </c>
      <c r="F2536" s="2">
        <v>62</v>
      </c>
      <c r="G2536" s="2" t="s">
        <v>69</v>
      </c>
      <c r="H2536" s="2" t="s">
        <v>516</v>
      </c>
      <c r="I2536" s="2" t="s">
        <v>53</v>
      </c>
      <c r="J2536" s="3">
        <v>45354</v>
      </c>
      <c r="K2536" s="3">
        <v>45356</v>
      </c>
      <c r="L2536" s="2" t="s">
        <v>40</v>
      </c>
      <c r="M2536" s="2" t="s">
        <v>111</v>
      </c>
      <c r="N2536" s="2" t="s">
        <v>120</v>
      </c>
      <c r="O2536" s="4">
        <v>910000</v>
      </c>
      <c r="P2536" s="4">
        <v>316100</v>
      </c>
      <c r="Q2536" s="4">
        <v>593900</v>
      </c>
      <c r="R2536" s="2">
        <v>36</v>
      </c>
      <c r="S2536" s="5">
        <v>10.84</v>
      </c>
      <c r="T2536" s="4">
        <v>21862.12</v>
      </c>
      <c r="U2536" s="2" t="s">
        <v>73</v>
      </c>
      <c r="V2536" s="2" t="s">
        <v>74</v>
      </c>
      <c r="W2536" s="4">
        <v>634001.48</v>
      </c>
      <c r="X2536" s="4">
        <v>153034.79999999999</v>
      </c>
      <c r="Y2536" s="4">
        <v>787036.28</v>
      </c>
      <c r="Z2536" s="2">
        <v>0</v>
      </c>
      <c r="AA2536" s="2" t="s">
        <v>56</v>
      </c>
      <c r="AB2536" s="2" t="s">
        <v>15728</v>
      </c>
      <c r="AC2536" s="2" t="s">
        <v>106</v>
      </c>
      <c r="AD2536" s="2" t="s">
        <v>76</v>
      </c>
      <c r="AE2536" s="5">
        <v>65.260000000000005</v>
      </c>
      <c r="AF2536" s="2">
        <v>0</v>
      </c>
      <c r="AG2536" s="2" t="s">
        <v>77</v>
      </c>
      <c r="AH2536" s="2">
        <v>2</v>
      </c>
      <c r="AI2536" s="6" t="str">
        <f t="shared" si="117"/>
        <v>55-64</v>
      </c>
      <c r="AJ2536" s="11">
        <f>YEAR(tbl_LoanData[[#This Row],[Application Date]])</f>
        <v>2024</v>
      </c>
      <c r="AK2536" s="11" t="str">
        <f>TEXT(tbl_LoanData[[#This Row],[Application Date]],"MMMM")</f>
        <v>March</v>
      </c>
      <c r="AL2536" s="12">
        <f>DATE(YEAR(tbl_LoanData[[#This Row],[Application Date]]),MONTH(tbl_LoanData[[#This Row],[Application Date]]),1)</f>
        <v>45352</v>
      </c>
      <c r="AM2536" s="14">
        <f ca="1">IF(AND(tbl_LoanData[[#This Row],[Application Date]]&gt;=EOMONTH(TODAY(),-1)+1,tbl_LoanData[[#This Row],[Application Date]]&lt;=TODAY()),tbl_LoanData[[#This Row],[Loan Amount]],0)</f>
        <v>0</v>
      </c>
      <c r="AN2536" s="14">
        <f>tbl_LoanData[[#This Row],[Amount Paid]]-(Q2536-X2536)</f>
        <v>193136.27999999997</v>
      </c>
      <c r="AO2536" s="14">
        <f>IF(tbl_LoanData[[#This Row],[Application Status]]="Approved",1,0)</f>
        <v>1</v>
      </c>
      <c r="AP2536" s="22" t="str">
        <f t="shared" ca="1" si="118"/>
        <v/>
      </c>
      <c r="AQ2536" s="22" t="str">
        <f t="shared" ca="1" si="119"/>
        <v/>
      </c>
    </row>
    <row r="2537" spans="1:43" ht="14.4" customHeight="1" x14ac:dyDescent="0.3">
      <c r="A2537" s="2" t="s">
        <v>8221</v>
      </c>
      <c r="B2537" s="2" t="s">
        <v>8222</v>
      </c>
      <c r="C2537" s="2" t="s">
        <v>949</v>
      </c>
      <c r="D2537" s="2" t="s">
        <v>117</v>
      </c>
      <c r="E2537" s="2" t="s">
        <v>268</v>
      </c>
      <c r="F2537" s="2">
        <v>36</v>
      </c>
      <c r="G2537" s="2" t="s">
        <v>83</v>
      </c>
      <c r="H2537" s="2" t="s">
        <v>84</v>
      </c>
      <c r="I2537" s="2" t="s">
        <v>45</v>
      </c>
      <c r="J2537" s="3">
        <v>45369</v>
      </c>
      <c r="K2537" s="3">
        <v>45371</v>
      </c>
      <c r="L2537" s="2" t="s">
        <v>38</v>
      </c>
      <c r="M2537" s="2" t="s">
        <v>71</v>
      </c>
      <c r="N2537" s="2" t="s">
        <v>589</v>
      </c>
      <c r="O2537" s="4">
        <v>1401000</v>
      </c>
      <c r="P2537" s="4">
        <v>404900</v>
      </c>
      <c r="Q2537" s="4">
        <v>996100</v>
      </c>
      <c r="R2537" s="2">
        <v>18</v>
      </c>
      <c r="S2537" s="5">
        <v>11</v>
      </c>
      <c r="T2537" s="4">
        <v>64469.81</v>
      </c>
      <c r="U2537" s="2" t="s">
        <v>73</v>
      </c>
      <c r="V2537" s="2" t="s">
        <v>33</v>
      </c>
      <c r="W2537" s="4">
        <v>1160456.5</v>
      </c>
      <c r="X2537" s="4">
        <v>0</v>
      </c>
      <c r="Y2537" s="4">
        <v>1160456.5</v>
      </c>
      <c r="Z2537" s="2">
        <v>0</v>
      </c>
      <c r="AA2537" s="2" t="s">
        <v>56</v>
      </c>
      <c r="AB2537" s="2" t="s">
        <v>15728</v>
      </c>
      <c r="AC2537" s="2" t="s">
        <v>213</v>
      </c>
      <c r="AD2537" s="2" t="s">
        <v>76</v>
      </c>
      <c r="AE2537" s="5">
        <v>71.099999999999994</v>
      </c>
      <c r="AF2537" s="2">
        <v>0</v>
      </c>
      <c r="AG2537" s="2" t="s">
        <v>77</v>
      </c>
      <c r="AH2537" s="2">
        <v>2</v>
      </c>
      <c r="AI2537" s="6" t="str">
        <f t="shared" si="117"/>
        <v>35-44</v>
      </c>
      <c r="AJ2537" s="11">
        <f>YEAR(tbl_LoanData[[#This Row],[Application Date]])</f>
        <v>2024</v>
      </c>
      <c r="AK2537" s="11" t="str">
        <f>TEXT(tbl_LoanData[[#This Row],[Application Date]],"MMMM")</f>
        <v>March</v>
      </c>
      <c r="AL2537" s="12">
        <f>DATE(YEAR(tbl_LoanData[[#This Row],[Application Date]]),MONTH(tbl_LoanData[[#This Row],[Application Date]]),1)</f>
        <v>45352</v>
      </c>
      <c r="AM2537" s="14">
        <f ca="1">IF(AND(tbl_LoanData[[#This Row],[Application Date]]&gt;=EOMONTH(TODAY(),-1)+1,tbl_LoanData[[#This Row],[Application Date]]&lt;=TODAY()),tbl_LoanData[[#This Row],[Loan Amount]],0)</f>
        <v>0</v>
      </c>
      <c r="AN2537" s="14">
        <f>tbl_LoanData[[#This Row],[Amount Paid]]-(Q2537-X2537)</f>
        <v>164356.5</v>
      </c>
      <c r="AO2537" s="14">
        <f>IF(tbl_LoanData[[#This Row],[Application Status]]="Approved",1,0)</f>
        <v>1</v>
      </c>
      <c r="AP2537" s="22" t="str">
        <f t="shared" ca="1" si="118"/>
        <v/>
      </c>
      <c r="AQ2537" s="22" t="str">
        <f t="shared" ca="1" si="119"/>
        <v/>
      </c>
    </row>
    <row r="2538" spans="1:43" ht="14.4" customHeight="1" x14ac:dyDescent="0.3">
      <c r="A2538" s="2" t="s">
        <v>8267</v>
      </c>
      <c r="B2538" s="2" t="s">
        <v>8268</v>
      </c>
      <c r="C2538" s="2" t="s">
        <v>804</v>
      </c>
      <c r="D2538" s="2" t="s">
        <v>209</v>
      </c>
      <c r="E2538" s="2" t="s">
        <v>67</v>
      </c>
      <c r="F2538" s="2">
        <v>33</v>
      </c>
      <c r="G2538" s="2" t="s">
        <v>83</v>
      </c>
      <c r="H2538" s="2" t="s">
        <v>398</v>
      </c>
      <c r="I2538" s="2" t="s">
        <v>46</v>
      </c>
      <c r="J2538" s="3">
        <v>45362</v>
      </c>
      <c r="K2538" s="3">
        <v>45366</v>
      </c>
      <c r="L2538" s="2" t="s">
        <v>39</v>
      </c>
      <c r="M2538" s="2" t="s">
        <v>85</v>
      </c>
      <c r="N2538" s="2" t="s">
        <v>324</v>
      </c>
      <c r="O2538" s="4">
        <v>1855000</v>
      </c>
      <c r="P2538" s="4">
        <v>410700</v>
      </c>
      <c r="Q2538" s="4">
        <v>1444300</v>
      </c>
      <c r="R2538" s="2">
        <v>48</v>
      </c>
      <c r="S2538" s="5">
        <v>12.14</v>
      </c>
      <c r="T2538" s="4">
        <v>44701.08</v>
      </c>
      <c r="U2538" s="2" t="s">
        <v>73</v>
      </c>
      <c r="V2538" s="2" t="s">
        <v>74</v>
      </c>
      <c r="W2538" s="4">
        <v>1296331.32</v>
      </c>
      <c r="X2538" s="4">
        <v>849320.76</v>
      </c>
      <c r="Y2538" s="4">
        <v>2145652.08</v>
      </c>
      <c r="Z2538" s="2">
        <v>0</v>
      </c>
      <c r="AA2538" s="2" t="s">
        <v>56</v>
      </c>
      <c r="AB2538" s="2" t="s">
        <v>15736</v>
      </c>
      <c r="AC2538" s="2" t="s">
        <v>360</v>
      </c>
      <c r="AD2538" s="2" t="s">
        <v>76</v>
      </c>
      <c r="AE2538" s="5">
        <v>77.86</v>
      </c>
      <c r="AF2538" s="2">
        <v>0</v>
      </c>
      <c r="AG2538" s="2" t="s">
        <v>77</v>
      </c>
      <c r="AH2538" s="2">
        <v>4</v>
      </c>
      <c r="AI2538" s="6" t="str">
        <f t="shared" si="117"/>
        <v>25-34</v>
      </c>
      <c r="AJ2538" s="11">
        <f>YEAR(tbl_LoanData[[#This Row],[Application Date]])</f>
        <v>2024</v>
      </c>
      <c r="AK2538" s="11" t="str">
        <f>TEXT(tbl_LoanData[[#This Row],[Application Date]],"MMMM")</f>
        <v>March</v>
      </c>
      <c r="AL2538" s="12">
        <f>DATE(YEAR(tbl_LoanData[[#This Row],[Application Date]]),MONTH(tbl_LoanData[[#This Row],[Application Date]]),1)</f>
        <v>45352</v>
      </c>
      <c r="AM2538" s="14">
        <f ca="1">IF(AND(tbl_LoanData[[#This Row],[Application Date]]&gt;=EOMONTH(TODAY(),-1)+1,tbl_LoanData[[#This Row],[Application Date]]&lt;=TODAY()),tbl_LoanData[[#This Row],[Loan Amount]],0)</f>
        <v>0</v>
      </c>
      <c r="AN2538" s="14">
        <f>tbl_LoanData[[#This Row],[Amount Paid]]-(Q2538-X2538)</f>
        <v>701352.08000000007</v>
      </c>
      <c r="AO2538" s="14">
        <f>IF(tbl_LoanData[[#This Row],[Application Status]]="Approved",1,0)</f>
        <v>1</v>
      </c>
      <c r="AP2538" s="22" t="str">
        <f t="shared" ca="1" si="118"/>
        <v/>
      </c>
      <c r="AQ2538" s="22" t="str">
        <f t="shared" ca="1" si="119"/>
        <v/>
      </c>
    </row>
    <row r="2539" spans="1:43" ht="14.4" customHeight="1" x14ac:dyDescent="0.3">
      <c r="A2539" s="2" t="s">
        <v>8281</v>
      </c>
      <c r="B2539" s="2" t="s">
        <v>8282</v>
      </c>
      <c r="C2539" s="2" t="s">
        <v>335</v>
      </c>
      <c r="D2539" s="2" t="s">
        <v>204</v>
      </c>
      <c r="E2539" s="2" t="s">
        <v>67</v>
      </c>
      <c r="F2539" s="2">
        <v>36</v>
      </c>
      <c r="G2539" s="2" t="s">
        <v>83</v>
      </c>
      <c r="H2539" s="2" t="s">
        <v>543</v>
      </c>
      <c r="I2539" s="2" t="s">
        <v>45</v>
      </c>
      <c r="J2539" s="3">
        <v>45366</v>
      </c>
      <c r="K2539" s="3"/>
      <c r="L2539" s="2" t="s">
        <v>39</v>
      </c>
      <c r="M2539" s="2" t="s">
        <v>157</v>
      </c>
      <c r="N2539" s="2" t="s">
        <v>359</v>
      </c>
      <c r="O2539" s="4">
        <v>2155000</v>
      </c>
      <c r="P2539" s="4">
        <v>639300</v>
      </c>
      <c r="Q2539" s="4">
        <v>1515700</v>
      </c>
      <c r="R2539" s="2">
        <v>48</v>
      </c>
      <c r="S2539" s="5">
        <v>9.31</v>
      </c>
      <c r="T2539" s="4">
        <v>43336.39</v>
      </c>
      <c r="U2539" s="2" t="s">
        <v>96</v>
      </c>
      <c r="V2539" s="2" t="s">
        <v>97</v>
      </c>
      <c r="W2539" s="4">
        <v>0</v>
      </c>
      <c r="X2539" s="4">
        <v>0</v>
      </c>
      <c r="Y2539" s="4">
        <v>2080146.68</v>
      </c>
      <c r="Z2539" s="2">
        <v>0</v>
      </c>
      <c r="AA2539" s="2" t="s">
        <v>97</v>
      </c>
      <c r="AB2539" s="2" t="s">
        <v>15735</v>
      </c>
      <c r="AC2539" s="2" t="s">
        <v>360</v>
      </c>
      <c r="AD2539" s="2" t="s">
        <v>76</v>
      </c>
      <c r="AE2539" s="5">
        <v>70.33</v>
      </c>
      <c r="AF2539" s="2">
        <v>0</v>
      </c>
      <c r="AG2539" s="2" t="s">
        <v>97</v>
      </c>
      <c r="AH2539" s="2"/>
      <c r="AI2539" s="6" t="str">
        <f t="shared" si="117"/>
        <v>35-44</v>
      </c>
      <c r="AJ2539" s="11">
        <f>YEAR(tbl_LoanData[[#This Row],[Application Date]])</f>
        <v>2024</v>
      </c>
      <c r="AK2539" s="11" t="str">
        <f>TEXT(tbl_LoanData[[#This Row],[Application Date]],"MMMM")</f>
        <v>March</v>
      </c>
      <c r="AL2539" s="12">
        <f>DATE(YEAR(tbl_LoanData[[#This Row],[Application Date]]),MONTH(tbl_LoanData[[#This Row],[Application Date]]),1)</f>
        <v>45352</v>
      </c>
      <c r="AM2539" s="14">
        <f ca="1">IF(AND(tbl_LoanData[[#This Row],[Application Date]]&gt;=EOMONTH(TODAY(),-1)+1,tbl_LoanData[[#This Row],[Application Date]]&lt;=TODAY()),tbl_LoanData[[#This Row],[Loan Amount]],0)</f>
        <v>0</v>
      </c>
      <c r="AN2539" s="14">
        <f>tbl_LoanData[[#This Row],[Amount Paid]]-(Q2539-X2539)</f>
        <v>-1515700</v>
      </c>
      <c r="AO2539" s="14">
        <f>IF(tbl_LoanData[[#This Row],[Application Status]]="Approved",1,0)</f>
        <v>0</v>
      </c>
      <c r="AP2539" s="22" t="str">
        <f t="shared" ca="1" si="118"/>
        <v/>
      </c>
      <c r="AQ2539" s="22" t="str">
        <f t="shared" ca="1" si="119"/>
        <v/>
      </c>
    </row>
    <row r="2540" spans="1:43" x14ac:dyDescent="0.3">
      <c r="A2540" s="2" t="s">
        <v>8445</v>
      </c>
      <c r="B2540" s="2" t="s">
        <v>8446</v>
      </c>
      <c r="C2540" s="2" t="s">
        <v>368</v>
      </c>
      <c r="D2540" s="2" t="s">
        <v>102</v>
      </c>
      <c r="E2540" s="2" t="s">
        <v>447</v>
      </c>
      <c r="F2540" s="2">
        <v>52</v>
      </c>
      <c r="G2540" s="2" t="s">
        <v>83</v>
      </c>
      <c r="H2540" s="2" t="s">
        <v>233</v>
      </c>
      <c r="I2540" s="2" t="s">
        <v>46</v>
      </c>
      <c r="J2540" s="3">
        <v>45364</v>
      </c>
      <c r="K2540" s="3"/>
      <c r="L2540" s="2" t="s">
        <v>40</v>
      </c>
      <c r="M2540" s="2" t="s">
        <v>71</v>
      </c>
      <c r="N2540" s="2" t="s">
        <v>137</v>
      </c>
      <c r="O2540" s="4">
        <v>1595000</v>
      </c>
      <c r="P2540" s="4">
        <v>331300</v>
      </c>
      <c r="Q2540" s="4">
        <v>1263700</v>
      </c>
      <c r="R2540" s="2">
        <v>36</v>
      </c>
      <c r="S2540" s="5">
        <v>12.56</v>
      </c>
      <c r="T2540" s="4">
        <v>48329.5</v>
      </c>
      <c r="U2540" s="2" t="s">
        <v>113</v>
      </c>
      <c r="V2540" s="2" t="s">
        <v>97</v>
      </c>
      <c r="W2540" s="4">
        <v>0</v>
      </c>
      <c r="X2540" s="4">
        <v>0</v>
      </c>
      <c r="Y2540" s="4">
        <v>1739862.16</v>
      </c>
      <c r="Z2540" s="2">
        <v>0</v>
      </c>
      <c r="AA2540" s="2" t="s">
        <v>97</v>
      </c>
      <c r="AB2540" s="2" t="s">
        <v>15732</v>
      </c>
      <c r="AC2540" s="2" t="s">
        <v>75</v>
      </c>
      <c r="AD2540" s="2" t="s">
        <v>76</v>
      </c>
      <c r="AE2540" s="5">
        <v>79.23</v>
      </c>
      <c r="AF2540" s="2">
        <v>0</v>
      </c>
      <c r="AG2540" s="2" t="s">
        <v>97</v>
      </c>
      <c r="AH2540" s="2"/>
      <c r="AI2540" s="6" t="str">
        <f t="shared" si="117"/>
        <v>45-54</v>
      </c>
      <c r="AJ2540" s="11">
        <f>YEAR(tbl_LoanData[[#This Row],[Application Date]])</f>
        <v>2024</v>
      </c>
      <c r="AK2540" s="11" t="str">
        <f>TEXT(tbl_LoanData[[#This Row],[Application Date]],"MMMM")</f>
        <v>March</v>
      </c>
      <c r="AL2540" s="12">
        <f>DATE(YEAR(tbl_LoanData[[#This Row],[Application Date]]),MONTH(tbl_LoanData[[#This Row],[Application Date]]),1)</f>
        <v>45352</v>
      </c>
      <c r="AM2540" s="14">
        <f ca="1">IF(AND(tbl_LoanData[[#This Row],[Application Date]]&gt;=EOMONTH(TODAY(),-1)+1,tbl_LoanData[[#This Row],[Application Date]]&lt;=TODAY()),tbl_LoanData[[#This Row],[Loan Amount]],0)</f>
        <v>0</v>
      </c>
      <c r="AN2540" s="14">
        <f>tbl_LoanData[[#This Row],[Amount Paid]]-(Q2540-X2540)</f>
        <v>-1263700</v>
      </c>
      <c r="AO2540" s="14">
        <f>IF(tbl_LoanData[[#This Row],[Application Status]]="Approved",1,0)</f>
        <v>0</v>
      </c>
      <c r="AP2540" s="22" t="str">
        <f t="shared" ca="1" si="118"/>
        <v/>
      </c>
      <c r="AQ2540" s="22" t="str">
        <f t="shared" ca="1" si="119"/>
        <v/>
      </c>
    </row>
    <row r="2541" spans="1:43" ht="14.4" customHeight="1" x14ac:dyDescent="0.3">
      <c r="A2541" s="2" t="s">
        <v>8489</v>
      </c>
      <c r="B2541" s="2" t="s">
        <v>8490</v>
      </c>
      <c r="C2541" s="2" t="s">
        <v>322</v>
      </c>
      <c r="D2541" s="2" t="s">
        <v>67</v>
      </c>
      <c r="E2541" s="2" t="s">
        <v>142</v>
      </c>
      <c r="F2541" s="2">
        <v>36</v>
      </c>
      <c r="G2541" s="2" t="s">
        <v>83</v>
      </c>
      <c r="H2541" s="2" t="s">
        <v>211</v>
      </c>
      <c r="I2541" s="2" t="s">
        <v>50</v>
      </c>
      <c r="J2541" s="3">
        <v>45382</v>
      </c>
      <c r="K2541" s="3">
        <v>45393</v>
      </c>
      <c r="L2541" s="2" t="s">
        <v>39</v>
      </c>
      <c r="M2541" s="2" t="s">
        <v>85</v>
      </c>
      <c r="N2541" s="2" t="s">
        <v>373</v>
      </c>
      <c r="O2541" s="4">
        <v>2220000</v>
      </c>
      <c r="P2541" s="4">
        <v>537500</v>
      </c>
      <c r="Q2541" s="4">
        <v>1682500</v>
      </c>
      <c r="R2541" s="2">
        <v>24</v>
      </c>
      <c r="S2541" s="5">
        <v>14.47</v>
      </c>
      <c r="T2541" s="4">
        <v>90392.31</v>
      </c>
      <c r="U2541" s="2" t="s">
        <v>73</v>
      </c>
      <c r="V2541" s="2" t="s">
        <v>33</v>
      </c>
      <c r="W2541" s="4">
        <v>2169415.5</v>
      </c>
      <c r="X2541" s="4">
        <v>0</v>
      </c>
      <c r="Y2541" s="4">
        <v>2169415.5</v>
      </c>
      <c r="Z2541" s="2">
        <v>0</v>
      </c>
      <c r="AA2541" s="2" t="s">
        <v>56</v>
      </c>
      <c r="AB2541" s="2" t="s">
        <v>15729</v>
      </c>
      <c r="AC2541" s="2" t="s">
        <v>129</v>
      </c>
      <c r="AD2541" s="2" t="s">
        <v>76</v>
      </c>
      <c r="AE2541" s="5">
        <v>75.790000000000006</v>
      </c>
      <c r="AF2541" s="2">
        <v>0</v>
      </c>
      <c r="AG2541" s="2" t="s">
        <v>77</v>
      </c>
      <c r="AH2541" s="2">
        <v>11</v>
      </c>
      <c r="AI2541" s="6" t="str">
        <f t="shared" si="117"/>
        <v>35-44</v>
      </c>
      <c r="AJ2541" s="11">
        <f>YEAR(tbl_LoanData[[#This Row],[Application Date]])</f>
        <v>2024</v>
      </c>
      <c r="AK2541" s="11" t="str">
        <f>TEXT(tbl_LoanData[[#This Row],[Application Date]],"MMMM")</f>
        <v>March</v>
      </c>
      <c r="AL2541" s="12">
        <f>DATE(YEAR(tbl_LoanData[[#This Row],[Application Date]]),MONTH(tbl_LoanData[[#This Row],[Application Date]]),1)</f>
        <v>45352</v>
      </c>
      <c r="AM2541" s="14">
        <f ca="1">IF(AND(tbl_LoanData[[#This Row],[Application Date]]&gt;=EOMONTH(TODAY(),-1)+1,tbl_LoanData[[#This Row],[Application Date]]&lt;=TODAY()),tbl_LoanData[[#This Row],[Loan Amount]],0)</f>
        <v>0</v>
      </c>
      <c r="AN2541" s="14">
        <f>tbl_LoanData[[#This Row],[Amount Paid]]-(Q2541-X2541)</f>
        <v>486915.5</v>
      </c>
      <c r="AO2541" s="14">
        <f>IF(tbl_LoanData[[#This Row],[Application Status]]="Approved",1,0)</f>
        <v>1</v>
      </c>
      <c r="AP2541" s="22" t="str">
        <f t="shared" ca="1" si="118"/>
        <v/>
      </c>
      <c r="AQ2541" s="22" t="str">
        <f t="shared" ca="1" si="119"/>
        <v/>
      </c>
    </row>
    <row r="2542" spans="1:43" x14ac:dyDescent="0.3">
      <c r="A2542" s="2" t="s">
        <v>8741</v>
      </c>
      <c r="B2542" s="2" t="s">
        <v>8742</v>
      </c>
      <c r="C2542" s="2" t="s">
        <v>141</v>
      </c>
      <c r="D2542" s="2" t="s">
        <v>101</v>
      </c>
      <c r="E2542" s="2" t="s">
        <v>312</v>
      </c>
      <c r="F2542" s="2">
        <v>45</v>
      </c>
      <c r="G2542" s="2" t="s">
        <v>83</v>
      </c>
      <c r="H2542" s="2" t="s">
        <v>269</v>
      </c>
      <c r="I2542" s="2" t="s">
        <v>46</v>
      </c>
      <c r="J2542" s="3">
        <v>45367</v>
      </c>
      <c r="K2542" s="3">
        <v>45379</v>
      </c>
      <c r="L2542" s="2" t="s">
        <v>37</v>
      </c>
      <c r="M2542" s="2" t="s">
        <v>104</v>
      </c>
      <c r="N2542" s="2" t="s">
        <v>286</v>
      </c>
      <c r="O2542" s="4">
        <v>78000</v>
      </c>
      <c r="P2542" s="4">
        <v>17500</v>
      </c>
      <c r="Q2542" s="4">
        <v>60500</v>
      </c>
      <c r="R2542" s="2">
        <v>36</v>
      </c>
      <c r="S2542" s="5">
        <v>14.45</v>
      </c>
      <c r="T2542" s="4">
        <v>2409.08</v>
      </c>
      <c r="U2542" s="2" t="s">
        <v>73</v>
      </c>
      <c r="V2542" s="2" t="s">
        <v>74</v>
      </c>
      <c r="W2542" s="4">
        <v>69863.320000000007</v>
      </c>
      <c r="X2542" s="4">
        <v>16863.43</v>
      </c>
      <c r="Y2542" s="4">
        <v>86726.75</v>
      </c>
      <c r="Z2542" s="2">
        <v>0</v>
      </c>
      <c r="AA2542" s="2" t="s">
        <v>56</v>
      </c>
      <c r="AB2542" s="2" t="s">
        <v>15729</v>
      </c>
      <c r="AC2542" s="2" t="s">
        <v>213</v>
      </c>
      <c r="AD2542" s="2" t="s">
        <v>76</v>
      </c>
      <c r="AE2542" s="5">
        <v>77.56</v>
      </c>
      <c r="AF2542" s="2">
        <v>0</v>
      </c>
      <c r="AG2542" s="2" t="s">
        <v>77</v>
      </c>
      <c r="AH2542" s="2">
        <v>12</v>
      </c>
      <c r="AI2542" s="6" t="str">
        <f t="shared" si="117"/>
        <v>45-54</v>
      </c>
      <c r="AJ2542" s="11">
        <f>YEAR(tbl_LoanData[[#This Row],[Application Date]])</f>
        <v>2024</v>
      </c>
      <c r="AK2542" s="11" t="str">
        <f>TEXT(tbl_LoanData[[#This Row],[Application Date]],"MMMM")</f>
        <v>March</v>
      </c>
      <c r="AL2542" s="12">
        <f>DATE(YEAR(tbl_LoanData[[#This Row],[Application Date]]),MONTH(tbl_LoanData[[#This Row],[Application Date]]),1)</f>
        <v>45352</v>
      </c>
      <c r="AM2542" s="14">
        <f ca="1">IF(AND(tbl_LoanData[[#This Row],[Application Date]]&gt;=EOMONTH(TODAY(),-1)+1,tbl_LoanData[[#This Row],[Application Date]]&lt;=TODAY()),tbl_LoanData[[#This Row],[Loan Amount]],0)</f>
        <v>0</v>
      </c>
      <c r="AN2542" s="14">
        <f>tbl_LoanData[[#This Row],[Amount Paid]]-(Q2542-X2542)</f>
        <v>26226.750000000007</v>
      </c>
      <c r="AO2542" s="14">
        <f>IF(tbl_LoanData[[#This Row],[Application Status]]="Approved",1,0)</f>
        <v>1</v>
      </c>
      <c r="AP2542" s="22" t="str">
        <f t="shared" ca="1" si="118"/>
        <v/>
      </c>
      <c r="AQ2542" s="22" t="str">
        <f t="shared" ca="1" si="119"/>
        <v/>
      </c>
    </row>
    <row r="2543" spans="1:43" ht="14.4" customHeight="1" x14ac:dyDescent="0.3">
      <c r="A2543" s="2" t="s">
        <v>8871</v>
      </c>
      <c r="B2543" s="2" t="s">
        <v>8872</v>
      </c>
      <c r="C2543" s="2" t="s">
        <v>508</v>
      </c>
      <c r="D2543" s="2" t="s">
        <v>161</v>
      </c>
      <c r="E2543" s="2" t="s">
        <v>165</v>
      </c>
      <c r="F2543" s="2">
        <v>35</v>
      </c>
      <c r="G2543" s="2" t="s">
        <v>83</v>
      </c>
      <c r="H2543" s="2" t="s">
        <v>119</v>
      </c>
      <c r="I2543" s="2" t="s">
        <v>43</v>
      </c>
      <c r="J2543" s="3">
        <v>45377</v>
      </c>
      <c r="K2543" s="3">
        <v>45390</v>
      </c>
      <c r="L2543" s="2" t="s">
        <v>37</v>
      </c>
      <c r="M2543" s="2" t="s">
        <v>199</v>
      </c>
      <c r="N2543" s="2" t="s">
        <v>200</v>
      </c>
      <c r="O2543" s="4">
        <v>82000</v>
      </c>
      <c r="P2543" s="4">
        <v>19000</v>
      </c>
      <c r="Q2543" s="4">
        <v>63000</v>
      </c>
      <c r="R2543" s="2">
        <v>12</v>
      </c>
      <c r="S2543" s="5">
        <v>12.38</v>
      </c>
      <c r="T2543" s="4">
        <v>5899.95</v>
      </c>
      <c r="U2543" s="2" t="s">
        <v>73</v>
      </c>
      <c r="V2543" s="2" t="s">
        <v>33</v>
      </c>
      <c r="W2543" s="4">
        <v>70799.399999999994</v>
      </c>
      <c r="X2543" s="4">
        <v>0</v>
      </c>
      <c r="Y2543" s="4">
        <v>70799.399999999994</v>
      </c>
      <c r="Z2543" s="2">
        <v>0</v>
      </c>
      <c r="AA2543" s="2" t="s">
        <v>56</v>
      </c>
      <c r="AB2543" s="2" t="s">
        <v>15729</v>
      </c>
      <c r="AC2543" s="2" t="s">
        <v>138</v>
      </c>
      <c r="AD2543" s="2" t="s">
        <v>76</v>
      </c>
      <c r="AE2543" s="5">
        <v>76.83</v>
      </c>
      <c r="AF2543" s="2">
        <v>0</v>
      </c>
      <c r="AG2543" s="2" t="s">
        <v>77</v>
      </c>
      <c r="AH2543" s="2">
        <v>13</v>
      </c>
      <c r="AI2543" s="6" t="str">
        <f t="shared" si="117"/>
        <v>35-44</v>
      </c>
      <c r="AJ2543" s="11">
        <f>YEAR(tbl_LoanData[[#This Row],[Application Date]])</f>
        <v>2024</v>
      </c>
      <c r="AK2543" s="11" t="str">
        <f>TEXT(tbl_LoanData[[#This Row],[Application Date]],"MMMM")</f>
        <v>March</v>
      </c>
      <c r="AL2543" s="12">
        <f>DATE(YEAR(tbl_LoanData[[#This Row],[Application Date]]),MONTH(tbl_LoanData[[#This Row],[Application Date]]),1)</f>
        <v>45352</v>
      </c>
      <c r="AM2543" s="14">
        <f ca="1">IF(AND(tbl_LoanData[[#This Row],[Application Date]]&gt;=EOMONTH(TODAY(),-1)+1,tbl_LoanData[[#This Row],[Application Date]]&lt;=TODAY()),tbl_LoanData[[#This Row],[Loan Amount]],0)</f>
        <v>0</v>
      </c>
      <c r="AN2543" s="14">
        <f>tbl_LoanData[[#This Row],[Amount Paid]]-(Q2543-X2543)</f>
        <v>7799.3999999999942</v>
      </c>
      <c r="AO2543" s="14">
        <f>IF(tbl_LoanData[[#This Row],[Application Status]]="Approved",1,0)</f>
        <v>1</v>
      </c>
      <c r="AP2543" s="22" t="str">
        <f t="shared" ca="1" si="118"/>
        <v/>
      </c>
      <c r="AQ2543" s="22" t="str">
        <f t="shared" ca="1" si="119"/>
        <v/>
      </c>
    </row>
    <row r="2544" spans="1:43" ht="14.4" customHeight="1" x14ac:dyDescent="0.3">
      <c r="A2544" s="2" t="s">
        <v>8995</v>
      </c>
      <c r="B2544" s="2" t="s">
        <v>8996</v>
      </c>
      <c r="C2544" s="2" t="s">
        <v>401</v>
      </c>
      <c r="D2544" s="2" t="s">
        <v>118</v>
      </c>
      <c r="E2544" s="2" t="s">
        <v>102</v>
      </c>
      <c r="F2544" s="2">
        <v>58</v>
      </c>
      <c r="G2544" s="2" t="s">
        <v>83</v>
      </c>
      <c r="H2544" s="2" t="s">
        <v>233</v>
      </c>
      <c r="I2544" s="2" t="s">
        <v>46</v>
      </c>
      <c r="J2544" s="3">
        <v>45360</v>
      </c>
      <c r="K2544" s="3">
        <v>45380</v>
      </c>
      <c r="L2544" s="2" t="s">
        <v>36</v>
      </c>
      <c r="M2544" s="2" t="s">
        <v>71</v>
      </c>
      <c r="N2544" s="2" t="s">
        <v>162</v>
      </c>
      <c r="O2544" s="4">
        <v>1203000</v>
      </c>
      <c r="P2544" s="4">
        <v>398300</v>
      </c>
      <c r="Q2544" s="4">
        <v>804700</v>
      </c>
      <c r="R2544" s="2">
        <v>48</v>
      </c>
      <c r="S2544" s="5">
        <v>7.98</v>
      </c>
      <c r="T2544" s="4">
        <v>22115.84</v>
      </c>
      <c r="U2544" s="2" t="s">
        <v>73</v>
      </c>
      <c r="V2544" s="2" t="s">
        <v>74</v>
      </c>
      <c r="W2544" s="4">
        <v>641359.35999999999</v>
      </c>
      <c r="X2544" s="4">
        <v>420200.88</v>
      </c>
      <c r="Y2544" s="4">
        <v>1061560.24</v>
      </c>
      <c r="Z2544" s="2">
        <v>0</v>
      </c>
      <c r="AA2544" s="2" t="s">
        <v>56</v>
      </c>
      <c r="AB2544" s="2" t="s">
        <v>15731</v>
      </c>
      <c r="AC2544" s="2" t="s">
        <v>87</v>
      </c>
      <c r="AD2544" s="2" t="s">
        <v>76</v>
      </c>
      <c r="AE2544" s="5">
        <v>66.89</v>
      </c>
      <c r="AF2544" s="2">
        <v>0</v>
      </c>
      <c r="AG2544" s="2" t="s">
        <v>77</v>
      </c>
      <c r="AH2544" s="2">
        <v>20</v>
      </c>
      <c r="AI2544" s="6" t="str">
        <f t="shared" si="117"/>
        <v>55-64</v>
      </c>
      <c r="AJ2544" s="11">
        <f>YEAR(tbl_LoanData[[#This Row],[Application Date]])</f>
        <v>2024</v>
      </c>
      <c r="AK2544" s="11" t="str">
        <f>TEXT(tbl_LoanData[[#This Row],[Application Date]],"MMMM")</f>
        <v>March</v>
      </c>
      <c r="AL2544" s="12">
        <f>DATE(YEAR(tbl_LoanData[[#This Row],[Application Date]]),MONTH(tbl_LoanData[[#This Row],[Application Date]]),1)</f>
        <v>45352</v>
      </c>
      <c r="AM2544" s="14">
        <f ca="1">IF(AND(tbl_LoanData[[#This Row],[Application Date]]&gt;=EOMONTH(TODAY(),-1)+1,tbl_LoanData[[#This Row],[Application Date]]&lt;=TODAY()),tbl_LoanData[[#This Row],[Loan Amount]],0)</f>
        <v>0</v>
      </c>
      <c r="AN2544" s="14">
        <f>tbl_LoanData[[#This Row],[Amount Paid]]-(Q2544-X2544)</f>
        <v>256860.24</v>
      </c>
      <c r="AO2544" s="14">
        <f>IF(tbl_LoanData[[#This Row],[Application Status]]="Approved",1,0)</f>
        <v>1</v>
      </c>
      <c r="AP2544" s="22" t="str">
        <f t="shared" ca="1" si="118"/>
        <v/>
      </c>
      <c r="AQ2544" s="22" t="str">
        <f t="shared" ca="1" si="119"/>
        <v/>
      </c>
    </row>
    <row r="2545" spans="1:43" ht="14.4" customHeight="1" x14ac:dyDescent="0.3">
      <c r="A2545" s="2" t="s">
        <v>9111</v>
      </c>
      <c r="B2545" s="2" t="s">
        <v>9112</v>
      </c>
      <c r="C2545" s="2" t="s">
        <v>356</v>
      </c>
      <c r="D2545" s="2" t="s">
        <v>204</v>
      </c>
      <c r="E2545" s="2" t="s">
        <v>92</v>
      </c>
      <c r="F2545" s="2">
        <v>45</v>
      </c>
      <c r="G2545" s="2" t="s">
        <v>69</v>
      </c>
      <c r="H2545" s="2" t="s">
        <v>298</v>
      </c>
      <c r="I2545" s="2" t="s">
        <v>43</v>
      </c>
      <c r="J2545" s="3">
        <v>45355</v>
      </c>
      <c r="K2545" s="3">
        <v>45364</v>
      </c>
      <c r="L2545" s="2" t="s">
        <v>40</v>
      </c>
      <c r="M2545" s="2" t="s">
        <v>94</v>
      </c>
      <c r="N2545" s="2" t="s">
        <v>4</v>
      </c>
      <c r="O2545" s="4">
        <v>1563000</v>
      </c>
      <c r="P2545" s="4">
        <v>432800</v>
      </c>
      <c r="Q2545" s="4">
        <v>1130200</v>
      </c>
      <c r="R2545" s="2">
        <v>12</v>
      </c>
      <c r="S2545" s="5">
        <v>11.71</v>
      </c>
      <c r="T2545" s="4">
        <v>105212.2</v>
      </c>
      <c r="U2545" s="2" t="s">
        <v>73</v>
      </c>
      <c r="V2545" s="2" t="s">
        <v>33</v>
      </c>
      <c r="W2545" s="4">
        <v>1262546.42</v>
      </c>
      <c r="X2545" s="4">
        <v>0</v>
      </c>
      <c r="Y2545" s="4">
        <v>1262546.42</v>
      </c>
      <c r="Z2545" s="2">
        <v>0</v>
      </c>
      <c r="AA2545" s="2" t="s">
        <v>56</v>
      </c>
      <c r="AB2545" s="2" t="s">
        <v>15732</v>
      </c>
      <c r="AC2545" s="2" t="s">
        <v>360</v>
      </c>
      <c r="AD2545" s="2" t="s">
        <v>76</v>
      </c>
      <c r="AE2545" s="5">
        <v>72.31</v>
      </c>
      <c r="AF2545" s="2">
        <v>0</v>
      </c>
      <c r="AG2545" s="2" t="s">
        <v>77</v>
      </c>
      <c r="AH2545" s="2">
        <v>9</v>
      </c>
      <c r="AI2545" s="6" t="str">
        <f t="shared" si="117"/>
        <v>45-54</v>
      </c>
      <c r="AJ2545" s="11">
        <f>YEAR(tbl_LoanData[[#This Row],[Application Date]])</f>
        <v>2024</v>
      </c>
      <c r="AK2545" s="11" t="str">
        <f>TEXT(tbl_LoanData[[#This Row],[Application Date]],"MMMM")</f>
        <v>March</v>
      </c>
      <c r="AL2545" s="12">
        <f>DATE(YEAR(tbl_LoanData[[#This Row],[Application Date]]),MONTH(tbl_LoanData[[#This Row],[Application Date]]),1)</f>
        <v>45352</v>
      </c>
      <c r="AM2545" s="14">
        <f ca="1">IF(AND(tbl_LoanData[[#This Row],[Application Date]]&gt;=EOMONTH(TODAY(),-1)+1,tbl_LoanData[[#This Row],[Application Date]]&lt;=TODAY()),tbl_LoanData[[#This Row],[Loan Amount]],0)</f>
        <v>0</v>
      </c>
      <c r="AN2545" s="14">
        <f>tbl_LoanData[[#This Row],[Amount Paid]]-(Q2545-X2545)</f>
        <v>132346.41999999993</v>
      </c>
      <c r="AO2545" s="14">
        <f>IF(tbl_LoanData[[#This Row],[Application Status]]="Approved",1,0)</f>
        <v>1</v>
      </c>
      <c r="AP2545" s="22" t="str">
        <f t="shared" ca="1" si="118"/>
        <v/>
      </c>
      <c r="AQ2545" s="22" t="str">
        <f t="shared" ca="1" si="119"/>
        <v/>
      </c>
    </row>
    <row r="2546" spans="1:43" ht="14.4" customHeight="1" x14ac:dyDescent="0.3">
      <c r="A2546" s="2" t="s">
        <v>9155</v>
      </c>
      <c r="B2546" s="2" t="s">
        <v>9156</v>
      </c>
      <c r="C2546" s="2" t="s">
        <v>804</v>
      </c>
      <c r="D2546" s="2" t="s">
        <v>254</v>
      </c>
      <c r="E2546" s="2" t="s">
        <v>255</v>
      </c>
      <c r="F2546" s="2">
        <v>25</v>
      </c>
      <c r="G2546" s="2" t="s">
        <v>83</v>
      </c>
      <c r="H2546" s="2" t="s">
        <v>143</v>
      </c>
      <c r="I2546" s="2" t="s">
        <v>46</v>
      </c>
      <c r="J2546" s="3">
        <v>45369</v>
      </c>
      <c r="K2546" s="3"/>
      <c r="L2546" s="2" t="s">
        <v>36</v>
      </c>
      <c r="M2546" s="2" t="s">
        <v>71</v>
      </c>
      <c r="N2546" s="2" t="s">
        <v>162</v>
      </c>
      <c r="O2546" s="4">
        <v>1243000</v>
      </c>
      <c r="P2546" s="4">
        <v>410200</v>
      </c>
      <c r="Q2546" s="4">
        <v>832800</v>
      </c>
      <c r="R2546" s="2">
        <v>36</v>
      </c>
      <c r="S2546" s="5">
        <v>12.39</v>
      </c>
      <c r="T2546" s="4">
        <v>31731.99</v>
      </c>
      <c r="U2546" s="2" t="s">
        <v>113</v>
      </c>
      <c r="V2546" s="2" t="s">
        <v>97</v>
      </c>
      <c r="W2546" s="4">
        <v>0</v>
      </c>
      <c r="X2546" s="4">
        <v>0</v>
      </c>
      <c r="Y2546" s="4">
        <v>1142351.76</v>
      </c>
      <c r="Z2546" s="2">
        <v>0</v>
      </c>
      <c r="AA2546" s="2" t="s">
        <v>97</v>
      </c>
      <c r="AB2546" s="2" t="s">
        <v>15731</v>
      </c>
      <c r="AC2546" s="2" t="s">
        <v>129</v>
      </c>
      <c r="AD2546" s="2" t="s">
        <v>76</v>
      </c>
      <c r="AE2546" s="5">
        <v>67</v>
      </c>
      <c r="AF2546" s="2">
        <v>0</v>
      </c>
      <c r="AG2546" s="2" t="s">
        <v>97</v>
      </c>
      <c r="AH2546" s="2"/>
      <c r="AI2546" s="6" t="str">
        <f t="shared" si="117"/>
        <v>25-34</v>
      </c>
      <c r="AJ2546" s="11">
        <f>YEAR(tbl_LoanData[[#This Row],[Application Date]])</f>
        <v>2024</v>
      </c>
      <c r="AK2546" s="11" t="str">
        <f>TEXT(tbl_LoanData[[#This Row],[Application Date]],"MMMM")</f>
        <v>March</v>
      </c>
      <c r="AL2546" s="12">
        <f>DATE(YEAR(tbl_LoanData[[#This Row],[Application Date]]),MONTH(tbl_LoanData[[#This Row],[Application Date]]),1)</f>
        <v>45352</v>
      </c>
      <c r="AM2546" s="14">
        <f ca="1">IF(AND(tbl_LoanData[[#This Row],[Application Date]]&gt;=EOMONTH(TODAY(),-1)+1,tbl_LoanData[[#This Row],[Application Date]]&lt;=TODAY()),tbl_LoanData[[#This Row],[Loan Amount]],0)</f>
        <v>0</v>
      </c>
      <c r="AN2546" s="14">
        <f>tbl_LoanData[[#This Row],[Amount Paid]]-(Q2546-X2546)</f>
        <v>-832800</v>
      </c>
      <c r="AO2546" s="14">
        <f>IF(tbl_LoanData[[#This Row],[Application Status]]="Approved",1,0)</f>
        <v>0</v>
      </c>
      <c r="AP2546" s="22" t="str">
        <f t="shared" ca="1" si="118"/>
        <v/>
      </c>
      <c r="AQ2546" s="22" t="str">
        <f t="shared" ca="1" si="119"/>
        <v/>
      </c>
    </row>
    <row r="2547" spans="1:43" ht="14.4" customHeight="1" x14ac:dyDescent="0.3">
      <c r="A2547" s="2" t="s">
        <v>9173</v>
      </c>
      <c r="B2547" s="2" t="s">
        <v>9174</v>
      </c>
      <c r="C2547" s="2" t="s">
        <v>253</v>
      </c>
      <c r="D2547" s="2" t="s">
        <v>254</v>
      </c>
      <c r="E2547" s="2" t="s">
        <v>284</v>
      </c>
      <c r="F2547" s="2">
        <v>29</v>
      </c>
      <c r="G2547" s="2" t="s">
        <v>69</v>
      </c>
      <c r="H2547" s="2" t="s">
        <v>237</v>
      </c>
      <c r="I2547" s="2" t="s">
        <v>48</v>
      </c>
      <c r="J2547" s="3">
        <v>45353</v>
      </c>
      <c r="K2547" s="3">
        <v>45361</v>
      </c>
      <c r="L2547" s="2" t="s">
        <v>38</v>
      </c>
      <c r="M2547" s="2" t="s">
        <v>111</v>
      </c>
      <c r="N2547" s="2" t="s">
        <v>112</v>
      </c>
      <c r="O2547" s="4">
        <v>1995000</v>
      </c>
      <c r="P2547" s="4">
        <v>227500</v>
      </c>
      <c r="Q2547" s="4">
        <v>1767500</v>
      </c>
      <c r="R2547" s="2">
        <v>24</v>
      </c>
      <c r="S2547" s="5">
        <v>10.99</v>
      </c>
      <c r="T2547" s="4">
        <v>89833.19</v>
      </c>
      <c r="U2547" s="2" t="s">
        <v>73</v>
      </c>
      <c r="V2547" s="2" t="s">
        <v>34</v>
      </c>
      <c r="W2547" s="4">
        <v>2066163.37</v>
      </c>
      <c r="X2547" s="4">
        <v>89833.13</v>
      </c>
      <c r="Y2547" s="4">
        <v>2155996.5</v>
      </c>
      <c r="Z2547" s="2">
        <v>31</v>
      </c>
      <c r="AA2547" s="2" t="s">
        <v>58</v>
      </c>
      <c r="AB2547" s="2" t="s">
        <v>15733</v>
      </c>
      <c r="AC2547" s="2" t="s">
        <v>360</v>
      </c>
      <c r="AD2547" s="2" t="s">
        <v>76</v>
      </c>
      <c r="AE2547" s="5">
        <v>88.6</v>
      </c>
      <c r="AF2547" s="2">
        <v>1</v>
      </c>
      <c r="AG2547" s="2" t="s">
        <v>15718</v>
      </c>
      <c r="AH2547" s="2">
        <v>8</v>
      </c>
      <c r="AI2547" s="6" t="str">
        <f t="shared" si="117"/>
        <v>25-34</v>
      </c>
      <c r="AJ2547" s="11">
        <f>YEAR(tbl_LoanData[[#This Row],[Application Date]])</f>
        <v>2024</v>
      </c>
      <c r="AK2547" s="11" t="str">
        <f>TEXT(tbl_LoanData[[#This Row],[Application Date]],"MMMM")</f>
        <v>March</v>
      </c>
      <c r="AL2547" s="12">
        <f>DATE(YEAR(tbl_LoanData[[#This Row],[Application Date]]),MONTH(tbl_LoanData[[#This Row],[Application Date]]),1)</f>
        <v>45352</v>
      </c>
      <c r="AM2547" s="14">
        <f ca="1">IF(AND(tbl_LoanData[[#This Row],[Application Date]]&gt;=EOMONTH(TODAY(),-1)+1,tbl_LoanData[[#This Row],[Application Date]]&lt;=TODAY()),tbl_LoanData[[#This Row],[Loan Amount]],0)</f>
        <v>0</v>
      </c>
      <c r="AN2547" s="14">
        <f>tbl_LoanData[[#This Row],[Amount Paid]]-(Q2547-X2547)</f>
        <v>388496.5</v>
      </c>
      <c r="AO2547" s="14">
        <f>IF(tbl_LoanData[[#This Row],[Application Status]]="Approved",1,0)</f>
        <v>1</v>
      </c>
      <c r="AP2547" s="22" t="str">
        <f t="shared" ca="1" si="118"/>
        <v/>
      </c>
      <c r="AQ2547" s="22" t="str">
        <f t="shared" ca="1" si="119"/>
        <v/>
      </c>
    </row>
    <row r="2548" spans="1:43" ht="14.4" customHeight="1" x14ac:dyDescent="0.3">
      <c r="A2548" s="2" t="s">
        <v>9181</v>
      </c>
      <c r="B2548" s="2" t="s">
        <v>9182</v>
      </c>
      <c r="C2548" s="2" t="s">
        <v>546</v>
      </c>
      <c r="D2548" s="2" t="s">
        <v>142</v>
      </c>
      <c r="E2548" s="2" t="s">
        <v>183</v>
      </c>
      <c r="F2548" s="2">
        <v>50</v>
      </c>
      <c r="G2548" s="2" t="s">
        <v>83</v>
      </c>
      <c r="H2548" s="2" t="s">
        <v>265</v>
      </c>
      <c r="I2548" s="2" t="s">
        <v>44</v>
      </c>
      <c r="J2548" s="3">
        <v>45361</v>
      </c>
      <c r="K2548" s="3">
        <v>45380</v>
      </c>
      <c r="L2548" s="2" t="s">
        <v>37</v>
      </c>
      <c r="M2548" s="2" t="s">
        <v>94</v>
      </c>
      <c r="N2548" s="2" t="s">
        <v>568</v>
      </c>
      <c r="O2548" s="4">
        <v>192000</v>
      </c>
      <c r="P2548" s="4">
        <v>35200</v>
      </c>
      <c r="Q2548" s="4">
        <v>156800</v>
      </c>
      <c r="R2548" s="2">
        <v>36</v>
      </c>
      <c r="S2548" s="5">
        <v>6.83</v>
      </c>
      <c r="T2548" s="4">
        <v>5248.01</v>
      </c>
      <c r="U2548" s="2" t="s">
        <v>73</v>
      </c>
      <c r="V2548" s="2" t="s">
        <v>74</v>
      </c>
      <c r="W2548" s="4">
        <v>146944.28</v>
      </c>
      <c r="X2548" s="4">
        <v>41984.04</v>
      </c>
      <c r="Y2548" s="4">
        <v>188928.32</v>
      </c>
      <c r="Z2548" s="2">
        <v>32</v>
      </c>
      <c r="AA2548" s="2" t="s">
        <v>58</v>
      </c>
      <c r="AB2548" s="2" t="s">
        <v>15727</v>
      </c>
      <c r="AC2548" s="2" t="s">
        <v>75</v>
      </c>
      <c r="AD2548" s="2" t="s">
        <v>76</v>
      </c>
      <c r="AE2548" s="5">
        <v>81.67</v>
      </c>
      <c r="AF2548" s="2">
        <v>1</v>
      </c>
      <c r="AG2548" s="2" t="s">
        <v>15718</v>
      </c>
      <c r="AH2548" s="2">
        <v>19</v>
      </c>
      <c r="AI2548" s="6" t="str">
        <f t="shared" si="117"/>
        <v>45-54</v>
      </c>
      <c r="AJ2548" s="11">
        <f>YEAR(tbl_LoanData[[#This Row],[Application Date]])</f>
        <v>2024</v>
      </c>
      <c r="AK2548" s="11" t="str">
        <f>TEXT(tbl_LoanData[[#This Row],[Application Date]],"MMMM")</f>
        <v>March</v>
      </c>
      <c r="AL2548" s="12">
        <f>DATE(YEAR(tbl_LoanData[[#This Row],[Application Date]]),MONTH(tbl_LoanData[[#This Row],[Application Date]]),1)</f>
        <v>45352</v>
      </c>
      <c r="AM2548" s="14">
        <f ca="1">IF(AND(tbl_LoanData[[#This Row],[Application Date]]&gt;=EOMONTH(TODAY(),-1)+1,tbl_LoanData[[#This Row],[Application Date]]&lt;=TODAY()),tbl_LoanData[[#This Row],[Loan Amount]],0)</f>
        <v>0</v>
      </c>
      <c r="AN2548" s="14">
        <f>tbl_LoanData[[#This Row],[Amount Paid]]-(Q2548-X2548)</f>
        <v>32128.320000000007</v>
      </c>
      <c r="AO2548" s="14">
        <f>IF(tbl_LoanData[[#This Row],[Application Status]]="Approved",1,0)</f>
        <v>1</v>
      </c>
      <c r="AP2548" s="22" t="str">
        <f t="shared" ca="1" si="118"/>
        <v/>
      </c>
      <c r="AQ2548" s="22" t="str">
        <f t="shared" ca="1" si="119"/>
        <v/>
      </c>
    </row>
    <row r="2549" spans="1:43" ht="14.4" customHeight="1" x14ac:dyDescent="0.3">
      <c r="A2549" s="2" t="s">
        <v>9239</v>
      </c>
      <c r="B2549" s="2" t="s">
        <v>9240</v>
      </c>
      <c r="C2549" s="2" t="s">
        <v>390</v>
      </c>
      <c r="D2549" s="2" t="s">
        <v>268</v>
      </c>
      <c r="E2549" s="2" t="s">
        <v>540</v>
      </c>
      <c r="F2549" s="2">
        <v>48</v>
      </c>
      <c r="G2549" s="2" t="s">
        <v>83</v>
      </c>
      <c r="H2549" s="2" t="s">
        <v>191</v>
      </c>
      <c r="I2549" s="2" t="s">
        <v>51</v>
      </c>
      <c r="J2549" s="3">
        <v>45365</v>
      </c>
      <c r="K2549" s="3">
        <v>45386</v>
      </c>
      <c r="L2549" s="2" t="s">
        <v>37</v>
      </c>
      <c r="M2549" s="2" t="s">
        <v>260</v>
      </c>
      <c r="N2549" s="2" t="s">
        <v>745</v>
      </c>
      <c r="O2549" s="4">
        <v>122000</v>
      </c>
      <c r="P2549" s="4">
        <v>15500</v>
      </c>
      <c r="Q2549" s="4">
        <v>106500</v>
      </c>
      <c r="R2549" s="2">
        <v>36</v>
      </c>
      <c r="S2549" s="5">
        <v>13.17</v>
      </c>
      <c r="T2549" s="4">
        <v>4127.17</v>
      </c>
      <c r="U2549" s="2" t="s">
        <v>73</v>
      </c>
      <c r="V2549" s="2" t="s">
        <v>74</v>
      </c>
      <c r="W2549" s="4">
        <v>115560.76</v>
      </c>
      <c r="X2549" s="4">
        <v>33017.39</v>
      </c>
      <c r="Y2549" s="4">
        <v>148578.15</v>
      </c>
      <c r="Z2549" s="2">
        <v>0</v>
      </c>
      <c r="AA2549" s="2" t="s">
        <v>56</v>
      </c>
      <c r="AB2549" s="2" t="s">
        <v>15731</v>
      </c>
      <c r="AC2549" s="2" t="s">
        <v>360</v>
      </c>
      <c r="AD2549" s="2" t="s">
        <v>76</v>
      </c>
      <c r="AE2549" s="5">
        <v>87.3</v>
      </c>
      <c r="AF2549" s="2">
        <v>0</v>
      </c>
      <c r="AG2549" s="2" t="s">
        <v>77</v>
      </c>
      <c r="AH2549" s="2">
        <v>21</v>
      </c>
      <c r="AI2549" s="6" t="str">
        <f t="shared" si="117"/>
        <v>45-54</v>
      </c>
      <c r="AJ2549" s="11">
        <f>YEAR(tbl_LoanData[[#This Row],[Application Date]])</f>
        <v>2024</v>
      </c>
      <c r="AK2549" s="11" t="str">
        <f>TEXT(tbl_LoanData[[#This Row],[Application Date]],"MMMM")</f>
        <v>March</v>
      </c>
      <c r="AL2549" s="12">
        <f>DATE(YEAR(tbl_LoanData[[#This Row],[Application Date]]),MONTH(tbl_LoanData[[#This Row],[Application Date]]),1)</f>
        <v>45352</v>
      </c>
      <c r="AM2549" s="14">
        <f ca="1">IF(AND(tbl_LoanData[[#This Row],[Application Date]]&gt;=EOMONTH(TODAY(),-1)+1,tbl_LoanData[[#This Row],[Application Date]]&lt;=TODAY()),tbl_LoanData[[#This Row],[Loan Amount]],0)</f>
        <v>0</v>
      </c>
      <c r="AN2549" s="14">
        <f>tbl_LoanData[[#This Row],[Amount Paid]]-(Q2549-X2549)</f>
        <v>42078.149999999994</v>
      </c>
      <c r="AO2549" s="14">
        <f>IF(tbl_LoanData[[#This Row],[Application Status]]="Approved",1,0)</f>
        <v>1</v>
      </c>
      <c r="AP2549" s="22" t="str">
        <f t="shared" ca="1" si="118"/>
        <v/>
      </c>
      <c r="AQ2549" s="22" t="str">
        <f t="shared" ca="1" si="119"/>
        <v/>
      </c>
    </row>
    <row r="2550" spans="1:43" x14ac:dyDescent="0.3">
      <c r="A2550" s="2" t="s">
        <v>9249</v>
      </c>
      <c r="B2550" s="2" t="s">
        <v>9250</v>
      </c>
      <c r="C2550" s="2" t="s">
        <v>353</v>
      </c>
      <c r="D2550" s="2" t="s">
        <v>182</v>
      </c>
      <c r="E2550" s="2" t="s">
        <v>232</v>
      </c>
      <c r="F2550" s="2">
        <v>65</v>
      </c>
      <c r="G2550" s="2" t="s">
        <v>83</v>
      </c>
      <c r="H2550" s="2" t="s">
        <v>217</v>
      </c>
      <c r="I2550" s="2" t="s">
        <v>46</v>
      </c>
      <c r="J2550" s="3">
        <v>45369</v>
      </c>
      <c r="K2550" s="3">
        <v>45383</v>
      </c>
      <c r="L2550" s="2" t="s">
        <v>40</v>
      </c>
      <c r="M2550" s="2" t="s">
        <v>111</v>
      </c>
      <c r="N2550" s="2" t="s">
        <v>369</v>
      </c>
      <c r="O2550" s="4">
        <v>1319000</v>
      </c>
      <c r="P2550" s="4">
        <v>160800</v>
      </c>
      <c r="Q2550" s="4">
        <v>1158200</v>
      </c>
      <c r="R2550" s="2">
        <v>24</v>
      </c>
      <c r="S2550" s="5">
        <v>14.76</v>
      </c>
      <c r="T2550" s="4">
        <v>62504.19</v>
      </c>
      <c r="U2550" s="2" t="s">
        <v>73</v>
      </c>
      <c r="V2550" s="2" t="s">
        <v>34</v>
      </c>
      <c r="W2550" s="4">
        <v>1437596.37</v>
      </c>
      <c r="X2550" s="4">
        <v>62504.27</v>
      </c>
      <c r="Y2550" s="4">
        <v>1500100.64</v>
      </c>
      <c r="Z2550" s="2">
        <v>29</v>
      </c>
      <c r="AA2550" s="2" t="s">
        <v>57</v>
      </c>
      <c r="AB2550" s="2" t="s">
        <v>15736</v>
      </c>
      <c r="AC2550" s="2" t="s">
        <v>213</v>
      </c>
      <c r="AD2550" s="2" t="s">
        <v>76</v>
      </c>
      <c r="AE2550" s="5">
        <v>87.81</v>
      </c>
      <c r="AF2550" s="2">
        <v>1</v>
      </c>
      <c r="AG2550" s="2" t="s">
        <v>77</v>
      </c>
      <c r="AH2550" s="2">
        <v>14</v>
      </c>
      <c r="AI2550" s="6" t="str">
        <f t="shared" si="117"/>
        <v>65+</v>
      </c>
      <c r="AJ2550" s="11">
        <f>YEAR(tbl_LoanData[[#This Row],[Application Date]])</f>
        <v>2024</v>
      </c>
      <c r="AK2550" s="11" t="str">
        <f>TEXT(tbl_LoanData[[#This Row],[Application Date]],"MMMM")</f>
        <v>March</v>
      </c>
      <c r="AL2550" s="12">
        <f>DATE(YEAR(tbl_LoanData[[#This Row],[Application Date]]),MONTH(tbl_LoanData[[#This Row],[Application Date]]),1)</f>
        <v>45352</v>
      </c>
      <c r="AM2550" s="14">
        <f ca="1">IF(AND(tbl_LoanData[[#This Row],[Application Date]]&gt;=EOMONTH(TODAY(),-1)+1,tbl_LoanData[[#This Row],[Application Date]]&lt;=TODAY()),tbl_LoanData[[#This Row],[Loan Amount]],0)</f>
        <v>0</v>
      </c>
      <c r="AN2550" s="14">
        <f>tbl_LoanData[[#This Row],[Amount Paid]]-(Q2550-X2550)</f>
        <v>341900.64000000013</v>
      </c>
      <c r="AO2550" s="14">
        <f>IF(tbl_LoanData[[#This Row],[Application Status]]="Approved",1,0)</f>
        <v>1</v>
      </c>
      <c r="AP2550" s="22" t="str">
        <f t="shared" ca="1" si="118"/>
        <v/>
      </c>
      <c r="AQ2550" s="22" t="str">
        <f t="shared" ca="1" si="119"/>
        <v/>
      </c>
    </row>
    <row r="2551" spans="1:43" ht="14.4" customHeight="1" x14ac:dyDescent="0.3">
      <c r="A2551" s="2" t="s">
        <v>9271</v>
      </c>
      <c r="B2551" s="2" t="s">
        <v>9272</v>
      </c>
      <c r="C2551" s="2" t="s">
        <v>712</v>
      </c>
      <c r="D2551" s="2" t="s">
        <v>118</v>
      </c>
      <c r="E2551" s="2" t="s">
        <v>91</v>
      </c>
      <c r="F2551" s="2">
        <v>49</v>
      </c>
      <c r="G2551" s="2" t="s">
        <v>83</v>
      </c>
      <c r="H2551" s="2" t="s">
        <v>543</v>
      </c>
      <c r="I2551" s="2" t="s">
        <v>45</v>
      </c>
      <c r="J2551" s="3">
        <v>45367</v>
      </c>
      <c r="K2551" s="3">
        <v>45385</v>
      </c>
      <c r="L2551" s="2" t="s">
        <v>40</v>
      </c>
      <c r="M2551" s="2" t="s">
        <v>71</v>
      </c>
      <c r="N2551" s="2" t="s">
        <v>137</v>
      </c>
      <c r="O2551" s="4">
        <v>813000</v>
      </c>
      <c r="P2551" s="4">
        <v>83800</v>
      </c>
      <c r="Q2551" s="4">
        <v>729200</v>
      </c>
      <c r="R2551" s="2">
        <v>48</v>
      </c>
      <c r="S2551" s="5">
        <v>8.9499999999999993</v>
      </c>
      <c r="T2551" s="4">
        <v>20630.28</v>
      </c>
      <c r="U2551" s="2" t="s">
        <v>73</v>
      </c>
      <c r="V2551" s="2" t="s">
        <v>74</v>
      </c>
      <c r="W2551" s="4">
        <v>577647.84</v>
      </c>
      <c r="X2551" s="4">
        <v>412605.76</v>
      </c>
      <c r="Y2551" s="4">
        <v>990253.6</v>
      </c>
      <c r="Z2551" s="2">
        <v>0</v>
      </c>
      <c r="AA2551" s="2" t="s">
        <v>56</v>
      </c>
      <c r="AB2551" s="2" t="s">
        <v>15734</v>
      </c>
      <c r="AC2551" s="2" t="s">
        <v>332</v>
      </c>
      <c r="AD2551" s="2" t="s">
        <v>76</v>
      </c>
      <c r="AE2551" s="5">
        <v>89.69</v>
      </c>
      <c r="AF2551" s="2">
        <v>0</v>
      </c>
      <c r="AG2551" s="2" t="s">
        <v>77</v>
      </c>
      <c r="AH2551" s="2">
        <v>18</v>
      </c>
      <c r="AI2551" s="6" t="str">
        <f t="shared" si="117"/>
        <v>45-54</v>
      </c>
      <c r="AJ2551" s="11">
        <f>YEAR(tbl_LoanData[[#This Row],[Application Date]])</f>
        <v>2024</v>
      </c>
      <c r="AK2551" s="11" t="str">
        <f>TEXT(tbl_LoanData[[#This Row],[Application Date]],"MMMM")</f>
        <v>March</v>
      </c>
      <c r="AL2551" s="12">
        <f>DATE(YEAR(tbl_LoanData[[#This Row],[Application Date]]),MONTH(tbl_LoanData[[#This Row],[Application Date]]),1)</f>
        <v>45352</v>
      </c>
      <c r="AM2551" s="14">
        <f ca="1">IF(AND(tbl_LoanData[[#This Row],[Application Date]]&gt;=EOMONTH(TODAY(),-1)+1,tbl_LoanData[[#This Row],[Application Date]]&lt;=TODAY()),tbl_LoanData[[#This Row],[Loan Amount]],0)</f>
        <v>0</v>
      </c>
      <c r="AN2551" s="14">
        <f>tbl_LoanData[[#This Row],[Amount Paid]]-(Q2551-X2551)</f>
        <v>261053.59999999998</v>
      </c>
      <c r="AO2551" s="14">
        <f>IF(tbl_LoanData[[#This Row],[Application Status]]="Approved",1,0)</f>
        <v>1</v>
      </c>
      <c r="AP2551" s="22" t="str">
        <f t="shared" ca="1" si="118"/>
        <v/>
      </c>
      <c r="AQ2551" s="22" t="str">
        <f t="shared" ca="1" si="119"/>
        <v/>
      </c>
    </row>
    <row r="2552" spans="1:43" ht="14.4" customHeight="1" x14ac:dyDescent="0.3">
      <c r="A2552" s="2" t="s">
        <v>9301</v>
      </c>
      <c r="B2552" s="2" t="s">
        <v>9302</v>
      </c>
      <c r="C2552" s="2" t="s">
        <v>606</v>
      </c>
      <c r="D2552" s="2" t="s">
        <v>311</v>
      </c>
      <c r="E2552" s="2" t="s">
        <v>204</v>
      </c>
      <c r="F2552" s="2">
        <v>28</v>
      </c>
      <c r="G2552" s="2" t="s">
        <v>69</v>
      </c>
      <c r="H2552" s="2" t="s">
        <v>103</v>
      </c>
      <c r="I2552" s="2" t="s">
        <v>43</v>
      </c>
      <c r="J2552" s="3">
        <v>45380</v>
      </c>
      <c r="K2552" s="3">
        <v>45398</v>
      </c>
      <c r="L2552" s="2" t="s">
        <v>39</v>
      </c>
      <c r="M2552" s="2" t="s">
        <v>157</v>
      </c>
      <c r="N2552" s="2" t="s">
        <v>158</v>
      </c>
      <c r="O2552" s="4">
        <v>2268000</v>
      </c>
      <c r="P2552" s="4">
        <v>613300</v>
      </c>
      <c r="Q2552" s="4">
        <v>1654700</v>
      </c>
      <c r="R2552" s="2">
        <v>24</v>
      </c>
      <c r="S2552" s="5">
        <v>12.85</v>
      </c>
      <c r="T2552" s="4">
        <v>86664.91</v>
      </c>
      <c r="U2552" s="2" t="s">
        <v>73</v>
      </c>
      <c r="V2552" s="2" t="s">
        <v>33</v>
      </c>
      <c r="W2552" s="4">
        <v>2079957.9</v>
      </c>
      <c r="X2552" s="4">
        <v>0</v>
      </c>
      <c r="Y2552" s="4">
        <v>2079957.9</v>
      </c>
      <c r="Z2552" s="2">
        <v>0</v>
      </c>
      <c r="AA2552" s="2" t="s">
        <v>56</v>
      </c>
      <c r="AB2552" s="2" t="s">
        <v>15730</v>
      </c>
      <c r="AC2552" s="2" t="s">
        <v>106</v>
      </c>
      <c r="AD2552" s="2" t="s">
        <v>76</v>
      </c>
      <c r="AE2552" s="5">
        <v>72.959999999999994</v>
      </c>
      <c r="AF2552" s="2">
        <v>0</v>
      </c>
      <c r="AG2552" s="2" t="s">
        <v>77</v>
      </c>
      <c r="AH2552" s="2">
        <v>18</v>
      </c>
      <c r="AI2552" s="6" t="str">
        <f t="shared" si="117"/>
        <v>25-34</v>
      </c>
      <c r="AJ2552" s="11">
        <f>YEAR(tbl_LoanData[[#This Row],[Application Date]])</f>
        <v>2024</v>
      </c>
      <c r="AK2552" s="11" t="str">
        <f>TEXT(tbl_LoanData[[#This Row],[Application Date]],"MMMM")</f>
        <v>March</v>
      </c>
      <c r="AL2552" s="12">
        <f>DATE(YEAR(tbl_LoanData[[#This Row],[Application Date]]),MONTH(tbl_LoanData[[#This Row],[Application Date]]),1)</f>
        <v>45352</v>
      </c>
      <c r="AM2552" s="14">
        <f ca="1">IF(AND(tbl_LoanData[[#This Row],[Application Date]]&gt;=EOMONTH(TODAY(),-1)+1,tbl_LoanData[[#This Row],[Application Date]]&lt;=TODAY()),tbl_LoanData[[#This Row],[Loan Amount]],0)</f>
        <v>0</v>
      </c>
      <c r="AN2552" s="14">
        <f>tbl_LoanData[[#This Row],[Amount Paid]]-(Q2552-X2552)</f>
        <v>425257.89999999991</v>
      </c>
      <c r="AO2552" s="14">
        <f>IF(tbl_LoanData[[#This Row],[Application Status]]="Approved",1,0)</f>
        <v>1</v>
      </c>
      <c r="AP2552" s="22" t="str">
        <f t="shared" ca="1" si="118"/>
        <v/>
      </c>
      <c r="AQ2552" s="22" t="str">
        <f t="shared" ca="1" si="119"/>
        <v/>
      </c>
    </row>
    <row r="2553" spans="1:43" ht="14.4" customHeight="1" x14ac:dyDescent="0.3">
      <c r="A2553" s="2" t="s">
        <v>9317</v>
      </c>
      <c r="B2553" s="2" t="s">
        <v>9318</v>
      </c>
      <c r="C2553" s="2" t="s">
        <v>141</v>
      </c>
      <c r="D2553" s="2" t="s">
        <v>232</v>
      </c>
      <c r="E2553" s="2" t="s">
        <v>161</v>
      </c>
      <c r="F2553" s="2">
        <v>41</v>
      </c>
      <c r="G2553" s="2" t="s">
        <v>83</v>
      </c>
      <c r="H2553" s="2" t="s">
        <v>244</v>
      </c>
      <c r="I2553" s="2" t="s">
        <v>48</v>
      </c>
      <c r="J2553" s="3">
        <v>45375</v>
      </c>
      <c r="K2553" s="3">
        <v>45388</v>
      </c>
      <c r="L2553" s="2" t="s">
        <v>40</v>
      </c>
      <c r="M2553" s="2" t="s">
        <v>94</v>
      </c>
      <c r="N2553" s="2" t="s">
        <v>95</v>
      </c>
      <c r="O2553" s="4">
        <v>1006000</v>
      </c>
      <c r="P2553" s="4">
        <v>144600</v>
      </c>
      <c r="Q2553" s="4">
        <v>861400</v>
      </c>
      <c r="R2553" s="2">
        <v>36</v>
      </c>
      <c r="S2553" s="5">
        <v>12.45</v>
      </c>
      <c r="T2553" s="4">
        <v>32864.800000000003</v>
      </c>
      <c r="U2553" s="2" t="s">
        <v>73</v>
      </c>
      <c r="V2553" s="2" t="s">
        <v>74</v>
      </c>
      <c r="W2553" s="4">
        <v>821620</v>
      </c>
      <c r="X2553" s="4">
        <v>361512.9</v>
      </c>
      <c r="Y2553" s="4">
        <v>1183132.8999999999</v>
      </c>
      <c r="Z2553" s="2">
        <v>90</v>
      </c>
      <c r="AA2553" s="2" t="s">
        <v>59</v>
      </c>
      <c r="AB2553" s="2" t="s">
        <v>15730</v>
      </c>
      <c r="AC2553" s="2" t="s">
        <v>360</v>
      </c>
      <c r="AD2553" s="2" t="s">
        <v>76</v>
      </c>
      <c r="AE2553" s="5">
        <v>85.63</v>
      </c>
      <c r="AF2553" s="2">
        <v>3</v>
      </c>
      <c r="AG2553" s="2" t="s">
        <v>130</v>
      </c>
      <c r="AH2553" s="2">
        <v>13</v>
      </c>
      <c r="AI2553" s="6" t="str">
        <f t="shared" si="117"/>
        <v>35-44</v>
      </c>
      <c r="AJ2553" s="11">
        <f>YEAR(tbl_LoanData[[#This Row],[Application Date]])</f>
        <v>2024</v>
      </c>
      <c r="AK2553" s="11" t="str">
        <f>TEXT(tbl_LoanData[[#This Row],[Application Date]],"MMMM")</f>
        <v>March</v>
      </c>
      <c r="AL2553" s="12">
        <f>DATE(YEAR(tbl_LoanData[[#This Row],[Application Date]]),MONTH(tbl_LoanData[[#This Row],[Application Date]]),1)</f>
        <v>45352</v>
      </c>
      <c r="AM2553" s="14">
        <f ca="1">IF(AND(tbl_LoanData[[#This Row],[Application Date]]&gt;=EOMONTH(TODAY(),-1)+1,tbl_LoanData[[#This Row],[Application Date]]&lt;=TODAY()),tbl_LoanData[[#This Row],[Loan Amount]],0)</f>
        <v>0</v>
      </c>
      <c r="AN2553" s="14">
        <f>tbl_LoanData[[#This Row],[Amount Paid]]-(Q2553-X2553)</f>
        <v>321732.90000000002</v>
      </c>
      <c r="AO2553" s="14">
        <f>IF(tbl_LoanData[[#This Row],[Application Status]]="Approved",1,0)</f>
        <v>1</v>
      </c>
      <c r="AP2553" s="22" t="str">
        <f t="shared" ca="1" si="118"/>
        <v/>
      </c>
      <c r="AQ2553" s="22" t="str">
        <f t="shared" ca="1" si="119"/>
        <v/>
      </c>
    </row>
    <row r="2554" spans="1:43" ht="14.4" customHeight="1" x14ac:dyDescent="0.3">
      <c r="A2554" s="2" t="s">
        <v>9419</v>
      </c>
      <c r="B2554" s="2" t="s">
        <v>9420</v>
      </c>
      <c r="C2554" s="2" t="s">
        <v>397</v>
      </c>
      <c r="D2554" s="2" t="s">
        <v>232</v>
      </c>
      <c r="E2554" s="2" t="s">
        <v>142</v>
      </c>
      <c r="F2554" s="2">
        <v>26</v>
      </c>
      <c r="G2554" s="2" t="s">
        <v>83</v>
      </c>
      <c r="H2554" s="2" t="s">
        <v>307</v>
      </c>
      <c r="I2554" s="2" t="s">
        <v>43</v>
      </c>
      <c r="J2554" s="3">
        <v>45357</v>
      </c>
      <c r="K2554" s="3"/>
      <c r="L2554" s="2" t="s">
        <v>36</v>
      </c>
      <c r="M2554" s="2" t="s">
        <v>111</v>
      </c>
      <c r="N2554" s="2" t="s">
        <v>350</v>
      </c>
      <c r="O2554" s="4">
        <v>1172000</v>
      </c>
      <c r="P2554" s="4">
        <v>412800</v>
      </c>
      <c r="Q2554" s="4">
        <v>759200</v>
      </c>
      <c r="R2554" s="2">
        <v>36</v>
      </c>
      <c r="S2554" s="5">
        <v>14.25</v>
      </c>
      <c r="T2554" s="4">
        <v>30104.39</v>
      </c>
      <c r="U2554" s="2" t="s">
        <v>113</v>
      </c>
      <c r="V2554" s="2" t="s">
        <v>97</v>
      </c>
      <c r="W2554" s="4">
        <v>0</v>
      </c>
      <c r="X2554" s="4">
        <v>0</v>
      </c>
      <c r="Y2554" s="4">
        <v>1083758</v>
      </c>
      <c r="Z2554" s="2">
        <v>0</v>
      </c>
      <c r="AA2554" s="2" t="s">
        <v>97</v>
      </c>
      <c r="AB2554" s="2" t="s">
        <v>15729</v>
      </c>
      <c r="AC2554" s="2" t="s">
        <v>129</v>
      </c>
      <c r="AD2554" s="2" t="s">
        <v>76</v>
      </c>
      <c r="AE2554" s="5">
        <v>64.78</v>
      </c>
      <c r="AF2554" s="2">
        <v>0</v>
      </c>
      <c r="AG2554" s="2" t="s">
        <v>97</v>
      </c>
      <c r="AH2554" s="2"/>
      <c r="AI2554" s="6" t="str">
        <f t="shared" si="117"/>
        <v>25-34</v>
      </c>
      <c r="AJ2554" s="11">
        <f>YEAR(tbl_LoanData[[#This Row],[Application Date]])</f>
        <v>2024</v>
      </c>
      <c r="AK2554" s="11" t="str">
        <f>TEXT(tbl_LoanData[[#This Row],[Application Date]],"MMMM")</f>
        <v>March</v>
      </c>
      <c r="AL2554" s="12">
        <f>DATE(YEAR(tbl_LoanData[[#This Row],[Application Date]]),MONTH(tbl_LoanData[[#This Row],[Application Date]]),1)</f>
        <v>45352</v>
      </c>
      <c r="AM2554" s="14">
        <f ca="1">IF(AND(tbl_LoanData[[#This Row],[Application Date]]&gt;=EOMONTH(TODAY(),-1)+1,tbl_LoanData[[#This Row],[Application Date]]&lt;=TODAY()),tbl_LoanData[[#This Row],[Loan Amount]],0)</f>
        <v>0</v>
      </c>
      <c r="AN2554" s="14">
        <f>tbl_LoanData[[#This Row],[Amount Paid]]-(Q2554-X2554)</f>
        <v>-759200</v>
      </c>
      <c r="AO2554" s="14">
        <f>IF(tbl_LoanData[[#This Row],[Application Status]]="Approved",1,0)</f>
        <v>0</v>
      </c>
      <c r="AP2554" s="22" t="str">
        <f t="shared" ca="1" si="118"/>
        <v/>
      </c>
      <c r="AQ2554" s="22" t="str">
        <f t="shared" ca="1" si="119"/>
        <v/>
      </c>
    </row>
    <row r="2555" spans="1:43" ht="14.4" customHeight="1" x14ac:dyDescent="0.3">
      <c r="A2555" s="2" t="s">
        <v>9481</v>
      </c>
      <c r="B2555" s="2" t="s">
        <v>9482</v>
      </c>
      <c r="C2555" s="2" t="s">
        <v>356</v>
      </c>
      <c r="D2555" s="2" t="s">
        <v>117</v>
      </c>
      <c r="E2555" s="2" t="s">
        <v>134</v>
      </c>
      <c r="F2555" s="2">
        <v>36</v>
      </c>
      <c r="G2555" s="2" t="s">
        <v>69</v>
      </c>
      <c r="H2555" s="2" t="s">
        <v>307</v>
      </c>
      <c r="I2555" s="2" t="s">
        <v>43</v>
      </c>
      <c r="J2555" s="3">
        <v>45372</v>
      </c>
      <c r="K2555" s="3">
        <v>45381</v>
      </c>
      <c r="L2555" s="2" t="s">
        <v>39</v>
      </c>
      <c r="M2555" s="2" t="s">
        <v>71</v>
      </c>
      <c r="N2555" s="2" t="s">
        <v>72</v>
      </c>
      <c r="O2555" s="4">
        <v>1871000</v>
      </c>
      <c r="P2555" s="4">
        <v>197400</v>
      </c>
      <c r="Q2555" s="4">
        <v>1673600</v>
      </c>
      <c r="R2555" s="2">
        <v>48</v>
      </c>
      <c r="S2555" s="5">
        <v>10.130000000000001</v>
      </c>
      <c r="T2555" s="4">
        <v>48994.64</v>
      </c>
      <c r="U2555" s="2" t="s">
        <v>73</v>
      </c>
      <c r="V2555" s="2" t="s">
        <v>74</v>
      </c>
      <c r="W2555" s="4">
        <v>1322855.28</v>
      </c>
      <c r="X2555" s="4">
        <v>1028887.44</v>
      </c>
      <c r="Y2555" s="4">
        <v>2351742.7200000002</v>
      </c>
      <c r="Z2555" s="2">
        <v>60</v>
      </c>
      <c r="AA2555" s="2" t="s">
        <v>58</v>
      </c>
      <c r="AB2555" s="2" t="s">
        <v>15732</v>
      </c>
      <c r="AC2555" s="2" t="s">
        <v>87</v>
      </c>
      <c r="AD2555" s="2" t="s">
        <v>76</v>
      </c>
      <c r="AE2555" s="5">
        <v>89.45</v>
      </c>
      <c r="AF2555" s="2">
        <v>2</v>
      </c>
      <c r="AG2555" s="2" t="s">
        <v>15718</v>
      </c>
      <c r="AH2555" s="2">
        <v>9</v>
      </c>
      <c r="AI2555" s="6" t="str">
        <f t="shared" si="117"/>
        <v>35-44</v>
      </c>
      <c r="AJ2555" s="11">
        <f>YEAR(tbl_LoanData[[#This Row],[Application Date]])</f>
        <v>2024</v>
      </c>
      <c r="AK2555" s="11" t="str">
        <f>TEXT(tbl_LoanData[[#This Row],[Application Date]],"MMMM")</f>
        <v>March</v>
      </c>
      <c r="AL2555" s="12">
        <f>DATE(YEAR(tbl_LoanData[[#This Row],[Application Date]]),MONTH(tbl_LoanData[[#This Row],[Application Date]]),1)</f>
        <v>45352</v>
      </c>
      <c r="AM2555" s="14">
        <f ca="1">IF(AND(tbl_LoanData[[#This Row],[Application Date]]&gt;=EOMONTH(TODAY(),-1)+1,tbl_LoanData[[#This Row],[Application Date]]&lt;=TODAY()),tbl_LoanData[[#This Row],[Loan Amount]],0)</f>
        <v>0</v>
      </c>
      <c r="AN2555" s="14">
        <f>tbl_LoanData[[#This Row],[Amount Paid]]-(Q2555-X2555)</f>
        <v>678142.72</v>
      </c>
      <c r="AO2555" s="14">
        <f>IF(tbl_LoanData[[#This Row],[Application Status]]="Approved",1,0)</f>
        <v>1</v>
      </c>
      <c r="AP2555" s="22" t="str">
        <f t="shared" ca="1" si="118"/>
        <v/>
      </c>
      <c r="AQ2555" s="22" t="str">
        <f t="shared" ca="1" si="119"/>
        <v/>
      </c>
    </row>
    <row r="2556" spans="1:43" ht="14.4" customHeight="1" x14ac:dyDescent="0.3">
      <c r="A2556" s="2" t="s">
        <v>9537</v>
      </c>
      <c r="B2556" s="2" t="s">
        <v>9538</v>
      </c>
      <c r="C2556" s="2" t="s">
        <v>1012</v>
      </c>
      <c r="D2556" s="2" t="s">
        <v>91</v>
      </c>
      <c r="E2556" s="2" t="s">
        <v>189</v>
      </c>
      <c r="F2556" s="2">
        <v>36</v>
      </c>
      <c r="G2556" s="2" t="s">
        <v>69</v>
      </c>
      <c r="H2556" s="2" t="s">
        <v>151</v>
      </c>
      <c r="I2556" s="2" t="s">
        <v>46</v>
      </c>
      <c r="J2556" s="3">
        <v>45352</v>
      </c>
      <c r="K2556" s="3">
        <v>45367</v>
      </c>
      <c r="L2556" s="2" t="s">
        <v>40</v>
      </c>
      <c r="M2556" s="2" t="s">
        <v>111</v>
      </c>
      <c r="N2556" s="2" t="s">
        <v>369</v>
      </c>
      <c r="O2556" s="4">
        <v>962000</v>
      </c>
      <c r="P2556" s="4">
        <v>115100</v>
      </c>
      <c r="Q2556" s="4">
        <v>846900</v>
      </c>
      <c r="R2556" s="2">
        <v>24</v>
      </c>
      <c r="S2556" s="5">
        <v>13.35</v>
      </c>
      <c r="T2556" s="4">
        <v>44709.26</v>
      </c>
      <c r="U2556" s="2" t="s">
        <v>73</v>
      </c>
      <c r="V2556" s="2" t="s">
        <v>34</v>
      </c>
      <c r="W2556" s="4">
        <v>1028312.98</v>
      </c>
      <c r="X2556" s="4">
        <v>44709.32</v>
      </c>
      <c r="Y2556" s="4">
        <v>1073022.3</v>
      </c>
      <c r="Z2556" s="2">
        <v>28</v>
      </c>
      <c r="AA2556" s="2" t="s">
        <v>57</v>
      </c>
      <c r="AB2556" s="2" t="s">
        <v>15727</v>
      </c>
      <c r="AC2556" s="2" t="s">
        <v>121</v>
      </c>
      <c r="AD2556" s="2" t="s">
        <v>76</v>
      </c>
      <c r="AE2556" s="5">
        <v>88.04</v>
      </c>
      <c r="AF2556" s="2">
        <v>1</v>
      </c>
      <c r="AG2556" s="2" t="s">
        <v>77</v>
      </c>
      <c r="AH2556" s="2">
        <v>15</v>
      </c>
      <c r="AI2556" s="6" t="str">
        <f t="shared" si="117"/>
        <v>35-44</v>
      </c>
      <c r="AJ2556" s="11">
        <f>YEAR(tbl_LoanData[[#This Row],[Application Date]])</f>
        <v>2024</v>
      </c>
      <c r="AK2556" s="11" t="str">
        <f>TEXT(tbl_LoanData[[#This Row],[Application Date]],"MMMM")</f>
        <v>March</v>
      </c>
      <c r="AL2556" s="12">
        <f>DATE(YEAR(tbl_LoanData[[#This Row],[Application Date]]),MONTH(tbl_LoanData[[#This Row],[Application Date]]),1)</f>
        <v>45352</v>
      </c>
      <c r="AM2556" s="14">
        <f ca="1">IF(AND(tbl_LoanData[[#This Row],[Application Date]]&gt;=EOMONTH(TODAY(),-1)+1,tbl_LoanData[[#This Row],[Application Date]]&lt;=TODAY()),tbl_LoanData[[#This Row],[Loan Amount]],0)</f>
        <v>0</v>
      </c>
      <c r="AN2556" s="14">
        <f>tbl_LoanData[[#This Row],[Amount Paid]]-(Q2556-X2556)</f>
        <v>226122.29999999993</v>
      </c>
      <c r="AO2556" s="14">
        <f>IF(tbl_LoanData[[#This Row],[Application Status]]="Approved",1,0)</f>
        <v>1</v>
      </c>
      <c r="AP2556" s="22" t="str">
        <f t="shared" ca="1" si="118"/>
        <v/>
      </c>
      <c r="AQ2556" s="22" t="str">
        <f t="shared" ca="1" si="119"/>
        <v/>
      </c>
    </row>
    <row r="2557" spans="1:43" ht="14.4" customHeight="1" x14ac:dyDescent="0.3">
      <c r="A2557" s="2" t="s">
        <v>9557</v>
      </c>
      <c r="B2557" s="2" t="s">
        <v>9558</v>
      </c>
      <c r="C2557" s="2" t="s">
        <v>439</v>
      </c>
      <c r="D2557" s="2" t="s">
        <v>134</v>
      </c>
      <c r="E2557" s="2" t="s">
        <v>268</v>
      </c>
      <c r="F2557" s="2">
        <v>55</v>
      </c>
      <c r="G2557" s="2" t="s">
        <v>83</v>
      </c>
      <c r="H2557" s="2" t="s">
        <v>103</v>
      </c>
      <c r="I2557" s="2" t="s">
        <v>43</v>
      </c>
      <c r="J2557" s="3">
        <v>45380</v>
      </c>
      <c r="K2557" s="3">
        <v>45399</v>
      </c>
      <c r="L2557" s="2" t="s">
        <v>40</v>
      </c>
      <c r="M2557" s="2" t="s">
        <v>71</v>
      </c>
      <c r="N2557" s="2" t="s">
        <v>137</v>
      </c>
      <c r="O2557" s="4">
        <v>816000</v>
      </c>
      <c r="P2557" s="4">
        <v>156800</v>
      </c>
      <c r="Q2557" s="4">
        <v>659200</v>
      </c>
      <c r="R2557" s="2">
        <v>24</v>
      </c>
      <c r="S2557" s="5">
        <v>10.09</v>
      </c>
      <c r="T2557" s="4">
        <v>33009.440000000002</v>
      </c>
      <c r="U2557" s="2" t="s">
        <v>73</v>
      </c>
      <c r="V2557" s="2" t="s">
        <v>34</v>
      </c>
      <c r="W2557" s="4">
        <v>726207.68</v>
      </c>
      <c r="X2557" s="4">
        <v>66018.880000000005</v>
      </c>
      <c r="Y2557" s="4">
        <v>792226.56</v>
      </c>
      <c r="Z2557" s="2">
        <v>60</v>
      </c>
      <c r="AA2557" s="2" t="s">
        <v>58</v>
      </c>
      <c r="AB2557" s="2" t="s">
        <v>15732</v>
      </c>
      <c r="AC2557" s="2" t="s">
        <v>138</v>
      </c>
      <c r="AD2557" s="2" t="s">
        <v>76</v>
      </c>
      <c r="AE2557" s="5">
        <v>80.78</v>
      </c>
      <c r="AF2557" s="2">
        <v>2</v>
      </c>
      <c r="AG2557" s="2" t="s">
        <v>15718</v>
      </c>
      <c r="AH2557" s="2">
        <v>19</v>
      </c>
      <c r="AI2557" s="6" t="str">
        <f t="shared" si="117"/>
        <v>55-64</v>
      </c>
      <c r="AJ2557" s="11">
        <f>YEAR(tbl_LoanData[[#This Row],[Application Date]])</f>
        <v>2024</v>
      </c>
      <c r="AK2557" s="11" t="str">
        <f>TEXT(tbl_LoanData[[#This Row],[Application Date]],"MMMM")</f>
        <v>March</v>
      </c>
      <c r="AL2557" s="12">
        <f>DATE(YEAR(tbl_LoanData[[#This Row],[Application Date]]),MONTH(tbl_LoanData[[#This Row],[Application Date]]),1)</f>
        <v>45352</v>
      </c>
      <c r="AM2557" s="14">
        <f ca="1">IF(AND(tbl_LoanData[[#This Row],[Application Date]]&gt;=EOMONTH(TODAY(),-1)+1,tbl_LoanData[[#This Row],[Application Date]]&lt;=TODAY()),tbl_LoanData[[#This Row],[Loan Amount]],0)</f>
        <v>0</v>
      </c>
      <c r="AN2557" s="14">
        <f>tbl_LoanData[[#This Row],[Amount Paid]]-(Q2557-X2557)</f>
        <v>133026.56000000006</v>
      </c>
      <c r="AO2557" s="14">
        <f>IF(tbl_LoanData[[#This Row],[Application Status]]="Approved",1,0)</f>
        <v>1</v>
      </c>
      <c r="AP2557" s="22" t="str">
        <f t="shared" ca="1" si="118"/>
        <v/>
      </c>
      <c r="AQ2557" s="22" t="str">
        <f t="shared" ca="1" si="119"/>
        <v/>
      </c>
    </row>
    <row r="2558" spans="1:43" ht="14.4" customHeight="1" x14ac:dyDescent="0.3">
      <c r="A2558" s="2" t="s">
        <v>9701</v>
      </c>
      <c r="B2558" s="2" t="s">
        <v>9702</v>
      </c>
      <c r="C2558" s="2" t="s">
        <v>141</v>
      </c>
      <c r="D2558" s="2" t="s">
        <v>118</v>
      </c>
      <c r="E2558" s="2" t="s">
        <v>81</v>
      </c>
      <c r="F2558" s="2">
        <v>56</v>
      </c>
      <c r="G2558" s="2" t="s">
        <v>83</v>
      </c>
      <c r="H2558" s="2" t="s">
        <v>84</v>
      </c>
      <c r="I2558" s="2" t="s">
        <v>45</v>
      </c>
      <c r="J2558" s="3">
        <v>45360</v>
      </c>
      <c r="K2558" s="3">
        <v>45369</v>
      </c>
      <c r="L2558" s="2" t="s">
        <v>39</v>
      </c>
      <c r="M2558" s="2" t="s">
        <v>157</v>
      </c>
      <c r="N2558" s="2" t="s">
        <v>158</v>
      </c>
      <c r="O2558" s="4">
        <v>1586000</v>
      </c>
      <c r="P2558" s="4">
        <v>503100</v>
      </c>
      <c r="Q2558" s="4">
        <v>1082900</v>
      </c>
      <c r="R2558" s="2">
        <v>24</v>
      </c>
      <c r="S2558" s="5">
        <v>5.77</v>
      </c>
      <c r="T2558" s="4">
        <v>50327.78</v>
      </c>
      <c r="U2558" s="2" t="s">
        <v>73</v>
      </c>
      <c r="V2558" s="2" t="s">
        <v>33</v>
      </c>
      <c r="W2558" s="4">
        <v>1207866.6599999999</v>
      </c>
      <c r="X2558" s="4">
        <v>0</v>
      </c>
      <c r="Y2558" s="4">
        <v>1207866.6599999999</v>
      </c>
      <c r="Z2558" s="2">
        <v>0</v>
      </c>
      <c r="AA2558" s="2" t="s">
        <v>56</v>
      </c>
      <c r="AB2558" s="2" t="s">
        <v>15727</v>
      </c>
      <c r="AC2558" s="2" t="s">
        <v>106</v>
      </c>
      <c r="AD2558" s="2" t="s">
        <v>76</v>
      </c>
      <c r="AE2558" s="5">
        <v>68.28</v>
      </c>
      <c r="AF2558" s="2">
        <v>0</v>
      </c>
      <c r="AG2558" s="2" t="s">
        <v>77</v>
      </c>
      <c r="AH2558" s="2">
        <v>9</v>
      </c>
      <c r="AI2558" s="6" t="str">
        <f t="shared" si="117"/>
        <v>55-64</v>
      </c>
      <c r="AJ2558" s="11">
        <f>YEAR(tbl_LoanData[[#This Row],[Application Date]])</f>
        <v>2024</v>
      </c>
      <c r="AK2558" s="11" t="str">
        <f>TEXT(tbl_LoanData[[#This Row],[Application Date]],"MMMM")</f>
        <v>March</v>
      </c>
      <c r="AL2558" s="12">
        <f>DATE(YEAR(tbl_LoanData[[#This Row],[Application Date]]),MONTH(tbl_LoanData[[#This Row],[Application Date]]),1)</f>
        <v>45352</v>
      </c>
      <c r="AM2558" s="14">
        <f ca="1">IF(AND(tbl_LoanData[[#This Row],[Application Date]]&gt;=EOMONTH(TODAY(),-1)+1,tbl_LoanData[[#This Row],[Application Date]]&lt;=TODAY()),tbl_LoanData[[#This Row],[Loan Amount]],0)</f>
        <v>0</v>
      </c>
      <c r="AN2558" s="14">
        <f>tbl_LoanData[[#This Row],[Amount Paid]]-(Q2558-X2558)</f>
        <v>124966.65999999992</v>
      </c>
      <c r="AO2558" s="14">
        <f>IF(tbl_LoanData[[#This Row],[Application Status]]="Approved",1,0)</f>
        <v>1</v>
      </c>
      <c r="AP2558" s="22" t="str">
        <f t="shared" ca="1" si="118"/>
        <v/>
      </c>
      <c r="AQ2558" s="22" t="str">
        <f t="shared" ca="1" si="119"/>
        <v/>
      </c>
    </row>
    <row r="2559" spans="1:43" ht="14.4" customHeight="1" x14ac:dyDescent="0.3">
      <c r="A2559" s="2" t="s">
        <v>9767</v>
      </c>
      <c r="B2559" s="2" t="s">
        <v>9768</v>
      </c>
      <c r="C2559" s="2" t="s">
        <v>80</v>
      </c>
      <c r="D2559" s="2" t="s">
        <v>204</v>
      </c>
      <c r="E2559" s="2" t="s">
        <v>255</v>
      </c>
      <c r="F2559" s="2">
        <v>34</v>
      </c>
      <c r="G2559" s="2" t="s">
        <v>83</v>
      </c>
      <c r="H2559" s="2" t="s">
        <v>256</v>
      </c>
      <c r="I2559" s="2" t="s">
        <v>43</v>
      </c>
      <c r="J2559" s="3">
        <v>45352</v>
      </c>
      <c r="K2559" s="3">
        <v>45362</v>
      </c>
      <c r="L2559" s="2" t="s">
        <v>39</v>
      </c>
      <c r="M2559" s="2" t="s">
        <v>85</v>
      </c>
      <c r="N2559" s="2" t="s">
        <v>373</v>
      </c>
      <c r="O2559" s="4">
        <v>1865000</v>
      </c>
      <c r="P2559" s="4">
        <v>708600</v>
      </c>
      <c r="Q2559" s="4">
        <v>1156400</v>
      </c>
      <c r="R2559" s="2">
        <v>12</v>
      </c>
      <c r="S2559" s="5">
        <v>6.98</v>
      </c>
      <c r="T2559" s="4">
        <v>103093.06</v>
      </c>
      <c r="U2559" s="2" t="s">
        <v>73</v>
      </c>
      <c r="V2559" s="2" t="s">
        <v>34</v>
      </c>
      <c r="W2559" s="4">
        <v>1030930.6</v>
      </c>
      <c r="X2559" s="4">
        <v>206186.12</v>
      </c>
      <c r="Y2559" s="4">
        <v>1237116.72</v>
      </c>
      <c r="Z2559" s="2">
        <v>64</v>
      </c>
      <c r="AA2559" s="2" t="s">
        <v>59</v>
      </c>
      <c r="AB2559" s="2" t="s">
        <v>15735</v>
      </c>
      <c r="AC2559" s="2" t="s">
        <v>138</v>
      </c>
      <c r="AD2559" s="2" t="s">
        <v>76</v>
      </c>
      <c r="AE2559" s="5">
        <v>62.01</v>
      </c>
      <c r="AF2559" s="2">
        <v>2</v>
      </c>
      <c r="AG2559" s="2" t="s">
        <v>130</v>
      </c>
      <c r="AH2559" s="2">
        <v>10</v>
      </c>
      <c r="AI2559" s="6" t="str">
        <f t="shared" si="117"/>
        <v>25-34</v>
      </c>
      <c r="AJ2559" s="11">
        <f>YEAR(tbl_LoanData[[#This Row],[Application Date]])</f>
        <v>2024</v>
      </c>
      <c r="AK2559" s="11" t="str">
        <f>TEXT(tbl_LoanData[[#This Row],[Application Date]],"MMMM")</f>
        <v>March</v>
      </c>
      <c r="AL2559" s="12">
        <f>DATE(YEAR(tbl_LoanData[[#This Row],[Application Date]]),MONTH(tbl_LoanData[[#This Row],[Application Date]]),1)</f>
        <v>45352</v>
      </c>
      <c r="AM2559" s="14">
        <f ca="1">IF(AND(tbl_LoanData[[#This Row],[Application Date]]&gt;=EOMONTH(TODAY(),-1)+1,tbl_LoanData[[#This Row],[Application Date]]&lt;=TODAY()),tbl_LoanData[[#This Row],[Loan Amount]],0)</f>
        <v>0</v>
      </c>
      <c r="AN2559" s="14">
        <f>tbl_LoanData[[#This Row],[Amount Paid]]-(Q2559-X2559)</f>
        <v>80716.719999999972</v>
      </c>
      <c r="AO2559" s="14">
        <f>IF(tbl_LoanData[[#This Row],[Application Status]]="Approved",1,0)</f>
        <v>1</v>
      </c>
      <c r="AP2559" s="22" t="str">
        <f t="shared" ca="1" si="118"/>
        <v/>
      </c>
      <c r="AQ2559" s="22" t="str">
        <f t="shared" ca="1" si="119"/>
        <v/>
      </c>
    </row>
    <row r="2560" spans="1:43" ht="14.4" customHeight="1" x14ac:dyDescent="0.3">
      <c r="A2560" s="2" t="s">
        <v>9915</v>
      </c>
      <c r="B2560" s="2" t="s">
        <v>9916</v>
      </c>
      <c r="C2560" s="2" t="s">
        <v>432</v>
      </c>
      <c r="D2560" s="2" t="s">
        <v>268</v>
      </c>
      <c r="E2560" s="2" t="s">
        <v>402</v>
      </c>
      <c r="F2560" s="2">
        <v>24</v>
      </c>
      <c r="G2560" s="2" t="s">
        <v>69</v>
      </c>
      <c r="H2560" s="2" t="s">
        <v>466</v>
      </c>
      <c r="I2560" s="2" t="s">
        <v>43</v>
      </c>
      <c r="J2560" s="3">
        <v>45365</v>
      </c>
      <c r="K2560" s="3"/>
      <c r="L2560" s="2" t="s">
        <v>37</v>
      </c>
      <c r="M2560" s="2" t="s">
        <v>104</v>
      </c>
      <c r="N2560" s="2" t="s">
        <v>192</v>
      </c>
      <c r="O2560" s="4">
        <v>236000</v>
      </c>
      <c r="P2560" s="4">
        <v>33400</v>
      </c>
      <c r="Q2560" s="4">
        <v>202600</v>
      </c>
      <c r="R2560" s="2">
        <v>36</v>
      </c>
      <c r="S2560" s="5">
        <v>11.99</v>
      </c>
      <c r="T2560" s="4">
        <v>7652.09</v>
      </c>
      <c r="U2560" s="2" t="s">
        <v>113</v>
      </c>
      <c r="V2560" s="2" t="s">
        <v>97</v>
      </c>
      <c r="W2560" s="4">
        <v>0</v>
      </c>
      <c r="X2560" s="4">
        <v>0</v>
      </c>
      <c r="Y2560" s="4">
        <v>275475.21999999997</v>
      </c>
      <c r="Z2560" s="2">
        <v>0</v>
      </c>
      <c r="AA2560" s="2" t="s">
        <v>97</v>
      </c>
      <c r="AB2560" s="2" t="s">
        <v>15736</v>
      </c>
      <c r="AC2560" s="2" t="s">
        <v>121</v>
      </c>
      <c r="AD2560" s="2" t="s">
        <v>76</v>
      </c>
      <c r="AE2560" s="5">
        <v>85.85</v>
      </c>
      <c r="AF2560" s="2">
        <v>0</v>
      </c>
      <c r="AG2560" s="2" t="s">
        <v>97</v>
      </c>
      <c r="AH2560" s="2"/>
      <c r="AI2560" s="6" t="str">
        <f t="shared" si="117"/>
        <v>18-24</v>
      </c>
      <c r="AJ2560" s="11">
        <f>YEAR(tbl_LoanData[[#This Row],[Application Date]])</f>
        <v>2024</v>
      </c>
      <c r="AK2560" s="11" t="str">
        <f>TEXT(tbl_LoanData[[#This Row],[Application Date]],"MMMM")</f>
        <v>March</v>
      </c>
      <c r="AL2560" s="12">
        <f>DATE(YEAR(tbl_LoanData[[#This Row],[Application Date]]),MONTH(tbl_LoanData[[#This Row],[Application Date]]),1)</f>
        <v>45352</v>
      </c>
      <c r="AM2560" s="14">
        <f ca="1">IF(AND(tbl_LoanData[[#This Row],[Application Date]]&gt;=EOMONTH(TODAY(),-1)+1,tbl_LoanData[[#This Row],[Application Date]]&lt;=TODAY()),tbl_LoanData[[#This Row],[Loan Amount]],0)</f>
        <v>0</v>
      </c>
      <c r="AN2560" s="14">
        <f>tbl_LoanData[[#This Row],[Amount Paid]]-(Q2560-X2560)</f>
        <v>-202600</v>
      </c>
      <c r="AO2560" s="14">
        <f>IF(tbl_LoanData[[#This Row],[Application Status]]="Approved",1,0)</f>
        <v>0</v>
      </c>
      <c r="AP2560" s="22" t="str">
        <f t="shared" ca="1" si="118"/>
        <v/>
      </c>
      <c r="AQ2560" s="22" t="str">
        <f t="shared" ca="1" si="119"/>
        <v/>
      </c>
    </row>
    <row r="2561" spans="1:43" ht="14.4" customHeight="1" x14ac:dyDescent="0.3">
      <c r="A2561" s="2" t="s">
        <v>10007</v>
      </c>
      <c r="B2561" s="2" t="s">
        <v>10008</v>
      </c>
      <c r="C2561" s="2" t="s">
        <v>292</v>
      </c>
      <c r="D2561" s="2" t="s">
        <v>209</v>
      </c>
      <c r="E2561" s="2" t="s">
        <v>540</v>
      </c>
      <c r="F2561" s="2">
        <v>45</v>
      </c>
      <c r="G2561" s="2" t="s">
        <v>83</v>
      </c>
      <c r="H2561" s="2" t="s">
        <v>119</v>
      </c>
      <c r="I2561" s="2" t="s">
        <v>43</v>
      </c>
      <c r="J2561" s="3">
        <v>45361</v>
      </c>
      <c r="K2561" s="3">
        <v>45373</v>
      </c>
      <c r="L2561" s="2" t="s">
        <v>39</v>
      </c>
      <c r="M2561" s="2" t="s">
        <v>127</v>
      </c>
      <c r="N2561" s="2" t="s">
        <v>195</v>
      </c>
      <c r="O2561" s="4">
        <v>1335000</v>
      </c>
      <c r="P2561" s="4">
        <v>415400</v>
      </c>
      <c r="Q2561" s="4">
        <v>919600</v>
      </c>
      <c r="R2561" s="2">
        <v>36</v>
      </c>
      <c r="S2561" s="5">
        <v>9.8000000000000007</v>
      </c>
      <c r="T2561" s="4">
        <v>33054.51</v>
      </c>
      <c r="U2561" s="2" t="s">
        <v>73</v>
      </c>
      <c r="V2561" s="2" t="s">
        <v>74</v>
      </c>
      <c r="W2561" s="4">
        <v>958580.79</v>
      </c>
      <c r="X2561" s="4">
        <v>231381.61</v>
      </c>
      <c r="Y2561" s="4">
        <v>1189962.3999999999</v>
      </c>
      <c r="Z2561" s="2">
        <v>0</v>
      </c>
      <c r="AA2561" s="2" t="s">
        <v>56</v>
      </c>
      <c r="AB2561" s="2" t="s">
        <v>15731</v>
      </c>
      <c r="AC2561" s="2" t="s">
        <v>129</v>
      </c>
      <c r="AD2561" s="2" t="s">
        <v>76</v>
      </c>
      <c r="AE2561" s="5">
        <v>68.88</v>
      </c>
      <c r="AF2561" s="2">
        <v>0</v>
      </c>
      <c r="AG2561" s="2" t="s">
        <v>77</v>
      </c>
      <c r="AH2561" s="2">
        <v>12</v>
      </c>
      <c r="AI2561" s="6" t="str">
        <f t="shared" si="117"/>
        <v>45-54</v>
      </c>
      <c r="AJ2561" s="11">
        <f>YEAR(tbl_LoanData[[#This Row],[Application Date]])</f>
        <v>2024</v>
      </c>
      <c r="AK2561" s="11" t="str">
        <f>TEXT(tbl_LoanData[[#This Row],[Application Date]],"MMMM")</f>
        <v>March</v>
      </c>
      <c r="AL2561" s="12">
        <f>DATE(YEAR(tbl_LoanData[[#This Row],[Application Date]]),MONTH(tbl_LoanData[[#This Row],[Application Date]]),1)</f>
        <v>45352</v>
      </c>
      <c r="AM2561" s="14">
        <f ca="1">IF(AND(tbl_LoanData[[#This Row],[Application Date]]&gt;=EOMONTH(TODAY(),-1)+1,tbl_LoanData[[#This Row],[Application Date]]&lt;=TODAY()),tbl_LoanData[[#This Row],[Loan Amount]],0)</f>
        <v>0</v>
      </c>
      <c r="AN2561" s="14">
        <f>tbl_LoanData[[#This Row],[Amount Paid]]-(Q2561-X2561)</f>
        <v>270362.40000000002</v>
      </c>
      <c r="AO2561" s="14">
        <f>IF(tbl_LoanData[[#This Row],[Application Status]]="Approved",1,0)</f>
        <v>1</v>
      </c>
      <c r="AP2561" s="22" t="str">
        <f t="shared" ca="1" si="118"/>
        <v/>
      </c>
      <c r="AQ2561" s="22" t="str">
        <f t="shared" ca="1" si="119"/>
        <v/>
      </c>
    </row>
    <row r="2562" spans="1:43" ht="14.4" customHeight="1" x14ac:dyDescent="0.3">
      <c r="A2562" s="2" t="s">
        <v>10141</v>
      </c>
      <c r="B2562" s="2" t="s">
        <v>10142</v>
      </c>
      <c r="C2562" s="2" t="s">
        <v>682</v>
      </c>
      <c r="D2562" s="2" t="s">
        <v>268</v>
      </c>
      <c r="E2562" s="2" t="s">
        <v>465</v>
      </c>
      <c r="F2562" s="2">
        <v>64</v>
      </c>
      <c r="G2562" s="2" t="s">
        <v>69</v>
      </c>
      <c r="H2562" s="2" t="s">
        <v>136</v>
      </c>
      <c r="I2562" s="2" t="s">
        <v>49</v>
      </c>
      <c r="J2562" s="3">
        <v>45378</v>
      </c>
      <c r="K2562" s="3">
        <v>45380</v>
      </c>
      <c r="L2562" s="2" t="s">
        <v>39</v>
      </c>
      <c r="M2562" s="2" t="s">
        <v>71</v>
      </c>
      <c r="N2562" s="2" t="s">
        <v>72</v>
      </c>
      <c r="O2562" s="4">
        <v>2435000</v>
      </c>
      <c r="P2562" s="4">
        <v>797000</v>
      </c>
      <c r="Q2562" s="4">
        <v>1638000</v>
      </c>
      <c r="R2562" s="2">
        <v>48</v>
      </c>
      <c r="S2562" s="5">
        <v>11.28</v>
      </c>
      <c r="T2562" s="4">
        <v>49522.2</v>
      </c>
      <c r="U2562" s="2" t="s">
        <v>73</v>
      </c>
      <c r="V2562" s="2" t="s">
        <v>34</v>
      </c>
      <c r="W2562" s="4">
        <v>841877.4</v>
      </c>
      <c r="X2562" s="4">
        <v>1535188.2</v>
      </c>
      <c r="Y2562" s="4">
        <v>2377065.6</v>
      </c>
      <c r="Z2562" s="2">
        <v>348</v>
      </c>
      <c r="AA2562" s="2" t="s">
        <v>60</v>
      </c>
      <c r="AB2562" s="2" t="s">
        <v>15734</v>
      </c>
      <c r="AC2562" s="2" t="s">
        <v>106</v>
      </c>
      <c r="AD2562" s="2" t="s">
        <v>76</v>
      </c>
      <c r="AE2562" s="5">
        <v>67.27</v>
      </c>
      <c r="AF2562" s="2">
        <v>12</v>
      </c>
      <c r="AG2562" s="2" t="s">
        <v>130</v>
      </c>
      <c r="AH2562" s="2">
        <v>2</v>
      </c>
      <c r="AI2562" s="6" t="str">
        <f t="shared" ref="AI2562:AI2625" si="120">IF(F2562&lt;25,"18-24",IF(F2562&lt;35,"25-34",IF(F2562&lt;45,"35-44",IF(F2562&lt;55,"45-54",IF(F2562&lt;65,"55-64","65+")))))</f>
        <v>55-64</v>
      </c>
      <c r="AJ2562" s="11">
        <f>YEAR(tbl_LoanData[[#This Row],[Application Date]])</f>
        <v>2024</v>
      </c>
      <c r="AK2562" s="11" t="str">
        <f>TEXT(tbl_LoanData[[#This Row],[Application Date]],"MMMM")</f>
        <v>March</v>
      </c>
      <c r="AL2562" s="12">
        <f>DATE(YEAR(tbl_LoanData[[#This Row],[Application Date]]),MONTH(tbl_LoanData[[#This Row],[Application Date]]),1)</f>
        <v>45352</v>
      </c>
      <c r="AM2562" s="14">
        <f ca="1">IF(AND(tbl_LoanData[[#This Row],[Application Date]]&gt;=EOMONTH(TODAY(),-1)+1,tbl_LoanData[[#This Row],[Application Date]]&lt;=TODAY()),tbl_LoanData[[#This Row],[Loan Amount]],0)</f>
        <v>0</v>
      </c>
      <c r="AN2562" s="14">
        <f>tbl_LoanData[[#This Row],[Amount Paid]]-(Q2562-X2562)</f>
        <v>739065.6</v>
      </c>
      <c r="AO2562" s="14">
        <f>IF(tbl_LoanData[[#This Row],[Application Status]]="Approved",1,0)</f>
        <v>1</v>
      </c>
      <c r="AP2562" s="22" t="str">
        <f t="shared" ref="AP2562:AP2625" ca="1" si="121">IF(AND(J2562&gt;=DATE(YEAR(TODAY()),MONTH(TODAY()),1),J2562&lt;=TODAY()),"Current MTD",IF(AND(J2562&gt;=EOMONTH(TODAY(),-2)+1,J2562&lt;=EOMONTH(TODAY(),-1)),"Previous MTD",""))</f>
        <v/>
      </c>
      <c r="AQ2562" s="22" t="str">
        <f t="shared" ref="AQ2562:AQ2625" ca="1" si="122">IF(AND(J2562&gt;=DATE(YEAR(TODAY()),MONTH(TODAY()),1),J2562&lt;=TODAY()),TEXT(DATE(YEAR(TODAY()),MONTH(TODAY()),1),"mmm d")&amp;"–"&amp;DAY(TODAY()),IF(AND(J2562&gt;=EOMONTH(TODAY(),-2)+1,J2562&lt;=EOMONTH(TODAY(),-1)),""&amp;TEXT(EOMONTH(TODAY(),-2)+1,"mmm d")&amp;"–"&amp;DAY(TODAY()),""))</f>
        <v/>
      </c>
    </row>
    <row r="2563" spans="1:43" x14ac:dyDescent="0.3">
      <c r="A2563" s="2" t="s">
        <v>10145</v>
      </c>
      <c r="B2563" s="2" t="s">
        <v>10146</v>
      </c>
      <c r="C2563" s="2" t="s">
        <v>227</v>
      </c>
      <c r="D2563" s="2" t="s">
        <v>101</v>
      </c>
      <c r="E2563" s="2" t="s">
        <v>117</v>
      </c>
      <c r="F2563" s="2">
        <v>40</v>
      </c>
      <c r="G2563" s="2" t="s">
        <v>69</v>
      </c>
      <c r="H2563" s="2" t="s">
        <v>119</v>
      </c>
      <c r="I2563" s="2" t="s">
        <v>43</v>
      </c>
      <c r="J2563" s="3">
        <v>45375</v>
      </c>
      <c r="K2563" s="3">
        <v>45386</v>
      </c>
      <c r="L2563" s="2" t="s">
        <v>39</v>
      </c>
      <c r="M2563" s="2" t="s">
        <v>71</v>
      </c>
      <c r="N2563" s="2" t="s">
        <v>294</v>
      </c>
      <c r="O2563" s="4">
        <v>1199000</v>
      </c>
      <c r="P2563" s="4">
        <v>306100</v>
      </c>
      <c r="Q2563" s="4">
        <v>892900</v>
      </c>
      <c r="R2563" s="2">
        <v>48</v>
      </c>
      <c r="S2563" s="5">
        <v>12.18</v>
      </c>
      <c r="T2563" s="4">
        <v>27665.02</v>
      </c>
      <c r="U2563" s="2" t="s">
        <v>73</v>
      </c>
      <c r="V2563" s="2" t="s">
        <v>74</v>
      </c>
      <c r="W2563" s="4">
        <v>746955.54</v>
      </c>
      <c r="X2563" s="4">
        <v>580965.34</v>
      </c>
      <c r="Y2563" s="4">
        <v>1327920.8799999999</v>
      </c>
      <c r="Z2563" s="2">
        <v>30</v>
      </c>
      <c r="AA2563" s="2" t="s">
        <v>57</v>
      </c>
      <c r="AB2563" s="2" t="s">
        <v>15735</v>
      </c>
      <c r="AC2563" s="2" t="s">
        <v>129</v>
      </c>
      <c r="AD2563" s="2" t="s">
        <v>76</v>
      </c>
      <c r="AE2563" s="5">
        <v>74.47</v>
      </c>
      <c r="AF2563" s="2">
        <v>1</v>
      </c>
      <c r="AG2563" s="2" t="s">
        <v>77</v>
      </c>
      <c r="AH2563" s="2">
        <v>11</v>
      </c>
      <c r="AI2563" s="6" t="str">
        <f t="shared" si="120"/>
        <v>35-44</v>
      </c>
      <c r="AJ2563" s="11">
        <f>YEAR(tbl_LoanData[[#This Row],[Application Date]])</f>
        <v>2024</v>
      </c>
      <c r="AK2563" s="11" t="str">
        <f>TEXT(tbl_LoanData[[#This Row],[Application Date]],"MMMM")</f>
        <v>March</v>
      </c>
      <c r="AL2563" s="12">
        <f>DATE(YEAR(tbl_LoanData[[#This Row],[Application Date]]),MONTH(tbl_LoanData[[#This Row],[Application Date]]),1)</f>
        <v>45352</v>
      </c>
      <c r="AM2563" s="14">
        <f ca="1">IF(AND(tbl_LoanData[[#This Row],[Application Date]]&gt;=EOMONTH(TODAY(),-1)+1,tbl_LoanData[[#This Row],[Application Date]]&lt;=TODAY()),tbl_LoanData[[#This Row],[Loan Amount]],0)</f>
        <v>0</v>
      </c>
      <c r="AN2563" s="14">
        <f>tbl_LoanData[[#This Row],[Amount Paid]]-(Q2563-X2563)</f>
        <v>435020.88</v>
      </c>
      <c r="AO2563" s="14">
        <f>IF(tbl_LoanData[[#This Row],[Application Status]]="Approved",1,0)</f>
        <v>1</v>
      </c>
      <c r="AP2563" s="22" t="str">
        <f t="shared" ca="1" si="121"/>
        <v/>
      </c>
      <c r="AQ2563" s="22" t="str">
        <f t="shared" ca="1" si="122"/>
        <v/>
      </c>
    </row>
    <row r="2564" spans="1:43" ht="14.4" customHeight="1" x14ac:dyDescent="0.3">
      <c r="A2564" s="2" t="s">
        <v>10157</v>
      </c>
      <c r="B2564" s="2" t="s">
        <v>10158</v>
      </c>
      <c r="C2564" s="2" t="s">
        <v>439</v>
      </c>
      <c r="D2564" s="2" t="s">
        <v>67</v>
      </c>
      <c r="E2564" s="2" t="s">
        <v>447</v>
      </c>
      <c r="F2564" s="2">
        <v>52</v>
      </c>
      <c r="G2564" s="2" t="s">
        <v>83</v>
      </c>
      <c r="H2564" s="2" t="s">
        <v>143</v>
      </c>
      <c r="I2564" s="2" t="s">
        <v>46</v>
      </c>
      <c r="J2564" s="3">
        <v>45360</v>
      </c>
      <c r="K2564" s="3">
        <v>45376</v>
      </c>
      <c r="L2564" s="2" t="s">
        <v>40</v>
      </c>
      <c r="M2564" s="2" t="s">
        <v>94</v>
      </c>
      <c r="N2564" s="2" t="s">
        <v>4</v>
      </c>
      <c r="O2564" s="4">
        <v>1308000</v>
      </c>
      <c r="P2564" s="4">
        <v>346000</v>
      </c>
      <c r="Q2564" s="4">
        <v>962000</v>
      </c>
      <c r="R2564" s="2">
        <v>36</v>
      </c>
      <c r="S2564" s="5">
        <v>13.21</v>
      </c>
      <c r="T2564" s="4">
        <v>37312.239999999998</v>
      </c>
      <c r="U2564" s="2" t="s">
        <v>73</v>
      </c>
      <c r="V2564" s="2" t="s">
        <v>74</v>
      </c>
      <c r="W2564" s="4">
        <v>1044742.72</v>
      </c>
      <c r="X2564" s="4">
        <v>298497.88</v>
      </c>
      <c r="Y2564" s="4">
        <v>1343240.6</v>
      </c>
      <c r="Z2564" s="2">
        <v>28</v>
      </c>
      <c r="AA2564" s="2" t="s">
        <v>57</v>
      </c>
      <c r="AB2564" s="2" t="s">
        <v>15735</v>
      </c>
      <c r="AC2564" s="2" t="s">
        <v>121</v>
      </c>
      <c r="AD2564" s="2" t="s">
        <v>76</v>
      </c>
      <c r="AE2564" s="5">
        <v>73.55</v>
      </c>
      <c r="AF2564" s="2">
        <v>1</v>
      </c>
      <c r="AG2564" s="2" t="s">
        <v>77</v>
      </c>
      <c r="AH2564" s="2">
        <v>16</v>
      </c>
      <c r="AI2564" s="6" t="str">
        <f t="shared" si="120"/>
        <v>45-54</v>
      </c>
      <c r="AJ2564" s="11">
        <f>YEAR(tbl_LoanData[[#This Row],[Application Date]])</f>
        <v>2024</v>
      </c>
      <c r="AK2564" s="11" t="str">
        <f>TEXT(tbl_LoanData[[#This Row],[Application Date]],"MMMM")</f>
        <v>March</v>
      </c>
      <c r="AL2564" s="12">
        <f>DATE(YEAR(tbl_LoanData[[#This Row],[Application Date]]),MONTH(tbl_LoanData[[#This Row],[Application Date]]),1)</f>
        <v>45352</v>
      </c>
      <c r="AM2564" s="14">
        <f ca="1">IF(AND(tbl_LoanData[[#This Row],[Application Date]]&gt;=EOMONTH(TODAY(),-1)+1,tbl_LoanData[[#This Row],[Application Date]]&lt;=TODAY()),tbl_LoanData[[#This Row],[Loan Amount]],0)</f>
        <v>0</v>
      </c>
      <c r="AN2564" s="14">
        <f>tbl_LoanData[[#This Row],[Amount Paid]]-(Q2564-X2564)</f>
        <v>381240.6</v>
      </c>
      <c r="AO2564" s="14">
        <f>IF(tbl_LoanData[[#This Row],[Application Status]]="Approved",1,0)</f>
        <v>1</v>
      </c>
      <c r="AP2564" s="22" t="str">
        <f t="shared" ca="1" si="121"/>
        <v/>
      </c>
      <c r="AQ2564" s="22" t="str">
        <f t="shared" ca="1" si="122"/>
        <v/>
      </c>
    </row>
    <row r="2565" spans="1:43" ht="14.4" customHeight="1" x14ac:dyDescent="0.3">
      <c r="A2565" s="2" t="s">
        <v>10221</v>
      </c>
      <c r="B2565" s="2" t="s">
        <v>10222</v>
      </c>
      <c r="C2565" s="2" t="s">
        <v>203</v>
      </c>
      <c r="D2565" s="2" t="s">
        <v>142</v>
      </c>
      <c r="E2565" s="2" t="s">
        <v>125</v>
      </c>
      <c r="F2565" s="2">
        <v>33</v>
      </c>
      <c r="G2565" s="2" t="s">
        <v>69</v>
      </c>
      <c r="H2565" s="2" t="s">
        <v>516</v>
      </c>
      <c r="I2565" s="2" t="s">
        <v>53</v>
      </c>
      <c r="J2565" s="3">
        <v>45369</v>
      </c>
      <c r="K2565" s="3">
        <v>45378</v>
      </c>
      <c r="L2565" s="2" t="s">
        <v>36</v>
      </c>
      <c r="M2565" s="2" t="s">
        <v>71</v>
      </c>
      <c r="N2565" s="2" t="s">
        <v>162</v>
      </c>
      <c r="O2565" s="4">
        <v>1037000</v>
      </c>
      <c r="P2565" s="4">
        <v>402300</v>
      </c>
      <c r="Q2565" s="4">
        <v>634700</v>
      </c>
      <c r="R2565" s="2">
        <v>24</v>
      </c>
      <c r="S2565" s="5">
        <v>7.11</v>
      </c>
      <c r="T2565" s="4">
        <v>30206.43</v>
      </c>
      <c r="U2565" s="2" t="s">
        <v>73</v>
      </c>
      <c r="V2565" s="2" t="s">
        <v>33</v>
      </c>
      <c r="W2565" s="4">
        <v>724954.34</v>
      </c>
      <c r="X2565" s="4">
        <v>0</v>
      </c>
      <c r="Y2565" s="4">
        <v>724954.34</v>
      </c>
      <c r="Z2565" s="2">
        <v>0</v>
      </c>
      <c r="AA2565" s="2" t="s">
        <v>56</v>
      </c>
      <c r="AB2565" s="2" t="s">
        <v>15735</v>
      </c>
      <c r="AC2565" s="2" t="s">
        <v>138</v>
      </c>
      <c r="AD2565" s="2" t="s">
        <v>76</v>
      </c>
      <c r="AE2565" s="5">
        <v>61.21</v>
      </c>
      <c r="AF2565" s="2">
        <v>0</v>
      </c>
      <c r="AG2565" s="2" t="s">
        <v>77</v>
      </c>
      <c r="AH2565" s="2">
        <v>9</v>
      </c>
      <c r="AI2565" s="6" t="str">
        <f t="shared" si="120"/>
        <v>25-34</v>
      </c>
      <c r="AJ2565" s="11">
        <f>YEAR(tbl_LoanData[[#This Row],[Application Date]])</f>
        <v>2024</v>
      </c>
      <c r="AK2565" s="11" t="str">
        <f>TEXT(tbl_LoanData[[#This Row],[Application Date]],"MMMM")</f>
        <v>March</v>
      </c>
      <c r="AL2565" s="12">
        <f>DATE(YEAR(tbl_LoanData[[#This Row],[Application Date]]),MONTH(tbl_LoanData[[#This Row],[Application Date]]),1)</f>
        <v>45352</v>
      </c>
      <c r="AM2565" s="14">
        <f ca="1">IF(AND(tbl_LoanData[[#This Row],[Application Date]]&gt;=EOMONTH(TODAY(),-1)+1,tbl_LoanData[[#This Row],[Application Date]]&lt;=TODAY()),tbl_LoanData[[#This Row],[Loan Amount]],0)</f>
        <v>0</v>
      </c>
      <c r="AN2565" s="14">
        <f>tbl_LoanData[[#This Row],[Amount Paid]]-(Q2565-X2565)</f>
        <v>90254.339999999967</v>
      </c>
      <c r="AO2565" s="14">
        <f>IF(tbl_LoanData[[#This Row],[Application Status]]="Approved",1,0)</f>
        <v>1</v>
      </c>
      <c r="AP2565" s="22" t="str">
        <f t="shared" ca="1" si="121"/>
        <v/>
      </c>
      <c r="AQ2565" s="22" t="str">
        <f t="shared" ca="1" si="122"/>
        <v/>
      </c>
    </row>
    <row r="2566" spans="1:43" ht="14.4" customHeight="1" x14ac:dyDescent="0.3">
      <c r="A2566" s="2" t="s">
        <v>10265</v>
      </c>
      <c r="B2566" s="2" t="s">
        <v>10266</v>
      </c>
      <c r="C2566" s="2" t="s">
        <v>141</v>
      </c>
      <c r="D2566" s="2" t="s">
        <v>182</v>
      </c>
      <c r="E2566" s="2" t="s">
        <v>190</v>
      </c>
      <c r="F2566" s="2">
        <v>44</v>
      </c>
      <c r="G2566" s="2" t="s">
        <v>83</v>
      </c>
      <c r="H2566" s="2" t="s">
        <v>93</v>
      </c>
      <c r="I2566" s="2" t="s">
        <v>50</v>
      </c>
      <c r="J2566" s="3">
        <v>45365</v>
      </c>
      <c r="K2566" s="3"/>
      <c r="L2566" s="2" t="s">
        <v>37</v>
      </c>
      <c r="M2566" s="2" t="s">
        <v>104</v>
      </c>
      <c r="N2566" s="2" t="s">
        <v>286</v>
      </c>
      <c r="O2566" s="4">
        <v>94000</v>
      </c>
      <c r="P2566" s="4">
        <v>25700</v>
      </c>
      <c r="Q2566" s="4">
        <v>68300</v>
      </c>
      <c r="R2566" s="2">
        <v>48</v>
      </c>
      <c r="S2566" s="5">
        <v>10.55</v>
      </c>
      <c r="T2566" s="4">
        <v>2023.39</v>
      </c>
      <c r="U2566" s="2" t="s">
        <v>113</v>
      </c>
      <c r="V2566" s="2" t="s">
        <v>97</v>
      </c>
      <c r="W2566" s="4">
        <v>0</v>
      </c>
      <c r="X2566" s="4">
        <v>0</v>
      </c>
      <c r="Y2566" s="4">
        <v>97122.6</v>
      </c>
      <c r="Z2566" s="2">
        <v>0</v>
      </c>
      <c r="AA2566" s="2" t="s">
        <v>97</v>
      </c>
      <c r="AB2566" s="2" t="s">
        <v>15735</v>
      </c>
      <c r="AC2566" s="2" t="s">
        <v>146</v>
      </c>
      <c r="AD2566" s="2" t="s">
        <v>76</v>
      </c>
      <c r="AE2566" s="5">
        <v>72.66</v>
      </c>
      <c r="AF2566" s="2">
        <v>0</v>
      </c>
      <c r="AG2566" s="2" t="s">
        <v>97</v>
      </c>
      <c r="AH2566" s="2"/>
      <c r="AI2566" s="6" t="str">
        <f t="shared" si="120"/>
        <v>35-44</v>
      </c>
      <c r="AJ2566" s="11">
        <f>YEAR(tbl_LoanData[[#This Row],[Application Date]])</f>
        <v>2024</v>
      </c>
      <c r="AK2566" s="11" t="str">
        <f>TEXT(tbl_LoanData[[#This Row],[Application Date]],"MMMM")</f>
        <v>March</v>
      </c>
      <c r="AL2566" s="12">
        <f>DATE(YEAR(tbl_LoanData[[#This Row],[Application Date]]),MONTH(tbl_LoanData[[#This Row],[Application Date]]),1)</f>
        <v>45352</v>
      </c>
      <c r="AM2566" s="14">
        <f ca="1">IF(AND(tbl_LoanData[[#This Row],[Application Date]]&gt;=EOMONTH(TODAY(),-1)+1,tbl_LoanData[[#This Row],[Application Date]]&lt;=TODAY()),tbl_LoanData[[#This Row],[Loan Amount]],0)</f>
        <v>0</v>
      </c>
      <c r="AN2566" s="14">
        <f>tbl_LoanData[[#This Row],[Amount Paid]]-(Q2566-X2566)</f>
        <v>-68300</v>
      </c>
      <c r="AO2566" s="14">
        <f>IF(tbl_LoanData[[#This Row],[Application Status]]="Approved",1,0)</f>
        <v>0</v>
      </c>
      <c r="AP2566" s="22" t="str">
        <f t="shared" ca="1" si="121"/>
        <v/>
      </c>
      <c r="AQ2566" s="22" t="str">
        <f t="shared" ca="1" si="122"/>
        <v/>
      </c>
    </row>
    <row r="2567" spans="1:43" x14ac:dyDescent="0.3">
      <c r="A2567" s="2" t="s">
        <v>10287</v>
      </c>
      <c r="B2567" s="2" t="s">
        <v>10288</v>
      </c>
      <c r="C2567" s="2" t="s">
        <v>515</v>
      </c>
      <c r="D2567" s="2" t="s">
        <v>268</v>
      </c>
      <c r="E2567" s="2" t="s">
        <v>406</v>
      </c>
      <c r="F2567" s="2">
        <v>64</v>
      </c>
      <c r="G2567" s="2" t="s">
        <v>69</v>
      </c>
      <c r="H2567" s="2" t="s">
        <v>466</v>
      </c>
      <c r="I2567" s="2" t="s">
        <v>43</v>
      </c>
      <c r="J2567" s="3">
        <v>45370</v>
      </c>
      <c r="K2567" s="3">
        <v>45379</v>
      </c>
      <c r="L2567" s="2" t="s">
        <v>37</v>
      </c>
      <c r="M2567" s="2" t="s">
        <v>260</v>
      </c>
      <c r="N2567" s="2" t="s">
        <v>261</v>
      </c>
      <c r="O2567" s="4">
        <v>95000</v>
      </c>
      <c r="P2567" s="4">
        <v>37600</v>
      </c>
      <c r="Q2567" s="4">
        <v>57400</v>
      </c>
      <c r="R2567" s="2">
        <v>36</v>
      </c>
      <c r="S2567" s="5">
        <v>10</v>
      </c>
      <c r="T2567" s="4">
        <v>2072.7800000000002</v>
      </c>
      <c r="U2567" s="2" t="s">
        <v>73</v>
      </c>
      <c r="V2567" s="2" t="s">
        <v>74</v>
      </c>
      <c r="W2567" s="4">
        <v>60110.62</v>
      </c>
      <c r="X2567" s="4">
        <v>14509.38</v>
      </c>
      <c r="Y2567" s="4">
        <v>74620</v>
      </c>
      <c r="Z2567" s="2">
        <v>0</v>
      </c>
      <c r="AA2567" s="2" t="s">
        <v>56</v>
      </c>
      <c r="AB2567" s="2" t="s">
        <v>15728</v>
      </c>
      <c r="AC2567" s="2" t="s">
        <v>129</v>
      </c>
      <c r="AD2567" s="2" t="s">
        <v>76</v>
      </c>
      <c r="AE2567" s="5">
        <v>60.42</v>
      </c>
      <c r="AF2567" s="2">
        <v>0</v>
      </c>
      <c r="AG2567" s="2" t="s">
        <v>77</v>
      </c>
      <c r="AH2567" s="2">
        <v>9</v>
      </c>
      <c r="AI2567" s="6" t="str">
        <f t="shared" si="120"/>
        <v>55-64</v>
      </c>
      <c r="AJ2567" s="11">
        <f>YEAR(tbl_LoanData[[#This Row],[Application Date]])</f>
        <v>2024</v>
      </c>
      <c r="AK2567" s="11" t="str">
        <f>TEXT(tbl_LoanData[[#This Row],[Application Date]],"MMMM")</f>
        <v>March</v>
      </c>
      <c r="AL2567" s="12">
        <f>DATE(YEAR(tbl_LoanData[[#This Row],[Application Date]]),MONTH(tbl_LoanData[[#This Row],[Application Date]]),1)</f>
        <v>45352</v>
      </c>
      <c r="AM2567" s="14">
        <f ca="1">IF(AND(tbl_LoanData[[#This Row],[Application Date]]&gt;=EOMONTH(TODAY(),-1)+1,tbl_LoanData[[#This Row],[Application Date]]&lt;=TODAY()),tbl_LoanData[[#This Row],[Loan Amount]],0)</f>
        <v>0</v>
      </c>
      <c r="AN2567" s="14">
        <f>tbl_LoanData[[#This Row],[Amount Paid]]-(Q2567-X2567)</f>
        <v>17220</v>
      </c>
      <c r="AO2567" s="14">
        <f>IF(tbl_LoanData[[#This Row],[Application Status]]="Approved",1,0)</f>
        <v>1</v>
      </c>
      <c r="AP2567" s="22" t="str">
        <f t="shared" ca="1" si="121"/>
        <v/>
      </c>
      <c r="AQ2567" s="22" t="str">
        <f t="shared" ca="1" si="122"/>
        <v/>
      </c>
    </row>
    <row r="2568" spans="1:43" ht="14.4" customHeight="1" x14ac:dyDescent="0.3">
      <c r="A2568" s="2" t="s">
        <v>10325</v>
      </c>
      <c r="B2568" s="2" t="s">
        <v>10326</v>
      </c>
      <c r="C2568" s="2" t="s">
        <v>304</v>
      </c>
      <c r="D2568" s="2" t="s">
        <v>142</v>
      </c>
      <c r="E2568" s="2" t="s">
        <v>91</v>
      </c>
      <c r="F2568" s="2">
        <v>30</v>
      </c>
      <c r="G2568" s="2" t="s">
        <v>83</v>
      </c>
      <c r="H2568" s="2" t="s">
        <v>166</v>
      </c>
      <c r="I2568" s="2" t="s">
        <v>46</v>
      </c>
      <c r="J2568" s="3">
        <v>45380</v>
      </c>
      <c r="K2568" s="3">
        <v>45384</v>
      </c>
      <c r="L2568" s="2" t="s">
        <v>36</v>
      </c>
      <c r="M2568" s="2" t="s">
        <v>94</v>
      </c>
      <c r="N2568" s="2" t="s">
        <v>212</v>
      </c>
      <c r="O2568" s="4">
        <v>1721000</v>
      </c>
      <c r="P2568" s="4">
        <v>510300</v>
      </c>
      <c r="Q2568" s="4">
        <v>1210700</v>
      </c>
      <c r="R2568" s="2">
        <v>24</v>
      </c>
      <c r="S2568" s="5">
        <v>10.62</v>
      </c>
      <c r="T2568" s="4">
        <v>61160.53</v>
      </c>
      <c r="U2568" s="2" t="s">
        <v>73</v>
      </c>
      <c r="V2568" s="2" t="s">
        <v>34</v>
      </c>
      <c r="W2568" s="4">
        <v>917407.95</v>
      </c>
      <c r="X2568" s="4">
        <v>550444.73</v>
      </c>
      <c r="Y2568" s="4">
        <v>1467852.68</v>
      </c>
      <c r="Z2568" s="2">
        <v>261</v>
      </c>
      <c r="AA2568" s="2" t="s">
        <v>60</v>
      </c>
      <c r="AB2568" s="2" t="s">
        <v>15733</v>
      </c>
      <c r="AC2568" s="2" t="s">
        <v>75</v>
      </c>
      <c r="AD2568" s="2" t="s">
        <v>76</v>
      </c>
      <c r="AE2568" s="5">
        <v>70.349999999999994</v>
      </c>
      <c r="AF2568" s="2">
        <v>9</v>
      </c>
      <c r="AG2568" s="2" t="s">
        <v>130</v>
      </c>
      <c r="AH2568" s="2">
        <v>4</v>
      </c>
      <c r="AI2568" s="6" t="str">
        <f t="shared" si="120"/>
        <v>25-34</v>
      </c>
      <c r="AJ2568" s="11">
        <f>YEAR(tbl_LoanData[[#This Row],[Application Date]])</f>
        <v>2024</v>
      </c>
      <c r="AK2568" s="11" t="str">
        <f>TEXT(tbl_LoanData[[#This Row],[Application Date]],"MMMM")</f>
        <v>March</v>
      </c>
      <c r="AL2568" s="12">
        <f>DATE(YEAR(tbl_LoanData[[#This Row],[Application Date]]),MONTH(tbl_LoanData[[#This Row],[Application Date]]),1)</f>
        <v>45352</v>
      </c>
      <c r="AM2568" s="14">
        <f ca="1">IF(AND(tbl_LoanData[[#This Row],[Application Date]]&gt;=EOMONTH(TODAY(),-1)+1,tbl_LoanData[[#This Row],[Application Date]]&lt;=TODAY()),tbl_LoanData[[#This Row],[Loan Amount]],0)</f>
        <v>0</v>
      </c>
      <c r="AN2568" s="14">
        <f>tbl_LoanData[[#This Row],[Amount Paid]]-(Q2568-X2568)</f>
        <v>257152.67999999993</v>
      </c>
      <c r="AO2568" s="14">
        <f>IF(tbl_LoanData[[#This Row],[Application Status]]="Approved",1,0)</f>
        <v>1</v>
      </c>
      <c r="AP2568" s="22" t="str">
        <f t="shared" ca="1" si="121"/>
        <v/>
      </c>
      <c r="AQ2568" s="22" t="str">
        <f t="shared" ca="1" si="122"/>
        <v/>
      </c>
    </row>
    <row r="2569" spans="1:43" ht="14.4" customHeight="1" x14ac:dyDescent="0.3">
      <c r="A2569" s="2" t="s">
        <v>10391</v>
      </c>
      <c r="B2569" s="2" t="s">
        <v>10392</v>
      </c>
      <c r="C2569" s="2" t="s">
        <v>809</v>
      </c>
      <c r="D2569" s="2" t="s">
        <v>268</v>
      </c>
      <c r="E2569" s="2" t="s">
        <v>101</v>
      </c>
      <c r="F2569" s="2">
        <v>40</v>
      </c>
      <c r="G2569" s="2" t="s">
        <v>69</v>
      </c>
      <c r="H2569" s="2" t="s">
        <v>265</v>
      </c>
      <c r="I2569" s="2" t="s">
        <v>44</v>
      </c>
      <c r="J2569" s="3">
        <v>45365</v>
      </c>
      <c r="K2569" s="3"/>
      <c r="L2569" s="2" t="s">
        <v>38</v>
      </c>
      <c r="M2569" s="2" t="s">
        <v>127</v>
      </c>
      <c r="N2569" s="2" t="s">
        <v>128</v>
      </c>
      <c r="O2569" s="4">
        <v>1555000</v>
      </c>
      <c r="P2569" s="4">
        <v>185700</v>
      </c>
      <c r="Q2569" s="4">
        <v>1369300</v>
      </c>
      <c r="R2569" s="2">
        <v>48</v>
      </c>
      <c r="S2569" s="5">
        <v>7.47</v>
      </c>
      <c r="T2569" s="4">
        <v>37050.980000000003</v>
      </c>
      <c r="U2569" s="2" t="s">
        <v>113</v>
      </c>
      <c r="V2569" s="2" t="s">
        <v>97</v>
      </c>
      <c r="W2569" s="4">
        <v>0</v>
      </c>
      <c r="X2569" s="4">
        <v>0</v>
      </c>
      <c r="Y2569" s="4">
        <v>1778446.84</v>
      </c>
      <c r="Z2569" s="2">
        <v>0</v>
      </c>
      <c r="AA2569" s="2" t="s">
        <v>97</v>
      </c>
      <c r="AB2569" s="2" t="s">
        <v>15736</v>
      </c>
      <c r="AC2569" s="2" t="s">
        <v>360</v>
      </c>
      <c r="AD2569" s="2" t="s">
        <v>76</v>
      </c>
      <c r="AE2569" s="5">
        <v>88.06</v>
      </c>
      <c r="AF2569" s="2">
        <v>0</v>
      </c>
      <c r="AG2569" s="2" t="s">
        <v>97</v>
      </c>
      <c r="AH2569" s="2"/>
      <c r="AI2569" s="6" t="str">
        <f t="shared" si="120"/>
        <v>35-44</v>
      </c>
      <c r="AJ2569" s="11">
        <f>YEAR(tbl_LoanData[[#This Row],[Application Date]])</f>
        <v>2024</v>
      </c>
      <c r="AK2569" s="11" t="str">
        <f>TEXT(tbl_LoanData[[#This Row],[Application Date]],"MMMM")</f>
        <v>March</v>
      </c>
      <c r="AL2569" s="12">
        <f>DATE(YEAR(tbl_LoanData[[#This Row],[Application Date]]),MONTH(tbl_LoanData[[#This Row],[Application Date]]),1)</f>
        <v>45352</v>
      </c>
      <c r="AM2569" s="14">
        <f ca="1">IF(AND(tbl_LoanData[[#This Row],[Application Date]]&gt;=EOMONTH(TODAY(),-1)+1,tbl_LoanData[[#This Row],[Application Date]]&lt;=TODAY()),tbl_LoanData[[#This Row],[Loan Amount]],0)</f>
        <v>0</v>
      </c>
      <c r="AN2569" s="14">
        <f>tbl_LoanData[[#This Row],[Amount Paid]]-(Q2569-X2569)</f>
        <v>-1369300</v>
      </c>
      <c r="AO2569" s="14">
        <f>IF(tbl_LoanData[[#This Row],[Application Status]]="Approved",1,0)</f>
        <v>0</v>
      </c>
      <c r="AP2569" s="22" t="str">
        <f t="shared" ca="1" si="121"/>
        <v/>
      </c>
      <c r="AQ2569" s="22" t="str">
        <f t="shared" ca="1" si="122"/>
        <v/>
      </c>
    </row>
    <row r="2570" spans="1:43" ht="14.4" customHeight="1" x14ac:dyDescent="0.3">
      <c r="A2570" s="2" t="s">
        <v>10435</v>
      </c>
      <c r="B2570" s="2" t="s">
        <v>10436</v>
      </c>
      <c r="C2570" s="2" t="s">
        <v>317</v>
      </c>
      <c r="D2570" s="2" t="s">
        <v>161</v>
      </c>
      <c r="E2570" s="2" t="s">
        <v>293</v>
      </c>
      <c r="F2570" s="2">
        <v>24</v>
      </c>
      <c r="G2570" s="2" t="s">
        <v>83</v>
      </c>
      <c r="H2570" s="2" t="s">
        <v>211</v>
      </c>
      <c r="I2570" s="2" t="s">
        <v>50</v>
      </c>
      <c r="J2570" s="3">
        <v>45374</v>
      </c>
      <c r="K2570" s="3">
        <v>45387</v>
      </c>
      <c r="L2570" s="2" t="s">
        <v>39</v>
      </c>
      <c r="M2570" s="2" t="s">
        <v>127</v>
      </c>
      <c r="N2570" s="2" t="s">
        <v>195</v>
      </c>
      <c r="O2570" s="4">
        <v>1495000</v>
      </c>
      <c r="P2570" s="4">
        <v>546100</v>
      </c>
      <c r="Q2570" s="4">
        <v>948900</v>
      </c>
      <c r="R2570" s="2">
        <v>24</v>
      </c>
      <c r="S2570" s="5">
        <v>12.88</v>
      </c>
      <c r="T2570" s="4">
        <v>49722.36</v>
      </c>
      <c r="U2570" s="2" t="s">
        <v>73</v>
      </c>
      <c r="V2570" s="2" t="s">
        <v>34</v>
      </c>
      <c r="W2570" s="4">
        <v>1143614.28</v>
      </c>
      <c r="X2570" s="4">
        <v>49722.36</v>
      </c>
      <c r="Y2570" s="4">
        <v>1193336.6399999999</v>
      </c>
      <c r="Z2570" s="2">
        <v>30</v>
      </c>
      <c r="AA2570" s="2" t="s">
        <v>57</v>
      </c>
      <c r="AB2570" s="2" t="s">
        <v>15729</v>
      </c>
      <c r="AC2570" s="2" t="s">
        <v>213</v>
      </c>
      <c r="AD2570" s="2" t="s">
        <v>76</v>
      </c>
      <c r="AE2570" s="5">
        <v>63.47</v>
      </c>
      <c r="AF2570" s="2">
        <v>1</v>
      </c>
      <c r="AG2570" s="2" t="s">
        <v>77</v>
      </c>
      <c r="AH2570" s="2">
        <v>13</v>
      </c>
      <c r="AI2570" s="6" t="str">
        <f t="shared" si="120"/>
        <v>18-24</v>
      </c>
      <c r="AJ2570" s="11">
        <f>YEAR(tbl_LoanData[[#This Row],[Application Date]])</f>
        <v>2024</v>
      </c>
      <c r="AK2570" s="11" t="str">
        <f>TEXT(tbl_LoanData[[#This Row],[Application Date]],"MMMM")</f>
        <v>March</v>
      </c>
      <c r="AL2570" s="12">
        <f>DATE(YEAR(tbl_LoanData[[#This Row],[Application Date]]),MONTH(tbl_LoanData[[#This Row],[Application Date]]),1)</f>
        <v>45352</v>
      </c>
      <c r="AM2570" s="14">
        <f ca="1">IF(AND(tbl_LoanData[[#This Row],[Application Date]]&gt;=EOMONTH(TODAY(),-1)+1,tbl_LoanData[[#This Row],[Application Date]]&lt;=TODAY()),tbl_LoanData[[#This Row],[Loan Amount]],0)</f>
        <v>0</v>
      </c>
      <c r="AN2570" s="14">
        <f>tbl_LoanData[[#This Row],[Amount Paid]]-(Q2570-X2570)</f>
        <v>244436.64</v>
      </c>
      <c r="AO2570" s="14">
        <f>IF(tbl_LoanData[[#This Row],[Application Status]]="Approved",1,0)</f>
        <v>1</v>
      </c>
      <c r="AP2570" s="22" t="str">
        <f t="shared" ca="1" si="121"/>
        <v/>
      </c>
      <c r="AQ2570" s="22" t="str">
        <f t="shared" ca="1" si="122"/>
        <v/>
      </c>
    </row>
    <row r="2571" spans="1:43" ht="14.4" customHeight="1" x14ac:dyDescent="0.3">
      <c r="A2571" s="2" t="s">
        <v>10537</v>
      </c>
      <c r="B2571" s="2" t="s">
        <v>10538</v>
      </c>
      <c r="C2571" s="2" t="s">
        <v>227</v>
      </c>
      <c r="D2571" s="2" t="s">
        <v>182</v>
      </c>
      <c r="E2571" s="2" t="s">
        <v>255</v>
      </c>
      <c r="F2571" s="2">
        <v>30</v>
      </c>
      <c r="G2571" s="2" t="s">
        <v>69</v>
      </c>
      <c r="H2571" s="2" t="s">
        <v>70</v>
      </c>
      <c r="I2571" s="2" t="s">
        <v>50</v>
      </c>
      <c r="J2571" s="3">
        <v>45376</v>
      </c>
      <c r="K2571" s="3">
        <v>45394</v>
      </c>
      <c r="L2571" s="2" t="s">
        <v>41</v>
      </c>
      <c r="M2571" s="2" t="s">
        <v>144</v>
      </c>
      <c r="N2571" s="2" t="s">
        <v>857</v>
      </c>
      <c r="O2571" s="4">
        <v>2615000</v>
      </c>
      <c r="P2571" s="4">
        <v>489900</v>
      </c>
      <c r="Q2571" s="4">
        <v>2125100</v>
      </c>
      <c r="R2571" s="2">
        <v>12</v>
      </c>
      <c r="S2571" s="5">
        <v>10.61</v>
      </c>
      <c r="T2571" s="4">
        <v>195881.09</v>
      </c>
      <c r="U2571" s="2" t="s">
        <v>73</v>
      </c>
      <c r="V2571" s="2" t="s">
        <v>34</v>
      </c>
      <c r="W2571" s="4">
        <v>1958810.9</v>
      </c>
      <c r="X2571" s="4">
        <v>391762.21</v>
      </c>
      <c r="Y2571" s="4">
        <v>2350573.11</v>
      </c>
      <c r="Z2571" s="2">
        <v>60</v>
      </c>
      <c r="AA2571" s="2" t="s">
        <v>58</v>
      </c>
      <c r="AB2571" s="2" t="s">
        <v>15736</v>
      </c>
      <c r="AC2571" s="2" t="s">
        <v>360</v>
      </c>
      <c r="AD2571" s="2" t="s">
        <v>76</v>
      </c>
      <c r="AE2571" s="5">
        <v>81.27</v>
      </c>
      <c r="AF2571" s="2">
        <v>2</v>
      </c>
      <c r="AG2571" s="2" t="s">
        <v>15718</v>
      </c>
      <c r="AH2571" s="2">
        <v>18</v>
      </c>
      <c r="AI2571" s="6" t="str">
        <f t="shared" si="120"/>
        <v>25-34</v>
      </c>
      <c r="AJ2571" s="11">
        <f>YEAR(tbl_LoanData[[#This Row],[Application Date]])</f>
        <v>2024</v>
      </c>
      <c r="AK2571" s="11" t="str">
        <f>TEXT(tbl_LoanData[[#This Row],[Application Date]],"MMMM")</f>
        <v>March</v>
      </c>
      <c r="AL2571" s="12">
        <f>DATE(YEAR(tbl_LoanData[[#This Row],[Application Date]]),MONTH(tbl_LoanData[[#This Row],[Application Date]]),1)</f>
        <v>45352</v>
      </c>
      <c r="AM2571" s="14">
        <f ca="1">IF(AND(tbl_LoanData[[#This Row],[Application Date]]&gt;=EOMONTH(TODAY(),-1)+1,tbl_LoanData[[#This Row],[Application Date]]&lt;=TODAY()),tbl_LoanData[[#This Row],[Loan Amount]],0)</f>
        <v>0</v>
      </c>
      <c r="AN2571" s="14">
        <f>tbl_LoanData[[#This Row],[Amount Paid]]-(Q2571-X2571)</f>
        <v>225473.10999999987</v>
      </c>
      <c r="AO2571" s="14">
        <f>IF(tbl_LoanData[[#This Row],[Application Status]]="Approved",1,0)</f>
        <v>1</v>
      </c>
      <c r="AP2571" s="22" t="str">
        <f t="shared" ca="1" si="121"/>
        <v/>
      </c>
      <c r="AQ2571" s="22" t="str">
        <f t="shared" ca="1" si="122"/>
        <v/>
      </c>
    </row>
    <row r="2572" spans="1:43" x14ac:dyDescent="0.3">
      <c r="A2572" s="2" t="s">
        <v>10593</v>
      </c>
      <c r="B2572" s="2" t="s">
        <v>10594</v>
      </c>
      <c r="C2572" s="2" t="s">
        <v>549</v>
      </c>
      <c r="D2572" s="2" t="s">
        <v>101</v>
      </c>
      <c r="E2572" s="2" t="s">
        <v>210</v>
      </c>
      <c r="F2572" s="2">
        <v>32</v>
      </c>
      <c r="G2572" s="2" t="s">
        <v>83</v>
      </c>
      <c r="H2572" s="2" t="s">
        <v>398</v>
      </c>
      <c r="I2572" s="2" t="s">
        <v>46</v>
      </c>
      <c r="J2572" s="3">
        <v>45356</v>
      </c>
      <c r="K2572" s="3"/>
      <c r="L2572" s="2" t="s">
        <v>40</v>
      </c>
      <c r="M2572" s="2" t="s">
        <v>157</v>
      </c>
      <c r="N2572" s="2" t="s">
        <v>328</v>
      </c>
      <c r="O2572" s="4">
        <v>1130000</v>
      </c>
      <c r="P2572" s="4">
        <v>291300</v>
      </c>
      <c r="Q2572" s="4">
        <v>838700</v>
      </c>
      <c r="R2572" s="2">
        <v>36</v>
      </c>
      <c r="S2572" s="5">
        <v>14.63</v>
      </c>
      <c r="T2572" s="4">
        <v>33522.370000000003</v>
      </c>
      <c r="U2572" s="2" t="s">
        <v>96</v>
      </c>
      <c r="V2572" s="2" t="s">
        <v>97</v>
      </c>
      <c r="W2572" s="4">
        <v>0</v>
      </c>
      <c r="X2572" s="4">
        <v>0</v>
      </c>
      <c r="Y2572" s="4">
        <v>1206805.43</v>
      </c>
      <c r="Z2572" s="2">
        <v>0</v>
      </c>
      <c r="AA2572" s="2" t="s">
        <v>97</v>
      </c>
      <c r="AB2572" s="2" t="s">
        <v>15734</v>
      </c>
      <c r="AC2572" s="2" t="s">
        <v>129</v>
      </c>
      <c r="AD2572" s="2" t="s">
        <v>76</v>
      </c>
      <c r="AE2572" s="5">
        <v>74.22</v>
      </c>
      <c r="AF2572" s="2">
        <v>0</v>
      </c>
      <c r="AG2572" s="2" t="s">
        <v>97</v>
      </c>
      <c r="AH2572" s="2"/>
      <c r="AI2572" s="6" t="str">
        <f t="shared" si="120"/>
        <v>25-34</v>
      </c>
      <c r="AJ2572" s="11">
        <f>YEAR(tbl_LoanData[[#This Row],[Application Date]])</f>
        <v>2024</v>
      </c>
      <c r="AK2572" s="11" t="str">
        <f>TEXT(tbl_LoanData[[#This Row],[Application Date]],"MMMM")</f>
        <v>March</v>
      </c>
      <c r="AL2572" s="12">
        <f>DATE(YEAR(tbl_LoanData[[#This Row],[Application Date]]),MONTH(tbl_LoanData[[#This Row],[Application Date]]),1)</f>
        <v>45352</v>
      </c>
      <c r="AM2572" s="14">
        <f ca="1">IF(AND(tbl_LoanData[[#This Row],[Application Date]]&gt;=EOMONTH(TODAY(),-1)+1,tbl_LoanData[[#This Row],[Application Date]]&lt;=TODAY()),tbl_LoanData[[#This Row],[Loan Amount]],0)</f>
        <v>0</v>
      </c>
      <c r="AN2572" s="14">
        <f>tbl_LoanData[[#This Row],[Amount Paid]]-(Q2572-X2572)</f>
        <v>-838700</v>
      </c>
      <c r="AO2572" s="14">
        <f>IF(tbl_LoanData[[#This Row],[Application Status]]="Approved",1,0)</f>
        <v>0</v>
      </c>
      <c r="AP2572" s="22" t="str">
        <f t="shared" ca="1" si="121"/>
        <v/>
      </c>
      <c r="AQ2572" s="22" t="str">
        <f t="shared" ca="1" si="122"/>
        <v/>
      </c>
    </row>
    <row r="2573" spans="1:43" x14ac:dyDescent="0.3">
      <c r="A2573" s="2" t="s">
        <v>10615</v>
      </c>
      <c r="B2573" s="2" t="s">
        <v>10616</v>
      </c>
      <c r="C2573" s="2" t="s">
        <v>530</v>
      </c>
      <c r="D2573" s="2" t="s">
        <v>82</v>
      </c>
      <c r="E2573" s="2" t="s">
        <v>81</v>
      </c>
      <c r="F2573" s="2">
        <v>40</v>
      </c>
      <c r="G2573" s="2" t="s">
        <v>69</v>
      </c>
      <c r="H2573" s="2" t="s">
        <v>269</v>
      </c>
      <c r="I2573" s="2" t="s">
        <v>46</v>
      </c>
      <c r="J2573" s="3">
        <v>45360</v>
      </c>
      <c r="K2573" s="3">
        <v>45372</v>
      </c>
      <c r="L2573" s="2" t="s">
        <v>39</v>
      </c>
      <c r="M2573" s="2" t="s">
        <v>157</v>
      </c>
      <c r="N2573" s="2" t="s">
        <v>158</v>
      </c>
      <c r="O2573" s="4">
        <v>2164000</v>
      </c>
      <c r="P2573" s="4">
        <v>811500</v>
      </c>
      <c r="Q2573" s="4">
        <v>1352500</v>
      </c>
      <c r="R2573" s="2">
        <v>48</v>
      </c>
      <c r="S2573" s="5">
        <v>5.04</v>
      </c>
      <c r="T2573" s="4">
        <v>33857.58</v>
      </c>
      <c r="U2573" s="2" t="s">
        <v>73</v>
      </c>
      <c r="V2573" s="2" t="s">
        <v>74</v>
      </c>
      <c r="W2573" s="4">
        <v>981869.82</v>
      </c>
      <c r="X2573" s="4">
        <v>643294.18000000005</v>
      </c>
      <c r="Y2573" s="4">
        <v>1625164</v>
      </c>
      <c r="Z2573" s="2">
        <v>0</v>
      </c>
      <c r="AA2573" s="2" t="s">
        <v>56</v>
      </c>
      <c r="AB2573" s="2" t="s">
        <v>15735</v>
      </c>
      <c r="AC2573" s="2" t="s">
        <v>146</v>
      </c>
      <c r="AD2573" s="2" t="s">
        <v>76</v>
      </c>
      <c r="AE2573" s="5">
        <v>62.5</v>
      </c>
      <c r="AF2573" s="2">
        <v>0</v>
      </c>
      <c r="AG2573" s="2" t="s">
        <v>77</v>
      </c>
      <c r="AH2573" s="2">
        <v>12</v>
      </c>
      <c r="AI2573" s="6" t="str">
        <f t="shared" si="120"/>
        <v>35-44</v>
      </c>
      <c r="AJ2573" s="11">
        <f>YEAR(tbl_LoanData[[#This Row],[Application Date]])</f>
        <v>2024</v>
      </c>
      <c r="AK2573" s="11" t="str">
        <f>TEXT(tbl_LoanData[[#This Row],[Application Date]],"MMMM")</f>
        <v>March</v>
      </c>
      <c r="AL2573" s="12">
        <f>DATE(YEAR(tbl_LoanData[[#This Row],[Application Date]]),MONTH(tbl_LoanData[[#This Row],[Application Date]]),1)</f>
        <v>45352</v>
      </c>
      <c r="AM2573" s="14">
        <f ca="1">IF(AND(tbl_LoanData[[#This Row],[Application Date]]&gt;=EOMONTH(TODAY(),-1)+1,tbl_LoanData[[#This Row],[Application Date]]&lt;=TODAY()),tbl_LoanData[[#This Row],[Loan Amount]],0)</f>
        <v>0</v>
      </c>
      <c r="AN2573" s="14">
        <f>tbl_LoanData[[#This Row],[Amount Paid]]-(Q2573-X2573)</f>
        <v>272664</v>
      </c>
      <c r="AO2573" s="14">
        <f>IF(tbl_LoanData[[#This Row],[Application Status]]="Approved",1,0)</f>
        <v>1</v>
      </c>
      <c r="AP2573" s="22" t="str">
        <f t="shared" ca="1" si="121"/>
        <v/>
      </c>
      <c r="AQ2573" s="22" t="str">
        <f t="shared" ca="1" si="122"/>
        <v/>
      </c>
    </row>
    <row r="2574" spans="1:43" ht="14.4" customHeight="1" x14ac:dyDescent="0.3">
      <c r="A2574" s="2" t="s">
        <v>10787</v>
      </c>
      <c r="B2574" s="2" t="s">
        <v>10788</v>
      </c>
      <c r="C2574" s="2" t="s">
        <v>599</v>
      </c>
      <c r="D2574" s="2" t="s">
        <v>134</v>
      </c>
      <c r="E2574" s="2" t="s">
        <v>82</v>
      </c>
      <c r="F2574" s="2">
        <v>49</v>
      </c>
      <c r="G2574" s="2" t="s">
        <v>83</v>
      </c>
      <c r="H2574" s="2" t="s">
        <v>256</v>
      </c>
      <c r="I2574" s="2" t="s">
        <v>43</v>
      </c>
      <c r="J2574" s="3">
        <v>45355</v>
      </c>
      <c r="K2574" s="3">
        <v>45375</v>
      </c>
      <c r="L2574" s="2" t="s">
        <v>36</v>
      </c>
      <c r="M2574" s="2" t="s">
        <v>111</v>
      </c>
      <c r="N2574" s="2" t="s">
        <v>350</v>
      </c>
      <c r="O2574" s="4">
        <v>1582000</v>
      </c>
      <c r="P2574" s="4">
        <v>185400</v>
      </c>
      <c r="Q2574" s="4">
        <v>1396600</v>
      </c>
      <c r="R2574" s="2">
        <v>36</v>
      </c>
      <c r="S2574" s="5">
        <v>12.74</v>
      </c>
      <c r="T2574" s="4">
        <v>53621.68</v>
      </c>
      <c r="U2574" s="2" t="s">
        <v>73</v>
      </c>
      <c r="V2574" s="2" t="s">
        <v>74</v>
      </c>
      <c r="W2574" s="4">
        <v>1555028.72</v>
      </c>
      <c r="X2574" s="4">
        <v>375351.8</v>
      </c>
      <c r="Y2574" s="4">
        <v>1930380.52</v>
      </c>
      <c r="Z2574" s="2">
        <v>0</v>
      </c>
      <c r="AA2574" s="2" t="s">
        <v>56</v>
      </c>
      <c r="AB2574" s="2" t="s">
        <v>15729</v>
      </c>
      <c r="AC2574" s="2" t="s">
        <v>332</v>
      </c>
      <c r="AD2574" s="2" t="s">
        <v>76</v>
      </c>
      <c r="AE2574" s="5">
        <v>88.28</v>
      </c>
      <c r="AF2574" s="2">
        <v>0</v>
      </c>
      <c r="AG2574" s="2" t="s">
        <v>77</v>
      </c>
      <c r="AH2574" s="2">
        <v>20</v>
      </c>
      <c r="AI2574" s="6" t="str">
        <f t="shared" si="120"/>
        <v>45-54</v>
      </c>
      <c r="AJ2574" s="11">
        <f>YEAR(tbl_LoanData[[#This Row],[Application Date]])</f>
        <v>2024</v>
      </c>
      <c r="AK2574" s="11" t="str">
        <f>TEXT(tbl_LoanData[[#This Row],[Application Date]],"MMMM")</f>
        <v>March</v>
      </c>
      <c r="AL2574" s="12">
        <f>DATE(YEAR(tbl_LoanData[[#This Row],[Application Date]]),MONTH(tbl_LoanData[[#This Row],[Application Date]]),1)</f>
        <v>45352</v>
      </c>
      <c r="AM2574" s="14">
        <f ca="1">IF(AND(tbl_LoanData[[#This Row],[Application Date]]&gt;=EOMONTH(TODAY(),-1)+1,tbl_LoanData[[#This Row],[Application Date]]&lt;=TODAY()),tbl_LoanData[[#This Row],[Loan Amount]],0)</f>
        <v>0</v>
      </c>
      <c r="AN2574" s="14">
        <f>tbl_LoanData[[#This Row],[Amount Paid]]-(Q2574-X2574)</f>
        <v>533780.52</v>
      </c>
      <c r="AO2574" s="14">
        <f>IF(tbl_LoanData[[#This Row],[Application Status]]="Approved",1,0)</f>
        <v>1</v>
      </c>
      <c r="AP2574" s="22" t="str">
        <f t="shared" ca="1" si="121"/>
        <v/>
      </c>
      <c r="AQ2574" s="22" t="str">
        <f t="shared" ca="1" si="122"/>
        <v/>
      </c>
    </row>
    <row r="2575" spans="1:43" ht="14.4" customHeight="1" x14ac:dyDescent="0.3">
      <c r="A2575" s="2" t="s">
        <v>10805</v>
      </c>
      <c r="B2575" s="2" t="s">
        <v>10806</v>
      </c>
      <c r="C2575" s="2" t="s">
        <v>986</v>
      </c>
      <c r="D2575" s="2" t="s">
        <v>176</v>
      </c>
      <c r="E2575" s="2" t="s">
        <v>91</v>
      </c>
      <c r="F2575" s="2">
        <v>46</v>
      </c>
      <c r="G2575" s="2" t="s">
        <v>83</v>
      </c>
      <c r="H2575" s="2" t="s">
        <v>224</v>
      </c>
      <c r="I2575" s="2" t="s">
        <v>54</v>
      </c>
      <c r="J2575" s="3">
        <v>45355</v>
      </c>
      <c r="K2575" s="3"/>
      <c r="L2575" s="2" t="s">
        <v>36</v>
      </c>
      <c r="M2575" s="2" t="s">
        <v>94</v>
      </c>
      <c r="N2575" s="2" t="s">
        <v>212</v>
      </c>
      <c r="O2575" s="4">
        <v>1551000</v>
      </c>
      <c r="P2575" s="4">
        <v>576700</v>
      </c>
      <c r="Q2575" s="4">
        <v>974300</v>
      </c>
      <c r="R2575" s="2">
        <v>48</v>
      </c>
      <c r="S2575" s="5">
        <v>9.98</v>
      </c>
      <c r="T2575" s="4">
        <v>28400.84</v>
      </c>
      <c r="U2575" s="2" t="s">
        <v>113</v>
      </c>
      <c r="V2575" s="2" t="s">
        <v>97</v>
      </c>
      <c r="W2575" s="4">
        <v>0</v>
      </c>
      <c r="X2575" s="4">
        <v>0</v>
      </c>
      <c r="Y2575" s="4">
        <v>1363240.56</v>
      </c>
      <c r="Z2575" s="2">
        <v>0</v>
      </c>
      <c r="AA2575" s="2" t="s">
        <v>97</v>
      </c>
      <c r="AB2575" s="2" t="s">
        <v>15731</v>
      </c>
      <c r="AC2575" s="2" t="s">
        <v>75</v>
      </c>
      <c r="AD2575" s="2" t="s">
        <v>76</v>
      </c>
      <c r="AE2575" s="5">
        <v>62.82</v>
      </c>
      <c r="AF2575" s="2">
        <v>0</v>
      </c>
      <c r="AG2575" s="2" t="s">
        <v>97</v>
      </c>
      <c r="AH2575" s="2"/>
      <c r="AI2575" s="6" t="str">
        <f t="shared" si="120"/>
        <v>45-54</v>
      </c>
      <c r="AJ2575" s="11">
        <f>YEAR(tbl_LoanData[[#This Row],[Application Date]])</f>
        <v>2024</v>
      </c>
      <c r="AK2575" s="11" t="str">
        <f>TEXT(tbl_LoanData[[#This Row],[Application Date]],"MMMM")</f>
        <v>March</v>
      </c>
      <c r="AL2575" s="12">
        <f>DATE(YEAR(tbl_LoanData[[#This Row],[Application Date]]),MONTH(tbl_LoanData[[#This Row],[Application Date]]),1)</f>
        <v>45352</v>
      </c>
      <c r="AM2575" s="14">
        <f ca="1">IF(AND(tbl_LoanData[[#This Row],[Application Date]]&gt;=EOMONTH(TODAY(),-1)+1,tbl_LoanData[[#This Row],[Application Date]]&lt;=TODAY()),tbl_LoanData[[#This Row],[Loan Amount]],0)</f>
        <v>0</v>
      </c>
      <c r="AN2575" s="14">
        <f>tbl_LoanData[[#This Row],[Amount Paid]]-(Q2575-X2575)</f>
        <v>-974300</v>
      </c>
      <c r="AO2575" s="14">
        <f>IF(tbl_LoanData[[#This Row],[Application Status]]="Approved",1,0)</f>
        <v>0</v>
      </c>
      <c r="AP2575" s="22" t="str">
        <f t="shared" ca="1" si="121"/>
        <v/>
      </c>
      <c r="AQ2575" s="22" t="str">
        <f t="shared" ca="1" si="122"/>
        <v/>
      </c>
    </row>
    <row r="2576" spans="1:43" x14ac:dyDescent="0.3">
      <c r="A2576" s="2" t="s">
        <v>10981</v>
      </c>
      <c r="B2576" s="2" t="s">
        <v>10982</v>
      </c>
      <c r="C2576" s="2" t="s">
        <v>253</v>
      </c>
      <c r="D2576" s="2" t="s">
        <v>182</v>
      </c>
      <c r="E2576" s="2" t="s">
        <v>465</v>
      </c>
      <c r="F2576" s="2">
        <v>28</v>
      </c>
      <c r="G2576" s="2" t="s">
        <v>69</v>
      </c>
      <c r="H2576" s="2" t="s">
        <v>265</v>
      </c>
      <c r="I2576" s="2" t="s">
        <v>44</v>
      </c>
      <c r="J2576" s="3">
        <v>45367</v>
      </c>
      <c r="K2576" s="3">
        <v>45370</v>
      </c>
      <c r="L2576" s="2" t="s">
        <v>38</v>
      </c>
      <c r="M2576" s="2" t="s">
        <v>127</v>
      </c>
      <c r="N2576" s="2" t="s">
        <v>128</v>
      </c>
      <c r="O2576" s="4">
        <v>1939000</v>
      </c>
      <c r="P2576" s="4">
        <v>273900</v>
      </c>
      <c r="Q2576" s="4">
        <v>1665100</v>
      </c>
      <c r="R2576" s="2">
        <v>60</v>
      </c>
      <c r="S2576" s="5">
        <v>9.09</v>
      </c>
      <c r="T2576" s="4">
        <v>40364.800000000003</v>
      </c>
      <c r="U2576" s="2" t="s">
        <v>73</v>
      </c>
      <c r="V2576" s="2" t="s">
        <v>34</v>
      </c>
      <c r="W2576" s="4">
        <v>766931.2</v>
      </c>
      <c r="X2576" s="4">
        <v>1654956.75</v>
      </c>
      <c r="Y2576" s="4">
        <v>2421887.9500000002</v>
      </c>
      <c r="Z2576" s="2">
        <v>310</v>
      </c>
      <c r="AA2576" s="2" t="s">
        <v>60</v>
      </c>
      <c r="AB2576" s="2" t="s">
        <v>15731</v>
      </c>
      <c r="AC2576" s="2" t="s">
        <v>87</v>
      </c>
      <c r="AD2576" s="2" t="s">
        <v>76</v>
      </c>
      <c r="AE2576" s="5">
        <v>85.87</v>
      </c>
      <c r="AF2576" s="2">
        <v>10</v>
      </c>
      <c r="AG2576" s="2" t="s">
        <v>130</v>
      </c>
      <c r="AH2576" s="2">
        <v>3</v>
      </c>
      <c r="AI2576" s="6" t="str">
        <f t="shared" si="120"/>
        <v>25-34</v>
      </c>
      <c r="AJ2576" s="11">
        <f>YEAR(tbl_LoanData[[#This Row],[Application Date]])</f>
        <v>2024</v>
      </c>
      <c r="AK2576" s="11" t="str">
        <f>TEXT(tbl_LoanData[[#This Row],[Application Date]],"MMMM")</f>
        <v>March</v>
      </c>
      <c r="AL2576" s="12">
        <f>DATE(YEAR(tbl_LoanData[[#This Row],[Application Date]]),MONTH(tbl_LoanData[[#This Row],[Application Date]]),1)</f>
        <v>45352</v>
      </c>
      <c r="AM2576" s="14">
        <f ca="1">IF(AND(tbl_LoanData[[#This Row],[Application Date]]&gt;=EOMONTH(TODAY(),-1)+1,tbl_LoanData[[#This Row],[Application Date]]&lt;=TODAY()),tbl_LoanData[[#This Row],[Loan Amount]],0)</f>
        <v>0</v>
      </c>
      <c r="AN2576" s="14">
        <f>tbl_LoanData[[#This Row],[Amount Paid]]-(Q2576-X2576)</f>
        <v>756787.95</v>
      </c>
      <c r="AO2576" s="14">
        <f>IF(tbl_LoanData[[#This Row],[Application Status]]="Approved",1,0)</f>
        <v>1</v>
      </c>
      <c r="AP2576" s="22" t="str">
        <f t="shared" ca="1" si="121"/>
        <v/>
      </c>
      <c r="AQ2576" s="22" t="str">
        <f t="shared" ca="1" si="122"/>
        <v/>
      </c>
    </row>
    <row r="2577" spans="1:43" ht="14.4" customHeight="1" x14ac:dyDescent="0.3">
      <c r="A2577" s="2" t="s">
        <v>11019</v>
      </c>
      <c r="B2577" s="2" t="s">
        <v>11020</v>
      </c>
      <c r="C2577" s="2" t="s">
        <v>292</v>
      </c>
      <c r="D2577" s="2" t="s">
        <v>161</v>
      </c>
      <c r="E2577" s="2" t="s">
        <v>232</v>
      </c>
      <c r="F2577" s="2">
        <v>30</v>
      </c>
      <c r="G2577" s="2" t="s">
        <v>83</v>
      </c>
      <c r="H2577" s="2" t="s">
        <v>172</v>
      </c>
      <c r="I2577" s="2" t="s">
        <v>45</v>
      </c>
      <c r="J2577" s="3">
        <v>45372</v>
      </c>
      <c r="K2577" s="3">
        <v>45378</v>
      </c>
      <c r="L2577" s="2" t="s">
        <v>37</v>
      </c>
      <c r="M2577" s="2" t="s">
        <v>260</v>
      </c>
      <c r="N2577" s="2" t="s">
        <v>457</v>
      </c>
      <c r="O2577" s="4">
        <v>94000</v>
      </c>
      <c r="P2577" s="4">
        <v>25200</v>
      </c>
      <c r="Q2577" s="4">
        <v>68800</v>
      </c>
      <c r="R2577" s="2">
        <v>24</v>
      </c>
      <c r="S2577" s="5">
        <v>7.56</v>
      </c>
      <c r="T2577" s="4">
        <v>3300.11</v>
      </c>
      <c r="U2577" s="2" t="s">
        <v>73</v>
      </c>
      <c r="V2577" s="2" t="s">
        <v>33</v>
      </c>
      <c r="W2577" s="4">
        <v>79202.559999999998</v>
      </c>
      <c r="X2577" s="4">
        <v>0</v>
      </c>
      <c r="Y2577" s="4">
        <v>79202.559999999998</v>
      </c>
      <c r="Z2577" s="2">
        <v>0</v>
      </c>
      <c r="AA2577" s="2" t="s">
        <v>56</v>
      </c>
      <c r="AB2577" s="2" t="s">
        <v>15734</v>
      </c>
      <c r="AC2577" s="2" t="s">
        <v>360</v>
      </c>
      <c r="AD2577" s="2" t="s">
        <v>76</v>
      </c>
      <c r="AE2577" s="5">
        <v>73.19</v>
      </c>
      <c r="AF2577" s="2">
        <v>0</v>
      </c>
      <c r="AG2577" s="2" t="s">
        <v>77</v>
      </c>
      <c r="AH2577" s="2">
        <v>6</v>
      </c>
      <c r="AI2577" s="6" t="str">
        <f t="shared" si="120"/>
        <v>25-34</v>
      </c>
      <c r="AJ2577" s="11">
        <f>YEAR(tbl_LoanData[[#This Row],[Application Date]])</f>
        <v>2024</v>
      </c>
      <c r="AK2577" s="11" t="str">
        <f>TEXT(tbl_LoanData[[#This Row],[Application Date]],"MMMM")</f>
        <v>March</v>
      </c>
      <c r="AL2577" s="12">
        <f>DATE(YEAR(tbl_LoanData[[#This Row],[Application Date]]),MONTH(tbl_LoanData[[#This Row],[Application Date]]),1)</f>
        <v>45352</v>
      </c>
      <c r="AM2577" s="14">
        <f ca="1">IF(AND(tbl_LoanData[[#This Row],[Application Date]]&gt;=EOMONTH(TODAY(),-1)+1,tbl_LoanData[[#This Row],[Application Date]]&lt;=TODAY()),tbl_LoanData[[#This Row],[Loan Amount]],0)</f>
        <v>0</v>
      </c>
      <c r="AN2577" s="14">
        <f>tbl_LoanData[[#This Row],[Amount Paid]]-(Q2577-X2577)</f>
        <v>10402.559999999998</v>
      </c>
      <c r="AO2577" s="14">
        <f>IF(tbl_LoanData[[#This Row],[Application Status]]="Approved",1,0)</f>
        <v>1</v>
      </c>
      <c r="AP2577" s="22" t="str">
        <f t="shared" ca="1" si="121"/>
        <v/>
      </c>
      <c r="AQ2577" s="22" t="str">
        <f t="shared" ca="1" si="122"/>
        <v/>
      </c>
    </row>
    <row r="2578" spans="1:43" x14ac:dyDescent="0.3">
      <c r="A2578" s="2" t="s">
        <v>11113</v>
      </c>
      <c r="B2578" s="2" t="s">
        <v>11114</v>
      </c>
      <c r="C2578" s="2" t="s">
        <v>356</v>
      </c>
      <c r="D2578" s="2" t="s">
        <v>101</v>
      </c>
      <c r="E2578" s="2" t="s">
        <v>204</v>
      </c>
      <c r="F2578" s="2">
        <v>49</v>
      </c>
      <c r="G2578" s="2" t="s">
        <v>69</v>
      </c>
      <c r="H2578" s="2" t="s">
        <v>543</v>
      </c>
      <c r="I2578" s="2" t="s">
        <v>45</v>
      </c>
      <c r="J2578" s="3">
        <v>45369</v>
      </c>
      <c r="K2578" s="3"/>
      <c r="L2578" s="2" t="s">
        <v>37</v>
      </c>
      <c r="M2578" s="2" t="s">
        <v>260</v>
      </c>
      <c r="N2578" s="2" t="s">
        <v>261</v>
      </c>
      <c r="O2578" s="4">
        <v>170000</v>
      </c>
      <c r="P2578" s="4">
        <v>67500</v>
      </c>
      <c r="Q2578" s="4">
        <v>102500</v>
      </c>
      <c r="R2578" s="2">
        <v>48</v>
      </c>
      <c r="S2578" s="5">
        <v>9.67</v>
      </c>
      <c r="T2578" s="4">
        <v>2961.4</v>
      </c>
      <c r="U2578" s="2" t="s">
        <v>113</v>
      </c>
      <c r="V2578" s="2" t="s">
        <v>97</v>
      </c>
      <c r="W2578" s="4">
        <v>0</v>
      </c>
      <c r="X2578" s="4">
        <v>0</v>
      </c>
      <c r="Y2578" s="4">
        <v>142147</v>
      </c>
      <c r="Z2578" s="2">
        <v>0</v>
      </c>
      <c r="AA2578" s="2" t="s">
        <v>97</v>
      </c>
      <c r="AB2578" s="2" t="s">
        <v>15728</v>
      </c>
      <c r="AC2578" s="2" t="s">
        <v>213</v>
      </c>
      <c r="AD2578" s="2" t="s">
        <v>76</v>
      </c>
      <c r="AE2578" s="5">
        <v>60.29</v>
      </c>
      <c r="AF2578" s="2">
        <v>0</v>
      </c>
      <c r="AG2578" s="2" t="s">
        <v>97</v>
      </c>
      <c r="AH2578" s="2"/>
      <c r="AI2578" s="6" t="str">
        <f t="shared" si="120"/>
        <v>45-54</v>
      </c>
      <c r="AJ2578" s="11">
        <f>YEAR(tbl_LoanData[[#This Row],[Application Date]])</f>
        <v>2024</v>
      </c>
      <c r="AK2578" s="11" t="str">
        <f>TEXT(tbl_LoanData[[#This Row],[Application Date]],"MMMM")</f>
        <v>March</v>
      </c>
      <c r="AL2578" s="12">
        <f>DATE(YEAR(tbl_LoanData[[#This Row],[Application Date]]),MONTH(tbl_LoanData[[#This Row],[Application Date]]),1)</f>
        <v>45352</v>
      </c>
      <c r="AM2578" s="14">
        <f ca="1">IF(AND(tbl_LoanData[[#This Row],[Application Date]]&gt;=EOMONTH(TODAY(),-1)+1,tbl_LoanData[[#This Row],[Application Date]]&lt;=TODAY()),tbl_LoanData[[#This Row],[Loan Amount]],0)</f>
        <v>0</v>
      </c>
      <c r="AN2578" s="14">
        <f>tbl_LoanData[[#This Row],[Amount Paid]]-(Q2578-X2578)</f>
        <v>-102500</v>
      </c>
      <c r="AO2578" s="14">
        <f>IF(tbl_LoanData[[#This Row],[Application Status]]="Approved",1,0)</f>
        <v>0</v>
      </c>
      <c r="AP2578" s="22" t="str">
        <f t="shared" ca="1" si="121"/>
        <v/>
      </c>
      <c r="AQ2578" s="22" t="str">
        <f t="shared" ca="1" si="122"/>
        <v/>
      </c>
    </row>
    <row r="2579" spans="1:43" ht="14.4" customHeight="1" x14ac:dyDescent="0.3">
      <c r="A2579" s="2" t="s">
        <v>11167</v>
      </c>
      <c r="B2579" s="2" t="s">
        <v>11168</v>
      </c>
      <c r="C2579" s="2" t="s">
        <v>304</v>
      </c>
      <c r="D2579" s="2" t="s">
        <v>134</v>
      </c>
      <c r="E2579" s="2" t="s">
        <v>284</v>
      </c>
      <c r="F2579" s="2">
        <v>25</v>
      </c>
      <c r="G2579" s="2" t="s">
        <v>83</v>
      </c>
      <c r="H2579" s="2" t="s">
        <v>84</v>
      </c>
      <c r="I2579" s="2" t="s">
        <v>45</v>
      </c>
      <c r="J2579" s="3">
        <v>45358</v>
      </c>
      <c r="K2579" s="3"/>
      <c r="L2579" s="2" t="s">
        <v>37</v>
      </c>
      <c r="M2579" s="2" t="s">
        <v>104</v>
      </c>
      <c r="N2579" s="2" t="s">
        <v>192</v>
      </c>
      <c r="O2579" s="4">
        <v>97000</v>
      </c>
      <c r="P2579" s="4">
        <v>14300</v>
      </c>
      <c r="Q2579" s="4">
        <v>82700</v>
      </c>
      <c r="R2579" s="2">
        <v>48</v>
      </c>
      <c r="S2579" s="5">
        <v>7.72</v>
      </c>
      <c r="T2579" s="4">
        <v>2254.9499999999998</v>
      </c>
      <c r="U2579" s="2" t="s">
        <v>113</v>
      </c>
      <c r="V2579" s="2" t="s">
        <v>97</v>
      </c>
      <c r="W2579" s="4">
        <v>0</v>
      </c>
      <c r="X2579" s="4">
        <v>0</v>
      </c>
      <c r="Y2579" s="4">
        <v>108237.75999999999</v>
      </c>
      <c r="Z2579" s="2">
        <v>0</v>
      </c>
      <c r="AA2579" s="2" t="s">
        <v>97</v>
      </c>
      <c r="AB2579" s="2" t="s">
        <v>15728</v>
      </c>
      <c r="AC2579" s="2" t="s">
        <v>332</v>
      </c>
      <c r="AD2579" s="2" t="s">
        <v>76</v>
      </c>
      <c r="AE2579" s="5">
        <v>85.26</v>
      </c>
      <c r="AF2579" s="2">
        <v>0</v>
      </c>
      <c r="AG2579" s="2" t="s">
        <v>97</v>
      </c>
      <c r="AH2579" s="2"/>
      <c r="AI2579" s="6" t="str">
        <f t="shared" si="120"/>
        <v>25-34</v>
      </c>
      <c r="AJ2579" s="11">
        <f>YEAR(tbl_LoanData[[#This Row],[Application Date]])</f>
        <v>2024</v>
      </c>
      <c r="AK2579" s="11" t="str">
        <f>TEXT(tbl_LoanData[[#This Row],[Application Date]],"MMMM")</f>
        <v>March</v>
      </c>
      <c r="AL2579" s="12">
        <f>DATE(YEAR(tbl_LoanData[[#This Row],[Application Date]]),MONTH(tbl_LoanData[[#This Row],[Application Date]]),1)</f>
        <v>45352</v>
      </c>
      <c r="AM2579" s="14">
        <f ca="1">IF(AND(tbl_LoanData[[#This Row],[Application Date]]&gt;=EOMONTH(TODAY(),-1)+1,tbl_LoanData[[#This Row],[Application Date]]&lt;=TODAY()),tbl_LoanData[[#This Row],[Loan Amount]],0)</f>
        <v>0</v>
      </c>
      <c r="AN2579" s="14">
        <f>tbl_LoanData[[#This Row],[Amount Paid]]-(Q2579-X2579)</f>
        <v>-82700</v>
      </c>
      <c r="AO2579" s="14">
        <f>IF(tbl_LoanData[[#This Row],[Application Status]]="Approved",1,0)</f>
        <v>0</v>
      </c>
      <c r="AP2579" s="22" t="str">
        <f t="shared" ca="1" si="121"/>
        <v/>
      </c>
      <c r="AQ2579" s="22" t="str">
        <f t="shared" ca="1" si="122"/>
        <v/>
      </c>
    </row>
    <row r="2580" spans="1:43" ht="14.4" customHeight="1" x14ac:dyDescent="0.3">
      <c r="A2580" s="2" t="s">
        <v>11215</v>
      </c>
      <c r="B2580" s="2" t="s">
        <v>11216</v>
      </c>
      <c r="C2580" s="2" t="s">
        <v>220</v>
      </c>
      <c r="D2580" s="2" t="s">
        <v>204</v>
      </c>
      <c r="E2580" s="2" t="s">
        <v>189</v>
      </c>
      <c r="F2580" s="2">
        <v>50</v>
      </c>
      <c r="G2580" s="2" t="s">
        <v>69</v>
      </c>
      <c r="H2580" s="2" t="s">
        <v>217</v>
      </c>
      <c r="I2580" s="2" t="s">
        <v>46</v>
      </c>
      <c r="J2580" s="3">
        <v>45353</v>
      </c>
      <c r="K2580" s="3">
        <v>45374</v>
      </c>
      <c r="L2580" s="2" t="s">
        <v>40</v>
      </c>
      <c r="M2580" s="2" t="s">
        <v>111</v>
      </c>
      <c r="N2580" s="2" t="s">
        <v>369</v>
      </c>
      <c r="O2580" s="4">
        <v>1420000</v>
      </c>
      <c r="P2580" s="4">
        <v>437400</v>
      </c>
      <c r="Q2580" s="4">
        <v>982600</v>
      </c>
      <c r="R2580" s="2">
        <v>24</v>
      </c>
      <c r="S2580" s="5">
        <v>13.92</v>
      </c>
      <c r="T2580" s="4">
        <v>52339.83</v>
      </c>
      <c r="U2580" s="2" t="s">
        <v>73</v>
      </c>
      <c r="V2580" s="2" t="s">
        <v>34</v>
      </c>
      <c r="W2580" s="4">
        <v>1099136.43</v>
      </c>
      <c r="X2580" s="4">
        <v>157019.41</v>
      </c>
      <c r="Y2580" s="4">
        <v>1256155.8400000001</v>
      </c>
      <c r="Z2580" s="2">
        <v>90</v>
      </c>
      <c r="AA2580" s="2" t="s">
        <v>59</v>
      </c>
      <c r="AB2580" s="2" t="s">
        <v>15732</v>
      </c>
      <c r="AC2580" s="2" t="s">
        <v>360</v>
      </c>
      <c r="AD2580" s="2" t="s">
        <v>76</v>
      </c>
      <c r="AE2580" s="5">
        <v>69.2</v>
      </c>
      <c r="AF2580" s="2">
        <v>3</v>
      </c>
      <c r="AG2580" s="2" t="s">
        <v>130</v>
      </c>
      <c r="AH2580" s="2">
        <v>21</v>
      </c>
      <c r="AI2580" s="6" t="str">
        <f t="shared" si="120"/>
        <v>45-54</v>
      </c>
      <c r="AJ2580" s="11">
        <f>YEAR(tbl_LoanData[[#This Row],[Application Date]])</f>
        <v>2024</v>
      </c>
      <c r="AK2580" s="11" t="str">
        <f>TEXT(tbl_LoanData[[#This Row],[Application Date]],"MMMM")</f>
        <v>March</v>
      </c>
      <c r="AL2580" s="12">
        <f>DATE(YEAR(tbl_LoanData[[#This Row],[Application Date]]),MONTH(tbl_LoanData[[#This Row],[Application Date]]),1)</f>
        <v>45352</v>
      </c>
      <c r="AM2580" s="14">
        <f ca="1">IF(AND(tbl_LoanData[[#This Row],[Application Date]]&gt;=EOMONTH(TODAY(),-1)+1,tbl_LoanData[[#This Row],[Application Date]]&lt;=TODAY()),tbl_LoanData[[#This Row],[Loan Amount]],0)</f>
        <v>0</v>
      </c>
      <c r="AN2580" s="14">
        <f>tbl_LoanData[[#This Row],[Amount Paid]]-(Q2580-X2580)</f>
        <v>273555.83999999997</v>
      </c>
      <c r="AO2580" s="14">
        <f>IF(tbl_LoanData[[#This Row],[Application Status]]="Approved",1,0)</f>
        <v>1</v>
      </c>
      <c r="AP2580" s="22" t="str">
        <f t="shared" ca="1" si="121"/>
        <v/>
      </c>
      <c r="AQ2580" s="22" t="str">
        <f t="shared" ca="1" si="122"/>
        <v/>
      </c>
    </row>
    <row r="2581" spans="1:43" x14ac:dyDescent="0.3">
      <c r="A2581" s="2" t="s">
        <v>11221</v>
      </c>
      <c r="B2581" s="2" t="s">
        <v>11222</v>
      </c>
      <c r="C2581" s="2" t="s">
        <v>682</v>
      </c>
      <c r="D2581" s="2" t="s">
        <v>204</v>
      </c>
      <c r="E2581" s="2" t="s">
        <v>190</v>
      </c>
      <c r="F2581" s="2">
        <v>46</v>
      </c>
      <c r="G2581" s="2" t="s">
        <v>69</v>
      </c>
      <c r="H2581" s="2" t="s">
        <v>119</v>
      </c>
      <c r="I2581" s="2" t="s">
        <v>43</v>
      </c>
      <c r="J2581" s="3">
        <v>45382</v>
      </c>
      <c r="K2581" s="3">
        <v>45388</v>
      </c>
      <c r="L2581" s="2" t="s">
        <v>40</v>
      </c>
      <c r="M2581" s="2" t="s">
        <v>94</v>
      </c>
      <c r="N2581" s="2" t="s">
        <v>4</v>
      </c>
      <c r="O2581" s="4">
        <v>1389000</v>
      </c>
      <c r="P2581" s="4">
        <v>237200</v>
      </c>
      <c r="Q2581" s="4">
        <v>1151800</v>
      </c>
      <c r="R2581" s="2">
        <v>18</v>
      </c>
      <c r="S2581" s="5">
        <v>12.54</v>
      </c>
      <c r="T2581" s="4">
        <v>76025.2</v>
      </c>
      <c r="U2581" s="2" t="s">
        <v>73</v>
      </c>
      <c r="V2581" s="2" t="s">
        <v>33</v>
      </c>
      <c r="W2581" s="4">
        <v>1368453.58</v>
      </c>
      <c r="X2581" s="4">
        <v>0</v>
      </c>
      <c r="Y2581" s="4">
        <v>1368453.58</v>
      </c>
      <c r="Z2581" s="2">
        <v>0</v>
      </c>
      <c r="AA2581" s="2" t="s">
        <v>56</v>
      </c>
      <c r="AB2581" s="2" t="s">
        <v>15729</v>
      </c>
      <c r="AC2581" s="2" t="s">
        <v>360</v>
      </c>
      <c r="AD2581" s="2" t="s">
        <v>76</v>
      </c>
      <c r="AE2581" s="5">
        <v>82.92</v>
      </c>
      <c r="AF2581" s="2">
        <v>0</v>
      </c>
      <c r="AG2581" s="2" t="s">
        <v>77</v>
      </c>
      <c r="AH2581" s="2">
        <v>6</v>
      </c>
      <c r="AI2581" s="6" t="str">
        <f t="shared" si="120"/>
        <v>45-54</v>
      </c>
      <c r="AJ2581" s="11">
        <f>YEAR(tbl_LoanData[[#This Row],[Application Date]])</f>
        <v>2024</v>
      </c>
      <c r="AK2581" s="11" t="str">
        <f>TEXT(tbl_LoanData[[#This Row],[Application Date]],"MMMM")</f>
        <v>March</v>
      </c>
      <c r="AL2581" s="12">
        <f>DATE(YEAR(tbl_LoanData[[#This Row],[Application Date]]),MONTH(tbl_LoanData[[#This Row],[Application Date]]),1)</f>
        <v>45352</v>
      </c>
      <c r="AM2581" s="14">
        <f ca="1">IF(AND(tbl_LoanData[[#This Row],[Application Date]]&gt;=EOMONTH(TODAY(),-1)+1,tbl_LoanData[[#This Row],[Application Date]]&lt;=TODAY()),tbl_LoanData[[#This Row],[Loan Amount]],0)</f>
        <v>0</v>
      </c>
      <c r="AN2581" s="14">
        <f>tbl_LoanData[[#This Row],[Amount Paid]]-(Q2581-X2581)</f>
        <v>216653.58000000007</v>
      </c>
      <c r="AO2581" s="14">
        <f>IF(tbl_LoanData[[#This Row],[Application Status]]="Approved",1,0)</f>
        <v>1</v>
      </c>
      <c r="AP2581" s="22" t="str">
        <f t="shared" ca="1" si="121"/>
        <v/>
      </c>
      <c r="AQ2581" s="22" t="str">
        <f t="shared" ca="1" si="122"/>
        <v/>
      </c>
    </row>
    <row r="2582" spans="1:43" ht="14.4" customHeight="1" x14ac:dyDescent="0.3">
      <c r="A2582" s="2" t="s">
        <v>11335</v>
      </c>
      <c r="B2582" s="2" t="s">
        <v>11336</v>
      </c>
      <c r="C2582" s="2" t="s">
        <v>606</v>
      </c>
      <c r="D2582" s="2" t="s">
        <v>209</v>
      </c>
      <c r="E2582" s="2" t="s">
        <v>82</v>
      </c>
      <c r="F2582" s="2">
        <v>39</v>
      </c>
      <c r="G2582" s="2" t="s">
        <v>69</v>
      </c>
      <c r="H2582" s="2" t="s">
        <v>126</v>
      </c>
      <c r="I2582" s="2" t="s">
        <v>44</v>
      </c>
      <c r="J2582" s="3">
        <v>45366</v>
      </c>
      <c r="K2582" s="3">
        <v>45387</v>
      </c>
      <c r="L2582" s="2" t="s">
        <v>36</v>
      </c>
      <c r="M2582" s="2" t="s">
        <v>94</v>
      </c>
      <c r="N2582" s="2" t="s">
        <v>212</v>
      </c>
      <c r="O2582" s="4">
        <v>991000</v>
      </c>
      <c r="P2582" s="4">
        <v>308400</v>
      </c>
      <c r="Q2582" s="4">
        <v>682600</v>
      </c>
      <c r="R2582" s="2">
        <v>60</v>
      </c>
      <c r="S2582" s="5">
        <v>13.34</v>
      </c>
      <c r="T2582" s="4">
        <v>18964.900000000001</v>
      </c>
      <c r="U2582" s="2" t="s">
        <v>73</v>
      </c>
      <c r="V2582" s="2" t="s">
        <v>74</v>
      </c>
      <c r="W2582" s="4">
        <v>436192.7</v>
      </c>
      <c r="X2582" s="4">
        <v>701701.5</v>
      </c>
      <c r="Y2582" s="4">
        <v>1137894.2</v>
      </c>
      <c r="Z2582" s="2">
        <v>150</v>
      </c>
      <c r="AA2582" s="2" t="s">
        <v>60</v>
      </c>
      <c r="AB2582" s="2" t="s">
        <v>15735</v>
      </c>
      <c r="AC2582" s="2" t="s">
        <v>213</v>
      </c>
      <c r="AD2582" s="2" t="s">
        <v>76</v>
      </c>
      <c r="AE2582" s="5">
        <v>68.88</v>
      </c>
      <c r="AF2582" s="2">
        <v>5</v>
      </c>
      <c r="AG2582" s="2" t="s">
        <v>130</v>
      </c>
      <c r="AH2582" s="2">
        <v>21</v>
      </c>
      <c r="AI2582" s="6" t="str">
        <f t="shared" si="120"/>
        <v>35-44</v>
      </c>
      <c r="AJ2582" s="11">
        <f>YEAR(tbl_LoanData[[#This Row],[Application Date]])</f>
        <v>2024</v>
      </c>
      <c r="AK2582" s="11" t="str">
        <f>TEXT(tbl_LoanData[[#This Row],[Application Date]],"MMMM")</f>
        <v>March</v>
      </c>
      <c r="AL2582" s="12">
        <f>DATE(YEAR(tbl_LoanData[[#This Row],[Application Date]]),MONTH(tbl_LoanData[[#This Row],[Application Date]]),1)</f>
        <v>45352</v>
      </c>
      <c r="AM2582" s="14">
        <f ca="1">IF(AND(tbl_LoanData[[#This Row],[Application Date]]&gt;=EOMONTH(TODAY(),-1)+1,tbl_LoanData[[#This Row],[Application Date]]&lt;=TODAY()),tbl_LoanData[[#This Row],[Loan Amount]],0)</f>
        <v>0</v>
      </c>
      <c r="AN2582" s="14">
        <f>tbl_LoanData[[#This Row],[Amount Paid]]-(Q2582-X2582)</f>
        <v>455294.2</v>
      </c>
      <c r="AO2582" s="14">
        <f>IF(tbl_LoanData[[#This Row],[Application Status]]="Approved",1,0)</f>
        <v>1</v>
      </c>
      <c r="AP2582" s="22" t="str">
        <f t="shared" ca="1" si="121"/>
        <v/>
      </c>
      <c r="AQ2582" s="22" t="str">
        <f t="shared" ca="1" si="122"/>
        <v/>
      </c>
    </row>
    <row r="2583" spans="1:43" ht="14.4" customHeight="1" x14ac:dyDescent="0.3">
      <c r="A2583" s="2" t="s">
        <v>11365</v>
      </c>
      <c r="B2583" s="2" t="s">
        <v>11366</v>
      </c>
      <c r="C2583" s="2" t="s">
        <v>758</v>
      </c>
      <c r="D2583" s="2" t="s">
        <v>182</v>
      </c>
      <c r="E2583" s="2" t="s">
        <v>189</v>
      </c>
      <c r="F2583" s="2">
        <v>46</v>
      </c>
      <c r="G2583" s="2" t="s">
        <v>83</v>
      </c>
      <c r="H2583" s="2" t="s">
        <v>466</v>
      </c>
      <c r="I2583" s="2" t="s">
        <v>43</v>
      </c>
      <c r="J2583" s="3">
        <v>45364</v>
      </c>
      <c r="K2583" s="3">
        <v>45378</v>
      </c>
      <c r="L2583" s="2" t="s">
        <v>39</v>
      </c>
      <c r="M2583" s="2" t="s">
        <v>167</v>
      </c>
      <c r="N2583" s="2" t="s">
        <v>491</v>
      </c>
      <c r="O2583" s="4">
        <v>1189000</v>
      </c>
      <c r="P2583" s="4">
        <v>243900</v>
      </c>
      <c r="Q2583" s="4">
        <v>945100</v>
      </c>
      <c r="R2583" s="2">
        <v>24</v>
      </c>
      <c r="S2583" s="5">
        <v>10.54</v>
      </c>
      <c r="T2583" s="4">
        <v>47680.3</v>
      </c>
      <c r="U2583" s="2" t="s">
        <v>73</v>
      </c>
      <c r="V2583" s="2" t="s">
        <v>33</v>
      </c>
      <c r="W2583" s="4">
        <v>1144327.08</v>
      </c>
      <c r="X2583" s="4">
        <v>0</v>
      </c>
      <c r="Y2583" s="4">
        <v>1144327.08</v>
      </c>
      <c r="Z2583" s="2">
        <v>0</v>
      </c>
      <c r="AA2583" s="2" t="s">
        <v>56</v>
      </c>
      <c r="AB2583" s="2" t="s">
        <v>15727</v>
      </c>
      <c r="AC2583" s="2" t="s">
        <v>106</v>
      </c>
      <c r="AD2583" s="2" t="s">
        <v>76</v>
      </c>
      <c r="AE2583" s="5">
        <v>79.489999999999995</v>
      </c>
      <c r="AF2583" s="2">
        <v>0</v>
      </c>
      <c r="AG2583" s="2" t="s">
        <v>77</v>
      </c>
      <c r="AH2583" s="2">
        <v>14</v>
      </c>
      <c r="AI2583" s="6" t="str">
        <f t="shared" si="120"/>
        <v>45-54</v>
      </c>
      <c r="AJ2583" s="11">
        <f>YEAR(tbl_LoanData[[#This Row],[Application Date]])</f>
        <v>2024</v>
      </c>
      <c r="AK2583" s="11" t="str">
        <f>TEXT(tbl_LoanData[[#This Row],[Application Date]],"MMMM")</f>
        <v>March</v>
      </c>
      <c r="AL2583" s="12">
        <f>DATE(YEAR(tbl_LoanData[[#This Row],[Application Date]]),MONTH(tbl_LoanData[[#This Row],[Application Date]]),1)</f>
        <v>45352</v>
      </c>
      <c r="AM2583" s="14">
        <f ca="1">IF(AND(tbl_LoanData[[#This Row],[Application Date]]&gt;=EOMONTH(TODAY(),-1)+1,tbl_LoanData[[#This Row],[Application Date]]&lt;=TODAY()),tbl_LoanData[[#This Row],[Loan Amount]],0)</f>
        <v>0</v>
      </c>
      <c r="AN2583" s="14">
        <f>tbl_LoanData[[#This Row],[Amount Paid]]-(Q2583-X2583)</f>
        <v>199227.08000000007</v>
      </c>
      <c r="AO2583" s="14">
        <f>IF(tbl_LoanData[[#This Row],[Application Status]]="Approved",1,0)</f>
        <v>1</v>
      </c>
      <c r="AP2583" s="22" t="str">
        <f t="shared" ca="1" si="121"/>
        <v/>
      </c>
      <c r="AQ2583" s="22" t="str">
        <f t="shared" ca="1" si="122"/>
        <v/>
      </c>
    </row>
    <row r="2584" spans="1:43" ht="14.4" customHeight="1" x14ac:dyDescent="0.3">
      <c r="A2584" s="2" t="s">
        <v>11625</v>
      </c>
      <c r="B2584" s="2" t="s">
        <v>11626</v>
      </c>
      <c r="C2584" s="2" t="s">
        <v>304</v>
      </c>
      <c r="D2584" s="2" t="s">
        <v>101</v>
      </c>
      <c r="E2584" s="2" t="s">
        <v>182</v>
      </c>
      <c r="F2584" s="2">
        <v>59</v>
      </c>
      <c r="G2584" s="2" t="s">
        <v>83</v>
      </c>
      <c r="H2584" s="2" t="s">
        <v>237</v>
      </c>
      <c r="I2584" s="2" t="s">
        <v>48</v>
      </c>
      <c r="J2584" s="3">
        <v>45361</v>
      </c>
      <c r="K2584" s="3">
        <v>45376</v>
      </c>
      <c r="L2584" s="2" t="s">
        <v>38</v>
      </c>
      <c r="M2584" s="2" t="s">
        <v>85</v>
      </c>
      <c r="N2584" s="2" t="s">
        <v>314</v>
      </c>
      <c r="O2584" s="4">
        <v>1630000</v>
      </c>
      <c r="P2584" s="4">
        <v>366300</v>
      </c>
      <c r="Q2584" s="4">
        <v>1263700</v>
      </c>
      <c r="R2584" s="2">
        <v>36</v>
      </c>
      <c r="S2584" s="5">
        <v>11.23</v>
      </c>
      <c r="T2584" s="4">
        <v>46928.9</v>
      </c>
      <c r="U2584" s="2" t="s">
        <v>73</v>
      </c>
      <c r="V2584" s="2" t="s">
        <v>74</v>
      </c>
      <c r="W2584" s="4">
        <v>1360938.1</v>
      </c>
      <c r="X2584" s="4">
        <v>328502.43</v>
      </c>
      <c r="Y2584" s="4">
        <v>1689440.53</v>
      </c>
      <c r="Z2584" s="2">
        <v>0</v>
      </c>
      <c r="AA2584" s="2" t="s">
        <v>56</v>
      </c>
      <c r="AB2584" s="2" t="s">
        <v>15736</v>
      </c>
      <c r="AC2584" s="2" t="s">
        <v>75</v>
      </c>
      <c r="AD2584" s="2" t="s">
        <v>76</v>
      </c>
      <c r="AE2584" s="5">
        <v>77.53</v>
      </c>
      <c r="AF2584" s="2">
        <v>0</v>
      </c>
      <c r="AG2584" s="2" t="s">
        <v>77</v>
      </c>
      <c r="AH2584" s="2">
        <v>15</v>
      </c>
      <c r="AI2584" s="6" t="str">
        <f t="shared" si="120"/>
        <v>55-64</v>
      </c>
      <c r="AJ2584" s="11">
        <f>YEAR(tbl_LoanData[[#This Row],[Application Date]])</f>
        <v>2024</v>
      </c>
      <c r="AK2584" s="11" t="str">
        <f>TEXT(tbl_LoanData[[#This Row],[Application Date]],"MMMM")</f>
        <v>March</v>
      </c>
      <c r="AL2584" s="12">
        <f>DATE(YEAR(tbl_LoanData[[#This Row],[Application Date]]),MONTH(tbl_LoanData[[#This Row],[Application Date]]),1)</f>
        <v>45352</v>
      </c>
      <c r="AM2584" s="14">
        <f ca="1">IF(AND(tbl_LoanData[[#This Row],[Application Date]]&gt;=EOMONTH(TODAY(),-1)+1,tbl_LoanData[[#This Row],[Application Date]]&lt;=TODAY()),tbl_LoanData[[#This Row],[Loan Amount]],0)</f>
        <v>0</v>
      </c>
      <c r="AN2584" s="14">
        <f>tbl_LoanData[[#This Row],[Amount Paid]]-(Q2584-X2584)</f>
        <v>425740.53</v>
      </c>
      <c r="AO2584" s="14">
        <f>IF(tbl_LoanData[[#This Row],[Application Status]]="Approved",1,0)</f>
        <v>1</v>
      </c>
      <c r="AP2584" s="22" t="str">
        <f t="shared" ca="1" si="121"/>
        <v/>
      </c>
      <c r="AQ2584" s="22" t="str">
        <f t="shared" ca="1" si="122"/>
        <v/>
      </c>
    </row>
    <row r="2585" spans="1:43" ht="14.4" customHeight="1" x14ac:dyDescent="0.3">
      <c r="A2585" s="2" t="s">
        <v>11627</v>
      </c>
      <c r="B2585" s="2" t="s">
        <v>11628</v>
      </c>
      <c r="C2585" s="2" t="s">
        <v>439</v>
      </c>
      <c r="D2585" s="2" t="s">
        <v>81</v>
      </c>
      <c r="E2585" s="2" t="s">
        <v>540</v>
      </c>
      <c r="F2585" s="2">
        <v>55</v>
      </c>
      <c r="G2585" s="2" t="s">
        <v>83</v>
      </c>
      <c r="H2585" s="2" t="s">
        <v>211</v>
      </c>
      <c r="I2585" s="2" t="s">
        <v>50</v>
      </c>
      <c r="J2585" s="3">
        <v>45361</v>
      </c>
      <c r="K2585" s="3"/>
      <c r="L2585" s="2" t="s">
        <v>36</v>
      </c>
      <c r="M2585" s="2" t="s">
        <v>111</v>
      </c>
      <c r="N2585" s="2" t="s">
        <v>350</v>
      </c>
      <c r="O2585" s="4">
        <v>1094000</v>
      </c>
      <c r="P2585" s="4">
        <v>293500</v>
      </c>
      <c r="Q2585" s="4">
        <v>800500</v>
      </c>
      <c r="R2585" s="2">
        <v>36</v>
      </c>
      <c r="S2585" s="5">
        <v>7.32</v>
      </c>
      <c r="T2585" s="4">
        <v>27119.16</v>
      </c>
      <c r="U2585" s="2" t="s">
        <v>113</v>
      </c>
      <c r="V2585" s="2" t="s">
        <v>97</v>
      </c>
      <c r="W2585" s="4">
        <v>0</v>
      </c>
      <c r="X2585" s="4">
        <v>0</v>
      </c>
      <c r="Y2585" s="4">
        <v>976289.8</v>
      </c>
      <c r="Z2585" s="2">
        <v>0</v>
      </c>
      <c r="AA2585" s="2" t="s">
        <v>97</v>
      </c>
      <c r="AB2585" s="2" t="s">
        <v>15731</v>
      </c>
      <c r="AC2585" s="2" t="s">
        <v>129</v>
      </c>
      <c r="AD2585" s="2" t="s">
        <v>76</v>
      </c>
      <c r="AE2585" s="5">
        <v>73.17</v>
      </c>
      <c r="AF2585" s="2">
        <v>0</v>
      </c>
      <c r="AG2585" s="2" t="s">
        <v>97</v>
      </c>
      <c r="AH2585" s="2"/>
      <c r="AI2585" s="6" t="str">
        <f t="shared" si="120"/>
        <v>55-64</v>
      </c>
      <c r="AJ2585" s="11">
        <f>YEAR(tbl_LoanData[[#This Row],[Application Date]])</f>
        <v>2024</v>
      </c>
      <c r="AK2585" s="11" t="str">
        <f>TEXT(tbl_LoanData[[#This Row],[Application Date]],"MMMM")</f>
        <v>March</v>
      </c>
      <c r="AL2585" s="12">
        <f>DATE(YEAR(tbl_LoanData[[#This Row],[Application Date]]),MONTH(tbl_LoanData[[#This Row],[Application Date]]),1)</f>
        <v>45352</v>
      </c>
      <c r="AM2585" s="14">
        <f ca="1">IF(AND(tbl_LoanData[[#This Row],[Application Date]]&gt;=EOMONTH(TODAY(),-1)+1,tbl_LoanData[[#This Row],[Application Date]]&lt;=TODAY()),tbl_LoanData[[#This Row],[Loan Amount]],0)</f>
        <v>0</v>
      </c>
      <c r="AN2585" s="14">
        <f>tbl_LoanData[[#This Row],[Amount Paid]]-(Q2585-X2585)</f>
        <v>-800500</v>
      </c>
      <c r="AO2585" s="14">
        <f>IF(tbl_LoanData[[#This Row],[Application Status]]="Approved",1,0)</f>
        <v>0</v>
      </c>
      <c r="AP2585" s="22" t="str">
        <f t="shared" ca="1" si="121"/>
        <v/>
      </c>
      <c r="AQ2585" s="22" t="str">
        <f t="shared" ca="1" si="122"/>
        <v/>
      </c>
    </row>
    <row r="2586" spans="1:43" ht="14.4" customHeight="1" x14ac:dyDescent="0.3">
      <c r="A2586" s="2" t="s">
        <v>11703</v>
      </c>
      <c r="B2586" s="2" t="s">
        <v>11704</v>
      </c>
      <c r="C2586" s="2" t="s">
        <v>429</v>
      </c>
      <c r="D2586" s="2" t="s">
        <v>142</v>
      </c>
      <c r="E2586" s="2" t="s">
        <v>540</v>
      </c>
      <c r="F2586" s="2">
        <v>44</v>
      </c>
      <c r="G2586" s="2" t="s">
        <v>83</v>
      </c>
      <c r="H2586" s="2" t="s">
        <v>103</v>
      </c>
      <c r="I2586" s="2" t="s">
        <v>43</v>
      </c>
      <c r="J2586" s="3">
        <v>45358</v>
      </c>
      <c r="K2586" s="3">
        <v>45379</v>
      </c>
      <c r="L2586" s="2" t="s">
        <v>38</v>
      </c>
      <c r="M2586" s="2" t="s">
        <v>71</v>
      </c>
      <c r="N2586" s="2" t="s">
        <v>589</v>
      </c>
      <c r="O2586" s="4">
        <v>1211000</v>
      </c>
      <c r="P2586" s="4">
        <v>333500</v>
      </c>
      <c r="Q2586" s="4">
        <v>877500</v>
      </c>
      <c r="R2586" s="2">
        <v>12</v>
      </c>
      <c r="S2586" s="5">
        <v>11.5</v>
      </c>
      <c r="T2586" s="4">
        <v>81534.38</v>
      </c>
      <c r="U2586" s="2" t="s">
        <v>73</v>
      </c>
      <c r="V2586" s="2" t="s">
        <v>34</v>
      </c>
      <c r="W2586" s="4">
        <v>896878.18</v>
      </c>
      <c r="X2586" s="4">
        <v>81534.320000000007</v>
      </c>
      <c r="Y2586" s="4">
        <v>978412.5</v>
      </c>
      <c r="Z2586" s="2">
        <v>29</v>
      </c>
      <c r="AA2586" s="2" t="s">
        <v>57</v>
      </c>
      <c r="AB2586" s="2" t="s">
        <v>15730</v>
      </c>
      <c r="AC2586" s="2" t="s">
        <v>332</v>
      </c>
      <c r="AD2586" s="2" t="s">
        <v>76</v>
      </c>
      <c r="AE2586" s="5">
        <v>72.459999999999994</v>
      </c>
      <c r="AF2586" s="2">
        <v>1</v>
      </c>
      <c r="AG2586" s="2" t="s">
        <v>77</v>
      </c>
      <c r="AH2586" s="2">
        <v>21</v>
      </c>
      <c r="AI2586" s="6" t="str">
        <f t="shared" si="120"/>
        <v>35-44</v>
      </c>
      <c r="AJ2586" s="11">
        <f>YEAR(tbl_LoanData[[#This Row],[Application Date]])</f>
        <v>2024</v>
      </c>
      <c r="AK2586" s="11" t="str">
        <f>TEXT(tbl_LoanData[[#This Row],[Application Date]],"MMMM")</f>
        <v>March</v>
      </c>
      <c r="AL2586" s="12">
        <f>DATE(YEAR(tbl_LoanData[[#This Row],[Application Date]]),MONTH(tbl_LoanData[[#This Row],[Application Date]]),1)</f>
        <v>45352</v>
      </c>
      <c r="AM2586" s="14">
        <f ca="1">IF(AND(tbl_LoanData[[#This Row],[Application Date]]&gt;=EOMONTH(TODAY(),-1)+1,tbl_LoanData[[#This Row],[Application Date]]&lt;=TODAY()),tbl_LoanData[[#This Row],[Loan Amount]],0)</f>
        <v>0</v>
      </c>
      <c r="AN2586" s="14">
        <f>tbl_LoanData[[#This Row],[Amount Paid]]-(Q2586-X2586)</f>
        <v>100912.50000000012</v>
      </c>
      <c r="AO2586" s="14">
        <f>IF(tbl_LoanData[[#This Row],[Application Status]]="Approved",1,0)</f>
        <v>1</v>
      </c>
      <c r="AP2586" s="22" t="str">
        <f t="shared" ca="1" si="121"/>
        <v/>
      </c>
      <c r="AQ2586" s="22" t="str">
        <f t="shared" ca="1" si="122"/>
        <v/>
      </c>
    </row>
    <row r="2587" spans="1:43" ht="14.4" customHeight="1" x14ac:dyDescent="0.3">
      <c r="A2587" s="2" t="s">
        <v>11705</v>
      </c>
      <c r="B2587" s="2" t="s">
        <v>11706</v>
      </c>
      <c r="C2587" s="2" t="s">
        <v>297</v>
      </c>
      <c r="D2587" s="2" t="s">
        <v>67</v>
      </c>
      <c r="E2587" s="2" t="s">
        <v>385</v>
      </c>
      <c r="F2587" s="2">
        <v>41</v>
      </c>
      <c r="G2587" s="2" t="s">
        <v>69</v>
      </c>
      <c r="H2587" s="2" t="s">
        <v>93</v>
      </c>
      <c r="I2587" s="2" t="s">
        <v>50</v>
      </c>
      <c r="J2587" s="3">
        <v>45374</v>
      </c>
      <c r="K2587" s="3">
        <v>45390</v>
      </c>
      <c r="L2587" s="2" t="s">
        <v>41</v>
      </c>
      <c r="M2587" s="2" t="s">
        <v>552</v>
      </c>
      <c r="N2587" s="2" t="s">
        <v>553</v>
      </c>
      <c r="O2587" s="4">
        <v>3093000</v>
      </c>
      <c r="P2587" s="4">
        <v>963300</v>
      </c>
      <c r="Q2587" s="4">
        <v>2129700</v>
      </c>
      <c r="R2587" s="2">
        <v>24</v>
      </c>
      <c r="S2587" s="5">
        <v>13.79</v>
      </c>
      <c r="T2587" s="4">
        <v>113211.3</v>
      </c>
      <c r="U2587" s="2" t="s">
        <v>73</v>
      </c>
      <c r="V2587" s="2" t="s">
        <v>33</v>
      </c>
      <c r="W2587" s="4">
        <v>2717071.26</v>
      </c>
      <c r="X2587" s="4">
        <v>0</v>
      </c>
      <c r="Y2587" s="4">
        <v>2717071.26</v>
      </c>
      <c r="Z2587" s="2">
        <v>0</v>
      </c>
      <c r="AA2587" s="2" t="s">
        <v>56</v>
      </c>
      <c r="AB2587" s="2" t="s">
        <v>15736</v>
      </c>
      <c r="AC2587" s="2" t="s">
        <v>87</v>
      </c>
      <c r="AD2587" s="2" t="s">
        <v>76</v>
      </c>
      <c r="AE2587" s="5">
        <v>68.86</v>
      </c>
      <c r="AF2587" s="2">
        <v>0</v>
      </c>
      <c r="AG2587" s="2" t="s">
        <v>77</v>
      </c>
      <c r="AH2587" s="2">
        <v>16</v>
      </c>
      <c r="AI2587" s="6" t="str">
        <f t="shared" si="120"/>
        <v>35-44</v>
      </c>
      <c r="AJ2587" s="11">
        <f>YEAR(tbl_LoanData[[#This Row],[Application Date]])</f>
        <v>2024</v>
      </c>
      <c r="AK2587" s="11" t="str">
        <f>TEXT(tbl_LoanData[[#This Row],[Application Date]],"MMMM")</f>
        <v>March</v>
      </c>
      <c r="AL2587" s="12">
        <f>DATE(YEAR(tbl_LoanData[[#This Row],[Application Date]]),MONTH(tbl_LoanData[[#This Row],[Application Date]]),1)</f>
        <v>45352</v>
      </c>
      <c r="AM2587" s="14">
        <f ca="1">IF(AND(tbl_LoanData[[#This Row],[Application Date]]&gt;=EOMONTH(TODAY(),-1)+1,tbl_LoanData[[#This Row],[Application Date]]&lt;=TODAY()),tbl_LoanData[[#This Row],[Loan Amount]],0)</f>
        <v>0</v>
      </c>
      <c r="AN2587" s="14">
        <f>tbl_LoanData[[#This Row],[Amount Paid]]-(Q2587-X2587)</f>
        <v>587371.25999999978</v>
      </c>
      <c r="AO2587" s="14">
        <f>IF(tbl_LoanData[[#This Row],[Application Status]]="Approved",1,0)</f>
        <v>1</v>
      </c>
      <c r="AP2587" s="22" t="str">
        <f t="shared" ca="1" si="121"/>
        <v/>
      </c>
      <c r="AQ2587" s="22" t="str">
        <f t="shared" ca="1" si="122"/>
        <v/>
      </c>
    </row>
    <row r="2588" spans="1:43" ht="14.4" customHeight="1" x14ac:dyDescent="0.3">
      <c r="A2588" s="2" t="s">
        <v>11761</v>
      </c>
      <c r="B2588" s="2" t="s">
        <v>11762</v>
      </c>
      <c r="C2588" s="2" t="s">
        <v>208</v>
      </c>
      <c r="D2588" s="2" t="s">
        <v>134</v>
      </c>
      <c r="E2588" s="2" t="s">
        <v>268</v>
      </c>
      <c r="F2588" s="2">
        <v>42</v>
      </c>
      <c r="G2588" s="2" t="s">
        <v>69</v>
      </c>
      <c r="H2588" s="2" t="s">
        <v>191</v>
      </c>
      <c r="I2588" s="2" t="s">
        <v>51</v>
      </c>
      <c r="J2588" s="3">
        <v>45368</v>
      </c>
      <c r="K2588" s="3">
        <v>45381</v>
      </c>
      <c r="L2588" s="2" t="s">
        <v>38</v>
      </c>
      <c r="M2588" s="2" t="s">
        <v>144</v>
      </c>
      <c r="N2588" s="2" t="s">
        <v>382</v>
      </c>
      <c r="O2588" s="4">
        <v>1050000</v>
      </c>
      <c r="P2588" s="4">
        <v>385500</v>
      </c>
      <c r="Q2588" s="4">
        <v>664500</v>
      </c>
      <c r="R2588" s="2">
        <v>36</v>
      </c>
      <c r="S2588" s="5">
        <v>6.22</v>
      </c>
      <c r="T2588" s="4">
        <v>21902.66</v>
      </c>
      <c r="U2588" s="2" t="s">
        <v>73</v>
      </c>
      <c r="V2588" s="2" t="s">
        <v>74</v>
      </c>
      <c r="W2588" s="4">
        <v>525663.84</v>
      </c>
      <c r="X2588" s="4">
        <v>262831.86</v>
      </c>
      <c r="Y2588" s="4">
        <v>788495.7</v>
      </c>
      <c r="Z2588" s="2">
        <v>140</v>
      </c>
      <c r="AA2588" s="2" t="s">
        <v>60</v>
      </c>
      <c r="AB2588" s="2" t="s">
        <v>15727</v>
      </c>
      <c r="AC2588" s="2" t="s">
        <v>129</v>
      </c>
      <c r="AD2588" s="2" t="s">
        <v>76</v>
      </c>
      <c r="AE2588" s="5">
        <v>63.29</v>
      </c>
      <c r="AF2588" s="2">
        <v>5</v>
      </c>
      <c r="AG2588" s="2" t="s">
        <v>130</v>
      </c>
      <c r="AH2588" s="2">
        <v>13</v>
      </c>
      <c r="AI2588" s="6" t="str">
        <f t="shared" si="120"/>
        <v>35-44</v>
      </c>
      <c r="AJ2588" s="11">
        <f>YEAR(tbl_LoanData[[#This Row],[Application Date]])</f>
        <v>2024</v>
      </c>
      <c r="AK2588" s="11" t="str">
        <f>TEXT(tbl_LoanData[[#This Row],[Application Date]],"MMMM")</f>
        <v>March</v>
      </c>
      <c r="AL2588" s="12">
        <f>DATE(YEAR(tbl_LoanData[[#This Row],[Application Date]]),MONTH(tbl_LoanData[[#This Row],[Application Date]]),1)</f>
        <v>45352</v>
      </c>
      <c r="AM2588" s="14">
        <f ca="1">IF(AND(tbl_LoanData[[#This Row],[Application Date]]&gt;=EOMONTH(TODAY(),-1)+1,tbl_LoanData[[#This Row],[Application Date]]&lt;=TODAY()),tbl_LoanData[[#This Row],[Loan Amount]],0)</f>
        <v>0</v>
      </c>
      <c r="AN2588" s="14">
        <f>tbl_LoanData[[#This Row],[Amount Paid]]-(Q2588-X2588)</f>
        <v>123995.69999999995</v>
      </c>
      <c r="AO2588" s="14">
        <f>IF(tbl_LoanData[[#This Row],[Application Status]]="Approved",1,0)</f>
        <v>1</v>
      </c>
      <c r="AP2588" s="22" t="str">
        <f t="shared" ca="1" si="121"/>
        <v/>
      </c>
      <c r="AQ2588" s="22" t="str">
        <f t="shared" ca="1" si="122"/>
        <v/>
      </c>
    </row>
    <row r="2589" spans="1:43" x14ac:dyDescent="0.3">
      <c r="A2589" s="2" t="s">
        <v>11793</v>
      </c>
      <c r="B2589" s="2" t="s">
        <v>11794</v>
      </c>
      <c r="C2589" s="2" t="s">
        <v>482</v>
      </c>
      <c r="D2589" s="2" t="s">
        <v>232</v>
      </c>
      <c r="E2589" s="2" t="s">
        <v>190</v>
      </c>
      <c r="F2589" s="2">
        <v>53</v>
      </c>
      <c r="G2589" s="2" t="s">
        <v>69</v>
      </c>
      <c r="H2589" s="2" t="s">
        <v>398</v>
      </c>
      <c r="I2589" s="2" t="s">
        <v>46</v>
      </c>
      <c r="J2589" s="3">
        <v>45354</v>
      </c>
      <c r="K2589" s="3"/>
      <c r="L2589" s="2" t="s">
        <v>36</v>
      </c>
      <c r="M2589" s="2" t="s">
        <v>71</v>
      </c>
      <c r="N2589" s="2" t="s">
        <v>162</v>
      </c>
      <c r="O2589" s="4">
        <v>1419000</v>
      </c>
      <c r="P2589" s="4">
        <v>564700</v>
      </c>
      <c r="Q2589" s="4">
        <v>854300</v>
      </c>
      <c r="R2589" s="2">
        <v>60</v>
      </c>
      <c r="S2589" s="5">
        <v>11.21</v>
      </c>
      <c r="T2589" s="4">
        <v>22218.92</v>
      </c>
      <c r="U2589" s="2" t="s">
        <v>113</v>
      </c>
      <c r="V2589" s="2" t="s">
        <v>97</v>
      </c>
      <c r="W2589" s="4">
        <v>0</v>
      </c>
      <c r="X2589" s="4">
        <v>0</v>
      </c>
      <c r="Y2589" s="4">
        <v>1333135.1499999999</v>
      </c>
      <c r="Z2589" s="2">
        <v>0</v>
      </c>
      <c r="AA2589" s="2" t="s">
        <v>97</v>
      </c>
      <c r="AB2589" s="2" t="s">
        <v>15735</v>
      </c>
      <c r="AC2589" s="2" t="s">
        <v>121</v>
      </c>
      <c r="AD2589" s="2" t="s">
        <v>76</v>
      </c>
      <c r="AE2589" s="5">
        <v>60.2</v>
      </c>
      <c r="AF2589" s="2">
        <v>0</v>
      </c>
      <c r="AG2589" s="2" t="s">
        <v>97</v>
      </c>
      <c r="AH2589" s="2"/>
      <c r="AI2589" s="6" t="str">
        <f t="shared" si="120"/>
        <v>45-54</v>
      </c>
      <c r="AJ2589" s="11">
        <f>YEAR(tbl_LoanData[[#This Row],[Application Date]])</f>
        <v>2024</v>
      </c>
      <c r="AK2589" s="11" t="str">
        <f>TEXT(tbl_LoanData[[#This Row],[Application Date]],"MMMM")</f>
        <v>March</v>
      </c>
      <c r="AL2589" s="12">
        <f>DATE(YEAR(tbl_LoanData[[#This Row],[Application Date]]),MONTH(tbl_LoanData[[#This Row],[Application Date]]),1)</f>
        <v>45352</v>
      </c>
      <c r="AM2589" s="14">
        <f ca="1">IF(AND(tbl_LoanData[[#This Row],[Application Date]]&gt;=EOMONTH(TODAY(),-1)+1,tbl_LoanData[[#This Row],[Application Date]]&lt;=TODAY()),tbl_LoanData[[#This Row],[Loan Amount]],0)</f>
        <v>0</v>
      </c>
      <c r="AN2589" s="14">
        <f>tbl_LoanData[[#This Row],[Amount Paid]]-(Q2589-X2589)</f>
        <v>-854300</v>
      </c>
      <c r="AO2589" s="14">
        <f>IF(tbl_LoanData[[#This Row],[Application Status]]="Approved",1,0)</f>
        <v>0</v>
      </c>
      <c r="AP2589" s="22" t="str">
        <f t="shared" ca="1" si="121"/>
        <v/>
      </c>
      <c r="AQ2589" s="22" t="str">
        <f t="shared" ca="1" si="122"/>
        <v/>
      </c>
    </row>
    <row r="2590" spans="1:43" x14ac:dyDescent="0.3">
      <c r="A2590" s="2" t="s">
        <v>11821</v>
      </c>
      <c r="B2590" s="2" t="s">
        <v>11822</v>
      </c>
      <c r="C2590" s="2" t="s">
        <v>231</v>
      </c>
      <c r="D2590" s="2" t="s">
        <v>102</v>
      </c>
      <c r="E2590" s="2" t="s">
        <v>190</v>
      </c>
      <c r="F2590" s="2">
        <v>60</v>
      </c>
      <c r="G2590" s="2" t="s">
        <v>83</v>
      </c>
      <c r="H2590" s="2" t="s">
        <v>259</v>
      </c>
      <c r="I2590" s="2" t="s">
        <v>43</v>
      </c>
      <c r="J2590" s="3">
        <v>45365</v>
      </c>
      <c r="K2590" s="3">
        <v>45383</v>
      </c>
      <c r="L2590" s="2" t="s">
        <v>37</v>
      </c>
      <c r="M2590" s="2" t="s">
        <v>94</v>
      </c>
      <c r="N2590" s="2" t="s">
        <v>568</v>
      </c>
      <c r="O2590" s="4">
        <v>245000</v>
      </c>
      <c r="P2590" s="4">
        <v>91400</v>
      </c>
      <c r="Q2590" s="4">
        <v>153600</v>
      </c>
      <c r="R2590" s="2">
        <v>60</v>
      </c>
      <c r="S2590" s="5">
        <v>9.4</v>
      </c>
      <c r="T2590" s="4">
        <v>3763.2</v>
      </c>
      <c r="U2590" s="2" t="s">
        <v>73</v>
      </c>
      <c r="V2590" s="2" t="s">
        <v>74</v>
      </c>
      <c r="W2590" s="4">
        <v>105369.60000000001</v>
      </c>
      <c r="X2590" s="4">
        <v>120422.39999999999</v>
      </c>
      <c r="Y2590" s="4">
        <v>225792</v>
      </c>
      <c r="Z2590" s="2">
        <v>0</v>
      </c>
      <c r="AA2590" s="2" t="s">
        <v>56</v>
      </c>
      <c r="AB2590" s="2" t="s">
        <v>15733</v>
      </c>
      <c r="AC2590" s="2" t="s">
        <v>121</v>
      </c>
      <c r="AD2590" s="2" t="s">
        <v>76</v>
      </c>
      <c r="AE2590" s="5">
        <v>62.69</v>
      </c>
      <c r="AF2590" s="2">
        <v>0</v>
      </c>
      <c r="AG2590" s="2" t="s">
        <v>77</v>
      </c>
      <c r="AH2590" s="2">
        <v>18</v>
      </c>
      <c r="AI2590" s="6" t="str">
        <f t="shared" si="120"/>
        <v>55-64</v>
      </c>
      <c r="AJ2590" s="11">
        <f>YEAR(tbl_LoanData[[#This Row],[Application Date]])</f>
        <v>2024</v>
      </c>
      <c r="AK2590" s="11" t="str">
        <f>TEXT(tbl_LoanData[[#This Row],[Application Date]],"MMMM")</f>
        <v>March</v>
      </c>
      <c r="AL2590" s="12">
        <f>DATE(YEAR(tbl_LoanData[[#This Row],[Application Date]]),MONTH(tbl_LoanData[[#This Row],[Application Date]]),1)</f>
        <v>45352</v>
      </c>
      <c r="AM2590" s="14">
        <f ca="1">IF(AND(tbl_LoanData[[#This Row],[Application Date]]&gt;=EOMONTH(TODAY(),-1)+1,tbl_LoanData[[#This Row],[Application Date]]&lt;=TODAY()),tbl_LoanData[[#This Row],[Loan Amount]],0)</f>
        <v>0</v>
      </c>
      <c r="AN2590" s="14">
        <f>tbl_LoanData[[#This Row],[Amount Paid]]-(Q2590-X2590)</f>
        <v>72192</v>
      </c>
      <c r="AO2590" s="14">
        <f>IF(tbl_LoanData[[#This Row],[Application Status]]="Approved",1,0)</f>
        <v>1</v>
      </c>
      <c r="AP2590" s="22" t="str">
        <f t="shared" ca="1" si="121"/>
        <v/>
      </c>
      <c r="AQ2590" s="22" t="str">
        <f t="shared" ca="1" si="122"/>
        <v/>
      </c>
    </row>
    <row r="2591" spans="1:43" ht="14.4" customHeight="1" x14ac:dyDescent="0.3">
      <c r="A2591" s="2" t="s">
        <v>12193</v>
      </c>
      <c r="B2591" s="2" t="s">
        <v>12194</v>
      </c>
      <c r="C2591" s="2" t="s">
        <v>549</v>
      </c>
      <c r="D2591" s="2" t="s">
        <v>67</v>
      </c>
      <c r="E2591" s="2" t="s">
        <v>394</v>
      </c>
      <c r="F2591" s="2">
        <v>56</v>
      </c>
      <c r="G2591" s="2" t="s">
        <v>83</v>
      </c>
      <c r="H2591" s="2" t="s">
        <v>151</v>
      </c>
      <c r="I2591" s="2" t="s">
        <v>46</v>
      </c>
      <c r="J2591" s="3">
        <v>45362</v>
      </c>
      <c r="K2591" s="3">
        <v>45382</v>
      </c>
      <c r="L2591" s="2" t="s">
        <v>36</v>
      </c>
      <c r="M2591" s="2" t="s">
        <v>71</v>
      </c>
      <c r="N2591" s="2" t="s">
        <v>162</v>
      </c>
      <c r="O2591" s="4">
        <v>1341000</v>
      </c>
      <c r="P2591" s="4">
        <v>416400</v>
      </c>
      <c r="Q2591" s="4">
        <v>924600</v>
      </c>
      <c r="R2591" s="2">
        <v>12</v>
      </c>
      <c r="S2591" s="5">
        <v>9.41</v>
      </c>
      <c r="T2591" s="4">
        <v>84300.4</v>
      </c>
      <c r="U2591" s="2" t="s">
        <v>73</v>
      </c>
      <c r="V2591" s="2" t="s">
        <v>33</v>
      </c>
      <c r="W2591" s="4">
        <v>1011604.86</v>
      </c>
      <c r="X2591" s="4">
        <v>0</v>
      </c>
      <c r="Y2591" s="4">
        <v>1011604.86</v>
      </c>
      <c r="Z2591" s="2">
        <v>0</v>
      </c>
      <c r="AA2591" s="2" t="s">
        <v>56</v>
      </c>
      <c r="AB2591" s="2" t="s">
        <v>15732</v>
      </c>
      <c r="AC2591" s="2" t="s">
        <v>146</v>
      </c>
      <c r="AD2591" s="2" t="s">
        <v>76</v>
      </c>
      <c r="AE2591" s="5">
        <v>68.95</v>
      </c>
      <c r="AF2591" s="2">
        <v>0</v>
      </c>
      <c r="AG2591" s="2" t="s">
        <v>77</v>
      </c>
      <c r="AH2591" s="2">
        <v>20</v>
      </c>
      <c r="AI2591" s="6" t="str">
        <f t="shared" si="120"/>
        <v>55-64</v>
      </c>
      <c r="AJ2591" s="11">
        <f>YEAR(tbl_LoanData[[#This Row],[Application Date]])</f>
        <v>2024</v>
      </c>
      <c r="AK2591" s="11" t="str">
        <f>TEXT(tbl_LoanData[[#This Row],[Application Date]],"MMMM")</f>
        <v>March</v>
      </c>
      <c r="AL2591" s="12">
        <f>DATE(YEAR(tbl_LoanData[[#This Row],[Application Date]]),MONTH(tbl_LoanData[[#This Row],[Application Date]]),1)</f>
        <v>45352</v>
      </c>
      <c r="AM2591" s="14">
        <f ca="1">IF(AND(tbl_LoanData[[#This Row],[Application Date]]&gt;=EOMONTH(TODAY(),-1)+1,tbl_LoanData[[#This Row],[Application Date]]&lt;=TODAY()),tbl_LoanData[[#This Row],[Loan Amount]],0)</f>
        <v>0</v>
      </c>
      <c r="AN2591" s="14">
        <f>tbl_LoanData[[#This Row],[Amount Paid]]-(Q2591-X2591)</f>
        <v>87004.859999999986</v>
      </c>
      <c r="AO2591" s="14">
        <f>IF(tbl_LoanData[[#This Row],[Application Status]]="Approved",1,0)</f>
        <v>1</v>
      </c>
      <c r="AP2591" s="22" t="str">
        <f t="shared" ca="1" si="121"/>
        <v/>
      </c>
      <c r="AQ2591" s="22" t="str">
        <f t="shared" ca="1" si="122"/>
        <v/>
      </c>
    </row>
    <row r="2592" spans="1:43" x14ac:dyDescent="0.3">
      <c r="A2592" s="2" t="s">
        <v>12209</v>
      </c>
      <c r="B2592" s="2" t="s">
        <v>12210</v>
      </c>
      <c r="C2592" s="2" t="s">
        <v>343</v>
      </c>
      <c r="D2592" s="2" t="s">
        <v>182</v>
      </c>
      <c r="E2592" s="2" t="s">
        <v>134</v>
      </c>
      <c r="F2592" s="2">
        <v>41</v>
      </c>
      <c r="G2592" s="2" t="s">
        <v>69</v>
      </c>
      <c r="H2592" s="2" t="s">
        <v>256</v>
      </c>
      <c r="I2592" s="2" t="s">
        <v>43</v>
      </c>
      <c r="J2592" s="3">
        <v>45374</v>
      </c>
      <c r="K2592" s="3"/>
      <c r="L2592" s="2" t="s">
        <v>37</v>
      </c>
      <c r="M2592" s="2" t="s">
        <v>94</v>
      </c>
      <c r="N2592" s="2" t="s">
        <v>436</v>
      </c>
      <c r="O2592" s="4">
        <v>88000</v>
      </c>
      <c r="P2592" s="4">
        <v>34400</v>
      </c>
      <c r="Q2592" s="4">
        <v>53600</v>
      </c>
      <c r="R2592" s="2">
        <v>36</v>
      </c>
      <c r="S2592" s="5">
        <v>7.09</v>
      </c>
      <c r="T2592" s="4">
        <v>1805.58</v>
      </c>
      <c r="U2592" s="2" t="s">
        <v>113</v>
      </c>
      <c r="V2592" s="2" t="s">
        <v>97</v>
      </c>
      <c r="W2592" s="4">
        <v>0</v>
      </c>
      <c r="X2592" s="4">
        <v>0</v>
      </c>
      <c r="Y2592" s="4">
        <v>65000.72</v>
      </c>
      <c r="Z2592" s="2">
        <v>0</v>
      </c>
      <c r="AA2592" s="2" t="s">
        <v>97</v>
      </c>
      <c r="AB2592" s="2" t="s">
        <v>15727</v>
      </c>
      <c r="AC2592" s="2" t="s">
        <v>75</v>
      </c>
      <c r="AD2592" s="2" t="s">
        <v>76</v>
      </c>
      <c r="AE2592" s="5">
        <v>60.91</v>
      </c>
      <c r="AF2592" s="2">
        <v>0</v>
      </c>
      <c r="AG2592" s="2" t="s">
        <v>97</v>
      </c>
      <c r="AH2592" s="2"/>
      <c r="AI2592" s="6" t="str">
        <f t="shared" si="120"/>
        <v>35-44</v>
      </c>
      <c r="AJ2592" s="11">
        <f>YEAR(tbl_LoanData[[#This Row],[Application Date]])</f>
        <v>2024</v>
      </c>
      <c r="AK2592" s="11" t="str">
        <f>TEXT(tbl_LoanData[[#This Row],[Application Date]],"MMMM")</f>
        <v>March</v>
      </c>
      <c r="AL2592" s="12">
        <f>DATE(YEAR(tbl_LoanData[[#This Row],[Application Date]]),MONTH(tbl_LoanData[[#This Row],[Application Date]]),1)</f>
        <v>45352</v>
      </c>
      <c r="AM2592" s="14">
        <f ca="1">IF(AND(tbl_LoanData[[#This Row],[Application Date]]&gt;=EOMONTH(TODAY(),-1)+1,tbl_LoanData[[#This Row],[Application Date]]&lt;=TODAY()),tbl_LoanData[[#This Row],[Loan Amount]],0)</f>
        <v>0</v>
      </c>
      <c r="AN2592" s="14">
        <f>tbl_LoanData[[#This Row],[Amount Paid]]-(Q2592-X2592)</f>
        <v>-53600</v>
      </c>
      <c r="AO2592" s="14">
        <f>IF(tbl_LoanData[[#This Row],[Application Status]]="Approved",1,0)</f>
        <v>0</v>
      </c>
      <c r="AP2592" s="22" t="str">
        <f t="shared" ca="1" si="121"/>
        <v/>
      </c>
      <c r="AQ2592" s="22" t="str">
        <f t="shared" ca="1" si="122"/>
        <v/>
      </c>
    </row>
    <row r="2593" spans="1:43" ht="14.4" customHeight="1" x14ac:dyDescent="0.3">
      <c r="A2593" s="2" t="s">
        <v>12253</v>
      </c>
      <c r="B2593" s="2" t="s">
        <v>12254</v>
      </c>
      <c r="C2593" s="2" t="s">
        <v>464</v>
      </c>
      <c r="D2593" s="2" t="s">
        <v>268</v>
      </c>
      <c r="E2593" s="2" t="s">
        <v>209</v>
      </c>
      <c r="F2593" s="2">
        <v>24</v>
      </c>
      <c r="G2593" s="2" t="s">
        <v>83</v>
      </c>
      <c r="H2593" s="2" t="s">
        <v>110</v>
      </c>
      <c r="I2593" s="2" t="s">
        <v>46</v>
      </c>
      <c r="J2593" s="3">
        <v>45363</v>
      </c>
      <c r="K2593" s="3">
        <v>45372</v>
      </c>
      <c r="L2593" s="2" t="s">
        <v>36</v>
      </c>
      <c r="M2593" s="2" t="s">
        <v>85</v>
      </c>
      <c r="N2593" s="2" t="s">
        <v>671</v>
      </c>
      <c r="O2593" s="4">
        <v>1392000</v>
      </c>
      <c r="P2593" s="4">
        <v>473700</v>
      </c>
      <c r="Q2593" s="4">
        <v>918300</v>
      </c>
      <c r="R2593" s="2">
        <v>48</v>
      </c>
      <c r="S2593" s="5">
        <v>11.74</v>
      </c>
      <c r="T2593" s="4">
        <v>28115.279999999999</v>
      </c>
      <c r="U2593" s="2" t="s">
        <v>73</v>
      </c>
      <c r="V2593" s="2" t="s">
        <v>74</v>
      </c>
      <c r="W2593" s="4">
        <v>815343.12</v>
      </c>
      <c r="X2593" s="4">
        <v>534190.56000000006</v>
      </c>
      <c r="Y2593" s="4">
        <v>1349533.68</v>
      </c>
      <c r="Z2593" s="2">
        <v>0</v>
      </c>
      <c r="AA2593" s="2" t="s">
        <v>56</v>
      </c>
      <c r="AB2593" s="2" t="s">
        <v>15731</v>
      </c>
      <c r="AC2593" s="2" t="s">
        <v>129</v>
      </c>
      <c r="AD2593" s="2" t="s">
        <v>76</v>
      </c>
      <c r="AE2593" s="5">
        <v>65.97</v>
      </c>
      <c r="AF2593" s="2">
        <v>0</v>
      </c>
      <c r="AG2593" s="2" t="s">
        <v>77</v>
      </c>
      <c r="AH2593" s="2">
        <v>9</v>
      </c>
      <c r="AI2593" s="6" t="str">
        <f t="shared" si="120"/>
        <v>18-24</v>
      </c>
      <c r="AJ2593" s="11">
        <f>YEAR(tbl_LoanData[[#This Row],[Application Date]])</f>
        <v>2024</v>
      </c>
      <c r="AK2593" s="11" t="str">
        <f>TEXT(tbl_LoanData[[#This Row],[Application Date]],"MMMM")</f>
        <v>March</v>
      </c>
      <c r="AL2593" s="12">
        <f>DATE(YEAR(tbl_LoanData[[#This Row],[Application Date]]),MONTH(tbl_LoanData[[#This Row],[Application Date]]),1)</f>
        <v>45352</v>
      </c>
      <c r="AM2593" s="14">
        <f ca="1">IF(AND(tbl_LoanData[[#This Row],[Application Date]]&gt;=EOMONTH(TODAY(),-1)+1,tbl_LoanData[[#This Row],[Application Date]]&lt;=TODAY()),tbl_LoanData[[#This Row],[Loan Amount]],0)</f>
        <v>0</v>
      </c>
      <c r="AN2593" s="14">
        <f>tbl_LoanData[[#This Row],[Amount Paid]]-(Q2593-X2593)</f>
        <v>431233.68000000005</v>
      </c>
      <c r="AO2593" s="14">
        <f>IF(tbl_LoanData[[#This Row],[Application Status]]="Approved",1,0)</f>
        <v>1</v>
      </c>
      <c r="AP2593" s="22" t="str">
        <f t="shared" ca="1" si="121"/>
        <v/>
      </c>
      <c r="AQ2593" s="22" t="str">
        <f t="shared" ca="1" si="122"/>
        <v/>
      </c>
    </row>
    <row r="2594" spans="1:43" ht="14.4" customHeight="1" x14ac:dyDescent="0.3">
      <c r="A2594" s="2" t="s">
        <v>12289</v>
      </c>
      <c r="B2594" s="2" t="s">
        <v>12290</v>
      </c>
      <c r="C2594" s="2" t="s">
        <v>401</v>
      </c>
      <c r="D2594" s="2" t="s">
        <v>102</v>
      </c>
      <c r="E2594" s="2" t="s">
        <v>92</v>
      </c>
      <c r="F2594" s="2">
        <v>26</v>
      </c>
      <c r="G2594" s="2" t="s">
        <v>83</v>
      </c>
      <c r="H2594" s="2" t="s">
        <v>398</v>
      </c>
      <c r="I2594" s="2" t="s">
        <v>46</v>
      </c>
      <c r="J2594" s="3">
        <v>45382</v>
      </c>
      <c r="K2594" s="3">
        <v>45394</v>
      </c>
      <c r="L2594" s="2" t="s">
        <v>40</v>
      </c>
      <c r="M2594" s="2" t="s">
        <v>94</v>
      </c>
      <c r="N2594" s="2" t="s">
        <v>95</v>
      </c>
      <c r="O2594" s="4">
        <v>885000</v>
      </c>
      <c r="P2594" s="4">
        <v>222000</v>
      </c>
      <c r="Q2594" s="4">
        <v>663000</v>
      </c>
      <c r="R2594" s="2">
        <v>48</v>
      </c>
      <c r="S2594" s="5">
        <v>10.27</v>
      </c>
      <c r="T2594" s="4">
        <v>19486.68</v>
      </c>
      <c r="U2594" s="2" t="s">
        <v>73</v>
      </c>
      <c r="V2594" s="2" t="s">
        <v>74</v>
      </c>
      <c r="W2594" s="4">
        <v>526140.36</v>
      </c>
      <c r="X2594" s="4">
        <v>409220.04</v>
      </c>
      <c r="Y2594" s="4">
        <v>935360.4</v>
      </c>
      <c r="Z2594" s="2">
        <v>29</v>
      </c>
      <c r="AA2594" s="2" t="s">
        <v>57</v>
      </c>
      <c r="AB2594" s="2" t="s">
        <v>15732</v>
      </c>
      <c r="AC2594" s="2" t="s">
        <v>121</v>
      </c>
      <c r="AD2594" s="2" t="s">
        <v>76</v>
      </c>
      <c r="AE2594" s="5">
        <v>74.92</v>
      </c>
      <c r="AF2594" s="2">
        <v>1</v>
      </c>
      <c r="AG2594" s="2" t="s">
        <v>77</v>
      </c>
      <c r="AH2594" s="2">
        <v>12</v>
      </c>
      <c r="AI2594" s="6" t="str">
        <f t="shared" si="120"/>
        <v>25-34</v>
      </c>
      <c r="AJ2594" s="11">
        <f>YEAR(tbl_LoanData[[#This Row],[Application Date]])</f>
        <v>2024</v>
      </c>
      <c r="AK2594" s="11" t="str">
        <f>TEXT(tbl_LoanData[[#This Row],[Application Date]],"MMMM")</f>
        <v>March</v>
      </c>
      <c r="AL2594" s="12">
        <f>DATE(YEAR(tbl_LoanData[[#This Row],[Application Date]]),MONTH(tbl_LoanData[[#This Row],[Application Date]]),1)</f>
        <v>45352</v>
      </c>
      <c r="AM2594" s="14">
        <f ca="1">IF(AND(tbl_LoanData[[#This Row],[Application Date]]&gt;=EOMONTH(TODAY(),-1)+1,tbl_LoanData[[#This Row],[Application Date]]&lt;=TODAY()),tbl_LoanData[[#This Row],[Loan Amount]],0)</f>
        <v>0</v>
      </c>
      <c r="AN2594" s="14">
        <f>tbl_LoanData[[#This Row],[Amount Paid]]-(Q2594-X2594)</f>
        <v>272360.39999999997</v>
      </c>
      <c r="AO2594" s="14">
        <f>IF(tbl_LoanData[[#This Row],[Application Status]]="Approved",1,0)</f>
        <v>1</v>
      </c>
      <c r="AP2594" s="22" t="str">
        <f t="shared" ca="1" si="121"/>
        <v/>
      </c>
      <c r="AQ2594" s="22" t="str">
        <f t="shared" ca="1" si="122"/>
        <v/>
      </c>
    </row>
    <row r="2595" spans="1:43" ht="14.4" customHeight="1" x14ac:dyDescent="0.3">
      <c r="A2595" s="2" t="s">
        <v>12307</v>
      </c>
      <c r="B2595" s="2" t="s">
        <v>12308</v>
      </c>
      <c r="C2595" s="2" t="s">
        <v>277</v>
      </c>
      <c r="D2595" s="2" t="s">
        <v>102</v>
      </c>
      <c r="E2595" s="2" t="s">
        <v>182</v>
      </c>
      <c r="F2595" s="2">
        <v>42</v>
      </c>
      <c r="G2595" s="2" t="s">
        <v>83</v>
      </c>
      <c r="H2595" s="2" t="s">
        <v>228</v>
      </c>
      <c r="I2595" s="2" t="s">
        <v>43</v>
      </c>
      <c r="J2595" s="3">
        <v>45373</v>
      </c>
      <c r="K2595" s="3">
        <v>45393</v>
      </c>
      <c r="L2595" s="2" t="s">
        <v>40</v>
      </c>
      <c r="M2595" s="2" t="s">
        <v>85</v>
      </c>
      <c r="N2595" s="2" t="s">
        <v>86</v>
      </c>
      <c r="O2595" s="4">
        <v>982000</v>
      </c>
      <c r="P2595" s="4">
        <v>363200</v>
      </c>
      <c r="Q2595" s="4">
        <v>618800</v>
      </c>
      <c r="R2595" s="2">
        <v>12</v>
      </c>
      <c r="S2595" s="5">
        <v>7.71</v>
      </c>
      <c r="T2595" s="4">
        <v>55542.46</v>
      </c>
      <c r="U2595" s="2" t="s">
        <v>73</v>
      </c>
      <c r="V2595" s="2" t="s">
        <v>33</v>
      </c>
      <c r="W2595" s="4">
        <v>666509.48</v>
      </c>
      <c r="X2595" s="4">
        <v>0</v>
      </c>
      <c r="Y2595" s="4">
        <v>666509.48</v>
      </c>
      <c r="Z2595" s="2">
        <v>0</v>
      </c>
      <c r="AA2595" s="2" t="s">
        <v>56</v>
      </c>
      <c r="AB2595" s="2" t="s">
        <v>15728</v>
      </c>
      <c r="AC2595" s="2" t="s">
        <v>129</v>
      </c>
      <c r="AD2595" s="2" t="s">
        <v>76</v>
      </c>
      <c r="AE2595" s="5">
        <v>63.01</v>
      </c>
      <c r="AF2595" s="2">
        <v>0</v>
      </c>
      <c r="AG2595" s="2" t="s">
        <v>77</v>
      </c>
      <c r="AH2595" s="2">
        <v>20</v>
      </c>
      <c r="AI2595" s="6" t="str">
        <f t="shared" si="120"/>
        <v>35-44</v>
      </c>
      <c r="AJ2595" s="11">
        <f>YEAR(tbl_LoanData[[#This Row],[Application Date]])</f>
        <v>2024</v>
      </c>
      <c r="AK2595" s="11" t="str">
        <f>TEXT(tbl_LoanData[[#This Row],[Application Date]],"MMMM")</f>
        <v>March</v>
      </c>
      <c r="AL2595" s="12">
        <f>DATE(YEAR(tbl_LoanData[[#This Row],[Application Date]]),MONTH(tbl_LoanData[[#This Row],[Application Date]]),1)</f>
        <v>45352</v>
      </c>
      <c r="AM2595" s="14">
        <f ca="1">IF(AND(tbl_LoanData[[#This Row],[Application Date]]&gt;=EOMONTH(TODAY(),-1)+1,tbl_LoanData[[#This Row],[Application Date]]&lt;=TODAY()),tbl_LoanData[[#This Row],[Loan Amount]],0)</f>
        <v>0</v>
      </c>
      <c r="AN2595" s="14">
        <f>tbl_LoanData[[#This Row],[Amount Paid]]-(Q2595-X2595)</f>
        <v>47709.479999999981</v>
      </c>
      <c r="AO2595" s="14">
        <f>IF(tbl_LoanData[[#This Row],[Application Status]]="Approved",1,0)</f>
        <v>1</v>
      </c>
      <c r="AP2595" s="22" t="str">
        <f t="shared" ca="1" si="121"/>
        <v/>
      </c>
      <c r="AQ2595" s="22" t="str">
        <f t="shared" ca="1" si="122"/>
        <v/>
      </c>
    </row>
    <row r="2596" spans="1:43" x14ac:dyDescent="0.3">
      <c r="A2596" s="2" t="s">
        <v>12329</v>
      </c>
      <c r="B2596" s="2" t="s">
        <v>12330</v>
      </c>
      <c r="C2596" s="2" t="s">
        <v>331</v>
      </c>
      <c r="D2596" s="2" t="s">
        <v>254</v>
      </c>
      <c r="E2596" s="2" t="s">
        <v>447</v>
      </c>
      <c r="F2596" s="2">
        <v>57</v>
      </c>
      <c r="G2596" s="2" t="s">
        <v>83</v>
      </c>
      <c r="H2596" s="2" t="s">
        <v>244</v>
      </c>
      <c r="I2596" s="2" t="s">
        <v>48</v>
      </c>
      <c r="J2596" s="3">
        <v>45355</v>
      </c>
      <c r="K2596" s="3">
        <v>45358</v>
      </c>
      <c r="L2596" s="2" t="s">
        <v>40</v>
      </c>
      <c r="M2596" s="2" t="s">
        <v>111</v>
      </c>
      <c r="N2596" s="2" t="s">
        <v>369</v>
      </c>
      <c r="O2596" s="4">
        <v>1275000</v>
      </c>
      <c r="P2596" s="4">
        <v>165000</v>
      </c>
      <c r="Q2596" s="4">
        <v>1110000</v>
      </c>
      <c r="R2596" s="2">
        <v>24</v>
      </c>
      <c r="S2596" s="5">
        <v>11.02</v>
      </c>
      <c r="T2596" s="4">
        <v>56443.5</v>
      </c>
      <c r="U2596" s="2" t="s">
        <v>73</v>
      </c>
      <c r="V2596" s="2" t="s">
        <v>33</v>
      </c>
      <c r="W2596" s="4">
        <v>1354644</v>
      </c>
      <c r="X2596" s="4">
        <v>0</v>
      </c>
      <c r="Y2596" s="4">
        <v>1354644</v>
      </c>
      <c r="Z2596" s="2">
        <v>0</v>
      </c>
      <c r="AA2596" s="2" t="s">
        <v>56</v>
      </c>
      <c r="AB2596" s="2" t="s">
        <v>15729</v>
      </c>
      <c r="AC2596" s="2" t="s">
        <v>332</v>
      </c>
      <c r="AD2596" s="2" t="s">
        <v>76</v>
      </c>
      <c r="AE2596" s="5">
        <v>87.06</v>
      </c>
      <c r="AF2596" s="2">
        <v>0</v>
      </c>
      <c r="AG2596" s="2" t="s">
        <v>77</v>
      </c>
      <c r="AH2596" s="2">
        <v>3</v>
      </c>
      <c r="AI2596" s="6" t="str">
        <f t="shared" si="120"/>
        <v>55-64</v>
      </c>
      <c r="AJ2596" s="11">
        <f>YEAR(tbl_LoanData[[#This Row],[Application Date]])</f>
        <v>2024</v>
      </c>
      <c r="AK2596" s="11" t="str">
        <f>TEXT(tbl_LoanData[[#This Row],[Application Date]],"MMMM")</f>
        <v>March</v>
      </c>
      <c r="AL2596" s="12">
        <f>DATE(YEAR(tbl_LoanData[[#This Row],[Application Date]]),MONTH(tbl_LoanData[[#This Row],[Application Date]]),1)</f>
        <v>45352</v>
      </c>
      <c r="AM2596" s="14">
        <f ca="1">IF(AND(tbl_LoanData[[#This Row],[Application Date]]&gt;=EOMONTH(TODAY(),-1)+1,tbl_LoanData[[#This Row],[Application Date]]&lt;=TODAY()),tbl_LoanData[[#This Row],[Loan Amount]],0)</f>
        <v>0</v>
      </c>
      <c r="AN2596" s="14">
        <f>tbl_LoanData[[#This Row],[Amount Paid]]-(Q2596-X2596)</f>
        <v>244644</v>
      </c>
      <c r="AO2596" s="14">
        <f>IF(tbl_LoanData[[#This Row],[Application Status]]="Approved",1,0)</f>
        <v>1</v>
      </c>
      <c r="AP2596" s="22" t="str">
        <f t="shared" ca="1" si="121"/>
        <v/>
      </c>
      <c r="AQ2596" s="22" t="str">
        <f t="shared" ca="1" si="122"/>
        <v/>
      </c>
    </row>
    <row r="2597" spans="1:43" x14ac:dyDescent="0.3">
      <c r="A2597" s="2" t="s">
        <v>12349</v>
      </c>
      <c r="B2597" s="2" t="s">
        <v>12350</v>
      </c>
      <c r="C2597" s="2" t="s">
        <v>253</v>
      </c>
      <c r="D2597" s="2" t="s">
        <v>101</v>
      </c>
      <c r="E2597" s="2" t="s">
        <v>190</v>
      </c>
      <c r="F2597" s="2">
        <v>58</v>
      </c>
      <c r="G2597" s="2" t="s">
        <v>69</v>
      </c>
      <c r="H2597" s="2" t="s">
        <v>93</v>
      </c>
      <c r="I2597" s="2" t="s">
        <v>50</v>
      </c>
      <c r="J2597" s="3">
        <v>45380</v>
      </c>
      <c r="K2597" s="3">
        <v>45386</v>
      </c>
      <c r="L2597" s="2" t="s">
        <v>39</v>
      </c>
      <c r="M2597" s="2" t="s">
        <v>167</v>
      </c>
      <c r="N2597" s="2" t="s">
        <v>491</v>
      </c>
      <c r="O2597" s="4">
        <v>2062000</v>
      </c>
      <c r="P2597" s="4">
        <v>736900</v>
      </c>
      <c r="Q2597" s="4">
        <v>1325100</v>
      </c>
      <c r="R2597" s="2">
        <v>48</v>
      </c>
      <c r="S2597" s="5">
        <v>10.72</v>
      </c>
      <c r="T2597" s="4">
        <v>39443.81</v>
      </c>
      <c r="U2597" s="2" t="s">
        <v>73</v>
      </c>
      <c r="V2597" s="2" t="s">
        <v>74</v>
      </c>
      <c r="W2597" s="4">
        <v>1104426.68</v>
      </c>
      <c r="X2597" s="4">
        <v>788876.2</v>
      </c>
      <c r="Y2597" s="4">
        <v>1893302.88</v>
      </c>
      <c r="Z2597" s="2">
        <v>0</v>
      </c>
      <c r="AA2597" s="2" t="s">
        <v>56</v>
      </c>
      <c r="AB2597" s="2" t="s">
        <v>15735</v>
      </c>
      <c r="AC2597" s="2" t="s">
        <v>129</v>
      </c>
      <c r="AD2597" s="2" t="s">
        <v>76</v>
      </c>
      <c r="AE2597" s="5">
        <v>64.260000000000005</v>
      </c>
      <c r="AF2597" s="2">
        <v>0</v>
      </c>
      <c r="AG2597" s="2" t="s">
        <v>77</v>
      </c>
      <c r="AH2597" s="2">
        <v>6</v>
      </c>
      <c r="AI2597" s="6" t="str">
        <f t="shared" si="120"/>
        <v>55-64</v>
      </c>
      <c r="AJ2597" s="11">
        <f>YEAR(tbl_LoanData[[#This Row],[Application Date]])</f>
        <v>2024</v>
      </c>
      <c r="AK2597" s="11" t="str">
        <f>TEXT(tbl_LoanData[[#This Row],[Application Date]],"MMMM")</f>
        <v>March</v>
      </c>
      <c r="AL2597" s="12">
        <f>DATE(YEAR(tbl_LoanData[[#This Row],[Application Date]]),MONTH(tbl_LoanData[[#This Row],[Application Date]]),1)</f>
        <v>45352</v>
      </c>
      <c r="AM2597" s="14">
        <f ca="1">IF(AND(tbl_LoanData[[#This Row],[Application Date]]&gt;=EOMONTH(TODAY(),-1)+1,tbl_LoanData[[#This Row],[Application Date]]&lt;=TODAY()),tbl_LoanData[[#This Row],[Loan Amount]],0)</f>
        <v>0</v>
      </c>
      <c r="AN2597" s="14">
        <f>tbl_LoanData[[#This Row],[Amount Paid]]-(Q2597-X2597)</f>
        <v>568202.87999999989</v>
      </c>
      <c r="AO2597" s="14">
        <f>IF(tbl_LoanData[[#This Row],[Application Status]]="Approved",1,0)</f>
        <v>1</v>
      </c>
      <c r="AP2597" s="22" t="str">
        <f t="shared" ca="1" si="121"/>
        <v/>
      </c>
      <c r="AQ2597" s="22" t="str">
        <f t="shared" ca="1" si="122"/>
        <v/>
      </c>
    </row>
    <row r="2598" spans="1:43" x14ac:dyDescent="0.3">
      <c r="A2598" s="2" t="s">
        <v>12479</v>
      </c>
      <c r="B2598" s="2" t="s">
        <v>12480</v>
      </c>
      <c r="C2598" s="2" t="s">
        <v>758</v>
      </c>
      <c r="D2598" s="2" t="s">
        <v>254</v>
      </c>
      <c r="E2598" s="2" t="s">
        <v>190</v>
      </c>
      <c r="F2598" s="2">
        <v>41</v>
      </c>
      <c r="G2598" s="2" t="s">
        <v>83</v>
      </c>
      <c r="H2598" s="2" t="s">
        <v>269</v>
      </c>
      <c r="I2598" s="2" t="s">
        <v>46</v>
      </c>
      <c r="J2598" s="3">
        <v>45371</v>
      </c>
      <c r="K2598" s="3">
        <v>45378</v>
      </c>
      <c r="L2598" s="2" t="s">
        <v>37</v>
      </c>
      <c r="M2598" s="2" t="s">
        <v>104</v>
      </c>
      <c r="N2598" s="2" t="s">
        <v>192</v>
      </c>
      <c r="O2598" s="4">
        <v>161000</v>
      </c>
      <c r="P2598" s="4">
        <v>23800</v>
      </c>
      <c r="Q2598" s="4">
        <v>137200</v>
      </c>
      <c r="R2598" s="2">
        <v>24</v>
      </c>
      <c r="S2598" s="5">
        <v>6.35</v>
      </c>
      <c r="T2598" s="4">
        <v>6442.68</v>
      </c>
      <c r="U2598" s="2" t="s">
        <v>73</v>
      </c>
      <c r="V2598" s="2" t="s">
        <v>35</v>
      </c>
      <c r="W2598" s="4">
        <v>115968.24</v>
      </c>
      <c r="X2598" s="4">
        <v>38656.160000000003</v>
      </c>
      <c r="Y2598" s="4">
        <v>154624.4</v>
      </c>
      <c r="Z2598" s="2">
        <v>168</v>
      </c>
      <c r="AA2598" s="2" t="s">
        <v>60</v>
      </c>
      <c r="AB2598" s="2" t="s">
        <v>15728</v>
      </c>
      <c r="AC2598" s="2" t="s">
        <v>213</v>
      </c>
      <c r="AD2598" s="2" t="s">
        <v>76</v>
      </c>
      <c r="AE2598" s="5">
        <v>85.22</v>
      </c>
      <c r="AF2598" s="2">
        <v>6</v>
      </c>
      <c r="AG2598" s="2" t="s">
        <v>130</v>
      </c>
      <c r="AH2598" s="2">
        <v>7</v>
      </c>
      <c r="AI2598" s="6" t="str">
        <f t="shared" si="120"/>
        <v>35-44</v>
      </c>
      <c r="AJ2598" s="11">
        <f>YEAR(tbl_LoanData[[#This Row],[Application Date]])</f>
        <v>2024</v>
      </c>
      <c r="AK2598" s="11" t="str">
        <f>TEXT(tbl_LoanData[[#This Row],[Application Date]],"MMMM")</f>
        <v>March</v>
      </c>
      <c r="AL2598" s="12">
        <f>DATE(YEAR(tbl_LoanData[[#This Row],[Application Date]]),MONTH(tbl_LoanData[[#This Row],[Application Date]]),1)</f>
        <v>45352</v>
      </c>
      <c r="AM2598" s="14">
        <f ca="1">IF(AND(tbl_LoanData[[#This Row],[Application Date]]&gt;=EOMONTH(TODAY(),-1)+1,tbl_LoanData[[#This Row],[Application Date]]&lt;=TODAY()),tbl_LoanData[[#This Row],[Loan Amount]],0)</f>
        <v>0</v>
      </c>
      <c r="AN2598" s="14">
        <f>tbl_LoanData[[#This Row],[Amount Paid]]-(Q2598-X2598)</f>
        <v>17424.400000000009</v>
      </c>
      <c r="AO2598" s="14">
        <f>IF(tbl_LoanData[[#This Row],[Application Status]]="Approved",1,0)</f>
        <v>1</v>
      </c>
      <c r="AP2598" s="22" t="str">
        <f t="shared" ca="1" si="121"/>
        <v/>
      </c>
      <c r="AQ2598" s="22" t="str">
        <f t="shared" ca="1" si="122"/>
        <v/>
      </c>
    </row>
    <row r="2599" spans="1:43" ht="14.4" customHeight="1" x14ac:dyDescent="0.3">
      <c r="A2599" s="2" t="s">
        <v>12663</v>
      </c>
      <c r="B2599" s="2" t="s">
        <v>12664</v>
      </c>
      <c r="C2599" s="2" t="s">
        <v>243</v>
      </c>
      <c r="D2599" s="2" t="s">
        <v>189</v>
      </c>
      <c r="E2599" s="2" t="s">
        <v>465</v>
      </c>
      <c r="F2599" s="2">
        <v>32</v>
      </c>
      <c r="G2599" s="2" t="s">
        <v>83</v>
      </c>
      <c r="H2599" s="2" t="s">
        <v>372</v>
      </c>
      <c r="I2599" s="2" t="s">
        <v>43</v>
      </c>
      <c r="J2599" s="3">
        <v>45360</v>
      </c>
      <c r="K2599" s="3">
        <v>45381</v>
      </c>
      <c r="L2599" s="2" t="s">
        <v>38</v>
      </c>
      <c r="M2599" s="2" t="s">
        <v>85</v>
      </c>
      <c r="N2599" s="2" t="s">
        <v>314</v>
      </c>
      <c r="O2599" s="4">
        <v>1270000</v>
      </c>
      <c r="P2599" s="4">
        <v>402300</v>
      </c>
      <c r="Q2599" s="4">
        <v>867700</v>
      </c>
      <c r="R2599" s="2">
        <v>36</v>
      </c>
      <c r="S2599" s="5">
        <v>14.87</v>
      </c>
      <c r="T2599" s="4">
        <v>34855.03</v>
      </c>
      <c r="U2599" s="2" t="s">
        <v>73</v>
      </c>
      <c r="V2599" s="2" t="s">
        <v>74</v>
      </c>
      <c r="W2599" s="4">
        <v>975940.84</v>
      </c>
      <c r="X2599" s="4">
        <v>278840.13</v>
      </c>
      <c r="Y2599" s="4">
        <v>1254780.97</v>
      </c>
      <c r="Z2599" s="2">
        <v>32</v>
      </c>
      <c r="AA2599" s="2" t="s">
        <v>58</v>
      </c>
      <c r="AB2599" s="2" t="s">
        <v>15736</v>
      </c>
      <c r="AC2599" s="2" t="s">
        <v>213</v>
      </c>
      <c r="AD2599" s="2" t="s">
        <v>76</v>
      </c>
      <c r="AE2599" s="5">
        <v>68.319999999999993</v>
      </c>
      <c r="AF2599" s="2">
        <v>1</v>
      </c>
      <c r="AG2599" s="2" t="s">
        <v>15718</v>
      </c>
      <c r="AH2599" s="2">
        <v>21</v>
      </c>
      <c r="AI2599" s="6" t="str">
        <f t="shared" si="120"/>
        <v>25-34</v>
      </c>
      <c r="AJ2599" s="11">
        <f>YEAR(tbl_LoanData[[#This Row],[Application Date]])</f>
        <v>2024</v>
      </c>
      <c r="AK2599" s="11" t="str">
        <f>TEXT(tbl_LoanData[[#This Row],[Application Date]],"MMMM")</f>
        <v>March</v>
      </c>
      <c r="AL2599" s="12">
        <f>DATE(YEAR(tbl_LoanData[[#This Row],[Application Date]]),MONTH(tbl_LoanData[[#This Row],[Application Date]]),1)</f>
        <v>45352</v>
      </c>
      <c r="AM2599" s="14">
        <f ca="1">IF(AND(tbl_LoanData[[#This Row],[Application Date]]&gt;=EOMONTH(TODAY(),-1)+1,tbl_LoanData[[#This Row],[Application Date]]&lt;=TODAY()),tbl_LoanData[[#This Row],[Loan Amount]],0)</f>
        <v>0</v>
      </c>
      <c r="AN2599" s="14">
        <f>tbl_LoanData[[#This Row],[Amount Paid]]-(Q2599-X2599)</f>
        <v>387080.97</v>
      </c>
      <c r="AO2599" s="14">
        <f>IF(tbl_LoanData[[#This Row],[Application Status]]="Approved",1,0)</f>
        <v>1</v>
      </c>
      <c r="AP2599" s="22" t="str">
        <f t="shared" ca="1" si="121"/>
        <v/>
      </c>
      <c r="AQ2599" s="22" t="str">
        <f t="shared" ca="1" si="122"/>
        <v/>
      </c>
    </row>
    <row r="2600" spans="1:43" x14ac:dyDescent="0.3">
      <c r="A2600" s="2" t="s">
        <v>12709</v>
      </c>
      <c r="B2600" s="2" t="s">
        <v>12710</v>
      </c>
      <c r="C2600" s="2" t="s">
        <v>66</v>
      </c>
      <c r="D2600" s="2" t="s">
        <v>82</v>
      </c>
      <c r="E2600" s="2" t="s">
        <v>447</v>
      </c>
      <c r="F2600" s="2">
        <v>31</v>
      </c>
      <c r="G2600" s="2" t="s">
        <v>69</v>
      </c>
      <c r="H2600" s="2" t="s">
        <v>565</v>
      </c>
      <c r="I2600" s="2" t="s">
        <v>47</v>
      </c>
      <c r="J2600" s="3">
        <v>45380</v>
      </c>
      <c r="K2600" s="3">
        <v>45399</v>
      </c>
      <c r="L2600" s="2" t="s">
        <v>37</v>
      </c>
      <c r="M2600" s="2" t="s">
        <v>104</v>
      </c>
      <c r="N2600" s="2" t="s">
        <v>286</v>
      </c>
      <c r="O2600" s="4">
        <v>127000</v>
      </c>
      <c r="P2600" s="4">
        <v>30000</v>
      </c>
      <c r="Q2600" s="4">
        <v>97000</v>
      </c>
      <c r="R2600" s="2">
        <v>24</v>
      </c>
      <c r="S2600" s="5">
        <v>7.5</v>
      </c>
      <c r="T2600" s="4">
        <v>4647.92</v>
      </c>
      <c r="U2600" s="2" t="s">
        <v>73</v>
      </c>
      <c r="V2600" s="2" t="s">
        <v>33</v>
      </c>
      <c r="W2600" s="4">
        <v>111550</v>
      </c>
      <c r="X2600" s="4">
        <v>0</v>
      </c>
      <c r="Y2600" s="4">
        <v>111550</v>
      </c>
      <c r="Z2600" s="2">
        <v>0</v>
      </c>
      <c r="AA2600" s="2" t="s">
        <v>56</v>
      </c>
      <c r="AB2600" s="2" t="s">
        <v>15731</v>
      </c>
      <c r="AC2600" s="2" t="s">
        <v>129</v>
      </c>
      <c r="AD2600" s="2" t="s">
        <v>76</v>
      </c>
      <c r="AE2600" s="5">
        <v>76.38</v>
      </c>
      <c r="AF2600" s="2">
        <v>0</v>
      </c>
      <c r="AG2600" s="2" t="s">
        <v>77</v>
      </c>
      <c r="AH2600" s="2">
        <v>19</v>
      </c>
      <c r="AI2600" s="6" t="str">
        <f t="shared" si="120"/>
        <v>25-34</v>
      </c>
      <c r="AJ2600" s="11">
        <f>YEAR(tbl_LoanData[[#This Row],[Application Date]])</f>
        <v>2024</v>
      </c>
      <c r="AK2600" s="11" t="str">
        <f>TEXT(tbl_LoanData[[#This Row],[Application Date]],"MMMM")</f>
        <v>March</v>
      </c>
      <c r="AL2600" s="12">
        <f>DATE(YEAR(tbl_LoanData[[#This Row],[Application Date]]),MONTH(tbl_LoanData[[#This Row],[Application Date]]),1)</f>
        <v>45352</v>
      </c>
      <c r="AM2600" s="14">
        <f ca="1">IF(AND(tbl_LoanData[[#This Row],[Application Date]]&gt;=EOMONTH(TODAY(),-1)+1,tbl_LoanData[[#This Row],[Application Date]]&lt;=TODAY()),tbl_LoanData[[#This Row],[Loan Amount]],0)</f>
        <v>0</v>
      </c>
      <c r="AN2600" s="14">
        <f>tbl_LoanData[[#This Row],[Amount Paid]]-(Q2600-X2600)</f>
        <v>14550</v>
      </c>
      <c r="AO2600" s="14">
        <f>IF(tbl_LoanData[[#This Row],[Application Status]]="Approved",1,0)</f>
        <v>1</v>
      </c>
      <c r="AP2600" s="22" t="str">
        <f t="shared" ca="1" si="121"/>
        <v/>
      </c>
      <c r="AQ2600" s="22" t="str">
        <f t="shared" ca="1" si="122"/>
        <v/>
      </c>
    </row>
    <row r="2601" spans="1:43" ht="14.4" customHeight="1" x14ac:dyDescent="0.3">
      <c r="A2601" s="2" t="s">
        <v>12713</v>
      </c>
      <c r="B2601" s="2" t="s">
        <v>12714</v>
      </c>
      <c r="C2601" s="2" t="s">
        <v>181</v>
      </c>
      <c r="D2601" s="2" t="s">
        <v>268</v>
      </c>
      <c r="E2601" s="2" t="s">
        <v>406</v>
      </c>
      <c r="F2601" s="2">
        <v>55</v>
      </c>
      <c r="G2601" s="2" t="s">
        <v>83</v>
      </c>
      <c r="H2601" s="2" t="s">
        <v>70</v>
      </c>
      <c r="I2601" s="2" t="s">
        <v>50</v>
      </c>
      <c r="J2601" s="3">
        <v>45360</v>
      </c>
      <c r="K2601" s="3">
        <v>45374</v>
      </c>
      <c r="L2601" s="2" t="s">
        <v>40</v>
      </c>
      <c r="M2601" s="2" t="s">
        <v>94</v>
      </c>
      <c r="N2601" s="2" t="s">
        <v>4</v>
      </c>
      <c r="O2601" s="4">
        <v>1455000</v>
      </c>
      <c r="P2601" s="4">
        <v>195000</v>
      </c>
      <c r="Q2601" s="4">
        <v>1260000</v>
      </c>
      <c r="R2601" s="2">
        <v>48</v>
      </c>
      <c r="S2601" s="5">
        <v>9.68</v>
      </c>
      <c r="T2601" s="4">
        <v>36414</v>
      </c>
      <c r="U2601" s="2" t="s">
        <v>73</v>
      </c>
      <c r="V2601" s="2" t="s">
        <v>74</v>
      </c>
      <c r="W2601" s="4">
        <v>1056006</v>
      </c>
      <c r="X2601" s="4">
        <v>691866</v>
      </c>
      <c r="Y2601" s="4">
        <v>1747872</v>
      </c>
      <c r="Z2601" s="2">
        <v>0</v>
      </c>
      <c r="AA2601" s="2" t="s">
        <v>56</v>
      </c>
      <c r="AB2601" s="2" t="s">
        <v>15727</v>
      </c>
      <c r="AC2601" s="2" t="s">
        <v>106</v>
      </c>
      <c r="AD2601" s="2" t="s">
        <v>76</v>
      </c>
      <c r="AE2601" s="5">
        <v>86.6</v>
      </c>
      <c r="AF2601" s="2">
        <v>0</v>
      </c>
      <c r="AG2601" s="2" t="s">
        <v>77</v>
      </c>
      <c r="AH2601" s="2">
        <v>14</v>
      </c>
      <c r="AI2601" s="6" t="str">
        <f t="shared" si="120"/>
        <v>55-64</v>
      </c>
      <c r="AJ2601" s="11">
        <f>YEAR(tbl_LoanData[[#This Row],[Application Date]])</f>
        <v>2024</v>
      </c>
      <c r="AK2601" s="11" t="str">
        <f>TEXT(tbl_LoanData[[#This Row],[Application Date]],"MMMM")</f>
        <v>March</v>
      </c>
      <c r="AL2601" s="12">
        <f>DATE(YEAR(tbl_LoanData[[#This Row],[Application Date]]),MONTH(tbl_LoanData[[#This Row],[Application Date]]),1)</f>
        <v>45352</v>
      </c>
      <c r="AM2601" s="14">
        <f ca="1">IF(AND(tbl_LoanData[[#This Row],[Application Date]]&gt;=EOMONTH(TODAY(),-1)+1,tbl_LoanData[[#This Row],[Application Date]]&lt;=TODAY()),tbl_LoanData[[#This Row],[Loan Amount]],0)</f>
        <v>0</v>
      </c>
      <c r="AN2601" s="14">
        <f>tbl_LoanData[[#This Row],[Amount Paid]]-(Q2601-X2601)</f>
        <v>487872</v>
      </c>
      <c r="AO2601" s="14">
        <f>IF(tbl_LoanData[[#This Row],[Application Status]]="Approved",1,0)</f>
        <v>1</v>
      </c>
      <c r="AP2601" s="22" t="str">
        <f t="shared" ca="1" si="121"/>
        <v/>
      </c>
      <c r="AQ2601" s="22" t="str">
        <f t="shared" ca="1" si="122"/>
        <v/>
      </c>
    </row>
    <row r="2602" spans="1:43" ht="14.4" customHeight="1" x14ac:dyDescent="0.3">
      <c r="A2602" s="2" t="s">
        <v>12845</v>
      </c>
      <c r="B2602" s="2" t="s">
        <v>12846</v>
      </c>
      <c r="C2602" s="2" t="s">
        <v>216</v>
      </c>
      <c r="D2602" s="2" t="s">
        <v>91</v>
      </c>
      <c r="E2602" s="2" t="s">
        <v>204</v>
      </c>
      <c r="F2602" s="2">
        <v>44</v>
      </c>
      <c r="G2602" s="2" t="s">
        <v>83</v>
      </c>
      <c r="H2602" s="2" t="s">
        <v>265</v>
      </c>
      <c r="I2602" s="2" t="s">
        <v>44</v>
      </c>
      <c r="J2602" s="3">
        <v>45373</v>
      </c>
      <c r="K2602" s="3"/>
      <c r="L2602" s="2" t="s">
        <v>40</v>
      </c>
      <c r="M2602" s="2" t="s">
        <v>157</v>
      </c>
      <c r="N2602" s="2" t="s">
        <v>299</v>
      </c>
      <c r="O2602" s="4">
        <v>850000</v>
      </c>
      <c r="P2602" s="4">
        <v>182300</v>
      </c>
      <c r="Q2602" s="4">
        <v>667700</v>
      </c>
      <c r="R2602" s="2">
        <v>36</v>
      </c>
      <c r="S2602" s="5">
        <v>13.89</v>
      </c>
      <c r="T2602" s="4">
        <v>26275.85</v>
      </c>
      <c r="U2602" s="2" t="s">
        <v>96</v>
      </c>
      <c r="V2602" s="2" t="s">
        <v>97</v>
      </c>
      <c r="W2602" s="4">
        <v>0</v>
      </c>
      <c r="X2602" s="4">
        <v>0</v>
      </c>
      <c r="Y2602" s="4">
        <v>945930.59</v>
      </c>
      <c r="Z2602" s="2">
        <v>0</v>
      </c>
      <c r="AA2602" s="2" t="s">
        <v>97</v>
      </c>
      <c r="AB2602" s="2" t="s">
        <v>15731</v>
      </c>
      <c r="AC2602" s="2" t="s">
        <v>360</v>
      </c>
      <c r="AD2602" s="2" t="s">
        <v>76</v>
      </c>
      <c r="AE2602" s="5">
        <v>78.55</v>
      </c>
      <c r="AF2602" s="2">
        <v>0</v>
      </c>
      <c r="AG2602" s="2" t="s">
        <v>97</v>
      </c>
      <c r="AH2602" s="2"/>
      <c r="AI2602" s="6" t="str">
        <f t="shared" si="120"/>
        <v>35-44</v>
      </c>
      <c r="AJ2602" s="11">
        <f>YEAR(tbl_LoanData[[#This Row],[Application Date]])</f>
        <v>2024</v>
      </c>
      <c r="AK2602" s="11" t="str">
        <f>TEXT(tbl_LoanData[[#This Row],[Application Date]],"MMMM")</f>
        <v>March</v>
      </c>
      <c r="AL2602" s="12">
        <f>DATE(YEAR(tbl_LoanData[[#This Row],[Application Date]]),MONTH(tbl_LoanData[[#This Row],[Application Date]]),1)</f>
        <v>45352</v>
      </c>
      <c r="AM2602" s="14">
        <f ca="1">IF(AND(tbl_LoanData[[#This Row],[Application Date]]&gt;=EOMONTH(TODAY(),-1)+1,tbl_LoanData[[#This Row],[Application Date]]&lt;=TODAY()),tbl_LoanData[[#This Row],[Loan Amount]],0)</f>
        <v>0</v>
      </c>
      <c r="AN2602" s="14">
        <f>tbl_LoanData[[#This Row],[Amount Paid]]-(Q2602-X2602)</f>
        <v>-667700</v>
      </c>
      <c r="AO2602" s="14">
        <f>IF(tbl_LoanData[[#This Row],[Application Status]]="Approved",1,0)</f>
        <v>0</v>
      </c>
      <c r="AP2602" s="22" t="str">
        <f t="shared" ca="1" si="121"/>
        <v/>
      </c>
      <c r="AQ2602" s="22" t="str">
        <f t="shared" ca="1" si="122"/>
        <v/>
      </c>
    </row>
    <row r="2603" spans="1:43" x14ac:dyDescent="0.3">
      <c r="A2603" s="2" t="s">
        <v>12907</v>
      </c>
      <c r="B2603" s="2" t="s">
        <v>12908</v>
      </c>
      <c r="C2603" s="2" t="s">
        <v>999</v>
      </c>
      <c r="D2603" s="2" t="s">
        <v>209</v>
      </c>
      <c r="E2603" s="2" t="s">
        <v>210</v>
      </c>
      <c r="F2603" s="2">
        <v>64</v>
      </c>
      <c r="G2603" s="2" t="s">
        <v>69</v>
      </c>
      <c r="H2603" s="2" t="s">
        <v>278</v>
      </c>
      <c r="I2603" s="2" t="s">
        <v>45</v>
      </c>
      <c r="J2603" s="3">
        <v>45359</v>
      </c>
      <c r="K2603" s="3">
        <v>45372</v>
      </c>
      <c r="L2603" s="2" t="s">
        <v>41</v>
      </c>
      <c r="M2603" s="2" t="s">
        <v>552</v>
      </c>
      <c r="N2603" s="2" t="s">
        <v>553</v>
      </c>
      <c r="O2603" s="4">
        <v>2867000</v>
      </c>
      <c r="P2603" s="4">
        <v>497500</v>
      </c>
      <c r="Q2603" s="4">
        <v>2369500</v>
      </c>
      <c r="R2603" s="2">
        <v>36</v>
      </c>
      <c r="S2603" s="5">
        <v>14.54</v>
      </c>
      <c r="T2603" s="4">
        <v>94529.89</v>
      </c>
      <c r="U2603" s="2" t="s">
        <v>73</v>
      </c>
      <c r="V2603" s="2" t="s">
        <v>74</v>
      </c>
      <c r="W2603" s="4">
        <v>2741366.81</v>
      </c>
      <c r="X2603" s="4">
        <v>661709.09</v>
      </c>
      <c r="Y2603" s="4">
        <v>3403075.9</v>
      </c>
      <c r="Z2603" s="2">
        <v>0</v>
      </c>
      <c r="AA2603" s="2" t="s">
        <v>56</v>
      </c>
      <c r="AB2603" s="2" t="s">
        <v>15728</v>
      </c>
      <c r="AC2603" s="2" t="s">
        <v>87</v>
      </c>
      <c r="AD2603" s="2" t="s">
        <v>76</v>
      </c>
      <c r="AE2603" s="5">
        <v>82.65</v>
      </c>
      <c r="AF2603" s="2">
        <v>0</v>
      </c>
      <c r="AG2603" s="2" t="s">
        <v>77</v>
      </c>
      <c r="AH2603" s="2">
        <v>13</v>
      </c>
      <c r="AI2603" s="6" t="str">
        <f t="shared" si="120"/>
        <v>55-64</v>
      </c>
      <c r="AJ2603" s="11">
        <f>YEAR(tbl_LoanData[[#This Row],[Application Date]])</f>
        <v>2024</v>
      </c>
      <c r="AK2603" s="11" t="str">
        <f>TEXT(tbl_LoanData[[#This Row],[Application Date]],"MMMM")</f>
        <v>March</v>
      </c>
      <c r="AL2603" s="12">
        <f>DATE(YEAR(tbl_LoanData[[#This Row],[Application Date]]),MONTH(tbl_LoanData[[#This Row],[Application Date]]),1)</f>
        <v>45352</v>
      </c>
      <c r="AM2603" s="14">
        <f ca="1">IF(AND(tbl_LoanData[[#This Row],[Application Date]]&gt;=EOMONTH(TODAY(),-1)+1,tbl_LoanData[[#This Row],[Application Date]]&lt;=TODAY()),tbl_LoanData[[#This Row],[Loan Amount]],0)</f>
        <v>0</v>
      </c>
      <c r="AN2603" s="14">
        <f>tbl_LoanData[[#This Row],[Amount Paid]]-(Q2603-X2603)</f>
        <v>1033575.8999999999</v>
      </c>
      <c r="AO2603" s="14">
        <f>IF(tbl_LoanData[[#This Row],[Application Status]]="Approved",1,0)</f>
        <v>1</v>
      </c>
      <c r="AP2603" s="22" t="str">
        <f t="shared" ca="1" si="121"/>
        <v/>
      </c>
      <c r="AQ2603" s="22" t="str">
        <f t="shared" ca="1" si="122"/>
        <v/>
      </c>
    </row>
    <row r="2604" spans="1:43" ht="14.4" customHeight="1" x14ac:dyDescent="0.3">
      <c r="A2604" s="2" t="s">
        <v>12927</v>
      </c>
      <c r="B2604" s="2" t="s">
        <v>12928</v>
      </c>
      <c r="C2604" s="2" t="s">
        <v>1102</v>
      </c>
      <c r="D2604" s="2" t="s">
        <v>209</v>
      </c>
      <c r="E2604" s="2" t="s">
        <v>92</v>
      </c>
      <c r="F2604" s="2">
        <v>57</v>
      </c>
      <c r="G2604" s="2" t="s">
        <v>69</v>
      </c>
      <c r="H2604" s="2" t="s">
        <v>233</v>
      </c>
      <c r="I2604" s="2" t="s">
        <v>46</v>
      </c>
      <c r="J2604" s="3">
        <v>45353</v>
      </c>
      <c r="K2604" s="3">
        <v>45374</v>
      </c>
      <c r="L2604" s="2" t="s">
        <v>37</v>
      </c>
      <c r="M2604" s="2" t="s">
        <v>260</v>
      </c>
      <c r="N2604" s="2" t="s">
        <v>457</v>
      </c>
      <c r="O2604" s="4">
        <v>248000</v>
      </c>
      <c r="P2604" s="4">
        <v>61800</v>
      </c>
      <c r="Q2604" s="4">
        <v>186200</v>
      </c>
      <c r="R2604" s="2">
        <v>12</v>
      </c>
      <c r="S2604" s="5">
        <v>11.88</v>
      </c>
      <c r="T2604" s="4">
        <v>17360.05</v>
      </c>
      <c r="U2604" s="2" t="s">
        <v>73</v>
      </c>
      <c r="V2604" s="2" t="s">
        <v>34</v>
      </c>
      <c r="W2604" s="4">
        <v>190960.55</v>
      </c>
      <c r="X2604" s="4">
        <v>17360.009999999998</v>
      </c>
      <c r="Y2604" s="4">
        <v>208320.56</v>
      </c>
      <c r="Z2604" s="2">
        <v>30</v>
      </c>
      <c r="AA2604" s="2" t="s">
        <v>57</v>
      </c>
      <c r="AB2604" s="2" t="s">
        <v>15731</v>
      </c>
      <c r="AC2604" s="2" t="s">
        <v>146</v>
      </c>
      <c r="AD2604" s="2" t="s">
        <v>76</v>
      </c>
      <c r="AE2604" s="5">
        <v>75.08</v>
      </c>
      <c r="AF2604" s="2">
        <v>1</v>
      </c>
      <c r="AG2604" s="2" t="s">
        <v>77</v>
      </c>
      <c r="AH2604" s="2">
        <v>21</v>
      </c>
      <c r="AI2604" s="6" t="str">
        <f t="shared" si="120"/>
        <v>55-64</v>
      </c>
      <c r="AJ2604" s="11">
        <f>YEAR(tbl_LoanData[[#This Row],[Application Date]])</f>
        <v>2024</v>
      </c>
      <c r="AK2604" s="11" t="str">
        <f>TEXT(tbl_LoanData[[#This Row],[Application Date]],"MMMM")</f>
        <v>March</v>
      </c>
      <c r="AL2604" s="12">
        <f>DATE(YEAR(tbl_LoanData[[#This Row],[Application Date]]),MONTH(tbl_LoanData[[#This Row],[Application Date]]),1)</f>
        <v>45352</v>
      </c>
      <c r="AM2604" s="14">
        <f ca="1">IF(AND(tbl_LoanData[[#This Row],[Application Date]]&gt;=EOMONTH(TODAY(),-1)+1,tbl_LoanData[[#This Row],[Application Date]]&lt;=TODAY()),tbl_LoanData[[#This Row],[Loan Amount]],0)</f>
        <v>0</v>
      </c>
      <c r="AN2604" s="14">
        <f>tbl_LoanData[[#This Row],[Amount Paid]]-(Q2604-X2604)</f>
        <v>22120.559999999998</v>
      </c>
      <c r="AO2604" s="14">
        <f>IF(tbl_LoanData[[#This Row],[Application Status]]="Approved",1,0)</f>
        <v>1</v>
      </c>
      <c r="AP2604" s="22" t="str">
        <f t="shared" ca="1" si="121"/>
        <v/>
      </c>
      <c r="AQ2604" s="22" t="str">
        <f t="shared" ca="1" si="122"/>
        <v/>
      </c>
    </row>
    <row r="2605" spans="1:43" ht="14.4" customHeight="1" x14ac:dyDescent="0.3">
      <c r="A2605" s="2" t="s">
        <v>13127</v>
      </c>
      <c r="B2605" s="2" t="s">
        <v>13128</v>
      </c>
      <c r="C2605" s="2" t="s">
        <v>521</v>
      </c>
      <c r="D2605" s="2" t="s">
        <v>209</v>
      </c>
      <c r="E2605" s="2" t="s">
        <v>102</v>
      </c>
      <c r="F2605" s="2">
        <v>56</v>
      </c>
      <c r="G2605" s="2" t="s">
        <v>69</v>
      </c>
      <c r="H2605" s="2" t="s">
        <v>136</v>
      </c>
      <c r="I2605" s="2" t="s">
        <v>49</v>
      </c>
      <c r="J2605" s="3">
        <v>45352</v>
      </c>
      <c r="K2605" s="3">
        <v>45371</v>
      </c>
      <c r="L2605" s="2" t="s">
        <v>39</v>
      </c>
      <c r="M2605" s="2" t="s">
        <v>127</v>
      </c>
      <c r="N2605" s="2" t="s">
        <v>195</v>
      </c>
      <c r="O2605" s="4">
        <v>2443000</v>
      </c>
      <c r="P2605" s="4">
        <v>808600</v>
      </c>
      <c r="Q2605" s="4">
        <v>1634400</v>
      </c>
      <c r="R2605" s="2">
        <v>36</v>
      </c>
      <c r="S2605" s="5">
        <v>7.34</v>
      </c>
      <c r="T2605" s="4">
        <v>55397.08</v>
      </c>
      <c r="U2605" s="2" t="s">
        <v>73</v>
      </c>
      <c r="V2605" s="2" t="s">
        <v>74</v>
      </c>
      <c r="W2605" s="4">
        <v>1495721.16</v>
      </c>
      <c r="X2605" s="4">
        <v>498573.72</v>
      </c>
      <c r="Y2605" s="4">
        <v>1994294.88</v>
      </c>
      <c r="Z2605" s="2">
        <v>56</v>
      </c>
      <c r="AA2605" s="2" t="s">
        <v>58</v>
      </c>
      <c r="AB2605" s="2" t="s">
        <v>15733</v>
      </c>
      <c r="AC2605" s="2" t="s">
        <v>332</v>
      </c>
      <c r="AD2605" s="2" t="s">
        <v>76</v>
      </c>
      <c r="AE2605" s="5">
        <v>66.900000000000006</v>
      </c>
      <c r="AF2605" s="2">
        <v>2</v>
      </c>
      <c r="AG2605" s="2" t="s">
        <v>15718</v>
      </c>
      <c r="AH2605" s="2">
        <v>19</v>
      </c>
      <c r="AI2605" s="6" t="str">
        <f t="shared" si="120"/>
        <v>55-64</v>
      </c>
      <c r="AJ2605" s="11">
        <f>YEAR(tbl_LoanData[[#This Row],[Application Date]])</f>
        <v>2024</v>
      </c>
      <c r="AK2605" s="11" t="str">
        <f>TEXT(tbl_LoanData[[#This Row],[Application Date]],"MMMM")</f>
        <v>March</v>
      </c>
      <c r="AL2605" s="12">
        <f>DATE(YEAR(tbl_LoanData[[#This Row],[Application Date]]),MONTH(tbl_LoanData[[#This Row],[Application Date]]),1)</f>
        <v>45352</v>
      </c>
      <c r="AM2605" s="14">
        <f ca="1">IF(AND(tbl_LoanData[[#This Row],[Application Date]]&gt;=EOMONTH(TODAY(),-1)+1,tbl_LoanData[[#This Row],[Application Date]]&lt;=TODAY()),tbl_LoanData[[#This Row],[Loan Amount]],0)</f>
        <v>0</v>
      </c>
      <c r="AN2605" s="14">
        <f>tbl_LoanData[[#This Row],[Amount Paid]]-(Q2605-X2605)</f>
        <v>359894.87999999989</v>
      </c>
      <c r="AO2605" s="14">
        <f>IF(tbl_LoanData[[#This Row],[Application Status]]="Approved",1,0)</f>
        <v>1</v>
      </c>
      <c r="AP2605" s="22" t="str">
        <f t="shared" ca="1" si="121"/>
        <v/>
      </c>
      <c r="AQ2605" s="22" t="str">
        <f t="shared" ca="1" si="122"/>
        <v/>
      </c>
    </row>
    <row r="2606" spans="1:43" ht="14.4" customHeight="1" x14ac:dyDescent="0.3">
      <c r="A2606" s="2" t="s">
        <v>13207</v>
      </c>
      <c r="B2606" s="2" t="s">
        <v>13208</v>
      </c>
      <c r="C2606" s="2" t="s">
        <v>90</v>
      </c>
      <c r="D2606" s="2" t="s">
        <v>82</v>
      </c>
      <c r="E2606" s="2" t="s">
        <v>68</v>
      </c>
      <c r="F2606" s="2">
        <v>29</v>
      </c>
      <c r="G2606" s="2" t="s">
        <v>69</v>
      </c>
      <c r="H2606" s="2" t="s">
        <v>205</v>
      </c>
      <c r="I2606" s="2" t="s">
        <v>49</v>
      </c>
      <c r="J2606" s="3">
        <v>45359</v>
      </c>
      <c r="K2606" s="3">
        <v>45371</v>
      </c>
      <c r="L2606" s="2" t="s">
        <v>36</v>
      </c>
      <c r="M2606" s="2" t="s">
        <v>111</v>
      </c>
      <c r="N2606" s="2" t="s">
        <v>350</v>
      </c>
      <c r="O2606" s="4">
        <v>1170000</v>
      </c>
      <c r="P2606" s="4">
        <v>263900</v>
      </c>
      <c r="Q2606" s="4">
        <v>906100</v>
      </c>
      <c r="R2606" s="2">
        <v>24</v>
      </c>
      <c r="S2606" s="5">
        <v>8</v>
      </c>
      <c r="T2606" s="4">
        <v>43794.83</v>
      </c>
      <c r="U2606" s="2" t="s">
        <v>73</v>
      </c>
      <c r="V2606" s="2" t="s">
        <v>34</v>
      </c>
      <c r="W2606" s="4">
        <v>1007281.09</v>
      </c>
      <c r="X2606" s="4">
        <v>43794.91</v>
      </c>
      <c r="Y2606" s="4">
        <v>1051076</v>
      </c>
      <c r="Z2606" s="2">
        <v>28</v>
      </c>
      <c r="AA2606" s="2" t="s">
        <v>57</v>
      </c>
      <c r="AB2606" s="2" t="s">
        <v>15732</v>
      </c>
      <c r="AC2606" s="2" t="s">
        <v>75</v>
      </c>
      <c r="AD2606" s="2" t="s">
        <v>76</v>
      </c>
      <c r="AE2606" s="5">
        <v>77.44</v>
      </c>
      <c r="AF2606" s="2">
        <v>1</v>
      </c>
      <c r="AG2606" s="2" t="s">
        <v>77</v>
      </c>
      <c r="AH2606" s="2">
        <v>12</v>
      </c>
      <c r="AI2606" s="6" t="str">
        <f t="shared" si="120"/>
        <v>25-34</v>
      </c>
      <c r="AJ2606" s="11">
        <f>YEAR(tbl_LoanData[[#This Row],[Application Date]])</f>
        <v>2024</v>
      </c>
      <c r="AK2606" s="11" t="str">
        <f>TEXT(tbl_LoanData[[#This Row],[Application Date]],"MMMM")</f>
        <v>March</v>
      </c>
      <c r="AL2606" s="12">
        <f>DATE(YEAR(tbl_LoanData[[#This Row],[Application Date]]),MONTH(tbl_LoanData[[#This Row],[Application Date]]),1)</f>
        <v>45352</v>
      </c>
      <c r="AM2606" s="14">
        <f ca="1">IF(AND(tbl_LoanData[[#This Row],[Application Date]]&gt;=EOMONTH(TODAY(),-1)+1,tbl_LoanData[[#This Row],[Application Date]]&lt;=TODAY()),tbl_LoanData[[#This Row],[Loan Amount]],0)</f>
        <v>0</v>
      </c>
      <c r="AN2606" s="14">
        <f>tbl_LoanData[[#This Row],[Amount Paid]]-(Q2606-X2606)</f>
        <v>144976</v>
      </c>
      <c r="AO2606" s="14">
        <f>IF(tbl_LoanData[[#This Row],[Application Status]]="Approved",1,0)</f>
        <v>1</v>
      </c>
      <c r="AP2606" s="22" t="str">
        <f t="shared" ca="1" si="121"/>
        <v/>
      </c>
      <c r="AQ2606" s="22" t="str">
        <f t="shared" ca="1" si="122"/>
        <v/>
      </c>
    </row>
    <row r="2607" spans="1:43" ht="14.4" customHeight="1" x14ac:dyDescent="0.3">
      <c r="A2607" s="2" t="s">
        <v>13225</v>
      </c>
      <c r="B2607" s="2" t="s">
        <v>13226</v>
      </c>
      <c r="C2607" s="2" t="s">
        <v>133</v>
      </c>
      <c r="D2607" s="2" t="s">
        <v>254</v>
      </c>
      <c r="E2607" s="2" t="s">
        <v>204</v>
      </c>
      <c r="F2607" s="2">
        <v>57</v>
      </c>
      <c r="G2607" s="2" t="s">
        <v>69</v>
      </c>
      <c r="H2607" s="2" t="s">
        <v>126</v>
      </c>
      <c r="I2607" s="2" t="s">
        <v>44</v>
      </c>
      <c r="J2607" s="3">
        <v>45366</v>
      </c>
      <c r="K2607" s="3">
        <v>45373</v>
      </c>
      <c r="L2607" s="2" t="s">
        <v>38</v>
      </c>
      <c r="M2607" s="2" t="s">
        <v>144</v>
      </c>
      <c r="N2607" s="2" t="s">
        <v>382</v>
      </c>
      <c r="O2607" s="4">
        <v>1237000</v>
      </c>
      <c r="P2607" s="4">
        <v>424600</v>
      </c>
      <c r="Q2607" s="4">
        <v>812400</v>
      </c>
      <c r="R2607" s="2">
        <v>36</v>
      </c>
      <c r="S2607" s="5">
        <v>7.63</v>
      </c>
      <c r="T2607" s="4">
        <v>27732.18</v>
      </c>
      <c r="U2607" s="2" t="s">
        <v>73</v>
      </c>
      <c r="V2607" s="2" t="s">
        <v>74</v>
      </c>
      <c r="W2607" s="4">
        <v>804233.22</v>
      </c>
      <c r="X2607" s="4">
        <v>194125.14</v>
      </c>
      <c r="Y2607" s="4">
        <v>998358.36</v>
      </c>
      <c r="Z2607" s="2">
        <v>0</v>
      </c>
      <c r="AA2607" s="2" t="s">
        <v>56</v>
      </c>
      <c r="AB2607" s="2" t="s">
        <v>15735</v>
      </c>
      <c r="AC2607" s="2" t="s">
        <v>138</v>
      </c>
      <c r="AD2607" s="2" t="s">
        <v>76</v>
      </c>
      <c r="AE2607" s="5">
        <v>65.680000000000007</v>
      </c>
      <c r="AF2607" s="2">
        <v>0</v>
      </c>
      <c r="AG2607" s="2" t="s">
        <v>77</v>
      </c>
      <c r="AH2607" s="2">
        <v>7</v>
      </c>
      <c r="AI2607" s="6" t="str">
        <f t="shared" si="120"/>
        <v>55-64</v>
      </c>
      <c r="AJ2607" s="11">
        <f>YEAR(tbl_LoanData[[#This Row],[Application Date]])</f>
        <v>2024</v>
      </c>
      <c r="AK2607" s="11" t="str">
        <f>TEXT(tbl_LoanData[[#This Row],[Application Date]],"MMMM")</f>
        <v>March</v>
      </c>
      <c r="AL2607" s="12">
        <f>DATE(YEAR(tbl_LoanData[[#This Row],[Application Date]]),MONTH(tbl_LoanData[[#This Row],[Application Date]]),1)</f>
        <v>45352</v>
      </c>
      <c r="AM2607" s="14">
        <f ca="1">IF(AND(tbl_LoanData[[#This Row],[Application Date]]&gt;=EOMONTH(TODAY(),-1)+1,tbl_LoanData[[#This Row],[Application Date]]&lt;=TODAY()),tbl_LoanData[[#This Row],[Loan Amount]],0)</f>
        <v>0</v>
      </c>
      <c r="AN2607" s="14">
        <f>tbl_LoanData[[#This Row],[Amount Paid]]-(Q2607-X2607)</f>
        <v>185958.36</v>
      </c>
      <c r="AO2607" s="14">
        <f>IF(tbl_LoanData[[#This Row],[Application Status]]="Approved",1,0)</f>
        <v>1</v>
      </c>
      <c r="AP2607" s="22" t="str">
        <f t="shared" ca="1" si="121"/>
        <v/>
      </c>
      <c r="AQ2607" s="22" t="str">
        <f t="shared" ca="1" si="122"/>
        <v/>
      </c>
    </row>
    <row r="2608" spans="1:43" ht="14.4" customHeight="1" x14ac:dyDescent="0.3">
      <c r="A2608" s="2" t="s">
        <v>13257</v>
      </c>
      <c r="B2608" s="2" t="s">
        <v>13258</v>
      </c>
      <c r="C2608" s="2" t="s">
        <v>227</v>
      </c>
      <c r="D2608" s="2" t="s">
        <v>117</v>
      </c>
      <c r="E2608" s="2" t="s">
        <v>189</v>
      </c>
      <c r="F2608" s="2">
        <v>44</v>
      </c>
      <c r="G2608" s="2" t="s">
        <v>69</v>
      </c>
      <c r="H2608" s="2" t="s">
        <v>177</v>
      </c>
      <c r="I2608" s="2" t="s">
        <v>43</v>
      </c>
      <c r="J2608" s="3">
        <v>45355</v>
      </c>
      <c r="K2608" s="3">
        <v>45361</v>
      </c>
      <c r="L2608" s="2" t="s">
        <v>38</v>
      </c>
      <c r="M2608" s="2" t="s">
        <v>85</v>
      </c>
      <c r="N2608" s="2" t="s">
        <v>314</v>
      </c>
      <c r="O2608" s="4">
        <v>1888000</v>
      </c>
      <c r="P2608" s="4">
        <v>498800</v>
      </c>
      <c r="Q2608" s="4">
        <v>1389200</v>
      </c>
      <c r="R2608" s="2">
        <v>48</v>
      </c>
      <c r="S2608" s="5">
        <v>8.86</v>
      </c>
      <c r="T2608" s="4">
        <v>39198.589999999997</v>
      </c>
      <c r="U2608" s="2" t="s">
        <v>73</v>
      </c>
      <c r="V2608" s="2" t="s">
        <v>74</v>
      </c>
      <c r="W2608" s="4">
        <v>901567.57</v>
      </c>
      <c r="X2608" s="4">
        <v>979964.91</v>
      </c>
      <c r="Y2608" s="4">
        <v>1881532.48</v>
      </c>
      <c r="Z2608" s="2">
        <v>174</v>
      </c>
      <c r="AA2608" s="2" t="s">
        <v>60</v>
      </c>
      <c r="AB2608" s="2" t="s">
        <v>15729</v>
      </c>
      <c r="AC2608" s="2" t="s">
        <v>332</v>
      </c>
      <c r="AD2608" s="2" t="s">
        <v>76</v>
      </c>
      <c r="AE2608" s="5">
        <v>73.58</v>
      </c>
      <c r="AF2608" s="2">
        <v>6</v>
      </c>
      <c r="AG2608" s="2" t="s">
        <v>130</v>
      </c>
      <c r="AH2608" s="2">
        <v>6</v>
      </c>
      <c r="AI2608" s="6" t="str">
        <f t="shared" si="120"/>
        <v>35-44</v>
      </c>
      <c r="AJ2608" s="11">
        <f>YEAR(tbl_LoanData[[#This Row],[Application Date]])</f>
        <v>2024</v>
      </c>
      <c r="AK2608" s="11" t="str">
        <f>TEXT(tbl_LoanData[[#This Row],[Application Date]],"MMMM")</f>
        <v>March</v>
      </c>
      <c r="AL2608" s="12">
        <f>DATE(YEAR(tbl_LoanData[[#This Row],[Application Date]]),MONTH(tbl_LoanData[[#This Row],[Application Date]]),1)</f>
        <v>45352</v>
      </c>
      <c r="AM2608" s="14">
        <f ca="1">IF(AND(tbl_LoanData[[#This Row],[Application Date]]&gt;=EOMONTH(TODAY(),-1)+1,tbl_LoanData[[#This Row],[Application Date]]&lt;=TODAY()),tbl_LoanData[[#This Row],[Loan Amount]],0)</f>
        <v>0</v>
      </c>
      <c r="AN2608" s="14">
        <f>tbl_LoanData[[#This Row],[Amount Paid]]-(Q2608-X2608)</f>
        <v>492332.48</v>
      </c>
      <c r="AO2608" s="14">
        <f>IF(tbl_LoanData[[#This Row],[Application Status]]="Approved",1,0)</f>
        <v>1</v>
      </c>
      <c r="AP2608" s="22" t="str">
        <f t="shared" ca="1" si="121"/>
        <v/>
      </c>
      <c r="AQ2608" s="22" t="str">
        <f t="shared" ca="1" si="122"/>
        <v/>
      </c>
    </row>
    <row r="2609" spans="1:43" ht="14.4" customHeight="1" x14ac:dyDescent="0.3">
      <c r="A2609" s="2" t="s">
        <v>13387</v>
      </c>
      <c r="B2609" s="2" t="s">
        <v>13388</v>
      </c>
      <c r="C2609" s="2" t="s">
        <v>155</v>
      </c>
      <c r="D2609" s="2" t="s">
        <v>67</v>
      </c>
      <c r="E2609" s="2" t="s">
        <v>142</v>
      </c>
      <c r="F2609" s="2">
        <v>30</v>
      </c>
      <c r="G2609" s="2" t="s">
        <v>83</v>
      </c>
      <c r="H2609" s="2" t="s">
        <v>93</v>
      </c>
      <c r="I2609" s="2" t="s">
        <v>50</v>
      </c>
      <c r="J2609" s="3">
        <v>45372</v>
      </c>
      <c r="K2609" s="3">
        <v>45374</v>
      </c>
      <c r="L2609" s="2" t="s">
        <v>37</v>
      </c>
      <c r="M2609" s="2" t="s">
        <v>94</v>
      </c>
      <c r="N2609" s="2" t="s">
        <v>488</v>
      </c>
      <c r="O2609" s="4">
        <v>198000</v>
      </c>
      <c r="P2609" s="4">
        <v>73500</v>
      </c>
      <c r="Q2609" s="4">
        <v>124500</v>
      </c>
      <c r="R2609" s="2">
        <v>24</v>
      </c>
      <c r="S2609" s="5">
        <v>7.25</v>
      </c>
      <c r="T2609" s="4">
        <v>5939.69</v>
      </c>
      <c r="U2609" s="2" t="s">
        <v>73</v>
      </c>
      <c r="V2609" s="2" t="s">
        <v>33</v>
      </c>
      <c r="W2609" s="4">
        <v>142552.5</v>
      </c>
      <c r="X2609" s="4">
        <v>0</v>
      </c>
      <c r="Y2609" s="4">
        <v>142552.5</v>
      </c>
      <c r="Z2609" s="2">
        <v>0</v>
      </c>
      <c r="AA2609" s="2" t="s">
        <v>56</v>
      </c>
      <c r="AB2609" s="2" t="s">
        <v>15735</v>
      </c>
      <c r="AC2609" s="2" t="s">
        <v>75</v>
      </c>
      <c r="AD2609" s="2" t="s">
        <v>76</v>
      </c>
      <c r="AE2609" s="5">
        <v>62.88</v>
      </c>
      <c r="AF2609" s="2">
        <v>0</v>
      </c>
      <c r="AG2609" s="2" t="s">
        <v>77</v>
      </c>
      <c r="AH2609" s="2">
        <v>2</v>
      </c>
      <c r="AI2609" s="6" t="str">
        <f t="shared" si="120"/>
        <v>25-34</v>
      </c>
      <c r="AJ2609" s="11">
        <f>YEAR(tbl_LoanData[[#This Row],[Application Date]])</f>
        <v>2024</v>
      </c>
      <c r="AK2609" s="11" t="str">
        <f>TEXT(tbl_LoanData[[#This Row],[Application Date]],"MMMM")</f>
        <v>March</v>
      </c>
      <c r="AL2609" s="12">
        <f>DATE(YEAR(tbl_LoanData[[#This Row],[Application Date]]),MONTH(tbl_LoanData[[#This Row],[Application Date]]),1)</f>
        <v>45352</v>
      </c>
      <c r="AM2609" s="14">
        <f ca="1">IF(AND(tbl_LoanData[[#This Row],[Application Date]]&gt;=EOMONTH(TODAY(),-1)+1,tbl_LoanData[[#This Row],[Application Date]]&lt;=TODAY()),tbl_LoanData[[#This Row],[Loan Amount]],0)</f>
        <v>0</v>
      </c>
      <c r="AN2609" s="14">
        <f>tbl_LoanData[[#This Row],[Amount Paid]]-(Q2609-X2609)</f>
        <v>18052.5</v>
      </c>
      <c r="AO2609" s="14">
        <f>IF(tbl_LoanData[[#This Row],[Application Status]]="Approved",1,0)</f>
        <v>1</v>
      </c>
      <c r="AP2609" s="22" t="str">
        <f t="shared" ca="1" si="121"/>
        <v/>
      </c>
      <c r="AQ2609" s="22" t="str">
        <f t="shared" ca="1" si="122"/>
        <v/>
      </c>
    </row>
    <row r="2610" spans="1:43" x14ac:dyDescent="0.3">
      <c r="A2610" s="2" t="s">
        <v>13413</v>
      </c>
      <c r="B2610" s="2" t="s">
        <v>13414</v>
      </c>
      <c r="C2610" s="2" t="s">
        <v>133</v>
      </c>
      <c r="D2610" s="2" t="s">
        <v>204</v>
      </c>
      <c r="E2610" s="2" t="s">
        <v>101</v>
      </c>
      <c r="F2610" s="2">
        <v>38</v>
      </c>
      <c r="G2610" s="2" t="s">
        <v>69</v>
      </c>
      <c r="H2610" s="2" t="s">
        <v>516</v>
      </c>
      <c r="I2610" s="2" t="s">
        <v>53</v>
      </c>
      <c r="J2610" s="3">
        <v>45356</v>
      </c>
      <c r="K2610" s="3">
        <v>45358</v>
      </c>
      <c r="L2610" s="2" t="s">
        <v>39</v>
      </c>
      <c r="M2610" s="2" t="s">
        <v>127</v>
      </c>
      <c r="N2610" s="2" t="s">
        <v>195</v>
      </c>
      <c r="O2610" s="4">
        <v>1771000</v>
      </c>
      <c r="P2610" s="4">
        <v>310000</v>
      </c>
      <c r="Q2610" s="4">
        <v>1461000</v>
      </c>
      <c r="R2610" s="2">
        <v>48</v>
      </c>
      <c r="S2610" s="5">
        <v>5.74</v>
      </c>
      <c r="T2610" s="4">
        <v>37425.949999999997</v>
      </c>
      <c r="U2610" s="2" t="s">
        <v>73</v>
      </c>
      <c r="V2610" s="2" t="s">
        <v>74</v>
      </c>
      <c r="W2610" s="4">
        <v>973074.7</v>
      </c>
      <c r="X2610" s="4">
        <v>823370.9</v>
      </c>
      <c r="Y2610" s="4">
        <v>1796445.6</v>
      </c>
      <c r="Z2610" s="2">
        <v>84</v>
      </c>
      <c r="AA2610" s="2" t="s">
        <v>59</v>
      </c>
      <c r="AB2610" s="2" t="s">
        <v>15733</v>
      </c>
      <c r="AC2610" s="2" t="s">
        <v>332</v>
      </c>
      <c r="AD2610" s="2" t="s">
        <v>76</v>
      </c>
      <c r="AE2610" s="5">
        <v>82.5</v>
      </c>
      <c r="AF2610" s="2">
        <v>3</v>
      </c>
      <c r="AG2610" s="2" t="s">
        <v>130</v>
      </c>
      <c r="AH2610" s="2">
        <v>2</v>
      </c>
      <c r="AI2610" s="6" t="str">
        <f t="shared" si="120"/>
        <v>35-44</v>
      </c>
      <c r="AJ2610" s="11">
        <f>YEAR(tbl_LoanData[[#This Row],[Application Date]])</f>
        <v>2024</v>
      </c>
      <c r="AK2610" s="11" t="str">
        <f>TEXT(tbl_LoanData[[#This Row],[Application Date]],"MMMM")</f>
        <v>March</v>
      </c>
      <c r="AL2610" s="12">
        <f>DATE(YEAR(tbl_LoanData[[#This Row],[Application Date]]),MONTH(tbl_LoanData[[#This Row],[Application Date]]),1)</f>
        <v>45352</v>
      </c>
      <c r="AM2610" s="14">
        <f ca="1">IF(AND(tbl_LoanData[[#This Row],[Application Date]]&gt;=EOMONTH(TODAY(),-1)+1,tbl_LoanData[[#This Row],[Application Date]]&lt;=TODAY()),tbl_LoanData[[#This Row],[Loan Amount]],0)</f>
        <v>0</v>
      </c>
      <c r="AN2610" s="14">
        <f>tbl_LoanData[[#This Row],[Amount Paid]]-(Q2610-X2610)</f>
        <v>335445.59999999998</v>
      </c>
      <c r="AO2610" s="14">
        <f>IF(tbl_LoanData[[#This Row],[Application Status]]="Approved",1,0)</f>
        <v>1</v>
      </c>
      <c r="AP2610" s="22" t="str">
        <f t="shared" ca="1" si="121"/>
        <v/>
      </c>
      <c r="AQ2610" s="22" t="str">
        <f t="shared" ca="1" si="122"/>
        <v/>
      </c>
    </row>
    <row r="2611" spans="1:43" ht="14.4" customHeight="1" x14ac:dyDescent="0.3">
      <c r="A2611" s="2" t="s">
        <v>13435</v>
      </c>
      <c r="B2611" s="2" t="s">
        <v>13436</v>
      </c>
      <c r="C2611" s="2" t="s">
        <v>292</v>
      </c>
      <c r="D2611" s="2" t="s">
        <v>82</v>
      </c>
      <c r="E2611" s="2" t="s">
        <v>118</v>
      </c>
      <c r="F2611" s="2">
        <v>37</v>
      </c>
      <c r="G2611" s="2" t="s">
        <v>83</v>
      </c>
      <c r="H2611" s="2" t="s">
        <v>70</v>
      </c>
      <c r="I2611" s="2" t="s">
        <v>50</v>
      </c>
      <c r="J2611" s="3">
        <v>45372</v>
      </c>
      <c r="K2611" s="3">
        <v>45374</v>
      </c>
      <c r="L2611" s="2" t="s">
        <v>36</v>
      </c>
      <c r="M2611" s="2" t="s">
        <v>85</v>
      </c>
      <c r="N2611" s="2" t="s">
        <v>344</v>
      </c>
      <c r="O2611" s="4">
        <v>2025000</v>
      </c>
      <c r="P2611" s="4">
        <v>479500</v>
      </c>
      <c r="Q2611" s="4">
        <v>1545500</v>
      </c>
      <c r="R2611" s="2">
        <v>60</v>
      </c>
      <c r="S2611" s="5">
        <v>5.87</v>
      </c>
      <c r="T2611" s="4">
        <v>33318.400000000001</v>
      </c>
      <c r="U2611" s="2" t="s">
        <v>73</v>
      </c>
      <c r="V2611" s="2" t="s">
        <v>74</v>
      </c>
      <c r="W2611" s="4">
        <v>966233.59999999998</v>
      </c>
      <c r="X2611" s="4">
        <v>1032870.65</v>
      </c>
      <c r="Y2611" s="4">
        <v>1999104.25</v>
      </c>
      <c r="Z2611" s="2">
        <v>0</v>
      </c>
      <c r="AA2611" s="2" t="s">
        <v>56</v>
      </c>
      <c r="AB2611" s="2" t="s">
        <v>15734</v>
      </c>
      <c r="AC2611" s="2" t="s">
        <v>360</v>
      </c>
      <c r="AD2611" s="2" t="s">
        <v>76</v>
      </c>
      <c r="AE2611" s="5">
        <v>76.319999999999993</v>
      </c>
      <c r="AF2611" s="2">
        <v>0</v>
      </c>
      <c r="AG2611" s="2" t="s">
        <v>77</v>
      </c>
      <c r="AH2611" s="2">
        <v>2</v>
      </c>
      <c r="AI2611" s="6" t="str">
        <f t="shared" si="120"/>
        <v>35-44</v>
      </c>
      <c r="AJ2611" s="11">
        <f>YEAR(tbl_LoanData[[#This Row],[Application Date]])</f>
        <v>2024</v>
      </c>
      <c r="AK2611" s="11" t="str">
        <f>TEXT(tbl_LoanData[[#This Row],[Application Date]],"MMMM")</f>
        <v>March</v>
      </c>
      <c r="AL2611" s="12">
        <f>DATE(YEAR(tbl_LoanData[[#This Row],[Application Date]]),MONTH(tbl_LoanData[[#This Row],[Application Date]]),1)</f>
        <v>45352</v>
      </c>
      <c r="AM2611" s="14">
        <f ca="1">IF(AND(tbl_LoanData[[#This Row],[Application Date]]&gt;=EOMONTH(TODAY(),-1)+1,tbl_LoanData[[#This Row],[Application Date]]&lt;=TODAY()),tbl_LoanData[[#This Row],[Loan Amount]],0)</f>
        <v>0</v>
      </c>
      <c r="AN2611" s="14">
        <f>tbl_LoanData[[#This Row],[Amount Paid]]-(Q2611-X2611)</f>
        <v>453604.25</v>
      </c>
      <c r="AO2611" s="14">
        <f>IF(tbl_LoanData[[#This Row],[Application Status]]="Approved",1,0)</f>
        <v>1</v>
      </c>
      <c r="AP2611" s="22" t="str">
        <f t="shared" ca="1" si="121"/>
        <v/>
      </c>
      <c r="AQ2611" s="22" t="str">
        <f t="shared" ca="1" si="122"/>
        <v/>
      </c>
    </row>
    <row r="2612" spans="1:43" ht="14.4" customHeight="1" x14ac:dyDescent="0.3">
      <c r="A2612" s="2" t="s">
        <v>13563</v>
      </c>
      <c r="B2612" s="2" t="s">
        <v>13564</v>
      </c>
      <c r="C2612" s="2" t="s">
        <v>1102</v>
      </c>
      <c r="D2612" s="2" t="s">
        <v>254</v>
      </c>
      <c r="E2612" s="2" t="s">
        <v>268</v>
      </c>
      <c r="F2612" s="2">
        <v>53</v>
      </c>
      <c r="G2612" s="2" t="s">
        <v>69</v>
      </c>
      <c r="H2612" s="2" t="s">
        <v>156</v>
      </c>
      <c r="I2612" s="2" t="s">
        <v>45</v>
      </c>
      <c r="J2612" s="3">
        <v>45360</v>
      </c>
      <c r="K2612" s="3"/>
      <c r="L2612" s="2" t="s">
        <v>40</v>
      </c>
      <c r="M2612" s="2" t="s">
        <v>71</v>
      </c>
      <c r="N2612" s="2" t="s">
        <v>137</v>
      </c>
      <c r="O2612" s="4">
        <v>1177000</v>
      </c>
      <c r="P2612" s="4">
        <v>342300</v>
      </c>
      <c r="Q2612" s="4">
        <v>834700</v>
      </c>
      <c r="R2612" s="2">
        <v>48</v>
      </c>
      <c r="S2612" s="5">
        <v>10.31</v>
      </c>
      <c r="T2612" s="4">
        <v>24561.05</v>
      </c>
      <c r="U2612" s="2" t="s">
        <v>113</v>
      </c>
      <c r="V2612" s="2" t="s">
        <v>97</v>
      </c>
      <c r="W2612" s="4">
        <v>0</v>
      </c>
      <c r="X2612" s="4">
        <v>0</v>
      </c>
      <c r="Y2612" s="4">
        <v>1178930.28</v>
      </c>
      <c r="Z2612" s="2">
        <v>0</v>
      </c>
      <c r="AA2612" s="2" t="s">
        <v>97</v>
      </c>
      <c r="AB2612" s="2" t="s">
        <v>15732</v>
      </c>
      <c r="AC2612" s="2" t="s">
        <v>213</v>
      </c>
      <c r="AD2612" s="2" t="s">
        <v>76</v>
      </c>
      <c r="AE2612" s="5">
        <v>70.92</v>
      </c>
      <c r="AF2612" s="2">
        <v>0</v>
      </c>
      <c r="AG2612" s="2" t="s">
        <v>97</v>
      </c>
      <c r="AH2612" s="2"/>
      <c r="AI2612" s="6" t="str">
        <f t="shared" si="120"/>
        <v>45-54</v>
      </c>
      <c r="AJ2612" s="11">
        <f>YEAR(tbl_LoanData[[#This Row],[Application Date]])</f>
        <v>2024</v>
      </c>
      <c r="AK2612" s="11" t="str">
        <f>TEXT(tbl_LoanData[[#This Row],[Application Date]],"MMMM")</f>
        <v>March</v>
      </c>
      <c r="AL2612" s="12">
        <f>DATE(YEAR(tbl_LoanData[[#This Row],[Application Date]]),MONTH(tbl_LoanData[[#This Row],[Application Date]]),1)</f>
        <v>45352</v>
      </c>
      <c r="AM2612" s="14">
        <f ca="1">IF(AND(tbl_LoanData[[#This Row],[Application Date]]&gt;=EOMONTH(TODAY(),-1)+1,tbl_LoanData[[#This Row],[Application Date]]&lt;=TODAY()),tbl_LoanData[[#This Row],[Loan Amount]],0)</f>
        <v>0</v>
      </c>
      <c r="AN2612" s="14">
        <f>tbl_LoanData[[#This Row],[Amount Paid]]-(Q2612-X2612)</f>
        <v>-834700</v>
      </c>
      <c r="AO2612" s="14">
        <f>IF(tbl_LoanData[[#This Row],[Application Status]]="Approved",1,0)</f>
        <v>0</v>
      </c>
      <c r="AP2612" s="22" t="str">
        <f t="shared" ca="1" si="121"/>
        <v/>
      </c>
      <c r="AQ2612" s="22" t="str">
        <f t="shared" ca="1" si="122"/>
        <v/>
      </c>
    </row>
    <row r="2613" spans="1:43" ht="14.4" customHeight="1" x14ac:dyDescent="0.3">
      <c r="A2613" s="2" t="s">
        <v>13619</v>
      </c>
      <c r="B2613" s="2" t="s">
        <v>13620</v>
      </c>
      <c r="C2613" s="2" t="s">
        <v>331</v>
      </c>
      <c r="D2613" s="2" t="s">
        <v>117</v>
      </c>
      <c r="E2613" s="2" t="s">
        <v>135</v>
      </c>
      <c r="F2613" s="2">
        <v>52</v>
      </c>
      <c r="G2613" s="2" t="s">
        <v>83</v>
      </c>
      <c r="H2613" s="2" t="s">
        <v>318</v>
      </c>
      <c r="I2613" s="2" t="s">
        <v>42</v>
      </c>
      <c r="J2613" s="3">
        <v>45354</v>
      </c>
      <c r="K2613" s="3">
        <v>45359</v>
      </c>
      <c r="L2613" s="2" t="s">
        <v>40</v>
      </c>
      <c r="M2613" s="2" t="s">
        <v>71</v>
      </c>
      <c r="N2613" s="2" t="s">
        <v>137</v>
      </c>
      <c r="O2613" s="4">
        <v>1575000</v>
      </c>
      <c r="P2613" s="4">
        <v>341500</v>
      </c>
      <c r="Q2613" s="4">
        <v>1233500</v>
      </c>
      <c r="R2613" s="2">
        <v>12</v>
      </c>
      <c r="S2613" s="5">
        <v>9.57</v>
      </c>
      <c r="T2613" s="4">
        <v>112628.83</v>
      </c>
      <c r="U2613" s="2" t="s">
        <v>73</v>
      </c>
      <c r="V2613" s="2" t="s">
        <v>33</v>
      </c>
      <c r="W2613" s="4">
        <v>1351545.95</v>
      </c>
      <c r="X2613" s="4">
        <v>0</v>
      </c>
      <c r="Y2613" s="4">
        <v>1351545.95</v>
      </c>
      <c r="Z2613" s="2">
        <v>0</v>
      </c>
      <c r="AA2613" s="2" t="s">
        <v>56</v>
      </c>
      <c r="AB2613" s="2" t="s">
        <v>15727</v>
      </c>
      <c r="AC2613" s="2" t="s">
        <v>75</v>
      </c>
      <c r="AD2613" s="2" t="s">
        <v>76</v>
      </c>
      <c r="AE2613" s="5">
        <v>78.319999999999993</v>
      </c>
      <c r="AF2613" s="2">
        <v>0</v>
      </c>
      <c r="AG2613" s="2" t="s">
        <v>77</v>
      </c>
      <c r="AH2613" s="2">
        <v>5</v>
      </c>
      <c r="AI2613" s="6" t="str">
        <f t="shared" si="120"/>
        <v>45-54</v>
      </c>
      <c r="AJ2613" s="11">
        <f>YEAR(tbl_LoanData[[#This Row],[Application Date]])</f>
        <v>2024</v>
      </c>
      <c r="AK2613" s="11" t="str">
        <f>TEXT(tbl_LoanData[[#This Row],[Application Date]],"MMMM")</f>
        <v>March</v>
      </c>
      <c r="AL2613" s="12">
        <f>DATE(YEAR(tbl_LoanData[[#This Row],[Application Date]]),MONTH(tbl_LoanData[[#This Row],[Application Date]]),1)</f>
        <v>45352</v>
      </c>
      <c r="AM2613" s="14">
        <f ca="1">IF(AND(tbl_LoanData[[#This Row],[Application Date]]&gt;=EOMONTH(TODAY(),-1)+1,tbl_LoanData[[#This Row],[Application Date]]&lt;=TODAY()),tbl_LoanData[[#This Row],[Loan Amount]],0)</f>
        <v>0</v>
      </c>
      <c r="AN2613" s="14">
        <f>tbl_LoanData[[#This Row],[Amount Paid]]-(Q2613-X2613)</f>
        <v>118045.94999999995</v>
      </c>
      <c r="AO2613" s="14">
        <f>IF(tbl_LoanData[[#This Row],[Application Status]]="Approved",1,0)</f>
        <v>1</v>
      </c>
      <c r="AP2613" s="22" t="str">
        <f t="shared" ca="1" si="121"/>
        <v/>
      </c>
      <c r="AQ2613" s="22" t="str">
        <f t="shared" ca="1" si="122"/>
        <v/>
      </c>
    </row>
    <row r="2614" spans="1:43" ht="14.4" customHeight="1" x14ac:dyDescent="0.3">
      <c r="A2614" s="2" t="s">
        <v>13681</v>
      </c>
      <c r="B2614" s="2" t="s">
        <v>13682</v>
      </c>
      <c r="C2614" s="2" t="s">
        <v>264</v>
      </c>
      <c r="D2614" s="2" t="s">
        <v>102</v>
      </c>
      <c r="E2614" s="2" t="s">
        <v>183</v>
      </c>
      <c r="F2614" s="2">
        <v>51</v>
      </c>
      <c r="G2614" s="2" t="s">
        <v>83</v>
      </c>
      <c r="H2614" s="2" t="s">
        <v>244</v>
      </c>
      <c r="I2614" s="2" t="s">
        <v>48</v>
      </c>
      <c r="J2614" s="3">
        <v>45378</v>
      </c>
      <c r="K2614" s="3">
        <v>45388</v>
      </c>
      <c r="L2614" s="2" t="s">
        <v>40</v>
      </c>
      <c r="M2614" s="2" t="s">
        <v>85</v>
      </c>
      <c r="N2614" s="2" t="s">
        <v>274</v>
      </c>
      <c r="O2614" s="4">
        <v>1475000</v>
      </c>
      <c r="P2614" s="4">
        <v>470100</v>
      </c>
      <c r="Q2614" s="4">
        <v>1004900</v>
      </c>
      <c r="R2614" s="2">
        <v>18</v>
      </c>
      <c r="S2614" s="5">
        <v>9.8699999999999992</v>
      </c>
      <c r="T2614" s="4">
        <v>64093.08</v>
      </c>
      <c r="U2614" s="2" t="s">
        <v>73</v>
      </c>
      <c r="V2614" s="2" t="s">
        <v>33</v>
      </c>
      <c r="W2614" s="4">
        <v>1153675.44</v>
      </c>
      <c r="X2614" s="4">
        <v>0</v>
      </c>
      <c r="Y2614" s="4">
        <v>1153675.44</v>
      </c>
      <c r="Z2614" s="2">
        <v>0</v>
      </c>
      <c r="AA2614" s="2" t="s">
        <v>56</v>
      </c>
      <c r="AB2614" s="2" t="s">
        <v>15733</v>
      </c>
      <c r="AC2614" s="2" t="s">
        <v>129</v>
      </c>
      <c r="AD2614" s="2" t="s">
        <v>76</v>
      </c>
      <c r="AE2614" s="5">
        <v>68.13</v>
      </c>
      <c r="AF2614" s="2">
        <v>0</v>
      </c>
      <c r="AG2614" s="2" t="s">
        <v>77</v>
      </c>
      <c r="AH2614" s="2">
        <v>10</v>
      </c>
      <c r="AI2614" s="6" t="str">
        <f t="shared" si="120"/>
        <v>45-54</v>
      </c>
      <c r="AJ2614" s="11">
        <f>YEAR(tbl_LoanData[[#This Row],[Application Date]])</f>
        <v>2024</v>
      </c>
      <c r="AK2614" s="11" t="str">
        <f>TEXT(tbl_LoanData[[#This Row],[Application Date]],"MMMM")</f>
        <v>March</v>
      </c>
      <c r="AL2614" s="12">
        <f>DATE(YEAR(tbl_LoanData[[#This Row],[Application Date]]),MONTH(tbl_LoanData[[#This Row],[Application Date]]),1)</f>
        <v>45352</v>
      </c>
      <c r="AM2614" s="14">
        <f ca="1">IF(AND(tbl_LoanData[[#This Row],[Application Date]]&gt;=EOMONTH(TODAY(),-1)+1,tbl_LoanData[[#This Row],[Application Date]]&lt;=TODAY()),tbl_LoanData[[#This Row],[Loan Amount]],0)</f>
        <v>0</v>
      </c>
      <c r="AN2614" s="14">
        <f>tbl_LoanData[[#This Row],[Amount Paid]]-(Q2614-X2614)</f>
        <v>148775.43999999994</v>
      </c>
      <c r="AO2614" s="14">
        <f>IF(tbl_LoanData[[#This Row],[Application Status]]="Approved",1,0)</f>
        <v>1</v>
      </c>
      <c r="AP2614" s="22" t="str">
        <f t="shared" ca="1" si="121"/>
        <v/>
      </c>
      <c r="AQ2614" s="22" t="str">
        <f t="shared" ca="1" si="122"/>
        <v/>
      </c>
    </row>
    <row r="2615" spans="1:43" ht="14.4" customHeight="1" x14ac:dyDescent="0.3">
      <c r="A2615" s="2" t="s">
        <v>13821</v>
      </c>
      <c r="B2615" s="2" t="s">
        <v>13822</v>
      </c>
      <c r="C2615" s="2" t="s">
        <v>253</v>
      </c>
      <c r="D2615" s="2" t="s">
        <v>102</v>
      </c>
      <c r="E2615" s="2" t="s">
        <v>190</v>
      </c>
      <c r="F2615" s="2">
        <v>44</v>
      </c>
      <c r="G2615" s="2" t="s">
        <v>69</v>
      </c>
      <c r="H2615" s="2" t="s">
        <v>166</v>
      </c>
      <c r="I2615" s="2" t="s">
        <v>46</v>
      </c>
      <c r="J2615" s="3">
        <v>45371</v>
      </c>
      <c r="K2615" s="3"/>
      <c r="L2615" s="2" t="s">
        <v>39</v>
      </c>
      <c r="M2615" s="2" t="s">
        <v>71</v>
      </c>
      <c r="N2615" s="2" t="s">
        <v>294</v>
      </c>
      <c r="O2615" s="4">
        <v>1300000</v>
      </c>
      <c r="P2615" s="4">
        <v>396100</v>
      </c>
      <c r="Q2615" s="4">
        <v>903900</v>
      </c>
      <c r="R2615" s="2">
        <v>48</v>
      </c>
      <c r="S2615" s="5">
        <v>11.2</v>
      </c>
      <c r="T2615" s="4">
        <v>27267.65</v>
      </c>
      <c r="U2615" s="2" t="s">
        <v>96</v>
      </c>
      <c r="V2615" s="2" t="s">
        <v>97</v>
      </c>
      <c r="W2615" s="4">
        <v>0</v>
      </c>
      <c r="X2615" s="4">
        <v>0</v>
      </c>
      <c r="Y2615" s="4">
        <v>1308847.2</v>
      </c>
      <c r="Z2615" s="2">
        <v>0</v>
      </c>
      <c r="AA2615" s="2" t="s">
        <v>97</v>
      </c>
      <c r="AB2615" s="2" t="s">
        <v>15735</v>
      </c>
      <c r="AC2615" s="2" t="s">
        <v>75</v>
      </c>
      <c r="AD2615" s="2" t="s">
        <v>76</v>
      </c>
      <c r="AE2615" s="5">
        <v>69.53</v>
      </c>
      <c r="AF2615" s="2">
        <v>0</v>
      </c>
      <c r="AG2615" s="2" t="s">
        <v>97</v>
      </c>
      <c r="AH2615" s="2"/>
      <c r="AI2615" s="6" t="str">
        <f t="shared" si="120"/>
        <v>35-44</v>
      </c>
      <c r="AJ2615" s="11">
        <f>YEAR(tbl_LoanData[[#This Row],[Application Date]])</f>
        <v>2024</v>
      </c>
      <c r="AK2615" s="11" t="str">
        <f>TEXT(tbl_LoanData[[#This Row],[Application Date]],"MMMM")</f>
        <v>March</v>
      </c>
      <c r="AL2615" s="12">
        <f>DATE(YEAR(tbl_LoanData[[#This Row],[Application Date]]),MONTH(tbl_LoanData[[#This Row],[Application Date]]),1)</f>
        <v>45352</v>
      </c>
      <c r="AM2615" s="14">
        <f ca="1">IF(AND(tbl_LoanData[[#This Row],[Application Date]]&gt;=EOMONTH(TODAY(),-1)+1,tbl_LoanData[[#This Row],[Application Date]]&lt;=TODAY()),tbl_LoanData[[#This Row],[Loan Amount]],0)</f>
        <v>0</v>
      </c>
      <c r="AN2615" s="14">
        <f>tbl_LoanData[[#This Row],[Amount Paid]]-(Q2615-X2615)</f>
        <v>-903900</v>
      </c>
      <c r="AO2615" s="14">
        <f>IF(tbl_LoanData[[#This Row],[Application Status]]="Approved",1,0)</f>
        <v>0</v>
      </c>
      <c r="AP2615" s="22" t="str">
        <f t="shared" ca="1" si="121"/>
        <v/>
      </c>
      <c r="AQ2615" s="22" t="str">
        <f t="shared" ca="1" si="122"/>
        <v/>
      </c>
    </row>
    <row r="2616" spans="1:43" x14ac:dyDescent="0.3">
      <c r="A2616" s="2" t="s">
        <v>13847</v>
      </c>
      <c r="B2616" s="2" t="s">
        <v>13848</v>
      </c>
      <c r="C2616" s="2" t="s">
        <v>758</v>
      </c>
      <c r="D2616" s="2" t="s">
        <v>81</v>
      </c>
      <c r="E2616" s="2" t="s">
        <v>165</v>
      </c>
      <c r="F2616" s="2">
        <v>56</v>
      </c>
      <c r="G2616" s="2" t="s">
        <v>83</v>
      </c>
      <c r="H2616" s="2" t="s">
        <v>93</v>
      </c>
      <c r="I2616" s="2" t="s">
        <v>50</v>
      </c>
      <c r="J2616" s="3">
        <v>45369</v>
      </c>
      <c r="K2616" s="3">
        <v>45377</v>
      </c>
      <c r="L2616" s="2" t="s">
        <v>36</v>
      </c>
      <c r="M2616" s="2" t="s">
        <v>94</v>
      </c>
      <c r="N2616" s="2" t="s">
        <v>212</v>
      </c>
      <c r="O2616" s="4">
        <v>1110000</v>
      </c>
      <c r="P2616" s="4">
        <v>277000</v>
      </c>
      <c r="Q2616" s="4">
        <v>833000</v>
      </c>
      <c r="R2616" s="2">
        <v>36</v>
      </c>
      <c r="S2616" s="5">
        <v>6.17</v>
      </c>
      <c r="T2616" s="4">
        <v>27421.9</v>
      </c>
      <c r="U2616" s="2" t="s">
        <v>73</v>
      </c>
      <c r="V2616" s="2" t="s">
        <v>74</v>
      </c>
      <c r="W2616" s="4">
        <v>658125.6</v>
      </c>
      <c r="X2616" s="4">
        <v>329062.7</v>
      </c>
      <c r="Y2616" s="4">
        <v>987188.3</v>
      </c>
      <c r="Z2616" s="2">
        <v>160</v>
      </c>
      <c r="AA2616" s="2" t="s">
        <v>60</v>
      </c>
      <c r="AB2616" s="2" t="s">
        <v>15734</v>
      </c>
      <c r="AC2616" s="2" t="s">
        <v>360</v>
      </c>
      <c r="AD2616" s="2" t="s">
        <v>76</v>
      </c>
      <c r="AE2616" s="5">
        <v>75.05</v>
      </c>
      <c r="AF2616" s="2">
        <v>5</v>
      </c>
      <c r="AG2616" s="2" t="s">
        <v>130</v>
      </c>
      <c r="AH2616" s="2">
        <v>8</v>
      </c>
      <c r="AI2616" s="6" t="str">
        <f t="shared" si="120"/>
        <v>55-64</v>
      </c>
      <c r="AJ2616" s="11">
        <f>YEAR(tbl_LoanData[[#This Row],[Application Date]])</f>
        <v>2024</v>
      </c>
      <c r="AK2616" s="11" t="str">
        <f>TEXT(tbl_LoanData[[#This Row],[Application Date]],"MMMM")</f>
        <v>March</v>
      </c>
      <c r="AL2616" s="12">
        <f>DATE(YEAR(tbl_LoanData[[#This Row],[Application Date]]),MONTH(tbl_LoanData[[#This Row],[Application Date]]),1)</f>
        <v>45352</v>
      </c>
      <c r="AM2616" s="14">
        <f ca="1">IF(AND(tbl_LoanData[[#This Row],[Application Date]]&gt;=EOMONTH(TODAY(),-1)+1,tbl_LoanData[[#This Row],[Application Date]]&lt;=TODAY()),tbl_LoanData[[#This Row],[Loan Amount]],0)</f>
        <v>0</v>
      </c>
      <c r="AN2616" s="14">
        <f>tbl_LoanData[[#This Row],[Amount Paid]]-(Q2616-X2616)</f>
        <v>154188.29999999999</v>
      </c>
      <c r="AO2616" s="14">
        <f>IF(tbl_LoanData[[#This Row],[Application Status]]="Approved",1,0)</f>
        <v>1</v>
      </c>
      <c r="AP2616" s="22" t="str">
        <f t="shared" ca="1" si="121"/>
        <v/>
      </c>
      <c r="AQ2616" s="22" t="str">
        <f t="shared" ca="1" si="122"/>
        <v/>
      </c>
    </row>
    <row r="2617" spans="1:43" ht="14.4" customHeight="1" x14ac:dyDescent="0.3">
      <c r="A2617" s="2" t="s">
        <v>14029</v>
      </c>
      <c r="B2617" s="2" t="s">
        <v>14030</v>
      </c>
      <c r="C2617" s="2" t="s">
        <v>405</v>
      </c>
      <c r="D2617" s="2" t="s">
        <v>102</v>
      </c>
      <c r="E2617" s="2" t="s">
        <v>134</v>
      </c>
      <c r="F2617" s="2">
        <v>37</v>
      </c>
      <c r="G2617" s="2" t="s">
        <v>69</v>
      </c>
      <c r="H2617" s="2" t="s">
        <v>307</v>
      </c>
      <c r="I2617" s="2" t="s">
        <v>43</v>
      </c>
      <c r="J2617" s="3">
        <v>45354</v>
      </c>
      <c r="K2617" s="3"/>
      <c r="L2617" s="2" t="s">
        <v>40</v>
      </c>
      <c r="M2617" s="2" t="s">
        <v>85</v>
      </c>
      <c r="N2617" s="2" t="s">
        <v>270</v>
      </c>
      <c r="O2617" s="4">
        <v>1072000</v>
      </c>
      <c r="P2617" s="4">
        <v>263600</v>
      </c>
      <c r="Q2617" s="4">
        <v>808400</v>
      </c>
      <c r="R2617" s="2">
        <v>36</v>
      </c>
      <c r="S2617" s="5">
        <v>11.13</v>
      </c>
      <c r="T2617" s="4">
        <v>29953.47</v>
      </c>
      <c r="U2617" s="2" t="s">
        <v>113</v>
      </c>
      <c r="V2617" s="2" t="s">
        <v>97</v>
      </c>
      <c r="W2617" s="4">
        <v>0</v>
      </c>
      <c r="X2617" s="4">
        <v>0</v>
      </c>
      <c r="Y2617" s="4">
        <v>1078324.76</v>
      </c>
      <c r="Z2617" s="2">
        <v>0</v>
      </c>
      <c r="AA2617" s="2" t="s">
        <v>97</v>
      </c>
      <c r="AB2617" s="2" t="s">
        <v>15729</v>
      </c>
      <c r="AC2617" s="2" t="s">
        <v>138</v>
      </c>
      <c r="AD2617" s="2" t="s">
        <v>76</v>
      </c>
      <c r="AE2617" s="5">
        <v>75.41</v>
      </c>
      <c r="AF2617" s="2">
        <v>0</v>
      </c>
      <c r="AG2617" s="2" t="s">
        <v>97</v>
      </c>
      <c r="AH2617" s="2"/>
      <c r="AI2617" s="6" t="str">
        <f t="shared" si="120"/>
        <v>35-44</v>
      </c>
      <c r="AJ2617" s="11">
        <f>YEAR(tbl_LoanData[[#This Row],[Application Date]])</f>
        <v>2024</v>
      </c>
      <c r="AK2617" s="11" t="str">
        <f>TEXT(tbl_LoanData[[#This Row],[Application Date]],"MMMM")</f>
        <v>March</v>
      </c>
      <c r="AL2617" s="12">
        <f>DATE(YEAR(tbl_LoanData[[#This Row],[Application Date]]),MONTH(tbl_LoanData[[#This Row],[Application Date]]),1)</f>
        <v>45352</v>
      </c>
      <c r="AM2617" s="14">
        <f ca="1">IF(AND(tbl_LoanData[[#This Row],[Application Date]]&gt;=EOMONTH(TODAY(),-1)+1,tbl_LoanData[[#This Row],[Application Date]]&lt;=TODAY()),tbl_LoanData[[#This Row],[Loan Amount]],0)</f>
        <v>0</v>
      </c>
      <c r="AN2617" s="14">
        <f>tbl_LoanData[[#This Row],[Amount Paid]]-(Q2617-X2617)</f>
        <v>-808400</v>
      </c>
      <c r="AO2617" s="14">
        <f>IF(tbl_LoanData[[#This Row],[Application Status]]="Approved",1,0)</f>
        <v>0</v>
      </c>
      <c r="AP2617" s="22" t="str">
        <f t="shared" ca="1" si="121"/>
        <v/>
      </c>
      <c r="AQ2617" s="22" t="str">
        <f t="shared" ca="1" si="122"/>
        <v/>
      </c>
    </row>
    <row r="2618" spans="1:43" ht="14.4" customHeight="1" x14ac:dyDescent="0.3">
      <c r="A2618" s="2" t="s">
        <v>14069</v>
      </c>
      <c r="B2618" s="2" t="s">
        <v>14070</v>
      </c>
      <c r="C2618" s="2" t="s">
        <v>482</v>
      </c>
      <c r="D2618" s="2" t="s">
        <v>182</v>
      </c>
      <c r="E2618" s="2" t="s">
        <v>183</v>
      </c>
      <c r="F2618" s="2">
        <v>30</v>
      </c>
      <c r="G2618" s="2" t="s">
        <v>69</v>
      </c>
      <c r="H2618" s="2" t="s">
        <v>372</v>
      </c>
      <c r="I2618" s="2" t="s">
        <v>43</v>
      </c>
      <c r="J2618" s="3">
        <v>45368</v>
      </c>
      <c r="K2618" s="3">
        <v>45386</v>
      </c>
      <c r="L2618" s="2" t="s">
        <v>39</v>
      </c>
      <c r="M2618" s="2" t="s">
        <v>94</v>
      </c>
      <c r="N2618" s="2" t="s">
        <v>365</v>
      </c>
      <c r="O2618" s="4">
        <v>1347000</v>
      </c>
      <c r="P2618" s="4">
        <v>306600</v>
      </c>
      <c r="Q2618" s="4">
        <v>1040400</v>
      </c>
      <c r="R2618" s="2">
        <v>24</v>
      </c>
      <c r="S2618" s="5">
        <v>10.51</v>
      </c>
      <c r="T2618" s="4">
        <v>52462.17</v>
      </c>
      <c r="U2618" s="2" t="s">
        <v>73</v>
      </c>
      <c r="V2618" s="2" t="s">
        <v>33</v>
      </c>
      <c r="W2618" s="4">
        <v>1259092.08</v>
      </c>
      <c r="X2618" s="4">
        <v>0</v>
      </c>
      <c r="Y2618" s="4">
        <v>1259092.08</v>
      </c>
      <c r="Z2618" s="2">
        <v>0</v>
      </c>
      <c r="AA2618" s="2" t="s">
        <v>56</v>
      </c>
      <c r="AB2618" s="2" t="s">
        <v>15733</v>
      </c>
      <c r="AC2618" s="2" t="s">
        <v>332</v>
      </c>
      <c r="AD2618" s="2" t="s">
        <v>76</v>
      </c>
      <c r="AE2618" s="5">
        <v>77.239999999999995</v>
      </c>
      <c r="AF2618" s="2">
        <v>0</v>
      </c>
      <c r="AG2618" s="2" t="s">
        <v>77</v>
      </c>
      <c r="AH2618" s="2">
        <v>18</v>
      </c>
      <c r="AI2618" s="6" t="str">
        <f t="shared" si="120"/>
        <v>25-34</v>
      </c>
      <c r="AJ2618" s="11">
        <f>YEAR(tbl_LoanData[[#This Row],[Application Date]])</f>
        <v>2024</v>
      </c>
      <c r="AK2618" s="11" t="str">
        <f>TEXT(tbl_LoanData[[#This Row],[Application Date]],"MMMM")</f>
        <v>March</v>
      </c>
      <c r="AL2618" s="12">
        <f>DATE(YEAR(tbl_LoanData[[#This Row],[Application Date]]),MONTH(tbl_LoanData[[#This Row],[Application Date]]),1)</f>
        <v>45352</v>
      </c>
      <c r="AM2618" s="14">
        <f ca="1">IF(AND(tbl_LoanData[[#This Row],[Application Date]]&gt;=EOMONTH(TODAY(),-1)+1,tbl_LoanData[[#This Row],[Application Date]]&lt;=TODAY()),tbl_LoanData[[#This Row],[Loan Amount]],0)</f>
        <v>0</v>
      </c>
      <c r="AN2618" s="14">
        <f>tbl_LoanData[[#This Row],[Amount Paid]]-(Q2618-X2618)</f>
        <v>218692.08000000007</v>
      </c>
      <c r="AO2618" s="14">
        <f>IF(tbl_LoanData[[#This Row],[Application Status]]="Approved",1,0)</f>
        <v>1</v>
      </c>
      <c r="AP2618" s="22" t="str">
        <f t="shared" ca="1" si="121"/>
        <v/>
      </c>
      <c r="AQ2618" s="22" t="str">
        <f t="shared" ca="1" si="122"/>
        <v/>
      </c>
    </row>
    <row r="2619" spans="1:43" ht="14.4" customHeight="1" x14ac:dyDescent="0.3">
      <c r="A2619" s="2" t="s">
        <v>14109</v>
      </c>
      <c r="B2619" s="2" t="s">
        <v>14110</v>
      </c>
      <c r="C2619" s="2" t="s">
        <v>327</v>
      </c>
      <c r="D2619" s="2" t="s">
        <v>204</v>
      </c>
      <c r="E2619" s="2" t="s">
        <v>402</v>
      </c>
      <c r="F2619" s="2">
        <v>23</v>
      </c>
      <c r="G2619" s="2" t="s">
        <v>69</v>
      </c>
      <c r="H2619" s="2" t="s">
        <v>244</v>
      </c>
      <c r="I2619" s="2" t="s">
        <v>48</v>
      </c>
      <c r="J2619" s="3">
        <v>45378</v>
      </c>
      <c r="K2619" s="3">
        <v>45395</v>
      </c>
      <c r="L2619" s="2" t="s">
        <v>36</v>
      </c>
      <c r="M2619" s="2" t="s">
        <v>71</v>
      </c>
      <c r="N2619" s="2" t="s">
        <v>162</v>
      </c>
      <c r="O2619" s="4">
        <v>1539000</v>
      </c>
      <c r="P2619" s="4">
        <v>504500</v>
      </c>
      <c r="Q2619" s="4">
        <v>1034500</v>
      </c>
      <c r="R2619" s="2">
        <v>36</v>
      </c>
      <c r="S2619" s="5">
        <v>12.03</v>
      </c>
      <c r="T2619" s="4">
        <v>39106.97</v>
      </c>
      <c r="U2619" s="2" t="s">
        <v>73</v>
      </c>
      <c r="V2619" s="2" t="s">
        <v>74</v>
      </c>
      <c r="W2619" s="4">
        <v>1094995.1599999999</v>
      </c>
      <c r="X2619" s="4">
        <v>312855.89</v>
      </c>
      <c r="Y2619" s="4">
        <v>1407851.05</v>
      </c>
      <c r="Z2619" s="2">
        <v>0</v>
      </c>
      <c r="AA2619" s="2" t="s">
        <v>56</v>
      </c>
      <c r="AB2619" s="2" t="s">
        <v>15734</v>
      </c>
      <c r="AC2619" s="2" t="s">
        <v>121</v>
      </c>
      <c r="AD2619" s="2" t="s">
        <v>76</v>
      </c>
      <c r="AE2619" s="5">
        <v>67.22</v>
      </c>
      <c r="AF2619" s="2">
        <v>0</v>
      </c>
      <c r="AG2619" s="2" t="s">
        <v>77</v>
      </c>
      <c r="AH2619" s="2">
        <v>17</v>
      </c>
      <c r="AI2619" s="6" t="str">
        <f t="shared" si="120"/>
        <v>18-24</v>
      </c>
      <c r="AJ2619" s="11">
        <f>YEAR(tbl_LoanData[[#This Row],[Application Date]])</f>
        <v>2024</v>
      </c>
      <c r="AK2619" s="11" t="str">
        <f>TEXT(tbl_LoanData[[#This Row],[Application Date]],"MMMM")</f>
        <v>March</v>
      </c>
      <c r="AL2619" s="12">
        <f>DATE(YEAR(tbl_LoanData[[#This Row],[Application Date]]),MONTH(tbl_LoanData[[#This Row],[Application Date]]),1)</f>
        <v>45352</v>
      </c>
      <c r="AM2619" s="14">
        <f ca="1">IF(AND(tbl_LoanData[[#This Row],[Application Date]]&gt;=EOMONTH(TODAY(),-1)+1,tbl_LoanData[[#This Row],[Application Date]]&lt;=TODAY()),tbl_LoanData[[#This Row],[Loan Amount]],0)</f>
        <v>0</v>
      </c>
      <c r="AN2619" s="14">
        <f>tbl_LoanData[[#This Row],[Amount Paid]]-(Q2619-X2619)</f>
        <v>373351.04999999993</v>
      </c>
      <c r="AO2619" s="14">
        <f>IF(tbl_LoanData[[#This Row],[Application Status]]="Approved",1,0)</f>
        <v>1</v>
      </c>
      <c r="AP2619" s="22" t="str">
        <f t="shared" ca="1" si="121"/>
        <v/>
      </c>
      <c r="AQ2619" s="22" t="str">
        <f t="shared" ca="1" si="122"/>
        <v/>
      </c>
    </row>
    <row r="2620" spans="1:43" ht="14.4" customHeight="1" x14ac:dyDescent="0.3">
      <c r="A2620" s="2" t="s">
        <v>14181</v>
      </c>
      <c r="B2620" s="2" t="s">
        <v>14182</v>
      </c>
      <c r="C2620" s="2" t="s">
        <v>1686</v>
      </c>
      <c r="D2620" s="2" t="s">
        <v>209</v>
      </c>
      <c r="E2620" s="2" t="s">
        <v>204</v>
      </c>
      <c r="F2620" s="2">
        <v>26</v>
      </c>
      <c r="G2620" s="2" t="s">
        <v>83</v>
      </c>
      <c r="H2620" s="2" t="s">
        <v>217</v>
      </c>
      <c r="I2620" s="2" t="s">
        <v>46</v>
      </c>
      <c r="J2620" s="3">
        <v>45356</v>
      </c>
      <c r="K2620" s="3"/>
      <c r="L2620" s="2" t="s">
        <v>36</v>
      </c>
      <c r="M2620" s="2" t="s">
        <v>111</v>
      </c>
      <c r="N2620" s="2" t="s">
        <v>350</v>
      </c>
      <c r="O2620" s="4">
        <v>2156000</v>
      </c>
      <c r="P2620" s="4">
        <v>442600</v>
      </c>
      <c r="Q2620" s="4">
        <v>1713400</v>
      </c>
      <c r="R2620" s="2">
        <v>24</v>
      </c>
      <c r="S2620" s="5">
        <v>7.92</v>
      </c>
      <c r="T2620" s="4">
        <v>82700.11</v>
      </c>
      <c r="U2620" s="2" t="s">
        <v>113</v>
      </c>
      <c r="V2620" s="2" t="s">
        <v>97</v>
      </c>
      <c r="W2620" s="4">
        <v>0</v>
      </c>
      <c r="X2620" s="4">
        <v>0</v>
      </c>
      <c r="Y2620" s="4">
        <v>1984802.56</v>
      </c>
      <c r="Z2620" s="2">
        <v>0</v>
      </c>
      <c r="AA2620" s="2" t="s">
        <v>97</v>
      </c>
      <c r="AB2620" s="2" t="s">
        <v>15733</v>
      </c>
      <c r="AC2620" s="2" t="s">
        <v>75</v>
      </c>
      <c r="AD2620" s="2" t="s">
        <v>76</v>
      </c>
      <c r="AE2620" s="5">
        <v>79.47</v>
      </c>
      <c r="AF2620" s="2">
        <v>0</v>
      </c>
      <c r="AG2620" s="2" t="s">
        <v>97</v>
      </c>
      <c r="AH2620" s="2"/>
      <c r="AI2620" s="6" t="str">
        <f t="shared" si="120"/>
        <v>25-34</v>
      </c>
      <c r="AJ2620" s="11">
        <f>YEAR(tbl_LoanData[[#This Row],[Application Date]])</f>
        <v>2024</v>
      </c>
      <c r="AK2620" s="11" t="str">
        <f>TEXT(tbl_LoanData[[#This Row],[Application Date]],"MMMM")</f>
        <v>March</v>
      </c>
      <c r="AL2620" s="12">
        <f>DATE(YEAR(tbl_LoanData[[#This Row],[Application Date]]),MONTH(tbl_LoanData[[#This Row],[Application Date]]),1)</f>
        <v>45352</v>
      </c>
      <c r="AM2620" s="14">
        <f ca="1">IF(AND(tbl_LoanData[[#This Row],[Application Date]]&gt;=EOMONTH(TODAY(),-1)+1,tbl_LoanData[[#This Row],[Application Date]]&lt;=TODAY()),tbl_LoanData[[#This Row],[Loan Amount]],0)</f>
        <v>0</v>
      </c>
      <c r="AN2620" s="14">
        <f>tbl_LoanData[[#This Row],[Amount Paid]]-(Q2620-X2620)</f>
        <v>-1713400</v>
      </c>
      <c r="AO2620" s="14">
        <f>IF(tbl_LoanData[[#This Row],[Application Status]]="Approved",1,0)</f>
        <v>0</v>
      </c>
      <c r="AP2620" s="22" t="str">
        <f t="shared" ca="1" si="121"/>
        <v/>
      </c>
      <c r="AQ2620" s="22" t="str">
        <f t="shared" ca="1" si="122"/>
        <v/>
      </c>
    </row>
    <row r="2621" spans="1:43" ht="14.4" customHeight="1" x14ac:dyDescent="0.3">
      <c r="A2621" s="2" t="s">
        <v>14227</v>
      </c>
      <c r="B2621" s="2" t="s">
        <v>14228</v>
      </c>
      <c r="C2621" s="2" t="s">
        <v>405</v>
      </c>
      <c r="D2621" s="2" t="s">
        <v>134</v>
      </c>
      <c r="E2621" s="2" t="s">
        <v>190</v>
      </c>
      <c r="F2621" s="2">
        <v>33</v>
      </c>
      <c r="G2621" s="2" t="s">
        <v>69</v>
      </c>
      <c r="H2621" s="2" t="s">
        <v>372</v>
      </c>
      <c r="I2621" s="2" t="s">
        <v>43</v>
      </c>
      <c r="J2621" s="3">
        <v>45368</v>
      </c>
      <c r="K2621" s="3">
        <v>45388</v>
      </c>
      <c r="L2621" s="2" t="s">
        <v>40</v>
      </c>
      <c r="M2621" s="2" t="s">
        <v>111</v>
      </c>
      <c r="N2621" s="2" t="s">
        <v>369</v>
      </c>
      <c r="O2621" s="4">
        <v>794000</v>
      </c>
      <c r="P2621" s="4">
        <v>199500</v>
      </c>
      <c r="Q2621" s="4">
        <v>594500</v>
      </c>
      <c r="R2621" s="2">
        <v>36</v>
      </c>
      <c r="S2621" s="5">
        <v>11.81</v>
      </c>
      <c r="T2621" s="4">
        <v>22364.76</v>
      </c>
      <c r="U2621" s="2" t="s">
        <v>73</v>
      </c>
      <c r="V2621" s="2" t="s">
        <v>74</v>
      </c>
      <c r="W2621" s="4">
        <v>626213.28</v>
      </c>
      <c r="X2621" s="4">
        <v>178918.07</v>
      </c>
      <c r="Y2621" s="4">
        <v>805131.35</v>
      </c>
      <c r="Z2621" s="2">
        <v>0</v>
      </c>
      <c r="AA2621" s="2" t="s">
        <v>56</v>
      </c>
      <c r="AB2621" s="2" t="s">
        <v>15735</v>
      </c>
      <c r="AC2621" s="2" t="s">
        <v>87</v>
      </c>
      <c r="AD2621" s="2" t="s">
        <v>76</v>
      </c>
      <c r="AE2621" s="5">
        <v>74.87</v>
      </c>
      <c r="AF2621" s="2">
        <v>0</v>
      </c>
      <c r="AG2621" s="2" t="s">
        <v>77</v>
      </c>
      <c r="AH2621" s="2">
        <v>20</v>
      </c>
      <c r="AI2621" s="6" t="str">
        <f t="shared" si="120"/>
        <v>25-34</v>
      </c>
      <c r="AJ2621" s="11">
        <f>YEAR(tbl_LoanData[[#This Row],[Application Date]])</f>
        <v>2024</v>
      </c>
      <c r="AK2621" s="11" t="str">
        <f>TEXT(tbl_LoanData[[#This Row],[Application Date]],"MMMM")</f>
        <v>March</v>
      </c>
      <c r="AL2621" s="12">
        <f>DATE(YEAR(tbl_LoanData[[#This Row],[Application Date]]),MONTH(tbl_LoanData[[#This Row],[Application Date]]),1)</f>
        <v>45352</v>
      </c>
      <c r="AM2621" s="14">
        <f ca="1">IF(AND(tbl_LoanData[[#This Row],[Application Date]]&gt;=EOMONTH(TODAY(),-1)+1,tbl_LoanData[[#This Row],[Application Date]]&lt;=TODAY()),tbl_LoanData[[#This Row],[Loan Amount]],0)</f>
        <v>0</v>
      </c>
      <c r="AN2621" s="14">
        <f>tbl_LoanData[[#This Row],[Amount Paid]]-(Q2621-X2621)</f>
        <v>210631.35000000003</v>
      </c>
      <c r="AO2621" s="14">
        <f>IF(tbl_LoanData[[#This Row],[Application Status]]="Approved",1,0)</f>
        <v>1</v>
      </c>
      <c r="AP2621" s="22" t="str">
        <f t="shared" ca="1" si="121"/>
        <v/>
      </c>
      <c r="AQ2621" s="22" t="str">
        <f t="shared" ca="1" si="122"/>
        <v/>
      </c>
    </row>
    <row r="2622" spans="1:43" ht="14.4" customHeight="1" x14ac:dyDescent="0.3">
      <c r="A2622" s="2" t="s">
        <v>14257</v>
      </c>
      <c r="B2622" s="2" t="s">
        <v>14258</v>
      </c>
      <c r="C2622" s="2" t="s">
        <v>304</v>
      </c>
      <c r="D2622" s="2" t="s">
        <v>311</v>
      </c>
      <c r="E2622" s="2" t="s">
        <v>540</v>
      </c>
      <c r="F2622" s="2">
        <v>22</v>
      </c>
      <c r="G2622" s="2" t="s">
        <v>83</v>
      </c>
      <c r="H2622" s="2" t="s">
        <v>244</v>
      </c>
      <c r="I2622" s="2" t="s">
        <v>48</v>
      </c>
      <c r="J2622" s="3">
        <v>45352</v>
      </c>
      <c r="K2622" s="3">
        <v>45367</v>
      </c>
      <c r="L2622" s="2" t="s">
        <v>39</v>
      </c>
      <c r="M2622" s="2" t="s">
        <v>71</v>
      </c>
      <c r="N2622" s="2" t="s">
        <v>72</v>
      </c>
      <c r="O2622" s="4">
        <v>2525000</v>
      </c>
      <c r="P2622" s="4">
        <v>629900</v>
      </c>
      <c r="Q2622" s="4">
        <v>1895100</v>
      </c>
      <c r="R2622" s="2">
        <v>24</v>
      </c>
      <c r="S2622" s="5">
        <v>9.32</v>
      </c>
      <c r="T2622" s="4">
        <v>93681.11</v>
      </c>
      <c r="U2622" s="2" t="s">
        <v>73</v>
      </c>
      <c r="V2622" s="2" t="s">
        <v>33</v>
      </c>
      <c r="W2622" s="4">
        <v>2248346.64</v>
      </c>
      <c r="X2622" s="4">
        <v>0</v>
      </c>
      <c r="Y2622" s="4">
        <v>2248346.64</v>
      </c>
      <c r="Z2622" s="2">
        <v>0</v>
      </c>
      <c r="AA2622" s="2" t="s">
        <v>56</v>
      </c>
      <c r="AB2622" s="2" t="s">
        <v>15728</v>
      </c>
      <c r="AC2622" s="2" t="s">
        <v>146</v>
      </c>
      <c r="AD2622" s="2" t="s">
        <v>76</v>
      </c>
      <c r="AE2622" s="5">
        <v>75.05</v>
      </c>
      <c r="AF2622" s="2">
        <v>0</v>
      </c>
      <c r="AG2622" s="2" t="s">
        <v>77</v>
      </c>
      <c r="AH2622" s="2">
        <v>15</v>
      </c>
      <c r="AI2622" s="6" t="str">
        <f t="shared" si="120"/>
        <v>18-24</v>
      </c>
      <c r="AJ2622" s="11">
        <f>YEAR(tbl_LoanData[[#This Row],[Application Date]])</f>
        <v>2024</v>
      </c>
      <c r="AK2622" s="11" t="str">
        <f>TEXT(tbl_LoanData[[#This Row],[Application Date]],"MMMM")</f>
        <v>March</v>
      </c>
      <c r="AL2622" s="12">
        <f>DATE(YEAR(tbl_LoanData[[#This Row],[Application Date]]),MONTH(tbl_LoanData[[#This Row],[Application Date]]),1)</f>
        <v>45352</v>
      </c>
      <c r="AM2622" s="14">
        <f ca="1">IF(AND(tbl_LoanData[[#This Row],[Application Date]]&gt;=EOMONTH(TODAY(),-1)+1,tbl_LoanData[[#This Row],[Application Date]]&lt;=TODAY()),tbl_LoanData[[#This Row],[Loan Amount]],0)</f>
        <v>0</v>
      </c>
      <c r="AN2622" s="14">
        <f>tbl_LoanData[[#This Row],[Amount Paid]]-(Q2622-X2622)</f>
        <v>353246.64000000013</v>
      </c>
      <c r="AO2622" s="14">
        <f>IF(tbl_LoanData[[#This Row],[Application Status]]="Approved",1,0)</f>
        <v>1</v>
      </c>
      <c r="AP2622" s="22" t="str">
        <f t="shared" ca="1" si="121"/>
        <v/>
      </c>
      <c r="AQ2622" s="22" t="str">
        <f t="shared" ca="1" si="122"/>
        <v/>
      </c>
    </row>
    <row r="2623" spans="1:43" x14ac:dyDescent="0.3">
      <c r="A2623" s="2" t="s">
        <v>14385</v>
      </c>
      <c r="B2623" s="2" t="s">
        <v>14386</v>
      </c>
      <c r="C2623" s="2" t="s">
        <v>220</v>
      </c>
      <c r="D2623" s="2" t="s">
        <v>142</v>
      </c>
      <c r="E2623" s="2" t="s">
        <v>117</v>
      </c>
      <c r="F2623" s="2">
        <v>33</v>
      </c>
      <c r="G2623" s="2" t="s">
        <v>69</v>
      </c>
      <c r="H2623" s="2" t="s">
        <v>126</v>
      </c>
      <c r="I2623" s="2" t="s">
        <v>44</v>
      </c>
      <c r="J2623" s="3">
        <v>45355</v>
      </c>
      <c r="K2623" s="3">
        <v>45369</v>
      </c>
      <c r="L2623" s="2" t="s">
        <v>38</v>
      </c>
      <c r="M2623" s="2" t="s">
        <v>127</v>
      </c>
      <c r="N2623" s="2" t="s">
        <v>128</v>
      </c>
      <c r="O2623" s="4">
        <v>1812000</v>
      </c>
      <c r="P2623" s="4">
        <v>213100</v>
      </c>
      <c r="Q2623" s="4">
        <v>1598900</v>
      </c>
      <c r="R2623" s="2">
        <v>48</v>
      </c>
      <c r="S2623" s="5">
        <v>11.65</v>
      </c>
      <c r="T2623" s="4">
        <v>48833.07</v>
      </c>
      <c r="U2623" s="2" t="s">
        <v>73</v>
      </c>
      <c r="V2623" s="2" t="s">
        <v>74</v>
      </c>
      <c r="W2623" s="4">
        <v>1367325.96</v>
      </c>
      <c r="X2623" s="4">
        <v>976661.44</v>
      </c>
      <c r="Y2623" s="4">
        <v>2343987.4</v>
      </c>
      <c r="Z2623" s="2">
        <v>28</v>
      </c>
      <c r="AA2623" s="2" t="s">
        <v>57</v>
      </c>
      <c r="AB2623" s="2" t="s">
        <v>15729</v>
      </c>
      <c r="AC2623" s="2" t="s">
        <v>87</v>
      </c>
      <c r="AD2623" s="2" t="s">
        <v>76</v>
      </c>
      <c r="AE2623" s="5">
        <v>88.24</v>
      </c>
      <c r="AF2623" s="2">
        <v>1</v>
      </c>
      <c r="AG2623" s="2" t="s">
        <v>77</v>
      </c>
      <c r="AH2623" s="2">
        <v>14</v>
      </c>
      <c r="AI2623" s="6" t="str">
        <f t="shared" si="120"/>
        <v>25-34</v>
      </c>
      <c r="AJ2623" s="11">
        <f>YEAR(tbl_LoanData[[#This Row],[Application Date]])</f>
        <v>2024</v>
      </c>
      <c r="AK2623" s="11" t="str">
        <f>TEXT(tbl_LoanData[[#This Row],[Application Date]],"MMMM")</f>
        <v>March</v>
      </c>
      <c r="AL2623" s="12">
        <f>DATE(YEAR(tbl_LoanData[[#This Row],[Application Date]]),MONTH(tbl_LoanData[[#This Row],[Application Date]]),1)</f>
        <v>45352</v>
      </c>
      <c r="AM2623" s="14">
        <f ca="1">IF(AND(tbl_LoanData[[#This Row],[Application Date]]&gt;=EOMONTH(TODAY(),-1)+1,tbl_LoanData[[#This Row],[Application Date]]&lt;=TODAY()),tbl_LoanData[[#This Row],[Loan Amount]],0)</f>
        <v>0</v>
      </c>
      <c r="AN2623" s="14">
        <f>tbl_LoanData[[#This Row],[Amount Paid]]-(Q2623-X2623)</f>
        <v>745087.39999999991</v>
      </c>
      <c r="AO2623" s="14">
        <f>IF(tbl_LoanData[[#This Row],[Application Status]]="Approved",1,0)</f>
        <v>1</v>
      </c>
      <c r="AP2623" s="22" t="str">
        <f t="shared" ca="1" si="121"/>
        <v/>
      </c>
      <c r="AQ2623" s="22" t="str">
        <f t="shared" ca="1" si="122"/>
        <v/>
      </c>
    </row>
    <row r="2624" spans="1:43" ht="14.4" customHeight="1" x14ac:dyDescent="0.3">
      <c r="A2624" s="2" t="s">
        <v>14449</v>
      </c>
      <c r="B2624" s="2" t="s">
        <v>14450</v>
      </c>
      <c r="C2624" s="2" t="s">
        <v>338</v>
      </c>
      <c r="D2624" s="2" t="s">
        <v>176</v>
      </c>
      <c r="E2624" s="2" t="s">
        <v>402</v>
      </c>
      <c r="F2624" s="2">
        <v>25</v>
      </c>
      <c r="G2624" s="2" t="s">
        <v>83</v>
      </c>
      <c r="H2624" s="2" t="s">
        <v>318</v>
      </c>
      <c r="I2624" s="2" t="s">
        <v>42</v>
      </c>
      <c r="J2624" s="3">
        <v>45378</v>
      </c>
      <c r="K2624" s="3">
        <v>45396</v>
      </c>
      <c r="L2624" s="2" t="s">
        <v>39</v>
      </c>
      <c r="M2624" s="2" t="s">
        <v>94</v>
      </c>
      <c r="N2624" s="2" t="s">
        <v>365</v>
      </c>
      <c r="O2624" s="4">
        <v>1453000</v>
      </c>
      <c r="P2624" s="4">
        <v>239600</v>
      </c>
      <c r="Q2624" s="4">
        <v>1213400</v>
      </c>
      <c r="R2624" s="2">
        <v>60</v>
      </c>
      <c r="S2624" s="5">
        <v>14.56</v>
      </c>
      <c r="T2624" s="4">
        <v>34945.919999999998</v>
      </c>
      <c r="U2624" s="2" t="s">
        <v>73</v>
      </c>
      <c r="V2624" s="2" t="s">
        <v>74</v>
      </c>
      <c r="W2624" s="4">
        <v>873648</v>
      </c>
      <c r="X2624" s="4">
        <v>1223107.2</v>
      </c>
      <c r="Y2624" s="4">
        <v>2096755.2</v>
      </c>
      <c r="Z2624" s="2">
        <v>84</v>
      </c>
      <c r="AA2624" s="2" t="s">
        <v>59</v>
      </c>
      <c r="AB2624" s="2" t="s">
        <v>15730</v>
      </c>
      <c r="AC2624" s="2" t="s">
        <v>75</v>
      </c>
      <c r="AD2624" s="2" t="s">
        <v>76</v>
      </c>
      <c r="AE2624" s="5">
        <v>83.51</v>
      </c>
      <c r="AF2624" s="2">
        <v>3</v>
      </c>
      <c r="AG2624" s="2" t="s">
        <v>130</v>
      </c>
      <c r="AH2624" s="2">
        <v>18</v>
      </c>
      <c r="AI2624" s="6" t="str">
        <f t="shared" si="120"/>
        <v>25-34</v>
      </c>
      <c r="AJ2624" s="11">
        <f>YEAR(tbl_LoanData[[#This Row],[Application Date]])</f>
        <v>2024</v>
      </c>
      <c r="AK2624" s="11" t="str">
        <f>TEXT(tbl_LoanData[[#This Row],[Application Date]],"MMMM")</f>
        <v>March</v>
      </c>
      <c r="AL2624" s="12">
        <f>DATE(YEAR(tbl_LoanData[[#This Row],[Application Date]]),MONTH(tbl_LoanData[[#This Row],[Application Date]]),1)</f>
        <v>45352</v>
      </c>
      <c r="AM2624" s="14">
        <f ca="1">IF(AND(tbl_LoanData[[#This Row],[Application Date]]&gt;=EOMONTH(TODAY(),-1)+1,tbl_LoanData[[#This Row],[Application Date]]&lt;=TODAY()),tbl_LoanData[[#This Row],[Loan Amount]],0)</f>
        <v>0</v>
      </c>
      <c r="AN2624" s="14">
        <f>tbl_LoanData[[#This Row],[Amount Paid]]-(Q2624-X2624)</f>
        <v>883355.2</v>
      </c>
      <c r="AO2624" s="14">
        <f>IF(tbl_LoanData[[#This Row],[Application Status]]="Approved",1,0)</f>
        <v>1</v>
      </c>
      <c r="AP2624" s="22" t="str">
        <f t="shared" ca="1" si="121"/>
        <v/>
      </c>
      <c r="AQ2624" s="22" t="str">
        <f t="shared" ca="1" si="122"/>
        <v/>
      </c>
    </row>
    <row r="2625" spans="1:43" ht="14.4" customHeight="1" x14ac:dyDescent="0.3">
      <c r="A2625" s="2" t="s">
        <v>14515</v>
      </c>
      <c r="B2625" s="2" t="s">
        <v>14516</v>
      </c>
      <c r="C2625" s="2" t="s">
        <v>482</v>
      </c>
      <c r="D2625" s="2" t="s">
        <v>81</v>
      </c>
      <c r="E2625" s="2" t="s">
        <v>182</v>
      </c>
      <c r="F2625" s="2">
        <v>58</v>
      </c>
      <c r="G2625" s="2" t="s">
        <v>69</v>
      </c>
      <c r="H2625" s="2" t="s">
        <v>307</v>
      </c>
      <c r="I2625" s="2" t="s">
        <v>43</v>
      </c>
      <c r="J2625" s="3">
        <v>45354</v>
      </c>
      <c r="K2625" s="3">
        <v>45366</v>
      </c>
      <c r="L2625" s="2" t="s">
        <v>38</v>
      </c>
      <c r="M2625" s="2" t="s">
        <v>71</v>
      </c>
      <c r="N2625" s="2" t="s">
        <v>589</v>
      </c>
      <c r="O2625" s="4">
        <v>1898000</v>
      </c>
      <c r="P2625" s="4">
        <v>654800</v>
      </c>
      <c r="Q2625" s="4">
        <v>1243200</v>
      </c>
      <c r="R2625" s="2">
        <v>36</v>
      </c>
      <c r="S2625" s="5">
        <v>11.52</v>
      </c>
      <c r="T2625" s="4">
        <v>46468.05</v>
      </c>
      <c r="U2625" s="2" t="s">
        <v>73</v>
      </c>
      <c r="V2625" s="2" t="s">
        <v>74</v>
      </c>
      <c r="W2625" s="4">
        <v>1347573.45</v>
      </c>
      <c r="X2625" s="4">
        <v>325276.46999999997</v>
      </c>
      <c r="Y2625" s="4">
        <v>1672849.92</v>
      </c>
      <c r="Z2625" s="2">
        <v>0</v>
      </c>
      <c r="AA2625" s="2" t="s">
        <v>56</v>
      </c>
      <c r="AB2625" s="2" t="s">
        <v>15728</v>
      </c>
      <c r="AC2625" s="2" t="s">
        <v>121</v>
      </c>
      <c r="AD2625" s="2" t="s">
        <v>76</v>
      </c>
      <c r="AE2625" s="5">
        <v>65.5</v>
      </c>
      <c r="AF2625" s="2">
        <v>0</v>
      </c>
      <c r="AG2625" s="2" t="s">
        <v>77</v>
      </c>
      <c r="AH2625" s="2">
        <v>12</v>
      </c>
      <c r="AI2625" s="6" t="str">
        <f t="shared" si="120"/>
        <v>55-64</v>
      </c>
      <c r="AJ2625" s="11">
        <f>YEAR(tbl_LoanData[[#This Row],[Application Date]])</f>
        <v>2024</v>
      </c>
      <c r="AK2625" s="11" t="str">
        <f>TEXT(tbl_LoanData[[#This Row],[Application Date]],"MMMM")</f>
        <v>March</v>
      </c>
      <c r="AL2625" s="12">
        <f>DATE(YEAR(tbl_LoanData[[#This Row],[Application Date]]),MONTH(tbl_LoanData[[#This Row],[Application Date]]),1)</f>
        <v>45352</v>
      </c>
      <c r="AM2625" s="14">
        <f ca="1">IF(AND(tbl_LoanData[[#This Row],[Application Date]]&gt;=EOMONTH(TODAY(),-1)+1,tbl_LoanData[[#This Row],[Application Date]]&lt;=TODAY()),tbl_LoanData[[#This Row],[Loan Amount]],0)</f>
        <v>0</v>
      </c>
      <c r="AN2625" s="14">
        <f>tbl_LoanData[[#This Row],[Amount Paid]]-(Q2625-X2625)</f>
        <v>429649.91999999993</v>
      </c>
      <c r="AO2625" s="14">
        <f>IF(tbl_LoanData[[#This Row],[Application Status]]="Approved",1,0)</f>
        <v>1</v>
      </c>
      <c r="AP2625" s="22" t="str">
        <f t="shared" ca="1" si="121"/>
        <v/>
      </c>
      <c r="AQ2625" s="22" t="str">
        <f t="shared" ca="1" si="122"/>
        <v/>
      </c>
    </row>
    <row r="2626" spans="1:43" x14ac:dyDescent="0.3">
      <c r="A2626" s="2" t="s">
        <v>14579</v>
      </c>
      <c r="B2626" s="2" t="s">
        <v>14580</v>
      </c>
      <c r="C2626" s="2" t="s">
        <v>1102</v>
      </c>
      <c r="D2626" s="2" t="s">
        <v>118</v>
      </c>
      <c r="E2626" s="2" t="s">
        <v>118</v>
      </c>
      <c r="F2626" s="2">
        <v>49</v>
      </c>
      <c r="G2626" s="2" t="s">
        <v>69</v>
      </c>
      <c r="H2626" s="2" t="s">
        <v>84</v>
      </c>
      <c r="I2626" s="2" t="s">
        <v>45</v>
      </c>
      <c r="J2626" s="3">
        <v>45373</v>
      </c>
      <c r="K2626" s="3">
        <v>45385</v>
      </c>
      <c r="L2626" s="2" t="s">
        <v>38</v>
      </c>
      <c r="M2626" s="2" t="s">
        <v>85</v>
      </c>
      <c r="N2626" s="2" t="s">
        <v>314</v>
      </c>
      <c r="O2626" s="4">
        <v>1021000</v>
      </c>
      <c r="P2626" s="4">
        <v>315100</v>
      </c>
      <c r="Q2626" s="4">
        <v>705900</v>
      </c>
      <c r="R2626" s="2">
        <v>36</v>
      </c>
      <c r="S2626" s="5">
        <v>7.13</v>
      </c>
      <c r="T2626" s="4">
        <v>23802.560000000001</v>
      </c>
      <c r="U2626" s="2" t="s">
        <v>73</v>
      </c>
      <c r="V2626" s="2" t="s">
        <v>74</v>
      </c>
      <c r="W2626" s="4">
        <v>666471.68000000005</v>
      </c>
      <c r="X2626" s="4">
        <v>190420.33</v>
      </c>
      <c r="Y2626" s="4">
        <v>856892.01</v>
      </c>
      <c r="Z2626" s="2">
        <v>0</v>
      </c>
      <c r="AA2626" s="2" t="s">
        <v>56</v>
      </c>
      <c r="AB2626" s="2" t="s">
        <v>15731</v>
      </c>
      <c r="AC2626" s="2" t="s">
        <v>129</v>
      </c>
      <c r="AD2626" s="2" t="s">
        <v>76</v>
      </c>
      <c r="AE2626" s="5">
        <v>69.14</v>
      </c>
      <c r="AF2626" s="2">
        <v>0</v>
      </c>
      <c r="AG2626" s="2" t="s">
        <v>77</v>
      </c>
      <c r="AH2626" s="2">
        <v>12</v>
      </c>
      <c r="AI2626" s="6" t="str">
        <f t="shared" ref="AI2626:AI2689" si="123">IF(F2626&lt;25,"18-24",IF(F2626&lt;35,"25-34",IF(F2626&lt;45,"35-44",IF(F2626&lt;55,"45-54",IF(F2626&lt;65,"55-64","65+")))))</f>
        <v>45-54</v>
      </c>
      <c r="AJ2626" s="11">
        <f>YEAR(tbl_LoanData[[#This Row],[Application Date]])</f>
        <v>2024</v>
      </c>
      <c r="AK2626" s="11" t="str">
        <f>TEXT(tbl_LoanData[[#This Row],[Application Date]],"MMMM")</f>
        <v>March</v>
      </c>
      <c r="AL2626" s="12">
        <f>DATE(YEAR(tbl_LoanData[[#This Row],[Application Date]]),MONTH(tbl_LoanData[[#This Row],[Application Date]]),1)</f>
        <v>45352</v>
      </c>
      <c r="AM2626" s="14">
        <f ca="1">IF(AND(tbl_LoanData[[#This Row],[Application Date]]&gt;=EOMONTH(TODAY(),-1)+1,tbl_LoanData[[#This Row],[Application Date]]&lt;=TODAY()),tbl_LoanData[[#This Row],[Loan Amount]],0)</f>
        <v>0</v>
      </c>
      <c r="AN2626" s="14">
        <f>tbl_LoanData[[#This Row],[Amount Paid]]-(Q2626-X2626)</f>
        <v>150992.01</v>
      </c>
      <c r="AO2626" s="14">
        <f>IF(tbl_LoanData[[#This Row],[Application Status]]="Approved",1,0)</f>
        <v>1</v>
      </c>
      <c r="AP2626" s="22" t="str">
        <f t="shared" ref="AP2626:AP2689" ca="1" si="124">IF(AND(J2626&gt;=DATE(YEAR(TODAY()),MONTH(TODAY()),1),J2626&lt;=TODAY()),"Current MTD",IF(AND(J2626&gt;=EOMONTH(TODAY(),-2)+1,J2626&lt;=EOMONTH(TODAY(),-1)),"Previous MTD",""))</f>
        <v/>
      </c>
      <c r="AQ2626" s="22" t="str">
        <f t="shared" ref="AQ2626:AQ2689" ca="1" si="125">IF(AND(J2626&gt;=DATE(YEAR(TODAY()),MONTH(TODAY()),1),J2626&lt;=TODAY()),TEXT(DATE(YEAR(TODAY()),MONTH(TODAY()),1),"mmm d")&amp;"–"&amp;DAY(TODAY()),IF(AND(J2626&gt;=EOMONTH(TODAY(),-2)+1,J2626&lt;=EOMONTH(TODAY(),-1)),""&amp;TEXT(EOMONTH(TODAY(),-2)+1,"mmm d")&amp;"–"&amp;DAY(TODAY()),""))</f>
        <v/>
      </c>
    </row>
    <row r="2627" spans="1:43" ht="14.4" customHeight="1" x14ac:dyDescent="0.3">
      <c r="A2627" s="2" t="s">
        <v>14625</v>
      </c>
      <c r="B2627" s="2" t="s">
        <v>14626</v>
      </c>
      <c r="C2627" s="2" t="s">
        <v>405</v>
      </c>
      <c r="D2627" s="2" t="s">
        <v>117</v>
      </c>
      <c r="E2627" s="2" t="s">
        <v>402</v>
      </c>
      <c r="F2627" s="2">
        <v>37</v>
      </c>
      <c r="G2627" s="2" t="s">
        <v>69</v>
      </c>
      <c r="H2627" s="2" t="s">
        <v>177</v>
      </c>
      <c r="I2627" s="2" t="s">
        <v>43</v>
      </c>
      <c r="J2627" s="3">
        <v>45352</v>
      </c>
      <c r="K2627" s="3">
        <v>45356</v>
      </c>
      <c r="L2627" s="2" t="s">
        <v>40</v>
      </c>
      <c r="M2627" s="2" t="s">
        <v>71</v>
      </c>
      <c r="N2627" s="2" t="s">
        <v>137</v>
      </c>
      <c r="O2627" s="4">
        <v>1023000</v>
      </c>
      <c r="P2627" s="4">
        <v>153800</v>
      </c>
      <c r="Q2627" s="4">
        <v>869200</v>
      </c>
      <c r="R2627" s="2">
        <v>48</v>
      </c>
      <c r="S2627" s="5">
        <v>8.08</v>
      </c>
      <c r="T2627" s="4">
        <v>23960.95</v>
      </c>
      <c r="U2627" s="2" t="s">
        <v>73</v>
      </c>
      <c r="V2627" s="2" t="s">
        <v>74</v>
      </c>
      <c r="W2627" s="4">
        <v>694867.55</v>
      </c>
      <c r="X2627" s="4">
        <v>455257.89</v>
      </c>
      <c r="Y2627" s="4">
        <v>1150125.44</v>
      </c>
      <c r="Z2627" s="2">
        <v>0</v>
      </c>
      <c r="AA2627" s="2" t="s">
        <v>56</v>
      </c>
      <c r="AB2627" s="2" t="s">
        <v>15732</v>
      </c>
      <c r="AC2627" s="2" t="s">
        <v>213</v>
      </c>
      <c r="AD2627" s="2" t="s">
        <v>76</v>
      </c>
      <c r="AE2627" s="5">
        <v>84.97</v>
      </c>
      <c r="AF2627" s="2">
        <v>0</v>
      </c>
      <c r="AG2627" s="2" t="s">
        <v>77</v>
      </c>
      <c r="AH2627" s="2">
        <v>4</v>
      </c>
      <c r="AI2627" s="6" t="str">
        <f t="shared" si="123"/>
        <v>35-44</v>
      </c>
      <c r="AJ2627" s="11">
        <f>YEAR(tbl_LoanData[[#This Row],[Application Date]])</f>
        <v>2024</v>
      </c>
      <c r="AK2627" s="11" t="str">
        <f>TEXT(tbl_LoanData[[#This Row],[Application Date]],"MMMM")</f>
        <v>March</v>
      </c>
      <c r="AL2627" s="12">
        <f>DATE(YEAR(tbl_LoanData[[#This Row],[Application Date]]),MONTH(tbl_LoanData[[#This Row],[Application Date]]),1)</f>
        <v>45352</v>
      </c>
      <c r="AM2627" s="14">
        <f ca="1">IF(AND(tbl_LoanData[[#This Row],[Application Date]]&gt;=EOMONTH(TODAY(),-1)+1,tbl_LoanData[[#This Row],[Application Date]]&lt;=TODAY()),tbl_LoanData[[#This Row],[Loan Amount]],0)</f>
        <v>0</v>
      </c>
      <c r="AN2627" s="14">
        <f>tbl_LoanData[[#This Row],[Amount Paid]]-(Q2627-X2627)</f>
        <v>280925.44000000006</v>
      </c>
      <c r="AO2627" s="14">
        <f>IF(tbl_LoanData[[#This Row],[Application Status]]="Approved",1,0)</f>
        <v>1</v>
      </c>
      <c r="AP2627" s="22" t="str">
        <f t="shared" ca="1" si="124"/>
        <v/>
      </c>
      <c r="AQ2627" s="22" t="str">
        <f t="shared" ca="1" si="125"/>
        <v/>
      </c>
    </row>
    <row r="2628" spans="1:43" x14ac:dyDescent="0.3">
      <c r="A2628" s="2" t="s">
        <v>14713</v>
      </c>
      <c r="B2628" s="2" t="s">
        <v>14714</v>
      </c>
      <c r="C2628" s="2" t="s">
        <v>327</v>
      </c>
      <c r="D2628" s="2" t="s">
        <v>101</v>
      </c>
      <c r="E2628" s="2" t="s">
        <v>402</v>
      </c>
      <c r="F2628" s="2">
        <v>59</v>
      </c>
      <c r="G2628" s="2" t="s">
        <v>69</v>
      </c>
      <c r="H2628" s="2" t="s">
        <v>516</v>
      </c>
      <c r="I2628" s="2" t="s">
        <v>53</v>
      </c>
      <c r="J2628" s="3">
        <v>45379</v>
      </c>
      <c r="K2628" s="3">
        <v>45394</v>
      </c>
      <c r="L2628" s="2" t="s">
        <v>36</v>
      </c>
      <c r="M2628" s="2" t="s">
        <v>111</v>
      </c>
      <c r="N2628" s="2" t="s">
        <v>350</v>
      </c>
      <c r="O2628" s="4">
        <v>1004000</v>
      </c>
      <c r="P2628" s="4">
        <v>203400</v>
      </c>
      <c r="Q2628" s="4">
        <v>800600</v>
      </c>
      <c r="R2628" s="2">
        <v>24</v>
      </c>
      <c r="S2628" s="5">
        <v>13.32</v>
      </c>
      <c r="T2628" s="4">
        <v>42244.99</v>
      </c>
      <c r="U2628" s="2" t="s">
        <v>73</v>
      </c>
      <c r="V2628" s="2" t="s">
        <v>33</v>
      </c>
      <c r="W2628" s="4">
        <v>1013879.84</v>
      </c>
      <c r="X2628" s="4">
        <v>0</v>
      </c>
      <c r="Y2628" s="4">
        <v>1013879.84</v>
      </c>
      <c r="Z2628" s="2">
        <v>0</v>
      </c>
      <c r="AA2628" s="2" t="s">
        <v>56</v>
      </c>
      <c r="AB2628" s="2" t="s">
        <v>15736</v>
      </c>
      <c r="AC2628" s="2" t="s">
        <v>146</v>
      </c>
      <c r="AD2628" s="2" t="s">
        <v>76</v>
      </c>
      <c r="AE2628" s="5">
        <v>79.739999999999995</v>
      </c>
      <c r="AF2628" s="2">
        <v>0</v>
      </c>
      <c r="AG2628" s="2" t="s">
        <v>77</v>
      </c>
      <c r="AH2628" s="2">
        <v>15</v>
      </c>
      <c r="AI2628" s="6" t="str">
        <f t="shared" si="123"/>
        <v>55-64</v>
      </c>
      <c r="AJ2628" s="11">
        <f>YEAR(tbl_LoanData[[#This Row],[Application Date]])</f>
        <v>2024</v>
      </c>
      <c r="AK2628" s="11" t="str">
        <f>TEXT(tbl_LoanData[[#This Row],[Application Date]],"MMMM")</f>
        <v>March</v>
      </c>
      <c r="AL2628" s="12">
        <f>DATE(YEAR(tbl_LoanData[[#This Row],[Application Date]]),MONTH(tbl_LoanData[[#This Row],[Application Date]]),1)</f>
        <v>45352</v>
      </c>
      <c r="AM2628" s="14">
        <f ca="1">IF(AND(tbl_LoanData[[#This Row],[Application Date]]&gt;=EOMONTH(TODAY(),-1)+1,tbl_LoanData[[#This Row],[Application Date]]&lt;=TODAY()),tbl_LoanData[[#This Row],[Loan Amount]],0)</f>
        <v>0</v>
      </c>
      <c r="AN2628" s="14">
        <f>tbl_LoanData[[#This Row],[Amount Paid]]-(Q2628-X2628)</f>
        <v>213279.83999999997</v>
      </c>
      <c r="AO2628" s="14">
        <f>IF(tbl_LoanData[[#This Row],[Application Status]]="Approved",1,0)</f>
        <v>1</v>
      </c>
      <c r="AP2628" s="22" t="str">
        <f t="shared" ca="1" si="124"/>
        <v/>
      </c>
      <c r="AQ2628" s="22" t="str">
        <f t="shared" ca="1" si="125"/>
        <v/>
      </c>
    </row>
    <row r="2629" spans="1:43" ht="14.4" customHeight="1" x14ac:dyDescent="0.3">
      <c r="A2629" s="2" t="s">
        <v>14753</v>
      </c>
      <c r="B2629" s="2" t="s">
        <v>14754</v>
      </c>
      <c r="C2629" s="2" t="s">
        <v>1012</v>
      </c>
      <c r="D2629" s="2" t="s">
        <v>101</v>
      </c>
      <c r="E2629" s="2" t="s">
        <v>165</v>
      </c>
      <c r="F2629" s="2">
        <v>54</v>
      </c>
      <c r="G2629" s="2" t="s">
        <v>69</v>
      </c>
      <c r="H2629" s="2" t="s">
        <v>177</v>
      </c>
      <c r="I2629" s="2" t="s">
        <v>43</v>
      </c>
      <c r="J2629" s="3">
        <v>45355</v>
      </c>
      <c r="K2629" s="3">
        <v>45361</v>
      </c>
      <c r="L2629" s="2" t="s">
        <v>40</v>
      </c>
      <c r="M2629" s="2" t="s">
        <v>85</v>
      </c>
      <c r="N2629" s="2" t="s">
        <v>274</v>
      </c>
      <c r="O2629" s="4">
        <v>1330000</v>
      </c>
      <c r="P2629" s="4">
        <v>157400</v>
      </c>
      <c r="Q2629" s="4">
        <v>1172600</v>
      </c>
      <c r="R2629" s="2">
        <v>24</v>
      </c>
      <c r="S2629" s="5">
        <v>6.36</v>
      </c>
      <c r="T2629" s="4">
        <v>55073.11</v>
      </c>
      <c r="U2629" s="2" t="s">
        <v>73</v>
      </c>
      <c r="V2629" s="2" t="s">
        <v>33</v>
      </c>
      <c r="W2629" s="4">
        <v>1321754.72</v>
      </c>
      <c r="X2629" s="4">
        <v>0</v>
      </c>
      <c r="Y2629" s="4">
        <v>1321754.72</v>
      </c>
      <c r="Z2629" s="2">
        <v>0</v>
      </c>
      <c r="AA2629" s="2" t="s">
        <v>56</v>
      </c>
      <c r="AB2629" s="2" t="s">
        <v>15733</v>
      </c>
      <c r="AC2629" s="2" t="s">
        <v>121</v>
      </c>
      <c r="AD2629" s="2" t="s">
        <v>76</v>
      </c>
      <c r="AE2629" s="5">
        <v>88.17</v>
      </c>
      <c r="AF2629" s="2">
        <v>0</v>
      </c>
      <c r="AG2629" s="2" t="s">
        <v>77</v>
      </c>
      <c r="AH2629" s="2">
        <v>6</v>
      </c>
      <c r="AI2629" s="6" t="str">
        <f t="shared" si="123"/>
        <v>45-54</v>
      </c>
      <c r="AJ2629" s="11">
        <f>YEAR(tbl_LoanData[[#This Row],[Application Date]])</f>
        <v>2024</v>
      </c>
      <c r="AK2629" s="11" t="str">
        <f>TEXT(tbl_LoanData[[#This Row],[Application Date]],"MMMM")</f>
        <v>March</v>
      </c>
      <c r="AL2629" s="12">
        <f>DATE(YEAR(tbl_LoanData[[#This Row],[Application Date]]),MONTH(tbl_LoanData[[#This Row],[Application Date]]),1)</f>
        <v>45352</v>
      </c>
      <c r="AM2629" s="14">
        <f ca="1">IF(AND(tbl_LoanData[[#This Row],[Application Date]]&gt;=EOMONTH(TODAY(),-1)+1,tbl_LoanData[[#This Row],[Application Date]]&lt;=TODAY()),tbl_LoanData[[#This Row],[Loan Amount]],0)</f>
        <v>0</v>
      </c>
      <c r="AN2629" s="14">
        <f>tbl_LoanData[[#This Row],[Amount Paid]]-(Q2629-X2629)</f>
        <v>149154.71999999997</v>
      </c>
      <c r="AO2629" s="14">
        <f>IF(tbl_LoanData[[#This Row],[Application Status]]="Approved",1,0)</f>
        <v>1</v>
      </c>
      <c r="AP2629" s="22" t="str">
        <f t="shared" ca="1" si="124"/>
        <v/>
      </c>
      <c r="AQ2629" s="22" t="str">
        <f t="shared" ca="1" si="125"/>
        <v/>
      </c>
    </row>
    <row r="2630" spans="1:43" ht="14.4" customHeight="1" x14ac:dyDescent="0.3">
      <c r="A2630" s="2" t="s">
        <v>14755</v>
      </c>
      <c r="B2630" s="2" t="s">
        <v>14756</v>
      </c>
      <c r="C2630" s="2" t="s">
        <v>343</v>
      </c>
      <c r="D2630" s="2" t="s">
        <v>268</v>
      </c>
      <c r="E2630" s="2" t="s">
        <v>210</v>
      </c>
      <c r="F2630" s="2">
        <v>51</v>
      </c>
      <c r="G2630" s="2" t="s">
        <v>69</v>
      </c>
      <c r="H2630" s="2" t="s">
        <v>151</v>
      </c>
      <c r="I2630" s="2" t="s">
        <v>46</v>
      </c>
      <c r="J2630" s="3">
        <v>45381</v>
      </c>
      <c r="K2630" s="3">
        <v>45387</v>
      </c>
      <c r="L2630" s="2" t="s">
        <v>40</v>
      </c>
      <c r="M2630" s="2" t="s">
        <v>94</v>
      </c>
      <c r="N2630" s="2" t="s">
        <v>95</v>
      </c>
      <c r="O2630" s="4">
        <v>1573000</v>
      </c>
      <c r="P2630" s="4">
        <v>592700</v>
      </c>
      <c r="Q2630" s="4">
        <v>980300</v>
      </c>
      <c r="R2630" s="2">
        <v>18</v>
      </c>
      <c r="S2630" s="5">
        <v>8.51</v>
      </c>
      <c r="T2630" s="4">
        <v>61413.07</v>
      </c>
      <c r="U2630" s="2" t="s">
        <v>73</v>
      </c>
      <c r="V2630" s="2" t="s">
        <v>34</v>
      </c>
      <c r="W2630" s="4">
        <v>1044022.19</v>
      </c>
      <c r="X2630" s="4">
        <v>61413.11</v>
      </c>
      <c r="Y2630" s="4">
        <v>1105435.3</v>
      </c>
      <c r="Z2630" s="2">
        <v>29</v>
      </c>
      <c r="AA2630" s="2" t="s">
        <v>57</v>
      </c>
      <c r="AB2630" s="2" t="s">
        <v>15729</v>
      </c>
      <c r="AC2630" s="2" t="s">
        <v>87</v>
      </c>
      <c r="AD2630" s="2" t="s">
        <v>76</v>
      </c>
      <c r="AE2630" s="5">
        <v>62.32</v>
      </c>
      <c r="AF2630" s="2">
        <v>1</v>
      </c>
      <c r="AG2630" s="2" t="s">
        <v>77</v>
      </c>
      <c r="AH2630" s="2">
        <v>6</v>
      </c>
      <c r="AI2630" s="6" t="str">
        <f t="shared" si="123"/>
        <v>45-54</v>
      </c>
      <c r="AJ2630" s="11">
        <f>YEAR(tbl_LoanData[[#This Row],[Application Date]])</f>
        <v>2024</v>
      </c>
      <c r="AK2630" s="11" t="str">
        <f>TEXT(tbl_LoanData[[#This Row],[Application Date]],"MMMM")</f>
        <v>March</v>
      </c>
      <c r="AL2630" s="12">
        <f>DATE(YEAR(tbl_LoanData[[#This Row],[Application Date]]),MONTH(tbl_LoanData[[#This Row],[Application Date]]),1)</f>
        <v>45352</v>
      </c>
      <c r="AM2630" s="14">
        <f ca="1">IF(AND(tbl_LoanData[[#This Row],[Application Date]]&gt;=EOMONTH(TODAY(),-1)+1,tbl_LoanData[[#This Row],[Application Date]]&lt;=TODAY()),tbl_LoanData[[#This Row],[Loan Amount]],0)</f>
        <v>0</v>
      </c>
      <c r="AN2630" s="14">
        <f>tbl_LoanData[[#This Row],[Amount Paid]]-(Q2630-X2630)</f>
        <v>125135.29999999993</v>
      </c>
      <c r="AO2630" s="14">
        <f>IF(tbl_LoanData[[#This Row],[Application Status]]="Approved",1,0)</f>
        <v>1</v>
      </c>
      <c r="AP2630" s="22" t="str">
        <f t="shared" ca="1" si="124"/>
        <v/>
      </c>
      <c r="AQ2630" s="22" t="str">
        <f t="shared" ca="1" si="125"/>
        <v/>
      </c>
    </row>
    <row r="2631" spans="1:43" ht="14.4" customHeight="1" x14ac:dyDescent="0.3">
      <c r="A2631" s="2" t="s">
        <v>14847</v>
      </c>
      <c r="B2631" s="2" t="s">
        <v>14848</v>
      </c>
      <c r="C2631" s="2" t="s">
        <v>949</v>
      </c>
      <c r="D2631" s="2" t="s">
        <v>101</v>
      </c>
      <c r="E2631" s="2" t="s">
        <v>135</v>
      </c>
      <c r="F2631" s="2">
        <v>48</v>
      </c>
      <c r="G2631" s="2" t="s">
        <v>83</v>
      </c>
      <c r="H2631" s="2" t="s">
        <v>217</v>
      </c>
      <c r="I2631" s="2" t="s">
        <v>46</v>
      </c>
      <c r="J2631" s="3">
        <v>45365</v>
      </c>
      <c r="K2631" s="3">
        <v>45377</v>
      </c>
      <c r="L2631" s="2" t="s">
        <v>36</v>
      </c>
      <c r="M2631" s="2" t="s">
        <v>104</v>
      </c>
      <c r="N2631" s="2" t="s">
        <v>592</v>
      </c>
      <c r="O2631" s="4">
        <v>2169000</v>
      </c>
      <c r="P2631" s="4">
        <v>664100</v>
      </c>
      <c r="Q2631" s="4">
        <v>1504900</v>
      </c>
      <c r="R2631" s="2">
        <v>48</v>
      </c>
      <c r="S2631" s="5">
        <v>7.66</v>
      </c>
      <c r="T2631" s="4">
        <v>40958.36</v>
      </c>
      <c r="U2631" s="2" t="s">
        <v>73</v>
      </c>
      <c r="V2631" s="2" t="s">
        <v>74</v>
      </c>
      <c r="W2631" s="4">
        <v>1187792.44</v>
      </c>
      <c r="X2631" s="4">
        <v>778208.92</v>
      </c>
      <c r="Y2631" s="4">
        <v>1966001.36</v>
      </c>
      <c r="Z2631" s="2">
        <v>0</v>
      </c>
      <c r="AA2631" s="2" t="s">
        <v>56</v>
      </c>
      <c r="AB2631" s="2" t="s">
        <v>15729</v>
      </c>
      <c r="AC2631" s="2" t="s">
        <v>138</v>
      </c>
      <c r="AD2631" s="2" t="s">
        <v>76</v>
      </c>
      <c r="AE2631" s="5">
        <v>69.38</v>
      </c>
      <c r="AF2631" s="2">
        <v>0</v>
      </c>
      <c r="AG2631" s="2" t="s">
        <v>77</v>
      </c>
      <c r="AH2631" s="2">
        <v>12</v>
      </c>
      <c r="AI2631" s="6" t="str">
        <f t="shared" si="123"/>
        <v>45-54</v>
      </c>
      <c r="AJ2631" s="11">
        <f>YEAR(tbl_LoanData[[#This Row],[Application Date]])</f>
        <v>2024</v>
      </c>
      <c r="AK2631" s="11" t="str">
        <f>TEXT(tbl_LoanData[[#This Row],[Application Date]],"MMMM")</f>
        <v>March</v>
      </c>
      <c r="AL2631" s="12">
        <f>DATE(YEAR(tbl_LoanData[[#This Row],[Application Date]]),MONTH(tbl_LoanData[[#This Row],[Application Date]]),1)</f>
        <v>45352</v>
      </c>
      <c r="AM2631" s="14">
        <f ca="1">IF(AND(tbl_LoanData[[#This Row],[Application Date]]&gt;=EOMONTH(TODAY(),-1)+1,tbl_LoanData[[#This Row],[Application Date]]&lt;=TODAY()),tbl_LoanData[[#This Row],[Loan Amount]],0)</f>
        <v>0</v>
      </c>
      <c r="AN2631" s="14">
        <f>tbl_LoanData[[#This Row],[Amount Paid]]-(Q2631-X2631)</f>
        <v>461101.36</v>
      </c>
      <c r="AO2631" s="14">
        <f>IF(tbl_LoanData[[#This Row],[Application Status]]="Approved",1,0)</f>
        <v>1</v>
      </c>
      <c r="AP2631" s="22" t="str">
        <f t="shared" ca="1" si="124"/>
        <v/>
      </c>
      <c r="AQ2631" s="22" t="str">
        <f t="shared" ca="1" si="125"/>
        <v/>
      </c>
    </row>
    <row r="2632" spans="1:43" ht="14.4" customHeight="1" x14ac:dyDescent="0.3">
      <c r="A2632" s="2" t="s">
        <v>14849</v>
      </c>
      <c r="B2632" s="2" t="s">
        <v>14850</v>
      </c>
      <c r="C2632" s="2" t="s">
        <v>586</v>
      </c>
      <c r="D2632" s="2" t="s">
        <v>204</v>
      </c>
      <c r="E2632" s="2" t="s">
        <v>255</v>
      </c>
      <c r="F2632" s="2">
        <v>47</v>
      </c>
      <c r="G2632" s="2" t="s">
        <v>69</v>
      </c>
      <c r="H2632" s="2" t="s">
        <v>191</v>
      </c>
      <c r="I2632" s="2" t="s">
        <v>51</v>
      </c>
      <c r="J2632" s="3">
        <v>45376</v>
      </c>
      <c r="K2632" s="3">
        <v>45380</v>
      </c>
      <c r="L2632" s="2" t="s">
        <v>38</v>
      </c>
      <c r="M2632" s="2" t="s">
        <v>71</v>
      </c>
      <c r="N2632" s="2" t="s">
        <v>589</v>
      </c>
      <c r="O2632" s="4">
        <v>1630000</v>
      </c>
      <c r="P2632" s="4">
        <v>540800</v>
      </c>
      <c r="Q2632" s="4">
        <v>1089200</v>
      </c>
      <c r="R2632" s="2">
        <v>12</v>
      </c>
      <c r="S2632" s="5">
        <v>6.33</v>
      </c>
      <c r="T2632" s="4">
        <v>96512.2</v>
      </c>
      <c r="U2632" s="2" t="s">
        <v>73</v>
      </c>
      <c r="V2632" s="2" t="s">
        <v>33</v>
      </c>
      <c r="W2632" s="4">
        <v>1158146.3600000001</v>
      </c>
      <c r="X2632" s="4">
        <v>0</v>
      </c>
      <c r="Y2632" s="4">
        <v>1158146.3600000001</v>
      </c>
      <c r="Z2632" s="2">
        <v>0</v>
      </c>
      <c r="AA2632" s="2" t="s">
        <v>56</v>
      </c>
      <c r="AB2632" s="2" t="s">
        <v>15735</v>
      </c>
      <c r="AC2632" s="2" t="s">
        <v>87</v>
      </c>
      <c r="AD2632" s="2" t="s">
        <v>76</v>
      </c>
      <c r="AE2632" s="5">
        <v>66.819999999999993</v>
      </c>
      <c r="AF2632" s="2">
        <v>0</v>
      </c>
      <c r="AG2632" s="2" t="s">
        <v>77</v>
      </c>
      <c r="AH2632" s="2">
        <v>4</v>
      </c>
      <c r="AI2632" s="6" t="str">
        <f t="shared" si="123"/>
        <v>45-54</v>
      </c>
      <c r="AJ2632" s="11">
        <f>YEAR(tbl_LoanData[[#This Row],[Application Date]])</f>
        <v>2024</v>
      </c>
      <c r="AK2632" s="11" t="str">
        <f>TEXT(tbl_LoanData[[#This Row],[Application Date]],"MMMM")</f>
        <v>March</v>
      </c>
      <c r="AL2632" s="12">
        <f>DATE(YEAR(tbl_LoanData[[#This Row],[Application Date]]),MONTH(tbl_LoanData[[#This Row],[Application Date]]),1)</f>
        <v>45352</v>
      </c>
      <c r="AM2632" s="14">
        <f ca="1">IF(AND(tbl_LoanData[[#This Row],[Application Date]]&gt;=EOMONTH(TODAY(),-1)+1,tbl_LoanData[[#This Row],[Application Date]]&lt;=TODAY()),tbl_LoanData[[#This Row],[Loan Amount]],0)</f>
        <v>0</v>
      </c>
      <c r="AN2632" s="14">
        <f>tbl_LoanData[[#This Row],[Amount Paid]]-(Q2632-X2632)</f>
        <v>68946.360000000102</v>
      </c>
      <c r="AO2632" s="14">
        <f>IF(tbl_LoanData[[#This Row],[Application Status]]="Approved",1,0)</f>
        <v>1</v>
      </c>
      <c r="AP2632" s="22" t="str">
        <f t="shared" ca="1" si="124"/>
        <v/>
      </c>
      <c r="AQ2632" s="22" t="str">
        <f t="shared" ca="1" si="125"/>
        <v/>
      </c>
    </row>
    <row r="2633" spans="1:43" ht="14.4" customHeight="1" x14ac:dyDescent="0.3">
      <c r="A2633" s="2" t="s">
        <v>14889</v>
      </c>
      <c r="B2633" s="2" t="s">
        <v>14890</v>
      </c>
      <c r="C2633" s="2" t="s">
        <v>249</v>
      </c>
      <c r="D2633" s="2" t="s">
        <v>82</v>
      </c>
      <c r="E2633" s="2" t="s">
        <v>311</v>
      </c>
      <c r="F2633" s="2">
        <v>43</v>
      </c>
      <c r="G2633" s="2" t="s">
        <v>69</v>
      </c>
      <c r="H2633" s="2" t="s">
        <v>205</v>
      </c>
      <c r="I2633" s="2" t="s">
        <v>49</v>
      </c>
      <c r="J2633" s="3">
        <v>45358</v>
      </c>
      <c r="K2633" s="3">
        <v>45372</v>
      </c>
      <c r="L2633" s="2" t="s">
        <v>40</v>
      </c>
      <c r="M2633" s="2" t="s">
        <v>94</v>
      </c>
      <c r="N2633" s="2" t="s">
        <v>95</v>
      </c>
      <c r="O2633" s="4">
        <v>922000</v>
      </c>
      <c r="P2633" s="4">
        <v>255500</v>
      </c>
      <c r="Q2633" s="4">
        <v>666500</v>
      </c>
      <c r="R2633" s="2">
        <v>36</v>
      </c>
      <c r="S2633" s="5">
        <v>7.12</v>
      </c>
      <c r="T2633" s="4">
        <v>22468.46</v>
      </c>
      <c r="U2633" s="2" t="s">
        <v>73</v>
      </c>
      <c r="V2633" s="2" t="s">
        <v>74</v>
      </c>
      <c r="W2633" s="4">
        <v>651585.34</v>
      </c>
      <c r="X2633" s="4">
        <v>157279.06</v>
      </c>
      <c r="Y2633" s="4">
        <v>808864.4</v>
      </c>
      <c r="Z2633" s="2">
        <v>0</v>
      </c>
      <c r="AA2633" s="2" t="s">
        <v>56</v>
      </c>
      <c r="AB2633" s="2" t="s">
        <v>15733</v>
      </c>
      <c r="AC2633" s="2" t="s">
        <v>360</v>
      </c>
      <c r="AD2633" s="2" t="s">
        <v>76</v>
      </c>
      <c r="AE2633" s="5">
        <v>72.290000000000006</v>
      </c>
      <c r="AF2633" s="2">
        <v>0</v>
      </c>
      <c r="AG2633" s="2" t="s">
        <v>77</v>
      </c>
      <c r="AH2633" s="2">
        <v>14</v>
      </c>
      <c r="AI2633" s="6" t="str">
        <f t="shared" si="123"/>
        <v>35-44</v>
      </c>
      <c r="AJ2633" s="11">
        <f>YEAR(tbl_LoanData[[#This Row],[Application Date]])</f>
        <v>2024</v>
      </c>
      <c r="AK2633" s="11" t="str">
        <f>TEXT(tbl_LoanData[[#This Row],[Application Date]],"MMMM")</f>
        <v>March</v>
      </c>
      <c r="AL2633" s="12">
        <f>DATE(YEAR(tbl_LoanData[[#This Row],[Application Date]]),MONTH(tbl_LoanData[[#This Row],[Application Date]]),1)</f>
        <v>45352</v>
      </c>
      <c r="AM2633" s="14">
        <f ca="1">IF(AND(tbl_LoanData[[#This Row],[Application Date]]&gt;=EOMONTH(TODAY(),-1)+1,tbl_LoanData[[#This Row],[Application Date]]&lt;=TODAY()),tbl_LoanData[[#This Row],[Loan Amount]],0)</f>
        <v>0</v>
      </c>
      <c r="AN2633" s="14">
        <f>tbl_LoanData[[#This Row],[Amount Paid]]-(Q2633-X2633)</f>
        <v>142364.39999999997</v>
      </c>
      <c r="AO2633" s="14">
        <f>IF(tbl_LoanData[[#This Row],[Application Status]]="Approved",1,0)</f>
        <v>1</v>
      </c>
      <c r="AP2633" s="22" t="str">
        <f t="shared" ca="1" si="124"/>
        <v/>
      </c>
      <c r="AQ2633" s="22" t="str">
        <f t="shared" ca="1" si="125"/>
        <v/>
      </c>
    </row>
    <row r="2634" spans="1:43" ht="14.4" customHeight="1" x14ac:dyDescent="0.3">
      <c r="A2634" s="2" t="s">
        <v>14983</v>
      </c>
      <c r="B2634" s="2" t="s">
        <v>14984</v>
      </c>
      <c r="C2634" s="2" t="s">
        <v>317</v>
      </c>
      <c r="D2634" s="2" t="s">
        <v>161</v>
      </c>
      <c r="E2634" s="2" t="s">
        <v>323</v>
      </c>
      <c r="F2634" s="2">
        <v>59</v>
      </c>
      <c r="G2634" s="2" t="s">
        <v>83</v>
      </c>
      <c r="H2634" s="2" t="s">
        <v>565</v>
      </c>
      <c r="I2634" s="2" t="s">
        <v>47</v>
      </c>
      <c r="J2634" s="3">
        <v>45361</v>
      </c>
      <c r="K2634" s="3"/>
      <c r="L2634" s="2" t="s">
        <v>39</v>
      </c>
      <c r="M2634" s="2" t="s">
        <v>157</v>
      </c>
      <c r="N2634" s="2" t="s">
        <v>359</v>
      </c>
      <c r="O2634" s="4">
        <v>2161000</v>
      </c>
      <c r="P2634" s="4">
        <v>446700</v>
      </c>
      <c r="Q2634" s="4">
        <v>1714300</v>
      </c>
      <c r="R2634" s="2">
        <v>48</v>
      </c>
      <c r="S2634" s="5">
        <v>9.41</v>
      </c>
      <c r="T2634" s="4">
        <v>49157.55</v>
      </c>
      <c r="U2634" s="2" t="s">
        <v>113</v>
      </c>
      <c r="V2634" s="2" t="s">
        <v>97</v>
      </c>
      <c r="W2634" s="4">
        <v>0</v>
      </c>
      <c r="X2634" s="4">
        <v>0</v>
      </c>
      <c r="Y2634" s="4">
        <v>2359562.52</v>
      </c>
      <c r="Z2634" s="2">
        <v>0</v>
      </c>
      <c r="AA2634" s="2" t="s">
        <v>97</v>
      </c>
      <c r="AB2634" s="2" t="s">
        <v>15727</v>
      </c>
      <c r="AC2634" s="2" t="s">
        <v>213</v>
      </c>
      <c r="AD2634" s="2" t="s">
        <v>76</v>
      </c>
      <c r="AE2634" s="5">
        <v>79.33</v>
      </c>
      <c r="AF2634" s="2">
        <v>0</v>
      </c>
      <c r="AG2634" s="2" t="s">
        <v>97</v>
      </c>
      <c r="AH2634" s="2"/>
      <c r="AI2634" s="6" t="str">
        <f t="shared" si="123"/>
        <v>55-64</v>
      </c>
      <c r="AJ2634" s="11">
        <f>YEAR(tbl_LoanData[[#This Row],[Application Date]])</f>
        <v>2024</v>
      </c>
      <c r="AK2634" s="11" t="str">
        <f>TEXT(tbl_LoanData[[#This Row],[Application Date]],"MMMM")</f>
        <v>March</v>
      </c>
      <c r="AL2634" s="12">
        <f>DATE(YEAR(tbl_LoanData[[#This Row],[Application Date]]),MONTH(tbl_LoanData[[#This Row],[Application Date]]),1)</f>
        <v>45352</v>
      </c>
      <c r="AM2634" s="14">
        <f ca="1">IF(AND(tbl_LoanData[[#This Row],[Application Date]]&gt;=EOMONTH(TODAY(),-1)+1,tbl_LoanData[[#This Row],[Application Date]]&lt;=TODAY()),tbl_LoanData[[#This Row],[Loan Amount]],0)</f>
        <v>0</v>
      </c>
      <c r="AN2634" s="14">
        <f>tbl_LoanData[[#This Row],[Amount Paid]]-(Q2634-X2634)</f>
        <v>-1714300</v>
      </c>
      <c r="AO2634" s="14">
        <f>IF(tbl_LoanData[[#This Row],[Application Status]]="Approved",1,0)</f>
        <v>0</v>
      </c>
      <c r="AP2634" s="22" t="str">
        <f t="shared" ca="1" si="124"/>
        <v/>
      </c>
      <c r="AQ2634" s="22" t="str">
        <f t="shared" ca="1" si="125"/>
        <v/>
      </c>
    </row>
    <row r="2635" spans="1:43" ht="14.4" customHeight="1" x14ac:dyDescent="0.3">
      <c r="A2635" s="2" t="s">
        <v>556</v>
      </c>
      <c r="B2635" s="2" t="s">
        <v>557</v>
      </c>
      <c r="C2635" s="2" t="s">
        <v>482</v>
      </c>
      <c r="D2635" s="2" t="s">
        <v>117</v>
      </c>
      <c r="E2635" s="2" t="s">
        <v>190</v>
      </c>
      <c r="F2635" s="2">
        <v>61</v>
      </c>
      <c r="G2635" s="2" t="s">
        <v>69</v>
      </c>
      <c r="H2635" s="2" t="s">
        <v>307</v>
      </c>
      <c r="I2635" s="2" t="s">
        <v>43</v>
      </c>
      <c r="J2635" s="3">
        <v>45403</v>
      </c>
      <c r="K2635" s="3">
        <v>45412</v>
      </c>
      <c r="L2635" s="2" t="s">
        <v>40</v>
      </c>
      <c r="M2635" s="2" t="s">
        <v>85</v>
      </c>
      <c r="N2635" s="2" t="s">
        <v>270</v>
      </c>
      <c r="O2635" s="4">
        <v>1386000</v>
      </c>
      <c r="P2635" s="4">
        <v>275000</v>
      </c>
      <c r="Q2635" s="4">
        <v>1111000</v>
      </c>
      <c r="R2635" s="2">
        <v>36</v>
      </c>
      <c r="S2635" s="5">
        <v>11.81</v>
      </c>
      <c r="T2635" s="4">
        <v>41795.199999999997</v>
      </c>
      <c r="U2635" s="2" t="s">
        <v>73</v>
      </c>
      <c r="V2635" s="2" t="s">
        <v>74</v>
      </c>
      <c r="W2635" s="4">
        <v>1170265.6000000001</v>
      </c>
      <c r="X2635" s="4">
        <v>334361.7</v>
      </c>
      <c r="Y2635" s="4">
        <v>1504627.3</v>
      </c>
      <c r="Z2635" s="2">
        <v>0</v>
      </c>
      <c r="AA2635" s="2" t="s">
        <v>56</v>
      </c>
      <c r="AB2635" s="2" t="s">
        <v>15732</v>
      </c>
      <c r="AC2635" s="2" t="s">
        <v>213</v>
      </c>
      <c r="AD2635" s="2" t="s">
        <v>76</v>
      </c>
      <c r="AE2635" s="5">
        <v>80.16</v>
      </c>
      <c r="AF2635" s="2">
        <v>0</v>
      </c>
      <c r="AG2635" s="2" t="s">
        <v>77</v>
      </c>
      <c r="AH2635" s="2">
        <v>9</v>
      </c>
      <c r="AI2635" s="6" t="str">
        <f t="shared" si="123"/>
        <v>55-64</v>
      </c>
      <c r="AJ2635" s="11">
        <f>YEAR(tbl_LoanData[[#This Row],[Application Date]])</f>
        <v>2024</v>
      </c>
      <c r="AK2635" s="11" t="str">
        <f>TEXT(tbl_LoanData[[#This Row],[Application Date]],"MMMM")</f>
        <v>April</v>
      </c>
      <c r="AL2635" s="12">
        <f>DATE(YEAR(tbl_LoanData[[#This Row],[Application Date]]),MONTH(tbl_LoanData[[#This Row],[Application Date]]),1)</f>
        <v>45383</v>
      </c>
      <c r="AM2635" s="14">
        <f ca="1">IF(AND(tbl_LoanData[[#This Row],[Application Date]]&gt;=EOMONTH(TODAY(),-1)+1,tbl_LoanData[[#This Row],[Application Date]]&lt;=TODAY()),tbl_LoanData[[#This Row],[Loan Amount]],0)</f>
        <v>0</v>
      </c>
      <c r="AN2635" s="14">
        <f>tbl_LoanData[[#This Row],[Amount Paid]]-(Q2635-X2635)</f>
        <v>393627.30000000005</v>
      </c>
      <c r="AO2635" s="14">
        <f>IF(tbl_LoanData[[#This Row],[Application Status]]="Approved",1,0)</f>
        <v>1</v>
      </c>
      <c r="AP2635" s="22" t="str">
        <f t="shared" ca="1" si="124"/>
        <v/>
      </c>
      <c r="AQ2635" s="22" t="str">
        <f t="shared" ca="1" si="125"/>
        <v/>
      </c>
    </row>
    <row r="2636" spans="1:43" ht="14.4" customHeight="1" x14ac:dyDescent="0.3">
      <c r="A2636" s="2" t="s">
        <v>622</v>
      </c>
      <c r="B2636" s="2" t="s">
        <v>623</v>
      </c>
      <c r="C2636" s="2" t="s">
        <v>124</v>
      </c>
      <c r="D2636" s="2" t="s">
        <v>311</v>
      </c>
      <c r="E2636" s="2" t="s">
        <v>204</v>
      </c>
      <c r="F2636" s="2">
        <v>40</v>
      </c>
      <c r="G2636" s="2" t="s">
        <v>69</v>
      </c>
      <c r="H2636" s="2" t="s">
        <v>70</v>
      </c>
      <c r="I2636" s="2" t="s">
        <v>50</v>
      </c>
      <c r="J2636" s="3">
        <v>45386</v>
      </c>
      <c r="K2636" s="3"/>
      <c r="L2636" s="2" t="s">
        <v>36</v>
      </c>
      <c r="M2636" s="2" t="s">
        <v>85</v>
      </c>
      <c r="N2636" s="2" t="s">
        <v>624</v>
      </c>
      <c r="O2636" s="4">
        <v>2013000</v>
      </c>
      <c r="P2636" s="4">
        <v>411800</v>
      </c>
      <c r="Q2636" s="4">
        <v>1601200</v>
      </c>
      <c r="R2636" s="2">
        <v>60</v>
      </c>
      <c r="S2636" s="5">
        <v>13.67</v>
      </c>
      <c r="T2636" s="4">
        <v>44927</v>
      </c>
      <c r="U2636" s="2" t="s">
        <v>113</v>
      </c>
      <c r="V2636" s="2" t="s">
        <v>97</v>
      </c>
      <c r="W2636" s="4">
        <v>0</v>
      </c>
      <c r="X2636" s="4">
        <v>0</v>
      </c>
      <c r="Y2636" s="4">
        <v>2695620.2</v>
      </c>
      <c r="Z2636" s="2">
        <v>0</v>
      </c>
      <c r="AA2636" s="2" t="s">
        <v>97</v>
      </c>
      <c r="AB2636" s="2" t="s">
        <v>15736</v>
      </c>
      <c r="AC2636" s="2" t="s">
        <v>106</v>
      </c>
      <c r="AD2636" s="2" t="s">
        <v>76</v>
      </c>
      <c r="AE2636" s="5">
        <v>79.540000000000006</v>
      </c>
      <c r="AF2636" s="2">
        <v>0</v>
      </c>
      <c r="AG2636" s="2" t="s">
        <v>97</v>
      </c>
      <c r="AH2636" s="2"/>
      <c r="AI2636" s="6" t="str">
        <f t="shared" si="123"/>
        <v>35-44</v>
      </c>
      <c r="AJ2636" s="11">
        <f>YEAR(tbl_LoanData[[#This Row],[Application Date]])</f>
        <v>2024</v>
      </c>
      <c r="AK2636" s="11" t="str">
        <f>TEXT(tbl_LoanData[[#This Row],[Application Date]],"MMMM")</f>
        <v>April</v>
      </c>
      <c r="AL2636" s="12">
        <f>DATE(YEAR(tbl_LoanData[[#This Row],[Application Date]]),MONTH(tbl_LoanData[[#This Row],[Application Date]]),1)</f>
        <v>45383</v>
      </c>
      <c r="AM2636" s="14">
        <f ca="1">IF(AND(tbl_LoanData[[#This Row],[Application Date]]&gt;=EOMONTH(TODAY(),-1)+1,tbl_LoanData[[#This Row],[Application Date]]&lt;=TODAY()),tbl_LoanData[[#This Row],[Loan Amount]],0)</f>
        <v>0</v>
      </c>
      <c r="AN2636" s="14">
        <f>tbl_LoanData[[#This Row],[Amount Paid]]-(Q2636-X2636)</f>
        <v>-1601200</v>
      </c>
      <c r="AO2636" s="14">
        <f>IF(tbl_LoanData[[#This Row],[Application Status]]="Approved",1,0)</f>
        <v>0</v>
      </c>
      <c r="AP2636" s="22" t="str">
        <f t="shared" ca="1" si="124"/>
        <v/>
      </c>
      <c r="AQ2636" s="22" t="str">
        <f t="shared" ca="1" si="125"/>
        <v/>
      </c>
    </row>
    <row r="2637" spans="1:43" ht="14.4" customHeight="1" x14ac:dyDescent="0.3">
      <c r="A2637" s="2" t="s">
        <v>666</v>
      </c>
      <c r="B2637" s="2" t="s">
        <v>667</v>
      </c>
      <c r="C2637" s="2" t="s">
        <v>668</v>
      </c>
      <c r="D2637" s="2" t="s">
        <v>117</v>
      </c>
      <c r="E2637" s="2" t="s">
        <v>540</v>
      </c>
      <c r="F2637" s="2">
        <v>44</v>
      </c>
      <c r="G2637" s="2" t="s">
        <v>69</v>
      </c>
      <c r="H2637" s="2" t="s">
        <v>273</v>
      </c>
      <c r="I2637" s="2" t="s">
        <v>45</v>
      </c>
      <c r="J2637" s="3">
        <v>45410</v>
      </c>
      <c r="K2637" s="3">
        <v>45427</v>
      </c>
      <c r="L2637" s="2" t="s">
        <v>36</v>
      </c>
      <c r="M2637" s="2" t="s">
        <v>85</v>
      </c>
      <c r="N2637" s="2" t="s">
        <v>624</v>
      </c>
      <c r="O2637" s="4">
        <v>1204000</v>
      </c>
      <c r="P2637" s="4">
        <v>208600</v>
      </c>
      <c r="Q2637" s="4">
        <v>995400</v>
      </c>
      <c r="R2637" s="2">
        <v>36</v>
      </c>
      <c r="S2637" s="5">
        <v>7.9</v>
      </c>
      <c r="T2637" s="4">
        <v>34203.050000000003</v>
      </c>
      <c r="U2637" s="2" t="s">
        <v>73</v>
      </c>
      <c r="V2637" s="2" t="s">
        <v>74</v>
      </c>
      <c r="W2637" s="4">
        <v>923482.35</v>
      </c>
      <c r="X2637" s="4">
        <v>307827.45</v>
      </c>
      <c r="Y2637" s="4">
        <v>1231309.8</v>
      </c>
      <c r="Z2637" s="2">
        <v>0</v>
      </c>
      <c r="AA2637" s="2" t="s">
        <v>56</v>
      </c>
      <c r="AB2637" s="2" t="s">
        <v>15731</v>
      </c>
      <c r="AC2637" s="2" t="s">
        <v>138</v>
      </c>
      <c r="AD2637" s="2" t="s">
        <v>76</v>
      </c>
      <c r="AE2637" s="5">
        <v>82.67</v>
      </c>
      <c r="AF2637" s="2">
        <v>0</v>
      </c>
      <c r="AG2637" s="2" t="s">
        <v>77</v>
      </c>
      <c r="AH2637" s="2">
        <v>17</v>
      </c>
      <c r="AI2637" s="6" t="str">
        <f t="shared" si="123"/>
        <v>35-44</v>
      </c>
      <c r="AJ2637" s="11">
        <f>YEAR(tbl_LoanData[[#This Row],[Application Date]])</f>
        <v>2024</v>
      </c>
      <c r="AK2637" s="11" t="str">
        <f>TEXT(tbl_LoanData[[#This Row],[Application Date]],"MMMM")</f>
        <v>April</v>
      </c>
      <c r="AL2637" s="12">
        <f>DATE(YEAR(tbl_LoanData[[#This Row],[Application Date]]),MONTH(tbl_LoanData[[#This Row],[Application Date]]),1)</f>
        <v>45383</v>
      </c>
      <c r="AM2637" s="14">
        <f ca="1">IF(AND(tbl_LoanData[[#This Row],[Application Date]]&gt;=EOMONTH(TODAY(),-1)+1,tbl_LoanData[[#This Row],[Application Date]]&lt;=TODAY()),tbl_LoanData[[#This Row],[Loan Amount]],0)</f>
        <v>0</v>
      </c>
      <c r="AN2637" s="14">
        <f>tbl_LoanData[[#This Row],[Amount Paid]]-(Q2637-X2637)</f>
        <v>235909.79999999993</v>
      </c>
      <c r="AO2637" s="14">
        <f>IF(tbl_LoanData[[#This Row],[Application Status]]="Approved",1,0)</f>
        <v>1</v>
      </c>
      <c r="AP2637" s="22" t="str">
        <f t="shared" ca="1" si="124"/>
        <v/>
      </c>
      <c r="AQ2637" s="22" t="str">
        <f t="shared" ca="1" si="125"/>
        <v/>
      </c>
    </row>
    <row r="2638" spans="1:43" ht="14.4" customHeight="1" x14ac:dyDescent="0.3">
      <c r="A2638" s="2" t="s">
        <v>710</v>
      </c>
      <c r="B2638" s="2" t="s">
        <v>711</v>
      </c>
      <c r="C2638" s="2" t="s">
        <v>712</v>
      </c>
      <c r="D2638" s="2" t="s">
        <v>311</v>
      </c>
      <c r="E2638" s="2" t="s">
        <v>134</v>
      </c>
      <c r="F2638" s="2">
        <v>25</v>
      </c>
      <c r="G2638" s="2" t="s">
        <v>83</v>
      </c>
      <c r="H2638" s="2" t="s">
        <v>313</v>
      </c>
      <c r="I2638" s="2" t="s">
        <v>44</v>
      </c>
      <c r="J2638" s="3">
        <v>45402</v>
      </c>
      <c r="K2638" s="3">
        <v>45405</v>
      </c>
      <c r="L2638" s="2" t="s">
        <v>37</v>
      </c>
      <c r="M2638" s="2" t="s">
        <v>260</v>
      </c>
      <c r="N2638" s="2" t="s">
        <v>457</v>
      </c>
      <c r="O2638" s="4">
        <v>86000</v>
      </c>
      <c r="P2638" s="4">
        <v>26000</v>
      </c>
      <c r="Q2638" s="4">
        <v>60000</v>
      </c>
      <c r="R2638" s="2">
        <v>18</v>
      </c>
      <c r="S2638" s="5">
        <v>9.77</v>
      </c>
      <c r="T2638" s="4">
        <v>3821.83</v>
      </c>
      <c r="U2638" s="2" t="s">
        <v>73</v>
      </c>
      <c r="V2638" s="2" t="s">
        <v>33</v>
      </c>
      <c r="W2638" s="4">
        <v>68793</v>
      </c>
      <c r="X2638" s="4">
        <v>0</v>
      </c>
      <c r="Y2638" s="4">
        <v>68793</v>
      </c>
      <c r="Z2638" s="2">
        <v>0</v>
      </c>
      <c r="AA2638" s="2" t="s">
        <v>56</v>
      </c>
      <c r="AB2638" s="2" t="s">
        <v>15730</v>
      </c>
      <c r="AC2638" s="2" t="s">
        <v>332</v>
      </c>
      <c r="AD2638" s="2" t="s">
        <v>76</v>
      </c>
      <c r="AE2638" s="5">
        <v>69.77</v>
      </c>
      <c r="AF2638" s="2">
        <v>0</v>
      </c>
      <c r="AG2638" s="2" t="s">
        <v>77</v>
      </c>
      <c r="AH2638" s="2">
        <v>3</v>
      </c>
      <c r="AI2638" s="6" t="str">
        <f t="shared" si="123"/>
        <v>25-34</v>
      </c>
      <c r="AJ2638" s="11">
        <f>YEAR(tbl_LoanData[[#This Row],[Application Date]])</f>
        <v>2024</v>
      </c>
      <c r="AK2638" s="11" t="str">
        <f>TEXT(tbl_LoanData[[#This Row],[Application Date]],"MMMM")</f>
        <v>April</v>
      </c>
      <c r="AL2638" s="12">
        <f>DATE(YEAR(tbl_LoanData[[#This Row],[Application Date]]),MONTH(tbl_LoanData[[#This Row],[Application Date]]),1)</f>
        <v>45383</v>
      </c>
      <c r="AM2638" s="14">
        <f ca="1">IF(AND(tbl_LoanData[[#This Row],[Application Date]]&gt;=EOMONTH(TODAY(),-1)+1,tbl_LoanData[[#This Row],[Application Date]]&lt;=TODAY()),tbl_LoanData[[#This Row],[Loan Amount]],0)</f>
        <v>0</v>
      </c>
      <c r="AN2638" s="14">
        <f>tbl_LoanData[[#This Row],[Amount Paid]]-(Q2638-X2638)</f>
        <v>8793</v>
      </c>
      <c r="AO2638" s="14">
        <f>IF(tbl_LoanData[[#This Row],[Application Status]]="Approved",1,0)</f>
        <v>1</v>
      </c>
      <c r="AP2638" s="22" t="str">
        <f t="shared" ca="1" si="124"/>
        <v/>
      </c>
      <c r="AQ2638" s="22" t="str">
        <f t="shared" ca="1" si="125"/>
        <v/>
      </c>
    </row>
    <row r="2639" spans="1:43" ht="14.4" customHeight="1" x14ac:dyDescent="0.3">
      <c r="A2639" s="2" t="s">
        <v>901</v>
      </c>
      <c r="B2639" s="2" t="s">
        <v>902</v>
      </c>
      <c r="C2639" s="2" t="s">
        <v>376</v>
      </c>
      <c r="D2639" s="2" t="s">
        <v>232</v>
      </c>
      <c r="E2639" s="2" t="s">
        <v>81</v>
      </c>
      <c r="F2639" s="2">
        <v>37</v>
      </c>
      <c r="G2639" s="2" t="s">
        <v>69</v>
      </c>
      <c r="H2639" s="2" t="s">
        <v>84</v>
      </c>
      <c r="I2639" s="2" t="s">
        <v>45</v>
      </c>
      <c r="J2639" s="3">
        <v>45400</v>
      </c>
      <c r="K2639" s="3">
        <v>45406</v>
      </c>
      <c r="L2639" s="2" t="s">
        <v>38</v>
      </c>
      <c r="M2639" s="2" t="s">
        <v>111</v>
      </c>
      <c r="N2639" s="2" t="s">
        <v>112</v>
      </c>
      <c r="O2639" s="4">
        <v>1729000</v>
      </c>
      <c r="P2639" s="4">
        <v>240700</v>
      </c>
      <c r="Q2639" s="4">
        <v>1488300</v>
      </c>
      <c r="R2639" s="2">
        <v>24</v>
      </c>
      <c r="S2639" s="5">
        <v>9.91</v>
      </c>
      <c r="T2639" s="4">
        <v>74303.38</v>
      </c>
      <c r="U2639" s="2" t="s">
        <v>73</v>
      </c>
      <c r="V2639" s="2" t="s">
        <v>34</v>
      </c>
      <c r="W2639" s="4">
        <v>1560370.98</v>
      </c>
      <c r="X2639" s="4">
        <v>222910.07999999999</v>
      </c>
      <c r="Y2639" s="4">
        <v>1783281.06</v>
      </c>
      <c r="Z2639" s="2">
        <v>84</v>
      </c>
      <c r="AA2639" s="2" t="s">
        <v>59</v>
      </c>
      <c r="AB2639" s="2" t="s">
        <v>15734</v>
      </c>
      <c r="AC2639" s="2" t="s">
        <v>129</v>
      </c>
      <c r="AD2639" s="2" t="s">
        <v>76</v>
      </c>
      <c r="AE2639" s="5">
        <v>86.08</v>
      </c>
      <c r="AF2639" s="2">
        <v>3</v>
      </c>
      <c r="AG2639" s="2" t="s">
        <v>130</v>
      </c>
      <c r="AH2639" s="2">
        <v>6</v>
      </c>
      <c r="AI2639" s="6" t="str">
        <f t="shared" si="123"/>
        <v>35-44</v>
      </c>
      <c r="AJ2639" s="11">
        <f>YEAR(tbl_LoanData[[#This Row],[Application Date]])</f>
        <v>2024</v>
      </c>
      <c r="AK2639" s="11" t="str">
        <f>TEXT(tbl_LoanData[[#This Row],[Application Date]],"MMMM")</f>
        <v>April</v>
      </c>
      <c r="AL2639" s="12">
        <f>DATE(YEAR(tbl_LoanData[[#This Row],[Application Date]]),MONTH(tbl_LoanData[[#This Row],[Application Date]]),1)</f>
        <v>45383</v>
      </c>
      <c r="AM2639" s="14">
        <f ca="1">IF(AND(tbl_LoanData[[#This Row],[Application Date]]&gt;=EOMONTH(TODAY(),-1)+1,tbl_LoanData[[#This Row],[Application Date]]&lt;=TODAY()),tbl_LoanData[[#This Row],[Loan Amount]],0)</f>
        <v>0</v>
      </c>
      <c r="AN2639" s="14">
        <f>tbl_LoanData[[#This Row],[Amount Paid]]-(Q2639-X2639)</f>
        <v>294981.06000000006</v>
      </c>
      <c r="AO2639" s="14">
        <f>IF(tbl_LoanData[[#This Row],[Application Status]]="Approved",1,0)</f>
        <v>1</v>
      </c>
      <c r="AP2639" s="22" t="str">
        <f t="shared" ca="1" si="124"/>
        <v/>
      </c>
      <c r="AQ2639" s="22" t="str">
        <f t="shared" ca="1" si="125"/>
        <v/>
      </c>
    </row>
    <row r="2640" spans="1:43" x14ac:dyDescent="0.3">
      <c r="A2640" s="2" t="s">
        <v>935</v>
      </c>
      <c r="B2640" s="2" t="s">
        <v>936</v>
      </c>
      <c r="C2640" s="2" t="s">
        <v>297</v>
      </c>
      <c r="D2640" s="2" t="s">
        <v>134</v>
      </c>
      <c r="E2640" s="2" t="s">
        <v>134</v>
      </c>
      <c r="F2640" s="2">
        <v>59</v>
      </c>
      <c r="G2640" s="2" t="s">
        <v>69</v>
      </c>
      <c r="H2640" s="2" t="s">
        <v>543</v>
      </c>
      <c r="I2640" s="2" t="s">
        <v>45</v>
      </c>
      <c r="J2640" s="3">
        <v>45401</v>
      </c>
      <c r="K2640" s="3">
        <v>45419</v>
      </c>
      <c r="L2640" s="2" t="s">
        <v>38</v>
      </c>
      <c r="M2640" s="2" t="s">
        <v>144</v>
      </c>
      <c r="N2640" s="2" t="s">
        <v>382</v>
      </c>
      <c r="O2640" s="4">
        <v>1025000</v>
      </c>
      <c r="P2640" s="4">
        <v>397000</v>
      </c>
      <c r="Q2640" s="4">
        <v>628000</v>
      </c>
      <c r="R2640" s="2">
        <v>36</v>
      </c>
      <c r="S2640" s="5">
        <v>10.33</v>
      </c>
      <c r="T2640" s="4">
        <v>22850.48</v>
      </c>
      <c r="U2640" s="2" t="s">
        <v>73</v>
      </c>
      <c r="V2640" s="2" t="s">
        <v>74</v>
      </c>
      <c r="W2640" s="4">
        <v>616962.96</v>
      </c>
      <c r="X2640" s="4">
        <v>205654.24</v>
      </c>
      <c r="Y2640" s="4">
        <v>822617.2</v>
      </c>
      <c r="Z2640" s="2">
        <v>0</v>
      </c>
      <c r="AA2640" s="2" t="s">
        <v>56</v>
      </c>
      <c r="AB2640" s="2" t="s">
        <v>15735</v>
      </c>
      <c r="AC2640" s="2" t="s">
        <v>87</v>
      </c>
      <c r="AD2640" s="2" t="s">
        <v>76</v>
      </c>
      <c r="AE2640" s="5">
        <v>61.27</v>
      </c>
      <c r="AF2640" s="2">
        <v>0</v>
      </c>
      <c r="AG2640" s="2" t="s">
        <v>77</v>
      </c>
      <c r="AH2640" s="2">
        <v>18</v>
      </c>
      <c r="AI2640" s="6" t="str">
        <f t="shared" si="123"/>
        <v>55-64</v>
      </c>
      <c r="AJ2640" s="11">
        <f>YEAR(tbl_LoanData[[#This Row],[Application Date]])</f>
        <v>2024</v>
      </c>
      <c r="AK2640" s="11" t="str">
        <f>TEXT(tbl_LoanData[[#This Row],[Application Date]],"MMMM")</f>
        <v>April</v>
      </c>
      <c r="AL2640" s="12">
        <f>DATE(YEAR(tbl_LoanData[[#This Row],[Application Date]]),MONTH(tbl_LoanData[[#This Row],[Application Date]]),1)</f>
        <v>45383</v>
      </c>
      <c r="AM2640" s="14">
        <f ca="1">IF(AND(tbl_LoanData[[#This Row],[Application Date]]&gt;=EOMONTH(TODAY(),-1)+1,tbl_LoanData[[#This Row],[Application Date]]&lt;=TODAY()),tbl_LoanData[[#This Row],[Loan Amount]],0)</f>
        <v>0</v>
      </c>
      <c r="AN2640" s="14">
        <f>tbl_LoanData[[#This Row],[Amount Paid]]-(Q2640-X2640)</f>
        <v>194617.19999999995</v>
      </c>
      <c r="AO2640" s="14">
        <f>IF(tbl_LoanData[[#This Row],[Application Status]]="Approved",1,0)</f>
        <v>1</v>
      </c>
      <c r="AP2640" s="22" t="str">
        <f t="shared" ca="1" si="124"/>
        <v/>
      </c>
      <c r="AQ2640" s="22" t="str">
        <f t="shared" ca="1" si="125"/>
        <v/>
      </c>
    </row>
    <row r="2641" spans="1:43" x14ac:dyDescent="0.3">
      <c r="A2641" s="2" t="s">
        <v>1187</v>
      </c>
      <c r="B2641" s="2" t="s">
        <v>1188</v>
      </c>
      <c r="C2641" s="2" t="s">
        <v>249</v>
      </c>
      <c r="D2641" s="2" t="s">
        <v>189</v>
      </c>
      <c r="E2641" s="2" t="s">
        <v>268</v>
      </c>
      <c r="F2641" s="2">
        <v>26</v>
      </c>
      <c r="G2641" s="2" t="s">
        <v>69</v>
      </c>
      <c r="H2641" s="2" t="s">
        <v>318</v>
      </c>
      <c r="I2641" s="2" t="s">
        <v>42</v>
      </c>
      <c r="J2641" s="3">
        <v>45394</v>
      </c>
      <c r="K2641" s="3"/>
      <c r="L2641" s="2" t="s">
        <v>37</v>
      </c>
      <c r="M2641" s="2" t="s">
        <v>199</v>
      </c>
      <c r="N2641" s="2" t="s">
        <v>200</v>
      </c>
      <c r="O2641" s="4">
        <v>100000</v>
      </c>
      <c r="P2641" s="4">
        <v>34800</v>
      </c>
      <c r="Q2641" s="4">
        <v>65200</v>
      </c>
      <c r="R2641" s="2">
        <v>48</v>
      </c>
      <c r="S2641" s="5">
        <v>10.94</v>
      </c>
      <c r="T2641" s="4">
        <v>1952.74</v>
      </c>
      <c r="U2641" s="2" t="s">
        <v>96</v>
      </c>
      <c r="V2641" s="2" t="s">
        <v>97</v>
      </c>
      <c r="W2641" s="4">
        <v>0</v>
      </c>
      <c r="X2641" s="4">
        <v>0</v>
      </c>
      <c r="Y2641" s="4">
        <v>93731.520000000004</v>
      </c>
      <c r="Z2641" s="2">
        <v>0</v>
      </c>
      <c r="AA2641" s="2" t="s">
        <v>97</v>
      </c>
      <c r="AB2641" s="2" t="s">
        <v>15731</v>
      </c>
      <c r="AC2641" s="2" t="s">
        <v>360</v>
      </c>
      <c r="AD2641" s="2" t="s">
        <v>76</v>
      </c>
      <c r="AE2641" s="5">
        <v>65.2</v>
      </c>
      <c r="AF2641" s="2">
        <v>0</v>
      </c>
      <c r="AG2641" s="2" t="s">
        <v>97</v>
      </c>
      <c r="AH2641" s="2"/>
      <c r="AI2641" s="6" t="str">
        <f t="shared" si="123"/>
        <v>25-34</v>
      </c>
      <c r="AJ2641" s="11">
        <f>YEAR(tbl_LoanData[[#This Row],[Application Date]])</f>
        <v>2024</v>
      </c>
      <c r="AK2641" s="11" t="str">
        <f>TEXT(tbl_LoanData[[#This Row],[Application Date]],"MMMM")</f>
        <v>April</v>
      </c>
      <c r="AL2641" s="12">
        <f>DATE(YEAR(tbl_LoanData[[#This Row],[Application Date]]),MONTH(tbl_LoanData[[#This Row],[Application Date]]),1)</f>
        <v>45383</v>
      </c>
      <c r="AM2641" s="14">
        <f ca="1">IF(AND(tbl_LoanData[[#This Row],[Application Date]]&gt;=EOMONTH(TODAY(),-1)+1,tbl_LoanData[[#This Row],[Application Date]]&lt;=TODAY()),tbl_LoanData[[#This Row],[Loan Amount]],0)</f>
        <v>0</v>
      </c>
      <c r="AN2641" s="14">
        <f>tbl_LoanData[[#This Row],[Amount Paid]]-(Q2641-X2641)</f>
        <v>-65200</v>
      </c>
      <c r="AO2641" s="14">
        <f>IF(tbl_LoanData[[#This Row],[Application Status]]="Approved",1,0)</f>
        <v>0</v>
      </c>
      <c r="AP2641" s="22" t="str">
        <f t="shared" ca="1" si="124"/>
        <v/>
      </c>
      <c r="AQ2641" s="22" t="str">
        <f t="shared" ca="1" si="125"/>
        <v/>
      </c>
    </row>
    <row r="2642" spans="1:43" ht="14.4" customHeight="1" x14ac:dyDescent="0.3">
      <c r="A2642" s="2" t="s">
        <v>1207</v>
      </c>
      <c r="B2642" s="2" t="s">
        <v>1208</v>
      </c>
      <c r="C2642" s="2" t="s">
        <v>668</v>
      </c>
      <c r="D2642" s="2" t="s">
        <v>102</v>
      </c>
      <c r="E2642" s="2" t="s">
        <v>117</v>
      </c>
      <c r="F2642" s="2">
        <v>59</v>
      </c>
      <c r="G2642" s="2" t="s">
        <v>69</v>
      </c>
      <c r="H2642" s="2" t="s">
        <v>269</v>
      </c>
      <c r="I2642" s="2" t="s">
        <v>46</v>
      </c>
      <c r="J2642" s="3">
        <v>45386</v>
      </c>
      <c r="K2642" s="3">
        <v>45401</v>
      </c>
      <c r="L2642" s="2" t="s">
        <v>39</v>
      </c>
      <c r="M2642" s="2" t="s">
        <v>127</v>
      </c>
      <c r="N2642" s="2" t="s">
        <v>195</v>
      </c>
      <c r="O2642" s="4">
        <v>2280000</v>
      </c>
      <c r="P2642" s="4">
        <v>736900</v>
      </c>
      <c r="Q2642" s="4">
        <v>1543100</v>
      </c>
      <c r="R2642" s="2">
        <v>24</v>
      </c>
      <c r="S2642" s="5">
        <v>10.39</v>
      </c>
      <c r="T2642" s="4">
        <v>77656.509999999995</v>
      </c>
      <c r="U2642" s="2" t="s">
        <v>73</v>
      </c>
      <c r="V2642" s="2" t="s">
        <v>35</v>
      </c>
      <c r="W2642" s="4">
        <v>1320160.67</v>
      </c>
      <c r="X2642" s="4">
        <v>543595.51</v>
      </c>
      <c r="Y2642" s="4">
        <v>1863756.18</v>
      </c>
      <c r="Z2642" s="2">
        <v>196</v>
      </c>
      <c r="AA2642" s="2" t="s">
        <v>60</v>
      </c>
      <c r="AB2642" s="2" t="s">
        <v>15727</v>
      </c>
      <c r="AC2642" s="2" t="s">
        <v>138</v>
      </c>
      <c r="AD2642" s="2" t="s">
        <v>76</v>
      </c>
      <c r="AE2642" s="5">
        <v>67.680000000000007</v>
      </c>
      <c r="AF2642" s="2">
        <v>7</v>
      </c>
      <c r="AG2642" s="2" t="s">
        <v>130</v>
      </c>
      <c r="AH2642" s="2">
        <v>15</v>
      </c>
      <c r="AI2642" s="6" t="str">
        <f t="shared" si="123"/>
        <v>55-64</v>
      </c>
      <c r="AJ2642" s="11">
        <f>YEAR(tbl_LoanData[[#This Row],[Application Date]])</f>
        <v>2024</v>
      </c>
      <c r="AK2642" s="11" t="str">
        <f>TEXT(tbl_LoanData[[#This Row],[Application Date]],"MMMM")</f>
        <v>April</v>
      </c>
      <c r="AL2642" s="12">
        <f>DATE(YEAR(tbl_LoanData[[#This Row],[Application Date]]),MONTH(tbl_LoanData[[#This Row],[Application Date]]),1)</f>
        <v>45383</v>
      </c>
      <c r="AM2642" s="14">
        <f ca="1">IF(AND(tbl_LoanData[[#This Row],[Application Date]]&gt;=EOMONTH(TODAY(),-1)+1,tbl_LoanData[[#This Row],[Application Date]]&lt;=TODAY()),tbl_LoanData[[#This Row],[Loan Amount]],0)</f>
        <v>0</v>
      </c>
      <c r="AN2642" s="14">
        <f>tbl_LoanData[[#This Row],[Amount Paid]]-(Q2642-X2642)</f>
        <v>320656.17999999993</v>
      </c>
      <c r="AO2642" s="14">
        <f>IF(tbl_LoanData[[#This Row],[Application Status]]="Approved",1,0)</f>
        <v>1</v>
      </c>
      <c r="AP2642" s="22" t="str">
        <f t="shared" ca="1" si="124"/>
        <v/>
      </c>
      <c r="AQ2642" s="22" t="str">
        <f t="shared" ca="1" si="125"/>
        <v/>
      </c>
    </row>
    <row r="2643" spans="1:43" ht="14.4" customHeight="1" x14ac:dyDescent="0.3">
      <c r="A2643" s="2" t="s">
        <v>1249</v>
      </c>
      <c r="B2643" s="2" t="s">
        <v>1250</v>
      </c>
      <c r="C2643" s="2" t="s">
        <v>142</v>
      </c>
      <c r="D2643" s="2" t="s">
        <v>268</v>
      </c>
      <c r="E2643" s="2" t="s">
        <v>323</v>
      </c>
      <c r="F2643" s="2">
        <v>39</v>
      </c>
      <c r="G2643" s="2" t="s">
        <v>83</v>
      </c>
      <c r="H2643" s="2" t="s">
        <v>372</v>
      </c>
      <c r="I2643" s="2" t="s">
        <v>43</v>
      </c>
      <c r="J2643" s="3">
        <v>45404</v>
      </c>
      <c r="K2643" s="3">
        <v>45418</v>
      </c>
      <c r="L2643" s="2" t="s">
        <v>37</v>
      </c>
      <c r="M2643" s="2" t="s">
        <v>199</v>
      </c>
      <c r="N2643" s="2" t="s">
        <v>319</v>
      </c>
      <c r="O2643" s="4">
        <v>148000</v>
      </c>
      <c r="P2643" s="4">
        <v>53200</v>
      </c>
      <c r="Q2643" s="4">
        <v>94800</v>
      </c>
      <c r="R2643" s="2">
        <v>48</v>
      </c>
      <c r="S2643" s="5">
        <v>6.88</v>
      </c>
      <c r="T2643" s="4">
        <v>2518.52</v>
      </c>
      <c r="U2643" s="2" t="s">
        <v>73</v>
      </c>
      <c r="V2643" s="2" t="s">
        <v>74</v>
      </c>
      <c r="W2643" s="4">
        <v>65481.52</v>
      </c>
      <c r="X2643" s="4">
        <v>55407.44</v>
      </c>
      <c r="Y2643" s="4">
        <v>120888.96000000001</v>
      </c>
      <c r="Z2643" s="2">
        <v>28</v>
      </c>
      <c r="AA2643" s="2" t="s">
        <v>57</v>
      </c>
      <c r="AB2643" s="2" t="s">
        <v>15729</v>
      </c>
      <c r="AC2643" s="2" t="s">
        <v>75</v>
      </c>
      <c r="AD2643" s="2" t="s">
        <v>76</v>
      </c>
      <c r="AE2643" s="5">
        <v>64.05</v>
      </c>
      <c r="AF2643" s="2">
        <v>1</v>
      </c>
      <c r="AG2643" s="2" t="s">
        <v>77</v>
      </c>
      <c r="AH2643" s="2">
        <v>14</v>
      </c>
      <c r="AI2643" s="6" t="str">
        <f t="shared" si="123"/>
        <v>35-44</v>
      </c>
      <c r="AJ2643" s="11">
        <f>YEAR(tbl_LoanData[[#This Row],[Application Date]])</f>
        <v>2024</v>
      </c>
      <c r="AK2643" s="11" t="str">
        <f>TEXT(tbl_LoanData[[#This Row],[Application Date]],"MMMM")</f>
        <v>April</v>
      </c>
      <c r="AL2643" s="12">
        <f>DATE(YEAR(tbl_LoanData[[#This Row],[Application Date]]),MONTH(tbl_LoanData[[#This Row],[Application Date]]),1)</f>
        <v>45383</v>
      </c>
      <c r="AM2643" s="14">
        <f ca="1">IF(AND(tbl_LoanData[[#This Row],[Application Date]]&gt;=EOMONTH(TODAY(),-1)+1,tbl_LoanData[[#This Row],[Application Date]]&lt;=TODAY()),tbl_LoanData[[#This Row],[Loan Amount]],0)</f>
        <v>0</v>
      </c>
      <c r="AN2643" s="14">
        <f>tbl_LoanData[[#This Row],[Amount Paid]]-(Q2643-X2643)</f>
        <v>26088.959999999999</v>
      </c>
      <c r="AO2643" s="14">
        <f>IF(tbl_LoanData[[#This Row],[Application Status]]="Approved",1,0)</f>
        <v>1</v>
      </c>
      <c r="AP2643" s="22" t="str">
        <f t="shared" ca="1" si="124"/>
        <v/>
      </c>
      <c r="AQ2643" s="22" t="str">
        <f t="shared" ca="1" si="125"/>
        <v/>
      </c>
    </row>
    <row r="2644" spans="1:43" ht="14.4" customHeight="1" x14ac:dyDescent="0.3">
      <c r="A2644" s="2" t="s">
        <v>1377</v>
      </c>
      <c r="B2644" s="2" t="s">
        <v>1378</v>
      </c>
      <c r="C2644" s="2" t="s">
        <v>390</v>
      </c>
      <c r="D2644" s="2" t="s">
        <v>67</v>
      </c>
      <c r="E2644" s="2" t="s">
        <v>150</v>
      </c>
      <c r="F2644" s="2">
        <v>47</v>
      </c>
      <c r="G2644" s="2" t="s">
        <v>83</v>
      </c>
      <c r="H2644" s="2" t="s">
        <v>70</v>
      </c>
      <c r="I2644" s="2" t="s">
        <v>50</v>
      </c>
      <c r="J2644" s="3">
        <v>45399</v>
      </c>
      <c r="K2644" s="3">
        <v>45416</v>
      </c>
      <c r="L2644" s="2" t="s">
        <v>40</v>
      </c>
      <c r="M2644" s="2" t="s">
        <v>85</v>
      </c>
      <c r="N2644" s="2" t="s">
        <v>270</v>
      </c>
      <c r="O2644" s="4">
        <v>1301000</v>
      </c>
      <c r="P2644" s="4">
        <v>170900</v>
      </c>
      <c r="Q2644" s="4">
        <v>1130100</v>
      </c>
      <c r="R2644" s="2">
        <v>36</v>
      </c>
      <c r="S2644" s="5">
        <v>10.93</v>
      </c>
      <c r="T2644" s="4">
        <v>41684.99</v>
      </c>
      <c r="U2644" s="2" t="s">
        <v>73</v>
      </c>
      <c r="V2644" s="2" t="s">
        <v>74</v>
      </c>
      <c r="W2644" s="4">
        <v>1125494.73</v>
      </c>
      <c r="X2644" s="4">
        <v>375165.06</v>
      </c>
      <c r="Y2644" s="4">
        <v>1500659.79</v>
      </c>
      <c r="Z2644" s="2">
        <v>0</v>
      </c>
      <c r="AA2644" s="2" t="s">
        <v>56</v>
      </c>
      <c r="AB2644" s="2" t="s">
        <v>15736</v>
      </c>
      <c r="AC2644" s="2" t="s">
        <v>87</v>
      </c>
      <c r="AD2644" s="2" t="s">
        <v>76</v>
      </c>
      <c r="AE2644" s="5">
        <v>86.86</v>
      </c>
      <c r="AF2644" s="2">
        <v>0</v>
      </c>
      <c r="AG2644" s="2" t="s">
        <v>77</v>
      </c>
      <c r="AH2644" s="2">
        <v>17</v>
      </c>
      <c r="AI2644" s="6" t="str">
        <f t="shared" si="123"/>
        <v>45-54</v>
      </c>
      <c r="AJ2644" s="11">
        <f>YEAR(tbl_LoanData[[#This Row],[Application Date]])</f>
        <v>2024</v>
      </c>
      <c r="AK2644" s="11" t="str">
        <f>TEXT(tbl_LoanData[[#This Row],[Application Date]],"MMMM")</f>
        <v>April</v>
      </c>
      <c r="AL2644" s="12">
        <f>DATE(YEAR(tbl_LoanData[[#This Row],[Application Date]]),MONTH(tbl_LoanData[[#This Row],[Application Date]]),1)</f>
        <v>45383</v>
      </c>
      <c r="AM2644" s="14">
        <f ca="1">IF(AND(tbl_LoanData[[#This Row],[Application Date]]&gt;=EOMONTH(TODAY(),-1)+1,tbl_LoanData[[#This Row],[Application Date]]&lt;=TODAY()),tbl_LoanData[[#This Row],[Loan Amount]],0)</f>
        <v>0</v>
      </c>
      <c r="AN2644" s="14">
        <f>tbl_LoanData[[#This Row],[Amount Paid]]-(Q2644-X2644)</f>
        <v>370559.79000000004</v>
      </c>
      <c r="AO2644" s="14">
        <f>IF(tbl_LoanData[[#This Row],[Application Status]]="Approved",1,0)</f>
        <v>1</v>
      </c>
      <c r="AP2644" s="22" t="str">
        <f t="shared" ca="1" si="124"/>
        <v/>
      </c>
      <c r="AQ2644" s="22" t="str">
        <f t="shared" ca="1" si="125"/>
        <v/>
      </c>
    </row>
    <row r="2645" spans="1:43" ht="14.4" customHeight="1" x14ac:dyDescent="0.3">
      <c r="A2645" s="2" t="s">
        <v>1485</v>
      </c>
      <c r="B2645" s="2" t="s">
        <v>1486</v>
      </c>
      <c r="C2645" s="2" t="s">
        <v>338</v>
      </c>
      <c r="D2645" s="2" t="s">
        <v>176</v>
      </c>
      <c r="E2645" s="2" t="s">
        <v>268</v>
      </c>
      <c r="F2645" s="2">
        <v>55</v>
      </c>
      <c r="G2645" s="2" t="s">
        <v>83</v>
      </c>
      <c r="H2645" s="2" t="s">
        <v>318</v>
      </c>
      <c r="I2645" s="2" t="s">
        <v>42</v>
      </c>
      <c r="J2645" s="3">
        <v>45395</v>
      </c>
      <c r="K2645" s="3">
        <v>45410</v>
      </c>
      <c r="L2645" s="2" t="s">
        <v>36</v>
      </c>
      <c r="M2645" s="2" t="s">
        <v>85</v>
      </c>
      <c r="N2645" s="2" t="s">
        <v>624</v>
      </c>
      <c r="O2645" s="4">
        <v>1387000</v>
      </c>
      <c r="P2645" s="4">
        <v>548000</v>
      </c>
      <c r="Q2645" s="4">
        <v>839000</v>
      </c>
      <c r="R2645" s="2">
        <v>36</v>
      </c>
      <c r="S2645" s="5">
        <v>8.2200000000000006</v>
      </c>
      <c r="T2645" s="4">
        <v>29052.71</v>
      </c>
      <c r="U2645" s="2" t="s">
        <v>73</v>
      </c>
      <c r="V2645" s="2" t="s">
        <v>74</v>
      </c>
      <c r="W2645" s="4">
        <v>813475.88</v>
      </c>
      <c r="X2645" s="4">
        <v>232421.52</v>
      </c>
      <c r="Y2645" s="4">
        <v>1045897.4</v>
      </c>
      <c r="Z2645" s="2">
        <v>0</v>
      </c>
      <c r="AA2645" s="2" t="s">
        <v>56</v>
      </c>
      <c r="AB2645" s="2" t="s">
        <v>15728</v>
      </c>
      <c r="AC2645" s="2" t="s">
        <v>213</v>
      </c>
      <c r="AD2645" s="2" t="s">
        <v>76</v>
      </c>
      <c r="AE2645" s="5">
        <v>60.49</v>
      </c>
      <c r="AF2645" s="2">
        <v>0</v>
      </c>
      <c r="AG2645" s="2" t="s">
        <v>77</v>
      </c>
      <c r="AH2645" s="2">
        <v>15</v>
      </c>
      <c r="AI2645" s="6" t="str">
        <f t="shared" si="123"/>
        <v>55-64</v>
      </c>
      <c r="AJ2645" s="11">
        <f>YEAR(tbl_LoanData[[#This Row],[Application Date]])</f>
        <v>2024</v>
      </c>
      <c r="AK2645" s="11" t="str">
        <f>TEXT(tbl_LoanData[[#This Row],[Application Date]],"MMMM")</f>
        <v>April</v>
      </c>
      <c r="AL2645" s="12">
        <f>DATE(YEAR(tbl_LoanData[[#This Row],[Application Date]]),MONTH(tbl_LoanData[[#This Row],[Application Date]]),1)</f>
        <v>45383</v>
      </c>
      <c r="AM2645" s="14">
        <f ca="1">IF(AND(tbl_LoanData[[#This Row],[Application Date]]&gt;=EOMONTH(TODAY(),-1)+1,tbl_LoanData[[#This Row],[Application Date]]&lt;=TODAY()),tbl_LoanData[[#This Row],[Loan Amount]],0)</f>
        <v>0</v>
      </c>
      <c r="AN2645" s="14">
        <f>tbl_LoanData[[#This Row],[Amount Paid]]-(Q2645-X2645)</f>
        <v>206897.40000000002</v>
      </c>
      <c r="AO2645" s="14">
        <f>IF(tbl_LoanData[[#This Row],[Application Status]]="Approved",1,0)</f>
        <v>1</v>
      </c>
      <c r="AP2645" s="22" t="str">
        <f t="shared" ca="1" si="124"/>
        <v/>
      </c>
      <c r="AQ2645" s="22" t="str">
        <f t="shared" ca="1" si="125"/>
        <v/>
      </c>
    </row>
    <row r="2646" spans="1:43" ht="14.4" customHeight="1" x14ac:dyDescent="0.3">
      <c r="A2646" s="2" t="s">
        <v>1853</v>
      </c>
      <c r="B2646" s="2" t="s">
        <v>1854</v>
      </c>
      <c r="C2646" s="2" t="s">
        <v>986</v>
      </c>
      <c r="D2646" s="2" t="s">
        <v>189</v>
      </c>
      <c r="E2646" s="2" t="s">
        <v>102</v>
      </c>
      <c r="F2646" s="2">
        <v>48</v>
      </c>
      <c r="G2646" s="2" t="s">
        <v>83</v>
      </c>
      <c r="H2646" s="2" t="s">
        <v>224</v>
      </c>
      <c r="I2646" s="2" t="s">
        <v>54</v>
      </c>
      <c r="J2646" s="3">
        <v>45390</v>
      </c>
      <c r="K2646" s="3">
        <v>45408</v>
      </c>
      <c r="L2646" s="2" t="s">
        <v>39</v>
      </c>
      <c r="M2646" s="2" t="s">
        <v>167</v>
      </c>
      <c r="N2646" s="2" t="s">
        <v>491</v>
      </c>
      <c r="O2646" s="4">
        <v>1998000</v>
      </c>
      <c r="P2646" s="4">
        <v>743800</v>
      </c>
      <c r="Q2646" s="4">
        <v>1254200</v>
      </c>
      <c r="R2646" s="2">
        <v>24</v>
      </c>
      <c r="S2646" s="5">
        <v>5.0999999999999996</v>
      </c>
      <c r="T2646" s="4">
        <v>57588.68</v>
      </c>
      <c r="U2646" s="2" t="s">
        <v>73</v>
      </c>
      <c r="V2646" s="2" t="s">
        <v>33</v>
      </c>
      <c r="W2646" s="4">
        <v>1382128.4</v>
      </c>
      <c r="X2646" s="4">
        <v>0</v>
      </c>
      <c r="Y2646" s="4">
        <v>1382128.4</v>
      </c>
      <c r="Z2646" s="2">
        <v>0</v>
      </c>
      <c r="AA2646" s="2" t="s">
        <v>56</v>
      </c>
      <c r="AB2646" s="2" t="s">
        <v>15731</v>
      </c>
      <c r="AC2646" s="2" t="s">
        <v>332</v>
      </c>
      <c r="AD2646" s="2" t="s">
        <v>76</v>
      </c>
      <c r="AE2646" s="5">
        <v>62.77</v>
      </c>
      <c r="AF2646" s="2">
        <v>0</v>
      </c>
      <c r="AG2646" s="2" t="s">
        <v>77</v>
      </c>
      <c r="AH2646" s="2">
        <v>18</v>
      </c>
      <c r="AI2646" s="6" t="str">
        <f t="shared" si="123"/>
        <v>45-54</v>
      </c>
      <c r="AJ2646" s="11">
        <f>YEAR(tbl_LoanData[[#This Row],[Application Date]])</f>
        <v>2024</v>
      </c>
      <c r="AK2646" s="11" t="str">
        <f>TEXT(tbl_LoanData[[#This Row],[Application Date]],"MMMM")</f>
        <v>April</v>
      </c>
      <c r="AL2646" s="12">
        <f>DATE(YEAR(tbl_LoanData[[#This Row],[Application Date]]),MONTH(tbl_LoanData[[#This Row],[Application Date]]),1)</f>
        <v>45383</v>
      </c>
      <c r="AM2646" s="14">
        <f ca="1">IF(AND(tbl_LoanData[[#This Row],[Application Date]]&gt;=EOMONTH(TODAY(),-1)+1,tbl_LoanData[[#This Row],[Application Date]]&lt;=TODAY()),tbl_LoanData[[#This Row],[Loan Amount]],0)</f>
        <v>0</v>
      </c>
      <c r="AN2646" s="14">
        <f>tbl_LoanData[[#This Row],[Amount Paid]]-(Q2646-X2646)</f>
        <v>127928.39999999991</v>
      </c>
      <c r="AO2646" s="14">
        <f>IF(tbl_LoanData[[#This Row],[Application Status]]="Approved",1,0)</f>
        <v>1</v>
      </c>
      <c r="AP2646" s="22" t="str">
        <f t="shared" ca="1" si="124"/>
        <v/>
      </c>
      <c r="AQ2646" s="22" t="str">
        <f t="shared" ca="1" si="125"/>
        <v/>
      </c>
    </row>
    <row r="2647" spans="1:43" x14ac:dyDescent="0.3">
      <c r="A2647" s="2" t="s">
        <v>1931</v>
      </c>
      <c r="B2647" s="2" t="s">
        <v>1932</v>
      </c>
      <c r="C2647" s="2" t="s">
        <v>304</v>
      </c>
      <c r="D2647" s="2" t="s">
        <v>161</v>
      </c>
      <c r="E2647" s="2" t="s">
        <v>176</v>
      </c>
      <c r="F2647" s="2">
        <v>37</v>
      </c>
      <c r="G2647" s="2" t="s">
        <v>83</v>
      </c>
      <c r="H2647" s="2" t="s">
        <v>259</v>
      </c>
      <c r="I2647" s="2" t="s">
        <v>43</v>
      </c>
      <c r="J2647" s="3">
        <v>45407</v>
      </c>
      <c r="K2647" s="3">
        <v>45419</v>
      </c>
      <c r="L2647" s="2" t="s">
        <v>38</v>
      </c>
      <c r="M2647" s="2" t="s">
        <v>85</v>
      </c>
      <c r="N2647" s="2" t="s">
        <v>314</v>
      </c>
      <c r="O2647" s="4">
        <v>1092000</v>
      </c>
      <c r="P2647" s="4">
        <v>287000</v>
      </c>
      <c r="Q2647" s="4">
        <v>805000</v>
      </c>
      <c r="R2647" s="2">
        <v>48</v>
      </c>
      <c r="S2647" s="5">
        <v>5.26</v>
      </c>
      <c r="T2647" s="4">
        <v>20299.419999999998</v>
      </c>
      <c r="U2647" s="2" t="s">
        <v>73</v>
      </c>
      <c r="V2647" s="2" t="s">
        <v>74</v>
      </c>
      <c r="W2647" s="4">
        <v>548084.34</v>
      </c>
      <c r="X2647" s="4">
        <v>426287.66</v>
      </c>
      <c r="Y2647" s="4">
        <v>974372</v>
      </c>
      <c r="Z2647" s="2">
        <v>0</v>
      </c>
      <c r="AA2647" s="2" t="s">
        <v>56</v>
      </c>
      <c r="AB2647" s="2" t="s">
        <v>15731</v>
      </c>
      <c r="AC2647" s="2" t="s">
        <v>129</v>
      </c>
      <c r="AD2647" s="2" t="s">
        <v>76</v>
      </c>
      <c r="AE2647" s="5">
        <v>73.72</v>
      </c>
      <c r="AF2647" s="2">
        <v>0</v>
      </c>
      <c r="AG2647" s="2" t="s">
        <v>77</v>
      </c>
      <c r="AH2647" s="2">
        <v>12</v>
      </c>
      <c r="AI2647" s="6" t="str">
        <f t="shared" si="123"/>
        <v>35-44</v>
      </c>
      <c r="AJ2647" s="11">
        <f>YEAR(tbl_LoanData[[#This Row],[Application Date]])</f>
        <v>2024</v>
      </c>
      <c r="AK2647" s="11" t="str">
        <f>TEXT(tbl_LoanData[[#This Row],[Application Date]],"MMMM")</f>
        <v>April</v>
      </c>
      <c r="AL2647" s="12">
        <f>DATE(YEAR(tbl_LoanData[[#This Row],[Application Date]]),MONTH(tbl_LoanData[[#This Row],[Application Date]]),1)</f>
        <v>45383</v>
      </c>
      <c r="AM2647" s="14">
        <f ca="1">IF(AND(tbl_LoanData[[#This Row],[Application Date]]&gt;=EOMONTH(TODAY(),-1)+1,tbl_LoanData[[#This Row],[Application Date]]&lt;=TODAY()),tbl_LoanData[[#This Row],[Loan Amount]],0)</f>
        <v>0</v>
      </c>
      <c r="AN2647" s="14">
        <f>tbl_LoanData[[#This Row],[Amount Paid]]-(Q2647-X2647)</f>
        <v>169371.99999999994</v>
      </c>
      <c r="AO2647" s="14">
        <f>IF(tbl_LoanData[[#This Row],[Application Status]]="Approved",1,0)</f>
        <v>1</v>
      </c>
      <c r="AP2647" s="22" t="str">
        <f t="shared" ca="1" si="124"/>
        <v/>
      </c>
      <c r="AQ2647" s="22" t="str">
        <f t="shared" ca="1" si="125"/>
        <v/>
      </c>
    </row>
    <row r="2648" spans="1:43" x14ac:dyDescent="0.3">
      <c r="A2648" s="2" t="s">
        <v>2087</v>
      </c>
      <c r="B2648" s="2" t="s">
        <v>2088</v>
      </c>
      <c r="C2648" s="2" t="s">
        <v>999</v>
      </c>
      <c r="D2648" s="2" t="s">
        <v>142</v>
      </c>
      <c r="E2648" s="2" t="s">
        <v>125</v>
      </c>
      <c r="F2648" s="2">
        <v>46</v>
      </c>
      <c r="G2648" s="2" t="s">
        <v>69</v>
      </c>
      <c r="H2648" s="2" t="s">
        <v>466</v>
      </c>
      <c r="I2648" s="2" t="s">
        <v>43</v>
      </c>
      <c r="J2648" s="3">
        <v>45398</v>
      </c>
      <c r="K2648" s="3">
        <v>45413</v>
      </c>
      <c r="L2648" s="2" t="s">
        <v>40</v>
      </c>
      <c r="M2648" s="2" t="s">
        <v>85</v>
      </c>
      <c r="N2648" s="2" t="s">
        <v>86</v>
      </c>
      <c r="O2648" s="4">
        <v>1565000</v>
      </c>
      <c r="P2648" s="4">
        <v>312600</v>
      </c>
      <c r="Q2648" s="4">
        <v>1252400</v>
      </c>
      <c r="R2648" s="2">
        <v>36</v>
      </c>
      <c r="S2648" s="5">
        <v>5.71</v>
      </c>
      <c r="T2648" s="4">
        <v>40748.230000000003</v>
      </c>
      <c r="U2648" s="2" t="s">
        <v>73</v>
      </c>
      <c r="V2648" s="2" t="s">
        <v>74</v>
      </c>
      <c r="W2648" s="4">
        <v>1100202.21</v>
      </c>
      <c r="X2648" s="4">
        <v>366733.91</v>
      </c>
      <c r="Y2648" s="4">
        <v>1466936.12</v>
      </c>
      <c r="Z2648" s="2">
        <v>0</v>
      </c>
      <c r="AA2648" s="2" t="s">
        <v>56</v>
      </c>
      <c r="AB2648" s="2" t="s">
        <v>15731</v>
      </c>
      <c r="AC2648" s="2" t="s">
        <v>87</v>
      </c>
      <c r="AD2648" s="2" t="s">
        <v>76</v>
      </c>
      <c r="AE2648" s="5">
        <v>80.03</v>
      </c>
      <c r="AF2648" s="2">
        <v>0</v>
      </c>
      <c r="AG2648" s="2" t="s">
        <v>77</v>
      </c>
      <c r="AH2648" s="2">
        <v>15</v>
      </c>
      <c r="AI2648" s="6" t="str">
        <f t="shared" si="123"/>
        <v>45-54</v>
      </c>
      <c r="AJ2648" s="11">
        <f>YEAR(tbl_LoanData[[#This Row],[Application Date]])</f>
        <v>2024</v>
      </c>
      <c r="AK2648" s="11" t="str">
        <f>TEXT(tbl_LoanData[[#This Row],[Application Date]],"MMMM")</f>
        <v>April</v>
      </c>
      <c r="AL2648" s="12">
        <f>DATE(YEAR(tbl_LoanData[[#This Row],[Application Date]]),MONTH(tbl_LoanData[[#This Row],[Application Date]]),1)</f>
        <v>45383</v>
      </c>
      <c r="AM2648" s="14">
        <f ca="1">IF(AND(tbl_LoanData[[#This Row],[Application Date]]&gt;=EOMONTH(TODAY(),-1)+1,tbl_LoanData[[#This Row],[Application Date]]&lt;=TODAY()),tbl_LoanData[[#This Row],[Loan Amount]],0)</f>
        <v>0</v>
      </c>
      <c r="AN2648" s="14">
        <f>tbl_LoanData[[#This Row],[Amount Paid]]-(Q2648-X2648)</f>
        <v>214536.11999999988</v>
      </c>
      <c r="AO2648" s="14">
        <f>IF(tbl_LoanData[[#This Row],[Application Status]]="Approved",1,0)</f>
        <v>1</v>
      </c>
      <c r="AP2648" s="22" t="str">
        <f t="shared" ca="1" si="124"/>
        <v/>
      </c>
      <c r="AQ2648" s="22" t="str">
        <f t="shared" ca="1" si="125"/>
        <v/>
      </c>
    </row>
    <row r="2649" spans="1:43" ht="14.4" customHeight="1" x14ac:dyDescent="0.3">
      <c r="A2649" s="2" t="s">
        <v>2225</v>
      </c>
      <c r="B2649" s="2" t="s">
        <v>2226</v>
      </c>
      <c r="C2649" s="2" t="s">
        <v>444</v>
      </c>
      <c r="D2649" s="2" t="s">
        <v>161</v>
      </c>
      <c r="E2649" s="2" t="s">
        <v>81</v>
      </c>
      <c r="F2649" s="2">
        <v>33</v>
      </c>
      <c r="G2649" s="2" t="s">
        <v>69</v>
      </c>
      <c r="H2649" s="2" t="s">
        <v>143</v>
      </c>
      <c r="I2649" s="2" t="s">
        <v>46</v>
      </c>
      <c r="J2649" s="3">
        <v>45407</v>
      </c>
      <c r="K2649" s="3">
        <v>45409</v>
      </c>
      <c r="L2649" s="2" t="s">
        <v>37</v>
      </c>
      <c r="M2649" s="2" t="s">
        <v>94</v>
      </c>
      <c r="N2649" s="2" t="s">
        <v>234</v>
      </c>
      <c r="O2649" s="4">
        <v>87000</v>
      </c>
      <c r="P2649" s="4">
        <v>16400</v>
      </c>
      <c r="Q2649" s="4">
        <v>70600</v>
      </c>
      <c r="R2649" s="2">
        <v>24</v>
      </c>
      <c r="S2649" s="5">
        <v>10.47</v>
      </c>
      <c r="T2649" s="4">
        <v>3557.65</v>
      </c>
      <c r="U2649" s="2" t="s">
        <v>73</v>
      </c>
      <c r="V2649" s="2" t="s">
        <v>34</v>
      </c>
      <c r="W2649" s="4">
        <v>81825.95</v>
      </c>
      <c r="X2649" s="4">
        <v>3557.69</v>
      </c>
      <c r="Y2649" s="4">
        <v>85383.64</v>
      </c>
      <c r="Z2649" s="2">
        <v>32</v>
      </c>
      <c r="AA2649" s="2" t="s">
        <v>58</v>
      </c>
      <c r="AB2649" s="2" t="s">
        <v>15727</v>
      </c>
      <c r="AC2649" s="2" t="s">
        <v>138</v>
      </c>
      <c r="AD2649" s="2" t="s">
        <v>76</v>
      </c>
      <c r="AE2649" s="5">
        <v>81.150000000000006</v>
      </c>
      <c r="AF2649" s="2">
        <v>1</v>
      </c>
      <c r="AG2649" s="2" t="s">
        <v>15718</v>
      </c>
      <c r="AH2649" s="2">
        <v>2</v>
      </c>
      <c r="AI2649" s="6" t="str">
        <f t="shared" si="123"/>
        <v>25-34</v>
      </c>
      <c r="AJ2649" s="11">
        <f>YEAR(tbl_LoanData[[#This Row],[Application Date]])</f>
        <v>2024</v>
      </c>
      <c r="AK2649" s="11" t="str">
        <f>TEXT(tbl_LoanData[[#This Row],[Application Date]],"MMMM")</f>
        <v>April</v>
      </c>
      <c r="AL2649" s="12">
        <f>DATE(YEAR(tbl_LoanData[[#This Row],[Application Date]]),MONTH(tbl_LoanData[[#This Row],[Application Date]]),1)</f>
        <v>45383</v>
      </c>
      <c r="AM2649" s="14">
        <f ca="1">IF(AND(tbl_LoanData[[#This Row],[Application Date]]&gt;=EOMONTH(TODAY(),-1)+1,tbl_LoanData[[#This Row],[Application Date]]&lt;=TODAY()),tbl_LoanData[[#This Row],[Loan Amount]],0)</f>
        <v>0</v>
      </c>
      <c r="AN2649" s="14">
        <f>tbl_LoanData[[#This Row],[Amount Paid]]-(Q2649-X2649)</f>
        <v>14783.64</v>
      </c>
      <c r="AO2649" s="14">
        <f>IF(tbl_LoanData[[#This Row],[Application Status]]="Approved",1,0)</f>
        <v>1</v>
      </c>
      <c r="AP2649" s="22" t="str">
        <f t="shared" ca="1" si="124"/>
        <v/>
      </c>
      <c r="AQ2649" s="22" t="str">
        <f t="shared" ca="1" si="125"/>
        <v/>
      </c>
    </row>
    <row r="2650" spans="1:43" ht="14.4" customHeight="1" x14ac:dyDescent="0.3">
      <c r="A2650" s="2" t="s">
        <v>2287</v>
      </c>
      <c r="B2650" s="2" t="s">
        <v>2288</v>
      </c>
      <c r="C2650" s="2" t="s">
        <v>181</v>
      </c>
      <c r="D2650" s="2" t="s">
        <v>209</v>
      </c>
      <c r="E2650" s="2" t="s">
        <v>255</v>
      </c>
      <c r="F2650" s="2">
        <v>49</v>
      </c>
      <c r="G2650" s="2" t="s">
        <v>83</v>
      </c>
      <c r="H2650" s="2" t="s">
        <v>269</v>
      </c>
      <c r="I2650" s="2" t="s">
        <v>46</v>
      </c>
      <c r="J2650" s="3">
        <v>45400</v>
      </c>
      <c r="K2650" s="3">
        <v>45410</v>
      </c>
      <c r="L2650" s="2" t="s">
        <v>40</v>
      </c>
      <c r="M2650" s="2" t="s">
        <v>71</v>
      </c>
      <c r="N2650" s="2" t="s">
        <v>137</v>
      </c>
      <c r="O2650" s="4">
        <v>1442000</v>
      </c>
      <c r="P2650" s="4">
        <v>533900</v>
      </c>
      <c r="Q2650" s="4">
        <v>908100</v>
      </c>
      <c r="R2650" s="2">
        <v>12</v>
      </c>
      <c r="S2650" s="5">
        <v>14.96</v>
      </c>
      <c r="T2650" s="4">
        <v>86995.98</v>
      </c>
      <c r="U2650" s="2" t="s">
        <v>73</v>
      </c>
      <c r="V2650" s="2" t="s">
        <v>34</v>
      </c>
      <c r="W2650" s="4">
        <v>869959.8</v>
      </c>
      <c r="X2650" s="4">
        <v>173991.96</v>
      </c>
      <c r="Y2650" s="4">
        <v>1043951.76</v>
      </c>
      <c r="Z2650" s="2">
        <v>58</v>
      </c>
      <c r="AA2650" s="2" t="s">
        <v>58</v>
      </c>
      <c r="AB2650" s="2" t="s">
        <v>15728</v>
      </c>
      <c r="AC2650" s="2" t="s">
        <v>121</v>
      </c>
      <c r="AD2650" s="2" t="s">
        <v>76</v>
      </c>
      <c r="AE2650" s="5">
        <v>62.98</v>
      </c>
      <c r="AF2650" s="2">
        <v>2</v>
      </c>
      <c r="AG2650" s="2" t="s">
        <v>15718</v>
      </c>
      <c r="AH2650" s="2">
        <v>10</v>
      </c>
      <c r="AI2650" s="6" t="str">
        <f t="shared" si="123"/>
        <v>45-54</v>
      </c>
      <c r="AJ2650" s="11">
        <f>YEAR(tbl_LoanData[[#This Row],[Application Date]])</f>
        <v>2024</v>
      </c>
      <c r="AK2650" s="11" t="str">
        <f>TEXT(tbl_LoanData[[#This Row],[Application Date]],"MMMM")</f>
        <v>April</v>
      </c>
      <c r="AL2650" s="12">
        <f>DATE(YEAR(tbl_LoanData[[#This Row],[Application Date]]),MONTH(tbl_LoanData[[#This Row],[Application Date]]),1)</f>
        <v>45383</v>
      </c>
      <c r="AM2650" s="14">
        <f ca="1">IF(AND(tbl_LoanData[[#This Row],[Application Date]]&gt;=EOMONTH(TODAY(),-1)+1,tbl_LoanData[[#This Row],[Application Date]]&lt;=TODAY()),tbl_LoanData[[#This Row],[Loan Amount]],0)</f>
        <v>0</v>
      </c>
      <c r="AN2650" s="14">
        <f>tbl_LoanData[[#This Row],[Amount Paid]]-(Q2650-X2650)</f>
        <v>135851.76</v>
      </c>
      <c r="AO2650" s="14">
        <f>IF(tbl_LoanData[[#This Row],[Application Status]]="Approved",1,0)</f>
        <v>1</v>
      </c>
      <c r="AP2650" s="22" t="str">
        <f t="shared" ca="1" si="124"/>
        <v/>
      </c>
      <c r="AQ2650" s="22" t="str">
        <f t="shared" ca="1" si="125"/>
        <v/>
      </c>
    </row>
    <row r="2651" spans="1:43" ht="14.4" customHeight="1" x14ac:dyDescent="0.3">
      <c r="A2651" s="2" t="s">
        <v>2301</v>
      </c>
      <c r="B2651" s="2" t="s">
        <v>2302</v>
      </c>
      <c r="C2651" s="2" t="s">
        <v>393</v>
      </c>
      <c r="D2651" s="2" t="s">
        <v>161</v>
      </c>
      <c r="E2651" s="2" t="s">
        <v>255</v>
      </c>
      <c r="F2651" s="2">
        <v>47</v>
      </c>
      <c r="G2651" s="2" t="s">
        <v>83</v>
      </c>
      <c r="H2651" s="2" t="s">
        <v>126</v>
      </c>
      <c r="I2651" s="2" t="s">
        <v>44</v>
      </c>
      <c r="J2651" s="3">
        <v>45401</v>
      </c>
      <c r="K2651" s="3"/>
      <c r="L2651" s="2" t="s">
        <v>39</v>
      </c>
      <c r="M2651" s="2" t="s">
        <v>71</v>
      </c>
      <c r="N2651" s="2" t="s">
        <v>72</v>
      </c>
      <c r="O2651" s="4">
        <v>2244000</v>
      </c>
      <c r="P2651" s="4">
        <v>722300</v>
      </c>
      <c r="Q2651" s="4">
        <v>1521700</v>
      </c>
      <c r="R2651" s="2">
        <v>36</v>
      </c>
      <c r="S2651" s="5">
        <v>12.64</v>
      </c>
      <c r="T2651" s="4">
        <v>58298.02</v>
      </c>
      <c r="U2651" s="2" t="s">
        <v>113</v>
      </c>
      <c r="V2651" s="2" t="s">
        <v>97</v>
      </c>
      <c r="W2651" s="4">
        <v>0</v>
      </c>
      <c r="X2651" s="4">
        <v>0</v>
      </c>
      <c r="Y2651" s="4">
        <v>2098728.64</v>
      </c>
      <c r="Z2651" s="2">
        <v>0</v>
      </c>
      <c r="AA2651" s="2" t="s">
        <v>97</v>
      </c>
      <c r="AB2651" s="2" t="s">
        <v>15733</v>
      </c>
      <c r="AC2651" s="2" t="s">
        <v>87</v>
      </c>
      <c r="AD2651" s="2" t="s">
        <v>76</v>
      </c>
      <c r="AE2651" s="5">
        <v>67.81</v>
      </c>
      <c r="AF2651" s="2">
        <v>0</v>
      </c>
      <c r="AG2651" s="2" t="s">
        <v>97</v>
      </c>
      <c r="AH2651" s="2"/>
      <c r="AI2651" s="6" t="str">
        <f t="shared" si="123"/>
        <v>45-54</v>
      </c>
      <c r="AJ2651" s="11">
        <f>YEAR(tbl_LoanData[[#This Row],[Application Date]])</f>
        <v>2024</v>
      </c>
      <c r="AK2651" s="11" t="str">
        <f>TEXT(tbl_LoanData[[#This Row],[Application Date]],"MMMM")</f>
        <v>April</v>
      </c>
      <c r="AL2651" s="12">
        <f>DATE(YEAR(tbl_LoanData[[#This Row],[Application Date]]),MONTH(tbl_LoanData[[#This Row],[Application Date]]),1)</f>
        <v>45383</v>
      </c>
      <c r="AM2651" s="14">
        <f ca="1">IF(AND(tbl_LoanData[[#This Row],[Application Date]]&gt;=EOMONTH(TODAY(),-1)+1,tbl_LoanData[[#This Row],[Application Date]]&lt;=TODAY()),tbl_LoanData[[#This Row],[Loan Amount]],0)</f>
        <v>0</v>
      </c>
      <c r="AN2651" s="14">
        <f>tbl_LoanData[[#This Row],[Amount Paid]]-(Q2651-X2651)</f>
        <v>-1521700</v>
      </c>
      <c r="AO2651" s="14">
        <f>IF(tbl_LoanData[[#This Row],[Application Status]]="Approved",1,0)</f>
        <v>0</v>
      </c>
      <c r="AP2651" s="22" t="str">
        <f t="shared" ca="1" si="124"/>
        <v/>
      </c>
      <c r="AQ2651" s="22" t="str">
        <f t="shared" ca="1" si="125"/>
        <v/>
      </c>
    </row>
    <row r="2652" spans="1:43" ht="14.4" customHeight="1" x14ac:dyDescent="0.3">
      <c r="A2652" s="2" t="s">
        <v>2351</v>
      </c>
      <c r="B2652" s="2" t="s">
        <v>2352</v>
      </c>
      <c r="C2652" s="2" t="s">
        <v>220</v>
      </c>
      <c r="D2652" s="2" t="s">
        <v>142</v>
      </c>
      <c r="E2652" s="2" t="s">
        <v>210</v>
      </c>
      <c r="F2652" s="2">
        <v>21</v>
      </c>
      <c r="G2652" s="2" t="s">
        <v>69</v>
      </c>
      <c r="H2652" s="2" t="s">
        <v>516</v>
      </c>
      <c r="I2652" s="2" t="s">
        <v>53</v>
      </c>
      <c r="J2652" s="3">
        <v>45392</v>
      </c>
      <c r="K2652" s="3">
        <v>45409</v>
      </c>
      <c r="L2652" s="2" t="s">
        <v>39</v>
      </c>
      <c r="M2652" s="2" t="s">
        <v>127</v>
      </c>
      <c r="N2652" s="2" t="s">
        <v>152</v>
      </c>
      <c r="O2652" s="4">
        <v>1334000</v>
      </c>
      <c r="P2652" s="4">
        <v>420600</v>
      </c>
      <c r="Q2652" s="4">
        <v>913400</v>
      </c>
      <c r="R2652" s="2">
        <v>18</v>
      </c>
      <c r="S2652" s="5">
        <v>7.66</v>
      </c>
      <c r="T2652" s="4">
        <v>56574.98</v>
      </c>
      <c r="U2652" s="2" t="s">
        <v>73</v>
      </c>
      <c r="V2652" s="2" t="s">
        <v>33</v>
      </c>
      <c r="W2652" s="4">
        <v>1018349.66</v>
      </c>
      <c r="X2652" s="4">
        <v>0</v>
      </c>
      <c r="Y2652" s="4">
        <v>1018349.66</v>
      </c>
      <c r="Z2652" s="2">
        <v>0</v>
      </c>
      <c r="AA2652" s="2" t="s">
        <v>56</v>
      </c>
      <c r="AB2652" s="2" t="s">
        <v>15734</v>
      </c>
      <c r="AC2652" s="2" t="s">
        <v>87</v>
      </c>
      <c r="AD2652" s="2" t="s">
        <v>76</v>
      </c>
      <c r="AE2652" s="5">
        <v>68.47</v>
      </c>
      <c r="AF2652" s="2">
        <v>0</v>
      </c>
      <c r="AG2652" s="2" t="s">
        <v>77</v>
      </c>
      <c r="AH2652" s="2">
        <v>17</v>
      </c>
      <c r="AI2652" s="6" t="str">
        <f t="shared" si="123"/>
        <v>18-24</v>
      </c>
      <c r="AJ2652" s="11">
        <f>YEAR(tbl_LoanData[[#This Row],[Application Date]])</f>
        <v>2024</v>
      </c>
      <c r="AK2652" s="11" t="str">
        <f>TEXT(tbl_LoanData[[#This Row],[Application Date]],"MMMM")</f>
        <v>April</v>
      </c>
      <c r="AL2652" s="12">
        <f>DATE(YEAR(tbl_LoanData[[#This Row],[Application Date]]),MONTH(tbl_LoanData[[#This Row],[Application Date]]),1)</f>
        <v>45383</v>
      </c>
      <c r="AM2652" s="14">
        <f ca="1">IF(AND(tbl_LoanData[[#This Row],[Application Date]]&gt;=EOMONTH(TODAY(),-1)+1,tbl_LoanData[[#This Row],[Application Date]]&lt;=TODAY()),tbl_LoanData[[#This Row],[Loan Amount]],0)</f>
        <v>0</v>
      </c>
      <c r="AN2652" s="14">
        <f>tbl_LoanData[[#This Row],[Amount Paid]]-(Q2652-X2652)</f>
        <v>104949.66000000003</v>
      </c>
      <c r="AO2652" s="14">
        <f>IF(tbl_LoanData[[#This Row],[Application Status]]="Approved",1,0)</f>
        <v>1</v>
      </c>
      <c r="AP2652" s="22" t="str">
        <f t="shared" ca="1" si="124"/>
        <v/>
      </c>
      <c r="AQ2652" s="22" t="str">
        <f t="shared" ca="1" si="125"/>
        <v/>
      </c>
    </row>
    <row r="2653" spans="1:43" ht="14.4" customHeight="1" x14ac:dyDescent="0.3">
      <c r="A2653" s="2" t="s">
        <v>2417</v>
      </c>
      <c r="B2653" s="2" t="s">
        <v>2418</v>
      </c>
      <c r="C2653" s="2" t="s">
        <v>464</v>
      </c>
      <c r="D2653" s="2" t="s">
        <v>161</v>
      </c>
      <c r="E2653" s="2" t="s">
        <v>465</v>
      </c>
      <c r="F2653" s="2">
        <v>35</v>
      </c>
      <c r="G2653" s="2" t="s">
        <v>83</v>
      </c>
      <c r="H2653" s="2" t="s">
        <v>143</v>
      </c>
      <c r="I2653" s="2" t="s">
        <v>46</v>
      </c>
      <c r="J2653" s="3">
        <v>45412</v>
      </c>
      <c r="K2653" s="3">
        <v>45418</v>
      </c>
      <c r="L2653" s="2" t="s">
        <v>36</v>
      </c>
      <c r="M2653" s="2" t="s">
        <v>111</v>
      </c>
      <c r="N2653" s="2" t="s">
        <v>350</v>
      </c>
      <c r="O2653" s="4">
        <v>1990000</v>
      </c>
      <c r="P2653" s="4">
        <v>443900</v>
      </c>
      <c r="Q2653" s="4">
        <v>1546100</v>
      </c>
      <c r="R2653" s="2">
        <v>48</v>
      </c>
      <c r="S2653" s="5">
        <v>5.79</v>
      </c>
      <c r="T2653" s="4">
        <v>39670.35</v>
      </c>
      <c r="U2653" s="2" t="s">
        <v>73</v>
      </c>
      <c r="V2653" s="2" t="s">
        <v>74</v>
      </c>
      <c r="W2653" s="4">
        <v>991758.75</v>
      </c>
      <c r="X2653" s="4">
        <v>912418.01</v>
      </c>
      <c r="Y2653" s="4">
        <v>1904176.76</v>
      </c>
      <c r="Z2653" s="2">
        <v>62</v>
      </c>
      <c r="AA2653" s="2" t="s">
        <v>59</v>
      </c>
      <c r="AB2653" s="2" t="s">
        <v>15735</v>
      </c>
      <c r="AC2653" s="2" t="s">
        <v>75</v>
      </c>
      <c r="AD2653" s="2" t="s">
        <v>76</v>
      </c>
      <c r="AE2653" s="5">
        <v>77.69</v>
      </c>
      <c r="AF2653" s="2">
        <v>2</v>
      </c>
      <c r="AG2653" s="2" t="s">
        <v>130</v>
      </c>
      <c r="AH2653" s="2">
        <v>6</v>
      </c>
      <c r="AI2653" s="6" t="str">
        <f t="shared" si="123"/>
        <v>35-44</v>
      </c>
      <c r="AJ2653" s="11">
        <f>YEAR(tbl_LoanData[[#This Row],[Application Date]])</f>
        <v>2024</v>
      </c>
      <c r="AK2653" s="11" t="str">
        <f>TEXT(tbl_LoanData[[#This Row],[Application Date]],"MMMM")</f>
        <v>April</v>
      </c>
      <c r="AL2653" s="12">
        <f>DATE(YEAR(tbl_LoanData[[#This Row],[Application Date]]),MONTH(tbl_LoanData[[#This Row],[Application Date]]),1)</f>
        <v>45383</v>
      </c>
      <c r="AM2653" s="14">
        <f ca="1">IF(AND(tbl_LoanData[[#This Row],[Application Date]]&gt;=EOMONTH(TODAY(),-1)+1,tbl_LoanData[[#This Row],[Application Date]]&lt;=TODAY()),tbl_LoanData[[#This Row],[Loan Amount]],0)</f>
        <v>0</v>
      </c>
      <c r="AN2653" s="14">
        <f>tbl_LoanData[[#This Row],[Amount Paid]]-(Q2653-X2653)</f>
        <v>358076.76</v>
      </c>
      <c r="AO2653" s="14">
        <f>IF(tbl_LoanData[[#This Row],[Application Status]]="Approved",1,0)</f>
        <v>1</v>
      </c>
      <c r="AP2653" s="22" t="str">
        <f t="shared" ca="1" si="124"/>
        <v/>
      </c>
      <c r="AQ2653" s="22" t="str">
        <f t="shared" ca="1" si="125"/>
        <v/>
      </c>
    </row>
    <row r="2654" spans="1:43" ht="14.4" customHeight="1" x14ac:dyDescent="0.3">
      <c r="A2654" s="2" t="s">
        <v>2445</v>
      </c>
      <c r="B2654" s="2" t="s">
        <v>2446</v>
      </c>
      <c r="C2654" s="2" t="s">
        <v>1573</v>
      </c>
      <c r="D2654" s="2" t="s">
        <v>189</v>
      </c>
      <c r="E2654" s="2" t="s">
        <v>142</v>
      </c>
      <c r="F2654" s="2">
        <v>27</v>
      </c>
      <c r="G2654" s="2" t="s">
        <v>69</v>
      </c>
      <c r="H2654" s="2" t="s">
        <v>398</v>
      </c>
      <c r="I2654" s="2" t="s">
        <v>46</v>
      </c>
      <c r="J2654" s="3">
        <v>45400</v>
      </c>
      <c r="K2654" s="3"/>
      <c r="L2654" s="2" t="s">
        <v>40</v>
      </c>
      <c r="M2654" s="2" t="s">
        <v>111</v>
      </c>
      <c r="N2654" s="2" t="s">
        <v>120</v>
      </c>
      <c r="O2654" s="4">
        <v>878000</v>
      </c>
      <c r="P2654" s="4">
        <v>120100</v>
      </c>
      <c r="Q2654" s="4">
        <v>757900</v>
      </c>
      <c r="R2654" s="2">
        <v>18</v>
      </c>
      <c r="S2654" s="5">
        <v>5.94</v>
      </c>
      <c r="T2654" s="4">
        <v>45857.16</v>
      </c>
      <c r="U2654" s="2" t="s">
        <v>96</v>
      </c>
      <c r="V2654" s="2" t="s">
        <v>97</v>
      </c>
      <c r="W2654" s="4">
        <v>0</v>
      </c>
      <c r="X2654" s="4">
        <v>0</v>
      </c>
      <c r="Y2654" s="4">
        <v>825428.89</v>
      </c>
      <c r="Z2654" s="2">
        <v>0</v>
      </c>
      <c r="AA2654" s="2" t="s">
        <v>97</v>
      </c>
      <c r="AB2654" s="2" t="s">
        <v>15727</v>
      </c>
      <c r="AC2654" s="2" t="s">
        <v>121</v>
      </c>
      <c r="AD2654" s="2" t="s">
        <v>76</v>
      </c>
      <c r="AE2654" s="5">
        <v>86.32</v>
      </c>
      <c r="AF2654" s="2">
        <v>0</v>
      </c>
      <c r="AG2654" s="2" t="s">
        <v>97</v>
      </c>
      <c r="AH2654" s="2"/>
      <c r="AI2654" s="6" t="str">
        <f t="shared" si="123"/>
        <v>25-34</v>
      </c>
      <c r="AJ2654" s="11">
        <f>YEAR(tbl_LoanData[[#This Row],[Application Date]])</f>
        <v>2024</v>
      </c>
      <c r="AK2654" s="11" t="str">
        <f>TEXT(tbl_LoanData[[#This Row],[Application Date]],"MMMM")</f>
        <v>April</v>
      </c>
      <c r="AL2654" s="12">
        <f>DATE(YEAR(tbl_LoanData[[#This Row],[Application Date]]),MONTH(tbl_LoanData[[#This Row],[Application Date]]),1)</f>
        <v>45383</v>
      </c>
      <c r="AM2654" s="14">
        <f ca="1">IF(AND(tbl_LoanData[[#This Row],[Application Date]]&gt;=EOMONTH(TODAY(),-1)+1,tbl_LoanData[[#This Row],[Application Date]]&lt;=TODAY()),tbl_LoanData[[#This Row],[Loan Amount]],0)</f>
        <v>0</v>
      </c>
      <c r="AN2654" s="14">
        <f>tbl_LoanData[[#This Row],[Amount Paid]]-(Q2654-X2654)</f>
        <v>-757900</v>
      </c>
      <c r="AO2654" s="14">
        <f>IF(tbl_LoanData[[#This Row],[Application Status]]="Approved",1,0)</f>
        <v>0</v>
      </c>
      <c r="AP2654" s="22" t="str">
        <f t="shared" ca="1" si="124"/>
        <v/>
      </c>
      <c r="AQ2654" s="22" t="str">
        <f t="shared" ca="1" si="125"/>
        <v/>
      </c>
    </row>
    <row r="2655" spans="1:43" ht="14.4" customHeight="1" x14ac:dyDescent="0.3">
      <c r="A2655" s="2" t="s">
        <v>2481</v>
      </c>
      <c r="B2655" s="2" t="s">
        <v>2482</v>
      </c>
      <c r="C2655" s="2" t="s">
        <v>586</v>
      </c>
      <c r="D2655" s="2" t="s">
        <v>91</v>
      </c>
      <c r="E2655" s="2" t="s">
        <v>204</v>
      </c>
      <c r="F2655" s="2">
        <v>58</v>
      </c>
      <c r="G2655" s="2" t="s">
        <v>69</v>
      </c>
      <c r="H2655" s="2" t="s">
        <v>318</v>
      </c>
      <c r="I2655" s="2" t="s">
        <v>42</v>
      </c>
      <c r="J2655" s="3">
        <v>45397</v>
      </c>
      <c r="K2655" s="3">
        <v>45401</v>
      </c>
      <c r="L2655" s="2" t="s">
        <v>40</v>
      </c>
      <c r="M2655" s="2" t="s">
        <v>94</v>
      </c>
      <c r="N2655" s="2" t="s">
        <v>95</v>
      </c>
      <c r="O2655" s="4">
        <v>1433000</v>
      </c>
      <c r="P2655" s="4">
        <v>214000</v>
      </c>
      <c r="Q2655" s="4">
        <v>1219000</v>
      </c>
      <c r="R2655" s="2">
        <v>48</v>
      </c>
      <c r="S2655" s="5">
        <v>8.39</v>
      </c>
      <c r="T2655" s="4">
        <v>33918.67</v>
      </c>
      <c r="U2655" s="2" t="s">
        <v>73</v>
      </c>
      <c r="V2655" s="2" t="s">
        <v>74</v>
      </c>
      <c r="W2655" s="4">
        <v>949722.76</v>
      </c>
      <c r="X2655" s="4">
        <v>678373.64</v>
      </c>
      <c r="Y2655" s="4">
        <v>1628096.4</v>
      </c>
      <c r="Z2655" s="2">
        <v>0</v>
      </c>
      <c r="AA2655" s="2" t="s">
        <v>56</v>
      </c>
      <c r="AB2655" s="2" t="s">
        <v>15733</v>
      </c>
      <c r="AC2655" s="2" t="s">
        <v>87</v>
      </c>
      <c r="AD2655" s="2" t="s">
        <v>76</v>
      </c>
      <c r="AE2655" s="5">
        <v>85.07</v>
      </c>
      <c r="AF2655" s="2">
        <v>0</v>
      </c>
      <c r="AG2655" s="2" t="s">
        <v>77</v>
      </c>
      <c r="AH2655" s="2">
        <v>4</v>
      </c>
      <c r="AI2655" s="6" t="str">
        <f t="shared" si="123"/>
        <v>55-64</v>
      </c>
      <c r="AJ2655" s="11">
        <f>YEAR(tbl_LoanData[[#This Row],[Application Date]])</f>
        <v>2024</v>
      </c>
      <c r="AK2655" s="11" t="str">
        <f>TEXT(tbl_LoanData[[#This Row],[Application Date]],"MMMM")</f>
        <v>April</v>
      </c>
      <c r="AL2655" s="12">
        <f>DATE(YEAR(tbl_LoanData[[#This Row],[Application Date]]),MONTH(tbl_LoanData[[#This Row],[Application Date]]),1)</f>
        <v>45383</v>
      </c>
      <c r="AM2655" s="14">
        <f ca="1">IF(AND(tbl_LoanData[[#This Row],[Application Date]]&gt;=EOMONTH(TODAY(),-1)+1,tbl_LoanData[[#This Row],[Application Date]]&lt;=TODAY()),tbl_LoanData[[#This Row],[Loan Amount]],0)</f>
        <v>0</v>
      </c>
      <c r="AN2655" s="14">
        <f>tbl_LoanData[[#This Row],[Amount Paid]]-(Q2655-X2655)</f>
        <v>409096.4</v>
      </c>
      <c r="AO2655" s="14">
        <f>IF(tbl_LoanData[[#This Row],[Application Status]]="Approved",1,0)</f>
        <v>1</v>
      </c>
      <c r="AP2655" s="22" t="str">
        <f t="shared" ca="1" si="124"/>
        <v/>
      </c>
      <c r="AQ2655" s="22" t="str">
        <f t="shared" ca="1" si="125"/>
        <v/>
      </c>
    </row>
    <row r="2656" spans="1:43" ht="14.4" customHeight="1" x14ac:dyDescent="0.3">
      <c r="A2656" s="2" t="s">
        <v>2503</v>
      </c>
      <c r="B2656" s="2" t="s">
        <v>2504</v>
      </c>
      <c r="C2656" s="2" t="s">
        <v>133</v>
      </c>
      <c r="D2656" s="2" t="s">
        <v>134</v>
      </c>
      <c r="E2656" s="2" t="s">
        <v>540</v>
      </c>
      <c r="F2656" s="2">
        <v>23</v>
      </c>
      <c r="G2656" s="2" t="s">
        <v>69</v>
      </c>
      <c r="H2656" s="2" t="s">
        <v>211</v>
      </c>
      <c r="I2656" s="2" t="s">
        <v>50</v>
      </c>
      <c r="J2656" s="3">
        <v>45410</v>
      </c>
      <c r="K2656" s="3">
        <v>45417</v>
      </c>
      <c r="L2656" s="2" t="s">
        <v>36</v>
      </c>
      <c r="M2656" s="2" t="s">
        <v>85</v>
      </c>
      <c r="N2656" s="2" t="s">
        <v>671</v>
      </c>
      <c r="O2656" s="4">
        <v>2074000</v>
      </c>
      <c r="P2656" s="4">
        <v>541300</v>
      </c>
      <c r="Q2656" s="4">
        <v>1532700</v>
      </c>
      <c r="R2656" s="2">
        <v>36</v>
      </c>
      <c r="S2656" s="5">
        <v>9.73</v>
      </c>
      <c r="T2656" s="4">
        <v>55002.64</v>
      </c>
      <c r="U2656" s="2" t="s">
        <v>73</v>
      </c>
      <c r="V2656" s="2" t="s">
        <v>74</v>
      </c>
      <c r="W2656" s="4">
        <v>1485071.28</v>
      </c>
      <c r="X2656" s="4">
        <v>495023.85</v>
      </c>
      <c r="Y2656" s="4">
        <v>1980095.13</v>
      </c>
      <c r="Z2656" s="2">
        <v>0</v>
      </c>
      <c r="AA2656" s="2" t="s">
        <v>56</v>
      </c>
      <c r="AB2656" s="2" t="s">
        <v>15728</v>
      </c>
      <c r="AC2656" s="2" t="s">
        <v>138</v>
      </c>
      <c r="AD2656" s="2" t="s">
        <v>76</v>
      </c>
      <c r="AE2656" s="5">
        <v>73.900000000000006</v>
      </c>
      <c r="AF2656" s="2">
        <v>0</v>
      </c>
      <c r="AG2656" s="2" t="s">
        <v>77</v>
      </c>
      <c r="AH2656" s="2">
        <v>7</v>
      </c>
      <c r="AI2656" s="6" t="str">
        <f t="shared" si="123"/>
        <v>18-24</v>
      </c>
      <c r="AJ2656" s="11">
        <f>YEAR(tbl_LoanData[[#This Row],[Application Date]])</f>
        <v>2024</v>
      </c>
      <c r="AK2656" s="11" t="str">
        <f>TEXT(tbl_LoanData[[#This Row],[Application Date]],"MMMM")</f>
        <v>April</v>
      </c>
      <c r="AL2656" s="12">
        <f>DATE(YEAR(tbl_LoanData[[#This Row],[Application Date]]),MONTH(tbl_LoanData[[#This Row],[Application Date]]),1)</f>
        <v>45383</v>
      </c>
      <c r="AM2656" s="14">
        <f ca="1">IF(AND(tbl_LoanData[[#This Row],[Application Date]]&gt;=EOMONTH(TODAY(),-1)+1,tbl_LoanData[[#This Row],[Application Date]]&lt;=TODAY()),tbl_LoanData[[#This Row],[Loan Amount]],0)</f>
        <v>0</v>
      </c>
      <c r="AN2656" s="14">
        <f>tbl_LoanData[[#This Row],[Amount Paid]]-(Q2656-X2656)</f>
        <v>447395.13</v>
      </c>
      <c r="AO2656" s="14">
        <f>IF(tbl_LoanData[[#This Row],[Application Status]]="Approved",1,0)</f>
        <v>1</v>
      </c>
      <c r="AP2656" s="22" t="str">
        <f t="shared" ca="1" si="124"/>
        <v/>
      </c>
      <c r="AQ2656" s="22" t="str">
        <f t="shared" ca="1" si="125"/>
        <v/>
      </c>
    </row>
    <row r="2657" spans="1:43" ht="14.4" customHeight="1" x14ac:dyDescent="0.3">
      <c r="A2657" s="2" t="s">
        <v>2593</v>
      </c>
      <c r="B2657" s="2" t="s">
        <v>2594</v>
      </c>
      <c r="C2657" s="2" t="s">
        <v>508</v>
      </c>
      <c r="D2657" s="2" t="s">
        <v>204</v>
      </c>
      <c r="E2657" s="2" t="s">
        <v>447</v>
      </c>
      <c r="F2657" s="2">
        <v>55</v>
      </c>
      <c r="G2657" s="2" t="s">
        <v>83</v>
      </c>
      <c r="H2657" s="2" t="s">
        <v>466</v>
      </c>
      <c r="I2657" s="2" t="s">
        <v>43</v>
      </c>
      <c r="J2657" s="3">
        <v>45395</v>
      </c>
      <c r="K2657" s="3">
        <v>45400</v>
      </c>
      <c r="L2657" s="2" t="s">
        <v>36</v>
      </c>
      <c r="M2657" s="2" t="s">
        <v>71</v>
      </c>
      <c r="N2657" s="2" t="s">
        <v>162</v>
      </c>
      <c r="O2657" s="4">
        <v>2093000</v>
      </c>
      <c r="P2657" s="4">
        <v>789200</v>
      </c>
      <c r="Q2657" s="4">
        <v>1303800</v>
      </c>
      <c r="R2657" s="2">
        <v>24</v>
      </c>
      <c r="S2657" s="5">
        <v>11.13</v>
      </c>
      <c r="T2657" s="4">
        <v>66417.740000000005</v>
      </c>
      <c r="U2657" s="2" t="s">
        <v>73</v>
      </c>
      <c r="V2657" s="2" t="s">
        <v>33</v>
      </c>
      <c r="W2657" s="4">
        <v>1594025.88</v>
      </c>
      <c r="X2657" s="4">
        <v>0</v>
      </c>
      <c r="Y2657" s="4">
        <v>1594025.88</v>
      </c>
      <c r="Z2657" s="2">
        <v>0</v>
      </c>
      <c r="AA2657" s="2" t="s">
        <v>56</v>
      </c>
      <c r="AB2657" s="2" t="s">
        <v>15728</v>
      </c>
      <c r="AC2657" s="2" t="s">
        <v>87</v>
      </c>
      <c r="AD2657" s="2" t="s">
        <v>76</v>
      </c>
      <c r="AE2657" s="5">
        <v>62.29</v>
      </c>
      <c r="AF2657" s="2">
        <v>0</v>
      </c>
      <c r="AG2657" s="2" t="s">
        <v>77</v>
      </c>
      <c r="AH2657" s="2">
        <v>5</v>
      </c>
      <c r="AI2657" s="6" t="str">
        <f t="shared" si="123"/>
        <v>55-64</v>
      </c>
      <c r="AJ2657" s="11">
        <f>YEAR(tbl_LoanData[[#This Row],[Application Date]])</f>
        <v>2024</v>
      </c>
      <c r="AK2657" s="11" t="str">
        <f>TEXT(tbl_LoanData[[#This Row],[Application Date]],"MMMM")</f>
        <v>April</v>
      </c>
      <c r="AL2657" s="12">
        <f>DATE(YEAR(tbl_LoanData[[#This Row],[Application Date]]),MONTH(tbl_LoanData[[#This Row],[Application Date]]),1)</f>
        <v>45383</v>
      </c>
      <c r="AM2657" s="14">
        <f ca="1">IF(AND(tbl_LoanData[[#This Row],[Application Date]]&gt;=EOMONTH(TODAY(),-1)+1,tbl_LoanData[[#This Row],[Application Date]]&lt;=TODAY()),tbl_LoanData[[#This Row],[Loan Amount]],0)</f>
        <v>0</v>
      </c>
      <c r="AN2657" s="14">
        <f>tbl_LoanData[[#This Row],[Amount Paid]]-(Q2657-X2657)</f>
        <v>290225.87999999989</v>
      </c>
      <c r="AO2657" s="14">
        <f>IF(tbl_LoanData[[#This Row],[Application Status]]="Approved",1,0)</f>
        <v>1</v>
      </c>
      <c r="AP2657" s="22" t="str">
        <f t="shared" ca="1" si="124"/>
        <v/>
      </c>
      <c r="AQ2657" s="22" t="str">
        <f t="shared" ca="1" si="125"/>
        <v/>
      </c>
    </row>
    <row r="2658" spans="1:43" ht="14.4" customHeight="1" x14ac:dyDescent="0.3">
      <c r="A2658" s="2" t="s">
        <v>2601</v>
      </c>
      <c r="B2658" s="2" t="s">
        <v>2602</v>
      </c>
      <c r="C2658" s="2" t="s">
        <v>181</v>
      </c>
      <c r="D2658" s="2" t="s">
        <v>82</v>
      </c>
      <c r="E2658" s="2" t="s">
        <v>284</v>
      </c>
      <c r="F2658" s="2">
        <v>53</v>
      </c>
      <c r="G2658" s="2" t="s">
        <v>83</v>
      </c>
      <c r="H2658" s="2" t="s">
        <v>398</v>
      </c>
      <c r="I2658" s="2" t="s">
        <v>46</v>
      </c>
      <c r="J2658" s="3">
        <v>45384</v>
      </c>
      <c r="K2658" s="3">
        <v>45391</v>
      </c>
      <c r="L2658" s="2" t="s">
        <v>41</v>
      </c>
      <c r="M2658" s="2" t="s">
        <v>552</v>
      </c>
      <c r="N2658" s="2" t="s">
        <v>553</v>
      </c>
      <c r="O2658" s="4">
        <v>3767000</v>
      </c>
      <c r="P2658" s="4">
        <v>404600</v>
      </c>
      <c r="Q2658" s="4">
        <v>3362400</v>
      </c>
      <c r="R2658" s="2">
        <v>48</v>
      </c>
      <c r="S2658" s="5">
        <v>7.12</v>
      </c>
      <c r="T2658" s="4">
        <v>90000.24</v>
      </c>
      <c r="U2658" s="2" t="s">
        <v>73</v>
      </c>
      <c r="V2658" s="2" t="s">
        <v>74</v>
      </c>
      <c r="W2658" s="4">
        <v>2430006.48</v>
      </c>
      <c r="X2658" s="4">
        <v>1890005.04</v>
      </c>
      <c r="Y2658" s="4">
        <v>4320011.5199999996</v>
      </c>
      <c r="Z2658" s="2">
        <v>31</v>
      </c>
      <c r="AA2658" s="2" t="s">
        <v>58</v>
      </c>
      <c r="AB2658" s="2" t="s">
        <v>15731</v>
      </c>
      <c r="AC2658" s="2" t="s">
        <v>106</v>
      </c>
      <c r="AD2658" s="2" t="s">
        <v>76</v>
      </c>
      <c r="AE2658" s="5">
        <v>89.26</v>
      </c>
      <c r="AF2658" s="2">
        <v>1</v>
      </c>
      <c r="AG2658" s="2" t="s">
        <v>15718</v>
      </c>
      <c r="AH2658" s="2">
        <v>7</v>
      </c>
      <c r="AI2658" s="6" t="str">
        <f t="shared" si="123"/>
        <v>45-54</v>
      </c>
      <c r="AJ2658" s="11">
        <f>YEAR(tbl_LoanData[[#This Row],[Application Date]])</f>
        <v>2024</v>
      </c>
      <c r="AK2658" s="11" t="str">
        <f>TEXT(tbl_LoanData[[#This Row],[Application Date]],"MMMM")</f>
        <v>April</v>
      </c>
      <c r="AL2658" s="12">
        <f>DATE(YEAR(tbl_LoanData[[#This Row],[Application Date]]),MONTH(tbl_LoanData[[#This Row],[Application Date]]),1)</f>
        <v>45383</v>
      </c>
      <c r="AM2658" s="14">
        <f ca="1">IF(AND(tbl_LoanData[[#This Row],[Application Date]]&gt;=EOMONTH(TODAY(),-1)+1,tbl_LoanData[[#This Row],[Application Date]]&lt;=TODAY()),tbl_LoanData[[#This Row],[Loan Amount]],0)</f>
        <v>0</v>
      </c>
      <c r="AN2658" s="14">
        <f>tbl_LoanData[[#This Row],[Amount Paid]]-(Q2658-X2658)</f>
        <v>957611.52000000002</v>
      </c>
      <c r="AO2658" s="14">
        <f>IF(tbl_LoanData[[#This Row],[Application Status]]="Approved",1,0)</f>
        <v>1</v>
      </c>
      <c r="AP2658" s="22" t="str">
        <f t="shared" ca="1" si="124"/>
        <v/>
      </c>
      <c r="AQ2658" s="22" t="str">
        <f t="shared" ca="1" si="125"/>
        <v/>
      </c>
    </row>
    <row r="2659" spans="1:43" ht="14.4" customHeight="1" x14ac:dyDescent="0.3">
      <c r="A2659" s="2" t="s">
        <v>2649</v>
      </c>
      <c r="B2659" s="2" t="s">
        <v>2650</v>
      </c>
      <c r="C2659" s="2" t="s">
        <v>216</v>
      </c>
      <c r="D2659" s="2" t="s">
        <v>189</v>
      </c>
      <c r="E2659" s="2" t="s">
        <v>183</v>
      </c>
      <c r="F2659" s="2">
        <v>23</v>
      </c>
      <c r="G2659" s="2" t="s">
        <v>83</v>
      </c>
      <c r="H2659" s="2" t="s">
        <v>211</v>
      </c>
      <c r="I2659" s="2" t="s">
        <v>50</v>
      </c>
      <c r="J2659" s="3">
        <v>45411</v>
      </c>
      <c r="K2659" s="3">
        <v>45414</v>
      </c>
      <c r="L2659" s="2" t="s">
        <v>39</v>
      </c>
      <c r="M2659" s="2" t="s">
        <v>94</v>
      </c>
      <c r="N2659" s="2" t="s">
        <v>418</v>
      </c>
      <c r="O2659" s="4">
        <v>2134000</v>
      </c>
      <c r="P2659" s="4">
        <v>705400</v>
      </c>
      <c r="Q2659" s="4">
        <v>1428600</v>
      </c>
      <c r="R2659" s="2">
        <v>18</v>
      </c>
      <c r="S2659" s="5">
        <v>6.99</v>
      </c>
      <c r="T2659" s="4">
        <v>87688.26</v>
      </c>
      <c r="U2659" s="2" t="s">
        <v>73</v>
      </c>
      <c r="V2659" s="2" t="s">
        <v>33</v>
      </c>
      <c r="W2659" s="4">
        <v>1578388.71</v>
      </c>
      <c r="X2659" s="4">
        <v>0</v>
      </c>
      <c r="Y2659" s="4">
        <v>1578388.71</v>
      </c>
      <c r="Z2659" s="2">
        <v>0</v>
      </c>
      <c r="AA2659" s="2" t="s">
        <v>56</v>
      </c>
      <c r="AB2659" s="2" t="s">
        <v>15729</v>
      </c>
      <c r="AC2659" s="2" t="s">
        <v>75</v>
      </c>
      <c r="AD2659" s="2" t="s">
        <v>76</v>
      </c>
      <c r="AE2659" s="5">
        <v>66.94</v>
      </c>
      <c r="AF2659" s="2">
        <v>0</v>
      </c>
      <c r="AG2659" s="2" t="s">
        <v>77</v>
      </c>
      <c r="AH2659" s="2">
        <v>3</v>
      </c>
      <c r="AI2659" s="6" t="str">
        <f t="shared" si="123"/>
        <v>18-24</v>
      </c>
      <c r="AJ2659" s="11">
        <f>YEAR(tbl_LoanData[[#This Row],[Application Date]])</f>
        <v>2024</v>
      </c>
      <c r="AK2659" s="11" t="str">
        <f>TEXT(tbl_LoanData[[#This Row],[Application Date]],"MMMM")</f>
        <v>April</v>
      </c>
      <c r="AL2659" s="12">
        <f>DATE(YEAR(tbl_LoanData[[#This Row],[Application Date]]),MONTH(tbl_LoanData[[#This Row],[Application Date]]),1)</f>
        <v>45383</v>
      </c>
      <c r="AM2659" s="14">
        <f ca="1">IF(AND(tbl_LoanData[[#This Row],[Application Date]]&gt;=EOMONTH(TODAY(),-1)+1,tbl_LoanData[[#This Row],[Application Date]]&lt;=TODAY()),tbl_LoanData[[#This Row],[Loan Amount]],0)</f>
        <v>0</v>
      </c>
      <c r="AN2659" s="14">
        <f>tbl_LoanData[[#This Row],[Amount Paid]]-(Q2659-X2659)</f>
        <v>149788.70999999996</v>
      </c>
      <c r="AO2659" s="14">
        <f>IF(tbl_LoanData[[#This Row],[Application Status]]="Approved",1,0)</f>
        <v>1</v>
      </c>
      <c r="AP2659" s="22" t="str">
        <f t="shared" ca="1" si="124"/>
        <v/>
      </c>
      <c r="AQ2659" s="22" t="str">
        <f t="shared" ca="1" si="125"/>
        <v/>
      </c>
    </row>
    <row r="2660" spans="1:43" ht="14.4" customHeight="1" x14ac:dyDescent="0.3">
      <c r="A2660" s="2" t="s">
        <v>2691</v>
      </c>
      <c r="B2660" s="2" t="s">
        <v>2692</v>
      </c>
      <c r="C2660" s="2" t="s">
        <v>393</v>
      </c>
      <c r="D2660" s="2" t="s">
        <v>82</v>
      </c>
      <c r="E2660" s="2" t="s">
        <v>540</v>
      </c>
      <c r="F2660" s="2">
        <v>50</v>
      </c>
      <c r="G2660" s="2" t="s">
        <v>83</v>
      </c>
      <c r="H2660" s="2" t="s">
        <v>136</v>
      </c>
      <c r="I2660" s="2" t="s">
        <v>49</v>
      </c>
      <c r="J2660" s="3">
        <v>45405</v>
      </c>
      <c r="K2660" s="3">
        <v>45417</v>
      </c>
      <c r="L2660" s="2" t="s">
        <v>36</v>
      </c>
      <c r="M2660" s="2" t="s">
        <v>94</v>
      </c>
      <c r="N2660" s="2" t="s">
        <v>212</v>
      </c>
      <c r="O2660" s="4">
        <v>1436000</v>
      </c>
      <c r="P2660" s="4">
        <v>306100</v>
      </c>
      <c r="Q2660" s="4">
        <v>1129900</v>
      </c>
      <c r="R2660" s="2">
        <v>48</v>
      </c>
      <c r="S2660" s="5">
        <v>8.7100000000000009</v>
      </c>
      <c r="T2660" s="4">
        <v>31740.77</v>
      </c>
      <c r="U2660" s="2" t="s">
        <v>73</v>
      </c>
      <c r="V2660" s="2" t="s">
        <v>74</v>
      </c>
      <c r="W2660" s="4">
        <v>857000.79</v>
      </c>
      <c r="X2660" s="4">
        <v>666556.37</v>
      </c>
      <c r="Y2660" s="4">
        <v>1523557.16</v>
      </c>
      <c r="Z2660" s="2">
        <v>0</v>
      </c>
      <c r="AA2660" s="2" t="s">
        <v>56</v>
      </c>
      <c r="AB2660" s="2" t="s">
        <v>15734</v>
      </c>
      <c r="AC2660" s="2" t="s">
        <v>129</v>
      </c>
      <c r="AD2660" s="2" t="s">
        <v>76</v>
      </c>
      <c r="AE2660" s="5">
        <v>78.680000000000007</v>
      </c>
      <c r="AF2660" s="2">
        <v>0</v>
      </c>
      <c r="AG2660" s="2" t="s">
        <v>77</v>
      </c>
      <c r="AH2660" s="2">
        <v>12</v>
      </c>
      <c r="AI2660" s="6" t="str">
        <f t="shared" si="123"/>
        <v>45-54</v>
      </c>
      <c r="AJ2660" s="11">
        <f>YEAR(tbl_LoanData[[#This Row],[Application Date]])</f>
        <v>2024</v>
      </c>
      <c r="AK2660" s="11" t="str">
        <f>TEXT(tbl_LoanData[[#This Row],[Application Date]],"MMMM")</f>
        <v>April</v>
      </c>
      <c r="AL2660" s="12">
        <f>DATE(YEAR(tbl_LoanData[[#This Row],[Application Date]]),MONTH(tbl_LoanData[[#This Row],[Application Date]]),1)</f>
        <v>45383</v>
      </c>
      <c r="AM2660" s="14">
        <f ca="1">IF(AND(tbl_LoanData[[#This Row],[Application Date]]&gt;=EOMONTH(TODAY(),-1)+1,tbl_LoanData[[#This Row],[Application Date]]&lt;=TODAY()),tbl_LoanData[[#This Row],[Loan Amount]],0)</f>
        <v>0</v>
      </c>
      <c r="AN2660" s="14">
        <f>tbl_LoanData[[#This Row],[Amount Paid]]-(Q2660-X2660)</f>
        <v>393657.16000000003</v>
      </c>
      <c r="AO2660" s="14">
        <f>IF(tbl_LoanData[[#This Row],[Application Status]]="Approved",1,0)</f>
        <v>1</v>
      </c>
      <c r="AP2660" s="22" t="str">
        <f t="shared" ca="1" si="124"/>
        <v/>
      </c>
      <c r="AQ2660" s="22" t="str">
        <f t="shared" ca="1" si="125"/>
        <v/>
      </c>
    </row>
    <row r="2661" spans="1:43" ht="14.4" customHeight="1" x14ac:dyDescent="0.3">
      <c r="A2661" s="2" t="s">
        <v>2755</v>
      </c>
      <c r="B2661" s="2" t="s">
        <v>2756</v>
      </c>
      <c r="C2661" s="2" t="s">
        <v>390</v>
      </c>
      <c r="D2661" s="2" t="s">
        <v>117</v>
      </c>
      <c r="E2661" s="2" t="s">
        <v>68</v>
      </c>
      <c r="F2661" s="2">
        <v>31</v>
      </c>
      <c r="G2661" s="2" t="s">
        <v>83</v>
      </c>
      <c r="H2661" s="2" t="s">
        <v>228</v>
      </c>
      <c r="I2661" s="2" t="s">
        <v>43</v>
      </c>
      <c r="J2661" s="3">
        <v>45408</v>
      </c>
      <c r="K2661" s="3">
        <v>45417</v>
      </c>
      <c r="L2661" s="2" t="s">
        <v>38</v>
      </c>
      <c r="M2661" s="2" t="s">
        <v>85</v>
      </c>
      <c r="N2661" s="2" t="s">
        <v>314</v>
      </c>
      <c r="O2661" s="4">
        <v>1214000</v>
      </c>
      <c r="P2661" s="4">
        <v>126900</v>
      </c>
      <c r="Q2661" s="4">
        <v>1087100</v>
      </c>
      <c r="R2661" s="2">
        <v>36</v>
      </c>
      <c r="S2661" s="5">
        <v>9.24</v>
      </c>
      <c r="T2661" s="4">
        <v>38567.89</v>
      </c>
      <c r="U2661" s="2" t="s">
        <v>73</v>
      </c>
      <c r="V2661" s="2" t="s">
        <v>74</v>
      </c>
      <c r="W2661" s="4">
        <v>1041333.03</v>
      </c>
      <c r="X2661" s="4">
        <v>347111.09</v>
      </c>
      <c r="Y2661" s="4">
        <v>1388444.12</v>
      </c>
      <c r="Z2661" s="2">
        <v>0</v>
      </c>
      <c r="AA2661" s="2" t="s">
        <v>56</v>
      </c>
      <c r="AB2661" s="2" t="s">
        <v>15727</v>
      </c>
      <c r="AC2661" s="2" t="s">
        <v>121</v>
      </c>
      <c r="AD2661" s="2" t="s">
        <v>76</v>
      </c>
      <c r="AE2661" s="5">
        <v>89.55</v>
      </c>
      <c r="AF2661" s="2">
        <v>0</v>
      </c>
      <c r="AG2661" s="2" t="s">
        <v>77</v>
      </c>
      <c r="AH2661" s="2">
        <v>9</v>
      </c>
      <c r="AI2661" s="6" t="str">
        <f t="shared" si="123"/>
        <v>25-34</v>
      </c>
      <c r="AJ2661" s="11">
        <f>YEAR(tbl_LoanData[[#This Row],[Application Date]])</f>
        <v>2024</v>
      </c>
      <c r="AK2661" s="11" t="str">
        <f>TEXT(tbl_LoanData[[#This Row],[Application Date]],"MMMM")</f>
        <v>April</v>
      </c>
      <c r="AL2661" s="12">
        <f>DATE(YEAR(tbl_LoanData[[#This Row],[Application Date]]),MONTH(tbl_LoanData[[#This Row],[Application Date]]),1)</f>
        <v>45383</v>
      </c>
      <c r="AM2661" s="14">
        <f ca="1">IF(AND(tbl_LoanData[[#This Row],[Application Date]]&gt;=EOMONTH(TODAY(),-1)+1,tbl_LoanData[[#This Row],[Application Date]]&lt;=TODAY()),tbl_LoanData[[#This Row],[Loan Amount]],0)</f>
        <v>0</v>
      </c>
      <c r="AN2661" s="14">
        <f>tbl_LoanData[[#This Row],[Amount Paid]]-(Q2661-X2661)</f>
        <v>301344.12000000011</v>
      </c>
      <c r="AO2661" s="14">
        <f>IF(tbl_LoanData[[#This Row],[Application Status]]="Approved",1,0)</f>
        <v>1</v>
      </c>
      <c r="AP2661" s="22" t="str">
        <f t="shared" ca="1" si="124"/>
        <v/>
      </c>
      <c r="AQ2661" s="22" t="str">
        <f t="shared" ca="1" si="125"/>
        <v/>
      </c>
    </row>
    <row r="2662" spans="1:43" x14ac:dyDescent="0.3">
      <c r="A2662" s="2" t="s">
        <v>2825</v>
      </c>
      <c r="B2662" s="2" t="s">
        <v>2826</v>
      </c>
      <c r="C2662" s="2" t="s">
        <v>560</v>
      </c>
      <c r="D2662" s="2" t="s">
        <v>268</v>
      </c>
      <c r="E2662" s="2" t="s">
        <v>101</v>
      </c>
      <c r="F2662" s="2">
        <v>41</v>
      </c>
      <c r="G2662" s="2" t="s">
        <v>69</v>
      </c>
      <c r="H2662" s="2" t="s">
        <v>228</v>
      </c>
      <c r="I2662" s="2" t="s">
        <v>43</v>
      </c>
      <c r="J2662" s="3">
        <v>45402</v>
      </c>
      <c r="K2662" s="3">
        <v>45412</v>
      </c>
      <c r="L2662" s="2" t="s">
        <v>36</v>
      </c>
      <c r="M2662" s="2" t="s">
        <v>85</v>
      </c>
      <c r="N2662" s="2" t="s">
        <v>344</v>
      </c>
      <c r="O2662" s="4">
        <v>1403000</v>
      </c>
      <c r="P2662" s="4">
        <v>483200</v>
      </c>
      <c r="Q2662" s="4">
        <v>919800</v>
      </c>
      <c r="R2662" s="2">
        <v>36</v>
      </c>
      <c r="S2662" s="5">
        <v>12.43</v>
      </c>
      <c r="T2662" s="4">
        <v>35077.599999999999</v>
      </c>
      <c r="U2662" s="2" t="s">
        <v>73</v>
      </c>
      <c r="V2662" s="2" t="s">
        <v>74</v>
      </c>
      <c r="W2662" s="4">
        <v>806784.8</v>
      </c>
      <c r="X2662" s="4">
        <v>456008.62</v>
      </c>
      <c r="Y2662" s="4">
        <v>1262793.42</v>
      </c>
      <c r="Z2662" s="2">
        <v>150</v>
      </c>
      <c r="AA2662" s="2" t="s">
        <v>60</v>
      </c>
      <c r="AB2662" s="2" t="s">
        <v>15732</v>
      </c>
      <c r="AC2662" s="2" t="s">
        <v>106</v>
      </c>
      <c r="AD2662" s="2" t="s">
        <v>76</v>
      </c>
      <c r="AE2662" s="5">
        <v>65.56</v>
      </c>
      <c r="AF2662" s="2">
        <v>5</v>
      </c>
      <c r="AG2662" s="2" t="s">
        <v>130</v>
      </c>
      <c r="AH2662" s="2">
        <v>10</v>
      </c>
      <c r="AI2662" s="6" t="str">
        <f t="shared" si="123"/>
        <v>35-44</v>
      </c>
      <c r="AJ2662" s="11">
        <f>YEAR(tbl_LoanData[[#This Row],[Application Date]])</f>
        <v>2024</v>
      </c>
      <c r="AK2662" s="11" t="str">
        <f>TEXT(tbl_LoanData[[#This Row],[Application Date]],"MMMM")</f>
        <v>April</v>
      </c>
      <c r="AL2662" s="12">
        <f>DATE(YEAR(tbl_LoanData[[#This Row],[Application Date]]),MONTH(tbl_LoanData[[#This Row],[Application Date]]),1)</f>
        <v>45383</v>
      </c>
      <c r="AM2662" s="14">
        <f ca="1">IF(AND(tbl_LoanData[[#This Row],[Application Date]]&gt;=EOMONTH(TODAY(),-1)+1,tbl_LoanData[[#This Row],[Application Date]]&lt;=TODAY()),tbl_LoanData[[#This Row],[Loan Amount]],0)</f>
        <v>0</v>
      </c>
      <c r="AN2662" s="14">
        <f>tbl_LoanData[[#This Row],[Amount Paid]]-(Q2662-X2662)</f>
        <v>342993.42000000004</v>
      </c>
      <c r="AO2662" s="14">
        <f>IF(tbl_LoanData[[#This Row],[Application Status]]="Approved",1,0)</f>
        <v>1</v>
      </c>
      <c r="AP2662" s="22" t="str">
        <f t="shared" ca="1" si="124"/>
        <v/>
      </c>
      <c r="AQ2662" s="22" t="str">
        <f t="shared" ca="1" si="125"/>
        <v/>
      </c>
    </row>
    <row r="2663" spans="1:43" ht="14.4" customHeight="1" x14ac:dyDescent="0.3">
      <c r="A2663" s="2" t="s">
        <v>2967</v>
      </c>
      <c r="B2663" s="2" t="s">
        <v>2968</v>
      </c>
      <c r="C2663" s="2" t="s">
        <v>781</v>
      </c>
      <c r="D2663" s="2" t="s">
        <v>268</v>
      </c>
      <c r="E2663" s="2" t="s">
        <v>312</v>
      </c>
      <c r="F2663" s="2">
        <v>59</v>
      </c>
      <c r="G2663" s="2" t="s">
        <v>69</v>
      </c>
      <c r="H2663" s="2" t="s">
        <v>143</v>
      </c>
      <c r="I2663" s="2" t="s">
        <v>46</v>
      </c>
      <c r="J2663" s="3">
        <v>45384</v>
      </c>
      <c r="K2663" s="3">
        <v>45400</v>
      </c>
      <c r="L2663" s="2" t="s">
        <v>40</v>
      </c>
      <c r="M2663" s="2" t="s">
        <v>94</v>
      </c>
      <c r="N2663" s="2" t="s">
        <v>95</v>
      </c>
      <c r="O2663" s="4">
        <v>1584000</v>
      </c>
      <c r="P2663" s="4">
        <v>515600</v>
      </c>
      <c r="Q2663" s="4">
        <v>1068400</v>
      </c>
      <c r="R2663" s="2">
        <v>24</v>
      </c>
      <c r="S2663" s="5">
        <v>13.83</v>
      </c>
      <c r="T2663" s="4">
        <v>56829.98</v>
      </c>
      <c r="U2663" s="2" t="s">
        <v>73</v>
      </c>
      <c r="V2663" s="2" t="s">
        <v>33</v>
      </c>
      <c r="W2663" s="4">
        <v>1363919.44</v>
      </c>
      <c r="X2663" s="4">
        <v>0</v>
      </c>
      <c r="Y2663" s="4">
        <v>1363919.44</v>
      </c>
      <c r="Z2663" s="2">
        <v>0</v>
      </c>
      <c r="AA2663" s="2" t="s">
        <v>56</v>
      </c>
      <c r="AB2663" s="2" t="s">
        <v>15736</v>
      </c>
      <c r="AC2663" s="2" t="s">
        <v>129</v>
      </c>
      <c r="AD2663" s="2" t="s">
        <v>76</v>
      </c>
      <c r="AE2663" s="5">
        <v>67.45</v>
      </c>
      <c r="AF2663" s="2">
        <v>0</v>
      </c>
      <c r="AG2663" s="2" t="s">
        <v>77</v>
      </c>
      <c r="AH2663" s="2">
        <v>16</v>
      </c>
      <c r="AI2663" s="6" t="str">
        <f t="shared" si="123"/>
        <v>55-64</v>
      </c>
      <c r="AJ2663" s="11">
        <f>YEAR(tbl_LoanData[[#This Row],[Application Date]])</f>
        <v>2024</v>
      </c>
      <c r="AK2663" s="11" t="str">
        <f>TEXT(tbl_LoanData[[#This Row],[Application Date]],"MMMM")</f>
        <v>April</v>
      </c>
      <c r="AL2663" s="12">
        <f>DATE(YEAR(tbl_LoanData[[#This Row],[Application Date]]),MONTH(tbl_LoanData[[#This Row],[Application Date]]),1)</f>
        <v>45383</v>
      </c>
      <c r="AM2663" s="14">
        <f ca="1">IF(AND(tbl_LoanData[[#This Row],[Application Date]]&gt;=EOMONTH(TODAY(),-1)+1,tbl_LoanData[[#This Row],[Application Date]]&lt;=TODAY()),tbl_LoanData[[#This Row],[Loan Amount]],0)</f>
        <v>0</v>
      </c>
      <c r="AN2663" s="14">
        <f>tbl_LoanData[[#This Row],[Amount Paid]]-(Q2663-X2663)</f>
        <v>295519.43999999994</v>
      </c>
      <c r="AO2663" s="14">
        <f>IF(tbl_LoanData[[#This Row],[Application Status]]="Approved",1,0)</f>
        <v>1</v>
      </c>
      <c r="AP2663" s="22" t="str">
        <f t="shared" ca="1" si="124"/>
        <v/>
      </c>
      <c r="AQ2663" s="22" t="str">
        <f t="shared" ca="1" si="125"/>
        <v/>
      </c>
    </row>
    <row r="2664" spans="1:43" ht="14.4" customHeight="1" x14ac:dyDescent="0.3">
      <c r="A2664" s="2" t="s">
        <v>2981</v>
      </c>
      <c r="B2664" s="2" t="s">
        <v>2982</v>
      </c>
      <c r="C2664" s="2" t="s">
        <v>1686</v>
      </c>
      <c r="D2664" s="2" t="s">
        <v>134</v>
      </c>
      <c r="E2664" s="2" t="s">
        <v>68</v>
      </c>
      <c r="F2664" s="2">
        <v>21</v>
      </c>
      <c r="G2664" s="2" t="s">
        <v>83</v>
      </c>
      <c r="H2664" s="2" t="s">
        <v>259</v>
      </c>
      <c r="I2664" s="2" t="s">
        <v>43</v>
      </c>
      <c r="J2664" s="3">
        <v>45390</v>
      </c>
      <c r="K2664" s="3">
        <v>45392</v>
      </c>
      <c r="L2664" s="2" t="s">
        <v>39</v>
      </c>
      <c r="M2664" s="2" t="s">
        <v>127</v>
      </c>
      <c r="N2664" s="2" t="s">
        <v>195</v>
      </c>
      <c r="O2664" s="4">
        <v>1450000</v>
      </c>
      <c r="P2664" s="4">
        <v>505600</v>
      </c>
      <c r="Q2664" s="4">
        <v>944400</v>
      </c>
      <c r="R2664" s="2">
        <v>24</v>
      </c>
      <c r="S2664" s="5">
        <v>14.96</v>
      </c>
      <c r="T2664" s="4">
        <v>51123.519999999997</v>
      </c>
      <c r="U2664" s="2" t="s">
        <v>73</v>
      </c>
      <c r="V2664" s="2" t="s">
        <v>34</v>
      </c>
      <c r="W2664" s="4">
        <v>1124717.44</v>
      </c>
      <c r="X2664" s="4">
        <v>102247.03999999999</v>
      </c>
      <c r="Y2664" s="4">
        <v>1226964.48</v>
      </c>
      <c r="Z2664" s="2">
        <v>60</v>
      </c>
      <c r="AA2664" s="2" t="s">
        <v>58</v>
      </c>
      <c r="AB2664" s="2" t="s">
        <v>15735</v>
      </c>
      <c r="AC2664" s="2" t="s">
        <v>106</v>
      </c>
      <c r="AD2664" s="2" t="s">
        <v>76</v>
      </c>
      <c r="AE2664" s="5">
        <v>65.13</v>
      </c>
      <c r="AF2664" s="2">
        <v>2</v>
      </c>
      <c r="AG2664" s="2" t="s">
        <v>15718</v>
      </c>
      <c r="AH2664" s="2">
        <v>2</v>
      </c>
      <c r="AI2664" s="6" t="str">
        <f t="shared" si="123"/>
        <v>18-24</v>
      </c>
      <c r="AJ2664" s="11">
        <f>YEAR(tbl_LoanData[[#This Row],[Application Date]])</f>
        <v>2024</v>
      </c>
      <c r="AK2664" s="11" t="str">
        <f>TEXT(tbl_LoanData[[#This Row],[Application Date]],"MMMM")</f>
        <v>April</v>
      </c>
      <c r="AL2664" s="12">
        <f>DATE(YEAR(tbl_LoanData[[#This Row],[Application Date]]),MONTH(tbl_LoanData[[#This Row],[Application Date]]),1)</f>
        <v>45383</v>
      </c>
      <c r="AM2664" s="14">
        <f ca="1">IF(AND(tbl_LoanData[[#This Row],[Application Date]]&gt;=EOMONTH(TODAY(),-1)+1,tbl_LoanData[[#This Row],[Application Date]]&lt;=TODAY()),tbl_LoanData[[#This Row],[Loan Amount]],0)</f>
        <v>0</v>
      </c>
      <c r="AN2664" s="14">
        <f>tbl_LoanData[[#This Row],[Amount Paid]]-(Q2664-X2664)</f>
        <v>282564.47999999998</v>
      </c>
      <c r="AO2664" s="14">
        <f>IF(tbl_LoanData[[#This Row],[Application Status]]="Approved",1,0)</f>
        <v>1</v>
      </c>
      <c r="AP2664" s="22" t="str">
        <f t="shared" ca="1" si="124"/>
        <v/>
      </c>
      <c r="AQ2664" s="22" t="str">
        <f t="shared" ca="1" si="125"/>
        <v/>
      </c>
    </row>
    <row r="2665" spans="1:43" ht="14.4" customHeight="1" x14ac:dyDescent="0.3">
      <c r="A2665" s="2" t="s">
        <v>3007</v>
      </c>
      <c r="B2665" s="2" t="s">
        <v>3008</v>
      </c>
      <c r="C2665" s="2" t="s">
        <v>435</v>
      </c>
      <c r="D2665" s="2" t="s">
        <v>161</v>
      </c>
      <c r="E2665" s="2" t="s">
        <v>82</v>
      </c>
      <c r="F2665" s="2">
        <v>59</v>
      </c>
      <c r="G2665" s="2" t="s">
        <v>83</v>
      </c>
      <c r="H2665" s="2" t="s">
        <v>136</v>
      </c>
      <c r="I2665" s="2" t="s">
        <v>49</v>
      </c>
      <c r="J2665" s="3">
        <v>45383</v>
      </c>
      <c r="K2665" s="3">
        <v>45385</v>
      </c>
      <c r="L2665" s="2" t="s">
        <v>40</v>
      </c>
      <c r="M2665" s="2" t="s">
        <v>111</v>
      </c>
      <c r="N2665" s="2" t="s">
        <v>120</v>
      </c>
      <c r="O2665" s="4">
        <v>1498000</v>
      </c>
      <c r="P2665" s="4">
        <v>187800</v>
      </c>
      <c r="Q2665" s="4">
        <v>1310200</v>
      </c>
      <c r="R2665" s="2">
        <v>36</v>
      </c>
      <c r="S2665" s="5">
        <v>10.01</v>
      </c>
      <c r="T2665" s="4">
        <v>47323.7</v>
      </c>
      <c r="U2665" s="2" t="s">
        <v>73</v>
      </c>
      <c r="V2665" s="2" t="s">
        <v>74</v>
      </c>
      <c r="W2665" s="4">
        <v>1325063.6000000001</v>
      </c>
      <c r="X2665" s="4">
        <v>378589.46</v>
      </c>
      <c r="Y2665" s="4">
        <v>1703653.06</v>
      </c>
      <c r="Z2665" s="2">
        <v>0</v>
      </c>
      <c r="AA2665" s="2" t="s">
        <v>56</v>
      </c>
      <c r="AB2665" s="2" t="s">
        <v>15729</v>
      </c>
      <c r="AC2665" s="2" t="s">
        <v>213</v>
      </c>
      <c r="AD2665" s="2" t="s">
        <v>76</v>
      </c>
      <c r="AE2665" s="5">
        <v>87.46</v>
      </c>
      <c r="AF2665" s="2">
        <v>0</v>
      </c>
      <c r="AG2665" s="2" t="s">
        <v>77</v>
      </c>
      <c r="AH2665" s="2">
        <v>2</v>
      </c>
      <c r="AI2665" s="6" t="str">
        <f t="shared" si="123"/>
        <v>55-64</v>
      </c>
      <c r="AJ2665" s="11">
        <f>YEAR(tbl_LoanData[[#This Row],[Application Date]])</f>
        <v>2024</v>
      </c>
      <c r="AK2665" s="11" t="str">
        <f>TEXT(tbl_LoanData[[#This Row],[Application Date]],"MMMM")</f>
        <v>April</v>
      </c>
      <c r="AL2665" s="12">
        <f>DATE(YEAR(tbl_LoanData[[#This Row],[Application Date]]),MONTH(tbl_LoanData[[#This Row],[Application Date]]),1)</f>
        <v>45383</v>
      </c>
      <c r="AM2665" s="14">
        <f ca="1">IF(AND(tbl_LoanData[[#This Row],[Application Date]]&gt;=EOMONTH(TODAY(),-1)+1,tbl_LoanData[[#This Row],[Application Date]]&lt;=TODAY()),tbl_LoanData[[#This Row],[Loan Amount]],0)</f>
        <v>0</v>
      </c>
      <c r="AN2665" s="14">
        <f>tbl_LoanData[[#This Row],[Amount Paid]]-(Q2665-X2665)</f>
        <v>393453.06000000006</v>
      </c>
      <c r="AO2665" s="14">
        <f>IF(tbl_LoanData[[#This Row],[Application Status]]="Approved",1,0)</f>
        <v>1</v>
      </c>
      <c r="AP2665" s="22" t="str">
        <f t="shared" ca="1" si="124"/>
        <v/>
      </c>
      <c r="AQ2665" s="22" t="str">
        <f t="shared" ca="1" si="125"/>
        <v/>
      </c>
    </row>
    <row r="2666" spans="1:43" x14ac:dyDescent="0.3">
      <c r="A2666" s="2" t="s">
        <v>3125</v>
      </c>
      <c r="B2666" s="2" t="s">
        <v>3126</v>
      </c>
      <c r="C2666" s="2" t="s">
        <v>560</v>
      </c>
      <c r="D2666" s="2" t="s">
        <v>232</v>
      </c>
      <c r="E2666" s="2" t="s">
        <v>102</v>
      </c>
      <c r="F2666" s="2">
        <v>27</v>
      </c>
      <c r="G2666" s="2" t="s">
        <v>69</v>
      </c>
      <c r="H2666" s="2" t="s">
        <v>224</v>
      </c>
      <c r="I2666" s="2" t="s">
        <v>54</v>
      </c>
      <c r="J2666" s="3">
        <v>45388</v>
      </c>
      <c r="K2666" s="3">
        <v>45402</v>
      </c>
      <c r="L2666" s="2" t="s">
        <v>37</v>
      </c>
      <c r="M2666" s="2" t="s">
        <v>260</v>
      </c>
      <c r="N2666" s="2" t="s">
        <v>261</v>
      </c>
      <c r="O2666" s="4">
        <v>193000</v>
      </c>
      <c r="P2666" s="4">
        <v>32800</v>
      </c>
      <c r="Q2666" s="4">
        <v>160200</v>
      </c>
      <c r="R2666" s="2">
        <v>48</v>
      </c>
      <c r="S2666" s="5">
        <v>5.7</v>
      </c>
      <c r="T2666" s="4">
        <v>4098.45</v>
      </c>
      <c r="U2666" s="2" t="s">
        <v>73</v>
      </c>
      <c r="V2666" s="2" t="s">
        <v>74</v>
      </c>
      <c r="W2666" s="4">
        <v>114756.6</v>
      </c>
      <c r="X2666" s="4">
        <v>81969</v>
      </c>
      <c r="Y2666" s="4">
        <v>196725.6</v>
      </c>
      <c r="Z2666" s="2">
        <v>0</v>
      </c>
      <c r="AA2666" s="2" t="s">
        <v>56</v>
      </c>
      <c r="AB2666" s="2" t="s">
        <v>15730</v>
      </c>
      <c r="AC2666" s="2" t="s">
        <v>129</v>
      </c>
      <c r="AD2666" s="2" t="s">
        <v>76</v>
      </c>
      <c r="AE2666" s="5">
        <v>83.01</v>
      </c>
      <c r="AF2666" s="2">
        <v>0</v>
      </c>
      <c r="AG2666" s="2" t="s">
        <v>77</v>
      </c>
      <c r="AH2666" s="2">
        <v>14</v>
      </c>
      <c r="AI2666" s="6" t="str">
        <f t="shared" si="123"/>
        <v>25-34</v>
      </c>
      <c r="AJ2666" s="11">
        <f>YEAR(tbl_LoanData[[#This Row],[Application Date]])</f>
        <v>2024</v>
      </c>
      <c r="AK2666" s="11" t="str">
        <f>TEXT(tbl_LoanData[[#This Row],[Application Date]],"MMMM")</f>
        <v>April</v>
      </c>
      <c r="AL2666" s="12">
        <f>DATE(YEAR(tbl_LoanData[[#This Row],[Application Date]]),MONTH(tbl_LoanData[[#This Row],[Application Date]]),1)</f>
        <v>45383</v>
      </c>
      <c r="AM2666" s="14">
        <f ca="1">IF(AND(tbl_LoanData[[#This Row],[Application Date]]&gt;=EOMONTH(TODAY(),-1)+1,tbl_LoanData[[#This Row],[Application Date]]&lt;=TODAY()),tbl_LoanData[[#This Row],[Loan Amount]],0)</f>
        <v>0</v>
      </c>
      <c r="AN2666" s="14">
        <f>tbl_LoanData[[#This Row],[Amount Paid]]-(Q2666-X2666)</f>
        <v>36525.600000000006</v>
      </c>
      <c r="AO2666" s="14">
        <f>IF(tbl_LoanData[[#This Row],[Application Status]]="Approved",1,0)</f>
        <v>1</v>
      </c>
      <c r="AP2666" s="22" t="str">
        <f t="shared" ca="1" si="124"/>
        <v/>
      </c>
      <c r="AQ2666" s="22" t="str">
        <f t="shared" ca="1" si="125"/>
        <v/>
      </c>
    </row>
    <row r="2667" spans="1:43" ht="14.4" customHeight="1" x14ac:dyDescent="0.3">
      <c r="A2667" s="2" t="s">
        <v>3189</v>
      </c>
      <c r="B2667" s="2" t="s">
        <v>3190</v>
      </c>
      <c r="C2667" s="2" t="s">
        <v>66</v>
      </c>
      <c r="D2667" s="2" t="s">
        <v>161</v>
      </c>
      <c r="E2667" s="2" t="s">
        <v>284</v>
      </c>
      <c r="F2667" s="2">
        <v>54</v>
      </c>
      <c r="G2667" s="2" t="s">
        <v>69</v>
      </c>
      <c r="H2667" s="2" t="s">
        <v>151</v>
      </c>
      <c r="I2667" s="2" t="s">
        <v>46</v>
      </c>
      <c r="J2667" s="3">
        <v>45398</v>
      </c>
      <c r="K2667" s="3">
        <v>45411</v>
      </c>
      <c r="L2667" s="2" t="s">
        <v>40</v>
      </c>
      <c r="M2667" s="2" t="s">
        <v>71</v>
      </c>
      <c r="N2667" s="2" t="s">
        <v>137</v>
      </c>
      <c r="O2667" s="4">
        <v>757000</v>
      </c>
      <c r="P2667" s="4">
        <v>121100</v>
      </c>
      <c r="Q2667" s="4">
        <v>635900</v>
      </c>
      <c r="R2667" s="2">
        <v>60</v>
      </c>
      <c r="S2667" s="5">
        <v>5.78</v>
      </c>
      <c r="T2667" s="4">
        <v>13661.25</v>
      </c>
      <c r="U2667" s="2" t="s">
        <v>73</v>
      </c>
      <c r="V2667" s="2" t="s">
        <v>74</v>
      </c>
      <c r="W2667" s="4">
        <v>382515</v>
      </c>
      <c r="X2667" s="4">
        <v>437160.1</v>
      </c>
      <c r="Y2667" s="4">
        <v>819675.1</v>
      </c>
      <c r="Z2667" s="2">
        <v>0</v>
      </c>
      <c r="AA2667" s="2" t="s">
        <v>56</v>
      </c>
      <c r="AB2667" s="2" t="s">
        <v>15732</v>
      </c>
      <c r="AC2667" s="2" t="s">
        <v>121</v>
      </c>
      <c r="AD2667" s="2" t="s">
        <v>76</v>
      </c>
      <c r="AE2667" s="5">
        <v>84</v>
      </c>
      <c r="AF2667" s="2">
        <v>0</v>
      </c>
      <c r="AG2667" s="2" t="s">
        <v>77</v>
      </c>
      <c r="AH2667" s="2">
        <v>13</v>
      </c>
      <c r="AI2667" s="6" t="str">
        <f t="shared" si="123"/>
        <v>45-54</v>
      </c>
      <c r="AJ2667" s="11">
        <f>YEAR(tbl_LoanData[[#This Row],[Application Date]])</f>
        <v>2024</v>
      </c>
      <c r="AK2667" s="11" t="str">
        <f>TEXT(tbl_LoanData[[#This Row],[Application Date]],"MMMM")</f>
        <v>April</v>
      </c>
      <c r="AL2667" s="12">
        <f>DATE(YEAR(tbl_LoanData[[#This Row],[Application Date]]),MONTH(tbl_LoanData[[#This Row],[Application Date]]),1)</f>
        <v>45383</v>
      </c>
      <c r="AM2667" s="14">
        <f ca="1">IF(AND(tbl_LoanData[[#This Row],[Application Date]]&gt;=EOMONTH(TODAY(),-1)+1,tbl_LoanData[[#This Row],[Application Date]]&lt;=TODAY()),tbl_LoanData[[#This Row],[Loan Amount]],0)</f>
        <v>0</v>
      </c>
      <c r="AN2667" s="14">
        <f>tbl_LoanData[[#This Row],[Amount Paid]]-(Q2667-X2667)</f>
        <v>183775.09999999998</v>
      </c>
      <c r="AO2667" s="14">
        <f>IF(tbl_LoanData[[#This Row],[Application Status]]="Approved",1,0)</f>
        <v>1</v>
      </c>
      <c r="AP2667" s="22" t="str">
        <f t="shared" ca="1" si="124"/>
        <v/>
      </c>
      <c r="AQ2667" s="22" t="str">
        <f t="shared" ca="1" si="125"/>
        <v/>
      </c>
    </row>
    <row r="2668" spans="1:43" x14ac:dyDescent="0.3">
      <c r="A2668" s="2" t="s">
        <v>3233</v>
      </c>
      <c r="B2668" s="2" t="s">
        <v>3234</v>
      </c>
      <c r="C2668" s="2" t="s">
        <v>621</v>
      </c>
      <c r="D2668" s="2" t="s">
        <v>134</v>
      </c>
      <c r="E2668" s="2" t="s">
        <v>312</v>
      </c>
      <c r="F2668" s="2">
        <v>49</v>
      </c>
      <c r="G2668" s="2" t="s">
        <v>69</v>
      </c>
      <c r="H2668" s="2" t="s">
        <v>136</v>
      </c>
      <c r="I2668" s="2" t="s">
        <v>49</v>
      </c>
      <c r="J2668" s="3">
        <v>45389</v>
      </c>
      <c r="K2668" s="3">
        <v>45396</v>
      </c>
      <c r="L2668" s="2" t="s">
        <v>36</v>
      </c>
      <c r="M2668" s="2" t="s">
        <v>71</v>
      </c>
      <c r="N2668" s="2" t="s">
        <v>162</v>
      </c>
      <c r="O2668" s="4">
        <v>1258000</v>
      </c>
      <c r="P2668" s="4">
        <v>280300</v>
      </c>
      <c r="Q2668" s="4">
        <v>977700</v>
      </c>
      <c r="R2668" s="2">
        <v>24</v>
      </c>
      <c r="S2668" s="5">
        <v>10.19</v>
      </c>
      <c r="T2668" s="4">
        <v>49039.8</v>
      </c>
      <c r="U2668" s="2" t="s">
        <v>73</v>
      </c>
      <c r="V2668" s="2" t="s">
        <v>33</v>
      </c>
      <c r="W2668" s="4">
        <v>1176955.26</v>
      </c>
      <c r="X2668" s="4">
        <v>0</v>
      </c>
      <c r="Y2668" s="4">
        <v>1176955.26</v>
      </c>
      <c r="Z2668" s="2">
        <v>0</v>
      </c>
      <c r="AA2668" s="2" t="s">
        <v>56</v>
      </c>
      <c r="AB2668" s="2" t="s">
        <v>15735</v>
      </c>
      <c r="AC2668" s="2" t="s">
        <v>360</v>
      </c>
      <c r="AD2668" s="2" t="s">
        <v>76</v>
      </c>
      <c r="AE2668" s="5">
        <v>77.72</v>
      </c>
      <c r="AF2668" s="2">
        <v>0</v>
      </c>
      <c r="AG2668" s="2" t="s">
        <v>77</v>
      </c>
      <c r="AH2668" s="2">
        <v>7</v>
      </c>
      <c r="AI2668" s="6" t="str">
        <f t="shared" si="123"/>
        <v>45-54</v>
      </c>
      <c r="AJ2668" s="11">
        <f>YEAR(tbl_LoanData[[#This Row],[Application Date]])</f>
        <v>2024</v>
      </c>
      <c r="AK2668" s="11" t="str">
        <f>TEXT(tbl_LoanData[[#This Row],[Application Date]],"MMMM")</f>
        <v>April</v>
      </c>
      <c r="AL2668" s="12">
        <f>DATE(YEAR(tbl_LoanData[[#This Row],[Application Date]]),MONTH(tbl_LoanData[[#This Row],[Application Date]]),1)</f>
        <v>45383</v>
      </c>
      <c r="AM2668" s="14">
        <f ca="1">IF(AND(tbl_LoanData[[#This Row],[Application Date]]&gt;=EOMONTH(TODAY(),-1)+1,tbl_LoanData[[#This Row],[Application Date]]&lt;=TODAY()),tbl_LoanData[[#This Row],[Loan Amount]],0)</f>
        <v>0</v>
      </c>
      <c r="AN2668" s="14">
        <f>tbl_LoanData[[#This Row],[Amount Paid]]-(Q2668-X2668)</f>
        <v>199255.26</v>
      </c>
      <c r="AO2668" s="14">
        <f>IF(tbl_LoanData[[#This Row],[Application Status]]="Approved",1,0)</f>
        <v>1</v>
      </c>
      <c r="AP2668" s="22" t="str">
        <f t="shared" ca="1" si="124"/>
        <v/>
      </c>
      <c r="AQ2668" s="22" t="str">
        <f t="shared" ca="1" si="125"/>
        <v/>
      </c>
    </row>
    <row r="2669" spans="1:43" x14ac:dyDescent="0.3">
      <c r="A2669" s="2" t="s">
        <v>3275</v>
      </c>
      <c r="B2669" s="2" t="s">
        <v>3276</v>
      </c>
      <c r="C2669" s="2" t="s">
        <v>317</v>
      </c>
      <c r="D2669" s="2" t="s">
        <v>254</v>
      </c>
      <c r="E2669" s="2" t="s">
        <v>82</v>
      </c>
      <c r="F2669" s="2">
        <v>51</v>
      </c>
      <c r="G2669" s="2" t="s">
        <v>83</v>
      </c>
      <c r="H2669" s="2" t="s">
        <v>70</v>
      </c>
      <c r="I2669" s="2" t="s">
        <v>50</v>
      </c>
      <c r="J2669" s="3">
        <v>45387</v>
      </c>
      <c r="K2669" s="3"/>
      <c r="L2669" s="2" t="s">
        <v>40</v>
      </c>
      <c r="M2669" s="2" t="s">
        <v>157</v>
      </c>
      <c r="N2669" s="2" t="s">
        <v>328</v>
      </c>
      <c r="O2669" s="4">
        <v>1357000</v>
      </c>
      <c r="P2669" s="4">
        <v>386600</v>
      </c>
      <c r="Q2669" s="4">
        <v>970400</v>
      </c>
      <c r="R2669" s="2">
        <v>48</v>
      </c>
      <c r="S2669" s="5">
        <v>10.029999999999999</v>
      </c>
      <c r="T2669" s="4">
        <v>28327.59</v>
      </c>
      <c r="U2669" s="2" t="s">
        <v>113</v>
      </c>
      <c r="V2669" s="2" t="s">
        <v>97</v>
      </c>
      <c r="W2669" s="4">
        <v>0</v>
      </c>
      <c r="X2669" s="4">
        <v>0</v>
      </c>
      <c r="Y2669" s="4">
        <v>1359724.48</v>
      </c>
      <c r="Z2669" s="2">
        <v>0</v>
      </c>
      <c r="AA2669" s="2" t="s">
        <v>97</v>
      </c>
      <c r="AB2669" s="2" t="s">
        <v>15727</v>
      </c>
      <c r="AC2669" s="2" t="s">
        <v>213</v>
      </c>
      <c r="AD2669" s="2" t="s">
        <v>76</v>
      </c>
      <c r="AE2669" s="5">
        <v>71.510000000000005</v>
      </c>
      <c r="AF2669" s="2">
        <v>0</v>
      </c>
      <c r="AG2669" s="2" t="s">
        <v>97</v>
      </c>
      <c r="AH2669" s="2"/>
      <c r="AI2669" s="6" t="str">
        <f t="shared" si="123"/>
        <v>45-54</v>
      </c>
      <c r="AJ2669" s="11">
        <f>YEAR(tbl_LoanData[[#This Row],[Application Date]])</f>
        <v>2024</v>
      </c>
      <c r="AK2669" s="11" t="str">
        <f>TEXT(tbl_LoanData[[#This Row],[Application Date]],"MMMM")</f>
        <v>April</v>
      </c>
      <c r="AL2669" s="12">
        <f>DATE(YEAR(tbl_LoanData[[#This Row],[Application Date]]),MONTH(tbl_LoanData[[#This Row],[Application Date]]),1)</f>
        <v>45383</v>
      </c>
      <c r="AM2669" s="14">
        <f ca="1">IF(AND(tbl_LoanData[[#This Row],[Application Date]]&gt;=EOMONTH(TODAY(),-1)+1,tbl_LoanData[[#This Row],[Application Date]]&lt;=TODAY()),tbl_LoanData[[#This Row],[Loan Amount]],0)</f>
        <v>0</v>
      </c>
      <c r="AN2669" s="14">
        <f>tbl_LoanData[[#This Row],[Amount Paid]]-(Q2669-X2669)</f>
        <v>-970400</v>
      </c>
      <c r="AO2669" s="14">
        <f>IF(tbl_LoanData[[#This Row],[Application Status]]="Approved",1,0)</f>
        <v>0</v>
      </c>
      <c r="AP2669" s="22" t="str">
        <f t="shared" ca="1" si="124"/>
        <v/>
      </c>
      <c r="AQ2669" s="22" t="str">
        <f t="shared" ca="1" si="125"/>
        <v/>
      </c>
    </row>
    <row r="2670" spans="1:43" ht="14.4" customHeight="1" x14ac:dyDescent="0.3">
      <c r="A2670" s="2" t="s">
        <v>3429</v>
      </c>
      <c r="B2670" s="2" t="s">
        <v>3430</v>
      </c>
      <c r="C2670" s="2" t="s">
        <v>175</v>
      </c>
      <c r="D2670" s="2" t="s">
        <v>232</v>
      </c>
      <c r="E2670" s="2" t="s">
        <v>101</v>
      </c>
      <c r="F2670" s="2">
        <v>36</v>
      </c>
      <c r="G2670" s="2" t="s">
        <v>83</v>
      </c>
      <c r="H2670" s="2" t="s">
        <v>228</v>
      </c>
      <c r="I2670" s="2" t="s">
        <v>43</v>
      </c>
      <c r="J2670" s="3">
        <v>45397</v>
      </c>
      <c r="K2670" s="3">
        <v>45402</v>
      </c>
      <c r="L2670" s="2" t="s">
        <v>40</v>
      </c>
      <c r="M2670" s="2" t="s">
        <v>94</v>
      </c>
      <c r="N2670" s="2" t="s">
        <v>95</v>
      </c>
      <c r="O2670" s="4">
        <v>945000</v>
      </c>
      <c r="P2670" s="4">
        <v>102600</v>
      </c>
      <c r="Q2670" s="4">
        <v>842400</v>
      </c>
      <c r="R2670" s="2">
        <v>36</v>
      </c>
      <c r="S2670" s="5">
        <v>7.56</v>
      </c>
      <c r="T2670" s="4">
        <v>28707.119999999999</v>
      </c>
      <c r="U2670" s="2" t="s">
        <v>73</v>
      </c>
      <c r="V2670" s="2" t="s">
        <v>74</v>
      </c>
      <c r="W2670" s="4">
        <v>803799.36</v>
      </c>
      <c r="X2670" s="4">
        <v>229656.95999999999</v>
      </c>
      <c r="Y2670" s="4">
        <v>1033456.32</v>
      </c>
      <c r="Z2670" s="2">
        <v>0</v>
      </c>
      <c r="AA2670" s="2" t="s">
        <v>56</v>
      </c>
      <c r="AB2670" s="2" t="s">
        <v>15735</v>
      </c>
      <c r="AC2670" s="2" t="s">
        <v>75</v>
      </c>
      <c r="AD2670" s="2" t="s">
        <v>76</v>
      </c>
      <c r="AE2670" s="5">
        <v>89.14</v>
      </c>
      <c r="AF2670" s="2">
        <v>0</v>
      </c>
      <c r="AG2670" s="2" t="s">
        <v>77</v>
      </c>
      <c r="AH2670" s="2">
        <v>5</v>
      </c>
      <c r="AI2670" s="6" t="str">
        <f t="shared" si="123"/>
        <v>35-44</v>
      </c>
      <c r="AJ2670" s="11">
        <f>YEAR(tbl_LoanData[[#This Row],[Application Date]])</f>
        <v>2024</v>
      </c>
      <c r="AK2670" s="11" t="str">
        <f>TEXT(tbl_LoanData[[#This Row],[Application Date]],"MMMM")</f>
        <v>April</v>
      </c>
      <c r="AL2670" s="12">
        <f>DATE(YEAR(tbl_LoanData[[#This Row],[Application Date]]),MONTH(tbl_LoanData[[#This Row],[Application Date]]),1)</f>
        <v>45383</v>
      </c>
      <c r="AM2670" s="14">
        <f ca="1">IF(AND(tbl_LoanData[[#This Row],[Application Date]]&gt;=EOMONTH(TODAY(),-1)+1,tbl_LoanData[[#This Row],[Application Date]]&lt;=TODAY()),tbl_LoanData[[#This Row],[Loan Amount]],0)</f>
        <v>0</v>
      </c>
      <c r="AN2670" s="14">
        <f>tbl_LoanData[[#This Row],[Amount Paid]]-(Q2670-X2670)</f>
        <v>191056.31999999995</v>
      </c>
      <c r="AO2670" s="14">
        <f>IF(tbl_LoanData[[#This Row],[Application Status]]="Approved",1,0)</f>
        <v>1</v>
      </c>
      <c r="AP2670" s="22" t="str">
        <f t="shared" ca="1" si="124"/>
        <v/>
      </c>
      <c r="AQ2670" s="22" t="str">
        <f t="shared" ca="1" si="125"/>
        <v/>
      </c>
    </row>
    <row r="2671" spans="1:43" x14ac:dyDescent="0.3">
      <c r="A2671" s="2" t="s">
        <v>3575</v>
      </c>
      <c r="B2671" s="2" t="s">
        <v>3576</v>
      </c>
      <c r="C2671" s="2" t="s">
        <v>1686</v>
      </c>
      <c r="D2671" s="2" t="s">
        <v>209</v>
      </c>
      <c r="E2671" s="2" t="s">
        <v>125</v>
      </c>
      <c r="F2671" s="2">
        <v>56</v>
      </c>
      <c r="G2671" s="2" t="s">
        <v>83</v>
      </c>
      <c r="H2671" s="2" t="s">
        <v>237</v>
      </c>
      <c r="I2671" s="2" t="s">
        <v>48</v>
      </c>
      <c r="J2671" s="3">
        <v>45384</v>
      </c>
      <c r="K2671" s="3">
        <v>45392</v>
      </c>
      <c r="L2671" s="2" t="s">
        <v>39</v>
      </c>
      <c r="M2671" s="2" t="s">
        <v>71</v>
      </c>
      <c r="N2671" s="2" t="s">
        <v>72</v>
      </c>
      <c r="O2671" s="4">
        <v>2111000</v>
      </c>
      <c r="P2671" s="4">
        <v>574900</v>
      </c>
      <c r="Q2671" s="4">
        <v>1536100</v>
      </c>
      <c r="R2671" s="2">
        <v>36</v>
      </c>
      <c r="S2671" s="5">
        <v>5.68</v>
      </c>
      <c r="T2671" s="4">
        <v>49940.32</v>
      </c>
      <c r="U2671" s="2" t="s">
        <v>73</v>
      </c>
      <c r="V2671" s="2" t="s">
        <v>74</v>
      </c>
      <c r="W2671" s="4">
        <v>1348388.64</v>
      </c>
      <c r="X2671" s="4">
        <v>449462.8</v>
      </c>
      <c r="Y2671" s="4">
        <v>1797851.44</v>
      </c>
      <c r="Z2671" s="2">
        <v>31</v>
      </c>
      <c r="AA2671" s="2" t="s">
        <v>58</v>
      </c>
      <c r="AB2671" s="2" t="s">
        <v>15733</v>
      </c>
      <c r="AC2671" s="2" t="s">
        <v>121</v>
      </c>
      <c r="AD2671" s="2" t="s">
        <v>76</v>
      </c>
      <c r="AE2671" s="5">
        <v>72.77</v>
      </c>
      <c r="AF2671" s="2">
        <v>1</v>
      </c>
      <c r="AG2671" s="2" t="s">
        <v>15718</v>
      </c>
      <c r="AH2671" s="2">
        <v>8</v>
      </c>
      <c r="AI2671" s="6" t="str">
        <f t="shared" si="123"/>
        <v>55-64</v>
      </c>
      <c r="AJ2671" s="11">
        <f>YEAR(tbl_LoanData[[#This Row],[Application Date]])</f>
        <v>2024</v>
      </c>
      <c r="AK2671" s="11" t="str">
        <f>TEXT(tbl_LoanData[[#This Row],[Application Date]],"MMMM")</f>
        <v>April</v>
      </c>
      <c r="AL2671" s="12">
        <f>DATE(YEAR(tbl_LoanData[[#This Row],[Application Date]]),MONTH(tbl_LoanData[[#This Row],[Application Date]]),1)</f>
        <v>45383</v>
      </c>
      <c r="AM2671" s="14">
        <f ca="1">IF(AND(tbl_LoanData[[#This Row],[Application Date]]&gt;=EOMONTH(TODAY(),-1)+1,tbl_LoanData[[#This Row],[Application Date]]&lt;=TODAY()),tbl_LoanData[[#This Row],[Loan Amount]],0)</f>
        <v>0</v>
      </c>
      <c r="AN2671" s="14">
        <f>tbl_LoanData[[#This Row],[Amount Paid]]-(Q2671-X2671)</f>
        <v>261751.43999999994</v>
      </c>
      <c r="AO2671" s="14">
        <f>IF(tbl_LoanData[[#This Row],[Application Status]]="Approved",1,0)</f>
        <v>1</v>
      </c>
      <c r="AP2671" s="22" t="str">
        <f t="shared" ca="1" si="124"/>
        <v/>
      </c>
      <c r="AQ2671" s="22" t="str">
        <f t="shared" ca="1" si="125"/>
        <v/>
      </c>
    </row>
    <row r="2672" spans="1:43" ht="14.4" customHeight="1" x14ac:dyDescent="0.3">
      <c r="A2672" s="2" t="s">
        <v>3699</v>
      </c>
      <c r="B2672" s="2" t="s">
        <v>3700</v>
      </c>
      <c r="C2672" s="2" t="s">
        <v>175</v>
      </c>
      <c r="D2672" s="2" t="s">
        <v>204</v>
      </c>
      <c r="E2672" s="2" t="s">
        <v>142</v>
      </c>
      <c r="F2672" s="2">
        <v>34</v>
      </c>
      <c r="G2672" s="2" t="s">
        <v>83</v>
      </c>
      <c r="H2672" s="2" t="s">
        <v>136</v>
      </c>
      <c r="I2672" s="2" t="s">
        <v>49</v>
      </c>
      <c r="J2672" s="3">
        <v>45411</v>
      </c>
      <c r="K2672" s="3">
        <v>45419</v>
      </c>
      <c r="L2672" s="2" t="s">
        <v>39</v>
      </c>
      <c r="M2672" s="2" t="s">
        <v>127</v>
      </c>
      <c r="N2672" s="2" t="s">
        <v>152</v>
      </c>
      <c r="O2672" s="4">
        <v>1211000</v>
      </c>
      <c r="P2672" s="4">
        <v>473600</v>
      </c>
      <c r="Q2672" s="4">
        <v>737400</v>
      </c>
      <c r="R2672" s="2">
        <v>48</v>
      </c>
      <c r="S2672" s="5">
        <v>5.85</v>
      </c>
      <c r="T2672" s="4">
        <v>18957.32</v>
      </c>
      <c r="U2672" s="2" t="s">
        <v>73</v>
      </c>
      <c r="V2672" s="2" t="s">
        <v>74</v>
      </c>
      <c r="W2672" s="4">
        <v>511847.64</v>
      </c>
      <c r="X2672" s="4">
        <v>398103.96</v>
      </c>
      <c r="Y2672" s="4">
        <v>909951.6</v>
      </c>
      <c r="Z2672" s="2">
        <v>0</v>
      </c>
      <c r="AA2672" s="2" t="s">
        <v>56</v>
      </c>
      <c r="AB2672" s="2" t="s">
        <v>15733</v>
      </c>
      <c r="AC2672" s="2" t="s">
        <v>138</v>
      </c>
      <c r="AD2672" s="2" t="s">
        <v>76</v>
      </c>
      <c r="AE2672" s="5">
        <v>60.89</v>
      </c>
      <c r="AF2672" s="2">
        <v>0</v>
      </c>
      <c r="AG2672" s="2" t="s">
        <v>77</v>
      </c>
      <c r="AH2672" s="2">
        <v>8</v>
      </c>
      <c r="AI2672" s="6" t="str">
        <f t="shared" si="123"/>
        <v>25-34</v>
      </c>
      <c r="AJ2672" s="11">
        <f>YEAR(tbl_LoanData[[#This Row],[Application Date]])</f>
        <v>2024</v>
      </c>
      <c r="AK2672" s="11" t="str">
        <f>TEXT(tbl_LoanData[[#This Row],[Application Date]],"MMMM")</f>
        <v>April</v>
      </c>
      <c r="AL2672" s="12">
        <f>DATE(YEAR(tbl_LoanData[[#This Row],[Application Date]]),MONTH(tbl_LoanData[[#This Row],[Application Date]]),1)</f>
        <v>45383</v>
      </c>
      <c r="AM2672" s="14">
        <f ca="1">IF(AND(tbl_LoanData[[#This Row],[Application Date]]&gt;=EOMONTH(TODAY(),-1)+1,tbl_LoanData[[#This Row],[Application Date]]&lt;=TODAY()),tbl_LoanData[[#This Row],[Loan Amount]],0)</f>
        <v>0</v>
      </c>
      <c r="AN2672" s="14">
        <f>tbl_LoanData[[#This Row],[Amount Paid]]-(Q2672-X2672)</f>
        <v>172551.60000000003</v>
      </c>
      <c r="AO2672" s="14">
        <f>IF(tbl_LoanData[[#This Row],[Application Status]]="Approved",1,0)</f>
        <v>1</v>
      </c>
      <c r="AP2672" s="22" t="str">
        <f t="shared" ca="1" si="124"/>
        <v/>
      </c>
      <c r="AQ2672" s="22" t="str">
        <f t="shared" ca="1" si="125"/>
        <v/>
      </c>
    </row>
    <row r="2673" spans="1:43" ht="14.4" customHeight="1" x14ac:dyDescent="0.3">
      <c r="A2673" s="2" t="s">
        <v>3853</v>
      </c>
      <c r="B2673" s="2" t="s">
        <v>3854</v>
      </c>
      <c r="C2673" s="2" t="s">
        <v>335</v>
      </c>
      <c r="D2673" s="2" t="s">
        <v>91</v>
      </c>
      <c r="E2673" s="2" t="s">
        <v>385</v>
      </c>
      <c r="F2673" s="2">
        <v>43</v>
      </c>
      <c r="G2673" s="2" t="s">
        <v>83</v>
      </c>
      <c r="H2673" s="2" t="s">
        <v>307</v>
      </c>
      <c r="I2673" s="2" t="s">
        <v>43</v>
      </c>
      <c r="J2673" s="3">
        <v>45393</v>
      </c>
      <c r="K2673" s="3">
        <v>45413</v>
      </c>
      <c r="L2673" s="2" t="s">
        <v>36</v>
      </c>
      <c r="M2673" s="2" t="s">
        <v>71</v>
      </c>
      <c r="N2673" s="2" t="s">
        <v>162</v>
      </c>
      <c r="O2673" s="4">
        <v>1315000</v>
      </c>
      <c r="P2673" s="4">
        <v>370200</v>
      </c>
      <c r="Q2673" s="4">
        <v>944800</v>
      </c>
      <c r="R2673" s="2">
        <v>36</v>
      </c>
      <c r="S2673" s="5">
        <v>6.68</v>
      </c>
      <c r="T2673" s="4">
        <v>31503.83</v>
      </c>
      <c r="U2673" s="2" t="s">
        <v>73</v>
      </c>
      <c r="V2673" s="2" t="s">
        <v>74</v>
      </c>
      <c r="W2673" s="4">
        <v>850603.41</v>
      </c>
      <c r="X2673" s="4">
        <v>283534.51</v>
      </c>
      <c r="Y2673" s="4">
        <v>1134137.92</v>
      </c>
      <c r="Z2673" s="2">
        <v>0</v>
      </c>
      <c r="AA2673" s="2" t="s">
        <v>56</v>
      </c>
      <c r="AB2673" s="2" t="s">
        <v>15727</v>
      </c>
      <c r="AC2673" s="2" t="s">
        <v>138</v>
      </c>
      <c r="AD2673" s="2" t="s">
        <v>76</v>
      </c>
      <c r="AE2673" s="5">
        <v>71.849999999999994</v>
      </c>
      <c r="AF2673" s="2">
        <v>0</v>
      </c>
      <c r="AG2673" s="2" t="s">
        <v>77</v>
      </c>
      <c r="AH2673" s="2">
        <v>20</v>
      </c>
      <c r="AI2673" s="6" t="str">
        <f t="shared" si="123"/>
        <v>35-44</v>
      </c>
      <c r="AJ2673" s="11">
        <f>YEAR(tbl_LoanData[[#This Row],[Application Date]])</f>
        <v>2024</v>
      </c>
      <c r="AK2673" s="11" t="str">
        <f>TEXT(tbl_LoanData[[#This Row],[Application Date]],"MMMM")</f>
        <v>April</v>
      </c>
      <c r="AL2673" s="12">
        <f>DATE(YEAR(tbl_LoanData[[#This Row],[Application Date]]),MONTH(tbl_LoanData[[#This Row],[Application Date]]),1)</f>
        <v>45383</v>
      </c>
      <c r="AM2673" s="14">
        <f ca="1">IF(AND(tbl_LoanData[[#This Row],[Application Date]]&gt;=EOMONTH(TODAY(),-1)+1,tbl_LoanData[[#This Row],[Application Date]]&lt;=TODAY()),tbl_LoanData[[#This Row],[Loan Amount]],0)</f>
        <v>0</v>
      </c>
      <c r="AN2673" s="14">
        <f>tbl_LoanData[[#This Row],[Amount Paid]]-(Q2673-X2673)</f>
        <v>189337.92000000004</v>
      </c>
      <c r="AO2673" s="14">
        <f>IF(tbl_LoanData[[#This Row],[Application Status]]="Approved",1,0)</f>
        <v>1</v>
      </c>
      <c r="AP2673" s="22" t="str">
        <f t="shared" ca="1" si="124"/>
        <v/>
      </c>
      <c r="AQ2673" s="22" t="str">
        <f t="shared" ca="1" si="125"/>
        <v/>
      </c>
    </row>
    <row r="2674" spans="1:43" ht="14.4" customHeight="1" x14ac:dyDescent="0.3">
      <c r="A2674" s="2" t="s">
        <v>3933</v>
      </c>
      <c r="B2674" s="2" t="s">
        <v>3934</v>
      </c>
      <c r="C2674" s="2" t="s">
        <v>216</v>
      </c>
      <c r="D2674" s="2" t="s">
        <v>161</v>
      </c>
      <c r="E2674" s="2" t="s">
        <v>125</v>
      </c>
      <c r="F2674" s="2">
        <v>62</v>
      </c>
      <c r="G2674" s="2" t="s">
        <v>83</v>
      </c>
      <c r="H2674" s="2" t="s">
        <v>205</v>
      </c>
      <c r="I2674" s="2" t="s">
        <v>49</v>
      </c>
      <c r="J2674" s="3">
        <v>45385</v>
      </c>
      <c r="K2674" s="3"/>
      <c r="L2674" s="2" t="s">
        <v>40</v>
      </c>
      <c r="M2674" s="2" t="s">
        <v>71</v>
      </c>
      <c r="N2674" s="2" t="s">
        <v>137</v>
      </c>
      <c r="O2674" s="4">
        <v>1438000</v>
      </c>
      <c r="P2674" s="4">
        <v>503900</v>
      </c>
      <c r="Q2674" s="4">
        <v>934100</v>
      </c>
      <c r="R2674" s="2">
        <v>24</v>
      </c>
      <c r="S2674" s="5">
        <v>9.8800000000000008</v>
      </c>
      <c r="T2674" s="4">
        <v>46611.59</v>
      </c>
      <c r="U2674" s="2" t="s">
        <v>113</v>
      </c>
      <c r="V2674" s="2" t="s">
        <v>97</v>
      </c>
      <c r="W2674" s="4">
        <v>0</v>
      </c>
      <c r="X2674" s="4">
        <v>0</v>
      </c>
      <c r="Y2674" s="4">
        <v>1118678.1599999999</v>
      </c>
      <c r="Z2674" s="2">
        <v>0</v>
      </c>
      <c r="AA2674" s="2" t="s">
        <v>97</v>
      </c>
      <c r="AB2674" s="2" t="s">
        <v>15729</v>
      </c>
      <c r="AC2674" s="2" t="s">
        <v>121</v>
      </c>
      <c r="AD2674" s="2" t="s">
        <v>76</v>
      </c>
      <c r="AE2674" s="5">
        <v>64.959999999999994</v>
      </c>
      <c r="AF2674" s="2">
        <v>0</v>
      </c>
      <c r="AG2674" s="2" t="s">
        <v>97</v>
      </c>
      <c r="AH2674" s="2"/>
      <c r="AI2674" s="6" t="str">
        <f t="shared" si="123"/>
        <v>55-64</v>
      </c>
      <c r="AJ2674" s="11">
        <f>YEAR(tbl_LoanData[[#This Row],[Application Date]])</f>
        <v>2024</v>
      </c>
      <c r="AK2674" s="11" t="str">
        <f>TEXT(tbl_LoanData[[#This Row],[Application Date]],"MMMM")</f>
        <v>April</v>
      </c>
      <c r="AL2674" s="12">
        <f>DATE(YEAR(tbl_LoanData[[#This Row],[Application Date]]),MONTH(tbl_LoanData[[#This Row],[Application Date]]),1)</f>
        <v>45383</v>
      </c>
      <c r="AM2674" s="14">
        <f ca="1">IF(AND(tbl_LoanData[[#This Row],[Application Date]]&gt;=EOMONTH(TODAY(),-1)+1,tbl_LoanData[[#This Row],[Application Date]]&lt;=TODAY()),tbl_LoanData[[#This Row],[Loan Amount]],0)</f>
        <v>0</v>
      </c>
      <c r="AN2674" s="14">
        <f>tbl_LoanData[[#This Row],[Amount Paid]]-(Q2674-X2674)</f>
        <v>-934100</v>
      </c>
      <c r="AO2674" s="14">
        <f>IF(tbl_LoanData[[#This Row],[Application Status]]="Approved",1,0)</f>
        <v>0</v>
      </c>
      <c r="AP2674" s="22" t="str">
        <f t="shared" ca="1" si="124"/>
        <v/>
      </c>
      <c r="AQ2674" s="22" t="str">
        <f t="shared" ca="1" si="125"/>
        <v/>
      </c>
    </row>
    <row r="2675" spans="1:43" ht="14.4" customHeight="1" x14ac:dyDescent="0.3">
      <c r="A2675" s="2" t="s">
        <v>3961</v>
      </c>
      <c r="B2675" s="2" t="s">
        <v>3962</v>
      </c>
      <c r="C2675" s="2" t="s">
        <v>1573</v>
      </c>
      <c r="D2675" s="2" t="s">
        <v>232</v>
      </c>
      <c r="E2675" s="2" t="s">
        <v>134</v>
      </c>
      <c r="F2675" s="2">
        <v>34</v>
      </c>
      <c r="G2675" s="2" t="s">
        <v>69</v>
      </c>
      <c r="H2675" s="2" t="s">
        <v>177</v>
      </c>
      <c r="I2675" s="2" t="s">
        <v>43</v>
      </c>
      <c r="J2675" s="3">
        <v>45402</v>
      </c>
      <c r="K2675" s="3">
        <v>45405</v>
      </c>
      <c r="L2675" s="2" t="s">
        <v>39</v>
      </c>
      <c r="M2675" s="2" t="s">
        <v>157</v>
      </c>
      <c r="N2675" s="2" t="s">
        <v>158</v>
      </c>
      <c r="O2675" s="4">
        <v>2108000</v>
      </c>
      <c r="P2675" s="4">
        <v>784000</v>
      </c>
      <c r="Q2675" s="4">
        <v>1324000</v>
      </c>
      <c r="R2675" s="2">
        <v>24</v>
      </c>
      <c r="S2675" s="5">
        <v>11.51</v>
      </c>
      <c r="T2675" s="4">
        <v>67866.03</v>
      </c>
      <c r="U2675" s="2" t="s">
        <v>73</v>
      </c>
      <c r="V2675" s="2" t="s">
        <v>33</v>
      </c>
      <c r="W2675" s="4">
        <v>1628784.8</v>
      </c>
      <c r="X2675" s="4">
        <v>0</v>
      </c>
      <c r="Y2675" s="4">
        <v>1628784.8</v>
      </c>
      <c r="Z2675" s="2">
        <v>0</v>
      </c>
      <c r="AA2675" s="2" t="s">
        <v>56</v>
      </c>
      <c r="AB2675" s="2" t="s">
        <v>15733</v>
      </c>
      <c r="AC2675" s="2" t="s">
        <v>332</v>
      </c>
      <c r="AD2675" s="2" t="s">
        <v>76</v>
      </c>
      <c r="AE2675" s="5">
        <v>62.81</v>
      </c>
      <c r="AF2675" s="2">
        <v>0</v>
      </c>
      <c r="AG2675" s="2" t="s">
        <v>77</v>
      </c>
      <c r="AH2675" s="2">
        <v>3</v>
      </c>
      <c r="AI2675" s="6" t="str">
        <f t="shared" si="123"/>
        <v>25-34</v>
      </c>
      <c r="AJ2675" s="11">
        <f>YEAR(tbl_LoanData[[#This Row],[Application Date]])</f>
        <v>2024</v>
      </c>
      <c r="AK2675" s="11" t="str">
        <f>TEXT(tbl_LoanData[[#This Row],[Application Date]],"MMMM")</f>
        <v>April</v>
      </c>
      <c r="AL2675" s="12">
        <f>DATE(YEAR(tbl_LoanData[[#This Row],[Application Date]]),MONTH(tbl_LoanData[[#This Row],[Application Date]]),1)</f>
        <v>45383</v>
      </c>
      <c r="AM2675" s="14">
        <f ca="1">IF(AND(tbl_LoanData[[#This Row],[Application Date]]&gt;=EOMONTH(TODAY(),-1)+1,tbl_LoanData[[#This Row],[Application Date]]&lt;=TODAY()),tbl_LoanData[[#This Row],[Loan Amount]],0)</f>
        <v>0</v>
      </c>
      <c r="AN2675" s="14">
        <f>tbl_LoanData[[#This Row],[Amount Paid]]-(Q2675-X2675)</f>
        <v>304784.80000000005</v>
      </c>
      <c r="AO2675" s="14">
        <f>IF(tbl_LoanData[[#This Row],[Application Status]]="Approved",1,0)</f>
        <v>1</v>
      </c>
      <c r="AP2675" s="22" t="str">
        <f t="shared" ca="1" si="124"/>
        <v/>
      </c>
      <c r="AQ2675" s="22" t="str">
        <f t="shared" ca="1" si="125"/>
        <v/>
      </c>
    </row>
    <row r="2676" spans="1:43" ht="14.4" customHeight="1" x14ac:dyDescent="0.3">
      <c r="A2676" s="2" t="s">
        <v>4059</v>
      </c>
      <c r="B2676" s="2" t="s">
        <v>4060</v>
      </c>
      <c r="C2676" s="2" t="s">
        <v>482</v>
      </c>
      <c r="D2676" s="2" t="s">
        <v>82</v>
      </c>
      <c r="E2676" s="2" t="s">
        <v>204</v>
      </c>
      <c r="F2676" s="2">
        <v>46</v>
      </c>
      <c r="G2676" s="2" t="s">
        <v>69</v>
      </c>
      <c r="H2676" s="2" t="s">
        <v>250</v>
      </c>
      <c r="I2676" s="2" t="s">
        <v>52</v>
      </c>
      <c r="J2676" s="3">
        <v>45398</v>
      </c>
      <c r="K2676" s="3">
        <v>45405</v>
      </c>
      <c r="L2676" s="2" t="s">
        <v>40</v>
      </c>
      <c r="M2676" s="2" t="s">
        <v>94</v>
      </c>
      <c r="N2676" s="2" t="s">
        <v>4</v>
      </c>
      <c r="O2676" s="4">
        <v>1216000</v>
      </c>
      <c r="P2676" s="4">
        <v>206400</v>
      </c>
      <c r="Q2676" s="4">
        <v>1009600</v>
      </c>
      <c r="R2676" s="2">
        <v>48</v>
      </c>
      <c r="S2676" s="5">
        <v>6.16</v>
      </c>
      <c r="T2676" s="4">
        <v>26215.95</v>
      </c>
      <c r="U2676" s="2" t="s">
        <v>73</v>
      </c>
      <c r="V2676" s="2" t="s">
        <v>74</v>
      </c>
      <c r="W2676" s="4">
        <v>707830.65</v>
      </c>
      <c r="X2676" s="4">
        <v>550534.79</v>
      </c>
      <c r="Y2676" s="4">
        <v>1258365.4399999999</v>
      </c>
      <c r="Z2676" s="2">
        <v>32</v>
      </c>
      <c r="AA2676" s="2" t="s">
        <v>58</v>
      </c>
      <c r="AB2676" s="2" t="s">
        <v>15734</v>
      </c>
      <c r="AC2676" s="2" t="s">
        <v>332</v>
      </c>
      <c r="AD2676" s="2" t="s">
        <v>76</v>
      </c>
      <c r="AE2676" s="5">
        <v>83.03</v>
      </c>
      <c r="AF2676" s="2">
        <v>1</v>
      </c>
      <c r="AG2676" s="2" t="s">
        <v>15718</v>
      </c>
      <c r="AH2676" s="2">
        <v>7</v>
      </c>
      <c r="AI2676" s="6" t="str">
        <f t="shared" si="123"/>
        <v>45-54</v>
      </c>
      <c r="AJ2676" s="11">
        <f>YEAR(tbl_LoanData[[#This Row],[Application Date]])</f>
        <v>2024</v>
      </c>
      <c r="AK2676" s="11" t="str">
        <f>TEXT(tbl_LoanData[[#This Row],[Application Date]],"MMMM")</f>
        <v>April</v>
      </c>
      <c r="AL2676" s="12">
        <f>DATE(YEAR(tbl_LoanData[[#This Row],[Application Date]]),MONTH(tbl_LoanData[[#This Row],[Application Date]]),1)</f>
        <v>45383</v>
      </c>
      <c r="AM2676" s="14">
        <f ca="1">IF(AND(tbl_LoanData[[#This Row],[Application Date]]&gt;=EOMONTH(TODAY(),-1)+1,tbl_LoanData[[#This Row],[Application Date]]&lt;=TODAY()),tbl_LoanData[[#This Row],[Loan Amount]],0)</f>
        <v>0</v>
      </c>
      <c r="AN2676" s="14">
        <f>tbl_LoanData[[#This Row],[Amount Paid]]-(Q2676-X2676)</f>
        <v>248765.44000000006</v>
      </c>
      <c r="AO2676" s="14">
        <f>IF(tbl_LoanData[[#This Row],[Application Status]]="Approved",1,0)</f>
        <v>1</v>
      </c>
      <c r="AP2676" s="22" t="str">
        <f t="shared" ca="1" si="124"/>
        <v/>
      </c>
      <c r="AQ2676" s="22" t="str">
        <f t="shared" ca="1" si="125"/>
        <v/>
      </c>
    </row>
    <row r="2677" spans="1:43" ht="14.4" customHeight="1" x14ac:dyDescent="0.3">
      <c r="A2677" s="2" t="s">
        <v>4085</v>
      </c>
      <c r="B2677" s="2" t="s">
        <v>4086</v>
      </c>
      <c r="C2677" s="2" t="s">
        <v>116</v>
      </c>
      <c r="D2677" s="2" t="s">
        <v>204</v>
      </c>
      <c r="E2677" s="2" t="s">
        <v>101</v>
      </c>
      <c r="F2677" s="2">
        <v>59</v>
      </c>
      <c r="G2677" s="2" t="s">
        <v>69</v>
      </c>
      <c r="H2677" s="2" t="s">
        <v>136</v>
      </c>
      <c r="I2677" s="2" t="s">
        <v>49</v>
      </c>
      <c r="J2677" s="3">
        <v>45411</v>
      </c>
      <c r="K2677" s="3">
        <v>45427</v>
      </c>
      <c r="L2677" s="2" t="s">
        <v>40</v>
      </c>
      <c r="M2677" s="2" t="s">
        <v>157</v>
      </c>
      <c r="N2677" s="2" t="s">
        <v>299</v>
      </c>
      <c r="O2677" s="4">
        <v>1507000</v>
      </c>
      <c r="P2677" s="4">
        <v>435200</v>
      </c>
      <c r="Q2677" s="4">
        <v>1071800</v>
      </c>
      <c r="R2677" s="2">
        <v>36</v>
      </c>
      <c r="S2677" s="5">
        <v>9.4499999999999993</v>
      </c>
      <c r="T2677" s="4">
        <v>38212.65</v>
      </c>
      <c r="U2677" s="2" t="s">
        <v>73</v>
      </c>
      <c r="V2677" s="2" t="s">
        <v>74</v>
      </c>
      <c r="W2677" s="4">
        <v>878890.95</v>
      </c>
      <c r="X2677" s="4">
        <v>496764.35</v>
      </c>
      <c r="Y2677" s="4">
        <v>1375655.3</v>
      </c>
      <c r="Z2677" s="2">
        <v>112</v>
      </c>
      <c r="AA2677" s="2" t="s">
        <v>60</v>
      </c>
      <c r="AB2677" s="2" t="s">
        <v>15734</v>
      </c>
      <c r="AC2677" s="2" t="s">
        <v>138</v>
      </c>
      <c r="AD2677" s="2" t="s">
        <v>76</v>
      </c>
      <c r="AE2677" s="5">
        <v>71.12</v>
      </c>
      <c r="AF2677" s="2">
        <v>4</v>
      </c>
      <c r="AG2677" s="2" t="s">
        <v>130</v>
      </c>
      <c r="AH2677" s="2">
        <v>16</v>
      </c>
      <c r="AI2677" s="6" t="str">
        <f t="shared" si="123"/>
        <v>55-64</v>
      </c>
      <c r="AJ2677" s="11">
        <f>YEAR(tbl_LoanData[[#This Row],[Application Date]])</f>
        <v>2024</v>
      </c>
      <c r="AK2677" s="11" t="str">
        <f>TEXT(tbl_LoanData[[#This Row],[Application Date]],"MMMM")</f>
        <v>April</v>
      </c>
      <c r="AL2677" s="12">
        <f>DATE(YEAR(tbl_LoanData[[#This Row],[Application Date]]),MONTH(tbl_LoanData[[#This Row],[Application Date]]),1)</f>
        <v>45383</v>
      </c>
      <c r="AM2677" s="14">
        <f ca="1">IF(AND(tbl_LoanData[[#This Row],[Application Date]]&gt;=EOMONTH(TODAY(),-1)+1,tbl_LoanData[[#This Row],[Application Date]]&lt;=TODAY()),tbl_LoanData[[#This Row],[Loan Amount]],0)</f>
        <v>0</v>
      </c>
      <c r="AN2677" s="14">
        <f>tbl_LoanData[[#This Row],[Amount Paid]]-(Q2677-X2677)</f>
        <v>303855.29999999993</v>
      </c>
      <c r="AO2677" s="14">
        <f>IF(tbl_LoanData[[#This Row],[Application Status]]="Approved",1,0)</f>
        <v>1</v>
      </c>
      <c r="AP2677" s="22" t="str">
        <f t="shared" ca="1" si="124"/>
        <v/>
      </c>
      <c r="AQ2677" s="22" t="str">
        <f t="shared" ca="1" si="125"/>
        <v/>
      </c>
    </row>
    <row r="2678" spans="1:43" ht="14.4" customHeight="1" x14ac:dyDescent="0.3">
      <c r="A2678" s="2" t="s">
        <v>4097</v>
      </c>
      <c r="B2678" s="2" t="s">
        <v>4098</v>
      </c>
      <c r="C2678" s="2" t="s">
        <v>599</v>
      </c>
      <c r="D2678" s="2" t="s">
        <v>67</v>
      </c>
      <c r="E2678" s="2" t="s">
        <v>402</v>
      </c>
      <c r="F2678" s="2">
        <v>24</v>
      </c>
      <c r="G2678" s="2" t="s">
        <v>83</v>
      </c>
      <c r="H2678" s="2" t="s">
        <v>256</v>
      </c>
      <c r="I2678" s="2" t="s">
        <v>43</v>
      </c>
      <c r="J2678" s="3">
        <v>45412</v>
      </c>
      <c r="K2678" s="3">
        <v>45427</v>
      </c>
      <c r="L2678" s="2" t="s">
        <v>37</v>
      </c>
      <c r="M2678" s="2" t="s">
        <v>94</v>
      </c>
      <c r="N2678" s="2" t="s">
        <v>488</v>
      </c>
      <c r="O2678" s="4">
        <v>188000</v>
      </c>
      <c r="P2678" s="4">
        <v>27300</v>
      </c>
      <c r="Q2678" s="4">
        <v>160700</v>
      </c>
      <c r="R2678" s="2">
        <v>60</v>
      </c>
      <c r="S2678" s="5">
        <v>13.49</v>
      </c>
      <c r="T2678" s="4">
        <v>4484.87</v>
      </c>
      <c r="U2678" s="2" t="s">
        <v>73</v>
      </c>
      <c r="V2678" s="2" t="s">
        <v>74</v>
      </c>
      <c r="W2678" s="4">
        <v>121091.49</v>
      </c>
      <c r="X2678" s="4">
        <v>148000.66</v>
      </c>
      <c r="Y2678" s="4">
        <v>269092.15000000002</v>
      </c>
      <c r="Z2678" s="2">
        <v>0</v>
      </c>
      <c r="AA2678" s="2" t="s">
        <v>56</v>
      </c>
      <c r="AB2678" s="2" t="s">
        <v>15736</v>
      </c>
      <c r="AC2678" s="2" t="s">
        <v>146</v>
      </c>
      <c r="AD2678" s="2" t="s">
        <v>76</v>
      </c>
      <c r="AE2678" s="5">
        <v>85.48</v>
      </c>
      <c r="AF2678" s="2">
        <v>0</v>
      </c>
      <c r="AG2678" s="2" t="s">
        <v>77</v>
      </c>
      <c r="AH2678" s="2">
        <v>15</v>
      </c>
      <c r="AI2678" s="6" t="str">
        <f t="shared" si="123"/>
        <v>18-24</v>
      </c>
      <c r="AJ2678" s="11">
        <f>YEAR(tbl_LoanData[[#This Row],[Application Date]])</f>
        <v>2024</v>
      </c>
      <c r="AK2678" s="11" t="str">
        <f>TEXT(tbl_LoanData[[#This Row],[Application Date]],"MMMM")</f>
        <v>April</v>
      </c>
      <c r="AL2678" s="12">
        <f>DATE(YEAR(tbl_LoanData[[#This Row],[Application Date]]),MONTH(tbl_LoanData[[#This Row],[Application Date]]),1)</f>
        <v>45383</v>
      </c>
      <c r="AM2678" s="14">
        <f ca="1">IF(AND(tbl_LoanData[[#This Row],[Application Date]]&gt;=EOMONTH(TODAY(),-1)+1,tbl_LoanData[[#This Row],[Application Date]]&lt;=TODAY()),tbl_LoanData[[#This Row],[Loan Amount]],0)</f>
        <v>0</v>
      </c>
      <c r="AN2678" s="14">
        <f>tbl_LoanData[[#This Row],[Amount Paid]]-(Q2678-X2678)</f>
        <v>108392.15000000001</v>
      </c>
      <c r="AO2678" s="14">
        <f>IF(tbl_LoanData[[#This Row],[Application Status]]="Approved",1,0)</f>
        <v>1</v>
      </c>
      <c r="AP2678" s="22" t="str">
        <f t="shared" ca="1" si="124"/>
        <v/>
      </c>
      <c r="AQ2678" s="22" t="str">
        <f t="shared" ca="1" si="125"/>
        <v/>
      </c>
    </row>
    <row r="2679" spans="1:43" ht="14.4" customHeight="1" x14ac:dyDescent="0.3">
      <c r="A2679" s="2" t="s">
        <v>4253</v>
      </c>
      <c r="B2679" s="2" t="s">
        <v>4254</v>
      </c>
      <c r="C2679" s="2" t="s">
        <v>682</v>
      </c>
      <c r="D2679" s="2" t="s">
        <v>209</v>
      </c>
      <c r="E2679" s="2" t="s">
        <v>385</v>
      </c>
      <c r="F2679" s="2">
        <v>21</v>
      </c>
      <c r="G2679" s="2" t="s">
        <v>69</v>
      </c>
      <c r="H2679" s="2" t="s">
        <v>372</v>
      </c>
      <c r="I2679" s="2" t="s">
        <v>43</v>
      </c>
      <c r="J2679" s="3">
        <v>45402</v>
      </c>
      <c r="K2679" s="3">
        <v>45404</v>
      </c>
      <c r="L2679" s="2" t="s">
        <v>39</v>
      </c>
      <c r="M2679" s="2" t="s">
        <v>127</v>
      </c>
      <c r="N2679" s="2" t="s">
        <v>152</v>
      </c>
      <c r="O2679" s="4">
        <v>1392000</v>
      </c>
      <c r="P2679" s="4">
        <v>530700</v>
      </c>
      <c r="Q2679" s="4">
        <v>861300</v>
      </c>
      <c r="R2679" s="2">
        <v>48</v>
      </c>
      <c r="S2679" s="5">
        <v>8.24</v>
      </c>
      <c r="T2679" s="4">
        <v>23858.01</v>
      </c>
      <c r="U2679" s="2" t="s">
        <v>73</v>
      </c>
      <c r="V2679" s="2" t="s">
        <v>74</v>
      </c>
      <c r="W2679" s="4">
        <v>668024.28</v>
      </c>
      <c r="X2679" s="4">
        <v>477160.2</v>
      </c>
      <c r="Y2679" s="4">
        <v>1145184.48</v>
      </c>
      <c r="Z2679" s="2">
        <v>0</v>
      </c>
      <c r="AA2679" s="2" t="s">
        <v>56</v>
      </c>
      <c r="AB2679" s="2" t="s">
        <v>15735</v>
      </c>
      <c r="AC2679" s="2" t="s">
        <v>75</v>
      </c>
      <c r="AD2679" s="2" t="s">
        <v>76</v>
      </c>
      <c r="AE2679" s="5">
        <v>61.88</v>
      </c>
      <c r="AF2679" s="2">
        <v>0</v>
      </c>
      <c r="AG2679" s="2" t="s">
        <v>77</v>
      </c>
      <c r="AH2679" s="2">
        <v>2</v>
      </c>
      <c r="AI2679" s="6" t="str">
        <f t="shared" si="123"/>
        <v>18-24</v>
      </c>
      <c r="AJ2679" s="11">
        <f>YEAR(tbl_LoanData[[#This Row],[Application Date]])</f>
        <v>2024</v>
      </c>
      <c r="AK2679" s="11" t="str">
        <f>TEXT(tbl_LoanData[[#This Row],[Application Date]],"MMMM")</f>
        <v>April</v>
      </c>
      <c r="AL2679" s="12">
        <f>DATE(YEAR(tbl_LoanData[[#This Row],[Application Date]]),MONTH(tbl_LoanData[[#This Row],[Application Date]]),1)</f>
        <v>45383</v>
      </c>
      <c r="AM2679" s="14">
        <f ca="1">IF(AND(tbl_LoanData[[#This Row],[Application Date]]&gt;=EOMONTH(TODAY(),-1)+1,tbl_LoanData[[#This Row],[Application Date]]&lt;=TODAY()),tbl_LoanData[[#This Row],[Loan Amount]],0)</f>
        <v>0</v>
      </c>
      <c r="AN2679" s="14">
        <f>tbl_LoanData[[#This Row],[Amount Paid]]-(Q2679-X2679)</f>
        <v>283884.48000000004</v>
      </c>
      <c r="AO2679" s="14">
        <f>IF(tbl_LoanData[[#This Row],[Application Status]]="Approved",1,0)</f>
        <v>1</v>
      </c>
      <c r="AP2679" s="22" t="str">
        <f t="shared" ca="1" si="124"/>
        <v/>
      </c>
      <c r="AQ2679" s="22" t="str">
        <f t="shared" ca="1" si="125"/>
        <v/>
      </c>
    </row>
    <row r="2680" spans="1:43" ht="14.4" customHeight="1" x14ac:dyDescent="0.3">
      <c r="A2680" s="2" t="s">
        <v>4447</v>
      </c>
      <c r="B2680" s="2" t="s">
        <v>4448</v>
      </c>
      <c r="C2680" s="2" t="s">
        <v>464</v>
      </c>
      <c r="D2680" s="2" t="s">
        <v>142</v>
      </c>
      <c r="E2680" s="2" t="s">
        <v>150</v>
      </c>
      <c r="F2680" s="2">
        <v>28</v>
      </c>
      <c r="G2680" s="2" t="s">
        <v>83</v>
      </c>
      <c r="H2680" s="2" t="s">
        <v>273</v>
      </c>
      <c r="I2680" s="2" t="s">
        <v>45</v>
      </c>
      <c r="J2680" s="3">
        <v>45408</v>
      </c>
      <c r="K2680" s="3"/>
      <c r="L2680" s="2" t="s">
        <v>37</v>
      </c>
      <c r="M2680" s="2" t="s">
        <v>94</v>
      </c>
      <c r="N2680" s="2" t="s">
        <v>436</v>
      </c>
      <c r="O2680" s="4">
        <v>205000</v>
      </c>
      <c r="P2680" s="4">
        <v>26400</v>
      </c>
      <c r="Q2680" s="4">
        <v>178600</v>
      </c>
      <c r="R2680" s="2">
        <v>12</v>
      </c>
      <c r="S2680" s="5">
        <v>12.04</v>
      </c>
      <c r="T2680" s="4">
        <v>16675.29</v>
      </c>
      <c r="U2680" s="2" t="s">
        <v>113</v>
      </c>
      <c r="V2680" s="2" t="s">
        <v>97</v>
      </c>
      <c r="W2680" s="4">
        <v>0</v>
      </c>
      <c r="X2680" s="4">
        <v>0</v>
      </c>
      <c r="Y2680" s="4">
        <v>200103.44</v>
      </c>
      <c r="Z2680" s="2">
        <v>0</v>
      </c>
      <c r="AA2680" s="2" t="s">
        <v>97</v>
      </c>
      <c r="AB2680" s="2" t="s">
        <v>15730</v>
      </c>
      <c r="AC2680" s="2" t="s">
        <v>87</v>
      </c>
      <c r="AD2680" s="2" t="s">
        <v>76</v>
      </c>
      <c r="AE2680" s="5">
        <v>87.12</v>
      </c>
      <c r="AF2680" s="2">
        <v>0</v>
      </c>
      <c r="AG2680" s="2" t="s">
        <v>97</v>
      </c>
      <c r="AH2680" s="2"/>
      <c r="AI2680" s="6" t="str">
        <f t="shared" si="123"/>
        <v>25-34</v>
      </c>
      <c r="AJ2680" s="11">
        <f>YEAR(tbl_LoanData[[#This Row],[Application Date]])</f>
        <v>2024</v>
      </c>
      <c r="AK2680" s="11" t="str">
        <f>TEXT(tbl_LoanData[[#This Row],[Application Date]],"MMMM")</f>
        <v>April</v>
      </c>
      <c r="AL2680" s="12">
        <f>DATE(YEAR(tbl_LoanData[[#This Row],[Application Date]]),MONTH(tbl_LoanData[[#This Row],[Application Date]]),1)</f>
        <v>45383</v>
      </c>
      <c r="AM2680" s="14">
        <f ca="1">IF(AND(tbl_LoanData[[#This Row],[Application Date]]&gt;=EOMONTH(TODAY(),-1)+1,tbl_LoanData[[#This Row],[Application Date]]&lt;=TODAY()),tbl_LoanData[[#This Row],[Loan Amount]],0)</f>
        <v>0</v>
      </c>
      <c r="AN2680" s="14">
        <f>tbl_LoanData[[#This Row],[Amount Paid]]-(Q2680-X2680)</f>
        <v>-178600</v>
      </c>
      <c r="AO2680" s="14">
        <f>IF(tbl_LoanData[[#This Row],[Application Status]]="Approved",1,0)</f>
        <v>0</v>
      </c>
      <c r="AP2680" s="22" t="str">
        <f t="shared" ca="1" si="124"/>
        <v/>
      </c>
      <c r="AQ2680" s="22" t="str">
        <f t="shared" ca="1" si="125"/>
        <v/>
      </c>
    </row>
    <row r="2681" spans="1:43" ht="14.4" customHeight="1" x14ac:dyDescent="0.3">
      <c r="A2681" s="2" t="s">
        <v>4461</v>
      </c>
      <c r="B2681" s="2" t="s">
        <v>4462</v>
      </c>
      <c r="C2681" s="2" t="s">
        <v>401</v>
      </c>
      <c r="D2681" s="2" t="s">
        <v>67</v>
      </c>
      <c r="E2681" s="2" t="s">
        <v>312</v>
      </c>
      <c r="F2681" s="2">
        <v>55</v>
      </c>
      <c r="G2681" s="2" t="s">
        <v>83</v>
      </c>
      <c r="H2681" s="2" t="s">
        <v>256</v>
      </c>
      <c r="I2681" s="2" t="s">
        <v>43</v>
      </c>
      <c r="J2681" s="3">
        <v>45403</v>
      </c>
      <c r="K2681" s="3">
        <v>45413</v>
      </c>
      <c r="L2681" s="2" t="s">
        <v>36</v>
      </c>
      <c r="M2681" s="2" t="s">
        <v>71</v>
      </c>
      <c r="N2681" s="2" t="s">
        <v>162</v>
      </c>
      <c r="O2681" s="4">
        <v>1211000</v>
      </c>
      <c r="P2681" s="4">
        <v>474300</v>
      </c>
      <c r="Q2681" s="4">
        <v>736700</v>
      </c>
      <c r="R2681" s="2">
        <v>36</v>
      </c>
      <c r="S2681" s="5">
        <v>7.19</v>
      </c>
      <c r="T2681" s="4">
        <v>24877.95</v>
      </c>
      <c r="U2681" s="2" t="s">
        <v>73</v>
      </c>
      <c r="V2681" s="2" t="s">
        <v>74</v>
      </c>
      <c r="W2681" s="4">
        <v>671704.65</v>
      </c>
      <c r="X2681" s="4">
        <v>223901.54</v>
      </c>
      <c r="Y2681" s="4">
        <v>895606.19</v>
      </c>
      <c r="Z2681" s="2">
        <v>0</v>
      </c>
      <c r="AA2681" s="2" t="s">
        <v>56</v>
      </c>
      <c r="AB2681" s="2" t="s">
        <v>15732</v>
      </c>
      <c r="AC2681" s="2" t="s">
        <v>138</v>
      </c>
      <c r="AD2681" s="2" t="s">
        <v>76</v>
      </c>
      <c r="AE2681" s="5">
        <v>60.83</v>
      </c>
      <c r="AF2681" s="2">
        <v>0</v>
      </c>
      <c r="AG2681" s="2" t="s">
        <v>77</v>
      </c>
      <c r="AH2681" s="2">
        <v>10</v>
      </c>
      <c r="AI2681" s="6" t="str">
        <f t="shared" si="123"/>
        <v>55-64</v>
      </c>
      <c r="AJ2681" s="11">
        <f>YEAR(tbl_LoanData[[#This Row],[Application Date]])</f>
        <v>2024</v>
      </c>
      <c r="AK2681" s="11" t="str">
        <f>TEXT(tbl_LoanData[[#This Row],[Application Date]],"MMMM")</f>
        <v>April</v>
      </c>
      <c r="AL2681" s="12">
        <f>DATE(YEAR(tbl_LoanData[[#This Row],[Application Date]]),MONTH(tbl_LoanData[[#This Row],[Application Date]]),1)</f>
        <v>45383</v>
      </c>
      <c r="AM2681" s="14">
        <f ca="1">IF(AND(tbl_LoanData[[#This Row],[Application Date]]&gt;=EOMONTH(TODAY(),-1)+1,tbl_LoanData[[#This Row],[Application Date]]&lt;=TODAY()),tbl_LoanData[[#This Row],[Loan Amount]],0)</f>
        <v>0</v>
      </c>
      <c r="AN2681" s="14">
        <f>tbl_LoanData[[#This Row],[Amount Paid]]-(Q2681-X2681)</f>
        <v>158906.19000000006</v>
      </c>
      <c r="AO2681" s="14">
        <f>IF(tbl_LoanData[[#This Row],[Application Status]]="Approved",1,0)</f>
        <v>1</v>
      </c>
      <c r="AP2681" s="22" t="str">
        <f t="shared" ca="1" si="124"/>
        <v/>
      </c>
      <c r="AQ2681" s="22" t="str">
        <f t="shared" ca="1" si="125"/>
        <v/>
      </c>
    </row>
    <row r="2682" spans="1:43" ht="14.4" customHeight="1" x14ac:dyDescent="0.3">
      <c r="A2682" s="2" t="s">
        <v>4593</v>
      </c>
      <c r="B2682" s="2" t="s">
        <v>4594</v>
      </c>
      <c r="C2682" s="2" t="s">
        <v>487</v>
      </c>
      <c r="D2682" s="2" t="s">
        <v>134</v>
      </c>
      <c r="E2682" s="2" t="s">
        <v>142</v>
      </c>
      <c r="F2682" s="2">
        <v>47</v>
      </c>
      <c r="G2682" s="2" t="s">
        <v>69</v>
      </c>
      <c r="H2682" s="2" t="s">
        <v>151</v>
      </c>
      <c r="I2682" s="2" t="s">
        <v>46</v>
      </c>
      <c r="J2682" s="3">
        <v>45410</v>
      </c>
      <c r="K2682" s="3">
        <v>45430</v>
      </c>
      <c r="L2682" s="2" t="s">
        <v>36</v>
      </c>
      <c r="M2682" s="2" t="s">
        <v>71</v>
      </c>
      <c r="N2682" s="2" t="s">
        <v>162</v>
      </c>
      <c r="O2682" s="4">
        <v>842000</v>
      </c>
      <c r="P2682" s="4">
        <v>234600</v>
      </c>
      <c r="Q2682" s="4">
        <v>607400</v>
      </c>
      <c r="R2682" s="2">
        <v>48</v>
      </c>
      <c r="S2682" s="5">
        <v>9.3000000000000007</v>
      </c>
      <c r="T2682" s="4">
        <v>17361.52</v>
      </c>
      <c r="U2682" s="2" t="s">
        <v>73</v>
      </c>
      <c r="V2682" s="2" t="s">
        <v>74</v>
      </c>
      <c r="W2682" s="4">
        <v>468761.04</v>
      </c>
      <c r="X2682" s="4">
        <v>364591.76</v>
      </c>
      <c r="Y2682" s="4">
        <v>833352.8</v>
      </c>
      <c r="Z2682" s="2">
        <v>0</v>
      </c>
      <c r="AA2682" s="2" t="s">
        <v>56</v>
      </c>
      <c r="AB2682" s="2" t="s">
        <v>15734</v>
      </c>
      <c r="AC2682" s="2" t="s">
        <v>121</v>
      </c>
      <c r="AD2682" s="2" t="s">
        <v>76</v>
      </c>
      <c r="AE2682" s="5">
        <v>72.14</v>
      </c>
      <c r="AF2682" s="2">
        <v>0</v>
      </c>
      <c r="AG2682" s="2" t="s">
        <v>77</v>
      </c>
      <c r="AH2682" s="2">
        <v>20</v>
      </c>
      <c r="AI2682" s="6" t="str">
        <f t="shared" si="123"/>
        <v>45-54</v>
      </c>
      <c r="AJ2682" s="11">
        <f>YEAR(tbl_LoanData[[#This Row],[Application Date]])</f>
        <v>2024</v>
      </c>
      <c r="AK2682" s="11" t="str">
        <f>TEXT(tbl_LoanData[[#This Row],[Application Date]],"MMMM")</f>
        <v>April</v>
      </c>
      <c r="AL2682" s="12">
        <f>DATE(YEAR(tbl_LoanData[[#This Row],[Application Date]]),MONTH(tbl_LoanData[[#This Row],[Application Date]]),1)</f>
        <v>45383</v>
      </c>
      <c r="AM2682" s="14">
        <f ca="1">IF(AND(tbl_LoanData[[#This Row],[Application Date]]&gt;=EOMONTH(TODAY(),-1)+1,tbl_LoanData[[#This Row],[Application Date]]&lt;=TODAY()),tbl_LoanData[[#This Row],[Loan Amount]],0)</f>
        <v>0</v>
      </c>
      <c r="AN2682" s="14">
        <f>tbl_LoanData[[#This Row],[Amount Paid]]-(Q2682-X2682)</f>
        <v>225952.8</v>
      </c>
      <c r="AO2682" s="14">
        <f>IF(tbl_LoanData[[#This Row],[Application Status]]="Approved",1,0)</f>
        <v>1</v>
      </c>
      <c r="AP2682" s="22" t="str">
        <f t="shared" ca="1" si="124"/>
        <v/>
      </c>
      <c r="AQ2682" s="22" t="str">
        <f t="shared" ca="1" si="125"/>
        <v/>
      </c>
    </row>
    <row r="2683" spans="1:43" ht="14.4" customHeight="1" x14ac:dyDescent="0.3">
      <c r="A2683" s="2" t="s">
        <v>4723</v>
      </c>
      <c r="B2683" s="2" t="s">
        <v>4724</v>
      </c>
      <c r="C2683" s="2" t="s">
        <v>546</v>
      </c>
      <c r="D2683" s="2" t="s">
        <v>82</v>
      </c>
      <c r="E2683" s="2" t="s">
        <v>268</v>
      </c>
      <c r="F2683" s="2">
        <v>53</v>
      </c>
      <c r="G2683" s="2" t="s">
        <v>83</v>
      </c>
      <c r="H2683" s="2" t="s">
        <v>211</v>
      </c>
      <c r="I2683" s="2" t="s">
        <v>50</v>
      </c>
      <c r="J2683" s="3">
        <v>45411</v>
      </c>
      <c r="K2683" s="3">
        <v>45426</v>
      </c>
      <c r="L2683" s="2" t="s">
        <v>40</v>
      </c>
      <c r="M2683" s="2" t="s">
        <v>94</v>
      </c>
      <c r="N2683" s="2" t="s">
        <v>95</v>
      </c>
      <c r="O2683" s="4">
        <v>1013000</v>
      </c>
      <c r="P2683" s="4">
        <v>386800</v>
      </c>
      <c r="Q2683" s="4">
        <v>626200</v>
      </c>
      <c r="R2683" s="2">
        <v>24</v>
      </c>
      <c r="S2683" s="5">
        <v>5.51</v>
      </c>
      <c r="T2683" s="4">
        <v>28966.97</v>
      </c>
      <c r="U2683" s="2" t="s">
        <v>73</v>
      </c>
      <c r="V2683" s="2" t="s">
        <v>34</v>
      </c>
      <c r="W2683" s="4">
        <v>608306.37</v>
      </c>
      <c r="X2683" s="4">
        <v>86900.87</v>
      </c>
      <c r="Y2683" s="4">
        <v>695207.24</v>
      </c>
      <c r="Z2683" s="2">
        <v>84</v>
      </c>
      <c r="AA2683" s="2" t="s">
        <v>59</v>
      </c>
      <c r="AB2683" s="2" t="s">
        <v>15735</v>
      </c>
      <c r="AC2683" s="2" t="s">
        <v>146</v>
      </c>
      <c r="AD2683" s="2" t="s">
        <v>76</v>
      </c>
      <c r="AE2683" s="5">
        <v>61.82</v>
      </c>
      <c r="AF2683" s="2">
        <v>3</v>
      </c>
      <c r="AG2683" s="2" t="s">
        <v>130</v>
      </c>
      <c r="AH2683" s="2">
        <v>15</v>
      </c>
      <c r="AI2683" s="6" t="str">
        <f t="shared" si="123"/>
        <v>45-54</v>
      </c>
      <c r="AJ2683" s="11">
        <f>YEAR(tbl_LoanData[[#This Row],[Application Date]])</f>
        <v>2024</v>
      </c>
      <c r="AK2683" s="11" t="str">
        <f>TEXT(tbl_LoanData[[#This Row],[Application Date]],"MMMM")</f>
        <v>April</v>
      </c>
      <c r="AL2683" s="12">
        <f>DATE(YEAR(tbl_LoanData[[#This Row],[Application Date]]),MONTH(tbl_LoanData[[#This Row],[Application Date]]),1)</f>
        <v>45383</v>
      </c>
      <c r="AM2683" s="14">
        <f ca="1">IF(AND(tbl_LoanData[[#This Row],[Application Date]]&gt;=EOMONTH(TODAY(),-1)+1,tbl_LoanData[[#This Row],[Application Date]]&lt;=TODAY()),tbl_LoanData[[#This Row],[Loan Amount]],0)</f>
        <v>0</v>
      </c>
      <c r="AN2683" s="14">
        <f>tbl_LoanData[[#This Row],[Amount Paid]]-(Q2683-X2683)</f>
        <v>69007.239999999991</v>
      </c>
      <c r="AO2683" s="14">
        <f>IF(tbl_LoanData[[#This Row],[Application Status]]="Approved",1,0)</f>
        <v>1</v>
      </c>
      <c r="AP2683" s="22" t="str">
        <f t="shared" ca="1" si="124"/>
        <v/>
      </c>
      <c r="AQ2683" s="22" t="str">
        <f t="shared" ca="1" si="125"/>
        <v/>
      </c>
    </row>
    <row r="2684" spans="1:43" ht="14.4" customHeight="1" x14ac:dyDescent="0.3">
      <c r="A2684" s="2" t="s">
        <v>5161</v>
      </c>
      <c r="B2684" s="2" t="s">
        <v>5162</v>
      </c>
      <c r="C2684" s="2" t="s">
        <v>216</v>
      </c>
      <c r="D2684" s="2" t="s">
        <v>102</v>
      </c>
      <c r="E2684" s="2" t="s">
        <v>406</v>
      </c>
      <c r="F2684" s="2">
        <v>24</v>
      </c>
      <c r="G2684" s="2" t="s">
        <v>83</v>
      </c>
      <c r="H2684" s="2" t="s">
        <v>543</v>
      </c>
      <c r="I2684" s="2" t="s">
        <v>45</v>
      </c>
      <c r="J2684" s="3">
        <v>45390</v>
      </c>
      <c r="K2684" s="3">
        <v>45404</v>
      </c>
      <c r="L2684" s="2" t="s">
        <v>39</v>
      </c>
      <c r="M2684" s="2" t="s">
        <v>71</v>
      </c>
      <c r="N2684" s="2" t="s">
        <v>72</v>
      </c>
      <c r="O2684" s="4">
        <v>1812000</v>
      </c>
      <c r="P2684" s="4">
        <v>312100</v>
      </c>
      <c r="Q2684" s="4">
        <v>1499900</v>
      </c>
      <c r="R2684" s="2">
        <v>36</v>
      </c>
      <c r="S2684" s="5">
        <v>6.94</v>
      </c>
      <c r="T2684" s="4">
        <v>50338.31</v>
      </c>
      <c r="U2684" s="2" t="s">
        <v>73</v>
      </c>
      <c r="V2684" s="2" t="s">
        <v>74</v>
      </c>
      <c r="W2684" s="4">
        <v>1409472.68</v>
      </c>
      <c r="X2684" s="4">
        <v>402706.5</v>
      </c>
      <c r="Y2684" s="4">
        <v>1812179.18</v>
      </c>
      <c r="Z2684" s="2">
        <v>0</v>
      </c>
      <c r="AA2684" s="2" t="s">
        <v>56</v>
      </c>
      <c r="AB2684" s="2" t="s">
        <v>15730</v>
      </c>
      <c r="AC2684" s="2" t="s">
        <v>129</v>
      </c>
      <c r="AD2684" s="2" t="s">
        <v>76</v>
      </c>
      <c r="AE2684" s="5">
        <v>82.78</v>
      </c>
      <c r="AF2684" s="2">
        <v>0</v>
      </c>
      <c r="AG2684" s="2" t="s">
        <v>77</v>
      </c>
      <c r="AH2684" s="2">
        <v>14</v>
      </c>
      <c r="AI2684" s="6" t="str">
        <f t="shared" si="123"/>
        <v>18-24</v>
      </c>
      <c r="AJ2684" s="11">
        <f>YEAR(tbl_LoanData[[#This Row],[Application Date]])</f>
        <v>2024</v>
      </c>
      <c r="AK2684" s="11" t="str">
        <f>TEXT(tbl_LoanData[[#This Row],[Application Date]],"MMMM")</f>
        <v>April</v>
      </c>
      <c r="AL2684" s="12">
        <f>DATE(YEAR(tbl_LoanData[[#This Row],[Application Date]]),MONTH(tbl_LoanData[[#This Row],[Application Date]]),1)</f>
        <v>45383</v>
      </c>
      <c r="AM2684" s="14">
        <f ca="1">IF(AND(tbl_LoanData[[#This Row],[Application Date]]&gt;=EOMONTH(TODAY(),-1)+1,tbl_LoanData[[#This Row],[Application Date]]&lt;=TODAY()),tbl_LoanData[[#This Row],[Loan Amount]],0)</f>
        <v>0</v>
      </c>
      <c r="AN2684" s="14">
        <f>tbl_LoanData[[#This Row],[Amount Paid]]-(Q2684-X2684)</f>
        <v>312279.17999999993</v>
      </c>
      <c r="AO2684" s="14">
        <f>IF(tbl_LoanData[[#This Row],[Application Status]]="Approved",1,0)</f>
        <v>1</v>
      </c>
      <c r="AP2684" s="22" t="str">
        <f t="shared" ca="1" si="124"/>
        <v/>
      </c>
      <c r="AQ2684" s="22" t="str">
        <f t="shared" ca="1" si="125"/>
        <v/>
      </c>
    </row>
    <row r="2685" spans="1:43" x14ac:dyDescent="0.3">
      <c r="A2685" s="2" t="s">
        <v>5207</v>
      </c>
      <c r="B2685" s="2" t="s">
        <v>5208</v>
      </c>
      <c r="C2685" s="2" t="s">
        <v>198</v>
      </c>
      <c r="D2685" s="2" t="s">
        <v>117</v>
      </c>
      <c r="E2685" s="2" t="s">
        <v>117</v>
      </c>
      <c r="F2685" s="2">
        <v>30</v>
      </c>
      <c r="G2685" s="2" t="s">
        <v>69</v>
      </c>
      <c r="H2685" s="2" t="s">
        <v>172</v>
      </c>
      <c r="I2685" s="2" t="s">
        <v>45</v>
      </c>
      <c r="J2685" s="3">
        <v>45406</v>
      </c>
      <c r="K2685" s="3">
        <v>45410</v>
      </c>
      <c r="L2685" s="2" t="s">
        <v>36</v>
      </c>
      <c r="M2685" s="2" t="s">
        <v>85</v>
      </c>
      <c r="N2685" s="2" t="s">
        <v>624</v>
      </c>
      <c r="O2685" s="4">
        <v>886000</v>
      </c>
      <c r="P2685" s="4">
        <v>274200</v>
      </c>
      <c r="Q2685" s="4">
        <v>611800</v>
      </c>
      <c r="R2685" s="2">
        <v>24</v>
      </c>
      <c r="S2685" s="5">
        <v>9.94</v>
      </c>
      <c r="T2685" s="4">
        <v>30559.41</v>
      </c>
      <c r="U2685" s="2" t="s">
        <v>73</v>
      </c>
      <c r="V2685" s="2" t="s">
        <v>35</v>
      </c>
      <c r="W2685" s="4">
        <v>519509.97</v>
      </c>
      <c r="X2685" s="4">
        <v>213915.87</v>
      </c>
      <c r="Y2685" s="4">
        <v>733425.84</v>
      </c>
      <c r="Z2685" s="2">
        <v>210</v>
      </c>
      <c r="AA2685" s="2" t="s">
        <v>60</v>
      </c>
      <c r="AB2685" s="2" t="s">
        <v>15727</v>
      </c>
      <c r="AC2685" s="2" t="s">
        <v>360</v>
      </c>
      <c r="AD2685" s="2" t="s">
        <v>76</v>
      </c>
      <c r="AE2685" s="5">
        <v>69.05</v>
      </c>
      <c r="AF2685" s="2">
        <v>7</v>
      </c>
      <c r="AG2685" s="2" t="s">
        <v>130</v>
      </c>
      <c r="AH2685" s="2">
        <v>4</v>
      </c>
      <c r="AI2685" s="6" t="str">
        <f t="shared" si="123"/>
        <v>25-34</v>
      </c>
      <c r="AJ2685" s="11">
        <f>YEAR(tbl_LoanData[[#This Row],[Application Date]])</f>
        <v>2024</v>
      </c>
      <c r="AK2685" s="11" t="str">
        <f>TEXT(tbl_LoanData[[#This Row],[Application Date]],"MMMM")</f>
        <v>April</v>
      </c>
      <c r="AL2685" s="12">
        <f>DATE(YEAR(tbl_LoanData[[#This Row],[Application Date]]),MONTH(tbl_LoanData[[#This Row],[Application Date]]),1)</f>
        <v>45383</v>
      </c>
      <c r="AM2685" s="14">
        <f ca="1">IF(AND(tbl_LoanData[[#This Row],[Application Date]]&gt;=EOMONTH(TODAY(),-1)+1,tbl_LoanData[[#This Row],[Application Date]]&lt;=TODAY()),tbl_LoanData[[#This Row],[Loan Amount]],0)</f>
        <v>0</v>
      </c>
      <c r="AN2685" s="14">
        <f>tbl_LoanData[[#This Row],[Amount Paid]]-(Q2685-X2685)</f>
        <v>121625.83999999997</v>
      </c>
      <c r="AO2685" s="14">
        <f>IF(tbl_LoanData[[#This Row],[Application Status]]="Approved",1,0)</f>
        <v>1</v>
      </c>
      <c r="AP2685" s="22" t="str">
        <f t="shared" ca="1" si="124"/>
        <v/>
      </c>
      <c r="AQ2685" s="22" t="str">
        <f t="shared" ca="1" si="125"/>
        <v/>
      </c>
    </row>
    <row r="2686" spans="1:43" ht="14.4" customHeight="1" x14ac:dyDescent="0.3">
      <c r="A2686" s="2" t="s">
        <v>5275</v>
      </c>
      <c r="B2686" s="2" t="s">
        <v>5276</v>
      </c>
      <c r="C2686" s="2" t="s">
        <v>149</v>
      </c>
      <c r="D2686" s="2" t="s">
        <v>134</v>
      </c>
      <c r="E2686" s="2" t="s">
        <v>394</v>
      </c>
      <c r="F2686" s="2">
        <v>56</v>
      </c>
      <c r="G2686" s="2" t="s">
        <v>83</v>
      </c>
      <c r="H2686" s="2" t="s">
        <v>516</v>
      </c>
      <c r="I2686" s="2" t="s">
        <v>53</v>
      </c>
      <c r="J2686" s="3">
        <v>45393</v>
      </c>
      <c r="K2686" s="3"/>
      <c r="L2686" s="2" t="s">
        <v>41</v>
      </c>
      <c r="M2686" s="2" t="s">
        <v>552</v>
      </c>
      <c r="N2686" s="2" t="s">
        <v>553</v>
      </c>
      <c r="O2686" s="4">
        <v>2979000</v>
      </c>
      <c r="P2686" s="4">
        <v>312200</v>
      </c>
      <c r="Q2686" s="4">
        <v>2666800</v>
      </c>
      <c r="R2686" s="2">
        <v>24</v>
      </c>
      <c r="S2686" s="5">
        <v>8.1199999999999992</v>
      </c>
      <c r="T2686" s="4">
        <v>129162.01</v>
      </c>
      <c r="U2686" s="2" t="s">
        <v>113</v>
      </c>
      <c r="V2686" s="2" t="s">
        <v>97</v>
      </c>
      <c r="W2686" s="4">
        <v>0</v>
      </c>
      <c r="X2686" s="4">
        <v>0</v>
      </c>
      <c r="Y2686" s="4">
        <v>3099888.32</v>
      </c>
      <c r="Z2686" s="2">
        <v>0</v>
      </c>
      <c r="AA2686" s="2" t="s">
        <v>97</v>
      </c>
      <c r="AB2686" s="2" t="s">
        <v>15731</v>
      </c>
      <c r="AC2686" s="2" t="s">
        <v>360</v>
      </c>
      <c r="AD2686" s="2" t="s">
        <v>76</v>
      </c>
      <c r="AE2686" s="5">
        <v>89.52</v>
      </c>
      <c r="AF2686" s="2">
        <v>0</v>
      </c>
      <c r="AG2686" s="2" t="s">
        <v>97</v>
      </c>
      <c r="AH2686" s="2"/>
      <c r="AI2686" s="6" t="str">
        <f t="shared" si="123"/>
        <v>55-64</v>
      </c>
      <c r="AJ2686" s="11">
        <f>YEAR(tbl_LoanData[[#This Row],[Application Date]])</f>
        <v>2024</v>
      </c>
      <c r="AK2686" s="11" t="str">
        <f>TEXT(tbl_LoanData[[#This Row],[Application Date]],"MMMM")</f>
        <v>April</v>
      </c>
      <c r="AL2686" s="12">
        <f>DATE(YEAR(tbl_LoanData[[#This Row],[Application Date]]),MONTH(tbl_LoanData[[#This Row],[Application Date]]),1)</f>
        <v>45383</v>
      </c>
      <c r="AM2686" s="14">
        <f ca="1">IF(AND(tbl_LoanData[[#This Row],[Application Date]]&gt;=EOMONTH(TODAY(),-1)+1,tbl_LoanData[[#This Row],[Application Date]]&lt;=TODAY()),tbl_LoanData[[#This Row],[Loan Amount]],0)</f>
        <v>0</v>
      </c>
      <c r="AN2686" s="14">
        <f>tbl_LoanData[[#This Row],[Amount Paid]]-(Q2686-X2686)</f>
        <v>-2666800</v>
      </c>
      <c r="AO2686" s="14">
        <f>IF(tbl_LoanData[[#This Row],[Application Status]]="Approved",1,0)</f>
        <v>0</v>
      </c>
      <c r="AP2686" s="22" t="str">
        <f t="shared" ca="1" si="124"/>
        <v/>
      </c>
      <c r="AQ2686" s="22" t="str">
        <f t="shared" ca="1" si="125"/>
        <v/>
      </c>
    </row>
    <row r="2687" spans="1:43" ht="14.4" customHeight="1" x14ac:dyDescent="0.3">
      <c r="A2687" s="2" t="s">
        <v>5281</v>
      </c>
      <c r="B2687" s="2" t="s">
        <v>5282</v>
      </c>
      <c r="C2687" s="2" t="s">
        <v>508</v>
      </c>
      <c r="D2687" s="2" t="s">
        <v>118</v>
      </c>
      <c r="E2687" s="2" t="s">
        <v>182</v>
      </c>
      <c r="F2687" s="2">
        <v>41</v>
      </c>
      <c r="G2687" s="2" t="s">
        <v>83</v>
      </c>
      <c r="H2687" s="2" t="s">
        <v>269</v>
      </c>
      <c r="I2687" s="2" t="s">
        <v>46</v>
      </c>
      <c r="J2687" s="3">
        <v>45405</v>
      </c>
      <c r="K2687" s="3"/>
      <c r="L2687" s="2" t="s">
        <v>40</v>
      </c>
      <c r="M2687" s="2" t="s">
        <v>111</v>
      </c>
      <c r="N2687" s="2" t="s">
        <v>369</v>
      </c>
      <c r="O2687" s="4">
        <v>1590000</v>
      </c>
      <c r="P2687" s="4">
        <v>479200</v>
      </c>
      <c r="Q2687" s="4">
        <v>1110800</v>
      </c>
      <c r="R2687" s="2">
        <v>12</v>
      </c>
      <c r="S2687" s="5">
        <v>12.52</v>
      </c>
      <c r="T2687" s="4">
        <v>104156.01</v>
      </c>
      <c r="U2687" s="2" t="s">
        <v>113</v>
      </c>
      <c r="V2687" s="2" t="s">
        <v>97</v>
      </c>
      <c r="W2687" s="4">
        <v>0</v>
      </c>
      <c r="X2687" s="4">
        <v>0</v>
      </c>
      <c r="Y2687" s="4">
        <v>1249872.1599999999</v>
      </c>
      <c r="Z2687" s="2">
        <v>0</v>
      </c>
      <c r="AA2687" s="2" t="s">
        <v>97</v>
      </c>
      <c r="AB2687" s="2" t="s">
        <v>15727</v>
      </c>
      <c r="AC2687" s="2" t="s">
        <v>213</v>
      </c>
      <c r="AD2687" s="2" t="s">
        <v>76</v>
      </c>
      <c r="AE2687" s="5">
        <v>69.86</v>
      </c>
      <c r="AF2687" s="2">
        <v>0</v>
      </c>
      <c r="AG2687" s="2" t="s">
        <v>97</v>
      </c>
      <c r="AH2687" s="2"/>
      <c r="AI2687" s="6" t="str">
        <f t="shared" si="123"/>
        <v>35-44</v>
      </c>
      <c r="AJ2687" s="11">
        <f>YEAR(tbl_LoanData[[#This Row],[Application Date]])</f>
        <v>2024</v>
      </c>
      <c r="AK2687" s="11" t="str">
        <f>TEXT(tbl_LoanData[[#This Row],[Application Date]],"MMMM")</f>
        <v>April</v>
      </c>
      <c r="AL2687" s="12">
        <f>DATE(YEAR(tbl_LoanData[[#This Row],[Application Date]]),MONTH(tbl_LoanData[[#This Row],[Application Date]]),1)</f>
        <v>45383</v>
      </c>
      <c r="AM2687" s="14">
        <f ca="1">IF(AND(tbl_LoanData[[#This Row],[Application Date]]&gt;=EOMONTH(TODAY(),-1)+1,tbl_LoanData[[#This Row],[Application Date]]&lt;=TODAY()),tbl_LoanData[[#This Row],[Loan Amount]],0)</f>
        <v>0</v>
      </c>
      <c r="AN2687" s="14">
        <f>tbl_LoanData[[#This Row],[Amount Paid]]-(Q2687-X2687)</f>
        <v>-1110800</v>
      </c>
      <c r="AO2687" s="14">
        <f>IF(tbl_LoanData[[#This Row],[Application Status]]="Approved",1,0)</f>
        <v>0</v>
      </c>
      <c r="AP2687" s="22" t="str">
        <f t="shared" ca="1" si="124"/>
        <v/>
      </c>
      <c r="AQ2687" s="22" t="str">
        <f t="shared" ca="1" si="125"/>
        <v/>
      </c>
    </row>
    <row r="2688" spans="1:43" ht="14.4" customHeight="1" x14ac:dyDescent="0.3">
      <c r="A2688" s="2" t="s">
        <v>5481</v>
      </c>
      <c r="B2688" s="2" t="s">
        <v>5482</v>
      </c>
      <c r="C2688" s="2" t="s">
        <v>668</v>
      </c>
      <c r="D2688" s="2" t="s">
        <v>117</v>
      </c>
      <c r="E2688" s="2" t="s">
        <v>118</v>
      </c>
      <c r="F2688" s="2">
        <v>64</v>
      </c>
      <c r="G2688" s="2" t="s">
        <v>69</v>
      </c>
      <c r="H2688" s="2" t="s">
        <v>110</v>
      </c>
      <c r="I2688" s="2" t="s">
        <v>46</v>
      </c>
      <c r="J2688" s="3">
        <v>45407</v>
      </c>
      <c r="K2688" s="3"/>
      <c r="L2688" s="2" t="s">
        <v>36</v>
      </c>
      <c r="M2688" s="2" t="s">
        <v>94</v>
      </c>
      <c r="N2688" s="2" t="s">
        <v>212</v>
      </c>
      <c r="O2688" s="4">
        <v>1675000</v>
      </c>
      <c r="P2688" s="4">
        <v>571300</v>
      </c>
      <c r="Q2688" s="4">
        <v>1103700</v>
      </c>
      <c r="R2688" s="2">
        <v>48</v>
      </c>
      <c r="S2688" s="5">
        <v>11.93</v>
      </c>
      <c r="T2688" s="4">
        <v>33966.370000000003</v>
      </c>
      <c r="U2688" s="2" t="s">
        <v>113</v>
      </c>
      <c r="V2688" s="2" t="s">
        <v>97</v>
      </c>
      <c r="W2688" s="4">
        <v>0</v>
      </c>
      <c r="X2688" s="4">
        <v>0</v>
      </c>
      <c r="Y2688" s="4">
        <v>1630385.64</v>
      </c>
      <c r="Z2688" s="2">
        <v>0</v>
      </c>
      <c r="AA2688" s="2" t="s">
        <v>97</v>
      </c>
      <c r="AB2688" s="2" t="s">
        <v>15730</v>
      </c>
      <c r="AC2688" s="2" t="s">
        <v>121</v>
      </c>
      <c r="AD2688" s="2" t="s">
        <v>76</v>
      </c>
      <c r="AE2688" s="5">
        <v>65.89</v>
      </c>
      <c r="AF2688" s="2">
        <v>0</v>
      </c>
      <c r="AG2688" s="2" t="s">
        <v>97</v>
      </c>
      <c r="AH2688" s="2"/>
      <c r="AI2688" s="6" t="str">
        <f t="shared" si="123"/>
        <v>55-64</v>
      </c>
      <c r="AJ2688" s="11">
        <f>YEAR(tbl_LoanData[[#This Row],[Application Date]])</f>
        <v>2024</v>
      </c>
      <c r="AK2688" s="11" t="str">
        <f>TEXT(tbl_LoanData[[#This Row],[Application Date]],"MMMM")</f>
        <v>April</v>
      </c>
      <c r="AL2688" s="12">
        <f>DATE(YEAR(tbl_LoanData[[#This Row],[Application Date]]),MONTH(tbl_LoanData[[#This Row],[Application Date]]),1)</f>
        <v>45383</v>
      </c>
      <c r="AM2688" s="14">
        <f ca="1">IF(AND(tbl_LoanData[[#This Row],[Application Date]]&gt;=EOMONTH(TODAY(),-1)+1,tbl_LoanData[[#This Row],[Application Date]]&lt;=TODAY()),tbl_LoanData[[#This Row],[Loan Amount]],0)</f>
        <v>0</v>
      </c>
      <c r="AN2688" s="14">
        <f>tbl_LoanData[[#This Row],[Amount Paid]]-(Q2688-X2688)</f>
        <v>-1103700</v>
      </c>
      <c r="AO2688" s="14">
        <f>IF(tbl_LoanData[[#This Row],[Application Status]]="Approved",1,0)</f>
        <v>0</v>
      </c>
      <c r="AP2688" s="22" t="str">
        <f t="shared" ca="1" si="124"/>
        <v/>
      </c>
      <c r="AQ2688" s="22" t="str">
        <f t="shared" ca="1" si="125"/>
        <v/>
      </c>
    </row>
    <row r="2689" spans="1:43" ht="14.4" customHeight="1" x14ac:dyDescent="0.3">
      <c r="A2689" s="2" t="s">
        <v>5647</v>
      </c>
      <c r="B2689" s="2" t="s">
        <v>5648</v>
      </c>
      <c r="C2689" s="2" t="s">
        <v>429</v>
      </c>
      <c r="D2689" s="2" t="s">
        <v>81</v>
      </c>
      <c r="E2689" s="2" t="s">
        <v>204</v>
      </c>
      <c r="F2689" s="2">
        <v>23</v>
      </c>
      <c r="G2689" s="2" t="s">
        <v>83</v>
      </c>
      <c r="H2689" s="2" t="s">
        <v>466</v>
      </c>
      <c r="I2689" s="2" t="s">
        <v>43</v>
      </c>
      <c r="J2689" s="3">
        <v>45393</v>
      </c>
      <c r="K2689" s="3">
        <v>45403</v>
      </c>
      <c r="L2689" s="2" t="s">
        <v>40</v>
      </c>
      <c r="M2689" s="2" t="s">
        <v>111</v>
      </c>
      <c r="N2689" s="2" t="s">
        <v>369</v>
      </c>
      <c r="O2689" s="4">
        <v>1533000</v>
      </c>
      <c r="P2689" s="4">
        <v>384600</v>
      </c>
      <c r="Q2689" s="4">
        <v>1148400</v>
      </c>
      <c r="R2689" s="2">
        <v>24</v>
      </c>
      <c r="S2689" s="5">
        <v>5.3</v>
      </c>
      <c r="T2689" s="4">
        <v>52922.1</v>
      </c>
      <c r="U2689" s="2" t="s">
        <v>73</v>
      </c>
      <c r="V2689" s="2" t="s">
        <v>33</v>
      </c>
      <c r="W2689" s="4">
        <v>1270130.3999999999</v>
      </c>
      <c r="X2689" s="4">
        <v>0</v>
      </c>
      <c r="Y2689" s="4">
        <v>1270130.3999999999</v>
      </c>
      <c r="Z2689" s="2">
        <v>0</v>
      </c>
      <c r="AA2689" s="2" t="s">
        <v>56</v>
      </c>
      <c r="AB2689" s="2" t="s">
        <v>15733</v>
      </c>
      <c r="AC2689" s="2" t="s">
        <v>138</v>
      </c>
      <c r="AD2689" s="2" t="s">
        <v>76</v>
      </c>
      <c r="AE2689" s="5">
        <v>74.91</v>
      </c>
      <c r="AF2689" s="2">
        <v>0</v>
      </c>
      <c r="AG2689" s="2" t="s">
        <v>77</v>
      </c>
      <c r="AH2689" s="2">
        <v>10</v>
      </c>
      <c r="AI2689" s="6" t="str">
        <f t="shared" si="123"/>
        <v>18-24</v>
      </c>
      <c r="AJ2689" s="11">
        <f>YEAR(tbl_LoanData[[#This Row],[Application Date]])</f>
        <v>2024</v>
      </c>
      <c r="AK2689" s="11" t="str">
        <f>TEXT(tbl_LoanData[[#This Row],[Application Date]],"MMMM")</f>
        <v>April</v>
      </c>
      <c r="AL2689" s="12">
        <f>DATE(YEAR(tbl_LoanData[[#This Row],[Application Date]]),MONTH(tbl_LoanData[[#This Row],[Application Date]]),1)</f>
        <v>45383</v>
      </c>
      <c r="AM2689" s="14">
        <f ca="1">IF(AND(tbl_LoanData[[#This Row],[Application Date]]&gt;=EOMONTH(TODAY(),-1)+1,tbl_LoanData[[#This Row],[Application Date]]&lt;=TODAY()),tbl_LoanData[[#This Row],[Loan Amount]],0)</f>
        <v>0</v>
      </c>
      <c r="AN2689" s="14">
        <f>tbl_LoanData[[#This Row],[Amount Paid]]-(Q2689-X2689)</f>
        <v>121730.39999999991</v>
      </c>
      <c r="AO2689" s="14">
        <f>IF(tbl_LoanData[[#This Row],[Application Status]]="Approved",1,0)</f>
        <v>1</v>
      </c>
      <c r="AP2689" s="22" t="str">
        <f t="shared" ca="1" si="124"/>
        <v/>
      </c>
      <c r="AQ2689" s="22" t="str">
        <f t="shared" ca="1" si="125"/>
        <v/>
      </c>
    </row>
    <row r="2690" spans="1:43" ht="14.4" customHeight="1" x14ac:dyDescent="0.3">
      <c r="A2690" s="2" t="s">
        <v>5749</v>
      </c>
      <c r="B2690" s="2" t="s">
        <v>5750</v>
      </c>
      <c r="C2690" s="2" t="s">
        <v>405</v>
      </c>
      <c r="D2690" s="2" t="s">
        <v>82</v>
      </c>
      <c r="E2690" s="2" t="s">
        <v>540</v>
      </c>
      <c r="F2690" s="2">
        <v>22</v>
      </c>
      <c r="G2690" s="2" t="s">
        <v>69</v>
      </c>
      <c r="H2690" s="2" t="s">
        <v>233</v>
      </c>
      <c r="I2690" s="2" t="s">
        <v>46</v>
      </c>
      <c r="J2690" s="3">
        <v>45403</v>
      </c>
      <c r="K2690" s="3">
        <v>45422</v>
      </c>
      <c r="L2690" s="2" t="s">
        <v>40</v>
      </c>
      <c r="M2690" s="2" t="s">
        <v>94</v>
      </c>
      <c r="N2690" s="2" t="s">
        <v>95</v>
      </c>
      <c r="O2690" s="4">
        <v>1330000</v>
      </c>
      <c r="P2690" s="4">
        <v>270500</v>
      </c>
      <c r="Q2690" s="4">
        <v>1059500</v>
      </c>
      <c r="R2690" s="2">
        <v>36</v>
      </c>
      <c r="S2690" s="5">
        <v>9.56</v>
      </c>
      <c r="T2690" s="4">
        <v>37871.24</v>
      </c>
      <c r="U2690" s="2" t="s">
        <v>73</v>
      </c>
      <c r="V2690" s="2" t="s">
        <v>74</v>
      </c>
      <c r="W2690" s="4">
        <v>946781</v>
      </c>
      <c r="X2690" s="4">
        <v>416583.6</v>
      </c>
      <c r="Y2690" s="4">
        <v>1363364.6</v>
      </c>
      <c r="Z2690" s="2">
        <v>64</v>
      </c>
      <c r="AA2690" s="2" t="s">
        <v>59</v>
      </c>
      <c r="AB2690" s="2" t="s">
        <v>15727</v>
      </c>
      <c r="AC2690" s="2" t="s">
        <v>360</v>
      </c>
      <c r="AD2690" s="2" t="s">
        <v>76</v>
      </c>
      <c r="AE2690" s="5">
        <v>79.66</v>
      </c>
      <c r="AF2690" s="2">
        <v>2</v>
      </c>
      <c r="AG2690" s="2" t="s">
        <v>130</v>
      </c>
      <c r="AH2690" s="2">
        <v>19</v>
      </c>
      <c r="AI2690" s="6" t="str">
        <f t="shared" ref="AI2690:AI2753" si="126">IF(F2690&lt;25,"18-24",IF(F2690&lt;35,"25-34",IF(F2690&lt;45,"35-44",IF(F2690&lt;55,"45-54",IF(F2690&lt;65,"55-64","65+")))))</f>
        <v>18-24</v>
      </c>
      <c r="AJ2690" s="11">
        <f>YEAR(tbl_LoanData[[#This Row],[Application Date]])</f>
        <v>2024</v>
      </c>
      <c r="AK2690" s="11" t="str">
        <f>TEXT(tbl_LoanData[[#This Row],[Application Date]],"MMMM")</f>
        <v>April</v>
      </c>
      <c r="AL2690" s="12">
        <f>DATE(YEAR(tbl_LoanData[[#This Row],[Application Date]]),MONTH(tbl_LoanData[[#This Row],[Application Date]]),1)</f>
        <v>45383</v>
      </c>
      <c r="AM2690" s="14">
        <f ca="1">IF(AND(tbl_LoanData[[#This Row],[Application Date]]&gt;=EOMONTH(TODAY(),-1)+1,tbl_LoanData[[#This Row],[Application Date]]&lt;=TODAY()),tbl_LoanData[[#This Row],[Loan Amount]],0)</f>
        <v>0</v>
      </c>
      <c r="AN2690" s="14">
        <f>tbl_LoanData[[#This Row],[Amount Paid]]-(Q2690-X2690)</f>
        <v>303864.59999999998</v>
      </c>
      <c r="AO2690" s="14">
        <f>IF(tbl_LoanData[[#This Row],[Application Status]]="Approved",1,0)</f>
        <v>1</v>
      </c>
      <c r="AP2690" s="22" t="str">
        <f t="shared" ref="AP2690:AP2753" ca="1" si="127">IF(AND(J2690&gt;=DATE(YEAR(TODAY()),MONTH(TODAY()),1),J2690&lt;=TODAY()),"Current MTD",IF(AND(J2690&gt;=EOMONTH(TODAY(),-2)+1,J2690&lt;=EOMONTH(TODAY(),-1)),"Previous MTD",""))</f>
        <v/>
      </c>
      <c r="AQ2690" s="22" t="str">
        <f t="shared" ref="AQ2690:AQ2753" ca="1" si="128">IF(AND(J2690&gt;=DATE(YEAR(TODAY()),MONTH(TODAY()),1),J2690&lt;=TODAY()),TEXT(DATE(YEAR(TODAY()),MONTH(TODAY()),1),"mmm d")&amp;"–"&amp;DAY(TODAY()),IF(AND(J2690&gt;=EOMONTH(TODAY(),-2)+1,J2690&lt;=EOMONTH(TODAY(),-1)),""&amp;TEXT(EOMONTH(TODAY(),-2)+1,"mmm d")&amp;"–"&amp;DAY(TODAY()),""))</f>
        <v/>
      </c>
    </row>
    <row r="2691" spans="1:43" ht="14.4" customHeight="1" x14ac:dyDescent="0.3">
      <c r="A2691" s="2" t="s">
        <v>5819</v>
      </c>
      <c r="B2691" s="2" t="s">
        <v>5820</v>
      </c>
      <c r="C2691" s="2" t="s">
        <v>289</v>
      </c>
      <c r="D2691" s="2" t="s">
        <v>101</v>
      </c>
      <c r="E2691" s="2" t="s">
        <v>255</v>
      </c>
      <c r="F2691" s="2">
        <v>64</v>
      </c>
      <c r="G2691" s="2" t="s">
        <v>69</v>
      </c>
      <c r="H2691" s="2" t="s">
        <v>285</v>
      </c>
      <c r="I2691" s="2" t="s">
        <v>55</v>
      </c>
      <c r="J2691" s="3">
        <v>45391</v>
      </c>
      <c r="K2691" s="3">
        <v>45404</v>
      </c>
      <c r="L2691" s="2" t="s">
        <v>36</v>
      </c>
      <c r="M2691" s="2" t="s">
        <v>104</v>
      </c>
      <c r="N2691" s="2" t="s">
        <v>592</v>
      </c>
      <c r="O2691" s="4">
        <v>2058000</v>
      </c>
      <c r="P2691" s="4">
        <v>658400</v>
      </c>
      <c r="Q2691" s="4">
        <v>1399600</v>
      </c>
      <c r="R2691" s="2">
        <v>60</v>
      </c>
      <c r="S2691" s="5">
        <v>12.27</v>
      </c>
      <c r="T2691" s="4">
        <v>37637.58</v>
      </c>
      <c r="U2691" s="2" t="s">
        <v>73</v>
      </c>
      <c r="V2691" s="2" t="s">
        <v>74</v>
      </c>
      <c r="W2691" s="4">
        <v>1053852.24</v>
      </c>
      <c r="X2691" s="4">
        <v>1204402.3600000001</v>
      </c>
      <c r="Y2691" s="4">
        <v>2258254.6</v>
      </c>
      <c r="Z2691" s="2">
        <v>0</v>
      </c>
      <c r="AA2691" s="2" t="s">
        <v>56</v>
      </c>
      <c r="AB2691" s="2" t="s">
        <v>15729</v>
      </c>
      <c r="AC2691" s="2" t="s">
        <v>75</v>
      </c>
      <c r="AD2691" s="2" t="s">
        <v>76</v>
      </c>
      <c r="AE2691" s="5">
        <v>68.010000000000005</v>
      </c>
      <c r="AF2691" s="2">
        <v>0</v>
      </c>
      <c r="AG2691" s="2" t="s">
        <v>77</v>
      </c>
      <c r="AH2691" s="2">
        <v>13</v>
      </c>
      <c r="AI2691" s="6" t="str">
        <f t="shared" si="126"/>
        <v>55-64</v>
      </c>
      <c r="AJ2691" s="11">
        <f>YEAR(tbl_LoanData[[#This Row],[Application Date]])</f>
        <v>2024</v>
      </c>
      <c r="AK2691" s="11" t="str">
        <f>TEXT(tbl_LoanData[[#This Row],[Application Date]],"MMMM")</f>
        <v>April</v>
      </c>
      <c r="AL2691" s="12">
        <f>DATE(YEAR(tbl_LoanData[[#This Row],[Application Date]]),MONTH(tbl_LoanData[[#This Row],[Application Date]]),1)</f>
        <v>45383</v>
      </c>
      <c r="AM2691" s="14">
        <f ca="1">IF(AND(tbl_LoanData[[#This Row],[Application Date]]&gt;=EOMONTH(TODAY(),-1)+1,tbl_LoanData[[#This Row],[Application Date]]&lt;=TODAY()),tbl_LoanData[[#This Row],[Loan Amount]],0)</f>
        <v>0</v>
      </c>
      <c r="AN2691" s="14">
        <f>tbl_LoanData[[#This Row],[Amount Paid]]-(Q2691-X2691)</f>
        <v>858654.60000000009</v>
      </c>
      <c r="AO2691" s="14">
        <f>IF(tbl_LoanData[[#This Row],[Application Status]]="Approved",1,0)</f>
        <v>1</v>
      </c>
      <c r="AP2691" s="22" t="str">
        <f t="shared" ca="1" si="127"/>
        <v/>
      </c>
      <c r="AQ2691" s="22" t="str">
        <f t="shared" ca="1" si="128"/>
        <v/>
      </c>
    </row>
    <row r="2692" spans="1:43" ht="14.4" customHeight="1" x14ac:dyDescent="0.3">
      <c r="A2692" s="2" t="s">
        <v>5849</v>
      </c>
      <c r="B2692" s="2" t="s">
        <v>5850</v>
      </c>
      <c r="C2692" s="2" t="s">
        <v>655</v>
      </c>
      <c r="D2692" s="2" t="s">
        <v>209</v>
      </c>
      <c r="E2692" s="2" t="s">
        <v>118</v>
      </c>
      <c r="F2692" s="2">
        <v>39</v>
      </c>
      <c r="G2692" s="2" t="s">
        <v>69</v>
      </c>
      <c r="H2692" s="2" t="s">
        <v>313</v>
      </c>
      <c r="I2692" s="2" t="s">
        <v>44</v>
      </c>
      <c r="J2692" s="3">
        <v>45405</v>
      </c>
      <c r="K2692" s="3">
        <v>45413</v>
      </c>
      <c r="L2692" s="2" t="s">
        <v>38</v>
      </c>
      <c r="M2692" s="2" t="s">
        <v>127</v>
      </c>
      <c r="N2692" s="2" t="s">
        <v>128</v>
      </c>
      <c r="O2692" s="4">
        <v>1895000</v>
      </c>
      <c r="P2692" s="4">
        <v>284400</v>
      </c>
      <c r="Q2692" s="4">
        <v>1610600</v>
      </c>
      <c r="R2692" s="2">
        <v>18</v>
      </c>
      <c r="S2692" s="5">
        <v>8.75</v>
      </c>
      <c r="T2692" s="4">
        <v>101221.74</v>
      </c>
      <c r="U2692" s="2" t="s">
        <v>73</v>
      </c>
      <c r="V2692" s="2" t="s">
        <v>33</v>
      </c>
      <c r="W2692" s="4">
        <v>1821991.25</v>
      </c>
      <c r="X2692" s="4">
        <v>0</v>
      </c>
      <c r="Y2692" s="4">
        <v>1821991.25</v>
      </c>
      <c r="Z2692" s="2">
        <v>0</v>
      </c>
      <c r="AA2692" s="2" t="s">
        <v>56</v>
      </c>
      <c r="AB2692" s="2" t="s">
        <v>15736</v>
      </c>
      <c r="AC2692" s="2" t="s">
        <v>213</v>
      </c>
      <c r="AD2692" s="2" t="s">
        <v>76</v>
      </c>
      <c r="AE2692" s="5">
        <v>84.99</v>
      </c>
      <c r="AF2692" s="2">
        <v>0</v>
      </c>
      <c r="AG2692" s="2" t="s">
        <v>77</v>
      </c>
      <c r="AH2692" s="2">
        <v>8</v>
      </c>
      <c r="AI2692" s="6" t="str">
        <f t="shared" si="126"/>
        <v>35-44</v>
      </c>
      <c r="AJ2692" s="11">
        <f>YEAR(tbl_LoanData[[#This Row],[Application Date]])</f>
        <v>2024</v>
      </c>
      <c r="AK2692" s="11" t="str">
        <f>TEXT(tbl_LoanData[[#This Row],[Application Date]],"MMMM")</f>
        <v>April</v>
      </c>
      <c r="AL2692" s="12">
        <f>DATE(YEAR(tbl_LoanData[[#This Row],[Application Date]]),MONTH(tbl_LoanData[[#This Row],[Application Date]]),1)</f>
        <v>45383</v>
      </c>
      <c r="AM2692" s="14">
        <f ca="1">IF(AND(tbl_LoanData[[#This Row],[Application Date]]&gt;=EOMONTH(TODAY(),-1)+1,tbl_LoanData[[#This Row],[Application Date]]&lt;=TODAY()),tbl_LoanData[[#This Row],[Loan Amount]],0)</f>
        <v>0</v>
      </c>
      <c r="AN2692" s="14">
        <f>tbl_LoanData[[#This Row],[Amount Paid]]-(Q2692-X2692)</f>
        <v>211391.25</v>
      </c>
      <c r="AO2692" s="14">
        <f>IF(tbl_LoanData[[#This Row],[Application Status]]="Approved",1,0)</f>
        <v>1</v>
      </c>
      <c r="AP2692" s="22" t="str">
        <f t="shared" ca="1" si="127"/>
        <v/>
      </c>
      <c r="AQ2692" s="22" t="str">
        <f t="shared" ca="1" si="128"/>
        <v/>
      </c>
    </row>
    <row r="2693" spans="1:43" ht="14.4" customHeight="1" x14ac:dyDescent="0.3">
      <c r="A2693" s="2" t="s">
        <v>5881</v>
      </c>
      <c r="B2693" s="2" t="s">
        <v>5882</v>
      </c>
      <c r="C2693" s="2" t="s">
        <v>682</v>
      </c>
      <c r="D2693" s="2" t="s">
        <v>209</v>
      </c>
      <c r="E2693" s="2" t="s">
        <v>102</v>
      </c>
      <c r="F2693" s="2">
        <v>58</v>
      </c>
      <c r="G2693" s="2" t="s">
        <v>69</v>
      </c>
      <c r="H2693" s="2" t="s">
        <v>372</v>
      </c>
      <c r="I2693" s="2" t="s">
        <v>43</v>
      </c>
      <c r="J2693" s="3">
        <v>45412</v>
      </c>
      <c r="K2693" s="3">
        <v>45418</v>
      </c>
      <c r="L2693" s="2" t="s">
        <v>37</v>
      </c>
      <c r="M2693" s="2" t="s">
        <v>94</v>
      </c>
      <c r="N2693" s="2" t="s">
        <v>436</v>
      </c>
      <c r="O2693" s="4">
        <v>196000</v>
      </c>
      <c r="P2693" s="4">
        <v>25000</v>
      </c>
      <c r="Q2693" s="4">
        <v>171000</v>
      </c>
      <c r="R2693" s="2">
        <v>36</v>
      </c>
      <c r="S2693" s="5">
        <v>12.62</v>
      </c>
      <c r="T2693" s="4">
        <v>6548.35</v>
      </c>
      <c r="U2693" s="2" t="s">
        <v>73</v>
      </c>
      <c r="V2693" s="2" t="s">
        <v>74</v>
      </c>
      <c r="W2693" s="4">
        <v>176805.45</v>
      </c>
      <c r="X2693" s="4">
        <v>58935.15</v>
      </c>
      <c r="Y2693" s="4">
        <v>235740.6</v>
      </c>
      <c r="Z2693" s="2">
        <v>0</v>
      </c>
      <c r="AA2693" s="2" t="s">
        <v>56</v>
      </c>
      <c r="AB2693" s="2" t="s">
        <v>15730</v>
      </c>
      <c r="AC2693" s="2" t="s">
        <v>332</v>
      </c>
      <c r="AD2693" s="2" t="s">
        <v>76</v>
      </c>
      <c r="AE2693" s="5">
        <v>87.24</v>
      </c>
      <c r="AF2693" s="2">
        <v>0</v>
      </c>
      <c r="AG2693" s="2" t="s">
        <v>77</v>
      </c>
      <c r="AH2693" s="2">
        <v>6</v>
      </c>
      <c r="AI2693" s="6" t="str">
        <f t="shared" si="126"/>
        <v>55-64</v>
      </c>
      <c r="AJ2693" s="11">
        <f>YEAR(tbl_LoanData[[#This Row],[Application Date]])</f>
        <v>2024</v>
      </c>
      <c r="AK2693" s="11" t="str">
        <f>TEXT(tbl_LoanData[[#This Row],[Application Date]],"MMMM")</f>
        <v>April</v>
      </c>
      <c r="AL2693" s="12">
        <f>DATE(YEAR(tbl_LoanData[[#This Row],[Application Date]]),MONTH(tbl_LoanData[[#This Row],[Application Date]]),1)</f>
        <v>45383</v>
      </c>
      <c r="AM2693" s="14">
        <f ca="1">IF(AND(tbl_LoanData[[#This Row],[Application Date]]&gt;=EOMONTH(TODAY(),-1)+1,tbl_LoanData[[#This Row],[Application Date]]&lt;=TODAY()),tbl_LoanData[[#This Row],[Loan Amount]],0)</f>
        <v>0</v>
      </c>
      <c r="AN2693" s="14">
        <f>tbl_LoanData[[#This Row],[Amount Paid]]-(Q2693-X2693)</f>
        <v>64740.600000000006</v>
      </c>
      <c r="AO2693" s="14">
        <f>IF(tbl_LoanData[[#This Row],[Application Status]]="Approved",1,0)</f>
        <v>1</v>
      </c>
      <c r="AP2693" s="22" t="str">
        <f t="shared" ca="1" si="127"/>
        <v/>
      </c>
      <c r="AQ2693" s="22" t="str">
        <f t="shared" ca="1" si="128"/>
        <v/>
      </c>
    </row>
    <row r="2694" spans="1:43" ht="14.4" customHeight="1" x14ac:dyDescent="0.3">
      <c r="A2694" s="2" t="s">
        <v>5895</v>
      </c>
      <c r="B2694" s="2" t="s">
        <v>5896</v>
      </c>
      <c r="C2694" s="2" t="s">
        <v>353</v>
      </c>
      <c r="D2694" s="2" t="s">
        <v>232</v>
      </c>
      <c r="E2694" s="2" t="s">
        <v>165</v>
      </c>
      <c r="F2694" s="2">
        <v>21</v>
      </c>
      <c r="G2694" s="2" t="s">
        <v>83</v>
      </c>
      <c r="H2694" s="2" t="s">
        <v>177</v>
      </c>
      <c r="I2694" s="2" t="s">
        <v>43</v>
      </c>
      <c r="J2694" s="3">
        <v>45396</v>
      </c>
      <c r="K2694" s="3">
        <v>45404</v>
      </c>
      <c r="L2694" s="2" t="s">
        <v>39</v>
      </c>
      <c r="M2694" s="2" t="s">
        <v>71</v>
      </c>
      <c r="N2694" s="2" t="s">
        <v>72</v>
      </c>
      <c r="O2694" s="4">
        <v>1206000</v>
      </c>
      <c r="P2694" s="4">
        <v>388900</v>
      </c>
      <c r="Q2694" s="4">
        <v>817100</v>
      </c>
      <c r="R2694" s="2">
        <v>36</v>
      </c>
      <c r="S2694" s="5">
        <v>13.91</v>
      </c>
      <c r="T2694" s="4">
        <v>32168.77</v>
      </c>
      <c r="U2694" s="2" t="s">
        <v>73</v>
      </c>
      <c r="V2694" s="2" t="s">
        <v>74</v>
      </c>
      <c r="W2694" s="4">
        <v>900725.56</v>
      </c>
      <c r="X2694" s="4">
        <v>257350.27</v>
      </c>
      <c r="Y2694" s="4">
        <v>1158075.83</v>
      </c>
      <c r="Z2694" s="2">
        <v>0</v>
      </c>
      <c r="AA2694" s="2" t="s">
        <v>56</v>
      </c>
      <c r="AB2694" s="2" t="s">
        <v>15732</v>
      </c>
      <c r="AC2694" s="2" t="s">
        <v>87</v>
      </c>
      <c r="AD2694" s="2" t="s">
        <v>76</v>
      </c>
      <c r="AE2694" s="5">
        <v>67.75</v>
      </c>
      <c r="AF2694" s="2">
        <v>0</v>
      </c>
      <c r="AG2694" s="2" t="s">
        <v>77</v>
      </c>
      <c r="AH2694" s="2">
        <v>8</v>
      </c>
      <c r="AI2694" s="6" t="str">
        <f t="shared" si="126"/>
        <v>18-24</v>
      </c>
      <c r="AJ2694" s="11">
        <f>YEAR(tbl_LoanData[[#This Row],[Application Date]])</f>
        <v>2024</v>
      </c>
      <c r="AK2694" s="11" t="str">
        <f>TEXT(tbl_LoanData[[#This Row],[Application Date]],"MMMM")</f>
        <v>April</v>
      </c>
      <c r="AL2694" s="12">
        <f>DATE(YEAR(tbl_LoanData[[#This Row],[Application Date]]),MONTH(tbl_LoanData[[#This Row],[Application Date]]),1)</f>
        <v>45383</v>
      </c>
      <c r="AM2694" s="14">
        <f ca="1">IF(AND(tbl_LoanData[[#This Row],[Application Date]]&gt;=EOMONTH(TODAY(),-1)+1,tbl_LoanData[[#This Row],[Application Date]]&lt;=TODAY()),tbl_LoanData[[#This Row],[Loan Amount]],0)</f>
        <v>0</v>
      </c>
      <c r="AN2694" s="14">
        <f>tbl_LoanData[[#This Row],[Amount Paid]]-(Q2694-X2694)</f>
        <v>340975.83000000007</v>
      </c>
      <c r="AO2694" s="14">
        <f>IF(tbl_LoanData[[#This Row],[Application Status]]="Approved",1,0)</f>
        <v>1</v>
      </c>
      <c r="AP2694" s="22" t="str">
        <f t="shared" ca="1" si="127"/>
        <v/>
      </c>
      <c r="AQ2694" s="22" t="str">
        <f t="shared" ca="1" si="128"/>
        <v/>
      </c>
    </row>
    <row r="2695" spans="1:43" ht="14.4" customHeight="1" x14ac:dyDescent="0.3">
      <c r="A2695" s="2" t="s">
        <v>5907</v>
      </c>
      <c r="B2695" s="2" t="s">
        <v>5908</v>
      </c>
      <c r="C2695" s="2" t="s">
        <v>435</v>
      </c>
      <c r="D2695" s="2" t="s">
        <v>161</v>
      </c>
      <c r="E2695" s="2" t="s">
        <v>91</v>
      </c>
      <c r="F2695" s="2">
        <v>24</v>
      </c>
      <c r="G2695" s="2" t="s">
        <v>83</v>
      </c>
      <c r="H2695" s="2" t="s">
        <v>318</v>
      </c>
      <c r="I2695" s="2" t="s">
        <v>42</v>
      </c>
      <c r="J2695" s="3">
        <v>45409</v>
      </c>
      <c r="K2695" s="3">
        <v>45414</v>
      </c>
      <c r="L2695" s="2" t="s">
        <v>39</v>
      </c>
      <c r="M2695" s="2" t="s">
        <v>157</v>
      </c>
      <c r="N2695" s="2" t="s">
        <v>359</v>
      </c>
      <c r="O2695" s="4">
        <v>1473000</v>
      </c>
      <c r="P2695" s="4">
        <v>571600</v>
      </c>
      <c r="Q2695" s="4">
        <v>901400</v>
      </c>
      <c r="R2695" s="2">
        <v>60</v>
      </c>
      <c r="S2695" s="5">
        <v>7.91</v>
      </c>
      <c r="T2695" s="4">
        <v>20965.060000000001</v>
      </c>
      <c r="U2695" s="2" t="s">
        <v>73</v>
      </c>
      <c r="V2695" s="2" t="s">
        <v>74</v>
      </c>
      <c r="W2695" s="4">
        <v>545091.56000000006</v>
      </c>
      <c r="X2695" s="4">
        <v>712812.14</v>
      </c>
      <c r="Y2695" s="4">
        <v>1257903.7</v>
      </c>
      <c r="Z2695" s="2">
        <v>30</v>
      </c>
      <c r="AA2695" s="2" t="s">
        <v>57</v>
      </c>
      <c r="AB2695" s="2" t="s">
        <v>15735</v>
      </c>
      <c r="AC2695" s="2" t="s">
        <v>129</v>
      </c>
      <c r="AD2695" s="2" t="s">
        <v>76</v>
      </c>
      <c r="AE2695" s="5">
        <v>61.19</v>
      </c>
      <c r="AF2695" s="2">
        <v>1</v>
      </c>
      <c r="AG2695" s="2" t="s">
        <v>77</v>
      </c>
      <c r="AH2695" s="2">
        <v>5</v>
      </c>
      <c r="AI2695" s="6" t="str">
        <f t="shared" si="126"/>
        <v>18-24</v>
      </c>
      <c r="AJ2695" s="11">
        <f>YEAR(tbl_LoanData[[#This Row],[Application Date]])</f>
        <v>2024</v>
      </c>
      <c r="AK2695" s="11" t="str">
        <f>TEXT(tbl_LoanData[[#This Row],[Application Date]],"MMMM")</f>
        <v>April</v>
      </c>
      <c r="AL2695" s="12">
        <f>DATE(YEAR(tbl_LoanData[[#This Row],[Application Date]]),MONTH(tbl_LoanData[[#This Row],[Application Date]]),1)</f>
        <v>45383</v>
      </c>
      <c r="AM2695" s="14">
        <f ca="1">IF(AND(tbl_LoanData[[#This Row],[Application Date]]&gt;=EOMONTH(TODAY(),-1)+1,tbl_LoanData[[#This Row],[Application Date]]&lt;=TODAY()),tbl_LoanData[[#This Row],[Loan Amount]],0)</f>
        <v>0</v>
      </c>
      <c r="AN2695" s="14">
        <f>tbl_LoanData[[#This Row],[Amount Paid]]-(Q2695-X2695)</f>
        <v>356503.70000000007</v>
      </c>
      <c r="AO2695" s="14">
        <f>IF(tbl_LoanData[[#This Row],[Application Status]]="Approved",1,0)</f>
        <v>1</v>
      </c>
      <c r="AP2695" s="22" t="str">
        <f t="shared" ca="1" si="127"/>
        <v/>
      </c>
      <c r="AQ2695" s="22" t="str">
        <f t="shared" ca="1" si="128"/>
        <v/>
      </c>
    </row>
    <row r="2696" spans="1:43" ht="14.4" customHeight="1" x14ac:dyDescent="0.3">
      <c r="A2696" s="2" t="s">
        <v>6111</v>
      </c>
      <c r="B2696" s="2" t="s">
        <v>6112</v>
      </c>
      <c r="C2696" s="2" t="s">
        <v>347</v>
      </c>
      <c r="D2696" s="2" t="s">
        <v>176</v>
      </c>
      <c r="E2696" s="2" t="s">
        <v>190</v>
      </c>
      <c r="F2696" s="2">
        <v>52</v>
      </c>
      <c r="G2696" s="2" t="s">
        <v>69</v>
      </c>
      <c r="H2696" s="2" t="s">
        <v>372</v>
      </c>
      <c r="I2696" s="2" t="s">
        <v>43</v>
      </c>
      <c r="J2696" s="3">
        <v>45398</v>
      </c>
      <c r="K2696" s="3">
        <v>45402</v>
      </c>
      <c r="L2696" s="2" t="s">
        <v>37</v>
      </c>
      <c r="M2696" s="2" t="s">
        <v>199</v>
      </c>
      <c r="N2696" s="2" t="s">
        <v>319</v>
      </c>
      <c r="O2696" s="4">
        <v>202000</v>
      </c>
      <c r="P2696" s="4">
        <v>44600</v>
      </c>
      <c r="Q2696" s="4">
        <v>157400</v>
      </c>
      <c r="R2696" s="2">
        <v>36</v>
      </c>
      <c r="S2696" s="5">
        <v>11.47</v>
      </c>
      <c r="T2696" s="4">
        <v>5876.7</v>
      </c>
      <c r="U2696" s="2" t="s">
        <v>73</v>
      </c>
      <c r="V2696" s="2" t="s">
        <v>74</v>
      </c>
      <c r="W2696" s="4">
        <v>152794.20000000001</v>
      </c>
      <c r="X2696" s="4">
        <v>58767.14</v>
      </c>
      <c r="Y2696" s="4">
        <v>211561.34</v>
      </c>
      <c r="Z2696" s="2">
        <v>60</v>
      </c>
      <c r="AA2696" s="2" t="s">
        <v>58</v>
      </c>
      <c r="AB2696" s="2" t="s">
        <v>15730</v>
      </c>
      <c r="AC2696" s="2" t="s">
        <v>138</v>
      </c>
      <c r="AD2696" s="2" t="s">
        <v>76</v>
      </c>
      <c r="AE2696" s="5">
        <v>77.92</v>
      </c>
      <c r="AF2696" s="2">
        <v>2</v>
      </c>
      <c r="AG2696" s="2" t="s">
        <v>15718</v>
      </c>
      <c r="AH2696" s="2">
        <v>4</v>
      </c>
      <c r="AI2696" s="6" t="str">
        <f t="shared" si="126"/>
        <v>45-54</v>
      </c>
      <c r="AJ2696" s="11">
        <f>YEAR(tbl_LoanData[[#This Row],[Application Date]])</f>
        <v>2024</v>
      </c>
      <c r="AK2696" s="11" t="str">
        <f>TEXT(tbl_LoanData[[#This Row],[Application Date]],"MMMM")</f>
        <v>April</v>
      </c>
      <c r="AL2696" s="12">
        <f>DATE(YEAR(tbl_LoanData[[#This Row],[Application Date]]),MONTH(tbl_LoanData[[#This Row],[Application Date]]),1)</f>
        <v>45383</v>
      </c>
      <c r="AM2696" s="14">
        <f ca="1">IF(AND(tbl_LoanData[[#This Row],[Application Date]]&gt;=EOMONTH(TODAY(),-1)+1,tbl_LoanData[[#This Row],[Application Date]]&lt;=TODAY()),tbl_LoanData[[#This Row],[Loan Amount]],0)</f>
        <v>0</v>
      </c>
      <c r="AN2696" s="14">
        <f>tbl_LoanData[[#This Row],[Amount Paid]]-(Q2696-X2696)</f>
        <v>54161.340000000011</v>
      </c>
      <c r="AO2696" s="14">
        <f>IF(tbl_LoanData[[#This Row],[Application Status]]="Approved",1,0)</f>
        <v>1</v>
      </c>
      <c r="AP2696" s="22" t="str">
        <f t="shared" ca="1" si="127"/>
        <v/>
      </c>
      <c r="AQ2696" s="22" t="str">
        <f t="shared" ca="1" si="128"/>
        <v/>
      </c>
    </row>
    <row r="2697" spans="1:43" ht="14.4" customHeight="1" x14ac:dyDescent="0.3">
      <c r="A2697" s="2" t="s">
        <v>6123</v>
      </c>
      <c r="B2697" s="2" t="s">
        <v>6124</v>
      </c>
      <c r="C2697" s="2" t="s">
        <v>986</v>
      </c>
      <c r="D2697" s="2" t="s">
        <v>101</v>
      </c>
      <c r="E2697" s="2" t="s">
        <v>182</v>
      </c>
      <c r="F2697" s="2">
        <v>45</v>
      </c>
      <c r="G2697" s="2" t="s">
        <v>83</v>
      </c>
      <c r="H2697" s="2" t="s">
        <v>466</v>
      </c>
      <c r="I2697" s="2" t="s">
        <v>43</v>
      </c>
      <c r="J2697" s="3">
        <v>45408</v>
      </c>
      <c r="K2697" s="3">
        <v>45414</v>
      </c>
      <c r="L2697" s="2" t="s">
        <v>40</v>
      </c>
      <c r="M2697" s="2" t="s">
        <v>111</v>
      </c>
      <c r="N2697" s="2" t="s">
        <v>369</v>
      </c>
      <c r="O2697" s="4">
        <v>1065000</v>
      </c>
      <c r="P2697" s="4">
        <v>233800</v>
      </c>
      <c r="Q2697" s="4">
        <v>831200</v>
      </c>
      <c r="R2697" s="2">
        <v>48</v>
      </c>
      <c r="S2697" s="5">
        <v>9.61</v>
      </c>
      <c r="T2697" s="4">
        <v>23973.19</v>
      </c>
      <c r="U2697" s="2" t="s">
        <v>73</v>
      </c>
      <c r="V2697" s="2" t="s">
        <v>74</v>
      </c>
      <c r="W2697" s="4">
        <v>623302.93999999994</v>
      </c>
      <c r="X2697" s="4">
        <v>527410.34</v>
      </c>
      <c r="Y2697" s="4">
        <v>1150713.28</v>
      </c>
      <c r="Z2697" s="2">
        <v>29</v>
      </c>
      <c r="AA2697" s="2" t="s">
        <v>57</v>
      </c>
      <c r="AB2697" s="2" t="s">
        <v>15730</v>
      </c>
      <c r="AC2697" s="2" t="s">
        <v>87</v>
      </c>
      <c r="AD2697" s="2" t="s">
        <v>76</v>
      </c>
      <c r="AE2697" s="5">
        <v>78.05</v>
      </c>
      <c r="AF2697" s="2">
        <v>1</v>
      </c>
      <c r="AG2697" s="2" t="s">
        <v>77</v>
      </c>
      <c r="AH2697" s="2">
        <v>6</v>
      </c>
      <c r="AI2697" s="6" t="str">
        <f t="shared" si="126"/>
        <v>45-54</v>
      </c>
      <c r="AJ2697" s="11">
        <f>YEAR(tbl_LoanData[[#This Row],[Application Date]])</f>
        <v>2024</v>
      </c>
      <c r="AK2697" s="11" t="str">
        <f>TEXT(tbl_LoanData[[#This Row],[Application Date]],"MMMM")</f>
        <v>April</v>
      </c>
      <c r="AL2697" s="12">
        <f>DATE(YEAR(tbl_LoanData[[#This Row],[Application Date]]),MONTH(tbl_LoanData[[#This Row],[Application Date]]),1)</f>
        <v>45383</v>
      </c>
      <c r="AM2697" s="14">
        <f ca="1">IF(AND(tbl_LoanData[[#This Row],[Application Date]]&gt;=EOMONTH(TODAY(),-1)+1,tbl_LoanData[[#This Row],[Application Date]]&lt;=TODAY()),tbl_LoanData[[#This Row],[Loan Amount]],0)</f>
        <v>0</v>
      </c>
      <c r="AN2697" s="14">
        <f>tbl_LoanData[[#This Row],[Amount Paid]]-(Q2697-X2697)</f>
        <v>319513.27999999991</v>
      </c>
      <c r="AO2697" s="14">
        <f>IF(tbl_LoanData[[#This Row],[Application Status]]="Approved",1,0)</f>
        <v>1</v>
      </c>
      <c r="AP2697" s="22" t="str">
        <f t="shared" ca="1" si="127"/>
        <v/>
      </c>
      <c r="AQ2697" s="22" t="str">
        <f t="shared" ca="1" si="128"/>
        <v/>
      </c>
    </row>
    <row r="2698" spans="1:43" ht="14.4" customHeight="1" x14ac:dyDescent="0.3">
      <c r="A2698" s="2" t="s">
        <v>6181</v>
      </c>
      <c r="B2698" s="2" t="s">
        <v>6182</v>
      </c>
      <c r="C2698" s="2" t="s">
        <v>868</v>
      </c>
      <c r="D2698" s="2" t="s">
        <v>161</v>
      </c>
      <c r="E2698" s="2" t="s">
        <v>182</v>
      </c>
      <c r="F2698" s="2">
        <v>51</v>
      </c>
      <c r="G2698" s="2" t="s">
        <v>69</v>
      </c>
      <c r="H2698" s="2" t="s">
        <v>259</v>
      </c>
      <c r="I2698" s="2" t="s">
        <v>43</v>
      </c>
      <c r="J2698" s="3">
        <v>45385</v>
      </c>
      <c r="K2698" s="3">
        <v>45393</v>
      </c>
      <c r="L2698" s="2" t="s">
        <v>40</v>
      </c>
      <c r="M2698" s="2" t="s">
        <v>111</v>
      </c>
      <c r="N2698" s="2" t="s">
        <v>120</v>
      </c>
      <c r="O2698" s="4">
        <v>1304000</v>
      </c>
      <c r="P2698" s="4">
        <v>236200</v>
      </c>
      <c r="Q2698" s="4">
        <v>1067800</v>
      </c>
      <c r="R2698" s="2">
        <v>18</v>
      </c>
      <c r="S2698" s="5">
        <v>7.82</v>
      </c>
      <c r="T2698" s="4">
        <v>66280.72</v>
      </c>
      <c r="U2698" s="2" t="s">
        <v>73</v>
      </c>
      <c r="V2698" s="2" t="s">
        <v>34</v>
      </c>
      <c r="W2698" s="4">
        <v>795368.64</v>
      </c>
      <c r="X2698" s="4">
        <v>397684.3</v>
      </c>
      <c r="Y2698" s="4">
        <v>1193052.94</v>
      </c>
      <c r="Z2698" s="2">
        <v>180</v>
      </c>
      <c r="AA2698" s="2" t="s">
        <v>60</v>
      </c>
      <c r="AB2698" s="2" t="s">
        <v>15734</v>
      </c>
      <c r="AC2698" s="2" t="s">
        <v>146</v>
      </c>
      <c r="AD2698" s="2" t="s">
        <v>76</v>
      </c>
      <c r="AE2698" s="5">
        <v>81.89</v>
      </c>
      <c r="AF2698" s="2">
        <v>6</v>
      </c>
      <c r="AG2698" s="2" t="s">
        <v>130</v>
      </c>
      <c r="AH2698" s="2">
        <v>8</v>
      </c>
      <c r="AI2698" s="6" t="str">
        <f t="shared" si="126"/>
        <v>45-54</v>
      </c>
      <c r="AJ2698" s="11">
        <f>YEAR(tbl_LoanData[[#This Row],[Application Date]])</f>
        <v>2024</v>
      </c>
      <c r="AK2698" s="11" t="str">
        <f>TEXT(tbl_LoanData[[#This Row],[Application Date]],"MMMM")</f>
        <v>April</v>
      </c>
      <c r="AL2698" s="12">
        <f>DATE(YEAR(tbl_LoanData[[#This Row],[Application Date]]),MONTH(tbl_LoanData[[#This Row],[Application Date]]),1)</f>
        <v>45383</v>
      </c>
      <c r="AM2698" s="14">
        <f ca="1">IF(AND(tbl_LoanData[[#This Row],[Application Date]]&gt;=EOMONTH(TODAY(),-1)+1,tbl_LoanData[[#This Row],[Application Date]]&lt;=TODAY()),tbl_LoanData[[#This Row],[Loan Amount]],0)</f>
        <v>0</v>
      </c>
      <c r="AN2698" s="14">
        <f>tbl_LoanData[[#This Row],[Amount Paid]]-(Q2698-X2698)</f>
        <v>125252.94000000006</v>
      </c>
      <c r="AO2698" s="14">
        <f>IF(tbl_LoanData[[#This Row],[Application Status]]="Approved",1,0)</f>
        <v>1</v>
      </c>
      <c r="AP2698" s="22" t="str">
        <f t="shared" ca="1" si="127"/>
        <v/>
      </c>
      <c r="AQ2698" s="22" t="str">
        <f t="shared" ca="1" si="128"/>
        <v/>
      </c>
    </row>
    <row r="2699" spans="1:43" ht="14.4" customHeight="1" x14ac:dyDescent="0.3">
      <c r="A2699" s="2" t="s">
        <v>6265</v>
      </c>
      <c r="B2699" s="2" t="s">
        <v>6266</v>
      </c>
      <c r="C2699" s="2" t="s">
        <v>868</v>
      </c>
      <c r="D2699" s="2" t="s">
        <v>189</v>
      </c>
      <c r="E2699" s="2" t="s">
        <v>134</v>
      </c>
      <c r="F2699" s="2">
        <v>31</v>
      </c>
      <c r="G2699" s="2" t="s">
        <v>69</v>
      </c>
      <c r="H2699" s="2" t="s">
        <v>172</v>
      </c>
      <c r="I2699" s="2" t="s">
        <v>45</v>
      </c>
      <c r="J2699" s="3">
        <v>45394</v>
      </c>
      <c r="K2699" s="3">
        <v>45410</v>
      </c>
      <c r="L2699" s="2" t="s">
        <v>37</v>
      </c>
      <c r="M2699" s="2" t="s">
        <v>199</v>
      </c>
      <c r="N2699" s="2" t="s">
        <v>200</v>
      </c>
      <c r="O2699" s="4">
        <v>107000</v>
      </c>
      <c r="P2699" s="4">
        <v>33200</v>
      </c>
      <c r="Q2699" s="4">
        <v>73800</v>
      </c>
      <c r="R2699" s="2">
        <v>36</v>
      </c>
      <c r="S2699" s="5">
        <v>11.5</v>
      </c>
      <c r="T2699" s="4">
        <v>2757.25</v>
      </c>
      <c r="U2699" s="2" t="s">
        <v>73</v>
      </c>
      <c r="V2699" s="2" t="s">
        <v>74</v>
      </c>
      <c r="W2699" s="4">
        <v>77203</v>
      </c>
      <c r="X2699" s="4">
        <v>22058</v>
      </c>
      <c r="Y2699" s="4">
        <v>99261</v>
      </c>
      <c r="Z2699" s="2">
        <v>0</v>
      </c>
      <c r="AA2699" s="2" t="s">
        <v>56</v>
      </c>
      <c r="AB2699" s="2" t="s">
        <v>15727</v>
      </c>
      <c r="AC2699" s="2" t="s">
        <v>138</v>
      </c>
      <c r="AD2699" s="2" t="s">
        <v>76</v>
      </c>
      <c r="AE2699" s="5">
        <v>68.97</v>
      </c>
      <c r="AF2699" s="2">
        <v>0</v>
      </c>
      <c r="AG2699" s="2" t="s">
        <v>77</v>
      </c>
      <c r="AH2699" s="2">
        <v>16</v>
      </c>
      <c r="AI2699" s="6" t="str">
        <f t="shared" si="126"/>
        <v>25-34</v>
      </c>
      <c r="AJ2699" s="11">
        <f>YEAR(tbl_LoanData[[#This Row],[Application Date]])</f>
        <v>2024</v>
      </c>
      <c r="AK2699" s="11" t="str">
        <f>TEXT(tbl_LoanData[[#This Row],[Application Date]],"MMMM")</f>
        <v>April</v>
      </c>
      <c r="AL2699" s="12">
        <f>DATE(YEAR(tbl_LoanData[[#This Row],[Application Date]]),MONTH(tbl_LoanData[[#This Row],[Application Date]]),1)</f>
        <v>45383</v>
      </c>
      <c r="AM2699" s="14">
        <f ca="1">IF(AND(tbl_LoanData[[#This Row],[Application Date]]&gt;=EOMONTH(TODAY(),-1)+1,tbl_LoanData[[#This Row],[Application Date]]&lt;=TODAY()),tbl_LoanData[[#This Row],[Loan Amount]],0)</f>
        <v>0</v>
      </c>
      <c r="AN2699" s="14">
        <f>tbl_LoanData[[#This Row],[Amount Paid]]-(Q2699-X2699)</f>
        <v>25461</v>
      </c>
      <c r="AO2699" s="14">
        <f>IF(tbl_LoanData[[#This Row],[Application Status]]="Approved",1,0)</f>
        <v>1</v>
      </c>
      <c r="AP2699" s="22" t="str">
        <f t="shared" ca="1" si="127"/>
        <v/>
      </c>
      <c r="AQ2699" s="22" t="str">
        <f t="shared" ca="1" si="128"/>
        <v/>
      </c>
    </row>
    <row r="2700" spans="1:43" ht="14.4" customHeight="1" x14ac:dyDescent="0.3">
      <c r="A2700" s="2" t="s">
        <v>6323</v>
      </c>
      <c r="B2700" s="2" t="s">
        <v>6324</v>
      </c>
      <c r="C2700" s="2" t="s">
        <v>401</v>
      </c>
      <c r="D2700" s="2" t="s">
        <v>161</v>
      </c>
      <c r="E2700" s="2" t="s">
        <v>385</v>
      </c>
      <c r="F2700" s="2">
        <v>23</v>
      </c>
      <c r="G2700" s="2" t="s">
        <v>83</v>
      </c>
      <c r="H2700" s="2" t="s">
        <v>166</v>
      </c>
      <c r="I2700" s="2" t="s">
        <v>46</v>
      </c>
      <c r="J2700" s="3">
        <v>45408</v>
      </c>
      <c r="K2700" s="3">
        <v>45423</v>
      </c>
      <c r="L2700" s="2" t="s">
        <v>39</v>
      </c>
      <c r="M2700" s="2" t="s">
        <v>167</v>
      </c>
      <c r="N2700" s="2" t="s">
        <v>491</v>
      </c>
      <c r="O2700" s="4">
        <v>1702000</v>
      </c>
      <c r="P2700" s="4">
        <v>383300</v>
      </c>
      <c r="Q2700" s="4">
        <v>1318700</v>
      </c>
      <c r="R2700" s="2">
        <v>24</v>
      </c>
      <c r="S2700" s="5">
        <v>14.09</v>
      </c>
      <c r="T2700" s="4">
        <v>70429.570000000007</v>
      </c>
      <c r="U2700" s="2" t="s">
        <v>73</v>
      </c>
      <c r="V2700" s="2" t="s">
        <v>34</v>
      </c>
      <c r="W2700" s="4">
        <v>1619880.11</v>
      </c>
      <c r="X2700" s="4">
        <v>70429.55</v>
      </c>
      <c r="Y2700" s="4">
        <v>1690309.66</v>
      </c>
      <c r="Z2700" s="2">
        <v>29</v>
      </c>
      <c r="AA2700" s="2" t="s">
        <v>57</v>
      </c>
      <c r="AB2700" s="2" t="s">
        <v>15736</v>
      </c>
      <c r="AC2700" s="2" t="s">
        <v>332</v>
      </c>
      <c r="AD2700" s="2" t="s">
        <v>76</v>
      </c>
      <c r="AE2700" s="5">
        <v>77.48</v>
      </c>
      <c r="AF2700" s="2">
        <v>1</v>
      </c>
      <c r="AG2700" s="2" t="s">
        <v>77</v>
      </c>
      <c r="AH2700" s="2">
        <v>15</v>
      </c>
      <c r="AI2700" s="6" t="str">
        <f t="shared" si="126"/>
        <v>18-24</v>
      </c>
      <c r="AJ2700" s="11">
        <f>YEAR(tbl_LoanData[[#This Row],[Application Date]])</f>
        <v>2024</v>
      </c>
      <c r="AK2700" s="11" t="str">
        <f>TEXT(tbl_LoanData[[#This Row],[Application Date]],"MMMM")</f>
        <v>April</v>
      </c>
      <c r="AL2700" s="12">
        <f>DATE(YEAR(tbl_LoanData[[#This Row],[Application Date]]),MONTH(tbl_LoanData[[#This Row],[Application Date]]),1)</f>
        <v>45383</v>
      </c>
      <c r="AM2700" s="14">
        <f ca="1">IF(AND(tbl_LoanData[[#This Row],[Application Date]]&gt;=EOMONTH(TODAY(),-1)+1,tbl_LoanData[[#This Row],[Application Date]]&lt;=TODAY()),tbl_LoanData[[#This Row],[Loan Amount]],0)</f>
        <v>0</v>
      </c>
      <c r="AN2700" s="14">
        <f>tbl_LoanData[[#This Row],[Amount Paid]]-(Q2700-X2700)</f>
        <v>371609.66000000015</v>
      </c>
      <c r="AO2700" s="14">
        <f>IF(tbl_LoanData[[#This Row],[Application Status]]="Approved",1,0)</f>
        <v>1</v>
      </c>
      <c r="AP2700" s="22" t="str">
        <f t="shared" ca="1" si="127"/>
        <v/>
      </c>
      <c r="AQ2700" s="22" t="str">
        <f t="shared" ca="1" si="128"/>
        <v/>
      </c>
    </row>
    <row r="2701" spans="1:43" ht="14.4" customHeight="1" x14ac:dyDescent="0.3">
      <c r="A2701" s="2" t="s">
        <v>6341</v>
      </c>
      <c r="B2701" s="2" t="s">
        <v>6342</v>
      </c>
      <c r="C2701" s="2" t="s">
        <v>868</v>
      </c>
      <c r="D2701" s="2" t="s">
        <v>67</v>
      </c>
      <c r="E2701" s="2" t="s">
        <v>176</v>
      </c>
      <c r="F2701" s="2">
        <v>33</v>
      </c>
      <c r="G2701" s="2" t="s">
        <v>69</v>
      </c>
      <c r="H2701" s="2" t="s">
        <v>217</v>
      </c>
      <c r="I2701" s="2" t="s">
        <v>46</v>
      </c>
      <c r="J2701" s="3">
        <v>45409</v>
      </c>
      <c r="K2701" s="3">
        <v>45416</v>
      </c>
      <c r="L2701" s="2" t="s">
        <v>40</v>
      </c>
      <c r="M2701" s="2" t="s">
        <v>111</v>
      </c>
      <c r="N2701" s="2" t="s">
        <v>369</v>
      </c>
      <c r="O2701" s="4">
        <v>819000</v>
      </c>
      <c r="P2701" s="4">
        <v>258900</v>
      </c>
      <c r="Q2701" s="4">
        <v>560100</v>
      </c>
      <c r="R2701" s="2">
        <v>48</v>
      </c>
      <c r="S2701" s="5">
        <v>13.27</v>
      </c>
      <c r="T2701" s="4">
        <v>17862.52</v>
      </c>
      <c r="U2701" s="2" t="s">
        <v>73</v>
      </c>
      <c r="V2701" s="2" t="s">
        <v>74</v>
      </c>
      <c r="W2701" s="4">
        <v>482288.04</v>
      </c>
      <c r="X2701" s="4">
        <v>375113.04</v>
      </c>
      <c r="Y2701" s="4">
        <v>857401.08</v>
      </c>
      <c r="Z2701" s="2">
        <v>0</v>
      </c>
      <c r="AA2701" s="2" t="s">
        <v>56</v>
      </c>
      <c r="AB2701" s="2" t="s">
        <v>15731</v>
      </c>
      <c r="AC2701" s="2" t="s">
        <v>360</v>
      </c>
      <c r="AD2701" s="2" t="s">
        <v>76</v>
      </c>
      <c r="AE2701" s="5">
        <v>68.39</v>
      </c>
      <c r="AF2701" s="2">
        <v>0</v>
      </c>
      <c r="AG2701" s="2" t="s">
        <v>77</v>
      </c>
      <c r="AH2701" s="2">
        <v>7</v>
      </c>
      <c r="AI2701" s="6" t="str">
        <f t="shared" si="126"/>
        <v>25-34</v>
      </c>
      <c r="AJ2701" s="11">
        <f>YEAR(tbl_LoanData[[#This Row],[Application Date]])</f>
        <v>2024</v>
      </c>
      <c r="AK2701" s="11" t="str">
        <f>TEXT(tbl_LoanData[[#This Row],[Application Date]],"MMMM")</f>
        <v>April</v>
      </c>
      <c r="AL2701" s="12">
        <f>DATE(YEAR(tbl_LoanData[[#This Row],[Application Date]]),MONTH(tbl_LoanData[[#This Row],[Application Date]]),1)</f>
        <v>45383</v>
      </c>
      <c r="AM2701" s="14">
        <f ca="1">IF(AND(tbl_LoanData[[#This Row],[Application Date]]&gt;=EOMONTH(TODAY(),-1)+1,tbl_LoanData[[#This Row],[Application Date]]&lt;=TODAY()),tbl_LoanData[[#This Row],[Loan Amount]],0)</f>
        <v>0</v>
      </c>
      <c r="AN2701" s="14">
        <f>tbl_LoanData[[#This Row],[Amount Paid]]-(Q2701-X2701)</f>
        <v>297301.07999999996</v>
      </c>
      <c r="AO2701" s="14">
        <f>IF(tbl_LoanData[[#This Row],[Application Status]]="Approved",1,0)</f>
        <v>1</v>
      </c>
      <c r="AP2701" s="22" t="str">
        <f t="shared" ca="1" si="127"/>
        <v/>
      </c>
      <c r="AQ2701" s="22" t="str">
        <f t="shared" ca="1" si="128"/>
        <v/>
      </c>
    </row>
    <row r="2702" spans="1:43" ht="14.4" customHeight="1" x14ac:dyDescent="0.3">
      <c r="A2702" s="2" t="s">
        <v>6385</v>
      </c>
      <c r="B2702" s="2" t="s">
        <v>6386</v>
      </c>
      <c r="C2702" s="2" t="s">
        <v>379</v>
      </c>
      <c r="D2702" s="2" t="s">
        <v>118</v>
      </c>
      <c r="E2702" s="2" t="s">
        <v>117</v>
      </c>
      <c r="F2702" s="2">
        <v>61</v>
      </c>
      <c r="G2702" s="2" t="s">
        <v>69</v>
      </c>
      <c r="H2702" s="2" t="s">
        <v>103</v>
      </c>
      <c r="I2702" s="2" t="s">
        <v>43</v>
      </c>
      <c r="J2702" s="3">
        <v>45389</v>
      </c>
      <c r="K2702" s="3">
        <v>45401</v>
      </c>
      <c r="L2702" s="2" t="s">
        <v>39</v>
      </c>
      <c r="M2702" s="2" t="s">
        <v>85</v>
      </c>
      <c r="N2702" s="2" t="s">
        <v>373</v>
      </c>
      <c r="O2702" s="4">
        <v>2475000</v>
      </c>
      <c r="P2702" s="4">
        <v>834000</v>
      </c>
      <c r="Q2702" s="4">
        <v>1641000</v>
      </c>
      <c r="R2702" s="2">
        <v>18</v>
      </c>
      <c r="S2702" s="5">
        <v>9.1999999999999993</v>
      </c>
      <c r="T2702" s="4">
        <v>103747.67</v>
      </c>
      <c r="U2702" s="2" t="s">
        <v>73</v>
      </c>
      <c r="V2702" s="2" t="s">
        <v>33</v>
      </c>
      <c r="W2702" s="4">
        <v>1867458</v>
      </c>
      <c r="X2702" s="4">
        <v>0</v>
      </c>
      <c r="Y2702" s="4">
        <v>1867458</v>
      </c>
      <c r="Z2702" s="2">
        <v>0</v>
      </c>
      <c r="AA2702" s="2" t="s">
        <v>56</v>
      </c>
      <c r="AB2702" s="2" t="s">
        <v>15733</v>
      </c>
      <c r="AC2702" s="2" t="s">
        <v>87</v>
      </c>
      <c r="AD2702" s="2" t="s">
        <v>76</v>
      </c>
      <c r="AE2702" s="5">
        <v>66.3</v>
      </c>
      <c r="AF2702" s="2">
        <v>0</v>
      </c>
      <c r="AG2702" s="2" t="s">
        <v>77</v>
      </c>
      <c r="AH2702" s="2">
        <v>12</v>
      </c>
      <c r="AI2702" s="6" t="str">
        <f t="shared" si="126"/>
        <v>55-64</v>
      </c>
      <c r="AJ2702" s="11">
        <f>YEAR(tbl_LoanData[[#This Row],[Application Date]])</f>
        <v>2024</v>
      </c>
      <c r="AK2702" s="11" t="str">
        <f>TEXT(tbl_LoanData[[#This Row],[Application Date]],"MMMM")</f>
        <v>April</v>
      </c>
      <c r="AL2702" s="12">
        <f>DATE(YEAR(tbl_LoanData[[#This Row],[Application Date]]),MONTH(tbl_LoanData[[#This Row],[Application Date]]),1)</f>
        <v>45383</v>
      </c>
      <c r="AM2702" s="14">
        <f ca="1">IF(AND(tbl_LoanData[[#This Row],[Application Date]]&gt;=EOMONTH(TODAY(),-1)+1,tbl_LoanData[[#This Row],[Application Date]]&lt;=TODAY()),tbl_LoanData[[#This Row],[Loan Amount]],0)</f>
        <v>0</v>
      </c>
      <c r="AN2702" s="14">
        <f>tbl_LoanData[[#This Row],[Amount Paid]]-(Q2702-X2702)</f>
        <v>226458</v>
      </c>
      <c r="AO2702" s="14">
        <f>IF(tbl_LoanData[[#This Row],[Application Status]]="Approved",1,0)</f>
        <v>1</v>
      </c>
      <c r="AP2702" s="22" t="str">
        <f t="shared" ca="1" si="127"/>
        <v/>
      </c>
      <c r="AQ2702" s="22" t="str">
        <f t="shared" ca="1" si="128"/>
        <v/>
      </c>
    </row>
    <row r="2703" spans="1:43" ht="14.4" customHeight="1" x14ac:dyDescent="0.3">
      <c r="A2703" s="2" t="s">
        <v>6411</v>
      </c>
      <c r="B2703" s="2" t="s">
        <v>6412</v>
      </c>
      <c r="C2703" s="2" t="s">
        <v>227</v>
      </c>
      <c r="D2703" s="2" t="s">
        <v>67</v>
      </c>
      <c r="E2703" s="2" t="s">
        <v>92</v>
      </c>
      <c r="F2703" s="2">
        <v>54</v>
      </c>
      <c r="G2703" s="2" t="s">
        <v>69</v>
      </c>
      <c r="H2703" s="2" t="s">
        <v>516</v>
      </c>
      <c r="I2703" s="2" t="s">
        <v>53</v>
      </c>
      <c r="J2703" s="3">
        <v>45406</v>
      </c>
      <c r="K2703" s="3">
        <v>45416</v>
      </c>
      <c r="L2703" s="2" t="s">
        <v>40</v>
      </c>
      <c r="M2703" s="2" t="s">
        <v>94</v>
      </c>
      <c r="N2703" s="2" t="s">
        <v>4</v>
      </c>
      <c r="O2703" s="4">
        <v>860000</v>
      </c>
      <c r="P2703" s="4">
        <v>185300</v>
      </c>
      <c r="Q2703" s="4">
        <v>674700</v>
      </c>
      <c r="R2703" s="2">
        <v>36</v>
      </c>
      <c r="S2703" s="5">
        <v>6.58</v>
      </c>
      <c r="T2703" s="4">
        <v>22441.27</v>
      </c>
      <c r="U2703" s="2" t="s">
        <v>73</v>
      </c>
      <c r="V2703" s="2" t="s">
        <v>74</v>
      </c>
      <c r="W2703" s="4">
        <v>605914.29</v>
      </c>
      <c r="X2703" s="4">
        <v>201971.49</v>
      </c>
      <c r="Y2703" s="4">
        <v>807885.78</v>
      </c>
      <c r="Z2703" s="2">
        <v>0</v>
      </c>
      <c r="AA2703" s="2" t="s">
        <v>56</v>
      </c>
      <c r="AB2703" s="2" t="s">
        <v>15729</v>
      </c>
      <c r="AC2703" s="2" t="s">
        <v>146</v>
      </c>
      <c r="AD2703" s="2" t="s">
        <v>76</v>
      </c>
      <c r="AE2703" s="5">
        <v>78.45</v>
      </c>
      <c r="AF2703" s="2">
        <v>0</v>
      </c>
      <c r="AG2703" s="2" t="s">
        <v>77</v>
      </c>
      <c r="AH2703" s="2">
        <v>10</v>
      </c>
      <c r="AI2703" s="6" t="str">
        <f t="shared" si="126"/>
        <v>45-54</v>
      </c>
      <c r="AJ2703" s="11">
        <f>YEAR(tbl_LoanData[[#This Row],[Application Date]])</f>
        <v>2024</v>
      </c>
      <c r="AK2703" s="11" t="str">
        <f>TEXT(tbl_LoanData[[#This Row],[Application Date]],"MMMM")</f>
        <v>April</v>
      </c>
      <c r="AL2703" s="12">
        <f>DATE(YEAR(tbl_LoanData[[#This Row],[Application Date]]),MONTH(tbl_LoanData[[#This Row],[Application Date]]),1)</f>
        <v>45383</v>
      </c>
      <c r="AM2703" s="14">
        <f ca="1">IF(AND(tbl_LoanData[[#This Row],[Application Date]]&gt;=EOMONTH(TODAY(),-1)+1,tbl_LoanData[[#This Row],[Application Date]]&lt;=TODAY()),tbl_LoanData[[#This Row],[Loan Amount]],0)</f>
        <v>0</v>
      </c>
      <c r="AN2703" s="14">
        <f>tbl_LoanData[[#This Row],[Amount Paid]]-(Q2703-X2703)</f>
        <v>133185.78000000003</v>
      </c>
      <c r="AO2703" s="14">
        <f>IF(tbl_LoanData[[#This Row],[Application Status]]="Approved",1,0)</f>
        <v>1</v>
      </c>
      <c r="AP2703" s="22" t="str">
        <f t="shared" ca="1" si="127"/>
        <v/>
      </c>
      <c r="AQ2703" s="22" t="str">
        <f t="shared" ca="1" si="128"/>
        <v/>
      </c>
    </row>
    <row r="2704" spans="1:43" x14ac:dyDescent="0.3">
      <c r="A2704" s="2" t="s">
        <v>6497</v>
      </c>
      <c r="B2704" s="2" t="s">
        <v>6498</v>
      </c>
      <c r="C2704" s="2" t="s">
        <v>220</v>
      </c>
      <c r="D2704" s="2" t="s">
        <v>134</v>
      </c>
      <c r="E2704" s="2" t="s">
        <v>394</v>
      </c>
      <c r="F2704" s="2">
        <v>43</v>
      </c>
      <c r="G2704" s="2" t="s">
        <v>69</v>
      </c>
      <c r="H2704" s="2" t="s">
        <v>398</v>
      </c>
      <c r="I2704" s="2" t="s">
        <v>46</v>
      </c>
      <c r="J2704" s="3">
        <v>45398</v>
      </c>
      <c r="K2704" s="3">
        <v>45413</v>
      </c>
      <c r="L2704" s="2" t="s">
        <v>36</v>
      </c>
      <c r="M2704" s="2" t="s">
        <v>111</v>
      </c>
      <c r="N2704" s="2" t="s">
        <v>350</v>
      </c>
      <c r="O2704" s="4">
        <v>1660000</v>
      </c>
      <c r="P2704" s="4">
        <v>232200</v>
      </c>
      <c r="Q2704" s="4">
        <v>1427800</v>
      </c>
      <c r="R2704" s="2">
        <v>36</v>
      </c>
      <c r="S2704" s="5">
        <v>8.5500000000000007</v>
      </c>
      <c r="T2704" s="4">
        <v>49834.19</v>
      </c>
      <c r="U2704" s="2" t="s">
        <v>73</v>
      </c>
      <c r="V2704" s="2" t="s">
        <v>74</v>
      </c>
      <c r="W2704" s="4">
        <v>1345523.13</v>
      </c>
      <c r="X2704" s="4">
        <v>448507.57</v>
      </c>
      <c r="Y2704" s="4">
        <v>1794030.7</v>
      </c>
      <c r="Z2704" s="2">
        <v>0</v>
      </c>
      <c r="AA2704" s="2" t="s">
        <v>56</v>
      </c>
      <c r="AB2704" s="2" t="s">
        <v>15727</v>
      </c>
      <c r="AC2704" s="2" t="s">
        <v>129</v>
      </c>
      <c r="AD2704" s="2" t="s">
        <v>76</v>
      </c>
      <c r="AE2704" s="5">
        <v>86.01</v>
      </c>
      <c r="AF2704" s="2">
        <v>0</v>
      </c>
      <c r="AG2704" s="2" t="s">
        <v>77</v>
      </c>
      <c r="AH2704" s="2">
        <v>15</v>
      </c>
      <c r="AI2704" s="6" t="str">
        <f t="shared" si="126"/>
        <v>35-44</v>
      </c>
      <c r="AJ2704" s="11">
        <f>YEAR(tbl_LoanData[[#This Row],[Application Date]])</f>
        <v>2024</v>
      </c>
      <c r="AK2704" s="11" t="str">
        <f>TEXT(tbl_LoanData[[#This Row],[Application Date]],"MMMM")</f>
        <v>April</v>
      </c>
      <c r="AL2704" s="12">
        <f>DATE(YEAR(tbl_LoanData[[#This Row],[Application Date]]),MONTH(tbl_LoanData[[#This Row],[Application Date]]),1)</f>
        <v>45383</v>
      </c>
      <c r="AM2704" s="14">
        <f ca="1">IF(AND(tbl_LoanData[[#This Row],[Application Date]]&gt;=EOMONTH(TODAY(),-1)+1,tbl_LoanData[[#This Row],[Application Date]]&lt;=TODAY()),tbl_LoanData[[#This Row],[Loan Amount]],0)</f>
        <v>0</v>
      </c>
      <c r="AN2704" s="14">
        <f>tbl_LoanData[[#This Row],[Amount Paid]]-(Q2704-X2704)</f>
        <v>366230.69999999995</v>
      </c>
      <c r="AO2704" s="14">
        <f>IF(tbl_LoanData[[#This Row],[Application Status]]="Approved",1,0)</f>
        <v>1</v>
      </c>
      <c r="AP2704" s="22" t="str">
        <f t="shared" ca="1" si="127"/>
        <v/>
      </c>
      <c r="AQ2704" s="22" t="str">
        <f t="shared" ca="1" si="128"/>
        <v/>
      </c>
    </row>
    <row r="2705" spans="1:43" ht="14.4" customHeight="1" x14ac:dyDescent="0.3">
      <c r="A2705" s="2" t="s">
        <v>6531</v>
      </c>
      <c r="B2705" s="2" t="s">
        <v>6532</v>
      </c>
      <c r="C2705" s="2" t="s">
        <v>549</v>
      </c>
      <c r="D2705" s="2" t="s">
        <v>82</v>
      </c>
      <c r="E2705" s="2" t="s">
        <v>68</v>
      </c>
      <c r="F2705" s="2">
        <v>63</v>
      </c>
      <c r="G2705" s="2" t="s">
        <v>83</v>
      </c>
      <c r="H2705" s="2" t="s">
        <v>110</v>
      </c>
      <c r="I2705" s="2" t="s">
        <v>46</v>
      </c>
      <c r="J2705" s="3">
        <v>45410</v>
      </c>
      <c r="K2705" s="3">
        <v>45424</v>
      </c>
      <c r="L2705" s="2" t="s">
        <v>40</v>
      </c>
      <c r="M2705" s="2" t="s">
        <v>94</v>
      </c>
      <c r="N2705" s="2" t="s">
        <v>4</v>
      </c>
      <c r="O2705" s="4">
        <v>808000</v>
      </c>
      <c r="P2705" s="4">
        <v>204700</v>
      </c>
      <c r="Q2705" s="4">
        <v>603300</v>
      </c>
      <c r="R2705" s="2">
        <v>36</v>
      </c>
      <c r="S2705" s="5">
        <v>11.31</v>
      </c>
      <c r="T2705" s="4">
        <v>22444.44</v>
      </c>
      <c r="U2705" s="2" t="s">
        <v>73</v>
      </c>
      <c r="V2705" s="2" t="s">
        <v>74</v>
      </c>
      <c r="W2705" s="4">
        <v>605999.88</v>
      </c>
      <c r="X2705" s="4">
        <v>201999.81</v>
      </c>
      <c r="Y2705" s="4">
        <v>807999.69</v>
      </c>
      <c r="Z2705" s="2">
        <v>0</v>
      </c>
      <c r="AA2705" s="2" t="s">
        <v>56</v>
      </c>
      <c r="AB2705" s="2" t="s">
        <v>15734</v>
      </c>
      <c r="AC2705" s="2" t="s">
        <v>106</v>
      </c>
      <c r="AD2705" s="2" t="s">
        <v>76</v>
      </c>
      <c r="AE2705" s="5">
        <v>74.67</v>
      </c>
      <c r="AF2705" s="2">
        <v>0</v>
      </c>
      <c r="AG2705" s="2" t="s">
        <v>77</v>
      </c>
      <c r="AH2705" s="2">
        <v>14</v>
      </c>
      <c r="AI2705" s="6" t="str">
        <f t="shared" si="126"/>
        <v>55-64</v>
      </c>
      <c r="AJ2705" s="11">
        <f>YEAR(tbl_LoanData[[#This Row],[Application Date]])</f>
        <v>2024</v>
      </c>
      <c r="AK2705" s="11" t="str">
        <f>TEXT(tbl_LoanData[[#This Row],[Application Date]],"MMMM")</f>
        <v>April</v>
      </c>
      <c r="AL2705" s="12">
        <f>DATE(YEAR(tbl_LoanData[[#This Row],[Application Date]]),MONTH(tbl_LoanData[[#This Row],[Application Date]]),1)</f>
        <v>45383</v>
      </c>
      <c r="AM2705" s="14">
        <f ca="1">IF(AND(tbl_LoanData[[#This Row],[Application Date]]&gt;=EOMONTH(TODAY(),-1)+1,tbl_LoanData[[#This Row],[Application Date]]&lt;=TODAY()),tbl_LoanData[[#This Row],[Loan Amount]],0)</f>
        <v>0</v>
      </c>
      <c r="AN2705" s="14">
        <f>tbl_LoanData[[#This Row],[Amount Paid]]-(Q2705-X2705)</f>
        <v>204699.69</v>
      </c>
      <c r="AO2705" s="14">
        <f>IF(tbl_LoanData[[#This Row],[Application Status]]="Approved",1,0)</f>
        <v>1</v>
      </c>
      <c r="AP2705" s="22" t="str">
        <f t="shared" ca="1" si="127"/>
        <v/>
      </c>
      <c r="AQ2705" s="22" t="str">
        <f t="shared" ca="1" si="128"/>
        <v/>
      </c>
    </row>
    <row r="2706" spans="1:43" ht="14.4" customHeight="1" x14ac:dyDescent="0.3">
      <c r="A2706" s="2" t="s">
        <v>6661</v>
      </c>
      <c r="B2706" s="2" t="s">
        <v>6662</v>
      </c>
      <c r="C2706" s="2" t="s">
        <v>292</v>
      </c>
      <c r="D2706" s="2" t="s">
        <v>204</v>
      </c>
      <c r="E2706" s="2" t="s">
        <v>102</v>
      </c>
      <c r="F2706" s="2">
        <v>33</v>
      </c>
      <c r="G2706" s="2" t="s">
        <v>83</v>
      </c>
      <c r="H2706" s="2" t="s">
        <v>307</v>
      </c>
      <c r="I2706" s="2" t="s">
        <v>43</v>
      </c>
      <c r="J2706" s="3">
        <v>45397</v>
      </c>
      <c r="K2706" s="3">
        <v>45399</v>
      </c>
      <c r="L2706" s="2" t="s">
        <v>38</v>
      </c>
      <c r="M2706" s="2" t="s">
        <v>144</v>
      </c>
      <c r="N2706" s="2" t="s">
        <v>382</v>
      </c>
      <c r="O2706" s="4">
        <v>1521000</v>
      </c>
      <c r="P2706" s="4">
        <v>533300</v>
      </c>
      <c r="Q2706" s="4">
        <v>987700</v>
      </c>
      <c r="R2706" s="2">
        <v>18</v>
      </c>
      <c r="S2706" s="5">
        <v>13.82</v>
      </c>
      <c r="T2706" s="4">
        <v>66247.23</v>
      </c>
      <c r="U2706" s="2" t="s">
        <v>73</v>
      </c>
      <c r="V2706" s="2" t="s">
        <v>33</v>
      </c>
      <c r="W2706" s="4">
        <v>1192450.21</v>
      </c>
      <c r="X2706" s="4">
        <v>0</v>
      </c>
      <c r="Y2706" s="4">
        <v>1192450.21</v>
      </c>
      <c r="Z2706" s="2">
        <v>0</v>
      </c>
      <c r="AA2706" s="2" t="s">
        <v>56</v>
      </c>
      <c r="AB2706" s="2" t="s">
        <v>15736</v>
      </c>
      <c r="AC2706" s="2" t="s">
        <v>129</v>
      </c>
      <c r="AD2706" s="2" t="s">
        <v>76</v>
      </c>
      <c r="AE2706" s="5">
        <v>64.94</v>
      </c>
      <c r="AF2706" s="2">
        <v>0</v>
      </c>
      <c r="AG2706" s="2" t="s">
        <v>77</v>
      </c>
      <c r="AH2706" s="2">
        <v>2</v>
      </c>
      <c r="AI2706" s="6" t="str">
        <f t="shared" si="126"/>
        <v>25-34</v>
      </c>
      <c r="AJ2706" s="11">
        <f>YEAR(tbl_LoanData[[#This Row],[Application Date]])</f>
        <v>2024</v>
      </c>
      <c r="AK2706" s="11" t="str">
        <f>TEXT(tbl_LoanData[[#This Row],[Application Date]],"MMMM")</f>
        <v>April</v>
      </c>
      <c r="AL2706" s="12">
        <f>DATE(YEAR(tbl_LoanData[[#This Row],[Application Date]]),MONTH(tbl_LoanData[[#This Row],[Application Date]]),1)</f>
        <v>45383</v>
      </c>
      <c r="AM2706" s="14">
        <f ca="1">IF(AND(tbl_LoanData[[#This Row],[Application Date]]&gt;=EOMONTH(TODAY(),-1)+1,tbl_LoanData[[#This Row],[Application Date]]&lt;=TODAY()),tbl_LoanData[[#This Row],[Loan Amount]],0)</f>
        <v>0</v>
      </c>
      <c r="AN2706" s="14">
        <f>tbl_LoanData[[#This Row],[Amount Paid]]-(Q2706-X2706)</f>
        <v>204750.20999999996</v>
      </c>
      <c r="AO2706" s="14">
        <f>IF(tbl_LoanData[[#This Row],[Application Status]]="Approved",1,0)</f>
        <v>1</v>
      </c>
      <c r="AP2706" s="22" t="str">
        <f t="shared" ca="1" si="127"/>
        <v/>
      </c>
      <c r="AQ2706" s="22" t="str">
        <f t="shared" ca="1" si="128"/>
        <v/>
      </c>
    </row>
    <row r="2707" spans="1:43" ht="14.4" customHeight="1" x14ac:dyDescent="0.3">
      <c r="A2707" s="2" t="s">
        <v>6757</v>
      </c>
      <c r="B2707" s="2" t="s">
        <v>6758</v>
      </c>
      <c r="C2707" s="2" t="s">
        <v>149</v>
      </c>
      <c r="D2707" s="2" t="s">
        <v>117</v>
      </c>
      <c r="E2707" s="2" t="s">
        <v>67</v>
      </c>
      <c r="F2707" s="2">
        <v>45</v>
      </c>
      <c r="G2707" s="2" t="s">
        <v>83</v>
      </c>
      <c r="H2707" s="2" t="s">
        <v>110</v>
      </c>
      <c r="I2707" s="2" t="s">
        <v>46</v>
      </c>
      <c r="J2707" s="3">
        <v>45394</v>
      </c>
      <c r="K2707" s="3">
        <v>45399</v>
      </c>
      <c r="L2707" s="2" t="s">
        <v>36</v>
      </c>
      <c r="M2707" s="2" t="s">
        <v>111</v>
      </c>
      <c r="N2707" s="2" t="s">
        <v>350</v>
      </c>
      <c r="O2707" s="4">
        <v>1380000</v>
      </c>
      <c r="P2707" s="4">
        <v>441800</v>
      </c>
      <c r="Q2707" s="4">
        <v>938200</v>
      </c>
      <c r="R2707" s="2">
        <v>24</v>
      </c>
      <c r="S2707" s="5">
        <v>10.4</v>
      </c>
      <c r="T2707" s="4">
        <v>47222.73</v>
      </c>
      <c r="U2707" s="2" t="s">
        <v>73</v>
      </c>
      <c r="V2707" s="2" t="s">
        <v>34</v>
      </c>
      <c r="W2707" s="4">
        <v>1038900.06</v>
      </c>
      <c r="X2707" s="4">
        <v>94445.54</v>
      </c>
      <c r="Y2707" s="4">
        <v>1133345.6000000001</v>
      </c>
      <c r="Z2707" s="2">
        <v>64</v>
      </c>
      <c r="AA2707" s="2" t="s">
        <v>59</v>
      </c>
      <c r="AB2707" s="2" t="s">
        <v>15730</v>
      </c>
      <c r="AC2707" s="2" t="s">
        <v>121</v>
      </c>
      <c r="AD2707" s="2" t="s">
        <v>76</v>
      </c>
      <c r="AE2707" s="5">
        <v>67.989999999999995</v>
      </c>
      <c r="AF2707" s="2">
        <v>2</v>
      </c>
      <c r="AG2707" s="2" t="s">
        <v>130</v>
      </c>
      <c r="AH2707" s="2">
        <v>5</v>
      </c>
      <c r="AI2707" s="6" t="str">
        <f t="shared" si="126"/>
        <v>45-54</v>
      </c>
      <c r="AJ2707" s="11">
        <f>YEAR(tbl_LoanData[[#This Row],[Application Date]])</f>
        <v>2024</v>
      </c>
      <c r="AK2707" s="11" t="str">
        <f>TEXT(tbl_LoanData[[#This Row],[Application Date]],"MMMM")</f>
        <v>April</v>
      </c>
      <c r="AL2707" s="12">
        <f>DATE(YEAR(tbl_LoanData[[#This Row],[Application Date]]),MONTH(tbl_LoanData[[#This Row],[Application Date]]),1)</f>
        <v>45383</v>
      </c>
      <c r="AM2707" s="14">
        <f ca="1">IF(AND(tbl_LoanData[[#This Row],[Application Date]]&gt;=EOMONTH(TODAY(),-1)+1,tbl_LoanData[[#This Row],[Application Date]]&lt;=TODAY()),tbl_LoanData[[#This Row],[Loan Amount]],0)</f>
        <v>0</v>
      </c>
      <c r="AN2707" s="14">
        <f>tbl_LoanData[[#This Row],[Amount Paid]]-(Q2707-X2707)</f>
        <v>195145.60000000009</v>
      </c>
      <c r="AO2707" s="14">
        <f>IF(tbl_LoanData[[#This Row],[Application Status]]="Approved",1,0)</f>
        <v>1</v>
      </c>
      <c r="AP2707" s="22" t="str">
        <f t="shared" ca="1" si="127"/>
        <v/>
      </c>
      <c r="AQ2707" s="22" t="str">
        <f t="shared" ca="1" si="128"/>
        <v/>
      </c>
    </row>
    <row r="2708" spans="1:43" ht="14.4" customHeight="1" x14ac:dyDescent="0.3">
      <c r="A2708" s="2" t="s">
        <v>6771</v>
      </c>
      <c r="B2708" s="2" t="s">
        <v>6772</v>
      </c>
      <c r="C2708" s="2" t="s">
        <v>606</v>
      </c>
      <c r="D2708" s="2" t="s">
        <v>67</v>
      </c>
      <c r="E2708" s="2" t="s">
        <v>311</v>
      </c>
      <c r="F2708" s="2">
        <v>21</v>
      </c>
      <c r="G2708" s="2" t="s">
        <v>69</v>
      </c>
      <c r="H2708" s="2" t="s">
        <v>398</v>
      </c>
      <c r="I2708" s="2" t="s">
        <v>46</v>
      </c>
      <c r="J2708" s="3">
        <v>45394</v>
      </c>
      <c r="K2708" s="3">
        <v>45415</v>
      </c>
      <c r="L2708" s="2" t="s">
        <v>40</v>
      </c>
      <c r="M2708" s="2" t="s">
        <v>94</v>
      </c>
      <c r="N2708" s="2" t="s">
        <v>95</v>
      </c>
      <c r="O2708" s="4">
        <v>1289000</v>
      </c>
      <c r="P2708" s="4">
        <v>232600</v>
      </c>
      <c r="Q2708" s="4">
        <v>1056400</v>
      </c>
      <c r="R2708" s="2">
        <v>36</v>
      </c>
      <c r="S2708" s="5">
        <v>11.02</v>
      </c>
      <c r="T2708" s="4">
        <v>39045.72</v>
      </c>
      <c r="U2708" s="2" t="s">
        <v>73</v>
      </c>
      <c r="V2708" s="2" t="s">
        <v>74</v>
      </c>
      <c r="W2708" s="4">
        <v>937097.28</v>
      </c>
      <c r="X2708" s="4">
        <v>468548.56</v>
      </c>
      <c r="Y2708" s="4">
        <v>1405645.84</v>
      </c>
      <c r="Z2708" s="2">
        <v>87</v>
      </c>
      <c r="AA2708" s="2" t="s">
        <v>59</v>
      </c>
      <c r="AB2708" s="2" t="s">
        <v>15727</v>
      </c>
      <c r="AC2708" s="2" t="s">
        <v>213</v>
      </c>
      <c r="AD2708" s="2" t="s">
        <v>76</v>
      </c>
      <c r="AE2708" s="5">
        <v>81.96</v>
      </c>
      <c r="AF2708" s="2">
        <v>3</v>
      </c>
      <c r="AG2708" s="2" t="s">
        <v>130</v>
      </c>
      <c r="AH2708" s="2">
        <v>21</v>
      </c>
      <c r="AI2708" s="6" t="str">
        <f t="shared" si="126"/>
        <v>18-24</v>
      </c>
      <c r="AJ2708" s="11">
        <f>YEAR(tbl_LoanData[[#This Row],[Application Date]])</f>
        <v>2024</v>
      </c>
      <c r="AK2708" s="11" t="str">
        <f>TEXT(tbl_LoanData[[#This Row],[Application Date]],"MMMM")</f>
        <v>April</v>
      </c>
      <c r="AL2708" s="12">
        <f>DATE(YEAR(tbl_LoanData[[#This Row],[Application Date]]),MONTH(tbl_LoanData[[#This Row],[Application Date]]),1)</f>
        <v>45383</v>
      </c>
      <c r="AM2708" s="14">
        <f ca="1">IF(AND(tbl_LoanData[[#This Row],[Application Date]]&gt;=EOMONTH(TODAY(),-1)+1,tbl_LoanData[[#This Row],[Application Date]]&lt;=TODAY()),tbl_LoanData[[#This Row],[Loan Amount]],0)</f>
        <v>0</v>
      </c>
      <c r="AN2708" s="14">
        <f>tbl_LoanData[[#This Row],[Amount Paid]]-(Q2708-X2708)</f>
        <v>349245.84000000008</v>
      </c>
      <c r="AO2708" s="14">
        <f>IF(tbl_LoanData[[#This Row],[Application Status]]="Approved",1,0)</f>
        <v>1</v>
      </c>
      <c r="AP2708" s="22" t="str">
        <f t="shared" ca="1" si="127"/>
        <v/>
      </c>
      <c r="AQ2708" s="22" t="str">
        <f t="shared" ca="1" si="128"/>
        <v/>
      </c>
    </row>
    <row r="2709" spans="1:43" ht="14.4" customHeight="1" x14ac:dyDescent="0.3">
      <c r="A2709" s="2" t="s">
        <v>6953</v>
      </c>
      <c r="B2709" s="2" t="s">
        <v>6954</v>
      </c>
      <c r="C2709" s="2" t="s">
        <v>188</v>
      </c>
      <c r="D2709" s="2" t="s">
        <v>204</v>
      </c>
      <c r="E2709" s="2" t="s">
        <v>189</v>
      </c>
      <c r="F2709" s="2">
        <v>52</v>
      </c>
      <c r="G2709" s="2" t="s">
        <v>69</v>
      </c>
      <c r="H2709" s="2" t="s">
        <v>269</v>
      </c>
      <c r="I2709" s="2" t="s">
        <v>46</v>
      </c>
      <c r="J2709" s="3">
        <v>45403</v>
      </c>
      <c r="K2709" s="3"/>
      <c r="L2709" s="2" t="s">
        <v>37</v>
      </c>
      <c r="M2709" s="2" t="s">
        <v>260</v>
      </c>
      <c r="N2709" s="2" t="s">
        <v>261</v>
      </c>
      <c r="O2709" s="4">
        <v>103000</v>
      </c>
      <c r="P2709" s="4">
        <v>20400</v>
      </c>
      <c r="Q2709" s="4">
        <v>82600</v>
      </c>
      <c r="R2709" s="2">
        <v>12</v>
      </c>
      <c r="S2709" s="5">
        <v>13.59</v>
      </c>
      <c r="T2709" s="4">
        <v>7818.78</v>
      </c>
      <c r="U2709" s="2" t="s">
        <v>96</v>
      </c>
      <c r="V2709" s="2" t="s">
        <v>97</v>
      </c>
      <c r="W2709" s="4">
        <v>0</v>
      </c>
      <c r="X2709" s="4">
        <v>0</v>
      </c>
      <c r="Y2709" s="4">
        <v>93825.34</v>
      </c>
      <c r="Z2709" s="2">
        <v>0</v>
      </c>
      <c r="AA2709" s="2" t="s">
        <v>97</v>
      </c>
      <c r="AB2709" s="2" t="s">
        <v>15727</v>
      </c>
      <c r="AC2709" s="2" t="s">
        <v>138</v>
      </c>
      <c r="AD2709" s="2" t="s">
        <v>76</v>
      </c>
      <c r="AE2709" s="5">
        <v>80.19</v>
      </c>
      <c r="AF2709" s="2">
        <v>0</v>
      </c>
      <c r="AG2709" s="2" t="s">
        <v>97</v>
      </c>
      <c r="AH2709" s="2"/>
      <c r="AI2709" s="6" t="str">
        <f t="shared" si="126"/>
        <v>45-54</v>
      </c>
      <c r="AJ2709" s="11">
        <f>YEAR(tbl_LoanData[[#This Row],[Application Date]])</f>
        <v>2024</v>
      </c>
      <c r="AK2709" s="11" t="str">
        <f>TEXT(tbl_LoanData[[#This Row],[Application Date]],"MMMM")</f>
        <v>April</v>
      </c>
      <c r="AL2709" s="12">
        <f>DATE(YEAR(tbl_LoanData[[#This Row],[Application Date]]),MONTH(tbl_LoanData[[#This Row],[Application Date]]),1)</f>
        <v>45383</v>
      </c>
      <c r="AM2709" s="14">
        <f ca="1">IF(AND(tbl_LoanData[[#This Row],[Application Date]]&gt;=EOMONTH(TODAY(),-1)+1,tbl_LoanData[[#This Row],[Application Date]]&lt;=TODAY()),tbl_LoanData[[#This Row],[Loan Amount]],0)</f>
        <v>0</v>
      </c>
      <c r="AN2709" s="14">
        <f>tbl_LoanData[[#This Row],[Amount Paid]]-(Q2709-X2709)</f>
        <v>-82600</v>
      </c>
      <c r="AO2709" s="14">
        <f>IF(tbl_LoanData[[#This Row],[Application Status]]="Approved",1,0)</f>
        <v>0</v>
      </c>
      <c r="AP2709" s="22" t="str">
        <f t="shared" ca="1" si="127"/>
        <v/>
      </c>
      <c r="AQ2709" s="22" t="str">
        <f t="shared" ca="1" si="128"/>
        <v/>
      </c>
    </row>
    <row r="2710" spans="1:43" ht="14.4" customHeight="1" x14ac:dyDescent="0.3">
      <c r="A2710" s="2" t="s">
        <v>6969</v>
      </c>
      <c r="B2710" s="2" t="s">
        <v>6970</v>
      </c>
      <c r="C2710" s="2" t="s">
        <v>231</v>
      </c>
      <c r="D2710" s="2" t="s">
        <v>102</v>
      </c>
      <c r="E2710" s="2" t="s">
        <v>102</v>
      </c>
      <c r="F2710" s="2">
        <v>62</v>
      </c>
      <c r="G2710" s="2" t="s">
        <v>83</v>
      </c>
      <c r="H2710" s="2" t="s">
        <v>565</v>
      </c>
      <c r="I2710" s="2" t="s">
        <v>47</v>
      </c>
      <c r="J2710" s="3">
        <v>45407</v>
      </c>
      <c r="K2710" s="3">
        <v>45412</v>
      </c>
      <c r="L2710" s="2" t="s">
        <v>39</v>
      </c>
      <c r="M2710" s="2" t="s">
        <v>85</v>
      </c>
      <c r="N2710" s="2" t="s">
        <v>373</v>
      </c>
      <c r="O2710" s="4">
        <v>2050000</v>
      </c>
      <c r="P2710" s="4">
        <v>745100</v>
      </c>
      <c r="Q2710" s="4">
        <v>1304900</v>
      </c>
      <c r="R2710" s="2">
        <v>12</v>
      </c>
      <c r="S2710" s="5">
        <v>11.61</v>
      </c>
      <c r="T2710" s="4">
        <v>121366.57</v>
      </c>
      <c r="U2710" s="2" t="s">
        <v>73</v>
      </c>
      <c r="V2710" s="2" t="s">
        <v>34</v>
      </c>
      <c r="W2710" s="4">
        <v>1092299.1299999999</v>
      </c>
      <c r="X2710" s="4">
        <v>364099.76</v>
      </c>
      <c r="Y2710" s="4">
        <v>1456398.89</v>
      </c>
      <c r="Z2710" s="2">
        <v>84</v>
      </c>
      <c r="AA2710" s="2" t="s">
        <v>59</v>
      </c>
      <c r="AB2710" s="2" t="s">
        <v>15731</v>
      </c>
      <c r="AC2710" s="2" t="s">
        <v>129</v>
      </c>
      <c r="AD2710" s="2" t="s">
        <v>76</v>
      </c>
      <c r="AE2710" s="5">
        <v>63.65</v>
      </c>
      <c r="AF2710" s="2">
        <v>3</v>
      </c>
      <c r="AG2710" s="2" t="s">
        <v>130</v>
      </c>
      <c r="AH2710" s="2">
        <v>5</v>
      </c>
      <c r="AI2710" s="6" t="str">
        <f t="shared" si="126"/>
        <v>55-64</v>
      </c>
      <c r="AJ2710" s="11">
        <f>YEAR(tbl_LoanData[[#This Row],[Application Date]])</f>
        <v>2024</v>
      </c>
      <c r="AK2710" s="11" t="str">
        <f>TEXT(tbl_LoanData[[#This Row],[Application Date]],"MMMM")</f>
        <v>April</v>
      </c>
      <c r="AL2710" s="12">
        <f>DATE(YEAR(tbl_LoanData[[#This Row],[Application Date]]),MONTH(tbl_LoanData[[#This Row],[Application Date]]),1)</f>
        <v>45383</v>
      </c>
      <c r="AM2710" s="14">
        <f ca="1">IF(AND(tbl_LoanData[[#This Row],[Application Date]]&gt;=EOMONTH(TODAY(),-1)+1,tbl_LoanData[[#This Row],[Application Date]]&lt;=TODAY()),tbl_LoanData[[#This Row],[Loan Amount]],0)</f>
        <v>0</v>
      </c>
      <c r="AN2710" s="14">
        <f>tbl_LoanData[[#This Row],[Amount Paid]]-(Q2710-X2710)</f>
        <v>151498.8899999999</v>
      </c>
      <c r="AO2710" s="14">
        <f>IF(tbl_LoanData[[#This Row],[Application Status]]="Approved",1,0)</f>
        <v>1</v>
      </c>
      <c r="AP2710" s="22" t="str">
        <f t="shared" ca="1" si="127"/>
        <v/>
      </c>
      <c r="AQ2710" s="22" t="str">
        <f t="shared" ca="1" si="128"/>
        <v/>
      </c>
    </row>
    <row r="2711" spans="1:43" ht="14.4" customHeight="1" x14ac:dyDescent="0.3">
      <c r="A2711" s="2" t="s">
        <v>7027</v>
      </c>
      <c r="B2711" s="2" t="s">
        <v>7028</v>
      </c>
      <c r="C2711" s="2" t="s">
        <v>277</v>
      </c>
      <c r="D2711" s="2" t="s">
        <v>82</v>
      </c>
      <c r="E2711" s="2" t="s">
        <v>447</v>
      </c>
      <c r="F2711" s="2">
        <v>57</v>
      </c>
      <c r="G2711" s="2" t="s">
        <v>83</v>
      </c>
      <c r="H2711" s="2" t="s">
        <v>103</v>
      </c>
      <c r="I2711" s="2" t="s">
        <v>43</v>
      </c>
      <c r="J2711" s="3">
        <v>45404</v>
      </c>
      <c r="K2711" s="3">
        <v>45417</v>
      </c>
      <c r="L2711" s="2" t="s">
        <v>36</v>
      </c>
      <c r="M2711" s="2" t="s">
        <v>104</v>
      </c>
      <c r="N2711" s="2" t="s">
        <v>592</v>
      </c>
      <c r="O2711" s="4">
        <v>1983000</v>
      </c>
      <c r="P2711" s="4">
        <v>467400</v>
      </c>
      <c r="Q2711" s="4">
        <v>1515600</v>
      </c>
      <c r="R2711" s="2">
        <v>12</v>
      </c>
      <c r="S2711" s="5">
        <v>11.87</v>
      </c>
      <c r="T2711" s="4">
        <v>141291.81</v>
      </c>
      <c r="U2711" s="2" t="s">
        <v>73</v>
      </c>
      <c r="V2711" s="2" t="s">
        <v>33</v>
      </c>
      <c r="W2711" s="4">
        <v>1695501.72</v>
      </c>
      <c r="X2711" s="4">
        <v>0</v>
      </c>
      <c r="Y2711" s="4">
        <v>1695501.72</v>
      </c>
      <c r="Z2711" s="2">
        <v>0</v>
      </c>
      <c r="AA2711" s="2" t="s">
        <v>56</v>
      </c>
      <c r="AB2711" s="2" t="s">
        <v>15735</v>
      </c>
      <c r="AC2711" s="2" t="s">
        <v>87</v>
      </c>
      <c r="AD2711" s="2" t="s">
        <v>76</v>
      </c>
      <c r="AE2711" s="5">
        <v>76.430000000000007</v>
      </c>
      <c r="AF2711" s="2">
        <v>0</v>
      </c>
      <c r="AG2711" s="2" t="s">
        <v>77</v>
      </c>
      <c r="AH2711" s="2">
        <v>13</v>
      </c>
      <c r="AI2711" s="6" t="str">
        <f t="shared" si="126"/>
        <v>55-64</v>
      </c>
      <c r="AJ2711" s="11">
        <f>YEAR(tbl_LoanData[[#This Row],[Application Date]])</f>
        <v>2024</v>
      </c>
      <c r="AK2711" s="11" t="str">
        <f>TEXT(tbl_LoanData[[#This Row],[Application Date]],"MMMM")</f>
        <v>April</v>
      </c>
      <c r="AL2711" s="12">
        <f>DATE(YEAR(tbl_LoanData[[#This Row],[Application Date]]),MONTH(tbl_LoanData[[#This Row],[Application Date]]),1)</f>
        <v>45383</v>
      </c>
      <c r="AM2711" s="14">
        <f ca="1">IF(AND(tbl_LoanData[[#This Row],[Application Date]]&gt;=EOMONTH(TODAY(),-1)+1,tbl_LoanData[[#This Row],[Application Date]]&lt;=TODAY()),tbl_LoanData[[#This Row],[Loan Amount]],0)</f>
        <v>0</v>
      </c>
      <c r="AN2711" s="14">
        <f>tbl_LoanData[[#This Row],[Amount Paid]]-(Q2711-X2711)</f>
        <v>179901.71999999997</v>
      </c>
      <c r="AO2711" s="14">
        <f>IF(tbl_LoanData[[#This Row],[Application Status]]="Approved",1,0)</f>
        <v>1</v>
      </c>
      <c r="AP2711" s="22" t="str">
        <f t="shared" ca="1" si="127"/>
        <v/>
      </c>
      <c r="AQ2711" s="22" t="str">
        <f t="shared" ca="1" si="128"/>
        <v/>
      </c>
    </row>
    <row r="2712" spans="1:43" ht="14.4" customHeight="1" x14ac:dyDescent="0.3">
      <c r="A2712" s="2" t="s">
        <v>7157</v>
      </c>
      <c r="B2712" s="2" t="s">
        <v>7158</v>
      </c>
      <c r="C2712" s="2" t="s">
        <v>317</v>
      </c>
      <c r="D2712" s="2" t="s">
        <v>182</v>
      </c>
      <c r="E2712" s="2" t="s">
        <v>183</v>
      </c>
      <c r="F2712" s="2">
        <v>31</v>
      </c>
      <c r="G2712" s="2" t="s">
        <v>83</v>
      </c>
      <c r="H2712" s="2" t="s">
        <v>372</v>
      </c>
      <c r="I2712" s="2" t="s">
        <v>43</v>
      </c>
      <c r="J2712" s="3">
        <v>45394</v>
      </c>
      <c r="K2712" s="3">
        <v>45397</v>
      </c>
      <c r="L2712" s="2" t="s">
        <v>38</v>
      </c>
      <c r="M2712" s="2" t="s">
        <v>85</v>
      </c>
      <c r="N2712" s="2" t="s">
        <v>314</v>
      </c>
      <c r="O2712" s="4">
        <v>1907000</v>
      </c>
      <c r="P2712" s="4">
        <v>632200</v>
      </c>
      <c r="Q2712" s="4">
        <v>1274800</v>
      </c>
      <c r="R2712" s="2">
        <v>12</v>
      </c>
      <c r="S2712" s="5">
        <v>12.06</v>
      </c>
      <c r="T2712" s="4">
        <v>119045.07</v>
      </c>
      <c r="U2712" s="2" t="s">
        <v>73</v>
      </c>
      <c r="V2712" s="2" t="s">
        <v>33</v>
      </c>
      <c r="W2712" s="4">
        <v>1428540.88</v>
      </c>
      <c r="X2712" s="4">
        <v>0</v>
      </c>
      <c r="Y2712" s="4">
        <v>1428540.88</v>
      </c>
      <c r="Z2712" s="2">
        <v>0</v>
      </c>
      <c r="AA2712" s="2" t="s">
        <v>56</v>
      </c>
      <c r="AB2712" s="2" t="s">
        <v>15734</v>
      </c>
      <c r="AC2712" s="2" t="s">
        <v>213</v>
      </c>
      <c r="AD2712" s="2" t="s">
        <v>76</v>
      </c>
      <c r="AE2712" s="5">
        <v>66.849999999999994</v>
      </c>
      <c r="AF2712" s="2">
        <v>0</v>
      </c>
      <c r="AG2712" s="2" t="s">
        <v>77</v>
      </c>
      <c r="AH2712" s="2">
        <v>3</v>
      </c>
      <c r="AI2712" s="6" t="str">
        <f t="shared" si="126"/>
        <v>25-34</v>
      </c>
      <c r="AJ2712" s="11">
        <f>YEAR(tbl_LoanData[[#This Row],[Application Date]])</f>
        <v>2024</v>
      </c>
      <c r="AK2712" s="11" t="str">
        <f>TEXT(tbl_LoanData[[#This Row],[Application Date]],"MMMM")</f>
        <v>April</v>
      </c>
      <c r="AL2712" s="12">
        <f>DATE(YEAR(tbl_LoanData[[#This Row],[Application Date]]),MONTH(tbl_LoanData[[#This Row],[Application Date]]),1)</f>
        <v>45383</v>
      </c>
      <c r="AM2712" s="14">
        <f ca="1">IF(AND(tbl_LoanData[[#This Row],[Application Date]]&gt;=EOMONTH(TODAY(),-1)+1,tbl_LoanData[[#This Row],[Application Date]]&lt;=TODAY()),tbl_LoanData[[#This Row],[Loan Amount]],0)</f>
        <v>0</v>
      </c>
      <c r="AN2712" s="14">
        <f>tbl_LoanData[[#This Row],[Amount Paid]]-(Q2712-X2712)</f>
        <v>153740.87999999989</v>
      </c>
      <c r="AO2712" s="14">
        <f>IF(tbl_LoanData[[#This Row],[Application Status]]="Approved",1,0)</f>
        <v>1</v>
      </c>
      <c r="AP2712" s="22" t="str">
        <f t="shared" ca="1" si="127"/>
        <v/>
      </c>
      <c r="AQ2712" s="22" t="str">
        <f t="shared" ca="1" si="128"/>
        <v/>
      </c>
    </row>
    <row r="2713" spans="1:43" x14ac:dyDescent="0.3">
      <c r="A2713" s="2" t="s">
        <v>7175</v>
      </c>
      <c r="B2713" s="2" t="s">
        <v>7176</v>
      </c>
      <c r="C2713" s="2" t="s">
        <v>435</v>
      </c>
      <c r="D2713" s="2" t="s">
        <v>268</v>
      </c>
      <c r="E2713" s="2" t="s">
        <v>150</v>
      </c>
      <c r="F2713" s="2">
        <v>46</v>
      </c>
      <c r="G2713" s="2" t="s">
        <v>83</v>
      </c>
      <c r="H2713" s="2" t="s">
        <v>191</v>
      </c>
      <c r="I2713" s="2" t="s">
        <v>51</v>
      </c>
      <c r="J2713" s="3">
        <v>45395</v>
      </c>
      <c r="K2713" s="3">
        <v>45403</v>
      </c>
      <c r="L2713" s="2" t="s">
        <v>38</v>
      </c>
      <c r="M2713" s="2" t="s">
        <v>71</v>
      </c>
      <c r="N2713" s="2" t="s">
        <v>589</v>
      </c>
      <c r="O2713" s="4">
        <v>1404000</v>
      </c>
      <c r="P2713" s="4">
        <v>512700</v>
      </c>
      <c r="Q2713" s="4">
        <v>891300</v>
      </c>
      <c r="R2713" s="2">
        <v>24</v>
      </c>
      <c r="S2713" s="5">
        <v>8.19</v>
      </c>
      <c r="T2713" s="4">
        <v>43220.62</v>
      </c>
      <c r="U2713" s="2" t="s">
        <v>73</v>
      </c>
      <c r="V2713" s="2" t="s">
        <v>33</v>
      </c>
      <c r="W2713" s="4">
        <v>1037294.94</v>
      </c>
      <c r="X2713" s="4">
        <v>0</v>
      </c>
      <c r="Y2713" s="4">
        <v>1037294.94</v>
      </c>
      <c r="Z2713" s="2">
        <v>0</v>
      </c>
      <c r="AA2713" s="2" t="s">
        <v>56</v>
      </c>
      <c r="AB2713" s="2" t="s">
        <v>15731</v>
      </c>
      <c r="AC2713" s="2" t="s">
        <v>121</v>
      </c>
      <c r="AD2713" s="2" t="s">
        <v>76</v>
      </c>
      <c r="AE2713" s="5">
        <v>63.48</v>
      </c>
      <c r="AF2713" s="2">
        <v>0</v>
      </c>
      <c r="AG2713" s="2" t="s">
        <v>77</v>
      </c>
      <c r="AH2713" s="2">
        <v>8</v>
      </c>
      <c r="AI2713" s="6" t="str">
        <f t="shared" si="126"/>
        <v>45-54</v>
      </c>
      <c r="AJ2713" s="11">
        <f>YEAR(tbl_LoanData[[#This Row],[Application Date]])</f>
        <v>2024</v>
      </c>
      <c r="AK2713" s="11" t="str">
        <f>TEXT(tbl_LoanData[[#This Row],[Application Date]],"MMMM")</f>
        <v>April</v>
      </c>
      <c r="AL2713" s="12">
        <f>DATE(YEAR(tbl_LoanData[[#This Row],[Application Date]]),MONTH(tbl_LoanData[[#This Row],[Application Date]]),1)</f>
        <v>45383</v>
      </c>
      <c r="AM2713" s="14">
        <f ca="1">IF(AND(tbl_LoanData[[#This Row],[Application Date]]&gt;=EOMONTH(TODAY(),-1)+1,tbl_LoanData[[#This Row],[Application Date]]&lt;=TODAY()),tbl_LoanData[[#This Row],[Loan Amount]],0)</f>
        <v>0</v>
      </c>
      <c r="AN2713" s="14">
        <f>tbl_LoanData[[#This Row],[Amount Paid]]-(Q2713-X2713)</f>
        <v>145994.93999999994</v>
      </c>
      <c r="AO2713" s="14">
        <f>IF(tbl_LoanData[[#This Row],[Application Status]]="Approved",1,0)</f>
        <v>1</v>
      </c>
      <c r="AP2713" s="22" t="str">
        <f t="shared" ca="1" si="127"/>
        <v/>
      </c>
      <c r="AQ2713" s="22" t="str">
        <f t="shared" ca="1" si="128"/>
        <v/>
      </c>
    </row>
    <row r="2714" spans="1:43" x14ac:dyDescent="0.3">
      <c r="A2714" s="2" t="s">
        <v>7317</v>
      </c>
      <c r="B2714" s="2" t="s">
        <v>7318</v>
      </c>
      <c r="C2714" s="2" t="s">
        <v>429</v>
      </c>
      <c r="D2714" s="2" t="s">
        <v>117</v>
      </c>
      <c r="E2714" s="2" t="s">
        <v>68</v>
      </c>
      <c r="F2714" s="2">
        <v>45</v>
      </c>
      <c r="G2714" s="2" t="s">
        <v>83</v>
      </c>
      <c r="H2714" s="2" t="s">
        <v>126</v>
      </c>
      <c r="I2714" s="2" t="s">
        <v>44</v>
      </c>
      <c r="J2714" s="3">
        <v>45399</v>
      </c>
      <c r="K2714" s="3"/>
      <c r="L2714" s="2" t="s">
        <v>39</v>
      </c>
      <c r="M2714" s="2" t="s">
        <v>157</v>
      </c>
      <c r="N2714" s="2" t="s">
        <v>158</v>
      </c>
      <c r="O2714" s="4">
        <v>1945000</v>
      </c>
      <c r="P2714" s="4">
        <v>261200</v>
      </c>
      <c r="Q2714" s="4">
        <v>1683800</v>
      </c>
      <c r="R2714" s="2">
        <v>24</v>
      </c>
      <c r="S2714" s="5">
        <v>5.08</v>
      </c>
      <c r="T2714" s="4">
        <v>77286.42</v>
      </c>
      <c r="U2714" s="2" t="s">
        <v>113</v>
      </c>
      <c r="V2714" s="2" t="s">
        <v>97</v>
      </c>
      <c r="W2714" s="4">
        <v>0</v>
      </c>
      <c r="X2714" s="4">
        <v>0</v>
      </c>
      <c r="Y2714" s="4">
        <v>1854874.08</v>
      </c>
      <c r="Z2714" s="2">
        <v>0</v>
      </c>
      <c r="AA2714" s="2" t="s">
        <v>97</v>
      </c>
      <c r="AB2714" s="2" t="s">
        <v>15734</v>
      </c>
      <c r="AC2714" s="2" t="s">
        <v>146</v>
      </c>
      <c r="AD2714" s="2" t="s">
        <v>76</v>
      </c>
      <c r="AE2714" s="5">
        <v>86.57</v>
      </c>
      <c r="AF2714" s="2">
        <v>0</v>
      </c>
      <c r="AG2714" s="2" t="s">
        <v>97</v>
      </c>
      <c r="AH2714" s="2"/>
      <c r="AI2714" s="6" t="str">
        <f t="shared" si="126"/>
        <v>45-54</v>
      </c>
      <c r="AJ2714" s="11">
        <f>YEAR(tbl_LoanData[[#This Row],[Application Date]])</f>
        <v>2024</v>
      </c>
      <c r="AK2714" s="11" t="str">
        <f>TEXT(tbl_LoanData[[#This Row],[Application Date]],"MMMM")</f>
        <v>April</v>
      </c>
      <c r="AL2714" s="12">
        <f>DATE(YEAR(tbl_LoanData[[#This Row],[Application Date]]),MONTH(tbl_LoanData[[#This Row],[Application Date]]),1)</f>
        <v>45383</v>
      </c>
      <c r="AM2714" s="14">
        <f ca="1">IF(AND(tbl_LoanData[[#This Row],[Application Date]]&gt;=EOMONTH(TODAY(),-1)+1,tbl_LoanData[[#This Row],[Application Date]]&lt;=TODAY()),tbl_LoanData[[#This Row],[Loan Amount]],0)</f>
        <v>0</v>
      </c>
      <c r="AN2714" s="14">
        <f>tbl_LoanData[[#This Row],[Amount Paid]]-(Q2714-X2714)</f>
        <v>-1683800</v>
      </c>
      <c r="AO2714" s="14">
        <f>IF(tbl_LoanData[[#This Row],[Application Status]]="Approved",1,0)</f>
        <v>0</v>
      </c>
      <c r="AP2714" s="22" t="str">
        <f t="shared" ca="1" si="127"/>
        <v/>
      </c>
      <c r="AQ2714" s="22" t="str">
        <f t="shared" ca="1" si="128"/>
        <v/>
      </c>
    </row>
    <row r="2715" spans="1:43" x14ac:dyDescent="0.3">
      <c r="A2715" s="2" t="s">
        <v>7557</v>
      </c>
      <c r="B2715" s="2" t="s">
        <v>7558</v>
      </c>
      <c r="C2715" s="2" t="s">
        <v>90</v>
      </c>
      <c r="D2715" s="2" t="s">
        <v>117</v>
      </c>
      <c r="E2715" s="2" t="s">
        <v>67</v>
      </c>
      <c r="F2715" s="2">
        <v>51</v>
      </c>
      <c r="G2715" s="2" t="s">
        <v>69</v>
      </c>
      <c r="H2715" s="2" t="s">
        <v>278</v>
      </c>
      <c r="I2715" s="2" t="s">
        <v>45</v>
      </c>
      <c r="J2715" s="3">
        <v>45404</v>
      </c>
      <c r="K2715" s="3"/>
      <c r="L2715" s="2" t="s">
        <v>37</v>
      </c>
      <c r="M2715" s="2" t="s">
        <v>94</v>
      </c>
      <c r="N2715" s="2" t="s">
        <v>568</v>
      </c>
      <c r="O2715" s="4">
        <v>214000</v>
      </c>
      <c r="P2715" s="4">
        <v>73700</v>
      </c>
      <c r="Q2715" s="4">
        <v>140300</v>
      </c>
      <c r="R2715" s="2">
        <v>12</v>
      </c>
      <c r="S2715" s="5">
        <v>13.77</v>
      </c>
      <c r="T2715" s="4">
        <v>13301.61</v>
      </c>
      <c r="U2715" s="2" t="s">
        <v>113</v>
      </c>
      <c r="V2715" s="2" t="s">
        <v>97</v>
      </c>
      <c r="W2715" s="4">
        <v>0</v>
      </c>
      <c r="X2715" s="4">
        <v>0</v>
      </c>
      <c r="Y2715" s="4">
        <v>159619.31</v>
      </c>
      <c r="Z2715" s="2">
        <v>0</v>
      </c>
      <c r="AA2715" s="2" t="s">
        <v>97</v>
      </c>
      <c r="AB2715" s="2" t="s">
        <v>15735</v>
      </c>
      <c r="AC2715" s="2" t="s">
        <v>129</v>
      </c>
      <c r="AD2715" s="2" t="s">
        <v>76</v>
      </c>
      <c r="AE2715" s="5">
        <v>65.56</v>
      </c>
      <c r="AF2715" s="2">
        <v>0</v>
      </c>
      <c r="AG2715" s="2" t="s">
        <v>97</v>
      </c>
      <c r="AH2715" s="2"/>
      <c r="AI2715" s="6" t="str">
        <f t="shared" si="126"/>
        <v>45-54</v>
      </c>
      <c r="AJ2715" s="11">
        <f>YEAR(tbl_LoanData[[#This Row],[Application Date]])</f>
        <v>2024</v>
      </c>
      <c r="AK2715" s="11" t="str">
        <f>TEXT(tbl_LoanData[[#This Row],[Application Date]],"MMMM")</f>
        <v>April</v>
      </c>
      <c r="AL2715" s="12">
        <f>DATE(YEAR(tbl_LoanData[[#This Row],[Application Date]]),MONTH(tbl_LoanData[[#This Row],[Application Date]]),1)</f>
        <v>45383</v>
      </c>
      <c r="AM2715" s="14">
        <f ca="1">IF(AND(tbl_LoanData[[#This Row],[Application Date]]&gt;=EOMONTH(TODAY(),-1)+1,tbl_LoanData[[#This Row],[Application Date]]&lt;=TODAY()),tbl_LoanData[[#This Row],[Loan Amount]],0)</f>
        <v>0</v>
      </c>
      <c r="AN2715" s="14">
        <f>tbl_LoanData[[#This Row],[Amount Paid]]-(Q2715-X2715)</f>
        <v>-140300</v>
      </c>
      <c r="AO2715" s="14">
        <f>IF(tbl_LoanData[[#This Row],[Application Status]]="Approved",1,0)</f>
        <v>0</v>
      </c>
      <c r="AP2715" s="22" t="str">
        <f t="shared" ca="1" si="127"/>
        <v/>
      </c>
      <c r="AQ2715" s="22" t="str">
        <f t="shared" ca="1" si="128"/>
        <v/>
      </c>
    </row>
    <row r="2716" spans="1:43" x14ac:dyDescent="0.3">
      <c r="A2716" s="2" t="s">
        <v>7765</v>
      </c>
      <c r="B2716" s="2" t="s">
        <v>7766</v>
      </c>
      <c r="C2716" s="2" t="s">
        <v>343</v>
      </c>
      <c r="D2716" s="2" t="s">
        <v>142</v>
      </c>
      <c r="E2716" s="2" t="s">
        <v>210</v>
      </c>
      <c r="F2716" s="2">
        <v>58</v>
      </c>
      <c r="G2716" s="2" t="s">
        <v>69</v>
      </c>
      <c r="H2716" s="2" t="s">
        <v>318</v>
      </c>
      <c r="I2716" s="2" t="s">
        <v>42</v>
      </c>
      <c r="J2716" s="3">
        <v>45385</v>
      </c>
      <c r="K2716" s="3">
        <v>45406</v>
      </c>
      <c r="L2716" s="2" t="s">
        <v>40</v>
      </c>
      <c r="M2716" s="2" t="s">
        <v>71</v>
      </c>
      <c r="N2716" s="2" t="s">
        <v>137</v>
      </c>
      <c r="O2716" s="4">
        <v>1577000</v>
      </c>
      <c r="P2716" s="4">
        <v>628500</v>
      </c>
      <c r="Q2716" s="4">
        <v>948500</v>
      </c>
      <c r="R2716" s="2">
        <v>24</v>
      </c>
      <c r="S2716" s="5">
        <v>12.1</v>
      </c>
      <c r="T2716" s="4">
        <v>49084.88</v>
      </c>
      <c r="U2716" s="2" t="s">
        <v>73</v>
      </c>
      <c r="V2716" s="2" t="s">
        <v>34</v>
      </c>
      <c r="W2716" s="4">
        <v>1128952.24</v>
      </c>
      <c r="X2716" s="4">
        <v>49084.76</v>
      </c>
      <c r="Y2716" s="4">
        <v>1178037</v>
      </c>
      <c r="Z2716" s="2">
        <v>30</v>
      </c>
      <c r="AA2716" s="2" t="s">
        <v>57</v>
      </c>
      <c r="AB2716" s="2" t="s">
        <v>15727</v>
      </c>
      <c r="AC2716" s="2" t="s">
        <v>213</v>
      </c>
      <c r="AD2716" s="2" t="s">
        <v>76</v>
      </c>
      <c r="AE2716" s="5">
        <v>60.15</v>
      </c>
      <c r="AF2716" s="2">
        <v>1</v>
      </c>
      <c r="AG2716" s="2" t="s">
        <v>77</v>
      </c>
      <c r="AH2716" s="2">
        <v>21</v>
      </c>
      <c r="AI2716" s="6" t="str">
        <f t="shared" si="126"/>
        <v>55-64</v>
      </c>
      <c r="AJ2716" s="11">
        <f>YEAR(tbl_LoanData[[#This Row],[Application Date]])</f>
        <v>2024</v>
      </c>
      <c r="AK2716" s="11" t="str">
        <f>TEXT(tbl_LoanData[[#This Row],[Application Date]],"MMMM")</f>
        <v>April</v>
      </c>
      <c r="AL2716" s="12">
        <f>DATE(YEAR(tbl_LoanData[[#This Row],[Application Date]]),MONTH(tbl_LoanData[[#This Row],[Application Date]]),1)</f>
        <v>45383</v>
      </c>
      <c r="AM2716" s="14">
        <f ca="1">IF(AND(tbl_LoanData[[#This Row],[Application Date]]&gt;=EOMONTH(TODAY(),-1)+1,tbl_LoanData[[#This Row],[Application Date]]&lt;=TODAY()),tbl_LoanData[[#This Row],[Loan Amount]],0)</f>
        <v>0</v>
      </c>
      <c r="AN2716" s="14">
        <f>tbl_LoanData[[#This Row],[Amount Paid]]-(Q2716-X2716)</f>
        <v>229537</v>
      </c>
      <c r="AO2716" s="14">
        <f>IF(tbl_LoanData[[#This Row],[Application Status]]="Approved",1,0)</f>
        <v>1</v>
      </c>
      <c r="AP2716" s="22" t="str">
        <f t="shared" ca="1" si="127"/>
        <v/>
      </c>
      <c r="AQ2716" s="22" t="str">
        <f t="shared" ca="1" si="128"/>
        <v/>
      </c>
    </row>
    <row r="2717" spans="1:43" ht="14.4" customHeight="1" x14ac:dyDescent="0.3">
      <c r="A2717" s="2" t="s">
        <v>8083</v>
      </c>
      <c r="B2717" s="2" t="s">
        <v>8084</v>
      </c>
      <c r="C2717" s="2" t="s">
        <v>253</v>
      </c>
      <c r="D2717" s="2" t="s">
        <v>91</v>
      </c>
      <c r="E2717" s="2" t="s">
        <v>92</v>
      </c>
      <c r="F2717" s="2">
        <v>48</v>
      </c>
      <c r="G2717" s="2" t="s">
        <v>69</v>
      </c>
      <c r="H2717" s="2" t="s">
        <v>237</v>
      </c>
      <c r="I2717" s="2" t="s">
        <v>48</v>
      </c>
      <c r="J2717" s="3">
        <v>45405</v>
      </c>
      <c r="K2717" s="3">
        <v>45419</v>
      </c>
      <c r="L2717" s="2" t="s">
        <v>37</v>
      </c>
      <c r="M2717" s="2" t="s">
        <v>104</v>
      </c>
      <c r="N2717" s="2" t="s">
        <v>286</v>
      </c>
      <c r="O2717" s="4">
        <v>202000</v>
      </c>
      <c r="P2717" s="4">
        <v>68300</v>
      </c>
      <c r="Q2717" s="4">
        <v>133700</v>
      </c>
      <c r="R2717" s="2">
        <v>12</v>
      </c>
      <c r="S2717" s="5">
        <v>12.57</v>
      </c>
      <c r="T2717" s="4">
        <v>12542.17</v>
      </c>
      <c r="U2717" s="2" t="s">
        <v>73</v>
      </c>
      <c r="V2717" s="2" t="s">
        <v>33</v>
      </c>
      <c r="W2717" s="4">
        <v>150506.09</v>
      </c>
      <c r="X2717" s="4">
        <v>0</v>
      </c>
      <c r="Y2717" s="4">
        <v>150506.09</v>
      </c>
      <c r="Z2717" s="2">
        <v>0</v>
      </c>
      <c r="AA2717" s="2" t="s">
        <v>56</v>
      </c>
      <c r="AB2717" s="2" t="s">
        <v>15729</v>
      </c>
      <c r="AC2717" s="2" t="s">
        <v>138</v>
      </c>
      <c r="AD2717" s="2" t="s">
        <v>76</v>
      </c>
      <c r="AE2717" s="5">
        <v>66.19</v>
      </c>
      <c r="AF2717" s="2">
        <v>0</v>
      </c>
      <c r="AG2717" s="2" t="s">
        <v>77</v>
      </c>
      <c r="AH2717" s="2">
        <v>14</v>
      </c>
      <c r="AI2717" s="6" t="str">
        <f t="shared" si="126"/>
        <v>45-54</v>
      </c>
      <c r="AJ2717" s="11">
        <f>YEAR(tbl_LoanData[[#This Row],[Application Date]])</f>
        <v>2024</v>
      </c>
      <c r="AK2717" s="11" t="str">
        <f>TEXT(tbl_LoanData[[#This Row],[Application Date]],"MMMM")</f>
        <v>April</v>
      </c>
      <c r="AL2717" s="12">
        <f>DATE(YEAR(tbl_LoanData[[#This Row],[Application Date]]),MONTH(tbl_LoanData[[#This Row],[Application Date]]),1)</f>
        <v>45383</v>
      </c>
      <c r="AM2717" s="14">
        <f ca="1">IF(AND(tbl_LoanData[[#This Row],[Application Date]]&gt;=EOMONTH(TODAY(),-1)+1,tbl_LoanData[[#This Row],[Application Date]]&lt;=TODAY()),tbl_LoanData[[#This Row],[Loan Amount]],0)</f>
        <v>0</v>
      </c>
      <c r="AN2717" s="14">
        <f>tbl_LoanData[[#This Row],[Amount Paid]]-(Q2717-X2717)</f>
        <v>16806.089999999997</v>
      </c>
      <c r="AO2717" s="14">
        <f>IF(tbl_LoanData[[#This Row],[Application Status]]="Approved",1,0)</f>
        <v>1</v>
      </c>
      <c r="AP2717" s="22" t="str">
        <f t="shared" ca="1" si="127"/>
        <v/>
      </c>
      <c r="AQ2717" s="22" t="str">
        <f t="shared" ca="1" si="128"/>
        <v/>
      </c>
    </row>
    <row r="2718" spans="1:43" ht="14.4" customHeight="1" x14ac:dyDescent="0.3">
      <c r="A2718" s="2" t="s">
        <v>8229</v>
      </c>
      <c r="B2718" s="2" t="s">
        <v>8230</v>
      </c>
      <c r="C2718" s="2" t="s">
        <v>471</v>
      </c>
      <c r="D2718" s="2" t="s">
        <v>91</v>
      </c>
      <c r="E2718" s="2" t="s">
        <v>190</v>
      </c>
      <c r="F2718" s="2">
        <v>61</v>
      </c>
      <c r="G2718" s="2" t="s">
        <v>83</v>
      </c>
      <c r="H2718" s="2" t="s">
        <v>143</v>
      </c>
      <c r="I2718" s="2" t="s">
        <v>46</v>
      </c>
      <c r="J2718" s="3">
        <v>45402</v>
      </c>
      <c r="K2718" s="3">
        <v>45420</v>
      </c>
      <c r="L2718" s="2" t="s">
        <v>38</v>
      </c>
      <c r="M2718" s="2" t="s">
        <v>127</v>
      </c>
      <c r="N2718" s="2" t="s">
        <v>128</v>
      </c>
      <c r="O2718" s="4">
        <v>1654000</v>
      </c>
      <c r="P2718" s="4">
        <v>597000</v>
      </c>
      <c r="Q2718" s="4">
        <v>1057000</v>
      </c>
      <c r="R2718" s="2">
        <v>60</v>
      </c>
      <c r="S2718" s="5">
        <v>13.21</v>
      </c>
      <c r="T2718" s="4">
        <v>29252.48</v>
      </c>
      <c r="U2718" s="2" t="s">
        <v>73</v>
      </c>
      <c r="V2718" s="2" t="s">
        <v>74</v>
      </c>
      <c r="W2718" s="4">
        <v>789816.96</v>
      </c>
      <c r="X2718" s="4">
        <v>965331.54</v>
      </c>
      <c r="Y2718" s="4">
        <v>1755148.5</v>
      </c>
      <c r="Z2718" s="2">
        <v>0</v>
      </c>
      <c r="AA2718" s="2" t="s">
        <v>56</v>
      </c>
      <c r="AB2718" s="2" t="s">
        <v>15732</v>
      </c>
      <c r="AC2718" s="2" t="s">
        <v>121</v>
      </c>
      <c r="AD2718" s="2" t="s">
        <v>76</v>
      </c>
      <c r="AE2718" s="5">
        <v>63.91</v>
      </c>
      <c r="AF2718" s="2">
        <v>0</v>
      </c>
      <c r="AG2718" s="2" t="s">
        <v>77</v>
      </c>
      <c r="AH2718" s="2">
        <v>18</v>
      </c>
      <c r="AI2718" s="6" t="str">
        <f t="shared" si="126"/>
        <v>55-64</v>
      </c>
      <c r="AJ2718" s="11">
        <f>YEAR(tbl_LoanData[[#This Row],[Application Date]])</f>
        <v>2024</v>
      </c>
      <c r="AK2718" s="11" t="str">
        <f>TEXT(tbl_LoanData[[#This Row],[Application Date]],"MMMM")</f>
        <v>April</v>
      </c>
      <c r="AL2718" s="12">
        <f>DATE(YEAR(tbl_LoanData[[#This Row],[Application Date]]),MONTH(tbl_LoanData[[#This Row],[Application Date]]),1)</f>
        <v>45383</v>
      </c>
      <c r="AM2718" s="14">
        <f ca="1">IF(AND(tbl_LoanData[[#This Row],[Application Date]]&gt;=EOMONTH(TODAY(),-1)+1,tbl_LoanData[[#This Row],[Application Date]]&lt;=TODAY()),tbl_LoanData[[#This Row],[Loan Amount]],0)</f>
        <v>0</v>
      </c>
      <c r="AN2718" s="14">
        <f>tbl_LoanData[[#This Row],[Amount Paid]]-(Q2718-X2718)</f>
        <v>698148.5</v>
      </c>
      <c r="AO2718" s="14">
        <f>IF(tbl_LoanData[[#This Row],[Application Status]]="Approved",1,0)</f>
        <v>1</v>
      </c>
      <c r="AP2718" s="22" t="str">
        <f t="shared" ca="1" si="127"/>
        <v/>
      </c>
      <c r="AQ2718" s="22" t="str">
        <f t="shared" ca="1" si="128"/>
        <v/>
      </c>
    </row>
    <row r="2719" spans="1:43" ht="14.4" customHeight="1" x14ac:dyDescent="0.3">
      <c r="A2719" s="2" t="s">
        <v>8243</v>
      </c>
      <c r="B2719" s="2" t="s">
        <v>8244</v>
      </c>
      <c r="C2719" s="2" t="s">
        <v>515</v>
      </c>
      <c r="D2719" s="2" t="s">
        <v>134</v>
      </c>
      <c r="E2719" s="2" t="s">
        <v>165</v>
      </c>
      <c r="F2719" s="2">
        <v>65</v>
      </c>
      <c r="G2719" s="2" t="s">
        <v>69</v>
      </c>
      <c r="H2719" s="2" t="s">
        <v>70</v>
      </c>
      <c r="I2719" s="2" t="s">
        <v>50</v>
      </c>
      <c r="J2719" s="3">
        <v>45383</v>
      </c>
      <c r="K2719" s="3">
        <v>45392</v>
      </c>
      <c r="L2719" s="2" t="s">
        <v>39</v>
      </c>
      <c r="M2719" s="2" t="s">
        <v>85</v>
      </c>
      <c r="N2719" s="2" t="s">
        <v>178</v>
      </c>
      <c r="O2719" s="4">
        <v>1107000</v>
      </c>
      <c r="P2719" s="4">
        <v>347200</v>
      </c>
      <c r="Q2719" s="4">
        <v>759800</v>
      </c>
      <c r="R2719" s="2">
        <v>36</v>
      </c>
      <c r="S2719" s="5">
        <v>13.94</v>
      </c>
      <c r="T2719" s="4">
        <v>29931.9</v>
      </c>
      <c r="U2719" s="2" t="s">
        <v>73</v>
      </c>
      <c r="V2719" s="2" t="s">
        <v>74</v>
      </c>
      <c r="W2719" s="4">
        <v>838093.2</v>
      </c>
      <c r="X2719" s="4">
        <v>239455.16</v>
      </c>
      <c r="Y2719" s="4">
        <v>1077548.3600000001</v>
      </c>
      <c r="Z2719" s="2">
        <v>0</v>
      </c>
      <c r="AA2719" s="2" t="s">
        <v>56</v>
      </c>
      <c r="AB2719" s="2" t="s">
        <v>15729</v>
      </c>
      <c r="AC2719" s="2" t="s">
        <v>332</v>
      </c>
      <c r="AD2719" s="2" t="s">
        <v>76</v>
      </c>
      <c r="AE2719" s="5">
        <v>68.64</v>
      </c>
      <c r="AF2719" s="2">
        <v>0</v>
      </c>
      <c r="AG2719" s="2" t="s">
        <v>77</v>
      </c>
      <c r="AH2719" s="2">
        <v>9</v>
      </c>
      <c r="AI2719" s="6" t="str">
        <f t="shared" si="126"/>
        <v>65+</v>
      </c>
      <c r="AJ2719" s="11">
        <f>YEAR(tbl_LoanData[[#This Row],[Application Date]])</f>
        <v>2024</v>
      </c>
      <c r="AK2719" s="11" t="str">
        <f>TEXT(tbl_LoanData[[#This Row],[Application Date]],"MMMM")</f>
        <v>April</v>
      </c>
      <c r="AL2719" s="12">
        <f>DATE(YEAR(tbl_LoanData[[#This Row],[Application Date]]),MONTH(tbl_LoanData[[#This Row],[Application Date]]),1)</f>
        <v>45383</v>
      </c>
      <c r="AM2719" s="14">
        <f ca="1">IF(AND(tbl_LoanData[[#This Row],[Application Date]]&gt;=EOMONTH(TODAY(),-1)+1,tbl_LoanData[[#This Row],[Application Date]]&lt;=TODAY()),tbl_LoanData[[#This Row],[Loan Amount]],0)</f>
        <v>0</v>
      </c>
      <c r="AN2719" s="14">
        <f>tbl_LoanData[[#This Row],[Amount Paid]]-(Q2719-X2719)</f>
        <v>317748.36</v>
      </c>
      <c r="AO2719" s="14">
        <f>IF(tbl_LoanData[[#This Row],[Application Status]]="Approved",1,0)</f>
        <v>1</v>
      </c>
      <c r="AP2719" s="22" t="str">
        <f t="shared" ca="1" si="127"/>
        <v/>
      </c>
      <c r="AQ2719" s="22" t="str">
        <f t="shared" ca="1" si="128"/>
        <v/>
      </c>
    </row>
    <row r="2720" spans="1:43" ht="14.4" customHeight="1" x14ac:dyDescent="0.3">
      <c r="A2720" s="2" t="s">
        <v>8249</v>
      </c>
      <c r="B2720" s="2" t="s">
        <v>8250</v>
      </c>
      <c r="C2720" s="2" t="s">
        <v>429</v>
      </c>
      <c r="D2720" s="2" t="s">
        <v>101</v>
      </c>
      <c r="E2720" s="2" t="s">
        <v>394</v>
      </c>
      <c r="F2720" s="2">
        <v>48</v>
      </c>
      <c r="G2720" s="2" t="s">
        <v>83</v>
      </c>
      <c r="H2720" s="2" t="s">
        <v>84</v>
      </c>
      <c r="I2720" s="2" t="s">
        <v>45</v>
      </c>
      <c r="J2720" s="3">
        <v>45403</v>
      </c>
      <c r="K2720" s="3"/>
      <c r="L2720" s="2" t="s">
        <v>36</v>
      </c>
      <c r="M2720" s="2" t="s">
        <v>71</v>
      </c>
      <c r="N2720" s="2" t="s">
        <v>162</v>
      </c>
      <c r="O2720" s="4">
        <v>2170000</v>
      </c>
      <c r="P2720" s="4">
        <v>414500</v>
      </c>
      <c r="Q2720" s="4">
        <v>1755500</v>
      </c>
      <c r="R2720" s="2">
        <v>60</v>
      </c>
      <c r="S2720" s="5">
        <v>8.1300000000000008</v>
      </c>
      <c r="T2720" s="4">
        <v>41151.85</v>
      </c>
      <c r="U2720" s="2" t="s">
        <v>96</v>
      </c>
      <c r="V2720" s="2" t="s">
        <v>97</v>
      </c>
      <c r="W2720" s="4">
        <v>0</v>
      </c>
      <c r="X2720" s="4">
        <v>0</v>
      </c>
      <c r="Y2720" s="4">
        <v>2469110.75</v>
      </c>
      <c r="Z2720" s="2">
        <v>0</v>
      </c>
      <c r="AA2720" s="2" t="s">
        <v>97</v>
      </c>
      <c r="AB2720" s="2" t="s">
        <v>15733</v>
      </c>
      <c r="AC2720" s="2" t="s">
        <v>138</v>
      </c>
      <c r="AD2720" s="2" t="s">
        <v>76</v>
      </c>
      <c r="AE2720" s="5">
        <v>80.900000000000006</v>
      </c>
      <c r="AF2720" s="2">
        <v>0</v>
      </c>
      <c r="AG2720" s="2" t="s">
        <v>97</v>
      </c>
      <c r="AH2720" s="2"/>
      <c r="AI2720" s="6" t="str">
        <f t="shared" si="126"/>
        <v>45-54</v>
      </c>
      <c r="AJ2720" s="11">
        <f>YEAR(tbl_LoanData[[#This Row],[Application Date]])</f>
        <v>2024</v>
      </c>
      <c r="AK2720" s="11" t="str">
        <f>TEXT(tbl_LoanData[[#This Row],[Application Date]],"MMMM")</f>
        <v>April</v>
      </c>
      <c r="AL2720" s="12">
        <f>DATE(YEAR(tbl_LoanData[[#This Row],[Application Date]]),MONTH(tbl_LoanData[[#This Row],[Application Date]]),1)</f>
        <v>45383</v>
      </c>
      <c r="AM2720" s="14">
        <f ca="1">IF(AND(tbl_LoanData[[#This Row],[Application Date]]&gt;=EOMONTH(TODAY(),-1)+1,tbl_LoanData[[#This Row],[Application Date]]&lt;=TODAY()),tbl_LoanData[[#This Row],[Loan Amount]],0)</f>
        <v>0</v>
      </c>
      <c r="AN2720" s="14">
        <f>tbl_LoanData[[#This Row],[Amount Paid]]-(Q2720-X2720)</f>
        <v>-1755500</v>
      </c>
      <c r="AO2720" s="14">
        <f>IF(tbl_LoanData[[#This Row],[Application Status]]="Approved",1,0)</f>
        <v>0</v>
      </c>
      <c r="AP2720" s="22" t="str">
        <f t="shared" ca="1" si="127"/>
        <v/>
      </c>
      <c r="AQ2720" s="22" t="str">
        <f t="shared" ca="1" si="128"/>
        <v/>
      </c>
    </row>
    <row r="2721" spans="1:43" ht="14.4" customHeight="1" x14ac:dyDescent="0.3">
      <c r="A2721" s="2" t="s">
        <v>8435</v>
      </c>
      <c r="B2721" s="2" t="s">
        <v>8436</v>
      </c>
      <c r="C2721" s="2" t="s">
        <v>80</v>
      </c>
      <c r="D2721" s="2" t="s">
        <v>232</v>
      </c>
      <c r="E2721" s="2" t="s">
        <v>165</v>
      </c>
      <c r="F2721" s="2">
        <v>46</v>
      </c>
      <c r="G2721" s="2" t="s">
        <v>83</v>
      </c>
      <c r="H2721" s="2" t="s">
        <v>110</v>
      </c>
      <c r="I2721" s="2" t="s">
        <v>46</v>
      </c>
      <c r="J2721" s="3">
        <v>45392</v>
      </c>
      <c r="K2721" s="3"/>
      <c r="L2721" s="2" t="s">
        <v>36</v>
      </c>
      <c r="M2721" s="2" t="s">
        <v>104</v>
      </c>
      <c r="N2721" s="2" t="s">
        <v>592</v>
      </c>
      <c r="O2721" s="4">
        <v>1825000</v>
      </c>
      <c r="P2721" s="4">
        <v>230100</v>
      </c>
      <c r="Q2721" s="4">
        <v>1594900</v>
      </c>
      <c r="R2721" s="2">
        <v>36</v>
      </c>
      <c r="S2721" s="5">
        <v>11.79</v>
      </c>
      <c r="T2721" s="4">
        <v>59972.67</v>
      </c>
      <c r="U2721" s="2" t="s">
        <v>96</v>
      </c>
      <c r="V2721" s="2" t="s">
        <v>97</v>
      </c>
      <c r="W2721" s="4">
        <v>0</v>
      </c>
      <c r="X2721" s="4">
        <v>0</v>
      </c>
      <c r="Y2721" s="4">
        <v>2159016.13</v>
      </c>
      <c r="Z2721" s="2">
        <v>0</v>
      </c>
      <c r="AA2721" s="2" t="s">
        <v>97</v>
      </c>
      <c r="AB2721" s="2" t="s">
        <v>15735</v>
      </c>
      <c r="AC2721" s="2" t="s">
        <v>106</v>
      </c>
      <c r="AD2721" s="2" t="s">
        <v>76</v>
      </c>
      <c r="AE2721" s="5">
        <v>87.39</v>
      </c>
      <c r="AF2721" s="2">
        <v>0</v>
      </c>
      <c r="AG2721" s="2" t="s">
        <v>97</v>
      </c>
      <c r="AH2721" s="2"/>
      <c r="AI2721" s="6" t="str">
        <f t="shared" si="126"/>
        <v>45-54</v>
      </c>
      <c r="AJ2721" s="11">
        <f>YEAR(tbl_LoanData[[#This Row],[Application Date]])</f>
        <v>2024</v>
      </c>
      <c r="AK2721" s="11" t="str">
        <f>TEXT(tbl_LoanData[[#This Row],[Application Date]],"MMMM")</f>
        <v>April</v>
      </c>
      <c r="AL2721" s="12">
        <f>DATE(YEAR(tbl_LoanData[[#This Row],[Application Date]]),MONTH(tbl_LoanData[[#This Row],[Application Date]]),1)</f>
        <v>45383</v>
      </c>
      <c r="AM2721" s="14">
        <f ca="1">IF(AND(tbl_LoanData[[#This Row],[Application Date]]&gt;=EOMONTH(TODAY(),-1)+1,tbl_LoanData[[#This Row],[Application Date]]&lt;=TODAY()),tbl_LoanData[[#This Row],[Loan Amount]],0)</f>
        <v>0</v>
      </c>
      <c r="AN2721" s="14">
        <f>tbl_LoanData[[#This Row],[Amount Paid]]-(Q2721-X2721)</f>
        <v>-1594900</v>
      </c>
      <c r="AO2721" s="14">
        <f>IF(tbl_LoanData[[#This Row],[Application Status]]="Approved",1,0)</f>
        <v>0</v>
      </c>
      <c r="AP2721" s="22" t="str">
        <f t="shared" ca="1" si="127"/>
        <v/>
      </c>
      <c r="AQ2721" s="22" t="str">
        <f t="shared" ca="1" si="128"/>
        <v/>
      </c>
    </row>
    <row r="2722" spans="1:43" ht="14.4" customHeight="1" x14ac:dyDescent="0.3">
      <c r="A2722" s="2" t="s">
        <v>8589</v>
      </c>
      <c r="B2722" s="2" t="s">
        <v>8590</v>
      </c>
      <c r="C2722" s="2" t="s">
        <v>606</v>
      </c>
      <c r="D2722" s="2" t="s">
        <v>189</v>
      </c>
      <c r="E2722" s="2" t="s">
        <v>142</v>
      </c>
      <c r="F2722" s="2">
        <v>50</v>
      </c>
      <c r="G2722" s="2" t="s">
        <v>69</v>
      </c>
      <c r="H2722" s="2" t="s">
        <v>265</v>
      </c>
      <c r="I2722" s="2" t="s">
        <v>44</v>
      </c>
      <c r="J2722" s="3">
        <v>45397</v>
      </c>
      <c r="K2722" s="3">
        <v>45408</v>
      </c>
      <c r="L2722" s="2" t="s">
        <v>40</v>
      </c>
      <c r="M2722" s="2" t="s">
        <v>157</v>
      </c>
      <c r="N2722" s="2" t="s">
        <v>328</v>
      </c>
      <c r="O2722" s="4">
        <v>1526000</v>
      </c>
      <c r="P2722" s="4">
        <v>458000</v>
      </c>
      <c r="Q2722" s="4">
        <v>1068000</v>
      </c>
      <c r="R2722" s="2">
        <v>24</v>
      </c>
      <c r="S2722" s="5">
        <v>11.59</v>
      </c>
      <c r="T2722" s="4">
        <v>54815.1</v>
      </c>
      <c r="U2722" s="2" t="s">
        <v>73</v>
      </c>
      <c r="V2722" s="2" t="s">
        <v>34</v>
      </c>
      <c r="W2722" s="4">
        <v>1041486.9</v>
      </c>
      <c r="X2722" s="4">
        <v>274075.5</v>
      </c>
      <c r="Y2722" s="4">
        <v>1315562.3999999999</v>
      </c>
      <c r="Z2722" s="2">
        <v>145</v>
      </c>
      <c r="AA2722" s="2" t="s">
        <v>60</v>
      </c>
      <c r="AB2722" s="2" t="s">
        <v>15732</v>
      </c>
      <c r="AC2722" s="2" t="s">
        <v>138</v>
      </c>
      <c r="AD2722" s="2" t="s">
        <v>76</v>
      </c>
      <c r="AE2722" s="5">
        <v>69.989999999999995</v>
      </c>
      <c r="AF2722" s="2">
        <v>5</v>
      </c>
      <c r="AG2722" s="2" t="s">
        <v>130</v>
      </c>
      <c r="AH2722" s="2">
        <v>11</v>
      </c>
      <c r="AI2722" s="6" t="str">
        <f t="shared" si="126"/>
        <v>45-54</v>
      </c>
      <c r="AJ2722" s="11">
        <f>YEAR(tbl_LoanData[[#This Row],[Application Date]])</f>
        <v>2024</v>
      </c>
      <c r="AK2722" s="11" t="str">
        <f>TEXT(tbl_LoanData[[#This Row],[Application Date]],"MMMM")</f>
        <v>April</v>
      </c>
      <c r="AL2722" s="12">
        <f>DATE(YEAR(tbl_LoanData[[#This Row],[Application Date]]),MONTH(tbl_LoanData[[#This Row],[Application Date]]),1)</f>
        <v>45383</v>
      </c>
      <c r="AM2722" s="14">
        <f ca="1">IF(AND(tbl_LoanData[[#This Row],[Application Date]]&gt;=EOMONTH(TODAY(),-1)+1,tbl_LoanData[[#This Row],[Application Date]]&lt;=TODAY()),tbl_LoanData[[#This Row],[Loan Amount]],0)</f>
        <v>0</v>
      </c>
      <c r="AN2722" s="14">
        <f>tbl_LoanData[[#This Row],[Amount Paid]]-(Q2722-X2722)</f>
        <v>247562.40000000002</v>
      </c>
      <c r="AO2722" s="14">
        <f>IF(tbl_LoanData[[#This Row],[Application Status]]="Approved",1,0)</f>
        <v>1</v>
      </c>
      <c r="AP2722" s="22" t="str">
        <f t="shared" ca="1" si="127"/>
        <v/>
      </c>
      <c r="AQ2722" s="22" t="str">
        <f t="shared" ca="1" si="128"/>
        <v/>
      </c>
    </row>
    <row r="2723" spans="1:43" x14ac:dyDescent="0.3">
      <c r="A2723" s="2" t="s">
        <v>8691</v>
      </c>
      <c r="B2723" s="2" t="s">
        <v>8692</v>
      </c>
      <c r="C2723" s="2" t="s">
        <v>397</v>
      </c>
      <c r="D2723" s="2" t="s">
        <v>254</v>
      </c>
      <c r="E2723" s="2" t="s">
        <v>204</v>
      </c>
      <c r="F2723" s="2">
        <v>41</v>
      </c>
      <c r="G2723" s="2" t="s">
        <v>83</v>
      </c>
      <c r="H2723" s="2" t="s">
        <v>172</v>
      </c>
      <c r="I2723" s="2" t="s">
        <v>45</v>
      </c>
      <c r="J2723" s="3">
        <v>45390</v>
      </c>
      <c r="K2723" s="3">
        <v>45403</v>
      </c>
      <c r="L2723" s="2" t="s">
        <v>36</v>
      </c>
      <c r="M2723" s="2" t="s">
        <v>94</v>
      </c>
      <c r="N2723" s="2" t="s">
        <v>212</v>
      </c>
      <c r="O2723" s="4">
        <v>1184000</v>
      </c>
      <c r="P2723" s="4">
        <v>170000</v>
      </c>
      <c r="Q2723" s="4">
        <v>1014000</v>
      </c>
      <c r="R2723" s="2">
        <v>36</v>
      </c>
      <c r="S2723" s="5">
        <v>13.96</v>
      </c>
      <c r="T2723" s="4">
        <v>39962.870000000003</v>
      </c>
      <c r="U2723" s="2" t="s">
        <v>73</v>
      </c>
      <c r="V2723" s="2" t="s">
        <v>74</v>
      </c>
      <c r="W2723" s="4">
        <v>1118960.3600000001</v>
      </c>
      <c r="X2723" s="4">
        <v>319702.84000000003</v>
      </c>
      <c r="Y2723" s="4">
        <v>1438663.2</v>
      </c>
      <c r="Z2723" s="2">
        <v>0</v>
      </c>
      <c r="AA2723" s="2" t="s">
        <v>56</v>
      </c>
      <c r="AB2723" s="2" t="s">
        <v>15731</v>
      </c>
      <c r="AC2723" s="2" t="s">
        <v>106</v>
      </c>
      <c r="AD2723" s="2" t="s">
        <v>76</v>
      </c>
      <c r="AE2723" s="5">
        <v>85.64</v>
      </c>
      <c r="AF2723" s="2">
        <v>0</v>
      </c>
      <c r="AG2723" s="2" t="s">
        <v>77</v>
      </c>
      <c r="AH2723" s="2">
        <v>13</v>
      </c>
      <c r="AI2723" s="6" t="str">
        <f t="shared" si="126"/>
        <v>35-44</v>
      </c>
      <c r="AJ2723" s="11">
        <f>YEAR(tbl_LoanData[[#This Row],[Application Date]])</f>
        <v>2024</v>
      </c>
      <c r="AK2723" s="11" t="str">
        <f>TEXT(tbl_LoanData[[#This Row],[Application Date]],"MMMM")</f>
        <v>April</v>
      </c>
      <c r="AL2723" s="12">
        <f>DATE(YEAR(tbl_LoanData[[#This Row],[Application Date]]),MONTH(tbl_LoanData[[#This Row],[Application Date]]),1)</f>
        <v>45383</v>
      </c>
      <c r="AM2723" s="14">
        <f ca="1">IF(AND(tbl_LoanData[[#This Row],[Application Date]]&gt;=EOMONTH(TODAY(),-1)+1,tbl_LoanData[[#This Row],[Application Date]]&lt;=TODAY()),tbl_LoanData[[#This Row],[Loan Amount]],0)</f>
        <v>0</v>
      </c>
      <c r="AN2723" s="14">
        <f>tbl_LoanData[[#This Row],[Amount Paid]]-(Q2723-X2723)</f>
        <v>424663.20000000019</v>
      </c>
      <c r="AO2723" s="14">
        <f>IF(tbl_LoanData[[#This Row],[Application Status]]="Approved",1,0)</f>
        <v>1</v>
      </c>
      <c r="AP2723" s="22" t="str">
        <f t="shared" ca="1" si="127"/>
        <v/>
      </c>
      <c r="AQ2723" s="22" t="str">
        <f t="shared" ca="1" si="128"/>
        <v/>
      </c>
    </row>
    <row r="2724" spans="1:43" ht="14.4" customHeight="1" x14ac:dyDescent="0.3">
      <c r="A2724" s="2" t="s">
        <v>8863</v>
      </c>
      <c r="B2724" s="2" t="s">
        <v>8864</v>
      </c>
      <c r="C2724" s="2" t="s">
        <v>515</v>
      </c>
      <c r="D2724" s="2" t="s">
        <v>189</v>
      </c>
      <c r="E2724" s="2" t="s">
        <v>102</v>
      </c>
      <c r="F2724" s="2">
        <v>22</v>
      </c>
      <c r="G2724" s="2" t="s">
        <v>69</v>
      </c>
      <c r="H2724" s="2" t="s">
        <v>211</v>
      </c>
      <c r="I2724" s="2" t="s">
        <v>50</v>
      </c>
      <c r="J2724" s="3">
        <v>45400</v>
      </c>
      <c r="K2724" s="3">
        <v>45418</v>
      </c>
      <c r="L2724" s="2" t="s">
        <v>38</v>
      </c>
      <c r="M2724" s="2" t="s">
        <v>144</v>
      </c>
      <c r="N2724" s="2" t="s">
        <v>382</v>
      </c>
      <c r="O2724" s="4">
        <v>1008000</v>
      </c>
      <c r="P2724" s="4">
        <v>352300</v>
      </c>
      <c r="Q2724" s="4">
        <v>655700</v>
      </c>
      <c r="R2724" s="2">
        <v>48</v>
      </c>
      <c r="S2724" s="5">
        <v>6.45</v>
      </c>
      <c r="T2724" s="4">
        <v>17184.8</v>
      </c>
      <c r="U2724" s="2" t="s">
        <v>73</v>
      </c>
      <c r="V2724" s="2" t="s">
        <v>74</v>
      </c>
      <c r="W2724" s="4">
        <v>360880.8</v>
      </c>
      <c r="X2724" s="4">
        <v>463989.8</v>
      </c>
      <c r="Y2724" s="4">
        <v>824870.6</v>
      </c>
      <c r="Z2724" s="2">
        <v>180</v>
      </c>
      <c r="AA2724" s="2" t="s">
        <v>60</v>
      </c>
      <c r="AB2724" s="2" t="s">
        <v>15727</v>
      </c>
      <c r="AC2724" s="2" t="s">
        <v>138</v>
      </c>
      <c r="AD2724" s="2" t="s">
        <v>76</v>
      </c>
      <c r="AE2724" s="5">
        <v>65.05</v>
      </c>
      <c r="AF2724" s="2">
        <v>6</v>
      </c>
      <c r="AG2724" s="2" t="s">
        <v>130</v>
      </c>
      <c r="AH2724" s="2">
        <v>18</v>
      </c>
      <c r="AI2724" s="6" t="str">
        <f t="shared" si="126"/>
        <v>18-24</v>
      </c>
      <c r="AJ2724" s="11">
        <f>YEAR(tbl_LoanData[[#This Row],[Application Date]])</f>
        <v>2024</v>
      </c>
      <c r="AK2724" s="11" t="str">
        <f>TEXT(tbl_LoanData[[#This Row],[Application Date]],"MMMM")</f>
        <v>April</v>
      </c>
      <c r="AL2724" s="12">
        <f>DATE(YEAR(tbl_LoanData[[#This Row],[Application Date]]),MONTH(tbl_LoanData[[#This Row],[Application Date]]),1)</f>
        <v>45383</v>
      </c>
      <c r="AM2724" s="14">
        <f ca="1">IF(AND(tbl_LoanData[[#This Row],[Application Date]]&gt;=EOMONTH(TODAY(),-1)+1,tbl_LoanData[[#This Row],[Application Date]]&lt;=TODAY()),tbl_LoanData[[#This Row],[Loan Amount]],0)</f>
        <v>0</v>
      </c>
      <c r="AN2724" s="14">
        <f>tbl_LoanData[[#This Row],[Amount Paid]]-(Q2724-X2724)</f>
        <v>169170.59999999998</v>
      </c>
      <c r="AO2724" s="14">
        <f>IF(tbl_LoanData[[#This Row],[Application Status]]="Approved",1,0)</f>
        <v>1</v>
      </c>
      <c r="AP2724" s="22" t="str">
        <f t="shared" ca="1" si="127"/>
        <v/>
      </c>
      <c r="AQ2724" s="22" t="str">
        <f t="shared" ca="1" si="128"/>
        <v/>
      </c>
    </row>
    <row r="2725" spans="1:43" ht="14.4" customHeight="1" x14ac:dyDescent="0.3">
      <c r="A2725" s="2" t="s">
        <v>8967</v>
      </c>
      <c r="B2725" s="2" t="s">
        <v>8968</v>
      </c>
      <c r="C2725" s="2" t="s">
        <v>435</v>
      </c>
      <c r="D2725" s="2" t="s">
        <v>134</v>
      </c>
      <c r="E2725" s="2" t="s">
        <v>67</v>
      </c>
      <c r="F2725" s="2">
        <v>51</v>
      </c>
      <c r="G2725" s="2" t="s">
        <v>83</v>
      </c>
      <c r="H2725" s="2" t="s">
        <v>177</v>
      </c>
      <c r="I2725" s="2" t="s">
        <v>43</v>
      </c>
      <c r="J2725" s="3">
        <v>45398</v>
      </c>
      <c r="K2725" s="3">
        <v>45416</v>
      </c>
      <c r="L2725" s="2" t="s">
        <v>40</v>
      </c>
      <c r="M2725" s="2" t="s">
        <v>94</v>
      </c>
      <c r="N2725" s="2" t="s">
        <v>95</v>
      </c>
      <c r="O2725" s="4">
        <v>721000</v>
      </c>
      <c r="P2725" s="4">
        <v>260300</v>
      </c>
      <c r="Q2725" s="4">
        <v>460700</v>
      </c>
      <c r="R2725" s="2">
        <v>36</v>
      </c>
      <c r="S2725" s="5">
        <v>11.53</v>
      </c>
      <c r="T2725" s="4">
        <v>17223.78</v>
      </c>
      <c r="U2725" s="2" t="s">
        <v>73</v>
      </c>
      <c r="V2725" s="2" t="s">
        <v>74</v>
      </c>
      <c r="W2725" s="4">
        <v>465042.06</v>
      </c>
      <c r="X2725" s="4">
        <v>155014.07</v>
      </c>
      <c r="Y2725" s="4">
        <v>620056.13</v>
      </c>
      <c r="Z2725" s="2">
        <v>0</v>
      </c>
      <c r="AA2725" s="2" t="s">
        <v>56</v>
      </c>
      <c r="AB2725" s="2" t="s">
        <v>15730</v>
      </c>
      <c r="AC2725" s="2" t="s">
        <v>87</v>
      </c>
      <c r="AD2725" s="2" t="s">
        <v>76</v>
      </c>
      <c r="AE2725" s="5">
        <v>63.9</v>
      </c>
      <c r="AF2725" s="2">
        <v>0</v>
      </c>
      <c r="AG2725" s="2" t="s">
        <v>77</v>
      </c>
      <c r="AH2725" s="2">
        <v>18</v>
      </c>
      <c r="AI2725" s="6" t="str">
        <f t="shared" si="126"/>
        <v>45-54</v>
      </c>
      <c r="AJ2725" s="11">
        <f>YEAR(tbl_LoanData[[#This Row],[Application Date]])</f>
        <v>2024</v>
      </c>
      <c r="AK2725" s="11" t="str">
        <f>TEXT(tbl_LoanData[[#This Row],[Application Date]],"MMMM")</f>
        <v>April</v>
      </c>
      <c r="AL2725" s="12">
        <f>DATE(YEAR(tbl_LoanData[[#This Row],[Application Date]]),MONTH(tbl_LoanData[[#This Row],[Application Date]]),1)</f>
        <v>45383</v>
      </c>
      <c r="AM2725" s="14">
        <f ca="1">IF(AND(tbl_LoanData[[#This Row],[Application Date]]&gt;=EOMONTH(TODAY(),-1)+1,tbl_LoanData[[#This Row],[Application Date]]&lt;=TODAY()),tbl_LoanData[[#This Row],[Loan Amount]],0)</f>
        <v>0</v>
      </c>
      <c r="AN2725" s="14">
        <f>tbl_LoanData[[#This Row],[Amount Paid]]-(Q2725-X2725)</f>
        <v>159356.13</v>
      </c>
      <c r="AO2725" s="14">
        <f>IF(tbl_LoanData[[#This Row],[Application Status]]="Approved",1,0)</f>
        <v>1</v>
      </c>
      <c r="AP2725" s="22" t="str">
        <f t="shared" ca="1" si="127"/>
        <v/>
      </c>
      <c r="AQ2725" s="22" t="str">
        <f t="shared" ca="1" si="128"/>
        <v/>
      </c>
    </row>
    <row r="2726" spans="1:43" ht="14.4" customHeight="1" x14ac:dyDescent="0.3">
      <c r="A2726" s="2" t="s">
        <v>9027</v>
      </c>
      <c r="B2726" s="2" t="s">
        <v>9028</v>
      </c>
      <c r="C2726" s="2" t="s">
        <v>575</v>
      </c>
      <c r="D2726" s="2" t="s">
        <v>81</v>
      </c>
      <c r="E2726" s="2" t="s">
        <v>311</v>
      </c>
      <c r="F2726" s="2">
        <v>49</v>
      </c>
      <c r="G2726" s="2" t="s">
        <v>69</v>
      </c>
      <c r="H2726" s="2" t="s">
        <v>110</v>
      </c>
      <c r="I2726" s="2" t="s">
        <v>46</v>
      </c>
      <c r="J2726" s="3">
        <v>45383</v>
      </c>
      <c r="K2726" s="3">
        <v>45401</v>
      </c>
      <c r="L2726" s="2" t="s">
        <v>37</v>
      </c>
      <c r="M2726" s="2" t="s">
        <v>94</v>
      </c>
      <c r="N2726" s="2" t="s">
        <v>234</v>
      </c>
      <c r="O2726" s="4">
        <v>97000</v>
      </c>
      <c r="P2726" s="4">
        <v>38500</v>
      </c>
      <c r="Q2726" s="4">
        <v>58500</v>
      </c>
      <c r="R2726" s="2">
        <v>48</v>
      </c>
      <c r="S2726" s="5">
        <v>6.31</v>
      </c>
      <c r="T2726" s="4">
        <v>1526.36</v>
      </c>
      <c r="U2726" s="2" t="s">
        <v>73</v>
      </c>
      <c r="V2726" s="2" t="s">
        <v>74</v>
      </c>
      <c r="W2726" s="4">
        <v>42738.080000000002</v>
      </c>
      <c r="X2726" s="4">
        <v>30527.32</v>
      </c>
      <c r="Y2726" s="4">
        <v>73265.399999999994</v>
      </c>
      <c r="Z2726" s="2">
        <v>0</v>
      </c>
      <c r="AA2726" s="2" t="s">
        <v>56</v>
      </c>
      <c r="AB2726" s="2" t="s">
        <v>15729</v>
      </c>
      <c r="AC2726" s="2" t="s">
        <v>138</v>
      </c>
      <c r="AD2726" s="2" t="s">
        <v>76</v>
      </c>
      <c r="AE2726" s="5">
        <v>60.31</v>
      </c>
      <c r="AF2726" s="2">
        <v>0</v>
      </c>
      <c r="AG2726" s="2" t="s">
        <v>77</v>
      </c>
      <c r="AH2726" s="2">
        <v>18</v>
      </c>
      <c r="AI2726" s="6" t="str">
        <f t="shared" si="126"/>
        <v>45-54</v>
      </c>
      <c r="AJ2726" s="11">
        <f>YEAR(tbl_LoanData[[#This Row],[Application Date]])</f>
        <v>2024</v>
      </c>
      <c r="AK2726" s="11" t="str">
        <f>TEXT(tbl_LoanData[[#This Row],[Application Date]],"MMMM")</f>
        <v>April</v>
      </c>
      <c r="AL2726" s="12">
        <f>DATE(YEAR(tbl_LoanData[[#This Row],[Application Date]]),MONTH(tbl_LoanData[[#This Row],[Application Date]]),1)</f>
        <v>45383</v>
      </c>
      <c r="AM2726" s="14">
        <f ca="1">IF(AND(tbl_LoanData[[#This Row],[Application Date]]&gt;=EOMONTH(TODAY(),-1)+1,tbl_LoanData[[#This Row],[Application Date]]&lt;=TODAY()),tbl_LoanData[[#This Row],[Loan Amount]],0)</f>
        <v>0</v>
      </c>
      <c r="AN2726" s="14">
        <f>tbl_LoanData[[#This Row],[Amount Paid]]-(Q2726-X2726)</f>
        <v>14765.400000000001</v>
      </c>
      <c r="AO2726" s="14">
        <f>IF(tbl_LoanData[[#This Row],[Application Status]]="Approved",1,0)</f>
        <v>1</v>
      </c>
      <c r="AP2726" s="22" t="str">
        <f t="shared" ca="1" si="127"/>
        <v/>
      </c>
      <c r="AQ2726" s="22" t="str">
        <f t="shared" ca="1" si="128"/>
        <v/>
      </c>
    </row>
    <row r="2727" spans="1:43" ht="14.4" customHeight="1" x14ac:dyDescent="0.3">
      <c r="A2727" s="2" t="s">
        <v>9049</v>
      </c>
      <c r="B2727" s="2" t="s">
        <v>9050</v>
      </c>
      <c r="C2727" s="2" t="s">
        <v>452</v>
      </c>
      <c r="D2727" s="2" t="s">
        <v>81</v>
      </c>
      <c r="E2727" s="2" t="s">
        <v>312</v>
      </c>
      <c r="F2727" s="2">
        <v>39</v>
      </c>
      <c r="G2727" s="2" t="s">
        <v>83</v>
      </c>
      <c r="H2727" s="2" t="s">
        <v>256</v>
      </c>
      <c r="I2727" s="2" t="s">
        <v>43</v>
      </c>
      <c r="J2727" s="3">
        <v>45411</v>
      </c>
      <c r="K2727" s="3">
        <v>45431</v>
      </c>
      <c r="L2727" s="2" t="s">
        <v>39</v>
      </c>
      <c r="M2727" s="2" t="s">
        <v>85</v>
      </c>
      <c r="N2727" s="2" t="s">
        <v>324</v>
      </c>
      <c r="O2727" s="4">
        <v>2023000</v>
      </c>
      <c r="P2727" s="4">
        <v>537000</v>
      </c>
      <c r="Q2727" s="4">
        <v>1486000</v>
      </c>
      <c r="R2727" s="2">
        <v>60</v>
      </c>
      <c r="S2727" s="5">
        <v>13.04</v>
      </c>
      <c r="T2727" s="4">
        <v>40914.53</v>
      </c>
      <c r="U2727" s="2" t="s">
        <v>73</v>
      </c>
      <c r="V2727" s="2" t="s">
        <v>74</v>
      </c>
      <c r="W2727" s="4">
        <v>1104692.31</v>
      </c>
      <c r="X2727" s="4">
        <v>1350179.69</v>
      </c>
      <c r="Y2727" s="4">
        <v>2454872</v>
      </c>
      <c r="Z2727" s="2">
        <v>0</v>
      </c>
      <c r="AA2727" s="2" t="s">
        <v>56</v>
      </c>
      <c r="AB2727" s="2" t="s">
        <v>15729</v>
      </c>
      <c r="AC2727" s="2" t="s">
        <v>121</v>
      </c>
      <c r="AD2727" s="2" t="s">
        <v>76</v>
      </c>
      <c r="AE2727" s="5">
        <v>73.459999999999994</v>
      </c>
      <c r="AF2727" s="2">
        <v>0</v>
      </c>
      <c r="AG2727" s="2" t="s">
        <v>77</v>
      </c>
      <c r="AH2727" s="2">
        <v>20</v>
      </c>
      <c r="AI2727" s="6" t="str">
        <f t="shared" si="126"/>
        <v>35-44</v>
      </c>
      <c r="AJ2727" s="11">
        <f>YEAR(tbl_LoanData[[#This Row],[Application Date]])</f>
        <v>2024</v>
      </c>
      <c r="AK2727" s="11" t="str">
        <f>TEXT(tbl_LoanData[[#This Row],[Application Date]],"MMMM")</f>
        <v>April</v>
      </c>
      <c r="AL2727" s="12">
        <f>DATE(YEAR(tbl_LoanData[[#This Row],[Application Date]]),MONTH(tbl_LoanData[[#This Row],[Application Date]]),1)</f>
        <v>45383</v>
      </c>
      <c r="AM2727" s="14">
        <f ca="1">IF(AND(tbl_LoanData[[#This Row],[Application Date]]&gt;=EOMONTH(TODAY(),-1)+1,tbl_LoanData[[#This Row],[Application Date]]&lt;=TODAY()),tbl_LoanData[[#This Row],[Loan Amount]],0)</f>
        <v>0</v>
      </c>
      <c r="AN2727" s="14">
        <f>tbl_LoanData[[#This Row],[Amount Paid]]-(Q2727-X2727)</f>
        <v>968872</v>
      </c>
      <c r="AO2727" s="14">
        <f>IF(tbl_LoanData[[#This Row],[Application Status]]="Approved",1,0)</f>
        <v>1</v>
      </c>
      <c r="AP2727" s="22" t="str">
        <f t="shared" ca="1" si="127"/>
        <v/>
      </c>
      <c r="AQ2727" s="22" t="str">
        <f t="shared" ca="1" si="128"/>
        <v/>
      </c>
    </row>
    <row r="2728" spans="1:43" x14ac:dyDescent="0.3">
      <c r="A2728" s="2" t="s">
        <v>9055</v>
      </c>
      <c r="B2728" s="2" t="s">
        <v>9056</v>
      </c>
      <c r="C2728" s="2" t="s">
        <v>198</v>
      </c>
      <c r="D2728" s="2" t="s">
        <v>161</v>
      </c>
      <c r="E2728" s="2" t="s">
        <v>118</v>
      </c>
      <c r="F2728" s="2">
        <v>60</v>
      </c>
      <c r="G2728" s="2" t="s">
        <v>69</v>
      </c>
      <c r="H2728" s="2" t="s">
        <v>93</v>
      </c>
      <c r="I2728" s="2" t="s">
        <v>50</v>
      </c>
      <c r="J2728" s="3">
        <v>45395</v>
      </c>
      <c r="K2728" s="3">
        <v>45408</v>
      </c>
      <c r="L2728" s="2" t="s">
        <v>39</v>
      </c>
      <c r="M2728" s="2" t="s">
        <v>157</v>
      </c>
      <c r="N2728" s="2" t="s">
        <v>158</v>
      </c>
      <c r="O2728" s="4">
        <v>1779000</v>
      </c>
      <c r="P2728" s="4">
        <v>196200</v>
      </c>
      <c r="Q2728" s="4">
        <v>1582800</v>
      </c>
      <c r="R2728" s="2">
        <v>18</v>
      </c>
      <c r="S2728" s="5">
        <v>8.9600000000000009</v>
      </c>
      <c r="T2728" s="4">
        <v>99751.57</v>
      </c>
      <c r="U2728" s="2" t="s">
        <v>73</v>
      </c>
      <c r="V2728" s="2" t="s">
        <v>34</v>
      </c>
      <c r="W2728" s="4">
        <v>1596025.12</v>
      </c>
      <c r="X2728" s="4">
        <v>199503.2</v>
      </c>
      <c r="Y2728" s="4">
        <v>1795528.32</v>
      </c>
      <c r="Z2728" s="2">
        <v>58</v>
      </c>
      <c r="AA2728" s="2" t="s">
        <v>58</v>
      </c>
      <c r="AB2728" s="2" t="s">
        <v>15731</v>
      </c>
      <c r="AC2728" s="2" t="s">
        <v>87</v>
      </c>
      <c r="AD2728" s="2" t="s">
        <v>76</v>
      </c>
      <c r="AE2728" s="5">
        <v>88.97</v>
      </c>
      <c r="AF2728" s="2">
        <v>2</v>
      </c>
      <c r="AG2728" s="2" t="s">
        <v>15718</v>
      </c>
      <c r="AH2728" s="2">
        <v>13</v>
      </c>
      <c r="AI2728" s="6" t="str">
        <f t="shared" si="126"/>
        <v>55-64</v>
      </c>
      <c r="AJ2728" s="11">
        <f>YEAR(tbl_LoanData[[#This Row],[Application Date]])</f>
        <v>2024</v>
      </c>
      <c r="AK2728" s="11" t="str">
        <f>TEXT(tbl_LoanData[[#This Row],[Application Date]],"MMMM")</f>
        <v>April</v>
      </c>
      <c r="AL2728" s="12">
        <f>DATE(YEAR(tbl_LoanData[[#This Row],[Application Date]]),MONTH(tbl_LoanData[[#This Row],[Application Date]]),1)</f>
        <v>45383</v>
      </c>
      <c r="AM2728" s="14">
        <f ca="1">IF(AND(tbl_LoanData[[#This Row],[Application Date]]&gt;=EOMONTH(TODAY(),-1)+1,tbl_LoanData[[#This Row],[Application Date]]&lt;=TODAY()),tbl_LoanData[[#This Row],[Loan Amount]],0)</f>
        <v>0</v>
      </c>
      <c r="AN2728" s="14">
        <f>tbl_LoanData[[#This Row],[Amount Paid]]-(Q2728-X2728)</f>
        <v>212728.32000000007</v>
      </c>
      <c r="AO2728" s="14">
        <f>IF(tbl_LoanData[[#This Row],[Application Status]]="Approved",1,0)</f>
        <v>1</v>
      </c>
      <c r="AP2728" s="22" t="str">
        <f t="shared" ca="1" si="127"/>
        <v/>
      </c>
      <c r="AQ2728" s="22" t="str">
        <f t="shared" ca="1" si="128"/>
        <v/>
      </c>
    </row>
    <row r="2729" spans="1:43" ht="14.4" customHeight="1" x14ac:dyDescent="0.3">
      <c r="A2729" s="2" t="s">
        <v>9295</v>
      </c>
      <c r="B2729" s="2" t="s">
        <v>9296</v>
      </c>
      <c r="C2729" s="2" t="s">
        <v>435</v>
      </c>
      <c r="D2729" s="2" t="s">
        <v>101</v>
      </c>
      <c r="E2729" s="2" t="s">
        <v>125</v>
      </c>
      <c r="F2729" s="2">
        <v>60</v>
      </c>
      <c r="G2729" s="2" t="s">
        <v>83</v>
      </c>
      <c r="H2729" s="2" t="s">
        <v>372</v>
      </c>
      <c r="I2729" s="2" t="s">
        <v>43</v>
      </c>
      <c r="J2729" s="3">
        <v>45399</v>
      </c>
      <c r="K2729" s="3"/>
      <c r="L2729" s="2" t="s">
        <v>40</v>
      </c>
      <c r="M2729" s="2" t="s">
        <v>71</v>
      </c>
      <c r="N2729" s="2" t="s">
        <v>137</v>
      </c>
      <c r="O2729" s="4">
        <v>1535000</v>
      </c>
      <c r="P2729" s="4">
        <v>536800</v>
      </c>
      <c r="Q2729" s="4">
        <v>998200</v>
      </c>
      <c r="R2729" s="2">
        <v>24</v>
      </c>
      <c r="S2729" s="5">
        <v>13.88</v>
      </c>
      <c r="T2729" s="4">
        <v>53137.51</v>
      </c>
      <c r="U2729" s="2" t="s">
        <v>96</v>
      </c>
      <c r="V2729" s="2" t="s">
        <v>97</v>
      </c>
      <c r="W2729" s="4">
        <v>0</v>
      </c>
      <c r="X2729" s="4">
        <v>0</v>
      </c>
      <c r="Y2729" s="4">
        <v>1275300.32</v>
      </c>
      <c r="Z2729" s="2">
        <v>0</v>
      </c>
      <c r="AA2729" s="2" t="s">
        <v>97</v>
      </c>
      <c r="AB2729" s="2" t="s">
        <v>15731</v>
      </c>
      <c r="AC2729" s="2" t="s">
        <v>332</v>
      </c>
      <c r="AD2729" s="2" t="s">
        <v>76</v>
      </c>
      <c r="AE2729" s="5">
        <v>65.03</v>
      </c>
      <c r="AF2729" s="2">
        <v>0</v>
      </c>
      <c r="AG2729" s="2" t="s">
        <v>97</v>
      </c>
      <c r="AH2729" s="2"/>
      <c r="AI2729" s="6" t="str">
        <f t="shared" si="126"/>
        <v>55-64</v>
      </c>
      <c r="AJ2729" s="11">
        <f>YEAR(tbl_LoanData[[#This Row],[Application Date]])</f>
        <v>2024</v>
      </c>
      <c r="AK2729" s="11" t="str">
        <f>TEXT(tbl_LoanData[[#This Row],[Application Date]],"MMMM")</f>
        <v>April</v>
      </c>
      <c r="AL2729" s="12">
        <f>DATE(YEAR(tbl_LoanData[[#This Row],[Application Date]]),MONTH(tbl_LoanData[[#This Row],[Application Date]]),1)</f>
        <v>45383</v>
      </c>
      <c r="AM2729" s="14">
        <f ca="1">IF(AND(tbl_LoanData[[#This Row],[Application Date]]&gt;=EOMONTH(TODAY(),-1)+1,tbl_LoanData[[#This Row],[Application Date]]&lt;=TODAY()),tbl_LoanData[[#This Row],[Loan Amount]],0)</f>
        <v>0</v>
      </c>
      <c r="AN2729" s="14">
        <f>tbl_LoanData[[#This Row],[Amount Paid]]-(Q2729-X2729)</f>
        <v>-998200</v>
      </c>
      <c r="AO2729" s="14">
        <f>IF(tbl_LoanData[[#This Row],[Application Status]]="Approved",1,0)</f>
        <v>0</v>
      </c>
      <c r="AP2729" s="22" t="str">
        <f t="shared" ca="1" si="127"/>
        <v/>
      </c>
      <c r="AQ2729" s="22" t="str">
        <f t="shared" ca="1" si="128"/>
        <v/>
      </c>
    </row>
    <row r="2730" spans="1:43" ht="14.4" customHeight="1" x14ac:dyDescent="0.3">
      <c r="A2730" s="2" t="s">
        <v>9319</v>
      </c>
      <c r="B2730" s="2" t="s">
        <v>9320</v>
      </c>
      <c r="C2730" s="2" t="s">
        <v>292</v>
      </c>
      <c r="D2730" s="2" t="s">
        <v>161</v>
      </c>
      <c r="E2730" s="2" t="s">
        <v>182</v>
      </c>
      <c r="F2730" s="2">
        <v>56</v>
      </c>
      <c r="G2730" s="2" t="s">
        <v>83</v>
      </c>
      <c r="H2730" s="2" t="s">
        <v>318</v>
      </c>
      <c r="I2730" s="2" t="s">
        <v>42</v>
      </c>
      <c r="J2730" s="3">
        <v>45407</v>
      </c>
      <c r="K2730" s="3">
        <v>45423</v>
      </c>
      <c r="L2730" s="2" t="s">
        <v>39</v>
      </c>
      <c r="M2730" s="2" t="s">
        <v>71</v>
      </c>
      <c r="N2730" s="2" t="s">
        <v>294</v>
      </c>
      <c r="O2730" s="4">
        <v>1959000</v>
      </c>
      <c r="P2730" s="4">
        <v>676300</v>
      </c>
      <c r="Q2730" s="4">
        <v>1282700</v>
      </c>
      <c r="R2730" s="2">
        <v>48</v>
      </c>
      <c r="S2730" s="5">
        <v>5.15</v>
      </c>
      <c r="T2730" s="4">
        <v>32227.84</v>
      </c>
      <c r="U2730" s="2" t="s">
        <v>73</v>
      </c>
      <c r="V2730" s="2" t="s">
        <v>34</v>
      </c>
      <c r="W2730" s="4">
        <v>644556.80000000005</v>
      </c>
      <c r="X2730" s="4">
        <v>902379.4</v>
      </c>
      <c r="Y2730" s="4">
        <v>1546936.2</v>
      </c>
      <c r="Z2730" s="2">
        <v>196</v>
      </c>
      <c r="AA2730" s="2" t="s">
        <v>60</v>
      </c>
      <c r="AB2730" s="2" t="s">
        <v>15732</v>
      </c>
      <c r="AC2730" s="2" t="s">
        <v>213</v>
      </c>
      <c r="AD2730" s="2" t="s">
        <v>76</v>
      </c>
      <c r="AE2730" s="5">
        <v>65.48</v>
      </c>
      <c r="AF2730" s="2">
        <v>7</v>
      </c>
      <c r="AG2730" s="2" t="s">
        <v>130</v>
      </c>
      <c r="AH2730" s="2">
        <v>16</v>
      </c>
      <c r="AI2730" s="6" t="str">
        <f t="shared" si="126"/>
        <v>55-64</v>
      </c>
      <c r="AJ2730" s="11">
        <f>YEAR(tbl_LoanData[[#This Row],[Application Date]])</f>
        <v>2024</v>
      </c>
      <c r="AK2730" s="11" t="str">
        <f>TEXT(tbl_LoanData[[#This Row],[Application Date]],"MMMM")</f>
        <v>April</v>
      </c>
      <c r="AL2730" s="12">
        <f>DATE(YEAR(tbl_LoanData[[#This Row],[Application Date]]),MONTH(tbl_LoanData[[#This Row],[Application Date]]),1)</f>
        <v>45383</v>
      </c>
      <c r="AM2730" s="14">
        <f ca="1">IF(AND(tbl_LoanData[[#This Row],[Application Date]]&gt;=EOMONTH(TODAY(),-1)+1,tbl_LoanData[[#This Row],[Application Date]]&lt;=TODAY()),tbl_LoanData[[#This Row],[Loan Amount]],0)</f>
        <v>0</v>
      </c>
      <c r="AN2730" s="14">
        <f>tbl_LoanData[[#This Row],[Amount Paid]]-(Q2730-X2730)</f>
        <v>264236.20000000007</v>
      </c>
      <c r="AO2730" s="14">
        <f>IF(tbl_LoanData[[#This Row],[Application Status]]="Approved",1,0)</f>
        <v>1</v>
      </c>
      <c r="AP2730" s="22" t="str">
        <f t="shared" ca="1" si="127"/>
        <v/>
      </c>
      <c r="AQ2730" s="22" t="str">
        <f t="shared" ca="1" si="128"/>
        <v/>
      </c>
    </row>
    <row r="2731" spans="1:43" x14ac:dyDescent="0.3">
      <c r="A2731" s="2" t="s">
        <v>9551</v>
      </c>
      <c r="B2731" s="2" t="s">
        <v>9552</v>
      </c>
      <c r="C2731" s="2" t="s">
        <v>264</v>
      </c>
      <c r="D2731" s="2" t="s">
        <v>254</v>
      </c>
      <c r="E2731" s="2" t="s">
        <v>165</v>
      </c>
      <c r="F2731" s="2">
        <v>37</v>
      </c>
      <c r="G2731" s="2" t="s">
        <v>83</v>
      </c>
      <c r="H2731" s="2" t="s">
        <v>250</v>
      </c>
      <c r="I2731" s="2" t="s">
        <v>52</v>
      </c>
      <c r="J2731" s="3">
        <v>45403</v>
      </c>
      <c r="K2731" s="3">
        <v>45417</v>
      </c>
      <c r="L2731" s="2" t="s">
        <v>39</v>
      </c>
      <c r="M2731" s="2" t="s">
        <v>85</v>
      </c>
      <c r="N2731" s="2" t="s">
        <v>178</v>
      </c>
      <c r="O2731" s="4">
        <v>2041000</v>
      </c>
      <c r="P2731" s="4">
        <v>258600</v>
      </c>
      <c r="Q2731" s="4">
        <v>1782400</v>
      </c>
      <c r="R2731" s="2">
        <v>24</v>
      </c>
      <c r="S2731" s="5">
        <v>7.07</v>
      </c>
      <c r="T2731" s="4">
        <v>84767.97</v>
      </c>
      <c r="U2731" s="2" t="s">
        <v>73</v>
      </c>
      <c r="V2731" s="2" t="s">
        <v>33</v>
      </c>
      <c r="W2731" s="4">
        <v>2034431.36</v>
      </c>
      <c r="X2731" s="4">
        <v>0</v>
      </c>
      <c r="Y2731" s="4">
        <v>2034431.36</v>
      </c>
      <c r="Z2731" s="2">
        <v>0</v>
      </c>
      <c r="AA2731" s="2" t="s">
        <v>56</v>
      </c>
      <c r="AB2731" s="2" t="s">
        <v>15729</v>
      </c>
      <c r="AC2731" s="2" t="s">
        <v>146</v>
      </c>
      <c r="AD2731" s="2" t="s">
        <v>76</v>
      </c>
      <c r="AE2731" s="5">
        <v>87.33</v>
      </c>
      <c r="AF2731" s="2">
        <v>0</v>
      </c>
      <c r="AG2731" s="2" t="s">
        <v>77</v>
      </c>
      <c r="AH2731" s="2">
        <v>14</v>
      </c>
      <c r="AI2731" s="6" t="str">
        <f t="shared" si="126"/>
        <v>35-44</v>
      </c>
      <c r="AJ2731" s="11">
        <f>YEAR(tbl_LoanData[[#This Row],[Application Date]])</f>
        <v>2024</v>
      </c>
      <c r="AK2731" s="11" t="str">
        <f>TEXT(tbl_LoanData[[#This Row],[Application Date]],"MMMM")</f>
        <v>April</v>
      </c>
      <c r="AL2731" s="12">
        <f>DATE(YEAR(tbl_LoanData[[#This Row],[Application Date]]),MONTH(tbl_LoanData[[#This Row],[Application Date]]),1)</f>
        <v>45383</v>
      </c>
      <c r="AM2731" s="14">
        <f ca="1">IF(AND(tbl_LoanData[[#This Row],[Application Date]]&gt;=EOMONTH(TODAY(),-1)+1,tbl_LoanData[[#This Row],[Application Date]]&lt;=TODAY()),tbl_LoanData[[#This Row],[Loan Amount]],0)</f>
        <v>0</v>
      </c>
      <c r="AN2731" s="14">
        <f>tbl_LoanData[[#This Row],[Amount Paid]]-(Q2731-X2731)</f>
        <v>252031.3600000001</v>
      </c>
      <c r="AO2731" s="14">
        <f>IF(tbl_LoanData[[#This Row],[Application Status]]="Approved",1,0)</f>
        <v>1</v>
      </c>
      <c r="AP2731" s="22" t="str">
        <f t="shared" ca="1" si="127"/>
        <v/>
      </c>
      <c r="AQ2731" s="22" t="str">
        <f t="shared" ca="1" si="128"/>
        <v/>
      </c>
    </row>
    <row r="2732" spans="1:43" ht="14.4" customHeight="1" x14ac:dyDescent="0.3">
      <c r="A2732" s="2" t="s">
        <v>9657</v>
      </c>
      <c r="B2732" s="2" t="s">
        <v>9658</v>
      </c>
      <c r="C2732" s="2" t="s">
        <v>347</v>
      </c>
      <c r="D2732" s="2" t="s">
        <v>311</v>
      </c>
      <c r="E2732" s="2" t="s">
        <v>540</v>
      </c>
      <c r="F2732" s="2">
        <v>41</v>
      </c>
      <c r="G2732" s="2" t="s">
        <v>69</v>
      </c>
      <c r="H2732" s="2" t="s">
        <v>250</v>
      </c>
      <c r="I2732" s="2" t="s">
        <v>52</v>
      </c>
      <c r="J2732" s="3">
        <v>45399</v>
      </c>
      <c r="K2732" s="3">
        <v>45406</v>
      </c>
      <c r="L2732" s="2" t="s">
        <v>41</v>
      </c>
      <c r="M2732" s="2" t="s">
        <v>144</v>
      </c>
      <c r="N2732" s="2" t="s">
        <v>857</v>
      </c>
      <c r="O2732" s="4">
        <v>3327000</v>
      </c>
      <c r="P2732" s="4">
        <v>1242300</v>
      </c>
      <c r="Q2732" s="4">
        <v>2084700</v>
      </c>
      <c r="R2732" s="2">
        <v>24</v>
      </c>
      <c r="S2732" s="5">
        <v>13.72</v>
      </c>
      <c r="T2732" s="4">
        <v>110697.57</v>
      </c>
      <c r="U2732" s="2" t="s">
        <v>73</v>
      </c>
      <c r="V2732" s="2" t="s">
        <v>34</v>
      </c>
      <c r="W2732" s="4">
        <v>2546044.11</v>
      </c>
      <c r="X2732" s="4">
        <v>110697.57</v>
      </c>
      <c r="Y2732" s="4">
        <v>2656741.6800000002</v>
      </c>
      <c r="Z2732" s="2">
        <v>31</v>
      </c>
      <c r="AA2732" s="2" t="s">
        <v>58</v>
      </c>
      <c r="AB2732" s="2" t="s">
        <v>15735</v>
      </c>
      <c r="AC2732" s="2" t="s">
        <v>129</v>
      </c>
      <c r="AD2732" s="2" t="s">
        <v>76</v>
      </c>
      <c r="AE2732" s="5">
        <v>62.66</v>
      </c>
      <c r="AF2732" s="2">
        <v>1</v>
      </c>
      <c r="AG2732" s="2" t="s">
        <v>15718</v>
      </c>
      <c r="AH2732" s="2">
        <v>7</v>
      </c>
      <c r="AI2732" s="6" t="str">
        <f t="shared" si="126"/>
        <v>35-44</v>
      </c>
      <c r="AJ2732" s="11">
        <f>YEAR(tbl_LoanData[[#This Row],[Application Date]])</f>
        <v>2024</v>
      </c>
      <c r="AK2732" s="11" t="str">
        <f>TEXT(tbl_LoanData[[#This Row],[Application Date]],"MMMM")</f>
        <v>April</v>
      </c>
      <c r="AL2732" s="12">
        <f>DATE(YEAR(tbl_LoanData[[#This Row],[Application Date]]),MONTH(tbl_LoanData[[#This Row],[Application Date]]),1)</f>
        <v>45383</v>
      </c>
      <c r="AM2732" s="14">
        <f ca="1">IF(AND(tbl_LoanData[[#This Row],[Application Date]]&gt;=EOMONTH(TODAY(),-1)+1,tbl_LoanData[[#This Row],[Application Date]]&lt;=TODAY()),tbl_LoanData[[#This Row],[Loan Amount]],0)</f>
        <v>0</v>
      </c>
      <c r="AN2732" s="14">
        <f>tbl_LoanData[[#This Row],[Amount Paid]]-(Q2732-X2732)</f>
        <v>572041.67999999993</v>
      </c>
      <c r="AO2732" s="14">
        <f>IF(tbl_LoanData[[#This Row],[Application Status]]="Approved",1,0)</f>
        <v>1</v>
      </c>
      <c r="AP2732" s="22" t="str">
        <f t="shared" ca="1" si="127"/>
        <v/>
      </c>
      <c r="AQ2732" s="22" t="str">
        <f t="shared" ca="1" si="128"/>
        <v/>
      </c>
    </row>
    <row r="2733" spans="1:43" ht="14.4" customHeight="1" x14ac:dyDescent="0.3">
      <c r="A2733" s="2" t="s">
        <v>9671</v>
      </c>
      <c r="B2733" s="2" t="s">
        <v>9672</v>
      </c>
      <c r="C2733" s="2" t="s">
        <v>599</v>
      </c>
      <c r="D2733" s="2" t="s">
        <v>311</v>
      </c>
      <c r="E2733" s="2" t="s">
        <v>394</v>
      </c>
      <c r="F2733" s="2">
        <v>36</v>
      </c>
      <c r="G2733" s="2" t="s">
        <v>83</v>
      </c>
      <c r="H2733" s="2" t="s">
        <v>126</v>
      </c>
      <c r="I2733" s="2" t="s">
        <v>44</v>
      </c>
      <c r="J2733" s="3">
        <v>45386</v>
      </c>
      <c r="K2733" s="3">
        <v>45404</v>
      </c>
      <c r="L2733" s="2" t="s">
        <v>40</v>
      </c>
      <c r="M2733" s="2" t="s">
        <v>71</v>
      </c>
      <c r="N2733" s="2" t="s">
        <v>137</v>
      </c>
      <c r="O2733" s="4">
        <v>731000</v>
      </c>
      <c r="P2733" s="4">
        <v>143500</v>
      </c>
      <c r="Q2733" s="4">
        <v>587500</v>
      </c>
      <c r="R2733" s="2">
        <v>12</v>
      </c>
      <c r="S2733" s="5">
        <v>5.79</v>
      </c>
      <c r="T2733" s="4">
        <v>51793.02</v>
      </c>
      <c r="U2733" s="2" t="s">
        <v>73</v>
      </c>
      <c r="V2733" s="2" t="s">
        <v>33</v>
      </c>
      <c r="W2733" s="4">
        <v>621516.25</v>
      </c>
      <c r="X2733" s="4">
        <v>0</v>
      </c>
      <c r="Y2733" s="4">
        <v>621516.25</v>
      </c>
      <c r="Z2733" s="2">
        <v>0</v>
      </c>
      <c r="AA2733" s="2" t="s">
        <v>56</v>
      </c>
      <c r="AB2733" s="2" t="s">
        <v>15729</v>
      </c>
      <c r="AC2733" s="2" t="s">
        <v>106</v>
      </c>
      <c r="AD2733" s="2" t="s">
        <v>76</v>
      </c>
      <c r="AE2733" s="5">
        <v>80.37</v>
      </c>
      <c r="AF2733" s="2">
        <v>0</v>
      </c>
      <c r="AG2733" s="2" t="s">
        <v>77</v>
      </c>
      <c r="AH2733" s="2">
        <v>18</v>
      </c>
      <c r="AI2733" s="6" t="str">
        <f t="shared" si="126"/>
        <v>35-44</v>
      </c>
      <c r="AJ2733" s="11">
        <f>YEAR(tbl_LoanData[[#This Row],[Application Date]])</f>
        <v>2024</v>
      </c>
      <c r="AK2733" s="11" t="str">
        <f>TEXT(tbl_LoanData[[#This Row],[Application Date]],"MMMM")</f>
        <v>April</v>
      </c>
      <c r="AL2733" s="12">
        <f>DATE(YEAR(tbl_LoanData[[#This Row],[Application Date]]),MONTH(tbl_LoanData[[#This Row],[Application Date]]),1)</f>
        <v>45383</v>
      </c>
      <c r="AM2733" s="14">
        <f ca="1">IF(AND(tbl_LoanData[[#This Row],[Application Date]]&gt;=EOMONTH(TODAY(),-1)+1,tbl_LoanData[[#This Row],[Application Date]]&lt;=TODAY()),tbl_LoanData[[#This Row],[Loan Amount]],0)</f>
        <v>0</v>
      </c>
      <c r="AN2733" s="14">
        <f>tbl_LoanData[[#This Row],[Amount Paid]]-(Q2733-X2733)</f>
        <v>34016.25</v>
      </c>
      <c r="AO2733" s="14">
        <f>IF(tbl_LoanData[[#This Row],[Application Status]]="Approved",1,0)</f>
        <v>1</v>
      </c>
      <c r="AP2733" s="22" t="str">
        <f t="shared" ca="1" si="127"/>
        <v/>
      </c>
      <c r="AQ2733" s="22" t="str">
        <f t="shared" ca="1" si="128"/>
        <v/>
      </c>
    </row>
    <row r="2734" spans="1:43" ht="14.4" customHeight="1" x14ac:dyDescent="0.3">
      <c r="A2734" s="2" t="s">
        <v>9823</v>
      </c>
      <c r="B2734" s="2" t="s">
        <v>9824</v>
      </c>
      <c r="C2734" s="2" t="s">
        <v>444</v>
      </c>
      <c r="D2734" s="2" t="s">
        <v>311</v>
      </c>
      <c r="E2734" s="2" t="s">
        <v>150</v>
      </c>
      <c r="F2734" s="2">
        <v>42</v>
      </c>
      <c r="G2734" s="2" t="s">
        <v>69</v>
      </c>
      <c r="H2734" s="2" t="s">
        <v>278</v>
      </c>
      <c r="I2734" s="2" t="s">
        <v>45</v>
      </c>
      <c r="J2734" s="3">
        <v>45400</v>
      </c>
      <c r="K2734" s="3">
        <v>45409</v>
      </c>
      <c r="L2734" s="2" t="s">
        <v>39</v>
      </c>
      <c r="M2734" s="2" t="s">
        <v>94</v>
      </c>
      <c r="N2734" s="2" t="s">
        <v>418</v>
      </c>
      <c r="O2734" s="4">
        <v>2074000</v>
      </c>
      <c r="P2734" s="4">
        <v>340200</v>
      </c>
      <c r="Q2734" s="4">
        <v>1733800</v>
      </c>
      <c r="R2734" s="2">
        <v>36</v>
      </c>
      <c r="S2734" s="5">
        <v>5.03</v>
      </c>
      <c r="T2734" s="4">
        <v>55428.62</v>
      </c>
      <c r="U2734" s="2" t="s">
        <v>73</v>
      </c>
      <c r="V2734" s="2" t="s">
        <v>74</v>
      </c>
      <c r="W2734" s="4">
        <v>1496572.74</v>
      </c>
      <c r="X2734" s="4">
        <v>498857.68</v>
      </c>
      <c r="Y2734" s="4">
        <v>1995430.42</v>
      </c>
      <c r="Z2734" s="2">
        <v>31</v>
      </c>
      <c r="AA2734" s="2" t="s">
        <v>58</v>
      </c>
      <c r="AB2734" s="2" t="s">
        <v>15731</v>
      </c>
      <c r="AC2734" s="2" t="s">
        <v>146</v>
      </c>
      <c r="AD2734" s="2" t="s">
        <v>76</v>
      </c>
      <c r="AE2734" s="5">
        <v>83.6</v>
      </c>
      <c r="AF2734" s="2">
        <v>1</v>
      </c>
      <c r="AG2734" s="2" t="s">
        <v>15718</v>
      </c>
      <c r="AH2734" s="2">
        <v>9</v>
      </c>
      <c r="AI2734" s="6" t="str">
        <f t="shared" si="126"/>
        <v>35-44</v>
      </c>
      <c r="AJ2734" s="11">
        <f>YEAR(tbl_LoanData[[#This Row],[Application Date]])</f>
        <v>2024</v>
      </c>
      <c r="AK2734" s="11" t="str">
        <f>TEXT(tbl_LoanData[[#This Row],[Application Date]],"MMMM")</f>
        <v>April</v>
      </c>
      <c r="AL2734" s="12">
        <f>DATE(YEAR(tbl_LoanData[[#This Row],[Application Date]]),MONTH(tbl_LoanData[[#This Row],[Application Date]]),1)</f>
        <v>45383</v>
      </c>
      <c r="AM2734" s="14">
        <f ca="1">IF(AND(tbl_LoanData[[#This Row],[Application Date]]&gt;=EOMONTH(TODAY(),-1)+1,tbl_LoanData[[#This Row],[Application Date]]&lt;=TODAY()),tbl_LoanData[[#This Row],[Loan Amount]],0)</f>
        <v>0</v>
      </c>
      <c r="AN2734" s="14">
        <f>tbl_LoanData[[#This Row],[Amount Paid]]-(Q2734-X2734)</f>
        <v>261630.41999999993</v>
      </c>
      <c r="AO2734" s="14">
        <f>IF(tbl_LoanData[[#This Row],[Application Status]]="Approved",1,0)</f>
        <v>1</v>
      </c>
      <c r="AP2734" s="22" t="str">
        <f t="shared" ca="1" si="127"/>
        <v/>
      </c>
      <c r="AQ2734" s="22" t="str">
        <f t="shared" ca="1" si="128"/>
        <v/>
      </c>
    </row>
    <row r="2735" spans="1:43" x14ac:dyDescent="0.3">
      <c r="A2735" s="2" t="s">
        <v>9873</v>
      </c>
      <c r="B2735" s="2" t="s">
        <v>9874</v>
      </c>
      <c r="C2735" s="2" t="s">
        <v>390</v>
      </c>
      <c r="D2735" s="2" t="s">
        <v>189</v>
      </c>
      <c r="E2735" s="2" t="s">
        <v>182</v>
      </c>
      <c r="F2735" s="2">
        <v>52</v>
      </c>
      <c r="G2735" s="2" t="s">
        <v>83</v>
      </c>
      <c r="H2735" s="2" t="s">
        <v>166</v>
      </c>
      <c r="I2735" s="2" t="s">
        <v>46</v>
      </c>
      <c r="J2735" s="3">
        <v>45386</v>
      </c>
      <c r="K2735" s="3">
        <v>45390</v>
      </c>
      <c r="L2735" s="2" t="s">
        <v>38</v>
      </c>
      <c r="M2735" s="2" t="s">
        <v>85</v>
      </c>
      <c r="N2735" s="2" t="s">
        <v>314</v>
      </c>
      <c r="O2735" s="4">
        <v>1525000</v>
      </c>
      <c r="P2735" s="4">
        <v>271300</v>
      </c>
      <c r="Q2735" s="4">
        <v>1253700</v>
      </c>
      <c r="R2735" s="2">
        <v>36</v>
      </c>
      <c r="S2735" s="5">
        <v>9.43</v>
      </c>
      <c r="T2735" s="4">
        <v>44676.99</v>
      </c>
      <c r="U2735" s="2" t="s">
        <v>73</v>
      </c>
      <c r="V2735" s="2" t="s">
        <v>74</v>
      </c>
      <c r="W2735" s="4">
        <v>1250955.72</v>
      </c>
      <c r="X2735" s="4">
        <v>357416.01</v>
      </c>
      <c r="Y2735" s="4">
        <v>1608371.73</v>
      </c>
      <c r="Z2735" s="2">
        <v>0</v>
      </c>
      <c r="AA2735" s="2" t="s">
        <v>56</v>
      </c>
      <c r="AB2735" s="2" t="s">
        <v>15736</v>
      </c>
      <c r="AC2735" s="2" t="s">
        <v>146</v>
      </c>
      <c r="AD2735" s="2" t="s">
        <v>76</v>
      </c>
      <c r="AE2735" s="5">
        <v>82.21</v>
      </c>
      <c r="AF2735" s="2">
        <v>0</v>
      </c>
      <c r="AG2735" s="2" t="s">
        <v>77</v>
      </c>
      <c r="AH2735" s="2">
        <v>4</v>
      </c>
      <c r="AI2735" s="6" t="str">
        <f t="shared" si="126"/>
        <v>45-54</v>
      </c>
      <c r="AJ2735" s="11">
        <f>YEAR(tbl_LoanData[[#This Row],[Application Date]])</f>
        <v>2024</v>
      </c>
      <c r="AK2735" s="11" t="str">
        <f>TEXT(tbl_LoanData[[#This Row],[Application Date]],"MMMM")</f>
        <v>April</v>
      </c>
      <c r="AL2735" s="12">
        <f>DATE(YEAR(tbl_LoanData[[#This Row],[Application Date]]),MONTH(tbl_LoanData[[#This Row],[Application Date]]),1)</f>
        <v>45383</v>
      </c>
      <c r="AM2735" s="14">
        <f ca="1">IF(AND(tbl_LoanData[[#This Row],[Application Date]]&gt;=EOMONTH(TODAY(),-1)+1,tbl_LoanData[[#This Row],[Application Date]]&lt;=TODAY()),tbl_LoanData[[#This Row],[Loan Amount]],0)</f>
        <v>0</v>
      </c>
      <c r="AN2735" s="14">
        <f>tbl_LoanData[[#This Row],[Amount Paid]]-(Q2735-X2735)</f>
        <v>354671.73</v>
      </c>
      <c r="AO2735" s="14">
        <f>IF(tbl_LoanData[[#This Row],[Application Status]]="Approved",1,0)</f>
        <v>1</v>
      </c>
      <c r="AP2735" s="22" t="str">
        <f t="shared" ca="1" si="127"/>
        <v/>
      </c>
      <c r="AQ2735" s="22" t="str">
        <f t="shared" ca="1" si="128"/>
        <v/>
      </c>
    </row>
    <row r="2736" spans="1:43" ht="14.4" customHeight="1" x14ac:dyDescent="0.3">
      <c r="A2736" s="2" t="s">
        <v>9885</v>
      </c>
      <c r="B2736" s="2" t="s">
        <v>9886</v>
      </c>
      <c r="C2736" s="2" t="s">
        <v>508</v>
      </c>
      <c r="D2736" s="2" t="s">
        <v>232</v>
      </c>
      <c r="E2736" s="2" t="s">
        <v>406</v>
      </c>
      <c r="F2736" s="2">
        <v>39</v>
      </c>
      <c r="G2736" s="2" t="s">
        <v>83</v>
      </c>
      <c r="H2736" s="2" t="s">
        <v>205</v>
      </c>
      <c r="I2736" s="2" t="s">
        <v>49</v>
      </c>
      <c r="J2736" s="3">
        <v>45385</v>
      </c>
      <c r="K2736" s="3"/>
      <c r="L2736" s="2" t="s">
        <v>40</v>
      </c>
      <c r="M2736" s="2" t="s">
        <v>71</v>
      </c>
      <c r="N2736" s="2" t="s">
        <v>137</v>
      </c>
      <c r="O2736" s="4">
        <v>1099000</v>
      </c>
      <c r="P2736" s="4">
        <v>196800</v>
      </c>
      <c r="Q2736" s="4">
        <v>902200</v>
      </c>
      <c r="R2736" s="2">
        <v>60</v>
      </c>
      <c r="S2736" s="5">
        <v>12.63</v>
      </c>
      <c r="T2736" s="4">
        <v>24532.32</v>
      </c>
      <c r="U2736" s="2" t="s">
        <v>96</v>
      </c>
      <c r="V2736" s="2" t="s">
        <v>97</v>
      </c>
      <c r="W2736" s="4">
        <v>0</v>
      </c>
      <c r="X2736" s="4">
        <v>0</v>
      </c>
      <c r="Y2736" s="4">
        <v>1471939.3</v>
      </c>
      <c r="Z2736" s="2">
        <v>0</v>
      </c>
      <c r="AA2736" s="2" t="s">
        <v>97</v>
      </c>
      <c r="AB2736" s="2" t="s">
        <v>15734</v>
      </c>
      <c r="AC2736" s="2" t="s">
        <v>146</v>
      </c>
      <c r="AD2736" s="2" t="s">
        <v>76</v>
      </c>
      <c r="AE2736" s="5">
        <v>82.09</v>
      </c>
      <c r="AF2736" s="2">
        <v>0</v>
      </c>
      <c r="AG2736" s="2" t="s">
        <v>97</v>
      </c>
      <c r="AH2736" s="2"/>
      <c r="AI2736" s="6" t="str">
        <f t="shared" si="126"/>
        <v>35-44</v>
      </c>
      <c r="AJ2736" s="11">
        <f>YEAR(tbl_LoanData[[#This Row],[Application Date]])</f>
        <v>2024</v>
      </c>
      <c r="AK2736" s="11" t="str">
        <f>TEXT(tbl_LoanData[[#This Row],[Application Date]],"MMMM")</f>
        <v>April</v>
      </c>
      <c r="AL2736" s="12">
        <f>DATE(YEAR(tbl_LoanData[[#This Row],[Application Date]]),MONTH(tbl_LoanData[[#This Row],[Application Date]]),1)</f>
        <v>45383</v>
      </c>
      <c r="AM2736" s="14">
        <f ca="1">IF(AND(tbl_LoanData[[#This Row],[Application Date]]&gt;=EOMONTH(TODAY(),-1)+1,tbl_LoanData[[#This Row],[Application Date]]&lt;=TODAY()),tbl_LoanData[[#This Row],[Loan Amount]],0)</f>
        <v>0</v>
      </c>
      <c r="AN2736" s="14">
        <f>tbl_LoanData[[#This Row],[Amount Paid]]-(Q2736-X2736)</f>
        <v>-902200</v>
      </c>
      <c r="AO2736" s="14">
        <f>IF(tbl_LoanData[[#This Row],[Application Status]]="Approved",1,0)</f>
        <v>0</v>
      </c>
      <c r="AP2736" s="22" t="str">
        <f t="shared" ca="1" si="127"/>
        <v/>
      </c>
      <c r="AQ2736" s="22" t="str">
        <f t="shared" ca="1" si="128"/>
        <v/>
      </c>
    </row>
    <row r="2737" spans="1:43" ht="14.4" customHeight="1" x14ac:dyDescent="0.3">
      <c r="A2737" s="2" t="s">
        <v>10029</v>
      </c>
      <c r="B2737" s="2" t="s">
        <v>10030</v>
      </c>
      <c r="C2737" s="2" t="s">
        <v>627</v>
      </c>
      <c r="D2737" s="2" t="s">
        <v>118</v>
      </c>
      <c r="E2737" s="2" t="s">
        <v>91</v>
      </c>
      <c r="F2737" s="2">
        <v>52</v>
      </c>
      <c r="G2737" s="2" t="s">
        <v>83</v>
      </c>
      <c r="H2737" s="2" t="s">
        <v>233</v>
      </c>
      <c r="I2737" s="2" t="s">
        <v>46</v>
      </c>
      <c r="J2737" s="3">
        <v>45399</v>
      </c>
      <c r="K2737" s="3">
        <v>45409</v>
      </c>
      <c r="L2737" s="2" t="s">
        <v>41</v>
      </c>
      <c r="M2737" s="2" t="s">
        <v>552</v>
      </c>
      <c r="N2737" s="2" t="s">
        <v>553</v>
      </c>
      <c r="O2737" s="4">
        <v>4248000</v>
      </c>
      <c r="P2737" s="4">
        <v>526500</v>
      </c>
      <c r="Q2737" s="4">
        <v>3721500</v>
      </c>
      <c r="R2737" s="2">
        <v>48</v>
      </c>
      <c r="S2737" s="5">
        <v>14.98</v>
      </c>
      <c r="T2737" s="4">
        <v>123987.98</v>
      </c>
      <c r="U2737" s="2" t="s">
        <v>73</v>
      </c>
      <c r="V2737" s="2" t="s">
        <v>74</v>
      </c>
      <c r="W2737" s="4">
        <v>3471663.44</v>
      </c>
      <c r="X2737" s="4">
        <v>2479759.3599999999</v>
      </c>
      <c r="Y2737" s="4">
        <v>5951422.7999999998</v>
      </c>
      <c r="Z2737" s="2">
        <v>0</v>
      </c>
      <c r="AA2737" s="2" t="s">
        <v>56</v>
      </c>
      <c r="AB2737" s="2" t="s">
        <v>15735</v>
      </c>
      <c r="AC2737" s="2" t="s">
        <v>129</v>
      </c>
      <c r="AD2737" s="2" t="s">
        <v>76</v>
      </c>
      <c r="AE2737" s="5">
        <v>87.61</v>
      </c>
      <c r="AF2737" s="2">
        <v>0</v>
      </c>
      <c r="AG2737" s="2" t="s">
        <v>77</v>
      </c>
      <c r="AH2737" s="2">
        <v>10</v>
      </c>
      <c r="AI2737" s="6" t="str">
        <f t="shared" si="126"/>
        <v>45-54</v>
      </c>
      <c r="AJ2737" s="11">
        <f>YEAR(tbl_LoanData[[#This Row],[Application Date]])</f>
        <v>2024</v>
      </c>
      <c r="AK2737" s="11" t="str">
        <f>TEXT(tbl_LoanData[[#This Row],[Application Date]],"MMMM")</f>
        <v>April</v>
      </c>
      <c r="AL2737" s="12">
        <f>DATE(YEAR(tbl_LoanData[[#This Row],[Application Date]]),MONTH(tbl_LoanData[[#This Row],[Application Date]]),1)</f>
        <v>45383</v>
      </c>
      <c r="AM2737" s="14">
        <f ca="1">IF(AND(tbl_LoanData[[#This Row],[Application Date]]&gt;=EOMONTH(TODAY(),-1)+1,tbl_LoanData[[#This Row],[Application Date]]&lt;=TODAY()),tbl_LoanData[[#This Row],[Loan Amount]],0)</f>
        <v>0</v>
      </c>
      <c r="AN2737" s="14">
        <f>tbl_LoanData[[#This Row],[Amount Paid]]-(Q2737-X2737)</f>
        <v>2229922.7999999998</v>
      </c>
      <c r="AO2737" s="14">
        <f>IF(tbl_LoanData[[#This Row],[Application Status]]="Approved",1,0)</f>
        <v>1</v>
      </c>
      <c r="AP2737" s="22" t="str">
        <f t="shared" ca="1" si="127"/>
        <v/>
      </c>
      <c r="AQ2737" s="22" t="str">
        <f t="shared" ca="1" si="128"/>
        <v/>
      </c>
    </row>
    <row r="2738" spans="1:43" ht="14.4" customHeight="1" x14ac:dyDescent="0.3">
      <c r="A2738" s="2" t="s">
        <v>10061</v>
      </c>
      <c r="B2738" s="2" t="s">
        <v>10062</v>
      </c>
      <c r="C2738" s="2" t="s">
        <v>533</v>
      </c>
      <c r="D2738" s="2" t="s">
        <v>102</v>
      </c>
      <c r="E2738" s="2" t="s">
        <v>323</v>
      </c>
      <c r="F2738" s="2">
        <v>51</v>
      </c>
      <c r="G2738" s="2" t="s">
        <v>83</v>
      </c>
      <c r="H2738" s="2" t="s">
        <v>126</v>
      </c>
      <c r="I2738" s="2" t="s">
        <v>44</v>
      </c>
      <c r="J2738" s="3">
        <v>45400</v>
      </c>
      <c r="K2738" s="3">
        <v>45418</v>
      </c>
      <c r="L2738" s="2" t="s">
        <v>36</v>
      </c>
      <c r="M2738" s="2" t="s">
        <v>94</v>
      </c>
      <c r="N2738" s="2" t="s">
        <v>212</v>
      </c>
      <c r="O2738" s="4">
        <v>2181000</v>
      </c>
      <c r="P2738" s="4">
        <v>461100</v>
      </c>
      <c r="Q2738" s="4">
        <v>1719900</v>
      </c>
      <c r="R2738" s="2">
        <v>36</v>
      </c>
      <c r="S2738" s="5">
        <v>8.0399999999999991</v>
      </c>
      <c r="T2738" s="4">
        <v>59298.33</v>
      </c>
      <c r="U2738" s="2" t="s">
        <v>73</v>
      </c>
      <c r="V2738" s="2" t="s">
        <v>74</v>
      </c>
      <c r="W2738" s="4">
        <v>1541756.58</v>
      </c>
      <c r="X2738" s="4">
        <v>592983.30000000005</v>
      </c>
      <c r="Y2738" s="4">
        <v>2134739.88</v>
      </c>
      <c r="Z2738" s="2">
        <v>32</v>
      </c>
      <c r="AA2738" s="2" t="s">
        <v>58</v>
      </c>
      <c r="AB2738" s="2" t="s">
        <v>15728</v>
      </c>
      <c r="AC2738" s="2" t="s">
        <v>121</v>
      </c>
      <c r="AD2738" s="2" t="s">
        <v>76</v>
      </c>
      <c r="AE2738" s="5">
        <v>78.86</v>
      </c>
      <c r="AF2738" s="2">
        <v>1</v>
      </c>
      <c r="AG2738" s="2" t="s">
        <v>15718</v>
      </c>
      <c r="AH2738" s="2">
        <v>18</v>
      </c>
      <c r="AI2738" s="6" t="str">
        <f t="shared" si="126"/>
        <v>45-54</v>
      </c>
      <c r="AJ2738" s="11">
        <f>YEAR(tbl_LoanData[[#This Row],[Application Date]])</f>
        <v>2024</v>
      </c>
      <c r="AK2738" s="11" t="str">
        <f>TEXT(tbl_LoanData[[#This Row],[Application Date]],"MMMM")</f>
        <v>April</v>
      </c>
      <c r="AL2738" s="12">
        <f>DATE(YEAR(tbl_LoanData[[#This Row],[Application Date]]),MONTH(tbl_LoanData[[#This Row],[Application Date]]),1)</f>
        <v>45383</v>
      </c>
      <c r="AM2738" s="14">
        <f ca="1">IF(AND(tbl_LoanData[[#This Row],[Application Date]]&gt;=EOMONTH(TODAY(),-1)+1,tbl_LoanData[[#This Row],[Application Date]]&lt;=TODAY()),tbl_LoanData[[#This Row],[Loan Amount]],0)</f>
        <v>0</v>
      </c>
      <c r="AN2738" s="14">
        <f>tbl_LoanData[[#This Row],[Amount Paid]]-(Q2738-X2738)</f>
        <v>414839.88000000012</v>
      </c>
      <c r="AO2738" s="14">
        <f>IF(tbl_LoanData[[#This Row],[Application Status]]="Approved",1,0)</f>
        <v>1</v>
      </c>
      <c r="AP2738" s="22" t="str">
        <f t="shared" ca="1" si="127"/>
        <v/>
      </c>
      <c r="AQ2738" s="22" t="str">
        <f t="shared" ca="1" si="128"/>
        <v/>
      </c>
    </row>
    <row r="2739" spans="1:43" x14ac:dyDescent="0.3">
      <c r="A2739" s="2" t="s">
        <v>10137</v>
      </c>
      <c r="B2739" s="2" t="s">
        <v>10138</v>
      </c>
      <c r="C2739" s="2" t="s">
        <v>515</v>
      </c>
      <c r="D2739" s="2" t="s">
        <v>67</v>
      </c>
      <c r="E2739" s="2" t="s">
        <v>312</v>
      </c>
      <c r="F2739" s="2">
        <v>35</v>
      </c>
      <c r="G2739" s="2" t="s">
        <v>69</v>
      </c>
      <c r="H2739" s="2" t="s">
        <v>313</v>
      </c>
      <c r="I2739" s="2" t="s">
        <v>44</v>
      </c>
      <c r="J2739" s="3">
        <v>45391</v>
      </c>
      <c r="K2739" s="3"/>
      <c r="L2739" s="2" t="s">
        <v>39</v>
      </c>
      <c r="M2739" s="2" t="s">
        <v>167</v>
      </c>
      <c r="N2739" s="2" t="s">
        <v>168</v>
      </c>
      <c r="O2739" s="4">
        <v>1615000</v>
      </c>
      <c r="P2739" s="4">
        <v>249500</v>
      </c>
      <c r="Q2739" s="4">
        <v>1365500</v>
      </c>
      <c r="R2739" s="2">
        <v>18</v>
      </c>
      <c r="S2739" s="5">
        <v>5.35</v>
      </c>
      <c r="T2739" s="4">
        <v>81948.97</v>
      </c>
      <c r="U2739" s="2" t="s">
        <v>96</v>
      </c>
      <c r="V2739" s="2" t="s">
        <v>97</v>
      </c>
      <c r="W2739" s="4">
        <v>0</v>
      </c>
      <c r="X2739" s="4">
        <v>0</v>
      </c>
      <c r="Y2739" s="4">
        <v>1475081.38</v>
      </c>
      <c r="Z2739" s="2">
        <v>0</v>
      </c>
      <c r="AA2739" s="2" t="s">
        <v>97</v>
      </c>
      <c r="AB2739" s="2" t="s">
        <v>15729</v>
      </c>
      <c r="AC2739" s="2" t="s">
        <v>129</v>
      </c>
      <c r="AD2739" s="2" t="s">
        <v>76</v>
      </c>
      <c r="AE2739" s="5">
        <v>84.55</v>
      </c>
      <c r="AF2739" s="2">
        <v>0</v>
      </c>
      <c r="AG2739" s="2" t="s">
        <v>97</v>
      </c>
      <c r="AH2739" s="2"/>
      <c r="AI2739" s="6" t="str">
        <f t="shared" si="126"/>
        <v>35-44</v>
      </c>
      <c r="AJ2739" s="11">
        <f>YEAR(tbl_LoanData[[#This Row],[Application Date]])</f>
        <v>2024</v>
      </c>
      <c r="AK2739" s="11" t="str">
        <f>TEXT(tbl_LoanData[[#This Row],[Application Date]],"MMMM")</f>
        <v>April</v>
      </c>
      <c r="AL2739" s="12">
        <f>DATE(YEAR(tbl_LoanData[[#This Row],[Application Date]]),MONTH(tbl_LoanData[[#This Row],[Application Date]]),1)</f>
        <v>45383</v>
      </c>
      <c r="AM2739" s="14">
        <f ca="1">IF(AND(tbl_LoanData[[#This Row],[Application Date]]&gt;=EOMONTH(TODAY(),-1)+1,tbl_LoanData[[#This Row],[Application Date]]&lt;=TODAY()),tbl_LoanData[[#This Row],[Loan Amount]],0)</f>
        <v>0</v>
      </c>
      <c r="AN2739" s="14">
        <f>tbl_LoanData[[#This Row],[Amount Paid]]-(Q2739-X2739)</f>
        <v>-1365500</v>
      </c>
      <c r="AO2739" s="14">
        <f>IF(tbl_LoanData[[#This Row],[Application Status]]="Approved",1,0)</f>
        <v>0</v>
      </c>
      <c r="AP2739" s="22" t="str">
        <f t="shared" ca="1" si="127"/>
        <v/>
      </c>
      <c r="AQ2739" s="22" t="str">
        <f t="shared" ca="1" si="128"/>
        <v/>
      </c>
    </row>
    <row r="2740" spans="1:43" ht="14.4" customHeight="1" x14ac:dyDescent="0.3">
      <c r="A2740" s="2" t="s">
        <v>10217</v>
      </c>
      <c r="B2740" s="2" t="s">
        <v>10218</v>
      </c>
      <c r="C2740" s="2" t="s">
        <v>264</v>
      </c>
      <c r="D2740" s="2" t="s">
        <v>134</v>
      </c>
      <c r="E2740" s="2" t="s">
        <v>161</v>
      </c>
      <c r="F2740" s="2">
        <v>41</v>
      </c>
      <c r="G2740" s="2" t="s">
        <v>83</v>
      </c>
      <c r="H2740" s="2" t="s">
        <v>126</v>
      </c>
      <c r="I2740" s="2" t="s">
        <v>44</v>
      </c>
      <c r="J2740" s="3">
        <v>45408</v>
      </c>
      <c r="K2740" s="3">
        <v>45417</v>
      </c>
      <c r="L2740" s="2" t="s">
        <v>39</v>
      </c>
      <c r="M2740" s="2" t="s">
        <v>127</v>
      </c>
      <c r="N2740" s="2" t="s">
        <v>152</v>
      </c>
      <c r="O2740" s="4">
        <v>1728000</v>
      </c>
      <c r="P2740" s="4">
        <v>289400</v>
      </c>
      <c r="Q2740" s="4">
        <v>1438600</v>
      </c>
      <c r="R2740" s="2">
        <v>60</v>
      </c>
      <c r="S2740" s="5">
        <v>8.49</v>
      </c>
      <c r="T2740" s="4">
        <v>34154.76</v>
      </c>
      <c r="U2740" s="2" t="s">
        <v>73</v>
      </c>
      <c r="V2740" s="2" t="s">
        <v>74</v>
      </c>
      <c r="W2740" s="4">
        <v>922178.52</v>
      </c>
      <c r="X2740" s="4">
        <v>1127107.18</v>
      </c>
      <c r="Y2740" s="4">
        <v>2049285.7</v>
      </c>
      <c r="Z2740" s="2">
        <v>0</v>
      </c>
      <c r="AA2740" s="2" t="s">
        <v>56</v>
      </c>
      <c r="AB2740" s="2" t="s">
        <v>15735</v>
      </c>
      <c r="AC2740" s="2" t="s">
        <v>360</v>
      </c>
      <c r="AD2740" s="2" t="s">
        <v>76</v>
      </c>
      <c r="AE2740" s="5">
        <v>83.25</v>
      </c>
      <c r="AF2740" s="2">
        <v>0</v>
      </c>
      <c r="AG2740" s="2" t="s">
        <v>77</v>
      </c>
      <c r="AH2740" s="2">
        <v>9</v>
      </c>
      <c r="AI2740" s="6" t="str">
        <f t="shared" si="126"/>
        <v>35-44</v>
      </c>
      <c r="AJ2740" s="11">
        <f>YEAR(tbl_LoanData[[#This Row],[Application Date]])</f>
        <v>2024</v>
      </c>
      <c r="AK2740" s="11" t="str">
        <f>TEXT(tbl_LoanData[[#This Row],[Application Date]],"MMMM")</f>
        <v>April</v>
      </c>
      <c r="AL2740" s="12">
        <f>DATE(YEAR(tbl_LoanData[[#This Row],[Application Date]]),MONTH(tbl_LoanData[[#This Row],[Application Date]]),1)</f>
        <v>45383</v>
      </c>
      <c r="AM2740" s="14">
        <f ca="1">IF(AND(tbl_LoanData[[#This Row],[Application Date]]&gt;=EOMONTH(TODAY(),-1)+1,tbl_LoanData[[#This Row],[Application Date]]&lt;=TODAY()),tbl_LoanData[[#This Row],[Loan Amount]],0)</f>
        <v>0</v>
      </c>
      <c r="AN2740" s="14">
        <f>tbl_LoanData[[#This Row],[Amount Paid]]-(Q2740-X2740)</f>
        <v>610685.69999999995</v>
      </c>
      <c r="AO2740" s="14">
        <f>IF(tbl_LoanData[[#This Row],[Application Status]]="Approved",1,0)</f>
        <v>1</v>
      </c>
      <c r="AP2740" s="22" t="str">
        <f t="shared" ca="1" si="127"/>
        <v/>
      </c>
      <c r="AQ2740" s="22" t="str">
        <f t="shared" ca="1" si="128"/>
        <v/>
      </c>
    </row>
    <row r="2741" spans="1:43" x14ac:dyDescent="0.3">
      <c r="A2741" s="2" t="s">
        <v>10403</v>
      </c>
      <c r="B2741" s="2" t="s">
        <v>10404</v>
      </c>
      <c r="C2741" s="2" t="s">
        <v>464</v>
      </c>
      <c r="D2741" s="2" t="s">
        <v>102</v>
      </c>
      <c r="E2741" s="2" t="s">
        <v>311</v>
      </c>
      <c r="F2741" s="2">
        <v>63</v>
      </c>
      <c r="G2741" s="2" t="s">
        <v>83</v>
      </c>
      <c r="H2741" s="2" t="s">
        <v>103</v>
      </c>
      <c r="I2741" s="2" t="s">
        <v>43</v>
      </c>
      <c r="J2741" s="3">
        <v>45391</v>
      </c>
      <c r="K2741" s="3">
        <v>45397</v>
      </c>
      <c r="L2741" s="2" t="s">
        <v>39</v>
      </c>
      <c r="M2741" s="2" t="s">
        <v>167</v>
      </c>
      <c r="N2741" s="2" t="s">
        <v>168</v>
      </c>
      <c r="O2741" s="4">
        <v>2240000</v>
      </c>
      <c r="P2741" s="4">
        <v>635300</v>
      </c>
      <c r="Q2741" s="4">
        <v>1604700</v>
      </c>
      <c r="R2741" s="2">
        <v>36</v>
      </c>
      <c r="S2741" s="5">
        <v>8.1999999999999993</v>
      </c>
      <c r="T2741" s="4">
        <v>55540.45</v>
      </c>
      <c r="U2741" s="2" t="s">
        <v>73</v>
      </c>
      <c r="V2741" s="2" t="s">
        <v>74</v>
      </c>
      <c r="W2741" s="4">
        <v>1277430.3500000001</v>
      </c>
      <c r="X2741" s="4">
        <v>722025.85</v>
      </c>
      <c r="Y2741" s="4">
        <v>1999456.2</v>
      </c>
      <c r="Z2741" s="2">
        <v>155</v>
      </c>
      <c r="AA2741" s="2" t="s">
        <v>60</v>
      </c>
      <c r="AB2741" s="2" t="s">
        <v>15729</v>
      </c>
      <c r="AC2741" s="2" t="s">
        <v>75</v>
      </c>
      <c r="AD2741" s="2" t="s">
        <v>76</v>
      </c>
      <c r="AE2741" s="5">
        <v>71.64</v>
      </c>
      <c r="AF2741" s="2">
        <v>5</v>
      </c>
      <c r="AG2741" s="2" t="s">
        <v>130</v>
      </c>
      <c r="AH2741" s="2">
        <v>6</v>
      </c>
      <c r="AI2741" s="6" t="str">
        <f t="shared" si="126"/>
        <v>55-64</v>
      </c>
      <c r="AJ2741" s="11">
        <f>YEAR(tbl_LoanData[[#This Row],[Application Date]])</f>
        <v>2024</v>
      </c>
      <c r="AK2741" s="11" t="str">
        <f>TEXT(tbl_LoanData[[#This Row],[Application Date]],"MMMM")</f>
        <v>April</v>
      </c>
      <c r="AL2741" s="12">
        <f>DATE(YEAR(tbl_LoanData[[#This Row],[Application Date]]),MONTH(tbl_LoanData[[#This Row],[Application Date]]),1)</f>
        <v>45383</v>
      </c>
      <c r="AM2741" s="14">
        <f ca="1">IF(AND(tbl_LoanData[[#This Row],[Application Date]]&gt;=EOMONTH(TODAY(),-1)+1,tbl_LoanData[[#This Row],[Application Date]]&lt;=TODAY()),tbl_LoanData[[#This Row],[Loan Amount]],0)</f>
        <v>0</v>
      </c>
      <c r="AN2741" s="14">
        <f>tbl_LoanData[[#This Row],[Amount Paid]]-(Q2741-X2741)</f>
        <v>394756.20000000007</v>
      </c>
      <c r="AO2741" s="14">
        <f>IF(tbl_LoanData[[#This Row],[Application Status]]="Approved",1,0)</f>
        <v>1</v>
      </c>
      <c r="AP2741" s="22" t="str">
        <f t="shared" ca="1" si="127"/>
        <v/>
      </c>
      <c r="AQ2741" s="22" t="str">
        <f t="shared" ca="1" si="128"/>
        <v/>
      </c>
    </row>
    <row r="2742" spans="1:43" ht="14.4" customHeight="1" x14ac:dyDescent="0.3">
      <c r="A2742" s="2" t="s">
        <v>10425</v>
      </c>
      <c r="B2742" s="2" t="s">
        <v>10426</v>
      </c>
      <c r="C2742" s="2" t="s">
        <v>712</v>
      </c>
      <c r="D2742" s="2" t="s">
        <v>209</v>
      </c>
      <c r="E2742" s="2" t="s">
        <v>465</v>
      </c>
      <c r="F2742" s="2">
        <v>61</v>
      </c>
      <c r="G2742" s="2" t="s">
        <v>83</v>
      </c>
      <c r="H2742" s="2" t="s">
        <v>565</v>
      </c>
      <c r="I2742" s="2" t="s">
        <v>47</v>
      </c>
      <c r="J2742" s="3">
        <v>45386</v>
      </c>
      <c r="K2742" s="3">
        <v>45392</v>
      </c>
      <c r="L2742" s="2" t="s">
        <v>40</v>
      </c>
      <c r="M2742" s="2" t="s">
        <v>157</v>
      </c>
      <c r="N2742" s="2" t="s">
        <v>328</v>
      </c>
      <c r="O2742" s="4">
        <v>783000</v>
      </c>
      <c r="P2742" s="4">
        <v>150000</v>
      </c>
      <c r="Q2742" s="4">
        <v>633000</v>
      </c>
      <c r="R2742" s="2">
        <v>24</v>
      </c>
      <c r="S2742" s="5">
        <v>7.55</v>
      </c>
      <c r="T2742" s="4">
        <v>30357.62</v>
      </c>
      <c r="U2742" s="2" t="s">
        <v>73</v>
      </c>
      <c r="V2742" s="2" t="s">
        <v>33</v>
      </c>
      <c r="W2742" s="4">
        <v>728583</v>
      </c>
      <c r="X2742" s="4">
        <v>0</v>
      </c>
      <c r="Y2742" s="4">
        <v>728583</v>
      </c>
      <c r="Z2742" s="2">
        <v>0</v>
      </c>
      <c r="AA2742" s="2" t="s">
        <v>56</v>
      </c>
      <c r="AB2742" s="2" t="s">
        <v>15731</v>
      </c>
      <c r="AC2742" s="2" t="s">
        <v>87</v>
      </c>
      <c r="AD2742" s="2" t="s">
        <v>76</v>
      </c>
      <c r="AE2742" s="5">
        <v>80.84</v>
      </c>
      <c r="AF2742" s="2">
        <v>0</v>
      </c>
      <c r="AG2742" s="2" t="s">
        <v>77</v>
      </c>
      <c r="AH2742" s="2">
        <v>6</v>
      </c>
      <c r="AI2742" s="6" t="str">
        <f t="shared" si="126"/>
        <v>55-64</v>
      </c>
      <c r="AJ2742" s="11">
        <f>YEAR(tbl_LoanData[[#This Row],[Application Date]])</f>
        <v>2024</v>
      </c>
      <c r="AK2742" s="11" t="str">
        <f>TEXT(tbl_LoanData[[#This Row],[Application Date]],"MMMM")</f>
        <v>April</v>
      </c>
      <c r="AL2742" s="12">
        <f>DATE(YEAR(tbl_LoanData[[#This Row],[Application Date]]),MONTH(tbl_LoanData[[#This Row],[Application Date]]),1)</f>
        <v>45383</v>
      </c>
      <c r="AM2742" s="14">
        <f ca="1">IF(AND(tbl_LoanData[[#This Row],[Application Date]]&gt;=EOMONTH(TODAY(),-1)+1,tbl_LoanData[[#This Row],[Application Date]]&lt;=TODAY()),tbl_LoanData[[#This Row],[Loan Amount]],0)</f>
        <v>0</v>
      </c>
      <c r="AN2742" s="14">
        <f>tbl_LoanData[[#This Row],[Amount Paid]]-(Q2742-X2742)</f>
        <v>95583</v>
      </c>
      <c r="AO2742" s="14">
        <f>IF(tbl_LoanData[[#This Row],[Application Status]]="Approved",1,0)</f>
        <v>1</v>
      </c>
      <c r="AP2742" s="22" t="str">
        <f t="shared" ca="1" si="127"/>
        <v/>
      </c>
      <c r="AQ2742" s="22" t="str">
        <f t="shared" ca="1" si="128"/>
        <v/>
      </c>
    </row>
    <row r="2743" spans="1:43" ht="14.4" customHeight="1" x14ac:dyDescent="0.3">
      <c r="A2743" s="2" t="s">
        <v>10561</v>
      </c>
      <c r="B2743" s="2" t="s">
        <v>10562</v>
      </c>
      <c r="C2743" s="2" t="s">
        <v>249</v>
      </c>
      <c r="D2743" s="2" t="s">
        <v>91</v>
      </c>
      <c r="E2743" s="2" t="s">
        <v>465</v>
      </c>
      <c r="F2743" s="2">
        <v>30</v>
      </c>
      <c r="G2743" s="2" t="s">
        <v>69</v>
      </c>
      <c r="H2743" s="2" t="s">
        <v>233</v>
      </c>
      <c r="I2743" s="2" t="s">
        <v>46</v>
      </c>
      <c r="J2743" s="3">
        <v>45411</v>
      </c>
      <c r="K2743" s="3">
        <v>45413</v>
      </c>
      <c r="L2743" s="2" t="s">
        <v>40</v>
      </c>
      <c r="M2743" s="2" t="s">
        <v>71</v>
      </c>
      <c r="N2743" s="2" t="s">
        <v>137</v>
      </c>
      <c r="O2743" s="4">
        <v>1023000</v>
      </c>
      <c r="P2743" s="4">
        <v>153400</v>
      </c>
      <c r="Q2743" s="4">
        <v>869600</v>
      </c>
      <c r="R2743" s="2">
        <v>48</v>
      </c>
      <c r="S2743" s="5">
        <v>9.58</v>
      </c>
      <c r="T2743" s="4">
        <v>25058.97</v>
      </c>
      <c r="U2743" s="2" t="s">
        <v>73</v>
      </c>
      <c r="V2743" s="2" t="s">
        <v>74</v>
      </c>
      <c r="W2743" s="4">
        <v>676592.19</v>
      </c>
      <c r="X2743" s="4">
        <v>526238.53</v>
      </c>
      <c r="Y2743" s="4">
        <v>1202830.72</v>
      </c>
      <c r="Z2743" s="2">
        <v>0</v>
      </c>
      <c r="AA2743" s="2" t="s">
        <v>56</v>
      </c>
      <c r="AB2743" s="2" t="s">
        <v>15732</v>
      </c>
      <c r="AC2743" s="2" t="s">
        <v>332</v>
      </c>
      <c r="AD2743" s="2" t="s">
        <v>76</v>
      </c>
      <c r="AE2743" s="5">
        <v>85</v>
      </c>
      <c r="AF2743" s="2">
        <v>0</v>
      </c>
      <c r="AG2743" s="2" t="s">
        <v>77</v>
      </c>
      <c r="AH2743" s="2">
        <v>2</v>
      </c>
      <c r="AI2743" s="6" t="str">
        <f t="shared" si="126"/>
        <v>25-34</v>
      </c>
      <c r="AJ2743" s="11">
        <f>YEAR(tbl_LoanData[[#This Row],[Application Date]])</f>
        <v>2024</v>
      </c>
      <c r="AK2743" s="11" t="str">
        <f>TEXT(tbl_LoanData[[#This Row],[Application Date]],"MMMM")</f>
        <v>April</v>
      </c>
      <c r="AL2743" s="12">
        <f>DATE(YEAR(tbl_LoanData[[#This Row],[Application Date]]),MONTH(tbl_LoanData[[#This Row],[Application Date]]),1)</f>
        <v>45383</v>
      </c>
      <c r="AM2743" s="14">
        <f ca="1">IF(AND(tbl_LoanData[[#This Row],[Application Date]]&gt;=EOMONTH(TODAY(),-1)+1,tbl_LoanData[[#This Row],[Application Date]]&lt;=TODAY()),tbl_LoanData[[#This Row],[Loan Amount]],0)</f>
        <v>0</v>
      </c>
      <c r="AN2743" s="14">
        <f>tbl_LoanData[[#This Row],[Amount Paid]]-(Q2743-X2743)</f>
        <v>333230.71999999997</v>
      </c>
      <c r="AO2743" s="14">
        <f>IF(tbl_LoanData[[#This Row],[Application Status]]="Approved",1,0)</f>
        <v>1</v>
      </c>
      <c r="AP2743" s="22" t="str">
        <f t="shared" ca="1" si="127"/>
        <v/>
      </c>
      <c r="AQ2743" s="22" t="str">
        <f t="shared" ca="1" si="128"/>
        <v/>
      </c>
    </row>
    <row r="2744" spans="1:43" ht="14.4" customHeight="1" x14ac:dyDescent="0.3">
      <c r="A2744" s="2" t="s">
        <v>10591</v>
      </c>
      <c r="B2744" s="2" t="s">
        <v>10592</v>
      </c>
      <c r="C2744" s="2" t="s">
        <v>317</v>
      </c>
      <c r="D2744" s="2" t="s">
        <v>311</v>
      </c>
      <c r="E2744" s="2" t="s">
        <v>311</v>
      </c>
      <c r="F2744" s="2">
        <v>53</v>
      </c>
      <c r="G2744" s="2" t="s">
        <v>83</v>
      </c>
      <c r="H2744" s="2" t="s">
        <v>84</v>
      </c>
      <c r="I2744" s="2" t="s">
        <v>45</v>
      </c>
      <c r="J2744" s="3">
        <v>45405</v>
      </c>
      <c r="K2744" s="3">
        <v>45414</v>
      </c>
      <c r="L2744" s="2" t="s">
        <v>37</v>
      </c>
      <c r="M2744" s="2" t="s">
        <v>260</v>
      </c>
      <c r="N2744" s="2" t="s">
        <v>457</v>
      </c>
      <c r="O2744" s="4">
        <v>237000</v>
      </c>
      <c r="P2744" s="4">
        <v>89300</v>
      </c>
      <c r="Q2744" s="4">
        <v>147700</v>
      </c>
      <c r="R2744" s="2">
        <v>12</v>
      </c>
      <c r="S2744" s="5">
        <v>11.56</v>
      </c>
      <c r="T2744" s="4">
        <v>13731.18</v>
      </c>
      <c r="U2744" s="2" t="s">
        <v>73</v>
      </c>
      <c r="V2744" s="2" t="s">
        <v>33</v>
      </c>
      <c r="W2744" s="4">
        <v>164774.12</v>
      </c>
      <c r="X2744" s="4">
        <v>0</v>
      </c>
      <c r="Y2744" s="4">
        <v>164774.12</v>
      </c>
      <c r="Z2744" s="2">
        <v>0</v>
      </c>
      <c r="AA2744" s="2" t="s">
        <v>56</v>
      </c>
      <c r="AB2744" s="2" t="s">
        <v>15732</v>
      </c>
      <c r="AC2744" s="2" t="s">
        <v>360</v>
      </c>
      <c r="AD2744" s="2" t="s">
        <v>76</v>
      </c>
      <c r="AE2744" s="5">
        <v>62.32</v>
      </c>
      <c r="AF2744" s="2">
        <v>0</v>
      </c>
      <c r="AG2744" s="2" t="s">
        <v>77</v>
      </c>
      <c r="AH2744" s="2">
        <v>9</v>
      </c>
      <c r="AI2744" s="6" t="str">
        <f t="shared" si="126"/>
        <v>45-54</v>
      </c>
      <c r="AJ2744" s="11">
        <f>YEAR(tbl_LoanData[[#This Row],[Application Date]])</f>
        <v>2024</v>
      </c>
      <c r="AK2744" s="11" t="str">
        <f>TEXT(tbl_LoanData[[#This Row],[Application Date]],"MMMM")</f>
        <v>April</v>
      </c>
      <c r="AL2744" s="12">
        <f>DATE(YEAR(tbl_LoanData[[#This Row],[Application Date]]),MONTH(tbl_LoanData[[#This Row],[Application Date]]),1)</f>
        <v>45383</v>
      </c>
      <c r="AM2744" s="14">
        <f ca="1">IF(AND(tbl_LoanData[[#This Row],[Application Date]]&gt;=EOMONTH(TODAY(),-1)+1,tbl_LoanData[[#This Row],[Application Date]]&lt;=TODAY()),tbl_LoanData[[#This Row],[Loan Amount]],0)</f>
        <v>0</v>
      </c>
      <c r="AN2744" s="14">
        <f>tbl_LoanData[[#This Row],[Amount Paid]]-(Q2744-X2744)</f>
        <v>17074.119999999995</v>
      </c>
      <c r="AO2744" s="14">
        <f>IF(tbl_LoanData[[#This Row],[Application Status]]="Approved",1,0)</f>
        <v>1</v>
      </c>
      <c r="AP2744" s="22" t="str">
        <f t="shared" ca="1" si="127"/>
        <v/>
      </c>
      <c r="AQ2744" s="22" t="str">
        <f t="shared" ca="1" si="128"/>
        <v/>
      </c>
    </row>
    <row r="2745" spans="1:43" ht="14.4" customHeight="1" x14ac:dyDescent="0.3">
      <c r="A2745" s="2" t="s">
        <v>10671</v>
      </c>
      <c r="B2745" s="2" t="s">
        <v>10672</v>
      </c>
      <c r="C2745" s="2" t="s">
        <v>621</v>
      </c>
      <c r="D2745" s="2" t="s">
        <v>101</v>
      </c>
      <c r="E2745" s="2" t="s">
        <v>385</v>
      </c>
      <c r="F2745" s="2">
        <v>60</v>
      </c>
      <c r="G2745" s="2" t="s">
        <v>69</v>
      </c>
      <c r="H2745" s="2" t="s">
        <v>93</v>
      </c>
      <c r="I2745" s="2" t="s">
        <v>50</v>
      </c>
      <c r="J2745" s="3">
        <v>45408</v>
      </c>
      <c r="K2745" s="3">
        <v>45412</v>
      </c>
      <c r="L2745" s="2" t="s">
        <v>37</v>
      </c>
      <c r="M2745" s="2" t="s">
        <v>199</v>
      </c>
      <c r="N2745" s="2" t="s">
        <v>200</v>
      </c>
      <c r="O2745" s="4">
        <v>88000</v>
      </c>
      <c r="P2745" s="4">
        <v>35000</v>
      </c>
      <c r="Q2745" s="4">
        <v>53000</v>
      </c>
      <c r="R2745" s="2">
        <v>24</v>
      </c>
      <c r="S2745" s="5">
        <v>9.65</v>
      </c>
      <c r="T2745" s="4">
        <v>2634.54</v>
      </c>
      <c r="U2745" s="2" t="s">
        <v>73</v>
      </c>
      <c r="V2745" s="2" t="s">
        <v>33</v>
      </c>
      <c r="W2745" s="4">
        <v>63229</v>
      </c>
      <c r="X2745" s="4">
        <v>0</v>
      </c>
      <c r="Y2745" s="4">
        <v>63229</v>
      </c>
      <c r="Z2745" s="2">
        <v>0</v>
      </c>
      <c r="AA2745" s="2" t="s">
        <v>56</v>
      </c>
      <c r="AB2745" s="2" t="s">
        <v>15727</v>
      </c>
      <c r="AC2745" s="2" t="s">
        <v>75</v>
      </c>
      <c r="AD2745" s="2" t="s">
        <v>76</v>
      </c>
      <c r="AE2745" s="5">
        <v>60.23</v>
      </c>
      <c r="AF2745" s="2">
        <v>0</v>
      </c>
      <c r="AG2745" s="2" t="s">
        <v>77</v>
      </c>
      <c r="AH2745" s="2">
        <v>4</v>
      </c>
      <c r="AI2745" s="6" t="str">
        <f t="shared" si="126"/>
        <v>55-64</v>
      </c>
      <c r="AJ2745" s="11">
        <f>YEAR(tbl_LoanData[[#This Row],[Application Date]])</f>
        <v>2024</v>
      </c>
      <c r="AK2745" s="11" t="str">
        <f>TEXT(tbl_LoanData[[#This Row],[Application Date]],"MMMM")</f>
        <v>April</v>
      </c>
      <c r="AL2745" s="12">
        <f>DATE(YEAR(tbl_LoanData[[#This Row],[Application Date]]),MONTH(tbl_LoanData[[#This Row],[Application Date]]),1)</f>
        <v>45383</v>
      </c>
      <c r="AM2745" s="14">
        <f ca="1">IF(AND(tbl_LoanData[[#This Row],[Application Date]]&gt;=EOMONTH(TODAY(),-1)+1,tbl_LoanData[[#This Row],[Application Date]]&lt;=TODAY()),tbl_LoanData[[#This Row],[Loan Amount]],0)</f>
        <v>0</v>
      </c>
      <c r="AN2745" s="14">
        <f>tbl_LoanData[[#This Row],[Amount Paid]]-(Q2745-X2745)</f>
        <v>10229</v>
      </c>
      <c r="AO2745" s="14">
        <f>IF(tbl_LoanData[[#This Row],[Application Status]]="Approved",1,0)</f>
        <v>1</v>
      </c>
      <c r="AP2745" s="22" t="str">
        <f t="shared" ca="1" si="127"/>
        <v/>
      </c>
      <c r="AQ2745" s="22" t="str">
        <f t="shared" ca="1" si="128"/>
        <v/>
      </c>
    </row>
    <row r="2746" spans="1:43" x14ac:dyDescent="0.3">
      <c r="A2746" s="2" t="s">
        <v>10677</v>
      </c>
      <c r="B2746" s="2" t="s">
        <v>10678</v>
      </c>
      <c r="C2746" s="2" t="s">
        <v>292</v>
      </c>
      <c r="D2746" s="2" t="s">
        <v>209</v>
      </c>
      <c r="E2746" s="2" t="s">
        <v>394</v>
      </c>
      <c r="F2746" s="2">
        <v>44</v>
      </c>
      <c r="G2746" s="2" t="s">
        <v>83</v>
      </c>
      <c r="H2746" s="2" t="s">
        <v>156</v>
      </c>
      <c r="I2746" s="2" t="s">
        <v>45</v>
      </c>
      <c r="J2746" s="3">
        <v>45396</v>
      </c>
      <c r="K2746" s="3">
        <v>45417</v>
      </c>
      <c r="L2746" s="2" t="s">
        <v>38</v>
      </c>
      <c r="M2746" s="2" t="s">
        <v>85</v>
      </c>
      <c r="N2746" s="2" t="s">
        <v>314</v>
      </c>
      <c r="O2746" s="4">
        <v>1923000</v>
      </c>
      <c r="P2746" s="4">
        <v>262500</v>
      </c>
      <c r="Q2746" s="4">
        <v>1660500</v>
      </c>
      <c r="R2746" s="2">
        <v>18</v>
      </c>
      <c r="S2746" s="5">
        <v>5.91</v>
      </c>
      <c r="T2746" s="4">
        <v>100427.96</v>
      </c>
      <c r="U2746" s="2" t="s">
        <v>73</v>
      </c>
      <c r="V2746" s="2" t="s">
        <v>34</v>
      </c>
      <c r="W2746" s="4">
        <v>1707275.32</v>
      </c>
      <c r="X2746" s="4">
        <v>100428</v>
      </c>
      <c r="Y2746" s="4">
        <v>1807703.32</v>
      </c>
      <c r="Z2746" s="2">
        <v>30</v>
      </c>
      <c r="AA2746" s="2" t="s">
        <v>57</v>
      </c>
      <c r="AB2746" s="2" t="s">
        <v>15729</v>
      </c>
      <c r="AC2746" s="2" t="s">
        <v>213</v>
      </c>
      <c r="AD2746" s="2" t="s">
        <v>76</v>
      </c>
      <c r="AE2746" s="5">
        <v>86.35</v>
      </c>
      <c r="AF2746" s="2">
        <v>1</v>
      </c>
      <c r="AG2746" s="2" t="s">
        <v>77</v>
      </c>
      <c r="AH2746" s="2">
        <v>21</v>
      </c>
      <c r="AI2746" s="6" t="str">
        <f t="shared" si="126"/>
        <v>35-44</v>
      </c>
      <c r="AJ2746" s="11">
        <f>YEAR(tbl_LoanData[[#This Row],[Application Date]])</f>
        <v>2024</v>
      </c>
      <c r="AK2746" s="11" t="str">
        <f>TEXT(tbl_LoanData[[#This Row],[Application Date]],"MMMM")</f>
        <v>April</v>
      </c>
      <c r="AL2746" s="12">
        <f>DATE(YEAR(tbl_LoanData[[#This Row],[Application Date]]),MONTH(tbl_LoanData[[#This Row],[Application Date]]),1)</f>
        <v>45383</v>
      </c>
      <c r="AM2746" s="14">
        <f ca="1">IF(AND(tbl_LoanData[[#This Row],[Application Date]]&gt;=EOMONTH(TODAY(),-1)+1,tbl_LoanData[[#This Row],[Application Date]]&lt;=TODAY()),tbl_LoanData[[#This Row],[Loan Amount]],0)</f>
        <v>0</v>
      </c>
      <c r="AN2746" s="14">
        <f>tbl_LoanData[[#This Row],[Amount Paid]]-(Q2746-X2746)</f>
        <v>147203.32000000007</v>
      </c>
      <c r="AO2746" s="14">
        <f>IF(tbl_LoanData[[#This Row],[Application Status]]="Approved",1,0)</f>
        <v>1</v>
      </c>
      <c r="AP2746" s="22" t="str">
        <f t="shared" ca="1" si="127"/>
        <v/>
      </c>
      <c r="AQ2746" s="22" t="str">
        <f t="shared" ca="1" si="128"/>
        <v/>
      </c>
    </row>
    <row r="2747" spans="1:43" ht="14.4" customHeight="1" x14ac:dyDescent="0.3">
      <c r="A2747" s="2" t="s">
        <v>10853</v>
      </c>
      <c r="B2747" s="2" t="s">
        <v>10854</v>
      </c>
      <c r="C2747" s="2" t="s">
        <v>758</v>
      </c>
      <c r="D2747" s="2" t="s">
        <v>176</v>
      </c>
      <c r="E2747" s="2" t="s">
        <v>92</v>
      </c>
      <c r="F2747" s="2">
        <v>51</v>
      </c>
      <c r="G2747" s="2" t="s">
        <v>83</v>
      </c>
      <c r="H2747" s="2" t="s">
        <v>110</v>
      </c>
      <c r="I2747" s="2" t="s">
        <v>46</v>
      </c>
      <c r="J2747" s="3">
        <v>45393</v>
      </c>
      <c r="K2747" s="3">
        <v>45413</v>
      </c>
      <c r="L2747" s="2" t="s">
        <v>36</v>
      </c>
      <c r="M2747" s="2" t="s">
        <v>111</v>
      </c>
      <c r="N2747" s="2" t="s">
        <v>350</v>
      </c>
      <c r="O2747" s="4">
        <v>1417000</v>
      </c>
      <c r="P2747" s="4">
        <v>268600</v>
      </c>
      <c r="Q2747" s="4">
        <v>1148400</v>
      </c>
      <c r="R2747" s="2">
        <v>36</v>
      </c>
      <c r="S2747" s="5">
        <v>9.8800000000000008</v>
      </c>
      <c r="T2747" s="4">
        <v>41355.160000000003</v>
      </c>
      <c r="U2747" s="2" t="s">
        <v>73</v>
      </c>
      <c r="V2747" s="2" t="s">
        <v>74</v>
      </c>
      <c r="W2747" s="4">
        <v>1116589.32</v>
      </c>
      <c r="X2747" s="4">
        <v>372196.44</v>
      </c>
      <c r="Y2747" s="4">
        <v>1488785.76</v>
      </c>
      <c r="Z2747" s="2">
        <v>0</v>
      </c>
      <c r="AA2747" s="2" t="s">
        <v>56</v>
      </c>
      <c r="AB2747" s="2" t="s">
        <v>15731</v>
      </c>
      <c r="AC2747" s="2" t="s">
        <v>106</v>
      </c>
      <c r="AD2747" s="2" t="s">
        <v>76</v>
      </c>
      <c r="AE2747" s="5">
        <v>81.040000000000006</v>
      </c>
      <c r="AF2747" s="2">
        <v>0</v>
      </c>
      <c r="AG2747" s="2" t="s">
        <v>77</v>
      </c>
      <c r="AH2747" s="2">
        <v>20</v>
      </c>
      <c r="AI2747" s="6" t="str">
        <f t="shared" si="126"/>
        <v>45-54</v>
      </c>
      <c r="AJ2747" s="11">
        <f>YEAR(tbl_LoanData[[#This Row],[Application Date]])</f>
        <v>2024</v>
      </c>
      <c r="AK2747" s="11" t="str">
        <f>TEXT(tbl_LoanData[[#This Row],[Application Date]],"MMMM")</f>
        <v>April</v>
      </c>
      <c r="AL2747" s="12">
        <f>DATE(YEAR(tbl_LoanData[[#This Row],[Application Date]]),MONTH(tbl_LoanData[[#This Row],[Application Date]]),1)</f>
        <v>45383</v>
      </c>
      <c r="AM2747" s="14">
        <f ca="1">IF(AND(tbl_LoanData[[#This Row],[Application Date]]&gt;=EOMONTH(TODAY(),-1)+1,tbl_LoanData[[#This Row],[Application Date]]&lt;=TODAY()),tbl_LoanData[[#This Row],[Loan Amount]],0)</f>
        <v>0</v>
      </c>
      <c r="AN2747" s="14">
        <f>tbl_LoanData[[#This Row],[Amount Paid]]-(Q2747-X2747)</f>
        <v>340385.76</v>
      </c>
      <c r="AO2747" s="14">
        <f>IF(tbl_LoanData[[#This Row],[Application Status]]="Approved",1,0)</f>
        <v>1</v>
      </c>
      <c r="AP2747" s="22" t="str">
        <f t="shared" ca="1" si="127"/>
        <v/>
      </c>
      <c r="AQ2747" s="22" t="str">
        <f t="shared" ca="1" si="128"/>
        <v/>
      </c>
    </row>
    <row r="2748" spans="1:43" ht="14.4" customHeight="1" x14ac:dyDescent="0.3">
      <c r="A2748" s="2" t="s">
        <v>11137</v>
      </c>
      <c r="B2748" s="2" t="s">
        <v>11138</v>
      </c>
      <c r="C2748" s="2" t="s">
        <v>1102</v>
      </c>
      <c r="D2748" s="2" t="s">
        <v>311</v>
      </c>
      <c r="E2748" s="2" t="s">
        <v>82</v>
      </c>
      <c r="F2748" s="2">
        <v>58</v>
      </c>
      <c r="G2748" s="2" t="s">
        <v>69</v>
      </c>
      <c r="H2748" s="2" t="s">
        <v>70</v>
      </c>
      <c r="I2748" s="2" t="s">
        <v>50</v>
      </c>
      <c r="J2748" s="3">
        <v>45410</v>
      </c>
      <c r="K2748" s="3">
        <v>45412</v>
      </c>
      <c r="L2748" s="2" t="s">
        <v>37</v>
      </c>
      <c r="M2748" s="2" t="s">
        <v>104</v>
      </c>
      <c r="N2748" s="2" t="s">
        <v>286</v>
      </c>
      <c r="O2748" s="4">
        <v>157000</v>
      </c>
      <c r="P2748" s="4">
        <v>49300</v>
      </c>
      <c r="Q2748" s="4">
        <v>107700</v>
      </c>
      <c r="R2748" s="2">
        <v>24</v>
      </c>
      <c r="S2748" s="5">
        <v>11.81</v>
      </c>
      <c r="T2748" s="4">
        <v>5547.45</v>
      </c>
      <c r="U2748" s="2" t="s">
        <v>73</v>
      </c>
      <c r="V2748" s="2" t="s">
        <v>34</v>
      </c>
      <c r="W2748" s="4">
        <v>127591.35</v>
      </c>
      <c r="X2748" s="4">
        <v>5547.39</v>
      </c>
      <c r="Y2748" s="4">
        <v>133138.74</v>
      </c>
      <c r="Z2748" s="2">
        <v>31</v>
      </c>
      <c r="AA2748" s="2" t="s">
        <v>58</v>
      </c>
      <c r="AB2748" s="2" t="s">
        <v>15727</v>
      </c>
      <c r="AC2748" s="2" t="s">
        <v>213</v>
      </c>
      <c r="AD2748" s="2" t="s">
        <v>76</v>
      </c>
      <c r="AE2748" s="5">
        <v>68.599999999999994</v>
      </c>
      <c r="AF2748" s="2">
        <v>1</v>
      </c>
      <c r="AG2748" s="2" t="s">
        <v>15718</v>
      </c>
      <c r="AH2748" s="2">
        <v>2</v>
      </c>
      <c r="AI2748" s="6" t="str">
        <f t="shared" si="126"/>
        <v>55-64</v>
      </c>
      <c r="AJ2748" s="11">
        <f>YEAR(tbl_LoanData[[#This Row],[Application Date]])</f>
        <v>2024</v>
      </c>
      <c r="AK2748" s="11" t="str">
        <f>TEXT(tbl_LoanData[[#This Row],[Application Date]],"MMMM")</f>
        <v>April</v>
      </c>
      <c r="AL2748" s="12">
        <f>DATE(YEAR(tbl_LoanData[[#This Row],[Application Date]]),MONTH(tbl_LoanData[[#This Row],[Application Date]]),1)</f>
        <v>45383</v>
      </c>
      <c r="AM2748" s="14">
        <f ca="1">IF(AND(tbl_LoanData[[#This Row],[Application Date]]&gt;=EOMONTH(TODAY(),-1)+1,tbl_LoanData[[#This Row],[Application Date]]&lt;=TODAY()),tbl_LoanData[[#This Row],[Loan Amount]],0)</f>
        <v>0</v>
      </c>
      <c r="AN2748" s="14">
        <f>tbl_LoanData[[#This Row],[Amount Paid]]-(Q2748-X2748)</f>
        <v>25438.740000000005</v>
      </c>
      <c r="AO2748" s="14">
        <f>IF(tbl_LoanData[[#This Row],[Application Status]]="Approved",1,0)</f>
        <v>1</v>
      </c>
      <c r="AP2748" s="22" t="str">
        <f t="shared" ca="1" si="127"/>
        <v/>
      </c>
      <c r="AQ2748" s="22" t="str">
        <f t="shared" ca="1" si="128"/>
        <v/>
      </c>
    </row>
    <row r="2749" spans="1:43" ht="14.4" customHeight="1" x14ac:dyDescent="0.3">
      <c r="A2749" s="2" t="s">
        <v>11311</v>
      </c>
      <c r="B2749" s="2" t="s">
        <v>11312</v>
      </c>
      <c r="C2749" s="2" t="s">
        <v>343</v>
      </c>
      <c r="D2749" s="2" t="s">
        <v>117</v>
      </c>
      <c r="E2749" s="2" t="s">
        <v>190</v>
      </c>
      <c r="F2749" s="2">
        <v>31</v>
      </c>
      <c r="G2749" s="2" t="s">
        <v>69</v>
      </c>
      <c r="H2749" s="2" t="s">
        <v>70</v>
      </c>
      <c r="I2749" s="2" t="s">
        <v>50</v>
      </c>
      <c r="J2749" s="3">
        <v>45386</v>
      </c>
      <c r="K2749" s="3"/>
      <c r="L2749" s="2" t="s">
        <v>41</v>
      </c>
      <c r="M2749" s="2" t="s">
        <v>552</v>
      </c>
      <c r="N2749" s="2" t="s">
        <v>553</v>
      </c>
      <c r="O2749" s="4">
        <v>4098000</v>
      </c>
      <c r="P2749" s="4">
        <v>1418300</v>
      </c>
      <c r="Q2749" s="4">
        <v>2679700</v>
      </c>
      <c r="R2749" s="2">
        <v>36</v>
      </c>
      <c r="S2749" s="5">
        <v>8.24</v>
      </c>
      <c r="T2749" s="4">
        <v>92836.72</v>
      </c>
      <c r="U2749" s="2" t="s">
        <v>113</v>
      </c>
      <c r="V2749" s="2" t="s">
        <v>97</v>
      </c>
      <c r="W2749" s="4">
        <v>0</v>
      </c>
      <c r="X2749" s="4">
        <v>0</v>
      </c>
      <c r="Y2749" s="4">
        <v>3342121.84</v>
      </c>
      <c r="Z2749" s="2">
        <v>0</v>
      </c>
      <c r="AA2749" s="2" t="s">
        <v>97</v>
      </c>
      <c r="AB2749" s="2" t="s">
        <v>15731</v>
      </c>
      <c r="AC2749" s="2" t="s">
        <v>138</v>
      </c>
      <c r="AD2749" s="2" t="s">
        <v>76</v>
      </c>
      <c r="AE2749" s="5">
        <v>65.39</v>
      </c>
      <c r="AF2749" s="2">
        <v>0</v>
      </c>
      <c r="AG2749" s="2" t="s">
        <v>97</v>
      </c>
      <c r="AH2749" s="2"/>
      <c r="AI2749" s="6" t="str">
        <f t="shared" si="126"/>
        <v>25-34</v>
      </c>
      <c r="AJ2749" s="11">
        <f>YEAR(tbl_LoanData[[#This Row],[Application Date]])</f>
        <v>2024</v>
      </c>
      <c r="AK2749" s="11" t="str">
        <f>TEXT(tbl_LoanData[[#This Row],[Application Date]],"MMMM")</f>
        <v>April</v>
      </c>
      <c r="AL2749" s="12">
        <f>DATE(YEAR(tbl_LoanData[[#This Row],[Application Date]]),MONTH(tbl_LoanData[[#This Row],[Application Date]]),1)</f>
        <v>45383</v>
      </c>
      <c r="AM2749" s="14">
        <f ca="1">IF(AND(tbl_LoanData[[#This Row],[Application Date]]&gt;=EOMONTH(TODAY(),-1)+1,tbl_LoanData[[#This Row],[Application Date]]&lt;=TODAY()),tbl_LoanData[[#This Row],[Loan Amount]],0)</f>
        <v>0</v>
      </c>
      <c r="AN2749" s="14">
        <f>tbl_LoanData[[#This Row],[Amount Paid]]-(Q2749-X2749)</f>
        <v>-2679700</v>
      </c>
      <c r="AO2749" s="14">
        <f>IF(tbl_LoanData[[#This Row],[Application Status]]="Approved",1,0)</f>
        <v>0</v>
      </c>
      <c r="AP2749" s="22" t="str">
        <f t="shared" ca="1" si="127"/>
        <v/>
      </c>
      <c r="AQ2749" s="22" t="str">
        <f t="shared" ca="1" si="128"/>
        <v/>
      </c>
    </row>
    <row r="2750" spans="1:43" ht="14.4" customHeight="1" x14ac:dyDescent="0.3">
      <c r="A2750" s="2" t="s">
        <v>11375</v>
      </c>
      <c r="B2750" s="2" t="s">
        <v>11376</v>
      </c>
      <c r="C2750" s="2" t="s">
        <v>171</v>
      </c>
      <c r="D2750" s="2" t="s">
        <v>161</v>
      </c>
      <c r="E2750" s="2" t="s">
        <v>447</v>
      </c>
      <c r="F2750" s="2">
        <v>44</v>
      </c>
      <c r="G2750" s="2" t="s">
        <v>69</v>
      </c>
      <c r="H2750" s="2" t="s">
        <v>372</v>
      </c>
      <c r="I2750" s="2" t="s">
        <v>43</v>
      </c>
      <c r="J2750" s="3">
        <v>45386</v>
      </c>
      <c r="K2750" s="3">
        <v>45397</v>
      </c>
      <c r="L2750" s="2" t="s">
        <v>39</v>
      </c>
      <c r="M2750" s="2" t="s">
        <v>127</v>
      </c>
      <c r="N2750" s="2" t="s">
        <v>195</v>
      </c>
      <c r="O2750" s="4">
        <v>2449000</v>
      </c>
      <c r="P2750" s="4">
        <v>768200</v>
      </c>
      <c r="Q2750" s="4">
        <v>1680800</v>
      </c>
      <c r="R2750" s="2">
        <v>48</v>
      </c>
      <c r="S2750" s="5">
        <v>6.8</v>
      </c>
      <c r="T2750" s="4">
        <v>44541.2</v>
      </c>
      <c r="U2750" s="2" t="s">
        <v>73</v>
      </c>
      <c r="V2750" s="2" t="s">
        <v>74</v>
      </c>
      <c r="W2750" s="4">
        <v>1024447.6</v>
      </c>
      <c r="X2750" s="4">
        <v>1113530</v>
      </c>
      <c r="Y2750" s="4">
        <v>2137977.6</v>
      </c>
      <c r="Z2750" s="2">
        <v>145</v>
      </c>
      <c r="AA2750" s="2" t="s">
        <v>60</v>
      </c>
      <c r="AB2750" s="2" t="s">
        <v>15735</v>
      </c>
      <c r="AC2750" s="2" t="s">
        <v>129</v>
      </c>
      <c r="AD2750" s="2" t="s">
        <v>76</v>
      </c>
      <c r="AE2750" s="5">
        <v>68.63</v>
      </c>
      <c r="AF2750" s="2">
        <v>5</v>
      </c>
      <c r="AG2750" s="2" t="s">
        <v>130</v>
      </c>
      <c r="AH2750" s="2">
        <v>11</v>
      </c>
      <c r="AI2750" s="6" t="str">
        <f t="shared" si="126"/>
        <v>35-44</v>
      </c>
      <c r="AJ2750" s="11">
        <f>YEAR(tbl_LoanData[[#This Row],[Application Date]])</f>
        <v>2024</v>
      </c>
      <c r="AK2750" s="11" t="str">
        <f>TEXT(tbl_LoanData[[#This Row],[Application Date]],"MMMM")</f>
        <v>April</v>
      </c>
      <c r="AL2750" s="12">
        <f>DATE(YEAR(tbl_LoanData[[#This Row],[Application Date]]),MONTH(tbl_LoanData[[#This Row],[Application Date]]),1)</f>
        <v>45383</v>
      </c>
      <c r="AM2750" s="14">
        <f ca="1">IF(AND(tbl_LoanData[[#This Row],[Application Date]]&gt;=EOMONTH(TODAY(),-1)+1,tbl_LoanData[[#This Row],[Application Date]]&lt;=TODAY()),tbl_LoanData[[#This Row],[Loan Amount]],0)</f>
        <v>0</v>
      </c>
      <c r="AN2750" s="14">
        <f>tbl_LoanData[[#This Row],[Amount Paid]]-(Q2750-X2750)</f>
        <v>457177.59999999998</v>
      </c>
      <c r="AO2750" s="14">
        <f>IF(tbl_LoanData[[#This Row],[Application Status]]="Approved",1,0)</f>
        <v>1</v>
      </c>
      <c r="AP2750" s="22" t="str">
        <f t="shared" ca="1" si="127"/>
        <v/>
      </c>
      <c r="AQ2750" s="22" t="str">
        <f t="shared" ca="1" si="128"/>
        <v/>
      </c>
    </row>
    <row r="2751" spans="1:43" ht="14.4" customHeight="1" x14ac:dyDescent="0.3">
      <c r="A2751" s="2" t="s">
        <v>11491</v>
      </c>
      <c r="B2751" s="2" t="s">
        <v>11492</v>
      </c>
      <c r="C2751" s="2" t="s">
        <v>1686</v>
      </c>
      <c r="D2751" s="2" t="s">
        <v>67</v>
      </c>
      <c r="E2751" s="2" t="s">
        <v>92</v>
      </c>
      <c r="F2751" s="2">
        <v>53</v>
      </c>
      <c r="G2751" s="2" t="s">
        <v>83</v>
      </c>
      <c r="H2751" s="2" t="s">
        <v>318</v>
      </c>
      <c r="I2751" s="2" t="s">
        <v>42</v>
      </c>
      <c r="J2751" s="3">
        <v>45389</v>
      </c>
      <c r="K2751" s="3">
        <v>45406</v>
      </c>
      <c r="L2751" s="2" t="s">
        <v>37</v>
      </c>
      <c r="M2751" s="2" t="s">
        <v>104</v>
      </c>
      <c r="N2751" s="2" t="s">
        <v>286</v>
      </c>
      <c r="O2751" s="4">
        <v>85000</v>
      </c>
      <c r="P2751" s="4">
        <v>9800</v>
      </c>
      <c r="Q2751" s="4">
        <v>75200</v>
      </c>
      <c r="R2751" s="2">
        <v>48</v>
      </c>
      <c r="S2751" s="5">
        <v>11.86</v>
      </c>
      <c r="T2751" s="4">
        <v>2309.89</v>
      </c>
      <c r="U2751" s="2" t="s">
        <v>73</v>
      </c>
      <c r="V2751" s="2" t="s">
        <v>74</v>
      </c>
      <c r="W2751" s="4">
        <v>62367.03</v>
      </c>
      <c r="X2751" s="4">
        <v>48507.85</v>
      </c>
      <c r="Y2751" s="4">
        <v>110874.88</v>
      </c>
      <c r="Z2751" s="2">
        <v>28</v>
      </c>
      <c r="AA2751" s="2" t="s">
        <v>57</v>
      </c>
      <c r="AB2751" s="2" t="s">
        <v>15730</v>
      </c>
      <c r="AC2751" s="2" t="s">
        <v>213</v>
      </c>
      <c r="AD2751" s="2" t="s">
        <v>76</v>
      </c>
      <c r="AE2751" s="5">
        <v>88.47</v>
      </c>
      <c r="AF2751" s="2">
        <v>1</v>
      </c>
      <c r="AG2751" s="2" t="s">
        <v>77</v>
      </c>
      <c r="AH2751" s="2">
        <v>17</v>
      </c>
      <c r="AI2751" s="6" t="str">
        <f t="shared" si="126"/>
        <v>45-54</v>
      </c>
      <c r="AJ2751" s="11">
        <f>YEAR(tbl_LoanData[[#This Row],[Application Date]])</f>
        <v>2024</v>
      </c>
      <c r="AK2751" s="11" t="str">
        <f>TEXT(tbl_LoanData[[#This Row],[Application Date]],"MMMM")</f>
        <v>April</v>
      </c>
      <c r="AL2751" s="12">
        <f>DATE(YEAR(tbl_LoanData[[#This Row],[Application Date]]),MONTH(tbl_LoanData[[#This Row],[Application Date]]),1)</f>
        <v>45383</v>
      </c>
      <c r="AM2751" s="14">
        <f ca="1">IF(AND(tbl_LoanData[[#This Row],[Application Date]]&gt;=EOMONTH(TODAY(),-1)+1,tbl_LoanData[[#This Row],[Application Date]]&lt;=TODAY()),tbl_LoanData[[#This Row],[Loan Amount]],0)</f>
        <v>0</v>
      </c>
      <c r="AN2751" s="14">
        <f>tbl_LoanData[[#This Row],[Amount Paid]]-(Q2751-X2751)</f>
        <v>35674.879999999997</v>
      </c>
      <c r="AO2751" s="14">
        <f>IF(tbl_LoanData[[#This Row],[Application Status]]="Approved",1,0)</f>
        <v>1</v>
      </c>
      <c r="AP2751" s="22" t="str">
        <f t="shared" ca="1" si="127"/>
        <v/>
      </c>
      <c r="AQ2751" s="22" t="str">
        <f t="shared" ca="1" si="128"/>
        <v/>
      </c>
    </row>
    <row r="2752" spans="1:43" ht="14.4" customHeight="1" x14ac:dyDescent="0.3">
      <c r="A2752" s="2" t="s">
        <v>11535</v>
      </c>
      <c r="B2752" s="2" t="s">
        <v>11536</v>
      </c>
      <c r="C2752" s="2" t="s">
        <v>90</v>
      </c>
      <c r="D2752" s="2" t="s">
        <v>176</v>
      </c>
      <c r="E2752" s="2" t="s">
        <v>394</v>
      </c>
      <c r="F2752" s="2">
        <v>52</v>
      </c>
      <c r="G2752" s="2" t="s">
        <v>69</v>
      </c>
      <c r="H2752" s="2" t="s">
        <v>156</v>
      </c>
      <c r="I2752" s="2" t="s">
        <v>45</v>
      </c>
      <c r="J2752" s="3">
        <v>45390</v>
      </c>
      <c r="K2752" s="3">
        <v>45399</v>
      </c>
      <c r="L2752" s="2" t="s">
        <v>38</v>
      </c>
      <c r="M2752" s="2" t="s">
        <v>111</v>
      </c>
      <c r="N2752" s="2" t="s">
        <v>112</v>
      </c>
      <c r="O2752" s="4">
        <v>1403000</v>
      </c>
      <c r="P2752" s="4">
        <v>384900</v>
      </c>
      <c r="Q2752" s="4">
        <v>1018100</v>
      </c>
      <c r="R2752" s="2">
        <v>60</v>
      </c>
      <c r="S2752" s="5">
        <v>7.3</v>
      </c>
      <c r="T2752" s="4">
        <v>23161.78</v>
      </c>
      <c r="U2752" s="2" t="s">
        <v>73</v>
      </c>
      <c r="V2752" s="2" t="s">
        <v>74</v>
      </c>
      <c r="W2752" s="4">
        <v>648529.84</v>
      </c>
      <c r="X2752" s="4">
        <v>741176.66</v>
      </c>
      <c r="Y2752" s="4">
        <v>1389706.5</v>
      </c>
      <c r="Z2752" s="2">
        <v>0</v>
      </c>
      <c r="AA2752" s="2" t="s">
        <v>56</v>
      </c>
      <c r="AB2752" s="2" t="s">
        <v>15727</v>
      </c>
      <c r="AC2752" s="2" t="s">
        <v>129</v>
      </c>
      <c r="AD2752" s="2" t="s">
        <v>76</v>
      </c>
      <c r="AE2752" s="5">
        <v>72.569999999999993</v>
      </c>
      <c r="AF2752" s="2">
        <v>0</v>
      </c>
      <c r="AG2752" s="2" t="s">
        <v>77</v>
      </c>
      <c r="AH2752" s="2">
        <v>9</v>
      </c>
      <c r="AI2752" s="6" t="str">
        <f t="shared" si="126"/>
        <v>45-54</v>
      </c>
      <c r="AJ2752" s="11">
        <f>YEAR(tbl_LoanData[[#This Row],[Application Date]])</f>
        <v>2024</v>
      </c>
      <c r="AK2752" s="11" t="str">
        <f>TEXT(tbl_LoanData[[#This Row],[Application Date]],"MMMM")</f>
        <v>April</v>
      </c>
      <c r="AL2752" s="12">
        <f>DATE(YEAR(tbl_LoanData[[#This Row],[Application Date]]),MONTH(tbl_LoanData[[#This Row],[Application Date]]),1)</f>
        <v>45383</v>
      </c>
      <c r="AM2752" s="14">
        <f ca="1">IF(AND(tbl_LoanData[[#This Row],[Application Date]]&gt;=EOMONTH(TODAY(),-1)+1,tbl_LoanData[[#This Row],[Application Date]]&lt;=TODAY()),tbl_LoanData[[#This Row],[Loan Amount]],0)</f>
        <v>0</v>
      </c>
      <c r="AN2752" s="14">
        <f>tbl_LoanData[[#This Row],[Amount Paid]]-(Q2752-X2752)</f>
        <v>371606.5</v>
      </c>
      <c r="AO2752" s="14">
        <f>IF(tbl_LoanData[[#This Row],[Application Status]]="Approved",1,0)</f>
        <v>1</v>
      </c>
      <c r="AP2752" s="22" t="str">
        <f t="shared" ca="1" si="127"/>
        <v/>
      </c>
      <c r="AQ2752" s="22" t="str">
        <f t="shared" ca="1" si="128"/>
        <v/>
      </c>
    </row>
    <row r="2753" spans="1:43" x14ac:dyDescent="0.3">
      <c r="A2753" s="2" t="s">
        <v>11663</v>
      </c>
      <c r="B2753" s="2" t="s">
        <v>11664</v>
      </c>
      <c r="C2753" s="2" t="s">
        <v>289</v>
      </c>
      <c r="D2753" s="2" t="s">
        <v>182</v>
      </c>
      <c r="E2753" s="2" t="s">
        <v>182</v>
      </c>
      <c r="F2753" s="2">
        <v>42</v>
      </c>
      <c r="G2753" s="2" t="s">
        <v>69</v>
      </c>
      <c r="H2753" s="2" t="s">
        <v>217</v>
      </c>
      <c r="I2753" s="2" t="s">
        <v>46</v>
      </c>
      <c r="J2753" s="3">
        <v>45384</v>
      </c>
      <c r="K2753" s="3">
        <v>45391</v>
      </c>
      <c r="L2753" s="2" t="s">
        <v>41</v>
      </c>
      <c r="M2753" s="2" t="s">
        <v>184</v>
      </c>
      <c r="N2753" s="2" t="s">
        <v>185</v>
      </c>
      <c r="O2753" s="4">
        <v>3738000</v>
      </c>
      <c r="P2753" s="4">
        <v>669100</v>
      </c>
      <c r="Q2753" s="4">
        <v>3068900</v>
      </c>
      <c r="R2753" s="2">
        <v>48</v>
      </c>
      <c r="S2753" s="5">
        <v>6.68</v>
      </c>
      <c r="T2753" s="4">
        <v>81018.960000000006</v>
      </c>
      <c r="U2753" s="2" t="s">
        <v>73</v>
      </c>
      <c r="V2753" s="2" t="s">
        <v>74</v>
      </c>
      <c r="W2753" s="4">
        <v>2268530.88</v>
      </c>
      <c r="X2753" s="4">
        <v>1620379.2</v>
      </c>
      <c r="Y2753" s="4">
        <v>3888910.08</v>
      </c>
      <c r="Z2753" s="2">
        <v>0</v>
      </c>
      <c r="AA2753" s="2" t="s">
        <v>56</v>
      </c>
      <c r="AB2753" s="2" t="s">
        <v>15736</v>
      </c>
      <c r="AC2753" s="2" t="s">
        <v>87</v>
      </c>
      <c r="AD2753" s="2" t="s">
        <v>76</v>
      </c>
      <c r="AE2753" s="5">
        <v>82.1</v>
      </c>
      <c r="AF2753" s="2">
        <v>0</v>
      </c>
      <c r="AG2753" s="2" t="s">
        <v>77</v>
      </c>
      <c r="AH2753" s="2">
        <v>7</v>
      </c>
      <c r="AI2753" s="6" t="str">
        <f t="shared" si="126"/>
        <v>35-44</v>
      </c>
      <c r="AJ2753" s="11">
        <f>YEAR(tbl_LoanData[[#This Row],[Application Date]])</f>
        <v>2024</v>
      </c>
      <c r="AK2753" s="11" t="str">
        <f>TEXT(tbl_LoanData[[#This Row],[Application Date]],"MMMM")</f>
        <v>April</v>
      </c>
      <c r="AL2753" s="12">
        <f>DATE(YEAR(tbl_LoanData[[#This Row],[Application Date]]),MONTH(tbl_LoanData[[#This Row],[Application Date]]),1)</f>
        <v>45383</v>
      </c>
      <c r="AM2753" s="14">
        <f ca="1">IF(AND(tbl_LoanData[[#This Row],[Application Date]]&gt;=EOMONTH(TODAY(),-1)+1,tbl_LoanData[[#This Row],[Application Date]]&lt;=TODAY()),tbl_LoanData[[#This Row],[Loan Amount]],0)</f>
        <v>0</v>
      </c>
      <c r="AN2753" s="14">
        <f>tbl_LoanData[[#This Row],[Amount Paid]]-(Q2753-X2753)</f>
        <v>820010.07999999984</v>
      </c>
      <c r="AO2753" s="14">
        <f>IF(tbl_LoanData[[#This Row],[Application Status]]="Approved",1,0)</f>
        <v>1</v>
      </c>
      <c r="AP2753" s="22" t="str">
        <f t="shared" ca="1" si="127"/>
        <v/>
      </c>
      <c r="AQ2753" s="22" t="str">
        <f t="shared" ca="1" si="128"/>
        <v/>
      </c>
    </row>
    <row r="2754" spans="1:43" ht="14.4" customHeight="1" x14ac:dyDescent="0.3">
      <c r="A2754" s="2" t="s">
        <v>11733</v>
      </c>
      <c r="B2754" s="2" t="s">
        <v>11734</v>
      </c>
      <c r="C2754" s="2" t="s">
        <v>281</v>
      </c>
      <c r="D2754" s="2" t="s">
        <v>81</v>
      </c>
      <c r="E2754" s="2" t="s">
        <v>402</v>
      </c>
      <c r="F2754" s="2">
        <v>55</v>
      </c>
      <c r="G2754" s="2" t="s">
        <v>83</v>
      </c>
      <c r="H2754" s="2" t="s">
        <v>70</v>
      </c>
      <c r="I2754" s="2" t="s">
        <v>50</v>
      </c>
      <c r="J2754" s="3">
        <v>45401</v>
      </c>
      <c r="K2754" s="3">
        <v>45408</v>
      </c>
      <c r="L2754" s="2" t="s">
        <v>40</v>
      </c>
      <c r="M2754" s="2" t="s">
        <v>157</v>
      </c>
      <c r="N2754" s="2" t="s">
        <v>299</v>
      </c>
      <c r="O2754" s="4">
        <v>902000</v>
      </c>
      <c r="P2754" s="4">
        <v>118100</v>
      </c>
      <c r="Q2754" s="4">
        <v>783900</v>
      </c>
      <c r="R2754" s="2">
        <v>24</v>
      </c>
      <c r="S2754" s="5">
        <v>13.66</v>
      </c>
      <c r="T2754" s="4">
        <v>41585.89</v>
      </c>
      <c r="U2754" s="2" t="s">
        <v>73</v>
      </c>
      <c r="V2754" s="2" t="s">
        <v>33</v>
      </c>
      <c r="W2754" s="4">
        <v>998061.48</v>
      </c>
      <c r="X2754" s="4">
        <v>0</v>
      </c>
      <c r="Y2754" s="4">
        <v>998061.48</v>
      </c>
      <c r="Z2754" s="2">
        <v>0</v>
      </c>
      <c r="AA2754" s="2" t="s">
        <v>56</v>
      </c>
      <c r="AB2754" s="2" t="s">
        <v>15736</v>
      </c>
      <c r="AC2754" s="2" t="s">
        <v>121</v>
      </c>
      <c r="AD2754" s="2" t="s">
        <v>76</v>
      </c>
      <c r="AE2754" s="5">
        <v>86.91</v>
      </c>
      <c r="AF2754" s="2">
        <v>0</v>
      </c>
      <c r="AG2754" s="2" t="s">
        <v>77</v>
      </c>
      <c r="AH2754" s="2">
        <v>7</v>
      </c>
      <c r="AI2754" s="6" t="str">
        <f t="shared" ref="AI2754:AI2817" si="129">IF(F2754&lt;25,"18-24",IF(F2754&lt;35,"25-34",IF(F2754&lt;45,"35-44",IF(F2754&lt;55,"45-54",IF(F2754&lt;65,"55-64","65+")))))</f>
        <v>55-64</v>
      </c>
      <c r="AJ2754" s="11">
        <f>YEAR(tbl_LoanData[[#This Row],[Application Date]])</f>
        <v>2024</v>
      </c>
      <c r="AK2754" s="11" t="str">
        <f>TEXT(tbl_LoanData[[#This Row],[Application Date]],"MMMM")</f>
        <v>April</v>
      </c>
      <c r="AL2754" s="12">
        <f>DATE(YEAR(tbl_LoanData[[#This Row],[Application Date]]),MONTH(tbl_LoanData[[#This Row],[Application Date]]),1)</f>
        <v>45383</v>
      </c>
      <c r="AM2754" s="14">
        <f ca="1">IF(AND(tbl_LoanData[[#This Row],[Application Date]]&gt;=EOMONTH(TODAY(),-1)+1,tbl_LoanData[[#This Row],[Application Date]]&lt;=TODAY()),tbl_LoanData[[#This Row],[Loan Amount]],0)</f>
        <v>0</v>
      </c>
      <c r="AN2754" s="14">
        <f>tbl_LoanData[[#This Row],[Amount Paid]]-(Q2754-X2754)</f>
        <v>214161.47999999998</v>
      </c>
      <c r="AO2754" s="14">
        <f>IF(tbl_LoanData[[#This Row],[Application Status]]="Approved",1,0)</f>
        <v>1</v>
      </c>
      <c r="AP2754" s="22" t="str">
        <f t="shared" ref="AP2754:AP2817" ca="1" si="130">IF(AND(J2754&gt;=DATE(YEAR(TODAY()),MONTH(TODAY()),1),J2754&lt;=TODAY()),"Current MTD",IF(AND(J2754&gt;=EOMONTH(TODAY(),-2)+1,J2754&lt;=EOMONTH(TODAY(),-1)),"Previous MTD",""))</f>
        <v/>
      </c>
      <c r="AQ2754" s="22" t="str">
        <f t="shared" ref="AQ2754:AQ2817" ca="1" si="131">IF(AND(J2754&gt;=DATE(YEAR(TODAY()),MONTH(TODAY()),1),J2754&lt;=TODAY()),TEXT(DATE(YEAR(TODAY()),MONTH(TODAY()),1),"mmm d")&amp;"–"&amp;DAY(TODAY()),IF(AND(J2754&gt;=EOMONTH(TODAY(),-2)+1,J2754&lt;=EOMONTH(TODAY(),-1)),""&amp;TEXT(EOMONTH(TODAY(),-2)+1,"mmm d")&amp;"–"&amp;DAY(TODAY()),""))</f>
        <v/>
      </c>
    </row>
    <row r="2755" spans="1:43" ht="14.4" customHeight="1" x14ac:dyDescent="0.3">
      <c r="A2755" s="2" t="s">
        <v>12033</v>
      </c>
      <c r="B2755" s="2" t="s">
        <v>12034</v>
      </c>
      <c r="C2755" s="2" t="s">
        <v>243</v>
      </c>
      <c r="D2755" s="2" t="s">
        <v>176</v>
      </c>
      <c r="E2755" s="2" t="s">
        <v>68</v>
      </c>
      <c r="F2755" s="2">
        <v>65</v>
      </c>
      <c r="G2755" s="2" t="s">
        <v>83</v>
      </c>
      <c r="H2755" s="2" t="s">
        <v>126</v>
      </c>
      <c r="I2755" s="2" t="s">
        <v>44</v>
      </c>
      <c r="J2755" s="3">
        <v>45393</v>
      </c>
      <c r="K2755" s="3">
        <v>45407</v>
      </c>
      <c r="L2755" s="2" t="s">
        <v>36</v>
      </c>
      <c r="M2755" s="2" t="s">
        <v>71</v>
      </c>
      <c r="N2755" s="2" t="s">
        <v>162</v>
      </c>
      <c r="O2755" s="4">
        <v>1663000</v>
      </c>
      <c r="P2755" s="4">
        <v>469100</v>
      </c>
      <c r="Q2755" s="4">
        <v>1193900</v>
      </c>
      <c r="R2755" s="2">
        <v>36</v>
      </c>
      <c r="S2755" s="5">
        <v>9.94</v>
      </c>
      <c r="T2755" s="4">
        <v>43053.36</v>
      </c>
      <c r="U2755" s="2" t="s">
        <v>73</v>
      </c>
      <c r="V2755" s="2" t="s">
        <v>34</v>
      </c>
      <c r="W2755" s="4">
        <v>688853.76</v>
      </c>
      <c r="X2755" s="4">
        <v>861067.22</v>
      </c>
      <c r="Y2755" s="4">
        <v>1549920.98</v>
      </c>
      <c r="Z2755" s="2">
        <v>348</v>
      </c>
      <c r="AA2755" s="2" t="s">
        <v>60</v>
      </c>
      <c r="AB2755" s="2" t="s">
        <v>15734</v>
      </c>
      <c r="AC2755" s="2" t="s">
        <v>360</v>
      </c>
      <c r="AD2755" s="2" t="s">
        <v>76</v>
      </c>
      <c r="AE2755" s="5">
        <v>71.790000000000006</v>
      </c>
      <c r="AF2755" s="2">
        <v>12</v>
      </c>
      <c r="AG2755" s="2" t="s">
        <v>130</v>
      </c>
      <c r="AH2755" s="2">
        <v>14</v>
      </c>
      <c r="AI2755" s="6" t="str">
        <f t="shared" si="129"/>
        <v>65+</v>
      </c>
      <c r="AJ2755" s="11">
        <f>YEAR(tbl_LoanData[[#This Row],[Application Date]])</f>
        <v>2024</v>
      </c>
      <c r="AK2755" s="11" t="str">
        <f>TEXT(tbl_LoanData[[#This Row],[Application Date]],"MMMM")</f>
        <v>April</v>
      </c>
      <c r="AL2755" s="12">
        <f>DATE(YEAR(tbl_LoanData[[#This Row],[Application Date]]),MONTH(tbl_LoanData[[#This Row],[Application Date]]),1)</f>
        <v>45383</v>
      </c>
      <c r="AM2755" s="14">
        <f ca="1">IF(AND(tbl_LoanData[[#This Row],[Application Date]]&gt;=EOMONTH(TODAY(),-1)+1,tbl_LoanData[[#This Row],[Application Date]]&lt;=TODAY()),tbl_LoanData[[#This Row],[Loan Amount]],0)</f>
        <v>0</v>
      </c>
      <c r="AN2755" s="14">
        <f>tbl_LoanData[[#This Row],[Amount Paid]]-(Q2755-X2755)</f>
        <v>356020.98</v>
      </c>
      <c r="AO2755" s="14">
        <f>IF(tbl_LoanData[[#This Row],[Application Status]]="Approved",1,0)</f>
        <v>1</v>
      </c>
      <c r="AP2755" s="22" t="str">
        <f t="shared" ca="1" si="130"/>
        <v/>
      </c>
      <c r="AQ2755" s="22" t="str">
        <f t="shared" ca="1" si="131"/>
        <v/>
      </c>
    </row>
    <row r="2756" spans="1:43" ht="14.4" customHeight="1" x14ac:dyDescent="0.3">
      <c r="A2756" s="2" t="s">
        <v>12131</v>
      </c>
      <c r="B2756" s="2" t="s">
        <v>12132</v>
      </c>
      <c r="C2756" s="2" t="s">
        <v>243</v>
      </c>
      <c r="D2756" s="2" t="s">
        <v>232</v>
      </c>
      <c r="E2756" s="2" t="s">
        <v>183</v>
      </c>
      <c r="F2756" s="2">
        <v>28</v>
      </c>
      <c r="G2756" s="2" t="s">
        <v>83</v>
      </c>
      <c r="H2756" s="2" t="s">
        <v>307</v>
      </c>
      <c r="I2756" s="2" t="s">
        <v>43</v>
      </c>
      <c r="J2756" s="3">
        <v>45392</v>
      </c>
      <c r="K2756" s="3">
        <v>45413</v>
      </c>
      <c r="L2756" s="2" t="s">
        <v>36</v>
      </c>
      <c r="M2756" s="2" t="s">
        <v>111</v>
      </c>
      <c r="N2756" s="2" t="s">
        <v>350</v>
      </c>
      <c r="O2756" s="4">
        <v>1362000</v>
      </c>
      <c r="P2756" s="4">
        <v>248300</v>
      </c>
      <c r="Q2756" s="4">
        <v>1113700</v>
      </c>
      <c r="R2756" s="2">
        <v>36</v>
      </c>
      <c r="S2756" s="5">
        <v>13.56</v>
      </c>
      <c r="T2756" s="4">
        <v>43520.92</v>
      </c>
      <c r="U2756" s="2" t="s">
        <v>73</v>
      </c>
      <c r="V2756" s="2" t="s">
        <v>74</v>
      </c>
      <c r="W2756" s="4">
        <v>1131543.92</v>
      </c>
      <c r="X2756" s="4">
        <v>435209.24</v>
      </c>
      <c r="Y2756" s="4">
        <v>1566753.16</v>
      </c>
      <c r="Z2756" s="2">
        <v>29</v>
      </c>
      <c r="AA2756" s="2" t="s">
        <v>57</v>
      </c>
      <c r="AB2756" s="2" t="s">
        <v>15731</v>
      </c>
      <c r="AC2756" s="2" t="s">
        <v>129</v>
      </c>
      <c r="AD2756" s="2" t="s">
        <v>76</v>
      </c>
      <c r="AE2756" s="5">
        <v>81.77</v>
      </c>
      <c r="AF2756" s="2">
        <v>1</v>
      </c>
      <c r="AG2756" s="2" t="s">
        <v>77</v>
      </c>
      <c r="AH2756" s="2">
        <v>21</v>
      </c>
      <c r="AI2756" s="6" t="str">
        <f t="shared" si="129"/>
        <v>25-34</v>
      </c>
      <c r="AJ2756" s="11">
        <f>YEAR(tbl_LoanData[[#This Row],[Application Date]])</f>
        <v>2024</v>
      </c>
      <c r="AK2756" s="11" t="str">
        <f>TEXT(tbl_LoanData[[#This Row],[Application Date]],"MMMM")</f>
        <v>April</v>
      </c>
      <c r="AL2756" s="12">
        <f>DATE(YEAR(tbl_LoanData[[#This Row],[Application Date]]),MONTH(tbl_LoanData[[#This Row],[Application Date]]),1)</f>
        <v>45383</v>
      </c>
      <c r="AM2756" s="14">
        <f ca="1">IF(AND(tbl_LoanData[[#This Row],[Application Date]]&gt;=EOMONTH(TODAY(),-1)+1,tbl_LoanData[[#This Row],[Application Date]]&lt;=TODAY()),tbl_LoanData[[#This Row],[Loan Amount]],0)</f>
        <v>0</v>
      </c>
      <c r="AN2756" s="14">
        <f>tbl_LoanData[[#This Row],[Amount Paid]]-(Q2756-X2756)</f>
        <v>453053.15999999992</v>
      </c>
      <c r="AO2756" s="14">
        <f>IF(tbl_LoanData[[#This Row],[Application Status]]="Approved",1,0)</f>
        <v>1</v>
      </c>
      <c r="AP2756" s="22" t="str">
        <f t="shared" ca="1" si="130"/>
        <v/>
      </c>
      <c r="AQ2756" s="22" t="str">
        <f t="shared" ca="1" si="131"/>
        <v/>
      </c>
    </row>
    <row r="2757" spans="1:43" ht="14.4" customHeight="1" x14ac:dyDescent="0.3">
      <c r="A2757" s="2" t="s">
        <v>12151</v>
      </c>
      <c r="B2757" s="2" t="s">
        <v>12152</v>
      </c>
      <c r="C2757" s="2" t="s">
        <v>949</v>
      </c>
      <c r="D2757" s="2" t="s">
        <v>254</v>
      </c>
      <c r="E2757" s="2" t="s">
        <v>68</v>
      </c>
      <c r="F2757" s="2">
        <v>31</v>
      </c>
      <c r="G2757" s="2" t="s">
        <v>83</v>
      </c>
      <c r="H2757" s="2" t="s">
        <v>126</v>
      </c>
      <c r="I2757" s="2" t="s">
        <v>44</v>
      </c>
      <c r="J2757" s="3">
        <v>45389</v>
      </c>
      <c r="K2757" s="3">
        <v>45406</v>
      </c>
      <c r="L2757" s="2" t="s">
        <v>40</v>
      </c>
      <c r="M2757" s="2" t="s">
        <v>157</v>
      </c>
      <c r="N2757" s="2" t="s">
        <v>328</v>
      </c>
      <c r="O2757" s="4">
        <v>1059000</v>
      </c>
      <c r="P2757" s="4">
        <v>237000</v>
      </c>
      <c r="Q2757" s="4">
        <v>822000</v>
      </c>
      <c r="R2757" s="2">
        <v>48</v>
      </c>
      <c r="S2757" s="5">
        <v>7.63</v>
      </c>
      <c r="T2757" s="4">
        <v>22351.55</v>
      </c>
      <c r="U2757" s="2" t="s">
        <v>73</v>
      </c>
      <c r="V2757" s="2" t="s">
        <v>74</v>
      </c>
      <c r="W2757" s="4">
        <v>625843.4</v>
      </c>
      <c r="X2757" s="4">
        <v>447031</v>
      </c>
      <c r="Y2757" s="4">
        <v>1072874.3999999999</v>
      </c>
      <c r="Z2757" s="2">
        <v>0</v>
      </c>
      <c r="AA2757" s="2" t="s">
        <v>56</v>
      </c>
      <c r="AB2757" s="2" t="s">
        <v>15732</v>
      </c>
      <c r="AC2757" s="2" t="s">
        <v>106</v>
      </c>
      <c r="AD2757" s="2" t="s">
        <v>76</v>
      </c>
      <c r="AE2757" s="5">
        <v>77.62</v>
      </c>
      <c r="AF2757" s="2">
        <v>0</v>
      </c>
      <c r="AG2757" s="2" t="s">
        <v>77</v>
      </c>
      <c r="AH2757" s="2">
        <v>17</v>
      </c>
      <c r="AI2757" s="6" t="str">
        <f t="shared" si="129"/>
        <v>25-34</v>
      </c>
      <c r="AJ2757" s="11">
        <f>YEAR(tbl_LoanData[[#This Row],[Application Date]])</f>
        <v>2024</v>
      </c>
      <c r="AK2757" s="11" t="str">
        <f>TEXT(tbl_LoanData[[#This Row],[Application Date]],"MMMM")</f>
        <v>April</v>
      </c>
      <c r="AL2757" s="12">
        <f>DATE(YEAR(tbl_LoanData[[#This Row],[Application Date]]),MONTH(tbl_LoanData[[#This Row],[Application Date]]),1)</f>
        <v>45383</v>
      </c>
      <c r="AM2757" s="14">
        <f ca="1">IF(AND(tbl_LoanData[[#This Row],[Application Date]]&gt;=EOMONTH(TODAY(),-1)+1,tbl_LoanData[[#This Row],[Application Date]]&lt;=TODAY()),tbl_LoanData[[#This Row],[Loan Amount]],0)</f>
        <v>0</v>
      </c>
      <c r="AN2757" s="14">
        <f>tbl_LoanData[[#This Row],[Amount Paid]]-(Q2757-X2757)</f>
        <v>250874.40000000002</v>
      </c>
      <c r="AO2757" s="14">
        <f>IF(tbl_LoanData[[#This Row],[Application Status]]="Approved",1,0)</f>
        <v>1</v>
      </c>
      <c r="AP2757" s="22" t="str">
        <f t="shared" ca="1" si="130"/>
        <v/>
      </c>
      <c r="AQ2757" s="22" t="str">
        <f t="shared" ca="1" si="131"/>
        <v/>
      </c>
    </row>
    <row r="2758" spans="1:43" ht="14.4" customHeight="1" x14ac:dyDescent="0.3">
      <c r="A2758" s="2" t="s">
        <v>12183</v>
      </c>
      <c r="B2758" s="2" t="s">
        <v>12184</v>
      </c>
      <c r="C2758" s="2" t="s">
        <v>220</v>
      </c>
      <c r="D2758" s="2" t="s">
        <v>204</v>
      </c>
      <c r="E2758" s="2" t="s">
        <v>165</v>
      </c>
      <c r="F2758" s="2">
        <v>36</v>
      </c>
      <c r="G2758" s="2" t="s">
        <v>69</v>
      </c>
      <c r="H2758" s="2" t="s">
        <v>516</v>
      </c>
      <c r="I2758" s="2" t="s">
        <v>53</v>
      </c>
      <c r="J2758" s="3">
        <v>45399</v>
      </c>
      <c r="K2758" s="3">
        <v>45419</v>
      </c>
      <c r="L2758" s="2" t="s">
        <v>40</v>
      </c>
      <c r="M2758" s="2" t="s">
        <v>157</v>
      </c>
      <c r="N2758" s="2" t="s">
        <v>328</v>
      </c>
      <c r="O2758" s="4">
        <v>894000</v>
      </c>
      <c r="P2758" s="4">
        <v>351000</v>
      </c>
      <c r="Q2758" s="4">
        <v>543000</v>
      </c>
      <c r="R2758" s="2">
        <v>36</v>
      </c>
      <c r="S2758" s="5">
        <v>13.21</v>
      </c>
      <c r="T2758" s="4">
        <v>21060.86</v>
      </c>
      <c r="U2758" s="2" t="s">
        <v>73</v>
      </c>
      <c r="V2758" s="2" t="s">
        <v>74</v>
      </c>
      <c r="W2758" s="4">
        <v>568643.22</v>
      </c>
      <c r="X2758" s="4">
        <v>189547.68</v>
      </c>
      <c r="Y2758" s="4">
        <v>758190.9</v>
      </c>
      <c r="Z2758" s="2">
        <v>0</v>
      </c>
      <c r="AA2758" s="2" t="s">
        <v>56</v>
      </c>
      <c r="AB2758" s="2" t="s">
        <v>15736</v>
      </c>
      <c r="AC2758" s="2" t="s">
        <v>213</v>
      </c>
      <c r="AD2758" s="2" t="s">
        <v>76</v>
      </c>
      <c r="AE2758" s="5">
        <v>60.74</v>
      </c>
      <c r="AF2758" s="2">
        <v>0</v>
      </c>
      <c r="AG2758" s="2" t="s">
        <v>77</v>
      </c>
      <c r="AH2758" s="2">
        <v>20</v>
      </c>
      <c r="AI2758" s="6" t="str">
        <f t="shared" si="129"/>
        <v>35-44</v>
      </c>
      <c r="AJ2758" s="11">
        <f>YEAR(tbl_LoanData[[#This Row],[Application Date]])</f>
        <v>2024</v>
      </c>
      <c r="AK2758" s="11" t="str">
        <f>TEXT(tbl_LoanData[[#This Row],[Application Date]],"MMMM")</f>
        <v>April</v>
      </c>
      <c r="AL2758" s="12">
        <f>DATE(YEAR(tbl_LoanData[[#This Row],[Application Date]]),MONTH(tbl_LoanData[[#This Row],[Application Date]]),1)</f>
        <v>45383</v>
      </c>
      <c r="AM2758" s="14">
        <f ca="1">IF(AND(tbl_LoanData[[#This Row],[Application Date]]&gt;=EOMONTH(TODAY(),-1)+1,tbl_LoanData[[#This Row],[Application Date]]&lt;=TODAY()),tbl_LoanData[[#This Row],[Loan Amount]],0)</f>
        <v>0</v>
      </c>
      <c r="AN2758" s="14">
        <f>tbl_LoanData[[#This Row],[Amount Paid]]-(Q2758-X2758)</f>
        <v>215190.89999999997</v>
      </c>
      <c r="AO2758" s="14">
        <f>IF(tbl_LoanData[[#This Row],[Application Status]]="Approved",1,0)</f>
        <v>1</v>
      </c>
      <c r="AP2758" s="22" t="str">
        <f t="shared" ca="1" si="130"/>
        <v/>
      </c>
      <c r="AQ2758" s="22" t="str">
        <f t="shared" ca="1" si="131"/>
        <v/>
      </c>
    </row>
    <row r="2759" spans="1:43" ht="14.4" customHeight="1" x14ac:dyDescent="0.3">
      <c r="A2759" s="2" t="s">
        <v>12341</v>
      </c>
      <c r="B2759" s="2" t="s">
        <v>12342</v>
      </c>
      <c r="C2759" s="2" t="s">
        <v>343</v>
      </c>
      <c r="D2759" s="2" t="s">
        <v>67</v>
      </c>
      <c r="E2759" s="2" t="s">
        <v>210</v>
      </c>
      <c r="F2759" s="2">
        <v>45</v>
      </c>
      <c r="G2759" s="2" t="s">
        <v>69</v>
      </c>
      <c r="H2759" s="2" t="s">
        <v>136</v>
      </c>
      <c r="I2759" s="2" t="s">
        <v>49</v>
      </c>
      <c r="J2759" s="3">
        <v>45402</v>
      </c>
      <c r="K2759" s="3">
        <v>45415</v>
      </c>
      <c r="L2759" s="2" t="s">
        <v>40</v>
      </c>
      <c r="M2759" s="2" t="s">
        <v>71</v>
      </c>
      <c r="N2759" s="2" t="s">
        <v>137</v>
      </c>
      <c r="O2759" s="4">
        <v>754000</v>
      </c>
      <c r="P2759" s="4">
        <v>230600</v>
      </c>
      <c r="Q2759" s="4">
        <v>523400</v>
      </c>
      <c r="R2759" s="2">
        <v>36</v>
      </c>
      <c r="S2759" s="5">
        <v>14.59</v>
      </c>
      <c r="T2759" s="4">
        <v>20902.560000000001</v>
      </c>
      <c r="U2759" s="2" t="s">
        <v>73</v>
      </c>
      <c r="V2759" s="2" t="s">
        <v>74</v>
      </c>
      <c r="W2759" s="4">
        <v>438953.76</v>
      </c>
      <c r="X2759" s="4">
        <v>313538.42</v>
      </c>
      <c r="Y2759" s="4">
        <v>752492.18</v>
      </c>
      <c r="Z2759" s="2">
        <v>168</v>
      </c>
      <c r="AA2759" s="2" t="s">
        <v>60</v>
      </c>
      <c r="AB2759" s="2" t="s">
        <v>15734</v>
      </c>
      <c r="AC2759" s="2" t="s">
        <v>332</v>
      </c>
      <c r="AD2759" s="2" t="s">
        <v>76</v>
      </c>
      <c r="AE2759" s="5">
        <v>69.42</v>
      </c>
      <c r="AF2759" s="2">
        <v>6</v>
      </c>
      <c r="AG2759" s="2" t="s">
        <v>130</v>
      </c>
      <c r="AH2759" s="2">
        <v>13</v>
      </c>
      <c r="AI2759" s="6" t="str">
        <f t="shared" si="129"/>
        <v>45-54</v>
      </c>
      <c r="AJ2759" s="11">
        <f>YEAR(tbl_LoanData[[#This Row],[Application Date]])</f>
        <v>2024</v>
      </c>
      <c r="AK2759" s="11" t="str">
        <f>TEXT(tbl_LoanData[[#This Row],[Application Date]],"MMMM")</f>
        <v>April</v>
      </c>
      <c r="AL2759" s="12">
        <f>DATE(YEAR(tbl_LoanData[[#This Row],[Application Date]]),MONTH(tbl_LoanData[[#This Row],[Application Date]]),1)</f>
        <v>45383</v>
      </c>
      <c r="AM2759" s="14">
        <f ca="1">IF(AND(tbl_LoanData[[#This Row],[Application Date]]&gt;=EOMONTH(TODAY(),-1)+1,tbl_LoanData[[#This Row],[Application Date]]&lt;=TODAY()),tbl_LoanData[[#This Row],[Loan Amount]],0)</f>
        <v>0</v>
      </c>
      <c r="AN2759" s="14">
        <f>tbl_LoanData[[#This Row],[Amount Paid]]-(Q2759-X2759)</f>
        <v>229092.18</v>
      </c>
      <c r="AO2759" s="14">
        <f>IF(tbl_LoanData[[#This Row],[Application Status]]="Approved",1,0)</f>
        <v>1</v>
      </c>
      <c r="AP2759" s="22" t="str">
        <f t="shared" ca="1" si="130"/>
        <v/>
      </c>
      <c r="AQ2759" s="22" t="str">
        <f t="shared" ca="1" si="131"/>
        <v/>
      </c>
    </row>
    <row r="2760" spans="1:43" x14ac:dyDescent="0.3">
      <c r="A2760" s="2" t="s">
        <v>12351</v>
      </c>
      <c r="B2760" s="2" t="s">
        <v>12352</v>
      </c>
      <c r="C2760" s="2" t="s">
        <v>188</v>
      </c>
      <c r="D2760" s="2" t="s">
        <v>311</v>
      </c>
      <c r="E2760" s="2" t="s">
        <v>312</v>
      </c>
      <c r="F2760" s="2">
        <v>62</v>
      </c>
      <c r="G2760" s="2" t="s">
        <v>69</v>
      </c>
      <c r="H2760" s="2" t="s">
        <v>372</v>
      </c>
      <c r="I2760" s="2" t="s">
        <v>43</v>
      </c>
      <c r="J2760" s="3">
        <v>45383</v>
      </c>
      <c r="K2760" s="3">
        <v>45392</v>
      </c>
      <c r="L2760" s="2" t="s">
        <v>38</v>
      </c>
      <c r="M2760" s="2" t="s">
        <v>111</v>
      </c>
      <c r="N2760" s="2" t="s">
        <v>112</v>
      </c>
      <c r="O2760" s="4">
        <v>1595000</v>
      </c>
      <c r="P2760" s="4">
        <v>182200</v>
      </c>
      <c r="Q2760" s="4">
        <v>1412800</v>
      </c>
      <c r="R2760" s="2">
        <v>12</v>
      </c>
      <c r="S2760" s="5">
        <v>7.56</v>
      </c>
      <c r="T2760" s="4">
        <v>126633.97</v>
      </c>
      <c r="U2760" s="2" t="s">
        <v>73</v>
      </c>
      <c r="V2760" s="2" t="s">
        <v>33</v>
      </c>
      <c r="W2760" s="4">
        <v>1519607.68</v>
      </c>
      <c r="X2760" s="4">
        <v>0</v>
      </c>
      <c r="Y2760" s="4">
        <v>1519607.68</v>
      </c>
      <c r="Z2760" s="2">
        <v>0</v>
      </c>
      <c r="AA2760" s="2" t="s">
        <v>56</v>
      </c>
      <c r="AB2760" s="2" t="s">
        <v>15729</v>
      </c>
      <c r="AC2760" s="2" t="s">
        <v>106</v>
      </c>
      <c r="AD2760" s="2" t="s">
        <v>76</v>
      </c>
      <c r="AE2760" s="5">
        <v>88.58</v>
      </c>
      <c r="AF2760" s="2">
        <v>0</v>
      </c>
      <c r="AG2760" s="2" t="s">
        <v>77</v>
      </c>
      <c r="AH2760" s="2">
        <v>9</v>
      </c>
      <c r="AI2760" s="6" t="str">
        <f t="shared" si="129"/>
        <v>55-64</v>
      </c>
      <c r="AJ2760" s="11">
        <f>YEAR(tbl_LoanData[[#This Row],[Application Date]])</f>
        <v>2024</v>
      </c>
      <c r="AK2760" s="11" t="str">
        <f>TEXT(tbl_LoanData[[#This Row],[Application Date]],"MMMM")</f>
        <v>April</v>
      </c>
      <c r="AL2760" s="12">
        <f>DATE(YEAR(tbl_LoanData[[#This Row],[Application Date]]),MONTH(tbl_LoanData[[#This Row],[Application Date]]),1)</f>
        <v>45383</v>
      </c>
      <c r="AM2760" s="14">
        <f ca="1">IF(AND(tbl_LoanData[[#This Row],[Application Date]]&gt;=EOMONTH(TODAY(),-1)+1,tbl_LoanData[[#This Row],[Application Date]]&lt;=TODAY()),tbl_LoanData[[#This Row],[Loan Amount]],0)</f>
        <v>0</v>
      </c>
      <c r="AN2760" s="14">
        <f>tbl_LoanData[[#This Row],[Amount Paid]]-(Q2760-X2760)</f>
        <v>106807.67999999993</v>
      </c>
      <c r="AO2760" s="14">
        <f>IF(tbl_LoanData[[#This Row],[Application Status]]="Approved",1,0)</f>
        <v>1</v>
      </c>
      <c r="AP2760" s="22" t="str">
        <f t="shared" ca="1" si="130"/>
        <v/>
      </c>
      <c r="AQ2760" s="22" t="str">
        <f t="shared" ca="1" si="131"/>
        <v/>
      </c>
    </row>
    <row r="2761" spans="1:43" ht="14.4" customHeight="1" x14ac:dyDescent="0.3">
      <c r="A2761" s="2" t="s">
        <v>12385</v>
      </c>
      <c r="B2761" s="2" t="s">
        <v>12386</v>
      </c>
      <c r="C2761" s="2" t="s">
        <v>868</v>
      </c>
      <c r="D2761" s="2" t="s">
        <v>161</v>
      </c>
      <c r="E2761" s="2" t="s">
        <v>210</v>
      </c>
      <c r="F2761" s="2">
        <v>42</v>
      </c>
      <c r="G2761" s="2" t="s">
        <v>69</v>
      </c>
      <c r="H2761" s="2" t="s">
        <v>372</v>
      </c>
      <c r="I2761" s="2" t="s">
        <v>43</v>
      </c>
      <c r="J2761" s="3">
        <v>45383</v>
      </c>
      <c r="K2761" s="3">
        <v>45387</v>
      </c>
      <c r="L2761" s="2" t="s">
        <v>37</v>
      </c>
      <c r="M2761" s="2" t="s">
        <v>199</v>
      </c>
      <c r="N2761" s="2" t="s">
        <v>200</v>
      </c>
      <c r="O2761" s="4">
        <v>202000</v>
      </c>
      <c r="P2761" s="4">
        <v>71500</v>
      </c>
      <c r="Q2761" s="4">
        <v>130500</v>
      </c>
      <c r="R2761" s="2">
        <v>24</v>
      </c>
      <c r="S2761" s="5">
        <v>7.35</v>
      </c>
      <c r="T2761" s="4">
        <v>6236.81</v>
      </c>
      <c r="U2761" s="2" t="s">
        <v>73</v>
      </c>
      <c r="V2761" s="2" t="s">
        <v>34</v>
      </c>
      <c r="W2761" s="4">
        <v>112262.58</v>
      </c>
      <c r="X2761" s="4">
        <v>37420.92</v>
      </c>
      <c r="Y2761" s="4">
        <v>149683.5</v>
      </c>
      <c r="Z2761" s="2">
        <v>186</v>
      </c>
      <c r="AA2761" s="2" t="s">
        <v>60</v>
      </c>
      <c r="AB2761" s="2" t="s">
        <v>15729</v>
      </c>
      <c r="AC2761" s="2" t="s">
        <v>87</v>
      </c>
      <c r="AD2761" s="2" t="s">
        <v>76</v>
      </c>
      <c r="AE2761" s="5">
        <v>64.599999999999994</v>
      </c>
      <c r="AF2761" s="2">
        <v>6</v>
      </c>
      <c r="AG2761" s="2" t="s">
        <v>130</v>
      </c>
      <c r="AH2761" s="2">
        <v>4</v>
      </c>
      <c r="AI2761" s="6" t="str">
        <f t="shared" si="129"/>
        <v>35-44</v>
      </c>
      <c r="AJ2761" s="11">
        <f>YEAR(tbl_LoanData[[#This Row],[Application Date]])</f>
        <v>2024</v>
      </c>
      <c r="AK2761" s="11" t="str">
        <f>TEXT(tbl_LoanData[[#This Row],[Application Date]],"MMMM")</f>
        <v>April</v>
      </c>
      <c r="AL2761" s="12">
        <f>DATE(YEAR(tbl_LoanData[[#This Row],[Application Date]]),MONTH(tbl_LoanData[[#This Row],[Application Date]]),1)</f>
        <v>45383</v>
      </c>
      <c r="AM2761" s="14">
        <f ca="1">IF(AND(tbl_LoanData[[#This Row],[Application Date]]&gt;=EOMONTH(TODAY(),-1)+1,tbl_LoanData[[#This Row],[Application Date]]&lt;=TODAY()),tbl_LoanData[[#This Row],[Loan Amount]],0)</f>
        <v>0</v>
      </c>
      <c r="AN2761" s="14">
        <f>tbl_LoanData[[#This Row],[Amount Paid]]-(Q2761-X2761)</f>
        <v>19183.5</v>
      </c>
      <c r="AO2761" s="14">
        <f>IF(tbl_LoanData[[#This Row],[Application Status]]="Approved",1,0)</f>
        <v>1</v>
      </c>
      <c r="AP2761" s="22" t="str">
        <f t="shared" ca="1" si="130"/>
        <v/>
      </c>
      <c r="AQ2761" s="22" t="str">
        <f t="shared" ca="1" si="131"/>
        <v/>
      </c>
    </row>
    <row r="2762" spans="1:43" ht="14.4" customHeight="1" x14ac:dyDescent="0.3">
      <c r="A2762" s="2" t="s">
        <v>12395</v>
      </c>
      <c r="B2762" s="2" t="s">
        <v>12396</v>
      </c>
      <c r="C2762" s="2" t="s">
        <v>533</v>
      </c>
      <c r="D2762" s="2" t="s">
        <v>176</v>
      </c>
      <c r="E2762" s="2" t="s">
        <v>165</v>
      </c>
      <c r="F2762" s="2">
        <v>37</v>
      </c>
      <c r="G2762" s="2" t="s">
        <v>83</v>
      </c>
      <c r="H2762" s="2" t="s">
        <v>191</v>
      </c>
      <c r="I2762" s="2" t="s">
        <v>51</v>
      </c>
      <c r="J2762" s="3">
        <v>45388</v>
      </c>
      <c r="K2762" s="3"/>
      <c r="L2762" s="2" t="s">
        <v>39</v>
      </c>
      <c r="M2762" s="2" t="s">
        <v>127</v>
      </c>
      <c r="N2762" s="2" t="s">
        <v>195</v>
      </c>
      <c r="O2762" s="4">
        <v>1547000</v>
      </c>
      <c r="P2762" s="4">
        <v>282800</v>
      </c>
      <c r="Q2762" s="4">
        <v>1264200</v>
      </c>
      <c r="R2762" s="2">
        <v>36</v>
      </c>
      <c r="S2762" s="5">
        <v>11.9</v>
      </c>
      <c r="T2762" s="4">
        <v>47653.32</v>
      </c>
      <c r="U2762" s="2" t="s">
        <v>113</v>
      </c>
      <c r="V2762" s="2" t="s">
        <v>97</v>
      </c>
      <c r="W2762" s="4">
        <v>0</v>
      </c>
      <c r="X2762" s="4">
        <v>0</v>
      </c>
      <c r="Y2762" s="4">
        <v>1715519.4</v>
      </c>
      <c r="Z2762" s="2">
        <v>0</v>
      </c>
      <c r="AA2762" s="2" t="s">
        <v>97</v>
      </c>
      <c r="AB2762" s="2" t="s">
        <v>15730</v>
      </c>
      <c r="AC2762" s="2" t="s">
        <v>138</v>
      </c>
      <c r="AD2762" s="2" t="s">
        <v>76</v>
      </c>
      <c r="AE2762" s="5">
        <v>81.72</v>
      </c>
      <c r="AF2762" s="2">
        <v>0</v>
      </c>
      <c r="AG2762" s="2" t="s">
        <v>97</v>
      </c>
      <c r="AH2762" s="2"/>
      <c r="AI2762" s="6" t="str">
        <f t="shared" si="129"/>
        <v>35-44</v>
      </c>
      <c r="AJ2762" s="11">
        <f>YEAR(tbl_LoanData[[#This Row],[Application Date]])</f>
        <v>2024</v>
      </c>
      <c r="AK2762" s="11" t="str">
        <f>TEXT(tbl_LoanData[[#This Row],[Application Date]],"MMMM")</f>
        <v>April</v>
      </c>
      <c r="AL2762" s="12">
        <f>DATE(YEAR(tbl_LoanData[[#This Row],[Application Date]]),MONTH(tbl_LoanData[[#This Row],[Application Date]]),1)</f>
        <v>45383</v>
      </c>
      <c r="AM2762" s="14">
        <f ca="1">IF(AND(tbl_LoanData[[#This Row],[Application Date]]&gt;=EOMONTH(TODAY(),-1)+1,tbl_LoanData[[#This Row],[Application Date]]&lt;=TODAY()),tbl_LoanData[[#This Row],[Loan Amount]],0)</f>
        <v>0</v>
      </c>
      <c r="AN2762" s="14">
        <f>tbl_LoanData[[#This Row],[Amount Paid]]-(Q2762-X2762)</f>
        <v>-1264200</v>
      </c>
      <c r="AO2762" s="14">
        <f>IF(tbl_LoanData[[#This Row],[Application Status]]="Approved",1,0)</f>
        <v>0</v>
      </c>
      <c r="AP2762" s="22" t="str">
        <f t="shared" ca="1" si="130"/>
        <v/>
      </c>
      <c r="AQ2762" s="22" t="str">
        <f t="shared" ca="1" si="131"/>
        <v/>
      </c>
    </row>
    <row r="2763" spans="1:43" ht="14.4" customHeight="1" x14ac:dyDescent="0.3">
      <c r="A2763" s="2" t="s">
        <v>12473</v>
      </c>
      <c r="B2763" s="2" t="s">
        <v>12474</v>
      </c>
      <c r="C2763" s="2" t="s">
        <v>322</v>
      </c>
      <c r="D2763" s="2" t="s">
        <v>161</v>
      </c>
      <c r="E2763" s="2" t="s">
        <v>118</v>
      </c>
      <c r="F2763" s="2">
        <v>59</v>
      </c>
      <c r="G2763" s="2" t="s">
        <v>83</v>
      </c>
      <c r="H2763" s="2" t="s">
        <v>205</v>
      </c>
      <c r="I2763" s="2" t="s">
        <v>49</v>
      </c>
      <c r="J2763" s="3">
        <v>45408</v>
      </c>
      <c r="K2763" s="3">
        <v>45425</v>
      </c>
      <c r="L2763" s="2" t="s">
        <v>36</v>
      </c>
      <c r="M2763" s="2" t="s">
        <v>71</v>
      </c>
      <c r="N2763" s="2" t="s">
        <v>162</v>
      </c>
      <c r="O2763" s="4">
        <v>1568000</v>
      </c>
      <c r="P2763" s="4">
        <v>294600</v>
      </c>
      <c r="Q2763" s="4">
        <v>1273400</v>
      </c>
      <c r="R2763" s="2">
        <v>12</v>
      </c>
      <c r="S2763" s="5">
        <v>8.4700000000000006</v>
      </c>
      <c r="T2763" s="4">
        <v>115104.75</v>
      </c>
      <c r="U2763" s="2" t="s">
        <v>73</v>
      </c>
      <c r="V2763" s="2" t="s">
        <v>34</v>
      </c>
      <c r="W2763" s="4">
        <v>920838</v>
      </c>
      <c r="X2763" s="4">
        <v>460418.98</v>
      </c>
      <c r="Y2763" s="4">
        <v>1381256.98</v>
      </c>
      <c r="Z2763" s="2">
        <v>128</v>
      </c>
      <c r="AA2763" s="2" t="s">
        <v>60</v>
      </c>
      <c r="AB2763" s="2" t="s">
        <v>15735</v>
      </c>
      <c r="AC2763" s="2" t="s">
        <v>332</v>
      </c>
      <c r="AD2763" s="2" t="s">
        <v>76</v>
      </c>
      <c r="AE2763" s="5">
        <v>81.209999999999994</v>
      </c>
      <c r="AF2763" s="2">
        <v>4</v>
      </c>
      <c r="AG2763" s="2" t="s">
        <v>130</v>
      </c>
      <c r="AH2763" s="2">
        <v>17</v>
      </c>
      <c r="AI2763" s="6" t="str">
        <f t="shared" si="129"/>
        <v>55-64</v>
      </c>
      <c r="AJ2763" s="11">
        <f>YEAR(tbl_LoanData[[#This Row],[Application Date]])</f>
        <v>2024</v>
      </c>
      <c r="AK2763" s="11" t="str">
        <f>TEXT(tbl_LoanData[[#This Row],[Application Date]],"MMMM")</f>
        <v>April</v>
      </c>
      <c r="AL2763" s="12">
        <f>DATE(YEAR(tbl_LoanData[[#This Row],[Application Date]]),MONTH(tbl_LoanData[[#This Row],[Application Date]]),1)</f>
        <v>45383</v>
      </c>
      <c r="AM2763" s="14">
        <f ca="1">IF(AND(tbl_LoanData[[#This Row],[Application Date]]&gt;=EOMONTH(TODAY(),-1)+1,tbl_LoanData[[#This Row],[Application Date]]&lt;=TODAY()),tbl_LoanData[[#This Row],[Loan Amount]],0)</f>
        <v>0</v>
      </c>
      <c r="AN2763" s="14">
        <f>tbl_LoanData[[#This Row],[Amount Paid]]-(Q2763-X2763)</f>
        <v>107856.97999999998</v>
      </c>
      <c r="AO2763" s="14">
        <f>IF(tbl_LoanData[[#This Row],[Application Status]]="Approved",1,0)</f>
        <v>1</v>
      </c>
      <c r="AP2763" s="22" t="str">
        <f t="shared" ca="1" si="130"/>
        <v/>
      </c>
      <c r="AQ2763" s="22" t="str">
        <f t="shared" ca="1" si="131"/>
        <v/>
      </c>
    </row>
    <row r="2764" spans="1:43" ht="14.4" customHeight="1" x14ac:dyDescent="0.3">
      <c r="A2764" s="2" t="s">
        <v>12715</v>
      </c>
      <c r="B2764" s="2" t="s">
        <v>12716</v>
      </c>
      <c r="C2764" s="2" t="s">
        <v>338</v>
      </c>
      <c r="D2764" s="2" t="s">
        <v>189</v>
      </c>
      <c r="E2764" s="2" t="s">
        <v>68</v>
      </c>
      <c r="F2764" s="2">
        <v>22</v>
      </c>
      <c r="G2764" s="2" t="s">
        <v>83</v>
      </c>
      <c r="H2764" s="2" t="s">
        <v>126</v>
      </c>
      <c r="I2764" s="2" t="s">
        <v>44</v>
      </c>
      <c r="J2764" s="3">
        <v>45396</v>
      </c>
      <c r="K2764" s="3">
        <v>45400</v>
      </c>
      <c r="L2764" s="2" t="s">
        <v>40</v>
      </c>
      <c r="M2764" s="2" t="s">
        <v>157</v>
      </c>
      <c r="N2764" s="2" t="s">
        <v>299</v>
      </c>
      <c r="O2764" s="4">
        <v>1045000</v>
      </c>
      <c r="P2764" s="4">
        <v>276900</v>
      </c>
      <c r="Q2764" s="4">
        <v>768100</v>
      </c>
      <c r="R2764" s="2">
        <v>36</v>
      </c>
      <c r="S2764" s="5">
        <v>8.9499999999999993</v>
      </c>
      <c r="T2764" s="4">
        <v>27064.86</v>
      </c>
      <c r="U2764" s="2" t="s">
        <v>73</v>
      </c>
      <c r="V2764" s="2" t="s">
        <v>74</v>
      </c>
      <c r="W2764" s="4">
        <v>757816.08</v>
      </c>
      <c r="X2764" s="4">
        <v>216518.77</v>
      </c>
      <c r="Y2764" s="4">
        <v>974334.85</v>
      </c>
      <c r="Z2764" s="2">
        <v>0</v>
      </c>
      <c r="AA2764" s="2" t="s">
        <v>56</v>
      </c>
      <c r="AB2764" s="2" t="s">
        <v>15735</v>
      </c>
      <c r="AC2764" s="2" t="s">
        <v>360</v>
      </c>
      <c r="AD2764" s="2" t="s">
        <v>76</v>
      </c>
      <c r="AE2764" s="5">
        <v>73.5</v>
      </c>
      <c r="AF2764" s="2">
        <v>0</v>
      </c>
      <c r="AG2764" s="2" t="s">
        <v>77</v>
      </c>
      <c r="AH2764" s="2">
        <v>4</v>
      </c>
      <c r="AI2764" s="6" t="str">
        <f t="shared" si="129"/>
        <v>18-24</v>
      </c>
      <c r="AJ2764" s="11">
        <f>YEAR(tbl_LoanData[[#This Row],[Application Date]])</f>
        <v>2024</v>
      </c>
      <c r="AK2764" s="11" t="str">
        <f>TEXT(tbl_LoanData[[#This Row],[Application Date]],"MMMM")</f>
        <v>April</v>
      </c>
      <c r="AL2764" s="12">
        <f>DATE(YEAR(tbl_LoanData[[#This Row],[Application Date]]),MONTH(tbl_LoanData[[#This Row],[Application Date]]),1)</f>
        <v>45383</v>
      </c>
      <c r="AM2764" s="14">
        <f ca="1">IF(AND(tbl_LoanData[[#This Row],[Application Date]]&gt;=EOMONTH(TODAY(),-1)+1,tbl_LoanData[[#This Row],[Application Date]]&lt;=TODAY()),tbl_LoanData[[#This Row],[Loan Amount]],0)</f>
        <v>0</v>
      </c>
      <c r="AN2764" s="14">
        <f>tbl_LoanData[[#This Row],[Amount Paid]]-(Q2764-X2764)</f>
        <v>206234.84999999998</v>
      </c>
      <c r="AO2764" s="14">
        <f>IF(tbl_LoanData[[#This Row],[Application Status]]="Approved",1,0)</f>
        <v>1</v>
      </c>
      <c r="AP2764" s="22" t="str">
        <f t="shared" ca="1" si="130"/>
        <v/>
      </c>
      <c r="AQ2764" s="22" t="str">
        <f t="shared" ca="1" si="131"/>
        <v/>
      </c>
    </row>
    <row r="2765" spans="1:43" x14ac:dyDescent="0.3">
      <c r="A2765" s="2" t="s">
        <v>12945</v>
      </c>
      <c r="B2765" s="2" t="s">
        <v>12946</v>
      </c>
      <c r="C2765" s="2" t="s">
        <v>216</v>
      </c>
      <c r="D2765" s="2" t="s">
        <v>117</v>
      </c>
      <c r="E2765" s="2" t="s">
        <v>183</v>
      </c>
      <c r="F2765" s="2">
        <v>34</v>
      </c>
      <c r="G2765" s="2" t="s">
        <v>83</v>
      </c>
      <c r="H2765" s="2" t="s">
        <v>285</v>
      </c>
      <c r="I2765" s="2" t="s">
        <v>55</v>
      </c>
      <c r="J2765" s="3">
        <v>45407</v>
      </c>
      <c r="K2765" s="3">
        <v>45424</v>
      </c>
      <c r="L2765" s="2" t="s">
        <v>39</v>
      </c>
      <c r="M2765" s="2" t="s">
        <v>127</v>
      </c>
      <c r="N2765" s="2" t="s">
        <v>152</v>
      </c>
      <c r="O2765" s="4">
        <v>1248000</v>
      </c>
      <c r="P2765" s="4">
        <v>242400</v>
      </c>
      <c r="Q2765" s="4">
        <v>1005600</v>
      </c>
      <c r="R2765" s="2">
        <v>48</v>
      </c>
      <c r="S2765" s="5">
        <v>5.48</v>
      </c>
      <c r="T2765" s="4">
        <v>25542.240000000002</v>
      </c>
      <c r="U2765" s="2" t="s">
        <v>73</v>
      </c>
      <c r="V2765" s="2" t="s">
        <v>74</v>
      </c>
      <c r="W2765" s="4">
        <v>664098.24</v>
      </c>
      <c r="X2765" s="4">
        <v>561929.28</v>
      </c>
      <c r="Y2765" s="4">
        <v>1226027.52</v>
      </c>
      <c r="Z2765" s="2">
        <v>30</v>
      </c>
      <c r="AA2765" s="2" t="s">
        <v>57</v>
      </c>
      <c r="AB2765" s="2" t="s">
        <v>15729</v>
      </c>
      <c r="AC2765" s="2" t="s">
        <v>121</v>
      </c>
      <c r="AD2765" s="2" t="s">
        <v>76</v>
      </c>
      <c r="AE2765" s="5">
        <v>80.58</v>
      </c>
      <c r="AF2765" s="2">
        <v>1</v>
      </c>
      <c r="AG2765" s="2" t="s">
        <v>77</v>
      </c>
      <c r="AH2765" s="2">
        <v>17</v>
      </c>
      <c r="AI2765" s="6" t="str">
        <f t="shared" si="129"/>
        <v>25-34</v>
      </c>
      <c r="AJ2765" s="11">
        <f>YEAR(tbl_LoanData[[#This Row],[Application Date]])</f>
        <v>2024</v>
      </c>
      <c r="AK2765" s="11" t="str">
        <f>TEXT(tbl_LoanData[[#This Row],[Application Date]],"MMMM")</f>
        <v>April</v>
      </c>
      <c r="AL2765" s="12">
        <f>DATE(YEAR(tbl_LoanData[[#This Row],[Application Date]]),MONTH(tbl_LoanData[[#This Row],[Application Date]]),1)</f>
        <v>45383</v>
      </c>
      <c r="AM2765" s="14">
        <f ca="1">IF(AND(tbl_LoanData[[#This Row],[Application Date]]&gt;=EOMONTH(TODAY(),-1)+1,tbl_LoanData[[#This Row],[Application Date]]&lt;=TODAY()),tbl_LoanData[[#This Row],[Loan Amount]],0)</f>
        <v>0</v>
      </c>
      <c r="AN2765" s="14">
        <f>tbl_LoanData[[#This Row],[Amount Paid]]-(Q2765-X2765)</f>
        <v>220427.52000000002</v>
      </c>
      <c r="AO2765" s="14">
        <f>IF(tbl_LoanData[[#This Row],[Application Status]]="Approved",1,0)</f>
        <v>1</v>
      </c>
      <c r="AP2765" s="22" t="str">
        <f t="shared" ca="1" si="130"/>
        <v/>
      </c>
      <c r="AQ2765" s="22" t="str">
        <f t="shared" ca="1" si="131"/>
        <v/>
      </c>
    </row>
    <row r="2766" spans="1:43" x14ac:dyDescent="0.3">
      <c r="A2766" s="2" t="s">
        <v>13055</v>
      </c>
      <c r="B2766" s="2" t="s">
        <v>13056</v>
      </c>
      <c r="C2766" s="2" t="s">
        <v>413</v>
      </c>
      <c r="D2766" s="2" t="s">
        <v>142</v>
      </c>
      <c r="E2766" s="2" t="s">
        <v>118</v>
      </c>
      <c r="F2766" s="2">
        <v>45</v>
      </c>
      <c r="G2766" s="2" t="s">
        <v>83</v>
      </c>
      <c r="H2766" s="2" t="s">
        <v>466</v>
      </c>
      <c r="I2766" s="2" t="s">
        <v>43</v>
      </c>
      <c r="J2766" s="3">
        <v>45397</v>
      </c>
      <c r="K2766" s="3">
        <v>45410</v>
      </c>
      <c r="L2766" s="2" t="s">
        <v>40</v>
      </c>
      <c r="M2766" s="2" t="s">
        <v>85</v>
      </c>
      <c r="N2766" s="2" t="s">
        <v>270</v>
      </c>
      <c r="O2766" s="4">
        <v>1128000</v>
      </c>
      <c r="P2766" s="4">
        <v>419500</v>
      </c>
      <c r="Q2766" s="4">
        <v>708500</v>
      </c>
      <c r="R2766" s="2">
        <v>48</v>
      </c>
      <c r="S2766" s="5">
        <v>7.45</v>
      </c>
      <c r="T2766" s="4">
        <v>19159.02</v>
      </c>
      <c r="U2766" s="2" t="s">
        <v>73</v>
      </c>
      <c r="V2766" s="2" t="s">
        <v>74</v>
      </c>
      <c r="W2766" s="4">
        <v>517293.54</v>
      </c>
      <c r="X2766" s="4">
        <v>402339.46</v>
      </c>
      <c r="Y2766" s="4">
        <v>919633</v>
      </c>
      <c r="Z2766" s="2">
        <v>32</v>
      </c>
      <c r="AA2766" s="2" t="s">
        <v>58</v>
      </c>
      <c r="AB2766" s="2" t="s">
        <v>15736</v>
      </c>
      <c r="AC2766" s="2" t="s">
        <v>106</v>
      </c>
      <c r="AD2766" s="2" t="s">
        <v>76</v>
      </c>
      <c r="AE2766" s="5">
        <v>62.81</v>
      </c>
      <c r="AF2766" s="2">
        <v>1</v>
      </c>
      <c r="AG2766" s="2" t="s">
        <v>15718</v>
      </c>
      <c r="AH2766" s="2">
        <v>13</v>
      </c>
      <c r="AI2766" s="6" t="str">
        <f t="shared" si="129"/>
        <v>45-54</v>
      </c>
      <c r="AJ2766" s="11">
        <f>YEAR(tbl_LoanData[[#This Row],[Application Date]])</f>
        <v>2024</v>
      </c>
      <c r="AK2766" s="11" t="str">
        <f>TEXT(tbl_LoanData[[#This Row],[Application Date]],"MMMM")</f>
        <v>April</v>
      </c>
      <c r="AL2766" s="12">
        <f>DATE(YEAR(tbl_LoanData[[#This Row],[Application Date]]),MONTH(tbl_LoanData[[#This Row],[Application Date]]),1)</f>
        <v>45383</v>
      </c>
      <c r="AM2766" s="14">
        <f ca="1">IF(AND(tbl_LoanData[[#This Row],[Application Date]]&gt;=EOMONTH(TODAY(),-1)+1,tbl_LoanData[[#This Row],[Application Date]]&lt;=TODAY()),tbl_LoanData[[#This Row],[Loan Amount]],0)</f>
        <v>0</v>
      </c>
      <c r="AN2766" s="14">
        <f>tbl_LoanData[[#This Row],[Amount Paid]]-(Q2766-X2766)</f>
        <v>211133</v>
      </c>
      <c r="AO2766" s="14">
        <f>IF(tbl_LoanData[[#This Row],[Application Status]]="Approved",1,0)</f>
        <v>1</v>
      </c>
      <c r="AP2766" s="22" t="str">
        <f t="shared" ca="1" si="130"/>
        <v/>
      </c>
      <c r="AQ2766" s="22" t="str">
        <f t="shared" ca="1" si="131"/>
        <v/>
      </c>
    </row>
    <row r="2767" spans="1:43" x14ac:dyDescent="0.3">
      <c r="A2767" s="2" t="s">
        <v>13097</v>
      </c>
      <c r="B2767" s="2" t="s">
        <v>13098</v>
      </c>
      <c r="C2767" s="2" t="s">
        <v>508</v>
      </c>
      <c r="D2767" s="2" t="s">
        <v>254</v>
      </c>
      <c r="E2767" s="2" t="s">
        <v>447</v>
      </c>
      <c r="F2767" s="2">
        <v>49</v>
      </c>
      <c r="G2767" s="2" t="s">
        <v>83</v>
      </c>
      <c r="H2767" s="2" t="s">
        <v>278</v>
      </c>
      <c r="I2767" s="2" t="s">
        <v>45</v>
      </c>
      <c r="J2767" s="3">
        <v>45409</v>
      </c>
      <c r="K2767" s="3">
        <v>45427</v>
      </c>
      <c r="L2767" s="2" t="s">
        <v>40</v>
      </c>
      <c r="M2767" s="2" t="s">
        <v>71</v>
      </c>
      <c r="N2767" s="2" t="s">
        <v>137</v>
      </c>
      <c r="O2767" s="4">
        <v>1382000</v>
      </c>
      <c r="P2767" s="4">
        <v>254800</v>
      </c>
      <c r="Q2767" s="4">
        <v>1127200</v>
      </c>
      <c r="R2767" s="2">
        <v>12</v>
      </c>
      <c r="S2767" s="5">
        <v>8.75</v>
      </c>
      <c r="T2767" s="4">
        <v>102152.5</v>
      </c>
      <c r="U2767" s="2" t="s">
        <v>73</v>
      </c>
      <c r="V2767" s="2" t="s">
        <v>33</v>
      </c>
      <c r="W2767" s="4">
        <v>1225830</v>
      </c>
      <c r="X2767" s="4">
        <v>0</v>
      </c>
      <c r="Y2767" s="4">
        <v>1225830</v>
      </c>
      <c r="Z2767" s="2">
        <v>0</v>
      </c>
      <c r="AA2767" s="2" t="s">
        <v>56</v>
      </c>
      <c r="AB2767" s="2" t="s">
        <v>15733</v>
      </c>
      <c r="AC2767" s="2" t="s">
        <v>360</v>
      </c>
      <c r="AD2767" s="2" t="s">
        <v>76</v>
      </c>
      <c r="AE2767" s="5">
        <v>81.56</v>
      </c>
      <c r="AF2767" s="2">
        <v>0</v>
      </c>
      <c r="AG2767" s="2" t="s">
        <v>77</v>
      </c>
      <c r="AH2767" s="2">
        <v>18</v>
      </c>
      <c r="AI2767" s="6" t="str">
        <f t="shared" si="129"/>
        <v>45-54</v>
      </c>
      <c r="AJ2767" s="11">
        <f>YEAR(tbl_LoanData[[#This Row],[Application Date]])</f>
        <v>2024</v>
      </c>
      <c r="AK2767" s="11" t="str">
        <f>TEXT(tbl_LoanData[[#This Row],[Application Date]],"MMMM")</f>
        <v>April</v>
      </c>
      <c r="AL2767" s="12">
        <f>DATE(YEAR(tbl_LoanData[[#This Row],[Application Date]]),MONTH(tbl_LoanData[[#This Row],[Application Date]]),1)</f>
        <v>45383</v>
      </c>
      <c r="AM2767" s="14">
        <f ca="1">IF(AND(tbl_LoanData[[#This Row],[Application Date]]&gt;=EOMONTH(TODAY(),-1)+1,tbl_LoanData[[#This Row],[Application Date]]&lt;=TODAY()),tbl_LoanData[[#This Row],[Loan Amount]],0)</f>
        <v>0</v>
      </c>
      <c r="AN2767" s="14">
        <f>tbl_LoanData[[#This Row],[Amount Paid]]-(Q2767-X2767)</f>
        <v>98630</v>
      </c>
      <c r="AO2767" s="14">
        <f>IF(tbl_LoanData[[#This Row],[Application Status]]="Approved",1,0)</f>
        <v>1</v>
      </c>
      <c r="AP2767" s="22" t="str">
        <f t="shared" ca="1" si="130"/>
        <v/>
      </c>
      <c r="AQ2767" s="22" t="str">
        <f t="shared" ca="1" si="131"/>
        <v/>
      </c>
    </row>
    <row r="2768" spans="1:43" ht="14.4" customHeight="1" x14ac:dyDescent="0.3">
      <c r="A2768" s="2" t="s">
        <v>13199</v>
      </c>
      <c r="B2768" s="2" t="s">
        <v>13200</v>
      </c>
      <c r="C2768" s="2" t="s">
        <v>758</v>
      </c>
      <c r="D2768" s="2" t="s">
        <v>117</v>
      </c>
      <c r="E2768" s="2" t="s">
        <v>161</v>
      </c>
      <c r="F2768" s="2">
        <v>31</v>
      </c>
      <c r="G2768" s="2" t="s">
        <v>83</v>
      </c>
      <c r="H2768" s="2" t="s">
        <v>318</v>
      </c>
      <c r="I2768" s="2" t="s">
        <v>42</v>
      </c>
      <c r="J2768" s="3">
        <v>45387</v>
      </c>
      <c r="K2768" s="3"/>
      <c r="L2768" s="2" t="s">
        <v>36</v>
      </c>
      <c r="M2768" s="2" t="s">
        <v>94</v>
      </c>
      <c r="N2768" s="2" t="s">
        <v>212</v>
      </c>
      <c r="O2768" s="4">
        <v>1236000</v>
      </c>
      <c r="P2768" s="4">
        <v>476400</v>
      </c>
      <c r="Q2768" s="4">
        <v>759600</v>
      </c>
      <c r="R2768" s="2">
        <v>48</v>
      </c>
      <c r="S2768" s="5">
        <v>9.84</v>
      </c>
      <c r="T2768" s="4">
        <v>22053.72</v>
      </c>
      <c r="U2768" s="2" t="s">
        <v>113</v>
      </c>
      <c r="V2768" s="2" t="s">
        <v>97</v>
      </c>
      <c r="W2768" s="4">
        <v>0</v>
      </c>
      <c r="X2768" s="4">
        <v>0</v>
      </c>
      <c r="Y2768" s="4">
        <v>1058578.56</v>
      </c>
      <c r="Z2768" s="2">
        <v>0</v>
      </c>
      <c r="AA2768" s="2" t="s">
        <v>97</v>
      </c>
      <c r="AB2768" s="2" t="s">
        <v>15734</v>
      </c>
      <c r="AC2768" s="2" t="s">
        <v>87</v>
      </c>
      <c r="AD2768" s="2" t="s">
        <v>76</v>
      </c>
      <c r="AE2768" s="5">
        <v>61.46</v>
      </c>
      <c r="AF2768" s="2">
        <v>0</v>
      </c>
      <c r="AG2768" s="2" t="s">
        <v>97</v>
      </c>
      <c r="AH2768" s="2"/>
      <c r="AI2768" s="6" t="str">
        <f t="shared" si="129"/>
        <v>25-34</v>
      </c>
      <c r="AJ2768" s="11">
        <f>YEAR(tbl_LoanData[[#This Row],[Application Date]])</f>
        <v>2024</v>
      </c>
      <c r="AK2768" s="11" t="str">
        <f>TEXT(tbl_LoanData[[#This Row],[Application Date]],"MMMM")</f>
        <v>April</v>
      </c>
      <c r="AL2768" s="12">
        <f>DATE(YEAR(tbl_LoanData[[#This Row],[Application Date]]),MONTH(tbl_LoanData[[#This Row],[Application Date]]),1)</f>
        <v>45383</v>
      </c>
      <c r="AM2768" s="14">
        <f ca="1">IF(AND(tbl_LoanData[[#This Row],[Application Date]]&gt;=EOMONTH(TODAY(),-1)+1,tbl_LoanData[[#This Row],[Application Date]]&lt;=TODAY()),tbl_LoanData[[#This Row],[Loan Amount]],0)</f>
        <v>0</v>
      </c>
      <c r="AN2768" s="14">
        <f>tbl_LoanData[[#This Row],[Amount Paid]]-(Q2768-X2768)</f>
        <v>-759600</v>
      </c>
      <c r="AO2768" s="14">
        <f>IF(tbl_LoanData[[#This Row],[Application Status]]="Approved",1,0)</f>
        <v>0</v>
      </c>
      <c r="AP2768" s="22" t="str">
        <f t="shared" ca="1" si="130"/>
        <v/>
      </c>
      <c r="AQ2768" s="22" t="str">
        <f t="shared" ca="1" si="131"/>
        <v/>
      </c>
    </row>
    <row r="2769" spans="1:43" x14ac:dyDescent="0.3">
      <c r="A2769" s="2" t="s">
        <v>13269</v>
      </c>
      <c r="B2769" s="2" t="s">
        <v>13270</v>
      </c>
      <c r="C2769" s="2" t="s">
        <v>243</v>
      </c>
      <c r="D2769" s="2" t="s">
        <v>102</v>
      </c>
      <c r="E2769" s="2" t="s">
        <v>117</v>
      </c>
      <c r="F2769" s="2">
        <v>32</v>
      </c>
      <c r="G2769" s="2" t="s">
        <v>83</v>
      </c>
      <c r="H2769" s="2" t="s">
        <v>307</v>
      </c>
      <c r="I2769" s="2" t="s">
        <v>43</v>
      </c>
      <c r="J2769" s="3">
        <v>45386</v>
      </c>
      <c r="K2769" s="3">
        <v>45398</v>
      </c>
      <c r="L2769" s="2" t="s">
        <v>40</v>
      </c>
      <c r="M2769" s="2" t="s">
        <v>85</v>
      </c>
      <c r="N2769" s="2" t="s">
        <v>270</v>
      </c>
      <c r="O2769" s="4">
        <v>948000</v>
      </c>
      <c r="P2769" s="4">
        <v>271600</v>
      </c>
      <c r="Q2769" s="4">
        <v>676400</v>
      </c>
      <c r="R2769" s="2">
        <v>24</v>
      </c>
      <c r="S2769" s="5">
        <v>8.34</v>
      </c>
      <c r="T2769" s="4">
        <v>32884.31</v>
      </c>
      <c r="U2769" s="2" t="s">
        <v>73</v>
      </c>
      <c r="V2769" s="2" t="s">
        <v>33</v>
      </c>
      <c r="W2769" s="4">
        <v>789223.52</v>
      </c>
      <c r="X2769" s="4">
        <v>0</v>
      </c>
      <c r="Y2769" s="4">
        <v>789223.52</v>
      </c>
      <c r="Z2769" s="2">
        <v>0</v>
      </c>
      <c r="AA2769" s="2" t="s">
        <v>56</v>
      </c>
      <c r="AB2769" s="2" t="s">
        <v>15732</v>
      </c>
      <c r="AC2769" s="2" t="s">
        <v>138</v>
      </c>
      <c r="AD2769" s="2" t="s">
        <v>76</v>
      </c>
      <c r="AE2769" s="5">
        <v>71.349999999999994</v>
      </c>
      <c r="AF2769" s="2">
        <v>0</v>
      </c>
      <c r="AG2769" s="2" t="s">
        <v>77</v>
      </c>
      <c r="AH2769" s="2">
        <v>12</v>
      </c>
      <c r="AI2769" s="6" t="str">
        <f t="shared" si="129"/>
        <v>25-34</v>
      </c>
      <c r="AJ2769" s="11">
        <f>YEAR(tbl_LoanData[[#This Row],[Application Date]])</f>
        <v>2024</v>
      </c>
      <c r="AK2769" s="11" t="str">
        <f>TEXT(tbl_LoanData[[#This Row],[Application Date]],"MMMM")</f>
        <v>April</v>
      </c>
      <c r="AL2769" s="12">
        <f>DATE(YEAR(tbl_LoanData[[#This Row],[Application Date]]),MONTH(tbl_LoanData[[#This Row],[Application Date]]),1)</f>
        <v>45383</v>
      </c>
      <c r="AM2769" s="14">
        <f ca="1">IF(AND(tbl_LoanData[[#This Row],[Application Date]]&gt;=EOMONTH(TODAY(),-1)+1,tbl_LoanData[[#This Row],[Application Date]]&lt;=TODAY()),tbl_LoanData[[#This Row],[Loan Amount]],0)</f>
        <v>0</v>
      </c>
      <c r="AN2769" s="14">
        <f>tbl_LoanData[[#This Row],[Amount Paid]]-(Q2769-X2769)</f>
        <v>112823.52000000002</v>
      </c>
      <c r="AO2769" s="14">
        <f>IF(tbl_LoanData[[#This Row],[Application Status]]="Approved",1,0)</f>
        <v>1</v>
      </c>
      <c r="AP2769" s="22" t="str">
        <f t="shared" ca="1" si="130"/>
        <v/>
      </c>
      <c r="AQ2769" s="22" t="str">
        <f t="shared" ca="1" si="131"/>
        <v/>
      </c>
    </row>
    <row r="2770" spans="1:43" ht="14.4" customHeight="1" x14ac:dyDescent="0.3">
      <c r="A2770" s="2" t="s">
        <v>13341</v>
      </c>
      <c r="B2770" s="2" t="s">
        <v>13342</v>
      </c>
      <c r="C2770" s="2" t="s">
        <v>223</v>
      </c>
      <c r="D2770" s="2" t="s">
        <v>82</v>
      </c>
      <c r="E2770" s="2" t="s">
        <v>465</v>
      </c>
      <c r="F2770" s="2">
        <v>36</v>
      </c>
      <c r="G2770" s="2" t="s">
        <v>69</v>
      </c>
      <c r="H2770" s="2" t="s">
        <v>151</v>
      </c>
      <c r="I2770" s="2" t="s">
        <v>46</v>
      </c>
      <c r="J2770" s="3">
        <v>45392</v>
      </c>
      <c r="K2770" s="3">
        <v>45410</v>
      </c>
      <c r="L2770" s="2" t="s">
        <v>36</v>
      </c>
      <c r="M2770" s="2" t="s">
        <v>85</v>
      </c>
      <c r="N2770" s="2" t="s">
        <v>344</v>
      </c>
      <c r="O2770" s="4">
        <v>2158000</v>
      </c>
      <c r="P2770" s="4">
        <v>273800</v>
      </c>
      <c r="Q2770" s="4">
        <v>1884200</v>
      </c>
      <c r="R2770" s="2">
        <v>48</v>
      </c>
      <c r="S2770" s="5">
        <v>9.26</v>
      </c>
      <c r="T2770" s="4">
        <v>53793.91</v>
      </c>
      <c r="U2770" s="2" t="s">
        <v>73</v>
      </c>
      <c r="V2770" s="2" t="s">
        <v>74</v>
      </c>
      <c r="W2770" s="4">
        <v>1506229.48</v>
      </c>
      <c r="X2770" s="4">
        <v>1075878.2</v>
      </c>
      <c r="Y2770" s="4">
        <v>2582107.6800000002</v>
      </c>
      <c r="Z2770" s="2">
        <v>0</v>
      </c>
      <c r="AA2770" s="2" t="s">
        <v>56</v>
      </c>
      <c r="AB2770" s="2" t="s">
        <v>15732</v>
      </c>
      <c r="AC2770" s="2" t="s">
        <v>129</v>
      </c>
      <c r="AD2770" s="2" t="s">
        <v>76</v>
      </c>
      <c r="AE2770" s="5">
        <v>87.31</v>
      </c>
      <c r="AF2770" s="2">
        <v>0</v>
      </c>
      <c r="AG2770" s="2" t="s">
        <v>77</v>
      </c>
      <c r="AH2770" s="2">
        <v>18</v>
      </c>
      <c r="AI2770" s="6" t="str">
        <f t="shared" si="129"/>
        <v>35-44</v>
      </c>
      <c r="AJ2770" s="11">
        <f>YEAR(tbl_LoanData[[#This Row],[Application Date]])</f>
        <v>2024</v>
      </c>
      <c r="AK2770" s="11" t="str">
        <f>TEXT(tbl_LoanData[[#This Row],[Application Date]],"MMMM")</f>
        <v>April</v>
      </c>
      <c r="AL2770" s="12">
        <f>DATE(YEAR(tbl_LoanData[[#This Row],[Application Date]]),MONTH(tbl_LoanData[[#This Row],[Application Date]]),1)</f>
        <v>45383</v>
      </c>
      <c r="AM2770" s="14">
        <f ca="1">IF(AND(tbl_LoanData[[#This Row],[Application Date]]&gt;=EOMONTH(TODAY(),-1)+1,tbl_LoanData[[#This Row],[Application Date]]&lt;=TODAY()),tbl_LoanData[[#This Row],[Loan Amount]],0)</f>
        <v>0</v>
      </c>
      <c r="AN2770" s="14">
        <f>tbl_LoanData[[#This Row],[Amount Paid]]-(Q2770-X2770)</f>
        <v>697907.67999999993</v>
      </c>
      <c r="AO2770" s="14">
        <f>IF(tbl_LoanData[[#This Row],[Application Status]]="Approved",1,0)</f>
        <v>1</v>
      </c>
      <c r="AP2770" s="22" t="str">
        <f t="shared" ca="1" si="130"/>
        <v/>
      </c>
      <c r="AQ2770" s="22" t="str">
        <f t="shared" ca="1" si="131"/>
        <v/>
      </c>
    </row>
    <row r="2771" spans="1:43" ht="14.4" customHeight="1" x14ac:dyDescent="0.3">
      <c r="A2771" s="2" t="s">
        <v>13375</v>
      </c>
      <c r="B2771" s="2" t="s">
        <v>13376</v>
      </c>
      <c r="C2771" s="2" t="s">
        <v>240</v>
      </c>
      <c r="D2771" s="2" t="s">
        <v>311</v>
      </c>
      <c r="E2771" s="2" t="s">
        <v>312</v>
      </c>
      <c r="F2771" s="2">
        <v>42</v>
      </c>
      <c r="G2771" s="2" t="s">
        <v>83</v>
      </c>
      <c r="H2771" s="2" t="s">
        <v>466</v>
      </c>
      <c r="I2771" s="2" t="s">
        <v>43</v>
      </c>
      <c r="J2771" s="3">
        <v>45391</v>
      </c>
      <c r="K2771" s="3">
        <v>45407</v>
      </c>
      <c r="L2771" s="2" t="s">
        <v>39</v>
      </c>
      <c r="M2771" s="2" t="s">
        <v>85</v>
      </c>
      <c r="N2771" s="2" t="s">
        <v>324</v>
      </c>
      <c r="O2771" s="4">
        <v>1970000</v>
      </c>
      <c r="P2771" s="4">
        <v>593800</v>
      </c>
      <c r="Q2771" s="4">
        <v>1376200</v>
      </c>
      <c r="R2771" s="2">
        <v>60</v>
      </c>
      <c r="S2771" s="5">
        <v>11.49</v>
      </c>
      <c r="T2771" s="4">
        <v>36113.78</v>
      </c>
      <c r="U2771" s="2" t="s">
        <v>73</v>
      </c>
      <c r="V2771" s="2" t="s">
        <v>74</v>
      </c>
      <c r="W2771" s="4">
        <v>975072.06</v>
      </c>
      <c r="X2771" s="4">
        <v>1191754.8400000001</v>
      </c>
      <c r="Y2771" s="4">
        <v>2166826.9</v>
      </c>
      <c r="Z2771" s="2">
        <v>29</v>
      </c>
      <c r="AA2771" s="2" t="s">
        <v>57</v>
      </c>
      <c r="AB2771" s="2" t="s">
        <v>15733</v>
      </c>
      <c r="AC2771" s="2" t="s">
        <v>332</v>
      </c>
      <c r="AD2771" s="2" t="s">
        <v>76</v>
      </c>
      <c r="AE2771" s="5">
        <v>69.86</v>
      </c>
      <c r="AF2771" s="2">
        <v>1</v>
      </c>
      <c r="AG2771" s="2" t="s">
        <v>77</v>
      </c>
      <c r="AH2771" s="2">
        <v>16</v>
      </c>
      <c r="AI2771" s="6" t="str">
        <f t="shared" si="129"/>
        <v>35-44</v>
      </c>
      <c r="AJ2771" s="11">
        <f>YEAR(tbl_LoanData[[#This Row],[Application Date]])</f>
        <v>2024</v>
      </c>
      <c r="AK2771" s="11" t="str">
        <f>TEXT(tbl_LoanData[[#This Row],[Application Date]],"MMMM")</f>
        <v>April</v>
      </c>
      <c r="AL2771" s="12">
        <f>DATE(YEAR(tbl_LoanData[[#This Row],[Application Date]]),MONTH(tbl_LoanData[[#This Row],[Application Date]]),1)</f>
        <v>45383</v>
      </c>
      <c r="AM2771" s="14">
        <f ca="1">IF(AND(tbl_LoanData[[#This Row],[Application Date]]&gt;=EOMONTH(TODAY(),-1)+1,tbl_LoanData[[#This Row],[Application Date]]&lt;=TODAY()),tbl_LoanData[[#This Row],[Loan Amount]],0)</f>
        <v>0</v>
      </c>
      <c r="AN2771" s="14">
        <f>tbl_LoanData[[#This Row],[Amount Paid]]-(Q2771-X2771)</f>
        <v>790626.90000000014</v>
      </c>
      <c r="AO2771" s="14">
        <f>IF(tbl_LoanData[[#This Row],[Application Status]]="Approved",1,0)</f>
        <v>1</v>
      </c>
      <c r="AP2771" s="22" t="str">
        <f t="shared" ca="1" si="130"/>
        <v/>
      </c>
      <c r="AQ2771" s="22" t="str">
        <f t="shared" ca="1" si="131"/>
        <v/>
      </c>
    </row>
    <row r="2772" spans="1:43" ht="14.4" customHeight="1" x14ac:dyDescent="0.3">
      <c r="A2772" s="2" t="s">
        <v>13493</v>
      </c>
      <c r="B2772" s="2" t="s">
        <v>13494</v>
      </c>
      <c r="C2772" s="2" t="s">
        <v>423</v>
      </c>
      <c r="D2772" s="2" t="s">
        <v>204</v>
      </c>
      <c r="E2772" s="2" t="s">
        <v>102</v>
      </c>
      <c r="F2772" s="2">
        <v>31</v>
      </c>
      <c r="G2772" s="2" t="s">
        <v>69</v>
      </c>
      <c r="H2772" s="2" t="s">
        <v>191</v>
      </c>
      <c r="I2772" s="2" t="s">
        <v>51</v>
      </c>
      <c r="J2772" s="3">
        <v>45404</v>
      </c>
      <c r="K2772" s="3">
        <v>45408</v>
      </c>
      <c r="L2772" s="2" t="s">
        <v>39</v>
      </c>
      <c r="M2772" s="2" t="s">
        <v>94</v>
      </c>
      <c r="N2772" s="2" t="s">
        <v>365</v>
      </c>
      <c r="O2772" s="4">
        <v>2187000</v>
      </c>
      <c r="P2772" s="4">
        <v>801000</v>
      </c>
      <c r="Q2772" s="4">
        <v>1386000</v>
      </c>
      <c r="R2772" s="2">
        <v>60</v>
      </c>
      <c r="S2772" s="5">
        <v>14.46</v>
      </c>
      <c r="T2772" s="4">
        <v>39801.300000000003</v>
      </c>
      <c r="U2772" s="2" t="s">
        <v>73</v>
      </c>
      <c r="V2772" s="2" t="s">
        <v>74</v>
      </c>
      <c r="W2772" s="4">
        <v>1114436.3999999999</v>
      </c>
      <c r="X2772" s="4">
        <v>1273641.6000000001</v>
      </c>
      <c r="Y2772" s="4">
        <v>2388078</v>
      </c>
      <c r="Z2772" s="2">
        <v>0</v>
      </c>
      <c r="AA2772" s="2" t="s">
        <v>56</v>
      </c>
      <c r="AB2772" s="2" t="s">
        <v>15727</v>
      </c>
      <c r="AC2772" s="2" t="s">
        <v>129</v>
      </c>
      <c r="AD2772" s="2" t="s">
        <v>76</v>
      </c>
      <c r="AE2772" s="5">
        <v>63.37</v>
      </c>
      <c r="AF2772" s="2">
        <v>0</v>
      </c>
      <c r="AG2772" s="2" t="s">
        <v>77</v>
      </c>
      <c r="AH2772" s="2">
        <v>4</v>
      </c>
      <c r="AI2772" s="6" t="str">
        <f t="shared" si="129"/>
        <v>25-34</v>
      </c>
      <c r="AJ2772" s="11">
        <f>YEAR(tbl_LoanData[[#This Row],[Application Date]])</f>
        <v>2024</v>
      </c>
      <c r="AK2772" s="11" t="str">
        <f>TEXT(tbl_LoanData[[#This Row],[Application Date]],"MMMM")</f>
        <v>April</v>
      </c>
      <c r="AL2772" s="12">
        <f>DATE(YEAR(tbl_LoanData[[#This Row],[Application Date]]),MONTH(tbl_LoanData[[#This Row],[Application Date]]),1)</f>
        <v>45383</v>
      </c>
      <c r="AM2772" s="14">
        <f ca="1">IF(AND(tbl_LoanData[[#This Row],[Application Date]]&gt;=EOMONTH(TODAY(),-1)+1,tbl_LoanData[[#This Row],[Application Date]]&lt;=TODAY()),tbl_LoanData[[#This Row],[Loan Amount]],0)</f>
        <v>0</v>
      </c>
      <c r="AN2772" s="14">
        <f>tbl_LoanData[[#This Row],[Amount Paid]]-(Q2772-X2772)</f>
        <v>1002078</v>
      </c>
      <c r="AO2772" s="14">
        <f>IF(tbl_LoanData[[#This Row],[Application Status]]="Approved",1,0)</f>
        <v>1</v>
      </c>
      <c r="AP2772" s="22" t="str">
        <f t="shared" ca="1" si="130"/>
        <v/>
      </c>
      <c r="AQ2772" s="22" t="str">
        <f t="shared" ca="1" si="131"/>
        <v/>
      </c>
    </row>
    <row r="2773" spans="1:43" ht="14.4" customHeight="1" x14ac:dyDescent="0.3">
      <c r="A2773" s="2" t="s">
        <v>13517</v>
      </c>
      <c r="B2773" s="2" t="s">
        <v>13518</v>
      </c>
      <c r="C2773" s="2" t="s">
        <v>116</v>
      </c>
      <c r="D2773" s="2" t="s">
        <v>232</v>
      </c>
      <c r="E2773" s="2" t="s">
        <v>117</v>
      </c>
      <c r="F2773" s="2">
        <v>47</v>
      </c>
      <c r="G2773" s="2" t="s">
        <v>69</v>
      </c>
      <c r="H2773" s="2" t="s">
        <v>273</v>
      </c>
      <c r="I2773" s="2" t="s">
        <v>45</v>
      </c>
      <c r="J2773" s="3">
        <v>45385</v>
      </c>
      <c r="K2773" s="3">
        <v>45394</v>
      </c>
      <c r="L2773" s="2" t="s">
        <v>40</v>
      </c>
      <c r="M2773" s="2" t="s">
        <v>111</v>
      </c>
      <c r="N2773" s="2" t="s">
        <v>120</v>
      </c>
      <c r="O2773" s="4">
        <v>1429000</v>
      </c>
      <c r="P2773" s="4">
        <v>249800</v>
      </c>
      <c r="Q2773" s="4">
        <v>1179200</v>
      </c>
      <c r="R2773" s="2">
        <v>12</v>
      </c>
      <c r="S2773" s="5">
        <v>13.28</v>
      </c>
      <c r="T2773" s="4">
        <v>111316.48</v>
      </c>
      <c r="U2773" s="2" t="s">
        <v>73</v>
      </c>
      <c r="V2773" s="2" t="s">
        <v>33</v>
      </c>
      <c r="W2773" s="4">
        <v>1335797.76</v>
      </c>
      <c r="X2773" s="4">
        <v>0</v>
      </c>
      <c r="Y2773" s="4">
        <v>1335797.76</v>
      </c>
      <c r="Z2773" s="2">
        <v>0</v>
      </c>
      <c r="AA2773" s="2" t="s">
        <v>56</v>
      </c>
      <c r="AB2773" s="2" t="s">
        <v>15736</v>
      </c>
      <c r="AC2773" s="2" t="s">
        <v>332</v>
      </c>
      <c r="AD2773" s="2" t="s">
        <v>76</v>
      </c>
      <c r="AE2773" s="5">
        <v>82.52</v>
      </c>
      <c r="AF2773" s="2">
        <v>0</v>
      </c>
      <c r="AG2773" s="2" t="s">
        <v>77</v>
      </c>
      <c r="AH2773" s="2">
        <v>9</v>
      </c>
      <c r="AI2773" s="6" t="str">
        <f t="shared" si="129"/>
        <v>45-54</v>
      </c>
      <c r="AJ2773" s="11">
        <f>YEAR(tbl_LoanData[[#This Row],[Application Date]])</f>
        <v>2024</v>
      </c>
      <c r="AK2773" s="11" t="str">
        <f>TEXT(tbl_LoanData[[#This Row],[Application Date]],"MMMM")</f>
        <v>April</v>
      </c>
      <c r="AL2773" s="12">
        <f>DATE(YEAR(tbl_LoanData[[#This Row],[Application Date]]),MONTH(tbl_LoanData[[#This Row],[Application Date]]),1)</f>
        <v>45383</v>
      </c>
      <c r="AM2773" s="14">
        <f ca="1">IF(AND(tbl_LoanData[[#This Row],[Application Date]]&gt;=EOMONTH(TODAY(),-1)+1,tbl_LoanData[[#This Row],[Application Date]]&lt;=TODAY()),tbl_LoanData[[#This Row],[Loan Amount]],0)</f>
        <v>0</v>
      </c>
      <c r="AN2773" s="14">
        <f>tbl_LoanData[[#This Row],[Amount Paid]]-(Q2773-X2773)</f>
        <v>156597.76000000001</v>
      </c>
      <c r="AO2773" s="14">
        <f>IF(tbl_LoanData[[#This Row],[Application Status]]="Approved",1,0)</f>
        <v>1</v>
      </c>
      <c r="AP2773" s="22" t="str">
        <f t="shared" ca="1" si="130"/>
        <v/>
      </c>
      <c r="AQ2773" s="22" t="str">
        <f t="shared" ca="1" si="131"/>
        <v/>
      </c>
    </row>
    <row r="2774" spans="1:43" ht="14.4" customHeight="1" x14ac:dyDescent="0.3">
      <c r="A2774" s="2" t="s">
        <v>13557</v>
      </c>
      <c r="B2774" s="2" t="s">
        <v>13558</v>
      </c>
      <c r="C2774" s="2" t="s">
        <v>781</v>
      </c>
      <c r="D2774" s="2" t="s">
        <v>161</v>
      </c>
      <c r="E2774" s="2" t="s">
        <v>134</v>
      </c>
      <c r="F2774" s="2">
        <v>62</v>
      </c>
      <c r="G2774" s="2" t="s">
        <v>69</v>
      </c>
      <c r="H2774" s="2" t="s">
        <v>565</v>
      </c>
      <c r="I2774" s="2" t="s">
        <v>47</v>
      </c>
      <c r="J2774" s="3">
        <v>45412</v>
      </c>
      <c r="K2774" s="3">
        <v>45424</v>
      </c>
      <c r="L2774" s="2" t="s">
        <v>36</v>
      </c>
      <c r="M2774" s="2" t="s">
        <v>85</v>
      </c>
      <c r="N2774" s="2" t="s">
        <v>344</v>
      </c>
      <c r="O2774" s="4">
        <v>2123000</v>
      </c>
      <c r="P2774" s="4">
        <v>348300</v>
      </c>
      <c r="Q2774" s="4">
        <v>1774700</v>
      </c>
      <c r="R2774" s="2">
        <v>36</v>
      </c>
      <c r="S2774" s="5">
        <v>8.94</v>
      </c>
      <c r="T2774" s="4">
        <v>62518.74</v>
      </c>
      <c r="U2774" s="2" t="s">
        <v>73</v>
      </c>
      <c r="V2774" s="2" t="s">
        <v>74</v>
      </c>
      <c r="W2774" s="4">
        <v>1688005.98</v>
      </c>
      <c r="X2774" s="4">
        <v>562668.56000000006</v>
      </c>
      <c r="Y2774" s="4">
        <v>2250674.54</v>
      </c>
      <c r="Z2774" s="2">
        <v>0</v>
      </c>
      <c r="AA2774" s="2" t="s">
        <v>56</v>
      </c>
      <c r="AB2774" s="2" t="s">
        <v>15732</v>
      </c>
      <c r="AC2774" s="2" t="s">
        <v>87</v>
      </c>
      <c r="AD2774" s="2" t="s">
        <v>76</v>
      </c>
      <c r="AE2774" s="5">
        <v>83.59</v>
      </c>
      <c r="AF2774" s="2">
        <v>0</v>
      </c>
      <c r="AG2774" s="2" t="s">
        <v>77</v>
      </c>
      <c r="AH2774" s="2">
        <v>12</v>
      </c>
      <c r="AI2774" s="6" t="str">
        <f t="shared" si="129"/>
        <v>55-64</v>
      </c>
      <c r="AJ2774" s="11">
        <f>YEAR(tbl_LoanData[[#This Row],[Application Date]])</f>
        <v>2024</v>
      </c>
      <c r="AK2774" s="11" t="str">
        <f>TEXT(tbl_LoanData[[#This Row],[Application Date]],"MMMM")</f>
        <v>April</v>
      </c>
      <c r="AL2774" s="12">
        <f>DATE(YEAR(tbl_LoanData[[#This Row],[Application Date]]),MONTH(tbl_LoanData[[#This Row],[Application Date]]),1)</f>
        <v>45383</v>
      </c>
      <c r="AM2774" s="14">
        <f ca="1">IF(AND(tbl_LoanData[[#This Row],[Application Date]]&gt;=EOMONTH(TODAY(),-1)+1,tbl_LoanData[[#This Row],[Application Date]]&lt;=TODAY()),tbl_LoanData[[#This Row],[Loan Amount]],0)</f>
        <v>0</v>
      </c>
      <c r="AN2774" s="14">
        <f>tbl_LoanData[[#This Row],[Amount Paid]]-(Q2774-X2774)</f>
        <v>475974.54000000004</v>
      </c>
      <c r="AO2774" s="14">
        <f>IF(tbl_LoanData[[#This Row],[Application Status]]="Approved",1,0)</f>
        <v>1</v>
      </c>
      <c r="AP2774" s="22" t="str">
        <f t="shared" ca="1" si="130"/>
        <v/>
      </c>
      <c r="AQ2774" s="22" t="str">
        <f t="shared" ca="1" si="131"/>
        <v/>
      </c>
    </row>
    <row r="2775" spans="1:43" ht="14.4" customHeight="1" x14ac:dyDescent="0.3">
      <c r="A2775" s="2" t="s">
        <v>13617</v>
      </c>
      <c r="B2775" s="2" t="s">
        <v>13618</v>
      </c>
      <c r="C2775" s="2" t="s">
        <v>1012</v>
      </c>
      <c r="D2775" s="2" t="s">
        <v>82</v>
      </c>
      <c r="E2775" s="2" t="s">
        <v>82</v>
      </c>
      <c r="F2775" s="2">
        <v>57</v>
      </c>
      <c r="G2775" s="2" t="s">
        <v>69</v>
      </c>
      <c r="H2775" s="2" t="s">
        <v>278</v>
      </c>
      <c r="I2775" s="2" t="s">
        <v>45</v>
      </c>
      <c r="J2775" s="3">
        <v>45389</v>
      </c>
      <c r="K2775" s="3">
        <v>45401</v>
      </c>
      <c r="L2775" s="2" t="s">
        <v>36</v>
      </c>
      <c r="M2775" s="2" t="s">
        <v>94</v>
      </c>
      <c r="N2775" s="2" t="s">
        <v>212</v>
      </c>
      <c r="O2775" s="4">
        <v>1836000</v>
      </c>
      <c r="P2775" s="4">
        <v>643400</v>
      </c>
      <c r="Q2775" s="4">
        <v>1192600</v>
      </c>
      <c r="R2775" s="2">
        <v>12</v>
      </c>
      <c r="S2775" s="5">
        <v>13.06</v>
      </c>
      <c r="T2775" s="4">
        <v>112362.8</v>
      </c>
      <c r="U2775" s="2" t="s">
        <v>73</v>
      </c>
      <c r="V2775" s="2" t="s">
        <v>33</v>
      </c>
      <c r="W2775" s="4">
        <v>1348353.56</v>
      </c>
      <c r="X2775" s="4">
        <v>0</v>
      </c>
      <c r="Y2775" s="4">
        <v>1348353.56</v>
      </c>
      <c r="Z2775" s="2">
        <v>0</v>
      </c>
      <c r="AA2775" s="2" t="s">
        <v>56</v>
      </c>
      <c r="AB2775" s="2" t="s">
        <v>15729</v>
      </c>
      <c r="AC2775" s="2" t="s">
        <v>360</v>
      </c>
      <c r="AD2775" s="2" t="s">
        <v>76</v>
      </c>
      <c r="AE2775" s="5">
        <v>64.959999999999994</v>
      </c>
      <c r="AF2775" s="2">
        <v>0</v>
      </c>
      <c r="AG2775" s="2" t="s">
        <v>77</v>
      </c>
      <c r="AH2775" s="2">
        <v>12</v>
      </c>
      <c r="AI2775" s="6" t="str">
        <f t="shared" si="129"/>
        <v>55-64</v>
      </c>
      <c r="AJ2775" s="11">
        <f>YEAR(tbl_LoanData[[#This Row],[Application Date]])</f>
        <v>2024</v>
      </c>
      <c r="AK2775" s="11" t="str">
        <f>TEXT(tbl_LoanData[[#This Row],[Application Date]],"MMMM")</f>
        <v>April</v>
      </c>
      <c r="AL2775" s="12">
        <f>DATE(YEAR(tbl_LoanData[[#This Row],[Application Date]]),MONTH(tbl_LoanData[[#This Row],[Application Date]]),1)</f>
        <v>45383</v>
      </c>
      <c r="AM2775" s="14">
        <f ca="1">IF(AND(tbl_LoanData[[#This Row],[Application Date]]&gt;=EOMONTH(TODAY(),-1)+1,tbl_LoanData[[#This Row],[Application Date]]&lt;=TODAY()),tbl_LoanData[[#This Row],[Loan Amount]],0)</f>
        <v>0</v>
      </c>
      <c r="AN2775" s="14">
        <f>tbl_LoanData[[#This Row],[Amount Paid]]-(Q2775-X2775)</f>
        <v>155753.56000000006</v>
      </c>
      <c r="AO2775" s="14">
        <f>IF(tbl_LoanData[[#This Row],[Application Status]]="Approved",1,0)</f>
        <v>1</v>
      </c>
      <c r="AP2775" s="22" t="str">
        <f t="shared" ca="1" si="130"/>
        <v/>
      </c>
      <c r="AQ2775" s="22" t="str">
        <f t="shared" ca="1" si="131"/>
        <v/>
      </c>
    </row>
    <row r="2776" spans="1:43" ht="14.4" customHeight="1" x14ac:dyDescent="0.3">
      <c r="A2776" s="2" t="s">
        <v>13851</v>
      </c>
      <c r="B2776" s="2" t="s">
        <v>13852</v>
      </c>
      <c r="C2776" s="2" t="s">
        <v>809</v>
      </c>
      <c r="D2776" s="2" t="s">
        <v>117</v>
      </c>
      <c r="E2776" s="2" t="s">
        <v>182</v>
      </c>
      <c r="F2776" s="2">
        <v>62</v>
      </c>
      <c r="G2776" s="2" t="s">
        <v>69</v>
      </c>
      <c r="H2776" s="2" t="s">
        <v>93</v>
      </c>
      <c r="I2776" s="2" t="s">
        <v>50</v>
      </c>
      <c r="J2776" s="3">
        <v>45387</v>
      </c>
      <c r="K2776" s="3">
        <v>45395</v>
      </c>
      <c r="L2776" s="2" t="s">
        <v>39</v>
      </c>
      <c r="M2776" s="2" t="s">
        <v>71</v>
      </c>
      <c r="N2776" s="2" t="s">
        <v>72</v>
      </c>
      <c r="O2776" s="4">
        <v>1551000</v>
      </c>
      <c r="P2776" s="4">
        <v>337400</v>
      </c>
      <c r="Q2776" s="4">
        <v>1213600</v>
      </c>
      <c r="R2776" s="2">
        <v>48</v>
      </c>
      <c r="S2776" s="5">
        <v>14.22</v>
      </c>
      <c r="T2776" s="4">
        <v>39664.49</v>
      </c>
      <c r="U2776" s="2" t="s">
        <v>73</v>
      </c>
      <c r="V2776" s="2" t="s">
        <v>74</v>
      </c>
      <c r="W2776" s="4">
        <v>1031276.74</v>
      </c>
      <c r="X2776" s="4">
        <v>872618.94</v>
      </c>
      <c r="Y2776" s="4">
        <v>1903895.68</v>
      </c>
      <c r="Z2776" s="2">
        <v>64</v>
      </c>
      <c r="AA2776" s="2" t="s">
        <v>59</v>
      </c>
      <c r="AB2776" s="2" t="s">
        <v>15733</v>
      </c>
      <c r="AC2776" s="2" t="s">
        <v>129</v>
      </c>
      <c r="AD2776" s="2" t="s">
        <v>76</v>
      </c>
      <c r="AE2776" s="5">
        <v>78.25</v>
      </c>
      <c r="AF2776" s="2">
        <v>2</v>
      </c>
      <c r="AG2776" s="2" t="s">
        <v>130</v>
      </c>
      <c r="AH2776" s="2">
        <v>8</v>
      </c>
      <c r="AI2776" s="6" t="str">
        <f t="shared" si="129"/>
        <v>55-64</v>
      </c>
      <c r="AJ2776" s="11">
        <f>YEAR(tbl_LoanData[[#This Row],[Application Date]])</f>
        <v>2024</v>
      </c>
      <c r="AK2776" s="11" t="str">
        <f>TEXT(tbl_LoanData[[#This Row],[Application Date]],"MMMM")</f>
        <v>April</v>
      </c>
      <c r="AL2776" s="12">
        <f>DATE(YEAR(tbl_LoanData[[#This Row],[Application Date]]),MONTH(tbl_LoanData[[#This Row],[Application Date]]),1)</f>
        <v>45383</v>
      </c>
      <c r="AM2776" s="14">
        <f ca="1">IF(AND(tbl_LoanData[[#This Row],[Application Date]]&gt;=EOMONTH(TODAY(),-1)+1,tbl_LoanData[[#This Row],[Application Date]]&lt;=TODAY()),tbl_LoanData[[#This Row],[Loan Amount]],0)</f>
        <v>0</v>
      </c>
      <c r="AN2776" s="14">
        <f>tbl_LoanData[[#This Row],[Amount Paid]]-(Q2776-X2776)</f>
        <v>690295.67999999993</v>
      </c>
      <c r="AO2776" s="14">
        <f>IF(tbl_LoanData[[#This Row],[Application Status]]="Approved",1,0)</f>
        <v>1</v>
      </c>
      <c r="AP2776" s="22" t="str">
        <f t="shared" ca="1" si="130"/>
        <v/>
      </c>
      <c r="AQ2776" s="22" t="str">
        <f t="shared" ca="1" si="131"/>
        <v/>
      </c>
    </row>
    <row r="2777" spans="1:43" ht="14.4" customHeight="1" x14ac:dyDescent="0.3">
      <c r="A2777" s="2" t="s">
        <v>13911</v>
      </c>
      <c r="B2777" s="2" t="s">
        <v>13912</v>
      </c>
      <c r="C2777" s="2" t="s">
        <v>401</v>
      </c>
      <c r="D2777" s="2" t="s">
        <v>82</v>
      </c>
      <c r="E2777" s="2" t="s">
        <v>394</v>
      </c>
      <c r="F2777" s="2">
        <v>32</v>
      </c>
      <c r="G2777" s="2" t="s">
        <v>83</v>
      </c>
      <c r="H2777" s="2" t="s">
        <v>224</v>
      </c>
      <c r="I2777" s="2" t="s">
        <v>54</v>
      </c>
      <c r="J2777" s="3">
        <v>45412</v>
      </c>
      <c r="K2777" s="3"/>
      <c r="L2777" s="2" t="s">
        <v>36</v>
      </c>
      <c r="M2777" s="2" t="s">
        <v>85</v>
      </c>
      <c r="N2777" s="2" t="s">
        <v>671</v>
      </c>
      <c r="O2777" s="4">
        <v>1154000</v>
      </c>
      <c r="P2777" s="4">
        <v>430600</v>
      </c>
      <c r="Q2777" s="4">
        <v>723400</v>
      </c>
      <c r="R2777" s="2">
        <v>36</v>
      </c>
      <c r="S2777" s="5">
        <v>7.13</v>
      </c>
      <c r="T2777" s="4">
        <v>24392.65</v>
      </c>
      <c r="U2777" s="2" t="s">
        <v>96</v>
      </c>
      <c r="V2777" s="2" t="s">
        <v>97</v>
      </c>
      <c r="W2777" s="4">
        <v>0</v>
      </c>
      <c r="X2777" s="4">
        <v>0</v>
      </c>
      <c r="Y2777" s="4">
        <v>878135.26</v>
      </c>
      <c r="Z2777" s="2">
        <v>0</v>
      </c>
      <c r="AA2777" s="2" t="s">
        <v>97</v>
      </c>
      <c r="AB2777" s="2" t="s">
        <v>15735</v>
      </c>
      <c r="AC2777" s="2" t="s">
        <v>106</v>
      </c>
      <c r="AD2777" s="2" t="s">
        <v>76</v>
      </c>
      <c r="AE2777" s="5">
        <v>62.69</v>
      </c>
      <c r="AF2777" s="2">
        <v>0</v>
      </c>
      <c r="AG2777" s="2" t="s">
        <v>97</v>
      </c>
      <c r="AH2777" s="2"/>
      <c r="AI2777" s="6" t="str">
        <f t="shared" si="129"/>
        <v>25-34</v>
      </c>
      <c r="AJ2777" s="11">
        <f>YEAR(tbl_LoanData[[#This Row],[Application Date]])</f>
        <v>2024</v>
      </c>
      <c r="AK2777" s="11" t="str">
        <f>TEXT(tbl_LoanData[[#This Row],[Application Date]],"MMMM")</f>
        <v>April</v>
      </c>
      <c r="AL2777" s="12">
        <f>DATE(YEAR(tbl_LoanData[[#This Row],[Application Date]]),MONTH(tbl_LoanData[[#This Row],[Application Date]]),1)</f>
        <v>45383</v>
      </c>
      <c r="AM2777" s="14">
        <f ca="1">IF(AND(tbl_LoanData[[#This Row],[Application Date]]&gt;=EOMONTH(TODAY(),-1)+1,tbl_LoanData[[#This Row],[Application Date]]&lt;=TODAY()),tbl_LoanData[[#This Row],[Loan Amount]],0)</f>
        <v>0</v>
      </c>
      <c r="AN2777" s="14">
        <f>tbl_LoanData[[#This Row],[Amount Paid]]-(Q2777-X2777)</f>
        <v>-723400</v>
      </c>
      <c r="AO2777" s="14">
        <f>IF(tbl_LoanData[[#This Row],[Application Status]]="Approved",1,0)</f>
        <v>0</v>
      </c>
      <c r="AP2777" s="22" t="str">
        <f t="shared" ca="1" si="130"/>
        <v/>
      </c>
      <c r="AQ2777" s="22" t="str">
        <f t="shared" ca="1" si="131"/>
        <v/>
      </c>
    </row>
    <row r="2778" spans="1:43" ht="14.4" customHeight="1" x14ac:dyDescent="0.3">
      <c r="A2778" s="2" t="s">
        <v>13915</v>
      </c>
      <c r="B2778" s="2" t="s">
        <v>13916</v>
      </c>
      <c r="C2778" s="2" t="s">
        <v>327</v>
      </c>
      <c r="D2778" s="2" t="s">
        <v>204</v>
      </c>
      <c r="E2778" s="2" t="s">
        <v>150</v>
      </c>
      <c r="F2778" s="2">
        <v>57</v>
      </c>
      <c r="G2778" s="2" t="s">
        <v>69</v>
      </c>
      <c r="H2778" s="2" t="s">
        <v>269</v>
      </c>
      <c r="I2778" s="2" t="s">
        <v>46</v>
      </c>
      <c r="J2778" s="3">
        <v>45394</v>
      </c>
      <c r="K2778" s="3">
        <v>45396</v>
      </c>
      <c r="L2778" s="2" t="s">
        <v>38</v>
      </c>
      <c r="M2778" s="2" t="s">
        <v>71</v>
      </c>
      <c r="N2778" s="2" t="s">
        <v>589</v>
      </c>
      <c r="O2778" s="4">
        <v>1491000</v>
      </c>
      <c r="P2778" s="4">
        <v>369900</v>
      </c>
      <c r="Q2778" s="4">
        <v>1121100</v>
      </c>
      <c r="R2778" s="2">
        <v>36</v>
      </c>
      <c r="S2778" s="5">
        <v>12.2</v>
      </c>
      <c r="T2778" s="4">
        <v>42539.519999999997</v>
      </c>
      <c r="U2778" s="2" t="s">
        <v>73</v>
      </c>
      <c r="V2778" s="2" t="s">
        <v>74</v>
      </c>
      <c r="W2778" s="4">
        <v>1191106.5600000001</v>
      </c>
      <c r="X2778" s="4">
        <v>340316.04</v>
      </c>
      <c r="Y2778" s="4">
        <v>1531422.6</v>
      </c>
      <c r="Z2778" s="2">
        <v>0</v>
      </c>
      <c r="AA2778" s="2" t="s">
        <v>56</v>
      </c>
      <c r="AB2778" s="2" t="s">
        <v>15733</v>
      </c>
      <c r="AC2778" s="2" t="s">
        <v>138</v>
      </c>
      <c r="AD2778" s="2" t="s">
        <v>76</v>
      </c>
      <c r="AE2778" s="5">
        <v>75.19</v>
      </c>
      <c r="AF2778" s="2">
        <v>0</v>
      </c>
      <c r="AG2778" s="2" t="s">
        <v>77</v>
      </c>
      <c r="AH2778" s="2">
        <v>2</v>
      </c>
      <c r="AI2778" s="6" t="str">
        <f t="shared" si="129"/>
        <v>55-64</v>
      </c>
      <c r="AJ2778" s="11">
        <f>YEAR(tbl_LoanData[[#This Row],[Application Date]])</f>
        <v>2024</v>
      </c>
      <c r="AK2778" s="11" t="str">
        <f>TEXT(tbl_LoanData[[#This Row],[Application Date]],"MMMM")</f>
        <v>April</v>
      </c>
      <c r="AL2778" s="12">
        <f>DATE(YEAR(tbl_LoanData[[#This Row],[Application Date]]),MONTH(tbl_LoanData[[#This Row],[Application Date]]),1)</f>
        <v>45383</v>
      </c>
      <c r="AM2778" s="14">
        <f ca="1">IF(AND(tbl_LoanData[[#This Row],[Application Date]]&gt;=EOMONTH(TODAY(),-1)+1,tbl_LoanData[[#This Row],[Application Date]]&lt;=TODAY()),tbl_LoanData[[#This Row],[Loan Amount]],0)</f>
        <v>0</v>
      </c>
      <c r="AN2778" s="14">
        <f>tbl_LoanData[[#This Row],[Amount Paid]]-(Q2778-X2778)</f>
        <v>410322.60000000009</v>
      </c>
      <c r="AO2778" s="14">
        <f>IF(tbl_LoanData[[#This Row],[Application Status]]="Approved",1,0)</f>
        <v>1</v>
      </c>
      <c r="AP2778" s="22" t="str">
        <f t="shared" ca="1" si="130"/>
        <v/>
      </c>
      <c r="AQ2778" s="22" t="str">
        <f t="shared" ca="1" si="131"/>
        <v/>
      </c>
    </row>
    <row r="2779" spans="1:43" ht="14.4" customHeight="1" x14ac:dyDescent="0.3">
      <c r="A2779" s="2" t="s">
        <v>13941</v>
      </c>
      <c r="B2779" s="2" t="s">
        <v>13942</v>
      </c>
      <c r="C2779" s="2" t="s">
        <v>281</v>
      </c>
      <c r="D2779" s="2" t="s">
        <v>176</v>
      </c>
      <c r="E2779" s="2" t="s">
        <v>183</v>
      </c>
      <c r="F2779" s="2">
        <v>35</v>
      </c>
      <c r="G2779" s="2" t="s">
        <v>83</v>
      </c>
      <c r="H2779" s="2" t="s">
        <v>233</v>
      </c>
      <c r="I2779" s="2" t="s">
        <v>46</v>
      </c>
      <c r="J2779" s="3">
        <v>45409</v>
      </c>
      <c r="K2779" s="3">
        <v>45427</v>
      </c>
      <c r="L2779" s="2" t="s">
        <v>37</v>
      </c>
      <c r="M2779" s="2" t="s">
        <v>199</v>
      </c>
      <c r="N2779" s="2" t="s">
        <v>319</v>
      </c>
      <c r="O2779" s="4">
        <v>184000</v>
      </c>
      <c r="P2779" s="4">
        <v>58300</v>
      </c>
      <c r="Q2779" s="4">
        <v>125700</v>
      </c>
      <c r="R2779" s="2">
        <v>48</v>
      </c>
      <c r="S2779" s="5">
        <v>9.83</v>
      </c>
      <c r="T2779" s="4">
        <v>3648.44</v>
      </c>
      <c r="U2779" s="2" t="s">
        <v>73</v>
      </c>
      <c r="V2779" s="2" t="s">
        <v>35</v>
      </c>
      <c r="W2779" s="4">
        <v>62023.48</v>
      </c>
      <c r="X2779" s="4">
        <v>113101.75999999999</v>
      </c>
      <c r="Y2779" s="4">
        <v>175125.24</v>
      </c>
      <c r="Z2779" s="2">
        <v>290</v>
      </c>
      <c r="AA2779" s="2" t="s">
        <v>60</v>
      </c>
      <c r="AB2779" s="2" t="s">
        <v>15730</v>
      </c>
      <c r="AC2779" s="2" t="s">
        <v>213</v>
      </c>
      <c r="AD2779" s="2" t="s">
        <v>76</v>
      </c>
      <c r="AE2779" s="5">
        <v>68.319999999999993</v>
      </c>
      <c r="AF2779" s="2">
        <v>10</v>
      </c>
      <c r="AG2779" s="2" t="s">
        <v>130</v>
      </c>
      <c r="AH2779" s="2">
        <v>18</v>
      </c>
      <c r="AI2779" s="6" t="str">
        <f t="shared" si="129"/>
        <v>35-44</v>
      </c>
      <c r="AJ2779" s="11">
        <f>YEAR(tbl_LoanData[[#This Row],[Application Date]])</f>
        <v>2024</v>
      </c>
      <c r="AK2779" s="11" t="str">
        <f>TEXT(tbl_LoanData[[#This Row],[Application Date]],"MMMM")</f>
        <v>April</v>
      </c>
      <c r="AL2779" s="12">
        <f>DATE(YEAR(tbl_LoanData[[#This Row],[Application Date]]),MONTH(tbl_LoanData[[#This Row],[Application Date]]),1)</f>
        <v>45383</v>
      </c>
      <c r="AM2779" s="14">
        <f ca="1">IF(AND(tbl_LoanData[[#This Row],[Application Date]]&gt;=EOMONTH(TODAY(),-1)+1,tbl_LoanData[[#This Row],[Application Date]]&lt;=TODAY()),tbl_LoanData[[#This Row],[Loan Amount]],0)</f>
        <v>0</v>
      </c>
      <c r="AN2779" s="14">
        <f>tbl_LoanData[[#This Row],[Amount Paid]]-(Q2779-X2779)</f>
        <v>49425.24</v>
      </c>
      <c r="AO2779" s="14">
        <f>IF(tbl_LoanData[[#This Row],[Application Status]]="Approved",1,0)</f>
        <v>1</v>
      </c>
      <c r="AP2779" s="22" t="str">
        <f t="shared" ca="1" si="130"/>
        <v/>
      </c>
      <c r="AQ2779" s="22" t="str">
        <f t="shared" ca="1" si="131"/>
        <v/>
      </c>
    </row>
    <row r="2780" spans="1:43" ht="14.4" customHeight="1" x14ac:dyDescent="0.3">
      <c r="A2780" s="2" t="s">
        <v>13979</v>
      </c>
      <c r="B2780" s="2" t="s">
        <v>13980</v>
      </c>
      <c r="C2780" s="2" t="s">
        <v>432</v>
      </c>
      <c r="D2780" s="2" t="s">
        <v>101</v>
      </c>
      <c r="E2780" s="2" t="s">
        <v>385</v>
      </c>
      <c r="F2780" s="2">
        <v>26</v>
      </c>
      <c r="G2780" s="2" t="s">
        <v>69</v>
      </c>
      <c r="H2780" s="2" t="s">
        <v>126</v>
      </c>
      <c r="I2780" s="2" t="s">
        <v>44</v>
      </c>
      <c r="J2780" s="3">
        <v>45406</v>
      </c>
      <c r="K2780" s="3"/>
      <c r="L2780" s="2" t="s">
        <v>38</v>
      </c>
      <c r="M2780" s="2" t="s">
        <v>71</v>
      </c>
      <c r="N2780" s="2" t="s">
        <v>589</v>
      </c>
      <c r="O2780" s="4">
        <v>1158000</v>
      </c>
      <c r="P2780" s="4">
        <v>406000</v>
      </c>
      <c r="Q2780" s="4">
        <v>752000</v>
      </c>
      <c r="R2780" s="2">
        <v>48</v>
      </c>
      <c r="S2780" s="5">
        <v>13.76</v>
      </c>
      <c r="T2780" s="4">
        <v>24289.599999999999</v>
      </c>
      <c r="U2780" s="2" t="s">
        <v>113</v>
      </c>
      <c r="V2780" s="2" t="s">
        <v>97</v>
      </c>
      <c r="W2780" s="4">
        <v>0</v>
      </c>
      <c r="X2780" s="4">
        <v>0</v>
      </c>
      <c r="Y2780" s="4">
        <v>1165900.8</v>
      </c>
      <c r="Z2780" s="2">
        <v>0</v>
      </c>
      <c r="AA2780" s="2" t="s">
        <v>97</v>
      </c>
      <c r="AB2780" s="2" t="s">
        <v>15728</v>
      </c>
      <c r="AC2780" s="2" t="s">
        <v>213</v>
      </c>
      <c r="AD2780" s="2" t="s">
        <v>76</v>
      </c>
      <c r="AE2780" s="5">
        <v>64.94</v>
      </c>
      <c r="AF2780" s="2">
        <v>0</v>
      </c>
      <c r="AG2780" s="2" t="s">
        <v>97</v>
      </c>
      <c r="AH2780" s="2"/>
      <c r="AI2780" s="6" t="str">
        <f t="shared" si="129"/>
        <v>25-34</v>
      </c>
      <c r="AJ2780" s="11">
        <f>YEAR(tbl_LoanData[[#This Row],[Application Date]])</f>
        <v>2024</v>
      </c>
      <c r="AK2780" s="11" t="str">
        <f>TEXT(tbl_LoanData[[#This Row],[Application Date]],"MMMM")</f>
        <v>April</v>
      </c>
      <c r="AL2780" s="12">
        <f>DATE(YEAR(tbl_LoanData[[#This Row],[Application Date]]),MONTH(tbl_LoanData[[#This Row],[Application Date]]),1)</f>
        <v>45383</v>
      </c>
      <c r="AM2780" s="14">
        <f ca="1">IF(AND(tbl_LoanData[[#This Row],[Application Date]]&gt;=EOMONTH(TODAY(),-1)+1,tbl_LoanData[[#This Row],[Application Date]]&lt;=TODAY()),tbl_LoanData[[#This Row],[Loan Amount]],0)</f>
        <v>0</v>
      </c>
      <c r="AN2780" s="14">
        <f>tbl_LoanData[[#This Row],[Amount Paid]]-(Q2780-X2780)</f>
        <v>-752000</v>
      </c>
      <c r="AO2780" s="14">
        <f>IF(tbl_LoanData[[#This Row],[Application Status]]="Approved",1,0)</f>
        <v>0</v>
      </c>
      <c r="AP2780" s="22" t="str">
        <f t="shared" ca="1" si="130"/>
        <v/>
      </c>
      <c r="AQ2780" s="22" t="str">
        <f t="shared" ca="1" si="131"/>
        <v/>
      </c>
    </row>
    <row r="2781" spans="1:43" ht="14.4" customHeight="1" x14ac:dyDescent="0.3">
      <c r="A2781" s="2" t="s">
        <v>14207</v>
      </c>
      <c r="B2781" s="2" t="s">
        <v>14208</v>
      </c>
      <c r="C2781" s="2" t="s">
        <v>644</v>
      </c>
      <c r="D2781" s="2" t="s">
        <v>102</v>
      </c>
      <c r="E2781" s="2" t="s">
        <v>268</v>
      </c>
      <c r="F2781" s="2">
        <v>36</v>
      </c>
      <c r="G2781" s="2" t="s">
        <v>83</v>
      </c>
      <c r="H2781" s="2" t="s">
        <v>224</v>
      </c>
      <c r="I2781" s="2" t="s">
        <v>54</v>
      </c>
      <c r="J2781" s="3">
        <v>45402</v>
      </c>
      <c r="K2781" s="3">
        <v>45405</v>
      </c>
      <c r="L2781" s="2" t="s">
        <v>40</v>
      </c>
      <c r="M2781" s="2" t="s">
        <v>85</v>
      </c>
      <c r="N2781" s="2" t="s">
        <v>274</v>
      </c>
      <c r="O2781" s="4">
        <v>1067000</v>
      </c>
      <c r="P2781" s="4">
        <v>424000</v>
      </c>
      <c r="Q2781" s="4">
        <v>643000</v>
      </c>
      <c r="R2781" s="2">
        <v>48</v>
      </c>
      <c r="S2781" s="5">
        <v>7</v>
      </c>
      <c r="T2781" s="4">
        <v>17146.669999999998</v>
      </c>
      <c r="U2781" s="2" t="s">
        <v>73</v>
      </c>
      <c r="V2781" s="2" t="s">
        <v>74</v>
      </c>
      <c r="W2781" s="4">
        <v>480106.76</v>
      </c>
      <c r="X2781" s="4">
        <v>342933.24</v>
      </c>
      <c r="Y2781" s="4">
        <v>823040</v>
      </c>
      <c r="Z2781" s="2">
        <v>0</v>
      </c>
      <c r="AA2781" s="2" t="s">
        <v>56</v>
      </c>
      <c r="AB2781" s="2" t="s">
        <v>15730</v>
      </c>
      <c r="AC2781" s="2" t="s">
        <v>332</v>
      </c>
      <c r="AD2781" s="2" t="s">
        <v>76</v>
      </c>
      <c r="AE2781" s="5">
        <v>60.26</v>
      </c>
      <c r="AF2781" s="2">
        <v>0</v>
      </c>
      <c r="AG2781" s="2" t="s">
        <v>77</v>
      </c>
      <c r="AH2781" s="2">
        <v>3</v>
      </c>
      <c r="AI2781" s="6" t="str">
        <f t="shared" si="129"/>
        <v>35-44</v>
      </c>
      <c r="AJ2781" s="11">
        <f>YEAR(tbl_LoanData[[#This Row],[Application Date]])</f>
        <v>2024</v>
      </c>
      <c r="AK2781" s="11" t="str">
        <f>TEXT(tbl_LoanData[[#This Row],[Application Date]],"MMMM")</f>
        <v>April</v>
      </c>
      <c r="AL2781" s="12">
        <f>DATE(YEAR(tbl_LoanData[[#This Row],[Application Date]]),MONTH(tbl_LoanData[[#This Row],[Application Date]]),1)</f>
        <v>45383</v>
      </c>
      <c r="AM2781" s="14">
        <f ca="1">IF(AND(tbl_LoanData[[#This Row],[Application Date]]&gt;=EOMONTH(TODAY(),-1)+1,tbl_LoanData[[#This Row],[Application Date]]&lt;=TODAY()),tbl_LoanData[[#This Row],[Loan Amount]],0)</f>
        <v>0</v>
      </c>
      <c r="AN2781" s="14">
        <f>tbl_LoanData[[#This Row],[Amount Paid]]-(Q2781-X2781)</f>
        <v>180040</v>
      </c>
      <c r="AO2781" s="14">
        <f>IF(tbl_LoanData[[#This Row],[Application Status]]="Approved",1,0)</f>
        <v>1</v>
      </c>
      <c r="AP2781" s="22" t="str">
        <f t="shared" ca="1" si="130"/>
        <v/>
      </c>
      <c r="AQ2781" s="22" t="str">
        <f t="shared" ca="1" si="131"/>
        <v/>
      </c>
    </row>
    <row r="2782" spans="1:43" ht="14.4" customHeight="1" x14ac:dyDescent="0.3">
      <c r="A2782" s="2" t="s">
        <v>14291</v>
      </c>
      <c r="B2782" s="2" t="s">
        <v>14292</v>
      </c>
      <c r="C2782" s="2" t="s">
        <v>405</v>
      </c>
      <c r="D2782" s="2" t="s">
        <v>268</v>
      </c>
      <c r="E2782" s="2" t="s">
        <v>176</v>
      </c>
      <c r="F2782" s="2">
        <v>41</v>
      </c>
      <c r="G2782" s="2" t="s">
        <v>69</v>
      </c>
      <c r="H2782" s="2" t="s">
        <v>205</v>
      </c>
      <c r="I2782" s="2" t="s">
        <v>49</v>
      </c>
      <c r="J2782" s="3">
        <v>45405</v>
      </c>
      <c r="K2782" s="3">
        <v>45416</v>
      </c>
      <c r="L2782" s="2" t="s">
        <v>37</v>
      </c>
      <c r="M2782" s="2" t="s">
        <v>199</v>
      </c>
      <c r="N2782" s="2" t="s">
        <v>200</v>
      </c>
      <c r="O2782" s="4">
        <v>156000</v>
      </c>
      <c r="P2782" s="4">
        <v>49200</v>
      </c>
      <c r="Q2782" s="4">
        <v>106800</v>
      </c>
      <c r="R2782" s="2">
        <v>48</v>
      </c>
      <c r="S2782" s="5">
        <v>5.08</v>
      </c>
      <c r="T2782" s="4">
        <v>2677.12</v>
      </c>
      <c r="U2782" s="2" t="s">
        <v>73</v>
      </c>
      <c r="V2782" s="2" t="s">
        <v>74</v>
      </c>
      <c r="W2782" s="4">
        <v>69605.119999999995</v>
      </c>
      <c r="X2782" s="4">
        <v>58896.639999999999</v>
      </c>
      <c r="Y2782" s="4">
        <v>128501.75999999999</v>
      </c>
      <c r="Z2782" s="2">
        <v>30</v>
      </c>
      <c r="AA2782" s="2" t="s">
        <v>57</v>
      </c>
      <c r="AB2782" s="2" t="s">
        <v>15728</v>
      </c>
      <c r="AC2782" s="2" t="s">
        <v>121</v>
      </c>
      <c r="AD2782" s="2" t="s">
        <v>76</v>
      </c>
      <c r="AE2782" s="5">
        <v>68.459999999999994</v>
      </c>
      <c r="AF2782" s="2">
        <v>1</v>
      </c>
      <c r="AG2782" s="2" t="s">
        <v>77</v>
      </c>
      <c r="AH2782" s="2">
        <v>11</v>
      </c>
      <c r="AI2782" s="6" t="str">
        <f t="shared" si="129"/>
        <v>35-44</v>
      </c>
      <c r="AJ2782" s="11">
        <f>YEAR(tbl_LoanData[[#This Row],[Application Date]])</f>
        <v>2024</v>
      </c>
      <c r="AK2782" s="11" t="str">
        <f>TEXT(tbl_LoanData[[#This Row],[Application Date]],"MMMM")</f>
        <v>April</v>
      </c>
      <c r="AL2782" s="12">
        <f>DATE(YEAR(tbl_LoanData[[#This Row],[Application Date]]),MONTH(tbl_LoanData[[#This Row],[Application Date]]),1)</f>
        <v>45383</v>
      </c>
      <c r="AM2782" s="14">
        <f ca="1">IF(AND(tbl_LoanData[[#This Row],[Application Date]]&gt;=EOMONTH(TODAY(),-1)+1,tbl_LoanData[[#This Row],[Application Date]]&lt;=TODAY()),tbl_LoanData[[#This Row],[Loan Amount]],0)</f>
        <v>0</v>
      </c>
      <c r="AN2782" s="14">
        <f>tbl_LoanData[[#This Row],[Amount Paid]]-(Q2782-X2782)</f>
        <v>21701.759999999995</v>
      </c>
      <c r="AO2782" s="14">
        <f>IF(tbl_LoanData[[#This Row],[Application Status]]="Approved",1,0)</f>
        <v>1</v>
      </c>
      <c r="AP2782" s="22" t="str">
        <f t="shared" ca="1" si="130"/>
        <v/>
      </c>
      <c r="AQ2782" s="22" t="str">
        <f t="shared" ca="1" si="131"/>
        <v/>
      </c>
    </row>
    <row r="2783" spans="1:43" x14ac:dyDescent="0.3">
      <c r="A2783" s="2" t="s">
        <v>14337</v>
      </c>
      <c r="B2783" s="2" t="s">
        <v>14338</v>
      </c>
      <c r="C2783" s="2" t="s">
        <v>100</v>
      </c>
      <c r="D2783" s="2" t="s">
        <v>142</v>
      </c>
      <c r="E2783" s="2" t="s">
        <v>284</v>
      </c>
      <c r="F2783" s="2">
        <v>26</v>
      </c>
      <c r="G2783" s="2" t="s">
        <v>69</v>
      </c>
      <c r="H2783" s="2" t="s">
        <v>250</v>
      </c>
      <c r="I2783" s="2" t="s">
        <v>52</v>
      </c>
      <c r="J2783" s="3">
        <v>45392</v>
      </c>
      <c r="K2783" s="3">
        <v>45394</v>
      </c>
      <c r="L2783" s="2" t="s">
        <v>39</v>
      </c>
      <c r="M2783" s="2" t="s">
        <v>94</v>
      </c>
      <c r="N2783" s="2" t="s">
        <v>365</v>
      </c>
      <c r="O2783" s="4">
        <v>1458000</v>
      </c>
      <c r="P2783" s="4">
        <v>224800</v>
      </c>
      <c r="Q2783" s="4">
        <v>1233200</v>
      </c>
      <c r="R2783" s="2">
        <v>36</v>
      </c>
      <c r="S2783" s="5">
        <v>11.77</v>
      </c>
      <c r="T2783" s="4">
        <v>46351.19</v>
      </c>
      <c r="U2783" s="2" t="s">
        <v>73</v>
      </c>
      <c r="V2783" s="2" t="s">
        <v>74</v>
      </c>
      <c r="W2783" s="4">
        <v>1297833.32</v>
      </c>
      <c r="X2783" s="4">
        <v>370809.59999999998</v>
      </c>
      <c r="Y2783" s="4">
        <v>1668642.92</v>
      </c>
      <c r="Z2783" s="2">
        <v>0</v>
      </c>
      <c r="AA2783" s="2" t="s">
        <v>56</v>
      </c>
      <c r="AB2783" s="2" t="s">
        <v>15733</v>
      </c>
      <c r="AC2783" s="2" t="s">
        <v>106</v>
      </c>
      <c r="AD2783" s="2" t="s">
        <v>76</v>
      </c>
      <c r="AE2783" s="5">
        <v>84.58</v>
      </c>
      <c r="AF2783" s="2">
        <v>0</v>
      </c>
      <c r="AG2783" s="2" t="s">
        <v>77</v>
      </c>
      <c r="AH2783" s="2">
        <v>2</v>
      </c>
      <c r="AI2783" s="6" t="str">
        <f t="shared" si="129"/>
        <v>25-34</v>
      </c>
      <c r="AJ2783" s="11">
        <f>YEAR(tbl_LoanData[[#This Row],[Application Date]])</f>
        <v>2024</v>
      </c>
      <c r="AK2783" s="11" t="str">
        <f>TEXT(tbl_LoanData[[#This Row],[Application Date]],"MMMM")</f>
        <v>April</v>
      </c>
      <c r="AL2783" s="12">
        <f>DATE(YEAR(tbl_LoanData[[#This Row],[Application Date]]),MONTH(tbl_LoanData[[#This Row],[Application Date]]),1)</f>
        <v>45383</v>
      </c>
      <c r="AM2783" s="14">
        <f ca="1">IF(AND(tbl_LoanData[[#This Row],[Application Date]]&gt;=EOMONTH(TODAY(),-1)+1,tbl_LoanData[[#This Row],[Application Date]]&lt;=TODAY()),tbl_LoanData[[#This Row],[Loan Amount]],0)</f>
        <v>0</v>
      </c>
      <c r="AN2783" s="14">
        <f>tbl_LoanData[[#This Row],[Amount Paid]]-(Q2783-X2783)</f>
        <v>435442.92000000004</v>
      </c>
      <c r="AO2783" s="14">
        <f>IF(tbl_LoanData[[#This Row],[Application Status]]="Approved",1,0)</f>
        <v>1</v>
      </c>
      <c r="AP2783" s="22" t="str">
        <f t="shared" ca="1" si="130"/>
        <v/>
      </c>
      <c r="AQ2783" s="22" t="str">
        <f t="shared" ca="1" si="131"/>
        <v/>
      </c>
    </row>
    <row r="2784" spans="1:43" ht="14.4" customHeight="1" x14ac:dyDescent="0.3">
      <c r="A2784" s="2" t="s">
        <v>14511</v>
      </c>
      <c r="B2784" s="2" t="s">
        <v>14512</v>
      </c>
      <c r="C2784" s="2" t="s">
        <v>621</v>
      </c>
      <c r="D2784" s="2" t="s">
        <v>268</v>
      </c>
      <c r="E2784" s="2" t="s">
        <v>190</v>
      </c>
      <c r="F2784" s="2">
        <v>43</v>
      </c>
      <c r="G2784" s="2" t="s">
        <v>69</v>
      </c>
      <c r="H2784" s="2" t="s">
        <v>543</v>
      </c>
      <c r="I2784" s="2" t="s">
        <v>45</v>
      </c>
      <c r="J2784" s="3">
        <v>45387</v>
      </c>
      <c r="K2784" s="3">
        <v>45396</v>
      </c>
      <c r="L2784" s="2" t="s">
        <v>40</v>
      </c>
      <c r="M2784" s="2" t="s">
        <v>111</v>
      </c>
      <c r="N2784" s="2" t="s">
        <v>120</v>
      </c>
      <c r="O2784" s="4">
        <v>774000</v>
      </c>
      <c r="P2784" s="4">
        <v>108500</v>
      </c>
      <c r="Q2784" s="4">
        <v>665500</v>
      </c>
      <c r="R2784" s="2">
        <v>60</v>
      </c>
      <c r="S2784" s="5">
        <v>6.89</v>
      </c>
      <c r="T2784" s="4">
        <v>14912.75</v>
      </c>
      <c r="U2784" s="2" t="s">
        <v>73</v>
      </c>
      <c r="V2784" s="2" t="s">
        <v>74</v>
      </c>
      <c r="W2784" s="4">
        <v>387731.5</v>
      </c>
      <c r="X2784" s="4">
        <v>507033.25</v>
      </c>
      <c r="Y2784" s="4">
        <v>894764.75</v>
      </c>
      <c r="Z2784" s="2">
        <v>60</v>
      </c>
      <c r="AA2784" s="2" t="s">
        <v>58</v>
      </c>
      <c r="AB2784" s="2" t="s">
        <v>15730</v>
      </c>
      <c r="AC2784" s="2" t="s">
        <v>213</v>
      </c>
      <c r="AD2784" s="2" t="s">
        <v>76</v>
      </c>
      <c r="AE2784" s="5">
        <v>85.98</v>
      </c>
      <c r="AF2784" s="2">
        <v>2</v>
      </c>
      <c r="AG2784" s="2" t="s">
        <v>15718</v>
      </c>
      <c r="AH2784" s="2">
        <v>9</v>
      </c>
      <c r="AI2784" s="6" t="str">
        <f t="shared" si="129"/>
        <v>35-44</v>
      </c>
      <c r="AJ2784" s="11">
        <f>YEAR(tbl_LoanData[[#This Row],[Application Date]])</f>
        <v>2024</v>
      </c>
      <c r="AK2784" s="11" t="str">
        <f>TEXT(tbl_LoanData[[#This Row],[Application Date]],"MMMM")</f>
        <v>April</v>
      </c>
      <c r="AL2784" s="12">
        <f>DATE(YEAR(tbl_LoanData[[#This Row],[Application Date]]),MONTH(tbl_LoanData[[#This Row],[Application Date]]),1)</f>
        <v>45383</v>
      </c>
      <c r="AM2784" s="14">
        <f ca="1">IF(AND(tbl_LoanData[[#This Row],[Application Date]]&gt;=EOMONTH(TODAY(),-1)+1,tbl_LoanData[[#This Row],[Application Date]]&lt;=TODAY()),tbl_LoanData[[#This Row],[Loan Amount]],0)</f>
        <v>0</v>
      </c>
      <c r="AN2784" s="14">
        <f>tbl_LoanData[[#This Row],[Amount Paid]]-(Q2784-X2784)</f>
        <v>229264.75</v>
      </c>
      <c r="AO2784" s="14">
        <f>IF(tbl_LoanData[[#This Row],[Application Status]]="Approved",1,0)</f>
        <v>1</v>
      </c>
      <c r="AP2784" s="22" t="str">
        <f t="shared" ca="1" si="130"/>
        <v/>
      </c>
      <c r="AQ2784" s="22" t="str">
        <f t="shared" ca="1" si="131"/>
        <v/>
      </c>
    </row>
    <row r="2785" spans="1:43" ht="14.4" customHeight="1" x14ac:dyDescent="0.3">
      <c r="A2785" s="2" t="s">
        <v>14541</v>
      </c>
      <c r="B2785" s="2" t="s">
        <v>14542</v>
      </c>
      <c r="C2785" s="2" t="s">
        <v>124</v>
      </c>
      <c r="D2785" s="2" t="s">
        <v>134</v>
      </c>
      <c r="E2785" s="2" t="s">
        <v>210</v>
      </c>
      <c r="F2785" s="2">
        <v>35</v>
      </c>
      <c r="G2785" s="2" t="s">
        <v>69</v>
      </c>
      <c r="H2785" s="2" t="s">
        <v>269</v>
      </c>
      <c r="I2785" s="2" t="s">
        <v>46</v>
      </c>
      <c r="J2785" s="3">
        <v>45410</v>
      </c>
      <c r="K2785" s="3">
        <v>45417</v>
      </c>
      <c r="L2785" s="2" t="s">
        <v>41</v>
      </c>
      <c r="M2785" s="2" t="s">
        <v>184</v>
      </c>
      <c r="N2785" s="2" t="s">
        <v>426</v>
      </c>
      <c r="O2785" s="4">
        <v>3486000</v>
      </c>
      <c r="P2785" s="4">
        <v>963300</v>
      </c>
      <c r="Q2785" s="4">
        <v>2522700</v>
      </c>
      <c r="R2785" s="2">
        <v>36</v>
      </c>
      <c r="S2785" s="5">
        <v>11.81</v>
      </c>
      <c r="T2785" s="4">
        <v>94902.57</v>
      </c>
      <c r="U2785" s="2" t="s">
        <v>73</v>
      </c>
      <c r="V2785" s="2" t="s">
        <v>74</v>
      </c>
      <c r="W2785" s="4">
        <v>2562369.39</v>
      </c>
      <c r="X2785" s="4">
        <v>854123.22</v>
      </c>
      <c r="Y2785" s="4">
        <v>3416492.61</v>
      </c>
      <c r="Z2785" s="2">
        <v>0</v>
      </c>
      <c r="AA2785" s="2" t="s">
        <v>56</v>
      </c>
      <c r="AB2785" s="2" t="s">
        <v>15729</v>
      </c>
      <c r="AC2785" s="2" t="s">
        <v>106</v>
      </c>
      <c r="AD2785" s="2" t="s">
        <v>76</v>
      </c>
      <c r="AE2785" s="5">
        <v>72.37</v>
      </c>
      <c r="AF2785" s="2">
        <v>0</v>
      </c>
      <c r="AG2785" s="2" t="s">
        <v>77</v>
      </c>
      <c r="AH2785" s="2">
        <v>7</v>
      </c>
      <c r="AI2785" s="6" t="str">
        <f t="shared" si="129"/>
        <v>35-44</v>
      </c>
      <c r="AJ2785" s="11">
        <f>YEAR(tbl_LoanData[[#This Row],[Application Date]])</f>
        <v>2024</v>
      </c>
      <c r="AK2785" s="11" t="str">
        <f>TEXT(tbl_LoanData[[#This Row],[Application Date]],"MMMM")</f>
        <v>April</v>
      </c>
      <c r="AL2785" s="12">
        <f>DATE(YEAR(tbl_LoanData[[#This Row],[Application Date]]),MONTH(tbl_LoanData[[#This Row],[Application Date]]),1)</f>
        <v>45383</v>
      </c>
      <c r="AM2785" s="14">
        <f ca="1">IF(AND(tbl_LoanData[[#This Row],[Application Date]]&gt;=EOMONTH(TODAY(),-1)+1,tbl_LoanData[[#This Row],[Application Date]]&lt;=TODAY()),tbl_LoanData[[#This Row],[Loan Amount]],0)</f>
        <v>0</v>
      </c>
      <c r="AN2785" s="14">
        <f>tbl_LoanData[[#This Row],[Amount Paid]]-(Q2785-X2785)</f>
        <v>893792.6100000001</v>
      </c>
      <c r="AO2785" s="14">
        <f>IF(tbl_LoanData[[#This Row],[Application Status]]="Approved",1,0)</f>
        <v>1</v>
      </c>
      <c r="AP2785" s="22" t="str">
        <f t="shared" ca="1" si="130"/>
        <v/>
      </c>
      <c r="AQ2785" s="22" t="str">
        <f t="shared" ca="1" si="131"/>
        <v/>
      </c>
    </row>
    <row r="2786" spans="1:43" ht="14.4" customHeight="1" x14ac:dyDescent="0.3">
      <c r="A2786" s="2" t="s">
        <v>14593</v>
      </c>
      <c r="B2786" s="2" t="s">
        <v>14594</v>
      </c>
      <c r="C2786" s="2" t="s">
        <v>393</v>
      </c>
      <c r="D2786" s="2" t="s">
        <v>232</v>
      </c>
      <c r="E2786" s="2" t="s">
        <v>385</v>
      </c>
      <c r="F2786" s="2">
        <v>57</v>
      </c>
      <c r="G2786" s="2" t="s">
        <v>83</v>
      </c>
      <c r="H2786" s="2" t="s">
        <v>70</v>
      </c>
      <c r="I2786" s="2" t="s">
        <v>50</v>
      </c>
      <c r="J2786" s="3">
        <v>45390</v>
      </c>
      <c r="K2786" s="3">
        <v>45404</v>
      </c>
      <c r="L2786" s="2" t="s">
        <v>40</v>
      </c>
      <c r="M2786" s="2" t="s">
        <v>157</v>
      </c>
      <c r="N2786" s="2" t="s">
        <v>328</v>
      </c>
      <c r="O2786" s="4">
        <v>1410000</v>
      </c>
      <c r="P2786" s="4">
        <v>404800</v>
      </c>
      <c r="Q2786" s="4">
        <v>1005200</v>
      </c>
      <c r="R2786" s="2">
        <v>60</v>
      </c>
      <c r="S2786" s="5">
        <v>8.6999999999999993</v>
      </c>
      <c r="T2786" s="4">
        <v>24041.03</v>
      </c>
      <c r="U2786" s="2" t="s">
        <v>73</v>
      </c>
      <c r="V2786" s="2" t="s">
        <v>74</v>
      </c>
      <c r="W2786" s="4">
        <v>673148.84</v>
      </c>
      <c r="X2786" s="4">
        <v>769313.16</v>
      </c>
      <c r="Y2786" s="4">
        <v>1442462</v>
      </c>
      <c r="Z2786" s="2">
        <v>0</v>
      </c>
      <c r="AA2786" s="2" t="s">
        <v>56</v>
      </c>
      <c r="AB2786" s="2" t="s">
        <v>15736</v>
      </c>
      <c r="AC2786" s="2" t="s">
        <v>75</v>
      </c>
      <c r="AD2786" s="2" t="s">
        <v>76</v>
      </c>
      <c r="AE2786" s="5">
        <v>71.290000000000006</v>
      </c>
      <c r="AF2786" s="2">
        <v>0</v>
      </c>
      <c r="AG2786" s="2" t="s">
        <v>77</v>
      </c>
      <c r="AH2786" s="2">
        <v>14</v>
      </c>
      <c r="AI2786" s="6" t="str">
        <f t="shared" si="129"/>
        <v>55-64</v>
      </c>
      <c r="AJ2786" s="11">
        <f>YEAR(tbl_LoanData[[#This Row],[Application Date]])</f>
        <v>2024</v>
      </c>
      <c r="AK2786" s="11" t="str">
        <f>TEXT(tbl_LoanData[[#This Row],[Application Date]],"MMMM")</f>
        <v>April</v>
      </c>
      <c r="AL2786" s="12">
        <f>DATE(YEAR(tbl_LoanData[[#This Row],[Application Date]]),MONTH(tbl_LoanData[[#This Row],[Application Date]]),1)</f>
        <v>45383</v>
      </c>
      <c r="AM2786" s="14">
        <f ca="1">IF(AND(tbl_LoanData[[#This Row],[Application Date]]&gt;=EOMONTH(TODAY(),-1)+1,tbl_LoanData[[#This Row],[Application Date]]&lt;=TODAY()),tbl_LoanData[[#This Row],[Loan Amount]],0)</f>
        <v>0</v>
      </c>
      <c r="AN2786" s="14">
        <f>tbl_LoanData[[#This Row],[Amount Paid]]-(Q2786-X2786)</f>
        <v>437262</v>
      </c>
      <c r="AO2786" s="14">
        <f>IF(tbl_LoanData[[#This Row],[Application Status]]="Approved",1,0)</f>
        <v>1</v>
      </c>
      <c r="AP2786" s="22" t="str">
        <f t="shared" ca="1" si="130"/>
        <v/>
      </c>
      <c r="AQ2786" s="22" t="str">
        <f t="shared" ca="1" si="131"/>
        <v/>
      </c>
    </row>
    <row r="2787" spans="1:43" ht="14.4" customHeight="1" x14ac:dyDescent="0.3">
      <c r="A2787" s="2" t="s">
        <v>14771</v>
      </c>
      <c r="B2787" s="2" t="s">
        <v>14772</v>
      </c>
      <c r="C2787" s="2" t="s">
        <v>435</v>
      </c>
      <c r="D2787" s="2" t="s">
        <v>117</v>
      </c>
      <c r="E2787" s="2" t="s">
        <v>67</v>
      </c>
      <c r="F2787" s="2">
        <v>43</v>
      </c>
      <c r="G2787" s="2" t="s">
        <v>83</v>
      </c>
      <c r="H2787" s="2" t="s">
        <v>110</v>
      </c>
      <c r="I2787" s="2" t="s">
        <v>46</v>
      </c>
      <c r="J2787" s="3">
        <v>45399</v>
      </c>
      <c r="K2787" s="3"/>
      <c r="L2787" s="2" t="s">
        <v>36</v>
      </c>
      <c r="M2787" s="2" t="s">
        <v>71</v>
      </c>
      <c r="N2787" s="2" t="s">
        <v>162</v>
      </c>
      <c r="O2787" s="4">
        <v>837000</v>
      </c>
      <c r="P2787" s="4">
        <v>114500</v>
      </c>
      <c r="Q2787" s="4">
        <v>722500</v>
      </c>
      <c r="R2787" s="2">
        <v>24</v>
      </c>
      <c r="S2787" s="5">
        <v>7.8</v>
      </c>
      <c r="T2787" s="4">
        <v>34800.42</v>
      </c>
      <c r="U2787" s="2" t="s">
        <v>96</v>
      </c>
      <c r="V2787" s="2" t="s">
        <v>97</v>
      </c>
      <c r="W2787" s="4">
        <v>0</v>
      </c>
      <c r="X2787" s="4">
        <v>0</v>
      </c>
      <c r="Y2787" s="4">
        <v>835210</v>
      </c>
      <c r="Z2787" s="2">
        <v>0</v>
      </c>
      <c r="AA2787" s="2" t="s">
        <v>97</v>
      </c>
      <c r="AB2787" s="2" t="s">
        <v>15730</v>
      </c>
      <c r="AC2787" s="2" t="s">
        <v>129</v>
      </c>
      <c r="AD2787" s="2" t="s">
        <v>76</v>
      </c>
      <c r="AE2787" s="5">
        <v>86.32</v>
      </c>
      <c r="AF2787" s="2">
        <v>0</v>
      </c>
      <c r="AG2787" s="2" t="s">
        <v>97</v>
      </c>
      <c r="AH2787" s="2"/>
      <c r="AI2787" s="6" t="str">
        <f t="shared" si="129"/>
        <v>35-44</v>
      </c>
      <c r="AJ2787" s="11">
        <f>YEAR(tbl_LoanData[[#This Row],[Application Date]])</f>
        <v>2024</v>
      </c>
      <c r="AK2787" s="11" t="str">
        <f>TEXT(tbl_LoanData[[#This Row],[Application Date]],"MMMM")</f>
        <v>April</v>
      </c>
      <c r="AL2787" s="12">
        <f>DATE(YEAR(tbl_LoanData[[#This Row],[Application Date]]),MONTH(tbl_LoanData[[#This Row],[Application Date]]),1)</f>
        <v>45383</v>
      </c>
      <c r="AM2787" s="14">
        <f ca="1">IF(AND(tbl_LoanData[[#This Row],[Application Date]]&gt;=EOMONTH(TODAY(),-1)+1,tbl_LoanData[[#This Row],[Application Date]]&lt;=TODAY()),tbl_LoanData[[#This Row],[Loan Amount]],0)</f>
        <v>0</v>
      </c>
      <c r="AN2787" s="14">
        <f>tbl_LoanData[[#This Row],[Amount Paid]]-(Q2787-X2787)</f>
        <v>-722500</v>
      </c>
      <c r="AO2787" s="14">
        <f>IF(tbl_LoanData[[#This Row],[Application Status]]="Approved",1,0)</f>
        <v>0</v>
      </c>
      <c r="AP2787" s="22" t="str">
        <f t="shared" ca="1" si="130"/>
        <v/>
      </c>
      <c r="AQ2787" s="22" t="str">
        <f t="shared" ca="1" si="131"/>
        <v/>
      </c>
    </row>
    <row r="2788" spans="1:43" ht="14.4" customHeight="1" x14ac:dyDescent="0.3">
      <c r="A2788" s="2" t="s">
        <v>14785</v>
      </c>
      <c r="B2788" s="2" t="s">
        <v>14786</v>
      </c>
      <c r="C2788" s="2" t="s">
        <v>471</v>
      </c>
      <c r="D2788" s="2" t="s">
        <v>67</v>
      </c>
      <c r="E2788" s="2" t="s">
        <v>161</v>
      </c>
      <c r="F2788" s="2">
        <v>43</v>
      </c>
      <c r="G2788" s="2" t="s">
        <v>83</v>
      </c>
      <c r="H2788" s="2" t="s">
        <v>237</v>
      </c>
      <c r="I2788" s="2" t="s">
        <v>48</v>
      </c>
      <c r="J2788" s="3">
        <v>45394</v>
      </c>
      <c r="K2788" s="3">
        <v>45408</v>
      </c>
      <c r="L2788" s="2" t="s">
        <v>39</v>
      </c>
      <c r="M2788" s="2" t="s">
        <v>167</v>
      </c>
      <c r="N2788" s="2" t="s">
        <v>491</v>
      </c>
      <c r="O2788" s="4">
        <v>1510000</v>
      </c>
      <c r="P2788" s="4">
        <v>460500</v>
      </c>
      <c r="Q2788" s="4">
        <v>1049500</v>
      </c>
      <c r="R2788" s="2">
        <v>48</v>
      </c>
      <c r="S2788" s="5">
        <v>14.09</v>
      </c>
      <c r="T2788" s="4">
        <v>34187.46</v>
      </c>
      <c r="U2788" s="2" t="s">
        <v>73</v>
      </c>
      <c r="V2788" s="2" t="s">
        <v>74</v>
      </c>
      <c r="W2788" s="4">
        <v>957248.88</v>
      </c>
      <c r="X2788" s="4">
        <v>683749.32</v>
      </c>
      <c r="Y2788" s="4">
        <v>1640998.2</v>
      </c>
      <c r="Z2788" s="2">
        <v>0</v>
      </c>
      <c r="AA2788" s="2" t="s">
        <v>56</v>
      </c>
      <c r="AB2788" s="2" t="s">
        <v>15728</v>
      </c>
      <c r="AC2788" s="2" t="s">
        <v>75</v>
      </c>
      <c r="AD2788" s="2" t="s">
        <v>76</v>
      </c>
      <c r="AE2788" s="5">
        <v>69.5</v>
      </c>
      <c r="AF2788" s="2">
        <v>0</v>
      </c>
      <c r="AG2788" s="2" t="s">
        <v>77</v>
      </c>
      <c r="AH2788" s="2">
        <v>14</v>
      </c>
      <c r="AI2788" s="6" t="str">
        <f t="shared" si="129"/>
        <v>35-44</v>
      </c>
      <c r="AJ2788" s="11">
        <f>YEAR(tbl_LoanData[[#This Row],[Application Date]])</f>
        <v>2024</v>
      </c>
      <c r="AK2788" s="11" t="str">
        <f>TEXT(tbl_LoanData[[#This Row],[Application Date]],"MMMM")</f>
        <v>April</v>
      </c>
      <c r="AL2788" s="12">
        <f>DATE(YEAR(tbl_LoanData[[#This Row],[Application Date]]),MONTH(tbl_LoanData[[#This Row],[Application Date]]),1)</f>
        <v>45383</v>
      </c>
      <c r="AM2788" s="14">
        <f ca="1">IF(AND(tbl_LoanData[[#This Row],[Application Date]]&gt;=EOMONTH(TODAY(),-1)+1,tbl_LoanData[[#This Row],[Application Date]]&lt;=TODAY()),tbl_LoanData[[#This Row],[Loan Amount]],0)</f>
        <v>0</v>
      </c>
      <c r="AN2788" s="14">
        <f>tbl_LoanData[[#This Row],[Amount Paid]]-(Q2788-X2788)</f>
        <v>591498.19999999995</v>
      </c>
      <c r="AO2788" s="14">
        <f>IF(tbl_LoanData[[#This Row],[Application Status]]="Approved",1,0)</f>
        <v>1</v>
      </c>
      <c r="AP2788" s="22" t="str">
        <f t="shared" ca="1" si="130"/>
        <v/>
      </c>
      <c r="AQ2788" s="22" t="str">
        <f t="shared" ca="1" si="131"/>
        <v/>
      </c>
    </row>
    <row r="2789" spans="1:43" x14ac:dyDescent="0.3">
      <c r="A2789" s="2" t="s">
        <v>14913</v>
      </c>
      <c r="B2789" s="2" t="s">
        <v>14914</v>
      </c>
      <c r="C2789" s="2" t="s">
        <v>253</v>
      </c>
      <c r="D2789" s="2" t="s">
        <v>117</v>
      </c>
      <c r="E2789" s="2" t="s">
        <v>81</v>
      </c>
      <c r="F2789" s="2">
        <v>47</v>
      </c>
      <c r="G2789" s="2" t="s">
        <v>69</v>
      </c>
      <c r="H2789" s="2" t="s">
        <v>103</v>
      </c>
      <c r="I2789" s="2" t="s">
        <v>43</v>
      </c>
      <c r="J2789" s="3">
        <v>45386</v>
      </c>
      <c r="K2789" s="3">
        <v>45399</v>
      </c>
      <c r="L2789" s="2" t="s">
        <v>40</v>
      </c>
      <c r="M2789" s="2" t="s">
        <v>94</v>
      </c>
      <c r="N2789" s="2" t="s">
        <v>95</v>
      </c>
      <c r="O2789" s="4">
        <v>1526000</v>
      </c>
      <c r="P2789" s="4">
        <v>437400</v>
      </c>
      <c r="Q2789" s="4">
        <v>1088600</v>
      </c>
      <c r="R2789" s="2">
        <v>60</v>
      </c>
      <c r="S2789" s="5">
        <v>12.56</v>
      </c>
      <c r="T2789" s="4">
        <v>29537.35</v>
      </c>
      <c r="U2789" s="2" t="s">
        <v>73</v>
      </c>
      <c r="V2789" s="2" t="s">
        <v>74</v>
      </c>
      <c r="W2789" s="4">
        <v>827045.8</v>
      </c>
      <c r="X2789" s="4">
        <v>945195</v>
      </c>
      <c r="Y2789" s="4">
        <v>1772240.8</v>
      </c>
      <c r="Z2789" s="2">
        <v>0</v>
      </c>
      <c r="AA2789" s="2" t="s">
        <v>56</v>
      </c>
      <c r="AB2789" s="2" t="s">
        <v>15732</v>
      </c>
      <c r="AC2789" s="2" t="s">
        <v>129</v>
      </c>
      <c r="AD2789" s="2" t="s">
        <v>76</v>
      </c>
      <c r="AE2789" s="5">
        <v>71.34</v>
      </c>
      <c r="AF2789" s="2">
        <v>0</v>
      </c>
      <c r="AG2789" s="2" t="s">
        <v>77</v>
      </c>
      <c r="AH2789" s="2">
        <v>13</v>
      </c>
      <c r="AI2789" s="6" t="str">
        <f t="shared" si="129"/>
        <v>45-54</v>
      </c>
      <c r="AJ2789" s="11">
        <f>YEAR(tbl_LoanData[[#This Row],[Application Date]])</f>
        <v>2024</v>
      </c>
      <c r="AK2789" s="11" t="str">
        <f>TEXT(tbl_LoanData[[#This Row],[Application Date]],"MMMM")</f>
        <v>April</v>
      </c>
      <c r="AL2789" s="12">
        <f>DATE(YEAR(tbl_LoanData[[#This Row],[Application Date]]),MONTH(tbl_LoanData[[#This Row],[Application Date]]),1)</f>
        <v>45383</v>
      </c>
      <c r="AM2789" s="14">
        <f ca="1">IF(AND(tbl_LoanData[[#This Row],[Application Date]]&gt;=EOMONTH(TODAY(),-1)+1,tbl_LoanData[[#This Row],[Application Date]]&lt;=TODAY()),tbl_LoanData[[#This Row],[Loan Amount]],0)</f>
        <v>0</v>
      </c>
      <c r="AN2789" s="14">
        <f>tbl_LoanData[[#This Row],[Amount Paid]]-(Q2789-X2789)</f>
        <v>683640.8</v>
      </c>
      <c r="AO2789" s="14">
        <f>IF(tbl_LoanData[[#This Row],[Application Status]]="Approved",1,0)</f>
        <v>1</v>
      </c>
      <c r="AP2789" s="22" t="str">
        <f t="shared" ca="1" si="130"/>
        <v/>
      </c>
      <c r="AQ2789" s="22" t="str">
        <f t="shared" ca="1" si="131"/>
        <v/>
      </c>
    </row>
    <row r="2790" spans="1:43" x14ac:dyDescent="0.3">
      <c r="A2790" s="2" t="s">
        <v>14933</v>
      </c>
      <c r="B2790" s="2" t="s">
        <v>14934</v>
      </c>
      <c r="C2790" s="2" t="s">
        <v>781</v>
      </c>
      <c r="D2790" s="2" t="s">
        <v>311</v>
      </c>
      <c r="E2790" s="2" t="s">
        <v>190</v>
      </c>
      <c r="F2790" s="2">
        <v>53</v>
      </c>
      <c r="G2790" s="2" t="s">
        <v>69</v>
      </c>
      <c r="H2790" s="2" t="s">
        <v>126</v>
      </c>
      <c r="I2790" s="2" t="s">
        <v>44</v>
      </c>
      <c r="J2790" s="3">
        <v>45399</v>
      </c>
      <c r="K2790" s="3">
        <v>45416</v>
      </c>
      <c r="L2790" s="2" t="s">
        <v>38</v>
      </c>
      <c r="M2790" s="2" t="s">
        <v>144</v>
      </c>
      <c r="N2790" s="2" t="s">
        <v>382</v>
      </c>
      <c r="O2790" s="4">
        <v>1908000</v>
      </c>
      <c r="P2790" s="4">
        <v>492200</v>
      </c>
      <c r="Q2790" s="4">
        <v>1415800</v>
      </c>
      <c r="R2790" s="2">
        <v>60</v>
      </c>
      <c r="S2790" s="5">
        <v>13.41</v>
      </c>
      <c r="T2790" s="4">
        <v>39418.230000000003</v>
      </c>
      <c r="U2790" s="2" t="s">
        <v>73</v>
      </c>
      <c r="V2790" s="2" t="s">
        <v>74</v>
      </c>
      <c r="W2790" s="4">
        <v>1064292.21</v>
      </c>
      <c r="X2790" s="4">
        <v>1300801.69</v>
      </c>
      <c r="Y2790" s="4">
        <v>2365093.9</v>
      </c>
      <c r="Z2790" s="2">
        <v>0</v>
      </c>
      <c r="AA2790" s="2" t="s">
        <v>56</v>
      </c>
      <c r="AB2790" s="2" t="s">
        <v>15733</v>
      </c>
      <c r="AC2790" s="2" t="s">
        <v>129</v>
      </c>
      <c r="AD2790" s="2" t="s">
        <v>76</v>
      </c>
      <c r="AE2790" s="5">
        <v>74.2</v>
      </c>
      <c r="AF2790" s="2">
        <v>0</v>
      </c>
      <c r="AG2790" s="2" t="s">
        <v>77</v>
      </c>
      <c r="AH2790" s="2">
        <v>17</v>
      </c>
      <c r="AI2790" s="6" t="str">
        <f t="shared" si="129"/>
        <v>45-54</v>
      </c>
      <c r="AJ2790" s="11">
        <f>YEAR(tbl_LoanData[[#This Row],[Application Date]])</f>
        <v>2024</v>
      </c>
      <c r="AK2790" s="11" t="str">
        <f>TEXT(tbl_LoanData[[#This Row],[Application Date]],"MMMM")</f>
        <v>April</v>
      </c>
      <c r="AL2790" s="12">
        <f>DATE(YEAR(tbl_LoanData[[#This Row],[Application Date]]),MONTH(tbl_LoanData[[#This Row],[Application Date]]),1)</f>
        <v>45383</v>
      </c>
      <c r="AM2790" s="14">
        <f ca="1">IF(AND(tbl_LoanData[[#This Row],[Application Date]]&gt;=EOMONTH(TODAY(),-1)+1,tbl_LoanData[[#This Row],[Application Date]]&lt;=TODAY()),tbl_LoanData[[#This Row],[Loan Amount]],0)</f>
        <v>0</v>
      </c>
      <c r="AN2790" s="14">
        <f>tbl_LoanData[[#This Row],[Amount Paid]]-(Q2790-X2790)</f>
        <v>949293.89999999991</v>
      </c>
      <c r="AO2790" s="14">
        <f>IF(tbl_LoanData[[#This Row],[Application Status]]="Approved",1,0)</f>
        <v>1</v>
      </c>
      <c r="AP2790" s="22" t="str">
        <f t="shared" ca="1" si="130"/>
        <v/>
      </c>
      <c r="AQ2790" s="22" t="str">
        <f t="shared" ca="1" si="131"/>
        <v/>
      </c>
    </row>
    <row r="2791" spans="1:43" ht="14.4" customHeight="1" x14ac:dyDescent="0.3">
      <c r="A2791" s="2" t="s">
        <v>15161</v>
      </c>
      <c r="B2791" s="2" t="s">
        <v>15162</v>
      </c>
      <c r="C2791" s="2" t="s">
        <v>804</v>
      </c>
      <c r="D2791" s="2" t="s">
        <v>81</v>
      </c>
      <c r="E2791" s="2" t="s">
        <v>268</v>
      </c>
      <c r="F2791" s="2">
        <v>34</v>
      </c>
      <c r="G2791" s="2" t="s">
        <v>83</v>
      </c>
      <c r="H2791" s="2" t="s">
        <v>136</v>
      </c>
      <c r="I2791" s="2" t="s">
        <v>49</v>
      </c>
      <c r="J2791" s="3">
        <v>45410</v>
      </c>
      <c r="K2791" s="3">
        <v>45422</v>
      </c>
      <c r="L2791" s="2" t="s">
        <v>40</v>
      </c>
      <c r="M2791" s="2" t="s">
        <v>71</v>
      </c>
      <c r="N2791" s="2" t="s">
        <v>137</v>
      </c>
      <c r="O2791" s="4">
        <v>1041000</v>
      </c>
      <c r="P2791" s="4">
        <v>134000</v>
      </c>
      <c r="Q2791" s="4">
        <v>907000</v>
      </c>
      <c r="R2791" s="2">
        <v>24</v>
      </c>
      <c r="S2791" s="5">
        <v>7.02</v>
      </c>
      <c r="T2791" s="4">
        <v>43097.62</v>
      </c>
      <c r="U2791" s="2" t="s">
        <v>73</v>
      </c>
      <c r="V2791" s="2" t="s">
        <v>33</v>
      </c>
      <c r="W2791" s="4">
        <v>1034342.8</v>
      </c>
      <c r="X2791" s="4">
        <v>0</v>
      </c>
      <c r="Y2791" s="4">
        <v>1034342.8</v>
      </c>
      <c r="Z2791" s="2">
        <v>0</v>
      </c>
      <c r="AA2791" s="2" t="s">
        <v>56</v>
      </c>
      <c r="AB2791" s="2" t="s">
        <v>15731</v>
      </c>
      <c r="AC2791" s="2" t="s">
        <v>360</v>
      </c>
      <c r="AD2791" s="2" t="s">
        <v>76</v>
      </c>
      <c r="AE2791" s="5">
        <v>87.13</v>
      </c>
      <c r="AF2791" s="2">
        <v>0</v>
      </c>
      <c r="AG2791" s="2" t="s">
        <v>77</v>
      </c>
      <c r="AH2791" s="2">
        <v>12</v>
      </c>
      <c r="AI2791" s="6" t="str">
        <f t="shared" si="129"/>
        <v>25-34</v>
      </c>
      <c r="AJ2791" s="11">
        <f>YEAR(tbl_LoanData[[#This Row],[Application Date]])</f>
        <v>2024</v>
      </c>
      <c r="AK2791" s="11" t="str">
        <f>TEXT(tbl_LoanData[[#This Row],[Application Date]],"MMMM")</f>
        <v>April</v>
      </c>
      <c r="AL2791" s="12">
        <f>DATE(YEAR(tbl_LoanData[[#This Row],[Application Date]]),MONTH(tbl_LoanData[[#This Row],[Application Date]]),1)</f>
        <v>45383</v>
      </c>
      <c r="AM2791" s="14">
        <f ca="1">IF(AND(tbl_LoanData[[#This Row],[Application Date]]&gt;=EOMONTH(TODAY(),-1)+1,tbl_LoanData[[#This Row],[Application Date]]&lt;=TODAY()),tbl_LoanData[[#This Row],[Loan Amount]],0)</f>
        <v>0</v>
      </c>
      <c r="AN2791" s="14">
        <f>tbl_LoanData[[#This Row],[Amount Paid]]-(Q2791-X2791)</f>
        <v>127342.80000000005</v>
      </c>
      <c r="AO2791" s="14">
        <f>IF(tbl_LoanData[[#This Row],[Application Status]]="Approved",1,0)</f>
        <v>1</v>
      </c>
      <c r="AP2791" s="22" t="str">
        <f t="shared" ca="1" si="130"/>
        <v/>
      </c>
      <c r="AQ2791" s="22" t="str">
        <f t="shared" ca="1" si="131"/>
        <v/>
      </c>
    </row>
    <row r="2792" spans="1:43" ht="14.4" customHeight="1" x14ac:dyDescent="0.3">
      <c r="A2792" s="2" t="s">
        <v>173</v>
      </c>
      <c r="B2792" s="2" t="s">
        <v>174</v>
      </c>
      <c r="C2792" s="2" t="s">
        <v>175</v>
      </c>
      <c r="D2792" s="2" t="s">
        <v>118</v>
      </c>
      <c r="E2792" s="2" t="s">
        <v>176</v>
      </c>
      <c r="F2792" s="2">
        <v>39</v>
      </c>
      <c r="G2792" s="2" t="s">
        <v>83</v>
      </c>
      <c r="H2792" s="2" t="s">
        <v>177</v>
      </c>
      <c r="I2792" s="2" t="s">
        <v>43</v>
      </c>
      <c r="J2792" s="3">
        <v>45431</v>
      </c>
      <c r="K2792" s="3">
        <v>45450</v>
      </c>
      <c r="L2792" s="2" t="s">
        <v>39</v>
      </c>
      <c r="M2792" s="2" t="s">
        <v>85</v>
      </c>
      <c r="N2792" s="2" t="s">
        <v>178</v>
      </c>
      <c r="O2792" s="4">
        <v>1499000</v>
      </c>
      <c r="P2792" s="4">
        <v>528700</v>
      </c>
      <c r="Q2792" s="4">
        <v>970300</v>
      </c>
      <c r="R2792" s="2">
        <v>18</v>
      </c>
      <c r="S2792" s="5">
        <v>13.72</v>
      </c>
      <c r="T2792" s="4">
        <v>64999.32</v>
      </c>
      <c r="U2792" s="2" t="s">
        <v>73</v>
      </c>
      <c r="V2792" s="2" t="s">
        <v>33</v>
      </c>
      <c r="W2792" s="4">
        <v>1169987.74</v>
      </c>
      <c r="X2792" s="4">
        <v>0</v>
      </c>
      <c r="Y2792" s="4">
        <v>1169987.74</v>
      </c>
      <c r="Z2792" s="2">
        <v>0</v>
      </c>
      <c r="AA2792" s="2" t="s">
        <v>56</v>
      </c>
      <c r="AB2792" s="2" t="s">
        <v>15731</v>
      </c>
      <c r="AC2792" s="2" t="s">
        <v>121</v>
      </c>
      <c r="AD2792" s="2" t="s">
        <v>76</v>
      </c>
      <c r="AE2792" s="5">
        <v>64.73</v>
      </c>
      <c r="AF2792" s="2">
        <v>0</v>
      </c>
      <c r="AG2792" s="2" t="s">
        <v>77</v>
      </c>
      <c r="AH2792" s="2">
        <v>19</v>
      </c>
      <c r="AI2792" s="6" t="str">
        <f t="shared" si="129"/>
        <v>35-44</v>
      </c>
      <c r="AJ2792" s="11">
        <f>YEAR(tbl_LoanData[[#This Row],[Application Date]])</f>
        <v>2024</v>
      </c>
      <c r="AK2792" s="11" t="str">
        <f>TEXT(tbl_LoanData[[#This Row],[Application Date]],"MMMM")</f>
        <v>May</v>
      </c>
      <c r="AL2792" s="12">
        <f>DATE(YEAR(tbl_LoanData[[#This Row],[Application Date]]),MONTH(tbl_LoanData[[#This Row],[Application Date]]),1)</f>
        <v>45413</v>
      </c>
      <c r="AM2792" s="14">
        <f ca="1">IF(AND(tbl_LoanData[[#This Row],[Application Date]]&gt;=EOMONTH(TODAY(),-1)+1,tbl_LoanData[[#This Row],[Application Date]]&lt;=TODAY()),tbl_LoanData[[#This Row],[Loan Amount]],0)</f>
        <v>0</v>
      </c>
      <c r="AN2792" s="14">
        <f>tbl_LoanData[[#This Row],[Amount Paid]]-(Q2792-X2792)</f>
        <v>199687.74</v>
      </c>
      <c r="AO2792" s="14">
        <f>IF(tbl_LoanData[[#This Row],[Application Status]]="Approved",1,0)</f>
        <v>1</v>
      </c>
      <c r="AP2792" s="22" t="str">
        <f t="shared" ca="1" si="130"/>
        <v/>
      </c>
      <c r="AQ2792" s="22" t="str">
        <f t="shared" ca="1" si="131"/>
        <v/>
      </c>
    </row>
    <row r="2793" spans="1:43" ht="14.4" customHeight="1" x14ac:dyDescent="0.3">
      <c r="A2793" s="2" t="s">
        <v>238</v>
      </c>
      <c r="B2793" s="2" t="s">
        <v>239</v>
      </c>
      <c r="C2793" s="2" t="s">
        <v>240</v>
      </c>
      <c r="D2793" s="2" t="s">
        <v>204</v>
      </c>
      <c r="E2793" s="2" t="s">
        <v>210</v>
      </c>
      <c r="F2793" s="2">
        <v>34</v>
      </c>
      <c r="G2793" s="2" t="s">
        <v>83</v>
      </c>
      <c r="H2793" s="2" t="s">
        <v>93</v>
      </c>
      <c r="I2793" s="2" t="s">
        <v>50</v>
      </c>
      <c r="J2793" s="3">
        <v>45440</v>
      </c>
      <c r="K2793" s="3">
        <v>45445</v>
      </c>
      <c r="L2793" s="2" t="s">
        <v>39</v>
      </c>
      <c r="M2793" s="2" t="s">
        <v>85</v>
      </c>
      <c r="N2793" s="2" t="s">
        <v>178</v>
      </c>
      <c r="O2793" s="4">
        <v>1631000</v>
      </c>
      <c r="P2793" s="4">
        <v>359100</v>
      </c>
      <c r="Q2793" s="4">
        <v>1271900</v>
      </c>
      <c r="R2793" s="2">
        <v>36</v>
      </c>
      <c r="S2793" s="5">
        <v>14.13</v>
      </c>
      <c r="T2793" s="4">
        <v>50307.18</v>
      </c>
      <c r="U2793" s="2" t="s">
        <v>73</v>
      </c>
      <c r="V2793" s="2" t="s">
        <v>74</v>
      </c>
      <c r="W2793" s="4">
        <v>1006143.6</v>
      </c>
      <c r="X2793" s="4">
        <v>804914.81</v>
      </c>
      <c r="Y2793" s="4">
        <v>1811058.41</v>
      </c>
      <c r="Z2793" s="2">
        <v>180</v>
      </c>
      <c r="AA2793" s="2" t="s">
        <v>60</v>
      </c>
      <c r="AB2793" s="2" t="s">
        <v>15727</v>
      </c>
      <c r="AC2793" s="2" t="s">
        <v>213</v>
      </c>
      <c r="AD2793" s="2" t="s">
        <v>76</v>
      </c>
      <c r="AE2793" s="5">
        <v>77.98</v>
      </c>
      <c r="AF2793" s="2">
        <v>6</v>
      </c>
      <c r="AG2793" s="2" t="s">
        <v>130</v>
      </c>
      <c r="AH2793" s="2">
        <v>5</v>
      </c>
      <c r="AI2793" s="6" t="str">
        <f t="shared" si="129"/>
        <v>25-34</v>
      </c>
      <c r="AJ2793" s="11">
        <f>YEAR(tbl_LoanData[[#This Row],[Application Date]])</f>
        <v>2024</v>
      </c>
      <c r="AK2793" s="11" t="str">
        <f>TEXT(tbl_LoanData[[#This Row],[Application Date]],"MMMM")</f>
        <v>May</v>
      </c>
      <c r="AL2793" s="12">
        <f>DATE(YEAR(tbl_LoanData[[#This Row],[Application Date]]),MONTH(tbl_LoanData[[#This Row],[Application Date]]),1)</f>
        <v>45413</v>
      </c>
      <c r="AM2793" s="14">
        <f ca="1">IF(AND(tbl_LoanData[[#This Row],[Application Date]]&gt;=EOMONTH(TODAY(),-1)+1,tbl_LoanData[[#This Row],[Application Date]]&lt;=TODAY()),tbl_LoanData[[#This Row],[Loan Amount]],0)</f>
        <v>0</v>
      </c>
      <c r="AN2793" s="14">
        <f>tbl_LoanData[[#This Row],[Amount Paid]]-(Q2793-X2793)</f>
        <v>539158.41</v>
      </c>
      <c r="AO2793" s="14">
        <f>IF(tbl_LoanData[[#This Row],[Application Status]]="Approved",1,0)</f>
        <v>1</v>
      </c>
      <c r="AP2793" s="22" t="str">
        <f t="shared" ca="1" si="130"/>
        <v/>
      </c>
      <c r="AQ2793" s="22" t="str">
        <f t="shared" ca="1" si="131"/>
        <v/>
      </c>
    </row>
    <row r="2794" spans="1:43" ht="14.4" customHeight="1" x14ac:dyDescent="0.3">
      <c r="A2794" s="2" t="s">
        <v>247</v>
      </c>
      <c r="B2794" s="2" t="s">
        <v>248</v>
      </c>
      <c r="C2794" s="2" t="s">
        <v>249</v>
      </c>
      <c r="D2794" s="2" t="s">
        <v>182</v>
      </c>
      <c r="E2794" s="2" t="s">
        <v>183</v>
      </c>
      <c r="F2794" s="2">
        <v>21</v>
      </c>
      <c r="G2794" s="2" t="s">
        <v>69</v>
      </c>
      <c r="H2794" s="2" t="s">
        <v>250</v>
      </c>
      <c r="I2794" s="2" t="s">
        <v>52</v>
      </c>
      <c r="J2794" s="3">
        <v>45435</v>
      </c>
      <c r="K2794" s="3">
        <v>45453</v>
      </c>
      <c r="L2794" s="2" t="s">
        <v>37</v>
      </c>
      <c r="M2794" s="2" t="s">
        <v>104</v>
      </c>
      <c r="N2794" s="2" t="s">
        <v>192</v>
      </c>
      <c r="O2794" s="4">
        <v>245000</v>
      </c>
      <c r="P2794" s="4">
        <v>85600</v>
      </c>
      <c r="Q2794" s="4">
        <v>159400</v>
      </c>
      <c r="R2794" s="2">
        <v>36</v>
      </c>
      <c r="S2794" s="5">
        <v>11.39</v>
      </c>
      <c r="T2794" s="4">
        <v>5940.75</v>
      </c>
      <c r="U2794" s="2" t="s">
        <v>73</v>
      </c>
      <c r="V2794" s="2" t="s">
        <v>74</v>
      </c>
      <c r="W2794" s="4">
        <v>154459.5</v>
      </c>
      <c r="X2794" s="4">
        <v>59407.48</v>
      </c>
      <c r="Y2794" s="4">
        <v>213866.98</v>
      </c>
      <c r="Z2794" s="2">
        <v>0</v>
      </c>
      <c r="AA2794" s="2" t="s">
        <v>56</v>
      </c>
      <c r="AB2794" s="2" t="s">
        <v>15728</v>
      </c>
      <c r="AC2794" s="2" t="s">
        <v>87</v>
      </c>
      <c r="AD2794" s="2" t="s">
        <v>76</v>
      </c>
      <c r="AE2794" s="5">
        <v>65.06</v>
      </c>
      <c r="AF2794" s="2">
        <v>0</v>
      </c>
      <c r="AG2794" s="2" t="s">
        <v>77</v>
      </c>
      <c r="AH2794" s="2">
        <v>18</v>
      </c>
      <c r="AI2794" s="6" t="str">
        <f t="shared" si="129"/>
        <v>18-24</v>
      </c>
      <c r="AJ2794" s="11">
        <f>YEAR(tbl_LoanData[[#This Row],[Application Date]])</f>
        <v>2024</v>
      </c>
      <c r="AK2794" s="11" t="str">
        <f>TEXT(tbl_LoanData[[#This Row],[Application Date]],"MMMM")</f>
        <v>May</v>
      </c>
      <c r="AL2794" s="12">
        <f>DATE(YEAR(tbl_LoanData[[#This Row],[Application Date]]),MONTH(tbl_LoanData[[#This Row],[Application Date]]),1)</f>
        <v>45413</v>
      </c>
      <c r="AM2794" s="14">
        <f ca="1">IF(AND(tbl_LoanData[[#This Row],[Application Date]]&gt;=EOMONTH(TODAY(),-1)+1,tbl_LoanData[[#This Row],[Application Date]]&lt;=TODAY()),tbl_LoanData[[#This Row],[Loan Amount]],0)</f>
        <v>0</v>
      </c>
      <c r="AN2794" s="14">
        <f>tbl_LoanData[[#This Row],[Amount Paid]]-(Q2794-X2794)</f>
        <v>54466.98000000001</v>
      </c>
      <c r="AO2794" s="14">
        <f>IF(tbl_LoanData[[#This Row],[Application Status]]="Approved",1,0)</f>
        <v>1</v>
      </c>
      <c r="AP2794" s="22" t="str">
        <f t="shared" ca="1" si="130"/>
        <v/>
      </c>
      <c r="AQ2794" s="22" t="str">
        <f t="shared" ca="1" si="131"/>
        <v/>
      </c>
    </row>
    <row r="2795" spans="1:43" x14ac:dyDescent="0.3">
      <c r="A2795" s="2" t="s">
        <v>419</v>
      </c>
      <c r="B2795" s="2" t="s">
        <v>420</v>
      </c>
      <c r="C2795" s="2" t="s">
        <v>379</v>
      </c>
      <c r="D2795" s="2" t="s">
        <v>254</v>
      </c>
      <c r="E2795" s="2" t="s">
        <v>165</v>
      </c>
      <c r="F2795" s="2">
        <v>44</v>
      </c>
      <c r="G2795" s="2" t="s">
        <v>69</v>
      </c>
      <c r="H2795" s="2" t="s">
        <v>172</v>
      </c>
      <c r="I2795" s="2" t="s">
        <v>45</v>
      </c>
      <c r="J2795" s="3">
        <v>45424</v>
      </c>
      <c r="K2795" s="3">
        <v>45426</v>
      </c>
      <c r="L2795" s="2" t="s">
        <v>38</v>
      </c>
      <c r="M2795" s="2" t="s">
        <v>127</v>
      </c>
      <c r="N2795" s="2" t="s">
        <v>128</v>
      </c>
      <c r="O2795" s="4">
        <v>1476000</v>
      </c>
      <c r="P2795" s="4">
        <v>269700</v>
      </c>
      <c r="Q2795" s="4">
        <v>1206300</v>
      </c>
      <c r="R2795" s="2">
        <v>36</v>
      </c>
      <c r="S2795" s="5">
        <v>10.02</v>
      </c>
      <c r="T2795" s="4">
        <v>43580.94</v>
      </c>
      <c r="U2795" s="2" t="s">
        <v>73</v>
      </c>
      <c r="V2795" s="2" t="s">
        <v>74</v>
      </c>
      <c r="W2795" s="4">
        <v>1176685.3799999999</v>
      </c>
      <c r="X2795" s="4">
        <v>392228.4</v>
      </c>
      <c r="Y2795" s="4">
        <v>1568913.78</v>
      </c>
      <c r="Z2795" s="2">
        <v>0</v>
      </c>
      <c r="AA2795" s="2" t="s">
        <v>56</v>
      </c>
      <c r="AB2795" s="2" t="s">
        <v>15733</v>
      </c>
      <c r="AC2795" s="2" t="s">
        <v>129</v>
      </c>
      <c r="AD2795" s="2" t="s">
        <v>76</v>
      </c>
      <c r="AE2795" s="5">
        <v>81.73</v>
      </c>
      <c r="AF2795" s="2">
        <v>0</v>
      </c>
      <c r="AG2795" s="2" t="s">
        <v>77</v>
      </c>
      <c r="AH2795" s="2">
        <v>2</v>
      </c>
      <c r="AI2795" s="6" t="str">
        <f t="shared" si="129"/>
        <v>35-44</v>
      </c>
      <c r="AJ2795" s="11">
        <f>YEAR(tbl_LoanData[[#This Row],[Application Date]])</f>
        <v>2024</v>
      </c>
      <c r="AK2795" s="11" t="str">
        <f>TEXT(tbl_LoanData[[#This Row],[Application Date]],"MMMM")</f>
        <v>May</v>
      </c>
      <c r="AL2795" s="12">
        <f>DATE(YEAR(tbl_LoanData[[#This Row],[Application Date]]),MONTH(tbl_LoanData[[#This Row],[Application Date]]),1)</f>
        <v>45413</v>
      </c>
      <c r="AM2795" s="14">
        <f ca="1">IF(AND(tbl_LoanData[[#This Row],[Application Date]]&gt;=EOMONTH(TODAY(),-1)+1,tbl_LoanData[[#This Row],[Application Date]]&lt;=TODAY()),tbl_LoanData[[#This Row],[Loan Amount]],0)</f>
        <v>0</v>
      </c>
      <c r="AN2795" s="14">
        <f>tbl_LoanData[[#This Row],[Amount Paid]]-(Q2795-X2795)</f>
        <v>362613.77999999991</v>
      </c>
      <c r="AO2795" s="14">
        <f>IF(tbl_LoanData[[#This Row],[Application Status]]="Approved",1,0)</f>
        <v>1</v>
      </c>
      <c r="AP2795" s="22" t="str">
        <f t="shared" ca="1" si="130"/>
        <v/>
      </c>
      <c r="AQ2795" s="22" t="str">
        <f t="shared" ca="1" si="131"/>
        <v/>
      </c>
    </row>
    <row r="2796" spans="1:43" ht="14.4" customHeight="1" x14ac:dyDescent="0.3">
      <c r="A2796" s="2" t="s">
        <v>458</v>
      </c>
      <c r="B2796" s="2" t="s">
        <v>459</v>
      </c>
      <c r="C2796" s="2" t="s">
        <v>243</v>
      </c>
      <c r="D2796" s="2" t="s">
        <v>311</v>
      </c>
      <c r="E2796" s="2" t="s">
        <v>142</v>
      </c>
      <c r="F2796" s="2">
        <v>59</v>
      </c>
      <c r="G2796" s="2" t="s">
        <v>83</v>
      </c>
      <c r="H2796" s="2" t="s">
        <v>70</v>
      </c>
      <c r="I2796" s="2" t="s">
        <v>50</v>
      </c>
      <c r="J2796" s="3">
        <v>45419</v>
      </c>
      <c r="K2796" s="3"/>
      <c r="L2796" s="2" t="s">
        <v>39</v>
      </c>
      <c r="M2796" s="2" t="s">
        <v>94</v>
      </c>
      <c r="N2796" s="2" t="s">
        <v>418</v>
      </c>
      <c r="O2796" s="4">
        <v>1525000</v>
      </c>
      <c r="P2796" s="4">
        <v>382000</v>
      </c>
      <c r="Q2796" s="4">
        <v>1143000</v>
      </c>
      <c r="R2796" s="2">
        <v>36</v>
      </c>
      <c r="S2796" s="5">
        <v>13.68</v>
      </c>
      <c r="T2796" s="4">
        <v>44780.2</v>
      </c>
      <c r="U2796" s="2" t="s">
        <v>96</v>
      </c>
      <c r="V2796" s="2" t="s">
        <v>97</v>
      </c>
      <c r="W2796" s="4">
        <v>0</v>
      </c>
      <c r="X2796" s="4">
        <v>0</v>
      </c>
      <c r="Y2796" s="4">
        <v>1612087.2</v>
      </c>
      <c r="Z2796" s="2">
        <v>0</v>
      </c>
      <c r="AA2796" s="2" t="s">
        <v>97</v>
      </c>
      <c r="AB2796" s="2" t="s">
        <v>15731</v>
      </c>
      <c r="AC2796" s="2" t="s">
        <v>332</v>
      </c>
      <c r="AD2796" s="2" t="s">
        <v>76</v>
      </c>
      <c r="AE2796" s="5">
        <v>74.95</v>
      </c>
      <c r="AF2796" s="2">
        <v>0</v>
      </c>
      <c r="AG2796" s="2" t="s">
        <v>97</v>
      </c>
      <c r="AH2796" s="2"/>
      <c r="AI2796" s="6" t="str">
        <f t="shared" si="129"/>
        <v>55-64</v>
      </c>
      <c r="AJ2796" s="11">
        <f>YEAR(tbl_LoanData[[#This Row],[Application Date]])</f>
        <v>2024</v>
      </c>
      <c r="AK2796" s="11" t="str">
        <f>TEXT(tbl_LoanData[[#This Row],[Application Date]],"MMMM")</f>
        <v>May</v>
      </c>
      <c r="AL2796" s="12">
        <f>DATE(YEAR(tbl_LoanData[[#This Row],[Application Date]]),MONTH(tbl_LoanData[[#This Row],[Application Date]]),1)</f>
        <v>45413</v>
      </c>
      <c r="AM2796" s="14">
        <f ca="1">IF(AND(tbl_LoanData[[#This Row],[Application Date]]&gt;=EOMONTH(TODAY(),-1)+1,tbl_LoanData[[#This Row],[Application Date]]&lt;=TODAY()),tbl_LoanData[[#This Row],[Loan Amount]],0)</f>
        <v>0</v>
      </c>
      <c r="AN2796" s="14">
        <f>tbl_LoanData[[#This Row],[Amount Paid]]-(Q2796-X2796)</f>
        <v>-1143000</v>
      </c>
      <c r="AO2796" s="14">
        <f>IF(tbl_LoanData[[#This Row],[Application Status]]="Approved",1,0)</f>
        <v>0</v>
      </c>
      <c r="AP2796" s="22" t="str">
        <f t="shared" ca="1" si="130"/>
        <v/>
      </c>
      <c r="AQ2796" s="22" t="str">
        <f t="shared" ca="1" si="131"/>
        <v/>
      </c>
    </row>
    <row r="2797" spans="1:43" x14ac:dyDescent="0.3">
      <c r="A2797" s="2" t="s">
        <v>504</v>
      </c>
      <c r="B2797" s="2" t="s">
        <v>505</v>
      </c>
      <c r="C2797" s="2" t="s">
        <v>277</v>
      </c>
      <c r="D2797" s="2" t="s">
        <v>67</v>
      </c>
      <c r="E2797" s="2" t="s">
        <v>92</v>
      </c>
      <c r="F2797" s="2">
        <v>45</v>
      </c>
      <c r="G2797" s="2" t="s">
        <v>83</v>
      </c>
      <c r="H2797" s="2" t="s">
        <v>166</v>
      </c>
      <c r="I2797" s="2" t="s">
        <v>46</v>
      </c>
      <c r="J2797" s="3">
        <v>45424</v>
      </c>
      <c r="K2797" s="3">
        <v>45434</v>
      </c>
      <c r="L2797" s="2" t="s">
        <v>39</v>
      </c>
      <c r="M2797" s="2" t="s">
        <v>167</v>
      </c>
      <c r="N2797" s="2" t="s">
        <v>168</v>
      </c>
      <c r="O2797" s="4">
        <v>2010000</v>
      </c>
      <c r="P2797" s="4">
        <v>482700</v>
      </c>
      <c r="Q2797" s="4">
        <v>1527300</v>
      </c>
      <c r="R2797" s="2">
        <v>24</v>
      </c>
      <c r="S2797" s="5">
        <v>5.42</v>
      </c>
      <c r="T2797" s="4">
        <v>70535.81</v>
      </c>
      <c r="U2797" s="2" t="s">
        <v>73</v>
      </c>
      <c r="V2797" s="2" t="s">
        <v>33</v>
      </c>
      <c r="W2797" s="4">
        <v>1692859.32</v>
      </c>
      <c r="X2797" s="4">
        <v>0</v>
      </c>
      <c r="Y2797" s="4">
        <v>1692859.32</v>
      </c>
      <c r="Z2797" s="2">
        <v>0</v>
      </c>
      <c r="AA2797" s="2" t="s">
        <v>56</v>
      </c>
      <c r="AB2797" s="2" t="s">
        <v>15728</v>
      </c>
      <c r="AC2797" s="2" t="s">
        <v>87</v>
      </c>
      <c r="AD2797" s="2" t="s">
        <v>76</v>
      </c>
      <c r="AE2797" s="5">
        <v>75.989999999999995</v>
      </c>
      <c r="AF2797" s="2">
        <v>0</v>
      </c>
      <c r="AG2797" s="2" t="s">
        <v>77</v>
      </c>
      <c r="AH2797" s="2">
        <v>10</v>
      </c>
      <c r="AI2797" s="6" t="str">
        <f t="shared" si="129"/>
        <v>45-54</v>
      </c>
      <c r="AJ2797" s="11">
        <f>YEAR(tbl_LoanData[[#This Row],[Application Date]])</f>
        <v>2024</v>
      </c>
      <c r="AK2797" s="11" t="str">
        <f>TEXT(tbl_LoanData[[#This Row],[Application Date]],"MMMM")</f>
        <v>May</v>
      </c>
      <c r="AL2797" s="12">
        <f>DATE(YEAR(tbl_LoanData[[#This Row],[Application Date]]),MONTH(tbl_LoanData[[#This Row],[Application Date]]),1)</f>
        <v>45413</v>
      </c>
      <c r="AM2797" s="14">
        <f ca="1">IF(AND(tbl_LoanData[[#This Row],[Application Date]]&gt;=EOMONTH(TODAY(),-1)+1,tbl_LoanData[[#This Row],[Application Date]]&lt;=TODAY()),tbl_LoanData[[#This Row],[Loan Amount]],0)</f>
        <v>0</v>
      </c>
      <c r="AN2797" s="14">
        <f>tbl_LoanData[[#This Row],[Amount Paid]]-(Q2797-X2797)</f>
        <v>165559.32000000007</v>
      </c>
      <c r="AO2797" s="14">
        <f>IF(tbl_LoanData[[#This Row],[Application Status]]="Approved",1,0)</f>
        <v>1</v>
      </c>
      <c r="AP2797" s="22" t="str">
        <f t="shared" ca="1" si="130"/>
        <v/>
      </c>
      <c r="AQ2797" s="22" t="str">
        <f t="shared" ca="1" si="131"/>
        <v/>
      </c>
    </row>
    <row r="2798" spans="1:43" ht="14.4" customHeight="1" x14ac:dyDescent="0.3">
      <c r="A2798" s="2" t="s">
        <v>580</v>
      </c>
      <c r="B2798" s="2" t="s">
        <v>581</v>
      </c>
      <c r="C2798" s="2" t="s">
        <v>142</v>
      </c>
      <c r="D2798" s="2" t="s">
        <v>182</v>
      </c>
      <c r="E2798" s="2" t="s">
        <v>402</v>
      </c>
      <c r="F2798" s="2">
        <v>33</v>
      </c>
      <c r="G2798" s="2" t="s">
        <v>83</v>
      </c>
      <c r="H2798" s="2" t="s">
        <v>172</v>
      </c>
      <c r="I2798" s="2" t="s">
        <v>45</v>
      </c>
      <c r="J2798" s="3">
        <v>45421</v>
      </c>
      <c r="K2798" s="3">
        <v>45428</v>
      </c>
      <c r="L2798" s="2" t="s">
        <v>37</v>
      </c>
      <c r="M2798" s="2" t="s">
        <v>104</v>
      </c>
      <c r="N2798" s="2" t="s">
        <v>192</v>
      </c>
      <c r="O2798" s="4">
        <v>188000</v>
      </c>
      <c r="P2798" s="4">
        <v>54200</v>
      </c>
      <c r="Q2798" s="4">
        <v>133800</v>
      </c>
      <c r="R2798" s="2">
        <v>36</v>
      </c>
      <c r="S2798" s="5">
        <v>13.93</v>
      </c>
      <c r="T2798" s="4">
        <v>5269.86</v>
      </c>
      <c r="U2798" s="2" t="s">
        <v>73</v>
      </c>
      <c r="V2798" s="2" t="s">
        <v>74</v>
      </c>
      <c r="W2798" s="4">
        <v>110667.06</v>
      </c>
      <c r="X2798" s="4">
        <v>79047.960000000006</v>
      </c>
      <c r="Y2798" s="4">
        <v>189715.02</v>
      </c>
      <c r="Z2798" s="2">
        <v>186</v>
      </c>
      <c r="AA2798" s="2" t="s">
        <v>60</v>
      </c>
      <c r="AB2798" s="2" t="s">
        <v>15728</v>
      </c>
      <c r="AC2798" s="2" t="s">
        <v>87</v>
      </c>
      <c r="AD2798" s="2" t="s">
        <v>76</v>
      </c>
      <c r="AE2798" s="5">
        <v>71.17</v>
      </c>
      <c r="AF2798" s="2">
        <v>6</v>
      </c>
      <c r="AG2798" s="2" t="s">
        <v>130</v>
      </c>
      <c r="AH2798" s="2">
        <v>7</v>
      </c>
      <c r="AI2798" s="6" t="str">
        <f t="shared" si="129"/>
        <v>25-34</v>
      </c>
      <c r="AJ2798" s="11">
        <f>YEAR(tbl_LoanData[[#This Row],[Application Date]])</f>
        <v>2024</v>
      </c>
      <c r="AK2798" s="11" t="str">
        <f>TEXT(tbl_LoanData[[#This Row],[Application Date]],"MMMM")</f>
        <v>May</v>
      </c>
      <c r="AL2798" s="12">
        <f>DATE(YEAR(tbl_LoanData[[#This Row],[Application Date]]),MONTH(tbl_LoanData[[#This Row],[Application Date]]),1)</f>
        <v>45413</v>
      </c>
      <c r="AM2798" s="14">
        <f ca="1">IF(AND(tbl_LoanData[[#This Row],[Application Date]]&gt;=EOMONTH(TODAY(),-1)+1,tbl_LoanData[[#This Row],[Application Date]]&lt;=TODAY()),tbl_LoanData[[#This Row],[Loan Amount]],0)</f>
        <v>0</v>
      </c>
      <c r="AN2798" s="14">
        <f>tbl_LoanData[[#This Row],[Amount Paid]]-(Q2798-X2798)</f>
        <v>55915.020000000004</v>
      </c>
      <c r="AO2798" s="14">
        <f>IF(tbl_LoanData[[#This Row],[Application Status]]="Approved",1,0)</f>
        <v>1</v>
      </c>
      <c r="AP2798" s="22" t="str">
        <f t="shared" ca="1" si="130"/>
        <v/>
      </c>
      <c r="AQ2798" s="22" t="str">
        <f t="shared" ca="1" si="131"/>
        <v/>
      </c>
    </row>
    <row r="2799" spans="1:43" ht="14.4" customHeight="1" x14ac:dyDescent="0.3">
      <c r="A2799" s="2" t="s">
        <v>958</v>
      </c>
      <c r="B2799" s="2" t="s">
        <v>959</v>
      </c>
      <c r="C2799" s="2" t="s">
        <v>546</v>
      </c>
      <c r="D2799" s="2" t="s">
        <v>91</v>
      </c>
      <c r="E2799" s="2" t="s">
        <v>81</v>
      </c>
      <c r="F2799" s="2">
        <v>28</v>
      </c>
      <c r="G2799" s="2" t="s">
        <v>83</v>
      </c>
      <c r="H2799" s="2" t="s">
        <v>250</v>
      </c>
      <c r="I2799" s="2" t="s">
        <v>52</v>
      </c>
      <c r="J2799" s="3">
        <v>45420</v>
      </c>
      <c r="K2799" s="3">
        <v>45437</v>
      </c>
      <c r="L2799" s="2" t="s">
        <v>39</v>
      </c>
      <c r="M2799" s="2" t="s">
        <v>167</v>
      </c>
      <c r="N2799" s="2" t="s">
        <v>491</v>
      </c>
      <c r="O2799" s="4">
        <v>1736000</v>
      </c>
      <c r="P2799" s="4">
        <v>421700</v>
      </c>
      <c r="Q2799" s="4">
        <v>1314300</v>
      </c>
      <c r="R2799" s="2">
        <v>36</v>
      </c>
      <c r="S2799" s="5">
        <v>12.75</v>
      </c>
      <c r="T2799" s="4">
        <v>50472.77</v>
      </c>
      <c r="U2799" s="2" t="s">
        <v>73</v>
      </c>
      <c r="V2799" s="2" t="s">
        <v>74</v>
      </c>
      <c r="W2799" s="4">
        <v>1312292.02</v>
      </c>
      <c r="X2799" s="4">
        <v>504727.73</v>
      </c>
      <c r="Y2799" s="4">
        <v>1817019.75</v>
      </c>
      <c r="Z2799" s="2">
        <v>32</v>
      </c>
      <c r="AA2799" s="2" t="s">
        <v>58</v>
      </c>
      <c r="AB2799" s="2" t="s">
        <v>15727</v>
      </c>
      <c r="AC2799" s="2" t="s">
        <v>213</v>
      </c>
      <c r="AD2799" s="2" t="s">
        <v>76</v>
      </c>
      <c r="AE2799" s="5">
        <v>75.709999999999994</v>
      </c>
      <c r="AF2799" s="2">
        <v>1</v>
      </c>
      <c r="AG2799" s="2" t="s">
        <v>15718</v>
      </c>
      <c r="AH2799" s="2">
        <v>17</v>
      </c>
      <c r="AI2799" s="6" t="str">
        <f t="shared" si="129"/>
        <v>25-34</v>
      </c>
      <c r="AJ2799" s="11">
        <f>YEAR(tbl_LoanData[[#This Row],[Application Date]])</f>
        <v>2024</v>
      </c>
      <c r="AK2799" s="11" t="str">
        <f>TEXT(tbl_LoanData[[#This Row],[Application Date]],"MMMM")</f>
        <v>May</v>
      </c>
      <c r="AL2799" s="12">
        <f>DATE(YEAR(tbl_LoanData[[#This Row],[Application Date]]),MONTH(tbl_LoanData[[#This Row],[Application Date]]),1)</f>
        <v>45413</v>
      </c>
      <c r="AM2799" s="14">
        <f ca="1">IF(AND(tbl_LoanData[[#This Row],[Application Date]]&gt;=EOMONTH(TODAY(),-1)+1,tbl_LoanData[[#This Row],[Application Date]]&lt;=TODAY()),tbl_LoanData[[#This Row],[Loan Amount]],0)</f>
        <v>0</v>
      </c>
      <c r="AN2799" s="14">
        <f>tbl_LoanData[[#This Row],[Amount Paid]]-(Q2799-X2799)</f>
        <v>502719.75</v>
      </c>
      <c r="AO2799" s="14">
        <f>IF(tbl_LoanData[[#This Row],[Application Status]]="Approved",1,0)</f>
        <v>1</v>
      </c>
      <c r="AP2799" s="22" t="str">
        <f t="shared" ca="1" si="130"/>
        <v/>
      </c>
      <c r="AQ2799" s="22" t="str">
        <f t="shared" ca="1" si="131"/>
        <v/>
      </c>
    </row>
    <row r="2800" spans="1:43" ht="14.4" customHeight="1" x14ac:dyDescent="0.3">
      <c r="A2800" s="2" t="s">
        <v>1135</v>
      </c>
      <c r="B2800" s="2" t="s">
        <v>1136</v>
      </c>
      <c r="C2800" s="2" t="s">
        <v>606</v>
      </c>
      <c r="D2800" s="2" t="s">
        <v>101</v>
      </c>
      <c r="E2800" s="2" t="s">
        <v>394</v>
      </c>
      <c r="F2800" s="2">
        <v>37</v>
      </c>
      <c r="G2800" s="2" t="s">
        <v>69</v>
      </c>
      <c r="H2800" s="2" t="s">
        <v>256</v>
      </c>
      <c r="I2800" s="2" t="s">
        <v>43</v>
      </c>
      <c r="J2800" s="3">
        <v>45414</v>
      </c>
      <c r="K2800" s="3">
        <v>45424</v>
      </c>
      <c r="L2800" s="2" t="s">
        <v>37</v>
      </c>
      <c r="M2800" s="2" t="s">
        <v>94</v>
      </c>
      <c r="N2800" s="2" t="s">
        <v>488</v>
      </c>
      <c r="O2800" s="4">
        <v>70000</v>
      </c>
      <c r="P2800" s="4">
        <v>17600</v>
      </c>
      <c r="Q2800" s="4">
        <v>52400</v>
      </c>
      <c r="R2800" s="2">
        <v>48</v>
      </c>
      <c r="S2800" s="5">
        <v>9.17</v>
      </c>
      <c r="T2800" s="4">
        <v>1492.09</v>
      </c>
      <c r="U2800" s="2" t="s">
        <v>73</v>
      </c>
      <c r="V2800" s="2" t="s">
        <v>74</v>
      </c>
      <c r="W2800" s="4">
        <v>40286.43</v>
      </c>
      <c r="X2800" s="4">
        <v>31333.89</v>
      </c>
      <c r="Y2800" s="4">
        <v>71620.320000000007</v>
      </c>
      <c r="Z2800" s="2">
        <v>0</v>
      </c>
      <c r="AA2800" s="2" t="s">
        <v>56</v>
      </c>
      <c r="AB2800" s="2" t="s">
        <v>15736</v>
      </c>
      <c r="AC2800" s="2" t="s">
        <v>213</v>
      </c>
      <c r="AD2800" s="2" t="s">
        <v>76</v>
      </c>
      <c r="AE2800" s="5">
        <v>74.86</v>
      </c>
      <c r="AF2800" s="2">
        <v>0</v>
      </c>
      <c r="AG2800" s="2" t="s">
        <v>77</v>
      </c>
      <c r="AH2800" s="2">
        <v>10</v>
      </c>
      <c r="AI2800" s="6" t="str">
        <f t="shared" si="129"/>
        <v>35-44</v>
      </c>
      <c r="AJ2800" s="11">
        <f>YEAR(tbl_LoanData[[#This Row],[Application Date]])</f>
        <v>2024</v>
      </c>
      <c r="AK2800" s="11" t="str">
        <f>TEXT(tbl_LoanData[[#This Row],[Application Date]],"MMMM")</f>
        <v>May</v>
      </c>
      <c r="AL2800" s="12">
        <f>DATE(YEAR(tbl_LoanData[[#This Row],[Application Date]]),MONTH(tbl_LoanData[[#This Row],[Application Date]]),1)</f>
        <v>45413</v>
      </c>
      <c r="AM2800" s="14">
        <f ca="1">IF(AND(tbl_LoanData[[#This Row],[Application Date]]&gt;=EOMONTH(TODAY(),-1)+1,tbl_LoanData[[#This Row],[Application Date]]&lt;=TODAY()),tbl_LoanData[[#This Row],[Loan Amount]],0)</f>
        <v>0</v>
      </c>
      <c r="AN2800" s="14">
        <f>tbl_LoanData[[#This Row],[Amount Paid]]-(Q2800-X2800)</f>
        <v>19220.32</v>
      </c>
      <c r="AO2800" s="14">
        <f>IF(tbl_LoanData[[#This Row],[Application Status]]="Approved",1,0)</f>
        <v>1</v>
      </c>
      <c r="AP2800" s="22" t="str">
        <f t="shared" ca="1" si="130"/>
        <v/>
      </c>
      <c r="AQ2800" s="22" t="str">
        <f t="shared" ca="1" si="131"/>
        <v/>
      </c>
    </row>
    <row r="2801" spans="1:43" ht="14.4" customHeight="1" x14ac:dyDescent="0.3">
      <c r="A2801" s="2" t="s">
        <v>1277</v>
      </c>
      <c r="B2801" s="2" t="s">
        <v>1278</v>
      </c>
      <c r="C2801" s="2" t="s">
        <v>986</v>
      </c>
      <c r="D2801" s="2" t="s">
        <v>118</v>
      </c>
      <c r="E2801" s="2" t="s">
        <v>125</v>
      </c>
      <c r="F2801" s="2">
        <v>36</v>
      </c>
      <c r="G2801" s="2" t="s">
        <v>83</v>
      </c>
      <c r="H2801" s="2" t="s">
        <v>228</v>
      </c>
      <c r="I2801" s="2" t="s">
        <v>43</v>
      </c>
      <c r="J2801" s="3">
        <v>45424</v>
      </c>
      <c r="K2801" s="3">
        <v>45438</v>
      </c>
      <c r="L2801" s="2" t="s">
        <v>39</v>
      </c>
      <c r="M2801" s="2" t="s">
        <v>167</v>
      </c>
      <c r="N2801" s="2" t="s">
        <v>168</v>
      </c>
      <c r="O2801" s="4">
        <v>1968000</v>
      </c>
      <c r="P2801" s="4">
        <v>367700</v>
      </c>
      <c r="Q2801" s="4">
        <v>1600300</v>
      </c>
      <c r="R2801" s="2">
        <v>36</v>
      </c>
      <c r="S2801" s="5">
        <v>6.03</v>
      </c>
      <c r="T2801" s="4">
        <v>52494.29</v>
      </c>
      <c r="U2801" s="2" t="s">
        <v>73</v>
      </c>
      <c r="V2801" s="2" t="s">
        <v>74</v>
      </c>
      <c r="W2801" s="4">
        <v>1417345.83</v>
      </c>
      <c r="X2801" s="4">
        <v>472448.44</v>
      </c>
      <c r="Y2801" s="4">
        <v>1889794.27</v>
      </c>
      <c r="Z2801" s="2">
        <v>0</v>
      </c>
      <c r="AA2801" s="2" t="s">
        <v>56</v>
      </c>
      <c r="AB2801" s="2" t="s">
        <v>15736</v>
      </c>
      <c r="AC2801" s="2" t="s">
        <v>138</v>
      </c>
      <c r="AD2801" s="2" t="s">
        <v>76</v>
      </c>
      <c r="AE2801" s="5">
        <v>81.319999999999993</v>
      </c>
      <c r="AF2801" s="2">
        <v>0</v>
      </c>
      <c r="AG2801" s="2" t="s">
        <v>77</v>
      </c>
      <c r="AH2801" s="2">
        <v>14</v>
      </c>
      <c r="AI2801" s="6" t="str">
        <f t="shared" si="129"/>
        <v>35-44</v>
      </c>
      <c r="AJ2801" s="11">
        <f>YEAR(tbl_LoanData[[#This Row],[Application Date]])</f>
        <v>2024</v>
      </c>
      <c r="AK2801" s="11" t="str">
        <f>TEXT(tbl_LoanData[[#This Row],[Application Date]],"MMMM")</f>
        <v>May</v>
      </c>
      <c r="AL2801" s="12">
        <f>DATE(YEAR(tbl_LoanData[[#This Row],[Application Date]]),MONTH(tbl_LoanData[[#This Row],[Application Date]]),1)</f>
        <v>45413</v>
      </c>
      <c r="AM2801" s="14">
        <f ca="1">IF(AND(tbl_LoanData[[#This Row],[Application Date]]&gt;=EOMONTH(TODAY(),-1)+1,tbl_LoanData[[#This Row],[Application Date]]&lt;=TODAY()),tbl_LoanData[[#This Row],[Loan Amount]],0)</f>
        <v>0</v>
      </c>
      <c r="AN2801" s="14">
        <f>tbl_LoanData[[#This Row],[Amount Paid]]-(Q2801-X2801)</f>
        <v>289494.27</v>
      </c>
      <c r="AO2801" s="14">
        <f>IF(tbl_LoanData[[#This Row],[Application Status]]="Approved",1,0)</f>
        <v>1</v>
      </c>
      <c r="AP2801" s="22" t="str">
        <f t="shared" ca="1" si="130"/>
        <v/>
      </c>
      <c r="AQ2801" s="22" t="str">
        <f t="shared" ca="1" si="131"/>
        <v/>
      </c>
    </row>
    <row r="2802" spans="1:43" ht="14.4" customHeight="1" x14ac:dyDescent="0.3">
      <c r="A2802" s="2" t="s">
        <v>1299</v>
      </c>
      <c r="B2802" s="2" t="s">
        <v>1300</v>
      </c>
      <c r="C2802" s="2" t="s">
        <v>142</v>
      </c>
      <c r="D2802" s="2" t="s">
        <v>311</v>
      </c>
      <c r="E2802" s="2" t="s">
        <v>311</v>
      </c>
      <c r="F2802" s="2">
        <v>55</v>
      </c>
      <c r="G2802" s="2" t="s">
        <v>83</v>
      </c>
      <c r="H2802" s="2" t="s">
        <v>166</v>
      </c>
      <c r="I2802" s="2" t="s">
        <v>46</v>
      </c>
      <c r="J2802" s="3">
        <v>45435</v>
      </c>
      <c r="K2802" s="3">
        <v>45438</v>
      </c>
      <c r="L2802" s="2" t="s">
        <v>36</v>
      </c>
      <c r="M2802" s="2" t="s">
        <v>111</v>
      </c>
      <c r="N2802" s="2" t="s">
        <v>350</v>
      </c>
      <c r="O2802" s="4">
        <v>1868000</v>
      </c>
      <c r="P2802" s="4">
        <v>545300</v>
      </c>
      <c r="Q2802" s="4">
        <v>1322700</v>
      </c>
      <c r="R2802" s="2">
        <v>24</v>
      </c>
      <c r="S2802" s="5">
        <v>10.89</v>
      </c>
      <c r="T2802" s="4">
        <v>67116</v>
      </c>
      <c r="U2802" s="2" t="s">
        <v>73</v>
      </c>
      <c r="V2802" s="2" t="s">
        <v>33</v>
      </c>
      <c r="W2802" s="4">
        <v>1610784.06</v>
      </c>
      <c r="X2802" s="4">
        <v>0</v>
      </c>
      <c r="Y2802" s="4">
        <v>1610784.06</v>
      </c>
      <c r="Z2802" s="2">
        <v>0</v>
      </c>
      <c r="AA2802" s="2" t="s">
        <v>56</v>
      </c>
      <c r="AB2802" s="2" t="s">
        <v>15730</v>
      </c>
      <c r="AC2802" s="2" t="s">
        <v>332</v>
      </c>
      <c r="AD2802" s="2" t="s">
        <v>76</v>
      </c>
      <c r="AE2802" s="5">
        <v>70.81</v>
      </c>
      <c r="AF2802" s="2">
        <v>0</v>
      </c>
      <c r="AG2802" s="2" t="s">
        <v>77</v>
      </c>
      <c r="AH2802" s="2">
        <v>3</v>
      </c>
      <c r="AI2802" s="6" t="str">
        <f t="shared" si="129"/>
        <v>55-64</v>
      </c>
      <c r="AJ2802" s="11">
        <f>YEAR(tbl_LoanData[[#This Row],[Application Date]])</f>
        <v>2024</v>
      </c>
      <c r="AK2802" s="11" t="str">
        <f>TEXT(tbl_LoanData[[#This Row],[Application Date]],"MMMM")</f>
        <v>May</v>
      </c>
      <c r="AL2802" s="12">
        <f>DATE(YEAR(tbl_LoanData[[#This Row],[Application Date]]),MONTH(tbl_LoanData[[#This Row],[Application Date]]),1)</f>
        <v>45413</v>
      </c>
      <c r="AM2802" s="14">
        <f ca="1">IF(AND(tbl_LoanData[[#This Row],[Application Date]]&gt;=EOMONTH(TODAY(),-1)+1,tbl_LoanData[[#This Row],[Application Date]]&lt;=TODAY()),tbl_LoanData[[#This Row],[Loan Amount]],0)</f>
        <v>0</v>
      </c>
      <c r="AN2802" s="14">
        <f>tbl_LoanData[[#This Row],[Amount Paid]]-(Q2802-X2802)</f>
        <v>288084.06000000006</v>
      </c>
      <c r="AO2802" s="14">
        <f>IF(tbl_LoanData[[#This Row],[Application Status]]="Approved",1,0)</f>
        <v>1</v>
      </c>
      <c r="AP2802" s="22" t="str">
        <f t="shared" ca="1" si="130"/>
        <v/>
      </c>
      <c r="AQ2802" s="22" t="str">
        <f t="shared" ca="1" si="131"/>
        <v/>
      </c>
    </row>
    <row r="2803" spans="1:43" ht="14.4" customHeight="1" x14ac:dyDescent="0.3">
      <c r="A2803" s="2" t="s">
        <v>1301</v>
      </c>
      <c r="B2803" s="2" t="s">
        <v>1302</v>
      </c>
      <c r="C2803" s="2" t="s">
        <v>277</v>
      </c>
      <c r="D2803" s="2" t="s">
        <v>134</v>
      </c>
      <c r="E2803" s="2" t="s">
        <v>183</v>
      </c>
      <c r="F2803" s="2">
        <v>57</v>
      </c>
      <c r="G2803" s="2" t="s">
        <v>83</v>
      </c>
      <c r="H2803" s="2" t="s">
        <v>205</v>
      </c>
      <c r="I2803" s="2" t="s">
        <v>49</v>
      </c>
      <c r="J2803" s="3">
        <v>45416</v>
      </c>
      <c r="K2803" s="3">
        <v>45426</v>
      </c>
      <c r="L2803" s="2" t="s">
        <v>37</v>
      </c>
      <c r="M2803" s="2" t="s">
        <v>260</v>
      </c>
      <c r="N2803" s="2" t="s">
        <v>457</v>
      </c>
      <c r="O2803" s="4">
        <v>219000</v>
      </c>
      <c r="P2803" s="4">
        <v>48200</v>
      </c>
      <c r="Q2803" s="4">
        <v>170800</v>
      </c>
      <c r="R2803" s="2">
        <v>60</v>
      </c>
      <c r="S2803" s="5">
        <v>12.74</v>
      </c>
      <c r="T2803" s="4">
        <v>4659.99</v>
      </c>
      <c r="U2803" s="2" t="s">
        <v>73</v>
      </c>
      <c r="V2803" s="2" t="s">
        <v>74</v>
      </c>
      <c r="W2803" s="4">
        <v>111839.76</v>
      </c>
      <c r="X2803" s="4">
        <v>167759.84</v>
      </c>
      <c r="Y2803" s="4">
        <v>279599.59999999998</v>
      </c>
      <c r="Z2803" s="2">
        <v>93</v>
      </c>
      <c r="AA2803" s="2" t="s">
        <v>60</v>
      </c>
      <c r="AB2803" s="2" t="s">
        <v>15734</v>
      </c>
      <c r="AC2803" s="2" t="s">
        <v>332</v>
      </c>
      <c r="AD2803" s="2" t="s">
        <v>76</v>
      </c>
      <c r="AE2803" s="5">
        <v>77.989999999999995</v>
      </c>
      <c r="AF2803" s="2">
        <v>3</v>
      </c>
      <c r="AG2803" s="2" t="s">
        <v>130</v>
      </c>
      <c r="AH2803" s="2">
        <v>10</v>
      </c>
      <c r="AI2803" s="6" t="str">
        <f t="shared" si="129"/>
        <v>55-64</v>
      </c>
      <c r="AJ2803" s="11">
        <f>YEAR(tbl_LoanData[[#This Row],[Application Date]])</f>
        <v>2024</v>
      </c>
      <c r="AK2803" s="11" t="str">
        <f>TEXT(tbl_LoanData[[#This Row],[Application Date]],"MMMM")</f>
        <v>May</v>
      </c>
      <c r="AL2803" s="12">
        <f>DATE(YEAR(tbl_LoanData[[#This Row],[Application Date]]),MONTH(tbl_LoanData[[#This Row],[Application Date]]),1)</f>
        <v>45413</v>
      </c>
      <c r="AM2803" s="14">
        <f ca="1">IF(AND(tbl_LoanData[[#This Row],[Application Date]]&gt;=EOMONTH(TODAY(),-1)+1,tbl_LoanData[[#This Row],[Application Date]]&lt;=TODAY()),tbl_LoanData[[#This Row],[Loan Amount]],0)</f>
        <v>0</v>
      </c>
      <c r="AN2803" s="14">
        <f>tbl_LoanData[[#This Row],[Amount Paid]]-(Q2803-X2803)</f>
        <v>108799.59999999999</v>
      </c>
      <c r="AO2803" s="14">
        <f>IF(tbl_LoanData[[#This Row],[Application Status]]="Approved",1,0)</f>
        <v>1</v>
      </c>
      <c r="AP2803" s="22" t="str">
        <f t="shared" ca="1" si="130"/>
        <v/>
      </c>
      <c r="AQ2803" s="22" t="str">
        <f t="shared" ca="1" si="131"/>
        <v/>
      </c>
    </row>
    <row r="2804" spans="1:43" ht="14.4" customHeight="1" x14ac:dyDescent="0.3">
      <c r="A2804" s="2" t="s">
        <v>1305</v>
      </c>
      <c r="B2804" s="2" t="s">
        <v>1306</v>
      </c>
      <c r="C2804" s="2" t="s">
        <v>343</v>
      </c>
      <c r="D2804" s="2" t="s">
        <v>142</v>
      </c>
      <c r="E2804" s="2" t="s">
        <v>255</v>
      </c>
      <c r="F2804" s="2">
        <v>39</v>
      </c>
      <c r="G2804" s="2" t="s">
        <v>69</v>
      </c>
      <c r="H2804" s="2" t="s">
        <v>250</v>
      </c>
      <c r="I2804" s="2" t="s">
        <v>52</v>
      </c>
      <c r="J2804" s="3">
        <v>45442</v>
      </c>
      <c r="K2804" s="3">
        <v>45445</v>
      </c>
      <c r="L2804" s="2" t="s">
        <v>40</v>
      </c>
      <c r="M2804" s="2" t="s">
        <v>94</v>
      </c>
      <c r="N2804" s="2" t="s">
        <v>4</v>
      </c>
      <c r="O2804" s="4">
        <v>925000</v>
      </c>
      <c r="P2804" s="4">
        <v>236900</v>
      </c>
      <c r="Q2804" s="4">
        <v>688100</v>
      </c>
      <c r="R2804" s="2">
        <v>48</v>
      </c>
      <c r="S2804" s="5">
        <v>6.29</v>
      </c>
      <c r="T2804" s="4">
        <v>17942.21</v>
      </c>
      <c r="U2804" s="2" t="s">
        <v>73</v>
      </c>
      <c r="V2804" s="2" t="s">
        <v>74</v>
      </c>
      <c r="W2804" s="4">
        <v>466497.46</v>
      </c>
      <c r="X2804" s="4">
        <v>394728.5</v>
      </c>
      <c r="Y2804" s="4">
        <v>861225.96</v>
      </c>
      <c r="Z2804" s="2">
        <v>0</v>
      </c>
      <c r="AA2804" s="2" t="s">
        <v>56</v>
      </c>
      <c r="AB2804" s="2" t="s">
        <v>15736</v>
      </c>
      <c r="AC2804" s="2" t="s">
        <v>129</v>
      </c>
      <c r="AD2804" s="2" t="s">
        <v>76</v>
      </c>
      <c r="AE2804" s="5">
        <v>74.39</v>
      </c>
      <c r="AF2804" s="2">
        <v>0</v>
      </c>
      <c r="AG2804" s="2" t="s">
        <v>77</v>
      </c>
      <c r="AH2804" s="2">
        <v>3</v>
      </c>
      <c r="AI2804" s="6" t="str">
        <f t="shared" si="129"/>
        <v>35-44</v>
      </c>
      <c r="AJ2804" s="11">
        <f>YEAR(tbl_LoanData[[#This Row],[Application Date]])</f>
        <v>2024</v>
      </c>
      <c r="AK2804" s="11" t="str">
        <f>TEXT(tbl_LoanData[[#This Row],[Application Date]],"MMMM")</f>
        <v>May</v>
      </c>
      <c r="AL2804" s="12">
        <f>DATE(YEAR(tbl_LoanData[[#This Row],[Application Date]]),MONTH(tbl_LoanData[[#This Row],[Application Date]]),1)</f>
        <v>45413</v>
      </c>
      <c r="AM2804" s="14">
        <f ca="1">IF(AND(tbl_LoanData[[#This Row],[Application Date]]&gt;=EOMONTH(TODAY(),-1)+1,tbl_LoanData[[#This Row],[Application Date]]&lt;=TODAY()),tbl_LoanData[[#This Row],[Loan Amount]],0)</f>
        <v>0</v>
      </c>
      <c r="AN2804" s="14">
        <f>tbl_LoanData[[#This Row],[Amount Paid]]-(Q2804-X2804)</f>
        <v>173125.96000000002</v>
      </c>
      <c r="AO2804" s="14">
        <f>IF(tbl_LoanData[[#This Row],[Application Status]]="Approved",1,0)</f>
        <v>1</v>
      </c>
      <c r="AP2804" s="22" t="str">
        <f t="shared" ca="1" si="130"/>
        <v/>
      </c>
      <c r="AQ2804" s="22" t="str">
        <f t="shared" ca="1" si="131"/>
        <v/>
      </c>
    </row>
    <row r="2805" spans="1:43" ht="14.4" customHeight="1" x14ac:dyDescent="0.3">
      <c r="A2805" s="2" t="s">
        <v>1767</v>
      </c>
      <c r="B2805" s="2" t="s">
        <v>1768</v>
      </c>
      <c r="C2805" s="2" t="s">
        <v>188</v>
      </c>
      <c r="D2805" s="2" t="s">
        <v>189</v>
      </c>
      <c r="E2805" s="2" t="s">
        <v>176</v>
      </c>
      <c r="F2805" s="2">
        <v>30</v>
      </c>
      <c r="G2805" s="2" t="s">
        <v>69</v>
      </c>
      <c r="H2805" s="2" t="s">
        <v>269</v>
      </c>
      <c r="I2805" s="2" t="s">
        <v>46</v>
      </c>
      <c r="J2805" s="3">
        <v>45433</v>
      </c>
      <c r="K2805" s="3">
        <v>45451</v>
      </c>
      <c r="L2805" s="2" t="s">
        <v>39</v>
      </c>
      <c r="M2805" s="2" t="s">
        <v>127</v>
      </c>
      <c r="N2805" s="2" t="s">
        <v>152</v>
      </c>
      <c r="O2805" s="4">
        <v>1323000</v>
      </c>
      <c r="P2805" s="4">
        <v>402100</v>
      </c>
      <c r="Q2805" s="4">
        <v>920900</v>
      </c>
      <c r="R2805" s="2">
        <v>48</v>
      </c>
      <c r="S2805" s="5">
        <v>14.84</v>
      </c>
      <c r="T2805" s="4">
        <v>30573.88</v>
      </c>
      <c r="U2805" s="2" t="s">
        <v>73</v>
      </c>
      <c r="V2805" s="2" t="s">
        <v>74</v>
      </c>
      <c r="W2805" s="4">
        <v>794920.88</v>
      </c>
      <c r="X2805" s="4">
        <v>672625.36</v>
      </c>
      <c r="Y2805" s="4">
        <v>1467546.24</v>
      </c>
      <c r="Z2805" s="2">
        <v>0</v>
      </c>
      <c r="AA2805" s="2" t="s">
        <v>56</v>
      </c>
      <c r="AB2805" s="2" t="s">
        <v>15732</v>
      </c>
      <c r="AC2805" s="2" t="s">
        <v>121</v>
      </c>
      <c r="AD2805" s="2" t="s">
        <v>76</v>
      </c>
      <c r="AE2805" s="5">
        <v>69.61</v>
      </c>
      <c r="AF2805" s="2">
        <v>0</v>
      </c>
      <c r="AG2805" s="2" t="s">
        <v>77</v>
      </c>
      <c r="AH2805" s="2">
        <v>18</v>
      </c>
      <c r="AI2805" s="6" t="str">
        <f t="shared" si="129"/>
        <v>25-34</v>
      </c>
      <c r="AJ2805" s="11">
        <f>YEAR(tbl_LoanData[[#This Row],[Application Date]])</f>
        <v>2024</v>
      </c>
      <c r="AK2805" s="11" t="str">
        <f>TEXT(tbl_LoanData[[#This Row],[Application Date]],"MMMM")</f>
        <v>May</v>
      </c>
      <c r="AL2805" s="12">
        <f>DATE(YEAR(tbl_LoanData[[#This Row],[Application Date]]),MONTH(tbl_LoanData[[#This Row],[Application Date]]),1)</f>
        <v>45413</v>
      </c>
      <c r="AM2805" s="14">
        <f ca="1">IF(AND(tbl_LoanData[[#This Row],[Application Date]]&gt;=EOMONTH(TODAY(),-1)+1,tbl_LoanData[[#This Row],[Application Date]]&lt;=TODAY()),tbl_LoanData[[#This Row],[Loan Amount]],0)</f>
        <v>0</v>
      </c>
      <c r="AN2805" s="14">
        <f>tbl_LoanData[[#This Row],[Amount Paid]]-(Q2805-X2805)</f>
        <v>546646.24</v>
      </c>
      <c r="AO2805" s="14">
        <f>IF(tbl_LoanData[[#This Row],[Application Status]]="Approved",1,0)</f>
        <v>1</v>
      </c>
      <c r="AP2805" s="22" t="str">
        <f t="shared" ca="1" si="130"/>
        <v/>
      </c>
      <c r="AQ2805" s="22" t="str">
        <f t="shared" ca="1" si="131"/>
        <v/>
      </c>
    </row>
    <row r="2806" spans="1:43" ht="14.4" customHeight="1" x14ac:dyDescent="0.3">
      <c r="A2806" s="2" t="s">
        <v>1785</v>
      </c>
      <c r="B2806" s="2" t="s">
        <v>1786</v>
      </c>
      <c r="C2806" s="2" t="s">
        <v>549</v>
      </c>
      <c r="D2806" s="2" t="s">
        <v>91</v>
      </c>
      <c r="E2806" s="2" t="s">
        <v>402</v>
      </c>
      <c r="F2806" s="2">
        <v>43</v>
      </c>
      <c r="G2806" s="2" t="s">
        <v>83</v>
      </c>
      <c r="H2806" s="2" t="s">
        <v>313</v>
      </c>
      <c r="I2806" s="2" t="s">
        <v>44</v>
      </c>
      <c r="J2806" s="3">
        <v>45419</v>
      </c>
      <c r="K2806" s="3"/>
      <c r="L2806" s="2" t="s">
        <v>39</v>
      </c>
      <c r="M2806" s="2" t="s">
        <v>94</v>
      </c>
      <c r="N2806" s="2" t="s">
        <v>365</v>
      </c>
      <c r="O2806" s="4">
        <v>1856000</v>
      </c>
      <c r="P2806" s="4">
        <v>608700</v>
      </c>
      <c r="Q2806" s="4">
        <v>1247300</v>
      </c>
      <c r="R2806" s="2">
        <v>60</v>
      </c>
      <c r="S2806" s="5">
        <v>7.97</v>
      </c>
      <c r="T2806" s="4">
        <v>29072.48</v>
      </c>
      <c r="U2806" s="2" t="s">
        <v>113</v>
      </c>
      <c r="V2806" s="2" t="s">
        <v>97</v>
      </c>
      <c r="W2806" s="4">
        <v>0</v>
      </c>
      <c r="X2806" s="4">
        <v>0</v>
      </c>
      <c r="Y2806" s="4">
        <v>1744349.05</v>
      </c>
      <c r="Z2806" s="2">
        <v>0</v>
      </c>
      <c r="AA2806" s="2" t="s">
        <v>97</v>
      </c>
      <c r="AB2806" s="2" t="s">
        <v>15730</v>
      </c>
      <c r="AC2806" s="2" t="s">
        <v>360</v>
      </c>
      <c r="AD2806" s="2" t="s">
        <v>76</v>
      </c>
      <c r="AE2806" s="5">
        <v>67.2</v>
      </c>
      <c r="AF2806" s="2">
        <v>0</v>
      </c>
      <c r="AG2806" s="2" t="s">
        <v>97</v>
      </c>
      <c r="AH2806" s="2"/>
      <c r="AI2806" s="6" t="str">
        <f t="shared" si="129"/>
        <v>35-44</v>
      </c>
      <c r="AJ2806" s="11">
        <f>YEAR(tbl_LoanData[[#This Row],[Application Date]])</f>
        <v>2024</v>
      </c>
      <c r="AK2806" s="11" t="str">
        <f>TEXT(tbl_LoanData[[#This Row],[Application Date]],"MMMM")</f>
        <v>May</v>
      </c>
      <c r="AL2806" s="12">
        <f>DATE(YEAR(tbl_LoanData[[#This Row],[Application Date]]),MONTH(tbl_LoanData[[#This Row],[Application Date]]),1)</f>
        <v>45413</v>
      </c>
      <c r="AM2806" s="14">
        <f ca="1">IF(AND(tbl_LoanData[[#This Row],[Application Date]]&gt;=EOMONTH(TODAY(),-1)+1,tbl_LoanData[[#This Row],[Application Date]]&lt;=TODAY()),tbl_LoanData[[#This Row],[Loan Amount]],0)</f>
        <v>0</v>
      </c>
      <c r="AN2806" s="14">
        <f>tbl_LoanData[[#This Row],[Amount Paid]]-(Q2806-X2806)</f>
        <v>-1247300</v>
      </c>
      <c r="AO2806" s="14">
        <f>IF(tbl_LoanData[[#This Row],[Application Status]]="Approved",1,0)</f>
        <v>0</v>
      </c>
      <c r="AP2806" s="22" t="str">
        <f t="shared" ca="1" si="130"/>
        <v/>
      </c>
      <c r="AQ2806" s="22" t="str">
        <f t="shared" ca="1" si="131"/>
        <v/>
      </c>
    </row>
    <row r="2807" spans="1:43" ht="14.4" customHeight="1" x14ac:dyDescent="0.3">
      <c r="A2807" s="2" t="s">
        <v>1899</v>
      </c>
      <c r="B2807" s="2" t="s">
        <v>1900</v>
      </c>
      <c r="C2807" s="2" t="s">
        <v>368</v>
      </c>
      <c r="D2807" s="2" t="s">
        <v>161</v>
      </c>
      <c r="E2807" s="2" t="s">
        <v>92</v>
      </c>
      <c r="F2807" s="2">
        <v>32</v>
      </c>
      <c r="G2807" s="2" t="s">
        <v>83</v>
      </c>
      <c r="H2807" s="2" t="s">
        <v>172</v>
      </c>
      <c r="I2807" s="2" t="s">
        <v>45</v>
      </c>
      <c r="J2807" s="3">
        <v>45440</v>
      </c>
      <c r="K2807" s="3"/>
      <c r="L2807" s="2" t="s">
        <v>40</v>
      </c>
      <c r="M2807" s="2" t="s">
        <v>111</v>
      </c>
      <c r="N2807" s="2" t="s">
        <v>120</v>
      </c>
      <c r="O2807" s="4">
        <v>1166000</v>
      </c>
      <c r="P2807" s="4">
        <v>118300</v>
      </c>
      <c r="Q2807" s="4">
        <v>1047700</v>
      </c>
      <c r="R2807" s="2">
        <v>36</v>
      </c>
      <c r="S2807" s="5">
        <v>9.89</v>
      </c>
      <c r="T2807" s="4">
        <v>37737.57</v>
      </c>
      <c r="U2807" s="2" t="s">
        <v>96</v>
      </c>
      <c r="V2807" s="2" t="s">
        <v>97</v>
      </c>
      <c r="W2807" s="4">
        <v>0</v>
      </c>
      <c r="X2807" s="4">
        <v>0</v>
      </c>
      <c r="Y2807" s="4">
        <v>1358552.59</v>
      </c>
      <c r="Z2807" s="2">
        <v>0</v>
      </c>
      <c r="AA2807" s="2" t="s">
        <v>97</v>
      </c>
      <c r="AB2807" s="2" t="s">
        <v>15729</v>
      </c>
      <c r="AC2807" s="2" t="s">
        <v>146</v>
      </c>
      <c r="AD2807" s="2" t="s">
        <v>76</v>
      </c>
      <c r="AE2807" s="5">
        <v>89.85</v>
      </c>
      <c r="AF2807" s="2">
        <v>0</v>
      </c>
      <c r="AG2807" s="2" t="s">
        <v>97</v>
      </c>
      <c r="AH2807" s="2"/>
      <c r="AI2807" s="6" t="str">
        <f t="shared" si="129"/>
        <v>25-34</v>
      </c>
      <c r="AJ2807" s="11">
        <f>YEAR(tbl_LoanData[[#This Row],[Application Date]])</f>
        <v>2024</v>
      </c>
      <c r="AK2807" s="11" t="str">
        <f>TEXT(tbl_LoanData[[#This Row],[Application Date]],"MMMM")</f>
        <v>May</v>
      </c>
      <c r="AL2807" s="12">
        <f>DATE(YEAR(tbl_LoanData[[#This Row],[Application Date]]),MONTH(tbl_LoanData[[#This Row],[Application Date]]),1)</f>
        <v>45413</v>
      </c>
      <c r="AM2807" s="14">
        <f ca="1">IF(AND(tbl_LoanData[[#This Row],[Application Date]]&gt;=EOMONTH(TODAY(),-1)+1,tbl_LoanData[[#This Row],[Application Date]]&lt;=TODAY()),tbl_LoanData[[#This Row],[Loan Amount]],0)</f>
        <v>0</v>
      </c>
      <c r="AN2807" s="14">
        <f>tbl_LoanData[[#This Row],[Amount Paid]]-(Q2807-X2807)</f>
        <v>-1047700</v>
      </c>
      <c r="AO2807" s="14">
        <f>IF(tbl_LoanData[[#This Row],[Application Status]]="Approved",1,0)</f>
        <v>0</v>
      </c>
      <c r="AP2807" s="22" t="str">
        <f t="shared" ca="1" si="130"/>
        <v/>
      </c>
      <c r="AQ2807" s="22" t="str">
        <f t="shared" ca="1" si="131"/>
        <v/>
      </c>
    </row>
    <row r="2808" spans="1:43" ht="14.4" customHeight="1" x14ac:dyDescent="0.3">
      <c r="A2808" s="2" t="s">
        <v>1973</v>
      </c>
      <c r="B2808" s="2" t="s">
        <v>1974</v>
      </c>
      <c r="C2808" s="2" t="s">
        <v>627</v>
      </c>
      <c r="D2808" s="2" t="s">
        <v>189</v>
      </c>
      <c r="E2808" s="2" t="s">
        <v>465</v>
      </c>
      <c r="F2808" s="2">
        <v>35</v>
      </c>
      <c r="G2808" s="2" t="s">
        <v>83</v>
      </c>
      <c r="H2808" s="2" t="s">
        <v>110</v>
      </c>
      <c r="I2808" s="2" t="s">
        <v>46</v>
      </c>
      <c r="J2808" s="3">
        <v>45429</v>
      </c>
      <c r="K2808" s="3">
        <v>45443</v>
      </c>
      <c r="L2808" s="2" t="s">
        <v>38</v>
      </c>
      <c r="M2808" s="2" t="s">
        <v>111</v>
      </c>
      <c r="N2808" s="2" t="s">
        <v>112</v>
      </c>
      <c r="O2808" s="4">
        <v>1004000</v>
      </c>
      <c r="P2808" s="4">
        <v>132800</v>
      </c>
      <c r="Q2808" s="4">
        <v>871200</v>
      </c>
      <c r="R2808" s="2">
        <v>48</v>
      </c>
      <c r="S2808" s="5">
        <v>12.59</v>
      </c>
      <c r="T2808" s="4">
        <v>27290.34</v>
      </c>
      <c r="U2808" s="2" t="s">
        <v>73</v>
      </c>
      <c r="V2808" s="2" t="s">
        <v>74</v>
      </c>
      <c r="W2808" s="4">
        <v>709548.84</v>
      </c>
      <c r="X2808" s="4">
        <v>600387.48</v>
      </c>
      <c r="Y2808" s="4">
        <v>1309936.32</v>
      </c>
      <c r="Z2808" s="2">
        <v>0</v>
      </c>
      <c r="AA2808" s="2" t="s">
        <v>56</v>
      </c>
      <c r="AB2808" s="2" t="s">
        <v>15729</v>
      </c>
      <c r="AC2808" s="2" t="s">
        <v>75</v>
      </c>
      <c r="AD2808" s="2" t="s">
        <v>76</v>
      </c>
      <c r="AE2808" s="5">
        <v>86.77</v>
      </c>
      <c r="AF2808" s="2">
        <v>0</v>
      </c>
      <c r="AG2808" s="2" t="s">
        <v>77</v>
      </c>
      <c r="AH2808" s="2">
        <v>14</v>
      </c>
      <c r="AI2808" s="6" t="str">
        <f t="shared" si="129"/>
        <v>35-44</v>
      </c>
      <c r="AJ2808" s="11">
        <f>YEAR(tbl_LoanData[[#This Row],[Application Date]])</f>
        <v>2024</v>
      </c>
      <c r="AK2808" s="11" t="str">
        <f>TEXT(tbl_LoanData[[#This Row],[Application Date]],"MMMM")</f>
        <v>May</v>
      </c>
      <c r="AL2808" s="12">
        <f>DATE(YEAR(tbl_LoanData[[#This Row],[Application Date]]),MONTH(tbl_LoanData[[#This Row],[Application Date]]),1)</f>
        <v>45413</v>
      </c>
      <c r="AM2808" s="14">
        <f ca="1">IF(AND(tbl_LoanData[[#This Row],[Application Date]]&gt;=EOMONTH(TODAY(),-1)+1,tbl_LoanData[[#This Row],[Application Date]]&lt;=TODAY()),tbl_LoanData[[#This Row],[Loan Amount]],0)</f>
        <v>0</v>
      </c>
      <c r="AN2808" s="14">
        <f>tbl_LoanData[[#This Row],[Amount Paid]]-(Q2808-X2808)</f>
        <v>438736.31999999995</v>
      </c>
      <c r="AO2808" s="14">
        <f>IF(tbl_LoanData[[#This Row],[Application Status]]="Approved",1,0)</f>
        <v>1</v>
      </c>
      <c r="AP2808" s="22" t="str">
        <f t="shared" ca="1" si="130"/>
        <v/>
      </c>
      <c r="AQ2808" s="22" t="str">
        <f t="shared" ca="1" si="131"/>
        <v/>
      </c>
    </row>
    <row r="2809" spans="1:43" x14ac:dyDescent="0.3">
      <c r="A2809" s="2" t="s">
        <v>2113</v>
      </c>
      <c r="B2809" s="2" t="s">
        <v>2114</v>
      </c>
      <c r="C2809" s="2" t="s">
        <v>397</v>
      </c>
      <c r="D2809" s="2" t="s">
        <v>311</v>
      </c>
      <c r="E2809" s="2" t="s">
        <v>209</v>
      </c>
      <c r="F2809" s="2">
        <v>51</v>
      </c>
      <c r="G2809" s="2" t="s">
        <v>83</v>
      </c>
      <c r="H2809" s="2" t="s">
        <v>269</v>
      </c>
      <c r="I2809" s="2" t="s">
        <v>46</v>
      </c>
      <c r="J2809" s="3">
        <v>45427</v>
      </c>
      <c r="K2809" s="3">
        <v>45437</v>
      </c>
      <c r="L2809" s="2" t="s">
        <v>38</v>
      </c>
      <c r="M2809" s="2" t="s">
        <v>111</v>
      </c>
      <c r="N2809" s="2" t="s">
        <v>112</v>
      </c>
      <c r="O2809" s="4">
        <v>1637000</v>
      </c>
      <c r="P2809" s="4">
        <v>401100</v>
      </c>
      <c r="Q2809" s="4">
        <v>1235900</v>
      </c>
      <c r="R2809" s="2">
        <v>36</v>
      </c>
      <c r="S2809" s="5">
        <v>10.6</v>
      </c>
      <c r="T2809" s="4">
        <v>45247.67</v>
      </c>
      <c r="U2809" s="2" t="s">
        <v>73</v>
      </c>
      <c r="V2809" s="2" t="s">
        <v>74</v>
      </c>
      <c r="W2809" s="4">
        <v>1221687.0900000001</v>
      </c>
      <c r="X2809" s="4">
        <v>407229.11</v>
      </c>
      <c r="Y2809" s="4">
        <v>1628916.2</v>
      </c>
      <c r="Z2809" s="2">
        <v>0</v>
      </c>
      <c r="AA2809" s="2" t="s">
        <v>56</v>
      </c>
      <c r="AB2809" s="2" t="s">
        <v>15730</v>
      </c>
      <c r="AC2809" s="2" t="s">
        <v>146</v>
      </c>
      <c r="AD2809" s="2" t="s">
        <v>76</v>
      </c>
      <c r="AE2809" s="5">
        <v>75.5</v>
      </c>
      <c r="AF2809" s="2">
        <v>0</v>
      </c>
      <c r="AG2809" s="2" t="s">
        <v>77</v>
      </c>
      <c r="AH2809" s="2">
        <v>10</v>
      </c>
      <c r="AI2809" s="6" t="str">
        <f t="shared" si="129"/>
        <v>45-54</v>
      </c>
      <c r="AJ2809" s="11">
        <f>YEAR(tbl_LoanData[[#This Row],[Application Date]])</f>
        <v>2024</v>
      </c>
      <c r="AK2809" s="11" t="str">
        <f>TEXT(tbl_LoanData[[#This Row],[Application Date]],"MMMM")</f>
        <v>May</v>
      </c>
      <c r="AL2809" s="12">
        <f>DATE(YEAR(tbl_LoanData[[#This Row],[Application Date]]),MONTH(tbl_LoanData[[#This Row],[Application Date]]),1)</f>
        <v>45413</v>
      </c>
      <c r="AM2809" s="14">
        <f ca="1">IF(AND(tbl_LoanData[[#This Row],[Application Date]]&gt;=EOMONTH(TODAY(),-1)+1,tbl_LoanData[[#This Row],[Application Date]]&lt;=TODAY()),tbl_LoanData[[#This Row],[Loan Amount]],0)</f>
        <v>0</v>
      </c>
      <c r="AN2809" s="14">
        <f>tbl_LoanData[[#This Row],[Amount Paid]]-(Q2809-X2809)</f>
        <v>393016.20000000007</v>
      </c>
      <c r="AO2809" s="14">
        <f>IF(tbl_LoanData[[#This Row],[Application Status]]="Approved",1,0)</f>
        <v>1</v>
      </c>
      <c r="AP2809" s="22" t="str">
        <f t="shared" ca="1" si="130"/>
        <v/>
      </c>
      <c r="AQ2809" s="22" t="str">
        <f t="shared" ca="1" si="131"/>
        <v/>
      </c>
    </row>
    <row r="2810" spans="1:43" x14ac:dyDescent="0.3">
      <c r="A2810" s="2" t="s">
        <v>2223</v>
      </c>
      <c r="B2810" s="2" t="s">
        <v>2224</v>
      </c>
      <c r="C2810" s="2" t="s">
        <v>289</v>
      </c>
      <c r="D2810" s="2" t="s">
        <v>102</v>
      </c>
      <c r="E2810" s="2" t="s">
        <v>255</v>
      </c>
      <c r="F2810" s="2">
        <v>48</v>
      </c>
      <c r="G2810" s="2" t="s">
        <v>69</v>
      </c>
      <c r="H2810" s="2" t="s">
        <v>259</v>
      </c>
      <c r="I2810" s="2" t="s">
        <v>43</v>
      </c>
      <c r="J2810" s="3">
        <v>45430</v>
      </c>
      <c r="K2810" s="3">
        <v>45446</v>
      </c>
      <c r="L2810" s="2" t="s">
        <v>36</v>
      </c>
      <c r="M2810" s="2" t="s">
        <v>104</v>
      </c>
      <c r="N2810" s="2" t="s">
        <v>592</v>
      </c>
      <c r="O2810" s="4">
        <v>2179000</v>
      </c>
      <c r="P2810" s="4">
        <v>377100</v>
      </c>
      <c r="Q2810" s="4">
        <v>1801900</v>
      </c>
      <c r="R2810" s="2">
        <v>24</v>
      </c>
      <c r="S2810" s="5">
        <v>10.59</v>
      </c>
      <c r="T2810" s="4">
        <v>90980.93</v>
      </c>
      <c r="U2810" s="2" t="s">
        <v>73</v>
      </c>
      <c r="V2810" s="2" t="s">
        <v>33</v>
      </c>
      <c r="W2810" s="4">
        <v>2183542.42</v>
      </c>
      <c r="X2810" s="4">
        <v>0</v>
      </c>
      <c r="Y2810" s="4">
        <v>2183542.42</v>
      </c>
      <c r="Z2810" s="2">
        <v>0</v>
      </c>
      <c r="AA2810" s="2" t="s">
        <v>56</v>
      </c>
      <c r="AB2810" s="2" t="s">
        <v>15735</v>
      </c>
      <c r="AC2810" s="2" t="s">
        <v>360</v>
      </c>
      <c r="AD2810" s="2" t="s">
        <v>76</v>
      </c>
      <c r="AE2810" s="5">
        <v>82.69</v>
      </c>
      <c r="AF2810" s="2">
        <v>0</v>
      </c>
      <c r="AG2810" s="2" t="s">
        <v>77</v>
      </c>
      <c r="AH2810" s="2">
        <v>16</v>
      </c>
      <c r="AI2810" s="6" t="str">
        <f t="shared" si="129"/>
        <v>45-54</v>
      </c>
      <c r="AJ2810" s="11">
        <f>YEAR(tbl_LoanData[[#This Row],[Application Date]])</f>
        <v>2024</v>
      </c>
      <c r="AK2810" s="11" t="str">
        <f>TEXT(tbl_LoanData[[#This Row],[Application Date]],"MMMM")</f>
        <v>May</v>
      </c>
      <c r="AL2810" s="12">
        <f>DATE(YEAR(tbl_LoanData[[#This Row],[Application Date]]),MONTH(tbl_LoanData[[#This Row],[Application Date]]),1)</f>
        <v>45413</v>
      </c>
      <c r="AM2810" s="14">
        <f ca="1">IF(AND(tbl_LoanData[[#This Row],[Application Date]]&gt;=EOMONTH(TODAY(),-1)+1,tbl_LoanData[[#This Row],[Application Date]]&lt;=TODAY()),tbl_LoanData[[#This Row],[Loan Amount]],0)</f>
        <v>0</v>
      </c>
      <c r="AN2810" s="14">
        <f>tbl_LoanData[[#This Row],[Amount Paid]]-(Q2810-X2810)</f>
        <v>381642.41999999993</v>
      </c>
      <c r="AO2810" s="14">
        <f>IF(tbl_LoanData[[#This Row],[Application Status]]="Approved",1,0)</f>
        <v>1</v>
      </c>
      <c r="AP2810" s="22" t="str">
        <f t="shared" ca="1" si="130"/>
        <v/>
      </c>
      <c r="AQ2810" s="22" t="str">
        <f t="shared" ca="1" si="131"/>
        <v/>
      </c>
    </row>
    <row r="2811" spans="1:43" ht="14.4" customHeight="1" x14ac:dyDescent="0.3">
      <c r="A2811" s="2" t="s">
        <v>2253</v>
      </c>
      <c r="B2811" s="2" t="s">
        <v>2254</v>
      </c>
      <c r="C2811" s="2" t="s">
        <v>627</v>
      </c>
      <c r="D2811" s="2" t="s">
        <v>176</v>
      </c>
      <c r="E2811" s="2" t="s">
        <v>176</v>
      </c>
      <c r="F2811" s="2">
        <v>23</v>
      </c>
      <c r="G2811" s="2" t="s">
        <v>83</v>
      </c>
      <c r="H2811" s="2" t="s">
        <v>313</v>
      </c>
      <c r="I2811" s="2" t="s">
        <v>44</v>
      </c>
      <c r="J2811" s="3">
        <v>45440</v>
      </c>
      <c r="K2811" s="3"/>
      <c r="L2811" s="2" t="s">
        <v>39</v>
      </c>
      <c r="M2811" s="2" t="s">
        <v>71</v>
      </c>
      <c r="N2811" s="2" t="s">
        <v>72</v>
      </c>
      <c r="O2811" s="4">
        <v>1553000</v>
      </c>
      <c r="P2811" s="4">
        <v>562500</v>
      </c>
      <c r="Q2811" s="4">
        <v>990500</v>
      </c>
      <c r="R2811" s="2">
        <v>36</v>
      </c>
      <c r="S2811" s="5">
        <v>10.34</v>
      </c>
      <c r="T2811" s="4">
        <v>36048.699999999997</v>
      </c>
      <c r="U2811" s="2" t="s">
        <v>113</v>
      </c>
      <c r="V2811" s="2" t="s">
        <v>97</v>
      </c>
      <c r="W2811" s="4">
        <v>0</v>
      </c>
      <c r="X2811" s="4">
        <v>0</v>
      </c>
      <c r="Y2811" s="4">
        <v>1297753.1000000001</v>
      </c>
      <c r="Z2811" s="2">
        <v>0</v>
      </c>
      <c r="AA2811" s="2" t="s">
        <v>97</v>
      </c>
      <c r="AB2811" s="2" t="s">
        <v>15734</v>
      </c>
      <c r="AC2811" s="2" t="s">
        <v>213</v>
      </c>
      <c r="AD2811" s="2" t="s">
        <v>76</v>
      </c>
      <c r="AE2811" s="5">
        <v>63.78</v>
      </c>
      <c r="AF2811" s="2">
        <v>0</v>
      </c>
      <c r="AG2811" s="2" t="s">
        <v>97</v>
      </c>
      <c r="AH2811" s="2"/>
      <c r="AI2811" s="6" t="str">
        <f t="shared" si="129"/>
        <v>18-24</v>
      </c>
      <c r="AJ2811" s="11">
        <f>YEAR(tbl_LoanData[[#This Row],[Application Date]])</f>
        <v>2024</v>
      </c>
      <c r="AK2811" s="11" t="str">
        <f>TEXT(tbl_LoanData[[#This Row],[Application Date]],"MMMM")</f>
        <v>May</v>
      </c>
      <c r="AL2811" s="12">
        <f>DATE(YEAR(tbl_LoanData[[#This Row],[Application Date]]),MONTH(tbl_LoanData[[#This Row],[Application Date]]),1)</f>
        <v>45413</v>
      </c>
      <c r="AM2811" s="14">
        <f ca="1">IF(AND(tbl_LoanData[[#This Row],[Application Date]]&gt;=EOMONTH(TODAY(),-1)+1,tbl_LoanData[[#This Row],[Application Date]]&lt;=TODAY()),tbl_LoanData[[#This Row],[Loan Amount]],0)</f>
        <v>0</v>
      </c>
      <c r="AN2811" s="14">
        <f>tbl_LoanData[[#This Row],[Amount Paid]]-(Q2811-X2811)</f>
        <v>-990500</v>
      </c>
      <c r="AO2811" s="14">
        <f>IF(tbl_LoanData[[#This Row],[Application Status]]="Approved",1,0)</f>
        <v>0</v>
      </c>
      <c r="AP2811" s="22" t="str">
        <f t="shared" ca="1" si="130"/>
        <v/>
      </c>
      <c r="AQ2811" s="22" t="str">
        <f t="shared" ca="1" si="131"/>
        <v/>
      </c>
    </row>
    <row r="2812" spans="1:43" ht="14.4" customHeight="1" x14ac:dyDescent="0.3">
      <c r="A2812" s="2" t="s">
        <v>2337</v>
      </c>
      <c r="B2812" s="2" t="s">
        <v>2338</v>
      </c>
      <c r="C2812" s="2" t="s">
        <v>586</v>
      </c>
      <c r="D2812" s="2" t="s">
        <v>209</v>
      </c>
      <c r="E2812" s="2" t="s">
        <v>150</v>
      </c>
      <c r="F2812" s="2">
        <v>26</v>
      </c>
      <c r="G2812" s="2" t="s">
        <v>69</v>
      </c>
      <c r="H2812" s="2" t="s">
        <v>143</v>
      </c>
      <c r="I2812" s="2" t="s">
        <v>46</v>
      </c>
      <c r="J2812" s="3">
        <v>45439</v>
      </c>
      <c r="K2812" s="3">
        <v>45450</v>
      </c>
      <c r="L2812" s="2" t="s">
        <v>40</v>
      </c>
      <c r="M2812" s="2" t="s">
        <v>85</v>
      </c>
      <c r="N2812" s="2" t="s">
        <v>274</v>
      </c>
      <c r="O2812" s="4">
        <v>942000</v>
      </c>
      <c r="P2812" s="4">
        <v>375100</v>
      </c>
      <c r="Q2812" s="4">
        <v>566900</v>
      </c>
      <c r="R2812" s="2">
        <v>36</v>
      </c>
      <c r="S2812" s="5">
        <v>12.26</v>
      </c>
      <c r="T2812" s="4">
        <v>21539.05</v>
      </c>
      <c r="U2812" s="2" t="s">
        <v>73</v>
      </c>
      <c r="V2812" s="2" t="s">
        <v>74</v>
      </c>
      <c r="W2812" s="4">
        <v>560015.30000000005</v>
      </c>
      <c r="X2812" s="4">
        <v>215390.52</v>
      </c>
      <c r="Y2812" s="4">
        <v>775405.82</v>
      </c>
      <c r="Z2812" s="2">
        <v>0</v>
      </c>
      <c r="AA2812" s="2" t="s">
        <v>56</v>
      </c>
      <c r="AB2812" s="2" t="s">
        <v>15734</v>
      </c>
      <c r="AC2812" s="2" t="s">
        <v>332</v>
      </c>
      <c r="AD2812" s="2" t="s">
        <v>76</v>
      </c>
      <c r="AE2812" s="5">
        <v>60.18</v>
      </c>
      <c r="AF2812" s="2">
        <v>0</v>
      </c>
      <c r="AG2812" s="2" t="s">
        <v>77</v>
      </c>
      <c r="AH2812" s="2">
        <v>11</v>
      </c>
      <c r="AI2812" s="6" t="str">
        <f t="shared" si="129"/>
        <v>25-34</v>
      </c>
      <c r="AJ2812" s="11">
        <f>YEAR(tbl_LoanData[[#This Row],[Application Date]])</f>
        <v>2024</v>
      </c>
      <c r="AK2812" s="11" t="str">
        <f>TEXT(tbl_LoanData[[#This Row],[Application Date]],"MMMM")</f>
        <v>May</v>
      </c>
      <c r="AL2812" s="12">
        <f>DATE(YEAR(tbl_LoanData[[#This Row],[Application Date]]),MONTH(tbl_LoanData[[#This Row],[Application Date]]),1)</f>
        <v>45413</v>
      </c>
      <c r="AM2812" s="14">
        <f ca="1">IF(AND(tbl_LoanData[[#This Row],[Application Date]]&gt;=EOMONTH(TODAY(),-1)+1,tbl_LoanData[[#This Row],[Application Date]]&lt;=TODAY()),tbl_LoanData[[#This Row],[Loan Amount]],0)</f>
        <v>0</v>
      </c>
      <c r="AN2812" s="14">
        <f>tbl_LoanData[[#This Row],[Amount Paid]]-(Q2812-X2812)</f>
        <v>208505.82000000007</v>
      </c>
      <c r="AO2812" s="14">
        <f>IF(tbl_LoanData[[#This Row],[Application Status]]="Approved",1,0)</f>
        <v>1</v>
      </c>
      <c r="AP2812" s="22" t="str">
        <f t="shared" ca="1" si="130"/>
        <v/>
      </c>
      <c r="AQ2812" s="22" t="str">
        <f t="shared" ca="1" si="131"/>
        <v/>
      </c>
    </row>
    <row r="2813" spans="1:43" ht="14.4" customHeight="1" x14ac:dyDescent="0.3">
      <c r="A2813" s="2" t="s">
        <v>2479</v>
      </c>
      <c r="B2813" s="2" t="s">
        <v>2480</v>
      </c>
      <c r="C2813" s="2" t="s">
        <v>840</v>
      </c>
      <c r="D2813" s="2" t="s">
        <v>102</v>
      </c>
      <c r="E2813" s="2" t="s">
        <v>189</v>
      </c>
      <c r="F2813" s="2">
        <v>42</v>
      </c>
      <c r="G2813" s="2" t="s">
        <v>83</v>
      </c>
      <c r="H2813" s="2" t="s">
        <v>313</v>
      </c>
      <c r="I2813" s="2" t="s">
        <v>44</v>
      </c>
      <c r="J2813" s="3">
        <v>45434</v>
      </c>
      <c r="K2813" s="3">
        <v>45454</v>
      </c>
      <c r="L2813" s="2" t="s">
        <v>39</v>
      </c>
      <c r="M2813" s="2" t="s">
        <v>157</v>
      </c>
      <c r="N2813" s="2" t="s">
        <v>359</v>
      </c>
      <c r="O2813" s="4">
        <v>1762000</v>
      </c>
      <c r="P2813" s="4">
        <v>319100</v>
      </c>
      <c r="Q2813" s="4">
        <v>1442900</v>
      </c>
      <c r="R2813" s="2">
        <v>36</v>
      </c>
      <c r="S2813" s="5">
        <v>14.49</v>
      </c>
      <c r="T2813" s="4">
        <v>57503.57</v>
      </c>
      <c r="U2813" s="2" t="s">
        <v>73</v>
      </c>
      <c r="V2813" s="2" t="s">
        <v>74</v>
      </c>
      <c r="W2813" s="4">
        <v>1495092.82</v>
      </c>
      <c r="X2813" s="4">
        <v>575035.81000000006</v>
      </c>
      <c r="Y2813" s="4">
        <v>2070128.63</v>
      </c>
      <c r="Z2813" s="2">
        <v>0</v>
      </c>
      <c r="AA2813" s="2" t="s">
        <v>56</v>
      </c>
      <c r="AB2813" s="2" t="s">
        <v>15729</v>
      </c>
      <c r="AC2813" s="2" t="s">
        <v>129</v>
      </c>
      <c r="AD2813" s="2" t="s">
        <v>76</v>
      </c>
      <c r="AE2813" s="5">
        <v>81.89</v>
      </c>
      <c r="AF2813" s="2">
        <v>0</v>
      </c>
      <c r="AG2813" s="2" t="s">
        <v>77</v>
      </c>
      <c r="AH2813" s="2">
        <v>20</v>
      </c>
      <c r="AI2813" s="6" t="str">
        <f t="shared" si="129"/>
        <v>35-44</v>
      </c>
      <c r="AJ2813" s="11">
        <f>YEAR(tbl_LoanData[[#This Row],[Application Date]])</f>
        <v>2024</v>
      </c>
      <c r="AK2813" s="11" t="str">
        <f>TEXT(tbl_LoanData[[#This Row],[Application Date]],"MMMM")</f>
        <v>May</v>
      </c>
      <c r="AL2813" s="12">
        <f>DATE(YEAR(tbl_LoanData[[#This Row],[Application Date]]),MONTH(tbl_LoanData[[#This Row],[Application Date]]),1)</f>
        <v>45413</v>
      </c>
      <c r="AM2813" s="14">
        <f ca="1">IF(AND(tbl_LoanData[[#This Row],[Application Date]]&gt;=EOMONTH(TODAY(),-1)+1,tbl_LoanData[[#This Row],[Application Date]]&lt;=TODAY()),tbl_LoanData[[#This Row],[Loan Amount]],0)</f>
        <v>0</v>
      </c>
      <c r="AN2813" s="14">
        <f>tbl_LoanData[[#This Row],[Amount Paid]]-(Q2813-X2813)</f>
        <v>627228.63000000012</v>
      </c>
      <c r="AO2813" s="14">
        <f>IF(tbl_LoanData[[#This Row],[Application Status]]="Approved",1,0)</f>
        <v>1</v>
      </c>
      <c r="AP2813" s="22" t="str">
        <f t="shared" ca="1" si="130"/>
        <v/>
      </c>
      <c r="AQ2813" s="22" t="str">
        <f t="shared" ca="1" si="131"/>
        <v/>
      </c>
    </row>
    <row r="2814" spans="1:43" ht="14.4" customHeight="1" x14ac:dyDescent="0.3">
      <c r="A2814" s="2" t="s">
        <v>2685</v>
      </c>
      <c r="B2814" s="2" t="s">
        <v>2686</v>
      </c>
      <c r="C2814" s="2" t="s">
        <v>338</v>
      </c>
      <c r="D2814" s="2" t="s">
        <v>101</v>
      </c>
      <c r="E2814" s="2" t="s">
        <v>323</v>
      </c>
      <c r="F2814" s="2">
        <v>46</v>
      </c>
      <c r="G2814" s="2" t="s">
        <v>83</v>
      </c>
      <c r="H2814" s="2" t="s">
        <v>259</v>
      </c>
      <c r="I2814" s="2" t="s">
        <v>43</v>
      </c>
      <c r="J2814" s="3">
        <v>45416</v>
      </c>
      <c r="K2814" s="3">
        <v>45435</v>
      </c>
      <c r="L2814" s="2" t="s">
        <v>38</v>
      </c>
      <c r="M2814" s="2" t="s">
        <v>85</v>
      </c>
      <c r="N2814" s="2" t="s">
        <v>314</v>
      </c>
      <c r="O2814" s="4">
        <v>1168000</v>
      </c>
      <c r="P2814" s="4">
        <v>439600</v>
      </c>
      <c r="Q2814" s="4">
        <v>728400</v>
      </c>
      <c r="R2814" s="2">
        <v>36</v>
      </c>
      <c r="S2814" s="5">
        <v>8.68</v>
      </c>
      <c r="T2814" s="4">
        <v>25502.09</v>
      </c>
      <c r="U2814" s="2" t="s">
        <v>73</v>
      </c>
      <c r="V2814" s="2" t="s">
        <v>74</v>
      </c>
      <c r="W2814" s="4">
        <v>663054.34</v>
      </c>
      <c r="X2814" s="4">
        <v>255021.02</v>
      </c>
      <c r="Y2814" s="4">
        <v>918075.36</v>
      </c>
      <c r="Z2814" s="2">
        <v>30</v>
      </c>
      <c r="AA2814" s="2" t="s">
        <v>57</v>
      </c>
      <c r="AB2814" s="2" t="s">
        <v>15729</v>
      </c>
      <c r="AC2814" s="2" t="s">
        <v>138</v>
      </c>
      <c r="AD2814" s="2" t="s">
        <v>76</v>
      </c>
      <c r="AE2814" s="5">
        <v>62.36</v>
      </c>
      <c r="AF2814" s="2">
        <v>1</v>
      </c>
      <c r="AG2814" s="2" t="s">
        <v>77</v>
      </c>
      <c r="AH2814" s="2">
        <v>19</v>
      </c>
      <c r="AI2814" s="6" t="str">
        <f t="shared" si="129"/>
        <v>45-54</v>
      </c>
      <c r="AJ2814" s="11">
        <f>YEAR(tbl_LoanData[[#This Row],[Application Date]])</f>
        <v>2024</v>
      </c>
      <c r="AK2814" s="11" t="str">
        <f>TEXT(tbl_LoanData[[#This Row],[Application Date]],"MMMM")</f>
        <v>May</v>
      </c>
      <c r="AL2814" s="12">
        <f>DATE(YEAR(tbl_LoanData[[#This Row],[Application Date]]),MONTH(tbl_LoanData[[#This Row],[Application Date]]),1)</f>
        <v>45413</v>
      </c>
      <c r="AM2814" s="14">
        <f ca="1">IF(AND(tbl_LoanData[[#This Row],[Application Date]]&gt;=EOMONTH(TODAY(),-1)+1,tbl_LoanData[[#This Row],[Application Date]]&lt;=TODAY()),tbl_LoanData[[#This Row],[Loan Amount]],0)</f>
        <v>0</v>
      </c>
      <c r="AN2814" s="14">
        <f>tbl_LoanData[[#This Row],[Amount Paid]]-(Q2814-X2814)</f>
        <v>189675.36</v>
      </c>
      <c r="AO2814" s="14">
        <f>IF(tbl_LoanData[[#This Row],[Application Status]]="Approved",1,0)</f>
        <v>1</v>
      </c>
      <c r="AP2814" s="22" t="str">
        <f t="shared" ca="1" si="130"/>
        <v/>
      </c>
      <c r="AQ2814" s="22" t="str">
        <f t="shared" ca="1" si="131"/>
        <v/>
      </c>
    </row>
    <row r="2815" spans="1:43" ht="14.4" customHeight="1" x14ac:dyDescent="0.3">
      <c r="A2815" s="2" t="s">
        <v>3141</v>
      </c>
      <c r="B2815" s="2" t="s">
        <v>3142</v>
      </c>
      <c r="C2815" s="2" t="s">
        <v>220</v>
      </c>
      <c r="D2815" s="2" t="s">
        <v>161</v>
      </c>
      <c r="E2815" s="2" t="s">
        <v>68</v>
      </c>
      <c r="F2815" s="2">
        <v>58</v>
      </c>
      <c r="G2815" s="2" t="s">
        <v>69</v>
      </c>
      <c r="H2815" s="2" t="s">
        <v>318</v>
      </c>
      <c r="I2815" s="2" t="s">
        <v>42</v>
      </c>
      <c r="J2815" s="3">
        <v>45436</v>
      </c>
      <c r="K2815" s="3">
        <v>45455</v>
      </c>
      <c r="L2815" s="2" t="s">
        <v>39</v>
      </c>
      <c r="M2815" s="2" t="s">
        <v>127</v>
      </c>
      <c r="N2815" s="2" t="s">
        <v>195</v>
      </c>
      <c r="O2815" s="4">
        <v>2442000</v>
      </c>
      <c r="P2815" s="4">
        <v>627300</v>
      </c>
      <c r="Q2815" s="4">
        <v>1814700</v>
      </c>
      <c r="R2815" s="2">
        <v>48</v>
      </c>
      <c r="S2815" s="5">
        <v>8.82</v>
      </c>
      <c r="T2815" s="4">
        <v>51144.3</v>
      </c>
      <c r="U2815" s="2" t="s">
        <v>73</v>
      </c>
      <c r="V2815" s="2" t="s">
        <v>74</v>
      </c>
      <c r="W2815" s="4">
        <v>1329751.8</v>
      </c>
      <c r="X2815" s="4">
        <v>1125174.3600000001</v>
      </c>
      <c r="Y2815" s="4">
        <v>2454926.16</v>
      </c>
      <c r="Z2815" s="2">
        <v>0</v>
      </c>
      <c r="AA2815" s="2" t="s">
        <v>56</v>
      </c>
      <c r="AB2815" s="2" t="s">
        <v>15727</v>
      </c>
      <c r="AC2815" s="2" t="s">
        <v>213</v>
      </c>
      <c r="AD2815" s="2" t="s">
        <v>76</v>
      </c>
      <c r="AE2815" s="5">
        <v>74.31</v>
      </c>
      <c r="AF2815" s="2">
        <v>0</v>
      </c>
      <c r="AG2815" s="2" t="s">
        <v>77</v>
      </c>
      <c r="AH2815" s="2">
        <v>19</v>
      </c>
      <c r="AI2815" s="6" t="str">
        <f t="shared" si="129"/>
        <v>55-64</v>
      </c>
      <c r="AJ2815" s="11">
        <f>YEAR(tbl_LoanData[[#This Row],[Application Date]])</f>
        <v>2024</v>
      </c>
      <c r="AK2815" s="11" t="str">
        <f>TEXT(tbl_LoanData[[#This Row],[Application Date]],"MMMM")</f>
        <v>May</v>
      </c>
      <c r="AL2815" s="12">
        <f>DATE(YEAR(tbl_LoanData[[#This Row],[Application Date]]),MONTH(tbl_LoanData[[#This Row],[Application Date]]),1)</f>
        <v>45413</v>
      </c>
      <c r="AM2815" s="14">
        <f ca="1">IF(AND(tbl_LoanData[[#This Row],[Application Date]]&gt;=EOMONTH(TODAY(),-1)+1,tbl_LoanData[[#This Row],[Application Date]]&lt;=TODAY()),tbl_LoanData[[#This Row],[Loan Amount]],0)</f>
        <v>0</v>
      </c>
      <c r="AN2815" s="14">
        <f>tbl_LoanData[[#This Row],[Amount Paid]]-(Q2815-X2815)</f>
        <v>640226.16000000015</v>
      </c>
      <c r="AO2815" s="14">
        <f>IF(tbl_LoanData[[#This Row],[Application Status]]="Approved",1,0)</f>
        <v>1</v>
      </c>
      <c r="AP2815" s="22" t="str">
        <f t="shared" ca="1" si="130"/>
        <v/>
      </c>
      <c r="AQ2815" s="22" t="str">
        <f t="shared" ca="1" si="131"/>
        <v/>
      </c>
    </row>
    <row r="2816" spans="1:43" ht="14.4" customHeight="1" x14ac:dyDescent="0.3">
      <c r="A2816" s="2" t="s">
        <v>3213</v>
      </c>
      <c r="B2816" s="2" t="s">
        <v>3214</v>
      </c>
      <c r="C2816" s="2" t="s">
        <v>429</v>
      </c>
      <c r="D2816" s="2" t="s">
        <v>209</v>
      </c>
      <c r="E2816" s="2" t="s">
        <v>142</v>
      </c>
      <c r="F2816" s="2">
        <v>29</v>
      </c>
      <c r="G2816" s="2" t="s">
        <v>83</v>
      </c>
      <c r="H2816" s="2" t="s">
        <v>250</v>
      </c>
      <c r="I2816" s="2" t="s">
        <v>52</v>
      </c>
      <c r="J2816" s="3">
        <v>45435</v>
      </c>
      <c r="K2816" s="3"/>
      <c r="L2816" s="2" t="s">
        <v>40</v>
      </c>
      <c r="M2816" s="2" t="s">
        <v>157</v>
      </c>
      <c r="N2816" s="2" t="s">
        <v>328</v>
      </c>
      <c r="O2816" s="4">
        <v>1409000</v>
      </c>
      <c r="P2816" s="4">
        <v>437600</v>
      </c>
      <c r="Q2816" s="4">
        <v>971400</v>
      </c>
      <c r="R2816" s="2">
        <v>48</v>
      </c>
      <c r="S2816" s="5">
        <v>10.5</v>
      </c>
      <c r="T2816" s="4">
        <v>28737.25</v>
      </c>
      <c r="U2816" s="2" t="s">
        <v>96</v>
      </c>
      <c r="V2816" s="2" t="s">
        <v>97</v>
      </c>
      <c r="W2816" s="4">
        <v>0</v>
      </c>
      <c r="X2816" s="4">
        <v>0</v>
      </c>
      <c r="Y2816" s="4">
        <v>1379388</v>
      </c>
      <c r="Z2816" s="2">
        <v>0</v>
      </c>
      <c r="AA2816" s="2" t="s">
        <v>97</v>
      </c>
      <c r="AB2816" s="2" t="s">
        <v>15735</v>
      </c>
      <c r="AC2816" s="2" t="s">
        <v>75</v>
      </c>
      <c r="AD2816" s="2" t="s">
        <v>76</v>
      </c>
      <c r="AE2816" s="5">
        <v>68.94</v>
      </c>
      <c r="AF2816" s="2">
        <v>0</v>
      </c>
      <c r="AG2816" s="2" t="s">
        <v>97</v>
      </c>
      <c r="AH2816" s="2"/>
      <c r="AI2816" s="6" t="str">
        <f t="shared" si="129"/>
        <v>25-34</v>
      </c>
      <c r="AJ2816" s="11">
        <f>YEAR(tbl_LoanData[[#This Row],[Application Date]])</f>
        <v>2024</v>
      </c>
      <c r="AK2816" s="11" t="str">
        <f>TEXT(tbl_LoanData[[#This Row],[Application Date]],"MMMM")</f>
        <v>May</v>
      </c>
      <c r="AL2816" s="12">
        <f>DATE(YEAR(tbl_LoanData[[#This Row],[Application Date]]),MONTH(tbl_LoanData[[#This Row],[Application Date]]),1)</f>
        <v>45413</v>
      </c>
      <c r="AM2816" s="14">
        <f ca="1">IF(AND(tbl_LoanData[[#This Row],[Application Date]]&gt;=EOMONTH(TODAY(),-1)+1,tbl_LoanData[[#This Row],[Application Date]]&lt;=TODAY()),tbl_LoanData[[#This Row],[Loan Amount]],0)</f>
        <v>0</v>
      </c>
      <c r="AN2816" s="14">
        <f>tbl_LoanData[[#This Row],[Amount Paid]]-(Q2816-X2816)</f>
        <v>-971400</v>
      </c>
      <c r="AO2816" s="14">
        <f>IF(tbl_LoanData[[#This Row],[Application Status]]="Approved",1,0)</f>
        <v>0</v>
      </c>
      <c r="AP2816" s="22" t="str">
        <f t="shared" ca="1" si="130"/>
        <v/>
      </c>
      <c r="AQ2816" s="22" t="str">
        <f t="shared" ca="1" si="131"/>
        <v/>
      </c>
    </row>
    <row r="2817" spans="1:43" ht="14.4" customHeight="1" x14ac:dyDescent="0.3">
      <c r="A2817" s="2" t="s">
        <v>3217</v>
      </c>
      <c r="B2817" s="2" t="s">
        <v>3218</v>
      </c>
      <c r="C2817" s="2" t="s">
        <v>393</v>
      </c>
      <c r="D2817" s="2" t="s">
        <v>268</v>
      </c>
      <c r="E2817" s="2" t="s">
        <v>182</v>
      </c>
      <c r="F2817" s="2">
        <v>51</v>
      </c>
      <c r="G2817" s="2" t="s">
        <v>83</v>
      </c>
      <c r="H2817" s="2" t="s">
        <v>166</v>
      </c>
      <c r="I2817" s="2" t="s">
        <v>46</v>
      </c>
      <c r="J2817" s="3">
        <v>45419</v>
      </c>
      <c r="K2817" s="3"/>
      <c r="L2817" s="2" t="s">
        <v>36</v>
      </c>
      <c r="M2817" s="2" t="s">
        <v>111</v>
      </c>
      <c r="N2817" s="2" t="s">
        <v>350</v>
      </c>
      <c r="O2817" s="4">
        <v>995000</v>
      </c>
      <c r="P2817" s="4">
        <v>142400</v>
      </c>
      <c r="Q2817" s="4">
        <v>852600</v>
      </c>
      <c r="R2817" s="2">
        <v>48</v>
      </c>
      <c r="S2817" s="5">
        <v>13.81</v>
      </c>
      <c r="T2817" s="4">
        <v>27574.5</v>
      </c>
      <c r="U2817" s="2" t="s">
        <v>96</v>
      </c>
      <c r="V2817" s="2" t="s">
        <v>97</v>
      </c>
      <c r="W2817" s="4">
        <v>0</v>
      </c>
      <c r="X2817" s="4">
        <v>0</v>
      </c>
      <c r="Y2817" s="4">
        <v>1323576.24</v>
      </c>
      <c r="Z2817" s="2">
        <v>0</v>
      </c>
      <c r="AA2817" s="2" t="s">
        <v>97</v>
      </c>
      <c r="AB2817" s="2" t="s">
        <v>15729</v>
      </c>
      <c r="AC2817" s="2" t="s">
        <v>129</v>
      </c>
      <c r="AD2817" s="2" t="s">
        <v>76</v>
      </c>
      <c r="AE2817" s="5">
        <v>85.69</v>
      </c>
      <c r="AF2817" s="2">
        <v>0</v>
      </c>
      <c r="AG2817" s="2" t="s">
        <v>97</v>
      </c>
      <c r="AH2817" s="2"/>
      <c r="AI2817" s="6" t="str">
        <f t="shared" si="129"/>
        <v>45-54</v>
      </c>
      <c r="AJ2817" s="11">
        <f>YEAR(tbl_LoanData[[#This Row],[Application Date]])</f>
        <v>2024</v>
      </c>
      <c r="AK2817" s="11" t="str">
        <f>TEXT(tbl_LoanData[[#This Row],[Application Date]],"MMMM")</f>
        <v>May</v>
      </c>
      <c r="AL2817" s="12">
        <f>DATE(YEAR(tbl_LoanData[[#This Row],[Application Date]]),MONTH(tbl_LoanData[[#This Row],[Application Date]]),1)</f>
        <v>45413</v>
      </c>
      <c r="AM2817" s="14">
        <f ca="1">IF(AND(tbl_LoanData[[#This Row],[Application Date]]&gt;=EOMONTH(TODAY(),-1)+1,tbl_LoanData[[#This Row],[Application Date]]&lt;=TODAY()),tbl_LoanData[[#This Row],[Loan Amount]],0)</f>
        <v>0</v>
      </c>
      <c r="AN2817" s="14">
        <f>tbl_LoanData[[#This Row],[Amount Paid]]-(Q2817-X2817)</f>
        <v>-852600</v>
      </c>
      <c r="AO2817" s="14">
        <f>IF(tbl_LoanData[[#This Row],[Application Status]]="Approved",1,0)</f>
        <v>0</v>
      </c>
      <c r="AP2817" s="22" t="str">
        <f t="shared" ca="1" si="130"/>
        <v/>
      </c>
      <c r="AQ2817" s="22" t="str">
        <f t="shared" ca="1" si="131"/>
        <v/>
      </c>
    </row>
    <row r="2818" spans="1:43" x14ac:dyDescent="0.3">
      <c r="A2818" s="2" t="s">
        <v>3255</v>
      </c>
      <c r="B2818" s="2" t="s">
        <v>3256</v>
      </c>
      <c r="C2818" s="2" t="s">
        <v>439</v>
      </c>
      <c r="D2818" s="2" t="s">
        <v>117</v>
      </c>
      <c r="E2818" s="2" t="s">
        <v>540</v>
      </c>
      <c r="F2818" s="2">
        <v>24</v>
      </c>
      <c r="G2818" s="2" t="s">
        <v>83</v>
      </c>
      <c r="H2818" s="2" t="s">
        <v>244</v>
      </c>
      <c r="I2818" s="2" t="s">
        <v>48</v>
      </c>
      <c r="J2818" s="3">
        <v>45438</v>
      </c>
      <c r="K2818" s="3">
        <v>45441</v>
      </c>
      <c r="L2818" s="2" t="s">
        <v>37</v>
      </c>
      <c r="M2818" s="2" t="s">
        <v>94</v>
      </c>
      <c r="N2818" s="2" t="s">
        <v>436</v>
      </c>
      <c r="O2818" s="4">
        <v>195000</v>
      </c>
      <c r="P2818" s="4">
        <v>47200</v>
      </c>
      <c r="Q2818" s="4">
        <v>147800</v>
      </c>
      <c r="R2818" s="2">
        <v>18</v>
      </c>
      <c r="S2818" s="5">
        <v>8.99</v>
      </c>
      <c r="T2818" s="4">
        <v>9318.3799999999992</v>
      </c>
      <c r="U2818" s="2" t="s">
        <v>73</v>
      </c>
      <c r="V2818" s="2" t="s">
        <v>33</v>
      </c>
      <c r="W2818" s="4">
        <v>167730.82999999999</v>
      </c>
      <c r="X2818" s="4">
        <v>0</v>
      </c>
      <c r="Y2818" s="4">
        <v>167730.82999999999</v>
      </c>
      <c r="Z2818" s="2">
        <v>0</v>
      </c>
      <c r="AA2818" s="2" t="s">
        <v>56</v>
      </c>
      <c r="AB2818" s="2" t="s">
        <v>15730</v>
      </c>
      <c r="AC2818" s="2" t="s">
        <v>106</v>
      </c>
      <c r="AD2818" s="2" t="s">
        <v>76</v>
      </c>
      <c r="AE2818" s="5">
        <v>75.790000000000006</v>
      </c>
      <c r="AF2818" s="2">
        <v>0</v>
      </c>
      <c r="AG2818" s="2" t="s">
        <v>77</v>
      </c>
      <c r="AH2818" s="2">
        <v>3</v>
      </c>
      <c r="AI2818" s="6" t="str">
        <f t="shared" ref="AI2818:AI2881" si="132">IF(F2818&lt;25,"18-24",IF(F2818&lt;35,"25-34",IF(F2818&lt;45,"35-44",IF(F2818&lt;55,"45-54",IF(F2818&lt;65,"55-64","65+")))))</f>
        <v>18-24</v>
      </c>
      <c r="AJ2818" s="11">
        <f>YEAR(tbl_LoanData[[#This Row],[Application Date]])</f>
        <v>2024</v>
      </c>
      <c r="AK2818" s="11" t="str">
        <f>TEXT(tbl_LoanData[[#This Row],[Application Date]],"MMMM")</f>
        <v>May</v>
      </c>
      <c r="AL2818" s="12">
        <f>DATE(YEAR(tbl_LoanData[[#This Row],[Application Date]]),MONTH(tbl_LoanData[[#This Row],[Application Date]]),1)</f>
        <v>45413</v>
      </c>
      <c r="AM2818" s="14">
        <f ca="1">IF(AND(tbl_LoanData[[#This Row],[Application Date]]&gt;=EOMONTH(TODAY(),-1)+1,tbl_LoanData[[#This Row],[Application Date]]&lt;=TODAY()),tbl_LoanData[[#This Row],[Loan Amount]],0)</f>
        <v>0</v>
      </c>
      <c r="AN2818" s="14">
        <f>tbl_LoanData[[#This Row],[Amount Paid]]-(Q2818-X2818)</f>
        <v>19930.829999999987</v>
      </c>
      <c r="AO2818" s="14">
        <f>IF(tbl_LoanData[[#This Row],[Application Status]]="Approved",1,0)</f>
        <v>1</v>
      </c>
      <c r="AP2818" s="22" t="str">
        <f t="shared" ref="AP2818:AP2881" ca="1" si="133">IF(AND(J2818&gt;=DATE(YEAR(TODAY()),MONTH(TODAY()),1),J2818&lt;=TODAY()),"Current MTD",IF(AND(J2818&gt;=EOMONTH(TODAY(),-2)+1,J2818&lt;=EOMONTH(TODAY(),-1)),"Previous MTD",""))</f>
        <v/>
      </c>
      <c r="AQ2818" s="22" t="str">
        <f t="shared" ref="AQ2818:AQ2881" ca="1" si="134">IF(AND(J2818&gt;=DATE(YEAR(TODAY()),MONTH(TODAY()),1),J2818&lt;=TODAY()),TEXT(DATE(YEAR(TODAY()),MONTH(TODAY()),1),"mmm d")&amp;"–"&amp;DAY(TODAY()),IF(AND(J2818&gt;=EOMONTH(TODAY(),-2)+1,J2818&lt;=EOMONTH(TODAY(),-1)),""&amp;TEXT(EOMONTH(TODAY(),-2)+1,"mmm d")&amp;"–"&amp;DAY(TODAY()),""))</f>
        <v/>
      </c>
    </row>
    <row r="2819" spans="1:43" ht="14.4" customHeight="1" x14ac:dyDescent="0.3">
      <c r="A2819" s="2" t="s">
        <v>3309</v>
      </c>
      <c r="B2819" s="2" t="s">
        <v>3310</v>
      </c>
      <c r="C2819" s="2" t="s">
        <v>304</v>
      </c>
      <c r="D2819" s="2" t="s">
        <v>182</v>
      </c>
      <c r="E2819" s="2" t="s">
        <v>190</v>
      </c>
      <c r="F2819" s="2">
        <v>50</v>
      </c>
      <c r="G2819" s="2" t="s">
        <v>83</v>
      </c>
      <c r="H2819" s="2" t="s">
        <v>205</v>
      </c>
      <c r="I2819" s="2" t="s">
        <v>49</v>
      </c>
      <c r="J2819" s="3">
        <v>45418</v>
      </c>
      <c r="K2819" s="3">
        <v>45427</v>
      </c>
      <c r="L2819" s="2" t="s">
        <v>39</v>
      </c>
      <c r="M2819" s="2" t="s">
        <v>85</v>
      </c>
      <c r="N2819" s="2" t="s">
        <v>373</v>
      </c>
      <c r="O2819" s="4">
        <v>2232000</v>
      </c>
      <c r="P2819" s="4">
        <v>426700</v>
      </c>
      <c r="Q2819" s="4">
        <v>1805300</v>
      </c>
      <c r="R2819" s="2">
        <v>24</v>
      </c>
      <c r="S2819" s="5">
        <v>14.98</v>
      </c>
      <c r="T2819" s="4">
        <v>97757</v>
      </c>
      <c r="U2819" s="2" t="s">
        <v>73</v>
      </c>
      <c r="V2819" s="2" t="s">
        <v>33</v>
      </c>
      <c r="W2819" s="4">
        <v>2346167.88</v>
      </c>
      <c r="X2819" s="4">
        <v>0</v>
      </c>
      <c r="Y2819" s="4">
        <v>2346167.88</v>
      </c>
      <c r="Z2819" s="2">
        <v>0</v>
      </c>
      <c r="AA2819" s="2" t="s">
        <v>56</v>
      </c>
      <c r="AB2819" s="2" t="s">
        <v>15731</v>
      </c>
      <c r="AC2819" s="2" t="s">
        <v>106</v>
      </c>
      <c r="AD2819" s="2" t="s">
        <v>76</v>
      </c>
      <c r="AE2819" s="5">
        <v>80.88</v>
      </c>
      <c r="AF2819" s="2">
        <v>0</v>
      </c>
      <c r="AG2819" s="2" t="s">
        <v>77</v>
      </c>
      <c r="AH2819" s="2">
        <v>9</v>
      </c>
      <c r="AI2819" s="6" t="str">
        <f t="shared" si="132"/>
        <v>45-54</v>
      </c>
      <c r="AJ2819" s="11">
        <f>YEAR(tbl_LoanData[[#This Row],[Application Date]])</f>
        <v>2024</v>
      </c>
      <c r="AK2819" s="11" t="str">
        <f>TEXT(tbl_LoanData[[#This Row],[Application Date]],"MMMM")</f>
        <v>May</v>
      </c>
      <c r="AL2819" s="12">
        <f>DATE(YEAR(tbl_LoanData[[#This Row],[Application Date]]),MONTH(tbl_LoanData[[#This Row],[Application Date]]),1)</f>
        <v>45413</v>
      </c>
      <c r="AM2819" s="14">
        <f ca="1">IF(AND(tbl_LoanData[[#This Row],[Application Date]]&gt;=EOMONTH(TODAY(),-1)+1,tbl_LoanData[[#This Row],[Application Date]]&lt;=TODAY()),tbl_LoanData[[#This Row],[Loan Amount]],0)</f>
        <v>0</v>
      </c>
      <c r="AN2819" s="14">
        <f>tbl_LoanData[[#This Row],[Amount Paid]]-(Q2819-X2819)</f>
        <v>540867.87999999989</v>
      </c>
      <c r="AO2819" s="14">
        <f>IF(tbl_LoanData[[#This Row],[Application Status]]="Approved",1,0)</f>
        <v>1</v>
      </c>
      <c r="AP2819" s="22" t="str">
        <f t="shared" ca="1" si="133"/>
        <v/>
      </c>
      <c r="AQ2819" s="22" t="str">
        <f t="shared" ca="1" si="134"/>
        <v/>
      </c>
    </row>
    <row r="2820" spans="1:43" x14ac:dyDescent="0.3">
      <c r="A2820" s="2" t="s">
        <v>3435</v>
      </c>
      <c r="B2820" s="2" t="s">
        <v>3436</v>
      </c>
      <c r="C2820" s="2" t="s">
        <v>546</v>
      </c>
      <c r="D2820" s="2" t="s">
        <v>82</v>
      </c>
      <c r="E2820" s="2" t="s">
        <v>91</v>
      </c>
      <c r="F2820" s="2">
        <v>29</v>
      </c>
      <c r="G2820" s="2" t="s">
        <v>83</v>
      </c>
      <c r="H2820" s="2" t="s">
        <v>191</v>
      </c>
      <c r="I2820" s="2" t="s">
        <v>51</v>
      </c>
      <c r="J2820" s="3">
        <v>45434</v>
      </c>
      <c r="K2820" s="3"/>
      <c r="L2820" s="2" t="s">
        <v>39</v>
      </c>
      <c r="M2820" s="2" t="s">
        <v>127</v>
      </c>
      <c r="N2820" s="2" t="s">
        <v>195</v>
      </c>
      <c r="O2820" s="4">
        <v>1985000</v>
      </c>
      <c r="P2820" s="4">
        <v>488700</v>
      </c>
      <c r="Q2820" s="4">
        <v>1496300</v>
      </c>
      <c r="R2820" s="2">
        <v>48</v>
      </c>
      <c r="S2820" s="5">
        <v>11.11</v>
      </c>
      <c r="T2820" s="4">
        <v>45026.16</v>
      </c>
      <c r="U2820" s="2" t="s">
        <v>113</v>
      </c>
      <c r="V2820" s="2" t="s">
        <v>97</v>
      </c>
      <c r="W2820" s="4">
        <v>0</v>
      </c>
      <c r="X2820" s="4">
        <v>0</v>
      </c>
      <c r="Y2820" s="4">
        <v>2161255.7200000002</v>
      </c>
      <c r="Z2820" s="2">
        <v>0</v>
      </c>
      <c r="AA2820" s="2" t="s">
        <v>97</v>
      </c>
      <c r="AB2820" s="2" t="s">
        <v>15733</v>
      </c>
      <c r="AC2820" s="2" t="s">
        <v>213</v>
      </c>
      <c r="AD2820" s="2" t="s">
        <v>76</v>
      </c>
      <c r="AE2820" s="5">
        <v>75.38</v>
      </c>
      <c r="AF2820" s="2">
        <v>0</v>
      </c>
      <c r="AG2820" s="2" t="s">
        <v>97</v>
      </c>
      <c r="AH2820" s="2"/>
      <c r="AI2820" s="6" t="str">
        <f t="shared" si="132"/>
        <v>25-34</v>
      </c>
      <c r="AJ2820" s="11">
        <f>YEAR(tbl_LoanData[[#This Row],[Application Date]])</f>
        <v>2024</v>
      </c>
      <c r="AK2820" s="11" t="str">
        <f>TEXT(tbl_LoanData[[#This Row],[Application Date]],"MMMM")</f>
        <v>May</v>
      </c>
      <c r="AL2820" s="12">
        <f>DATE(YEAR(tbl_LoanData[[#This Row],[Application Date]]),MONTH(tbl_LoanData[[#This Row],[Application Date]]),1)</f>
        <v>45413</v>
      </c>
      <c r="AM2820" s="14">
        <f ca="1">IF(AND(tbl_LoanData[[#This Row],[Application Date]]&gt;=EOMONTH(TODAY(),-1)+1,tbl_LoanData[[#This Row],[Application Date]]&lt;=TODAY()),tbl_LoanData[[#This Row],[Loan Amount]],0)</f>
        <v>0</v>
      </c>
      <c r="AN2820" s="14">
        <f>tbl_LoanData[[#This Row],[Amount Paid]]-(Q2820-X2820)</f>
        <v>-1496300</v>
      </c>
      <c r="AO2820" s="14">
        <f>IF(tbl_LoanData[[#This Row],[Application Status]]="Approved",1,0)</f>
        <v>0</v>
      </c>
      <c r="AP2820" s="22" t="str">
        <f t="shared" ca="1" si="133"/>
        <v/>
      </c>
      <c r="AQ2820" s="22" t="str">
        <f t="shared" ca="1" si="134"/>
        <v/>
      </c>
    </row>
    <row r="2821" spans="1:43" x14ac:dyDescent="0.3">
      <c r="A2821" s="2" t="s">
        <v>3533</v>
      </c>
      <c r="B2821" s="2" t="s">
        <v>3534</v>
      </c>
      <c r="C2821" s="2" t="s">
        <v>655</v>
      </c>
      <c r="D2821" s="2" t="s">
        <v>67</v>
      </c>
      <c r="E2821" s="2" t="s">
        <v>323</v>
      </c>
      <c r="F2821" s="2">
        <v>29</v>
      </c>
      <c r="G2821" s="2" t="s">
        <v>69</v>
      </c>
      <c r="H2821" s="2" t="s">
        <v>543</v>
      </c>
      <c r="I2821" s="2" t="s">
        <v>45</v>
      </c>
      <c r="J2821" s="3">
        <v>45417</v>
      </c>
      <c r="K2821" s="3">
        <v>45424</v>
      </c>
      <c r="L2821" s="2" t="s">
        <v>36</v>
      </c>
      <c r="M2821" s="2" t="s">
        <v>71</v>
      </c>
      <c r="N2821" s="2" t="s">
        <v>162</v>
      </c>
      <c r="O2821" s="4">
        <v>2107000</v>
      </c>
      <c r="P2821" s="4">
        <v>211500</v>
      </c>
      <c r="Q2821" s="4">
        <v>1895500</v>
      </c>
      <c r="R2821" s="2">
        <v>48</v>
      </c>
      <c r="S2821" s="5">
        <v>5.8</v>
      </c>
      <c r="T2821" s="4">
        <v>48651.17</v>
      </c>
      <c r="U2821" s="2" t="s">
        <v>73</v>
      </c>
      <c r="V2821" s="2" t="s">
        <v>74</v>
      </c>
      <c r="W2821" s="4">
        <v>1313581.5900000001</v>
      </c>
      <c r="X2821" s="4">
        <v>1021674.41</v>
      </c>
      <c r="Y2821" s="4">
        <v>2335256</v>
      </c>
      <c r="Z2821" s="2">
        <v>0</v>
      </c>
      <c r="AA2821" s="2" t="s">
        <v>56</v>
      </c>
      <c r="AB2821" s="2" t="s">
        <v>15730</v>
      </c>
      <c r="AC2821" s="2" t="s">
        <v>332</v>
      </c>
      <c r="AD2821" s="2" t="s">
        <v>76</v>
      </c>
      <c r="AE2821" s="5">
        <v>89.96</v>
      </c>
      <c r="AF2821" s="2">
        <v>0</v>
      </c>
      <c r="AG2821" s="2" t="s">
        <v>77</v>
      </c>
      <c r="AH2821" s="2">
        <v>7</v>
      </c>
      <c r="AI2821" s="6" t="str">
        <f t="shared" si="132"/>
        <v>25-34</v>
      </c>
      <c r="AJ2821" s="11">
        <f>YEAR(tbl_LoanData[[#This Row],[Application Date]])</f>
        <v>2024</v>
      </c>
      <c r="AK2821" s="11" t="str">
        <f>TEXT(tbl_LoanData[[#This Row],[Application Date]],"MMMM")</f>
        <v>May</v>
      </c>
      <c r="AL2821" s="12">
        <f>DATE(YEAR(tbl_LoanData[[#This Row],[Application Date]]),MONTH(tbl_LoanData[[#This Row],[Application Date]]),1)</f>
        <v>45413</v>
      </c>
      <c r="AM2821" s="14">
        <f ca="1">IF(AND(tbl_LoanData[[#This Row],[Application Date]]&gt;=EOMONTH(TODAY(),-1)+1,tbl_LoanData[[#This Row],[Application Date]]&lt;=TODAY()),tbl_LoanData[[#This Row],[Loan Amount]],0)</f>
        <v>0</v>
      </c>
      <c r="AN2821" s="14">
        <f>tbl_LoanData[[#This Row],[Amount Paid]]-(Q2821-X2821)</f>
        <v>439756.00000000012</v>
      </c>
      <c r="AO2821" s="14">
        <f>IF(tbl_LoanData[[#This Row],[Application Status]]="Approved",1,0)</f>
        <v>1</v>
      </c>
      <c r="AP2821" s="22" t="str">
        <f t="shared" ca="1" si="133"/>
        <v/>
      </c>
      <c r="AQ2821" s="22" t="str">
        <f t="shared" ca="1" si="134"/>
        <v/>
      </c>
    </row>
    <row r="2822" spans="1:43" x14ac:dyDescent="0.3">
      <c r="A2822" s="2" t="s">
        <v>3569</v>
      </c>
      <c r="B2822" s="2" t="s">
        <v>3570</v>
      </c>
      <c r="C2822" s="2" t="s">
        <v>413</v>
      </c>
      <c r="D2822" s="2" t="s">
        <v>91</v>
      </c>
      <c r="E2822" s="2" t="s">
        <v>183</v>
      </c>
      <c r="F2822" s="2">
        <v>33</v>
      </c>
      <c r="G2822" s="2" t="s">
        <v>83</v>
      </c>
      <c r="H2822" s="2" t="s">
        <v>224</v>
      </c>
      <c r="I2822" s="2" t="s">
        <v>54</v>
      </c>
      <c r="J2822" s="3">
        <v>45434</v>
      </c>
      <c r="K2822" s="3">
        <v>45454</v>
      </c>
      <c r="L2822" s="2" t="s">
        <v>40</v>
      </c>
      <c r="M2822" s="2" t="s">
        <v>85</v>
      </c>
      <c r="N2822" s="2" t="s">
        <v>86</v>
      </c>
      <c r="O2822" s="4">
        <v>996000</v>
      </c>
      <c r="P2822" s="4">
        <v>115400</v>
      </c>
      <c r="Q2822" s="4">
        <v>880600</v>
      </c>
      <c r="R2822" s="2">
        <v>48</v>
      </c>
      <c r="S2822" s="5">
        <v>11.62</v>
      </c>
      <c r="T2822" s="4">
        <v>26872.98</v>
      </c>
      <c r="U2822" s="2" t="s">
        <v>73</v>
      </c>
      <c r="V2822" s="2" t="s">
        <v>74</v>
      </c>
      <c r="W2822" s="4">
        <v>698697.48</v>
      </c>
      <c r="X2822" s="4">
        <v>591205.4</v>
      </c>
      <c r="Y2822" s="4">
        <v>1289902.8799999999</v>
      </c>
      <c r="Z2822" s="2">
        <v>0</v>
      </c>
      <c r="AA2822" s="2" t="s">
        <v>56</v>
      </c>
      <c r="AB2822" s="2" t="s">
        <v>15729</v>
      </c>
      <c r="AC2822" s="2" t="s">
        <v>213</v>
      </c>
      <c r="AD2822" s="2" t="s">
        <v>76</v>
      </c>
      <c r="AE2822" s="5">
        <v>88.41</v>
      </c>
      <c r="AF2822" s="2">
        <v>0</v>
      </c>
      <c r="AG2822" s="2" t="s">
        <v>77</v>
      </c>
      <c r="AH2822" s="2">
        <v>20</v>
      </c>
      <c r="AI2822" s="6" t="str">
        <f t="shared" si="132"/>
        <v>25-34</v>
      </c>
      <c r="AJ2822" s="11">
        <f>YEAR(tbl_LoanData[[#This Row],[Application Date]])</f>
        <v>2024</v>
      </c>
      <c r="AK2822" s="11" t="str">
        <f>TEXT(tbl_LoanData[[#This Row],[Application Date]],"MMMM")</f>
        <v>May</v>
      </c>
      <c r="AL2822" s="12">
        <f>DATE(YEAR(tbl_LoanData[[#This Row],[Application Date]]),MONTH(tbl_LoanData[[#This Row],[Application Date]]),1)</f>
        <v>45413</v>
      </c>
      <c r="AM2822" s="14">
        <f ca="1">IF(AND(tbl_LoanData[[#This Row],[Application Date]]&gt;=EOMONTH(TODAY(),-1)+1,tbl_LoanData[[#This Row],[Application Date]]&lt;=TODAY()),tbl_LoanData[[#This Row],[Loan Amount]],0)</f>
        <v>0</v>
      </c>
      <c r="AN2822" s="14">
        <f>tbl_LoanData[[#This Row],[Amount Paid]]-(Q2822-X2822)</f>
        <v>409302.88</v>
      </c>
      <c r="AO2822" s="14">
        <f>IF(tbl_LoanData[[#This Row],[Application Status]]="Approved",1,0)</f>
        <v>1</v>
      </c>
      <c r="AP2822" s="22" t="str">
        <f t="shared" ca="1" si="133"/>
        <v/>
      </c>
      <c r="AQ2822" s="22" t="str">
        <f t="shared" ca="1" si="134"/>
        <v/>
      </c>
    </row>
    <row r="2823" spans="1:43" ht="14.4" customHeight="1" x14ac:dyDescent="0.3">
      <c r="A2823" s="2" t="s">
        <v>3595</v>
      </c>
      <c r="B2823" s="2" t="s">
        <v>3596</v>
      </c>
      <c r="C2823" s="2" t="s">
        <v>530</v>
      </c>
      <c r="D2823" s="2" t="s">
        <v>134</v>
      </c>
      <c r="E2823" s="2" t="s">
        <v>150</v>
      </c>
      <c r="F2823" s="2">
        <v>65</v>
      </c>
      <c r="G2823" s="2" t="s">
        <v>69</v>
      </c>
      <c r="H2823" s="2" t="s">
        <v>166</v>
      </c>
      <c r="I2823" s="2" t="s">
        <v>46</v>
      </c>
      <c r="J2823" s="3">
        <v>45419</v>
      </c>
      <c r="K2823" s="3">
        <v>45429</v>
      </c>
      <c r="L2823" s="2" t="s">
        <v>40</v>
      </c>
      <c r="M2823" s="2" t="s">
        <v>94</v>
      </c>
      <c r="N2823" s="2" t="s">
        <v>4</v>
      </c>
      <c r="O2823" s="4">
        <v>1393000</v>
      </c>
      <c r="P2823" s="4">
        <v>421500</v>
      </c>
      <c r="Q2823" s="4">
        <v>971500</v>
      </c>
      <c r="R2823" s="2">
        <v>24</v>
      </c>
      <c r="S2823" s="5">
        <v>11.59</v>
      </c>
      <c r="T2823" s="4">
        <v>49862.239999999998</v>
      </c>
      <c r="U2823" s="2" t="s">
        <v>73</v>
      </c>
      <c r="V2823" s="2" t="s">
        <v>33</v>
      </c>
      <c r="W2823" s="4">
        <v>1196693.7</v>
      </c>
      <c r="X2823" s="4">
        <v>0</v>
      </c>
      <c r="Y2823" s="4">
        <v>1196693.7</v>
      </c>
      <c r="Z2823" s="2">
        <v>0</v>
      </c>
      <c r="AA2823" s="2" t="s">
        <v>56</v>
      </c>
      <c r="AB2823" s="2" t="s">
        <v>15727</v>
      </c>
      <c r="AC2823" s="2" t="s">
        <v>129</v>
      </c>
      <c r="AD2823" s="2" t="s">
        <v>76</v>
      </c>
      <c r="AE2823" s="5">
        <v>69.739999999999995</v>
      </c>
      <c r="AF2823" s="2">
        <v>0</v>
      </c>
      <c r="AG2823" s="2" t="s">
        <v>77</v>
      </c>
      <c r="AH2823" s="2">
        <v>10</v>
      </c>
      <c r="AI2823" s="6" t="str">
        <f t="shared" si="132"/>
        <v>65+</v>
      </c>
      <c r="AJ2823" s="11">
        <f>YEAR(tbl_LoanData[[#This Row],[Application Date]])</f>
        <v>2024</v>
      </c>
      <c r="AK2823" s="11" t="str">
        <f>TEXT(tbl_LoanData[[#This Row],[Application Date]],"MMMM")</f>
        <v>May</v>
      </c>
      <c r="AL2823" s="12">
        <f>DATE(YEAR(tbl_LoanData[[#This Row],[Application Date]]),MONTH(tbl_LoanData[[#This Row],[Application Date]]),1)</f>
        <v>45413</v>
      </c>
      <c r="AM2823" s="14">
        <f ca="1">IF(AND(tbl_LoanData[[#This Row],[Application Date]]&gt;=EOMONTH(TODAY(),-1)+1,tbl_LoanData[[#This Row],[Application Date]]&lt;=TODAY()),tbl_LoanData[[#This Row],[Loan Amount]],0)</f>
        <v>0</v>
      </c>
      <c r="AN2823" s="14">
        <f>tbl_LoanData[[#This Row],[Amount Paid]]-(Q2823-X2823)</f>
        <v>225193.69999999995</v>
      </c>
      <c r="AO2823" s="14">
        <f>IF(tbl_LoanData[[#This Row],[Application Status]]="Approved",1,0)</f>
        <v>1</v>
      </c>
      <c r="AP2823" s="22" t="str">
        <f t="shared" ca="1" si="133"/>
        <v/>
      </c>
      <c r="AQ2823" s="22" t="str">
        <f t="shared" ca="1" si="134"/>
        <v/>
      </c>
    </row>
    <row r="2824" spans="1:43" ht="14.4" customHeight="1" x14ac:dyDescent="0.3">
      <c r="A2824" s="2" t="s">
        <v>3617</v>
      </c>
      <c r="B2824" s="2" t="s">
        <v>3618</v>
      </c>
      <c r="C2824" s="2" t="s">
        <v>317</v>
      </c>
      <c r="D2824" s="2" t="s">
        <v>232</v>
      </c>
      <c r="E2824" s="2" t="s">
        <v>209</v>
      </c>
      <c r="F2824" s="2">
        <v>59</v>
      </c>
      <c r="G2824" s="2" t="s">
        <v>83</v>
      </c>
      <c r="H2824" s="2" t="s">
        <v>466</v>
      </c>
      <c r="I2824" s="2" t="s">
        <v>43</v>
      </c>
      <c r="J2824" s="3">
        <v>45441</v>
      </c>
      <c r="K2824" s="3">
        <v>45462</v>
      </c>
      <c r="L2824" s="2" t="s">
        <v>36</v>
      </c>
      <c r="M2824" s="2" t="s">
        <v>71</v>
      </c>
      <c r="N2824" s="2" t="s">
        <v>162</v>
      </c>
      <c r="O2824" s="4">
        <v>1937000</v>
      </c>
      <c r="P2824" s="4">
        <v>210700</v>
      </c>
      <c r="Q2824" s="4">
        <v>1726300</v>
      </c>
      <c r="R2824" s="2">
        <v>36</v>
      </c>
      <c r="S2824" s="5">
        <v>9.1300000000000008</v>
      </c>
      <c r="T2824" s="4">
        <v>61087.040000000001</v>
      </c>
      <c r="U2824" s="2" t="s">
        <v>73</v>
      </c>
      <c r="V2824" s="2" t="s">
        <v>74</v>
      </c>
      <c r="W2824" s="4">
        <v>1588263.04</v>
      </c>
      <c r="X2824" s="4">
        <v>610870.53</v>
      </c>
      <c r="Y2824" s="4">
        <v>2199133.5699999998</v>
      </c>
      <c r="Z2824" s="2">
        <v>0</v>
      </c>
      <c r="AA2824" s="2" t="s">
        <v>56</v>
      </c>
      <c r="AB2824" s="2" t="s">
        <v>15727</v>
      </c>
      <c r="AC2824" s="2" t="s">
        <v>106</v>
      </c>
      <c r="AD2824" s="2" t="s">
        <v>76</v>
      </c>
      <c r="AE2824" s="5">
        <v>89.12</v>
      </c>
      <c r="AF2824" s="2">
        <v>0</v>
      </c>
      <c r="AG2824" s="2" t="s">
        <v>77</v>
      </c>
      <c r="AH2824" s="2">
        <v>21</v>
      </c>
      <c r="AI2824" s="6" t="str">
        <f t="shared" si="132"/>
        <v>55-64</v>
      </c>
      <c r="AJ2824" s="11">
        <f>YEAR(tbl_LoanData[[#This Row],[Application Date]])</f>
        <v>2024</v>
      </c>
      <c r="AK2824" s="11" t="str">
        <f>TEXT(tbl_LoanData[[#This Row],[Application Date]],"MMMM")</f>
        <v>May</v>
      </c>
      <c r="AL2824" s="12">
        <f>DATE(YEAR(tbl_LoanData[[#This Row],[Application Date]]),MONTH(tbl_LoanData[[#This Row],[Application Date]]),1)</f>
        <v>45413</v>
      </c>
      <c r="AM2824" s="14">
        <f ca="1">IF(AND(tbl_LoanData[[#This Row],[Application Date]]&gt;=EOMONTH(TODAY(),-1)+1,tbl_LoanData[[#This Row],[Application Date]]&lt;=TODAY()),tbl_LoanData[[#This Row],[Loan Amount]],0)</f>
        <v>0</v>
      </c>
      <c r="AN2824" s="14">
        <f>tbl_LoanData[[#This Row],[Amount Paid]]-(Q2824-X2824)</f>
        <v>472833.57000000007</v>
      </c>
      <c r="AO2824" s="14">
        <f>IF(tbl_LoanData[[#This Row],[Application Status]]="Approved",1,0)</f>
        <v>1</v>
      </c>
      <c r="AP2824" s="22" t="str">
        <f t="shared" ca="1" si="133"/>
        <v/>
      </c>
      <c r="AQ2824" s="22" t="str">
        <f t="shared" ca="1" si="134"/>
        <v/>
      </c>
    </row>
    <row r="2825" spans="1:43" ht="14.4" customHeight="1" x14ac:dyDescent="0.3">
      <c r="A2825" s="2" t="s">
        <v>3635</v>
      </c>
      <c r="B2825" s="2" t="s">
        <v>3636</v>
      </c>
      <c r="C2825" s="2" t="s">
        <v>240</v>
      </c>
      <c r="D2825" s="2" t="s">
        <v>161</v>
      </c>
      <c r="E2825" s="2" t="s">
        <v>142</v>
      </c>
      <c r="F2825" s="2">
        <v>54</v>
      </c>
      <c r="G2825" s="2" t="s">
        <v>83</v>
      </c>
      <c r="H2825" s="2" t="s">
        <v>285</v>
      </c>
      <c r="I2825" s="2" t="s">
        <v>55</v>
      </c>
      <c r="J2825" s="3">
        <v>45429</v>
      </c>
      <c r="K2825" s="3"/>
      <c r="L2825" s="2" t="s">
        <v>37</v>
      </c>
      <c r="M2825" s="2" t="s">
        <v>260</v>
      </c>
      <c r="N2825" s="2" t="s">
        <v>261</v>
      </c>
      <c r="O2825" s="4">
        <v>102000</v>
      </c>
      <c r="P2825" s="4">
        <v>40200</v>
      </c>
      <c r="Q2825" s="4">
        <v>61800</v>
      </c>
      <c r="R2825" s="2">
        <v>48</v>
      </c>
      <c r="S2825" s="5">
        <v>6.36</v>
      </c>
      <c r="T2825" s="4">
        <v>1615.04</v>
      </c>
      <c r="U2825" s="2" t="s">
        <v>113</v>
      </c>
      <c r="V2825" s="2" t="s">
        <v>97</v>
      </c>
      <c r="W2825" s="4">
        <v>0</v>
      </c>
      <c r="X2825" s="4">
        <v>0</v>
      </c>
      <c r="Y2825" s="4">
        <v>77521.919999999998</v>
      </c>
      <c r="Z2825" s="2">
        <v>0</v>
      </c>
      <c r="AA2825" s="2" t="s">
        <v>97</v>
      </c>
      <c r="AB2825" s="2" t="s">
        <v>15734</v>
      </c>
      <c r="AC2825" s="2" t="s">
        <v>75</v>
      </c>
      <c r="AD2825" s="2" t="s">
        <v>76</v>
      </c>
      <c r="AE2825" s="5">
        <v>60.59</v>
      </c>
      <c r="AF2825" s="2">
        <v>0</v>
      </c>
      <c r="AG2825" s="2" t="s">
        <v>97</v>
      </c>
      <c r="AH2825" s="2"/>
      <c r="AI2825" s="6" t="str">
        <f t="shared" si="132"/>
        <v>45-54</v>
      </c>
      <c r="AJ2825" s="11">
        <f>YEAR(tbl_LoanData[[#This Row],[Application Date]])</f>
        <v>2024</v>
      </c>
      <c r="AK2825" s="11" t="str">
        <f>TEXT(tbl_LoanData[[#This Row],[Application Date]],"MMMM")</f>
        <v>May</v>
      </c>
      <c r="AL2825" s="12">
        <f>DATE(YEAR(tbl_LoanData[[#This Row],[Application Date]]),MONTH(tbl_LoanData[[#This Row],[Application Date]]),1)</f>
        <v>45413</v>
      </c>
      <c r="AM2825" s="14">
        <f ca="1">IF(AND(tbl_LoanData[[#This Row],[Application Date]]&gt;=EOMONTH(TODAY(),-1)+1,tbl_LoanData[[#This Row],[Application Date]]&lt;=TODAY()),tbl_LoanData[[#This Row],[Loan Amount]],0)</f>
        <v>0</v>
      </c>
      <c r="AN2825" s="14">
        <f>tbl_LoanData[[#This Row],[Amount Paid]]-(Q2825-X2825)</f>
        <v>-61800</v>
      </c>
      <c r="AO2825" s="14">
        <f>IF(tbl_LoanData[[#This Row],[Application Status]]="Approved",1,0)</f>
        <v>0</v>
      </c>
      <c r="AP2825" s="22" t="str">
        <f t="shared" ca="1" si="133"/>
        <v/>
      </c>
      <c r="AQ2825" s="22" t="str">
        <f t="shared" ca="1" si="134"/>
        <v/>
      </c>
    </row>
    <row r="2826" spans="1:43" ht="14.4" customHeight="1" x14ac:dyDescent="0.3">
      <c r="A2826" s="2" t="s">
        <v>3637</v>
      </c>
      <c r="B2826" s="2" t="s">
        <v>3638</v>
      </c>
      <c r="C2826" s="2" t="s">
        <v>289</v>
      </c>
      <c r="D2826" s="2" t="s">
        <v>204</v>
      </c>
      <c r="E2826" s="2" t="s">
        <v>183</v>
      </c>
      <c r="F2826" s="2">
        <v>38</v>
      </c>
      <c r="G2826" s="2" t="s">
        <v>69</v>
      </c>
      <c r="H2826" s="2" t="s">
        <v>298</v>
      </c>
      <c r="I2826" s="2" t="s">
        <v>43</v>
      </c>
      <c r="J2826" s="3">
        <v>45413</v>
      </c>
      <c r="K2826" s="3">
        <v>45430</v>
      </c>
      <c r="L2826" s="2" t="s">
        <v>39</v>
      </c>
      <c r="M2826" s="2" t="s">
        <v>85</v>
      </c>
      <c r="N2826" s="2" t="s">
        <v>324</v>
      </c>
      <c r="O2826" s="4">
        <v>1483000</v>
      </c>
      <c r="P2826" s="4">
        <v>378100</v>
      </c>
      <c r="Q2826" s="4">
        <v>1104900</v>
      </c>
      <c r="R2826" s="2">
        <v>48</v>
      </c>
      <c r="S2826" s="5">
        <v>12.73</v>
      </c>
      <c r="T2826" s="4">
        <v>34739.9</v>
      </c>
      <c r="U2826" s="2" t="s">
        <v>73</v>
      </c>
      <c r="V2826" s="2" t="s">
        <v>74</v>
      </c>
      <c r="W2826" s="4">
        <v>729537.9</v>
      </c>
      <c r="X2826" s="4">
        <v>937977.18</v>
      </c>
      <c r="Y2826" s="4">
        <v>1667515.08</v>
      </c>
      <c r="Z2826" s="2">
        <v>192</v>
      </c>
      <c r="AA2826" s="2" t="s">
        <v>60</v>
      </c>
      <c r="AB2826" s="2" t="s">
        <v>15733</v>
      </c>
      <c r="AC2826" s="2" t="s">
        <v>360</v>
      </c>
      <c r="AD2826" s="2" t="s">
        <v>76</v>
      </c>
      <c r="AE2826" s="5">
        <v>74.5</v>
      </c>
      <c r="AF2826" s="2">
        <v>6</v>
      </c>
      <c r="AG2826" s="2" t="s">
        <v>130</v>
      </c>
      <c r="AH2826" s="2">
        <v>17</v>
      </c>
      <c r="AI2826" s="6" t="str">
        <f t="shared" si="132"/>
        <v>35-44</v>
      </c>
      <c r="AJ2826" s="11">
        <f>YEAR(tbl_LoanData[[#This Row],[Application Date]])</f>
        <v>2024</v>
      </c>
      <c r="AK2826" s="11" t="str">
        <f>TEXT(tbl_LoanData[[#This Row],[Application Date]],"MMMM")</f>
        <v>May</v>
      </c>
      <c r="AL2826" s="12">
        <f>DATE(YEAR(tbl_LoanData[[#This Row],[Application Date]]),MONTH(tbl_LoanData[[#This Row],[Application Date]]),1)</f>
        <v>45413</v>
      </c>
      <c r="AM2826" s="14">
        <f ca="1">IF(AND(tbl_LoanData[[#This Row],[Application Date]]&gt;=EOMONTH(TODAY(),-1)+1,tbl_LoanData[[#This Row],[Application Date]]&lt;=TODAY()),tbl_LoanData[[#This Row],[Loan Amount]],0)</f>
        <v>0</v>
      </c>
      <c r="AN2826" s="14">
        <f>tbl_LoanData[[#This Row],[Amount Paid]]-(Q2826-X2826)</f>
        <v>562615.08000000007</v>
      </c>
      <c r="AO2826" s="14">
        <f>IF(tbl_LoanData[[#This Row],[Application Status]]="Approved",1,0)</f>
        <v>1</v>
      </c>
      <c r="AP2826" s="22" t="str">
        <f t="shared" ca="1" si="133"/>
        <v/>
      </c>
      <c r="AQ2826" s="22" t="str">
        <f t="shared" ca="1" si="134"/>
        <v/>
      </c>
    </row>
    <row r="2827" spans="1:43" ht="14.4" customHeight="1" x14ac:dyDescent="0.3">
      <c r="A2827" s="2" t="s">
        <v>3761</v>
      </c>
      <c r="B2827" s="2" t="s">
        <v>3762</v>
      </c>
      <c r="C2827" s="2" t="s">
        <v>644</v>
      </c>
      <c r="D2827" s="2" t="s">
        <v>204</v>
      </c>
      <c r="E2827" s="2" t="s">
        <v>102</v>
      </c>
      <c r="F2827" s="2">
        <v>46</v>
      </c>
      <c r="G2827" s="2" t="s">
        <v>83</v>
      </c>
      <c r="H2827" s="2" t="s">
        <v>273</v>
      </c>
      <c r="I2827" s="2" t="s">
        <v>45</v>
      </c>
      <c r="J2827" s="3">
        <v>45442</v>
      </c>
      <c r="K2827" s="3">
        <v>45446</v>
      </c>
      <c r="L2827" s="2" t="s">
        <v>40</v>
      </c>
      <c r="M2827" s="2" t="s">
        <v>85</v>
      </c>
      <c r="N2827" s="2" t="s">
        <v>270</v>
      </c>
      <c r="O2827" s="4">
        <v>1242000</v>
      </c>
      <c r="P2827" s="4">
        <v>476500</v>
      </c>
      <c r="Q2827" s="4">
        <v>765500</v>
      </c>
      <c r="R2827" s="2">
        <v>24</v>
      </c>
      <c r="S2827" s="5">
        <v>14.14</v>
      </c>
      <c r="T2827" s="4">
        <v>40915.980000000003</v>
      </c>
      <c r="U2827" s="2" t="s">
        <v>73</v>
      </c>
      <c r="V2827" s="2" t="s">
        <v>34</v>
      </c>
      <c r="W2827" s="4">
        <v>818319.6</v>
      </c>
      <c r="X2827" s="4">
        <v>163663.79999999999</v>
      </c>
      <c r="Y2827" s="4">
        <v>981983.4</v>
      </c>
      <c r="Z2827" s="2">
        <v>128</v>
      </c>
      <c r="AA2827" s="2" t="s">
        <v>60</v>
      </c>
      <c r="AB2827" s="2" t="s">
        <v>15732</v>
      </c>
      <c r="AC2827" s="2" t="s">
        <v>75</v>
      </c>
      <c r="AD2827" s="2" t="s">
        <v>76</v>
      </c>
      <c r="AE2827" s="5">
        <v>61.63</v>
      </c>
      <c r="AF2827" s="2">
        <v>4</v>
      </c>
      <c r="AG2827" s="2" t="s">
        <v>130</v>
      </c>
      <c r="AH2827" s="2">
        <v>4</v>
      </c>
      <c r="AI2827" s="6" t="str">
        <f t="shared" si="132"/>
        <v>45-54</v>
      </c>
      <c r="AJ2827" s="11">
        <f>YEAR(tbl_LoanData[[#This Row],[Application Date]])</f>
        <v>2024</v>
      </c>
      <c r="AK2827" s="11" t="str">
        <f>TEXT(tbl_LoanData[[#This Row],[Application Date]],"MMMM")</f>
        <v>May</v>
      </c>
      <c r="AL2827" s="12">
        <f>DATE(YEAR(tbl_LoanData[[#This Row],[Application Date]]),MONTH(tbl_LoanData[[#This Row],[Application Date]]),1)</f>
        <v>45413</v>
      </c>
      <c r="AM2827" s="14">
        <f ca="1">IF(AND(tbl_LoanData[[#This Row],[Application Date]]&gt;=EOMONTH(TODAY(),-1)+1,tbl_LoanData[[#This Row],[Application Date]]&lt;=TODAY()),tbl_LoanData[[#This Row],[Loan Amount]],0)</f>
        <v>0</v>
      </c>
      <c r="AN2827" s="14">
        <f>tbl_LoanData[[#This Row],[Amount Paid]]-(Q2827-X2827)</f>
        <v>216483.40000000002</v>
      </c>
      <c r="AO2827" s="14">
        <f>IF(tbl_LoanData[[#This Row],[Application Status]]="Approved",1,0)</f>
        <v>1</v>
      </c>
      <c r="AP2827" s="22" t="str">
        <f t="shared" ca="1" si="133"/>
        <v/>
      </c>
      <c r="AQ2827" s="22" t="str">
        <f t="shared" ca="1" si="134"/>
        <v/>
      </c>
    </row>
    <row r="2828" spans="1:43" ht="14.4" customHeight="1" x14ac:dyDescent="0.3">
      <c r="A2828" s="2" t="s">
        <v>3915</v>
      </c>
      <c r="B2828" s="2" t="s">
        <v>3916</v>
      </c>
      <c r="C2828" s="2" t="s">
        <v>223</v>
      </c>
      <c r="D2828" s="2" t="s">
        <v>161</v>
      </c>
      <c r="E2828" s="2" t="s">
        <v>81</v>
      </c>
      <c r="F2828" s="2">
        <v>60</v>
      </c>
      <c r="G2828" s="2" t="s">
        <v>69</v>
      </c>
      <c r="H2828" s="2" t="s">
        <v>217</v>
      </c>
      <c r="I2828" s="2" t="s">
        <v>46</v>
      </c>
      <c r="J2828" s="3">
        <v>45428</v>
      </c>
      <c r="K2828" s="3">
        <v>45440</v>
      </c>
      <c r="L2828" s="2" t="s">
        <v>39</v>
      </c>
      <c r="M2828" s="2" t="s">
        <v>157</v>
      </c>
      <c r="N2828" s="2" t="s">
        <v>359</v>
      </c>
      <c r="O2828" s="4">
        <v>1178000</v>
      </c>
      <c r="P2828" s="4">
        <v>394800</v>
      </c>
      <c r="Q2828" s="4">
        <v>783200</v>
      </c>
      <c r="R2828" s="2">
        <v>48</v>
      </c>
      <c r="S2828" s="5">
        <v>7.07</v>
      </c>
      <c r="T2828" s="4">
        <v>20931.02</v>
      </c>
      <c r="U2828" s="2" t="s">
        <v>73</v>
      </c>
      <c r="V2828" s="2" t="s">
        <v>74</v>
      </c>
      <c r="W2828" s="4">
        <v>565137.54</v>
      </c>
      <c r="X2828" s="4">
        <v>439551.42</v>
      </c>
      <c r="Y2828" s="4">
        <v>1004688.96</v>
      </c>
      <c r="Z2828" s="2">
        <v>0</v>
      </c>
      <c r="AA2828" s="2" t="s">
        <v>56</v>
      </c>
      <c r="AB2828" s="2" t="s">
        <v>15728</v>
      </c>
      <c r="AC2828" s="2" t="s">
        <v>138</v>
      </c>
      <c r="AD2828" s="2" t="s">
        <v>76</v>
      </c>
      <c r="AE2828" s="5">
        <v>66.489999999999995</v>
      </c>
      <c r="AF2828" s="2">
        <v>0</v>
      </c>
      <c r="AG2828" s="2" t="s">
        <v>77</v>
      </c>
      <c r="AH2828" s="2">
        <v>12</v>
      </c>
      <c r="AI2828" s="6" t="str">
        <f t="shared" si="132"/>
        <v>55-64</v>
      </c>
      <c r="AJ2828" s="11">
        <f>YEAR(tbl_LoanData[[#This Row],[Application Date]])</f>
        <v>2024</v>
      </c>
      <c r="AK2828" s="11" t="str">
        <f>TEXT(tbl_LoanData[[#This Row],[Application Date]],"MMMM")</f>
        <v>May</v>
      </c>
      <c r="AL2828" s="12">
        <f>DATE(YEAR(tbl_LoanData[[#This Row],[Application Date]]),MONTH(tbl_LoanData[[#This Row],[Application Date]]),1)</f>
        <v>45413</v>
      </c>
      <c r="AM2828" s="14">
        <f ca="1">IF(AND(tbl_LoanData[[#This Row],[Application Date]]&gt;=EOMONTH(TODAY(),-1)+1,tbl_LoanData[[#This Row],[Application Date]]&lt;=TODAY()),tbl_LoanData[[#This Row],[Loan Amount]],0)</f>
        <v>0</v>
      </c>
      <c r="AN2828" s="14">
        <f>tbl_LoanData[[#This Row],[Amount Paid]]-(Q2828-X2828)</f>
        <v>221488.96000000002</v>
      </c>
      <c r="AO2828" s="14">
        <f>IF(tbl_LoanData[[#This Row],[Application Status]]="Approved",1,0)</f>
        <v>1</v>
      </c>
      <c r="AP2828" s="22" t="str">
        <f t="shared" ca="1" si="133"/>
        <v/>
      </c>
      <c r="AQ2828" s="22" t="str">
        <f t="shared" ca="1" si="134"/>
        <v/>
      </c>
    </row>
    <row r="2829" spans="1:43" x14ac:dyDescent="0.3">
      <c r="A2829" s="2" t="s">
        <v>3929</v>
      </c>
      <c r="B2829" s="2" t="s">
        <v>3930</v>
      </c>
      <c r="C2829" s="2" t="s">
        <v>668</v>
      </c>
      <c r="D2829" s="2" t="s">
        <v>232</v>
      </c>
      <c r="E2829" s="2" t="s">
        <v>189</v>
      </c>
      <c r="F2829" s="2">
        <v>21</v>
      </c>
      <c r="G2829" s="2" t="s">
        <v>69</v>
      </c>
      <c r="H2829" s="2" t="s">
        <v>126</v>
      </c>
      <c r="I2829" s="2" t="s">
        <v>44</v>
      </c>
      <c r="J2829" s="3">
        <v>45418</v>
      </c>
      <c r="K2829" s="3"/>
      <c r="L2829" s="2" t="s">
        <v>39</v>
      </c>
      <c r="M2829" s="2" t="s">
        <v>157</v>
      </c>
      <c r="N2829" s="2" t="s">
        <v>359</v>
      </c>
      <c r="O2829" s="4">
        <v>2473000</v>
      </c>
      <c r="P2829" s="4">
        <v>319000</v>
      </c>
      <c r="Q2829" s="4">
        <v>2154000</v>
      </c>
      <c r="R2829" s="2">
        <v>48</v>
      </c>
      <c r="S2829" s="5">
        <v>6.89</v>
      </c>
      <c r="T2829" s="4">
        <v>57242.55</v>
      </c>
      <c r="U2829" s="2" t="s">
        <v>113</v>
      </c>
      <c r="V2829" s="2" t="s">
        <v>97</v>
      </c>
      <c r="W2829" s="4">
        <v>0</v>
      </c>
      <c r="X2829" s="4">
        <v>0</v>
      </c>
      <c r="Y2829" s="4">
        <v>2747642.4</v>
      </c>
      <c r="Z2829" s="2">
        <v>0</v>
      </c>
      <c r="AA2829" s="2" t="s">
        <v>97</v>
      </c>
      <c r="AB2829" s="2" t="s">
        <v>15733</v>
      </c>
      <c r="AC2829" s="2" t="s">
        <v>75</v>
      </c>
      <c r="AD2829" s="2" t="s">
        <v>76</v>
      </c>
      <c r="AE2829" s="5">
        <v>87.1</v>
      </c>
      <c r="AF2829" s="2">
        <v>0</v>
      </c>
      <c r="AG2829" s="2" t="s">
        <v>97</v>
      </c>
      <c r="AH2829" s="2"/>
      <c r="AI2829" s="6" t="str">
        <f t="shared" si="132"/>
        <v>18-24</v>
      </c>
      <c r="AJ2829" s="11">
        <f>YEAR(tbl_LoanData[[#This Row],[Application Date]])</f>
        <v>2024</v>
      </c>
      <c r="AK2829" s="11" t="str">
        <f>TEXT(tbl_LoanData[[#This Row],[Application Date]],"MMMM")</f>
        <v>May</v>
      </c>
      <c r="AL2829" s="12">
        <f>DATE(YEAR(tbl_LoanData[[#This Row],[Application Date]]),MONTH(tbl_LoanData[[#This Row],[Application Date]]),1)</f>
        <v>45413</v>
      </c>
      <c r="AM2829" s="14">
        <f ca="1">IF(AND(tbl_LoanData[[#This Row],[Application Date]]&gt;=EOMONTH(TODAY(),-1)+1,tbl_LoanData[[#This Row],[Application Date]]&lt;=TODAY()),tbl_LoanData[[#This Row],[Loan Amount]],0)</f>
        <v>0</v>
      </c>
      <c r="AN2829" s="14">
        <f>tbl_LoanData[[#This Row],[Amount Paid]]-(Q2829-X2829)</f>
        <v>-2154000</v>
      </c>
      <c r="AO2829" s="14">
        <f>IF(tbl_LoanData[[#This Row],[Application Status]]="Approved",1,0)</f>
        <v>0</v>
      </c>
      <c r="AP2829" s="22" t="str">
        <f t="shared" ca="1" si="133"/>
        <v/>
      </c>
      <c r="AQ2829" s="22" t="str">
        <f t="shared" ca="1" si="134"/>
        <v/>
      </c>
    </row>
    <row r="2830" spans="1:43" ht="14.4" customHeight="1" x14ac:dyDescent="0.3">
      <c r="A2830" s="2" t="s">
        <v>4083</v>
      </c>
      <c r="B2830" s="2" t="s">
        <v>4084</v>
      </c>
      <c r="C2830" s="2" t="s">
        <v>317</v>
      </c>
      <c r="D2830" s="2" t="s">
        <v>254</v>
      </c>
      <c r="E2830" s="2" t="s">
        <v>406</v>
      </c>
      <c r="F2830" s="2">
        <v>26</v>
      </c>
      <c r="G2830" s="2" t="s">
        <v>83</v>
      </c>
      <c r="H2830" s="2" t="s">
        <v>84</v>
      </c>
      <c r="I2830" s="2" t="s">
        <v>45</v>
      </c>
      <c r="J2830" s="3">
        <v>45428</v>
      </c>
      <c r="K2830" s="3"/>
      <c r="L2830" s="2" t="s">
        <v>39</v>
      </c>
      <c r="M2830" s="2" t="s">
        <v>157</v>
      </c>
      <c r="N2830" s="2" t="s">
        <v>359</v>
      </c>
      <c r="O2830" s="4">
        <v>1174000</v>
      </c>
      <c r="P2830" s="4">
        <v>408300</v>
      </c>
      <c r="Q2830" s="4">
        <v>765700</v>
      </c>
      <c r="R2830" s="2">
        <v>60</v>
      </c>
      <c r="S2830" s="5">
        <v>10.4</v>
      </c>
      <c r="T2830" s="4">
        <v>19397.73</v>
      </c>
      <c r="U2830" s="2" t="s">
        <v>113</v>
      </c>
      <c r="V2830" s="2" t="s">
        <v>97</v>
      </c>
      <c r="W2830" s="4">
        <v>0</v>
      </c>
      <c r="X2830" s="4">
        <v>0</v>
      </c>
      <c r="Y2830" s="4">
        <v>1163864</v>
      </c>
      <c r="Z2830" s="2">
        <v>0</v>
      </c>
      <c r="AA2830" s="2" t="s">
        <v>97</v>
      </c>
      <c r="AB2830" s="2" t="s">
        <v>15728</v>
      </c>
      <c r="AC2830" s="2" t="s">
        <v>360</v>
      </c>
      <c r="AD2830" s="2" t="s">
        <v>76</v>
      </c>
      <c r="AE2830" s="5">
        <v>65.22</v>
      </c>
      <c r="AF2830" s="2">
        <v>0</v>
      </c>
      <c r="AG2830" s="2" t="s">
        <v>97</v>
      </c>
      <c r="AH2830" s="2"/>
      <c r="AI2830" s="6" t="str">
        <f t="shared" si="132"/>
        <v>25-34</v>
      </c>
      <c r="AJ2830" s="11">
        <f>YEAR(tbl_LoanData[[#This Row],[Application Date]])</f>
        <v>2024</v>
      </c>
      <c r="AK2830" s="11" t="str">
        <f>TEXT(tbl_LoanData[[#This Row],[Application Date]],"MMMM")</f>
        <v>May</v>
      </c>
      <c r="AL2830" s="12">
        <f>DATE(YEAR(tbl_LoanData[[#This Row],[Application Date]]),MONTH(tbl_LoanData[[#This Row],[Application Date]]),1)</f>
        <v>45413</v>
      </c>
      <c r="AM2830" s="14">
        <f ca="1">IF(AND(tbl_LoanData[[#This Row],[Application Date]]&gt;=EOMONTH(TODAY(),-1)+1,tbl_LoanData[[#This Row],[Application Date]]&lt;=TODAY()),tbl_LoanData[[#This Row],[Loan Amount]],0)</f>
        <v>0</v>
      </c>
      <c r="AN2830" s="14">
        <f>tbl_LoanData[[#This Row],[Amount Paid]]-(Q2830-X2830)</f>
        <v>-765700</v>
      </c>
      <c r="AO2830" s="14">
        <f>IF(tbl_LoanData[[#This Row],[Application Status]]="Approved",1,0)</f>
        <v>0</v>
      </c>
      <c r="AP2830" s="22" t="str">
        <f t="shared" ca="1" si="133"/>
        <v/>
      </c>
      <c r="AQ2830" s="22" t="str">
        <f t="shared" ca="1" si="134"/>
        <v/>
      </c>
    </row>
    <row r="2831" spans="1:43" ht="14.4" customHeight="1" x14ac:dyDescent="0.3">
      <c r="A2831" s="2" t="s">
        <v>4279</v>
      </c>
      <c r="B2831" s="2" t="s">
        <v>4280</v>
      </c>
      <c r="C2831" s="2" t="s">
        <v>533</v>
      </c>
      <c r="D2831" s="2" t="s">
        <v>117</v>
      </c>
      <c r="E2831" s="2" t="s">
        <v>67</v>
      </c>
      <c r="F2831" s="2">
        <v>63</v>
      </c>
      <c r="G2831" s="2" t="s">
        <v>83</v>
      </c>
      <c r="H2831" s="2" t="s">
        <v>237</v>
      </c>
      <c r="I2831" s="2" t="s">
        <v>48</v>
      </c>
      <c r="J2831" s="3">
        <v>45439</v>
      </c>
      <c r="K2831" s="3">
        <v>45441</v>
      </c>
      <c r="L2831" s="2" t="s">
        <v>39</v>
      </c>
      <c r="M2831" s="2" t="s">
        <v>94</v>
      </c>
      <c r="N2831" s="2" t="s">
        <v>418</v>
      </c>
      <c r="O2831" s="4">
        <v>2468000</v>
      </c>
      <c r="P2831" s="4">
        <v>252500</v>
      </c>
      <c r="Q2831" s="4">
        <v>2215500</v>
      </c>
      <c r="R2831" s="2">
        <v>12</v>
      </c>
      <c r="S2831" s="5">
        <v>11.18</v>
      </c>
      <c r="T2831" s="4">
        <v>205266.08</v>
      </c>
      <c r="U2831" s="2" t="s">
        <v>73</v>
      </c>
      <c r="V2831" s="2" t="s">
        <v>33</v>
      </c>
      <c r="W2831" s="4">
        <v>2463192.9</v>
      </c>
      <c r="X2831" s="4">
        <v>0</v>
      </c>
      <c r="Y2831" s="4">
        <v>2463192.9</v>
      </c>
      <c r="Z2831" s="2">
        <v>0</v>
      </c>
      <c r="AA2831" s="2" t="s">
        <v>56</v>
      </c>
      <c r="AB2831" s="2" t="s">
        <v>15735</v>
      </c>
      <c r="AC2831" s="2" t="s">
        <v>332</v>
      </c>
      <c r="AD2831" s="2" t="s">
        <v>76</v>
      </c>
      <c r="AE2831" s="5">
        <v>89.77</v>
      </c>
      <c r="AF2831" s="2">
        <v>0</v>
      </c>
      <c r="AG2831" s="2" t="s">
        <v>77</v>
      </c>
      <c r="AH2831" s="2">
        <v>2</v>
      </c>
      <c r="AI2831" s="6" t="str">
        <f t="shared" si="132"/>
        <v>55-64</v>
      </c>
      <c r="AJ2831" s="11">
        <f>YEAR(tbl_LoanData[[#This Row],[Application Date]])</f>
        <v>2024</v>
      </c>
      <c r="AK2831" s="11" t="str">
        <f>TEXT(tbl_LoanData[[#This Row],[Application Date]],"MMMM")</f>
        <v>May</v>
      </c>
      <c r="AL2831" s="12">
        <f>DATE(YEAR(tbl_LoanData[[#This Row],[Application Date]]),MONTH(tbl_LoanData[[#This Row],[Application Date]]),1)</f>
        <v>45413</v>
      </c>
      <c r="AM2831" s="14">
        <f ca="1">IF(AND(tbl_LoanData[[#This Row],[Application Date]]&gt;=EOMONTH(TODAY(),-1)+1,tbl_LoanData[[#This Row],[Application Date]]&lt;=TODAY()),tbl_LoanData[[#This Row],[Loan Amount]],0)</f>
        <v>0</v>
      </c>
      <c r="AN2831" s="14">
        <f>tbl_LoanData[[#This Row],[Amount Paid]]-(Q2831-X2831)</f>
        <v>247692.89999999991</v>
      </c>
      <c r="AO2831" s="14">
        <f>IF(tbl_LoanData[[#This Row],[Application Status]]="Approved",1,0)</f>
        <v>1</v>
      </c>
      <c r="AP2831" s="22" t="str">
        <f t="shared" ca="1" si="133"/>
        <v/>
      </c>
      <c r="AQ2831" s="22" t="str">
        <f t="shared" ca="1" si="134"/>
        <v/>
      </c>
    </row>
    <row r="2832" spans="1:43" ht="14.4" customHeight="1" x14ac:dyDescent="0.3">
      <c r="A2832" s="2" t="s">
        <v>4363</v>
      </c>
      <c r="B2832" s="2" t="s">
        <v>4364</v>
      </c>
      <c r="C2832" s="2" t="s">
        <v>429</v>
      </c>
      <c r="D2832" s="2" t="s">
        <v>102</v>
      </c>
      <c r="E2832" s="2" t="s">
        <v>540</v>
      </c>
      <c r="F2832" s="2">
        <v>52</v>
      </c>
      <c r="G2832" s="2" t="s">
        <v>83</v>
      </c>
      <c r="H2832" s="2" t="s">
        <v>172</v>
      </c>
      <c r="I2832" s="2" t="s">
        <v>45</v>
      </c>
      <c r="J2832" s="3">
        <v>45435</v>
      </c>
      <c r="K2832" s="3">
        <v>45448</v>
      </c>
      <c r="L2832" s="2" t="s">
        <v>40</v>
      </c>
      <c r="M2832" s="2" t="s">
        <v>85</v>
      </c>
      <c r="N2832" s="2" t="s">
        <v>86</v>
      </c>
      <c r="O2832" s="4">
        <v>768000</v>
      </c>
      <c r="P2832" s="4">
        <v>209700</v>
      </c>
      <c r="Q2832" s="4">
        <v>558300</v>
      </c>
      <c r="R2832" s="2">
        <v>36</v>
      </c>
      <c r="S2832" s="5">
        <v>14.73</v>
      </c>
      <c r="T2832" s="4">
        <v>22361.47</v>
      </c>
      <c r="U2832" s="2" t="s">
        <v>73</v>
      </c>
      <c r="V2832" s="2" t="s">
        <v>74</v>
      </c>
      <c r="W2832" s="4">
        <v>514313.81</v>
      </c>
      <c r="X2832" s="4">
        <v>290698.96000000002</v>
      </c>
      <c r="Y2832" s="4">
        <v>805012.77</v>
      </c>
      <c r="Z2832" s="2">
        <v>96</v>
      </c>
      <c r="AA2832" s="2" t="s">
        <v>60</v>
      </c>
      <c r="AB2832" s="2" t="s">
        <v>15735</v>
      </c>
      <c r="AC2832" s="2" t="s">
        <v>213</v>
      </c>
      <c r="AD2832" s="2" t="s">
        <v>76</v>
      </c>
      <c r="AE2832" s="5">
        <v>72.7</v>
      </c>
      <c r="AF2832" s="2">
        <v>3</v>
      </c>
      <c r="AG2832" s="2" t="s">
        <v>130</v>
      </c>
      <c r="AH2832" s="2">
        <v>13</v>
      </c>
      <c r="AI2832" s="6" t="str">
        <f t="shared" si="132"/>
        <v>45-54</v>
      </c>
      <c r="AJ2832" s="11">
        <f>YEAR(tbl_LoanData[[#This Row],[Application Date]])</f>
        <v>2024</v>
      </c>
      <c r="AK2832" s="11" t="str">
        <f>TEXT(tbl_LoanData[[#This Row],[Application Date]],"MMMM")</f>
        <v>May</v>
      </c>
      <c r="AL2832" s="12">
        <f>DATE(YEAR(tbl_LoanData[[#This Row],[Application Date]]),MONTH(tbl_LoanData[[#This Row],[Application Date]]),1)</f>
        <v>45413</v>
      </c>
      <c r="AM2832" s="14">
        <f ca="1">IF(AND(tbl_LoanData[[#This Row],[Application Date]]&gt;=EOMONTH(TODAY(),-1)+1,tbl_LoanData[[#This Row],[Application Date]]&lt;=TODAY()),tbl_LoanData[[#This Row],[Loan Amount]],0)</f>
        <v>0</v>
      </c>
      <c r="AN2832" s="14">
        <f>tbl_LoanData[[#This Row],[Amount Paid]]-(Q2832-X2832)</f>
        <v>246712.77000000002</v>
      </c>
      <c r="AO2832" s="14">
        <f>IF(tbl_LoanData[[#This Row],[Application Status]]="Approved",1,0)</f>
        <v>1</v>
      </c>
      <c r="AP2832" s="22" t="str">
        <f t="shared" ca="1" si="133"/>
        <v/>
      </c>
      <c r="AQ2832" s="22" t="str">
        <f t="shared" ca="1" si="134"/>
        <v/>
      </c>
    </row>
    <row r="2833" spans="1:43" x14ac:dyDescent="0.3">
      <c r="A2833" s="2" t="s">
        <v>4397</v>
      </c>
      <c r="B2833" s="2" t="s">
        <v>4398</v>
      </c>
      <c r="C2833" s="2" t="s">
        <v>338</v>
      </c>
      <c r="D2833" s="2" t="s">
        <v>209</v>
      </c>
      <c r="E2833" s="2" t="s">
        <v>92</v>
      </c>
      <c r="F2833" s="2">
        <v>53</v>
      </c>
      <c r="G2833" s="2" t="s">
        <v>83</v>
      </c>
      <c r="H2833" s="2" t="s">
        <v>273</v>
      </c>
      <c r="I2833" s="2" t="s">
        <v>45</v>
      </c>
      <c r="J2833" s="3">
        <v>45415</v>
      </c>
      <c r="K2833" s="3"/>
      <c r="L2833" s="2" t="s">
        <v>39</v>
      </c>
      <c r="M2833" s="2" t="s">
        <v>127</v>
      </c>
      <c r="N2833" s="2" t="s">
        <v>195</v>
      </c>
      <c r="O2833" s="4">
        <v>1253000</v>
      </c>
      <c r="P2833" s="4">
        <v>249000</v>
      </c>
      <c r="Q2833" s="4">
        <v>1004000</v>
      </c>
      <c r="R2833" s="2">
        <v>36</v>
      </c>
      <c r="S2833" s="5">
        <v>7.62</v>
      </c>
      <c r="T2833" s="4">
        <v>34264.29</v>
      </c>
      <c r="U2833" s="2" t="s">
        <v>96</v>
      </c>
      <c r="V2833" s="2" t="s">
        <v>97</v>
      </c>
      <c r="W2833" s="4">
        <v>0</v>
      </c>
      <c r="X2833" s="4">
        <v>0</v>
      </c>
      <c r="Y2833" s="4">
        <v>1233514.3999999999</v>
      </c>
      <c r="Z2833" s="2">
        <v>0</v>
      </c>
      <c r="AA2833" s="2" t="s">
        <v>97</v>
      </c>
      <c r="AB2833" s="2" t="s">
        <v>15730</v>
      </c>
      <c r="AC2833" s="2" t="s">
        <v>106</v>
      </c>
      <c r="AD2833" s="2" t="s">
        <v>76</v>
      </c>
      <c r="AE2833" s="5">
        <v>80.13</v>
      </c>
      <c r="AF2833" s="2">
        <v>0</v>
      </c>
      <c r="AG2833" s="2" t="s">
        <v>97</v>
      </c>
      <c r="AH2833" s="2"/>
      <c r="AI2833" s="6" t="str">
        <f t="shared" si="132"/>
        <v>45-54</v>
      </c>
      <c r="AJ2833" s="11">
        <f>YEAR(tbl_LoanData[[#This Row],[Application Date]])</f>
        <v>2024</v>
      </c>
      <c r="AK2833" s="11" t="str">
        <f>TEXT(tbl_LoanData[[#This Row],[Application Date]],"MMMM")</f>
        <v>May</v>
      </c>
      <c r="AL2833" s="12">
        <f>DATE(YEAR(tbl_LoanData[[#This Row],[Application Date]]),MONTH(tbl_LoanData[[#This Row],[Application Date]]),1)</f>
        <v>45413</v>
      </c>
      <c r="AM2833" s="14">
        <f ca="1">IF(AND(tbl_LoanData[[#This Row],[Application Date]]&gt;=EOMONTH(TODAY(),-1)+1,tbl_LoanData[[#This Row],[Application Date]]&lt;=TODAY()),tbl_LoanData[[#This Row],[Loan Amount]],0)</f>
        <v>0</v>
      </c>
      <c r="AN2833" s="14">
        <f>tbl_LoanData[[#This Row],[Amount Paid]]-(Q2833-X2833)</f>
        <v>-1004000</v>
      </c>
      <c r="AO2833" s="14">
        <f>IF(tbl_LoanData[[#This Row],[Application Status]]="Approved",1,0)</f>
        <v>0</v>
      </c>
      <c r="AP2833" s="22" t="str">
        <f t="shared" ca="1" si="133"/>
        <v/>
      </c>
      <c r="AQ2833" s="22" t="str">
        <f t="shared" ca="1" si="134"/>
        <v/>
      </c>
    </row>
    <row r="2834" spans="1:43" x14ac:dyDescent="0.3">
      <c r="A2834" s="2" t="s">
        <v>4473</v>
      </c>
      <c r="B2834" s="2" t="s">
        <v>4474</v>
      </c>
      <c r="C2834" s="2" t="s">
        <v>687</v>
      </c>
      <c r="D2834" s="2" t="s">
        <v>204</v>
      </c>
      <c r="E2834" s="2" t="s">
        <v>465</v>
      </c>
      <c r="F2834" s="2">
        <v>59</v>
      </c>
      <c r="G2834" s="2" t="s">
        <v>83</v>
      </c>
      <c r="H2834" s="2" t="s">
        <v>119</v>
      </c>
      <c r="I2834" s="2" t="s">
        <v>43</v>
      </c>
      <c r="J2834" s="3">
        <v>45434</v>
      </c>
      <c r="K2834" s="3">
        <v>45444</v>
      </c>
      <c r="L2834" s="2" t="s">
        <v>40</v>
      </c>
      <c r="M2834" s="2" t="s">
        <v>85</v>
      </c>
      <c r="N2834" s="2" t="s">
        <v>270</v>
      </c>
      <c r="O2834" s="4">
        <v>1320000</v>
      </c>
      <c r="P2834" s="4">
        <v>427900</v>
      </c>
      <c r="Q2834" s="4">
        <v>892100</v>
      </c>
      <c r="R2834" s="2">
        <v>36</v>
      </c>
      <c r="S2834" s="5">
        <v>9.5500000000000007</v>
      </c>
      <c r="T2834" s="4">
        <v>31880.18</v>
      </c>
      <c r="U2834" s="2" t="s">
        <v>73</v>
      </c>
      <c r="V2834" s="2" t="s">
        <v>74</v>
      </c>
      <c r="W2834" s="4">
        <v>828884.68</v>
      </c>
      <c r="X2834" s="4">
        <v>318801.96999999997</v>
      </c>
      <c r="Y2834" s="4">
        <v>1147686.6499999999</v>
      </c>
      <c r="Z2834" s="2">
        <v>0</v>
      </c>
      <c r="AA2834" s="2" t="s">
        <v>56</v>
      </c>
      <c r="AB2834" s="2" t="s">
        <v>15732</v>
      </c>
      <c r="AC2834" s="2" t="s">
        <v>121</v>
      </c>
      <c r="AD2834" s="2" t="s">
        <v>76</v>
      </c>
      <c r="AE2834" s="5">
        <v>67.58</v>
      </c>
      <c r="AF2834" s="2">
        <v>0</v>
      </c>
      <c r="AG2834" s="2" t="s">
        <v>77</v>
      </c>
      <c r="AH2834" s="2">
        <v>10</v>
      </c>
      <c r="AI2834" s="6" t="str">
        <f t="shared" si="132"/>
        <v>55-64</v>
      </c>
      <c r="AJ2834" s="11">
        <f>YEAR(tbl_LoanData[[#This Row],[Application Date]])</f>
        <v>2024</v>
      </c>
      <c r="AK2834" s="11" t="str">
        <f>TEXT(tbl_LoanData[[#This Row],[Application Date]],"MMMM")</f>
        <v>May</v>
      </c>
      <c r="AL2834" s="12">
        <f>DATE(YEAR(tbl_LoanData[[#This Row],[Application Date]]),MONTH(tbl_LoanData[[#This Row],[Application Date]]),1)</f>
        <v>45413</v>
      </c>
      <c r="AM2834" s="14">
        <f ca="1">IF(AND(tbl_LoanData[[#This Row],[Application Date]]&gt;=EOMONTH(TODAY(),-1)+1,tbl_LoanData[[#This Row],[Application Date]]&lt;=TODAY()),tbl_LoanData[[#This Row],[Loan Amount]],0)</f>
        <v>0</v>
      </c>
      <c r="AN2834" s="14">
        <f>tbl_LoanData[[#This Row],[Amount Paid]]-(Q2834-X2834)</f>
        <v>255586.65000000002</v>
      </c>
      <c r="AO2834" s="14">
        <f>IF(tbl_LoanData[[#This Row],[Application Status]]="Approved",1,0)</f>
        <v>1</v>
      </c>
      <c r="AP2834" s="22" t="str">
        <f t="shared" ca="1" si="133"/>
        <v/>
      </c>
      <c r="AQ2834" s="22" t="str">
        <f t="shared" ca="1" si="134"/>
        <v/>
      </c>
    </row>
    <row r="2835" spans="1:43" ht="14.4" customHeight="1" x14ac:dyDescent="0.3">
      <c r="A2835" s="2" t="s">
        <v>4669</v>
      </c>
      <c r="B2835" s="2" t="s">
        <v>4670</v>
      </c>
      <c r="C2835" s="2" t="s">
        <v>712</v>
      </c>
      <c r="D2835" s="2" t="s">
        <v>204</v>
      </c>
      <c r="E2835" s="2" t="s">
        <v>293</v>
      </c>
      <c r="F2835" s="2">
        <v>40</v>
      </c>
      <c r="G2835" s="2" t="s">
        <v>83</v>
      </c>
      <c r="H2835" s="2" t="s">
        <v>278</v>
      </c>
      <c r="I2835" s="2" t="s">
        <v>45</v>
      </c>
      <c r="J2835" s="3">
        <v>45440</v>
      </c>
      <c r="K2835" s="3">
        <v>45442</v>
      </c>
      <c r="L2835" s="2" t="s">
        <v>37</v>
      </c>
      <c r="M2835" s="2" t="s">
        <v>260</v>
      </c>
      <c r="N2835" s="2" t="s">
        <v>745</v>
      </c>
      <c r="O2835" s="4">
        <v>197000</v>
      </c>
      <c r="P2835" s="4">
        <v>52800</v>
      </c>
      <c r="Q2835" s="4">
        <v>144200</v>
      </c>
      <c r="R2835" s="2">
        <v>36</v>
      </c>
      <c r="S2835" s="5">
        <v>9.7899999999999991</v>
      </c>
      <c r="T2835" s="4">
        <v>5181.99</v>
      </c>
      <c r="U2835" s="2" t="s">
        <v>73</v>
      </c>
      <c r="V2835" s="2" t="s">
        <v>74</v>
      </c>
      <c r="W2835" s="4">
        <v>139913.73000000001</v>
      </c>
      <c r="X2835" s="4">
        <v>46637.81</v>
      </c>
      <c r="Y2835" s="4">
        <v>186551.54</v>
      </c>
      <c r="Z2835" s="2">
        <v>0</v>
      </c>
      <c r="AA2835" s="2" t="s">
        <v>56</v>
      </c>
      <c r="AB2835" s="2" t="s">
        <v>15733</v>
      </c>
      <c r="AC2835" s="2" t="s">
        <v>129</v>
      </c>
      <c r="AD2835" s="2" t="s">
        <v>76</v>
      </c>
      <c r="AE2835" s="5">
        <v>73.2</v>
      </c>
      <c r="AF2835" s="2">
        <v>0</v>
      </c>
      <c r="AG2835" s="2" t="s">
        <v>77</v>
      </c>
      <c r="AH2835" s="2">
        <v>2</v>
      </c>
      <c r="AI2835" s="6" t="str">
        <f t="shared" si="132"/>
        <v>35-44</v>
      </c>
      <c r="AJ2835" s="11">
        <f>YEAR(tbl_LoanData[[#This Row],[Application Date]])</f>
        <v>2024</v>
      </c>
      <c r="AK2835" s="11" t="str">
        <f>TEXT(tbl_LoanData[[#This Row],[Application Date]],"MMMM")</f>
        <v>May</v>
      </c>
      <c r="AL2835" s="12">
        <f>DATE(YEAR(tbl_LoanData[[#This Row],[Application Date]]),MONTH(tbl_LoanData[[#This Row],[Application Date]]),1)</f>
        <v>45413</v>
      </c>
      <c r="AM2835" s="14">
        <f ca="1">IF(AND(tbl_LoanData[[#This Row],[Application Date]]&gt;=EOMONTH(TODAY(),-1)+1,tbl_LoanData[[#This Row],[Application Date]]&lt;=TODAY()),tbl_LoanData[[#This Row],[Loan Amount]],0)</f>
        <v>0</v>
      </c>
      <c r="AN2835" s="14">
        <f>tbl_LoanData[[#This Row],[Amount Paid]]-(Q2835-X2835)</f>
        <v>42351.540000000008</v>
      </c>
      <c r="AO2835" s="14">
        <f>IF(tbl_LoanData[[#This Row],[Application Status]]="Approved",1,0)</f>
        <v>1</v>
      </c>
      <c r="AP2835" s="22" t="str">
        <f t="shared" ca="1" si="133"/>
        <v/>
      </c>
      <c r="AQ2835" s="22" t="str">
        <f t="shared" ca="1" si="134"/>
        <v/>
      </c>
    </row>
    <row r="2836" spans="1:43" ht="14.4" customHeight="1" x14ac:dyDescent="0.3">
      <c r="A2836" s="2" t="s">
        <v>4869</v>
      </c>
      <c r="B2836" s="2" t="s">
        <v>4870</v>
      </c>
      <c r="C2836" s="2" t="s">
        <v>66</v>
      </c>
      <c r="D2836" s="2" t="s">
        <v>232</v>
      </c>
      <c r="E2836" s="2" t="s">
        <v>293</v>
      </c>
      <c r="F2836" s="2">
        <v>44</v>
      </c>
      <c r="G2836" s="2" t="s">
        <v>69</v>
      </c>
      <c r="H2836" s="2" t="s">
        <v>285</v>
      </c>
      <c r="I2836" s="2" t="s">
        <v>55</v>
      </c>
      <c r="J2836" s="3">
        <v>45415</v>
      </c>
      <c r="K2836" s="3"/>
      <c r="L2836" s="2" t="s">
        <v>41</v>
      </c>
      <c r="M2836" s="2" t="s">
        <v>552</v>
      </c>
      <c r="N2836" s="2" t="s">
        <v>553</v>
      </c>
      <c r="O2836" s="4">
        <v>3229000</v>
      </c>
      <c r="P2836" s="4">
        <v>1023400</v>
      </c>
      <c r="Q2836" s="4">
        <v>2205600</v>
      </c>
      <c r="R2836" s="2">
        <v>36</v>
      </c>
      <c r="S2836" s="5">
        <v>12.32</v>
      </c>
      <c r="T2836" s="4">
        <v>83910.83</v>
      </c>
      <c r="U2836" s="2" t="s">
        <v>113</v>
      </c>
      <c r="V2836" s="2" t="s">
        <v>97</v>
      </c>
      <c r="W2836" s="4">
        <v>0</v>
      </c>
      <c r="X2836" s="4">
        <v>0</v>
      </c>
      <c r="Y2836" s="4">
        <v>3020789.7599999998</v>
      </c>
      <c r="Z2836" s="2">
        <v>0</v>
      </c>
      <c r="AA2836" s="2" t="s">
        <v>97</v>
      </c>
      <c r="AB2836" s="2" t="s">
        <v>15735</v>
      </c>
      <c r="AC2836" s="2" t="s">
        <v>213</v>
      </c>
      <c r="AD2836" s="2" t="s">
        <v>76</v>
      </c>
      <c r="AE2836" s="5">
        <v>68.31</v>
      </c>
      <c r="AF2836" s="2">
        <v>0</v>
      </c>
      <c r="AG2836" s="2" t="s">
        <v>97</v>
      </c>
      <c r="AH2836" s="2"/>
      <c r="AI2836" s="6" t="str">
        <f t="shared" si="132"/>
        <v>35-44</v>
      </c>
      <c r="AJ2836" s="11">
        <f>YEAR(tbl_LoanData[[#This Row],[Application Date]])</f>
        <v>2024</v>
      </c>
      <c r="AK2836" s="11" t="str">
        <f>TEXT(tbl_LoanData[[#This Row],[Application Date]],"MMMM")</f>
        <v>May</v>
      </c>
      <c r="AL2836" s="12">
        <f>DATE(YEAR(tbl_LoanData[[#This Row],[Application Date]]),MONTH(tbl_LoanData[[#This Row],[Application Date]]),1)</f>
        <v>45413</v>
      </c>
      <c r="AM2836" s="14">
        <f ca="1">IF(AND(tbl_LoanData[[#This Row],[Application Date]]&gt;=EOMONTH(TODAY(),-1)+1,tbl_LoanData[[#This Row],[Application Date]]&lt;=TODAY()),tbl_LoanData[[#This Row],[Loan Amount]],0)</f>
        <v>0</v>
      </c>
      <c r="AN2836" s="14">
        <f>tbl_LoanData[[#This Row],[Amount Paid]]-(Q2836-X2836)</f>
        <v>-2205600</v>
      </c>
      <c r="AO2836" s="14">
        <f>IF(tbl_LoanData[[#This Row],[Application Status]]="Approved",1,0)</f>
        <v>0</v>
      </c>
      <c r="AP2836" s="22" t="str">
        <f t="shared" ca="1" si="133"/>
        <v/>
      </c>
      <c r="AQ2836" s="22" t="str">
        <f t="shared" ca="1" si="134"/>
        <v/>
      </c>
    </row>
    <row r="2837" spans="1:43" ht="14.4" customHeight="1" x14ac:dyDescent="0.3">
      <c r="A2837" s="2" t="s">
        <v>4931</v>
      </c>
      <c r="B2837" s="2" t="s">
        <v>4932</v>
      </c>
      <c r="C2837" s="2" t="s">
        <v>515</v>
      </c>
      <c r="D2837" s="2" t="s">
        <v>142</v>
      </c>
      <c r="E2837" s="2" t="s">
        <v>68</v>
      </c>
      <c r="F2837" s="2">
        <v>35</v>
      </c>
      <c r="G2837" s="2" t="s">
        <v>69</v>
      </c>
      <c r="H2837" s="2" t="s">
        <v>228</v>
      </c>
      <c r="I2837" s="2" t="s">
        <v>43</v>
      </c>
      <c r="J2837" s="3">
        <v>45419</v>
      </c>
      <c r="K2837" s="3">
        <v>45440</v>
      </c>
      <c r="L2837" s="2" t="s">
        <v>40</v>
      </c>
      <c r="M2837" s="2" t="s">
        <v>94</v>
      </c>
      <c r="N2837" s="2" t="s">
        <v>95</v>
      </c>
      <c r="O2837" s="4">
        <v>1059000</v>
      </c>
      <c r="P2837" s="4">
        <v>157600</v>
      </c>
      <c r="Q2837" s="4">
        <v>901400</v>
      </c>
      <c r="R2837" s="2">
        <v>36</v>
      </c>
      <c r="S2837" s="5">
        <v>11.26</v>
      </c>
      <c r="T2837" s="4">
        <v>33497.03</v>
      </c>
      <c r="U2837" s="2" t="s">
        <v>73</v>
      </c>
      <c r="V2837" s="2" t="s">
        <v>74</v>
      </c>
      <c r="W2837" s="4">
        <v>803928.72</v>
      </c>
      <c r="X2837" s="4">
        <v>401964.2</v>
      </c>
      <c r="Y2837" s="4">
        <v>1205892.92</v>
      </c>
      <c r="Z2837" s="2">
        <v>84</v>
      </c>
      <c r="AA2837" s="2" t="s">
        <v>59</v>
      </c>
      <c r="AB2837" s="2" t="s">
        <v>15727</v>
      </c>
      <c r="AC2837" s="2" t="s">
        <v>146</v>
      </c>
      <c r="AD2837" s="2" t="s">
        <v>76</v>
      </c>
      <c r="AE2837" s="5">
        <v>85.12</v>
      </c>
      <c r="AF2837" s="2">
        <v>3</v>
      </c>
      <c r="AG2837" s="2" t="s">
        <v>130</v>
      </c>
      <c r="AH2837" s="2">
        <v>21</v>
      </c>
      <c r="AI2837" s="6" t="str">
        <f t="shared" si="132"/>
        <v>35-44</v>
      </c>
      <c r="AJ2837" s="11">
        <f>YEAR(tbl_LoanData[[#This Row],[Application Date]])</f>
        <v>2024</v>
      </c>
      <c r="AK2837" s="11" t="str">
        <f>TEXT(tbl_LoanData[[#This Row],[Application Date]],"MMMM")</f>
        <v>May</v>
      </c>
      <c r="AL2837" s="12">
        <f>DATE(YEAR(tbl_LoanData[[#This Row],[Application Date]]),MONTH(tbl_LoanData[[#This Row],[Application Date]]),1)</f>
        <v>45413</v>
      </c>
      <c r="AM2837" s="14">
        <f ca="1">IF(AND(tbl_LoanData[[#This Row],[Application Date]]&gt;=EOMONTH(TODAY(),-1)+1,tbl_LoanData[[#This Row],[Application Date]]&lt;=TODAY()),tbl_LoanData[[#This Row],[Loan Amount]],0)</f>
        <v>0</v>
      </c>
      <c r="AN2837" s="14">
        <f>tbl_LoanData[[#This Row],[Amount Paid]]-(Q2837-X2837)</f>
        <v>304492.92</v>
      </c>
      <c r="AO2837" s="14">
        <f>IF(tbl_LoanData[[#This Row],[Application Status]]="Approved",1,0)</f>
        <v>1</v>
      </c>
      <c r="AP2837" s="22" t="str">
        <f t="shared" ca="1" si="133"/>
        <v/>
      </c>
      <c r="AQ2837" s="22" t="str">
        <f t="shared" ca="1" si="134"/>
        <v/>
      </c>
    </row>
    <row r="2838" spans="1:43" ht="14.4" customHeight="1" x14ac:dyDescent="0.3">
      <c r="A2838" s="2" t="s">
        <v>5039</v>
      </c>
      <c r="B2838" s="2" t="s">
        <v>5040</v>
      </c>
      <c r="C2838" s="2" t="s">
        <v>487</v>
      </c>
      <c r="D2838" s="2" t="s">
        <v>118</v>
      </c>
      <c r="E2838" s="2" t="s">
        <v>465</v>
      </c>
      <c r="F2838" s="2">
        <v>46</v>
      </c>
      <c r="G2838" s="2" t="s">
        <v>69</v>
      </c>
      <c r="H2838" s="2" t="s">
        <v>298</v>
      </c>
      <c r="I2838" s="2" t="s">
        <v>43</v>
      </c>
      <c r="J2838" s="3">
        <v>45436</v>
      </c>
      <c r="K2838" s="3">
        <v>45445</v>
      </c>
      <c r="L2838" s="2" t="s">
        <v>36</v>
      </c>
      <c r="M2838" s="2" t="s">
        <v>111</v>
      </c>
      <c r="N2838" s="2" t="s">
        <v>350</v>
      </c>
      <c r="O2838" s="4">
        <v>1563000</v>
      </c>
      <c r="P2838" s="4">
        <v>566100</v>
      </c>
      <c r="Q2838" s="4">
        <v>996900</v>
      </c>
      <c r="R2838" s="2">
        <v>48</v>
      </c>
      <c r="S2838" s="5">
        <v>14.77</v>
      </c>
      <c r="T2838" s="4">
        <v>33038.93</v>
      </c>
      <c r="U2838" s="2" t="s">
        <v>73</v>
      </c>
      <c r="V2838" s="2" t="s">
        <v>74</v>
      </c>
      <c r="W2838" s="4">
        <v>859012.18</v>
      </c>
      <c r="X2838" s="4">
        <v>726856.34</v>
      </c>
      <c r="Y2838" s="4">
        <v>1585868.52</v>
      </c>
      <c r="Z2838" s="2">
        <v>0</v>
      </c>
      <c r="AA2838" s="2" t="s">
        <v>56</v>
      </c>
      <c r="AB2838" s="2" t="s">
        <v>15734</v>
      </c>
      <c r="AC2838" s="2" t="s">
        <v>332</v>
      </c>
      <c r="AD2838" s="2" t="s">
        <v>76</v>
      </c>
      <c r="AE2838" s="5">
        <v>63.78</v>
      </c>
      <c r="AF2838" s="2">
        <v>0</v>
      </c>
      <c r="AG2838" s="2" t="s">
        <v>77</v>
      </c>
      <c r="AH2838" s="2">
        <v>9</v>
      </c>
      <c r="AI2838" s="6" t="str">
        <f t="shared" si="132"/>
        <v>45-54</v>
      </c>
      <c r="AJ2838" s="11">
        <f>YEAR(tbl_LoanData[[#This Row],[Application Date]])</f>
        <v>2024</v>
      </c>
      <c r="AK2838" s="11" t="str">
        <f>TEXT(tbl_LoanData[[#This Row],[Application Date]],"MMMM")</f>
        <v>May</v>
      </c>
      <c r="AL2838" s="12">
        <f>DATE(YEAR(tbl_LoanData[[#This Row],[Application Date]]),MONTH(tbl_LoanData[[#This Row],[Application Date]]),1)</f>
        <v>45413</v>
      </c>
      <c r="AM2838" s="14">
        <f ca="1">IF(AND(tbl_LoanData[[#This Row],[Application Date]]&gt;=EOMONTH(TODAY(),-1)+1,tbl_LoanData[[#This Row],[Application Date]]&lt;=TODAY()),tbl_LoanData[[#This Row],[Loan Amount]],0)</f>
        <v>0</v>
      </c>
      <c r="AN2838" s="14">
        <f>tbl_LoanData[[#This Row],[Amount Paid]]-(Q2838-X2838)</f>
        <v>588968.52</v>
      </c>
      <c r="AO2838" s="14">
        <f>IF(tbl_LoanData[[#This Row],[Application Status]]="Approved",1,0)</f>
        <v>1</v>
      </c>
      <c r="AP2838" s="22" t="str">
        <f t="shared" ca="1" si="133"/>
        <v/>
      </c>
      <c r="AQ2838" s="22" t="str">
        <f t="shared" ca="1" si="134"/>
        <v/>
      </c>
    </row>
    <row r="2839" spans="1:43" ht="14.4" customHeight="1" x14ac:dyDescent="0.3">
      <c r="A2839" s="2" t="s">
        <v>5085</v>
      </c>
      <c r="B2839" s="2" t="s">
        <v>5086</v>
      </c>
      <c r="C2839" s="2" t="s">
        <v>549</v>
      </c>
      <c r="D2839" s="2" t="s">
        <v>118</v>
      </c>
      <c r="E2839" s="2" t="s">
        <v>142</v>
      </c>
      <c r="F2839" s="2">
        <v>59</v>
      </c>
      <c r="G2839" s="2" t="s">
        <v>83</v>
      </c>
      <c r="H2839" s="2" t="s">
        <v>224</v>
      </c>
      <c r="I2839" s="2" t="s">
        <v>54</v>
      </c>
      <c r="J2839" s="3">
        <v>45427</v>
      </c>
      <c r="K2839" s="3">
        <v>45438</v>
      </c>
      <c r="L2839" s="2" t="s">
        <v>40</v>
      </c>
      <c r="M2839" s="2" t="s">
        <v>157</v>
      </c>
      <c r="N2839" s="2" t="s">
        <v>328</v>
      </c>
      <c r="O2839" s="4">
        <v>1029000</v>
      </c>
      <c r="P2839" s="4">
        <v>198600</v>
      </c>
      <c r="Q2839" s="4">
        <v>830400</v>
      </c>
      <c r="R2839" s="2">
        <v>36</v>
      </c>
      <c r="S2839" s="5">
        <v>6.91</v>
      </c>
      <c r="T2839" s="4">
        <v>27848.39</v>
      </c>
      <c r="U2839" s="2" t="s">
        <v>73</v>
      </c>
      <c r="V2839" s="2" t="s">
        <v>74</v>
      </c>
      <c r="W2839" s="4">
        <v>751906.53</v>
      </c>
      <c r="X2839" s="4">
        <v>250635.39</v>
      </c>
      <c r="Y2839" s="4">
        <v>1002541.92</v>
      </c>
      <c r="Z2839" s="2">
        <v>0</v>
      </c>
      <c r="AA2839" s="2" t="s">
        <v>56</v>
      </c>
      <c r="AB2839" s="2" t="s">
        <v>15731</v>
      </c>
      <c r="AC2839" s="2" t="s">
        <v>146</v>
      </c>
      <c r="AD2839" s="2" t="s">
        <v>76</v>
      </c>
      <c r="AE2839" s="5">
        <v>80.7</v>
      </c>
      <c r="AF2839" s="2">
        <v>0</v>
      </c>
      <c r="AG2839" s="2" t="s">
        <v>77</v>
      </c>
      <c r="AH2839" s="2">
        <v>11</v>
      </c>
      <c r="AI2839" s="6" t="str">
        <f t="shared" si="132"/>
        <v>55-64</v>
      </c>
      <c r="AJ2839" s="11">
        <f>YEAR(tbl_LoanData[[#This Row],[Application Date]])</f>
        <v>2024</v>
      </c>
      <c r="AK2839" s="11" t="str">
        <f>TEXT(tbl_LoanData[[#This Row],[Application Date]],"MMMM")</f>
        <v>May</v>
      </c>
      <c r="AL2839" s="12">
        <f>DATE(YEAR(tbl_LoanData[[#This Row],[Application Date]]),MONTH(tbl_LoanData[[#This Row],[Application Date]]),1)</f>
        <v>45413</v>
      </c>
      <c r="AM2839" s="14">
        <f ca="1">IF(AND(tbl_LoanData[[#This Row],[Application Date]]&gt;=EOMONTH(TODAY(),-1)+1,tbl_LoanData[[#This Row],[Application Date]]&lt;=TODAY()),tbl_LoanData[[#This Row],[Loan Amount]],0)</f>
        <v>0</v>
      </c>
      <c r="AN2839" s="14">
        <f>tbl_LoanData[[#This Row],[Amount Paid]]-(Q2839-X2839)</f>
        <v>172141.92000000004</v>
      </c>
      <c r="AO2839" s="14">
        <f>IF(tbl_LoanData[[#This Row],[Application Status]]="Approved",1,0)</f>
        <v>1</v>
      </c>
      <c r="AP2839" s="22" t="str">
        <f t="shared" ca="1" si="133"/>
        <v/>
      </c>
      <c r="AQ2839" s="22" t="str">
        <f t="shared" ca="1" si="134"/>
        <v/>
      </c>
    </row>
    <row r="2840" spans="1:43" ht="14.4" customHeight="1" x14ac:dyDescent="0.3">
      <c r="A2840" s="2" t="s">
        <v>5095</v>
      </c>
      <c r="B2840" s="2" t="s">
        <v>5096</v>
      </c>
      <c r="C2840" s="2" t="s">
        <v>393</v>
      </c>
      <c r="D2840" s="2" t="s">
        <v>268</v>
      </c>
      <c r="E2840" s="2" t="s">
        <v>91</v>
      </c>
      <c r="F2840" s="2">
        <v>51</v>
      </c>
      <c r="G2840" s="2" t="s">
        <v>83</v>
      </c>
      <c r="H2840" s="2" t="s">
        <v>136</v>
      </c>
      <c r="I2840" s="2" t="s">
        <v>49</v>
      </c>
      <c r="J2840" s="3">
        <v>45433</v>
      </c>
      <c r="K2840" s="3">
        <v>45436</v>
      </c>
      <c r="L2840" s="2" t="s">
        <v>36</v>
      </c>
      <c r="M2840" s="2" t="s">
        <v>94</v>
      </c>
      <c r="N2840" s="2" t="s">
        <v>212</v>
      </c>
      <c r="O2840" s="4">
        <v>1212000</v>
      </c>
      <c r="P2840" s="4">
        <v>441200</v>
      </c>
      <c r="Q2840" s="4">
        <v>770800</v>
      </c>
      <c r="R2840" s="2">
        <v>24</v>
      </c>
      <c r="S2840" s="5">
        <v>10.86</v>
      </c>
      <c r="T2840" s="4">
        <v>39092.410000000003</v>
      </c>
      <c r="U2840" s="2" t="s">
        <v>73</v>
      </c>
      <c r="V2840" s="2" t="s">
        <v>33</v>
      </c>
      <c r="W2840" s="4">
        <v>938217.76</v>
      </c>
      <c r="X2840" s="4">
        <v>0</v>
      </c>
      <c r="Y2840" s="4">
        <v>938217.76</v>
      </c>
      <c r="Z2840" s="2">
        <v>0</v>
      </c>
      <c r="AA2840" s="2" t="s">
        <v>56</v>
      </c>
      <c r="AB2840" s="2" t="s">
        <v>15735</v>
      </c>
      <c r="AC2840" s="2" t="s">
        <v>121</v>
      </c>
      <c r="AD2840" s="2" t="s">
        <v>76</v>
      </c>
      <c r="AE2840" s="5">
        <v>63.6</v>
      </c>
      <c r="AF2840" s="2">
        <v>0</v>
      </c>
      <c r="AG2840" s="2" t="s">
        <v>77</v>
      </c>
      <c r="AH2840" s="2">
        <v>3</v>
      </c>
      <c r="AI2840" s="6" t="str">
        <f t="shared" si="132"/>
        <v>45-54</v>
      </c>
      <c r="AJ2840" s="11">
        <f>YEAR(tbl_LoanData[[#This Row],[Application Date]])</f>
        <v>2024</v>
      </c>
      <c r="AK2840" s="11" t="str">
        <f>TEXT(tbl_LoanData[[#This Row],[Application Date]],"MMMM")</f>
        <v>May</v>
      </c>
      <c r="AL2840" s="12">
        <f>DATE(YEAR(tbl_LoanData[[#This Row],[Application Date]]),MONTH(tbl_LoanData[[#This Row],[Application Date]]),1)</f>
        <v>45413</v>
      </c>
      <c r="AM2840" s="14">
        <f ca="1">IF(AND(tbl_LoanData[[#This Row],[Application Date]]&gt;=EOMONTH(TODAY(),-1)+1,tbl_LoanData[[#This Row],[Application Date]]&lt;=TODAY()),tbl_LoanData[[#This Row],[Loan Amount]],0)</f>
        <v>0</v>
      </c>
      <c r="AN2840" s="14">
        <f>tbl_LoanData[[#This Row],[Amount Paid]]-(Q2840-X2840)</f>
        <v>167417.76</v>
      </c>
      <c r="AO2840" s="14">
        <f>IF(tbl_LoanData[[#This Row],[Application Status]]="Approved",1,0)</f>
        <v>1</v>
      </c>
      <c r="AP2840" s="22" t="str">
        <f t="shared" ca="1" si="133"/>
        <v/>
      </c>
      <c r="AQ2840" s="22" t="str">
        <f t="shared" ca="1" si="134"/>
        <v/>
      </c>
    </row>
    <row r="2841" spans="1:43" ht="14.4" customHeight="1" x14ac:dyDescent="0.3">
      <c r="A2841" s="2" t="s">
        <v>5399</v>
      </c>
      <c r="B2841" s="2" t="s">
        <v>5400</v>
      </c>
      <c r="C2841" s="2" t="s">
        <v>606</v>
      </c>
      <c r="D2841" s="2" t="s">
        <v>102</v>
      </c>
      <c r="E2841" s="2" t="s">
        <v>161</v>
      </c>
      <c r="F2841" s="2">
        <v>38</v>
      </c>
      <c r="G2841" s="2" t="s">
        <v>69</v>
      </c>
      <c r="H2841" s="2" t="s">
        <v>143</v>
      </c>
      <c r="I2841" s="2" t="s">
        <v>46</v>
      </c>
      <c r="J2841" s="3">
        <v>45427</v>
      </c>
      <c r="K2841" s="3">
        <v>45439</v>
      </c>
      <c r="L2841" s="2" t="s">
        <v>40</v>
      </c>
      <c r="M2841" s="2" t="s">
        <v>94</v>
      </c>
      <c r="N2841" s="2" t="s">
        <v>4</v>
      </c>
      <c r="O2841" s="4">
        <v>849000</v>
      </c>
      <c r="P2841" s="4">
        <v>229000</v>
      </c>
      <c r="Q2841" s="4">
        <v>620000</v>
      </c>
      <c r="R2841" s="2">
        <v>24</v>
      </c>
      <c r="S2841" s="5">
        <v>5.34</v>
      </c>
      <c r="T2841" s="4">
        <v>28592.33</v>
      </c>
      <c r="U2841" s="2" t="s">
        <v>73</v>
      </c>
      <c r="V2841" s="2" t="s">
        <v>34</v>
      </c>
      <c r="W2841" s="4">
        <v>514661.94</v>
      </c>
      <c r="X2841" s="4">
        <v>171554.06</v>
      </c>
      <c r="Y2841" s="4">
        <v>686216</v>
      </c>
      <c r="Z2841" s="2">
        <v>174</v>
      </c>
      <c r="AA2841" s="2" t="s">
        <v>60</v>
      </c>
      <c r="AB2841" s="2" t="s">
        <v>15732</v>
      </c>
      <c r="AC2841" s="2" t="s">
        <v>146</v>
      </c>
      <c r="AD2841" s="2" t="s">
        <v>76</v>
      </c>
      <c r="AE2841" s="5">
        <v>73.03</v>
      </c>
      <c r="AF2841" s="2">
        <v>6</v>
      </c>
      <c r="AG2841" s="2" t="s">
        <v>130</v>
      </c>
      <c r="AH2841" s="2">
        <v>12</v>
      </c>
      <c r="AI2841" s="6" t="str">
        <f t="shared" si="132"/>
        <v>35-44</v>
      </c>
      <c r="AJ2841" s="11">
        <f>YEAR(tbl_LoanData[[#This Row],[Application Date]])</f>
        <v>2024</v>
      </c>
      <c r="AK2841" s="11" t="str">
        <f>TEXT(tbl_LoanData[[#This Row],[Application Date]],"MMMM")</f>
        <v>May</v>
      </c>
      <c r="AL2841" s="12">
        <f>DATE(YEAR(tbl_LoanData[[#This Row],[Application Date]]),MONTH(tbl_LoanData[[#This Row],[Application Date]]),1)</f>
        <v>45413</v>
      </c>
      <c r="AM2841" s="14">
        <f ca="1">IF(AND(tbl_LoanData[[#This Row],[Application Date]]&gt;=EOMONTH(TODAY(),-1)+1,tbl_LoanData[[#This Row],[Application Date]]&lt;=TODAY()),tbl_LoanData[[#This Row],[Loan Amount]],0)</f>
        <v>0</v>
      </c>
      <c r="AN2841" s="14">
        <f>tbl_LoanData[[#This Row],[Amount Paid]]-(Q2841-X2841)</f>
        <v>66216</v>
      </c>
      <c r="AO2841" s="14">
        <f>IF(tbl_LoanData[[#This Row],[Application Status]]="Approved",1,0)</f>
        <v>1</v>
      </c>
      <c r="AP2841" s="22" t="str">
        <f t="shared" ca="1" si="133"/>
        <v/>
      </c>
      <c r="AQ2841" s="22" t="str">
        <f t="shared" ca="1" si="134"/>
        <v/>
      </c>
    </row>
    <row r="2842" spans="1:43" x14ac:dyDescent="0.3">
      <c r="A2842" s="2" t="s">
        <v>5491</v>
      </c>
      <c r="B2842" s="2" t="s">
        <v>5492</v>
      </c>
      <c r="C2842" s="2" t="s">
        <v>482</v>
      </c>
      <c r="D2842" s="2" t="s">
        <v>102</v>
      </c>
      <c r="E2842" s="2" t="s">
        <v>82</v>
      </c>
      <c r="F2842" s="2">
        <v>60</v>
      </c>
      <c r="G2842" s="2" t="s">
        <v>69</v>
      </c>
      <c r="H2842" s="2" t="s">
        <v>70</v>
      </c>
      <c r="I2842" s="2" t="s">
        <v>50</v>
      </c>
      <c r="J2842" s="3">
        <v>45414</v>
      </c>
      <c r="K2842" s="3">
        <v>45426</v>
      </c>
      <c r="L2842" s="2" t="s">
        <v>37</v>
      </c>
      <c r="M2842" s="2" t="s">
        <v>104</v>
      </c>
      <c r="N2842" s="2" t="s">
        <v>192</v>
      </c>
      <c r="O2842" s="4">
        <v>168000</v>
      </c>
      <c r="P2842" s="4">
        <v>39500</v>
      </c>
      <c r="Q2842" s="4">
        <v>128500</v>
      </c>
      <c r="R2842" s="2">
        <v>36</v>
      </c>
      <c r="S2842" s="5">
        <v>13.71</v>
      </c>
      <c r="T2842" s="4">
        <v>5037.5600000000004</v>
      </c>
      <c r="U2842" s="2" t="s">
        <v>73</v>
      </c>
      <c r="V2842" s="2" t="s">
        <v>74</v>
      </c>
      <c r="W2842" s="4">
        <v>130976.56</v>
      </c>
      <c r="X2842" s="4">
        <v>50375.49</v>
      </c>
      <c r="Y2842" s="4">
        <v>181352.05</v>
      </c>
      <c r="Z2842" s="2">
        <v>28</v>
      </c>
      <c r="AA2842" s="2" t="s">
        <v>57</v>
      </c>
      <c r="AB2842" s="2" t="s">
        <v>15733</v>
      </c>
      <c r="AC2842" s="2" t="s">
        <v>106</v>
      </c>
      <c r="AD2842" s="2" t="s">
        <v>76</v>
      </c>
      <c r="AE2842" s="5">
        <v>76.489999999999995</v>
      </c>
      <c r="AF2842" s="2">
        <v>1</v>
      </c>
      <c r="AG2842" s="2" t="s">
        <v>77</v>
      </c>
      <c r="AH2842" s="2">
        <v>12</v>
      </c>
      <c r="AI2842" s="6" t="str">
        <f t="shared" si="132"/>
        <v>55-64</v>
      </c>
      <c r="AJ2842" s="11">
        <f>YEAR(tbl_LoanData[[#This Row],[Application Date]])</f>
        <v>2024</v>
      </c>
      <c r="AK2842" s="11" t="str">
        <f>TEXT(tbl_LoanData[[#This Row],[Application Date]],"MMMM")</f>
        <v>May</v>
      </c>
      <c r="AL2842" s="12">
        <f>DATE(YEAR(tbl_LoanData[[#This Row],[Application Date]]),MONTH(tbl_LoanData[[#This Row],[Application Date]]),1)</f>
        <v>45413</v>
      </c>
      <c r="AM2842" s="14">
        <f ca="1">IF(AND(tbl_LoanData[[#This Row],[Application Date]]&gt;=EOMONTH(TODAY(),-1)+1,tbl_LoanData[[#This Row],[Application Date]]&lt;=TODAY()),tbl_LoanData[[#This Row],[Loan Amount]],0)</f>
        <v>0</v>
      </c>
      <c r="AN2842" s="14">
        <f>tbl_LoanData[[#This Row],[Amount Paid]]-(Q2842-X2842)</f>
        <v>52852.049999999988</v>
      </c>
      <c r="AO2842" s="14">
        <f>IF(tbl_LoanData[[#This Row],[Application Status]]="Approved",1,0)</f>
        <v>1</v>
      </c>
      <c r="AP2842" s="22" t="str">
        <f t="shared" ca="1" si="133"/>
        <v/>
      </c>
      <c r="AQ2842" s="22" t="str">
        <f t="shared" ca="1" si="134"/>
        <v/>
      </c>
    </row>
    <row r="2843" spans="1:43" x14ac:dyDescent="0.3">
      <c r="A2843" s="2" t="s">
        <v>5543</v>
      </c>
      <c r="B2843" s="2" t="s">
        <v>5544</v>
      </c>
      <c r="C2843" s="2" t="s">
        <v>439</v>
      </c>
      <c r="D2843" s="2" t="s">
        <v>232</v>
      </c>
      <c r="E2843" s="2" t="s">
        <v>268</v>
      </c>
      <c r="F2843" s="2">
        <v>24</v>
      </c>
      <c r="G2843" s="2" t="s">
        <v>83</v>
      </c>
      <c r="H2843" s="2" t="s">
        <v>84</v>
      </c>
      <c r="I2843" s="2" t="s">
        <v>45</v>
      </c>
      <c r="J2843" s="3">
        <v>45413</v>
      </c>
      <c r="K2843" s="3">
        <v>45422</v>
      </c>
      <c r="L2843" s="2" t="s">
        <v>39</v>
      </c>
      <c r="M2843" s="2" t="s">
        <v>85</v>
      </c>
      <c r="N2843" s="2" t="s">
        <v>373</v>
      </c>
      <c r="O2843" s="4">
        <v>2312000</v>
      </c>
      <c r="P2843" s="4">
        <v>585300</v>
      </c>
      <c r="Q2843" s="4">
        <v>1726700</v>
      </c>
      <c r="R2843" s="2">
        <v>60</v>
      </c>
      <c r="S2843" s="5">
        <v>5.45</v>
      </c>
      <c r="T2843" s="4">
        <v>36620.43</v>
      </c>
      <c r="U2843" s="2" t="s">
        <v>73</v>
      </c>
      <c r="V2843" s="2" t="s">
        <v>74</v>
      </c>
      <c r="W2843" s="4">
        <v>878890.32</v>
      </c>
      <c r="X2843" s="4">
        <v>1318335.43</v>
      </c>
      <c r="Y2843" s="4">
        <v>2197225.75</v>
      </c>
      <c r="Z2843" s="2">
        <v>84</v>
      </c>
      <c r="AA2843" s="2" t="s">
        <v>59</v>
      </c>
      <c r="AB2843" s="2" t="s">
        <v>15734</v>
      </c>
      <c r="AC2843" s="2" t="s">
        <v>138</v>
      </c>
      <c r="AD2843" s="2" t="s">
        <v>76</v>
      </c>
      <c r="AE2843" s="5">
        <v>74.680000000000007</v>
      </c>
      <c r="AF2843" s="2">
        <v>3</v>
      </c>
      <c r="AG2843" s="2" t="s">
        <v>130</v>
      </c>
      <c r="AH2843" s="2">
        <v>9</v>
      </c>
      <c r="AI2843" s="6" t="str">
        <f t="shared" si="132"/>
        <v>18-24</v>
      </c>
      <c r="AJ2843" s="11">
        <f>YEAR(tbl_LoanData[[#This Row],[Application Date]])</f>
        <v>2024</v>
      </c>
      <c r="AK2843" s="11" t="str">
        <f>TEXT(tbl_LoanData[[#This Row],[Application Date]],"MMMM")</f>
        <v>May</v>
      </c>
      <c r="AL2843" s="12">
        <f>DATE(YEAR(tbl_LoanData[[#This Row],[Application Date]]),MONTH(tbl_LoanData[[#This Row],[Application Date]]),1)</f>
        <v>45413</v>
      </c>
      <c r="AM2843" s="14">
        <f ca="1">IF(AND(tbl_LoanData[[#This Row],[Application Date]]&gt;=EOMONTH(TODAY(),-1)+1,tbl_LoanData[[#This Row],[Application Date]]&lt;=TODAY()),tbl_LoanData[[#This Row],[Loan Amount]],0)</f>
        <v>0</v>
      </c>
      <c r="AN2843" s="14">
        <f>tbl_LoanData[[#This Row],[Amount Paid]]-(Q2843-X2843)</f>
        <v>470525.74999999988</v>
      </c>
      <c r="AO2843" s="14">
        <f>IF(tbl_LoanData[[#This Row],[Application Status]]="Approved",1,0)</f>
        <v>1</v>
      </c>
      <c r="AP2843" s="22" t="str">
        <f t="shared" ca="1" si="133"/>
        <v/>
      </c>
      <c r="AQ2843" s="22" t="str">
        <f t="shared" ca="1" si="134"/>
        <v/>
      </c>
    </row>
    <row r="2844" spans="1:43" ht="14.4" customHeight="1" x14ac:dyDescent="0.3">
      <c r="A2844" s="2" t="s">
        <v>5601</v>
      </c>
      <c r="B2844" s="2" t="s">
        <v>5602</v>
      </c>
      <c r="C2844" s="2" t="s">
        <v>439</v>
      </c>
      <c r="D2844" s="2" t="s">
        <v>182</v>
      </c>
      <c r="E2844" s="2" t="s">
        <v>91</v>
      </c>
      <c r="F2844" s="2">
        <v>52</v>
      </c>
      <c r="G2844" s="2" t="s">
        <v>83</v>
      </c>
      <c r="H2844" s="2" t="s">
        <v>516</v>
      </c>
      <c r="I2844" s="2" t="s">
        <v>53</v>
      </c>
      <c r="J2844" s="3">
        <v>45441</v>
      </c>
      <c r="K2844" s="3">
        <v>45445</v>
      </c>
      <c r="L2844" s="2" t="s">
        <v>39</v>
      </c>
      <c r="M2844" s="2" t="s">
        <v>71</v>
      </c>
      <c r="N2844" s="2" t="s">
        <v>294</v>
      </c>
      <c r="O2844" s="4">
        <v>1944000</v>
      </c>
      <c r="P2844" s="4">
        <v>345300</v>
      </c>
      <c r="Q2844" s="4">
        <v>1598700</v>
      </c>
      <c r="R2844" s="2">
        <v>48</v>
      </c>
      <c r="S2844" s="5">
        <v>7.9</v>
      </c>
      <c r="T2844" s="4">
        <v>43831.02</v>
      </c>
      <c r="U2844" s="2" t="s">
        <v>73</v>
      </c>
      <c r="V2844" s="2" t="s">
        <v>74</v>
      </c>
      <c r="W2844" s="4">
        <v>1095775.5</v>
      </c>
      <c r="X2844" s="4">
        <v>1008113.7</v>
      </c>
      <c r="Y2844" s="4">
        <v>2103889.2000000002</v>
      </c>
      <c r="Z2844" s="2">
        <v>32</v>
      </c>
      <c r="AA2844" s="2" t="s">
        <v>58</v>
      </c>
      <c r="AB2844" s="2" t="s">
        <v>15732</v>
      </c>
      <c r="AC2844" s="2" t="s">
        <v>360</v>
      </c>
      <c r="AD2844" s="2" t="s">
        <v>76</v>
      </c>
      <c r="AE2844" s="5">
        <v>82.24</v>
      </c>
      <c r="AF2844" s="2">
        <v>1</v>
      </c>
      <c r="AG2844" s="2" t="s">
        <v>15718</v>
      </c>
      <c r="AH2844" s="2">
        <v>4</v>
      </c>
      <c r="AI2844" s="6" t="str">
        <f t="shared" si="132"/>
        <v>45-54</v>
      </c>
      <c r="AJ2844" s="11">
        <f>YEAR(tbl_LoanData[[#This Row],[Application Date]])</f>
        <v>2024</v>
      </c>
      <c r="AK2844" s="11" t="str">
        <f>TEXT(tbl_LoanData[[#This Row],[Application Date]],"MMMM")</f>
        <v>May</v>
      </c>
      <c r="AL2844" s="12">
        <f>DATE(YEAR(tbl_LoanData[[#This Row],[Application Date]]),MONTH(tbl_LoanData[[#This Row],[Application Date]]),1)</f>
        <v>45413</v>
      </c>
      <c r="AM2844" s="14">
        <f ca="1">IF(AND(tbl_LoanData[[#This Row],[Application Date]]&gt;=EOMONTH(TODAY(),-1)+1,tbl_LoanData[[#This Row],[Application Date]]&lt;=TODAY()),tbl_LoanData[[#This Row],[Loan Amount]],0)</f>
        <v>0</v>
      </c>
      <c r="AN2844" s="14">
        <f>tbl_LoanData[[#This Row],[Amount Paid]]-(Q2844-X2844)</f>
        <v>505189.19999999995</v>
      </c>
      <c r="AO2844" s="14">
        <f>IF(tbl_LoanData[[#This Row],[Application Status]]="Approved",1,0)</f>
        <v>1</v>
      </c>
      <c r="AP2844" s="22" t="str">
        <f t="shared" ca="1" si="133"/>
        <v/>
      </c>
      <c r="AQ2844" s="22" t="str">
        <f t="shared" ca="1" si="134"/>
        <v/>
      </c>
    </row>
    <row r="2845" spans="1:43" ht="14.4" customHeight="1" x14ac:dyDescent="0.3">
      <c r="A2845" s="2" t="s">
        <v>5623</v>
      </c>
      <c r="B2845" s="2" t="s">
        <v>5624</v>
      </c>
      <c r="C2845" s="2" t="s">
        <v>100</v>
      </c>
      <c r="D2845" s="2" t="s">
        <v>117</v>
      </c>
      <c r="E2845" s="2" t="s">
        <v>125</v>
      </c>
      <c r="F2845" s="2">
        <v>35</v>
      </c>
      <c r="G2845" s="2" t="s">
        <v>69</v>
      </c>
      <c r="H2845" s="2" t="s">
        <v>466</v>
      </c>
      <c r="I2845" s="2" t="s">
        <v>43</v>
      </c>
      <c r="J2845" s="3">
        <v>45426</v>
      </c>
      <c r="K2845" s="3">
        <v>45428</v>
      </c>
      <c r="L2845" s="2" t="s">
        <v>40</v>
      </c>
      <c r="M2845" s="2" t="s">
        <v>94</v>
      </c>
      <c r="N2845" s="2" t="s">
        <v>4</v>
      </c>
      <c r="O2845" s="4">
        <v>1548000</v>
      </c>
      <c r="P2845" s="4">
        <v>236100</v>
      </c>
      <c r="Q2845" s="4">
        <v>1311900</v>
      </c>
      <c r="R2845" s="2">
        <v>36</v>
      </c>
      <c r="S2845" s="5">
        <v>9.4700000000000006</v>
      </c>
      <c r="T2845" s="4">
        <v>46794.74</v>
      </c>
      <c r="U2845" s="2" t="s">
        <v>73</v>
      </c>
      <c r="V2845" s="2" t="s">
        <v>74</v>
      </c>
      <c r="W2845" s="4">
        <v>1263457.98</v>
      </c>
      <c r="X2845" s="4">
        <v>421152.81</v>
      </c>
      <c r="Y2845" s="4">
        <v>1684610.79</v>
      </c>
      <c r="Z2845" s="2">
        <v>0</v>
      </c>
      <c r="AA2845" s="2" t="s">
        <v>56</v>
      </c>
      <c r="AB2845" s="2" t="s">
        <v>15729</v>
      </c>
      <c r="AC2845" s="2" t="s">
        <v>360</v>
      </c>
      <c r="AD2845" s="2" t="s">
        <v>76</v>
      </c>
      <c r="AE2845" s="5">
        <v>84.75</v>
      </c>
      <c r="AF2845" s="2">
        <v>0</v>
      </c>
      <c r="AG2845" s="2" t="s">
        <v>77</v>
      </c>
      <c r="AH2845" s="2">
        <v>2</v>
      </c>
      <c r="AI2845" s="6" t="str">
        <f t="shared" si="132"/>
        <v>35-44</v>
      </c>
      <c r="AJ2845" s="11">
        <f>YEAR(tbl_LoanData[[#This Row],[Application Date]])</f>
        <v>2024</v>
      </c>
      <c r="AK2845" s="11" t="str">
        <f>TEXT(tbl_LoanData[[#This Row],[Application Date]],"MMMM")</f>
        <v>May</v>
      </c>
      <c r="AL2845" s="12">
        <f>DATE(YEAR(tbl_LoanData[[#This Row],[Application Date]]),MONTH(tbl_LoanData[[#This Row],[Application Date]]),1)</f>
        <v>45413</v>
      </c>
      <c r="AM2845" s="14">
        <f ca="1">IF(AND(tbl_LoanData[[#This Row],[Application Date]]&gt;=EOMONTH(TODAY(),-1)+1,tbl_LoanData[[#This Row],[Application Date]]&lt;=TODAY()),tbl_LoanData[[#This Row],[Loan Amount]],0)</f>
        <v>0</v>
      </c>
      <c r="AN2845" s="14">
        <f>tbl_LoanData[[#This Row],[Amount Paid]]-(Q2845-X2845)</f>
        <v>372710.79000000004</v>
      </c>
      <c r="AO2845" s="14">
        <f>IF(tbl_LoanData[[#This Row],[Application Status]]="Approved",1,0)</f>
        <v>1</v>
      </c>
      <c r="AP2845" s="22" t="str">
        <f t="shared" ca="1" si="133"/>
        <v/>
      </c>
      <c r="AQ2845" s="22" t="str">
        <f t="shared" ca="1" si="134"/>
        <v/>
      </c>
    </row>
    <row r="2846" spans="1:43" ht="14.4" customHeight="1" x14ac:dyDescent="0.3">
      <c r="A2846" s="2" t="s">
        <v>5809</v>
      </c>
      <c r="B2846" s="2" t="s">
        <v>5810</v>
      </c>
      <c r="C2846" s="2" t="s">
        <v>758</v>
      </c>
      <c r="D2846" s="2" t="s">
        <v>268</v>
      </c>
      <c r="E2846" s="2" t="s">
        <v>232</v>
      </c>
      <c r="F2846" s="2">
        <v>65</v>
      </c>
      <c r="G2846" s="2" t="s">
        <v>83</v>
      </c>
      <c r="H2846" s="2" t="s">
        <v>84</v>
      </c>
      <c r="I2846" s="2" t="s">
        <v>45</v>
      </c>
      <c r="J2846" s="3">
        <v>45430</v>
      </c>
      <c r="K2846" s="3">
        <v>45441</v>
      </c>
      <c r="L2846" s="2" t="s">
        <v>39</v>
      </c>
      <c r="M2846" s="2" t="s">
        <v>71</v>
      </c>
      <c r="N2846" s="2" t="s">
        <v>294</v>
      </c>
      <c r="O2846" s="4">
        <v>1356000</v>
      </c>
      <c r="P2846" s="4">
        <v>217900</v>
      </c>
      <c r="Q2846" s="4">
        <v>1138100</v>
      </c>
      <c r="R2846" s="2">
        <v>48</v>
      </c>
      <c r="S2846" s="5">
        <v>9.0500000000000007</v>
      </c>
      <c r="T2846" s="4">
        <v>32293.59</v>
      </c>
      <c r="U2846" s="2" t="s">
        <v>73</v>
      </c>
      <c r="V2846" s="2" t="s">
        <v>74</v>
      </c>
      <c r="W2846" s="4">
        <v>839633.34</v>
      </c>
      <c r="X2846" s="4">
        <v>710458.86</v>
      </c>
      <c r="Y2846" s="4">
        <v>1550092.2</v>
      </c>
      <c r="Z2846" s="2">
        <v>30</v>
      </c>
      <c r="AA2846" s="2" t="s">
        <v>57</v>
      </c>
      <c r="AB2846" s="2" t="s">
        <v>15732</v>
      </c>
      <c r="AC2846" s="2" t="s">
        <v>146</v>
      </c>
      <c r="AD2846" s="2" t="s">
        <v>76</v>
      </c>
      <c r="AE2846" s="5">
        <v>83.93</v>
      </c>
      <c r="AF2846" s="2">
        <v>1</v>
      </c>
      <c r="AG2846" s="2" t="s">
        <v>77</v>
      </c>
      <c r="AH2846" s="2">
        <v>11</v>
      </c>
      <c r="AI2846" s="6" t="str">
        <f t="shared" si="132"/>
        <v>65+</v>
      </c>
      <c r="AJ2846" s="11">
        <f>YEAR(tbl_LoanData[[#This Row],[Application Date]])</f>
        <v>2024</v>
      </c>
      <c r="AK2846" s="11" t="str">
        <f>TEXT(tbl_LoanData[[#This Row],[Application Date]],"MMMM")</f>
        <v>May</v>
      </c>
      <c r="AL2846" s="12">
        <f>DATE(YEAR(tbl_LoanData[[#This Row],[Application Date]]),MONTH(tbl_LoanData[[#This Row],[Application Date]]),1)</f>
        <v>45413</v>
      </c>
      <c r="AM2846" s="14">
        <f ca="1">IF(AND(tbl_LoanData[[#This Row],[Application Date]]&gt;=EOMONTH(TODAY(),-1)+1,tbl_LoanData[[#This Row],[Application Date]]&lt;=TODAY()),tbl_LoanData[[#This Row],[Loan Amount]],0)</f>
        <v>0</v>
      </c>
      <c r="AN2846" s="14">
        <f>tbl_LoanData[[#This Row],[Amount Paid]]-(Q2846-X2846)</f>
        <v>411992.19999999995</v>
      </c>
      <c r="AO2846" s="14">
        <f>IF(tbl_LoanData[[#This Row],[Application Status]]="Approved",1,0)</f>
        <v>1</v>
      </c>
      <c r="AP2846" s="22" t="str">
        <f t="shared" ca="1" si="133"/>
        <v/>
      </c>
      <c r="AQ2846" s="22" t="str">
        <f t="shared" ca="1" si="134"/>
        <v/>
      </c>
    </row>
    <row r="2847" spans="1:43" ht="14.4" customHeight="1" x14ac:dyDescent="0.3">
      <c r="A2847" s="2" t="s">
        <v>5925</v>
      </c>
      <c r="B2847" s="2" t="s">
        <v>5926</v>
      </c>
      <c r="C2847" s="2" t="s">
        <v>1573</v>
      </c>
      <c r="D2847" s="2" t="s">
        <v>311</v>
      </c>
      <c r="E2847" s="2" t="s">
        <v>82</v>
      </c>
      <c r="F2847" s="2">
        <v>62</v>
      </c>
      <c r="G2847" s="2" t="s">
        <v>69</v>
      </c>
      <c r="H2847" s="2" t="s">
        <v>273</v>
      </c>
      <c r="I2847" s="2" t="s">
        <v>45</v>
      </c>
      <c r="J2847" s="3">
        <v>45441</v>
      </c>
      <c r="K2847" s="3">
        <v>45443</v>
      </c>
      <c r="L2847" s="2" t="s">
        <v>37</v>
      </c>
      <c r="M2847" s="2" t="s">
        <v>260</v>
      </c>
      <c r="N2847" s="2" t="s">
        <v>745</v>
      </c>
      <c r="O2847" s="4">
        <v>162000</v>
      </c>
      <c r="P2847" s="4">
        <v>35800</v>
      </c>
      <c r="Q2847" s="4">
        <v>126200</v>
      </c>
      <c r="R2847" s="2">
        <v>48</v>
      </c>
      <c r="S2847" s="5">
        <v>12.47</v>
      </c>
      <c r="T2847" s="4">
        <v>3940.6</v>
      </c>
      <c r="U2847" s="2" t="s">
        <v>73</v>
      </c>
      <c r="V2847" s="2" t="s">
        <v>74</v>
      </c>
      <c r="W2847" s="4">
        <v>102455.6</v>
      </c>
      <c r="X2847" s="4">
        <v>86692.96</v>
      </c>
      <c r="Y2847" s="4">
        <v>189148.56</v>
      </c>
      <c r="Z2847" s="2">
        <v>0</v>
      </c>
      <c r="AA2847" s="2" t="s">
        <v>56</v>
      </c>
      <c r="AB2847" s="2" t="s">
        <v>15730</v>
      </c>
      <c r="AC2847" s="2" t="s">
        <v>360</v>
      </c>
      <c r="AD2847" s="2" t="s">
        <v>76</v>
      </c>
      <c r="AE2847" s="5">
        <v>77.900000000000006</v>
      </c>
      <c r="AF2847" s="2">
        <v>0</v>
      </c>
      <c r="AG2847" s="2" t="s">
        <v>77</v>
      </c>
      <c r="AH2847" s="2">
        <v>2</v>
      </c>
      <c r="AI2847" s="6" t="str">
        <f t="shared" si="132"/>
        <v>55-64</v>
      </c>
      <c r="AJ2847" s="11">
        <f>YEAR(tbl_LoanData[[#This Row],[Application Date]])</f>
        <v>2024</v>
      </c>
      <c r="AK2847" s="11" t="str">
        <f>TEXT(tbl_LoanData[[#This Row],[Application Date]],"MMMM")</f>
        <v>May</v>
      </c>
      <c r="AL2847" s="12">
        <f>DATE(YEAR(tbl_LoanData[[#This Row],[Application Date]]),MONTH(tbl_LoanData[[#This Row],[Application Date]]),1)</f>
        <v>45413</v>
      </c>
      <c r="AM2847" s="14">
        <f ca="1">IF(AND(tbl_LoanData[[#This Row],[Application Date]]&gt;=EOMONTH(TODAY(),-1)+1,tbl_LoanData[[#This Row],[Application Date]]&lt;=TODAY()),tbl_LoanData[[#This Row],[Loan Amount]],0)</f>
        <v>0</v>
      </c>
      <c r="AN2847" s="14">
        <f>tbl_LoanData[[#This Row],[Amount Paid]]-(Q2847-X2847)</f>
        <v>62948.560000000012</v>
      </c>
      <c r="AO2847" s="14">
        <f>IF(tbl_LoanData[[#This Row],[Application Status]]="Approved",1,0)</f>
        <v>1</v>
      </c>
      <c r="AP2847" s="22" t="str">
        <f t="shared" ca="1" si="133"/>
        <v/>
      </c>
      <c r="AQ2847" s="22" t="str">
        <f t="shared" ca="1" si="134"/>
        <v/>
      </c>
    </row>
    <row r="2848" spans="1:43" ht="14.4" customHeight="1" x14ac:dyDescent="0.3">
      <c r="A2848" s="2" t="s">
        <v>6083</v>
      </c>
      <c r="B2848" s="2" t="s">
        <v>6084</v>
      </c>
      <c r="C2848" s="2" t="s">
        <v>546</v>
      </c>
      <c r="D2848" s="2" t="s">
        <v>254</v>
      </c>
      <c r="E2848" s="2" t="s">
        <v>150</v>
      </c>
      <c r="F2848" s="2">
        <v>51</v>
      </c>
      <c r="G2848" s="2" t="s">
        <v>83</v>
      </c>
      <c r="H2848" s="2" t="s">
        <v>136</v>
      </c>
      <c r="I2848" s="2" t="s">
        <v>49</v>
      </c>
      <c r="J2848" s="3">
        <v>45432</v>
      </c>
      <c r="K2848" s="3">
        <v>45440</v>
      </c>
      <c r="L2848" s="2" t="s">
        <v>37</v>
      </c>
      <c r="M2848" s="2" t="s">
        <v>104</v>
      </c>
      <c r="N2848" s="2" t="s">
        <v>286</v>
      </c>
      <c r="O2848" s="4">
        <v>153000</v>
      </c>
      <c r="P2848" s="4">
        <v>48400</v>
      </c>
      <c r="Q2848" s="4">
        <v>104600</v>
      </c>
      <c r="R2848" s="2">
        <v>12</v>
      </c>
      <c r="S2848" s="5">
        <v>11.7</v>
      </c>
      <c r="T2848" s="4">
        <v>9736.52</v>
      </c>
      <c r="U2848" s="2" t="s">
        <v>73</v>
      </c>
      <c r="V2848" s="2" t="s">
        <v>33</v>
      </c>
      <c r="W2848" s="4">
        <v>116838.2</v>
      </c>
      <c r="X2848" s="4">
        <v>0</v>
      </c>
      <c r="Y2848" s="4">
        <v>116838.2</v>
      </c>
      <c r="Z2848" s="2">
        <v>0</v>
      </c>
      <c r="AA2848" s="2" t="s">
        <v>56</v>
      </c>
      <c r="AB2848" s="2" t="s">
        <v>15730</v>
      </c>
      <c r="AC2848" s="2" t="s">
        <v>87</v>
      </c>
      <c r="AD2848" s="2" t="s">
        <v>76</v>
      </c>
      <c r="AE2848" s="5">
        <v>68.37</v>
      </c>
      <c r="AF2848" s="2">
        <v>0</v>
      </c>
      <c r="AG2848" s="2" t="s">
        <v>77</v>
      </c>
      <c r="AH2848" s="2">
        <v>8</v>
      </c>
      <c r="AI2848" s="6" t="str">
        <f t="shared" si="132"/>
        <v>45-54</v>
      </c>
      <c r="AJ2848" s="11">
        <f>YEAR(tbl_LoanData[[#This Row],[Application Date]])</f>
        <v>2024</v>
      </c>
      <c r="AK2848" s="11" t="str">
        <f>TEXT(tbl_LoanData[[#This Row],[Application Date]],"MMMM")</f>
        <v>May</v>
      </c>
      <c r="AL2848" s="12">
        <f>DATE(YEAR(tbl_LoanData[[#This Row],[Application Date]]),MONTH(tbl_LoanData[[#This Row],[Application Date]]),1)</f>
        <v>45413</v>
      </c>
      <c r="AM2848" s="14">
        <f ca="1">IF(AND(tbl_LoanData[[#This Row],[Application Date]]&gt;=EOMONTH(TODAY(),-1)+1,tbl_LoanData[[#This Row],[Application Date]]&lt;=TODAY()),tbl_LoanData[[#This Row],[Loan Amount]],0)</f>
        <v>0</v>
      </c>
      <c r="AN2848" s="14">
        <f>tbl_LoanData[[#This Row],[Amount Paid]]-(Q2848-X2848)</f>
        <v>12238.199999999997</v>
      </c>
      <c r="AO2848" s="14">
        <f>IF(tbl_LoanData[[#This Row],[Application Status]]="Approved",1,0)</f>
        <v>1</v>
      </c>
      <c r="AP2848" s="22" t="str">
        <f t="shared" ca="1" si="133"/>
        <v/>
      </c>
      <c r="AQ2848" s="22" t="str">
        <f t="shared" ca="1" si="134"/>
        <v/>
      </c>
    </row>
    <row r="2849" spans="1:43" ht="14.4" customHeight="1" x14ac:dyDescent="0.3">
      <c r="A2849" s="2" t="s">
        <v>6223</v>
      </c>
      <c r="B2849" s="2" t="s">
        <v>6224</v>
      </c>
      <c r="C2849" s="2" t="s">
        <v>297</v>
      </c>
      <c r="D2849" s="2" t="s">
        <v>311</v>
      </c>
      <c r="E2849" s="2" t="s">
        <v>293</v>
      </c>
      <c r="F2849" s="2">
        <v>60</v>
      </c>
      <c r="G2849" s="2" t="s">
        <v>69</v>
      </c>
      <c r="H2849" s="2" t="s">
        <v>543</v>
      </c>
      <c r="I2849" s="2" t="s">
        <v>45</v>
      </c>
      <c r="J2849" s="3">
        <v>45439</v>
      </c>
      <c r="K2849" s="3">
        <v>45446</v>
      </c>
      <c r="L2849" s="2" t="s">
        <v>39</v>
      </c>
      <c r="M2849" s="2" t="s">
        <v>127</v>
      </c>
      <c r="N2849" s="2" t="s">
        <v>152</v>
      </c>
      <c r="O2849" s="4">
        <v>2560000</v>
      </c>
      <c r="P2849" s="4">
        <v>545300</v>
      </c>
      <c r="Q2849" s="4">
        <v>2014700</v>
      </c>
      <c r="R2849" s="2">
        <v>48</v>
      </c>
      <c r="S2849" s="5">
        <v>11.48</v>
      </c>
      <c r="T2849" s="4">
        <v>61246.879999999997</v>
      </c>
      <c r="U2849" s="2" t="s">
        <v>73</v>
      </c>
      <c r="V2849" s="2" t="s">
        <v>74</v>
      </c>
      <c r="W2849" s="4">
        <v>1592418.88</v>
      </c>
      <c r="X2849" s="4">
        <v>1347431.36</v>
      </c>
      <c r="Y2849" s="4">
        <v>2939850.24</v>
      </c>
      <c r="Z2849" s="2">
        <v>0</v>
      </c>
      <c r="AA2849" s="2" t="s">
        <v>56</v>
      </c>
      <c r="AB2849" s="2" t="s">
        <v>15736</v>
      </c>
      <c r="AC2849" s="2" t="s">
        <v>87</v>
      </c>
      <c r="AD2849" s="2" t="s">
        <v>76</v>
      </c>
      <c r="AE2849" s="5">
        <v>78.7</v>
      </c>
      <c r="AF2849" s="2">
        <v>0</v>
      </c>
      <c r="AG2849" s="2" t="s">
        <v>77</v>
      </c>
      <c r="AH2849" s="2">
        <v>7</v>
      </c>
      <c r="AI2849" s="6" t="str">
        <f t="shared" si="132"/>
        <v>55-64</v>
      </c>
      <c r="AJ2849" s="11">
        <f>YEAR(tbl_LoanData[[#This Row],[Application Date]])</f>
        <v>2024</v>
      </c>
      <c r="AK2849" s="11" t="str">
        <f>TEXT(tbl_LoanData[[#This Row],[Application Date]],"MMMM")</f>
        <v>May</v>
      </c>
      <c r="AL2849" s="12">
        <f>DATE(YEAR(tbl_LoanData[[#This Row],[Application Date]]),MONTH(tbl_LoanData[[#This Row],[Application Date]]),1)</f>
        <v>45413</v>
      </c>
      <c r="AM2849" s="14">
        <f ca="1">IF(AND(tbl_LoanData[[#This Row],[Application Date]]&gt;=EOMONTH(TODAY(),-1)+1,tbl_LoanData[[#This Row],[Application Date]]&lt;=TODAY()),tbl_LoanData[[#This Row],[Loan Amount]],0)</f>
        <v>0</v>
      </c>
      <c r="AN2849" s="14">
        <f>tbl_LoanData[[#This Row],[Amount Paid]]-(Q2849-X2849)</f>
        <v>925150.24</v>
      </c>
      <c r="AO2849" s="14">
        <f>IF(tbl_LoanData[[#This Row],[Application Status]]="Approved",1,0)</f>
        <v>1</v>
      </c>
      <c r="AP2849" s="22" t="str">
        <f t="shared" ca="1" si="133"/>
        <v/>
      </c>
      <c r="AQ2849" s="22" t="str">
        <f t="shared" ca="1" si="134"/>
        <v/>
      </c>
    </row>
    <row r="2850" spans="1:43" ht="14.4" customHeight="1" x14ac:dyDescent="0.3">
      <c r="A2850" s="2" t="s">
        <v>6291</v>
      </c>
      <c r="B2850" s="2" t="s">
        <v>6292</v>
      </c>
      <c r="C2850" s="2" t="s">
        <v>292</v>
      </c>
      <c r="D2850" s="2" t="s">
        <v>118</v>
      </c>
      <c r="E2850" s="2" t="s">
        <v>209</v>
      </c>
      <c r="F2850" s="2">
        <v>57</v>
      </c>
      <c r="G2850" s="2" t="s">
        <v>83</v>
      </c>
      <c r="H2850" s="2" t="s">
        <v>244</v>
      </c>
      <c r="I2850" s="2" t="s">
        <v>48</v>
      </c>
      <c r="J2850" s="3">
        <v>45429</v>
      </c>
      <c r="K2850" s="3"/>
      <c r="L2850" s="2" t="s">
        <v>36</v>
      </c>
      <c r="M2850" s="2" t="s">
        <v>94</v>
      </c>
      <c r="N2850" s="2" t="s">
        <v>212</v>
      </c>
      <c r="O2850" s="4">
        <v>1585000</v>
      </c>
      <c r="P2850" s="4">
        <v>181400</v>
      </c>
      <c r="Q2850" s="4">
        <v>1403600</v>
      </c>
      <c r="R2850" s="2">
        <v>48</v>
      </c>
      <c r="S2850" s="5">
        <v>10.27</v>
      </c>
      <c r="T2850" s="4">
        <v>41254.14</v>
      </c>
      <c r="U2850" s="2" t="s">
        <v>96</v>
      </c>
      <c r="V2850" s="2" t="s">
        <v>97</v>
      </c>
      <c r="W2850" s="4">
        <v>0</v>
      </c>
      <c r="X2850" s="4">
        <v>0</v>
      </c>
      <c r="Y2850" s="4">
        <v>1980198.88</v>
      </c>
      <c r="Z2850" s="2">
        <v>0</v>
      </c>
      <c r="AA2850" s="2" t="s">
        <v>97</v>
      </c>
      <c r="AB2850" s="2" t="s">
        <v>15731</v>
      </c>
      <c r="AC2850" s="2" t="s">
        <v>332</v>
      </c>
      <c r="AD2850" s="2" t="s">
        <v>76</v>
      </c>
      <c r="AE2850" s="5">
        <v>88.56</v>
      </c>
      <c r="AF2850" s="2">
        <v>0</v>
      </c>
      <c r="AG2850" s="2" t="s">
        <v>97</v>
      </c>
      <c r="AH2850" s="2"/>
      <c r="AI2850" s="6" t="str">
        <f t="shared" si="132"/>
        <v>55-64</v>
      </c>
      <c r="AJ2850" s="11">
        <f>YEAR(tbl_LoanData[[#This Row],[Application Date]])</f>
        <v>2024</v>
      </c>
      <c r="AK2850" s="11" t="str">
        <f>TEXT(tbl_LoanData[[#This Row],[Application Date]],"MMMM")</f>
        <v>May</v>
      </c>
      <c r="AL2850" s="12">
        <f>DATE(YEAR(tbl_LoanData[[#This Row],[Application Date]]),MONTH(tbl_LoanData[[#This Row],[Application Date]]),1)</f>
        <v>45413</v>
      </c>
      <c r="AM2850" s="14">
        <f ca="1">IF(AND(tbl_LoanData[[#This Row],[Application Date]]&gt;=EOMONTH(TODAY(),-1)+1,tbl_LoanData[[#This Row],[Application Date]]&lt;=TODAY()),tbl_LoanData[[#This Row],[Loan Amount]],0)</f>
        <v>0</v>
      </c>
      <c r="AN2850" s="14">
        <f>tbl_LoanData[[#This Row],[Amount Paid]]-(Q2850-X2850)</f>
        <v>-1403600</v>
      </c>
      <c r="AO2850" s="14">
        <f>IF(tbl_LoanData[[#This Row],[Application Status]]="Approved",1,0)</f>
        <v>0</v>
      </c>
      <c r="AP2850" s="22" t="str">
        <f t="shared" ca="1" si="133"/>
        <v/>
      </c>
      <c r="AQ2850" s="22" t="str">
        <f t="shared" ca="1" si="134"/>
        <v/>
      </c>
    </row>
    <row r="2851" spans="1:43" x14ac:dyDescent="0.3">
      <c r="A2851" s="2" t="s">
        <v>6313</v>
      </c>
      <c r="B2851" s="2" t="s">
        <v>6314</v>
      </c>
      <c r="C2851" s="2" t="s">
        <v>335</v>
      </c>
      <c r="D2851" s="2" t="s">
        <v>142</v>
      </c>
      <c r="E2851" s="2" t="s">
        <v>134</v>
      </c>
      <c r="F2851" s="2">
        <v>25</v>
      </c>
      <c r="G2851" s="2" t="s">
        <v>83</v>
      </c>
      <c r="H2851" s="2" t="s">
        <v>172</v>
      </c>
      <c r="I2851" s="2" t="s">
        <v>45</v>
      </c>
      <c r="J2851" s="3">
        <v>45423</v>
      </c>
      <c r="K2851" s="3">
        <v>45434</v>
      </c>
      <c r="L2851" s="2" t="s">
        <v>40</v>
      </c>
      <c r="M2851" s="2" t="s">
        <v>85</v>
      </c>
      <c r="N2851" s="2" t="s">
        <v>86</v>
      </c>
      <c r="O2851" s="4">
        <v>1400000</v>
      </c>
      <c r="P2851" s="4">
        <v>268200</v>
      </c>
      <c r="Q2851" s="4">
        <v>1131800</v>
      </c>
      <c r="R2851" s="2">
        <v>36</v>
      </c>
      <c r="S2851" s="5">
        <v>6.8</v>
      </c>
      <c r="T2851" s="4">
        <v>37852.42</v>
      </c>
      <c r="U2851" s="2" t="s">
        <v>73</v>
      </c>
      <c r="V2851" s="2" t="s">
        <v>74</v>
      </c>
      <c r="W2851" s="4">
        <v>1022015.34</v>
      </c>
      <c r="X2851" s="4">
        <v>340671.86</v>
      </c>
      <c r="Y2851" s="4">
        <v>1362687.2</v>
      </c>
      <c r="Z2851" s="2">
        <v>0</v>
      </c>
      <c r="AA2851" s="2" t="s">
        <v>56</v>
      </c>
      <c r="AB2851" s="2" t="s">
        <v>15731</v>
      </c>
      <c r="AC2851" s="2" t="s">
        <v>121</v>
      </c>
      <c r="AD2851" s="2" t="s">
        <v>76</v>
      </c>
      <c r="AE2851" s="5">
        <v>80.84</v>
      </c>
      <c r="AF2851" s="2">
        <v>0</v>
      </c>
      <c r="AG2851" s="2" t="s">
        <v>77</v>
      </c>
      <c r="AH2851" s="2">
        <v>11</v>
      </c>
      <c r="AI2851" s="6" t="str">
        <f t="shared" si="132"/>
        <v>25-34</v>
      </c>
      <c r="AJ2851" s="11">
        <f>YEAR(tbl_LoanData[[#This Row],[Application Date]])</f>
        <v>2024</v>
      </c>
      <c r="AK2851" s="11" t="str">
        <f>TEXT(tbl_LoanData[[#This Row],[Application Date]],"MMMM")</f>
        <v>May</v>
      </c>
      <c r="AL2851" s="12">
        <f>DATE(YEAR(tbl_LoanData[[#This Row],[Application Date]]),MONTH(tbl_LoanData[[#This Row],[Application Date]]),1)</f>
        <v>45413</v>
      </c>
      <c r="AM2851" s="14">
        <f ca="1">IF(AND(tbl_LoanData[[#This Row],[Application Date]]&gt;=EOMONTH(TODAY(),-1)+1,tbl_LoanData[[#This Row],[Application Date]]&lt;=TODAY()),tbl_LoanData[[#This Row],[Loan Amount]],0)</f>
        <v>0</v>
      </c>
      <c r="AN2851" s="14">
        <f>tbl_LoanData[[#This Row],[Amount Paid]]-(Q2851-X2851)</f>
        <v>230887.19999999995</v>
      </c>
      <c r="AO2851" s="14">
        <f>IF(tbl_LoanData[[#This Row],[Application Status]]="Approved",1,0)</f>
        <v>1</v>
      </c>
      <c r="AP2851" s="22" t="str">
        <f t="shared" ca="1" si="133"/>
        <v/>
      </c>
      <c r="AQ2851" s="22" t="str">
        <f t="shared" ca="1" si="134"/>
        <v/>
      </c>
    </row>
    <row r="2852" spans="1:43" ht="14.4" customHeight="1" x14ac:dyDescent="0.3">
      <c r="A2852" s="2" t="s">
        <v>6455</v>
      </c>
      <c r="B2852" s="2" t="s">
        <v>6456</v>
      </c>
      <c r="C2852" s="2" t="s">
        <v>530</v>
      </c>
      <c r="D2852" s="2" t="s">
        <v>209</v>
      </c>
      <c r="E2852" s="2" t="s">
        <v>161</v>
      </c>
      <c r="F2852" s="2">
        <v>45</v>
      </c>
      <c r="G2852" s="2" t="s">
        <v>69</v>
      </c>
      <c r="H2852" s="2" t="s">
        <v>398</v>
      </c>
      <c r="I2852" s="2" t="s">
        <v>46</v>
      </c>
      <c r="J2852" s="3">
        <v>45438</v>
      </c>
      <c r="K2852" s="3"/>
      <c r="L2852" s="2" t="s">
        <v>40</v>
      </c>
      <c r="M2852" s="2" t="s">
        <v>94</v>
      </c>
      <c r="N2852" s="2" t="s">
        <v>95</v>
      </c>
      <c r="O2852" s="4">
        <v>1071000</v>
      </c>
      <c r="P2852" s="4">
        <v>353900</v>
      </c>
      <c r="Q2852" s="4">
        <v>717100</v>
      </c>
      <c r="R2852" s="2">
        <v>48</v>
      </c>
      <c r="S2852" s="5">
        <v>11.69</v>
      </c>
      <c r="T2852" s="4">
        <v>21925.33</v>
      </c>
      <c r="U2852" s="2" t="s">
        <v>113</v>
      </c>
      <c r="V2852" s="2" t="s">
        <v>97</v>
      </c>
      <c r="W2852" s="4">
        <v>0</v>
      </c>
      <c r="X2852" s="4">
        <v>0</v>
      </c>
      <c r="Y2852" s="4">
        <v>1052415.96</v>
      </c>
      <c r="Z2852" s="2">
        <v>0</v>
      </c>
      <c r="AA2852" s="2" t="s">
        <v>97</v>
      </c>
      <c r="AB2852" s="2" t="s">
        <v>15728</v>
      </c>
      <c r="AC2852" s="2" t="s">
        <v>87</v>
      </c>
      <c r="AD2852" s="2" t="s">
        <v>76</v>
      </c>
      <c r="AE2852" s="5">
        <v>66.959999999999994</v>
      </c>
      <c r="AF2852" s="2">
        <v>0</v>
      </c>
      <c r="AG2852" s="2" t="s">
        <v>97</v>
      </c>
      <c r="AH2852" s="2"/>
      <c r="AI2852" s="6" t="str">
        <f t="shared" si="132"/>
        <v>45-54</v>
      </c>
      <c r="AJ2852" s="11">
        <f>YEAR(tbl_LoanData[[#This Row],[Application Date]])</f>
        <v>2024</v>
      </c>
      <c r="AK2852" s="11" t="str">
        <f>TEXT(tbl_LoanData[[#This Row],[Application Date]],"MMMM")</f>
        <v>May</v>
      </c>
      <c r="AL2852" s="12">
        <f>DATE(YEAR(tbl_LoanData[[#This Row],[Application Date]]),MONTH(tbl_LoanData[[#This Row],[Application Date]]),1)</f>
        <v>45413</v>
      </c>
      <c r="AM2852" s="14">
        <f ca="1">IF(AND(tbl_LoanData[[#This Row],[Application Date]]&gt;=EOMONTH(TODAY(),-1)+1,tbl_LoanData[[#This Row],[Application Date]]&lt;=TODAY()),tbl_LoanData[[#This Row],[Loan Amount]],0)</f>
        <v>0</v>
      </c>
      <c r="AN2852" s="14">
        <f>tbl_LoanData[[#This Row],[Amount Paid]]-(Q2852-X2852)</f>
        <v>-717100</v>
      </c>
      <c r="AO2852" s="14">
        <f>IF(tbl_LoanData[[#This Row],[Application Status]]="Approved",1,0)</f>
        <v>0</v>
      </c>
      <c r="AP2852" s="22" t="str">
        <f t="shared" ca="1" si="133"/>
        <v/>
      </c>
      <c r="AQ2852" s="22" t="str">
        <f t="shared" ca="1" si="134"/>
        <v/>
      </c>
    </row>
    <row r="2853" spans="1:43" ht="14.4" customHeight="1" x14ac:dyDescent="0.3">
      <c r="A2853" s="2" t="s">
        <v>6485</v>
      </c>
      <c r="B2853" s="2" t="s">
        <v>6486</v>
      </c>
      <c r="C2853" s="2" t="s">
        <v>327</v>
      </c>
      <c r="D2853" s="2" t="s">
        <v>189</v>
      </c>
      <c r="E2853" s="2" t="s">
        <v>82</v>
      </c>
      <c r="F2853" s="2">
        <v>47</v>
      </c>
      <c r="G2853" s="2" t="s">
        <v>69</v>
      </c>
      <c r="H2853" s="2" t="s">
        <v>565</v>
      </c>
      <c r="I2853" s="2" t="s">
        <v>47</v>
      </c>
      <c r="J2853" s="3">
        <v>45432</v>
      </c>
      <c r="K2853" s="3">
        <v>45446</v>
      </c>
      <c r="L2853" s="2" t="s">
        <v>39</v>
      </c>
      <c r="M2853" s="2" t="s">
        <v>85</v>
      </c>
      <c r="N2853" s="2" t="s">
        <v>178</v>
      </c>
      <c r="O2853" s="4">
        <v>1250000</v>
      </c>
      <c r="P2853" s="4">
        <v>388900</v>
      </c>
      <c r="Q2853" s="4">
        <v>861100</v>
      </c>
      <c r="R2853" s="2">
        <v>36</v>
      </c>
      <c r="S2853" s="5">
        <v>7.4</v>
      </c>
      <c r="T2853" s="4">
        <v>29229.56</v>
      </c>
      <c r="U2853" s="2" t="s">
        <v>73</v>
      </c>
      <c r="V2853" s="2" t="s">
        <v>74</v>
      </c>
      <c r="W2853" s="4">
        <v>759968.56</v>
      </c>
      <c r="X2853" s="4">
        <v>292295.64</v>
      </c>
      <c r="Y2853" s="4">
        <v>1052264.2</v>
      </c>
      <c r="Z2853" s="2">
        <v>0</v>
      </c>
      <c r="AA2853" s="2" t="s">
        <v>56</v>
      </c>
      <c r="AB2853" s="2" t="s">
        <v>15734</v>
      </c>
      <c r="AC2853" s="2" t="s">
        <v>106</v>
      </c>
      <c r="AD2853" s="2" t="s">
        <v>76</v>
      </c>
      <c r="AE2853" s="5">
        <v>68.89</v>
      </c>
      <c r="AF2853" s="2">
        <v>0</v>
      </c>
      <c r="AG2853" s="2" t="s">
        <v>77</v>
      </c>
      <c r="AH2853" s="2">
        <v>14</v>
      </c>
      <c r="AI2853" s="6" t="str">
        <f t="shared" si="132"/>
        <v>45-54</v>
      </c>
      <c r="AJ2853" s="11">
        <f>YEAR(tbl_LoanData[[#This Row],[Application Date]])</f>
        <v>2024</v>
      </c>
      <c r="AK2853" s="11" t="str">
        <f>TEXT(tbl_LoanData[[#This Row],[Application Date]],"MMMM")</f>
        <v>May</v>
      </c>
      <c r="AL2853" s="12">
        <f>DATE(YEAR(tbl_LoanData[[#This Row],[Application Date]]),MONTH(tbl_LoanData[[#This Row],[Application Date]]),1)</f>
        <v>45413</v>
      </c>
      <c r="AM2853" s="14">
        <f ca="1">IF(AND(tbl_LoanData[[#This Row],[Application Date]]&gt;=EOMONTH(TODAY(),-1)+1,tbl_LoanData[[#This Row],[Application Date]]&lt;=TODAY()),tbl_LoanData[[#This Row],[Loan Amount]],0)</f>
        <v>0</v>
      </c>
      <c r="AN2853" s="14">
        <f>tbl_LoanData[[#This Row],[Amount Paid]]-(Q2853-X2853)</f>
        <v>191164.20000000007</v>
      </c>
      <c r="AO2853" s="14">
        <f>IF(tbl_LoanData[[#This Row],[Application Status]]="Approved",1,0)</f>
        <v>1</v>
      </c>
      <c r="AP2853" s="22" t="str">
        <f t="shared" ca="1" si="133"/>
        <v/>
      </c>
      <c r="AQ2853" s="22" t="str">
        <f t="shared" ca="1" si="134"/>
        <v/>
      </c>
    </row>
    <row r="2854" spans="1:43" ht="14.4" customHeight="1" x14ac:dyDescent="0.3">
      <c r="A2854" s="2" t="s">
        <v>6527</v>
      </c>
      <c r="B2854" s="2" t="s">
        <v>6528</v>
      </c>
      <c r="C2854" s="2" t="s">
        <v>435</v>
      </c>
      <c r="D2854" s="2" t="s">
        <v>268</v>
      </c>
      <c r="E2854" s="2" t="s">
        <v>150</v>
      </c>
      <c r="F2854" s="2">
        <v>27</v>
      </c>
      <c r="G2854" s="2" t="s">
        <v>83</v>
      </c>
      <c r="H2854" s="2" t="s">
        <v>110</v>
      </c>
      <c r="I2854" s="2" t="s">
        <v>46</v>
      </c>
      <c r="J2854" s="3">
        <v>45420</v>
      </c>
      <c r="K2854" s="3">
        <v>45424</v>
      </c>
      <c r="L2854" s="2" t="s">
        <v>40</v>
      </c>
      <c r="M2854" s="2" t="s">
        <v>111</v>
      </c>
      <c r="N2854" s="2" t="s">
        <v>120</v>
      </c>
      <c r="O2854" s="4">
        <v>1102000</v>
      </c>
      <c r="P2854" s="4">
        <v>369800</v>
      </c>
      <c r="Q2854" s="4">
        <v>732200</v>
      </c>
      <c r="R2854" s="2">
        <v>24</v>
      </c>
      <c r="S2854" s="5">
        <v>13.39</v>
      </c>
      <c r="T2854" s="4">
        <v>38678.47</v>
      </c>
      <c r="U2854" s="2" t="s">
        <v>73</v>
      </c>
      <c r="V2854" s="2" t="s">
        <v>33</v>
      </c>
      <c r="W2854" s="4">
        <v>928283.16</v>
      </c>
      <c r="X2854" s="4">
        <v>0</v>
      </c>
      <c r="Y2854" s="4">
        <v>928283.16</v>
      </c>
      <c r="Z2854" s="2">
        <v>0</v>
      </c>
      <c r="AA2854" s="2" t="s">
        <v>56</v>
      </c>
      <c r="AB2854" s="2" t="s">
        <v>15727</v>
      </c>
      <c r="AC2854" s="2" t="s">
        <v>213</v>
      </c>
      <c r="AD2854" s="2" t="s">
        <v>76</v>
      </c>
      <c r="AE2854" s="5">
        <v>66.44</v>
      </c>
      <c r="AF2854" s="2">
        <v>0</v>
      </c>
      <c r="AG2854" s="2" t="s">
        <v>77</v>
      </c>
      <c r="AH2854" s="2">
        <v>4</v>
      </c>
      <c r="AI2854" s="6" t="str">
        <f t="shared" si="132"/>
        <v>25-34</v>
      </c>
      <c r="AJ2854" s="11">
        <f>YEAR(tbl_LoanData[[#This Row],[Application Date]])</f>
        <v>2024</v>
      </c>
      <c r="AK2854" s="11" t="str">
        <f>TEXT(tbl_LoanData[[#This Row],[Application Date]],"MMMM")</f>
        <v>May</v>
      </c>
      <c r="AL2854" s="12">
        <f>DATE(YEAR(tbl_LoanData[[#This Row],[Application Date]]),MONTH(tbl_LoanData[[#This Row],[Application Date]]),1)</f>
        <v>45413</v>
      </c>
      <c r="AM2854" s="14">
        <f ca="1">IF(AND(tbl_LoanData[[#This Row],[Application Date]]&gt;=EOMONTH(TODAY(),-1)+1,tbl_LoanData[[#This Row],[Application Date]]&lt;=TODAY()),tbl_LoanData[[#This Row],[Loan Amount]],0)</f>
        <v>0</v>
      </c>
      <c r="AN2854" s="14">
        <f>tbl_LoanData[[#This Row],[Amount Paid]]-(Q2854-X2854)</f>
        <v>196083.16000000003</v>
      </c>
      <c r="AO2854" s="14">
        <f>IF(tbl_LoanData[[#This Row],[Application Status]]="Approved",1,0)</f>
        <v>1</v>
      </c>
      <c r="AP2854" s="22" t="str">
        <f t="shared" ca="1" si="133"/>
        <v/>
      </c>
      <c r="AQ2854" s="22" t="str">
        <f t="shared" ca="1" si="134"/>
        <v/>
      </c>
    </row>
    <row r="2855" spans="1:43" ht="14.4" customHeight="1" x14ac:dyDescent="0.3">
      <c r="A2855" s="2" t="s">
        <v>6729</v>
      </c>
      <c r="B2855" s="2" t="s">
        <v>6730</v>
      </c>
      <c r="C2855" s="2" t="s">
        <v>124</v>
      </c>
      <c r="D2855" s="2" t="s">
        <v>142</v>
      </c>
      <c r="E2855" s="2" t="s">
        <v>190</v>
      </c>
      <c r="F2855" s="2">
        <v>37</v>
      </c>
      <c r="G2855" s="2" t="s">
        <v>69</v>
      </c>
      <c r="H2855" s="2" t="s">
        <v>172</v>
      </c>
      <c r="I2855" s="2" t="s">
        <v>45</v>
      </c>
      <c r="J2855" s="3">
        <v>45417</v>
      </c>
      <c r="K2855" s="3"/>
      <c r="L2855" s="2" t="s">
        <v>37</v>
      </c>
      <c r="M2855" s="2" t="s">
        <v>94</v>
      </c>
      <c r="N2855" s="2" t="s">
        <v>568</v>
      </c>
      <c r="O2855" s="4">
        <v>249000</v>
      </c>
      <c r="P2855" s="4">
        <v>44000</v>
      </c>
      <c r="Q2855" s="4">
        <v>205000</v>
      </c>
      <c r="R2855" s="2">
        <v>24</v>
      </c>
      <c r="S2855" s="5">
        <v>11.32</v>
      </c>
      <c r="T2855" s="4">
        <v>10475.5</v>
      </c>
      <c r="U2855" s="2" t="s">
        <v>113</v>
      </c>
      <c r="V2855" s="2" t="s">
        <v>97</v>
      </c>
      <c r="W2855" s="4">
        <v>0</v>
      </c>
      <c r="X2855" s="4">
        <v>0</v>
      </c>
      <c r="Y2855" s="4">
        <v>251412</v>
      </c>
      <c r="Z2855" s="2">
        <v>0</v>
      </c>
      <c r="AA2855" s="2" t="s">
        <v>97</v>
      </c>
      <c r="AB2855" s="2" t="s">
        <v>15736</v>
      </c>
      <c r="AC2855" s="2" t="s">
        <v>213</v>
      </c>
      <c r="AD2855" s="2" t="s">
        <v>76</v>
      </c>
      <c r="AE2855" s="5">
        <v>82.33</v>
      </c>
      <c r="AF2855" s="2">
        <v>0</v>
      </c>
      <c r="AG2855" s="2" t="s">
        <v>97</v>
      </c>
      <c r="AH2855" s="2"/>
      <c r="AI2855" s="6" t="str">
        <f t="shared" si="132"/>
        <v>35-44</v>
      </c>
      <c r="AJ2855" s="11">
        <f>YEAR(tbl_LoanData[[#This Row],[Application Date]])</f>
        <v>2024</v>
      </c>
      <c r="AK2855" s="11" t="str">
        <f>TEXT(tbl_LoanData[[#This Row],[Application Date]],"MMMM")</f>
        <v>May</v>
      </c>
      <c r="AL2855" s="12">
        <f>DATE(YEAR(tbl_LoanData[[#This Row],[Application Date]]),MONTH(tbl_LoanData[[#This Row],[Application Date]]),1)</f>
        <v>45413</v>
      </c>
      <c r="AM2855" s="14">
        <f ca="1">IF(AND(tbl_LoanData[[#This Row],[Application Date]]&gt;=EOMONTH(TODAY(),-1)+1,tbl_LoanData[[#This Row],[Application Date]]&lt;=TODAY()),tbl_LoanData[[#This Row],[Loan Amount]],0)</f>
        <v>0</v>
      </c>
      <c r="AN2855" s="14">
        <f>tbl_LoanData[[#This Row],[Amount Paid]]-(Q2855-X2855)</f>
        <v>-205000</v>
      </c>
      <c r="AO2855" s="14">
        <f>IF(tbl_LoanData[[#This Row],[Application Status]]="Approved",1,0)</f>
        <v>0</v>
      </c>
      <c r="AP2855" s="22" t="str">
        <f t="shared" ca="1" si="133"/>
        <v/>
      </c>
      <c r="AQ2855" s="22" t="str">
        <f t="shared" ca="1" si="134"/>
        <v/>
      </c>
    </row>
    <row r="2856" spans="1:43" ht="14.4" customHeight="1" x14ac:dyDescent="0.3">
      <c r="A2856" s="2" t="s">
        <v>6795</v>
      </c>
      <c r="B2856" s="2" t="s">
        <v>6796</v>
      </c>
      <c r="C2856" s="2" t="s">
        <v>627</v>
      </c>
      <c r="D2856" s="2" t="s">
        <v>204</v>
      </c>
      <c r="E2856" s="2" t="s">
        <v>190</v>
      </c>
      <c r="F2856" s="2">
        <v>26</v>
      </c>
      <c r="G2856" s="2" t="s">
        <v>83</v>
      </c>
      <c r="H2856" s="2" t="s">
        <v>119</v>
      </c>
      <c r="I2856" s="2" t="s">
        <v>43</v>
      </c>
      <c r="J2856" s="3">
        <v>45424</v>
      </c>
      <c r="K2856" s="3">
        <v>45433</v>
      </c>
      <c r="L2856" s="2" t="s">
        <v>37</v>
      </c>
      <c r="M2856" s="2" t="s">
        <v>260</v>
      </c>
      <c r="N2856" s="2" t="s">
        <v>745</v>
      </c>
      <c r="O2856" s="4">
        <v>94000</v>
      </c>
      <c r="P2856" s="4">
        <v>16800</v>
      </c>
      <c r="Q2856" s="4">
        <v>77200</v>
      </c>
      <c r="R2856" s="2">
        <v>48</v>
      </c>
      <c r="S2856" s="5">
        <v>14.45</v>
      </c>
      <c r="T2856" s="4">
        <v>2537.9499999999998</v>
      </c>
      <c r="U2856" s="2" t="s">
        <v>73</v>
      </c>
      <c r="V2856" s="2" t="s">
        <v>74</v>
      </c>
      <c r="W2856" s="4">
        <v>65986.7</v>
      </c>
      <c r="X2856" s="4">
        <v>55834.9</v>
      </c>
      <c r="Y2856" s="4">
        <v>121821.6</v>
      </c>
      <c r="Z2856" s="2">
        <v>30</v>
      </c>
      <c r="AA2856" s="2" t="s">
        <v>57</v>
      </c>
      <c r="AB2856" s="2" t="s">
        <v>15730</v>
      </c>
      <c r="AC2856" s="2" t="s">
        <v>213</v>
      </c>
      <c r="AD2856" s="2" t="s">
        <v>76</v>
      </c>
      <c r="AE2856" s="5">
        <v>82.13</v>
      </c>
      <c r="AF2856" s="2">
        <v>1</v>
      </c>
      <c r="AG2856" s="2" t="s">
        <v>77</v>
      </c>
      <c r="AH2856" s="2">
        <v>9</v>
      </c>
      <c r="AI2856" s="6" t="str">
        <f t="shared" si="132"/>
        <v>25-34</v>
      </c>
      <c r="AJ2856" s="11">
        <f>YEAR(tbl_LoanData[[#This Row],[Application Date]])</f>
        <v>2024</v>
      </c>
      <c r="AK2856" s="11" t="str">
        <f>TEXT(tbl_LoanData[[#This Row],[Application Date]],"MMMM")</f>
        <v>May</v>
      </c>
      <c r="AL2856" s="12">
        <f>DATE(YEAR(tbl_LoanData[[#This Row],[Application Date]]),MONTH(tbl_LoanData[[#This Row],[Application Date]]),1)</f>
        <v>45413</v>
      </c>
      <c r="AM2856" s="14">
        <f ca="1">IF(AND(tbl_LoanData[[#This Row],[Application Date]]&gt;=EOMONTH(TODAY(),-1)+1,tbl_LoanData[[#This Row],[Application Date]]&lt;=TODAY()),tbl_LoanData[[#This Row],[Loan Amount]],0)</f>
        <v>0</v>
      </c>
      <c r="AN2856" s="14">
        <f>tbl_LoanData[[#This Row],[Amount Paid]]-(Q2856-X2856)</f>
        <v>44621.599999999999</v>
      </c>
      <c r="AO2856" s="14">
        <f>IF(tbl_LoanData[[#This Row],[Application Status]]="Approved",1,0)</f>
        <v>1</v>
      </c>
      <c r="AP2856" s="22" t="str">
        <f t="shared" ca="1" si="133"/>
        <v/>
      </c>
      <c r="AQ2856" s="22" t="str">
        <f t="shared" ca="1" si="134"/>
        <v/>
      </c>
    </row>
    <row r="2857" spans="1:43" x14ac:dyDescent="0.3">
      <c r="A2857" s="2" t="s">
        <v>6843</v>
      </c>
      <c r="B2857" s="2" t="s">
        <v>6844</v>
      </c>
      <c r="C2857" s="2" t="s">
        <v>471</v>
      </c>
      <c r="D2857" s="2" t="s">
        <v>142</v>
      </c>
      <c r="E2857" s="2" t="s">
        <v>102</v>
      </c>
      <c r="F2857" s="2">
        <v>45</v>
      </c>
      <c r="G2857" s="2" t="s">
        <v>83</v>
      </c>
      <c r="H2857" s="2" t="s">
        <v>256</v>
      </c>
      <c r="I2857" s="2" t="s">
        <v>43</v>
      </c>
      <c r="J2857" s="3">
        <v>45429</v>
      </c>
      <c r="K2857" s="3">
        <v>45438</v>
      </c>
      <c r="L2857" s="2" t="s">
        <v>39</v>
      </c>
      <c r="M2857" s="2" t="s">
        <v>85</v>
      </c>
      <c r="N2857" s="2" t="s">
        <v>324</v>
      </c>
      <c r="O2857" s="4">
        <v>2168000</v>
      </c>
      <c r="P2857" s="4">
        <v>222600</v>
      </c>
      <c r="Q2857" s="4">
        <v>1945400</v>
      </c>
      <c r="R2857" s="2">
        <v>24</v>
      </c>
      <c r="S2857" s="5">
        <v>11.73</v>
      </c>
      <c r="T2857" s="4">
        <v>100074.62</v>
      </c>
      <c r="U2857" s="2" t="s">
        <v>73</v>
      </c>
      <c r="V2857" s="2" t="s">
        <v>33</v>
      </c>
      <c r="W2857" s="4">
        <v>2401790.84</v>
      </c>
      <c r="X2857" s="4">
        <v>0</v>
      </c>
      <c r="Y2857" s="4">
        <v>2401790.84</v>
      </c>
      <c r="Z2857" s="2">
        <v>0</v>
      </c>
      <c r="AA2857" s="2" t="s">
        <v>56</v>
      </c>
      <c r="AB2857" s="2" t="s">
        <v>15730</v>
      </c>
      <c r="AC2857" s="2" t="s">
        <v>213</v>
      </c>
      <c r="AD2857" s="2" t="s">
        <v>76</v>
      </c>
      <c r="AE2857" s="5">
        <v>89.73</v>
      </c>
      <c r="AF2857" s="2">
        <v>0</v>
      </c>
      <c r="AG2857" s="2" t="s">
        <v>77</v>
      </c>
      <c r="AH2857" s="2">
        <v>9</v>
      </c>
      <c r="AI2857" s="6" t="str">
        <f t="shared" si="132"/>
        <v>45-54</v>
      </c>
      <c r="AJ2857" s="11">
        <f>YEAR(tbl_LoanData[[#This Row],[Application Date]])</f>
        <v>2024</v>
      </c>
      <c r="AK2857" s="11" t="str">
        <f>TEXT(tbl_LoanData[[#This Row],[Application Date]],"MMMM")</f>
        <v>May</v>
      </c>
      <c r="AL2857" s="12">
        <f>DATE(YEAR(tbl_LoanData[[#This Row],[Application Date]]),MONTH(tbl_LoanData[[#This Row],[Application Date]]),1)</f>
        <v>45413</v>
      </c>
      <c r="AM2857" s="14">
        <f ca="1">IF(AND(tbl_LoanData[[#This Row],[Application Date]]&gt;=EOMONTH(TODAY(),-1)+1,tbl_LoanData[[#This Row],[Application Date]]&lt;=TODAY()),tbl_LoanData[[#This Row],[Loan Amount]],0)</f>
        <v>0</v>
      </c>
      <c r="AN2857" s="14">
        <f>tbl_LoanData[[#This Row],[Amount Paid]]-(Q2857-X2857)</f>
        <v>456390.83999999985</v>
      </c>
      <c r="AO2857" s="14">
        <f>IF(tbl_LoanData[[#This Row],[Application Status]]="Approved",1,0)</f>
        <v>1</v>
      </c>
      <c r="AP2857" s="22" t="str">
        <f t="shared" ca="1" si="133"/>
        <v/>
      </c>
      <c r="AQ2857" s="22" t="str">
        <f t="shared" ca="1" si="134"/>
        <v/>
      </c>
    </row>
    <row r="2858" spans="1:43" ht="14.4" customHeight="1" x14ac:dyDescent="0.3">
      <c r="A2858" s="2" t="s">
        <v>6855</v>
      </c>
      <c r="B2858" s="2" t="s">
        <v>6856</v>
      </c>
      <c r="C2858" s="2" t="s">
        <v>397</v>
      </c>
      <c r="D2858" s="2" t="s">
        <v>142</v>
      </c>
      <c r="E2858" s="2" t="s">
        <v>161</v>
      </c>
      <c r="F2858" s="2">
        <v>53</v>
      </c>
      <c r="G2858" s="2" t="s">
        <v>83</v>
      </c>
      <c r="H2858" s="2" t="s">
        <v>228</v>
      </c>
      <c r="I2858" s="2" t="s">
        <v>43</v>
      </c>
      <c r="J2858" s="3">
        <v>45416</v>
      </c>
      <c r="K2858" s="3"/>
      <c r="L2858" s="2" t="s">
        <v>38</v>
      </c>
      <c r="M2858" s="2" t="s">
        <v>71</v>
      </c>
      <c r="N2858" s="2" t="s">
        <v>589</v>
      </c>
      <c r="O2858" s="4">
        <v>1343000</v>
      </c>
      <c r="P2858" s="4">
        <v>322200</v>
      </c>
      <c r="Q2858" s="4">
        <v>1020800</v>
      </c>
      <c r="R2858" s="2">
        <v>18</v>
      </c>
      <c r="S2858" s="5">
        <v>9</v>
      </c>
      <c r="T2858" s="4">
        <v>64367.11</v>
      </c>
      <c r="U2858" s="2" t="s">
        <v>113</v>
      </c>
      <c r="V2858" s="2" t="s">
        <v>97</v>
      </c>
      <c r="W2858" s="4">
        <v>0</v>
      </c>
      <c r="X2858" s="4">
        <v>0</v>
      </c>
      <c r="Y2858" s="4">
        <v>1158608</v>
      </c>
      <c r="Z2858" s="2">
        <v>0</v>
      </c>
      <c r="AA2858" s="2" t="s">
        <v>97</v>
      </c>
      <c r="AB2858" s="2" t="s">
        <v>15731</v>
      </c>
      <c r="AC2858" s="2" t="s">
        <v>146</v>
      </c>
      <c r="AD2858" s="2" t="s">
        <v>76</v>
      </c>
      <c r="AE2858" s="5">
        <v>76.010000000000005</v>
      </c>
      <c r="AF2858" s="2">
        <v>0</v>
      </c>
      <c r="AG2858" s="2" t="s">
        <v>97</v>
      </c>
      <c r="AH2858" s="2"/>
      <c r="AI2858" s="6" t="str">
        <f t="shared" si="132"/>
        <v>45-54</v>
      </c>
      <c r="AJ2858" s="11">
        <f>YEAR(tbl_LoanData[[#This Row],[Application Date]])</f>
        <v>2024</v>
      </c>
      <c r="AK2858" s="11" t="str">
        <f>TEXT(tbl_LoanData[[#This Row],[Application Date]],"MMMM")</f>
        <v>May</v>
      </c>
      <c r="AL2858" s="12">
        <f>DATE(YEAR(tbl_LoanData[[#This Row],[Application Date]]),MONTH(tbl_LoanData[[#This Row],[Application Date]]),1)</f>
        <v>45413</v>
      </c>
      <c r="AM2858" s="14">
        <f ca="1">IF(AND(tbl_LoanData[[#This Row],[Application Date]]&gt;=EOMONTH(TODAY(),-1)+1,tbl_LoanData[[#This Row],[Application Date]]&lt;=TODAY()),tbl_LoanData[[#This Row],[Loan Amount]],0)</f>
        <v>0</v>
      </c>
      <c r="AN2858" s="14">
        <f>tbl_LoanData[[#This Row],[Amount Paid]]-(Q2858-X2858)</f>
        <v>-1020800</v>
      </c>
      <c r="AO2858" s="14">
        <f>IF(tbl_LoanData[[#This Row],[Application Status]]="Approved",1,0)</f>
        <v>0</v>
      </c>
      <c r="AP2858" s="22" t="str">
        <f t="shared" ca="1" si="133"/>
        <v/>
      </c>
      <c r="AQ2858" s="22" t="str">
        <f t="shared" ca="1" si="134"/>
        <v/>
      </c>
    </row>
    <row r="2859" spans="1:43" x14ac:dyDescent="0.3">
      <c r="A2859" s="2" t="s">
        <v>6957</v>
      </c>
      <c r="B2859" s="2" t="s">
        <v>6958</v>
      </c>
      <c r="C2859" s="2" t="s">
        <v>322</v>
      </c>
      <c r="D2859" s="2" t="s">
        <v>268</v>
      </c>
      <c r="E2859" s="2" t="s">
        <v>447</v>
      </c>
      <c r="F2859" s="2">
        <v>31</v>
      </c>
      <c r="G2859" s="2" t="s">
        <v>83</v>
      </c>
      <c r="H2859" s="2" t="s">
        <v>211</v>
      </c>
      <c r="I2859" s="2" t="s">
        <v>50</v>
      </c>
      <c r="J2859" s="3">
        <v>45435</v>
      </c>
      <c r="K2859" s="3">
        <v>45454</v>
      </c>
      <c r="L2859" s="2" t="s">
        <v>40</v>
      </c>
      <c r="M2859" s="2" t="s">
        <v>85</v>
      </c>
      <c r="N2859" s="2" t="s">
        <v>270</v>
      </c>
      <c r="O2859" s="4">
        <v>730000</v>
      </c>
      <c r="P2859" s="4">
        <v>230200</v>
      </c>
      <c r="Q2859" s="4">
        <v>499800</v>
      </c>
      <c r="R2859" s="2">
        <v>24</v>
      </c>
      <c r="S2859" s="5">
        <v>6.76</v>
      </c>
      <c r="T2859" s="4">
        <v>23640.54</v>
      </c>
      <c r="U2859" s="2" t="s">
        <v>73</v>
      </c>
      <c r="V2859" s="2" t="s">
        <v>33</v>
      </c>
      <c r="W2859" s="4">
        <v>567372.96</v>
      </c>
      <c r="X2859" s="4">
        <v>0</v>
      </c>
      <c r="Y2859" s="4">
        <v>567372.96</v>
      </c>
      <c r="Z2859" s="2">
        <v>0</v>
      </c>
      <c r="AA2859" s="2" t="s">
        <v>56</v>
      </c>
      <c r="AB2859" s="2" t="s">
        <v>15733</v>
      </c>
      <c r="AC2859" s="2" t="s">
        <v>121</v>
      </c>
      <c r="AD2859" s="2" t="s">
        <v>76</v>
      </c>
      <c r="AE2859" s="5">
        <v>68.47</v>
      </c>
      <c r="AF2859" s="2">
        <v>0</v>
      </c>
      <c r="AG2859" s="2" t="s">
        <v>77</v>
      </c>
      <c r="AH2859" s="2">
        <v>19</v>
      </c>
      <c r="AI2859" s="6" t="str">
        <f t="shared" si="132"/>
        <v>25-34</v>
      </c>
      <c r="AJ2859" s="11">
        <f>YEAR(tbl_LoanData[[#This Row],[Application Date]])</f>
        <v>2024</v>
      </c>
      <c r="AK2859" s="11" t="str">
        <f>TEXT(tbl_LoanData[[#This Row],[Application Date]],"MMMM")</f>
        <v>May</v>
      </c>
      <c r="AL2859" s="12">
        <f>DATE(YEAR(tbl_LoanData[[#This Row],[Application Date]]),MONTH(tbl_LoanData[[#This Row],[Application Date]]),1)</f>
        <v>45413</v>
      </c>
      <c r="AM2859" s="14">
        <f ca="1">IF(AND(tbl_LoanData[[#This Row],[Application Date]]&gt;=EOMONTH(TODAY(),-1)+1,tbl_LoanData[[#This Row],[Application Date]]&lt;=TODAY()),tbl_LoanData[[#This Row],[Loan Amount]],0)</f>
        <v>0</v>
      </c>
      <c r="AN2859" s="14">
        <f>tbl_LoanData[[#This Row],[Amount Paid]]-(Q2859-X2859)</f>
        <v>67572.959999999963</v>
      </c>
      <c r="AO2859" s="14">
        <f>IF(tbl_LoanData[[#This Row],[Application Status]]="Approved",1,0)</f>
        <v>1</v>
      </c>
      <c r="AP2859" s="22" t="str">
        <f t="shared" ca="1" si="133"/>
        <v/>
      </c>
      <c r="AQ2859" s="22" t="str">
        <f t="shared" ca="1" si="134"/>
        <v/>
      </c>
    </row>
    <row r="2860" spans="1:43" ht="14.4" customHeight="1" x14ac:dyDescent="0.3">
      <c r="A2860" s="2" t="s">
        <v>6973</v>
      </c>
      <c r="B2860" s="2" t="s">
        <v>6974</v>
      </c>
      <c r="C2860" s="2" t="s">
        <v>1573</v>
      </c>
      <c r="D2860" s="2" t="s">
        <v>117</v>
      </c>
      <c r="E2860" s="2" t="s">
        <v>406</v>
      </c>
      <c r="F2860" s="2">
        <v>30</v>
      </c>
      <c r="G2860" s="2" t="s">
        <v>69</v>
      </c>
      <c r="H2860" s="2" t="s">
        <v>372</v>
      </c>
      <c r="I2860" s="2" t="s">
        <v>43</v>
      </c>
      <c r="J2860" s="3">
        <v>45441</v>
      </c>
      <c r="K2860" s="3"/>
      <c r="L2860" s="2" t="s">
        <v>40</v>
      </c>
      <c r="M2860" s="2" t="s">
        <v>94</v>
      </c>
      <c r="N2860" s="2" t="s">
        <v>95</v>
      </c>
      <c r="O2860" s="4">
        <v>1067000</v>
      </c>
      <c r="P2860" s="4">
        <v>333900</v>
      </c>
      <c r="Q2860" s="4">
        <v>733100</v>
      </c>
      <c r="R2860" s="2">
        <v>48</v>
      </c>
      <c r="S2860" s="5">
        <v>11.34</v>
      </c>
      <c r="T2860" s="4">
        <v>22200.71</v>
      </c>
      <c r="U2860" s="2" t="s">
        <v>113</v>
      </c>
      <c r="V2860" s="2" t="s">
        <v>97</v>
      </c>
      <c r="W2860" s="4">
        <v>0</v>
      </c>
      <c r="X2860" s="4">
        <v>0</v>
      </c>
      <c r="Y2860" s="4">
        <v>1065634.1599999999</v>
      </c>
      <c r="Z2860" s="2">
        <v>0</v>
      </c>
      <c r="AA2860" s="2" t="s">
        <v>97</v>
      </c>
      <c r="AB2860" s="2" t="s">
        <v>15734</v>
      </c>
      <c r="AC2860" s="2" t="s">
        <v>129</v>
      </c>
      <c r="AD2860" s="2" t="s">
        <v>76</v>
      </c>
      <c r="AE2860" s="5">
        <v>68.709999999999994</v>
      </c>
      <c r="AF2860" s="2">
        <v>0</v>
      </c>
      <c r="AG2860" s="2" t="s">
        <v>97</v>
      </c>
      <c r="AH2860" s="2"/>
      <c r="AI2860" s="6" t="str">
        <f t="shared" si="132"/>
        <v>25-34</v>
      </c>
      <c r="AJ2860" s="11">
        <f>YEAR(tbl_LoanData[[#This Row],[Application Date]])</f>
        <v>2024</v>
      </c>
      <c r="AK2860" s="11" t="str">
        <f>TEXT(tbl_LoanData[[#This Row],[Application Date]],"MMMM")</f>
        <v>May</v>
      </c>
      <c r="AL2860" s="12">
        <f>DATE(YEAR(tbl_LoanData[[#This Row],[Application Date]]),MONTH(tbl_LoanData[[#This Row],[Application Date]]),1)</f>
        <v>45413</v>
      </c>
      <c r="AM2860" s="14">
        <f ca="1">IF(AND(tbl_LoanData[[#This Row],[Application Date]]&gt;=EOMONTH(TODAY(),-1)+1,tbl_LoanData[[#This Row],[Application Date]]&lt;=TODAY()),tbl_LoanData[[#This Row],[Loan Amount]],0)</f>
        <v>0</v>
      </c>
      <c r="AN2860" s="14">
        <f>tbl_LoanData[[#This Row],[Amount Paid]]-(Q2860-X2860)</f>
        <v>-733100</v>
      </c>
      <c r="AO2860" s="14">
        <f>IF(tbl_LoanData[[#This Row],[Application Status]]="Approved",1,0)</f>
        <v>0</v>
      </c>
      <c r="AP2860" s="22" t="str">
        <f t="shared" ca="1" si="133"/>
        <v/>
      </c>
      <c r="AQ2860" s="22" t="str">
        <f t="shared" ca="1" si="134"/>
        <v/>
      </c>
    </row>
    <row r="2861" spans="1:43" ht="14.4" customHeight="1" x14ac:dyDescent="0.3">
      <c r="A2861" s="2" t="s">
        <v>7065</v>
      </c>
      <c r="B2861" s="2" t="s">
        <v>7066</v>
      </c>
      <c r="C2861" s="2" t="s">
        <v>338</v>
      </c>
      <c r="D2861" s="2" t="s">
        <v>134</v>
      </c>
      <c r="E2861" s="2" t="s">
        <v>402</v>
      </c>
      <c r="F2861" s="2">
        <v>51</v>
      </c>
      <c r="G2861" s="2" t="s">
        <v>83</v>
      </c>
      <c r="H2861" s="2" t="s">
        <v>151</v>
      </c>
      <c r="I2861" s="2" t="s">
        <v>46</v>
      </c>
      <c r="J2861" s="3">
        <v>45426</v>
      </c>
      <c r="K2861" s="3">
        <v>45431</v>
      </c>
      <c r="L2861" s="2" t="s">
        <v>37</v>
      </c>
      <c r="M2861" s="2" t="s">
        <v>104</v>
      </c>
      <c r="N2861" s="2" t="s">
        <v>286</v>
      </c>
      <c r="O2861" s="4">
        <v>72000</v>
      </c>
      <c r="P2861" s="4">
        <v>27400</v>
      </c>
      <c r="Q2861" s="4">
        <v>44600</v>
      </c>
      <c r="R2861" s="2">
        <v>24</v>
      </c>
      <c r="S2861" s="5">
        <v>7.72</v>
      </c>
      <c r="T2861" s="4">
        <v>2145.2600000000002</v>
      </c>
      <c r="U2861" s="2" t="s">
        <v>73</v>
      </c>
      <c r="V2861" s="2" t="s">
        <v>34</v>
      </c>
      <c r="W2861" s="4">
        <v>49340.98</v>
      </c>
      <c r="X2861" s="4">
        <v>2145.2600000000002</v>
      </c>
      <c r="Y2861" s="4">
        <v>51486.239999999998</v>
      </c>
      <c r="Z2861" s="2">
        <v>28</v>
      </c>
      <c r="AA2861" s="2" t="s">
        <v>57</v>
      </c>
      <c r="AB2861" s="2" t="s">
        <v>15729</v>
      </c>
      <c r="AC2861" s="2" t="s">
        <v>332</v>
      </c>
      <c r="AD2861" s="2" t="s">
        <v>76</v>
      </c>
      <c r="AE2861" s="5">
        <v>61.94</v>
      </c>
      <c r="AF2861" s="2">
        <v>1</v>
      </c>
      <c r="AG2861" s="2" t="s">
        <v>77</v>
      </c>
      <c r="AH2861" s="2">
        <v>5</v>
      </c>
      <c r="AI2861" s="6" t="str">
        <f t="shared" si="132"/>
        <v>45-54</v>
      </c>
      <c r="AJ2861" s="11">
        <f>YEAR(tbl_LoanData[[#This Row],[Application Date]])</f>
        <v>2024</v>
      </c>
      <c r="AK2861" s="11" t="str">
        <f>TEXT(tbl_LoanData[[#This Row],[Application Date]],"MMMM")</f>
        <v>May</v>
      </c>
      <c r="AL2861" s="12">
        <f>DATE(YEAR(tbl_LoanData[[#This Row],[Application Date]]),MONTH(tbl_LoanData[[#This Row],[Application Date]]),1)</f>
        <v>45413</v>
      </c>
      <c r="AM2861" s="14">
        <f ca="1">IF(AND(tbl_LoanData[[#This Row],[Application Date]]&gt;=EOMONTH(TODAY(),-1)+1,tbl_LoanData[[#This Row],[Application Date]]&lt;=TODAY()),tbl_LoanData[[#This Row],[Loan Amount]],0)</f>
        <v>0</v>
      </c>
      <c r="AN2861" s="14">
        <f>tbl_LoanData[[#This Row],[Amount Paid]]-(Q2861-X2861)</f>
        <v>6886.2400000000052</v>
      </c>
      <c r="AO2861" s="14">
        <f>IF(tbl_LoanData[[#This Row],[Application Status]]="Approved",1,0)</f>
        <v>1</v>
      </c>
      <c r="AP2861" s="22" t="str">
        <f t="shared" ca="1" si="133"/>
        <v/>
      </c>
      <c r="AQ2861" s="22" t="str">
        <f t="shared" ca="1" si="134"/>
        <v/>
      </c>
    </row>
    <row r="2862" spans="1:43" x14ac:dyDescent="0.3">
      <c r="A2862" s="2" t="s">
        <v>7119</v>
      </c>
      <c r="B2862" s="2" t="s">
        <v>7120</v>
      </c>
      <c r="C2862" s="2" t="s">
        <v>444</v>
      </c>
      <c r="D2862" s="2" t="s">
        <v>232</v>
      </c>
      <c r="E2862" s="2" t="s">
        <v>81</v>
      </c>
      <c r="F2862" s="2">
        <v>30</v>
      </c>
      <c r="G2862" s="2" t="s">
        <v>69</v>
      </c>
      <c r="H2862" s="2" t="s">
        <v>191</v>
      </c>
      <c r="I2862" s="2" t="s">
        <v>51</v>
      </c>
      <c r="J2862" s="3">
        <v>45415</v>
      </c>
      <c r="K2862" s="3">
        <v>45435</v>
      </c>
      <c r="L2862" s="2" t="s">
        <v>41</v>
      </c>
      <c r="M2862" s="2" t="s">
        <v>184</v>
      </c>
      <c r="N2862" s="2" t="s">
        <v>426</v>
      </c>
      <c r="O2862" s="4">
        <v>2937000</v>
      </c>
      <c r="P2862" s="4">
        <v>1169300</v>
      </c>
      <c r="Q2862" s="4">
        <v>1767700</v>
      </c>
      <c r="R2862" s="2">
        <v>48</v>
      </c>
      <c r="S2862" s="5">
        <v>5.55</v>
      </c>
      <c r="T2862" s="4">
        <v>45002.7</v>
      </c>
      <c r="U2862" s="2" t="s">
        <v>73</v>
      </c>
      <c r="V2862" s="2" t="s">
        <v>74</v>
      </c>
      <c r="W2862" s="4">
        <v>1215072.8999999999</v>
      </c>
      <c r="X2862" s="4">
        <v>945056.5</v>
      </c>
      <c r="Y2862" s="4">
        <v>2160129.4</v>
      </c>
      <c r="Z2862" s="2">
        <v>0</v>
      </c>
      <c r="AA2862" s="2" t="s">
        <v>56</v>
      </c>
      <c r="AB2862" s="2" t="s">
        <v>15732</v>
      </c>
      <c r="AC2862" s="2" t="s">
        <v>213</v>
      </c>
      <c r="AD2862" s="2" t="s">
        <v>76</v>
      </c>
      <c r="AE2862" s="5">
        <v>60.19</v>
      </c>
      <c r="AF2862" s="2">
        <v>0</v>
      </c>
      <c r="AG2862" s="2" t="s">
        <v>77</v>
      </c>
      <c r="AH2862" s="2">
        <v>20</v>
      </c>
      <c r="AI2862" s="6" t="str">
        <f t="shared" si="132"/>
        <v>25-34</v>
      </c>
      <c r="AJ2862" s="11">
        <f>YEAR(tbl_LoanData[[#This Row],[Application Date]])</f>
        <v>2024</v>
      </c>
      <c r="AK2862" s="11" t="str">
        <f>TEXT(tbl_LoanData[[#This Row],[Application Date]],"MMMM")</f>
        <v>May</v>
      </c>
      <c r="AL2862" s="12">
        <f>DATE(YEAR(tbl_LoanData[[#This Row],[Application Date]]),MONTH(tbl_LoanData[[#This Row],[Application Date]]),1)</f>
        <v>45413</v>
      </c>
      <c r="AM2862" s="14">
        <f ca="1">IF(AND(tbl_LoanData[[#This Row],[Application Date]]&gt;=EOMONTH(TODAY(),-1)+1,tbl_LoanData[[#This Row],[Application Date]]&lt;=TODAY()),tbl_LoanData[[#This Row],[Loan Amount]],0)</f>
        <v>0</v>
      </c>
      <c r="AN2862" s="14">
        <f>tbl_LoanData[[#This Row],[Amount Paid]]-(Q2862-X2862)</f>
        <v>392429.39999999991</v>
      </c>
      <c r="AO2862" s="14">
        <f>IF(tbl_LoanData[[#This Row],[Application Status]]="Approved",1,0)</f>
        <v>1</v>
      </c>
      <c r="AP2862" s="22" t="str">
        <f t="shared" ca="1" si="133"/>
        <v/>
      </c>
      <c r="AQ2862" s="22" t="str">
        <f t="shared" ca="1" si="134"/>
        <v/>
      </c>
    </row>
    <row r="2863" spans="1:43" ht="14.4" customHeight="1" x14ac:dyDescent="0.3">
      <c r="A2863" s="2" t="s">
        <v>7159</v>
      </c>
      <c r="B2863" s="2" t="s">
        <v>7160</v>
      </c>
      <c r="C2863" s="2" t="s">
        <v>644</v>
      </c>
      <c r="D2863" s="2" t="s">
        <v>161</v>
      </c>
      <c r="E2863" s="2" t="s">
        <v>209</v>
      </c>
      <c r="F2863" s="2">
        <v>55</v>
      </c>
      <c r="G2863" s="2" t="s">
        <v>83</v>
      </c>
      <c r="H2863" s="2" t="s">
        <v>93</v>
      </c>
      <c r="I2863" s="2" t="s">
        <v>50</v>
      </c>
      <c r="J2863" s="3">
        <v>45426</v>
      </c>
      <c r="K2863" s="3">
        <v>45429</v>
      </c>
      <c r="L2863" s="2" t="s">
        <v>38</v>
      </c>
      <c r="M2863" s="2" t="s">
        <v>127</v>
      </c>
      <c r="N2863" s="2" t="s">
        <v>128</v>
      </c>
      <c r="O2863" s="4">
        <v>1778000</v>
      </c>
      <c r="P2863" s="4">
        <v>463600</v>
      </c>
      <c r="Q2863" s="4">
        <v>1314400</v>
      </c>
      <c r="R2863" s="2">
        <v>48</v>
      </c>
      <c r="S2863" s="5">
        <v>11.52</v>
      </c>
      <c r="T2863" s="4">
        <v>40001.57</v>
      </c>
      <c r="U2863" s="2" t="s">
        <v>73</v>
      </c>
      <c r="V2863" s="2" t="s">
        <v>74</v>
      </c>
      <c r="W2863" s="4">
        <v>1080042.3899999999</v>
      </c>
      <c r="X2863" s="4">
        <v>840033.13</v>
      </c>
      <c r="Y2863" s="4">
        <v>1920075.52</v>
      </c>
      <c r="Z2863" s="2">
        <v>0</v>
      </c>
      <c r="AA2863" s="2" t="s">
        <v>56</v>
      </c>
      <c r="AB2863" s="2" t="s">
        <v>15727</v>
      </c>
      <c r="AC2863" s="2" t="s">
        <v>213</v>
      </c>
      <c r="AD2863" s="2" t="s">
        <v>76</v>
      </c>
      <c r="AE2863" s="5">
        <v>73.930000000000007</v>
      </c>
      <c r="AF2863" s="2">
        <v>0</v>
      </c>
      <c r="AG2863" s="2" t="s">
        <v>77</v>
      </c>
      <c r="AH2863" s="2">
        <v>3</v>
      </c>
      <c r="AI2863" s="6" t="str">
        <f t="shared" si="132"/>
        <v>55-64</v>
      </c>
      <c r="AJ2863" s="11">
        <f>YEAR(tbl_LoanData[[#This Row],[Application Date]])</f>
        <v>2024</v>
      </c>
      <c r="AK2863" s="11" t="str">
        <f>TEXT(tbl_LoanData[[#This Row],[Application Date]],"MMMM")</f>
        <v>May</v>
      </c>
      <c r="AL2863" s="12">
        <f>DATE(YEAR(tbl_LoanData[[#This Row],[Application Date]]),MONTH(tbl_LoanData[[#This Row],[Application Date]]),1)</f>
        <v>45413</v>
      </c>
      <c r="AM2863" s="14">
        <f ca="1">IF(AND(tbl_LoanData[[#This Row],[Application Date]]&gt;=EOMONTH(TODAY(),-1)+1,tbl_LoanData[[#This Row],[Application Date]]&lt;=TODAY()),tbl_LoanData[[#This Row],[Loan Amount]],0)</f>
        <v>0</v>
      </c>
      <c r="AN2863" s="14">
        <f>tbl_LoanData[[#This Row],[Amount Paid]]-(Q2863-X2863)</f>
        <v>605675.5199999999</v>
      </c>
      <c r="AO2863" s="14">
        <f>IF(tbl_LoanData[[#This Row],[Application Status]]="Approved",1,0)</f>
        <v>1</v>
      </c>
      <c r="AP2863" s="22" t="str">
        <f t="shared" ca="1" si="133"/>
        <v/>
      </c>
      <c r="AQ2863" s="22" t="str">
        <f t="shared" ca="1" si="134"/>
        <v/>
      </c>
    </row>
    <row r="2864" spans="1:43" ht="14.4" customHeight="1" x14ac:dyDescent="0.3">
      <c r="A2864" s="2" t="s">
        <v>7211</v>
      </c>
      <c r="B2864" s="2" t="s">
        <v>7212</v>
      </c>
      <c r="C2864" s="2" t="s">
        <v>401</v>
      </c>
      <c r="D2864" s="2" t="s">
        <v>91</v>
      </c>
      <c r="E2864" s="2" t="s">
        <v>134</v>
      </c>
      <c r="F2864" s="2">
        <v>54</v>
      </c>
      <c r="G2864" s="2" t="s">
        <v>83</v>
      </c>
      <c r="H2864" s="2" t="s">
        <v>307</v>
      </c>
      <c r="I2864" s="2" t="s">
        <v>43</v>
      </c>
      <c r="J2864" s="3">
        <v>45435</v>
      </c>
      <c r="K2864" s="3">
        <v>45439</v>
      </c>
      <c r="L2864" s="2" t="s">
        <v>40</v>
      </c>
      <c r="M2864" s="2" t="s">
        <v>157</v>
      </c>
      <c r="N2864" s="2" t="s">
        <v>299</v>
      </c>
      <c r="O2864" s="4">
        <v>753000</v>
      </c>
      <c r="P2864" s="4">
        <v>278500</v>
      </c>
      <c r="Q2864" s="4">
        <v>474500</v>
      </c>
      <c r="R2864" s="2">
        <v>48</v>
      </c>
      <c r="S2864" s="5">
        <v>13.33</v>
      </c>
      <c r="T2864" s="4">
        <v>15156.32</v>
      </c>
      <c r="U2864" s="2" t="s">
        <v>73</v>
      </c>
      <c r="V2864" s="2" t="s">
        <v>74</v>
      </c>
      <c r="W2864" s="4">
        <v>409220.64</v>
      </c>
      <c r="X2864" s="4">
        <v>318282.76</v>
      </c>
      <c r="Y2864" s="4">
        <v>727503.4</v>
      </c>
      <c r="Z2864" s="2">
        <v>0</v>
      </c>
      <c r="AA2864" s="2" t="s">
        <v>56</v>
      </c>
      <c r="AB2864" s="2" t="s">
        <v>15729</v>
      </c>
      <c r="AC2864" s="2" t="s">
        <v>332</v>
      </c>
      <c r="AD2864" s="2" t="s">
        <v>76</v>
      </c>
      <c r="AE2864" s="5">
        <v>63.01</v>
      </c>
      <c r="AF2864" s="2">
        <v>0</v>
      </c>
      <c r="AG2864" s="2" t="s">
        <v>77</v>
      </c>
      <c r="AH2864" s="2">
        <v>4</v>
      </c>
      <c r="AI2864" s="6" t="str">
        <f t="shared" si="132"/>
        <v>45-54</v>
      </c>
      <c r="AJ2864" s="11">
        <f>YEAR(tbl_LoanData[[#This Row],[Application Date]])</f>
        <v>2024</v>
      </c>
      <c r="AK2864" s="11" t="str">
        <f>TEXT(tbl_LoanData[[#This Row],[Application Date]],"MMMM")</f>
        <v>May</v>
      </c>
      <c r="AL2864" s="12">
        <f>DATE(YEAR(tbl_LoanData[[#This Row],[Application Date]]),MONTH(tbl_LoanData[[#This Row],[Application Date]]),1)</f>
        <v>45413</v>
      </c>
      <c r="AM2864" s="14">
        <f ca="1">IF(AND(tbl_LoanData[[#This Row],[Application Date]]&gt;=EOMONTH(TODAY(),-1)+1,tbl_LoanData[[#This Row],[Application Date]]&lt;=TODAY()),tbl_LoanData[[#This Row],[Loan Amount]],0)</f>
        <v>0</v>
      </c>
      <c r="AN2864" s="14">
        <f>tbl_LoanData[[#This Row],[Amount Paid]]-(Q2864-X2864)</f>
        <v>253003.40000000002</v>
      </c>
      <c r="AO2864" s="14">
        <f>IF(tbl_LoanData[[#This Row],[Application Status]]="Approved",1,0)</f>
        <v>1</v>
      </c>
      <c r="AP2864" s="22" t="str">
        <f t="shared" ca="1" si="133"/>
        <v/>
      </c>
      <c r="AQ2864" s="22" t="str">
        <f t="shared" ca="1" si="134"/>
        <v/>
      </c>
    </row>
    <row r="2865" spans="1:43" ht="14.4" customHeight="1" x14ac:dyDescent="0.3">
      <c r="A2865" s="2" t="s">
        <v>7225</v>
      </c>
      <c r="B2865" s="2" t="s">
        <v>7226</v>
      </c>
      <c r="C2865" s="2" t="s">
        <v>435</v>
      </c>
      <c r="D2865" s="2" t="s">
        <v>176</v>
      </c>
      <c r="E2865" s="2" t="s">
        <v>465</v>
      </c>
      <c r="F2865" s="2">
        <v>59</v>
      </c>
      <c r="G2865" s="2" t="s">
        <v>83</v>
      </c>
      <c r="H2865" s="2" t="s">
        <v>269</v>
      </c>
      <c r="I2865" s="2" t="s">
        <v>46</v>
      </c>
      <c r="J2865" s="3">
        <v>45416</v>
      </c>
      <c r="K2865" s="3">
        <v>45423</v>
      </c>
      <c r="L2865" s="2" t="s">
        <v>39</v>
      </c>
      <c r="M2865" s="2" t="s">
        <v>167</v>
      </c>
      <c r="N2865" s="2" t="s">
        <v>491</v>
      </c>
      <c r="O2865" s="4">
        <v>2295000</v>
      </c>
      <c r="P2865" s="4">
        <v>279000</v>
      </c>
      <c r="Q2865" s="4">
        <v>2016000</v>
      </c>
      <c r="R2865" s="2">
        <v>60</v>
      </c>
      <c r="S2865" s="5">
        <v>12.88</v>
      </c>
      <c r="T2865" s="4">
        <v>55238.400000000001</v>
      </c>
      <c r="U2865" s="2" t="s">
        <v>73</v>
      </c>
      <c r="V2865" s="2" t="s">
        <v>74</v>
      </c>
      <c r="W2865" s="4">
        <v>1491436.8</v>
      </c>
      <c r="X2865" s="4">
        <v>1822867.2</v>
      </c>
      <c r="Y2865" s="4">
        <v>3314304</v>
      </c>
      <c r="Z2865" s="2">
        <v>0</v>
      </c>
      <c r="AA2865" s="2" t="s">
        <v>56</v>
      </c>
      <c r="AB2865" s="2" t="s">
        <v>15730</v>
      </c>
      <c r="AC2865" s="2" t="s">
        <v>87</v>
      </c>
      <c r="AD2865" s="2" t="s">
        <v>76</v>
      </c>
      <c r="AE2865" s="5">
        <v>87.84</v>
      </c>
      <c r="AF2865" s="2">
        <v>0</v>
      </c>
      <c r="AG2865" s="2" t="s">
        <v>77</v>
      </c>
      <c r="AH2865" s="2">
        <v>7</v>
      </c>
      <c r="AI2865" s="6" t="str">
        <f t="shared" si="132"/>
        <v>55-64</v>
      </c>
      <c r="AJ2865" s="11">
        <f>YEAR(tbl_LoanData[[#This Row],[Application Date]])</f>
        <v>2024</v>
      </c>
      <c r="AK2865" s="11" t="str">
        <f>TEXT(tbl_LoanData[[#This Row],[Application Date]],"MMMM")</f>
        <v>May</v>
      </c>
      <c r="AL2865" s="12">
        <f>DATE(YEAR(tbl_LoanData[[#This Row],[Application Date]]),MONTH(tbl_LoanData[[#This Row],[Application Date]]),1)</f>
        <v>45413</v>
      </c>
      <c r="AM2865" s="14">
        <f ca="1">IF(AND(tbl_LoanData[[#This Row],[Application Date]]&gt;=EOMONTH(TODAY(),-1)+1,tbl_LoanData[[#This Row],[Application Date]]&lt;=TODAY()),tbl_LoanData[[#This Row],[Loan Amount]],0)</f>
        <v>0</v>
      </c>
      <c r="AN2865" s="14">
        <f>tbl_LoanData[[#This Row],[Amount Paid]]-(Q2865-X2865)</f>
        <v>1298304</v>
      </c>
      <c r="AO2865" s="14">
        <f>IF(tbl_LoanData[[#This Row],[Application Status]]="Approved",1,0)</f>
        <v>1</v>
      </c>
      <c r="AP2865" s="22" t="str">
        <f t="shared" ca="1" si="133"/>
        <v/>
      </c>
      <c r="AQ2865" s="22" t="str">
        <f t="shared" ca="1" si="134"/>
        <v/>
      </c>
    </row>
    <row r="2866" spans="1:43" x14ac:dyDescent="0.3">
      <c r="A2866" s="2" t="s">
        <v>7291</v>
      </c>
      <c r="B2866" s="2" t="s">
        <v>7292</v>
      </c>
      <c r="C2866" s="2" t="s">
        <v>327</v>
      </c>
      <c r="D2866" s="2" t="s">
        <v>81</v>
      </c>
      <c r="E2866" s="2" t="s">
        <v>406</v>
      </c>
      <c r="F2866" s="2">
        <v>28</v>
      </c>
      <c r="G2866" s="2" t="s">
        <v>69</v>
      </c>
      <c r="H2866" s="2" t="s">
        <v>211</v>
      </c>
      <c r="I2866" s="2" t="s">
        <v>50</v>
      </c>
      <c r="J2866" s="3">
        <v>45443</v>
      </c>
      <c r="K2866" s="3">
        <v>45456</v>
      </c>
      <c r="L2866" s="2" t="s">
        <v>40</v>
      </c>
      <c r="M2866" s="2" t="s">
        <v>157</v>
      </c>
      <c r="N2866" s="2" t="s">
        <v>299</v>
      </c>
      <c r="O2866" s="4">
        <v>889000</v>
      </c>
      <c r="P2866" s="4">
        <v>291900</v>
      </c>
      <c r="Q2866" s="4">
        <v>597100</v>
      </c>
      <c r="R2866" s="2">
        <v>48</v>
      </c>
      <c r="S2866" s="5">
        <v>5.55</v>
      </c>
      <c r="T2866" s="4">
        <v>15201.17</v>
      </c>
      <c r="U2866" s="2" t="s">
        <v>73</v>
      </c>
      <c r="V2866" s="2" t="s">
        <v>74</v>
      </c>
      <c r="W2866" s="4">
        <v>395230.42</v>
      </c>
      <c r="X2866" s="4">
        <v>334425.78000000003</v>
      </c>
      <c r="Y2866" s="4">
        <v>729656.2</v>
      </c>
      <c r="Z2866" s="2">
        <v>0</v>
      </c>
      <c r="AA2866" s="2" t="s">
        <v>56</v>
      </c>
      <c r="AB2866" s="2" t="s">
        <v>15728</v>
      </c>
      <c r="AC2866" s="2" t="s">
        <v>146</v>
      </c>
      <c r="AD2866" s="2" t="s">
        <v>76</v>
      </c>
      <c r="AE2866" s="5">
        <v>67.17</v>
      </c>
      <c r="AF2866" s="2">
        <v>0</v>
      </c>
      <c r="AG2866" s="2" t="s">
        <v>77</v>
      </c>
      <c r="AH2866" s="2">
        <v>13</v>
      </c>
      <c r="AI2866" s="6" t="str">
        <f t="shared" si="132"/>
        <v>25-34</v>
      </c>
      <c r="AJ2866" s="11">
        <f>YEAR(tbl_LoanData[[#This Row],[Application Date]])</f>
        <v>2024</v>
      </c>
      <c r="AK2866" s="11" t="str">
        <f>TEXT(tbl_LoanData[[#This Row],[Application Date]],"MMMM")</f>
        <v>May</v>
      </c>
      <c r="AL2866" s="12">
        <f>DATE(YEAR(tbl_LoanData[[#This Row],[Application Date]]),MONTH(tbl_LoanData[[#This Row],[Application Date]]),1)</f>
        <v>45413</v>
      </c>
      <c r="AM2866" s="14">
        <f ca="1">IF(AND(tbl_LoanData[[#This Row],[Application Date]]&gt;=EOMONTH(TODAY(),-1)+1,tbl_LoanData[[#This Row],[Application Date]]&lt;=TODAY()),tbl_LoanData[[#This Row],[Loan Amount]],0)</f>
        <v>0</v>
      </c>
      <c r="AN2866" s="14">
        <f>tbl_LoanData[[#This Row],[Amount Paid]]-(Q2866-X2866)</f>
        <v>132556.20000000001</v>
      </c>
      <c r="AO2866" s="14">
        <f>IF(tbl_LoanData[[#This Row],[Application Status]]="Approved",1,0)</f>
        <v>1</v>
      </c>
      <c r="AP2866" s="22" t="str">
        <f t="shared" ca="1" si="133"/>
        <v/>
      </c>
      <c r="AQ2866" s="22" t="str">
        <f t="shared" ca="1" si="134"/>
        <v/>
      </c>
    </row>
    <row r="2867" spans="1:43" ht="14.4" customHeight="1" x14ac:dyDescent="0.3">
      <c r="A2867" s="2" t="s">
        <v>7335</v>
      </c>
      <c r="B2867" s="2" t="s">
        <v>7336</v>
      </c>
      <c r="C2867" s="2" t="s">
        <v>781</v>
      </c>
      <c r="D2867" s="2" t="s">
        <v>209</v>
      </c>
      <c r="E2867" s="2" t="s">
        <v>447</v>
      </c>
      <c r="F2867" s="2">
        <v>24</v>
      </c>
      <c r="G2867" s="2" t="s">
        <v>69</v>
      </c>
      <c r="H2867" s="2" t="s">
        <v>136</v>
      </c>
      <c r="I2867" s="2" t="s">
        <v>49</v>
      </c>
      <c r="J2867" s="3">
        <v>45415</v>
      </c>
      <c r="K2867" s="3">
        <v>45435</v>
      </c>
      <c r="L2867" s="2" t="s">
        <v>37</v>
      </c>
      <c r="M2867" s="2" t="s">
        <v>199</v>
      </c>
      <c r="N2867" s="2" t="s">
        <v>319</v>
      </c>
      <c r="O2867" s="4">
        <v>156000</v>
      </c>
      <c r="P2867" s="4">
        <v>19500</v>
      </c>
      <c r="Q2867" s="4">
        <v>136500</v>
      </c>
      <c r="R2867" s="2">
        <v>36</v>
      </c>
      <c r="S2867" s="5">
        <v>5.78</v>
      </c>
      <c r="T2867" s="4">
        <v>4449.1400000000003</v>
      </c>
      <c r="U2867" s="2" t="s">
        <v>73</v>
      </c>
      <c r="V2867" s="2" t="s">
        <v>74</v>
      </c>
      <c r="W2867" s="4">
        <v>111228.5</v>
      </c>
      <c r="X2867" s="4">
        <v>48940.6</v>
      </c>
      <c r="Y2867" s="4">
        <v>160169.1</v>
      </c>
      <c r="Z2867" s="2">
        <v>56</v>
      </c>
      <c r="AA2867" s="2" t="s">
        <v>58</v>
      </c>
      <c r="AB2867" s="2" t="s">
        <v>15734</v>
      </c>
      <c r="AC2867" s="2" t="s">
        <v>87</v>
      </c>
      <c r="AD2867" s="2" t="s">
        <v>76</v>
      </c>
      <c r="AE2867" s="5">
        <v>87.5</v>
      </c>
      <c r="AF2867" s="2">
        <v>2</v>
      </c>
      <c r="AG2867" s="2" t="s">
        <v>15718</v>
      </c>
      <c r="AH2867" s="2">
        <v>20</v>
      </c>
      <c r="AI2867" s="6" t="str">
        <f t="shared" si="132"/>
        <v>18-24</v>
      </c>
      <c r="AJ2867" s="11">
        <f>YEAR(tbl_LoanData[[#This Row],[Application Date]])</f>
        <v>2024</v>
      </c>
      <c r="AK2867" s="11" t="str">
        <f>TEXT(tbl_LoanData[[#This Row],[Application Date]],"MMMM")</f>
        <v>May</v>
      </c>
      <c r="AL2867" s="12">
        <f>DATE(YEAR(tbl_LoanData[[#This Row],[Application Date]]),MONTH(tbl_LoanData[[#This Row],[Application Date]]),1)</f>
        <v>45413</v>
      </c>
      <c r="AM2867" s="14">
        <f ca="1">IF(AND(tbl_LoanData[[#This Row],[Application Date]]&gt;=EOMONTH(TODAY(),-1)+1,tbl_LoanData[[#This Row],[Application Date]]&lt;=TODAY()),tbl_LoanData[[#This Row],[Loan Amount]],0)</f>
        <v>0</v>
      </c>
      <c r="AN2867" s="14">
        <f>tbl_LoanData[[#This Row],[Amount Paid]]-(Q2867-X2867)</f>
        <v>23669.100000000006</v>
      </c>
      <c r="AO2867" s="14">
        <f>IF(tbl_LoanData[[#This Row],[Application Status]]="Approved",1,0)</f>
        <v>1</v>
      </c>
      <c r="AP2867" s="22" t="str">
        <f t="shared" ca="1" si="133"/>
        <v/>
      </c>
      <c r="AQ2867" s="22" t="str">
        <f t="shared" ca="1" si="134"/>
        <v/>
      </c>
    </row>
    <row r="2868" spans="1:43" ht="14.4" customHeight="1" x14ac:dyDescent="0.3">
      <c r="A2868" s="2" t="s">
        <v>7347</v>
      </c>
      <c r="B2868" s="2" t="s">
        <v>7348</v>
      </c>
      <c r="C2868" s="2" t="s">
        <v>413</v>
      </c>
      <c r="D2868" s="2" t="s">
        <v>161</v>
      </c>
      <c r="E2868" s="2" t="s">
        <v>125</v>
      </c>
      <c r="F2868" s="2">
        <v>55</v>
      </c>
      <c r="G2868" s="2" t="s">
        <v>83</v>
      </c>
      <c r="H2868" s="2" t="s">
        <v>84</v>
      </c>
      <c r="I2868" s="2" t="s">
        <v>45</v>
      </c>
      <c r="J2868" s="3">
        <v>45437</v>
      </c>
      <c r="K2868" s="3">
        <v>45449</v>
      </c>
      <c r="L2868" s="2" t="s">
        <v>41</v>
      </c>
      <c r="M2868" s="2" t="s">
        <v>184</v>
      </c>
      <c r="N2868" s="2" t="s">
        <v>426</v>
      </c>
      <c r="O2868" s="4">
        <v>3744000</v>
      </c>
      <c r="P2868" s="4">
        <v>1226800</v>
      </c>
      <c r="Q2868" s="4">
        <v>2517200</v>
      </c>
      <c r="R2868" s="2">
        <v>36</v>
      </c>
      <c r="S2868" s="5">
        <v>9.33</v>
      </c>
      <c r="T2868" s="4">
        <v>89493.45</v>
      </c>
      <c r="U2868" s="2" t="s">
        <v>73</v>
      </c>
      <c r="V2868" s="2" t="s">
        <v>74</v>
      </c>
      <c r="W2868" s="4">
        <v>2237336.25</v>
      </c>
      <c r="X2868" s="4">
        <v>984428.03</v>
      </c>
      <c r="Y2868" s="4">
        <v>3221764.28</v>
      </c>
      <c r="Z2868" s="2">
        <v>29</v>
      </c>
      <c r="AA2868" s="2" t="s">
        <v>57</v>
      </c>
      <c r="AB2868" s="2" t="s">
        <v>15730</v>
      </c>
      <c r="AC2868" s="2" t="s">
        <v>87</v>
      </c>
      <c r="AD2868" s="2" t="s">
        <v>76</v>
      </c>
      <c r="AE2868" s="5">
        <v>67.23</v>
      </c>
      <c r="AF2868" s="2">
        <v>1</v>
      </c>
      <c r="AG2868" s="2" t="s">
        <v>77</v>
      </c>
      <c r="AH2868" s="2">
        <v>12</v>
      </c>
      <c r="AI2868" s="6" t="str">
        <f t="shared" si="132"/>
        <v>55-64</v>
      </c>
      <c r="AJ2868" s="11">
        <f>YEAR(tbl_LoanData[[#This Row],[Application Date]])</f>
        <v>2024</v>
      </c>
      <c r="AK2868" s="11" t="str">
        <f>TEXT(tbl_LoanData[[#This Row],[Application Date]],"MMMM")</f>
        <v>May</v>
      </c>
      <c r="AL2868" s="12">
        <f>DATE(YEAR(tbl_LoanData[[#This Row],[Application Date]]),MONTH(tbl_LoanData[[#This Row],[Application Date]]),1)</f>
        <v>45413</v>
      </c>
      <c r="AM2868" s="14">
        <f ca="1">IF(AND(tbl_LoanData[[#This Row],[Application Date]]&gt;=EOMONTH(TODAY(),-1)+1,tbl_LoanData[[#This Row],[Application Date]]&lt;=TODAY()),tbl_LoanData[[#This Row],[Loan Amount]],0)</f>
        <v>0</v>
      </c>
      <c r="AN2868" s="14">
        <f>tbl_LoanData[[#This Row],[Amount Paid]]-(Q2868-X2868)</f>
        <v>704564.28</v>
      </c>
      <c r="AO2868" s="14">
        <f>IF(tbl_LoanData[[#This Row],[Application Status]]="Approved",1,0)</f>
        <v>1</v>
      </c>
      <c r="AP2868" s="22" t="str">
        <f t="shared" ca="1" si="133"/>
        <v/>
      </c>
      <c r="AQ2868" s="22" t="str">
        <f t="shared" ca="1" si="134"/>
        <v/>
      </c>
    </row>
    <row r="2869" spans="1:43" x14ac:dyDescent="0.3">
      <c r="A2869" s="2" t="s">
        <v>7389</v>
      </c>
      <c r="B2869" s="2" t="s">
        <v>7390</v>
      </c>
      <c r="C2869" s="2" t="s">
        <v>322</v>
      </c>
      <c r="D2869" s="2" t="s">
        <v>101</v>
      </c>
      <c r="E2869" s="2" t="s">
        <v>102</v>
      </c>
      <c r="F2869" s="2">
        <v>41</v>
      </c>
      <c r="G2869" s="2" t="s">
        <v>83</v>
      </c>
      <c r="H2869" s="2" t="s">
        <v>205</v>
      </c>
      <c r="I2869" s="2" t="s">
        <v>49</v>
      </c>
      <c r="J2869" s="3">
        <v>45442</v>
      </c>
      <c r="K2869" s="3">
        <v>45451</v>
      </c>
      <c r="L2869" s="2" t="s">
        <v>38</v>
      </c>
      <c r="M2869" s="2" t="s">
        <v>85</v>
      </c>
      <c r="N2869" s="2" t="s">
        <v>314</v>
      </c>
      <c r="O2869" s="4">
        <v>1377000</v>
      </c>
      <c r="P2869" s="4">
        <v>520800</v>
      </c>
      <c r="Q2869" s="4">
        <v>856200</v>
      </c>
      <c r="R2869" s="2">
        <v>48</v>
      </c>
      <c r="S2869" s="5">
        <v>11.52</v>
      </c>
      <c r="T2869" s="4">
        <v>26057.02</v>
      </c>
      <c r="U2869" s="2" t="s">
        <v>73</v>
      </c>
      <c r="V2869" s="2" t="s">
        <v>74</v>
      </c>
      <c r="W2869" s="4">
        <v>677482.52</v>
      </c>
      <c r="X2869" s="4">
        <v>573254.43999999994</v>
      </c>
      <c r="Y2869" s="4">
        <v>1250736.96</v>
      </c>
      <c r="Z2869" s="2">
        <v>0</v>
      </c>
      <c r="AA2869" s="2" t="s">
        <v>56</v>
      </c>
      <c r="AB2869" s="2" t="s">
        <v>15728</v>
      </c>
      <c r="AC2869" s="2" t="s">
        <v>360</v>
      </c>
      <c r="AD2869" s="2" t="s">
        <v>76</v>
      </c>
      <c r="AE2869" s="5">
        <v>62.18</v>
      </c>
      <c r="AF2869" s="2">
        <v>0</v>
      </c>
      <c r="AG2869" s="2" t="s">
        <v>77</v>
      </c>
      <c r="AH2869" s="2">
        <v>9</v>
      </c>
      <c r="AI2869" s="6" t="str">
        <f t="shared" si="132"/>
        <v>35-44</v>
      </c>
      <c r="AJ2869" s="11">
        <f>YEAR(tbl_LoanData[[#This Row],[Application Date]])</f>
        <v>2024</v>
      </c>
      <c r="AK2869" s="11" t="str">
        <f>TEXT(tbl_LoanData[[#This Row],[Application Date]],"MMMM")</f>
        <v>May</v>
      </c>
      <c r="AL2869" s="12">
        <f>DATE(YEAR(tbl_LoanData[[#This Row],[Application Date]]),MONTH(tbl_LoanData[[#This Row],[Application Date]]),1)</f>
        <v>45413</v>
      </c>
      <c r="AM2869" s="14">
        <f ca="1">IF(AND(tbl_LoanData[[#This Row],[Application Date]]&gt;=EOMONTH(TODAY(),-1)+1,tbl_LoanData[[#This Row],[Application Date]]&lt;=TODAY()),tbl_LoanData[[#This Row],[Loan Amount]],0)</f>
        <v>0</v>
      </c>
      <c r="AN2869" s="14">
        <f>tbl_LoanData[[#This Row],[Amount Paid]]-(Q2869-X2869)</f>
        <v>394536.95999999996</v>
      </c>
      <c r="AO2869" s="14">
        <f>IF(tbl_LoanData[[#This Row],[Application Status]]="Approved",1,0)</f>
        <v>1</v>
      </c>
      <c r="AP2869" s="22" t="str">
        <f t="shared" ca="1" si="133"/>
        <v/>
      </c>
      <c r="AQ2869" s="22" t="str">
        <f t="shared" ca="1" si="134"/>
        <v/>
      </c>
    </row>
    <row r="2870" spans="1:43" ht="14.4" customHeight="1" x14ac:dyDescent="0.3">
      <c r="A2870" s="2" t="s">
        <v>7401</v>
      </c>
      <c r="B2870" s="2" t="s">
        <v>7402</v>
      </c>
      <c r="C2870" s="2" t="s">
        <v>840</v>
      </c>
      <c r="D2870" s="2" t="s">
        <v>268</v>
      </c>
      <c r="E2870" s="2" t="s">
        <v>293</v>
      </c>
      <c r="F2870" s="2">
        <v>46</v>
      </c>
      <c r="G2870" s="2" t="s">
        <v>83</v>
      </c>
      <c r="H2870" s="2" t="s">
        <v>84</v>
      </c>
      <c r="I2870" s="2" t="s">
        <v>45</v>
      </c>
      <c r="J2870" s="3">
        <v>45427</v>
      </c>
      <c r="K2870" s="3">
        <v>45446</v>
      </c>
      <c r="L2870" s="2" t="s">
        <v>38</v>
      </c>
      <c r="M2870" s="2" t="s">
        <v>144</v>
      </c>
      <c r="N2870" s="2" t="s">
        <v>382</v>
      </c>
      <c r="O2870" s="4">
        <v>1468000</v>
      </c>
      <c r="P2870" s="4">
        <v>436300</v>
      </c>
      <c r="Q2870" s="4">
        <v>1031700</v>
      </c>
      <c r="R2870" s="2">
        <v>48</v>
      </c>
      <c r="S2870" s="5">
        <v>12.58</v>
      </c>
      <c r="T2870" s="4">
        <v>32309.4</v>
      </c>
      <c r="U2870" s="2" t="s">
        <v>73</v>
      </c>
      <c r="V2870" s="2" t="s">
        <v>74</v>
      </c>
      <c r="W2870" s="4">
        <v>840044.4</v>
      </c>
      <c r="X2870" s="4">
        <v>710807.04000000004</v>
      </c>
      <c r="Y2870" s="4">
        <v>1550851.44</v>
      </c>
      <c r="Z2870" s="2">
        <v>0</v>
      </c>
      <c r="AA2870" s="2" t="s">
        <v>56</v>
      </c>
      <c r="AB2870" s="2" t="s">
        <v>15733</v>
      </c>
      <c r="AC2870" s="2" t="s">
        <v>75</v>
      </c>
      <c r="AD2870" s="2" t="s">
        <v>76</v>
      </c>
      <c r="AE2870" s="5">
        <v>70.28</v>
      </c>
      <c r="AF2870" s="2">
        <v>0</v>
      </c>
      <c r="AG2870" s="2" t="s">
        <v>77</v>
      </c>
      <c r="AH2870" s="2">
        <v>19</v>
      </c>
      <c r="AI2870" s="6" t="str">
        <f t="shared" si="132"/>
        <v>45-54</v>
      </c>
      <c r="AJ2870" s="11">
        <f>YEAR(tbl_LoanData[[#This Row],[Application Date]])</f>
        <v>2024</v>
      </c>
      <c r="AK2870" s="11" t="str">
        <f>TEXT(tbl_LoanData[[#This Row],[Application Date]],"MMMM")</f>
        <v>May</v>
      </c>
      <c r="AL2870" s="12">
        <f>DATE(YEAR(tbl_LoanData[[#This Row],[Application Date]]),MONTH(tbl_LoanData[[#This Row],[Application Date]]),1)</f>
        <v>45413</v>
      </c>
      <c r="AM2870" s="14">
        <f ca="1">IF(AND(tbl_LoanData[[#This Row],[Application Date]]&gt;=EOMONTH(TODAY(),-1)+1,tbl_LoanData[[#This Row],[Application Date]]&lt;=TODAY()),tbl_LoanData[[#This Row],[Loan Amount]],0)</f>
        <v>0</v>
      </c>
      <c r="AN2870" s="14">
        <f>tbl_LoanData[[#This Row],[Amount Paid]]-(Q2870-X2870)</f>
        <v>519151.44000000006</v>
      </c>
      <c r="AO2870" s="14">
        <f>IF(tbl_LoanData[[#This Row],[Application Status]]="Approved",1,0)</f>
        <v>1</v>
      </c>
      <c r="AP2870" s="22" t="str">
        <f t="shared" ca="1" si="133"/>
        <v/>
      </c>
      <c r="AQ2870" s="22" t="str">
        <f t="shared" ca="1" si="134"/>
        <v/>
      </c>
    </row>
    <row r="2871" spans="1:43" ht="14.4" customHeight="1" x14ac:dyDescent="0.3">
      <c r="A2871" s="2" t="s">
        <v>7433</v>
      </c>
      <c r="B2871" s="2" t="s">
        <v>7434</v>
      </c>
      <c r="C2871" s="2" t="s">
        <v>175</v>
      </c>
      <c r="D2871" s="2" t="s">
        <v>232</v>
      </c>
      <c r="E2871" s="2" t="s">
        <v>68</v>
      </c>
      <c r="F2871" s="2">
        <v>36</v>
      </c>
      <c r="G2871" s="2" t="s">
        <v>83</v>
      </c>
      <c r="H2871" s="2" t="s">
        <v>70</v>
      </c>
      <c r="I2871" s="2" t="s">
        <v>50</v>
      </c>
      <c r="J2871" s="3">
        <v>45416</v>
      </c>
      <c r="K2871" s="3">
        <v>45426</v>
      </c>
      <c r="L2871" s="2" t="s">
        <v>36</v>
      </c>
      <c r="M2871" s="2" t="s">
        <v>104</v>
      </c>
      <c r="N2871" s="2" t="s">
        <v>105</v>
      </c>
      <c r="O2871" s="4">
        <v>2064000</v>
      </c>
      <c r="P2871" s="4">
        <v>560300</v>
      </c>
      <c r="Q2871" s="4">
        <v>1503700</v>
      </c>
      <c r="R2871" s="2">
        <v>48</v>
      </c>
      <c r="S2871" s="5">
        <v>10.9</v>
      </c>
      <c r="T2871" s="4">
        <v>44985.69</v>
      </c>
      <c r="U2871" s="2" t="s">
        <v>73</v>
      </c>
      <c r="V2871" s="2" t="s">
        <v>74</v>
      </c>
      <c r="W2871" s="4">
        <v>1214613.6299999999</v>
      </c>
      <c r="X2871" s="4">
        <v>944699.57</v>
      </c>
      <c r="Y2871" s="4">
        <v>2159313.2000000002</v>
      </c>
      <c r="Z2871" s="2">
        <v>0</v>
      </c>
      <c r="AA2871" s="2" t="s">
        <v>56</v>
      </c>
      <c r="AB2871" s="2" t="s">
        <v>15736</v>
      </c>
      <c r="AC2871" s="2" t="s">
        <v>146</v>
      </c>
      <c r="AD2871" s="2" t="s">
        <v>76</v>
      </c>
      <c r="AE2871" s="5">
        <v>72.849999999999994</v>
      </c>
      <c r="AF2871" s="2">
        <v>0</v>
      </c>
      <c r="AG2871" s="2" t="s">
        <v>77</v>
      </c>
      <c r="AH2871" s="2">
        <v>10</v>
      </c>
      <c r="AI2871" s="6" t="str">
        <f t="shared" si="132"/>
        <v>35-44</v>
      </c>
      <c r="AJ2871" s="11">
        <f>YEAR(tbl_LoanData[[#This Row],[Application Date]])</f>
        <v>2024</v>
      </c>
      <c r="AK2871" s="11" t="str">
        <f>TEXT(tbl_LoanData[[#This Row],[Application Date]],"MMMM")</f>
        <v>May</v>
      </c>
      <c r="AL2871" s="12">
        <f>DATE(YEAR(tbl_LoanData[[#This Row],[Application Date]]),MONTH(tbl_LoanData[[#This Row],[Application Date]]),1)</f>
        <v>45413</v>
      </c>
      <c r="AM2871" s="14">
        <f ca="1">IF(AND(tbl_LoanData[[#This Row],[Application Date]]&gt;=EOMONTH(TODAY(),-1)+1,tbl_LoanData[[#This Row],[Application Date]]&lt;=TODAY()),tbl_LoanData[[#This Row],[Loan Amount]],0)</f>
        <v>0</v>
      </c>
      <c r="AN2871" s="14">
        <f>tbl_LoanData[[#This Row],[Amount Paid]]-(Q2871-X2871)</f>
        <v>655613.19999999984</v>
      </c>
      <c r="AO2871" s="14">
        <f>IF(tbl_LoanData[[#This Row],[Application Status]]="Approved",1,0)</f>
        <v>1</v>
      </c>
      <c r="AP2871" s="22" t="str">
        <f t="shared" ca="1" si="133"/>
        <v/>
      </c>
      <c r="AQ2871" s="22" t="str">
        <f t="shared" ca="1" si="134"/>
        <v/>
      </c>
    </row>
    <row r="2872" spans="1:43" ht="14.4" customHeight="1" x14ac:dyDescent="0.3">
      <c r="A2872" s="2" t="s">
        <v>7441</v>
      </c>
      <c r="B2872" s="2" t="s">
        <v>7442</v>
      </c>
      <c r="C2872" s="2" t="s">
        <v>644</v>
      </c>
      <c r="D2872" s="2" t="s">
        <v>117</v>
      </c>
      <c r="E2872" s="2" t="s">
        <v>125</v>
      </c>
      <c r="F2872" s="2">
        <v>43</v>
      </c>
      <c r="G2872" s="2" t="s">
        <v>83</v>
      </c>
      <c r="H2872" s="2" t="s">
        <v>93</v>
      </c>
      <c r="I2872" s="2" t="s">
        <v>50</v>
      </c>
      <c r="J2872" s="3">
        <v>45414</v>
      </c>
      <c r="K2872" s="3"/>
      <c r="L2872" s="2" t="s">
        <v>40</v>
      </c>
      <c r="M2872" s="2" t="s">
        <v>111</v>
      </c>
      <c r="N2872" s="2" t="s">
        <v>120</v>
      </c>
      <c r="O2872" s="4">
        <v>1571000</v>
      </c>
      <c r="P2872" s="4">
        <v>459700</v>
      </c>
      <c r="Q2872" s="4">
        <v>1111300</v>
      </c>
      <c r="R2872" s="2">
        <v>48</v>
      </c>
      <c r="S2872" s="5">
        <v>6.95</v>
      </c>
      <c r="T2872" s="4">
        <v>29588.36</v>
      </c>
      <c r="U2872" s="2" t="s">
        <v>96</v>
      </c>
      <c r="V2872" s="2" t="s">
        <v>97</v>
      </c>
      <c r="W2872" s="4">
        <v>0</v>
      </c>
      <c r="X2872" s="4">
        <v>0</v>
      </c>
      <c r="Y2872" s="4">
        <v>1420241.4</v>
      </c>
      <c r="Z2872" s="2">
        <v>0</v>
      </c>
      <c r="AA2872" s="2" t="s">
        <v>97</v>
      </c>
      <c r="AB2872" s="2" t="s">
        <v>15728</v>
      </c>
      <c r="AC2872" s="2" t="s">
        <v>87</v>
      </c>
      <c r="AD2872" s="2" t="s">
        <v>76</v>
      </c>
      <c r="AE2872" s="5">
        <v>70.739999999999995</v>
      </c>
      <c r="AF2872" s="2">
        <v>0</v>
      </c>
      <c r="AG2872" s="2" t="s">
        <v>97</v>
      </c>
      <c r="AH2872" s="2"/>
      <c r="AI2872" s="6" t="str">
        <f t="shared" si="132"/>
        <v>35-44</v>
      </c>
      <c r="AJ2872" s="11">
        <f>YEAR(tbl_LoanData[[#This Row],[Application Date]])</f>
        <v>2024</v>
      </c>
      <c r="AK2872" s="11" t="str">
        <f>TEXT(tbl_LoanData[[#This Row],[Application Date]],"MMMM")</f>
        <v>May</v>
      </c>
      <c r="AL2872" s="12">
        <f>DATE(YEAR(tbl_LoanData[[#This Row],[Application Date]]),MONTH(tbl_LoanData[[#This Row],[Application Date]]),1)</f>
        <v>45413</v>
      </c>
      <c r="AM2872" s="14">
        <f ca="1">IF(AND(tbl_LoanData[[#This Row],[Application Date]]&gt;=EOMONTH(TODAY(),-1)+1,tbl_LoanData[[#This Row],[Application Date]]&lt;=TODAY()),tbl_LoanData[[#This Row],[Loan Amount]],0)</f>
        <v>0</v>
      </c>
      <c r="AN2872" s="14">
        <f>tbl_LoanData[[#This Row],[Amount Paid]]-(Q2872-X2872)</f>
        <v>-1111300</v>
      </c>
      <c r="AO2872" s="14">
        <f>IF(tbl_LoanData[[#This Row],[Application Status]]="Approved",1,0)</f>
        <v>0</v>
      </c>
      <c r="AP2872" s="22" t="str">
        <f t="shared" ca="1" si="133"/>
        <v/>
      </c>
      <c r="AQ2872" s="22" t="str">
        <f t="shared" ca="1" si="134"/>
        <v/>
      </c>
    </row>
    <row r="2873" spans="1:43" ht="14.4" customHeight="1" x14ac:dyDescent="0.3">
      <c r="A2873" s="2" t="s">
        <v>7451</v>
      </c>
      <c r="B2873" s="2" t="s">
        <v>7452</v>
      </c>
      <c r="C2873" s="2" t="s">
        <v>429</v>
      </c>
      <c r="D2873" s="2" t="s">
        <v>189</v>
      </c>
      <c r="E2873" s="2" t="s">
        <v>125</v>
      </c>
      <c r="F2873" s="2">
        <v>47</v>
      </c>
      <c r="G2873" s="2" t="s">
        <v>83</v>
      </c>
      <c r="H2873" s="2" t="s">
        <v>103</v>
      </c>
      <c r="I2873" s="2" t="s">
        <v>43</v>
      </c>
      <c r="J2873" s="3">
        <v>45428</v>
      </c>
      <c r="K2873" s="3"/>
      <c r="L2873" s="2" t="s">
        <v>40</v>
      </c>
      <c r="M2873" s="2" t="s">
        <v>157</v>
      </c>
      <c r="N2873" s="2" t="s">
        <v>299</v>
      </c>
      <c r="O2873" s="4">
        <v>1468000</v>
      </c>
      <c r="P2873" s="4">
        <v>582200</v>
      </c>
      <c r="Q2873" s="4">
        <v>885800</v>
      </c>
      <c r="R2873" s="2">
        <v>48</v>
      </c>
      <c r="S2873" s="5">
        <v>12</v>
      </c>
      <c r="T2873" s="4">
        <v>27312.17</v>
      </c>
      <c r="U2873" s="2" t="s">
        <v>113</v>
      </c>
      <c r="V2873" s="2" t="s">
        <v>97</v>
      </c>
      <c r="W2873" s="4">
        <v>0</v>
      </c>
      <c r="X2873" s="4">
        <v>0</v>
      </c>
      <c r="Y2873" s="4">
        <v>1310984</v>
      </c>
      <c r="Z2873" s="2">
        <v>0</v>
      </c>
      <c r="AA2873" s="2" t="s">
        <v>97</v>
      </c>
      <c r="AB2873" s="2" t="s">
        <v>15728</v>
      </c>
      <c r="AC2873" s="2" t="s">
        <v>146</v>
      </c>
      <c r="AD2873" s="2" t="s">
        <v>76</v>
      </c>
      <c r="AE2873" s="5">
        <v>60.34</v>
      </c>
      <c r="AF2873" s="2">
        <v>0</v>
      </c>
      <c r="AG2873" s="2" t="s">
        <v>97</v>
      </c>
      <c r="AH2873" s="2"/>
      <c r="AI2873" s="6" t="str">
        <f t="shared" si="132"/>
        <v>45-54</v>
      </c>
      <c r="AJ2873" s="11">
        <f>YEAR(tbl_LoanData[[#This Row],[Application Date]])</f>
        <v>2024</v>
      </c>
      <c r="AK2873" s="11" t="str">
        <f>TEXT(tbl_LoanData[[#This Row],[Application Date]],"MMMM")</f>
        <v>May</v>
      </c>
      <c r="AL2873" s="12">
        <f>DATE(YEAR(tbl_LoanData[[#This Row],[Application Date]]),MONTH(tbl_LoanData[[#This Row],[Application Date]]),1)</f>
        <v>45413</v>
      </c>
      <c r="AM2873" s="14">
        <f ca="1">IF(AND(tbl_LoanData[[#This Row],[Application Date]]&gt;=EOMONTH(TODAY(),-1)+1,tbl_LoanData[[#This Row],[Application Date]]&lt;=TODAY()),tbl_LoanData[[#This Row],[Loan Amount]],0)</f>
        <v>0</v>
      </c>
      <c r="AN2873" s="14">
        <f>tbl_LoanData[[#This Row],[Amount Paid]]-(Q2873-X2873)</f>
        <v>-885800</v>
      </c>
      <c r="AO2873" s="14">
        <f>IF(tbl_LoanData[[#This Row],[Application Status]]="Approved",1,0)</f>
        <v>0</v>
      </c>
      <c r="AP2873" s="22" t="str">
        <f t="shared" ca="1" si="133"/>
        <v/>
      </c>
      <c r="AQ2873" s="22" t="str">
        <f t="shared" ca="1" si="134"/>
        <v/>
      </c>
    </row>
    <row r="2874" spans="1:43" ht="14.4" customHeight="1" x14ac:dyDescent="0.3">
      <c r="A2874" s="2" t="s">
        <v>7647</v>
      </c>
      <c r="B2874" s="2" t="s">
        <v>7648</v>
      </c>
      <c r="C2874" s="2" t="s">
        <v>216</v>
      </c>
      <c r="D2874" s="2" t="s">
        <v>311</v>
      </c>
      <c r="E2874" s="2" t="s">
        <v>323</v>
      </c>
      <c r="F2874" s="2">
        <v>37</v>
      </c>
      <c r="G2874" s="2" t="s">
        <v>83</v>
      </c>
      <c r="H2874" s="2" t="s">
        <v>318</v>
      </c>
      <c r="I2874" s="2" t="s">
        <v>42</v>
      </c>
      <c r="J2874" s="3">
        <v>45414</v>
      </c>
      <c r="K2874" s="3">
        <v>45434</v>
      </c>
      <c r="L2874" s="2" t="s">
        <v>36</v>
      </c>
      <c r="M2874" s="2" t="s">
        <v>111</v>
      </c>
      <c r="N2874" s="2" t="s">
        <v>350</v>
      </c>
      <c r="O2874" s="4">
        <v>1565000</v>
      </c>
      <c r="P2874" s="4">
        <v>246800</v>
      </c>
      <c r="Q2874" s="4">
        <v>1318200</v>
      </c>
      <c r="R2874" s="2">
        <v>36</v>
      </c>
      <c r="S2874" s="5">
        <v>14.68</v>
      </c>
      <c r="T2874" s="4">
        <v>52742.65</v>
      </c>
      <c r="U2874" s="2" t="s">
        <v>73</v>
      </c>
      <c r="V2874" s="2" t="s">
        <v>74</v>
      </c>
      <c r="W2874" s="4">
        <v>1424051.55</v>
      </c>
      <c r="X2874" s="4">
        <v>474683.73</v>
      </c>
      <c r="Y2874" s="4">
        <v>1898735.28</v>
      </c>
      <c r="Z2874" s="2">
        <v>0</v>
      </c>
      <c r="AA2874" s="2" t="s">
        <v>56</v>
      </c>
      <c r="AB2874" s="2" t="s">
        <v>15732</v>
      </c>
      <c r="AC2874" s="2" t="s">
        <v>332</v>
      </c>
      <c r="AD2874" s="2" t="s">
        <v>76</v>
      </c>
      <c r="AE2874" s="5">
        <v>84.23</v>
      </c>
      <c r="AF2874" s="2">
        <v>0</v>
      </c>
      <c r="AG2874" s="2" t="s">
        <v>77</v>
      </c>
      <c r="AH2874" s="2">
        <v>20</v>
      </c>
      <c r="AI2874" s="6" t="str">
        <f t="shared" si="132"/>
        <v>35-44</v>
      </c>
      <c r="AJ2874" s="11">
        <f>YEAR(tbl_LoanData[[#This Row],[Application Date]])</f>
        <v>2024</v>
      </c>
      <c r="AK2874" s="11" t="str">
        <f>TEXT(tbl_LoanData[[#This Row],[Application Date]],"MMMM")</f>
        <v>May</v>
      </c>
      <c r="AL2874" s="12">
        <f>DATE(YEAR(tbl_LoanData[[#This Row],[Application Date]]),MONTH(tbl_LoanData[[#This Row],[Application Date]]),1)</f>
        <v>45413</v>
      </c>
      <c r="AM2874" s="14">
        <f ca="1">IF(AND(tbl_LoanData[[#This Row],[Application Date]]&gt;=EOMONTH(TODAY(),-1)+1,tbl_LoanData[[#This Row],[Application Date]]&lt;=TODAY()),tbl_LoanData[[#This Row],[Loan Amount]],0)</f>
        <v>0</v>
      </c>
      <c r="AN2874" s="14">
        <f>tbl_LoanData[[#This Row],[Amount Paid]]-(Q2874-X2874)</f>
        <v>580535.28</v>
      </c>
      <c r="AO2874" s="14">
        <f>IF(tbl_LoanData[[#This Row],[Application Status]]="Approved",1,0)</f>
        <v>1</v>
      </c>
      <c r="AP2874" s="22" t="str">
        <f t="shared" ca="1" si="133"/>
        <v/>
      </c>
      <c r="AQ2874" s="22" t="str">
        <f t="shared" ca="1" si="134"/>
        <v/>
      </c>
    </row>
    <row r="2875" spans="1:43" ht="14.4" customHeight="1" x14ac:dyDescent="0.3">
      <c r="A2875" s="2" t="s">
        <v>7697</v>
      </c>
      <c r="B2875" s="2" t="s">
        <v>7698</v>
      </c>
      <c r="C2875" s="2" t="s">
        <v>712</v>
      </c>
      <c r="D2875" s="2" t="s">
        <v>82</v>
      </c>
      <c r="E2875" s="2" t="s">
        <v>312</v>
      </c>
      <c r="F2875" s="2">
        <v>24</v>
      </c>
      <c r="G2875" s="2" t="s">
        <v>83</v>
      </c>
      <c r="H2875" s="2" t="s">
        <v>172</v>
      </c>
      <c r="I2875" s="2" t="s">
        <v>45</v>
      </c>
      <c r="J2875" s="3">
        <v>45433</v>
      </c>
      <c r="K2875" s="3">
        <v>45447</v>
      </c>
      <c r="L2875" s="2" t="s">
        <v>40</v>
      </c>
      <c r="M2875" s="2" t="s">
        <v>71</v>
      </c>
      <c r="N2875" s="2" t="s">
        <v>137</v>
      </c>
      <c r="O2875" s="4">
        <v>1069000</v>
      </c>
      <c r="P2875" s="4">
        <v>383700</v>
      </c>
      <c r="Q2875" s="4">
        <v>685300</v>
      </c>
      <c r="R2875" s="2">
        <v>36</v>
      </c>
      <c r="S2875" s="5">
        <v>11.71</v>
      </c>
      <c r="T2875" s="4">
        <v>25723.5</v>
      </c>
      <c r="U2875" s="2" t="s">
        <v>73</v>
      </c>
      <c r="V2875" s="2" t="s">
        <v>74</v>
      </c>
      <c r="W2875" s="4">
        <v>668811</v>
      </c>
      <c r="X2875" s="4">
        <v>257234.89</v>
      </c>
      <c r="Y2875" s="4">
        <v>926045.89</v>
      </c>
      <c r="Z2875" s="2">
        <v>0</v>
      </c>
      <c r="AA2875" s="2" t="s">
        <v>56</v>
      </c>
      <c r="AB2875" s="2" t="s">
        <v>15732</v>
      </c>
      <c r="AC2875" s="2" t="s">
        <v>75</v>
      </c>
      <c r="AD2875" s="2" t="s">
        <v>76</v>
      </c>
      <c r="AE2875" s="5">
        <v>64.11</v>
      </c>
      <c r="AF2875" s="2">
        <v>0</v>
      </c>
      <c r="AG2875" s="2" t="s">
        <v>77</v>
      </c>
      <c r="AH2875" s="2">
        <v>14</v>
      </c>
      <c r="AI2875" s="6" t="str">
        <f t="shared" si="132"/>
        <v>18-24</v>
      </c>
      <c r="AJ2875" s="11">
        <f>YEAR(tbl_LoanData[[#This Row],[Application Date]])</f>
        <v>2024</v>
      </c>
      <c r="AK2875" s="11" t="str">
        <f>TEXT(tbl_LoanData[[#This Row],[Application Date]],"MMMM")</f>
        <v>May</v>
      </c>
      <c r="AL2875" s="12">
        <f>DATE(YEAR(tbl_LoanData[[#This Row],[Application Date]]),MONTH(tbl_LoanData[[#This Row],[Application Date]]),1)</f>
        <v>45413</v>
      </c>
      <c r="AM2875" s="14">
        <f ca="1">IF(AND(tbl_LoanData[[#This Row],[Application Date]]&gt;=EOMONTH(TODAY(),-1)+1,tbl_LoanData[[#This Row],[Application Date]]&lt;=TODAY()),tbl_LoanData[[#This Row],[Loan Amount]],0)</f>
        <v>0</v>
      </c>
      <c r="AN2875" s="14">
        <f>tbl_LoanData[[#This Row],[Amount Paid]]-(Q2875-X2875)</f>
        <v>240745.89</v>
      </c>
      <c r="AO2875" s="14">
        <f>IF(tbl_LoanData[[#This Row],[Application Status]]="Approved",1,0)</f>
        <v>1</v>
      </c>
      <c r="AP2875" s="22" t="str">
        <f t="shared" ca="1" si="133"/>
        <v/>
      </c>
      <c r="AQ2875" s="22" t="str">
        <f t="shared" ca="1" si="134"/>
        <v/>
      </c>
    </row>
    <row r="2876" spans="1:43" ht="14.4" customHeight="1" x14ac:dyDescent="0.3">
      <c r="A2876" s="2" t="s">
        <v>7717</v>
      </c>
      <c r="B2876" s="2" t="s">
        <v>7718</v>
      </c>
      <c r="C2876" s="2" t="s">
        <v>227</v>
      </c>
      <c r="D2876" s="2" t="s">
        <v>142</v>
      </c>
      <c r="E2876" s="2" t="s">
        <v>232</v>
      </c>
      <c r="F2876" s="2">
        <v>47</v>
      </c>
      <c r="G2876" s="2" t="s">
        <v>69</v>
      </c>
      <c r="H2876" s="2" t="s">
        <v>136</v>
      </c>
      <c r="I2876" s="2" t="s">
        <v>49</v>
      </c>
      <c r="J2876" s="3">
        <v>45417</v>
      </c>
      <c r="K2876" s="3">
        <v>45425</v>
      </c>
      <c r="L2876" s="2" t="s">
        <v>36</v>
      </c>
      <c r="M2876" s="2" t="s">
        <v>104</v>
      </c>
      <c r="N2876" s="2" t="s">
        <v>105</v>
      </c>
      <c r="O2876" s="4">
        <v>1957000</v>
      </c>
      <c r="P2876" s="4">
        <v>197400</v>
      </c>
      <c r="Q2876" s="4">
        <v>1759600</v>
      </c>
      <c r="R2876" s="2">
        <v>36</v>
      </c>
      <c r="S2876" s="5">
        <v>14</v>
      </c>
      <c r="T2876" s="4">
        <v>69406.44</v>
      </c>
      <c r="U2876" s="2" t="s">
        <v>73</v>
      </c>
      <c r="V2876" s="2" t="s">
        <v>74</v>
      </c>
      <c r="W2876" s="4">
        <v>1873973.88</v>
      </c>
      <c r="X2876" s="4">
        <v>624658.12</v>
      </c>
      <c r="Y2876" s="4">
        <v>2498632</v>
      </c>
      <c r="Z2876" s="2">
        <v>0</v>
      </c>
      <c r="AA2876" s="2" t="s">
        <v>56</v>
      </c>
      <c r="AB2876" s="2" t="s">
        <v>15735</v>
      </c>
      <c r="AC2876" s="2" t="s">
        <v>106</v>
      </c>
      <c r="AD2876" s="2" t="s">
        <v>76</v>
      </c>
      <c r="AE2876" s="5">
        <v>89.91</v>
      </c>
      <c r="AF2876" s="2">
        <v>0</v>
      </c>
      <c r="AG2876" s="2" t="s">
        <v>77</v>
      </c>
      <c r="AH2876" s="2">
        <v>8</v>
      </c>
      <c r="AI2876" s="6" t="str">
        <f t="shared" si="132"/>
        <v>45-54</v>
      </c>
      <c r="AJ2876" s="11">
        <f>YEAR(tbl_LoanData[[#This Row],[Application Date]])</f>
        <v>2024</v>
      </c>
      <c r="AK2876" s="11" t="str">
        <f>TEXT(tbl_LoanData[[#This Row],[Application Date]],"MMMM")</f>
        <v>May</v>
      </c>
      <c r="AL2876" s="12">
        <f>DATE(YEAR(tbl_LoanData[[#This Row],[Application Date]]),MONTH(tbl_LoanData[[#This Row],[Application Date]]),1)</f>
        <v>45413</v>
      </c>
      <c r="AM2876" s="14">
        <f ca="1">IF(AND(tbl_LoanData[[#This Row],[Application Date]]&gt;=EOMONTH(TODAY(),-1)+1,tbl_LoanData[[#This Row],[Application Date]]&lt;=TODAY()),tbl_LoanData[[#This Row],[Loan Amount]],0)</f>
        <v>0</v>
      </c>
      <c r="AN2876" s="14">
        <f>tbl_LoanData[[#This Row],[Amount Paid]]-(Q2876-X2876)</f>
        <v>739032</v>
      </c>
      <c r="AO2876" s="14">
        <f>IF(tbl_LoanData[[#This Row],[Application Status]]="Approved",1,0)</f>
        <v>1</v>
      </c>
      <c r="AP2876" s="22" t="str">
        <f t="shared" ca="1" si="133"/>
        <v/>
      </c>
      <c r="AQ2876" s="22" t="str">
        <f t="shared" ca="1" si="134"/>
        <v/>
      </c>
    </row>
    <row r="2877" spans="1:43" x14ac:dyDescent="0.3">
      <c r="A2877" s="2" t="s">
        <v>7751</v>
      </c>
      <c r="B2877" s="2" t="s">
        <v>7752</v>
      </c>
      <c r="C2877" s="2" t="s">
        <v>227</v>
      </c>
      <c r="D2877" s="2" t="s">
        <v>209</v>
      </c>
      <c r="E2877" s="2" t="s">
        <v>232</v>
      </c>
      <c r="F2877" s="2">
        <v>48</v>
      </c>
      <c r="G2877" s="2" t="s">
        <v>69</v>
      </c>
      <c r="H2877" s="2" t="s">
        <v>259</v>
      </c>
      <c r="I2877" s="2" t="s">
        <v>43</v>
      </c>
      <c r="J2877" s="3">
        <v>45431</v>
      </c>
      <c r="K2877" s="3">
        <v>45446</v>
      </c>
      <c r="L2877" s="2" t="s">
        <v>40</v>
      </c>
      <c r="M2877" s="2" t="s">
        <v>157</v>
      </c>
      <c r="N2877" s="2" t="s">
        <v>328</v>
      </c>
      <c r="O2877" s="4">
        <v>730000</v>
      </c>
      <c r="P2877" s="4">
        <v>88200</v>
      </c>
      <c r="Q2877" s="4">
        <v>641800</v>
      </c>
      <c r="R2877" s="2">
        <v>18</v>
      </c>
      <c r="S2877" s="5">
        <v>7.6</v>
      </c>
      <c r="T2877" s="4">
        <v>39720.29</v>
      </c>
      <c r="U2877" s="2" t="s">
        <v>73</v>
      </c>
      <c r="V2877" s="2" t="s">
        <v>33</v>
      </c>
      <c r="W2877" s="4">
        <v>714965.2</v>
      </c>
      <c r="X2877" s="4">
        <v>0</v>
      </c>
      <c r="Y2877" s="4">
        <v>714965.2</v>
      </c>
      <c r="Z2877" s="2">
        <v>0</v>
      </c>
      <c r="AA2877" s="2" t="s">
        <v>56</v>
      </c>
      <c r="AB2877" s="2" t="s">
        <v>15729</v>
      </c>
      <c r="AC2877" s="2" t="s">
        <v>146</v>
      </c>
      <c r="AD2877" s="2" t="s">
        <v>76</v>
      </c>
      <c r="AE2877" s="5">
        <v>87.92</v>
      </c>
      <c r="AF2877" s="2">
        <v>0</v>
      </c>
      <c r="AG2877" s="2" t="s">
        <v>77</v>
      </c>
      <c r="AH2877" s="2">
        <v>15</v>
      </c>
      <c r="AI2877" s="6" t="str">
        <f t="shared" si="132"/>
        <v>45-54</v>
      </c>
      <c r="AJ2877" s="11">
        <f>YEAR(tbl_LoanData[[#This Row],[Application Date]])</f>
        <v>2024</v>
      </c>
      <c r="AK2877" s="11" t="str">
        <f>TEXT(tbl_LoanData[[#This Row],[Application Date]],"MMMM")</f>
        <v>May</v>
      </c>
      <c r="AL2877" s="12">
        <f>DATE(YEAR(tbl_LoanData[[#This Row],[Application Date]]),MONTH(tbl_LoanData[[#This Row],[Application Date]]),1)</f>
        <v>45413</v>
      </c>
      <c r="AM2877" s="14">
        <f ca="1">IF(AND(tbl_LoanData[[#This Row],[Application Date]]&gt;=EOMONTH(TODAY(),-1)+1,tbl_LoanData[[#This Row],[Application Date]]&lt;=TODAY()),tbl_LoanData[[#This Row],[Loan Amount]],0)</f>
        <v>0</v>
      </c>
      <c r="AN2877" s="14">
        <f>tbl_LoanData[[#This Row],[Amount Paid]]-(Q2877-X2877)</f>
        <v>73165.199999999953</v>
      </c>
      <c r="AO2877" s="14">
        <f>IF(tbl_LoanData[[#This Row],[Application Status]]="Approved",1,0)</f>
        <v>1</v>
      </c>
      <c r="AP2877" s="22" t="str">
        <f t="shared" ca="1" si="133"/>
        <v/>
      </c>
      <c r="AQ2877" s="22" t="str">
        <f t="shared" ca="1" si="134"/>
        <v/>
      </c>
    </row>
    <row r="2878" spans="1:43" ht="14.4" customHeight="1" x14ac:dyDescent="0.3">
      <c r="A2878" s="2" t="s">
        <v>7857</v>
      </c>
      <c r="B2878" s="2" t="s">
        <v>7858</v>
      </c>
      <c r="C2878" s="2" t="s">
        <v>401</v>
      </c>
      <c r="D2878" s="2" t="s">
        <v>254</v>
      </c>
      <c r="E2878" s="2" t="s">
        <v>312</v>
      </c>
      <c r="F2878" s="2">
        <v>37</v>
      </c>
      <c r="G2878" s="2" t="s">
        <v>83</v>
      </c>
      <c r="H2878" s="2" t="s">
        <v>285</v>
      </c>
      <c r="I2878" s="2" t="s">
        <v>55</v>
      </c>
      <c r="J2878" s="3">
        <v>45425</v>
      </c>
      <c r="K2878" s="3"/>
      <c r="L2878" s="2" t="s">
        <v>36</v>
      </c>
      <c r="M2878" s="2" t="s">
        <v>111</v>
      </c>
      <c r="N2878" s="2" t="s">
        <v>350</v>
      </c>
      <c r="O2878" s="4">
        <v>1250000</v>
      </c>
      <c r="P2878" s="4">
        <v>292000</v>
      </c>
      <c r="Q2878" s="4">
        <v>958000</v>
      </c>
      <c r="R2878" s="2">
        <v>24</v>
      </c>
      <c r="S2878" s="5">
        <v>14.91</v>
      </c>
      <c r="T2878" s="4">
        <v>51819.82</v>
      </c>
      <c r="U2878" s="2" t="s">
        <v>113</v>
      </c>
      <c r="V2878" s="2" t="s">
        <v>97</v>
      </c>
      <c r="W2878" s="4">
        <v>0</v>
      </c>
      <c r="X2878" s="4">
        <v>0</v>
      </c>
      <c r="Y2878" s="4">
        <v>1243675.6000000001</v>
      </c>
      <c r="Z2878" s="2">
        <v>0</v>
      </c>
      <c r="AA2878" s="2" t="s">
        <v>97</v>
      </c>
      <c r="AB2878" s="2" t="s">
        <v>15732</v>
      </c>
      <c r="AC2878" s="2" t="s">
        <v>213</v>
      </c>
      <c r="AD2878" s="2" t="s">
        <v>76</v>
      </c>
      <c r="AE2878" s="5">
        <v>76.64</v>
      </c>
      <c r="AF2878" s="2">
        <v>0</v>
      </c>
      <c r="AG2878" s="2" t="s">
        <v>97</v>
      </c>
      <c r="AH2878" s="2"/>
      <c r="AI2878" s="6" t="str">
        <f t="shared" si="132"/>
        <v>35-44</v>
      </c>
      <c r="AJ2878" s="11">
        <f>YEAR(tbl_LoanData[[#This Row],[Application Date]])</f>
        <v>2024</v>
      </c>
      <c r="AK2878" s="11" t="str">
        <f>TEXT(tbl_LoanData[[#This Row],[Application Date]],"MMMM")</f>
        <v>May</v>
      </c>
      <c r="AL2878" s="12">
        <f>DATE(YEAR(tbl_LoanData[[#This Row],[Application Date]]),MONTH(tbl_LoanData[[#This Row],[Application Date]]),1)</f>
        <v>45413</v>
      </c>
      <c r="AM2878" s="14">
        <f ca="1">IF(AND(tbl_LoanData[[#This Row],[Application Date]]&gt;=EOMONTH(TODAY(),-1)+1,tbl_LoanData[[#This Row],[Application Date]]&lt;=TODAY()),tbl_LoanData[[#This Row],[Loan Amount]],0)</f>
        <v>0</v>
      </c>
      <c r="AN2878" s="14">
        <f>tbl_LoanData[[#This Row],[Amount Paid]]-(Q2878-X2878)</f>
        <v>-958000</v>
      </c>
      <c r="AO2878" s="14">
        <f>IF(tbl_LoanData[[#This Row],[Application Status]]="Approved",1,0)</f>
        <v>0</v>
      </c>
      <c r="AP2878" s="22" t="str">
        <f t="shared" ca="1" si="133"/>
        <v/>
      </c>
      <c r="AQ2878" s="22" t="str">
        <f t="shared" ca="1" si="134"/>
        <v/>
      </c>
    </row>
    <row r="2879" spans="1:43" ht="14.4" customHeight="1" x14ac:dyDescent="0.3">
      <c r="A2879" s="2" t="s">
        <v>7909</v>
      </c>
      <c r="B2879" s="2" t="s">
        <v>7910</v>
      </c>
      <c r="C2879" s="2" t="s">
        <v>439</v>
      </c>
      <c r="D2879" s="2" t="s">
        <v>142</v>
      </c>
      <c r="E2879" s="2" t="s">
        <v>182</v>
      </c>
      <c r="F2879" s="2">
        <v>33</v>
      </c>
      <c r="G2879" s="2" t="s">
        <v>83</v>
      </c>
      <c r="H2879" s="2" t="s">
        <v>166</v>
      </c>
      <c r="I2879" s="2" t="s">
        <v>46</v>
      </c>
      <c r="J2879" s="3">
        <v>45433</v>
      </c>
      <c r="K2879" s="3"/>
      <c r="L2879" s="2" t="s">
        <v>38</v>
      </c>
      <c r="M2879" s="2" t="s">
        <v>144</v>
      </c>
      <c r="N2879" s="2" t="s">
        <v>382</v>
      </c>
      <c r="O2879" s="4">
        <v>1608000</v>
      </c>
      <c r="P2879" s="4">
        <v>343600</v>
      </c>
      <c r="Q2879" s="4">
        <v>1264400</v>
      </c>
      <c r="R2879" s="2">
        <v>12</v>
      </c>
      <c r="S2879" s="5">
        <v>13.41</v>
      </c>
      <c r="T2879" s="4">
        <v>119496.34</v>
      </c>
      <c r="U2879" s="2" t="s">
        <v>113</v>
      </c>
      <c r="V2879" s="2" t="s">
        <v>97</v>
      </c>
      <c r="W2879" s="4">
        <v>0</v>
      </c>
      <c r="X2879" s="4">
        <v>0</v>
      </c>
      <c r="Y2879" s="4">
        <v>1433956.04</v>
      </c>
      <c r="Z2879" s="2">
        <v>0</v>
      </c>
      <c r="AA2879" s="2" t="s">
        <v>97</v>
      </c>
      <c r="AB2879" s="2" t="s">
        <v>15734</v>
      </c>
      <c r="AC2879" s="2" t="s">
        <v>121</v>
      </c>
      <c r="AD2879" s="2" t="s">
        <v>76</v>
      </c>
      <c r="AE2879" s="5">
        <v>78.63</v>
      </c>
      <c r="AF2879" s="2">
        <v>0</v>
      </c>
      <c r="AG2879" s="2" t="s">
        <v>97</v>
      </c>
      <c r="AH2879" s="2"/>
      <c r="AI2879" s="6" t="str">
        <f t="shared" si="132"/>
        <v>25-34</v>
      </c>
      <c r="AJ2879" s="11">
        <f>YEAR(tbl_LoanData[[#This Row],[Application Date]])</f>
        <v>2024</v>
      </c>
      <c r="AK2879" s="11" t="str">
        <f>TEXT(tbl_LoanData[[#This Row],[Application Date]],"MMMM")</f>
        <v>May</v>
      </c>
      <c r="AL2879" s="12">
        <f>DATE(YEAR(tbl_LoanData[[#This Row],[Application Date]]),MONTH(tbl_LoanData[[#This Row],[Application Date]]),1)</f>
        <v>45413</v>
      </c>
      <c r="AM2879" s="14">
        <f ca="1">IF(AND(tbl_LoanData[[#This Row],[Application Date]]&gt;=EOMONTH(TODAY(),-1)+1,tbl_LoanData[[#This Row],[Application Date]]&lt;=TODAY()),tbl_LoanData[[#This Row],[Loan Amount]],0)</f>
        <v>0</v>
      </c>
      <c r="AN2879" s="14">
        <f>tbl_LoanData[[#This Row],[Amount Paid]]-(Q2879-X2879)</f>
        <v>-1264400</v>
      </c>
      <c r="AO2879" s="14">
        <f>IF(tbl_LoanData[[#This Row],[Application Status]]="Approved",1,0)</f>
        <v>0</v>
      </c>
      <c r="AP2879" s="22" t="str">
        <f t="shared" ca="1" si="133"/>
        <v/>
      </c>
      <c r="AQ2879" s="22" t="str">
        <f t="shared" ca="1" si="134"/>
        <v/>
      </c>
    </row>
    <row r="2880" spans="1:43" ht="14.4" customHeight="1" x14ac:dyDescent="0.3">
      <c r="A2880" s="2" t="s">
        <v>7981</v>
      </c>
      <c r="B2880" s="2" t="s">
        <v>7982</v>
      </c>
      <c r="C2880" s="2" t="s">
        <v>216</v>
      </c>
      <c r="D2880" s="2" t="s">
        <v>254</v>
      </c>
      <c r="E2880" s="2" t="s">
        <v>91</v>
      </c>
      <c r="F2880" s="2">
        <v>65</v>
      </c>
      <c r="G2880" s="2" t="s">
        <v>83</v>
      </c>
      <c r="H2880" s="2" t="s">
        <v>84</v>
      </c>
      <c r="I2880" s="2" t="s">
        <v>45</v>
      </c>
      <c r="J2880" s="3">
        <v>45415</v>
      </c>
      <c r="K2880" s="3">
        <v>45434</v>
      </c>
      <c r="L2880" s="2" t="s">
        <v>40</v>
      </c>
      <c r="M2880" s="2" t="s">
        <v>85</v>
      </c>
      <c r="N2880" s="2" t="s">
        <v>274</v>
      </c>
      <c r="O2880" s="4">
        <v>1183000</v>
      </c>
      <c r="P2880" s="4">
        <v>446200</v>
      </c>
      <c r="Q2880" s="4">
        <v>736800</v>
      </c>
      <c r="R2880" s="2">
        <v>60</v>
      </c>
      <c r="S2880" s="5">
        <v>7.57</v>
      </c>
      <c r="T2880" s="4">
        <v>16927.98</v>
      </c>
      <c r="U2880" s="2" t="s">
        <v>73</v>
      </c>
      <c r="V2880" s="2" t="s">
        <v>74</v>
      </c>
      <c r="W2880" s="4">
        <v>457055.46</v>
      </c>
      <c r="X2880" s="4">
        <v>558623.34</v>
      </c>
      <c r="Y2880" s="4">
        <v>1015678.8</v>
      </c>
      <c r="Z2880" s="2">
        <v>0</v>
      </c>
      <c r="AA2880" s="2" t="s">
        <v>56</v>
      </c>
      <c r="AB2880" s="2" t="s">
        <v>15730</v>
      </c>
      <c r="AC2880" s="2" t="s">
        <v>129</v>
      </c>
      <c r="AD2880" s="2" t="s">
        <v>76</v>
      </c>
      <c r="AE2880" s="5">
        <v>62.28</v>
      </c>
      <c r="AF2880" s="2">
        <v>0</v>
      </c>
      <c r="AG2880" s="2" t="s">
        <v>77</v>
      </c>
      <c r="AH2880" s="2">
        <v>19</v>
      </c>
      <c r="AI2880" s="6" t="str">
        <f t="shared" si="132"/>
        <v>65+</v>
      </c>
      <c r="AJ2880" s="11">
        <f>YEAR(tbl_LoanData[[#This Row],[Application Date]])</f>
        <v>2024</v>
      </c>
      <c r="AK2880" s="11" t="str">
        <f>TEXT(tbl_LoanData[[#This Row],[Application Date]],"MMMM")</f>
        <v>May</v>
      </c>
      <c r="AL2880" s="12">
        <f>DATE(YEAR(tbl_LoanData[[#This Row],[Application Date]]),MONTH(tbl_LoanData[[#This Row],[Application Date]]),1)</f>
        <v>45413</v>
      </c>
      <c r="AM2880" s="14">
        <f ca="1">IF(AND(tbl_LoanData[[#This Row],[Application Date]]&gt;=EOMONTH(TODAY(),-1)+1,tbl_LoanData[[#This Row],[Application Date]]&lt;=TODAY()),tbl_LoanData[[#This Row],[Loan Amount]],0)</f>
        <v>0</v>
      </c>
      <c r="AN2880" s="14">
        <f>tbl_LoanData[[#This Row],[Amount Paid]]-(Q2880-X2880)</f>
        <v>278878.8</v>
      </c>
      <c r="AO2880" s="14">
        <f>IF(tbl_LoanData[[#This Row],[Application Status]]="Approved",1,0)</f>
        <v>1</v>
      </c>
      <c r="AP2880" s="22" t="str">
        <f t="shared" ca="1" si="133"/>
        <v/>
      </c>
      <c r="AQ2880" s="22" t="str">
        <f t="shared" ca="1" si="134"/>
        <v/>
      </c>
    </row>
    <row r="2881" spans="1:43" ht="14.4" customHeight="1" x14ac:dyDescent="0.3">
      <c r="A2881" s="2" t="s">
        <v>8081</v>
      </c>
      <c r="B2881" s="2" t="s">
        <v>8082</v>
      </c>
      <c r="C2881" s="2" t="s">
        <v>464</v>
      </c>
      <c r="D2881" s="2" t="s">
        <v>268</v>
      </c>
      <c r="E2881" s="2" t="s">
        <v>135</v>
      </c>
      <c r="F2881" s="2">
        <v>27</v>
      </c>
      <c r="G2881" s="2" t="s">
        <v>83</v>
      </c>
      <c r="H2881" s="2" t="s">
        <v>372</v>
      </c>
      <c r="I2881" s="2" t="s">
        <v>43</v>
      </c>
      <c r="J2881" s="3">
        <v>45437</v>
      </c>
      <c r="K2881" s="3"/>
      <c r="L2881" s="2" t="s">
        <v>40</v>
      </c>
      <c r="M2881" s="2" t="s">
        <v>85</v>
      </c>
      <c r="N2881" s="2" t="s">
        <v>274</v>
      </c>
      <c r="O2881" s="4">
        <v>769000</v>
      </c>
      <c r="P2881" s="4">
        <v>110900</v>
      </c>
      <c r="Q2881" s="4">
        <v>658100</v>
      </c>
      <c r="R2881" s="2">
        <v>48</v>
      </c>
      <c r="S2881" s="5">
        <v>6.88</v>
      </c>
      <c r="T2881" s="4">
        <v>17483.52</v>
      </c>
      <c r="U2881" s="2" t="s">
        <v>96</v>
      </c>
      <c r="V2881" s="2" t="s">
        <v>97</v>
      </c>
      <c r="W2881" s="4">
        <v>0</v>
      </c>
      <c r="X2881" s="4">
        <v>0</v>
      </c>
      <c r="Y2881" s="4">
        <v>839209.12</v>
      </c>
      <c r="Z2881" s="2">
        <v>0</v>
      </c>
      <c r="AA2881" s="2" t="s">
        <v>97</v>
      </c>
      <c r="AB2881" s="2" t="s">
        <v>15727</v>
      </c>
      <c r="AC2881" s="2" t="s">
        <v>121</v>
      </c>
      <c r="AD2881" s="2" t="s">
        <v>76</v>
      </c>
      <c r="AE2881" s="5">
        <v>85.58</v>
      </c>
      <c r="AF2881" s="2">
        <v>0</v>
      </c>
      <c r="AG2881" s="2" t="s">
        <v>97</v>
      </c>
      <c r="AH2881" s="2"/>
      <c r="AI2881" s="6" t="str">
        <f t="shared" si="132"/>
        <v>25-34</v>
      </c>
      <c r="AJ2881" s="11">
        <f>YEAR(tbl_LoanData[[#This Row],[Application Date]])</f>
        <v>2024</v>
      </c>
      <c r="AK2881" s="11" t="str">
        <f>TEXT(tbl_LoanData[[#This Row],[Application Date]],"MMMM")</f>
        <v>May</v>
      </c>
      <c r="AL2881" s="12">
        <f>DATE(YEAR(tbl_LoanData[[#This Row],[Application Date]]),MONTH(tbl_LoanData[[#This Row],[Application Date]]),1)</f>
        <v>45413</v>
      </c>
      <c r="AM2881" s="14">
        <f ca="1">IF(AND(tbl_LoanData[[#This Row],[Application Date]]&gt;=EOMONTH(TODAY(),-1)+1,tbl_LoanData[[#This Row],[Application Date]]&lt;=TODAY()),tbl_LoanData[[#This Row],[Loan Amount]],0)</f>
        <v>0</v>
      </c>
      <c r="AN2881" s="14">
        <f>tbl_LoanData[[#This Row],[Amount Paid]]-(Q2881-X2881)</f>
        <v>-658100</v>
      </c>
      <c r="AO2881" s="14">
        <f>IF(tbl_LoanData[[#This Row],[Application Status]]="Approved",1,0)</f>
        <v>0</v>
      </c>
      <c r="AP2881" s="22" t="str">
        <f t="shared" ca="1" si="133"/>
        <v/>
      </c>
      <c r="AQ2881" s="22" t="str">
        <f t="shared" ca="1" si="134"/>
        <v/>
      </c>
    </row>
    <row r="2882" spans="1:43" ht="14.4" customHeight="1" x14ac:dyDescent="0.3">
      <c r="A2882" s="2" t="s">
        <v>8411</v>
      </c>
      <c r="B2882" s="2" t="s">
        <v>8412</v>
      </c>
      <c r="C2882" s="2" t="s">
        <v>530</v>
      </c>
      <c r="D2882" s="2" t="s">
        <v>102</v>
      </c>
      <c r="E2882" s="2" t="s">
        <v>125</v>
      </c>
      <c r="F2882" s="2">
        <v>24</v>
      </c>
      <c r="G2882" s="2" t="s">
        <v>69</v>
      </c>
      <c r="H2882" s="2" t="s">
        <v>259</v>
      </c>
      <c r="I2882" s="2" t="s">
        <v>43</v>
      </c>
      <c r="J2882" s="3">
        <v>45439</v>
      </c>
      <c r="K2882" s="3">
        <v>45459</v>
      </c>
      <c r="L2882" s="2" t="s">
        <v>39</v>
      </c>
      <c r="M2882" s="2" t="s">
        <v>94</v>
      </c>
      <c r="N2882" s="2" t="s">
        <v>418</v>
      </c>
      <c r="O2882" s="4">
        <v>1674000</v>
      </c>
      <c r="P2882" s="4">
        <v>532400</v>
      </c>
      <c r="Q2882" s="4">
        <v>1141600</v>
      </c>
      <c r="R2882" s="2">
        <v>48</v>
      </c>
      <c r="S2882" s="5">
        <v>11.06</v>
      </c>
      <c r="T2882" s="4">
        <v>34305.08</v>
      </c>
      <c r="U2882" s="2" t="s">
        <v>73</v>
      </c>
      <c r="V2882" s="2" t="s">
        <v>74</v>
      </c>
      <c r="W2882" s="4">
        <v>891932.08</v>
      </c>
      <c r="X2882" s="4">
        <v>754711.76</v>
      </c>
      <c r="Y2882" s="4">
        <v>1646643.84</v>
      </c>
      <c r="Z2882" s="2">
        <v>0</v>
      </c>
      <c r="AA2882" s="2" t="s">
        <v>56</v>
      </c>
      <c r="AB2882" s="2" t="s">
        <v>15731</v>
      </c>
      <c r="AC2882" s="2" t="s">
        <v>121</v>
      </c>
      <c r="AD2882" s="2" t="s">
        <v>76</v>
      </c>
      <c r="AE2882" s="5">
        <v>68.2</v>
      </c>
      <c r="AF2882" s="2">
        <v>0</v>
      </c>
      <c r="AG2882" s="2" t="s">
        <v>77</v>
      </c>
      <c r="AH2882" s="2">
        <v>20</v>
      </c>
      <c r="AI2882" s="6" t="str">
        <f t="shared" ref="AI2882:AI2945" si="135">IF(F2882&lt;25,"18-24",IF(F2882&lt;35,"25-34",IF(F2882&lt;45,"35-44",IF(F2882&lt;55,"45-54",IF(F2882&lt;65,"55-64","65+")))))</f>
        <v>18-24</v>
      </c>
      <c r="AJ2882" s="11">
        <f>YEAR(tbl_LoanData[[#This Row],[Application Date]])</f>
        <v>2024</v>
      </c>
      <c r="AK2882" s="11" t="str">
        <f>TEXT(tbl_LoanData[[#This Row],[Application Date]],"MMMM")</f>
        <v>May</v>
      </c>
      <c r="AL2882" s="12">
        <f>DATE(YEAR(tbl_LoanData[[#This Row],[Application Date]]),MONTH(tbl_LoanData[[#This Row],[Application Date]]),1)</f>
        <v>45413</v>
      </c>
      <c r="AM2882" s="14">
        <f ca="1">IF(AND(tbl_LoanData[[#This Row],[Application Date]]&gt;=EOMONTH(TODAY(),-1)+1,tbl_LoanData[[#This Row],[Application Date]]&lt;=TODAY()),tbl_LoanData[[#This Row],[Loan Amount]],0)</f>
        <v>0</v>
      </c>
      <c r="AN2882" s="14">
        <f>tbl_LoanData[[#This Row],[Amount Paid]]-(Q2882-X2882)</f>
        <v>505043.83999999997</v>
      </c>
      <c r="AO2882" s="14">
        <f>IF(tbl_LoanData[[#This Row],[Application Status]]="Approved",1,0)</f>
        <v>1</v>
      </c>
      <c r="AP2882" s="22" t="str">
        <f t="shared" ref="AP2882:AP2945" ca="1" si="136">IF(AND(J2882&gt;=DATE(YEAR(TODAY()),MONTH(TODAY()),1),J2882&lt;=TODAY()),"Current MTD",IF(AND(J2882&gt;=EOMONTH(TODAY(),-2)+1,J2882&lt;=EOMONTH(TODAY(),-1)),"Previous MTD",""))</f>
        <v/>
      </c>
      <c r="AQ2882" s="22" t="str">
        <f t="shared" ref="AQ2882:AQ2945" ca="1" si="137">IF(AND(J2882&gt;=DATE(YEAR(TODAY()),MONTH(TODAY()),1),J2882&lt;=TODAY()),TEXT(DATE(YEAR(TODAY()),MONTH(TODAY()),1),"mmm d")&amp;"–"&amp;DAY(TODAY()),IF(AND(J2882&gt;=EOMONTH(TODAY(),-2)+1,J2882&lt;=EOMONTH(TODAY(),-1)),""&amp;TEXT(EOMONTH(TODAY(),-2)+1,"mmm d")&amp;"–"&amp;DAY(TODAY()),""))</f>
        <v/>
      </c>
    </row>
    <row r="2883" spans="1:43" ht="14.4" customHeight="1" x14ac:dyDescent="0.3">
      <c r="A2883" s="2" t="s">
        <v>8431</v>
      </c>
      <c r="B2883" s="2" t="s">
        <v>8432</v>
      </c>
      <c r="C2883" s="2" t="s">
        <v>90</v>
      </c>
      <c r="D2883" s="2" t="s">
        <v>82</v>
      </c>
      <c r="E2883" s="2" t="s">
        <v>402</v>
      </c>
      <c r="F2883" s="2">
        <v>61</v>
      </c>
      <c r="G2883" s="2" t="s">
        <v>69</v>
      </c>
      <c r="H2883" s="2" t="s">
        <v>273</v>
      </c>
      <c r="I2883" s="2" t="s">
        <v>45</v>
      </c>
      <c r="J2883" s="3">
        <v>45434</v>
      </c>
      <c r="K2883" s="3">
        <v>45452</v>
      </c>
      <c r="L2883" s="2" t="s">
        <v>38</v>
      </c>
      <c r="M2883" s="2" t="s">
        <v>85</v>
      </c>
      <c r="N2883" s="2" t="s">
        <v>314</v>
      </c>
      <c r="O2883" s="4">
        <v>1961000</v>
      </c>
      <c r="P2883" s="4">
        <v>738500</v>
      </c>
      <c r="Q2883" s="4">
        <v>1222500</v>
      </c>
      <c r="R2883" s="2">
        <v>12</v>
      </c>
      <c r="S2883" s="5">
        <v>8.25</v>
      </c>
      <c r="T2883" s="4">
        <v>110279.69</v>
      </c>
      <c r="U2883" s="2" t="s">
        <v>73</v>
      </c>
      <c r="V2883" s="2" t="s">
        <v>33</v>
      </c>
      <c r="W2883" s="4">
        <v>1323356.25</v>
      </c>
      <c r="X2883" s="4">
        <v>0</v>
      </c>
      <c r="Y2883" s="4">
        <v>1323356.25</v>
      </c>
      <c r="Z2883" s="2">
        <v>0</v>
      </c>
      <c r="AA2883" s="2" t="s">
        <v>56</v>
      </c>
      <c r="AB2883" s="2" t="s">
        <v>15727</v>
      </c>
      <c r="AC2883" s="2" t="s">
        <v>106</v>
      </c>
      <c r="AD2883" s="2" t="s">
        <v>76</v>
      </c>
      <c r="AE2883" s="5">
        <v>62.34</v>
      </c>
      <c r="AF2883" s="2">
        <v>0</v>
      </c>
      <c r="AG2883" s="2" t="s">
        <v>77</v>
      </c>
      <c r="AH2883" s="2">
        <v>18</v>
      </c>
      <c r="AI2883" s="6" t="str">
        <f t="shared" si="135"/>
        <v>55-64</v>
      </c>
      <c r="AJ2883" s="11">
        <f>YEAR(tbl_LoanData[[#This Row],[Application Date]])</f>
        <v>2024</v>
      </c>
      <c r="AK2883" s="11" t="str">
        <f>TEXT(tbl_LoanData[[#This Row],[Application Date]],"MMMM")</f>
        <v>May</v>
      </c>
      <c r="AL2883" s="12">
        <f>DATE(YEAR(tbl_LoanData[[#This Row],[Application Date]]),MONTH(tbl_LoanData[[#This Row],[Application Date]]),1)</f>
        <v>45413</v>
      </c>
      <c r="AM2883" s="14">
        <f ca="1">IF(AND(tbl_LoanData[[#This Row],[Application Date]]&gt;=EOMONTH(TODAY(),-1)+1,tbl_LoanData[[#This Row],[Application Date]]&lt;=TODAY()),tbl_LoanData[[#This Row],[Loan Amount]],0)</f>
        <v>0</v>
      </c>
      <c r="AN2883" s="14">
        <f>tbl_LoanData[[#This Row],[Amount Paid]]-(Q2883-X2883)</f>
        <v>100856.25</v>
      </c>
      <c r="AO2883" s="14">
        <f>IF(tbl_LoanData[[#This Row],[Application Status]]="Approved",1,0)</f>
        <v>1</v>
      </c>
      <c r="AP2883" s="22" t="str">
        <f t="shared" ca="1" si="136"/>
        <v/>
      </c>
      <c r="AQ2883" s="22" t="str">
        <f t="shared" ca="1" si="137"/>
        <v/>
      </c>
    </row>
    <row r="2884" spans="1:43" ht="14.4" customHeight="1" x14ac:dyDescent="0.3">
      <c r="A2884" s="2" t="s">
        <v>8441</v>
      </c>
      <c r="B2884" s="2" t="s">
        <v>8442</v>
      </c>
      <c r="C2884" s="2" t="s">
        <v>149</v>
      </c>
      <c r="D2884" s="2" t="s">
        <v>189</v>
      </c>
      <c r="E2884" s="2" t="s">
        <v>182</v>
      </c>
      <c r="F2884" s="2">
        <v>47</v>
      </c>
      <c r="G2884" s="2" t="s">
        <v>83</v>
      </c>
      <c r="H2884" s="2" t="s">
        <v>228</v>
      </c>
      <c r="I2884" s="2" t="s">
        <v>43</v>
      </c>
      <c r="J2884" s="3">
        <v>45425</v>
      </c>
      <c r="K2884" s="3">
        <v>45436</v>
      </c>
      <c r="L2884" s="2" t="s">
        <v>37</v>
      </c>
      <c r="M2884" s="2" t="s">
        <v>94</v>
      </c>
      <c r="N2884" s="2" t="s">
        <v>436</v>
      </c>
      <c r="O2884" s="4">
        <v>93000</v>
      </c>
      <c r="P2884" s="4">
        <v>28400</v>
      </c>
      <c r="Q2884" s="4">
        <v>64600</v>
      </c>
      <c r="R2884" s="2">
        <v>24</v>
      </c>
      <c r="S2884" s="5">
        <v>5.58</v>
      </c>
      <c r="T2884" s="4">
        <v>2992.06</v>
      </c>
      <c r="U2884" s="2" t="s">
        <v>73</v>
      </c>
      <c r="V2884" s="2" t="s">
        <v>33</v>
      </c>
      <c r="W2884" s="4">
        <v>71809.36</v>
      </c>
      <c r="X2884" s="4">
        <v>0</v>
      </c>
      <c r="Y2884" s="4">
        <v>71809.36</v>
      </c>
      <c r="Z2884" s="2">
        <v>0</v>
      </c>
      <c r="AA2884" s="2" t="s">
        <v>56</v>
      </c>
      <c r="AB2884" s="2" t="s">
        <v>15729</v>
      </c>
      <c r="AC2884" s="2" t="s">
        <v>129</v>
      </c>
      <c r="AD2884" s="2" t="s">
        <v>76</v>
      </c>
      <c r="AE2884" s="5">
        <v>69.459999999999994</v>
      </c>
      <c r="AF2884" s="2">
        <v>0</v>
      </c>
      <c r="AG2884" s="2" t="s">
        <v>77</v>
      </c>
      <c r="AH2884" s="2">
        <v>11</v>
      </c>
      <c r="AI2884" s="6" t="str">
        <f t="shared" si="135"/>
        <v>45-54</v>
      </c>
      <c r="AJ2884" s="11">
        <f>YEAR(tbl_LoanData[[#This Row],[Application Date]])</f>
        <v>2024</v>
      </c>
      <c r="AK2884" s="11" t="str">
        <f>TEXT(tbl_LoanData[[#This Row],[Application Date]],"MMMM")</f>
        <v>May</v>
      </c>
      <c r="AL2884" s="12">
        <f>DATE(YEAR(tbl_LoanData[[#This Row],[Application Date]]),MONTH(tbl_LoanData[[#This Row],[Application Date]]),1)</f>
        <v>45413</v>
      </c>
      <c r="AM2884" s="14">
        <f ca="1">IF(AND(tbl_LoanData[[#This Row],[Application Date]]&gt;=EOMONTH(TODAY(),-1)+1,tbl_LoanData[[#This Row],[Application Date]]&lt;=TODAY()),tbl_LoanData[[#This Row],[Loan Amount]],0)</f>
        <v>0</v>
      </c>
      <c r="AN2884" s="14">
        <f>tbl_LoanData[[#This Row],[Amount Paid]]-(Q2884-X2884)</f>
        <v>7209.3600000000006</v>
      </c>
      <c r="AO2884" s="14">
        <f>IF(tbl_LoanData[[#This Row],[Application Status]]="Approved",1,0)</f>
        <v>1</v>
      </c>
      <c r="AP2884" s="22" t="str">
        <f t="shared" ca="1" si="136"/>
        <v/>
      </c>
      <c r="AQ2884" s="22" t="str">
        <f t="shared" ca="1" si="137"/>
        <v/>
      </c>
    </row>
    <row r="2885" spans="1:43" ht="14.4" customHeight="1" x14ac:dyDescent="0.3">
      <c r="A2885" s="2" t="s">
        <v>8451</v>
      </c>
      <c r="B2885" s="2" t="s">
        <v>8452</v>
      </c>
      <c r="C2885" s="2" t="s">
        <v>223</v>
      </c>
      <c r="D2885" s="2" t="s">
        <v>102</v>
      </c>
      <c r="E2885" s="2" t="s">
        <v>406</v>
      </c>
      <c r="F2885" s="2">
        <v>51</v>
      </c>
      <c r="G2885" s="2" t="s">
        <v>69</v>
      </c>
      <c r="H2885" s="2" t="s">
        <v>156</v>
      </c>
      <c r="I2885" s="2" t="s">
        <v>45</v>
      </c>
      <c r="J2885" s="3">
        <v>45429</v>
      </c>
      <c r="K2885" s="3"/>
      <c r="L2885" s="2" t="s">
        <v>38</v>
      </c>
      <c r="M2885" s="2" t="s">
        <v>85</v>
      </c>
      <c r="N2885" s="2" t="s">
        <v>314</v>
      </c>
      <c r="O2885" s="4">
        <v>1085000</v>
      </c>
      <c r="P2885" s="4">
        <v>190200</v>
      </c>
      <c r="Q2885" s="4">
        <v>894800</v>
      </c>
      <c r="R2885" s="2">
        <v>36</v>
      </c>
      <c r="S2885" s="5">
        <v>12.74</v>
      </c>
      <c r="T2885" s="4">
        <v>34355.35</v>
      </c>
      <c r="U2885" s="2" t="s">
        <v>113</v>
      </c>
      <c r="V2885" s="2" t="s">
        <v>97</v>
      </c>
      <c r="W2885" s="4">
        <v>0</v>
      </c>
      <c r="X2885" s="4">
        <v>0</v>
      </c>
      <c r="Y2885" s="4">
        <v>1236792.56</v>
      </c>
      <c r="Z2885" s="2">
        <v>0</v>
      </c>
      <c r="AA2885" s="2" t="s">
        <v>97</v>
      </c>
      <c r="AB2885" s="2" t="s">
        <v>15727</v>
      </c>
      <c r="AC2885" s="2" t="s">
        <v>213</v>
      </c>
      <c r="AD2885" s="2" t="s">
        <v>76</v>
      </c>
      <c r="AE2885" s="5">
        <v>82.47</v>
      </c>
      <c r="AF2885" s="2">
        <v>0</v>
      </c>
      <c r="AG2885" s="2" t="s">
        <v>97</v>
      </c>
      <c r="AH2885" s="2"/>
      <c r="AI2885" s="6" t="str">
        <f t="shared" si="135"/>
        <v>45-54</v>
      </c>
      <c r="AJ2885" s="11">
        <f>YEAR(tbl_LoanData[[#This Row],[Application Date]])</f>
        <v>2024</v>
      </c>
      <c r="AK2885" s="11" t="str">
        <f>TEXT(tbl_LoanData[[#This Row],[Application Date]],"MMMM")</f>
        <v>May</v>
      </c>
      <c r="AL2885" s="12">
        <f>DATE(YEAR(tbl_LoanData[[#This Row],[Application Date]]),MONTH(tbl_LoanData[[#This Row],[Application Date]]),1)</f>
        <v>45413</v>
      </c>
      <c r="AM2885" s="14">
        <f ca="1">IF(AND(tbl_LoanData[[#This Row],[Application Date]]&gt;=EOMONTH(TODAY(),-1)+1,tbl_LoanData[[#This Row],[Application Date]]&lt;=TODAY()),tbl_LoanData[[#This Row],[Loan Amount]],0)</f>
        <v>0</v>
      </c>
      <c r="AN2885" s="14">
        <f>tbl_LoanData[[#This Row],[Amount Paid]]-(Q2885-X2885)</f>
        <v>-894800</v>
      </c>
      <c r="AO2885" s="14">
        <f>IF(tbl_LoanData[[#This Row],[Application Status]]="Approved",1,0)</f>
        <v>0</v>
      </c>
      <c r="AP2885" s="22" t="str">
        <f t="shared" ca="1" si="136"/>
        <v/>
      </c>
      <c r="AQ2885" s="22" t="str">
        <f t="shared" ca="1" si="137"/>
        <v/>
      </c>
    </row>
    <row r="2886" spans="1:43" ht="14.4" customHeight="1" x14ac:dyDescent="0.3">
      <c r="A2886" s="2" t="s">
        <v>8471</v>
      </c>
      <c r="B2886" s="2" t="s">
        <v>8472</v>
      </c>
      <c r="C2886" s="2" t="s">
        <v>781</v>
      </c>
      <c r="D2886" s="2" t="s">
        <v>142</v>
      </c>
      <c r="E2886" s="2" t="s">
        <v>312</v>
      </c>
      <c r="F2886" s="2">
        <v>43</v>
      </c>
      <c r="G2886" s="2" t="s">
        <v>69</v>
      </c>
      <c r="H2886" s="2" t="s">
        <v>256</v>
      </c>
      <c r="I2886" s="2" t="s">
        <v>43</v>
      </c>
      <c r="J2886" s="3">
        <v>45428</v>
      </c>
      <c r="K2886" s="3">
        <v>45442</v>
      </c>
      <c r="L2886" s="2" t="s">
        <v>37</v>
      </c>
      <c r="M2886" s="2" t="s">
        <v>104</v>
      </c>
      <c r="N2886" s="2" t="s">
        <v>286</v>
      </c>
      <c r="O2886" s="4">
        <v>144000</v>
      </c>
      <c r="P2886" s="4">
        <v>14600</v>
      </c>
      <c r="Q2886" s="4">
        <v>129400</v>
      </c>
      <c r="R2886" s="2">
        <v>12</v>
      </c>
      <c r="S2886" s="5">
        <v>10.62</v>
      </c>
      <c r="T2886" s="4">
        <v>11928.52</v>
      </c>
      <c r="U2886" s="2" t="s">
        <v>73</v>
      </c>
      <c r="V2886" s="2" t="s">
        <v>34</v>
      </c>
      <c r="W2886" s="4">
        <v>0</v>
      </c>
      <c r="X2886" s="4">
        <v>143142.28</v>
      </c>
      <c r="Y2886" s="4">
        <v>143142.28</v>
      </c>
      <c r="Z2886" s="2">
        <v>360</v>
      </c>
      <c r="AA2886" s="2" t="s">
        <v>60</v>
      </c>
      <c r="AB2886" s="2" t="s">
        <v>15733</v>
      </c>
      <c r="AC2886" s="2" t="s">
        <v>106</v>
      </c>
      <c r="AD2886" s="2" t="s">
        <v>76</v>
      </c>
      <c r="AE2886" s="5">
        <v>89.86</v>
      </c>
      <c r="AF2886" s="2">
        <v>12</v>
      </c>
      <c r="AG2886" s="2" t="s">
        <v>130</v>
      </c>
      <c r="AH2886" s="2">
        <v>14</v>
      </c>
      <c r="AI2886" s="6" t="str">
        <f t="shared" si="135"/>
        <v>35-44</v>
      </c>
      <c r="AJ2886" s="11">
        <f>YEAR(tbl_LoanData[[#This Row],[Application Date]])</f>
        <v>2024</v>
      </c>
      <c r="AK2886" s="11" t="str">
        <f>TEXT(tbl_LoanData[[#This Row],[Application Date]],"MMMM")</f>
        <v>May</v>
      </c>
      <c r="AL2886" s="12">
        <f>DATE(YEAR(tbl_LoanData[[#This Row],[Application Date]]),MONTH(tbl_LoanData[[#This Row],[Application Date]]),1)</f>
        <v>45413</v>
      </c>
      <c r="AM2886" s="14">
        <f ca="1">IF(AND(tbl_LoanData[[#This Row],[Application Date]]&gt;=EOMONTH(TODAY(),-1)+1,tbl_LoanData[[#This Row],[Application Date]]&lt;=TODAY()),tbl_LoanData[[#This Row],[Loan Amount]],0)</f>
        <v>0</v>
      </c>
      <c r="AN2886" s="14">
        <f>tbl_LoanData[[#This Row],[Amount Paid]]-(Q2886-X2886)</f>
        <v>13742.279999999999</v>
      </c>
      <c r="AO2886" s="14">
        <f>IF(tbl_LoanData[[#This Row],[Application Status]]="Approved",1,0)</f>
        <v>1</v>
      </c>
      <c r="AP2886" s="22" t="str">
        <f t="shared" ca="1" si="136"/>
        <v/>
      </c>
      <c r="AQ2886" s="22" t="str">
        <f t="shared" ca="1" si="137"/>
        <v/>
      </c>
    </row>
    <row r="2887" spans="1:43" ht="14.4" customHeight="1" x14ac:dyDescent="0.3">
      <c r="A2887" s="2" t="s">
        <v>8473</v>
      </c>
      <c r="B2887" s="2" t="s">
        <v>8474</v>
      </c>
      <c r="C2887" s="2" t="s">
        <v>243</v>
      </c>
      <c r="D2887" s="2" t="s">
        <v>134</v>
      </c>
      <c r="E2887" s="2" t="s">
        <v>161</v>
      </c>
      <c r="F2887" s="2">
        <v>53</v>
      </c>
      <c r="G2887" s="2" t="s">
        <v>83</v>
      </c>
      <c r="H2887" s="2" t="s">
        <v>217</v>
      </c>
      <c r="I2887" s="2" t="s">
        <v>46</v>
      </c>
      <c r="J2887" s="3">
        <v>45424</v>
      </c>
      <c r="K2887" s="3">
        <v>45434</v>
      </c>
      <c r="L2887" s="2" t="s">
        <v>40</v>
      </c>
      <c r="M2887" s="2" t="s">
        <v>94</v>
      </c>
      <c r="N2887" s="2" t="s">
        <v>95</v>
      </c>
      <c r="O2887" s="4">
        <v>1226000</v>
      </c>
      <c r="P2887" s="4">
        <v>133800</v>
      </c>
      <c r="Q2887" s="4">
        <v>1092200</v>
      </c>
      <c r="R2887" s="2">
        <v>18</v>
      </c>
      <c r="S2887" s="5">
        <v>5.75</v>
      </c>
      <c r="T2887" s="4">
        <v>65911.240000000005</v>
      </c>
      <c r="U2887" s="2" t="s">
        <v>73</v>
      </c>
      <c r="V2887" s="2" t="s">
        <v>33</v>
      </c>
      <c r="W2887" s="4">
        <v>1186402.25</v>
      </c>
      <c r="X2887" s="4">
        <v>0</v>
      </c>
      <c r="Y2887" s="4">
        <v>1186402.25</v>
      </c>
      <c r="Z2887" s="2">
        <v>0</v>
      </c>
      <c r="AA2887" s="2" t="s">
        <v>56</v>
      </c>
      <c r="AB2887" s="2" t="s">
        <v>15734</v>
      </c>
      <c r="AC2887" s="2" t="s">
        <v>121</v>
      </c>
      <c r="AD2887" s="2" t="s">
        <v>76</v>
      </c>
      <c r="AE2887" s="5">
        <v>89.09</v>
      </c>
      <c r="AF2887" s="2">
        <v>0</v>
      </c>
      <c r="AG2887" s="2" t="s">
        <v>77</v>
      </c>
      <c r="AH2887" s="2">
        <v>10</v>
      </c>
      <c r="AI2887" s="6" t="str">
        <f t="shared" si="135"/>
        <v>45-54</v>
      </c>
      <c r="AJ2887" s="11">
        <f>YEAR(tbl_LoanData[[#This Row],[Application Date]])</f>
        <v>2024</v>
      </c>
      <c r="AK2887" s="11" t="str">
        <f>TEXT(tbl_LoanData[[#This Row],[Application Date]],"MMMM")</f>
        <v>May</v>
      </c>
      <c r="AL2887" s="12">
        <f>DATE(YEAR(tbl_LoanData[[#This Row],[Application Date]]),MONTH(tbl_LoanData[[#This Row],[Application Date]]),1)</f>
        <v>45413</v>
      </c>
      <c r="AM2887" s="14">
        <f ca="1">IF(AND(tbl_LoanData[[#This Row],[Application Date]]&gt;=EOMONTH(TODAY(),-1)+1,tbl_LoanData[[#This Row],[Application Date]]&lt;=TODAY()),tbl_LoanData[[#This Row],[Loan Amount]],0)</f>
        <v>0</v>
      </c>
      <c r="AN2887" s="14">
        <f>tbl_LoanData[[#This Row],[Amount Paid]]-(Q2887-X2887)</f>
        <v>94202.25</v>
      </c>
      <c r="AO2887" s="14">
        <f>IF(tbl_LoanData[[#This Row],[Application Status]]="Approved",1,0)</f>
        <v>1</v>
      </c>
      <c r="AP2887" s="22" t="str">
        <f t="shared" ca="1" si="136"/>
        <v/>
      </c>
      <c r="AQ2887" s="22" t="str">
        <f t="shared" ca="1" si="137"/>
        <v/>
      </c>
    </row>
    <row r="2888" spans="1:43" ht="14.4" customHeight="1" x14ac:dyDescent="0.3">
      <c r="A2888" s="2" t="s">
        <v>8491</v>
      </c>
      <c r="B2888" s="2" t="s">
        <v>8492</v>
      </c>
      <c r="C2888" s="2" t="s">
        <v>141</v>
      </c>
      <c r="D2888" s="2" t="s">
        <v>101</v>
      </c>
      <c r="E2888" s="2" t="s">
        <v>209</v>
      </c>
      <c r="F2888" s="2">
        <v>51</v>
      </c>
      <c r="G2888" s="2" t="s">
        <v>83</v>
      </c>
      <c r="H2888" s="2" t="s">
        <v>110</v>
      </c>
      <c r="I2888" s="2" t="s">
        <v>46</v>
      </c>
      <c r="J2888" s="3">
        <v>45430</v>
      </c>
      <c r="K2888" s="3">
        <v>45443</v>
      </c>
      <c r="L2888" s="2" t="s">
        <v>40</v>
      </c>
      <c r="M2888" s="2" t="s">
        <v>85</v>
      </c>
      <c r="N2888" s="2" t="s">
        <v>270</v>
      </c>
      <c r="O2888" s="4">
        <v>1315000</v>
      </c>
      <c r="P2888" s="4">
        <v>322400</v>
      </c>
      <c r="Q2888" s="4">
        <v>992600</v>
      </c>
      <c r="R2888" s="2">
        <v>24</v>
      </c>
      <c r="S2888" s="5">
        <v>5.16</v>
      </c>
      <c r="T2888" s="4">
        <v>45626.51</v>
      </c>
      <c r="U2888" s="2" t="s">
        <v>73</v>
      </c>
      <c r="V2888" s="2" t="s">
        <v>34</v>
      </c>
      <c r="W2888" s="4">
        <v>1049409.73</v>
      </c>
      <c r="X2888" s="4">
        <v>45626.59</v>
      </c>
      <c r="Y2888" s="4">
        <v>1095036.32</v>
      </c>
      <c r="Z2888" s="2">
        <v>31</v>
      </c>
      <c r="AA2888" s="2" t="s">
        <v>58</v>
      </c>
      <c r="AB2888" s="2" t="s">
        <v>15732</v>
      </c>
      <c r="AC2888" s="2" t="s">
        <v>129</v>
      </c>
      <c r="AD2888" s="2" t="s">
        <v>76</v>
      </c>
      <c r="AE2888" s="5">
        <v>75.48</v>
      </c>
      <c r="AF2888" s="2">
        <v>1</v>
      </c>
      <c r="AG2888" s="2" t="s">
        <v>15718</v>
      </c>
      <c r="AH2888" s="2">
        <v>13</v>
      </c>
      <c r="AI2888" s="6" t="str">
        <f t="shared" si="135"/>
        <v>45-54</v>
      </c>
      <c r="AJ2888" s="11">
        <f>YEAR(tbl_LoanData[[#This Row],[Application Date]])</f>
        <v>2024</v>
      </c>
      <c r="AK2888" s="11" t="str">
        <f>TEXT(tbl_LoanData[[#This Row],[Application Date]],"MMMM")</f>
        <v>May</v>
      </c>
      <c r="AL2888" s="12">
        <f>DATE(YEAR(tbl_LoanData[[#This Row],[Application Date]]),MONTH(tbl_LoanData[[#This Row],[Application Date]]),1)</f>
        <v>45413</v>
      </c>
      <c r="AM2888" s="14">
        <f ca="1">IF(AND(tbl_LoanData[[#This Row],[Application Date]]&gt;=EOMONTH(TODAY(),-1)+1,tbl_LoanData[[#This Row],[Application Date]]&lt;=TODAY()),tbl_LoanData[[#This Row],[Loan Amount]],0)</f>
        <v>0</v>
      </c>
      <c r="AN2888" s="14">
        <f>tbl_LoanData[[#This Row],[Amount Paid]]-(Q2888-X2888)</f>
        <v>102436.31999999995</v>
      </c>
      <c r="AO2888" s="14">
        <f>IF(tbl_LoanData[[#This Row],[Application Status]]="Approved",1,0)</f>
        <v>1</v>
      </c>
      <c r="AP2888" s="22" t="str">
        <f t="shared" ca="1" si="136"/>
        <v/>
      </c>
      <c r="AQ2888" s="22" t="str">
        <f t="shared" ca="1" si="137"/>
        <v/>
      </c>
    </row>
    <row r="2889" spans="1:43" ht="14.4" customHeight="1" x14ac:dyDescent="0.3">
      <c r="A2889" s="2" t="s">
        <v>8633</v>
      </c>
      <c r="B2889" s="2" t="s">
        <v>8634</v>
      </c>
      <c r="C2889" s="2" t="s">
        <v>216</v>
      </c>
      <c r="D2889" s="2" t="s">
        <v>254</v>
      </c>
      <c r="E2889" s="2" t="s">
        <v>293</v>
      </c>
      <c r="F2889" s="2">
        <v>56</v>
      </c>
      <c r="G2889" s="2" t="s">
        <v>83</v>
      </c>
      <c r="H2889" s="2" t="s">
        <v>110</v>
      </c>
      <c r="I2889" s="2" t="s">
        <v>46</v>
      </c>
      <c r="J2889" s="3">
        <v>45437</v>
      </c>
      <c r="K2889" s="3">
        <v>45445</v>
      </c>
      <c r="L2889" s="2" t="s">
        <v>39</v>
      </c>
      <c r="M2889" s="2" t="s">
        <v>167</v>
      </c>
      <c r="N2889" s="2" t="s">
        <v>168</v>
      </c>
      <c r="O2889" s="4">
        <v>1320000</v>
      </c>
      <c r="P2889" s="4">
        <v>293800</v>
      </c>
      <c r="Q2889" s="4">
        <v>1026200</v>
      </c>
      <c r="R2889" s="2">
        <v>18</v>
      </c>
      <c r="S2889" s="5">
        <v>7.03</v>
      </c>
      <c r="T2889" s="4">
        <v>63022.93</v>
      </c>
      <c r="U2889" s="2" t="s">
        <v>73</v>
      </c>
      <c r="V2889" s="2" t="s">
        <v>33</v>
      </c>
      <c r="W2889" s="4">
        <v>1134412.79</v>
      </c>
      <c r="X2889" s="4">
        <v>0</v>
      </c>
      <c r="Y2889" s="4">
        <v>1134412.79</v>
      </c>
      <c r="Z2889" s="2">
        <v>0</v>
      </c>
      <c r="AA2889" s="2" t="s">
        <v>56</v>
      </c>
      <c r="AB2889" s="2" t="s">
        <v>15729</v>
      </c>
      <c r="AC2889" s="2" t="s">
        <v>129</v>
      </c>
      <c r="AD2889" s="2" t="s">
        <v>76</v>
      </c>
      <c r="AE2889" s="5">
        <v>77.739999999999995</v>
      </c>
      <c r="AF2889" s="2">
        <v>0</v>
      </c>
      <c r="AG2889" s="2" t="s">
        <v>77</v>
      </c>
      <c r="AH2889" s="2">
        <v>8</v>
      </c>
      <c r="AI2889" s="6" t="str">
        <f t="shared" si="135"/>
        <v>55-64</v>
      </c>
      <c r="AJ2889" s="11">
        <f>YEAR(tbl_LoanData[[#This Row],[Application Date]])</f>
        <v>2024</v>
      </c>
      <c r="AK2889" s="11" t="str">
        <f>TEXT(tbl_LoanData[[#This Row],[Application Date]],"MMMM")</f>
        <v>May</v>
      </c>
      <c r="AL2889" s="12">
        <f>DATE(YEAR(tbl_LoanData[[#This Row],[Application Date]]),MONTH(tbl_LoanData[[#This Row],[Application Date]]),1)</f>
        <v>45413</v>
      </c>
      <c r="AM2889" s="14">
        <f ca="1">IF(AND(tbl_LoanData[[#This Row],[Application Date]]&gt;=EOMONTH(TODAY(),-1)+1,tbl_LoanData[[#This Row],[Application Date]]&lt;=TODAY()),tbl_LoanData[[#This Row],[Loan Amount]],0)</f>
        <v>0</v>
      </c>
      <c r="AN2889" s="14">
        <f>tbl_LoanData[[#This Row],[Amount Paid]]-(Q2889-X2889)</f>
        <v>108212.79000000004</v>
      </c>
      <c r="AO2889" s="14">
        <f>IF(tbl_LoanData[[#This Row],[Application Status]]="Approved",1,0)</f>
        <v>1</v>
      </c>
      <c r="AP2889" s="22" t="str">
        <f t="shared" ca="1" si="136"/>
        <v/>
      </c>
      <c r="AQ2889" s="22" t="str">
        <f t="shared" ca="1" si="137"/>
        <v/>
      </c>
    </row>
    <row r="2890" spans="1:43" ht="14.4" customHeight="1" x14ac:dyDescent="0.3">
      <c r="A2890" s="2" t="s">
        <v>8657</v>
      </c>
      <c r="B2890" s="2" t="s">
        <v>8658</v>
      </c>
      <c r="C2890" s="2" t="s">
        <v>586</v>
      </c>
      <c r="D2890" s="2" t="s">
        <v>161</v>
      </c>
      <c r="E2890" s="2" t="s">
        <v>125</v>
      </c>
      <c r="F2890" s="2">
        <v>35</v>
      </c>
      <c r="G2890" s="2" t="s">
        <v>69</v>
      </c>
      <c r="H2890" s="2" t="s">
        <v>84</v>
      </c>
      <c r="I2890" s="2" t="s">
        <v>45</v>
      </c>
      <c r="J2890" s="3">
        <v>45428</v>
      </c>
      <c r="K2890" s="3">
        <v>45433</v>
      </c>
      <c r="L2890" s="2" t="s">
        <v>38</v>
      </c>
      <c r="M2890" s="2" t="s">
        <v>85</v>
      </c>
      <c r="N2890" s="2" t="s">
        <v>314</v>
      </c>
      <c r="O2890" s="4">
        <v>1958000</v>
      </c>
      <c r="P2890" s="4">
        <v>720400</v>
      </c>
      <c r="Q2890" s="4">
        <v>1237600</v>
      </c>
      <c r="R2890" s="2">
        <v>48</v>
      </c>
      <c r="S2890" s="5">
        <v>13.09</v>
      </c>
      <c r="T2890" s="4">
        <v>39283.49</v>
      </c>
      <c r="U2890" s="2" t="s">
        <v>73</v>
      </c>
      <c r="V2890" s="2" t="s">
        <v>34</v>
      </c>
      <c r="W2890" s="4">
        <v>824953.29</v>
      </c>
      <c r="X2890" s="4">
        <v>1060654.07</v>
      </c>
      <c r="Y2890" s="4">
        <v>1885607.36</v>
      </c>
      <c r="Z2890" s="2">
        <v>180</v>
      </c>
      <c r="AA2890" s="2" t="s">
        <v>60</v>
      </c>
      <c r="AB2890" s="2" t="s">
        <v>15733</v>
      </c>
      <c r="AC2890" s="2" t="s">
        <v>106</v>
      </c>
      <c r="AD2890" s="2" t="s">
        <v>76</v>
      </c>
      <c r="AE2890" s="5">
        <v>63.21</v>
      </c>
      <c r="AF2890" s="2">
        <v>6</v>
      </c>
      <c r="AG2890" s="2" t="s">
        <v>130</v>
      </c>
      <c r="AH2890" s="2">
        <v>5</v>
      </c>
      <c r="AI2890" s="6" t="str">
        <f t="shared" si="135"/>
        <v>35-44</v>
      </c>
      <c r="AJ2890" s="11">
        <f>YEAR(tbl_LoanData[[#This Row],[Application Date]])</f>
        <v>2024</v>
      </c>
      <c r="AK2890" s="11" t="str">
        <f>TEXT(tbl_LoanData[[#This Row],[Application Date]],"MMMM")</f>
        <v>May</v>
      </c>
      <c r="AL2890" s="12">
        <f>DATE(YEAR(tbl_LoanData[[#This Row],[Application Date]]),MONTH(tbl_LoanData[[#This Row],[Application Date]]),1)</f>
        <v>45413</v>
      </c>
      <c r="AM2890" s="14">
        <f ca="1">IF(AND(tbl_LoanData[[#This Row],[Application Date]]&gt;=EOMONTH(TODAY(),-1)+1,tbl_LoanData[[#This Row],[Application Date]]&lt;=TODAY()),tbl_LoanData[[#This Row],[Loan Amount]],0)</f>
        <v>0</v>
      </c>
      <c r="AN2890" s="14">
        <f>tbl_LoanData[[#This Row],[Amount Paid]]-(Q2890-X2890)</f>
        <v>648007.3600000001</v>
      </c>
      <c r="AO2890" s="14">
        <f>IF(tbl_LoanData[[#This Row],[Application Status]]="Approved",1,0)</f>
        <v>1</v>
      </c>
      <c r="AP2890" s="22" t="str">
        <f t="shared" ca="1" si="136"/>
        <v/>
      </c>
      <c r="AQ2890" s="22" t="str">
        <f t="shared" ca="1" si="137"/>
        <v/>
      </c>
    </row>
    <row r="2891" spans="1:43" ht="14.4" customHeight="1" x14ac:dyDescent="0.3">
      <c r="A2891" s="2" t="s">
        <v>8689</v>
      </c>
      <c r="B2891" s="2" t="s">
        <v>8690</v>
      </c>
      <c r="C2891" s="2" t="s">
        <v>188</v>
      </c>
      <c r="D2891" s="2" t="s">
        <v>118</v>
      </c>
      <c r="E2891" s="2" t="s">
        <v>81</v>
      </c>
      <c r="F2891" s="2">
        <v>22</v>
      </c>
      <c r="G2891" s="2" t="s">
        <v>69</v>
      </c>
      <c r="H2891" s="2" t="s">
        <v>177</v>
      </c>
      <c r="I2891" s="2" t="s">
        <v>43</v>
      </c>
      <c r="J2891" s="3">
        <v>45429</v>
      </c>
      <c r="K2891" s="3"/>
      <c r="L2891" s="2" t="s">
        <v>36</v>
      </c>
      <c r="M2891" s="2" t="s">
        <v>71</v>
      </c>
      <c r="N2891" s="2" t="s">
        <v>162</v>
      </c>
      <c r="O2891" s="4">
        <v>1968000</v>
      </c>
      <c r="P2891" s="4">
        <v>203400</v>
      </c>
      <c r="Q2891" s="4">
        <v>1764600</v>
      </c>
      <c r="R2891" s="2">
        <v>36</v>
      </c>
      <c r="S2891" s="5">
        <v>14.7</v>
      </c>
      <c r="T2891" s="4">
        <v>70633.02</v>
      </c>
      <c r="U2891" s="2" t="s">
        <v>113</v>
      </c>
      <c r="V2891" s="2" t="s">
        <v>97</v>
      </c>
      <c r="W2891" s="4">
        <v>0</v>
      </c>
      <c r="X2891" s="4">
        <v>0</v>
      </c>
      <c r="Y2891" s="4">
        <v>2542788.6</v>
      </c>
      <c r="Z2891" s="2">
        <v>0</v>
      </c>
      <c r="AA2891" s="2" t="s">
        <v>97</v>
      </c>
      <c r="AB2891" s="2" t="s">
        <v>15730</v>
      </c>
      <c r="AC2891" s="2" t="s">
        <v>213</v>
      </c>
      <c r="AD2891" s="2" t="s">
        <v>76</v>
      </c>
      <c r="AE2891" s="5">
        <v>89.66</v>
      </c>
      <c r="AF2891" s="2">
        <v>0</v>
      </c>
      <c r="AG2891" s="2" t="s">
        <v>97</v>
      </c>
      <c r="AH2891" s="2"/>
      <c r="AI2891" s="6" t="str">
        <f t="shared" si="135"/>
        <v>18-24</v>
      </c>
      <c r="AJ2891" s="11">
        <f>YEAR(tbl_LoanData[[#This Row],[Application Date]])</f>
        <v>2024</v>
      </c>
      <c r="AK2891" s="11" t="str">
        <f>TEXT(tbl_LoanData[[#This Row],[Application Date]],"MMMM")</f>
        <v>May</v>
      </c>
      <c r="AL2891" s="12">
        <f>DATE(YEAR(tbl_LoanData[[#This Row],[Application Date]]),MONTH(tbl_LoanData[[#This Row],[Application Date]]),1)</f>
        <v>45413</v>
      </c>
      <c r="AM2891" s="14">
        <f ca="1">IF(AND(tbl_LoanData[[#This Row],[Application Date]]&gt;=EOMONTH(TODAY(),-1)+1,tbl_LoanData[[#This Row],[Application Date]]&lt;=TODAY()),tbl_LoanData[[#This Row],[Loan Amount]],0)</f>
        <v>0</v>
      </c>
      <c r="AN2891" s="14">
        <f>tbl_LoanData[[#This Row],[Amount Paid]]-(Q2891-X2891)</f>
        <v>-1764600</v>
      </c>
      <c r="AO2891" s="14">
        <f>IF(tbl_LoanData[[#This Row],[Application Status]]="Approved",1,0)</f>
        <v>0</v>
      </c>
      <c r="AP2891" s="22" t="str">
        <f t="shared" ca="1" si="136"/>
        <v/>
      </c>
      <c r="AQ2891" s="22" t="str">
        <f t="shared" ca="1" si="137"/>
        <v/>
      </c>
    </row>
    <row r="2892" spans="1:43" ht="14.4" customHeight="1" x14ac:dyDescent="0.3">
      <c r="A2892" s="2" t="s">
        <v>8803</v>
      </c>
      <c r="B2892" s="2" t="s">
        <v>8804</v>
      </c>
      <c r="C2892" s="2" t="s">
        <v>203</v>
      </c>
      <c r="D2892" s="2" t="s">
        <v>142</v>
      </c>
      <c r="E2892" s="2" t="s">
        <v>183</v>
      </c>
      <c r="F2892" s="2">
        <v>33</v>
      </c>
      <c r="G2892" s="2" t="s">
        <v>69</v>
      </c>
      <c r="H2892" s="2" t="s">
        <v>103</v>
      </c>
      <c r="I2892" s="2" t="s">
        <v>43</v>
      </c>
      <c r="J2892" s="3">
        <v>45427</v>
      </c>
      <c r="K2892" s="3">
        <v>45433</v>
      </c>
      <c r="L2892" s="2" t="s">
        <v>41</v>
      </c>
      <c r="M2892" s="2" t="s">
        <v>552</v>
      </c>
      <c r="N2892" s="2" t="s">
        <v>553</v>
      </c>
      <c r="O2892" s="4">
        <v>4219000</v>
      </c>
      <c r="P2892" s="4">
        <v>1465100</v>
      </c>
      <c r="Q2892" s="4">
        <v>2753900</v>
      </c>
      <c r="R2892" s="2">
        <v>36</v>
      </c>
      <c r="S2892" s="5">
        <v>6.61</v>
      </c>
      <c r="T2892" s="4">
        <v>91666.62</v>
      </c>
      <c r="U2892" s="2" t="s">
        <v>73</v>
      </c>
      <c r="V2892" s="2" t="s">
        <v>74</v>
      </c>
      <c r="W2892" s="4">
        <v>2474998.7400000002</v>
      </c>
      <c r="X2892" s="4">
        <v>824999.63</v>
      </c>
      <c r="Y2892" s="4">
        <v>3299998.37</v>
      </c>
      <c r="Z2892" s="2">
        <v>0</v>
      </c>
      <c r="AA2892" s="2" t="s">
        <v>56</v>
      </c>
      <c r="AB2892" s="2" t="s">
        <v>15733</v>
      </c>
      <c r="AC2892" s="2" t="s">
        <v>75</v>
      </c>
      <c r="AD2892" s="2" t="s">
        <v>76</v>
      </c>
      <c r="AE2892" s="5">
        <v>65.27</v>
      </c>
      <c r="AF2892" s="2">
        <v>0</v>
      </c>
      <c r="AG2892" s="2" t="s">
        <v>77</v>
      </c>
      <c r="AH2892" s="2">
        <v>6</v>
      </c>
      <c r="AI2892" s="6" t="str">
        <f t="shared" si="135"/>
        <v>25-34</v>
      </c>
      <c r="AJ2892" s="11">
        <f>YEAR(tbl_LoanData[[#This Row],[Application Date]])</f>
        <v>2024</v>
      </c>
      <c r="AK2892" s="11" t="str">
        <f>TEXT(tbl_LoanData[[#This Row],[Application Date]],"MMMM")</f>
        <v>May</v>
      </c>
      <c r="AL2892" s="12">
        <f>DATE(YEAR(tbl_LoanData[[#This Row],[Application Date]]),MONTH(tbl_LoanData[[#This Row],[Application Date]]),1)</f>
        <v>45413</v>
      </c>
      <c r="AM2892" s="14">
        <f ca="1">IF(AND(tbl_LoanData[[#This Row],[Application Date]]&gt;=EOMONTH(TODAY(),-1)+1,tbl_LoanData[[#This Row],[Application Date]]&lt;=TODAY()),tbl_LoanData[[#This Row],[Loan Amount]],0)</f>
        <v>0</v>
      </c>
      <c r="AN2892" s="14">
        <f>tbl_LoanData[[#This Row],[Amount Paid]]-(Q2892-X2892)</f>
        <v>546098.37000000011</v>
      </c>
      <c r="AO2892" s="14">
        <f>IF(tbl_LoanData[[#This Row],[Application Status]]="Approved",1,0)</f>
        <v>1</v>
      </c>
      <c r="AP2892" s="22" t="str">
        <f t="shared" ca="1" si="136"/>
        <v/>
      </c>
      <c r="AQ2892" s="22" t="str">
        <f t="shared" ca="1" si="137"/>
        <v/>
      </c>
    </row>
    <row r="2893" spans="1:43" ht="14.4" customHeight="1" x14ac:dyDescent="0.3">
      <c r="A2893" s="2" t="s">
        <v>8921</v>
      </c>
      <c r="B2893" s="2" t="s">
        <v>8922</v>
      </c>
      <c r="C2893" s="2" t="s">
        <v>338</v>
      </c>
      <c r="D2893" s="2" t="s">
        <v>254</v>
      </c>
      <c r="E2893" s="2" t="s">
        <v>176</v>
      </c>
      <c r="F2893" s="2">
        <v>60</v>
      </c>
      <c r="G2893" s="2" t="s">
        <v>83</v>
      </c>
      <c r="H2893" s="2" t="s">
        <v>228</v>
      </c>
      <c r="I2893" s="2" t="s">
        <v>43</v>
      </c>
      <c r="J2893" s="3">
        <v>45416</v>
      </c>
      <c r="K2893" s="3">
        <v>45437</v>
      </c>
      <c r="L2893" s="2" t="s">
        <v>39</v>
      </c>
      <c r="M2893" s="2" t="s">
        <v>127</v>
      </c>
      <c r="N2893" s="2" t="s">
        <v>195</v>
      </c>
      <c r="O2893" s="4">
        <v>1906000</v>
      </c>
      <c r="P2893" s="4">
        <v>233300</v>
      </c>
      <c r="Q2893" s="4">
        <v>1672700</v>
      </c>
      <c r="R2893" s="2">
        <v>60</v>
      </c>
      <c r="S2893" s="5">
        <v>13.79</v>
      </c>
      <c r="T2893" s="4">
        <v>47100.44</v>
      </c>
      <c r="U2893" s="2" t="s">
        <v>73</v>
      </c>
      <c r="V2893" s="2" t="s">
        <v>74</v>
      </c>
      <c r="W2893" s="4">
        <v>1271711.8799999999</v>
      </c>
      <c r="X2893" s="4">
        <v>1554314.77</v>
      </c>
      <c r="Y2893" s="4">
        <v>2826026.65</v>
      </c>
      <c r="Z2893" s="2">
        <v>0</v>
      </c>
      <c r="AA2893" s="2" t="s">
        <v>56</v>
      </c>
      <c r="AB2893" s="2" t="s">
        <v>15731</v>
      </c>
      <c r="AC2893" s="2" t="s">
        <v>332</v>
      </c>
      <c r="AD2893" s="2" t="s">
        <v>76</v>
      </c>
      <c r="AE2893" s="5">
        <v>87.76</v>
      </c>
      <c r="AF2893" s="2">
        <v>0</v>
      </c>
      <c r="AG2893" s="2" t="s">
        <v>77</v>
      </c>
      <c r="AH2893" s="2">
        <v>21</v>
      </c>
      <c r="AI2893" s="6" t="str">
        <f t="shared" si="135"/>
        <v>55-64</v>
      </c>
      <c r="AJ2893" s="11">
        <f>YEAR(tbl_LoanData[[#This Row],[Application Date]])</f>
        <v>2024</v>
      </c>
      <c r="AK2893" s="11" t="str">
        <f>TEXT(tbl_LoanData[[#This Row],[Application Date]],"MMMM")</f>
        <v>May</v>
      </c>
      <c r="AL2893" s="12">
        <f>DATE(YEAR(tbl_LoanData[[#This Row],[Application Date]]),MONTH(tbl_LoanData[[#This Row],[Application Date]]),1)</f>
        <v>45413</v>
      </c>
      <c r="AM2893" s="14">
        <f ca="1">IF(AND(tbl_LoanData[[#This Row],[Application Date]]&gt;=EOMONTH(TODAY(),-1)+1,tbl_LoanData[[#This Row],[Application Date]]&lt;=TODAY()),tbl_LoanData[[#This Row],[Loan Amount]],0)</f>
        <v>0</v>
      </c>
      <c r="AN2893" s="14">
        <f>tbl_LoanData[[#This Row],[Amount Paid]]-(Q2893-X2893)</f>
        <v>1153326.6499999999</v>
      </c>
      <c r="AO2893" s="14">
        <f>IF(tbl_LoanData[[#This Row],[Application Status]]="Approved",1,0)</f>
        <v>1</v>
      </c>
      <c r="AP2893" s="22" t="str">
        <f t="shared" ca="1" si="136"/>
        <v/>
      </c>
      <c r="AQ2893" s="22" t="str">
        <f t="shared" ca="1" si="137"/>
        <v/>
      </c>
    </row>
    <row r="2894" spans="1:43" ht="14.4" customHeight="1" x14ac:dyDescent="0.3">
      <c r="A2894" s="2" t="s">
        <v>9031</v>
      </c>
      <c r="B2894" s="2" t="s">
        <v>9032</v>
      </c>
      <c r="C2894" s="2" t="s">
        <v>368</v>
      </c>
      <c r="D2894" s="2" t="s">
        <v>102</v>
      </c>
      <c r="E2894" s="2" t="s">
        <v>311</v>
      </c>
      <c r="F2894" s="2">
        <v>61</v>
      </c>
      <c r="G2894" s="2" t="s">
        <v>83</v>
      </c>
      <c r="H2894" s="2" t="s">
        <v>298</v>
      </c>
      <c r="I2894" s="2" t="s">
        <v>43</v>
      </c>
      <c r="J2894" s="3">
        <v>45432</v>
      </c>
      <c r="K2894" s="3">
        <v>45444</v>
      </c>
      <c r="L2894" s="2" t="s">
        <v>38</v>
      </c>
      <c r="M2894" s="2" t="s">
        <v>127</v>
      </c>
      <c r="N2894" s="2" t="s">
        <v>128</v>
      </c>
      <c r="O2894" s="4">
        <v>1725000</v>
      </c>
      <c r="P2894" s="4">
        <v>302800</v>
      </c>
      <c r="Q2894" s="4">
        <v>1422200</v>
      </c>
      <c r="R2894" s="2">
        <v>48</v>
      </c>
      <c r="S2894" s="5">
        <v>14.48</v>
      </c>
      <c r="T2894" s="4">
        <v>46790.38</v>
      </c>
      <c r="U2894" s="2" t="s">
        <v>73</v>
      </c>
      <c r="V2894" s="2" t="s">
        <v>74</v>
      </c>
      <c r="W2894" s="4">
        <v>1216549.8799999999</v>
      </c>
      <c r="X2894" s="4">
        <v>1029388.36</v>
      </c>
      <c r="Y2894" s="4">
        <v>2245938.2400000002</v>
      </c>
      <c r="Z2894" s="2">
        <v>0</v>
      </c>
      <c r="AA2894" s="2" t="s">
        <v>56</v>
      </c>
      <c r="AB2894" s="2" t="s">
        <v>15728</v>
      </c>
      <c r="AC2894" s="2" t="s">
        <v>129</v>
      </c>
      <c r="AD2894" s="2" t="s">
        <v>76</v>
      </c>
      <c r="AE2894" s="5">
        <v>82.45</v>
      </c>
      <c r="AF2894" s="2">
        <v>0</v>
      </c>
      <c r="AG2894" s="2" t="s">
        <v>77</v>
      </c>
      <c r="AH2894" s="2">
        <v>12</v>
      </c>
      <c r="AI2894" s="6" t="str">
        <f t="shared" si="135"/>
        <v>55-64</v>
      </c>
      <c r="AJ2894" s="11">
        <f>YEAR(tbl_LoanData[[#This Row],[Application Date]])</f>
        <v>2024</v>
      </c>
      <c r="AK2894" s="11" t="str">
        <f>TEXT(tbl_LoanData[[#This Row],[Application Date]],"MMMM")</f>
        <v>May</v>
      </c>
      <c r="AL2894" s="12">
        <f>DATE(YEAR(tbl_LoanData[[#This Row],[Application Date]]),MONTH(tbl_LoanData[[#This Row],[Application Date]]),1)</f>
        <v>45413</v>
      </c>
      <c r="AM2894" s="14">
        <f ca="1">IF(AND(tbl_LoanData[[#This Row],[Application Date]]&gt;=EOMONTH(TODAY(),-1)+1,tbl_LoanData[[#This Row],[Application Date]]&lt;=TODAY()),tbl_LoanData[[#This Row],[Loan Amount]],0)</f>
        <v>0</v>
      </c>
      <c r="AN2894" s="14">
        <f>tbl_LoanData[[#This Row],[Amount Paid]]-(Q2894-X2894)</f>
        <v>823738.23999999987</v>
      </c>
      <c r="AO2894" s="14">
        <f>IF(tbl_LoanData[[#This Row],[Application Status]]="Approved",1,0)</f>
        <v>1</v>
      </c>
      <c r="AP2894" s="22" t="str">
        <f t="shared" ca="1" si="136"/>
        <v/>
      </c>
      <c r="AQ2894" s="22" t="str">
        <f t="shared" ca="1" si="137"/>
        <v/>
      </c>
    </row>
    <row r="2895" spans="1:43" ht="14.4" customHeight="1" x14ac:dyDescent="0.3">
      <c r="A2895" s="2" t="s">
        <v>9039</v>
      </c>
      <c r="B2895" s="2" t="s">
        <v>9040</v>
      </c>
      <c r="C2895" s="2" t="s">
        <v>220</v>
      </c>
      <c r="D2895" s="2" t="s">
        <v>81</v>
      </c>
      <c r="E2895" s="2" t="s">
        <v>406</v>
      </c>
      <c r="F2895" s="2">
        <v>45</v>
      </c>
      <c r="G2895" s="2" t="s">
        <v>69</v>
      </c>
      <c r="H2895" s="2" t="s">
        <v>237</v>
      </c>
      <c r="I2895" s="2" t="s">
        <v>48</v>
      </c>
      <c r="J2895" s="3">
        <v>45437</v>
      </c>
      <c r="K2895" s="3"/>
      <c r="L2895" s="2" t="s">
        <v>36</v>
      </c>
      <c r="M2895" s="2" t="s">
        <v>85</v>
      </c>
      <c r="N2895" s="2" t="s">
        <v>624</v>
      </c>
      <c r="O2895" s="4">
        <v>1316000</v>
      </c>
      <c r="P2895" s="4">
        <v>190400</v>
      </c>
      <c r="Q2895" s="4">
        <v>1125600</v>
      </c>
      <c r="R2895" s="2">
        <v>60</v>
      </c>
      <c r="S2895" s="5">
        <v>7.71</v>
      </c>
      <c r="T2895" s="4">
        <v>25991.98</v>
      </c>
      <c r="U2895" s="2" t="s">
        <v>96</v>
      </c>
      <c r="V2895" s="2" t="s">
        <v>97</v>
      </c>
      <c r="W2895" s="4">
        <v>0</v>
      </c>
      <c r="X2895" s="4">
        <v>0</v>
      </c>
      <c r="Y2895" s="4">
        <v>1559518.8</v>
      </c>
      <c r="Z2895" s="2">
        <v>0</v>
      </c>
      <c r="AA2895" s="2" t="s">
        <v>97</v>
      </c>
      <c r="AB2895" s="2" t="s">
        <v>15730</v>
      </c>
      <c r="AC2895" s="2" t="s">
        <v>129</v>
      </c>
      <c r="AD2895" s="2" t="s">
        <v>76</v>
      </c>
      <c r="AE2895" s="5">
        <v>85.53</v>
      </c>
      <c r="AF2895" s="2">
        <v>0</v>
      </c>
      <c r="AG2895" s="2" t="s">
        <v>97</v>
      </c>
      <c r="AH2895" s="2"/>
      <c r="AI2895" s="6" t="str">
        <f t="shared" si="135"/>
        <v>45-54</v>
      </c>
      <c r="AJ2895" s="11">
        <f>YEAR(tbl_LoanData[[#This Row],[Application Date]])</f>
        <v>2024</v>
      </c>
      <c r="AK2895" s="11" t="str">
        <f>TEXT(tbl_LoanData[[#This Row],[Application Date]],"MMMM")</f>
        <v>May</v>
      </c>
      <c r="AL2895" s="12">
        <f>DATE(YEAR(tbl_LoanData[[#This Row],[Application Date]]),MONTH(tbl_LoanData[[#This Row],[Application Date]]),1)</f>
        <v>45413</v>
      </c>
      <c r="AM2895" s="14">
        <f ca="1">IF(AND(tbl_LoanData[[#This Row],[Application Date]]&gt;=EOMONTH(TODAY(),-1)+1,tbl_LoanData[[#This Row],[Application Date]]&lt;=TODAY()),tbl_LoanData[[#This Row],[Loan Amount]],0)</f>
        <v>0</v>
      </c>
      <c r="AN2895" s="14">
        <f>tbl_LoanData[[#This Row],[Amount Paid]]-(Q2895-X2895)</f>
        <v>-1125600</v>
      </c>
      <c r="AO2895" s="14">
        <f>IF(tbl_LoanData[[#This Row],[Application Status]]="Approved",1,0)</f>
        <v>0</v>
      </c>
      <c r="AP2895" s="22" t="str">
        <f t="shared" ca="1" si="136"/>
        <v/>
      </c>
      <c r="AQ2895" s="22" t="str">
        <f t="shared" ca="1" si="137"/>
        <v/>
      </c>
    </row>
    <row r="2896" spans="1:43" ht="14.4" customHeight="1" x14ac:dyDescent="0.3">
      <c r="A2896" s="2" t="s">
        <v>9203</v>
      </c>
      <c r="B2896" s="2" t="s">
        <v>9204</v>
      </c>
      <c r="C2896" s="2" t="s">
        <v>181</v>
      </c>
      <c r="D2896" s="2" t="s">
        <v>254</v>
      </c>
      <c r="E2896" s="2" t="s">
        <v>204</v>
      </c>
      <c r="F2896" s="2">
        <v>34</v>
      </c>
      <c r="G2896" s="2" t="s">
        <v>83</v>
      </c>
      <c r="H2896" s="2" t="s">
        <v>543</v>
      </c>
      <c r="I2896" s="2" t="s">
        <v>45</v>
      </c>
      <c r="J2896" s="3">
        <v>45421</v>
      </c>
      <c r="K2896" s="3">
        <v>45442</v>
      </c>
      <c r="L2896" s="2" t="s">
        <v>38</v>
      </c>
      <c r="M2896" s="2" t="s">
        <v>144</v>
      </c>
      <c r="N2896" s="2" t="s">
        <v>382</v>
      </c>
      <c r="O2896" s="4">
        <v>1283000</v>
      </c>
      <c r="P2896" s="4">
        <v>262700</v>
      </c>
      <c r="Q2896" s="4">
        <v>1020300</v>
      </c>
      <c r="R2896" s="2">
        <v>48</v>
      </c>
      <c r="S2896" s="5">
        <v>6.8</v>
      </c>
      <c r="T2896" s="4">
        <v>27037.95</v>
      </c>
      <c r="U2896" s="2" t="s">
        <v>73</v>
      </c>
      <c r="V2896" s="2" t="s">
        <v>74</v>
      </c>
      <c r="W2896" s="4">
        <v>730024.65</v>
      </c>
      <c r="X2896" s="4">
        <v>567796.94999999995</v>
      </c>
      <c r="Y2896" s="4">
        <v>1297821.6000000001</v>
      </c>
      <c r="Z2896" s="2">
        <v>0</v>
      </c>
      <c r="AA2896" s="2" t="s">
        <v>56</v>
      </c>
      <c r="AB2896" s="2" t="s">
        <v>15734</v>
      </c>
      <c r="AC2896" s="2" t="s">
        <v>360</v>
      </c>
      <c r="AD2896" s="2" t="s">
        <v>76</v>
      </c>
      <c r="AE2896" s="5">
        <v>79.52</v>
      </c>
      <c r="AF2896" s="2">
        <v>0</v>
      </c>
      <c r="AG2896" s="2" t="s">
        <v>77</v>
      </c>
      <c r="AH2896" s="2">
        <v>21</v>
      </c>
      <c r="AI2896" s="6" t="str">
        <f t="shared" si="135"/>
        <v>25-34</v>
      </c>
      <c r="AJ2896" s="11">
        <f>YEAR(tbl_LoanData[[#This Row],[Application Date]])</f>
        <v>2024</v>
      </c>
      <c r="AK2896" s="11" t="str">
        <f>TEXT(tbl_LoanData[[#This Row],[Application Date]],"MMMM")</f>
        <v>May</v>
      </c>
      <c r="AL2896" s="12">
        <f>DATE(YEAR(tbl_LoanData[[#This Row],[Application Date]]),MONTH(tbl_LoanData[[#This Row],[Application Date]]),1)</f>
        <v>45413</v>
      </c>
      <c r="AM2896" s="14">
        <f ca="1">IF(AND(tbl_LoanData[[#This Row],[Application Date]]&gt;=EOMONTH(TODAY(),-1)+1,tbl_LoanData[[#This Row],[Application Date]]&lt;=TODAY()),tbl_LoanData[[#This Row],[Loan Amount]],0)</f>
        <v>0</v>
      </c>
      <c r="AN2896" s="14">
        <f>tbl_LoanData[[#This Row],[Amount Paid]]-(Q2896-X2896)</f>
        <v>277521.59999999998</v>
      </c>
      <c r="AO2896" s="14">
        <f>IF(tbl_LoanData[[#This Row],[Application Status]]="Approved",1,0)</f>
        <v>1</v>
      </c>
      <c r="AP2896" s="22" t="str">
        <f t="shared" ca="1" si="136"/>
        <v/>
      </c>
      <c r="AQ2896" s="22" t="str">
        <f t="shared" ca="1" si="137"/>
        <v/>
      </c>
    </row>
    <row r="2897" spans="1:43" ht="14.4" customHeight="1" x14ac:dyDescent="0.3">
      <c r="A2897" s="2" t="s">
        <v>9367</v>
      </c>
      <c r="B2897" s="2" t="s">
        <v>9368</v>
      </c>
      <c r="C2897" s="2" t="s">
        <v>390</v>
      </c>
      <c r="D2897" s="2" t="s">
        <v>176</v>
      </c>
      <c r="E2897" s="2" t="s">
        <v>465</v>
      </c>
      <c r="F2897" s="2">
        <v>54</v>
      </c>
      <c r="G2897" s="2" t="s">
        <v>83</v>
      </c>
      <c r="H2897" s="2" t="s">
        <v>244</v>
      </c>
      <c r="I2897" s="2" t="s">
        <v>48</v>
      </c>
      <c r="J2897" s="3">
        <v>45413</v>
      </c>
      <c r="K2897" s="3"/>
      <c r="L2897" s="2" t="s">
        <v>40</v>
      </c>
      <c r="M2897" s="2" t="s">
        <v>111</v>
      </c>
      <c r="N2897" s="2" t="s">
        <v>369</v>
      </c>
      <c r="O2897" s="4">
        <v>846000</v>
      </c>
      <c r="P2897" s="4">
        <v>104200</v>
      </c>
      <c r="Q2897" s="4">
        <v>741800</v>
      </c>
      <c r="R2897" s="2">
        <v>48</v>
      </c>
      <c r="S2897" s="5">
        <v>12.14</v>
      </c>
      <c r="T2897" s="4">
        <v>22958.71</v>
      </c>
      <c r="U2897" s="2" t="s">
        <v>113</v>
      </c>
      <c r="V2897" s="2" t="s">
        <v>97</v>
      </c>
      <c r="W2897" s="4">
        <v>0</v>
      </c>
      <c r="X2897" s="4">
        <v>0</v>
      </c>
      <c r="Y2897" s="4">
        <v>1102018.08</v>
      </c>
      <c r="Z2897" s="2">
        <v>0</v>
      </c>
      <c r="AA2897" s="2" t="s">
        <v>97</v>
      </c>
      <c r="AB2897" s="2" t="s">
        <v>15733</v>
      </c>
      <c r="AC2897" s="2" t="s">
        <v>106</v>
      </c>
      <c r="AD2897" s="2" t="s">
        <v>76</v>
      </c>
      <c r="AE2897" s="5">
        <v>87.68</v>
      </c>
      <c r="AF2897" s="2">
        <v>0</v>
      </c>
      <c r="AG2897" s="2" t="s">
        <v>97</v>
      </c>
      <c r="AH2897" s="2"/>
      <c r="AI2897" s="6" t="str">
        <f t="shared" si="135"/>
        <v>45-54</v>
      </c>
      <c r="AJ2897" s="11">
        <f>YEAR(tbl_LoanData[[#This Row],[Application Date]])</f>
        <v>2024</v>
      </c>
      <c r="AK2897" s="11" t="str">
        <f>TEXT(tbl_LoanData[[#This Row],[Application Date]],"MMMM")</f>
        <v>May</v>
      </c>
      <c r="AL2897" s="12">
        <f>DATE(YEAR(tbl_LoanData[[#This Row],[Application Date]]),MONTH(tbl_LoanData[[#This Row],[Application Date]]),1)</f>
        <v>45413</v>
      </c>
      <c r="AM2897" s="14">
        <f ca="1">IF(AND(tbl_LoanData[[#This Row],[Application Date]]&gt;=EOMONTH(TODAY(),-1)+1,tbl_LoanData[[#This Row],[Application Date]]&lt;=TODAY()),tbl_LoanData[[#This Row],[Loan Amount]],0)</f>
        <v>0</v>
      </c>
      <c r="AN2897" s="14">
        <f>tbl_LoanData[[#This Row],[Amount Paid]]-(Q2897-X2897)</f>
        <v>-741800</v>
      </c>
      <c r="AO2897" s="14">
        <f>IF(tbl_LoanData[[#This Row],[Application Status]]="Approved",1,0)</f>
        <v>0</v>
      </c>
      <c r="AP2897" s="22" t="str">
        <f t="shared" ca="1" si="136"/>
        <v/>
      </c>
      <c r="AQ2897" s="22" t="str">
        <f t="shared" ca="1" si="137"/>
        <v/>
      </c>
    </row>
    <row r="2898" spans="1:43" ht="14.4" customHeight="1" x14ac:dyDescent="0.3">
      <c r="A2898" s="2" t="s">
        <v>9687</v>
      </c>
      <c r="B2898" s="2" t="s">
        <v>9688</v>
      </c>
      <c r="C2898" s="2" t="s">
        <v>171</v>
      </c>
      <c r="D2898" s="2" t="s">
        <v>232</v>
      </c>
      <c r="E2898" s="2" t="s">
        <v>182</v>
      </c>
      <c r="F2898" s="2">
        <v>40</v>
      </c>
      <c r="G2898" s="2" t="s">
        <v>69</v>
      </c>
      <c r="H2898" s="2" t="s">
        <v>110</v>
      </c>
      <c r="I2898" s="2" t="s">
        <v>46</v>
      </c>
      <c r="J2898" s="3">
        <v>45422</v>
      </c>
      <c r="K2898" s="3"/>
      <c r="L2898" s="2" t="s">
        <v>38</v>
      </c>
      <c r="M2898" s="2" t="s">
        <v>111</v>
      </c>
      <c r="N2898" s="2" t="s">
        <v>112</v>
      </c>
      <c r="O2898" s="4">
        <v>1192000</v>
      </c>
      <c r="P2898" s="4">
        <v>459600</v>
      </c>
      <c r="Q2898" s="4">
        <v>732400</v>
      </c>
      <c r="R2898" s="2">
        <v>36</v>
      </c>
      <c r="S2898" s="5">
        <v>10</v>
      </c>
      <c r="T2898" s="4">
        <v>26447.78</v>
      </c>
      <c r="U2898" s="2" t="s">
        <v>113</v>
      </c>
      <c r="V2898" s="2" t="s">
        <v>97</v>
      </c>
      <c r="W2898" s="4">
        <v>0</v>
      </c>
      <c r="X2898" s="4">
        <v>0</v>
      </c>
      <c r="Y2898" s="4">
        <v>952120</v>
      </c>
      <c r="Z2898" s="2">
        <v>0</v>
      </c>
      <c r="AA2898" s="2" t="s">
        <v>97</v>
      </c>
      <c r="AB2898" s="2" t="s">
        <v>15731</v>
      </c>
      <c r="AC2898" s="2" t="s">
        <v>360</v>
      </c>
      <c r="AD2898" s="2" t="s">
        <v>76</v>
      </c>
      <c r="AE2898" s="5">
        <v>61.44</v>
      </c>
      <c r="AF2898" s="2">
        <v>0</v>
      </c>
      <c r="AG2898" s="2" t="s">
        <v>97</v>
      </c>
      <c r="AH2898" s="2"/>
      <c r="AI2898" s="6" t="str">
        <f t="shared" si="135"/>
        <v>35-44</v>
      </c>
      <c r="AJ2898" s="11">
        <f>YEAR(tbl_LoanData[[#This Row],[Application Date]])</f>
        <v>2024</v>
      </c>
      <c r="AK2898" s="11" t="str">
        <f>TEXT(tbl_LoanData[[#This Row],[Application Date]],"MMMM")</f>
        <v>May</v>
      </c>
      <c r="AL2898" s="12">
        <f>DATE(YEAR(tbl_LoanData[[#This Row],[Application Date]]),MONTH(tbl_LoanData[[#This Row],[Application Date]]),1)</f>
        <v>45413</v>
      </c>
      <c r="AM2898" s="14">
        <f ca="1">IF(AND(tbl_LoanData[[#This Row],[Application Date]]&gt;=EOMONTH(TODAY(),-1)+1,tbl_LoanData[[#This Row],[Application Date]]&lt;=TODAY()),tbl_LoanData[[#This Row],[Loan Amount]],0)</f>
        <v>0</v>
      </c>
      <c r="AN2898" s="14">
        <f>tbl_LoanData[[#This Row],[Amount Paid]]-(Q2898-X2898)</f>
        <v>-732400</v>
      </c>
      <c r="AO2898" s="14">
        <f>IF(tbl_LoanData[[#This Row],[Application Status]]="Approved",1,0)</f>
        <v>0</v>
      </c>
      <c r="AP2898" s="22" t="str">
        <f t="shared" ca="1" si="136"/>
        <v/>
      </c>
      <c r="AQ2898" s="22" t="str">
        <f t="shared" ca="1" si="137"/>
        <v/>
      </c>
    </row>
    <row r="2899" spans="1:43" ht="14.4" customHeight="1" x14ac:dyDescent="0.3">
      <c r="A2899" s="2" t="s">
        <v>9695</v>
      </c>
      <c r="B2899" s="2" t="s">
        <v>9696</v>
      </c>
      <c r="C2899" s="2" t="s">
        <v>379</v>
      </c>
      <c r="D2899" s="2" t="s">
        <v>142</v>
      </c>
      <c r="E2899" s="2" t="s">
        <v>232</v>
      </c>
      <c r="F2899" s="2">
        <v>65</v>
      </c>
      <c r="G2899" s="2" t="s">
        <v>69</v>
      </c>
      <c r="H2899" s="2" t="s">
        <v>110</v>
      </c>
      <c r="I2899" s="2" t="s">
        <v>46</v>
      </c>
      <c r="J2899" s="3">
        <v>45416</v>
      </c>
      <c r="K2899" s="3">
        <v>45424</v>
      </c>
      <c r="L2899" s="2" t="s">
        <v>36</v>
      </c>
      <c r="M2899" s="2" t="s">
        <v>104</v>
      </c>
      <c r="N2899" s="2" t="s">
        <v>105</v>
      </c>
      <c r="O2899" s="4">
        <v>1641000</v>
      </c>
      <c r="P2899" s="4">
        <v>441600</v>
      </c>
      <c r="Q2899" s="4">
        <v>1199400</v>
      </c>
      <c r="R2899" s="2">
        <v>48</v>
      </c>
      <c r="S2899" s="5">
        <v>7.76</v>
      </c>
      <c r="T2899" s="4">
        <v>32743.62</v>
      </c>
      <c r="U2899" s="2" t="s">
        <v>73</v>
      </c>
      <c r="V2899" s="2" t="s">
        <v>74</v>
      </c>
      <c r="W2899" s="4">
        <v>851334.12</v>
      </c>
      <c r="X2899" s="4">
        <v>720359.64</v>
      </c>
      <c r="Y2899" s="4">
        <v>1571693.76</v>
      </c>
      <c r="Z2899" s="2">
        <v>29</v>
      </c>
      <c r="AA2899" s="2" t="s">
        <v>57</v>
      </c>
      <c r="AB2899" s="2" t="s">
        <v>15730</v>
      </c>
      <c r="AC2899" s="2" t="s">
        <v>146</v>
      </c>
      <c r="AD2899" s="2" t="s">
        <v>76</v>
      </c>
      <c r="AE2899" s="5">
        <v>73.09</v>
      </c>
      <c r="AF2899" s="2">
        <v>1</v>
      </c>
      <c r="AG2899" s="2" t="s">
        <v>77</v>
      </c>
      <c r="AH2899" s="2">
        <v>8</v>
      </c>
      <c r="AI2899" s="6" t="str">
        <f t="shared" si="135"/>
        <v>65+</v>
      </c>
      <c r="AJ2899" s="11">
        <f>YEAR(tbl_LoanData[[#This Row],[Application Date]])</f>
        <v>2024</v>
      </c>
      <c r="AK2899" s="11" t="str">
        <f>TEXT(tbl_LoanData[[#This Row],[Application Date]],"MMMM")</f>
        <v>May</v>
      </c>
      <c r="AL2899" s="12">
        <f>DATE(YEAR(tbl_LoanData[[#This Row],[Application Date]]),MONTH(tbl_LoanData[[#This Row],[Application Date]]),1)</f>
        <v>45413</v>
      </c>
      <c r="AM2899" s="14">
        <f ca="1">IF(AND(tbl_LoanData[[#This Row],[Application Date]]&gt;=EOMONTH(TODAY(),-1)+1,tbl_LoanData[[#This Row],[Application Date]]&lt;=TODAY()),tbl_LoanData[[#This Row],[Loan Amount]],0)</f>
        <v>0</v>
      </c>
      <c r="AN2899" s="14">
        <f>tbl_LoanData[[#This Row],[Amount Paid]]-(Q2899-X2899)</f>
        <v>372293.76</v>
      </c>
      <c r="AO2899" s="14">
        <f>IF(tbl_LoanData[[#This Row],[Application Status]]="Approved",1,0)</f>
        <v>1</v>
      </c>
      <c r="AP2899" s="22" t="str">
        <f t="shared" ca="1" si="136"/>
        <v/>
      </c>
      <c r="AQ2899" s="22" t="str">
        <f t="shared" ca="1" si="137"/>
        <v/>
      </c>
    </row>
    <row r="2900" spans="1:43" ht="14.4" customHeight="1" x14ac:dyDescent="0.3">
      <c r="A2900" s="2" t="s">
        <v>9741</v>
      </c>
      <c r="B2900" s="2" t="s">
        <v>9742</v>
      </c>
      <c r="C2900" s="2" t="s">
        <v>804</v>
      </c>
      <c r="D2900" s="2" t="s">
        <v>117</v>
      </c>
      <c r="E2900" s="2" t="s">
        <v>68</v>
      </c>
      <c r="F2900" s="2">
        <v>60</v>
      </c>
      <c r="G2900" s="2" t="s">
        <v>83</v>
      </c>
      <c r="H2900" s="2" t="s">
        <v>265</v>
      </c>
      <c r="I2900" s="2" t="s">
        <v>44</v>
      </c>
      <c r="J2900" s="3">
        <v>45423</v>
      </c>
      <c r="K2900" s="3"/>
      <c r="L2900" s="2" t="s">
        <v>38</v>
      </c>
      <c r="M2900" s="2" t="s">
        <v>85</v>
      </c>
      <c r="N2900" s="2" t="s">
        <v>314</v>
      </c>
      <c r="O2900" s="4">
        <v>1325000</v>
      </c>
      <c r="P2900" s="4">
        <v>264000</v>
      </c>
      <c r="Q2900" s="4">
        <v>1061000</v>
      </c>
      <c r="R2900" s="2">
        <v>48</v>
      </c>
      <c r="S2900" s="5">
        <v>10.99</v>
      </c>
      <c r="T2900" s="4">
        <v>31821.16</v>
      </c>
      <c r="U2900" s="2" t="s">
        <v>113</v>
      </c>
      <c r="V2900" s="2" t="s">
        <v>97</v>
      </c>
      <c r="W2900" s="4">
        <v>0</v>
      </c>
      <c r="X2900" s="4">
        <v>0</v>
      </c>
      <c r="Y2900" s="4">
        <v>1527415.6</v>
      </c>
      <c r="Z2900" s="2">
        <v>0</v>
      </c>
      <c r="AA2900" s="2" t="s">
        <v>97</v>
      </c>
      <c r="AB2900" s="2" t="s">
        <v>15729</v>
      </c>
      <c r="AC2900" s="2" t="s">
        <v>332</v>
      </c>
      <c r="AD2900" s="2" t="s">
        <v>76</v>
      </c>
      <c r="AE2900" s="5">
        <v>80.08</v>
      </c>
      <c r="AF2900" s="2">
        <v>0</v>
      </c>
      <c r="AG2900" s="2" t="s">
        <v>97</v>
      </c>
      <c r="AH2900" s="2"/>
      <c r="AI2900" s="6" t="str">
        <f t="shared" si="135"/>
        <v>55-64</v>
      </c>
      <c r="AJ2900" s="11">
        <f>YEAR(tbl_LoanData[[#This Row],[Application Date]])</f>
        <v>2024</v>
      </c>
      <c r="AK2900" s="11" t="str">
        <f>TEXT(tbl_LoanData[[#This Row],[Application Date]],"MMMM")</f>
        <v>May</v>
      </c>
      <c r="AL2900" s="12">
        <f>DATE(YEAR(tbl_LoanData[[#This Row],[Application Date]]),MONTH(tbl_LoanData[[#This Row],[Application Date]]),1)</f>
        <v>45413</v>
      </c>
      <c r="AM2900" s="14">
        <f ca="1">IF(AND(tbl_LoanData[[#This Row],[Application Date]]&gt;=EOMONTH(TODAY(),-1)+1,tbl_LoanData[[#This Row],[Application Date]]&lt;=TODAY()),tbl_LoanData[[#This Row],[Loan Amount]],0)</f>
        <v>0</v>
      </c>
      <c r="AN2900" s="14">
        <f>tbl_LoanData[[#This Row],[Amount Paid]]-(Q2900-X2900)</f>
        <v>-1061000</v>
      </c>
      <c r="AO2900" s="14">
        <f>IF(tbl_LoanData[[#This Row],[Application Status]]="Approved",1,0)</f>
        <v>0</v>
      </c>
      <c r="AP2900" s="22" t="str">
        <f t="shared" ca="1" si="136"/>
        <v/>
      </c>
      <c r="AQ2900" s="22" t="str">
        <f t="shared" ca="1" si="137"/>
        <v/>
      </c>
    </row>
    <row r="2901" spans="1:43" ht="14.4" customHeight="1" x14ac:dyDescent="0.3">
      <c r="A2901" s="2" t="s">
        <v>9905</v>
      </c>
      <c r="B2901" s="2" t="s">
        <v>9906</v>
      </c>
      <c r="C2901" s="2" t="s">
        <v>304</v>
      </c>
      <c r="D2901" s="2" t="s">
        <v>91</v>
      </c>
      <c r="E2901" s="2" t="s">
        <v>134</v>
      </c>
      <c r="F2901" s="2">
        <v>56</v>
      </c>
      <c r="G2901" s="2" t="s">
        <v>83</v>
      </c>
      <c r="H2901" s="2" t="s">
        <v>285</v>
      </c>
      <c r="I2901" s="2" t="s">
        <v>55</v>
      </c>
      <c r="J2901" s="3">
        <v>45420</v>
      </c>
      <c r="K2901" s="3">
        <v>45434</v>
      </c>
      <c r="L2901" s="2" t="s">
        <v>40</v>
      </c>
      <c r="M2901" s="2" t="s">
        <v>85</v>
      </c>
      <c r="N2901" s="2" t="s">
        <v>274</v>
      </c>
      <c r="O2901" s="4">
        <v>969000</v>
      </c>
      <c r="P2901" s="4">
        <v>105400</v>
      </c>
      <c r="Q2901" s="4">
        <v>863600</v>
      </c>
      <c r="R2901" s="2">
        <v>48</v>
      </c>
      <c r="S2901" s="5">
        <v>11.46</v>
      </c>
      <c r="T2901" s="4">
        <v>26239.05</v>
      </c>
      <c r="U2901" s="2" t="s">
        <v>73</v>
      </c>
      <c r="V2901" s="2" t="s">
        <v>74</v>
      </c>
      <c r="W2901" s="4">
        <v>708454.35</v>
      </c>
      <c r="X2901" s="4">
        <v>551019.89</v>
      </c>
      <c r="Y2901" s="4">
        <v>1259474.24</v>
      </c>
      <c r="Z2901" s="2">
        <v>0</v>
      </c>
      <c r="AA2901" s="2" t="s">
        <v>56</v>
      </c>
      <c r="AB2901" s="2" t="s">
        <v>15730</v>
      </c>
      <c r="AC2901" s="2" t="s">
        <v>360</v>
      </c>
      <c r="AD2901" s="2" t="s">
        <v>76</v>
      </c>
      <c r="AE2901" s="5">
        <v>89.12</v>
      </c>
      <c r="AF2901" s="2">
        <v>0</v>
      </c>
      <c r="AG2901" s="2" t="s">
        <v>77</v>
      </c>
      <c r="AH2901" s="2">
        <v>14</v>
      </c>
      <c r="AI2901" s="6" t="str">
        <f t="shared" si="135"/>
        <v>55-64</v>
      </c>
      <c r="AJ2901" s="11">
        <f>YEAR(tbl_LoanData[[#This Row],[Application Date]])</f>
        <v>2024</v>
      </c>
      <c r="AK2901" s="11" t="str">
        <f>TEXT(tbl_LoanData[[#This Row],[Application Date]],"MMMM")</f>
        <v>May</v>
      </c>
      <c r="AL2901" s="12">
        <f>DATE(YEAR(tbl_LoanData[[#This Row],[Application Date]]),MONTH(tbl_LoanData[[#This Row],[Application Date]]),1)</f>
        <v>45413</v>
      </c>
      <c r="AM2901" s="14">
        <f ca="1">IF(AND(tbl_LoanData[[#This Row],[Application Date]]&gt;=EOMONTH(TODAY(),-1)+1,tbl_LoanData[[#This Row],[Application Date]]&lt;=TODAY()),tbl_LoanData[[#This Row],[Loan Amount]],0)</f>
        <v>0</v>
      </c>
      <c r="AN2901" s="14">
        <f>tbl_LoanData[[#This Row],[Amount Paid]]-(Q2901-X2901)</f>
        <v>395874.24</v>
      </c>
      <c r="AO2901" s="14">
        <f>IF(tbl_LoanData[[#This Row],[Application Status]]="Approved",1,0)</f>
        <v>1</v>
      </c>
      <c r="AP2901" s="22" t="str">
        <f t="shared" ca="1" si="136"/>
        <v/>
      </c>
      <c r="AQ2901" s="22" t="str">
        <f t="shared" ca="1" si="137"/>
        <v/>
      </c>
    </row>
    <row r="2902" spans="1:43" ht="14.4" customHeight="1" x14ac:dyDescent="0.3">
      <c r="A2902" s="2" t="s">
        <v>9965</v>
      </c>
      <c r="B2902" s="2" t="s">
        <v>9966</v>
      </c>
      <c r="C2902" s="2" t="s">
        <v>682</v>
      </c>
      <c r="D2902" s="2" t="s">
        <v>182</v>
      </c>
      <c r="E2902" s="2" t="s">
        <v>293</v>
      </c>
      <c r="F2902" s="2">
        <v>32</v>
      </c>
      <c r="G2902" s="2" t="s">
        <v>69</v>
      </c>
      <c r="H2902" s="2" t="s">
        <v>543</v>
      </c>
      <c r="I2902" s="2" t="s">
        <v>45</v>
      </c>
      <c r="J2902" s="3">
        <v>45438</v>
      </c>
      <c r="K2902" s="3">
        <v>45459</v>
      </c>
      <c r="L2902" s="2" t="s">
        <v>40</v>
      </c>
      <c r="M2902" s="2" t="s">
        <v>111</v>
      </c>
      <c r="N2902" s="2" t="s">
        <v>120</v>
      </c>
      <c r="O2902" s="4">
        <v>792000</v>
      </c>
      <c r="P2902" s="4">
        <v>156300</v>
      </c>
      <c r="Q2902" s="4">
        <v>635700</v>
      </c>
      <c r="R2902" s="2">
        <v>60</v>
      </c>
      <c r="S2902" s="5">
        <v>13.08</v>
      </c>
      <c r="T2902" s="4">
        <v>17524.13</v>
      </c>
      <c r="U2902" s="2" t="s">
        <v>73</v>
      </c>
      <c r="V2902" s="2" t="s">
        <v>74</v>
      </c>
      <c r="W2902" s="4">
        <v>438103.25</v>
      </c>
      <c r="X2902" s="4">
        <v>613344.55000000005</v>
      </c>
      <c r="Y2902" s="4">
        <v>1051447.8</v>
      </c>
      <c r="Z2902" s="2">
        <v>31</v>
      </c>
      <c r="AA2902" s="2" t="s">
        <v>58</v>
      </c>
      <c r="AB2902" s="2" t="s">
        <v>15732</v>
      </c>
      <c r="AC2902" s="2" t="s">
        <v>138</v>
      </c>
      <c r="AD2902" s="2" t="s">
        <v>76</v>
      </c>
      <c r="AE2902" s="5">
        <v>80.27</v>
      </c>
      <c r="AF2902" s="2">
        <v>1</v>
      </c>
      <c r="AG2902" s="2" t="s">
        <v>15718</v>
      </c>
      <c r="AH2902" s="2">
        <v>21</v>
      </c>
      <c r="AI2902" s="6" t="str">
        <f t="shared" si="135"/>
        <v>25-34</v>
      </c>
      <c r="AJ2902" s="11">
        <f>YEAR(tbl_LoanData[[#This Row],[Application Date]])</f>
        <v>2024</v>
      </c>
      <c r="AK2902" s="11" t="str">
        <f>TEXT(tbl_LoanData[[#This Row],[Application Date]],"MMMM")</f>
        <v>May</v>
      </c>
      <c r="AL2902" s="12">
        <f>DATE(YEAR(tbl_LoanData[[#This Row],[Application Date]]),MONTH(tbl_LoanData[[#This Row],[Application Date]]),1)</f>
        <v>45413</v>
      </c>
      <c r="AM2902" s="14">
        <f ca="1">IF(AND(tbl_LoanData[[#This Row],[Application Date]]&gt;=EOMONTH(TODAY(),-1)+1,tbl_LoanData[[#This Row],[Application Date]]&lt;=TODAY()),tbl_LoanData[[#This Row],[Loan Amount]],0)</f>
        <v>0</v>
      </c>
      <c r="AN2902" s="14">
        <f>tbl_LoanData[[#This Row],[Amount Paid]]-(Q2902-X2902)</f>
        <v>415747.80000000005</v>
      </c>
      <c r="AO2902" s="14">
        <f>IF(tbl_LoanData[[#This Row],[Application Status]]="Approved",1,0)</f>
        <v>1</v>
      </c>
      <c r="AP2902" s="22" t="str">
        <f t="shared" ca="1" si="136"/>
        <v/>
      </c>
      <c r="AQ2902" s="22" t="str">
        <f t="shared" ca="1" si="137"/>
        <v/>
      </c>
    </row>
    <row r="2903" spans="1:43" ht="14.4" customHeight="1" x14ac:dyDescent="0.3">
      <c r="A2903" s="2" t="s">
        <v>9969</v>
      </c>
      <c r="B2903" s="2" t="s">
        <v>9970</v>
      </c>
      <c r="C2903" s="2" t="s">
        <v>124</v>
      </c>
      <c r="D2903" s="2" t="s">
        <v>82</v>
      </c>
      <c r="E2903" s="2" t="s">
        <v>183</v>
      </c>
      <c r="F2903" s="2">
        <v>25</v>
      </c>
      <c r="G2903" s="2" t="s">
        <v>69</v>
      </c>
      <c r="H2903" s="2" t="s">
        <v>191</v>
      </c>
      <c r="I2903" s="2" t="s">
        <v>51</v>
      </c>
      <c r="J2903" s="3">
        <v>45426</v>
      </c>
      <c r="K2903" s="3"/>
      <c r="L2903" s="2" t="s">
        <v>41</v>
      </c>
      <c r="M2903" s="2" t="s">
        <v>184</v>
      </c>
      <c r="N2903" s="2" t="s">
        <v>426</v>
      </c>
      <c r="O2903" s="4">
        <v>4245000</v>
      </c>
      <c r="P2903" s="4">
        <v>694100</v>
      </c>
      <c r="Q2903" s="4">
        <v>3550900</v>
      </c>
      <c r="R2903" s="2">
        <v>48</v>
      </c>
      <c r="S2903" s="5">
        <v>9.65</v>
      </c>
      <c r="T2903" s="4">
        <v>102532.24</v>
      </c>
      <c r="U2903" s="2" t="s">
        <v>96</v>
      </c>
      <c r="V2903" s="2" t="s">
        <v>97</v>
      </c>
      <c r="W2903" s="4">
        <v>0</v>
      </c>
      <c r="X2903" s="4">
        <v>0</v>
      </c>
      <c r="Y2903" s="4">
        <v>4921547.4000000004</v>
      </c>
      <c r="Z2903" s="2">
        <v>0</v>
      </c>
      <c r="AA2903" s="2" t="s">
        <v>97</v>
      </c>
      <c r="AB2903" s="2" t="s">
        <v>15733</v>
      </c>
      <c r="AC2903" s="2" t="s">
        <v>138</v>
      </c>
      <c r="AD2903" s="2" t="s">
        <v>76</v>
      </c>
      <c r="AE2903" s="5">
        <v>83.65</v>
      </c>
      <c r="AF2903" s="2">
        <v>0</v>
      </c>
      <c r="AG2903" s="2" t="s">
        <v>97</v>
      </c>
      <c r="AH2903" s="2"/>
      <c r="AI2903" s="6" t="str">
        <f t="shared" si="135"/>
        <v>25-34</v>
      </c>
      <c r="AJ2903" s="11">
        <f>YEAR(tbl_LoanData[[#This Row],[Application Date]])</f>
        <v>2024</v>
      </c>
      <c r="AK2903" s="11" t="str">
        <f>TEXT(tbl_LoanData[[#This Row],[Application Date]],"MMMM")</f>
        <v>May</v>
      </c>
      <c r="AL2903" s="12">
        <f>DATE(YEAR(tbl_LoanData[[#This Row],[Application Date]]),MONTH(tbl_LoanData[[#This Row],[Application Date]]),1)</f>
        <v>45413</v>
      </c>
      <c r="AM2903" s="14">
        <f ca="1">IF(AND(tbl_LoanData[[#This Row],[Application Date]]&gt;=EOMONTH(TODAY(),-1)+1,tbl_LoanData[[#This Row],[Application Date]]&lt;=TODAY()),tbl_LoanData[[#This Row],[Loan Amount]],0)</f>
        <v>0</v>
      </c>
      <c r="AN2903" s="14">
        <f>tbl_LoanData[[#This Row],[Amount Paid]]-(Q2903-X2903)</f>
        <v>-3550900</v>
      </c>
      <c r="AO2903" s="14">
        <f>IF(tbl_LoanData[[#This Row],[Application Status]]="Approved",1,0)</f>
        <v>0</v>
      </c>
      <c r="AP2903" s="22" t="str">
        <f t="shared" ca="1" si="136"/>
        <v/>
      </c>
      <c r="AQ2903" s="22" t="str">
        <f t="shared" ca="1" si="137"/>
        <v/>
      </c>
    </row>
    <row r="2904" spans="1:43" ht="14.4" customHeight="1" x14ac:dyDescent="0.3">
      <c r="A2904" s="2" t="s">
        <v>9987</v>
      </c>
      <c r="B2904" s="2" t="s">
        <v>9988</v>
      </c>
      <c r="C2904" s="2" t="s">
        <v>515</v>
      </c>
      <c r="D2904" s="2" t="s">
        <v>101</v>
      </c>
      <c r="E2904" s="2" t="s">
        <v>323</v>
      </c>
      <c r="F2904" s="2">
        <v>27</v>
      </c>
      <c r="G2904" s="2" t="s">
        <v>69</v>
      </c>
      <c r="H2904" s="2" t="s">
        <v>166</v>
      </c>
      <c r="I2904" s="2" t="s">
        <v>46</v>
      </c>
      <c r="J2904" s="3">
        <v>45429</v>
      </c>
      <c r="K2904" s="3">
        <v>45444</v>
      </c>
      <c r="L2904" s="2" t="s">
        <v>39</v>
      </c>
      <c r="M2904" s="2" t="s">
        <v>85</v>
      </c>
      <c r="N2904" s="2" t="s">
        <v>178</v>
      </c>
      <c r="O2904" s="4">
        <v>1664000</v>
      </c>
      <c r="P2904" s="4">
        <v>298000</v>
      </c>
      <c r="Q2904" s="4">
        <v>1366000</v>
      </c>
      <c r="R2904" s="2">
        <v>24</v>
      </c>
      <c r="S2904" s="5">
        <v>7.08</v>
      </c>
      <c r="T2904" s="4">
        <v>64976.07</v>
      </c>
      <c r="U2904" s="2" t="s">
        <v>73</v>
      </c>
      <c r="V2904" s="2" t="s">
        <v>33</v>
      </c>
      <c r="W2904" s="4">
        <v>1559425.6</v>
      </c>
      <c r="X2904" s="4">
        <v>0</v>
      </c>
      <c r="Y2904" s="4">
        <v>1559425.6</v>
      </c>
      <c r="Z2904" s="2">
        <v>0</v>
      </c>
      <c r="AA2904" s="2" t="s">
        <v>56</v>
      </c>
      <c r="AB2904" s="2" t="s">
        <v>15732</v>
      </c>
      <c r="AC2904" s="2" t="s">
        <v>121</v>
      </c>
      <c r="AD2904" s="2" t="s">
        <v>76</v>
      </c>
      <c r="AE2904" s="5">
        <v>82.09</v>
      </c>
      <c r="AF2904" s="2">
        <v>0</v>
      </c>
      <c r="AG2904" s="2" t="s">
        <v>77</v>
      </c>
      <c r="AH2904" s="2">
        <v>15</v>
      </c>
      <c r="AI2904" s="6" t="str">
        <f t="shared" si="135"/>
        <v>25-34</v>
      </c>
      <c r="AJ2904" s="11">
        <f>YEAR(tbl_LoanData[[#This Row],[Application Date]])</f>
        <v>2024</v>
      </c>
      <c r="AK2904" s="11" t="str">
        <f>TEXT(tbl_LoanData[[#This Row],[Application Date]],"MMMM")</f>
        <v>May</v>
      </c>
      <c r="AL2904" s="12">
        <f>DATE(YEAR(tbl_LoanData[[#This Row],[Application Date]]),MONTH(tbl_LoanData[[#This Row],[Application Date]]),1)</f>
        <v>45413</v>
      </c>
      <c r="AM2904" s="14">
        <f ca="1">IF(AND(tbl_LoanData[[#This Row],[Application Date]]&gt;=EOMONTH(TODAY(),-1)+1,tbl_LoanData[[#This Row],[Application Date]]&lt;=TODAY()),tbl_LoanData[[#This Row],[Loan Amount]],0)</f>
        <v>0</v>
      </c>
      <c r="AN2904" s="14">
        <f>tbl_LoanData[[#This Row],[Amount Paid]]-(Q2904-X2904)</f>
        <v>193425.60000000009</v>
      </c>
      <c r="AO2904" s="14">
        <f>IF(tbl_LoanData[[#This Row],[Application Status]]="Approved",1,0)</f>
        <v>1</v>
      </c>
      <c r="AP2904" s="22" t="str">
        <f t="shared" ca="1" si="136"/>
        <v/>
      </c>
      <c r="AQ2904" s="22" t="str">
        <f t="shared" ca="1" si="137"/>
        <v/>
      </c>
    </row>
    <row r="2905" spans="1:43" x14ac:dyDescent="0.3">
      <c r="A2905" s="2" t="s">
        <v>10027</v>
      </c>
      <c r="B2905" s="2" t="s">
        <v>10028</v>
      </c>
      <c r="C2905" s="2" t="s">
        <v>376</v>
      </c>
      <c r="D2905" s="2" t="s">
        <v>67</v>
      </c>
      <c r="E2905" s="2" t="s">
        <v>255</v>
      </c>
      <c r="F2905" s="2">
        <v>23</v>
      </c>
      <c r="G2905" s="2" t="s">
        <v>69</v>
      </c>
      <c r="H2905" s="2" t="s">
        <v>191</v>
      </c>
      <c r="I2905" s="2" t="s">
        <v>51</v>
      </c>
      <c r="J2905" s="3">
        <v>45428</v>
      </c>
      <c r="K2905" s="3">
        <v>45442</v>
      </c>
      <c r="L2905" s="2" t="s">
        <v>36</v>
      </c>
      <c r="M2905" s="2" t="s">
        <v>104</v>
      </c>
      <c r="N2905" s="2" t="s">
        <v>592</v>
      </c>
      <c r="O2905" s="4">
        <v>1895000</v>
      </c>
      <c r="P2905" s="4">
        <v>364800</v>
      </c>
      <c r="Q2905" s="4">
        <v>1530200</v>
      </c>
      <c r="R2905" s="2">
        <v>48</v>
      </c>
      <c r="S2905" s="5">
        <v>10.39</v>
      </c>
      <c r="T2905" s="4">
        <v>45128.15</v>
      </c>
      <c r="U2905" s="2" t="s">
        <v>73</v>
      </c>
      <c r="V2905" s="2" t="s">
        <v>74</v>
      </c>
      <c r="W2905" s="4">
        <v>1173331.8999999999</v>
      </c>
      <c r="X2905" s="4">
        <v>992819.22</v>
      </c>
      <c r="Y2905" s="4">
        <v>2166151.12</v>
      </c>
      <c r="Z2905" s="2">
        <v>32</v>
      </c>
      <c r="AA2905" s="2" t="s">
        <v>58</v>
      </c>
      <c r="AB2905" s="2" t="s">
        <v>15729</v>
      </c>
      <c r="AC2905" s="2" t="s">
        <v>87</v>
      </c>
      <c r="AD2905" s="2" t="s">
        <v>76</v>
      </c>
      <c r="AE2905" s="5">
        <v>80.75</v>
      </c>
      <c r="AF2905" s="2">
        <v>1</v>
      </c>
      <c r="AG2905" s="2" t="s">
        <v>15718</v>
      </c>
      <c r="AH2905" s="2">
        <v>14</v>
      </c>
      <c r="AI2905" s="6" t="str">
        <f t="shared" si="135"/>
        <v>18-24</v>
      </c>
      <c r="AJ2905" s="11">
        <f>YEAR(tbl_LoanData[[#This Row],[Application Date]])</f>
        <v>2024</v>
      </c>
      <c r="AK2905" s="11" t="str">
        <f>TEXT(tbl_LoanData[[#This Row],[Application Date]],"MMMM")</f>
        <v>May</v>
      </c>
      <c r="AL2905" s="12">
        <f>DATE(YEAR(tbl_LoanData[[#This Row],[Application Date]]),MONTH(tbl_LoanData[[#This Row],[Application Date]]),1)</f>
        <v>45413</v>
      </c>
      <c r="AM2905" s="14">
        <f ca="1">IF(AND(tbl_LoanData[[#This Row],[Application Date]]&gt;=EOMONTH(TODAY(),-1)+1,tbl_LoanData[[#This Row],[Application Date]]&lt;=TODAY()),tbl_LoanData[[#This Row],[Loan Amount]],0)</f>
        <v>0</v>
      </c>
      <c r="AN2905" s="14">
        <f>tbl_LoanData[[#This Row],[Amount Paid]]-(Q2905-X2905)</f>
        <v>635951.11999999988</v>
      </c>
      <c r="AO2905" s="14">
        <f>IF(tbl_LoanData[[#This Row],[Application Status]]="Approved",1,0)</f>
        <v>1</v>
      </c>
      <c r="AP2905" s="22" t="str">
        <f t="shared" ca="1" si="136"/>
        <v/>
      </c>
      <c r="AQ2905" s="22" t="str">
        <f t="shared" ca="1" si="137"/>
        <v/>
      </c>
    </row>
    <row r="2906" spans="1:43" ht="14.4" customHeight="1" x14ac:dyDescent="0.3">
      <c r="A2906" s="2" t="s">
        <v>10337</v>
      </c>
      <c r="B2906" s="2" t="s">
        <v>10338</v>
      </c>
      <c r="C2906" s="2" t="s">
        <v>109</v>
      </c>
      <c r="D2906" s="2" t="s">
        <v>67</v>
      </c>
      <c r="E2906" s="2" t="s">
        <v>189</v>
      </c>
      <c r="F2906" s="2">
        <v>46</v>
      </c>
      <c r="G2906" s="2" t="s">
        <v>83</v>
      </c>
      <c r="H2906" s="2" t="s">
        <v>217</v>
      </c>
      <c r="I2906" s="2" t="s">
        <v>46</v>
      </c>
      <c r="J2906" s="3">
        <v>45440</v>
      </c>
      <c r="K2906" s="3">
        <v>45454</v>
      </c>
      <c r="L2906" s="2" t="s">
        <v>37</v>
      </c>
      <c r="M2906" s="2" t="s">
        <v>94</v>
      </c>
      <c r="N2906" s="2" t="s">
        <v>568</v>
      </c>
      <c r="O2906" s="4">
        <v>125000</v>
      </c>
      <c r="P2906" s="4">
        <v>20400</v>
      </c>
      <c r="Q2906" s="4">
        <v>104600</v>
      </c>
      <c r="R2906" s="2">
        <v>48</v>
      </c>
      <c r="S2906" s="5">
        <v>10.01</v>
      </c>
      <c r="T2906" s="4">
        <v>3051.7</v>
      </c>
      <c r="U2906" s="2" t="s">
        <v>73</v>
      </c>
      <c r="V2906" s="2" t="s">
        <v>74</v>
      </c>
      <c r="W2906" s="4">
        <v>76292.5</v>
      </c>
      <c r="X2906" s="4">
        <v>70189.34</v>
      </c>
      <c r="Y2906" s="4">
        <v>146481.84</v>
      </c>
      <c r="Z2906" s="2">
        <v>28</v>
      </c>
      <c r="AA2906" s="2" t="s">
        <v>57</v>
      </c>
      <c r="AB2906" s="2" t="s">
        <v>15731</v>
      </c>
      <c r="AC2906" s="2" t="s">
        <v>213</v>
      </c>
      <c r="AD2906" s="2" t="s">
        <v>76</v>
      </c>
      <c r="AE2906" s="5">
        <v>83.68</v>
      </c>
      <c r="AF2906" s="2">
        <v>1</v>
      </c>
      <c r="AG2906" s="2" t="s">
        <v>77</v>
      </c>
      <c r="AH2906" s="2">
        <v>14</v>
      </c>
      <c r="AI2906" s="6" t="str">
        <f t="shared" si="135"/>
        <v>45-54</v>
      </c>
      <c r="AJ2906" s="11">
        <f>YEAR(tbl_LoanData[[#This Row],[Application Date]])</f>
        <v>2024</v>
      </c>
      <c r="AK2906" s="11" t="str">
        <f>TEXT(tbl_LoanData[[#This Row],[Application Date]],"MMMM")</f>
        <v>May</v>
      </c>
      <c r="AL2906" s="12">
        <f>DATE(YEAR(tbl_LoanData[[#This Row],[Application Date]]),MONTH(tbl_LoanData[[#This Row],[Application Date]]),1)</f>
        <v>45413</v>
      </c>
      <c r="AM2906" s="14">
        <f ca="1">IF(AND(tbl_LoanData[[#This Row],[Application Date]]&gt;=EOMONTH(TODAY(),-1)+1,tbl_LoanData[[#This Row],[Application Date]]&lt;=TODAY()),tbl_LoanData[[#This Row],[Loan Amount]],0)</f>
        <v>0</v>
      </c>
      <c r="AN2906" s="14">
        <f>tbl_LoanData[[#This Row],[Amount Paid]]-(Q2906-X2906)</f>
        <v>41881.839999999997</v>
      </c>
      <c r="AO2906" s="14">
        <f>IF(tbl_LoanData[[#This Row],[Application Status]]="Approved",1,0)</f>
        <v>1</v>
      </c>
      <c r="AP2906" s="22" t="str">
        <f t="shared" ca="1" si="136"/>
        <v/>
      </c>
      <c r="AQ2906" s="22" t="str">
        <f t="shared" ca="1" si="137"/>
        <v/>
      </c>
    </row>
    <row r="2907" spans="1:43" ht="14.4" customHeight="1" x14ac:dyDescent="0.3">
      <c r="A2907" s="2" t="s">
        <v>10589</v>
      </c>
      <c r="B2907" s="2" t="s">
        <v>10590</v>
      </c>
      <c r="C2907" s="2" t="s">
        <v>142</v>
      </c>
      <c r="D2907" s="2" t="s">
        <v>101</v>
      </c>
      <c r="E2907" s="2" t="s">
        <v>209</v>
      </c>
      <c r="F2907" s="2">
        <v>43</v>
      </c>
      <c r="G2907" s="2" t="s">
        <v>83</v>
      </c>
      <c r="H2907" s="2" t="s">
        <v>151</v>
      </c>
      <c r="I2907" s="2" t="s">
        <v>46</v>
      </c>
      <c r="J2907" s="3">
        <v>45435</v>
      </c>
      <c r="K2907" s="3">
        <v>45454</v>
      </c>
      <c r="L2907" s="2" t="s">
        <v>40</v>
      </c>
      <c r="M2907" s="2" t="s">
        <v>94</v>
      </c>
      <c r="N2907" s="2" t="s">
        <v>95</v>
      </c>
      <c r="O2907" s="4">
        <v>1367000</v>
      </c>
      <c r="P2907" s="4">
        <v>237900</v>
      </c>
      <c r="Q2907" s="4">
        <v>1129100</v>
      </c>
      <c r="R2907" s="2">
        <v>24</v>
      </c>
      <c r="S2907" s="5">
        <v>5.63</v>
      </c>
      <c r="T2907" s="4">
        <v>52343.19</v>
      </c>
      <c r="U2907" s="2" t="s">
        <v>73</v>
      </c>
      <c r="V2907" s="2" t="s">
        <v>33</v>
      </c>
      <c r="W2907" s="4">
        <v>1256236.6599999999</v>
      </c>
      <c r="X2907" s="4">
        <v>0</v>
      </c>
      <c r="Y2907" s="4">
        <v>1256236.6599999999</v>
      </c>
      <c r="Z2907" s="2">
        <v>0</v>
      </c>
      <c r="AA2907" s="2" t="s">
        <v>56</v>
      </c>
      <c r="AB2907" s="2" t="s">
        <v>15733</v>
      </c>
      <c r="AC2907" s="2" t="s">
        <v>332</v>
      </c>
      <c r="AD2907" s="2" t="s">
        <v>76</v>
      </c>
      <c r="AE2907" s="5">
        <v>82.6</v>
      </c>
      <c r="AF2907" s="2">
        <v>0</v>
      </c>
      <c r="AG2907" s="2" t="s">
        <v>77</v>
      </c>
      <c r="AH2907" s="2">
        <v>19</v>
      </c>
      <c r="AI2907" s="6" t="str">
        <f t="shared" si="135"/>
        <v>35-44</v>
      </c>
      <c r="AJ2907" s="11">
        <f>YEAR(tbl_LoanData[[#This Row],[Application Date]])</f>
        <v>2024</v>
      </c>
      <c r="AK2907" s="11" t="str">
        <f>TEXT(tbl_LoanData[[#This Row],[Application Date]],"MMMM")</f>
        <v>May</v>
      </c>
      <c r="AL2907" s="12">
        <f>DATE(YEAR(tbl_LoanData[[#This Row],[Application Date]]),MONTH(tbl_LoanData[[#This Row],[Application Date]]),1)</f>
        <v>45413</v>
      </c>
      <c r="AM2907" s="14">
        <f ca="1">IF(AND(tbl_LoanData[[#This Row],[Application Date]]&gt;=EOMONTH(TODAY(),-1)+1,tbl_LoanData[[#This Row],[Application Date]]&lt;=TODAY()),tbl_LoanData[[#This Row],[Loan Amount]],0)</f>
        <v>0</v>
      </c>
      <c r="AN2907" s="14">
        <f>tbl_LoanData[[#This Row],[Amount Paid]]-(Q2907-X2907)</f>
        <v>127136.65999999992</v>
      </c>
      <c r="AO2907" s="14">
        <f>IF(tbl_LoanData[[#This Row],[Application Status]]="Approved",1,0)</f>
        <v>1</v>
      </c>
      <c r="AP2907" s="22" t="str">
        <f t="shared" ca="1" si="136"/>
        <v/>
      </c>
      <c r="AQ2907" s="22" t="str">
        <f t="shared" ca="1" si="137"/>
        <v/>
      </c>
    </row>
    <row r="2908" spans="1:43" ht="14.4" customHeight="1" x14ac:dyDescent="0.3">
      <c r="A2908" s="2" t="s">
        <v>10663</v>
      </c>
      <c r="B2908" s="2" t="s">
        <v>10664</v>
      </c>
      <c r="C2908" s="2" t="s">
        <v>586</v>
      </c>
      <c r="D2908" s="2" t="s">
        <v>176</v>
      </c>
      <c r="E2908" s="2" t="s">
        <v>82</v>
      </c>
      <c r="F2908" s="2">
        <v>63</v>
      </c>
      <c r="G2908" s="2" t="s">
        <v>69</v>
      </c>
      <c r="H2908" s="2" t="s">
        <v>93</v>
      </c>
      <c r="I2908" s="2" t="s">
        <v>50</v>
      </c>
      <c r="J2908" s="3">
        <v>45417</v>
      </c>
      <c r="K2908" s="3">
        <v>45427</v>
      </c>
      <c r="L2908" s="2" t="s">
        <v>39</v>
      </c>
      <c r="M2908" s="2" t="s">
        <v>94</v>
      </c>
      <c r="N2908" s="2" t="s">
        <v>418</v>
      </c>
      <c r="O2908" s="4">
        <v>2479000</v>
      </c>
      <c r="P2908" s="4">
        <v>592100</v>
      </c>
      <c r="Q2908" s="4">
        <v>1886900</v>
      </c>
      <c r="R2908" s="2">
        <v>60</v>
      </c>
      <c r="S2908" s="5">
        <v>5.93</v>
      </c>
      <c r="T2908" s="4">
        <v>40772.76</v>
      </c>
      <c r="U2908" s="2" t="s">
        <v>73</v>
      </c>
      <c r="V2908" s="2" t="s">
        <v>74</v>
      </c>
      <c r="W2908" s="4">
        <v>937773.48</v>
      </c>
      <c r="X2908" s="4">
        <v>1508592.37</v>
      </c>
      <c r="Y2908" s="4">
        <v>2446365.85</v>
      </c>
      <c r="Z2908" s="2">
        <v>128</v>
      </c>
      <c r="AA2908" s="2" t="s">
        <v>60</v>
      </c>
      <c r="AB2908" s="2" t="s">
        <v>15729</v>
      </c>
      <c r="AC2908" s="2" t="s">
        <v>106</v>
      </c>
      <c r="AD2908" s="2" t="s">
        <v>76</v>
      </c>
      <c r="AE2908" s="5">
        <v>76.12</v>
      </c>
      <c r="AF2908" s="2">
        <v>4</v>
      </c>
      <c r="AG2908" s="2" t="s">
        <v>130</v>
      </c>
      <c r="AH2908" s="2">
        <v>10</v>
      </c>
      <c r="AI2908" s="6" t="str">
        <f t="shared" si="135"/>
        <v>55-64</v>
      </c>
      <c r="AJ2908" s="11">
        <f>YEAR(tbl_LoanData[[#This Row],[Application Date]])</f>
        <v>2024</v>
      </c>
      <c r="AK2908" s="11" t="str">
        <f>TEXT(tbl_LoanData[[#This Row],[Application Date]],"MMMM")</f>
        <v>May</v>
      </c>
      <c r="AL2908" s="12">
        <f>DATE(YEAR(tbl_LoanData[[#This Row],[Application Date]]),MONTH(tbl_LoanData[[#This Row],[Application Date]]),1)</f>
        <v>45413</v>
      </c>
      <c r="AM2908" s="14">
        <f ca="1">IF(AND(tbl_LoanData[[#This Row],[Application Date]]&gt;=EOMONTH(TODAY(),-1)+1,tbl_LoanData[[#This Row],[Application Date]]&lt;=TODAY()),tbl_LoanData[[#This Row],[Loan Amount]],0)</f>
        <v>0</v>
      </c>
      <c r="AN2908" s="14">
        <f>tbl_LoanData[[#This Row],[Amount Paid]]-(Q2908-X2908)</f>
        <v>559465.85000000009</v>
      </c>
      <c r="AO2908" s="14">
        <f>IF(tbl_LoanData[[#This Row],[Application Status]]="Approved",1,0)</f>
        <v>1</v>
      </c>
      <c r="AP2908" s="22" t="str">
        <f t="shared" ca="1" si="136"/>
        <v/>
      </c>
      <c r="AQ2908" s="22" t="str">
        <f t="shared" ca="1" si="137"/>
        <v/>
      </c>
    </row>
    <row r="2909" spans="1:43" ht="14.4" customHeight="1" x14ac:dyDescent="0.3">
      <c r="A2909" s="2" t="s">
        <v>10703</v>
      </c>
      <c r="B2909" s="2" t="s">
        <v>10704</v>
      </c>
      <c r="C2909" s="2" t="s">
        <v>155</v>
      </c>
      <c r="D2909" s="2" t="s">
        <v>268</v>
      </c>
      <c r="E2909" s="2" t="s">
        <v>117</v>
      </c>
      <c r="F2909" s="2">
        <v>45</v>
      </c>
      <c r="G2909" s="2" t="s">
        <v>83</v>
      </c>
      <c r="H2909" s="2" t="s">
        <v>103</v>
      </c>
      <c r="I2909" s="2" t="s">
        <v>43</v>
      </c>
      <c r="J2909" s="3">
        <v>45442</v>
      </c>
      <c r="K2909" s="3">
        <v>45461</v>
      </c>
      <c r="L2909" s="2" t="s">
        <v>39</v>
      </c>
      <c r="M2909" s="2" t="s">
        <v>85</v>
      </c>
      <c r="N2909" s="2" t="s">
        <v>324</v>
      </c>
      <c r="O2909" s="4">
        <v>1739000</v>
      </c>
      <c r="P2909" s="4">
        <v>535400</v>
      </c>
      <c r="Q2909" s="4">
        <v>1203600</v>
      </c>
      <c r="R2909" s="2">
        <v>60</v>
      </c>
      <c r="S2909" s="5">
        <v>12.12</v>
      </c>
      <c r="T2909" s="4">
        <v>32216.36</v>
      </c>
      <c r="U2909" s="2" t="s">
        <v>73</v>
      </c>
      <c r="V2909" s="2" t="s">
        <v>74</v>
      </c>
      <c r="W2909" s="4">
        <v>837625.36</v>
      </c>
      <c r="X2909" s="4">
        <v>1095356.24</v>
      </c>
      <c r="Y2909" s="4">
        <v>1932981.6</v>
      </c>
      <c r="Z2909" s="2">
        <v>0</v>
      </c>
      <c r="AA2909" s="2" t="s">
        <v>56</v>
      </c>
      <c r="AB2909" s="2" t="s">
        <v>15728</v>
      </c>
      <c r="AC2909" s="2" t="s">
        <v>106</v>
      </c>
      <c r="AD2909" s="2" t="s">
        <v>76</v>
      </c>
      <c r="AE2909" s="5">
        <v>69.209999999999994</v>
      </c>
      <c r="AF2909" s="2">
        <v>0</v>
      </c>
      <c r="AG2909" s="2" t="s">
        <v>77</v>
      </c>
      <c r="AH2909" s="2">
        <v>19</v>
      </c>
      <c r="AI2909" s="6" t="str">
        <f t="shared" si="135"/>
        <v>45-54</v>
      </c>
      <c r="AJ2909" s="11">
        <f>YEAR(tbl_LoanData[[#This Row],[Application Date]])</f>
        <v>2024</v>
      </c>
      <c r="AK2909" s="11" t="str">
        <f>TEXT(tbl_LoanData[[#This Row],[Application Date]],"MMMM")</f>
        <v>May</v>
      </c>
      <c r="AL2909" s="12">
        <f>DATE(YEAR(tbl_LoanData[[#This Row],[Application Date]]),MONTH(tbl_LoanData[[#This Row],[Application Date]]),1)</f>
        <v>45413</v>
      </c>
      <c r="AM2909" s="14">
        <f ca="1">IF(AND(tbl_LoanData[[#This Row],[Application Date]]&gt;=EOMONTH(TODAY(),-1)+1,tbl_LoanData[[#This Row],[Application Date]]&lt;=TODAY()),tbl_LoanData[[#This Row],[Loan Amount]],0)</f>
        <v>0</v>
      </c>
      <c r="AN2909" s="14">
        <f>tbl_LoanData[[#This Row],[Amount Paid]]-(Q2909-X2909)</f>
        <v>729381.6</v>
      </c>
      <c r="AO2909" s="14">
        <f>IF(tbl_LoanData[[#This Row],[Application Status]]="Approved",1,0)</f>
        <v>1</v>
      </c>
      <c r="AP2909" s="22" t="str">
        <f t="shared" ca="1" si="136"/>
        <v/>
      </c>
      <c r="AQ2909" s="22" t="str">
        <f t="shared" ca="1" si="137"/>
        <v/>
      </c>
    </row>
    <row r="2910" spans="1:43" ht="14.4" customHeight="1" x14ac:dyDescent="0.3">
      <c r="A2910" s="2" t="s">
        <v>10821</v>
      </c>
      <c r="B2910" s="2" t="s">
        <v>10822</v>
      </c>
      <c r="C2910" s="2" t="s">
        <v>231</v>
      </c>
      <c r="D2910" s="2" t="s">
        <v>142</v>
      </c>
      <c r="E2910" s="2" t="s">
        <v>125</v>
      </c>
      <c r="F2910" s="2">
        <v>46</v>
      </c>
      <c r="G2910" s="2" t="s">
        <v>83</v>
      </c>
      <c r="H2910" s="2" t="s">
        <v>565</v>
      </c>
      <c r="I2910" s="2" t="s">
        <v>47</v>
      </c>
      <c r="J2910" s="3">
        <v>45436</v>
      </c>
      <c r="K2910" s="3"/>
      <c r="L2910" s="2" t="s">
        <v>40</v>
      </c>
      <c r="M2910" s="2" t="s">
        <v>111</v>
      </c>
      <c r="N2910" s="2" t="s">
        <v>120</v>
      </c>
      <c r="O2910" s="4">
        <v>1430000</v>
      </c>
      <c r="P2910" s="4">
        <v>340300</v>
      </c>
      <c r="Q2910" s="4">
        <v>1089700</v>
      </c>
      <c r="R2910" s="2">
        <v>36</v>
      </c>
      <c r="S2910" s="5">
        <v>10.87</v>
      </c>
      <c r="T2910" s="4">
        <v>40140.31</v>
      </c>
      <c r="U2910" s="2" t="s">
        <v>113</v>
      </c>
      <c r="V2910" s="2" t="s">
        <v>97</v>
      </c>
      <c r="W2910" s="4">
        <v>0</v>
      </c>
      <c r="X2910" s="4">
        <v>0</v>
      </c>
      <c r="Y2910" s="4">
        <v>1445051.17</v>
      </c>
      <c r="Z2910" s="2">
        <v>0</v>
      </c>
      <c r="AA2910" s="2" t="s">
        <v>97</v>
      </c>
      <c r="AB2910" s="2" t="s">
        <v>15729</v>
      </c>
      <c r="AC2910" s="2" t="s">
        <v>87</v>
      </c>
      <c r="AD2910" s="2" t="s">
        <v>76</v>
      </c>
      <c r="AE2910" s="5">
        <v>76.2</v>
      </c>
      <c r="AF2910" s="2">
        <v>0</v>
      </c>
      <c r="AG2910" s="2" t="s">
        <v>97</v>
      </c>
      <c r="AH2910" s="2"/>
      <c r="AI2910" s="6" t="str">
        <f t="shared" si="135"/>
        <v>45-54</v>
      </c>
      <c r="AJ2910" s="11">
        <f>YEAR(tbl_LoanData[[#This Row],[Application Date]])</f>
        <v>2024</v>
      </c>
      <c r="AK2910" s="11" t="str">
        <f>TEXT(tbl_LoanData[[#This Row],[Application Date]],"MMMM")</f>
        <v>May</v>
      </c>
      <c r="AL2910" s="12">
        <f>DATE(YEAR(tbl_LoanData[[#This Row],[Application Date]]),MONTH(tbl_LoanData[[#This Row],[Application Date]]),1)</f>
        <v>45413</v>
      </c>
      <c r="AM2910" s="14">
        <f ca="1">IF(AND(tbl_LoanData[[#This Row],[Application Date]]&gt;=EOMONTH(TODAY(),-1)+1,tbl_LoanData[[#This Row],[Application Date]]&lt;=TODAY()),tbl_LoanData[[#This Row],[Loan Amount]],0)</f>
        <v>0</v>
      </c>
      <c r="AN2910" s="14">
        <f>tbl_LoanData[[#This Row],[Amount Paid]]-(Q2910-X2910)</f>
        <v>-1089700</v>
      </c>
      <c r="AO2910" s="14">
        <f>IF(tbl_LoanData[[#This Row],[Application Status]]="Approved",1,0)</f>
        <v>0</v>
      </c>
      <c r="AP2910" s="22" t="str">
        <f t="shared" ca="1" si="136"/>
        <v/>
      </c>
      <c r="AQ2910" s="22" t="str">
        <f t="shared" ca="1" si="137"/>
        <v/>
      </c>
    </row>
    <row r="2911" spans="1:43" ht="14.4" customHeight="1" x14ac:dyDescent="0.3">
      <c r="A2911" s="2" t="s">
        <v>10857</v>
      </c>
      <c r="B2911" s="2" t="s">
        <v>10858</v>
      </c>
      <c r="C2911" s="2" t="s">
        <v>840</v>
      </c>
      <c r="D2911" s="2" t="s">
        <v>161</v>
      </c>
      <c r="E2911" s="2" t="s">
        <v>447</v>
      </c>
      <c r="F2911" s="2">
        <v>51</v>
      </c>
      <c r="G2911" s="2" t="s">
        <v>83</v>
      </c>
      <c r="H2911" s="2" t="s">
        <v>224</v>
      </c>
      <c r="I2911" s="2" t="s">
        <v>54</v>
      </c>
      <c r="J2911" s="3">
        <v>45433</v>
      </c>
      <c r="K2911" s="3">
        <v>45437</v>
      </c>
      <c r="L2911" s="2" t="s">
        <v>39</v>
      </c>
      <c r="M2911" s="2" t="s">
        <v>94</v>
      </c>
      <c r="N2911" s="2" t="s">
        <v>365</v>
      </c>
      <c r="O2911" s="4">
        <v>2259000</v>
      </c>
      <c r="P2911" s="4">
        <v>414100</v>
      </c>
      <c r="Q2911" s="4">
        <v>1844900</v>
      </c>
      <c r="R2911" s="2">
        <v>12</v>
      </c>
      <c r="S2911" s="5">
        <v>9.61</v>
      </c>
      <c r="T2911" s="4">
        <v>168516.24</v>
      </c>
      <c r="U2911" s="2" t="s">
        <v>73</v>
      </c>
      <c r="V2911" s="2" t="s">
        <v>34</v>
      </c>
      <c r="W2911" s="4">
        <v>1516646.16</v>
      </c>
      <c r="X2911" s="4">
        <v>505548.73</v>
      </c>
      <c r="Y2911" s="4">
        <v>2022194.89</v>
      </c>
      <c r="Z2911" s="2">
        <v>96</v>
      </c>
      <c r="AA2911" s="2" t="s">
        <v>60</v>
      </c>
      <c r="AB2911" s="2" t="s">
        <v>15736</v>
      </c>
      <c r="AC2911" s="2" t="s">
        <v>121</v>
      </c>
      <c r="AD2911" s="2" t="s">
        <v>76</v>
      </c>
      <c r="AE2911" s="5">
        <v>81.67</v>
      </c>
      <c r="AF2911" s="2">
        <v>3</v>
      </c>
      <c r="AG2911" s="2" t="s">
        <v>130</v>
      </c>
      <c r="AH2911" s="2">
        <v>4</v>
      </c>
      <c r="AI2911" s="6" t="str">
        <f t="shared" si="135"/>
        <v>45-54</v>
      </c>
      <c r="AJ2911" s="11">
        <f>YEAR(tbl_LoanData[[#This Row],[Application Date]])</f>
        <v>2024</v>
      </c>
      <c r="AK2911" s="11" t="str">
        <f>TEXT(tbl_LoanData[[#This Row],[Application Date]],"MMMM")</f>
        <v>May</v>
      </c>
      <c r="AL2911" s="12">
        <f>DATE(YEAR(tbl_LoanData[[#This Row],[Application Date]]),MONTH(tbl_LoanData[[#This Row],[Application Date]]),1)</f>
        <v>45413</v>
      </c>
      <c r="AM2911" s="14">
        <f ca="1">IF(AND(tbl_LoanData[[#This Row],[Application Date]]&gt;=EOMONTH(TODAY(),-1)+1,tbl_LoanData[[#This Row],[Application Date]]&lt;=TODAY()),tbl_LoanData[[#This Row],[Loan Amount]],0)</f>
        <v>0</v>
      </c>
      <c r="AN2911" s="14">
        <f>tbl_LoanData[[#This Row],[Amount Paid]]-(Q2911-X2911)</f>
        <v>177294.8899999999</v>
      </c>
      <c r="AO2911" s="14">
        <f>IF(tbl_LoanData[[#This Row],[Application Status]]="Approved",1,0)</f>
        <v>1</v>
      </c>
      <c r="AP2911" s="22" t="str">
        <f t="shared" ca="1" si="136"/>
        <v/>
      </c>
      <c r="AQ2911" s="22" t="str">
        <f t="shared" ca="1" si="137"/>
        <v/>
      </c>
    </row>
    <row r="2912" spans="1:43" ht="14.4" customHeight="1" x14ac:dyDescent="0.3">
      <c r="A2912" s="2" t="s">
        <v>10867</v>
      </c>
      <c r="B2912" s="2" t="s">
        <v>10868</v>
      </c>
      <c r="C2912" s="2" t="s">
        <v>452</v>
      </c>
      <c r="D2912" s="2" t="s">
        <v>232</v>
      </c>
      <c r="E2912" s="2" t="s">
        <v>385</v>
      </c>
      <c r="F2912" s="2">
        <v>37</v>
      </c>
      <c r="G2912" s="2" t="s">
        <v>83</v>
      </c>
      <c r="H2912" s="2" t="s">
        <v>191</v>
      </c>
      <c r="I2912" s="2" t="s">
        <v>51</v>
      </c>
      <c r="J2912" s="3">
        <v>45432</v>
      </c>
      <c r="K2912" s="3">
        <v>45444</v>
      </c>
      <c r="L2912" s="2" t="s">
        <v>36</v>
      </c>
      <c r="M2912" s="2" t="s">
        <v>94</v>
      </c>
      <c r="N2912" s="2" t="s">
        <v>212</v>
      </c>
      <c r="O2912" s="4">
        <v>811000</v>
      </c>
      <c r="P2912" s="4">
        <v>177900</v>
      </c>
      <c r="Q2912" s="4">
        <v>633100</v>
      </c>
      <c r="R2912" s="2">
        <v>24</v>
      </c>
      <c r="S2912" s="5">
        <v>14.19</v>
      </c>
      <c r="T2912" s="4">
        <v>33865.57</v>
      </c>
      <c r="U2912" s="2" t="s">
        <v>73</v>
      </c>
      <c r="V2912" s="2" t="s">
        <v>34</v>
      </c>
      <c r="W2912" s="4">
        <v>711176.97</v>
      </c>
      <c r="X2912" s="4">
        <v>101596.81</v>
      </c>
      <c r="Y2912" s="4">
        <v>812773.78</v>
      </c>
      <c r="Z2912" s="2">
        <v>93</v>
      </c>
      <c r="AA2912" s="2" t="s">
        <v>60</v>
      </c>
      <c r="AB2912" s="2" t="s">
        <v>15731</v>
      </c>
      <c r="AC2912" s="2" t="s">
        <v>87</v>
      </c>
      <c r="AD2912" s="2" t="s">
        <v>76</v>
      </c>
      <c r="AE2912" s="5">
        <v>78.06</v>
      </c>
      <c r="AF2912" s="2">
        <v>3</v>
      </c>
      <c r="AG2912" s="2" t="s">
        <v>130</v>
      </c>
      <c r="AH2912" s="2">
        <v>12</v>
      </c>
      <c r="AI2912" s="6" t="str">
        <f t="shared" si="135"/>
        <v>35-44</v>
      </c>
      <c r="AJ2912" s="11">
        <f>YEAR(tbl_LoanData[[#This Row],[Application Date]])</f>
        <v>2024</v>
      </c>
      <c r="AK2912" s="11" t="str">
        <f>TEXT(tbl_LoanData[[#This Row],[Application Date]],"MMMM")</f>
        <v>May</v>
      </c>
      <c r="AL2912" s="12">
        <f>DATE(YEAR(tbl_LoanData[[#This Row],[Application Date]]),MONTH(tbl_LoanData[[#This Row],[Application Date]]),1)</f>
        <v>45413</v>
      </c>
      <c r="AM2912" s="14">
        <f ca="1">IF(AND(tbl_LoanData[[#This Row],[Application Date]]&gt;=EOMONTH(TODAY(),-1)+1,tbl_LoanData[[#This Row],[Application Date]]&lt;=TODAY()),tbl_LoanData[[#This Row],[Loan Amount]],0)</f>
        <v>0</v>
      </c>
      <c r="AN2912" s="14">
        <f>tbl_LoanData[[#This Row],[Amount Paid]]-(Q2912-X2912)</f>
        <v>179673.78000000003</v>
      </c>
      <c r="AO2912" s="14">
        <f>IF(tbl_LoanData[[#This Row],[Application Status]]="Approved",1,0)</f>
        <v>1</v>
      </c>
      <c r="AP2912" s="22" t="str">
        <f t="shared" ca="1" si="136"/>
        <v/>
      </c>
      <c r="AQ2912" s="22" t="str">
        <f t="shared" ca="1" si="137"/>
        <v/>
      </c>
    </row>
    <row r="2913" spans="1:43" ht="14.4" customHeight="1" x14ac:dyDescent="0.3">
      <c r="A2913" s="2" t="s">
        <v>11009</v>
      </c>
      <c r="B2913" s="2" t="s">
        <v>11010</v>
      </c>
      <c r="C2913" s="2" t="s">
        <v>644</v>
      </c>
      <c r="D2913" s="2" t="s">
        <v>268</v>
      </c>
      <c r="E2913" s="2" t="s">
        <v>142</v>
      </c>
      <c r="F2913" s="2">
        <v>34</v>
      </c>
      <c r="G2913" s="2" t="s">
        <v>83</v>
      </c>
      <c r="H2913" s="2" t="s">
        <v>237</v>
      </c>
      <c r="I2913" s="2" t="s">
        <v>48</v>
      </c>
      <c r="J2913" s="3">
        <v>45417</v>
      </c>
      <c r="K2913" s="3">
        <v>45429</v>
      </c>
      <c r="L2913" s="2" t="s">
        <v>37</v>
      </c>
      <c r="M2913" s="2" t="s">
        <v>199</v>
      </c>
      <c r="N2913" s="2" t="s">
        <v>200</v>
      </c>
      <c r="O2913" s="4">
        <v>214000</v>
      </c>
      <c r="P2913" s="4">
        <v>37500</v>
      </c>
      <c r="Q2913" s="4">
        <v>176500</v>
      </c>
      <c r="R2913" s="2">
        <v>36</v>
      </c>
      <c r="S2913" s="5">
        <v>13.16</v>
      </c>
      <c r="T2913" s="4">
        <v>6838.39</v>
      </c>
      <c r="U2913" s="2" t="s">
        <v>73</v>
      </c>
      <c r="V2913" s="2" t="s">
        <v>74</v>
      </c>
      <c r="W2913" s="4">
        <v>184636.53</v>
      </c>
      <c r="X2913" s="4">
        <v>61545.67</v>
      </c>
      <c r="Y2913" s="4">
        <v>246182.2</v>
      </c>
      <c r="Z2913" s="2">
        <v>0</v>
      </c>
      <c r="AA2913" s="2" t="s">
        <v>56</v>
      </c>
      <c r="AB2913" s="2" t="s">
        <v>15734</v>
      </c>
      <c r="AC2913" s="2" t="s">
        <v>360</v>
      </c>
      <c r="AD2913" s="2" t="s">
        <v>76</v>
      </c>
      <c r="AE2913" s="5">
        <v>82.48</v>
      </c>
      <c r="AF2913" s="2">
        <v>0</v>
      </c>
      <c r="AG2913" s="2" t="s">
        <v>77</v>
      </c>
      <c r="AH2913" s="2">
        <v>12</v>
      </c>
      <c r="AI2913" s="6" t="str">
        <f t="shared" si="135"/>
        <v>25-34</v>
      </c>
      <c r="AJ2913" s="11">
        <f>YEAR(tbl_LoanData[[#This Row],[Application Date]])</f>
        <v>2024</v>
      </c>
      <c r="AK2913" s="11" t="str">
        <f>TEXT(tbl_LoanData[[#This Row],[Application Date]],"MMMM")</f>
        <v>May</v>
      </c>
      <c r="AL2913" s="12">
        <f>DATE(YEAR(tbl_LoanData[[#This Row],[Application Date]]),MONTH(tbl_LoanData[[#This Row],[Application Date]]),1)</f>
        <v>45413</v>
      </c>
      <c r="AM2913" s="14">
        <f ca="1">IF(AND(tbl_LoanData[[#This Row],[Application Date]]&gt;=EOMONTH(TODAY(),-1)+1,tbl_LoanData[[#This Row],[Application Date]]&lt;=TODAY()),tbl_LoanData[[#This Row],[Loan Amount]],0)</f>
        <v>0</v>
      </c>
      <c r="AN2913" s="14">
        <f>tbl_LoanData[[#This Row],[Amount Paid]]-(Q2913-X2913)</f>
        <v>69682.2</v>
      </c>
      <c r="AO2913" s="14">
        <f>IF(tbl_LoanData[[#This Row],[Application Status]]="Approved",1,0)</f>
        <v>1</v>
      </c>
      <c r="AP2913" s="22" t="str">
        <f t="shared" ca="1" si="136"/>
        <v/>
      </c>
      <c r="AQ2913" s="22" t="str">
        <f t="shared" ca="1" si="137"/>
        <v/>
      </c>
    </row>
    <row r="2914" spans="1:43" x14ac:dyDescent="0.3">
      <c r="A2914" s="2" t="s">
        <v>11131</v>
      </c>
      <c r="B2914" s="2" t="s">
        <v>11132</v>
      </c>
      <c r="C2914" s="2" t="s">
        <v>142</v>
      </c>
      <c r="D2914" s="2" t="s">
        <v>82</v>
      </c>
      <c r="E2914" s="2" t="s">
        <v>312</v>
      </c>
      <c r="F2914" s="2">
        <v>26</v>
      </c>
      <c r="G2914" s="2" t="s">
        <v>83</v>
      </c>
      <c r="H2914" s="2" t="s">
        <v>119</v>
      </c>
      <c r="I2914" s="2" t="s">
        <v>43</v>
      </c>
      <c r="J2914" s="3">
        <v>45413</v>
      </c>
      <c r="K2914" s="3">
        <v>45424</v>
      </c>
      <c r="L2914" s="2" t="s">
        <v>37</v>
      </c>
      <c r="M2914" s="2" t="s">
        <v>199</v>
      </c>
      <c r="N2914" s="2" t="s">
        <v>200</v>
      </c>
      <c r="O2914" s="4">
        <v>175000</v>
      </c>
      <c r="P2914" s="4">
        <v>44100</v>
      </c>
      <c r="Q2914" s="4">
        <v>130900</v>
      </c>
      <c r="R2914" s="2">
        <v>12</v>
      </c>
      <c r="S2914" s="5">
        <v>12.65</v>
      </c>
      <c r="T2914" s="4">
        <v>12288.24</v>
      </c>
      <c r="U2914" s="2" t="s">
        <v>73</v>
      </c>
      <c r="V2914" s="2" t="s">
        <v>34</v>
      </c>
      <c r="W2914" s="4">
        <v>135170.64000000001</v>
      </c>
      <c r="X2914" s="4">
        <v>12288.21</v>
      </c>
      <c r="Y2914" s="4">
        <v>147458.85</v>
      </c>
      <c r="Z2914" s="2">
        <v>32</v>
      </c>
      <c r="AA2914" s="2" t="s">
        <v>58</v>
      </c>
      <c r="AB2914" s="2" t="s">
        <v>15728</v>
      </c>
      <c r="AC2914" s="2" t="s">
        <v>360</v>
      </c>
      <c r="AD2914" s="2" t="s">
        <v>76</v>
      </c>
      <c r="AE2914" s="5">
        <v>74.8</v>
      </c>
      <c r="AF2914" s="2">
        <v>1</v>
      </c>
      <c r="AG2914" s="2" t="s">
        <v>15718</v>
      </c>
      <c r="AH2914" s="2">
        <v>11</v>
      </c>
      <c r="AI2914" s="6" t="str">
        <f t="shared" si="135"/>
        <v>25-34</v>
      </c>
      <c r="AJ2914" s="11">
        <f>YEAR(tbl_LoanData[[#This Row],[Application Date]])</f>
        <v>2024</v>
      </c>
      <c r="AK2914" s="11" t="str">
        <f>TEXT(tbl_LoanData[[#This Row],[Application Date]],"MMMM")</f>
        <v>May</v>
      </c>
      <c r="AL2914" s="12">
        <f>DATE(YEAR(tbl_LoanData[[#This Row],[Application Date]]),MONTH(tbl_LoanData[[#This Row],[Application Date]]),1)</f>
        <v>45413</v>
      </c>
      <c r="AM2914" s="14">
        <f ca="1">IF(AND(tbl_LoanData[[#This Row],[Application Date]]&gt;=EOMONTH(TODAY(),-1)+1,tbl_LoanData[[#This Row],[Application Date]]&lt;=TODAY()),tbl_LoanData[[#This Row],[Loan Amount]],0)</f>
        <v>0</v>
      </c>
      <c r="AN2914" s="14">
        <f>tbl_LoanData[[#This Row],[Amount Paid]]-(Q2914-X2914)</f>
        <v>16558.850000000006</v>
      </c>
      <c r="AO2914" s="14">
        <f>IF(tbl_LoanData[[#This Row],[Application Status]]="Approved",1,0)</f>
        <v>1</v>
      </c>
      <c r="AP2914" s="22" t="str">
        <f t="shared" ca="1" si="136"/>
        <v/>
      </c>
      <c r="AQ2914" s="22" t="str">
        <f t="shared" ca="1" si="137"/>
        <v/>
      </c>
    </row>
    <row r="2915" spans="1:43" ht="14.4" customHeight="1" x14ac:dyDescent="0.3">
      <c r="A2915" s="2" t="s">
        <v>11189</v>
      </c>
      <c r="B2915" s="2" t="s">
        <v>11190</v>
      </c>
      <c r="C2915" s="2" t="s">
        <v>464</v>
      </c>
      <c r="D2915" s="2" t="s">
        <v>67</v>
      </c>
      <c r="E2915" s="2" t="s">
        <v>311</v>
      </c>
      <c r="F2915" s="2">
        <v>26</v>
      </c>
      <c r="G2915" s="2" t="s">
        <v>83</v>
      </c>
      <c r="H2915" s="2" t="s">
        <v>259</v>
      </c>
      <c r="I2915" s="2" t="s">
        <v>43</v>
      </c>
      <c r="J2915" s="3">
        <v>45430</v>
      </c>
      <c r="K2915" s="3">
        <v>45439</v>
      </c>
      <c r="L2915" s="2" t="s">
        <v>41</v>
      </c>
      <c r="M2915" s="2" t="s">
        <v>552</v>
      </c>
      <c r="N2915" s="2" t="s">
        <v>553</v>
      </c>
      <c r="O2915" s="4">
        <v>2209000</v>
      </c>
      <c r="P2915" s="4">
        <v>663100</v>
      </c>
      <c r="Q2915" s="4">
        <v>1545900</v>
      </c>
      <c r="R2915" s="2">
        <v>36</v>
      </c>
      <c r="S2915" s="5">
        <v>5.35</v>
      </c>
      <c r="T2915" s="4">
        <v>49833.8</v>
      </c>
      <c r="U2915" s="2" t="s">
        <v>73</v>
      </c>
      <c r="V2915" s="2" t="s">
        <v>74</v>
      </c>
      <c r="W2915" s="4">
        <v>1345512.6</v>
      </c>
      <c r="X2915" s="4">
        <v>448504.35</v>
      </c>
      <c r="Y2915" s="4">
        <v>1794016.95</v>
      </c>
      <c r="Z2915" s="2">
        <v>0</v>
      </c>
      <c r="AA2915" s="2" t="s">
        <v>56</v>
      </c>
      <c r="AB2915" s="2" t="s">
        <v>15731</v>
      </c>
      <c r="AC2915" s="2" t="s">
        <v>360</v>
      </c>
      <c r="AD2915" s="2" t="s">
        <v>76</v>
      </c>
      <c r="AE2915" s="5">
        <v>69.98</v>
      </c>
      <c r="AF2915" s="2">
        <v>0</v>
      </c>
      <c r="AG2915" s="2" t="s">
        <v>77</v>
      </c>
      <c r="AH2915" s="2">
        <v>9</v>
      </c>
      <c r="AI2915" s="6" t="str">
        <f t="shared" si="135"/>
        <v>25-34</v>
      </c>
      <c r="AJ2915" s="11">
        <f>YEAR(tbl_LoanData[[#This Row],[Application Date]])</f>
        <v>2024</v>
      </c>
      <c r="AK2915" s="11" t="str">
        <f>TEXT(tbl_LoanData[[#This Row],[Application Date]],"MMMM")</f>
        <v>May</v>
      </c>
      <c r="AL2915" s="12">
        <f>DATE(YEAR(tbl_LoanData[[#This Row],[Application Date]]),MONTH(tbl_LoanData[[#This Row],[Application Date]]),1)</f>
        <v>45413</v>
      </c>
      <c r="AM2915" s="14">
        <f ca="1">IF(AND(tbl_LoanData[[#This Row],[Application Date]]&gt;=EOMONTH(TODAY(),-1)+1,tbl_LoanData[[#This Row],[Application Date]]&lt;=TODAY()),tbl_LoanData[[#This Row],[Loan Amount]],0)</f>
        <v>0</v>
      </c>
      <c r="AN2915" s="14">
        <f>tbl_LoanData[[#This Row],[Amount Paid]]-(Q2915-X2915)</f>
        <v>248116.95000000019</v>
      </c>
      <c r="AO2915" s="14">
        <f>IF(tbl_LoanData[[#This Row],[Application Status]]="Approved",1,0)</f>
        <v>1</v>
      </c>
      <c r="AP2915" s="22" t="str">
        <f t="shared" ca="1" si="136"/>
        <v/>
      </c>
      <c r="AQ2915" s="22" t="str">
        <f t="shared" ca="1" si="137"/>
        <v/>
      </c>
    </row>
    <row r="2916" spans="1:43" ht="14.4" customHeight="1" x14ac:dyDescent="0.3">
      <c r="A2916" s="2" t="s">
        <v>11191</v>
      </c>
      <c r="B2916" s="2" t="s">
        <v>11192</v>
      </c>
      <c r="C2916" s="2" t="s">
        <v>109</v>
      </c>
      <c r="D2916" s="2" t="s">
        <v>311</v>
      </c>
      <c r="E2916" s="2" t="s">
        <v>323</v>
      </c>
      <c r="F2916" s="2">
        <v>29</v>
      </c>
      <c r="G2916" s="2" t="s">
        <v>83</v>
      </c>
      <c r="H2916" s="2" t="s">
        <v>228</v>
      </c>
      <c r="I2916" s="2" t="s">
        <v>43</v>
      </c>
      <c r="J2916" s="3">
        <v>45419</v>
      </c>
      <c r="K2916" s="3">
        <v>45427</v>
      </c>
      <c r="L2916" s="2" t="s">
        <v>40</v>
      </c>
      <c r="M2916" s="2" t="s">
        <v>71</v>
      </c>
      <c r="N2916" s="2" t="s">
        <v>137</v>
      </c>
      <c r="O2916" s="4">
        <v>885000</v>
      </c>
      <c r="P2916" s="4">
        <v>319700</v>
      </c>
      <c r="Q2916" s="4">
        <v>565300</v>
      </c>
      <c r="R2916" s="2">
        <v>36</v>
      </c>
      <c r="S2916" s="5">
        <v>12.58</v>
      </c>
      <c r="T2916" s="4">
        <v>21629.01</v>
      </c>
      <c r="U2916" s="2" t="s">
        <v>73</v>
      </c>
      <c r="V2916" s="2" t="s">
        <v>74</v>
      </c>
      <c r="W2916" s="4">
        <v>583983.27</v>
      </c>
      <c r="X2916" s="4">
        <v>194660.95</v>
      </c>
      <c r="Y2916" s="4">
        <v>778644.22</v>
      </c>
      <c r="Z2916" s="2">
        <v>0</v>
      </c>
      <c r="AA2916" s="2" t="s">
        <v>56</v>
      </c>
      <c r="AB2916" s="2" t="s">
        <v>15735</v>
      </c>
      <c r="AC2916" s="2" t="s">
        <v>138</v>
      </c>
      <c r="AD2916" s="2" t="s">
        <v>76</v>
      </c>
      <c r="AE2916" s="5">
        <v>63.88</v>
      </c>
      <c r="AF2916" s="2">
        <v>0</v>
      </c>
      <c r="AG2916" s="2" t="s">
        <v>77</v>
      </c>
      <c r="AH2916" s="2">
        <v>8</v>
      </c>
      <c r="AI2916" s="6" t="str">
        <f t="shared" si="135"/>
        <v>25-34</v>
      </c>
      <c r="AJ2916" s="11">
        <f>YEAR(tbl_LoanData[[#This Row],[Application Date]])</f>
        <v>2024</v>
      </c>
      <c r="AK2916" s="11" t="str">
        <f>TEXT(tbl_LoanData[[#This Row],[Application Date]],"MMMM")</f>
        <v>May</v>
      </c>
      <c r="AL2916" s="12">
        <f>DATE(YEAR(tbl_LoanData[[#This Row],[Application Date]]),MONTH(tbl_LoanData[[#This Row],[Application Date]]),1)</f>
        <v>45413</v>
      </c>
      <c r="AM2916" s="14">
        <f ca="1">IF(AND(tbl_LoanData[[#This Row],[Application Date]]&gt;=EOMONTH(TODAY(),-1)+1,tbl_LoanData[[#This Row],[Application Date]]&lt;=TODAY()),tbl_LoanData[[#This Row],[Loan Amount]],0)</f>
        <v>0</v>
      </c>
      <c r="AN2916" s="14">
        <f>tbl_LoanData[[#This Row],[Amount Paid]]-(Q2916-X2916)</f>
        <v>213344.22000000003</v>
      </c>
      <c r="AO2916" s="14">
        <f>IF(tbl_LoanData[[#This Row],[Application Status]]="Approved",1,0)</f>
        <v>1</v>
      </c>
      <c r="AP2916" s="22" t="str">
        <f t="shared" ca="1" si="136"/>
        <v/>
      </c>
      <c r="AQ2916" s="22" t="str">
        <f t="shared" ca="1" si="137"/>
        <v/>
      </c>
    </row>
    <row r="2917" spans="1:43" ht="14.4" customHeight="1" x14ac:dyDescent="0.3">
      <c r="A2917" s="2" t="s">
        <v>11273</v>
      </c>
      <c r="B2917" s="2" t="s">
        <v>11274</v>
      </c>
      <c r="C2917" s="2" t="s">
        <v>999</v>
      </c>
      <c r="D2917" s="2" t="s">
        <v>81</v>
      </c>
      <c r="E2917" s="2" t="s">
        <v>161</v>
      </c>
      <c r="F2917" s="2">
        <v>45</v>
      </c>
      <c r="G2917" s="2" t="s">
        <v>69</v>
      </c>
      <c r="H2917" s="2" t="s">
        <v>313</v>
      </c>
      <c r="I2917" s="2" t="s">
        <v>44</v>
      </c>
      <c r="J2917" s="3">
        <v>45427</v>
      </c>
      <c r="K2917" s="3">
        <v>45447</v>
      </c>
      <c r="L2917" s="2" t="s">
        <v>41</v>
      </c>
      <c r="M2917" s="2" t="s">
        <v>552</v>
      </c>
      <c r="N2917" s="2" t="s">
        <v>553</v>
      </c>
      <c r="O2917" s="4">
        <v>3358000</v>
      </c>
      <c r="P2917" s="4">
        <v>555100</v>
      </c>
      <c r="Q2917" s="4">
        <v>2802900</v>
      </c>
      <c r="R2917" s="2">
        <v>24</v>
      </c>
      <c r="S2917" s="5">
        <v>12.55</v>
      </c>
      <c r="T2917" s="4">
        <v>146101.16</v>
      </c>
      <c r="U2917" s="2" t="s">
        <v>73</v>
      </c>
      <c r="V2917" s="2" t="s">
        <v>34</v>
      </c>
      <c r="W2917" s="4">
        <v>3360326.68</v>
      </c>
      <c r="X2917" s="4">
        <v>146101.22</v>
      </c>
      <c r="Y2917" s="4">
        <v>3506427.9</v>
      </c>
      <c r="Z2917" s="2">
        <v>28</v>
      </c>
      <c r="AA2917" s="2" t="s">
        <v>57</v>
      </c>
      <c r="AB2917" s="2" t="s">
        <v>15735</v>
      </c>
      <c r="AC2917" s="2" t="s">
        <v>106</v>
      </c>
      <c r="AD2917" s="2" t="s">
        <v>76</v>
      </c>
      <c r="AE2917" s="5">
        <v>83.47</v>
      </c>
      <c r="AF2917" s="2">
        <v>1</v>
      </c>
      <c r="AG2917" s="2" t="s">
        <v>77</v>
      </c>
      <c r="AH2917" s="2">
        <v>20</v>
      </c>
      <c r="AI2917" s="6" t="str">
        <f t="shared" si="135"/>
        <v>45-54</v>
      </c>
      <c r="AJ2917" s="11">
        <f>YEAR(tbl_LoanData[[#This Row],[Application Date]])</f>
        <v>2024</v>
      </c>
      <c r="AK2917" s="11" t="str">
        <f>TEXT(tbl_LoanData[[#This Row],[Application Date]],"MMMM")</f>
        <v>May</v>
      </c>
      <c r="AL2917" s="12">
        <f>DATE(YEAR(tbl_LoanData[[#This Row],[Application Date]]),MONTH(tbl_LoanData[[#This Row],[Application Date]]),1)</f>
        <v>45413</v>
      </c>
      <c r="AM2917" s="14">
        <f ca="1">IF(AND(tbl_LoanData[[#This Row],[Application Date]]&gt;=EOMONTH(TODAY(),-1)+1,tbl_LoanData[[#This Row],[Application Date]]&lt;=TODAY()),tbl_LoanData[[#This Row],[Loan Amount]],0)</f>
        <v>0</v>
      </c>
      <c r="AN2917" s="14">
        <f>tbl_LoanData[[#This Row],[Amount Paid]]-(Q2917-X2917)</f>
        <v>703527.90000000037</v>
      </c>
      <c r="AO2917" s="14">
        <f>IF(tbl_LoanData[[#This Row],[Application Status]]="Approved",1,0)</f>
        <v>1</v>
      </c>
      <c r="AP2917" s="22" t="str">
        <f t="shared" ca="1" si="136"/>
        <v/>
      </c>
      <c r="AQ2917" s="22" t="str">
        <f t="shared" ca="1" si="137"/>
        <v/>
      </c>
    </row>
    <row r="2918" spans="1:43" ht="14.4" customHeight="1" x14ac:dyDescent="0.3">
      <c r="A2918" s="2" t="s">
        <v>11529</v>
      </c>
      <c r="B2918" s="2" t="s">
        <v>11530</v>
      </c>
      <c r="C2918" s="2" t="s">
        <v>687</v>
      </c>
      <c r="D2918" s="2" t="s">
        <v>101</v>
      </c>
      <c r="E2918" s="2" t="s">
        <v>311</v>
      </c>
      <c r="F2918" s="2">
        <v>44</v>
      </c>
      <c r="G2918" s="2" t="s">
        <v>83</v>
      </c>
      <c r="H2918" s="2" t="s">
        <v>278</v>
      </c>
      <c r="I2918" s="2" t="s">
        <v>45</v>
      </c>
      <c r="J2918" s="3">
        <v>45437</v>
      </c>
      <c r="K2918" s="3">
        <v>45444</v>
      </c>
      <c r="L2918" s="2" t="s">
        <v>40</v>
      </c>
      <c r="M2918" s="2" t="s">
        <v>111</v>
      </c>
      <c r="N2918" s="2" t="s">
        <v>369</v>
      </c>
      <c r="O2918" s="4">
        <v>1240000</v>
      </c>
      <c r="P2918" s="4">
        <v>426300</v>
      </c>
      <c r="Q2918" s="4">
        <v>813700</v>
      </c>
      <c r="R2918" s="2">
        <v>36</v>
      </c>
      <c r="S2918" s="5">
        <v>9.83</v>
      </c>
      <c r="T2918" s="4">
        <v>29268.34</v>
      </c>
      <c r="U2918" s="2" t="s">
        <v>73</v>
      </c>
      <c r="V2918" s="2" t="s">
        <v>74</v>
      </c>
      <c r="W2918" s="4">
        <v>760976.84</v>
      </c>
      <c r="X2918" s="4">
        <v>292683.28999999998</v>
      </c>
      <c r="Y2918" s="4">
        <v>1053660.1299999999</v>
      </c>
      <c r="Z2918" s="2">
        <v>0</v>
      </c>
      <c r="AA2918" s="2" t="s">
        <v>56</v>
      </c>
      <c r="AB2918" s="2" t="s">
        <v>15733</v>
      </c>
      <c r="AC2918" s="2" t="s">
        <v>332</v>
      </c>
      <c r="AD2918" s="2" t="s">
        <v>76</v>
      </c>
      <c r="AE2918" s="5">
        <v>65.62</v>
      </c>
      <c r="AF2918" s="2">
        <v>0</v>
      </c>
      <c r="AG2918" s="2" t="s">
        <v>77</v>
      </c>
      <c r="AH2918" s="2">
        <v>7</v>
      </c>
      <c r="AI2918" s="6" t="str">
        <f t="shared" si="135"/>
        <v>35-44</v>
      </c>
      <c r="AJ2918" s="11">
        <f>YEAR(tbl_LoanData[[#This Row],[Application Date]])</f>
        <v>2024</v>
      </c>
      <c r="AK2918" s="11" t="str">
        <f>TEXT(tbl_LoanData[[#This Row],[Application Date]],"MMMM")</f>
        <v>May</v>
      </c>
      <c r="AL2918" s="12">
        <f>DATE(YEAR(tbl_LoanData[[#This Row],[Application Date]]),MONTH(tbl_LoanData[[#This Row],[Application Date]]),1)</f>
        <v>45413</v>
      </c>
      <c r="AM2918" s="14">
        <f ca="1">IF(AND(tbl_LoanData[[#This Row],[Application Date]]&gt;=EOMONTH(TODAY(),-1)+1,tbl_LoanData[[#This Row],[Application Date]]&lt;=TODAY()),tbl_LoanData[[#This Row],[Loan Amount]],0)</f>
        <v>0</v>
      </c>
      <c r="AN2918" s="14">
        <f>tbl_LoanData[[#This Row],[Amount Paid]]-(Q2918-X2918)</f>
        <v>239960.12999999995</v>
      </c>
      <c r="AO2918" s="14">
        <f>IF(tbl_LoanData[[#This Row],[Application Status]]="Approved",1,0)</f>
        <v>1</v>
      </c>
      <c r="AP2918" s="22" t="str">
        <f t="shared" ca="1" si="136"/>
        <v/>
      </c>
      <c r="AQ2918" s="22" t="str">
        <f t="shared" ca="1" si="137"/>
        <v/>
      </c>
    </row>
    <row r="2919" spans="1:43" ht="14.4" customHeight="1" x14ac:dyDescent="0.3">
      <c r="A2919" s="2" t="s">
        <v>11715</v>
      </c>
      <c r="B2919" s="2" t="s">
        <v>11716</v>
      </c>
      <c r="C2919" s="2" t="s">
        <v>223</v>
      </c>
      <c r="D2919" s="2" t="s">
        <v>101</v>
      </c>
      <c r="E2919" s="2" t="s">
        <v>165</v>
      </c>
      <c r="F2919" s="2">
        <v>50</v>
      </c>
      <c r="G2919" s="2" t="s">
        <v>69</v>
      </c>
      <c r="H2919" s="2" t="s">
        <v>298</v>
      </c>
      <c r="I2919" s="2" t="s">
        <v>43</v>
      </c>
      <c r="J2919" s="3">
        <v>45431</v>
      </c>
      <c r="K2919" s="3">
        <v>45449</v>
      </c>
      <c r="L2919" s="2" t="s">
        <v>40</v>
      </c>
      <c r="M2919" s="2" t="s">
        <v>71</v>
      </c>
      <c r="N2919" s="2" t="s">
        <v>137</v>
      </c>
      <c r="O2919" s="4">
        <v>749000</v>
      </c>
      <c r="P2919" s="4">
        <v>120000</v>
      </c>
      <c r="Q2919" s="4">
        <v>629000</v>
      </c>
      <c r="R2919" s="2">
        <v>48</v>
      </c>
      <c r="S2919" s="5">
        <v>11.59</v>
      </c>
      <c r="T2919" s="4">
        <v>19179.259999999998</v>
      </c>
      <c r="U2919" s="2" t="s">
        <v>73</v>
      </c>
      <c r="V2919" s="2" t="s">
        <v>74</v>
      </c>
      <c r="W2919" s="4">
        <v>498660.76</v>
      </c>
      <c r="X2919" s="4">
        <v>421943.64</v>
      </c>
      <c r="Y2919" s="4">
        <v>920604.4</v>
      </c>
      <c r="Z2919" s="2">
        <v>0</v>
      </c>
      <c r="AA2919" s="2" t="s">
        <v>56</v>
      </c>
      <c r="AB2919" s="2" t="s">
        <v>15733</v>
      </c>
      <c r="AC2919" s="2" t="s">
        <v>75</v>
      </c>
      <c r="AD2919" s="2" t="s">
        <v>76</v>
      </c>
      <c r="AE2919" s="5">
        <v>83.98</v>
      </c>
      <c r="AF2919" s="2">
        <v>0</v>
      </c>
      <c r="AG2919" s="2" t="s">
        <v>77</v>
      </c>
      <c r="AH2919" s="2">
        <v>18</v>
      </c>
      <c r="AI2919" s="6" t="str">
        <f t="shared" si="135"/>
        <v>45-54</v>
      </c>
      <c r="AJ2919" s="11">
        <f>YEAR(tbl_LoanData[[#This Row],[Application Date]])</f>
        <v>2024</v>
      </c>
      <c r="AK2919" s="11" t="str">
        <f>TEXT(tbl_LoanData[[#This Row],[Application Date]],"MMMM")</f>
        <v>May</v>
      </c>
      <c r="AL2919" s="12">
        <f>DATE(YEAR(tbl_LoanData[[#This Row],[Application Date]]),MONTH(tbl_LoanData[[#This Row],[Application Date]]),1)</f>
        <v>45413</v>
      </c>
      <c r="AM2919" s="14">
        <f ca="1">IF(AND(tbl_LoanData[[#This Row],[Application Date]]&gt;=EOMONTH(TODAY(),-1)+1,tbl_LoanData[[#This Row],[Application Date]]&lt;=TODAY()),tbl_LoanData[[#This Row],[Loan Amount]],0)</f>
        <v>0</v>
      </c>
      <c r="AN2919" s="14">
        <f>tbl_LoanData[[#This Row],[Amount Paid]]-(Q2919-X2919)</f>
        <v>291604.40000000002</v>
      </c>
      <c r="AO2919" s="14">
        <f>IF(tbl_LoanData[[#This Row],[Application Status]]="Approved",1,0)</f>
        <v>1</v>
      </c>
      <c r="AP2919" s="22" t="str">
        <f t="shared" ca="1" si="136"/>
        <v/>
      </c>
      <c r="AQ2919" s="22" t="str">
        <f t="shared" ca="1" si="137"/>
        <v/>
      </c>
    </row>
    <row r="2920" spans="1:43" ht="14.4" customHeight="1" x14ac:dyDescent="0.3">
      <c r="A2920" s="2" t="s">
        <v>11887</v>
      </c>
      <c r="B2920" s="2" t="s">
        <v>11888</v>
      </c>
      <c r="C2920" s="2" t="s">
        <v>331</v>
      </c>
      <c r="D2920" s="2" t="s">
        <v>101</v>
      </c>
      <c r="E2920" s="2" t="s">
        <v>232</v>
      </c>
      <c r="F2920" s="2">
        <v>44</v>
      </c>
      <c r="G2920" s="2" t="s">
        <v>83</v>
      </c>
      <c r="H2920" s="2" t="s">
        <v>191</v>
      </c>
      <c r="I2920" s="2" t="s">
        <v>51</v>
      </c>
      <c r="J2920" s="3">
        <v>45429</v>
      </c>
      <c r="K2920" s="3"/>
      <c r="L2920" s="2" t="s">
        <v>39</v>
      </c>
      <c r="M2920" s="2" t="s">
        <v>167</v>
      </c>
      <c r="N2920" s="2" t="s">
        <v>491</v>
      </c>
      <c r="O2920" s="4">
        <v>1549000</v>
      </c>
      <c r="P2920" s="4">
        <v>604900</v>
      </c>
      <c r="Q2920" s="4">
        <v>944100</v>
      </c>
      <c r="R2920" s="2">
        <v>60</v>
      </c>
      <c r="S2920" s="5">
        <v>8.9</v>
      </c>
      <c r="T2920" s="4">
        <v>22737.08</v>
      </c>
      <c r="U2920" s="2" t="s">
        <v>113</v>
      </c>
      <c r="V2920" s="2" t="s">
        <v>97</v>
      </c>
      <c r="W2920" s="4">
        <v>0</v>
      </c>
      <c r="X2920" s="4">
        <v>0</v>
      </c>
      <c r="Y2920" s="4">
        <v>1364224.5</v>
      </c>
      <c r="Z2920" s="2">
        <v>0</v>
      </c>
      <c r="AA2920" s="2" t="s">
        <v>97</v>
      </c>
      <c r="AB2920" s="2" t="s">
        <v>15727</v>
      </c>
      <c r="AC2920" s="2" t="s">
        <v>87</v>
      </c>
      <c r="AD2920" s="2" t="s">
        <v>76</v>
      </c>
      <c r="AE2920" s="5">
        <v>60.95</v>
      </c>
      <c r="AF2920" s="2">
        <v>0</v>
      </c>
      <c r="AG2920" s="2" t="s">
        <v>97</v>
      </c>
      <c r="AH2920" s="2"/>
      <c r="AI2920" s="6" t="str">
        <f t="shared" si="135"/>
        <v>35-44</v>
      </c>
      <c r="AJ2920" s="11">
        <f>YEAR(tbl_LoanData[[#This Row],[Application Date]])</f>
        <v>2024</v>
      </c>
      <c r="AK2920" s="11" t="str">
        <f>TEXT(tbl_LoanData[[#This Row],[Application Date]],"MMMM")</f>
        <v>May</v>
      </c>
      <c r="AL2920" s="12">
        <f>DATE(YEAR(tbl_LoanData[[#This Row],[Application Date]]),MONTH(tbl_LoanData[[#This Row],[Application Date]]),1)</f>
        <v>45413</v>
      </c>
      <c r="AM2920" s="14">
        <f ca="1">IF(AND(tbl_LoanData[[#This Row],[Application Date]]&gt;=EOMONTH(TODAY(),-1)+1,tbl_LoanData[[#This Row],[Application Date]]&lt;=TODAY()),tbl_LoanData[[#This Row],[Loan Amount]],0)</f>
        <v>0</v>
      </c>
      <c r="AN2920" s="14">
        <f>tbl_LoanData[[#This Row],[Amount Paid]]-(Q2920-X2920)</f>
        <v>-944100</v>
      </c>
      <c r="AO2920" s="14">
        <f>IF(tbl_LoanData[[#This Row],[Application Status]]="Approved",1,0)</f>
        <v>0</v>
      </c>
      <c r="AP2920" s="22" t="str">
        <f t="shared" ca="1" si="136"/>
        <v/>
      </c>
      <c r="AQ2920" s="22" t="str">
        <f t="shared" ca="1" si="137"/>
        <v/>
      </c>
    </row>
    <row r="2921" spans="1:43" ht="14.4" customHeight="1" x14ac:dyDescent="0.3">
      <c r="A2921" s="2" t="s">
        <v>11927</v>
      </c>
      <c r="B2921" s="2" t="s">
        <v>11928</v>
      </c>
      <c r="C2921" s="2" t="s">
        <v>687</v>
      </c>
      <c r="D2921" s="2" t="s">
        <v>176</v>
      </c>
      <c r="E2921" s="2" t="s">
        <v>142</v>
      </c>
      <c r="F2921" s="2">
        <v>60</v>
      </c>
      <c r="G2921" s="2" t="s">
        <v>83</v>
      </c>
      <c r="H2921" s="2" t="s">
        <v>543</v>
      </c>
      <c r="I2921" s="2" t="s">
        <v>45</v>
      </c>
      <c r="J2921" s="3">
        <v>45436</v>
      </c>
      <c r="K2921" s="3">
        <v>45453</v>
      </c>
      <c r="L2921" s="2" t="s">
        <v>39</v>
      </c>
      <c r="M2921" s="2" t="s">
        <v>71</v>
      </c>
      <c r="N2921" s="2" t="s">
        <v>294</v>
      </c>
      <c r="O2921" s="4">
        <v>2290000</v>
      </c>
      <c r="P2921" s="4">
        <v>604100</v>
      </c>
      <c r="Q2921" s="4">
        <v>1685900</v>
      </c>
      <c r="R2921" s="2">
        <v>36</v>
      </c>
      <c r="S2921" s="5">
        <v>6.84</v>
      </c>
      <c r="T2921" s="4">
        <v>56440.19</v>
      </c>
      <c r="U2921" s="2" t="s">
        <v>73</v>
      </c>
      <c r="V2921" s="2" t="s">
        <v>74</v>
      </c>
      <c r="W2921" s="4">
        <v>1467444.94</v>
      </c>
      <c r="X2921" s="4">
        <v>564401.74</v>
      </c>
      <c r="Y2921" s="4">
        <v>2031846.68</v>
      </c>
      <c r="Z2921" s="2">
        <v>0</v>
      </c>
      <c r="AA2921" s="2" t="s">
        <v>56</v>
      </c>
      <c r="AB2921" s="2" t="s">
        <v>15734</v>
      </c>
      <c r="AC2921" s="2" t="s">
        <v>129</v>
      </c>
      <c r="AD2921" s="2" t="s">
        <v>76</v>
      </c>
      <c r="AE2921" s="5">
        <v>73.62</v>
      </c>
      <c r="AF2921" s="2">
        <v>0</v>
      </c>
      <c r="AG2921" s="2" t="s">
        <v>77</v>
      </c>
      <c r="AH2921" s="2">
        <v>17</v>
      </c>
      <c r="AI2921" s="6" t="str">
        <f t="shared" si="135"/>
        <v>55-64</v>
      </c>
      <c r="AJ2921" s="11">
        <f>YEAR(tbl_LoanData[[#This Row],[Application Date]])</f>
        <v>2024</v>
      </c>
      <c r="AK2921" s="11" t="str">
        <f>TEXT(tbl_LoanData[[#This Row],[Application Date]],"MMMM")</f>
        <v>May</v>
      </c>
      <c r="AL2921" s="12">
        <f>DATE(YEAR(tbl_LoanData[[#This Row],[Application Date]]),MONTH(tbl_LoanData[[#This Row],[Application Date]]),1)</f>
        <v>45413</v>
      </c>
      <c r="AM2921" s="14">
        <f ca="1">IF(AND(tbl_LoanData[[#This Row],[Application Date]]&gt;=EOMONTH(TODAY(),-1)+1,tbl_LoanData[[#This Row],[Application Date]]&lt;=TODAY()),tbl_LoanData[[#This Row],[Loan Amount]],0)</f>
        <v>0</v>
      </c>
      <c r="AN2921" s="14">
        <f>tbl_LoanData[[#This Row],[Amount Paid]]-(Q2921-X2921)</f>
        <v>345946.67999999993</v>
      </c>
      <c r="AO2921" s="14">
        <f>IF(tbl_LoanData[[#This Row],[Application Status]]="Approved",1,0)</f>
        <v>1</v>
      </c>
      <c r="AP2921" s="22" t="str">
        <f t="shared" ca="1" si="136"/>
        <v/>
      </c>
      <c r="AQ2921" s="22" t="str">
        <f t="shared" ca="1" si="137"/>
        <v/>
      </c>
    </row>
    <row r="2922" spans="1:43" ht="14.4" customHeight="1" x14ac:dyDescent="0.3">
      <c r="A2922" s="2" t="s">
        <v>11935</v>
      </c>
      <c r="B2922" s="2" t="s">
        <v>11936</v>
      </c>
      <c r="C2922" s="2" t="s">
        <v>655</v>
      </c>
      <c r="D2922" s="2" t="s">
        <v>161</v>
      </c>
      <c r="E2922" s="2" t="s">
        <v>150</v>
      </c>
      <c r="F2922" s="2">
        <v>43</v>
      </c>
      <c r="G2922" s="2" t="s">
        <v>69</v>
      </c>
      <c r="H2922" s="2" t="s">
        <v>565</v>
      </c>
      <c r="I2922" s="2" t="s">
        <v>47</v>
      </c>
      <c r="J2922" s="3">
        <v>45441</v>
      </c>
      <c r="K2922" s="3">
        <v>45445</v>
      </c>
      <c r="L2922" s="2" t="s">
        <v>41</v>
      </c>
      <c r="M2922" s="2" t="s">
        <v>144</v>
      </c>
      <c r="N2922" s="2" t="s">
        <v>857</v>
      </c>
      <c r="O2922" s="4">
        <v>2741000</v>
      </c>
      <c r="P2922" s="4">
        <v>515500</v>
      </c>
      <c r="Q2922" s="4">
        <v>2225500</v>
      </c>
      <c r="R2922" s="2">
        <v>36</v>
      </c>
      <c r="S2922" s="5">
        <v>12.91</v>
      </c>
      <c r="T2922" s="4">
        <v>85762.12</v>
      </c>
      <c r="U2922" s="2" t="s">
        <v>73</v>
      </c>
      <c r="V2922" s="2" t="s">
        <v>74</v>
      </c>
      <c r="W2922" s="4">
        <v>2229815.12</v>
      </c>
      <c r="X2922" s="4">
        <v>857621.03</v>
      </c>
      <c r="Y2922" s="4">
        <v>3087436.15</v>
      </c>
      <c r="Z2922" s="2">
        <v>0</v>
      </c>
      <c r="AA2922" s="2" t="s">
        <v>56</v>
      </c>
      <c r="AB2922" s="2" t="s">
        <v>15731</v>
      </c>
      <c r="AC2922" s="2" t="s">
        <v>129</v>
      </c>
      <c r="AD2922" s="2" t="s">
        <v>76</v>
      </c>
      <c r="AE2922" s="5">
        <v>81.19</v>
      </c>
      <c r="AF2922" s="2">
        <v>0</v>
      </c>
      <c r="AG2922" s="2" t="s">
        <v>77</v>
      </c>
      <c r="AH2922" s="2">
        <v>4</v>
      </c>
      <c r="AI2922" s="6" t="str">
        <f t="shared" si="135"/>
        <v>35-44</v>
      </c>
      <c r="AJ2922" s="11">
        <f>YEAR(tbl_LoanData[[#This Row],[Application Date]])</f>
        <v>2024</v>
      </c>
      <c r="AK2922" s="11" t="str">
        <f>TEXT(tbl_LoanData[[#This Row],[Application Date]],"MMMM")</f>
        <v>May</v>
      </c>
      <c r="AL2922" s="12">
        <f>DATE(YEAR(tbl_LoanData[[#This Row],[Application Date]]),MONTH(tbl_LoanData[[#This Row],[Application Date]]),1)</f>
        <v>45413</v>
      </c>
      <c r="AM2922" s="14">
        <f ca="1">IF(AND(tbl_LoanData[[#This Row],[Application Date]]&gt;=EOMONTH(TODAY(),-1)+1,tbl_LoanData[[#This Row],[Application Date]]&lt;=TODAY()),tbl_LoanData[[#This Row],[Loan Amount]],0)</f>
        <v>0</v>
      </c>
      <c r="AN2922" s="14">
        <f>tbl_LoanData[[#This Row],[Amount Paid]]-(Q2922-X2922)</f>
        <v>861936.15000000014</v>
      </c>
      <c r="AO2922" s="14">
        <f>IF(tbl_LoanData[[#This Row],[Application Status]]="Approved",1,0)</f>
        <v>1</v>
      </c>
      <c r="AP2922" s="22" t="str">
        <f t="shared" ca="1" si="136"/>
        <v/>
      </c>
      <c r="AQ2922" s="22" t="str">
        <f t="shared" ca="1" si="137"/>
        <v/>
      </c>
    </row>
    <row r="2923" spans="1:43" ht="14.4" customHeight="1" x14ac:dyDescent="0.3">
      <c r="A2923" s="2" t="s">
        <v>12097</v>
      </c>
      <c r="B2923" s="2" t="s">
        <v>12098</v>
      </c>
      <c r="C2923" s="2" t="s">
        <v>599</v>
      </c>
      <c r="D2923" s="2" t="s">
        <v>102</v>
      </c>
      <c r="E2923" s="2" t="s">
        <v>161</v>
      </c>
      <c r="F2923" s="2">
        <v>29</v>
      </c>
      <c r="G2923" s="2" t="s">
        <v>83</v>
      </c>
      <c r="H2923" s="2" t="s">
        <v>217</v>
      </c>
      <c r="I2923" s="2" t="s">
        <v>46</v>
      </c>
      <c r="J2923" s="3">
        <v>45422</v>
      </c>
      <c r="K2923" s="3"/>
      <c r="L2923" s="2" t="s">
        <v>39</v>
      </c>
      <c r="M2923" s="2" t="s">
        <v>127</v>
      </c>
      <c r="N2923" s="2" t="s">
        <v>195</v>
      </c>
      <c r="O2923" s="4">
        <v>1163000</v>
      </c>
      <c r="P2923" s="4">
        <v>139400</v>
      </c>
      <c r="Q2923" s="4">
        <v>1023600</v>
      </c>
      <c r="R2923" s="2">
        <v>60</v>
      </c>
      <c r="S2923" s="5">
        <v>8.7799999999999994</v>
      </c>
      <c r="T2923" s="4">
        <v>24549.34</v>
      </c>
      <c r="U2923" s="2" t="s">
        <v>96</v>
      </c>
      <c r="V2923" s="2" t="s">
        <v>97</v>
      </c>
      <c r="W2923" s="4">
        <v>0</v>
      </c>
      <c r="X2923" s="4">
        <v>0</v>
      </c>
      <c r="Y2923" s="4">
        <v>1472960.4</v>
      </c>
      <c r="Z2923" s="2">
        <v>0</v>
      </c>
      <c r="AA2923" s="2" t="s">
        <v>97</v>
      </c>
      <c r="AB2923" s="2" t="s">
        <v>15732</v>
      </c>
      <c r="AC2923" s="2" t="s">
        <v>129</v>
      </c>
      <c r="AD2923" s="2" t="s">
        <v>76</v>
      </c>
      <c r="AE2923" s="5">
        <v>88.01</v>
      </c>
      <c r="AF2923" s="2">
        <v>0</v>
      </c>
      <c r="AG2923" s="2" t="s">
        <v>97</v>
      </c>
      <c r="AH2923" s="2"/>
      <c r="AI2923" s="6" t="str">
        <f t="shared" si="135"/>
        <v>25-34</v>
      </c>
      <c r="AJ2923" s="11">
        <f>YEAR(tbl_LoanData[[#This Row],[Application Date]])</f>
        <v>2024</v>
      </c>
      <c r="AK2923" s="11" t="str">
        <f>TEXT(tbl_LoanData[[#This Row],[Application Date]],"MMMM")</f>
        <v>May</v>
      </c>
      <c r="AL2923" s="12">
        <f>DATE(YEAR(tbl_LoanData[[#This Row],[Application Date]]),MONTH(tbl_LoanData[[#This Row],[Application Date]]),1)</f>
        <v>45413</v>
      </c>
      <c r="AM2923" s="14">
        <f ca="1">IF(AND(tbl_LoanData[[#This Row],[Application Date]]&gt;=EOMONTH(TODAY(),-1)+1,tbl_LoanData[[#This Row],[Application Date]]&lt;=TODAY()),tbl_LoanData[[#This Row],[Loan Amount]],0)</f>
        <v>0</v>
      </c>
      <c r="AN2923" s="14">
        <f>tbl_LoanData[[#This Row],[Amount Paid]]-(Q2923-X2923)</f>
        <v>-1023600</v>
      </c>
      <c r="AO2923" s="14">
        <f>IF(tbl_LoanData[[#This Row],[Application Status]]="Approved",1,0)</f>
        <v>0</v>
      </c>
      <c r="AP2923" s="22" t="str">
        <f t="shared" ca="1" si="136"/>
        <v/>
      </c>
      <c r="AQ2923" s="22" t="str">
        <f t="shared" ca="1" si="137"/>
        <v/>
      </c>
    </row>
    <row r="2924" spans="1:43" ht="14.4" customHeight="1" x14ac:dyDescent="0.3">
      <c r="A2924" s="2" t="s">
        <v>12161</v>
      </c>
      <c r="B2924" s="2" t="s">
        <v>12162</v>
      </c>
      <c r="C2924" s="2" t="s">
        <v>530</v>
      </c>
      <c r="D2924" s="2" t="s">
        <v>254</v>
      </c>
      <c r="E2924" s="2" t="s">
        <v>406</v>
      </c>
      <c r="F2924" s="2">
        <v>21</v>
      </c>
      <c r="G2924" s="2" t="s">
        <v>69</v>
      </c>
      <c r="H2924" s="2" t="s">
        <v>211</v>
      </c>
      <c r="I2924" s="2" t="s">
        <v>50</v>
      </c>
      <c r="J2924" s="3">
        <v>45421</v>
      </c>
      <c r="K2924" s="3">
        <v>45433</v>
      </c>
      <c r="L2924" s="2" t="s">
        <v>39</v>
      </c>
      <c r="M2924" s="2" t="s">
        <v>157</v>
      </c>
      <c r="N2924" s="2" t="s">
        <v>359</v>
      </c>
      <c r="O2924" s="4">
        <v>2244000</v>
      </c>
      <c r="P2924" s="4">
        <v>410600</v>
      </c>
      <c r="Q2924" s="4">
        <v>1833400</v>
      </c>
      <c r="R2924" s="2">
        <v>36</v>
      </c>
      <c r="S2924" s="5">
        <v>8.76</v>
      </c>
      <c r="T2924" s="4">
        <v>64311.6</v>
      </c>
      <c r="U2924" s="2" t="s">
        <v>73</v>
      </c>
      <c r="V2924" s="2" t="s">
        <v>74</v>
      </c>
      <c r="W2924" s="4">
        <v>1672101.6</v>
      </c>
      <c r="X2924" s="4">
        <v>643115.92000000004</v>
      </c>
      <c r="Y2924" s="4">
        <v>2315217.52</v>
      </c>
      <c r="Z2924" s="2">
        <v>32</v>
      </c>
      <c r="AA2924" s="2" t="s">
        <v>58</v>
      </c>
      <c r="AB2924" s="2" t="s">
        <v>15734</v>
      </c>
      <c r="AC2924" s="2" t="s">
        <v>75</v>
      </c>
      <c r="AD2924" s="2" t="s">
        <v>76</v>
      </c>
      <c r="AE2924" s="5">
        <v>81.7</v>
      </c>
      <c r="AF2924" s="2">
        <v>1</v>
      </c>
      <c r="AG2924" s="2" t="s">
        <v>15718</v>
      </c>
      <c r="AH2924" s="2">
        <v>12</v>
      </c>
      <c r="AI2924" s="6" t="str">
        <f t="shared" si="135"/>
        <v>18-24</v>
      </c>
      <c r="AJ2924" s="11">
        <f>YEAR(tbl_LoanData[[#This Row],[Application Date]])</f>
        <v>2024</v>
      </c>
      <c r="AK2924" s="11" t="str">
        <f>TEXT(tbl_LoanData[[#This Row],[Application Date]],"MMMM")</f>
        <v>May</v>
      </c>
      <c r="AL2924" s="12">
        <f>DATE(YEAR(tbl_LoanData[[#This Row],[Application Date]]),MONTH(tbl_LoanData[[#This Row],[Application Date]]),1)</f>
        <v>45413</v>
      </c>
      <c r="AM2924" s="14">
        <f ca="1">IF(AND(tbl_LoanData[[#This Row],[Application Date]]&gt;=EOMONTH(TODAY(),-1)+1,tbl_LoanData[[#This Row],[Application Date]]&lt;=TODAY()),tbl_LoanData[[#This Row],[Loan Amount]],0)</f>
        <v>0</v>
      </c>
      <c r="AN2924" s="14">
        <f>tbl_LoanData[[#This Row],[Amount Paid]]-(Q2924-X2924)</f>
        <v>481817.52</v>
      </c>
      <c r="AO2924" s="14">
        <f>IF(tbl_LoanData[[#This Row],[Application Status]]="Approved",1,0)</f>
        <v>1</v>
      </c>
      <c r="AP2924" s="22" t="str">
        <f t="shared" ca="1" si="136"/>
        <v/>
      </c>
      <c r="AQ2924" s="22" t="str">
        <f t="shared" ca="1" si="137"/>
        <v/>
      </c>
    </row>
    <row r="2925" spans="1:43" ht="14.4" customHeight="1" x14ac:dyDescent="0.3">
      <c r="A2925" s="2" t="s">
        <v>12227</v>
      </c>
      <c r="B2925" s="2" t="s">
        <v>12228</v>
      </c>
      <c r="C2925" s="2" t="s">
        <v>356</v>
      </c>
      <c r="D2925" s="2" t="s">
        <v>161</v>
      </c>
      <c r="E2925" s="2" t="s">
        <v>165</v>
      </c>
      <c r="F2925" s="2">
        <v>31</v>
      </c>
      <c r="G2925" s="2" t="s">
        <v>69</v>
      </c>
      <c r="H2925" s="2" t="s">
        <v>516</v>
      </c>
      <c r="I2925" s="2" t="s">
        <v>53</v>
      </c>
      <c r="J2925" s="3">
        <v>45427</v>
      </c>
      <c r="K2925" s="3">
        <v>45448</v>
      </c>
      <c r="L2925" s="2" t="s">
        <v>39</v>
      </c>
      <c r="M2925" s="2" t="s">
        <v>85</v>
      </c>
      <c r="N2925" s="2" t="s">
        <v>324</v>
      </c>
      <c r="O2925" s="4">
        <v>1551000</v>
      </c>
      <c r="P2925" s="4">
        <v>584800</v>
      </c>
      <c r="Q2925" s="4">
        <v>966200</v>
      </c>
      <c r="R2925" s="2">
        <v>36</v>
      </c>
      <c r="S2925" s="5">
        <v>12.62</v>
      </c>
      <c r="T2925" s="4">
        <v>37000.089999999997</v>
      </c>
      <c r="U2925" s="2" t="s">
        <v>73</v>
      </c>
      <c r="V2925" s="2" t="s">
        <v>74</v>
      </c>
      <c r="W2925" s="4">
        <v>962002.34</v>
      </c>
      <c r="X2925" s="4">
        <v>370000.98</v>
      </c>
      <c r="Y2925" s="4">
        <v>1332003.32</v>
      </c>
      <c r="Z2925" s="2">
        <v>0</v>
      </c>
      <c r="AA2925" s="2" t="s">
        <v>56</v>
      </c>
      <c r="AB2925" s="2" t="s">
        <v>15727</v>
      </c>
      <c r="AC2925" s="2" t="s">
        <v>87</v>
      </c>
      <c r="AD2925" s="2" t="s">
        <v>76</v>
      </c>
      <c r="AE2925" s="5">
        <v>62.3</v>
      </c>
      <c r="AF2925" s="2">
        <v>0</v>
      </c>
      <c r="AG2925" s="2" t="s">
        <v>77</v>
      </c>
      <c r="AH2925" s="2">
        <v>21</v>
      </c>
      <c r="AI2925" s="6" t="str">
        <f t="shared" si="135"/>
        <v>25-34</v>
      </c>
      <c r="AJ2925" s="11">
        <f>YEAR(tbl_LoanData[[#This Row],[Application Date]])</f>
        <v>2024</v>
      </c>
      <c r="AK2925" s="11" t="str">
        <f>TEXT(tbl_LoanData[[#This Row],[Application Date]],"MMMM")</f>
        <v>May</v>
      </c>
      <c r="AL2925" s="12">
        <f>DATE(YEAR(tbl_LoanData[[#This Row],[Application Date]]),MONTH(tbl_LoanData[[#This Row],[Application Date]]),1)</f>
        <v>45413</v>
      </c>
      <c r="AM2925" s="14">
        <f ca="1">IF(AND(tbl_LoanData[[#This Row],[Application Date]]&gt;=EOMONTH(TODAY(),-1)+1,tbl_LoanData[[#This Row],[Application Date]]&lt;=TODAY()),tbl_LoanData[[#This Row],[Loan Amount]],0)</f>
        <v>0</v>
      </c>
      <c r="AN2925" s="14">
        <f>tbl_LoanData[[#This Row],[Amount Paid]]-(Q2925-X2925)</f>
        <v>365803.31999999995</v>
      </c>
      <c r="AO2925" s="14">
        <f>IF(tbl_LoanData[[#This Row],[Application Status]]="Approved",1,0)</f>
        <v>1</v>
      </c>
      <c r="AP2925" s="22" t="str">
        <f t="shared" ca="1" si="136"/>
        <v/>
      </c>
      <c r="AQ2925" s="22" t="str">
        <f t="shared" ca="1" si="137"/>
        <v/>
      </c>
    </row>
    <row r="2926" spans="1:43" ht="14.4" customHeight="1" x14ac:dyDescent="0.3">
      <c r="A2926" s="2" t="s">
        <v>12255</v>
      </c>
      <c r="B2926" s="2" t="s">
        <v>12256</v>
      </c>
      <c r="C2926" s="2" t="s">
        <v>231</v>
      </c>
      <c r="D2926" s="2" t="s">
        <v>117</v>
      </c>
      <c r="E2926" s="2" t="s">
        <v>540</v>
      </c>
      <c r="F2926" s="2">
        <v>58</v>
      </c>
      <c r="G2926" s="2" t="s">
        <v>83</v>
      </c>
      <c r="H2926" s="2" t="s">
        <v>466</v>
      </c>
      <c r="I2926" s="2" t="s">
        <v>43</v>
      </c>
      <c r="J2926" s="3">
        <v>45425</v>
      </c>
      <c r="K2926" s="3">
        <v>45427</v>
      </c>
      <c r="L2926" s="2" t="s">
        <v>40</v>
      </c>
      <c r="M2926" s="2" t="s">
        <v>111</v>
      </c>
      <c r="N2926" s="2" t="s">
        <v>120</v>
      </c>
      <c r="O2926" s="4">
        <v>1109000</v>
      </c>
      <c r="P2926" s="4">
        <v>371900</v>
      </c>
      <c r="Q2926" s="4">
        <v>737100</v>
      </c>
      <c r="R2926" s="2">
        <v>48</v>
      </c>
      <c r="S2926" s="5">
        <v>13.53</v>
      </c>
      <c r="T2926" s="4">
        <v>23667.05</v>
      </c>
      <c r="U2926" s="2" t="s">
        <v>73</v>
      </c>
      <c r="V2926" s="2" t="s">
        <v>74</v>
      </c>
      <c r="W2926" s="4">
        <v>639010.35</v>
      </c>
      <c r="X2926" s="4">
        <v>497008.17</v>
      </c>
      <c r="Y2926" s="4">
        <v>1136018.52</v>
      </c>
      <c r="Z2926" s="2">
        <v>0</v>
      </c>
      <c r="AA2926" s="2" t="s">
        <v>56</v>
      </c>
      <c r="AB2926" s="2" t="s">
        <v>15736</v>
      </c>
      <c r="AC2926" s="2" t="s">
        <v>138</v>
      </c>
      <c r="AD2926" s="2" t="s">
        <v>76</v>
      </c>
      <c r="AE2926" s="5">
        <v>66.47</v>
      </c>
      <c r="AF2926" s="2">
        <v>0</v>
      </c>
      <c r="AG2926" s="2" t="s">
        <v>77</v>
      </c>
      <c r="AH2926" s="2">
        <v>2</v>
      </c>
      <c r="AI2926" s="6" t="str">
        <f t="shared" si="135"/>
        <v>55-64</v>
      </c>
      <c r="AJ2926" s="11">
        <f>YEAR(tbl_LoanData[[#This Row],[Application Date]])</f>
        <v>2024</v>
      </c>
      <c r="AK2926" s="11" t="str">
        <f>TEXT(tbl_LoanData[[#This Row],[Application Date]],"MMMM")</f>
        <v>May</v>
      </c>
      <c r="AL2926" s="12">
        <f>DATE(YEAR(tbl_LoanData[[#This Row],[Application Date]]),MONTH(tbl_LoanData[[#This Row],[Application Date]]),1)</f>
        <v>45413</v>
      </c>
      <c r="AM2926" s="14">
        <f ca="1">IF(AND(tbl_LoanData[[#This Row],[Application Date]]&gt;=EOMONTH(TODAY(),-1)+1,tbl_LoanData[[#This Row],[Application Date]]&lt;=TODAY()),tbl_LoanData[[#This Row],[Loan Amount]],0)</f>
        <v>0</v>
      </c>
      <c r="AN2926" s="14">
        <f>tbl_LoanData[[#This Row],[Amount Paid]]-(Q2926-X2926)</f>
        <v>398918.51999999996</v>
      </c>
      <c r="AO2926" s="14">
        <f>IF(tbl_LoanData[[#This Row],[Application Status]]="Approved",1,0)</f>
        <v>1</v>
      </c>
      <c r="AP2926" s="22" t="str">
        <f t="shared" ca="1" si="136"/>
        <v/>
      </c>
      <c r="AQ2926" s="22" t="str">
        <f t="shared" ca="1" si="137"/>
        <v/>
      </c>
    </row>
    <row r="2927" spans="1:43" ht="14.4" customHeight="1" x14ac:dyDescent="0.3">
      <c r="A2927" s="2" t="s">
        <v>12317</v>
      </c>
      <c r="B2927" s="2" t="s">
        <v>12318</v>
      </c>
      <c r="C2927" s="2" t="s">
        <v>1102</v>
      </c>
      <c r="D2927" s="2" t="s">
        <v>91</v>
      </c>
      <c r="E2927" s="2" t="s">
        <v>394</v>
      </c>
      <c r="F2927" s="2">
        <v>65</v>
      </c>
      <c r="G2927" s="2" t="s">
        <v>69</v>
      </c>
      <c r="H2927" s="2" t="s">
        <v>166</v>
      </c>
      <c r="I2927" s="2" t="s">
        <v>46</v>
      </c>
      <c r="J2927" s="3">
        <v>45424</v>
      </c>
      <c r="K2927" s="3"/>
      <c r="L2927" s="2" t="s">
        <v>36</v>
      </c>
      <c r="M2927" s="2" t="s">
        <v>104</v>
      </c>
      <c r="N2927" s="2" t="s">
        <v>592</v>
      </c>
      <c r="O2927" s="4">
        <v>1474000</v>
      </c>
      <c r="P2927" s="4">
        <v>328800</v>
      </c>
      <c r="Q2927" s="4">
        <v>1145200</v>
      </c>
      <c r="R2927" s="2">
        <v>48</v>
      </c>
      <c r="S2927" s="5">
        <v>14.91</v>
      </c>
      <c r="T2927" s="4">
        <v>38087.440000000002</v>
      </c>
      <c r="U2927" s="2" t="s">
        <v>113</v>
      </c>
      <c r="V2927" s="2" t="s">
        <v>97</v>
      </c>
      <c r="W2927" s="4">
        <v>0</v>
      </c>
      <c r="X2927" s="4">
        <v>0</v>
      </c>
      <c r="Y2927" s="4">
        <v>1828197.28</v>
      </c>
      <c r="Z2927" s="2">
        <v>0</v>
      </c>
      <c r="AA2927" s="2" t="s">
        <v>97</v>
      </c>
      <c r="AB2927" s="2" t="s">
        <v>15728</v>
      </c>
      <c r="AC2927" s="2" t="s">
        <v>75</v>
      </c>
      <c r="AD2927" s="2" t="s">
        <v>76</v>
      </c>
      <c r="AE2927" s="5">
        <v>77.69</v>
      </c>
      <c r="AF2927" s="2">
        <v>0</v>
      </c>
      <c r="AG2927" s="2" t="s">
        <v>97</v>
      </c>
      <c r="AH2927" s="2"/>
      <c r="AI2927" s="6" t="str">
        <f t="shared" si="135"/>
        <v>65+</v>
      </c>
      <c r="AJ2927" s="11">
        <f>YEAR(tbl_LoanData[[#This Row],[Application Date]])</f>
        <v>2024</v>
      </c>
      <c r="AK2927" s="11" t="str">
        <f>TEXT(tbl_LoanData[[#This Row],[Application Date]],"MMMM")</f>
        <v>May</v>
      </c>
      <c r="AL2927" s="12">
        <f>DATE(YEAR(tbl_LoanData[[#This Row],[Application Date]]),MONTH(tbl_LoanData[[#This Row],[Application Date]]),1)</f>
        <v>45413</v>
      </c>
      <c r="AM2927" s="14">
        <f ca="1">IF(AND(tbl_LoanData[[#This Row],[Application Date]]&gt;=EOMONTH(TODAY(),-1)+1,tbl_LoanData[[#This Row],[Application Date]]&lt;=TODAY()),tbl_LoanData[[#This Row],[Loan Amount]],0)</f>
        <v>0</v>
      </c>
      <c r="AN2927" s="14">
        <f>tbl_LoanData[[#This Row],[Amount Paid]]-(Q2927-X2927)</f>
        <v>-1145200</v>
      </c>
      <c r="AO2927" s="14">
        <f>IF(tbl_LoanData[[#This Row],[Application Status]]="Approved",1,0)</f>
        <v>0</v>
      </c>
      <c r="AP2927" s="22" t="str">
        <f t="shared" ca="1" si="136"/>
        <v/>
      </c>
      <c r="AQ2927" s="22" t="str">
        <f t="shared" ca="1" si="137"/>
        <v/>
      </c>
    </row>
    <row r="2928" spans="1:43" ht="14.4" customHeight="1" x14ac:dyDescent="0.3">
      <c r="A2928" s="2" t="s">
        <v>12325</v>
      </c>
      <c r="B2928" s="2" t="s">
        <v>12326</v>
      </c>
      <c r="C2928" s="2" t="s">
        <v>203</v>
      </c>
      <c r="D2928" s="2" t="s">
        <v>189</v>
      </c>
      <c r="E2928" s="2" t="s">
        <v>311</v>
      </c>
      <c r="F2928" s="2">
        <v>34</v>
      </c>
      <c r="G2928" s="2" t="s">
        <v>69</v>
      </c>
      <c r="H2928" s="2" t="s">
        <v>313</v>
      </c>
      <c r="I2928" s="2" t="s">
        <v>44</v>
      </c>
      <c r="J2928" s="3">
        <v>45439</v>
      </c>
      <c r="K2928" s="3">
        <v>45441</v>
      </c>
      <c r="L2928" s="2" t="s">
        <v>38</v>
      </c>
      <c r="M2928" s="2" t="s">
        <v>144</v>
      </c>
      <c r="N2928" s="2" t="s">
        <v>382</v>
      </c>
      <c r="O2928" s="4">
        <v>1630000</v>
      </c>
      <c r="P2928" s="4">
        <v>173300</v>
      </c>
      <c r="Q2928" s="4">
        <v>1456700</v>
      </c>
      <c r="R2928" s="2">
        <v>36</v>
      </c>
      <c r="S2928" s="5">
        <v>5.52</v>
      </c>
      <c r="T2928" s="4">
        <v>47164.71</v>
      </c>
      <c r="U2928" s="2" t="s">
        <v>73</v>
      </c>
      <c r="V2928" s="2" t="s">
        <v>74</v>
      </c>
      <c r="W2928" s="4">
        <v>1226282.46</v>
      </c>
      <c r="X2928" s="4">
        <v>471647.06</v>
      </c>
      <c r="Y2928" s="4">
        <v>1697929.52</v>
      </c>
      <c r="Z2928" s="2">
        <v>32</v>
      </c>
      <c r="AA2928" s="2" t="s">
        <v>58</v>
      </c>
      <c r="AB2928" s="2" t="s">
        <v>15734</v>
      </c>
      <c r="AC2928" s="2" t="s">
        <v>332</v>
      </c>
      <c r="AD2928" s="2" t="s">
        <v>76</v>
      </c>
      <c r="AE2928" s="5">
        <v>89.37</v>
      </c>
      <c r="AF2928" s="2">
        <v>1</v>
      </c>
      <c r="AG2928" s="2" t="s">
        <v>15718</v>
      </c>
      <c r="AH2928" s="2">
        <v>2</v>
      </c>
      <c r="AI2928" s="6" t="str">
        <f t="shared" si="135"/>
        <v>25-34</v>
      </c>
      <c r="AJ2928" s="11">
        <f>YEAR(tbl_LoanData[[#This Row],[Application Date]])</f>
        <v>2024</v>
      </c>
      <c r="AK2928" s="11" t="str">
        <f>TEXT(tbl_LoanData[[#This Row],[Application Date]],"MMMM")</f>
        <v>May</v>
      </c>
      <c r="AL2928" s="12">
        <f>DATE(YEAR(tbl_LoanData[[#This Row],[Application Date]]),MONTH(tbl_LoanData[[#This Row],[Application Date]]),1)</f>
        <v>45413</v>
      </c>
      <c r="AM2928" s="14">
        <f ca="1">IF(AND(tbl_LoanData[[#This Row],[Application Date]]&gt;=EOMONTH(TODAY(),-1)+1,tbl_LoanData[[#This Row],[Application Date]]&lt;=TODAY()),tbl_LoanData[[#This Row],[Loan Amount]],0)</f>
        <v>0</v>
      </c>
      <c r="AN2928" s="14">
        <f>tbl_LoanData[[#This Row],[Amount Paid]]-(Q2928-X2928)</f>
        <v>241229.52000000002</v>
      </c>
      <c r="AO2928" s="14">
        <f>IF(tbl_LoanData[[#This Row],[Application Status]]="Approved",1,0)</f>
        <v>1</v>
      </c>
      <c r="AP2928" s="22" t="str">
        <f t="shared" ca="1" si="136"/>
        <v/>
      </c>
      <c r="AQ2928" s="22" t="str">
        <f t="shared" ca="1" si="137"/>
        <v/>
      </c>
    </row>
    <row r="2929" spans="1:43" x14ac:dyDescent="0.3">
      <c r="A2929" s="2" t="s">
        <v>12437</v>
      </c>
      <c r="B2929" s="2" t="s">
        <v>12438</v>
      </c>
      <c r="C2929" s="2" t="s">
        <v>292</v>
      </c>
      <c r="D2929" s="2" t="s">
        <v>268</v>
      </c>
      <c r="E2929" s="2" t="s">
        <v>402</v>
      </c>
      <c r="F2929" s="2">
        <v>46</v>
      </c>
      <c r="G2929" s="2" t="s">
        <v>83</v>
      </c>
      <c r="H2929" s="2" t="s">
        <v>126</v>
      </c>
      <c r="I2929" s="2" t="s">
        <v>44</v>
      </c>
      <c r="J2929" s="3">
        <v>45431</v>
      </c>
      <c r="K2929" s="3"/>
      <c r="L2929" s="2" t="s">
        <v>39</v>
      </c>
      <c r="M2929" s="2" t="s">
        <v>94</v>
      </c>
      <c r="N2929" s="2" t="s">
        <v>365</v>
      </c>
      <c r="O2929" s="4">
        <v>1377000</v>
      </c>
      <c r="P2929" s="4">
        <v>270000</v>
      </c>
      <c r="Q2929" s="4">
        <v>1107000</v>
      </c>
      <c r="R2929" s="2">
        <v>24</v>
      </c>
      <c r="S2929" s="5">
        <v>6.15</v>
      </c>
      <c r="T2929" s="4">
        <v>51798.38</v>
      </c>
      <c r="U2929" s="2" t="s">
        <v>113</v>
      </c>
      <c r="V2929" s="2" t="s">
        <v>97</v>
      </c>
      <c r="W2929" s="4">
        <v>0</v>
      </c>
      <c r="X2929" s="4">
        <v>0</v>
      </c>
      <c r="Y2929" s="4">
        <v>1243161</v>
      </c>
      <c r="Z2929" s="2">
        <v>0</v>
      </c>
      <c r="AA2929" s="2" t="s">
        <v>97</v>
      </c>
      <c r="AB2929" s="2" t="s">
        <v>15735</v>
      </c>
      <c r="AC2929" s="2" t="s">
        <v>121</v>
      </c>
      <c r="AD2929" s="2" t="s">
        <v>76</v>
      </c>
      <c r="AE2929" s="5">
        <v>80.39</v>
      </c>
      <c r="AF2929" s="2">
        <v>0</v>
      </c>
      <c r="AG2929" s="2" t="s">
        <v>97</v>
      </c>
      <c r="AH2929" s="2"/>
      <c r="AI2929" s="6" t="str">
        <f t="shared" si="135"/>
        <v>45-54</v>
      </c>
      <c r="AJ2929" s="11">
        <f>YEAR(tbl_LoanData[[#This Row],[Application Date]])</f>
        <v>2024</v>
      </c>
      <c r="AK2929" s="11" t="str">
        <f>TEXT(tbl_LoanData[[#This Row],[Application Date]],"MMMM")</f>
        <v>May</v>
      </c>
      <c r="AL2929" s="12">
        <f>DATE(YEAR(tbl_LoanData[[#This Row],[Application Date]]),MONTH(tbl_LoanData[[#This Row],[Application Date]]),1)</f>
        <v>45413</v>
      </c>
      <c r="AM2929" s="14">
        <f ca="1">IF(AND(tbl_LoanData[[#This Row],[Application Date]]&gt;=EOMONTH(TODAY(),-1)+1,tbl_LoanData[[#This Row],[Application Date]]&lt;=TODAY()),tbl_LoanData[[#This Row],[Loan Amount]],0)</f>
        <v>0</v>
      </c>
      <c r="AN2929" s="14">
        <f>tbl_LoanData[[#This Row],[Amount Paid]]-(Q2929-X2929)</f>
        <v>-1107000</v>
      </c>
      <c r="AO2929" s="14">
        <f>IF(tbl_LoanData[[#This Row],[Application Status]]="Approved",1,0)</f>
        <v>0</v>
      </c>
      <c r="AP2929" s="22" t="str">
        <f t="shared" ca="1" si="136"/>
        <v/>
      </c>
      <c r="AQ2929" s="22" t="str">
        <f t="shared" ca="1" si="137"/>
        <v/>
      </c>
    </row>
    <row r="2930" spans="1:43" ht="14.4" customHeight="1" x14ac:dyDescent="0.3">
      <c r="A2930" s="2" t="s">
        <v>12453</v>
      </c>
      <c r="B2930" s="2" t="s">
        <v>12454</v>
      </c>
      <c r="C2930" s="2" t="s">
        <v>429</v>
      </c>
      <c r="D2930" s="2" t="s">
        <v>134</v>
      </c>
      <c r="E2930" s="2" t="s">
        <v>465</v>
      </c>
      <c r="F2930" s="2">
        <v>22</v>
      </c>
      <c r="G2930" s="2" t="s">
        <v>83</v>
      </c>
      <c r="H2930" s="2" t="s">
        <v>172</v>
      </c>
      <c r="I2930" s="2" t="s">
        <v>45</v>
      </c>
      <c r="J2930" s="3">
        <v>45428</v>
      </c>
      <c r="K2930" s="3">
        <v>45442</v>
      </c>
      <c r="L2930" s="2" t="s">
        <v>40</v>
      </c>
      <c r="M2930" s="2" t="s">
        <v>85</v>
      </c>
      <c r="N2930" s="2" t="s">
        <v>86</v>
      </c>
      <c r="O2930" s="4">
        <v>912000</v>
      </c>
      <c r="P2930" s="4">
        <v>258700</v>
      </c>
      <c r="Q2930" s="4">
        <v>653300</v>
      </c>
      <c r="R2930" s="2">
        <v>48</v>
      </c>
      <c r="S2930" s="5">
        <v>11.93</v>
      </c>
      <c r="T2930" s="4">
        <v>20105.310000000001</v>
      </c>
      <c r="U2930" s="2" t="s">
        <v>73</v>
      </c>
      <c r="V2930" s="2" t="s">
        <v>74</v>
      </c>
      <c r="W2930" s="4">
        <v>522738.06</v>
      </c>
      <c r="X2930" s="4">
        <v>442316.7</v>
      </c>
      <c r="Y2930" s="4">
        <v>965054.76</v>
      </c>
      <c r="Z2930" s="2">
        <v>30</v>
      </c>
      <c r="AA2930" s="2" t="s">
        <v>57</v>
      </c>
      <c r="AB2930" s="2" t="s">
        <v>15730</v>
      </c>
      <c r="AC2930" s="2" t="s">
        <v>121</v>
      </c>
      <c r="AD2930" s="2" t="s">
        <v>76</v>
      </c>
      <c r="AE2930" s="5">
        <v>71.63</v>
      </c>
      <c r="AF2930" s="2">
        <v>1</v>
      </c>
      <c r="AG2930" s="2" t="s">
        <v>77</v>
      </c>
      <c r="AH2930" s="2">
        <v>14</v>
      </c>
      <c r="AI2930" s="6" t="str">
        <f t="shared" si="135"/>
        <v>18-24</v>
      </c>
      <c r="AJ2930" s="11">
        <f>YEAR(tbl_LoanData[[#This Row],[Application Date]])</f>
        <v>2024</v>
      </c>
      <c r="AK2930" s="11" t="str">
        <f>TEXT(tbl_LoanData[[#This Row],[Application Date]],"MMMM")</f>
        <v>May</v>
      </c>
      <c r="AL2930" s="12">
        <f>DATE(YEAR(tbl_LoanData[[#This Row],[Application Date]]),MONTH(tbl_LoanData[[#This Row],[Application Date]]),1)</f>
        <v>45413</v>
      </c>
      <c r="AM2930" s="14">
        <f ca="1">IF(AND(tbl_LoanData[[#This Row],[Application Date]]&gt;=EOMONTH(TODAY(),-1)+1,tbl_LoanData[[#This Row],[Application Date]]&lt;=TODAY()),tbl_LoanData[[#This Row],[Loan Amount]],0)</f>
        <v>0</v>
      </c>
      <c r="AN2930" s="14">
        <f>tbl_LoanData[[#This Row],[Amount Paid]]-(Q2930-X2930)</f>
        <v>311754.76</v>
      </c>
      <c r="AO2930" s="14">
        <f>IF(tbl_LoanData[[#This Row],[Application Status]]="Approved",1,0)</f>
        <v>1</v>
      </c>
      <c r="AP2930" s="22" t="str">
        <f t="shared" ca="1" si="136"/>
        <v/>
      </c>
      <c r="AQ2930" s="22" t="str">
        <f t="shared" ca="1" si="137"/>
        <v/>
      </c>
    </row>
    <row r="2931" spans="1:43" x14ac:dyDescent="0.3">
      <c r="A2931" s="2" t="s">
        <v>12465</v>
      </c>
      <c r="B2931" s="2" t="s">
        <v>12466</v>
      </c>
      <c r="C2931" s="2" t="s">
        <v>390</v>
      </c>
      <c r="D2931" s="2" t="s">
        <v>311</v>
      </c>
      <c r="E2931" s="2" t="s">
        <v>209</v>
      </c>
      <c r="F2931" s="2">
        <v>29</v>
      </c>
      <c r="G2931" s="2" t="s">
        <v>83</v>
      </c>
      <c r="H2931" s="2" t="s">
        <v>298</v>
      </c>
      <c r="I2931" s="2" t="s">
        <v>43</v>
      </c>
      <c r="J2931" s="3">
        <v>45424</v>
      </c>
      <c r="K2931" s="3">
        <v>45442</v>
      </c>
      <c r="L2931" s="2" t="s">
        <v>41</v>
      </c>
      <c r="M2931" s="2" t="s">
        <v>552</v>
      </c>
      <c r="N2931" s="2" t="s">
        <v>553</v>
      </c>
      <c r="O2931" s="4">
        <v>1813000</v>
      </c>
      <c r="P2931" s="4">
        <v>436700</v>
      </c>
      <c r="Q2931" s="4">
        <v>1376300</v>
      </c>
      <c r="R2931" s="2">
        <v>24</v>
      </c>
      <c r="S2931" s="5">
        <v>10.49</v>
      </c>
      <c r="T2931" s="4">
        <v>69376.990000000005</v>
      </c>
      <c r="U2931" s="2" t="s">
        <v>73</v>
      </c>
      <c r="V2931" s="2" t="s">
        <v>34</v>
      </c>
      <c r="W2931" s="4">
        <v>901900.87</v>
      </c>
      <c r="X2931" s="4">
        <v>763146.87</v>
      </c>
      <c r="Y2931" s="4">
        <v>1665047.74</v>
      </c>
      <c r="Z2931" s="2">
        <v>319</v>
      </c>
      <c r="AA2931" s="2" t="s">
        <v>60</v>
      </c>
      <c r="AB2931" s="2" t="s">
        <v>15734</v>
      </c>
      <c r="AC2931" s="2" t="s">
        <v>146</v>
      </c>
      <c r="AD2931" s="2" t="s">
        <v>76</v>
      </c>
      <c r="AE2931" s="5">
        <v>75.91</v>
      </c>
      <c r="AF2931" s="2">
        <v>11</v>
      </c>
      <c r="AG2931" s="2" t="s">
        <v>130</v>
      </c>
      <c r="AH2931" s="2">
        <v>18</v>
      </c>
      <c r="AI2931" s="6" t="str">
        <f t="shared" si="135"/>
        <v>25-34</v>
      </c>
      <c r="AJ2931" s="11">
        <f>YEAR(tbl_LoanData[[#This Row],[Application Date]])</f>
        <v>2024</v>
      </c>
      <c r="AK2931" s="11" t="str">
        <f>TEXT(tbl_LoanData[[#This Row],[Application Date]],"MMMM")</f>
        <v>May</v>
      </c>
      <c r="AL2931" s="12">
        <f>DATE(YEAR(tbl_LoanData[[#This Row],[Application Date]]),MONTH(tbl_LoanData[[#This Row],[Application Date]]),1)</f>
        <v>45413</v>
      </c>
      <c r="AM2931" s="14">
        <f ca="1">IF(AND(tbl_LoanData[[#This Row],[Application Date]]&gt;=EOMONTH(TODAY(),-1)+1,tbl_LoanData[[#This Row],[Application Date]]&lt;=TODAY()),tbl_LoanData[[#This Row],[Loan Amount]],0)</f>
        <v>0</v>
      </c>
      <c r="AN2931" s="14">
        <f>tbl_LoanData[[#This Row],[Amount Paid]]-(Q2931-X2931)</f>
        <v>288747.74</v>
      </c>
      <c r="AO2931" s="14">
        <f>IF(tbl_LoanData[[#This Row],[Application Status]]="Approved",1,0)</f>
        <v>1</v>
      </c>
      <c r="AP2931" s="22" t="str">
        <f t="shared" ca="1" si="136"/>
        <v/>
      </c>
      <c r="AQ2931" s="22" t="str">
        <f t="shared" ca="1" si="137"/>
        <v/>
      </c>
    </row>
    <row r="2932" spans="1:43" ht="14.4" customHeight="1" x14ac:dyDescent="0.3">
      <c r="A2932" s="2" t="s">
        <v>12519</v>
      </c>
      <c r="B2932" s="2" t="s">
        <v>12520</v>
      </c>
      <c r="C2932" s="2" t="s">
        <v>435</v>
      </c>
      <c r="D2932" s="2" t="s">
        <v>182</v>
      </c>
      <c r="E2932" s="2" t="s">
        <v>540</v>
      </c>
      <c r="F2932" s="2">
        <v>52</v>
      </c>
      <c r="G2932" s="2" t="s">
        <v>83</v>
      </c>
      <c r="H2932" s="2" t="s">
        <v>205</v>
      </c>
      <c r="I2932" s="2" t="s">
        <v>49</v>
      </c>
      <c r="J2932" s="3">
        <v>45438</v>
      </c>
      <c r="K2932" s="3"/>
      <c r="L2932" s="2" t="s">
        <v>39</v>
      </c>
      <c r="M2932" s="2" t="s">
        <v>94</v>
      </c>
      <c r="N2932" s="2" t="s">
        <v>418</v>
      </c>
      <c r="O2932" s="4">
        <v>1761000</v>
      </c>
      <c r="P2932" s="4">
        <v>386000</v>
      </c>
      <c r="Q2932" s="4">
        <v>1375000</v>
      </c>
      <c r="R2932" s="2">
        <v>24</v>
      </c>
      <c r="S2932" s="5">
        <v>10.07</v>
      </c>
      <c r="T2932" s="4">
        <v>68830.210000000006</v>
      </c>
      <c r="U2932" s="2" t="s">
        <v>113</v>
      </c>
      <c r="V2932" s="2" t="s">
        <v>97</v>
      </c>
      <c r="W2932" s="4">
        <v>0</v>
      </c>
      <c r="X2932" s="4">
        <v>0</v>
      </c>
      <c r="Y2932" s="4">
        <v>1651925</v>
      </c>
      <c r="Z2932" s="2">
        <v>0</v>
      </c>
      <c r="AA2932" s="2" t="s">
        <v>97</v>
      </c>
      <c r="AB2932" s="2" t="s">
        <v>15729</v>
      </c>
      <c r="AC2932" s="2" t="s">
        <v>332</v>
      </c>
      <c r="AD2932" s="2" t="s">
        <v>76</v>
      </c>
      <c r="AE2932" s="5">
        <v>78.08</v>
      </c>
      <c r="AF2932" s="2">
        <v>0</v>
      </c>
      <c r="AG2932" s="2" t="s">
        <v>97</v>
      </c>
      <c r="AH2932" s="2"/>
      <c r="AI2932" s="6" t="str">
        <f t="shared" si="135"/>
        <v>45-54</v>
      </c>
      <c r="AJ2932" s="11">
        <f>YEAR(tbl_LoanData[[#This Row],[Application Date]])</f>
        <v>2024</v>
      </c>
      <c r="AK2932" s="11" t="str">
        <f>TEXT(tbl_LoanData[[#This Row],[Application Date]],"MMMM")</f>
        <v>May</v>
      </c>
      <c r="AL2932" s="12">
        <f>DATE(YEAR(tbl_LoanData[[#This Row],[Application Date]]),MONTH(tbl_LoanData[[#This Row],[Application Date]]),1)</f>
        <v>45413</v>
      </c>
      <c r="AM2932" s="14">
        <f ca="1">IF(AND(tbl_LoanData[[#This Row],[Application Date]]&gt;=EOMONTH(TODAY(),-1)+1,tbl_LoanData[[#This Row],[Application Date]]&lt;=TODAY()),tbl_LoanData[[#This Row],[Loan Amount]],0)</f>
        <v>0</v>
      </c>
      <c r="AN2932" s="14">
        <f>tbl_LoanData[[#This Row],[Amount Paid]]-(Q2932-X2932)</f>
        <v>-1375000</v>
      </c>
      <c r="AO2932" s="14">
        <f>IF(tbl_LoanData[[#This Row],[Application Status]]="Approved",1,0)</f>
        <v>0</v>
      </c>
      <c r="AP2932" s="22" t="str">
        <f t="shared" ca="1" si="136"/>
        <v/>
      </c>
      <c r="AQ2932" s="22" t="str">
        <f t="shared" ca="1" si="137"/>
        <v/>
      </c>
    </row>
    <row r="2933" spans="1:43" x14ac:dyDescent="0.3">
      <c r="A2933" s="2" t="s">
        <v>12541</v>
      </c>
      <c r="B2933" s="2" t="s">
        <v>12542</v>
      </c>
      <c r="C2933" s="2" t="s">
        <v>376</v>
      </c>
      <c r="D2933" s="2" t="s">
        <v>67</v>
      </c>
      <c r="E2933" s="2" t="s">
        <v>190</v>
      </c>
      <c r="F2933" s="2">
        <v>38</v>
      </c>
      <c r="G2933" s="2" t="s">
        <v>69</v>
      </c>
      <c r="H2933" s="2" t="s">
        <v>110</v>
      </c>
      <c r="I2933" s="2" t="s">
        <v>46</v>
      </c>
      <c r="J2933" s="3">
        <v>45442</v>
      </c>
      <c r="K2933" s="3">
        <v>45459</v>
      </c>
      <c r="L2933" s="2" t="s">
        <v>40</v>
      </c>
      <c r="M2933" s="2" t="s">
        <v>157</v>
      </c>
      <c r="N2933" s="2" t="s">
        <v>328</v>
      </c>
      <c r="O2933" s="4">
        <v>1150000</v>
      </c>
      <c r="P2933" s="4">
        <v>319400</v>
      </c>
      <c r="Q2933" s="4">
        <v>830600</v>
      </c>
      <c r="R2933" s="2">
        <v>36</v>
      </c>
      <c r="S2933" s="5">
        <v>11.03</v>
      </c>
      <c r="T2933" s="4">
        <v>30706.82</v>
      </c>
      <c r="U2933" s="2" t="s">
        <v>73</v>
      </c>
      <c r="V2933" s="2" t="s">
        <v>74</v>
      </c>
      <c r="W2933" s="4">
        <v>798377.32</v>
      </c>
      <c r="X2933" s="4">
        <v>307068.21999999997</v>
      </c>
      <c r="Y2933" s="4">
        <v>1105445.54</v>
      </c>
      <c r="Z2933" s="2">
        <v>0</v>
      </c>
      <c r="AA2933" s="2" t="s">
        <v>56</v>
      </c>
      <c r="AB2933" s="2" t="s">
        <v>15733</v>
      </c>
      <c r="AC2933" s="2" t="s">
        <v>213</v>
      </c>
      <c r="AD2933" s="2" t="s">
        <v>76</v>
      </c>
      <c r="AE2933" s="5">
        <v>72.23</v>
      </c>
      <c r="AF2933" s="2">
        <v>0</v>
      </c>
      <c r="AG2933" s="2" t="s">
        <v>77</v>
      </c>
      <c r="AH2933" s="2">
        <v>17</v>
      </c>
      <c r="AI2933" s="6" t="str">
        <f t="shared" si="135"/>
        <v>35-44</v>
      </c>
      <c r="AJ2933" s="11">
        <f>YEAR(tbl_LoanData[[#This Row],[Application Date]])</f>
        <v>2024</v>
      </c>
      <c r="AK2933" s="11" t="str">
        <f>TEXT(tbl_LoanData[[#This Row],[Application Date]],"MMMM")</f>
        <v>May</v>
      </c>
      <c r="AL2933" s="12">
        <f>DATE(YEAR(tbl_LoanData[[#This Row],[Application Date]]),MONTH(tbl_LoanData[[#This Row],[Application Date]]),1)</f>
        <v>45413</v>
      </c>
      <c r="AM2933" s="14">
        <f ca="1">IF(AND(tbl_LoanData[[#This Row],[Application Date]]&gt;=EOMONTH(TODAY(),-1)+1,tbl_LoanData[[#This Row],[Application Date]]&lt;=TODAY()),tbl_LoanData[[#This Row],[Loan Amount]],0)</f>
        <v>0</v>
      </c>
      <c r="AN2933" s="14">
        <f>tbl_LoanData[[#This Row],[Amount Paid]]-(Q2933-X2933)</f>
        <v>274845.53999999992</v>
      </c>
      <c r="AO2933" s="14">
        <f>IF(tbl_LoanData[[#This Row],[Application Status]]="Approved",1,0)</f>
        <v>1</v>
      </c>
      <c r="AP2933" s="22" t="str">
        <f t="shared" ca="1" si="136"/>
        <v/>
      </c>
      <c r="AQ2933" s="22" t="str">
        <f t="shared" ca="1" si="137"/>
        <v/>
      </c>
    </row>
    <row r="2934" spans="1:43" ht="14.4" customHeight="1" x14ac:dyDescent="0.3">
      <c r="A2934" s="2" t="s">
        <v>12833</v>
      </c>
      <c r="B2934" s="2" t="s">
        <v>12834</v>
      </c>
      <c r="C2934" s="2" t="s">
        <v>240</v>
      </c>
      <c r="D2934" s="2" t="s">
        <v>176</v>
      </c>
      <c r="E2934" s="2" t="s">
        <v>540</v>
      </c>
      <c r="F2934" s="2">
        <v>51</v>
      </c>
      <c r="G2934" s="2" t="s">
        <v>83</v>
      </c>
      <c r="H2934" s="2" t="s">
        <v>372</v>
      </c>
      <c r="I2934" s="2" t="s">
        <v>43</v>
      </c>
      <c r="J2934" s="3">
        <v>45434</v>
      </c>
      <c r="K2934" s="3">
        <v>45438</v>
      </c>
      <c r="L2934" s="2" t="s">
        <v>37</v>
      </c>
      <c r="M2934" s="2" t="s">
        <v>104</v>
      </c>
      <c r="N2934" s="2" t="s">
        <v>192</v>
      </c>
      <c r="O2934" s="4">
        <v>166000</v>
      </c>
      <c r="P2934" s="4">
        <v>37600</v>
      </c>
      <c r="Q2934" s="4">
        <v>128400</v>
      </c>
      <c r="R2934" s="2">
        <v>24</v>
      </c>
      <c r="S2934" s="5">
        <v>5.73</v>
      </c>
      <c r="T2934" s="4">
        <v>5963.11</v>
      </c>
      <c r="U2934" s="2" t="s">
        <v>73</v>
      </c>
      <c r="V2934" s="2" t="s">
        <v>34</v>
      </c>
      <c r="W2934" s="4">
        <v>137151.53</v>
      </c>
      <c r="X2934" s="4">
        <v>5963.11</v>
      </c>
      <c r="Y2934" s="4">
        <v>143114.64000000001</v>
      </c>
      <c r="Z2934" s="2">
        <v>31</v>
      </c>
      <c r="AA2934" s="2" t="s">
        <v>58</v>
      </c>
      <c r="AB2934" s="2" t="s">
        <v>15732</v>
      </c>
      <c r="AC2934" s="2" t="s">
        <v>332</v>
      </c>
      <c r="AD2934" s="2" t="s">
        <v>76</v>
      </c>
      <c r="AE2934" s="5">
        <v>77.349999999999994</v>
      </c>
      <c r="AF2934" s="2">
        <v>1</v>
      </c>
      <c r="AG2934" s="2" t="s">
        <v>15718</v>
      </c>
      <c r="AH2934" s="2">
        <v>4</v>
      </c>
      <c r="AI2934" s="6" t="str">
        <f t="shared" si="135"/>
        <v>45-54</v>
      </c>
      <c r="AJ2934" s="11">
        <f>YEAR(tbl_LoanData[[#This Row],[Application Date]])</f>
        <v>2024</v>
      </c>
      <c r="AK2934" s="11" t="str">
        <f>TEXT(tbl_LoanData[[#This Row],[Application Date]],"MMMM")</f>
        <v>May</v>
      </c>
      <c r="AL2934" s="12">
        <f>DATE(YEAR(tbl_LoanData[[#This Row],[Application Date]]),MONTH(tbl_LoanData[[#This Row],[Application Date]]),1)</f>
        <v>45413</v>
      </c>
      <c r="AM2934" s="14">
        <f ca="1">IF(AND(tbl_LoanData[[#This Row],[Application Date]]&gt;=EOMONTH(TODAY(),-1)+1,tbl_LoanData[[#This Row],[Application Date]]&lt;=TODAY()),tbl_LoanData[[#This Row],[Loan Amount]],0)</f>
        <v>0</v>
      </c>
      <c r="AN2934" s="14">
        <f>tbl_LoanData[[#This Row],[Amount Paid]]-(Q2934-X2934)</f>
        <v>14714.64</v>
      </c>
      <c r="AO2934" s="14">
        <f>IF(tbl_LoanData[[#This Row],[Application Status]]="Approved",1,0)</f>
        <v>1</v>
      </c>
      <c r="AP2934" s="22" t="str">
        <f t="shared" ca="1" si="136"/>
        <v/>
      </c>
      <c r="AQ2934" s="22" t="str">
        <f t="shared" ca="1" si="137"/>
        <v/>
      </c>
    </row>
    <row r="2935" spans="1:43" ht="14.4" customHeight="1" x14ac:dyDescent="0.3">
      <c r="A2935" s="2" t="s">
        <v>12835</v>
      </c>
      <c r="B2935" s="2" t="s">
        <v>12836</v>
      </c>
      <c r="C2935" s="2" t="s">
        <v>338</v>
      </c>
      <c r="D2935" s="2" t="s">
        <v>204</v>
      </c>
      <c r="E2935" s="2" t="s">
        <v>118</v>
      </c>
      <c r="F2935" s="2">
        <v>51</v>
      </c>
      <c r="G2935" s="2" t="s">
        <v>83</v>
      </c>
      <c r="H2935" s="2" t="s">
        <v>217</v>
      </c>
      <c r="I2935" s="2" t="s">
        <v>46</v>
      </c>
      <c r="J2935" s="3">
        <v>45430</v>
      </c>
      <c r="K2935" s="3">
        <v>45441</v>
      </c>
      <c r="L2935" s="2" t="s">
        <v>38</v>
      </c>
      <c r="M2935" s="2" t="s">
        <v>144</v>
      </c>
      <c r="N2935" s="2" t="s">
        <v>382</v>
      </c>
      <c r="O2935" s="4">
        <v>1959000</v>
      </c>
      <c r="P2935" s="4">
        <v>209400</v>
      </c>
      <c r="Q2935" s="4">
        <v>1749600</v>
      </c>
      <c r="R2935" s="2">
        <v>60</v>
      </c>
      <c r="S2935" s="5">
        <v>6.33</v>
      </c>
      <c r="T2935" s="4">
        <v>38389.14</v>
      </c>
      <c r="U2935" s="2" t="s">
        <v>73</v>
      </c>
      <c r="V2935" s="2" t="s">
        <v>74</v>
      </c>
      <c r="W2935" s="4">
        <v>998117.64</v>
      </c>
      <c r="X2935" s="4">
        <v>1305230.76</v>
      </c>
      <c r="Y2935" s="4">
        <v>2303348.4</v>
      </c>
      <c r="Z2935" s="2">
        <v>28</v>
      </c>
      <c r="AA2935" s="2" t="s">
        <v>57</v>
      </c>
      <c r="AB2935" s="2" t="s">
        <v>15736</v>
      </c>
      <c r="AC2935" s="2" t="s">
        <v>146</v>
      </c>
      <c r="AD2935" s="2" t="s">
        <v>76</v>
      </c>
      <c r="AE2935" s="5">
        <v>89.31</v>
      </c>
      <c r="AF2935" s="2">
        <v>1</v>
      </c>
      <c r="AG2935" s="2" t="s">
        <v>77</v>
      </c>
      <c r="AH2935" s="2">
        <v>11</v>
      </c>
      <c r="AI2935" s="6" t="str">
        <f t="shared" si="135"/>
        <v>45-54</v>
      </c>
      <c r="AJ2935" s="11">
        <f>YEAR(tbl_LoanData[[#This Row],[Application Date]])</f>
        <v>2024</v>
      </c>
      <c r="AK2935" s="11" t="str">
        <f>TEXT(tbl_LoanData[[#This Row],[Application Date]],"MMMM")</f>
        <v>May</v>
      </c>
      <c r="AL2935" s="12">
        <f>DATE(YEAR(tbl_LoanData[[#This Row],[Application Date]]),MONTH(tbl_LoanData[[#This Row],[Application Date]]),1)</f>
        <v>45413</v>
      </c>
      <c r="AM2935" s="14">
        <f ca="1">IF(AND(tbl_LoanData[[#This Row],[Application Date]]&gt;=EOMONTH(TODAY(),-1)+1,tbl_LoanData[[#This Row],[Application Date]]&lt;=TODAY()),tbl_LoanData[[#This Row],[Loan Amount]],0)</f>
        <v>0</v>
      </c>
      <c r="AN2935" s="14">
        <f>tbl_LoanData[[#This Row],[Amount Paid]]-(Q2935-X2935)</f>
        <v>553748.4</v>
      </c>
      <c r="AO2935" s="14">
        <f>IF(tbl_LoanData[[#This Row],[Application Status]]="Approved",1,0)</f>
        <v>1</v>
      </c>
      <c r="AP2935" s="22" t="str">
        <f t="shared" ca="1" si="136"/>
        <v/>
      </c>
      <c r="AQ2935" s="22" t="str">
        <f t="shared" ca="1" si="137"/>
        <v/>
      </c>
    </row>
    <row r="2936" spans="1:43" ht="14.4" customHeight="1" x14ac:dyDescent="0.3">
      <c r="A2936" s="2" t="s">
        <v>13101</v>
      </c>
      <c r="B2936" s="2" t="s">
        <v>13102</v>
      </c>
      <c r="C2936" s="2" t="s">
        <v>353</v>
      </c>
      <c r="D2936" s="2" t="s">
        <v>176</v>
      </c>
      <c r="E2936" s="2" t="s">
        <v>204</v>
      </c>
      <c r="F2936" s="2">
        <v>53</v>
      </c>
      <c r="G2936" s="2" t="s">
        <v>83</v>
      </c>
      <c r="H2936" s="2" t="s">
        <v>372</v>
      </c>
      <c r="I2936" s="2" t="s">
        <v>43</v>
      </c>
      <c r="J2936" s="3">
        <v>45428</v>
      </c>
      <c r="K2936" s="3">
        <v>45435</v>
      </c>
      <c r="L2936" s="2" t="s">
        <v>37</v>
      </c>
      <c r="M2936" s="2" t="s">
        <v>94</v>
      </c>
      <c r="N2936" s="2" t="s">
        <v>436</v>
      </c>
      <c r="O2936" s="4">
        <v>206000</v>
      </c>
      <c r="P2936" s="4">
        <v>56200</v>
      </c>
      <c r="Q2936" s="4">
        <v>149800</v>
      </c>
      <c r="R2936" s="2">
        <v>24</v>
      </c>
      <c r="S2936" s="5">
        <v>7.52</v>
      </c>
      <c r="T2936" s="4">
        <v>7180.41</v>
      </c>
      <c r="U2936" s="2" t="s">
        <v>73</v>
      </c>
      <c r="V2936" s="2" t="s">
        <v>33</v>
      </c>
      <c r="W2936" s="4">
        <v>172329.92</v>
      </c>
      <c r="X2936" s="4">
        <v>0</v>
      </c>
      <c r="Y2936" s="4">
        <v>172329.92</v>
      </c>
      <c r="Z2936" s="2">
        <v>0</v>
      </c>
      <c r="AA2936" s="2" t="s">
        <v>56</v>
      </c>
      <c r="AB2936" s="2" t="s">
        <v>15734</v>
      </c>
      <c r="AC2936" s="2" t="s">
        <v>106</v>
      </c>
      <c r="AD2936" s="2" t="s">
        <v>76</v>
      </c>
      <c r="AE2936" s="5">
        <v>72.72</v>
      </c>
      <c r="AF2936" s="2">
        <v>0</v>
      </c>
      <c r="AG2936" s="2" t="s">
        <v>77</v>
      </c>
      <c r="AH2936" s="2">
        <v>7</v>
      </c>
      <c r="AI2936" s="6" t="str">
        <f t="shared" si="135"/>
        <v>45-54</v>
      </c>
      <c r="AJ2936" s="11">
        <f>YEAR(tbl_LoanData[[#This Row],[Application Date]])</f>
        <v>2024</v>
      </c>
      <c r="AK2936" s="11" t="str">
        <f>TEXT(tbl_LoanData[[#This Row],[Application Date]],"MMMM")</f>
        <v>May</v>
      </c>
      <c r="AL2936" s="12">
        <f>DATE(YEAR(tbl_LoanData[[#This Row],[Application Date]]),MONTH(tbl_LoanData[[#This Row],[Application Date]]),1)</f>
        <v>45413</v>
      </c>
      <c r="AM2936" s="14">
        <f ca="1">IF(AND(tbl_LoanData[[#This Row],[Application Date]]&gt;=EOMONTH(TODAY(),-1)+1,tbl_LoanData[[#This Row],[Application Date]]&lt;=TODAY()),tbl_LoanData[[#This Row],[Loan Amount]],0)</f>
        <v>0</v>
      </c>
      <c r="AN2936" s="14">
        <f>tbl_LoanData[[#This Row],[Amount Paid]]-(Q2936-X2936)</f>
        <v>22529.920000000013</v>
      </c>
      <c r="AO2936" s="14">
        <f>IF(tbl_LoanData[[#This Row],[Application Status]]="Approved",1,0)</f>
        <v>1</v>
      </c>
      <c r="AP2936" s="22" t="str">
        <f t="shared" ca="1" si="136"/>
        <v/>
      </c>
      <c r="AQ2936" s="22" t="str">
        <f t="shared" ca="1" si="137"/>
        <v/>
      </c>
    </row>
    <row r="2937" spans="1:43" ht="14.4" customHeight="1" x14ac:dyDescent="0.3">
      <c r="A2937" s="2" t="s">
        <v>13441</v>
      </c>
      <c r="B2937" s="2" t="s">
        <v>13442</v>
      </c>
      <c r="C2937" s="2" t="s">
        <v>356</v>
      </c>
      <c r="D2937" s="2" t="s">
        <v>204</v>
      </c>
      <c r="E2937" s="2" t="s">
        <v>210</v>
      </c>
      <c r="F2937" s="2">
        <v>28</v>
      </c>
      <c r="G2937" s="2" t="s">
        <v>69</v>
      </c>
      <c r="H2937" s="2" t="s">
        <v>278</v>
      </c>
      <c r="I2937" s="2" t="s">
        <v>45</v>
      </c>
      <c r="J2937" s="3">
        <v>45413</v>
      </c>
      <c r="K2937" s="3">
        <v>45431</v>
      </c>
      <c r="L2937" s="2" t="s">
        <v>37</v>
      </c>
      <c r="M2937" s="2" t="s">
        <v>260</v>
      </c>
      <c r="N2937" s="2" t="s">
        <v>745</v>
      </c>
      <c r="O2937" s="4">
        <v>182000</v>
      </c>
      <c r="P2937" s="4">
        <v>38200</v>
      </c>
      <c r="Q2937" s="4">
        <v>143800</v>
      </c>
      <c r="R2937" s="2">
        <v>48</v>
      </c>
      <c r="S2937" s="5">
        <v>12.29</v>
      </c>
      <c r="T2937" s="4">
        <v>4468.58</v>
      </c>
      <c r="U2937" s="2" t="s">
        <v>73</v>
      </c>
      <c r="V2937" s="2" t="s">
        <v>74</v>
      </c>
      <c r="W2937" s="4">
        <v>107245.92</v>
      </c>
      <c r="X2937" s="4">
        <v>107246.16</v>
      </c>
      <c r="Y2937" s="4">
        <v>214492.08</v>
      </c>
      <c r="Z2937" s="2">
        <v>96</v>
      </c>
      <c r="AA2937" s="2" t="s">
        <v>60</v>
      </c>
      <c r="AB2937" s="2" t="s">
        <v>15728</v>
      </c>
      <c r="AC2937" s="2" t="s">
        <v>146</v>
      </c>
      <c r="AD2937" s="2" t="s">
        <v>76</v>
      </c>
      <c r="AE2937" s="5">
        <v>79.010000000000005</v>
      </c>
      <c r="AF2937" s="2">
        <v>3</v>
      </c>
      <c r="AG2937" s="2" t="s">
        <v>130</v>
      </c>
      <c r="AH2937" s="2">
        <v>18</v>
      </c>
      <c r="AI2937" s="6" t="str">
        <f t="shared" si="135"/>
        <v>25-34</v>
      </c>
      <c r="AJ2937" s="11">
        <f>YEAR(tbl_LoanData[[#This Row],[Application Date]])</f>
        <v>2024</v>
      </c>
      <c r="AK2937" s="11" t="str">
        <f>TEXT(tbl_LoanData[[#This Row],[Application Date]],"MMMM")</f>
        <v>May</v>
      </c>
      <c r="AL2937" s="12">
        <f>DATE(YEAR(tbl_LoanData[[#This Row],[Application Date]]),MONTH(tbl_LoanData[[#This Row],[Application Date]]),1)</f>
        <v>45413</v>
      </c>
      <c r="AM2937" s="14">
        <f ca="1">IF(AND(tbl_LoanData[[#This Row],[Application Date]]&gt;=EOMONTH(TODAY(),-1)+1,tbl_LoanData[[#This Row],[Application Date]]&lt;=TODAY()),tbl_LoanData[[#This Row],[Loan Amount]],0)</f>
        <v>0</v>
      </c>
      <c r="AN2937" s="14">
        <f>tbl_LoanData[[#This Row],[Amount Paid]]-(Q2937-X2937)</f>
        <v>70692.08</v>
      </c>
      <c r="AO2937" s="14">
        <f>IF(tbl_LoanData[[#This Row],[Application Status]]="Approved",1,0)</f>
        <v>1</v>
      </c>
      <c r="AP2937" s="22" t="str">
        <f t="shared" ca="1" si="136"/>
        <v/>
      </c>
      <c r="AQ2937" s="22" t="str">
        <f t="shared" ca="1" si="137"/>
        <v/>
      </c>
    </row>
    <row r="2938" spans="1:43" ht="14.4" customHeight="1" x14ac:dyDescent="0.3">
      <c r="A2938" s="2" t="s">
        <v>13515</v>
      </c>
      <c r="B2938" s="2" t="s">
        <v>13516</v>
      </c>
      <c r="C2938" s="2" t="s">
        <v>116</v>
      </c>
      <c r="D2938" s="2" t="s">
        <v>232</v>
      </c>
      <c r="E2938" s="2" t="s">
        <v>101</v>
      </c>
      <c r="F2938" s="2">
        <v>36</v>
      </c>
      <c r="G2938" s="2" t="s">
        <v>69</v>
      </c>
      <c r="H2938" s="2" t="s">
        <v>398</v>
      </c>
      <c r="I2938" s="2" t="s">
        <v>46</v>
      </c>
      <c r="J2938" s="3">
        <v>45432</v>
      </c>
      <c r="K2938" s="3"/>
      <c r="L2938" s="2" t="s">
        <v>39</v>
      </c>
      <c r="M2938" s="2" t="s">
        <v>71</v>
      </c>
      <c r="N2938" s="2" t="s">
        <v>72</v>
      </c>
      <c r="O2938" s="4">
        <v>2312000</v>
      </c>
      <c r="P2938" s="4">
        <v>738000</v>
      </c>
      <c r="Q2938" s="4">
        <v>1574000</v>
      </c>
      <c r="R2938" s="2">
        <v>12</v>
      </c>
      <c r="S2938" s="5">
        <v>7.13</v>
      </c>
      <c r="T2938" s="4">
        <v>140518.85</v>
      </c>
      <c r="U2938" s="2" t="s">
        <v>96</v>
      </c>
      <c r="V2938" s="2" t="s">
        <v>97</v>
      </c>
      <c r="W2938" s="4">
        <v>0</v>
      </c>
      <c r="X2938" s="4">
        <v>0</v>
      </c>
      <c r="Y2938" s="4">
        <v>1686226.2</v>
      </c>
      <c r="Z2938" s="2">
        <v>0</v>
      </c>
      <c r="AA2938" s="2" t="s">
        <v>97</v>
      </c>
      <c r="AB2938" s="2" t="s">
        <v>15733</v>
      </c>
      <c r="AC2938" s="2" t="s">
        <v>121</v>
      </c>
      <c r="AD2938" s="2" t="s">
        <v>76</v>
      </c>
      <c r="AE2938" s="5">
        <v>68.08</v>
      </c>
      <c r="AF2938" s="2">
        <v>0</v>
      </c>
      <c r="AG2938" s="2" t="s">
        <v>97</v>
      </c>
      <c r="AH2938" s="2"/>
      <c r="AI2938" s="6" t="str">
        <f t="shared" si="135"/>
        <v>35-44</v>
      </c>
      <c r="AJ2938" s="11">
        <f>YEAR(tbl_LoanData[[#This Row],[Application Date]])</f>
        <v>2024</v>
      </c>
      <c r="AK2938" s="11" t="str">
        <f>TEXT(tbl_LoanData[[#This Row],[Application Date]],"MMMM")</f>
        <v>May</v>
      </c>
      <c r="AL2938" s="12">
        <f>DATE(YEAR(tbl_LoanData[[#This Row],[Application Date]]),MONTH(tbl_LoanData[[#This Row],[Application Date]]),1)</f>
        <v>45413</v>
      </c>
      <c r="AM2938" s="14">
        <f ca="1">IF(AND(tbl_LoanData[[#This Row],[Application Date]]&gt;=EOMONTH(TODAY(),-1)+1,tbl_LoanData[[#This Row],[Application Date]]&lt;=TODAY()),tbl_LoanData[[#This Row],[Loan Amount]],0)</f>
        <v>0</v>
      </c>
      <c r="AN2938" s="14">
        <f>tbl_LoanData[[#This Row],[Amount Paid]]-(Q2938-X2938)</f>
        <v>-1574000</v>
      </c>
      <c r="AO2938" s="14">
        <f>IF(tbl_LoanData[[#This Row],[Application Status]]="Approved",1,0)</f>
        <v>0</v>
      </c>
      <c r="AP2938" s="22" t="str">
        <f t="shared" ca="1" si="136"/>
        <v/>
      </c>
      <c r="AQ2938" s="22" t="str">
        <f t="shared" ca="1" si="137"/>
        <v/>
      </c>
    </row>
    <row r="2939" spans="1:43" ht="14.4" customHeight="1" x14ac:dyDescent="0.3">
      <c r="A2939" s="2" t="s">
        <v>13567</v>
      </c>
      <c r="B2939" s="2" t="s">
        <v>13568</v>
      </c>
      <c r="C2939" s="2" t="s">
        <v>317</v>
      </c>
      <c r="D2939" s="2" t="s">
        <v>102</v>
      </c>
      <c r="E2939" s="2" t="s">
        <v>68</v>
      </c>
      <c r="F2939" s="2">
        <v>55</v>
      </c>
      <c r="G2939" s="2" t="s">
        <v>83</v>
      </c>
      <c r="H2939" s="2" t="s">
        <v>543</v>
      </c>
      <c r="I2939" s="2" t="s">
        <v>45</v>
      </c>
      <c r="J2939" s="3">
        <v>45429</v>
      </c>
      <c r="K2939" s="3">
        <v>45445</v>
      </c>
      <c r="L2939" s="2" t="s">
        <v>38</v>
      </c>
      <c r="M2939" s="2" t="s">
        <v>127</v>
      </c>
      <c r="N2939" s="2" t="s">
        <v>128</v>
      </c>
      <c r="O2939" s="4">
        <v>1748000</v>
      </c>
      <c r="P2939" s="4">
        <v>362200</v>
      </c>
      <c r="Q2939" s="4">
        <v>1385800</v>
      </c>
      <c r="R2939" s="2">
        <v>48</v>
      </c>
      <c r="S2939" s="5">
        <v>5.71</v>
      </c>
      <c r="T2939" s="4">
        <v>35464.93</v>
      </c>
      <c r="U2939" s="2" t="s">
        <v>73</v>
      </c>
      <c r="V2939" s="2" t="s">
        <v>74</v>
      </c>
      <c r="W2939" s="4">
        <v>922088.18</v>
      </c>
      <c r="X2939" s="4">
        <v>780228.54</v>
      </c>
      <c r="Y2939" s="4">
        <v>1702316.72</v>
      </c>
      <c r="Z2939" s="2">
        <v>0</v>
      </c>
      <c r="AA2939" s="2" t="s">
        <v>56</v>
      </c>
      <c r="AB2939" s="2" t="s">
        <v>15736</v>
      </c>
      <c r="AC2939" s="2" t="s">
        <v>129</v>
      </c>
      <c r="AD2939" s="2" t="s">
        <v>76</v>
      </c>
      <c r="AE2939" s="5">
        <v>79.28</v>
      </c>
      <c r="AF2939" s="2">
        <v>0</v>
      </c>
      <c r="AG2939" s="2" t="s">
        <v>77</v>
      </c>
      <c r="AH2939" s="2">
        <v>16</v>
      </c>
      <c r="AI2939" s="6" t="str">
        <f t="shared" si="135"/>
        <v>55-64</v>
      </c>
      <c r="AJ2939" s="11">
        <f>YEAR(tbl_LoanData[[#This Row],[Application Date]])</f>
        <v>2024</v>
      </c>
      <c r="AK2939" s="11" t="str">
        <f>TEXT(tbl_LoanData[[#This Row],[Application Date]],"MMMM")</f>
        <v>May</v>
      </c>
      <c r="AL2939" s="12">
        <f>DATE(YEAR(tbl_LoanData[[#This Row],[Application Date]]),MONTH(tbl_LoanData[[#This Row],[Application Date]]),1)</f>
        <v>45413</v>
      </c>
      <c r="AM2939" s="14">
        <f ca="1">IF(AND(tbl_LoanData[[#This Row],[Application Date]]&gt;=EOMONTH(TODAY(),-1)+1,tbl_LoanData[[#This Row],[Application Date]]&lt;=TODAY()),tbl_LoanData[[#This Row],[Loan Amount]],0)</f>
        <v>0</v>
      </c>
      <c r="AN2939" s="14">
        <f>tbl_LoanData[[#This Row],[Amount Paid]]-(Q2939-X2939)</f>
        <v>316516.72000000009</v>
      </c>
      <c r="AO2939" s="14">
        <f>IF(tbl_LoanData[[#This Row],[Application Status]]="Approved",1,0)</f>
        <v>1</v>
      </c>
      <c r="AP2939" s="22" t="str">
        <f t="shared" ca="1" si="136"/>
        <v/>
      </c>
      <c r="AQ2939" s="22" t="str">
        <f t="shared" ca="1" si="137"/>
        <v/>
      </c>
    </row>
    <row r="2940" spans="1:43" ht="14.4" customHeight="1" x14ac:dyDescent="0.3">
      <c r="A2940" s="2" t="s">
        <v>13663</v>
      </c>
      <c r="B2940" s="2" t="s">
        <v>13664</v>
      </c>
      <c r="C2940" s="2" t="s">
        <v>240</v>
      </c>
      <c r="D2940" s="2" t="s">
        <v>142</v>
      </c>
      <c r="E2940" s="2" t="s">
        <v>183</v>
      </c>
      <c r="F2940" s="2">
        <v>34</v>
      </c>
      <c r="G2940" s="2" t="s">
        <v>83</v>
      </c>
      <c r="H2940" s="2" t="s">
        <v>110</v>
      </c>
      <c r="I2940" s="2" t="s">
        <v>46</v>
      </c>
      <c r="J2940" s="3">
        <v>45428</v>
      </c>
      <c r="K2940" s="3">
        <v>45437</v>
      </c>
      <c r="L2940" s="2" t="s">
        <v>40</v>
      </c>
      <c r="M2940" s="2" t="s">
        <v>111</v>
      </c>
      <c r="N2940" s="2" t="s">
        <v>369</v>
      </c>
      <c r="O2940" s="4">
        <v>918000</v>
      </c>
      <c r="P2940" s="4">
        <v>113200</v>
      </c>
      <c r="Q2940" s="4">
        <v>804800</v>
      </c>
      <c r="R2940" s="2">
        <v>24</v>
      </c>
      <c r="S2940" s="5">
        <v>6.53</v>
      </c>
      <c r="T2940" s="4">
        <v>37912.79</v>
      </c>
      <c r="U2940" s="2" t="s">
        <v>73</v>
      </c>
      <c r="V2940" s="2" t="s">
        <v>34</v>
      </c>
      <c r="W2940" s="4">
        <v>871994.17</v>
      </c>
      <c r="X2940" s="4">
        <v>37912.71</v>
      </c>
      <c r="Y2940" s="4">
        <v>909906.88</v>
      </c>
      <c r="Z2940" s="2">
        <v>28</v>
      </c>
      <c r="AA2940" s="2" t="s">
        <v>57</v>
      </c>
      <c r="AB2940" s="2" t="s">
        <v>15732</v>
      </c>
      <c r="AC2940" s="2" t="s">
        <v>106</v>
      </c>
      <c r="AD2940" s="2" t="s">
        <v>76</v>
      </c>
      <c r="AE2940" s="5">
        <v>87.67</v>
      </c>
      <c r="AF2940" s="2">
        <v>1</v>
      </c>
      <c r="AG2940" s="2" t="s">
        <v>77</v>
      </c>
      <c r="AH2940" s="2">
        <v>9</v>
      </c>
      <c r="AI2940" s="6" t="str">
        <f t="shared" si="135"/>
        <v>25-34</v>
      </c>
      <c r="AJ2940" s="11">
        <f>YEAR(tbl_LoanData[[#This Row],[Application Date]])</f>
        <v>2024</v>
      </c>
      <c r="AK2940" s="11" t="str">
        <f>TEXT(tbl_LoanData[[#This Row],[Application Date]],"MMMM")</f>
        <v>May</v>
      </c>
      <c r="AL2940" s="12">
        <f>DATE(YEAR(tbl_LoanData[[#This Row],[Application Date]]),MONTH(tbl_LoanData[[#This Row],[Application Date]]),1)</f>
        <v>45413</v>
      </c>
      <c r="AM2940" s="14">
        <f ca="1">IF(AND(tbl_LoanData[[#This Row],[Application Date]]&gt;=EOMONTH(TODAY(),-1)+1,tbl_LoanData[[#This Row],[Application Date]]&lt;=TODAY()),tbl_LoanData[[#This Row],[Loan Amount]],0)</f>
        <v>0</v>
      </c>
      <c r="AN2940" s="14">
        <f>tbl_LoanData[[#This Row],[Amount Paid]]-(Q2940-X2940)</f>
        <v>105106.88</v>
      </c>
      <c r="AO2940" s="14">
        <f>IF(tbl_LoanData[[#This Row],[Application Status]]="Approved",1,0)</f>
        <v>1</v>
      </c>
      <c r="AP2940" s="22" t="str">
        <f t="shared" ca="1" si="136"/>
        <v/>
      </c>
      <c r="AQ2940" s="22" t="str">
        <f t="shared" ca="1" si="137"/>
        <v/>
      </c>
    </row>
    <row r="2941" spans="1:43" ht="14.4" customHeight="1" x14ac:dyDescent="0.3">
      <c r="A2941" s="2" t="s">
        <v>13849</v>
      </c>
      <c r="B2941" s="2" t="s">
        <v>13850</v>
      </c>
      <c r="C2941" s="2" t="s">
        <v>429</v>
      </c>
      <c r="D2941" s="2" t="s">
        <v>268</v>
      </c>
      <c r="E2941" s="2" t="s">
        <v>190</v>
      </c>
      <c r="F2941" s="2">
        <v>42</v>
      </c>
      <c r="G2941" s="2" t="s">
        <v>83</v>
      </c>
      <c r="H2941" s="2" t="s">
        <v>93</v>
      </c>
      <c r="I2941" s="2" t="s">
        <v>50</v>
      </c>
      <c r="J2941" s="3">
        <v>45423</v>
      </c>
      <c r="K2941" s="3"/>
      <c r="L2941" s="2" t="s">
        <v>37</v>
      </c>
      <c r="M2941" s="2" t="s">
        <v>260</v>
      </c>
      <c r="N2941" s="2" t="s">
        <v>745</v>
      </c>
      <c r="O2941" s="4">
        <v>243000</v>
      </c>
      <c r="P2941" s="4">
        <v>63100</v>
      </c>
      <c r="Q2941" s="4">
        <v>179900</v>
      </c>
      <c r="R2941" s="2">
        <v>36</v>
      </c>
      <c r="S2941" s="5">
        <v>8.85</v>
      </c>
      <c r="T2941" s="4">
        <v>6323.98</v>
      </c>
      <c r="U2941" s="2" t="s">
        <v>96</v>
      </c>
      <c r="V2941" s="2" t="s">
        <v>97</v>
      </c>
      <c r="W2941" s="4">
        <v>0</v>
      </c>
      <c r="X2941" s="4">
        <v>0</v>
      </c>
      <c r="Y2941" s="4">
        <v>227663.45</v>
      </c>
      <c r="Z2941" s="2">
        <v>0</v>
      </c>
      <c r="AA2941" s="2" t="s">
        <v>97</v>
      </c>
      <c r="AB2941" s="2" t="s">
        <v>15736</v>
      </c>
      <c r="AC2941" s="2" t="s">
        <v>75</v>
      </c>
      <c r="AD2941" s="2" t="s">
        <v>76</v>
      </c>
      <c r="AE2941" s="5">
        <v>74.03</v>
      </c>
      <c r="AF2941" s="2">
        <v>0</v>
      </c>
      <c r="AG2941" s="2" t="s">
        <v>97</v>
      </c>
      <c r="AH2941" s="2"/>
      <c r="AI2941" s="6" t="str">
        <f t="shared" si="135"/>
        <v>35-44</v>
      </c>
      <c r="AJ2941" s="11">
        <f>YEAR(tbl_LoanData[[#This Row],[Application Date]])</f>
        <v>2024</v>
      </c>
      <c r="AK2941" s="11" t="str">
        <f>TEXT(tbl_LoanData[[#This Row],[Application Date]],"MMMM")</f>
        <v>May</v>
      </c>
      <c r="AL2941" s="12">
        <f>DATE(YEAR(tbl_LoanData[[#This Row],[Application Date]]),MONTH(tbl_LoanData[[#This Row],[Application Date]]),1)</f>
        <v>45413</v>
      </c>
      <c r="AM2941" s="14">
        <f ca="1">IF(AND(tbl_LoanData[[#This Row],[Application Date]]&gt;=EOMONTH(TODAY(),-1)+1,tbl_LoanData[[#This Row],[Application Date]]&lt;=TODAY()),tbl_LoanData[[#This Row],[Loan Amount]],0)</f>
        <v>0</v>
      </c>
      <c r="AN2941" s="14">
        <f>tbl_LoanData[[#This Row],[Amount Paid]]-(Q2941-X2941)</f>
        <v>-179900</v>
      </c>
      <c r="AO2941" s="14">
        <f>IF(tbl_LoanData[[#This Row],[Application Status]]="Approved",1,0)</f>
        <v>0</v>
      </c>
      <c r="AP2941" s="22" t="str">
        <f t="shared" ca="1" si="136"/>
        <v/>
      </c>
      <c r="AQ2941" s="22" t="str">
        <f t="shared" ca="1" si="137"/>
        <v/>
      </c>
    </row>
    <row r="2942" spans="1:43" ht="14.4" customHeight="1" x14ac:dyDescent="0.3">
      <c r="A2942" s="2" t="s">
        <v>13903</v>
      </c>
      <c r="B2942" s="2" t="s">
        <v>13904</v>
      </c>
      <c r="C2942" s="2" t="s">
        <v>310</v>
      </c>
      <c r="D2942" s="2" t="s">
        <v>209</v>
      </c>
      <c r="E2942" s="2" t="s">
        <v>165</v>
      </c>
      <c r="F2942" s="2">
        <v>31</v>
      </c>
      <c r="G2942" s="2" t="s">
        <v>69</v>
      </c>
      <c r="H2942" s="2" t="s">
        <v>93</v>
      </c>
      <c r="I2942" s="2" t="s">
        <v>50</v>
      </c>
      <c r="J2942" s="3">
        <v>45422</v>
      </c>
      <c r="K2942" s="3">
        <v>45440</v>
      </c>
      <c r="L2942" s="2" t="s">
        <v>40</v>
      </c>
      <c r="M2942" s="2" t="s">
        <v>111</v>
      </c>
      <c r="N2942" s="2" t="s">
        <v>369</v>
      </c>
      <c r="O2942" s="4">
        <v>1455000</v>
      </c>
      <c r="P2942" s="4">
        <v>393300</v>
      </c>
      <c r="Q2942" s="4">
        <v>1061700</v>
      </c>
      <c r="R2942" s="2">
        <v>24</v>
      </c>
      <c r="S2942" s="5">
        <v>13.18</v>
      </c>
      <c r="T2942" s="4">
        <v>55898.5</v>
      </c>
      <c r="U2942" s="2" t="s">
        <v>73</v>
      </c>
      <c r="V2942" s="2" t="s">
        <v>33</v>
      </c>
      <c r="W2942" s="4">
        <v>1341564.1200000001</v>
      </c>
      <c r="X2942" s="4">
        <v>0</v>
      </c>
      <c r="Y2942" s="4">
        <v>1341564.1200000001</v>
      </c>
      <c r="Z2942" s="2">
        <v>0</v>
      </c>
      <c r="AA2942" s="2" t="s">
        <v>56</v>
      </c>
      <c r="AB2942" s="2" t="s">
        <v>15730</v>
      </c>
      <c r="AC2942" s="2" t="s">
        <v>213</v>
      </c>
      <c r="AD2942" s="2" t="s">
        <v>76</v>
      </c>
      <c r="AE2942" s="5">
        <v>72.97</v>
      </c>
      <c r="AF2942" s="2">
        <v>0</v>
      </c>
      <c r="AG2942" s="2" t="s">
        <v>77</v>
      </c>
      <c r="AH2942" s="2">
        <v>18</v>
      </c>
      <c r="AI2942" s="6" t="str">
        <f t="shared" si="135"/>
        <v>25-34</v>
      </c>
      <c r="AJ2942" s="11">
        <f>YEAR(tbl_LoanData[[#This Row],[Application Date]])</f>
        <v>2024</v>
      </c>
      <c r="AK2942" s="11" t="str">
        <f>TEXT(tbl_LoanData[[#This Row],[Application Date]],"MMMM")</f>
        <v>May</v>
      </c>
      <c r="AL2942" s="12">
        <f>DATE(YEAR(tbl_LoanData[[#This Row],[Application Date]]),MONTH(tbl_LoanData[[#This Row],[Application Date]]),1)</f>
        <v>45413</v>
      </c>
      <c r="AM2942" s="14">
        <f ca="1">IF(AND(tbl_LoanData[[#This Row],[Application Date]]&gt;=EOMONTH(TODAY(),-1)+1,tbl_LoanData[[#This Row],[Application Date]]&lt;=TODAY()),tbl_LoanData[[#This Row],[Loan Amount]],0)</f>
        <v>0</v>
      </c>
      <c r="AN2942" s="14">
        <f>tbl_LoanData[[#This Row],[Amount Paid]]-(Q2942-X2942)</f>
        <v>279864.12000000011</v>
      </c>
      <c r="AO2942" s="14">
        <f>IF(tbl_LoanData[[#This Row],[Application Status]]="Approved",1,0)</f>
        <v>1</v>
      </c>
      <c r="AP2942" s="22" t="str">
        <f t="shared" ca="1" si="136"/>
        <v/>
      </c>
      <c r="AQ2942" s="22" t="str">
        <f t="shared" ca="1" si="137"/>
        <v/>
      </c>
    </row>
    <row r="2943" spans="1:43" ht="14.4" customHeight="1" x14ac:dyDescent="0.3">
      <c r="A2943" s="2" t="s">
        <v>13927</v>
      </c>
      <c r="B2943" s="2" t="s">
        <v>13928</v>
      </c>
      <c r="C2943" s="2" t="s">
        <v>368</v>
      </c>
      <c r="D2943" s="2" t="s">
        <v>142</v>
      </c>
      <c r="E2943" s="2" t="s">
        <v>142</v>
      </c>
      <c r="F2943" s="2">
        <v>53</v>
      </c>
      <c r="G2943" s="2" t="s">
        <v>83</v>
      </c>
      <c r="H2943" s="2" t="s">
        <v>273</v>
      </c>
      <c r="I2943" s="2" t="s">
        <v>45</v>
      </c>
      <c r="J2943" s="3">
        <v>45417</v>
      </c>
      <c r="K2943" s="3"/>
      <c r="L2943" s="2" t="s">
        <v>36</v>
      </c>
      <c r="M2943" s="2" t="s">
        <v>85</v>
      </c>
      <c r="N2943" s="2" t="s">
        <v>344</v>
      </c>
      <c r="O2943" s="4">
        <v>1270000</v>
      </c>
      <c r="P2943" s="4">
        <v>313900</v>
      </c>
      <c r="Q2943" s="4">
        <v>956100</v>
      </c>
      <c r="R2943" s="2">
        <v>36</v>
      </c>
      <c r="S2943" s="5">
        <v>10.54</v>
      </c>
      <c r="T2943" s="4">
        <v>34956.080000000002</v>
      </c>
      <c r="U2943" s="2" t="s">
        <v>113</v>
      </c>
      <c r="V2943" s="2" t="s">
        <v>97</v>
      </c>
      <c r="W2943" s="4">
        <v>0</v>
      </c>
      <c r="X2943" s="4">
        <v>0</v>
      </c>
      <c r="Y2943" s="4">
        <v>1258418.82</v>
      </c>
      <c r="Z2943" s="2">
        <v>0</v>
      </c>
      <c r="AA2943" s="2" t="s">
        <v>97</v>
      </c>
      <c r="AB2943" s="2" t="s">
        <v>15731</v>
      </c>
      <c r="AC2943" s="2" t="s">
        <v>332</v>
      </c>
      <c r="AD2943" s="2" t="s">
        <v>76</v>
      </c>
      <c r="AE2943" s="5">
        <v>75.28</v>
      </c>
      <c r="AF2943" s="2">
        <v>0</v>
      </c>
      <c r="AG2943" s="2" t="s">
        <v>97</v>
      </c>
      <c r="AH2943" s="2"/>
      <c r="AI2943" s="6" t="str">
        <f t="shared" si="135"/>
        <v>45-54</v>
      </c>
      <c r="AJ2943" s="11">
        <f>YEAR(tbl_LoanData[[#This Row],[Application Date]])</f>
        <v>2024</v>
      </c>
      <c r="AK2943" s="11" t="str">
        <f>TEXT(tbl_LoanData[[#This Row],[Application Date]],"MMMM")</f>
        <v>May</v>
      </c>
      <c r="AL2943" s="12">
        <f>DATE(YEAR(tbl_LoanData[[#This Row],[Application Date]]),MONTH(tbl_LoanData[[#This Row],[Application Date]]),1)</f>
        <v>45413</v>
      </c>
      <c r="AM2943" s="14">
        <f ca="1">IF(AND(tbl_LoanData[[#This Row],[Application Date]]&gt;=EOMONTH(TODAY(),-1)+1,tbl_LoanData[[#This Row],[Application Date]]&lt;=TODAY()),tbl_LoanData[[#This Row],[Loan Amount]],0)</f>
        <v>0</v>
      </c>
      <c r="AN2943" s="14">
        <f>tbl_LoanData[[#This Row],[Amount Paid]]-(Q2943-X2943)</f>
        <v>-956100</v>
      </c>
      <c r="AO2943" s="14">
        <f>IF(tbl_LoanData[[#This Row],[Application Status]]="Approved",1,0)</f>
        <v>0</v>
      </c>
      <c r="AP2943" s="22" t="str">
        <f t="shared" ca="1" si="136"/>
        <v/>
      </c>
      <c r="AQ2943" s="22" t="str">
        <f t="shared" ca="1" si="137"/>
        <v/>
      </c>
    </row>
    <row r="2944" spans="1:43" ht="14.4" customHeight="1" x14ac:dyDescent="0.3">
      <c r="A2944" s="2" t="s">
        <v>13993</v>
      </c>
      <c r="B2944" s="2" t="s">
        <v>13994</v>
      </c>
      <c r="C2944" s="2" t="s">
        <v>687</v>
      </c>
      <c r="D2944" s="2" t="s">
        <v>204</v>
      </c>
      <c r="E2944" s="2" t="s">
        <v>101</v>
      </c>
      <c r="F2944" s="2">
        <v>32</v>
      </c>
      <c r="G2944" s="2" t="s">
        <v>83</v>
      </c>
      <c r="H2944" s="2" t="s">
        <v>166</v>
      </c>
      <c r="I2944" s="2" t="s">
        <v>46</v>
      </c>
      <c r="J2944" s="3">
        <v>45441</v>
      </c>
      <c r="K2944" s="3">
        <v>45460</v>
      </c>
      <c r="L2944" s="2" t="s">
        <v>37</v>
      </c>
      <c r="M2944" s="2" t="s">
        <v>260</v>
      </c>
      <c r="N2944" s="2" t="s">
        <v>745</v>
      </c>
      <c r="O2944" s="4">
        <v>76000</v>
      </c>
      <c r="P2944" s="4">
        <v>21100</v>
      </c>
      <c r="Q2944" s="4">
        <v>54900</v>
      </c>
      <c r="R2944" s="2">
        <v>36</v>
      </c>
      <c r="S2944" s="5">
        <v>9.8000000000000007</v>
      </c>
      <c r="T2944" s="4">
        <v>1973.35</v>
      </c>
      <c r="U2944" s="2" t="s">
        <v>73</v>
      </c>
      <c r="V2944" s="2" t="s">
        <v>74</v>
      </c>
      <c r="W2944" s="4">
        <v>51307.1</v>
      </c>
      <c r="X2944" s="4">
        <v>19733.5</v>
      </c>
      <c r="Y2944" s="4">
        <v>71040.600000000006</v>
      </c>
      <c r="Z2944" s="2">
        <v>0</v>
      </c>
      <c r="AA2944" s="2" t="s">
        <v>56</v>
      </c>
      <c r="AB2944" s="2" t="s">
        <v>15728</v>
      </c>
      <c r="AC2944" s="2" t="s">
        <v>138</v>
      </c>
      <c r="AD2944" s="2" t="s">
        <v>76</v>
      </c>
      <c r="AE2944" s="5">
        <v>72.239999999999995</v>
      </c>
      <c r="AF2944" s="2">
        <v>0</v>
      </c>
      <c r="AG2944" s="2" t="s">
        <v>77</v>
      </c>
      <c r="AH2944" s="2">
        <v>19</v>
      </c>
      <c r="AI2944" s="6" t="str">
        <f t="shared" si="135"/>
        <v>25-34</v>
      </c>
      <c r="AJ2944" s="11">
        <f>YEAR(tbl_LoanData[[#This Row],[Application Date]])</f>
        <v>2024</v>
      </c>
      <c r="AK2944" s="11" t="str">
        <f>TEXT(tbl_LoanData[[#This Row],[Application Date]],"MMMM")</f>
        <v>May</v>
      </c>
      <c r="AL2944" s="12">
        <f>DATE(YEAR(tbl_LoanData[[#This Row],[Application Date]]),MONTH(tbl_LoanData[[#This Row],[Application Date]]),1)</f>
        <v>45413</v>
      </c>
      <c r="AM2944" s="14">
        <f ca="1">IF(AND(tbl_LoanData[[#This Row],[Application Date]]&gt;=EOMONTH(TODAY(),-1)+1,tbl_LoanData[[#This Row],[Application Date]]&lt;=TODAY()),tbl_LoanData[[#This Row],[Loan Amount]],0)</f>
        <v>0</v>
      </c>
      <c r="AN2944" s="14">
        <f>tbl_LoanData[[#This Row],[Amount Paid]]-(Q2944-X2944)</f>
        <v>16140.599999999999</v>
      </c>
      <c r="AO2944" s="14">
        <f>IF(tbl_LoanData[[#This Row],[Application Status]]="Approved",1,0)</f>
        <v>1</v>
      </c>
      <c r="AP2944" s="22" t="str">
        <f t="shared" ca="1" si="136"/>
        <v/>
      </c>
      <c r="AQ2944" s="22" t="str">
        <f t="shared" ca="1" si="137"/>
        <v/>
      </c>
    </row>
    <row r="2945" spans="1:43" ht="14.4" customHeight="1" x14ac:dyDescent="0.3">
      <c r="A2945" s="2" t="s">
        <v>14097</v>
      </c>
      <c r="B2945" s="2" t="s">
        <v>14098</v>
      </c>
      <c r="C2945" s="2" t="s">
        <v>171</v>
      </c>
      <c r="D2945" s="2" t="s">
        <v>101</v>
      </c>
      <c r="E2945" s="2" t="s">
        <v>385</v>
      </c>
      <c r="F2945" s="2">
        <v>31</v>
      </c>
      <c r="G2945" s="2" t="s">
        <v>69</v>
      </c>
      <c r="H2945" s="2" t="s">
        <v>172</v>
      </c>
      <c r="I2945" s="2" t="s">
        <v>45</v>
      </c>
      <c r="J2945" s="3">
        <v>45420</v>
      </c>
      <c r="K2945" s="3">
        <v>45439</v>
      </c>
      <c r="L2945" s="2" t="s">
        <v>36</v>
      </c>
      <c r="M2945" s="2" t="s">
        <v>111</v>
      </c>
      <c r="N2945" s="2" t="s">
        <v>350</v>
      </c>
      <c r="O2945" s="4">
        <v>1870000</v>
      </c>
      <c r="P2945" s="4">
        <v>316000</v>
      </c>
      <c r="Q2945" s="4">
        <v>1554000</v>
      </c>
      <c r="R2945" s="2">
        <v>12</v>
      </c>
      <c r="S2945" s="5">
        <v>13.92</v>
      </c>
      <c r="T2945" s="4">
        <v>147526.39999999999</v>
      </c>
      <c r="U2945" s="2" t="s">
        <v>73</v>
      </c>
      <c r="V2945" s="2" t="s">
        <v>34</v>
      </c>
      <c r="W2945" s="4">
        <v>1622790.4</v>
      </c>
      <c r="X2945" s="4">
        <v>147526.39999999999</v>
      </c>
      <c r="Y2945" s="4">
        <v>1770316.8</v>
      </c>
      <c r="Z2945" s="2">
        <v>31</v>
      </c>
      <c r="AA2945" s="2" t="s">
        <v>58</v>
      </c>
      <c r="AB2945" s="2" t="s">
        <v>15729</v>
      </c>
      <c r="AC2945" s="2" t="s">
        <v>129</v>
      </c>
      <c r="AD2945" s="2" t="s">
        <v>76</v>
      </c>
      <c r="AE2945" s="5">
        <v>83.1</v>
      </c>
      <c r="AF2945" s="2">
        <v>1</v>
      </c>
      <c r="AG2945" s="2" t="s">
        <v>15718</v>
      </c>
      <c r="AH2945" s="2">
        <v>19</v>
      </c>
      <c r="AI2945" s="6" t="str">
        <f t="shared" si="135"/>
        <v>25-34</v>
      </c>
      <c r="AJ2945" s="11">
        <f>YEAR(tbl_LoanData[[#This Row],[Application Date]])</f>
        <v>2024</v>
      </c>
      <c r="AK2945" s="11" t="str">
        <f>TEXT(tbl_LoanData[[#This Row],[Application Date]],"MMMM")</f>
        <v>May</v>
      </c>
      <c r="AL2945" s="12">
        <f>DATE(YEAR(tbl_LoanData[[#This Row],[Application Date]]),MONTH(tbl_LoanData[[#This Row],[Application Date]]),1)</f>
        <v>45413</v>
      </c>
      <c r="AM2945" s="14">
        <f ca="1">IF(AND(tbl_LoanData[[#This Row],[Application Date]]&gt;=EOMONTH(TODAY(),-1)+1,tbl_LoanData[[#This Row],[Application Date]]&lt;=TODAY()),tbl_LoanData[[#This Row],[Loan Amount]],0)</f>
        <v>0</v>
      </c>
      <c r="AN2945" s="14">
        <f>tbl_LoanData[[#This Row],[Amount Paid]]-(Q2945-X2945)</f>
        <v>216316.79999999981</v>
      </c>
      <c r="AO2945" s="14">
        <f>IF(tbl_LoanData[[#This Row],[Application Status]]="Approved",1,0)</f>
        <v>1</v>
      </c>
      <c r="AP2945" s="22" t="str">
        <f t="shared" ca="1" si="136"/>
        <v/>
      </c>
      <c r="AQ2945" s="22" t="str">
        <f t="shared" ca="1" si="137"/>
        <v/>
      </c>
    </row>
    <row r="2946" spans="1:43" ht="14.4" customHeight="1" x14ac:dyDescent="0.3">
      <c r="A2946" s="2" t="s">
        <v>14131</v>
      </c>
      <c r="B2946" s="2" t="s">
        <v>14132</v>
      </c>
      <c r="C2946" s="2" t="s">
        <v>435</v>
      </c>
      <c r="D2946" s="2" t="s">
        <v>311</v>
      </c>
      <c r="E2946" s="2" t="s">
        <v>182</v>
      </c>
      <c r="F2946" s="2">
        <v>57</v>
      </c>
      <c r="G2946" s="2" t="s">
        <v>83</v>
      </c>
      <c r="H2946" s="2" t="s">
        <v>278</v>
      </c>
      <c r="I2946" s="2" t="s">
        <v>45</v>
      </c>
      <c r="J2946" s="3">
        <v>45414</v>
      </c>
      <c r="K2946" s="3">
        <v>45420</v>
      </c>
      <c r="L2946" s="2" t="s">
        <v>38</v>
      </c>
      <c r="M2946" s="2" t="s">
        <v>127</v>
      </c>
      <c r="N2946" s="2" t="s">
        <v>128</v>
      </c>
      <c r="O2946" s="4">
        <v>1772000</v>
      </c>
      <c r="P2946" s="4">
        <v>270000</v>
      </c>
      <c r="Q2946" s="4">
        <v>1502000</v>
      </c>
      <c r="R2946" s="2">
        <v>36</v>
      </c>
      <c r="S2946" s="5">
        <v>14.56</v>
      </c>
      <c r="T2946" s="4">
        <v>59946.49</v>
      </c>
      <c r="U2946" s="2" t="s">
        <v>73</v>
      </c>
      <c r="V2946" s="2" t="s">
        <v>74</v>
      </c>
      <c r="W2946" s="4">
        <v>1618555.23</v>
      </c>
      <c r="X2946" s="4">
        <v>539518.37</v>
      </c>
      <c r="Y2946" s="4">
        <v>2158073.6</v>
      </c>
      <c r="Z2946" s="2">
        <v>0</v>
      </c>
      <c r="AA2946" s="2" t="s">
        <v>56</v>
      </c>
      <c r="AB2946" s="2" t="s">
        <v>15727</v>
      </c>
      <c r="AC2946" s="2" t="s">
        <v>360</v>
      </c>
      <c r="AD2946" s="2" t="s">
        <v>76</v>
      </c>
      <c r="AE2946" s="5">
        <v>84.76</v>
      </c>
      <c r="AF2946" s="2">
        <v>0</v>
      </c>
      <c r="AG2946" s="2" t="s">
        <v>77</v>
      </c>
      <c r="AH2946" s="2">
        <v>6</v>
      </c>
      <c r="AI2946" s="6" t="str">
        <f t="shared" ref="AI2946:AI3009" si="138">IF(F2946&lt;25,"18-24",IF(F2946&lt;35,"25-34",IF(F2946&lt;45,"35-44",IF(F2946&lt;55,"45-54",IF(F2946&lt;65,"55-64","65+")))))</f>
        <v>55-64</v>
      </c>
      <c r="AJ2946" s="11">
        <f>YEAR(tbl_LoanData[[#This Row],[Application Date]])</f>
        <v>2024</v>
      </c>
      <c r="AK2946" s="11" t="str">
        <f>TEXT(tbl_LoanData[[#This Row],[Application Date]],"MMMM")</f>
        <v>May</v>
      </c>
      <c r="AL2946" s="12">
        <f>DATE(YEAR(tbl_LoanData[[#This Row],[Application Date]]),MONTH(tbl_LoanData[[#This Row],[Application Date]]),1)</f>
        <v>45413</v>
      </c>
      <c r="AM2946" s="14">
        <f ca="1">IF(AND(tbl_LoanData[[#This Row],[Application Date]]&gt;=EOMONTH(TODAY(),-1)+1,tbl_LoanData[[#This Row],[Application Date]]&lt;=TODAY()),tbl_LoanData[[#This Row],[Loan Amount]],0)</f>
        <v>0</v>
      </c>
      <c r="AN2946" s="14">
        <f>tbl_LoanData[[#This Row],[Amount Paid]]-(Q2946-X2946)</f>
        <v>656073.6</v>
      </c>
      <c r="AO2946" s="14">
        <f>IF(tbl_LoanData[[#This Row],[Application Status]]="Approved",1,0)</f>
        <v>1</v>
      </c>
      <c r="AP2946" s="22" t="str">
        <f t="shared" ref="AP2946:AP3009" ca="1" si="139">IF(AND(J2946&gt;=DATE(YEAR(TODAY()),MONTH(TODAY()),1),J2946&lt;=TODAY()),"Current MTD",IF(AND(J2946&gt;=EOMONTH(TODAY(),-2)+1,J2946&lt;=EOMONTH(TODAY(),-1)),"Previous MTD",""))</f>
        <v/>
      </c>
      <c r="AQ2946" s="22" t="str">
        <f t="shared" ref="AQ2946:AQ3009" ca="1" si="140">IF(AND(J2946&gt;=DATE(YEAR(TODAY()),MONTH(TODAY()),1),J2946&lt;=TODAY()),TEXT(DATE(YEAR(TODAY()),MONTH(TODAY()),1),"mmm d")&amp;"–"&amp;DAY(TODAY()),IF(AND(J2946&gt;=EOMONTH(TODAY(),-2)+1,J2946&lt;=EOMONTH(TODAY(),-1)),""&amp;TEXT(EOMONTH(TODAY(),-2)+1,"mmm d")&amp;"–"&amp;DAY(TODAY()),""))</f>
        <v/>
      </c>
    </row>
    <row r="2947" spans="1:43" ht="14.4" customHeight="1" x14ac:dyDescent="0.3">
      <c r="A2947" s="2" t="s">
        <v>14223</v>
      </c>
      <c r="B2947" s="2" t="s">
        <v>14224</v>
      </c>
      <c r="C2947" s="2" t="s">
        <v>575</v>
      </c>
      <c r="D2947" s="2" t="s">
        <v>268</v>
      </c>
      <c r="E2947" s="2" t="s">
        <v>447</v>
      </c>
      <c r="F2947" s="2">
        <v>22</v>
      </c>
      <c r="G2947" s="2" t="s">
        <v>69</v>
      </c>
      <c r="H2947" s="2" t="s">
        <v>84</v>
      </c>
      <c r="I2947" s="2" t="s">
        <v>45</v>
      </c>
      <c r="J2947" s="3">
        <v>45426</v>
      </c>
      <c r="K2947" s="3">
        <v>45445</v>
      </c>
      <c r="L2947" s="2" t="s">
        <v>37</v>
      </c>
      <c r="M2947" s="2" t="s">
        <v>94</v>
      </c>
      <c r="N2947" s="2" t="s">
        <v>568</v>
      </c>
      <c r="O2947" s="4">
        <v>201000</v>
      </c>
      <c r="P2947" s="4">
        <v>40200</v>
      </c>
      <c r="Q2947" s="4">
        <v>160800</v>
      </c>
      <c r="R2947" s="2">
        <v>36</v>
      </c>
      <c r="S2947" s="5">
        <v>11.95</v>
      </c>
      <c r="T2947" s="4">
        <v>6067.97</v>
      </c>
      <c r="U2947" s="2" t="s">
        <v>73</v>
      </c>
      <c r="V2947" s="2" t="s">
        <v>74</v>
      </c>
      <c r="W2947" s="4">
        <v>151699.25</v>
      </c>
      <c r="X2947" s="4">
        <v>66747.55</v>
      </c>
      <c r="Y2947" s="4">
        <v>218446.8</v>
      </c>
      <c r="Z2947" s="2">
        <v>31</v>
      </c>
      <c r="AA2947" s="2" t="s">
        <v>58</v>
      </c>
      <c r="AB2947" s="2" t="s">
        <v>15735</v>
      </c>
      <c r="AC2947" s="2" t="s">
        <v>146</v>
      </c>
      <c r="AD2947" s="2" t="s">
        <v>76</v>
      </c>
      <c r="AE2947" s="5">
        <v>80</v>
      </c>
      <c r="AF2947" s="2">
        <v>1</v>
      </c>
      <c r="AG2947" s="2" t="s">
        <v>15718</v>
      </c>
      <c r="AH2947" s="2">
        <v>19</v>
      </c>
      <c r="AI2947" s="6" t="str">
        <f t="shared" si="138"/>
        <v>18-24</v>
      </c>
      <c r="AJ2947" s="11">
        <f>YEAR(tbl_LoanData[[#This Row],[Application Date]])</f>
        <v>2024</v>
      </c>
      <c r="AK2947" s="11" t="str">
        <f>TEXT(tbl_LoanData[[#This Row],[Application Date]],"MMMM")</f>
        <v>May</v>
      </c>
      <c r="AL2947" s="12">
        <f>DATE(YEAR(tbl_LoanData[[#This Row],[Application Date]]),MONTH(tbl_LoanData[[#This Row],[Application Date]]),1)</f>
        <v>45413</v>
      </c>
      <c r="AM2947" s="14">
        <f ca="1">IF(AND(tbl_LoanData[[#This Row],[Application Date]]&gt;=EOMONTH(TODAY(),-1)+1,tbl_LoanData[[#This Row],[Application Date]]&lt;=TODAY()),tbl_LoanData[[#This Row],[Loan Amount]],0)</f>
        <v>0</v>
      </c>
      <c r="AN2947" s="14">
        <f>tbl_LoanData[[#This Row],[Amount Paid]]-(Q2947-X2947)</f>
        <v>57646.8</v>
      </c>
      <c r="AO2947" s="14">
        <f>IF(tbl_LoanData[[#This Row],[Application Status]]="Approved",1,0)</f>
        <v>1</v>
      </c>
      <c r="AP2947" s="22" t="str">
        <f t="shared" ca="1" si="139"/>
        <v/>
      </c>
      <c r="AQ2947" s="22" t="str">
        <f t="shared" ca="1" si="140"/>
        <v/>
      </c>
    </row>
    <row r="2948" spans="1:43" ht="14.4" customHeight="1" x14ac:dyDescent="0.3">
      <c r="A2948" s="2" t="s">
        <v>14275</v>
      </c>
      <c r="B2948" s="2" t="s">
        <v>14276</v>
      </c>
      <c r="C2948" s="2" t="s">
        <v>809</v>
      </c>
      <c r="D2948" s="2" t="s">
        <v>209</v>
      </c>
      <c r="E2948" s="2" t="s">
        <v>92</v>
      </c>
      <c r="F2948" s="2">
        <v>50</v>
      </c>
      <c r="G2948" s="2" t="s">
        <v>69</v>
      </c>
      <c r="H2948" s="2" t="s">
        <v>172</v>
      </c>
      <c r="I2948" s="2" t="s">
        <v>45</v>
      </c>
      <c r="J2948" s="3">
        <v>45415</v>
      </c>
      <c r="K2948" s="3">
        <v>45436</v>
      </c>
      <c r="L2948" s="2" t="s">
        <v>37</v>
      </c>
      <c r="M2948" s="2" t="s">
        <v>199</v>
      </c>
      <c r="N2948" s="2" t="s">
        <v>200</v>
      </c>
      <c r="O2948" s="4">
        <v>188000</v>
      </c>
      <c r="P2948" s="4">
        <v>25900</v>
      </c>
      <c r="Q2948" s="4">
        <v>162100</v>
      </c>
      <c r="R2948" s="2">
        <v>24</v>
      </c>
      <c r="S2948" s="5">
        <v>11.72</v>
      </c>
      <c r="T2948" s="4">
        <v>8337.34</v>
      </c>
      <c r="U2948" s="2" t="s">
        <v>73</v>
      </c>
      <c r="V2948" s="2" t="s">
        <v>33</v>
      </c>
      <c r="W2948" s="4">
        <v>200096.24</v>
      </c>
      <c r="X2948" s="4">
        <v>0</v>
      </c>
      <c r="Y2948" s="4">
        <v>200096.24</v>
      </c>
      <c r="Z2948" s="2">
        <v>0</v>
      </c>
      <c r="AA2948" s="2" t="s">
        <v>56</v>
      </c>
      <c r="AB2948" s="2" t="s">
        <v>15732</v>
      </c>
      <c r="AC2948" s="2" t="s">
        <v>332</v>
      </c>
      <c r="AD2948" s="2" t="s">
        <v>76</v>
      </c>
      <c r="AE2948" s="5">
        <v>86.22</v>
      </c>
      <c r="AF2948" s="2">
        <v>0</v>
      </c>
      <c r="AG2948" s="2" t="s">
        <v>77</v>
      </c>
      <c r="AH2948" s="2">
        <v>21</v>
      </c>
      <c r="AI2948" s="6" t="str">
        <f t="shared" si="138"/>
        <v>45-54</v>
      </c>
      <c r="AJ2948" s="11">
        <f>YEAR(tbl_LoanData[[#This Row],[Application Date]])</f>
        <v>2024</v>
      </c>
      <c r="AK2948" s="11" t="str">
        <f>TEXT(tbl_LoanData[[#This Row],[Application Date]],"MMMM")</f>
        <v>May</v>
      </c>
      <c r="AL2948" s="12">
        <f>DATE(YEAR(tbl_LoanData[[#This Row],[Application Date]]),MONTH(tbl_LoanData[[#This Row],[Application Date]]),1)</f>
        <v>45413</v>
      </c>
      <c r="AM2948" s="14">
        <f ca="1">IF(AND(tbl_LoanData[[#This Row],[Application Date]]&gt;=EOMONTH(TODAY(),-1)+1,tbl_LoanData[[#This Row],[Application Date]]&lt;=TODAY()),tbl_LoanData[[#This Row],[Loan Amount]],0)</f>
        <v>0</v>
      </c>
      <c r="AN2948" s="14">
        <f>tbl_LoanData[[#This Row],[Amount Paid]]-(Q2948-X2948)</f>
        <v>37996.239999999991</v>
      </c>
      <c r="AO2948" s="14">
        <f>IF(tbl_LoanData[[#This Row],[Application Status]]="Approved",1,0)</f>
        <v>1</v>
      </c>
      <c r="AP2948" s="22" t="str">
        <f t="shared" ca="1" si="139"/>
        <v/>
      </c>
      <c r="AQ2948" s="22" t="str">
        <f t="shared" ca="1" si="140"/>
        <v/>
      </c>
    </row>
    <row r="2949" spans="1:43" ht="14.4" customHeight="1" x14ac:dyDescent="0.3">
      <c r="A2949" s="2" t="s">
        <v>14281</v>
      </c>
      <c r="B2949" s="2" t="s">
        <v>14282</v>
      </c>
      <c r="C2949" s="2" t="s">
        <v>227</v>
      </c>
      <c r="D2949" s="2" t="s">
        <v>101</v>
      </c>
      <c r="E2949" s="2" t="s">
        <v>394</v>
      </c>
      <c r="F2949" s="2">
        <v>23</v>
      </c>
      <c r="G2949" s="2" t="s">
        <v>69</v>
      </c>
      <c r="H2949" s="2" t="s">
        <v>143</v>
      </c>
      <c r="I2949" s="2" t="s">
        <v>46</v>
      </c>
      <c r="J2949" s="3">
        <v>45417</v>
      </c>
      <c r="K2949" s="3">
        <v>45431</v>
      </c>
      <c r="L2949" s="2" t="s">
        <v>37</v>
      </c>
      <c r="M2949" s="2" t="s">
        <v>104</v>
      </c>
      <c r="N2949" s="2" t="s">
        <v>286</v>
      </c>
      <c r="O2949" s="4">
        <v>221000</v>
      </c>
      <c r="P2949" s="4">
        <v>61200</v>
      </c>
      <c r="Q2949" s="4">
        <v>159800</v>
      </c>
      <c r="R2949" s="2">
        <v>12</v>
      </c>
      <c r="S2949" s="5">
        <v>12.68</v>
      </c>
      <c r="T2949" s="4">
        <v>15005.22</v>
      </c>
      <c r="U2949" s="2" t="s">
        <v>73</v>
      </c>
      <c r="V2949" s="2" t="s">
        <v>33</v>
      </c>
      <c r="W2949" s="4">
        <v>180062.64</v>
      </c>
      <c r="X2949" s="4">
        <v>0</v>
      </c>
      <c r="Y2949" s="4">
        <v>180062.64</v>
      </c>
      <c r="Z2949" s="2">
        <v>0</v>
      </c>
      <c r="AA2949" s="2" t="s">
        <v>56</v>
      </c>
      <c r="AB2949" s="2" t="s">
        <v>15728</v>
      </c>
      <c r="AC2949" s="2" t="s">
        <v>75</v>
      </c>
      <c r="AD2949" s="2" t="s">
        <v>76</v>
      </c>
      <c r="AE2949" s="5">
        <v>72.31</v>
      </c>
      <c r="AF2949" s="2">
        <v>0</v>
      </c>
      <c r="AG2949" s="2" t="s">
        <v>77</v>
      </c>
      <c r="AH2949" s="2">
        <v>14</v>
      </c>
      <c r="AI2949" s="6" t="str">
        <f t="shared" si="138"/>
        <v>18-24</v>
      </c>
      <c r="AJ2949" s="11">
        <f>YEAR(tbl_LoanData[[#This Row],[Application Date]])</f>
        <v>2024</v>
      </c>
      <c r="AK2949" s="11" t="str">
        <f>TEXT(tbl_LoanData[[#This Row],[Application Date]],"MMMM")</f>
        <v>May</v>
      </c>
      <c r="AL2949" s="12">
        <f>DATE(YEAR(tbl_LoanData[[#This Row],[Application Date]]),MONTH(tbl_LoanData[[#This Row],[Application Date]]),1)</f>
        <v>45413</v>
      </c>
      <c r="AM2949" s="14">
        <f ca="1">IF(AND(tbl_LoanData[[#This Row],[Application Date]]&gt;=EOMONTH(TODAY(),-1)+1,tbl_LoanData[[#This Row],[Application Date]]&lt;=TODAY()),tbl_LoanData[[#This Row],[Loan Amount]],0)</f>
        <v>0</v>
      </c>
      <c r="AN2949" s="14">
        <f>tbl_LoanData[[#This Row],[Amount Paid]]-(Q2949-X2949)</f>
        <v>20262.640000000014</v>
      </c>
      <c r="AO2949" s="14">
        <f>IF(tbl_LoanData[[#This Row],[Application Status]]="Approved",1,0)</f>
        <v>1</v>
      </c>
      <c r="AP2949" s="22" t="str">
        <f t="shared" ca="1" si="139"/>
        <v/>
      </c>
      <c r="AQ2949" s="22" t="str">
        <f t="shared" ca="1" si="140"/>
        <v/>
      </c>
    </row>
    <row r="2950" spans="1:43" ht="14.4" customHeight="1" x14ac:dyDescent="0.3">
      <c r="A2950" s="2" t="s">
        <v>14325</v>
      </c>
      <c r="B2950" s="2" t="s">
        <v>14326</v>
      </c>
      <c r="C2950" s="2" t="s">
        <v>1012</v>
      </c>
      <c r="D2950" s="2" t="s">
        <v>118</v>
      </c>
      <c r="E2950" s="2" t="s">
        <v>101</v>
      </c>
      <c r="F2950" s="2">
        <v>42</v>
      </c>
      <c r="G2950" s="2" t="s">
        <v>69</v>
      </c>
      <c r="H2950" s="2" t="s">
        <v>84</v>
      </c>
      <c r="I2950" s="2" t="s">
        <v>45</v>
      </c>
      <c r="J2950" s="3">
        <v>45424</v>
      </c>
      <c r="K2950" s="3">
        <v>45432</v>
      </c>
      <c r="L2950" s="2" t="s">
        <v>40</v>
      </c>
      <c r="M2950" s="2" t="s">
        <v>71</v>
      </c>
      <c r="N2950" s="2" t="s">
        <v>137</v>
      </c>
      <c r="O2950" s="4">
        <v>701000</v>
      </c>
      <c r="P2950" s="4">
        <v>222400</v>
      </c>
      <c r="Q2950" s="4">
        <v>478600</v>
      </c>
      <c r="R2950" s="2">
        <v>48</v>
      </c>
      <c r="S2950" s="5">
        <v>12.01</v>
      </c>
      <c r="T2950" s="4">
        <v>14760.82</v>
      </c>
      <c r="U2950" s="2" t="s">
        <v>73</v>
      </c>
      <c r="V2950" s="2" t="s">
        <v>74</v>
      </c>
      <c r="W2950" s="4">
        <v>398542.14</v>
      </c>
      <c r="X2950" s="4">
        <v>309977.3</v>
      </c>
      <c r="Y2950" s="4">
        <v>708519.44</v>
      </c>
      <c r="Z2950" s="2">
        <v>0</v>
      </c>
      <c r="AA2950" s="2" t="s">
        <v>56</v>
      </c>
      <c r="AB2950" s="2" t="s">
        <v>15729</v>
      </c>
      <c r="AC2950" s="2" t="s">
        <v>146</v>
      </c>
      <c r="AD2950" s="2" t="s">
        <v>76</v>
      </c>
      <c r="AE2950" s="5">
        <v>68.27</v>
      </c>
      <c r="AF2950" s="2">
        <v>0</v>
      </c>
      <c r="AG2950" s="2" t="s">
        <v>77</v>
      </c>
      <c r="AH2950" s="2">
        <v>8</v>
      </c>
      <c r="AI2950" s="6" t="str">
        <f t="shared" si="138"/>
        <v>35-44</v>
      </c>
      <c r="AJ2950" s="11">
        <f>YEAR(tbl_LoanData[[#This Row],[Application Date]])</f>
        <v>2024</v>
      </c>
      <c r="AK2950" s="11" t="str">
        <f>TEXT(tbl_LoanData[[#This Row],[Application Date]],"MMMM")</f>
        <v>May</v>
      </c>
      <c r="AL2950" s="12">
        <f>DATE(YEAR(tbl_LoanData[[#This Row],[Application Date]]),MONTH(tbl_LoanData[[#This Row],[Application Date]]),1)</f>
        <v>45413</v>
      </c>
      <c r="AM2950" s="14">
        <f ca="1">IF(AND(tbl_LoanData[[#This Row],[Application Date]]&gt;=EOMONTH(TODAY(),-1)+1,tbl_LoanData[[#This Row],[Application Date]]&lt;=TODAY()),tbl_LoanData[[#This Row],[Loan Amount]],0)</f>
        <v>0</v>
      </c>
      <c r="AN2950" s="14">
        <f>tbl_LoanData[[#This Row],[Amount Paid]]-(Q2950-X2950)</f>
        <v>229919.44</v>
      </c>
      <c r="AO2950" s="14">
        <f>IF(tbl_LoanData[[#This Row],[Application Status]]="Approved",1,0)</f>
        <v>1</v>
      </c>
      <c r="AP2950" s="22" t="str">
        <f t="shared" ca="1" si="139"/>
        <v/>
      </c>
      <c r="AQ2950" s="22" t="str">
        <f t="shared" ca="1" si="140"/>
        <v/>
      </c>
    </row>
    <row r="2951" spans="1:43" x14ac:dyDescent="0.3">
      <c r="A2951" s="2" t="s">
        <v>14333</v>
      </c>
      <c r="B2951" s="2" t="s">
        <v>14334</v>
      </c>
      <c r="C2951" s="2" t="s">
        <v>90</v>
      </c>
      <c r="D2951" s="2" t="s">
        <v>254</v>
      </c>
      <c r="E2951" s="2" t="s">
        <v>161</v>
      </c>
      <c r="F2951" s="2">
        <v>32</v>
      </c>
      <c r="G2951" s="2" t="s">
        <v>69</v>
      </c>
      <c r="H2951" s="2" t="s">
        <v>313</v>
      </c>
      <c r="I2951" s="2" t="s">
        <v>44</v>
      </c>
      <c r="J2951" s="3">
        <v>45434</v>
      </c>
      <c r="K2951" s="3">
        <v>45450</v>
      </c>
      <c r="L2951" s="2" t="s">
        <v>40</v>
      </c>
      <c r="M2951" s="2" t="s">
        <v>85</v>
      </c>
      <c r="N2951" s="2" t="s">
        <v>270</v>
      </c>
      <c r="O2951" s="4">
        <v>1109000</v>
      </c>
      <c r="P2951" s="4">
        <v>413700</v>
      </c>
      <c r="Q2951" s="4">
        <v>695300</v>
      </c>
      <c r="R2951" s="2">
        <v>24</v>
      </c>
      <c r="S2951" s="5">
        <v>6.03</v>
      </c>
      <c r="T2951" s="4">
        <v>32464.720000000001</v>
      </c>
      <c r="U2951" s="2" t="s">
        <v>73</v>
      </c>
      <c r="V2951" s="2" t="s">
        <v>34</v>
      </c>
      <c r="W2951" s="4">
        <v>746688.56</v>
      </c>
      <c r="X2951" s="4">
        <v>32464.62</v>
      </c>
      <c r="Y2951" s="4">
        <v>779153.18</v>
      </c>
      <c r="Z2951" s="2">
        <v>32</v>
      </c>
      <c r="AA2951" s="2" t="s">
        <v>58</v>
      </c>
      <c r="AB2951" s="2" t="s">
        <v>15730</v>
      </c>
      <c r="AC2951" s="2" t="s">
        <v>87</v>
      </c>
      <c r="AD2951" s="2" t="s">
        <v>76</v>
      </c>
      <c r="AE2951" s="5">
        <v>62.7</v>
      </c>
      <c r="AF2951" s="2">
        <v>1</v>
      </c>
      <c r="AG2951" s="2" t="s">
        <v>15718</v>
      </c>
      <c r="AH2951" s="2">
        <v>16</v>
      </c>
      <c r="AI2951" s="6" t="str">
        <f t="shared" si="138"/>
        <v>25-34</v>
      </c>
      <c r="AJ2951" s="11">
        <f>YEAR(tbl_LoanData[[#This Row],[Application Date]])</f>
        <v>2024</v>
      </c>
      <c r="AK2951" s="11" t="str">
        <f>TEXT(tbl_LoanData[[#This Row],[Application Date]],"MMMM")</f>
        <v>May</v>
      </c>
      <c r="AL2951" s="12">
        <f>DATE(YEAR(tbl_LoanData[[#This Row],[Application Date]]),MONTH(tbl_LoanData[[#This Row],[Application Date]]),1)</f>
        <v>45413</v>
      </c>
      <c r="AM2951" s="14">
        <f ca="1">IF(AND(tbl_LoanData[[#This Row],[Application Date]]&gt;=EOMONTH(TODAY(),-1)+1,tbl_LoanData[[#This Row],[Application Date]]&lt;=TODAY()),tbl_LoanData[[#This Row],[Loan Amount]],0)</f>
        <v>0</v>
      </c>
      <c r="AN2951" s="14">
        <f>tbl_LoanData[[#This Row],[Amount Paid]]-(Q2951-X2951)</f>
        <v>83853.180000000051</v>
      </c>
      <c r="AO2951" s="14">
        <f>IF(tbl_LoanData[[#This Row],[Application Status]]="Approved",1,0)</f>
        <v>1</v>
      </c>
      <c r="AP2951" s="22" t="str">
        <f t="shared" ca="1" si="139"/>
        <v/>
      </c>
      <c r="AQ2951" s="22" t="str">
        <f t="shared" ca="1" si="140"/>
        <v/>
      </c>
    </row>
    <row r="2952" spans="1:43" ht="14.4" customHeight="1" x14ac:dyDescent="0.3">
      <c r="A2952" s="2" t="s">
        <v>14389</v>
      </c>
      <c r="B2952" s="2" t="s">
        <v>14390</v>
      </c>
      <c r="C2952" s="2" t="s">
        <v>338</v>
      </c>
      <c r="D2952" s="2" t="s">
        <v>82</v>
      </c>
      <c r="E2952" s="2" t="s">
        <v>135</v>
      </c>
      <c r="F2952" s="2">
        <v>21</v>
      </c>
      <c r="G2952" s="2" t="s">
        <v>83</v>
      </c>
      <c r="H2952" s="2" t="s">
        <v>313</v>
      </c>
      <c r="I2952" s="2" t="s">
        <v>44</v>
      </c>
      <c r="J2952" s="3">
        <v>45424</v>
      </c>
      <c r="K2952" s="3">
        <v>45438</v>
      </c>
      <c r="L2952" s="2" t="s">
        <v>40</v>
      </c>
      <c r="M2952" s="2" t="s">
        <v>71</v>
      </c>
      <c r="N2952" s="2" t="s">
        <v>137</v>
      </c>
      <c r="O2952" s="4">
        <v>1142000</v>
      </c>
      <c r="P2952" s="4">
        <v>281700</v>
      </c>
      <c r="Q2952" s="4">
        <v>860300</v>
      </c>
      <c r="R2952" s="2">
        <v>48</v>
      </c>
      <c r="S2952" s="5">
        <v>10.86</v>
      </c>
      <c r="T2952" s="4">
        <v>25708.63</v>
      </c>
      <c r="U2952" s="2" t="s">
        <v>73</v>
      </c>
      <c r="V2952" s="2" t="s">
        <v>74</v>
      </c>
      <c r="W2952" s="4">
        <v>642715.75</v>
      </c>
      <c r="X2952" s="4">
        <v>591298.56999999995</v>
      </c>
      <c r="Y2952" s="4">
        <v>1234014.32</v>
      </c>
      <c r="Z2952" s="2">
        <v>60</v>
      </c>
      <c r="AA2952" s="2" t="s">
        <v>58</v>
      </c>
      <c r="AB2952" s="2" t="s">
        <v>15728</v>
      </c>
      <c r="AC2952" s="2" t="s">
        <v>75</v>
      </c>
      <c r="AD2952" s="2" t="s">
        <v>76</v>
      </c>
      <c r="AE2952" s="5">
        <v>75.33</v>
      </c>
      <c r="AF2952" s="2">
        <v>2</v>
      </c>
      <c r="AG2952" s="2" t="s">
        <v>15718</v>
      </c>
      <c r="AH2952" s="2">
        <v>14</v>
      </c>
      <c r="AI2952" s="6" t="str">
        <f t="shared" si="138"/>
        <v>18-24</v>
      </c>
      <c r="AJ2952" s="11">
        <f>YEAR(tbl_LoanData[[#This Row],[Application Date]])</f>
        <v>2024</v>
      </c>
      <c r="AK2952" s="11" t="str">
        <f>TEXT(tbl_LoanData[[#This Row],[Application Date]],"MMMM")</f>
        <v>May</v>
      </c>
      <c r="AL2952" s="12">
        <f>DATE(YEAR(tbl_LoanData[[#This Row],[Application Date]]),MONTH(tbl_LoanData[[#This Row],[Application Date]]),1)</f>
        <v>45413</v>
      </c>
      <c r="AM2952" s="14">
        <f ca="1">IF(AND(tbl_LoanData[[#This Row],[Application Date]]&gt;=EOMONTH(TODAY(),-1)+1,tbl_LoanData[[#This Row],[Application Date]]&lt;=TODAY()),tbl_LoanData[[#This Row],[Loan Amount]],0)</f>
        <v>0</v>
      </c>
      <c r="AN2952" s="14">
        <f>tbl_LoanData[[#This Row],[Amount Paid]]-(Q2952-X2952)</f>
        <v>373714.31999999995</v>
      </c>
      <c r="AO2952" s="14">
        <f>IF(tbl_LoanData[[#This Row],[Application Status]]="Approved",1,0)</f>
        <v>1</v>
      </c>
      <c r="AP2952" s="22" t="str">
        <f t="shared" ca="1" si="139"/>
        <v/>
      </c>
      <c r="AQ2952" s="22" t="str">
        <f t="shared" ca="1" si="140"/>
        <v/>
      </c>
    </row>
    <row r="2953" spans="1:43" x14ac:dyDescent="0.3">
      <c r="A2953" s="2" t="s">
        <v>14409</v>
      </c>
      <c r="B2953" s="2" t="s">
        <v>14410</v>
      </c>
      <c r="C2953" s="2" t="s">
        <v>90</v>
      </c>
      <c r="D2953" s="2" t="s">
        <v>209</v>
      </c>
      <c r="E2953" s="2" t="s">
        <v>465</v>
      </c>
      <c r="F2953" s="2">
        <v>58</v>
      </c>
      <c r="G2953" s="2" t="s">
        <v>69</v>
      </c>
      <c r="H2953" s="2" t="s">
        <v>70</v>
      </c>
      <c r="I2953" s="2" t="s">
        <v>50</v>
      </c>
      <c r="J2953" s="3">
        <v>45425</v>
      </c>
      <c r="K2953" s="3">
        <v>45434</v>
      </c>
      <c r="L2953" s="2" t="s">
        <v>36</v>
      </c>
      <c r="M2953" s="2" t="s">
        <v>94</v>
      </c>
      <c r="N2953" s="2" t="s">
        <v>212</v>
      </c>
      <c r="O2953" s="4">
        <v>1566000</v>
      </c>
      <c r="P2953" s="4">
        <v>358400</v>
      </c>
      <c r="Q2953" s="4">
        <v>1207600</v>
      </c>
      <c r="R2953" s="2">
        <v>48</v>
      </c>
      <c r="S2953" s="5">
        <v>6.89</v>
      </c>
      <c r="T2953" s="4">
        <v>32091.97</v>
      </c>
      <c r="U2953" s="2" t="s">
        <v>73</v>
      </c>
      <c r="V2953" s="2" t="s">
        <v>74</v>
      </c>
      <c r="W2953" s="4">
        <v>866483.19</v>
      </c>
      <c r="X2953" s="4">
        <v>673931.37</v>
      </c>
      <c r="Y2953" s="4">
        <v>1540414.56</v>
      </c>
      <c r="Z2953" s="2">
        <v>0</v>
      </c>
      <c r="AA2953" s="2" t="s">
        <v>56</v>
      </c>
      <c r="AB2953" s="2" t="s">
        <v>15734</v>
      </c>
      <c r="AC2953" s="2" t="s">
        <v>106</v>
      </c>
      <c r="AD2953" s="2" t="s">
        <v>76</v>
      </c>
      <c r="AE2953" s="5">
        <v>77.11</v>
      </c>
      <c r="AF2953" s="2">
        <v>0</v>
      </c>
      <c r="AG2953" s="2" t="s">
        <v>77</v>
      </c>
      <c r="AH2953" s="2">
        <v>9</v>
      </c>
      <c r="AI2953" s="6" t="str">
        <f t="shared" si="138"/>
        <v>55-64</v>
      </c>
      <c r="AJ2953" s="11">
        <f>YEAR(tbl_LoanData[[#This Row],[Application Date]])</f>
        <v>2024</v>
      </c>
      <c r="AK2953" s="11" t="str">
        <f>TEXT(tbl_LoanData[[#This Row],[Application Date]],"MMMM")</f>
        <v>May</v>
      </c>
      <c r="AL2953" s="12">
        <f>DATE(YEAR(tbl_LoanData[[#This Row],[Application Date]]),MONTH(tbl_LoanData[[#This Row],[Application Date]]),1)</f>
        <v>45413</v>
      </c>
      <c r="AM2953" s="14">
        <f ca="1">IF(AND(tbl_LoanData[[#This Row],[Application Date]]&gt;=EOMONTH(TODAY(),-1)+1,tbl_LoanData[[#This Row],[Application Date]]&lt;=TODAY()),tbl_LoanData[[#This Row],[Loan Amount]],0)</f>
        <v>0</v>
      </c>
      <c r="AN2953" s="14">
        <f>tbl_LoanData[[#This Row],[Amount Paid]]-(Q2953-X2953)</f>
        <v>332814.55999999994</v>
      </c>
      <c r="AO2953" s="14">
        <f>IF(tbl_LoanData[[#This Row],[Application Status]]="Approved",1,0)</f>
        <v>1</v>
      </c>
      <c r="AP2953" s="22" t="str">
        <f t="shared" ca="1" si="139"/>
        <v/>
      </c>
      <c r="AQ2953" s="22" t="str">
        <f t="shared" ca="1" si="140"/>
        <v/>
      </c>
    </row>
    <row r="2954" spans="1:43" ht="14.4" customHeight="1" x14ac:dyDescent="0.3">
      <c r="A2954" s="2" t="s">
        <v>14455</v>
      </c>
      <c r="B2954" s="2" t="s">
        <v>14456</v>
      </c>
      <c r="C2954" s="2" t="s">
        <v>464</v>
      </c>
      <c r="D2954" s="2" t="s">
        <v>268</v>
      </c>
      <c r="E2954" s="2" t="s">
        <v>165</v>
      </c>
      <c r="F2954" s="2">
        <v>61</v>
      </c>
      <c r="G2954" s="2" t="s">
        <v>83</v>
      </c>
      <c r="H2954" s="2" t="s">
        <v>166</v>
      </c>
      <c r="I2954" s="2" t="s">
        <v>46</v>
      </c>
      <c r="J2954" s="3">
        <v>45424</v>
      </c>
      <c r="K2954" s="3">
        <v>45432</v>
      </c>
      <c r="L2954" s="2" t="s">
        <v>39</v>
      </c>
      <c r="M2954" s="2" t="s">
        <v>94</v>
      </c>
      <c r="N2954" s="2" t="s">
        <v>418</v>
      </c>
      <c r="O2954" s="4">
        <v>1794000</v>
      </c>
      <c r="P2954" s="4">
        <v>466300</v>
      </c>
      <c r="Q2954" s="4">
        <v>1327700</v>
      </c>
      <c r="R2954" s="2">
        <v>36</v>
      </c>
      <c r="S2954" s="5">
        <v>11.63</v>
      </c>
      <c r="T2954" s="4">
        <v>49748.18</v>
      </c>
      <c r="U2954" s="2" t="s">
        <v>73</v>
      </c>
      <c r="V2954" s="2" t="s">
        <v>74</v>
      </c>
      <c r="W2954" s="4">
        <v>1044711.78</v>
      </c>
      <c r="X2954" s="4">
        <v>746222.75</v>
      </c>
      <c r="Y2954" s="4">
        <v>1790934.53</v>
      </c>
      <c r="Z2954" s="2">
        <v>174</v>
      </c>
      <c r="AA2954" s="2" t="s">
        <v>60</v>
      </c>
      <c r="AB2954" s="2" t="s">
        <v>15730</v>
      </c>
      <c r="AC2954" s="2" t="s">
        <v>332</v>
      </c>
      <c r="AD2954" s="2" t="s">
        <v>76</v>
      </c>
      <c r="AE2954" s="5">
        <v>74.010000000000005</v>
      </c>
      <c r="AF2954" s="2">
        <v>6</v>
      </c>
      <c r="AG2954" s="2" t="s">
        <v>130</v>
      </c>
      <c r="AH2954" s="2">
        <v>8</v>
      </c>
      <c r="AI2954" s="6" t="str">
        <f t="shared" si="138"/>
        <v>55-64</v>
      </c>
      <c r="AJ2954" s="11">
        <f>YEAR(tbl_LoanData[[#This Row],[Application Date]])</f>
        <v>2024</v>
      </c>
      <c r="AK2954" s="11" t="str">
        <f>TEXT(tbl_LoanData[[#This Row],[Application Date]],"MMMM")</f>
        <v>May</v>
      </c>
      <c r="AL2954" s="12">
        <f>DATE(YEAR(tbl_LoanData[[#This Row],[Application Date]]),MONTH(tbl_LoanData[[#This Row],[Application Date]]),1)</f>
        <v>45413</v>
      </c>
      <c r="AM2954" s="14">
        <f ca="1">IF(AND(tbl_LoanData[[#This Row],[Application Date]]&gt;=EOMONTH(TODAY(),-1)+1,tbl_LoanData[[#This Row],[Application Date]]&lt;=TODAY()),tbl_LoanData[[#This Row],[Loan Amount]],0)</f>
        <v>0</v>
      </c>
      <c r="AN2954" s="14">
        <f>tbl_LoanData[[#This Row],[Amount Paid]]-(Q2954-X2954)</f>
        <v>463234.53</v>
      </c>
      <c r="AO2954" s="14">
        <f>IF(tbl_LoanData[[#This Row],[Application Status]]="Approved",1,0)</f>
        <v>1</v>
      </c>
      <c r="AP2954" s="22" t="str">
        <f t="shared" ca="1" si="139"/>
        <v/>
      </c>
      <c r="AQ2954" s="22" t="str">
        <f t="shared" ca="1" si="140"/>
        <v/>
      </c>
    </row>
    <row r="2955" spans="1:43" x14ac:dyDescent="0.3">
      <c r="A2955" s="2" t="s">
        <v>14461</v>
      </c>
      <c r="B2955" s="2" t="s">
        <v>14462</v>
      </c>
      <c r="C2955" s="2" t="s">
        <v>521</v>
      </c>
      <c r="D2955" s="2" t="s">
        <v>209</v>
      </c>
      <c r="E2955" s="2" t="s">
        <v>540</v>
      </c>
      <c r="F2955" s="2">
        <v>54</v>
      </c>
      <c r="G2955" s="2" t="s">
        <v>69</v>
      </c>
      <c r="H2955" s="2" t="s">
        <v>166</v>
      </c>
      <c r="I2955" s="2" t="s">
        <v>46</v>
      </c>
      <c r="J2955" s="3">
        <v>45425</v>
      </c>
      <c r="K2955" s="3">
        <v>45428</v>
      </c>
      <c r="L2955" s="2" t="s">
        <v>41</v>
      </c>
      <c r="M2955" s="2" t="s">
        <v>552</v>
      </c>
      <c r="N2955" s="2" t="s">
        <v>553</v>
      </c>
      <c r="O2955" s="4">
        <v>2045000</v>
      </c>
      <c r="P2955" s="4">
        <v>690100</v>
      </c>
      <c r="Q2955" s="4">
        <v>1354900</v>
      </c>
      <c r="R2955" s="2">
        <v>60</v>
      </c>
      <c r="S2955" s="5">
        <v>10.83</v>
      </c>
      <c r="T2955" s="4">
        <v>34809.64</v>
      </c>
      <c r="U2955" s="2" t="s">
        <v>73</v>
      </c>
      <c r="V2955" s="2" t="s">
        <v>74</v>
      </c>
      <c r="W2955" s="4">
        <v>939860.28</v>
      </c>
      <c r="X2955" s="4">
        <v>1148718.07</v>
      </c>
      <c r="Y2955" s="4">
        <v>2088578.35</v>
      </c>
      <c r="Z2955" s="2">
        <v>0</v>
      </c>
      <c r="AA2955" s="2" t="s">
        <v>56</v>
      </c>
      <c r="AB2955" s="2" t="s">
        <v>15728</v>
      </c>
      <c r="AC2955" s="2" t="s">
        <v>121</v>
      </c>
      <c r="AD2955" s="2" t="s">
        <v>76</v>
      </c>
      <c r="AE2955" s="5">
        <v>66.25</v>
      </c>
      <c r="AF2955" s="2">
        <v>0</v>
      </c>
      <c r="AG2955" s="2" t="s">
        <v>77</v>
      </c>
      <c r="AH2955" s="2">
        <v>3</v>
      </c>
      <c r="AI2955" s="6" t="str">
        <f t="shared" si="138"/>
        <v>45-54</v>
      </c>
      <c r="AJ2955" s="11">
        <f>YEAR(tbl_LoanData[[#This Row],[Application Date]])</f>
        <v>2024</v>
      </c>
      <c r="AK2955" s="11" t="str">
        <f>TEXT(tbl_LoanData[[#This Row],[Application Date]],"MMMM")</f>
        <v>May</v>
      </c>
      <c r="AL2955" s="12">
        <f>DATE(YEAR(tbl_LoanData[[#This Row],[Application Date]]),MONTH(tbl_LoanData[[#This Row],[Application Date]]),1)</f>
        <v>45413</v>
      </c>
      <c r="AM2955" s="14">
        <f ca="1">IF(AND(tbl_LoanData[[#This Row],[Application Date]]&gt;=EOMONTH(TODAY(),-1)+1,tbl_LoanData[[#This Row],[Application Date]]&lt;=TODAY()),tbl_LoanData[[#This Row],[Loan Amount]],0)</f>
        <v>0</v>
      </c>
      <c r="AN2955" s="14">
        <f>tbl_LoanData[[#This Row],[Amount Paid]]-(Q2955-X2955)</f>
        <v>733678.35000000009</v>
      </c>
      <c r="AO2955" s="14">
        <f>IF(tbl_LoanData[[#This Row],[Application Status]]="Approved",1,0)</f>
        <v>1</v>
      </c>
      <c r="AP2955" s="22" t="str">
        <f t="shared" ca="1" si="139"/>
        <v/>
      </c>
      <c r="AQ2955" s="22" t="str">
        <f t="shared" ca="1" si="140"/>
        <v/>
      </c>
    </row>
    <row r="2956" spans="1:43" ht="14.4" customHeight="1" x14ac:dyDescent="0.3">
      <c r="A2956" s="2" t="s">
        <v>14465</v>
      </c>
      <c r="B2956" s="2" t="s">
        <v>14466</v>
      </c>
      <c r="C2956" s="2" t="s">
        <v>335</v>
      </c>
      <c r="D2956" s="2" t="s">
        <v>232</v>
      </c>
      <c r="E2956" s="2" t="s">
        <v>91</v>
      </c>
      <c r="F2956" s="2">
        <v>56</v>
      </c>
      <c r="G2956" s="2" t="s">
        <v>83</v>
      </c>
      <c r="H2956" s="2" t="s">
        <v>136</v>
      </c>
      <c r="I2956" s="2" t="s">
        <v>49</v>
      </c>
      <c r="J2956" s="3">
        <v>45439</v>
      </c>
      <c r="K2956" s="3"/>
      <c r="L2956" s="2" t="s">
        <v>39</v>
      </c>
      <c r="M2956" s="2" t="s">
        <v>127</v>
      </c>
      <c r="N2956" s="2" t="s">
        <v>195</v>
      </c>
      <c r="O2956" s="4">
        <v>2288000</v>
      </c>
      <c r="P2956" s="4">
        <v>565900</v>
      </c>
      <c r="Q2956" s="4">
        <v>1722100</v>
      </c>
      <c r="R2956" s="2">
        <v>36</v>
      </c>
      <c r="S2956" s="5">
        <v>6.46</v>
      </c>
      <c r="T2956" s="4">
        <v>57106.75</v>
      </c>
      <c r="U2956" s="2" t="s">
        <v>113</v>
      </c>
      <c r="V2956" s="2" t="s">
        <v>97</v>
      </c>
      <c r="W2956" s="4">
        <v>0</v>
      </c>
      <c r="X2956" s="4">
        <v>0</v>
      </c>
      <c r="Y2956" s="4">
        <v>2055842.98</v>
      </c>
      <c r="Z2956" s="2">
        <v>0</v>
      </c>
      <c r="AA2956" s="2" t="s">
        <v>97</v>
      </c>
      <c r="AB2956" s="2" t="s">
        <v>15734</v>
      </c>
      <c r="AC2956" s="2" t="s">
        <v>129</v>
      </c>
      <c r="AD2956" s="2" t="s">
        <v>76</v>
      </c>
      <c r="AE2956" s="5">
        <v>75.27</v>
      </c>
      <c r="AF2956" s="2">
        <v>0</v>
      </c>
      <c r="AG2956" s="2" t="s">
        <v>97</v>
      </c>
      <c r="AH2956" s="2"/>
      <c r="AI2956" s="6" t="str">
        <f t="shared" si="138"/>
        <v>55-64</v>
      </c>
      <c r="AJ2956" s="11">
        <f>YEAR(tbl_LoanData[[#This Row],[Application Date]])</f>
        <v>2024</v>
      </c>
      <c r="AK2956" s="11" t="str">
        <f>TEXT(tbl_LoanData[[#This Row],[Application Date]],"MMMM")</f>
        <v>May</v>
      </c>
      <c r="AL2956" s="12">
        <f>DATE(YEAR(tbl_LoanData[[#This Row],[Application Date]]),MONTH(tbl_LoanData[[#This Row],[Application Date]]),1)</f>
        <v>45413</v>
      </c>
      <c r="AM2956" s="14">
        <f ca="1">IF(AND(tbl_LoanData[[#This Row],[Application Date]]&gt;=EOMONTH(TODAY(),-1)+1,tbl_LoanData[[#This Row],[Application Date]]&lt;=TODAY()),tbl_LoanData[[#This Row],[Loan Amount]],0)</f>
        <v>0</v>
      </c>
      <c r="AN2956" s="14">
        <f>tbl_LoanData[[#This Row],[Amount Paid]]-(Q2956-X2956)</f>
        <v>-1722100</v>
      </c>
      <c r="AO2956" s="14">
        <f>IF(tbl_LoanData[[#This Row],[Application Status]]="Approved",1,0)</f>
        <v>0</v>
      </c>
      <c r="AP2956" s="22" t="str">
        <f t="shared" ca="1" si="139"/>
        <v/>
      </c>
      <c r="AQ2956" s="22" t="str">
        <f t="shared" ca="1" si="140"/>
        <v/>
      </c>
    </row>
    <row r="2957" spans="1:43" ht="14.4" customHeight="1" x14ac:dyDescent="0.3">
      <c r="A2957" s="2" t="s">
        <v>14487</v>
      </c>
      <c r="B2957" s="2" t="s">
        <v>14488</v>
      </c>
      <c r="C2957" s="2" t="s">
        <v>521</v>
      </c>
      <c r="D2957" s="2" t="s">
        <v>67</v>
      </c>
      <c r="E2957" s="2" t="s">
        <v>68</v>
      </c>
      <c r="F2957" s="2">
        <v>60</v>
      </c>
      <c r="G2957" s="2" t="s">
        <v>69</v>
      </c>
      <c r="H2957" s="2" t="s">
        <v>224</v>
      </c>
      <c r="I2957" s="2" t="s">
        <v>54</v>
      </c>
      <c r="J2957" s="3">
        <v>45429</v>
      </c>
      <c r="K2957" s="3">
        <v>45437</v>
      </c>
      <c r="L2957" s="2" t="s">
        <v>37</v>
      </c>
      <c r="M2957" s="2" t="s">
        <v>94</v>
      </c>
      <c r="N2957" s="2" t="s">
        <v>234</v>
      </c>
      <c r="O2957" s="4">
        <v>143000</v>
      </c>
      <c r="P2957" s="4">
        <v>40200</v>
      </c>
      <c r="Q2957" s="4">
        <v>102800</v>
      </c>
      <c r="R2957" s="2">
        <v>36</v>
      </c>
      <c r="S2957" s="5">
        <v>5.21</v>
      </c>
      <c r="T2957" s="4">
        <v>3301.88</v>
      </c>
      <c r="U2957" s="2" t="s">
        <v>73</v>
      </c>
      <c r="V2957" s="2" t="s">
        <v>74</v>
      </c>
      <c r="W2957" s="4">
        <v>89150.76</v>
      </c>
      <c r="X2957" s="4">
        <v>29716.880000000001</v>
      </c>
      <c r="Y2957" s="4">
        <v>118867.64</v>
      </c>
      <c r="Z2957" s="2">
        <v>0</v>
      </c>
      <c r="AA2957" s="2" t="s">
        <v>56</v>
      </c>
      <c r="AB2957" s="2" t="s">
        <v>15732</v>
      </c>
      <c r="AC2957" s="2" t="s">
        <v>146</v>
      </c>
      <c r="AD2957" s="2" t="s">
        <v>76</v>
      </c>
      <c r="AE2957" s="5">
        <v>71.89</v>
      </c>
      <c r="AF2957" s="2">
        <v>0</v>
      </c>
      <c r="AG2957" s="2" t="s">
        <v>77</v>
      </c>
      <c r="AH2957" s="2">
        <v>8</v>
      </c>
      <c r="AI2957" s="6" t="str">
        <f t="shared" si="138"/>
        <v>55-64</v>
      </c>
      <c r="AJ2957" s="11">
        <f>YEAR(tbl_LoanData[[#This Row],[Application Date]])</f>
        <v>2024</v>
      </c>
      <c r="AK2957" s="11" t="str">
        <f>TEXT(tbl_LoanData[[#This Row],[Application Date]],"MMMM")</f>
        <v>May</v>
      </c>
      <c r="AL2957" s="12">
        <f>DATE(YEAR(tbl_LoanData[[#This Row],[Application Date]]),MONTH(tbl_LoanData[[#This Row],[Application Date]]),1)</f>
        <v>45413</v>
      </c>
      <c r="AM2957" s="14">
        <f ca="1">IF(AND(tbl_LoanData[[#This Row],[Application Date]]&gt;=EOMONTH(TODAY(),-1)+1,tbl_LoanData[[#This Row],[Application Date]]&lt;=TODAY()),tbl_LoanData[[#This Row],[Loan Amount]],0)</f>
        <v>0</v>
      </c>
      <c r="AN2957" s="14">
        <f>tbl_LoanData[[#This Row],[Amount Paid]]-(Q2957-X2957)</f>
        <v>16067.64</v>
      </c>
      <c r="AO2957" s="14">
        <f>IF(tbl_LoanData[[#This Row],[Application Status]]="Approved",1,0)</f>
        <v>1</v>
      </c>
      <c r="AP2957" s="22" t="str">
        <f t="shared" ca="1" si="139"/>
        <v/>
      </c>
      <c r="AQ2957" s="22" t="str">
        <f t="shared" ca="1" si="140"/>
        <v/>
      </c>
    </row>
    <row r="2958" spans="1:43" ht="14.4" customHeight="1" x14ac:dyDescent="0.3">
      <c r="A2958" s="2" t="s">
        <v>14505</v>
      </c>
      <c r="B2958" s="2" t="s">
        <v>14506</v>
      </c>
      <c r="C2958" s="2" t="s">
        <v>277</v>
      </c>
      <c r="D2958" s="2" t="s">
        <v>81</v>
      </c>
      <c r="E2958" s="2" t="s">
        <v>91</v>
      </c>
      <c r="F2958" s="2">
        <v>32</v>
      </c>
      <c r="G2958" s="2" t="s">
        <v>83</v>
      </c>
      <c r="H2958" s="2" t="s">
        <v>211</v>
      </c>
      <c r="I2958" s="2" t="s">
        <v>50</v>
      </c>
      <c r="J2958" s="3">
        <v>45419</v>
      </c>
      <c r="K2958" s="3">
        <v>45436</v>
      </c>
      <c r="L2958" s="2" t="s">
        <v>39</v>
      </c>
      <c r="M2958" s="2" t="s">
        <v>127</v>
      </c>
      <c r="N2958" s="2" t="s">
        <v>152</v>
      </c>
      <c r="O2958" s="4">
        <v>1653000</v>
      </c>
      <c r="P2958" s="4">
        <v>318000</v>
      </c>
      <c r="Q2958" s="4">
        <v>1335000</v>
      </c>
      <c r="R2958" s="2">
        <v>36</v>
      </c>
      <c r="S2958" s="5">
        <v>5.21</v>
      </c>
      <c r="T2958" s="4">
        <v>42879.46</v>
      </c>
      <c r="U2958" s="2" t="s">
        <v>73</v>
      </c>
      <c r="V2958" s="2" t="s">
        <v>74</v>
      </c>
      <c r="W2958" s="4">
        <v>1157745.42</v>
      </c>
      <c r="X2958" s="4">
        <v>385915.08</v>
      </c>
      <c r="Y2958" s="4">
        <v>1543660.5</v>
      </c>
      <c r="Z2958" s="2">
        <v>0</v>
      </c>
      <c r="AA2958" s="2" t="s">
        <v>56</v>
      </c>
      <c r="AB2958" s="2" t="s">
        <v>15736</v>
      </c>
      <c r="AC2958" s="2" t="s">
        <v>213</v>
      </c>
      <c r="AD2958" s="2" t="s">
        <v>76</v>
      </c>
      <c r="AE2958" s="5">
        <v>80.760000000000005</v>
      </c>
      <c r="AF2958" s="2">
        <v>0</v>
      </c>
      <c r="AG2958" s="2" t="s">
        <v>77</v>
      </c>
      <c r="AH2958" s="2">
        <v>17</v>
      </c>
      <c r="AI2958" s="6" t="str">
        <f t="shared" si="138"/>
        <v>25-34</v>
      </c>
      <c r="AJ2958" s="11">
        <f>YEAR(tbl_LoanData[[#This Row],[Application Date]])</f>
        <v>2024</v>
      </c>
      <c r="AK2958" s="11" t="str">
        <f>TEXT(tbl_LoanData[[#This Row],[Application Date]],"MMMM")</f>
        <v>May</v>
      </c>
      <c r="AL2958" s="12">
        <f>DATE(YEAR(tbl_LoanData[[#This Row],[Application Date]]),MONTH(tbl_LoanData[[#This Row],[Application Date]]),1)</f>
        <v>45413</v>
      </c>
      <c r="AM2958" s="14">
        <f ca="1">IF(AND(tbl_LoanData[[#This Row],[Application Date]]&gt;=EOMONTH(TODAY(),-1)+1,tbl_LoanData[[#This Row],[Application Date]]&lt;=TODAY()),tbl_LoanData[[#This Row],[Loan Amount]],0)</f>
        <v>0</v>
      </c>
      <c r="AN2958" s="14">
        <f>tbl_LoanData[[#This Row],[Amount Paid]]-(Q2958-X2958)</f>
        <v>208660.5</v>
      </c>
      <c r="AO2958" s="14">
        <f>IF(tbl_LoanData[[#This Row],[Application Status]]="Approved",1,0)</f>
        <v>1</v>
      </c>
      <c r="AP2958" s="22" t="str">
        <f t="shared" ca="1" si="139"/>
        <v/>
      </c>
      <c r="AQ2958" s="22" t="str">
        <f t="shared" ca="1" si="140"/>
        <v/>
      </c>
    </row>
    <row r="2959" spans="1:43" ht="14.4" customHeight="1" x14ac:dyDescent="0.3">
      <c r="A2959" s="2" t="s">
        <v>14617</v>
      </c>
      <c r="B2959" s="2" t="s">
        <v>14618</v>
      </c>
      <c r="C2959" s="2" t="s">
        <v>208</v>
      </c>
      <c r="D2959" s="2" t="s">
        <v>67</v>
      </c>
      <c r="E2959" s="2" t="s">
        <v>232</v>
      </c>
      <c r="F2959" s="2">
        <v>35</v>
      </c>
      <c r="G2959" s="2" t="s">
        <v>69</v>
      </c>
      <c r="H2959" s="2" t="s">
        <v>84</v>
      </c>
      <c r="I2959" s="2" t="s">
        <v>45</v>
      </c>
      <c r="J2959" s="3">
        <v>45425</v>
      </c>
      <c r="K2959" s="3"/>
      <c r="L2959" s="2" t="s">
        <v>40</v>
      </c>
      <c r="M2959" s="2" t="s">
        <v>157</v>
      </c>
      <c r="N2959" s="2" t="s">
        <v>328</v>
      </c>
      <c r="O2959" s="4">
        <v>1302000</v>
      </c>
      <c r="P2959" s="4">
        <v>360400</v>
      </c>
      <c r="Q2959" s="4">
        <v>941600</v>
      </c>
      <c r="R2959" s="2">
        <v>36</v>
      </c>
      <c r="S2959" s="5">
        <v>10.45</v>
      </c>
      <c r="T2959" s="4">
        <v>34355.32</v>
      </c>
      <c r="U2959" s="2" t="s">
        <v>113</v>
      </c>
      <c r="V2959" s="2" t="s">
        <v>97</v>
      </c>
      <c r="W2959" s="4">
        <v>0</v>
      </c>
      <c r="X2959" s="4">
        <v>0</v>
      </c>
      <c r="Y2959" s="4">
        <v>1236791.6000000001</v>
      </c>
      <c r="Z2959" s="2">
        <v>0</v>
      </c>
      <c r="AA2959" s="2" t="s">
        <v>97</v>
      </c>
      <c r="AB2959" s="2" t="s">
        <v>15731</v>
      </c>
      <c r="AC2959" s="2" t="s">
        <v>138</v>
      </c>
      <c r="AD2959" s="2" t="s">
        <v>76</v>
      </c>
      <c r="AE2959" s="5">
        <v>72.319999999999993</v>
      </c>
      <c r="AF2959" s="2">
        <v>0</v>
      </c>
      <c r="AG2959" s="2" t="s">
        <v>97</v>
      </c>
      <c r="AH2959" s="2"/>
      <c r="AI2959" s="6" t="str">
        <f t="shared" si="138"/>
        <v>35-44</v>
      </c>
      <c r="AJ2959" s="11">
        <f>YEAR(tbl_LoanData[[#This Row],[Application Date]])</f>
        <v>2024</v>
      </c>
      <c r="AK2959" s="11" t="str">
        <f>TEXT(tbl_LoanData[[#This Row],[Application Date]],"MMMM")</f>
        <v>May</v>
      </c>
      <c r="AL2959" s="12">
        <f>DATE(YEAR(tbl_LoanData[[#This Row],[Application Date]]),MONTH(tbl_LoanData[[#This Row],[Application Date]]),1)</f>
        <v>45413</v>
      </c>
      <c r="AM2959" s="14">
        <f ca="1">IF(AND(tbl_LoanData[[#This Row],[Application Date]]&gt;=EOMONTH(TODAY(),-1)+1,tbl_LoanData[[#This Row],[Application Date]]&lt;=TODAY()),tbl_LoanData[[#This Row],[Loan Amount]],0)</f>
        <v>0</v>
      </c>
      <c r="AN2959" s="14">
        <f>tbl_LoanData[[#This Row],[Amount Paid]]-(Q2959-X2959)</f>
        <v>-941600</v>
      </c>
      <c r="AO2959" s="14">
        <f>IF(tbl_LoanData[[#This Row],[Application Status]]="Approved",1,0)</f>
        <v>0</v>
      </c>
      <c r="AP2959" s="22" t="str">
        <f t="shared" ca="1" si="139"/>
        <v/>
      </c>
      <c r="AQ2959" s="22" t="str">
        <f t="shared" ca="1" si="140"/>
        <v/>
      </c>
    </row>
    <row r="2960" spans="1:43" ht="14.4" customHeight="1" x14ac:dyDescent="0.3">
      <c r="A2960" s="2" t="s">
        <v>14661</v>
      </c>
      <c r="B2960" s="2" t="s">
        <v>14662</v>
      </c>
      <c r="C2960" s="2" t="s">
        <v>999</v>
      </c>
      <c r="D2960" s="2" t="s">
        <v>91</v>
      </c>
      <c r="E2960" s="2" t="s">
        <v>385</v>
      </c>
      <c r="F2960" s="2">
        <v>51</v>
      </c>
      <c r="G2960" s="2" t="s">
        <v>69</v>
      </c>
      <c r="H2960" s="2" t="s">
        <v>285</v>
      </c>
      <c r="I2960" s="2" t="s">
        <v>55</v>
      </c>
      <c r="J2960" s="3">
        <v>45436</v>
      </c>
      <c r="K2960" s="3"/>
      <c r="L2960" s="2" t="s">
        <v>38</v>
      </c>
      <c r="M2960" s="2" t="s">
        <v>85</v>
      </c>
      <c r="N2960" s="2" t="s">
        <v>314</v>
      </c>
      <c r="O2960" s="4">
        <v>1109000</v>
      </c>
      <c r="P2960" s="4">
        <v>291000</v>
      </c>
      <c r="Q2960" s="4">
        <v>818000</v>
      </c>
      <c r="R2960" s="2">
        <v>48</v>
      </c>
      <c r="S2960" s="5">
        <v>7.03</v>
      </c>
      <c r="T2960" s="4">
        <v>21833.78</v>
      </c>
      <c r="U2960" s="2" t="s">
        <v>113</v>
      </c>
      <c r="V2960" s="2" t="s">
        <v>97</v>
      </c>
      <c r="W2960" s="4">
        <v>0</v>
      </c>
      <c r="X2960" s="4">
        <v>0</v>
      </c>
      <c r="Y2960" s="4">
        <v>1048021.6</v>
      </c>
      <c r="Z2960" s="2">
        <v>0</v>
      </c>
      <c r="AA2960" s="2" t="s">
        <v>97</v>
      </c>
      <c r="AB2960" s="2" t="s">
        <v>15736</v>
      </c>
      <c r="AC2960" s="2" t="s">
        <v>121</v>
      </c>
      <c r="AD2960" s="2" t="s">
        <v>76</v>
      </c>
      <c r="AE2960" s="5">
        <v>73.760000000000005</v>
      </c>
      <c r="AF2960" s="2">
        <v>0</v>
      </c>
      <c r="AG2960" s="2" t="s">
        <v>97</v>
      </c>
      <c r="AH2960" s="2"/>
      <c r="AI2960" s="6" t="str">
        <f t="shared" si="138"/>
        <v>45-54</v>
      </c>
      <c r="AJ2960" s="11">
        <f>YEAR(tbl_LoanData[[#This Row],[Application Date]])</f>
        <v>2024</v>
      </c>
      <c r="AK2960" s="11" t="str">
        <f>TEXT(tbl_LoanData[[#This Row],[Application Date]],"MMMM")</f>
        <v>May</v>
      </c>
      <c r="AL2960" s="12">
        <f>DATE(YEAR(tbl_LoanData[[#This Row],[Application Date]]),MONTH(tbl_LoanData[[#This Row],[Application Date]]),1)</f>
        <v>45413</v>
      </c>
      <c r="AM2960" s="14">
        <f ca="1">IF(AND(tbl_LoanData[[#This Row],[Application Date]]&gt;=EOMONTH(TODAY(),-1)+1,tbl_LoanData[[#This Row],[Application Date]]&lt;=TODAY()),tbl_LoanData[[#This Row],[Loan Amount]],0)</f>
        <v>0</v>
      </c>
      <c r="AN2960" s="14">
        <f>tbl_LoanData[[#This Row],[Amount Paid]]-(Q2960-X2960)</f>
        <v>-818000</v>
      </c>
      <c r="AO2960" s="14">
        <f>IF(tbl_LoanData[[#This Row],[Application Status]]="Approved",1,0)</f>
        <v>0</v>
      </c>
      <c r="AP2960" s="22" t="str">
        <f t="shared" ca="1" si="139"/>
        <v/>
      </c>
      <c r="AQ2960" s="22" t="str">
        <f t="shared" ca="1" si="140"/>
        <v/>
      </c>
    </row>
    <row r="2961" spans="1:43" ht="14.4" customHeight="1" x14ac:dyDescent="0.3">
      <c r="A2961" s="2" t="s">
        <v>14701</v>
      </c>
      <c r="B2961" s="2" t="s">
        <v>14702</v>
      </c>
      <c r="C2961" s="2" t="s">
        <v>401</v>
      </c>
      <c r="D2961" s="2" t="s">
        <v>204</v>
      </c>
      <c r="E2961" s="2" t="s">
        <v>135</v>
      </c>
      <c r="F2961" s="2">
        <v>61</v>
      </c>
      <c r="G2961" s="2" t="s">
        <v>83</v>
      </c>
      <c r="H2961" s="2" t="s">
        <v>543</v>
      </c>
      <c r="I2961" s="2" t="s">
        <v>45</v>
      </c>
      <c r="J2961" s="3">
        <v>45443</v>
      </c>
      <c r="K2961" s="3">
        <v>45450</v>
      </c>
      <c r="L2961" s="2" t="s">
        <v>37</v>
      </c>
      <c r="M2961" s="2" t="s">
        <v>104</v>
      </c>
      <c r="N2961" s="2" t="s">
        <v>192</v>
      </c>
      <c r="O2961" s="4">
        <v>148000</v>
      </c>
      <c r="P2961" s="4">
        <v>49300</v>
      </c>
      <c r="Q2961" s="4">
        <v>98700</v>
      </c>
      <c r="R2961" s="2">
        <v>60</v>
      </c>
      <c r="S2961" s="5">
        <v>11.64</v>
      </c>
      <c r="T2961" s="4">
        <v>2602.39</v>
      </c>
      <c r="U2961" s="2" t="s">
        <v>73</v>
      </c>
      <c r="V2961" s="2" t="s">
        <v>74</v>
      </c>
      <c r="W2961" s="4">
        <v>62457.36</v>
      </c>
      <c r="X2961" s="4">
        <v>93686.04</v>
      </c>
      <c r="Y2961" s="4">
        <v>156143.4</v>
      </c>
      <c r="Z2961" s="2">
        <v>60</v>
      </c>
      <c r="AA2961" s="2" t="s">
        <v>58</v>
      </c>
      <c r="AB2961" s="2" t="s">
        <v>15734</v>
      </c>
      <c r="AC2961" s="2" t="s">
        <v>138</v>
      </c>
      <c r="AD2961" s="2" t="s">
        <v>76</v>
      </c>
      <c r="AE2961" s="5">
        <v>66.69</v>
      </c>
      <c r="AF2961" s="2">
        <v>2</v>
      </c>
      <c r="AG2961" s="2" t="s">
        <v>15718</v>
      </c>
      <c r="AH2961" s="2">
        <v>7</v>
      </c>
      <c r="AI2961" s="6" t="str">
        <f t="shared" si="138"/>
        <v>55-64</v>
      </c>
      <c r="AJ2961" s="11">
        <f>YEAR(tbl_LoanData[[#This Row],[Application Date]])</f>
        <v>2024</v>
      </c>
      <c r="AK2961" s="11" t="str">
        <f>TEXT(tbl_LoanData[[#This Row],[Application Date]],"MMMM")</f>
        <v>May</v>
      </c>
      <c r="AL2961" s="12">
        <f>DATE(YEAR(tbl_LoanData[[#This Row],[Application Date]]),MONTH(tbl_LoanData[[#This Row],[Application Date]]),1)</f>
        <v>45413</v>
      </c>
      <c r="AM2961" s="14">
        <f ca="1">IF(AND(tbl_LoanData[[#This Row],[Application Date]]&gt;=EOMONTH(TODAY(),-1)+1,tbl_LoanData[[#This Row],[Application Date]]&lt;=TODAY()),tbl_LoanData[[#This Row],[Loan Amount]],0)</f>
        <v>0</v>
      </c>
      <c r="AN2961" s="14">
        <f>tbl_LoanData[[#This Row],[Amount Paid]]-(Q2961-X2961)</f>
        <v>57443.399999999994</v>
      </c>
      <c r="AO2961" s="14">
        <f>IF(tbl_LoanData[[#This Row],[Application Status]]="Approved",1,0)</f>
        <v>1</v>
      </c>
      <c r="AP2961" s="22" t="str">
        <f t="shared" ca="1" si="139"/>
        <v/>
      </c>
      <c r="AQ2961" s="22" t="str">
        <f t="shared" ca="1" si="140"/>
        <v/>
      </c>
    </row>
    <row r="2962" spans="1:43" ht="14.4" customHeight="1" x14ac:dyDescent="0.3">
      <c r="A2962" s="2" t="s">
        <v>14959</v>
      </c>
      <c r="B2962" s="2" t="s">
        <v>14960</v>
      </c>
      <c r="C2962" s="2" t="s">
        <v>264</v>
      </c>
      <c r="D2962" s="2" t="s">
        <v>254</v>
      </c>
      <c r="E2962" s="2" t="s">
        <v>91</v>
      </c>
      <c r="F2962" s="2">
        <v>52</v>
      </c>
      <c r="G2962" s="2" t="s">
        <v>83</v>
      </c>
      <c r="H2962" s="2" t="s">
        <v>516</v>
      </c>
      <c r="I2962" s="2" t="s">
        <v>53</v>
      </c>
      <c r="J2962" s="3">
        <v>45422</v>
      </c>
      <c r="K2962" s="3">
        <v>45431</v>
      </c>
      <c r="L2962" s="2" t="s">
        <v>37</v>
      </c>
      <c r="M2962" s="2" t="s">
        <v>260</v>
      </c>
      <c r="N2962" s="2" t="s">
        <v>457</v>
      </c>
      <c r="O2962" s="4">
        <v>117000</v>
      </c>
      <c r="P2962" s="4">
        <v>42800</v>
      </c>
      <c r="Q2962" s="4">
        <v>74200</v>
      </c>
      <c r="R2962" s="2">
        <v>48</v>
      </c>
      <c r="S2962" s="5">
        <v>5.71</v>
      </c>
      <c r="T2962" s="4">
        <v>1898.9</v>
      </c>
      <c r="U2962" s="2" t="s">
        <v>73</v>
      </c>
      <c r="V2962" s="2" t="s">
        <v>74</v>
      </c>
      <c r="W2962" s="4">
        <v>51270.3</v>
      </c>
      <c r="X2962" s="4">
        <v>39876.980000000003</v>
      </c>
      <c r="Y2962" s="4">
        <v>91147.28</v>
      </c>
      <c r="Z2962" s="2">
        <v>0</v>
      </c>
      <c r="AA2962" s="2" t="s">
        <v>56</v>
      </c>
      <c r="AB2962" s="2" t="s">
        <v>15731</v>
      </c>
      <c r="AC2962" s="2" t="s">
        <v>121</v>
      </c>
      <c r="AD2962" s="2" t="s">
        <v>76</v>
      </c>
      <c r="AE2962" s="5">
        <v>63.42</v>
      </c>
      <c r="AF2962" s="2">
        <v>0</v>
      </c>
      <c r="AG2962" s="2" t="s">
        <v>77</v>
      </c>
      <c r="AH2962" s="2">
        <v>9</v>
      </c>
      <c r="AI2962" s="6" t="str">
        <f t="shared" si="138"/>
        <v>45-54</v>
      </c>
      <c r="AJ2962" s="11">
        <f>YEAR(tbl_LoanData[[#This Row],[Application Date]])</f>
        <v>2024</v>
      </c>
      <c r="AK2962" s="11" t="str">
        <f>TEXT(tbl_LoanData[[#This Row],[Application Date]],"MMMM")</f>
        <v>May</v>
      </c>
      <c r="AL2962" s="12">
        <f>DATE(YEAR(tbl_LoanData[[#This Row],[Application Date]]),MONTH(tbl_LoanData[[#This Row],[Application Date]]),1)</f>
        <v>45413</v>
      </c>
      <c r="AM2962" s="14">
        <f ca="1">IF(AND(tbl_LoanData[[#This Row],[Application Date]]&gt;=EOMONTH(TODAY(),-1)+1,tbl_LoanData[[#This Row],[Application Date]]&lt;=TODAY()),tbl_LoanData[[#This Row],[Loan Amount]],0)</f>
        <v>0</v>
      </c>
      <c r="AN2962" s="14">
        <f>tbl_LoanData[[#This Row],[Amount Paid]]-(Q2962-X2962)</f>
        <v>16947.280000000006</v>
      </c>
      <c r="AO2962" s="14">
        <f>IF(tbl_LoanData[[#This Row],[Application Status]]="Approved",1,0)</f>
        <v>1</v>
      </c>
      <c r="AP2962" s="22" t="str">
        <f t="shared" ca="1" si="139"/>
        <v/>
      </c>
      <c r="AQ2962" s="22" t="str">
        <f t="shared" ca="1" si="140"/>
        <v/>
      </c>
    </row>
    <row r="2963" spans="1:43" ht="14.4" customHeight="1" x14ac:dyDescent="0.3">
      <c r="A2963" s="2" t="s">
        <v>14985</v>
      </c>
      <c r="B2963" s="2" t="s">
        <v>14986</v>
      </c>
      <c r="C2963" s="2" t="s">
        <v>452</v>
      </c>
      <c r="D2963" s="2" t="s">
        <v>67</v>
      </c>
      <c r="E2963" s="2" t="s">
        <v>312</v>
      </c>
      <c r="F2963" s="2">
        <v>49</v>
      </c>
      <c r="G2963" s="2" t="s">
        <v>83</v>
      </c>
      <c r="H2963" s="2" t="s">
        <v>143</v>
      </c>
      <c r="I2963" s="2" t="s">
        <v>46</v>
      </c>
      <c r="J2963" s="3">
        <v>45431</v>
      </c>
      <c r="K2963" s="3">
        <v>45434</v>
      </c>
      <c r="L2963" s="2" t="s">
        <v>40</v>
      </c>
      <c r="M2963" s="2" t="s">
        <v>71</v>
      </c>
      <c r="N2963" s="2" t="s">
        <v>137</v>
      </c>
      <c r="O2963" s="4">
        <v>1216000</v>
      </c>
      <c r="P2963" s="4">
        <v>208300</v>
      </c>
      <c r="Q2963" s="4">
        <v>1007700</v>
      </c>
      <c r="R2963" s="2">
        <v>36</v>
      </c>
      <c r="S2963" s="5">
        <v>12.19</v>
      </c>
      <c r="T2963" s="4">
        <v>38228.22</v>
      </c>
      <c r="U2963" s="2" t="s">
        <v>73</v>
      </c>
      <c r="V2963" s="2" t="s">
        <v>74</v>
      </c>
      <c r="W2963" s="4">
        <v>1032161.94</v>
      </c>
      <c r="X2963" s="4">
        <v>344053.95</v>
      </c>
      <c r="Y2963" s="4">
        <v>1376215.89</v>
      </c>
      <c r="Z2963" s="2">
        <v>0</v>
      </c>
      <c r="AA2963" s="2" t="s">
        <v>56</v>
      </c>
      <c r="AB2963" s="2" t="s">
        <v>15735</v>
      </c>
      <c r="AC2963" s="2" t="s">
        <v>360</v>
      </c>
      <c r="AD2963" s="2" t="s">
        <v>76</v>
      </c>
      <c r="AE2963" s="5">
        <v>82.87</v>
      </c>
      <c r="AF2963" s="2">
        <v>0</v>
      </c>
      <c r="AG2963" s="2" t="s">
        <v>77</v>
      </c>
      <c r="AH2963" s="2">
        <v>3</v>
      </c>
      <c r="AI2963" s="6" t="str">
        <f t="shared" si="138"/>
        <v>45-54</v>
      </c>
      <c r="AJ2963" s="11">
        <f>YEAR(tbl_LoanData[[#This Row],[Application Date]])</f>
        <v>2024</v>
      </c>
      <c r="AK2963" s="11" t="str">
        <f>TEXT(tbl_LoanData[[#This Row],[Application Date]],"MMMM")</f>
        <v>May</v>
      </c>
      <c r="AL2963" s="12">
        <f>DATE(YEAR(tbl_LoanData[[#This Row],[Application Date]]),MONTH(tbl_LoanData[[#This Row],[Application Date]]),1)</f>
        <v>45413</v>
      </c>
      <c r="AM2963" s="14">
        <f ca="1">IF(AND(tbl_LoanData[[#This Row],[Application Date]]&gt;=EOMONTH(TODAY(),-1)+1,tbl_LoanData[[#This Row],[Application Date]]&lt;=TODAY()),tbl_LoanData[[#This Row],[Loan Amount]],0)</f>
        <v>0</v>
      </c>
      <c r="AN2963" s="14">
        <f>tbl_LoanData[[#This Row],[Amount Paid]]-(Q2963-X2963)</f>
        <v>368515.8899999999</v>
      </c>
      <c r="AO2963" s="14">
        <f>IF(tbl_LoanData[[#This Row],[Application Status]]="Approved",1,0)</f>
        <v>1</v>
      </c>
      <c r="AP2963" s="22" t="str">
        <f t="shared" ca="1" si="139"/>
        <v/>
      </c>
      <c r="AQ2963" s="22" t="str">
        <f t="shared" ca="1" si="140"/>
        <v/>
      </c>
    </row>
    <row r="2964" spans="1:43" x14ac:dyDescent="0.3">
      <c r="A2964" s="2" t="s">
        <v>15053</v>
      </c>
      <c r="B2964" s="2" t="s">
        <v>15054</v>
      </c>
      <c r="C2964" s="2" t="s">
        <v>682</v>
      </c>
      <c r="D2964" s="2" t="s">
        <v>134</v>
      </c>
      <c r="E2964" s="2" t="s">
        <v>394</v>
      </c>
      <c r="F2964" s="2">
        <v>38</v>
      </c>
      <c r="G2964" s="2" t="s">
        <v>69</v>
      </c>
      <c r="H2964" s="2" t="s">
        <v>372</v>
      </c>
      <c r="I2964" s="2" t="s">
        <v>43</v>
      </c>
      <c r="J2964" s="3">
        <v>45440</v>
      </c>
      <c r="K2964" s="3">
        <v>45456</v>
      </c>
      <c r="L2964" s="2" t="s">
        <v>36</v>
      </c>
      <c r="M2964" s="2" t="s">
        <v>85</v>
      </c>
      <c r="N2964" s="2" t="s">
        <v>624</v>
      </c>
      <c r="O2964" s="4">
        <v>1966000</v>
      </c>
      <c r="P2964" s="4">
        <v>623500</v>
      </c>
      <c r="Q2964" s="4">
        <v>1342500</v>
      </c>
      <c r="R2964" s="2">
        <v>48</v>
      </c>
      <c r="S2964" s="5">
        <v>14.34</v>
      </c>
      <c r="T2964" s="4">
        <v>44011.62</v>
      </c>
      <c r="U2964" s="2" t="s">
        <v>73</v>
      </c>
      <c r="V2964" s="2" t="s">
        <v>74</v>
      </c>
      <c r="W2964" s="4">
        <v>1144302.1200000001</v>
      </c>
      <c r="X2964" s="4">
        <v>968255.88</v>
      </c>
      <c r="Y2964" s="4">
        <v>2112558</v>
      </c>
      <c r="Z2964" s="2">
        <v>0</v>
      </c>
      <c r="AA2964" s="2" t="s">
        <v>56</v>
      </c>
      <c r="AB2964" s="2" t="s">
        <v>15734</v>
      </c>
      <c r="AC2964" s="2" t="s">
        <v>87</v>
      </c>
      <c r="AD2964" s="2" t="s">
        <v>76</v>
      </c>
      <c r="AE2964" s="5">
        <v>68.290000000000006</v>
      </c>
      <c r="AF2964" s="2">
        <v>0</v>
      </c>
      <c r="AG2964" s="2" t="s">
        <v>77</v>
      </c>
      <c r="AH2964" s="2">
        <v>16</v>
      </c>
      <c r="AI2964" s="6" t="str">
        <f t="shared" si="138"/>
        <v>35-44</v>
      </c>
      <c r="AJ2964" s="11">
        <f>YEAR(tbl_LoanData[[#This Row],[Application Date]])</f>
        <v>2024</v>
      </c>
      <c r="AK2964" s="11" t="str">
        <f>TEXT(tbl_LoanData[[#This Row],[Application Date]],"MMMM")</f>
        <v>May</v>
      </c>
      <c r="AL2964" s="12">
        <f>DATE(YEAR(tbl_LoanData[[#This Row],[Application Date]]),MONTH(tbl_LoanData[[#This Row],[Application Date]]),1)</f>
        <v>45413</v>
      </c>
      <c r="AM2964" s="14">
        <f ca="1">IF(AND(tbl_LoanData[[#This Row],[Application Date]]&gt;=EOMONTH(TODAY(),-1)+1,tbl_LoanData[[#This Row],[Application Date]]&lt;=TODAY()),tbl_LoanData[[#This Row],[Loan Amount]],0)</f>
        <v>0</v>
      </c>
      <c r="AN2964" s="14">
        <f>tbl_LoanData[[#This Row],[Amount Paid]]-(Q2964-X2964)</f>
        <v>770058.00000000012</v>
      </c>
      <c r="AO2964" s="14">
        <f>IF(tbl_LoanData[[#This Row],[Application Status]]="Approved",1,0)</f>
        <v>1</v>
      </c>
      <c r="AP2964" s="22" t="str">
        <f t="shared" ca="1" si="139"/>
        <v/>
      </c>
      <c r="AQ2964" s="22" t="str">
        <f t="shared" ca="1" si="140"/>
        <v/>
      </c>
    </row>
    <row r="2965" spans="1:43" ht="14.4" customHeight="1" x14ac:dyDescent="0.3">
      <c r="A2965" s="2" t="s">
        <v>15121</v>
      </c>
      <c r="B2965" s="2" t="s">
        <v>15122</v>
      </c>
      <c r="C2965" s="2" t="s">
        <v>840</v>
      </c>
      <c r="D2965" s="2" t="s">
        <v>102</v>
      </c>
      <c r="E2965" s="2" t="s">
        <v>190</v>
      </c>
      <c r="F2965" s="2">
        <v>46</v>
      </c>
      <c r="G2965" s="2" t="s">
        <v>83</v>
      </c>
      <c r="H2965" s="2" t="s">
        <v>172</v>
      </c>
      <c r="I2965" s="2" t="s">
        <v>45</v>
      </c>
      <c r="J2965" s="3">
        <v>45434</v>
      </c>
      <c r="K2965" s="3">
        <v>45444</v>
      </c>
      <c r="L2965" s="2" t="s">
        <v>39</v>
      </c>
      <c r="M2965" s="2" t="s">
        <v>127</v>
      </c>
      <c r="N2965" s="2" t="s">
        <v>152</v>
      </c>
      <c r="O2965" s="4">
        <v>1678000</v>
      </c>
      <c r="P2965" s="4">
        <v>601600</v>
      </c>
      <c r="Q2965" s="4">
        <v>1076400</v>
      </c>
      <c r="R2965" s="2">
        <v>36</v>
      </c>
      <c r="S2965" s="5">
        <v>6.88</v>
      </c>
      <c r="T2965" s="4">
        <v>36071.360000000001</v>
      </c>
      <c r="U2965" s="2" t="s">
        <v>73</v>
      </c>
      <c r="V2965" s="2" t="s">
        <v>74</v>
      </c>
      <c r="W2965" s="4">
        <v>937855.36</v>
      </c>
      <c r="X2965" s="4">
        <v>360713.6</v>
      </c>
      <c r="Y2965" s="4">
        <v>1298568.96</v>
      </c>
      <c r="Z2965" s="2">
        <v>0</v>
      </c>
      <c r="AA2965" s="2" t="s">
        <v>56</v>
      </c>
      <c r="AB2965" s="2" t="s">
        <v>15732</v>
      </c>
      <c r="AC2965" s="2" t="s">
        <v>146</v>
      </c>
      <c r="AD2965" s="2" t="s">
        <v>76</v>
      </c>
      <c r="AE2965" s="5">
        <v>64.150000000000006</v>
      </c>
      <c r="AF2965" s="2">
        <v>0</v>
      </c>
      <c r="AG2965" s="2" t="s">
        <v>77</v>
      </c>
      <c r="AH2965" s="2">
        <v>10</v>
      </c>
      <c r="AI2965" s="6" t="str">
        <f t="shared" si="138"/>
        <v>45-54</v>
      </c>
      <c r="AJ2965" s="11">
        <f>YEAR(tbl_LoanData[[#This Row],[Application Date]])</f>
        <v>2024</v>
      </c>
      <c r="AK2965" s="11" t="str">
        <f>TEXT(tbl_LoanData[[#This Row],[Application Date]],"MMMM")</f>
        <v>May</v>
      </c>
      <c r="AL2965" s="12">
        <f>DATE(YEAR(tbl_LoanData[[#This Row],[Application Date]]),MONTH(tbl_LoanData[[#This Row],[Application Date]]),1)</f>
        <v>45413</v>
      </c>
      <c r="AM2965" s="14">
        <f ca="1">IF(AND(tbl_LoanData[[#This Row],[Application Date]]&gt;=EOMONTH(TODAY(),-1)+1,tbl_LoanData[[#This Row],[Application Date]]&lt;=TODAY()),tbl_LoanData[[#This Row],[Loan Amount]],0)</f>
        <v>0</v>
      </c>
      <c r="AN2965" s="14">
        <f>tbl_LoanData[[#This Row],[Amount Paid]]-(Q2965-X2965)</f>
        <v>222168.95999999996</v>
      </c>
      <c r="AO2965" s="14">
        <f>IF(tbl_LoanData[[#This Row],[Application Status]]="Approved",1,0)</f>
        <v>1</v>
      </c>
      <c r="AP2965" s="22" t="str">
        <f t="shared" ca="1" si="139"/>
        <v/>
      </c>
      <c r="AQ2965" s="22" t="str">
        <f t="shared" ca="1" si="140"/>
        <v/>
      </c>
    </row>
    <row r="2966" spans="1:43" ht="14.4" customHeight="1" x14ac:dyDescent="0.3">
      <c r="A2966" s="2" t="s">
        <v>15143</v>
      </c>
      <c r="B2966" s="2" t="s">
        <v>15144</v>
      </c>
      <c r="C2966" s="2" t="s">
        <v>1012</v>
      </c>
      <c r="D2966" s="2" t="s">
        <v>102</v>
      </c>
      <c r="E2966" s="2" t="s">
        <v>101</v>
      </c>
      <c r="F2966" s="2">
        <v>42</v>
      </c>
      <c r="G2966" s="2" t="s">
        <v>69</v>
      </c>
      <c r="H2966" s="2" t="s">
        <v>372</v>
      </c>
      <c r="I2966" s="2" t="s">
        <v>43</v>
      </c>
      <c r="J2966" s="3">
        <v>45429</v>
      </c>
      <c r="K2966" s="3">
        <v>45432</v>
      </c>
      <c r="L2966" s="2" t="s">
        <v>40</v>
      </c>
      <c r="M2966" s="2" t="s">
        <v>111</v>
      </c>
      <c r="N2966" s="2" t="s">
        <v>369</v>
      </c>
      <c r="O2966" s="4">
        <v>1239000</v>
      </c>
      <c r="P2966" s="4">
        <v>361500</v>
      </c>
      <c r="Q2966" s="4">
        <v>877500</v>
      </c>
      <c r="R2966" s="2">
        <v>36</v>
      </c>
      <c r="S2966" s="5">
        <v>10.19</v>
      </c>
      <c r="T2966" s="4">
        <v>31826.44</v>
      </c>
      <c r="U2966" s="2" t="s">
        <v>73</v>
      </c>
      <c r="V2966" s="2" t="s">
        <v>74</v>
      </c>
      <c r="W2966" s="4">
        <v>732008.12</v>
      </c>
      <c r="X2966" s="4">
        <v>413743.63</v>
      </c>
      <c r="Y2966" s="4">
        <v>1145751.75</v>
      </c>
      <c r="Z2966" s="2">
        <v>116</v>
      </c>
      <c r="AA2966" s="2" t="s">
        <v>60</v>
      </c>
      <c r="AB2966" s="2" t="s">
        <v>15733</v>
      </c>
      <c r="AC2966" s="2" t="s">
        <v>129</v>
      </c>
      <c r="AD2966" s="2" t="s">
        <v>76</v>
      </c>
      <c r="AE2966" s="5">
        <v>70.819999999999993</v>
      </c>
      <c r="AF2966" s="2">
        <v>4</v>
      </c>
      <c r="AG2966" s="2" t="s">
        <v>130</v>
      </c>
      <c r="AH2966" s="2">
        <v>3</v>
      </c>
      <c r="AI2966" s="6" t="str">
        <f t="shared" si="138"/>
        <v>35-44</v>
      </c>
      <c r="AJ2966" s="11">
        <f>YEAR(tbl_LoanData[[#This Row],[Application Date]])</f>
        <v>2024</v>
      </c>
      <c r="AK2966" s="11" t="str">
        <f>TEXT(tbl_LoanData[[#This Row],[Application Date]],"MMMM")</f>
        <v>May</v>
      </c>
      <c r="AL2966" s="12">
        <f>DATE(YEAR(tbl_LoanData[[#This Row],[Application Date]]),MONTH(tbl_LoanData[[#This Row],[Application Date]]),1)</f>
        <v>45413</v>
      </c>
      <c r="AM2966" s="14">
        <f ca="1">IF(AND(tbl_LoanData[[#This Row],[Application Date]]&gt;=EOMONTH(TODAY(),-1)+1,tbl_LoanData[[#This Row],[Application Date]]&lt;=TODAY()),tbl_LoanData[[#This Row],[Loan Amount]],0)</f>
        <v>0</v>
      </c>
      <c r="AN2966" s="14">
        <f>tbl_LoanData[[#This Row],[Amount Paid]]-(Q2966-X2966)</f>
        <v>268251.75</v>
      </c>
      <c r="AO2966" s="14">
        <f>IF(tbl_LoanData[[#This Row],[Application Status]]="Approved",1,0)</f>
        <v>1</v>
      </c>
      <c r="AP2966" s="22" t="str">
        <f t="shared" ca="1" si="139"/>
        <v/>
      </c>
      <c r="AQ2966" s="22" t="str">
        <f t="shared" ca="1" si="140"/>
        <v/>
      </c>
    </row>
    <row r="2967" spans="1:43" ht="14.4" customHeight="1" x14ac:dyDescent="0.3">
      <c r="A2967" s="2" t="s">
        <v>15175</v>
      </c>
      <c r="B2967" s="2" t="s">
        <v>15176</v>
      </c>
      <c r="C2967" s="2" t="s">
        <v>758</v>
      </c>
      <c r="D2967" s="2" t="s">
        <v>254</v>
      </c>
      <c r="E2967" s="2" t="s">
        <v>209</v>
      </c>
      <c r="F2967" s="2">
        <v>49</v>
      </c>
      <c r="G2967" s="2" t="s">
        <v>83</v>
      </c>
      <c r="H2967" s="2" t="s">
        <v>259</v>
      </c>
      <c r="I2967" s="2" t="s">
        <v>43</v>
      </c>
      <c r="J2967" s="3">
        <v>45424</v>
      </c>
      <c r="K2967" s="3">
        <v>45432</v>
      </c>
      <c r="L2967" s="2" t="s">
        <v>37</v>
      </c>
      <c r="M2967" s="2" t="s">
        <v>199</v>
      </c>
      <c r="N2967" s="2" t="s">
        <v>200</v>
      </c>
      <c r="O2967" s="4">
        <v>198000</v>
      </c>
      <c r="P2967" s="4">
        <v>24600</v>
      </c>
      <c r="Q2967" s="4">
        <v>173400</v>
      </c>
      <c r="R2967" s="2">
        <v>36</v>
      </c>
      <c r="S2967" s="5">
        <v>9.5399999999999991</v>
      </c>
      <c r="T2967" s="4">
        <v>6195.2</v>
      </c>
      <c r="U2967" s="2" t="s">
        <v>73</v>
      </c>
      <c r="V2967" s="2" t="s">
        <v>74</v>
      </c>
      <c r="W2967" s="4">
        <v>167270.39999999999</v>
      </c>
      <c r="X2967" s="4">
        <v>55756.68</v>
      </c>
      <c r="Y2967" s="4">
        <v>223027.08</v>
      </c>
      <c r="Z2967" s="2">
        <v>0</v>
      </c>
      <c r="AA2967" s="2" t="s">
        <v>56</v>
      </c>
      <c r="AB2967" s="2" t="s">
        <v>15735</v>
      </c>
      <c r="AC2967" s="2" t="s">
        <v>121</v>
      </c>
      <c r="AD2967" s="2" t="s">
        <v>76</v>
      </c>
      <c r="AE2967" s="5">
        <v>87.58</v>
      </c>
      <c r="AF2967" s="2">
        <v>0</v>
      </c>
      <c r="AG2967" s="2" t="s">
        <v>77</v>
      </c>
      <c r="AH2967" s="2">
        <v>8</v>
      </c>
      <c r="AI2967" s="6" t="str">
        <f t="shared" si="138"/>
        <v>45-54</v>
      </c>
      <c r="AJ2967" s="11">
        <f>YEAR(tbl_LoanData[[#This Row],[Application Date]])</f>
        <v>2024</v>
      </c>
      <c r="AK2967" s="11" t="str">
        <f>TEXT(tbl_LoanData[[#This Row],[Application Date]],"MMMM")</f>
        <v>May</v>
      </c>
      <c r="AL2967" s="12">
        <f>DATE(YEAR(tbl_LoanData[[#This Row],[Application Date]]),MONTH(tbl_LoanData[[#This Row],[Application Date]]),1)</f>
        <v>45413</v>
      </c>
      <c r="AM2967" s="14">
        <f ca="1">IF(AND(tbl_LoanData[[#This Row],[Application Date]]&gt;=EOMONTH(TODAY(),-1)+1,tbl_LoanData[[#This Row],[Application Date]]&lt;=TODAY()),tbl_LoanData[[#This Row],[Loan Amount]],0)</f>
        <v>0</v>
      </c>
      <c r="AN2967" s="14">
        <f>tbl_LoanData[[#This Row],[Amount Paid]]-(Q2967-X2967)</f>
        <v>49627.079999999987</v>
      </c>
      <c r="AO2967" s="14">
        <f>IF(tbl_LoanData[[#This Row],[Application Status]]="Approved",1,0)</f>
        <v>1</v>
      </c>
      <c r="AP2967" s="22" t="str">
        <f t="shared" ca="1" si="139"/>
        <v/>
      </c>
      <c r="AQ2967" s="22" t="str">
        <f t="shared" ca="1" si="140"/>
        <v/>
      </c>
    </row>
    <row r="2968" spans="1:43" ht="14.4" customHeight="1" x14ac:dyDescent="0.3">
      <c r="A2968" s="2" t="s">
        <v>15277</v>
      </c>
      <c r="B2968" s="2" t="s">
        <v>15278</v>
      </c>
      <c r="C2968" s="2" t="s">
        <v>508</v>
      </c>
      <c r="D2968" s="2" t="s">
        <v>254</v>
      </c>
      <c r="E2968" s="2" t="s">
        <v>68</v>
      </c>
      <c r="F2968" s="2">
        <v>56</v>
      </c>
      <c r="G2968" s="2" t="s">
        <v>83</v>
      </c>
      <c r="H2968" s="2" t="s">
        <v>313</v>
      </c>
      <c r="I2968" s="2" t="s">
        <v>44</v>
      </c>
      <c r="J2968" s="3">
        <v>45442</v>
      </c>
      <c r="K2968" s="3"/>
      <c r="L2968" s="2" t="s">
        <v>36</v>
      </c>
      <c r="M2968" s="2" t="s">
        <v>104</v>
      </c>
      <c r="N2968" s="2" t="s">
        <v>592</v>
      </c>
      <c r="O2968" s="4">
        <v>1763000</v>
      </c>
      <c r="P2968" s="4">
        <v>275000</v>
      </c>
      <c r="Q2968" s="4">
        <v>1488000</v>
      </c>
      <c r="R2968" s="2">
        <v>60</v>
      </c>
      <c r="S2968" s="5">
        <v>8.61</v>
      </c>
      <c r="T2968" s="4">
        <v>35476.400000000001</v>
      </c>
      <c r="U2968" s="2" t="s">
        <v>113</v>
      </c>
      <c r="V2968" s="2" t="s">
        <v>97</v>
      </c>
      <c r="W2968" s="4">
        <v>0</v>
      </c>
      <c r="X2968" s="4">
        <v>0</v>
      </c>
      <c r="Y2968" s="4">
        <v>2128584</v>
      </c>
      <c r="Z2968" s="2">
        <v>0</v>
      </c>
      <c r="AA2968" s="2" t="s">
        <v>97</v>
      </c>
      <c r="AB2968" s="2" t="s">
        <v>15735</v>
      </c>
      <c r="AC2968" s="2" t="s">
        <v>106</v>
      </c>
      <c r="AD2968" s="2" t="s">
        <v>76</v>
      </c>
      <c r="AE2968" s="5">
        <v>84.4</v>
      </c>
      <c r="AF2968" s="2">
        <v>0</v>
      </c>
      <c r="AG2968" s="2" t="s">
        <v>97</v>
      </c>
      <c r="AH2968" s="2"/>
      <c r="AI2968" s="6" t="str">
        <f t="shared" si="138"/>
        <v>55-64</v>
      </c>
      <c r="AJ2968" s="11">
        <f>YEAR(tbl_LoanData[[#This Row],[Application Date]])</f>
        <v>2024</v>
      </c>
      <c r="AK2968" s="11" t="str">
        <f>TEXT(tbl_LoanData[[#This Row],[Application Date]],"MMMM")</f>
        <v>May</v>
      </c>
      <c r="AL2968" s="12">
        <f>DATE(YEAR(tbl_LoanData[[#This Row],[Application Date]]),MONTH(tbl_LoanData[[#This Row],[Application Date]]),1)</f>
        <v>45413</v>
      </c>
      <c r="AM2968" s="14">
        <f ca="1">IF(AND(tbl_LoanData[[#This Row],[Application Date]]&gt;=EOMONTH(TODAY(),-1)+1,tbl_LoanData[[#This Row],[Application Date]]&lt;=TODAY()),tbl_LoanData[[#This Row],[Loan Amount]],0)</f>
        <v>0</v>
      </c>
      <c r="AN2968" s="14">
        <f>tbl_LoanData[[#This Row],[Amount Paid]]-(Q2968-X2968)</f>
        <v>-1488000</v>
      </c>
      <c r="AO2968" s="14">
        <f>IF(tbl_LoanData[[#This Row],[Application Status]]="Approved",1,0)</f>
        <v>0</v>
      </c>
      <c r="AP2968" s="22" t="str">
        <f t="shared" ca="1" si="139"/>
        <v/>
      </c>
      <c r="AQ2968" s="22" t="str">
        <f t="shared" ca="1" si="140"/>
        <v/>
      </c>
    </row>
    <row r="2969" spans="1:43" ht="14.4" customHeight="1" x14ac:dyDescent="0.3">
      <c r="A2969" s="2" t="s">
        <v>295</v>
      </c>
      <c r="B2969" s="2" t="s">
        <v>296</v>
      </c>
      <c r="C2969" s="2" t="s">
        <v>297</v>
      </c>
      <c r="D2969" s="2" t="s">
        <v>102</v>
      </c>
      <c r="E2969" s="2" t="s">
        <v>92</v>
      </c>
      <c r="F2969" s="2">
        <v>42</v>
      </c>
      <c r="G2969" s="2" t="s">
        <v>69</v>
      </c>
      <c r="H2969" s="2" t="s">
        <v>298</v>
      </c>
      <c r="I2969" s="2" t="s">
        <v>43</v>
      </c>
      <c r="J2969" s="3">
        <v>45466</v>
      </c>
      <c r="K2969" s="3">
        <v>45481</v>
      </c>
      <c r="L2969" s="2" t="s">
        <v>40</v>
      </c>
      <c r="M2969" s="2" t="s">
        <v>157</v>
      </c>
      <c r="N2969" s="2" t="s">
        <v>299</v>
      </c>
      <c r="O2969" s="4">
        <v>774000</v>
      </c>
      <c r="P2969" s="4">
        <v>259100</v>
      </c>
      <c r="Q2969" s="4">
        <v>514900</v>
      </c>
      <c r="R2969" s="2">
        <v>12</v>
      </c>
      <c r="S2969" s="5">
        <v>6.4</v>
      </c>
      <c r="T2969" s="4">
        <v>45654.47</v>
      </c>
      <c r="U2969" s="2" t="s">
        <v>73</v>
      </c>
      <c r="V2969" s="2" t="s">
        <v>34</v>
      </c>
      <c r="W2969" s="4">
        <v>502199.17</v>
      </c>
      <c r="X2969" s="4">
        <v>45654.43</v>
      </c>
      <c r="Y2969" s="4">
        <v>547853.6</v>
      </c>
      <c r="Z2969" s="2">
        <v>28</v>
      </c>
      <c r="AA2969" s="2" t="s">
        <v>57</v>
      </c>
      <c r="AB2969" s="2" t="s">
        <v>15727</v>
      </c>
      <c r="AC2969" s="2" t="s">
        <v>75</v>
      </c>
      <c r="AD2969" s="2" t="s">
        <v>76</v>
      </c>
      <c r="AE2969" s="5">
        <v>66.52</v>
      </c>
      <c r="AF2969" s="2">
        <v>1</v>
      </c>
      <c r="AG2969" s="2" t="s">
        <v>77</v>
      </c>
      <c r="AH2969" s="2">
        <v>15</v>
      </c>
      <c r="AI2969" s="6" t="str">
        <f t="shared" si="138"/>
        <v>35-44</v>
      </c>
      <c r="AJ2969" s="11">
        <f>YEAR(tbl_LoanData[[#This Row],[Application Date]])</f>
        <v>2024</v>
      </c>
      <c r="AK2969" s="11" t="str">
        <f>TEXT(tbl_LoanData[[#This Row],[Application Date]],"MMMM")</f>
        <v>June</v>
      </c>
      <c r="AL2969" s="12">
        <f>DATE(YEAR(tbl_LoanData[[#This Row],[Application Date]]),MONTH(tbl_LoanData[[#This Row],[Application Date]]),1)</f>
        <v>45444</v>
      </c>
      <c r="AM2969" s="14">
        <f ca="1">IF(AND(tbl_LoanData[[#This Row],[Application Date]]&gt;=EOMONTH(TODAY(),-1)+1,tbl_LoanData[[#This Row],[Application Date]]&lt;=TODAY()),tbl_LoanData[[#This Row],[Loan Amount]],0)</f>
        <v>0</v>
      </c>
      <c r="AN2969" s="14">
        <f>tbl_LoanData[[#This Row],[Amount Paid]]-(Q2969-X2969)</f>
        <v>32953.599999999977</v>
      </c>
      <c r="AO2969" s="14">
        <f>IF(tbl_LoanData[[#This Row],[Application Status]]="Approved",1,0)</f>
        <v>1</v>
      </c>
      <c r="AP2969" s="22" t="str">
        <f t="shared" ca="1" si="139"/>
        <v/>
      </c>
      <c r="AQ2969" s="22" t="str">
        <f t="shared" ca="1" si="140"/>
        <v/>
      </c>
    </row>
    <row r="2970" spans="1:43" ht="14.4" customHeight="1" x14ac:dyDescent="0.3">
      <c r="A2970" s="2" t="s">
        <v>407</v>
      </c>
      <c r="B2970" s="2" t="s">
        <v>408</v>
      </c>
      <c r="C2970" s="2" t="s">
        <v>80</v>
      </c>
      <c r="D2970" s="2" t="s">
        <v>311</v>
      </c>
      <c r="E2970" s="2" t="s">
        <v>92</v>
      </c>
      <c r="F2970" s="2">
        <v>52</v>
      </c>
      <c r="G2970" s="2" t="s">
        <v>83</v>
      </c>
      <c r="H2970" s="2" t="s">
        <v>244</v>
      </c>
      <c r="I2970" s="2" t="s">
        <v>48</v>
      </c>
      <c r="J2970" s="3">
        <v>45471</v>
      </c>
      <c r="K2970" s="3">
        <v>45473</v>
      </c>
      <c r="L2970" s="2" t="s">
        <v>40</v>
      </c>
      <c r="M2970" s="2" t="s">
        <v>111</v>
      </c>
      <c r="N2970" s="2" t="s">
        <v>369</v>
      </c>
      <c r="O2970" s="4">
        <v>1205000</v>
      </c>
      <c r="P2970" s="4">
        <v>257900</v>
      </c>
      <c r="Q2970" s="4">
        <v>947100</v>
      </c>
      <c r="R2970" s="2">
        <v>12</v>
      </c>
      <c r="S2970" s="5">
        <v>10.31</v>
      </c>
      <c r="T2970" s="4">
        <v>87062.17</v>
      </c>
      <c r="U2970" s="2" t="s">
        <v>73</v>
      </c>
      <c r="V2970" s="2" t="s">
        <v>33</v>
      </c>
      <c r="W2970" s="4">
        <v>1044746.01</v>
      </c>
      <c r="X2970" s="4">
        <v>0</v>
      </c>
      <c r="Y2970" s="4">
        <v>1044746.01</v>
      </c>
      <c r="Z2970" s="2">
        <v>0</v>
      </c>
      <c r="AA2970" s="2" t="s">
        <v>56</v>
      </c>
      <c r="AB2970" s="2" t="s">
        <v>15729</v>
      </c>
      <c r="AC2970" s="2" t="s">
        <v>121</v>
      </c>
      <c r="AD2970" s="2" t="s">
        <v>76</v>
      </c>
      <c r="AE2970" s="5">
        <v>78.599999999999994</v>
      </c>
      <c r="AF2970" s="2">
        <v>0</v>
      </c>
      <c r="AG2970" s="2" t="s">
        <v>77</v>
      </c>
      <c r="AH2970" s="2">
        <v>2</v>
      </c>
      <c r="AI2970" s="6" t="str">
        <f t="shared" si="138"/>
        <v>45-54</v>
      </c>
      <c r="AJ2970" s="11">
        <f>YEAR(tbl_LoanData[[#This Row],[Application Date]])</f>
        <v>2024</v>
      </c>
      <c r="AK2970" s="11" t="str">
        <f>TEXT(tbl_LoanData[[#This Row],[Application Date]],"MMMM")</f>
        <v>June</v>
      </c>
      <c r="AL2970" s="12">
        <f>DATE(YEAR(tbl_LoanData[[#This Row],[Application Date]]),MONTH(tbl_LoanData[[#This Row],[Application Date]]),1)</f>
        <v>45444</v>
      </c>
      <c r="AM2970" s="14">
        <f ca="1">IF(AND(tbl_LoanData[[#This Row],[Application Date]]&gt;=EOMONTH(TODAY(),-1)+1,tbl_LoanData[[#This Row],[Application Date]]&lt;=TODAY()),tbl_LoanData[[#This Row],[Loan Amount]],0)</f>
        <v>0</v>
      </c>
      <c r="AN2970" s="14">
        <f>tbl_LoanData[[#This Row],[Amount Paid]]-(Q2970-X2970)</f>
        <v>97646.010000000009</v>
      </c>
      <c r="AO2970" s="14">
        <f>IF(tbl_LoanData[[#This Row],[Application Status]]="Approved",1,0)</f>
        <v>1</v>
      </c>
      <c r="AP2970" s="22" t="str">
        <f t="shared" ca="1" si="139"/>
        <v/>
      </c>
      <c r="AQ2970" s="22" t="str">
        <f t="shared" ca="1" si="140"/>
        <v/>
      </c>
    </row>
    <row r="2971" spans="1:43" ht="14.4" customHeight="1" x14ac:dyDescent="0.3">
      <c r="A2971" s="2" t="s">
        <v>467</v>
      </c>
      <c r="B2971" s="2" t="s">
        <v>468</v>
      </c>
      <c r="C2971" s="2" t="s">
        <v>297</v>
      </c>
      <c r="D2971" s="2" t="s">
        <v>118</v>
      </c>
      <c r="E2971" s="2" t="s">
        <v>82</v>
      </c>
      <c r="F2971" s="2">
        <v>36</v>
      </c>
      <c r="G2971" s="2" t="s">
        <v>69</v>
      </c>
      <c r="H2971" s="2" t="s">
        <v>466</v>
      </c>
      <c r="I2971" s="2" t="s">
        <v>43</v>
      </c>
      <c r="J2971" s="3">
        <v>45465</v>
      </c>
      <c r="K2971" s="3">
        <v>45476</v>
      </c>
      <c r="L2971" s="2" t="s">
        <v>37</v>
      </c>
      <c r="M2971" s="2" t="s">
        <v>104</v>
      </c>
      <c r="N2971" s="2" t="s">
        <v>192</v>
      </c>
      <c r="O2971" s="4">
        <v>172000</v>
      </c>
      <c r="P2971" s="4">
        <v>21400</v>
      </c>
      <c r="Q2971" s="4">
        <v>150600</v>
      </c>
      <c r="R2971" s="2">
        <v>48</v>
      </c>
      <c r="S2971" s="5">
        <v>13.34</v>
      </c>
      <c r="T2971" s="4">
        <v>4811.67</v>
      </c>
      <c r="U2971" s="2" t="s">
        <v>73</v>
      </c>
      <c r="V2971" s="2" t="s">
        <v>74</v>
      </c>
      <c r="W2971" s="4">
        <v>120291.75</v>
      </c>
      <c r="X2971" s="4">
        <v>110668.41</v>
      </c>
      <c r="Y2971" s="4">
        <v>230960.16</v>
      </c>
      <c r="Z2971" s="2">
        <v>0</v>
      </c>
      <c r="AA2971" s="2" t="s">
        <v>56</v>
      </c>
      <c r="AB2971" s="2" t="s">
        <v>15729</v>
      </c>
      <c r="AC2971" s="2" t="s">
        <v>121</v>
      </c>
      <c r="AD2971" s="2" t="s">
        <v>76</v>
      </c>
      <c r="AE2971" s="5">
        <v>87.56</v>
      </c>
      <c r="AF2971" s="2">
        <v>0</v>
      </c>
      <c r="AG2971" s="2" t="s">
        <v>77</v>
      </c>
      <c r="AH2971" s="2">
        <v>11</v>
      </c>
      <c r="AI2971" s="6" t="str">
        <f t="shared" si="138"/>
        <v>35-44</v>
      </c>
      <c r="AJ2971" s="11">
        <f>YEAR(tbl_LoanData[[#This Row],[Application Date]])</f>
        <v>2024</v>
      </c>
      <c r="AK2971" s="11" t="str">
        <f>TEXT(tbl_LoanData[[#This Row],[Application Date]],"MMMM")</f>
        <v>June</v>
      </c>
      <c r="AL2971" s="12">
        <f>DATE(YEAR(tbl_LoanData[[#This Row],[Application Date]]),MONTH(tbl_LoanData[[#This Row],[Application Date]]),1)</f>
        <v>45444</v>
      </c>
      <c r="AM2971" s="14">
        <f ca="1">IF(AND(tbl_LoanData[[#This Row],[Application Date]]&gt;=EOMONTH(TODAY(),-1)+1,tbl_LoanData[[#This Row],[Application Date]]&lt;=TODAY()),tbl_LoanData[[#This Row],[Loan Amount]],0)</f>
        <v>0</v>
      </c>
      <c r="AN2971" s="14">
        <f>tbl_LoanData[[#This Row],[Amount Paid]]-(Q2971-X2971)</f>
        <v>80360.160000000003</v>
      </c>
      <c r="AO2971" s="14">
        <f>IF(tbl_LoanData[[#This Row],[Application Status]]="Approved",1,0)</f>
        <v>1</v>
      </c>
      <c r="AP2971" s="22" t="str">
        <f t="shared" ca="1" si="139"/>
        <v/>
      </c>
      <c r="AQ2971" s="22" t="str">
        <f t="shared" ca="1" si="140"/>
        <v/>
      </c>
    </row>
    <row r="2972" spans="1:43" x14ac:dyDescent="0.3">
      <c r="A2972" s="2" t="s">
        <v>674</v>
      </c>
      <c r="B2972" s="2" t="s">
        <v>675</v>
      </c>
      <c r="C2972" s="2" t="s">
        <v>155</v>
      </c>
      <c r="D2972" s="2" t="s">
        <v>204</v>
      </c>
      <c r="E2972" s="2" t="s">
        <v>182</v>
      </c>
      <c r="F2972" s="2">
        <v>62</v>
      </c>
      <c r="G2972" s="2" t="s">
        <v>83</v>
      </c>
      <c r="H2972" s="2" t="s">
        <v>177</v>
      </c>
      <c r="I2972" s="2" t="s">
        <v>43</v>
      </c>
      <c r="J2972" s="3">
        <v>45472</v>
      </c>
      <c r="K2972" s="3">
        <v>45493</v>
      </c>
      <c r="L2972" s="2" t="s">
        <v>39</v>
      </c>
      <c r="M2972" s="2" t="s">
        <v>127</v>
      </c>
      <c r="N2972" s="2" t="s">
        <v>152</v>
      </c>
      <c r="O2972" s="4">
        <v>1979000</v>
      </c>
      <c r="P2972" s="4">
        <v>586300</v>
      </c>
      <c r="Q2972" s="4">
        <v>1392700</v>
      </c>
      <c r="R2972" s="2">
        <v>18</v>
      </c>
      <c r="S2972" s="5">
        <v>6.06</v>
      </c>
      <c r="T2972" s="4">
        <v>84405.36</v>
      </c>
      <c r="U2972" s="2" t="s">
        <v>73</v>
      </c>
      <c r="V2972" s="2" t="s">
        <v>33</v>
      </c>
      <c r="W2972" s="4">
        <v>1519296.43</v>
      </c>
      <c r="X2972" s="4">
        <v>0</v>
      </c>
      <c r="Y2972" s="4">
        <v>1519296.43</v>
      </c>
      <c r="Z2972" s="2">
        <v>0</v>
      </c>
      <c r="AA2972" s="2" t="s">
        <v>56</v>
      </c>
      <c r="AB2972" s="2" t="s">
        <v>15735</v>
      </c>
      <c r="AC2972" s="2" t="s">
        <v>360</v>
      </c>
      <c r="AD2972" s="2" t="s">
        <v>76</v>
      </c>
      <c r="AE2972" s="5">
        <v>70.37</v>
      </c>
      <c r="AF2972" s="2">
        <v>0</v>
      </c>
      <c r="AG2972" s="2" t="s">
        <v>77</v>
      </c>
      <c r="AH2972" s="2">
        <v>21</v>
      </c>
      <c r="AI2972" s="6" t="str">
        <f t="shared" si="138"/>
        <v>55-64</v>
      </c>
      <c r="AJ2972" s="11">
        <f>YEAR(tbl_LoanData[[#This Row],[Application Date]])</f>
        <v>2024</v>
      </c>
      <c r="AK2972" s="11" t="str">
        <f>TEXT(tbl_LoanData[[#This Row],[Application Date]],"MMMM")</f>
        <v>June</v>
      </c>
      <c r="AL2972" s="12">
        <f>DATE(YEAR(tbl_LoanData[[#This Row],[Application Date]]),MONTH(tbl_LoanData[[#This Row],[Application Date]]),1)</f>
        <v>45444</v>
      </c>
      <c r="AM2972" s="14">
        <f ca="1">IF(AND(tbl_LoanData[[#This Row],[Application Date]]&gt;=EOMONTH(TODAY(),-1)+1,tbl_LoanData[[#This Row],[Application Date]]&lt;=TODAY()),tbl_LoanData[[#This Row],[Loan Amount]],0)</f>
        <v>0</v>
      </c>
      <c r="AN2972" s="14">
        <f>tbl_LoanData[[#This Row],[Amount Paid]]-(Q2972-X2972)</f>
        <v>126596.42999999993</v>
      </c>
      <c r="AO2972" s="14">
        <f>IF(tbl_LoanData[[#This Row],[Application Status]]="Approved",1,0)</f>
        <v>1</v>
      </c>
      <c r="AP2972" s="22" t="str">
        <f t="shared" ca="1" si="139"/>
        <v/>
      </c>
      <c r="AQ2972" s="22" t="str">
        <f t="shared" ca="1" si="140"/>
        <v/>
      </c>
    </row>
    <row r="2973" spans="1:43" x14ac:dyDescent="0.3">
      <c r="A2973" s="2" t="s">
        <v>717</v>
      </c>
      <c r="B2973" s="2" t="s">
        <v>718</v>
      </c>
      <c r="C2973" s="2" t="s">
        <v>368</v>
      </c>
      <c r="D2973" s="2" t="s">
        <v>67</v>
      </c>
      <c r="E2973" s="2" t="s">
        <v>68</v>
      </c>
      <c r="F2973" s="2">
        <v>63</v>
      </c>
      <c r="G2973" s="2" t="s">
        <v>83</v>
      </c>
      <c r="H2973" s="2" t="s">
        <v>110</v>
      </c>
      <c r="I2973" s="2" t="s">
        <v>46</v>
      </c>
      <c r="J2973" s="3">
        <v>45448</v>
      </c>
      <c r="K2973" s="3"/>
      <c r="L2973" s="2" t="s">
        <v>40</v>
      </c>
      <c r="M2973" s="2" t="s">
        <v>157</v>
      </c>
      <c r="N2973" s="2" t="s">
        <v>299</v>
      </c>
      <c r="O2973" s="4">
        <v>1529000</v>
      </c>
      <c r="P2973" s="4">
        <v>451400</v>
      </c>
      <c r="Q2973" s="4">
        <v>1077600</v>
      </c>
      <c r="R2973" s="2">
        <v>60</v>
      </c>
      <c r="S2973" s="5">
        <v>8.67</v>
      </c>
      <c r="T2973" s="4">
        <v>25745.66</v>
      </c>
      <c r="U2973" s="2" t="s">
        <v>113</v>
      </c>
      <c r="V2973" s="2" t="s">
        <v>97</v>
      </c>
      <c r="W2973" s="4">
        <v>0</v>
      </c>
      <c r="X2973" s="4">
        <v>0</v>
      </c>
      <c r="Y2973" s="4">
        <v>1544739.6</v>
      </c>
      <c r="Z2973" s="2">
        <v>0</v>
      </c>
      <c r="AA2973" s="2" t="s">
        <v>97</v>
      </c>
      <c r="AB2973" s="2" t="s">
        <v>15728</v>
      </c>
      <c r="AC2973" s="2" t="s">
        <v>146</v>
      </c>
      <c r="AD2973" s="2" t="s">
        <v>76</v>
      </c>
      <c r="AE2973" s="5">
        <v>70.48</v>
      </c>
      <c r="AF2973" s="2">
        <v>0</v>
      </c>
      <c r="AG2973" s="2" t="s">
        <v>97</v>
      </c>
      <c r="AH2973" s="2"/>
      <c r="AI2973" s="6" t="str">
        <f t="shared" si="138"/>
        <v>55-64</v>
      </c>
      <c r="AJ2973" s="11">
        <f>YEAR(tbl_LoanData[[#This Row],[Application Date]])</f>
        <v>2024</v>
      </c>
      <c r="AK2973" s="11" t="str">
        <f>TEXT(tbl_LoanData[[#This Row],[Application Date]],"MMMM")</f>
        <v>June</v>
      </c>
      <c r="AL2973" s="12">
        <f>DATE(YEAR(tbl_LoanData[[#This Row],[Application Date]]),MONTH(tbl_LoanData[[#This Row],[Application Date]]),1)</f>
        <v>45444</v>
      </c>
      <c r="AM2973" s="14">
        <f ca="1">IF(AND(tbl_LoanData[[#This Row],[Application Date]]&gt;=EOMONTH(TODAY(),-1)+1,tbl_LoanData[[#This Row],[Application Date]]&lt;=TODAY()),tbl_LoanData[[#This Row],[Loan Amount]],0)</f>
        <v>0</v>
      </c>
      <c r="AN2973" s="14">
        <f>tbl_LoanData[[#This Row],[Amount Paid]]-(Q2973-X2973)</f>
        <v>-1077600</v>
      </c>
      <c r="AO2973" s="14">
        <f>IF(tbl_LoanData[[#This Row],[Application Status]]="Approved",1,0)</f>
        <v>0</v>
      </c>
      <c r="AP2973" s="22" t="str">
        <f t="shared" ca="1" si="139"/>
        <v/>
      </c>
      <c r="AQ2973" s="22" t="str">
        <f t="shared" ca="1" si="140"/>
        <v/>
      </c>
    </row>
    <row r="2974" spans="1:43" x14ac:dyDescent="0.3">
      <c r="A2974" s="2" t="s">
        <v>1035</v>
      </c>
      <c r="B2974" s="2" t="s">
        <v>1036</v>
      </c>
      <c r="C2974" s="2" t="s">
        <v>401</v>
      </c>
      <c r="D2974" s="2" t="s">
        <v>134</v>
      </c>
      <c r="E2974" s="2" t="s">
        <v>189</v>
      </c>
      <c r="F2974" s="2">
        <v>48</v>
      </c>
      <c r="G2974" s="2" t="s">
        <v>83</v>
      </c>
      <c r="H2974" s="2" t="s">
        <v>217</v>
      </c>
      <c r="I2974" s="2" t="s">
        <v>46</v>
      </c>
      <c r="J2974" s="3">
        <v>45462</v>
      </c>
      <c r="K2974" s="3">
        <v>45470</v>
      </c>
      <c r="L2974" s="2" t="s">
        <v>38</v>
      </c>
      <c r="M2974" s="2" t="s">
        <v>71</v>
      </c>
      <c r="N2974" s="2" t="s">
        <v>589</v>
      </c>
      <c r="O2974" s="4">
        <v>1768000</v>
      </c>
      <c r="P2974" s="4">
        <v>323500</v>
      </c>
      <c r="Q2974" s="4">
        <v>1444500</v>
      </c>
      <c r="R2974" s="2">
        <v>60</v>
      </c>
      <c r="S2974" s="5">
        <v>8.52</v>
      </c>
      <c r="T2974" s="4">
        <v>34330.949999999997</v>
      </c>
      <c r="U2974" s="2" t="s">
        <v>73</v>
      </c>
      <c r="V2974" s="2" t="s">
        <v>74</v>
      </c>
      <c r="W2974" s="4">
        <v>892604.7</v>
      </c>
      <c r="X2974" s="4">
        <v>1167252.3</v>
      </c>
      <c r="Y2974" s="4">
        <v>2059857</v>
      </c>
      <c r="Z2974" s="2">
        <v>0</v>
      </c>
      <c r="AA2974" s="2" t="s">
        <v>56</v>
      </c>
      <c r="AB2974" s="2" t="s">
        <v>15731</v>
      </c>
      <c r="AC2974" s="2" t="s">
        <v>332</v>
      </c>
      <c r="AD2974" s="2" t="s">
        <v>76</v>
      </c>
      <c r="AE2974" s="5">
        <v>81.7</v>
      </c>
      <c r="AF2974" s="2">
        <v>0</v>
      </c>
      <c r="AG2974" s="2" t="s">
        <v>77</v>
      </c>
      <c r="AH2974" s="2">
        <v>8</v>
      </c>
      <c r="AI2974" s="6" t="str">
        <f t="shared" si="138"/>
        <v>45-54</v>
      </c>
      <c r="AJ2974" s="11">
        <f>YEAR(tbl_LoanData[[#This Row],[Application Date]])</f>
        <v>2024</v>
      </c>
      <c r="AK2974" s="11" t="str">
        <f>TEXT(tbl_LoanData[[#This Row],[Application Date]],"MMMM")</f>
        <v>June</v>
      </c>
      <c r="AL2974" s="12">
        <f>DATE(YEAR(tbl_LoanData[[#This Row],[Application Date]]),MONTH(tbl_LoanData[[#This Row],[Application Date]]),1)</f>
        <v>45444</v>
      </c>
      <c r="AM2974" s="14">
        <f ca="1">IF(AND(tbl_LoanData[[#This Row],[Application Date]]&gt;=EOMONTH(TODAY(),-1)+1,tbl_LoanData[[#This Row],[Application Date]]&lt;=TODAY()),tbl_LoanData[[#This Row],[Loan Amount]],0)</f>
        <v>0</v>
      </c>
      <c r="AN2974" s="14">
        <f>tbl_LoanData[[#This Row],[Amount Paid]]-(Q2974-X2974)</f>
        <v>615357</v>
      </c>
      <c r="AO2974" s="14">
        <f>IF(tbl_LoanData[[#This Row],[Application Status]]="Approved",1,0)</f>
        <v>1</v>
      </c>
      <c r="AP2974" s="22" t="str">
        <f t="shared" ca="1" si="139"/>
        <v/>
      </c>
      <c r="AQ2974" s="22" t="str">
        <f t="shared" ca="1" si="140"/>
        <v/>
      </c>
    </row>
    <row r="2975" spans="1:43" ht="14.4" customHeight="1" x14ac:dyDescent="0.3">
      <c r="A2975" s="2" t="s">
        <v>1086</v>
      </c>
      <c r="B2975" s="2" t="s">
        <v>1087</v>
      </c>
      <c r="C2975" s="2" t="s">
        <v>297</v>
      </c>
      <c r="D2975" s="2" t="s">
        <v>102</v>
      </c>
      <c r="E2975" s="2" t="s">
        <v>68</v>
      </c>
      <c r="F2975" s="2">
        <v>34</v>
      </c>
      <c r="G2975" s="2" t="s">
        <v>69</v>
      </c>
      <c r="H2975" s="2" t="s">
        <v>228</v>
      </c>
      <c r="I2975" s="2" t="s">
        <v>43</v>
      </c>
      <c r="J2975" s="3">
        <v>45471</v>
      </c>
      <c r="K2975" s="3">
        <v>45478</v>
      </c>
      <c r="L2975" s="2" t="s">
        <v>40</v>
      </c>
      <c r="M2975" s="2" t="s">
        <v>111</v>
      </c>
      <c r="N2975" s="2" t="s">
        <v>120</v>
      </c>
      <c r="O2975" s="4">
        <v>1194000</v>
      </c>
      <c r="P2975" s="4">
        <v>408600</v>
      </c>
      <c r="Q2975" s="4">
        <v>785400</v>
      </c>
      <c r="R2975" s="2">
        <v>60</v>
      </c>
      <c r="S2975" s="5">
        <v>5.75</v>
      </c>
      <c r="T2975" s="4">
        <v>16853.38</v>
      </c>
      <c r="U2975" s="2" t="s">
        <v>73</v>
      </c>
      <c r="V2975" s="2" t="s">
        <v>74</v>
      </c>
      <c r="W2975" s="4">
        <v>387627.74</v>
      </c>
      <c r="X2975" s="4">
        <v>623574.76</v>
      </c>
      <c r="Y2975" s="4">
        <v>1011202.5</v>
      </c>
      <c r="Z2975" s="2">
        <v>58</v>
      </c>
      <c r="AA2975" s="2" t="s">
        <v>58</v>
      </c>
      <c r="AB2975" s="2" t="s">
        <v>15734</v>
      </c>
      <c r="AC2975" s="2" t="s">
        <v>146</v>
      </c>
      <c r="AD2975" s="2" t="s">
        <v>76</v>
      </c>
      <c r="AE2975" s="5">
        <v>65.78</v>
      </c>
      <c r="AF2975" s="2">
        <v>2</v>
      </c>
      <c r="AG2975" s="2" t="s">
        <v>15718</v>
      </c>
      <c r="AH2975" s="2">
        <v>7</v>
      </c>
      <c r="AI2975" s="6" t="str">
        <f t="shared" si="138"/>
        <v>25-34</v>
      </c>
      <c r="AJ2975" s="11">
        <f>YEAR(tbl_LoanData[[#This Row],[Application Date]])</f>
        <v>2024</v>
      </c>
      <c r="AK2975" s="11" t="str">
        <f>TEXT(tbl_LoanData[[#This Row],[Application Date]],"MMMM")</f>
        <v>June</v>
      </c>
      <c r="AL2975" s="12">
        <f>DATE(YEAR(tbl_LoanData[[#This Row],[Application Date]]),MONTH(tbl_LoanData[[#This Row],[Application Date]]),1)</f>
        <v>45444</v>
      </c>
      <c r="AM2975" s="14">
        <f ca="1">IF(AND(tbl_LoanData[[#This Row],[Application Date]]&gt;=EOMONTH(TODAY(),-1)+1,tbl_LoanData[[#This Row],[Application Date]]&lt;=TODAY()),tbl_LoanData[[#This Row],[Loan Amount]],0)</f>
        <v>0</v>
      </c>
      <c r="AN2975" s="14">
        <f>tbl_LoanData[[#This Row],[Amount Paid]]-(Q2975-X2975)</f>
        <v>225802.5</v>
      </c>
      <c r="AO2975" s="14">
        <f>IF(tbl_LoanData[[#This Row],[Application Status]]="Approved",1,0)</f>
        <v>1</v>
      </c>
      <c r="AP2975" s="22" t="str">
        <f t="shared" ca="1" si="139"/>
        <v/>
      </c>
      <c r="AQ2975" s="22" t="str">
        <f t="shared" ca="1" si="140"/>
        <v/>
      </c>
    </row>
    <row r="2976" spans="1:43" ht="14.4" customHeight="1" x14ac:dyDescent="0.3">
      <c r="A2976" s="2" t="s">
        <v>1125</v>
      </c>
      <c r="B2976" s="2" t="s">
        <v>1126</v>
      </c>
      <c r="C2976" s="2" t="s">
        <v>109</v>
      </c>
      <c r="D2976" s="2" t="s">
        <v>232</v>
      </c>
      <c r="E2976" s="2" t="s">
        <v>67</v>
      </c>
      <c r="F2976" s="2">
        <v>56</v>
      </c>
      <c r="G2976" s="2" t="s">
        <v>83</v>
      </c>
      <c r="H2976" s="2" t="s">
        <v>250</v>
      </c>
      <c r="I2976" s="2" t="s">
        <v>52</v>
      </c>
      <c r="J2976" s="3">
        <v>45468</v>
      </c>
      <c r="K2976" s="3">
        <v>45478</v>
      </c>
      <c r="L2976" s="2" t="s">
        <v>40</v>
      </c>
      <c r="M2976" s="2" t="s">
        <v>85</v>
      </c>
      <c r="N2976" s="2" t="s">
        <v>86</v>
      </c>
      <c r="O2976" s="4">
        <v>1263000</v>
      </c>
      <c r="P2976" s="4">
        <v>294300</v>
      </c>
      <c r="Q2976" s="4">
        <v>968700</v>
      </c>
      <c r="R2976" s="2">
        <v>60</v>
      </c>
      <c r="S2976" s="5">
        <v>5.21</v>
      </c>
      <c r="T2976" s="4">
        <v>20350.77</v>
      </c>
      <c r="U2976" s="2" t="s">
        <v>73</v>
      </c>
      <c r="V2976" s="2" t="s">
        <v>74</v>
      </c>
      <c r="W2976" s="4">
        <v>447716.94</v>
      </c>
      <c r="X2976" s="4">
        <v>773329.41</v>
      </c>
      <c r="Y2976" s="4">
        <v>1221046.3500000001</v>
      </c>
      <c r="Z2976" s="2">
        <v>90</v>
      </c>
      <c r="AA2976" s="2" t="s">
        <v>59</v>
      </c>
      <c r="AB2976" s="2" t="s">
        <v>15736</v>
      </c>
      <c r="AC2976" s="2" t="s">
        <v>129</v>
      </c>
      <c r="AD2976" s="2" t="s">
        <v>76</v>
      </c>
      <c r="AE2976" s="5">
        <v>76.7</v>
      </c>
      <c r="AF2976" s="2">
        <v>3</v>
      </c>
      <c r="AG2976" s="2" t="s">
        <v>130</v>
      </c>
      <c r="AH2976" s="2">
        <v>10</v>
      </c>
      <c r="AI2976" s="6" t="str">
        <f t="shared" si="138"/>
        <v>55-64</v>
      </c>
      <c r="AJ2976" s="11">
        <f>YEAR(tbl_LoanData[[#This Row],[Application Date]])</f>
        <v>2024</v>
      </c>
      <c r="AK2976" s="11" t="str">
        <f>TEXT(tbl_LoanData[[#This Row],[Application Date]],"MMMM")</f>
        <v>June</v>
      </c>
      <c r="AL2976" s="12">
        <f>DATE(YEAR(tbl_LoanData[[#This Row],[Application Date]]),MONTH(tbl_LoanData[[#This Row],[Application Date]]),1)</f>
        <v>45444</v>
      </c>
      <c r="AM2976" s="14">
        <f ca="1">IF(AND(tbl_LoanData[[#This Row],[Application Date]]&gt;=EOMONTH(TODAY(),-1)+1,tbl_LoanData[[#This Row],[Application Date]]&lt;=TODAY()),tbl_LoanData[[#This Row],[Loan Amount]],0)</f>
        <v>0</v>
      </c>
      <c r="AN2976" s="14">
        <f>tbl_LoanData[[#This Row],[Amount Paid]]-(Q2976-X2976)</f>
        <v>252346.35000000003</v>
      </c>
      <c r="AO2976" s="14">
        <f>IF(tbl_LoanData[[#This Row],[Application Status]]="Approved",1,0)</f>
        <v>1</v>
      </c>
      <c r="AP2976" s="22" t="str">
        <f t="shared" ca="1" si="139"/>
        <v/>
      </c>
      <c r="AQ2976" s="22" t="str">
        <f t="shared" ca="1" si="140"/>
        <v/>
      </c>
    </row>
    <row r="2977" spans="1:43" ht="14.4" customHeight="1" x14ac:dyDescent="0.3">
      <c r="A2977" s="2" t="s">
        <v>1141</v>
      </c>
      <c r="B2977" s="2" t="s">
        <v>1142</v>
      </c>
      <c r="C2977" s="2" t="s">
        <v>432</v>
      </c>
      <c r="D2977" s="2" t="s">
        <v>91</v>
      </c>
      <c r="E2977" s="2" t="s">
        <v>210</v>
      </c>
      <c r="F2977" s="2">
        <v>22</v>
      </c>
      <c r="G2977" s="2" t="s">
        <v>69</v>
      </c>
      <c r="H2977" s="2" t="s">
        <v>265</v>
      </c>
      <c r="I2977" s="2" t="s">
        <v>44</v>
      </c>
      <c r="J2977" s="3">
        <v>45456</v>
      </c>
      <c r="K2977" s="3">
        <v>45459</v>
      </c>
      <c r="L2977" s="2" t="s">
        <v>41</v>
      </c>
      <c r="M2977" s="2" t="s">
        <v>144</v>
      </c>
      <c r="N2977" s="2" t="s">
        <v>857</v>
      </c>
      <c r="O2977" s="4">
        <v>4330000</v>
      </c>
      <c r="P2977" s="4">
        <v>1586200</v>
      </c>
      <c r="Q2977" s="4">
        <v>2743800</v>
      </c>
      <c r="R2977" s="2">
        <v>48</v>
      </c>
      <c r="S2977" s="5">
        <v>7.61</v>
      </c>
      <c r="T2977" s="4">
        <v>74562.759999999995</v>
      </c>
      <c r="U2977" s="2" t="s">
        <v>73</v>
      </c>
      <c r="V2977" s="2" t="s">
        <v>74</v>
      </c>
      <c r="W2977" s="4">
        <v>1938631.76</v>
      </c>
      <c r="X2977" s="4">
        <v>1640380.96</v>
      </c>
      <c r="Y2977" s="4">
        <v>3579012.72</v>
      </c>
      <c r="Z2977" s="2">
        <v>0</v>
      </c>
      <c r="AA2977" s="2" t="s">
        <v>56</v>
      </c>
      <c r="AB2977" s="2" t="s">
        <v>15736</v>
      </c>
      <c r="AC2977" s="2" t="s">
        <v>106</v>
      </c>
      <c r="AD2977" s="2" t="s">
        <v>76</v>
      </c>
      <c r="AE2977" s="5">
        <v>63.37</v>
      </c>
      <c r="AF2977" s="2">
        <v>0</v>
      </c>
      <c r="AG2977" s="2" t="s">
        <v>77</v>
      </c>
      <c r="AH2977" s="2">
        <v>3</v>
      </c>
      <c r="AI2977" s="6" t="str">
        <f t="shared" si="138"/>
        <v>18-24</v>
      </c>
      <c r="AJ2977" s="11">
        <f>YEAR(tbl_LoanData[[#This Row],[Application Date]])</f>
        <v>2024</v>
      </c>
      <c r="AK2977" s="11" t="str">
        <f>TEXT(tbl_LoanData[[#This Row],[Application Date]],"MMMM")</f>
        <v>June</v>
      </c>
      <c r="AL2977" s="12">
        <f>DATE(YEAR(tbl_LoanData[[#This Row],[Application Date]]),MONTH(tbl_LoanData[[#This Row],[Application Date]]),1)</f>
        <v>45444</v>
      </c>
      <c r="AM2977" s="14">
        <f ca="1">IF(AND(tbl_LoanData[[#This Row],[Application Date]]&gt;=EOMONTH(TODAY(),-1)+1,tbl_LoanData[[#This Row],[Application Date]]&lt;=TODAY()),tbl_LoanData[[#This Row],[Loan Amount]],0)</f>
        <v>0</v>
      </c>
      <c r="AN2977" s="14">
        <f>tbl_LoanData[[#This Row],[Amount Paid]]-(Q2977-X2977)</f>
        <v>835212.72</v>
      </c>
      <c r="AO2977" s="14">
        <f>IF(tbl_LoanData[[#This Row],[Application Status]]="Approved",1,0)</f>
        <v>1</v>
      </c>
      <c r="AP2977" s="22" t="str">
        <f t="shared" ca="1" si="139"/>
        <v/>
      </c>
      <c r="AQ2977" s="22" t="str">
        <f t="shared" ca="1" si="140"/>
        <v/>
      </c>
    </row>
    <row r="2978" spans="1:43" ht="14.4" customHeight="1" x14ac:dyDescent="0.3">
      <c r="A2978" s="2" t="s">
        <v>1229</v>
      </c>
      <c r="B2978" s="2" t="s">
        <v>1230</v>
      </c>
      <c r="C2978" s="2" t="s">
        <v>356</v>
      </c>
      <c r="D2978" s="2" t="s">
        <v>189</v>
      </c>
      <c r="E2978" s="2" t="s">
        <v>118</v>
      </c>
      <c r="F2978" s="2">
        <v>29</v>
      </c>
      <c r="G2978" s="2" t="s">
        <v>69</v>
      </c>
      <c r="H2978" s="2" t="s">
        <v>84</v>
      </c>
      <c r="I2978" s="2" t="s">
        <v>45</v>
      </c>
      <c r="J2978" s="3">
        <v>45454</v>
      </c>
      <c r="K2978" s="3"/>
      <c r="L2978" s="2" t="s">
        <v>40</v>
      </c>
      <c r="M2978" s="2" t="s">
        <v>157</v>
      </c>
      <c r="N2978" s="2" t="s">
        <v>299</v>
      </c>
      <c r="O2978" s="4">
        <v>1129000</v>
      </c>
      <c r="P2978" s="4">
        <v>242900</v>
      </c>
      <c r="Q2978" s="4">
        <v>886100</v>
      </c>
      <c r="R2978" s="2">
        <v>36</v>
      </c>
      <c r="S2978" s="5">
        <v>11.83</v>
      </c>
      <c r="T2978" s="4">
        <v>33349.360000000001</v>
      </c>
      <c r="U2978" s="2" t="s">
        <v>113</v>
      </c>
      <c r="V2978" s="2" t="s">
        <v>97</v>
      </c>
      <c r="W2978" s="4">
        <v>0</v>
      </c>
      <c r="X2978" s="4">
        <v>0</v>
      </c>
      <c r="Y2978" s="4">
        <v>1200576.8899999999</v>
      </c>
      <c r="Z2978" s="2">
        <v>0</v>
      </c>
      <c r="AA2978" s="2" t="s">
        <v>97</v>
      </c>
      <c r="AB2978" s="2" t="s">
        <v>15727</v>
      </c>
      <c r="AC2978" s="2" t="s">
        <v>106</v>
      </c>
      <c r="AD2978" s="2" t="s">
        <v>76</v>
      </c>
      <c r="AE2978" s="5">
        <v>78.489999999999995</v>
      </c>
      <c r="AF2978" s="2">
        <v>0</v>
      </c>
      <c r="AG2978" s="2" t="s">
        <v>97</v>
      </c>
      <c r="AH2978" s="2"/>
      <c r="AI2978" s="6" t="str">
        <f t="shared" si="138"/>
        <v>25-34</v>
      </c>
      <c r="AJ2978" s="11">
        <f>YEAR(tbl_LoanData[[#This Row],[Application Date]])</f>
        <v>2024</v>
      </c>
      <c r="AK2978" s="11" t="str">
        <f>TEXT(tbl_LoanData[[#This Row],[Application Date]],"MMMM")</f>
        <v>June</v>
      </c>
      <c r="AL2978" s="12">
        <f>DATE(YEAR(tbl_LoanData[[#This Row],[Application Date]]),MONTH(tbl_LoanData[[#This Row],[Application Date]]),1)</f>
        <v>45444</v>
      </c>
      <c r="AM2978" s="14">
        <f ca="1">IF(AND(tbl_LoanData[[#This Row],[Application Date]]&gt;=EOMONTH(TODAY(),-1)+1,tbl_LoanData[[#This Row],[Application Date]]&lt;=TODAY()),tbl_LoanData[[#This Row],[Loan Amount]],0)</f>
        <v>0</v>
      </c>
      <c r="AN2978" s="14">
        <f>tbl_LoanData[[#This Row],[Amount Paid]]-(Q2978-X2978)</f>
        <v>-886100</v>
      </c>
      <c r="AO2978" s="14">
        <f>IF(tbl_LoanData[[#This Row],[Application Status]]="Approved",1,0)</f>
        <v>0</v>
      </c>
      <c r="AP2978" s="22" t="str">
        <f t="shared" ca="1" si="139"/>
        <v/>
      </c>
      <c r="AQ2978" s="22" t="str">
        <f t="shared" ca="1" si="140"/>
        <v/>
      </c>
    </row>
    <row r="2979" spans="1:43" ht="14.4" customHeight="1" x14ac:dyDescent="0.3">
      <c r="A2979" s="2" t="s">
        <v>1239</v>
      </c>
      <c r="B2979" s="2" t="s">
        <v>1240</v>
      </c>
      <c r="C2979" s="2" t="s">
        <v>560</v>
      </c>
      <c r="D2979" s="2" t="s">
        <v>142</v>
      </c>
      <c r="E2979" s="2" t="s">
        <v>183</v>
      </c>
      <c r="F2979" s="2">
        <v>56</v>
      </c>
      <c r="G2979" s="2" t="s">
        <v>69</v>
      </c>
      <c r="H2979" s="2" t="s">
        <v>265</v>
      </c>
      <c r="I2979" s="2" t="s">
        <v>44</v>
      </c>
      <c r="J2979" s="3">
        <v>45471</v>
      </c>
      <c r="K2979" s="3">
        <v>45473</v>
      </c>
      <c r="L2979" s="2" t="s">
        <v>39</v>
      </c>
      <c r="M2979" s="2" t="s">
        <v>85</v>
      </c>
      <c r="N2979" s="2" t="s">
        <v>324</v>
      </c>
      <c r="O2979" s="4">
        <v>2158000</v>
      </c>
      <c r="P2979" s="4">
        <v>292200</v>
      </c>
      <c r="Q2979" s="4">
        <v>1865800</v>
      </c>
      <c r="R2979" s="2">
        <v>60</v>
      </c>
      <c r="S2979" s="5">
        <v>12.47</v>
      </c>
      <c r="T2979" s="4">
        <v>50485.440000000002</v>
      </c>
      <c r="U2979" s="2" t="s">
        <v>73</v>
      </c>
      <c r="V2979" s="2" t="s">
        <v>35</v>
      </c>
      <c r="W2979" s="4">
        <v>656310.72</v>
      </c>
      <c r="X2979" s="4">
        <v>2372815.58</v>
      </c>
      <c r="Y2979" s="4">
        <v>3029126.3</v>
      </c>
      <c r="Z2979" s="2">
        <v>360</v>
      </c>
      <c r="AA2979" s="2" t="s">
        <v>60</v>
      </c>
      <c r="AB2979" s="2" t="s">
        <v>15735</v>
      </c>
      <c r="AC2979" s="2" t="s">
        <v>129</v>
      </c>
      <c r="AD2979" s="2" t="s">
        <v>76</v>
      </c>
      <c r="AE2979" s="5">
        <v>86.46</v>
      </c>
      <c r="AF2979" s="2">
        <v>12</v>
      </c>
      <c r="AG2979" s="2" t="s">
        <v>130</v>
      </c>
      <c r="AH2979" s="2">
        <v>2</v>
      </c>
      <c r="AI2979" s="6" t="str">
        <f t="shared" si="138"/>
        <v>55-64</v>
      </c>
      <c r="AJ2979" s="11">
        <f>YEAR(tbl_LoanData[[#This Row],[Application Date]])</f>
        <v>2024</v>
      </c>
      <c r="AK2979" s="11" t="str">
        <f>TEXT(tbl_LoanData[[#This Row],[Application Date]],"MMMM")</f>
        <v>June</v>
      </c>
      <c r="AL2979" s="12">
        <f>DATE(YEAR(tbl_LoanData[[#This Row],[Application Date]]),MONTH(tbl_LoanData[[#This Row],[Application Date]]),1)</f>
        <v>45444</v>
      </c>
      <c r="AM2979" s="14">
        <f ca="1">IF(AND(tbl_LoanData[[#This Row],[Application Date]]&gt;=EOMONTH(TODAY(),-1)+1,tbl_LoanData[[#This Row],[Application Date]]&lt;=TODAY()),tbl_LoanData[[#This Row],[Loan Amount]],0)</f>
        <v>0</v>
      </c>
      <c r="AN2979" s="14">
        <f>tbl_LoanData[[#This Row],[Amount Paid]]-(Q2979-X2979)</f>
        <v>1163326.3</v>
      </c>
      <c r="AO2979" s="14">
        <f>IF(tbl_LoanData[[#This Row],[Application Status]]="Approved",1,0)</f>
        <v>1</v>
      </c>
      <c r="AP2979" s="22" t="str">
        <f t="shared" ca="1" si="139"/>
        <v/>
      </c>
      <c r="AQ2979" s="22" t="str">
        <f t="shared" ca="1" si="140"/>
        <v/>
      </c>
    </row>
    <row r="2980" spans="1:43" x14ac:dyDescent="0.3">
      <c r="A2980" s="2" t="s">
        <v>1245</v>
      </c>
      <c r="B2980" s="2" t="s">
        <v>1246</v>
      </c>
      <c r="C2980" s="2" t="s">
        <v>655</v>
      </c>
      <c r="D2980" s="2" t="s">
        <v>176</v>
      </c>
      <c r="E2980" s="2" t="s">
        <v>312</v>
      </c>
      <c r="F2980" s="2">
        <v>52</v>
      </c>
      <c r="G2980" s="2" t="s">
        <v>69</v>
      </c>
      <c r="H2980" s="2" t="s">
        <v>136</v>
      </c>
      <c r="I2980" s="2" t="s">
        <v>49</v>
      </c>
      <c r="J2980" s="3">
        <v>45467</v>
      </c>
      <c r="K2980" s="3"/>
      <c r="L2980" s="2" t="s">
        <v>38</v>
      </c>
      <c r="M2980" s="2" t="s">
        <v>85</v>
      </c>
      <c r="N2980" s="2" t="s">
        <v>314</v>
      </c>
      <c r="O2980" s="4">
        <v>1276000</v>
      </c>
      <c r="P2980" s="4">
        <v>380100</v>
      </c>
      <c r="Q2980" s="4">
        <v>895900</v>
      </c>
      <c r="R2980" s="2">
        <v>48</v>
      </c>
      <c r="S2980" s="5">
        <v>12.05</v>
      </c>
      <c r="T2980" s="4">
        <v>27660.91</v>
      </c>
      <c r="U2980" s="2" t="s">
        <v>96</v>
      </c>
      <c r="V2980" s="2" t="s">
        <v>97</v>
      </c>
      <c r="W2980" s="4">
        <v>0</v>
      </c>
      <c r="X2980" s="4">
        <v>0</v>
      </c>
      <c r="Y2980" s="4">
        <v>1327723.8</v>
      </c>
      <c r="Z2980" s="2">
        <v>0</v>
      </c>
      <c r="AA2980" s="2" t="s">
        <v>97</v>
      </c>
      <c r="AB2980" s="2" t="s">
        <v>15734</v>
      </c>
      <c r="AC2980" s="2" t="s">
        <v>146</v>
      </c>
      <c r="AD2980" s="2" t="s">
        <v>76</v>
      </c>
      <c r="AE2980" s="5">
        <v>70.209999999999994</v>
      </c>
      <c r="AF2980" s="2">
        <v>0</v>
      </c>
      <c r="AG2980" s="2" t="s">
        <v>97</v>
      </c>
      <c r="AH2980" s="2"/>
      <c r="AI2980" s="6" t="str">
        <f t="shared" si="138"/>
        <v>45-54</v>
      </c>
      <c r="AJ2980" s="11">
        <f>YEAR(tbl_LoanData[[#This Row],[Application Date]])</f>
        <v>2024</v>
      </c>
      <c r="AK2980" s="11" t="str">
        <f>TEXT(tbl_LoanData[[#This Row],[Application Date]],"MMMM")</f>
        <v>June</v>
      </c>
      <c r="AL2980" s="12">
        <f>DATE(YEAR(tbl_LoanData[[#This Row],[Application Date]]),MONTH(tbl_LoanData[[#This Row],[Application Date]]),1)</f>
        <v>45444</v>
      </c>
      <c r="AM2980" s="14">
        <f ca="1">IF(AND(tbl_LoanData[[#This Row],[Application Date]]&gt;=EOMONTH(TODAY(),-1)+1,tbl_LoanData[[#This Row],[Application Date]]&lt;=TODAY()),tbl_LoanData[[#This Row],[Loan Amount]],0)</f>
        <v>0</v>
      </c>
      <c r="AN2980" s="14">
        <f>tbl_LoanData[[#This Row],[Amount Paid]]-(Q2980-X2980)</f>
        <v>-895900</v>
      </c>
      <c r="AO2980" s="14">
        <f>IF(tbl_LoanData[[#This Row],[Application Status]]="Approved",1,0)</f>
        <v>0</v>
      </c>
      <c r="AP2980" s="22" t="str">
        <f t="shared" ca="1" si="139"/>
        <v/>
      </c>
      <c r="AQ2980" s="22" t="str">
        <f t="shared" ca="1" si="140"/>
        <v/>
      </c>
    </row>
    <row r="2981" spans="1:43" x14ac:dyDescent="0.3">
      <c r="A2981" s="2" t="s">
        <v>1499</v>
      </c>
      <c r="B2981" s="2" t="s">
        <v>1500</v>
      </c>
      <c r="C2981" s="2" t="s">
        <v>687</v>
      </c>
      <c r="D2981" s="2" t="s">
        <v>209</v>
      </c>
      <c r="E2981" s="2" t="s">
        <v>189</v>
      </c>
      <c r="F2981" s="2">
        <v>26</v>
      </c>
      <c r="G2981" s="2" t="s">
        <v>83</v>
      </c>
      <c r="H2981" s="2" t="s">
        <v>372</v>
      </c>
      <c r="I2981" s="2" t="s">
        <v>43</v>
      </c>
      <c r="J2981" s="3">
        <v>45457</v>
      </c>
      <c r="K2981" s="3">
        <v>45462</v>
      </c>
      <c r="L2981" s="2" t="s">
        <v>39</v>
      </c>
      <c r="M2981" s="2" t="s">
        <v>157</v>
      </c>
      <c r="N2981" s="2" t="s">
        <v>158</v>
      </c>
      <c r="O2981" s="4">
        <v>1553000</v>
      </c>
      <c r="P2981" s="4">
        <v>444900</v>
      </c>
      <c r="Q2981" s="4">
        <v>1108100</v>
      </c>
      <c r="R2981" s="2">
        <v>60</v>
      </c>
      <c r="S2981" s="5">
        <v>5.35</v>
      </c>
      <c r="T2981" s="4">
        <v>23408.61</v>
      </c>
      <c r="U2981" s="2" t="s">
        <v>73</v>
      </c>
      <c r="V2981" s="2" t="s">
        <v>74</v>
      </c>
      <c r="W2981" s="4">
        <v>608623.86</v>
      </c>
      <c r="X2981" s="4">
        <v>795892.89</v>
      </c>
      <c r="Y2981" s="4">
        <v>1404516.75</v>
      </c>
      <c r="Z2981" s="2">
        <v>0</v>
      </c>
      <c r="AA2981" s="2" t="s">
        <v>56</v>
      </c>
      <c r="AB2981" s="2" t="s">
        <v>15735</v>
      </c>
      <c r="AC2981" s="2" t="s">
        <v>332</v>
      </c>
      <c r="AD2981" s="2" t="s">
        <v>76</v>
      </c>
      <c r="AE2981" s="5">
        <v>71.349999999999994</v>
      </c>
      <c r="AF2981" s="2">
        <v>0</v>
      </c>
      <c r="AG2981" s="2" t="s">
        <v>77</v>
      </c>
      <c r="AH2981" s="2">
        <v>5</v>
      </c>
      <c r="AI2981" s="6" t="str">
        <f t="shared" si="138"/>
        <v>25-34</v>
      </c>
      <c r="AJ2981" s="11">
        <f>YEAR(tbl_LoanData[[#This Row],[Application Date]])</f>
        <v>2024</v>
      </c>
      <c r="AK2981" s="11" t="str">
        <f>TEXT(tbl_LoanData[[#This Row],[Application Date]],"MMMM")</f>
        <v>June</v>
      </c>
      <c r="AL2981" s="12">
        <f>DATE(YEAR(tbl_LoanData[[#This Row],[Application Date]]),MONTH(tbl_LoanData[[#This Row],[Application Date]]),1)</f>
        <v>45444</v>
      </c>
      <c r="AM2981" s="14">
        <f ca="1">IF(AND(tbl_LoanData[[#This Row],[Application Date]]&gt;=EOMONTH(TODAY(),-1)+1,tbl_LoanData[[#This Row],[Application Date]]&lt;=TODAY()),tbl_LoanData[[#This Row],[Loan Amount]],0)</f>
        <v>0</v>
      </c>
      <c r="AN2981" s="14">
        <f>tbl_LoanData[[#This Row],[Amount Paid]]-(Q2981-X2981)</f>
        <v>296416.75</v>
      </c>
      <c r="AO2981" s="14">
        <f>IF(tbl_LoanData[[#This Row],[Application Status]]="Approved",1,0)</f>
        <v>1</v>
      </c>
      <c r="AP2981" s="22" t="str">
        <f t="shared" ca="1" si="139"/>
        <v/>
      </c>
      <c r="AQ2981" s="22" t="str">
        <f t="shared" ca="1" si="140"/>
        <v/>
      </c>
    </row>
    <row r="2982" spans="1:43" ht="14.4" customHeight="1" x14ac:dyDescent="0.3">
      <c r="A2982" s="2" t="s">
        <v>1561</v>
      </c>
      <c r="B2982" s="2" t="s">
        <v>1562</v>
      </c>
      <c r="C2982" s="2" t="s">
        <v>429</v>
      </c>
      <c r="D2982" s="2" t="s">
        <v>209</v>
      </c>
      <c r="E2982" s="2" t="s">
        <v>190</v>
      </c>
      <c r="F2982" s="2">
        <v>36</v>
      </c>
      <c r="G2982" s="2" t="s">
        <v>83</v>
      </c>
      <c r="H2982" s="2" t="s">
        <v>166</v>
      </c>
      <c r="I2982" s="2" t="s">
        <v>46</v>
      </c>
      <c r="J2982" s="3">
        <v>45449</v>
      </c>
      <c r="K2982" s="3"/>
      <c r="L2982" s="2" t="s">
        <v>36</v>
      </c>
      <c r="M2982" s="2" t="s">
        <v>71</v>
      </c>
      <c r="N2982" s="2" t="s">
        <v>162</v>
      </c>
      <c r="O2982" s="4">
        <v>1457000</v>
      </c>
      <c r="P2982" s="4">
        <v>435200</v>
      </c>
      <c r="Q2982" s="4">
        <v>1021800</v>
      </c>
      <c r="R2982" s="2">
        <v>48</v>
      </c>
      <c r="S2982" s="5">
        <v>10.53</v>
      </c>
      <c r="T2982" s="4">
        <v>30253.8</v>
      </c>
      <c r="U2982" s="2" t="s">
        <v>96</v>
      </c>
      <c r="V2982" s="2" t="s">
        <v>97</v>
      </c>
      <c r="W2982" s="4">
        <v>0</v>
      </c>
      <c r="X2982" s="4">
        <v>0</v>
      </c>
      <c r="Y2982" s="4">
        <v>1452182.16</v>
      </c>
      <c r="Z2982" s="2">
        <v>0</v>
      </c>
      <c r="AA2982" s="2" t="s">
        <v>97</v>
      </c>
      <c r="AB2982" s="2" t="s">
        <v>15733</v>
      </c>
      <c r="AC2982" s="2" t="s">
        <v>106</v>
      </c>
      <c r="AD2982" s="2" t="s">
        <v>76</v>
      </c>
      <c r="AE2982" s="5">
        <v>70.13</v>
      </c>
      <c r="AF2982" s="2">
        <v>0</v>
      </c>
      <c r="AG2982" s="2" t="s">
        <v>97</v>
      </c>
      <c r="AH2982" s="2"/>
      <c r="AI2982" s="6" t="str">
        <f t="shared" si="138"/>
        <v>35-44</v>
      </c>
      <c r="AJ2982" s="11">
        <f>YEAR(tbl_LoanData[[#This Row],[Application Date]])</f>
        <v>2024</v>
      </c>
      <c r="AK2982" s="11" t="str">
        <f>TEXT(tbl_LoanData[[#This Row],[Application Date]],"MMMM")</f>
        <v>June</v>
      </c>
      <c r="AL2982" s="12">
        <f>DATE(YEAR(tbl_LoanData[[#This Row],[Application Date]]),MONTH(tbl_LoanData[[#This Row],[Application Date]]),1)</f>
        <v>45444</v>
      </c>
      <c r="AM2982" s="14">
        <f ca="1">IF(AND(tbl_LoanData[[#This Row],[Application Date]]&gt;=EOMONTH(TODAY(),-1)+1,tbl_LoanData[[#This Row],[Application Date]]&lt;=TODAY()),tbl_LoanData[[#This Row],[Loan Amount]],0)</f>
        <v>0</v>
      </c>
      <c r="AN2982" s="14">
        <f>tbl_LoanData[[#This Row],[Amount Paid]]-(Q2982-X2982)</f>
        <v>-1021800</v>
      </c>
      <c r="AO2982" s="14">
        <f>IF(tbl_LoanData[[#This Row],[Application Status]]="Approved",1,0)</f>
        <v>0</v>
      </c>
      <c r="AP2982" s="22" t="str">
        <f t="shared" ca="1" si="139"/>
        <v/>
      </c>
      <c r="AQ2982" s="22" t="str">
        <f t="shared" ca="1" si="140"/>
        <v/>
      </c>
    </row>
    <row r="2983" spans="1:43" x14ac:dyDescent="0.3">
      <c r="A2983" s="2" t="s">
        <v>1664</v>
      </c>
      <c r="B2983" s="2" t="s">
        <v>1665</v>
      </c>
      <c r="C2983" s="2" t="s">
        <v>393</v>
      </c>
      <c r="D2983" s="2" t="s">
        <v>82</v>
      </c>
      <c r="E2983" s="2" t="s">
        <v>402</v>
      </c>
      <c r="F2983" s="2">
        <v>21</v>
      </c>
      <c r="G2983" s="2" t="s">
        <v>83</v>
      </c>
      <c r="H2983" s="2" t="s">
        <v>172</v>
      </c>
      <c r="I2983" s="2" t="s">
        <v>45</v>
      </c>
      <c r="J2983" s="3">
        <v>45464</v>
      </c>
      <c r="K2983" s="3">
        <v>45483</v>
      </c>
      <c r="L2983" s="2" t="s">
        <v>36</v>
      </c>
      <c r="M2983" s="2" t="s">
        <v>85</v>
      </c>
      <c r="N2983" s="2" t="s">
        <v>624</v>
      </c>
      <c r="O2983" s="4">
        <v>1912000</v>
      </c>
      <c r="P2983" s="4">
        <v>745700</v>
      </c>
      <c r="Q2983" s="4">
        <v>1166300</v>
      </c>
      <c r="R2983" s="2">
        <v>48</v>
      </c>
      <c r="S2983" s="5">
        <v>10.050000000000001</v>
      </c>
      <c r="T2983" s="4">
        <v>34065.68</v>
      </c>
      <c r="U2983" s="2" t="s">
        <v>73</v>
      </c>
      <c r="V2983" s="2" t="s">
        <v>74</v>
      </c>
      <c r="W2983" s="4">
        <v>851642</v>
      </c>
      <c r="X2983" s="4">
        <v>783510.6</v>
      </c>
      <c r="Y2983" s="4">
        <v>1635152.6</v>
      </c>
      <c r="Z2983" s="2">
        <v>0</v>
      </c>
      <c r="AA2983" s="2" t="s">
        <v>56</v>
      </c>
      <c r="AB2983" s="2" t="s">
        <v>15734</v>
      </c>
      <c r="AC2983" s="2" t="s">
        <v>146</v>
      </c>
      <c r="AD2983" s="2" t="s">
        <v>76</v>
      </c>
      <c r="AE2983" s="5">
        <v>61</v>
      </c>
      <c r="AF2983" s="2">
        <v>0</v>
      </c>
      <c r="AG2983" s="2" t="s">
        <v>77</v>
      </c>
      <c r="AH2983" s="2">
        <v>19</v>
      </c>
      <c r="AI2983" s="6" t="str">
        <f t="shared" si="138"/>
        <v>18-24</v>
      </c>
      <c r="AJ2983" s="11">
        <f>YEAR(tbl_LoanData[[#This Row],[Application Date]])</f>
        <v>2024</v>
      </c>
      <c r="AK2983" s="11" t="str">
        <f>TEXT(tbl_LoanData[[#This Row],[Application Date]],"MMMM")</f>
        <v>June</v>
      </c>
      <c r="AL2983" s="12">
        <f>DATE(YEAR(tbl_LoanData[[#This Row],[Application Date]]),MONTH(tbl_LoanData[[#This Row],[Application Date]]),1)</f>
        <v>45444</v>
      </c>
      <c r="AM2983" s="14">
        <f ca="1">IF(AND(tbl_LoanData[[#This Row],[Application Date]]&gt;=EOMONTH(TODAY(),-1)+1,tbl_LoanData[[#This Row],[Application Date]]&lt;=TODAY()),tbl_LoanData[[#This Row],[Loan Amount]],0)</f>
        <v>0</v>
      </c>
      <c r="AN2983" s="14">
        <f>tbl_LoanData[[#This Row],[Amount Paid]]-(Q2983-X2983)</f>
        <v>468852.6</v>
      </c>
      <c r="AO2983" s="14">
        <f>IF(tbl_LoanData[[#This Row],[Application Status]]="Approved",1,0)</f>
        <v>1</v>
      </c>
      <c r="AP2983" s="22" t="str">
        <f t="shared" ca="1" si="139"/>
        <v/>
      </c>
      <c r="AQ2983" s="22" t="str">
        <f t="shared" ca="1" si="140"/>
        <v/>
      </c>
    </row>
    <row r="2984" spans="1:43" ht="14.4" customHeight="1" x14ac:dyDescent="0.3">
      <c r="A2984" s="2" t="s">
        <v>1695</v>
      </c>
      <c r="B2984" s="2" t="s">
        <v>1696</v>
      </c>
      <c r="C2984" s="2" t="s">
        <v>464</v>
      </c>
      <c r="D2984" s="2" t="s">
        <v>117</v>
      </c>
      <c r="E2984" s="2" t="s">
        <v>385</v>
      </c>
      <c r="F2984" s="2">
        <v>45</v>
      </c>
      <c r="G2984" s="2" t="s">
        <v>83</v>
      </c>
      <c r="H2984" s="2" t="s">
        <v>565</v>
      </c>
      <c r="I2984" s="2" t="s">
        <v>47</v>
      </c>
      <c r="J2984" s="3">
        <v>45467</v>
      </c>
      <c r="K2984" s="3">
        <v>45486</v>
      </c>
      <c r="L2984" s="2" t="s">
        <v>40</v>
      </c>
      <c r="M2984" s="2" t="s">
        <v>71</v>
      </c>
      <c r="N2984" s="2" t="s">
        <v>137</v>
      </c>
      <c r="O2984" s="4">
        <v>1267000</v>
      </c>
      <c r="P2984" s="4">
        <v>479300</v>
      </c>
      <c r="Q2984" s="4">
        <v>787700</v>
      </c>
      <c r="R2984" s="2">
        <v>18</v>
      </c>
      <c r="S2984" s="5">
        <v>11.7</v>
      </c>
      <c r="T2984" s="4">
        <v>51441.19</v>
      </c>
      <c r="U2984" s="2" t="s">
        <v>73</v>
      </c>
      <c r="V2984" s="2" t="s">
        <v>34</v>
      </c>
      <c r="W2984" s="4">
        <v>874500.23</v>
      </c>
      <c r="X2984" s="4">
        <v>51441.120000000003</v>
      </c>
      <c r="Y2984" s="4">
        <v>925941.35</v>
      </c>
      <c r="Z2984" s="2">
        <v>32</v>
      </c>
      <c r="AA2984" s="2" t="s">
        <v>58</v>
      </c>
      <c r="AB2984" s="2" t="s">
        <v>15731</v>
      </c>
      <c r="AC2984" s="2" t="s">
        <v>332</v>
      </c>
      <c r="AD2984" s="2" t="s">
        <v>76</v>
      </c>
      <c r="AE2984" s="5">
        <v>62.17</v>
      </c>
      <c r="AF2984" s="2">
        <v>1</v>
      </c>
      <c r="AG2984" s="2" t="s">
        <v>15718</v>
      </c>
      <c r="AH2984" s="2">
        <v>19</v>
      </c>
      <c r="AI2984" s="6" t="str">
        <f t="shared" si="138"/>
        <v>45-54</v>
      </c>
      <c r="AJ2984" s="11">
        <f>YEAR(tbl_LoanData[[#This Row],[Application Date]])</f>
        <v>2024</v>
      </c>
      <c r="AK2984" s="11" t="str">
        <f>TEXT(tbl_LoanData[[#This Row],[Application Date]],"MMMM")</f>
        <v>June</v>
      </c>
      <c r="AL2984" s="12">
        <f>DATE(YEAR(tbl_LoanData[[#This Row],[Application Date]]),MONTH(tbl_LoanData[[#This Row],[Application Date]]),1)</f>
        <v>45444</v>
      </c>
      <c r="AM2984" s="14">
        <f ca="1">IF(AND(tbl_LoanData[[#This Row],[Application Date]]&gt;=EOMONTH(TODAY(),-1)+1,tbl_LoanData[[#This Row],[Application Date]]&lt;=TODAY()),tbl_LoanData[[#This Row],[Loan Amount]],0)</f>
        <v>0</v>
      </c>
      <c r="AN2984" s="14">
        <f>tbl_LoanData[[#This Row],[Amount Paid]]-(Q2984-X2984)</f>
        <v>138241.34999999998</v>
      </c>
      <c r="AO2984" s="14">
        <f>IF(tbl_LoanData[[#This Row],[Application Status]]="Approved",1,0)</f>
        <v>1</v>
      </c>
      <c r="AP2984" s="22" t="str">
        <f t="shared" ca="1" si="139"/>
        <v/>
      </c>
      <c r="AQ2984" s="22" t="str">
        <f t="shared" ca="1" si="140"/>
        <v/>
      </c>
    </row>
    <row r="2985" spans="1:43" ht="14.4" customHeight="1" x14ac:dyDescent="0.3">
      <c r="A2985" s="2" t="s">
        <v>1751</v>
      </c>
      <c r="B2985" s="2" t="s">
        <v>1752</v>
      </c>
      <c r="C2985" s="2" t="s">
        <v>343</v>
      </c>
      <c r="D2985" s="2" t="s">
        <v>254</v>
      </c>
      <c r="E2985" s="2" t="s">
        <v>268</v>
      </c>
      <c r="F2985" s="2">
        <v>26</v>
      </c>
      <c r="G2985" s="2" t="s">
        <v>69</v>
      </c>
      <c r="H2985" s="2" t="s">
        <v>151</v>
      </c>
      <c r="I2985" s="2" t="s">
        <v>46</v>
      </c>
      <c r="J2985" s="3">
        <v>45468</v>
      </c>
      <c r="K2985" s="3"/>
      <c r="L2985" s="2" t="s">
        <v>39</v>
      </c>
      <c r="M2985" s="2" t="s">
        <v>127</v>
      </c>
      <c r="N2985" s="2" t="s">
        <v>152</v>
      </c>
      <c r="O2985" s="4">
        <v>2419000</v>
      </c>
      <c r="P2985" s="4">
        <v>806200</v>
      </c>
      <c r="Q2985" s="4">
        <v>1612800</v>
      </c>
      <c r="R2985" s="2">
        <v>60</v>
      </c>
      <c r="S2985" s="5">
        <v>14.58</v>
      </c>
      <c r="T2985" s="4">
        <v>46475.519999999997</v>
      </c>
      <c r="U2985" s="2" t="s">
        <v>96</v>
      </c>
      <c r="V2985" s="2" t="s">
        <v>97</v>
      </c>
      <c r="W2985" s="4">
        <v>0</v>
      </c>
      <c r="X2985" s="4">
        <v>0</v>
      </c>
      <c r="Y2985" s="4">
        <v>2788531.2</v>
      </c>
      <c r="Z2985" s="2">
        <v>0</v>
      </c>
      <c r="AA2985" s="2" t="s">
        <v>97</v>
      </c>
      <c r="AB2985" s="2" t="s">
        <v>15727</v>
      </c>
      <c r="AC2985" s="2" t="s">
        <v>121</v>
      </c>
      <c r="AD2985" s="2" t="s">
        <v>76</v>
      </c>
      <c r="AE2985" s="5">
        <v>66.67</v>
      </c>
      <c r="AF2985" s="2">
        <v>0</v>
      </c>
      <c r="AG2985" s="2" t="s">
        <v>97</v>
      </c>
      <c r="AH2985" s="2"/>
      <c r="AI2985" s="6" t="str">
        <f t="shared" si="138"/>
        <v>25-34</v>
      </c>
      <c r="AJ2985" s="11">
        <f>YEAR(tbl_LoanData[[#This Row],[Application Date]])</f>
        <v>2024</v>
      </c>
      <c r="AK2985" s="11" t="str">
        <f>TEXT(tbl_LoanData[[#This Row],[Application Date]],"MMMM")</f>
        <v>June</v>
      </c>
      <c r="AL2985" s="12">
        <f>DATE(YEAR(tbl_LoanData[[#This Row],[Application Date]]),MONTH(tbl_LoanData[[#This Row],[Application Date]]),1)</f>
        <v>45444</v>
      </c>
      <c r="AM2985" s="14">
        <f ca="1">IF(AND(tbl_LoanData[[#This Row],[Application Date]]&gt;=EOMONTH(TODAY(),-1)+1,tbl_LoanData[[#This Row],[Application Date]]&lt;=TODAY()),tbl_LoanData[[#This Row],[Loan Amount]],0)</f>
        <v>0</v>
      </c>
      <c r="AN2985" s="14">
        <f>tbl_LoanData[[#This Row],[Amount Paid]]-(Q2985-X2985)</f>
        <v>-1612800</v>
      </c>
      <c r="AO2985" s="14">
        <f>IF(tbl_LoanData[[#This Row],[Application Status]]="Approved",1,0)</f>
        <v>0</v>
      </c>
      <c r="AP2985" s="22" t="str">
        <f t="shared" ca="1" si="139"/>
        <v/>
      </c>
      <c r="AQ2985" s="22" t="str">
        <f t="shared" ca="1" si="140"/>
        <v/>
      </c>
    </row>
    <row r="2986" spans="1:43" ht="14.4" customHeight="1" x14ac:dyDescent="0.3">
      <c r="A2986" s="2" t="s">
        <v>1753</v>
      </c>
      <c r="B2986" s="2" t="s">
        <v>1754</v>
      </c>
      <c r="C2986" s="2" t="s">
        <v>227</v>
      </c>
      <c r="D2986" s="2" t="s">
        <v>102</v>
      </c>
      <c r="E2986" s="2" t="s">
        <v>385</v>
      </c>
      <c r="F2986" s="2">
        <v>40</v>
      </c>
      <c r="G2986" s="2" t="s">
        <v>69</v>
      </c>
      <c r="H2986" s="2" t="s">
        <v>224</v>
      </c>
      <c r="I2986" s="2" t="s">
        <v>54</v>
      </c>
      <c r="J2986" s="3">
        <v>45444</v>
      </c>
      <c r="K2986" s="3">
        <v>45463</v>
      </c>
      <c r="L2986" s="2" t="s">
        <v>39</v>
      </c>
      <c r="M2986" s="2" t="s">
        <v>85</v>
      </c>
      <c r="N2986" s="2" t="s">
        <v>324</v>
      </c>
      <c r="O2986" s="4">
        <v>1211000</v>
      </c>
      <c r="P2986" s="4">
        <v>248400</v>
      </c>
      <c r="Q2986" s="4">
        <v>962600</v>
      </c>
      <c r="R2986" s="2">
        <v>60</v>
      </c>
      <c r="S2986" s="5">
        <v>13.69</v>
      </c>
      <c r="T2986" s="4">
        <v>27025</v>
      </c>
      <c r="U2986" s="2" t="s">
        <v>73</v>
      </c>
      <c r="V2986" s="2" t="s">
        <v>74</v>
      </c>
      <c r="W2986" s="4">
        <v>702650</v>
      </c>
      <c r="X2986" s="4">
        <v>918849.7</v>
      </c>
      <c r="Y2986" s="4">
        <v>1621499.7</v>
      </c>
      <c r="Z2986" s="2">
        <v>0</v>
      </c>
      <c r="AA2986" s="2" t="s">
        <v>56</v>
      </c>
      <c r="AB2986" s="2" t="s">
        <v>15734</v>
      </c>
      <c r="AC2986" s="2" t="s">
        <v>138</v>
      </c>
      <c r="AD2986" s="2" t="s">
        <v>76</v>
      </c>
      <c r="AE2986" s="5">
        <v>79.489999999999995</v>
      </c>
      <c r="AF2986" s="2">
        <v>0</v>
      </c>
      <c r="AG2986" s="2" t="s">
        <v>77</v>
      </c>
      <c r="AH2986" s="2">
        <v>19</v>
      </c>
      <c r="AI2986" s="6" t="str">
        <f t="shared" si="138"/>
        <v>35-44</v>
      </c>
      <c r="AJ2986" s="11">
        <f>YEAR(tbl_LoanData[[#This Row],[Application Date]])</f>
        <v>2024</v>
      </c>
      <c r="AK2986" s="11" t="str">
        <f>TEXT(tbl_LoanData[[#This Row],[Application Date]],"MMMM")</f>
        <v>June</v>
      </c>
      <c r="AL2986" s="12">
        <f>DATE(YEAR(tbl_LoanData[[#This Row],[Application Date]]),MONTH(tbl_LoanData[[#This Row],[Application Date]]),1)</f>
        <v>45444</v>
      </c>
      <c r="AM2986" s="14">
        <f ca="1">IF(AND(tbl_LoanData[[#This Row],[Application Date]]&gt;=EOMONTH(TODAY(),-1)+1,tbl_LoanData[[#This Row],[Application Date]]&lt;=TODAY()),tbl_LoanData[[#This Row],[Loan Amount]],0)</f>
        <v>0</v>
      </c>
      <c r="AN2986" s="14">
        <f>tbl_LoanData[[#This Row],[Amount Paid]]-(Q2986-X2986)</f>
        <v>658899.69999999995</v>
      </c>
      <c r="AO2986" s="14">
        <f>IF(tbl_LoanData[[#This Row],[Application Status]]="Approved",1,0)</f>
        <v>1</v>
      </c>
      <c r="AP2986" s="22" t="str">
        <f t="shared" ca="1" si="139"/>
        <v/>
      </c>
      <c r="AQ2986" s="22" t="str">
        <f t="shared" ca="1" si="140"/>
        <v/>
      </c>
    </row>
    <row r="2987" spans="1:43" ht="14.4" customHeight="1" x14ac:dyDescent="0.3">
      <c r="A2987" s="2" t="s">
        <v>1789</v>
      </c>
      <c r="B2987" s="2" t="s">
        <v>1790</v>
      </c>
      <c r="C2987" s="2" t="s">
        <v>804</v>
      </c>
      <c r="D2987" s="2" t="s">
        <v>81</v>
      </c>
      <c r="E2987" s="2" t="s">
        <v>68</v>
      </c>
      <c r="F2987" s="2">
        <v>39</v>
      </c>
      <c r="G2987" s="2" t="s">
        <v>83</v>
      </c>
      <c r="H2987" s="2" t="s">
        <v>543</v>
      </c>
      <c r="I2987" s="2" t="s">
        <v>45</v>
      </c>
      <c r="J2987" s="3">
        <v>45463</v>
      </c>
      <c r="K2987" s="3"/>
      <c r="L2987" s="2" t="s">
        <v>40</v>
      </c>
      <c r="M2987" s="2" t="s">
        <v>111</v>
      </c>
      <c r="N2987" s="2" t="s">
        <v>369</v>
      </c>
      <c r="O2987" s="4">
        <v>1233000</v>
      </c>
      <c r="P2987" s="4">
        <v>386300</v>
      </c>
      <c r="Q2987" s="4">
        <v>846700</v>
      </c>
      <c r="R2987" s="2">
        <v>36</v>
      </c>
      <c r="S2987" s="5">
        <v>9.93</v>
      </c>
      <c r="T2987" s="4">
        <v>30525.89</v>
      </c>
      <c r="U2987" s="2" t="s">
        <v>96</v>
      </c>
      <c r="V2987" s="2" t="s">
        <v>97</v>
      </c>
      <c r="W2987" s="4">
        <v>0</v>
      </c>
      <c r="X2987" s="4">
        <v>0</v>
      </c>
      <c r="Y2987" s="4">
        <v>1098931.93</v>
      </c>
      <c r="Z2987" s="2">
        <v>0</v>
      </c>
      <c r="AA2987" s="2" t="s">
        <v>97</v>
      </c>
      <c r="AB2987" s="2" t="s">
        <v>15733</v>
      </c>
      <c r="AC2987" s="2" t="s">
        <v>213</v>
      </c>
      <c r="AD2987" s="2" t="s">
        <v>76</v>
      </c>
      <c r="AE2987" s="5">
        <v>68.67</v>
      </c>
      <c r="AF2987" s="2">
        <v>0</v>
      </c>
      <c r="AG2987" s="2" t="s">
        <v>97</v>
      </c>
      <c r="AH2987" s="2"/>
      <c r="AI2987" s="6" t="str">
        <f t="shared" si="138"/>
        <v>35-44</v>
      </c>
      <c r="AJ2987" s="11">
        <f>YEAR(tbl_LoanData[[#This Row],[Application Date]])</f>
        <v>2024</v>
      </c>
      <c r="AK2987" s="11" t="str">
        <f>TEXT(tbl_LoanData[[#This Row],[Application Date]],"MMMM")</f>
        <v>June</v>
      </c>
      <c r="AL2987" s="12">
        <f>DATE(YEAR(tbl_LoanData[[#This Row],[Application Date]]),MONTH(tbl_LoanData[[#This Row],[Application Date]]),1)</f>
        <v>45444</v>
      </c>
      <c r="AM2987" s="14">
        <f ca="1">IF(AND(tbl_LoanData[[#This Row],[Application Date]]&gt;=EOMONTH(TODAY(),-1)+1,tbl_LoanData[[#This Row],[Application Date]]&lt;=TODAY()),tbl_LoanData[[#This Row],[Loan Amount]],0)</f>
        <v>0</v>
      </c>
      <c r="AN2987" s="14">
        <f>tbl_LoanData[[#This Row],[Amount Paid]]-(Q2987-X2987)</f>
        <v>-846700</v>
      </c>
      <c r="AO2987" s="14">
        <f>IF(tbl_LoanData[[#This Row],[Application Status]]="Approved",1,0)</f>
        <v>0</v>
      </c>
      <c r="AP2987" s="22" t="str">
        <f t="shared" ca="1" si="139"/>
        <v/>
      </c>
      <c r="AQ2987" s="22" t="str">
        <f t="shared" ca="1" si="140"/>
        <v/>
      </c>
    </row>
    <row r="2988" spans="1:43" ht="14.4" customHeight="1" x14ac:dyDescent="0.3">
      <c r="A2988" s="2" t="s">
        <v>1859</v>
      </c>
      <c r="B2988" s="2" t="s">
        <v>1860</v>
      </c>
      <c r="C2988" s="2" t="s">
        <v>393</v>
      </c>
      <c r="D2988" s="2" t="s">
        <v>117</v>
      </c>
      <c r="E2988" s="2" t="s">
        <v>255</v>
      </c>
      <c r="F2988" s="2">
        <v>54</v>
      </c>
      <c r="G2988" s="2" t="s">
        <v>83</v>
      </c>
      <c r="H2988" s="2" t="s">
        <v>398</v>
      </c>
      <c r="I2988" s="2" t="s">
        <v>46</v>
      </c>
      <c r="J2988" s="3">
        <v>45446</v>
      </c>
      <c r="K2988" s="3"/>
      <c r="L2988" s="2" t="s">
        <v>39</v>
      </c>
      <c r="M2988" s="2" t="s">
        <v>85</v>
      </c>
      <c r="N2988" s="2" t="s">
        <v>178</v>
      </c>
      <c r="O2988" s="4">
        <v>1446000</v>
      </c>
      <c r="P2988" s="4">
        <v>202500</v>
      </c>
      <c r="Q2988" s="4">
        <v>1243500</v>
      </c>
      <c r="R2988" s="2">
        <v>48</v>
      </c>
      <c r="S2988" s="5">
        <v>7.14</v>
      </c>
      <c r="T2988" s="4">
        <v>33305.08</v>
      </c>
      <c r="U2988" s="2" t="s">
        <v>96</v>
      </c>
      <c r="V2988" s="2" t="s">
        <v>97</v>
      </c>
      <c r="W2988" s="4">
        <v>0</v>
      </c>
      <c r="X2988" s="4">
        <v>0</v>
      </c>
      <c r="Y2988" s="4">
        <v>1598643.6</v>
      </c>
      <c r="Z2988" s="2">
        <v>0</v>
      </c>
      <c r="AA2988" s="2" t="s">
        <v>97</v>
      </c>
      <c r="AB2988" s="2" t="s">
        <v>15729</v>
      </c>
      <c r="AC2988" s="2" t="s">
        <v>332</v>
      </c>
      <c r="AD2988" s="2" t="s">
        <v>76</v>
      </c>
      <c r="AE2988" s="5">
        <v>86</v>
      </c>
      <c r="AF2988" s="2">
        <v>0</v>
      </c>
      <c r="AG2988" s="2" t="s">
        <v>97</v>
      </c>
      <c r="AH2988" s="2"/>
      <c r="AI2988" s="6" t="str">
        <f t="shared" si="138"/>
        <v>45-54</v>
      </c>
      <c r="AJ2988" s="11">
        <f>YEAR(tbl_LoanData[[#This Row],[Application Date]])</f>
        <v>2024</v>
      </c>
      <c r="AK2988" s="11" t="str">
        <f>TEXT(tbl_LoanData[[#This Row],[Application Date]],"MMMM")</f>
        <v>June</v>
      </c>
      <c r="AL2988" s="12">
        <f>DATE(YEAR(tbl_LoanData[[#This Row],[Application Date]]),MONTH(tbl_LoanData[[#This Row],[Application Date]]),1)</f>
        <v>45444</v>
      </c>
      <c r="AM2988" s="14">
        <f ca="1">IF(AND(tbl_LoanData[[#This Row],[Application Date]]&gt;=EOMONTH(TODAY(),-1)+1,tbl_LoanData[[#This Row],[Application Date]]&lt;=TODAY()),tbl_LoanData[[#This Row],[Loan Amount]],0)</f>
        <v>0</v>
      </c>
      <c r="AN2988" s="14">
        <f>tbl_LoanData[[#This Row],[Amount Paid]]-(Q2988-X2988)</f>
        <v>-1243500</v>
      </c>
      <c r="AO2988" s="14">
        <f>IF(tbl_LoanData[[#This Row],[Application Status]]="Approved",1,0)</f>
        <v>0</v>
      </c>
      <c r="AP2988" s="22" t="str">
        <f t="shared" ca="1" si="139"/>
        <v/>
      </c>
      <c r="AQ2988" s="22" t="str">
        <f t="shared" ca="1" si="140"/>
        <v/>
      </c>
    </row>
    <row r="2989" spans="1:43" ht="14.4" customHeight="1" x14ac:dyDescent="0.3">
      <c r="A2989" s="2" t="s">
        <v>1907</v>
      </c>
      <c r="B2989" s="2" t="s">
        <v>1908</v>
      </c>
      <c r="C2989" s="2" t="s">
        <v>356</v>
      </c>
      <c r="D2989" s="2" t="s">
        <v>67</v>
      </c>
      <c r="E2989" s="2" t="s">
        <v>134</v>
      </c>
      <c r="F2989" s="2">
        <v>52</v>
      </c>
      <c r="G2989" s="2" t="s">
        <v>69</v>
      </c>
      <c r="H2989" s="2" t="s">
        <v>278</v>
      </c>
      <c r="I2989" s="2" t="s">
        <v>45</v>
      </c>
      <c r="J2989" s="3">
        <v>45468</v>
      </c>
      <c r="K2989" s="3">
        <v>45488</v>
      </c>
      <c r="L2989" s="2" t="s">
        <v>36</v>
      </c>
      <c r="M2989" s="2" t="s">
        <v>111</v>
      </c>
      <c r="N2989" s="2" t="s">
        <v>350</v>
      </c>
      <c r="O2989" s="4">
        <v>1185000</v>
      </c>
      <c r="P2989" s="4">
        <v>268500</v>
      </c>
      <c r="Q2989" s="4">
        <v>916500</v>
      </c>
      <c r="R2989" s="2">
        <v>36</v>
      </c>
      <c r="S2989" s="5">
        <v>5.91</v>
      </c>
      <c r="T2989" s="4">
        <v>29972.1</v>
      </c>
      <c r="U2989" s="2" t="s">
        <v>73</v>
      </c>
      <c r="V2989" s="2" t="s">
        <v>74</v>
      </c>
      <c r="W2989" s="4">
        <v>719330.4</v>
      </c>
      <c r="X2989" s="4">
        <v>359665.05</v>
      </c>
      <c r="Y2989" s="4">
        <v>1078995.45</v>
      </c>
      <c r="Z2989" s="2">
        <v>28</v>
      </c>
      <c r="AA2989" s="2" t="s">
        <v>57</v>
      </c>
      <c r="AB2989" s="2" t="s">
        <v>15733</v>
      </c>
      <c r="AC2989" s="2" t="s">
        <v>360</v>
      </c>
      <c r="AD2989" s="2" t="s">
        <v>76</v>
      </c>
      <c r="AE2989" s="5">
        <v>77.34</v>
      </c>
      <c r="AF2989" s="2">
        <v>1</v>
      </c>
      <c r="AG2989" s="2" t="s">
        <v>77</v>
      </c>
      <c r="AH2989" s="2">
        <v>20</v>
      </c>
      <c r="AI2989" s="6" t="str">
        <f t="shared" si="138"/>
        <v>45-54</v>
      </c>
      <c r="AJ2989" s="11">
        <f>YEAR(tbl_LoanData[[#This Row],[Application Date]])</f>
        <v>2024</v>
      </c>
      <c r="AK2989" s="11" t="str">
        <f>TEXT(tbl_LoanData[[#This Row],[Application Date]],"MMMM")</f>
        <v>June</v>
      </c>
      <c r="AL2989" s="12">
        <f>DATE(YEAR(tbl_LoanData[[#This Row],[Application Date]]),MONTH(tbl_LoanData[[#This Row],[Application Date]]),1)</f>
        <v>45444</v>
      </c>
      <c r="AM2989" s="14">
        <f ca="1">IF(AND(tbl_LoanData[[#This Row],[Application Date]]&gt;=EOMONTH(TODAY(),-1)+1,tbl_LoanData[[#This Row],[Application Date]]&lt;=TODAY()),tbl_LoanData[[#This Row],[Loan Amount]],0)</f>
        <v>0</v>
      </c>
      <c r="AN2989" s="14">
        <f>tbl_LoanData[[#This Row],[Amount Paid]]-(Q2989-X2989)</f>
        <v>162495.45000000007</v>
      </c>
      <c r="AO2989" s="14">
        <f>IF(tbl_LoanData[[#This Row],[Application Status]]="Approved",1,0)</f>
        <v>1</v>
      </c>
      <c r="AP2989" s="22" t="str">
        <f t="shared" ca="1" si="139"/>
        <v/>
      </c>
      <c r="AQ2989" s="22" t="str">
        <f t="shared" ca="1" si="140"/>
        <v/>
      </c>
    </row>
    <row r="2990" spans="1:43" ht="14.4" customHeight="1" x14ac:dyDescent="0.3">
      <c r="A2990" s="2" t="s">
        <v>2025</v>
      </c>
      <c r="B2990" s="2" t="s">
        <v>2026</v>
      </c>
      <c r="C2990" s="2" t="s">
        <v>533</v>
      </c>
      <c r="D2990" s="2" t="s">
        <v>81</v>
      </c>
      <c r="E2990" s="2" t="s">
        <v>209</v>
      </c>
      <c r="F2990" s="2">
        <v>62</v>
      </c>
      <c r="G2990" s="2" t="s">
        <v>83</v>
      </c>
      <c r="H2990" s="2" t="s">
        <v>265</v>
      </c>
      <c r="I2990" s="2" t="s">
        <v>44</v>
      </c>
      <c r="J2990" s="3">
        <v>45450</v>
      </c>
      <c r="K2990" s="3"/>
      <c r="L2990" s="2" t="s">
        <v>37</v>
      </c>
      <c r="M2990" s="2" t="s">
        <v>199</v>
      </c>
      <c r="N2990" s="2" t="s">
        <v>319</v>
      </c>
      <c r="O2990" s="4">
        <v>115000</v>
      </c>
      <c r="P2990" s="4">
        <v>11900</v>
      </c>
      <c r="Q2990" s="4">
        <v>103100</v>
      </c>
      <c r="R2990" s="2">
        <v>36</v>
      </c>
      <c r="S2990" s="5">
        <v>6.82</v>
      </c>
      <c r="T2990" s="4">
        <v>3449.84</v>
      </c>
      <c r="U2990" s="2" t="s">
        <v>113</v>
      </c>
      <c r="V2990" s="2" t="s">
        <v>97</v>
      </c>
      <c r="W2990" s="4">
        <v>0</v>
      </c>
      <c r="X2990" s="4">
        <v>0</v>
      </c>
      <c r="Y2990" s="4">
        <v>124194.26</v>
      </c>
      <c r="Z2990" s="2">
        <v>0</v>
      </c>
      <c r="AA2990" s="2" t="s">
        <v>97</v>
      </c>
      <c r="AB2990" s="2" t="s">
        <v>15731</v>
      </c>
      <c r="AC2990" s="2" t="s">
        <v>75</v>
      </c>
      <c r="AD2990" s="2" t="s">
        <v>76</v>
      </c>
      <c r="AE2990" s="5">
        <v>89.65</v>
      </c>
      <c r="AF2990" s="2">
        <v>0</v>
      </c>
      <c r="AG2990" s="2" t="s">
        <v>97</v>
      </c>
      <c r="AH2990" s="2"/>
      <c r="AI2990" s="6" t="str">
        <f t="shared" si="138"/>
        <v>55-64</v>
      </c>
      <c r="AJ2990" s="11">
        <f>YEAR(tbl_LoanData[[#This Row],[Application Date]])</f>
        <v>2024</v>
      </c>
      <c r="AK2990" s="11" t="str">
        <f>TEXT(tbl_LoanData[[#This Row],[Application Date]],"MMMM")</f>
        <v>June</v>
      </c>
      <c r="AL2990" s="12">
        <f>DATE(YEAR(tbl_LoanData[[#This Row],[Application Date]]),MONTH(tbl_LoanData[[#This Row],[Application Date]]),1)</f>
        <v>45444</v>
      </c>
      <c r="AM2990" s="14">
        <f ca="1">IF(AND(tbl_LoanData[[#This Row],[Application Date]]&gt;=EOMONTH(TODAY(),-1)+1,tbl_LoanData[[#This Row],[Application Date]]&lt;=TODAY()),tbl_LoanData[[#This Row],[Loan Amount]],0)</f>
        <v>0</v>
      </c>
      <c r="AN2990" s="14">
        <f>tbl_LoanData[[#This Row],[Amount Paid]]-(Q2990-X2990)</f>
        <v>-103100</v>
      </c>
      <c r="AO2990" s="14">
        <f>IF(tbl_LoanData[[#This Row],[Application Status]]="Approved",1,0)</f>
        <v>0</v>
      </c>
      <c r="AP2990" s="22" t="str">
        <f t="shared" ca="1" si="139"/>
        <v/>
      </c>
      <c r="AQ2990" s="22" t="str">
        <f t="shared" ca="1" si="140"/>
        <v/>
      </c>
    </row>
    <row r="2991" spans="1:43" ht="14.4" customHeight="1" x14ac:dyDescent="0.3">
      <c r="A2991" s="2" t="s">
        <v>2155</v>
      </c>
      <c r="B2991" s="2" t="s">
        <v>2156</v>
      </c>
      <c r="C2991" s="2" t="s">
        <v>781</v>
      </c>
      <c r="D2991" s="2" t="s">
        <v>232</v>
      </c>
      <c r="E2991" s="2" t="s">
        <v>210</v>
      </c>
      <c r="F2991" s="2">
        <v>21</v>
      </c>
      <c r="G2991" s="2" t="s">
        <v>69</v>
      </c>
      <c r="H2991" s="2" t="s">
        <v>237</v>
      </c>
      <c r="I2991" s="2" t="s">
        <v>48</v>
      </c>
      <c r="J2991" s="3">
        <v>45444</v>
      </c>
      <c r="K2991" s="3"/>
      <c r="L2991" s="2" t="s">
        <v>36</v>
      </c>
      <c r="M2991" s="2" t="s">
        <v>94</v>
      </c>
      <c r="N2991" s="2" t="s">
        <v>212</v>
      </c>
      <c r="O2991" s="4">
        <v>1938000</v>
      </c>
      <c r="P2991" s="4">
        <v>698900</v>
      </c>
      <c r="Q2991" s="4">
        <v>1239100</v>
      </c>
      <c r="R2991" s="2">
        <v>60</v>
      </c>
      <c r="S2991" s="5">
        <v>6.21</v>
      </c>
      <c r="T2991" s="4">
        <v>27064.01</v>
      </c>
      <c r="U2991" s="2" t="s">
        <v>113</v>
      </c>
      <c r="V2991" s="2" t="s">
        <v>97</v>
      </c>
      <c r="W2991" s="4">
        <v>0</v>
      </c>
      <c r="X2991" s="4">
        <v>0</v>
      </c>
      <c r="Y2991" s="4">
        <v>1623840.55</v>
      </c>
      <c r="Z2991" s="2">
        <v>0</v>
      </c>
      <c r="AA2991" s="2" t="s">
        <v>97</v>
      </c>
      <c r="AB2991" s="2" t="s">
        <v>15732</v>
      </c>
      <c r="AC2991" s="2" t="s">
        <v>87</v>
      </c>
      <c r="AD2991" s="2" t="s">
        <v>76</v>
      </c>
      <c r="AE2991" s="5">
        <v>63.94</v>
      </c>
      <c r="AF2991" s="2">
        <v>0</v>
      </c>
      <c r="AG2991" s="2" t="s">
        <v>97</v>
      </c>
      <c r="AH2991" s="2"/>
      <c r="AI2991" s="6" t="str">
        <f t="shared" si="138"/>
        <v>18-24</v>
      </c>
      <c r="AJ2991" s="11">
        <f>YEAR(tbl_LoanData[[#This Row],[Application Date]])</f>
        <v>2024</v>
      </c>
      <c r="AK2991" s="11" t="str">
        <f>TEXT(tbl_LoanData[[#This Row],[Application Date]],"MMMM")</f>
        <v>June</v>
      </c>
      <c r="AL2991" s="12">
        <f>DATE(YEAR(tbl_LoanData[[#This Row],[Application Date]]),MONTH(tbl_LoanData[[#This Row],[Application Date]]),1)</f>
        <v>45444</v>
      </c>
      <c r="AM2991" s="14">
        <f ca="1">IF(AND(tbl_LoanData[[#This Row],[Application Date]]&gt;=EOMONTH(TODAY(),-1)+1,tbl_LoanData[[#This Row],[Application Date]]&lt;=TODAY()),tbl_LoanData[[#This Row],[Loan Amount]],0)</f>
        <v>0</v>
      </c>
      <c r="AN2991" s="14">
        <f>tbl_LoanData[[#This Row],[Amount Paid]]-(Q2991-X2991)</f>
        <v>-1239100</v>
      </c>
      <c r="AO2991" s="14">
        <f>IF(tbl_LoanData[[#This Row],[Application Status]]="Approved",1,0)</f>
        <v>0</v>
      </c>
      <c r="AP2991" s="22" t="str">
        <f t="shared" ca="1" si="139"/>
        <v/>
      </c>
      <c r="AQ2991" s="22" t="str">
        <f t="shared" ca="1" si="140"/>
        <v/>
      </c>
    </row>
    <row r="2992" spans="1:43" ht="14.4" customHeight="1" x14ac:dyDescent="0.3">
      <c r="A2992" s="2" t="s">
        <v>2243</v>
      </c>
      <c r="B2992" s="2" t="s">
        <v>2244</v>
      </c>
      <c r="C2992" s="2" t="s">
        <v>277</v>
      </c>
      <c r="D2992" s="2" t="s">
        <v>209</v>
      </c>
      <c r="E2992" s="2" t="s">
        <v>102</v>
      </c>
      <c r="F2992" s="2">
        <v>54</v>
      </c>
      <c r="G2992" s="2" t="s">
        <v>83</v>
      </c>
      <c r="H2992" s="2" t="s">
        <v>119</v>
      </c>
      <c r="I2992" s="2" t="s">
        <v>43</v>
      </c>
      <c r="J2992" s="3">
        <v>45451</v>
      </c>
      <c r="K2992" s="3"/>
      <c r="L2992" s="2" t="s">
        <v>39</v>
      </c>
      <c r="M2992" s="2" t="s">
        <v>127</v>
      </c>
      <c r="N2992" s="2" t="s">
        <v>195</v>
      </c>
      <c r="O2992" s="4">
        <v>2343000</v>
      </c>
      <c r="P2992" s="4">
        <v>279800</v>
      </c>
      <c r="Q2992" s="4">
        <v>2063200</v>
      </c>
      <c r="R2992" s="2">
        <v>18</v>
      </c>
      <c r="S2992" s="5">
        <v>10.57</v>
      </c>
      <c r="T2992" s="4">
        <v>132795.57999999999</v>
      </c>
      <c r="U2992" s="2" t="s">
        <v>113</v>
      </c>
      <c r="V2992" s="2" t="s">
        <v>97</v>
      </c>
      <c r="W2992" s="4">
        <v>0</v>
      </c>
      <c r="X2992" s="4">
        <v>0</v>
      </c>
      <c r="Y2992" s="4">
        <v>2390320.36</v>
      </c>
      <c r="Z2992" s="2">
        <v>0</v>
      </c>
      <c r="AA2992" s="2" t="s">
        <v>97</v>
      </c>
      <c r="AB2992" s="2" t="s">
        <v>15735</v>
      </c>
      <c r="AC2992" s="2" t="s">
        <v>332</v>
      </c>
      <c r="AD2992" s="2" t="s">
        <v>76</v>
      </c>
      <c r="AE2992" s="5">
        <v>88.06</v>
      </c>
      <c r="AF2992" s="2">
        <v>0</v>
      </c>
      <c r="AG2992" s="2" t="s">
        <v>97</v>
      </c>
      <c r="AH2992" s="2"/>
      <c r="AI2992" s="6" t="str">
        <f t="shared" si="138"/>
        <v>45-54</v>
      </c>
      <c r="AJ2992" s="11">
        <f>YEAR(tbl_LoanData[[#This Row],[Application Date]])</f>
        <v>2024</v>
      </c>
      <c r="AK2992" s="11" t="str">
        <f>TEXT(tbl_LoanData[[#This Row],[Application Date]],"MMMM")</f>
        <v>June</v>
      </c>
      <c r="AL2992" s="12">
        <f>DATE(YEAR(tbl_LoanData[[#This Row],[Application Date]]),MONTH(tbl_LoanData[[#This Row],[Application Date]]),1)</f>
        <v>45444</v>
      </c>
      <c r="AM2992" s="14">
        <f ca="1">IF(AND(tbl_LoanData[[#This Row],[Application Date]]&gt;=EOMONTH(TODAY(),-1)+1,tbl_LoanData[[#This Row],[Application Date]]&lt;=TODAY()),tbl_LoanData[[#This Row],[Loan Amount]],0)</f>
        <v>0</v>
      </c>
      <c r="AN2992" s="14">
        <f>tbl_LoanData[[#This Row],[Amount Paid]]-(Q2992-X2992)</f>
        <v>-2063200</v>
      </c>
      <c r="AO2992" s="14">
        <f>IF(tbl_LoanData[[#This Row],[Application Status]]="Approved",1,0)</f>
        <v>0</v>
      </c>
      <c r="AP2992" s="22" t="str">
        <f t="shared" ca="1" si="139"/>
        <v/>
      </c>
      <c r="AQ2992" s="22" t="str">
        <f t="shared" ca="1" si="140"/>
        <v/>
      </c>
    </row>
    <row r="2993" spans="1:43" ht="14.4" customHeight="1" x14ac:dyDescent="0.3">
      <c r="A2993" s="2" t="s">
        <v>2521</v>
      </c>
      <c r="B2993" s="2" t="s">
        <v>2522</v>
      </c>
      <c r="C2993" s="2" t="s">
        <v>471</v>
      </c>
      <c r="D2993" s="2" t="s">
        <v>142</v>
      </c>
      <c r="E2993" s="2" t="s">
        <v>165</v>
      </c>
      <c r="F2993" s="2">
        <v>29</v>
      </c>
      <c r="G2993" s="2" t="s">
        <v>83</v>
      </c>
      <c r="H2993" s="2" t="s">
        <v>278</v>
      </c>
      <c r="I2993" s="2" t="s">
        <v>45</v>
      </c>
      <c r="J2993" s="3">
        <v>45455</v>
      </c>
      <c r="K2993" s="3">
        <v>45458</v>
      </c>
      <c r="L2993" s="2" t="s">
        <v>37</v>
      </c>
      <c r="M2993" s="2" t="s">
        <v>104</v>
      </c>
      <c r="N2993" s="2" t="s">
        <v>192</v>
      </c>
      <c r="O2993" s="4">
        <v>166000</v>
      </c>
      <c r="P2993" s="4">
        <v>49400</v>
      </c>
      <c r="Q2993" s="4">
        <v>116600</v>
      </c>
      <c r="R2993" s="2">
        <v>48</v>
      </c>
      <c r="S2993" s="5">
        <v>10.67</v>
      </c>
      <c r="T2993" s="4">
        <v>3465.94</v>
      </c>
      <c r="U2993" s="2" t="s">
        <v>73</v>
      </c>
      <c r="V2993" s="2" t="s">
        <v>74</v>
      </c>
      <c r="W2993" s="4">
        <v>79716.62</v>
      </c>
      <c r="X2993" s="4">
        <v>86648.26</v>
      </c>
      <c r="Y2993" s="4">
        <v>166364.88</v>
      </c>
      <c r="Z2993" s="2">
        <v>93</v>
      </c>
      <c r="AA2993" s="2" t="s">
        <v>60</v>
      </c>
      <c r="AB2993" s="2" t="s">
        <v>15729</v>
      </c>
      <c r="AC2993" s="2" t="s">
        <v>121</v>
      </c>
      <c r="AD2993" s="2" t="s">
        <v>76</v>
      </c>
      <c r="AE2993" s="5">
        <v>70.239999999999995</v>
      </c>
      <c r="AF2993" s="2">
        <v>3</v>
      </c>
      <c r="AG2993" s="2" t="s">
        <v>130</v>
      </c>
      <c r="AH2993" s="2">
        <v>3</v>
      </c>
      <c r="AI2993" s="6" t="str">
        <f t="shared" si="138"/>
        <v>25-34</v>
      </c>
      <c r="AJ2993" s="11">
        <f>YEAR(tbl_LoanData[[#This Row],[Application Date]])</f>
        <v>2024</v>
      </c>
      <c r="AK2993" s="11" t="str">
        <f>TEXT(tbl_LoanData[[#This Row],[Application Date]],"MMMM")</f>
        <v>June</v>
      </c>
      <c r="AL2993" s="12">
        <f>DATE(YEAR(tbl_LoanData[[#This Row],[Application Date]]),MONTH(tbl_LoanData[[#This Row],[Application Date]]),1)</f>
        <v>45444</v>
      </c>
      <c r="AM2993" s="14">
        <f ca="1">IF(AND(tbl_LoanData[[#This Row],[Application Date]]&gt;=EOMONTH(TODAY(),-1)+1,tbl_LoanData[[#This Row],[Application Date]]&lt;=TODAY()),tbl_LoanData[[#This Row],[Loan Amount]],0)</f>
        <v>0</v>
      </c>
      <c r="AN2993" s="14">
        <f>tbl_LoanData[[#This Row],[Amount Paid]]-(Q2993-X2993)</f>
        <v>49764.87999999999</v>
      </c>
      <c r="AO2993" s="14">
        <f>IF(tbl_LoanData[[#This Row],[Application Status]]="Approved",1,0)</f>
        <v>1</v>
      </c>
      <c r="AP2993" s="22" t="str">
        <f t="shared" ca="1" si="139"/>
        <v/>
      </c>
      <c r="AQ2993" s="22" t="str">
        <f t="shared" ca="1" si="140"/>
        <v/>
      </c>
    </row>
    <row r="2994" spans="1:43" ht="14.4" customHeight="1" x14ac:dyDescent="0.3">
      <c r="A2994" s="2" t="s">
        <v>2565</v>
      </c>
      <c r="B2994" s="2" t="s">
        <v>2566</v>
      </c>
      <c r="C2994" s="2" t="s">
        <v>109</v>
      </c>
      <c r="D2994" s="2" t="s">
        <v>101</v>
      </c>
      <c r="E2994" s="2" t="s">
        <v>465</v>
      </c>
      <c r="F2994" s="2">
        <v>35</v>
      </c>
      <c r="G2994" s="2" t="s">
        <v>83</v>
      </c>
      <c r="H2994" s="2" t="s">
        <v>126</v>
      </c>
      <c r="I2994" s="2" t="s">
        <v>44</v>
      </c>
      <c r="J2994" s="3">
        <v>45458</v>
      </c>
      <c r="K2994" s="3">
        <v>45477</v>
      </c>
      <c r="L2994" s="2" t="s">
        <v>36</v>
      </c>
      <c r="M2994" s="2" t="s">
        <v>85</v>
      </c>
      <c r="N2994" s="2" t="s">
        <v>344</v>
      </c>
      <c r="O2994" s="4">
        <v>1767000</v>
      </c>
      <c r="P2994" s="4">
        <v>192700</v>
      </c>
      <c r="Q2994" s="4">
        <v>1574300</v>
      </c>
      <c r="R2994" s="2">
        <v>48</v>
      </c>
      <c r="S2994" s="5">
        <v>8.7799999999999994</v>
      </c>
      <c r="T2994" s="4">
        <v>44316.55</v>
      </c>
      <c r="U2994" s="2" t="s">
        <v>73</v>
      </c>
      <c r="V2994" s="2" t="s">
        <v>74</v>
      </c>
      <c r="W2994" s="4">
        <v>1019280.65</v>
      </c>
      <c r="X2994" s="4">
        <v>1107913.51</v>
      </c>
      <c r="Y2994" s="4">
        <v>2127194.16</v>
      </c>
      <c r="Z2994" s="2">
        <v>60</v>
      </c>
      <c r="AA2994" s="2" t="s">
        <v>58</v>
      </c>
      <c r="AB2994" s="2" t="s">
        <v>15735</v>
      </c>
      <c r="AC2994" s="2" t="s">
        <v>121</v>
      </c>
      <c r="AD2994" s="2" t="s">
        <v>76</v>
      </c>
      <c r="AE2994" s="5">
        <v>89.09</v>
      </c>
      <c r="AF2994" s="2">
        <v>2</v>
      </c>
      <c r="AG2994" s="2" t="s">
        <v>15718</v>
      </c>
      <c r="AH2994" s="2">
        <v>19</v>
      </c>
      <c r="AI2994" s="6" t="str">
        <f t="shared" si="138"/>
        <v>35-44</v>
      </c>
      <c r="AJ2994" s="11">
        <f>YEAR(tbl_LoanData[[#This Row],[Application Date]])</f>
        <v>2024</v>
      </c>
      <c r="AK2994" s="11" t="str">
        <f>TEXT(tbl_LoanData[[#This Row],[Application Date]],"MMMM")</f>
        <v>June</v>
      </c>
      <c r="AL2994" s="12">
        <f>DATE(YEAR(tbl_LoanData[[#This Row],[Application Date]]),MONTH(tbl_LoanData[[#This Row],[Application Date]]),1)</f>
        <v>45444</v>
      </c>
      <c r="AM2994" s="14">
        <f ca="1">IF(AND(tbl_LoanData[[#This Row],[Application Date]]&gt;=EOMONTH(TODAY(),-1)+1,tbl_LoanData[[#This Row],[Application Date]]&lt;=TODAY()),tbl_LoanData[[#This Row],[Loan Amount]],0)</f>
        <v>0</v>
      </c>
      <c r="AN2994" s="14">
        <f>tbl_LoanData[[#This Row],[Amount Paid]]-(Q2994-X2994)</f>
        <v>552894.16</v>
      </c>
      <c r="AO2994" s="14">
        <f>IF(tbl_LoanData[[#This Row],[Application Status]]="Approved",1,0)</f>
        <v>1</v>
      </c>
      <c r="AP2994" s="22" t="str">
        <f t="shared" ca="1" si="139"/>
        <v/>
      </c>
      <c r="AQ2994" s="22" t="str">
        <f t="shared" ca="1" si="140"/>
        <v/>
      </c>
    </row>
    <row r="2995" spans="1:43" x14ac:dyDescent="0.3">
      <c r="A2995" s="2" t="s">
        <v>2669</v>
      </c>
      <c r="B2995" s="2" t="s">
        <v>2670</v>
      </c>
      <c r="C2995" s="2" t="s">
        <v>149</v>
      </c>
      <c r="D2995" s="2" t="s">
        <v>268</v>
      </c>
      <c r="E2995" s="2" t="s">
        <v>189</v>
      </c>
      <c r="F2995" s="2">
        <v>47</v>
      </c>
      <c r="G2995" s="2" t="s">
        <v>83</v>
      </c>
      <c r="H2995" s="2" t="s">
        <v>211</v>
      </c>
      <c r="I2995" s="2" t="s">
        <v>50</v>
      </c>
      <c r="J2995" s="3">
        <v>45473</v>
      </c>
      <c r="K2995" s="3">
        <v>45480</v>
      </c>
      <c r="L2995" s="2" t="s">
        <v>40</v>
      </c>
      <c r="M2995" s="2" t="s">
        <v>157</v>
      </c>
      <c r="N2995" s="2" t="s">
        <v>299</v>
      </c>
      <c r="O2995" s="4">
        <v>858000</v>
      </c>
      <c r="P2995" s="4">
        <v>124200</v>
      </c>
      <c r="Q2995" s="4">
        <v>733800</v>
      </c>
      <c r="R2995" s="2">
        <v>36</v>
      </c>
      <c r="S2995" s="5">
        <v>11.8</v>
      </c>
      <c r="T2995" s="4">
        <v>27599.03</v>
      </c>
      <c r="U2995" s="2" t="s">
        <v>73</v>
      </c>
      <c r="V2995" s="2" t="s">
        <v>74</v>
      </c>
      <c r="W2995" s="4">
        <v>662376.72</v>
      </c>
      <c r="X2995" s="4">
        <v>331188.47999999998</v>
      </c>
      <c r="Y2995" s="4">
        <v>993565.2</v>
      </c>
      <c r="Z2995" s="2">
        <v>30</v>
      </c>
      <c r="AA2995" s="2" t="s">
        <v>57</v>
      </c>
      <c r="AB2995" s="2" t="s">
        <v>15729</v>
      </c>
      <c r="AC2995" s="2" t="s">
        <v>213</v>
      </c>
      <c r="AD2995" s="2" t="s">
        <v>76</v>
      </c>
      <c r="AE2995" s="5">
        <v>85.52</v>
      </c>
      <c r="AF2995" s="2">
        <v>1</v>
      </c>
      <c r="AG2995" s="2" t="s">
        <v>77</v>
      </c>
      <c r="AH2995" s="2">
        <v>7</v>
      </c>
      <c r="AI2995" s="6" t="str">
        <f t="shared" si="138"/>
        <v>45-54</v>
      </c>
      <c r="AJ2995" s="11">
        <f>YEAR(tbl_LoanData[[#This Row],[Application Date]])</f>
        <v>2024</v>
      </c>
      <c r="AK2995" s="11" t="str">
        <f>TEXT(tbl_LoanData[[#This Row],[Application Date]],"MMMM")</f>
        <v>June</v>
      </c>
      <c r="AL2995" s="12">
        <f>DATE(YEAR(tbl_LoanData[[#This Row],[Application Date]]),MONTH(tbl_LoanData[[#This Row],[Application Date]]),1)</f>
        <v>45444</v>
      </c>
      <c r="AM2995" s="14">
        <f ca="1">IF(AND(tbl_LoanData[[#This Row],[Application Date]]&gt;=EOMONTH(TODAY(),-1)+1,tbl_LoanData[[#This Row],[Application Date]]&lt;=TODAY()),tbl_LoanData[[#This Row],[Loan Amount]],0)</f>
        <v>0</v>
      </c>
      <c r="AN2995" s="14">
        <f>tbl_LoanData[[#This Row],[Amount Paid]]-(Q2995-X2995)</f>
        <v>259765.19999999995</v>
      </c>
      <c r="AO2995" s="14">
        <f>IF(tbl_LoanData[[#This Row],[Application Status]]="Approved",1,0)</f>
        <v>1</v>
      </c>
      <c r="AP2995" s="22" t="str">
        <f t="shared" ca="1" si="139"/>
        <v/>
      </c>
      <c r="AQ2995" s="22" t="str">
        <f t="shared" ca="1" si="140"/>
        <v/>
      </c>
    </row>
    <row r="2996" spans="1:43" x14ac:dyDescent="0.3">
      <c r="A2996" s="2" t="s">
        <v>2779</v>
      </c>
      <c r="B2996" s="2" t="s">
        <v>2780</v>
      </c>
      <c r="C2996" s="2" t="s">
        <v>586</v>
      </c>
      <c r="D2996" s="2" t="s">
        <v>176</v>
      </c>
      <c r="E2996" s="2" t="s">
        <v>447</v>
      </c>
      <c r="F2996" s="2">
        <v>48</v>
      </c>
      <c r="G2996" s="2" t="s">
        <v>69</v>
      </c>
      <c r="H2996" s="2" t="s">
        <v>244</v>
      </c>
      <c r="I2996" s="2" t="s">
        <v>48</v>
      </c>
      <c r="J2996" s="3">
        <v>45467</v>
      </c>
      <c r="K2996" s="3">
        <v>45484</v>
      </c>
      <c r="L2996" s="2" t="s">
        <v>38</v>
      </c>
      <c r="M2996" s="2" t="s">
        <v>111</v>
      </c>
      <c r="N2996" s="2" t="s">
        <v>112</v>
      </c>
      <c r="O2996" s="4">
        <v>1544000</v>
      </c>
      <c r="P2996" s="4">
        <v>584500</v>
      </c>
      <c r="Q2996" s="4">
        <v>959500</v>
      </c>
      <c r="R2996" s="2">
        <v>60</v>
      </c>
      <c r="S2996" s="5">
        <v>6.98</v>
      </c>
      <c r="T2996" s="4">
        <v>21572.76</v>
      </c>
      <c r="U2996" s="2" t="s">
        <v>73</v>
      </c>
      <c r="V2996" s="2" t="s">
        <v>74</v>
      </c>
      <c r="W2996" s="4">
        <v>539319</v>
      </c>
      <c r="X2996" s="4">
        <v>755046.5</v>
      </c>
      <c r="Y2996" s="4">
        <v>1294365.5</v>
      </c>
      <c r="Z2996" s="2">
        <v>0</v>
      </c>
      <c r="AA2996" s="2" t="s">
        <v>56</v>
      </c>
      <c r="AB2996" s="2" t="s">
        <v>15734</v>
      </c>
      <c r="AC2996" s="2" t="s">
        <v>106</v>
      </c>
      <c r="AD2996" s="2" t="s">
        <v>76</v>
      </c>
      <c r="AE2996" s="5">
        <v>62.14</v>
      </c>
      <c r="AF2996" s="2">
        <v>0</v>
      </c>
      <c r="AG2996" s="2" t="s">
        <v>77</v>
      </c>
      <c r="AH2996" s="2">
        <v>17</v>
      </c>
      <c r="AI2996" s="6" t="str">
        <f t="shared" si="138"/>
        <v>45-54</v>
      </c>
      <c r="AJ2996" s="11">
        <f>YEAR(tbl_LoanData[[#This Row],[Application Date]])</f>
        <v>2024</v>
      </c>
      <c r="AK2996" s="11" t="str">
        <f>TEXT(tbl_LoanData[[#This Row],[Application Date]],"MMMM")</f>
        <v>June</v>
      </c>
      <c r="AL2996" s="12">
        <f>DATE(YEAR(tbl_LoanData[[#This Row],[Application Date]]),MONTH(tbl_LoanData[[#This Row],[Application Date]]),1)</f>
        <v>45444</v>
      </c>
      <c r="AM2996" s="14">
        <f ca="1">IF(AND(tbl_LoanData[[#This Row],[Application Date]]&gt;=EOMONTH(TODAY(),-1)+1,tbl_LoanData[[#This Row],[Application Date]]&lt;=TODAY()),tbl_LoanData[[#This Row],[Loan Amount]],0)</f>
        <v>0</v>
      </c>
      <c r="AN2996" s="14">
        <f>tbl_LoanData[[#This Row],[Amount Paid]]-(Q2996-X2996)</f>
        <v>334865.5</v>
      </c>
      <c r="AO2996" s="14">
        <f>IF(tbl_LoanData[[#This Row],[Application Status]]="Approved",1,0)</f>
        <v>1</v>
      </c>
      <c r="AP2996" s="22" t="str">
        <f t="shared" ca="1" si="139"/>
        <v/>
      </c>
      <c r="AQ2996" s="22" t="str">
        <f t="shared" ca="1" si="140"/>
        <v/>
      </c>
    </row>
    <row r="2997" spans="1:43" x14ac:dyDescent="0.3">
      <c r="A2997" s="2" t="s">
        <v>2797</v>
      </c>
      <c r="B2997" s="2" t="s">
        <v>2798</v>
      </c>
      <c r="C2997" s="2" t="s">
        <v>949</v>
      </c>
      <c r="D2997" s="2" t="s">
        <v>209</v>
      </c>
      <c r="E2997" s="2" t="s">
        <v>210</v>
      </c>
      <c r="F2997" s="2">
        <v>41</v>
      </c>
      <c r="G2997" s="2" t="s">
        <v>83</v>
      </c>
      <c r="H2997" s="2" t="s">
        <v>205</v>
      </c>
      <c r="I2997" s="2" t="s">
        <v>49</v>
      </c>
      <c r="J2997" s="3">
        <v>45455</v>
      </c>
      <c r="K2997" s="3">
        <v>45475</v>
      </c>
      <c r="L2997" s="2" t="s">
        <v>40</v>
      </c>
      <c r="M2997" s="2" t="s">
        <v>85</v>
      </c>
      <c r="N2997" s="2" t="s">
        <v>86</v>
      </c>
      <c r="O2997" s="4">
        <v>1466000</v>
      </c>
      <c r="P2997" s="4">
        <v>159700</v>
      </c>
      <c r="Q2997" s="4">
        <v>1306300</v>
      </c>
      <c r="R2997" s="2">
        <v>36</v>
      </c>
      <c r="S2997" s="5">
        <v>9.85</v>
      </c>
      <c r="T2997" s="4">
        <v>47008.66</v>
      </c>
      <c r="U2997" s="2" t="s">
        <v>73</v>
      </c>
      <c r="V2997" s="2" t="s">
        <v>74</v>
      </c>
      <c r="W2997" s="4">
        <v>987181.86</v>
      </c>
      <c r="X2997" s="4">
        <v>705129.79</v>
      </c>
      <c r="Y2997" s="4">
        <v>1692311.65</v>
      </c>
      <c r="Z2997" s="2">
        <v>128</v>
      </c>
      <c r="AA2997" s="2" t="s">
        <v>60</v>
      </c>
      <c r="AB2997" s="2" t="s">
        <v>15728</v>
      </c>
      <c r="AC2997" s="2" t="s">
        <v>87</v>
      </c>
      <c r="AD2997" s="2" t="s">
        <v>76</v>
      </c>
      <c r="AE2997" s="5">
        <v>89.11</v>
      </c>
      <c r="AF2997" s="2">
        <v>4</v>
      </c>
      <c r="AG2997" s="2" t="s">
        <v>130</v>
      </c>
      <c r="AH2997" s="2">
        <v>20</v>
      </c>
      <c r="AI2997" s="6" t="str">
        <f t="shared" si="138"/>
        <v>35-44</v>
      </c>
      <c r="AJ2997" s="11">
        <f>YEAR(tbl_LoanData[[#This Row],[Application Date]])</f>
        <v>2024</v>
      </c>
      <c r="AK2997" s="11" t="str">
        <f>TEXT(tbl_LoanData[[#This Row],[Application Date]],"MMMM")</f>
        <v>June</v>
      </c>
      <c r="AL2997" s="12">
        <f>DATE(YEAR(tbl_LoanData[[#This Row],[Application Date]]),MONTH(tbl_LoanData[[#This Row],[Application Date]]),1)</f>
        <v>45444</v>
      </c>
      <c r="AM2997" s="14">
        <f ca="1">IF(AND(tbl_LoanData[[#This Row],[Application Date]]&gt;=EOMONTH(TODAY(),-1)+1,tbl_LoanData[[#This Row],[Application Date]]&lt;=TODAY()),tbl_LoanData[[#This Row],[Loan Amount]],0)</f>
        <v>0</v>
      </c>
      <c r="AN2997" s="14">
        <f>tbl_LoanData[[#This Row],[Amount Paid]]-(Q2997-X2997)</f>
        <v>386011.65</v>
      </c>
      <c r="AO2997" s="14">
        <f>IF(tbl_LoanData[[#This Row],[Application Status]]="Approved",1,0)</f>
        <v>1</v>
      </c>
      <c r="AP2997" s="22" t="str">
        <f t="shared" ca="1" si="139"/>
        <v/>
      </c>
      <c r="AQ2997" s="22" t="str">
        <f t="shared" ca="1" si="140"/>
        <v/>
      </c>
    </row>
    <row r="2998" spans="1:43" ht="14.4" customHeight="1" x14ac:dyDescent="0.3">
      <c r="A2998" s="2" t="s">
        <v>2851</v>
      </c>
      <c r="B2998" s="2" t="s">
        <v>2852</v>
      </c>
      <c r="C2998" s="2" t="s">
        <v>142</v>
      </c>
      <c r="D2998" s="2" t="s">
        <v>67</v>
      </c>
      <c r="E2998" s="2" t="s">
        <v>190</v>
      </c>
      <c r="F2998" s="2">
        <v>22</v>
      </c>
      <c r="G2998" s="2" t="s">
        <v>83</v>
      </c>
      <c r="H2998" s="2" t="s">
        <v>93</v>
      </c>
      <c r="I2998" s="2" t="s">
        <v>50</v>
      </c>
      <c r="J2998" s="3">
        <v>45452</v>
      </c>
      <c r="K2998" s="3">
        <v>45459</v>
      </c>
      <c r="L2998" s="2" t="s">
        <v>36</v>
      </c>
      <c r="M2998" s="2" t="s">
        <v>111</v>
      </c>
      <c r="N2998" s="2" t="s">
        <v>350</v>
      </c>
      <c r="O2998" s="4">
        <v>1026000</v>
      </c>
      <c r="P2998" s="4">
        <v>149700</v>
      </c>
      <c r="Q2998" s="4">
        <v>876300</v>
      </c>
      <c r="R2998" s="2">
        <v>24</v>
      </c>
      <c r="S2998" s="5">
        <v>9.49</v>
      </c>
      <c r="T2998" s="4">
        <v>43442.57</v>
      </c>
      <c r="U2998" s="2" t="s">
        <v>73</v>
      </c>
      <c r="V2998" s="2" t="s">
        <v>34</v>
      </c>
      <c r="W2998" s="4">
        <v>999179.11</v>
      </c>
      <c r="X2998" s="4">
        <v>43442.63</v>
      </c>
      <c r="Y2998" s="4">
        <v>1042621.74</v>
      </c>
      <c r="Z2998" s="2">
        <v>29</v>
      </c>
      <c r="AA2998" s="2" t="s">
        <v>57</v>
      </c>
      <c r="AB2998" s="2" t="s">
        <v>15727</v>
      </c>
      <c r="AC2998" s="2" t="s">
        <v>129</v>
      </c>
      <c r="AD2998" s="2" t="s">
        <v>76</v>
      </c>
      <c r="AE2998" s="5">
        <v>85.41</v>
      </c>
      <c r="AF2998" s="2">
        <v>1</v>
      </c>
      <c r="AG2998" s="2" t="s">
        <v>77</v>
      </c>
      <c r="AH2998" s="2">
        <v>7</v>
      </c>
      <c r="AI2998" s="6" t="str">
        <f t="shared" si="138"/>
        <v>18-24</v>
      </c>
      <c r="AJ2998" s="11">
        <f>YEAR(tbl_LoanData[[#This Row],[Application Date]])</f>
        <v>2024</v>
      </c>
      <c r="AK2998" s="11" t="str">
        <f>TEXT(tbl_LoanData[[#This Row],[Application Date]],"MMMM")</f>
        <v>June</v>
      </c>
      <c r="AL2998" s="12">
        <f>DATE(YEAR(tbl_LoanData[[#This Row],[Application Date]]),MONTH(tbl_LoanData[[#This Row],[Application Date]]),1)</f>
        <v>45444</v>
      </c>
      <c r="AM2998" s="14">
        <f ca="1">IF(AND(tbl_LoanData[[#This Row],[Application Date]]&gt;=EOMONTH(TODAY(),-1)+1,tbl_LoanData[[#This Row],[Application Date]]&lt;=TODAY()),tbl_LoanData[[#This Row],[Loan Amount]],0)</f>
        <v>0</v>
      </c>
      <c r="AN2998" s="14">
        <f>tbl_LoanData[[#This Row],[Amount Paid]]-(Q2998-X2998)</f>
        <v>166321.74</v>
      </c>
      <c r="AO2998" s="14">
        <f>IF(tbl_LoanData[[#This Row],[Application Status]]="Approved",1,0)</f>
        <v>1</v>
      </c>
      <c r="AP2998" s="22" t="str">
        <f t="shared" ca="1" si="139"/>
        <v/>
      </c>
      <c r="AQ2998" s="22" t="str">
        <f t="shared" ca="1" si="140"/>
        <v/>
      </c>
    </row>
    <row r="2999" spans="1:43" ht="14.4" customHeight="1" x14ac:dyDescent="0.3">
      <c r="A2999" s="2" t="s">
        <v>3039</v>
      </c>
      <c r="B2999" s="2" t="s">
        <v>3040</v>
      </c>
      <c r="C2999" s="2" t="s">
        <v>109</v>
      </c>
      <c r="D2999" s="2" t="s">
        <v>209</v>
      </c>
      <c r="E2999" s="2" t="s">
        <v>402</v>
      </c>
      <c r="F2999" s="2">
        <v>49</v>
      </c>
      <c r="G2999" s="2" t="s">
        <v>83</v>
      </c>
      <c r="H2999" s="2" t="s">
        <v>398</v>
      </c>
      <c r="I2999" s="2" t="s">
        <v>46</v>
      </c>
      <c r="J2999" s="3">
        <v>45449</v>
      </c>
      <c r="K2999" s="3">
        <v>45454</v>
      </c>
      <c r="L2999" s="2" t="s">
        <v>40</v>
      </c>
      <c r="M2999" s="2" t="s">
        <v>111</v>
      </c>
      <c r="N2999" s="2" t="s">
        <v>369</v>
      </c>
      <c r="O2999" s="4">
        <v>989000</v>
      </c>
      <c r="P2999" s="4">
        <v>149300</v>
      </c>
      <c r="Q2999" s="4">
        <v>839700</v>
      </c>
      <c r="R2999" s="2">
        <v>24</v>
      </c>
      <c r="S2999" s="5">
        <v>5.16</v>
      </c>
      <c r="T2999" s="4">
        <v>38598.21</v>
      </c>
      <c r="U2999" s="2" t="s">
        <v>73</v>
      </c>
      <c r="V2999" s="2" t="s">
        <v>33</v>
      </c>
      <c r="W2999" s="4">
        <v>926357.04</v>
      </c>
      <c r="X2999" s="4">
        <v>0</v>
      </c>
      <c r="Y2999" s="4">
        <v>926357.04</v>
      </c>
      <c r="Z2999" s="2">
        <v>0</v>
      </c>
      <c r="AA2999" s="2" t="s">
        <v>56</v>
      </c>
      <c r="AB2999" s="2" t="s">
        <v>15733</v>
      </c>
      <c r="AC2999" s="2" t="s">
        <v>121</v>
      </c>
      <c r="AD2999" s="2" t="s">
        <v>76</v>
      </c>
      <c r="AE2999" s="5">
        <v>84.9</v>
      </c>
      <c r="AF2999" s="2">
        <v>0</v>
      </c>
      <c r="AG2999" s="2" t="s">
        <v>77</v>
      </c>
      <c r="AH2999" s="2">
        <v>5</v>
      </c>
      <c r="AI2999" s="6" t="str">
        <f t="shared" si="138"/>
        <v>45-54</v>
      </c>
      <c r="AJ2999" s="11">
        <f>YEAR(tbl_LoanData[[#This Row],[Application Date]])</f>
        <v>2024</v>
      </c>
      <c r="AK2999" s="11" t="str">
        <f>TEXT(tbl_LoanData[[#This Row],[Application Date]],"MMMM")</f>
        <v>June</v>
      </c>
      <c r="AL2999" s="12">
        <f>DATE(YEAR(tbl_LoanData[[#This Row],[Application Date]]),MONTH(tbl_LoanData[[#This Row],[Application Date]]),1)</f>
        <v>45444</v>
      </c>
      <c r="AM2999" s="14">
        <f ca="1">IF(AND(tbl_LoanData[[#This Row],[Application Date]]&gt;=EOMONTH(TODAY(),-1)+1,tbl_LoanData[[#This Row],[Application Date]]&lt;=TODAY()),tbl_LoanData[[#This Row],[Loan Amount]],0)</f>
        <v>0</v>
      </c>
      <c r="AN2999" s="14">
        <f>tbl_LoanData[[#This Row],[Amount Paid]]-(Q2999-X2999)</f>
        <v>86657.040000000037</v>
      </c>
      <c r="AO2999" s="14">
        <f>IF(tbl_LoanData[[#This Row],[Application Status]]="Approved",1,0)</f>
        <v>1</v>
      </c>
      <c r="AP2999" s="22" t="str">
        <f t="shared" ca="1" si="139"/>
        <v/>
      </c>
      <c r="AQ2999" s="22" t="str">
        <f t="shared" ca="1" si="140"/>
        <v/>
      </c>
    </row>
    <row r="3000" spans="1:43" x14ac:dyDescent="0.3">
      <c r="A3000" s="2" t="s">
        <v>3089</v>
      </c>
      <c r="B3000" s="2" t="s">
        <v>3090</v>
      </c>
      <c r="C3000" s="2" t="s">
        <v>331</v>
      </c>
      <c r="D3000" s="2" t="s">
        <v>117</v>
      </c>
      <c r="E3000" s="2" t="s">
        <v>323</v>
      </c>
      <c r="F3000" s="2">
        <v>61</v>
      </c>
      <c r="G3000" s="2" t="s">
        <v>83</v>
      </c>
      <c r="H3000" s="2" t="s">
        <v>565</v>
      </c>
      <c r="I3000" s="2" t="s">
        <v>47</v>
      </c>
      <c r="J3000" s="3">
        <v>45464</v>
      </c>
      <c r="K3000" s="3">
        <v>45480</v>
      </c>
      <c r="L3000" s="2" t="s">
        <v>39</v>
      </c>
      <c r="M3000" s="2" t="s">
        <v>85</v>
      </c>
      <c r="N3000" s="2" t="s">
        <v>373</v>
      </c>
      <c r="O3000" s="4">
        <v>1742000</v>
      </c>
      <c r="P3000" s="4">
        <v>263900</v>
      </c>
      <c r="Q3000" s="4">
        <v>1478100</v>
      </c>
      <c r="R3000" s="2">
        <v>36</v>
      </c>
      <c r="S3000" s="5">
        <v>10.58</v>
      </c>
      <c r="T3000" s="4">
        <v>54090.25</v>
      </c>
      <c r="U3000" s="2" t="s">
        <v>73</v>
      </c>
      <c r="V3000" s="2" t="s">
        <v>74</v>
      </c>
      <c r="W3000" s="4">
        <v>1352256.25</v>
      </c>
      <c r="X3000" s="4">
        <v>594992.68999999994</v>
      </c>
      <c r="Y3000" s="4">
        <v>1947248.94</v>
      </c>
      <c r="Z3000" s="2">
        <v>0</v>
      </c>
      <c r="AA3000" s="2" t="s">
        <v>56</v>
      </c>
      <c r="AB3000" s="2" t="s">
        <v>15733</v>
      </c>
      <c r="AC3000" s="2" t="s">
        <v>146</v>
      </c>
      <c r="AD3000" s="2" t="s">
        <v>76</v>
      </c>
      <c r="AE3000" s="5">
        <v>84.85</v>
      </c>
      <c r="AF3000" s="2">
        <v>0</v>
      </c>
      <c r="AG3000" s="2" t="s">
        <v>77</v>
      </c>
      <c r="AH3000" s="2">
        <v>16</v>
      </c>
      <c r="AI3000" s="6" t="str">
        <f t="shared" si="138"/>
        <v>55-64</v>
      </c>
      <c r="AJ3000" s="11">
        <f>YEAR(tbl_LoanData[[#This Row],[Application Date]])</f>
        <v>2024</v>
      </c>
      <c r="AK3000" s="11" t="str">
        <f>TEXT(tbl_LoanData[[#This Row],[Application Date]],"MMMM")</f>
        <v>June</v>
      </c>
      <c r="AL3000" s="12">
        <f>DATE(YEAR(tbl_LoanData[[#This Row],[Application Date]]),MONTH(tbl_LoanData[[#This Row],[Application Date]]),1)</f>
        <v>45444</v>
      </c>
      <c r="AM3000" s="14">
        <f ca="1">IF(AND(tbl_LoanData[[#This Row],[Application Date]]&gt;=EOMONTH(TODAY(),-1)+1,tbl_LoanData[[#This Row],[Application Date]]&lt;=TODAY()),tbl_LoanData[[#This Row],[Loan Amount]],0)</f>
        <v>0</v>
      </c>
      <c r="AN3000" s="14">
        <f>tbl_LoanData[[#This Row],[Amount Paid]]-(Q3000-X3000)</f>
        <v>469148.93999999994</v>
      </c>
      <c r="AO3000" s="14">
        <f>IF(tbl_LoanData[[#This Row],[Application Status]]="Approved",1,0)</f>
        <v>1</v>
      </c>
      <c r="AP3000" s="22" t="str">
        <f t="shared" ca="1" si="139"/>
        <v/>
      </c>
      <c r="AQ3000" s="22" t="str">
        <f t="shared" ca="1" si="140"/>
        <v/>
      </c>
    </row>
    <row r="3001" spans="1:43" x14ac:dyDescent="0.3">
      <c r="A3001" s="2" t="s">
        <v>3099</v>
      </c>
      <c r="B3001" s="2" t="s">
        <v>3100</v>
      </c>
      <c r="C3001" s="2" t="s">
        <v>368</v>
      </c>
      <c r="D3001" s="2" t="s">
        <v>117</v>
      </c>
      <c r="E3001" s="2" t="s">
        <v>142</v>
      </c>
      <c r="F3001" s="2">
        <v>36</v>
      </c>
      <c r="G3001" s="2" t="s">
        <v>83</v>
      </c>
      <c r="H3001" s="2" t="s">
        <v>143</v>
      </c>
      <c r="I3001" s="2" t="s">
        <v>46</v>
      </c>
      <c r="J3001" s="3">
        <v>45461</v>
      </c>
      <c r="K3001" s="3">
        <v>45480</v>
      </c>
      <c r="L3001" s="2" t="s">
        <v>37</v>
      </c>
      <c r="M3001" s="2" t="s">
        <v>199</v>
      </c>
      <c r="N3001" s="2" t="s">
        <v>319</v>
      </c>
      <c r="O3001" s="4">
        <v>131000</v>
      </c>
      <c r="P3001" s="4">
        <v>40600</v>
      </c>
      <c r="Q3001" s="4">
        <v>90400</v>
      </c>
      <c r="R3001" s="2">
        <v>18</v>
      </c>
      <c r="S3001" s="5">
        <v>12.66</v>
      </c>
      <c r="T3001" s="4">
        <v>5975.94</v>
      </c>
      <c r="U3001" s="2" t="s">
        <v>73</v>
      </c>
      <c r="V3001" s="2" t="s">
        <v>33</v>
      </c>
      <c r="W3001" s="4">
        <v>107566.96</v>
      </c>
      <c r="X3001" s="4">
        <v>0</v>
      </c>
      <c r="Y3001" s="4">
        <v>107566.96</v>
      </c>
      <c r="Z3001" s="2">
        <v>0</v>
      </c>
      <c r="AA3001" s="2" t="s">
        <v>56</v>
      </c>
      <c r="AB3001" s="2" t="s">
        <v>15736</v>
      </c>
      <c r="AC3001" s="2" t="s">
        <v>332</v>
      </c>
      <c r="AD3001" s="2" t="s">
        <v>76</v>
      </c>
      <c r="AE3001" s="5">
        <v>69.010000000000005</v>
      </c>
      <c r="AF3001" s="2">
        <v>0</v>
      </c>
      <c r="AG3001" s="2" t="s">
        <v>77</v>
      </c>
      <c r="AH3001" s="2">
        <v>19</v>
      </c>
      <c r="AI3001" s="6" t="str">
        <f t="shared" si="138"/>
        <v>35-44</v>
      </c>
      <c r="AJ3001" s="11">
        <f>YEAR(tbl_LoanData[[#This Row],[Application Date]])</f>
        <v>2024</v>
      </c>
      <c r="AK3001" s="11" t="str">
        <f>TEXT(tbl_LoanData[[#This Row],[Application Date]],"MMMM")</f>
        <v>June</v>
      </c>
      <c r="AL3001" s="12">
        <f>DATE(YEAR(tbl_LoanData[[#This Row],[Application Date]]),MONTH(tbl_LoanData[[#This Row],[Application Date]]),1)</f>
        <v>45444</v>
      </c>
      <c r="AM3001" s="14">
        <f ca="1">IF(AND(tbl_LoanData[[#This Row],[Application Date]]&gt;=EOMONTH(TODAY(),-1)+1,tbl_LoanData[[#This Row],[Application Date]]&lt;=TODAY()),tbl_LoanData[[#This Row],[Loan Amount]],0)</f>
        <v>0</v>
      </c>
      <c r="AN3001" s="14">
        <f>tbl_LoanData[[#This Row],[Amount Paid]]-(Q3001-X3001)</f>
        <v>17166.960000000006</v>
      </c>
      <c r="AO3001" s="14">
        <f>IF(tbl_LoanData[[#This Row],[Application Status]]="Approved",1,0)</f>
        <v>1</v>
      </c>
      <c r="AP3001" s="22" t="str">
        <f t="shared" ca="1" si="139"/>
        <v/>
      </c>
      <c r="AQ3001" s="22" t="str">
        <f t="shared" ca="1" si="140"/>
        <v/>
      </c>
    </row>
    <row r="3002" spans="1:43" ht="14.4" customHeight="1" x14ac:dyDescent="0.3">
      <c r="A3002" s="2" t="s">
        <v>3127</v>
      </c>
      <c r="B3002" s="2" t="s">
        <v>3128</v>
      </c>
      <c r="C3002" s="2" t="s">
        <v>439</v>
      </c>
      <c r="D3002" s="2" t="s">
        <v>161</v>
      </c>
      <c r="E3002" s="2" t="s">
        <v>102</v>
      </c>
      <c r="F3002" s="2">
        <v>65</v>
      </c>
      <c r="G3002" s="2" t="s">
        <v>83</v>
      </c>
      <c r="H3002" s="2" t="s">
        <v>256</v>
      </c>
      <c r="I3002" s="2" t="s">
        <v>43</v>
      </c>
      <c r="J3002" s="3">
        <v>45460</v>
      </c>
      <c r="K3002" s="3">
        <v>45475</v>
      </c>
      <c r="L3002" s="2" t="s">
        <v>36</v>
      </c>
      <c r="M3002" s="2" t="s">
        <v>104</v>
      </c>
      <c r="N3002" s="2" t="s">
        <v>105</v>
      </c>
      <c r="O3002" s="4">
        <v>1499000</v>
      </c>
      <c r="P3002" s="4">
        <v>372000</v>
      </c>
      <c r="Q3002" s="4">
        <v>1127000</v>
      </c>
      <c r="R3002" s="2">
        <v>36</v>
      </c>
      <c r="S3002" s="5">
        <v>5.18</v>
      </c>
      <c r="T3002" s="4">
        <v>36170.44</v>
      </c>
      <c r="U3002" s="2" t="s">
        <v>73</v>
      </c>
      <c r="V3002" s="2" t="s">
        <v>74</v>
      </c>
      <c r="W3002" s="4">
        <v>904261</v>
      </c>
      <c r="X3002" s="4">
        <v>397874.8</v>
      </c>
      <c r="Y3002" s="4">
        <v>1302135.8</v>
      </c>
      <c r="Z3002" s="2">
        <v>0</v>
      </c>
      <c r="AA3002" s="2" t="s">
        <v>56</v>
      </c>
      <c r="AB3002" s="2" t="s">
        <v>15736</v>
      </c>
      <c r="AC3002" s="2" t="s">
        <v>146</v>
      </c>
      <c r="AD3002" s="2" t="s">
        <v>76</v>
      </c>
      <c r="AE3002" s="5">
        <v>75.180000000000007</v>
      </c>
      <c r="AF3002" s="2">
        <v>0</v>
      </c>
      <c r="AG3002" s="2" t="s">
        <v>77</v>
      </c>
      <c r="AH3002" s="2">
        <v>15</v>
      </c>
      <c r="AI3002" s="6" t="str">
        <f t="shared" si="138"/>
        <v>65+</v>
      </c>
      <c r="AJ3002" s="11">
        <f>YEAR(tbl_LoanData[[#This Row],[Application Date]])</f>
        <v>2024</v>
      </c>
      <c r="AK3002" s="11" t="str">
        <f>TEXT(tbl_LoanData[[#This Row],[Application Date]],"MMMM")</f>
        <v>June</v>
      </c>
      <c r="AL3002" s="12">
        <f>DATE(YEAR(tbl_LoanData[[#This Row],[Application Date]]),MONTH(tbl_LoanData[[#This Row],[Application Date]]),1)</f>
        <v>45444</v>
      </c>
      <c r="AM3002" s="14">
        <f ca="1">IF(AND(tbl_LoanData[[#This Row],[Application Date]]&gt;=EOMONTH(TODAY(),-1)+1,tbl_LoanData[[#This Row],[Application Date]]&lt;=TODAY()),tbl_LoanData[[#This Row],[Loan Amount]],0)</f>
        <v>0</v>
      </c>
      <c r="AN3002" s="14">
        <f>tbl_LoanData[[#This Row],[Amount Paid]]-(Q3002-X3002)</f>
        <v>175135.80000000005</v>
      </c>
      <c r="AO3002" s="14">
        <f>IF(tbl_LoanData[[#This Row],[Application Status]]="Approved",1,0)</f>
        <v>1</v>
      </c>
      <c r="AP3002" s="22" t="str">
        <f t="shared" ca="1" si="139"/>
        <v/>
      </c>
      <c r="AQ3002" s="22" t="str">
        <f t="shared" ca="1" si="140"/>
        <v/>
      </c>
    </row>
    <row r="3003" spans="1:43" x14ac:dyDescent="0.3">
      <c r="A3003" s="2" t="s">
        <v>3161</v>
      </c>
      <c r="B3003" s="2" t="s">
        <v>3162</v>
      </c>
      <c r="C3003" s="2" t="s">
        <v>521</v>
      </c>
      <c r="D3003" s="2" t="s">
        <v>134</v>
      </c>
      <c r="E3003" s="2" t="s">
        <v>117</v>
      </c>
      <c r="F3003" s="2">
        <v>60</v>
      </c>
      <c r="G3003" s="2" t="s">
        <v>69</v>
      </c>
      <c r="H3003" s="2" t="s">
        <v>298</v>
      </c>
      <c r="I3003" s="2" t="s">
        <v>43</v>
      </c>
      <c r="J3003" s="3">
        <v>45472</v>
      </c>
      <c r="K3003" s="3">
        <v>45488</v>
      </c>
      <c r="L3003" s="2" t="s">
        <v>36</v>
      </c>
      <c r="M3003" s="2" t="s">
        <v>85</v>
      </c>
      <c r="N3003" s="2" t="s">
        <v>344</v>
      </c>
      <c r="O3003" s="4">
        <v>1890000</v>
      </c>
      <c r="P3003" s="4">
        <v>398800</v>
      </c>
      <c r="Q3003" s="4">
        <v>1491200</v>
      </c>
      <c r="R3003" s="2">
        <v>36</v>
      </c>
      <c r="S3003" s="5">
        <v>14.11</v>
      </c>
      <c r="T3003" s="4">
        <v>58956.25</v>
      </c>
      <c r="U3003" s="2" t="s">
        <v>73</v>
      </c>
      <c r="V3003" s="2" t="s">
        <v>74</v>
      </c>
      <c r="W3003" s="4">
        <v>1473906.25</v>
      </c>
      <c r="X3003" s="4">
        <v>648518.71</v>
      </c>
      <c r="Y3003" s="4">
        <v>2122424.96</v>
      </c>
      <c r="Z3003" s="2">
        <v>0</v>
      </c>
      <c r="AA3003" s="2" t="s">
        <v>56</v>
      </c>
      <c r="AB3003" s="2" t="s">
        <v>15729</v>
      </c>
      <c r="AC3003" s="2" t="s">
        <v>146</v>
      </c>
      <c r="AD3003" s="2" t="s">
        <v>76</v>
      </c>
      <c r="AE3003" s="5">
        <v>78.900000000000006</v>
      </c>
      <c r="AF3003" s="2">
        <v>0</v>
      </c>
      <c r="AG3003" s="2" t="s">
        <v>77</v>
      </c>
      <c r="AH3003" s="2">
        <v>16</v>
      </c>
      <c r="AI3003" s="6" t="str">
        <f t="shared" si="138"/>
        <v>55-64</v>
      </c>
      <c r="AJ3003" s="11">
        <f>YEAR(tbl_LoanData[[#This Row],[Application Date]])</f>
        <v>2024</v>
      </c>
      <c r="AK3003" s="11" t="str">
        <f>TEXT(tbl_LoanData[[#This Row],[Application Date]],"MMMM")</f>
        <v>June</v>
      </c>
      <c r="AL3003" s="12">
        <f>DATE(YEAR(tbl_LoanData[[#This Row],[Application Date]]),MONTH(tbl_LoanData[[#This Row],[Application Date]]),1)</f>
        <v>45444</v>
      </c>
      <c r="AM3003" s="14">
        <f ca="1">IF(AND(tbl_LoanData[[#This Row],[Application Date]]&gt;=EOMONTH(TODAY(),-1)+1,tbl_LoanData[[#This Row],[Application Date]]&lt;=TODAY()),tbl_LoanData[[#This Row],[Loan Amount]],0)</f>
        <v>0</v>
      </c>
      <c r="AN3003" s="14">
        <f>tbl_LoanData[[#This Row],[Amount Paid]]-(Q3003-X3003)</f>
        <v>631224.96</v>
      </c>
      <c r="AO3003" s="14">
        <f>IF(tbl_LoanData[[#This Row],[Application Status]]="Approved",1,0)</f>
        <v>1</v>
      </c>
      <c r="AP3003" s="22" t="str">
        <f t="shared" ca="1" si="139"/>
        <v/>
      </c>
      <c r="AQ3003" s="22" t="str">
        <f t="shared" ca="1" si="140"/>
        <v/>
      </c>
    </row>
    <row r="3004" spans="1:43" ht="14.4" customHeight="1" x14ac:dyDescent="0.3">
      <c r="A3004" s="2" t="s">
        <v>3175</v>
      </c>
      <c r="B3004" s="2" t="s">
        <v>3176</v>
      </c>
      <c r="C3004" s="2" t="s">
        <v>401</v>
      </c>
      <c r="D3004" s="2" t="s">
        <v>134</v>
      </c>
      <c r="E3004" s="2" t="s">
        <v>268</v>
      </c>
      <c r="F3004" s="2">
        <v>57</v>
      </c>
      <c r="G3004" s="2" t="s">
        <v>83</v>
      </c>
      <c r="H3004" s="2" t="s">
        <v>265</v>
      </c>
      <c r="I3004" s="2" t="s">
        <v>44</v>
      </c>
      <c r="J3004" s="3">
        <v>45455</v>
      </c>
      <c r="K3004" s="3">
        <v>45460</v>
      </c>
      <c r="L3004" s="2" t="s">
        <v>38</v>
      </c>
      <c r="M3004" s="2" t="s">
        <v>85</v>
      </c>
      <c r="N3004" s="2" t="s">
        <v>314</v>
      </c>
      <c r="O3004" s="4">
        <v>1719000</v>
      </c>
      <c r="P3004" s="4">
        <v>501800</v>
      </c>
      <c r="Q3004" s="4">
        <v>1217200</v>
      </c>
      <c r="R3004" s="2">
        <v>12</v>
      </c>
      <c r="S3004" s="5">
        <v>14.21</v>
      </c>
      <c r="T3004" s="4">
        <v>115847.01</v>
      </c>
      <c r="U3004" s="2" t="s">
        <v>73</v>
      </c>
      <c r="V3004" s="2" t="s">
        <v>33</v>
      </c>
      <c r="W3004" s="4">
        <v>1390164.12</v>
      </c>
      <c r="X3004" s="4">
        <v>0</v>
      </c>
      <c r="Y3004" s="4">
        <v>1390164.12</v>
      </c>
      <c r="Z3004" s="2">
        <v>0</v>
      </c>
      <c r="AA3004" s="2" t="s">
        <v>56</v>
      </c>
      <c r="AB3004" s="2" t="s">
        <v>15733</v>
      </c>
      <c r="AC3004" s="2" t="s">
        <v>360</v>
      </c>
      <c r="AD3004" s="2" t="s">
        <v>76</v>
      </c>
      <c r="AE3004" s="5">
        <v>70.81</v>
      </c>
      <c r="AF3004" s="2">
        <v>0</v>
      </c>
      <c r="AG3004" s="2" t="s">
        <v>77</v>
      </c>
      <c r="AH3004" s="2">
        <v>5</v>
      </c>
      <c r="AI3004" s="6" t="str">
        <f t="shared" si="138"/>
        <v>55-64</v>
      </c>
      <c r="AJ3004" s="11">
        <f>YEAR(tbl_LoanData[[#This Row],[Application Date]])</f>
        <v>2024</v>
      </c>
      <c r="AK3004" s="11" t="str">
        <f>TEXT(tbl_LoanData[[#This Row],[Application Date]],"MMMM")</f>
        <v>June</v>
      </c>
      <c r="AL3004" s="12">
        <f>DATE(YEAR(tbl_LoanData[[#This Row],[Application Date]]),MONTH(tbl_LoanData[[#This Row],[Application Date]]),1)</f>
        <v>45444</v>
      </c>
      <c r="AM3004" s="14">
        <f ca="1">IF(AND(tbl_LoanData[[#This Row],[Application Date]]&gt;=EOMONTH(TODAY(),-1)+1,tbl_LoanData[[#This Row],[Application Date]]&lt;=TODAY()),tbl_LoanData[[#This Row],[Loan Amount]],0)</f>
        <v>0</v>
      </c>
      <c r="AN3004" s="14">
        <f>tbl_LoanData[[#This Row],[Amount Paid]]-(Q3004-X3004)</f>
        <v>172964.12000000011</v>
      </c>
      <c r="AO3004" s="14">
        <f>IF(tbl_LoanData[[#This Row],[Application Status]]="Approved",1,0)</f>
        <v>1</v>
      </c>
      <c r="AP3004" s="22" t="str">
        <f t="shared" ca="1" si="139"/>
        <v/>
      </c>
      <c r="AQ3004" s="22" t="str">
        <f t="shared" ca="1" si="140"/>
        <v/>
      </c>
    </row>
    <row r="3005" spans="1:43" ht="14.4" customHeight="1" x14ac:dyDescent="0.3">
      <c r="A3005" s="2" t="s">
        <v>3289</v>
      </c>
      <c r="B3005" s="2" t="s">
        <v>3290</v>
      </c>
      <c r="C3005" s="2" t="s">
        <v>292</v>
      </c>
      <c r="D3005" s="2" t="s">
        <v>176</v>
      </c>
      <c r="E3005" s="2" t="s">
        <v>190</v>
      </c>
      <c r="F3005" s="2">
        <v>56</v>
      </c>
      <c r="G3005" s="2" t="s">
        <v>83</v>
      </c>
      <c r="H3005" s="2" t="s">
        <v>103</v>
      </c>
      <c r="I3005" s="2" t="s">
        <v>43</v>
      </c>
      <c r="J3005" s="3">
        <v>45461</v>
      </c>
      <c r="K3005" s="3">
        <v>45467</v>
      </c>
      <c r="L3005" s="2" t="s">
        <v>37</v>
      </c>
      <c r="M3005" s="2" t="s">
        <v>199</v>
      </c>
      <c r="N3005" s="2" t="s">
        <v>200</v>
      </c>
      <c r="O3005" s="4">
        <v>106000</v>
      </c>
      <c r="P3005" s="4">
        <v>23200</v>
      </c>
      <c r="Q3005" s="4">
        <v>82800</v>
      </c>
      <c r="R3005" s="2">
        <v>24</v>
      </c>
      <c r="S3005" s="5">
        <v>6.24</v>
      </c>
      <c r="T3005" s="4">
        <v>3880.56</v>
      </c>
      <c r="U3005" s="2" t="s">
        <v>73</v>
      </c>
      <c r="V3005" s="2" t="s">
        <v>33</v>
      </c>
      <c r="W3005" s="4">
        <v>93133.440000000002</v>
      </c>
      <c r="X3005" s="4">
        <v>0</v>
      </c>
      <c r="Y3005" s="4">
        <v>93133.440000000002</v>
      </c>
      <c r="Z3005" s="2">
        <v>0</v>
      </c>
      <c r="AA3005" s="2" t="s">
        <v>56</v>
      </c>
      <c r="AB3005" s="2" t="s">
        <v>15728</v>
      </c>
      <c r="AC3005" s="2" t="s">
        <v>146</v>
      </c>
      <c r="AD3005" s="2" t="s">
        <v>76</v>
      </c>
      <c r="AE3005" s="5">
        <v>78.11</v>
      </c>
      <c r="AF3005" s="2">
        <v>0</v>
      </c>
      <c r="AG3005" s="2" t="s">
        <v>77</v>
      </c>
      <c r="AH3005" s="2">
        <v>6</v>
      </c>
      <c r="AI3005" s="6" t="str">
        <f t="shared" si="138"/>
        <v>55-64</v>
      </c>
      <c r="AJ3005" s="11">
        <f>YEAR(tbl_LoanData[[#This Row],[Application Date]])</f>
        <v>2024</v>
      </c>
      <c r="AK3005" s="11" t="str">
        <f>TEXT(tbl_LoanData[[#This Row],[Application Date]],"MMMM")</f>
        <v>June</v>
      </c>
      <c r="AL3005" s="12">
        <f>DATE(YEAR(tbl_LoanData[[#This Row],[Application Date]]),MONTH(tbl_LoanData[[#This Row],[Application Date]]),1)</f>
        <v>45444</v>
      </c>
      <c r="AM3005" s="14">
        <f ca="1">IF(AND(tbl_LoanData[[#This Row],[Application Date]]&gt;=EOMONTH(TODAY(),-1)+1,tbl_LoanData[[#This Row],[Application Date]]&lt;=TODAY()),tbl_LoanData[[#This Row],[Loan Amount]],0)</f>
        <v>0</v>
      </c>
      <c r="AN3005" s="14">
        <f>tbl_LoanData[[#This Row],[Amount Paid]]-(Q3005-X3005)</f>
        <v>10333.440000000002</v>
      </c>
      <c r="AO3005" s="14">
        <f>IF(tbl_LoanData[[#This Row],[Application Status]]="Approved",1,0)</f>
        <v>1</v>
      </c>
      <c r="AP3005" s="22" t="str">
        <f t="shared" ca="1" si="139"/>
        <v/>
      </c>
      <c r="AQ3005" s="22" t="str">
        <f t="shared" ca="1" si="140"/>
        <v/>
      </c>
    </row>
    <row r="3006" spans="1:43" ht="14.4" customHeight="1" x14ac:dyDescent="0.3">
      <c r="A3006" s="2" t="s">
        <v>3291</v>
      </c>
      <c r="B3006" s="2" t="s">
        <v>3292</v>
      </c>
      <c r="C3006" s="2" t="s">
        <v>231</v>
      </c>
      <c r="D3006" s="2" t="s">
        <v>82</v>
      </c>
      <c r="E3006" s="2" t="s">
        <v>117</v>
      </c>
      <c r="F3006" s="2">
        <v>41</v>
      </c>
      <c r="G3006" s="2" t="s">
        <v>83</v>
      </c>
      <c r="H3006" s="2" t="s">
        <v>516</v>
      </c>
      <c r="I3006" s="2" t="s">
        <v>53</v>
      </c>
      <c r="J3006" s="3">
        <v>45461</v>
      </c>
      <c r="K3006" s="3">
        <v>45466</v>
      </c>
      <c r="L3006" s="2" t="s">
        <v>37</v>
      </c>
      <c r="M3006" s="2" t="s">
        <v>104</v>
      </c>
      <c r="N3006" s="2" t="s">
        <v>192</v>
      </c>
      <c r="O3006" s="4">
        <v>98000</v>
      </c>
      <c r="P3006" s="4">
        <v>15900</v>
      </c>
      <c r="Q3006" s="4">
        <v>82100</v>
      </c>
      <c r="R3006" s="2">
        <v>12</v>
      </c>
      <c r="S3006" s="5">
        <v>10.56</v>
      </c>
      <c r="T3006" s="4">
        <v>7564.15</v>
      </c>
      <c r="U3006" s="2" t="s">
        <v>73</v>
      </c>
      <c r="V3006" s="2" t="s">
        <v>33</v>
      </c>
      <c r="W3006" s="4">
        <v>90769.76</v>
      </c>
      <c r="X3006" s="4">
        <v>0</v>
      </c>
      <c r="Y3006" s="4">
        <v>90769.76</v>
      </c>
      <c r="Z3006" s="2">
        <v>0</v>
      </c>
      <c r="AA3006" s="2" t="s">
        <v>56</v>
      </c>
      <c r="AB3006" s="2" t="s">
        <v>15727</v>
      </c>
      <c r="AC3006" s="2" t="s">
        <v>129</v>
      </c>
      <c r="AD3006" s="2" t="s">
        <v>76</v>
      </c>
      <c r="AE3006" s="5">
        <v>83.78</v>
      </c>
      <c r="AF3006" s="2">
        <v>0</v>
      </c>
      <c r="AG3006" s="2" t="s">
        <v>77</v>
      </c>
      <c r="AH3006" s="2">
        <v>5</v>
      </c>
      <c r="AI3006" s="6" t="str">
        <f t="shared" si="138"/>
        <v>35-44</v>
      </c>
      <c r="AJ3006" s="11">
        <f>YEAR(tbl_LoanData[[#This Row],[Application Date]])</f>
        <v>2024</v>
      </c>
      <c r="AK3006" s="11" t="str">
        <f>TEXT(tbl_LoanData[[#This Row],[Application Date]],"MMMM")</f>
        <v>June</v>
      </c>
      <c r="AL3006" s="12">
        <f>DATE(YEAR(tbl_LoanData[[#This Row],[Application Date]]),MONTH(tbl_LoanData[[#This Row],[Application Date]]),1)</f>
        <v>45444</v>
      </c>
      <c r="AM3006" s="14">
        <f ca="1">IF(AND(tbl_LoanData[[#This Row],[Application Date]]&gt;=EOMONTH(TODAY(),-1)+1,tbl_LoanData[[#This Row],[Application Date]]&lt;=TODAY()),tbl_LoanData[[#This Row],[Loan Amount]],0)</f>
        <v>0</v>
      </c>
      <c r="AN3006" s="14">
        <f>tbl_LoanData[[#This Row],[Amount Paid]]-(Q3006-X3006)</f>
        <v>8669.7599999999948</v>
      </c>
      <c r="AO3006" s="14">
        <f>IF(tbl_LoanData[[#This Row],[Application Status]]="Approved",1,0)</f>
        <v>1</v>
      </c>
      <c r="AP3006" s="22" t="str">
        <f t="shared" ca="1" si="139"/>
        <v/>
      </c>
      <c r="AQ3006" s="22" t="str">
        <f t="shared" ca="1" si="140"/>
        <v/>
      </c>
    </row>
    <row r="3007" spans="1:43" ht="14.4" customHeight="1" x14ac:dyDescent="0.3">
      <c r="A3007" s="2" t="s">
        <v>3473</v>
      </c>
      <c r="B3007" s="2" t="s">
        <v>3474</v>
      </c>
      <c r="C3007" s="2" t="s">
        <v>655</v>
      </c>
      <c r="D3007" s="2" t="s">
        <v>81</v>
      </c>
      <c r="E3007" s="2" t="s">
        <v>82</v>
      </c>
      <c r="F3007" s="2">
        <v>36</v>
      </c>
      <c r="G3007" s="2" t="s">
        <v>69</v>
      </c>
      <c r="H3007" s="2" t="s">
        <v>466</v>
      </c>
      <c r="I3007" s="2" t="s">
        <v>43</v>
      </c>
      <c r="J3007" s="3">
        <v>45455</v>
      </c>
      <c r="K3007" s="3">
        <v>45465</v>
      </c>
      <c r="L3007" s="2" t="s">
        <v>37</v>
      </c>
      <c r="M3007" s="2" t="s">
        <v>94</v>
      </c>
      <c r="N3007" s="2" t="s">
        <v>568</v>
      </c>
      <c r="O3007" s="4">
        <v>130000</v>
      </c>
      <c r="P3007" s="4">
        <v>46800</v>
      </c>
      <c r="Q3007" s="4">
        <v>83200</v>
      </c>
      <c r="R3007" s="2">
        <v>36</v>
      </c>
      <c r="S3007" s="5">
        <v>11.56</v>
      </c>
      <c r="T3007" s="4">
        <v>3112.6</v>
      </c>
      <c r="U3007" s="2" t="s">
        <v>73</v>
      </c>
      <c r="V3007" s="2" t="s">
        <v>74</v>
      </c>
      <c r="W3007" s="4">
        <v>80927.600000000006</v>
      </c>
      <c r="X3007" s="4">
        <v>31126.16</v>
      </c>
      <c r="Y3007" s="4">
        <v>112053.75999999999</v>
      </c>
      <c r="Z3007" s="2">
        <v>0</v>
      </c>
      <c r="AA3007" s="2" t="s">
        <v>56</v>
      </c>
      <c r="AB3007" s="2" t="s">
        <v>15735</v>
      </c>
      <c r="AC3007" s="2" t="s">
        <v>146</v>
      </c>
      <c r="AD3007" s="2" t="s">
        <v>76</v>
      </c>
      <c r="AE3007" s="5">
        <v>64</v>
      </c>
      <c r="AF3007" s="2">
        <v>0</v>
      </c>
      <c r="AG3007" s="2" t="s">
        <v>77</v>
      </c>
      <c r="AH3007" s="2">
        <v>10</v>
      </c>
      <c r="AI3007" s="6" t="str">
        <f t="shared" si="138"/>
        <v>35-44</v>
      </c>
      <c r="AJ3007" s="11">
        <f>YEAR(tbl_LoanData[[#This Row],[Application Date]])</f>
        <v>2024</v>
      </c>
      <c r="AK3007" s="11" t="str">
        <f>TEXT(tbl_LoanData[[#This Row],[Application Date]],"MMMM")</f>
        <v>June</v>
      </c>
      <c r="AL3007" s="12">
        <f>DATE(YEAR(tbl_LoanData[[#This Row],[Application Date]]),MONTH(tbl_LoanData[[#This Row],[Application Date]]),1)</f>
        <v>45444</v>
      </c>
      <c r="AM3007" s="14">
        <f ca="1">IF(AND(tbl_LoanData[[#This Row],[Application Date]]&gt;=EOMONTH(TODAY(),-1)+1,tbl_LoanData[[#This Row],[Application Date]]&lt;=TODAY()),tbl_LoanData[[#This Row],[Loan Amount]],0)</f>
        <v>0</v>
      </c>
      <c r="AN3007" s="14">
        <f>tbl_LoanData[[#This Row],[Amount Paid]]-(Q3007-X3007)</f>
        <v>28853.760000000009</v>
      </c>
      <c r="AO3007" s="14">
        <f>IF(tbl_LoanData[[#This Row],[Application Status]]="Approved",1,0)</f>
        <v>1</v>
      </c>
      <c r="AP3007" s="22" t="str">
        <f t="shared" ca="1" si="139"/>
        <v/>
      </c>
      <c r="AQ3007" s="22" t="str">
        <f t="shared" ca="1" si="140"/>
        <v/>
      </c>
    </row>
    <row r="3008" spans="1:43" ht="14.4" customHeight="1" x14ac:dyDescent="0.3">
      <c r="A3008" s="2" t="s">
        <v>3535</v>
      </c>
      <c r="B3008" s="2" t="s">
        <v>3536</v>
      </c>
      <c r="C3008" s="2" t="s">
        <v>356</v>
      </c>
      <c r="D3008" s="2" t="s">
        <v>254</v>
      </c>
      <c r="E3008" s="2" t="s">
        <v>117</v>
      </c>
      <c r="F3008" s="2">
        <v>23</v>
      </c>
      <c r="G3008" s="2" t="s">
        <v>69</v>
      </c>
      <c r="H3008" s="2" t="s">
        <v>224</v>
      </c>
      <c r="I3008" s="2" t="s">
        <v>54</v>
      </c>
      <c r="J3008" s="3">
        <v>45471</v>
      </c>
      <c r="K3008" s="3">
        <v>45492</v>
      </c>
      <c r="L3008" s="2" t="s">
        <v>40</v>
      </c>
      <c r="M3008" s="2" t="s">
        <v>111</v>
      </c>
      <c r="N3008" s="2" t="s">
        <v>369</v>
      </c>
      <c r="O3008" s="4">
        <v>1012000</v>
      </c>
      <c r="P3008" s="4">
        <v>332100</v>
      </c>
      <c r="Q3008" s="4">
        <v>679900</v>
      </c>
      <c r="R3008" s="2">
        <v>24</v>
      </c>
      <c r="S3008" s="5">
        <v>5.3</v>
      </c>
      <c r="T3008" s="4">
        <v>31332.06</v>
      </c>
      <c r="U3008" s="2" t="s">
        <v>73</v>
      </c>
      <c r="V3008" s="2" t="s">
        <v>33</v>
      </c>
      <c r="W3008" s="4">
        <v>751969.4</v>
      </c>
      <c r="X3008" s="4">
        <v>0</v>
      </c>
      <c r="Y3008" s="4">
        <v>751969.4</v>
      </c>
      <c r="Z3008" s="2">
        <v>0</v>
      </c>
      <c r="AA3008" s="2" t="s">
        <v>56</v>
      </c>
      <c r="AB3008" s="2" t="s">
        <v>15731</v>
      </c>
      <c r="AC3008" s="2" t="s">
        <v>138</v>
      </c>
      <c r="AD3008" s="2" t="s">
        <v>76</v>
      </c>
      <c r="AE3008" s="5">
        <v>67.180000000000007</v>
      </c>
      <c r="AF3008" s="2">
        <v>0</v>
      </c>
      <c r="AG3008" s="2" t="s">
        <v>77</v>
      </c>
      <c r="AH3008" s="2">
        <v>21</v>
      </c>
      <c r="AI3008" s="6" t="str">
        <f t="shared" si="138"/>
        <v>18-24</v>
      </c>
      <c r="AJ3008" s="11">
        <f>YEAR(tbl_LoanData[[#This Row],[Application Date]])</f>
        <v>2024</v>
      </c>
      <c r="AK3008" s="11" t="str">
        <f>TEXT(tbl_LoanData[[#This Row],[Application Date]],"MMMM")</f>
        <v>June</v>
      </c>
      <c r="AL3008" s="12">
        <f>DATE(YEAR(tbl_LoanData[[#This Row],[Application Date]]),MONTH(tbl_LoanData[[#This Row],[Application Date]]),1)</f>
        <v>45444</v>
      </c>
      <c r="AM3008" s="14">
        <f ca="1">IF(AND(tbl_LoanData[[#This Row],[Application Date]]&gt;=EOMONTH(TODAY(),-1)+1,tbl_LoanData[[#This Row],[Application Date]]&lt;=TODAY()),tbl_LoanData[[#This Row],[Loan Amount]],0)</f>
        <v>0</v>
      </c>
      <c r="AN3008" s="14">
        <f>tbl_LoanData[[#This Row],[Amount Paid]]-(Q3008-X3008)</f>
        <v>72069.400000000023</v>
      </c>
      <c r="AO3008" s="14">
        <f>IF(tbl_LoanData[[#This Row],[Application Status]]="Approved",1,0)</f>
        <v>1</v>
      </c>
      <c r="AP3008" s="22" t="str">
        <f t="shared" ca="1" si="139"/>
        <v/>
      </c>
      <c r="AQ3008" s="22" t="str">
        <f t="shared" ca="1" si="140"/>
        <v/>
      </c>
    </row>
    <row r="3009" spans="1:43" ht="14.4" customHeight="1" x14ac:dyDescent="0.3">
      <c r="A3009" s="2" t="s">
        <v>3537</v>
      </c>
      <c r="B3009" s="2" t="s">
        <v>3538</v>
      </c>
      <c r="C3009" s="2" t="s">
        <v>317</v>
      </c>
      <c r="D3009" s="2" t="s">
        <v>117</v>
      </c>
      <c r="E3009" s="2" t="s">
        <v>101</v>
      </c>
      <c r="F3009" s="2">
        <v>30</v>
      </c>
      <c r="G3009" s="2" t="s">
        <v>83</v>
      </c>
      <c r="H3009" s="2" t="s">
        <v>177</v>
      </c>
      <c r="I3009" s="2" t="s">
        <v>43</v>
      </c>
      <c r="J3009" s="3">
        <v>45448</v>
      </c>
      <c r="K3009" s="3">
        <v>45468</v>
      </c>
      <c r="L3009" s="2" t="s">
        <v>36</v>
      </c>
      <c r="M3009" s="2" t="s">
        <v>71</v>
      </c>
      <c r="N3009" s="2" t="s">
        <v>162</v>
      </c>
      <c r="O3009" s="4">
        <v>1004000</v>
      </c>
      <c r="P3009" s="4">
        <v>281900</v>
      </c>
      <c r="Q3009" s="4">
        <v>722100</v>
      </c>
      <c r="R3009" s="2">
        <v>18</v>
      </c>
      <c r="S3009" s="5">
        <v>5.53</v>
      </c>
      <c r="T3009" s="4">
        <v>43444.34</v>
      </c>
      <c r="U3009" s="2" t="s">
        <v>73</v>
      </c>
      <c r="V3009" s="2" t="s">
        <v>33</v>
      </c>
      <c r="W3009" s="4">
        <v>781998.2</v>
      </c>
      <c r="X3009" s="4">
        <v>0</v>
      </c>
      <c r="Y3009" s="4">
        <v>781998.2</v>
      </c>
      <c r="Z3009" s="2">
        <v>0</v>
      </c>
      <c r="AA3009" s="2" t="s">
        <v>56</v>
      </c>
      <c r="AB3009" s="2" t="s">
        <v>15732</v>
      </c>
      <c r="AC3009" s="2" t="s">
        <v>360</v>
      </c>
      <c r="AD3009" s="2" t="s">
        <v>76</v>
      </c>
      <c r="AE3009" s="5">
        <v>71.92</v>
      </c>
      <c r="AF3009" s="2">
        <v>0</v>
      </c>
      <c r="AG3009" s="2" t="s">
        <v>77</v>
      </c>
      <c r="AH3009" s="2">
        <v>20</v>
      </c>
      <c r="AI3009" s="6" t="str">
        <f t="shared" si="138"/>
        <v>25-34</v>
      </c>
      <c r="AJ3009" s="11">
        <f>YEAR(tbl_LoanData[[#This Row],[Application Date]])</f>
        <v>2024</v>
      </c>
      <c r="AK3009" s="11" t="str">
        <f>TEXT(tbl_LoanData[[#This Row],[Application Date]],"MMMM")</f>
        <v>June</v>
      </c>
      <c r="AL3009" s="12">
        <f>DATE(YEAR(tbl_LoanData[[#This Row],[Application Date]]),MONTH(tbl_LoanData[[#This Row],[Application Date]]),1)</f>
        <v>45444</v>
      </c>
      <c r="AM3009" s="14">
        <f ca="1">IF(AND(tbl_LoanData[[#This Row],[Application Date]]&gt;=EOMONTH(TODAY(),-1)+1,tbl_LoanData[[#This Row],[Application Date]]&lt;=TODAY()),tbl_LoanData[[#This Row],[Loan Amount]],0)</f>
        <v>0</v>
      </c>
      <c r="AN3009" s="14">
        <f>tbl_LoanData[[#This Row],[Amount Paid]]-(Q3009-X3009)</f>
        <v>59898.199999999953</v>
      </c>
      <c r="AO3009" s="14">
        <f>IF(tbl_LoanData[[#This Row],[Application Status]]="Approved",1,0)</f>
        <v>1</v>
      </c>
      <c r="AP3009" s="22" t="str">
        <f t="shared" ca="1" si="139"/>
        <v/>
      </c>
      <c r="AQ3009" s="22" t="str">
        <f t="shared" ca="1" si="140"/>
        <v/>
      </c>
    </row>
    <row r="3010" spans="1:43" ht="14.4" customHeight="1" x14ac:dyDescent="0.3">
      <c r="A3010" s="2" t="s">
        <v>3651</v>
      </c>
      <c r="B3010" s="2" t="s">
        <v>3652</v>
      </c>
      <c r="C3010" s="2" t="s">
        <v>116</v>
      </c>
      <c r="D3010" s="2" t="s">
        <v>82</v>
      </c>
      <c r="E3010" s="2" t="s">
        <v>210</v>
      </c>
      <c r="F3010" s="2">
        <v>30</v>
      </c>
      <c r="G3010" s="2" t="s">
        <v>69</v>
      </c>
      <c r="H3010" s="2" t="s">
        <v>259</v>
      </c>
      <c r="I3010" s="2" t="s">
        <v>43</v>
      </c>
      <c r="J3010" s="3">
        <v>45450</v>
      </c>
      <c r="K3010" s="3"/>
      <c r="L3010" s="2" t="s">
        <v>36</v>
      </c>
      <c r="M3010" s="2" t="s">
        <v>71</v>
      </c>
      <c r="N3010" s="2" t="s">
        <v>162</v>
      </c>
      <c r="O3010" s="4">
        <v>1039000</v>
      </c>
      <c r="P3010" s="4">
        <v>413800</v>
      </c>
      <c r="Q3010" s="4">
        <v>625200</v>
      </c>
      <c r="R3010" s="2">
        <v>12</v>
      </c>
      <c r="S3010" s="5">
        <v>12.93</v>
      </c>
      <c r="T3010" s="4">
        <v>58836.53</v>
      </c>
      <c r="U3010" s="2" t="s">
        <v>113</v>
      </c>
      <c r="V3010" s="2" t="s">
        <v>97</v>
      </c>
      <c r="W3010" s="4">
        <v>0</v>
      </c>
      <c r="X3010" s="4">
        <v>0</v>
      </c>
      <c r="Y3010" s="4">
        <v>706038.36</v>
      </c>
      <c r="Z3010" s="2">
        <v>0</v>
      </c>
      <c r="AA3010" s="2" t="s">
        <v>97</v>
      </c>
      <c r="AB3010" s="2" t="s">
        <v>15736</v>
      </c>
      <c r="AC3010" s="2" t="s">
        <v>121</v>
      </c>
      <c r="AD3010" s="2" t="s">
        <v>76</v>
      </c>
      <c r="AE3010" s="5">
        <v>60.17</v>
      </c>
      <c r="AF3010" s="2">
        <v>0</v>
      </c>
      <c r="AG3010" s="2" t="s">
        <v>97</v>
      </c>
      <c r="AH3010" s="2"/>
      <c r="AI3010" s="6" t="str">
        <f t="shared" ref="AI3010:AI3073" si="141">IF(F3010&lt;25,"18-24",IF(F3010&lt;35,"25-34",IF(F3010&lt;45,"35-44",IF(F3010&lt;55,"45-54",IF(F3010&lt;65,"55-64","65+")))))</f>
        <v>25-34</v>
      </c>
      <c r="AJ3010" s="11">
        <f>YEAR(tbl_LoanData[[#This Row],[Application Date]])</f>
        <v>2024</v>
      </c>
      <c r="AK3010" s="11" t="str">
        <f>TEXT(tbl_LoanData[[#This Row],[Application Date]],"MMMM")</f>
        <v>June</v>
      </c>
      <c r="AL3010" s="12">
        <f>DATE(YEAR(tbl_LoanData[[#This Row],[Application Date]]),MONTH(tbl_LoanData[[#This Row],[Application Date]]),1)</f>
        <v>45444</v>
      </c>
      <c r="AM3010" s="14">
        <f ca="1">IF(AND(tbl_LoanData[[#This Row],[Application Date]]&gt;=EOMONTH(TODAY(),-1)+1,tbl_LoanData[[#This Row],[Application Date]]&lt;=TODAY()),tbl_LoanData[[#This Row],[Loan Amount]],0)</f>
        <v>0</v>
      </c>
      <c r="AN3010" s="14">
        <f>tbl_LoanData[[#This Row],[Amount Paid]]-(Q3010-X3010)</f>
        <v>-625200</v>
      </c>
      <c r="AO3010" s="14">
        <f>IF(tbl_LoanData[[#This Row],[Application Status]]="Approved",1,0)</f>
        <v>0</v>
      </c>
      <c r="AP3010" s="22" t="str">
        <f t="shared" ref="AP3010:AP3073" ca="1" si="142">IF(AND(J3010&gt;=DATE(YEAR(TODAY()),MONTH(TODAY()),1),J3010&lt;=TODAY()),"Current MTD",IF(AND(J3010&gt;=EOMONTH(TODAY(),-2)+1,J3010&lt;=EOMONTH(TODAY(),-1)),"Previous MTD",""))</f>
        <v/>
      </c>
      <c r="AQ3010" s="22" t="str">
        <f t="shared" ref="AQ3010:AQ3073" ca="1" si="143">IF(AND(J3010&gt;=DATE(YEAR(TODAY()),MONTH(TODAY()),1),J3010&lt;=TODAY()),TEXT(DATE(YEAR(TODAY()),MONTH(TODAY()),1),"mmm d")&amp;"–"&amp;DAY(TODAY()),IF(AND(J3010&gt;=EOMONTH(TODAY(),-2)+1,J3010&lt;=EOMONTH(TODAY(),-1)),""&amp;TEXT(EOMONTH(TODAY(),-2)+1,"mmm d")&amp;"–"&amp;DAY(TODAY()),""))</f>
        <v/>
      </c>
    </row>
    <row r="3011" spans="1:43" ht="14.4" customHeight="1" x14ac:dyDescent="0.3">
      <c r="A3011" s="2" t="s">
        <v>3989</v>
      </c>
      <c r="B3011" s="2" t="s">
        <v>3990</v>
      </c>
      <c r="C3011" s="2" t="s">
        <v>471</v>
      </c>
      <c r="D3011" s="2" t="s">
        <v>81</v>
      </c>
      <c r="E3011" s="2" t="s">
        <v>68</v>
      </c>
      <c r="F3011" s="2">
        <v>49</v>
      </c>
      <c r="G3011" s="2" t="s">
        <v>83</v>
      </c>
      <c r="H3011" s="2" t="s">
        <v>298</v>
      </c>
      <c r="I3011" s="2" t="s">
        <v>43</v>
      </c>
      <c r="J3011" s="3">
        <v>45462</v>
      </c>
      <c r="K3011" s="3">
        <v>45474</v>
      </c>
      <c r="L3011" s="2" t="s">
        <v>40</v>
      </c>
      <c r="M3011" s="2" t="s">
        <v>94</v>
      </c>
      <c r="N3011" s="2" t="s">
        <v>4</v>
      </c>
      <c r="O3011" s="4">
        <v>747000</v>
      </c>
      <c r="P3011" s="4">
        <v>129700</v>
      </c>
      <c r="Q3011" s="4">
        <v>617300</v>
      </c>
      <c r="R3011" s="2">
        <v>36</v>
      </c>
      <c r="S3011" s="5">
        <v>10.65</v>
      </c>
      <c r="T3011" s="4">
        <v>22625.759999999998</v>
      </c>
      <c r="U3011" s="2" t="s">
        <v>73</v>
      </c>
      <c r="V3011" s="2" t="s">
        <v>74</v>
      </c>
      <c r="W3011" s="4">
        <v>520392.48</v>
      </c>
      <c r="X3011" s="4">
        <v>294134.87</v>
      </c>
      <c r="Y3011" s="4">
        <v>814527.35</v>
      </c>
      <c r="Z3011" s="2">
        <v>64</v>
      </c>
      <c r="AA3011" s="2" t="s">
        <v>59</v>
      </c>
      <c r="AB3011" s="2" t="s">
        <v>15728</v>
      </c>
      <c r="AC3011" s="2" t="s">
        <v>106</v>
      </c>
      <c r="AD3011" s="2" t="s">
        <v>76</v>
      </c>
      <c r="AE3011" s="5">
        <v>82.64</v>
      </c>
      <c r="AF3011" s="2">
        <v>2</v>
      </c>
      <c r="AG3011" s="2" t="s">
        <v>130</v>
      </c>
      <c r="AH3011" s="2">
        <v>12</v>
      </c>
      <c r="AI3011" s="6" t="str">
        <f t="shared" si="141"/>
        <v>45-54</v>
      </c>
      <c r="AJ3011" s="11">
        <f>YEAR(tbl_LoanData[[#This Row],[Application Date]])</f>
        <v>2024</v>
      </c>
      <c r="AK3011" s="11" t="str">
        <f>TEXT(tbl_LoanData[[#This Row],[Application Date]],"MMMM")</f>
        <v>June</v>
      </c>
      <c r="AL3011" s="12">
        <f>DATE(YEAR(tbl_LoanData[[#This Row],[Application Date]]),MONTH(tbl_LoanData[[#This Row],[Application Date]]),1)</f>
        <v>45444</v>
      </c>
      <c r="AM3011" s="14">
        <f ca="1">IF(AND(tbl_LoanData[[#This Row],[Application Date]]&gt;=EOMONTH(TODAY(),-1)+1,tbl_LoanData[[#This Row],[Application Date]]&lt;=TODAY()),tbl_LoanData[[#This Row],[Loan Amount]],0)</f>
        <v>0</v>
      </c>
      <c r="AN3011" s="14">
        <f>tbl_LoanData[[#This Row],[Amount Paid]]-(Q3011-X3011)</f>
        <v>197227.34999999998</v>
      </c>
      <c r="AO3011" s="14">
        <f>IF(tbl_LoanData[[#This Row],[Application Status]]="Approved",1,0)</f>
        <v>1</v>
      </c>
      <c r="AP3011" s="22" t="str">
        <f t="shared" ca="1" si="142"/>
        <v/>
      </c>
      <c r="AQ3011" s="22" t="str">
        <f t="shared" ca="1" si="143"/>
        <v/>
      </c>
    </row>
    <row r="3012" spans="1:43" ht="14.4" customHeight="1" x14ac:dyDescent="0.3">
      <c r="A3012" s="2" t="s">
        <v>4123</v>
      </c>
      <c r="B3012" s="2" t="s">
        <v>4124</v>
      </c>
      <c r="C3012" s="2" t="s">
        <v>368</v>
      </c>
      <c r="D3012" s="2" t="s">
        <v>232</v>
      </c>
      <c r="E3012" s="2" t="s">
        <v>68</v>
      </c>
      <c r="F3012" s="2">
        <v>24</v>
      </c>
      <c r="G3012" s="2" t="s">
        <v>83</v>
      </c>
      <c r="H3012" s="2" t="s">
        <v>265</v>
      </c>
      <c r="I3012" s="2" t="s">
        <v>44</v>
      </c>
      <c r="J3012" s="3">
        <v>45469</v>
      </c>
      <c r="K3012" s="3"/>
      <c r="L3012" s="2" t="s">
        <v>36</v>
      </c>
      <c r="M3012" s="2" t="s">
        <v>71</v>
      </c>
      <c r="N3012" s="2" t="s">
        <v>162</v>
      </c>
      <c r="O3012" s="4">
        <v>2002000</v>
      </c>
      <c r="P3012" s="4">
        <v>482200</v>
      </c>
      <c r="Q3012" s="4">
        <v>1519800</v>
      </c>
      <c r="R3012" s="2">
        <v>36</v>
      </c>
      <c r="S3012" s="5">
        <v>10.83</v>
      </c>
      <c r="T3012" s="4">
        <v>55932.86</v>
      </c>
      <c r="U3012" s="2" t="s">
        <v>113</v>
      </c>
      <c r="V3012" s="2" t="s">
        <v>97</v>
      </c>
      <c r="W3012" s="4">
        <v>0</v>
      </c>
      <c r="X3012" s="4">
        <v>0</v>
      </c>
      <c r="Y3012" s="4">
        <v>2013583.02</v>
      </c>
      <c r="Z3012" s="2">
        <v>0</v>
      </c>
      <c r="AA3012" s="2" t="s">
        <v>97</v>
      </c>
      <c r="AB3012" s="2" t="s">
        <v>15729</v>
      </c>
      <c r="AC3012" s="2" t="s">
        <v>129</v>
      </c>
      <c r="AD3012" s="2" t="s">
        <v>76</v>
      </c>
      <c r="AE3012" s="5">
        <v>75.91</v>
      </c>
      <c r="AF3012" s="2">
        <v>0</v>
      </c>
      <c r="AG3012" s="2" t="s">
        <v>97</v>
      </c>
      <c r="AH3012" s="2"/>
      <c r="AI3012" s="6" t="str">
        <f t="shared" si="141"/>
        <v>18-24</v>
      </c>
      <c r="AJ3012" s="11">
        <f>YEAR(tbl_LoanData[[#This Row],[Application Date]])</f>
        <v>2024</v>
      </c>
      <c r="AK3012" s="11" t="str">
        <f>TEXT(tbl_LoanData[[#This Row],[Application Date]],"MMMM")</f>
        <v>June</v>
      </c>
      <c r="AL3012" s="12">
        <f>DATE(YEAR(tbl_LoanData[[#This Row],[Application Date]]),MONTH(tbl_LoanData[[#This Row],[Application Date]]),1)</f>
        <v>45444</v>
      </c>
      <c r="AM3012" s="14">
        <f ca="1">IF(AND(tbl_LoanData[[#This Row],[Application Date]]&gt;=EOMONTH(TODAY(),-1)+1,tbl_LoanData[[#This Row],[Application Date]]&lt;=TODAY()),tbl_LoanData[[#This Row],[Loan Amount]],0)</f>
        <v>0</v>
      </c>
      <c r="AN3012" s="14">
        <f>tbl_LoanData[[#This Row],[Amount Paid]]-(Q3012-X3012)</f>
        <v>-1519800</v>
      </c>
      <c r="AO3012" s="14">
        <f>IF(tbl_LoanData[[#This Row],[Application Status]]="Approved",1,0)</f>
        <v>0</v>
      </c>
      <c r="AP3012" s="22" t="str">
        <f t="shared" ca="1" si="142"/>
        <v/>
      </c>
      <c r="AQ3012" s="22" t="str">
        <f t="shared" ca="1" si="143"/>
        <v/>
      </c>
    </row>
    <row r="3013" spans="1:43" ht="14.4" customHeight="1" x14ac:dyDescent="0.3">
      <c r="A3013" s="2" t="s">
        <v>4333</v>
      </c>
      <c r="B3013" s="2" t="s">
        <v>4334</v>
      </c>
      <c r="C3013" s="2" t="s">
        <v>521</v>
      </c>
      <c r="D3013" s="2" t="s">
        <v>118</v>
      </c>
      <c r="E3013" s="2" t="s">
        <v>165</v>
      </c>
      <c r="F3013" s="2">
        <v>65</v>
      </c>
      <c r="G3013" s="2" t="s">
        <v>69</v>
      </c>
      <c r="H3013" s="2" t="s">
        <v>84</v>
      </c>
      <c r="I3013" s="2" t="s">
        <v>45</v>
      </c>
      <c r="J3013" s="3">
        <v>45455</v>
      </c>
      <c r="K3013" s="3"/>
      <c r="L3013" s="2" t="s">
        <v>40</v>
      </c>
      <c r="M3013" s="2" t="s">
        <v>71</v>
      </c>
      <c r="N3013" s="2" t="s">
        <v>137</v>
      </c>
      <c r="O3013" s="4">
        <v>1344000</v>
      </c>
      <c r="P3013" s="4">
        <v>310800</v>
      </c>
      <c r="Q3013" s="4">
        <v>1033200</v>
      </c>
      <c r="R3013" s="2">
        <v>24</v>
      </c>
      <c r="S3013" s="5">
        <v>13.32</v>
      </c>
      <c r="T3013" s="4">
        <v>54518.52</v>
      </c>
      <c r="U3013" s="2" t="s">
        <v>113</v>
      </c>
      <c r="V3013" s="2" t="s">
        <v>97</v>
      </c>
      <c r="W3013" s="4">
        <v>0</v>
      </c>
      <c r="X3013" s="4">
        <v>0</v>
      </c>
      <c r="Y3013" s="4">
        <v>1308444.48</v>
      </c>
      <c r="Z3013" s="2">
        <v>0</v>
      </c>
      <c r="AA3013" s="2" t="s">
        <v>97</v>
      </c>
      <c r="AB3013" s="2" t="s">
        <v>15731</v>
      </c>
      <c r="AC3013" s="2" t="s">
        <v>213</v>
      </c>
      <c r="AD3013" s="2" t="s">
        <v>76</v>
      </c>
      <c r="AE3013" s="5">
        <v>76.88</v>
      </c>
      <c r="AF3013" s="2">
        <v>0</v>
      </c>
      <c r="AG3013" s="2" t="s">
        <v>97</v>
      </c>
      <c r="AH3013" s="2"/>
      <c r="AI3013" s="6" t="str">
        <f t="shared" si="141"/>
        <v>65+</v>
      </c>
      <c r="AJ3013" s="11">
        <f>YEAR(tbl_LoanData[[#This Row],[Application Date]])</f>
        <v>2024</v>
      </c>
      <c r="AK3013" s="11" t="str">
        <f>TEXT(tbl_LoanData[[#This Row],[Application Date]],"MMMM")</f>
        <v>June</v>
      </c>
      <c r="AL3013" s="12">
        <f>DATE(YEAR(tbl_LoanData[[#This Row],[Application Date]]),MONTH(tbl_LoanData[[#This Row],[Application Date]]),1)</f>
        <v>45444</v>
      </c>
      <c r="AM3013" s="14">
        <f ca="1">IF(AND(tbl_LoanData[[#This Row],[Application Date]]&gt;=EOMONTH(TODAY(),-1)+1,tbl_LoanData[[#This Row],[Application Date]]&lt;=TODAY()),tbl_LoanData[[#This Row],[Loan Amount]],0)</f>
        <v>0</v>
      </c>
      <c r="AN3013" s="14">
        <f>tbl_LoanData[[#This Row],[Amount Paid]]-(Q3013-X3013)</f>
        <v>-1033200</v>
      </c>
      <c r="AO3013" s="14">
        <f>IF(tbl_LoanData[[#This Row],[Application Status]]="Approved",1,0)</f>
        <v>0</v>
      </c>
      <c r="AP3013" s="22" t="str">
        <f t="shared" ca="1" si="142"/>
        <v/>
      </c>
      <c r="AQ3013" s="22" t="str">
        <f t="shared" ca="1" si="143"/>
        <v/>
      </c>
    </row>
    <row r="3014" spans="1:43" ht="14.4" customHeight="1" x14ac:dyDescent="0.3">
      <c r="A3014" s="2" t="s">
        <v>4361</v>
      </c>
      <c r="B3014" s="2" t="s">
        <v>4362</v>
      </c>
      <c r="C3014" s="2" t="s">
        <v>390</v>
      </c>
      <c r="D3014" s="2" t="s">
        <v>101</v>
      </c>
      <c r="E3014" s="2" t="s">
        <v>385</v>
      </c>
      <c r="F3014" s="2">
        <v>23</v>
      </c>
      <c r="G3014" s="2" t="s">
        <v>83</v>
      </c>
      <c r="H3014" s="2" t="s">
        <v>273</v>
      </c>
      <c r="I3014" s="2" t="s">
        <v>45</v>
      </c>
      <c r="J3014" s="3">
        <v>45461</v>
      </c>
      <c r="K3014" s="3">
        <v>45476</v>
      </c>
      <c r="L3014" s="2" t="s">
        <v>40</v>
      </c>
      <c r="M3014" s="2" t="s">
        <v>111</v>
      </c>
      <c r="N3014" s="2" t="s">
        <v>369</v>
      </c>
      <c r="O3014" s="4">
        <v>1566000</v>
      </c>
      <c r="P3014" s="4">
        <v>326900</v>
      </c>
      <c r="Q3014" s="4">
        <v>1239100</v>
      </c>
      <c r="R3014" s="2">
        <v>60</v>
      </c>
      <c r="S3014" s="5">
        <v>8.7799999999999994</v>
      </c>
      <c r="T3014" s="4">
        <v>29717.75</v>
      </c>
      <c r="U3014" s="2" t="s">
        <v>73</v>
      </c>
      <c r="V3014" s="2" t="s">
        <v>74</v>
      </c>
      <c r="W3014" s="4">
        <v>742943.75</v>
      </c>
      <c r="X3014" s="4">
        <v>1040121.15</v>
      </c>
      <c r="Y3014" s="4">
        <v>1783064.9</v>
      </c>
      <c r="Z3014" s="2">
        <v>0</v>
      </c>
      <c r="AA3014" s="2" t="s">
        <v>56</v>
      </c>
      <c r="AB3014" s="2" t="s">
        <v>15732</v>
      </c>
      <c r="AC3014" s="2" t="s">
        <v>213</v>
      </c>
      <c r="AD3014" s="2" t="s">
        <v>76</v>
      </c>
      <c r="AE3014" s="5">
        <v>79.13</v>
      </c>
      <c r="AF3014" s="2">
        <v>0</v>
      </c>
      <c r="AG3014" s="2" t="s">
        <v>77</v>
      </c>
      <c r="AH3014" s="2">
        <v>15</v>
      </c>
      <c r="AI3014" s="6" t="str">
        <f t="shared" si="141"/>
        <v>18-24</v>
      </c>
      <c r="AJ3014" s="11">
        <f>YEAR(tbl_LoanData[[#This Row],[Application Date]])</f>
        <v>2024</v>
      </c>
      <c r="AK3014" s="11" t="str">
        <f>TEXT(tbl_LoanData[[#This Row],[Application Date]],"MMMM")</f>
        <v>June</v>
      </c>
      <c r="AL3014" s="12">
        <f>DATE(YEAR(tbl_LoanData[[#This Row],[Application Date]]),MONTH(tbl_LoanData[[#This Row],[Application Date]]),1)</f>
        <v>45444</v>
      </c>
      <c r="AM3014" s="14">
        <f ca="1">IF(AND(tbl_LoanData[[#This Row],[Application Date]]&gt;=EOMONTH(TODAY(),-1)+1,tbl_LoanData[[#This Row],[Application Date]]&lt;=TODAY()),tbl_LoanData[[#This Row],[Loan Amount]],0)</f>
        <v>0</v>
      </c>
      <c r="AN3014" s="14">
        <f>tbl_LoanData[[#This Row],[Amount Paid]]-(Q3014-X3014)</f>
        <v>543964.9</v>
      </c>
      <c r="AO3014" s="14">
        <f>IF(tbl_LoanData[[#This Row],[Application Status]]="Approved",1,0)</f>
        <v>1</v>
      </c>
      <c r="AP3014" s="22" t="str">
        <f t="shared" ca="1" si="142"/>
        <v/>
      </c>
      <c r="AQ3014" s="22" t="str">
        <f t="shared" ca="1" si="143"/>
        <v/>
      </c>
    </row>
    <row r="3015" spans="1:43" ht="14.4" customHeight="1" x14ac:dyDescent="0.3">
      <c r="A3015" s="2" t="s">
        <v>4383</v>
      </c>
      <c r="B3015" s="2" t="s">
        <v>4384</v>
      </c>
      <c r="C3015" s="2" t="s">
        <v>401</v>
      </c>
      <c r="D3015" s="2" t="s">
        <v>117</v>
      </c>
      <c r="E3015" s="2" t="s">
        <v>68</v>
      </c>
      <c r="F3015" s="2">
        <v>59</v>
      </c>
      <c r="G3015" s="2" t="s">
        <v>83</v>
      </c>
      <c r="H3015" s="2" t="s">
        <v>307</v>
      </c>
      <c r="I3015" s="2" t="s">
        <v>43</v>
      </c>
      <c r="J3015" s="3">
        <v>45471</v>
      </c>
      <c r="K3015" s="3">
        <v>45487</v>
      </c>
      <c r="L3015" s="2" t="s">
        <v>37</v>
      </c>
      <c r="M3015" s="2" t="s">
        <v>94</v>
      </c>
      <c r="N3015" s="2" t="s">
        <v>568</v>
      </c>
      <c r="O3015" s="4">
        <v>134000</v>
      </c>
      <c r="P3015" s="4">
        <v>28900</v>
      </c>
      <c r="Q3015" s="4">
        <v>105100</v>
      </c>
      <c r="R3015" s="2">
        <v>48</v>
      </c>
      <c r="S3015" s="5">
        <v>13.29</v>
      </c>
      <c r="T3015" s="4">
        <v>3353.57</v>
      </c>
      <c r="U3015" s="2" t="s">
        <v>73</v>
      </c>
      <c r="V3015" s="2" t="s">
        <v>74</v>
      </c>
      <c r="W3015" s="4">
        <v>83839.25</v>
      </c>
      <c r="X3015" s="4">
        <v>77131.91</v>
      </c>
      <c r="Y3015" s="4">
        <v>160971.16</v>
      </c>
      <c r="Z3015" s="2">
        <v>0</v>
      </c>
      <c r="AA3015" s="2" t="s">
        <v>56</v>
      </c>
      <c r="AB3015" s="2" t="s">
        <v>15734</v>
      </c>
      <c r="AC3015" s="2" t="s">
        <v>87</v>
      </c>
      <c r="AD3015" s="2" t="s">
        <v>76</v>
      </c>
      <c r="AE3015" s="5">
        <v>78.430000000000007</v>
      </c>
      <c r="AF3015" s="2">
        <v>0</v>
      </c>
      <c r="AG3015" s="2" t="s">
        <v>77</v>
      </c>
      <c r="AH3015" s="2">
        <v>16</v>
      </c>
      <c r="AI3015" s="6" t="str">
        <f t="shared" si="141"/>
        <v>55-64</v>
      </c>
      <c r="AJ3015" s="11">
        <f>YEAR(tbl_LoanData[[#This Row],[Application Date]])</f>
        <v>2024</v>
      </c>
      <c r="AK3015" s="11" t="str">
        <f>TEXT(tbl_LoanData[[#This Row],[Application Date]],"MMMM")</f>
        <v>June</v>
      </c>
      <c r="AL3015" s="12">
        <f>DATE(YEAR(tbl_LoanData[[#This Row],[Application Date]]),MONTH(tbl_LoanData[[#This Row],[Application Date]]),1)</f>
        <v>45444</v>
      </c>
      <c r="AM3015" s="14">
        <f ca="1">IF(AND(tbl_LoanData[[#This Row],[Application Date]]&gt;=EOMONTH(TODAY(),-1)+1,tbl_LoanData[[#This Row],[Application Date]]&lt;=TODAY()),tbl_LoanData[[#This Row],[Loan Amount]],0)</f>
        <v>0</v>
      </c>
      <c r="AN3015" s="14">
        <f>tbl_LoanData[[#This Row],[Amount Paid]]-(Q3015-X3015)</f>
        <v>55871.16</v>
      </c>
      <c r="AO3015" s="14">
        <f>IF(tbl_LoanData[[#This Row],[Application Status]]="Approved",1,0)</f>
        <v>1</v>
      </c>
      <c r="AP3015" s="22" t="str">
        <f t="shared" ca="1" si="142"/>
        <v/>
      </c>
      <c r="AQ3015" s="22" t="str">
        <f t="shared" ca="1" si="143"/>
        <v/>
      </c>
    </row>
    <row r="3016" spans="1:43" ht="14.4" customHeight="1" x14ac:dyDescent="0.3">
      <c r="A3016" s="2" t="s">
        <v>4433</v>
      </c>
      <c r="B3016" s="2" t="s">
        <v>4434</v>
      </c>
      <c r="C3016" s="2" t="s">
        <v>508</v>
      </c>
      <c r="D3016" s="2" t="s">
        <v>102</v>
      </c>
      <c r="E3016" s="2" t="s">
        <v>176</v>
      </c>
      <c r="F3016" s="2">
        <v>59</v>
      </c>
      <c r="G3016" s="2" t="s">
        <v>83</v>
      </c>
      <c r="H3016" s="2" t="s">
        <v>273</v>
      </c>
      <c r="I3016" s="2" t="s">
        <v>45</v>
      </c>
      <c r="J3016" s="3">
        <v>45449</v>
      </c>
      <c r="K3016" s="3">
        <v>45462</v>
      </c>
      <c r="L3016" s="2" t="s">
        <v>39</v>
      </c>
      <c r="M3016" s="2" t="s">
        <v>71</v>
      </c>
      <c r="N3016" s="2" t="s">
        <v>72</v>
      </c>
      <c r="O3016" s="4">
        <v>1648000</v>
      </c>
      <c r="P3016" s="4">
        <v>642200</v>
      </c>
      <c r="Q3016" s="4">
        <v>1005800</v>
      </c>
      <c r="R3016" s="2">
        <v>36</v>
      </c>
      <c r="S3016" s="5">
        <v>13.22</v>
      </c>
      <c r="T3016" s="4">
        <v>39019.449999999997</v>
      </c>
      <c r="U3016" s="2" t="s">
        <v>73</v>
      </c>
      <c r="V3016" s="2" t="s">
        <v>74</v>
      </c>
      <c r="W3016" s="4">
        <v>1014505.7</v>
      </c>
      <c r="X3016" s="4">
        <v>390194.58</v>
      </c>
      <c r="Y3016" s="4">
        <v>1404700.28</v>
      </c>
      <c r="Z3016" s="2">
        <v>0</v>
      </c>
      <c r="AA3016" s="2" t="s">
        <v>56</v>
      </c>
      <c r="AB3016" s="2" t="s">
        <v>15734</v>
      </c>
      <c r="AC3016" s="2" t="s">
        <v>75</v>
      </c>
      <c r="AD3016" s="2" t="s">
        <v>76</v>
      </c>
      <c r="AE3016" s="5">
        <v>61.03</v>
      </c>
      <c r="AF3016" s="2">
        <v>0</v>
      </c>
      <c r="AG3016" s="2" t="s">
        <v>77</v>
      </c>
      <c r="AH3016" s="2">
        <v>13</v>
      </c>
      <c r="AI3016" s="6" t="str">
        <f t="shared" si="141"/>
        <v>55-64</v>
      </c>
      <c r="AJ3016" s="11">
        <f>YEAR(tbl_LoanData[[#This Row],[Application Date]])</f>
        <v>2024</v>
      </c>
      <c r="AK3016" s="11" t="str">
        <f>TEXT(tbl_LoanData[[#This Row],[Application Date]],"MMMM")</f>
        <v>June</v>
      </c>
      <c r="AL3016" s="12">
        <f>DATE(YEAR(tbl_LoanData[[#This Row],[Application Date]]),MONTH(tbl_LoanData[[#This Row],[Application Date]]),1)</f>
        <v>45444</v>
      </c>
      <c r="AM3016" s="14">
        <f ca="1">IF(AND(tbl_LoanData[[#This Row],[Application Date]]&gt;=EOMONTH(TODAY(),-1)+1,tbl_LoanData[[#This Row],[Application Date]]&lt;=TODAY()),tbl_LoanData[[#This Row],[Loan Amount]],0)</f>
        <v>0</v>
      </c>
      <c r="AN3016" s="14">
        <f>tbl_LoanData[[#This Row],[Amount Paid]]-(Q3016-X3016)</f>
        <v>398900.28</v>
      </c>
      <c r="AO3016" s="14">
        <f>IF(tbl_LoanData[[#This Row],[Application Status]]="Approved",1,0)</f>
        <v>1</v>
      </c>
      <c r="AP3016" s="22" t="str">
        <f t="shared" ca="1" si="142"/>
        <v/>
      </c>
      <c r="AQ3016" s="22" t="str">
        <f t="shared" ca="1" si="143"/>
        <v/>
      </c>
    </row>
    <row r="3017" spans="1:43" ht="14.4" customHeight="1" x14ac:dyDescent="0.3">
      <c r="A3017" s="2" t="s">
        <v>4441</v>
      </c>
      <c r="B3017" s="2" t="s">
        <v>4442</v>
      </c>
      <c r="C3017" s="2" t="s">
        <v>586</v>
      </c>
      <c r="D3017" s="2" t="s">
        <v>161</v>
      </c>
      <c r="E3017" s="2" t="s">
        <v>312</v>
      </c>
      <c r="F3017" s="2">
        <v>40</v>
      </c>
      <c r="G3017" s="2" t="s">
        <v>69</v>
      </c>
      <c r="H3017" s="2" t="s">
        <v>151</v>
      </c>
      <c r="I3017" s="2" t="s">
        <v>46</v>
      </c>
      <c r="J3017" s="3">
        <v>45447</v>
      </c>
      <c r="K3017" s="3"/>
      <c r="L3017" s="2" t="s">
        <v>37</v>
      </c>
      <c r="M3017" s="2" t="s">
        <v>104</v>
      </c>
      <c r="N3017" s="2" t="s">
        <v>286</v>
      </c>
      <c r="O3017" s="4">
        <v>186000</v>
      </c>
      <c r="P3017" s="4">
        <v>70800</v>
      </c>
      <c r="Q3017" s="4">
        <v>115200</v>
      </c>
      <c r="R3017" s="2">
        <v>48</v>
      </c>
      <c r="S3017" s="5">
        <v>13.95</v>
      </c>
      <c r="T3017" s="4">
        <v>3739.2</v>
      </c>
      <c r="U3017" s="2" t="s">
        <v>113</v>
      </c>
      <c r="V3017" s="2" t="s">
        <v>97</v>
      </c>
      <c r="W3017" s="4">
        <v>0</v>
      </c>
      <c r="X3017" s="4">
        <v>0</v>
      </c>
      <c r="Y3017" s="4">
        <v>179481.60000000001</v>
      </c>
      <c r="Z3017" s="2">
        <v>0</v>
      </c>
      <c r="AA3017" s="2" t="s">
        <v>97</v>
      </c>
      <c r="AB3017" s="2" t="s">
        <v>15727</v>
      </c>
      <c r="AC3017" s="2" t="s">
        <v>332</v>
      </c>
      <c r="AD3017" s="2" t="s">
        <v>76</v>
      </c>
      <c r="AE3017" s="5">
        <v>61.94</v>
      </c>
      <c r="AF3017" s="2">
        <v>0</v>
      </c>
      <c r="AG3017" s="2" t="s">
        <v>97</v>
      </c>
      <c r="AH3017" s="2"/>
      <c r="AI3017" s="6" t="str">
        <f t="shared" si="141"/>
        <v>35-44</v>
      </c>
      <c r="AJ3017" s="11">
        <f>YEAR(tbl_LoanData[[#This Row],[Application Date]])</f>
        <v>2024</v>
      </c>
      <c r="AK3017" s="11" t="str">
        <f>TEXT(tbl_LoanData[[#This Row],[Application Date]],"MMMM")</f>
        <v>June</v>
      </c>
      <c r="AL3017" s="12">
        <f>DATE(YEAR(tbl_LoanData[[#This Row],[Application Date]]),MONTH(tbl_LoanData[[#This Row],[Application Date]]),1)</f>
        <v>45444</v>
      </c>
      <c r="AM3017" s="14">
        <f ca="1">IF(AND(tbl_LoanData[[#This Row],[Application Date]]&gt;=EOMONTH(TODAY(),-1)+1,tbl_LoanData[[#This Row],[Application Date]]&lt;=TODAY()),tbl_LoanData[[#This Row],[Loan Amount]],0)</f>
        <v>0</v>
      </c>
      <c r="AN3017" s="14">
        <f>tbl_LoanData[[#This Row],[Amount Paid]]-(Q3017-X3017)</f>
        <v>-115200</v>
      </c>
      <c r="AO3017" s="14">
        <f>IF(tbl_LoanData[[#This Row],[Application Status]]="Approved",1,0)</f>
        <v>0</v>
      </c>
      <c r="AP3017" s="22" t="str">
        <f t="shared" ca="1" si="142"/>
        <v/>
      </c>
      <c r="AQ3017" s="22" t="str">
        <f t="shared" ca="1" si="143"/>
        <v/>
      </c>
    </row>
    <row r="3018" spans="1:43" ht="14.4" customHeight="1" x14ac:dyDescent="0.3">
      <c r="A3018" s="2" t="s">
        <v>4537</v>
      </c>
      <c r="B3018" s="2" t="s">
        <v>4538</v>
      </c>
      <c r="C3018" s="2" t="s">
        <v>444</v>
      </c>
      <c r="D3018" s="2" t="s">
        <v>311</v>
      </c>
      <c r="E3018" s="2" t="s">
        <v>323</v>
      </c>
      <c r="F3018" s="2">
        <v>32</v>
      </c>
      <c r="G3018" s="2" t="s">
        <v>69</v>
      </c>
      <c r="H3018" s="2" t="s">
        <v>313</v>
      </c>
      <c r="I3018" s="2" t="s">
        <v>44</v>
      </c>
      <c r="J3018" s="3">
        <v>45460</v>
      </c>
      <c r="K3018" s="3">
        <v>45470</v>
      </c>
      <c r="L3018" s="2" t="s">
        <v>40</v>
      </c>
      <c r="M3018" s="2" t="s">
        <v>111</v>
      </c>
      <c r="N3018" s="2" t="s">
        <v>120</v>
      </c>
      <c r="O3018" s="4">
        <v>819000</v>
      </c>
      <c r="P3018" s="4">
        <v>84700</v>
      </c>
      <c r="Q3018" s="4">
        <v>734300</v>
      </c>
      <c r="R3018" s="2">
        <v>48</v>
      </c>
      <c r="S3018" s="5">
        <v>14.89</v>
      </c>
      <c r="T3018" s="4">
        <v>24409.360000000001</v>
      </c>
      <c r="U3018" s="2" t="s">
        <v>73</v>
      </c>
      <c r="V3018" s="2" t="s">
        <v>74</v>
      </c>
      <c r="W3018" s="4">
        <v>634643.36</v>
      </c>
      <c r="X3018" s="4">
        <v>537005.72</v>
      </c>
      <c r="Y3018" s="4">
        <v>1171649.08</v>
      </c>
      <c r="Z3018" s="2">
        <v>0</v>
      </c>
      <c r="AA3018" s="2" t="s">
        <v>56</v>
      </c>
      <c r="AB3018" s="2" t="s">
        <v>15735</v>
      </c>
      <c r="AC3018" s="2" t="s">
        <v>332</v>
      </c>
      <c r="AD3018" s="2" t="s">
        <v>76</v>
      </c>
      <c r="AE3018" s="5">
        <v>89.66</v>
      </c>
      <c r="AF3018" s="2">
        <v>0</v>
      </c>
      <c r="AG3018" s="2" t="s">
        <v>77</v>
      </c>
      <c r="AH3018" s="2">
        <v>10</v>
      </c>
      <c r="AI3018" s="6" t="str">
        <f t="shared" si="141"/>
        <v>25-34</v>
      </c>
      <c r="AJ3018" s="11">
        <f>YEAR(tbl_LoanData[[#This Row],[Application Date]])</f>
        <v>2024</v>
      </c>
      <c r="AK3018" s="11" t="str">
        <f>TEXT(tbl_LoanData[[#This Row],[Application Date]],"MMMM")</f>
        <v>June</v>
      </c>
      <c r="AL3018" s="12">
        <f>DATE(YEAR(tbl_LoanData[[#This Row],[Application Date]]),MONTH(tbl_LoanData[[#This Row],[Application Date]]),1)</f>
        <v>45444</v>
      </c>
      <c r="AM3018" s="14">
        <f ca="1">IF(AND(tbl_LoanData[[#This Row],[Application Date]]&gt;=EOMONTH(TODAY(),-1)+1,tbl_LoanData[[#This Row],[Application Date]]&lt;=TODAY()),tbl_LoanData[[#This Row],[Loan Amount]],0)</f>
        <v>0</v>
      </c>
      <c r="AN3018" s="14">
        <f>tbl_LoanData[[#This Row],[Amount Paid]]-(Q3018-X3018)</f>
        <v>437349.07999999996</v>
      </c>
      <c r="AO3018" s="14">
        <f>IF(tbl_LoanData[[#This Row],[Application Status]]="Approved",1,0)</f>
        <v>1</v>
      </c>
      <c r="AP3018" s="22" t="str">
        <f t="shared" ca="1" si="142"/>
        <v/>
      </c>
      <c r="AQ3018" s="22" t="str">
        <f t="shared" ca="1" si="143"/>
        <v/>
      </c>
    </row>
    <row r="3019" spans="1:43" x14ac:dyDescent="0.3">
      <c r="A3019" s="2" t="s">
        <v>4567</v>
      </c>
      <c r="B3019" s="2" t="s">
        <v>4568</v>
      </c>
      <c r="C3019" s="2" t="s">
        <v>264</v>
      </c>
      <c r="D3019" s="2" t="s">
        <v>182</v>
      </c>
      <c r="E3019" s="2" t="s">
        <v>268</v>
      </c>
      <c r="F3019" s="2">
        <v>42</v>
      </c>
      <c r="G3019" s="2" t="s">
        <v>83</v>
      </c>
      <c r="H3019" s="2" t="s">
        <v>269</v>
      </c>
      <c r="I3019" s="2" t="s">
        <v>46</v>
      </c>
      <c r="J3019" s="3">
        <v>45459</v>
      </c>
      <c r="K3019" s="3">
        <v>45463</v>
      </c>
      <c r="L3019" s="2" t="s">
        <v>40</v>
      </c>
      <c r="M3019" s="2" t="s">
        <v>111</v>
      </c>
      <c r="N3019" s="2" t="s">
        <v>120</v>
      </c>
      <c r="O3019" s="4">
        <v>935000</v>
      </c>
      <c r="P3019" s="4">
        <v>185900</v>
      </c>
      <c r="Q3019" s="4">
        <v>749100</v>
      </c>
      <c r="R3019" s="2">
        <v>36</v>
      </c>
      <c r="S3019" s="5">
        <v>14.3</v>
      </c>
      <c r="T3019" s="4">
        <v>29735.11</v>
      </c>
      <c r="U3019" s="2" t="s">
        <v>73</v>
      </c>
      <c r="V3019" s="2" t="s">
        <v>74</v>
      </c>
      <c r="W3019" s="4">
        <v>773112.86</v>
      </c>
      <c r="X3019" s="4">
        <v>297351.03999999998</v>
      </c>
      <c r="Y3019" s="4">
        <v>1070463.8999999999</v>
      </c>
      <c r="Z3019" s="2">
        <v>0</v>
      </c>
      <c r="AA3019" s="2" t="s">
        <v>56</v>
      </c>
      <c r="AB3019" s="2" t="s">
        <v>15728</v>
      </c>
      <c r="AC3019" s="2" t="s">
        <v>332</v>
      </c>
      <c r="AD3019" s="2" t="s">
        <v>76</v>
      </c>
      <c r="AE3019" s="5">
        <v>80.12</v>
      </c>
      <c r="AF3019" s="2">
        <v>0</v>
      </c>
      <c r="AG3019" s="2" t="s">
        <v>77</v>
      </c>
      <c r="AH3019" s="2">
        <v>4</v>
      </c>
      <c r="AI3019" s="6" t="str">
        <f t="shared" si="141"/>
        <v>35-44</v>
      </c>
      <c r="AJ3019" s="11">
        <f>YEAR(tbl_LoanData[[#This Row],[Application Date]])</f>
        <v>2024</v>
      </c>
      <c r="AK3019" s="11" t="str">
        <f>TEXT(tbl_LoanData[[#This Row],[Application Date]],"MMMM")</f>
        <v>June</v>
      </c>
      <c r="AL3019" s="12">
        <f>DATE(YEAR(tbl_LoanData[[#This Row],[Application Date]]),MONTH(tbl_LoanData[[#This Row],[Application Date]]),1)</f>
        <v>45444</v>
      </c>
      <c r="AM3019" s="14">
        <f ca="1">IF(AND(tbl_LoanData[[#This Row],[Application Date]]&gt;=EOMONTH(TODAY(),-1)+1,tbl_LoanData[[#This Row],[Application Date]]&lt;=TODAY()),tbl_LoanData[[#This Row],[Loan Amount]],0)</f>
        <v>0</v>
      </c>
      <c r="AN3019" s="14">
        <f>tbl_LoanData[[#This Row],[Amount Paid]]-(Q3019-X3019)</f>
        <v>321363.89999999997</v>
      </c>
      <c r="AO3019" s="14">
        <f>IF(tbl_LoanData[[#This Row],[Application Status]]="Approved",1,0)</f>
        <v>1</v>
      </c>
      <c r="AP3019" s="22" t="str">
        <f t="shared" ca="1" si="142"/>
        <v/>
      </c>
      <c r="AQ3019" s="22" t="str">
        <f t="shared" ca="1" si="143"/>
        <v/>
      </c>
    </row>
    <row r="3020" spans="1:43" x14ac:dyDescent="0.3">
      <c r="A3020" s="2" t="s">
        <v>4617</v>
      </c>
      <c r="B3020" s="2" t="s">
        <v>4618</v>
      </c>
      <c r="C3020" s="2" t="s">
        <v>429</v>
      </c>
      <c r="D3020" s="2" t="s">
        <v>189</v>
      </c>
      <c r="E3020" s="2" t="s">
        <v>134</v>
      </c>
      <c r="F3020" s="2">
        <v>50</v>
      </c>
      <c r="G3020" s="2" t="s">
        <v>83</v>
      </c>
      <c r="H3020" s="2" t="s">
        <v>466</v>
      </c>
      <c r="I3020" s="2" t="s">
        <v>43</v>
      </c>
      <c r="J3020" s="3">
        <v>45466</v>
      </c>
      <c r="K3020" s="3">
        <v>45472</v>
      </c>
      <c r="L3020" s="2" t="s">
        <v>38</v>
      </c>
      <c r="M3020" s="2" t="s">
        <v>144</v>
      </c>
      <c r="N3020" s="2" t="s">
        <v>382</v>
      </c>
      <c r="O3020" s="4">
        <v>1397000</v>
      </c>
      <c r="P3020" s="4">
        <v>287300</v>
      </c>
      <c r="Q3020" s="4">
        <v>1109700</v>
      </c>
      <c r="R3020" s="2">
        <v>18</v>
      </c>
      <c r="S3020" s="5">
        <v>7.11</v>
      </c>
      <c r="T3020" s="4">
        <v>68224.97</v>
      </c>
      <c r="U3020" s="2" t="s">
        <v>73</v>
      </c>
      <c r="V3020" s="2" t="s">
        <v>34</v>
      </c>
      <c r="W3020" s="4">
        <v>1091599.52</v>
      </c>
      <c r="X3020" s="4">
        <v>136449.98000000001</v>
      </c>
      <c r="Y3020" s="4">
        <v>1228049.5</v>
      </c>
      <c r="Z3020" s="2">
        <v>64</v>
      </c>
      <c r="AA3020" s="2" t="s">
        <v>59</v>
      </c>
      <c r="AB3020" s="2" t="s">
        <v>15730</v>
      </c>
      <c r="AC3020" s="2" t="s">
        <v>75</v>
      </c>
      <c r="AD3020" s="2" t="s">
        <v>76</v>
      </c>
      <c r="AE3020" s="5">
        <v>79.430000000000007</v>
      </c>
      <c r="AF3020" s="2">
        <v>2</v>
      </c>
      <c r="AG3020" s="2" t="s">
        <v>130</v>
      </c>
      <c r="AH3020" s="2">
        <v>6</v>
      </c>
      <c r="AI3020" s="6" t="str">
        <f t="shared" si="141"/>
        <v>45-54</v>
      </c>
      <c r="AJ3020" s="11">
        <f>YEAR(tbl_LoanData[[#This Row],[Application Date]])</f>
        <v>2024</v>
      </c>
      <c r="AK3020" s="11" t="str">
        <f>TEXT(tbl_LoanData[[#This Row],[Application Date]],"MMMM")</f>
        <v>June</v>
      </c>
      <c r="AL3020" s="12">
        <f>DATE(YEAR(tbl_LoanData[[#This Row],[Application Date]]),MONTH(tbl_LoanData[[#This Row],[Application Date]]),1)</f>
        <v>45444</v>
      </c>
      <c r="AM3020" s="14">
        <f ca="1">IF(AND(tbl_LoanData[[#This Row],[Application Date]]&gt;=EOMONTH(TODAY(),-1)+1,tbl_LoanData[[#This Row],[Application Date]]&lt;=TODAY()),tbl_LoanData[[#This Row],[Loan Amount]],0)</f>
        <v>0</v>
      </c>
      <c r="AN3020" s="14">
        <f>tbl_LoanData[[#This Row],[Amount Paid]]-(Q3020-X3020)</f>
        <v>118349.5</v>
      </c>
      <c r="AO3020" s="14">
        <f>IF(tbl_LoanData[[#This Row],[Application Status]]="Approved",1,0)</f>
        <v>1</v>
      </c>
      <c r="AP3020" s="22" t="str">
        <f t="shared" ca="1" si="142"/>
        <v/>
      </c>
      <c r="AQ3020" s="22" t="str">
        <f t="shared" ca="1" si="143"/>
        <v/>
      </c>
    </row>
    <row r="3021" spans="1:43" ht="14.4" customHeight="1" x14ac:dyDescent="0.3">
      <c r="A3021" s="2" t="s">
        <v>4727</v>
      </c>
      <c r="B3021" s="2" t="s">
        <v>4728</v>
      </c>
      <c r="C3021" s="2" t="s">
        <v>575</v>
      </c>
      <c r="D3021" s="2" t="s">
        <v>117</v>
      </c>
      <c r="E3021" s="2" t="s">
        <v>183</v>
      </c>
      <c r="F3021" s="2">
        <v>53</v>
      </c>
      <c r="G3021" s="2" t="s">
        <v>69</v>
      </c>
      <c r="H3021" s="2" t="s">
        <v>217</v>
      </c>
      <c r="I3021" s="2" t="s">
        <v>46</v>
      </c>
      <c r="J3021" s="3">
        <v>45452</v>
      </c>
      <c r="K3021" s="3">
        <v>45467</v>
      </c>
      <c r="L3021" s="2" t="s">
        <v>36</v>
      </c>
      <c r="M3021" s="2" t="s">
        <v>104</v>
      </c>
      <c r="N3021" s="2" t="s">
        <v>592</v>
      </c>
      <c r="O3021" s="4">
        <v>2048000</v>
      </c>
      <c r="P3021" s="4">
        <v>246900</v>
      </c>
      <c r="Q3021" s="4">
        <v>1801100</v>
      </c>
      <c r="R3021" s="2">
        <v>18</v>
      </c>
      <c r="S3021" s="5">
        <v>12.83</v>
      </c>
      <c r="T3021" s="4">
        <v>119317.87</v>
      </c>
      <c r="U3021" s="2" t="s">
        <v>73</v>
      </c>
      <c r="V3021" s="2" t="s">
        <v>33</v>
      </c>
      <c r="W3021" s="4">
        <v>2147721.69</v>
      </c>
      <c r="X3021" s="4">
        <v>0</v>
      </c>
      <c r="Y3021" s="4">
        <v>2147721.69</v>
      </c>
      <c r="Z3021" s="2">
        <v>0</v>
      </c>
      <c r="AA3021" s="2" t="s">
        <v>56</v>
      </c>
      <c r="AB3021" s="2" t="s">
        <v>15735</v>
      </c>
      <c r="AC3021" s="2" t="s">
        <v>106</v>
      </c>
      <c r="AD3021" s="2" t="s">
        <v>76</v>
      </c>
      <c r="AE3021" s="5">
        <v>87.94</v>
      </c>
      <c r="AF3021" s="2">
        <v>0</v>
      </c>
      <c r="AG3021" s="2" t="s">
        <v>77</v>
      </c>
      <c r="AH3021" s="2">
        <v>15</v>
      </c>
      <c r="AI3021" s="6" t="str">
        <f t="shared" si="141"/>
        <v>45-54</v>
      </c>
      <c r="AJ3021" s="11">
        <f>YEAR(tbl_LoanData[[#This Row],[Application Date]])</f>
        <v>2024</v>
      </c>
      <c r="AK3021" s="11" t="str">
        <f>TEXT(tbl_LoanData[[#This Row],[Application Date]],"MMMM")</f>
        <v>June</v>
      </c>
      <c r="AL3021" s="12">
        <f>DATE(YEAR(tbl_LoanData[[#This Row],[Application Date]]),MONTH(tbl_LoanData[[#This Row],[Application Date]]),1)</f>
        <v>45444</v>
      </c>
      <c r="AM3021" s="14">
        <f ca="1">IF(AND(tbl_LoanData[[#This Row],[Application Date]]&gt;=EOMONTH(TODAY(),-1)+1,tbl_LoanData[[#This Row],[Application Date]]&lt;=TODAY()),tbl_LoanData[[#This Row],[Loan Amount]],0)</f>
        <v>0</v>
      </c>
      <c r="AN3021" s="14">
        <f>tbl_LoanData[[#This Row],[Amount Paid]]-(Q3021-X3021)</f>
        <v>346621.68999999994</v>
      </c>
      <c r="AO3021" s="14">
        <f>IF(tbl_LoanData[[#This Row],[Application Status]]="Approved",1,0)</f>
        <v>1</v>
      </c>
      <c r="AP3021" s="22" t="str">
        <f t="shared" ca="1" si="142"/>
        <v/>
      </c>
      <c r="AQ3021" s="22" t="str">
        <f t="shared" ca="1" si="143"/>
        <v/>
      </c>
    </row>
    <row r="3022" spans="1:43" ht="14.4" customHeight="1" x14ac:dyDescent="0.3">
      <c r="A3022" s="2" t="s">
        <v>4849</v>
      </c>
      <c r="B3022" s="2" t="s">
        <v>4850</v>
      </c>
      <c r="C3022" s="2" t="s">
        <v>1102</v>
      </c>
      <c r="D3022" s="2" t="s">
        <v>91</v>
      </c>
      <c r="E3022" s="2" t="s">
        <v>209</v>
      </c>
      <c r="F3022" s="2">
        <v>55</v>
      </c>
      <c r="G3022" s="2" t="s">
        <v>69</v>
      </c>
      <c r="H3022" s="2" t="s">
        <v>298</v>
      </c>
      <c r="I3022" s="2" t="s">
        <v>43</v>
      </c>
      <c r="J3022" s="3">
        <v>45457</v>
      </c>
      <c r="K3022" s="3">
        <v>45473</v>
      </c>
      <c r="L3022" s="2" t="s">
        <v>36</v>
      </c>
      <c r="M3022" s="2" t="s">
        <v>111</v>
      </c>
      <c r="N3022" s="2" t="s">
        <v>350</v>
      </c>
      <c r="O3022" s="4">
        <v>1376000</v>
      </c>
      <c r="P3022" s="4">
        <v>512900</v>
      </c>
      <c r="Q3022" s="4">
        <v>863100</v>
      </c>
      <c r="R3022" s="2">
        <v>24</v>
      </c>
      <c r="S3022" s="5">
        <v>8.15</v>
      </c>
      <c r="T3022" s="4">
        <v>41824.39</v>
      </c>
      <c r="U3022" s="2" t="s">
        <v>73</v>
      </c>
      <c r="V3022" s="2" t="s">
        <v>33</v>
      </c>
      <c r="W3022" s="4">
        <v>1003785.3</v>
      </c>
      <c r="X3022" s="4">
        <v>0</v>
      </c>
      <c r="Y3022" s="4">
        <v>1003785.3</v>
      </c>
      <c r="Z3022" s="2">
        <v>0</v>
      </c>
      <c r="AA3022" s="2" t="s">
        <v>56</v>
      </c>
      <c r="AB3022" s="2" t="s">
        <v>15727</v>
      </c>
      <c r="AC3022" s="2" t="s">
        <v>121</v>
      </c>
      <c r="AD3022" s="2" t="s">
        <v>76</v>
      </c>
      <c r="AE3022" s="5">
        <v>62.73</v>
      </c>
      <c r="AF3022" s="2">
        <v>0</v>
      </c>
      <c r="AG3022" s="2" t="s">
        <v>77</v>
      </c>
      <c r="AH3022" s="2">
        <v>16</v>
      </c>
      <c r="AI3022" s="6" t="str">
        <f t="shared" si="141"/>
        <v>55-64</v>
      </c>
      <c r="AJ3022" s="11">
        <f>YEAR(tbl_LoanData[[#This Row],[Application Date]])</f>
        <v>2024</v>
      </c>
      <c r="AK3022" s="11" t="str">
        <f>TEXT(tbl_LoanData[[#This Row],[Application Date]],"MMMM")</f>
        <v>June</v>
      </c>
      <c r="AL3022" s="12">
        <f>DATE(YEAR(tbl_LoanData[[#This Row],[Application Date]]),MONTH(tbl_LoanData[[#This Row],[Application Date]]),1)</f>
        <v>45444</v>
      </c>
      <c r="AM3022" s="14">
        <f ca="1">IF(AND(tbl_LoanData[[#This Row],[Application Date]]&gt;=EOMONTH(TODAY(),-1)+1,tbl_LoanData[[#This Row],[Application Date]]&lt;=TODAY()),tbl_LoanData[[#This Row],[Loan Amount]],0)</f>
        <v>0</v>
      </c>
      <c r="AN3022" s="14">
        <f>tbl_LoanData[[#This Row],[Amount Paid]]-(Q3022-X3022)</f>
        <v>140685.30000000005</v>
      </c>
      <c r="AO3022" s="14">
        <f>IF(tbl_LoanData[[#This Row],[Application Status]]="Approved",1,0)</f>
        <v>1</v>
      </c>
      <c r="AP3022" s="22" t="str">
        <f t="shared" ca="1" si="142"/>
        <v/>
      </c>
      <c r="AQ3022" s="22" t="str">
        <f t="shared" ca="1" si="143"/>
        <v/>
      </c>
    </row>
    <row r="3023" spans="1:43" x14ac:dyDescent="0.3">
      <c r="A3023" s="2" t="s">
        <v>4857</v>
      </c>
      <c r="B3023" s="2" t="s">
        <v>4858</v>
      </c>
      <c r="C3023" s="2" t="s">
        <v>124</v>
      </c>
      <c r="D3023" s="2" t="s">
        <v>189</v>
      </c>
      <c r="E3023" s="2" t="s">
        <v>135</v>
      </c>
      <c r="F3023" s="2">
        <v>33</v>
      </c>
      <c r="G3023" s="2" t="s">
        <v>69</v>
      </c>
      <c r="H3023" s="2" t="s">
        <v>313</v>
      </c>
      <c r="I3023" s="2" t="s">
        <v>44</v>
      </c>
      <c r="J3023" s="3">
        <v>45463</v>
      </c>
      <c r="K3023" s="3"/>
      <c r="L3023" s="2" t="s">
        <v>39</v>
      </c>
      <c r="M3023" s="2" t="s">
        <v>167</v>
      </c>
      <c r="N3023" s="2" t="s">
        <v>491</v>
      </c>
      <c r="O3023" s="4">
        <v>1909000</v>
      </c>
      <c r="P3023" s="4">
        <v>236700</v>
      </c>
      <c r="Q3023" s="4">
        <v>1672300</v>
      </c>
      <c r="R3023" s="2">
        <v>12</v>
      </c>
      <c r="S3023" s="5">
        <v>13.73</v>
      </c>
      <c r="T3023" s="4">
        <v>158492.23000000001</v>
      </c>
      <c r="U3023" s="2" t="s">
        <v>96</v>
      </c>
      <c r="V3023" s="2" t="s">
        <v>97</v>
      </c>
      <c r="W3023" s="4">
        <v>0</v>
      </c>
      <c r="X3023" s="4">
        <v>0</v>
      </c>
      <c r="Y3023" s="4">
        <v>1901906.79</v>
      </c>
      <c r="Z3023" s="2">
        <v>0</v>
      </c>
      <c r="AA3023" s="2" t="s">
        <v>97</v>
      </c>
      <c r="AB3023" s="2" t="s">
        <v>15733</v>
      </c>
      <c r="AC3023" s="2" t="s">
        <v>332</v>
      </c>
      <c r="AD3023" s="2" t="s">
        <v>76</v>
      </c>
      <c r="AE3023" s="5">
        <v>87.6</v>
      </c>
      <c r="AF3023" s="2">
        <v>0</v>
      </c>
      <c r="AG3023" s="2" t="s">
        <v>97</v>
      </c>
      <c r="AH3023" s="2"/>
      <c r="AI3023" s="6" t="str">
        <f t="shared" si="141"/>
        <v>25-34</v>
      </c>
      <c r="AJ3023" s="11">
        <f>YEAR(tbl_LoanData[[#This Row],[Application Date]])</f>
        <v>2024</v>
      </c>
      <c r="AK3023" s="11" t="str">
        <f>TEXT(tbl_LoanData[[#This Row],[Application Date]],"MMMM")</f>
        <v>June</v>
      </c>
      <c r="AL3023" s="12">
        <f>DATE(YEAR(tbl_LoanData[[#This Row],[Application Date]]),MONTH(tbl_LoanData[[#This Row],[Application Date]]),1)</f>
        <v>45444</v>
      </c>
      <c r="AM3023" s="14">
        <f ca="1">IF(AND(tbl_LoanData[[#This Row],[Application Date]]&gt;=EOMONTH(TODAY(),-1)+1,tbl_LoanData[[#This Row],[Application Date]]&lt;=TODAY()),tbl_LoanData[[#This Row],[Loan Amount]],0)</f>
        <v>0</v>
      </c>
      <c r="AN3023" s="14">
        <f>tbl_LoanData[[#This Row],[Amount Paid]]-(Q3023-X3023)</f>
        <v>-1672300</v>
      </c>
      <c r="AO3023" s="14">
        <f>IF(tbl_LoanData[[#This Row],[Application Status]]="Approved",1,0)</f>
        <v>0</v>
      </c>
      <c r="AP3023" s="22" t="str">
        <f t="shared" ca="1" si="142"/>
        <v/>
      </c>
      <c r="AQ3023" s="22" t="str">
        <f t="shared" ca="1" si="143"/>
        <v/>
      </c>
    </row>
    <row r="3024" spans="1:43" ht="14.4" customHeight="1" x14ac:dyDescent="0.3">
      <c r="A3024" s="2" t="s">
        <v>4919</v>
      </c>
      <c r="B3024" s="2" t="s">
        <v>4920</v>
      </c>
      <c r="C3024" s="2" t="s">
        <v>390</v>
      </c>
      <c r="D3024" s="2" t="s">
        <v>182</v>
      </c>
      <c r="E3024" s="2" t="s">
        <v>81</v>
      </c>
      <c r="F3024" s="2">
        <v>44</v>
      </c>
      <c r="G3024" s="2" t="s">
        <v>83</v>
      </c>
      <c r="H3024" s="2" t="s">
        <v>285</v>
      </c>
      <c r="I3024" s="2" t="s">
        <v>55</v>
      </c>
      <c r="J3024" s="3">
        <v>45452</v>
      </c>
      <c r="K3024" s="3">
        <v>45463</v>
      </c>
      <c r="L3024" s="2" t="s">
        <v>36</v>
      </c>
      <c r="M3024" s="2" t="s">
        <v>104</v>
      </c>
      <c r="N3024" s="2" t="s">
        <v>105</v>
      </c>
      <c r="O3024" s="4">
        <v>1887000</v>
      </c>
      <c r="P3024" s="4">
        <v>392400</v>
      </c>
      <c r="Q3024" s="4">
        <v>1494600</v>
      </c>
      <c r="R3024" s="2">
        <v>48</v>
      </c>
      <c r="S3024" s="5">
        <v>5.49</v>
      </c>
      <c r="T3024" s="4">
        <v>37975.300000000003</v>
      </c>
      <c r="U3024" s="2" t="s">
        <v>73</v>
      </c>
      <c r="V3024" s="2" t="s">
        <v>74</v>
      </c>
      <c r="W3024" s="4">
        <v>835456.6</v>
      </c>
      <c r="X3024" s="4">
        <v>987357.56</v>
      </c>
      <c r="Y3024" s="4">
        <v>1822814.16</v>
      </c>
      <c r="Z3024" s="2">
        <v>112</v>
      </c>
      <c r="AA3024" s="2" t="s">
        <v>60</v>
      </c>
      <c r="AB3024" s="2" t="s">
        <v>15736</v>
      </c>
      <c r="AC3024" s="2" t="s">
        <v>213</v>
      </c>
      <c r="AD3024" s="2" t="s">
        <v>76</v>
      </c>
      <c r="AE3024" s="5">
        <v>79.209999999999994</v>
      </c>
      <c r="AF3024" s="2">
        <v>4</v>
      </c>
      <c r="AG3024" s="2" t="s">
        <v>130</v>
      </c>
      <c r="AH3024" s="2">
        <v>11</v>
      </c>
      <c r="AI3024" s="6" t="str">
        <f t="shared" si="141"/>
        <v>35-44</v>
      </c>
      <c r="AJ3024" s="11">
        <f>YEAR(tbl_LoanData[[#This Row],[Application Date]])</f>
        <v>2024</v>
      </c>
      <c r="AK3024" s="11" t="str">
        <f>TEXT(tbl_LoanData[[#This Row],[Application Date]],"MMMM")</f>
        <v>June</v>
      </c>
      <c r="AL3024" s="12">
        <f>DATE(YEAR(tbl_LoanData[[#This Row],[Application Date]]),MONTH(tbl_LoanData[[#This Row],[Application Date]]),1)</f>
        <v>45444</v>
      </c>
      <c r="AM3024" s="14">
        <f ca="1">IF(AND(tbl_LoanData[[#This Row],[Application Date]]&gt;=EOMONTH(TODAY(),-1)+1,tbl_LoanData[[#This Row],[Application Date]]&lt;=TODAY()),tbl_LoanData[[#This Row],[Loan Amount]],0)</f>
        <v>0</v>
      </c>
      <c r="AN3024" s="14">
        <f>tbl_LoanData[[#This Row],[Amount Paid]]-(Q3024-X3024)</f>
        <v>328214.16000000003</v>
      </c>
      <c r="AO3024" s="14">
        <f>IF(tbl_LoanData[[#This Row],[Application Status]]="Approved",1,0)</f>
        <v>1</v>
      </c>
      <c r="AP3024" s="22" t="str">
        <f t="shared" ca="1" si="142"/>
        <v/>
      </c>
      <c r="AQ3024" s="22" t="str">
        <f t="shared" ca="1" si="143"/>
        <v/>
      </c>
    </row>
    <row r="3025" spans="1:43" ht="14.4" customHeight="1" x14ac:dyDescent="0.3">
      <c r="A3025" s="2" t="s">
        <v>4979</v>
      </c>
      <c r="B3025" s="2" t="s">
        <v>4980</v>
      </c>
      <c r="C3025" s="2" t="s">
        <v>606</v>
      </c>
      <c r="D3025" s="2" t="s">
        <v>82</v>
      </c>
      <c r="E3025" s="2" t="s">
        <v>125</v>
      </c>
      <c r="F3025" s="2">
        <v>31</v>
      </c>
      <c r="G3025" s="2" t="s">
        <v>69</v>
      </c>
      <c r="H3025" s="2" t="s">
        <v>244</v>
      </c>
      <c r="I3025" s="2" t="s">
        <v>48</v>
      </c>
      <c r="J3025" s="3">
        <v>45462</v>
      </c>
      <c r="K3025" s="3">
        <v>45465</v>
      </c>
      <c r="L3025" s="2" t="s">
        <v>36</v>
      </c>
      <c r="M3025" s="2" t="s">
        <v>104</v>
      </c>
      <c r="N3025" s="2" t="s">
        <v>592</v>
      </c>
      <c r="O3025" s="4">
        <v>1886000</v>
      </c>
      <c r="P3025" s="4">
        <v>451600</v>
      </c>
      <c r="Q3025" s="4">
        <v>1434400</v>
      </c>
      <c r="R3025" s="2">
        <v>36</v>
      </c>
      <c r="S3025" s="5">
        <v>5.53</v>
      </c>
      <c r="T3025" s="4">
        <v>46454.64</v>
      </c>
      <c r="U3025" s="2" t="s">
        <v>73</v>
      </c>
      <c r="V3025" s="2" t="s">
        <v>74</v>
      </c>
      <c r="W3025" s="4">
        <v>1207820.6399999999</v>
      </c>
      <c r="X3025" s="4">
        <v>464546.32</v>
      </c>
      <c r="Y3025" s="4">
        <v>1672366.96</v>
      </c>
      <c r="Z3025" s="2">
        <v>0</v>
      </c>
      <c r="AA3025" s="2" t="s">
        <v>56</v>
      </c>
      <c r="AB3025" s="2" t="s">
        <v>15727</v>
      </c>
      <c r="AC3025" s="2" t="s">
        <v>146</v>
      </c>
      <c r="AD3025" s="2" t="s">
        <v>76</v>
      </c>
      <c r="AE3025" s="5">
        <v>76.06</v>
      </c>
      <c r="AF3025" s="2">
        <v>0</v>
      </c>
      <c r="AG3025" s="2" t="s">
        <v>77</v>
      </c>
      <c r="AH3025" s="2">
        <v>3</v>
      </c>
      <c r="AI3025" s="6" t="str">
        <f t="shared" si="141"/>
        <v>25-34</v>
      </c>
      <c r="AJ3025" s="11">
        <f>YEAR(tbl_LoanData[[#This Row],[Application Date]])</f>
        <v>2024</v>
      </c>
      <c r="AK3025" s="11" t="str">
        <f>TEXT(tbl_LoanData[[#This Row],[Application Date]],"MMMM")</f>
        <v>June</v>
      </c>
      <c r="AL3025" s="12">
        <f>DATE(YEAR(tbl_LoanData[[#This Row],[Application Date]]),MONTH(tbl_LoanData[[#This Row],[Application Date]]),1)</f>
        <v>45444</v>
      </c>
      <c r="AM3025" s="14">
        <f ca="1">IF(AND(tbl_LoanData[[#This Row],[Application Date]]&gt;=EOMONTH(TODAY(),-1)+1,tbl_LoanData[[#This Row],[Application Date]]&lt;=TODAY()),tbl_LoanData[[#This Row],[Loan Amount]],0)</f>
        <v>0</v>
      </c>
      <c r="AN3025" s="14">
        <f>tbl_LoanData[[#This Row],[Amount Paid]]-(Q3025-X3025)</f>
        <v>237966.95999999996</v>
      </c>
      <c r="AO3025" s="14">
        <f>IF(tbl_LoanData[[#This Row],[Application Status]]="Approved",1,0)</f>
        <v>1</v>
      </c>
      <c r="AP3025" s="22" t="str">
        <f t="shared" ca="1" si="142"/>
        <v/>
      </c>
      <c r="AQ3025" s="22" t="str">
        <f t="shared" ca="1" si="143"/>
        <v/>
      </c>
    </row>
    <row r="3026" spans="1:43" x14ac:dyDescent="0.3">
      <c r="A3026" s="2" t="s">
        <v>5081</v>
      </c>
      <c r="B3026" s="2" t="s">
        <v>5082</v>
      </c>
      <c r="C3026" s="2" t="s">
        <v>1012</v>
      </c>
      <c r="D3026" s="2" t="s">
        <v>176</v>
      </c>
      <c r="E3026" s="2" t="s">
        <v>312</v>
      </c>
      <c r="F3026" s="2">
        <v>22</v>
      </c>
      <c r="G3026" s="2" t="s">
        <v>69</v>
      </c>
      <c r="H3026" s="2" t="s">
        <v>84</v>
      </c>
      <c r="I3026" s="2" t="s">
        <v>45</v>
      </c>
      <c r="J3026" s="3">
        <v>45456</v>
      </c>
      <c r="K3026" s="3">
        <v>45471</v>
      </c>
      <c r="L3026" s="2" t="s">
        <v>39</v>
      </c>
      <c r="M3026" s="2" t="s">
        <v>127</v>
      </c>
      <c r="N3026" s="2" t="s">
        <v>195</v>
      </c>
      <c r="O3026" s="4">
        <v>2323000</v>
      </c>
      <c r="P3026" s="4">
        <v>884700</v>
      </c>
      <c r="Q3026" s="4">
        <v>1438300</v>
      </c>
      <c r="R3026" s="2">
        <v>24</v>
      </c>
      <c r="S3026" s="5">
        <v>9.61</v>
      </c>
      <c r="T3026" s="4">
        <v>71447.55</v>
      </c>
      <c r="U3026" s="2" t="s">
        <v>73</v>
      </c>
      <c r="V3026" s="2" t="s">
        <v>33</v>
      </c>
      <c r="W3026" s="4">
        <v>1714741.26</v>
      </c>
      <c r="X3026" s="4">
        <v>0</v>
      </c>
      <c r="Y3026" s="4">
        <v>1714741.26</v>
      </c>
      <c r="Z3026" s="2">
        <v>0</v>
      </c>
      <c r="AA3026" s="2" t="s">
        <v>56</v>
      </c>
      <c r="AB3026" s="2" t="s">
        <v>15736</v>
      </c>
      <c r="AC3026" s="2" t="s">
        <v>360</v>
      </c>
      <c r="AD3026" s="2" t="s">
        <v>76</v>
      </c>
      <c r="AE3026" s="5">
        <v>61.92</v>
      </c>
      <c r="AF3026" s="2">
        <v>0</v>
      </c>
      <c r="AG3026" s="2" t="s">
        <v>77</v>
      </c>
      <c r="AH3026" s="2">
        <v>15</v>
      </c>
      <c r="AI3026" s="6" t="str">
        <f t="shared" si="141"/>
        <v>18-24</v>
      </c>
      <c r="AJ3026" s="11">
        <f>YEAR(tbl_LoanData[[#This Row],[Application Date]])</f>
        <v>2024</v>
      </c>
      <c r="AK3026" s="11" t="str">
        <f>TEXT(tbl_LoanData[[#This Row],[Application Date]],"MMMM")</f>
        <v>June</v>
      </c>
      <c r="AL3026" s="12">
        <f>DATE(YEAR(tbl_LoanData[[#This Row],[Application Date]]),MONTH(tbl_LoanData[[#This Row],[Application Date]]),1)</f>
        <v>45444</v>
      </c>
      <c r="AM3026" s="14">
        <f ca="1">IF(AND(tbl_LoanData[[#This Row],[Application Date]]&gt;=EOMONTH(TODAY(),-1)+1,tbl_LoanData[[#This Row],[Application Date]]&lt;=TODAY()),tbl_LoanData[[#This Row],[Loan Amount]],0)</f>
        <v>0</v>
      </c>
      <c r="AN3026" s="14">
        <f>tbl_LoanData[[#This Row],[Amount Paid]]-(Q3026-X3026)</f>
        <v>276441.26</v>
      </c>
      <c r="AO3026" s="14">
        <f>IF(tbl_LoanData[[#This Row],[Application Status]]="Approved",1,0)</f>
        <v>1</v>
      </c>
      <c r="AP3026" s="22" t="str">
        <f t="shared" ca="1" si="142"/>
        <v/>
      </c>
      <c r="AQ3026" s="22" t="str">
        <f t="shared" ca="1" si="143"/>
        <v/>
      </c>
    </row>
    <row r="3027" spans="1:43" x14ac:dyDescent="0.3">
      <c r="A3027" s="2" t="s">
        <v>5123</v>
      </c>
      <c r="B3027" s="2" t="s">
        <v>5124</v>
      </c>
      <c r="C3027" s="2" t="s">
        <v>322</v>
      </c>
      <c r="D3027" s="2" t="s">
        <v>176</v>
      </c>
      <c r="E3027" s="2" t="s">
        <v>81</v>
      </c>
      <c r="F3027" s="2">
        <v>36</v>
      </c>
      <c r="G3027" s="2" t="s">
        <v>83</v>
      </c>
      <c r="H3027" s="2" t="s">
        <v>313</v>
      </c>
      <c r="I3027" s="2" t="s">
        <v>44</v>
      </c>
      <c r="J3027" s="3">
        <v>45468</v>
      </c>
      <c r="K3027" s="3">
        <v>45472</v>
      </c>
      <c r="L3027" s="2" t="s">
        <v>39</v>
      </c>
      <c r="M3027" s="2" t="s">
        <v>157</v>
      </c>
      <c r="N3027" s="2" t="s">
        <v>158</v>
      </c>
      <c r="O3027" s="4">
        <v>2309000</v>
      </c>
      <c r="P3027" s="4">
        <v>906900</v>
      </c>
      <c r="Q3027" s="4">
        <v>1402100</v>
      </c>
      <c r="R3027" s="2">
        <v>36</v>
      </c>
      <c r="S3027" s="5">
        <v>11.99</v>
      </c>
      <c r="T3027" s="4">
        <v>52956.54</v>
      </c>
      <c r="U3027" s="2" t="s">
        <v>73</v>
      </c>
      <c r="V3027" s="2" t="s">
        <v>74</v>
      </c>
      <c r="W3027" s="4">
        <v>1376870.04</v>
      </c>
      <c r="X3027" s="4">
        <v>529565.32999999996</v>
      </c>
      <c r="Y3027" s="4">
        <v>1906435.37</v>
      </c>
      <c r="Z3027" s="2">
        <v>0</v>
      </c>
      <c r="AA3027" s="2" t="s">
        <v>56</v>
      </c>
      <c r="AB3027" s="2" t="s">
        <v>15730</v>
      </c>
      <c r="AC3027" s="2" t="s">
        <v>121</v>
      </c>
      <c r="AD3027" s="2" t="s">
        <v>76</v>
      </c>
      <c r="AE3027" s="5">
        <v>60.72</v>
      </c>
      <c r="AF3027" s="2">
        <v>0</v>
      </c>
      <c r="AG3027" s="2" t="s">
        <v>77</v>
      </c>
      <c r="AH3027" s="2">
        <v>4</v>
      </c>
      <c r="AI3027" s="6" t="str">
        <f t="shared" si="141"/>
        <v>35-44</v>
      </c>
      <c r="AJ3027" s="11">
        <f>YEAR(tbl_LoanData[[#This Row],[Application Date]])</f>
        <v>2024</v>
      </c>
      <c r="AK3027" s="11" t="str">
        <f>TEXT(tbl_LoanData[[#This Row],[Application Date]],"MMMM")</f>
        <v>June</v>
      </c>
      <c r="AL3027" s="12">
        <f>DATE(YEAR(tbl_LoanData[[#This Row],[Application Date]]),MONTH(tbl_LoanData[[#This Row],[Application Date]]),1)</f>
        <v>45444</v>
      </c>
      <c r="AM3027" s="14">
        <f ca="1">IF(AND(tbl_LoanData[[#This Row],[Application Date]]&gt;=EOMONTH(TODAY(),-1)+1,tbl_LoanData[[#This Row],[Application Date]]&lt;=TODAY()),tbl_LoanData[[#This Row],[Loan Amount]],0)</f>
        <v>0</v>
      </c>
      <c r="AN3027" s="14">
        <f>tbl_LoanData[[#This Row],[Amount Paid]]-(Q3027-X3027)</f>
        <v>504335.37</v>
      </c>
      <c r="AO3027" s="14">
        <f>IF(tbl_LoanData[[#This Row],[Application Status]]="Approved",1,0)</f>
        <v>1</v>
      </c>
      <c r="AP3027" s="22" t="str">
        <f t="shared" ca="1" si="142"/>
        <v/>
      </c>
      <c r="AQ3027" s="22" t="str">
        <f t="shared" ca="1" si="143"/>
        <v/>
      </c>
    </row>
    <row r="3028" spans="1:43" x14ac:dyDescent="0.3">
      <c r="A3028" s="2" t="s">
        <v>5149</v>
      </c>
      <c r="B3028" s="2" t="s">
        <v>5150</v>
      </c>
      <c r="C3028" s="2" t="s">
        <v>208</v>
      </c>
      <c r="D3028" s="2" t="s">
        <v>82</v>
      </c>
      <c r="E3028" s="2" t="s">
        <v>176</v>
      </c>
      <c r="F3028" s="2">
        <v>25</v>
      </c>
      <c r="G3028" s="2" t="s">
        <v>69</v>
      </c>
      <c r="H3028" s="2" t="s">
        <v>172</v>
      </c>
      <c r="I3028" s="2" t="s">
        <v>45</v>
      </c>
      <c r="J3028" s="3">
        <v>45464</v>
      </c>
      <c r="K3028" s="3">
        <v>45476</v>
      </c>
      <c r="L3028" s="2" t="s">
        <v>37</v>
      </c>
      <c r="M3028" s="2" t="s">
        <v>104</v>
      </c>
      <c r="N3028" s="2" t="s">
        <v>192</v>
      </c>
      <c r="O3028" s="4">
        <v>202000</v>
      </c>
      <c r="P3028" s="4">
        <v>63900</v>
      </c>
      <c r="Q3028" s="4">
        <v>138100</v>
      </c>
      <c r="R3028" s="2">
        <v>36</v>
      </c>
      <c r="S3028" s="5">
        <v>12.6</v>
      </c>
      <c r="T3028" s="4">
        <v>5286.16</v>
      </c>
      <c r="U3028" s="2" t="s">
        <v>73</v>
      </c>
      <c r="V3028" s="2" t="s">
        <v>74</v>
      </c>
      <c r="W3028" s="4">
        <v>132154</v>
      </c>
      <c r="X3028" s="4">
        <v>58147.8</v>
      </c>
      <c r="Y3028" s="4">
        <v>190301.8</v>
      </c>
      <c r="Z3028" s="2">
        <v>0</v>
      </c>
      <c r="AA3028" s="2" t="s">
        <v>56</v>
      </c>
      <c r="AB3028" s="2" t="s">
        <v>15731</v>
      </c>
      <c r="AC3028" s="2" t="s">
        <v>138</v>
      </c>
      <c r="AD3028" s="2" t="s">
        <v>76</v>
      </c>
      <c r="AE3028" s="5">
        <v>68.37</v>
      </c>
      <c r="AF3028" s="2">
        <v>0</v>
      </c>
      <c r="AG3028" s="2" t="s">
        <v>77</v>
      </c>
      <c r="AH3028" s="2">
        <v>12</v>
      </c>
      <c r="AI3028" s="6" t="str">
        <f t="shared" si="141"/>
        <v>25-34</v>
      </c>
      <c r="AJ3028" s="11">
        <f>YEAR(tbl_LoanData[[#This Row],[Application Date]])</f>
        <v>2024</v>
      </c>
      <c r="AK3028" s="11" t="str">
        <f>TEXT(tbl_LoanData[[#This Row],[Application Date]],"MMMM")</f>
        <v>June</v>
      </c>
      <c r="AL3028" s="12">
        <f>DATE(YEAR(tbl_LoanData[[#This Row],[Application Date]]),MONTH(tbl_LoanData[[#This Row],[Application Date]]),1)</f>
        <v>45444</v>
      </c>
      <c r="AM3028" s="14">
        <f ca="1">IF(AND(tbl_LoanData[[#This Row],[Application Date]]&gt;=EOMONTH(TODAY(),-1)+1,tbl_LoanData[[#This Row],[Application Date]]&lt;=TODAY()),tbl_LoanData[[#This Row],[Loan Amount]],0)</f>
        <v>0</v>
      </c>
      <c r="AN3028" s="14">
        <f>tbl_LoanData[[#This Row],[Amount Paid]]-(Q3028-X3028)</f>
        <v>52201.8</v>
      </c>
      <c r="AO3028" s="14">
        <f>IF(tbl_LoanData[[#This Row],[Application Status]]="Approved",1,0)</f>
        <v>1</v>
      </c>
      <c r="AP3028" s="22" t="str">
        <f t="shared" ca="1" si="142"/>
        <v/>
      </c>
      <c r="AQ3028" s="22" t="str">
        <f t="shared" ca="1" si="143"/>
        <v/>
      </c>
    </row>
    <row r="3029" spans="1:43" ht="14.4" customHeight="1" x14ac:dyDescent="0.3">
      <c r="A3029" s="2" t="s">
        <v>5163</v>
      </c>
      <c r="B3029" s="2" t="s">
        <v>5164</v>
      </c>
      <c r="C3029" s="2" t="s">
        <v>508</v>
      </c>
      <c r="D3029" s="2" t="s">
        <v>101</v>
      </c>
      <c r="E3029" s="2" t="s">
        <v>190</v>
      </c>
      <c r="F3029" s="2">
        <v>22</v>
      </c>
      <c r="G3029" s="2" t="s">
        <v>83</v>
      </c>
      <c r="H3029" s="2" t="s">
        <v>211</v>
      </c>
      <c r="I3029" s="2" t="s">
        <v>50</v>
      </c>
      <c r="J3029" s="3">
        <v>45465</v>
      </c>
      <c r="K3029" s="3"/>
      <c r="L3029" s="2" t="s">
        <v>36</v>
      </c>
      <c r="M3029" s="2" t="s">
        <v>85</v>
      </c>
      <c r="N3029" s="2" t="s">
        <v>671</v>
      </c>
      <c r="O3029" s="4">
        <v>2114000</v>
      </c>
      <c r="P3029" s="4">
        <v>612700</v>
      </c>
      <c r="Q3029" s="4">
        <v>1501300</v>
      </c>
      <c r="R3029" s="2">
        <v>36</v>
      </c>
      <c r="S3029" s="5">
        <v>12.69</v>
      </c>
      <c r="T3029" s="4">
        <v>57579.03</v>
      </c>
      <c r="U3029" s="2" t="s">
        <v>113</v>
      </c>
      <c r="V3029" s="2" t="s">
        <v>97</v>
      </c>
      <c r="W3029" s="4">
        <v>0</v>
      </c>
      <c r="X3029" s="4">
        <v>0</v>
      </c>
      <c r="Y3029" s="4">
        <v>2072844.91</v>
      </c>
      <c r="Z3029" s="2">
        <v>0</v>
      </c>
      <c r="AA3029" s="2" t="s">
        <v>97</v>
      </c>
      <c r="AB3029" s="2" t="s">
        <v>15734</v>
      </c>
      <c r="AC3029" s="2" t="s">
        <v>213</v>
      </c>
      <c r="AD3029" s="2" t="s">
        <v>76</v>
      </c>
      <c r="AE3029" s="5">
        <v>71.02</v>
      </c>
      <c r="AF3029" s="2">
        <v>0</v>
      </c>
      <c r="AG3029" s="2" t="s">
        <v>97</v>
      </c>
      <c r="AH3029" s="2"/>
      <c r="AI3029" s="6" t="str">
        <f t="shared" si="141"/>
        <v>18-24</v>
      </c>
      <c r="AJ3029" s="11">
        <f>YEAR(tbl_LoanData[[#This Row],[Application Date]])</f>
        <v>2024</v>
      </c>
      <c r="AK3029" s="11" t="str">
        <f>TEXT(tbl_LoanData[[#This Row],[Application Date]],"MMMM")</f>
        <v>June</v>
      </c>
      <c r="AL3029" s="12">
        <f>DATE(YEAR(tbl_LoanData[[#This Row],[Application Date]]),MONTH(tbl_LoanData[[#This Row],[Application Date]]),1)</f>
        <v>45444</v>
      </c>
      <c r="AM3029" s="14">
        <f ca="1">IF(AND(tbl_LoanData[[#This Row],[Application Date]]&gt;=EOMONTH(TODAY(),-1)+1,tbl_LoanData[[#This Row],[Application Date]]&lt;=TODAY()),tbl_LoanData[[#This Row],[Loan Amount]],0)</f>
        <v>0</v>
      </c>
      <c r="AN3029" s="14">
        <f>tbl_LoanData[[#This Row],[Amount Paid]]-(Q3029-X3029)</f>
        <v>-1501300</v>
      </c>
      <c r="AO3029" s="14">
        <f>IF(tbl_LoanData[[#This Row],[Application Status]]="Approved",1,0)</f>
        <v>0</v>
      </c>
      <c r="AP3029" s="22" t="str">
        <f t="shared" ca="1" si="142"/>
        <v/>
      </c>
      <c r="AQ3029" s="22" t="str">
        <f t="shared" ca="1" si="143"/>
        <v/>
      </c>
    </row>
    <row r="3030" spans="1:43" ht="14.4" customHeight="1" x14ac:dyDescent="0.3">
      <c r="A3030" s="2" t="s">
        <v>5199</v>
      </c>
      <c r="B3030" s="2" t="s">
        <v>5200</v>
      </c>
      <c r="C3030" s="2" t="s">
        <v>297</v>
      </c>
      <c r="D3030" s="2" t="s">
        <v>254</v>
      </c>
      <c r="E3030" s="2" t="s">
        <v>142</v>
      </c>
      <c r="F3030" s="2">
        <v>21</v>
      </c>
      <c r="G3030" s="2" t="s">
        <v>69</v>
      </c>
      <c r="H3030" s="2" t="s">
        <v>565</v>
      </c>
      <c r="I3030" s="2" t="s">
        <v>47</v>
      </c>
      <c r="J3030" s="3">
        <v>45473</v>
      </c>
      <c r="K3030" s="3"/>
      <c r="L3030" s="2" t="s">
        <v>40</v>
      </c>
      <c r="M3030" s="2" t="s">
        <v>94</v>
      </c>
      <c r="N3030" s="2" t="s">
        <v>95</v>
      </c>
      <c r="O3030" s="4">
        <v>1246000</v>
      </c>
      <c r="P3030" s="4">
        <v>303500</v>
      </c>
      <c r="Q3030" s="4">
        <v>942500</v>
      </c>
      <c r="R3030" s="2">
        <v>12</v>
      </c>
      <c r="S3030" s="5">
        <v>8.84</v>
      </c>
      <c r="T3030" s="4">
        <v>85484.75</v>
      </c>
      <c r="U3030" s="2" t="s">
        <v>113</v>
      </c>
      <c r="V3030" s="2" t="s">
        <v>97</v>
      </c>
      <c r="W3030" s="4">
        <v>0</v>
      </c>
      <c r="X3030" s="4">
        <v>0</v>
      </c>
      <c r="Y3030" s="4">
        <v>1025817</v>
      </c>
      <c r="Z3030" s="2">
        <v>0</v>
      </c>
      <c r="AA3030" s="2" t="s">
        <v>97</v>
      </c>
      <c r="AB3030" s="2" t="s">
        <v>15729</v>
      </c>
      <c r="AC3030" s="2" t="s">
        <v>106</v>
      </c>
      <c r="AD3030" s="2" t="s">
        <v>76</v>
      </c>
      <c r="AE3030" s="5">
        <v>75.64</v>
      </c>
      <c r="AF3030" s="2">
        <v>0</v>
      </c>
      <c r="AG3030" s="2" t="s">
        <v>97</v>
      </c>
      <c r="AH3030" s="2"/>
      <c r="AI3030" s="6" t="str">
        <f t="shared" si="141"/>
        <v>18-24</v>
      </c>
      <c r="AJ3030" s="11">
        <f>YEAR(tbl_LoanData[[#This Row],[Application Date]])</f>
        <v>2024</v>
      </c>
      <c r="AK3030" s="11" t="str">
        <f>TEXT(tbl_LoanData[[#This Row],[Application Date]],"MMMM")</f>
        <v>June</v>
      </c>
      <c r="AL3030" s="12">
        <f>DATE(YEAR(tbl_LoanData[[#This Row],[Application Date]]),MONTH(tbl_LoanData[[#This Row],[Application Date]]),1)</f>
        <v>45444</v>
      </c>
      <c r="AM3030" s="14">
        <f ca="1">IF(AND(tbl_LoanData[[#This Row],[Application Date]]&gt;=EOMONTH(TODAY(),-1)+1,tbl_LoanData[[#This Row],[Application Date]]&lt;=TODAY()),tbl_LoanData[[#This Row],[Loan Amount]],0)</f>
        <v>0</v>
      </c>
      <c r="AN3030" s="14">
        <f>tbl_LoanData[[#This Row],[Amount Paid]]-(Q3030-X3030)</f>
        <v>-942500</v>
      </c>
      <c r="AO3030" s="14">
        <f>IF(tbl_LoanData[[#This Row],[Application Status]]="Approved",1,0)</f>
        <v>0</v>
      </c>
      <c r="AP3030" s="22" t="str">
        <f t="shared" ca="1" si="142"/>
        <v/>
      </c>
      <c r="AQ3030" s="22" t="str">
        <f t="shared" ca="1" si="143"/>
        <v/>
      </c>
    </row>
    <row r="3031" spans="1:43" ht="14.4" customHeight="1" x14ac:dyDescent="0.3">
      <c r="A3031" s="2" t="s">
        <v>5229</v>
      </c>
      <c r="B3031" s="2" t="s">
        <v>5230</v>
      </c>
      <c r="C3031" s="2" t="s">
        <v>133</v>
      </c>
      <c r="D3031" s="2" t="s">
        <v>182</v>
      </c>
      <c r="E3031" s="2" t="s">
        <v>255</v>
      </c>
      <c r="F3031" s="2">
        <v>53</v>
      </c>
      <c r="G3031" s="2" t="s">
        <v>69</v>
      </c>
      <c r="H3031" s="2" t="s">
        <v>151</v>
      </c>
      <c r="I3031" s="2" t="s">
        <v>46</v>
      </c>
      <c r="J3031" s="3">
        <v>45463</v>
      </c>
      <c r="K3031" s="3">
        <v>45469</v>
      </c>
      <c r="L3031" s="2" t="s">
        <v>40</v>
      </c>
      <c r="M3031" s="2" t="s">
        <v>71</v>
      </c>
      <c r="N3031" s="2" t="s">
        <v>137</v>
      </c>
      <c r="O3031" s="4">
        <v>1340000</v>
      </c>
      <c r="P3031" s="4">
        <v>367700</v>
      </c>
      <c r="Q3031" s="4">
        <v>972300</v>
      </c>
      <c r="R3031" s="2">
        <v>18</v>
      </c>
      <c r="S3031" s="5">
        <v>8.93</v>
      </c>
      <c r="T3031" s="4">
        <v>61252.2</v>
      </c>
      <c r="U3031" s="2" t="s">
        <v>73</v>
      </c>
      <c r="V3031" s="2" t="s">
        <v>34</v>
      </c>
      <c r="W3031" s="4">
        <v>1041287.4</v>
      </c>
      <c r="X3031" s="4">
        <v>61252.18</v>
      </c>
      <c r="Y3031" s="4">
        <v>1102539.58</v>
      </c>
      <c r="Z3031" s="2">
        <v>28</v>
      </c>
      <c r="AA3031" s="2" t="s">
        <v>57</v>
      </c>
      <c r="AB3031" s="2" t="s">
        <v>15731</v>
      </c>
      <c r="AC3031" s="2" t="s">
        <v>129</v>
      </c>
      <c r="AD3031" s="2" t="s">
        <v>76</v>
      </c>
      <c r="AE3031" s="5">
        <v>72.56</v>
      </c>
      <c r="AF3031" s="2">
        <v>1</v>
      </c>
      <c r="AG3031" s="2" t="s">
        <v>77</v>
      </c>
      <c r="AH3031" s="2">
        <v>6</v>
      </c>
      <c r="AI3031" s="6" t="str">
        <f t="shared" si="141"/>
        <v>45-54</v>
      </c>
      <c r="AJ3031" s="11">
        <f>YEAR(tbl_LoanData[[#This Row],[Application Date]])</f>
        <v>2024</v>
      </c>
      <c r="AK3031" s="11" t="str">
        <f>TEXT(tbl_LoanData[[#This Row],[Application Date]],"MMMM")</f>
        <v>June</v>
      </c>
      <c r="AL3031" s="12">
        <f>DATE(YEAR(tbl_LoanData[[#This Row],[Application Date]]),MONTH(tbl_LoanData[[#This Row],[Application Date]]),1)</f>
        <v>45444</v>
      </c>
      <c r="AM3031" s="14">
        <f ca="1">IF(AND(tbl_LoanData[[#This Row],[Application Date]]&gt;=EOMONTH(TODAY(),-1)+1,tbl_LoanData[[#This Row],[Application Date]]&lt;=TODAY()),tbl_LoanData[[#This Row],[Loan Amount]],0)</f>
        <v>0</v>
      </c>
      <c r="AN3031" s="14">
        <f>tbl_LoanData[[#This Row],[Amount Paid]]-(Q3031-X3031)</f>
        <v>130239.58000000007</v>
      </c>
      <c r="AO3031" s="14">
        <f>IF(tbl_LoanData[[#This Row],[Application Status]]="Approved",1,0)</f>
        <v>1</v>
      </c>
      <c r="AP3031" s="22" t="str">
        <f t="shared" ca="1" si="142"/>
        <v/>
      </c>
      <c r="AQ3031" s="22" t="str">
        <f t="shared" ca="1" si="143"/>
        <v/>
      </c>
    </row>
    <row r="3032" spans="1:43" ht="14.4" customHeight="1" x14ac:dyDescent="0.3">
      <c r="A3032" s="2" t="s">
        <v>5249</v>
      </c>
      <c r="B3032" s="2" t="s">
        <v>5250</v>
      </c>
      <c r="C3032" s="2" t="s">
        <v>809</v>
      </c>
      <c r="D3032" s="2" t="s">
        <v>81</v>
      </c>
      <c r="E3032" s="2" t="s">
        <v>293</v>
      </c>
      <c r="F3032" s="2">
        <v>64</v>
      </c>
      <c r="G3032" s="2" t="s">
        <v>69</v>
      </c>
      <c r="H3032" s="2" t="s">
        <v>565</v>
      </c>
      <c r="I3032" s="2" t="s">
        <v>47</v>
      </c>
      <c r="J3032" s="3">
        <v>45471</v>
      </c>
      <c r="K3032" s="3">
        <v>45477</v>
      </c>
      <c r="L3032" s="2" t="s">
        <v>40</v>
      </c>
      <c r="M3032" s="2" t="s">
        <v>111</v>
      </c>
      <c r="N3032" s="2" t="s">
        <v>120</v>
      </c>
      <c r="O3032" s="4">
        <v>1583000</v>
      </c>
      <c r="P3032" s="4">
        <v>329900</v>
      </c>
      <c r="Q3032" s="4">
        <v>1253100</v>
      </c>
      <c r="R3032" s="2">
        <v>36</v>
      </c>
      <c r="S3032" s="5">
        <v>7.09</v>
      </c>
      <c r="T3032" s="4">
        <v>42212.07</v>
      </c>
      <c r="U3032" s="2" t="s">
        <v>73</v>
      </c>
      <c r="V3032" s="2" t="s">
        <v>74</v>
      </c>
      <c r="W3032" s="4">
        <v>1055301.75</v>
      </c>
      <c r="X3032" s="4">
        <v>464332.62</v>
      </c>
      <c r="Y3032" s="4">
        <v>1519634.37</v>
      </c>
      <c r="Z3032" s="2">
        <v>0</v>
      </c>
      <c r="AA3032" s="2" t="s">
        <v>56</v>
      </c>
      <c r="AB3032" s="2" t="s">
        <v>15727</v>
      </c>
      <c r="AC3032" s="2" t="s">
        <v>129</v>
      </c>
      <c r="AD3032" s="2" t="s">
        <v>76</v>
      </c>
      <c r="AE3032" s="5">
        <v>79.16</v>
      </c>
      <c r="AF3032" s="2">
        <v>0</v>
      </c>
      <c r="AG3032" s="2" t="s">
        <v>77</v>
      </c>
      <c r="AH3032" s="2">
        <v>6</v>
      </c>
      <c r="AI3032" s="6" t="str">
        <f t="shared" si="141"/>
        <v>55-64</v>
      </c>
      <c r="AJ3032" s="11">
        <f>YEAR(tbl_LoanData[[#This Row],[Application Date]])</f>
        <v>2024</v>
      </c>
      <c r="AK3032" s="11" t="str">
        <f>TEXT(tbl_LoanData[[#This Row],[Application Date]],"MMMM")</f>
        <v>June</v>
      </c>
      <c r="AL3032" s="12">
        <f>DATE(YEAR(tbl_LoanData[[#This Row],[Application Date]]),MONTH(tbl_LoanData[[#This Row],[Application Date]]),1)</f>
        <v>45444</v>
      </c>
      <c r="AM3032" s="14">
        <f ca="1">IF(AND(tbl_LoanData[[#This Row],[Application Date]]&gt;=EOMONTH(TODAY(),-1)+1,tbl_LoanData[[#This Row],[Application Date]]&lt;=TODAY()),tbl_LoanData[[#This Row],[Loan Amount]],0)</f>
        <v>0</v>
      </c>
      <c r="AN3032" s="14">
        <f>tbl_LoanData[[#This Row],[Amount Paid]]-(Q3032-X3032)</f>
        <v>266534.37</v>
      </c>
      <c r="AO3032" s="14">
        <f>IF(tbl_LoanData[[#This Row],[Application Status]]="Approved",1,0)</f>
        <v>1</v>
      </c>
      <c r="AP3032" s="22" t="str">
        <f t="shared" ca="1" si="142"/>
        <v/>
      </c>
      <c r="AQ3032" s="22" t="str">
        <f t="shared" ca="1" si="143"/>
        <v/>
      </c>
    </row>
    <row r="3033" spans="1:43" ht="14.4" customHeight="1" x14ac:dyDescent="0.3">
      <c r="A3033" s="2" t="s">
        <v>5309</v>
      </c>
      <c r="B3033" s="2" t="s">
        <v>5310</v>
      </c>
      <c r="C3033" s="2" t="s">
        <v>100</v>
      </c>
      <c r="D3033" s="2" t="s">
        <v>254</v>
      </c>
      <c r="E3033" s="2" t="s">
        <v>312</v>
      </c>
      <c r="F3033" s="2">
        <v>42</v>
      </c>
      <c r="G3033" s="2" t="s">
        <v>69</v>
      </c>
      <c r="H3033" s="2" t="s">
        <v>110</v>
      </c>
      <c r="I3033" s="2" t="s">
        <v>46</v>
      </c>
      <c r="J3033" s="3">
        <v>45459</v>
      </c>
      <c r="K3033" s="3"/>
      <c r="L3033" s="2" t="s">
        <v>36</v>
      </c>
      <c r="M3033" s="2" t="s">
        <v>111</v>
      </c>
      <c r="N3033" s="2" t="s">
        <v>350</v>
      </c>
      <c r="O3033" s="4">
        <v>1071000</v>
      </c>
      <c r="P3033" s="4">
        <v>270200</v>
      </c>
      <c r="Q3033" s="4">
        <v>800800</v>
      </c>
      <c r="R3033" s="2">
        <v>48</v>
      </c>
      <c r="S3033" s="5">
        <v>6.21</v>
      </c>
      <c r="T3033" s="4">
        <v>20827.47</v>
      </c>
      <c r="U3033" s="2" t="s">
        <v>96</v>
      </c>
      <c r="V3033" s="2" t="s">
        <v>97</v>
      </c>
      <c r="W3033" s="4">
        <v>0</v>
      </c>
      <c r="X3033" s="4">
        <v>0</v>
      </c>
      <c r="Y3033" s="4">
        <v>999718.72</v>
      </c>
      <c r="Z3033" s="2">
        <v>0</v>
      </c>
      <c r="AA3033" s="2" t="s">
        <v>97</v>
      </c>
      <c r="AB3033" s="2" t="s">
        <v>15731</v>
      </c>
      <c r="AC3033" s="2" t="s">
        <v>121</v>
      </c>
      <c r="AD3033" s="2" t="s">
        <v>76</v>
      </c>
      <c r="AE3033" s="5">
        <v>74.77</v>
      </c>
      <c r="AF3033" s="2">
        <v>0</v>
      </c>
      <c r="AG3033" s="2" t="s">
        <v>97</v>
      </c>
      <c r="AH3033" s="2"/>
      <c r="AI3033" s="6" t="str">
        <f t="shared" si="141"/>
        <v>35-44</v>
      </c>
      <c r="AJ3033" s="11">
        <f>YEAR(tbl_LoanData[[#This Row],[Application Date]])</f>
        <v>2024</v>
      </c>
      <c r="AK3033" s="11" t="str">
        <f>TEXT(tbl_LoanData[[#This Row],[Application Date]],"MMMM")</f>
        <v>June</v>
      </c>
      <c r="AL3033" s="12">
        <f>DATE(YEAR(tbl_LoanData[[#This Row],[Application Date]]),MONTH(tbl_LoanData[[#This Row],[Application Date]]),1)</f>
        <v>45444</v>
      </c>
      <c r="AM3033" s="14">
        <f ca="1">IF(AND(tbl_LoanData[[#This Row],[Application Date]]&gt;=EOMONTH(TODAY(),-1)+1,tbl_LoanData[[#This Row],[Application Date]]&lt;=TODAY()),tbl_LoanData[[#This Row],[Loan Amount]],0)</f>
        <v>0</v>
      </c>
      <c r="AN3033" s="14">
        <f>tbl_LoanData[[#This Row],[Amount Paid]]-(Q3033-X3033)</f>
        <v>-800800</v>
      </c>
      <c r="AO3033" s="14">
        <f>IF(tbl_LoanData[[#This Row],[Application Status]]="Approved",1,0)</f>
        <v>0</v>
      </c>
      <c r="AP3033" s="22" t="str">
        <f t="shared" ca="1" si="142"/>
        <v/>
      </c>
      <c r="AQ3033" s="22" t="str">
        <f t="shared" ca="1" si="143"/>
        <v/>
      </c>
    </row>
    <row r="3034" spans="1:43" ht="14.4" customHeight="1" x14ac:dyDescent="0.3">
      <c r="A3034" s="2" t="s">
        <v>5383</v>
      </c>
      <c r="B3034" s="2" t="s">
        <v>5384</v>
      </c>
      <c r="C3034" s="2" t="s">
        <v>487</v>
      </c>
      <c r="D3034" s="2" t="s">
        <v>209</v>
      </c>
      <c r="E3034" s="2" t="s">
        <v>189</v>
      </c>
      <c r="F3034" s="2">
        <v>43</v>
      </c>
      <c r="G3034" s="2" t="s">
        <v>69</v>
      </c>
      <c r="H3034" s="2" t="s">
        <v>143</v>
      </c>
      <c r="I3034" s="2" t="s">
        <v>46</v>
      </c>
      <c r="J3034" s="3">
        <v>45465</v>
      </c>
      <c r="K3034" s="3">
        <v>45485</v>
      </c>
      <c r="L3034" s="2" t="s">
        <v>39</v>
      </c>
      <c r="M3034" s="2" t="s">
        <v>85</v>
      </c>
      <c r="N3034" s="2" t="s">
        <v>178</v>
      </c>
      <c r="O3034" s="4">
        <v>1599000</v>
      </c>
      <c r="P3034" s="4">
        <v>462200</v>
      </c>
      <c r="Q3034" s="4">
        <v>1136800</v>
      </c>
      <c r="R3034" s="2">
        <v>24</v>
      </c>
      <c r="S3034" s="5">
        <v>6.04</v>
      </c>
      <c r="T3034" s="4">
        <v>53088.56</v>
      </c>
      <c r="U3034" s="2" t="s">
        <v>73</v>
      </c>
      <c r="V3034" s="2" t="s">
        <v>33</v>
      </c>
      <c r="W3034" s="4">
        <v>1274125.44</v>
      </c>
      <c r="X3034" s="4">
        <v>0</v>
      </c>
      <c r="Y3034" s="4">
        <v>1274125.44</v>
      </c>
      <c r="Z3034" s="2">
        <v>0</v>
      </c>
      <c r="AA3034" s="2" t="s">
        <v>56</v>
      </c>
      <c r="AB3034" s="2" t="s">
        <v>15734</v>
      </c>
      <c r="AC3034" s="2" t="s">
        <v>75</v>
      </c>
      <c r="AD3034" s="2" t="s">
        <v>76</v>
      </c>
      <c r="AE3034" s="5">
        <v>71.09</v>
      </c>
      <c r="AF3034" s="2">
        <v>0</v>
      </c>
      <c r="AG3034" s="2" t="s">
        <v>77</v>
      </c>
      <c r="AH3034" s="2">
        <v>20</v>
      </c>
      <c r="AI3034" s="6" t="str">
        <f t="shared" si="141"/>
        <v>35-44</v>
      </c>
      <c r="AJ3034" s="11">
        <f>YEAR(tbl_LoanData[[#This Row],[Application Date]])</f>
        <v>2024</v>
      </c>
      <c r="AK3034" s="11" t="str">
        <f>TEXT(tbl_LoanData[[#This Row],[Application Date]],"MMMM")</f>
        <v>June</v>
      </c>
      <c r="AL3034" s="12">
        <f>DATE(YEAR(tbl_LoanData[[#This Row],[Application Date]]),MONTH(tbl_LoanData[[#This Row],[Application Date]]),1)</f>
        <v>45444</v>
      </c>
      <c r="AM3034" s="14">
        <f ca="1">IF(AND(tbl_LoanData[[#This Row],[Application Date]]&gt;=EOMONTH(TODAY(),-1)+1,tbl_LoanData[[#This Row],[Application Date]]&lt;=TODAY()),tbl_LoanData[[#This Row],[Loan Amount]],0)</f>
        <v>0</v>
      </c>
      <c r="AN3034" s="14">
        <f>tbl_LoanData[[#This Row],[Amount Paid]]-(Q3034-X3034)</f>
        <v>137325.43999999994</v>
      </c>
      <c r="AO3034" s="14">
        <f>IF(tbl_LoanData[[#This Row],[Application Status]]="Approved",1,0)</f>
        <v>1</v>
      </c>
      <c r="AP3034" s="22" t="str">
        <f t="shared" ca="1" si="142"/>
        <v/>
      </c>
      <c r="AQ3034" s="22" t="str">
        <f t="shared" ca="1" si="143"/>
        <v/>
      </c>
    </row>
    <row r="3035" spans="1:43" x14ac:dyDescent="0.3">
      <c r="A3035" s="2" t="s">
        <v>5417</v>
      </c>
      <c r="B3035" s="2" t="s">
        <v>5418</v>
      </c>
      <c r="C3035" s="2" t="s">
        <v>452</v>
      </c>
      <c r="D3035" s="2" t="s">
        <v>232</v>
      </c>
      <c r="E3035" s="2" t="s">
        <v>189</v>
      </c>
      <c r="F3035" s="2">
        <v>31</v>
      </c>
      <c r="G3035" s="2" t="s">
        <v>83</v>
      </c>
      <c r="H3035" s="2" t="s">
        <v>250</v>
      </c>
      <c r="I3035" s="2" t="s">
        <v>52</v>
      </c>
      <c r="J3035" s="3">
        <v>45451</v>
      </c>
      <c r="K3035" s="3">
        <v>45470</v>
      </c>
      <c r="L3035" s="2" t="s">
        <v>39</v>
      </c>
      <c r="M3035" s="2" t="s">
        <v>127</v>
      </c>
      <c r="N3035" s="2" t="s">
        <v>195</v>
      </c>
      <c r="O3035" s="4">
        <v>1440000</v>
      </c>
      <c r="P3035" s="4">
        <v>549500</v>
      </c>
      <c r="Q3035" s="4">
        <v>890500</v>
      </c>
      <c r="R3035" s="2">
        <v>48</v>
      </c>
      <c r="S3035" s="5">
        <v>7.02</v>
      </c>
      <c r="T3035" s="4">
        <v>23761.51</v>
      </c>
      <c r="U3035" s="2" t="s">
        <v>73</v>
      </c>
      <c r="V3035" s="2" t="s">
        <v>74</v>
      </c>
      <c r="W3035" s="4">
        <v>570276.24</v>
      </c>
      <c r="X3035" s="4">
        <v>570276.16</v>
      </c>
      <c r="Y3035" s="4">
        <v>1140552.3999999999</v>
      </c>
      <c r="Z3035" s="2">
        <v>62</v>
      </c>
      <c r="AA3035" s="2" t="s">
        <v>59</v>
      </c>
      <c r="AB3035" s="2" t="s">
        <v>15732</v>
      </c>
      <c r="AC3035" s="2" t="s">
        <v>146</v>
      </c>
      <c r="AD3035" s="2" t="s">
        <v>76</v>
      </c>
      <c r="AE3035" s="5">
        <v>61.84</v>
      </c>
      <c r="AF3035" s="2">
        <v>2</v>
      </c>
      <c r="AG3035" s="2" t="s">
        <v>130</v>
      </c>
      <c r="AH3035" s="2">
        <v>19</v>
      </c>
      <c r="AI3035" s="6" t="str">
        <f t="shared" si="141"/>
        <v>25-34</v>
      </c>
      <c r="AJ3035" s="11">
        <f>YEAR(tbl_LoanData[[#This Row],[Application Date]])</f>
        <v>2024</v>
      </c>
      <c r="AK3035" s="11" t="str">
        <f>TEXT(tbl_LoanData[[#This Row],[Application Date]],"MMMM")</f>
        <v>June</v>
      </c>
      <c r="AL3035" s="12">
        <f>DATE(YEAR(tbl_LoanData[[#This Row],[Application Date]]),MONTH(tbl_LoanData[[#This Row],[Application Date]]),1)</f>
        <v>45444</v>
      </c>
      <c r="AM3035" s="14">
        <f ca="1">IF(AND(tbl_LoanData[[#This Row],[Application Date]]&gt;=EOMONTH(TODAY(),-1)+1,tbl_LoanData[[#This Row],[Application Date]]&lt;=TODAY()),tbl_LoanData[[#This Row],[Loan Amount]],0)</f>
        <v>0</v>
      </c>
      <c r="AN3035" s="14">
        <f>tbl_LoanData[[#This Row],[Amount Paid]]-(Q3035-X3035)</f>
        <v>250052.40000000002</v>
      </c>
      <c r="AO3035" s="14">
        <f>IF(tbl_LoanData[[#This Row],[Application Status]]="Approved",1,0)</f>
        <v>1</v>
      </c>
      <c r="AP3035" s="22" t="str">
        <f t="shared" ca="1" si="142"/>
        <v/>
      </c>
      <c r="AQ3035" s="22" t="str">
        <f t="shared" ca="1" si="143"/>
        <v/>
      </c>
    </row>
    <row r="3036" spans="1:43" ht="14.4" customHeight="1" x14ac:dyDescent="0.3">
      <c r="A3036" s="2" t="s">
        <v>5501</v>
      </c>
      <c r="B3036" s="2" t="s">
        <v>5502</v>
      </c>
      <c r="C3036" s="2" t="s">
        <v>452</v>
      </c>
      <c r="D3036" s="2" t="s">
        <v>232</v>
      </c>
      <c r="E3036" s="2" t="s">
        <v>385</v>
      </c>
      <c r="F3036" s="2">
        <v>65</v>
      </c>
      <c r="G3036" s="2" t="s">
        <v>83</v>
      </c>
      <c r="H3036" s="2" t="s">
        <v>156</v>
      </c>
      <c r="I3036" s="2" t="s">
        <v>45</v>
      </c>
      <c r="J3036" s="3">
        <v>45455</v>
      </c>
      <c r="K3036" s="3">
        <v>45463</v>
      </c>
      <c r="L3036" s="2" t="s">
        <v>36</v>
      </c>
      <c r="M3036" s="2" t="s">
        <v>85</v>
      </c>
      <c r="N3036" s="2" t="s">
        <v>624</v>
      </c>
      <c r="O3036" s="4">
        <v>1004000</v>
      </c>
      <c r="P3036" s="4">
        <v>320200</v>
      </c>
      <c r="Q3036" s="4">
        <v>683800</v>
      </c>
      <c r="R3036" s="2">
        <v>36</v>
      </c>
      <c r="S3036" s="5">
        <v>10.76</v>
      </c>
      <c r="T3036" s="4">
        <v>25125.85</v>
      </c>
      <c r="U3036" s="2" t="s">
        <v>73</v>
      </c>
      <c r="V3036" s="2" t="s">
        <v>74</v>
      </c>
      <c r="W3036" s="4">
        <v>552768.69999999995</v>
      </c>
      <c r="X3036" s="4">
        <v>351761.94</v>
      </c>
      <c r="Y3036" s="4">
        <v>904530.64</v>
      </c>
      <c r="Z3036" s="2">
        <v>116</v>
      </c>
      <c r="AA3036" s="2" t="s">
        <v>60</v>
      </c>
      <c r="AB3036" s="2" t="s">
        <v>15731</v>
      </c>
      <c r="AC3036" s="2" t="s">
        <v>213</v>
      </c>
      <c r="AD3036" s="2" t="s">
        <v>76</v>
      </c>
      <c r="AE3036" s="5">
        <v>68.11</v>
      </c>
      <c r="AF3036" s="2">
        <v>4</v>
      </c>
      <c r="AG3036" s="2" t="s">
        <v>130</v>
      </c>
      <c r="AH3036" s="2">
        <v>8</v>
      </c>
      <c r="AI3036" s="6" t="str">
        <f t="shared" si="141"/>
        <v>65+</v>
      </c>
      <c r="AJ3036" s="11">
        <f>YEAR(tbl_LoanData[[#This Row],[Application Date]])</f>
        <v>2024</v>
      </c>
      <c r="AK3036" s="11" t="str">
        <f>TEXT(tbl_LoanData[[#This Row],[Application Date]],"MMMM")</f>
        <v>June</v>
      </c>
      <c r="AL3036" s="12">
        <f>DATE(YEAR(tbl_LoanData[[#This Row],[Application Date]]),MONTH(tbl_LoanData[[#This Row],[Application Date]]),1)</f>
        <v>45444</v>
      </c>
      <c r="AM3036" s="14">
        <f ca="1">IF(AND(tbl_LoanData[[#This Row],[Application Date]]&gt;=EOMONTH(TODAY(),-1)+1,tbl_LoanData[[#This Row],[Application Date]]&lt;=TODAY()),tbl_LoanData[[#This Row],[Loan Amount]],0)</f>
        <v>0</v>
      </c>
      <c r="AN3036" s="14">
        <f>tbl_LoanData[[#This Row],[Amount Paid]]-(Q3036-X3036)</f>
        <v>220730.63999999996</v>
      </c>
      <c r="AO3036" s="14">
        <f>IF(tbl_LoanData[[#This Row],[Application Status]]="Approved",1,0)</f>
        <v>1</v>
      </c>
      <c r="AP3036" s="22" t="str">
        <f t="shared" ca="1" si="142"/>
        <v/>
      </c>
      <c r="AQ3036" s="22" t="str">
        <f t="shared" ca="1" si="143"/>
        <v/>
      </c>
    </row>
    <row r="3037" spans="1:43" ht="14.4" customHeight="1" x14ac:dyDescent="0.3">
      <c r="A3037" s="2" t="s">
        <v>5517</v>
      </c>
      <c r="B3037" s="2" t="s">
        <v>5518</v>
      </c>
      <c r="C3037" s="2" t="s">
        <v>712</v>
      </c>
      <c r="D3037" s="2" t="s">
        <v>117</v>
      </c>
      <c r="E3037" s="2" t="s">
        <v>135</v>
      </c>
      <c r="F3037" s="2">
        <v>61</v>
      </c>
      <c r="G3037" s="2" t="s">
        <v>83</v>
      </c>
      <c r="H3037" s="2" t="s">
        <v>233</v>
      </c>
      <c r="I3037" s="2" t="s">
        <v>46</v>
      </c>
      <c r="J3037" s="3">
        <v>45473</v>
      </c>
      <c r="K3037" s="3"/>
      <c r="L3037" s="2" t="s">
        <v>40</v>
      </c>
      <c r="M3037" s="2" t="s">
        <v>71</v>
      </c>
      <c r="N3037" s="2" t="s">
        <v>137</v>
      </c>
      <c r="O3037" s="4">
        <v>910000</v>
      </c>
      <c r="P3037" s="4">
        <v>137300</v>
      </c>
      <c r="Q3037" s="4">
        <v>772700</v>
      </c>
      <c r="R3037" s="2">
        <v>48</v>
      </c>
      <c r="S3037" s="5">
        <v>5.19</v>
      </c>
      <c r="T3037" s="4">
        <v>19439.84</v>
      </c>
      <c r="U3037" s="2" t="s">
        <v>96</v>
      </c>
      <c r="V3037" s="2" t="s">
        <v>97</v>
      </c>
      <c r="W3037" s="4">
        <v>0</v>
      </c>
      <c r="X3037" s="4">
        <v>0</v>
      </c>
      <c r="Y3037" s="4">
        <v>933112.52</v>
      </c>
      <c r="Z3037" s="2">
        <v>0</v>
      </c>
      <c r="AA3037" s="2" t="s">
        <v>97</v>
      </c>
      <c r="AB3037" s="2" t="s">
        <v>15727</v>
      </c>
      <c r="AC3037" s="2" t="s">
        <v>106</v>
      </c>
      <c r="AD3037" s="2" t="s">
        <v>76</v>
      </c>
      <c r="AE3037" s="5">
        <v>84.91</v>
      </c>
      <c r="AF3037" s="2">
        <v>0</v>
      </c>
      <c r="AG3037" s="2" t="s">
        <v>97</v>
      </c>
      <c r="AH3037" s="2"/>
      <c r="AI3037" s="6" t="str">
        <f t="shared" si="141"/>
        <v>55-64</v>
      </c>
      <c r="AJ3037" s="11">
        <f>YEAR(tbl_LoanData[[#This Row],[Application Date]])</f>
        <v>2024</v>
      </c>
      <c r="AK3037" s="11" t="str">
        <f>TEXT(tbl_LoanData[[#This Row],[Application Date]],"MMMM")</f>
        <v>June</v>
      </c>
      <c r="AL3037" s="12">
        <f>DATE(YEAR(tbl_LoanData[[#This Row],[Application Date]]),MONTH(tbl_LoanData[[#This Row],[Application Date]]),1)</f>
        <v>45444</v>
      </c>
      <c r="AM3037" s="14">
        <f ca="1">IF(AND(tbl_LoanData[[#This Row],[Application Date]]&gt;=EOMONTH(TODAY(),-1)+1,tbl_LoanData[[#This Row],[Application Date]]&lt;=TODAY()),tbl_LoanData[[#This Row],[Loan Amount]],0)</f>
        <v>0</v>
      </c>
      <c r="AN3037" s="14">
        <f>tbl_LoanData[[#This Row],[Amount Paid]]-(Q3037-X3037)</f>
        <v>-772700</v>
      </c>
      <c r="AO3037" s="14">
        <f>IF(tbl_LoanData[[#This Row],[Application Status]]="Approved",1,0)</f>
        <v>0</v>
      </c>
      <c r="AP3037" s="22" t="str">
        <f t="shared" ca="1" si="142"/>
        <v/>
      </c>
      <c r="AQ3037" s="22" t="str">
        <f t="shared" ca="1" si="143"/>
        <v/>
      </c>
    </row>
    <row r="3038" spans="1:43" x14ac:dyDescent="0.3">
      <c r="A3038" s="2" t="s">
        <v>5575</v>
      </c>
      <c r="B3038" s="2" t="s">
        <v>5576</v>
      </c>
      <c r="C3038" s="2" t="s">
        <v>606</v>
      </c>
      <c r="D3038" s="2" t="s">
        <v>102</v>
      </c>
      <c r="E3038" s="2" t="s">
        <v>312</v>
      </c>
      <c r="F3038" s="2">
        <v>22</v>
      </c>
      <c r="G3038" s="2" t="s">
        <v>69</v>
      </c>
      <c r="H3038" s="2" t="s">
        <v>93</v>
      </c>
      <c r="I3038" s="2" t="s">
        <v>50</v>
      </c>
      <c r="J3038" s="3">
        <v>45471</v>
      </c>
      <c r="K3038" s="3">
        <v>45489</v>
      </c>
      <c r="L3038" s="2" t="s">
        <v>39</v>
      </c>
      <c r="M3038" s="2" t="s">
        <v>94</v>
      </c>
      <c r="N3038" s="2" t="s">
        <v>365</v>
      </c>
      <c r="O3038" s="4">
        <v>1521000</v>
      </c>
      <c r="P3038" s="4">
        <v>243600</v>
      </c>
      <c r="Q3038" s="4">
        <v>1277400</v>
      </c>
      <c r="R3038" s="2">
        <v>12</v>
      </c>
      <c r="S3038" s="5">
        <v>11.52</v>
      </c>
      <c r="T3038" s="4">
        <v>118713.04</v>
      </c>
      <c r="U3038" s="2" t="s">
        <v>73</v>
      </c>
      <c r="V3038" s="2" t="s">
        <v>33</v>
      </c>
      <c r="W3038" s="4">
        <v>1424556.48</v>
      </c>
      <c r="X3038" s="4">
        <v>0</v>
      </c>
      <c r="Y3038" s="4">
        <v>1424556.48</v>
      </c>
      <c r="Z3038" s="2">
        <v>0</v>
      </c>
      <c r="AA3038" s="2" t="s">
        <v>56</v>
      </c>
      <c r="AB3038" s="2" t="s">
        <v>15727</v>
      </c>
      <c r="AC3038" s="2" t="s">
        <v>213</v>
      </c>
      <c r="AD3038" s="2" t="s">
        <v>76</v>
      </c>
      <c r="AE3038" s="5">
        <v>83.98</v>
      </c>
      <c r="AF3038" s="2">
        <v>0</v>
      </c>
      <c r="AG3038" s="2" t="s">
        <v>77</v>
      </c>
      <c r="AH3038" s="2">
        <v>18</v>
      </c>
      <c r="AI3038" s="6" t="str">
        <f t="shared" si="141"/>
        <v>18-24</v>
      </c>
      <c r="AJ3038" s="11">
        <f>YEAR(tbl_LoanData[[#This Row],[Application Date]])</f>
        <v>2024</v>
      </c>
      <c r="AK3038" s="11" t="str">
        <f>TEXT(tbl_LoanData[[#This Row],[Application Date]],"MMMM")</f>
        <v>June</v>
      </c>
      <c r="AL3038" s="12">
        <f>DATE(YEAR(tbl_LoanData[[#This Row],[Application Date]]),MONTH(tbl_LoanData[[#This Row],[Application Date]]),1)</f>
        <v>45444</v>
      </c>
      <c r="AM3038" s="14">
        <f ca="1">IF(AND(tbl_LoanData[[#This Row],[Application Date]]&gt;=EOMONTH(TODAY(),-1)+1,tbl_LoanData[[#This Row],[Application Date]]&lt;=TODAY()),tbl_LoanData[[#This Row],[Loan Amount]],0)</f>
        <v>0</v>
      </c>
      <c r="AN3038" s="14">
        <f>tbl_LoanData[[#This Row],[Amount Paid]]-(Q3038-X3038)</f>
        <v>147156.47999999998</v>
      </c>
      <c r="AO3038" s="14">
        <f>IF(tbl_LoanData[[#This Row],[Application Status]]="Approved",1,0)</f>
        <v>1</v>
      </c>
      <c r="AP3038" s="22" t="str">
        <f t="shared" ca="1" si="142"/>
        <v/>
      </c>
      <c r="AQ3038" s="22" t="str">
        <f t="shared" ca="1" si="143"/>
        <v/>
      </c>
    </row>
    <row r="3039" spans="1:43" ht="14.4" customHeight="1" x14ac:dyDescent="0.3">
      <c r="A3039" s="2" t="s">
        <v>5611</v>
      </c>
      <c r="B3039" s="2" t="s">
        <v>5612</v>
      </c>
      <c r="C3039" s="2" t="s">
        <v>356</v>
      </c>
      <c r="D3039" s="2" t="s">
        <v>142</v>
      </c>
      <c r="E3039" s="2" t="s">
        <v>135</v>
      </c>
      <c r="F3039" s="2">
        <v>31</v>
      </c>
      <c r="G3039" s="2" t="s">
        <v>69</v>
      </c>
      <c r="H3039" s="2" t="s">
        <v>318</v>
      </c>
      <c r="I3039" s="2" t="s">
        <v>42</v>
      </c>
      <c r="J3039" s="3">
        <v>45460</v>
      </c>
      <c r="K3039" s="3">
        <v>45471</v>
      </c>
      <c r="L3039" s="2" t="s">
        <v>36</v>
      </c>
      <c r="M3039" s="2" t="s">
        <v>85</v>
      </c>
      <c r="N3039" s="2" t="s">
        <v>624</v>
      </c>
      <c r="O3039" s="4">
        <v>1514000</v>
      </c>
      <c r="P3039" s="4">
        <v>304200</v>
      </c>
      <c r="Q3039" s="4">
        <v>1209800</v>
      </c>
      <c r="R3039" s="2">
        <v>36</v>
      </c>
      <c r="S3039" s="5">
        <v>14.9</v>
      </c>
      <c r="T3039" s="4">
        <v>48627.24</v>
      </c>
      <c r="U3039" s="2" t="s">
        <v>73</v>
      </c>
      <c r="V3039" s="2" t="s">
        <v>74</v>
      </c>
      <c r="W3039" s="4">
        <v>1264308.24</v>
      </c>
      <c r="X3039" s="4">
        <v>486272.36</v>
      </c>
      <c r="Y3039" s="4">
        <v>1750580.6</v>
      </c>
      <c r="Z3039" s="2">
        <v>0</v>
      </c>
      <c r="AA3039" s="2" t="s">
        <v>56</v>
      </c>
      <c r="AB3039" s="2" t="s">
        <v>15736</v>
      </c>
      <c r="AC3039" s="2" t="s">
        <v>332</v>
      </c>
      <c r="AD3039" s="2" t="s">
        <v>76</v>
      </c>
      <c r="AE3039" s="5">
        <v>79.91</v>
      </c>
      <c r="AF3039" s="2">
        <v>0</v>
      </c>
      <c r="AG3039" s="2" t="s">
        <v>77</v>
      </c>
      <c r="AH3039" s="2">
        <v>11</v>
      </c>
      <c r="AI3039" s="6" t="str">
        <f t="shared" si="141"/>
        <v>25-34</v>
      </c>
      <c r="AJ3039" s="11">
        <f>YEAR(tbl_LoanData[[#This Row],[Application Date]])</f>
        <v>2024</v>
      </c>
      <c r="AK3039" s="11" t="str">
        <f>TEXT(tbl_LoanData[[#This Row],[Application Date]],"MMMM")</f>
        <v>June</v>
      </c>
      <c r="AL3039" s="12">
        <f>DATE(YEAR(tbl_LoanData[[#This Row],[Application Date]]),MONTH(tbl_LoanData[[#This Row],[Application Date]]),1)</f>
        <v>45444</v>
      </c>
      <c r="AM3039" s="14">
        <f ca="1">IF(AND(tbl_LoanData[[#This Row],[Application Date]]&gt;=EOMONTH(TODAY(),-1)+1,tbl_LoanData[[#This Row],[Application Date]]&lt;=TODAY()),tbl_LoanData[[#This Row],[Loan Amount]],0)</f>
        <v>0</v>
      </c>
      <c r="AN3039" s="14">
        <f>tbl_LoanData[[#This Row],[Amount Paid]]-(Q3039-X3039)</f>
        <v>540780.6</v>
      </c>
      <c r="AO3039" s="14">
        <f>IF(tbl_LoanData[[#This Row],[Application Status]]="Approved",1,0)</f>
        <v>1</v>
      </c>
      <c r="AP3039" s="22" t="str">
        <f t="shared" ca="1" si="142"/>
        <v/>
      </c>
      <c r="AQ3039" s="22" t="str">
        <f t="shared" ca="1" si="143"/>
        <v/>
      </c>
    </row>
    <row r="3040" spans="1:43" ht="14.4" customHeight="1" x14ac:dyDescent="0.3">
      <c r="A3040" s="2" t="s">
        <v>5631</v>
      </c>
      <c r="B3040" s="2" t="s">
        <v>5632</v>
      </c>
      <c r="C3040" s="2" t="s">
        <v>264</v>
      </c>
      <c r="D3040" s="2" t="s">
        <v>161</v>
      </c>
      <c r="E3040" s="2" t="s">
        <v>150</v>
      </c>
      <c r="F3040" s="2">
        <v>65</v>
      </c>
      <c r="G3040" s="2" t="s">
        <v>83</v>
      </c>
      <c r="H3040" s="2" t="s">
        <v>318</v>
      </c>
      <c r="I3040" s="2" t="s">
        <v>42</v>
      </c>
      <c r="J3040" s="3">
        <v>45448</v>
      </c>
      <c r="K3040" s="3">
        <v>45462</v>
      </c>
      <c r="L3040" s="2" t="s">
        <v>36</v>
      </c>
      <c r="M3040" s="2" t="s">
        <v>85</v>
      </c>
      <c r="N3040" s="2" t="s">
        <v>624</v>
      </c>
      <c r="O3040" s="4">
        <v>1352000</v>
      </c>
      <c r="P3040" s="4">
        <v>373300</v>
      </c>
      <c r="Q3040" s="4">
        <v>978700</v>
      </c>
      <c r="R3040" s="2">
        <v>60</v>
      </c>
      <c r="S3040" s="5">
        <v>7.33</v>
      </c>
      <c r="T3040" s="4">
        <v>22289.89</v>
      </c>
      <c r="U3040" s="2" t="s">
        <v>73</v>
      </c>
      <c r="V3040" s="2" t="s">
        <v>74</v>
      </c>
      <c r="W3040" s="4">
        <v>512667.47</v>
      </c>
      <c r="X3040" s="4">
        <v>824726.08</v>
      </c>
      <c r="Y3040" s="4">
        <v>1337393.55</v>
      </c>
      <c r="Z3040" s="2">
        <v>87</v>
      </c>
      <c r="AA3040" s="2" t="s">
        <v>59</v>
      </c>
      <c r="AB3040" s="2" t="s">
        <v>15732</v>
      </c>
      <c r="AC3040" s="2" t="s">
        <v>87</v>
      </c>
      <c r="AD3040" s="2" t="s">
        <v>76</v>
      </c>
      <c r="AE3040" s="5">
        <v>72.39</v>
      </c>
      <c r="AF3040" s="2">
        <v>3</v>
      </c>
      <c r="AG3040" s="2" t="s">
        <v>130</v>
      </c>
      <c r="AH3040" s="2">
        <v>14</v>
      </c>
      <c r="AI3040" s="6" t="str">
        <f t="shared" si="141"/>
        <v>65+</v>
      </c>
      <c r="AJ3040" s="11">
        <f>YEAR(tbl_LoanData[[#This Row],[Application Date]])</f>
        <v>2024</v>
      </c>
      <c r="AK3040" s="11" t="str">
        <f>TEXT(tbl_LoanData[[#This Row],[Application Date]],"MMMM")</f>
        <v>June</v>
      </c>
      <c r="AL3040" s="12">
        <f>DATE(YEAR(tbl_LoanData[[#This Row],[Application Date]]),MONTH(tbl_LoanData[[#This Row],[Application Date]]),1)</f>
        <v>45444</v>
      </c>
      <c r="AM3040" s="14">
        <f ca="1">IF(AND(tbl_LoanData[[#This Row],[Application Date]]&gt;=EOMONTH(TODAY(),-1)+1,tbl_LoanData[[#This Row],[Application Date]]&lt;=TODAY()),tbl_LoanData[[#This Row],[Loan Amount]],0)</f>
        <v>0</v>
      </c>
      <c r="AN3040" s="14">
        <f>tbl_LoanData[[#This Row],[Amount Paid]]-(Q3040-X3040)</f>
        <v>358693.54999999993</v>
      </c>
      <c r="AO3040" s="14">
        <f>IF(tbl_LoanData[[#This Row],[Application Status]]="Approved",1,0)</f>
        <v>1</v>
      </c>
      <c r="AP3040" s="22" t="str">
        <f t="shared" ca="1" si="142"/>
        <v/>
      </c>
      <c r="AQ3040" s="22" t="str">
        <f t="shared" ca="1" si="143"/>
        <v/>
      </c>
    </row>
    <row r="3041" spans="1:43" x14ac:dyDescent="0.3">
      <c r="A3041" s="2" t="s">
        <v>5633</v>
      </c>
      <c r="B3041" s="2" t="s">
        <v>5634</v>
      </c>
      <c r="C3041" s="2" t="s">
        <v>297</v>
      </c>
      <c r="D3041" s="2" t="s">
        <v>209</v>
      </c>
      <c r="E3041" s="2" t="s">
        <v>102</v>
      </c>
      <c r="F3041" s="2">
        <v>34</v>
      </c>
      <c r="G3041" s="2" t="s">
        <v>69</v>
      </c>
      <c r="H3041" s="2" t="s">
        <v>298</v>
      </c>
      <c r="I3041" s="2" t="s">
        <v>43</v>
      </c>
      <c r="J3041" s="3">
        <v>45464</v>
      </c>
      <c r="K3041" s="3">
        <v>45474</v>
      </c>
      <c r="L3041" s="2" t="s">
        <v>36</v>
      </c>
      <c r="M3041" s="2" t="s">
        <v>85</v>
      </c>
      <c r="N3041" s="2" t="s">
        <v>624</v>
      </c>
      <c r="O3041" s="4">
        <v>1106000</v>
      </c>
      <c r="P3041" s="4">
        <v>364300</v>
      </c>
      <c r="Q3041" s="4">
        <v>741700</v>
      </c>
      <c r="R3041" s="2">
        <v>60</v>
      </c>
      <c r="S3041" s="5">
        <v>8.91</v>
      </c>
      <c r="T3041" s="4">
        <v>17868.79</v>
      </c>
      <c r="U3041" s="2" t="s">
        <v>73</v>
      </c>
      <c r="V3041" s="2" t="s">
        <v>74</v>
      </c>
      <c r="W3041" s="4">
        <v>410982.17</v>
      </c>
      <c r="X3041" s="4">
        <v>661145.18000000005</v>
      </c>
      <c r="Y3041" s="4">
        <v>1072127.3500000001</v>
      </c>
      <c r="Z3041" s="2">
        <v>62</v>
      </c>
      <c r="AA3041" s="2" t="s">
        <v>59</v>
      </c>
      <c r="AB3041" s="2" t="s">
        <v>15734</v>
      </c>
      <c r="AC3041" s="2" t="s">
        <v>106</v>
      </c>
      <c r="AD3041" s="2" t="s">
        <v>76</v>
      </c>
      <c r="AE3041" s="5">
        <v>67.06</v>
      </c>
      <c r="AF3041" s="2">
        <v>2</v>
      </c>
      <c r="AG3041" s="2" t="s">
        <v>130</v>
      </c>
      <c r="AH3041" s="2">
        <v>10</v>
      </c>
      <c r="AI3041" s="6" t="str">
        <f t="shared" si="141"/>
        <v>25-34</v>
      </c>
      <c r="AJ3041" s="11">
        <f>YEAR(tbl_LoanData[[#This Row],[Application Date]])</f>
        <v>2024</v>
      </c>
      <c r="AK3041" s="11" t="str">
        <f>TEXT(tbl_LoanData[[#This Row],[Application Date]],"MMMM")</f>
        <v>June</v>
      </c>
      <c r="AL3041" s="12">
        <f>DATE(YEAR(tbl_LoanData[[#This Row],[Application Date]]),MONTH(tbl_LoanData[[#This Row],[Application Date]]),1)</f>
        <v>45444</v>
      </c>
      <c r="AM3041" s="14">
        <f ca="1">IF(AND(tbl_LoanData[[#This Row],[Application Date]]&gt;=EOMONTH(TODAY(),-1)+1,tbl_LoanData[[#This Row],[Application Date]]&lt;=TODAY()),tbl_LoanData[[#This Row],[Loan Amount]],0)</f>
        <v>0</v>
      </c>
      <c r="AN3041" s="14">
        <f>tbl_LoanData[[#This Row],[Amount Paid]]-(Q3041-X3041)</f>
        <v>330427.35000000003</v>
      </c>
      <c r="AO3041" s="14">
        <f>IF(tbl_LoanData[[#This Row],[Application Status]]="Approved",1,0)</f>
        <v>1</v>
      </c>
      <c r="AP3041" s="22" t="str">
        <f t="shared" ca="1" si="142"/>
        <v/>
      </c>
      <c r="AQ3041" s="22" t="str">
        <f t="shared" ca="1" si="143"/>
        <v/>
      </c>
    </row>
    <row r="3042" spans="1:43" ht="14.4" customHeight="1" x14ac:dyDescent="0.3">
      <c r="A3042" s="2" t="s">
        <v>5639</v>
      </c>
      <c r="B3042" s="2" t="s">
        <v>5640</v>
      </c>
      <c r="C3042" s="2" t="s">
        <v>586</v>
      </c>
      <c r="D3042" s="2" t="s">
        <v>311</v>
      </c>
      <c r="E3042" s="2" t="s">
        <v>190</v>
      </c>
      <c r="F3042" s="2">
        <v>50</v>
      </c>
      <c r="G3042" s="2" t="s">
        <v>69</v>
      </c>
      <c r="H3042" s="2" t="s">
        <v>278</v>
      </c>
      <c r="I3042" s="2" t="s">
        <v>45</v>
      </c>
      <c r="J3042" s="3">
        <v>45446</v>
      </c>
      <c r="K3042" s="3">
        <v>45456</v>
      </c>
      <c r="L3042" s="2" t="s">
        <v>38</v>
      </c>
      <c r="M3042" s="2" t="s">
        <v>85</v>
      </c>
      <c r="N3042" s="2" t="s">
        <v>314</v>
      </c>
      <c r="O3042" s="4">
        <v>1989000</v>
      </c>
      <c r="P3042" s="4">
        <v>779700</v>
      </c>
      <c r="Q3042" s="4">
        <v>1209300</v>
      </c>
      <c r="R3042" s="2">
        <v>60</v>
      </c>
      <c r="S3042" s="5">
        <v>9.59</v>
      </c>
      <c r="T3042" s="4">
        <v>29819.32</v>
      </c>
      <c r="U3042" s="2" t="s">
        <v>73</v>
      </c>
      <c r="V3042" s="2" t="s">
        <v>74</v>
      </c>
      <c r="W3042" s="4">
        <v>775302.32</v>
      </c>
      <c r="X3042" s="4">
        <v>1013857.03</v>
      </c>
      <c r="Y3042" s="4">
        <v>1789159.35</v>
      </c>
      <c r="Z3042" s="2">
        <v>0</v>
      </c>
      <c r="AA3042" s="2" t="s">
        <v>56</v>
      </c>
      <c r="AB3042" s="2" t="s">
        <v>15733</v>
      </c>
      <c r="AC3042" s="2" t="s">
        <v>87</v>
      </c>
      <c r="AD3042" s="2" t="s">
        <v>76</v>
      </c>
      <c r="AE3042" s="5">
        <v>60.8</v>
      </c>
      <c r="AF3042" s="2">
        <v>0</v>
      </c>
      <c r="AG3042" s="2" t="s">
        <v>77</v>
      </c>
      <c r="AH3042" s="2">
        <v>10</v>
      </c>
      <c r="AI3042" s="6" t="str">
        <f t="shared" si="141"/>
        <v>45-54</v>
      </c>
      <c r="AJ3042" s="11">
        <f>YEAR(tbl_LoanData[[#This Row],[Application Date]])</f>
        <v>2024</v>
      </c>
      <c r="AK3042" s="11" t="str">
        <f>TEXT(tbl_LoanData[[#This Row],[Application Date]],"MMMM")</f>
        <v>June</v>
      </c>
      <c r="AL3042" s="12">
        <f>DATE(YEAR(tbl_LoanData[[#This Row],[Application Date]]),MONTH(tbl_LoanData[[#This Row],[Application Date]]),1)</f>
        <v>45444</v>
      </c>
      <c r="AM3042" s="14">
        <f ca="1">IF(AND(tbl_LoanData[[#This Row],[Application Date]]&gt;=EOMONTH(TODAY(),-1)+1,tbl_LoanData[[#This Row],[Application Date]]&lt;=TODAY()),tbl_LoanData[[#This Row],[Loan Amount]],0)</f>
        <v>0</v>
      </c>
      <c r="AN3042" s="14">
        <f>tbl_LoanData[[#This Row],[Amount Paid]]-(Q3042-X3042)</f>
        <v>579859.35</v>
      </c>
      <c r="AO3042" s="14">
        <f>IF(tbl_LoanData[[#This Row],[Application Status]]="Approved",1,0)</f>
        <v>1</v>
      </c>
      <c r="AP3042" s="22" t="str">
        <f t="shared" ca="1" si="142"/>
        <v/>
      </c>
      <c r="AQ3042" s="22" t="str">
        <f t="shared" ca="1" si="143"/>
        <v/>
      </c>
    </row>
    <row r="3043" spans="1:43" ht="14.4" customHeight="1" x14ac:dyDescent="0.3">
      <c r="A3043" s="2" t="s">
        <v>5661</v>
      </c>
      <c r="B3043" s="2" t="s">
        <v>5662</v>
      </c>
      <c r="C3043" s="2" t="s">
        <v>90</v>
      </c>
      <c r="D3043" s="2" t="s">
        <v>204</v>
      </c>
      <c r="E3043" s="2" t="s">
        <v>312</v>
      </c>
      <c r="F3043" s="2">
        <v>22</v>
      </c>
      <c r="G3043" s="2" t="s">
        <v>69</v>
      </c>
      <c r="H3043" s="2" t="s">
        <v>398</v>
      </c>
      <c r="I3043" s="2" t="s">
        <v>46</v>
      </c>
      <c r="J3043" s="3">
        <v>45459</v>
      </c>
      <c r="K3043" s="3"/>
      <c r="L3043" s="2" t="s">
        <v>40</v>
      </c>
      <c r="M3043" s="2" t="s">
        <v>94</v>
      </c>
      <c r="N3043" s="2" t="s">
        <v>4</v>
      </c>
      <c r="O3043" s="4">
        <v>1236000</v>
      </c>
      <c r="P3043" s="4">
        <v>214400</v>
      </c>
      <c r="Q3043" s="4">
        <v>1021600</v>
      </c>
      <c r="R3043" s="2">
        <v>48</v>
      </c>
      <c r="S3043" s="5">
        <v>12.15</v>
      </c>
      <c r="T3043" s="4">
        <v>31627.03</v>
      </c>
      <c r="U3043" s="2" t="s">
        <v>113</v>
      </c>
      <c r="V3043" s="2" t="s">
        <v>97</v>
      </c>
      <c r="W3043" s="4">
        <v>0</v>
      </c>
      <c r="X3043" s="4">
        <v>0</v>
      </c>
      <c r="Y3043" s="4">
        <v>1518097.6</v>
      </c>
      <c r="Z3043" s="2">
        <v>0</v>
      </c>
      <c r="AA3043" s="2" t="s">
        <v>97</v>
      </c>
      <c r="AB3043" s="2" t="s">
        <v>15727</v>
      </c>
      <c r="AC3043" s="2" t="s">
        <v>138</v>
      </c>
      <c r="AD3043" s="2" t="s">
        <v>76</v>
      </c>
      <c r="AE3043" s="5">
        <v>82.65</v>
      </c>
      <c r="AF3043" s="2">
        <v>0</v>
      </c>
      <c r="AG3043" s="2" t="s">
        <v>97</v>
      </c>
      <c r="AH3043" s="2"/>
      <c r="AI3043" s="6" t="str">
        <f t="shared" si="141"/>
        <v>18-24</v>
      </c>
      <c r="AJ3043" s="11">
        <f>YEAR(tbl_LoanData[[#This Row],[Application Date]])</f>
        <v>2024</v>
      </c>
      <c r="AK3043" s="11" t="str">
        <f>TEXT(tbl_LoanData[[#This Row],[Application Date]],"MMMM")</f>
        <v>June</v>
      </c>
      <c r="AL3043" s="12">
        <f>DATE(YEAR(tbl_LoanData[[#This Row],[Application Date]]),MONTH(tbl_LoanData[[#This Row],[Application Date]]),1)</f>
        <v>45444</v>
      </c>
      <c r="AM3043" s="14">
        <f ca="1">IF(AND(tbl_LoanData[[#This Row],[Application Date]]&gt;=EOMONTH(TODAY(),-1)+1,tbl_LoanData[[#This Row],[Application Date]]&lt;=TODAY()),tbl_LoanData[[#This Row],[Loan Amount]],0)</f>
        <v>0</v>
      </c>
      <c r="AN3043" s="14">
        <f>tbl_LoanData[[#This Row],[Amount Paid]]-(Q3043-X3043)</f>
        <v>-1021600</v>
      </c>
      <c r="AO3043" s="14">
        <f>IF(tbl_LoanData[[#This Row],[Application Status]]="Approved",1,0)</f>
        <v>0</v>
      </c>
      <c r="AP3043" s="22" t="str">
        <f t="shared" ca="1" si="142"/>
        <v/>
      </c>
      <c r="AQ3043" s="22" t="str">
        <f t="shared" ca="1" si="143"/>
        <v/>
      </c>
    </row>
    <row r="3044" spans="1:43" ht="14.4" customHeight="1" x14ac:dyDescent="0.3">
      <c r="A3044" s="2" t="s">
        <v>5703</v>
      </c>
      <c r="B3044" s="2" t="s">
        <v>5704</v>
      </c>
      <c r="C3044" s="2" t="s">
        <v>203</v>
      </c>
      <c r="D3044" s="2" t="s">
        <v>182</v>
      </c>
      <c r="E3044" s="2" t="s">
        <v>402</v>
      </c>
      <c r="F3044" s="2">
        <v>21</v>
      </c>
      <c r="G3044" s="2" t="s">
        <v>69</v>
      </c>
      <c r="H3044" s="2" t="s">
        <v>565</v>
      </c>
      <c r="I3044" s="2" t="s">
        <v>47</v>
      </c>
      <c r="J3044" s="3">
        <v>45464</v>
      </c>
      <c r="K3044" s="3">
        <v>45475</v>
      </c>
      <c r="L3044" s="2" t="s">
        <v>38</v>
      </c>
      <c r="M3044" s="2" t="s">
        <v>111</v>
      </c>
      <c r="N3044" s="2" t="s">
        <v>112</v>
      </c>
      <c r="O3044" s="4">
        <v>1203000</v>
      </c>
      <c r="P3044" s="4">
        <v>141900</v>
      </c>
      <c r="Q3044" s="4">
        <v>1061100</v>
      </c>
      <c r="R3044" s="2">
        <v>24</v>
      </c>
      <c r="S3044" s="5">
        <v>5.19</v>
      </c>
      <c r="T3044" s="4">
        <v>48801.760000000002</v>
      </c>
      <c r="U3044" s="2" t="s">
        <v>73</v>
      </c>
      <c r="V3044" s="2" t="s">
        <v>33</v>
      </c>
      <c r="W3044" s="4">
        <v>1171242.18</v>
      </c>
      <c r="X3044" s="4">
        <v>0</v>
      </c>
      <c r="Y3044" s="4">
        <v>1171242.18</v>
      </c>
      <c r="Z3044" s="2">
        <v>0</v>
      </c>
      <c r="AA3044" s="2" t="s">
        <v>56</v>
      </c>
      <c r="AB3044" s="2" t="s">
        <v>15729</v>
      </c>
      <c r="AC3044" s="2" t="s">
        <v>146</v>
      </c>
      <c r="AD3044" s="2" t="s">
        <v>76</v>
      </c>
      <c r="AE3044" s="5">
        <v>88.2</v>
      </c>
      <c r="AF3044" s="2">
        <v>0</v>
      </c>
      <c r="AG3044" s="2" t="s">
        <v>77</v>
      </c>
      <c r="AH3044" s="2">
        <v>11</v>
      </c>
      <c r="AI3044" s="6" t="str">
        <f t="shared" si="141"/>
        <v>18-24</v>
      </c>
      <c r="AJ3044" s="11">
        <f>YEAR(tbl_LoanData[[#This Row],[Application Date]])</f>
        <v>2024</v>
      </c>
      <c r="AK3044" s="11" t="str">
        <f>TEXT(tbl_LoanData[[#This Row],[Application Date]],"MMMM")</f>
        <v>June</v>
      </c>
      <c r="AL3044" s="12">
        <f>DATE(YEAR(tbl_LoanData[[#This Row],[Application Date]]),MONTH(tbl_LoanData[[#This Row],[Application Date]]),1)</f>
        <v>45444</v>
      </c>
      <c r="AM3044" s="14">
        <f ca="1">IF(AND(tbl_LoanData[[#This Row],[Application Date]]&gt;=EOMONTH(TODAY(),-1)+1,tbl_LoanData[[#This Row],[Application Date]]&lt;=TODAY()),tbl_LoanData[[#This Row],[Loan Amount]],0)</f>
        <v>0</v>
      </c>
      <c r="AN3044" s="14">
        <f>tbl_LoanData[[#This Row],[Amount Paid]]-(Q3044-X3044)</f>
        <v>110142.17999999993</v>
      </c>
      <c r="AO3044" s="14">
        <f>IF(tbl_LoanData[[#This Row],[Application Status]]="Approved",1,0)</f>
        <v>1</v>
      </c>
      <c r="AP3044" s="22" t="str">
        <f t="shared" ca="1" si="142"/>
        <v/>
      </c>
      <c r="AQ3044" s="22" t="str">
        <f t="shared" ca="1" si="143"/>
        <v/>
      </c>
    </row>
    <row r="3045" spans="1:43" x14ac:dyDescent="0.3">
      <c r="A3045" s="2" t="s">
        <v>5777</v>
      </c>
      <c r="B3045" s="2" t="s">
        <v>5778</v>
      </c>
      <c r="C3045" s="2" t="s">
        <v>401</v>
      </c>
      <c r="D3045" s="2" t="s">
        <v>311</v>
      </c>
      <c r="E3045" s="2" t="s">
        <v>311</v>
      </c>
      <c r="F3045" s="2">
        <v>47</v>
      </c>
      <c r="G3045" s="2" t="s">
        <v>83</v>
      </c>
      <c r="H3045" s="2" t="s">
        <v>119</v>
      </c>
      <c r="I3045" s="2" t="s">
        <v>43</v>
      </c>
      <c r="J3045" s="3">
        <v>45464</v>
      </c>
      <c r="K3045" s="3">
        <v>45467</v>
      </c>
      <c r="L3045" s="2" t="s">
        <v>40</v>
      </c>
      <c r="M3045" s="2" t="s">
        <v>85</v>
      </c>
      <c r="N3045" s="2" t="s">
        <v>274</v>
      </c>
      <c r="O3045" s="4">
        <v>983000</v>
      </c>
      <c r="P3045" s="4">
        <v>336000</v>
      </c>
      <c r="Q3045" s="4">
        <v>647000</v>
      </c>
      <c r="R3045" s="2">
        <v>48</v>
      </c>
      <c r="S3045" s="5">
        <v>9.61</v>
      </c>
      <c r="T3045" s="4">
        <v>18660.560000000001</v>
      </c>
      <c r="U3045" s="2" t="s">
        <v>73</v>
      </c>
      <c r="V3045" s="2" t="s">
        <v>74</v>
      </c>
      <c r="W3045" s="4">
        <v>485174.56</v>
      </c>
      <c r="X3045" s="4">
        <v>410532.24</v>
      </c>
      <c r="Y3045" s="4">
        <v>895706.8</v>
      </c>
      <c r="Z3045" s="2">
        <v>0</v>
      </c>
      <c r="AA3045" s="2" t="s">
        <v>56</v>
      </c>
      <c r="AB3045" s="2" t="s">
        <v>15730</v>
      </c>
      <c r="AC3045" s="2" t="s">
        <v>213</v>
      </c>
      <c r="AD3045" s="2" t="s">
        <v>76</v>
      </c>
      <c r="AE3045" s="5">
        <v>65.819999999999993</v>
      </c>
      <c r="AF3045" s="2">
        <v>0</v>
      </c>
      <c r="AG3045" s="2" t="s">
        <v>77</v>
      </c>
      <c r="AH3045" s="2">
        <v>3</v>
      </c>
      <c r="AI3045" s="6" t="str">
        <f t="shared" si="141"/>
        <v>45-54</v>
      </c>
      <c r="AJ3045" s="11">
        <f>YEAR(tbl_LoanData[[#This Row],[Application Date]])</f>
        <v>2024</v>
      </c>
      <c r="AK3045" s="11" t="str">
        <f>TEXT(tbl_LoanData[[#This Row],[Application Date]],"MMMM")</f>
        <v>June</v>
      </c>
      <c r="AL3045" s="12">
        <f>DATE(YEAR(tbl_LoanData[[#This Row],[Application Date]]),MONTH(tbl_LoanData[[#This Row],[Application Date]]),1)</f>
        <v>45444</v>
      </c>
      <c r="AM3045" s="14">
        <f ca="1">IF(AND(tbl_LoanData[[#This Row],[Application Date]]&gt;=EOMONTH(TODAY(),-1)+1,tbl_LoanData[[#This Row],[Application Date]]&lt;=TODAY()),tbl_LoanData[[#This Row],[Loan Amount]],0)</f>
        <v>0</v>
      </c>
      <c r="AN3045" s="14">
        <f>tbl_LoanData[[#This Row],[Amount Paid]]-(Q3045-X3045)</f>
        <v>248706.8</v>
      </c>
      <c r="AO3045" s="14">
        <f>IF(tbl_LoanData[[#This Row],[Application Status]]="Approved",1,0)</f>
        <v>1</v>
      </c>
      <c r="AP3045" s="22" t="str">
        <f t="shared" ca="1" si="142"/>
        <v/>
      </c>
      <c r="AQ3045" s="22" t="str">
        <f t="shared" ca="1" si="143"/>
        <v/>
      </c>
    </row>
    <row r="3046" spans="1:43" ht="14.4" customHeight="1" x14ac:dyDescent="0.3">
      <c r="A3046" s="2" t="s">
        <v>5787</v>
      </c>
      <c r="B3046" s="2" t="s">
        <v>5788</v>
      </c>
      <c r="C3046" s="2" t="s">
        <v>66</v>
      </c>
      <c r="D3046" s="2" t="s">
        <v>134</v>
      </c>
      <c r="E3046" s="2" t="s">
        <v>118</v>
      </c>
      <c r="F3046" s="2">
        <v>51</v>
      </c>
      <c r="G3046" s="2" t="s">
        <v>69</v>
      </c>
      <c r="H3046" s="2" t="s">
        <v>285</v>
      </c>
      <c r="I3046" s="2" t="s">
        <v>55</v>
      </c>
      <c r="J3046" s="3">
        <v>45471</v>
      </c>
      <c r="K3046" s="3"/>
      <c r="L3046" s="2" t="s">
        <v>40</v>
      </c>
      <c r="M3046" s="2" t="s">
        <v>71</v>
      </c>
      <c r="N3046" s="2" t="s">
        <v>137</v>
      </c>
      <c r="O3046" s="4">
        <v>1395000</v>
      </c>
      <c r="P3046" s="4">
        <v>404900</v>
      </c>
      <c r="Q3046" s="4">
        <v>990100</v>
      </c>
      <c r="R3046" s="2">
        <v>12</v>
      </c>
      <c r="S3046" s="5">
        <v>9.59</v>
      </c>
      <c r="T3046" s="4">
        <v>90420.88</v>
      </c>
      <c r="U3046" s="2" t="s">
        <v>113</v>
      </c>
      <c r="V3046" s="2" t="s">
        <v>97</v>
      </c>
      <c r="W3046" s="4">
        <v>0</v>
      </c>
      <c r="X3046" s="4">
        <v>0</v>
      </c>
      <c r="Y3046" s="4">
        <v>1085050.5900000001</v>
      </c>
      <c r="Z3046" s="2">
        <v>0</v>
      </c>
      <c r="AA3046" s="2" t="s">
        <v>97</v>
      </c>
      <c r="AB3046" s="2" t="s">
        <v>15730</v>
      </c>
      <c r="AC3046" s="2" t="s">
        <v>87</v>
      </c>
      <c r="AD3046" s="2" t="s">
        <v>76</v>
      </c>
      <c r="AE3046" s="5">
        <v>70.97</v>
      </c>
      <c r="AF3046" s="2">
        <v>0</v>
      </c>
      <c r="AG3046" s="2" t="s">
        <v>97</v>
      </c>
      <c r="AH3046" s="2"/>
      <c r="AI3046" s="6" t="str">
        <f t="shared" si="141"/>
        <v>45-54</v>
      </c>
      <c r="AJ3046" s="11">
        <f>YEAR(tbl_LoanData[[#This Row],[Application Date]])</f>
        <v>2024</v>
      </c>
      <c r="AK3046" s="11" t="str">
        <f>TEXT(tbl_LoanData[[#This Row],[Application Date]],"MMMM")</f>
        <v>June</v>
      </c>
      <c r="AL3046" s="12">
        <f>DATE(YEAR(tbl_LoanData[[#This Row],[Application Date]]),MONTH(tbl_LoanData[[#This Row],[Application Date]]),1)</f>
        <v>45444</v>
      </c>
      <c r="AM3046" s="14">
        <f ca="1">IF(AND(tbl_LoanData[[#This Row],[Application Date]]&gt;=EOMONTH(TODAY(),-1)+1,tbl_LoanData[[#This Row],[Application Date]]&lt;=TODAY()),tbl_LoanData[[#This Row],[Loan Amount]],0)</f>
        <v>0</v>
      </c>
      <c r="AN3046" s="14">
        <f>tbl_LoanData[[#This Row],[Amount Paid]]-(Q3046-X3046)</f>
        <v>-990100</v>
      </c>
      <c r="AO3046" s="14">
        <f>IF(tbl_LoanData[[#This Row],[Application Status]]="Approved",1,0)</f>
        <v>0</v>
      </c>
      <c r="AP3046" s="22" t="str">
        <f t="shared" ca="1" si="142"/>
        <v/>
      </c>
      <c r="AQ3046" s="22" t="str">
        <f t="shared" ca="1" si="143"/>
        <v/>
      </c>
    </row>
    <row r="3047" spans="1:43" ht="14.4" customHeight="1" x14ac:dyDescent="0.3">
      <c r="A3047" s="2" t="s">
        <v>6001</v>
      </c>
      <c r="B3047" s="2" t="s">
        <v>6002</v>
      </c>
      <c r="C3047" s="2" t="s">
        <v>116</v>
      </c>
      <c r="D3047" s="2" t="s">
        <v>117</v>
      </c>
      <c r="E3047" s="2" t="s">
        <v>323</v>
      </c>
      <c r="F3047" s="2">
        <v>47</v>
      </c>
      <c r="G3047" s="2" t="s">
        <v>69</v>
      </c>
      <c r="H3047" s="2" t="s">
        <v>250</v>
      </c>
      <c r="I3047" s="2" t="s">
        <v>52</v>
      </c>
      <c r="J3047" s="3">
        <v>45448</v>
      </c>
      <c r="K3047" s="3">
        <v>45458</v>
      </c>
      <c r="L3047" s="2" t="s">
        <v>36</v>
      </c>
      <c r="M3047" s="2" t="s">
        <v>94</v>
      </c>
      <c r="N3047" s="2" t="s">
        <v>212</v>
      </c>
      <c r="O3047" s="4">
        <v>2117000</v>
      </c>
      <c r="P3047" s="4">
        <v>628000</v>
      </c>
      <c r="Q3047" s="4">
        <v>1489000</v>
      </c>
      <c r="R3047" s="2">
        <v>60</v>
      </c>
      <c r="S3047" s="5">
        <v>5.63</v>
      </c>
      <c r="T3047" s="4">
        <v>31802.560000000001</v>
      </c>
      <c r="U3047" s="2" t="s">
        <v>73</v>
      </c>
      <c r="V3047" s="2" t="s">
        <v>74</v>
      </c>
      <c r="W3047" s="4">
        <v>795064</v>
      </c>
      <c r="X3047" s="4">
        <v>1113089.5</v>
      </c>
      <c r="Y3047" s="4">
        <v>1908153.5</v>
      </c>
      <c r="Z3047" s="2">
        <v>28</v>
      </c>
      <c r="AA3047" s="2" t="s">
        <v>57</v>
      </c>
      <c r="AB3047" s="2" t="s">
        <v>15728</v>
      </c>
      <c r="AC3047" s="2" t="s">
        <v>138</v>
      </c>
      <c r="AD3047" s="2" t="s">
        <v>76</v>
      </c>
      <c r="AE3047" s="5">
        <v>70.34</v>
      </c>
      <c r="AF3047" s="2">
        <v>1</v>
      </c>
      <c r="AG3047" s="2" t="s">
        <v>77</v>
      </c>
      <c r="AH3047" s="2">
        <v>10</v>
      </c>
      <c r="AI3047" s="6" t="str">
        <f t="shared" si="141"/>
        <v>45-54</v>
      </c>
      <c r="AJ3047" s="11">
        <f>YEAR(tbl_LoanData[[#This Row],[Application Date]])</f>
        <v>2024</v>
      </c>
      <c r="AK3047" s="11" t="str">
        <f>TEXT(tbl_LoanData[[#This Row],[Application Date]],"MMMM")</f>
        <v>June</v>
      </c>
      <c r="AL3047" s="12">
        <f>DATE(YEAR(tbl_LoanData[[#This Row],[Application Date]]),MONTH(tbl_LoanData[[#This Row],[Application Date]]),1)</f>
        <v>45444</v>
      </c>
      <c r="AM3047" s="14">
        <f ca="1">IF(AND(tbl_LoanData[[#This Row],[Application Date]]&gt;=EOMONTH(TODAY(),-1)+1,tbl_LoanData[[#This Row],[Application Date]]&lt;=TODAY()),tbl_LoanData[[#This Row],[Loan Amount]],0)</f>
        <v>0</v>
      </c>
      <c r="AN3047" s="14">
        <f>tbl_LoanData[[#This Row],[Amount Paid]]-(Q3047-X3047)</f>
        <v>419153.5</v>
      </c>
      <c r="AO3047" s="14">
        <f>IF(tbl_LoanData[[#This Row],[Application Status]]="Approved",1,0)</f>
        <v>1</v>
      </c>
      <c r="AP3047" s="22" t="str">
        <f t="shared" ca="1" si="142"/>
        <v/>
      </c>
      <c r="AQ3047" s="22" t="str">
        <f t="shared" ca="1" si="143"/>
        <v/>
      </c>
    </row>
    <row r="3048" spans="1:43" x14ac:dyDescent="0.3">
      <c r="A3048" s="2" t="s">
        <v>6023</v>
      </c>
      <c r="B3048" s="2" t="s">
        <v>6024</v>
      </c>
      <c r="C3048" s="2" t="s">
        <v>304</v>
      </c>
      <c r="D3048" s="2" t="s">
        <v>268</v>
      </c>
      <c r="E3048" s="2" t="s">
        <v>150</v>
      </c>
      <c r="F3048" s="2">
        <v>39</v>
      </c>
      <c r="G3048" s="2" t="s">
        <v>83</v>
      </c>
      <c r="H3048" s="2" t="s">
        <v>217</v>
      </c>
      <c r="I3048" s="2" t="s">
        <v>46</v>
      </c>
      <c r="J3048" s="3">
        <v>45467</v>
      </c>
      <c r="K3048" s="3">
        <v>45482</v>
      </c>
      <c r="L3048" s="2" t="s">
        <v>39</v>
      </c>
      <c r="M3048" s="2" t="s">
        <v>157</v>
      </c>
      <c r="N3048" s="2" t="s">
        <v>359</v>
      </c>
      <c r="O3048" s="4">
        <v>1362000</v>
      </c>
      <c r="P3048" s="4">
        <v>259900</v>
      </c>
      <c r="Q3048" s="4">
        <v>1102100</v>
      </c>
      <c r="R3048" s="2">
        <v>36</v>
      </c>
      <c r="S3048" s="5">
        <v>14.24</v>
      </c>
      <c r="T3048" s="4">
        <v>43692.14</v>
      </c>
      <c r="U3048" s="2" t="s">
        <v>73</v>
      </c>
      <c r="V3048" s="2" t="s">
        <v>74</v>
      </c>
      <c r="W3048" s="4">
        <v>1092303.5</v>
      </c>
      <c r="X3048" s="4">
        <v>480613.62</v>
      </c>
      <c r="Y3048" s="4">
        <v>1572917.12</v>
      </c>
      <c r="Z3048" s="2">
        <v>0</v>
      </c>
      <c r="AA3048" s="2" t="s">
        <v>56</v>
      </c>
      <c r="AB3048" s="2" t="s">
        <v>15734</v>
      </c>
      <c r="AC3048" s="2" t="s">
        <v>121</v>
      </c>
      <c r="AD3048" s="2" t="s">
        <v>76</v>
      </c>
      <c r="AE3048" s="5">
        <v>80.92</v>
      </c>
      <c r="AF3048" s="2">
        <v>0</v>
      </c>
      <c r="AG3048" s="2" t="s">
        <v>77</v>
      </c>
      <c r="AH3048" s="2">
        <v>15</v>
      </c>
      <c r="AI3048" s="6" t="str">
        <f t="shared" si="141"/>
        <v>35-44</v>
      </c>
      <c r="AJ3048" s="11">
        <f>YEAR(tbl_LoanData[[#This Row],[Application Date]])</f>
        <v>2024</v>
      </c>
      <c r="AK3048" s="11" t="str">
        <f>TEXT(tbl_LoanData[[#This Row],[Application Date]],"MMMM")</f>
        <v>June</v>
      </c>
      <c r="AL3048" s="12">
        <f>DATE(YEAR(tbl_LoanData[[#This Row],[Application Date]]),MONTH(tbl_LoanData[[#This Row],[Application Date]]),1)</f>
        <v>45444</v>
      </c>
      <c r="AM3048" s="14">
        <f ca="1">IF(AND(tbl_LoanData[[#This Row],[Application Date]]&gt;=EOMONTH(TODAY(),-1)+1,tbl_LoanData[[#This Row],[Application Date]]&lt;=TODAY()),tbl_LoanData[[#This Row],[Loan Amount]],0)</f>
        <v>0</v>
      </c>
      <c r="AN3048" s="14">
        <f>tbl_LoanData[[#This Row],[Amount Paid]]-(Q3048-X3048)</f>
        <v>470817.12</v>
      </c>
      <c r="AO3048" s="14">
        <f>IF(tbl_LoanData[[#This Row],[Application Status]]="Approved",1,0)</f>
        <v>1</v>
      </c>
      <c r="AP3048" s="22" t="str">
        <f t="shared" ca="1" si="142"/>
        <v/>
      </c>
      <c r="AQ3048" s="22" t="str">
        <f t="shared" ca="1" si="143"/>
        <v/>
      </c>
    </row>
    <row r="3049" spans="1:43" ht="14.4" customHeight="1" x14ac:dyDescent="0.3">
      <c r="A3049" s="2" t="s">
        <v>6085</v>
      </c>
      <c r="B3049" s="2" t="s">
        <v>6086</v>
      </c>
      <c r="C3049" s="2" t="s">
        <v>1686</v>
      </c>
      <c r="D3049" s="2" t="s">
        <v>209</v>
      </c>
      <c r="E3049" s="2" t="s">
        <v>67</v>
      </c>
      <c r="F3049" s="2">
        <v>23</v>
      </c>
      <c r="G3049" s="2" t="s">
        <v>83</v>
      </c>
      <c r="H3049" s="2" t="s">
        <v>265</v>
      </c>
      <c r="I3049" s="2" t="s">
        <v>44</v>
      </c>
      <c r="J3049" s="3">
        <v>45470</v>
      </c>
      <c r="K3049" s="3">
        <v>45489</v>
      </c>
      <c r="L3049" s="2" t="s">
        <v>37</v>
      </c>
      <c r="M3049" s="2" t="s">
        <v>199</v>
      </c>
      <c r="N3049" s="2" t="s">
        <v>319</v>
      </c>
      <c r="O3049" s="4">
        <v>89000</v>
      </c>
      <c r="P3049" s="4">
        <v>32500</v>
      </c>
      <c r="Q3049" s="4">
        <v>56500</v>
      </c>
      <c r="R3049" s="2">
        <v>48</v>
      </c>
      <c r="S3049" s="5">
        <v>9.18</v>
      </c>
      <c r="T3049" s="4">
        <v>1609.31</v>
      </c>
      <c r="U3049" s="2" t="s">
        <v>73</v>
      </c>
      <c r="V3049" s="2" t="s">
        <v>74</v>
      </c>
      <c r="W3049" s="4">
        <v>40232.75</v>
      </c>
      <c r="X3049" s="4">
        <v>37014.050000000003</v>
      </c>
      <c r="Y3049" s="4">
        <v>77246.8</v>
      </c>
      <c r="Z3049" s="2">
        <v>0</v>
      </c>
      <c r="AA3049" s="2" t="s">
        <v>56</v>
      </c>
      <c r="AB3049" s="2" t="s">
        <v>15730</v>
      </c>
      <c r="AC3049" s="2" t="s">
        <v>213</v>
      </c>
      <c r="AD3049" s="2" t="s">
        <v>76</v>
      </c>
      <c r="AE3049" s="5">
        <v>63.48</v>
      </c>
      <c r="AF3049" s="2">
        <v>0</v>
      </c>
      <c r="AG3049" s="2" t="s">
        <v>77</v>
      </c>
      <c r="AH3049" s="2">
        <v>19</v>
      </c>
      <c r="AI3049" s="6" t="str">
        <f t="shared" si="141"/>
        <v>18-24</v>
      </c>
      <c r="AJ3049" s="11">
        <f>YEAR(tbl_LoanData[[#This Row],[Application Date]])</f>
        <v>2024</v>
      </c>
      <c r="AK3049" s="11" t="str">
        <f>TEXT(tbl_LoanData[[#This Row],[Application Date]],"MMMM")</f>
        <v>June</v>
      </c>
      <c r="AL3049" s="12">
        <f>DATE(YEAR(tbl_LoanData[[#This Row],[Application Date]]),MONTH(tbl_LoanData[[#This Row],[Application Date]]),1)</f>
        <v>45444</v>
      </c>
      <c r="AM3049" s="14">
        <f ca="1">IF(AND(tbl_LoanData[[#This Row],[Application Date]]&gt;=EOMONTH(TODAY(),-1)+1,tbl_LoanData[[#This Row],[Application Date]]&lt;=TODAY()),tbl_LoanData[[#This Row],[Loan Amount]],0)</f>
        <v>0</v>
      </c>
      <c r="AN3049" s="14">
        <f>tbl_LoanData[[#This Row],[Amount Paid]]-(Q3049-X3049)</f>
        <v>20746.800000000003</v>
      </c>
      <c r="AO3049" s="14">
        <f>IF(tbl_LoanData[[#This Row],[Application Status]]="Approved",1,0)</f>
        <v>1</v>
      </c>
      <c r="AP3049" s="22" t="str">
        <f t="shared" ca="1" si="142"/>
        <v/>
      </c>
      <c r="AQ3049" s="22" t="str">
        <f t="shared" ca="1" si="143"/>
        <v/>
      </c>
    </row>
    <row r="3050" spans="1:43" x14ac:dyDescent="0.3">
      <c r="A3050" s="2" t="s">
        <v>6149</v>
      </c>
      <c r="B3050" s="2" t="s">
        <v>6150</v>
      </c>
      <c r="C3050" s="2" t="s">
        <v>100</v>
      </c>
      <c r="D3050" s="2" t="s">
        <v>117</v>
      </c>
      <c r="E3050" s="2" t="s">
        <v>394</v>
      </c>
      <c r="F3050" s="2">
        <v>64</v>
      </c>
      <c r="G3050" s="2" t="s">
        <v>69</v>
      </c>
      <c r="H3050" s="2" t="s">
        <v>205</v>
      </c>
      <c r="I3050" s="2" t="s">
        <v>49</v>
      </c>
      <c r="J3050" s="3">
        <v>45445</v>
      </c>
      <c r="K3050" s="3">
        <v>45454</v>
      </c>
      <c r="L3050" s="2" t="s">
        <v>39</v>
      </c>
      <c r="M3050" s="2" t="s">
        <v>71</v>
      </c>
      <c r="N3050" s="2" t="s">
        <v>72</v>
      </c>
      <c r="O3050" s="4">
        <v>2538000</v>
      </c>
      <c r="P3050" s="4">
        <v>351000</v>
      </c>
      <c r="Q3050" s="4">
        <v>2187000</v>
      </c>
      <c r="R3050" s="2">
        <v>12</v>
      </c>
      <c r="S3050" s="5">
        <v>14.52</v>
      </c>
      <c r="T3050" s="4">
        <v>208712.7</v>
      </c>
      <c r="U3050" s="2" t="s">
        <v>73</v>
      </c>
      <c r="V3050" s="2" t="s">
        <v>33</v>
      </c>
      <c r="W3050" s="4">
        <v>2504552.4</v>
      </c>
      <c r="X3050" s="4">
        <v>0</v>
      </c>
      <c r="Y3050" s="4">
        <v>2504552.4</v>
      </c>
      <c r="Z3050" s="2">
        <v>0</v>
      </c>
      <c r="AA3050" s="2" t="s">
        <v>56</v>
      </c>
      <c r="AB3050" s="2" t="s">
        <v>15732</v>
      </c>
      <c r="AC3050" s="2" t="s">
        <v>87</v>
      </c>
      <c r="AD3050" s="2" t="s">
        <v>76</v>
      </c>
      <c r="AE3050" s="5">
        <v>86.17</v>
      </c>
      <c r="AF3050" s="2">
        <v>0</v>
      </c>
      <c r="AG3050" s="2" t="s">
        <v>77</v>
      </c>
      <c r="AH3050" s="2">
        <v>9</v>
      </c>
      <c r="AI3050" s="6" t="str">
        <f t="shared" si="141"/>
        <v>55-64</v>
      </c>
      <c r="AJ3050" s="11">
        <f>YEAR(tbl_LoanData[[#This Row],[Application Date]])</f>
        <v>2024</v>
      </c>
      <c r="AK3050" s="11" t="str">
        <f>TEXT(tbl_LoanData[[#This Row],[Application Date]],"MMMM")</f>
        <v>June</v>
      </c>
      <c r="AL3050" s="12">
        <f>DATE(YEAR(tbl_LoanData[[#This Row],[Application Date]]),MONTH(tbl_LoanData[[#This Row],[Application Date]]),1)</f>
        <v>45444</v>
      </c>
      <c r="AM3050" s="14">
        <f ca="1">IF(AND(tbl_LoanData[[#This Row],[Application Date]]&gt;=EOMONTH(TODAY(),-1)+1,tbl_LoanData[[#This Row],[Application Date]]&lt;=TODAY()),tbl_LoanData[[#This Row],[Loan Amount]],0)</f>
        <v>0</v>
      </c>
      <c r="AN3050" s="14">
        <f>tbl_LoanData[[#This Row],[Amount Paid]]-(Q3050-X3050)</f>
        <v>317552.39999999991</v>
      </c>
      <c r="AO3050" s="14">
        <f>IF(tbl_LoanData[[#This Row],[Application Status]]="Approved",1,0)</f>
        <v>1</v>
      </c>
      <c r="AP3050" s="22" t="str">
        <f t="shared" ca="1" si="142"/>
        <v/>
      </c>
      <c r="AQ3050" s="22" t="str">
        <f t="shared" ca="1" si="143"/>
        <v/>
      </c>
    </row>
    <row r="3051" spans="1:43" x14ac:dyDescent="0.3">
      <c r="A3051" s="2" t="s">
        <v>6257</v>
      </c>
      <c r="B3051" s="2" t="s">
        <v>6258</v>
      </c>
      <c r="C3051" s="2" t="s">
        <v>393</v>
      </c>
      <c r="D3051" s="2" t="s">
        <v>182</v>
      </c>
      <c r="E3051" s="2" t="s">
        <v>176</v>
      </c>
      <c r="F3051" s="2">
        <v>51</v>
      </c>
      <c r="G3051" s="2" t="s">
        <v>83</v>
      </c>
      <c r="H3051" s="2" t="s">
        <v>318</v>
      </c>
      <c r="I3051" s="2" t="s">
        <v>42</v>
      </c>
      <c r="J3051" s="3">
        <v>45456</v>
      </c>
      <c r="K3051" s="3">
        <v>45472</v>
      </c>
      <c r="L3051" s="2" t="s">
        <v>40</v>
      </c>
      <c r="M3051" s="2" t="s">
        <v>85</v>
      </c>
      <c r="N3051" s="2" t="s">
        <v>274</v>
      </c>
      <c r="O3051" s="4">
        <v>1361000</v>
      </c>
      <c r="P3051" s="4">
        <v>275700</v>
      </c>
      <c r="Q3051" s="4">
        <v>1085300</v>
      </c>
      <c r="R3051" s="2">
        <v>48</v>
      </c>
      <c r="S3051" s="5">
        <v>13.96</v>
      </c>
      <c r="T3051" s="4">
        <v>35236.07</v>
      </c>
      <c r="U3051" s="2" t="s">
        <v>73</v>
      </c>
      <c r="V3051" s="2" t="s">
        <v>74</v>
      </c>
      <c r="W3051" s="4">
        <v>916137.82</v>
      </c>
      <c r="X3051" s="4">
        <v>775193.7</v>
      </c>
      <c r="Y3051" s="4">
        <v>1691331.52</v>
      </c>
      <c r="Z3051" s="2">
        <v>0</v>
      </c>
      <c r="AA3051" s="2" t="s">
        <v>56</v>
      </c>
      <c r="AB3051" s="2" t="s">
        <v>15733</v>
      </c>
      <c r="AC3051" s="2" t="s">
        <v>121</v>
      </c>
      <c r="AD3051" s="2" t="s">
        <v>76</v>
      </c>
      <c r="AE3051" s="5">
        <v>79.739999999999995</v>
      </c>
      <c r="AF3051" s="2">
        <v>0</v>
      </c>
      <c r="AG3051" s="2" t="s">
        <v>77</v>
      </c>
      <c r="AH3051" s="2">
        <v>16</v>
      </c>
      <c r="AI3051" s="6" t="str">
        <f t="shared" si="141"/>
        <v>45-54</v>
      </c>
      <c r="AJ3051" s="11">
        <f>YEAR(tbl_LoanData[[#This Row],[Application Date]])</f>
        <v>2024</v>
      </c>
      <c r="AK3051" s="11" t="str">
        <f>TEXT(tbl_LoanData[[#This Row],[Application Date]],"MMMM")</f>
        <v>June</v>
      </c>
      <c r="AL3051" s="12">
        <f>DATE(YEAR(tbl_LoanData[[#This Row],[Application Date]]),MONTH(tbl_LoanData[[#This Row],[Application Date]]),1)</f>
        <v>45444</v>
      </c>
      <c r="AM3051" s="14">
        <f ca="1">IF(AND(tbl_LoanData[[#This Row],[Application Date]]&gt;=EOMONTH(TODAY(),-1)+1,tbl_LoanData[[#This Row],[Application Date]]&lt;=TODAY()),tbl_LoanData[[#This Row],[Loan Amount]],0)</f>
        <v>0</v>
      </c>
      <c r="AN3051" s="14">
        <f>tbl_LoanData[[#This Row],[Amount Paid]]-(Q3051-X3051)</f>
        <v>606031.5199999999</v>
      </c>
      <c r="AO3051" s="14">
        <f>IF(tbl_LoanData[[#This Row],[Application Status]]="Approved",1,0)</f>
        <v>1</v>
      </c>
      <c r="AP3051" s="22" t="str">
        <f t="shared" ca="1" si="142"/>
        <v/>
      </c>
      <c r="AQ3051" s="22" t="str">
        <f t="shared" ca="1" si="143"/>
        <v/>
      </c>
    </row>
    <row r="3052" spans="1:43" ht="14.4" customHeight="1" x14ac:dyDescent="0.3">
      <c r="A3052" s="2" t="s">
        <v>6271</v>
      </c>
      <c r="B3052" s="2" t="s">
        <v>6272</v>
      </c>
      <c r="C3052" s="2" t="s">
        <v>188</v>
      </c>
      <c r="D3052" s="2" t="s">
        <v>311</v>
      </c>
      <c r="E3052" s="2" t="s">
        <v>293</v>
      </c>
      <c r="F3052" s="2">
        <v>48</v>
      </c>
      <c r="G3052" s="2" t="s">
        <v>69</v>
      </c>
      <c r="H3052" s="2" t="s">
        <v>269</v>
      </c>
      <c r="I3052" s="2" t="s">
        <v>46</v>
      </c>
      <c r="J3052" s="3">
        <v>45447</v>
      </c>
      <c r="K3052" s="3"/>
      <c r="L3052" s="2" t="s">
        <v>41</v>
      </c>
      <c r="M3052" s="2" t="s">
        <v>144</v>
      </c>
      <c r="N3052" s="2" t="s">
        <v>145</v>
      </c>
      <c r="O3052" s="4">
        <v>2555000</v>
      </c>
      <c r="P3052" s="4">
        <v>281900</v>
      </c>
      <c r="Q3052" s="4">
        <v>2273100</v>
      </c>
      <c r="R3052" s="2">
        <v>60</v>
      </c>
      <c r="S3052" s="5">
        <v>8.2100000000000009</v>
      </c>
      <c r="T3052" s="4">
        <v>53436.79</v>
      </c>
      <c r="U3052" s="2" t="s">
        <v>113</v>
      </c>
      <c r="V3052" s="2" t="s">
        <v>97</v>
      </c>
      <c r="W3052" s="4">
        <v>0</v>
      </c>
      <c r="X3052" s="4">
        <v>0</v>
      </c>
      <c r="Y3052" s="4">
        <v>3206207.55</v>
      </c>
      <c r="Z3052" s="2">
        <v>0</v>
      </c>
      <c r="AA3052" s="2" t="s">
        <v>97</v>
      </c>
      <c r="AB3052" s="2" t="s">
        <v>15735</v>
      </c>
      <c r="AC3052" s="2" t="s">
        <v>75</v>
      </c>
      <c r="AD3052" s="2" t="s">
        <v>76</v>
      </c>
      <c r="AE3052" s="5">
        <v>88.97</v>
      </c>
      <c r="AF3052" s="2">
        <v>0</v>
      </c>
      <c r="AG3052" s="2" t="s">
        <v>97</v>
      </c>
      <c r="AH3052" s="2"/>
      <c r="AI3052" s="6" t="str">
        <f t="shared" si="141"/>
        <v>45-54</v>
      </c>
      <c r="AJ3052" s="11">
        <f>YEAR(tbl_LoanData[[#This Row],[Application Date]])</f>
        <v>2024</v>
      </c>
      <c r="AK3052" s="11" t="str">
        <f>TEXT(tbl_LoanData[[#This Row],[Application Date]],"MMMM")</f>
        <v>June</v>
      </c>
      <c r="AL3052" s="12">
        <f>DATE(YEAR(tbl_LoanData[[#This Row],[Application Date]]),MONTH(tbl_LoanData[[#This Row],[Application Date]]),1)</f>
        <v>45444</v>
      </c>
      <c r="AM3052" s="14">
        <f ca="1">IF(AND(tbl_LoanData[[#This Row],[Application Date]]&gt;=EOMONTH(TODAY(),-1)+1,tbl_LoanData[[#This Row],[Application Date]]&lt;=TODAY()),tbl_LoanData[[#This Row],[Loan Amount]],0)</f>
        <v>0</v>
      </c>
      <c r="AN3052" s="14">
        <f>tbl_LoanData[[#This Row],[Amount Paid]]-(Q3052-X3052)</f>
        <v>-2273100</v>
      </c>
      <c r="AO3052" s="14">
        <f>IF(tbl_LoanData[[#This Row],[Application Status]]="Approved",1,0)</f>
        <v>0</v>
      </c>
      <c r="AP3052" s="22" t="str">
        <f t="shared" ca="1" si="142"/>
        <v/>
      </c>
      <c r="AQ3052" s="22" t="str">
        <f t="shared" ca="1" si="143"/>
        <v/>
      </c>
    </row>
    <row r="3053" spans="1:43" ht="14.4" customHeight="1" x14ac:dyDescent="0.3">
      <c r="A3053" s="2" t="s">
        <v>6339</v>
      </c>
      <c r="B3053" s="2" t="s">
        <v>6340</v>
      </c>
      <c r="C3053" s="2" t="s">
        <v>868</v>
      </c>
      <c r="D3053" s="2" t="s">
        <v>67</v>
      </c>
      <c r="E3053" s="2" t="s">
        <v>182</v>
      </c>
      <c r="F3053" s="2">
        <v>35</v>
      </c>
      <c r="G3053" s="2" t="s">
        <v>69</v>
      </c>
      <c r="H3053" s="2" t="s">
        <v>177</v>
      </c>
      <c r="I3053" s="2" t="s">
        <v>43</v>
      </c>
      <c r="J3053" s="3">
        <v>45456</v>
      </c>
      <c r="K3053" s="3">
        <v>45463</v>
      </c>
      <c r="L3053" s="2" t="s">
        <v>36</v>
      </c>
      <c r="M3053" s="2" t="s">
        <v>104</v>
      </c>
      <c r="N3053" s="2" t="s">
        <v>105</v>
      </c>
      <c r="O3053" s="4">
        <v>1538000</v>
      </c>
      <c r="P3053" s="4">
        <v>463400</v>
      </c>
      <c r="Q3053" s="4">
        <v>1074600</v>
      </c>
      <c r="R3053" s="2">
        <v>48</v>
      </c>
      <c r="S3053" s="5">
        <v>14.47</v>
      </c>
      <c r="T3053" s="4">
        <v>35345.379999999997</v>
      </c>
      <c r="U3053" s="2" t="s">
        <v>73</v>
      </c>
      <c r="V3053" s="2" t="s">
        <v>74</v>
      </c>
      <c r="W3053" s="4">
        <v>918979.88</v>
      </c>
      <c r="X3053" s="4">
        <v>777598.6</v>
      </c>
      <c r="Y3053" s="4">
        <v>1696578.48</v>
      </c>
      <c r="Z3053" s="2">
        <v>0</v>
      </c>
      <c r="AA3053" s="2" t="s">
        <v>56</v>
      </c>
      <c r="AB3053" s="2" t="s">
        <v>15730</v>
      </c>
      <c r="AC3053" s="2" t="s">
        <v>138</v>
      </c>
      <c r="AD3053" s="2" t="s">
        <v>76</v>
      </c>
      <c r="AE3053" s="5">
        <v>69.87</v>
      </c>
      <c r="AF3053" s="2">
        <v>0</v>
      </c>
      <c r="AG3053" s="2" t="s">
        <v>77</v>
      </c>
      <c r="AH3053" s="2">
        <v>7</v>
      </c>
      <c r="AI3053" s="6" t="str">
        <f t="shared" si="141"/>
        <v>35-44</v>
      </c>
      <c r="AJ3053" s="11">
        <f>YEAR(tbl_LoanData[[#This Row],[Application Date]])</f>
        <v>2024</v>
      </c>
      <c r="AK3053" s="11" t="str">
        <f>TEXT(tbl_LoanData[[#This Row],[Application Date]],"MMMM")</f>
        <v>June</v>
      </c>
      <c r="AL3053" s="12">
        <f>DATE(YEAR(tbl_LoanData[[#This Row],[Application Date]]),MONTH(tbl_LoanData[[#This Row],[Application Date]]),1)</f>
        <v>45444</v>
      </c>
      <c r="AM3053" s="14">
        <f ca="1">IF(AND(tbl_LoanData[[#This Row],[Application Date]]&gt;=EOMONTH(TODAY(),-1)+1,tbl_LoanData[[#This Row],[Application Date]]&lt;=TODAY()),tbl_LoanData[[#This Row],[Loan Amount]],0)</f>
        <v>0</v>
      </c>
      <c r="AN3053" s="14">
        <f>tbl_LoanData[[#This Row],[Amount Paid]]-(Q3053-X3053)</f>
        <v>621978.48</v>
      </c>
      <c r="AO3053" s="14">
        <f>IF(tbl_LoanData[[#This Row],[Application Status]]="Approved",1,0)</f>
        <v>1</v>
      </c>
      <c r="AP3053" s="22" t="str">
        <f t="shared" ca="1" si="142"/>
        <v/>
      </c>
      <c r="AQ3053" s="22" t="str">
        <f t="shared" ca="1" si="143"/>
        <v/>
      </c>
    </row>
    <row r="3054" spans="1:43" x14ac:dyDescent="0.3">
      <c r="A3054" s="2" t="s">
        <v>6433</v>
      </c>
      <c r="B3054" s="2" t="s">
        <v>6434</v>
      </c>
      <c r="C3054" s="2" t="s">
        <v>379</v>
      </c>
      <c r="D3054" s="2" t="s">
        <v>118</v>
      </c>
      <c r="E3054" s="2" t="s">
        <v>293</v>
      </c>
      <c r="F3054" s="2">
        <v>30</v>
      </c>
      <c r="G3054" s="2" t="s">
        <v>69</v>
      </c>
      <c r="H3054" s="2" t="s">
        <v>228</v>
      </c>
      <c r="I3054" s="2" t="s">
        <v>43</v>
      </c>
      <c r="J3054" s="3">
        <v>45471</v>
      </c>
      <c r="K3054" s="3"/>
      <c r="L3054" s="2" t="s">
        <v>36</v>
      </c>
      <c r="M3054" s="2" t="s">
        <v>111</v>
      </c>
      <c r="N3054" s="2" t="s">
        <v>350</v>
      </c>
      <c r="O3054" s="4">
        <v>1312000</v>
      </c>
      <c r="P3054" s="4">
        <v>408000</v>
      </c>
      <c r="Q3054" s="4">
        <v>904000</v>
      </c>
      <c r="R3054" s="2">
        <v>36</v>
      </c>
      <c r="S3054" s="5">
        <v>5.22</v>
      </c>
      <c r="T3054" s="4">
        <v>29043.51</v>
      </c>
      <c r="U3054" s="2" t="s">
        <v>113</v>
      </c>
      <c r="V3054" s="2" t="s">
        <v>97</v>
      </c>
      <c r="W3054" s="4">
        <v>0</v>
      </c>
      <c r="X3054" s="4">
        <v>0</v>
      </c>
      <c r="Y3054" s="4">
        <v>1045566.4</v>
      </c>
      <c r="Z3054" s="2">
        <v>0</v>
      </c>
      <c r="AA3054" s="2" t="s">
        <v>97</v>
      </c>
      <c r="AB3054" s="2" t="s">
        <v>15735</v>
      </c>
      <c r="AC3054" s="2" t="s">
        <v>75</v>
      </c>
      <c r="AD3054" s="2" t="s">
        <v>76</v>
      </c>
      <c r="AE3054" s="5">
        <v>68.900000000000006</v>
      </c>
      <c r="AF3054" s="2">
        <v>0</v>
      </c>
      <c r="AG3054" s="2" t="s">
        <v>97</v>
      </c>
      <c r="AH3054" s="2"/>
      <c r="AI3054" s="6" t="str">
        <f t="shared" si="141"/>
        <v>25-34</v>
      </c>
      <c r="AJ3054" s="11">
        <f>YEAR(tbl_LoanData[[#This Row],[Application Date]])</f>
        <v>2024</v>
      </c>
      <c r="AK3054" s="11" t="str">
        <f>TEXT(tbl_LoanData[[#This Row],[Application Date]],"MMMM")</f>
        <v>June</v>
      </c>
      <c r="AL3054" s="12">
        <f>DATE(YEAR(tbl_LoanData[[#This Row],[Application Date]]),MONTH(tbl_LoanData[[#This Row],[Application Date]]),1)</f>
        <v>45444</v>
      </c>
      <c r="AM3054" s="14">
        <f ca="1">IF(AND(tbl_LoanData[[#This Row],[Application Date]]&gt;=EOMONTH(TODAY(),-1)+1,tbl_LoanData[[#This Row],[Application Date]]&lt;=TODAY()),tbl_LoanData[[#This Row],[Loan Amount]],0)</f>
        <v>0</v>
      </c>
      <c r="AN3054" s="14">
        <f>tbl_LoanData[[#This Row],[Amount Paid]]-(Q3054-X3054)</f>
        <v>-904000</v>
      </c>
      <c r="AO3054" s="14">
        <f>IF(tbl_LoanData[[#This Row],[Application Status]]="Approved",1,0)</f>
        <v>0</v>
      </c>
      <c r="AP3054" s="22" t="str">
        <f t="shared" ca="1" si="142"/>
        <v/>
      </c>
      <c r="AQ3054" s="22" t="str">
        <f t="shared" ca="1" si="143"/>
        <v/>
      </c>
    </row>
    <row r="3055" spans="1:43" ht="14.4" customHeight="1" x14ac:dyDescent="0.3">
      <c r="A3055" s="2" t="s">
        <v>6465</v>
      </c>
      <c r="B3055" s="2" t="s">
        <v>6466</v>
      </c>
      <c r="C3055" s="2" t="s">
        <v>227</v>
      </c>
      <c r="D3055" s="2" t="s">
        <v>311</v>
      </c>
      <c r="E3055" s="2" t="s">
        <v>182</v>
      </c>
      <c r="F3055" s="2">
        <v>36</v>
      </c>
      <c r="G3055" s="2" t="s">
        <v>69</v>
      </c>
      <c r="H3055" s="2" t="s">
        <v>172</v>
      </c>
      <c r="I3055" s="2" t="s">
        <v>45</v>
      </c>
      <c r="J3055" s="3">
        <v>45461</v>
      </c>
      <c r="K3055" s="3"/>
      <c r="L3055" s="2" t="s">
        <v>37</v>
      </c>
      <c r="M3055" s="2" t="s">
        <v>94</v>
      </c>
      <c r="N3055" s="2" t="s">
        <v>568</v>
      </c>
      <c r="O3055" s="4">
        <v>209000</v>
      </c>
      <c r="P3055" s="4">
        <v>55200</v>
      </c>
      <c r="Q3055" s="4">
        <v>153800</v>
      </c>
      <c r="R3055" s="2">
        <v>12</v>
      </c>
      <c r="S3055" s="5">
        <v>6.76</v>
      </c>
      <c r="T3055" s="4">
        <v>13683.07</v>
      </c>
      <c r="U3055" s="2" t="s">
        <v>113</v>
      </c>
      <c r="V3055" s="2" t="s">
        <v>97</v>
      </c>
      <c r="W3055" s="4">
        <v>0</v>
      </c>
      <c r="X3055" s="4">
        <v>0</v>
      </c>
      <c r="Y3055" s="4">
        <v>164196.88</v>
      </c>
      <c r="Z3055" s="2">
        <v>0</v>
      </c>
      <c r="AA3055" s="2" t="s">
        <v>97</v>
      </c>
      <c r="AB3055" s="2" t="s">
        <v>15734</v>
      </c>
      <c r="AC3055" s="2" t="s">
        <v>360</v>
      </c>
      <c r="AD3055" s="2" t="s">
        <v>76</v>
      </c>
      <c r="AE3055" s="5">
        <v>73.59</v>
      </c>
      <c r="AF3055" s="2">
        <v>0</v>
      </c>
      <c r="AG3055" s="2" t="s">
        <v>97</v>
      </c>
      <c r="AH3055" s="2"/>
      <c r="AI3055" s="6" t="str">
        <f t="shared" si="141"/>
        <v>35-44</v>
      </c>
      <c r="AJ3055" s="11">
        <f>YEAR(tbl_LoanData[[#This Row],[Application Date]])</f>
        <v>2024</v>
      </c>
      <c r="AK3055" s="11" t="str">
        <f>TEXT(tbl_LoanData[[#This Row],[Application Date]],"MMMM")</f>
        <v>June</v>
      </c>
      <c r="AL3055" s="12">
        <f>DATE(YEAR(tbl_LoanData[[#This Row],[Application Date]]),MONTH(tbl_LoanData[[#This Row],[Application Date]]),1)</f>
        <v>45444</v>
      </c>
      <c r="AM3055" s="14">
        <f ca="1">IF(AND(tbl_LoanData[[#This Row],[Application Date]]&gt;=EOMONTH(TODAY(),-1)+1,tbl_LoanData[[#This Row],[Application Date]]&lt;=TODAY()),tbl_LoanData[[#This Row],[Loan Amount]],0)</f>
        <v>0</v>
      </c>
      <c r="AN3055" s="14">
        <f>tbl_LoanData[[#This Row],[Amount Paid]]-(Q3055-X3055)</f>
        <v>-153800</v>
      </c>
      <c r="AO3055" s="14">
        <f>IF(tbl_LoanData[[#This Row],[Application Status]]="Approved",1,0)</f>
        <v>0</v>
      </c>
      <c r="AP3055" s="22" t="str">
        <f t="shared" ca="1" si="142"/>
        <v/>
      </c>
      <c r="AQ3055" s="22" t="str">
        <f t="shared" ca="1" si="143"/>
        <v/>
      </c>
    </row>
    <row r="3056" spans="1:43" ht="14.4" customHeight="1" x14ac:dyDescent="0.3">
      <c r="A3056" s="2" t="s">
        <v>6595</v>
      </c>
      <c r="B3056" s="2" t="s">
        <v>6596</v>
      </c>
      <c r="C3056" s="2" t="s">
        <v>304</v>
      </c>
      <c r="D3056" s="2" t="s">
        <v>311</v>
      </c>
      <c r="E3056" s="2" t="s">
        <v>161</v>
      </c>
      <c r="F3056" s="2">
        <v>61</v>
      </c>
      <c r="G3056" s="2" t="s">
        <v>83</v>
      </c>
      <c r="H3056" s="2" t="s">
        <v>543</v>
      </c>
      <c r="I3056" s="2" t="s">
        <v>45</v>
      </c>
      <c r="J3056" s="3">
        <v>45445</v>
      </c>
      <c r="K3056" s="3">
        <v>45459</v>
      </c>
      <c r="L3056" s="2" t="s">
        <v>39</v>
      </c>
      <c r="M3056" s="2" t="s">
        <v>94</v>
      </c>
      <c r="N3056" s="2" t="s">
        <v>365</v>
      </c>
      <c r="O3056" s="4">
        <v>2537000</v>
      </c>
      <c r="P3056" s="4">
        <v>810700</v>
      </c>
      <c r="Q3056" s="4">
        <v>1726300</v>
      </c>
      <c r="R3056" s="2">
        <v>36</v>
      </c>
      <c r="S3056" s="5">
        <v>8.11</v>
      </c>
      <c r="T3056" s="4">
        <v>59619.69</v>
      </c>
      <c r="U3056" s="2" t="s">
        <v>73</v>
      </c>
      <c r="V3056" s="2" t="s">
        <v>74</v>
      </c>
      <c r="W3056" s="4">
        <v>1550111.94</v>
      </c>
      <c r="X3056" s="4">
        <v>596196.85</v>
      </c>
      <c r="Y3056" s="4">
        <v>2146308.79</v>
      </c>
      <c r="Z3056" s="2">
        <v>0</v>
      </c>
      <c r="AA3056" s="2" t="s">
        <v>56</v>
      </c>
      <c r="AB3056" s="2" t="s">
        <v>15729</v>
      </c>
      <c r="AC3056" s="2" t="s">
        <v>129</v>
      </c>
      <c r="AD3056" s="2" t="s">
        <v>76</v>
      </c>
      <c r="AE3056" s="5">
        <v>68.040000000000006</v>
      </c>
      <c r="AF3056" s="2">
        <v>0</v>
      </c>
      <c r="AG3056" s="2" t="s">
        <v>77</v>
      </c>
      <c r="AH3056" s="2">
        <v>14</v>
      </c>
      <c r="AI3056" s="6" t="str">
        <f t="shared" si="141"/>
        <v>55-64</v>
      </c>
      <c r="AJ3056" s="11">
        <f>YEAR(tbl_LoanData[[#This Row],[Application Date]])</f>
        <v>2024</v>
      </c>
      <c r="AK3056" s="11" t="str">
        <f>TEXT(tbl_LoanData[[#This Row],[Application Date]],"MMMM")</f>
        <v>June</v>
      </c>
      <c r="AL3056" s="12">
        <f>DATE(YEAR(tbl_LoanData[[#This Row],[Application Date]]),MONTH(tbl_LoanData[[#This Row],[Application Date]]),1)</f>
        <v>45444</v>
      </c>
      <c r="AM3056" s="14">
        <f ca="1">IF(AND(tbl_LoanData[[#This Row],[Application Date]]&gt;=EOMONTH(TODAY(),-1)+1,tbl_LoanData[[#This Row],[Application Date]]&lt;=TODAY()),tbl_LoanData[[#This Row],[Loan Amount]],0)</f>
        <v>0</v>
      </c>
      <c r="AN3056" s="14">
        <f>tbl_LoanData[[#This Row],[Amount Paid]]-(Q3056-X3056)</f>
        <v>420008.79000000004</v>
      </c>
      <c r="AO3056" s="14">
        <f>IF(tbl_LoanData[[#This Row],[Application Status]]="Approved",1,0)</f>
        <v>1</v>
      </c>
      <c r="AP3056" s="22" t="str">
        <f t="shared" ca="1" si="142"/>
        <v/>
      </c>
      <c r="AQ3056" s="22" t="str">
        <f t="shared" ca="1" si="143"/>
        <v/>
      </c>
    </row>
    <row r="3057" spans="1:43" ht="14.4" customHeight="1" x14ac:dyDescent="0.3">
      <c r="A3057" s="2" t="s">
        <v>6679</v>
      </c>
      <c r="B3057" s="2" t="s">
        <v>6680</v>
      </c>
      <c r="C3057" s="2" t="s">
        <v>687</v>
      </c>
      <c r="D3057" s="2" t="s">
        <v>204</v>
      </c>
      <c r="E3057" s="2" t="s">
        <v>385</v>
      </c>
      <c r="F3057" s="2">
        <v>27</v>
      </c>
      <c r="G3057" s="2" t="s">
        <v>83</v>
      </c>
      <c r="H3057" s="2" t="s">
        <v>205</v>
      </c>
      <c r="I3057" s="2" t="s">
        <v>49</v>
      </c>
      <c r="J3057" s="3">
        <v>45463</v>
      </c>
      <c r="K3057" s="3">
        <v>45483</v>
      </c>
      <c r="L3057" s="2" t="s">
        <v>40</v>
      </c>
      <c r="M3057" s="2" t="s">
        <v>94</v>
      </c>
      <c r="N3057" s="2" t="s">
        <v>95</v>
      </c>
      <c r="O3057" s="4">
        <v>762000</v>
      </c>
      <c r="P3057" s="4">
        <v>283400</v>
      </c>
      <c r="Q3057" s="4">
        <v>478600</v>
      </c>
      <c r="R3057" s="2">
        <v>36</v>
      </c>
      <c r="S3057" s="5">
        <v>7.99</v>
      </c>
      <c r="T3057" s="4">
        <v>16481.12</v>
      </c>
      <c r="U3057" s="2" t="s">
        <v>73</v>
      </c>
      <c r="V3057" s="2" t="s">
        <v>74</v>
      </c>
      <c r="W3057" s="4">
        <v>412028</v>
      </c>
      <c r="X3057" s="4">
        <v>181292.42</v>
      </c>
      <c r="Y3057" s="4">
        <v>593320.42000000004</v>
      </c>
      <c r="Z3057" s="2">
        <v>0</v>
      </c>
      <c r="AA3057" s="2" t="s">
        <v>56</v>
      </c>
      <c r="AB3057" s="2" t="s">
        <v>15729</v>
      </c>
      <c r="AC3057" s="2" t="s">
        <v>332</v>
      </c>
      <c r="AD3057" s="2" t="s">
        <v>76</v>
      </c>
      <c r="AE3057" s="5">
        <v>62.81</v>
      </c>
      <c r="AF3057" s="2">
        <v>0</v>
      </c>
      <c r="AG3057" s="2" t="s">
        <v>77</v>
      </c>
      <c r="AH3057" s="2">
        <v>20</v>
      </c>
      <c r="AI3057" s="6" t="str">
        <f t="shared" si="141"/>
        <v>25-34</v>
      </c>
      <c r="AJ3057" s="11">
        <f>YEAR(tbl_LoanData[[#This Row],[Application Date]])</f>
        <v>2024</v>
      </c>
      <c r="AK3057" s="11" t="str">
        <f>TEXT(tbl_LoanData[[#This Row],[Application Date]],"MMMM")</f>
        <v>June</v>
      </c>
      <c r="AL3057" s="12">
        <f>DATE(YEAR(tbl_LoanData[[#This Row],[Application Date]]),MONTH(tbl_LoanData[[#This Row],[Application Date]]),1)</f>
        <v>45444</v>
      </c>
      <c r="AM3057" s="14">
        <f ca="1">IF(AND(tbl_LoanData[[#This Row],[Application Date]]&gt;=EOMONTH(TODAY(),-1)+1,tbl_LoanData[[#This Row],[Application Date]]&lt;=TODAY()),tbl_LoanData[[#This Row],[Loan Amount]],0)</f>
        <v>0</v>
      </c>
      <c r="AN3057" s="14">
        <f>tbl_LoanData[[#This Row],[Amount Paid]]-(Q3057-X3057)</f>
        <v>114720.42000000004</v>
      </c>
      <c r="AO3057" s="14">
        <f>IF(tbl_LoanData[[#This Row],[Application Status]]="Approved",1,0)</f>
        <v>1</v>
      </c>
      <c r="AP3057" s="22" t="str">
        <f t="shared" ca="1" si="142"/>
        <v/>
      </c>
      <c r="AQ3057" s="22" t="str">
        <f t="shared" ca="1" si="143"/>
        <v/>
      </c>
    </row>
    <row r="3058" spans="1:43" ht="14.4" customHeight="1" x14ac:dyDescent="0.3">
      <c r="A3058" s="2" t="s">
        <v>6775</v>
      </c>
      <c r="B3058" s="2" t="s">
        <v>6776</v>
      </c>
      <c r="C3058" s="2" t="s">
        <v>124</v>
      </c>
      <c r="D3058" s="2" t="s">
        <v>118</v>
      </c>
      <c r="E3058" s="2" t="s">
        <v>82</v>
      </c>
      <c r="F3058" s="2">
        <v>35</v>
      </c>
      <c r="G3058" s="2" t="s">
        <v>69</v>
      </c>
      <c r="H3058" s="2" t="s">
        <v>228</v>
      </c>
      <c r="I3058" s="2" t="s">
        <v>43</v>
      </c>
      <c r="J3058" s="3">
        <v>45467</v>
      </c>
      <c r="K3058" s="3"/>
      <c r="L3058" s="2" t="s">
        <v>37</v>
      </c>
      <c r="M3058" s="2" t="s">
        <v>260</v>
      </c>
      <c r="N3058" s="2" t="s">
        <v>745</v>
      </c>
      <c r="O3058" s="4">
        <v>240000</v>
      </c>
      <c r="P3058" s="4">
        <v>51400</v>
      </c>
      <c r="Q3058" s="4">
        <v>188600</v>
      </c>
      <c r="R3058" s="2">
        <v>24</v>
      </c>
      <c r="S3058" s="5">
        <v>6.15</v>
      </c>
      <c r="T3058" s="4">
        <v>8824.91</v>
      </c>
      <c r="U3058" s="2" t="s">
        <v>96</v>
      </c>
      <c r="V3058" s="2" t="s">
        <v>97</v>
      </c>
      <c r="W3058" s="4">
        <v>0</v>
      </c>
      <c r="X3058" s="4">
        <v>0</v>
      </c>
      <c r="Y3058" s="4">
        <v>211797.8</v>
      </c>
      <c r="Z3058" s="2">
        <v>0</v>
      </c>
      <c r="AA3058" s="2" t="s">
        <v>97</v>
      </c>
      <c r="AB3058" s="2" t="s">
        <v>15732</v>
      </c>
      <c r="AC3058" s="2" t="s">
        <v>360</v>
      </c>
      <c r="AD3058" s="2" t="s">
        <v>76</v>
      </c>
      <c r="AE3058" s="5">
        <v>78.58</v>
      </c>
      <c r="AF3058" s="2">
        <v>0</v>
      </c>
      <c r="AG3058" s="2" t="s">
        <v>97</v>
      </c>
      <c r="AH3058" s="2"/>
      <c r="AI3058" s="6" t="str">
        <f t="shared" si="141"/>
        <v>35-44</v>
      </c>
      <c r="AJ3058" s="11">
        <f>YEAR(tbl_LoanData[[#This Row],[Application Date]])</f>
        <v>2024</v>
      </c>
      <c r="AK3058" s="11" t="str">
        <f>TEXT(tbl_LoanData[[#This Row],[Application Date]],"MMMM")</f>
        <v>June</v>
      </c>
      <c r="AL3058" s="12">
        <f>DATE(YEAR(tbl_LoanData[[#This Row],[Application Date]]),MONTH(tbl_LoanData[[#This Row],[Application Date]]),1)</f>
        <v>45444</v>
      </c>
      <c r="AM3058" s="14">
        <f ca="1">IF(AND(tbl_LoanData[[#This Row],[Application Date]]&gt;=EOMONTH(TODAY(),-1)+1,tbl_LoanData[[#This Row],[Application Date]]&lt;=TODAY()),tbl_LoanData[[#This Row],[Loan Amount]],0)</f>
        <v>0</v>
      </c>
      <c r="AN3058" s="14">
        <f>tbl_LoanData[[#This Row],[Amount Paid]]-(Q3058-X3058)</f>
        <v>-188600</v>
      </c>
      <c r="AO3058" s="14">
        <f>IF(tbl_LoanData[[#This Row],[Application Status]]="Approved",1,0)</f>
        <v>0</v>
      </c>
      <c r="AP3058" s="22" t="str">
        <f t="shared" ca="1" si="142"/>
        <v/>
      </c>
      <c r="AQ3058" s="22" t="str">
        <f t="shared" ca="1" si="143"/>
        <v/>
      </c>
    </row>
    <row r="3059" spans="1:43" ht="14.4" customHeight="1" x14ac:dyDescent="0.3">
      <c r="A3059" s="2" t="s">
        <v>6813</v>
      </c>
      <c r="B3059" s="2" t="s">
        <v>6814</v>
      </c>
      <c r="C3059" s="2" t="s">
        <v>444</v>
      </c>
      <c r="D3059" s="2" t="s">
        <v>134</v>
      </c>
      <c r="E3059" s="2" t="s">
        <v>134</v>
      </c>
      <c r="F3059" s="2">
        <v>33</v>
      </c>
      <c r="G3059" s="2" t="s">
        <v>69</v>
      </c>
      <c r="H3059" s="2" t="s">
        <v>298</v>
      </c>
      <c r="I3059" s="2" t="s">
        <v>43</v>
      </c>
      <c r="J3059" s="3">
        <v>45469</v>
      </c>
      <c r="K3059" s="3">
        <v>45472</v>
      </c>
      <c r="L3059" s="2" t="s">
        <v>36</v>
      </c>
      <c r="M3059" s="2" t="s">
        <v>104</v>
      </c>
      <c r="N3059" s="2" t="s">
        <v>105</v>
      </c>
      <c r="O3059" s="4">
        <v>2046000</v>
      </c>
      <c r="P3059" s="4">
        <v>371700</v>
      </c>
      <c r="Q3059" s="4">
        <v>1674300</v>
      </c>
      <c r="R3059" s="2">
        <v>18</v>
      </c>
      <c r="S3059" s="5">
        <v>5.74</v>
      </c>
      <c r="T3059" s="4">
        <v>101025.4</v>
      </c>
      <c r="U3059" s="2" t="s">
        <v>73</v>
      </c>
      <c r="V3059" s="2" t="s">
        <v>33</v>
      </c>
      <c r="W3059" s="4">
        <v>1818457.23</v>
      </c>
      <c r="X3059" s="4">
        <v>0</v>
      </c>
      <c r="Y3059" s="4">
        <v>1818457.23</v>
      </c>
      <c r="Z3059" s="2">
        <v>0</v>
      </c>
      <c r="AA3059" s="2" t="s">
        <v>56</v>
      </c>
      <c r="AB3059" s="2" t="s">
        <v>15727</v>
      </c>
      <c r="AC3059" s="2" t="s">
        <v>360</v>
      </c>
      <c r="AD3059" s="2" t="s">
        <v>76</v>
      </c>
      <c r="AE3059" s="5">
        <v>81.83</v>
      </c>
      <c r="AF3059" s="2">
        <v>0</v>
      </c>
      <c r="AG3059" s="2" t="s">
        <v>77</v>
      </c>
      <c r="AH3059" s="2">
        <v>3</v>
      </c>
      <c r="AI3059" s="6" t="str">
        <f t="shared" si="141"/>
        <v>25-34</v>
      </c>
      <c r="AJ3059" s="11">
        <f>YEAR(tbl_LoanData[[#This Row],[Application Date]])</f>
        <v>2024</v>
      </c>
      <c r="AK3059" s="11" t="str">
        <f>TEXT(tbl_LoanData[[#This Row],[Application Date]],"MMMM")</f>
        <v>June</v>
      </c>
      <c r="AL3059" s="12">
        <f>DATE(YEAR(tbl_LoanData[[#This Row],[Application Date]]),MONTH(tbl_LoanData[[#This Row],[Application Date]]),1)</f>
        <v>45444</v>
      </c>
      <c r="AM3059" s="14">
        <f ca="1">IF(AND(tbl_LoanData[[#This Row],[Application Date]]&gt;=EOMONTH(TODAY(),-1)+1,tbl_LoanData[[#This Row],[Application Date]]&lt;=TODAY()),tbl_LoanData[[#This Row],[Loan Amount]],0)</f>
        <v>0</v>
      </c>
      <c r="AN3059" s="14">
        <f>tbl_LoanData[[#This Row],[Amount Paid]]-(Q3059-X3059)</f>
        <v>144157.22999999998</v>
      </c>
      <c r="AO3059" s="14">
        <f>IF(tbl_LoanData[[#This Row],[Application Status]]="Approved",1,0)</f>
        <v>1</v>
      </c>
      <c r="AP3059" s="22" t="str">
        <f t="shared" ca="1" si="142"/>
        <v/>
      </c>
      <c r="AQ3059" s="22" t="str">
        <f t="shared" ca="1" si="143"/>
        <v/>
      </c>
    </row>
    <row r="3060" spans="1:43" ht="14.4" customHeight="1" x14ac:dyDescent="0.3">
      <c r="A3060" s="2" t="s">
        <v>6857</v>
      </c>
      <c r="B3060" s="2" t="s">
        <v>6858</v>
      </c>
      <c r="C3060" s="2" t="s">
        <v>508</v>
      </c>
      <c r="D3060" s="2" t="s">
        <v>102</v>
      </c>
      <c r="E3060" s="2" t="s">
        <v>82</v>
      </c>
      <c r="F3060" s="2">
        <v>59</v>
      </c>
      <c r="G3060" s="2" t="s">
        <v>83</v>
      </c>
      <c r="H3060" s="2" t="s">
        <v>110</v>
      </c>
      <c r="I3060" s="2" t="s">
        <v>46</v>
      </c>
      <c r="J3060" s="3">
        <v>45471</v>
      </c>
      <c r="K3060" s="3"/>
      <c r="L3060" s="2" t="s">
        <v>40</v>
      </c>
      <c r="M3060" s="2" t="s">
        <v>85</v>
      </c>
      <c r="N3060" s="2" t="s">
        <v>274</v>
      </c>
      <c r="O3060" s="4">
        <v>827000</v>
      </c>
      <c r="P3060" s="4">
        <v>133100</v>
      </c>
      <c r="Q3060" s="4">
        <v>693900</v>
      </c>
      <c r="R3060" s="2">
        <v>48</v>
      </c>
      <c r="S3060" s="5">
        <v>6.84</v>
      </c>
      <c r="T3060" s="4">
        <v>18411.48</v>
      </c>
      <c r="U3060" s="2" t="s">
        <v>113</v>
      </c>
      <c r="V3060" s="2" t="s">
        <v>97</v>
      </c>
      <c r="W3060" s="4">
        <v>0</v>
      </c>
      <c r="X3060" s="4">
        <v>0</v>
      </c>
      <c r="Y3060" s="4">
        <v>883751.04</v>
      </c>
      <c r="Z3060" s="2">
        <v>0</v>
      </c>
      <c r="AA3060" s="2" t="s">
        <v>97</v>
      </c>
      <c r="AB3060" s="2" t="s">
        <v>15730</v>
      </c>
      <c r="AC3060" s="2" t="s">
        <v>138</v>
      </c>
      <c r="AD3060" s="2" t="s">
        <v>76</v>
      </c>
      <c r="AE3060" s="5">
        <v>83.91</v>
      </c>
      <c r="AF3060" s="2">
        <v>0</v>
      </c>
      <c r="AG3060" s="2" t="s">
        <v>97</v>
      </c>
      <c r="AH3060" s="2"/>
      <c r="AI3060" s="6" t="str">
        <f t="shared" si="141"/>
        <v>55-64</v>
      </c>
      <c r="AJ3060" s="11">
        <f>YEAR(tbl_LoanData[[#This Row],[Application Date]])</f>
        <v>2024</v>
      </c>
      <c r="AK3060" s="11" t="str">
        <f>TEXT(tbl_LoanData[[#This Row],[Application Date]],"MMMM")</f>
        <v>June</v>
      </c>
      <c r="AL3060" s="12">
        <f>DATE(YEAR(tbl_LoanData[[#This Row],[Application Date]]),MONTH(tbl_LoanData[[#This Row],[Application Date]]),1)</f>
        <v>45444</v>
      </c>
      <c r="AM3060" s="14">
        <f ca="1">IF(AND(tbl_LoanData[[#This Row],[Application Date]]&gt;=EOMONTH(TODAY(),-1)+1,tbl_LoanData[[#This Row],[Application Date]]&lt;=TODAY()),tbl_LoanData[[#This Row],[Loan Amount]],0)</f>
        <v>0</v>
      </c>
      <c r="AN3060" s="14">
        <f>tbl_LoanData[[#This Row],[Amount Paid]]-(Q3060-X3060)</f>
        <v>-693900</v>
      </c>
      <c r="AO3060" s="14">
        <f>IF(tbl_LoanData[[#This Row],[Application Status]]="Approved",1,0)</f>
        <v>0</v>
      </c>
      <c r="AP3060" s="22" t="str">
        <f t="shared" ca="1" si="142"/>
        <v/>
      </c>
      <c r="AQ3060" s="22" t="str">
        <f t="shared" ca="1" si="143"/>
        <v/>
      </c>
    </row>
    <row r="3061" spans="1:43" ht="14.4" customHeight="1" x14ac:dyDescent="0.3">
      <c r="A3061" s="2" t="s">
        <v>6891</v>
      </c>
      <c r="B3061" s="2" t="s">
        <v>6892</v>
      </c>
      <c r="C3061" s="2" t="s">
        <v>546</v>
      </c>
      <c r="D3061" s="2" t="s">
        <v>209</v>
      </c>
      <c r="E3061" s="2" t="s">
        <v>142</v>
      </c>
      <c r="F3061" s="2">
        <v>45</v>
      </c>
      <c r="G3061" s="2" t="s">
        <v>83</v>
      </c>
      <c r="H3061" s="2" t="s">
        <v>136</v>
      </c>
      <c r="I3061" s="2" t="s">
        <v>49</v>
      </c>
      <c r="J3061" s="3">
        <v>45447</v>
      </c>
      <c r="K3061" s="3">
        <v>45468</v>
      </c>
      <c r="L3061" s="2" t="s">
        <v>40</v>
      </c>
      <c r="M3061" s="2" t="s">
        <v>71</v>
      </c>
      <c r="N3061" s="2" t="s">
        <v>137</v>
      </c>
      <c r="O3061" s="4">
        <v>1243000</v>
      </c>
      <c r="P3061" s="4">
        <v>220700</v>
      </c>
      <c r="Q3061" s="4">
        <v>1022300</v>
      </c>
      <c r="R3061" s="2">
        <v>60</v>
      </c>
      <c r="S3061" s="5">
        <v>5.12</v>
      </c>
      <c r="T3061" s="4">
        <v>21400.15</v>
      </c>
      <c r="U3061" s="2" t="s">
        <v>73</v>
      </c>
      <c r="V3061" s="2" t="s">
        <v>74</v>
      </c>
      <c r="W3061" s="4">
        <v>513603.6</v>
      </c>
      <c r="X3061" s="4">
        <v>770405.2</v>
      </c>
      <c r="Y3061" s="4">
        <v>1284008.8</v>
      </c>
      <c r="Z3061" s="2">
        <v>64</v>
      </c>
      <c r="AA3061" s="2" t="s">
        <v>59</v>
      </c>
      <c r="AB3061" s="2" t="s">
        <v>15735</v>
      </c>
      <c r="AC3061" s="2" t="s">
        <v>87</v>
      </c>
      <c r="AD3061" s="2" t="s">
        <v>76</v>
      </c>
      <c r="AE3061" s="5">
        <v>82.24</v>
      </c>
      <c r="AF3061" s="2">
        <v>2</v>
      </c>
      <c r="AG3061" s="2" t="s">
        <v>130</v>
      </c>
      <c r="AH3061" s="2">
        <v>21</v>
      </c>
      <c r="AI3061" s="6" t="str">
        <f t="shared" si="141"/>
        <v>45-54</v>
      </c>
      <c r="AJ3061" s="11">
        <f>YEAR(tbl_LoanData[[#This Row],[Application Date]])</f>
        <v>2024</v>
      </c>
      <c r="AK3061" s="11" t="str">
        <f>TEXT(tbl_LoanData[[#This Row],[Application Date]],"MMMM")</f>
        <v>June</v>
      </c>
      <c r="AL3061" s="12">
        <f>DATE(YEAR(tbl_LoanData[[#This Row],[Application Date]]),MONTH(tbl_LoanData[[#This Row],[Application Date]]),1)</f>
        <v>45444</v>
      </c>
      <c r="AM3061" s="14">
        <f ca="1">IF(AND(tbl_LoanData[[#This Row],[Application Date]]&gt;=EOMONTH(TODAY(),-1)+1,tbl_LoanData[[#This Row],[Application Date]]&lt;=TODAY()),tbl_LoanData[[#This Row],[Loan Amount]],0)</f>
        <v>0</v>
      </c>
      <c r="AN3061" s="14">
        <f>tbl_LoanData[[#This Row],[Amount Paid]]-(Q3061-X3061)</f>
        <v>261708.79999999993</v>
      </c>
      <c r="AO3061" s="14">
        <f>IF(tbl_LoanData[[#This Row],[Application Status]]="Approved",1,0)</f>
        <v>1</v>
      </c>
      <c r="AP3061" s="22" t="str">
        <f t="shared" ca="1" si="142"/>
        <v/>
      </c>
      <c r="AQ3061" s="22" t="str">
        <f t="shared" ca="1" si="143"/>
        <v/>
      </c>
    </row>
    <row r="3062" spans="1:43" ht="14.4" customHeight="1" x14ac:dyDescent="0.3">
      <c r="A3062" s="2" t="s">
        <v>6961</v>
      </c>
      <c r="B3062" s="2" t="s">
        <v>6962</v>
      </c>
      <c r="C3062" s="2" t="s">
        <v>327</v>
      </c>
      <c r="D3062" s="2" t="s">
        <v>204</v>
      </c>
      <c r="E3062" s="2" t="s">
        <v>255</v>
      </c>
      <c r="F3062" s="2">
        <v>63</v>
      </c>
      <c r="G3062" s="2" t="s">
        <v>69</v>
      </c>
      <c r="H3062" s="2" t="s">
        <v>250</v>
      </c>
      <c r="I3062" s="2" t="s">
        <v>52</v>
      </c>
      <c r="J3062" s="3">
        <v>45446</v>
      </c>
      <c r="K3062" s="3"/>
      <c r="L3062" s="2" t="s">
        <v>36</v>
      </c>
      <c r="M3062" s="2" t="s">
        <v>71</v>
      </c>
      <c r="N3062" s="2" t="s">
        <v>162</v>
      </c>
      <c r="O3062" s="4">
        <v>1227000</v>
      </c>
      <c r="P3062" s="4">
        <v>212200</v>
      </c>
      <c r="Q3062" s="4">
        <v>1014800</v>
      </c>
      <c r="R3062" s="2">
        <v>48</v>
      </c>
      <c r="S3062" s="5">
        <v>8.36</v>
      </c>
      <c r="T3062" s="4">
        <v>28211.439999999999</v>
      </c>
      <c r="U3062" s="2" t="s">
        <v>96</v>
      </c>
      <c r="V3062" s="2" t="s">
        <v>97</v>
      </c>
      <c r="W3062" s="4">
        <v>0</v>
      </c>
      <c r="X3062" s="4">
        <v>0</v>
      </c>
      <c r="Y3062" s="4">
        <v>1354149.12</v>
      </c>
      <c r="Z3062" s="2">
        <v>0</v>
      </c>
      <c r="AA3062" s="2" t="s">
        <v>97</v>
      </c>
      <c r="AB3062" s="2" t="s">
        <v>15730</v>
      </c>
      <c r="AC3062" s="2" t="s">
        <v>121</v>
      </c>
      <c r="AD3062" s="2" t="s">
        <v>76</v>
      </c>
      <c r="AE3062" s="5">
        <v>82.71</v>
      </c>
      <c r="AF3062" s="2">
        <v>0</v>
      </c>
      <c r="AG3062" s="2" t="s">
        <v>97</v>
      </c>
      <c r="AH3062" s="2"/>
      <c r="AI3062" s="6" t="str">
        <f t="shared" si="141"/>
        <v>55-64</v>
      </c>
      <c r="AJ3062" s="11">
        <f>YEAR(tbl_LoanData[[#This Row],[Application Date]])</f>
        <v>2024</v>
      </c>
      <c r="AK3062" s="11" t="str">
        <f>TEXT(tbl_LoanData[[#This Row],[Application Date]],"MMMM")</f>
        <v>June</v>
      </c>
      <c r="AL3062" s="12">
        <f>DATE(YEAR(tbl_LoanData[[#This Row],[Application Date]]),MONTH(tbl_LoanData[[#This Row],[Application Date]]),1)</f>
        <v>45444</v>
      </c>
      <c r="AM3062" s="14">
        <f ca="1">IF(AND(tbl_LoanData[[#This Row],[Application Date]]&gt;=EOMONTH(TODAY(),-1)+1,tbl_LoanData[[#This Row],[Application Date]]&lt;=TODAY()),tbl_LoanData[[#This Row],[Loan Amount]],0)</f>
        <v>0</v>
      </c>
      <c r="AN3062" s="14">
        <f>tbl_LoanData[[#This Row],[Amount Paid]]-(Q3062-X3062)</f>
        <v>-1014800</v>
      </c>
      <c r="AO3062" s="14">
        <f>IF(tbl_LoanData[[#This Row],[Application Status]]="Approved",1,0)</f>
        <v>0</v>
      </c>
      <c r="AP3062" s="22" t="str">
        <f t="shared" ca="1" si="142"/>
        <v/>
      </c>
      <c r="AQ3062" s="22" t="str">
        <f t="shared" ca="1" si="143"/>
        <v/>
      </c>
    </row>
    <row r="3063" spans="1:43" ht="14.4" customHeight="1" x14ac:dyDescent="0.3">
      <c r="A3063" s="2" t="s">
        <v>7021</v>
      </c>
      <c r="B3063" s="2" t="s">
        <v>7022</v>
      </c>
      <c r="C3063" s="2" t="s">
        <v>423</v>
      </c>
      <c r="D3063" s="2" t="s">
        <v>134</v>
      </c>
      <c r="E3063" s="2" t="s">
        <v>101</v>
      </c>
      <c r="F3063" s="2">
        <v>44</v>
      </c>
      <c r="G3063" s="2" t="s">
        <v>69</v>
      </c>
      <c r="H3063" s="2" t="s">
        <v>233</v>
      </c>
      <c r="I3063" s="2" t="s">
        <v>46</v>
      </c>
      <c r="J3063" s="3">
        <v>45465</v>
      </c>
      <c r="K3063" s="3">
        <v>45477</v>
      </c>
      <c r="L3063" s="2" t="s">
        <v>37</v>
      </c>
      <c r="M3063" s="2" t="s">
        <v>260</v>
      </c>
      <c r="N3063" s="2" t="s">
        <v>261</v>
      </c>
      <c r="O3063" s="4">
        <v>201000</v>
      </c>
      <c r="P3063" s="4">
        <v>36200</v>
      </c>
      <c r="Q3063" s="4">
        <v>164800</v>
      </c>
      <c r="R3063" s="2">
        <v>18</v>
      </c>
      <c r="S3063" s="5">
        <v>7.79</v>
      </c>
      <c r="T3063" s="4">
        <v>10225.379999999999</v>
      </c>
      <c r="U3063" s="2" t="s">
        <v>73</v>
      </c>
      <c r="V3063" s="2" t="s">
        <v>33</v>
      </c>
      <c r="W3063" s="4">
        <v>184056.88</v>
      </c>
      <c r="X3063" s="4">
        <v>0</v>
      </c>
      <c r="Y3063" s="4">
        <v>184056.88</v>
      </c>
      <c r="Z3063" s="2">
        <v>0</v>
      </c>
      <c r="AA3063" s="2" t="s">
        <v>56</v>
      </c>
      <c r="AB3063" s="2" t="s">
        <v>15734</v>
      </c>
      <c r="AC3063" s="2" t="s">
        <v>360</v>
      </c>
      <c r="AD3063" s="2" t="s">
        <v>76</v>
      </c>
      <c r="AE3063" s="5">
        <v>81.99</v>
      </c>
      <c r="AF3063" s="2">
        <v>0</v>
      </c>
      <c r="AG3063" s="2" t="s">
        <v>77</v>
      </c>
      <c r="AH3063" s="2">
        <v>12</v>
      </c>
      <c r="AI3063" s="6" t="str">
        <f t="shared" si="141"/>
        <v>35-44</v>
      </c>
      <c r="AJ3063" s="11">
        <f>YEAR(tbl_LoanData[[#This Row],[Application Date]])</f>
        <v>2024</v>
      </c>
      <c r="AK3063" s="11" t="str">
        <f>TEXT(tbl_LoanData[[#This Row],[Application Date]],"MMMM")</f>
        <v>June</v>
      </c>
      <c r="AL3063" s="12">
        <f>DATE(YEAR(tbl_LoanData[[#This Row],[Application Date]]),MONTH(tbl_LoanData[[#This Row],[Application Date]]),1)</f>
        <v>45444</v>
      </c>
      <c r="AM3063" s="14">
        <f ca="1">IF(AND(tbl_LoanData[[#This Row],[Application Date]]&gt;=EOMONTH(TODAY(),-1)+1,tbl_LoanData[[#This Row],[Application Date]]&lt;=TODAY()),tbl_LoanData[[#This Row],[Loan Amount]],0)</f>
        <v>0</v>
      </c>
      <c r="AN3063" s="14">
        <f>tbl_LoanData[[#This Row],[Amount Paid]]-(Q3063-X3063)</f>
        <v>19256.880000000005</v>
      </c>
      <c r="AO3063" s="14">
        <f>IF(tbl_LoanData[[#This Row],[Application Status]]="Approved",1,0)</f>
        <v>1</v>
      </c>
      <c r="AP3063" s="22" t="str">
        <f t="shared" ca="1" si="142"/>
        <v/>
      </c>
      <c r="AQ3063" s="22" t="str">
        <f t="shared" ca="1" si="143"/>
        <v/>
      </c>
    </row>
    <row r="3064" spans="1:43" ht="14.4" customHeight="1" x14ac:dyDescent="0.3">
      <c r="A3064" s="2" t="s">
        <v>7047</v>
      </c>
      <c r="B3064" s="2" t="s">
        <v>7048</v>
      </c>
      <c r="C3064" s="2" t="s">
        <v>198</v>
      </c>
      <c r="D3064" s="2" t="s">
        <v>67</v>
      </c>
      <c r="E3064" s="2" t="s">
        <v>232</v>
      </c>
      <c r="F3064" s="2">
        <v>22</v>
      </c>
      <c r="G3064" s="2" t="s">
        <v>69</v>
      </c>
      <c r="H3064" s="2" t="s">
        <v>313</v>
      </c>
      <c r="I3064" s="2" t="s">
        <v>44</v>
      </c>
      <c r="J3064" s="3">
        <v>45448</v>
      </c>
      <c r="K3064" s="3">
        <v>45454</v>
      </c>
      <c r="L3064" s="2" t="s">
        <v>40</v>
      </c>
      <c r="M3064" s="2" t="s">
        <v>71</v>
      </c>
      <c r="N3064" s="2" t="s">
        <v>137</v>
      </c>
      <c r="O3064" s="4">
        <v>964000</v>
      </c>
      <c r="P3064" s="4">
        <v>355500</v>
      </c>
      <c r="Q3064" s="4">
        <v>608500</v>
      </c>
      <c r="R3064" s="2">
        <v>36</v>
      </c>
      <c r="S3064" s="5">
        <v>5.3</v>
      </c>
      <c r="T3064" s="4">
        <v>19590.32</v>
      </c>
      <c r="U3064" s="2" t="s">
        <v>73</v>
      </c>
      <c r="V3064" s="2" t="s">
        <v>74</v>
      </c>
      <c r="W3064" s="4">
        <v>509348.32</v>
      </c>
      <c r="X3064" s="4">
        <v>195903.18</v>
      </c>
      <c r="Y3064" s="4">
        <v>705251.5</v>
      </c>
      <c r="Z3064" s="2">
        <v>0</v>
      </c>
      <c r="AA3064" s="2" t="s">
        <v>56</v>
      </c>
      <c r="AB3064" s="2" t="s">
        <v>15736</v>
      </c>
      <c r="AC3064" s="2" t="s">
        <v>121</v>
      </c>
      <c r="AD3064" s="2" t="s">
        <v>76</v>
      </c>
      <c r="AE3064" s="5">
        <v>63.12</v>
      </c>
      <c r="AF3064" s="2">
        <v>0</v>
      </c>
      <c r="AG3064" s="2" t="s">
        <v>77</v>
      </c>
      <c r="AH3064" s="2">
        <v>6</v>
      </c>
      <c r="AI3064" s="6" t="str">
        <f t="shared" si="141"/>
        <v>18-24</v>
      </c>
      <c r="AJ3064" s="11">
        <f>YEAR(tbl_LoanData[[#This Row],[Application Date]])</f>
        <v>2024</v>
      </c>
      <c r="AK3064" s="11" t="str">
        <f>TEXT(tbl_LoanData[[#This Row],[Application Date]],"MMMM")</f>
        <v>June</v>
      </c>
      <c r="AL3064" s="12">
        <f>DATE(YEAR(tbl_LoanData[[#This Row],[Application Date]]),MONTH(tbl_LoanData[[#This Row],[Application Date]]),1)</f>
        <v>45444</v>
      </c>
      <c r="AM3064" s="14">
        <f ca="1">IF(AND(tbl_LoanData[[#This Row],[Application Date]]&gt;=EOMONTH(TODAY(),-1)+1,tbl_LoanData[[#This Row],[Application Date]]&lt;=TODAY()),tbl_LoanData[[#This Row],[Loan Amount]],0)</f>
        <v>0</v>
      </c>
      <c r="AN3064" s="14">
        <f>tbl_LoanData[[#This Row],[Amount Paid]]-(Q3064-X3064)</f>
        <v>96751.5</v>
      </c>
      <c r="AO3064" s="14">
        <f>IF(tbl_LoanData[[#This Row],[Application Status]]="Approved",1,0)</f>
        <v>1</v>
      </c>
      <c r="AP3064" s="22" t="str">
        <f t="shared" ca="1" si="142"/>
        <v/>
      </c>
      <c r="AQ3064" s="22" t="str">
        <f t="shared" ca="1" si="143"/>
        <v/>
      </c>
    </row>
    <row r="3065" spans="1:43" x14ac:dyDescent="0.3">
      <c r="A3065" s="2" t="s">
        <v>7103</v>
      </c>
      <c r="B3065" s="2" t="s">
        <v>7104</v>
      </c>
      <c r="C3065" s="2" t="s">
        <v>444</v>
      </c>
      <c r="D3065" s="2" t="s">
        <v>176</v>
      </c>
      <c r="E3065" s="2" t="s">
        <v>182</v>
      </c>
      <c r="F3065" s="2">
        <v>45</v>
      </c>
      <c r="G3065" s="2" t="s">
        <v>69</v>
      </c>
      <c r="H3065" s="2" t="s">
        <v>565</v>
      </c>
      <c r="I3065" s="2" t="s">
        <v>47</v>
      </c>
      <c r="J3065" s="3">
        <v>45473</v>
      </c>
      <c r="K3065" s="3">
        <v>45478</v>
      </c>
      <c r="L3065" s="2" t="s">
        <v>39</v>
      </c>
      <c r="M3065" s="2" t="s">
        <v>127</v>
      </c>
      <c r="N3065" s="2" t="s">
        <v>152</v>
      </c>
      <c r="O3065" s="4">
        <v>2270000</v>
      </c>
      <c r="P3065" s="4">
        <v>829300</v>
      </c>
      <c r="Q3065" s="4">
        <v>1440700</v>
      </c>
      <c r="R3065" s="2">
        <v>24</v>
      </c>
      <c r="S3065" s="5">
        <v>6.74</v>
      </c>
      <c r="T3065" s="4">
        <v>68121.100000000006</v>
      </c>
      <c r="U3065" s="2" t="s">
        <v>73</v>
      </c>
      <c r="V3065" s="2" t="s">
        <v>33</v>
      </c>
      <c r="W3065" s="4">
        <v>1634906.36</v>
      </c>
      <c r="X3065" s="4">
        <v>0</v>
      </c>
      <c r="Y3065" s="4">
        <v>1634906.36</v>
      </c>
      <c r="Z3065" s="2">
        <v>0</v>
      </c>
      <c r="AA3065" s="2" t="s">
        <v>56</v>
      </c>
      <c r="AB3065" s="2" t="s">
        <v>15731</v>
      </c>
      <c r="AC3065" s="2" t="s">
        <v>332</v>
      </c>
      <c r="AD3065" s="2" t="s">
        <v>76</v>
      </c>
      <c r="AE3065" s="5">
        <v>63.47</v>
      </c>
      <c r="AF3065" s="2">
        <v>0</v>
      </c>
      <c r="AG3065" s="2" t="s">
        <v>77</v>
      </c>
      <c r="AH3065" s="2">
        <v>5</v>
      </c>
      <c r="AI3065" s="6" t="str">
        <f t="shared" si="141"/>
        <v>45-54</v>
      </c>
      <c r="AJ3065" s="11">
        <f>YEAR(tbl_LoanData[[#This Row],[Application Date]])</f>
        <v>2024</v>
      </c>
      <c r="AK3065" s="11" t="str">
        <f>TEXT(tbl_LoanData[[#This Row],[Application Date]],"MMMM")</f>
        <v>June</v>
      </c>
      <c r="AL3065" s="12">
        <f>DATE(YEAR(tbl_LoanData[[#This Row],[Application Date]]),MONTH(tbl_LoanData[[#This Row],[Application Date]]),1)</f>
        <v>45444</v>
      </c>
      <c r="AM3065" s="14">
        <f ca="1">IF(AND(tbl_LoanData[[#This Row],[Application Date]]&gt;=EOMONTH(TODAY(),-1)+1,tbl_LoanData[[#This Row],[Application Date]]&lt;=TODAY()),tbl_LoanData[[#This Row],[Loan Amount]],0)</f>
        <v>0</v>
      </c>
      <c r="AN3065" s="14">
        <f>tbl_LoanData[[#This Row],[Amount Paid]]-(Q3065-X3065)</f>
        <v>194206.3600000001</v>
      </c>
      <c r="AO3065" s="14">
        <f>IF(tbl_LoanData[[#This Row],[Application Status]]="Approved",1,0)</f>
        <v>1</v>
      </c>
      <c r="AP3065" s="22" t="str">
        <f t="shared" ca="1" si="142"/>
        <v/>
      </c>
      <c r="AQ3065" s="22" t="str">
        <f t="shared" ca="1" si="143"/>
        <v/>
      </c>
    </row>
    <row r="3066" spans="1:43" x14ac:dyDescent="0.3">
      <c r="A3066" s="2" t="s">
        <v>7179</v>
      </c>
      <c r="B3066" s="2" t="s">
        <v>7180</v>
      </c>
      <c r="C3066" s="2" t="s">
        <v>335</v>
      </c>
      <c r="D3066" s="2" t="s">
        <v>101</v>
      </c>
      <c r="E3066" s="2" t="s">
        <v>209</v>
      </c>
      <c r="F3066" s="2">
        <v>53</v>
      </c>
      <c r="G3066" s="2" t="s">
        <v>83</v>
      </c>
      <c r="H3066" s="2" t="s">
        <v>143</v>
      </c>
      <c r="I3066" s="2" t="s">
        <v>46</v>
      </c>
      <c r="J3066" s="3">
        <v>45444</v>
      </c>
      <c r="K3066" s="3"/>
      <c r="L3066" s="2" t="s">
        <v>36</v>
      </c>
      <c r="M3066" s="2" t="s">
        <v>111</v>
      </c>
      <c r="N3066" s="2" t="s">
        <v>350</v>
      </c>
      <c r="O3066" s="4">
        <v>1608000</v>
      </c>
      <c r="P3066" s="4">
        <v>199800</v>
      </c>
      <c r="Q3066" s="4">
        <v>1408200</v>
      </c>
      <c r="R3066" s="2">
        <v>12</v>
      </c>
      <c r="S3066" s="5">
        <v>8.68</v>
      </c>
      <c r="T3066" s="4">
        <v>127535.98</v>
      </c>
      <c r="U3066" s="2" t="s">
        <v>113</v>
      </c>
      <c r="V3066" s="2" t="s">
        <v>97</v>
      </c>
      <c r="W3066" s="4">
        <v>0</v>
      </c>
      <c r="X3066" s="4">
        <v>0</v>
      </c>
      <c r="Y3066" s="4">
        <v>1530431.76</v>
      </c>
      <c r="Z3066" s="2">
        <v>0</v>
      </c>
      <c r="AA3066" s="2" t="s">
        <v>97</v>
      </c>
      <c r="AB3066" s="2" t="s">
        <v>15727</v>
      </c>
      <c r="AC3066" s="2" t="s">
        <v>146</v>
      </c>
      <c r="AD3066" s="2" t="s">
        <v>76</v>
      </c>
      <c r="AE3066" s="5">
        <v>87.57</v>
      </c>
      <c r="AF3066" s="2">
        <v>0</v>
      </c>
      <c r="AG3066" s="2" t="s">
        <v>97</v>
      </c>
      <c r="AH3066" s="2"/>
      <c r="AI3066" s="6" t="str">
        <f t="shared" si="141"/>
        <v>45-54</v>
      </c>
      <c r="AJ3066" s="11">
        <f>YEAR(tbl_LoanData[[#This Row],[Application Date]])</f>
        <v>2024</v>
      </c>
      <c r="AK3066" s="11" t="str">
        <f>TEXT(tbl_LoanData[[#This Row],[Application Date]],"MMMM")</f>
        <v>June</v>
      </c>
      <c r="AL3066" s="12">
        <f>DATE(YEAR(tbl_LoanData[[#This Row],[Application Date]]),MONTH(tbl_LoanData[[#This Row],[Application Date]]),1)</f>
        <v>45444</v>
      </c>
      <c r="AM3066" s="14">
        <f ca="1">IF(AND(tbl_LoanData[[#This Row],[Application Date]]&gt;=EOMONTH(TODAY(),-1)+1,tbl_LoanData[[#This Row],[Application Date]]&lt;=TODAY()),tbl_LoanData[[#This Row],[Loan Amount]],0)</f>
        <v>0</v>
      </c>
      <c r="AN3066" s="14">
        <f>tbl_LoanData[[#This Row],[Amount Paid]]-(Q3066-X3066)</f>
        <v>-1408200</v>
      </c>
      <c r="AO3066" s="14">
        <f>IF(tbl_LoanData[[#This Row],[Application Status]]="Approved",1,0)</f>
        <v>0</v>
      </c>
      <c r="AP3066" s="22" t="str">
        <f t="shared" ca="1" si="142"/>
        <v/>
      </c>
      <c r="AQ3066" s="22" t="str">
        <f t="shared" ca="1" si="143"/>
        <v/>
      </c>
    </row>
    <row r="3067" spans="1:43" ht="14.4" customHeight="1" x14ac:dyDescent="0.3">
      <c r="A3067" s="2" t="s">
        <v>7279</v>
      </c>
      <c r="B3067" s="2" t="s">
        <v>7280</v>
      </c>
      <c r="C3067" s="2" t="s">
        <v>240</v>
      </c>
      <c r="D3067" s="2" t="s">
        <v>189</v>
      </c>
      <c r="E3067" s="2" t="s">
        <v>183</v>
      </c>
      <c r="F3067" s="2">
        <v>30</v>
      </c>
      <c r="G3067" s="2" t="s">
        <v>83</v>
      </c>
      <c r="H3067" s="2" t="s">
        <v>250</v>
      </c>
      <c r="I3067" s="2" t="s">
        <v>52</v>
      </c>
      <c r="J3067" s="3">
        <v>45461</v>
      </c>
      <c r="K3067" s="3">
        <v>45467</v>
      </c>
      <c r="L3067" s="2" t="s">
        <v>36</v>
      </c>
      <c r="M3067" s="2" t="s">
        <v>85</v>
      </c>
      <c r="N3067" s="2" t="s">
        <v>624</v>
      </c>
      <c r="O3067" s="4">
        <v>897000</v>
      </c>
      <c r="P3067" s="4">
        <v>210000</v>
      </c>
      <c r="Q3067" s="4">
        <v>687000</v>
      </c>
      <c r="R3067" s="2">
        <v>18</v>
      </c>
      <c r="S3067" s="5">
        <v>5.08</v>
      </c>
      <c r="T3067" s="4">
        <v>41074.97</v>
      </c>
      <c r="U3067" s="2" t="s">
        <v>73</v>
      </c>
      <c r="V3067" s="2" t="s">
        <v>33</v>
      </c>
      <c r="W3067" s="4">
        <v>739349.4</v>
      </c>
      <c r="X3067" s="4">
        <v>0</v>
      </c>
      <c r="Y3067" s="4">
        <v>739349.4</v>
      </c>
      <c r="Z3067" s="2">
        <v>0</v>
      </c>
      <c r="AA3067" s="2" t="s">
        <v>56</v>
      </c>
      <c r="AB3067" s="2" t="s">
        <v>15727</v>
      </c>
      <c r="AC3067" s="2" t="s">
        <v>213</v>
      </c>
      <c r="AD3067" s="2" t="s">
        <v>76</v>
      </c>
      <c r="AE3067" s="5">
        <v>76.59</v>
      </c>
      <c r="AF3067" s="2">
        <v>0</v>
      </c>
      <c r="AG3067" s="2" t="s">
        <v>77</v>
      </c>
      <c r="AH3067" s="2">
        <v>6</v>
      </c>
      <c r="AI3067" s="6" t="str">
        <f t="shared" si="141"/>
        <v>25-34</v>
      </c>
      <c r="AJ3067" s="11">
        <f>YEAR(tbl_LoanData[[#This Row],[Application Date]])</f>
        <v>2024</v>
      </c>
      <c r="AK3067" s="11" t="str">
        <f>TEXT(tbl_LoanData[[#This Row],[Application Date]],"MMMM")</f>
        <v>June</v>
      </c>
      <c r="AL3067" s="12">
        <f>DATE(YEAR(tbl_LoanData[[#This Row],[Application Date]]),MONTH(tbl_LoanData[[#This Row],[Application Date]]),1)</f>
        <v>45444</v>
      </c>
      <c r="AM3067" s="14">
        <f ca="1">IF(AND(tbl_LoanData[[#This Row],[Application Date]]&gt;=EOMONTH(TODAY(),-1)+1,tbl_LoanData[[#This Row],[Application Date]]&lt;=TODAY()),tbl_LoanData[[#This Row],[Loan Amount]],0)</f>
        <v>0</v>
      </c>
      <c r="AN3067" s="14">
        <f>tbl_LoanData[[#This Row],[Amount Paid]]-(Q3067-X3067)</f>
        <v>52349.400000000023</v>
      </c>
      <c r="AO3067" s="14">
        <f>IF(tbl_LoanData[[#This Row],[Application Status]]="Approved",1,0)</f>
        <v>1</v>
      </c>
      <c r="AP3067" s="22" t="str">
        <f t="shared" ca="1" si="142"/>
        <v/>
      </c>
      <c r="AQ3067" s="22" t="str">
        <f t="shared" ca="1" si="143"/>
        <v/>
      </c>
    </row>
    <row r="3068" spans="1:43" ht="14.4" customHeight="1" x14ac:dyDescent="0.3">
      <c r="A3068" s="2" t="s">
        <v>7405</v>
      </c>
      <c r="B3068" s="2" t="s">
        <v>7406</v>
      </c>
      <c r="C3068" s="2" t="s">
        <v>1686</v>
      </c>
      <c r="D3068" s="2" t="s">
        <v>182</v>
      </c>
      <c r="E3068" s="2" t="s">
        <v>117</v>
      </c>
      <c r="F3068" s="2">
        <v>55</v>
      </c>
      <c r="G3068" s="2" t="s">
        <v>83</v>
      </c>
      <c r="H3068" s="2" t="s">
        <v>233</v>
      </c>
      <c r="I3068" s="2" t="s">
        <v>46</v>
      </c>
      <c r="J3068" s="3">
        <v>45470</v>
      </c>
      <c r="K3068" s="3">
        <v>45491</v>
      </c>
      <c r="L3068" s="2" t="s">
        <v>40</v>
      </c>
      <c r="M3068" s="2" t="s">
        <v>94</v>
      </c>
      <c r="N3068" s="2" t="s">
        <v>95</v>
      </c>
      <c r="O3068" s="4">
        <v>1300000</v>
      </c>
      <c r="P3068" s="4">
        <v>436000</v>
      </c>
      <c r="Q3068" s="4">
        <v>864000</v>
      </c>
      <c r="R3068" s="2">
        <v>36</v>
      </c>
      <c r="S3068" s="5">
        <v>9.51</v>
      </c>
      <c r="T3068" s="4">
        <v>30847.200000000001</v>
      </c>
      <c r="U3068" s="2" t="s">
        <v>73</v>
      </c>
      <c r="V3068" s="2" t="s">
        <v>74</v>
      </c>
      <c r="W3068" s="4">
        <v>771180</v>
      </c>
      <c r="X3068" s="4">
        <v>339319.2</v>
      </c>
      <c r="Y3068" s="4">
        <v>1110499.2</v>
      </c>
      <c r="Z3068" s="2">
        <v>0</v>
      </c>
      <c r="AA3068" s="2" t="s">
        <v>56</v>
      </c>
      <c r="AB3068" s="2" t="s">
        <v>15734</v>
      </c>
      <c r="AC3068" s="2" t="s">
        <v>75</v>
      </c>
      <c r="AD3068" s="2" t="s">
        <v>76</v>
      </c>
      <c r="AE3068" s="5">
        <v>66.459999999999994</v>
      </c>
      <c r="AF3068" s="2">
        <v>0</v>
      </c>
      <c r="AG3068" s="2" t="s">
        <v>77</v>
      </c>
      <c r="AH3068" s="2">
        <v>21</v>
      </c>
      <c r="AI3068" s="6" t="str">
        <f t="shared" si="141"/>
        <v>55-64</v>
      </c>
      <c r="AJ3068" s="11">
        <f>YEAR(tbl_LoanData[[#This Row],[Application Date]])</f>
        <v>2024</v>
      </c>
      <c r="AK3068" s="11" t="str">
        <f>TEXT(tbl_LoanData[[#This Row],[Application Date]],"MMMM")</f>
        <v>June</v>
      </c>
      <c r="AL3068" s="12">
        <f>DATE(YEAR(tbl_LoanData[[#This Row],[Application Date]]),MONTH(tbl_LoanData[[#This Row],[Application Date]]),1)</f>
        <v>45444</v>
      </c>
      <c r="AM3068" s="14">
        <f ca="1">IF(AND(tbl_LoanData[[#This Row],[Application Date]]&gt;=EOMONTH(TODAY(),-1)+1,tbl_LoanData[[#This Row],[Application Date]]&lt;=TODAY()),tbl_LoanData[[#This Row],[Loan Amount]],0)</f>
        <v>0</v>
      </c>
      <c r="AN3068" s="14">
        <f>tbl_LoanData[[#This Row],[Amount Paid]]-(Q3068-X3068)</f>
        <v>246499.19999999995</v>
      </c>
      <c r="AO3068" s="14">
        <f>IF(tbl_LoanData[[#This Row],[Application Status]]="Approved",1,0)</f>
        <v>1</v>
      </c>
      <c r="AP3068" s="22" t="str">
        <f t="shared" ca="1" si="142"/>
        <v/>
      </c>
      <c r="AQ3068" s="22" t="str">
        <f t="shared" ca="1" si="143"/>
        <v/>
      </c>
    </row>
    <row r="3069" spans="1:43" x14ac:dyDescent="0.3">
      <c r="A3069" s="2" t="s">
        <v>7649</v>
      </c>
      <c r="B3069" s="2" t="s">
        <v>7650</v>
      </c>
      <c r="C3069" s="2" t="s">
        <v>231</v>
      </c>
      <c r="D3069" s="2" t="s">
        <v>82</v>
      </c>
      <c r="E3069" s="2" t="s">
        <v>142</v>
      </c>
      <c r="F3069" s="2">
        <v>39</v>
      </c>
      <c r="G3069" s="2" t="s">
        <v>83</v>
      </c>
      <c r="H3069" s="2" t="s">
        <v>126</v>
      </c>
      <c r="I3069" s="2" t="s">
        <v>44</v>
      </c>
      <c r="J3069" s="3">
        <v>45447</v>
      </c>
      <c r="K3069" s="3">
        <v>45462</v>
      </c>
      <c r="L3069" s="2" t="s">
        <v>40</v>
      </c>
      <c r="M3069" s="2" t="s">
        <v>85</v>
      </c>
      <c r="N3069" s="2" t="s">
        <v>274</v>
      </c>
      <c r="O3069" s="4">
        <v>718000</v>
      </c>
      <c r="P3069" s="4">
        <v>91400</v>
      </c>
      <c r="Q3069" s="4">
        <v>626600</v>
      </c>
      <c r="R3069" s="2">
        <v>36</v>
      </c>
      <c r="S3069" s="5">
        <v>9.39</v>
      </c>
      <c r="T3069" s="4">
        <v>22308.7</v>
      </c>
      <c r="U3069" s="2" t="s">
        <v>73</v>
      </c>
      <c r="V3069" s="2" t="s">
        <v>74</v>
      </c>
      <c r="W3069" s="4">
        <v>468482.7</v>
      </c>
      <c r="X3069" s="4">
        <v>334630.52</v>
      </c>
      <c r="Y3069" s="4">
        <v>803113.22</v>
      </c>
      <c r="Z3069" s="2">
        <v>155</v>
      </c>
      <c r="AA3069" s="2" t="s">
        <v>60</v>
      </c>
      <c r="AB3069" s="2" t="s">
        <v>15736</v>
      </c>
      <c r="AC3069" s="2" t="s">
        <v>213</v>
      </c>
      <c r="AD3069" s="2" t="s">
        <v>76</v>
      </c>
      <c r="AE3069" s="5">
        <v>87.27</v>
      </c>
      <c r="AF3069" s="2">
        <v>5</v>
      </c>
      <c r="AG3069" s="2" t="s">
        <v>130</v>
      </c>
      <c r="AH3069" s="2">
        <v>15</v>
      </c>
      <c r="AI3069" s="6" t="str">
        <f t="shared" si="141"/>
        <v>35-44</v>
      </c>
      <c r="AJ3069" s="11">
        <f>YEAR(tbl_LoanData[[#This Row],[Application Date]])</f>
        <v>2024</v>
      </c>
      <c r="AK3069" s="11" t="str">
        <f>TEXT(tbl_LoanData[[#This Row],[Application Date]],"MMMM")</f>
        <v>June</v>
      </c>
      <c r="AL3069" s="12">
        <f>DATE(YEAR(tbl_LoanData[[#This Row],[Application Date]]),MONTH(tbl_LoanData[[#This Row],[Application Date]]),1)</f>
        <v>45444</v>
      </c>
      <c r="AM3069" s="14">
        <f ca="1">IF(AND(tbl_LoanData[[#This Row],[Application Date]]&gt;=EOMONTH(TODAY(),-1)+1,tbl_LoanData[[#This Row],[Application Date]]&lt;=TODAY()),tbl_LoanData[[#This Row],[Loan Amount]],0)</f>
        <v>0</v>
      </c>
      <c r="AN3069" s="14">
        <f>tbl_LoanData[[#This Row],[Amount Paid]]-(Q3069-X3069)</f>
        <v>176513.22000000003</v>
      </c>
      <c r="AO3069" s="14">
        <f>IF(tbl_LoanData[[#This Row],[Application Status]]="Approved",1,0)</f>
        <v>1</v>
      </c>
      <c r="AP3069" s="22" t="str">
        <f t="shared" ca="1" si="142"/>
        <v/>
      </c>
      <c r="AQ3069" s="22" t="str">
        <f t="shared" ca="1" si="143"/>
        <v/>
      </c>
    </row>
    <row r="3070" spans="1:43" x14ac:dyDescent="0.3">
      <c r="A3070" s="2" t="s">
        <v>7681</v>
      </c>
      <c r="B3070" s="2" t="s">
        <v>7682</v>
      </c>
      <c r="C3070" s="2" t="s">
        <v>599</v>
      </c>
      <c r="D3070" s="2" t="s">
        <v>101</v>
      </c>
      <c r="E3070" s="2" t="s">
        <v>190</v>
      </c>
      <c r="F3070" s="2">
        <v>65</v>
      </c>
      <c r="G3070" s="2" t="s">
        <v>83</v>
      </c>
      <c r="H3070" s="2" t="s">
        <v>244</v>
      </c>
      <c r="I3070" s="2" t="s">
        <v>48</v>
      </c>
      <c r="J3070" s="3">
        <v>45462</v>
      </c>
      <c r="K3070" s="3">
        <v>45467</v>
      </c>
      <c r="L3070" s="2" t="s">
        <v>40</v>
      </c>
      <c r="M3070" s="2" t="s">
        <v>85</v>
      </c>
      <c r="N3070" s="2" t="s">
        <v>270</v>
      </c>
      <c r="O3070" s="4">
        <v>946000</v>
      </c>
      <c r="P3070" s="4">
        <v>363700</v>
      </c>
      <c r="Q3070" s="4">
        <v>582300</v>
      </c>
      <c r="R3070" s="2">
        <v>36</v>
      </c>
      <c r="S3070" s="5">
        <v>13.99</v>
      </c>
      <c r="T3070" s="4">
        <v>22963.65</v>
      </c>
      <c r="U3070" s="2" t="s">
        <v>73</v>
      </c>
      <c r="V3070" s="2" t="s">
        <v>74</v>
      </c>
      <c r="W3070" s="4">
        <v>597054.9</v>
      </c>
      <c r="X3070" s="4">
        <v>229636.41</v>
      </c>
      <c r="Y3070" s="4">
        <v>826691.31</v>
      </c>
      <c r="Z3070" s="2">
        <v>0</v>
      </c>
      <c r="AA3070" s="2" t="s">
        <v>56</v>
      </c>
      <c r="AB3070" s="2" t="s">
        <v>15728</v>
      </c>
      <c r="AC3070" s="2" t="s">
        <v>121</v>
      </c>
      <c r="AD3070" s="2" t="s">
        <v>76</v>
      </c>
      <c r="AE3070" s="5">
        <v>61.55</v>
      </c>
      <c r="AF3070" s="2">
        <v>0</v>
      </c>
      <c r="AG3070" s="2" t="s">
        <v>77</v>
      </c>
      <c r="AH3070" s="2">
        <v>5</v>
      </c>
      <c r="AI3070" s="6" t="str">
        <f t="shared" si="141"/>
        <v>65+</v>
      </c>
      <c r="AJ3070" s="11">
        <f>YEAR(tbl_LoanData[[#This Row],[Application Date]])</f>
        <v>2024</v>
      </c>
      <c r="AK3070" s="11" t="str">
        <f>TEXT(tbl_LoanData[[#This Row],[Application Date]],"MMMM")</f>
        <v>June</v>
      </c>
      <c r="AL3070" s="12">
        <f>DATE(YEAR(tbl_LoanData[[#This Row],[Application Date]]),MONTH(tbl_LoanData[[#This Row],[Application Date]]),1)</f>
        <v>45444</v>
      </c>
      <c r="AM3070" s="14">
        <f ca="1">IF(AND(tbl_LoanData[[#This Row],[Application Date]]&gt;=EOMONTH(TODAY(),-1)+1,tbl_LoanData[[#This Row],[Application Date]]&lt;=TODAY()),tbl_LoanData[[#This Row],[Loan Amount]],0)</f>
        <v>0</v>
      </c>
      <c r="AN3070" s="14">
        <f>tbl_LoanData[[#This Row],[Amount Paid]]-(Q3070-X3070)</f>
        <v>244391.31000000006</v>
      </c>
      <c r="AO3070" s="14">
        <f>IF(tbl_LoanData[[#This Row],[Application Status]]="Approved",1,0)</f>
        <v>1</v>
      </c>
      <c r="AP3070" s="22" t="str">
        <f t="shared" ca="1" si="142"/>
        <v/>
      </c>
      <c r="AQ3070" s="22" t="str">
        <f t="shared" ca="1" si="143"/>
        <v/>
      </c>
    </row>
    <row r="3071" spans="1:43" x14ac:dyDescent="0.3">
      <c r="A3071" s="2" t="s">
        <v>7913</v>
      </c>
      <c r="B3071" s="2" t="s">
        <v>7914</v>
      </c>
      <c r="C3071" s="2" t="s">
        <v>304</v>
      </c>
      <c r="D3071" s="2" t="s">
        <v>161</v>
      </c>
      <c r="E3071" s="2" t="s">
        <v>232</v>
      </c>
      <c r="F3071" s="2">
        <v>33</v>
      </c>
      <c r="G3071" s="2" t="s">
        <v>83</v>
      </c>
      <c r="H3071" s="2" t="s">
        <v>543</v>
      </c>
      <c r="I3071" s="2" t="s">
        <v>45</v>
      </c>
      <c r="J3071" s="3">
        <v>45464</v>
      </c>
      <c r="K3071" s="3"/>
      <c r="L3071" s="2" t="s">
        <v>40</v>
      </c>
      <c r="M3071" s="2" t="s">
        <v>71</v>
      </c>
      <c r="N3071" s="2" t="s">
        <v>137</v>
      </c>
      <c r="O3071" s="4">
        <v>792000</v>
      </c>
      <c r="P3071" s="4">
        <v>229900</v>
      </c>
      <c r="Q3071" s="4">
        <v>562100</v>
      </c>
      <c r="R3071" s="2">
        <v>60</v>
      </c>
      <c r="S3071" s="5">
        <v>9.39</v>
      </c>
      <c r="T3071" s="4">
        <v>13766.77</v>
      </c>
      <c r="U3071" s="2" t="s">
        <v>96</v>
      </c>
      <c r="V3071" s="2" t="s">
        <v>97</v>
      </c>
      <c r="W3071" s="4">
        <v>0</v>
      </c>
      <c r="X3071" s="4">
        <v>0</v>
      </c>
      <c r="Y3071" s="4">
        <v>826005.95</v>
      </c>
      <c r="Z3071" s="2">
        <v>0</v>
      </c>
      <c r="AA3071" s="2" t="s">
        <v>97</v>
      </c>
      <c r="AB3071" s="2" t="s">
        <v>15733</v>
      </c>
      <c r="AC3071" s="2" t="s">
        <v>87</v>
      </c>
      <c r="AD3071" s="2" t="s">
        <v>76</v>
      </c>
      <c r="AE3071" s="5">
        <v>70.97</v>
      </c>
      <c r="AF3071" s="2">
        <v>0</v>
      </c>
      <c r="AG3071" s="2" t="s">
        <v>97</v>
      </c>
      <c r="AH3071" s="2"/>
      <c r="AI3071" s="6" t="str">
        <f t="shared" si="141"/>
        <v>25-34</v>
      </c>
      <c r="AJ3071" s="11">
        <f>YEAR(tbl_LoanData[[#This Row],[Application Date]])</f>
        <v>2024</v>
      </c>
      <c r="AK3071" s="11" t="str">
        <f>TEXT(tbl_LoanData[[#This Row],[Application Date]],"MMMM")</f>
        <v>June</v>
      </c>
      <c r="AL3071" s="12">
        <f>DATE(YEAR(tbl_LoanData[[#This Row],[Application Date]]),MONTH(tbl_LoanData[[#This Row],[Application Date]]),1)</f>
        <v>45444</v>
      </c>
      <c r="AM3071" s="14">
        <f ca="1">IF(AND(tbl_LoanData[[#This Row],[Application Date]]&gt;=EOMONTH(TODAY(),-1)+1,tbl_LoanData[[#This Row],[Application Date]]&lt;=TODAY()),tbl_LoanData[[#This Row],[Loan Amount]],0)</f>
        <v>0</v>
      </c>
      <c r="AN3071" s="14">
        <f>tbl_LoanData[[#This Row],[Amount Paid]]-(Q3071-X3071)</f>
        <v>-562100</v>
      </c>
      <c r="AO3071" s="14">
        <f>IF(tbl_LoanData[[#This Row],[Application Status]]="Approved",1,0)</f>
        <v>0</v>
      </c>
      <c r="AP3071" s="22" t="str">
        <f t="shared" ca="1" si="142"/>
        <v/>
      </c>
      <c r="AQ3071" s="22" t="str">
        <f t="shared" ca="1" si="143"/>
        <v/>
      </c>
    </row>
    <row r="3072" spans="1:43" ht="14.4" customHeight="1" x14ac:dyDescent="0.3">
      <c r="A3072" s="2" t="s">
        <v>7921</v>
      </c>
      <c r="B3072" s="2" t="s">
        <v>7922</v>
      </c>
      <c r="C3072" s="2" t="s">
        <v>289</v>
      </c>
      <c r="D3072" s="2" t="s">
        <v>209</v>
      </c>
      <c r="E3072" s="2" t="s">
        <v>182</v>
      </c>
      <c r="F3072" s="2">
        <v>43</v>
      </c>
      <c r="G3072" s="2" t="s">
        <v>69</v>
      </c>
      <c r="H3072" s="2" t="s">
        <v>313</v>
      </c>
      <c r="I3072" s="2" t="s">
        <v>44</v>
      </c>
      <c r="J3072" s="3">
        <v>45470</v>
      </c>
      <c r="K3072" s="3"/>
      <c r="L3072" s="2" t="s">
        <v>40</v>
      </c>
      <c r="M3072" s="2" t="s">
        <v>111</v>
      </c>
      <c r="N3072" s="2" t="s">
        <v>369</v>
      </c>
      <c r="O3072" s="4">
        <v>1245000</v>
      </c>
      <c r="P3072" s="4">
        <v>161500</v>
      </c>
      <c r="Q3072" s="4">
        <v>1083500</v>
      </c>
      <c r="R3072" s="2">
        <v>48</v>
      </c>
      <c r="S3072" s="5">
        <v>11.03</v>
      </c>
      <c r="T3072" s="4">
        <v>32532.09</v>
      </c>
      <c r="U3072" s="2" t="s">
        <v>96</v>
      </c>
      <c r="V3072" s="2" t="s">
        <v>97</v>
      </c>
      <c r="W3072" s="4">
        <v>0</v>
      </c>
      <c r="X3072" s="4">
        <v>0</v>
      </c>
      <c r="Y3072" s="4">
        <v>1561540.2</v>
      </c>
      <c r="Z3072" s="2">
        <v>0</v>
      </c>
      <c r="AA3072" s="2" t="s">
        <v>97</v>
      </c>
      <c r="AB3072" s="2" t="s">
        <v>15732</v>
      </c>
      <c r="AC3072" s="2" t="s">
        <v>121</v>
      </c>
      <c r="AD3072" s="2" t="s">
        <v>76</v>
      </c>
      <c r="AE3072" s="5">
        <v>87.03</v>
      </c>
      <c r="AF3072" s="2">
        <v>0</v>
      </c>
      <c r="AG3072" s="2" t="s">
        <v>97</v>
      </c>
      <c r="AH3072" s="2"/>
      <c r="AI3072" s="6" t="str">
        <f t="shared" si="141"/>
        <v>35-44</v>
      </c>
      <c r="AJ3072" s="11">
        <f>YEAR(tbl_LoanData[[#This Row],[Application Date]])</f>
        <v>2024</v>
      </c>
      <c r="AK3072" s="11" t="str">
        <f>TEXT(tbl_LoanData[[#This Row],[Application Date]],"MMMM")</f>
        <v>June</v>
      </c>
      <c r="AL3072" s="12">
        <f>DATE(YEAR(tbl_LoanData[[#This Row],[Application Date]]),MONTH(tbl_LoanData[[#This Row],[Application Date]]),1)</f>
        <v>45444</v>
      </c>
      <c r="AM3072" s="14">
        <f ca="1">IF(AND(tbl_LoanData[[#This Row],[Application Date]]&gt;=EOMONTH(TODAY(),-1)+1,tbl_LoanData[[#This Row],[Application Date]]&lt;=TODAY()),tbl_LoanData[[#This Row],[Loan Amount]],0)</f>
        <v>0</v>
      </c>
      <c r="AN3072" s="14">
        <f>tbl_LoanData[[#This Row],[Amount Paid]]-(Q3072-X3072)</f>
        <v>-1083500</v>
      </c>
      <c r="AO3072" s="14">
        <f>IF(tbl_LoanData[[#This Row],[Application Status]]="Approved",1,0)</f>
        <v>0</v>
      </c>
      <c r="AP3072" s="22" t="str">
        <f t="shared" ca="1" si="142"/>
        <v/>
      </c>
      <c r="AQ3072" s="22" t="str">
        <f t="shared" ca="1" si="143"/>
        <v/>
      </c>
    </row>
    <row r="3073" spans="1:43" ht="14.4" customHeight="1" x14ac:dyDescent="0.3">
      <c r="A3073" s="2" t="s">
        <v>8025</v>
      </c>
      <c r="B3073" s="2" t="s">
        <v>8026</v>
      </c>
      <c r="C3073" s="2" t="s">
        <v>471</v>
      </c>
      <c r="D3073" s="2" t="s">
        <v>232</v>
      </c>
      <c r="E3073" s="2" t="s">
        <v>540</v>
      </c>
      <c r="F3073" s="2">
        <v>47</v>
      </c>
      <c r="G3073" s="2" t="s">
        <v>83</v>
      </c>
      <c r="H3073" s="2" t="s">
        <v>166</v>
      </c>
      <c r="I3073" s="2" t="s">
        <v>46</v>
      </c>
      <c r="J3073" s="3">
        <v>45453</v>
      </c>
      <c r="K3073" s="3">
        <v>45468</v>
      </c>
      <c r="L3073" s="2" t="s">
        <v>40</v>
      </c>
      <c r="M3073" s="2" t="s">
        <v>71</v>
      </c>
      <c r="N3073" s="2" t="s">
        <v>137</v>
      </c>
      <c r="O3073" s="4">
        <v>806000</v>
      </c>
      <c r="P3073" s="4">
        <v>140700</v>
      </c>
      <c r="Q3073" s="4">
        <v>665300</v>
      </c>
      <c r="R3073" s="2">
        <v>12</v>
      </c>
      <c r="S3073" s="5">
        <v>10.28</v>
      </c>
      <c r="T3073" s="4">
        <v>61141.07</v>
      </c>
      <c r="U3073" s="2" t="s">
        <v>73</v>
      </c>
      <c r="V3073" s="2" t="s">
        <v>34</v>
      </c>
      <c r="W3073" s="4">
        <v>611410.69999999995</v>
      </c>
      <c r="X3073" s="4">
        <v>122282.14</v>
      </c>
      <c r="Y3073" s="4">
        <v>733692.84</v>
      </c>
      <c r="Z3073" s="2">
        <v>58</v>
      </c>
      <c r="AA3073" s="2" t="s">
        <v>58</v>
      </c>
      <c r="AB3073" s="2" t="s">
        <v>15728</v>
      </c>
      <c r="AC3073" s="2" t="s">
        <v>146</v>
      </c>
      <c r="AD3073" s="2" t="s">
        <v>76</v>
      </c>
      <c r="AE3073" s="5">
        <v>82.54</v>
      </c>
      <c r="AF3073" s="2">
        <v>2</v>
      </c>
      <c r="AG3073" s="2" t="s">
        <v>15718</v>
      </c>
      <c r="AH3073" s="2">
        <v>15</v>
      </c>
      <c r="AI3073" s="6" t="str">
        <f t="shared" si="141"/>
        <v>45-54</v>
      </c>
      <c r="AJ3073" s="11">
        <f>YEAR(tbl_LoanData[[#This Row],[Application Date]])</f>
        <v>2024</v>
      </c>
      <c r="AK3073" s="11" t="str">
        <f>TEXT(tbl_LoanData[[#This Row],[Application Date]],"MMMM")</f>
        <v>June</v>
      </c>
      <c r="AL3073" s="12">
        <f>DATE(YEAR(tbl_LoanData[[#This Row],[Application Date]]),MONTH(tbl_LoanData[[#This Row],[Application Date]]),1)</f>
        <v>45444</v>
      </c>
      <c r="AM3073" s="14">
        <f ca="1">IF(AND(tbl_LoanData[[#This Row],[Application Date]]&gt;=EOMONTH(TODAY(),-1)+1,tbl_LoanData[[#This Row],[Application Date]]&lt;=TODAY()),tbl_LoanData[[#This Row],[Loan Amount]],0)</f>
        <v>0</v>
      </c>
      <c r="AN3073" s="14">
        <f>tbl_LoanData[[#This Row],[Amount Paid]]-(Q3073-X3073)</f>
        <v>68392.839999999967</v>
      </c>
      <c r="AO3073" s="14">
        <f>IF(tbl_LoanData[[#This Row],[Application Status]]="Approved",1,0)</f>
        <v>1</v>
      </c>
      <c r="AP3073" s="22" t="str">
        <f t="shared" ca="1" si="142"/>
        <v/>
      </c>
      <c r="AQ3073" s="22" t="str">
        <f t="shared" ca="1" si="143"/>
        <v/>
      </c>
    </row>
    <row r="3074" spans="1:43" ht="14.4" customHeight="1" x14ac:dyDescent="0.3">
      <c r="A3074" s="2" t="s">
        <v>8277</v>
      </c>
      <c r="B3074" s="2" t="s">
        <v>8278</v>
      </c>
      <c r="C3074" s="2" t="s">
        <v>549</v>
      </c>
      <c r="D3074" s="2" t="s">
        <v>182</v>
      </c>
      <c r="E3074" s="2" t="s">
        <v>385</v>
      </c>
      <c r="F3074" s="2">
        <v>44</v>
      </c>
      <c r="G3074" s="2" t="s">
        <v>83</v>
      </c>
      <c r="H3074" s="2" t="s">
        <v>565</v>
      </c>
      <c r="I3074" s="2" t="s">
        <v>47</v>
      </c>
      <c r="J3074" s="3">
        <v>45468</v>
      </c>
      <c r="K3074" s="3">
        <v>45472</v>
      </c>
      <c r="L3074" s="2" t="s">
        <v>38</v>
      </c>
      <c r="M3074" s="2" t="s">
        <v>144</v>
      </c>
      <c r="N3074" s="2" t="s">
        <v>382</v>
      </c>
      <c r="O3074" s="4">
        <v>1119000</v>
      </c>
      <c r="P3074" s="4">
        <v>328000</v>
      </c>
      <c r="Q3074" s="4">
        <v>791000</v>
      </c>
      <c r="R3074" s="2">
        <v>36</v>
      </c>
      <c r="S3074" s="5">
        <v>5.36</v>
      </c>
      <c r="T3074" s="4">
        <v>25505.360000000001</v>
      </c>
      <c r="U3074" s="2" t="s">
        <v>73</v>
      </c>
      <c r="V3074" s="2" t="s">
        <v>74</v>
      </c>
      <c r="W3074" s="4">
        <v>663139.36</v>
      </c>
      <c r="X3074" s="4">
        <v>255053.44</v>
      </c>
      <c r="Y3074" s="4">
        <v>918192.8</v>
      </c>
      <c r="Z3074" s="2">
        <v>0</v>
      </c>
      <c r="AA3074" s="2" t="s">
        <v>56</v>
      </c>
      <c r="AB3074" s="2" t="s">
        <v>15735</v>
      </c>
      <c r="AC3074" s="2" t="s">
        <v>146</v>
      </c>
      <c r="AD3074" s="2" t="s">
        <v>76</v>
      </c>
      <c r="AE3074" s="5">
        <v>70.69</v>
      </c>
      <c r="AF3074" s="2">
        <v>0</v>
      </c>
      <c r="AG3074" s="2" t="s">
        <v>77</v>
      </c>
      <c r="AH3074" s="2">
        <v>4</v>
      </c>
      <c r="AI3074" s="6" t="str">
        <f t="shared" ref="AI3074:AI3137" si="144">IF(F3074&lt;25,"18-24",IF(F3074&lt;35,"25-34",IF(F3074&lt;45,"35-44",IF(F3074&lt;55,"45-54",IF(F3074&lt;65,"55-64","65+")))))</f>
        <v>35-44</v>
      </c>
      <c r="AJ3074" s="11">
        <f>YEAR(tbl_LoanData[[#This Row],[Application Date]])</f>
        <v>2024</v>
      </c>
      <c r="AK3074" s="11" t="str">
        <f>TEXT(tbl_LoanData[[#This Row],[Application Date]],"MMMM")</f>
        <v>June</v>
      </c>
      <c r="AL3074" s="12">
        <f>DATE(YEAR(tbl_LoanData[[#This Row],[Application Date]]),MONTH(tbl_LoanData[[#This Row],[Application Date]]),1)</f>
        <v>45444</v>
      </c>
      <c r="AM3074" s="14">
        <f ca="1">IF(AND(tbl_LoanData[[#This Row],[Application Date]]&gt;=EOMONTH(TODAY(),-1)+1,tbl_LoanData[[#This Row],[Application Date]]&lt;=TODAY()),tbl_LoanData[[#This Row],[Loan Amount]],0)</f>
        <v>0</v>
      </c>
      <c r="AN3074" s="14">
        <f>tbl_LoanData[[#This Row],[Amount Paid]]-(Q3074-X3074)</f>
        <v>127192.79999999993</v>
      </c>
      <c r="AO3074" s="14">
        <f>IF(tbl_LoanData[[#This Row],[Application Status]]="Approved",1,0)</f>
        <v>1</v>
      </c>
      <c r="AP3074" s="22" t="str">
        <f t="shared" ref="AP3074:AP3137" ca="1" si="145">IF(AND(J3074&gt;=DATE(YEAR(TODAY()),MONTH(TODAY()),1),J3074&lt;=TODAY()),"Current MTD",IF(AND(J3074&gt;=EOMONTH(TODAY(),-2)+1,J3074&lt;=EOMONTH(TODAY(),-1)),"Previous MTD",""))</f>
        <v/>
      </c>
      <c r="AQ3074" s="22" t="str">
        <f t="shared" ref="AQ3074:AQ3137" ca="1" si="146">IF(AND(J3074&gt;=DATE(YEAR(TODAY()),MONTH(TODAY()),1),J3074&lt;=TODAY()),TEXT(DATE(YEAR(TODAY()),MONTH(TODAY()),1),"mmm d")&amp;"–"&amp;DAY(TODAY()),IF(AND(J3074&gt;=EOMONTH(TODAY(),-2)+1,J3074&lt;=EOMONTH(TODAY(),-1)),""&amp;TEXT(EOMONTH(TODAY(),-2)+1,"mmm d")&amp;"–"&amp;DAY(TODAY()),""))</f>
        <v/>
      </c>
    </row>
    <row r="3075" spans="1:43" ht="14.4" customHeight="1" x14ac:dyDescent="0.3">
      <c r="A3075" s="2" t="s">
        <v>8529</v>
      </c>
      <c r="B3075" s="2" t="s">
        <v>8530</v>
      </c>
      <c r="C3075" s="2" t="s">
        <v>429</v>
      </c>
      <c r="D3075" s="2" t="s">
        <v>176</v>
      </c>
      <c r="E3075" s="2" t="s">
        <v>91</v>
      </c>
      <c r="F3075" s="2">
        <v>31</v>
      </c>
      <c r="G3075" s="2" t="s">
        <v>83</v>
      </c>
      <c r="H3075" s="2" t="s">
        <v>156</v>
      </c>
      <c r="I3075" s="2" t="s">
        <v>45</v>
      </c>
      <c r="J3075" s="3">
        <v>45470</v>
      </c>
      <c r="K3075" s="3">
        <v>45480</v>
      </c>
      <c r="L3075" s="2" t="s">
        <v>40</v>
      </c>
      <c r="M3075" s="2" t="s">
        <v>85</v>
      </c>
      <c r="N3075" s="2" t="s">
        <v>86</v>
      </c>
      <c r="O3075" s="4">
        <v>1056000</v>
      </c>
      <c r="P3075" s="4">
        <v>334000</v>
      </c>
      <c r="Q3075" s="4">
        <v>722000</v>
      </c>
      <c r="R3075" s="2">
        <v>36</v>
      </c>
      <c r="S3075" s="5">
        <v>10.029999999999999</v>
      </c>
      <c r="T3075" s="4">
        <v>26090.27</v>
      </c>
      <c r="U3075" s="2" t="s">
        <v>73</v>
      </c>
      <c r="V3075" s="2" t="s">
        <v>74</v>
      </c>
      <c r="W3075" s="4">
        <v>573985.93999999994</v>
      </c>
      <c r="X3075" s="4">
        <v>365263.86</v>
      </c>
      <c r="Y3075" s="4">
        <v>939249.8</v>
      </c>
      <c r="Z3075" s="2">
        <v>87</v>
      </c>
      <c r="AA3075" s="2" t="s">
        <v>59</v>
      </c>
      <c r="AB3075" s="2" t="s">
        <v>15730</v>
      </c>
      <c r="AC3075" s="2" t="s">
        <v>213</v>
      </c>
      <c r="AD3075" s="2" t="s">
        <v>76</v>
      </c>
      <c r="AE3075" s="5">
        <v>68.37</v>
      </c>
      <c r="AF3075" s="2">
        <v>3</v>
      </c>
      <c r="AG3075" s="2" t="s">
        <v>130</v>
      </c>
      <c r="AH3075" s="2">
        <v>10</v>
      </c>
      <c r="AI3075" s="6" t="str">
        <f t="shared" si="144"/>
        <v>25-34</v>
      </c>
      <c r="AJ3075" s="11">
        <f>YEAR(tbl_LoanData[[#This Row],[Application Date]])</f>
        <v>2024</v>
      </c>
      <c r="AK3075" s="11" t="str">
        <f>TEXT(tbl_LoanData[[#This Row],[Application Date]],"MMMM")</f>
        <v>June</v>
      </c>
      <c r="AL3075" s="12">
        <f>DATE(YEAR(tbl_LoanData[[#This Row],[Application Date]]),MONTH(tbl_LoanData[[#This Row],[Application Date]]),1)</f>
        <v>45444</v>
      </c>
      <c r="AM3075" s="14">
        <f ca="1">IF(AND(tbl_LoanData[[#This Row],[Application Date]]&gt;=EOMONTH(TODAY(),-1)+1,tbl_LoanData[[#This Row],[Application Date]]&lt;=TODAY()),tbl_LoanData[[#This Row],[Loan Amount]],0)</f>
        <v>0</v>
      </c>
      <c r="AN3075" s="14">
        <f>tbl_LoanData[[#This Row],[Amount Paid]]-(Q3075-X3075)</f>
        <v>217249.79999999993</v>
      </c>
      <c r="AO3075" s="14">
        <f>IF(tbl_LoanData[[#This Row],[Application Status]]="Approved",1,0)</f>
        <v>1</v>
      </c>
      <c r="AP3075" s="22" t="str">
        <f t="shared" ca="1" si="145"/>
        <v/>
      </c>
      <c r="AQ3075" s="22" t="str">
        <f t="shared" ca="1" si="146"/>
        <v/>
      </c>
    </row>
    <row r="3076" spans="1:43" ht="14.4" customHeight="1" x14ac:dyDescent="0.3">
      <c r="A3076" s="2" t="s">
        <v>8603</v>
      </c>
      <c r="B3076" s="2" t="s">
        <v>8604</v>
      </c>
      <c r="C3076" s="2" t="s">
        <v>66</v>
      </c>
      <c r="D3076" s="2" t="s">
        <v>101</v>
      </c>
      <c r="E3076" s="2" t="s">
        <v>402</v>
      </c>
      <c r="F3076" s="2">
        <v>51</v>
      </c>
      <c r="G3076" s="2" t="s">
        <v>69</v>
      </c>
      <c r="H3076" s="2" t="s">
        <v>103</v>
      </c>
      <c r="I3076" s="2" t="s">
        <v>43</v>
      </c>
      <c r="J3076" s="3">
        <v>45460</v>
      </c>
      <c r="K3076" s="3"/>
      <c r="L3076" s="2" t="s">
        <v>39</v>
      </c>
      <c r="M3076" s="2" t="s">
        <v>71</v>
      </c>
      <c r="N3076" s="2" t="s">
        <v>72</v>
      </c>
      <c r="O3076" s="4">
        <v>2437000</v>
      </c>
      <c r="P3076" s="4">
        <v>412500</v>
      </c>
      <c r="Q3076" s="4">
        <v>2024500</v>
      </c>
      <c r="R3076" s="2">
        <v>36</v>
      </c>
      <c r="S3076" s="5">
        <v>14.63</v>
      </c>
      <c r="T3076" s="4">
        <v>80918.14</v>
      </c>
      <c r="U3076" s="2" t="s">
        <v>113</v>
      </c>
      <c r="V3076" s="2" t="s">
        <v>97</v>
      </c>
      <c r="W3076" s="4">
        <v>0</v>
      </c>
      <c r="X3076" s="4">
        <v>0</v>
      </c>
      <c r="Y3076" s="4">
        <v>2913053.05</v>
      </c>
      <c r="Z3076" s="2">
        <v>0</v>
      </c>
      <c r="AA3076" s="2" t="s">
        <v>97</v>
      </c>
      <c r="AB3076" s="2" t="s">
        <v>15735</v>
      </c>
      <c r="AC3076" s="2" t="s">
        <v>332</v>
      </c>
      <c r="AD3076" s="2" t="s">
        <v>76</v>
      </c>
      <c r="AE3076" s="5">
        <v>83.07</v>
      </c>
      <c r="AF3076" s="2">
        <v>0</v>
      </c>
      <c r="AG3076" s="2" t="s">
        <v>97</v>
      </c>
      <c r="AH3076" s="2"/>
      <c r="AI3076" s="6" t="str">
        <f t="shared" si="144"/>
        <v>45-54</v>
      </c>
      <c r="AJ3076" s="11">
        <f>YEAR(tbl_LoanData[[#This Row],[Application Date]])</f>
        <v>2024</v>
      </c>
      <c r="AK3076" s="11" t="str">
        <f>TEXT(tbl_LoanData[[#This Row],[Application Date]],"MMMM")</f>
        <v>June</v>
      </c>
      <c r="AL3076" s="12">
        <f>DATE(YEAR(tbl_LoanData[[#This Row],[Application Date]]),MONTH(tbl_LoanData[[#This Row],[Application Date]]),1)</f>
        <v>45444</v>
      </c>
      <c r="AM3076" s="14">
        <f ca="1">IF(AND(tbl_LoanData[[#This Row],[Application Date]]&gt;=EOMONTH(TODAY(),-1)+1,tbl_LoanData[[#This Row],[Application Date]]&lt;=TODAY()),tbl_LoanData[[#This Row],[Loan Amount]],0)</f>
        <v>0</v>
      </c>
      <c r="AN3076" s="14">
        <f>tbl_LoanData[[#This Row],[Amount Paid]]-(Q3076-X3076)</f>
        <v>-2024500</v>
      </c>
      <c r="AO3076" s="14">
        <f>IF(tbl_LoanData[[#This Row],[Application Status]]="Approved",1,0)</f>
        <v>0</v>
      </c>
      <c r="AP3076" s="22" t="str">
        <f t="shared" ca="1" si="145"/>
        <v/>
      </c>
      <c r="AQ3076" s="22" t="str">
        <f t="shared" ca="1" si="146"/>
        <v/>
      </c>
    </row>
    <row r="3077" spans="1:43" ht="14.4" customHeight="1" x14ac:dyDescent="0.3">
      <c r="A3077" s="2" t="s">
        <v>8621</v>
      </c>
      <c r="B3077" s="2" t="s">
        <v>8622</v>
      </c>
      <c r="C3077" s="2" t="s">
        <v>464</v>
      </c>
      <c r="D3077" s="2" t="s">
        <v>268</v>
      </c>
      <c r="E3077" s="2" t="s">
        <v>268</v>
      </c>
      <c r="F3077" s="2">
        <v>24</v>
      </c>
      <c r="G3077" s="2" t="s">
        <v>83</v>
      </c>
      <c r="H3077" s="2" t="s">
        <v>398</v>
      </c>
      <c r="I3077" s="2" t="s">
        <v>46</v>
      </c>
      <c r="J3077" s="3">
        <v>45451</v>
      </c>
      <c r="K3077" s="3">
        <v>45464</v>
      </c>
      <c r="L3077" s="2" t="s">
        <v>40</v>
      </c>
      <c r="M3077" s="2" t="s">
        <v>85</v>
      </c>
      <c r="N3077" s="2" t="s">
        <v>270</v>
      </c>
      <c r="O3077" s="4">
        <v>1485000</v>
      </c>
      <c r="P3077" s="4">
        <v>306900</v>
      </c>
      <c r="Q3077" s="4">
        <v>1178100</v>
      </c>
      <c r="R3077" s="2">
        <v>60</v>
      </c>
      <c r="S3077" s="5">
        <v>5.24</v>
      </c>
      <c r="T3077" s="4">
        <v>24779.37</v>
      </c>
      <c r="U3077" s="2" t="s">
        <v>73</v>
      </c>
      <c r="V3077" s="2" t="s">
        <v>74</v>
      </c>
      <c r="W3077" s="4">
        <v>569925.51</v>
      </c>
      <c r="X3077" s="4">
        <v>916836.69</v>
      </c>
      <c r="Y3077" s="4">
        <v>1486762.2</v>
      </c>
      <c r="Z3077" s="2">
        <v>87</v>
      </c>
      <c r="AA3077" s="2" t="s">
        <v>59</v>
      </c>
      <c r="AB3077" s="2" t="s">
        <v>15735</v>
      </c>
      <c r="AC3077" s="2" t="s">
        <v>138</v>
      </c>
      <c r="AD3077" s="2" t="s">
        <v>76</v>
      </c>
      <c r="AE3077" s="5">
        <v>79.33</v>
      </c>
      <c r="AF3077" s="2">
        <v>3</v>
      </c>
      <c r="AG3077" s="2" t="s">
        <v>130</v>
      </c>
      <c r="AH3077" s="2">
        <v>13</v>
      </c>
      <c r="AI3077" s="6" t="str">
        <f t="shared" si="144"/>
        <v>18-24</v>
      </c>
      <c r="AJ3077" s="11">
        <f>YEAR(tbl_LoanData[[#This Row],[Application Date]])</f>
        <v>2024</v>
      </c>
      <c r="AK3077" s="11" t="str">
        <f>TEXT(tbl_LoanData[[#This Row],[Application Date]],"MMMM")</f>
        <v>June</v>
      </c>
      <c r="AL3077" s="12">
        <f>DATE(YEAR(tbl_LoanData[[#This Row],[Application Date]]),MONTH(tbl_LoanData[[#This Row],[Application Date]]),1)</f>
        <v>45444</v>
      </c>
      <c r="AM3077" s="14">
        <f ca="1">IF(AND(tbl_LoanData[[#This Row],[Application Date]]&gt;=EOMONTH(TODAY(),-1)+1,tbl_LoanData[[#This Row],[Application Date]]&lt;=TODAY()),tbl_LoanData[[#This Row],[Loan Amount]],0)</f>
        <v>0</v>
      </c>
      <c r="AN3077" s="14">
        <f>tbl_LoanData[[#This Row],[Amount Paid]]-(Q3077-X3077)</f>
        <v>308662.19999999995</v>
      </c>
      <c r="AO3077" s="14">
        <f>IF(tbl_LoanData[[#This Row],[Application Status]]="Approved",1,0)</f>
        <v>1</v>
      </c>
      <c r="AP3077" s="22" t="str">
        <f t="shared" ca="1" si="145"/>
        <v/>
      </c>
      <c r="AQ3077" s="22" t="str">
        <f t="shared" ca="1" si="146"/>
        <v/>
      </c>
    </row>
    <row r="3078" spans="1:43" x14ac:dyDescent="0.3">
      <c r="A3078" s="2" t="s">
        <v>8847</v>
      </c>
      <c r="B3078" s="2" t="s">
        <v>8848</v>
      </c>
      <c r="C3078" s="2" t="s">
        <v>175</v>
      </c>
      <c r="D3078" s="2" t="s">
        <v>118</v>
      </c>
      <c r="E3078" s="2" t="s">
        <v>204</v>
      </c>
      <c r="F3078" s="2">
        <v>30</v>
      </c>
      <c r="G3078" s="2" t="s">
        <v>83</v>
      </c>
      <c r="H3078" s="2" t="s">
        <v>466</v>
      </c>
      <c r="I3078" s="2" t="s">
        <v>43</v>
      </c>
      <c r="J3078" s="3">
        <v>45446</v>
      </c>
      <c r="K3078" s="3">
        <v>45467</v>
      </c>
      <c r="L3078" s="2" t="s">
        <v>36</v>
      </c>
      <c r="M3078" s="2" t="s">
        <v>104</v>
      </c>
      <c r="N3078" s="2" t="s">
        <v>105</v>
      </c>
      <c r="O3078" s="4">
        <v>1555000</v>
      </c>
      <c r="P3078" s="4">
        <v>599200</v>
      </c>
      <c r="Q3078" s="4">
        <v>955800</v>
      </c>
      <c r="R3078" s="2">
        <v>36</v>
      </c>
      <c r="S3078" s="5">
        <v>7.49</v>
      </c>
      <c r="T3078" s="4">
        <v>32515.78</v>
      </c>
      <c r="U3078" s="2" t="s">
        <v>73</v>
      </c>
      <c r="V3078" s="2" t="s">
        <v>74</v>
      </c>
      <c r="W3078" s="4">
        <v>845410.28</v>
      </c>
      <c r="X3078" s="4">
        <v>325157.98</v>
      </c>
      <c r="Y3078" s="4">
        <v>1170568.26</v>
      </c>
      <c r="Z3078" s="2">
        <v>0</v>
      </c>
      <c r="AA3078" s="2" t="s">
        <v>56</v>
      </c>
      <c r="AB3078" s="2" t="s">
        <v>15733</v>
      </c>
      <c r="AC3078" s="2" t="s">
        <v>332</v>
      </c>
      <c r="AD3078" s="2" t="s">
        <v>76</v>
      </c>
      <c r="AE3078" s="5">
        <v>61.47</v>
      </c>
      <c r="AF3078" s="2">
        <v>0</v>
      </c>
      <c r="AG3078" s="2" t="s">
        <v>77</v>
      </c>
      <c r="AH3078" s="2">
        <v>21</v>
      </c>
      <c r="AI3078" s="6" t="str">
        <f t="shared" si="144"/>
        <v>25-34</v>
      </c>
      <c r="AJ3078" s="11">
        <f>YEAR(tbl_LoanData[[#This Row],[Application Date]])</f>
        <v>2024</v>
      </c>
      <c r="AK3078" s="11" t="str">
        <f>TEXT(tbl_LoanData[[#This Row],[Application Date]],"MMMM")</f>
        <v>June</v>
      </c>
      <c r="AL3078" s="12">
        <f>DATE(YEAR(tbl_LoanData[[#This Row],[Application Date]]),MONTH(tbl_LoanData[[#This Row],[Application Date]]),1)</f>
        <v>45444</v>
      </c>
      <c r="AM3078" s="14">
        <f ca="1">IF(AND(tbl_LoanData[[#This Row],[Application Date]]&gt;=EOMONTH(TODAY(),-1)+1,tbl_LoanData[[#This Row],[Application Date]]&lt;=TODAY()),tbl_LoanData[[#This Row],[Loan Amount]],0)</f>
        <v>0</v>
      </c>
      <c r="AN3078" s="14">
        <f>tbl_LoanData[[#This Row],[Amount Paid]]-(Q3078-X3078)</f>
        <v>214768.26</v>
      </c>
      <c r="AO3078" s="14">
        <f>IF(tbl_LoanData[[#This Row],[Application Status]]="Approved",1,0)</f>
        <v>1</v>
      </c>
      <c r="AP3078" s="22" t="str">
        <f t="shared" ca="1" si="145"/>
        <v/>
      </c>
      <c r="AQ3078" s="22" t="str">
        <f t="shared" ca="1" si="146"/>
        <v/>
      </c>
    </row>
    <row r="3079" spans="1:43" ht="14.4" customHeight="1" x14ac:dyDescent="0.3">
      <c r="A3079" s="2" t="s">
        <v>8855</v>
      </c>
      <c r="B3079" s="2" t="s">
        <v>8856</v>
      </c>
      <c r="C3079" s="2" t="s">
        <v>171</v>
      </c>
      <c r="D3079" s="2" t="s">
        <v>81</v>
      </c>
      <c r="E3079" s="2" t="s">
        <v>161</v>
      </c>
      <c r="F3079" s="2">
        <v>34</v>
      </c>
      <c r="G3079" s="2" t="s">
        <v>69</v>
      </c>
      <c r="H3079" s="2" t="s">
        <v>211</v>
      </c>
      <c r="I3079" s="2" t="s">
        <v>50</v>
      </c>
      <c r="J3079" s="3">
        <v>45466</v>
      </c>
      <c r="K3079" s="3">
        <v>45487</v>
      </c>
      <c r="L3079" s="2" t="s">
        <v>37</v>
      </c>
      <c r="M3079" s="2" t="s">
        <v>260</v>
      </c>
      <c r="N3079" s="2" t="s">
        <v>745</v>
      </c>
      <c r="O3079" s="4">
        <v>127000</v>
      </c>
      <c r="P3079" s="4">
        <v>21100</v>
      </c>
      <c r="Q3079" s="4">
        <v>105900</v>
      </c>
      <c r="R3079" s="2">
        <v>48</v>
      </c>
      <c r="S3079" s="5">
        <v>13.16</v>
      </c>
      <c r="T3079" s="4">
        <v>3367.62</v>
      </c>
      <c r="U3079" s="2" t="s">
        <v>73</v>
      </c>
      <c r="V3079" s="2" t="s">
        <v>74</v>
      </c>
      <c r="W3079" s="4">
        <v>84190.5</v>
      </c>
      <c r="X3079" s="4">
        <v>77455.259999999995</v>
      </c>
      <c r="Y3079" s="4">
        <v>161645.76000000001</v>
      </c>
      <c r="Z3079" s="2">
        <v>0</v>
      </c>
      <c r="AA3079" s="2" t="s">
        <v>56</v>
      </c>
      <c r="AB3079" s="2" t="s">
        <v>15729</v>
      </c>
      <c r="AC3079" s="2" t="s">
        <v>106</v>
      </c>
      <c r="AD3079" s="2" t="s">
        <v>76</v>
      </c>
      <c r="AE3079" s="5">
        <v>83.39</v>
      </c>
      <c r="AF3079" s="2">
        <v>0</v>
      </c>
      <c r="AG3079" s="2" t="s">
        <v>77</v>
      </c>
      <c r="AH3079" s="2">
        <v>21</v>
      </c>
      <c r="AI3079" s="6" t="str">
        <f t="shared" si="144"/>
        <v>25-34</v>
      </c>
      <c r="AJ3079" s="11">
        <f>YEAR(tbl_LoanData[[#This Row],[Application Date]])</f>
        <v>2024</v>
      </c>
      <c r="AK3079" s="11" t="str">
        <f>TEXT(tbl_LoanData[[#This Row],[Application Date]],"MMMM")</f>
        <v>June</v>
      </c>
      <c r="AL3079" s="12">
        <f>DATE(YEAR(tbl_LoanData[[#This Row],[Application Date]]),MONTH(tbl_LoanData[[#This Row],[Application Date]]),1)</f>
        <v>45444</v>
      </c>
      <c r="AM3079" s="14">
        <f ca="1">IF(AND(tbl_LoanData[[#This Row],[Application Date]]&gt;=EOMONTH(TODAY(),-1)+1,tbl_LoanData[[#This Row],[Application Date]]&lt;=TODAY()),tbl_LoanData[[#This Row],[Loan Amount]],0)</f>
        <v>0</v>
      </c>
      <c r="AN3079" s="14">
        <f>tbl_LoanData[[#This Row],[Amount Paid]]-(Q3079-X3079)</f>
        <v>55745.759999999995</v>
      </c>
      <c r="AO3079" s="14">
        <f>IF(tbl_LoanData[[#This Row],[Application Status]]="Approved",1,0)</f>
        <v>1</v>
      </c>
      <c r="AP3079" s="22" t="str">
        <f t="shared" ca="1" si="145"/>
        <v/>
      </c>
      <c r="AQ3079" s="22" t="str">
        <f t="shared" ca="1" si="146"/>
        <v/>
      </c>
    </row>
    <row r="3080" spans="1:43" ht="14.4" customHeight="1" x14ac:dyDescent="0.3">
      <c r="A3080" s="2" t="s">
        <v>8883</v>
      </c>
      <c r="B3080" s="2" t="s">
        <v>8884</v>
      </c>
      <c r="C3080" s="2" t="s">
        <v>405</v>
      </c>
      <c r="D3080" s="2" t="s">
        <v>81</v>
      </c>
      <c r="E3080" s="2" t="s">
        <v>67</v>
      </c>
      <c r="F3080" s="2">
        <v>37</v>
      </c>
      <c r="G3080" s="2" t="s">
        <v>69</v>
      </c>
      <c r="H3080" s="2" t="s">
        <v>191</v>
      </c>
      <c r="I3080" s="2" t="s">
        <v>51</v>
      </c>
      <c r="J3080" s="3">
        <v>45446</v>
      </c>
      <c r="K3080" s="3">
        <v>45452</v>
      </c>
      <c r="L3080" s="2" t="s">
        <v>37</v>
      </c>
      <c r="M3080" s="2" t="s">
        <v>94</v>
      </c>
      <c r="N3080" s="2" t="s">
        <v>568</v>
      </c>
      <c r="O3080" s="4">
        <v>151000</v>
      </c>
      <c r="P3080" s="4">
        <v>48000</v>
      </c>
      <c r="Q3080" s="4">
        <v>103000</v>
      </c>
      <c r="R3080" s="2">
        <v>36</v>
      </c>
      <c r="S3080" s="5">
        <v>10.47</v>
      </c>
      <c r="T3080" s="4">
        <v>3759.79</v>
      </c>
      <c r="U3080" s="2" t="s">
        <v>73</v>
      </c>
      <c r="V3080" s="2" t="s">
        <v>74</v>
      </c>
      <c r="W3080" s="4">
        <v>97754.54</v>
      </c>
      <c r="X3080" s="4">
        <v>37597.760000000002</v>
      </c>
      <c r="Y3080" s="4">
        <v>135352.29999999999</v>
      </c>
      <c r="Z3080" s="2">
        <v>0</v>
      </c>
      <c r="AA3080" s="2" t="s">
        <v>56</v>
      </c>
      <c r="AB3080" s="2" t="s">
        <v>15729</v>
      </c>
      <c r="AC3080" s="2" t="s">
        <v>87</v>
      </c>
      <c r="AD3080" s="2" t="s">
        <v>76</v>
      </c>
      <c r="AE3080" s="5">
        <v>68.209999999999994</v>
      </c>
      <c r="AF3080" s="2">
        <v>0</v>
      </c>
      <c r="AG3080" s="2" t="s">
        <v>77</v>
      </c>
      <c r="AH3080" s="2">
        <v>6</v>
      </c>
      <c r="AI3080" s="6" t="str">
        <f t="shared" si="144"/>
        <v>35-44</v>
      </c>
      <c r="AJ3080" s="11">
        <f>YEAR(tbl_LoanData[[#This Row],[Application Date]])</f>
        <v>2024</v>
      </c>
      <c r="AK3080" s="11" t="str">
        <f>TEXT(tbl_LoanData[[#This Row],[Application Date]],"MMMM")</f>
        <v>June</v>
      </c>
      <c r="AL3080" s="12">
        <f>DATE(YEAR(tbl_LoanData[[#This Row],[Application Date]]),MONTH(tbl_LoanData[[#This Row],[Application Date]]),1)</f>
        <v>45444</v>
      </c>
      <c r="AM3080" s="14">
        <f ca="1">IF(AND(tbl_LoanData[[#This Row],[Application Date]]&gt;=EOMONTH(TODAY(),-1)+1,tbl_LoanData[[#This Row],[Application Date]]&lt;=TODAY()),tbl_LoanData[[#This Row],[Loan Amount]],0)</f>
        <v>0</v>
      </c>
      <c r="AN3080" s="14">
        <f>tbl_LoanData[[#This Row],[Amount Paid]]-(Q3080-X3080)</f>
        <v>32352.299999999996</v>
      </c>
      <c r="AO3080" s="14">
        <f>IF(tbl_LoanData[[#This Row],[Application Status]]="Approved",1,0)</f>
        <v>1</v>
      </c>
      <c r="AP3080" s="22" t="str">
        <f t="shared" ca="1" si="145"/>
        <v/>
      </c>
      <c r="AQ3080" s="22" t="str">
        <f t="shared" ca="1" si="146"/>
        <v/>
      </c>
    </row>
    <row r="3081" spans="1:43" ht="14.4" customHeight="1" x14ac:dyDescent="0.3">
      <c r="A3081" s="2" t="s">
        <v>9009</v>
      </c>
      <c r="B3081" s="2" t="s">
        <v>9010</v>
      </c>
      <c r="C3081" s="2" t="s">
        <v>452</v>
      </c>
      <c r="D3081" s="2" t="s">
        <v>268</v>
      </c>
      <c r="E3081" s="2" t="s">
        <v>540</v>
      </c>
      <c r="F3081" s="2">
        <v>44</v>
      </c>
      <c r="G3081" s="2" t="s">
        <v>83</v>
      </c>
      <c r="H3081" s="2" t="s">
        <v>285</v>
      </c>
      <c r="I3081" s="2" t="s">
        <v>55</v>
      </c>
      <c r="J3081" s="3">
        <v>45462</v>
      </c>
      <c r="K3081" s="3">
        <v>45464</v>
      </c>
      <c r="L3081" s="2" t="s">
        <v>37</v>
      </c>
      <c r="M3081" s="2" t="s">
        <v>260</v>
      </c>
      <c r="N3081" s="2" t="s">
        <v>457</v>
      </c>
      <c r="O3081" s="4">
        <v>238000</v>
      </c>
      <c r="P3081" s="4">
        <v>63400</v>
      </c>
      <c r="Q3081" s="4">
        <v>174600</v>
      </c>
      <c r="R3081" s="2">
        <v>60</v>
      </c>
      <c r="S3081" s="5">
        <v>10.01</v>
      </c>
      <c r="T3081" s="4">
        <v>4366.46</v>
      </c>
      <c r="U3081" s="2" t="s">
        <v>73</v>
      </c>
      <c r="V3081" s="2" t="s">
        <v>74</v>
      </c>
      <c r="W3081" s="4">
        <v>109161.5</v>
      </c>
      <c r="X3081" s="4">
        <v>152825.79999999999</v>
      </c>
      <c r="Y3081" s="4">
        <v>261987.3</v>
      </c>
      <c r="Z3081" s="2">
        <v>29</v>
      </c>
      <c r="AA3081" s="2" t="s">
        <v>57</v>
      </c>
      <c r="AB3081" s="2" t="s">
        <v>15735</v>
      </c>
      <c r="AC3081" s="2" t="s">
        <v>332</v>
      </c>
      <c r="AD3081" s="2" t="s">
        <v>76</v>
      </c>
      <c r="AE3081" s="5">
        <v>73.36</v>
      </c>
      <c r="AF3081" s="2">
        <v>1</v>
      </c>
      <c r="AG3081" s="2" t="s">
        <v>77</v>
      </c>
      <c r="AH3081" s="2">
        <v>2</v>
      </c>
      <c r="AI3081" s="6" t="str">
        <f t="shared" si="144"/>
        <v>35-44</v>
      </c>
      <c r="AJ3081" s="11">
        <f>YEAR(tbl_LoanData[[#This Row],[Application Date]])</f>
        <v>2024</v>
      </c>
      <c r="AK3081" s="11" t="str">
        <f>TEXT(tbl_LoanData[[#This Row],[Application Date]],"MMMM")</f>
        <v>June</v>
      </c>
      <c r="AL3081" s="12">
        <f>DATE(YEAR(tbl_LoanData[[#This Row],[Application Date]]),MONTH(tbl_LoanData[[#This Row],[Application Date]]),1)</f>
        <v>45444</v>
      </c>
      <c r="AM3081" s="14">
        <f ca="1">IF(AND(tbl_LoanData[[#This Row],[Application Date]]&gt;=EOMONTH(TODAY(),-1)+1,tbl_LoanData[[#This Row],[Application Date]]&lt;=TODAY()),tbl_LoanData[[#This Row],[Loan Amount]],0)</f>
        <v>0</v>
      </c>
      <c r="AN3081" s="14">
        <f>tbl_LoanData[[#This Row],[Amount Paid]]-(Q3081-X3081)</f>
        <v>87387.299999999988</v>
      </c>
      <c r="AO3081" s="14">
        <f>IF(tbl_LoanData[[#This Row],[Application Status]]="Approved",1,0)</f>
        <v>1</v>
      </c>
      <c r="AP3081" s="22" t="str">
        <f t="shared" ca="1" si="145"/>
        <v/>
      </c>
      <c r="AQ3081" s="22" t="str">
        <f t="shared" ca="1" si="146"/>
        <v/>
      </c>
    </row>
    <row r="3082" spans="1:43" ht="14.4" customHeight="1" x14ac:dyDescent="0.3">
      <c r="A3082" s="2" t="s">
        <v>9147</v>
      </c>
      <c r="B3082" s="2" t="s">
        <v>9148</v>
      </c>
      <c r="C3082" s="2" t="s">
        <v>1686</v>
      </c>
      <c r="D3082" s="2" t="s">
        <v>117</v>
      </c>
      <c r="E3082" s="2" t="s">
        <v>134</v>
      </c>
      <c r="F3082" s="2">
        <v>33</v>
      </c>
      <c r="G3082" s="2" t="s">
        <v>83</v>
      </c>
      <c r="H3082" s="2" t="s">
        <v>565</v>
      </c>
      <c r="I3082" s="2" t="s">
        <v>47</v>
      </c>
      <c r="J3082" s="3">
        <v>45471</v>
      </c>
      <c r="K3082" s="3">
        <v>45479</v>
      </c>
      <c r="L3082" s="2" t="s">
        <v>40</v>
      </c>
      <c r="M3082" s="2" t="s">
        <v>71</v>
      </c>
      <c r="N3082" s="2" t="s">
        <v>137</v>
      </c>
      <c r="O3082" s="4">
        <v>909000</v>
      </c>
      <c r="P3082" s="4">
        <v>174200</v>
      </c>
      <c r="Q3082" s="4">
        <v>734800</v>
      </c>
      <c r="R3082" s="2">
        <v>24</v>
      </c>
      <c r="S3082" s="5">
        <v>12.97</v>
      </c>
      <c r="T3082" s="4">
        <v>38558.629999999997</v>
      </c>
      <c r="U3082" s="2" t="s">
        <v>73</v>
      </c>
      <c r="V3082" s="2" t="s">
        <v>33</v>
      </c>
      <c r="W3082" s="4">
        <v>925407.12</v>
      </c>
      <c r="X3082" s="4">
        <v>0</v>
      </c>
      <c r="Y3082" s="4">
        <v>925407.12</v>
      </c>
      <c r="Z3082" s="2">
        <v>0</v>
      </c>
      <c r="AA3082" s="2" t="s">
        <v>56</v>
      </c>
      <c r="AB3082" s="2" t="s">
        <v>15735</v>
      </c>
      <c r="AC3082" s="2" t="s">
        <v>213</v>
      </c>
      <c r="AD3082" s="2" t="s">
        <v>76</v>
      </c>
      <c r="AE3082" s="5">
        <v>80.84</v>
      </c>
      <c r="AF3082" s="2">
        <v>0</v>
      </c>
      <c r="AG3082" s="2" t="s">
        <v>77</v>
      </c>
      <c r="AH3082" s="2">
        <v>8</v>
      </c>
      <c r="AI3082" s="6" t="str">
        <f t="shared" si="144"/>
        <v>25-34</v>
      </c>
      <c r="AJ3082" s="11">
        <f>YEAR(tbl_LoanData[[#This Row],[Application Date]])</f>
        <v>2024</v>
      </c>
      <c r="AK3082" s="11" t="str">
        <f>TEXT(tbl_LoanData[[#This Row],[Application Date]],"MMMM")</f>
        <v>June</v>
      </c>
      <c r="AL3082" s="12">
        <f>DATE(YEAR(tbl_LoanData[[#This Row],[Application Date]]),MONTH(tbl_LoanData[[#This Row],[Application Date]]),1)</f>
        <v>45444</v>
      </c>
      <c r="AM3082" s="14">
        <f ca="1">IF(AND(tbl_LoanData[[#This Row],[Application Date]]&gt;=EOMONTH(TODAY(),-1)+1,tbl_LoanData[[#This Row],[Application Date]]&lt;=TODAY()),tbl_LoanData[[#This Row],[Loan Amount]],0)</f>
        <v>0</v>
      </c>
      <c r="AN3082" s="14">
        <f>tbl_LoanData[[#This Row],[Amount Paid]]-(Q3082-X3082)</f>
        <v>190607.12</v>
      </c>
      <c r="AO3082" s="14">
        <f>IF(tbl_LoanData[[#This Row],[Application Status]]="Approved",1,0)</f>
        <v>1</v>
      </c>
      <c r="AP3082" s="22" t="str">
        <f t="shared" ca="1" si="145"/>
        <v/>
      </c>
      <c r="AQ3082" s="22" t="str">
        <f t="shared" ca="1" si="146"/>
        <v/>
      </c>
    </row>
    <row r="3083" spans="1:43" ht="14.4" customHeight="1" x14ac:dyDescent="0.3">
      <c r="A3083" s="2" t="s">
        <v>9477</v>
      </c>
      <c r="B3083" s="2" t="s">
        <v>9478</v>
      </c>
      <c r="C3083" s="2" t="s">
        <v>203</v>
      </c>
      <c r="D3083" s="2" t="s">
        <v>91</v>
      </c>
      <c r="E3083" s="2" t="s">
        <v>190</v>
      </c>
      <c r="F3083" s="2">
        <v>28</v>
      </c>
      <c r="G3083" s="2" t="s">
        <v>69</v>
      </c>
      <c r="H3083" s="2" t="s">
        <v>177</v>
      </c>
      <c r="I3083" s="2" t="s">
        <v>43</v>
      </c>
      <c r="J3083" s="3">
        <v>45451</v>
      </c>
      <c r="K3083" s="3">
        <v>45468</v>
      </c>
      <c r="L3083" s="2" t="s">
        <v>40</v>
      </c>
      <c r="M3083" s="2" t="s">
        <v>85</v>
      </c>
      <c r="N3083" s="2" t="s">
        <v>270</v>
      </c>
      <c r="O3083" s="4">
        <v>1431000</v>
      </c>
      <c r="P3083" s="4">
        <v>516900</v>
      </c>
      <c r="Q3083" s="4">
        <v>914100</v>
      </c>
      <c r="R3083" s="2">
        <v>48</v>
      </c>
      <c r="S3083" s="5">
        <v>12.32</v>
      </c>
      <c r="T3083" s="4">
        <v>28428.51</v>
      </c>
      <c r="U3083" s="2" t="s">
        <v>73</v>
      </c>
      <c r="V3083" s="2" t="s">
        <v>74</v>
      </c>
      <c r="W3083" s="4">
        <v>653855.73</v>
      </c>
      <c r="X3083" s="4">
        <v>710712.75</v>
      </c>
      <c r="Y3083" s="4">
        <v>1364568.48</v>
      </c>
      <c r="Z3083" s="2">
        <v>96</v>
      </c>
      <c r="AA3083" s="2" t="s">
        <v>60</v>
      </c>
      <c r="AB3083" s="2" t="s">
        <v>15729</v>
      </c>
      <c r="AC3083" s="2" t="s">
        <v>121</v>
      </c>
      <c r="AD3083" s="2" t="s">
        <v>76</v>
      </c>
      <c r="AE3083" s="5">
        <v>63.88</v>
      </c>
      <c r="AF3083" s="2">
        <v>3</v>
      </c>
      <c r="AG3083" s="2" t="s">
        <v>130</v>
      </c>
      <c r="AH3083" s="2">
        <v>17</v>
      </c>
      <c r="AI3083" s="6" t="str">
        <f t="shared" si="144"/>
        <v>25-34</v>
      </c>
      <c r="AJ3083" s="11">
        <f>YEAR(tbl_LoanData[[#This Row],[Application Date]])</f>
        <v>2024</v>
      </c>
      <c r="AK3083" s="11" t="str">
        <f>TEXT(tbl_LoanData[[#This Row],[Application Date]],"MMMM")</f>
        <v>June</v>
      </c>
      <c r="AL3083" s="12">
        <f>DATE(YEAR(tbl_LoanData[[#This Row],[Application Date]]),MONTH(tbl_LoanData[[#This Row],[Application Date]]),1)</f>
        <v>45444</v>
      </c>
      <c r="AM3083" s="14">
        <f ca="1">IF(AND(tbl_LoanData[[#This Row],[Application Date]]&gt;=EOMONTH(TODAY(),-1)+1,tbl_LoanData[[#This Row],[Application Date]]&lt;=TODAY()),tbl_LoanData[[#This Row],[Loan Amount]],0)</f>
        <v>0</v>
      </c>
      <c r="AN3083" s="14">
        <f>tbl_LoanData[[#This Row],[Amount Paid]]-(Q3083-X3083)</f>
        <v>450468.48</v>
      </c>
      <c r="AO3083" s="14">
        <f>IF(tbl_LoanData[[#This Row],[Application Status]]="Approved",1,0)</f>
        <v>1</v>
      </c>
      <c r="AP3083" s="22" t="str">
        <f t="shared" ca="1" si="145"/>
        <v/>
      </c>
      <c r="AQ3083" s="22" t="str">
        <f t="shared" ca="1" si="146"/>
        <v/>
      </c>
    </row>
    <row r="3084" spans="1:43" ht="14.4" customHeight="1" x14ac:dyDescent="0.3">
      <c r="A3084" s="2" t="s">
        <v>9479</v>
      </c>
      <c r="B3084" s="2" t="s">
        <v>9480</v>
      </c>
      <c r="C3084" s="2" t="s">
        <v>281</v>
      </c>
      <c r="D3084" s="2" t="s">
        <v>82</v>
      </c>
      <c r="E3084" s="2" t="s">
        <v>465</v>
      </c>
      <c r="F3084" s="2">
        <v>54</v>
      </c>
      <c r="G3084" s="2" t="s">
        <v>83</v>
      </c>
      <c r="H3084" s="2" t="s">
        <v>259</v>
      </c>
      <c r="I3084" s="2" t="s">
        <v>43</v>
      </c>
      <c r="J3084" s="3">
        <v>45470</v>
      </c>
      <c r="K3084" s="3">
        <v>45482</v>
      </c>
      <c r="L3084" s="2" t="s">
        <v>38</v>
      </c>
      <c r="M3084" s="2" t="s">
        <v>144</v>
      </c>
      <c r="N3084" s="2" t="s">
        <v>382</v>
      </c>
      <c r="O3084" s="4">
        <v>1162000</v>
      </c>
      <c r="P3084" s="4">
        <v>294800</v>
      </c>
      <c r="Q3084" s="4">
        <v>867200</v>
      </c>
      <c r="R3084" s="2">
        <v>60</v>
      </c>
      <c r="S3084" s="5">
        <v>7.12</v>
      </c>
      <c r="T3084" s="4">
        <v>19598.72</v>
      </c>
      <c r="U3084" s="2" t="s">
        <v>73</v>
      </c>
      <c r="V3084" s="2" t="s">
        <v>74</v>
      </c>
      <c r="W3084" s="4">
        <v>489968</v>
      </c>
      <c r="X3084" s="4">
        <v>685955.2</v>
      </c>
      <c r="Y3084" s="4">
        <v>1175923.2</v>
      </c>
      <c r="Z3084" s="2">
        <v>0</v>
      </c>
      <c r="AA3084" s="2" t="s">
        <v>56</v>
      </c>
      <c r="AB3084" s="2" t="s">
        <v>15736</v>
      </c>
      <c r="AC3084" s="2" t="s">
        <v>87</v>
      </c>
      <c r="AD3084" s="2" t="s">
        <v>76</v>
      </c>
      <c r="AE3084" s="5">
        <v>74.63</v>
      </c>
      <c r="AF3084" s="2">
        <v>0</v>
      </c>
      <c r="AG3084" s="2" t="s">
        <v>77</v>
      </c>
      <c r="AH3084" s="2">
        <v>12</v>
      </c>
      <c r="AI3084" s="6" t="str">
        <f t="shared" si="144"/>
        <v>45-54</v>
      </c>
      <c r="AJ3084" s="11">
        <f>YEAR(tbl_LoanData[[#This Row],[Application Date]])</f>
        <v>2024</v>
      </c>
      <c r="AK3084" s="11" t="str">
        <f>TEXT(tbl_LoanData[[#This Row],[Application Date]],"MMMM")</f>
        <v>June</v>
      </c>
      <c r="AL3084" s="12">
        <f>DATE(YEAR(tbl_LoanData[[#This Row],[Application Date]]),MONTH(tbl_LoanData[[#This Row],[Application Date]]),1)</f>
        <v>45444</v>
      </c>
      <c r="AM3084" s="14">
        <f ca="1">IF(AND(tbl_LoanData[[#This Row],[Application Date]]&gt;=EOMONTH(TODAY(),-1)+1,tbl_LoanData[[#This Row],[Application Date]]&lt;=TODAY()),tbl_LoanData[[#This Row],[Loan Amount]],0)</f>
        <v>0</v>
      </c>
      <c r="AN3084" s="14">
        <f>tbl_LoanData[[#This Row],[Amount Paid]]-(Q3084-X3084)</f>
        <v>308723.19999999995</v>
      </c>
      <c r="AO3084" s="14">
        <f>IF(tbl_LoanData[[#This Row],[Application Status]]="Approved",1,0)</f>
        <v>1</v>
      </c>
      <c r="AP3084" s="22" t="str">
        <f t="shared" ca="1" si="145"/>
        <v/>
      </c>
      <c r="AQ3084" s="22" t="str">
        <f t="shared" ca="1" si="146"/>
        <v/>
      </c>
    </row>
    <row r="3085" spans="1:43" ht="14.4" customHeight="1" x14ac:dyDescent="0.3">
      <c r="A3085" s="2" t="s">
        <v>9549</v>
      </c>
      <c r="B3085" s="2" t="s">
        <v>9550</v>
      </c>
      <c r="C3085" s="2" t="s">
        <v>116</v>
      </c>
      <c r="D3085" s="2" t="s">
        <v>118</v>
      </c>
      <c r="E3085" s="2" t="s">
        <v>92</v>
      </c>
      <c r="F3085" s="2">
        <v>44</v>
      </c>
      <c r="G3085" s="2" t="s">
        <v>69</v>
      </c>
      <c r="H3085" s="2" t="s">
        <v>237</v>
      </c>
      <c r="I3085" s="2" t="s">
        <v>48</v>
      </c>
      <c r="J3085" s="3">
        <v>45448</v>
      </c>
      <c r="K3085" s="3">
        <v>45469</v>
      </c>
      <c r="L3085" s="2" t="s">
        <v>40</v>
      </c>
      <c r="M3085" s="2" t="s">
        <v>157</v>
      </c>
      <c r="N3085" s="2" t="s">
        <v>328</v>
      </c>
      <c r="O3085" s="4">
        <v>1257000</v>
      </c>
      <c r="P3085" s="4">
        <v>299900</v>
      </c>
      <c r="Q3085" s="4">
        <v>957100</v>
      </c>
      <c r="R3085" s="2">
        <v>24</v>
      </c>
      <c r="S3085" s="5">
        <v>9.0500000000000007</v>
      </c>
      <c r="T3085" s="4">
        <v>47097.3</v>
      </c>
      <c r="U3085" s="2" t="s">
        <v>73</v>
      </c>
      <c r="V3085" s="2" t="s">
        <v>33</v>
      </c>
      <c r="W3085" s="4">
        <v>1130335.1000000001</v>
      </c>
      <c r="X3085" s="4">
        <v>0</v>
      </c>
      <c r="Y3085" s="4">
        <v>1130335.1000000001</v>
      </c>
      <c r="Z3085" s="2">
        <v>0</v>
      </c>
      <c r="AA3085" s="2" t="s">
        <v>56</v>
      </c>
      <c r="AB3085" s="2" t="s">
        <v>15729</v>
      </c>
      <c r="AC3085" s="2" t="s">
        <v>360</v>
      </c>
      <c r="AD3085" s="2" t="s">
        <v>76</v>
      </c>
      <c r="AE3085" s="5">
        <v>76.14</v>
      </c>
      <c r="AF3085" s="2">
        <v>0</v>
      </c>
      <c r="AG3085" s="2" t="s">
        <v>77</v>
      </c>
      <c r="AH3085" s="2">
        <v>21</v>
      </c>
      <c r="AI3085" s="6" t="str">
        <f t="shared" si="144"/>
        <v>35-44</v>
      </c>
      <c r="AJ3085" s="11">
        <f>YEAR(tbl_LoanData[[#This Row],[Application Date]])</f>
        <v>2024</v>
      </c>
      <c r="AK3085" s="11" t="str">
        <f>TEXT(tbl_LoanData[[#This Row],[Application Date]],"MMMM")</f>
        <v>June</v>
      </c>
      <c r="AL3085" s="12">
        <f>DATE(YEAR(tbl_LoanData[[#This Row],[Application Date]]),MONTH(tbl_LoanData[[#This Row],[Application Date]]),1)</f>
        <v>45444</v>
      </c>
      <c r="AM3085" s="14">
        <f ca="1">IF(AND(tbl_LoanData[[#This Row],[Application Date]]&gt;=EOMONTH(TODAY(),-1)+1,tbl_LoanData[[#This Row],[Application Date]]&lt;=TODAY()),tbl_LoanData[[#This Row],[Loan Amount]],0)</f>
        <v>0</v>
      </c>
      <c r="AN3085" s="14">
        <f>tbl_LoanData[[#This Row],[Amount Paid]]-(Q3085-X3085)</f>
        <v>173235.10000000009</v>
      </c>
      <c r="AO3085" s="14">
        <f>IF(tbl_LoanData[[#This Row],[Application Status]]="Approved",1,0)</f>
        <v>1</v>
      </c>
      <c r="AP3085" s="22" t="str">
        <f t="shared" ca="1" si="145"/>
        <v/>
      </c>
      <c r="AQ3085" s="22" t="str">
        <f t="shared" ca="1" si="146"/>
        <v/>
      </c>
    </row>
    <row r="3086" spans="1:43" ht="14.4" customHeight="1" x14ac:dyDescent="0.3">
      <c r="A3086" s="2" t="s">
        <v>9609</v>
      </c>
      <c r="B3086" s="2" t="s">
        <v>9610</v>
      </c>
      <c r="C3086" s="2" t="s">
        <v>804</v>
      </c>
      <c r="D3086" s="2" t="s">
        <v>254</v>
      </c>
      <c r="E3086" s="2" t="s">
        <v>183</v>
      </c>
      <c r="F3086" s="2">
        <v>38</v>
      </c>
      <c r="G3086" s="2" t="s">
        <v>83</v>
      </c>
      <c r="H3086" s="2" t="s">
        <v>372</v>
      </c>
      <c r="I3086" s="2" t="s">
        <v>43</v>
      </c>
      <c r="J3086" s="3">
        <v>45452</v>
      </c>
      <c r="K3086" s="3">
        <v>45462</v>
      </c>
      <c r="L3086" s="2" t="s">
        <v>38</v>
      </c>
      <c r="M3086" s="2" t="s">
        <v>144</v>
      </c>
      <c r="N3086" s="2" t="s">
        <v>382</v>
      </c>
      <c r="O3086" s="4">
        <v>1054000</v>
      </c>
      <c r="P3086" s="4">
        <v>136000</v>
      </c>
      <c r="Q3086" s="4">
        <v>918000</v>
      </c>
      <c r="R3086" s="2">
        <v>24</v>
      </c>
      <c r="S3086" s="5">
        <v>5.32</v>
      </c>
      <c r="T3086" s="4">
        <v>42319.8</v>
      </c>
      <c r="U3086" s="2" t="s">
        <v>73</v>
      </c>
      <c r="V3086" s="2" t="s">
        <v>33</v>
      </c>
      <c r="W3086" s="4">
        <v>1015675.2</v>
      </c>
      <c r="X3086" s="4">
        <v>0</v>
      </c>
      <c r="Y3086" s="4">
        <v>1015675.2</v>
      </c>
      <c r="Z3086" s="2">
        <v>0</v>
      </c>
      <c r="AA3086" s="2" t="s">
        <v>56</v>
      </c>
      <c r="AB3086" s="2" t="s">
        <v>15734</v>
      </c>
      <c r="AC3086" s="2" t="s">
        <v>138</v>
      </c>
      <c r="AD3086" s="2" t="s">
        <v>76</v>
      </c>
      <c r="AE3086" s="5">
        <v>87.1</v>
      </c>
      <c r="AF3086" s="2">
        <v>0</v>
      </c>
      <c r="AG3086" s="2" t="s">
        <v>77</v>
      </c>
      <c r="AH3086" s="2">
        <v>10</v>
      </c>
      <c r="AI3086" s="6" t="str">
        <f t="shared" si="144"/>
        <v>35-44</v>
      </c>
      <c r="AJ3086" s="11">
        <f>YEAR(tbl_LoanData[[#This Row],[Application Date]])</f>
        <v>2024</v>
      </c>
      <c r="AK3086" s="11" t="str">
        <f>TEXT(tbl_LoanData[[#This Row],[Application Date]],"MMMM")</f>
        <v>June</v>
      </c>
      <c r="AL3086" s="12">
        <f>DATE(YEAR(tbl_LoanData[[#This Row],[Application Date]]),MONTH(tbl_LoanData[[#This Row],[Application Date]]),1)</f>
        <v>45444</v>
      </c>
      <c r="AM3086" s="14">
        <f ca="1">IF(AND(tbl_LoanData[[#This Row],[Application Date]]&gt;=EOMONTH(TODAY(),-1)+1,tbl_LoanData[[#This Row],[Application Date]]&lt;=TODAY()),tbl_LoanData[[#This Row],[Loan Amount]],0)</f>
        <v>0</v>
      </c>
      <c r="AN3086" s="14">
        <f>tbl_LoanData[[#This Row],[Amount Paid]]-(Q3086-X3086)</f>
        <v>97675.199999999953</v>
      </c>
      <c r="AO3086" s="14">
        <f>IF(tbl_LoanData[[#This Row],[Application Status]]="Approved",1,0)</f>
        <v>1</v>
      </c>
      <c r="AP3086" s="22" t="str">
        <f t="shared" ca="1" si="145"/>
        <v/>
      </c>
      <c r="AQ3086" s="22" t="str">
        <f t="shared" ca="1" si="146"/>
        <v/>
      </c>
    </row>
    <row r="3087" spans="1:43" ht="14.4" customHeight="1" x14ac:dyDescent="0.3">
      <c r="A3087" s="2" t="s">
        <v>9689</v>
      </c>
      <c r="B3087" s="2" t="s">
        <v>9690</v>
      </c>
      <c r="C3087" s="2" t="s">
        <v>310</v>
      </c>
      <c r="D3087" s="2" t="s">
        <v>101</v>
      </c>
      <c r="E3087" s="2" t="s">
        <v>311</v>
      </c>
      <c r="F3087" s="2">
        <v>51</v>
      </c>
      <c r="G3087" s="2" t="s">
        <v>69</v>
      </c>
      <c r="H3087" s="2" t="s">
        <v>191</v>
      </c>
      <c r="I3087" s="2" t="s">
        <v>51</v>
      </c>
      <c r="J3087" s="3">
        <v>45456</v>
      </c>
      <c r="K3087" s="3">
        <v>45462</v>
      </c>
      <c r="L3087" s="2" t="s">
        <v>39</v>
      </c>
      <c r="M3087" s="2" t="s">
        <v>71</v>
      </c>
      <c r="N3087" s="2" t="s">
        <v>294</v>
      </c>
      <c r="O3087" s="4">
        <v>2283000</v>
      </c>
      <c r="P3087" s="4">
        <v>700500</v>
      </c>
      <c r="Q3087" s="4">
        <v>1582500</v>
      </c>
      <c r="R3087" s="2">
        <v>60</v>
      </c>
      <c r="S3087" s="5">
        <v>13.55</v>
      </c>
      <c r="T3087" s="4">
        <v>44244.06</v>
      </c>
      <c r="U3087" s="2" t="s">
        <v>73</v>
      </c>
      <c r="V3087" s="2" t="s">
        <v>74</v>
      </c>
      <c r="W3087" s="4">
        <v>1150345.56</v>
      </c>
      <c r="X3087" s="4">
        <v>1504298.19</v>
      </c>
      <c r="Y3087" s="4">
        <v>2654643.75</v>
      </c>
      <c r="Z3087" s="2">
        <v>0</v>
      </c>
      <c r="AA3087" s="2" t="s">
        <v>56</v>
      </c>
      <c r="AB3087" s="2" t="s">
        <v>15728</v>
      </c>
      <c r="AC3087" s="2" t="s">
        <v>360</v>
      </c>
      <c r="AD3087" s="2" t="s">
        <v>76</v>
      </c>
      <c r="AE3087" s="5">
        <v>69.319999999999993</v>
      </c>
      <c r="AF3087" s="2">
        <v>0</v>
      </c>
      <c r="AG3087" s="2" t="s">
        <v>77</v>
      </c>
      <c r="AH3087" s="2">
        <v>6</v>
      </c>
      <c r="AI3087" s="6" t="str">
        <f t="shared" si="144"/>
        <v>45-54</v>
      </c>
      <c r="AJ3087" s="11">
        <f>YEAR(tbl_LoanData[[#This Row],[Application Date]])</f>
        <v>2024</v>
      </c>
      <c r="AK3087" s="11" t="str">
        <f>TEXT(tbl_LoanData[[#This Row],[Application Date]],"MMMM")</f>
        <v>June</v>
      </c>
      <c r="AL3087" s="12">
        <f>DATE(YEAR(tbl_LoanData[[#This Row],[Application Date]]),MONTH(tbl_LoanData[[#This Row],[Application Date]]),1)</f>
        <v>45444</v>
      </c>
      <c r="AM3087" s="14">
        <f ca="1">IF(AND(tbl_LoanData[[#This Row],[Application Date]]&gt;=EOMONTH(TODAY(),-1)+1,tbl_LoanData[[#This Row],[Application Date]]&lt;=TODAY()),tbl_LoanData[[#This Row],[Loan Amount]],0)</f>
        <v>0</v>
      </c>
      <c r="AN3087" s="14">
        <f>tbl_LoanData[[#This Row],[Amount Paid]]-(Q3087-X3087)</f>
        <v>1072143.75</v>
      </c>
      <c r="AO3087" s="14">
        <f>IF(tbl_LoanData[[#This Row],[Application Status]]="Approved",1,0)</f>
        <v>1</v>
      </c>
      <c r="AP3087" s="22" t="str">
        <f t="shared" ca="1" si="145"/>
        <v/>
      </c>
      <c r="AQ3087" s="22" t="str">
        <f t="shared" ca="1" si="146"/>
        <v/>
      </c>
    </row>
    <row r="3088" spans="1:43" ht="14.4" customHeight="1" x14ac:dyDescent="0.3">
      <c r="A3088" s="2" t="s">
        <v>9705</v>
      </c>
      <c r="B3088" s="2" t="s">
        <v>9706</v>
      </c>
      <c r="C3088" s="2" t="s">
        <v>253</v>
      </c>
      <c r="D3088" s="2" t="s">
        <v>67</v>
      </c>
      <c r="E3088" s="2" t="s">
        <v>204</v>
      </c>
      <c r="F3088" s="2">
        <v>27</v>
      </c>
      <c r="G3088" s="2" t="s">
        <v>69</v>
      </c>
      <c r="H3088" s="2" t="s">
        <v>70</v>
      </c>
      <c r="I3088" s="2" t="s">
        <v>50</v>
      </c>
      <c r="J3088" s="3">
        <v>45452</v>
      </c>
      <c r="K3088" s="3">
        <v>45463</v>
      </c>
      <c r="L3088" s="2" t="s">
        <v>36</v>
      </c>
      <c r="M3088" s="2" t="s">
        <v>85</v>
      </c>
      <c r="N3088" s="2" t="s">
        <v>624</v>
      </c>
      <c r="O3088" s="4">
        <v>1036000</v>
      </c>
      <c r="P3088" s="4">
        <v>320300</v>
      </c>
      <c r="Q3088" s="4">
        <v>715700</v>
      </c>
      <c r="R3088" s="2">
        <v>24</v>
      </c>
      <c r="S3088" s="5">
        <v>11.38</v>
      </c>
      <c r="T3088" s="4">
        <v>36608.06</v>
      </c>
      <c r="U3088" s="2" t="s">
        <v>73</v>
      </c>
      <c r="V3088" s="2" t="s">
        <v>34</v>
      </c>
      <c r="W3088" s="4">
        <v>658945.07999999996</v>
      </c>
      <c r="X3088" s="4">
        <v>219648.24</v>
      </c>
      <c r="Y3088" s="4">
        <v>878593.32</v>
      </c>
      <c r="Z3088" s="2">
        <v>186</v>
      </c>
      <c r="AA3088" s="2" t="s">
        <v>60</v>
      </c>
      <c r="AB3088" s="2" t="s">
        <v>15734</v>
      </c>
      <c r="AC3088" s="2" t="s">
        <v>360</v>
      </c>
      <c r="AD3088" s="2" t="s">
        <v>76</v>
      </c>
      <c r="AE3088" s="5">
        <v>69.08</v>
      </c>
      <c r="AF3088" s="2">
        <v>6</v>
      </c>
      <c r="AG3088" s="2" t="s">
        <v>130</v>
      </c>
      <c r="AH3088" s="2">
        <v>11</v>
      </c>
      <c r="AI3088" s="6" t="str">
        <f t="shared" si="144"/>
        <v>25-34</v>
      </c>
      <c r="AJ3088" s="11">
        <f>YEAR(tbl_LoanData[[#This Row],[Application Date]])</f>
        <v>2024</v>
      </c>
      <c r="AK3088" s="11" t="str">
        <f>TEXT(tbl_LoanData[[#This Row],[Application Date]],"MMMM")</f>
        <v>June</v>
      </c>
      <c r="AL3088" s="12">
        <f>DATE(YEAR(tbl_LoanData[[#This Row],[Application Date]]),MONTH(tbl_LoanData[[#This Row],[Application Date]]),1)</f>
        <v>45444</v>
      </c>
      <c r="AM3088" s="14">
        <f ca="1">IF(AND(tbl_LoanData[[#This Row],[Application Date]]&gt;=EOMONTH(TODAY(),-1)+1,tbl_LoanData[[#This Row],[Application Date]]&lt;=TODAY()),tbl_LoanData[[#This Row],[Loan Amount]],0)</f>
        <v>0</v>
      </c>
      <c r="AN3088" s="14">
        <f>tbl_LoanData[[#This Row],[Amount Paid]]-(Q3088-X3088)</f>
        <v>162893.31999999995</v>
      </c>
      <c r="AO3088" s="14">
        <f>IF(tbl_LoanData[[#This Row],[Application Status]]="Approved",1,0)</f>
        <v>1</v>
      </c>
      <c r="AP3088" s="22" t="str">
        <f t="shared" ca="1" si="145"/>
        <v/>
      </c>
      <c r="AQ3088" s="22" t="str">
        <f t="shared" ca="1" si="146"/>
        <v/>
      </c>
    </row>
    <row r="3089" spans="1:43" ht="14.4" customHeight="1" x14ac:dyDescent="0.3">
      <c r="A3089" s="2" t="s">
        <v>9805</v>
      </c>
      <c r="B3089" s="2" t="s">
        <v>9806</v>
      </c>
      <c r="C3089" s="2" t="s">
        <v>549</v>
      </c>
      <c r="D3089" s="2" t="s">
        <v>311</v>
      </c>
      <c r="E3089" s="2" t="s">
        <v>284</v>
      </c>
      <c r="F3089" s="2">
        <v>55</v>
      </c>
      <c r="G3089" s="2" t="s">
        <v>83</v>
      </c>
      <c r="H3089" s="2" t="s">
        <v>70</v>
      </c>
      <c r="I3089" s="2" t="s">
        <v>50</v>
      </c>
      <c r="J3089" s="3">
        <v>45472</v>
      </c>
      <c r="K3089" s="3">
        <v>45482</v>
      </c>
      <c r="L3089" s="2" t="s">
        <v>39</v>
      </c>
      <c r="M3089" s="2" t="s">
        <v>167</v>
      </c>
      <c r="N3089" s="2" t="s">
        <v>168</v>
      </c>
      <c r="O3089" s="4">
        <v>1645000</v>
      </c>
      <c r="P3089" s="4">
        <v>621500</v>
      </c>
      <c r="Q3089" s="4">
        <v>1023500</v>
      </c>
      <c r="R3089" s="2">
        <v>60</v>
      </c>
      <c r="S3089" s="5">
        <v>13.58</v>
      </c>
      <c r="T3089" s="4">
        <v>28640.94</v>
      </c>
      <c r="U3089" s="2" t="s">
        <v>73</v>
      </c>
      <c r="V3089" s="2" t="s">
        <v>74</v>
      </c>
      <c r="W3089" s="4">
        <v>687382.56</v>
      </c>
      <c r="X3089" s="4">
        <v>1031073.94</v>
      </c>
      <c r="Y3089" s="4">
        <v>1718456.5</v>
      </c>
      <c r="Z3089" s="2">
        <v>29</v>
      </c>
      <c r="AA3089" s="2" t="s">
        <v>57</v>
      </c>
      <c r="AB3089" s="2" t="s">
        <v>15733</v>
      </c>
      <c r="AC3089" s="2" t="s">
        <v>146</v>
      </c>
      <c r="AD3089" s="2" t="s">
        <v>76</v>
      </c>
      <c r="AE3089" s="5">
        <v>62.22</v>
      </c>
      <c r="AF3089" s="2">
        <v>1</v>
      </c>
      <c r="AG3089" s="2" t="s">
        <v>77</v>
      </c>
      <c r="AH3089" s="2">
        <v>10</v>
      </c>
      <c r="AI3089" s="6" t="str">
        <f t="shared" si="144"/>
        <v>55-64</v>
      </c>
      <c r="AJ3089" s="11">
        <f>YEAR(tbl_LoanData[[#This Row],[Application Date]])</f>
        <v>2024</v>
      </c>
      <c r="AK3089" s="11" t="str">
        <f>TEXT(tbl_LoanData[[#This Row],[Application Date]],"MMMM")</f>
        <v>June</v>
      </c>
      <c r="AL3089" s="12">
        <f>DATE(YEAR(tbl_LoanData[[#This Row],[Application Date]]),MONTH(tbl_LoanData[[#This Row],[Application Date]]),1)</f>
        <v>45444</v>
      </c>
      <c r="AM3089" s="14">
        <f ca="1">IF(AND(tbl_LoanData[[#This Row],[Application Date]]&gt;=EOMONTH(TODAY(),-1)+1,tbl_LoanData[[#This Row],[Application Date]]&lt;=TODAY()),tbl_LoanData[[#This Row],[Loan Amount]],0)</f>
        <v>0</v>
      </c>
      <c r="AN3089" s="14">
        <f>tbl_LoanData[[#This Row],[Amount Paid]]-(Q3089-X3089)</f>
        <v>694956.5</v>
      </c>
      <c r="AO3089" s="14">
        <f>IF(tbl_LoanData[[#This Row],[Application Status]]="Approved",1,0)</f>
        <v>1</v>
      </c>
      <c r="AP3089" s="22" t="str">
        <f t="shared" ca="1" si="145"/>
        <v/>
      </c>
      <c r="AQ3089" s="22" t="str">
        <f t="shared" ca="1" si="146"/>
        <v/>
      </c>
    </row>
    <row r="3090" spans="1:43" ht="14.4" customHeight="1" x14ac:dyDescent="0.3">
      <c r="A3090" s="2" t="s">
        <v>9811</v>
      </c>
      <c r="B3090" s="2" t="s">
        <v>9812</v>
      </c>
      <c r="C3090" s="2" t="s">
        <v>231</v>
      </c>
      <c r="D3090" s="2" t="s">
        <v>268</v>
      </c>
      <c r="E3090" s="2" t="s">
        <v>209</v>
      </c>
      <c r="F3090" s="2">
        <v>21</v>
      </c>
      <c r="G3090" s="2" t="s">
        <v>83</v>
      </c>
      <c r="H3090" s="2" t="s">
        <v>256</v>
      </c>
      <c r="I3090" s="2" t="s">
        <v>43</v>
      </c>
      <c r="J3090" s="3">
        <v>45453</v>
      </c>
      <c r="K3090" s="3">
        <v>45466</v>
      </c>
      <c r="L3090" s="2" t="s">
        <v>40</v>
      </c>
      <c r="M3090" s="2" t="s">
        <v>71</v>
      </c>
      <c r="N3090" s="2" t="s">
        <v>137</v>
      </c>
      <c r="O3090" s="4">
        <v>1524000</v>
      </c>
      <c r="P3090" s="4">
        <v>472500</v>
      </c>
      <c r="Q3090" s="4">
        <v>1051500</v>
      </c>
      <c r="R3090" s="2">
        <v>48</v>
      </c>
      <c r="S3090" s="5">
        <v>5.64</v>
      </c>
      <c r="T3090" s="4">
        <v>26848.3</v>
      </c>
      <c r="U3090" s="2" t="s">
        <v>73</v>
      </c>
      <c r="V3090" s="2" t="s">
        <v>74</v>
      </c>
      <c r="W3090" s="4">
        <v>698055.8</v>
      </c>
      <c r="X3090" s="4">
        <v>590662.6</v>
      </c>
      <c r="Y3090" s="4">
        <v>1288718.3999999999</v>
      </c>
      <c r="Z3090" s="2">
        <v>0</v>
      </c>
      <c r="AA3090" s="2" t="s">
        <v>56</v>
      </c>
      <c r="AB3090" s="2" t="s">
        <v>15730</v>
      </c>
      <c r="AC3090" s="2" t="s">
        <v>87</v>
      </c>
      <c r="AD3090" s="2" t="s">
        <v>76</v>
      </c>
      <c r="AE3090" s="5">
        <v>69</v>
      </c>
      <c r="AF3090" s="2">
        <v>0</v>
      </c>
      <c r="AG3090" s="2" t="s">
        <v>77</v>
      </c>
      <c r="AH3090" s="2">
        <v>13</v>
      </c>
      <c r="AI3090" s="6" t="str">
        <f t="shared" si="144"/>
        <v>18-24</v>
      </c>
      <c r="AJ3090" s="11">
        <f>YEAR(tbl_LoanData[[#This Row],[Application Date]])</f>
        <v>2024</v>
      </c>
      <c r="AK3090" s="11" t="str">
        <f>TEXT(tbl_LoanData[[#This Row],[Application Date]],"MMMM")</f>
        <v>June</v>
      </c>
      <c r="AL3090" s="12">
        <f>DATE(YEAR(tbl_LoanData[[#This Row],[Application Date]]),MONTH(tbl_LoanData[[#This Row],[Application Date]]),1)</f>
        <v>45444</v>
      </c>
      <c r="AM3090" s="14">
        <f ca="1">IF(AND(tbl_LoanData[[#This Row],[Application Date]]&gt;=EOMONTH(TODAY(),-1)+1,tbl_LoanData[[#This Row],[Application Date]]&lt;=TODAY()),tbl_LoanData[[#This Row],[Loan Amount]],0)</f>
        <v>0</v>
      </c>
      <c r="AN3090" s="14">
        <f>tbl_LoanData[[#This Row],[Amount Paid]]-(Q3090-X3090)</f>
        <v>237218.40000000002</v>
      </c>
      <c r="AO3090" s="14">
        <f>IF(tbl_LoanData[[#This Row],[Application Status]]="Approved",1,0)</f>
        <v>1</v>
      </c>
      <c r="AP3090" s="22" t="str">
        <f t="shared" ca="1" si="145"/>
        <v/>
      </c>
      <c r="AQ3090" s="22" t="str">
        <f t="shared" ca="1" si="146"/>
        <v/>
      </c>
    </row>
    <row r="3091" spans="1:43" x14ac:dyDescent="0.3">
      <c r="A3091" s="2" t="s">
        <v>9863</v>
      </c>
      <c r="B3091" s="2" t="s">
        <v>9864</v>
      </c>
      <c r="C3091" s="2" t="s">
        <v>781</v>
      </c>
      <c r="D3091" s="2" t="s">
        <v>91</v>
      </c>
      <c r="E3091" s="2" t="s">
        <v>135</v>
      </c>
      <c r="F3091" s="2">
        <v>48</v>
      </c>
      <c r="G3091" s="2" t="s">
        <v>69</v>
      </c>
      <c r="H3091" s="2" t="s">
        <v>211</v>
      </c>
      <c r="I3091" s="2" t="s">
        <v>50</v>
      </c>
      <c r="J3091" s="3">
        <v>45460</v>
      </c>
      <c r="K3091" s="3">
        <v>45476</v>
      </c>
      <c r="L3091" s="2" t="s">
        <v>39</v>
      </c>
      <c r="M3091" s="2" t="s">
        <v>85</v>
      </c>
      <c r="N3091" s="2" t="s">
        <v>324</v>
      </c>
      <c r="O3091" s="4">
        <v>2369000</v>
      </c>
      <c r="P3091" s="4">
        <v>396100</v>
      </c>
      <c r="Q3091" s="4">
        <v>1972900</v>
      </c>
      <c r="R3091" s="2">
        <v>48</v>
      </c>
      <c r="S3091" s="5">
        <v>7.93</v>
      </c>
      <c r="T3091" s="4">
        <v>54139.66</v>
      </c>
      <c r="U3091" s="2" t="s">
        <v>73</v>
      </c>
      <c r="V3091" s="2" t="s">
        <v>74</v>
      </c>
      <c r="W3091" s="4">
        <v>1299351.8400000001</v>
      </c>
      <c r="X3091" s="4">
        <v>1299352.04</v>
      </c>
      <c r="Y3091" s="4">
        <v>2598703.88</v>
      </c>
      <c r="Z3091" s="2">
        <v>31</v>
      </c>
      <c r="AA3091" s="2" t="s">
        <v>58</v>
      </c>
      <c r="AB3091" s="2" t="s">
        <v>15735</v>
      </c>
      <c r="AC3091" s="2" t="s">
        <v>360</v>
      </c>
      <c r="AD3091" s="2" t="s">
        <v>76</v>
      </c>
      <c r="AE3091" s="5">
        <v>83.28</v>
      </c>
      <c r="AF3091" s="2">
        <v>1</v>
      </c>
      <c r="AG3091" s="2" t="s">
        <v>15718</v>
      </c>
      <c r="AH3091" s="2">
        <v>16</v>
      </c>
      <c r="AI3091" s="6" t="str">
        <f t="shared" si="144"/>
        <v>45-54</v>
      </c>
      <c r="AJ3091" s="11">
        <f>YEAR(tbl_LoanData[[#This Row],[Application Date]])</f>
        <v>2024</v>
      </c>
      <c r="AK3091" s="11" t="str">
        <f>TEXT(tbl_LoanData[[#This Row],[Application Date]],"MMMM")</f>
        <v>June</v>
      </c>
      <c r="AL3091" s="12">
        <f>DATE(YEAR(tbl_LoanData[[#This Row],[Application Date]]),MONTH(tbl_LoanData[[#This Row],[Application Date]]),1)</f>
        <v>45444</v>
      </c>
      <c r="AM3091" s="14">
        <f ca="1">IF(AND(tbl_LoanData[[#This Row],[Application Date]]&gt;=EOMONTH(TODAY(),-1)+1,tbl_LoanData[[#This Row],[Application Date]]&lt;=TODAY()),tbl_LoanData[[#This Row],[Loan Amount]],0)</f>
        <v>0</v>
      </c>
      <c r="AN3091" s="14">
        <f>tbl_LoanData[[#This Row],[Amount Paid]]-(Q3091-X3091)</f>
        <v>625803.88000000012</v>
      </c>
      <c r="AO3091" s="14">
        <f>IF(tbl_LoanData[[#This Row],[Application Status]]="Approved",1,0)</f>
        <v>1</v>
      </c>
      <c r="AP3091" s="22" t="str">
        <f t="shared" ca="1" si="145"/>
        <v/>
      </c>
      <c r="AQ3091" s="22" t="str">
        <f t="shared" ca="1" si="146"/>
        <v/>
      </c>
    </row>
    <row r="3092" spans="1:43" ht="14.4" customHeight="1" x14ac:dyDescent="0.3">
      <c r="A3092" s="2" t="s">
        <v>9887</v>
      </c>
      <c r="B3092" s="2" t="s">
        <v>9888</v>
      </c>
      <c r="C3092" s="2" t="s">
        <v>530</v>
      </c>
      <c r="D3092" s="2" t="s">
        <v>254</v>
      </c>
      <c r="E3092" s="2" t="s">
        <v>385</v>
      </c>
      <c r="F3092" s="2">
        <v>64</v>
      </c>
      <c r="G3092" s="2" t="s">
        <v>69</v>
      </c>
      <c r="H3092" s="2" t="s">
        <v>466</v>
      </c>
      <c r="I3092" s="2" t="s">
        <v>43</v>
      </c>
      <c r="J3092" s="3">
        <v>45464</v>
      </c>
      <c r="K3092" s="3">
        <v>45477</v>
      </c>
      <c r="L3092" s="2" t="s">
        <v>36</v>
      </c>
      <c r="M3092" s="2" t="s">
        <v>104</v>
      </c>
      <c r="N3092" s="2" t="s">
        <v>592</v>
      </c>
      <c r="O3092" s="4">
        <v>2139000</v>
      </c>
      <c r="P3092" s="4">
        <v>239000</v>
      </c>
      <c r="Q3092" s="4">
        <v>1900000</v>
      </c>
      <c r="R3092" s="2">
        <v>18</v>
      </c>
      <c r="S3092" s="5">
        <v>9.81</v>
      </c>
      <c r="T3092" s="4">
        <v>121088.06</v>
      </c>
      <c r="U3092" s="2" t="s">
        <v>73</v>
      </c>
      <c r="V3092" s="2" t="s">
        <v>33</v>
      </c>
      <c r="W3092" s="4">
        <v>2179585</v>
      </c>
      <c r="X3092" s="4">
        <v>0</v>
      </c>
      <c r="Y3092" s="4">
        <v>2179585</v>
      </c>
      <c r="Z3092" s="2">
        <v>0</v>
      </c>
      <c r="AA3092" s="2" t="s">
        <v>56</v>
      </c>
      <c r="AB3092" s="2" t="s">
        <v>15729</v>
      </c>
      <c r="AC3092" s="2" t="s">
        <v>360</v>
      </c>
      <c r="AD3092" s="2" t="s">
        <v>76</v>
      </c>
      <c r="AE3092" s="5">
        <v>88.83</v>
      </c>
      <c r="AF3092" s="2">
        <v>0</v>
      </c>
      <c r="AG3092" s="2" t="s">
        <v>77</v>
      </c>
      <c r="AH3092" s="2">
        <v>13</v>
      </c>
      <c r="AI3092" s="6" t="str">
        <f t="shared" si="144"/>
        <v>55-64</v>
      </c>
      <c r="AJ3092" s="11">
        <f>YEAR(tbl_LoanData[[#This Row],[Application Date]])</f>
        <v>2024</v>
      </c>
      <c r="AK3092" s="11" t="str">
        <f>TEXT(tbl_LoanData[[#This Row],[Application Date]],"MMMM")</f>
        <v>June</v>
      </c>
      <c r="AL3092" s="12">
        <f>DATE(YEAR(tbl_LoanData[[#This Row],[Application Date]]),MONTH(tbl_LoanData[[#This Row],[Application Date]]),1)</f>
        <v>45444</v>
      </c>
      <c r="AM3092" s="14">
        <f ca="1">IF(AND(tbl_LoanData[[#This Row],[Application Date]]&gt;=EOMONTH(TODAY(),-1)+1,tbl_LoanData[[#This Row],[Application Date]]&lt;=TODAY()),tbl_LoanData[[#This Row],[Loan Amount]],0)</f>
        <v>0</v>
      </c>
      <c r="AN3092" s="14">
        <f>tbl_LoanData[[#This Row],[Amount Paid]]-(Q3092-X3092)</f>
        <v>279585</v>
      </c>
      <c r="AO3092" s="14">
        <f>IF(tbl_LoanData[[#This Row],[Application Status]]="Approved",1,0)</f>
        <v>1</v>
      </c>
      <c r="AP3092" s="22" t="str">
        <f t="shared" ca="1" si="145"/>
        <v/>
      </c>
      <c r="AQ3092" s="22" t="str">
        <f t="shared" ca="1" si="146"/>
        <v/>
      </c>
    </row>
    <row r="3093" spans="1:43" ht="14.4" customHeight="1" x14ac:dyDescent="0.3">
      <c r="A3093" s="2" t="s">
        <v>9957</v>
      </c>
      <c r="B3093" s="2" t="s">
        <v>9958</v>
      </c>
      <c r="C3093" s="2" t="s">
        <v>141</v>
      </c>
      <c r="D3093" s="2" t="s">
        <v>102</v>
      </c>
      <c r="E3093" s="2" t="s">
        <v>67</v>
      </c>
      <c r="F3093" s="2">
        <v>40</v>
      </c>
      <c r="G3093" s="2" t="s">
        <v>83</v>
      </c>
      <c r="H3093" s="2" t="s">
        <v>318</v>
      </c>
      <c r="I3093" s="2" t="s">
        <v>42</v>
      </c>
      <c r="J3093" s="3">
        <v>45470</v>
      </c>
      <c r="K3093" s="3">
        <v>45488</v>
      </c>
      <c r="L3093" s="2" t="s">
        <v>40</v>
      </c>
      <c r="M3093" s="2" t="s">
        <v>71</v>
      </c>
      <c r="N3093" s="2" t="s">
        <v>137</v>
      </c>
      <c r="O3093" s="4">
        <v>1234000</v>
      </c>
      <c r="P3093" s="4">
        <v>242100</v>
      </c>
      <c r="Q3093" s="4">
        <v>991900</v>
      </c>
      <c r="R3093" s="2">
        <v>24</v>
      </c>
      <c r="S3093" s="5">
        <v>8.74</v>
      </c>
      <c r="T3093" s="4">
        <v>48553.5</v>
      </c>
      <c r="U3093" s="2" t="s">
        <v>73</v>
      </c>
      <c r="V3093" s="2" t="s">
        <v>34</v>
      </c>
      <c r="W3093" s="4">
        <v>1116730.5</v>
      </c>
      <c r="X3093" s="4">
        <v>48553.62</v>
      </c>
      <c r="Y3093" s="4">
        <v>1165284.1200000001</v>
      </c>
      <c r="Z3093" s="2">
        <v>29</v>
      </c>
      <c r="AA3093" s="2" t="s">
        <v>57</v>
      </c>
      <c r="AB3093" s="2" t="s">
        <v>15728</v>
      </c>
      <c r="AC3093" s="2" t="s">
        <v>129</v>
      </c>
      <c r="AD3093" s="2" t="s">
        <v>76</v>
      </c>
      <c r="AE3093" s="5">
        <v>80.38</v>
      </c>
      <c r="AF3093" s="2">
        <v>1</v>
      </c>
      <c r="AG3093" s="2" t="s">
        <v>77</v>
      </c>
      <c r="AH3093" s="2">
        <v>18</v>
      </c>
      <c r="AI3093" s="6" t="str">
        <f t="shared" si="144"/>
        <v>35-44</v>
      </c>
      <c r="AJ3093" s="11">
        <f>YEAR(tbl_LoanData[[#This Row],[Application Date]])</f>
        <v>2024</v>
      </c>
      <c r="AK3093" s="11" t="str">
        <f>TEXT(tbl_LoanData[[#This Row],[Application Date]],"MMMM")</f>
        <v>June</v>
      </c>
      <c r="AL3093" s="12">
        <f>DATE(YEAR(tbl_LoanData[[#This Row],[Application Date]]),MONTH(tbl_LoanData[[#This Row],[Application Date]]),1)</f>
        <v>45444</v>
      </c>
      <c r="AM3093" s="14">
        <f ca="1">IF(AND(tbl_LoanData[[#This Row],[Application Date]]&gt;=EOMONTH(TODAY(),-1)+1,tbl_LoanData[[#This Row],[Application Date]]&lt;=TODAY()),tbl_LoanData[[#This Row],[Loan Amount]],0)</f>
        <v>0</v>
      </c>
      <c r="AN3093" s="14">
        <f>tbl_LoanData[[#This Row],[Amount Paid]]-(Q3093-X3093)</f>
        <v>173384.12</v>
      </c>
      <c r="AO3093" s="14">
        <f>IF(tbl_LoanData[[#This Row],[Application Status]]="Approved",1,0)</f>
        <v>1</v>
      </c>
      <c r="AP3093" s="22" t="str">
        <f t="shared" ca="1" si="145"/>
        <v/>
      </c>
      <c r="AQ3093" s="22" t="str">
        <f t="shared" ca="1" si="146"/>
        <v/>
      </c>
    </row>
    <row r="3094" spans="1:43" ht="14.4" customHeight="1" x14ac:dyDescent="0.3">
      <c r="A3094" s="2" t="s">
        <v>9983</v>
      </c>
      <c r="B3094" s="2" t="s">
        <v>9984</v>
      </c>
      <c r="C3094" s="2" t="s">
        <v>390</v>
      </c>
      <c r="D3094" s="2" t="s">
        <v>161</v>
      </c>
      <c r="E3094" s="2" t="s">
        <v>68</v>
      </c>
      <c r="F3094" s="2">
        <v>25</v>
      </c>
      <c r="G3094" s="2" t="s">
        <v>83</v>
      </c>
      <c r="H3094" s="2" t="s">
        <v>318</v>
      </c>
      <c r="I3094" s="2" t="s">
        <v>42</v>
      </c>
      <c r="J3094" s="3">
        <v>45447</v>
      </c>
      <c r="K3094" s="3">
        <v>45460</v>
      </c>
      <c r="L3094" s="2" t="s">
        <v>38</v>
      </c>
      <c r="M3094" s="2" t="s">
        <v>144</v>
      </c>
      <c r="N3094" s="2" t="s">
        <v>382</v>
      </c>
      <c r="O3094" s="4">
        <v>1096000</v>
      </c>
      <c r="P3094" s="4">
        <v>313900</v>
      </c>
      <c r="Q3094" s="4">
        <v>782100</v>
      </c>
      <c r="R3094" s="2">
        <v>36</v>
      </c>
      <c r="S3094" s="5">
        <v>13.18</v>
      </c>
      <c r="T3094" s="4">
        <v>30315.06</v>
      </c>
      <c r="U3094" s="2" t="s">
        <v>73</v>
      </c>
      <c r="V3094" s="2" t="s">
        <v>74</v>
      </c>
      <c r="W3094" s="4">
        <v>788191.56</v>
      </c>
      <c r="X3094" s="4">
        <v>303150.78000000003</v>
      </c>
      <c r="Y3094" s="4">
        <v>1091342.3400000001</v>
      </c>
      <c r="Z3094" s="2">
        <v>0</v>
      </c>
      <c r="AA3094" s="2" t="s">
        <v>56</v>
      </c>
      <c r="AB3094" s="2" t="s">
        <v>15730</v>
      </c>
      <c r="AC3094" s="2" t="s">
        <v>75</v>
      </c>
      <c r="AD3094" s="2" t="s">
        <v>76</v>
      </c>
      <c r="AE3094" s="5">
        <v>71.36</v>
      </c>
      <c r="AF3094" s="2">
        <v>0</v>
      </c>
      <c r="AG3094" s="2" t="s">
        <v>77</v>
      </c>
      <c r="AH3094" s="2">
        <v>13</v>
      </c>
      <c r="AI3094" s="6" t="str">
        <f t="shared" si="144"/>
        <v>25-34</v>
      </c>
      <c r="AJ3094" s="11">
        <f>YEAR(tbl_LoanData[[#This Row],[Application Date]])</f>
        <v>2024</v>
      </c>
      <c r="AK3094" s="11" t="str">
        <f>TEXT(tbl_LoanData[[#This Row],[Application Date]],"MMMM")</f>
        <v>June</v>
      </c>
      <c r="AL3094" s="12">
        <f>DATE(YEAR(tbl_LoanData[[#This Row],[Application Date]]),MONTH(tbl_LoanData[[#This Row],[Application Date]]),1)</f>
        <v>45444</v>
      </c>
      <c r="AM3094" s="14">
        <f ca="1">IF(AND(tbl_LoanData[[#This Row],[Application Date]]&gt;=EOMONTH(TODAY(),-1)+1,tbl_LoanData[[#This Row],[Application Date]]&lt;=TODAY()),tbl_LoanData[[#This Row],[Loan Amount]],0)</f>
        <v>0</v>
      </c>
      <c r="AN3094" s="14">
        <f>tbl_LoanData[[#This Row],[Amount Paid]]-(Q3094-X3094)</f>
        <v>309242.34000000008</v>
      </c>
      <c r="AO3094" s="14">
        <f>IF(tbl_LoanData[[#This Row],[Application Status]]="Approved",1,0)</f>
        <v>1</v>
      </c>
      <c r="AP3094" s="22" t="str">
        <f t="shared" ca="1" si="145"/>
        <v/>
      </c>
      <c r="AQ3094" s="22" t="str">
        <f t="shared" ca="1" si="146"/>
        <v/>
      </c>
    </row>
    <row r="3095" spans="1:43" ht="14.4" customHeight="1" x14ac:dyDescent="0.3">
      <c r="A3095" s="2" t="s">
        <v>9991</v>
      </c>
      <c r="B3095" s="2" t="s">
        <v>9992</v>
      </c>
      <c r="C3095" s="2" t="s">
        <v>1686</v>
      </c>
      <c r="D3095" s="2" t="s">
        <v>102</v>
      </c>
      <c r="E3095" s="2" t="s">
        <v>142</v>
      </c>
      <c r="F3095" s="2">
        <v>40</v>
      </c>
      <c r="G3095" s="2" t="s">
        <v>83</v>
      </c>
      <c r="H3095" s="2" t="s">
        <v>156</v>
      </c>
      <c r="I3095" s="2" t="s">
        <v>45</v>
      </c>
      <c r="J3095" s="3">
        <v>45463</v>
      </c>
      <c r="K3095" s="3"/>
      <c r="L3095" s="2" t="s">
        <v>36</v>
      </c>
      <c r="M3095" s="2" t="s">
        <v>104</v>
      </c>
      <c r="N3095" s="2" t="s">
        <v>105</v>
      </c>
      <c r="O3095" s="4">
        <v>1765000</v>
      </c>
      <c r="P3095" s="4">
        <v>425500</v>
      </c>
      <c r="Q3095" s="4">
        <v>1339500</v>
      </c>
      <c r="R3095" s="2">
        <v>24</v>
      </c>
      <c r="S3095" s="5">
        <v>9.3699999999999992</v>
      </c>
      <c r="T3095" s="4">
        <v>66271.759999999995</v>
      </c>
      <c r="U3095" s="2" t="s">
        <v>113</v>
      </c>
      <c r="V3095" s="2" t="s">
        <v>97</v>
      </c>
      <c r="W3095" s="4">
        <v>0</v>
      </c>
      <c r="X3095" s="4">
        <v>0</v>
      </c>
      <c r="Y3095" s="4">
        <v>1590522.3</v>
      </c>
      <c r="Z3095" s="2">
        <v>0</v>
      </c>
      <c r="AA3095" s="2" t="s">
        <v>97</v>
      </c>
      <c r="AB3095" s="2" t="s">
        <v>15734</v>
      </c>
      <c r="AC3095" s="2" t="s">
        <v>138</v>
      </c>
      <c r="AD3095" s="2" t="s">
        <v>76</v>
      </c>
      <c r="AE3095" s="5">
        <v>75.89</v>
      </c>
      <c r="AF3095" s="2">
        <v>0</v>
      </c>
      <c r="AG3095" s="2" t="s">
        <v>97</v>
      </c>
      <c r="AH3095" s="2"/>
      <c r="AI3095" s="6" t="str">
        <f t="shared" si="144"/>
        <v>35-44</v>
      </c>
      <c r="AJ3095" s="11">
        <f>YEAR(tbl_LoanData[[#This Row],[Application Date]])</f>
        <v>2024</v>
      </c>
      <c r="AK3095" s="11" t="str">
        <f>TEXT(tbl_LoanData[[#This Row],[Application Date]],"MMMM")</f>
        <v>June</v>
      </c>
      <c r="AL3095" s="12">
        <f>DATE(YEAR(tbl_LoanData[[#This Row],[Application Date]]),MONTH(tbl_LoanData[[#This Row],[Application Date]]),1)</f>
        <v>45444</v>
      </c>
      <c r="AM3095" s="14">
        <f ca="1">IF(AND(tbl_LoanData[[#This Row],[Application Date]]&gt;=EOMONTH(TODAY(),-1)+1,tbl_LoanData[[#This Row],[Application Date]]&lt;=TODAY()),tbl_LoanData[[#This Row],[Loan Amount]],0)</f>
        <v>0</v>
      </c>
      <c r="AN3095" s="14">
        <f>tbl_LoanData[[#This Row],[Amount Paid]]-(Q3095-X3095)</f>
        <v>-1339500</v>
      </c>
      <c r="AO3095" s="14">
        <f>IF(tbl_LoanData[[#This Row],[Application Status]]="Approved",1,0)</f>
        <v>0</v>
      </c>
      <c r="AP3095" s="22" t="str">
        <f t="shared" ca="1" si="145"/>
        <v/>
      </c>
      <c r="AQ3095" s="22" t="str">
        <f t="shared" ca="1" si="146"/>
        <v/>
      </c>
    </row>
    <row r="3096" spans="1:43" ht="14.4" customHeight="1" x14ac:dyDescent="0.3">
      <c r="A3096" s="2" t="s">
        <v>10023</v>
      </c>
      <c r="B3096" s="2" t="s">
        <v>10024</v>
      </c>
      <c r="C3096" s="2" t="s">
        <v>297</v>
      </c>
      <c r="D3096" s="2" t="s">
        <v>134</v>
      </c>
      <c r="E3096" s="2" t="s">
        <v>402</v>
      </c>
      <c r="F3096" s="2">
        <v>60</v>
      </c>
      <c r="G3096" s="2" t="s">
        <v>69</v>
      </c>
      <c r="H3096" s="2" t="s">
        <v>119</v>
      </c>
      <c r="I3096" s="2" t="s">
        <v>43</v>
      </c>
      <c r="J3096" s="3">
        <v>45470</v>
      </c>
      <c r="K3096" s="3">
        <v>45474</v>
      </c>
      <c r="L3096" s="2" t="s">
        <v>37</v>
      </c>
      <c r="M3096" s="2" t="s">
        <v>260</v>
      </c>
      <c r="N3096" s="2" t="s">
        <v>457</v>
      </c>
      <c r="O3096" s="4">
        <v>227000</v>
      </c>
      <c r="P3096" s="4">
        <v>66800</v>
      </c>
      <c r="Q3096" s="4">
        <v>160200</v>
      </c>
      <c r="R3096" s="2">
        <v>36</v>
      </c>
      <c r="S3096" s="5">
        <v>10.95</v>
      </c>
      <c r="T3096" s="4">
        <v>5911.83</v>
      </c>
      <c r="U3096" s="2" t="s">
        <v>73</v>
      </c>
      <c r="V3096" s="2" t="s">
        <v>74</v>
      </c>
      <c r="W3096" s="4">
        <v>141883.92000000001</v>
      </c>
      <c r="X3096" s="4">
        <v>70941.78</v>
      </c>
      <c r="Y3096" s="4">
        <v>212825.7</v>
      </c>
      <c r="Z3096" s="2">
        <v>32</v>
      </c>
      <c r="AA3096" s="2" t="s">
        <v>58</v>
      </c>
      <c r="AB3096" s="2" t="s">
        <v>15733</v>
      </c>
      <c r="AC3096" s="2" t="s">
        <v>75</v>
      </c>
      <c r="AD3096" s="2" t="s">
        <v>76</v>
      </c>
      <c r="AE3096" s="5">
        <v>70.569999999999993</v>
      </c>
      <c r="AF3096" s="2">
        <v>1</v>
      </c>
      <c r="AG3096" s="2" t="s">
        <v>15718</v>
      </c>
      <c r="AH3096" s="2">
        <v>4</v>
      </c>
      <c r="AI3096" s="6" t="str">
        <f t="shared" si="144"/>
        <v>55-64</v>
      </c>
      <c r="AJ3096" s="11">
        <f>YEAR(tbl_LoanData[[#This Row],[Application Date]])</f>
        <v>2024</v>
      </c>
      <c r="AK3096" s="11" t="str">
        <f>TEXT(tbl_LoanData[[#This Row],[Application Date]],"MMMM")</f>
        <v>June</v>
      </c>
      <c r="AL3096" s="12">
        <f>DATE(YEAR(tbl_LoanData[[#This Row],[Application Date]]),MONTH(tbl_LoanData[[#This Row],[Application Date]]),1)</f>
        <v>45444</v>
      </c>
      <c r="AM3096" s="14">
        <f ca="1">IF(AND(tbl_LoanData[[#This Row],[Application Date]]&gt;=EOMONTH(TODAY(),-1)+1,tbl_LoanData[[#This Row],[Application Date]]&lt;=TODAY()),tbl_LoanData[[#This Row],[Loan Amount]],0)</f>
        <v>0</v>
      </c>
      <c r="AN3096" s="14">
        <f>tbl_LoanData[[#This Row],[Amount Paid]]-(Q3096-X3096)</f>
        <v>52625.700000000012</v>
      </c>
      <c r="AO3096" s="14">
        <f>IF(tbl_LoanData[[#This Row],[Application Status]]="Approved",1,0)</f>
        <v>1</v>
      </c>
      <c r="AP3096" s="22" t="str">
        <f t="shared" ca="1" si="145"/>
        <v/>
      </c>
      <c r="AQ3096" s="22" t="str">
        <f t="shared" ca="1" si="146"/>
        <v/>
      </c>
    </row>
    <row r="3097" spans="1:43" ht="14.4" customHeight="1" x14ac:dyDescent="0.3">
      <c r="A3097" s="2" t="s">
        <v>10093</v>
      </c>
      <c r="B3097" s="2" t="s">
        <v>10094</v>
      </c>
      <c r="C3097" s="2" t="s">
        <v>621</v>
      </c>
      <c r="D3097" s="2" t="s">
        <v>67</v>
      </c>
      <c r="E3097" s="2" t="s">
        <v>406</v>
      </c>
      <c r="F3097" s="2">
        <v>58</v>
      </c>
      <c r="G3097" s="2" t="s">
        <v>69</v>
      </c>
      <c r="H3097" s="2" t="s">
        <v>259</v>
      </c>
      <c r="I3097" s="2" t="s">
        <v>43</v>
      </c>
      <c r="J3097" s="3">
        <v>45467</v>
      </c>
      <c r="K3097" s="3">
        <v>45485</v>
      </c>
      <c r="L3097" s="2" t="s">
        <v>39</v>
      </c>
      <c r="M3097" s="2" t="s">
        <v>71</v>
      </c>
      <c r="N3097" s="2" t="s">
        <v>72</v>
      </c>
      <c r="O3097" s="4">
        <v>1119000</v>
      </c>
      <c r="P3097" s="4">
        <v>411200</v>
      </c>
      <c r="Q3097" s="4">
        <v>707800</v>
      </c>
      <c r="R3097" s="2">
        <v>24</v>
      </c>
      <c r="S3097" s="5">
        <v>6.74</v>
      </c>
      <c r="T3097" s="4">
        <v>33467.14</v>
      </c>
      <c r="U3097" s="2" t="s">
        <v>73</v>
      </c>
      <c r="V3097" s="2" t="s">
        <v>33</v>
      </c>
      <c r="W3097" s="4">
        <v>803211.44</v>
      </c>
      <c r="X3097" s="4">
        <v>0</v>
      </c>
      <c r="Y3097" s="4">
        <v>803211.44</v>
      </c>
      <c r="Z3097" s="2">
        <v>0</v>
      </c>
      <c r="AA3097" s="2" t="s">
        <v>56</v>
      </c>
      <c r="AB3097" s="2" t="s">
        <v>15733</v>
      </c>
      <c r="AC3097" s="2" t="s">
        <v>87</v>
      </c>
      <c r="AD3097" s="2" t="s">
        <v>76</v>
      </c>
      <c r="AE3097" s="5">
        <v>63.25</v>
      </c>
      <c r="AF3097" s="2">
        <v>0</v>
      </c>
      <c r="AG3097" s="2" t="s">
        <v>77</v>
      </c>
      <c r="AH3097" s="2">
        <v>18</v>
      </c>
      <c r="AI3097" s="6" t="str">
        <f t="shared" si="144"/>
        <v>55-64</v>
      </c>
      <c r="AJ3097" s="11">
        <f>YEAR(tbl_LoanData[[#This Row],[Application Date]])</f>
        <v>2024</v>
      </c>
      <c r="AK3097" s="11" t="str">
        <f>TEXT(tbl_LoanData[[#This Row],[Application Date]],"MMMM")</f>
        <v>June</v>
      </c>
      <c r="AL3097" s="12">
        <f>DATE(YEAR(tbl_LoanData[[#This Row],[Application Date]]),MONTH(tbl_LoanData[[#This Row],[Application Date]]),1)</f>
        <v>45444</v>
      </c>
      <c r="AM3097" s="14">
        <f ca="1">IF(AND(tbl_LoanData[[#This Row],[Application Date]]&gt;=EOMONTH(TODAY(),-1)+1,tbl_LoanData[[#This Row],[Application Date]]&lt;=TODAY()),tbl_LoanData[[#This Row],[Loan Amount]],0)</f>
        <v>0</v>
      </c>
      <c r="AN3097" s="14">
        <f>tbl_LoanData[[#This Row],[Amount Paid]]-(Q3097-X3097)</f>
        <v>95411.439999999944</v>
      </c>
      <c r="AO3097" s="14">
        <f>IF(tbl_LoanData[[#This Row],[Application Status]]="Approved",1,0)</f>
        <v>1</v>
      </c>
      <c r="AP3097" s="22" t="str">
        <f t="shared" ca="1" si="145"/>
        <v/>
      </c>
      <c r="AQ3097" s="22" t="str">
        <f t="shared" ca="1" si="146"/>
        <v/>
      </c>
    </row>
    <row r="3098" spans="1:43" x14ac:dyDescent="0.3">
      <c r="A3098" s="2" t="s">
        <v>10629</v>
      </c>
      <c r="B3098" s="2" t="s">
        <v>10630</v>
      </c>
      <c r="C3098" s="2" t="s">
        <v>347</v>
      </c>
      <c r="D3098" s="2" t="s">
        <v>101</v>
      </c>
      <c r="E3098" s="2" t="s">
        <v>402</v>
      </c>
      <c r="F3098" s="2">
        <v>57</v>
      </c>
      <c r="G3098" s="2" t="s">
        <v>69</v>
      </c>
      <c r="H3098" s="2" t="s">
        <v>136</v>
      </c>
      <c r="I3098" s="2" t="s">
        <v>49</v>
      </c>
      <c r="J3098" s="3">
        <v>45468</v>
      </c>
      <c r="K3098" s="3"/>
      <c r="L3098" s="2" t="s">
        <v>37</v>
      </c>
      <c r="M3098" s="2" t="s">
        <v>94</v>
      </c>
      <c r="N3098" s="2" t="s">
        <v>436</v>
      </c>
      <c r="O3098" s="4">
        <v>90000</v>
      </c>
      <c r="P3098" s="4">
        <v>26900</v>
      </c>
      <c r="Q3098" s="4">
        <v>63100</v>
      </c>
      <c r="R3098" s="2">
        <v>36</v>
      </c>
      <c r="S3098" s="5">
        <v>9.49</v>
      </c>
      <c r="T3098" s="4">
        <v>2251.79</v>
      </c>
      <c r="U3098" s="2" t="s">
        <v>113</v>
      </c>
      <c r="V3098" s="2" t="s">
        <v>97</v>
      </c>
      <c r="W3098" s="4">
        <v>0</v>
      </c>
      <c r="X3098" s="4">
        <v>0</v>
      </c>
      <c r="Y3098" s="4">
        <v>81064.570000000007</v>
      </c>
      <c r="Z3098" s="2">
        <v>0</v>
      </c>
      <c r="AA3098" s="2" t="s">
        <v>97</v>
      </c>
      <c r="AB3098" s="2" t="s">
        <v>15728</v>
      </c>
      <c r="AC3098" s="2" t="s">
        <v>138</v>
      </c>
      <c r="AD3098" s="2" t="s">
        <v>76</v>
      </c>
      <c r="AE3098" s="5">
        <v>70.11</v>
      </c>
      <c r="AF3098" s="2">
        <v>0</v>
      </c>
      <c r="AG3098" s="2" t="s">
        <v>97</v>
      </c>
      <c r="AH3098" s="2"/>
      <c r="AI3098" s="6" t="str">
        <f t="shared" si="144"/>
        <v>55-64</v>
      </c>
      <c r="AJ3098" s="11">
        <f>YEAR(tbl_LoanData[[#This Row],[Application Date]])</f>
        <v>2024</v>
      </c>
      <c r="AK3098" s="11" t="str">
        <f>TEXT(tbl_LoanData[[#This Row],[Application Date]],"MMMM")</f>
        <v>June</v>
      </c>
      <c r="AL3098" s="12">
        <f>DATE(YEAR(tbl_LoanData[[#This Row],[Application Date]]),MONTH(tbl_LoanData[[#This Row],[Application Date]]),1)</f>
        <v>45444</v>
      </c>
      <c r="AM3098" s="14">
        <f ca="1">IF(AND(tbl_LoanData[[#This Row],[Application Date]]&gt;=EOMONTH(TODAY(),-1)+1,tbl_LoanData[[#This Row],[Application Date]]&lt;=TODAY()),tbl_LoanData[[#This Row],[Loan Amount]],0)</f>
        <v>0</v>
      </c>
      <c r="AN3098" s="14">
        <f>tbl_LoanData[[#This Row],[Amount Paid]]-(Q3098-X3098)</f>
        <v>-63100</v>
      </c>
      <c r="AO3098" s="14">
        <f>IF(tbl_LoanData[[#This Row],[Application Status]]="Approved",1,0)</f>
        <v>0</v>
      </c>
      <c r="AP3098" s="22" t="str">
        <f t="shared" ca="1" si="145"/>
        <v/>
      </c>
      <c r="AQ3098" s="22" t="str">
        <f t="shared" ca="1" si="146"/>
        <v/>
      </c>
    </row>
    <row r="3099" spans="1:43" ht="14.4" customHeight="1" x14ac:dyDescent="0.3">
      <c r="A3099" s="2" t="s">
        <v>10653</v>
      </c>
      <c r="B3099" s="2" t="s">
        <v>10654</v>
      </c>
      <c r="C3099" s="2" t="s">
        <v>141</v>
      </c>
      <c r="D3099" s="2" t="s">
        <v>82</v>
      </c>
      <c r="E3099" s="2" t="s">
        <v>402</v>
      </c>
      <c r="F3099" s="2">
        <v>21</v>
      </c>
      <c r="G3099" s="2" t="s">
        <v>83</v>
      </c>
      <c r="H3099" s="2" t="s">
        <v>70</v>
      </c>
      <c r="I3099" s="2" t="s">
        <v>50</v>
      </c>
      <c r="J3099" s="3">
        <v>45452</v>
      </c>
      <c r="K3099" s="3">
        <v>45456</v>
      </c>
      <c r="L3099" s="2" t="s">
        <v>39</v>
      </c>
      <c r="M3099" s="2" t="s">
        <v>167</v>
      </c>
      <c r="N3099" s="2" t="s">
        <v>168</v>
      </c>
      <c r="O3099" s="4">
        <v>2124000</v>
      </c>
      <c r="P3099" s="4">
        <v>344200</v>
      </c>
      <c r="Q3099" s="4">
        <v>1779800</v>
      </c>
      <c r="R3099" s="2">
        <v>36</v>
      </c>
      <c r="S3099" s="5">
        <v>10.94</v>
      </c>
      <c r="T3099" s="4">
        <v>65664.73</v>
      </c>
      <c r="U3099" s="2" t="s">
        <v>73</v>
      </c>
      <c r="V3099" s="2" t="s">
        <v>74</v>
      </c>
      <c r="W3099" s="4">
        <v>1707282.98</v>
      </c>
      <c r="X3099" s="4">
        <v>656647.38</v>
      </c>
      <c r="Y3099" s="4">
        <v>2363930.36</v>
      </c>
      <c r="Z3099" s="2">
        <v>0</v>
      </c>
      <c r="AA3099" s="2" t="s">
        <v>56</v>
      </c>
      <c r="AB3099" s="2" t="s">
        <v>15732</v>
      </c>
      <c r="AC3099" s="2" t="s">
        <v>332</v>
      </c>
      <c r="AD3099" s="2" t="s">
        <v>76</v>
      </c>
      <c r="AE3099" s="5">
        <v>83.79</v>
      </c>
      <c r="AF3099" s="2">
        <v>0</v>
      </c>
      <c r="AG3099" s="2" t="s">
        <v>77</v>
      </c>
      <c r="AH3099" s="2">
        <v>4</v>
      </c>
      <c r="AI3099" s="6" t="str">
        <f t="shared" si="144"/>
        <v>18-24</v>
      </c>
      <c r="AJ3099" s="11">
        <f>YEAR(tbl_LoanData[[#This Row],[Application Date]])</f>
        <v>2024</v>
      </c>
      <c r="AK3099" s="11" t="str">
        <f>TEXT(tbl_LoanData[[#This Row],[Application Date]],"MMMM")</f>
        <v>June</v>
      </c>
      <c r="AL3099" s="12">
        <f>DATE(YEAR(tbl_LoanData[[#This Row],[Application Date]]),MONTH(tbl_LoanData[[#This Row],[Application Date]]),1)</f>
        <v>45444</v>
      </c>
      <c r="AM3099" s="14">
        <f ca="1">IF(AND(tbl_LoanData[[#This Row],[Application Date]]&gt;=EOMONTH(TODAY(),-1)+1,tbl_LoanData[[#This Row],[Application Date]]&lt;=TODAY()),tbl_LoanData[[#This Row],[Loan Amount]],0)</f>
        <v>0</v>
      </c>
      <c r="AN3099" s="14">
        <f>tbl_LoanData[[#This Row],[Amount Paid]]-(Q3099-X3099)</f>
        <v>584130.35999999987</v>
      </c>
      <c r="AO3099" s="14">
        <f>IF(tbl_LoanData[[#This Row],[Application Status]]="Approved",1,0)</f>
        <v>1</v>
      </c>
      <c r="AP3099" s="22" t="str">
        <f t="shared" ca="1" si="145"/>
        <v/>
      </c>
      <c r="AQ3099" s="22" t="str">
        <f t="shared" ca="1" si="146"/>
        <v/>
      </c>
    </row>
    <row r="3100" spans="1:43" x14ac:dyDescent="0.3">
      <c r="A3100" s="2" t="s">
        <v>10681</v>
      </c>
      <c r="B3100" s="2" t="s">
        <v>10682</v>
      </c>
      <c r="C3100" s="2" t="s">
        <v>397</v>
      </c>
      <c r="D3100" s="2" t="s">
        <v>254</v>
      </c>
      <c r="E3100" s="2" t="s">
        <v>117</v>
      </c>
      <c r="F3100" s="2">
        <v>45</v>
      </c>
      <c r="G3100" s="2" t="s">
        <v>83</v>
      </c>
      <c r="H3100" s="2" t="s">
        <v>93</v>
      </c>
      <c r="I3100" s="2" t="s">
        <v>50</v>
      </c>
      <c r="J3100" s="3">
        <v>45453</v>
      </c>
      <c r="K3100" s="3">
        <v>45473</v>
      </c>
      <c r="L3100" s="2" t="s">
        <v>37</v>
      </c>
      <c r="M3100" s="2" t="s">
        <v>94</v>
      </c>
      <c r="N3100" s="2" t="s">
        <v>568</v>
      </c>
      <c r="O3100" s="4">
        <v>209000</v>
      </c>
      <c r="P3100" s="4">
        <v>59400</v>
      </c>
      <c r="Q3100" s="4">
        <v>149600</v>
      </c>
      <c r="R3100" s="2">
        <v>48</v>
      </c>
      <c r="S3100" s="5">
        <v>8.91</v>
      </c>
      <c r="T3100" s="4">
        <v>4227.45</v>
      </c>
      <c r="U3100" s="2" t="s">
        <v>73</v>
      </c>
      <c r="V3100" s="2" t="s">
        <v>74</v>
      </c>
      <c r="W3100" s="4">
        <v>105686.25</v>
      </c>
      <c r="X3100" s="4">
        <v>97231.19</v>
      </c>
      <c r="Y3100" s="4">
        <v>202917.44</v>
      </c>
      <c r="Z3100" s="2">
        <v>0</v>
      </c>
      <c r="AA3100" s="2" t="s">
        <v>56</v>
      </c>
      <c r="AB3100" s="2" t="s">
        <v>15728</v>
      </c>
      <c r="AC3100" s="2" t="s">
        <v>129</v>
      </c>
      <c r="AD3100" s="2" t="s">
        <v>76</v>
      </c>
      <c r="AE3100" s="5">
        <v>71.58</v>
      </c>
      <c r="AF3100" s="2">
        <v>0</v>
      </c>
      <c r="AG3100" s="2" t="s">
        <v>77</v>
      </c>
      <c r="AH3100" s="2">
        <v>20</v>
      </c>
      <c r="AI3100" s="6" t="str">
        <f t="shared" si="144"/>
        <v>45-54</v>
      </c>
      <c r="AJ3100" s="11">
        <f>YEAR(tbl_LoanData[[#This Row],[Application Date]])</f>
        <v>2024</v>
      </c>
      <c r="AK3100" s="11" t="str">
        <f>TEXT(tbl_LoanData[[#This Row],[Application Date]],"MMMM")</f>
        <v>June</v>
      </c>
      <c r="AL3100" s="12">
        <f>DATE(YEAR(tbl_LoanData[[#This Row],[Application Date]]),MONTH(tbl_LoanData[[#This Row],[Application Date]]),1)</f>
        <v>45444</v>
      </c>
      <c r="AM3100" s="14">
        <f ca="1">IF(AND(tbl_LoanData[[#This Row],[Application Date]]&gt;=EOMONTH(TODAY(),-1)+1,tbl_LoanData[[#This Row],[Application Date]]&lt;=TODAY()),tbl_LoanData[[#This Row],[Loan Amount]],0)</f>
        <v>0</v>
      </c>
      <c r="AN3100" s="14">
        <f>tbl_LoanData[[#This Row],[Amount Paid]]-(Q3100-X3100)</f>
        <v>53317.440000000002</v>
      </c>
      <c r="AO3100" s="14">
        <f>IF(tbl_LoanData[[#This Row],[Application Status]]="Approved",1,0)</f>
        <v>1</v>
      </c>
      <c r="AP3100" s="22" t="str">
        <f t="shared" ca="1" si="145"/>
        <v/>
      </c>
      <c r="AQ3100" s="22" t="str">
        <f t="shared" ca="1" si="146"/>
        <v/>
      </c>
    </row>
    <row r="3101" spans="1:43" ht="14.4" customHeight="1" x14ac:dyDescent="0.3">
      <c r="A3101" s="2" t="s">
        <v>10909</v>
      </c>
      <c r="B3101" s="2" t="s">
        <v>10910</v>
      </c>
      <c r="C3101" s="2" t="s">
        <v>439</v>
      </c>
      <c r="D3101" s="2" t="s">
        <v>204</v>
      </c>
      <c r="E3101" s="2" t="s">
        <v>323</v>
      </c>
      <c r="F3101" s="2">
        <v>44</v>
      </c>
      <c r="G3101" s="2" t="s">
        <v>83</v>
      </c>
      <c r="H3101" s="2" t="s">
        <v>70</v>
      </c>
      <c r="I3101" s="2" t="s">
        <v>50</v>
      </c>
      <c r="J3101" s="3">
        <v>45472</v>
      </c>
      <c r="K3101" s="3">
        <v>45492</v>
      </c>
      <c r="L3101" s="2" t="s">
        <v>36</v>
      </c>
      <c r="M3101" s="2" t="s">
        <v>111</v>
      </c>
      <c r="N3101" s="2" t="s">
        <v>350</v>
      </c>
      <c r="O3101" s="4">
        <v>1737000</v>
      </c>
      <c r="P3101" s="4">
        <v>686500</v>
      </c>
      <c r="Q3101" s="4">
        <v>1050500</v>
      </c>
      <c r="R3101" s="2">
        <v>48</v>
      </c>
      <c r="S3101" s="5">
        <v>7.52</v>
      </c>
      <c r="T3101" s="4">
        <v>28468.55</v>
      </c>
      <c r="U3101" s="2" t="s">
        <v>73</v>
      </c>
      <c r="V3101" s="2" t="s">
        <v>74</v>
      </c>
      <c r="W3101" s="4">
        <v>683245.2</v>
      </c>
      <c r="X3101" s="4">
        <v>683245.2</v>
      </c>
      <c r="Y3101" s="4">
        <v>1366490.4</v>
      </c>
      <c r="Z3101" s="2">
        <v>31</v>
      </c>
      <c r="AA3101" s="2" t="s">
        <v>58</v>
      </c>
      <c r="AB3101" s="2" t="s">
        <v>15731</v>
      </c>
      <c r="AC3101" s="2" t="s">
        <v>87</v>
      </c>
      <c r="AD3101" s="2" t="s">
        <v>76</v>
      </c>
      <c r="AE3101" s="5">
        <v>60.48</v>
      </c>
      <c r="AF3101" s="2">
        <v>1</v>
      </c>
      <c r="AG3101" s="2" t="s">
        <v>15718</v>
      </c>
      <c r="AH3101" s="2">
        <v>20</v>
      </c>
      <c r="AI3101" s="6" t="str">
        <f t="shared" si="144"/>
        <v>35-44</v>
      </c>
      <c r="AJ3101" s="11">
        <f>YEAR(tbl_LoanData[[#This Row],[Application Date]])</f>
        <v>2024</v>
      </c>
      <c r="AK3101" s="11" t="str">
        <f>TEXT(tbl_LoanData[[#This Row],[Application Date]],"MMMM")</f>
        <v>June</v>
      </c>
      <c r="AL3101" s="12">
        <f>DATE(YEAR(tbl_LoanData[[#This Row],[Application Date]]),MONTH(tbl_LoanData[[#This Row],[Application Date]]),1)</f>
        <v>45444</v>
      </c>
      <c r="AM3101" s="14">
        <f ca="1">IF(AND(tbl_LoanData[[#This Row],[Application Date]]&gt;=EOMONTH(TODAY(),-1)+1,tbl_LoanData[[#This Row],[Application Date]]&lt;=TODAY()),tbl_LoanData[[#This Row],[Loan Amount]],0)</f>
        <v>0</v>
      </c>
      <c r="AN3101" s="14">
        <f>tbl_LoanData[[#This Row],[Amount Paid]]-(Q3101-X3101)</f>
        <v>315990.39999999991</v>
      </c>
      <c r="AO3101" s="14">
        <f>IF(tbl_LoanData[[#This Row],[Application Status]]="Approved",1,0)</f>
        <v>1</v>
      </c>
      <c r="AP3101" s="22" t="str">
        <f t="shared" ca="1" si="145"/>
        <v/>
      </c>
      <c r="AQ3101" s="22" t="str">
        <f t="shared" ca="1" si="146"/>
        <v/>
      </c>
    </row>
    <row r="3102" spans="1:43" x14ac:dyDescent="0.3">
      <c r="A3102" s="2" t="s">
        <v>10913</v>
      </c>
      <c r="B3102" s="2" t="s">
        <v>10914</v>
      </c>
      <c r="C3102" s="2" t="s">
        <v>249</v>
      </c>
      <c r="D3102" s="2" t="s">
        <v>81</v>
      </c>
      <c r="E3102" s="2" t="s">
        <v>142</v>
      </c>
      <c r="F3102" s="2">
        <v>59</v>
      </c>
      <c r="G3102" s="2" t="s">
        <v>69</v>
      </c>
      <c r="H3102" s="2" t="s">
        <v>233</v>
      </c>
      <c r="I3102" s="2" t="s">
        <v>46</v>
      </c>
      <c r="J3102" s="3">
        <v>45469</v>
      </c>
      <c r="K3102" s="3">
        <v>45489</v>
      </c>
      <c r="L3102" s="2" t="s">
        <v>36</v>
      </c>
      <c r="M3102" s="2" t="s">
        <v>111</v>
      </c>
      <c r="N3102" s="2" t="s">
        <v>350</v>
      </c>
      <c r="O3102" s="4">
        <v>1100000</v>
      </c>
      <c r="P3102" s="4">
        <v>211500</v>
      </c>
      <c r="Q3102" s="4">
        <v>888500</v>
      </c>
      <c r="R3102" s="2">
        <v>48</v>
      </c>
      <c r="S3102" s="5">
        <v>6.29</v>
      </c>
      <c r="T3102" s="4">
        <v>23167.64</v>
      </c>
      <c r="U3102" s="2" t="s">
        <v>73</v>
      </c>
      <c r="V3102" s="2" t="s">
        <v>74</v>
      </c>
      <c r="W3102" s="4">
        <v>579191</v>
      </c>
      <c r="X3102" s="4">
        <v>532855.6</v>
      </c>
      <c r="Y3102" s="4">
        <v>1112046.6000000001</v>
      </c>
      <c r="Z3102" s="2">
        <v>0</v>
      </c>
      <c r="AA3102" s="2" t="s">
        <v>56</v>
      </c>
      <c r="AB3102" s="2" t="s">
        <v>15733</v>
      </c>
      <c r="AC3102" s="2" t="s">
        <v>332</v>
      </c>
      <c r="AD3102" s="2" t="s">
        <v>76</v>
      </c>
      <c r="AE3102" s="5">
        <v>80.77</v>
      </c>
      <c r="AF3102" s="2">
        <v>0</v>
      </c>
      <c r="AG3102" s="2" t="s">
        <v>77</v>
      </c>
      <c r="AH3102" s="2">
        <v>20</v>
      </c>
      <c r="AI3102" s="6" t="str">
        <f t="shared" si="144"/>
        <v>55-64</v>
      </c>
      <c r="AJ3102" s="11">
        <f>YEAR(tbl_LoanData[[#This Row],[Application Date]])</f>
        <v>2024</v>
      </c>
      <c r="AK3102" s="11" t="str">
        <f>TEXT(tbl_LoanData[[#This Row],[Application Date]],"MMMM")</f>
        <v>June</v>
      </c>
      <c r="AL3102" s="12">
        <f>DATE(YEAR(tbl_LoanData[[#This Row],[Application Date]]),MONTH(tbl_LoanData[[#This Row],[Application Date]]),1)</f>
        <v>45444</v>
      </c>
      <c r="AM3102" s="14">
        <f ca="1">IF(AND(tbl_LoanData[[#This Row],[Application Date]]&gt;=EOMONTH(TODAY(),-1)+1,tbl_LoanData[[#This Row],[Application Date]]&lt;=TODAY()),tbl_LoanData[[#This Row],[Loan Amount]],0)</f>
        <v>0</v>
      </c>
      <c r="AN3102" s="14">
        <f>tbl_LoanData[[#This Row],[Amount Paid]]-(Q3102-X3102)</f>
        <v>223546.59999999998</v>
      </c>
      <c r="AO3102" s="14">
        <f>IF(tbl_LoanData[[#This Row],[Application Status]]="Approved",1,0)</f>
        <v>1</v>
      </c>
      <c r="AP3102" s="22" t="str">
        <f t="shared" ca="1" si="145"/>
        <v/>
      </c>
      <c r="AQ3102" s="22" t="str">
        <f t="shared" ca="1" si="146"/>
        <v/>
      </c>
    </row>
    <row r="3103" spans="1:43" ht="14.4" customHeight="1" x14ac:dyDescent="0.3">
      <c r="A3103" s="2" t="s">
        <v>10975</v>
      </c>
      <c r="B3103" s="2" t="s">
        <v>10976</v>
      </c>
      <c r="C3103" s="2" t="s">
        <v>109</v>
      </c>
      <c r="D3103" s="2" t="s">
        <v>189</v>
      </c>
      <c r="E3103" s="2" t="s">
        <v>134</v>
      </c>
      <c r="F3103" s="2">
        <v>56</v>
      </c>
      <c r="G3103" s="2" t="s">
        <v>83</v>
      </c>
      <c r="H3103" s="2" t="s">
        <v>205</v>
      </c>
      <c r="I3103" s="2" t="s">
        <v>49</v>
      </c>
      <c r="J3103" s="3">
        <v>45471</v>
      </c>
      <c r="K3103" s="3">
        <v>45490</v>
      </c>
      <c r="L3103" s="2" t="s">
        <v>39</v>
      </c>
      <c r="M3103" s="2" t="s">
        <v>94</v>
      </c>
      <c r="N3103" s="2" t="s">
        <v>365</v>
      </c>
      <c r="O3103" s="4">
        <v>2322000</v>
      </c>
      <c r="P3103" s="4">
        <v>564000</v>
      </c>
      <c r="Q3103" s="4">
        <v>1758000</v>
      </c>
      <c r="R3103" s="2">
        <v>12</v>
      </c>
      <c r="S3103" s="5">
        <v>13.19</v>
      </c>
      <c r="T3103" s="4">
        <v>165823.35</v>
      </c>
      <c r="U3103" s="2" t="s">
        <v>73</v>
      </c>
      <c r="V3103" s="2" t="s">
        <v>33</v>
      </c>
      <c r="W3103" s="4">
        <v>1989880.2</v>
      </c>
      <c r="X3103" s="4">
        <v>0</v>
      </c>
      <c r="Y3103" s="4">
        <v>1989880.2</v>
      </c>
      <c r="Z3103" s="2">
        <v>0</v>
      </c>
      <c r="AA3103" s="2" t="s">
        <v>56</v>
      </c>
      <c r="AB3103" s="2" t="s">
        <v>15732</v>
      </c>
      <c r="AC3103" s="2" t="s">
        <v>332</v>
      </c>
      <c r="AD3103" s="2" t="s">
        <v>76</v>
      </c>
      <c r="AE3103" s="5">
        <v>75.709999999999994</v>
      </c>
      <c r="AF3103" s="2">
        <v>0</v>
      </c>
      <c r="AG3103" s="2" t="s">
        <v>77</v>
      </c>
      <c r="AH3103" s="2">
        <v>19</v>
      </c>
      <c r="AI3103" s="6" t="str">
        <f t="shared" si="144"/>
        <v>55-64</v>
      </c>
      <c r="AJ3103" s="11">
        <f>YEAR(tbl_LoanData[[#This Row],[Application Date]])</f>
        <v>2024</v>
      </c>
      <c r="AK3103" s="11" t="str">
        <f>TEXT(tbl_LoanData[[#This Row],[Application Date]],"MMMM")</f>
        <v>June</v>
      </c>
      <c r="AL3103" s="12">
        <f>DATE(YEAR(tbl_LoanData[[#This Row],[Application Date]]),MONTH(tbl_LoanData[[#This Row],[Application Date]]),1)</f>
        <v>45444</v>
      </c>
      <c r="AM3103" s="14">
        <f ca="1">IF(AND(tbl_LoanData[[#This Row],[Application Date]]&gt;=EOMONTH(TODAY(),-1)+1,tbl_LoanData[[#This Row],[Application Date]]&lt;=TODAY()),tbl_LoanData[[#This Row],[Loan Amount]],0)</f>
        <v>0</v>
      </c>
      <c r="AN3103" s="14">
        <f>tbl_LoanData[[#This Row],[Amount Paid]]-(Q3103-X3103)</f>
        <v>231880.19999999995</v>
      </c>
      <c r="AO3103" s="14">
        <f>IF(tbl_LoanData[[#This Row],[Application Status]]="Approved",1,0)</f>
        <v>1</v>
      </c>
      <c r="AP3103" s="22" t="str">
        <f t="shared" ca="1" si="145"/>
        <v/>
      </c>
      <c r="AQ3103" s="22" t="str">
        <f t="shared" ca="1" si="146"/>
        <v/>
      </c>
    </row>
    <row r="3104" spans="1:43" ht="14.4" customHeight="1" x14ac:dyDescent="0.3">
      <c r="A3104" s="2" t="s">
        <v>10989</v>
      </c>
      <c r="B3104" s="2" t="s">
        <v>10990</v>
      </c>
      <c r="C3104" s="2" t="s">
        <v>343</v>
      </c>
      <c r="D3104" s="2" t="s">
        <v>81</v>
      </c>
      <c r="E3104" s="2" t="s">
        <v>210</v>
      </c>
      <c r="F3104" s="2">
        <v>60</v>
      </c>
      <c r="G3104" s="2" t="s">
        <v>69</v>
      </c>
      <c r="H3104" s="2" t="s">
        <v>143</v>
      </c>
      <c r="I3104" s="2" t="s">
        <v>46</v>
      </c>
      <c r="J3104" s="3">
        <v>45447</v>
      </c>
      <c r="K3104" s="3">
        <v>45468</v>
      </c>
      <c r="L3104" s="2" t="s">
        <v>40</v>
      </c>
      <c r="M3104" s="2" t="s">
        <v>71</v>
      </c>
      <c r="N3104" s="2" t="s">
        <v>137</v>
      </c>
      <c r="O3104" s="4">
        <v>1428000</v>
      </c>
      <c r="P3104" s="4">
        <v>407400</v>
      </c>
      <c r="Q3104" s="4">
        <v>1020600</v>
      </c>
      <c r="R3104" s="2">
        <v>24</v>
      </c>
      <c r="S3104" s="5">
        <v>9.69</v>
      </c>
      <c r="T3104" s="4">
        <v>50766.34</v>
      </c>
      <c r="U3104" s="2" t="s">
        <v>73</v>
      </c>
      <c r="V3104" s="2" t="s">
        <v>33</v>
      </c>
      <c r="W3104" s="4">
        <v>1218392.28</v>
      </c>
      <c r="X3104" s="4">
        <v>0</v>
      </c>
      <c r="Y3104" s="4">
        <v>1218392.28</v>
      </c>
      <c r="Z3104" s="2">
        <v>0</v>
      </c>
      <c r="AA3104" s="2" t="s">
        <v>56</v>
      </c>
      <c r="AB3104" s="2" t="s">
        <v>15735</v>
      </c>
      <c r="AC3104" s="2" t="s">
        <v>106</v>
      </c>
      <c r="AD3104" s="2" t="s">
        <v>76</v>
      </c>
      <c r="AE3104" s="5">
        <v>71.47</v>
      </c>
      <c r="AF3104" s="2">
        <v>0</v>
      </c>
      <c r="AG3104" s="2" t="s">
        <v>77</v>
      </c>
      <c r="AH3104" s="2">
        <v>21</v>
      </c>
      <c r="AI3104" s="6" t="str">
        <f t="shared" si="144"/>
        <v>55-64</v>
      </c>
      <c r="AJ3104" s="11">
        <f>YEAR(tbl_LoanData[[#This Row],[Application Date]])</f>
        <v>2024</v>
      </c>
      <c r="AK3104" s="11" t="str">
        <f>TEXT(tbl_LoanData[[#This Row],[Application Date]],"MMMM")</f>
        <v>June</v>
      </c>
      <c r="AL3104" s="12">
        <f>DATE(YEAR(tbl_LoanData[[#This Row],[Application Date]]),MONTH(tbl_LoanData[[#This Row],[Application Date]]),1)</f>
        <v>45444</v>
      </c>
      <c r="AM3104" s="14">
        <f ca="1">IF(AND(tbl_LoanData[[#This Row],[Application Date]]&gt;=EOMONTH(TODAY(),-1)+1,tbl_LoanData[[#This Row],[Application Date]]&lt;=TODAY()),tbl_LoanData[[#This Row],[Loan Amount]],0)</f>
        <v>0</v>
      </c>
      <c r="AN3104" s="14">
        <f>tbl_LoanData[[#This Row],[Amount Paid]]-(Q3104-X3104)</f>
        <v>197792.28000000003</v>
      </c>
      <c r="AO3104" s="14">
        <f>IF(tbl_LoanData[[#This Row],[Application Status]]="Approved",1,0)</f>
        <v>1</v>
      </c>
      <c r="AP3104" s="22" t="str">
        <f t="shared" ca="1" si="145"/>
        <v/>
      </c>
      <c r="AQ3104" s="22" t="str">
        <f t="shared" ca="1" si="146"/>
        <v/>
      </c>
    </row>
    <row r="3105" spans="1:43" ht="14.4" customHeight="1" x14ac:dyDescent="0.3">
      <c r="A3105" s="2" t="s">
        <v>11037</v>
      </c>
      <c r="B3105" s="2" t="s">
        <v>11038</v>
      </c>
      <c r="C3105" s="2" t="s">
        <v>1059</v>
      </c>
      <c r="D3105" s="2" t="s">
        <v>232</v>
      </c>
      <c r="E3105" s="2" t="s">
        <v>81</v>
      </c>
      <c r="F3105" s="2">
        <v>29</v>
      </c>
      <c r="G3105" s="2" t="s">
        <v>69</v>
      </c>
      <c r="H3105" s="2" t="s">
        <v>318</v>
      </c>
      <c r="I3105" s="2" t="s">
        <v>42</v>
      </c>
      <c r="J3105" s="3">
        <v>45446</v>
      </c>
      <c r="K3105" s="3">
        <v>45463</v>
      </c>
      <c r="L3105" s="2" t="s">
        <v>39</v>
      </c>
      <c r="M3105" s="2" t="s">
        <v>85</v>
      </c>
      <c r="N3105" s="2" t="s">
        <v>178</v>
      </c>
      <c r="O3105" s="4">
        <v>1675000</v>
      </c>
      <c r="P3105" s="4">
        <v>552500</v>
      </c>
      <c r="Q3105" s="4">
        <v>1122500</v>
      </c>
      <c r="R3105" s="2">
        <v>48</v>
      </c>
      <c r="S3105" s="5">
        <v>8.73</v>
      </c>
      <c r="T3105" s="4">
        <v>31551.599999999999</v>
      </c>
      <c r="U3105" s="2" t="s">
        <v>73</v>
      </c>
      <c r="V3105" s="2" t="s">
        <v>74</v>
      </c>
      <c r="W3105" s="4">
        <v>820341.6</v>
      </c>
      <c r="X3105" s="4">
        <v>694135.4</v>
      </c>
      <c r="Y3105" s="4">
        <v>1514477</v>
      </c>
      <c r="Z3105" s="2">
        <v>0</v>
      </c>
      <c r="AA3105" s="2" t="s">
        <v>56</v>
      </c>
      <c r="AB3105" s="2" t="s">
        <v>15727</v>
      </c>
      <c r="AC3105" s="2" t="s">
        <v>213</v>
      </c>
      <c r="AD3105" s="2" t="s">
        <v>76</v>
      </c>
      <c r="AE3105" s="5">
        <v>67.010000000000005</v>
      </c>
      <c r="AF3105" s="2">
        <v>0</v>
      </c>
      <c r="AG3105" s="2" t="s">
        <v>77</v>
      </c>
      <c r="AH3105" s="2">
        <v>17</v>
      </c>
      <c r="AI3105" s="6" t="str">
        <f t="shared" si="144"/>
        <v>25-34</v>
      </c>
      <c r="AJ3105" s="11">
        <f>YEAR(tbl_LoanData[[#This Row],[Application Date]])</f>
        <v>2024</v>
      </c>
      <c r="AK3105" s="11" t="str">
        <f>TEXT(tbl_LoanData[[#This Row],[Application Date]],"MMMM")</f>
        <v>June</v>
      </c>
      <c r="AL3105" s="12">
        <f>DATE(YEAR(tbl_LoanData[[#This Row],[Application Date]]),MONTH(tbl_LoanData[[#This Row],[Application Date]]),1)</f>
        <v>45444</v>
      </c>
      <c r="AM3105" s="14">
        <f ca="1">IF(AND(tbl_LoanData[[#This Row],[Application Date]]&gt;=EOMONTH(TODAY(),-1)+1,tbl_LoanData[[#This Row],[Application Date]]&lt;=TODAY()),tbl_LoanData[[#This Row],[Loan Amount]],0)</f>
        <v>0</v>
      </c>
      <c r="AN3105" s="14">
        <f>tbl_LoanData[[#This Row],[Amount Paid]]-(Q3105-X3105)</f>
        <v>391977</v>
      </c>
      <c r="AO3105" s="14">
        <f>IF(tbl_LoanData[[#This Row],[Application Status]]="Approved",1,0)</f>
        <v>1</v>
      </c>
      <c r="AP3105" s="22" t="str">
        <f t="shared" ca="1" si="145"/>
        <v/>
      </c>
      <c r="AQ3105" s="22" t="str">
        <f t="shared" ca="1" si="146"/>
        <v/>
      </c>
    </row>
    <row r="3106" spans="1:43" ht="14.4" customHeight="1" x14ac:dyDescent="0.3">
      <c r="A3106" s="2" t="s">
        <v>11077</v>
      </c>
      <c r="B3106" s="2" t="s">
        <v>11078</v>
      </c>
      <c r="C3106" s="2" t="s">
        <v>606</v>
      </c>
      <c r="D3106" s="2" t="s">
        <v>81</v>
      </c>
      <c r="E3106" s="2" t="s">
        <v>117</v>
      </c>
      <c r="F3106" s="2">
        <v>28</v>
      </c>
      <c r="G3106" s="2" t="s">
        <v>69</v>
      </c>
      <c r="H3106" s="2" t="s">
        <v>565</v>
      </c>
      <c r="I3106" s="2" t="s">
        <v>47</v>
      </c>
      <c r="J3106" s="3">
        <v>45470</v>
      </c>
      <c r="K3106" s="3">
        <v>45484</v>
      </c>
      <c r="L3106" s="2" t="s">
        <v>36</v>
      </c>
      <c r="M3106" s="2" t="s">
        <v>104</v>
      </c>
      <c r="N3106" s="2" t="s">
        <v>592</v>
      </c>
      <c r="O3106" s="4">
        <v>1631000</v>
      </c>
      <c r="P3106" s="4">
        <v>554000</v>
      </c>
      <c r="Q3106" s="4">
        <v>1077000</v>
      </c>
      <c r="R3106" s="2">
        <v>60</v>
      </c>
      <c r="S3106" s="5">
        <v>13.66</v>
      </c>
      <c r="T3106" s="4">
        <v>30209.85</v>
      </c>
      <c r="U3106" s="2" t="s">
        <v>73</v>
      </c>
      <c r="V3106" s="2" t="s">
        <v>74</v>
      </c>
      <c r="W3106" s="4">
        <v>755246.25</v>
      </c>
      <c r="X3106" s="4">
        <v>1057344.75</v>
      </c>
      <c r="Y3106" s="4">
        <v>1812591</v>
      </c>
      <c r="Z3106" s="2">
        <v>0</v>
      </c>
      <c r="AA3106" s="2" t="s">
        <v>56</v>
      </c>
      <c r="AB3106" s="2" t="s">
        <v>15735</v>
      </c>
      <c r="AC3106" s="2" t="s">
        <v>138</v>
      </c>
      <c r="AD3106" s="2" t="s">
        <v>76</v>
      </c>
      <c r="AE3106" s="5">
        <v>66.03</v>
      </c>
      <c r="AF3106" s="2">
        <v>0</v>
      </c>
      <c r="AG3106" s="2" t="s">
        <v>77</v>
      </c>
      <c r="AH3106" s="2">
        <v>14</v>
      </c>
      <c r="AI3106" s="6" t="str">
        <f t="shared" si="144"/>
        <v>25-34</v>
      </c>
      <c r="AJ3106" s="11">
        <f>YEAR(tbl_LoanData[[#This Row],[Application Date]])</f>
        <v>2024</v>
      </c>
      <c r="AK3106" s="11" t="str">
        <f>TEXT(tbl_LoanData[[#This Row],[Application Date]],"MMMM")</f>
        <v>June</v>
      </c>
      <c r="AL3106" s="12">
        <f>DATE(YEAR(tbl_LoanData[[#This Row],[Application Date]]),MONTH(tbl_LoanData[[#This Row],[Application Date]]),1)</f>
        <v>45444</v>
      </c>
      <c r="AM3106" s="14">
        <f ca="1">IF(AND(tbl_LoanData[[#This Row],[Application Date]]&gt;=EOMONTH(TODAY(),-1)+1,tbl_LoanData[[#This Row],[Application Date]]&lt;=TODAY()),tbl_LoanData[[#This Row],[Loan Amount]],0)</f>
        <v>0</v>
      </c>
      <c r="AN3106" s="14">
        <f>tbl_LoanData[[#This Row],[Amount Paid]]-(Q3106-X3106)</f>
        <v>735591</v>
      </c>
      <c r="AO3106" s="14">
        <f>IF(tbl_LoanData[[#This Row],[Application Status]]="Approved",1,0)</f>
        <v>1</v>
      </c>
      <c r="AP3106" s="22" t="str">
        <f t="shared" ca="1" si="145"/>
        <v/>
      </c>
      <c r="AQ3106" s="22" t="str">
        <f t="shared" ca="1" si="146"/>
        <v/>
      </c>
    </row>
    <row r="3107" spans="1:43" ht="14.4" customHeight="1" x14ac:dyDescent="0.3">
      <c r="A3107" s="2" t="s">
        <v>11133</v>
      </c>
      <c r="B3107" s="2" t="s">
        <v>11134</v>
      </c>
      <c r="C3107" s="2" t="s">
        <v>292</v>
      </c>
      <c r="D3107" s="2" t="s">
        <v>134</v>
      </c>
      <c r="E3107" s="2" t="s">
        <v>255</v>
      </c>
      <c r="F3107" s="2">
        <v>37</v>
      </c>
      <c r="G3107" s="2" t="s">
        <v>83</v>
      </c>
      <c r="H3107" s="2" t="s">
        <v>543</v>
      </c>
      <c r="I3107" s="2" t="s">
        <v>45</v>
      </c>
      <c r="J3107" s="3">
        <v>45472</v>
      </c>
      <c r="K3107" s="3">
        <v>45490</v>
      </c>
      <c r="L3107" s="2" t="s">
        <v>36</v>
      </c>
      <c r="M3107" s="2" t="s">
        <v>71</v>
      </c>
      <c r="N3107" s="2" t="s">
        <v>162</v>
      </c>
      <c r="O3107" s="4">
        <v>887000</v>
      </c>
      <c r="P3107" s="4">
        <v>143700</v>
      </c>
      <c r="Q3107" s="4">
        <v>743300</v>
      </c>
      <c r="R3107" s="2">
        <v>48</v>
      </c>
      <c r="S3107" s="5">
        <v>7.3</v>
      </c>
      <c r="T3107" s="4">
        <v>20007.16</v>
      </c>
      <c r="U3107" s="2" t="s">
        <v>73</v>
      </c>
      <c r="V3107" s="2" t="s">
        <v>74</v>
      </c>
      <c r="W3107" s="4">
        <v>480171.84</v>
      </c>
      <c r="X3107" s="4">
        <v>480171.76</v>
      </c>
      <c r="Y3107" s="4">
        <v>960343.6</v>
      </c>
      <c r="Z3107" s="2">
        <v>28</v>
      </c>
      <c r="AA3107" s="2" t="s">
        <v>57</v>
      </c>
      <c r="AB3107" s="2" t="s">
        <v>15734</v>
      </c>
      <c r="AC3107" s="2" t="s">
        <v>146</v>
      </c>
      <c r="AD3107" s="2" t="s">
        <v>76</v>
      </c>
      <c r="AE3107" s="5">
        <v>83.8</v>
      </c>
      <c r="AF3107" s="2">
        <v>1</v>
      </c>
      <c r="AG3107" s="2" t="s">
        <v>77</v>
      </c>
      <c r="AH3107" s="2">
        <v>18</v>
      </c>
      <c r="AI3107" s="6" t="str">
        <f t="shared" si="144"/>
        <v>35-44</v>
      </c>
      <c r="AJ3107" s="11">
        <f>YEAR(tbl_LoanData[[#This Row],[Application Date]])</f>
        <v>2024</v>
      </c>
      <c r="AK3107" s="11" t="str">
        <f>TEXT(tbl_LoanData[[#This Row],[Application Date]],"MMMM")</f>
        <v>June</v>
      </c>
      <c r="AL3107" s="12">
        <f>DATE(YEAR(tbl_LoanData[[#This Row],[Application Date]]),MONTH(tbl_LoanData[[#This Row],[Application Date]]),1)</f>
        <v>45444</v>
      </c>
      <c r="AM3107" s="14">
        <f ca="1">IF(AND(tbl_LoanData[[#This Row],[Application Date]]&gt;=EOMONTH(TODAY(),-1)+1,tbl_LoanData[[#This Row],[Application Date]]&lt;=TODAY()),tbl_LoanData[[#This Row],[Loan Amount]],0)</f>
        <v>0</v>
      </c>
      <c r="AN3107" s="14">
        <f>tbl_LoanData[[#This Row],[Amount Paid]]-(Q3107-X3107)</f>
        <v>217043.60000000003</v>
      </c>
      <c r="AO3107" s="14">
        <f>IF(tbl_LoanData[[#This Row],[Application Status]]="Approved",1,0)</f>
        <v>1</v>
      </c>
      <c r="AP3107" s="22" t="str">
        <f t="shared" ca="1" si="145"/>
        <v/>
      </c>
      <c r="AQ3107" s="22" t="str">
        <f t="shared" ca="1" si="146"/>
        <v/>
      </c>
    </row>
    <row r="3108" spans="1:43" ht="14.4" customHeight="1" x14ac:dyDescent="0.3">
      <c r="A3108" s="2" t="s">
        <v>11205</v>
      </c>
      <c r="B3108" s="2" t="s">
        <v>11206</v>
      </c>
      <c r="C3108" s="2" t="s">
        <v>297</v>
      </c>
      <c r="D3108" s="2" t="s">
        <v>117</v>
      </c>
      <c r="E3108" s="2" t="s">
        <v>183</v>
      </c>
      <c r="F3108" s="2">
        <v>21</v>
      </c>
      <c r="G3108" s="2" t="s">
        <v>69</v>
      </c>
      <c r="H3108" s="2" t="s">
        <v>466</v>
      </c>
      <c r="I3108" s="2" t="s">
        <v>43</v>
      </c>
      <c r="J3108" s="3">
        <v>45469</v>
      </c>
      <c r="K3108" s="3">
        <v>45473</v>
      </c>
      <c r="L3108" s="2" t="s">
        <v>38</v>
      </c>
      <c r="M3108" s="2" t="s">
        <v>111</v>
      </c>
      <c r="N3108" s="2" t="s">
        <v>112</v>
      </c>
      <c r="O3108" s="4">
        <v>1997000</v>
      </c>
      <c r="P3108" s="4">
        <v>647500</v>
      </c>
      <c r="Q3108" s="4">
        <v>1349500</v>
      </c>
      <c r="R3108" s="2">
        <v>36</v>
      </c>
      <c r="S3108" s="5">
        <v>11.84</v>
      </c>
      <c r="T3108" s="4">
        <v>50801.18</v>
      </c>
      <c r="U3108" s="2" t="s">
        <v>73</v>
      </c>
      <c r="V3108" s="2" t="s">
        <v>74</v>
      </c>
      <c r="W3108" s="4">
        <v>1016023.6</v>
      </c>
      <c r="X3108" s="4">
        <v>812818.8</v>
      </c>
      <c r="Y3108" s="4">
        <v>1828842.4</v>
      </c>
      <c r="Z3108" s="2">
        <v>140</v>
      </c>
      <c r="AA3108" s="2" t="s">
        <v>60</v>
      </c>
      <c r="AB3108" s="2" t="s">
        <v>15730</v>
      </c>
      <c r="AC3108" s="2" t="s">
        <v>87</v>
      </c>
      <c r="AD3108" s="2" t="s">
        <v>76</v>
      </c>
      <c r="AE3108" s="5">
        <v>67.58</v>
      </c>
      <c r="AF3108" s="2">
        <v>5</v>
      </c>
      <c r="AG3108" s="2" t="s">
        <v>130</v>
      </c>
      <c r="AH3108" s="2">
        <v>4</v>
      </c>
      <c r="AI3108" s="6" t="str">
        <f t="shared" si="144"/>
        <v>18-24</v>
      </c>
      <c r="AJ3108" s="11">
        <f>YEAR(tbl_LoanData[[#This Row],[Application Date]])</f>
        <v>2024</v>
      </c>
      <c r="AK3108" s="11" t="str">
        <f>TEXT(tbl_LoanData[[#This Row],[Application Date]],"MMMM")</f>
        <v>June</v>
      </c>
      <c r="AL3108" s="12">
        <f>DATE(YEAR(tbl_LoanData[[#This Row],[Application Date]]),MONTH(tbl_LoanData[[#This Row],[Application Date]]),1)</f>
        <v>45444</v>
      </c>
      <c r="AM3108" s="14">
        <f ca="1">IF(AND(tbl_LoanData[[#This Row],[Application Date]]&gt;=EOMONTH(TODAY(),-1)+1,tbl_LoanData[[#This Row],[Application Date]]&lt;=TODAY()),tbl_LoanData[[#This Row],[Loan Amount]],0)</f>
        <v>0</v>
      </c>
      <c r="AN3108" s="14">
        <f>tbl_LoanData[[#This Row],[Amount Paid]]-(Q3108-X3108)</f>
        <v>479342.4</v>
      </c>
      <c r="AO3108" s="14">
        <f>IF(tbl_LoanData[[#This Row],[Application Status]]="Approved",1,0)</f>
        <v>1</v>
      </c>
      <c r="AP3108" s="22" t="str">
        <f t="shared" ca="1" si="145"/>
        <v/>
      </c>
      <c r="AQ3108" s="22" t="str">
        <f t="shared" ca="1" si="146"/>
        <v/>
      </c>
    </row>
    <row r="3109" spans="1:43" ht="14.4" customHeight="1" x14ac:dyDescent="0.3">
      <c r="A3109" s="2" t="s">
        <v>11287</v>
      </c>
      <c r="B3109" s="2" t="s">
        <v>11288</v>
      </c>
      <c r="C3109" s="2" t="s">
        <v>575</v>
      </c>
      <c r="D3109" s="2" t="s">
        <v>117</v>
      </c>
      <c r="E3109" s="2" t="s">
        <v>540</v>
      </c>
      <c r="F3109" s="2">
        <v>62</v>
      </c>
      <c r="G3109" s="2" t="s">
        <v>69</v>
      </c>
      <c r="H3109" s="2" t="s">
        <v>224</v>
      </c>
      <c r="I3109" s="2" t="s">
        <v>54</v>
      </c>
      <c r="J3109" s="3">
        <v>45445</v>
      </c>
      <c r="K3109" s="3">
        <v>45463</v>
      </c>
      <c r="L3109" s="2" t="s">
        <v>40</v>
      </c>
      <c r="M3109" s="2" t="s">
        <v>85</v>
      </c>
      <c r="N3109" s="2" t="s">
        <v>270</v>
      </c>
      <c r="O3109" s="4">
        <v>977000</v>
      </c>
      <c r="P3109" s="4">
        <v>285200</v>
      </c>
      <c r="Q3109" s="4">
        <v>691800</v>
      </c>
      <c r="R3109" s="2">
        <v>36</v>
      </c>
      <c r="S3109" s="5">
        <v>10.97</v>
      </c>
      <c r="T3109" s="4">
        <v>25540.87</v>
      </c>
      <c r="U3109" s="2" t="s">
        <v>73</v>
      </c>
      <c r="V3109" s="2" t="s">
        <v>74</v>
      </c>
      <c r="W3109" s="4">
        <v>587440.01</v>
      </c>
      <c r="X3109" s="4">
        <v>332031.37</v>
      </c>
      <c r="Y3109" s="4">
        <v>919471.38</v>
      </c>
      <c r="Z3109" s="2">
        <v>96</v>
      </c>
      <c r="AA3109" s="2" t="s">
        <v>60</v>
      </c>
      <c r="AB3109" s="2" t="s">
        <v>15736</v>
      </c>
      <c r="AC3109" s="2" t="s">
        <v>146</v>
      </c>
      <c r="AD3109" s="2" t="s">
        <v>76</v>
      </c>
      <c r="AE3109" s="5">
        <v>70.81</v>
      </c>
      <c r="AF3109" s="2">
        <v>3</v>
      </c>
      <c r="AG3109" s="2" t="s">
        <v>130</v>
      </c>
      <c r="AH3109" s="2">
        <v>18</v>
      </c>
      <c r="AI3109" s="6" t="str">
        <f t="shared" si="144"/>
        <v>55-64</v>
      </c>
      <c r="AJ3109" s="11">
        <f>YEAR(tbl_LoanData[[#This Row],[Application Date]])</f>
        <v>2024</v>
      </c>
      <c r="AK3109" s="11" t="str">
        <f>TEXT(tbl_LoanData[[#This Row],[Application Date]],"MMMM")</f>
        <v>June</v>
      </c>
      <c r="AL3109" s="12">
        <f>DATE(YEAR(tbl_LoanData[[#This Row],[Application Date]]),MONTH(tbl_LoanData[[#This Row],[Application Date]]),1)</f>
        <v>45444</v>
      </c>
      <c r="AM3109" s="14">
        <f ca="1">IF(AND(tbl_LoanData[[#This Row],[Application Date]]&gt;=EOMONTH(TODAY(),-1)+1,tbl_LoanData[[#This Row],[Application Date]]&lt;=TODAY()),tbl_LoanData[[#This Row],[Loan Amount]],0)</f>
        <v>0</v>
      </c>
      <c r="AN3109" s="14">
        <f>tbl_LoanData[[#This Row],[Amount Paid]]-(Q3109-X3109)</f>
        <v>227671.38</v>
      </c>
      <c r="AO3109" s="14">
        <f>IF(tbl_LoanData[[#This Row],[Application Status]]="Approved",1,0)</f>
        <v>1</v>
      </c>
      <c r="AP3109" s="22" t="str">
        <f t="shared" ca="1" si="145"/>
        <v/>
      </c>
      <c r="AQ3109" s="22" t="str">
        <f t="shared" ca="1" si="146"/>
        <v/>
      </c>
    </row>
    <row r="3110" spans="1:43" ht="14.4" customHeight="1" x14ac:dyDescent="0.3">
      <c r="A3110" s="2" t="s">
        <v>11315</v>
      </c>
      <c r="B3110" s="2" t="s">
        <v>11316</v>
      </c>
      <c r="C3110" s="2" t="s">
        <v>231</v>
      </c>
      <c r="D3110" s="2" t="s">
        <v>204</v>
      </c>
      <c r="E3110" s="2" t="s">
        <v>165</v>
      </c>
      <c r="F3110" s="2">
        <v>48</v>
      </c>
      <c r="G3110" s="2" t="s">
        <v>83</v>
      </c>
      <c r="H3110" s="2" t="s">
        <v>205</v>
      </c>
      <c r="I3110" s="2" t="s">
        <v>49</v>
      </c>
      <c r="J3110" s="3">
        <v>45444</v>
      </c>
      <c r="K3110" s="3"/>
      <c r="L3110" s="2" t="s">
        <v>36</v>
      </c>
      <c r="M3110" s="2" t="s">
        <v>71</v>
      </c>
      <c r="N3110" s="2" t="s">
        <v>162</v>
      </c>
      <c r="O3110" s="4">
        <v>2139000</v>
      </c>
      <c r="P3110" s="4">
        <v>827400</v>
      </c>
      <c r="Q3110" s="4">
        <v>1311600</v>
      </c>
      <c r="R3110" s="2">
        <v>48</v>
      </c>
      <c r="S3110" s="5">
        <v>12.41</v>
      </c>
      <c r="T3110" s="4">
        <v>40889.129999999997</v>
      </c>
      <c r="U3110" s="2" t="s">
        <v>113</v>
      </c>
      <c r="V3110" s="2" t="s">
        <v>97</v>
      </c>
      <c r="W3110" s="4">
        <v>0</v>
      </c>
      <c r="X3110" s="4">
        <v>0</v>
      </c>
      <c r="Y3110" s="4">
        <v>1962678.24</v>
      </c>
      <c r="Z3110" s="2">
        <v>0</v>
      </c>
      <c r="AA3110" s="2" t="s">
        <v>97</v>
      </c>
      <c r="AB3110" s="2" t="s">
        <v>15732</v>
      </c>
      <c r="AC3110" s="2" t="s">
        <v>121</v>
      </c>
      <c r="AD3110" s="2" t="s">
        <v>76</v>
      </c>
      <c r="AE3110" s="5">
        <v>61.32</v>
      </c>
      <c r="AF3110" s="2">
        <v>0</v>
      </c>
      <c r="AG3110" s="2" t="s">
        <v>97</v>
      </c>
      <c r="AH3110" s="2"/>
      <c r="AI3110" s="6" t="str">
        <f t="shared" si="144"/>
        <v>45-54</v>
      </c>
      <c r="AJ3110" s="11">
        <f>YEAR(tbl_LoanData[[#This Row],[Application Date]])</f>
        <v>2024</v>
      </c>
      <c r="AK3110" s="11" t="str">
        <f>TEXT(tbl_LoanData[[#This Row],[Application Date]],"MMMM")</f>
        <v>June</v>
      </c>
      <c r="AL3110" s="12">
        <f>DATE(YEAR(tbl_LoanData[[#This Row],[Application Date]]),MONTH(tbl_LoanData[[#This Row],[Application Date]]),1)</f>
        <v>45444</v>
      </c>
      <c r="AM3110" s="14">
        <f ca="1">IF(AND(tbl_LoanData[[#This Row],[Application Date]]&gt;=EOMONTH(TODAY(),-1)+1,tbl_LoanData[[#This Row],[Application Date]]&lt;=TODAY()),tbl_LoanData[[#This Row],[Loan Amount]],0)</f>
        <v>0</v>
      </c>
      <c r="AN3110" s="14">
        <f>tbl_LoanData[[#This Row],[Amount Paid]]-(Q3110-X3110)</f>
        <v>-1311600</v>
      </c>
      <c r="AO3110" s="14">
        <f>IF(tbl_LoanData[[#This Row],[Application Status]]="Approved",1,0)</f>
        <v>0</v>
      </c>
      <c r="AP3110" s="22" t="str">
        <f t="shared" ca="1" si="145"/>
        <v/>
      </c>
      <c r="AQ3110" s="22" t="str">
        <f t="shared" ca="1" si="146"/>
        <v/>
      </c>
    </row>
    <row r="3111" spans="1:43" ht="14.4" customHeight="1" x14ac:dyDescent="0.3">
      <c r="A3111" s="2" t="s">
        <v>11331</v>
      </c>
      <c r="B3111" s="2" t="s">
        <v>11332</v>
      </c>
      <c r="C3111" s="2" t="s">
        <v>949</v>
      </c>
      <c r="D3111" s="2" t="s">
        <v>67</v>
      </c>
      <c r="E3111" s="2" t="s">
        <v>209</v>
      </c>
      <c r="F3111" s="2">
        <v>32</v>
      </c>
      <c r="G3111" s="2" t="s">
        <v>83</v>
      </c>
      <c r="H3111" s="2" t="s">
        <v>224</v>
      </c>
      <c r="I3111" s="2" t="s">
        <v>54</v>
      </c>
      <c r="J3111" s="3">
        <v>45459</v>
      </c>
      <c r="K3111" s="3">
        <v>45480</v>
      </c>
      <c r="L3111" s="2" t="s">
        <v>40</v>
      </c>
      <c r="M3111" s="2" t="s">
        <v>85</v>
      </c>
      <c r="N3111" s="2" t="s">
        <v>274</v>
      </c>
      <c r="O3111" s="4">
        <v>1215000</v>
      </c>
      <c r="P3111" s="4">
        <v>261700</v>
      </c>
      <c r="Q3111" s="4">
        <v>953300</v>
      </c>
      <c r="R3111" s="2">
        <v>36</v>
      </c>
      <c r="S3111" s="5">
        <v>14.62</v>
      </c>
      <c r="T3111" s="4">
        <v>38094.93</v>
      </c>
      <c r="U3111" s="2" t="s">
        <v>73</v>
      </c>
      <c r="V3111" s="2" t="s">
        <v>74</v>
      </c>
      <c r="W3111" s="4">
        <v>952373.25</v>
      </c>
      <c r="X3111" s="4">
        <v>419044.13</v>
      </c>
      <c r="Y3111" s="4">
        <v>1371417.38</v>
      </c>
      <c r="Z3111" s="2">
        <v>0</v>
      </c>
      <c r="AA3111" s="2" t="s">
        <v>56</v>
      </c>
      <c r="AB3111" s="2" t="s">
        <v>15728</v>
      </c>
      <c r="AC3111" s="2" t="s">
        <v>129</v>
      </c>
      <c r="AD3111" s="2" t="s">
        <v>76</v>
      </c>
      <c r="AE3111" s="5">
        <v>78.459999999999994</v>
      </c>
      <c r="AF3111" s="2">
        <v>0</v>
      </c>
      <c r="AG3111" s="2" t="s">
        <v>77</v>
      </c>
      <c r="AH3111" s="2">
        <v>21</v>
      </c>
      <c r="AI3111" s="6" t="str">
        <f t="shared" si="144"/>
        <v>25-34</v>
      </c>
      <c r="AJ3111" s="11">
        <f>YEAR(tbl_LoanData[[#This Row],[Application Date]])</f>
        <v>2024</v>
      </c>
      <c r="AK3111" s="11" t="str">
        <f>TEXT(tbl_LoanData[[#This Row],[Application Date]],"MMMM")</f>
        <v>June</v>
      </c>
      <c r="AL3111" s="12">
        <f>DATE(YEAR(tbl_LoanData[[#This Row],[Application Date]]),MONTH(tbl_LoanData[[#This Row],[Application Date]]),1)</f>
        <v>45444</v>
      </c>
      <c r="AM3111" s="14">
        <f ca="1">IF(AND(tbl_LoanData[[#This Row],[Application Date]]&gt;=EOMONTH(TODAY(),-1)+1,tbl_LoanData[[#This Row],[Application Date]]&lt;=TODAY()),tbl_LoanData[[#This Row],[Loan Amount]],0)</f>
        <v>0</v>
      </c>
      <c r="AN3111" s="14">
        <f>tbl_LoanData[[#This Row],[Amount Paid]]-(Q3111-X3111)</f>
        <v>418117.38</v>
      </c>
      <c r="AO3111" s="14">
        <f>IF(tbl_LoanData[[#This Row],[Application Status]]="Approved",1,0)</f>
        <v>1</v>
      </c>
      <c r="AP3111" s="22" t="str">
        <f t="shared" ca="1" si="145"/>
        <v/>
      </c>
      <c r="AQ3111" s="22" t="str">
        <f t="shared" ca="1" si="146"/>
        <v/>
      </c>
    </row>
    <row r="3112" spans="1:43" ht="14.4" customHeight="1" x14ac:dyDescent="0.3">
      <c r="A3112" s="2" t="s">
        <v>11339</v>
      </c>
      <c r="B3112" s="2" t="s">
        <v>11340</v>
      </c>
      <c r="C3112" s="2" t="s">
        <v>277</v>
      </c>
      <c r="D3112" s="2" t="s">
        <v>142</v>
      </c>
      <c r="E3112" s="2" t="s">
        <v>293</v>
      </c>
      <c r="F3112" s="2">
        <v>52</v>
      </c>
      <c r="G3112" s="2" t="s">
        <v>83</v>
      </c>
      <c r="H3112" s="2" t="s">
        <v>565</v>
      </c>
      <c r="I3112" s="2" t="s">
        <v>47</v>
      </c>
      <c r="J3112" s="3">
        <v>45450</v>
      </c>
      <c r="K3112" s="3">
        <v>45459</v>
      </c>
      <c r="L3112" s="2" t="s">
        <v>37</v>
      </c>
      <c r="M3112" s="2" t="s">
        <v>104</v>
      </c>
      <c r="N3112" s="2" t="s">
        <v>192</v>
      </c>
      <c r="O3112" s="4">
        <v>84000</v>
      </c>
      <c r="P3112" s="4">
        <v>19800</v>
      </c>
      <c r="Q3112" s="4">
        <v>64200</v>
      </c>
      <c r="R3112" s="2">
        <v>36</v>
      </c>
      <c r="S3112" s="5">
        <v>6.83</v>
      </c>
      <c r="T3112" s="4">
        <v>2148.7399999999998</v>
      </c>
      <c r="U3112" s="2" t="s">
        <v>73</v>
      </c>
      <c r="V3112" s="2" t="s">
        <v>74</v>
      </c>
      <c r="W3112" s="4">
        <v>49421.02</v>
      </c>
      <c r="X3112" s="4">
        <v>27933.56</v>
      </c>
      <c r="Y3112" s="4">
        <v>77354.58</v>
      </c>
      <c r="Z3112" s="2">
        <v>84</v>
      </c>
      <c r="AA3112" s="2" t="s">
        <v>59</v>
      </c>
      <c r="AB3112" s="2" t="s">
        <v>15729</v>
      </c>
      <c r="AC3112" s="2" t="s">
        <v>332</v>
      </c>
      <c r="AD3112" s="2" t="s">
        <v>76</v>
      </c>
      <c r="AE3112" s="5">
        <v>76.430000000000007</v>
      </c>
      <c r="AF3112" s="2">
        <v>3</v>
      </c>
      <c r="AG3112" s="2" t="s">
        <v>130</v>
      </c>
      <c r="AH3112" s="2">
        <v>9</v>
      </c>
      <c r="AI3112" s="6" t="str">
        <f t="shared" si="144"/>
        <v>45-54</v>
      </c>
      <c r="AJ3112" s="11">
        <f>YEAR(tbl_LoanData[[#This Row],[Application Date]])</f>
        <v>2024</v>
      </c>
      <c r="AK3112" s="11" t="str">
        <f>TEXT(tbl_LoanData[[#This Row],[Application Date]],"MMMM")</f>
        <v>June</v>
      </c>
      <c r="AL3112" s="12">
        <f>DATE(YEAR(tbl_LoanData[[#This Row],[Application Date]]),MONTH(tbl_LoanData[[#This Row],[Application Date]]),1)</f>
        <v>45444</v>
      </c>
      <c r="AM3112" s="14">
        <f ca="1">IF(AND(tbl_LoanData[[#This Row],[Application Date]]&gt;=EOMONTH(TODAY(),-1)+1,tbl_LoanData[[#This Row],[Application Date]]&lt;=TODAY()),tbl_LoanData[[#This Row],[Loan Amount]],0)</f>
        <v>0</v>
      </c>
      <c r="AN3112" s="14">
        <f>tbl_LoanData[[#This Row],[Amount Paid]]-(Q3112-X3112)</f>
        <v>13154.579999999994</v>
      </c>
      <c r="AO3112" s="14">
        <f>IF(tbl_LoanData[[#This Row],[Application Status]]="Approved",1,0)</f>
        <v>1</v>
      </c>
      <c r="AP3112" s="22" t="str">
        <f t="shared" ca="1" si="145"/>
        <v/>
      </c>
      <c r="AQ3112" s="22" t="str">
        <f t="shared" ca="1" si="146"/>
        <v/>
      </c>
    </row>
    <row r="3113" spans="1:43" x14ac:dyDescent="0.3">
      <c r="A3113" s="2" t="s">
        <v>11369</v>
      </c>
      <c r="B3113" s="2" t="s">
        <v>11370</v>
      </c>
      <c r="C3113" s="2" t="s">
        <v>109</v>
      </c>
      <c r="D3113" s="2" t="s">
        <v>134</v>
      </c>
      <c r="E3113" s="2" t="s">
        <v>142</v>
      </c>
      <c r="F3113" s="2">
        <v>63</v>
      </c>
      <c r="G3113" s="2" t="s">
        <v>83</v>
      </c>
      <c r="H3113" s="2" t="s">
        <v>177</v>
      </c>
      <c r="I3113" s="2" t="s">
        <v>43</v>
      </c>
      <c r="J3113" s="3">
        <v>45463</v>
      </c>
      <c r="K3113" s="3">
        <v>45465</v>
      </c>
      <c r="L3113" s="2" t="s">
        <v>40</v>
      </c>
      <c r="M3113" s="2" t="s">
        <v>111</v>
      </c>
      <c r="N3113" s="2" t="s">
        <v>369</v>
      </c>
      <c r="O3113" s="4">
        <v>1310000</v>
      </c>
      <c r="P3113" s="4">
        <v>294300</v>
      </c>
      <c r="Q3113" s="4">
        <v>1015700</v>
      </c>
      <c r="R3113" s="2">
        <v>36</v>
      </c>
      <c r="S3113" s="5">
        <v>8.51</v>
      </c>
      <c r="T3113" s="4">
        <v>35416.89</v>
      </c>
      <c r="U3113" s="2" t="s">
        <v>73</v>
      </c>
      <c r="V3113" s="2" t="s">
        <v>74</v>
      </c>
      <c r="W3113" s="4">
        <v>920839.14</v>
      </c>
      <c r="X3113" s="4">
        <v>354169.07</v>
      </c>
      <c r="Y3113" s="4">
        <v>1275008.21</v>
      </c>
      <c r="Z3113" s="2">
        <v>0</v>
      </c>
      <c r="AA3113" s="2" t="s">
        <v>56</v>
      </c>
      <c r="AB3113" s="2" t="s">
        <v>15734</v>
      </c>
      <c r="AC3113" s="2" t="s">
        <v>121</v>
      </c>
      <c r="AD3113" s="2" t="s">
        <v>76</v>
      </c>
      <c r="AE3113" s="5">
        <v>77.53</v>
      </c>
      <c r="AF3113" s="2">
        <v>0</v>
      </c>
      <c r="AG3113" s="2" t="s">
        <v>77</v>
      </c>
      <c r="AH3113" s="2">
        <v>2</v>
      </c>
      <c r="AI3113" s="6" t="str">
        <f t="shared" si="144"/>
        <v>55-64</v>
      </c>
      <c r="AJ3113" s="11">
        <f>YEAR(tbl_LoanData[[#This Row],[Application Date]])</f>
        <v>2024</v>
      </c>
      <c r="AK3113" s="11" t="str">
        <f>TEXT(tbl_LoanData[[#This Row],[Application Date]],"MMMM")</f>
        <v>June</v>
      </c>
      <c r="AL3113" s="12">
        <f>DATE(YEAR(tbl_LoanData[[#This Row],[Application Date]]),MONTH(tbl_LoanData[[#This Row],[Application Date]]),1)</f>
        <v>45444</v>
      </c>
      <c r="AM3113" s="14">
        <f ca="1">IF(AND(tbl_LoanData[[#This Row],[Application Date]]&gt;=EOMONTH(TODAY(),-1)+1,tbl_LoanData[[#This Row],[Application Date]]&lt;=TODAY()),tbl_LoanData[[#This Row],[Loan Amount]],0)</f>
        <v>0</v>
      </c>
      <c r="AN3113" s="14">
        <f>tbl_LoanData[[#This Row],[Amount Paid]]-(Q3113-X3113)</f>
        <v>259308.21000000008</v>
      </c>
      <c r="AO3113" s="14">
        <f>IF(tbl_LoanData[[#This Row],[Application Status]]="Approved",1,0)</f>
        <v>1</v>
      </c>
      <c r="AP3113" s="22" t="str">
        <f t="shared" ca="1" si="145"/>
        <v/>
      </c>
      <c r="AQ3113" s="22" t="str">
        <f t="shared" ca="1" si="146"/>
        <v/>
      </c>
    </row>
    <row r="3114" spans="1:43" ht="14.4" customHeight="1" x14ac:dyDescent="0.3">
      <c r="A3114" s="2" t="s">
        <v>11409</v>
      </c>
      <c r="B3114" s="2" t="s">
        <v>11410</v>
      </c>
      <c r="C3114" s="2" t="s">
        <v>220</v>
      </c>
      <c r="D3114" s="2" t="s">
        <v>101</v>
      </c>
      <c r="E3114" s="2" t="s">
        <v>92</v>
      </c>
      <c r="F3114" s="2">
        <v>22</v>
      </c>
      <c r="G3114" s="2" t="s">
        <v>69</v>
      </c>
      <c r="H3114" s="2" t="s">
        <v>313</v>
      </c>
      <c r="I3114" s="2" t="s">
        <v>44</v>
      </c>
      <c r="J3114" s="3">
        <v>45458</v>
      </c>
      <c r="K3114" s="3"/>
      <c r="L3114" s="2" t="s">
        <v>36</v>
      </c>
      <c r="M3114" s="2" t="s">
        <v>111</v>
      </c>
      <c r="N3114" s="2" t="s">
        <v>350</v>
      </c>
      <c r="O3114" s="4">
        <v>1426000</v>
      </c>
      <c r="P3114" s="4">
        <v>393700</v>
      </c>
      <c r="Q3114" s="4">
        <v>1032300</v>
      </c>
      <c r="R3114" s="2">
        <v>60</v>
      </c>
      <c r="S3114" s="5">
        <v>5.15</v>
      </c>
      <c r="T3114" s="4">
        <v>21635.29</v>
      </c>
      <c r="U3114" s="2" t="s">
        <v>96</v>
      </c>
      <c r="V3114" s="2" t="s">
        <v>97</v>
      </c>
      <c r="W3114" s="4">
        <v>0</v>
      </c>
      <c r="X3114" s="4">
        <v>0</v>
      </c>
      <c r="Y3114" s="4">
        <v>1298117.25</v>
      </c>
      <c r="Z3114" s="2">
        <v>0</v>
      </c>
      <c r="AA3114" s="2" t="s">
        <v>97</v>
      </c>
      <c r="AB3114" s="2" t="s">
        <v>15728</v>
      </c>
      <c r="AC3114" s="2" t="s">
        <v>106</v>
      </c>
      <c r="AD3114" s="2" t="s">
        <v>76</v>
      </c>
      <c r="AE3114" s="5">
        <v>72.39</v>
      </c>
      <c r="AF3114" s="2">
        <v>0</v>
      </c>
      <c r="AG3114" s="2" t="s">
        <v>97</v>
      </c>
      <c r="AH3114" s="2"/>
      <c r="AI3114" s="6" t="str">
        <f t="shared" si="144"/>
        <v>18-24</v>
      </c>
      <c r="AJ3114" s="11">
        <f>YEAR(tbl_LoanData[[#This Row],[Application Date]])</f>
        <v>2024</v>
      </c>
      <c r="AK3114" s="11" t="str">
        <f>TEXT(tbl_LoanData[[#This Row],[Application Date]],"MMMM")</f>
        <v>June</v>
      </c>
      <c r="AL3114" s="12">
        <f>DATE(YEAR(tbl_LoanData[[#This Row],[Application Date]]),MONTH(tbl_LoanData[[#This Row],[Application Date]]),1)</f>
        <v>45444</v>
      </c>
      <c r="AM3114" s="14">
        <f ca="1">IF(AND(tbl_LoanData[[#This Row],[Application Date]]&gt;=EOMONTH(TODAY(),-1)+1,tbl_LoanData[[#This Row],[Application Date]]&lt;=TODAY()),tbl_LoanData[[#This Row],[Loan Amount]],0)</f>
        <v>0</v>
      </c>
      <c r="AN3114" s="14">
        <f>tbl_LoanData[[#This Row],[Amount Paid]]-(Q3114-X3114)</f>
        <v>-1032300</v>
      </c>
      <c r="AO3114" s="14">
        <f>IF(tbl_LoanData[[#This Row],[Application Status]]="Approved",1,0)</f>
        <v>0</v>
      </c>
      <c r="AP3114" s="22" t="str">
        <f t="shared" ca="1" si="145"/>
        <v/>
      </c>
      <c r="AQ3114" s="22" t="str">
        <f t="shared" ca="1" si="146"/>
        <v/>
      </c>
    </row>
    <row r="3115" spans="1:43" ht="14.4" customHeight="1" x14ac:dyDescent="0.3">
      <c r="A3115" s="2" t="s">
        <v>11453</v>
      </c>
      <c r="B3115" s="2" t="s">
        <v>11454</v>
      </c>
      <c r="C3115" s="2" t="s">
        <v>338</v>
      </c>
      <c r="D3115" s="2" t="s">
        <v>102</v>
      </c>
      <c r="E3115" s="2" t="s">
        <v>176</v>
      </c>
      <c r="F3115" s="2">
        <v>58</v>
      </c>
      <c r="G3115" s="2" t="s">
        <v>83</v>
      </c>
      <c r="H3115" s="2" t="s">
        <v>143</v>
      </c>
      <c r="I3115" s="2" t="s">
        <v>46</v>
      </c>
      <c r="J3115" s="3">
        <v>45468</v>
      </c>
      <c r="K3115" s="3">
        <v>45480</v>
      </c>
      <c r="L3115" s="2" t="s">
        <v>38</v>
      </c>
      <c r="M3115" s="2" t="s">
        <v>71</v>
      </c>
      <c r="N3115" s="2" t="s">
        <v>589</v>
      </c>
      <c r="O3115" s="4">
        <v>1367000</v>
      </c>
      <c r="P3115" s="4">
        <v>214300</v>
      </c>
      <c r="Q3115" s="4">
        <v>1152700</v>
      </c>
      <c r="R3115" s="2">
        <v>24</v>
      </c>
      <c r="S3115" s="5">
        <v>8.11</v>
      </c>
      <c r="T3115" s="4">
        <v>55819.5</v>
      </c>
      <c r="U3115" s="2" t="s">
        <v>73</v>
      </c>
      <c r="V3115" s="2" t="s">
        <v>33</v>
      </c>
      <c r="W3115" s="4">
        <v>1339667.94</v>
      </c>
      <c r="X3115" s="4">
        <v>0</v>
      </c>
      <c r="Y3115" s="4">
        <v>1339667.94</v>
      </c>
      <c r="Z3115" s="2">
        <v>0</v>
      </c>
      <c r="AA3115" s="2" t="s">
        <v>56</v>
      </c>
      <c r="AB3115" s="2" t="s">
        <v>15730</v>
      </c>
      <c r="AC3115" s="2" t="s">
        <v>146</v>
      </c>
      <c r="AD3115" s="2" t="s">
        <v>76</v>
      </c>
      <c r="AE3115" s="5">
        <v>84.32</v>
      </c>
      <c r="AF3115" s="2">
        <v>0</v>
      </c>
      <c r="AG3115" s="2" t="s">
        <v>77</v>
      </c>
      <c r="AH3115" s="2">
        <v>12</v>
      </c>
      <c r="AI3115" s="6" t="str">
        <f t="shared" si="144"/>
        <v>55-64</v>
      </c>
      <c r="AJ3115" s="11">
        <f>YEAR(tbl_LoanData[[#This Row],[Application Date]])</f>
        <v>2024</v>
      </c>
      <c r="AK3115" s="11" t="str">
        <f>TEXT(tbl_LoanData[[#This Row],[Application Date]],"MMMM")</f>
        <v>June</v>
      </c>
      <c r="AL3115" s="12">
        <f>DATE(YEAR(tbl_LoanData[[#This Row],[Application Date]]),MONTH(tbl_LoanData[[#This Row],[Application Date]]),1)</f>
        <v>45444</v>
      </c>
      <c r="AM3115" s="14">
        <f ca="1">IF(AND(tbl_LoanData[[#This Row],[Application Date]]&gt;=EOMONTH(TODAY(),-1)+1,tbl_LoanData[[#This Row],[Application Date]]&lt;=TODAY()),tbl_LoanData[[#This Row],[Loan Amount]],0)</f>
        <v>0</v>
      </c>
      <c r="AN3115" s="14">
        <f>tbl_LoanData[[#This Row],[Amount Paid]]-(Q3115-X3115)</f>
        <v>186967.93999999994</v>
      </c>
      <c r="AO3115" s="14">
        <f>IF(tbl_LoanData[[#This Row],[Application Status]]="Approved",1,0)</f>
        <v>1</v>
      </c>
      <c r="AP3115" s="22" t="str">
        <f t="shared" ca="1" si="145"/>
        <v/>
      </c>
      <c r="AQ3115" s="22" t="str">
        <f t="shared" ca="1" si="146"/>
        <v/>
      </c>
    </row>
    <row r="3116" spans="1:43" x14ac:dyDescent="0.3">
      <c r="A3116" s="2" t="s">
        <v>11493</v>
      </c>
      <c r="B3116" s="2" t="s">
        <v>11494</v>
      </c>
      <c r="C3116" s="2" t="s">
        <v>231</v>
      </c>
      <c r="D3116" s="2" t="s">
        <v>232</v>
      </c>
      <c r="E3116" s="2" t="s">
        <v>142</v>
      </c>
      <c r="F3116" s="2">
        <v>22</v>
      </c>
      <c r="G3116" s="2" t="s">
        <v>83</v>
      </c>
      <c r="H3116" s="2" t="s">
        <v>177</v>
      </c>
      <c r="I3116" s="2" t="s">
        <v>43</v>
      </c>
      <c r="J3116" s="3">
        <v>45469</v>
      </c>
      <c r="K3116" s="3">
        <v>45489</v>
      </c>
      <c r="L3116" s="2" t="s">
        <v>36</v>
      </c>
      <c r="M3116" s="2" t="s">
        <v>111</v>
      </c>
      <c r="N3116" s="2" t="s">
        <v>350</v>
      </c>
      <c r="O3116" s="4">
        <v>1866000</v>
      </c>
      <c r="P3116" s="4">
        <v>413000</v>
      </c>
      <c r="Q3116" s="4">
        <v>1453000</v>
      </c>
      <c r="R3116" s="2">
        <v>24</v>
      </c>
      <c r="S3116" s="5">
        <v>8.4</v>
      </c>
      <c r="T3116" s="4">
        <v>70712.67</v>
      </c>
      <c r="U3116" s="2" t="s">
        <v>73</v>
      </c>
      <c r="V3116" s="2" t="s">
        <v>33</v>
      </c>
      <c r="W3116" s="4">
        <v>1697104</v>
      </c>
      <c r="X3116" s="4">
        <v>0</v>
      </c>
      <c r="Y3116" s="4">
        <v>1697104</v>
      </c>
      <c r="Z3116" s="2">
        <v>0</v>
      </c>
      <c r="AA3116" s="2" t="s">
        <v>56</v>
      </c>
      <c r="AB3116" s="2" t="s">
        <v>15735</v>
      </c>
      <c r="AC3116" s="2" t="s">
        <v>146</v>
      </c>
      <c r="AD3116" s="2" t="s">
        <v>76</v>
      </c>
      <c r="AE3116" s="5">
        <v>77.87</v>
      </c>
      <c r="AF3116" s="2">
        <v>0</v>
      </c>
      <c r="AG3116" s="2" t="s">
        <v>77</v>
      </c>
      <c r="AH3116" s="2">
        <v>20</v>
      </c>
      <c r="AI3116" s="6" t="str">
        <f t="shared" si="144"/>
        <v>18-24</v>
      </c>
      <c r="AJ3116" s="11">
        <f>YEAR(tbl_LoanData[[#This Row],[Application Date]])</f>
        <v>2024</v>
      </c>
      <c r="AK3116" s="11" t="str">
        <f>TEXT(tbl_LoanData[[#This Row],[Application Date]],"MMMM")</f>
        <v>June</v>
      </c>
      <c r="AL3116" s="12">
        <f>DATE(YEAR(tbl_LoanData[[#This Row],[Application Date]]),MONTH(tbl_LoanData[[#This Row],[Application Date]]),1)</f>
        <v>45444</v>
      </c>
      <c r="AM3116" s="14">
        <f ca="1">IF(AND(tbl_LoanData[[#This Row],[Application Date]]&gt;=EOMONTH(TODAY(),-1)+1,tbl_LoanData[[#This Row],[Application Date]]&lt;=TODAY()),tbl_LoanData[[#This Row],[Loan Amount]],0)</f>
        <v>0</v>
      </c>
      <c r="AN3116" s="14">
        <f>tbl_LoanData[[#This Row],[Amount Paid]]-(Q3116-X3116)</f>
        <v>244104</v>
      </c>
      <c r="AO3116" s="14">
        <f>IF(tbl_LoanData[[#This Row],[Application Status]]="Approved",1,0)</f>
        <v>1</v>
      </c>
      <c r="AP3116" s="22" t="str">
        <f t="shared" ca="1" si="145"/>
        <v/>
      </c>
      <c r="AQ3116" s="22" t="str">
        <f t="shared" ca="1" si="146"/>
        <v/>
      </c>
    </row>
    <row r="3117" spans="1:43" ht="14.4" customHeight="1" x14ac:dyDescent="0.3">
      <c r="A3117" s="2" t="s">
        <v>11551</v>
      </c>
      <c r="B3117" s="2" t="s">
        <v>11552</v>
      </c>
      <c r="C3117" s="2" t="s">
        <v>405</v>
      </c>
      <c r="D3117" s="2" t="s">
        <v>91</v>
      </c>
      <c r="E3117" s="2" t="s">
        <v>385</v>
      </c>
      <c r="F3117" s="2">
        <v>49</v>
      </c>
      <c r="G3117" s="2" t="s">
        <v>69</v>
      </c>
      <c r="H3117" s="2" t="s">
        <v>205</v>
      </c>
      <c r="I3117" s="2" t="s">
        <v>49</v>
      </c>
      <c r="J3117" s="3">
        <v>45463</v>
      </c>
      <c r="K3117" s="3"/>
      <c r="L3117" s="2" t="s">
        <v>39</v>
      </c>
      <c r="M3117" s="2" t="s">
        <v>157</v>
      </c>
      <c r="N3117" s="2" t="s">
        <v>158</v>
      </c>
      <c r="O3117" s="4">
        <v>2392000</v>
      </c>
      <c r="P3117" s="4">
        <v>947700</v>
      </c>
      <c r="Q3117" s="4">
        <v>1444300</v>
      </c>
      <c r="R3117" s="2">
        <v>48</v>
      </c>
      <c r="S3117" s="5">
        <v>11.18</v>
      </c>
      <c r="T3117" s="4">
        <v>43545.64</v>
      </c>
      <c r="U3117" s="2" t="s">
        <v>113</v>
      </c>
      <c r="V3117" s="2" t="s">
        <v>97</v>
      </c>
      <c r="W3117" s="4">
        <v>0</v>
      </c>
      <c r="X3117" s="4">
        <v>0</v>
      </c>
      <c r="Y3117" s="4">
        <v>2090190.96</v>
      </c>
      <c r="Z3117" s="2">
        <v>0</v>
      </c>
      <c r="AA3117" s="2" t="s">
        <v>97</v>
      </c>
      <c r="AB3117" s="2" t="s">
        <v>15734</v>
      </c>
      <c r="AC3117" s="2" t="s">
        <v>213</v>
      </c>
      <c r="AD3117" s="2" t="s">
        <v>76</v>
      </c>
      <c r="AE3117" s="5">
        <v>60.38</v>
      </c>
      <c r="AF3117" s="2">
        <v>0</v>
      </c>
      <c r="AG3117" s="2" t="s">
        <v>97</v>
      </c>
      <c r="AH3117" s="2"/>
      <c r="AI3117" s="6" t="str">
        <f t="shared" si="144"/>
        <v>45-54</v>
      </c>
      <c r="AJ3117" s="11">
        <f>YEAR(tbl_LoanData[[#This Row],[Application Date]])</f>
        <v>2024</v>
      </c>
      <c r="AK3117" s="11" t="str">
        <f>TEXT(tbl_LoanData[[#This Row],[Application Date]],"MMMM")</f>
        <v>June</v>
      </c>
      <c r="AL3117" s="12">
        <f>DATE(YEAR(tbl_LoanData[[#This Row],[Application Date]]),MONTH(tbl_LoanData[[#This Row],[Application Date]]),1)</f>
        <v>45444</v>
      </c>
      <c r="AM3117" s="14">
        <f ca="1">IF(AND(tbl_LoanData[[#This Row],[Application Date]]&gt;=EOMONTH(TODAY(),-1)+1,tbl_LoanData[[#This Row],[Application Date]]&lt;=TODAY()),tbl_LoanData[[#This Row],[Loan Amount]],0)</f>
        <v>0</v>
      </c>
      <c r="AN3117" s="14">
        <f>tbl_LoanData[[#This Row],[Amount Paid]]-(Q3117-X3117)</f>
        <v>-1444300</v>
      </c>
      <c r="AO3117" s="14">
        <f>IF(tbl_LoanData[[#This Row],[Application Status]]="Approved",1,0)</f>
        <v>0</v>
      </c>
      <c r="AP3117" s="22" t="str">
        <f t="shared" ca="1" si="145"/>
        <v/>
      </c>
      <c r="AQ3117" s="22" t="str">
        <f t="shared" ca="1" si="146"/>
        <v/>
      </c>
    </row>
    <row r="3118" spans="1:43" ht="14.4" customHeight="1" x14ac:dyDescent="0.3">
      <c r="A3118" s="2" t="s">
        <v>11785</v>
      </c>
      <c r="B3118" s="2" t="s">
        <v>11786</v>
      </c>
      <c r="C3118" s="2" t="s">
        <v>1059</v>
      </c>
      <c r="D3118" s="2" t="s">
        <v>254</v>
      </c>
      <c r="E3118" s="2" t="s">
        <v>210</v>
      </c>
      <c r="F3118" s="2">
        <v>41</v>
      </c>
      <c r="G3118" s="2" t="s">
        <v>69</v>
      </c>
      <c r="H3118" s="2" t="s">
        <v>205</v>
      </c>
      <c r="I3118" s="2" t="s">
        <v>49</v>
      </c>
      <c r="J3118" s="3">
        <v>45444</v>
      </c>
      <c r="K3118" s="3">
        <v>45465</v>
      </c>
      <c r="L3118" s="2" t="s">
        <v>39</v>
      </c>
      <c r="M3118" s="2" t="s">
        <v>71</v>
      </c>
      <c r="N3118" s="2" t="s">
        <v>294</v>
      </c>
      <c r="O3118" s="4">
        <v>2451000</v>
      </c>
      <c r="P3118" s="4">
        <v>455800</v>
      </c>
      <c r="Q3118" s="4">
        <v>1995200</v>
      </c>
      <c r="R3118" s="2">
        <v>24</v>
      </c>
      <c r="S3118" s="5">
        <v>7.92</v>
      </c>
      <c r="T3118" s="4">
        <v>96301.65</v>
      </c>
      <c r="U3118" s="2" t="s">
        <v>73</v>
      </c>
      <c r="V3118" s="2" t="s">
        <v>33</v>
      </c>
      <c r="W3118" s="4">
        <v>2311239.6800000002</v>
      </c>
      <c r="X3118" s="4">
        <v>0</v>
      </c>
      <c r="Y3118" s="4">
        <v>2311239.6800000002</v>
      </c>
      <c r="Z3118" s="2">
        <v>0</v>
      </c>
      <c r="AA3118" s="2" t="s">
        <v>56</v>
      </c>
      <c r="AB3118" s="2" t="s">
        <v>15730</v>
      </c>
      <c r="AC3118" s="2" t="s">
        <v>87</v>
      </c>
      <c r="AD3118" s="2" t="s">
        <v>76</v>
      </c>
      <c r="AE3118" s="5">
        <v>81.400000000000006</v>
      </c>
      <c r="AF3118" s="2">
        <v>0</v>
      </c>
      <c r="AG3118" s="2" t="s">
        <v>77</v>
      </c>
      <c r="AH3118" s="2">
        <v>21</v>
      </c>
      <c r="AI3118" s="6" t="str">
        <f t="shared" si="144"/>
        <v>35-44</v>
      </c>
      <c r="AJ3118" s="11">
        <f>YEAR(tbl_LoanData[[#This Row],[Application Date]])</f>
        <v>2024</v>
      </c>
      <c r="AK3118" s="11" t="str">
        <f>TEXT(tbl_LoanData[[#This Row],[Application Date]],"MMMM")</f>
        <v>June</v>
      </c>
      <c r="AL3118" s="12">
        <f>DATE(YEAR(tbl_LoanData[[#This Row],[Application Date]]),MONTH(tbl_LoanData[[#This Row],[Application Date]]),1)</f>
        <v>45444</v>
      </c>
      <c r="AM3118" s="14">
        <f ca="1">IF(AND(tbl_LoanData[[#This Row],[Application Date]]&gt;=EOMONTH(TODAY(),-1)+1,tbl_LoanData[[#This Row],[Application Date]]&lt;=TODAY()),tbl_LoanData[[#This Row],[Loan Amount]],0)</f>
        <v>0</v>
      </c>
      <c r="AN3118" s="14">
        <f>tbl_LoanData[[#This Row],[Amount Paid]]-(Q3118-X3118)</f>
        <v>316039.68000000017</v>
      </c>
      <c r="AO3118" s="14">
        <f>IF(tbl_LoanData[[#This Row],[Application Status]]="Approved",1,0)</f>
        <v>1</v>
      </c>
      <c r="AP3118" s="22" t="str">
        <f t="shared" ca="1" si="145"/>
        <v/>
      </c>
      <c r="AQ3118" s="22" t="str">
        <f t="shared" ca="1" si="146"/>
        <v/>
      </c>
    </row>
    <row r="3119" spans="1:43" x14ac:dyDescent="0.3">
      <c r="A3119" s="2" t="s">
        <v>11803</v>
      </c>
      <c r="B3119" s="2" t="s">
        <v>11804</v>
      </c>
      <c r="C3119" s="2" t="s">
        <v>868</v>
      </c>
      <c r="D3119" s="2" t="s">
        <v>142</v>
      </c>
      <c r="E3119" s="2" t="s">
        <v>465</v>
      </c>
      <c r="F3119" s="2">
        <v>50</v>
      </c>
      <c r="G3119" s="2" t="s">
        <v>69</v>
      </c>
      <c r="H3119" s="2" t="s">
        <v>151</v>
      </c>
      <c r="I3119" s="2" t="s">
        <v>46</v>
      </c>
      <c r="J3119" s="3">
        <v>45460</v>
      </c>
      <c r="K3119" s="3"/>
      <c r="L3119" s="2" t="s">
        <v>40</v>
      </c>
      <c r="M3119" s="2" t="s">
        <v>71</v>
      </c>
      <c r="N3119" s="2" t="s">
        <v>137</v>
      </c>
      <c r="O3119" s="4">
        <v>1313000</v>
      </c>
      <c r="P3119" s="4">
        <v>424600</v>
      </c>
      <c r="Q3119" s="4">
        <v>888400</v>
      </c>
      <c r="R3119" s="2">
        <v>36</v>
      </c>
      <c r="S3119" s="5">
        <v>14.66</v>
      </c>
      <c r="T3119" s="4">
        <v>35531.06</v>
      </c>
      <c r="U3119" s="2" t="s">
        <v>113</v>
      </c>
      <c r="V3119" s="2" t="s">
        <v>97</v>
      </c>
      <c r="W3119" s="4">
        <v>0</v>
      </c>
      <c r="X3119" s="4">
        <v>0</v>
      </c>
      <c r="Y3119" s="4">
        <v>1279118.32</v>
      </c>
      <c r="Z3119" s="2">
        <v>0</v>
      </c>
      <c r="AA3119" s="2" t="s">
        <v>97</v>
      </c>
      <c r="AB3119" s="2" t="s">
        <v>15735</v>
      </c>
      <c r="AC3119" s="2" t="s">
        <v>360</v>
      </c>
      <c r="AD3119" s="2" t="s">
        <v>76</v>
      </c>
      <c r="AE3119" s="5">
        <v>67.66</v>
      </c>
      <c r="AF3119" s="2">
        <v>0</v>
      </c>
      <c r="AG3119" s="2" t="s">
        <v>97</v>
      </c>
      <c r="AH3119" s="2"/>
      <c r="AI3119" s="6" t="str">
        <f t="shared" si="144"/>
        <v>45-54</v>
      </c>
      <c r="AJ3119" s="11">
        <f>YEAR(tbl_LoanData[[#This Row],[Application Date]])</f>
        <v>2024</v>
      </c>
      <c r="AK3119" s="11" t="str">
        <f>TEXT(tbl_LoanData[[#This Row],[Application Date]],"MMMM")</f>
        <v>June</v>
      </c>
      <c r="AL3119" s="12">
        <f>DATE(YEAR(tbl_LoanData[[#This Row],[Application Date]]),MONTH(tbl_LoanData[[#This Row],[Application Date]]),1)</f>
        <v>45444</v>
      </c>
      <c r="AM3119" s="14">
        <f ca="1">IF(AND(tbl_LoanData[[#This Row],[Application Date]]&gt;=EOMONTH(TODAY(),-1)+1,tbl_LoanData[[#This Row],[Application Date]]&lt;=TODAY()),tbl_LoanData[[#This Row],[Loan Amount]],0)</f>
        <v>0</v>
      </c>
      <c r="AN3119" s="14">
        <f>tbl_LoanData[[#This Row],[Amount Paid]]-(Q3119-X3119)</f>
        <v>-888400</v>
      </c>
      <c r="AO3119" s="14">
        <f>IF(tbl_LoanData[[#This Row],[Application Status]]="Approved",1,0)</f>
        <v>0</v>
      </c>
      <c r="AP3119" s="22" t="str">
        <f t="shared" ca="1" si="145"/>
        <v/>
      </c>
      <c r="AQ3119" s="22" t="str">
        <f t="shared" ca="1" si="146"/>
        <v/>
      </c>
    </row>
    <row r="3120" spans="1:43" ht="14.4" customHeight="1" x14ac:dyDescent="0.3">
      <c r="A3120" s="2" t="s">
        <v>11915</v>
      </c>
      <c r="B3120" s="2" t="s">
        <v>11916</v>
      </c>
      <c r="C3120" s="2" t="s">
        <v>231</v>
      </c>
      <c r="D3120" s="2" t="s">
        <v>182</v>
      </c>
      <c r="E3120" s="2" t="s">
        <v>293</v>
      </c>
      <c r="F3120" s="2">
        <v>59</v>
      </c>
      <c r="G3120" s="2" t="s">
        <v>83</v>
      </c>
      <c r="H3120" s="2" t="s">
        <v>233</v>
      </c>
      <c r="I3120" s="2" t="s">
        <v>46</v>
      </c>
      <c r="J3120" s="3">
        <v>45467</v>
      </c>
      <c r="K3120" s="3">
        <v>45482</v>
      </c>
      <c r="L3120" s="2" t="s">
        <v>41</v>
      </c>
      <c r="M3120" s="2" t="s">
        <v>552</v>
      </c>
      <c r="N3120" s="2" t="s">
        <v>553</v>
      </c>
      <c r="O3120" s="4">
        <v>1966000</v>
      </c>
      <c r="P3120" s="4">
        <v>736500</v>
      </c>
      <c r="Q3120" s="4">
        <v>1229500</v>
      </c>
      <c r="R3120" s="2">
        <v>18</v>
      </c>
      <c r="S3120" s="5">
        <v>5.97</v>
      </c>
      <c r="T3120" s="4">
        <v>74422.320000000007</v>
      </c>
      <c r="U3120" s="2" t="s">
        <v>73</v>
      </c>
      <c r="V3120" s="2" t="s">
        <v>33</v>
      </c>
      <c r="W3120" s="4">
        <v>1339601.73</v>
      </c>
      <c r="X3120" s="4">
        <v>0</v>
      </c>
      <c r="Y3120" s="4">
        <v>1339601.73</v>
      </c>
      <c r="Z3120" s="2">
        <v>0</v>
      </c>
      <c r="AA3120" s="2" t="s">
        <v>56</v>
      </c>
      <c r="AB3120" s="2" t="s">
        <v>15729</v>
      </c>
      <c r="AC3120" s="2" t="s">
        <v>138</v>
      </c>
      <c r="AD3120" s="2" t="s">
        <v>76</v>
      </c>
      <c r="AE3120" s="5">
        <v>62.54</v>
      </c>
      <c r="AF3120" s="2">
        <v>0</v>
      </c>
      <c r="AG3120" s="2" t="s">
        <v>77</v>
      </c>
      <c r="AH3120" s="2">
        <v>15</v>
      </c>
      <c r="AI3120" s="6" t="str">
        <f t="shared" si="144"/>
        <v>55-64</v>
      </c>
      <c r="AJ3120" s="11">
        <f>YEAR(tbl_LoanData[[#This Row],[Application Date]])</f>
        <v>2024</v>
      </c>
      <c r="AK3120" s="11" t="str">
        <f>TEXT(tbl_LoanData[[#This Row],[Application Date]],"MMMM")</f>
        <v>June</v>
      </c>
      <c r="AL3120" s="12">
        <f>DATE(YEAR(tbl_LoanData[[#This Row],[Application Date]]),MONTH(tbl_LoanData[[#This Row],[Application Date]]),1)</f>
        <v>45444</v>
      </c>
      <c r="AM3120" s="14">
        <f ca="1">IF(AND(tbl_LoanData[[#This Row],[Application Date]]&gt;=EOMONTH(TODAY(),-1)+1,tbl_LoanData[[#This Row],[Application Date]]&lt;=TODAY()),tbl_LoanData[[#This Row],[Loan Amount]],0)</f>
        <v>0</v>
      </c>
      <c r="AN3120" s="14">
        <f>tbl_LoanData[[#This Row],[Amount Paid]]-(Q3120-X3120)</f>
        <v>110101.72999999998</v>
      </c>
      <c r="AO3120" s="14">
        <f>IF(tbl_LoanData[[#This Row],[Application Status]]="Approved",1,0)</f>
        <v>1</v>
      </c>
      <c r="AP3120" s="22" t="str">
        <f t="shared" ca="1" si="145"/>
        <v/>
      </c>
      <c r="AQ3120" s="22" t="str">
        <f t="shared" ca="1" si="146"/>
        <v/>
      </c>
    </row>
    <row r="3121" spans="1:43" ht="14.4" customHeight="1" x14ac:dyDescent="0.3">
      <c r="A3121" s="2" t="s">
        <v>11989</v>
      </c>
      <c r="B3121" s="2" t="s">
        <v>11990</v>
      </c>
      <c r="C3121" s="2" t="s">
        <v>405</v>
      </c>
      <c r="D3121" s="2" t="s">
        <v>268</v>
      </c>
      <c r="E3121" s="2" t="s">
        <v>402</v>
      </c>
      <c r="F3121" s="2">
        <v>52</v>
      </c>
      <c r="G3121" s="2" t="s">
        <v>69</v>
      </c>
      <c r="H3121" s="2" t="s">
        <v>211</v>
      </c>
      <c r="I3121" s="2" t="s">
        <v>50</v>
      </c>
      <c r="J3121" s="3">
        <v>45449</v>
      </c>
      <c r="K3121" s="3">
        <v>45455</v>
      </c>
      <c r="L3121" s="2" t="s">
        <v>39</v>
      </c>
      <c r="M3121" s="2" t="s">
        <v>167</v>
      </c>
      <c r="N3121" s="2" t="s">
        <v>168</v>
      </c>
      <c r="O3121" s="4">
        <v>2565000</v>
      </c>
      <c r="P3121" s="4">
        <v>510700</v>
      </c>
      <c r="Q3121" s="4">
        <v>2054300</v>
      </c>
      <c r="R3121" s="2">
        <v>48</v>
      </c>
      <c r="S3121" s="5">
        <v>9.23</v>
      </c>
      <c r="T3121" s="4">
        <v>58598.91</v>
      </c>
      <c r="U3121" s="2" t="s">
        <v>73</v>
      </c>
      <c r="V3121" s="2" t="s">
        <v>74</v>
      </c>
      <c r="W3121" s="4">
        <v>1464972.75</v>
      </c>
      <c r="X3121" s="4">
        <v>1347774.81</v>
      </c>
      <c r="Y3121" s="4">
        <v>2812747.56</v>
      </c>
      <c r="Z3121" s="2">
        <v>32</v>
      </c>
      <c r="AA3121" s="2" t="s">
        <v>58</v>
      </c>
      <c r="AB3121" s="2" t="s">
        <v>15727</v>
      </c>
      <c r="AC3121" s="2" t="s">
        <v>213</v>
      </c>
      <c r="AD3121" s="2" t="s">
        <v>76</v>
      </c>
      <c r="AE3121" s="5">
        <v>80.09</v>
      </c>
      <c r="AF3121" s="2">
        <v>1</v>
      </c>
      <c r="AG3121" s="2" t="s">
        <v>15718</v>
      </c>
      <c r="AH3121" s="2">
        <v>6</v>
      </c>
      <c r="AI3121" s="6" t="str">
        <f t="shared" si="144"/>
        <v>45-54</v>
      </c>
      <c r="AJ3121" s="11">
        <f>YEAR(tbl_LoanData[[#This Row],[Application Date]])</f>
        <v>2024</v>
      </c>
      <c r="AK3121" s="11" t="str">
        <f>TEXT(tbl_LoanData[[#This Row],[Application Date]],"MMMM")</f>
        <v>June</v>
      </c>
      <c r="AL3121" s="12">
        <f>DATE(YEAR(tbl_LoanData[[#This Row],[Application Date]]),MONTH(tbl_LoanData[[#This Row],[Application Date]]),1)</f>
        <v>45444</v>
      </c>
      <c r="AM3121" s="14">
        <f ca="1">IF(AND(tbl_LoanData[[#This Row],[Application Date]]&gt;=EOMONTH(TODAY(),-1)+1,tbl_LoanData[[#This Row],[Application Date]]&lt;=TODAY()),tbl_LoanData[[#This Row],[Loan Amount]],0)</f>
        <v>0</v>
      </c>
      <c r="AN3121" s="14">
        <f>tbl_LoanData[[#This Row],[Amount Paid]]-(Q3121-X3121)</f>
        <v>758447.56</v>
      </c>
      <c r="AO3121" s="14">
        <f>IF(tbl_LoanData[[#This Row],[Application Status]]="Approved",1,0)</f>
        <v>1</v>
      </c>
      <c r="AP3121" s="22" t="str">
        <f t="shared" ca="1" si="145"/>
        <v/>
      </c>
      <c r="AQ3121" s="22" t="str">
        <f t="shared" ca="1" si="146"/>
        <v/>
      </c>
    </row>
    <row r="3122" spans="1:43" ht="14.4" customHeight="1" x14ac:dyDescent="0.3">
      <c r="A3122" s="2" t="s">
        <v>12007</v>
      </c>
      <c r="B3122" s="2" t="s">
        <v>12008</v>
      </c>
      <c r="C3122" s="2" t="s">
        <v>397</v>
      </c>
      <c r="D3122" s="2" t="s">
        <v>101</v>
      </c>
      <c r="E3122" s="2" t="s">
        <v>82</v>
      </c>
      <c r="F3122" s="2">
        <v>42</v>
      </c>
      <c r="G3122" s="2" t="s">
        <v>83</v>
      </c>
      <c r="H3122" s="2" t="s">
        <v>126</v>
      </c>
      <c r="I3122" s="2" t="s">
        <v>44</v>
      </c>
      <c r="J3122" s="3">
        <v>45455</v>
      </c>
      <c r="K3122" s="3"/>
      <c r="L3122" s="2" t="s">
        <v>40</v>
      </c>
      <c r="M3122" s="2" t="s">
        <v>94</v>
      </c>
      <c r="N3122" s="2" t="s">
        <v>4</v>
      </c>
      <c r="O3122" s="4">
        <v>1302000</v>
      </c>
      <c r="P3122" s="4">
        <v>241800</v>
      </c>
      <c r="Q3122" s="4">
        <v>1060200</v>
      </c>
      <c r="R3122" s="2">
        <v>36</v>
      </c>
      <c r="S3122" s="5">
        <v>8.19</v>
      </c>
      <c r="T3122" s="4">
        <v>36685.870000000003</v>
      </c>
      <c r="U3122" s="2" t="s">
        <v>113</v>
      </c>
      <c r="V3122" s="2" t="s">
        <v>97</v>
      </c>
      <c r="W3122" s="4">
        <v>0</v>
      </c>
      <c r="X3122" s="4">
        <v>0</v>
      </c>
      <c r="Y3122" s="4">
        <v>1320691.1399999999</v>
      </c>
      <c r="Z3122" s="2">
        <v>0</v>
      </c>
      <c r="AA3122" s="2" t="s">
        <v>97</v>
      </c>
      <c r="AB3122" s="2" t="s">
        <v>15733</v>
      </c>
      <c r="AC3122" s="2" t="s">
        <v>332</v>
      </c>
      <c r="AD3122" s="2" t="s">
        <v>76</v>
      </c>
      <c r="AE3122" s="5">
        <v>81.430000000000007</v>
      </c>
      <c r="AF3122" s="2">
        <v>0</v>
      </c>
      <c r="AG3122" s="2" t="s">
        <v>97</v>
      </c>
      <c r="AH3122" s="2"/>
      <c r="AI3122" s="6" t="str">
        <f t="shared" si="144"/>
        <v>35-44</v>
      </c>
      <c r="AJ3122" s="11">
        <f>YEAR(tbl_LoanData[[#This Row],[Application Date]])</f>
        <v>2024</v>
      </c>
      <c r="AK3122" s="11" t="str">
        <f>TEXT(tbl_LoanData[[#This Row],[Application Date]],"MMMM")</f>
        <v>June</v>
      </c>
      <c r="AL3122" s="12">
        <f>DATE(YEAR(tbl_LoanData[[#This Row],[Application Date]]),MONTH(tbl_LoanData[[#This Row],[Application Date]]),1)</f>
        <v>45444</v>
      </c>
      <c r="AM3122" s="14">
        <f ca="1">IF(AND(tbl_LoanData[[#This Row],[Application Date]]&gt;=EOMONTH(TODAY(),-1)+1,tbl_LoanData[[#This Row],[Application Date]]&lt;=TODAY()),tbl_LoanData[[#This Row],[Loan Amount]],0)</f>
        <v>0</v>
      </c>
      <c r="AN3122" s="14">
        <f>tbl_LoanData[[#This Row],[Amount Paid]]-(Q3122-X3122)</f>
        <v>-1060200</v>
      </c>
      <c r="AO3122" s="14">
        <f>IF(tbl_LoanData[[#This Row],[Application Status]]="Approved",1,0)</f>
        <v>0</v>
      </c>
      <c r="AP3122" s="22" t="str">
        <f t="shared" ca="1" si="145"/>
        <v/>
      </c>
      <c r="AQ3122" s="22" t="str">
        <f t="shared" ca="1" si="146"/>
        <v/>
      </c>
    </row>
    <row r="3123" spans="1:43" ht="14.4" customHeight="1" x14ac:dyDescent="0.3">
      <c r="A3123" s="2" t="s">
        <v>12111</v>
      </c>
      <c r="B3123" s="2" t="s">
        <v>12112</v>
      </c>
      <c r="C3123" s="2" t="s">
        <v>198</v>
      </c>
      <c r="D3123" s="2" t="s">
        <v>101</v>
      </c>
      <c r="E3123" s="2" t="s">
        <v>394</v>
      </c>
      <c r="F3123" s="2">
        <v>53</v>
      </c>
      <c r="G3123" s="2" t="s">
        <v>69</v>
      </c>
      <c r="H3123" s="2" t="s">
        <v>313</v>
      </c>
      <c r="I3123" s="2" t="s">
        <v>44</v>
      </c>
      <c r="J3123" s="3">
        <v>45446</v>
      </c>
      <c r="K3123" s="3">
        <v>45463</v>
      </c>
      <c r="L3123" s="2" t="s">
        <v>39</v>
      </c>
      <c r="M3123" s="2" t="s">
        <v>85</v>
      </c>
      <c r="N3123" s="2" t="s">
        <v>373</v>
      </c>
      <c r="O3123" s="4">
        <v>2289000</v>
      </c>
      <c r="P3123" s="4">
        <v>283600</v>
      </c>
      <c r="Q3123" s="4">
        <v>2005400</v>
      </c>
      <c r="R3123" s="2">
        <v>48</v>
      </c>
      <c r="S3123" s="5">
        <v>11.27</v>
      </c>
      <c r="T3123" s="4">
        <v>60613.22</v>
      </c>
      <c r="U3123" s="2" t="s">
        <v>73</v>
      </c>
      <c r="V3123" s="2" t="s">
        <v>74</v>
      </c>
      <c r="W3123" s="4">
        <v>1575943.72</v>
      </c>
      <c r="X3123" s="4">
        <v>1333490.6000000001</v>
      </c>
      <c r="Y3123" s="4">
        <v>2909434.32</v>
      </c>
      <c r="Z3123" s="2">
        <v>0</v>
      </c>
      <c r="AA3123" s="2" t="s">
        <v>56</v>
      </c>
      <c r="AB3123" s="2" t="s">
        <v>15731</v>
      </c>
      <c r="AC3123" s="2" t="s">
        <v>146</v>
      </c>
      <c r="AD3123" s="2" t="s">
        <v>76</v>
      </c>
      <c r="AE3123" s="5">
        <v>87.61</v>
      </c>
      <c r="AF3123" s="2">
        <v>0</v>
      </c>
      <c r="AG3123" s="2" t="s">
        <v>77</v>
      </c>
      <c r="AH3123" s="2">
        <v>17</v>
      </c>
      <c r="AI3123" s="6" t="str">
        <f t="shared" si="144"/>
        <v>45-54</v>
      </c>
      <c r="AJ3123" s="11">
        <f>YEAR(tbl_LoanData[[#This Row],[Application Date]])</f>
        <v>2024</v>
      </c>
      <c r="AK3123" s="11" t="str">
        <f>TEXT(tbl_LoanData[[#This Row],[Application Date]],"MMMM")</f>
        <v>June</v>
      </c>
      <c r="AL3123" s="12">
        <f>DATE(YEAR(tbl_LoanData[[#This Row],[Application Date]]),MONTH(tbl_LoanData[[#This Row],[Application Date]]),1)</f>
        <v>45444</v>
      </c>
      <c r="AM3123" s="14">
        <f ca="1">IF(AND(tbl_LoanData[[#This Row],[Application Date]]&gt;=EOMONTH(TODAY(),-1)+1,tbl_LoanData[[#This Row],[Application Date]]&lt;=TODAY()),tbl_LoanData[[#This Row],[Loan Amount]],0)</f>
        <v>0</v>
      </c>
      <c r="AN3123" s="14">
        <f>tbl_LoanData[[#This Row],[Amount Paid]]-(Q3123-X3123)</f>
        <v>904034.32000000007</v>
      </c>
      <c r="AO3123" s="14">
        <f>IF(tbl_LoanData[[#This Row],[Application Status]]="Approved",1,0)</f>
        <v>1</v>
      </c>
      <c r="AP3123" s="22" t="str">
        <f t="shared" ca="1" si="145"/>
        <v/>
      </c>
      <c r="AQ3123" s="22" t="str">
        <f t="shared" ca="1" si="146"/>
        <v/>
      </c>
    </row>
    <row r="3124" spans="1:43" x14ac:dyDescent="0.3">
      <c r="A3124" s="2" t="s">
        <v>12123</v>
      </c>
      <c r="B3124" s="2" t="s">
        <v>12124</v>
      </c>
      <c r="C3124" s="2" t="s">
        <v>297</v>
      </c>
      <c r="D3124" s="2" t="s">
        <v>82</v>
      </c>
      <c r="E3124" s="2" t="s">
        <v>68</v>
      </c>
      <c r="F3124" s="2">
        <v>47</v>
      </c>
      <c r="G3124" s="2" t="s">
        <v>69</v>
      </c>
      <c r="H3124" s="2" t="s">
        <v>143</v>
      </c>
      <c r="I3124" s="2" t="s">
        <v>46</v>
      </c>
      <c r="J3124" s="3">
        <v>45472</v>
      </c>
      <c r="K3124" s="3">
        <v>45488</v>
      </c>
      <c r="L3124" s="2" t="s">
        <v>40</v>
      </c>
      <c r="M3124" s="2" t="s">
        <v>85</v>
      </c>
      <c r="N3124" s="2" t="s">
        <v>274</v>
      </c>
      <c r="O3124" s="4">
        <v>1134000</v>
      </c>
      <c r="P3124" s="4">
        <v>428800</v>
      </c>
      <c r="Q3124" s="4">
        <v>705200</v>
      </c>
      <c r="R3124" s="2">
        <v>24</v>
      </c>
      <c r="S3124" s="5">
        <v>7.68</v>
      </c>
      <c r="T3124" s="4">
        <v>33896.61</v>
      </c>
      <c r="U3124" s="2" t="s">
        <v>73</v>
      </c>
      <c r="V3124" s="2" t="s">
        <v>33</v>
      </c>
      <c r="W3124" s="4">
        <v>813518.72</v>
      </c>
      <c r="X3124" s="4">
        <v>0</v>
      </c>
      <c r="Y3124" s="4">
        <v>813518.72</v>
      </c>
      <c r="Z3124" s="2">
        <v>0</v>
      </c>
      <c r="AA3124" s="2" t="s">
        <v>56</v>
      </c>
      <c r="AB3124" s="2" t="s">
        <v>15730</v>
      </c>
      <c r="AC3124" s="2" t="s">
        <v>138</v>
      </c>
      <c r="AD3124" s="2" t="s">
        <v>76</v>
      </c>
      <c r="AE3124" s="5">
        <v>62.19</v>
      </c>
      <c r="AF3124" s="2">
        <v>0</v>
      </c>
      <c r="AG3124" s="2" t="s">
        <v>77</v>
      </c>
      <c r="AH3124" s="2">
        <v>16</v>
      </c>
      <c r="AI3124" s="6" t="str">
        <f t="shared" si="144"/>
        <v>45-54</v>
      </c>
      <c r="AJ3124" s="11">
        <f>YEAR(tbl_LoanData[[#This Row],[Application Date]])</f>
        <v>2024</v>
      </c>
      <c r="AK3124" s="11" t="str">
        <f>TEXT(tbl_LoanData[[#This Row],[Application Date]],"MMMM")</f>
        <v>June</v>
      </c>
      <c r="AL3124" s="12">
        <f>DATE(YEAR(tbl_LoanData[[#This Row],[Application Date]]),MONTH(tbl_LoanData[[#This Row],[Application Date]]),1)</f>
        <v>45444</v>
      </c>
      <c r="AM3124" s="14">
        <f ca="1">IF(AND(tbl_LoanData[[#This Row],[Application Date]]&gt;=EOMONTH(TODAY(),-1)+1,tbl_LoanData[[#This Row],[Application Date]]&lt;=TODAY()),tbl_LoanData[[#This Row],[Loan Amount]],0)</f>
        <v>0</v>
      </c>
      <c r="AN3124" s="14">
        <f>tbl_LoanData[[#This Row],[Amount Paid]]-(Q3124-X3124)</f>
        <v>108318.71999999997</v>
      </c>
      <c r="AO3124" s="14">
        <f>IF(tbl_LoanData[[#This Row],[Application Status]]="Approved",1,0)</f>
        <v>1</v>
      </c>
      <c r="AP3124" s="22" t="str">
        <f t="shared" ca="1" si="145"/>
        <v/>
      </c>
      <c r="AQ3124" s="22" t="str">
        <f t="shared" ca="1" si="146"/>
        <v/>
      </c>
    </row>
    <row r="3125" spans="1:43" ht="14.4" customHeight="1" x14ac:dyDescent="0.3">
      <c r="A3125" s="2" t="s">
        <v>12165</v>
      </c>
      <c r="B3125" s="2" t="s">
        <v>12166</v>
      </c>
      <c r="C3125" s="2" t="s">
        <v>249</v>
      </c>
      <c r="D3125" s="2" t="s">
        <v>311</v>
      </c>
      <c r="E3125" s="2" t="s">
        <v>268</v>
      </c>
      <c r="F3125" s="2">
        <v>46</v>
      </c>
      <c r="G3125" s="2" t="s">
        <v>69</v>
      </c>
      <c r="H3125" s="2" t="s">
        <v>259</v>
      </c>
      <c r="I3125" s="2" t="s">
        <v>43</v>
      </c>
      <c r="J3125" s="3">
        <v>45454</v>
      </c>
      <c r="K3125" s="3">
        <v>45463</v>
      </c>
      <c r="L3125" s="2" t="s">
        <v>38</v>
      </c>
      <c r="M3125" s="2" t="s">
        <v>127</v>
      </c>
      <c r="N3125" s="2" t="s">
        <v>128</v>
      </c>
      <c r="O3125" s="4">
        <v>1233000</v>
      </c>
      <c r="P3125" s="4">
        <v>303800</v>
      </c>
      <c r="Q3125" s="4">
        <v>929200</v>
      </c>
      <c r="R3125" s="2">
        <v>36</v>
      </c>
      <c r="S3125" s="5">
        <v>13.07</v>
      </c>
      <c r="T3125" s="4">
        <v>35931.65</v>
      </c>
      <c r="U3125" s="2" t="s">
        <v>73</v>
      </c>
      <c r="V3125" s="2" t="s">
        <v>74</v>
      </c>
      <c r="W3125" s="4">
        <v>934222.9</v>
      </c>
      <c r="X3125" s="4">
        <v>359316.42</v>
      </c>
      <c r="Y3125" s="4">
        <v>1293539.32</v>
      </c>
      <c r="Z3125" s="2">
        <v>0</v>
      </c>
      <c r="AA3125" s="2" t="s">
        <v>56</v>
      </c>
      <c r="AB3125" s="2" t="s">
        <v>15735</v>
      </c>
      <c r="AC3125" s="2" t="s">
        <v>146</v>
      </c>
      <c r="AD3125" s="2" t="s">
        <v>76</v>
      </c>
      <c r="AE3125" s="5">
        <v>75.36</v>
      </c>
      <c r="AF3125" s="2">
        <v>0</v>
      </c>
      <c r="AG3125" s="2" t="s">
        <v>77</v>
      </c>
      <c r="AH3125" s="2">
        <v>9</v>
      </c>
      <c r="AI3125" s="6" t="str">
        <f t="shared" si="144"/>
        <v>45-54</v>
      </c>
      <c r="AJ3125" s="11">
        <f>YEAR(tbl_LoanData[[#This Row],[Application Date]])</f>
        <v>2024</v>
      </c>
      <c r="AK3125" s="11" t="str">
        <f>TEXT(tbl_LoanData[[#This Row],[Application Date]],"MMMM")</f>
        <v>June</v>
      </c>
      <c r="AL3125" s="12">
        <f>DATE(YEAR(tbl_LoanData[[#This Row],[Application Date]]),MONTH(tbl_LoanData[[#This Row],[Application Date]]),1)</f>
        <v>45444</v>
      </c>
      <c r="AM3125" s="14">
        <f ca="1">IF(AND(tbl_LoanData[[#This Row],[Application Date]]&gt;=EOMONTH(TODAY(),-1)+1,tbl_LoanData[[#This Row],[Application Date]]&lt;=TODAY()),tbl_LoanData[[#This Row],[Loan Amount]],0)</f>
        <v>0</v>
      </c>
      <c r="AN3125" s="14">
        <f>tbl_LoanData[[#This Row],[Amount Paid]]-(Q3125-X3125)</f>
        <v>364339.31999999995</v>
      </c>
      <c r="AO3125" s="14">
        <f>IF(tbl_LoanData[[#This Row],[Application Status]]="Approved",1,0)</f>
        <v>1</v>
      </c>
      <c r="AP3125" s="22" t="str">
        <f t="shared" ca="1" si="145"/>
        <v/>
      </c>
      <c r="AQ3125" s="22" t="str">
        <f t="shared" ca="1" si="146"/>
        <v/>
      </c>
    </row>
    <row r="3126" spans="1:43" x14ac:dyDescent="0.3">
      <c r="A3126" s="2" t="s">
        <v>12173</v>
      </c>
      <c r="B3126" s="2" t="s">
        <v>12174</v>
      </c>
      <c r="C3126" s="2" t="s">
        <v>220</v>
      </c>
      <c r="D3126" s="2" t="s">
        <v>268</v>
      </c>
      <c r="E3126" s="2" t="s">
        <v>176</v>
      </c>
      <c r="F3126" s="2">
        <v>61</v>
      </c>
      <c r="G3126" s="2" t="s">
        <v>69</v>
      </c>
      <c r="H3126" s="2" t="s">
        <v>565</v>
      </c>
      <c r="I3126" s="2" t="s">
        <v>47</v>
      </c>
      <c r="J3126" s="3">
        <v>45465</v>
      </c>
      <c r="K3126" s="3">
        <v>45475</v>
      </c>
      <c r="L3126" s="2" t="s">
        <v>39</v>
      </c>
      <c r="M3126" s="2" t="s">
        <v>157</v>
      </c>
      <c r="N3126" s="2" t="s">
        <v>158</v>
      </c>
      <c r="O3126" s="4">
        <v>2495000</v>
      </c>
      <c r="P3126" s="4">
        <v>911900</v>
      </c>
      <c r="Q3126" s="4">
        <v>1583100</v>
      </c>
      <c r="R3126" s="2">
        <v>18</v>
      </c>
      <c r="S3126" s="5">
        <v>7.65</v>
      </c>
      <c r="T3126" s="4">
        <v>98042.26</v>
      </c>
      <c r="U3126" s="2" t="s">
        <v>73</v>
      </c>
      <c r="V3126" s="2" t="s">
        <v>35</v>
      </c>
      <c r="W3126" s="4">
        <v>1078464.8600000001</v>
      </c>
      <c r="X3126" s="4">
        <v>686295.86</v>
      </c>
      <c r="Y3126" s="4">
        <v>1764760.72</v>
      </c>
      <c r="Z3126" s="2">
        <v>203</v>
      </c>
      <c r="AA3126" s="2" t="s">
        <v>60</v>
      </c>
      <c r="AB3126" s="2" t="s">
        <v>15727</v>
      </c>
      <c r="AC3126" s="2" t="s">
        <v>332</v>
      </c>
      <c r="AD3126" s="2" t="s">
        <v>76</v>
      </c>
      <c r="AE3126" s="5">
        <v>63.45</v>
      </c>
      <c r="AF3126" s="2">
        <v>7</v>
      </c>
      <c r="AG3126" s="2" t="s">
        <v>130</v>
      </c>
      <c r="AH3126" s="2">
        <v>10</v>
      </c>
      <c r="AI3126" s="6" t="str">
        <f t="shared" si="144"/>
        <v>55-64</v>
      </c>
      <c r="AJ3126" s="11">
        <f>YEAR(tbl_LoanData[[#This Row],[Application Date]])</f>
        <v>2024</v>
      </c>
      <c r="AK3126" s="11" t="str">
        <f>TEXT(tbl_LoanData[[#This Row],[Application Date]],"MMMM")</f>
        <v>June</v>
      </c>
      <c r="AL3126" s="12">
        <f>DATE(YEAR(tbl_LoanData[[#This Row],[Application Date]]),MONTH(tbl_LoanData[[#This Row],[Application Date]]),1)</f>
        <v>45444</v>
      </c>
      <c r="AM3126" s="14">
        <f ca="1">IF(AND(tbl_LoanData[[#This Row],[Application Date]]&gt;=EOMONTH(TODAY(),-1)+1,tbl_LoanData[[#This Row],[Application Date]]&lt;=TODAY()),tbl_LoanData[[#This Row],[Loan Amount]],0)</f>
        <v>0</v>
      </c>
      <c r="AN3126" s="14">
        <f>tbl_LoanData[[#This Row],[Amount Paid]]-(Q3126-X3126)</f>
        <v>181660.72000000009</v>
      </c>
      <c r="AO3126" s="14">
        <f>IF(tbl_LoanData[[#This Row],[Application Status]]="Approved",1,0)</f>
        <v>1</v>
      </c>
      <c r="AP3126" s="22" t="str">
        <f t="shared" ca="1" si="145"/>
        <v/>
      </c>
      <c r="AQ3126" s="22" t="str">
        <f t="shared" ca="1" si="146"/>
        <v/>
      </c>
    </row>
    <row r="3127" spans="1:43" ht="14.4" customHeight="1" x14ac:dyDescent="0.3">
      <c r="A3127" s="2" t="s">
        <v>12337</v>
      </c>
      <c r="B3127" s="2" t="s">
        <v>12338</v>
      </c>
      <c r="C3127" s="2" t="s">
        <v>277</v>
      </c>
      <c r="D3127" s="2" t="s">
        <v>311</v>
      </c>
      <c r="E3127" s="2" t="s">
        <v>125</v>
      </c>
      <c r="F3127" s="2">
        <v>61</v>
      </c>
      <c r="G3127" s="2" t="s">
        <v>83</v>
      </c>
      <c r="H3127" s="2" t="s">
        <v>269</v>
      </c>
      <c r="I3127" s="2" t="s">
        <v>46</v>
      </c>
      <c r="J3127" s="3">
        <v>45460</v>
      </c>
      <c r="K3127" s="3">
        <v>45481</v>
      </c>
      <c r="L3127" s="2" t="s">
        <v>38</v>
      </c>
      <c r="M3127" s="2" t="s">
        <v>71</v>
      </c>
      <c r="N3127" s="2" t="s">
        <v>589</v>
      </c>
      <c r="O3127" s="4">
        <v>1063000</v>
      </c>
      <c r="P3127" s="4">
        <v>259500</v>
      </c>
      <c r="Q3127" s="4">
        <v>803500</v>
      </c>
      <c r="R3127" s="2">
        <v>36</v>
      </c>
      <c r="S3127" s="5">
        <v>9.32</v>
      </c>
      <c r="T3127" s="4">
        <v>28559.96</v>
      </c>
      <c r="U3127" s="2" t="s">
        <v>73</v>
      </c>
      <c r="V3127" s="2" t="s">
        <v>74</v>
      </c>
      <c r="W3127" s="4">
        <v>656879.07999999996</v>
      </c>
      <c r="X3127" s="4">
        <v>371279.52</v>
      </c>
      <c r="Y3127" s="4">
        <v>1028158.6</v>
      </c>
      <c r="Z3127" s="2">
        <v>64</v>
      </c>
      <c r="AA3127" s="2" t="s">
        <v>59</v>
      </c>
      <c r="AB3127" s="2" t="s">
        <v>15732</v>
      </c>
      <c r="AC3127" s="2" t="s">
        <v>75</v>
      </c>
      <c r="AD3127" s="2" t="s">
        <v>76</v>
      </c>
      <c r="AE3127" s="5">
        <v>75.59</v>
      </c>
      <c r="AF3127" s="2">
        <v>2</v>
      </c>
      <c r="AG3127" s="2" t="s">
        <v>130</v>
      </c>
      <c r="AH3127" s="2">
        <v>21</v>
      </c>
      <c r="AI3127" s="6" t="str">
        <f t="shared" si="144"/>
        <v>55-64</v>
      </c>
      <c r="AJ3127" s="11">
        <f>YEAR(tbl_LoanData[[#This Row],[Application Date]])</f>
        <v>2024</v>
      </c>
      <c r="AK3127" s="11" t="str">
        <f>TEXT(tbl_LoanData[[#This Row],[Application Date]],"MMMM")</f>
        <v>June</v>
      </c>
      <c r="AL3127" s="12">
        <f>DATE(YEAR(tbl_LoanData[[#This Row],[Application Date]]),MONTH(tbl_LoanData[[#This Row],[Application Date]]),1)</f>
        <v>45444</v>
      </c>
      <c r="AM3127" s="14">
        <f ca="1">IF(AND(tbl_LoanData[[#This Row],[Application Date]]&gt;=EOMONTH(TODAY(),-1)+1,tbl_LoanData[[#This Row],[Application Date]]&lt;=TODAY()),tbl_LoanData[[#This Row],[Loan Amount]],0)</f>
        <v>0</v>
      </c>
      <c r="AN3127" s="14">
        <f>tbl_LoanData[[#This Row],[Amount Paid]]-(Q3127-X3127)</f>
        <v>224658.59999999998</v>
      </c>
      <c r="AO3127" s="14">
        <f>IF(tbl_LoanData[[#This Row],[Application Status]]="Approved",1,0)</f>
        <v>1</v>
      </c>
      <c r="AP3127" s="22" t="str">
        <f t="shared" ca="1" si="145"/>
        <v/>
      </c>
      <c r="AQ3127" s="22" t="str">
        <f t="shared" ca="1" si="146"/>
        <v/>
      </c>
    </row>
    <row r="3128" spans="1:43" ht="14.4" customHeight="1" x14ac:dyDescent="0.3">
      <c r="A3128" s="2" t="s">
        <v>12339</v>
      </c>
      <c r="B3128" s="2" t="s">
        <v>12340</v>
      </c>
      <c r="C3128" s="2" t="s">
        <v>322</v>
      </c>
      <c r="D3128" s="2" t="s">
        <v>209</v>
      </c>
      <c r="E3128" s="2" t="s">
        <v>385</v>
      </c>
      <c r="F3128" s="2">
        <v>61</v>
      </c>
      <c r="G3128" s="2" t="s">
        <v>83</v>
      </c>
      <c r="H3128" s="2" t="s">
        <v>233</v>
      </c>
      <c r="I3128" s="2" t="s">
        <v>46</v>
      </c>
      <c r="J3128" s="3">
        <v>45472</v>
      </c>
      <c r="K3128" s="3">
        <v>45492</v>
      </c>
      <c r="L3128" s="2" t="s">
        <v>40</v>
      </c>
      <c r="M3128" s="2" t="s">
        <v>71</v>
      </c>
      <c r="N3128" s="2" t="s">
        <v>137</v>
      </c>
      <c r="O3128" s="4">
        <v>1262000</v>
      </c>
      <c r="P3128" s="4">
        <v>248000</v>
      </c>
      <c r="Q3128" s="4">
        <v>1014000</v>
      </c>
      <c r="R3128" s="2">
        <v>36</v>
      </c>
      <c r="S3128" s="5">
        <v>6.51</v>
      </c>
      <c r="T3128" s="4">
        <v>33667.620000000003</v>
      </c>
      <c r="U3128" s="2" t="s">
        <v>73</v>
      </c>
      <c r="V3128" s="2" t="s">
        <v>74</v>
      </c>
      <c r="W3128" s="4">
        <v>841690.5</v>
      </c>
      <c r="X3128" s="4">
        <v>370343.7</v>
      </c>
      <c r="Y3128" s="4">
        <v>1212034.2</v>
      </c>
      <c r="Z3128" s="2">
        <v>0</v>
      </c>
      <c r="AA3128" s="2" t="s">
        <v>56</v>
      </c>
      <c r="AB3128" s="2" t="s">
        <v>15735</v>
      </c>
      <c r="AC3128" s="2" t="s">
        <v>129</v>
      </c>
      <c r="AD3128" s="2" t="s">
        <v>76</v>
      </c>
      <c r="AE3128" s="5">
        <v>80.349999999999994</v>
      </c>
      <c r="AF3128" s="2">
        <v>0</v>
      </c>
      <c r="AG3128" s="2" t="s">
        <v>77</v>
      </c>
      <c r="AH3128" s="2">
        <v>20</v>
      </c>
      <c r="AI3128" s="6" t="str">
        <f t="shared" si="144"/>
        <v>55-64</v>
      </c>
      <c r="AJ3128" s="11">
        <f>YEAR(tbl_LoanData[[#This Row],[Application Date]])</f>
        <v>2024</v>
      </c>
      <c r="AK3128" s="11" t="str">
        <f>TEXT(tbl_LoanData[[#This Row],[Application Date]],"MMMM")</f>
        <v>June</v>
      </c>
      <c r="AL3128" s="12">
        <f>DATE(YEAR(tbl_LoanData[[#This Row],[Application Date]]),MONTH(tbl_LoanData[[#This Row],[Application Date]]),1)</f>
        <v>45444</v>
      </c>
      <c r="AM3128" s="14">
        <f ca="1">IF(AND(tbl_LoanData[[#This Row],[Application Date]]&gt;=EOMONTH(TODAY(),-1)+1,tbl_LoanData[[#This Row],[Application Date]]&lt;=TODAY()),tbl_LoanData[[#This Row],[Loan Amount]],0)</f>
        <v>0</v>
      </c>
      <c r="AN3128" s="14">
        <f>tbl_LoanData[[#This Row],[Amount Paid]]-(Q3128-X3128)</f>
        <v>198034.19999999995</v>
      </c>
      <c r="AO3128" s="14">
        <f>IF(tbl_LoanData[[#This Row],[Application Status]]="Approved",1,0)</f>
        <v>1</v>
      </c>
      <c r="AP3128" s="22" t="str">
        <f t="shared" ca="1" si="145"/>
        <v/>
      </c>
      <c r="AQ3128" s="22" t="str">
        <f t="shared" ca="1" si="146"/>
        <v/>
      </c>
    </row>
    <row r="3129" spans="1:43" ht="14.4" customHeight="1" x14ac:dyDescent="0.3">
      <c r="A3129" s="2" t="s">
        <v>12399</v>
      </c>
      <c r="B3129" s="2" t="s">
        <v>12400</v>
      </c>
      <c r="C3129" s="2" t="s">
        <v>432</v>
      </c>
      <c r="D3129" s="2" t="s">
        <v>176</v>
      </c>
      <c r="E3129" s="2" t="s">
        <v>232</v>
      </c>
      <c r="F3129" s="2">
        <v>35</v>
      </c>
      <c r="G3129" s="2" t="s">
        <v>69</v>
      </c>
      <c r="H3129" s="2" t="s">
        <v>285</v>
      </c>
      <c r="I3129" s="2" t="s">
        <v>55</v>
      </c>
      <c r="J3129" s="3">
        <v>45460</v>
      </c>
      <c r="K3129" s="3">
        <v>45471</v>
      </c>
      <c r="L3129" s="2" t="s">
        <v>40</v>
      </c>
      <c r="M3129" s="2" t="s">
        <v>157</v>
      </c>
      <c r="N3129" s="2" t="s">
        <v>328</v>
      </c>
      <c r="O3129" s="4">
        <v>1589000</v>
      </c>
      <c r="P3129" s="4">
        <v>188200</v>
      </c>
      <c r="Q3129" s="4">
        <v>1400800</v>
      </c>
      <c r="R3129" s="2">
        <v>36</v>
      </c>
      <c r="S3129" s="5">
        <v>10.41</v>
      </c>
      <c r="T3129" s="4">
        <v>51063.05</v>
      </c>
      <c r="U3129" s="2" t="s">
        <v>73</v>
      </c>
      <c r="V3129" s="2" t="s">
        <v>74</v>
      </c>
      <c r="W3129" s="4">
        <v>1327639.3</v>
      </c>
      <c r="X3129" s="4">
        <v>510630.54</v>
      </c>
      <c r="Y3129" s="4">
        <v>1838269.84</v>
      </c>
      <c r="Z3129" s="2">
        <v>0</v>
      </c>
      <c r="AA3129" s="2" t="s">
        <v>56</v>
      </c>
      <c r="AB3129" s="2" t="s">
        <v>15727</v>
      </c>
      <c r="AC3129" s="2" t="s">
        <v>213</v>
      </c>
      <c r="AD3129" s="2" t="s">
        <v>76</v>
      </c>
      <c r="AE3129" s="5">
        <v>88.16</v>
      </c>
      <c r="AF3129" s="2">
        <v>0</v>
      </c>
      <c r="AG3129" s="2" t="s">
        <v>77</v>
      </c>
      <c r="AH3129" s="2">
        <v>11</v>
      </c>
      <c r="AI3129" s="6" t="str">
        <f t="shared" si="144"/>
        <v>35-44</v>
      </c>
      <c r="AJ3129" s="11">
        <f>YEAR(tbl_LoanData[[#This Row],[Application Date]])</f>
        <v>2024</v>
      </c>
      <c r="AK3129" s="11" t="str">
        <f>TEXT(tbl_LoanData[[#This Row],[Application Date]],"MMMM")</f>
        <v>June</v>
      </c>
      <c r="AL3129" s="12">
        <f>DATE(YEAR(tbl_LoanData[[#This Row],[Application Date]]),MONTH(tbl_LoanData[[#This Row],[Application Date]]),1)</f>
        <v>45444</v>
      </c>
      <c r="AM3129" s="14">
        <f ca="1">IF(AND(tbl_LoanData[[#This Row],[Application Date]]&gt;=EOMONTH(TODAY(),-1)+1,tbl_LoanData[[#This Row],[Application Date]]&lt;=TODAY()),tbl_LoanData[[#This Row],[Loan Amount]],0)</f>
        <v>0</v>
      </c>
      <c r="AN3129" s="14">
        <f>tbl_LoanData[[#This Row],[Amount Paid]]-(Q3129-X3129)</f>
        <v>437469.84000000008</v>
      </c>
      <c r="AO3129" s="14">
        <f>IF(tbl_LoanData[[#This Row],[Application Status]]="Approved",1,0)</f>
        <v>1</v>
      </c>
      <c r="AP3129" s="22" t="str">
        <f t="shared" ca="1" si="145"/>
        <v/>
      </c>
      <c r="AQ3129" s="22" t="str">
        <f t="shared" ca="1" si="146"/>
        <v/>
      </c>
    </row>
    <row r="3130" spans="1:43" ht="14.4" customHeight="1" x14ac:dyDescent="0.3">
      <c r="A3130" s="2" t="s">
        <v>12435</v>
      </c>
      <c r="B3130" s="2" t="s">
        <v>12436</v>
      </c>
      <c r="C3130" s="2" t="s">
        <v>401</v>
      </c>
      <c r="D3130" s="2" t="s">
        <v>142</v>
      </c>
      <c r="E3130" s="2" t="s">
        <v>67</v>
      </c>
      <c r="F3130" s="2">
        <v>21</v>
      </c>
      <c r="G3130" s="2" t="s">
        <v>83</v>
      </c>
      <c r="H3130" s="2" t="s">
        <v>250</v>
      </c>
      <c r="I3130" s="2" t="s">
        <v>52</v>
      </c>
      <c r="J3130" s="3">
        <v>45466</v>
      </c>
      <c r="K3130" s="3">
        <v>45468</v>
      </c>
      <c r="L3130" s="2" t="s">
        <v>38</v>
      </c>
      <c r="M3130" s="2" t="s">
        <v>85</v>
      </c>
      <c r="N3130" s="2" t="s">
        <v>314</v>
      </c>
      <c r="O3130" s="4">
        <v>1553000</v>
      </c>
      <c r="P3130" s="4">
        <v>584200</v>
      </c>
      <c r="Q3130" s="4">
        <v>968800</v>
      </c>
      <c r="R3130" s="2">
        <v>24</v>
      </c>
      <c r="S3130" s="5">
        <v>7.8</v>
      </c>
      <c r="T3130" s="4">
        <v>46663.87</v>
      </c>
      <c r="U3130" s="2" t="s">
        <v>73</v>
      </c>
      <c r="V3130" s="2" t="s">
        <v>34</v>
      </c>
      <c r="W3130" s="4">
        <v>979941.27</v>
      </c>
      <c r="X3130" s="4">
        <v>139991.53</v>
      </c>
      <c r="Y3130" s="4">
        <v>1119932.8</v>
      </c>
      <c r="Z3130" s="2">
        <v>84</v>
      </c>
      <c r="AA3130" s="2" t="s">
        <v>59</v>
      </c>
      <c r="AB3130" s="2" t="s">
        <v>15732</v>
      </c>
      <c r="AC3130" s="2" t="s">
        <v>121</v>
      </c>
      <c r="AD3130" s="2" t="s">
        <v>76</v>
      </c>
      <c r="AE3130" s="5">
        <v>62.38</v>
      </c>
      <c r="AF3130" s="2">
        <v>3</v>
      </c>
      <c r="AG3130" s="2" t="s">
        <v>130</v>
      </c>
      <c r="AH3130" s="2">
        <v>2</v>
      </c>
      <c r="AI3130" s="6" t="str">
        <f t="shared" si="144"/>
        <v>18-24</v>
      </c>
      <c r="AJ3130" s="11">
        <f>YEAR(tbl_LoanData[[#This Row],[Application Date]])</f>
        <v>2024</v>
      </c>
      <c r="AK3130" s="11" t="str">
        <f>TEXT(tbl_LoanData[[#This Row],[Application Date]],"MMMM")</f>
        <v>June</v>
      </c>
      <c r="AL3130" s="12">
        <f>DATE(YEAR(tbl_LoanData[[#This Row],[Application Date]]),MONTH(tbl_LoanData[[#This Row],[Application Date]]),1)</f>
        <v>45444</v>
      </c>
      <c r="AM3130" s="14">
        <f ca="1">IF(AND(tbl_LoanData[[#This Row],[Application Date]]&gt;=EOMONTH(TODAY(),-1)+1,tbl_LoanData[[#This Row],[Application Date]]&lt;=TODAY()),tbl_LoanData[[#This Row],[Loan Amount]],0)</f>
        <v>0</v>
      </c>
      <c r="AN3130" s="14">
        <f>tbl_LoanData[[#This Row],[Amount Paid]]-(Q3130-X3130)</f>
        <v>151132.80000000005</v>
      </c>
      <c r="AO3130" s="14">
        <f>IF(tbl_LoanData[[#This Row],[Application Status]]="Approved",1,0)</f>
        <v>1</v>
      </c>
      <c r="AP3130" s="22" t="str">
        <f t="shared" ca="1" si="145"/>
        <v/>
      </c>
      <c r="AQ3130" s="22" t="str">
        <f t="shared" ca="1" si="146"/>
        <v/>
      </c>
    </row>
    <row r="3131" spans="1:43" x14ac:dyDescent="0.3">
      <c r="A3131" s="2" t="s">
        <v>12575</v>
      </c>
      <c r="B3131" s="2" t="s">
        <v>12576</v>
      </c>
      <c r="C3131" s="2" t="s">
        <v>80</v>
      </c>
      <c r="D3131" s="2" t="s">
        <v>134</v>
      </c>
      <c r="E3131" s="2" t="s">
        <v>402</v>
      </c>
      <c r="F3131" s="2">
        <v>23</v>
      </c>
      <c r="G3131" s="2" t="s">
        <v>83</v>
      </c>
      <c r="H3131" s="2" t="s">
        <v>256</v>
      </c>
      <c r="I3131" s="2" t="s">
        <v>43</v>
      </c>
      <c r="J3131" s="3">
        <v>45447</v>
      </c>
      <c r="K3131" s="3">
        <v>45454</v>
      </c>
      <c r="L3131" s="2" t="s">
        <v>40</v>
      </c>
      <c r="M3131" s="2" t="s">
        <v>94</v>
      </c>
      <c r="N3131" s="2" t="s">
        <v>4</v>
      </c>
      <c r="O3131" s="4">
        <v>1130000</v>
      </c>
      <c r="P3131" s="4">
        <v>439200</v>
      </c>
      <c r="Q3131" s="4">
        <v>690800</v>
      </c>
      <c r="R3131" s="2">
        <v>36</v>
      </c>
      <c r="S3131" s="5">
        <v>11.67</v>
      </c>
      <c r="T3131" s="4">
        <v>25906.92</v>
      </c>
      <c r="U3131" s="2" t="s">
        <v>73</v>
      </c>
      <c r="V3131" s="2" t="s">
        <v>74</v>
      </c>
      <c r="W3131" s="4">
        <v>673579.92</v>
      </c>
      <c r="X3131" s="4">
        <v>259069.16</v>
      </c>
      <c r="Y3131" s="4">
        <v>932649.08</v>
      </c>
      <c r="Z3131" s="2">
        <v>0</v>
      </c>
      <c r="AA3131" s="2" t="s">
        <v>56</v>
      </c>
      <c r="AB3131" s="2" t="s">
        <v>15728</v>
      </c>
      <c r="AC3131" s="2" t="s">
        <v>129</v>
      </c>
      <c r="AD3131" s="2" t="s">
        <v>76</v>
      </c>
      <c r="AE3131" s="5">
        <v>61.13</v>
      </c>
      <c r="AF3131" s="2">
        <v>0</v>
      </c>
      <c r="AG3131" s="2" t="s">
        <v>77</v>
      </c>
      <c r="AH3131" s="2">
        <v>7</v>
      </c>
      <c r="AI3131" s="6" t="str">
        <f t="shared" si="144"/>
        <v>18-24</v>
      </c>
      <c r="AJ3131" s="11">
        <f>YEAR(tbl_LoanData[[#This Row],[Application Date]])</f>
        <v>2024</v>
      </c>
      <c r="AK3131" s="11" t="str">
        <f>TEXT(tbl_LoanData[[#This Row],[Application Date]],"MMMM")</f>
        <v>June</v>
      </c>
      <c r="AL3131" s="12">
        <f>DATE(YEAR(tbl_LoanData[[#This Row],[Application Date]]),MONTH(tbl_LoanData[[#This Row],[Application Date]]),1)</f>
        <v>45444</v>
      </c>
      <c r="AM3131" s="14">
        <f ca="1">IF(AND(tbl_LoanData[[#This Row],[Application Date]]&gt;=EOMONTH(TODAY(),-1)+1,tbl_LoanData[[#This Row],[Application Date]]&lt;=TODAY()),tbl_LoanData[[#This Row],[Loan Amount]],0)</f>
        <v>0</v>
      </c>
      <c r="AN3131" s="14">
        <f>tbl_LoanData[[#This Row],[Amount Paid]]-(Q3131-X3131)</f>
        <v>241849.08000000007</v>
      </c>
      <c r="AO3131" s="14">
        <f>IF(tbl_LoanData[[#This Row],[Application Status]]="Approved",1,0)</f>
        <v>1</v>
      </c>
      <c r="AP3131" s="22" t="str">
        <f t="shared" ca="1" si="145"/>
        <v/>
      </c>
      <c r="AQ3131" s="22" t="str">
        <f t="shared" ca="1" si="146"/>
        <v/>
      </c>
    </row>
    <row r="3132" spans="1:43" ht="14.4" customHeight="1" x14ac:dyDescent="0.3">
      <c r="A3132" s="2" t="s">
        <v>12617</v>
      </c>
      <c r="B3132" s="2" t="s">
        <v>12618</v>
      </c>
      <c r="C3132" s="2" t="s">
        <v>999</v>
      </c>
      <c r="D3132" s="2" t="s">
        <v>101</v>
      </c>
      <c r="E3132" s="2" t="s">
        <v>68</v>
      </c>
      <c r="F3132" s="2">
        <v>32</v>
      </c>
      <c r="G3132" s="2" t="s">
        <v>69</v>
      </c>
      <c r="H3132" s="2" t="s">
        <v>177</v>
      </c>
      <c r="I3132" s="2" t="s">
        <v>43</v>
      </c>
      <c r="J3132" s="3">
        <v>45450</v>
      </c>
      <c r="K3132" s="3">
        <v>45467</v>
      </c>
      <c r="L3132" s="2" t="s">
        <v>37</v>
      </c>
      <c r="M3132" s="2" t="s">
        <v>260</v>
      </c>
      <c r="N3132" s="2" t="s">
        <v>745</v>
      </c>
      <c r="O3132" s="4">
        <v>147000</v>
      </c>
      <c r="P3132" s="4">
        <v>28500</v>
      </c>
      <c r="Q3132" s="4">
        <v>118500</v>
      </c>
      <c r="R3132" s="2">
        <v>24</v>
      </c>
      <c r="S3132" s="5">
        <v>10.59</v>
      </c>
      <c r="T3132" s="4">
        <v>5983.26</v>
      </c>
      <c r="U3132" s="2" t="s">
        <v>73</v>
      </c>
      <c r="V3132" s="2" t="s">
        <v>33</v>
      </c>
      <c r="W3132" s="4">
        <v>143598.29999999999</v>
      </c>
      <c r="X3132" s="4">
        <v>0</v>
      </c>
      <c r="Y3132" s="4">
        <v>143598.29999999999</v>
      </c>
      <c r="Z3132" s="2">
        <v>0</v>
      </c>
      <c r="AA3132" s="2" t="s">
        <v>56</v>
      </c>
      <c r="AB3132" s="2" t="s">
        <v>15734</v>
      </c>
      <c r="AC3132" s="2" t="s">
        <v>87</v>
      </c>
      <c r="AD3132" s="2" t="s">
        <v>76</v>
      </c>
      <c r="AE3132" s="5">
        <v>80.61</v>
      </c>
      <c r="AF3132" s="2">
        <v>0</v>
      </c>
      <c r="AG3132" s="2" t="s">
        <v>77</v>
      </c>
      <c r="AH3132" s="2">
        <v>17</v>
      </c>
      <c r="AI3132" s="6" t="str">
        <f t="shared" si="144"/>
        <v>25-34</v>
      </c>
      <c r="AJ3132" s="11">
        <f>YEAR(tbl_LoanData[[#This Row],[Application Date]])</f>
        <v>2024</v>
      </c>
      <c r="AK3132" s="11" t="str">
        <f>TEXT(tbl_LoanData[[#This Row],[Application Date]],"MMMM")</f>
        <v>June</v>
      </c>
      <c r="AL3132" s="12">
        <f>DATE(YEAR(tbl_LoanData[[#This Row],[Application Date]]),MONTH(tbl_LoanData[[#This Row],[Application Date]]),1)</f>
        <v>45444</v>
      </c>
      <c r="AM3132" s="14">
        <f ca="1">IF(AND(tbl_LoanData[[#This Row],[Application Date]]&gt;=EOMONTH(TODAY(),-1)+1,tbl_LoanData[[#This Row],[Application Date]]&lt;=TODAY()),tbl_LoanData[[#This Row],[Loan Amount]],0)</f>
        <v>0</v>
      </c>
      <c r="AN3132" s="14">
        <f>tbl_LoanData[[#This Row],[Amount Paid]]-(Q3132-X3132)</f>
        <v>25098.299999999988</v>
      </c>
      <c r="AO3132" s="14">
        <f>IF(tbl_LoanData[[#This Row],[Application Status]]="Approved",1,0)</f>
        <v>1</v>
      </c>
      <c r="AP3132" s="22" t="str">
        <f t="shared" ca="1" si="145"/>
        <v/>
      </c>
      <c r="AQ3132" s="22" t="str">
        <f t="shared" ca="1" si="146"/>
        <v/>
      </c>
    </row>
    <row r="3133" spans="1:43" ht="14.4" customHeight="1" x14ac:dyDescent="0.3">
      <c r="A3133" s="2" t="s">
        <v>12655</v>
      </c>
      <c r="B3133" s="2" t="s">
        <v>12656</v>
      </c>
      <c r="C3133" s="2" t="s">
        <v>575</v>
      </c>
      <c r="D3133" s="2" t="s">
        <v>268</v>
      </c>
      <c r="E3133" s="2" t="s">
        <v>125</v>
      </c>
      <c r="F3133" s="2">
        <v>63</v>
      </c>
      <c r="G3133" s="2" t="s">
        <v>69</v>
      </c>
      <c r="H3133" s="2" t="s">
        <v>298</v>
      </c>
      <c r="I3133" s="2" t="s">
        <v>43</v>
      </c>
      <c r="J3133" s="3">
        <v>45460</v>
      </c>
      <c r="K3133" s="3">
        <v>45477</v>
      </c>
      <c r="L3133" s="2" t="s">
        <v>36</v>
      </c>
      <c r="M3133" s="2" t="s">
        <v>104</v>
      </c>
      <c r="N3133" s="2" t="s">
        <v>105</v>
      </c>
      <c r="O3133" s="4">
        <v>998000</v>
      </c>
      <c r="P3133" s="4">
        <v>288600</v>
      </c>
      <c r="Q3133" s="4">
        <v>709400</v>
      </c>
      <c r="R3133" s="2">
        <v>24</v>
      </c>
      <c r="S3133" s="5">
        <v>10.95</v>
      </c>
      <c r="T3133" s="4">
        <v>36031.61</v>
      </c>
      <c r="U3133" s="2" t="s">
        <v>73</v>
      </c>
      <c r="V3133" s="2" t="s">
        <v>33</v>
      </c>
      <c r="W3133" s="4">
        <v>864758.6</v>
      </c>
      <c r="X3133" s="4">
        <v>0</v>
      </c>
      <c r="Y3133" s="4">
        <v>864758.6</v>
      </c>
      <c r="Z3133" s="2">
        <v>0</v>
      </c>
      <c r="AA3133" s="2" t="s">
        <v>56</v>
      </c>
      <c r="AB3133" s="2" t="s">
        <v>15735</v>
      </c>
      <c r="AC3133" s="2" t="s">
        <v>106</v>
      </c>
      <c r="AD3133" s="2" t="s">
        <v>76</v>
      </c>
      <c r="AE3133" s="5">
        <v>71.08</v>
      </c>
      <c r="AF3133" s="2">
        <v>0</v>
      </c>
      <c r="AG3133" s="2" t="s">
        <v>77</v>
      </c>
      <c r="AH3133" s="2">
        <v>17</v>
      </c>
      <c r="AI3133" s="6" t="str">
        <f t="shared" si="144"/>
        <v>55-64</v>
      </c>
      <c r="AJ3133" s="11">
        <f>YEAR(tbl_LoanData[[#This Row],[Application Date]])</f>
        <v>2024</v>
      </c>
      <c r="AK3133" s="11" t="str">
        <f>TEXT(tbl_LoanData[[#This Row],[Application Date]],"MMMM")</f>
        <v>June</v>
      </c>
      <c r="AL3133" s="12">
        <f>DATE(YEAR(tbl_LoanData[[#This Row],[Application Date]]),MONTH(tbl_LoanData[[#This Row],[Application Date]]),1)</f>
        <v>45444</v>
      </c>
      <c r="AM3133" s="14">
        <f ca="1">IF(AND(tbl_LoanData[[#This Row],[Application Date]]&gt;=EOMONTH(TODAY(),-1)+1,tbl_LoanData[[#This Row],[Application Date]]&lt;=TODAY()),tbl_LoanData[[#This Row],[Loan Amount]],0)</f>
        <v>0</v>
      </c>
      <c r="AN3133" s="14">
        <f>tbl_LoanData[[#This Row],[Amount Paid]]-(Q3133-X3133)</f>
        <v>155358.59999999998</v>
      </c>
      <c r="AO3133" s="14">
        <f>IF(tbl_LoanData[[#This Row],[Application Status]]="Approved",1,0)</f>
        <v>1</v>
      </c>
      <c r="AP3133" s="22" t="str">
        <f t="shared" ca="1" si="145"/>
        <v/>
      </c>
      <c r="AQ3133" s="22" t="str">
        <f t="shared" ca="1" si="146"/>
        <v/>
      </c>
    </row>
    <row r="3134" spans="1:43" ht="14.4" customHeight="1" x14ac:dyDescent="0.3">
      <c r="A3134" s="2" t="s">
        <v>12659</v>
      </c>
      <c r="B3134" s="2" t="s">
        <v>12660</v>
      </c>
      <c r="C3134" s="2" t="s">
        <v>253</v>
      </c>
      <c r="D3134" s="2" t="s">
        <v>91</v>
      </c>
      <c r="E3134" s="2" t="s">
        <v>183</v>
      </c>
      <c r="F3134" s="2">
        <v>50</v>
      </c>
      <c r="G3134" s="2" t="s">
        <v>69</v>
      </c>
      <c r="H3134" s="2" t="s">
        <v>273</v>
      </c>
      <c r="I3134" s="2" t="s">
        <v>45</v>
      </c>
      <c r="J3134" s="3">
        <v>45460</v>
      </c>
      <c r="K3134" s="3">
        <v>45472</v>
      </c>
      <c r="L3134" s="2" t="s">
        <v>36</v>
      </c>
      <c r="M3134" s="2" t="s">
        <v>85</v>
      </c>
      <c r="N3134" s="2" t="s">
        <v>671</v>
      </c>
      <c r="O3134" s="4">
        <v>1835000</v>
      </c>
      <c r="P3134" s="4">
        <v>347800</v>
      </c>
      <c r="Q3134" s="4">
        <v>1487200</v>
      </c>
      <c r="R3134" s="2">
        <v>36</v>
      </c>
      <c r="S3134" s="5">
        <v>11.52</v>
      </c>
      <c r="T3134" s="4">
        <v>55588.23</v>
      </c>
      <c r="U3134" s="2" t="s">
        <v>73</v>
      </c>
      <c r="V3134" s="2" t="s">
        <v>35</v>
      </c>
      <c r="W3134" s="4">
        <v>1111764.6000000001</v>
      </c>
      <c r="X3134" s="4">
        <v>889411.72</v>
      </c>
      <c r="Y3134" s="4">
        <v>2001176.32</v>
      </c>
      <c r="Z3134" s="2">
        <v>168</v>
      </c>
      <c r="AA3134" s="2" t="s">
        <v>60</v>
      </c>
      <c r="AB3134" s="2" t="s">
        <v>15735</v>
      </c>
      <c r="AC3134" s="2" t="s">
        <v>129</v>
      </c>
      <c r="AD3134" s="2" t="s">
        <v>76</v>
      </c>
      <c r="AE3134" s="5">
        <v>81.05</v>
      </c>
      <c r="AF3134" s="2">
        <v>6</v>
      </c>
      <c r="AG3134" s="2" t="s">
        <v>130</v>
      </c>
      <c r="AH3134" s="2">
        <v>12</v>
      </c>
      <c r="AI3134" s="6" t="str">
        <f t="shared" si="144"/>
        <v>45-54</v>
      </c>
      <c r="AJ3134" s="11">
        <f>YEAR(tbl_LoanData[[#This Row],[Application Date]])</f>
        <v>2024</v>
      </c>
      <c r="AK3134" s="11" t="str">
        <f>TEXT(tbl_LoanData[[#This Row],[Application Date]],"MMMM")</f>
        <v>June</v>
      </c>
      <c r="AL3134" s="12">
        <f>DATE(YEAR(tbl_LoanData[[#This Row],[Application Date]]),MONTH(tbl_LoanData[[#This Row],[Application Date]]),1)</f>
        <v>45444</v>
      </c>
      <c r="AM3134" s="14">
        <f ca="1">IF(AND(tbl_LoanData[[#This Row],[Application Date]]&gt;=EOMONTH(TODAY(),-1)+1,tbl_LoanData[[#This Row],[Application Date]]&lt;=TODAY()),tbl_LoanData[[#This Row],[Loan Amount]],0)</f>
        <v>0</v>
      </c>
      <c r="AN3134" s="14">
        <f>tbl_LoanData[[#This Row],[Amount Paid]]-(Q3134-X3134)</f>
        <v>513976.32000000007</v>
      </c>
      <c r="AO3134" s="14">
        <f>IF(tbl_LoanData[[#This Row],[Application Status]]="Approved",1,0)</f>
        <v>1</v>
      </c>
      <c r="AP3134" s="22" t="str">
        <f t="shared" ca="1" si="145"/>
        <v/>
      </c>
      <c r="AQ3134" s="22" t="str">
        <f t="shared" ca="1" si="146"/>
        <v/>
      </c>
    </row>
    <row r="3135" spans="1:43" ht="14.4" customHeight="1" x14ac:dyDescent="0.3">
      <c r="A3135" s="2" t="s">
        <v>12777</v>
      </c>
      <c r="B3135" s="2" t="s">
        <v>12778</v>
      </c>
      <c r="C3135" s="2" t="s">
        <v>331</v>
      </c>
      <c r="D3135" s="2" t="s">
        <v>117</v>
      </c>
      <c r="E3135" s="2" t="s">
        <v>268</v>
      </c>
      <c r="F3135" s="2">
        <v>50</v>
      </c>
      <c r="G3135" s="2" t="s">
        <v>83</v>
      </c>
      <c r="H3135" s="2" t="s">
        <v>307</v>
      </c>
      <c r="I3135" s="2" t="s">
        <v>43</v>
      </c>
      <c r="J3135" s="3">
        <v>45449</v>
      </c>
      <c r="K3135" s="3">
        <v>45461</v>
      </c>
      <c r="L3135" s="2" t="s">
        <v>38</v>
      </c>
      <c r="M3135" s="2" t="s">
        <v>111</v>
      </c>
      <c r="N3135" s="2" t="s">
        <v>112</v>
      </c>
      <c r="O3135" s="4">
        <v>1277000</v>
      </c>
      <c r="P3135" s="4">
        <v>441400</v>
      </c>
      <c r="Q3135" s="4">
        <v>835600</v>
      </c>
      <c r="R3135" s="2">
        <v>24</v>
      </c>
      <c r="S3135" s="5">
        <v>8.3800000000000008</v>
      </c>
      <c r="T3135" s="4">
        <v>40651.94</v>
      </c>
      <c r="U3135" s="2" t="s">
        <v>73</v>
      </c>
      <c r="V3135" s="2" t="s">
        <v>34</v>
      </c>
      <c r="W3135" s="4">
        <v>691082.98</v>
      </c>
      <c r="X3135" s="4">
        <v>284563.58</v>
      </c>
      <c r="Y3135" s="4">
        <v>975646.56</v>
      </c>
      <c r="Z3135" s="2">
        <v>224</v>
      </c>
      <c r="AA3135" s="2" t="s">
        <v>60</v>
      </c>
      <c r="AB3135" s="2" t="s">
        <v>15728</v>
      </c>
      <c r="AC3135" s="2" t="s">
        <v>87</v>
      </c>
      <c r="AD3135" s="2" t="s">
        <v>76</v>
      </c>
      <c r="AE3135" s="5">
        <v>65.430000000000007</v>
      </c>
      <c r="AF3135" s="2">
        <v>7</v>
      </c>
      <c r="AG3135" s="2" t="s">
        <v>130</v>
      </c>
      <c r="AH3135" s="2">
        <v>12</v>
      </c>
      <c r="AI3135" s="6" t="str">
        <f t="shared" si="144"/>
        <v>45-54</v>
      </c>
      <c r="AJ3135" s="11">
        <f>YEAR(tbl_LoanData[[#This Row],[Application Date]])</f>
        <v>2024</v>
      </c>
      <c r="AK3135" s="11" t="str">
        <f>TEXT(tbl_LoanData[[#This Row],[Application Date]],"MMMM")</f>
        <v>June</v>
      </c>
      <c r="AL3135" s="12">
        <f>DATE(YEAR(tbl_LoanData[[#This Row],[Application Date]]),MONTH(tbl_LoanData[[#This Row],[Application Date]]),1)</f>
        <v>45444</v>
      </c>
      <c r="AM3135" s="14">
        <f ca="1">IF(AND(tbl_LoanData[[#This Row],[Application Date]]&gt;=EOMONTH(TODAY(),-1)+1,tbl_LoanData[[#This Row],[Application Date]]&lt;=TODAY()),tbl_LoanData[[#This Row],[Loan Amount]],0)</f>
        <v>0</v>
      </c>
      <c r="AN3135" s="14">
        <f>tbl_LoanData[[#This Row],[Amount Paid]]-(Q3135-X3135)</f>
        <v>140046.56000000006</v>
      </c>
      <c r="AO3135" s="14">
        <f>IF(tbl_LoanData[[#This Row],[Application Status]]="Approved",1,0)</f>
        <v>1</v>
      </c>
      <c r="AP3135" s="22" t="str">
        <f t="shared" ca="1" si="145"/>
        <v/>
      </c>
      <c r="AQ3135" s="22" t="str">
        <f t="shared" ca="1" si="146"/>
        <v/>
      </c>
    </row>
    <row r="3136" spans="1:43" ht="14.4" customHeight="1" x14ac:dyDescent="0.3">
      <c r="A3136" s="2" t="s">
        <v>12813</v>
      </c>
      <c r="B3136" s="2" t="s">
        <v>12814</v>
      </c>
      <c r="C3136" s="2" t="s">
        <v>240</v>
      </c>
      <c r="D3136" s="2" t="s">
        <v>118</v>
      </c>
      <c r="E3136" s="2" t="s">
        <v>135</v>
      </c>
      <c r="F3136" s="2">
        <v>26</v>
      </c>
      <c r="G3136" s="2" t="s">
        <v>83</v>
      </c>
      <c r="H3136" s="2" t="s">
        <v>233</v>
      </c>
      <c r="I3136" s="2" t="s">
        <v>46</v>
      </c>
      <c r="J3136" s="3">
        <v>45461</v>
      </c>
      <c r="K3136" s="3"/>
      <c r="L3136" s="2" t="s">
        <v>38</v>
      </c>
      <c r="M3136" s="2" t="s">
        <v>144</v>
      </c>
      <c r="N3136" s="2" t="s">
        <v>382</v>
      </c>
      <c r="O3136" s="4">
        <v>1010000</v>
      </c>
      <c r="P3136" s="4">
        <v>382600</v>
      </c>
      <c r="Q3136" s="4">
        <v>627400</v>
      </c>
      <c r="R3136" s="2">
        <v>48</v>
      </c>
      <c r="S3136" s="5">
        <v>9.65</v>
      </c>
      <c r="T3136" s="4">
        <v>18116.18</v>
      </c>
      <c r="U3136" s="2" t="s">
        <v>96</v>
      </c>
      <c r="V3136" s="2" t="s">
        <v>97</v>
      </c>
      <c r="W3136" s="4">
        <v>0</v>
      </c>
      <c r="X3136" s="4">
        <v>0</v>
      </c>
      <c r="Y3136" s="4">
        <v>869576.4</v>
      </c>
      <c r="Z3136" s="2">
        <v>0</v>
      </c>
      <c r="AA3136" s="2" t="s">
        <v>97</v>
      </c>
      <c r="AB3136" s="2" t="s">
        <v>15729</v>
      </c>
      <c r="AC3136" s="2" t="s">
        <v>138</v>
      </c>
      <c r="AD3136" s="2" t="s">
        <v>76</v>
      </c>
      <c r="AE3136" s="5">
        <v>62.12</v>
      </c>
      <c r="AF3136" s="2">
        <v>0</v>
      </c>
      <c r="AG3136" s="2" t="s">
        <v>97</v>
      </c>
      <c r="AH3136" s="2"/>
      <c r="AI3136" s="6" t="str">
        <f t="shared" si="144"/>
        <v>25-34</v>
      </c>
      <c r="AJ3136" s="11">
        <f>YEAR(tbl_LoanData[[#This Row],[Application Date]])</f>
        <v>2024</v>
      </c>
      <c r="AK3136" s="11" t="str">
        <f>TEXT(tbl_LoanData[[#This Row],[Application Date]],"MMMM")</f>
        <v>June</v>
      </c>
      <c r="AL3136" s="12">
        <f>DATE(YEAR(tbl_LoanData[[#This Row],[Application Date]]),MONTH(tbl_LoanData[[#This Row],[Application Date]]),1)</f>
        <v>45444</v>
      </c>
      <c r="AM3136" s="14">
        <f ca="1">IF(AND(tbl_LoanData[[#This Row],[Application Date]]&gt;=EOMONTH(TODAY(),-1)+1,tbl_LoanData[[#This Row],[Application Date]]&lt;=TODAY()),tbl_LoanData[[#This Row],[Loan Amount]],0)</f>
        <v>0</v>
      </c>
      <c r="AN3136" s="14">
        <f>tbl_LoanData[[#This Row],[Amount Paid]]-(Q3136-X3136)</f>
        <v>-627400</v>
      </c>
      <c r="AO3136" s="14">
        <f>IF(tbl_LoanData[[#This Row],[Application Status]]="Approved",1,0)</f>
        <v>0</v>
      </c>
      <c r="AP3136" s="22" t="str">
        <f t="shared" ca="1" si="145"/>
        <v/>
      </c>
      <c r="AQ3136" s="22" t="str">
        <f t="shared" ca="1" si="146"/>
        <v/>
      </c>
    </row>
    <row r="3137" spans="1:43" ht="14.4" customHeight="1" x14ac:dyDescent="0.3">
      <c r="A3137" s="2" t="s">
        <v>12855</v>
      </c>
      <c r="B3137" s="2" t="s">
        <v>12856</v>
      </c>
      <c r="C3137" s="2" t="s">
        <v>327</v>
      </c>
      <c r="D3137" s="2" t="s">
        <v>161</v>
      </c>
      <c r="E3137" s="2" t="s">
        <v>402</v>
      </c>
      <c r="F3137" s="2">
        <v>36</v>
      </c>
      <c r="G3137" s="2" t="s">
        <v>69</v>
      </c>
      <c r="H3137" s="2" t="s">
        <v>191</v>
      </c>
      <c r="I3137" s="2" t="s">
        <v>51</v>
      </c>
      <c r="J3137" s="3">
        <v>45471</v>
      </c>
      <c r="K3137" s="3">
        <v>45491</v>
      </c>
      <c r="L3137" s="2" t="s">
        <v>41</v>
      </c>
      <c r="M3137" s="2" t="s">
        <v>144</v>
      </c>
      <c r="N3137" s="2" t="s">
        <v>145</v>
      </c>
      <c r="O3137" s="4">
        <v>4195000</v>
      </c>
      <c r="P3137" s="4">
        <v>679100</v>
      </c>
      <c r="Q3137" s="4">
        <v>3515900</v>
      </c>
      <c r="R3137" s="2">
        <v>36</v>
      </c>
      <c r="S3137" s="5">
        <v>14.12</v>
      </c>
      <c r="T3137" s="4">
        <v>139034.31</v>
      </c>
      <c r="U3137" s="2" t="s">
        <v>73</v>
      </c>
      <c r="V3137" s="2" t="s">
        <v>74</v>
      </c>
      <c r="W3137" s="4">
        <v>3475857.75</v>
      </c>
      <c r="X3137" s="4">
        <v>1529377.49</v>
      </c>
      <c r="Y3137" s="4">
        <v>5005235.24</v>
      </c>
      <c r="Z3137" s="2">
        <v>0</v>
      </c>
      <c r="AA3137" s="2" t="s">
        <v>56</v>
      </c>
      <c r="AB3137" s="2" t="s">
        <v>15734</v>
      </c>
      <c r="AC3137" s="2" t="s">
        <v>87</v>
      </c>
      <c r="AD3137" s="2" t="s">
        <v>76</v>
      </c>
      <c r="AE3137" s="5">
        <v>83.81</v>
      </c>
      <c r="AF3137" s="2">
        <v>0</v>
      </c>
      <c r="AG3137" s="2" t="s">
        <v>77</v>
      </c>
      <c r="AH3137" s="2">
        <v>20</v>
      </c>
      <c r="AI3137" s="6" t="str">
        <f t="shared" si="144"/>
        <v>35-44</v>
      </c>
      <c r="AJ3137" s="11">
        <f>YEAR(tbl_LoanData[[#This Row],[Application Date]])</f>
        <v>2024</v>
      </c>
      <c r="AK3137" s="11" t="str">
        <f>TEXT(tbl_LoanData[[#This Row],[Application Date]],"MMMM")</f>
        <v>June</v>
      </c>
      <c r="AL3137" s="12">
        <f>DATE(YEAR(tbl_LoanData[[#This Row],[Application Date]]),MONTH(tbl_LoanData[[#This Row],[Application Date]]),1)</f>
        <v>45444</v>
      </c>
      <c r="AM3137" s="14">
        <f ca="1">IF(AND(tbl_LoanData[[#This Row],[Application Date]]&gt;=EOMONTH(TODAY(),-1)+1,tbl_LoanData[[#This Row],[Application Date]]&lt;=TODAY()),tbl_LoanData[[#This Row],[Loan Amount]],0)</f>
        <v>0</v>
      </c>
      <c r="AN3137" s="14">
        <f>tbl_LoanData[[#This Row],[Amount Paid]]-(Q3137-X3137)</f>
        <v>1489335.24</v>
      </c>
      <c r="AO3137" s="14">
        <f>IF(tbl_LoanData[[#This Row],[Application Status]]="Approved",1,0)</f>
        <v>1</v>
      </c>
      <c r="AP3137" s="22" t="str">
        <f t="shared" ca="1" si="145"/>
        <v/>
      </c>
      <c r="AQ3137" s="22" t="str">
        <f t="shared" ca="1" si="146"/>
        <v/>
      </c>
    </row>
    <row r="3138" spans="1:43" x14ac:dyDescent="0.3">
      <c r="A3138" s="2" t="s">
        <v>12967</v>
      </c>
      <c r="B3138" s="2" t="s">
        <v>12968</v>
      </c>
      <c r="C3138" s="2" t="s">
        <v>310</v>
      </c>
      <c r="D3138" s="2" t="s">
        <v>142</v>
      </c>
      <c r="E3138" s="2" t="s">
        <v>268</v>
      </c>
      <c r="F3138" s="2">
        <v>21</v>
      </c>
      <c r="G3138" s="2" t="s">
        <v>69</v>
      </c>
      <c r="H3138" s="2" t="s">
        <v>205</v>
      </c>
      <c r="I3138" s="2" t="s">
        <v>49</v>
      </c>
      <c r="J3138" s="3">
        <v>45471</v>
      </c>
      <c r="K3138" s="3">
        <v>45492</v>
      </c>
      <c r="L3138" s="2" t="s">
        <v>36</v>
      </c>
      <c r="M3138" s="2" t="s">
        <v>94</v>
      </c>
      <c r="N3138" s="2" t="s">
        <v>212</v>
      </c>
      <c r="O3138" s="4">
        <v>1606000</v>
      </c>
      <c r="P3138" s="4">
        <v>188400</v>
      </c>
      <c r="Q3138" s="4">
        <v>1417600</v>
      </c>
      <c r="R3138" s="2">
        <v>12</v>
      </c>
      <c r="S3138" s="5">
        <v>13.73</v>
      </c>
      <c r="T3138" s="4">
        <v>134353.04</v>
      </c>
      <c r="U3138" s="2" t="s">
        <v>73</v>
      </c>
      <c r="V3138" s="2" t="s">
        <v>33</v>
      </c>
      <c r="W3138" s="4">
        <v>1612236.48</v>
      </c>
      <c r="X3138" s="4">
        <v>0</v>
      </c>
      <c r="Y3138" s="4">
        <v>1612236.48</v>
      </c>
      <c r="Z3138" s="2">
        <v>0</v>
      </c>
      <c r="AA3138" s="2" t="s">
        <v>56</v>
      </c>
      <c r="AB3138" s="2" t="s">
        <v>15735</v>
      </c>
      <c r="AC3138" s="2" t="s">
        <v>87</v>
      </c>
      <c r="AD3138" s="2" t="s">
        <v>76</v>
      </c>
      <c r="AE3138" s="5">
        <v>88.27</v>
      </c>
      <c r="AF3138" s="2">
        <v>0</v>
      </c>
      <c r="AG3138" s="2" t="s">
        <v>77</v>
      </c>
      <c r="AH3138" s="2">
        <v>21</v>
      </c>
      <c r="AI3138" s="6" t="str">
        <f t="shared" ref="AI3138:AI3201" si="147">IF(F3138&lt;25,"18-24",IF(F3138&lt;35,"25-34",IF(F3138&lt;45,"35-44",IF(F3138&lt;55,"45-54",IF(F3138&lt;65,"55-64","65+")))))</f>
        <v>18-24</v>
      </c>
      <c r="AJ3138" s="11">
        <f>YEAR(tbl_LoanData[[#This Row],[Application Date]])</f>
        <v>2024</v>
      </c>
      <c r="AK3138" s="11" t="str">
        <f>TEXT(tbl_LoanData[[#This Row],[Application Date]],"MMMM")</f>
        <v>June</v>
      </c>
      <c r="AL3138" s="12">
        <f>DATE(YEAR(tbl_LoanData[[#This Row],[Application Date]]),MONTH(tbl_LoanData[[#This Row],[Application Date]]),1)</f>
        <v>45444</v>
      </c>
      <c r="AM3138" s="14">
        <f ca="1">IF(AND(tbl_LoanData[[#This Row],[Application Date]]&gt;=EOMONTH(TODAY(),-1)+1,tbl_LoanData[[#This Row],[Application Date]]&lt;=TODAY()),tbl_LoanData[[#This Row],[Loan Amount]],0)</f>
        <v>0</v>
      </c>
      <c r="AN3138" s="14">
        <f>tbl_LoanData[[#This Row],[Amount Paid]]-(Q3138-X3138)</f>
        <v>194636.47999999998</v>
      </c>
      <c r="AO3138" s="14">
        <f>IF(tbl_LoanData[[#This Row],[Application Status]]="Approved",1,0)</f>
        <v>1</v>
      </c>
      <c r="AP3138" s="22" t="str">
        <f t="shared" ref="AP3138:AP3201" ca="1" si="148">IF(AND(J3138&gt;=DATE(YEAR(TODAY()),MONTH(TODAY()),1),J3138&lt;=TODAY()),"Current MTD",IF(AND(J3138&gt;=EOMONTH(TODAY(),-2)+1,J3138&lt;=EOMONTH(TODAY(),-1)),"Previous MTD",""))</f>
        <v/>
      </c>
      <c r="AQ3138" s="22" t="str">
        <f t="shared" ref="AQ3138:AQ3201" ca="1" si="149">IF(AND(J3138&gt;=DATE(YEAR(TODAY()),MONTH(TODAY()),1),J3138&lt;=TODAY()),TEXT(DATE(YEAR(TODAY()),MONTH(TODAY()),1),"mmm d")&amp;"–"&amp;DAY(TODAY()),IF(AND(J3138&gt;=EOMONTH(TODAY(),-2)+1,J3138&lt;=EOMONTH(TODAY(),-1)),""&amp;TEXT(EOMONTH(TODAY(),-2)+1,"mmm d")&amp;"–"&amp;DAY(TODAY()),""))</f>
        <v/>
      </c>
    </row>
    <row r="3139" spans="1:43" ht="14.4" customHeight="1" x14ac:dyDescent="0.3">
      <c r="A3139" s="2" t="s">
        <v>12997</v>
      </c>
      <c r="B3139" s="2" t="s">
        <v>12998</v>
      </c>
      <c r="C3139" s="2" t="s">
        <v>482</v>
      </c>
      <c r="D3139" s="2" t="s">
        <v>204</v>
      </c>
      <c r="E3139" s="2" t="s">
        <v>385</v>
      </c>
      <c r="F3139" s="2">
        <v>38</v>
      </c>
      <c r="G3139" s="2" t="s">
        <v>69</v>
      </c>
      <c r="H3139" s="2" t="s">
        <v>259</v>
      </c>
      <c r="I3139" s="2" t="s">
        <v>43</v>
      </c>
      <c r="J3139" s="3">
        <v>45457</v>
      </c>
      <c r="K3139" s="3">
        <v>45466</v>
      </c>
      <c r="L3139" s="2" t="s">
        <v>40</v>
      </c>
      <c r="M3139" s="2" t="s">
        <v>85</v>
      </c>
      <c r="N3139" s="2" t="s">
        <v>274</v>
      </c>
      <c r="O3139" s="4">
        <v>771000</v>
      </c>
      <c r="P3139" s="4">
        <v>208300</v>
      </c>
      <c r="Q3139" s="4">
        <v>562700</v>
      </c>
      <c r="R3139" s="2">
        <v>36</v>
      </c>
      <c r="S3139" s="5">
        <v>8.4600000000000009</v>
      </c>
      <c r="T3139" s="4">
        <v>19597.59</v>
      </c>
      <c r="U3139" s="2" t="s">
        <v>73</v>
      </c>
      <c r="V3139" s="2" t="s">
        <v>74</v>
      </c>
      <c r="W3139" s="4">
        <v>509537.34</v>
      </c>
      <c r="X3139" s="4">
        <v>195975.92</v>
      </c>
      <c r="Y3139" s="4">
        <v>705513.26</v>
      </c>
      <c r="Z3139" s="2">
        <v>0</v>
      </c>
      <c r="AA3139" s="2" t="s">
        <v>56</v>
      </c>
      <c r="AB3139" s="2" t="s">
        <v>15734</v>
      </c>
      <c r="AC3139" s="2" t="s">
        <v>360</v>
      </c>
      <c r="AD3139" s="2" t="s">
        <v>76</v>
      </c>
      <c r="AE3139" s="5">
        <v>72.98</v>
      </c>
      <c r="AF3139" s="2">
        <v>0</v>
      </c>
      <c r="AG3139" s="2" t="s">
        <v>77</v>
      </c>
      <c r="AH3139" s="2">
        <v>9</v>
      </c>
      <c r="AI3139" s="6" t="str">
        <f t="shared" si="147"/>
        <v>35-44</v>
      </c>
      <c r="AJ3139" s="11">
        <f>YEAR(tbl_LoanData[[#This Row],[Application Date]])</f>
        <v>2024</v>
      </c>
      <c r="AK3139" s="11" t="str">
        <f>TEXT(tbl_LoanData[[#This Row],[Application Date]],"MMMM")</f>
        <v>June</v>
      </c>
      <c r="AL3139" s="12">
        <f>DATE(YEAR(tbl_LoanData[[#This Row],[Application Date]]),MONTH(tbl_LoanData[[#This Row],[Application Date]]),1)</f>
        <v>45444</v>
      </c>
      <c r="AM3139" s="14">
        <f ca="1">IF(AND(tbl_LoanData[[#This Row],[Application Date]]&gt;=EOMONTH(TODAY(),-1)+1,tbl_LoanData[[#This Row],[Application Date]]&lt;=TODAY()),tbl_LoanData[[#This Row],[Loan Amount]],0)</f>
        <v>0</v>
      </c>
      <c r="AN3139" s="14">
        <f>tbl_LoanData[[#This Row],[Amount Paid]]-(Q3139-X3139)</f>
        <v>142813.26000000007</v>
      </c>
      <c r="AO3139" s="14">
        <f>IF(tbl_LoanData[[#This Row],[Application Status]]="Approved",1,0)</f>
        <v>1</v>
      </c>
      <c r="AP3139" s="22" t="str">
        <f t="shared" ca="1" si="148"/>
        <v/>
      </c>
      <c r="AQ3139" s="22" t="str">
        <f t="shared" ca="1" si="149"/>
        <v/>
      </c>
    </row>
    <row r="3140" spans="1:43" ht="14.4" customHeight="1" x14ac:dyDescent="0.3">
      <c r="A3140" s="2" t="s">
        <v>13061</v>
      </c>
      <c r="B3140" s="2" t="s">
        <v>13062</v>
      </c>
      <c r="C3140" s="2" t="s">
        <v>292</v>
      </c>
      <c r="D3140" s="2" t="s">
        <v>254</v>
      </c>
      <c r="E3140" s="2" t="s">
        <v>402</v>
      </c>
      <c r="F3140" s="2">
        <v>39</v>
      </c>
      <c r="G3140" s="2" t="s">
        <v>83</v>
      </c>
      <c r="H3140" s="2" t="s">
        <v>313</v>
      </c>
      <c r="I3140" s="2" t="s">
        <v>44</v>
      </c>
      <c r="J3140" s="3">
        <v>45464</v>
      </c>
      <c r="K3140" s="3">
        <v>45466</v>
      </c>
      <c r="L3140" s="2" t="s">
        <v>39</v>
      </c>
      <c r="M3140" s="2" t="s">
        <v>167</v>
      </c>
      <c r="N3140" s="2" t="s">
        <v>168</v>
      </c>
      <c r="O3140" s="4">
        <v>2040000</v>
      </c>
      <c r="P3140" s="4">
        <v>505200</v>
      </c>
      <c r="Q3140" s="4">
        <v>1534800</v>
      </c>
      <c r="R3140" s="2">
        <v>36</v>
      </c>
      <c r="S3140" s="5">
        <v>13.29</v>
      </c>
      <c r="T3140" s="4">
        <v>59631.24</v>
      </c>
      <c r="U3140" s="2" t="s">
        <v>73</v>
      </c>
      <c r="V3140" s="2" t="s">
        <v>74</v>
      </c>
      <c r="W3140" s="4">
        <v>1550412.24</v>
      </c>
      <c r="X3140" s="4">
        <v>596312.52</v>
      </c>
      <c r="Y3140" s="4">
        <v>2146724.7599999998</v>
      </c>
      <c r="Z3140" s="2">
        <v>0</v>
      </c>
      <c r="AA3140" s="2" t="s">
        <v>56</v>
      </c>
      <c r="AB3140" s="2" t="s">
        <v>15728</v>
      </c>
      <c r="AC3140" s="2" t="s">
        <v>106</v>
      </c>
      <c r="AD3140" s="2" t="s">
        <v>76</v>
      </c>
      <c r="AE3140" s="5">
        <v>75.239999999999995</v>
      </c>
      <c r="AF3140" s="2">
        <v>0</v>
      </c>
      <c r="AG3140" s="2" t="s">
        <v>77</v>
      </c>
      <c r="AH3140" s="2">
        <v>2</v>
      </c>
      <c r="AI3140" s="6" t="str">
        <f t="shared" si="147"/>
        <v>35-44</v>
      </c>
      <c r="AJ3140" s="11">
        <f>YEAR(tbl_LoanData[[#This Row],[Application Date]])</f>
        <v>2024</v>
      </c>
      <c r="AK3140" s="11" t="str">
        <f>TEXT(tbl_LoanData[[#This Row],[Application Date]],"MMMM")</f>
        <v>June</v>
      </c>
      <c r="AL3140" s="12">
        <f>DATE(YEAR(tbl_LoanData[[#This Row],[Application Date]]),MONTH(tbl_LoanData[[#This Row],[Application Date]]),1)</f>
        <v>45444</v>
      </c>
      <c r="AM3140" s="14">
        <f ca="1">IF(AND(tbl_LoanData[[#This Row],[Application Date]]&gt;=EOMONTH(TODAY(),-1)+1,tbl_LoanData[[#This Row],[Application Date]]&lt;=TODAY()),tbl_LoanData[[#This Row],[Loan Amount]],0)</f>
        <v>0</v>
      </c>
      <c r="AN3140" s="14">
        <f>tbl_LoanData[[#This Row],[Amount Paid]]-(Q3140-X3140)</f>
        <v>611924.76</v>
      </c>
      <c r="AO3140" s="14">
        <f>IF(tbl_LoanData[[#This Row],[Application Status]]="Approved",1,0)</f>
        <v>1</v>
      </c>
      <c r="AP3140" s="22" t="str">
        <f t="shared" ca="1" si="148"/>
        <v/>
      </c>
      <c r="AQ3140" s="22" t="str">
        <f t="shared" ca="1" si="149"/>
        <v/>
      </c>
    </row>
    <row r="3141" spans="1:43" ht="14.4" customHeight="1" x14ac:dyDescent="0.3">
      <c r="A3141" s="2" t="s">
        <v>13089</v>
      </c>
      <c r="B3141" s="2" t="s">
        <v>13090</v>
      </c>
      <c r="C3141" s="2" t="s">
        <v>100</v>
      </c>
      <c r="D3141" s="2" t="s">
        <v>204</v>
      </c>
      <c r="E3141" s="2" t="s">
        <v>183</v>
      </c>
      <c r="F3141" s="2">
        <v>61</v>
      </c>
      <c r="G3141" s="2" t="s">
        <v>69</v>
      </c>
      <c r="H3141" s="2" t="s">
        <v>93</v>
      </c>
      <c r="I3141" s="2" t="s">
        <v>50</v>
      </c>
      <c r="J3141" s="3">
        <v>45446</v>
      </c>
      <c r="K3141" s="3">
        <v>45452</v>
      </c>
      <c r="L3141" s="2" t="s">
        <v>37</v>
      </c>
      <c r="M3141" s="2" t="s">
        <v>199</v>
      </c>
      <c r="N3141" s="2" t="s">
        <v>319</v>
      </c>
      <c r="O3141" s="4">
        <v>242000</v>
      </c>
      <c r="P3141" s="4">
        <v>94700</v>
      </c>
      <c r="Q3141" s="4">
        <v>147300</v>
      </c>
      <c r="R3141" s="2">
        <v>24</v>
      </c>
      <c r="S3141" s="5">
        <v>14.41</v>
      </c>
      <c r="T3141" s="4">
        <v>7906.33</v>
      </c>
      <c r="U3141" s="2" t="s">
        <v>73</v>
      </c>
      <c r="V3141" s="2" t="s">
        <v>33</v>
      </c>
      <c r="W3141" s="4">
        <v>189751.86</v>
      </c>
      <c r="X3141" s="4">
        <v>0</v>
      </c>
      <c r="Y3141" s="4">
        <v>189751.86</v>
      </c>
      <c r="Z3141" s="2">
        <v>0</v>
      </c>
      <c r="AA3141" s="2" t="s">
        <v>56</v>
      </c>
      <c r="AB3141" s="2" t="s">
        <v>15733</v>
      </c>
      <c r="AC3141" s="2" t="s">
        <v>87</v>
      </c>
      <c r="AD3141" s="2" t="s">
        <v>76</v>
      </c>
      <c r="AE3141" s="5">
        <v>60.87</v>
      </c>
      <c r="AF3141" s="2">
        <v>0</v>
      </c>
      <c r="AG3141" s="2" t="s">
        <v>77</v>
      </c>
      <c r="AH3141" s="2">
        <v>6</v>
      </c>
      <c r="AI3141" s="6" t="str">
        <f t="shared" si="147"/>
        <v>55-64</v>
      </c>
      <c r="AJ3141" s="11">
        <f>YEAR(tbl_LoanData[[#This Row],[Application Date]])</f>
        <v>2024</v>
      </c>
      <c r="AK3141" s="11" t="str">
        <f>TEXT(tbl_LoanData[[#This Row],[Application Date]],"MMMM")</f>
        <v>June</v>
      </c>
      <c r="AL3141" s="12">
        <f>DATE(YEAR(tbl_LoanData[[#This Row],[Application Date]]),MONTH(tbl_LoanData[[#This Row],[Application Date]]),1)</f>
        <v>45444</v>
      </c>
      <c r="AM3141" s="14">
        <f ca="1">IF(AND(tbl_LoanData[[#This Row],[Application Date]]&gt;=EOMONTH(TODAY(),-1)+1,tbl_LoanData[[#This Row],[Application Date]]&lt;=TODAY()),tbl_LoanData[[#This Row],[Loan Amount]],0)</f>
        <v>0</v>
      </c>
      <c r="AN3141" s="14">
        <f>tbl_LoanData[[#This Row],[Amount Paid]]-(Q3141-X3141)</f>
        <v>42451.859999999986</v>
      </c>
      <c r="AO3141" s="14">
        <f>IF(tbl_LoanData[[#This Row],[Application Status]]="Approved",1,0)</f>
        <v>1</v>
      </c>
      <c r="AP3141" s="22" t="str">
        <f t="shared" ca="1" si="148"/>
        <v/>
      </c>
      <c r="AQ3141" s="22" t="str">
        <f t="shared" ca="1" si="149"/>
        <v/>
      </c>
    </row>
    <row r="3142" spans="1:43" ht="14.4" customHeight="1" x14ac:dyDescent="0.3">
      <c r="A3142" s="2" t="s">
        <v>13233</v>
      </c>
      <c r="B3142" s="2" t="s">
        <v>13234</v>
      </c>
      <c r="C3142" s="2" t="s">
        <v>599</v>
      </c>
      <c r="D3142" s="2" t="s">
        <v>67</v>
      </c>
      <c r="E3142" s="2" t="s">
        <v>293</v>
      </c>
      <c r="F3142" s="2">
        <v>41</v>
      </c>
      <c r="G3142" s="2" t="s">
        <v>83</v>
      </c>
      <c r="H3142" s="2" t="s">
        <v>398</v>
      </c>
      <c r="I3142" s="2" t="s">
        <v>46</v>
      </c>
      <c r="J3142" s="3">
        <v>45448</v>
      </c>
      <c r="K3142" s="3">
        <v>45455</v>
      </c>
      <c r="L3142" s="2" t="s">
        <v>36</v>
      </c>
      <c r="M3142" s="2" t="s">
        <v>85</v>
      </c>
      <c r="N3142" s="2" t="s">
        <v>671</v>
      </c>
      <c r="O3142" s="4">
        <v>1381000</v>
      </c>
      <c r="P3142" s="4">
        <v>414600</v>
      </c>
      <c r="Q3142" s="4">
        <v>966400</v>
      </c>
      <c r="R3142" s="2">
        <v>48</v>
      </c>
      <c r="S3142" s="5">
        <v>11.52</v>
      </c>
      <c r="T3142" s="4">
        <v>29410.77</v>
      </c>
      <c r="U3142" s="2" t="s">
        <v>73</v>
      </c>
      <c r="V3142" s="2" t="s">
        <v>74</v>
      </c>
      <c r="W3142" s="4">
        <v>764680.02</v>
      </c>
      <c r="X3142" s="4">
        <v>647037.1</v>
      </c>
      <c r="Y3142" s="4">
        <v>1411717.1200000001</v>
      </c>
      <c r="Z3142" s="2">
        <v>0</v>
      </c>
      <c r="AA3142" s="2" t="s">
        <v>56</v>
      </c>
      <c r="AB3142" s="2" t="s">
        <v>15736</v>
      </c>
      <c r="AC3142" s="2" t="s">
        <v>146</v>
      </c>
      <c r="AD3142" s="2" t="s">
        <v>76</v>
      </c>
      <c r="AE3142" s="5">
        <v>69.98</v>
      </c>
      <c r="AF3142" s="2">
        <v>0</v>
      </c>
      <c r="AG3142" s="2" t="s">
        <v>77</v>
      </c>
      <c r="AH3142" s="2">
        <v>7</v>
      </c>
      <c r="AI3142" s="6" t="str">
        <f t="shared" si="147"/>
        <v>35-44</v>
      </c>
      <c r="AJ3142" s="11">
        <f>YEAR(tbl_LoanData[[#This Row],[Application Date]])</f>
        <v>2024</v>
      </c>
      <c r="AK3142" s="11" t="str">
        <f>TEXT(tbl_LoanData[[#This Row],[Application Date]],"MMMM")</f>
        <v>June</v>
      </c>
      <c r="AL3142" s="12">
        <f>DATE(YEAR(tbl_LoanData[[#This Row],[Application Date]]),MONTH(tbl_LoanData[[#This Row],[Application Date]]),1)</f>
        <v>45444</v>
      </c>
      <c r="AM3142" s="14">
        <f ca="1">IF(AND(tbl_LoanData[[#This Row],[Application Date]]&gt;=EOMONTH(TODAY(),-1)+1,tbl_LoanData[[#This Row],[Application Date]]&lt;=TODAY()),tbl_LoanData[[#This Row],[Loan Amount]],0)</f>
        <v>0</v>
      </c>
      <c r="AN3142" s="14">
        <f>tbl_LoanData[[#This Row],[Amount Paid]]-(Q3142-X3142)</f>
        <v>445317.12</v>
      </c>
      <c r="AO3142" s="14">
        <f>IF(tbl_LoanData[[#This Row],[Application Status]]="Approved",1,0)</f>
        <v>1</v>
      </c>
      <c r="AP3142" s="22" t="str">
        <f t="shared" ca="1" si="148"/>
        <v/>
      </c>
      <c r="AQ3142" s="22" t="str">
        <f t="shared" ca="1" si="149"/>
        <v/>
      </c>
    </row>
    <row r="3143" spans="1:43" ht="14.4" customHeight="1" x14ac:dyDescent="0.3">
      <c r="A3143" s="2" t="s">
        <v>13335</v>
      </c>
      <c r="B3143" s="2" t="s">
        <v>13336</v>
      </c>
      <c r="C3143" s="2" t="s">
        <v>423</v>
      </c>
      <c r="D3143" s="2" t="s">
        <v>82</v>
      </c>
      <c r="E3143" s="2" t="s">
        <v>81</v>
      </c>
      <c r="F3143" s="2">
        <v>36</v>
      </c>
      <c r="G3143" s="2" t="s">
        <v>69</v>
      </c>
      <c r="H3143" s="2" t="s">
        <v>256</v>
      </c>
      <c r="I3143" s="2" t="s">
        <v>43</v>
      </c>
      <c r="J3143" s="3">
        <v>45461</v>
      </c>
      <c r="K3143" s="3">
        <v>45474</v>
      </c>
      <c r="L3143" s="2" t="s">
        <v>39</v>
      </c>
      <c r="M3143" s="2" t="s">
        <v>167</v>
      </c>
      <c r="N3143" s="2" t="s">
        <v>168</v>
      </c>
      <c r="O3143" s="4">
        <v>2191000</v>
      </c>
      <c r="P3143" s="4">
        <v>605700</v>
      </c>
      <c r="Q3143" s="4">
        <v>1585300</v>
      </c>
      <c r="R3143" s="2">
        <v>36</v>
      </c>
      <c r="S3143" s="5">
        <v>10.08</v>
      </c>
      <c r="T3143" s="4">
        <v>57352.63</v>
      </c>
      <c r="U3143" s="2" t="s">
        <v>73</v>
      </c>
      <c r="V3143" s="2" t="s">
        <v>74</v>
      </c>
      <c r="W3143" s="4">
        <v>1433815.75</v>
      </c>
      <c r="X3143" s="4">
        <v>630878.97</v>
      </c>
      <c r="Y3143" s="4">
        <v>2064694.72</v>
      </c>
      <c r="Z3143" s="2">
        <v>0</v>
      </c>
      <c r="AA3143" s="2" t="s">
        <v>56</v>
      </c>
      <c r="AB3143" s="2" t="s">
        <v>15734</v>
      </c>
      <c r="AC3143" s="2" t="s">
        <v>106</v>
      </c>
      <c r="AD3143" s="2" t="s">
        <v>76</v>
      </c>
      <c r="AE3143" s="5">
        <v>72.36</v>
      </c>
      <c r="AF3143" s="2">
        <v>0</v>
      </c>
      <c r="AG3143" s="2" t="s">
        <v>77</v>
      </c>
      <c r="AH3143" s="2">
        <v>13</v>
      </c>
      <c r="AI3143" s="6" t="str">
        <f t="shared" si="147"/>
        <v>35-44</v>
      </c>
      <c r="AJ3143" s="11">
        <f>YEAR(tbl_LoanData[[#This Row],[Application Date]])</f>
        <v>2024</v>
      </c>
      <c r="AK3143" s="11" t="str">
        <f>TEXT(tbl_LoanData[[#This Row],[Application Date]],"MMMM")</f>
        <v>June</v>
      </c>
      <c r="AL3143" s="12">
        <f>DATE(YEAR(tbl_LoanData[[#This Row],[Application Date]]),MONTH(tbl_LoanData[[#This Row],[Application Date]]),1)</f>
        <v>45444</v>
      </c>
      <c r="AM3143" s="14">
        <f ca="1">IF(AND(tbl_LoanData[[#This Row],[Application Date]]&gt;=EOMONTH(TODAY(),-1)+1,tbl_LoanData[[#This Row],[Application Date]]&lt;=TODAY()),tbl_LoanData[[#This Row],[Loan Amount]],0)</f>
        <v>0</v>
      </c>
      <c r="AN3143" s="14">
        <f>tbl_LoanData[[#This Row],[Amount Paid]]-(Q3143-X3143)</f>
        <v>479394.72</v>
      </c>
      <c r="AO3143" s="14">
        <f>IF(tbl_LoanData[[#This Row],[Application Status]]="Approved",1,0)</f>
        <v>1</v>
      </c>
      <c r="AP3143" s="22" t="str">
        <f t="shared" ca="1" si="148"/>
        <v/>
      </c>
      <c r="AQ3143" s="22" t="str">
        <f t="shared" ca="1" si="149"/>
        <v/>
      </c>
    </row>
    <row r="3144" spans="1:43" x14ac:dyDescent="0.3">
      <c r="A3144" s="2" t="s">
        <v>13337</v>
      </c>
      <c r="B3144" s="2" t="s">
        <v>13338</v>
      </c>
      <c r="C3144" s="2" t="s">
        <v>606</v>
      </c>
      <c r="D3144" s="2" t="s">
        <v>189</v>
      </c>
      <c r="E3144" s="2" t="s">
        <v>161</v>
      </c>
      <c r="F3144" s="2">
        <v>24</v>
      </c>
      <c r="G3144" s="2" t="s">
        <v>69</v>
      </c>
      <c r="H3144" s="2" t="s">
        <v>250</v>
      </c>
      <c r="I3144" s="2" t="s">
        <v>52</v>
      </c>
      <c r="J3144" s="3">
        <v>45462</v>
      </c>
      <c r="K3144" s="3"/>
      <c r="L3144" s="2" t="s">
        <v>40</v>
      </c>
      <c r="M3144" s="2" t="s">
        <v>157</v>
      </c>
      <c r="N3144" s="2" t="s">
        <v>299</v>
      </c>
      <c r="O3144" s="4">
        <v>1328000</v>
      </c>
      <c r="P3144" s="4">
        <v>184100</v>
      </c>
      <c r="Q3144" s="4">
        <v>1143900</v>
      </c>
      <c r="R3144" s="2">
        <v>18</v>
      </c>
      <c r="S3144" s="5">
        <v>8.01</v>
      </c>
      <c r="T3144" s="4">
        <v>71185.53</v>
      </c>
      <c r="U3144" s="2" t="s">
        <v>113</v>
      </c>
      <c r="V3144" s="2" t="s">
        <v>97</v>
      </c>
      <c r="W3144" s="4">
        <v>0</v>
      </c>
      <c r="X3144" s="4">
        <v>0</v>
      </c>
      <c r="Y3144" s="4">
        <v>1281339.58</v>
      </c>
      <c r="Z3144" s="2">
        <v>0</v>
      </c>
      <c r="AA3144" s="2" t="s">
        <v>97</v>
      </c>
      <c r="AB3144" s="2" t="s">
        <v>15731</v>
      </c>
      <c r="AC3144" s="2" t="s">
        <v>138</v>
      </c>
      <c r="AD3144" s="2" t="s">
        <v>76</v>
      </c>
      <c r="AE3144" s="5">
        <v>86.14</v>
      </c>
      <c r="AF3144" s="2">
        <v>0</v>
      </c>
      <c r="AG3144" s="2" t="s">
        <v>97</v>
      </c>
      <c r="AH3144" s="2"/>
      <c r="AI3144" s="6" t="str">
        <f t="shared" si="147"/>
        <v>18-24</v>
      </c>
      <c r="AJ3144" s="11">
        <f>YEAR(tbl_LoanData[[#This Row],[Application Date]])</f>
        <v>2024</v>
      </c>
      <c r="AK3144" s="11" t="str">
        <f>TEXT(tbl_LoanData[[#This Row],[Application Date]],"MMMM")</f>
        <v>June</v>
      </c>
      <c r="AL3144" s="12">
        <f>DATE(YEAR(tbl_LoanData[[#This Row],[Application Date]]),MONTH(tbl_LoanData[[#This Row],[Application Date]]),1)</f>
        <v>45444</v>
      </c>
      <c r="AM3144" s="14">
        <f ca="1">IF(AND(tbl_LoanData[[#This Row],[Application Date]]&gt;=EOMONTH(TODAY(),-1)+1,tbl_LoanData[[#This Row],[Application Date]]&lt;=TODAY()),tbl_LoanData[[#This Row],[Loan Amount]],0)</f>
        <v>0</v>
      </c>
      <c r="AN3144" s="14">
        <f>tbl_LoanData[[#This Row],[Amount Paid]]-(Q3144-X3144)</f>
        <v>-1143900</v>
      </c>
      <c r="AO3144" s="14">
        <f>IF(tbl_LoanData[[#This Row],[Application Status]]="Approved",1,0)</f>
        <v>0</v>
      </c>
      <c r="AP3144" s="22" t="str">
        <f t="shared" ca="1" si="148"/>
        <v/>
      </c>
      <c r="AQ3144" s="22" t="str">
        <f t="shared" ca="1" si="149"/>
        <v/>
      </c>
    </row>
    <row r="3145" spans="1:43" ht="14.4" customHeight="1" x14ac:dyDescent="0.3">
      <c r="A3145" s="2" t="s">
        <v>13417</v>
      </c>
      <c r="B3145" s="2" t="s">
        <v>13418</v>
      </c>
      <c r="C3145" s="2" t="s">
        <v>331</v>
      </c>
      <c r="D3145" s="2" t="s">
        <v>67</v>
      </c>
      <c r="E3145" s="2" t="s">
        <v>182</v>
      </c>
      <c r="F3145" s="2">
        <v>27</v>
      </c>
      <c r="G3145" s="2" t="s">
        <v>83</v>
      </c>
      <c r="H3145" s="2" t="s">
        <v>224</v>
      </c>
      <c r="I3145" s="2" t="s">
        <v>54</v>
      </c>
      <c r="J3145" s="3">
        <v>45469</v>
      </c>
      <c r="K3145" s="3">
        <v>45478</v>
      </c>
      <c r="L3145" s="2" t="s">
        <v>38</v>
      </c>
      <c r="M3145" s="2" t="s">
        <v>111</v>
      </c>
      <c r="N3145" s="2" t="s">
        <v>112</v>
      </c>
      <c r="O3145" s="4">
        <v>1861000</v>
      </c>
      <c r="P3145" s="4">
        <v>741400</v>
      </c>
      <c r="Q3145" s="4">
        <v>1119600</v>
      </c>
      <c r="R3145" s="2">
        <v>24</v>
      </c>
      <c r="S3145" s="5">
        <v>7.85</v>
      </c>
      <c r="T3145" s="4">
        <v>53974.05</v>
      </c>
      <c r="U3145" s="2" t="s">
        <v>73</v>
      </c>
      <c r="V3145" s="2" t="s">
        <v>33</v>
      </c>
      <c r="W3145" s="4">
        <v>1295377.2</v>
      </c>
      <c r="X3145" s="4">
        <v>0</v>
      </c>
      <c r="Y3145" s="4">
        <v>1295377.2</v>
      </c>
      <c r="Z3145" s="2">
        <v>0</v>
      </c>
      <c r="AA3145" s="2" t="s">
        <v>56</v>
      </c>
      <c r="AB3145" s="2" t="s">
        <v>15731</v>
      </c>
      <c r="AC3145" s="2" t="s">
        <v>138</v>
      </c>
      <c r="AD3145" s="2" t="s">
        <v>76</v>
      </c>
      <c r="AE3145" s="5">
        <v>60.16</v>
      </c>
      <c r="AF3145" s="2">
        <v>0</v>
      </c>
      <c r="AG3145" s="2" t="s">
        <v>77</v>
      </c>
      <c r="AH3145" s="2">
        <v>9</v>
      </c>
      <c r="AI3145" s="6" t="str">
        <f t="shared" si="147"/>
        <v>25-34</v>
      </c>
      <c r="AJ3145" s="11">
        <f>YEAR(tbl_LoanData[[#This Row],[Application Date]])</f>
        <v>2024</v>
      </c>
      <c r="AK3145" s="11" t="str">
        <f>TEXT(tbl_LoanData[[#This Row],[Application Date]],"MMMM")</f>
        <v>June</v>
      </c>
      <c r="AL3145" s="12">
        <f>DATE(YEAR(tbl_LoanData[[#This Row],[Application Date]]),MONTH(tbl_LoanData[[#This Row],[Application Date]]),1)</f>
        <v>45444</v>
      </c>
      <c r="AM3145" s="14">
        <f ca="1">IF(AND(tbl_LoanData[[#This Row],[Application Date]]&gt;=EOMONTH(TODAY(),-1)+1,tbl_LoanData[[#This Row],[Application Date]]&lt;=TODAY()),tbl_LoanData[[#This Row],[Loan Amount]],0)</f>
        <v>0</v>
      </c>
      <c r="AN3145" s="14">
        <f>tbl_LoanData[[#This Row],[Amount Paid]]-(Q3145-X3145)</f>
        <v>175777.19999999995</v>
      </c>
      <c r="AO3145" s="14">
        <f>IF(tbl_LoanData[[#This Row],[Application Status]]="Approved",1,0)</f>
        <v>1</v>
      </c>
      <c r="AP3145" s="22" t="str">
        <f t="shared" ca="1" si="148"/>
        <v/>
      </c>
      <c r="AQ3145" s="22" t="str">
        <f t="shared" ca="1" si="149"/>
        <v/>
      </c>
    </row>
    <row r="3146" spans="1:43" ht="14.4" customHeight="1" x14ac:dyDescent="0.3">
      <c r="A3146" s="2" t="s">
        <v>13451</v>
      </c>
      <c r="B3146" s="2" t="s">
        <v>13452</v>
      </c>
      <c r="C3146" s="2" t="s">
        <v>243</v>
      </c>
      <c r="D3146" s="2" t="s">
        <v>117</v>
      </c>
      <c r="E3146" s="2" t="s">
        <v>102</v>
      </c>
      <c r="F3146" s="2">
        <v>56</v>
      </c>
      <c r="G3146" s="2" t="s">
        <v>83</v>
      </c>
      <c r="H3146" s="2" t="s">
        <v>205</v>
      </c>
      <c r="I3146" s="2" t="s">
        <v>49</v>
      </c>
      <c r="J3146" s="3">
        <v>45447</v>
      </c>
      <c r="K3146" s="3">
        <v>45450</v>
      </c>
      <c r="L3146" s="2" t="s">
        <v>39</v>
      </c>
      <c r="M3146" s="2" t="s">
        <v>71</v>
      </c>
      <c r="N3146" s="2" t="s">
        <v>294</v>
      </c>
      <c r="O3146" s="4">
        <v>1381000</v>
      </c>
      <c r="P3146" s="4">
        <v>238700</v>
      </c>
      <c r="Q3146" s="4">
        <v>1142300</v>
      </c>
      <c r="R3146" s="2">
        <v>48</v>
      </c>
      <c r="S3146" s="5">
        <v>9.5500000000000007</v>
      </c>
      <c r="T3146" s="4">
        <v>32888.720000000001</v>
      </c>
      <c r="U3146" s="2" t="s">
        <v>73</v>
      </c>
      <c r="V3146" s="2" t="s">
        <v>74</v>
      </c>
      <c r="W3146" s="4">
        <v>855106.72</v>
      </c>
      <c r="X3146" s="4">
        <v>723551.88</v>
      </c>
      <c r="Y3146" s="4">
        <v>1578658.6</v>
      </c>
      <c r="Z3146" s="2">
        <v>0</v>
      </c>
      <c r="AA3146" s="2" t="s">
        <v>56</v>
      </c>
      <c r="AB3146" s="2" t="s">
        <v>15735</v>
      </c>
      <c r="AC3146" s="2" t="s">
        <v>360</v>
      </c>
      <c r="AD3146" s="2" t="s">
        <v>76</v>
      </c>
      <c r="AE3146" s="5">
        <v>82.72</v>
      </c>
      <c r="AF3146" s="2">
        <v>0</v>
      </c>
      <c r="AG3146" s="2" t="s">
        <v>77</v>
      </c>
      <c r="AH3146" s="2">
        <v>3</v>
      </c>
      <c r="AI3146" s="6" t="str">
        <f t="shared" si="147"/>
        <v>55-64</v>
      </c>
      <c r="AJ3146" s="11">
        <f>YEAR(tbl_LoanData[[#This Row],[Application Date]])</f>
        <v>2024</v>
      </c>
      <c r="AK3146" s="11" t="str">
        <f>TEXT(tbl_LoanData[[#This Row],[Application Date]],"MMMM")</f>
        <v>June</v>
      </c>
      <c r="AL3146" s="12">
        <f>DATE(YEAR(tbl_LoanData[[#This Row],[Application Date]]),MONTH(tbl_LoanData[[#This Row],[Application Date]]),1)</f>
        <v>45444</v>
      </c>
      <c r="AM3146" s="14">
        <f ca="1">IF(AND(tbl_LoanData[[#This Row],[Application Date]]&gt;=EOMONTH(TODAY(),-1)+1,tbl_LoanData[[#This Row],[Application Date]]&lt;=TODAY()),tbl_LoanData[[#This Row],[Loan Amount]],0)</f>
        <v>0</v>
      </c>
      <c r="AN3146" s="14">
        <f>tbl_LoanData[[#This Row],[Amount Paid]]-(Q3146-X3146)</f>
        <v>436358.6</v>
      </c>
      <c r="AO3146" s="14">
        <f>IF(tbl_LoanData[[#This Row],[Application Status]]="Approved",1,0)</f>
        <v>1</v>
      </c>
      <c r="AP3146" s="22" t="str">
        <f t="shared" ca="1" si="148"/>
        <v/>
      </c>
      <c r="AQ3146" s="22" t="str">
        <f t="shared" ca="1" si="149"/>
        <v/>
      </c>
    </row>
    <row r="3147" spans="1:43" ht="14.4" customHeight="1" x14ac:dyDescent="0.3">
      <c r="A3147" s="2" t="s">
        <v>13463</v>
      </c>
      <c r="B3147" s="2" t="s">
        <v>13464</v>
      </c>
      <c r="C3147" s="2" t="s">
        <v>390</v>
      </c>
      <c r="D3147" s="2" t="s">
        <v>204</v>
      </c>
      <c r="E3147" s="2" t="s">
        <v>232</v>
      </c>
      <c r="F3147" s="2">
        <v>40</v>
      </c>
      <c r="G3147" s="2" t="s">
        <v>83</v>
      </c>
      <c r="H3147" s="2" t="s">
        <v>285</v>
      </c>
      <c r="I3147" s="2" t="s">
        <v>55</v>
      </c>
      <c r="J3147" s="3">
        <v>45473</v>
      </c>
      <c r="K3147" s="3">
        <v>45494</v>
      </c>
      <c r="L3147" s="2" t="s">
        <v>40</v>
      </c>
      <c r="M3147" s="2" t="s">
        <v>85</v>
      </c>
      <c r="N3147" s="2" t="s">
        <v>270</v>
      </c>
      <c r="O3147" s="4">
        <v>1438000</v>
      </c>
      <c r="P3147" s="4">
        <v>328300</v>
      </c>
      <c r="Q3147" s="4">
        <v>1109700</v>
      </c>
      <c r="R3147" s="2">
        <v>48</v>
      </c>
      <c r="S3147" s="5">
        <v>6.33</v>
      </c>
      <c r="T3147" s="4">
        <v>28972.42</v>
      </c>
      <c r="U3147" s="2" t="s">
        <v>73</v>
      </c>
      <c r="V3147" s="2" t="s">
        <v>74</v>
      </c>
      <c r="W3147" s="4">
        <v>695338.08</v>
      </c>
      <c r="X3147" s="4">
        <v>695337.96</v>
      </c>
      <c r="Y3147" s="4">
        <v>1390676.04</v>
      </c>
      <c r="Z3147" s="2">
        <v>28</v>
      </c>
      <c r="AA3147" s="2" t="s">
        <v>57</v>
      </c>
      <c r="AB3147" s="2" t="s">
        <v>15728</v>
      </c>
      <c r="AC3147" s="2" t="s">
        <v>332</v>
      </c>
      <c r="AD3147" s="2" t="s">
        <v>76</v>
      </c>
      <c r="AE3147" s="5">
        <v>77.17</v>
      </c>
      <c r="AF3147" s="2">
        <v>1</v>
      </c>
      <c r="AG3147" s="2" t="s">
        <v>77</v>
      </c>
      <c r="AH3147" s="2">
        <v>21</v>
      </c>
      <c r="AI3147" s="6" t="str">
        <f t="shared" si="147"/>
        <v>35-44</v>
      </c>
      <c r="AJ3147" s="11">
        <f>YEAR(tbl_LoanData[[#This Row],[Application Date]])</f>
        <v>2024</v>
      </c>
      <c r="AK3147" s="11" t="str">
        <f>TEXT(tbl_LoanData[[#This Row],[Application Date]],"MMMM")</f>
        <v>June</v>
      </c>
      <c r="AL3147" s="12">
        <f>DATE(YEAR(tbl_LoanData[[#This Row],[Application Date]]),MONTH(tbl_LoanData[[#This Row],[Application Date]]),1)</f>
        <v>45444</v>
      </c>
      <c r="AM3147" s="14">
        <f ca="1">IF(AND(tbl_LoanData[[#This Row],[Application Date]]&gt;=EOMONTH(TODAY(),-1)+1,tbl_LoanData[[#This Row],[Application Date]]&lt;=TODAY()),tbl_LoanData[[#This Row],[Loan Amount]],0)</f>
        <v>0</v>
      </c>
      <c r="AN3147" s="14">
        <f>tbl_LoanData[[#This Row],[Amount Paid]]-(Q3147-X3147)</f>
        <v>280976.03999999992</v>
      </c>
      <c r="AO3147" s="14">
        <f>IF(tbl_LoanData[[#This Row],[Application Status]]="Approved",1,0)</f>
        <v>1</v>
      </c>
      <c r="AP3147" s="22" t="str">
        <f t="shared" ca="1" si="148"/>
        <v/>
      </c>
      <c r="AQ3147" s="22" t="str">
        <f t="shared" ca="1" si="149"/>
        <v/>
      </c>
    </row>
    <row r="3148" spans="1:43" ht="14.4" customHeight="1" x14ac:dyDescent="0.3">
      <c r="A3148" s="2" t="s">
        <v>13559</v>
      </c>
      <c r="B3148" s="2" t="s">
        <v>13560</v>
      </c>
      <c r="C3148" s="2" t="s">
        <v>471</v>
      </c>
      <c r="D3148" s="2" t="s">
        <v>176</v>
      </c>
      <c r="E3148" s="2" t="s">
        <v>101</v>
      </c>
      <c r="F3148" s="2">
        <v>57</v>
      </c>
      <c r="G3148" s="2" t="s">
        <v>83</v>
      </c>
      <c r="H3148" s="2" t="s">
        <v>172</v>
      </c>
      <c r="I3148" s="2" t="s">
        <v>45</v>
      </c>
      <c r="J3148" s="3">
        <v>45466</v>
      </c>
      <c r="K3148" s="3">
        <v>45479</v>
      </c>
      <c r="L3148" s="2" t="s">
        <v>38</v>
      </c>
      <c r="M3148" s="2" t="s">
        <v>111</v>
      </c>
      <c r="N3148" s="2" t="s">
        <v>112</v>
      </c>
      <c r="O3148" s="4">
        <v>1409000</v>
      </c>
      <c r="P3148" s="4">
        <v>249000</v>
      </c>
      <c r="Q3148" s="4">
        <v>1160000</v>
      </c>
      <c r="R3148" s="2">
        <v>36</v>
      </c>
      <c r="S3148" s="5">
        <v>11.91</v>
      </c>
      <c r="T3148" s="4">
        <v>43735.22</v>
      </c>
      <c r="U3148" s="2" t="s">
        <v>73</v>
      </c>
      <c r="V3148" s="2" t="s">
        <v>74</v>
      </c>
      <c r="W3148" s="4">
        <v>1093380.5</v>
      </c>
      <c r="X3148" s="4">
        <v>481087.5</v>
      </c>
      <c r="Y3148" s="4">
        <v>1574468</v>
      </c>
      <c r="Z3148" s="2">
        <v>0</v>
      </c>
      <c r="AA3148" s="2" t="s">
        <v>56</v>
      </c>
      <c r="AB3148" s="2" t="s">
        <v>15736</v>
      </c>
      <c r="AC3148" s="2" t="s">
        <v>146</v>
      </c>
      <c r="AD3148" s="2" t="s">
        <v>76</v>
      </c>
      <c r="AE3148" s="5">
        <v>82.33</v>
      </c>
      <c r="AF3148" s="2">
        <v>0</v>
      </c>
      <c r="AG3148" s="2" t="s">
        <v>77</v>
      </c>
      <c r="AH3148" s="2">
        <v>13</v>
      </c>
      <c r="AI3148" s="6" t="str">
        <f t="shared" si="147"/>
        <v>55-64</v>
      </c>
      <c r="AJ3148" s="11">
        <f>YEAR(tbl_LoanData[[#This Row],[Application Date]])</f>
        <v>2024</v>
      </c>
      <c r="AK3148" s="11" t="str">
        <f>TEXT(tbl_LoanData[[#This Row],[Application Date]],"MMMM")</f>
        <v>June</v>
      </c>
      <c r="AL3148" s="12">
        <f>DATE(YEAR(tbl_LoanData[[#This Row],[Application Date]]),MONTH(tbl_LoanData[[#This Row],[Application Date]]),1)</f>
        <v>45444</v>
      </c>
      <c r="AM3148" s="14">
        <f ca="1">IF(AND(tbl_LoanData[[#This Row],[Application Date]]&gt;=EOMONTH(TODAY(),-1)+1,tbl_LoanData[[#This Row],[Application Date]]&lt;=TODAY()),tbl_LoanData[[#This Row],[Loan Amount]],0)</f>
        <v>0</v>
      </c>
      <c r="AN3148" s="14">
        <f>tbl_LoanData[[#This Row],[Amount Paid]]-(Q3148-X3148)</f>
        <v>414468</v>
      </c>
      <c r="AO3148" s="14">
        <f>IF(tbl_LoanData[[#This Row],[Application Status]]="Approved",1,0)</f>
        <v>1</v>
      </c>
      <c r="AP3148" s="22" t="str">
        <f t="shared" ca="1" si="148"/>
        <v/>
      </c>
      <c r="AQ3148" s="22" t="str">
        <f t="shared" ca="1" si="149"/>
        <v/>
      </c>
    </row>
    <row r="3149" spans="1:43" x14ac:dyDescent="0.3">
      <c r="A3149" s="2" t="s">
        <v>13687</v>
      </c>
      <c r="B3149" s="2" t="s">
        <v>13688</v>
      </c>
      <c r="C3149" s="2" t="s">
        <v>397</v>
      </c>
      <c r="D3149" s="2" t="s">
        <v>81</v>
      </c>
      <c r="E3149" s="2" t="s">
        <v>150</v>
      </c>
      <c r="F3149" s="2">
        <v>57</v>
      </c>
      <c r="G3149" s="2" t="s">
        <v>83</v>
      </c>
      <c r="H3149" s="2" t="s">
        <v>398</v>
      </c>
      <c r="I3149" s="2" t="s">
        <v>46</v>
      </c>
      <c r="J3149" s="3">
        <v>45447</v>
      </c>
      <c r="K3149" s="3"/>
      <c r="L3149" s="2" t="s">
        <v>40</v>
      </c>
      <c r="M3149" s="2" t="s">
        <v>111</v>
      </c>
      <c r="N3149" s="2" t="s">
        <v>369</v>
      </c>
      <c r="O3149" s="4">
        <v>854000</v>
      </c>
      <c r="P3149" s="4">
        <v>300100</v>
      </c>
      <c r="Q3149" s="4">
        <v>553900</v>
      </c>
      <c r="R3149" s="2">
        <v>24</v>
      </c>
      <c r="S3149" s="5">
        <v>10.27</v>
      </c>
      <c r="T3149" s="4">
        <v>27819.63</v>
      </c>
      <c r="U3149" s="2" t="s">
        <v>113</v>
      </c>
      <c r="V3149" s="2" t="s">
        <v>97</v>
      </c>
      <c r="W3149" s="4">
        <v>0</v>
      </c>
      <c r="X3149" s="4">
        <v>0</v>
      </c>
      <c r="Y3149" s="4">
        <v>667671.06000000006</v>
      </c>
      <c r="Z3149" s="2">
        <v>0</v>
      </c>
      <c r="AA3149" s="2" t="s">
        <v>97</v>
      </c>
      <c r="AB3149" s="2" t="s">
        <v>15733</v>
      </c>
      <c r="AC3149" s="2" t="s">
        <v>121</v>
      </c>
      <c r="AD3149" s="2" t="s">
        <v>76</v>
      </c>
      <c r="AE3149" s="5">
        <v>64.86</v>
      </c>
      <c r="AF3149" s="2">
        <v>0</v>
      </c>
      <c r="AG3149" s="2" t="s">
        <v>97</v>
      </c>
      <c r="AH3149" s="2"/>
      <c r="AI3149" s="6" t="str">
        <f t="shared" si="147"/>
        <v>55-64</v>
      </c>
      <c r="AJ3149" s="11">
        <f>YEAR(tbl_LoanData[[#This Row],[Application Date]])</f>
        <v>2024</v>
      </c>
      <c r="AK3149" s="11" t="str">
        <f>TEXT(tbl_LoanData[[#This Row],[Application Date]],"MMMM")</f>
        <v>June</v>
      </c>
      <c r="AL3149" s="12">
        <f>DATE(YEAR(tbl_LoanData[[#This Row],[Application Date]]),MONTH(tbl_LoanData[[#This Row],[Application Date]]),1)</f>
        <v>45444</v>
      </c>
      <c r="AM3149" s="14">
        <f ca="1">IF(AND(tbl_LoanData[[#This Row],[Application Date]]&gt;=EOMONTH(TODAY(),-1)+1,tbl_LoanData[[#This Row],[Application Date]]&lt;=TODAY()),tbl_LoanData[[#This Row],[Loan Amount]],0)</f>
        <v>0</v>
      </c>
      <c r="AN3149" s="14">
        <f>tbl_LoanData[[#This Row],[Amount Paid]]-(Q3149-X3149)</f>
        <v>-553900</v>
      </c>
      <c r="AO3149" s="14">
        <f>IF(tbl_LoanData[[#This Row],[Application Status]]="Approved",1,0)</f>
        <v>0</v>
      </c>
      <c r="AP3149" s="22" t="str">
        <f t="shared" ca="1" si="148"/>
        <v/>
      </c>
      <c r="AQ3149" s="22" t="str">
        <f t="shared" ca="1" si="149"/>
        <v/>
      </c>
    </row>
    <row r="3150" spans="1:43" ht="14.4" customHeight="1" x14ac:dyDescent="0.3">
      <c r="A3150" s="2" t="s">
        <v>13715</v>
      </c>
      <c r="B3150" s="2" t="s">
        <v>13716</v>
      </c>
      <c r="C3150" s="2" t="s">
        <v>220</v>
      </c>
      <c r="D3150" s="2" t="s">
        <v>134</v>
      </c>
      <c r="E3150" s="2" t="s">
        <v>323</v>
      </c>
      <c r="F3150" s="2">
        <v>33</v>
      </c>
      <c r="G3150" s="2" t="s">
        <v>69</v>
      </c>
      <c r="H3150" s="2" t="s">
        <v>166</v>
      </c>
      <c r="I3150" s="2" t="s">
        <v>46</v>
      </c>
      <c r="J3150" s="3">
        <v>45448</v>
      </c>
      <c r="K3150" s="3">
        <v>45462</v>
      </c>
      <c r="L3150" s="2" t="s">
        <v>39</v>
      </c>
      <c r="M3150" s="2" t="s">
        <v>94</v>
      </c>
      <c r="N3150" s="2" t="s">
        <v>418</v>
      </c>
      <c r="O3150" s="4">
        <v>1842000</v>
      </c>
      <c r="P3150" s="4">
        <v>411500</v>
      </c>
      <c r="Q3150" s="4">
        <v>1430500</v>
      </c>
      <c r="R3150" s="2">
        <v>24</v>
      </c>
      <c r="S3150" s="5">
        <v>10.86</v>
      </c>
      <c r="T3150" s="4">
        <v>72550.19</v>
      </c>
      <c r="U3150" s="2" t="s">
        <v>73</v>
      </c>
      <c r="V3150" s="2" t="s">
        <v>33</v>
      </c>
      <c r="W3150" s="4">
        <v>1741204.6</v>
      </c>
      <c r="X3150" s="4">
        <v>0</v>
      </c>
      <c r="Y3150" s="4">
        <v>1741204.6</v>
      </c>
      <c r="Z3150" s="2">
        <v>0</v>
      </c>
      <c r="AA3150" s="2" t="s">
        <v>56</v>
      </c>
      <c r="AB3150" s="2" t="s">
        <v>15731</v>
      </c>
      <c r="AC3150" s="2" t="s">
        <v>75</v>
      </c>
      <c r="AD3150" s="2" t="s">
        <v>76</v>
      </c>
      <c r="AE3150" s="5">
        <v>77.66</v>
      </c>
      <c r="AF3150" s="2">
        <v>0</v>
      </c>
      <c r="AG3150" s="2" t="s">
        <v>77</v>
      </c>
      <c r="AH3150" s="2">
        <v>14</v>
      </c>
      <c r="AI3150" s="6" t="str">
        <f t="shared" si="147"/>
        <v>25-34</v>
      </c>
      <c r="AJ3150" s="11">
        <f>YEAR(tbl_LoanData[[#This Row],[Application Date]])</f>
        <v>2024</v>
      </c>
      <c r="AK3150" s="11" t="str">
        <f>TEXT(tbl_LoanData[[#This Row],[Application Date]],"MMMM")</f>
        <v>June</v>
      </c>
      <c r="AL3150" s="12">
        <f>DATE(YEAR(tbl_LoanData[[#This Row],[Application Date]]),MONTH(tbl_LoanData[[#This Row],[Application Date]]),1)</f>
        <v>45444</v>
      </c>
      <c r="AM3150" s="14">
        <f ca="1">IF(AND(tbl_LoanData[[#This Row],[Application Date]]&gt;=EOMONTH(TODAY(),-1)+1,tbl_LoanData[[#This Row],[Application Date]]&lt;=TODAY()),tbl_LoanData[[#This Row],[Loan Amount]],0)</f>
        <v>0</v>
      </c>
      <c r="AN3150" s="14">
        <f>tbl_LoanData[[#This Row],[Amount Paid]]-(Q3150-X3150)</f>
        <v>310704.60000000009</v>
      </c>
      <c r="AO3150" s="14">
        <f>IF(tbl_LoanData[[#This Row],[Application Status]]="Approved",1,0)</f>
        <v>1</v>
      </c>
      <c r="AP3150" s="22" t="str">
        <f t="shared" ca="1" si="148"/>
        <v/>
      </c>
      <c r="AQ3150" s="22" t="str">
        <f t="shared" ca="1" si="149"/>
        <v/>
      </c>
    </row>
    <row r="3151" spans="1:43" ht="14.4" customHeight="1" x14ac:dyDescent="0.3">
      <c r="A3151" s="2" t="s">
        <v>13787</v>
      </c>
      <c r="B3151" s="2" t="s">
        <v>13788</v>
      </c>
      <c r="C3151" s="2" t="s">
        <v>223</v>
      </c>
      <c r="D3151" s="2" t="s">
        <v>176</v>
      </c>
      <c r="E3151" s="2" t="s">
        <v>182</v>
      </c>
      <c r="F3151" s="2">
        <v>51</v>
      </c>
      <c r="G3151" s="2" t="s">
        <v>69</v>
      </c>
      <c r="H3151" s="2" t="s">
        <v>151</v>
      </c>
      <c r="I3151" s="2" t="s">
        <v>46</v>
      </c>
      <c r="J3151" s="3">
        <v>45455</v>
      </c>
      <c r="K3151" s="3">
        <v>45457</v>
      </c>
      <c r="L3151" s="2" t="s">
        <v>40</v>
      </c>
      <c r="M3151" s="2" t="s">
        <v>157</v>
      </c>
      <c r="N3151" s="2" t="s">
        <v>328</v>
      </c>
      <c r="O3151" s="4">
        <v>901000</v>
      </c>
      <c r="P3151" s="4">
        <v>269300</v>
      </c>
      <c r="Q3151" s="4">
        <v>631700</v>
      </c>
      <c r="R3151" s="2">
        <v>18</v>
      </c>
      <c r="S3151" s="5">
        <v>7.92</v>
      </c>
      <c r="T3151" s="4">
        <v>39263.660000000003</v>
      </c>
      <c r="U3151" s="2" t="s">
        <v>73</v>
      </c>
      <c r="V3151" s="2" t="s">
        <v>34</v>
      </c>
      <c r="W3151" s="4">
        <v>667482.22</v>
      </c>
      <c r="X3151" s="4">
        <v>39263.74</v>
      </c>
      <c r="Y3151" s="4">
        <v>706745.96</v>
      </c>
      <c r="Z3151" s="2">
        <v>32</v>
      </c>
      <c r="AA3151" s="2" t="s">
        <v>58</v>
      </c>
      <c r="AB3151" s="2" t="s">
        <v>15732</v>
      </c>
      <c r="AC3151" s="2" t="s">
        <v>129</v>
      </c>
      <c r="AD3151" s="2" t="s">
        <v>76</v>
      </c>
      <c r="AE3151" s="5">
        <v>70.11</v>
      </c>
      <c r="AF3151" s="2">
        <v>1</v>
      </c>
      <c r="AG3151" s="2" t="s">
        <v>15718</v>
      </c>
      <c r="AH3151" s="2">
        <v>2</v>
      </c>
      <c r="AI3151" s="6" t="str">
        <f t="shared" si="147"/>
        <v>45-54</v>
      </c>
      <c r="AJ3151" s="11">
        <f>YEAR(tbl_LoanData[[#This Row],[Application Date]])</f>
        <v>2024</v>
      </c>
      <c r="AK3151" s="11" t="str">
        <f>TEXT(tbl_LoanData[[#This Row],[Application Date]],"MMMM")</f>
        <v>June</v>
      </c>
      <c r="AL3151" s="12">
        <f>DATE(YEAR(tbl_LoanData[[#This Row],[Application Date]]),MONTH(tbl_LoanData[[#This Row],[Application Date]]),1)</f>
        <v>45444</v>
      </c>
      <c r="AM3151" s="14">
        <f ca="1">IF(AND(tbl_LoanData[[#This Row],[Application Date]]&gt;=EOMONTH(TODAY(),-1)+1,tbl_LoanData[[#This Row],[Application Date]]&lt;=TODAY()),tbl_LoanData[[#This Row],[Loan Amount]],0)</f>
        <v>0</v>
      </c>
      <c r="AN3151" s="14">
        <f>tbl_LoanData[[#This Row],[Amount Paid]]-(Q3151-X3151)</f>
        <v>75045.959999999963</v>
      </c>
      <c r="AO3151" s="14">
        <f>IF(tbl_LoanData[[#This Row],[Application Status]]="Approved",1,0)</f>
        <v>1</v>
      </c>
      <c r="AP3151" s="22" t="str">
        <f t="shared" ca="1" si="148"/>
        <v/>
      </c>
      <c r="AQ3151" s="22" t="str">
        <f t="shared" ca="1" si="149"/>
        <v/>
      </c>
    </row>
    <row r="3152" spans="1:43" ht="14.4" customHeight="1" x14ac:dyDescent="0.3">
      <c r="A3152" s="2" t="s">
        <v>13867</v>
      </c>
      <c r="B3152" s="2" t="s">
        <v>13868</v>
      </c>
      <c r="C3152" s="2" t="s">
        <v>292</v>
      </c>
      <c r="D3152" s="2" t="s">
        <v>134</v>
      </c>
      <c r="E3152" s="2" t="s">
        <v>125</v>
      </c>
      <c r="F3152" s="2">
        <v>29</v>
      </c>
      <c r="G3152" s="2" t="s">
        <v>83</v>
      </c>
      <c r="H3152" s="2" t="s">
        <v>93</v>
      </c>
      <c r="I3152" s="2" t="s">
        <v>50</v>
      </c>
      <c r="J3152" s="3">
        <v>45452</v>
      </c>
      <c r="K3152" s="3">
        <v>45470</v>
      </c>
      <c r="L3152" s="2" t="s">
        <v>36</v>
      </c>
      <c r="M3152" s="2" t="s">
        <v>71</v>
      </c>
      <c r="N3152" s="2" t="s">
        <v>162</v>
      </c>
      <c r="O3152" s="4">
        <v>1550000</v>
      </c>
      <c r="P3152" s="4">
        <v>256600</v>
      </c>
      <c r="Q3152" s="4">
        <v>1293400</v>
      </c>
      <c r="R3152" s="2">
        <v>60</v>
      </c>
      <c r="S3152" s="5">
        <v>14.7</v>
      </c>
      <c r="T3152" s="4">
        <v>37400.82</v>
      </c>
      <c r="U3152" s="2" t="s">
        <v>73</v>
      </c>
      <c r="V3152" s="2" t="s">
        <v>74</v>
      </c>
      <c r="W3152" s="4">
        <v>935020.5</v>
      </c>
      <c r="X3152" s="4">
        <v>1309028.5</v>
      </c>
      <c r="Y3152" s="4">
        <v>2244049</v>
      </c>
      <c r="Z3152" s="2">
        <v>29</v>
      </c>
      <c r="AA3152" s="2" t="s">
        <v>57</v>
      </c>
      <c r="AB3152" s="2" t="s">
        <v>15727</v>
      </c>
      <c r="AC3152" s="2" t="s">
        <v>129</v>
      </c>
      <c r="AD3152" s="2" t="s">
        <v>76</v>
      </c>
      <c r="AE3152" s="5">
        <v>83.45</v>
      </c>
      <c r="AF3152" s="2">
        <v>1</v>
      </c>
      <c r="AG3152" s="2" t="s">
        <v>77</v>
      </c>
      <c r="AH3152" s="2">
        <v>18</v>
      </c>
      <c r="AI3152" s="6" t="str">
        <f t="shared" si="147"/>
        <v>25-34</v>
      </c>
      <c r="AJ3152" s="11">
        <f>YEAR(tbl_LoanData[[#This Row],[Application Date]])</f>
        <v>2024</v>
      </c>
      <c r="AK3152" s="11" t="str">
        <f>TEXT(tbl_LoanData[[#This Row],[Application Date]],"MMMM")</f>
        <v>June</v>
      </c>
      <c r="AL3152" s="12">
        <f>DATE(YEAR(tbl_LoanData[[#This Row],[Application Date]]),MONTH(tbl_LoanData[[#This Row],[Application Date]]),1)</f>
        <v>45444</v>
      </c>
      <c r="AM3152" s="14">
        <f ca="1">IF(AND(tbl_LoanData[[#This Row],[Application Date]]&gt;=EOMONTH(TODAY(),-1)+1,tbl_LoanData[[#This Row],[Application Date]]&lt;=TODAY()),tbl_LoanData[[#This Row],[Loan Amount]],0)</f>
        <v>0</v>
      </c>
      <c r="AN3152" s="14">
        <f>tbl_LoanData[[#This Row],[Amount Paid]]-(Q3152-X3152)</f>
        <v>950649</v>
      </c>
      <c r="AO3152" s="14">
        <f>IF(tbl_LoanData[[#This Row],[Application Status]]="Approved",1,0)</f>
        <v>1</v>
      </c>
      <c r="AP3152" s="22" t="str">
        <f t="shared" ca="1" si="148"/>
        <v/>
      </c>
      <c r="AQ3152" s="22" t="str">
        <f t="shared" ca="1" si="149"/>
        <v/>
      </c>
    </row>
    <row r="3153" spans="1:43" x14ac:dyDescent="0.3">
      <c r="A3153" s="2" t="s">
        <v>13953</v>
      </c>
      <c r="B3153" s="2" t="s">
        <v>13954</v>
      </c>
      <c r="C3153" s="2" t="s">
        <v>397</v>
      </c>
      <c r="D3153" s="2" t="s">
        <v>118</v>
      </c>
      <c r="E3153" s="2" t="s">
        <v>385</v>
      </c>
      <c r="F3153" s="2">
        <v>32</v>
      </c>
      <c r="G3153" s="2" t="s">
        <v>83</v>
      </c>
      <c r="H3153" s="2" t="s">
        <v>93</v>
      </c>
      <c r="I3153" s="2" t="s">
        <v>50</v>
      </c>
      <c r="J3153" s="3">
        <v>45445</v>
      </c>
      <c r="K3153" s="3">
        <v>45454</v>
      </c>
      <c r="L3153" s="2" t="s">
        <v>39</v>
      </c>
      <c r="M3153" s="2" t="s">
        <v>167</v>
      </c>
      <c r="N3153" s="2" t="s">
        <v>491</v>
      </c>
      <c r="O3153" s="4">
        <v>2581000</v>
      </c>
      <c r="P3153" s="4">
        <v>366500</v>
      </c>
      <c r="Q3153" s="4">
        <v>2214500</v>
      </c>
      <c r="R3153" s="2">
        <v>48</v>
      </c>
      <c r="S3153" s="5">
        <v>7.07</v>
      </c>
      <c r="T3153" s="4">
        <v>59182.51</v>
      </c>
      <c r="U3153" s="2" t="s">
        <v>73</v>
      </c>
      <c r="V3153" s="2" t="s">
        <v>74</v>
      </c>
      <c r="W3153" s="4">
        <v>1538745.26</v>
      </c>
      <c r="X3153" s="4">
        <v>1302015.3400000001</v>
      </c>
      <c r="Y3153" s="4">
        <v>2840760.6</v>
      </c>
      <c r="Z3153" s="2">
        <v>0</v>
      </c>
      <c r="AA3153" s="2" t="s">
        <v>56</v>
      </c>
      <c r="AB3153" s="2" t="s">
        <v>15731</v>
      </c>
      <c r="AC3153" s="2" t="s">
        <v>146</v>
      </c>
      <c r="AD3153" s="2" t="s">
        <v>76</v>
      </c>
      <c r="AE3153" s="5">
        <v>85.8</v>
      </c>
      <c r="AF3153" s="2">
        <v>0</v>
      </c>
      <c r="AG3153" s="2" t="s">
        <v>77</v>
      </c>
      <c r="AH3153" s="2">
        <v>9</v>
      </c>
      <c r="AI3153" s="6" t="str">
        <f t="shared" si="147"/>
        <v>25-34</v>
      </c>
      <c r="AJ3153" s="11">
        <f>YEAR(tbl_LoanData[[#This Row],[Application Date]])</f>
        <v>2024</v>
      </c>
      <c r="AK3153" s="11" t="str">
        <f>TEXT(tbl_LoanData[[#This Row],[Application Date]],"MMMM")</f>
        <v>June</v>
      </c>
      <c r="AL3153" s="12">
        <f>DATE(YEAR(tbl_LoanData[[#This Row],[Application Date]]),MONTH(tbl_LoanData[[#This Row],[Application Date]]),1)</f>
        <v>45444</v>
      </c>
      <c r="AM3153" s="14">
        <f ca="1">IF(AND(tbl_LoanData[[#This Row],[Application Date]]&gt;=EOMONTH(TODAY(),-1)+1,tbl_LoanData[[#This Row],[Application Date]]&lt;=TODAY()),tbl_LoanData[[#This Row],[Loan Amount]],0)</f>
        <v>0</v>
      </c>
      <c r="AN3153" s="14">
        <f>tbl_LoanData[[#This Row],[Amount Paid]]-(Q3153-X3153)</f>
        <v>626260.60000000009</v>
      </c>
      <c r="AO3153" s="14">
        <f>IF(tbl_LoanData[[#This Row],[Application Status]]="Approved",1,0)</f>
        <v>1</v>
      </c>
      <c r="AP3153" s="22" t="str">
        <f t="shared" ca="1" si="148"/>
        <v/>
      </c>
      <c r="AQ3153" s="22" t="str">
        <f t="shared" ca="1" si="149"/>
        <v/>
      </c>
    </row>
    <row r="3154" spans="1:43" ht="14.4" customHeight="1" x14ac:dyDescent="0.3">
      <c r="A3154" s="2" t="s">
        <v>14057</v>
      </c>
      <c r="B3154" s="2" t="s">
        <v>14058</v>
      </c>
      <c r="C3154" s="2" t="s">
        <v>216</v>
      </c>
      <c r="D3154" s="2" t="s">
        <v>67</v>
      </c>
      <c r="E3154" s="2" t="s">
        <v>232</v>
      </c>
      <c r="F3154" s="2">
        <v>62</v>
      </c>
      <c r="G3154" s="2" t="s">
        <v>83</v>
      </c>
      <c r="H3154" s="2" t="s">
        <v>466</v>
      </c>
      <c r="I3154" s="2" t="s">
        <v>43</v>
      </c>
      <c r="J3154" s="3">
        <v>45447</v>
      </c>
      <c r="K3154" s="3">
        <v>45450</v>
      </c>
      <c r="L3154" s="2" t="s">
        <v>40</v>
      </c>
      <c r="M3154" s="2" t="s">
        <v>157</v>
      </c>
      <c r="N3154" s="2" t="s">
        <v>299</v>
      </c>
      <c r="O3154" s="4">
        <v>1025000</v>
      </c>
      <c r="P3154" s="4">
        <v>388900</v>
      </c>
      <c r="Q3154" s="4">
        <v>636100</v>
      </c>
      <c r="R3154" s="2">
        <v>36</v>
      </c>
      <c r="S3154" s="5">
        <v>7.57</v>
      </c>
      <c r="T3154" s="4">
        <v>21682.18</v>
      </c>
      <c r="U3154" s="2" t="s">
        <v>73</v>
      </c>
      <c r="V3154" s="2" t="s">
        <v>74</v>
      </c>
      <c r="W3154" s="4">
        <v>498690.14</v>
      </c>
      <c r="X3154" s="4">
        <v>281868.17</v>
      </c>
      <c r="Y3154" s="4">
        <v>780558.31</v>
      </c>
      <c r="Z3154" s="2">
        <v>96</v>
      </c>
      <c r="AA3154" s="2" t="s">
        <v>60</v>
      </c>
      <c r="AB3154" s="2" t="s">
        <v>15731</v>
      </c>
      <c r="AC3154" s="2" t="s">
        <v>213</v>
      </c>
      <c r="AD3154" s="2" t="s">
        <v>76</v>
      </c>
      <c r="AE3154" s="5">
        <v>62.06</v>
      </c>
      <c r="AF3154" s="2">
        <v>3</v>
      </c>
      <c r="AG3154" s="2" t="s">
        <v>130</v>
      </c>
      <c r="AH3154" s="2">
        <v>3</v>
      </c>
      <c r="AI3154" s="6" t="str">
        <f t="shared" si="147"/>
        <v>55-64</v>
      </c>
      <c r="AJ3154" s="11">
        <f>YEAR(tbl_LoanData[[#This Row],[Application Date]])</f>
        <v>2024</v>
      </c>
      <c r="AK3154" s="11" t="str">
        <f>TEXT(tbl_LoanData[[#This Row],[Application Date]],"MMMM")</f>
        <v>June</v>
      </c>
      <c r="AL3154" s="12">
        <f>DATE(YEAR(tbl_LoanData[[#This Row],[Application Date]]),MONTH(tbl_LoanData[[#This Row],[Application Date]]),1)</f>
        <v>45444</v>
      </c>
      <c r="AM3154" s="14">
        <f ca="1">IF(AND(tbl_LoanData[[#This Row],[Application Date]]&gt;=EOMONTH(TODAY(),-1)+1,tbl_LoanData[[#This Row],[Application Date]]&lt;=TODAY()),tbl_LoanData[[#This Row],[Loan Amount]],0)</f>
        <v>0</v>
      </c>
      <c r="AN3154" s="14">
        <f>tbl_LoanData[[#This Row],[Amount Paid]]-(Q3154-X3154)</f>
        <v>144458.31</v>
      </c>
      <c r="AO3154" s="14">
        <f>IF(tbl_LoanData[[#This Row],[Application Status]]="Approved",1,0)</f>
        <v>1</v>
      </c>
      <c r="AP3154" s="22" t="str">
        <f t="shared" ca="1" si="148"/>
        <v/>
      </c>
      <c r="AQ3154" s="22" t="str">
        <f t="shared" ca="1" si="149"/>
        <v/>
      </c>
    </row>
    <row r="3155" spans="1:43" x14ac:dyDescent="0.3">
      <c r="A3155" s="2" t="s">
        <v>14071</v>
      </c>
      <c r="B3155" s="2" t="s">
        <v>14072</v>
      </c>
      <c r="C3155" s="2" t="s">
        <v>208</v>
      </c>
      <c r="D3155" s="2" t="s">
        <v>82</v>
      </c>
      <c r="E3155" s="2" t="s">
        <v>125</v>
      </c>
      <c r="F3155" s="2">
        <v>23</v>
      </c>
      <c r="G3155" s="2" t="s">
        <v>69</v>
      </c>
      <c r="H3155" s="2" t="s">
        <v>143</v>
      </c>
      <c r="I3155" s="2" t="s">
        <v>46</v>
      </c>
      <c r="J3155" s="3">
        <v>45470</v>
      </c>
      <c r="K3155" s="3"/>
      <c r="L3155" s="2" t="s">
        <v>39</v>
      </c>
      <c r="M3155" s="2" t="s">
        <v>71</v>
      </c>
      <c r="N3155" s="2" t="s">
        <v>294</v>
      </c>
      <c r="O3155" s="4">
        <v>1661000</v>
      </c>
      <c r="P3155" s="4">
        <v>303700</v>
      </c>
      <c r="Q3155" s="4">
        <v>1357300</v>
      </c>
      <c r="R3155" s="2">
        <v>12</v>
      </c>
      <c r="S3155" s="5">
        <v>12.9</v>
      </c>
      <c r="T3155" s="4">
        <v>127699.31</v>
      </c>
      <c r="U3155" s="2" t="s">
        <v>113</v>
      </c>
      <c r="V3155" s="2" t="s">
        <v>97</v>
      </c>
      <c r="W3155" s="4">
        <v>0</v>
      </c>
      <c r="X3155" s="4">
        <v>0</v>
      </c>
      <c r="Y3155" s="4">
        <v>1532391.7</v>
      </c>
      <c r="Z3155" s="2">
        <v>0</v>
      </c>
      <c r="AA3155" s="2" t="s">
        <v>97</v>
      </c>
      <c r="AB3155" s="2" t="s">
        <v>15734</v>
      </c>
      <c r="AC3155" s="2" t="s">
        <v>146</v>
      </c>
      <c r="AD3155" s="2" t="s">
        <v>76</v>
      </c>
      <c r="AE3155" s="5">
        <v>81.72</v>
      </c>
      <c r="AF3155" s="2">
        <v>0</v>
      </c>
      <c r="AG3155" s="2" t="s">
        <v>97</v>
      </c>
      <c r="AH3155" s="2"/>
      <c r="AI3155" s="6" t="str">
        <f t="shared" si="147"/>
        <v>18-24</v>
      </c>
      <c r="AJ3155" s="11">
        <f>YEAR(tbl_LoanData[[#This Row],[Application Date]])</f>
        <v>2024</v>
      </c>
      <c r="AK3155" s="11" t="str">
        <f>TEXT(tbl_LoanData[[#This Row],[Application Date]],"MMMM")</f>
        <v>June</v>
      </c>
      <c r="AL3155" s="12">
        <f>DATE(YEAR(tbl_LoanData[[#This Row],[Application Date]]),MONTH(tbl_LoanData[[#This Row],[Application Date]]),1)</f>
        <v>45444</v>
      </c>
      <c r="AM3155" s="14">
        <f ca="1">IF(AND(tbl_LoanData[[#This Row],[Application Date]]&gt;=EOMONTH(TODAY(),-1)+1,tbl_LoanData[[#This Row],[Application Date]]&lt;=TODAY()),tbl_LoanData[[#This Row],[Loan Amount]],0)</f>
        <v>0</v>
      </c>
      <c r="AN3155" s="14">
        <f>tbl_LoanData[[#This Row],[Amount Paid]]-(Q3155-X3155)</f>
        <v>-1357300</v>
      </c>
      <c r="AO3155" s="14">
        <f>IF(tbl_LoanData[[#This Row],[Application Status]]="Approved",1,0)</f>
        <v>0</v>
      </c>
      <c r="AP3155" s="22" t="str">
        <f t="shared" ca="1" si="148"/>
        <v/>
      </c>
      <c r="AQ3155" s="22" t="str">
        <f t="shared" ca="1" si="149"/>
        <v/>
      </c>
    </row>
    <row r="3156" spans="1:43" ht="14.4" customHeight="1" x14ac:dyDescent="0.3">
      <c r="A3156" s="2" t="s">
        <v>14123</v>
      </c>
      <c r="B3156" s="2" t="s">
        <v>14124</v>
      </c>
      <c r="C3156" s="2" t="s">
        <v>243</v>
      </c>
      <c r="D3156" s="2" t="s">
        <v>81</v>
      </c>
      <c r="E3156" s="2" t="s">
        <v>142</v>
      </c>
      <c r="F3156" s="2">
        <v>25</v>
      </c>
      <c r="G3156" s="2" t="s">
        <v>83</v>
      </c>
      <c r="H3156" s="2" t="s">
        <v>298</v>
      </c>
      <c r="I3156" s="2" t="s">
        <v>43</v>
      </c>
      <c r="J3156" s="3">
        <v>45470</v>
      </c>
      <c r="K3156" s="3">
        <v>45477</v>
      </c>
      <c r="L3156" s="2" t="s">
        <v>40</v>
      </c>
      <c r="M3156" s="2" t="s">
        <v>111</v>
      </c>
      <c r="N3156" s="2" t="s">
        <v>120</v>
      </c>
      <c r="O3156" s="4">
        <v>1544000</v>
      </c>
      <c r="P3156" s="4">
        <v>363700</v>
      </c>
      <c r="Q3156" s="4">
        <v>1180300</v>
      </c>
      <c r="R3156" s="2">
        <v>48</v>
      </c>
      <c r="S3156" s="5">
        <v>5.9</v>
      </c>
      <c r="T3156" s="4">
        <v>30392.720000000001</v>
      </c>
      <c r="U3156" s="2" t="s">
        <v>73</v>
      </c>
      <c r="V3156" s="2" t="s">
        <v>74</v>
      </c>
      <c r="W3156" s="4">
        <v>759818</v>
      </c>
      <c r="X3156" s="4">
        <v>699032.8</v>
      </c>
      <c r="Y3156" s="4">
        <v>1458850.8</v>
      </c>
      <c r="Z3156" s="2">
        <v>0</v>
      </c>
      <c r="AA3156" s="2" t="s">
        <v>56</v>
      </c>
      <c r="AB3156" s="2" t="s">
        <v>15731</v>
      </c>
      <c r="AC3156" s="2" t="s">
        <v>360</v>
      </c>
      <c r="AD3156" s="2" t="s">
        <v>76</v>
      </c>
      <c r="AE3156" s="5">
        <v>76.44</v>
      </c>
      <c r="AF3156" s="2">
        <v>0</v>
      </c>
      <c r="AG3156" s="2" t="s">
        <v>77</v>
      </c>
      <c r="AH3156" s="2">
        <v>7</v>
      </c>
      <c r="AI3156" s="6" t="str">
        <f t="shared" si="147"/>
        <v>25-34</v>
      </c>
      <c r="AJ3156" s="11">
        <f>YEAR(tbl_LoanData[[#This Row],[Application Date]])</f>
        <v>2024</v>
      </c>
      <c r="AK3156" s="11" t="str">
        <f>TEXT(tbl_LoanData[[#This Row],[Application Date]],"MMMM")</f>
        <v>June</v>
      </c>
      <c r="AL3156" s="12">
        <f>DATE(YEAR(tbl_LoanData[[#This Row],[Application Date]]),MONTH(tbl_LoanData[[#This Row],[Application Date]]),1)</f>
        <v>45444</v>
      </c>
      <c r="AM3156" s="14">
        <f ca="1">IF(AND(tbl_LoanData[[#This Row],[Application Date]]&gt;=EOMONTH(TODAY(),-1)+1,tbl_LoanData[[#This Row],[Application Date]]&lt;=TODAY()),tbl_LoanData[[#This Row],[Loan Amount]],0)</f>
        <v>0</v>
      </c>
      <c r="AN3156" s="14">
        <f>tbl_LoanData[[#This Row],[Amount Paid]]-(Q3156-X3156)</f>
        <v>278550.80000000005</v>
      </c>
      <c r="AO3156" s="14">
        <f>IF(tbl_LoanData[[#This Row],[Application Status]]="Approved",1,0)</f>
        <v>1</v>
      </c>
      <c r="AP3156" s="22" t="str">
        <f t="shared" ca="1" si="148"/>
        <v/>
      </c>
      <c r="AQ3156" s="22" t="str">
        <f t="shared" ca="1" si="149"/>
        <v/>
      </c>
    </row>
    <row r="3157" spans="1:43" ht="14.4" customHeight="1" x14ac:dyDescent="0.3">
      <c r="A3157" s="2" t="s">
        <v>14129</v>
      </c>
      <c r="B3157" s="2" t="s">
        <v>14130</v>
      </c>
      <c r="C3157" s="2" t="s">
        <v>508</v>
      </c>
      <c r="D3157" s="2" t="s">
        <v>142</v>
      </c>
      <c r="E3157" s="2" t="s">
        <v>134</v>
      </c>
      <c r="F3157" s="2">
        <v>48</v>
      </c>
      <c r="G3157" s="2" t="s">
        <v>83</v>
      </c>
      <c r="H3157" s="2" t="s">
        <v>256</v>
      </c>
      <c r="I3157" s="2" t="s">
        <v>43</v>
      </c>
      <c r="J3157" s="3">
        <v>45446</v>
      </c>
      <c r="K3157" s="3"/>
      <c r="L3157" s="2" t="s">
        <v>39</v>
      </c>
      <c r="M3157" s="2" t="s">
        <v>85</v>
      </c>
      <c r="N3157" s="2" t="s">
        <v>324</v>
      </c>
      <c r="O3157" s="4">
        <v>2325000</v>
      </c>
      <c r="P3157" s="4">
        <v>471200</v>
      </c>
      <c r="Q3157" s="4">
        <v>1853800</v>
      </c>
      <c r="R3157" s="2">
        <v>36</v>
      </c>
      <c r="S3157" s="5">
        <v>12.24</v>
      </c>
      <c r="T3157" s="4">
        <v>70403.199999999997</v>
      </c>
      <c r="U3157" s="2" t="s">
        <v>113</v>
      </c>
      <c r="V3157" s="2" t="s">
        <v>97</v>
      </c>
      <c r="W3157" s="4">
        <v>0</v>
      </c>
      <c r="X3157" s="4">
        <v>0</v>
      </c>
      <c r="Y3157" s="4">
        <v>2534515.36</v>
      </c>
      <c r="Z3157" s="2">
        <v>0</v>
      </c>
      <c r="AA3157" s="2" t="s">
        <v>97</v>
      </c>
      <c r="AB3157" s="2" t="s">
        <v>15735</v>
      </c>
      <c r="AC3157" s="2" t="s">
        <v>146</v>
      </c>
      <c r="AD3157" s="2" t="s">
        <v>76</v>
      </c>
      <c r="AE3157" s="5">
        <v>79.73</v>
      </c>
      <c r="AF3157" s="2">
        <v>0</v>
      </c>
      <c r="AG3157" s="2" t="s">
        <v>97</v>
      </c>
      <c r="AH3157" s="2"/>
      <c r="AI3157" s="6" t="str">
        <f t="shared" si="147"/>
        <v>45-54</v>
      </c>
      <c r="AJ3157" s="11">
        <f>YEAR(tbl_LoanData[[#This Row],[Application Date]])</f>
        <v>2024</v>
      </c>
      <c r="AK3157" s="11" t="str">
        <f>TEXT(tbl_LoanData[[#This Row],[Application Date]],"MMMM")</f>
        <v>June</v>
      </c>
      <c r="AL3157" s="12">
        <f>DATE(YEAR(tbl_LoanData[[#This Row],[Application Date]]),MONTH(tbl_LoanData[[#This Row],[Application Date]]),1)</f>
        <v>45444</v>
      </c>
      <c r="AM3157" s="14">
        <f ca="1">IF(AND(tbl_LoanData[[#This Row],[Application Date]]&gt;=EOMONTH(TODAY(),-1)+1,tbl_LoanData[[#This Row],[Application Date]]&lt;=TODAY()),tbl_LoanData[[#This Row],[Loan Amount]],0)</f>
        <v>0</v>
      </c>
      <c r="AN3157" s="14">
        <f>tbl_LoanData[[#This Row],[Amount Paid]]-(Q3157-X3157)</f>
        <v>-1853800</v>
      </c>
      <c r="AO3157" s="14">
        <f>IF(tbl_LoanData[[#This Row],[Application Status]]="Approved",1,0)</f>
        <v>0</v>
      </c>
      <c r="AP3157" s="22" t="str">
        <f t="shared" ca="1" si="148"/>
        <v/>
      </c>
      <c r="AQ3157" s="22" t="str">
        <f t="shared" ca="1" si="149"/>
        <v/>
      </c>
    </row>
    <row r="3158" spans="1:43" ht="14.4" customHeight="1" x14ac:dyDescent="0.3">
      <c r="A3158" s="2" t="s">
        <v>14161</v>
      </c>
      <c r="B3158" s="2" t="s">
        <v>14162</v>
      </c>
      <c r="C3158" s="2" t="s">
        <v>322</v>
      </c>
      <c r="D3158" s="2" t="s">
        <v>161</v>
      </c>
      <c r="E3158" s="2" t="s">
        <v>117</v>
      </c>
      <c r="F3158" s="2">
        <v>57</v>
      </c>
      <c r="G3158" s="2" t="s">
        <v>83</v>
      </c>
      <c r="H3158" s="2" t="s">
        <v>136</v>
      </c>
      <c r="I3158" s="2" t="s">
        <v>49</v>
      </c>
      <c r="J3158" s="3">
        <v>45444</v>
      </c>
      <c r="K3158" s="3">
        <v>45460</v>
      </c>
      <c r="L3158" s="2" t="s">
        <v>40</v>
      </c>
      <c r="M3158" s="2" t="s">
        <v>71</v>
      </c>
      <c r="N3158" s="2" t="s">
        <v>137</v>
      </c>
      <c r="O3158" s="4">
        <v>1436000</v>
      </c>
      <c r="P3158" s="4">
        <v>395500</v>
      </c>
      <c r="Q3158" s="4">
        <v>1040500</v>
      </c>
      <c r="R3158" s="2">
        <v>48</v>
      </c>
      <c r="S3158" s="5">
        <v>14.97</v>
      </c>
      <c r="T3158" s="4">
        <v>34657.32</v>
      </c>
      <c r="U3158" s="2" t="s">
        <v>73</v>
      </c>
      <c r="V3158" s="2" t="s">
        <v>74</v>
      </c>
      <c r="W3158" s="4">
        <v>901090.32</v>
      </c>
      <c r="X3158" s="4">
        <v>762461.08</v>
      </c>
      <c r="Y3158" s="4">
        <v>1663551.4</v>
      </c>
      <c r="Z3158" s="2">
        <v>0</v>
      </c>
      <c r="AA3158" s="2" t="s">
        <v>56</v>
      </c>
      <c r="AB3158" s="2" t="s">
        <v>15731</v>
      </c>
      <c r="AC3158" s="2" t="s">
        <v>106</v>
      </c>
      <c r="AD3158" s="2" t="s">
        <v>76</v>
      </c>
      <c r="AE3158" s="5">
        <v>72.459999999999994</v>
      </c>
      <c r="AF3158" s="2">
        <v>0</v>
      </c>
      <c r="AG3158" s="2" t="s">
        <v>77</v>
      </c>
      <c r="AH3158" s="2">
        <v>16</v>
      </c>
      <c r="AI3158" s="6" t="str">
        <f t="shared" si="147"/>
        <v>55-64</v>
      </c>
      <c r="AJ3158" s="11">
        <f>YEAR(tbl_LoanData[[#This Row],[Application Date]])</f>
        <v>2024</v>
      </c>
      <c r="AK3158" s="11" t="str">
        <f>TEXT(tbl_LoanData[[#This Row],[Application Date]],"MMMM")</f>
        <v>June</v>
      </c>
      <c r="AL3158" s="12">
        <f>DATE(YEAR(tbl_LoanData[[#This Row],[Application Date]]),MONTH(tbl_LoanData[[#This Row],[Application Date]]),1)</f>
        <v>45444</v>
      </c>
      <c r="AM3158" s="14">
        <f ca="1">IF(AND(tbl_LoanData[[#This Row],[Application Date]]&gt;=EOMONTH(TODAY(),-1)+1,tbl_LoanData[[#This Row],[Application Date]]&lt;=TODAY()),tbl_LoanData[[#This Row],[Loan Amount]],0)</f>
        <v>0</v>
      </c>
      <c r="AN3158" s="14">
        <f>tbl_LoanData[[#This Row],[Amount Paid]]-(Q3158-X3158)</f>
        <v>623051.39999999991</v>
      </c>
      <c r="AO3158" s="14">
        <f>IF(tbl_LoanData[[#This Row],[Application Status]]="Approved",1,0)</f>
        <v>1</v>
      </c>
      <c r="AP3158" s="22" t="str">
        <f t="shared" ca="1" si="148"/>
        <v/>
      </c>
      <c r="AQ3158" s="22" t="str">
        <f t="shared" ca="1" si="149"/>
        <v/>
      </c>
    </row>
    <row r="3159" spans="1:43" ht="14.4" customHeight="1" x14ac:dyDescent="0.3">
      <c r="A3159" s="2" t="s">
        <v>14191</v>
      </c>
      <c r="B3159" s="2" t="s">
        <v>14192</v>
      </c>
      <c r="C3159" s="2" t="s">
        <v>208</v>
      </c>
      <c r="D3159" s="2" t="s">
        <v>189</v>
      </c>
      <c r="E3159" s="2" t="s">
        <v>150</v>
      </c>
      <c r="F3159" s="2">
        <v>50</v>
      </c>
      <c r="G3159" s="2" t="s">
        <v>69</v>
      </c>
      <c r="H3159" s="2" t="s">
        <v>191</v>
      </c>
      <c r="I3159" s="2" t="s">
        <v>51</v>
      </c>
      <c r="J3159" s="3">
        <v>45461</v>
      </c>
      <c r="K3159" s="3"/>
      <c r="L3159" s="2" t="s">
        <v>40</v>
      </c>
      <c r="M3159" s="2" t="s">
        <v>111</v>
      </c>
      <c r="N3159" s="2" t="s">
        <v>369</v>
      </c>
      <c r="O3159" s="4">
        <v>811000</v>
      </c>
      <c r="P3159" s="4">
        <v>225500</v>
      </c>
      <c r="Q3159" s="4">
        <v>585500</v>
      </c>
      <c r="R3159" s="2">
        <v>24</v>
      </c>
      <c r="S3159" s="5">
        <v>9.2899999999999991</v>
      </c>
      <c r="T3159" s="4">
        <v>28928.58</v>
      </c>
      <c r="U3159" s="2" t="s">
        <v>113</v>
      </c>
      <c r="V3159" s="2" t="s">
        <v>97</v>
      </c>
      <c r="W3159" s="4">
        <v>0</v>
      </c>
      <c r="X3159" s="4">
        <v>0</v>
      </c>
      <c r="Y3159" s="4">
        <v>694285.9</v>
      </c>
      <c r="Z3159" s="2">
        <v>0</v>
      </c>
      <c r="AA3159" s="2" t="s">
        <v>97</v>
      </c>
      <c r="AB3159" s="2" t="s">
        <v>15733</v>
      </c>
      <c r="AC3159" s="2" t="s">
        <v>106</v>
      </c>
      <c r="AD3159" s="2" t="s">
        <v>76</v>
      </c>
      <c r="AE3159" s="5">
        <v>72.19</v>
      </c>
      <c r="AF3159" s="2">
        <v>0</v>
      </c>
      <c r="AG3159" s="2" t="s">
        <v>97</v>
      </c>
      <c r="AH3159" s="2"/>
      <c r="AI3159" s="6" t="str">
        <f t="shared" si="147"/>
        <v>45-54</v>
      </c>
      <c r="AJ3159" s="11">
        <f>YEAR(tbl_LoanData[[#This Row],[Application Date]])</f>
        <v>2024</v>
      </c>
      <c r="AK3159" s="11" t="str">
        <f>TEXT(tbl_LoanData[[#This Row],[Application Date]],"MMMM")</f>
        <v>June</v>
      </c>
      <c r="AL3159" s="12">
        <f>DATE(YEAR(tbl_LoanData[[#This Row],[Application Date]]),MONTH(tbl_LoanData[[#This Row],[Application Date]]),1)</f>
        <v>45444</v>
      </c>
      <c r="AM3159" s="14">
        <f ca="1">IF(AND(tbl_LoanData[[#This Row],[Application Date]]&gt;=EOMONTH(TODAY(),-1)+1,tbl_LoanData[[#This Row],[Application Date]]&lt;=TODAY()),tbl_LoanData[[#This Row],[Loan Amount]],0)</f>
        <v>0</v>
      </c>
      <c r="AN3159" s="14">
        <f>tbl_LoanData[[#This Row],[Amount Paid]]-(Q3159-X3159)</f>
        <v>-585500</v>
      </c>
      <c r="AO3159" s="14">
        <f>IF(tbl_LoanData[[#This Row],[Application Status]]="Approved",1,0)</f>
        <v>0</v>
      </c>
      <c r="AP3159" s="22" t="str">
        <f t="shared" ca="1" si="148"/>
        <v/>
      </c>
      <c r="AQ3159" s="22" t="str">
        <f t="shared" ca="1" si="149"/>
        <v/>
      </c>
    </row>
    <row r="3160" spans="1:43" ht="14.4" customHeight="1" x14ac:dyDescent="0.3">
      <c r="A3160" s="2" t="s">
        <v>14237</v>
      </c>
      <c r="B3160" s="2" t="s">
        <v>14238</v>
      </c>
      <c r="C3160" s="2" t="s">
        <v>586</v>
      </c>
      <c r="D3160" s="2" t="s">
        <v>161</v>
      </c>
      <c r="E3160" s="2" t="s">
        <v>189</v>
      </c>
      <c r="F3160" s="2">
        <v>60</v>
      </c>
      <c r="G3160" s="2" t="s">
        <v>69</v>
      </c>
      <c r="H3160" s="2" t="s">
        <v>191</v>
      </c>
      <c r="I3160" s="2" t="s">
        <v>51</v>
      </c>
      <c r="J3160" s="3">
        <v>45461</v>
      </c>
      <c r="K3160" s="3">
        <v>45467</v>
      </c>
      <c r="L3160" s="2" t="s">
        <v>40</v>
      </c>
      <c r="M3160" s="2" t="s">
        <v>157</v>
      </c>
      <c r="N3160" s="2" t="s">
        <v>328</v>
      </c>
      <c r="O3160" s="4">
        <v>732000</v>
      </c>
      <c r="P3160" s="4">
        <v>86400</v>
      </c>
      <c r="Q3160" s="4">
        <v>645600</v>
      </c>
      <c r="R3160" s="2">
        <v>36</v>
      </c>
      <c r="S3160" s="5">
        <v>7.52</v>
      </c>
      <c r="T3160" s="4">
        <v>21979.09</v>
      </c>
      <c r="U3160" s="2" t="s">
        <v>73</v>
      </c>
      <c r="V3160" s="2" t="s">
        <v>74</v>
      </c>
      <c r="W3160" s="4">
        <v>571456.34</v>
      </c>
      <c r="X3160" s="4">
        <v>219791.02</v>
      </c>
      <c r="Y3160" s="4">
        <v>791247.35999999999</v>
      </c>
      <c r="Z3160" s="2">
        <v>0</v>
      </c>
      <c r="AA3160" s="2" t="s">
        <v>56</v>
      </c>
      <c r="AB3160" s="2" t="s">
        <v>15735</v>
      </c>
      <c r="AC3160" s="2" t="s">
        <v>360</v>
      </c>
      <c r="AD3160" s="2" t="s">
        <v>76</v>
      </c>
      <c r="AE3160" s="5">
        <v>88.2</v>
      </c>
      <c r="AF3160" s="2">
        <v>0</v>
      </c>
      <c r="AG3160" s="2" t="s">
        <v>77</v>
      </c>
      <c r="AH3160" s="2">
        <v>6</v>
      </c>
      <c r="AI3160" s="6" t="str">
        <f t="shared" si="147"/>
        <v>55-64</v>
      </c>
      <c r="AJ3160" s="11">
        <f>YEAR(tbl_LoanData[[#This Row],[Application Date]])</f>
        <v>2024</v>
      </c>
      <c r="AK3160" s="11" t="str">
        <f>TEXT(tbl_LoanData[[#This Row],[Application Date]],"MMMM")</f>
        <v>June</v>
      </c>
      <c r="AL3160" s="12">
        <f>DATE(YEAR(tbl_LoanData[[#This Row],[Application Date]]),MONTH(tbl_LoanData[[#This Row],[Application Date]]),1)</f>
        <v>45444</v>
      </c>
      <c r="AM3160" s="14">
        <f ca="1">IF(AND(tbl_LoanData[[#This Row],[Application Date]]&gt;=EOMONTH(TODAY(),-1)+1,tbl_LoanData[[#This Row],[Application Date]]&lt;=TODAY()),tbl_LoanData[[#This Row],[Loan Amount]],0)</f>
        <v>0</v>
      </c>
      <c r="AN3160" s="14">
        <f>tbl_LoanData[[#This Row],[Amount Paid]]-(Q3160-X3160)</f>
        <v>145647.35999999999</v>
      </c>
      <c r="AO3160" s="14">
        <f>IF(tbl_LoanData[[#This Row],[Application Status]]="Approved",1,0)</f>
        <v>1</v>
      </c>
      <c r="AP3160" s="22" t="str">
        <f t="shared" ca="1" si="148"/>
        <v/>
      </c>
      <c r="AQ3160" s="22" t="str">
        <f t="shared" ca="1" si="149"/>
        <v/>
      </c>
    </row>
    <row r="3161" spans="1:43" ht="14.4" customHeight="1" x14ac:dyDescent="0.3">
      <c r="A3161" s="2" t="s">
        <v>14313</v>
      </c>
      <c r="B3161" s="2" t="s">
        <v>14314</v>
      </c>
      <c r="C3161" s="2" t="s">
        <v>90</v>
      </c>
      <c r="D3161" s="2" t="s">
        <v>101</v>
      </c>
      <c r="E3161" s="2" t="s">
        <v>189</v>
      </c>
      <c r="F3161" s="2">
        <v>36</v>
      </c>
      <c r="G3161" s="2" t="s">
        <v>69</v>
      </c>
      <c r="H3161" s="2" t="s">
        <v>372</v>
      </c>
      <c r="I3161" s="2" t="s">
        <v>43</v>
      </c>
      <c r="J3161" s="3">
        <v>45450</v>
      </c>
      <c r="K3161" s="3">
        <v>45458</v>
      </c>
      <c r="L3161" s="2" t="s">
        <v>40</v>
      </c>
      <c r="M3161" s="2" t="s">
        <v>157</v>
      </c>
      <c r="N3161" s="2" t="s">
        <v>328</v>
      </c>
      <c r="O3161" s="4">
        <v>1439000</v>
      </c>
      <c r="P3161" s="4">
        <v>352000</v>
      </c>
      <c r="Q3161" s="4">
        <v>1087000</v>
      </c>
      <c r="R3161" s="2">
        <v>24</v>
      </c>
      <c r="S3161" s="5">
        <v>7.4</v>
      </c>
      <c r="T3161" s="4">
        <v>51994.83</v>
      </c>
      <c r="U3161" s="2" t="s">
        <v>73</v>
      </c>
      <c r="V3161" s="2" t="s">
        <v>33</v>
      </c>
      <c r="W3161" s="4">
        <v>1247876</v>
      </c>
      <c r="X3161" s="4">
        <v>0</v>
      </c>
      <c r="Y3161" s="4">
        <v>1247876</v>
      </c>
      <c r="Z3161" s="2">
        <v>0</v>
      </c>
      <c r="AA3161" s="2" t="s">
        <v>56</v>
      </c>
      <c r="AB3161" s="2" t="s">
        <v>15732</v>
      </c>
      <c r="AC3161" s="2" t="s">
        <v>146</v>
      </c>
      <c r="AD3161" s="2" t="s">
        <v>76</v>
      </c>
      <c r="AE3161" s="5">
        <v>75.540000000000006</v>
      </c>
      <c r="AF3161" s="2">
        <v>0</v>
      </c>
      <c r="AG3161" s="2" t="s">
        <v>77</v>
      </c>
      <c r="AH3161" s="2">
        <v>8</v>
      </c>
      <c r="AI3161" s="6" t="str">
        <f t="shared" si="147"/>
        <v>35-44</v>
      </c>
      <c r="AJ3161" s="11">
        <f>YEAR(tbl_LoanData[[#This Row],[Application Date]])</f>
        <v>2024</v>
      </c>
      <c r="AK3161" s="11" t="str">
        <f>TEXT(tbl_LoanData[[#This Row],[Application Date]],"MMMM")</f>
        <v>June</v>
      </c>
      <c r="AL3161" s="12">
        <f>DATE(YEAR(tbl_LoanData[[#This Row],[Application Date]]),MONTH(tbl_LoanData[[#This Row],[Application Date]]),1)</f>
        <v>45444</v>
      </c>
      <c r="AM3161" s="14">
        <f ca="1">IF(AND(tbl_LoanData[[#This Row],[Application Date]]&gt;=EOMONTH(TODAY(),-1)+1,tbl_LoanData[[#This Row],[Application Date]]&lt;=TODAY()),tbl_LoanData[[#This Row],[Loan Amount]],0)</f>
        <v>0</v>
      </c>
      <c r="AN3161" s="14">
        <f>tbl_LoanData[[#This Row],[Amount Paid]]-(Q3161-X3161)</f>
        <v>160876</v>
      </c>
      <c r="AO3161" s="14">
        <f>IF(tbl_LoanData[[#This Row],[Application Status]]="Approved",1,0)</f>
        <v>1</v>
      </c>
      <c r="AP3161" s="22" t="str">
        <f t="shared" ca="1" si="148"/>
        <v/>
      </c>
      <c r="AQ3161" s="22" t="str">
        <f t="shared" ca="1" si="149"/>
        <v/>
      </c>
    </row>
    <row r="3162" spans="1:43" ht="14.4" customHeight="1" x14ac:dyDescent="0.3">
      <c r="A3162" s="2" t="s">
        <v>14417</v>
      </c>
      <c r="B3162" s="2" t="s">
        <v>14418</v>
      </c>
      <c r="C3162" s="2" t="s">
        <v>347</v>
      </c>
      <c r="D3162" s="2" t="s">
        <v>81</v>
      </c>
      <c r="E3162" s="2" t="s">
        <v>182</v>
      </c>
      <c r="F3162" s="2">
        <v>52</v>
      </c>
      <c r="G3162" s="2" t="s">
        <v>69</v>
      </c>
      <c r="H3162" s="2" t="s">
        <v>265</v>
      </c>
      <c r="I3162" s="2" t="s">
        <v>44</v>
      </c>
      <c r="J3162" s="3">
        <v>45455</v>
      </c>
      <c r="K3162" s="3">
        <v>45460</v>
      </c>
      <c r="L3162" s="2" t="s">
        <v>36</v>
      </c>
      <c r="M3162" s="2" t="s">
        <v>94</v>
      </c>
      <c r="N3162" s="2" t="s">
        <v>212</v>
      </c>
      <c r="O3162" s="4">
        <v>1040000</v>
      </c>
      <c r="P3162" s="4">
        <v>193400</v>
      </c>
      <c r="Q3162" s="4">
        <v>846600</v>
      </c>
      <c r="R3162" s="2">
        <v>36</v>
      </c>
      <c r="S3162" s="5">
        <v>11.92</v>
      </c>
      <c r="T3162" s="4">
        <v>31926.23</v>
      </c>
      <c r="U3162" s="2" t="s">
        <v>73</v>
      </c>
      <c r="V3162" s="2" t="s">
        <v>74</v>
      </c>
      <c r="W3162" s="4">
        <v>830081.98</v>
      </c>
      <c r="X3162" s="4">
        <v>319262.18</v>
      </c>
      <c r="Y3162" s="4">
        <v>1149344.1599999999</v>
      </c>
      <c r="Z3162" s="2">
        <v>0</v>
      </c>
      <c r="AA3162" s="2" t="s">
        <v>56</v>
      </c>
      <c r="AB3162" s="2" t="s">
        <v>15733</v>
      </c>
      <c r="AC3162" s="2" t="s">
        <v>213</v>
      </c>
      <c r="AD3162" s="2" t="s">
        <v>76</v>
      </c>
      <c r="AE3162" s="5">
        <v>81.400000000000006</v>
      </c>
      <c r="AF3162" s="2">
        <v>0</v>
      </c>
      <c r="AG3162" s="2" t="s">
        <v>77</v>
      </c>
      <c r="AH3162" s="2">
        <v>5</v>
      </c>
      <c r="AI3162" s="6" t="str">
        <f t="shared" si="147"/>
        <v>45-54</v>
      </c>
      <c r="AJ3162" s="11">
        <f>YEAR(tbl_LoanData[[#This Row],[Application Date]])</f>
        <v>2024</v>
      </c>
      <c r="AK3162" s="11" t="str">
        <f>TEXT(tbl_LoanData[[#This Row],[Application Date]],"MMMM")</f>
        <v>June</v>
      </c>
      <c r="AL3162" s="12">
        <f>DATE(YEAR(tbl_LoanData[[#This Row],[Application Date]]),MONTH(tbl_LoanData[[#This Row],[Application Date]]),1)</f>
        <v>45444</v>
      </c>
      <c r="AM3162" s="14">
        <f ca="1">IF(AND(tbl_LoanData[[#This Row],[Application Date]]&gt;=EOMONTH(TODAY(),-1)+1,tbl_LoanData[[#This Row],[Application Date]]&lt;=TODAY()),tbl_LoanData[[#This Row],[Loan Amount]],0)</f>
        <v>0</v>
      </c>
      <c r="AN3162" s="14">
        <f>tbl_LoanData[[#This Row],[Amount Paid]]-(Q3162-X3162)</f>
        <v>302744.15999999992</v>
      </c>
      <c r="AO3162" s="14">
        <f>IF(tbl_LoanData[[#This Row],[Application Status]]="Approved",1,0)</f>
        <v>1</v>
      </c>
      <c r="AP3162" s="22" t="str">
        <f t="shared" ca="1" si="148"/>
        <v/>
      </c>
      <c r="AQ3162" s="22" t="str">
        <f t="shared" ca="1" si="149"/>
        <v/>
      </c>
    </row>
    <row r="3163" spans="1:43" ht="14.4" customHeight="1" x14ac:dyDescent="0.3">
      <c r="A3163" s="2" t="s">
        <v>14533</v>
      </c>
      <c r="B3163" s="2" t="s">
        <v>14534</v>
      </c>
      <c r="C3163" s="2" t="s">
        <v>66</v>
      </c>
      <c r="D3163" s="2" t="s">
        <v>189</v>
      </c>
      <c r="E3163" s="2" t="s">
        <v>161</v>
      </c>
      <c r="F3163" s="2">
        <v>61</v>
      </c>
      <c r="G3163" s="2" t="s">
        <v>69</v>
      </c>
      <c r="H3163" s="2" t="s">
        <v>205</v>
      </c>
      <c r="I3163" s="2" t="s">
        <v>49</v>
      </c>
      <c r="J3163" s="3">
        <v>45472</v>
      </c>
      <c r="K3163" s="3">
        <v>45485</v>
      </c>
      <c r="L3163" s="2" t="s">
        <v>40</v>
      </c>
      <c r="M3163" s="2" t="s">
        <v>94</v>
      </c>
      <c r="N3163" s="2" t="s">
        <v>95</v>
      </c>
      <c r="O3163" s="4">
        <v>834000</v>
      </c>
      <c r="P3163" s="4">
        <v>300100</v>
      </c>
      <c r="Q3163" s="4">
        <v>533900</v>
      </c>
      <c r="R3163" s="2">
        <v>36</v>
      </c>
      <c r="S3163" s="5">
        <v>10.039999999999999</v>
      </c>
      <c r="T3163" s="4">
        <v>19297.52</v>
      </c>
      <c r="U3163" s="2" t="s">
        <v>73</v>
      </c>
      <c r="V3163" s="2" t="s">
        <v>74</v>
      </c>
      <c r="W3163" s="4">
        <v>482438</v>
      </c>
      <c r="X3163" s="4">
        <v>212272.68</v>
      </c>
      <c r="Y3163" s="4">
        <v>694710.68</v>
      </c>
      <c r="Z3163" s="2">
        <v>0</v>
      </c>
      <c r="AA3163" s="2" t="s">
        <v>56</v>
      </c>
      <c r="AB3163" s="2" t="s">
        <v>15731</v>
      </c>
      <c r="AC3163" s="2" t="s">
        <v>121</v>
      </c>
      <c r="AD3163" s="2" t="s">
        <v>76</v>
      </c>
      <c r="AE3163" s="5">
        <v>64.02</v>
      </c>
      <c r="AF3163" s="2">
        <v>0</v>
      </c>
      <c r="AG3163" s="2" t="s">
        <v>77</v>
      </c>
      <c r="AH3163" s="2">
        <v>13</v>
      </c>
      <c r="AI3163" s="6" t="str">
        <f t="shared" si="147"/>
        <v>55-64</v>
      </c>
      <c r="AJ3163" s="11">
        <f>YEAR(tbl_LoanData[[#This Row],[Application Date]])</f>
        <v>2024</v>
      </c>
      <c r="AK3163" s="11" t="str">
        <f>TEXT(tbl_LoanData[[#This Row],[Application Date]],"MMMM")</f>
        <v>June</v>
      </c>
      <c r="AL3163" s="12">
        <f>DATE(YEAR(tbl_LoanData[[#This Row],[Application Date]]),MONTH(tbl_LoanData[[#This Row],[Application Date]]),1)</f>
        <v>45444</v>
      </c>
      <c r="AM3163" s="14">
        <f ca="1">IF(AND(tbl_LoanData[[#This Row],[Application Date]]&gt;=EOMONTH(TODAY(),-1)+1,tbl_LoanData[[#This Row],[Application Date]]&lt;=TODAY()),tbl_LoanData[[#This Row],[Loan Amount]],0)</f>
        <v>0</v>
      </c>
      <c r="AN3163" s="14">
        <f>tbl_LoanData[[#This Row],[Amount Paid]]-(Q3163-X3163)</f>
        <v>160810.68</v>
      </c>
      <c r="AO3163" s="14">
        <f>IF(tbl_LoanData[[#This Row],[Application Status]]="Approved",1,0)</f>
        <v>1</v>
      </c>
      <c r="AP3163" s="22" t="str">
        <f t="shared" ca="1" si="148"/>
        <v/>
      </c>
      <c r="AQ3163" s="22" t="str">
        <f t="shared" ca="1" si="149"/>
        <v/>
      </c>
    </row>
    <row r="3164" spans="1:43" ht="14.4" customHeight="1" x14ac:dyDescent="0.3">
      <c r="A3164" s="2" t="s">
        <v>14539</v>
      </c>
      <c r="B3164" s="2" t="s">
        <v>14540</v>
      </c>
      <c r="C3164" s="2" t="s">
        <v>264</v>
      </c>
      <c r="D3164" s="2" t="s">
        <v>204</v>
      </c>
      <c r="E3164" s="2" t="s">
        <v>161</v>
      </c>
      <c r="F3164" s="2">
        <v>26</v>
      </c>
      <c r="G3164" s="2" t="s">
        <v>83</v>
      </c>
      <c r="H3164" s="2" t="s">
        <v>136</v>
      </c>
      <c r="I3164" s="2" t="s">
        <v>49</v>
      </c>
      <c r="J3164" s="3">
        <v>45459</v>
      </c>
      <c r="K3164" s="3">
        <v>45467</v>
      </c>
      <c r="L3164" s="2" t="s">
        <v>37</v>
      </c>
      <c r="M3164" s="2" t="s">
        <v>104</v>
      </c>
      <c r="N3164" s="2" t="s">
        <v>286</v>
      </c>
      <c r="O3164" s="4">
        <v>229000</v>
      </c>
      <c r="P3164" s="4">
        <v>45300</v>
      </c>
      <c r="Q3164" s="4">
        <v>183700</v>
      </c>
      <c r="R3164" s="2">
        <v>36</v>
      </c>
      <c r="S3164" s="5">
        <v>6.13</v>
      </c>
      <c r="T3164" s="4">
        <v>6041.18</v>
      </c>
      <c r="U3164" s="2" t="s">
        <v>73</v>
      </c>
      <c r="V3164" s="2" t="s">
        <v>74</v>
      </c>
      <c r="W3164" s="4">
        <v>151029.5</v>
      </c>
      <c r="X3164" s="4">
        <v>66452.929999999993</v>
      </c>
      <c r="Y3164" s="4">
        <v>217482.43</v>
      </c>
      <c r="Z3164" s="2">
        <v>32</v>
      </c>
      <c r="AA3164" s="2" t="s">
        <v>58</v>
      </c>
      <c r="AB3164" s="2" t="s">
        <v>15732</v>
      </c>
      <c r="AC3164" s="2" t="s">
        <v>87</v>
      </c>
      <c r="AD3164" s="2" t="s">
        <v>76</v>
      </c>
      <c r="AE3164" s="5">
        <v>80.22</v>
      </c>
      <c r="AF3164" s="2">
        <v>1</v>
      </c>
      <c r="AG3164" s="2" t="s">
        <v>15718</v>
      </c>
      <c r="AH3164" s="2">
        <v>8</v>
      </c>
      <c r="AI3164" s="6" t="str">
        <f t="shared" si="147"/>
        <v>25-34</v>
      </c>
      <c r="AJ3164" s="11">
        <f>YEAR(tbl_LoanData[[#This Row],[Application Date]])</f>
        <v>2024</v>
      </c>
      <c r="AK3164" s="11" t="str">
        <f>TEXT(tbl_LoanData[[#This Row],[Application Date]],"MMMM")</f>
        <v>June</v>
      </c>
      <c r="AL3164" s="12">
        <f>DATE(YEAR(tbl_LoanData[[#This Row],[Application Date]]),MONTH(tbl_LoanData[[#This Row],[Application Date]]),1)</f>
        <v>45444</v>
      </c>
      <c r="AM3164" s="14">
        <f ca="1">IF(AND(tbl_LoanData[[#This Row],[Application Date]]&gt;=EOMONTH(TODAY(),-1)+1,tbl_LoanData[[#This Row],[Application Date]]&lt;=TODAY()),tbl_LoanData[[#This Row],[Loan Amount]],0)</f>
        <v>0</v>
      </c>
      <c r="AN3164" s="14">
        <f>tbl_LoanData[[#This Row],[Amount Paid]]-(Q3164-X3164)</f>
        <v>33782.429999999993</v>
      </c>
      <c r="AO3164" s="14">
        <f>IF(tbl_LoanData[[#This Row],[Application Status]]="Approved",1,0)</f>
        <v>1</v>
      </c>
      <c r="AP3164" s="22" t="str">
        <f t="shared" ca="1" si="148"/>
        <v/>
      </c>
      <c r="AQ3164" s="22" t="str">
        <f t="shared" ca="1" si="149"/>
        <v/>
      </c>
    </row>
    <row r="3165" spans="1:43" ht="14.4" customHeight="1" x14ac:dyDescent="0.3">
      <c r="A3165" s="2" t="s">
        <v>14547</v>
      </c>
      <c r="B3165" s="2" t="s">
        <v>14548</v>
      </c>
      <c r="C3165" s="2" t="s">
        <v>1686</v>
      </c>
      <c r="D3165" s="2" t="s">
        <v>268</v>
      </c>
      <c r="E3165" s="2" t="s">
        <v>394</v>
      </c>
      <c r="F3165" s="2">
        <v>56</v>
      </c>
      <c r="G3165" s="2" t="s">
        <v>83</v>
      </c>
      <c r="H3165" s="2" t="s">
        <v>172</v>
      </c>
      <c r="I3165" s="2" t="s">
        <v>45</v>
      </c>
      <c r="J3165" s="3">
        <v>45470</v>
      </c>
      <c r="K3165" s="3"/>
      <c r="L3165" s="2" t="s">
        <v>40</v>
      </c>
      <c r="M3165" s="2" t="s">
        <v>71</v>
      </c>
      <c r="N3165" s="2" t="s">
        <v>137</v>
      </c>
      <c r="O3165" s="4">
        <v>783000</v>
      </c>
      <c r="P3165" s="4">
        <v>301600</v>
      </c>
      <c r="Q3165" s="4">
        <v>481400</v>
      </c>
      <c r="R3165" s="2">
        <v>60</v>
      </c>
      <c r="S3165" s="5">
        <v>12.7</v>
      </c>
      <c r="T3165" s="4">
        <v>13118.15</v>
      </c>
      <c r="U3165" s="2" t="s">
        <v>96</v>
      </c>
      <c r="V3165" s="2" t="s">
        <v>97</v>
      </c>
      <c r="W3165" s="4">
        <v>0</v>
      </c>
      <c r="X3165" s="4">
        <v>0</v>
      </c>
      <c r="Y3165" s="4">
        <v>787089</v>
      </c>
      <c r="Z3165" s="2">
        <v>0</v>
      </c>
      <c r="AA3165" s="2" t="s">
        <v>97</v>
      </c>
      <c r="AB3165" s="2" t="s">
        <v>15729</v>
      </c>
      <c r="AC3165" s="2" t="s">
        <v>146</v>
      </c>
      <c r="AD3165" s="2" t="s">
        <v>76</v>
      </c>
      <c r="AE3165" s="5">
        <v>61.48</v>
      </c>
      <c r="AF3165" s="2">
        <v>0</v>
      </c>
      <c r="AG3165" s="2" t="s">
        <v>97</v>
      </c>
      <c r="AH3165" s="2"/>
      <c r="AI3165" s="6" t="str">
        <f t="shared" si="147"/>
        <v>55-64</v>
      </c>
      <c r="AJ3165" s="11">
        <f>YEAR(tbl_LoanData[[#This Row],[Application Date]])</f>
        <v>2024</v>
      </c>
      <c r="AK3165" s="11" t="str">
        <f>TEXT(tbl_LoanData[[#This Row],[Application Date]],"MMMM")</f>
        <v>June</v>
      </c>
      <c r="AL3165" s="12">
        <f>DATE(YEAR(tbl_LoanData[[#This Row],[Application Date]]),MONTH(tbl_LoanData[[#This Row],[Application Date]]),1)</f>
        <v>45444</v>
      </c>
      <c r="AM3165" s="14">
        <f ca="1">IF(AND(tbl_LoanData[[#This Row],[Application Date]]&gt;=EOMONTH(TODAY(),-1)+1,tbl_LoanData[[#This Row],[Application Date]]&lt;=TODAY()),tbl_LoanData[[#This Row],[Loan Amount]],0)</f>
        <v>0</v>
      </c>
      <c r="AN3165" s="14">
        <f>tbl_LoanData[[#This Row],[Amount Paid]]-(Q3165-X3165)</f>
        <v>-481400</v>
      </c>
      <c r="AO3165" s="14">
        <f>IF(tbl_LoanData[[#This Row],[Application Status]]="Approved",1,0)</f>
        <v>0</v>
      </c>
      <c r="AP3165" s="22" t="str">
        <f t="shared" ca="1" si="148"/>
        <v/>
      </c>
      <c r="AQ3165" s="22" t="str">
        <f t="shared" ca="1" si="149"/>
        <v/>
      </c>
    </row>
    <row r="3166" spans="1:43" ht="14.4" customHeight="1" x14ac:dyDescent="0.3">
      <c r="A3166" s="2" t="s">
        <v>14551</v>
      </c>
      <c r="B3166" s="2" t="s">
        <v>14552</v>
      </c>
      <c r="C3166" s="2" t="s">
        <v>100</v>
      </c>
      <c r="D3166" s="2" t="s">
        <v>209</v>
      </c>
      <c r="E3166" s="2" t="s">
        <v>394</v>
      </c>
      <c r="F3166" s="2">
        <v>36</v>
      </c>
      <c r="G3166" s="2" t="s">
        <v>69</v>
      </c>
      <c r="H3166" s="2" t="s">
        <v>466</v>
      </c>
      <c r="I3166" s="2" t="s">
        <v>43</v>
      </c>
      <c r="J3166" s="3">
        <v>45444</v>
      </c>
      <c r="K3166" s="3"/>
      <c r="L3166" s="2" t="s">
        <v>39</v>
      </c>
      <c r="M3166" s="2" t="s">
        <v>94</v>
      </c>
      <c r="N3166" s="2" t="s">
        <v>365</v>
      </c>
      <c r="O3166" s="4">
        <v>2309000</v>
      </c>
      <c r="P3166" s="4">
        <v>619000</v>
      </c>
      <c r="Q3166" s="4">
        <v>1690000</v>
      </c>
      <c r="R3166" s="2">
        <v>60</v>
      </c>
      <c r="S3166" s="5">
        <v>12.88</v>
      </c>
      <c r="T3166" s="4">
        <v>46306</v>
      </c>
      <c r="U3166" s="2" t="s">
        <v>96</v>
      </c>
      <c r="V3166" s="2" t="s">
        <v>97</v>
      </c>
      <c r="W3166" s="4">
        <v>0</v>
      </c>
      <c r="X3166" s="4">
        <v>0</v>
      </c>
      <c r="Y3166" s="4">
        <v>2778360</v>
      </c>
      <c r="Z3166" s="2">
        <v>0</v>
      </c>
      <c r="AA3166" s="2" t="s">
        <v>97</v>
      </c>
      <c r="AB3166" s="2" t="s">
        <v>15734</v>
      </c>
      <c r="AC3166" s="2" t="s">
        <v>129</v>
      </c>
      <c r="AD3166" s="2" t="s">
        <v>76</v>
      </c>
      <c r="AE3166" s="5">
        <v>73.19</v>
      </c>
      <c r="AF3166" s="2">
        <v>0</v>
      </c>
      <c r="AG3166" s="2" t="s">
        <v>97</v>
      </c>
      <c r="AH3166" s="2"/>
      <c r="AI3166" s="6" t="str">
        <f t="shared" si="147"/>
        <v>35-44</v>
      </c>
      <c r="AJ3166" s="11">
        <f>YEAR(tbl_LoanData[[#This Row],[Application Date]])</f>
        <v>2024</v>
      </c>
      <c r="AK3166" s="11" t="str">
        <f>TEXT(tbl_LoanData[[#This Row],[Application Date]],"MMMM")</f>
        <v>June</v>
      </c>
      <c r="AL3166" s="12">
        <f>DATE(YEAR(tbl_LoanData[[#This Row],[Application Date]]),MONTH(tbl_LoanData[[#This Row],[Application Date]]),1)</f>
        <v>45444</v>
      </c>
      <c r="AM3166" s="14">
        <f ca="1">IF(AND(tbl_LoanData[[#This Row],[Application Date]]&gt;=EOMONTH(TODAY(),-1)+1,tbl_LoanData[[#This Row],[Application Date]]&lt;=TODAY()),tbl_LoanData[[#This Row],[Loan Amount]],0)</f>
        <v>0</v>
      </c>
      <c r="AN3166" s="14">
        <f>tbl_LoanData[[#This Row],[Amount Paid]]-(Q3166-X3166)</f>
        <v>-1690000</v>
      </c>
      <c r="AO3166" s="14">
        <f>IF(tbl_LoanData[[#This Row],[Application Status]]="Approved",1,0)</f>
        <v>0</v>
      </c>
      <c r="AP3166" s="22" t="str">
        <f t="shared" ca="1" si="148"/>
        <v/>
      </c>
      <c r="AQ3166" s="22" t="str">
        <f t="shared" ca="1" si="149"/>
        <v/>
      </c>
    </row>
    <row r="3167" spans="1:43" ht="14.4" customHeight="1" x14ac:dyDescent="0.3">
      <c r="A3167" s="2" t="s">
        <v>14555</v>
      </c>
      <c r="B3167" s="2" t="s">
        <v>14556</v>
      </c>
      <c r="C3167" s="2" t="s">
        <v>439</v>
      </c>
      <c r="D3167" s="2" t="s">
        <v>232</v>
      </c>
      <c r="E3167" s="2" t="s">
        <v>190</v>
      </c>
      <c r="F3167" s="2">
        <v>24</v>
      </c>
      <c r="G3167" s="2" t="s">
        <v>83</v>
      </c>
      <c r="H3167" s="2" t="s">
        <v>205</v>
      </c>
      <c r="I3167" s="2" t="s">
        <v>49</v>
      </c>
      <c r="J3167" s="3">
        <v>45447</v>
      </c>
      <c r="K3167" s="3">
        <v>45459</v>
      </c>
      <c r="L3167" s="2" t="s">
        <v>40</v>
      </c>
      <c r="M3167" s="2" t="s">
        <v>71</v>
      </c>
      <c r="N3167" s="2" t="s">
        <v>137</v>
      </c>
      <c r="O3167" s="4">
        <v>1447000</v>
      </c>
      <c r="P3167" s="4">
        <v>384100</v>
      </c>
      <c r="Q3167" s="4">
        <v>1062900</v>
      </c>
      <c r="R3167" s="2">
        <v>36</v>
      </c>
      <c r="S3167" s="5">
        <v>7.22</v>
      </c>
      <c r="T3167" s="4">
        <v>35920.120000000003</v>
      </c>
      <c r="U3167" s="2" t="s">
        <v>73</v>
      </c>
      <c r="V3167" s="2" t="s">
        <v>74</v>
      </c>
      <c r="W3167" s="4">
        <v>933923.12</v>
      </c>
      <c r="X3167" s="4">
        <v>359201.02</v>
      </c>
      <c r="Y3167" s="4">
        <v>1293124.1399999999</v>
      </c>
      <c r="Z3167" s="2">
        <v>0</v>
      </c>
      <c r="AA3167" s="2" t="s">
        <v>56</v>
      </c>
      <c r="AB3167" s="2" t="s">
        <v>15736</v>
      </c>
      <c r="AC3167" s="2" t="s">
        <v>146</v>
      </c>
      <c r="AD3167" s="2" t="s">
        <v>76</v>
      </c>
      <c r="AE3167" s="5">
        <v>73.459999999999994</v>
      </c>
      <c r="AF3167" s="2">
        <v>0</v>
      </c>
      <c r="AG3167" s="2" t="s">
        <v>77</v>
      </c>
      <c r="AH3167" s="2">
        <v>12</v>
      </c>
      <c r="AI3167" s="6" t="str">
        <f t="shared" si="147"/>
        <v>18-24</v>
      </c>
      <c r="AJ3167" s="11">
        <f>YEAR(tbl_LoanData[[#This Row],[Application Date]])</f>
        <v>2024</v>
      </c>
      <c r="AK3167" s="11" t="str">
        <f>TEXT(tbl_LoanData[[#This Row],[Application Date]],"MMMM")</f>
        <v>June</v>
      </c>
      <c r="AL3167" s="12">
        <f>DATE(YEAR(tbl_LoanData[[#This Row],[Application Date]]),MONTH(tbl_LoanData[[#This Row],[Application Date]]),1)</f>
        <v>45444</v>
      </c>
      <c r="AM3167" s="14">
        <f ca="1">IF(AND(tbl_LoanData[[#This Row],[Application Date]]&gt;=EOMONTH(TODAY(),-1)+1,tbl_LoanData[[#This Row],[Application Date]]&lt;=TODAY()),tbl_LoanData[[#This Row],[Loan Amount]],0)</f>
        <v>0</v>
      </c>
      <c r="AN3167" s="14">
        <f>tbl_LoanData[[#This Row],[Amount Paid]]-(Q3167-X3167)</f>
        <v>230224.14</v>
      </c>
      <c r="AO3167" s="14">
        <f>IF(tbl_LoanData[[#This Row],[Application Status]]="Approved",1,0)</f>
        <v>1</v>
      </c>
      <c r="AP3167" s="22" t="str">
        <f t="shared" ca="1" si="148"/>
        <v/>
      </c>
      <c r="AQ3167" s="22" t="str">
        <f t="shared" ca="1" si="149"/>
        <v/>
      </c>
    </row>
    <row r="3168" spans="1:43" ht="14.4" customHeight="1" x14ac:dyDescent="0.3">
      <c r="A3168" s="2" t="s">
        <v>14963</v>
      </c>
      <c r="B3168" s="2" t="s">
        <v>14964</v>
      </c>
      <c r="C3168" s="2" t="s">
        <v>116</v>
      </c>
      <c r="D3168" s="2" t="s">
        <v>161</v>
      </c>
      <c r="E3168" s="2" t="s">
        <v>311</v>
      </c>
      <c r="F3168" s="2">
        <v>33</v>
      </c>
      <c r="G3168" s="2" t="s">
        <v>69</v>
      </c>
      <c r="H3168" s="2" t="s">
        <v>466</v>
      </c>
      <c r="I3168" s="2" t="s">
        <v>43</v>
      </c>
      <c r="J3168" s="3">
        <v>45466</v>
      </c>
      <c r="K3168" s="3"/>
      <c r="L3168" s="2" t="s">
        <v>40</v>
      </c>
      <c r="M3168" s="2" t="s">
        <v>71</v>
      </c>
      <c r="N3168" s="2" t="s">
        <v>137</v>
      </c>
      <c r="O3168" s="4">
        <v>1121000</v>
      </c>
      <c r="P3168" s="4">
        <v>302100</v>
      </c>
      <c r="Q3168" s="4">
        <v>818900</v>
      </c>
      <c r="R3168" s="2">
        <v>36</v>
      </c>
      <c r="S3168" s="5">
        <v>6.61</v>
      </c>
      <c r="T3168" s="4">
        <v>27258</v>
      </c>
      <c r="U3168" s="2" t="s">
        <v>113</v>
      </c>
      <c r="V3168" s="2" t="s">
        <v>97</v>
      </c>
      <c r="W3168" s="4">
        <v>0</v>
      </c>
      <c r="X3168" s="4">
        <v>0</v>
      </c>
      <c r="Y3168" s="4">
        <v>981287.87</v>
      </c>
      <c r="Z3168" s="2">
        <v>0</v>
      </c>
      <c r="AA3168" s="2" t="s">
        <v>97</v>
      </c>
      <c r="AB3168" s="2" t="s">
        <v>15731</v>
      </c>
      <c r="AC3168" s="2" t="s">
        <v>360</v>
      </c>
      <c r="AD3168" s="2" t="s">
        <v>76</v>
      </c>
      <c r="AE3168" s="5">
        <v>73.05</v>
      </c>
      <c r="AF3168" s="2">
        <v>0</v>
      </c>
      <c r="AG3168" s="2" t="s">
        <v>97</v>
      </c>
      <c r="AH3168" s="2"/>
      <c r="AI3168" s="6" t="str">
        <f t="shared" si="147"/>
        <v>25-34</v>
      </c>
      <c r="AJ3168" s="11">
        <f>YEAR(tbl_LoanData[[#This Row],[Application Date]])</f>
        <v>2024</v>
      </c>
      <c r="AK3168" s="11" t="str">
        <f>TEXT(tbl_LoanData[[#This Row],[Application Date]],"MMMM")</f>
        <v>June</v>
      </c>
      <c r="AL3168" s="12">
        <f>DATE(YEAR(tbl_LoanData[[#This Row],[Application Date]]),MONTH(tbl_LoanData[[#This Row],[Application Date]]),1)</f>
        <v>45444</v>
      </c>
      <c r="AM3168" s="14">
        <f ca="1">IF(AND(tbl_LoanData[[#This Row],[Application Date]]&gt;=EOMONTH(TODAY(),-1)+1,tbl_LoanData[[#This Row],[Application Date]]&lt;=TODAY()),tbl_LoanData[[#This Row],[Loan Amount]],0)</f>
        <v>0</v>
      </c>
      <c r="AN3168" s="14">
        <f>tbl_LoanData[[#This Row],[Amount Paid]]-(Q3168-X3168)</f>
        <v>-818900</v>
      </c>
      <c r="AO3168" s="14">
        <f>IF(tbl_LoanData[[#This Row],[Application Status]]="Approved",1,0)</f>
        <v>0</v>
      </c>
      <c r="AP3168" s="22" t="str">
        <f t="shared" ca="1" si="148"/>
        <v/>
      </c>
      <c r="AQ3168" s="22" t="str">
        <f t="shared" ca="1" si="149"/>
        <v/>
      </c>
    </row>
    <row r="3169" spans="1:43" ht="14.4" customHeight="1" x14ac:dyDescent="0.3">
      <c r="A3169" s="2" t="s">
        <v>15019</v>
      </c>
      <c r="B3169" s="2" t="s">
        <v>15020</v>
      </c>
      <c r="C3169" s="2" t="s">
        <v>687</v>
      </c>
      <c r="D3169" s="2" t="s">
        <v>182</v>
      </c>
      <c r="E3169" s="2" t="s">
        <v>176</v>
      </c>
      <c r="F3169" s="2">
        <v>29</v>
      </c>
      <c r="G3169" s="2" t="s">
        <v>83</v>
      </c>
      <c r="H3169" s="2" t="s">
        <v>224</v>
      </c>
      <c r="I3169" s="2" t="s">
        <v>54</v>
      </c>
      <c r="J3169" s="3">
        <v>45446</v>
      </c>
      <c r="K3169" s="3">
        <v>45452</v>
      </c>
      <c r="L3169" s="2" t="s">
        <v>38</v>
      </c>
      <c r="M3169" s="2" t="s">
        <v>71</v>
      </c>
      <c r="N3169" s="2" t="s">
        <v>589</v>
      </c>
      <c r="O3169" s="4">
        <v>1907000</v>
      </c>
      <c r="P3169" s="4">
        <v>718700</v>
      </c>
      <c r="Q3169" s="4">
        <v>1188300</v>
      </c>
      <c r="R3169" s="2">
        <v>24</v>
      </c>
      <c r="S3169" s="5">
        <v>10.61</v>
      </c>
      <c r="T3169" s="4">
        <v>60019.05</v>
      </c>
      <c r="U3169" s="2" t="s">
        <v>73</v>
      </c>
      <c r="V3169" s="2" t="s">
        <v>33</v>
      </c>
      <c r="W3169" s="4">
        <v>1440457.26</v>
      </c>
      <c r="X3169" s="4">
        <v>0</v>
      </c>
      <c r="Y3169" s="4">
        <v>1440457.26</v>
      </c>
      <c r="Z3169" s="2">
        <v>0</v>
      </c>
      <c r="AA3169" s="2" t="s">
        <v>56</v>
      </c>
      <c r="AB3169" s="2" t="s">
        <v>15731</v>
      </c>
      <c r="AC3169" s="2" t="s">
        <v>121</v>
      </c>
      <c r="AD3169" s="2" t="s">
        <v>76</v>
      </c>
      <c r="AE3169" s="5">
        <v>62.31</v>
      </c>
      <c r="AF3169" s="2">
        <v>0</v>
      </c>
      <c r="AG3169" s="2" t="s">
        <v>77</v>
      </c>
      <c r="AH3169" s="2">
        <v>6</v>
      </c>
      <c r="AI3169" s="6" t="str">
        <f t="shared" si="147"/>
        <v>25-34</v>
      </c>
      <c r="AJ3169" s="11">
        <f>YEAR(tbl_LoanData[[#This Row],[Application Date]])</f>
        <v>2024</v>
      </c>
      <c r="AK3169" s="11" t="str">
        <f>TEXT(tbl_LoanData[[#This Row],[Application Date]],"MMMM")</f>
        <v>June</v>
      </c>
      <c r="AL3169" s="12">
        <f>DATE(YEAR(tbl_LoanData[[#This Row],[Application Date]]),MONTH(tbl_LoanData[[#This Row],[Application Date]]),1)</f>
        <v>45444</v>
      </c>
      <c r="AM3169" s="14">
        <f ca="1">IF(AND(tbl_LoanData[[#This Row],[Application Date]]&gt;=EOMONTH(TODAY(),-1)+1,tbl_LoanData[[#This Row],[Application Date]]&lt;=TODAY()),tbl_LoanData[[#This Row],[Loan Amount]],0)</f>
        <v>0</v>
      </c>
      <c r="AN3169" s="14">
        <f>tbl_LoanData[[#This Row],[Amount Paid]]-(Q3169-X3169)</f>
        <v>252157.26</v>
      </c>
      <c r="AO3169" s="14">
        <f>IF(tbl_LoanData[[#This Row],[Application Status]]="Approved",1,0)</f>
        <v>1</v>
      </c>
      <c r="AP3169" s="22" t="str">
        <f t="shared" ca="1" si="148"/>
        <v/>
      </c>
      <c r="AQ3169" s="22" t="str">
        <f t="shared" ca="1" si="149"/>
        <v/>
      </c>
    </row>
    <row r="3170" spans="1:43" ht="14.4" customHeight="1" x14ac:dyDescent="0.3">
      <c r="A3170" s="2" t="s">
        <v>15065</v>
      </c>
      <c r="B3170" s="2" t="s">
        <v>15066</v>
      </c>
      <c r="C3170" s="2" t="s">
        <v>1059</v>
      </c>
      <c r="D3170" s="2" t="s">
        <v>268</v>
      </c>
      <c r="E3170" s="2" t="s">
        <v>323</v>
      </c>
      <c r="F3170" s="2">
        <v>44</v>
      </c>
      <c r="G3170" s="2" t="s">
        <v>69</v>
      </c>
      <c r="H3170" s="2" t="s">
        <v>516</v>
      </c>
      <c r="I3170" s="2" t="s">
        <v>53</v>
      </c>
      <c r="J3170" s="3">
        <v>45449</v>
      </c>
      <c r="K3170" s="3">
        <v>45463</v>
      </c>
      <c r="L3170" s="2" t="s">
        <v>36</v>
      </c>
      <c r="M3170" s="2" t="s">
        <v>104</v>
      </c>
      <c r="N3170" s="2" t="s">
        <v>105</v>
      </c>
      <c r="O3170" s="4">
        <v>1030000</v>
      </c>
      <c r="P3170" s="4">
        <v>274400</v>
      </c>
      <c r="Q3170" s="4">
        <v>755600</v>
      </c>
      <c r="R3170" s="2">
        <v>24</v>
      </c>
      <c r="S3170" s="5">
        <v>5.05</v>
      </c>
      <c r="T3170" s="4">
        <v>34663.15</v>
      </c>
      <c r="U3170" s="2" t="s">
        <v>73</v>
      </c>
      <c r="V3170" s="2" t="s">
        <v>33</v>
      </c>
      <c r="W3170" s="4">
        <v>831915.6</v>
      </c>
      <c r="X3170" s="4">
        <v>0</v>
      </c>
      <c r="Y3170" s="4">
        <v>831915.6</v>
      </c>
      <c r="Z3170" s="2">
        <v>0</v>
      </c>
      <c r="AA3170" s="2" t="s">
        <v>56</v>
      </c>
      <c r="AB3170" s="2" t="s">
        <v>15728</v>
      </c>
      <c r="AC3170" s="2" t="s">
        <v>106</v>
      </c>
      <c r="AD3170" s="2" t="s">
        <v>76</v>
      </c>
      <c r="AE3170" s="5">
        <v>73.36</v>
      </c>
      <c r="AF3170" s="2">
        <v>0</v>
      </c>
      <c r="AG3170" s="2" t="s">
        <v>77</v>
      </c>
      <c r="AH3170" s="2">
        <v>14</v>
      </c>
      <c r="AI3170" s="6" t="str">
        <f t="shared" si="147"/>
        <v>35-44</v>
      </c>
      <c r="AJ3170" s="11">
        <f>YEAR(tbl_LoanData[[#This Row],[Application Date]])</f>
        <v>2024</v>
      </c>
      <c r="AK3170" s="11" t="str">
        <f>TEXT(tbl_LoanData[[#This Row],[Application Date]],"MMMM")</f>
        <v>June</v>
      </c>
      <c r="AL3170" s="12">
        <f>DATE(YEAR(tbl_LoanData[[#This Row],[Application Date]]),MONTH(tbl_LoanData[[#This Row],[Application Date]]),1)</f>
        <v>45444</v>
      </c>
      <c r="AM3170" s="14">
        <f ca="1">IF(AND(tbl_LoanData[[#This Row],[Application Date]]&gt;=EOMONTH(TODAY(),-1)+1,tbl_LoanData[[#This Row],[Application Date]]&lt;=TODAY()),tbl_LoanData[[#This Row],[Loan Amount]],0)</f>
        <v>0</v>
      </c>
      <c r="AN3170" s="14">
        <f>tbl_LoanData[[#This Row],[Amount Paid]]-(Q3170-X3170)</f>
        <v>76315.599999999977</v>
      </c>
      <c r="AO3170" s="14">
        <f>IF(tbl_LoanData[[#This Row],[Application Status]]="Approved",1,0)</f>
        <v>1</v>
      </c>
      <c r="AP3170" s="22" t="str">
        <f t="shared" ca="1" si="148"/>
        <v/>
      </c>
      <c r="AQ3170" s="22" t="str">
        <f t="shared" ca="1" si="149"/>
        <v/>
      </c>
    </row>
    <row r="3171" spans="1:43" x14ac:dyDescent="0.3">
      <c r="A3171" s="2" t="s">
        <v>15083</v>
      </c>
      <c r="B3171" s="2" t="s">
        <v>15084</v>
      </c>
      <c r="C3171" s="2" t="s">
        <v>1102</v>
      </c>
      <c r="D3171" s="2" t="s">
        <v>101</v>
      </c>
      <c r="E3171" s="2" t="s">
        <v>447</v>
      </c>
      <c r="F3171" s="2">
        <v>23</v>
      </c>
      <c r="G3171" s="2" t="s">
        <v>69</v>
      </c>
      <c r="H3171" s="2" t="s">
        <v>398</v>
      </c>
      <c r="I3171" s="2" t="s">
        <v>46</v>
      </c>
      <c r="J3171" s="3">
        <v>45470</v>
      </c>
      <c r="K3171" s="3">
        <v>45472</v>
      </c>
      <c r="L3171" s="2" t="s">
        <v>37</v>
      </c>
      <c r="M3171" s="2" t="s">
        <v>104</v>
      </c>
      <c r="N3171" s="2" t="s">
        <v>286</v>
      </c>
      <c r="O3171" s="4">
        <v>161000</v>
      </c>
      <c r="P3171" s="4">
        <v>23700</v>
      </c>
      <c r="Q3171" s="4">
        <v>137300</v>
      </c>
      <c r="R3171" s="2">
        <v>36</v>
      </c>
      <c r="S3171" s="5">
        <v>6.82</v>
      </c>
      <c r="T3171" s="4">
        <v>4594.21</v>
      </c>
      <c r="U3171" s="2" t="s">
        <v>73</v>
      </c>
      <c r="V3171" s="2" t="s">
        <v>74</v>
      </c>
      <c r="W3171" s="4">
        <v>119449.46</v>
      </c>
      <c r="X3171" s="4">
        <v>45942.12</v>
      </c>
      <c r="Y3171" s="4">
        <v>165391.57999999999</v>
      </c>
      <c r="Z3171" s="2">
        <v>0</v>
      </c>
      <c r="AA3171" s="2" t="s">
        <v>56</v>
      </c>
      <c r="AB3171" s="2" t="s">
        <v>15728</v>
      </c>
      <c r="AC3171" s="2" t="s">
        <v>121</v>
      </c>
      <c r="AD3171" s="2" t="s">
        <v>76</v>
      </c>
      <c r="AE3171" s="5">
        <v>85.28</v>
      </c>
      <c r="AF3171" s="2">
        <v>0</v>
      </c>
      <c r="AG3171" s="2" t="s">
        <v>77</v>
      </c>
      <c r="AH3171" s="2">
        <v>2</v>
      </c>
      <c r="AI3171" s="6" t="str">
        <f t="shared" si="147"/>
        <v>18-24</v>
      </c>
      <c r="AJ3171" s="11">
        <f>YEAR(tbl_LoanData[[#This Row],[Application Date]])</f>
        <v>2024</v>
      </c>
      <c r="AK3171" s="11" t="str">
        <f>TEXT(tbl_LoanData[[#This Row],[Application Date]],"MMMM")</f>
        <v>June</v>
      </c>
      <c r="AL3171" s="12">
        <f>DATE(YEAR(tbl_LoanData[[#This Row],[Application Date]]),MONTH(tbl_LoanData[[#This Row],[Application Date]]),1)</f>
        <v>45444</v>
      </c>
      <c r="AM3171" s="14">
        <f ca="1">IF(AND(tbl_LoanData[[#This Row],[Application Date]]&gt;=EOMONTH(TODAY(),-1)+1,tbl_LoanData[[#This Row],[Application Date]]&lt;=TODAY()),tbl_LoanData[[#This Row],[Loan Amount]],0)</f>
        <v>0</v>
      </c>
      <c r="AN3171" s="14">
        <f>tbl_LoanData[[#This Row],[Amount Paid]]-(Q3171-X3171)</f>
        <v>28091.58</v>
      </c>
      <c r="AO3171" s="14">
        <f>IF(tbl_LoanData[[#This Row],[Application Status]]="Approved",1,0)</f>
        <v>1</v>
      </c>
      <c r="AP3171" s="22" t="str">
        <f t="shared" ca="1" si="148"/>
        <v/>
      </c>
      <c r="AQ3171" s="22" t="str">
        <f t="shared" ca="1" si="149"/>
        <v/>
      </c>
    </row>
    <row r="3172" spans="1:43" x14ac:dyDescent="0.3">
      <c r="A3172" s="2" t="s">
        <v>15201</v>
      </c>
      <c r="B3172" s="2" t="s">
        <v>15202</v>
      </c>
      <c r="C3172" s="2" t="s">
        <v>243</v>
      </c>
      <c r="D3172" s="2" t="s">
        <v>209</v>
      </c>
      <c r="E3172" s="2" t="s">
        <v>161</v>
      </c>
      <c r="F3172" s="2">
        <v>56</v>
      </c>
      <c r="G3172" s="2" t="s">
        <v>83</v>
      </c>
      <c r="H3172" s="2" t="s">
        <v>273</v>
      </c>
      <c r="I3172" s="2" t="s">
        <v>45</v>
      </c>
      <c r="J3172" s="3">
        <v>45446</v>
      </c>
      <c r="K3172" s="3">
        <v>45464</v>
      </c>
      <c r="L3172" s="2" t="s">
        <v>38</v>
      </c>
      <c r="M3172" s="2" t="s">
        <v>127</v>
      </c>
      <c r="N3172" s="2" t="s">
        <v>128</v>
      </c>
      <c r="O3172" s="4">
        <v>1349000</v>
      </c>
      <c r="P3172" s="4">
        <v>225600</v>
      </c>
      <c r="Q3172" s="4">
        <v>1123400</v>
      </c>
      <c r="R3172" s="2">
        <v>60</v>
      </c>
      <c r="S3172" s="5">
        <v>13.7</v>
      </c>
      <c r="T3172" s="4">
        <v>31548.82</v>
      </c>
      <c r="U3172" s="2" t="s">
        <v>73</v>
      </c>
      <c r="V3172" s="2" t="s">
        <v>74</v>
      </c>
      <c r="W3172" s="4">
        <v>788720.5</v>
      </c>
      <c r="X3172" s="4">
        <v>1104208.5</v>
      </c>
      <c r="Y3172" s="4">
        <v>1892929</v>
      </c>
      <c r="Z3172" s="2">
        <v>28</v>
      </c>
      <c r="AA3172" s="2" t="s">
        <v>57</v>
      </c>
      <c r="AB3172" s="2" t="s">
        <v>15729</v>
      </c>
      <c r="AC3172" s="2" t="s">
        <v>129</v>
      </c>
      <c r="AD3172" s="2" t="s">
        <v>76</v>
      </c>
      <c r="AE3172" s="5">
        <v>83.28</v>
      </c>
      <c r="AF3172" s="2">
        <v>1</v>
      </c>
      <c r="AG3172" s="2" t="s">
        <v>77</v>
      </c>
      <c r="AH3172" s="2">
        <v>18</v>
      </c>
      <c r="AI3172" s="6" t="str">
        <f t="shared" si="147"/>
        <v>55-64</v>
      </c>
      <c r="AJ3172" s="11">
        <f>YEAR(tbl_LoanData[[#This Row],[Application Date]])</f>
        <v>2024</v>
      </c>
      <c r="AK3172" s="11" t="str">
        <f>TEXT(tbl_LoanData[[#This Row],[Application Date]],"MMMM")</f>
        <v>June</v>
      </c>
      <c r="AL3172" s="12">
        <f>DATE(YEAR(tbl_LoanData[[#This Row],[Application Date]]),MONTH(tbl_LoanData[[#This Row],[Application Date]]),1)</f>
        <v>45444</v>
      </c>
      <c r="AM3172" s="14">
        <f ca="1">IF(AND(tbl_LoanData[[#This Row],[Application Date]]&gt;=EOMONTH(TODAY(),-1)+1,tbl_LoanData[[#This Row],[Application Date]]&lt;=TODAY()),tbl_LoanData[[#This Row],[Loan Amount]],0)</f>
        <v>0</v>
      </c>
      <c r="AN3172" s="14">
        <f>tbl_LoanData[[#This Row],[Amount Paid]]-(Q3172-X3172)</f>
        <v>769529</v>
      </c>
      <c r="AO3172" s="14">
        <f>IF(tbl_LoanData[[#This Row],[Application Status]]="Approved",1,0)</f>
        <v>1</v>
      </c>
      <c r="AP3172" s="22" t="str">
        <f t="shared" ca="1" si="148"/>
        <v/>
      </c>
      <c r="AQ3172" s="22" t="str">
        <f t="shared" ca="1" si="149"/>
        <v/>
      </c>
    </row>
    <row r="3173" spans="1:43" ht="14.4" customHeight="1" x14ac:dyDescent="0.3">
      <c r="A3173" s="2" t="s">
        <v>380</v>
      </c>
      <c r="B3173" s="2" t="s">
        <v>381</v>
      </c>
      <c r="C3173" s="2" t="s">
        <v>356</v>
      </c>
      <c r="D3173" s="2" t="s">
        <v>232</v>
      </c>
      <c r="E3173" s="2" t="s">
        <v>81</v>
      </c>
      <c r="F3173" s="2">
        <v>29</v>
      </c>
      <c r="G3173" s="2" t="s">
        <v>69</v>
      </c>
      <c r="H3173" s="2" t="s">
        <v>136</v>
      </c>
      <c r="I3173" s="2" t="s">
        <v>49</v>
      </c>
      <c r="J3173" s="3">
        <v>45486</v>
      </c>
      <c r="K3173" s="3">
        <v>45506</v>
      </c>
      <c r="L3173" s="2" t="s">
        <v>38</v>
      </c>
      <c r="M3173" s="2" t="s">
        <v>144</v>
      </c>
      <c r="N3173" s="2" t="s">
        <v>382</v>
      </c>
      <c r="O3173" s="4">
        <v>1541000</v>
      </c>
      <c r="P3173" s="4">
        <v>317800</v>
      </c>
      <c r="Q3173" s="4">
        <v>1223200</v>
      </c>
      <c r="R3173" s="2">
        <v>48</v>
      </c>
      <c r="S3173" s="5">
        <v>13.59</v>
      </c>
      <c r="T3173" s="4">
        <v>39336.07</v>
      </c>
      <c r="U3173" s="2" t="s">
        <v>73</v>
      </c>
      <c r="V3173" s="2" t="s">
        <v>74</v>
      </c>
      <c r="W3173" s="4">
        <v>747385.33</v>
      </c>
      <c r="X3173" s="4">
        <v>1140746.19</v>
      </c>
      <c r="Y3173" s="4">
        <v>1888131.52</v>
      </c>
      <c r="Z3173" s="2">
        <v>140</v>
      </c>
      <c r="AA3173" s="2" t="s">
        <v>60</v>
      </c>
      <c r="AB3173" s="2" t="s">
        <v>15730</v>
      </c>
      <c r="AC3173" s="2" t="s">
        <v>332</v>
      </c>
      <c r="AD3173" s="2" t="s">
        <v>76</v>
      </c>
      <c r="AE3173" s="5">
        <v>79.38</v>
      </c>
      <c r="AF3173" s="2">
        <v>5</v>
      </c>
      <c r="AG3173" s="2" t="s">
        <v>130</v>
      </c>
      <c r="AH3173" s="2">
        <v>20</v>
      </c>
      <c r="AI3173" s="6" t="str">
        <f t="shared" si="147"/>
        <v>25-34</v>
      </c>
      <c r="AJ3173" s="11">
        <f>YEAR(tbl_LoanData[[#This Row],[Application Date]])</f>
        <v>2024</v>
      </c>
      <c r="AK3173" s="11" t="str">
        <f>TEXT(tbl_LoanData[[#This Row],[Application Date]],"MMMM")</f>
        <v>July</v>
      </c>
      <c r="AL3173" s="12">
        <f>DATE(YEAR(tbl_LoanData[[#This Row],[Application Date]]),MONTH(tbl_LoanData[[#This Row],[Application Date]]),1)</f>
        <v>45474</v>
      </c>
      <c r="AM3173" s="14">
        <f ca="1">IF(AND(tbl_LoanData[[#This Row],[Application Date]]&gt;=EOMONTH(TODAY(),-1)+1,tbl_LoanData[[#This Row],[Application Date]]&lt;=TODAY()),tbl_LoanData[[#This Row],[Loan Amount]],0)</f>
        <v>0</v>
      </c>
      <c r="AN3173" s="14">
        <f>tbl_LoanData[[#This Row],[Amount Paid]]-(Q3173-X3173)</f>
        <v>664931.5199999999</v>
      </c>
      <c r="AO3173" s="14">
        <f>IF(tbl_LoanData[[#This Row],[Application Status]]="Approved",1,0)</f>
        <v>1</v>
      </c>
      <c r="AP3173" s="22" t="str">
        <f t="shared" ca="1" si="148"/>
        <v/>
      </c>
      <c r="AQ3173" s="22" t="str">
        <f t="shared" ca="1" si="149"/>
        <v/>
      </c>
    </row>
    <row r="3174" spans="1:43" ht="14.4" customHeight="1" x14ac:dyDescent="0.3">
      <c r="A3174" s="2" t="s">
        <v>587</v>
      </c>
      <c r="B3174" s="2" t="s">
        <v>588</v>
      </c>
      <c r="C3174" s="2" t="s">
        <v>216</v>
      </c>
      <c r="D3174" s="2" t="s">
        <v>118</v>
      </c>
      <c r="E3174" s="2" t="s">
        <v>293</v>
      </c>
      <c r="F3174" s="2">
        <v>23</v>
      </c>
      <c r="G3174" s="2" t="s">
        <v>83</v>
      </c>
      <c r="H3174" s="2" t="s">
        <v>126</v>
      </c>
      <c r="I3174" s="2" t="s">
        <v>44</v>
      </c>
      <c r="J3174" s="3">
        <v>45482</v>
      </c>
      <c r="K3174" s="3">
        <v>45488</v>
      </c>
      <c r="L3174" s="2" t="s">
        <v>38</v>
      </c>
      <c r="M3174" s="2" t="s">
        <v>71</v>
      </c>
      <c r="N3174" s="2" t="s">
        <v>589</v>
      </c>
      <c r="O3174" s="4">
        <v>1209000</v>
      </c>
      <c r="P3174" s="4">
        <v>270600</v>
      </c>
      <c r="Q3174" s="4">
        <v>938400</v>
      </c>
      <c r="R3174" s="2">
        <v>36</v>
      </c>
      <c r="S3174" s="5">
        <v>14.84</v>
      </c>
      <c r="T3174" s="4">
        <v>37671.550000000003</v>
      </c>
      <c r="U3174" s="2" t="s">
        <v>73</v>
      </c>
      <c r="V3174" s="2" t="s">
        <v>74</v>
      </c>
      <c r="W3174" s="4">
        <v>941788.75</v>
      </c>
      <c r="X3174" s="4">
        <v>414386.93</v>
      </c>
      <c r="Y3174" s="4">
        <v>1356175.68</v>
      </c>
      <c r="Z3174" s="2">
        <v>0</v>
      </c>
      <c r="AA3174" s="2" t="s">
        <v>56</v>
      </c>
      <c r="AB3174" s="2" t="s">
        <v>15736</v>
      </c>
      <c r="AC3174" s="2" t="s">
        <v>332</v>
      </c>
      <c r="AD3174" s="2" t="s">
        <v>76</v>
      </c>
      <c r="AE3174" s="5">
        <v>77.62</v>
      </c>
      <c r="AF3174" s="2">
        <v>0</v>
      </c>
      <c r="AG3174" s="2" t="s">
        <v>77</v>
      </c>
      <c r="AH3174" s="2">
        <v>6</v>
      </c>
      <c r="AI3174" s="6" t="str">
        <f t="shared" si="147"/>
        <v>18-24</v>
      </c>
      <c r="AJ3174" s="11">
        <f>YEAR(tbl_LoanData[[#This Row],[Application Date]])</f>
        <v>2024</v>
      </c>
      <c r="AK3174" s="11" t="str">
        <f>TEXT(tbl_LoanData[[#This Row],[Application Date]],"MMMM")</f>
        <v>July</v>
      </c>
      <c r="AL3174" s="12">
        <f>DATE(YEAR(tbl_LoanData[[#This Row],[Application Date]]),MONTH(tbl_LoanData[[#This Row],[Application Date]]),1)</f>
        <v>45474</v>
      </c>
      <c r="AM3174" s="14">
        <f ca="1">IF(AND(tbl_LoanData[[#This Row],[Application Date]]&gt;=EOMONTH(TODAY(),-1)+1,tbl_LoanData[[#This Row],[Application Date]]&lt;=TODAY()),tbl_LoanData[[#This Row],[Loan Amount]],0)</f>
        <v>0</v>
      </c>
      <c r="AN3174" s="14">
        <f>tbl_LoanData[[#This Row],[Amount Paid]]-(Q3174-X3174)</f>
        <v>417775.68</v>
      </c>
      <c r="AO3174" s="14">
        <f>IF(tbl_LoanData[[#This Row],[Application Status]]="Approved",1,0)</f>
        <v>1</v>
      </c>
      <c r="AP3174" s="22" t="str">
        <f t="shared" ca="1" si="148"/>
        <v/>
      </c>
      <c r="AQ3174" s="22" t="str">
        <f t="shared" ca="1" si="149"/>
        <v/>
      </c>
    </row>
    <row r="3175" spans="1:43" ht="14.4" customHeight="1" x14ac:dyDescent="0.3">
      <c r="A3175" s="2" t="s">
        <v>595</v>
      </c>
      <c r="B3175" s="2" t="s">
        <v>596</v>
      </c>
      <c r="C3175" s="2" t="s">
        <v>304</v>
      </c>
      <c r="D3175" s="2" t="s">
        <v>118</v>
      </c>
      <c r="E3175" s="2" t="s">
        <v>125</v>
      </c>
      <c r="F3175" s="2">
        <v>44</v>
      </c>
      <c r="G3175" s="2" t="s">
        <v>83</v>
      </c>
      <c r="H3175" s="2" t="s">
        <v>398</v>
      </c>
      <c r="I3175" s="2" t="s">
        <v>46</v>
      </c>
      <c r="J3175" s="3">
        <v>45477</v>
      </c>
      <c r="K3175" s="3">
        <v>45498</v>
      </c>
      <c r="L3175" s="2" t="s">
        <v>38</v>
      </c>
      <c r="M3175" s="2" t="s">
        <v>144</v>
      </c>
      <c r="N3175" s="2" t="s">
        <v>382</v>
      </c>
      <c r="O3175" s="4">
        <v>1015000</v>
      </c>
      <c r="P3175" s="4">
        <v>219000</v>
      </c>
      <c r="Q3175" s="4">
        <v>796000</v>
      </c>
      <c r="R3175" s="2">
        <v>36</v>
      </c>
      <c r="S3175" s="5">
        <v>13.39</v>
      </c>
      <c r="T3175" s="4">
        <v>30993.14</v>
      </c>
      <c r="U3175" s="2" t="s">
        <v>73</v>
      </c>
      <c r="V3175" s="2" t="s">
        <v>74</v>
      </c>
      <c r="W3175" s="4">
        <v>774828.5</v>
      </c>
      <c r="X3175" s="4">
        <v>340924.7</v>
      </c>
      <c r="Y3175" s="4">
        <v>1115753.2</v>
      </c>
      <c r="Z3175" s="2">
        <v>0</v>
      </c>
      <c r="AA3175" s="2" t="s">
        <v>56</v>
      </c>
      <c r="AB3175" s="2" t="s">
        <v>15736</v>
      </c>
      <c r="AC3175" s="2" t="s">
        <v>332</v>
      </c>
      <c r="AD3175" s="2" t="s">
        <v>76</v>
      </c>
      <c r="AE3175" s="5">
        <v>78.42</v>
      </c>
      <c r="AF3175" s="2">
        <v>0</v>
      </c>
      <c r="AG3175" s="2" t="s">
        <v>77</v>
      </c>
      <c r="AH3175" s="2">
        <v>21</v>
      </c>
      <c r="AI3175" s="6" t="str">
        <f t="shared" si="147"/>
        <v>35-44</v>
      </c>
      <c r="AJ3175" s="11">
        <f>YEAR(tbl_LoanData[[#This Row],[Application Date]])</f>
        <v>2024</v>
      </c>
      <c r="AK3175" s="11" t="str">
        <f>TEXT(tbl_LoanData[[#This Row],[Application Date]],"MMMM")</f>
        <v>July</v>
      </c>
      <c r="AL3175" s="12">
        <f>DATE(YEAR(tbl_LoanData[[#This Row],[Application Date]]),MONTH(tbl_LoanData[[#This Row],[Application Date]]),1)</f>
        <v>45474</v>
      </c>
      <c r="AM3175" s="14">
        <f ca="1">IF(AND(tbl_LoanData[[#This Row],[Application Date]]&gt;=EOMONTH(TODAY(),-1)+1,tbl_LoanData[[#This Row],[Application Date]]&lt;=TODAY()),tbl_LoanData[[#This Row],[Loan Amount]],0)</f>
        <v>0</v>
      </c>
      <c r="AN3175" s="14">
        <f>tbl_LoanData[[#This Row],[Amount Paid]]-(Q3175-X3175)</f>
        <v>319753.2</v>
      </c>
      <c r="AO3175" s="14">
        <f>IF(tbl_LoanData[[#This Row],[Application Status]]="Approved",1,0)</f>
        <v>1</v>
      </c>
      <c r="AP3175" s="22" t="str">
        <f t="shared" ca="1" si="148"/>
        <v/>
      </c>
      <c r="AQ3175" s="22" t="str">
        <f t="shared" ca="1" si="149"/>
        <v/>
      </c>
    </row>
    <row r="3176" spans="1:43" ht="14.4" customHeight="1" x14ac:dyDescent="0.3">
      <c r="A3176" s="2" t="s">
        <v>628</v>
      </c>
      <c r="B3176" s="2" t="s">
        <v>629</v>
      </c>
      <c r="C3176" s="2" t="s">
        <v>444</v>
      </c>
      <c r="D3176" s="2" t="s">
        <v>268</v>
      </c>
      <c r="E3176" s="2" t="s">
        <v>311</v>
      </c>
      <c r="F3176" s="2">
        <v>60</v>
      </c>
      <c r="G3176" s="2" t="s">
        <v>69</v>
      </c>
      <c r="H3176" s="2" t="s">
        <v>307</v>
      </c>
      <c r="I3176" s="2" t="s">
        <v>43</v>
      </c>
      <c r="J3176" s="3">
        <v>45478</v>
      </c>
      <c r="K3176" s="3">
        <v>45497</v>
      </c>
      <c r="L3176" s="2" t="s">
        <v>40</v>
      </c>
      <c r="M3176" s="2" t="s">
        <v>111</v>
      </c>
      <c r="N3176" s="2" t="s">
        <v>120</v>
      </c>
      <c r="O3176" s="4">
        <v>919000</v>
      </c>
      <c r="P3176" s="4">
        <v>328300</v>
      </c>
      <c r="Q3176" s="4">
        <v>590700</v>
      </c>
      <c r="R3176" s="2">
        <v>60</v>
      </c>
      <c r="S3176" s="5">
        <v>8.73</v>
      </c>
      <c r="T3176" s="4">
        <v>14142.34</v>
      </c>
      <c r="U3176" s="2" t="s">
        <v>73</v>
      </c>
      <c r="V3176" s="2" t="s">
        <v>74</v>
      </c>
      <c r="W3176" s="4">
        <v>353558.5</v>
      </c>
      <c r="X3176" s="4">
        <v>494982.05</v>
      </c>
      <c r="Y3176" s="4">
        <v>848540.55</v>
      </c>
      <c r="Z3176" s="2">
        <v>0</v>
      </c>
      <c r="AA3176" s="2" t="s">
        <v>56</v>
      </c>
      <c r="AB3176" s="2" t="s">
        <v>15727</v>
      </c>
      <c r="AC3176" s="2" t="s">
        <v>213</v>
      </c>
      <c r="AD3176" s="2" t="s">
        <v>76</v>
      </c>
      <c r="AE3176" s="5">
        <v>64.28</v>
      </c>
      <c r="AF3176" s="2">
        <v>0</v>
      </c>
      <c r="AG3176" s="2" t="s">
        <v>77</v>
      </c>
      <c r="AH3176" s="2">
        <v>19</v>
      </c>
      <c r="AI3176" s="6" t="str">
        <f t="shared" si="147"/>
        <v>55-64</v>
      </c>
      <c r="AJ3176" s="11">
        <f>YEAR(tbl_LoanData[[#This Row],[Application Date]])</f>
        <v>2024</v>
      </c>
      <c r="AK3176" s="11" t="str">
        <f>TEXT(tbl_LoanData[[#This Row],[Application Date]],"MMMM")</f>
        <v>July</v>
      </c>
      <c r="AL3176" s="12">
        <f>DATE(YEAR(tbl_LoanData[[#This Row],[Application Date]]),MONTH(tbl_LoanData[[#This Row],[Application Date]]),1)</f>
        <v>45474</v>
      </c>
      <c r="AM3176" s="14">
        <f ca="1">IF(AND(tbl_LoanData[[#This Row],[Application Date]]&gt;=EOMONTH(TODAY(),-1)+1,tbl_LoanData[[#This Row],[Application Date]]&lt;=TODAY()),tbl_LoanData[[#This Row],[Loan Amount]],0)</f>
        <v>0</v>
      </c>
      <c r="AN3176" s="14">
        <f>tbl_LoanData[[#This Row],[Amount Paid]]-(Q3176-X3176)</f>
        <v>257840.55</v>
      </c>
      <c r="AO3176" s="14">
        <f>IF(tbl_LoanData[[#This Row],[Application Status]]="Approved",1,0)</f>
        <v>1</v>
      </c>
      <c r="AP3176" s="22" t="str">
        <f t="shared" ca="1" si="148"/>
        <v/>
      </c>
      <c r="AQ3176" s="22" t="str">
        <f t="shared" ca="1" si="149"/>
        <v/>
      </c>
    </row>
    <row r="3177" spans="1:43" ht="14.4" customHeight="1" x14ac:dyDescent="0.3">
      <c r="A3177" s="2" t="s">
        <v>690</v>
      </c>
      <c r="B3177" s="2" t="s">
        <v>691</v>
      </c>
      <c r="C3177" s="2" t="s">
        <v>216</v>
      </c>
      <c r="D3177" s="2" t="s">
        <v>142</v>
      </c>
      <c r="E3177" s="2" t="s">
        <v>117</v>
      </c>
      <c r="F3177" s="2">
        <v>34</v>
      </c>
      <c r="G3177" s="2" t="s">
        <v>83</v>
      </c>
      <c r="H3177" s="2" t="s">
        <v>233</v>
      </c>
      <c r="I3177" s="2" t="s">
        <v>46</v>
      </c>
      <c r="J3177" s="3">
        <v>45481</v>
      </c>
      <c r="K3177" s="3">
        <v>45494</v>
      </c>
      <c r="L3177" s="2" t="s">
        <v>40</v>
      </c>
      <c r="M3177" s="2" t="s">
        <v>94</v>
      </c>
      <c r="N3177" s="2" t="s">
        <v>95</v>
      </c>
      <c r="O3177" s="4">
        <v>1076000</v>
      </c>
      <c r="P3177" s="4">
        <v>320800</v>
      </c>
      <c r="Q3177" s="4">
        <v>755200</v>
      </c>
      <c r="R3177" s="2">
        <v>48</v>
      </c>
      <c r="S3177" s="5">
        <v>6.28</v>
      </c>
      <c r="T3177" s="4">
        <v>19685.55</v>
      </c>
      <c r="U3177" s="2" t="s">
        <v>73</v>
      </c>
      <c r="V3177" s="2" t="s">
        <v>74</v>
      </c>
      <c r="W3177" s="4">
        <v>472453.2</v>
      </c>
      <c r="X3177" s="4">
        <v>472453.04</v>
      </c>
      <c r="Y3177" s="4">
        <v>944906.23999999999</v>
      </c>
      <c r="Z3177" s="2">
        <v>28</v>
      </c>
      <c r="AA3177" s="2" t="s">
        <v>57</v>
      </c>
      <c r="AB3177" s="2" t="s">
        <v>15729</v>
      </c>
      <c r="AC3177" s="2" t="s">
        <v>75</v>
      </c>
      <c r="AD3177" s="2" t="s">
        <v>76</v>
      </c>
      <c r="AE3177" s="5">
        <v>70.19</v>
      </c>
      <c r="AF3177" s="2">
        <v>1</v>
      </c>
      <c r="AG3177" s="2" t="s">
        <v>77</v>
      </c>
      <c r="AH3177" s="2">
        <v>13</v>
      </c>
      <c r="AI3177" s="6" t="str">
        <f t="shared" si="147"/>
        <v>25-34</v>
      </c>
      <c r="AJ3177" s="11">
        <f>YEAR(tbl_LoanData[[#This Row],[Application Date]])</f>
        <v>2024</v>
      </c>
      <c r="AK3177" s="11" t="str">
        <f>TEXT(tbl_LoanData[[#This Row],[Application Date]],"MMMM")</f>
        <v>July</v>
      </c>
      <c r="AL3177" s="12">
        <f>DATE(YEAR(tbl_LoanData[[#This Row],[Application Date]]),MONTH(tbl_LoanData[[#This Row],[Application Date]]),1)</f>
        <v>45474</v>
      </c>
      <c r="AM3177" s="14">
        <f ca="1">IF(AND(tbl_LoanData[[#This Row],[Application Date]]&gt;=EOMONTH(TODAY(),-1)+1,tbl_LoanData[[#This Row],[Application Date]]&lt;=TODAY()),tbl_LoanData[[#This Row],[Loan Amount]],0)</f>
        <v>0</v>
      </c>
      <c r="AN3177" s="14">
        <f>tbl_LoanData[[#This Row],[Amount Paid]]-(Q3177-X3177)</f>
        <v>189706.23999999999</v>
      </c>
      <c r="AO3177" s="14">
        <f>IF(tbl_LoanData[[#This Row],[Application Status]]="Approved",1,0)</f>
        <v>1</v>
      </c>
      <c r="AP3177" s="22" t="str">
        <f t="shared" ca="1" si="148"/>
        <v/>
      </c>
      <c r="AQ3177" s="22" t="str">
        <f t="shared" ca="1" si="149"/>
        <v/>
      </c>
    </row>
    <row r="3178" spans="1:43" ht="14.4" customHeight="1" x14ac:dyDescent="0.3">
      <c r="A3178" s="2" t="s">
        <v>769</v>
      </c>
      <c r="B3178" s="2" t="s">
        <v>770</v>
      </c>
      <c r="C3178" s="2" t="s">
        <v>575</v>
      </c>
      <c r="D3178" s="2" t="s">
        <v>102</v>
      </c>
      <c r="E3178" s="2" t="s">
        <v>165</v>
      </c>
      <c r="F3178" s="2">
        <v>59</v>
      </c>
      <c r="G3178" s="2" t="s">
        <v>69</v>
      </c>
      <c r="H3178" s="2" t="s">
        <v>191</v>
      </c>
      <c r="I3178" s="2" t="s">
        <v>51</v>
      </c>
      <c r="J3178" s="3">
        <v>45483</v>
      </c>
      <c r="K3178" s="3">
        <v>45503</v>
      </c>
      <c r="L3178" s="2" t="s">
        <v>38</v>
      </c>
      <c r="M3178" s="2" t="s">
        <v>85</v>
      </c>
      <c r="N3178" s="2" t="s">
        <v>314</v>
      </c>
      <c r="O3178" s="4">
        <v>1924000</v>
      </c>
      <c r="P3178" s="4">
        <v>505100</v>
      </c>
      <c r="Q3178" s="4">
        <v>1418900</v>
      </c>
      <c r="R3178" s="2">
        <v>48</v>
      </c>
      <c r="S3178" s="5">
        <v>8.9</v>
      </c>
      <c r="T3178" s="4">
        <v>40083.93</v>
      </c>
      <c r="U3178" s="2" t="s">
        <v>73</v>
      </c>
      <c r="V3178" s="2" t="s">
        <v>74</v>
      </c>
      <c r="W3178" s="4">
        <v>962014.32</v>
      </c>
      <c r="X3178" s="4">
        <v>962014.08</v>
      </c>
      <c r="Y3178" s="4">
        <v>1924028.4</v>
      </c>
      <c r="Z3178" s="2">
        <v>0</v>
      </c>
      <c r="AA3178" s="2" t="s">
        <v>56</v>
      </c>
      <c r="AB3178" s="2" t="s">
        <v>15736</v>
      </c>
      <c r="AC3178" s="2" t="s">
        <v>75</v>
      </c>
      <c r="AD3178" s="2" t="s">
        <v>76</v>
      </c>
      <c r="AE3178" s="5">
        <v>73.75</v>
      </c>
      <c r="AF3178" s="2">
        <v>0</v>
      </c>
      <c r="AG3178" s="2" t="s">
        <v>77</v>
      </c>
      <c r="AH3178" s="2">
        <v>20</v>
      </c>
      <c r="AI3178" s="6" t="str">
        <f t="shared" si="147"/>
        <v>55-64</v>
      </c>
      <c r="AJ3178" s="11">
        <f>YEAR(tbl_LoanData[[#This Row],[Application Date]])</f>
        <v>2024</v>
      </c>
      <c r="AK3178" s="11" t="str">
        <f>TEXT(tbl_LoanData[[#This Row],[Application Date]],"MMMM")</f>
        <v>July</v>
      </c>
      <c r="AL3178" s="12">
        <f>DATE(YEAR(tbl_LoanData[[#This Row],[Application Date]]),MONTH(tbl_LoanData[[#This Row],[Application Date]]),1)</f>
        <v>45474</v>
      </c>
      <c r="AM3178" s="14">
        <f ca="1">IF(AND(tbl_LoanData[[#This Row],[Application Date]]&gt;=EOMONTH(TODAY(),-1)+1,tbl_LoanData[[#This Row],[Application Date]]&lt;=TODAY()),tbl_LoanData[[#This Row],[Loan Amount]],0)</f>
        <v>0</v>
      </c>
      <c r="AN3178" s="14">
        <f>tbl_LoanData[[#This Row],[Amount Paid]]-(Q3178-X3178)</f>
        <v>505128.39999999991</v>
      </c>
      <c r="AO3178" s="14">
        <f>IF(tbl_LoanData[[#This Row],[Application Status]]="Approved",1,0)</f>
        <v>1</v>
      </c>
      <c r="AP3178" s="22" t="str">
        <f t="shared" ca="1" si="148"/>
        <v/>
      </c>
      <c r="AQ3178" s="22" t="str">
        <f t="shared" ca="1" si="149"/>
        <v/>
      </c>
    </row>
    <row r="3179" spans="1:43" x14ac:dyDescent="0.3">
      <c r="A3179" s="2" t="s">
        <v>788</v>
      </c>
      <c r="B3179" s="2" t="s">
        <v>789</v>
      </c>
      <c r="C3179" s="2" t="s">
        <v>331</v>
      </c>
      <c r="D3179" s="2" t="s">
        <v>81</v>
      </c>
      <c r="E3179" s="2" t="s">
        <v>465</v>
      </c>
      <c r="F3179" s="2">
        <v>22</v>
      </c>
      <c r="G3179" s="2" t="s">
        <v>83</v>
      </c>
      <c r="H3179" s="2" t="s">
        <v>543</v>
      </c>
      <c r="I3179" s="2" t="s">
        <v>45</v>
      </c>
      <c r="J3179" s="3">
        <v>45493</v>
      </c>
      <c r="K3179" s="3">
        <v>45498</v>
      </c>
      <c r="L3179" s="2" t="s">
        <v>38</v>
      </c>
      <c r="M3179" s="2" t="s">
        <v>144</v>
      </c>
      <c r="N3179" s="2" t="s">
        <v>382</v>
      </c>
      <c r="O3179" s="4">
        <v>1326000</v>
      </c>
      <c r="P3179" s="4">
        <v>166400</v>
      </c>
      <c r="Q3179" s="4">
        <v>1159600</v>
      </c>
      <c r="R3179" s="2">
        <v>18</v>
      </c>
      <c r="S3179" s="5">
        <v>9.1</v>
      </c>
      <c r="T3179" s="4">
        <v>73215.86</v>
      </c>
      <c r="U3179" s="2" t="s">
        <v>73</v>
      </c>
      <c r="V3179" s="2" t="s">
        <v>33</v>
      </c>
      <c r="W3179" s="4">
        <v>1317885.3999999999</v>
      </c>
      <c r="X3179" s="4">
        <v>0</v>
      </c>
      <c r="Y3179" s="4">
        <v>1317885.3999999999</v>
      </c>
      <c r="Z3179" s="2">
        <v>0</v>
      </c>
      <c r="AA3179" s="2" t="s">
        <v>56</v>
      </c>
      <c r="AB3179" s="2" t="s">
        <v>15734</v>
      </c>
      <c r="AC3179" s="2" t="s">
        <v>332</v>
      </c>
      <c r="AD3179" s="2" t="s">
        <v>76</v>
      </c>
      <c r="AE3179" s="5">
        <v>87.45</v>
      </c>
      <c r="AF3179" s="2">
        <v>0</v>
      </c>
      <c r="AG3179" s="2" t="s">
        <v>77</v>
      </c>
      <c r="AH3179" s="2">
        <v>5</v>
      </c>
      <c r="AI3179" s="6" t="str">
        <f t="shared" si="147"/>
        <v>18-24</v>
      </c>
      <c r="AJ3179" s="11">
        <f>YEAR(tbl_LoanData[[#This Row],[Application Date]])</f>
        <v>2024</v>
      </c>
      <c r="AK3179" s="11" t="str">
        <f>TEXT(tbl_LoanData[[#This Row],[Application Date]],"MMMM")</f>
        <v>July</v>
      </c>
      <c r="AL3179" s="12">
        <f>DATE(YEAR(tbl_LoanData[[#This Row],[Application Date]]),MONTH(tbl_LoanData[[#This Row],[Application Date]]),1)</f>
        <v>45474</v>
      </c>
      <c r="AM3179" s="14">
        <f ca="1">IF(AND(tbl_LoanData[[#This Row],[Application Date]]&gt;=EOMONTH(TODAY(),-1)+1,tbl_LoanData[[#This Row],[Application Date]]&lt;=TODAY()),tbl_LoanData[[#This Row],[Loan Amount]],0)</f>
        <v>0</v>
      </c>
      <c r="AN3179" s="14">
        <f>tbl_LoanData[[#This Row],[Amount Paid]]-(Q3179-X3179)</f>
        <v>158285.39999999991</v>
      </c>
      <c r="AO3179" s="14">
        <f>IF(tbl_LoanData[[#This Row],[Application Status]]="Approved",1,0)</f>
        <v>1</v>
      </c>
      <c r="AP3179" s="22" t="str">
        <f t="shared" ca="1" si="148"/>
        <v/>
      </c>
      <c r="AQ3179" s="22" t="str">
        <f t="shared" ca="1" si="149"/>
        <v/>
      </c>
    </row>
    <row r="3180" spans="1:43" ht="14.4" customHeight="1" x14ac:dyDescent="0.3">
      <c r="A3180" s="2" t="s">
        <v>889</v>
      </c>
      <c r="B3180" s="2" t="s">
        <v>890</v>
      </c>
      <c r="C3180" s="2" t="s">
        <v>297</v>
      </c>
      <c r="D3180" s="2" t="s">
        <v>101</v>
      </c>
      <c r="E3180" s="2" t="s">
        <v>323</v>
      </c>
      <c r="F3180" s="2">
        <v>37</v>
      </c>
      <c r="G3180" s="2" t="s">
        <v>69</v>
      </c>
      <c r="H3180" s="2" t="s">
        <v>143</v>
      </c>
      <c r="I3180" s="2" t="s">
        <v>46</v>
      </c>
      <c r="J3180" s="3">
        <v>45488</v>
      </c>
      <c r="K3180" s="3"/>
      <c r="L3180" s="2" t="s">
        <v>38</v>
      </c>
      <c r="M3180" s="2" t="s">
        <v>71</v>
      </c>
      <c r="N3180" s="2" t="s">
        <v>589</v>
      </c>
      <c r="O3180" s="4">
        <v>1907000</v>
      </c>
      <c r="P3180" s="4">
        <v>493800</v>
      </c>
      <c r="Q3180" s="4">
        <v>1413200</v>
      </c>
      <c r="R3180" s="2">
        <v>12</v>
      </c>
      <c r="S3180" s="5">
        <v>14.17</v>
      </c>
      <c r="T3180" s="4">
        <v>134454.20000000001</v>
      </c>
      <c r="U3180" s="2" t="s">
        <v>113</v>
      </c>
      <c r="V3180" s="2" t="s">
        <v>97</v>
      </c>
      <c r="W3180" s="4">
        <v>0</v>
      </c>
      <c r="X3180" s="4">
        <v>0</v>
      </c>
      <c r="Y3180" s="4">
        <v>1613450.44</v>
      </c>
      <c r="Z3180" s="2">
        <v>0</v>
      </c>
      <c r="AA3180" s="2" t="s">
        <v>97</v>
      </c>
      <c r="AB3180" s="2" t="s">
        <v>15733</v>
      </c>
      <c r="AC3180" s="2" t="s">
        <v>106</v>
      </c>
      <c r="AD3180" s="2" t="s">
        <v>76</v>
      </c>
      <c r="AE3180" s="5">
        <v>74.11</v>
      </c>
      <c r="AF3180" s="2">
        <v>0</v>
      </c>
      <c r="AG3180" s="2" t="s">
        <v>97</v>
      </c>
      <c r="AH3180" s="2"/>
      <c r="AI3180" s="6" t="str">
        <f t="shared" si="147"/>
        <v>35-44</v>
      </c>
      <c r="AJ3180" s="11">
        <f>YEAR(tbl_LoanData[[#This Row],[Application Date]])</f>
        <v>2024</v>
      </c>
      <c r="AK3180" s="11" t="str">
        <f>TEXT(tbl_LoanData[[#This Row],[Application Date]],"MMMM")</f>
        <v>July</v>
      </c>
      <c r="AL3180" s="12">
        <f>DATE(YEAR(tbl_LoanData[[#This Row],[Application Date]]),MONTH(tbl_LoanData[[#This Row],[Application Date]]),1)</f>
        <v>45474</v>
      </c>
      <c r="AM3180" s="14">
        <f ca="1">IF(AND(tbl_LoanData[[#This Row],[Application Date]]&gt;=EOMONTH(TODAY(),-1)+1,tbl_LoanData[[#This Row],[Application Date]]&lt;=TODAY()),tbl_LoanData[[#This Row],[Loan Amount]],0)</f>
        <v>0</v>
      </c>
      <c r="AN3180" s="14">
        <f>tbl_LoanData[[#This Row],[Amount Paid]]-(Q3180-X3180)</f>
        <v>-1413200</v>
      </c>
      <c r="AO3180" s="14">
        <f>IF(tbl_LoanData[[#This Row],[Application Status]]="Approved",1,0)</f>
        <v>0</v>
      </c>
      <c r="AP3180" s="22" t="str">
        <f t="shared" ca="1" si="148"/>
        <v/>
      </c>
      <c r="AQ3180" s="22" t="str">
        <f t="shared" ca="1" si="149"/>
        <v/>
      </c>
    </row>
    <row r="3181" spans="1:43" ht="14.4" customHeight="1" x14ac:dyDescent="0.3">
      <c r="A3181" s="2" t="s">
        <v>964</v>
      </c>
      <c r="B3181" s="2" t="s">
        <v>965</v>
      </c>
      <c r="C3181" s="2" t="s">
        <v>546</v>
      </c>
      <c r="D3181" s="2" t="s">
        <v>134</v>
      </c>
      <c r="E3181" s="2" t="s">
        <v>102</v>
      </c>
      <c r="F3181" s="2">
        <v>24</v>
      </c>
      <c r="G3181" s="2" t="s">
        <v>83</v>
      </c>
      <c r="H3181" s="2" t="s">
        <v>237</v>
      </c>
      <c r="I3181" s="2" t="s">
        <v>48</v>
      </c>
      <c r="J3181" s="3">
        <v>45478</v>
      </c>
      <c r="K3181" s="3">
        <v>45491</v>
      </c>
      <c r="L3181" s="2" t="s">
        <v>40</v>
      </c>
      <c r="M3181" s="2" t="s">
        <v>94</v>
      </c>
      <c r="N3181" s="2" t="s">
        <v>4</v>
      </c>
      <c r="O3181" s="4">
        <v>1358000</v>
      </c>
      <c r="P3181" s="4">
        <v>518600</v>
      </c>
      <c r="Q3181" s="4">
        <v>839400</v>
      </c>
      <c r="R3181" s="2">
        <v>18</v>
      </c>
      <c r="S3181" s="5">
        <v>10.23</v>
      </c>
      <c r="T3181" s="4">
        <v>53789.22</v>
      </c>
      <c r="U3181" s="2" t="s">
        <v>73</v>
      </c>
      <c r="V3181" s="2" t="s">
        <v>33</v>
      </c>
      <c r="W3181" s="4">
        <v>968205.93</v>
      </c>
      <c r="X3181" s="4">
        <v>0</v>
      </c>
      <c r="Y3181" s="4">
        <v>968205.93</v>
      </c>
      <c r="Z3181" s="2">
        <v>0</v>
      </c>
      <c r="AA3181" s="2" t="s">
        <v>56</v>
      </c>
      <c r="AB3181" s="2" t="s">
        <v>15729</v>
      </c>
      <c r="AC3181" s="2" t="s">
        <v>332</v>
      </c>
      <c r="AD3181" s="2" t="s">
        <v>76</v>
      </c>
      <c r="AE3181" s="5">
        <v>61.81</v>
      </c>
      <c r="AF3181" s="2">
        <v>0</v>
      </c>
      <c r="AG3181" s="2" t="s">
        <v>77</v>
      </c>
      <c r="AH3181" s="2">
        <v>13</v>
      </c>
      <c r="AI3181" s="6" t="str">
        <f t="shared" si="147"/>
        <v>18-24</v>
      </c>
      <c r="AJ3181" s="11">
        <f>YEAR(tbl_LoanData[[#This Row],[Application Date]])</f>
        <v>2024</v>
      </c>
      <c r="AK3181" s="11" t="str">
        <f>TEXT(tbl_LoanData[[#This Row],[Application Date]],"MMMM")</f>
        <v>July</v>
      </c>
      <c r="AL3181" s="12">
        <f>DATE(YEAR(tbl_LoanData[[#This Row],[Application Date]]),MONTH(tbl_LoanData[[#This Row],[Application Date]]),1)</f>
        <v>45474</v>
      </c>
      <c r="AM3181" s="14">
        <f ca="1">IF(AND(tbl_LoanData[[#This Row],[Application Date]]&gt;=EOMONTH(TODAY(),-1)+1,tbl_LoanData[[#This Row],[Application Date]]&lt;=TODAY()),tbl_LoanData[[#This Row],[Loan Amount]],0)</f>
        <v>0</v>
      </c>
      <c r="AN3181" s="14">
        <f>tbl_LoanData[[#This Row],[Amount Paid]]-(Q3181-X3181)</f>
        <v>128805.93000000005</v>
      </c>
      <c r="AO3181" s="14">
        <f>IF(tbl_LoanData[[#This Row],[Application Status]]="Approved",1,0)</f>
        <v>1</v>
      </c>
      <c r="AP3181" s="22" t="str">
        <f t="shared" ca="1" si="148"/>
        <v/>
      </c>
      <c r="AQ3181" s="22" t="str">
        <f t="shared" ca="1" si="149"/>
        <v/>
      </c>
    </row>
    <row r="3182" spans="1:43" ht="14.4" customHeight="1" x14ac:dyDescent="0.3">
      <c r="A3182" s="2" t="s">
        <v>991</v>
      </c>
      <c r="B3182" s="2" t="s">
        <v>992</v>
      </c>
      <c r="C3182" s="2" t="s">
        <v>243</v>
      </c>
      <c r="D3182" s="2" t="s">
        <v>268</v>
      </c>
      <c r="E3182" s="2" t="s">
        <v>91</v>
      </c>
      <c r="F3182" s="2">
        <v>53</v>
      </c>
      <c r="G3182" s="2" t="s">
        <v>83</v>
      </c>
      <c r="H3182" s="2" t="s">
        <v>103</v>
      </c>
      <c r="I3182" s="2" t="s">
        <v>43</v>
      </c>
      <c r="J3182" s="3">
        <v>45503</v>
      </c>
      <c r="K3182" s="3">
        <v>45520</v>
      </c>
      <c r="L3182" s="2" t="s">
        <v>40</v>
      </c>
      <c r="M3182" s="2" t="s">
        <v>71</v>
      </c>
      <c r="N3182" s="2" t="s">
        <v>137</v>
      </c>
      <c r="O3182" s="4">
        <v>839000</v>
      </c>
      <c r="P3182" s="4">
        <v>138800</v>
      </c>
      <c r="Q3182" s="4">
        <v>700200</v>
      </c>
      <c r="R3182" s="2">
        <v>36</v>
      </c>
      <c r="S3182" s="5">
        <v>7.87</v>
      </c>
      <c r="T3182" s="4">
        <v>24042.14</v>
      </c>
      <c r="U3182" s="2" t="s">
        <v>73</v>
      </c>
      <c r="V3182" s="2" t="s">
        <v>74</v>
      </c>
      <c r="W3182" s="4">
        <v>552969.22</v>
      </c>
      <c r="X3182" s="4">
        <v>312548</v>
      </c>
      <c r="Y3182" s="4">
        <v>865517.22</v>
      </c>
      <c r="Z3182" s="2">
        <v>30</v>
      </c>
      <c r="AA3182" s="2" t="s">
        <v>57</v>
      </c>
      <c r="AB3182" s="2" t="s">
        <v>15728</v>
      </c>
      <c r="AC3182" s="2" t="s">
        <v>360</v>
      </c>
      <c r="AD3182" s="2" t="s">
        <v>76</v>
      </c>
      <c r="AE3182" s="5">
        <v>83.46</v>
      </c>
      <c r="AF3182" s="2">
        <v>1</v>
      </c>
      <c r="AG3182" s="2" t="s">
        <v>77</v>
      </c>
      <c r="AH3182" s="2">
        <v>17</v>
      </c>
      <c r="AI3182" s="6" t="str">
        <f t="shared" si="147"/>
        <v>45-54</v>
      </c>
      <c r="AJ3182" s="11">
        <f>YEAR(tbl_LoanData[[#This Row],[Application Date]])</f>
        <v>2024</v>
      </c>
      <c r="AK3182" s="11" t="str">
        <f>TEXT(tbl_LoanData[[#This Row],[Application Date]],"MMMM")</f>
        <v>July</v>
      </c>
      <c r="AL3182" s="12">
        <f>DATE(YEAR(tbl_LoanData[[#This Row],[Application Date]]),MONTH(tbl_LoanData[[#This Row],[Application Date]]),1)</f>
        <v>45474</v>
      </c>
      <c r="AM3182" s="14">
        <f ca="1">IF(AND(tbl_LoanData[[#This Row],[Application Date]]&gt;=EOMONTH(TODAY(),-1)+1,tbl_LoanData[[#This Row],[Application Date]]&lt;=TODAY()),tbl_LoanData[[#This Row],[Loan Amount]],0)</f>
        <v>0</v>
      </c>
      <c r="AN3182" s="14">
        <f>tbl_LoanData[[#This Row],[Amount Paid]]-(Q3182-X3182)</f>
        <v>165317.21999999997</v>
      </c>
      <c r="AO3182" s="14">
        <f>IF(tbl_LoanData[[#This Row],[Application Status]]="Approved",1,0)</f>
        <v>1</v>
      </c>
      <c r="AP3182" s="22" t="str">
        <f t="shared" ca="1" si="148"/>
        <v/>
      </c>
      <c r="AQ3182" s="22" t="str">
        <f t="shared" ca="1" si="149"/>
        <v/>
      </c>
    </row>
    <row r="3183" spans="1:43" ht="14.4" customHeight="1" x14ac:dyDescent="0.3">
      <c r="A3183" s="2" t="s">
        <v>1013</v>
      </c>
      <c r="B3183" s="2" t="s">
        <v>1014</v>
      </c>
      <c r="C3183" s="2" t="s">
        <v>343</v>
      </c>
      <c r="D3183" s="2" t="s">
        <v>232</v>
      </c>
      <c r="E3183" s="2" t="s">
        <v>284</v>
      </c>
      <c r="F3183" s="2">
        <v>40</v>
      </c>
      <c r="G3183" s="2" t="s">
        <v>69</v>
      </c>
      <c r="H3183" s="2" t="s">
        <v>265</v>
      </c>
      <c r="I3183" s="2" t="s">
        <v>44</v>
      </c>
      <c r="J3183" s="3">
        <v>45494</v>
      </c>
      <c r="K3183" s="3"/>
      <c r="L3183" s="2" t="s">
        <v>39</v>
      </c>
      <c r="M3183" s="2" t="s">
        <v>94</v>
      </c>
      <c r="N3183" s="2" t="s">
        <v>365</v>
      </c>
      <c r="O3183" s="4">
        <v>2481000</v>
      </c>
      <c r="P3183" s="4">
        <v>258200</v>
      </c>
      <c r="Q3183" s="4">
        <v>2222800</v>
      </c>
      <c r="R3183" s="2">
        <v>48</v>
      </c>
      <c r="S3183" s="5">
        <v>11.06</v>
      </c>
      <c r="T3183" s="4">
        <v>66795.14</v>
      </c>
      <c r="U3183" s="2" t="s">
        <v>96</v>
      </c>
      <c r="V3183" s="2" t="s">
        <v>97</v>
      </c>
      <c r="W3183" s="4">
        <v>0</v>
      </c>
      <c r="X3183" s="4">
        <v>0</v>
      </c>
      <c r="Y3183" s="4">
        <v>3206166.72</v>
      </c>
      <c r="Z3183" s="2">
        <v>0</v>
      </c>
      <c r="AA3183" s="2" t="s">
        <v>97</v>
      </c>
      <c r="AB3183" s="2" t="s">
        <v>15731</v>
      </c>
      <c r="AC3183" s="2" t="s">
        <v>360</v>
      </c>
      <c r="AD3183" s="2" t="s">
        <v>76</v>
      </c>
      <c r="AE3183" s="5">
        <v>89.59</v>
      </c>
      <c r="AF3183" s="2">
        <v>0</v>
      </c>
      <c r="AG3183" s="2" t="s">
        <v>97</v>
      </c>
      <c r="AH3183" s="2"/>
      <c r="AI3183" s="6" t="str">
        <f t="shared" si="147"/>
        <v>35-44</v>
      </c>
      <c r="AJ3183" s="11">
        <f>YEAR(tbl_LoanData[[#This Row],[Application Date]])</f>
        <v>2024</v>
      </c>
      <c r="AK3183" s="11" t="str">
        <f>TEXT(tbl_LoanData[[#This Row],[Application Date]],"MMMM")</f>
        <v>July</v>
      </c>
      <c r="AL3183" s="12">
        <f>DATE(YEAR(tbl_LoanData[[#This Row],[Application Date]]),MONTH(tbl_LoanData[[#This Row],[Application Date]]),1)</f>
        <v>45474</v>
      </c>
      <c r="AM3183" s="14">
        <f ca="1">IF(AND(tbl_LoanData[[#This Row],[Application Date]]&gt;=EOMONTH(TODAY(),-1)+1,tbl_LoanData[[#This Row],[Application Date]]&lt;=TODAY()),tbl_LoanData[[#This Row],[Loan Amount]],0)</f>
        <v>0</v>
      </c>
      <c r="AN3183" s="14">
        <f>tbl_LoanData[[#This Row],[Amount Paid]]-(Q3183-X3183)</f>
        <v>-2222800</v>
      </c>
      <c r="AO3183" s="14">
        <f>IF(tbl_LoanData[[#This Row],[Application Status]]="Approved",1,0)</f>
        <v>0</v>
      </c>
      <c r="AP3183" s="22" t="str">
        <f t="shared" ca="1" si="148"/>
        <v/>
      </c>
      <c r="AQ3183" s="22" t="str">
        <f t="shared" ca="1" si="149"/>
        <v/>
      </c>
    </row>
    <row r="3184" spans="1:43" ht="14.4" customHeight="1" x14ac:dyDescent="0.3">
      <c r="A3184" s="2" t="s">
        <v>1213</v>
      </c>
      <c r="B3184" s="2" t="s">
        <v>1214</v>
      </c>
      <c r="C3184" s="2" t="s">
        <v>264</v>
      </c>
      <c r="D3184" s="2" t="s">
        <v>102</v>
      </c>
      <c r="E3184" s="2" t="s">
        <v>190</v>
      </c>
      <c r="F3184" s="2">
        <v>27</v>
      </c>
      <c r="G3184" s="2" t="s">
        <v>83</v>
      </c>
      <c r="H3184" s="2" t="s">
        <v>237</v>
      </c>
      <c r="I3184" s="2" t="s">
        <v>48</v>
      </c>
      <c r="J3184" s="3">
        <v>45477</v>
      </c>
      <c r="K3184" s="3">
        <v>45493</v>
      </c>
      <c r="L3184" s="2" t="s">
        <v>38</v>
      </c>
      <c r="M3184" s="2" t="s">
        <v>71</v>
      </c>
      <c r="N3184" s="2" t="s">
        <v>589</v>
      </c>
      <c r="O3184" s="4">
        <v>1832000</v>
      </c>
      <c r="P3184" s="4">
        <v>606100</v>
      </c>
      <c r="Q3184" s="4">
        <v>1225900</v>
      </c>
      <c r="R3184" s="2">
        <v>60</v>
      </c>
      <c r="S3184" s="5">
        <v>8.57</v>
      </c>
      <c r="T3184" s="4">
        <v>29186.639999999999</v>
      </c>
      <c r="U3184" s="2" t="s">
        <v>73</v>
      </c>
      <c r="V3184" s="2" t="s">
        <v>74</v>
      </c>
      <c r="W3184" s="4">
        <v>729666</v>
      </c>
      <c r="X3184" s="4">
        <v>1021532.15</v>
      </c>
      <c r="Y3184" s="4">
        <v>1751198.15</v>
      </c>
      <c r="Z3184" s="2">
        <v>0</v>
      </c>
      <c r="AA3184" s="2" t="s">
        <v>56</v>
      </c>
      <c r="AB3184" s="2" t="s">
        <v>15729</v>
      </c>
      <c r="AC3184" s="2" t="s">
        <v>121</v>
      </c>
      <c r="AD3184" s="2" t="s">
        <v>76</v>
      </c>
      <c r="AE3184" s="5">
        <v>66.92</v>
      </c>
      <c r="AF3184" s="2">
        <v>0</v>
      </c>
      <c r="AG3184" s="2" t="s">
        <v>77</v>
      </c>
      <c r="AH3184" s="2">
        <v>16</v>
      </c>
      <c r="AI3184" s="6" t="str">
        <f t="shared" si="147"/>
        <v>25-34</v>
      </c>
      <c r="AJ3184" s="11">
        <f>YEAR(tbl_LoanData[[#This Row],[Application Date]])</f>
        <v>2024</v>
      </c>
      <c r="AK3184" s="11" t="str">
        <f>TEXT(tbl_LoanData[[#This Row],[Application Date]],"MMMM")</f>
        <v>July</v>
      </c>
      <c r="AL3184" s="12">
        <f>DATE(YEAR(tbl_LoanData[[#This Row],[Application Date]]),MONTH(tbl_LoanData[[#This Row],[Application Date]]),1)</f>
        <v>45474</v>
      </c>
      <c r="AM3184" s="14">
        <f ca="1">IF(AND(tbl_LoanData[[#This Row],[Application Date]]&gt;=EOMONTH(TODAY(),-1)+1,tbl_LoanData[[#This Row],[Application Date]]&lt;=TODAY()),tbl_LoanData[[#This Row],[Loan Amount]],0)</f>
        <v>0</v>
      </c>
      <c r="AN3184" s="14">
        <f>tbl_LoanData[[#This Row],[Amount Paid]]-(Q3184-X3184)</f>
        <v>525298.15</v>
      </c>
      <c r="AO3184" s="14">
        <f>IF(tbl_LoanData[[#This Row],[Application Status]]="Approved",1,0)</f>
        <v>1</v>
      </c>
      <c r="AP3184" s="22" t="str">
        <f t="shared" ca="1" si="148"/>
        <v/>
      </c>
      <c r="AQ3184" s="22" t="str">
        <f t="shared" ca="1" si="149"/>
        <v/>
      </c>
    </row>
    <row r="3185" spans="1:43" ht="14.4" customHeight="1" x14ac:dyDescent="0.3">
      <c r="A3185" s="2" t="s">
        <v>1295</v>
      </c>
      <c r="B3185" s="2" t="s">
        <v>1296</v>
      </c>
      <c r="C3185" s="2" t="s">
        <v>712</v>
      </c>
      <c r="D3185" s="2" t="s">
        <v>101</v>
      </c>
      <c r="E3185" s="2" t="s">
        <v>402</v>
      </c>
      <c r="F3185" s="2">
        <v>35</v>
      </c>
      <c r="G3185" s="2" t="s">
        <v>83</v>
      </c>
      <c r="H3185" s="2" t="s">
        <v>298</v>
      </c>
      <c r="I3185" s="2" t="s">
        <v>43</v>
      </c>
      <c r="J3185" s="3">
        <v>45480</v>
      </c>
      <c r="K3185" s="3">
        <v>45483</v>
      </c>
      <c r="L3185" s="2" t="s">
        <v>38</v>
      </c>
      <c r="M3185" s="2" t="s">
        <v>127</v>
      </c>
      <c r="N3185" s="2" t="s">
        <v>128</v>
      </c>
      <c r="O3185" s="4">
        <v>1795000</v>
      </c>
      <c r="P3185" s="4">
        <v>515100</v>
      </c>
      <c r="Q3185" s="4">
        <v>1279900</v>
      </c>
      <c r="R3185" s="2">
        <v>36</v>
      </c>
      <c r="S3185" s="5">
        <v>12.17</v>
      </c>
      <c r="T3185" s="4">
        <v>48533.1</v>
      </c>
      <c r="U3185" s="2" t="s">
        <v>73</v>
      </c>
      <c r="V3185" s="2" t="s">
        <v>74</v>
      </c>
      <c r="W3185" s="4">
        <v>1213327.5</v>
      </c>
      <c r="X3185" s="4">
        <v>533863.99</v>
      </c>
      <c r="Y3185" s="4">
        <v>1747191.49</v>
      </c>
      <c r="Z3185" s="2">
        <v>0</v>
      </c>
      <c r="AA3185" s="2" t="s">
        <v>56</v>
      </c>
      <c r="AB3185" s="2" t="s">
        <v>15736</v>
      </c>
      <c r="AC3185" s="2" t="s">
        <v>213</v>
      </c>
      <c r="AD3185" s="2" t="s">
        <v>76</v>
      </c>
      <c r="AE3185" s="5">
        <v>71.3</v>
      </c>
      <c r="AF3185" s="2">
        <v>0</v>
      </c>
      <c r="AG3185" s="2" t="s">
        <v>77</v>
      </c>
      <c r="AH3185" s="2">
        <v>3</v>
      </c>
      <c r="AI3185" s="6" t="str">
        <f t="shared" si="147"/>
        <v>35-44</v>
      </c>
      <c r="AJ3185" s="11">
        <f>YEAR(tbl_LoanData[[#This Row],[Application Date]])</f>
        <v>2024</v>
      </c>
      <c r="AK3185" s="11" t="str">
        <f>TEXT(tbl_LoanData[[#This Row],[Application Date]],"MMMM")</f>
        <v>July</v>
      </c>
      <c r="AL3185" s="12">
        <f>DATE(YEAR(tbl_LoanData[[#This Row],[Application Date]]),MONTH(tbl_LoanData[[#This Row],[Application Date]]),1)</f>
        <v>45474</v>
      </c>
      <c r="AM3185" s="14">
        <f ca="1">IF(AND(tbl_LoanData[[#This Row],[Application Date]]&gt;=EOMONTH(TODAY(),-1)+1,tbl_LoanData[[#This Row],[Application Date]]&lt;=TODAY()),tbl_LoanData[[#This Row],[Loan Amount]],0)</f>
        <v>0</v>
      </c>
      <c r="AN3185" s="14">
        <f>tbl_LoanData[[#This Row],[Amount Paid]]-(Q3185-X3185)</f>
        <v>467291.49</v>
      </c>
      <c r="AO3185" s="14">
        <f>IF(tbl_LoanData[[#This Row],[Application Status]]="Approved",1,0)</f>
        <v>1</v>
      </c>
      <c r="AP3185" s="22" t="str">
        <f t="shared" ca="1" si="148"/>
        <v/>
      </c>
      <c r="AQ3185" s="22" t="str">
        <f t="shared" ca="1" si="149"/>
        <v/>
      </c>
    </row>
    <row r="3186" spans="1:43" ht="14.4" customHeight="1" x14ac:dyDescent="0.3">
      <c r="A3186" s="2" t="s">
        <v>1405</v>
      </c>
      <c r="B3186" s="2" t="s">
        <v>1406</v>
      </c>
      <c r="C3186" s="2" t="s">
        <v>347</v>
      </c>
      <c r="D3186" s="2" t="s">
        <v>67</v>
      </c>
      <c r="E3186" s="2" t="s">
        <v>102</v>
      </c>
      <c r="F3186" s="2">
        <v>31</v>
      </c>
      <c r="G3186" s="2" t="s">
        <v>69</v>
      </c>
      <c r="H3186" s="2" t="s">
        <v>126</v>
      </c>
      <c r="I3186" s="2" t="s">
        <v>44</v>
      </c>
      <c r="J3186" s="3">
        <v>45487</v>
      </c>
      <c r="K3186" s="3">
        <v>45503</v>
      </c>
      <c r="L3186" s="2" t="s">
        <v>39</v>
      </c>
      <c r="M3186" s="2" t="s">
        <v>157</v>
      </c>
      <c r="N3186" s="2" t="s">
        <v>158</v>
      </c>
      <c r="O3186" s="4">
        <v>2263000</v>
      </c>
      <c r="P3186" s="4">
        <v>596200</v>
      </c>
      <c r="Q3186" s="4">
        <v>1666800</v>
      </c>
      <c r="R3186" s="2">
        <v>48</v>
      </c>
      <c r="S3186" s="5">
        <v>9.9600000000000009</v>
      </c>
      <c r="T3186" s="4">
        <v>48559.44</v>
      </c>
      <c r="U3186" s="2" t="s">
        <v>73</v>
      </c>
      <c r="V3186" s="2" t="s">
        <v>74</v>
      </c>
      <c r="W3186" s="4">
        <v>1165426.56</v>
      </c>
      <c r="X3186" s="4">
        <v>1165426.56</v>
      </c>
      <c r="Y3186" s="4">
        <v>2330853.12</v>
      </c>
      <c r="Z3186" s="2">
        <v>0</v>
      </c>
      <c r="AA3186" s="2" t="s">
        <v>56</v>
      </c>
      <c r="AB3186" s="2" t="s">
        <v>15729</v>
      </c>
      <c r="AC3186" s="2" t="s">
        <v>146</v>
      </c>
      <c r="AD3186" s="2" t="s">
        <v>76</v>
      </c>
      <c r="AE3186" s="5">
        <v>73.650000000000006</v>
      </c>
      <c r="AF3186" s="2">
        <v>0</v>
      </c>
      <c r="AG3186" s="2" t="s">
        <v>77</v>
      </c>
      <c r="AH3186" s="2">
        <v>16</v>
      </c>
      <c r="AI3186" s="6" t="str">
        <f t="shared" si="147"/>
        <v>25-34</v>
      </c>
      <c r="AJ3186" s="11">
        <f>YEAR(tbl_LoanData[[#This Row],[Application Date]])</f>
        <v>2024</v>
      </c>
      <c r="AK3186" s="11" t="str">
        <f>TEXT(tbl_LoanData[[#This Row],[Application Date]],"MMMM")</f>
        <v>July</v>
      </c>
      <c r="AL3186" s="12">
        <f>DATE(YEAR(tbl_LoanData[[#This Row],[Application Date]]),MONTH(tbl_LoanData[[#This Row],[Application Date]]),1)</f>
        <v>45474</v>
      </c>
      <c r="AM3186" s="14">
        <f ca="1">IF(AND(tbl_LoanData[[#This Row],[Application Date]]&gt;=EOMONTH(TODAY(),-1)+1,tbl_LoanData[[#This Row],[Application Date]]&lt;=TODAY()),tbl_LoanData[[#This Row],[Loan Amount]],0)</f>
        <v>0</v>
      </c>
      <c r="AN3186" s="14">
        <f>tbl_LoanData[[#This Row],[Amount Paid]]-(Q3186-X3186)</f>
        <v>664053.12000000011</v>
      </c>
      <c r="AO3186" s="14">
        <f>IF(tbl_LoanData[[#This Row],[Application Status]]="Approved",1,0)</f>
        <v>1</v>
      </c>
      <c r="AP3186" s="22" t="str">
        <f t="shared" ca="1" si="148"/>
        <v/>
      </c>
      <c r="AQ3186" s="22" t="str">
        <f t="shared" ca="1" si="149"/>
        <v/>
      </c>
    </row>
    <row r="3187" spans="1:43" x14ac:dyDescent="0.3">
      <c r="A3187" s="2" t="s">
        <v>1449</v>
      </c>
      <c r="B3187" s="2" t="s">
        <v>1450</v>
      </c>
      <c r="C3187" s="2" t="s">
        <v>758</v>
      </c>
      <c r="D3187" s="2" t="s">
        <v>67</v>
      </c>
      <c r="E3187" s="2" t="s">
        <v>135</v>
      </c>
      <c r="F3187" s="2">
        <v>50</v>
      </c>
      <c r="G3187" s="2" t="s">
        <v>83</v>
      </c>
      <c r="H3187" s="2" t="s">
        <v>177</v>
      </c>
      <c r="I3187" s="2" t="s">
        <v>43</v>
      </c>
      <c r="J3187" s="3">
        <v>45499</v>
      </c>
      <c r="K3187" s="3"/>
      <c r="L3187" s="2" t="s">
        <v>36</v>
      </c>
      <c r="M3187" s="2" t="s">
        <v>104</v>
      </c>
      <c r="N3187" s="2" t="s">
        <v>105</v>
      </c>
      <c r="O3187" s="4">
        <v>909000</v>
      </c>
      <c r="P3187" s="4">
        <v>281400</v>
      </c>
      <c r="Q3187" s="4">
        <v>627600</v>
      </c>
      <c r="R3187" s="2">
        <v>24</v>
      </c>
      <c r="S3187" s="5">
        <v>14.42</v>
      </c>
      <c r="T3187" s="4">
        <v>33691.660000000003</v>
      </c>
      <c r="U3187" s="2" t="s">
        <v>113</v>
      </c>
      <c r="V3187" s="2" t="s">
        <v>97</v>
      </c>
      <c r="W3187" s="4">
        <v>0</v>
      </c>
      <c r="X3187" s="4">
        <v>0</v>
      </c>
      <c r="Y3187" s="4">
        <v>808599.84</v>
      </c>
      <c r="Z3187" s="2">
        <v>0</v>
      </c>
      <c r="AA3187" s="2" t="s">
        <v>97</v>
      </c>
      <c r="AB3187" s="2" t="s">
        <v>15735</v>
      </c>
      <c r="AC3187" s="2" t="s">
        <v>87</v>
      </c>
      <c r="AD3187" s="2" t="s">
        <v>76</v>
      </c>
      <c r="AE3187" s="5">
        <v>69.040000000000006</v>
      </c>
      <c r="AF3187" s="2">
        <v>0</v>
      </c>
      <c r="AG3187" s="2" t="s">
        <v>97</v>
      </c>
      <c r="AH3187" s="2"/>
      <c r="AI3187" s="6" t="str">
        <f t="shared" si="147"/>
        <v>45-54</v>
      </c>
      <c r="AJ3187" s="11">
        <f>YEAR(tbl_LoanData[[#This Row],[Application Date]])</f>
        <v>2024</v>
      </c>
      <c r="AK3187" s="11" t="str">
        <f>TEXT(tbl_LoanData[[#This Row],[Application Date]],"MMMM")</f>
        <v>July</v>
      </c>
      <c r="AL3187" s="12">
        <f>DATE(YEAR(tbl_LoanData[[#This Row],[Application Date]]),MONTH(tbl_LoanData[[#This Row],[Application Date]]),1)</f>
        <v>45474</v>
      </c>
      <c r="AM3187" s="14">
        <f ca="1">IF(AND(tbl_LoanData[[#This Row],[Application Date]]&gt;=EOMONTH(TODAY(),-1)+1,tbl_LoanData[[#This Row],[Application Date]]&lt;=TODAY()),tbl_LoanData[[#This Row],[Loan Amount]],0)</f>
        <v>0</v>
      </c>
      <c r="AN3187" s="14">
        <f>tbl_LoanData[[#This Row],[Amount Paid]]-(Q3187-X3187)</f>
        <v>-627600</v>
      </c>
      <c r="AO3187" s="14">
        <f>IF(tbl_LoanData[[#This Row],[Application Status]]="Approved",1,0)</f>
        <v>0</v>
      </c>
      <c r="AP3187" s="22" t="str">
        <f t="shared" ca="1" si="148"/>
        <v/>
      </c>
      <c r="AQ3187" s="22" t="str">
        <f t="shared" ca="1" si="149"/>
        <v/>
      </c>
    </row>
    <row r="3188" spans="1:43" ht="14.4" customHeight="1" x14ac:dyDescent="0.3">
      <c r="A3188" s="2" t="s">
        <v>1469</v>
      </c>
      <c r="B3188" s="2" t="s">
        <v>1470</v>
      </c>
      <c r="C3188" s="2" t="s">
        <v>171</v>
      </c>
      <c r="D3188" s="2" t="s">
        <v>117</v>
      </c>
      <c r="E3188" s="2" t="s">
        <v>161</v>
      </c>
      <c r="F3188" s="2">
        <v>50</v>
      </c>
      <c r="G3188" s="2" t="s">
        <v>69</v>
      </c>
      <c r="H3188" s="2" t="s">
        <v>313</v>
      </c>
      <c r="I3188" s="2" t="s">
        <v>44</v>
      </c>
      <c r="J3188" s="3">
        <v>45502</v>
      </c>
      <c r="K3188" s="3">
        <v>45519</v>
      </c>
      <c r="L3188" s="2" t="s">
        <v>36</v>
      </c>
      <c r="M3188" s="2" t="s">
        <v>71</v>
      </c>
      <c r="N3188" s="2" t="s">
        <v>162</v>
      </c>
      <c r="O3188" s="4">
        <v>2010000</v>
      </c>
      <c r="P3188" s="4">
        <v>216600</v>
      </c>
      <c r="Q3188" s="4">
        <v>1793400</v>
      </c>
      <c r="R3188" s="2">
        <v>36</v>
      </c>
      <c r="S3188" s="5">
        <v>6.58</v>
      </c>
      <c r="T3188" s="4">
        <v>59650.48</v>
      </c>
      <c r="U3188" s="2" t="s">
        <v>73</v>
      </c>
      <c r="V3188" s="2" t="s">
        <v>74</v>
      </c>
      <c r="W3188" s="4">
        <v>1371961.04</v>
      </c>
      <c r="X3188" s="4">
        <v>775456.12</v>
      </c>
      <c r="Y3188" s="4">
        <v>2147417.16</v>
      </c>
      <c r="Z3188" s="2">
        <v>30</v>
      </c>
      <c r="AA3188" s="2" t="s">
        <v>57</v>
      </c>
      <c r="AB3188" s="2" t="s">
        <v>15735</v>
      </c>
      <c r="AC3188" s="2" t="s">
        <v>106</v>
      </c>
      <c r="AD3188" s="2" t="s">
        <v>76</v>
      </c>
      <c r="AE3188" s="5">
        <v>89.22</v>
      </c>
      <c r="AF3188" s="2">
        <v>1</v>
      </c>
      <c r="AG3188" s="2" t="s">
        <v>77</v>
      </c>
      <c r="AH3188" s="2">
        <v>17</v>
      </c>
      <c r="AI3188" s="6" t="str">
        <f t="shared" si="147"/>
        <v>45-54</v>
      </c>
      <c r="AJ3188" s="11">
        <f>YEAR(tbl_LoanData[[#This Row],[Application Date]])</f>
        <v>2024</v>
      </c>
      <c r="AK3188" s="11" t="str">
        <f>TEXT(tbl_LoanData[[#This Row],[Application Date]],"MMMM")</f>
        <v>July</v>
      </c>
      <c r="AL3188" s="12">
        <f>DATE(YEAR(tbl_LoanData[[#This Row],[Application Date]]),MONTH(tbl_LoanData[[#This Row],[Application Date]]),1)</f>
        <v>45474</v>
      </c>
      <c r="AM3188" s="14">
        <f ca="1">IF(AND(tbl_LoanData[[#This Row],[Application Date]]&gt;=EOMONTH(TODAY(),-1)+1,tbl_LoanData[[#This Row],[Application Date]]&lt;=TODAY()),tbl_LoanData[[#This Row],[Loan Amount]],0)</f>
        <v>0</v>
      </c>
      <c r="AN3188" s="14">
        <f>tbl_LoanData[[#This Row],[Amount Paid]]-(Q3188-X3188)</f>
        <v>354017.16000000003</v>
      </c>
      <c r="AO3188" s="14">
        <f>IF(tbl_LoanData[[#This Row],[Application Status]]="Approved",1,0)</f>
        <v>1</v>
      </c>
      <c r="AP3188" s="22" t="str">
        <f t="shared" ca="1" si="148"/>
        <v/>
      </c>
      <c r="AQ3188" s="22" t="str">
        <f t="shared" ca="1" si="149"/>
        <v/>
      </c>
    </row>
    <row r="3189" spans="1:43" x14ac:dyDescent="0.3">
      <c r="A3189" s="2" t="s">
        <v>1592</v>
      </c>
      <c r="B3189" s="2" t="s">
        <v>1593</v>
      </c>
      <c r="C3189" s="2" t="s">
        <v>599</v>
      </c>
      <c r="D3189" s="2" t="s">
        <v>209</v>
      </c>
      <c r="E3189" s="2" t="s">
        <v>209</v>
      </c>
      <c r="F3189" s="2">
        <v>32</v>
      </c>
      <c r="G3189" s="2" t="s">
        <v>83</v>
      </c>
      <c r="H3189" s="2" t="s">
        <v>177</v>
      </c>
      <c r="I3189" s="2" t="s">
        <v>43</v>
      </c>
      <c r="J3189" s="3">
        <v>45499</v>
      </c>
      <c r="K3189" s="3">
        <v>45517</v>
      </c>
      <c r="L3189" s="2" t="s">
        <v>38</v>
      </c>
      <c r="M3189" s="2" t="s">
        <v>71</v>
      </c>
      <c r="N3189" s="2" t="s">
        <v>589</v>
      </c>
      <c r="O3189" s="4">
        <v>1137000</v>
      </c>
      <c r="P3189" s="4">
        <v>144500</v>
      </c>
      <c r="Q3189" s="4">
        <v>992500</v>
      </c>
      <c r="R3189" s="2">
        <v>18</v>
      </c>
      <c r="S3189" s="5">
        <v>12.06</v>
      </c>
      <c r="T3189" s="4">
        <v>65113.51</v>
      </c>
      <c r="U3189" s="2" t="s">
        <v>73</v>
      </c>
      <c r="V3189" s="2" t="s">
        <v>33</v>
      </c>
      <c r="W3189" s="4">
        <v>1172043.25</v>
      </c>
      <c r="X3189" s="4">
        <v>0</v>
      </c>
      <c r="Y3189" s="4">
        <v>1172043.25</v>
      </c>
      <c r="Z3189" s="2">
        <v>0</v>
      </c>
      <c r="AA3189" s="2" t="s">
        <v>56</v>
      </c>
      <c r="AB3189" s="2" t="s">
        <v>15735</v>
      </c>
      <c r="AC3189" s="2" t="s">
        <v>121</v>
      </c>
      <c r="AD3189" s="2" t="s">
        <v>76</v>
      </c>
      <c r="AE3189" s="5">
        <v>87.29</v>
      </c>
      <c r="AF3189" s="2">
        <v>0</v>
      </c>
      <c r="AG3189" s="2" t="s">
        <v>77</v>
      </c>
      <c r="AH3189" s="2">
        <v>18</v>
      </c>
      <c r="AI3189" s="6" t="str">
        <f t="shared" si="147"/>
        <v>25-34</v>
      </c>
      <c r="AJ3189" s="11">
        <f>YEAR(tbl_LoanData[[#This Row],[Application Date]])</f>
        <v>2024</v>
      </c>
      <c r="AK3189" s="11" t="str">
        <f>TEXT(tbl_LoanData[[#This Row],[Application Date]],"MMMM")</f>
        <v>July</v>
      </c>
      <c r="AL3189" s="12">
        <f>DATE(YEAR(tbl_LoanData[[#This Row],[Application Date]]),MONTH(tbl_LoanData[[#This Row],[Application Date]]),1)</f>
        <v>45474</v>
      </c>
      <c r="AM3189" s="14">
        <f ca="1">IF(AND(tbl_LoanData[[#This Row],[Application Date]]&gt;=EOMONTH(TODAY(),-1)+1,tbl_LoanData[[#This Row],[Application Date]]&lt;=TODAY()),tbl_LoanData[[#This Row],[Loan Amount]],0)</f>
        <v>0</v>
      </c>
      <c r="AN3189" s="14">
        <f>tbl_LoanData[[#This Row],[Amount Paid]]-(Q3189-X3189)</f>
        <v>179543.25</v>
      </c>
      <c r="AO3189" s="14">
        <f>IF(tbl_LoanData[[#This Row],[Application Status]]="Approved",1,0)</f>
        <v>1</v>
      </c>
      <c r="AP3189" s="22" t="str">
        <f t="shared" ca="1" si="148"/>
        <v/>
      </c>
      <c r="AQ3189" s="22" t="str">
        <f t="shared" ca="1" si="149"/>
        <v/>
      </c>
    </row>
    <row r="3190" spans="1:43" ht="14.4" customHeight="1" x14ac:dyDescent="0.3">
      <c r="A3190" s="2" t="s">
        <v>1630</v>
      </c>
      <c r="B3190" s="2" t="s">
        <v>1631</v>
      </c>
      <c r="C3190" s="2" t="s">
        <v>379</v>
      </c>
      <c r="D3190" s="2" t="s">
        <v>91</v>
      </c>
      <c r="E3190" s="2" t="s">
        <v>118</v>
      </c>
      <c r="F3190" s="2">
        <v>21</v>
      </c>
      <c r="G3190" s="2" t="s">
        <v>69</v>
      </c>
      <c r="H3190" s="2" t="s">
        <v>237</v>
      </c>
      <c r="I3190" s="2" t="s">
        <v>48</v>
      </c>
      <c r="J3190" s="3">
        <v>45484</v>
      </c>
      <c r="K3190" s="3"/>
      <c r="L3190" s="2" t="s">
        <v>39</v>
      </c>
      <c r="M3190" s="2" t="s">
        <v>71</v>
      </c>
      <c r="N3190" s="2" t="s">
        <v>294</v>
      </c>
      <c r="O3190" s="4">
        <v>1811000</v>
      </c>
      <c r="P3190" s="4">
        <v>568100</v>
      </c>
      <c r="Q3190" s="4">
        <v>1242900</v>
      </c>
      <c r="R3190" s="2">
        <v>36</v>
      </c>
      <c r="S3190" s="5">
        <v>8.16</v>
      </c>
      <c r="T3190" s="4">
        <v>42976.72</v>
      </c>
      <c r="U3190" s="2" t="s">
        <v>113</v>
      </c>
      <c r="V3190" s="2" t="s">
        <v>97</v>
      </c>
      <c r="W3190" s="4">
        <v>0</v>
      </c>
      <c r="X3190" s="4">
        <v>0</v>
      </c>
      <c r="Y3190" s="4">
        <v>1547161.92</v>
      </c>
      <c r="Z3190" s="2">
        <v>0</v>
      </c>
      <c r="AA3190" s="2" t="s">
        <v>97</v>
      </c>
      <c r="AB3190" s="2" t="s">
        <v>15727</v>
      </c>
      <c r="AC3190" s="2" t="s">
        <v>121</v>
      </c>
      <c r="AD3190" s="2" t="s">
        <v>76</v>
      </c>
      <c r="AE3190" s="5">
        <v>68.63</v>
      </c>
      <c r="AF3190" s="2">
        <v>0</v>
      </c>
      <c r="AG3190" s="2" t="s">
        <v>97</v>
      </c>
      <c r="AH3190" s="2"/>
      <c r="AI3190" s="6" t="str">
        <f t="shared" si="147"/>
        <v>18-24</v>
      </c>
      <c r="AJ3190" s="11">
        <f>YEAR(tbl_LoanData[[#This Row],[Application Date]])</f>
        <v>2024</v>
      </c>
      <c r="AK3190" s="11" t="str">
        <f>TEXT(tbl_LoanData[[#This Row],[Application Date]],"MMMM")</f>
        <v>July</v>
      </c>
      <c r="AL3190" s="12">
        <f>DATE(YEAR(tbl_LoanData[[#This Row],[Application Date]]),MONTH(tbl_LoanData[[#This Row],[Application Date]]),1)</f>
        <v>45474</v>
      </c>
      <c r="AM3190" s="14">
        <f ca="1">IF(AND(tbl_LoanData[[#This Row],[Application Date]]&gt;=EOMONTH(TODAY(),-1)+1,tbl_LoanData[[#This Row],[Application Date]]&lt;=TODAY()),tbl_LoanData[[#This Row],[Loan Amount]],0)</f>
        <v>0</v>
      </c>
      <c r="AN3190" s="14">
        <f>tbl_LoanData[[#This Row],[Amount Paid]]-(Q3190-X3190)</f>
        <v>-1242900</v>
      </c>
      <c r="AO3190" s="14">
        <f>IF(tbl_LoanData[[#This Row],[Application Status]]="Approved",1,0)</f>
        <v>0</v>
      </c>
      <c r="AP3190" s="22" t="str">
        <f t="shared" ca="1" si="148"/>
        <v/>
      </c>
      <c r="AQ3190" s="22" t="str">
        <f t="shared" ca="1" si="149"/>
        <v/>
      </c>
    </row>
    <row r="3191" spans="1:43" ht="14.4" customHeight="1" x14ac:dyDescent="0.3">
      <c r="A3191" s="2" t="s">
        <v>1658</v>
      </c>
      <c r="B3191" s="2" t="s">
        <v>1659</v>
      </c>
      <c r="C3191" s="2" t="s">
        <v>376</v>
      </c>
      <c r="D3191" s="2" t="s">
        <v>102</v>
      </c>
      <c r="E3191" s="2" t="s">
        <v>402</v>
      </c>
      <c r="F3191" s="2">
        <v>53</v>
      </c>
      <c r="G3191" s="2" t="s">
        <v>69</v>
      </c>
      <c r="H3191" s="2" t="s">
        <v>307</v>
      </c>
      <c r="I3191" s="2" t="s">
        <v>43</v>
      </c>
      <c r="J3191" s="3">
        <v>45491</v>
      </c>
      <c r="K3191" s="3">
        <v>45507</v>
      </c>
      <c r="L3191" s="2" t="s">
        <v>39</v>
      </c>
      <c r="M3191" s="2" t="s">
        <v>71</v>
      </c>
      <c r="N3191" s="2" t="s">
        <v>294</v>
      </c>
      <c r="O3191" s="4">
        <v>1619000</v>
      </c>
      <c r="P3191" s="4">
        <v>501100</v>
      </c>
      <c r="Q3191" s="4">
        <v>1117900</v>
      </c>
      <c r="R3191" s="2">
        <v>24</v>
      </c>
      <c r="S3191" s="5">
        <v>11.57</v>
      </c>
      <c r="T3191" s="4">
        <v>57357.59</v>
      </c>
      <c r="U3191" s="2" t="s">
        <v>73</v>
      </c>
      <c r="V3191" s="2" t="s">
        <v>33</v>
      </c>
      <c r="W3191" s="4">
        <v>1376582.06</v>
      </c>
      <c r="X3191" s="4">
        <v>0</v>
      </c>
      <c r="Y3191" s="4">
        <v>1376582.06</v>
      </c>
      <c r="Z3191" s="2">
        <v>0</v>
      </c>
      <c r="AA3191" s="2" t="s">
        <v>56</v>
      </c>
      <c r="AB3191" s="2" t="s">
        <v>15731</v>
      </c>
      <c r="AC3191" s="2" t="s">
        <v>106</v>
      </c>
      <c r="AD3191" s="2" t="s">
        <v>76</v>
      </c>
      <c r="AE3191" s="5">
        <v>69.05</v>
      </c>
      <c r="AF3191" s="2">
        <v>0</v>
      </c>
      <c r="AG3191" s="2" t="s">
        <v>77</v>
      </c>
      <c r="AH3191" s="2">
        <v>16</v>
      </c>
      <c r="AI3191" s="6" t="str">
        <f t="shared" si="147"/>
        <v>45-54</v>
      </c>
      <c r="AJ3191" s="11">
        <f>YEAR(tbl_LoanData[[#This Row],[Application Date]])</f>
        <v>2024</v>
      </c>
      <c r="AK3191" s="11" t="str">
        <f>TEXT(tbl_LoanData[[#This Row],[Application Date]],"MMMM")</f>
        <v>July</v>
      </c>
      <c r="AL3191" s="12">
        <f>DATE(YEAR(tbl_LoanData[[#This Row],[Application Date]]),MONTH(tbl_LoanData[[#This Row],[Application Date]]),1)</f>
        <v>45474</v>
      </c>
      <c r="AM3191" s="14">
        <f ca="1">IF(AND(tbl_LoanData[[#This Row],[Application Date]]&gt;=EOMONTH(TODAY(),-1)+1,tbl_LoanData[[#This Row],[Application Date]]&lt;=TODAY()),tbl_LoanData[[#This Row],[Loan Amount]],0)</f>
        <v>0</v>
      </c>
      <c r="AN3191" s="14">
        <f>tbl_LoanData[[#This Row],[Amount Paid]]-(Q3191-X3191)</f>
        <v>258682.06000000006</v>
      </c>
      <c r="AO3191" s="14">
        <f>IF(tbl_LoanData[[#This Row],[Application Status]]="Approved",1,0)</f>
        <v>1</v>
      </c>
      <c r="AP3191" s="22" t="str">
        <f t="shared" ca="1" si="148"/>
        <v/>
      </c>
      <c r="AQ3191" s="22" t="str">
        <f t="shared" ca="1" si="149"/>
        <v/>
      </c>
    </row>
    <row r="3192" spans="1:43" x14ac:dyDescent="0.3">
      <c r="A3192" s="2" t="s">
        <v>1662</v>
      </c>
      <c r="B3192" s="2" t="s">
        <v>1663</v>
      </c>
      <c r="C3192" s="2" t="s">
        <v>347</v>
      </c>
      <c r="D3192" s="2" t="s">
        <v>182</v>
      </c>
      <c r="E3192" s="2" t="s">
        <v>117</v>
      </c>
      <c r="F3192" s="2">
        <v>31</v>
      </c>
      <c r="G3192" s="2" t="s">
        <v>69</v>
      </c>
      <c r="H3192" s="2" t="s">
        <v>172</v>
      </c>
      <c r="I3192" s="2" t="s">
        <v>45</v>
      </c>
      <c r="J3192" s="3">
        <v>45488</v>
      </c>
      <c r="K3192" s="3">
        <v>45496</v>
      </c>
      <c r="L3192" s="2" t="s">
        <v>40</v>
      </c>
      <c r="M3192" s="2" t="s">
        <v>94</v>
      </c>
      <c r="N3192" s="2" t="s">
        <v>95</v>
      </c>
      <c r="O3192" s="4">
        <v>1543000</v>
      </c>
      <c r="P3192" s="4">
        <v>475300</v>
      </c>
      <c r="Q3192" s="4">
        <v>1067700</v>
      </c>
      <c r="R3192" s="2">
        <v>24</v>
      </c>
      <c r="S3192" s="5">
        <v>12.65</v>
      </c>
      <c r="T3192" s="4">
        <v>55742.84</v>
      </c>
      <c r="U3192" s="2" t="s">
        <v>73</v>
      </c>
      <c r="V3192" s="2" t="s">
        <v>33</v>
      </c>
      <c r="W3192" s="4">
        <v>1337828.1000000001</v>
      </c>
      <c r="X3192" s="4">
        <v>0</v>
      </c>
      <c r="Y3192" s="4">
        <v>1337828.1000000001</v>
      </c>
      <c r="Z3192" s="2">
        <v>0</v>
      </c>
      <c r="AA3192" s="2" t="s">
        <v>56</v>
      </c>
      <c r="AB3192" s="2" t="s">
        <v>15730</v>
      </c>
      <c r="AC3192" s="2" t="s">
        <v>332</v>
      </c>
      <c r="AD3192" s="2" t="s">
        <v>76</v>
      </c>
      <c r="AE3192" s="5">
        <v>69.2</v>
      </c>
      <c r="AF3192" s="2">
        <v>0</v>
      </c>
      <c r="AG3192" s="2" t="s">
        <v>77</v>
      </c>
      <c r="AH3192" s="2">
        <v>8</v>
      </c>
      <c r="AI3192" s="6" t="str">
        <f t="shared" si="147"/>
        <v>25-34</v>
      </c>
      <c r="AJ3192" s="11">
        <f>YEAR(tbl_LoanData[[#This Row],[Application Date]])</f>
        <v>2024</v>
      </c>
      <c r="AK3192" s="11" t="str">
        <f>TEXT(tbl_LoanData[[#This Row],[Application Date]],"MMMM")</f>
        <v>July</v>
      </c>
      <c r="AL3192" s="12">
        <f>DATE(YEAR(tbl_LoanData[[#This Row],[Application Date]]),MONTH(tbl_LoanData[[#This Row],[Application Date]]),1)</f>
        <v>45474</v>
      </c>
      <c r="AM3192" s="14">
        <f ca="1">IF(AND(tbl_LoanData[[#This Row],[Application Date]]&gt;=EOMONTH(TODAY(),-1)+1,tbl_LoanData[[#This Row],[Application Date]]&lt;=TODAY()),tbl_LoanData[[#This Row],[Loan Amount]],0)</f>
        <v>0</v>
      </c>
      <c r="AN3192" s="14">
        <f>tbl_LoanData[[#This Row],[Amount Paid]]-(Q3192-X3192)</f>
        <v>270128.10000000009</v>
      </c>
      <c r="AO3192" s="14">
        <f>IF(tbl_LoanData[[#This Row],[Application Status]]="Approved",1,0)</f>
        <v>1</v>
      </c>
      <c r="AP3192" s="22" t="str">
        <f t="shared" ca="1" si="148"/>
        <v/>
      </c>
      <c r="AQ3192" s="22" t="str">
        <f t="shared" ca="1" si="149"/>
        <v/>
      </c>
    </row>
    <row r="3193" spans="1:43" ht="14.4" customHeight="1" x14ac:dyDescent="0.3">
      <c r="A3193" s="2" t="s">
        <v>1729</v>
      </c>
      <c r="B3193" s="2" t="s">
        <v>1730</v>
      </c>
      <c r="C3193" s="2" t="s">
        <v>390</v>
      </c>
      <c r="D3193" s="2" t="s">
        <v>134</v>
      </c>
      <c r="E3193" s="2" t="s">
        <v>91</v>
      </c>
      <c r="F3193" s="2">
        <v>24</v>
      </c>
      <c r="G3193" s="2" t="s">
        <v>83</v>
      </c>
      <c r="H3193" s="2" t="s">
        <v>156</v>
      </c>
      <c r="I3193" s="2" t="s">
        <v>45</v>
      </c>
      <c r="J3193" s="3">
        <v>45488</v>
      </c>
      <c r="K3193" s="3">
        <v>45497</v>
      </c>
      <c r="L3193" s="2" t="s">
        <v>37</v>
      </c>
      <c r="M3193" s="2" t="s">
        <v>260</v>
      </c>
      <c r="N3193" s="2" t="s">
        <v>745</v>
      </c>
      <c r="O3193" s="4">
        <v>175000</v>
      </c>
      <c r="P3193" s="4">
        <v>20400</v>
      </c>
      <c r="Q3193" s="4">
        <v>154600</v>
      </c>
      <c r="R3193" s="2">
        <v>24</v>
      </c>
      <c r="S3193" s="5">
        <v>13.68</v>
      </c>
      <c r="T3193" s="4">
        <v>8204.11</v>
      </c>
      <c r="U3193" s="2" t="s">
        <v>73</v>
      </c>
      <c r="V3193" s="2" t="s">
        <v>33</v>
      </c>
      <c r="W3193" s="4">
        <v>196898.56</v>
      </c>
      <c r="X3193" s="4">
        <v>0</v>
      </c>
      <c r="Y3193" s="4">
        <v>196898.56</v>
      </c>
      <c r="Z3193" s="2">
        <v>0</v>
      </c>
      <c r="AA3193" s="2" t="s">
        <v>56</v>
      </c>
      <c r="AB3193" s="2" t="s">
        <v>15729</v>
      </c>
      <c r="AC3193" s="2" t="s">
        <v>213</v>
      </c>
      <c r="AD3193" s="2" t="s">
        <v>76</v>
      </c>
      <c r="AE3193" s="5">
        <v>88.34</v>
      </c>
      <c r="AF3193" s="2">
        <v>0</v>
      </c>
      <c r="AG3193" s="2" t="s">
        <v>77</v>
      </c>
      <c r="AH3193" s="2">
        <v>9</v>
      </c>
      <c r="AI3193" s="6" t="str">
        <f t="shared" si="147"/>
        <v>18-24</v>
      </c>
      <c r="AJ3193" s="11">
        <f>YEAR(tbl_LoanData[[#This Row],[Application Date]])</f>
        <v>2024</v>
      </c>
      <c r="AK3193" s="11" t="str">
        <f>TEXT(tbl_LoanData[[#This Row],[Application Date]],"MMMM")</f>
        <v>July</v>
      </c>
      <c r="AL3193" s="12">
        <f>DATE(YEAR(tbl_LoanData[[#This Row],[Application Date]]),MONTH(tbl_LoanData[[#This Row],[Application Date]]),1)</f>
        <v>45474</v>
      </c>
      <c r="AM3193" s="14">
        <f ca="1">IF(AND(tbl_LoanData[[#This Row],[Application Date]]&gt;=EOMONTH(TODAY(),-1)+1,tbl_LoanData[[#This Row],[Application Date]]&lt;=TODAY()),tbl_LoanData[[#This Row],[Loan Amount]],0)</f>
        <v>0</v>
      </c>
      <c r="AN3193" s="14">
        <f>tbl_LoanData[[#This Row],[Amount Paid]]-(Q3193-X3193)</f>
        <v>42298.559999999998</v>
      </c>
      <c r="AO3193" s="14">
        <f>IF(tbl_LoanData[[#This Row],[Application Status]]="Approved",1,0)</f>
        <v>1</v>
      </c>
      <c r="AP3193" s="22" t="str">
        <f t="shared" ca="1" si="148"/>
        <v/>
      </c>
      <c r="AQ3193" s="22" t="str">
        <f t="shared" ca="1" si="149"/>
        <v/>
      </c>
    </row>
    <row r="3194" spans="1:43" ht="14.4" customHeight="1" x14ac:dyDescent="0.3">
      <c r="A3194" s="2" t="s">
        <v>1739</v>
      </c>
      <c r="B3194" s="2" t="s">
        <v>1740</v>
      </c>
      <c r="C3194" s="2" t="s">
        <v>203</v>
      </c>
      <c r="D3194" s="2" t="s">
        <v>204</v>
      </c>
      <c r="E3194" s="2" t="s">
        <v>255</v>
      </c>
      <c r="F3194" s="2">
        <v>48</v>
      </c>
      <c r="G3194" s="2" t="s">
        <v>69</v>
      </c>
      <c r="H3194" s="2" t="s">
        <v>278</v>
      </c>
      <c r="I3194" s="2" t="s">
        <v>45</v>
      </c>
      <c r="J3194" s="3">
        <v>45479</v>
      </c>
      <c r="K3194" s="3">
        <v>45491</v>
      </c>
      <c r="L3194" s="2" t="s">
        <v>36</v>
      </c>
      <c r="M3194" s="2" t="s">
        <v>85</v>
      </c>
      <c r="N3194" s="2" t="s">
        <v>671</v>
      </c>
      <c r="O3194" s="4">
        <v>1878000</v>
      </c>
      <c r="P3194" s="4">
        <v>228700</v>
      </c>
      <c r="Q3194" s="4">
        <v>1649300</v>
      </c>
      <c r="R3194" s="2">
        <v>24</v>
      </c>
      <c r="S3194" s="5">
        <v>5.71</v>
      </c>
      <c r="T3194" s="4">
        <v>76568.75</v>
      </c>
      <c r="U3194" s="2" t="s">
        <v>73</v>
      </c>
      <c r="V3194" s="2" t="s">
        <v>33</v>
      </c>
      <c r="W3194" s="4">
        <v>1837650.06</v>
      </c>
      <c r="X3194" s="4">
        <v>0</v>
      </c>
      <c r="Y3194" s="4">
        <v>1837650.06</v>
      </c>
      <c r="Z3194" s="2">
        <v>0</v>
      </c>
      <c r="AA3194" s="2" t="s">
        <v>56</v>
      </c>
      <c r="AB3194" s="2" t="s">
        <v>15730</v>
      </c>
      <c r="AC3194" s="2" t="s">
        <v>360</v>
      </c>
      <c r="AD3194" s="2" t="s">
        <v>76</v>
      </c>
      <c r="AE3194" s="5">
        <v>87.82</v>
      </c>
      <c r="AF3194" s="2">
        <v>0</v>
      </c>
      <c r="AG3194" s="2" t="s">
        <v>77</v>
      </c>
      <c r="AH3194" s="2">
        <v>12</v>
      </c>
      <c r="AI3194" s="6" t="str">
        <f t="shared" si="147"/>
        <v>45-54</v>
      </c>
      <c r="AJ3194" s="11">
        <f>YEAR(tbl_LoanData[[#This Row],[Application Date]])</f>
        <v>2024</v>
      </c>
      <c r="AK3194" s="11" t="str">
        <f>TEXT(tbl_LoanData[[#This Row],[Application Date]],"MMMM")</f>
        <v>July</v>
      </c>
      <c r="AL3194" s="12">
        <f>DATE(YEAR(tbl_LoanData[[#This Row],[Application Date]]),MONTH(tbl_LoanData[[#This Row],[Application Date]]),1)</f>
        <v>45474</v>
      </c>
      <c r="AM3194" s="14">
        <f ca="1">IF(AND(tbl_LoanData[[#This Row],[Application Date]]&gt;=EOMONTH(TODAY(),-1)+1,tbl_LoanData[[#This Row],[Application Date]]&lt;=TODAY()),tbl_LoanData[[#This Row],[Loan Amount]],0)</f>
        <v>0</v>
      </c>
      <c r="AN3194" s="14">
        <f>tbl_LoanData[[#This Row],[Amount Paid]]-(Q3194-X3194)</f>
        <v>188350.06000000006</v>
      </c>
      <c r="AO3194" s="14">
        <f>IF(tbl_LoanData[[#This Row],[Application Status]]="Approved",1,0)</f>
        <v>1</v>
      </c>
      <c r="AP3194" s="22" t="str">
        <f t="shared" ca="1" si="148"/>
        <v/>
      </c>
      <c r="AQ3194" s="22" t="str">
        <f t="shared" ca="1" si="149"/>
        <v/>
      </c>
    </row>
    <row r="3195" spans="1:43" ht="14.4" customHeight="1" x14ac:dyDescent="0.3">
      <c r="A3195" s="2" t="s">
        <v>1883</v>
      </c>
      <c r="B3195" s="2" t="s">
        <v>1884</v>
      </c>
      <c r="C3195" s="2" t="s">
        <v>353</v>
      </c>
      <c r="D3195" s="2" t="s">
        <v>82</v>
      </c>
      <c r="E3195" s="2" t="s">
        <v>125</v>
      </c>
      <c r="F3195" s="2">
        <v>23</v>
      </c>
      <c r="G3195" s="2" t="s">
        <v>83</v>
      </c>
      <c r="H3195" s="2" t="s">
        <v>70</v>
      </c>
      <c r="I3195" s="2" t="s">
        <v>50</v>
      </c>
      <c r="J3195" s="3">
        <v>45497</v>
      </c>
      <c r="K3195" s="3">
        <v>45504</v>
      </c>
      <c r="L3195" s="2" t="s">
        <v>40</v>
      </c>
      <c r="M3195" s="2" t="s">
        <v>157</v>
      </c>
      <c r="N3195" s="2" t="s">
        <v>299</v>
      </c>
      <c r="O3195" s="4">
        <v>1208000</v>
      </c>
      <c r="P3195" s="4">
        <v>256100</v>
      </c>
      <c r="Q3195" s="4">
        <v>951900</v>
      </c>
      <c r="R3195" s="2">
        <v>36</v>
      </c>
      <c r="S3195" s="5">
        <v>11.54</v>
      </c>
      <c r="T3195" s="4">
        <v>35595.769999999997</v>
      </c>
      <c r="U3195" s="2" t="s">
        <v>73</v>
      </c>
      <c r="V3195" s="2" t="s">
        <v>34</v>
      </c>
      <c r="W3195" s="4">
        <v>569532.31999999995</v>
      </c>
      <c r="X3195" s="4">
        <v>711915.46</v>
      </c>
      <c r="Y3195" s="4">
        <v>1281447.78</v>
      </c>
      <c r="Z3195" s="2">
        <v>224</v>
      </c>
      <c r="AA3195" s="2" t="s">
        <v>60</v>
      </c>
      <c r="AB3195" s="2" t="s">
        <v>15728</v>
      </c>
      <c r="AC3195" s="2" t="s">
        <v>75</v>
      </c>
      <c r="AD3195" s="2" t="s">
        <v>76</v>
      </c>
      <c r="AE3195" s="5">
        <v>78.8</v>
      </c>
      <c r="AF3195" s="2">
        <v>7</v>
      </c>
      <c r="AG3195" s="2" t="s">
        <v>130</v>
      </c>
      <c r="AH3195" s="2">
        <v>7</v>
      </c>
      <c r="AI3195" s="6" t="str">
        <f t="shared" si="147"/>
        <v>18-24</v>
      </c>
      <c r="AJ3195" s="11">
        <f>YEAR(tbl_LoanData[[#This Row],[Application Date]])</f>
        <v>2024</v>
      </c>
      <c r="AK3195" s="11" t="str">
        <f>TEXT(tbl_LoanData[[#This Row],[Application Date]],"MMMM")</f>
        <v>July</v>
      </c>
      <c r="AL3195" s="12">
        <f>DATE(YEAR(tbl_LoanData[[#This Row],[Application Date]]),MONTH(tbl_LoanData[[#This Row],[Application Date]]),1)</f>
        <v>45474</v>
      </c>
      <c r="AM3195" s="14">
        <f ca="1">IF(AND(tbl_LoanData[[#This Row],[Application Date]]&gt;=EOMONTH(TODAY(),-1)+1,tbl_LoanData[[#This Row],[Application Date]]&lt;=TODAY()),tbl_LoanData[[#This Row],[Loan Amount]],0)</f>
        <v>0</v>
      </c>
      <c r="AN3195" s="14">
        <f>tbl_LoanData[[#This Row],[Amount Paid]]-(Q3195-X3195)</f>
        <v>329547.77999999991</v>
      </c>
      <c r="AO3195" s="14">
        <f>IF(tbl_LoanData[[#This Row],[Application Status]]="Approved",1,0)</f>
        <v>1</v>
      </c>
      <c r="AP3195" s="22" t="str">
        <f t="shared" ca="1" si="148"/>
        <v/>
      </c>
      <c r="AQ3195" s="22" t="str">
        <f t="shared" ca="1" si="149"/>
        <v/>
      </c>
    </row>
    <row r="3196" spans="1:43" ht="14.4" customHeight="1" x14ac:dyDescent="0.3">
      <c r="A3196" s="2" t="s">
        <v>1941</v>
      </c>
      <c r="B3196" s="2" t="s">
        <v>1942</v>
      </c>
      <c r="C3196" s="2" t="s">
        <v>356</v>
      </c>
      <c r="D3196" s="2" t="s">
        <v>117</v>
      </c>
      <c r="E3196" s="2" t="s">
        <v>67</v>
      </c>
      <c r="F3196" s="2">
        <v>53</v>
      </c>
      <c r="G3196" s="2" t="s">
        <v>69</v>
      </c>
      <c r="H3196" s="2" t="s">
        <v>273</v>
      </c>
      <c r="I3196" s="2" t="s">
        <v>45</v>
      </c>
      <c r="J3196" s="3">
        <v>45477</v>
      </c>
      <c r="K3196" s="3">
        <v>45490</v>
      </c>
      <c r="L3196" s="2" t="s">
        <v>40</v>
      </c>
      <c r="M3196" s="2" t="s">
        <v>71</v>
      </c>
      <c r="N3196" s="2" t="s">
        <v>137</v>
      </c>
      <c r="O3196" s="4">
        <v>846000</v>
      </c>
      <c r="P3196" s="4">
        <v>246400</v>
      </c>
      <c r="Q3196" s="4">
        <v>599600</v>
      </c>
      <c r="R3196" s="2">
        <v>12</v>
      </c>
      <c r="S3196" s="5">
        <v>13.34</v>
      </c>
      <c r="T3196" s="4">
        <v>56632.22</v>
      </c>
      <c r="U3196" s="2" t="s">
        <v>73</v>
      </c>
      <c r="V3196" s="2" t="s">
        <v>34</v>
      </c>
      <c r="W3196" s="4">
        <v>509689.98</v>
      </c>
      <c r="X3196" s="4">
        <v>169896.66</v>
      </c>
      <c r="Y3196" s="4">
        <v>679586.64</v>
      </c>
      <c r="Z3196" s="2">
        <v>84</v>
      </c>
      <c r="AA3196" s="2" t="s">
        <v>59</v>
      </c>
      <c r="AB3196" s="2" t="s">
        <v>15728</v>
      </c>
      <c r="AC3196" s="2" t="s">
        <v>138</v>
      </c>
      <c r="AD3196" s="2" t="s">
        <v>76</v>
      </c>
      <c r="AE3196" s="5">
        <v>70.87</v>
      </c>
      <c r="AF3196" s="2">
        <v>3</v>
      </c>
      <c r="AG3196" s="2" t="s">
        <v>130</v>
      </c>
      <c r="AH3196" s="2">
        <v>13</v>
      </c>
      <c r="AI3196" s="6" t="str">
        <f t="shared" si="147"/>
        <v>45-54</v>
      </c>
      <c r="AJ3196" s="11">
        <f>YEAR(tbl_LoanData[[#This Row],[Application Date]])</f>
        <v>2024</v>
      </c>
      <c r="AK3196" s="11" t="str">
        <f>TEXT(tbl_LoanData[[#This Row],[Application Date]],"MMMM")</f>
        <v>July</v>
      </c>
      <c r="AL3196" s="12">
        <f>DATE(YEAR(tbl_LoanData[[#This Row],[Application Date]]),MONTH(tbl_LoanData[[#This Row],[Application Date]]),1)</f>
        <v>45474</v>
      </c>
      <c r="AM3196" s="14">
        <f ca="1">IF(AND(tbl_LoanData[[#This Row],[Application Date]]&gt;=EOMONTH(TODAY(),-1)+1,tbl_LoanData[[#This Row],[Application Date]]&lt;=TODAY()),tbl_LoanData[[#This Row],[Loan Amount]],0)</f>
        <v>0</v>
      </c>
      <c r="AN3196" s="14">
        <f>tbl_LoanData[[#This Row],[Amount Paid]]-(Q3196-X3196)</f>
        <v>79986.640000000014</v>
      </c>
      <c r="AO3196" s="14">
        <f>IF(tbl_LoanData[[#This Row],[Application Status]]="Approved",1,0)</f>
        <v>1</v>
      </c>
      <c r="AP3196" s="22" t="str">
        <f t="shared" ca="1" si="148"/>
        <v/>
      </c>
      <c r="AQ3196" s="22" t="str">
        <f t="shared" ca="1" si="149"/>
        <v/>
      </c>
    </row>
    <row r="3197" spans="1:43" ht="14.4" customHeight="1" x14ac:dyDescent="0.3">
      <c r="A3197" s="2" t="s">
        <v>2027</v>
      </c>
      <c r="B3197" s="2" t="s">
        <v>2028</v>
      </c>
      <c r="C3197" s="2" t="s">
        <v>521</v>
      </c>
      <c r="D3197" s="2" t="s">
        <v>189</v>
      </c>
      <c r="E3197" s="2" t="s">
        <v>447</v>
      </c>
      <c r="F3197" s="2">
        <v>61</v>
      </c>
      <c r="G3197" s="2" t="s">
        <v>69</v>
      </c>
      <c r="H3197" s="2" t="s">
        <v>84</v>
      </c>
      <c r="I3197" s="2" t="s">
        <v>45</v>
      </c>
      <c r="J3197" s="3">
        <v>45502</v>
      </c>
      <c r="K3197" s="3">
        <v>45521</v>
      </c>
      <c r="L3197" s="2" t="s">
        <v>39</v>
      </c>
      <c r="M3197" s="2" t="s">
        <v>71</v>
      </c>
      <c r="N3197" s="2" t="s">
        <v>72</v>
      </c>
      <c r="O3197" s="4">
        <v>1555000</v>
      </c>
      <c r="P3197" s="4">
        <v>532700</v>
      </c>
      <c r="Q3197" s="4">
        <v>1022300</v>
      </c>
      <c r="R3197" s="2">
        <v>12</v>
      </c>
      <c r="S3197" s="5">
        <v>5.45</v>
      </c>
      <c r="T3197" s="4">
        <v>89834.61</v>
      </c>
      <c r="U3197" s="2" t="s">
        <v>73</v>
      </c>
      <c r="V3197" s="2" t="s">
        <v>33</v>
      </c>
      <c r="W3197" s="4">
        <v>1078015.3500000001</v>
      </c>
      <c r="X3197" s="4">
        <v>0</v>
      </c>
      <c r="Y3197" s="4">
        <v>1078015.3500000001</v>
      </c>
      <c r="Z3197" s="2">
        <v>0</v>
      </c>
      <c r="AA3197" s="2" t="s">
        <v>56</v>
      </c>
      <c r="AB3197" s="2" t="s">
        <v>15727</v>
      </c>
      <c r="AC3197" s="2" t="s">
        <v>146</v>
      </c>
      <c r="AD3197" s="2" t="s">
        <v>76</v>
      </c>
      <c r="AE3197" s="5">
        <v>65.739999999999995</v>
      </c>
      <c r="AF3197" s="2">
        <v>0</v>
      </c>
      <c r="AG3197" s="2" t="s">
        <v>77</v>
      </c>
      <c r="AH3197" s="2">
        <v>19</v>
      </c>
      <c r="AI3197" s="6" t="str">
        <f t="shared" si="147"/>
        <v>55-64</v>
      </c>
      <c r="AJ3197" s="11">
        <f>YEAR(tbl_LoanData[[#This Row],[Application Date]])</f>
        <v>2024</v>
      </c>
      <c r="AK3197" s="11" t="str">
        <f>TEXT(tbl_LoanData[[#This Row],[Application Date]],"MMMM")</f>
        <v>July</v>
      </c>
      <c r="AL3197" s="12">
        <f>DATE(YEAR(tbl_LoanData[[#This Row],[Application Date]]),MONTH(tbl_LoanData[[#This Row],[Application Date]]),1)</f>
        <v>45474</v>
      </c>
      <c r="AM3197" s="14">
        <f ca="1">IF(AND(tbl_LoanData[[#This Row],[Application Date]]&gt;=EOMONTH(TODAY(),-1)+1,tbl_LoanData[[#This Row],[Application Date]]&lt;=TODAY()),tbl_LoanData[[#This Row],[Loan Amount]],0)</f>
        <v>0</v>
      </c>
      <c r="AN3197" s="14">
        <f>tbl_LoanData[[#This Row],[Amount Paid]]-(Q3197-X3197)</f>
        <v>55715.350000000093</v>
      </c>
      <c r="AO3197" s="14">
        <f>IF(tbl_LoanData[[#This Row],[Application Status]]="Approved",1,0)</f>
        <v>1</v>
      </c>
      <c r="AP3197" s="22" t="str">
        <f t="shared" ca="1" si="148"/>
        <v/>
      </c>
      <c r="AQ3197" s="22" t="str">
        <f t="shared" ca="1" si="149"/>
        <v/>
      </c>
    </row>
    <row r="3198" spans="1:43" ht="14.4" customHeight="1" x14ac:dyDescent="0.3">
      <c r="A3198" s="2" t="s">
        <v>2165</v>
      </c>
      <c r="B3198" s="2" t="s">
        <v>2166</v>
      </c>
      <c r="C3198" s="2" t="s">
        <v>1686</v>
      </c>
      <c r="D3198" s="2" t="s">
        <v>101</v>
      </c>
      <c r="E3198" s="2" t="s">
        <v>255</v>
      </c>
      <c r="F3198" s="2">
        <v>44</v>
      </c>
      <c r="G3198" s="2" t="s">
        <v>83</v>
      </c>
      <c r="H3198" s="2" t="s">
        <v>398</v>
      </c>
      <c r="I3198" s="2" t="s">
        <v>46</v>
      </c>
      <c r="J3198" s="3">
        <v>45500</v>
      </c>
      <c r="K3198" s="3">
        <v>45515</v>
      </c>
      <c r="L3198" s="2" t="s">
        <v>36</v>
      </c>
      <c r="M3198" s="2" t="s">
        <v>94</v>
      </c>
      <c r="N3198" s="2" t="s">
        <v>212</v>
      </c>
      <c r="O3198" s="4">
        <v>1375000</v>
      </c>
      <c r="P3198" s="4">
        <v>291000</v>
      </c>
      <c r="Q3198" s="4">
        <v>1084000</v>
      </c>
      <c r="R3198" s="2">
        <v>36</v>
      </c>
      <c r="S3198" s="5">
        <v>9.07</v>
      </c>
      <c r="T3198" s="4">
        <v>38304.339999999997</v>
      </c>
      <c r="U3198" s="2" t="s">
        <v>73</v>
      </c>
      <c r="V3198" s="2" t="s">
        <v>74</v>
      </c>
      <c r="W3198" s="4">
        <v>919304.16</v>
      </c>
      <c r="X3198" s="4">
        <v>459652.24</v>
      </c>
      <c r="Y3198" s="4">
        <v>1378956.4</v>
      </c>
      <c r="Z3198" s="2">
        <v>0</v>
      </c>
      <c r="AA3198" s="2" t="s">
        <v>56</v>
      </c>
      <c r="AB3198" s="2" t="s">
        <v>15728</v>
      </c>
      <c r="AC3198" s="2" t="s">
        <v>332</v>
      </c>
      <c r="AD3198" s="2" t="s">
        <v>76</v>
      </c>
      <c r="AE3198" s="5">
        <v>78.84</v>
      </c>
      <c r="AF3198" s="2">
        <v>0</v>
      </c>
      <c r="AG3198" s="2" t="s">
        <v>77</v>
      </c>
      <c r="AH3198" s="2">
        <v>15</v>
      </c>
      <c r="AI3198" s="6" t="str">
        <f t="shared" si="147"/>
        <v>35-44</v>
      </c>
      <c r="AJ3198" s="11">
        <f>YEAR(tbl_LoanData[[#This Row],[Application Date]])</f>
        <v>2024</v>
      </c>
      <c r="AK3198" s="11" t="str">
        <f>TEXT(tbl_LoanData[[#This Row],[Application Date]],"MMMM")</f>
        <v>July</v>
      </c>
      <c r="AL3198" s="12">
        <f>DATE(YEAR(tbl_LoanData[[#This Row],[Application Date]]),MONTH(tbl_LoanData[[#This Row],[Application Date]]),1)</f>
        <v>45474</v>
      </c>
      <c r="AM3198" s="14">
        <f ca="1">IF(AND(tbl_LoanData[[#This Row],[Application Date]]&gt;=EOMONTH(TODAY(),-1)+1,tbl_LoanData[[#This Row],[Application Date]]&lt;=TODAY()),tbl_LoanData[[#This Row],[Loan Amount]],0)</f>
        <v>0</v>
      </c>
      <c r="AN3198" s="14">
        <f>tbl_LoanData[[#This Row],[Amount Paid]]-(Q3198-X3198)</f>
        <v>294956.40000000002</v>
      </c>
      <c r="AO3198" s="14">
        <f>IF(tbl_LoanData[[#This Row],[Application Status]]="Approved",1,0)</f>
        <v>1</v>
      </c>
      <c r="AP3198" s="22" t="str">
        <f t="shared" ca="1" si="148"/>
        <v/>
      </c>
      <c r="AQ3198" s="22" t="str">
        <f t="shared" ca="1" si="149"/>
        <v/>
      </c>
    </row>
    <row r="3199" spans="1:43" ht="14.4" customHeight="1" x14ac:dyDescent="0.3">
      <c r="A3199" s="2" t="s">
        <v>2169</v>
      </c>
      <c r="B3199" s="2" t="s">
        <v>2170</v>
      </c>
      <c r="C3199" s="2" t="s">
        <v>353</v>
      </c>
      <c r="D3199" s="2" t="s">
        <v>91</v>
      </c>
      <c r="E3199" s="2" t="s">
        <v>150</v>
      </c>
      <c r="F3199" s="2">
        <v>53</v>
      </c>
      <c r="G3199" s="2" t="s">
        <v>83</v>
      </c>
      <c r="H3199" s="2" t="s">
        <v>119</v>
      </c>
      <c r="I3199" s="2" t="s">
        <v>43</v>
      </c>
      <c r="J3199" s="3">
        <v>45479</v>
      </c>
      <c r="K3199" s="3"/>
      <c r="L3199" s="2" t="s">
        <v>38</v>
      </c>
      <c r="M3199" s="2" t="s">
        <v>71</v>
      </c>
      <c r="N3199" s="2" t="s">
        <v>589</v>
      </c>
      <c r="O3199" s="4">
        <v>1156000</v>
      </c>
      <c r="P3199" s="4">
        <v>158400</v>
      </c>
      <c r="Q3199" s="4">
        <v>997600</v>
      </c>
      <c r="R3199" s="2">
        <v>48</v>
      </c>
      <c r="S3199" s="5">
        <v>13.24</v>
      </c>
      <c r="T3199" s="4">
        <v>31790.19</v>
      </c>
      <c r="U3199" s="2" t="s">
        <v>113</v>
      </c>
      <c r="V3199" s="2" t="s">
        <v>97</v>
      </c>
      <c r="W3199" s="4">
        <v>0</v>
      </c>
      <c r="X3199" s="4">
        <v>0</v>
      </c>
      <c r="Y3199" s="4">
        <v>1525928.96</v>
      </c>
      <c r="Z3199" s="2">
        <v>0</v>
      </c>
      <c r="AA3199" s="2" t="s">
        <v>97</v>
      </c>
      <c r="AB3199" s="2" t="s">
        <v>15730</v>
      </c>
      <c r="AC3199" s="2" t="s">
        <v>75</v>
      </c>
      <c r="AD3199" s="2" t="s">
        <v>76</v>
      </c>
      <c r="AE3199" s="5">
        <v>86.3</v>
      </c>
      <c r="AF3199" s="2">
        <v>0</v>
      </c>
      <c r="AG3199" s="2" t="s">
        <v>97</v>
      </c>
      <c r="AH3199" s="2"/>
      <c r="AI3199" s="6" t="str">
        <f t="shared" si="147"/>
        <v>45-54</v>
      </c>
      <c r="AJ3199" s="11">
        <f>YEAR(tbl_LoanData[[#This Row],[Application Date]])</f>
        <v>2024</v>
      </c>
      <c r="AK3199" s="11" t="str">
        <f>TEXT(tbl_LoanData[[#This Row],[Application Date]],"MMMM")</f>
        <v>July</v>
      </c>
      <c r="AL3199" s="12">
        <f>DATE(YEAR(tbl_LoanData[[#This Row],[Application Date]]),MONTH(tbl_LoanData[[#This Row],[Application Date]]),1)</f>
        <v>45474</v>
      </c>
      <c r="AM3199" s="14">
        <f ca="1">IF(AND(tbl_LoanData[[#This Row],[Application Date]]&gt;=EOMONTH(TODAY(),-1)+1,tbl_LoanData[[#This Row],[Application Date]]&lt;=TODAY()),tbl_LoanData[[#This Row],[Loan Amount]],0)</f>
        <v>0</v>
      </c>
      <c r="AN3199" s="14">
        <f>tbl_LoanData[[#This Row],[Amount Paid]]-(Q3199-X3199)</f>
        <v>-997600</v>
      </c>
      <c r="AO3199" s="14">
        <f>IF(tbl_LoanData[[#This Row],[Application Status]]="Approved",1,0)</f>
        <v>0</v>
      </c>
      <c r="AP3199" s="22" t="str">
        <f t="shared" ca="1" si="148"/>
        <v/>
      </c>
      <c r="AQ3199" s="22" t="str">
        <f t="shared" ca="1" si="149"/>
        <v/>
      </c>
    </row>
    <row r="3200" spans="1:43" x14ac:dyDescent="0.3">
      <c r="A3200" s="2" t="s">
        <v>2185</v>
      </c>
      <c r="B3200" s="2" t="s">
        <v>2186</v>
      </c>
      <c r="C3200" s="2" t="s">
        <v>868</v>
      </c>
      <c r="D3200" s="2" t="s">
        <v>209</v>
      </c>
      <c r="E3200" s="2" t="s">
        <v>81</v>
      </c>
      <c r="F3200" s="2">
        <v>45</v>
      </c>
      <c r="G3200" s="2" t="s">
        <v>69</v>
      </c>
      <c r="H3200" s="2" t="s">
        <v>237</v>
      </c>
      <c r="I3200" s="2" t="s">
        <v>48</v>
      </c>
      <c r="J3200" s="3">
        <v>45494</v>
      </c>
      <c r="K3200" s="3">
        <v>45499</v>
      </c>
      <c r="L3200" s="2" t="s">
        <v>38</v>
      </c>
      <c r="M3200" s="2" t="s">
        <v>144</v>
      </c>
      <c r="N3200" s="2" t="s">
        <v>382</v>
      </c>
      <c r="O3200" s="4">
        <v>1305000</v>
      </c>
      <c r="P3200" s="4">
        <v>472700</v>
      </c>
      <c r="Q3200" s="4">
        <v>832300</v>
      </c>
      <c r="R3200" s="2">
        <v>48</v>
      </c>
      <c r="S3200" s="5">
        <v>11.18</v>
      </c>
      <c r="T3200" s="4">
        <v>25093.84</v>
      </c>
      <c r="U3200" s="2" t="s">
        <v>73</v>
      </c>
      <c r="V3200" s="2" t="s">
        <v>74</v>
      </c>
      <c r="W3200" s="4">
        <v>627346</v>
      </c>
      <c r="X3200" s="4">
        <v>577158.56000000006</v>
      </c>
      <c r="Y3200" s="4">
        <v>1204504.56</v>
      </c>
      <c r="Z3200" s="2">
        <v>0</v>
      </c>
      <c r="AA3200" s="2" t="s">
        <v>56</v>
      </c>
      <c r="AB3200" s="2" t="s">
        <v>15729</v>
      </c>
      <c r="AC3200" s="2" t="s">
        <v>75</v>
      </c>
      <c r="AD3200" s="2" t="s">
        <v>76</v>
      </c>
      <c r="AE3200" s="5">
        <v>63.78</v>
      </c>
      <c r="AF3200" s="2">
        <v>0</v>
      </c>
      <c r="AG3200" s="2" t="s">
        <v>77</v>
      </c>
      <c r="AH3200" s="2">
        <v>5</v>
      </c>
      <c r="AI3200" s="6" t="str">
        <f t="shared" si="147"/>
        <v>45-54</v>
      </c>
      <c r="AJ3200" s="11">
        <f>YEAR(tbl_LoanData[[#This Row],[Application Date]])</f>
        <v>2024</v>
      </c>
      <c r="AK3200" s="11" t="str">
        <f>TEXT(tbl_LoanData[[#This Row],[Application Date]],"MMMM")</f>
        <v>July</v>
      </c>
      <c r="AL3200" s="12">
        <f>DATE(YEAR(tbl_LoanData[[#This Row],[Application Date]]),MONTH(tbl_LoanData[[#This Row],[Application Date]]),1)</f>
        <v>45474</v>
      </c>
      <c r="AM3200" s="14">
        <f ca="1">IF(AND(tbl_LoanData[[#This Row],[Application Date]]&gt;=EOMONTH(TODAY(),-1)+1,tbl_LoanData[[#This Row],[Application Date]]&lt;=TODAY()),tbl_LoanData[[#This Row],[Loan Amount]],0)</f>
        <v>0</v>
      </c>
      <c r="AN3200" s="14">
        <f>tbl_LoanData[[#This Row],[Amount Paid]]-(Q3200-X3200)</f>
        <v>372204.56000000006</v>
      </c>
      <c r="AO3200" s="14">
        <f>IF(tbl_LoanData[[#This Row],[Application Status]]="Approved",1,0)</f>
        <v>1</v>
      </c>
      <c r="AP3200" s="22" t="str">
        <f t="shared" ca="1" si="148"/>
        <v/>
      </c>
      <c r="AQ3200" s="22" t="str">
        <f t="shared" ca="1" si="149"/>
        <v/>
      </c>
    </row>
    <row r="3201" spans="1:43" x14ac:dyDescent="0.3">
      <c r="A3201" s="2" t="s">
        <v>2289</v>
      </c>
      <c r="B3201" s="2" t="s">
        <v>2290</v>
      </c>
      <c r="C3201" s="2" t="s">
        <v>116</v>
      </c>
      <c r="D3201" s="2" t="s">
        <v>91</v>
      </c>
      <c r="E3201" s="2" t="s">
        <v>311</v>
      </c>
      <c r="F3201" s="2">
        <v>61</v>
      </c>
      <c r="G3201" s="2" t="s">
        <v>69</v>
      </c>
      <c r="H3201" s="2" t="s">
        <v>285</v>
      </c>
      <c r="I3201" s="2" t="s">
        <v>55</v>
      </c>
      <c r="J3201" s="3">
        <v>45497</v>
      </c>
      <c r="K3201" s="3">
        <v>45507</v>
      </c>
      <c r="L3201" s="2" t="s">
        <v>40</v>
      </c>
      <c r="M3201" s="2" t="s">
        <v>111</v>
      </c>
      <c r="N3201" s="2" t="s">
        <v>120</v>
      </c>
      <c r="O3201" s="4">
        <v>1307000</v>
      </c>
      <c r="P3201" s="4">
        <v>343800</v>
      </c>
      <c r="Q3201" s="4">
        <v>963200</v>
      </c>
      <c r="R3201" s="2">
        <v>24</v>
      </c>
      <c r="S3201" s="5">
        <v>11.13</v>
      </c>
      <c r="T3201" s="4">
        <v>49067.01</v>
      </c>
      <c r="U3201" s="2" t="s">
        <v>73</v>
      </c>
      <c r="V3201" s="2" t="s">
        <v>34</v>
      </c>
      <c r="W3201" s="4">
        <v>1128541.23</v>
      </c>
      <c r="X3201" s="4">
        <v>49067.09</v>
      </c>
      <c r="Y3201" s="4">
        <v>1177608.32</v>
      </c>
      <c r="Z3201" s="2">
        <v>30</v>
      </c>
      <c r="AA3201" s="2" t="s">
        <v>57</v>
      </c>
      <c r="AB3201" s="2" t="s">
        <v>15727</v>
      </c>
      <c r="AC3201" s="2" t="s">
        <v>360</v>
      </c>
      <c r="AD3201" s="2" t="s">
        <v>76</v>
      </c>
      <c r="AE3201" s="5">
        <v>73.7</v>
      </c>
      <c r="AF3201" s="2">
        <v>1</v>
      </c>
      <c r="AG3201" s="2" t="s">
        <v>77</v>
      </c>
      <c r="AH3201" s="2">
        <v>10</v>
      </c>
      <c r="AI3201" s="6" t="str">
        <f t="shared" si="147"/>
        <v>55-64</v>
      </c>
      <c r="AJ3201" s="11">
        <f>YEAR(tbl_LoanData[[#This Row],[Application Date]])</f>
        <v>2024</v>
      </c>
      <c r="AK3201" s="11" t="str">
        <f>TEXT(tbl_LoanData[[#This Row],[Application Date]],"MMMM")</f>
        <v>July</v>
      </c>
      <c r="AL3201" s="12">
        <f>DATE(YEAR(tbl_LoanData[[#This Row],[Application Date]]),MONTH(tbl_LoanData[[#This Row],[Application Date]]),1)</f>
        <v>45474</v>
      </c>
      <c r="AM3201" s="14">
        <f ca="1">IF(AND(tbl_LoanData[[#This Row],[Application Date]]&gt;=EOMONTH(TODAY(),-1)+1,tbl_LoanData[[#This Row],[Application Date]]&lt;=TODAY()),tbl_LoanData[[#This Row],[Loan Amount]],0)</f>
        <v>0</v>
      </c>
      <c r="AN3201" s="14">
        <f>tbl_LoanData[[#This Row],[Amount Paid]]-(Q3201-X3201)</f>
        <v>214408.31999999995</v>
      </c>
      <c r="AO3201" s="14">
        <f>IF(tbl_LoanData[[#This Row],[Application Status]]="Approved",1,0)</f>
        <v>1</v>
      </c>
      <c r="AP3201" s="22" t="str">
        <f t="shared" ca="1" si="148"/>
        <v/>
      </c>
      <c r="AQ3201" s="22" t="str">
        <f t="shared" ca="1" si="149"/>
        <v/>
      </c>
    </row>
    <row r="3202" spans="1:43" x14ac:dyDescent="0.3">
      <c r="A3202" s="2" t="s">
        <v>2383</v>
      </c>
      <c r="B3202" s="2" t="s">
        <v>2384</v>
      </c>
      <c r="C3202" s="2" t="s">
        <v>281</v>
      </c>
      <c r="D3202" s="2" t="s">
        <v>254</v>
      </c>
      <c r="E3202" s="2" t="s">
        <v>311</v>
      </c>
      <c r="F3202" s="2">
        <v>35</v>
      </c>
      <c r="G3202" s="2" t="s">
        <v>83</v>
      </c>
      <c r="H3202" s="2" t="s">
        <v>237</v>
      </c>
      <c r="I3202" s="2" t="s">
        <v>48</v>
      </c>
      <c r="J3202" s="3">
        <v>45474</v>
      </c>
      <c r="K3202" s="3">
        <v>45478</v>
      </c>
      <c r="L3202" s="2" t="s">
        <v>40</v>
      </c>
      <c r="M3202" s="2" t="s">
        <v>94</v>
      </c>
      <c r="N3202" s="2" t="s">
        <v>95</v>
      </c>
      <c r="O3202" s="4">
        <v>1210000</v>
      </c>
      <c r="P3202" s="4">
        <v>463700</v>
      </c>
      <c r="Q3202" s="4">
        <v>746300</v>
      </c>
      <c r="R3202" s="2">
        <v>60</v>
      </c>
      <c r="S3202" s="5">
        <v>5.96</v>
      </c>
      <c r="T3202" s="4">
        <v>16144.96</v>
      </c>
      <c r="U3202" s="2" t="s">
        <v>73</v>
      </c>
      <c r="V3202" s="2" t="s">
        <v>74</v>
      </c>
      <c r="W3202" s="4">
        <v>387479.03999999998</v>
      </c>
      <c r="X3202" s="4">
        <v>581218.36</v>
      </c>
      <c r="Y3202" s="4">
        <v>968697.4</v>
      </c>
      <c r="Z3202" s="2">
        <v>31</v>
      </c>
      <c r="AA3202" s="2" t="s">
        <v>58</v>
      </c>
      <c r="AB3202" s="2" t="s">
        <v>15730</v>
      </c>
      <c r="AC3202" s="2" t="s">
        <v>146</v>
      </c>
      <c r="AD3202" s="2" t="s">
        <v>76</v>
      </c>
      <c r="AE3202" s="5">
        <v>61.68</v>
      </c>
      <c r="AF3202" s="2">
        <v>1</v>
      </c>
      <c r="AG3202" s="2" t="s">
        <v>15718</v>
      </c>
      <c r="AH3202" s="2">
        <v>4</v>
      </c>
      <c r="AI3202" s="6" t="str">
        <f t="shared" ref="AI3202:AI3265" si="150">IF(F3202&lt;25,"18-24",IF(F3202&lt;35,"25-34",IF(F3202&lt;45,"35-44",IF(F3202&lt;55,"45-54",IF(F3202&lt;65,"55-64","65+")))))</f>
        <v>35-44</v>
      </c>
      <c r="AJ3202" s="11">
        <f>YEAR(tbl_LoanData[[#This Row],[Application Date]])</f>
        <v>2024</v>
      </c>
      <c r="AK3202" s="11" t="str">
        <f>TEXT(tbl_LoanData[[#This Row],[Application Date]],"MMMM")</f>
        <v>July</v>
      </c>
      <c r="AL3202" s="12">
        <f>DATE(YEAR(tbl_LoanData[[#This Row],[Application Date]]),MONTH(tbl_LoanData[[#This Row],[Application Date]]),1)</f>
        <v>45474</v>
      </c>
      <c r="AM3202" s="14">
        <f ca="1">IF(AND(tbl_LoanData[[#This Row],[Application Date]]&gt;=EOMONTH(TODAY(),-1)+1,tbl_LoanData[[#This Row],[Application Date]]&lt;=TODAY()),tbl_LoanData[[#This Row],[Loan Amount]],0)</f>
        <v>0</v>
      </c>
      <c r="AN3202" s="14">
        <f>tbl_LoanData[[#This Row],[Amount Paid]]-(Q3202-X3202)</f>
        <v>222397.39999999997</v>
      </c>
      <c r="AO3202" s="14">
        <f>IF(tbl_LoanData[[#This Row],[Application Status]]="Approved",1,0)</f>
        <v>1</v>
      </c>
      <c r="AP3202" s="22" t="str">
        <f t="shared" ref="AP3202:AP3265" ca="1" si="151">IF(AND(J3202&gt;=DATE(YEAR(TODAY()),MONTH(TODAY()),1),J3202&lt;=TODAY()),"Current MTD",IF(AND(J3202&gt;=EOMONTH(TODAY(),-2)+1,J3202&lt;=EOMONTH(TODAY(),-1)),"Previous MTD",""))</f>
        <v/>
      </c>
      <c r="AQ3202" s="22" t="str">
        <f t="shared" ref="AQ3202:AQ3265" ca="1" si="152">IF(AND(J3202&gt;=DATE(YEAR(TODAY()),MONTH(TODAY()),1),J3202&lt;=TODAY()),TEXT(DATE(YEAR(TODAY()),MONTH(TODAY()),1),"mmm d")&amp;"–"&amp;DAY(TODAY()),IF(AND(J3202&gt;=EOMONTH(TODAY(),-2)+1,J3202&lt;=EOMONTH(TODAY(),-1)),""&amp;TEXT(EOMONTH(TODAY(),-2)+1,"mmm d")&amp;"–"&amp;DAY(TODAY()),""))</f>
        <v/>
      </c>
    </row>
    <row r="3203" spans="1:43" x14ac:dyDescent="0.3">
      <c r="A3203" s="2" t="s">
        <v>2633</v>
      </c>
      <c r="B3203" s="2" t="s">
        <v>2634</v>
      </c>
      <c r="C3203" s="2" t="s">
        <v>804</v>
      </c>
      <c r="D3203" s="2" t="s">
        <v>118</v>
      </c>
      <c r="E3203" s="2" t="s">
        <v>117</v>
      </c>
      <c r="F3203" s="2">
        <v>22</v>
      </c>
      <c r="G3203" s="2" t="s">
        <v>83</v>
      </c>
      <c r="H3203" s="2" t="s">
        <v>256</v>
      </c>
      <c r="I3203" s="2" t="s">
        <v>43</v>
      </c>
      <c r="J3203" s="3">
        <v>45497</v>
      </c>
      <c r="K3203" s="3"/>
      <c r="L3203" s="2" t="s">
        <v>36</v>
      </c>
      <c r="M3203" s="2" t="s">
        <v>85</v>
      </c>
      <c r="N3203" s="2" t="s">
        <v>624</v>
      </c>
      <c r="O3203" s="4">
        <v>1793000</v>
      </c>
      <c r="P3203" s="4">
        <v>264400</v>
      </c>
      <c r="Q3203" s="4">
        <v>1528600</v>
      </c>
      <c r="R3203" s="2">
        <v>48</v>
      </c>
      <c r="S3203" s="5">
        <v>9.59</v>
      </c>
      <c r="T3203" s="4">
        <v>44061.9</v>
      </c>
      <c r="U3203" s="2" t="s">
        <v>113</v>
      </c>
      <c r="V3203" s="2" t="s">
        <v>97</v>
      </c>
      <c r="W3203" s="4">
        <v>0</v>
      </c>
      <c r="X3203" s="4">
        <v>0</v>
      </c>
      <c r="Y3203" s="4">
        <v>2114970.96</v>
      </c>
      <c r="Z3203" s="2">
        <v>0</v>
      </c>
      <c r="AA3203" s="2" t="s">
        <v>97</v>
      </c>
      <c r="AB3203" s="2" t="s">
        <v>15731</v>
      </c>
      <c r="AC3203" s="2" t="s">
        <v>138</v>
      </c>
      <c r="AD3203" s="2" t="s">
        <v>76</v>
      </c>
      <c r="AE3203" s="5">
        <v>85.25</v>
      </c>
      <c r="AF3203" s="2">
        <v>0</v>
      </c>
      <c r="AG3203" s="2" t="s">
        <v>97</v>
      </c>
      <c r="AH3203" s="2"/>
      <c r="AI3203" s="6" t="str">
        <f t="shared" si="150"/>
        <v>18-24</v>
      </c>
      <c r="AJ3203" s="11">
        <f>YEAR(tbl_LoanData[[#This Row],[Application Date]])</f>
        <v>2024</v>
      </c>
      <c r="AK3203" s="11" t="str">
        <f>TEXT(tbl_LoanData[[#This Row],[Application Date]],"MMMM")</f>
        <v>July</v>
      </c>
      <c r="AL3203" s="12">
        <f>DATE(YEAR(tbl_LoanData[[#This Row],[Application Date]]),MONTH(tbl_LoanData[[#This Row],[Application Date]]),1)</f>
        <v>45474</v>
      </c>
      <c r="AM3203" s="14">
        <f ca="1">IF(AND(tbl_LoanData[[#This Row],[Application Date]]&gt;=EOMONTH(TODAY(),-1)+1,tbl_LoanData[[#This Row],[Application Date]]&lt;=TODAY()),tbl_LoanData[[#This Row],[Loan Amount]],0)</f>
        <v>0</v>
      </c>
      <c r="AN3203" s="14">
        <f>tbl_LoanData[[#This Row],[Amount Paid]]-(Q3203-X3203)</f>
        <v>-1528600</v>
      </c>
      <c r="AO3203" s="14">
        <f>IF(tbl_LoanData[[#This Row],[Application Status]]="Approved",1,0)</f>
        <v>0</v>
      </c>
      <c r="AP3203" s="22" t="str">
        <f t="shared" ca="1" si="151"/>
        <v/>
      </c>
      <c r="AQ3203" s="22" t="str">
        <f t="shared" ca="1" si="152"/>
        <v/>
      </c>
    </row>
    <row r="3204" spans="1:43" x14ac:dyDescent="0.3">
      <c r="A3204" s="2" t="s">
        <v>2683</v>
      </c>
      <c r="B3204" s="2" t="s">
        <v>2684</v>
      </c>
      <c r="C3204" s="2" t="s">
        <v>243</v>
      </c>
      <c r="D3204" s="2" t="s">
        <v>268</v>
      </c>
      <c r="E3204" s="2" t="s">
        <v>182</v>
      </c>
      <c r="F3204" s="2">
        <v>59</v>
      </c>
      <c r="G3204" s="2" t="s">
        <v>83</v>
      </c>
      <c r="H3204" s="2" t="s">
        <v>205</v>
      </c>
      <c r="I3204" s="2" t="s">
        <v>49</v>
      </c>
      <c r="J3204" s="3">
        <v>45496</v>
      </c>
      <c r="K3204" s="3">
        <v>45516</v>
      </c>
      <c r="L3204" s="2" t="s">
        <v>40</v>
      </c>
      <c r="M3204" s="2" t="s">
        <v>85</v>
      </c>
      <c r="N3204" s="2" t="s">
        <v>86</v>
      </c>
      <c r="O3204" s="4">
        <v>1356000</v>
      </c>
      <c r="P3204" s="4">
        <v>320200</v>
      </c>
      <c r="Q3204" s="4">
        <v>1035800</v>
      </c>
      <c r="R3204" s="2">
        <v>24</v>
      </c>
      <c r="S3204" s="5">
        <v>11.31</v>
      </c>
      <c r="T3204" s="4">
        <v>52920.75</v>
      </c>
      <c r="U3204" s="2" t="s">
        <v>73</v>
      </c>
      <c r="V3204" s="2" t="s">
        <v>33</v>
      </c>
      <c r="W3204" s="4">
        <v>1270097.96</v>
      </c>
      <c r="X3204" s="4">
        <v>0</v>
      </c>
      <c r="Y3204" s="4">
        <v>1270097.96</v>
      </c>
      <c r="Z3204" s="2">
        <v>0</v>
      </c>
      <c r="AA3204" s="2" t="s">
        <v>56</v>
      </c>
      <c r="AB3204" s="2" t="s">
        <v>15729</v>
      </c>
      <c r="AC3204" s="2" t="s">
        <v>106</v>
      </c>
      <c r="AD3204" s="2" t="s">
        <v>76</v>
      </c>
      <c r="AE3204" s="5">
        <v>76.39</v>
      </c>
      <c r="AF3204" s="2">
        <v>0</v>
      </c>
      <c r="AG3204" s="2" t="s">
        <v>77</v>
      </c>
      <c r="AH3204" s="2">
        <v>20</v>
      </c>
      <c r="AI3204" s="6" t="str">
        <f t="shared" si="150"/>
        <v>55-64</v>
      </c>
      <c r="AJ3204" s="11">
        <f>YEAR(tbl_LoanData[[#This Row],[Application Date]])</f>
        <v>2024</v>
      </c>
      <c r="AK3204" s="11" t="str">
        <f>TEXT(tbl_LoanData[[#This Row],[Application Date]],"MMMM")</f>
        <v>July</v>
      </c>
      <c r="AL3204" s="12">
        <f>DATE(YEAR(tbl_LoanData[[#This Row],[Application Date]]),MONTH(tbl_LoanData[[#This Row],[Application Date]]),1)</f>
        <v>45474</v>
      </c>
      <c r="AM3204" s="14">
        <f ca="1">IF(AND(tbl_LoanData[[#This Row],[Application Date]]&gt;=EOMONTH(TODAY(),-1)+1,tbl_LoanData[[#This Row],[Application Date]]&lt;=TODAY()),tbl_LoanData[[#This Row],[Loan Amount]],0)</f>
        <v>0</v>
      </c>
      <c r="AN3204" s="14">
        <f>tbl_LoanData[[#This Row],[Amount Paid]]-(Q3204-X3204)</f>
        <v>234297.95999999996</v>
      </c>
      <c r="AO3204" s="14">
        <f>IF(tbl_LoanData[[#This Row],[Application Status]]="Approved",1,0)</f>
        <v>1</v>
      </c>
      <c r="AP3204" s="22" t="str">
        <f t="shared" ca="1" si="151"/>
        <v/>
      </c>
      <c r="AQ3204" s="22" t="str">
        <f t="shared" ca="1" si="152"/>
        <v/>
      </c>
    </row>
    <row r="3205" spans="1:43" ht="14.4" customHeight="1" x14ac:dyDescent="0.3">
      <c r="A3205" s="2" t="s">
        <v>2717</v>
      </c>
      <c r="B3205" s="2" t="s">
        <v>2718</v>
      </c>
      <c r="C3205" s="2" t="s">
        <v>682</v>
      </c>
      <c r="D3205" s="2" t="s">
        <v>102</v>
      </c>
      <c r="E3205" s="2" t="s">
        <v>323</v>
      </c>
      <c r="F3205" s="2">
        <v>29</v>
      </c>
      <c r="G3205" s="2" t="s">
        <v>69</v>
      </c>
      <c r="H3205" s="2" t="s">
        <v>126</v>
      </c>
      <c r="I3205" s="2" t="s">
        <v>44</v>
      </c>
      <c r="J3205" s="3">
        <v>45488</v>
      </c>
      <c r="K3205" s="3">
        <v>45500</v>
      </c>
      <c r="L3205" s="2" t="s">
        <v>40</v>
      </c>
      <c r="M3205" s="2" t="s">
        <v>94</v>
      </c>
      <c r="N3205" s="2" t="s">
        <v>95</v>
      </c>
      <c r="O3205" s="4">
        <v>1220000</v>
      </c>
      <c r="P3205" s="4">
        <v>201800</v>
      </c>
      <c r="Q3205" s="4">
        <v>1018200</v>
      </c>
      <c r="R3205" s="2">
        <v>60</v>
      </c>
      <c r="S3205" s="5">
        <v>7.15</v>
      </c>
      <c r="T3205" s="4">
        <v>23036.78</v>
      </c>
      <c r="U3205" s="2" t="s">
        <v>73</v>
      </c>
      <c r="V3205" s="2" t="s">
        <v>74</v>
      </c>
      <c r="W3205" s="4">
        <v>529845.93999999994</v>
      </c>
      <c r="X3205" s="4">
        <v>852360.56</v>
      </c>
      <c r="Y3205" s="4">
        <v>1382206.5</v>
      </c>
      <c r="Z3205" s="2">
        <v>62</v>
      </c>
      <c r="AA3205" s="2" t="s">
        <v>59</v>
      </c>
      <c r="AB3205" s="2" t="s">
        <v>15727</v>
      </c>
      <c r="AC3205" s="2" t="s">
        <v>360</v>
      </c>
      <c r="AD3205" s="2" t="s">
        <v>76</v>
      </c>
      <c r="AE3205" s="5">
        <v>83.46</v>
      </c>
      <c r="AF3205" s="2">
        <v>2</v>
      </c>
      <c r="AG3205" s="2" t="s">
        <v>130</v>
      </c>
      <c r="AH3205" s="2">
        <v>12</v>
      </c>
      <c r="AI3205" s="6" t="str">
        <f t="shared" si="150"/>
        <v>25-34</v>
      </c>
      <c r="AJ3205" s="11">
        <f>YEAR(tbl_LoanData[[#This Row],[Application Date]])</f>
        <v>2024</v>
      </c>
      <c r="AK3205" s="11" t="str">
        <f>TEXT(tbl_LoanData[[#This Row],[Application Date]],"MMMM")</f>
        <v>July</v>
      </c>
      <c r="AL3205" s="12">
        <f>DATE(YEAR(tbl_LoanData[[#This Row],[Application Date]]),MONTH(tbl_LoanData[[#This Row],[Application Date]]),1)</f>
        <v>45474</v>
      </c>
      <c r="AM3205" s="14">
        <f ca="1">IF(AND(tbl_LoanData[[#This Row],[Application Date]]&gt;=EOMONTH(TODAY(),-1)+1,tbl_LoanData[[#This Row],[Application Date]]&lt;=TODAY()),tbl_LoanData[[#This Row],[Loan Amount]],0)</f>
        <v>0</v>
      </c>
      <c r="AN3205" s="14">
        <f>tbl_LoanData[[#This Row],[Amount Paid]]-(Q3205-X3205)</f>
        <v>364006.5</v>
      </c>
      <c r="AO3205" s="14">
        <f>IF(tbl_LoanData[[#This Row],[Application Status]]="Approved",1,0)</f>
        <v>1</v>
      </c>
      <c r="AP3205" s="22" t="str">
        <f t="shared" ca="1" si="151"/>
        <v/>
      </c>
      <c r="AQ3205" s="22" t="str">
        <f t="shared" ca="1" si="152"/>
        <v/>
      </c>
    </row>
    <row r="3206" spans="1:43" ht="14.4" customHeight="1" x14ac:dyDescent="0.3">
      <c r="A3206" s="2" t="s">
        <v>2801</v>
      </c>
      <c r="B3206" s="2" t="s">
        <v>2802</v>
      </c>
      <c r="C3206" s="2" t="s">
        <v>338</v>
      </c>
      <c r="D3206" s="2" t="s">
        <v>176</v>
      </c>
      <c r="E3206" s="2" t="s">
        <v>161</v>
      </c>
      <c r="F3206" s="2">
        <v>58</v>
      </c>
      <c r="G3206" s="2" t="s">
        <v>83</v>
      </c>
      <c r="H3206" s="2" t="s">
        <v>307</v>
      </c>
      <c r="I3206" s="2" t="s">
        <v>43</v>
      </c>
      <c r="J3206" s="3">
        <v>45478</v>
      </c>
      <c r="K3206" s="3">
        <v>45497</v>
      </c>
      <c r="L3206" s="2" t="s">
        <v>38</v>
      </c>
      <c r="M3206" s="2" t="s">
        <v>111</v>
      </c>
      <c r="N3206" s="2" t="s">
        <v>112</v>
      </c>
      <c r="O3206" s="4">
        <v>1684000</v>
      </c>
      <c r="P3206" s="4">
        <v>616600</v>
      </c>
      <c r="Q3206" s="4">
        <v>1067400</v>
      </c>
      <c r="R3206" s="2">
        <v>48</v>
      </c>
      <c r="S3206" s="5">
        <v>10.5</v>
      </c>
      <c r="T3206" s="4">
        <v>31577.25</v>
      </c>
      <c r="U3206" s="2" t="s">
        <v>73</v>
      </c>
      <c r="V3206" s="2" t="s">
        <v>74</v>
      </c>
      <c r="W3206" s="4">
        <v>789431.25</v>
      </c>
      <c r="X3206" s="4">
        <v>726276.75</v>
      </c>
      <c r="Y3206" s="4">
        <v>1515708</v>
      </c>
      <c r="Z3206" s="2">
        <v>0</v>
      </c>
      <c r="AA3206" s="2" t="s">
        <v>56</v>
      </c>
      <c r="AB3206" s="2" t="s">
        <v>15733</v>
      </c>
      <c r="AC3206" s="2" t="s">
        <v>106</v>
      </c>
      <c r="AD3206" s="2" t="s">
        <v>76</v>
      </c>
      <c r="AE3206" s="5">
        <v>63.38</v>
      </c>
      <c r="AF3206" s="2">
        <v>0</v>
      </c>
      <c r="AG3206" s="2" t="s">
        <v>77</v>
      </c>
      <c r="AH3206" s="2">
        <v>19</v>
      </c>
      <c r="AI3206" s="6" t="str">
        <f t="shared" si="150"/>
        <v>55-64</v>
      </c>
      <c r="AJ3206" s="11">
        <f>YEAR(tbl_LoanData[[#This Row],[Application Date]])</f>
        <v>2024</v>
      </c>
      <c r="AK3206" s="11" t="str">
        <f>TEXT(tbl_LoanData[[#This Row],[Application Date]],"MMMM")</f>
        <v>July</v>
      </c>
      <c r="AL3206" s="12">
        <f>DATE(YEAR(tbl_LoanData[[#This Row],[Application Date]]),MONTH(tbl_LoanData[[#This Row],[Application Date]]),1)</f>
        <v>45474</v>
      </c>
      <c r="AM3206" s="14">
        <f ca="1">IF(AND(tbl_LoanData[[#This Row],[Application Date]]&gt;=EOMONTH(TODAY(),-1)+1,tbl_LoanData[[#This Row],[Application Date]]&lt;=TODAY()),tbl_LoanData[[#This Row],[Loan Amount]],0)</f>
        <v>0</v>
      </c>
      <c r="AN3206" s="14">
        <f>tbl_LoanData[[#This Row],[Amount Paid]]-(Q3206-X3206)</f>
        <v>448308</v>
      </c>
      <c r="AO3206" s="14">
        <f>IF(tbl_LoanData[[#This Row],[Application Status]]="Approved",1,0)</f>
        <v>1</v>
      </c>
      <c r="AP3206" s="22" t="str">
        <f t="shared" ca="1" si="151"/>
        <v/>
      </c>
      <c r="AQ3206" s="22" t="str">
        <f t="shared" ca="1" si="152"/>
        <v/>
      </c>
    </row>
    <row r="3207" spans="1:43" ht="14.4" customHeight="1" x14ac:dyDescent="0.3">
      <c r="A3207" s="2" t="s">
        <v>2841</v>
      </c>
      <c r="B3207" s="2" t="s">
        <v>2842</v>
      </c>
      <c r="C3207" s="2" t="s">
        <v>379</v>
      </c>
      <c r="D3207" s="2" t="s">
        <v>134</v>
      </c>
      <c r="E3207" s="2" t="s">
        <v>312</v>
      </c>
      <c r="F3207" s="2">
        <v>48</v>
      </c>
      <c r="G3207" s="2" t="s">
        <v>69</v>
      </c>
      <c r="H3207" s="2" t="s">
        <v>136</v>
      </c>
      <c r="I3207" s="2" t="s">
        <v>49</v>
      </c>
      <c r="J3207" s="3">
        <v>45489</v>
      </c>
      <c r="K3207" s="3">
        <v>45491</v>
      </c>
      <c r="L3207" s="2" t="s">
        <v>38</v>
      </c>
      <c r="M3207" s="2" t="s">
        <v>111</v>
      </c>
      <c r="N3207" s="2" t="s">
        <v>112</v>
      </c>
      <c r="O3207" s="4">
        <v>1838000</v>
      </c>
      <c r="P3207" s="4">
        <v>426300</v>
      </c>
      <c r="Q3207" s="4">
        <v>1411700</v>
      </c>
      <c r="R3207" s="2">
        <v>36</v>
      </c>
      <c r="S3207" s="5">
        <v>9.3000000000000007</v>
      </c>
      <c r="T3207" s="4">
        <v>50154.559999999998</v>
      </c>
      <c r="U3207" s="2" t="s">
        <v>73</v>
      </c>
      <c r="V3207" s="2" t="s">
        <v>74</v>
      </c>
      <c r="W3207" s="4">
        <v>1103400.32</v>
      </c>
      <c r="X3207" s="4">
        <v>702163.98</v>
      </c>
      <c r="Y3207" s="4">
        <v>1805564.3</v>
      </c>
      <c r="Z3207" s="2">
        <v>93</v>
      </c>
      <c r="AA3207" s="2" t="s">
        <v>60</v>
      </c>
      <c r="AB3207" s="2" t="s">
        <v>15732</v>
      </c>
      <c r="AC3207" s="2" t="s">
        <v>360</v>
      </c>
      <c r="AD3207" s="2" t="s">
        <v>76</v>
      </c>
      <c r="AE3207" s="5">
        <v>76.81</v>
      </c>
      <c r="AF3207" s="2">
        <v>3</v>
      </c>
      <c r="AG3207" s="2" t="s">
        <v>130</v>
      </c>
      <c r="AH3207" s="2">
        <v>2</v>
      </c>
      <c r="AI3207" s="6" t="str">
        <f t="shared" si="150"/>
        <v>45-54</v>
      </c>
      <c r="AJ3207" s="11">
        <f>YEAR(tbl_LoanData[[#This Row],[Application Date]])</f>
        <v>2024</v>
      </c>
      <c r="AK3207" s="11" t="str">
        <f>TEXT(tbl_LoanData[[#This Row],[Application Date]],"MMMM")</f>
        <v>July</v>
      </c>
      <c r="AL3207" s="12">
        <f>DATE(YEAR(tbl_LoanData[[#This Row],[Application Date]]),MONTH(tbl_LoanData[[#This Row],[Application Date]]),1)</f>
        <v>45474</v>
      </c>
      <c r="AM3207" s="14">
        <f ca="1">IF(AND(tbl_LoanData[[#This Row],[Application Date]]&gt;=EOMONTH(TODAY(),-1)+1,tbl_LoanData[[#This Row],[Application Date]]&lt;=TODAY()),tbl_LoanData[[#This Row],[Loan Amount]],0)</f>
        <v>0</v>
      </c>
      <c r="AN3207" s="14">
        <f>tbl_LoanData[[#This Row],[Amount Paid]]-(Q3207-X3207)</f>
        <v>393864.30000000005</v>
      </c>
      <c r="AO3207" s="14">
        <f>IF(tbl_LoanData[[#This Row],[Application Status]]="Approved",1,0)</f>
        <v>1</v>
      </c>
      <c r="AP3207" s="22" t="str">
        <f t="shared" ca="1" si="151"/>
        <v/>
      </c>
      <c r="AQ3207" s="22" t="str">
        <f t="shared" ca="1" si="152"/>
        <v/>
      </c>
    </row>
    <row r="3208" spans="1:43" x14ac:dyDescent="0.3">
      <c r="A3208" s="2" t="s">
        <v>2847</v>
      </c>
      <c r="B3208" s="2" t="s">
        <v>2848</v>
      </c>
      <c r="C3208" s="2" t="s">
        <v>133</v>
      </c>
      <c r="D3208" s="2" t="s">
        <v>268</v>
      </c>
      <c r="E3208" s="2" t="s">
        <v>118</v>
      </c>
      <c r="F3208" s="2">
        <v>56</v>
      </c>
      <c r="G3208" s="2" t="s">
        <v>69</v>
      </c>
      <c r="H3208" s="2" t="s">
        <v>143</v>
      </c>
      <c r="I3208" s="2" t="s">
        <v>46</v>
      </c>
      <c r="J3208" s="3">
        <v>45492</v>
      </c>
      <c r="K3208" s="3">
        <v>45499</v>
      </c>
      <c r="L3208" s="2" t="s">
        <v>40</v>
      </c>
      <c r="M3208" s="2" t="s">
        <v>111</v>
      </c>
      <c r="N3208" s="2" t="s">
        <v>120</v>
      </c>
      <c r="O3208" s="4">
        <v>1398000</v>
      </c>
      <c r="P3208" s="4">
        <v>145600</v>
      </c>
      <c r="Q3208" s="4">
        <v>1252400</v>
      </c>
      <c r="R3208" s="2">
        <v>24</v>
      </c>
      <c r="S3208" s="5">
        <v>7.82</v>
      </c>
      <c r="T3208" s="4">
        <v>60344.81</v>
      </c>
      <c r="U3208" s="2" t="s">
        <v>73</v>
      </c>
      <c r="V3208" s="2" t="s">
        <v>34</v>
      </c>
      <c r="W3208" s="4">
        <v>1146551.3899999999</v>
      </c>
      <c r="X3208" s="4">
        <v>301723.96999999997</v>
      </c>
      <c r="Y3208" s="4">
        <v>1448275.36</v>
      </c>
      <c r="Z3208" s="2">
        <v>150</v>
      </c>
      <c r="AA3208" s="2" t="s">
        <v>60</v>
      </c>
      <c r="AB3208" s="2" t="s">
        <v>15734</v>
      </c>
      <c r="AC3208" s="2" t="s">
        <v>87</v>
      </c>
      <c r="AD3208" s="2" t="s">
        <v>76</v>
      </c>
      <c r="AE3208" s="5">
        <v>89.59</v>
      </c>
      <c r="AF3208" s="2">
        <v>5</v>
      </c>
      <c r="AG3208" s="2" t="s">
        <v>130</v>
      </c>
      <c r="AH3208" s="2">
        <v>7</v>
      </c>
      <c r="AI3208" s="6" t="str">
        <f t="shared" si="150"/>
        <v>55-64</v>
      </c>
      <c r="AJ3208" s="11">
        <f>YEAR(tbl_LoanData[[#This Row],[Application Date]])</f>
        <v>2024</v>
      </c>
      <c r="AK3208" s="11" t="str">
        <f>TEXT(tbl_LoanData[[#This Row],[Application Date]],"MMMM")</f>
        <v>July</v>
      </c>
      <c r="AL3208" s="12">
        <f>DATE(YEAR(tbl_LoanData[[#This Row],[Application Date]]),MONTH(tbl_LoanData[[#This Row],[Application Date]]),1)</f>
        <v>45474</v>
      </c>
      <c r="AM3208" s="14">
        <f ca="1">IF(AND(tbl_LoanData[[#This Row],[Application Date]]&gt;=EOMONTH(TODAY(),-1)+1,tbl_LoanData[[#This Row],[Application Date]]&lt;=TODAY()),tbl_LoanData[[#This Row],[Loan Amount]],0)</f>
        <v>0</v>
      </c>
      <c r="AN3208" s="14">
        <f>tbl_LoanData[[#This Row],[Amount Paid]]-(Q3208-X3208)</f>
        <v>195875.35999999987</v>
      </c>
      <c r="AO3208" s="14">
        <f>IF(tbl_LoanData[[#This Row],[Application Status]]="Approved",1,0)</f>
        <v>1</v>
      </c>
      <c r="AP3208" s="22" t="str">
        <f t="shared" ca="1" si="151"/>
        <v/>
      </c>
      <c r="AQ3208" s="22" t="str">
        <f t="shared" ca="1" si="152"/>
        <v/>
      </c>
    </row>
    <row r="3209" spans="1:43" ht="14.4" customHeight="1" x14ac:dyDescent="0.3">
      <c r="A3209" s="2" t="s">
        <v>2965</v>
      </c>
      <c r="B3209" s="2" t="s">
        <v>2966</v>
      </c>
      <c r="C3209" s="2" t="s">
        <v>423</v>
      </c>
      <c r="D3209" s="2" t="s">
        <v>189</v>
      </c>
      <c r="E3209" s="2" t="s">
        <v>540</v>
      </c>
      <c r="F3209" s="2">
        <v>48</v>
      </c>
      <c r="G3209" s="2" t="s">
        <v>69</v>
      </c>
      <c r="H3209" s="2" t="s">
        <v>372</v>
      </c>
      <c r="I3209" s="2" t="s">
        <v>43</v>
      </c>
      <c r="J3209" s="3">
        <v>45489</v>
      </c>
      <c r="K3209" s="3"/>
      <c r="L3209" s="2" t="s">
        <v>39</v>
      </c>
      <c r="M3209" s="2" t="s">
        <v>167</v>
      </c>
      <c r="N3209" s="2" t="s">
        <v>168</v>
      </c>
      <c r="O3209" s="4">
        <v>1910000</v>
      </c>
      <c r="P3209" s="4">
        <v>358200</v>
      </c>
      <c r="Q3209" s="4">
        <v>1551800</v>
      </c>
      <c r="R3209" s="2">
        <v>18</v>
      </c>
      <c r="S3209" s="5">
        <v>13.56</v>
      </c>
      <c r="T3209" s="4">
        <v>103746.45</v>
      </c>
      <c r="U3209" s="2" t="s">
        <v>96</v>
      </c>
      <c r="V3209" s="2" t="s">
        <v>97</v>
      </c>
      <c r="W3209" s="4">
        <v>0</v>
      </c>
      <c r="X3209" s="4">
        <v>0</v>
      </c>
      <c r="Y3209" s="4">
        <v>1867436.12</v>
      </c>
      <c r="Z3209" s="2">
        <v>0</v>
      </c>
      <c r="AA3209" s="2" t="s">
        <v>97</v>
      </c>
      <c r="AB3209" s="2" t="s">
        <v>15731</v>
      </c>
      <c r="AC3209" s="2" t="s">
        <v>129</v>
      </c>
      <c r="AD3209" s="2" t="s">
        <v>76</v>
      </c>
      <c r="AE3209" s="5">
        <v>81.25</v>
      </c>
      <c r="AF3209" s="2">
        <v>0</v>
      </c>
      <c r="AG3209" s="2" t="s">
        <v>97</v>
      </c>
      <c r="AH3209" s="2"/>
      <c r="AI3209" s="6" t="str">
        <f t="shared" si="150"/>
        <v>45-54</v>
      </c>
      <c r="AJ3209" s="11">
        <f>YEAR(tbl_LoanData[[#This Row],[Application Date]])</f>
        <v>2024</v>
      </c>
      <c r="AK3209" s="11" t="str">
        <f>TEXT(tbl_LoanData[[#This Row],[Application Date]],"MMMM")</f>
        <v>July</v>
      </c>
      <c r="AL3209" s="12">
        <f>DATE(YEAR(tbl_LoanData[[#This Row],[Application Date]]),MONTH(tbl_LoanData[[#This Row],[Application Date]]),1)</f>
        <v>45474</v>
      </c>
      <c r="AM3209" s="14">
        <f ca="1">IF(AND(tbl_LoanData[[#This Row],[Application Date]]&gt;=EOMONTH(TODAY(),-1)+1,tbl_LoanData[[#This Row],[Application Date]]&lt;=TODAY()),tbl_LoanData[[#This Row],[Loan Amount]],0)</f>
        <v>0</v>
      </c>
      <c r="AN3209" s="14">
        <f>tbl_LoanData[[#This Row],[Amount Paid]]-(Q3209-X3209)</f>
        <v>-1551800</v>
      </c>
      <c r="AO3209" s="14">
        <f>IF(tbl_LoanData[[#This Row],[Application Status]]="Approved",1,0)</f>
        <v>0</v>
      </c>
      <c r="AP3209" s="22" t="str">
        <f t="shared" ca="1" si="151"/>
        <v/>
      </c>
      <c r="AQ3209" s="22" t="str">
        <f t="shared" ca="1" si="152"/>
        <v/>
      </c>
    </row>
    <row r="3210" spans="1:43" ht="14.4" customHeight="1" x14ac:dyDescent="0.3">
      <c r="A3210" s="2" t="s">
        <v>2997</v>
      </c>
      <c r="B3210" s="2" t="s">
        <v>2998</v>
      </c>
      <c r="C3210" s="2" t="s">
        <v>223</v>
      </c>
      <c r="D3210" s="2" t="s">
        <v>268</v>
      </c>
      <c r="E3210" s="2" t="s">
        <v>117</v>
      </c>
      <c r="F3210" s="2">
        <v>63</v>
      </c>
      <c r="G3210" s="2" t="s">
        <v>69</v>
      </c>
      <c r="H3210" s="2" t="s">
        <v>151</v>
      </c>
      <c r="I3210" s="2" t="s">
        <v>46</v>
      </c>
      <c r="J3210" s="3">
        <v>45488</v>
      </c>
      <c r="K3210" s="3">
        <v>45491</v>
      </c>
      <c r="L3210" s="2" t="s">
        <v>41</v>
      </c>
      <c r="M3210" s="2" t="s">
        <v>144</v>
      </c>
      <c r="N3210" s="2" t="s">
        <v>145</v>
      </c>
      <c r="O3210" s="4">
        <v>4280000</v>
      </c>
      <c r="P3210" s="4">
        <v>484700</v>
      </c>
      <c r="Q3210" s="4">
        <v>3795300</v>
      </c>
      <c r="R3210" s="2">
        <v>60</v>
      </c>
      <c r="S3210" s="5">
        <v>6.1</v>
      </c>
      <c r="T3210" s="4">
        <v>82547.77</v>
      </c>
      <c r="U3210" s="2" t="s">
        <v>73</v>
      </c>
      <c r="V3210" s="2" t="s">
        <v>74</v>
      </c>
      <c r="W3210" s="4">
        <v>2063694.25</v>
      </c>
      <c r="X3210" s="4">
        <v>2889172.25</v>
      </c>
      <c r="Y3210" s="4">
        <v>4952866.5</v>
      </c>
      <c r="Z3210" s="2">
        <v>0</v>
      </c>
      <c r="AA3210" s="2" t="s">
        <v>56</v>
      </c>
      <c r="AB3210" s="2" t="s">
        <v>15736</v>
      </c>
      <c r="AC3210" s="2" t="s">
        <v>129</v>
      </c>
      <c r="AD3210" s="2" t="s">
        <v>76</v>
      </c>
      <c r="AE3210" s="5">
        <v>88.68</v>
      </c>
      <c r="AF3210" s="2">
        <v>0</v>
      </c>
      <c r="AG3210" s="2" t="s">
        <v>77</v>
      </c>
      <c r="AH3210" s="2">
        <v>3</v>
      </c>
      <c r="AI3210" s="6" t="str">
        <f t="shared" si="150"/>
        <v>55-64</v>
      </c>
      <c r="AJ3210" s="11">
        <f>YEAR(tbl_LoanData[[#This Row],[Application Date]])</f>
        <v>2024</v>
      </c>
      <c r="AK3210" s="11" t="str">
        <f>TEXT(tbl_LoanData[[#This Row],[Application Date]],"MMMM")</f>
        <v>July</v>
      </c>
      <c r="AL3210" s="12">
        <f>DATE(YEAR(tbl_LoanData[[#This Row],[Application Date]]),MONTH(tbl_LoanData[[#This Row],[Application Date]]),1)</f>
        <v>45474</v>
      </c>
      <c r="AM3210" s="14">
        <f ca="1">IF(AND(tbl_LoanData[[#This Row],[Application Date]]&gt;=EOMONTH(TODAY(),-1)+1,tbl_LoanData[[#This Row],[Application Date]]&lt;=TODAY()),tbl_LoanData[[#This Row],[Loan Amount]],0)</f>
        <v>0</v>
      </c>
      <c r="AN3210" s="14">
        <f>tbl_LoanData[[#This Row],[Amount Paid]]-(Q3210-X3210)</f>
        <v>1157566.5</v>
      </c>
      <c r="AO3210" s="14">
        <f>IF(tbl_LoanData[[#This Row],[Application Status]]="Approved",1,0)</f>
        <v>1</v>
      </c>
      <c r="AP3210" s="22" t="str">
        <f t="shared" ca="1" si="151"/>
        <v/>
      </c>
      <c r="AQ3210" s="22" t="str">
        <f t="shared" ca="1" si="152"/>
        <v/>
      </c>
    </row>
    <row r="3211" spans="1:43" ht="14.4" customHeight="1" x14ac:dyDescent="0.3">
      <c r="A3211" s="2" t="s">
        <v>3025</v>
      </c>
      <c r="B3211" s="2" t="s">
        <v>3026</v>
      </c>
      <c r="C3211" s="2" t="s">
        <v>331</v>
      </c>
      <c r="D3211" s="2" t="s">
        <v>118</v>
      </c>
      <c r="E3211" s="2" t="s">
        <v>68</v>
      </c>
      <c r="F3211" s="2">
        <v>23</v>
      </c>
      <c r="G3211" s="2" t="s">
        <v>83</v>
      </c>
      <c r="H3211" s="2" t="s">
        <v>228</v>
      </c>
      <c r="I3211" s="2" t="s">
        <v>43</v>
      </c>
      <c r="J3211" s="3">
        <v>45502</v>
      </c>
      <c r="K3211" s="3">
        <v>45511</v>
      </c>
      <c r="L3211" s="2" t="s">
        <v>39</v>
      </c>
      <c r="M3211" s="2" t="s">
        <v>157</v>
      </c>
      <c r="N3211" s="2" t="s">
        <v>158</v>
      </c>
      <c r="O3211" s="4">
        <v>1215000</v>
      </c>
      <c r="P3211" s="4">
        <v>330700</v>
      </c>
      <c r="Q3211" s="4">
        <v>884300</v>
      </c>
      <c r="R3211" s="2">
        <v>24</v>
      </c>
      <c r="S3211" s="5">
        <v>13.59</v>
      </c>
      <c r="T3211" s="4">
        <v>46860.53</v>
      </c>
      <c r="U3211" s="2" t="s">
        <v>73</v>
      </c>
      <c r="V3211" s="2" t="s">
        <v>33</v>
      </c>
      <c r="W3211" s="4">
        <v>1124652.74</v>
      </c>
      <c r="X3211" s="4">
        <v>0</v>
      </c>
      <c r="Y3211" s="4">
        <v>1124652.74</v>
      </c>
      <c r="Z3211" s="2">
        <v>0</v>
      </c>
      <c r="AA3211" s="2" t="s">
        <v>56</v>
      </c>
      <c r="AB3211" s="2" t="s">
        <v>15736</v>
      </c>
      <c r="AC3211" s="2" t="s">
        <v>121</v>
      </c>
      <c r="AD3211" s="2" t="s">
        <v>76</v>
      </c>
      <c r="AE3211" s="5">
        <v>72.78</v>
      </c>
      <c r="AF3211" s="2">
        <v>0</v>
      </c>
      <c r="AG3211" s="2" t="s">
        <v>77</v>
      </c>
      <c r="AH3211" s="2">
        <v>9</v>
      </c>
      <c r="AI3211" s="6" t="str">
        <f t="shared" si="150"/>
        <v>18-24</v>
      </c>
      <c r="AJ3211" s="11">
        <f>YEAR(tbl_LoanData[[#This Row],[Application Date]])</f>
        <v>2024</v>
      </c>
      <c r="AK3211" s="11" t="str">
        <f>TEXT(tbl_LoanData[[#This Row],[Application Date]],"MMMM")</f>
        <v>July</v>
      </c>
      <c r="AL3211" s="12">
        <f>DATE(YEAR(tbl_LoanData[[#This Row],[Application Date]]),MONTH(tbl_LoanData[[#This Row],[Application Date]]),1)</f>
        <v>45474</v>
      </c>
      <c r="AM3211" s="14">
        <f ca="1">IF(AND(tbl_LoanData[[#This Row],[Application Date]]&gt;=EOMONTH(TODAY(),-1)+1,tbl_LoanData[[#This Row],[Application Date]]&lt;=TODAY()),tbl_LoanData[[#This Row],[Loan Amount]],0)</f>
        <v>0</v>
      </c>
      <c r="AN3211" s="14">
        <f>tbl_LoanData[[#This Row],[Amount Paid]]-(Q3211-X3211)</f>
        <v>240352.74</v>
      </c>
      <c r="AO3211" s="14">
        <f>IF(tbl_LoanData[[#This Row],[Application Status]]="Approved",1,0)</f>
        <v>1</v>
      </c>
      <c r="AP3211" s="22" t="str">
        <f t="shared" ca="1" si="151"/>
        <v/>
      </c>
      <c r="AQ3211" s="22" t="str">
        <f t="shared" ca="1" si="152"/>
        <v/>
      </c>
    </row>
    <row r="3212" spans="1:43" x14ac:dyDescent="0.3">
      <c r="A3212" s="2" t="s">
        <v>3091</v>
      </c>
      <c r="B3212" s="2" t="s">
        <v>3092</v>
      </c>
      <c r="C3212" s="2" t="s">
        <v>175</v>
      </c>
      <c r="D3212" s="2" t="s">
        <v>232</v>
      </c>
      <c r="E3212" s="2" t="s">
        <v>204</v>
      </c>
      <c r="F3212" s="2">
        <v>22</v>
      </c>
      <c r="G3212" s="2" t="s">
        <v>83</v>
      </c>
      <c r="H3212" s="2" t="s">
        <v>233</v>
      </c>
      <c r="I3212" s="2" t="s">
        <v>46</v>
      </c>
      <c r="J3212" s="3">
        <v>45494</v>
      </c>
      <c r="K3212" s="3"/>
      <c r="L3212" s="2" t="s">
        <v>39</v>
      </c>
      <c r="M3212" s="2" t="s">
        <v>127</v>
      </c>
      <c r="N3212" s="2" t="s">
        <v>152</v>
      </c>
      <c r="O3212" s="4">
        <v>1907000</v>
      </c>
      <c r="P3212" s="4">
        <v>224400</v>
      </c>
      <c r="Q3212" s="4">
        <v>1682600</v>
      </c>
      <c r="R3212" s="2">
        <v>12</v>
      </c>
      <c r="S3212" s="5">
        <v>8.7100000000000009</v>
      </c>
      <c r="T3212" s="4">
        <v>152429.54</v>
      </c>
      <c r="U3212" s="2" t="s">
        <v>113</v>
      </c>
      <c r="V3212" s="2" t="s">
        <v>97</v>
      </c>
      <c r="W3212" s="4">
        <v>0</v>
      </c>
      <c r="X3212" s="4">
        <v>0</v>
      </c>
      <c r="Y3212" s="4">
        <v>1829154.46</v>
      </c>
      <c r="Z3212" s="2">
        <v>0</v>
      </c>
      <c r="AA3212" s="2" t="s">
        <v>97</v>
      </c>
      <c r="AB3212" s="2" t="s">
        <v>15735</v>
      </c>
      <c r="AC3212" s="2" t="s">
        <v>138</v>
      </c>
      <c r="AD3212" s="2" t="s">
        <v>76</v>
      </c>
      <c r="AE3212" s="5">
        <v>88.23</v>
      </c>
      <c r="AF3212" s="2">
        <v>0</v>
      </c>
      <c r="AG3212" s="2" t="s">
        <v>97</v>
      </c>
      <c r="AH3212" s="2"/>
      <c r="AI3212" s="6" t="str">
        <f t="shared" si="150"/>
        <v>18-24</v>
      </c>
      <c r="AJ3212" s="11">
        <f>YEAR(tbl_LoanData[[#This Row],[Application Date]])</f>
        <v>2024</v>
      </c>
      <c r="AK3212" s="11" t="str">
        <f>TEXT(tbl_LoanData[[#This Row],[Application Date]],"MMMM")</f>
        <v>July</v>
      </c>
      <c r="AL3212" s="12">
        <f>DATE(YEAR(tbl_LoanData[[#This Row],[Application Date]]),MONTH(tbl_LoanData[[#This Row],[Application Date]]),1)</f>
        <v>45474</v>
      </c>
      <c r="AM3212" s="14">
        <f ca="1">IF(AND(tbl_LoanData[[#This Row],[Application Date]]&gt;=EOMONTH(TODAY(),-1)+1,tbl_LoanData[[#This Row],[Application Date]]&lt;=TODAY()),tbl_LoanData[[#This Row],[Loan Amount]],0)</f>
        <v>0</v>
      </c>
      <c r="AN3212" s="14">
        <f>tbl_LoanData[[#This Row],[Amount Paid]]-(Q3212-X3212)</f>
        <v>-1682600</v>
      </c>
      <c r="AO3212" s="14">
        <f>IF(tbl_LoanData[[#This Row],[Application Status]]="Approved",1,0)</f>
        <v>0</v>
      </c>
      <c r="AP3212" s="22" t="str">
        <f t="shared" ca="1" si="151"/>
        <v/>
      </c>
      <c r="AQ3212" s="22" t="str">
        <f t="shared" ca="1" si="152"/>
        <v/>
      </c>
    </row>
    <row r="3213" spans="1:43" ht="14.4" customHeight="1" x14ac:dyDescent="0.3">
      <c r="A3213" s="2" t="s">
        <v>3095</v>
      </c>
      <c r="B3213" s="2" t="s">
        <v>3096</v>
      </c>
      <c r="C3213" s="2" t="s">
        <v>521</v>
      </c>
      <c r="D3213" s="2" t="s">
        <v>81</v>
      </c>
      <c r="E3213" s="2" t="s">
        <v>161</v>
      </c>
      <c r="F3213" s="2">
        <v>27</v>
      </c>
      <c r="G3213" s="2" t="s">
        <v>69</v>
      </c>
      <c r="H3213" s="2" t="s">
        <v>398</v>
      </c>
      <c r="I3213" s="2" t="s">
        <v>46</v>
      </c>
      <c r="J3213" s="3">
        <v>45501</v>
      </c>
      <c r="K3213" s="3">
        <v>45506</v>
      </c>
      <c r="L3213" s="2" t="s">
        <v>41</v>
      </c>
      <c r="M3213" s="2" t="s">
        <v>552</v>
      </c>
      <c r="N3213" s="2" t="s">
        <v>553</v>
      </c>
      <c r="O3213" s="4">
        <v>2539000</v>
      </c>
      <c r="P3213" s="4">
        <v>392200</v>
      </c>
      <c r="Q3213" s="4">
        <v>2146800</v>
      </c>
      <c r="R3213" s="2">
        <v>18</v>
      </c>
      <c r="S3213" s="5">
        <v>11.54</v>
      </c>
      <c r="T3213" s="4">
        <v>139911.73000000001</v>
      </c>
      <c r="U3213" s="2" t="s">
        <v>73</v>
      </c>
      <c r="V3213" s="2" t="s">
        <v>34</v>
      </c>
      <c r="W3213" s="4">
        <v>2378499.41</v>
      </c>
      <c r="X3213" s="4">
        <v>139911.67000000001</v>
      </c>
      <c r="Y3213" s="4">
        <v>2518411.08</v>
      </c>
      <c r="Z3213" s="2">
        <v>31</v>
      </c>
      <c r="AA3213" s="2" t="s">
        <v>58</v>
      </c>
      <c r="AB3213" s="2" t="s">
        <v>15736</v>
      </c>
      <c r="AC3213" s="2" t="s">
        <v>106</v>
      </c>
      <c r="AD3213" s="2" t="s">
        <v>76</v>
      </c>
      <c r="AE3213" s="5">
        <v>84.55</v>
      </c>
      <c r="AF3213" s="2">
        <v>1</v>
      </c>
      <c r="AG3213" s="2" t="s">
        <v>15718</v>
      </c>
      <c r="AH3213" s="2">
        <v>5</v>
      </c>
      <c r="AI3213" s="6" t="str">
        <f t="shared" si="150"/>
        <v>25-34</v>
      </c>
      <c r="AJ3213" s="11">
        <f>YEAR(tbl_LoanData[[#This Row],[Application Date]])</f>
        <v>2024</v>
      </c>
      <c r="AK3213" s="11" t="str">
        <f>TEXT(tbl_LoanData[[#This Row],[Application Date]],"MMMM")</f>
        <v>July</v>
      </c>
      <c r="AL3213" s="12">
        <f>DATE(YEAR(tbl_LoanData[[#This Row],[Application Date]]),MONTH(tbl_LoanData[[#This Row],[Application Date]]),1)</f>
        <v>45474</v>
      </c>
      <c r="AM3213" s="14">
        <f ca="1">IF(AND(tbl_LoanData[[#This Row],[Application Date]]&gt;=EOMONTH(TODAY(),-1)+1,tbl_LoanData[[#This Row],[Application Date]]&lt;=TODAY()),tbl_LoanData[[#This Row],[Loan Amount]],0)</f>
        <v>0</v>
      </c>
      <c r="AN3213" s="14">
        <f>tbl_LoanData[[#This Row],[Amount Paid]]-(Q3213-X3213)</f>
        <v>371611.08000000007</v>
      </c>
      <c r="AO3213" s="14">
        <f>IF(tbl_LoanData[[#This Row],[Application Status]]="Approved",1,0)</f>
        <v>1</v>
      </c>
      <c r="AP3213" s="22" t="str">
        <f t="shared" ca="1" si="151"/>
        <v/>
      </c>
      <c r="AQ3213" s="22" t="str">
        <f t="shared" ca="1" si="152"/>
        <v/>
      </c>
    </row>
    <row r="3214" spans="1:43" ht="14.4" customHeight="1" x14ac:dyDescent="0.3">
      <c r="A3214" s="2" t="s">
        <v>3129</v>
      </c>
      <c r="B3214" s="2" t="s">
        <v>3130</v>
      </c>
      <c r="C3214" s="2" t="s">
        <v>393</v>
      </c>
      <c r="D3214" s="2" t="s">
        <v>101</v>
      </c>
      <c r="E3214" s="2" t="s">
        <v>232</v>
      </c>
      <c r="F3214" s="2">
        <v>26</v>
      </c>
      <c r="G3214" s="2" t="s">
        <v>83</v>
      </c>
      <c r="H3214" s="2" t="s">
        <v>318</v>
      </c>
      <c r="I3214" s="2" t="s">
        <v>42</v>
      </c>
      <c r="J3214" s="3">
        <v>45477</v>
      </c>
      <c r="K3214" s="3">
        <v>45497</v>
      </c>
      <c r="L3214" s="2" t="s">
        <v>39</v>
      </c>
      <c r="M3214" s="2" t="s">
        <v>94</v>
      </c>
      <c r="N3214" s="2" t="s">
        <v>418</v>
      </c>
      <c r="O3214" s="4">
        <v>2546000</v>
      </c>
      <c r="P3214" s="4">
        <v>559800</v>
      </c>
      <c r="Q3214" s="4">
        <v>1986200</v>
      </c>
      <c r="R3214" s="2">
        <v>48</v>
      </c>
      <c r="S3214" s="5">
        <v>9.23</v>
      </c>
      <c r="T3214" s="4">
        <v>56656.36</v>
      </c>
      <c r="U3214" s="2" t="s">
        <v>73</v>
      </c>
      <c r="V3214" s="2" t="s">
        <v>74</v>
      </c>
      <c r="W3214" s="4">
        <v>1416409</v>
      </c>
      <c r="X3214" s="4">
        <v>1303096.04</v>
      </c>
      <c r="Y3214" s="4">
        <v>2719505.04</v>
      </c>
      <c r="Z3214" s="2">
        <v>0</v>
      </c>
      <c r="AA3214" s="2" t="s">
        <v>56</v>
      </c>
      <c r="AB3214" s="2" t="s">
        <v>15731</v>
      </c>
      <c r="AC3214" s="2" t="s">
        <v>106</v>
      </c>
      <c r="AD3214" s="2" t="s">
        <v>76</v>
      </c>
      <c r="AE3214" s="5">
        <v>78.010000000000005</v>
      </c>
      <c r="AF3214" s="2">
        <v>0</v>
      </c>
      <c r="AG3214" s="2" t="s">
        <v>77</v>
      </c>
      <c r="AH3214" s="2">
        <v>20</v>
      </c>
      <c r="AI3214" s="6" t="str">
        <f t="shared" si="150"/>
        <v>25-34</v>
      </c>
      <c r="AJ3214" s="11">
        <f>YEAR(tbl_LoanData[[#This Row],[Application Date]])</f>
        <v>2024</v>
      </c>
      <c r="AK3214" s="11" t="str">
        <f>TEXT(tbl_LoanData[[#This Row],[Application Date]],"MMMM")</f>
        <v>July</v>
      </c>
      <c r="AL3214" s="12">
        <f>DATE(YEAR(tbl_LoanData[[#This Row],[Application Date]]),MONTH(tbl_LoanData[[#This Row],[Application Date]]),1)</f>
        <v>45474</v>
      </c>
      <c r="AM3214" s="14">
        <f ca="1">IF(AND(tbl_LoanData[[#This Row],[Application Date]]&gt;=EOMONTH(TODAY(),-1)+1,tbl_LoanData[[#This Row],[Application Date]]&lt;=TODAY()),tbl_LoanData[[#This Row],[Loan Amount]],0)</f>
        <v>0</v>
      </c>
      <c r="AN3214" s="14">
        <f>tbl_LoanData[[#This Row],[Amount Paid]]-(Q3214-X3214)</f>
        <v>733305.04</v>
      </c>
      <c r="AO3214" s="14">
        <f>IF(tbl_LoanData[[#This Row],[Application Status]]="Approved",1,0)</f>
        <v>1</v>
      </c>
      <c r="AP3214" s="22" t="str">
        <f t="shared" ca="1" si="151"/>
        <v/>
      </c>
      <c r="AQ3214" s="22" t="str">
        <f t="shared" ca="1" si="152"/>
        <v/>
      </c>
    </row>
    <row r="3215" spans="1:43" ht="14.4" customHeight="1" x14ac:dyDescent="0.3">
      <c r="A3215" s="2" t="s">
        <v>3149</v>
      </c>
      <c r="B3215" s="2" t="s">
        <v>3150</v>
      </c>
      <c r="C3215" s="2" t="s">
        <v>606</v>
      </c>
      <c r="D3215" s="2" t="s">
        <v>101</v>
      </c>
      <c r="E3215" s="2" t="s">
        <v>385</v>
      </c>
      <c r="F3215" s="2">
        <v>40</v>
      </c>
      <c r="G3215" s="2" t="s">
        <v>69</v>
      </c>
      <c r="H3215" s="2" t="s">
        <v>307</v>
      </c>
      <c r="I3215" s="2" t="s">
        <v>43</v>
      </c>
      <c r="J3215" s="3">
        <v>45485</v>
      </c>
      <c r="K3215" s="3">
        <v>45487</v>
      </c>
      <c r="L3215" s="2" t="s">
        <v>37</v>
      </c>
      <c r="M3215" s="2" t="s">
        <v>104</v>
      </c>
      <c r="N3215" s="2" t="s">
        <v>286</v>
      </c>
      <c r="O3215" s="4">
        <v>167000</v>
      </c>
      <c r="P3215" s="4">
        <v>61400</v>
      </c>
      <c r="Q3215" s="4">
        <v>105600</v>
      </c>
      <c r="R3215" s="2">
        <v>24</v>
      </c>
      <c r="S3215" s="5">
        <v>5.37</v>
      </c>
      <c r="T3215" s="4">
        <v>4872.5600000000004</v>
      </c>
      <c r="U3215" s="2" t="s">
        <v>73</v>
      </c>
      <c r="V3215" s="2" t="s">
        <v>33</v>
      </c>
      <c r="W3215" s="4">
        <v>116941.44</v>
      </c>
      <c r="X3215" s="4">
        <v>0</v>
      </c>
      <c r="Y3215" s="4">
        <v>116941.44</v>
      </c>
      <c r="Z3215" s="2">
        <v>0</v>
      </c>
      <c r="AA3215" s="2" t="s">
        <v>56</v>
      </c>
      <c r="AB3215" s="2" t="s">
        <v>15733</v>
      </c>
      <c r="AC3215" s="2" t="s">
        <v>146</v>
      </c>
      <c r="AD3215" s="2" t="s">
        <v>76</v>
      </c>
      <c r="AE3215" s="5">
        <v>63.23</v>
      </c>
      <c r="AF3215" s="2">
        <v>0</v>
      </c>
      <c r="AG3215" s="2" t="s">
        <v>77</v>
      </c>
      <c r="AH3215" s="2">
        <v>2</v>
      </c>
      <c r="AI3215" s="6" t="str">
        <f t="shared" si="150"/>
        <v>35-44</v>
      </c>
      <c r="AJ3215" s="11">
        <f>YEAR(tbl_LoanData[[#This Row],[Application Date]])</f>
        <v>2024</v>
      </c>
      <c r="AK3215" s="11" t="str">
        <f>TEXT(tbl_LoanData[[#This Row],[Application Date]],"MMMM")</f>
        <v>July</v>
      </c>
      <c r="AL3215" s="12">
        <f>DATE(YEAR(tbl_LoanData[[#This Row],[Application Date]]),MONTH(tbl_LoanData[[#This Row],[Application Date]]),1)</f>
        <v>45474</v>
      </c>
      <c r="AM3215" s="14">
        <f ca="1">IF(AND(tbl_LoanData[[#This Row],[Application Date]]&gt;=EOMONTH(TODAY(),-1)+1,tbl_LoanData[[#This Row],[Application Date]]&lt;=TODAY()),tbl_LoanData[[#This Row],[Loan Amount]],0)</f>
        <v>0</v>
      </c>
      <c r="AN3215" s="14">
        <f>tbl_LoanData[[#This Row],[Amount Paid]]-(Q3215-X3215)</f>
        <v>11341.440000000002</v>
      </c>
      <c r="AO3215" s="14">
        <f>IF(tbl_LoanData[[#This Row],[Application Status]]="Approved",1,0)</f>
        <v>1</v>
      </c>
      <c r="AP3215" s="22" t="str">
        <f t="shared" ca="1" si="151"/>
        <v/>
      </c>
      <c r="AQ3215" s="22" t="str">
        <f t="shared" ca="1" si="152"/>
        <v/>
      </c>
    </row>
    <row r="3216" spans="1:43" ht="14.4" customHeight="1" x14ac:dyDescent="0.3">
      <c r="A3216" s="2" t="s">
        <v>3187</v>
      </c>
      <c r="B3216" s="2" t="s">
        <v>3188</v>
      </c>
      <c r="C3216" s="2" t="s">
        <v>338</v>
      </c>
      <c r="D3216" s="2" t="s">
        <v>204</v>
      </c>
      <c r="E3216" s="2" t="s">
        <v>125</v>
      </c>
      <c r="F3216" s="2">
        <v>25</v>
      </c>
      <c r="G3216" s="2" t="s">
        <v>83</v>
      </c>
      <c r="H3216" s="2" t="s">
        <v>217</v>
      </c>
      <c r="I3216" s="2" t="s">
        <v>46</v>
      </c>
      <c r="J3216" s="3">
        <v>45479</v>
      </c>
      <c r="K3216" s="3">
        <v>45498</v>
      </c>
      <c r="L3216" s="2" t="s">
        <v>40</v>
      </c>
      <c r="M3216" s="2" t="s">
        <v>85</v>
      </c>
      <c r="N3216" s="2" t="s">
        <v>86</v>
      </c>
      <c r="O3216" s="4">
        <v>1313000</v>
      </c>
      <c r="P3216" s="4">
        <v>423900</v>
      </c>
      <c r="Q3216" s="4">
        <v>889100</v>
      </c>
      <c r="R3216" s="2">
        <v>48</v>
      </c>
      <c r="S3216" s="5">
        <v>14.53</v>
      </c>
      <c r="T3216" s="4">
        <v>29288.44</v>
      </c>
      <c r="U3216" s="2" t="s">
        <v>73</v>
      </c>
      <c r="V3216" s="2" t="s">
        <v>74</v>
      </c>
      <c r="W3216" s="4">
        <v>673634.12</v>
      </c>
      <c r="X3216" s="4">
        <v>732210.8</v>
      </c>
      <c r="Y3216" s="4">
        <v>1405844.92</v>
      </c>
      <c r="Z3216" s="2">
        <v>56</v>
      </c>
      <c r="AA3216" s="2" t="s">
        <v>58</v>
      </c>
      <c r="AB3216" s="2" t="s">
        <v>15734</v>
      </c>
      <c r="AC3216" s="2" t="s">
        <v>106</v>
      </c>
      <c r="AD3216" s="2" t="s">
        <v>76</v>
      </c>
      <c r="AE3216" s="5">
        <v>67.72</v>
      </c>
      <c r="AF3216" s="2">
        <v>2</v>
      </c>
      <c r="AG3216" s="2" t="s">
        <v>15718</v>
      </c>
      <c r="AH3216" s="2">
        <v>19</v>
      </c>
      <c r="AI3216" s="6" t="str">
        <f t="shared" si="150"/>
        <v>25-34</v>
      </c>
      <c r="AJ3216" s="11">
        <f>YEAR(tbl_LoanData[[#This Row],[Application Date]])</f>
        <v>2024</v>
      </c>
      <c r="AK3216" s="11" t="str">
        <f>TEXT(tbl_LoanData[[#This Row],[Application Date]],"MMMM")</f>
        <v>July</v>
      </c>
      <c r="AL3216" s="12">
        <f>DATE(YEAR(tbl_LoanData[[#This Row],[Application Date]]),MONTH(tbl_LoanData[[#This Row],[Application Date]]),1)</f>
        <v>45474</v>
      </c>
      <c r="AM3216" s="14">
        <f ca="1">IF(AND(tbl_LoanData[[#This Row],[Application Date]]&gt;=EOMONTH(TODAY(),-1)+1,tbl_LoanData[[#This Row],[Application Date]]&lt;=TODAY()),tbl_LoanData[[#This Row],[Loan Amount]],0)</f>
        <v>0</v>
      </c>
      <c r="AN3216" s="14">
        <f>tbl_LoanData[[#This Row],[Amount Paid]]-(Q3216-X3216)</f>
        <v>516744.92000000004</v>
      </c>
      <c r="AO3216" s="14">
        <f>IF(tbl_LoanData[[#This Row],[Application Status]]="Approved",1,0)</f>
        <v>1</v>
      </c>
      <c r="AP3216" s="22" t="str">
        <f t="shared" ca="1" si="151"/>
        <v/>
      </c>
      <c r="AQ3216" s="22" t="str">
        <f t="shared" ca="1" si="152"/>
        <v/>
      </c>
    </row>
    <row r="3217" spans="1:43" ht="14.4" customHeight="1" x14ac:dyDescent="0.3">
      <c r="A3217" s="2" t="s">
        <v>3195</v>
      </c>
      <c r="B3217" s="2" t="s">
        <v>3196</v>
      </c>
      <c r="C3217" s="2" t="s">
        <v>181</v>
      </c>
      <c r="D3217" s="2" t="s">
        <v>209</v>
      </c>
      <c r="E3217" s="2" t="s">
        <v>204</v>
      </c>
      <c r="F3217" s="2">
        <v>31</v>
      </c>
      <c r="G3217" s="2" t="s">
        <v>83</v>
      </c>
      <c r="H3217" s="2" t="s">
        <v>166</v>
      </c>
      <c r="I3217" s="2" t="s">
        <v>46</v>
      </c>
      <c r="J3217" s="3">
        <v>45503</v>
      </c>
      <c r="K3217" s="3">
        <v>45522</v>
      </c>
      <c r="L3217" s="2" t="s">
        <v>39</v>
      </c>
      <c r="M3217" s="2" t="s">
        <v>127</v>
      </c>
      <c r="N3217" s="2" t="s">
        <v>152</v>
      </c>
      <c r="O3217" s="4">
        <v>1528000</v>
      </c>
      <c r="P3217" s="4">
        <v>607400</v>
      </c>
      <c r="Q3217" s="4">
        <v>920600</v>
      </c>
      <c r="R3217" s="2">
        <v>36</v>
      </c>
      <c r="S3217" s="5">
        <v>11.8</v>
      </c>
      <c r="T3217" s="4">
        <v>34624.79</v>
      </c>
      <c r="U3217" s="2" t="s">
        <v>73</v>
      </c>
      <c r="V3217" s="2" t="s">
        <v>74</v>
      </c>
      <c r="W3217" s="4">
        <v>830994.96</v>
      </c>
      <c r="X3217" s="4">
        <v>415497.44</v>
      </c>
      <c r="Y3217" s="4">
        <v>1246492.3999999999</v>
      </c>
      <c r="Z3217" s="2">
        <v>0</v>
      </c>
      <c r="AA3217" s="2" t="s">
        <v>56</v>
      </c>
      <c r="AB3217" s="2" t="s">
        <v>15730</v>
      </c>
      <c r="AC3217" s="2" t="s">
        <v>129</v>
      </c>
      <c r="AD3217" s="2" t="s">
        <v>76</v>
      </c>
      <c r="AE3217" s="5">
        <v>60.25</v>
      </c>
      <c r="AF3217" s="2">
        <v>0</v>
      </c>
      <c r="AG3217" s="2" t="s">
        <v>77</v>
      </c>
      <c r="AH3217" s="2">
        <v>19</v>
      </c>
      <c r="AI3217" s="6" t="str">
        <f t="shared" si="150"/>
        <v>25-34</v>
      </c>
      <c r="AJ3217" s="11">
        <f>YEAR(tbl_LoanData[[#This Row],[Application Date]])</f>
        <v>2024</v>
      </c>
      <c r="AK3217" s="11" t="str">
        <f>TEXT(tbl_LoanData[[#This Row],[Application Date]],"MMMM")</f>
        <v>July</v>
      </c>
      <c r="AL3217" s="12">
        <f>DATE(YEAR(tbl_LoanData[[#This Row],[Application Date]]),MONTH(tbl_LoanData[[#This Row],[Application Date]]),1)</f>
        <v>45474</v>
      </c>
      <c r="AM3217" s="14">
        <f ca="1">IF(AND(tbl_LoanData[[#This Row],[Application Date]]&gt;=EOMONTH(TODAY(),-1)+1,tbl_LoanData[[#This Row],[Application Date]]&lt;=TODAY()),tbl_LoanData[[#This Row],[Loan Amount]],0)</f>
        <v>0</v>
      </c>
      <c r="AN3217" s="14">
        <f>tbl_LoanData[[#This Row],[Amount Paid]]-(Q3217-X3217)</f>
        <v>325892.39999999997</v>
      </c>
      <c r="AO3217" s="14">
        <f>IF(tbl_LoanData[[#This Row],[Application Status]]="Approved",1,0)</f>
        <v>1</v>
      </c>
      <c r="AP3217" s="22" t="str">
        <f t="shared" ca="1" si="151"/>
        <v/>
      </c>
      <c r="AQ3217" s="22" t="str">
        <f t="shared" ca="1" si="152"/>
        <v/>
      </c>
    </row>
    <row r="3218" spans="1:43" ht="14.4" customHeight="1" x14ac:dyDescent="0.3">
      <c r="A3218" s="2" t="s">
        <v>3221</v>
      </c>
      <c r="B3218" s="2" t="s">
        <v>3222</v>
      </c>
      <c r="C3218" s="2" t="s">
        <v>809</v>
      </c>
      <c r="D3218" s="2" t="s">
        <v>189</v>
      </c>
      <c r="E3218" s="2" t="s">
        <v>293</v>
      </c>
      <c r="F3218" s="2">
        <v>39</v>
      </c>
      <c r="G3218" s="2" t="s">
        <v>69</v>
      </c>
      <c r="H3218" s="2" t="s">
        <v>217</v>
      </c>
      <c r="I3218" s="2" t="s">
        <v>46</v>
      </c>
      <c r="J3218" s="3">
        <v>45483</v>
      </c>
      <c r="K3218" s="3">
        <v>45496</v>
      </c>
      <c r="L3218" s="2" t="s">
        <v>40</v>
      </c>
      <c r="M3218" s="2" t="s">
        <v>94</v>
      </c>
      <c r="N3218" s="2" t="s">
        <v>95</v>
      </c>
      <c r="O3218" s="4">
        <v>1477000</v>
      </c>
      <c r="P3218" s="4">
        <v>313800</v>
      </c>
      <c r="Q3218" s="4">
        <v>1163200</v>
      </c>
      <c r="R3218" s="2">
        <v>36</v>
      </c>
      <c r="S3218" s="5">
        <v>5.03</v>
      </c>
      <c r="T3218" s="4">
        <v>37186.86</v>
      </c>
      <c r="U3218" s="2" t="s">
        <v>73</v>
      </c>
      <c r="V3218" s="2" t="s">
        <v>74</v>
      </c>
      <c r="W3218" s="4">
        <v>929671.5</v>
      </c>
      <c r="X3218" s="4">
        <v>409055.38</v>
      </c>
      <c r="Y3218" s="4">
        <v>1338726.8799999999</v>
      </c>
      <c r="Z3218" s="2">
        <v>0</v>
      </c>
      <c r="AA3218" s="2" t="s">
        <v>56</v>
      </c>
      <c r="AB3218" s="2" t="s">
        <v>15728</v>
      </c>
      <c r="AC3218" s="2" t="s">
        <v>138</v>
      </c>
      <c r="AD3218" s="2" t="s">
        <v>76</v>
      </c>
      <c r="AE3218" s="5">
        <v>78.75</v>
      </c>
      <c r="AF3218" s="2">
        <v>0</v>
      </c>
      <c r="AG3218" s="2" t="s">
        <v>77</v>
      </c>
      <c r="AH3218" s="2">
        <v>13</v>
      </c>
      <c r="AI3218" s="6" t="str">
        <f t="shared" si="150"/>
        <v>35-44</v>
      </c>
      <c r="AJ3218" s="11">
        <f>YEAR(tbl_LoanData[[#This Row],[Application Date]])</f>
        <v>2024</v>
      </c>
      <c r="AK3218" s="11" t="str">
        <f>TEXT(tbl_LoanData[[#This Row],[Application Date]],"MMMM")</f>
        <v>July</v>
      </c>
      <c r="AL3218" s="12">
        <f>DATE(YEAR(tbl_LoanData[[#This Row],[Application Date]]),MONTH(tbl_LoanData[[#This Row],[Application Date]]),1)</f>
        <v>45474</v>
      </c>
      <c r="AM3218" s="14">
        <f ca="1">IF(AND(tbl_LoanData[[#This Row],[Application Date]]&gt;=EOMONTH(TODAY(),-1)+1,tbl_LoanData[[#This Row],[Application Date]]&lt;=TODAY()),tbl_LoanData[[#This Row],[Loan Amount]],0)</f>
        <v>0</v>
      </c>
      <c r="AN3218" s="14">
        <f>tbl_LoanData[[#This Row],[Amount Paid]]-(Q3218-X3218)</f>
        <v>175526.88</v>
      </c>
      <c r="AO3218" s="14">
        <f>IF(tbl_LoanData[[#This Row],[Application Status]]="Approved",1,0)</f>
        <v>1</v>
      </c>
      <c r="AP3218" s="22" t="str">
        <f t="shared" ca="1" si="151"/>
        <v/>
      </c>
      <c r="AQ3218" s="22" t="str">
        <f t="shared" ca="1" si="152"/>
        <v/>
      </c>
    </row>
    <row r="3219" spans="1:43" ht="14.4" customHeight="1" x14ac:dyDescent="0.3">
      <c r="A3219" s="2" t="s">
        <v>3311</v>
      </c>
      <c r="B3219" s="2" t="s">
        <v>3312</v>
      </c>
      <c r="C3219" s="2" t="s">
        <v>1012</v>
      </c>
      <c r="D3219" s="2" t="s">
        <v>176</v>
      </c>
      <c r="E3219" s="2" t="s">
        <v>81</v>
      </c>
      <c r="F3219" s="2">
        <v>43</v>
      </c>
      <c r="G3219" s="2" t="s">
        <v>69</v>
      </c>
      <c r="H3219" s="2" t="s">
        <v>250</v>
      </c>
      <c r="I3219" s="2" t="s">
        <v>52</v>
      </c>
      <c r="J3219" s="3">
        <v>45501</v>
      </c>
      <c r="K3219" s="3"/>
      <c r="L3219" s="2" t="s">
        <v>39</v>
      </c>
      <c r="M3219" s="2" t="s">
        <v>127</v>
      </c>
      <c r="N3219" s="2" t="s">
        <v>195</v>
      </c>
      <c r="O3219" s="4">
        <v>1238000</v>
      </c>
      <c r="P3219" s="4">
        <v>268000</v>
      </c>
      <c r="Q3219" s="4">
        <v>970000</v>
      </c>
      <c r="R3219" s="2">
        <v>12</v>
      </c>
      <c r="S3219" s="5">
        <v>6.9</v>
      </c>
      <c r="T3219" s="4">
        <v>86410.83</v>
      </c>
      <c r="U3219" s="2" t="s">
        <v>113</v>
      </c>
      <c r="V3219" s="2" t="s">
        <v>97</v>
      </c>
      <c r="W3219" s="4">
        <v>0</v>
      </c>
      <c r="X3219" s="4">
        <v>0</v>
      </c>
      <c r="Y3219" s="4">
        <v>1036930</v>
      </c>
      <c r="Z3219" s="2">
        <v>0</v>
      </c>
      <c r="AA3219" s="2" t="s">
        <v>97</v>
      </c>
      <c r="AB3219" s="2" t="s">
        <v>15731</v>
      </c>
      <c r="AC3219" s="2" t="s">
        <v>213</v>
      </c>
      <c r="AD3219" s="2" t="s">
        <v>76</v>
      </c>
      <c r="AE3219" s="5">
        <v>78.349999999999994</v>
      </c>
      <c r="AF3219" s="2">
        <v>0</v>
      </c>
      <c r="AG3219" s="2" t="s">
        <v>97</v>
      </c>
      <c r="AH3219" s="2"/>
      <c r="AI3219" s="6" t="str">
        <f t="shared" si="150"/>
        <v>35-44</v>
      </c>
      <c r="AJ3219" s="11">
        <f>YEAR(tbl_LoanData[[#This Row],[Application Date]])</f>
        <v>2024</v>
      </c>
      <c r="AK3219" s="11" t="str">
        <f>TEXT(tbl_LoanData[[#This Row],[Application Date]],"MMMM")</f>
        <v>July</v>
      </c>
      <c r="AL3219" s="12">
        <f>DATE(YEAR(tbl_LoanData[[#This Row],[Application Date]]),MONTH(tbl_LoanData[[#This Row],[Application Date]]),1)</f>
        <v>45474</v>
      </c>
      <c r="AM3219" s="14">
        <f ca="1">IF(AND(tbl_LoanData[[#This Row],[Application Date]]&gt;=EOMONTH(TODAY(),-1)+1,tbl_LoanData[[#This Row],[Application Date]]&lt;=TODAY()),tbl_LoanData[[#This Row],[Loan Amount]],0)</f>
        <v>0</v>
      </c>
      <c r="AN3219" s="14">
        <f>tbl_LoanData[[#This Row],[Amount Paid]]-(Q3219-X3219)</f>
        <v>-970000</v>
      </c>
      <c r="AO3219" s="14">
        <f>IF(tbl_LoanData[[#This Row],[Application Status]]="Approved",1,0)</f>
        <v>0</v>
      </c>
      <c r="AP3219" s="22" t="str">
        <f t="shared" ca="1" si="151"/>
        <v/>
      </c>
      <c r="AQ3219" s="22" t="str">
        <f t="shared" ca="1" si="152"/>
        <v/>
      </c>
    </row>
    <row r="3220" spans="1:43" ht="14.4" customHeight="1" x14ac:dyDescent="0.3">
      <c r="A3220" s="2" t="s">
        <v>3387</v>
      </c>
      <c r="B3220" s="2" t="s">
        <v>3388</v>
      </c>
      <c r="C3220" s="2" t="s">
        <v>175</v>
      </c>
      <c r="D3220" s="2" t="s">
        <v>182</v>
      </c>
      <c r="E3220" s="2" t="s">
        <v>232</v>
      </c>
      <c r="F3220" s="2">
        <v>31</v>
      </c>
      <c r="G3220" s="2" t="s">
        <v>83</v>
      </c>
      <c r="H3220" s="2" t="s">
        <v>103</v>
      </c>
      <c r="I3220" s="2" t="s">
        <v>43</v>
      </c>
      <c r="J3220" s="3">
        <v>45498</v>
      </c>
      <c r="K3220" s="3">
        <v>45503</v>
      </c>
      <c r="L3220" s="2" t="s">
        <v>37</v>
      </c>
      <c r="M3220" s="2" t="s">
        <v>94</v>
      </c>
      <c r="N3220" s="2" t="s">
        <v>436</v>
      </c>
      <c r="O3220" s="4">
        <v>180000</v>
      </c>
      <c r="P3220" s="4">
        <v>39400</v>
      </c>
      <c r="Q3220" s="4">
        <v>140600</v>
      </c>
      <c r="R3220" s="2">
        <v>36</v>
      </c>
      <c r="S3220" s="5">
        <v>8.33</v>
      </c>
      <c r="T3220" s="4">
        <v>4881.55</v>
      </c>
      <c r="U3220" s="2" t="s">
        <v>73</v>
      </c>
      <c r="V3220" s="2" t="s">
        <v>74</v>
      </c>
      <c r="W3220" s="4">
        <v>117157.2</v>
      </c>
      <c r="X3220" s="4">
        <v>58578.74</v>
      </c>
      <c r="Y3220" s="4">
        <v>175735.94</v>
      </c>
      <c r="Z3220" s="2">
        <v>0</v>
      </c>
      <c r="AA3220" s="2" t="s">
        <v>56</v>
      </c>
      <c r="AB3220" s="2" t="s">
        <v>15734</v>
      </c>
      <c r="AC3220" s="2" t="s">
        <v>75</v>
      </c>
      <c r="AD3220" s="2" t="s">
        <v>76</v>
      </c>
      <c r="AE3220" s="5">
        <v>78.11</v>
      </c>
      <c r="AF3220" s="2">
        <v>0</v>
      </c>
      <c r="AG3220" s="2" t="s">
        <v>77</v>
      </c>
      <c r="AH3220" s="2">
        <v>5</v>
      </c>
      <c r="AI3220" s="6" t="str">
        <f t="shared" si="150"/>
        <v>25-34</v>
      </c>
      <c r="AJ3220" s="11">
        <f>YEAR(tbl_LoanData[[#This Row],[Application Date]])</f>
        <v>2024</v>
      </c>
      <c r="AK3220" s="11" t="str">
        <f>TEXT(tbl_LoanData[[#This Row],[Application Date]],"MMMM")</f>
        <v>July</v>
      </c>
      <c r="AL3220" s="12">
        <f>DATE(YEAR(tbl_LoanData[[#This Row],[Application Date]]),MONTH(tbl_LoanData[[#This Row],[Application Date]]),1)</f>
        <v>45474</v>
      </c>
      <c r="AM3220" s="14">
        <f ca="1">IF(AND(tbl_LoanData[[#This Row],[Application Date]]&gt;=EOMONTH(TODAY(),-1)+1,tbl_LoanData[[#This Row],[Application Date]]&lt;=TODAY()),tbl_LoanData[[#This Row],[Loan Amount]],0)</f>
        <v>0</v>
      </c>
      <c r="AN3220" s="14">
        <f>tbl_LoanData[[#This Row],[Amount Paid]]-(Q3220-X3220)</f>
        <v>35135.939999999988</v>
      </c>
      <c r="AO3220" s="14">
        <f>IF(tbl_LoanData[[#This Row],[Application Status]]="Approved",1,0)</f>
        <v>1</v>
      </c>
      <c r="AP3220" s="22" t="str">
        <f t="shared" ca="1" si="151"/>
        <v/>
      </c>
      <c r="AQ3220" s="22" t="str">
        <f t="shared" ca="1" si="152"/>
        <v/>
      </c>
    </row>
    <row r="3221" spans="1:43" ht="14.4" customHeight="1" x14ac:dyDescent="0.3">
      <c r="A3221" s="2" t="s">
        <v>3391</v>
      </c>
      <c r="B3221" s="2" t="s">
        <v>3392</v>
      </c>
      <c r="C3221" s="2" t="s">
        <v>401</v>
      </c>
      <c r="D3221" s="2" t="s">
        <v>91</v>
      </c>
      <c r="E3221" s="2" t="s">
        <v>176</v>
      </c>
      <c r="F3221" s="2">
        <v>32</v>
      </c>
      <c r="G3221" s="2" t="s">
        <v>83</v>
      </c>
      <c r="H3221" s="2" t="s">
        <v>307</v>
      </c>
      <c r="I3221" s="2" t="s">
        <v>43</v>
      </c>
      <c r="J3221" s="3">
        <v>45496</v>
      </c>
      <c r="K3221" s="3">
        <v>45504</v>
      </c>
      <c r="L3221" s="2" t="s">
        <v>38</v>
      </c>
      <c r="M3221" s="2" t="s">
        <v>71</v>
      </c>
      <c r="N3221" s="2" t="s">
        <v>589</v>
      </c>
      <c r="O3221" s="4">
        <v>1308000</v>
      </c>
      <c r="P3221" s="4">
        <v>357000</v>
      </c>
      <c r="Q3221" s="4">
        <v>951000</v>
      </c>
      <c r="R3221" s="2">
        <v>36</v>
      </c>
      <c r="S3221" s="5">
        <v>5.41</v>
      </c>
      <c r="T3221" s="4">
        <v>30704.09</v>
      </c>
      <c r="U3221" s="2" t="s">
        <v>73</v>
      </c>
      <c r="V3221" s="2" t="s">
        <v>74</v>
      </c>
      <c r="W3221" s="4">
        <v>736898.16</v>
      </c>
      <c r="X3221" s="4">
        <v>368449.14</v>
      </c>
      <c r="Y3221" s="4">
        <v>1105347.3</v>
      </c>
      <c r="Z3221" s="2">
        <v>0</v>
      </c>
      <c r="AA3221" s="2" t="s">
        <v>56</v>
      </c>
      <c r="AB3221" s="2" t="s">
        <v>15733</v>
      </c>
      <c r="AC3221" s="2" t="s">
        <v>360</v>
      </c>
      <c r="AD3221" s="2" t="s">
        <v>76</v>
      </c>
      <c r="AE3221" s="5">
        <v>72.709999999999994</v>
      </c>
      <c r="AF3221" s="2">
        <v>0</v>
      </c>
      <c r="AG3221" s="2" t="s">
        <v>77</v>
      </c>
      <c r="AH3221" s="2">
        <v>8</v>
      </c>
      <c r="AI3221" s="6" t="str">
        <f t="shared" si="150"/>
        <v>25-34</v>
      </c>
      <c r="AJ3221" s="11">
        <f>YEAR(tbl_LoanData[[#This Row],[Application Date]])</f>
        <v>2024</v>
      </c>
      <c r="AK3221" s="11" t="str">
        <f>TEXT(tbl_LoanData[[#This Row],[Application Date]],"MMMM")</f>
        <v>July</v>
      </c>
      <c r="AL3221" s="12">
        <f>DATE(YEAR(tbl_LoanData[[#This Row],[Application Date]]),MONTH(tbl_LoanData[[#This Row],[Application Date]]),1)</f>
        <v>45474</v>
      </c>
      <c r="AM3221" s="14">
        <f ca="1">IF(AND(tbl_LoanData[[#This Row],[Application Date]]&gt;=EOMONTH(TODAY(),-1)+1,tbl_LoanData[[#This Row],[Application Date]]&lt;=TODAY()),tbl_LoanData[[#This Row],[Loan Amount]],0)</f>
        <v>0</v>
      </c>
      <c r="AN3221" s="14">
        <f>tbl_LoanData[[#This Row],[Amount Paid]]-(Q3221-X3221)</f>
        <v>154347.30000000005</v>
      </c>
      <c r="AO3221" s="14">
        <f>IF(tbl_LoanData[[#This Row],[Application Status]]="Approved",1,0)</f>
        <v>1</v>
      </c>
      <c r="AP3221" s="22" t="str">
        <f t="shared" ca="1" si="151"/>
        <v/>
      </c>
      <c r="AQ3221" s="22" t="str">
        <f t="shared" ca="1" si="152"/>
        <v/>
      </c>
    </row>
    <row r="3222" spans="1:43" ht="14.4" customHeight="1" x14ac:dyDescent="0.3">
      <c r="A3222" s="2" t="s">
        <v>3421</v>
      </c>
      <c r="B3222" s="2" t="s">
        <v>3422</v>
      </c>
      <c r="C3222" s="2" t="s">
        <v>353</v>
      </c>
      <c r="D3222" s="2" t="s">
        <v>101</v>
      </c>
      <c r="E3222" s="2" t="s">
        <v>135</v>
      </c>
      <c r="F3222" s="2">
        <v>40</v>
      </c>
      <c r="G3222" s="2" t="s">
        <v>83</v>
      </c>
      <c r="H3222" s="2" t="s">
        <v>119</v>
      </c>
      <c r="I3222" s="2" t="s">
        <v>43</v>
      </c>
      <c r="J3222" s="3">
        <v>45503</v>
      </c>
      <c r="K3222" s="3">
        <v>45521</v>
      </c>
      <c r="L3222" s="2" t="s">
        <v>37</v>
      </c>
      <c r="M3222" s="2" t="s">
        <v>260</v>
      </c>
      <c r="N3222" s="2" t="s">
        <v>745</v>
      </c>
      <c r="O3222" s="4">
        <v>88000</v>
      </c>
      <c r="P3222" s="4">
        <v>19200</v>
      </c>
      <c r="Q3222" s="4">
        <v>68800</v>
      </c>
      <c r="R3222" s="2">
        <v>36</v>
      </c>
      <c r="S3222" s="5">
        <v>13.52</v>
      </c>
      <c r="T3222" s="4">
        <v>2686.26</v>
      </c>
      <c r="U3222" s="2" t="s">
        <v>73</v>
      </c>
      <c r="V3222" s="2" t="s">
        <v>74</v>
      </c>
      <c r="W3222" s="4">
        <v>64470.239999999998</v>
      </c>
      <c r="X3222" s="4">
        <v>32235.040000000001</v>
      </c>
      <c r="Y3222" s="4">
        <v>96705.279999999999</v>
      </c>
      <c r="Z3222" s="2">
        <v>0</v>
      </c>
      <c r="AA3222" s="2" t="s">
        <v>56</v>
      </c>
      <c r="AB3222" s="2" t="s">
        <v>15733</v>
      </c>
      <c r="AC3222" s="2" t="s">
        <v>106</v>
      </c>
      <c r="AD3222" s="2" t="s">
        <v>76</v>
      </c>
      <c r="AE3222" s="5">
        <v>78.180000000000007</v>
      </c>
      <c r="AF3222" s="2">
        <v>0</v>
      </c>
      <c r="AG3222" s="2" t="s">
        <v>77</v>
      </c>
      <c r="AH3222" s="2">
        <v>18</v>
      </c>
      <c r="AI3222" s="6" t="str">
        <f t="shared" si="150"/>
        <v>35-44</v>
      </c>
      <c r="AJ3222" s="11">
        <f>YEAR(tbl_LoanData[[#This Row],[Application Date]])</f>
        <v>2024</v>
      </c>
      <c r="AK3222" s="11" t="str">
        <f>TEXT(tbl_LoanData[[#This Row],[Application Date]],"MMMM")</f>
        <v>July</v>
      </c>
      <c r="AL3222" s="12">
        <f>DATE(YEAR(tbl_LoanData[[#This Row],[Application Date]]),MONTH(tbl_LoanData[[#This Row],[Application Date]]),1)</f>
        <v>45474</v>
      </c>
      <c r="AM3222" s="14">
        <f ca="1">IF(AND(tbl_LoanData[[#This Row],[Application Date]]&gt;=EOMONTH(TODAY(),-1)+1,tbl_LoanData[[#This Row],[Application Date]]&lt;=TODAY()),tbl_LoanData[[#This Row],[Loan Amount]],0)</f>
        <v>0</v>
      </c>
      <c r="AN3222" s="14">
        <f>tbl_LoanData[[#This Row],[Amount Paid]]-(Q3222-X3222)</f>
        <v>27905.279999999999</v>
      </c>
      <c r="AO3222" s="14">
        <f>IF(tbl_LoanData[[#This Row],[Application Status]]="Approved",1,0)</f>
        <v>1</v>
      </c>
      <c r="AP3222" s="22" t="str">
        <f t="shared" ca="1" si="151"/>
        <v/>
      </c>
      <c r="AQ3222" s="22" t="str">
        <f t="shared" ca="1" si="152"/>
        <v/>
      </c>
    </row>
    <row r="3223" spans="1:43" ht="14.4" customHeight="1" x14ac:dyDescent="0.3">
      <c r="A3223" s="2" t="s">
        <v>3485</v>
      </c>
      <c r="B3223" s="2" t="s">
        <v>3486</v>
      </c>
      <c r="C3223" s="2" t="s">
        <v>100</v>
      </c>
      <c r="D3223" s="2" t="s">
        <v>311</v>
      </c>
      <c r="E3223" s="2" t="s">
        <v>232</v>
      </c>
      <c r="F3223" s="2">
        <v>37</v>
      </c>
      <c r="G3223" s="2" t="s">
        <v>69</v>
      </c>
      <c r="H3223" s="2" t="s">
        <v>156</v>
      </c>
      <c r="I3223" s="2" t="s">
        <v>45</v>
      </c>
      <c r="J3223" s="3">
        <v>45479</v>
      </c>
      <c r="K3223" s="3"/>
      <c r="L3223" s="2" t="s">
        <v>40</v>
      </c>
      <c r="M3223" s="2" t="s">
        <v>94</v>
      </c>
      <c r="N3223" s="2" t="s">
        <v>95</v>
      </c>
      <c r="O3223" s="4">
        <v>1458000</v>
      </c>
      <c r="P3223" s="4">
        <v>189900</v>
      </c>
      <c r="Q3223" s="4">
        <v>1268100</v>
      </c>
      <c r="R3223" s="2">
        <v>48</v>
      </c>
      <c r="S3223" s="5">
        <v>6.81</v>
      </c>
      <c r="T3223" s="4">
        <v>33615.22</v>
      </c>
      <c r="U3223" s="2" t="s">
        <v>113</v>
      </c>
      <c r="V3223" s="2" t="s">
        <v>97</v>
      </c>
      <c r="W3223" s="4">
        <v>0</v>
      </c>
      <c r="X3223" s="4">
        <v>0</v>
      </c>
      <c r="Y3223" s="4">
        <v>1613530.44</v>
      </c>
      <c r="Z3223" s="2">
        <v>0</v>
      </c>
      <c r="AA3223" s="2" t="s">
        <v>97</v>
      </c>
      <c r="AB3223" s="2" t="s">
        <v>15727</v>
      </c>
      <c r="AC3223" s="2" t="s">
        <v>332</v>
      </c>
      <c r="AD3223" s="2" t="s">
        <v>76</v>
      </c>
      <c r="AE3223" s="5">
        <v>86.98</v>
      </c>
      <c r="AF3223" s="2">
        <v>0</v>
      </c>
      <c r="AG3223" s="2" t="s">
        <v>97</v>
      </c>
      <c r="AH3223" s="2"/>
      <c r="AI3223" s="6" t="str">
        <f t="shared" si="150"/>
        <v>35-44</v>
      </c>
      <c r="AJ3223" s="11">
        <f>YEAR(tbl_LoanData[[#This Row],[Application Date]])</f>
        <v>2024</v>
      </c>
      <c r="AK3223" s="11" t="str">
        <f>TEXT(tbl_LoanData[[#This Row],[Application Date]],"MMMM")</f>
        <v>July</v>
      </c>
      <c r="AL3223" s="12">
        <f>DATE(YEAR(tbl_LoanData[[#This Row],[Application Date]]),MONTH(tbl_LoanData[[#This Row],[Application Date]]),1)</f>
        <v>45474</v>
      </c>
      <c r="AM3223" s="14">
        <f ca="1">IF(AND(tbl_LoanData[[#This Row],[Application Date]]&gt;=EOMONTH(TODAY(),-1)+1,tbl_LoanData[[#This Row],[Application Date]]&lt;=TODAY()),tbl_LoanData[[#This Row],[Loan Amount]],0)</f>
        <v>0</v>
      </c>
      <c r="AN3223" s="14">
        <f>tbl_LoanData[[#This Row],[Amount Paid]]-(Q3223-X3223)</f>
        <v>-1268100</v>
      </c>
      <c r="AO3223" s="14">
        <f>IF(tbl_LoanData[[#This Row],[Application Status]]="Approved",1,0)</f>
        <v>0</v>
      </c>
      <c r="AP3223" s="22" t="str">
        <f t="shared" ca="1" si="151"/>
        <v/>
      </c>
      <c r="AQ3223" s="22" t="str">
        <f t="shared" ca="1" si="152"/>
        <v/>
      </c>
    </row>
    <row r="3224" spans="1:43" ht="14.4" customHeight="1" x14ac:dyDescent="0.3">
      <c r="A3224" s="2" t="s">
        <v>3513</v>
      </c>
      <c r="B3224" s="2" t="s">
        <v>3514</v>
      </c>
      <c r="C3224" s="2" t="s">
        <v>1573</v>
      </c>
      <c r="D3224" s="2" t="s">
        <v>161</v>
      </c>
      <c r="E3224" s="2" t="s">
        <v>150</v>
      </c>
      <c r="F3224" s="2">
        <v>41</v>
      </c>
      <c r="G3224" s="2" t="s">
        <v>69</v>
      </c>
      <c r="H3224" s="2" t="s">
        <v>143</v>
      </c>
      <c r="I3224" s="2" t="s">
        <v>46</v>
      </c>
      <c r="J3224" s="3">
        <v>45479</v>
      </c>
      <c r="K3224" s="3">
        <v>45495</v>
      </c>
      <c r="L3224" s="2" t="s">
        <v>36</v>
      </c>
      <c r="M3224" s="2" t="s">
        <v>104</v>
      </c>
      <c r="N3224" s="2" t="s">
        <v>592</v>
      </c>
      <c r="O3224" s="4">
        <v>1386000</v>
      </c>
      <c r="P3224" s="4">
        <v>367100</v>
      </c>
      <c r="Q3224" s="4">
        <v>1018900</v>
      </c>
      <c r="R3224" s="2">
        <v>48</v>
      </c>
      <c r="S3224" s="5">
        <v>8.84</v>
      </c>
      <c r="T3224" s="4">
        <v>28732.98</v>
      </c>
      <c r="U3224" s="2" t="s">
        <v>73</v>
      </c>
      <c r="V3224" s="2" t="s">
        <v>74</v>
      </c>
      <c r="W3224" s="4">
        <v>718324.5</v>
      </c>
      <c r="X3224" s="4">
        <v>660858.54</v>
      </c>
      <c r="Y3224" s="4">
        <v>1379183.04</v>
      </c>
      <c r="Z3224" s="2">
        <v>0</v>
      </c>
      <c r="AA3224" s="2" t="s">
        <v>56</v>
      </c>
      <c r="AB3224" s="2" t="s">
        <v>15732</v>
      </c>
      <c r="AC3224" s="2" t="s">
        <v>146</v>
      </c>
      <c r="AD3224" s="2" t="s">
        <v>76</v>
      </c>
      <c r="AE3224" s="5">
        <v>73.510000000000005</v>
      </c>
      <c r="AF3224" s="2">
        <v>0</v>
      </c>
      <c r="AG3224" s="2" t="s">
        <v>77</v>
      </c>
      <c r="AH3224" s="2">
        <v>16</v>
      </c>
      <c r="AI3224" s="6" t="str">
        <f t="shared" si="150"/>
        <v>35-44</v>
      </c>
      <c r="AJ3224" s="11">
        <f>YEAR(tbl_LoanData[[#This Row],[Application Date]])</f>
        <v>2024</v>
      </c>
      <c r="AK3224" s="11" t="str">
        <f>TEXT(tbl_LoanData[[#This Row],[Application Date]],"MMMM")</f>
        <v>July</v>
      </c>
      <c r="AL3224" s="12">
        <f>DATE(YEAR(tbl_LoanData[[#This Row],[Application Date]]),MONTH(tbl_LoanData[[#This Row],[Application Date]]),1)</f>
        <v>45474</v>
      </c>
      <c r="AM3224" s="14">
        <f ca="1">IF(AND(tbl_LoanData[[#This Row],[Application Date]]&gt;=EOMONTH(TODAY(),-1)+1,tbl_LoanData[[#This Row],[Application Date]]&lt;=TODAY()),tbl_LoanData[[#This Row],[Loan Amount]],0)</f>
        <v>0</v>
      </c>
      <c r="AN3224" s="14">
        <f>tbl_LoanData[[#This Row],[Amount Paid]]-(Q3224-X3224)</f>
        <v>360283.04000000004</v>
      </c>
      <c r="AO3224" s="14">
        <f>IF(tbl_LoanData[[#This Row],[Application Status]]="Approved",1,0)</f>
        <v>1</v>
      </c>
      <c r="AP3224" s="22" t="str">
        <f t="shared" ca="1" si="151"/>
        <v/>
      </c>
      <c r="AQ3224" s="22" t="str">
        <f t="shared" ca="1" si="152"/>
        <v/>
      </c>
    </row>
    <row r="3225" spans="1:43" x14ac:dyDescent="0.3">
      <c r="A3225" s="2" t="s">
        <v>3705</v>
      </c>
      <c r="B3225" s="2" t="s">
        <v>3706</v>
      </c>
      <c r="C3225" s="2" t="s">
        <v>223</v>
      </c>
      <c r="D3225" s="2" t="s">
        <v>182</v>
      </c>
      <c r="E3225" s="2" t="s">
        <v>67</v>
      </c>
      <c r="F3225" s="2">
        <v>62</v>
      </c>
      <c r="G3225" s="2" t="s">
        <v>69</v>
      </c>
      <c r="H3225" s="2" t="s">
        <v>269</v>
      </c>
      <c r="I3225" s="2" t="s">
        <v>46</v>
      </c>
      <c r="J3225" s="3">
        <v>45501</v>
      </c>
      <c r="K3225" s="3">
        <v>45506</v>
      </c>
      <c r="L3225" s="2" t="s">
        <v>40</v>
      </c>
      <c r="M3225" s="2" t="s">
        <v>85</v>
      </c>
      <c r="N3225" s="2" t="s">
        <v>86</v>
      </c>
      <c r="O3225" s="4">
        <v>1004000</v>
      </c>
      <c r="P3225" s="4">
        <v>375600</v>
      </c>
      <c r="Q3225" s="4">
        <v>628400</v>
      </c>
      <c r="R3225" s="2">
        <v>48</v>
      </c>
      <c r="S3225" s="5">
        <v>11.31</v>
      </c>
      <c r="T3225" s="4">
        <v>19014.34</v>
      </c>
      <c r="U3225" s="2" t="s">
        <v>73</v>
      </c>
      <c r="V3225" s="2" t="s">
        <v>74</v>
      </c>
      <c r="W3225" s="4">
        <v>456344.16</v>
      </c>
      <c r="X3225" s="4">
        <v>456344</v>
      </c>
      <c r="Y3225" s="4">
        <v>912688.16</v>
      </c>
      <c r="Z3225" s="2">
        <v>0</v>
      </c>
      <c r="AA3225" s="2" t="s">
        <v>56</v>
      </c>
      <c r="AB3225" s="2" t="s">
        <v>15734</v>
      </c>
      <c r="AC3225" s="2" t="s">
        <v>106</v>
      </c>
      <c r="AD3225" s="2" t="s">
        <v>76</v>
      </c>
      <c r="AE3225" s="5">
        <v>62.59</v>
      </c>
      <c r="AF3225" s="2">
        <v>0</v>
      </c>
      <c r="AG3225" s="2" t="s">
        <v>77</v>
      </c>
      <c r="AH3225" s="2">
        <v>5</v>
      </c>
      <c r="AI3225" s="6" t="str">
        <f t="shared" si="150"/>
        <v>55-64</v>
      </c>
      <c r="AJ3225" s="11">
        <f>YEAR(tbl_LoanData[[#This Row],[Application Date]])</f>
        <v>2024</v>
      </c>
      <c r="AK3225" s="11" t="str">
        <f>TEXT(tbl_LoanData[[#This Row],[Application Date]],"MMMM")</f>
        <v>July</v>
      </c>
      <c r="AL3225" s="12">
        <f>DATE(YEAR(tbl_LoanData[[#This Row],[Application Date]]),MONTH(tbl_LoanData[[#This Row],[Application Date]]),1)</f>
        <v>45474</v>
      </c>
      <c r="AM3225" s="14">
        <f ca="1">IF(AND(tbl_LoanData[[#This Row],[Application Date]]&gt;=EOMONTH(TODAY(),-1)+1,tbl_LoanData[[#This Row],[Application Date]]&lt;=TODAY()),tbl_LoanData[[#This Row],[Loan Amount]],0)</f>
        <v>0</v>
      </c>
      <c r="AN3225" s="14">
        <f>tbl_LoanData[[#This Row],[Amount Paid]]-(Q3225-X3225)</f>
        <v>284288.15999999997</v>
      </c>
      <c r="AO3225" s="14">
        <f>IF(tbl_LoanData[[#This Row],[Application Status]]="Approved",1,0)</f>
        <v>1</v>
      </c>
      <c r="AP3225" s="22" t="str">
        <f t="shared" ca="1" si="151"/>
        <v/>
      </c>
      <c r="AQ3225" s="22" t="str">
        <f t="shared" ca="1" si="152"/>
        <v/>
      </c>
    </row>
    <row r="3226" spans="1:43" x14ac:dyDescent="0.3">
      <c r="A3226" s="2" t="s">
        <v>3851</v>
      </c>
      <c r="B3226" s="2" t="s">
        <v>3852</v>
      </c>
      <c r="C3226" s="2" t="s">
        <v>840</v>
      </c>
      <c r="D3226" s="2" t="s">
        <v>232</v>
      </c>
      <c r="E3226" s="2" t="s">
        <v>189</v>
      </c>
      <c r="F3226" s="2">
        <v>53</v>
      </c>
      <c r="G3226" s="2" t="s">
        <v>83</v>
      </c>
      <c r="H3226" s="2" t="s">
        <v>313</v>
      </c>
      <c r="I3226" s="2" t="s">
        <v>44</v>
      </c>
      <c r="J3226" s="3">
        <v>45503</v>
      </c>
      <c r="K3226" s="3">
        <v>45514</v>
      </c>
      <c r="L3226" s="2" t="s">
        <v>36</v>
      </c>
      <c r="M3226" s="2" t="s">
        <v>94</v>
      </c>
      <c r="N3226" s="2" t="s">
        <v>212</v>
      </c>
      <c r="O3226" s="4">
        <v>1298000</v>
      </c>
      <c r="P3226" s="4">
        <v>337100</v>
      </c>
      <c r="Q3226" s="4">
        <v>960900</v>
      </c>
      <c r="R3226" s="2">
        <v>48</v>
      </c>
      <c r="S3226" s="5">
        <v>7.4</v>
      </c>
      <c r="T3226" s="4">
        <v>25944.3</v>
      </c>
      <c r="U3226" s="2" t="s">
        <v>73</v>
      </c>
      <c r="V3226" s="2" t="s">
        <v>74</v>
      </c>
      <c r="W3226" s="4">
        <v>544830.30000000005</v>
      </c>
      <c r="X3226" s="4">
        <v>700496.1</v>
      </c>
      <c r="Y3226" s="4">
        <v>1245326.3999999999</v>
      </c>
      <c r="Z3226" s="2">
        <v>93</v>
      </c>
      <c r="AA3226" s="2" t="s">
        <v>60</v>
      </c>
      <c r="AB3226" s="2" t="s">
        <v>15729</v>
      </c>
      <c r="AC3226" s="2" t="s">
        <v>75</v>
      </c>
      <c r="AD3226" s="2" t="s">
        <v>76</v>
      </c>
      <c r="AE3226" s="5">
        <v>74.03</v>
      </c>
      <c r="AF3226" s="2">
        <v>3</v>
      </c>
      <c r="AG3226" s="2" t="s">
        <v>130</v>
      </c>
      <c r="AH3226" s="2">
        <v>11</v>
      </c>
      <c r="AI3226" s="6" t="str">
        <f t="shared" si="150"/>
        <v>45-54</v>
      </c>
      <c r="AJ3226" s="11">
        <f>YEAR(tbl_LoanData[[#This Row],[Application Date]])</f>
        <v>2024</v>
      </c>
      <c r="AK3226" s="11" t="str">
        <f>TEXT(tbl_LoanData[[#This Row],[Application Date]],"MMMM")</f>
        <v>July</v>
      </c>
      <c r="AL3226" s="12">
        <f>DATE(YEAR(tbl_LoanData[[#This Row],[Application Date]]),MONTH(tbl_LoanData[[#This Row],[Application Date]]),1)</f>
        <v>45474</v>
      </c>
      <c r="AM3226" s="14">
        <f ca="1">IF(AND(tbl_LoanData[[#This Row],[Application Date]]&gt;=EOMONTH(TODAY(),-1)+1,tbl_LoanData[[#This Row],[Application Date]]&lt;=TODAY()),tbl_LoanData[[#This Row],[Loan Amount]],0)</f>
        <v>0</v>
      </c>
      <c r="AN3226" s="14">
        <f>tbl_LoanData[[#This Row],[Amount Paid]]-(Q3226-X3226)</f>
        <v>284426.40000000002</v>
      </c>
      <c r="AO3226" s="14">
        <f>IF(tbl_LoanData[[#This Row],[Application Status]]="Approved",1,0)</f>
        <v>1</v>
      </c>
      <c r="AP3226" s="22" t="str">
        <f t="shared" ca="1" si="151"/>
        <v/>
      </c>
      <c r="AQ3226" s="22" t="str">
        <f t="shared" ca="1" si="152"/>
        <v/>
      </c>
    </row>
    <row r="3227" spans="1:43" ht="14.4" customHeight="1" x14ac:dyDescent="0.3">
      <c r="A3227" s="2" t="s">
        <v>3985</v>
      </c>
      <c r="B3227" s="2" t="s">
        <v>3986</v>
      </c>
      <c r="C3227" s="2" t="s">
        <v>327</v>
      </c>
      <c r="D3227" s="2" t="s">
        <v>117</v>
      </c>
      <c r="E3227" s="2" t="s">
        <v>176</v>
      </c>
      <c r="F3227" s="2">
        <v>42</v>
      </c>
      <c r="G3227" s="2" t="s">
        <v>69</v>
      </c>
      <c r="H3227" s="2" t="s">
        <v>211</v>
      </c>
      <c r="I3227" s="2" t="s">
        <v>50</v>
      </c>
      <c r="J3227" s="3">
        <v>45504</v>
      </c>
      <c r="K3227" s="3">
        <v>45516</v>
      </c>
      <c r="L3227" s="2" t="s">
        <v>37</v>
      </c>
      <c r="M3227" s="2" t="s">
        <v>94</v>
      </c>
      <c r="N3227" s="2" t="s">
        <v>436</v>
      </c>
      <c r="O3227" s="4">
        <v>239000</v>
      </c>
      <c r="P3227" s="4">
        <v>84400</v>
      </c>
      <c r="Q3227" s="4">
        <v>154600</v>
      </c>
      <c r="R3227" s="2">
        <v>12</v>
      </c>
      <c r="S3227" s="5">
        <v>13.77</v>
      </c>
      <c r="T3227" s="4">
        <v>14657.37</v>
      </c>
      <c r="U3227" s="2" t="s">
        <v>73</v>
      </c>
      <c r="V3227" s="2" t="s">
        <v>33</v>
      </c>
      <c r="W3227" s="4">
        <v>175888.42</v>
      </c>
      <c r="X3227" s="4">
        <v>0</v>
      </c>
      <c r="Y3227" s="4">
        <v>175888.42</v>
      </c>
      <c r="Z3227" s="2">
        <v>0</v>
      </c>
      <c r="AA3227" s="2" t="s">
        <v>56</v>
      </c>
      <c r="AB3227" s="2" t="s">
        <v>15730</v>
      </c>
      <c r="AC3227" s="2" t="s">
        <v>129</v>
      </c>
      <c r="AD3227" s="2" t="s">
        <v>76</v>
      </c>
      <c r="AE3227" s="5">
        <v>64.69</v>
      </c>
      <c r="AF3227" s="2">
        <v>0</v>
      </c>
      <c r="AG3227" s="2" t="s">
        <v>77</v>
      </c>
      <c r="AH3227" s="2">
        <v>12</v>
      </c>
      <c r="AI3227" s="6" t="str">
        <f t="shared" si="150"/>
        <v>35-44</v>
      </c>
      <c r="AJ3227" s="11">
        <f>YEAR(tbl_LoanData[[#This Row],[Application Date]])</f>
        <v>2024</v>
      </c>
      <c r="AK3227" s="11" t="str">
        <f>TEXT(tbl_LoanData[[#This Row],[Application Date]],"MMMM")</f>
        <v>July</v>
      </c>
      <c r="AL3227" s="12">
        <f>DATE(YEAR(tbl_LoanData[[#This Row],[Application Date]]),MONTH(tbl_LoanData[[#This Row],[Application Date]]),1)</f>
        <v>45474</v>
      </c>
      <c r="AM3227" s="14">
        <f ca="1">IF(AND(tbl_LoanData[[#This Row],[Application Date]]&gt;=EOMONTH(TODAY(),-1)+1,tbl_LoanData[[#This Row],[Application Date]]&lt;=TODAY()),tbl_LoanData[[#This Row],[Loan Amount]],0)</f>
        <v>0</v>
      </c>
      <c r="AN3227" s="14">
        <f>tbl_LoanData[[#This Row],[Amount Paid]]-(Q3227-X3227)</f>
        <v>21288.420000000013</v>
      </c>
      <c r="AO3227" s="14">
        <f>IF(tbl_LoanData[[#This Row],[Application Status]]="Approved",1,0)</f>
        <v>1</v>
      </c>
      <c r="AP3227" s="22" t="str">
        <f t="shared" ca="1" si="151"/>
        <v/>
      </c>
      <c r="AQ3227" s="22" t="str">
        <f t="shared" ca="1" si="152"/>
        <v/>
      </c>
    </row>
    <row r="3228" spans="1:43" ht="14.4" customHeight="1" x14ac:dyDescent="0.3">
      <c r="A3228" s="2" t="s">
        <v>4149</v>
      </c>
      <c r="B3228" s="2" t="s">
        <v>4150</v>
      </c>
      <c r="C3228" s="2" t="s">
        <v>80</v>
      </c>
      <c r="D3228" s="2" t="s">
        <v>134</v>
      </c>
      <c r="E3228" s="2" t="s">
        <v>182</v>
      </c>
      <c r="F3228" s="2">
        <v>25</v>
      </c>
      <c r="G3228" s="2" t="s">
        <v>83</v>
      </c>
      <c r="H3228" s="2" t="s">
        <v>103</v>
      </c>
      <c r="I3228" s="2" t="s">
        <v>43</v>
      </c>
      <c r="J3228" s="3">
        <v>45488</v>
      </c>
      <c r="K3228" s="3"/>
      <c r="L3228" s="2" t="s">
        <v>40</v>
      </c>
      <c r="M3228" s="2" t="s">
        <v>94</v>
      </c>
      <c r="N3228" s="2" t="s">
        <v>95</v>
      </c>
      <c r="O3228" s="4">
        <v>984000</v>
      </c>
      <c r="P3228" s="4">
        <v>261200</v>
      </c>
      <c r="Q3228" s="4">
        <v>722800</v>
      </c>
      <c r="R3228" s="2">
        <v>36</v>
      </c>
      <c r="S3228" s="5">
        <v>7.72</v>
      </c>
      <c r="T3228" s="4">
        <v>24727.79</v>
      </c>
      <c r="U3228" s="2" t="s">
        <v>96</v>
      </c>
      <c r="V3228" s="2" t="s">
        <v>97</v>
      </c>
      <c r="W3228" s="4">
        <v>0</v>
      </c>
      <c r="X3228" s="4">
        <v>0</v>
      </c>
      <c r="Y3228" s="4">
        <v>890200.48</v>
      </c>
      <c r="Z3228" s="2">
        <v>0</v>
      </c>
      <c r="AA3228" s="2" t="s">
        <v>97</v>
      </c>
      <c r="AB3228" s="2" t="s">
        <v>15732</v>
      </c>
      <c r="AC3228" s="2" t="s">
        <v>213</v>
      </c>
      <c r="AD3228" s="2" t="s">
        <v>76</v>
      </c>
      <c r="AE3228" s="5">
        <v>73.459999999999994</v>
      </c>
      <c r="AF3228" s="2">
        <v>0</v>
      </c>
      <c r="AG3228" s="2" t="s">
        <v>97</v>
      </c>
      <c r="AH3228" s="2"/>
      <c r="AI3228" s="6" t="str">
        <f t="shared" si="150"/>
        <v>25-34</v>
      </c>
      <c r="AJ3228" s="11">
        <f>YEAR(tbl_LoanData[[#This Row],[Application Date]])</f>
        <v>2024</v>
      </c>
      <c r="AK3228" s="11" t="str">
        <f>TEXT(tbl_LoanData[[#This Row],[Application Date]],"MMMM")</f>
        <v>July</v>
      </c>
      <c r="AL3228" s="12">
        <f>DATE(YEAR(tbl_LoanData[[#This Row],[Application Date]]),MONTH(tbl_LoanData[[#This Row],[Application Date]]),1)</f>
        <v>45474</v>
      </c>
      <c r="AM3228" s="14">
        <f ca="1">IF(AND(tbl_LoanData[[#This Row],[Application Date]]&gt;=EOMONTH(TODAY(),-1)+1,tbl_LoanData[[#This Row],[Application Date]]&lt;=TODAY()),tbl_LoanData[[#This Row],[Loan Amount]],0)</f>
        <v>0</v>
      </c>
      <c r="AN3228" s="14">
        <f>tbl_LoanData[[#This Row],[Amount Paid]]-(Q3228-X3228)</f>
        <v>-722800</v>
      </c>
      <c r="AO3228" s="14">
        <f>IF(tbl_LoanData[[#This Row],[Application Status]]="Approved",1,0)</f>
        <v>0</v>
      </c>
      <c r="AP3228" s="22" t="str">
        <f t="shared" ca="1" si="151"/>
        <v/>
      </c>
      <c r="AQ3228" s="22" t="str">
        <f t="shared" ca="1" si="152"/>
        <v/>
      </c>
    </row>
    <row r="3229" spans="1:43" ht="14.4" customHeight="1" x14ac:dyDescent="0.3">
      <c r="A3229" s="2" t="s">
        <v>4341</v>
      </c>
      <c r="B3229" s="2" t="s">
        <v>4342</v>
      </c>
      <c r="C3229" s="2" t="s">
        <v>292</v>
      </c>
      <c r="D3229" s="2" t="s">
        <v>82</v>
      </c>
      <c r="E3229" s="2" t="s">
        <v>293</v>
      </c>
      <c r="F3229" s="2">
        <v>28</v>
      </c>
      <c r="G3229" s="2" t="s">
        <v>83</v>
      </c>
      <c r="H3229" s="2" t="s">
        <v>93</v>
      </c>
      <c r="I3229" s="2" t="s">
        <v>50</v>
      </c>
      <c r="J3229" s="3">
        <v>45489</v>
      </c>
      <c r="K3229" s="3">
        <v>45508</v>
      </c>
      <c r="L3229" s="2" t="s">
        <v>37</v>
      </c>
      <c r="M3229" s="2" t="s">
        <v>94</v>
      </c>
      <c r="N3229" s="2" t="s">
        <v>568</v>
      </c>
      <c r="O3229" s="4">
        <v>75000</v>
      </c>
      <c r="P3229" s="4">
        <v>9200</v>
      </c>
      <c r="Q3229" s="4">
        <v>65800</v>
      </c>
      <c r="R3229" s="2">
        <v>24</v>
      </c>
      <c r="S3229" s="5">
        <v>14.93</v>
      </c>
      <c r="T3229" s="4">
        <v>3560.33</v>
      </c>
      <c r="U3229" s="2" t="s">
        <v>73</v>
      </c>
      <c r="V3229" s="2" t="s">
        <v>33</v>
      </c>
      <c r="W3229" s="4">
        <v>85447.88</v>
      </c>
      <c r="X3229" s="4">
        <v>0</v>
      </c>
      <c r="Y3229" s="4">
        <v>85447.88</v>
      </c>
      <c r="Z3229" s="2">
        <v>0</v>
      </c>
      <c r="AA3229" s="2" t="s">
        <v>56</v>
      </c>
      <c r="AB3229" s="2" t="s">
        <v>15735</v>
      </c>
      <c r="AC3229" s="2" t="s">
        <v>138</v>
      </c>
      <c r="AD3229" s="2" t="s">
        <v>76</v>
      </c>
      <c r="AE3229" s="5">
        <v>87.73</v>
      </c>
      <c r="AF3229" s="2">
        <v>0</v>
      </c>
      <c r="AG3229" s="2" t="s">
        <v>77</v>
      </c>
      <c r="AH3229" s="2">
        <v>19</v>
      </c>
      <c r="AI3229" s="6" t="str">
        <f t="shared" si="150"/>
        <v>25-34</v>
      </c>
      <c r="AJ3229" s="11">
        <f>YEAR(tbl_LoanData[[#This Row],[Application Date]])</f>
        <v>2024</v>
      </c>
      <c r="AK3229" s="11" t="str">
        <f>TEXT(tbl_LoanData[[#This Row],[Application Date]],"MMMM")</f>
        <v>July</v>
      </c>
      <c r="AL3229" s="12">
        <f>DATE(YEAR(tbl_LoanData[[#This Row],[Application Date]]),MONTH(tbl_LoanData[[#This Row],[Application Date]]),1)</f>
        <v>45474</v>
      </c>
      <c r="AM3229" s="14">
        <f ca="1">IF(AND(tbl_LoanData[[#This Row],[Application Date]]&gt;=EOMONTH(TODAY(),-1)+1,tbl_LoanData[[#This Row],[Application Date]]&lt;=TODAY()),tbl_LoanData[[#This Row],[Loan Amount]],0)</f>
        <v>0</v>
      </c>
      <c r="AN3229" s="14">
        <f>tbl_LoanData[[#This Row],[Amount Paid]]-(Q3229-X3229)</f>
        <v>19647.880000000005</v>
      </c>
      <c r="AO3229" s="14">
        <f>IF(tbl_LoanData[[#This Row],[Application Status]]="Approved",1,0)</f>
        <v>1</v>
      </c>
      <c r="AP3229" s="22" t="str">
        <f t="shared" ca="1" si="151"/>
        <v/>
      </c>
      <c r="AQ3229" s="22" t="str">
        <f t="shared" ca="1" si="152"/>
        <v/>
      </c>
    </row>
    <row r="3230" spans="1:43" ht="14.4" customHeight="1" x14ac:dyDescent="0.3">
      <c r="A3230" s="2" t="s">
        <v>4373</v>
      </c>
      <c r="B3230" s="2" t="s">
        <v>4374</v>
      </c>
      <c r="C3230" s="2" t="s">
        <v>471</v>
      </c>
      <c r="D3230" s="2" t="s">
        <v>268</v>
      </c>
      <c r="E3230" s="2" t="s">
        <v>142</v>
      </c>
      <c r="F3230" s="2">
        <v>55</v>
      </c>
      <c r="G3230" s="2" t="s">
        <v>83</v>
      </c>
      <c r="H3230" s="2" t="s">
        <v>103</v>
      </c>
      <c r="I3230" s="2" t="s">
        <v>43</v>
      </c>
      <c r="J3230" s="3">
        <v>45488</v>
      </c>
      <c r="K3230" s="3">
        <v>45507</v>
      </c>
      <c r="L3230" s="2" t="s">
        <v>40</v>
      </c>
      <c r="M3230" s="2" t="s">
        <v>111</v>
      </c>
      <c r="N3230" s="2" t="s">
        <v>120</v>
      </c>
      <c r="O3230" s="4">
        <v>1474000</v>
      </c>
      <c r="P3230" s="4">
        <v>437800</v>
      </c>
      <c r="Q3230" s="4">
        <v>1036200</v>
      </c>
      <c r="R3230" s="2">
        <v>48</v>
      </c>
      <c r="S3230" s="5">
        <v>14.35</v>
      </c>
      <c r="T3230" s="4">
        <v>33978.720000000001</v>
      </c>
      <c r="U3230" s="2" t="s">
        <v>73</v>
      </c>
      <c r="V3230" s="2" t="s">
        <v>74</v>
      </c>
      <c r="W3230" s="4">
        <v>815489.28</v>
      </c>
      <c r="X3230" s="4">
        <v>815489.52</v>
      </c>
      <c r="Y3230" s="4">
        <v>1630978.8</v>
      </c>
      <c r="Z3230" s="2">
        <v>0</v>
      </c>
      <c r="AA3230" s="2" t="s">
        <v>56</v>
      </c>
      <c r="AB3230" s="2" t="s">
        <v>15733</v>
      </c>
      <c r="AC3230" s="2" t="s">
        <v>146</v>
      </c>
      <c r="AD3230" s="2" t="s">
        <v>76</v>
      </c>
      <c r="AE3230" s="5">
        <v>70.3</v>
      </c>
      <c r="AF3230" s="2">
        <v>0</v>
      </c>
      <c r="AG3230" s="2" t="s">
        <v>77</v>
      </c>
      <c r="AH3230" s="2">
        <v>19</v>
      </c>
      <c r="AI3230" s="6" t="str">
        <f t="shared" si="150"/>
        <v>55-64</v>
      </c>
      <c r="AJ3230" s="11">
        <f>YEAR(tbl_LoanData[[#This Row],[Application Date]])</f>
        <v>2024</v>
      </c>
      <c r="AK3230" s="11" t="str">
        <f>TEXT(tbl_LoanData[[#This Row],[Application Date]],"MMMM")</f>
        <v>July</v>
      </c>
      <c r="AL3230" s="12">
        <f>DATE(YEAR(tbl_LoanData[[#This Row],[Application Date]]),MONTH(tbl_LoanData[[#This Row],[Application Date]]),1)</f>
        <v>45474</v>
      </c>
      <c r="AM3230" s="14">
        <f ca="1">IF(AND(tbl_LoanData[[#This Row],[Application Date]]&gt;=EOMONTH(TODAY(),-1)+1,tbl_LoanData[[#This Row],[Application Date]]&lt;=TODAY()),tbl_LoanData[[#This Row],[Loan Amount]],0)</f>
        <v>0</v>
      </c>
      <c r="AN3230" s="14">
        <f>tbl_LoanData[[#This Row],[Amount Paid]]-(Q3230-X3230)</f>
        <v>594778.80000000005</v>
      </c>
      <c r="AO3230" s="14">
        <f>IF(tbl_LoanData[[#This Row],[Application Status]]="Approved",1,0)</f>
        <v>1</v>
      </c>
      <c r="AP3230" s="22" t="str">
        <f t="shared" ca="1" si="151"/>
        <v/>
      </c>
      <c r="AQ3230" s="22" t="str">
        <f t="shared" ca="1" si="152"/>
        <v/>
      </c>
    </row>
    <row r="3231" spans="1:43" ht="14.4" customHeight="1" x14ac:dyDescent="0.3">
      <c r="A3231" s="2" t="s">
        <v>4761</v>
      </c>
      <c r="B3231" s="2" t="s">
        <v>4762</v>
      </c>
      <c r="C3231" s="2" t="s">
        <v>142</v>
      </c>
      <c r="D3231" s="2" t="s">
        <v>82</v>
      </c>
      <c r="E3231" s="2" t="s">
        <v>67</v>
      </c>
      <c r="F3231" s="2">
        <v>52</v>
      </c>
      <c r="G3231" s="2" t="s">
        <v>83</v>
      </c>
      <c r="H3231" s="2" t="s">
        <v>244</v>
      </c>
      <c r="I3231" s="2" t="s">
        <v>48</v>
      </c>
      <c r="J3231" s="3">
        <v>45475</v>
      </c>
      <c r="K3231" s="3">
        <v>45487</v>
      </c>
      <c r="L3231" s="2" t="s">
        <v>39</v>
      </c>
      <c r="M3231" s="2" t="s">
        <v>85</v>
      </c>
      <c r="N3231" s="2" t="s">
        <v>178</v>
      </c>
      <c r="O3231" s="4">
        <v>2058000</v>
      </c>
      <c r="P3231" s="4">
        <v>671100</v>
      </c>
      <c r="Q3231" s="4">
        <v>1386900</v>
      </c>
      <c r="R3231" s="2">
        <v>24</v>
      </c>
      <c r="S3231" s="5">
        <v>13.09</v>
      </c>
      <c r="T3231" s="4">
        <v>72916.27</v>
      </c>
      <c r="U3231" s="2" t="s">
        <v>73</v>
      </c>
      <c r="V3231" s="2" t="s">
        <v>34</v>
      </c>
      <c r="W3231" s="4">
        <v>1312492.8600000001</v>
      </c>
      <c r="X3231" s="4">
        <v>437497.56</v>
      </c>
      <c r="Y3231" s="4">
        <v>1749990.42</v>
      </c>
      <c r="Z3231" s="2">
        <v>192</v>
      </c>
      <c r="AA3231" s="2" t="s">
        <v>60</v>
      </c>
      <c r="AB3231" s="2" t="s">
        <v>15733</v>
      </c>
      <c r="AC3231" s="2" t="s">
        <v>146</v>
      </c>
      <c r="AD3231" s="2" t="s">
        <v>76</v>
      </c>
      <c r="AE3231" s="5">
        <v>67.39</v>
      </c>
      <c r="AF3231" s="2">
        <v>6</v>
      </c>
      <c r="AG3231" s="2" t="s">
        <v>130</v>
      </c>
      <c r="AH3231" s="2">
        <v>12</v>
      </c>
      <c r="AI3231" s="6" t="str">
        <f t="shared" si="150"/>
        <v>45-54</v>
      </c>
      <c r="AJ3231" s="11">
        <f>YEAR(tbl_LoanData[[#This Row],[Application Date]])</f>
        <v>2024</v>
      </c>
      <c r="AK3231" s="11" t="str">
        <f>TEXT(tbl_LoanData[[#This Row],[Application Date]],"MMMM")</f>
        <v>July</v>
      </c>
      <c r="AL3231" s="12">
        <f>DATE(YEAR(tbl_LoanData[[#This Row],[Application Date]]),MONTH(tbl_LoanData[[#This Row],[Application Date]]),1)</f>
        <v>45474</v>
      </c>
      <c r="AM3231" s="14">
        <f ca="1">IF(AND(tbl_LoanData[[#This Row],[Application Date]]&gt;=EOMONTH(TODAY(),-1)+1,tbl_LoanData[[#This Row],[Application Date]]&lt;=TODAY()),tbl_LoanData[[#This Row],[Loan Amount]],0)</f>
        <v>0</v>
      </c>
      <c r="AN3231" s="14">
        <f>tbl_LoanData[[#This Row],[Amount Paid]]-(Q3231-X3231)</f>
        <v>363090.42000000016</v>
      </c>
      <c r="AO3231" s="14">
        <f>IF(tbl_LoanData[[#This Row],[Application Status]]="Approved",1,0)</f>
        <v>1</v>
      </c>
      <c r="AP3231" s="22" t="str">
        <f t="shared" ca="1" si="151"/>
        <v/>
      </c>
      <c r="AQ3231" s="22" t="str">
        <f t="shared" ca="1" si="152"/>
        <v/>
      </c>
    </row>
    <row r="3232" spans="1:43" ht="14.4" customHeight="1" x14ac:dyDescent="0.3">
      <c r="A3232" s="2" t="s">
        <v>4787</v>
      </c>
      <c r="B3232" s="2" t="s">
        <v>4788</v>
      </c>
      <c r="C3232" s="2" t="s">
        <v>809</v>
      </c>
      <c r="D3232" s="2" t="s">
        <v>311</v>
      </c>
      <c r="E3232" s="2" t="s">
        <v>402</v>
      </c>
      <c r="F3232" s="2">
        <v>59</v>
      </c>
      <c r="G3232" s="2" t="s">
        <v>69</v>
      </c>
      <c r="H3232" s="2" t="s">
        <v>191</v>
      </c>
      <c r="I3232" s="2" t="s">
        <v>51</v>
      </c>
      <c r="J3232" s="3">
        <v>45477</v>
      </c>
      <c r="K3232" s="3">
        <v>45489</v>
      </c>
      <c r="L3232" s="2" t="s">
        <v>38</v>
      </c>
      <c r="M3232" s="2" t="s">
        <v>144</v>
      </c>
      <c r="N3232" s="2" t="s">
        <v>382</v>
      </c>
      <c r="O3232" s="4">
        <v>1609000</v>
      </c>
      <c r="P3232" s="4">
        <v>493900</v>
      </c>
      <c r="Q3232" s="4">
        <v>1115100</v>
      </c>
      <c r="R3232" s="2">
        <v>60</v>
      </c>
      <c r="S3232" s="5">
        <v>11.46</v>
      </c>
      <c r="T3232" s="4">
        <v>29234.2</v>
      </c>
      <c r="U3232" s="2" t="s">
        <v>73</v>
      </c>
      <c r="V3232" s="2" t="s">
        <v>74</v>
      </c>
      <c r="W3232" s="4">
        <v>730855</v>
      </c>
      <c r="X3232" s="4">
        <v>1023197.3</v>
      </c>
      <c r="Y3232" s="4">
        <v>1754052.3</v>
      </c>
      <c r="Z3232" s="2">
        <v>0</v>
      </c>
      <c r="AA3232" s="2" t="s">
        <v>56</v>
      </c>
      <c r="AB3232" s="2" t="s">
        <v>15727</v>
      </c>
      <c r="AC3232" s="2" t="s">
        <v>360</v>
      </c>
      <c r="AD3232" s="2" t="s">
        <v>76</v>
      </c>
      <c r="AE3232" s="5">
        <v>69.3</v>
      </c>
      <c r="AF3232" s="2">
        <v>0</v>
      </c>
      <c r="AG3232" s="2" t="s">
        <v>77</v>
      </c>
      <c r="AH3232" s="2">
        <v>12</v>
      </c>
      <c r="AI3232" s="6" t="str">
        <f t="shared" si="150"/>
        <v>55-64</v>
      </c>
      <c r="AJ3232" s="11">
        <f>YEAR(tbl_LoanData[[#This Row],[Application Date]])</f>
        <v>2024</v>
      </c>
      <c r="AK3232" s="11" t="str">
        <f>TEXT(tbl_LoanData[[#This Row],[Application Date]],"MMMM")</f>
        <v>July</v>
      </c>
      <c r="AL3232" s="12">
        <f>DATE(YEAR(tbl_LoanData[[#This Row],[Application Date]]),MONTH(tbl_LoanData[[#This Row],[Application Date]]),1)</f>
        <v>45474</v>
      </c>
      <c r="AM3232" s="14">
        <f ca="1">IF(AND(tbl_LoanData[[#This Row],[Application Date]]&gt;=EOMONTH(TODAY(),-1)+1,tbl_LoanData[[#This Row],[Application Date]]&lt;=TODAY()),tbl_LoanData[[#This Row],[Loan Amount]],0)</f>
        <v>0</v>
      </c>
      <c r="AN3232" s="14">
        <f>tbl_LoanData[[#This Row],[Amount Paid]]-(Q3232-X3232)</f>
        <v>638952.30000000005</v>
      </c>
      <c r="AO3232" s="14">
        <f>IF(tbl_LoanData[[#This Row],[Application Status]]="Approved",1,0)</f>
        <v>1</v>
      </c>
      <c r="AP3232" s="22" t="str">
        <f t="shared" ca="1" si="151"/>
        <v/>
      </c>
      <c r="AQ3232" s="22" t="str">
        <f t="shared" ca="1" si="152"/>
        <v/>
      </c>
    </row>
    <row r="3233" spans="1:43" x14ac:dyDescent="0.3">
      <c r="A3233" s="2" t="s">
        <v>4977</v>
      </c>
      <c r="B3233" s="2" t="s">
        <v>4978</v>
      </c>
      <c r="C3233" s="2" t="s">
        <v>317</v>
      </c>
      <c r="D3233" s="2" t="s">
        <v>209</v>
      </c>
      <c r="E3233" s="2" t="s">
        <v>142</v>
      </c>
      <c r="F3233" s="2">
        <v>51</v>
      </c>
      <c r="G3233" s="2" t="s">
        <v>83</v>
      </c>
      <c r="H3233" s="2" t="s">
        <v>244</v>
      </c>
      <c r="I3233" s="2" t="s">
        <v>48</v>
      </c>
      <c r="J3233" s="3">
        <v>45475</v>
      </c>
      <c r="K3233" s="3"/>
      <c r="L3233" s="2" t="s">
        <v>39</v>
      </c>
      <c r="M3233" s="2" t="s">
        <v>127</v>
      </c>
      <c r="N3233" s="2" t="s">
        <v>152</v>
      </c>
      <c r="O3233" s="4">
        <v>1615000</v>
      </c>
      <c r="P3233" s="4">
        <v>166300</v>
      </c>
      <c r="Q3233" s="4">
        <v>1448700</v>
      </c>
      <c r="R3233" s="2">
        <v>12</v>
      </c>
      <c r="S3233" s="5">
        <v>12.85</v>
      </c>
      <c r="T3233" s="4">
        <v>136238.16</v>
      </c>
      <c r="U3233" s="2" t="s">
        <v>113</v>
      </c>
      <c r="V3233" s="2" t="s">
        <v>97</v>
      </c>
      <c r="W3233" s="4">
        <v>0</v>
      </c>
      <c r="X3233" s="4">
        <v>0</v>
      </c>
      <c r="Y3233" s="4">
        <v>1634857.95</v>
      </c>
      <c r="Z3233" s="2">
        <v>0</v>
      </c>
      <c r="AA3233" s="2" t="s">
        <v>97</v>
      </c>
      <c r="AB3233" s="2" t="s">
        <v>15731</v>
      </c>
      <c r="AC3233" s="2" t="s">
        <v>332</v>
      </c>
      <c r="AD3233" s="2" t="s">
        <v>76</v>
      </c>
      <c r="AE3233" s="5">
        <v>89.7</v>
      </c>
      <c r="AF3233" s="2">
        <v>0</v>
      </c>
      <c r="AG3233" s="2" t="s">
        <v>97</v>
      </c>
      <c r="AH3233" s="2"/>
      <c r="AI3233" s="6" t="str">
        <f t="shared" si="150"/>
        <v>45-54</v>
      </c>
      <c r="AJ3233" s="11">
        <f>YEAR(tbl_LoanData[[#This Row],[Application Date]])</f>
        <v>2024</v>
      </c>
      <c r="AK3233" s="11" t="str">
        <f>TEXT(tbl_LoanData[[#This Row],[Application Date]],"MMMM")</f>
        <v>July</v>
      </c>
      <c r="AL3233" s="12">
        <f>DATE(YEAR(tbl_LoanData[[#This Row],[Application Date]]),MONTH(tbl_LoanData[[#This Row],[Application Date]]),1)</f>
        <v>45474</v>
      </c>
      <c r="AM3233" s="14">
        <f ca="1">IF(AND(tbl_LoanData[[#This Row],[Application Date]]&gt;=EOMONTH(TODAY(),-1)+1,tbl_LoanData[[#This Row],[Application Date]]&lt;=TODAY()),tbl_LoanData[[#This Row],[Loan Amount]],0)</f>
        <v>0</v>
      </c>
      <c r="AN3233" s="14">
        <f>tbl_LoanData[[#This Row],[Amount Paid]]-(Q3233-X3233)</f>
        <v>-1448700</v>
      </c>
      <c r="AO3233" s="14">
        <f>IF(tbl_LoanData[[#This Row],[Application Status]]="Approved",1,0)</f>
        <v>0</v>
      </c>
      <c r="AP3233" s="22" t="str">
        <f t="shared" ca="1" si="151"/>
        <v/>
      </c>
      <c r="AQ3233" s="22" t="str">
        <f t="shared" ca="1" si="152"/>
        <v/>
      </c>
    </row>
    <row r="3234" spans="1:43" ht="14.4" customHeight="1" x14ac:dyDescent="0.3">
      <c r="A3234" s="2" t="s">
        <v>5045</v>
      </c>
      <c r="B3234" s="2" t="s">
        <v>5046</v>
      </c>
      <c r="C3234" s="2" t="s">
        <v>487</v>
      </c>
      <c r="D3234" s="2" t="s">
        <v>67</v>
      </c>
      <c r="E3234" s="2" t="s">
        <v>102</v>
      </c>
      <c r="F3234" s="2">
        <v>63</v>
      </c>
      <c r="G3234" s="2" t="s">
        <v>69</v>
      </c>
      <c r="H3234" s="2" t="s">
        <v>103</v>
      </c>
      <c r="I3234" s="2" t="s">
        <v>43</v>
      </c>
      <c r="J3234" s="3">
        <v>45500</v>
      </c>
      <c r="K3234" s="3">
        <v>45515</v>
      </c>
      <c r="L3234" s="2" t="s">
        <v>39</v>
      </c>
      <c r="M3234" s="2" t="s">
        <v>157</v>
      </c>
      <c r="N3234" s="2" t="s">
        <v>158</v>
      </c>
      <c r="O3234" s="4">
        <v>1895000</v>
      </c>
      <c r="P3234" s="4">
        <v>680500</v>
      </c>
      <c r="Q3234" s="4">
        <v>1214500</v>
      </c>
      <c r="R3234" s="2">
        <v>24</v>
      </c>
      <c r="S3234" s="5">
        <v>12.46</v>
      </c>
      <c r="T3234" s="4">
        <v>63214.720000000001</v>
      </c>
      <c r="U3234" s="2" t="s">
        <v>73</v>
      </c>
      <c r="V3234" s="2" t="s">
        <v>33</v>
      </c>
      <c r="W3234" s="4">
        <v>1517153.4</v>
      </c>
      <c r="X3234" s="4">
        <v>0</v>
      </c>
      <c r="Y3234" s="4">
        <v>1517153.4</v>
      </c>
      <c r="Z3234" s="2">
        <v>0</v>
      </c>
      <c r="AA3234" s="2" t="s">
        <v>56</v>
      </c>
      <c r="AB3234" s="2" t="s">
        <v>15736</v>
      </c>
      <c r="AC3234" s="2" t="s">
        <v>360</v>
      </c>
      <c r="AD3234" s="2" t="s">
        <v>76</v>
      </c>
      <c r="AE3234" s="5">
        <v>64.09</v>
      </c>
      <c r="AF3234" s="2">
        <v>0</v>
      </c>
      <c r="AG3234" s="2" t="s">
        <v>77</v>
      </c>
      <c r="AH3234" s="2">
        <v>15</v>
      </c>
      <c r="AI3234" s="6" t="str">
        <f t="shared" si="150"/>
        <v>55-64</v>
      </c>
      <c r="AJ3234" s="11">
        <f>YEAR(tbl_LoanData[[#This Row],[Application Date]])</f>
        <v>2024</v>
      </c>
      <c r="AK3234" s="11" t="str">
        <f>TEXT(tbl_LoanData[[#This Row],[Application Date]],"MMMM")</f>
        <v>July</v>
      </c>
      <c r="AL3234" s="12">
        <f>DATE(YEAR(tbl_LoanData[[#This Row],[Application Date]]),MONTH(tbl_LoanData[[#This Row],[Application Date]]),1)</f>
        <v>45474</v>
      </c>
      <c r="AM3234" s="14">
        <f ca="1">IF(AND(tbl_LoanData[[#This Row],[Application Date]]&gt;=EOMONTH(TODAY(),-1)+1,tbl_LoanData[[#This Row],[Application Date]]&lt;=TODAY()),tbl_LoanData[[#This Row],[Loan Amount]],0)</f>
        <v>0</v>
      </c>
      <c r="AN3234" s="14">
        <f>tbl_LoanData[[#This Row],[Amount Paid]]-(Q3234-X3234)</f>
        <v>302653.39999999991</v>
      </c>
      <c r="AO3234" s="14">
        <f>IF(tbl_LoanData[[#This Row],[Application Status]]="Approved",1,0)</f>
        <v>1</v>
      </c>
      <c r="AP3234" s="22" t="str">
        <f t="shared" ca="1" si="151"/>
        <v/>
      </c>
      <c r="AQ3234" s="22" t="str">
        <f t="shared" ca="1" si="152"/>
        <v/>
      </c>
    </row>
    <row r="3235" spans="1:43" ht="14.4" customHeight="1" x14ac:dyDescent="0.3">
      <c r="A3235" s="2" t="s">
        <v>5111</v>
      </c>
      <c r="B3235" s="2" t="s">
        <v>5112</v>
      </c>
      <c r="C3235" s="2" t="s">
        <v>868</v>
      </c>
      <c r="D3235" s="2" t="s">
        <v>134</v>
      </c>
      <c r="E3235" s="2" t="s">
        <v>67</v>
      </c>
      <c r="F3235" s="2">
        <v>50</v>
      </c>
      <c r="G3235" s="2" t="s">
        <v>69</v>
      </c>
      <c r="H3235" s="2" t="s">
        <v>156</v>
      </c>
      <c r="I3235" s="2" t="s">
        <v>45</v>
      </c>
      <c r="J3235" s="3">
        <v>45490</v>
      </c>
      <c r="K3235" s="3">
        <v>45500</v>
      </c>
      <c r="L3235" s="2" t="s">
        <v>40</v>
      </c>
      <c r="M3235" s="2" t="s">
        <v>111</v>
      </c>
      <c r="N3235" s="2" t="s">
        <v>369</v>
      </c>
      <c r="O3235" s="4">
        <v>1309000</v>
      </c>
      <c r="P3235" s="4">
        <v>268300</v>
      </c>
      <c r="Q3235" s="4">
        <v>1040700</v>
      </c>
      <c r="R3235" s="2">
        <v>48</v>
      </c>
      <c r="S3235" s="5">
        <v>7.9</v>
      </c>
      <c r="T3235" s="4">
        <v>28532.52</v>
      </c>
      <c r="U3235" s="2" t="s">
        <v>73</v>
      </c>
      <c r="V3235" s="2" t="s">
        <v>74</v>
      </c>
      <c r="W3235" s="4">
        <v>713313</v>
      </c>
      <c r="X3235" s="4">
        <v>656248.19999999995</v>
      </c>
      <c r="Y3235" s="4">
        <v>1369561.2</v>
      </c>
      <c r="Z3235" s="2">
        <v>0</v>
      </c>
      <c r="AA3235" s="2" t="s">
        <v>56</v>
      </c>
      <c r="AB3235" s="2" t="s">
        <v>15729</v>
      </c>
      <c r="AC3235" s="2" t="s">
        <v>121</v>
      </c>
      <c r="AD3235" s="2" t="s">
        <v>76</v>
      </c>
      <c r="AE3235" s="5">
        <v>79.5</v>
      </c>
      <c r="AF3235" s="2">
        <v>0</v>
      </c>
      <c r="AG3235" s="2" t="s">
        <v>77</v>
      </c>
      <c r="AH3235" s="2">
        <v>10</v>
      </c>
      <c r="AI3235" s="6" t="str">
        <f t="shared" si="150"/>
        <v>45-54</v>
      </c>
      <c r="AJ3235" s="11">
        <f>YEAR(tbl_LoanData[[#This Row],[Application Date]])</f>
        <v>2024</v>
      </c>
      <c r="AK3235" s="11" t="str">
        <f>TEXT(tbl_LoanData[[#This Row],[Application Date]],"MMMM")</f>
        <v>July</v>
      </c>
      <c r="AL3235" s="12">
        <f>DATE(YEAR(tbl_LoanData[[#This Row],[Application Date]]),MONTH(tbl_LoanData[[#This Row],[Application Date]]),1)</f>
        <v>45474</v>
      </c>
      <c r="AM3235" s="14">
        <f ca="1">IF(AND(tbl_LoanData[[#This Row],[Application Date]]&gt;=EOMONTH(TODAY(),-1)+1,tbl_LoanData[[#This Row],[Application Date]]&lt;=TODAY()),tbl_LoanData[[#This Row],[Loan Amount]],0)</f>
        <v>0</v>
      </c>
      <c r="AN3235" s="14">
        <f>tbl_LoanData[[#This Row],[Amount Paid]]-(Q3235-X3235)</f>
        <v>328861.19999999995</v>
      </c>
      <c r="AO3235" s="14">
        <f>IF(tbl_LoanData[[#This Row],[Application Status]]="Approved",1,0)</f>
        <v>1</v>
      </c>
      <c r="AP3235" s="22" t="str">
        <f t="shared" ca="1" si="151"/>
        <v/>
      </c>
      <c r="AQ3235" s="22" t="str">
        <f t="shared" ca="1" si="152"/>
        <v/>
      </c>
    </row>
    <row r="3236" spans="1:43" ht="14.4" customHeight="1" x14ac:dyDescent="0.3">
      <c r="A3236" s="2" t="s">
        <v>5209</v>
      </c>
      <c r="B3236" s="2" t="s">
        <v>5210</v>
      </c>
      <c r="C3236" s="2" t="s">
        <v>310</v>
      </c>
      <c r="D3236" s="2" t="s">
        <v>134</v>
      </c>
      <c r="E3236" s="2" t="s">
        <v>210</v>
      </c>
      <c r="F3236" s="2">
        <v>25</v>
      </c>
      <c r="G3236" s="2" t="s">
        <v>69</v>
      </c>
      <c r="H3236" s="2" t="s">
        <v>143</v>
      </c>
      <c r="I3236" s="2" t="s">
        <v>46</v>
      </c>
      <c r="J3236" s="3">
        <v>45483</v>
      </c>
      <c r="K3236" s="3">
        <v>45498</v>
      </c>
      <c r="L3236" s="2" t="s">
        <v>36</v>
      </c>
      <c r="M3236" s="2" t="s">
        <v>94</v>
      </c>
      <c r="N3236" s="2" t="s">
        <v>212</v>
      </c>
      <c r="O3236" s="4">
        <v>804000</v>
      </c>
      <c r="P3236" s="4">
        <v>174800</v>
      </c>
      <c r="Q3236" s="4">
        <v>629200</v>
      </c>
      <c r="R3236" s="2">
        <v>36</v>
      </c>
      <c r="S3236" s="5">
        <v>14.55</v>
      </c>
      <c r="T3236" s="4">
        <v>25106.83</v>
      </c>
      <c r="U3236" s="2" t="s">
        <v>73</v>
      </c>
      <c r="V3236" s="2" t="s">
        <v>74</v>
      </c>
      <c r="W3236" s="4">
        <v>627670.75</v>
      </c>
      <c r="X3236" s="4">
        <v>276175.05</v>
      </c>
      <c r="Y3236" s="4">
        <v>903845.8</v>
      </c>
      <c r="Z3236" s="2">
        <v>0</v>
      </c>
      <c r="AA3236" s="2" t="s">
        <v>56</v>
      </c>
      <c r="AB3236" s="2" t="s">
        <v>15734</v>
      </c>
      <c r="AC3236" s="2" t="s">
        <v>87</v>
      </c>
      <c r="AD3236" s="2" t="s">
        <v>76</v>
      </c>
      <c r="AE3236" s="5">
        <v>78.260000000000005</v>
      </c>
      <c r="AF3236" s="2">
        <v>0</v>
      </c>
      <c r="AG3236" s="2" t="s">
        <v>77</v>
      </c>
      <c r="AH3236" s="2">
        <v>15</v>
      </c>
      <c r="AI3236" s="6" t="str">
        <f t="shared" si="150"/>
        <v>25-34</v>
      </c>
      <c r="AJ3236" s="11">
        <f>YEAR(tbl_LoanData[[#This Row],[Application Date]])</f>
        <v>2024</v>
      </c>
      <c r="AK3236" s="11" t="str">
        <f>TEXT(tbl_LoanData[[#This Row],[Application Date]],"MMMM")</f>
        <v>July</v>
      </c>
      <c r="AL3236" s="12">
        <f>DATE(YEAR(tbl_LoanData[[#This Row],[Application Date]]),MONTH(tbl_LoanData[[#This Row],[Application Date]]),1)</f>
        <v>45474</v>
      </c>
      <c r="AM3236" s="14">
        <f ca="1">IF(AND(tbl_LoanData[[#This Row],[Application Date]]&gt;=EOMONTH(TODAY(),-1)+1,tbl_LoanData[[#This Row],[Application Date]]&lt;=TODAY()),tbl_LoanData[[#This Row],[Loan Amount]],0)</f>
        <v>0</v>
      </c>
      <c r="AN3236" s="14">
        <f>tbl_LoanData[[#This Row],[Amount Paid]]-(Q3236-X3236)</f>
        <v>274645.8</v>
      </c>
      <c r="AO3236" s="14">
        <f>IF(tbl_LoanData[[#This Row],[Application Status]]="Approved",1,0)</f>
        <v>1</v>
      </c>
      <c r="AP3236" s="22" t="str">
        <f t="shared" ca="1" si="151"/>
        <v/>
      </c>
      <c r="AQ3236" s="22" t="str">
        <f t="shared" ca="1" si="152"/>
        <v/>
      </c>
    </row>
    <row r="3237" spans="1:43" ht="14.4" customHeight="1" x14ac:dyDescent="0.3">
      <c r="A3237" s="2" t="s">
        <v>5227</v>
      </c>
      <c r="B3237" s="2" t="s">
        <v>5228</v>
      </c>
      <c r="C3237" s="2" t="s">
        <v>253</v>
      </c>
      <c r="D3237" s="2" t="s">
        <v>67</v>
      </c>
      <c r="E3237" s="2" t="s">
        <v>142</v>
      </c>
      <c r="F3237" s="2">
        <v>28</v>
      </c>
      <c r="G3237" s="2" t="s">
        <v>69</v>
      </c>
      <c r="H3237" s="2" t="s">
        <v>224</v>
      </c>
      <c r="I3237" s="2" t="s">
        <v>54</v>
      </c>
      <c r="J3237" s="3">
        <v>45490</v>
      </c>
      <c r="K3237" s="3">
        <v>45504</v>
      </c>
      <c r="L3237" s="2" t="s">
        <v>40</v>
      </c>
      <c r="M3237" s="2" t="s">
        <v>71</v>
      </c>
      <c r="N3237" s="2" t="s">
        <v>137</v>
      </c>
      <c r="O3237" s="4">
        <v>806000</v>
      </c>
      <c r="P3237" s="4">
        <v>89600</v>
      </c>
      <c r="Q3237" s="4">
        <v>716400</v>
      </c>
      <c r="R3237" s="2">
        <v>48</v>
      </c>
      <c r="S3237" s="5">
        <v>7.39</v>
      </c>
      <c r="T3237" s="4">
        <v>19336.830000000002</v>
      </c>
      <c r="U3237" s="2" t="s">
        <v>73</v>
      </c>
      <c r="V3237" s="2" t="s">
        <v>74</v>
      </c>
      <c r="W3237" s="4">
        <v>464083.92</v>
      </c>
      <c r="X3237" s="4">
        <v>464083.92</v>
      </c>
      <c r="Y3237" s="4">
        <v>928167.84</v>
      </c>
      <c r="Z3237" s="2">
        <v>0</v>
      </c>
      <c r="AA3237" s="2" t="s">
        <v>56</v>
      </c>
      <c r="AB3237" s="2" t="s">
        <v>15734</v>
      </c>
      <c r="AC3237" s="2" t="s">
        <v>129</v>
      </c>
      <c r="AD3237" s="2" t="s">
        <v>76</v>
      </c>
      <c r="AE3237" s="5">
        <v>88.88</v>
      </c>
      <c r="AF3237" s="2">
        <v>0</v>
      </c>
      <c r="AG3237" s="2" t="s">
        <v>77</v>
      </c>
      <c r="AH3237" s="2">
        <v>14</v>
      </c>
      <c r="AI3237" s="6" t="str">
        <f t="shared" si="150"/>
        <v>25-34</v>
      </c>
      <c r="AJ3237" s="11">
        <f>YEAR(tbl_LoanData[[#This Row],[Application Date]])</f>
        <v>2024</v>
      </c>
      <c r="AK3237" s="11" t="str">
        <f>TEXT(tbl_LoanData[[#This Row],[Application Date]],"MMMM")</f>
        <v>July</v>
      </c>
      <c r="AL3237" s="12">
        <f>DATE(YEAR(tbl_LoanData[[#This Row],[Application Date]]),MONTH(tbl_LoanData[[#This Row],[Application Date]]),1)</f>
        <v>45474</v>
      </c>
      <c r="AM3237" s="14">
        <f ca="1">IF(AND(tbl_LoanData[[#This Row],[Application Date]]&gt;=EOMONTH(TODAY(),-1)+1,tbl_LoanData[[#This Row],[Application Date]]&lt;=TODAY()),tbl_LoanData[[#This Row],[Loan Amount]],0)</f>
        <v>0</v>
      </c>
      <c r="AN3237" s="14">
        <f>tbl_LoanData[[#This Row],[Amount Paid]]-(Q3237-X3237)</f>
        <v>211767.83999999997</v>
      </c>
      <c r="AO3237" s="14">
        <f>IF(tbl_LoanData[[#This Row],[Application Status]]="Approved",1,0)</f>
        <v>1</v>
      </c>
      <c r="AP3237" s="22" t="str">
        <f t="shared" ca="1" si="151"/>
        <v/>
      </c>
      <c r="AQ3237" s="22" t="str">
        <f t="shared" ca="1" si="152"/>
        <v/>
      </c>
    </row>
    <row r="3238" spans="1:43" ht="14.4" customHeight="1" x14ac:dyDescent="0.3">
      <c r="A3238" s="2" t="s">
        <v>5333</v>
      </c>
      <c r="B3238" s="2" t="s">
        <v>5334</v>
      </c>
      <c r="C3238" s="2" t="s">
        <v>133</v>
      </c>
      <c r="D3238" s="2" t="s">
        <v>161</v>
      </c>
      <c r="E3238" s="2" t="s">
        <v>312</v>
      </c>
      <c r="F3238" s="2">
        <v>30</v>
      </c>
      <c r="G3238" s="2" t="s">
        <v>69</v>
      </c>
      <c r="H3238" s="2" t="s">
        <v>372</v>
      </c>
      <c r="I3238" s="2" t="s">
        <v>43</v>
      </c>
      <c r="J3238" s="3">
        <v>45474</v>
      </c>
      <c r="K3238" s="3"/>
      <c r="L3238" s="2" t="s">
        <v>39</v>
      </c>
      <c r="M3238" s="2" t="s">
        <v>157</v>
      </c>
      <c r="N3238" s="2" t="s">
        <v>359</v>
      </c>
      <c r="O3238" s="4">
        <v>1495000</v>
      </c>
      <c r="P3238" s="4">
        <v>352900</v>
      </c>
      <c r="Q3238" s="4">
        <v>1142100</v>
      </c>
      <c r="R3238" s="2">
        <v>36</v>
      </c>
      <c r="S3238" s="5">
        <v>13.84</v>
      </c>
      <c r="T3238" s="4">
        <v>44897.22</v>
      </c>
      <c r="U3238" s="2" t="s">
        <v>113</v>
      </c>
      <c r="V3238" s="2" t="s">
        <v>97</v>
      </c>
      <c r="W3238" s="4">
        <v>0</v>
      </c>
      <c r="X3238" s="4">
        <v>0</v>
      </c>
      <c r="Y3238" s="4">
        <v>1616299.92</v>
      </c>
      <c r="Z3238" s="2">
        <v>0</v>
      </c>
      <c r="AA3238" s="2" t="s">
        <v>97</v>
      </c>
      <c r="AB3238" s="2" t="s">
        <v>15728</v>
      </c>
      <c r="AC3238" s="2" t="s">
        <v>75</v>
      </c>
      <c r="AD3238" s="2" t="s">
        <v>76</v>
      </c>
      <c r="AE3238" s="5">
        <v>76.39</v>
      </c>
      <c r="AF3238" s="2">
        <v>0</v>
      </c>
      <c r="AG3238" s="2" t="s">
        <v>97</v>
      </c>
      <c r="AH3238" s="2"/>
      <c r="AI3238" s="6" t="str">
        <f t="shared" si="150"/>
        <v>25-34</v>
      </c>
      <c r="AJ3238" s="11">
        <f>YEAR(tbl_LoanData[[#This Row],[Application Date]])</f>
        <v>2024</v>
      </c>
      <c r="AK3238" s="11" t="str">
        <f>TEXT(tbl_LoanData[[#This Row],[Application Date]],"MMMM")</f>
        <v>July</v>
      </c>
      <c r="AL3238" s="12">
        <f>DATE(YEAR(tbl_LoanData[[#This Row],[Application Date]]),MONTH(tbl_LoanData[[#This Row],[Application Date]]),1)</f>
        <v>45474</v>
      </c>
      <c r="AM3238" s="14">
        <f ca="1">IF(AND(tbl_LoanData[[#This Row],[Application Date]]&gt;=EOMONTH(TODAY(),-1)+1,tbl_LoanData[[#This Row],[Application Date]]&lt;=TODAY()),tbl_LoanData[[#This Row],[Loan Amount]],0)</f>
        <v>0</v>
      </c>
      <c r="AN3238" s="14">
        <f>tbl_LoanData[[#This Row],[Amount Paid]]-(Q3238-X3238)</f>
        <v>-1142100</v>
      </c>
      <c r="AO3238" s="14">
        <f>IF(tbl_LoanData[[#This Row],[Application Status]]="Approved",1,0)</f>
        <v>0</v>
      </c>
      <c r="AP3238" s="22" t="str">
        <f t="shared" ca="1" si="151"/>
        <v/>
      </c>
      <c r="AQ3238" s="22" t="str">
        <f t="shared" ca="1" si="152"/>
        <v/>
      </c>
    </row>
    <row r="3239" spans="1:43" ht="14.4" customHeight="1" x14ac:dyDescent="0.3">
      <c r="A3239" s="2" t="s">
        <v>5365</v>
      </c>
      <c r="B3239" s="2" t="s">
        <v>5366</v>
      </c>
      <c r="C3239" s="2" t="s">
        <v>379</v>
      </c>
      <c r="D3239" s="2" t="s">
        <v>117</v>
      </c>
      <c r="E3239" s="2" t="s">
        <v>232</v>
      </c>
      <c r="F3239" s="2">
        <v>29</v>
      </c>
      <c r="G3239" s="2" t="s">
        <v>69</v>
      </c>
      <c r="H3239" s="2" t="s">
        <v>228</v>
      </c>
      <c r="I3239" s="2" t="s">
        <v>43</v>
      </c>
      <c r="J3239" s="3">
        <v>45495</v>
      </c>
      <c r="K3239" s="3">
        <v>45514</v>
      </c>
      <c r="L3239" s="2" t="s">
        <v>36</v>
      </c>
      <c r="M3239" s="2" t="s">
        <v>94</v>
      </c>
      <c r="N3239" s="2" t="s">
        <v>212</v>
      </c>
      <c r="O3239" s="4">
        <v>1779000</v>
      </c>
      <c r="P3239" s="4">
        <v>444800</v>
      </c>
      <c r="Q3239" s="4">
        <v>1334200</v>
      </c>
      <c r="R3239" s="2">
        <v>36</v>
      </c>
      <c r="S3239" s="5">
        <v>13.54</v>
      </c>
      <c r="T3239" s="4">
        <v>52115.33</v>
      </c>
      <c r="U3239" s="2" t="s">
        <v>73</v>
      </c>
      <c r="V3239" s="2" t="s">
        <v>74</v>
      </c>
      <c r="W3239" s="4">
        <v>1250767.92</v>
      </c>
      <c r="X3239" s="4">
        <v>625384.12</v>
      </c>
      <c r="Y3239" s="4">
        <v>1876152.04</v>
      </c>
      <c r="Z3239" s="2">
        <v>0</v>
      </c>
      <c r="AA3239" s="2" t="s">
        <v>56</v>
      </c>
      <c r="AB3239" s="2" t="s">
        <v>15734</v>
      </c>
      <c r="AC3239" s="2" t="s">
        <v>121</v>
      </c>
      <c r="AD3239" s="2" t="s">
        <v>76</v>
      </c>
      <c r="AE3239" s="5">
        <v>75</v>
      </c>
      <c r="AF3239" s="2">
        <v>0</v>
      </c>
      <c r="AG3239" s="2" t="s">
        <v>77</v>
      </c>
      <c r="AH3239" s="2">
        <v>19</v>
      </c>
      <c r="AI3239" s="6" t="str">
        <f t="shared" si="150"/>
        <v>25-34</v>
      </c>
      <c r="AJ3239" s="11">
        <f>YEAR(tbl_LoanData[[#This Row],[Application Date]])</f>
        <v>2024</v>
      </c>
      <c r="AK3239" s="11" t="str">
        <f>TEXT(tbl_LoanData[[#This Row],[Application Date]],"MMMM")</f>
        <v>July</v>
      </c>
      <c r="AL3239" s="12">
        <f>DATE(YEAR(tbl_LoanData[[#This Row],[Application Date]]),MONTH(tbl_LoanData[[#This Row],[Application Date]]),1)</f>
        <v>45474</v>
      </c>
      <c r="AM3239" s="14">
        <f ca="1">IF(AND(tbl_LoanData[[#This Row],[Application Date]]&gt;=EOMONTH(TODAY(),-1)+1,tbl_LoanData[[#This Row],[Application Date]]&lt;=TODAY()),tbl_LoanData[[#This Row],[Loan Amount]],0)</f>
        <v>0</v>
      </c>
      <c r="AN3239" s="14">
        <f>tbl_LoanData[[#This Row],[Amount Paid]]-(Q3239-X3239)</f>
        <v>541952.03999999992</v>
      </c>
      <c r="AO3239" s="14">
        <f>IF(tbl_LoanData[[#This Row],[Application Status]]="Approved",1,0)</f>
        <v>1</v>
      </c>
      <c r="AP3239" s="22" t="str">
        <f t="shared" ca="1" si="151"/>
        <v/>
      </c>
      <c r="AQ3239" s="22" t="str">
        <f t="shared" ca="1" si="152"/>
        <v/>
      </c>
    </row>
    <row r="3240" spans="1:43" ht="14.4" customHeight="1" x14ac:dyDescent="0.3">
      <c r="A3240" s="2" t="s">
        <v>5535</v>
      </c>
      <c r="B3240" s="2" t="s">
        <v>5536</v>
      </c>
      <c r="C3240" s="2" t="s">
        <v>327</v>
      </c>
      <c r="D3240" s="2" t="s">
        <v>182</v>
      </c>
      <c r="E3240" s="2" t="s">
        <v>284</v>
      </c>
      <c r="F3240" s="2">
        <v>50</v>
      </c>
      <c r="G3240" s="2" t="s">
        <v>69</v>
      </c>
      <c r="H3240" s="2" t="s">
        <v>228</v>
      </c>
      <c r="I3240" s="2" t="s">
        <v>43</v>
      </c>
      <c r="J3240" s="3">
        <v>45500</v>
      </c>
      <c r="K3240" s="3">
        <v>45503</v>
      </c>
      <c r="L3240" s="2" t="s">
        <v>37</v>
      </c>
      <c r="M3240" s="2" t="s">
        <v>260</v>
      </c>
      <c r="N3240" s="2" t="s">
        <v>745</v>
      </c>
      <c r="O3240" s="4">
        <v>100000</v>
      </c>
      <c r="P3240" s="4">
        <v>37200</v>
      </c>
      <c r="Q3240" s="4">
        <v>62800</v>
      </c>
      <c r="R3240" s="2">
        <v>48</v>
      </c>
      <c r="S3240" s="5">
        <v>14.39</v>
      </c>
      <c r="T3240" s="4">
        <v>2061.41</v>
      </c>
      <c r="U3240" s="2" t="s">
        <v>73</v>
      </c>
      <c r="V3240" s="2" t="s">
        <v>74</v>
      </c>
      <c r="W3240" s="4">
        <v>49473.84</v>
      </c>
      <c r="X3240" s="4">
        <v>49473.84</v>
      </c>
      <c r="Y3240" s="4">
        <v>98947.68</v>
      </c>
      <c r="Z3240" s="2">
        <v>0</v>
      </c>
      <c r="AA3240" s="2" t="s">
        <v>56</v>
      </c>
      <c r="AB3240" s="2" t="s">
        <v>15732</v>
      </c>
      <c r="AC3240" s="2" t="s">
        <v>75</v>
      </c>
      <c r="AD3240" s="2" t="s">
        <v>76</v>
      </c>
      <c r="AE3240" s="5">
        <v>62.8</v>
      </c>
      <c r="AF3240" s="2">
        <v>0</v>
      </c>
      <c r="AG3240" s="2" t="s">
        <v>77</v>
      </c>
      <c r="AH3240" s="2">
        <v>3</v>
      </c>
      <c r="AI3240" s="6" t="str">
        <f t="shared" si="150"/>
        <v>45-54</v>
      </c>
      <c r="AJ3240" s="11">
        <f>YEAR(tbl_LoanData[[#This Row],[Application Date]])</f>
        <v>2024</v>
      </c>
      <c r="AK3240" s="11" t="str">
        <f>TEXT(tbl_LoanData[[#This Row],[Application Date]],"MMMM")</f>
        <v>July</v>
      </c>
      <c r="AL3240" s="12">
        <f>DATE(YEAR(tbl_LoanData[[#This Row],[Application Date]]),MONTH(tbl_LoanData[[#This Row],[Application Date]]),1)</f>
        <v>45474</v>
      </c>
      <c r="AM3240" s="14">
        <f ca="1">IF(AND(tbl_LoanData[[#This Row],[Application Date]]&gt;=EOMONTH(TODAY(),-1)+1,tbl_LoanData[[#This Row],[Application Date]]&lt;=TODAY()),tbl_LoanData[[#This Row],[Loan Amount]],0)</f>
        <v>0</v>
      </c>
      <c r="AN3240" s="14">
        <f>tbl_LoanData[[#This Row],[Amount Paid]]-(Q3240-X3240)</f>
        <v>36147.679999999993</v>
      </c>
      <c r="AO3240" s="14">
        <f>IF(tbl_LoanData[[#This Row],[Application Status]]="Approved",1,0)</f>
        <v>1</v>
      </c>
      <c r="AP3240" s="22" t="str">
        <f t="shared" ca="1" si="151"/>
        <v/>
      </c>
      <c r="AQ3240" s="22" t="str">
        <f t="shared" ca="1" si="152"/>
        <v/>
      </c>
    </row>
    <row r="3241" spans="1:43" ht="14.4" customHeight="1" x14ac:dyDescent="0.3">
      <c r="A3241" s="2" t="s">
        <v>5615</v>
      </c>
      <c r="B3241" s="2" t="s">
        <v>5616</v>
      </c>
      <c r="C3241" s="2" t="s">
        <v>575</v>
      </c>
      <c r="D3241" s="2" t="s">
        <v>82</v>
      </c>
      <c r="E3241" s="2" t="s">
        <v>323</v>
      </c>
      <c r="F3241" s="2">
        <v>65</v>
      </c>
      <c r="G3241" s="2" t="s">
        <v>69</v>
      </c>
      <c r="H3241" s="2" t="s">
        <v>278</v>
      </c>
      <c r="I3241" s="2" t="s">
        <v>45</v>
      </c>
      <c r="J3241" s="3">
        <v>45503</v>
      </c>
      <c r="K3241" s="3">
        <v>45519</v>
      </c>
      <c r="L3241" s="2" t="s">
        <v>40</v>
      </c>
      <c r="M3241" s="2" t="s">
        <v>71</v>
      </c>
      <c r="N3241" s="2" t="s">
        <v>137</v>
      </c>
      <c r="O3241" s="4">
        <v>889000</v>
      </c>
      <c r="P3241" s="4">
        <v>163400</v>
      </c>
      <c r="Q3241" s="4">
        <v>725600</v>
      </c>
      <c r="R3241" s="2">
        <v>24</v>
      </c>
      <c r="S3241" s="5">
        <v>8.7200000000000006</v>
      </c>
      <c r="T3241" s="4">
        <v>35506.03</v>
      </c>
      <c r="U3241" s="2" t="s">
        <v>73</v>
      </c>
      <c r="V3241" s="2" t="s">
        <v>34</v>
      </c>
      <c r="W3241" s="4">
        <v>745626.63</v>
      </c>
      <c r="X3241" s="4">
        <v>106518.01</v>
      </c>
      <c r="Y3241" s="4">
        <v>852144.64000000001</v>
      </c>
      <c r="Z3241" s="2">
        <v>96</v>
      </c>
      <c r="AA3241" s="2" t="s">
        <v>60</v>
      </c>
      <c r="AB3241" s="2" t="s">
        <v>15731</v>
      </c>
      <c r="AC3241" s="2" t="s">
        <v>332</v>
      </c>
      <c r="AD3241" s="2" t="s">
        <v>76</v>
      </c>
      <c r="AE3241" s="5">
        <v>81.62</v>
      </c>
      <c r="AF3241" s="2">
        <v>3</v>
      </c>
      <c r="AG3241" s="2" t="s">
        <v>130</v>
      </c>
      <c r="AH3241" s="2">
        <v>16</v>
      </c>
      <c r="AI3241" s="6" t="str">
        <f t="shared" si="150"/>
        <v>65+</v>
      </c>
      <c r="AJ3241" s="11">
        <f>YEAR(tbl_LoanData[[#This Row],[Application Date]])</f>
        <v>2024</v>
      </c>
      <c r="AK3241" s="11" t="str">
        <f>TEXT(tbl_LoanData[[#This Row],[Application Date]],"MMMM")</f>
        <v>July</v>
      </c>
      <c r="AL3241" s="12">
        <f>DATE(YEAR(tbl_LoanData[[#This Row],[Application Date]]),MONTH(tbl_LoanData[[#This Row],[Application Date]]),1)</f>
        <v>45474</v>
      </c>
      <c r="AM3241" s="14">
        <f ca="1">IF(AND(tbl_LoanData[[#This Row],[Application Date]]&gt;=EOMONTH(TODAY(),-1)+1,tbl_LoanData[[#This Row],[Application Date]]&lt;=TODAY()),tbl_LoanData[[#This Row],[Loan Amount]],0)</f>
        <v>0</v>
      </c>
      <c r="AN3241" s="14">
        <f>tbl_LoanData[[#This Row],[Amount Paid]]-(Q3241-X3241)</f>
        <v>126544.64000000001</v>
      </c>
      <c r="AO3241" s="14">
        <f>IF(tbl_LoanData[[#This Row],[Application Status]]="Approved",1,0)</f>
        <v>1</v>
      </c>
      <c r="AP3241" s="22" t="str">
        <f t="shared" ca="1" si="151"/>
        <v/>
      </c>
      <c r="AQ3241" s="22" t="str">
        <f t="shared" ca="1" si="152"/>
        <v/>
      </c>
    </row>
    <row r="3242" spans="1:43" x14ac:dyDescent="0.3">
      <c r="A3242" s="2" t="s">
        <v>5637</v>
      </c>
      <c r="B3242" s="2" t="s">
        <v>5638</v>
      </c>
      <c r="C3242" s="2" t="s">
        <v>149</v>
      </c>
      <c r="D3242" s="2" t="s">
        <v>134</v>
      </c>
      <c r="E3242" s="2" t="s">
        <v>142</v>
      </c>
      <c r="F3242" s="2">
        <v>45</v>
      </c>
      <c r="G3242" s="2" t="s">
        <v>83</v>
      </c>
      <c r="H3242" s="2" t="s">
        <v>177</v>
      </c>
      <c r="I3242" s="2" t="s">
        <v>43</v>
      </c>
      <c r="J3242" s="3">
        <v>45498</v>
      </c>
      <c r="K3242" s="3">
        <v>45501</v>
      </c>
      <c r="L3242" s="2" t="s">
        <v>36</v>
      </c>
      <c r="M3242" s="2" t="s">
        <v>94</v>
      </c>
      <c r="N3242" s="2" t="s">
        <v>212</v>
      </c>
      <c r="O3242" s="4">
        <v>1637000</v>
      </c>
      <c r="P3242" s="4">
        <v>408500</v>
      </c>
      <c r="Q3242" s="4">
        <v>1228500</v>
      </c>
      <c r="R3242" s="2">
        <v>18</v>
      </c>
      <c r="S3242" s="5">
        <v>8.8699999999999992</v>
      </c>
      <c r="T3242" s="4">
        <v>77330.66</v>
      </c>
      <c r="U3242" s="2" t="s">
        <v>73</v>
      </c>
      <c r="V3242" s="2" t="s">
        <v>34</v>
      </c>
      <c r="W3242" s="4">
        <v>927967.92</v>
      </c>
      <c r="X3242" s="4">
        <v>463984</v>
      </c>
      <c r="Y3242" s="4">
        <v>1391951.92</v>
      </c>
      <c r="Z3242" s="2">
        <v>186</v>
      </c>
      <c r="AA3242" s="2" t="s">
        <v>60</v>
      </c>
      <c r="AB3242" s="2" t="s">
        <v>15732</v>
      </c>
      <c r="AC3242" s="2" t="s">
        <v>138</v>
      </c>
      <c r="AD3242" s="2" t="s">
        <v>76</v>
      </c>
      <c r="AE3242" s="5">
        <v>75.05</v>
      </c>
      <c r="AF3242" s="2">
        <v>6</v>
      </c>
      <c r="AG3242" s="2" t="s">
        <v>130</v>
      </c>
      <c r="AH3242" s="2">
        <v>3</v>
      </c>
      <c r="AI3242" s="6" t="str">
        <f t="shared" si="150"/>
        <v>45-54</v>
      </c>
      <c r="AJ3242" s="11">
        <f>YEAR(tbl_LoanData[[#This Row],[Application Date]])</f>
        <v>2024</v>
      </c>
      <c r="AK3242" s="11" t="str">
        <f>TEXT(tbl_LoanData[[#This Row],[Application Date]],"MMMM")</f>
        <v>July</v>
      </c>
      <c r="AL3242" s="12">
        <f>DATE(YEAR(tbl_LoanData[[#This Row],[Application Date]]),MONTH(tbl_LoanData[[#This Row],[Application Date]]),1)</f>
        <v>45474</v>
      </c>
      <c r="AM3242" s="14">
        <f ca="1">IF(AND(tbl_LoanData[[#This Row],[Application Date]]&gt;=EOMONTH(TODAY(),-1)+1,tbl_LoanData[[#This Row],[Application Date]]&lt;=TODAY()),tbl_LoanData[[#This Row],[Loan Amount]],0)</f>
        <v>0</v>
      </c>
      <c r="AN3242" s="14">
        <f>tbl_LoanData[[#This Row],[Amount Paid]]-(Q3242-X3242)</f>
        <v>163451.92000000004</v>
      </c>
      <c r="AO3242" s="14">
        <f>IF(tbl_LoanData[[#This Row],[Application Status]]="Approved",1,0)</f>
        <v>1</v>
      </c>
      <c r="AP3242" s="22" t="str">
        <f t="shared" ca="1" si="151"/>
        <v/>
      </c>
      <c r="AQ3242" s="22" t="str">
        <f t="shared" ca="1" si="152"/>
        <v/>
      </c>
    </row>
    <row r="3243" spans="1:43" ht="14.4" customHeight="1" x14ac:dyDescent="0.3">
      <c r="A3243" s="2" t="s">
        <v>5657</v>
      </c>
      <c r="B3243" s="2" t="s">
        <v>5658</v>
      </c>
      <c r="C3243" s="2" t="s">
        <v>452</v>
      </c>
      <c r="D3243" s="2" t="s">
        <v>91</v>
      </c>
      <c r="E3243" s="2" t="s">
        <v>101</v>
      </c>
      <c r="F3243" s="2">
        <v>28</v>
      </c>
      <c r="G3243" s="2" t="s">
        <v>83</v>
      </c>
      <c r="H3243" s="2" t="s">
        <v>250</v>
      </c>
      <c r="I3243" s="2" t="s">
        <v>52</v>
      </c>
      <c r="J3243" s="3">
        <v>45485</v>
      </c>
      <c r="K3243" s="3"/>
      <c r="L3243" s="2" t="s">
        <v>40</v>
      </c>
      <c r="M3243" s="2" t="s">
        <v>111</v>
      </c>
      <c r="N3243" s="2" t="s">
        <v>120</v>
      </c>
      <c r="O3243" s="4">
        <v>1338000</v>
      </c>
      <c r="P3243" s="4">
        <v>515000</v>
      </c>
      <c r="Q3243" s="4">
        <v>823000</v>
      </c>
      <c r="R3243" s="2">
        <v>60</v>
      </c>
      <c r="S3243" s="5">
        <v>13.8</v>
      </c>
      <c r="T3243" s="4">
        <v>23181.17</v>
      </c>
      <c r="U3243" s="2" t="s">
        <v>113</v>
      </c>
      <c r="V3243" s="2" t="s">
        <v>97</v>
      </c>
      <c r="W3243" s="4">
        <v>0</v>
      </c>
      <c r="X3243" s="4">
        <v>0</v>
      </c>
      <c r="Y3243" s="4">
        <v>1390870</v>
      </c>
      <c r="Z3243" s="2">
        <v>0</v>
      </c>
      <c r="AA3243" s="2" t="s">
        <v>97</v>
      </c>
      <c r="AB3243" s="2" t="s">
        <v>15733</v>
      </c>
      <c r="AC3243" s="2" t="s">
        <v>360</v>
      </c>
      <c r="AD3243" s="2" t="s">
        <v>76</v>
      </c>
      <c r="AE3243" s="5">
        <v>61.51</v>
      </c>
      <c r="AF3243" s="2">
        <v>0</v>
      </c>
      <c r="AG3243" s="2" t="s">
        <v>97</v>
      </c>
      <c r="AH3243" s="2"/>
      <c r="AI3243" s="6" t="str">
        <f t="shared" si="150"/>
        <v>25-34</v>
      </c>
      <c r="AJ3243" s="11">
        <f>YEAR(tbl_LoanData[[#This Row],[Application Date]])</f>
        <v>2024</v>
      </c>
      <c r="AK3243" s="11" t="str">
        <f>TEXT(tbl_LoanData[[#This Row],[Application Date]],"MMMM")</f>
        <v>July</v>
      </c>
      <c r="AL3243" s="12">
        <f>DATE(YEAR(tbl_LoanData[[#This Row],[Application Date]]),MONTH(tbl_LoanData[[#This Row],[Application Date]]),1)</f>
        <v>45474</v>
      </c>
      <c r="AM3243" s="14">
        <f ca="1">IF(AND(tbl_LoanData[[#This Row],[Application Date]]&gt;=EOMONTH(TODAY(),-1)+1,tbl_LoanData[[#This Row],[Application Date]]&lt;=TODAY()),tbl_LoanData[[#This Row],[Loan Amount]],0)</f>
        <v>0</v>
      </c>
      <c r="AN3243" s="14">
        <f>tbl_LoanData[[#This Row],[Amount Paid]]-(Q3243-X3243)</f>
        <v>-823000</v>
      </c>
      <c r="AO3243" s="14">
        <f>IF(tbl_LoanData[[#This Row],[Application Status]]="Approved",1,0)</f>
        <v>0</v>
      </c>
      <c r="AP3243" s="22" t="str">
        <f t="shared" ca="1" si="151"/>
        <v/>
      </c>
      <c r="AQ3243" s="22" t="str">
        <f t="shared" ca="1" si="152"/>
        <v/>
      </c>
    </row>
    <row r="3244" spans="1:43" ht="14.4" customHeight="1" x14ac:dyDescent="0.3">
      <c r="A3244" s="2" t="s">
        <v>5721</v>
      </c>
      <c r="B3244" s="2" t="s">
        <v>5722</v>
      </c>
      <c r="C3244" s="2" t="s">
        <v>249</v>
      </c>
      <c r="D3244" s="2" t="s">
        <v>67</v>
      </c>
      <c r="E3244" s="2" t="s">
        <v>67</v>
      </c>
      <c r="F3244" s="2">
        <v>63</v>
      </c>
      <c r="G3244" s="2" t="s">
        <v>69</v>
      </c>
      <c r="H3244" s="2" t="s">
        <v>156</v>
      </c>
      <c r="I3244" s="2" t="s">
        <v>45</v>
      </c>
      <c r="J3244" s="3">
        <v>45490</v>
      </c>
      <c r="K3244" s="3">
        <v>45493</v>
      </c>
      <c r="L3244" s="2" t="s">
        <v>40</v>
      </c>
      <c r="M3244" s="2" t="s">
        <v>111</v>
      </c>
      <c r="N3244" s="2" t="s">
        <v>369</v>
      </c>
      <c r="O3244" s="4">
        <v>1325000</v>
      </c>
      <c r="P3244" s="4">
        <v>476100</v>
      </c>
      <c r="Q3244" s="4">
        <v>848900</v>
      </c>
      <c r="R3244" s="2">
        <v>36</v>
      </c>
      <c r="S3244" s="5">
        <v>14.21</v>
      </c>
      <c r="T3244" s="4">
        <v>33632.949999999997</v>
      </c>
      <c r="U3244" s="2" t="s">
        <v>73</v>
      </c>
      <c r="V3244" s="2" t="s">
        <v>74</v>
      </c>
      <c r="W3244" s="4">
        <v>840823.75</v>
      </c>
      <c r="X3244" s="4">
        <v>369962.32</v>
      </c>
      <c r="Y3244" s="4">
        <v>1210786.07</v>
      </c>
      <c r="Z3244" s="2">
        <v>0</v>
      </c>
      <c r="AA3244" s="2" t="s">
        <v>56</v>
      </c>
      <c r="AB3244" s="2" t="s">
        <v>15728</v>
      </c>
      <c r="AC3244" s="2" t="s">
        <v>121</v>
      </c>
      <c r="AD3244" s="2" t="s">
        <v>76</v>
      </c>
      <c r="AE3244" s="5">
        <v>64.069999999999993</v>
      </c>
      <c r="AF3244" s="2">
        <v>0</v>
      </c>
      <c r="AG3244" s="2" t="s">
        <v>77</v>
      </c>
      <c r="AH3244" s="2">
        <v>3</v>
      </c>
      <c r="AI3244" s="6" t="str">
        <f t="shared" si="150"/>
        <v>55-64</v>
      </c>
      <c r="AJ3244" s="11">
        <f>YEAR(tbl_LoanData[[#This Row],[Application Date]])</f>
        <v>2024</v>
      </c>
      <c r="AK3244" s="11" t="str">
        <f>TEXT(tbl_LoanData[[#This Row],[Application Date]],"MMMM")</f>
        <v>July</v>
      </c>
      <c r="AL3244" s="12">
        <f>DATE(YEAR(tbl_LoanData[[#This Row],[Application Date]]),MONTH(tbl_LoanData[[#This Row],[Application Date]]),1)</f>
        <v>45474</v>
      </c>
      <c r="AM3244" s="14">
        <f ca="1">IF(AND(tbl_LoanData[[#This Row],[Application Date]]&gt;=EOMONTH(TODAY(),-1)+1,tbl_LoanData[[#This Row],[Application Date]]&lt;=TODAY()),tbl_LoanData[[#This Row],[Loan Amount]],0)</f>
        <v>0</v>
      </c>
      <c r="AN3244" s="14">
        <f>tbl_LoanData[[#This Row],[Amount Paid]]-(Q3244-X3244)</f>
        <v>361886.07</v>
      </c>
      <c r="AO3244" s="14">
        <f>IF(tbl_LoanData[[#This Row],[Application Status]]="Approved",1,0)</f>
        <v>1</v>
      </c>
      <c r="AP3244" s="22" t="str">
        <f t="shared" ca="1" si="151"/>
        <v/>
      </c>
      <c r="AQ3244" s="22" t="str">
        <f t="shared" ca="1" si="152"/>
        <v/>
      </c>
    </row>
    <row r="3245" spans="1:43" x14ac:dyDescent="0.3">
      <c r="A3245" s="2" t="s">
        <v>5751</v>
      </c>
      <c r="B3245" s="2" t="s">
        <v>5752</v>
      </c>
      <c r="C3245" s="2" t="s">
        <v>331</v>
      </c>
      <c r="D3245" s="2" t="s">
        <v>101</v>
      </c>
      <c r="E3245" s="2" t="s">
        <v>268</v>
      </c>
      <c r="F3245" s="2">
        <v>46</v>
      </c>
      <c r="G3245" s="2" t="s">
        <v>83</v>
      </c>
      <c r="H3245" s="2" t="s">
        <v>233</v>
      </c>
      <c r="I3245" s="2" t="s">
        <v>46</v>
      </c>
      <c r="J3245" s="3">
        <v>45504</v>
      </c>
      <c r="K3245" s="3"/>
      <c r="L3245" s="2" t="s">
        <v>39</v>
      </c>
      <c r="M3245" s="2" t="s">
        <v>71</v>
      </c>
      <c r="N3245" s="2" t="s">
        <v>72</v>
      </c>
      <c r="O3245" s="4">
        <v>2341000</v>
      </c>
      <c r="P3245" s="4">
        <v>402000</v>
      </c>
      <c r="Q3245" s="4">
        <v>1939000</v>
      </c>
      <c r="R3245" s="2">
        <v>48</v>
      </c>
      <c r="S3245" s="5">
        <v>5.43</v>
      </c>
      <c r="T3245" s="4">
        <v>49169.81</v>
      </c>
      <c r="U3245" s="2" t="s">
        <v>113</v>
      </c>
      <c r="V3245" s="2" t="s">
        <v>97</v>
      </c>
      <c r="W3245" s="4">
        <v>0</v>
      </c>
      <c r="X3245" s="4">
        <v>0</v>
      </c>
      <c r="Y3245" s="4">
        <v>2360150.7999999998</v>
      </c>
      <c r="Z3245" s="2">
        <v>0</v>
      </c>
      <c r="AA3245" s="2" t="s">
        <v>97</v>
      </c>
      <c r="AB3245" s="2" t="s">
        <v>15732</v>
      </c>
      <c r="AC3245" s="2" t="s">
        <v>106</v>
      </c>
      <c r="AD3245" s="2" t="s">
        <v>76</v>
      </c>
      <c r="AE3245" s="5">
        <v>82.83</v>
      </c>
      <c r="AF3245" s="2">
        <v>0</v>
      </c>
      <c r="AG3245" s="2" t="s">
        <v>97</v>
      </c>
      <c r="AH3245" s="2"/>
      <c r="AI3245" s="6" t="str">
        <f t="shared" si="150"/>
        <v>45-54</v>
      </c>
      <c r="AJ3245" s="11">
        <f>YEAR(tbl_LoanData[[#This Row],[Application Date]])</f>
        <v>2024</v>
      </c>
      <c r="AK3245" s="11" t="str">
        <f>TEXT(tbl_LoanData[[#This Row],[Application Date]],"MMMM")</f>
        <v>July</v>
      </c>
      <c r="AL3245" s="12">
        <f>DATE(YEAR(tbl_LoanData[[#This Row],[Application Date]]),MONTH(tbl_LoanData[[#This Row],[Application Date]]),1)</f>
        <v>45474</v>
      </c>
      <c r="AM3245" s="14">
        <f ca="1">IF(AND(tbl_LoanData[[#This Row],[Application Date]]&gt;=EOMONTH(TODAY(),-1)+1,tbl_LoanData[[#This Row],[Application Date]]&lt;=TODAY()),tbl_LoanData[[#This Row],[Loan Amount]],0)</f>
        <v>0</v>
      </c>
      <c r="AN3245" s="14">
        <f>tbl_LoanData[[#This Row],[Amount Paid]]-(Q3245-X3245)</f>
        <v>-1939000</v>
      </c>
      <c r="AO3245" s="14">
        <f>IF(tbl_LoanData[[#This Row],[Application Status]]="Approved",1,0)</f>
        <v>0</v>
      </c>
      <c r="AP3245" s="22" t="str">
        <f t="shared" ca="1" si="151"/>
        <v/>
      </c>
      <c r="AQ3245" s="22" t="str">
        <f t="shared" ca="1" si="152"/>
        <v/>
      </c>
    </row>
    <row r="3246" spans="1:43" ht="14.4" customHeight="1" x14ac:dyDescent="0.3">
      <c r="A3246" s="2" t="s">
        <v>5757</v>
      </c>
      <c r="B3246" s="2" t="s">
        <v>5758</v>
      </c>
      <c r="C3246" s="2" t="s">
        <v>289</v>
      </c>
      <c r="D3246" s="2" t="s">
        <v>161</v>
      </c>
      <c r="E3246" s="2" t="s">
        <v>68</v>
      </c>
      <c r="F3246" s="2">
        <v>49</v>
      </c>
      <c r="G3246" s="2" t="s">
        <v>69</v>
      </c>
      <c r="H3246" s="2" t="s">
        <v>543</v>
      </c>
      <c r="I3246" s="2" t="s">
        <v>45</v>
      </c>
      <c r="J3246" s="3">
        <v>45503</v>
      </c>
      <c r="K3246" s="3"/>
      <c r="L3246" s="2" t="s">
        <v>38</v>
      </c>
      <c r="M3246" s="2" t="s">
        <v>71</v>
      </c>
      <c r="N3246" s="2" t="s">
        <v>589</v>
      </c>
      <c r="O3246" s="4">
        <v>1037000</v>
      </c>
      <c r="P3246" s="4">
        <v>197700</v>
      </c>
      <c r="Q3246" s="4">
        <v>839300</v>
      </c>
      <c r="R3246" s="2">
        <v>18</v>
      </c>
      <c r="S3246" s="5">
        <v>14.86</v>
      </c>
      <c r="T3246" s="4">
        <v>57021.11</v>
      </c>
      <c r="U3246" s="2" t="s">
        <v>113</v>
      </c>
      <c r="V3246" s="2" t="s">
        <v>97</v>
      </c>
      <c r="W3246" s="4">
        <v>0</v>
      </c>
      <c r="X3246" s="4">
        <v>0</v>
      </c>
      <c r="Y3246" s="4">
        <v>1026379.97</v>
      </c>
      <c r="Z3246" s="2">
        <v>0</v>
      </c>
      <c r="AA3246" s="2" t="s">
        <v>97</v>
      </c>
      <c r="AB3246" s="2" t="s">
        <v>15733</v>
      </c>
      <c r="AC3246" s="2" t="s">
        <v>121</v>
      </c>
      <c r="AD3246" s="2" t="s">
        <v>76</v>
      </c>
      <c r="AE3246" s="5">
        <v>80.94</v>
      </c>
      <c r="AF3246" s="2">
        <v>0</v>
      </c>
      <c r="AG3246" s="2" t="s">
        <v>97</v>
      </c>
      <c r="AH3246" s="2"/>
      <c r="AI3246" s="6" t="str">
        <f t="shared" si="150"/>
        <v>45-54</v>
      </c>
      <c r="AJ3246" s="11">
        <f>YEAR(tbl_LoanData[[#This Row],[Application Date]])</f>
        <v>2024</v>
      </c>
      <c r="AK3246" s="11" t="str">
        <f>TEXT(tbl_LoanData[[#This Row],[Application Date]],"MMMM")</f>
        <v>July</v>
      </c>
      <c r="AL3246" s="12">
        <f>DATE(YEAR(tbl_LoanData[[#This Row],[Application Date]]),MONTH(tbl_LoanData[[#This Row],[Application Date]]),1)</f>
        <v>45474</v>
      </c>
      <c r="AM3246" s="14">
        <f ca="1">IF(AND(tbl_LoanData[[#This Row],[Application Date]]&gt;=EOMONTH(TODAY(),-1)+1,tbl_LoanData[[#This Row],[Application Date]]&lt;=TODAY()),tbl_LoanData[[#This Row],[Loan Amount]],0)</f>
        <v>0</v>
      </c>
      <c r="AN3246" s="14">
        <f>tbl_LoanData[[#This Row],[Amount Paid]]-(Q3246-X3246)</f>
        <v>-839300</v>
      </c>
      <c r="AO3246" s="14">
        <f>IF(tbl_LoanData[[#This Row],[Application Status]]="Approved",1,0)</f>
        <v>0</v>
      </c>
      <c r="AP3246" s="22" t="str">
        <f t="shared" ca="1" si="151"/>
        <v/>
      </c>
      <c r="AQ3246" s="22" t="str">
        <f t="shared" ca="1" si="152"/>
        <v/>
      </c>
    </row>
    <row r="3247" spans="1:43" ht="14.4" customHeight="1" x14ac:dyDescent="0.3">
      <c r="A3247" s="2" t="s">
        <v>5831</v>
      </c>
      <c r="B3247" s="2" t="s">
        <v>5832</v>
      </c>
      <c r="C3247" s="2" t="s">
        <v>227</v>
      </c>
      <c r="D3247" s="2" t="s">
        <v>67</v>
      </c>
      <c r="E3247" s="2" t="s">
        <v>135</v>
      </c>
      <c r="F3247" s="2">
        <v>63</v>
      </c>
      <c r="G3247" s="2" t="s">
        <v>69</v>
      </c>
      <c r="H3247" s="2" t="s">
        <v>191</v>
      </c>
      <c r="I3247" s="2" t="s">
        <v>51</v>
      </c>
      <c r="J3247" s="3">
        <v>45492</v>
      </c>
      <c r="K3247" s="3"/>
      <c r="L3247" s="2" t="s">
        <v>37</v>
      </c>
      <c r="M3247" s="2" t="s">
        <v>104</v>
      </c>
      <c r="N3247" s="2" t="s">
        <v>286</v>
      </c>
      <c r="O3247" s="4">
        <v>198000</v>
      </c>
      <c r="P3247" s="4">
        <v>53300</v>
      </c>
      <c r="Q3247" s="4">
        <v>144700</v>
      </c>
      <c r="R3247" s="2">
        <v>48</v>
      </c>
      <c r="S3247" s="5">
        <v>14.44</v>
      </c>
      <c r="T3247" s="4">
        <v>4755.8100000000004</v>
      </c>
      <c r="U3247" s="2" t="s">
        <v>113</v>
      </c>
      <c r="V3247" s="2" t="s">
        <v>97</v>
      </c>
      <c r="W3247" s="4">
        <v>0</v>
      </c>
      <c r="X3247" s="4">
        <v>0</v>
      </c>
      <c r="Y3247" s="4">
        <v>228278.72</v>
      </c>
      <c r="Z3247" s="2">
        <v>0</v>
      </c>
      <c r="AA3247" s="2" t="s">
        <v>97</v>
      </c>
      <c r="AB3247" s="2" t="s">
        <v>15729</v>
      </c>
      <c r="AC3247" s="2" t="s">
        <v>332</v>
      </c>
      <c r="AD3247" s="2" t="s">
        <v>76</v>
      </c>
      <c r="AE3247" s="5">
        <v>73.08</v>
      </c>
      <c r="AF3247" s="2">
        <v>0</v>
      </c>
      <c r="AG3247" s="2" t="s">
        <v>97</v>
      </c>
      <c r="AH3247" s="2"/>
      <c r="AI3247" s="6" t="str">
        <f t="shared" si="150"/>
        <v>55-64</v>
      </c>
      <c r="AJ3247" s="11">
        <f>YEAR(tbl_LoanData[[#This Row],[Application Date]])</f>
        <v>2024</v>
      </c>
      <c r="AK3247" s="11" t="str">
        <f>TEXT(tbl_LoanData[[#This Row],[Application Date]],"MMMM")</f>
        <v>July</v>
      </c>
      <c r="AL3247" s="12">
        <f>DATE(YEAR(tbl_LoanData[[#This Row],[Application Date]]),MONTH(tbl_LoanData[[#This Row],[Application Date]]),1)</f>
        <v>45474</v>
      </c>
      <c r="AM3247" s="14">
        <f ca="1">IF(AND(tbl_LoanData[[#This Row],[Application Date]]&gt;=EOMONTH(TODAY(),-1)+1,tbl_LoanData[[#This Row],[Application Date]]&lt;=TODAY()),tbl_LoanData[[#This Row],[Loan Amount]],0)</f>
        <v>0</v>
      </c>
      <c r="AN3247" s="14">
        <f>tbl_LoanData[[#This Row],[Amount Paid]]-(Q3247-X3247)</f>
        <v>-144700</v>
      </c>
      <c r="AO3247" s="14">
        <f>IF(tbl_LoanData[[#This Row],[Application Status]]="Approved",1,0)</f>
        <v>0</v>
      </c>
      <c r="AP3247" s="22" t="str">
        <f t="shared" ca="1" si="151"/>
        <v/>
      </c>
      <c r="AQ3247" s="22" t="str">
        <f t="shared" ca="1" si="152"/>
        <v/>
      </c>
    </row>
    <row r="3248" spans="1:43" x14ac:dyDescent="0.3">
      <c r="A3248" s="2" t="s">
        <v>6013</v>
      </c>
      <c r="B3248" s="2" t="s">
        <v>6014</v>
      </c>
      <c r="C3248" s="2" t="s">
        <v>175</v>
      </c>
      <c r="D3248" s="2" t="s">
        <v>232</v>
      </c>
      <c r="E3248" s="2" t="s">
        <v>406</v>
      </c>
      <c r="F3248" s="2">
        <v>60</v>
      </c>
      <c r="G3248" s="2" t="s">
        <v>83</v>
      </c>
      <c r="H3248" s="2" t="s">
        <v>265</v>
      </c>
      <c r="I3248" s="2" t="s">
        <v>44</v>
      </c>
      <c r="J3248" s="3">
        <v>45491</v>
      </c>
      <c r="K3248" s="3">
        <v>45510</v>
      </c>
      <c r="L3248" s="2" t="s">
        <v>40</v>
      </c>
      <c r="M3248" s="2" t="s">
        <v>157</v>
      </c>
      <c r="N3248" s="2" t="s">
        <v>299</v>
      </c>
      <c r="O3248" s="4">
        <v>861000</v>
      </c>
      <c r="P3248" s="4">
        <v>247800</v>
      </c>
      <c r="Q3248" s="4">
        <v>613200</v>
      </c>
      <c r="R3248" s="2">
        <v>36</v>
      </c>
      <c r="S3248" s="5">
        <v>6.87</v>
      </c>
      <c r="T3248" s="4">
        <v>20543.900000000001</v>
      </c>
      <c r="U3248" s="2" t="s">
        <v>73</v>
      </c>
      <c r="V3248" s="2" t="s">
        <v>74</v>
      </c>
      <c r="W3248" s="4">
        <v>493053.6</v>
      </c>
      <c r="X3248" s="4">
        <v>246526.92</v>
      </c>
      <c r="Y3248" s="4">
        <v>739580.52</v>
      </c>
      <c r="Z3248" s="2">
        <v>0</v>
      </c>
      <c r="AA3248" s="2" t="s">
        <v>56</v>
      </c>
      <c r="AB3248" s="2" t="s">
        <v>15736</v>
      </c>
      <c r="AC3248" s="2" t="s">
        <v>146</v>
      </c>
      <c r="AD3248" s="2" t="s">
        <v>76</v>
      </c>
      <c r="AE3248" s="5">
        <v>71.22</v>
      </c>
      <c r="AF3248" s="2">
        <v>0</v>
      </c>
      <c r="AG3248" s="2" t="s">
        <v>77</v>
      </c>
      <c r="AH3248" s="2">
        <v>19</v>
      </c>
      <c r="AI3248" s="6" t="str">
        <f t="shared" si="150"/>
        <v>55-64</v>
      </c>
      <c r="AJ3248" s="11">
        <f>YEAR(tbl_LoanData[[#This Row],[Application Date]])</f>
        <v>2024</v>
      </c>
      <c r="AK3248" s="11" t="str">
        <f>TEXT(tbl_LoanData[[#This Row],[Application Date]],"MMMM")</f>
        <v>July</v>
      </c>
      <c r="AL3248" s="12">
        <f>DATE(YEAR(tbl_LoanData[[#This Row],[Application Date]]),MONTH(tbl_LoanData[[#This Row],[Application Date]]),1)</f>
        <v>45474</v>
      </c>
      <c r="AM3248" s="14">
        <f ca="1">IF(AND(tbl_LoanData[[#This Row],[Application Date]]&gt;=EOMONTH(TODAY(),-1)+1,tbl_LoanData[[#This Row],[Application Date]]&lt;=TODAY()),tbl_LoanData[[#This Row],[Loan Amount]],0)</f>
        <v>0</v>
      </c>
      <c r="AN3248" s="14">
        <f>tbl_LoanData[[#This Row],[Amount Paid]]-(Q3248-X3248)</f>
        <v>126380.52000000002</v>
      </c>
      <c r="AO3248" s="14">
        <f>IF(tbl_LoanData[[#This Row],[Application Status]]="Approved",1,0)</f>
        <v>1</v>
      </c>
      <c r="AP3248" s="22" t="str">
        <f t="shared" ca="1" si="151"/>
        <v/>
      </c>
      <c r="AQ3248" s="22" t="str">
        <f t="shared" ca="1" si="152"/>
        <v/>
      </c>
    </row>
    <row r="3249" spans="1:43" ht="14.4" customHeight="1" x14ac:dyDescent="0.3">
      <c r="A3249" s="2" t="s">
        <v>6061</v>
      </c>
      <c r="B3249" s="2" t="s">
        <v>6062</v>
      </c>
      <c r="C3249" s="2" t="s">
        <v>149</v>
      </c>
      <c r="D3249" s="2" t="s">
        <v>311</v>
      </c>
      <c r="E3249" s="2" t="s">
        <v>284</v>
      </c>
      <c r="F3249" s="2">
        <v>56</v>
      </c>
      <c r="G3249" s="2" t="s">
        <v>83</v>
      </c>
      <c r="H3249" s="2" t="s">
        <v>224</v>
      </c>
      <c r="I3249" s="2" t="s">
        <v>54</v>
      </c>
      <c r="J3249" s="3">
        <v>45476</v>
      </c>
      <c r="K3249" s="3">
        <v>45493</v>
      </c>
      <c r="L3249" s="2" t="s">
        <v>36</v>
      </c>
      <c r="M3249" s="2" t="s">
        <v>111</v>
      </c>
      <c r="N3249" s="2" t="s">
        <v>350</v>
      </c>
      <c r="O3249" s="4">
        <v>921000</v>
      </c>
      <c r="P3249" s="4">
        <v>165000</v>
      </c>
      <c r="Q3249" s="4">
        <v>756000</v>
      </c>
      <c r="R3249" s="2">
        <v>24</v>
      </c>
      <c r="S3249" s="5">
        <v>6.67</v>
      </c>
      <c r="T3249" s="4">
        <v>35702.1</v>
      </c>
      <c r="U3249" s="2" t="s">
        <v>73</v>
      </c>
      <c r="V3249" s="2" t="s">
        <v>33</v>
      </c>
      <c r="W3249" s="4">
        <v>856850.4</v>
      </c>
      <c r="X3249" s="4">
        <v>0</v>
      </c>
      <c r="Y3249" s="4">
        <v>856850.4</v>
      </c>
      <c r="Z3249" s="2">
        <v>0</v>
      </c>
      <c r="AA3249" s="2" t="s">
        <v>56</v>
      </c>
      <c r="AB3249" s="2" t="s">
        <v>15735</v>
      </c>
      <c r="AC3249" s="2" t="s">
        <v>213</v>
      </c>
      <c r="AD3249" s="2" t="s">
        <v>76</v>
      </c>
      <c r="AE3249" s="5">
        <v>82.08</v>
      </c>
      <c r="AF3249" s="2">
        <v>0</v>
      </c>
      <c r="AG3249" s="2" t="s">
        <v>77</v>
      </c>
      <c r="AH3249" s="2">
        <v>17</v>
      </c>
      <c r="AI3249" s="6" t="str">
        <f t="shared" si="150"/>
        <v>55-64</v>
      </c>
      <c r="AJ3249" s="11">
        <f>YEAR(tbl_LoanData[[#This Row],[Application Date]])</f>
        <v>2024</v>
      </c>
      <c r="AK3249" s="11" t="str">
        <f>TEXT(tbl_LoanData[[#This Row],[Application Date]],"MMMM")</f>
        <v>July</v>
      </c>
      <c r="AL3249" s="12">
        <f>DATE(YEAR(tbl_LoanData[[#This Row],[Application Date]]),MONTH(tbl_LoanData[[#This Row],[Application Date]]),1)</f>
        <v>45474</v>
      </c>
      <c r="AM3249" s="14">
        <f ca="1">IF(AND(tbl_LoanData[[#This Row],[Application Date]]&gt;=EOMONTH(TODAY(),-1)+1,tbl_LoanData[[#This Row],[Application Date]]&lt;=TODAY()),tbl_LoanData[[#This Row],[Loan Amount]],0)</f>
        <v>0</v>
      </c>
      <c r="AN3249" s="14">
        <f>tbl_LoanData[[#This Row],[Amount Paid]]-(Q3249-X3249)</f>
        <v>100850.40000000002</v>
      </c>
      <c r="AO3249" s="14">
        <f>IF(tbl_LoanData[[#This Row],[Application Status]]="Approved",1,0)</f>
        <v>1</v>
      </c>
      <c r="AP3249" s="22" t="str">
        <f t="shared" ca="1" si="151"/>
        <v/>
      </c>
      <c r="AQ3249" s="22" t="str">
        <f t="shared" ca="1" si="152"/>
        <v/>
      </c>
    </row>
    <row r="3250" spans="1:43" ht="14.4" customHeight="1" x14ac:dyDescent="0.3">
      <c r="A3250" s="2" t="s">
        <v>6107</v>
      </c>
      <c r="B3250" s="2" t="s">
        <v>6108</v>
      </c>
      <c r="C3250" s="2" t="s">
        <v>949</v>
      </c>
      <c r="D3250" s="2" t="s">
        <v>232</v>
      </c>
      <c r="E3250" s="2" t="s">
        <v>81</v>
      </c>
      <c r="F3250" s="2">
        <v>44</v>
      </c>
      <c r="G3250" s="2" t="s">
        <v>83</v>
      </c>
      <c r="H3250" s="2" t="s">
        <v>156</v>
      </c>
      <c r="I3250" s="2" t="s">
        <v>45</v>
      </c>
      <c r="J3250" s="3">
        <v>45477</v>
      </c>
      <c r="K3250" s="3">
        <v>45489</v>
      </c>
      <c r="L3250" s="2" t="s">
        <v>39</v>
      </c>
      <c r="M3250" s="2" t="s">
        <v>127</v>
      </c>
      <c r="N3250" s="2" t="s">
        <v>152</v>
      </c>
      <c r="O3250" s="4">
        <v>2227000</v>
      </c>
      <c r="P3250" s="4">
        <v>686100</v>
      </c>
      <c r="Q3250" s="4">
        <v>1540900</v>
      </c>
      <c r="R3250" s="2">
        <v>48</v>
      </c>
      <c r="S3250" s="5">
        <v>10.99</v>
      </c>
      <c r="T3250" s="4">
        <v>46214.16</v>
      </c>
      <c r="U3250" s="2" t="s">
        <v>73</v>
      </c>
      <c r="V3250" s="2" t="s">
        <v>74</v>
      </c>
      <c r="W3250" s="4">
        <v>1109139.8400000001</v>
      </c>
      <c r="X3250" s="4">
        <v>1109139.8</v>
      </c>
      <c r="Y3250" s="4">
        <v>2218279.64</v>
      </c>
      <c r="Z3250" s="2">
        <v>29</v>
      </c>
      <c r="AA3250" s="2" t="s">
        <v>57</v>
      </c>
      <c r="AB3250" s="2" t="s">
        <v>15736</v>
      </c>
      <c r="AC3250" s="2" t="s">
        <v>360</v>
      </c>
      <c r="AD3250" s="2" t="s">
        <v>76</v>
      </c>
      <c r="AE3250" s="5">
        <v>69.19</v>
      </c>
      <c r="AF3250" s="2">
        <v>1</v>
      </c>
      <c r="AG3250" s="2" t="s">
        <v>77</v>
      </c>
      <c r="AH3250" s="2">
        <v>12</v>
      </c>
      <c r="AI3250" s="6" t="str">
        <f t="shared" si="150"/>
        <v>35-44</v>
      </c>
      <c r="AJ3250" s="11">
        <f>YEAR(tbl_LoanData[[#This Row],[Application Date]])</f>
        <v>2024</v>
      </c>
      <c r="AK3250" s="11" t="str">
        <f>TEXT(tbl_LoanData[[#This Row],[Application Date]],"MMMM")</f>
        <v>July</v>
      </c>
      <c r="AL3250" s="12">
        <f>DATE(YEAR(tbl_LoanData[[#This Row],[Application Date]]),MONTH(tbl_LoanData[[#This Row],[Application Date]]),1)</f>
        <v>45474</v>
      </c>
      <c r="AM3250" s="14">
        <f ca="1">IF(AND(tbl_LoanData[[#This Row],[Application Date]]&gt;=EOMONTH(TODAY(),-1)+1,tbl_LoanData[[#This Row],[Application Date]]&lt;=TODAY()),tbl_LoanData[[#This Row],[Loan Amount]],0)</f>
        <v>0</v>
      </c>
      <c r="AN3250" s="14">
        <f>tbl_LoanData[[#This Row],[Amount Paid]]-(Q3250-X3250)</f>
        <v>677379.64000000013</v>
      </c>
      <c r="AO3250" s="14">
        <f>IF(tbl_LoanData[[#This Row],[Application Status]]="Approved",1,0)</f>
        <v>1</v>
      </c>
      <c r="AP3250" s="22" t="str">
        <f t="shared" ca="1" si="151"/>
        <v/>
      </c>
      <c r="AQ3250" s="22" t="str">
        <f t="shared" ca="1" si="152"/>
        <v/>
      </c>
    </row>
    <row r="3251" spans="1:43" ht="14.4" customHeight="1" x14ac:dyDescent="0.3">
      <c r="A3251" s="2" t="s">
        <v>6209</v>
      </c>
      <c r="B3251" s="2" t="s">
        <v>6210</v>
      </c>
      <c r="C3251" s="2" t="s">
        <v>310</v>
      </c>
      <c r="D3251" s="2" t="s">
        <v>176</v>
      </c>
      <c r="E3251" s="2" t="s">
        <v>135</v>
      </c>
      <c r="F3251" s="2">
        <v>48</v>
      </c>
      <c r="G3251" s="2" t="s">
        <v>69</v>
      </c>
      <c r="H3251" s="2" t="s">
        <v>273</v>
      </c>
      <c r="I3251" s="2" t="s">
        <v>45</v>
      </c>
      <c r="J3251" s="3">
        <v>45490</v>
      </c>
      <c r="K3251" s="3">
        <v>45501</v>
      </c>
      <c r="L3251" s="2" t="s">
        <v>40</v>
      </c>
      <c r="M3251" s="2" t="s">
        <v>71</v>
      </c>
      <c r="N3251" s="2" t="s">
        <v>137</v>
      </c>
      <c r="O3251" s="4">
        <v>1103000</v>
      </c>
      <c r="P3251" s="4">
        <v>246800</v>
      </c>
      <c r="Q3251" s="4">
        <v>856200</v>
      </c>
      <c r="R3251" s="2">
        <v>24</v>
      </c>
      <c r="S3251" s="5">
        <v>8.11</v>
      </c>
      <c r="T3251" s="4">
        <v>41461.480000000003</v>
      </c>
      <c r="U3251" s="2" t="s">
        <v>73</v>
      </c>
      <c r="V3251" s="2" t="s">
        <v>34</v>
      </c>
      <c r="W3251" s="4">
        <v>870691.08</v>
      </c>
      <c r="X3251" s="4">
        <v>124384.56</v>
      </c>
      <c r="Y3251" s="4">
        <v>995075.64</v>
      </c>
      <c r="Z3251" s="2">
        <v>87</v>
      </c>
      <c r="AA3251" s="2" t="s">
        <v>59</v>
      </c>
      <c r="AB3251" s="2" t="s">
        <v>15728</v>
      </c>
      <c r="AC3251" s="2" t="s">
        <v>129</v>
      </c>
      <c r="AD3251" s="2" t="s">
        <v>76</v>
      </c>
      <c r="AE3251" s="5">
        <v>77.62</v>
      </c>
      <c r="AF3251" s="2">
        <v>3</v>
      </c>
      <c r="AG3251" s="2" t="s">
        <v>130</v>
      </c>
      <c r="AH3251" s="2">
        <v>11</v>
      </c>
      <c r="AI3251" s="6" t="str">
        <f t="shared" si="150"/>
        <v>45-54</v>
      </c>
      <c r="AJ3251" s="11">
        <f>YEAR(tbl_LoanData[[#This Row],[Application Date]])</f>
        <v>2024</v>
      </c>
      <c r="AK3251" s="11" t="str">
        <f>TEXT(tbl_LoanData[[#This Row],[Application Date]],"MMMM")</f>
        <v>July</v>
      </c>
      <c r="AL3251" s="12">
        <f>DATE(YEAR(tbl_LoanData[[#This Row],[Application Date]]),MONTH(tbl_LoanData[[#This Row],[Application Date]]),1)</f>
        <v>45474</v>
      </c>
      <c r="AM3251" s="14">
        <f ca="1">IF(AND(tbl_LoanData[[#This Row],[Application Date]]&gt;=EOMONTH(TODAY(),-1)+1,tbl_LoanData[[#This Row],[Application Date]]&lt;=TODAY()),tbl_LoanData[[#This Row],[Loan Amount]],0)</f>
        <v>0</v>
      </c>
      <c r="AN3251" s="14">
        <f>tbl_LoanData[[#This Row],[Amount Paid]]-(Q3251-X3251)</f>
        <v>138875.64000000001</v>
      </c>
      <c r="AO3251" s="14">
        <f>IF(tbl_LoanData[[#This Row],[Application Status]]="Approved",1,0)</f>
        <v>1</v>
      </c>
      <c r="AP3251" s="22" t="str">
        <f t="shared" ca="1" si="151"/>
        <v/>
      </c>
      <c r="AQ3251" s="22" t="str">
        <f t="shared" ca="1" si="152"/>
        <v/>
      </c>
    </row>
    <row r="3252" spans="1:43" ht="14.4" customHeight="1" x14ac:dyDescent="0.3">
      <c r="A3252" s="2" t="s">
        <v>6247</v>
      </c>
      <c r="B3252" s="2" t="s">
        <v>6248</v>
      </c>
      <c r="C3252" s="2" t="s">
        <v>999</v>
      </c>
      <c r="D3252" s="2" t="s">
        <v>268</v>
      </c>
      <c r="E3252" s="2" t="s">
        <v>311</v>
      </c>
      <c r="F3252" s="2">
        <v>39</v>
      </c>
      <c r="G3252" s="2" t="s">
        <v>69</v>
      </c>
      <c r="H3252" s="2" t="s">
        <v>191</v>
      </c>
      <c r="I3252" s="2" t="s">
        <v>51</v>
      </c>
      <c r="J3252" s="3">
        <v>45475</v>
      </c>
      <c r="K3252" s="3">
        <v>45495</v>
      </c>
      <c r="L3252" s="2" t="s">
        <v>36</v>
      </c>
      <c r="M3252" s="2" t="s">
        <v>85</v>
      </c>
      <c r="N3252" s="2" t="s">
        <v>344</v>
      </c>
      <c r="O3252" s="4">
        <v>960000</v>
      </c>
      <c r="P3252" s="4">
        <v>277000</v>
      </c>
      <c r="Q3252" s="4">
        <v>683000</v>
      </c>
      <c r="R3252" s="2">
        <v>12</v>
      </c>
      <c r="S3252" s="5">
        <v>14.2</v>
      </c>
      <c r="T3252" s="4">
        <v>64998.83</v>
      </c>
      <c r="U3252" s="2" t="s">
        <v>73</v>
      </c>
      <c r="V3252" s="2" t="s">
        <v>34</v>
      </c>
      <c r="W3252" s="4">
        <v>714987.13</v>
      </c>
      <c r="X3252" s="4">
        <v>64998.87</v>
      </c>
      <c r="Y3252" s="4">
        <v>779986</v>
      </c>
      <c r="Z3252" s="2">
        <v>31</v>
      </c>
      <c r="AA3252" s="2" t="s">
        <v>58</v>
      </c>
      <c r="AB3252" s="2" t="s">
        <v>15727</v>
      </c>
      <c r="AC3252" s="2" t="s">
        <v>87</v>
      </c>
      <c r="AD3252" s="2" t="s">
        <v>76</v>
      </c>
      <c r="AE3252" s="5">
        <v>71.150000000000006</v>
      </c>
      <c r="AF3252" s="2">
        <v>1</v>
      </c>
      <c r="AG3252" s="2" t="s">
        <v>15718</v>
      </c>
      <c r="AH3252" s="2">
        <v>20</v>
      </c>
      <c r="AI3252" s="6" t="str">
        <f t="shared" si="150"/>
        <v>35-44</v>
      </c>
      <c r="AJ3252" s="11">
        <f>YEAR(tbl_LoanData[[#This Row],[Application Date]])</f>
        <v>2024</v>
      </c>
      <c r="AK3252" s="11" t="str">
        <f>TEXT(tbl_LoanData[[#This Row],[Application Date]],"MMMM")</f>
        <v>July</v>
      </c>
      <c r="AL3252" s="12">
        <f>DATE(YEAR(tbl_LoanData[[#This Row],[Application Date]]),MONTH(tbl_LoanData[[#This Row],[Application Date]]),1)</f>
        <v>45474</v>
      </c>
      <c r="AM3252" s="14">
        <f ca="1">IF(AND(tbl_LoanData[[#This Row],[Application Date]]&gt;=EOMONTH(TODAY(),-1)+1,tbl_LoanData[[#This Row],[Application Date]]&lt;=TODAY()),tbl_LoanData[[#This Row],[Loan Amount]],0)</f>
        <v>0</v>
      </c>
      <c r="AN3252" s="14">
        <f>tbl_LoanData[[#This Row],[Amount Paid]]-(Q3252-X3252)</f>
        <v>96986</v>
      </c>
      <c r="AO3252" s="14">
        <f>IF(tbl_LoanData[[#This Row],[Application Status]]="Approved",1,0)</f>
        <v>1</v>
      </c>
      <c r="AP3252" s="22" t="str">
        <f t="shared" ca="1" si="151"/>
        <v/>
      </c>
      <c r="AQ3252" s="22" t="str">
        <f t="shared" ca="1" si="152"/>
        <v/>
      </c>
    </row>
    <row r="3253" spans="1:43" x14ac:dyDescent="0.3">
      <c r="A3253" s="2" t="s">
        <v>6273</v>
      </c>
      <c r="B3253" s="2" t="s">
        <v>6274</v>
      </c>
      <c r="C3253" s="2" t="s">
        <v>80</v>
      </c>
      <c r="D3253" s="2" t="s">
        <v>142</v>
      </c>
      <c r="E3253" s="2" t="s">
        <v>311</v>
      </c>
      <c r="F3253" s="2">
        <v>65</v>
      </c>
      <c r="G3253" s="2" t="s">
        <v>83</v>
      </c>
      <c r="H3253" s="2" t="s">
        <v>205</v>
      </c>
      <c r="I3253" s="2" t="s">
        <v>49</v>
      </c>
      <c r="J3253" s="3">
        <v>45484</v>
      </c>
      <c r="K3253" s="3"/>
      <c r="L3253" s="2" t="s">
        <v>40</v>
      </c>
      <c r="M3253" s="2" t="s">
        <v>94</v>
      </c>
      <c r="N3253" s="2" t="s">
        <v>95</v>
      </c>
      <c r="O3253" s="4">
        <v>821000</v>
      </c>
      <c r="P3253" s="4">
        <v>167000</v>
      </c>
      <c r="Q3253" s="4">
        <v>654000</v>
      </c>
      <c r="R3253" s="2">
        <v>36</v>
      </c>
      <c r="S3253" s="5">
        <v>6.85</v>
      </c>
      <c r="T3253" s="4">
        <v>21899.919999999998</v>
      </c>
      <c r="U3253" s="2" t="s">
        <v>96</v>
      </c>
      <c r="V3253" s="2" t="s">
        <v>97</v>
      </c>
      <c r="W3253" s="4">
        <v>0</v>
      </c>
      <c r="X3253" s="4">
        <v>0</v>
      </c>
      <c r="Y3253" s="4">
        <v>788397</v>
      </c>
      <c r="Z3253" s="2">
        <v>0</v>
      </c>
      <c r="AA3253" s="2" t="s">
        <v>97</v>
      </c>
      <c r="AB3253" s="2" t="s">
        <v>15735</v>
      </c>
      <c r="AC3253" s="2" t="s">
        <v>129</v>
      </c>
      <c r="AD3253" s="2" t="s">
        <v>76</v>
      </c>
      <c r="AE3253" s="5">
        <v>79.66</v>
      </c>
      <c r="AF3253" s="2">
        <v>0</v>
      </c>
      <c r="AG3253" s="2" t="s">
        <v>97</v>
      </c>
      <c r="AH3253" s="2"/>
      <c r="AI3253" s="6" t="str">
        <f t="shared" si="150"/>
        <v>65+</v>
      </c>
      <c r="AJ3253" s="11">
        <f>YEAR(tbl_LoanData[[#This Row],[Application Date]])</f>
        <v>2024</v>
      </c>
      <c r="AK3253" s="11" t="str">
        <f>TEXT(tbl_LoanData[[#This Row],[Application Date]],"MMMM")</f>
        <v>July</v>
      </c>
      <c r="AL3253" s="12">
        <f>DATE(YEAR(tbl_LoanData[[#This Row],[Application Date]]),MONTH(tbl_LoanData[[#This Row],[Application Date]]),1)</f>
        <v>45474</v>
      </c>
      <c r="AM3253" s="14">
        <f ca="1">IF(AND(tbl_LoanData[[#This Row],[Application Date]]&gt;=EOMONTH(TODAY(),-1)+1,tbl_LoanData[[#This Row],[Application Date]]&lt;=TODAY()),tbl_LoanData[[#This Row],[Loan Amount]],0)</f>
        <v>0</v>
      </c>
      <c r="AN3253" s="14">
        <f>tbl_LoanData[[#This Row],[Amount Paid]]-(Q3253-X3253)</f>
        <v>-654000</v>
      </c>
      <c r="AO3253" s="14">
        <f>IF(tbl_LoanData[[#This Row],[Application Status]]="Approved",1,0)</f>
        <v>0</v>
      </c>
      <c r="AP3253" s="22" t="str">
        <f t="shared" ca="1" si="151"/>
        <v/>
      </c>
      <c r="AQ3253" s="22" t="str">
        <f t="shared" ca="1" si="152"/>
        <v/>
      </c>
    </row>
    <row r="3254" spans="1:43" ht="14.4" customHeight="1" x14ac:dyDescent="0.3">
      <c r="A3254" s="2" t="s">
        <v>6295</v>
      </c>
      <c r="B3254" s="2" t="s">
        <v>6296</v>
      </c>
      <c r="C3254" s="2" t="s">
        <v>116</v>
      </c>
      <c r="D3254" s="2" t="s">
        <v>134</v>
      </c>
      <c r="E3254" s="2" t="s">
        <v>189</v>
      </c>
      <c r="F3254" s="2">
        <v>28</v>
      </c>
      <c r="G3254" s="2" t="s">
        <v>69</v>
      </c>
      <c r="H3254" s="2" t="s">
        <v>313</v>
      </c>
      <c r="I3254" s="2" t="s">
        <v>44</v>
      </c>
      <c r="J3254" s="3">
        <v>45492</v>
      </c>
      <c r="K3254" s="3">
        <v>45497</v>
      </c>
      <c r="L3254" s="2" t="s">
        <v>40</v>
      </c>
      <c r="M3254" s="2" t="s">
        <v>157</v>
      </c>
      <c r="N3254" s="2" t="s">
        <v>328</v>
      </c>
      <c r="O3254" s="4">
        <v>992000</v>
      </c>
      <c r="P3254" s="4">
        <v>339700</v>
      </c>
      <c r="Q3254" s="4">
        <v>652300</v>
      </c>
      <c r="R3254" s="2">
        <v>48</v>
      </c>
      <c r="S3254" s="5">
        <v>8.01</v>
      </c>
      <c r="T3254" s="4">
        <v>17943.689999999999</v>
      </c>
      <c r="U3254" s="2" t="s">
        <v>73</v>
      </c>
      <c r="V3254" s="2" t="s">
        <v>74</v>
      </c>
      <c r="W3254" s="4">
        <v>448592.25</v>
      </c>
      <c r="X3254" s="4">
        <v>412704.67</v>
      </c>
      <c r="Y3254" s="4">
        <v>861296.92</v>
      </c>
      <c r="Z3254" s="2">
        <v>0</v>
      </c>
      <c r="AA3254" s="2" t="s">
        <v>56</v>
      </c>
      <c r="AB3254" s="2" t="s">
        <v>15729</v>
      </c>
      <c r="AC3254" s="2" t="s">
        <v>121</v>
      </c>
      <c r="AD3254" s="2" t="s">
        <v>76</v>
      </c>
      <c r="AE3254" s="5">
        <v>65.760000000000005</v>
      </c>
      <c r="AF3254" s="2">
        <v>0</v>
      </c>
      <c r="AG3254" s="2" t="s">
        <v>77</v>
      </c>
      <c r="AH3254" s="2">
        <v>5</v>
      </c>
      <c r="AI3254" s="6" t="str">
        <f t="shared" si="150"/>
        <v>25-34</v>
      </c>
      <c r="AJ3254" s="11">
        <f>YEAR(tbl_LoanData[[#This Row],[Application Date]])</f>
        <v>2024</v>
      </c>
      <c r="AK3254" s="11" t="str">
        <f>TEXT(tbl_LoanData[[#This Row],[Application Date]],"MMMM")</f>
        <v>July</v>
      </c>
      <c r="AL3254" s="12">
        <f>DATE(YEAR(tbl_LoanData[[#This Row],[Application Date]]),MONTH(tbl_LoanData[[#This Row],[Application Date]]),1)</f>
        <v>45474</v>
      </c>
      <c r="AM3254" s="14">
        <f ca="1">IF(AND(tbl_LoanData[[#This Row],[Application Date]]&gt;=EOMONTH(TODAY(),-1)+1,tbl_LoanData[[#This Row],[Application Date]]&lt;=TODAY()),tbl_LoanData[[#This Row],[Loan Amount]],0)</f>
        <v>0</v>
      </c>
      <c r="AN3254" s="14">
        <f>tbl_LoanData[[#This Row],[Amount Paid]]-(Q3254-X3254)</f>
        <v>208996.91999999998</v>
      </c>
      <c r="AO3254" s="14">
        <f>IF(tbl_LoanData[[#This Row],[Application Status]]="Approved",1,0)</f>
        <v>1</v>
      </c>
      <c r="AP3254" s="22" t="str">
        <f t="shared" ca="1" si="151"/>
        <v/>
      </c>
      <c r="AQ3254" s="22" t="str">
        <f t="shared" ca="1" si="152"/>
        <v/>
      </c>
    </row>
    <row r="3255" spans="1:43" ht="14.4" customHeight="1" x14ac:dyDescent="0.3">
      <c r="A3255" s="2" t="s">
        <v>6401</v>
      </c>
      <c r="B3255" s="2" t="s">
        <v>6402</v>
      </c>
      <c r="C3255" s="2" t="s">
        <v>999</v>
      </c>
      <c r="D3255" s="2" t="s">
        <v>204</v>
      </c>
      <c r="E3255" s="2" t="s">
        <v>204</v>
      </c>
      <c r="F3255" s="2">
        <v>25</v>
      </c>
      <c r="G3255" s="2" t="s">
        <v>69</v>
      </c>
      <c r="H3255" s="2" t="s">
        <v>565</v>
      </c>
      <c r="I3255" s="2" t="s">
        <v>47</v>
      </c>
      <c r="J3255" s="3">
        <v>45504</v>
      </c>
      <c r="K3255" s="3"/>
      <c r="L3255" s="2" t="s">
        <v>38</v>
      </c>
      <c r="M3255" s="2" t="s">
        <v>127</v>
      </c>
      <c r="N3255" s="2" t="s">
        <v>128</v>
      </c>
      <c r="O3255" s="4">
        <v>1307000</v>
      </c>
      <c r="P3255" s="4">
        <v>330300</v>
      </c>
      <c r="Q3255" s="4">
        <v>976700</v>
      </c>
      <c r="R3255" s="2">
        <v>24</v>
      </c>
      <c r="S3255" s="5">
        <v>12.65</v>
      </c>
      <c r="T3255" s="4">
        <v>50991.88</v>
      </c>
      <c r="U3255" s="2" t="s">
        <v>113</v>
      </c>
      <c r="V3255" s="2" t="s">
        <v>97</v>
      </c>
      <c r="W3255" s="4">
        <v>0</v>
      </c>
      <c r="X3255" s="4">
        <v>0</v>
      </c>
      <c r="Y3255" s="4">
        <v>1223805.1000000001</v>
      </c>
      <c r="Z3255" s="2">
        <v>0</v>
      </c>
      <c r="AA3255" s="2" t="s">
        <v>97</v>
      </c>
      <c r="AB3255" s="2" t="s">
        <v>15733</v>
      </c>
      <c r="AC3255" s="2" t="s">
        <v>106</v>
      </c>
      <c r="AD3255" s="2" t="s">
        <v>76</v>
      </c>
      <c r="AE3255" s="5">
        <v>74.73</v>
      </c>
      <c r="AF3255" s="2">
        <v>0</v>
      </c>
      <c r="AG3255" s="2" t="s">
        <v>97</v>
      </c>
      <c r="AH3255" s="2"/>
      <c r="AI3255" s="6" t="str">
        <f t="shared" si="150"/>
        <v>25-34</v>
      </c>
      <c r="AJ3255" s="11">
        <f>YEAR(tbl_LoanData[[#This Row],[Application Date]])</f>
        <v>2024</v>
      </c>
      <c r="AK3255" s="11" t="str">
        <f>TEXT(tbl_LoanData[[#This Row],[Application Date]],"MMMM")</f>
        <v>July</v>
      </c>
      <c r="AL3255" s="12">
        <f>DATE(YEAR(tbl_LoanData[[#This Row],[Application Date]]),MONTH(tbl_LoanData[[#This Row],[Application Date]]),1)</f>
        <v>45474</v>
      </c>
      <c r="AM3255" s="14">
        <f ca="1">IF(AND(tbl_LoanData[[#This Row],[Application Date]]&gt;=EOMONTH(TODAY(),-1)+1,tbl_LoanData[[#This Row],[Application Date]]&lt;=TODAY()),tbl_LoanData[[#This Row],[Loan Amount]],0)</f>
        <v>0</v>
      </c>
      <c r="AN3255" s="14">
        <f>tbl_LoanData[[#This Row],[Amount Paid]]-(Q3255-X3255)</f>
        <v>-976700</v>
      </c>
      <c r="AO3255" s="14">
        <f>IF(tbl_LoanData[[#This Row],[Application Status]]="Approved",1,0)</f>
        <v>0</v>
      </c>
      <c r="AP3255" s="22" t="str">
        <f t="shared" ca="1" si="151"/>
        <v/>
      </c>
      <c r="AQ3255" s="22" t="str">
        <f t="shared" ca="1" si="152"/>
        <v/>
      </c>
    </row>
    <row r="3256" spans="1:43" ht="14.4" customHeight="1" x14ac:dyDescent="0.3">
      <c r="A3256" s="2" t="s">
        <v>6439</v>
      </c>
      <c r="B3256" s="2" t="s">
        <v>6440</v>
      </c>
      <c r="C3256" s="2" t="s">
        <v>413</v>
      </c>
      <c r="D3256" s="2" t="s">
        <v>189</v>
      </c>
      <c r="E3256" s="2" t="s">
        <v>204</v>
      </c>
      <c r="F3256" s="2">
        <v>29</v>
      </c>
      <c r="G3256" s="2" t="s">
        <v>83</v>
      </c>
      <c r="H3256" s="2" t="s">
        <v>318</v>
      </c>
      <c r="I3256" s="2" t="s">
        <v>42</v>
      </c>
      <c r="J3256" s="3">
        <v>45484</v>
      </c>
      <c r="K3256" s="3">
        <v>45491</v>
      </c>
      <c r="L3256" s="2" t="s">
        <v>41</v>
      </c>
      <c r="M3256" s="2" t="s">
        <v>552</v>
      </c>
      <c r="N3256" s="2" t="s">
        <v>553</v>
      </c>
      <c r="O3256" s="4">
        <v>1952000</v>
      </c>
      <c r="P3256" s="4">
        <v>502700</v>
      </c>
      <c r="Q3256" s="4">
        <v>1449300</v>
      </c>
      <c r="R3256" s="2">
        <v>36</v>
      </c>
      <c r="S3256" s="5">
        <v>14.1</v>
      </c>
      <c r="T3256" s="4">
        <v>57287.61</v>
      </c>
      <c r="U3256" s="2" t="s">
        <v>73</v>
      </c>
      <c r="V3256" s="2" t="s">
        <v>74</v>
      </c>
      <c r="W3256" s="4">
        <v>1432190.25</v>
      </c>
      <c r="X3256" s="4">
        <v>630163.65</v>
      </c>
      <c r="Y3256" s="4">
        <v>2062353.9</v>
      </c>
      <c r="Z3256" s="2">
        <v>0</v>
      </c>
      <c r="AA3256" s="2" t="s">
        <v>56</v>
      </c>
      <c r="AB3256" s="2" t="s">
        <v>15730</v>
      </c>
      <c r="AC3256" s="2" t="s">
        <v>75</v>
      </c>
      <c r="AD3256" s="2" t="s">
        <v>76</v>
      </c>
      <c r="AE3256" s="5">
        <v>74.25</v>
      </c>
      <c r="AF3256" s="2">
        <v>0</v>
      </c>
      <c r="AG3256" s="2" t="s">
        <v>77</v>
      </c>
      <c r="AH3256" s="2">
        <v>7</v>
      </c>
      <c r="AI3256" s="6" t="str">
        <f t="shared" si="150"/>
        <v>25-34</v>
      </c>
      <c r="AJ3256" s="11">
        <f>YEAR(tbl_LoanData[[#This Row],[Application Date]])</f>
        <v>2024</v>
      </c>
      <c r="AK3256" s="11" t="str">
        <f>TEXT(tbl_LoanData[[#This Row],[Application Date]],"MMMM")</f>
        <v>July</v>
      </c>
      <c r="AL3256" s="12">
        <f>DATE(YEAR(tbl_LoanData[[#This Row],[Application Date]]),MONTH(tbl_LoanData[[#This Row],[Application Date]]),1)</f>
        <v>45474</v>
      </c>
      <c r="AM3256" s="14">
        <f ca="1">IF(AND(tbl_LoanData[[#This Row],[Application Date]]&gt;=EOMONTH(TODAY(),-1)+1,tbl_LoanData[[#This Row],[Application Date]]&lt;=TODAY()),tbl_LoanData[[#This Row],[Loan Amount]],0)</f>
        <v>0</v>
      </c>
      <c r="AN3256" s="14">
        <f>tbl_LoanData[[#This Row],[Amount Paid]]-(Q3256-X3256)</f>
        <v>613053.9</v>
      </c>
      <c r="AO3256" s="14">
        <f>IF(tbl_LoanData[[#This Row],[Application Status]]="Approved",1,0)</f>
        <v>1</v>
      </c>
      <c r="AP3256" s="22" t="str">
        <f t="shared" ca="1" si="151"/>
        <v/>
      </c>
      <c r="AQ3256" s="22" t="str">
        <f t="shared" ca="1" si="152"/>
        <v/>
      </c>
    </row>
    <row r="3257" spans="1:43" ht="14.4" customHeight="1" x14ac:dyDescent="0.3">
      <c r="A3257" s="2" t="s">
        <v>6529</v>
      </c>
      <c r="B3257" s="2" t="s">
        <v>6530</v>
      </c>
      <c r="C3257" s="2" t="s">
        <v>310</v>
      </c>
      <c r="D3257" s="2" t="s">
        <v>204</v>
      </c>
      <c r="E3257" s="2" t="s">
        <v>117</v>
      </c>
      <c r="F3257" s="2">
        <v>36</v>
      </c>
      <c r="G3257" s="2" t="s">
        <v>69</v>
      </c>
      <c r="H3257" s="2" t="s">
        <v>269</v>
      </c>
      <c r="I3257" s="2" t="s">
        <v>46</v>
      </c>
      <c r="J3257" s="3">
        <v>45498</v>
      </c>
      <c r="K3257" s="3"/>
      <c r="L3257" s="2" t="s">
        <v>39</v>
      </c>
      <c r="M3257" s="2" t="s">
        <v>167</v>
      </c>
      <c r="N3257" s="2" t="s">
        <v>491</v>
      </c>
      <c r="O3257" s="4">
        <v>1794000</v>
      </c>
      <c r="P3257" s="4">
        <v>520000</v>
      </c>
      <c r="Q3257" s="4">
        <v>1274000</v>
      </c>
      <c r="R3257" s="2">
        <v>36</v>
      </c>
      <c r="S3257" s="5">
        <v>8.32</v>
      </c>
      <c r="T3257" s="4">
        <v>44221.96</v>
      </c>
      <c r="U3257" s="2" t="s">
        <v>113</v>
      </c>
      <c r="V3257" s="2" t="s">
        <v>97</v>
      </c>
      <c r="W3257" s="4">
        <v>0</v>
      </c>
      <c r="X3257" s="4">
        <v>0</v>
      </c>
      <c r="Y3257" s="4">
        <v>1591990.4</v>
      </c>
      <c r="Z3257" s="2">
        <v>0</v>
      </c>
      <c r="AA3257" s="2" t="s">
        <v>97</v>
      </c>
      <c r="AB3257" s="2" t="s">
        <v>15734</v>
      </c>
      <c r="AC3257" s="2" t="s">
        <v>129</v>
      </c>
      <c r="AD3257" s="2" t="s">
        <v>76</v>
      </c>
      <c r="AE3257" s="5">
        <v>71.010000000000005</v>
      </c>
      <c r="AF3257" s="2">
        <v>0</v>
      </c>
      <c r="AG3257" s="2" t="s">
        <v>97</v>
      </c>
      <c r="AH3257" s="2"/>
      <c r="AI3257" s="6" t="str">
        <f t="shared" si="150"/>
        <v>35-44</v>
      </c>
      <c r="AJ3257" s="11">
        <f>YEAR(tbl_LoanData[[#This Row],[Application Date]])</f>
        <v>2024</v>
      </c>
      <c r="AK3257" s="11" t="str">
        <f>TEXT(tbl_LoanData[[#This Row],[Application Date]],"MMMM")</f>
        <v>July</v>
      </c>
      <c r="AL3257" s="12">
        <f>DATE(YEAR(tbl_LoanData[[#This Row],[Application Date]]),MONTH(tbl_LoanData[[#This Row],[Application Date]]),1)</f>
        <v>45474</v>
      </c>
      <c r="AM3257" s="14">
        <f ca="1">IF(AND(tbl_LoanData[[#This Row],[Application Date]]&gt;=EOMONTH(TODAY(),-1)+1,tbl_LoanData[[#This Row],[Application Date]]&lt;=TODAY()),tbl_LoanData[[#This Row],[Loan Amount]],0)</f>
        <v>0</v>
      </c>
      <c r="AN3257" s="14">
        <f>tbl_LoanData[[#This Row],[Amount Paid]]-(Q3257-X3257)</f>
        <v>-1274000</v>
      </c>
      <c r="AO3257" s="14">
        <f>IF(tbl_LoanData[[#This Row],[Application Status]]="Approved",1,0)</f>
        <v>0</v>
      </c>
      <c r="AP3257" s="22" t="str">
        <f t="shared" ca="1" si="151"/>
        <v/>
      </c>
      <c r="AQ3257" s="22" t="str">
        <f t="shared" ca="1" si="152"/>
        <v/>
      </c>
    </row>
    <row r="3258" spans="1:43" ht="14.4" customHeight="1" x14ac:dyDescent="0.3">
      <c r="A3258" s="2" t="s">
        <v>6541</v>
      </c>
      <c r="B3258" s="2" t="s">
        <v>6542</v>
      </c>
      <c r="C3258" s="2" t="s">
        <v>80</v>
      </c>
      <c r="D3258" s="2" t="s">
        <v>268</v>
      </c>
      <c r="E3258" s="2" t="s">
        <v>150</v>
      </c>
      <c r="F3258" s="2">
        <v>62</v>
      </c>
      <c r="G3258" s="2" t="s">
        <v>83</v>
      </c>
      <c r="H3258" s="2" t="s">
        <v>265</v>
      </c>
      <c r="I3258" s="2" t="s">
        <v>44</v>
      </c>
      <c r="J3258" s="3">
        <v>45485</v>
      </c>
      <c r="K3258" s="3">
        <v>45491</v>
      </c>
      <c r="L3258" s="2" t="s">
        <v>37</v>
      </c>
      <c r="M3258" s="2" t="s">
        <v>199</v>
      </c>
      <c r="N3258" s="2" t="s">
        <v>319</v>
      </c>
      <c r="O3258" s="4">
        <v>70000</v>
      </c>
      <c r="P3258" s="4">
        <v>16100</v>
      </c>
      <c r="Q3258" s="4">
        <v>53900</v>
      </c>
      <c r="R3258" s="2">
        <v>12</v>
      </c>
      <c r="S3258" s="5">
        <v>7.73</v>
      </c>
      <c r="T3258" s="4">
        <v>4838.87</v>
      </c>
      <c r="U3258" s="2" t="s">
        <v>73</v>
      </c>
      <c r="V3258" s="2" t="s">
        <v>33</v>
      </c>
      <c r="W3258" s="4">
        <v>58066.47</v>
      </c>
      <c r="X3258" s="4">
        <v>0</v>
      </c>
      <c r="Y3258" s="4">
        <v>58066.47</v>
      </c>
      <c r="Z3258" s="2">
        <v>0</v>
      </c>
      <c r="AA3258" s="2" t="s">
        <v>56</v>
      </c>
      <c r="AB3258" s="2" t="s">
        <v>15734</v>
      </c>
      <c r="AC3258" s="2" t="s">
        <v>87</v>
      </c>
      <c r="AD3258" s="2" t="s">
        <v>76</v>
      </c>
      <c r="AE3258" s="5">
        <v>77</v>
      </c>
      <c r="AF3258" s="2">
        <v>0</v>
      </c>
      <c r="AG3258" s="2" t="s">
        <v>77</v>
      </c>
      <c r="AH3258" s="2">
        <v>6</v>
      </c>
      <c r="AI3258" s="6" t="str">
        <f t="shared" si="150"/>
        <v>55-64</v>
      </c>
      <c r="AJ3258" s="11">
        <f>YEAR(tbl_LoanData[[#This Row],[Application Date]])</f>
        <v>2024</v>
      </c>
      <c r="AK3258" s="11" t="str">
        <f>TEXT(tbl_LoanData[[#This Row],[Application Date]],"MMMM")</f>
        <v>July</v>
      </c>
      <c r="AL3258" s="12">
        <f>DATE(YEAR(tbl_LoanData[[#This Row],[Application Date]]),MONTH(tbl_LoanData[[#This Row],[Application Date]]),1)</f>
        <v>45474</v>
      </c>
      <c r="AM3258" s="14">
        <f ca="1">IF(AND(tbl_LoanData[[#This Row],[Application Date]]&gt;=EOMONTH(TODAY(),-1)+1,tbl_LoanData[[#This Row],[Application Date]]&lt;=TODAY()),tbl_LoanData[[#This Row],[Loan Amount]],0)</f>
        <v>0</v>
      </c>
      <c r="AN3258" s="14">
        <f>tbl_LoanData[[#This Row],[Amount Paid]]-(Q3258-X3258)</f>
        <v>4166.4700000000012</v>
      </c>
      <c r="AO3258" s="14">
        <f>IF(tbl_LoanData[[#This Row],[Application Status]]="Approved",1,0)</f>
        <v>1</v>
      </c>
      <c r="AP3258" s="22" t="str">
        <f t="shared" ca="1" si="151"/>
        <v/>
      </c>
      <c r="AQ3258" s="22" t="str">
        <f t="shared" ca="1" si="152"/>
        <v/>
      </c>
    </row>
    <row r="3259" spans="1:43" ht="14.4" customHeight="1" x14ac:dyDescent="0.3">
      <c r="A3259" s="2" t="s">
        <v>6555</v>
      </c>
      <c r="B3259" s="2" t="s">
        <v>6556</v>
      </c>
      <c r="C3259" s="2" t="s">
        <v>999</v>
      </c>
      <c r="D3259" s="2" t="s">
        <v>82</v>
      </c>
      <c r="E3259" s="2" t="s">
        <v>134</v>
      </c>
      <c r="F3259" s="2">
        <v>30</v>
      </c>
      <c r="G3259" s="2" t="s">
        <v>69</v>
      </c>
      <c r="H3259" s="2" t="s">
        <v>307</v>
      </c>
      <c r="I3259" s="2" t="s">
        <v>43</v>
      </c>
      <c r="J3259" s="3">
        <v>45485</v>
      </c>
      <c r="K3259" s="3">
        <v>45487</v>
      </c>
      <c r="L3259" s="2" t="s">
        <v>37</v>
      </c>
      <c r="M3259" s="2" t="s">
        <v>260</v>
      </c>
      <c r="N3259" s="2" t="s">
        <v>457</v>
      </c>
      <c r="O3259" s="4">
        <v>88000</v>
      </c>
      <c r="P3259" s="4">
        <v>21600</v>
      </c>
      <c r="Q3259" s="4">
        <v>66400</v>
      </c>
      <c r="R3259" s="2">
        <v>36</v>
      </c>
      <c r="S3259" s="5">
        <v>12.73</v>
      </c>
      <c r="T3259" s="4">
        <v>2548.84</v>
      </c>
      <c r="U3259" s="2" t="s">
        <v>73</v>
      </c>
      <c r="V3259" s="2" t="s">
        <v>74</v>
      </c>
      <c r="W3259" s="4">
        <v>63721</v>
      </c>
      <c r="X3259" s="4">
        <v>28037.16</v>
      </c>
      <c r="Y3259" s="4">
        <v>91758.16</v>
      </c>
      <c r="Z3259" s="2">
        <v>0</v>
      </c>
      <c r="AA3259" s="2" t="s">
        <v>56</v>
      </c>
      <c r="AB3259" s="2" t="s">
        <v>15734</v>
      </c>
      <c r="AC3259" s="2" t="s">
        <v>213</v>
      </c>
      <c r="AD3259" s="2" t="s">
        <v>76</v>
      </c>
      <c r="AE3259" s="5">
        <v>75.45</v>
      </c>
      <c r="AF3259" s="2">
        <v>0</v>
      </c>
      <c r="AG3259" s="2" t="s">
        <v>77</v>
      </c>
      <c r="AH3259" s="2">
        <v>2</v>
      </c>
      <c r="AI3259" s="6" t="str">
        <f t="shared" si="150"/>
        <v>25-34</v>
      </c>
      <c r="AJ3259" s="11">
        <f>YEAR(tbl_LoanData[[#This Row],[Application Date]])</f>
        <v>2024</v>
      </c>
      <c r="AK3259" s="11" t="str">
        <f>TEXT(tbl_LoanData[[#This Row],[Application Date]],"MMMM")</f>
        <v>July</v>
      </c>
      <c r="AL3259" s="12">
        <f>DATE(YEAR(tbl_LoanData[[#This Row],[Application Date]]),MONTH(tbl_LoanData[[#This Row],[Application Date]]),1)</f>
        <v>45474</v>
      </c>
      <c r="AM3259" s="14">
        <f ca="1">IF(AND(tbl_LoanData[[#This Row],[Application Date]]&gt;=EOMONTH(TODAY(),-1)+1,tbl_LoanData[[#This Row],[Application Date]]&lt;=TODAY()),tbl_LoanData[[#This Row],[Loan Amount]],0)</f>
        <v>0</v>
      </c>
      <c r="AN3259" s="14">
        <f>tbl_LoanData[[#This Row],[Amount Paid]]-(Q3259-X3259)</f>
        <v>25358.160000000003</v>
      </c>
      <c r="AO3259" s="14">
        <f>IF(tbl_LoanData[[#This Row],[Application Status]]="Approved",1,0)</f>
        <v>1</v>
      </c>
      <c r="AP3259" s="22" t="str">
        <f t="shared" ca="1" si="151"/>
        <v/>
      </c>
      <c r="AQ3259" s="22" t="str">
        <f t="shared" ca="1" si="152"/>
        <v/>
      </c>
    </row>
    <row r="3260" spans="1:43" ht="14.4" customHeight="1" x14ac:dyDescent="0.3">
      <c r="A3260" s="2" t="s">
        <v>6563</v>
      </c>
      <c r="B3260" s="2" t="s">
        <v>6564</v>
      </c>
      <c r="C3260" s="2" t="s">
        <v>198</v>
      </c>
      <c r="D3260" s="2" t="s">
        <v>82</v>
      </c>
      <c r="E3260" s="2" t="s">
        <v>101</v>
      </c>
      <c r="F3260" s="2">
        <v>62</v>
      </c>
      <c r="G3260" s="2" t="s">
        <v>69</v>
      </c>
      <c r="H3260" s="2" t="s">
        <v>278</v>
      </c>
      <c r="I3260" s="2" t="s">
        <v>45</v>
      </c>
      <c r="J3260" s="3">
        <v>45475</v>
      </c>
      <c r="K3260" s="3"/>
      <c r="L3260" s="2" t="s">
        <v>40</v>
      </c>
      <c r="M3260" s="2" t="s">
        <v>157</v>
      </c>
      <c r="N3260" s="2" t="s">
        <v>299</v>
      </c>
      <c r="O3260" s="4">
        <v>1172000</v>
      </c>
      <c r="P3260" s="4">
        <v>262800</v>
      </c>
      <c r="Q3260" s="4">
        <v>909200</v>
      </c>
      <c r="R3260" s="2">
        <v>24</v>
      </c>
      <c r="S3260" s="5">
        <v>10.92</v>
      </c>
      <c r="T3260" s="4">
        <v>46157.05</v>
      </c>
      <c r="U3260" s="2" t="s">
        <v>96</v>
      </c>
      <c r="V3260" s="2" t="s">
        <v>97</v>
      </c>
      <c r="W3260" s="4">
        <v>0</v>
      </c>
      <c r="X3260" s="4">
        <v>0</v>
      </c>
      <c r="Y3260" s="4">
        <v>1107769.28</v>
      </c>
      <c r="Z3260" s="2">
        <v>0</v>
      </c>
      <c r="AA3260" s="2" t="s">
        <v>97</v>
      </c>
      <c r="AB3260" s="2" t="s">
        <v>15735</v>
      </c>
      <c r="AC3260" s="2" t="s">
        <v>106</v>
      </c>
      <c r="AD3260" s="2" t="s">
        <v>76</v>
      </c>
      <c r="AE3260" s="5">
        <v>77.58</v>
      </c>
      <c r="AF3260" s="2">
        <v>0</v>
      </c>
      <c r="AG3260" s="2" t="s">
        <v>97</v>
      </c>
      <c r="AH3260" s="2"/>
      <c r="AI3260" s="6" t="str">
        <f t="shared" si="150"/>
        <v>55-64</v>
      </c>
      <c r="AJ3260" s="11">
        <f>YEAR(tbl_LoanData[[#This Row],[Application Date]])</f>
        <v>2024</v>
      </c>
      <c r="AK3260" s="11" t="str">
        <f>TEXT(tbl_LoanData[[#This Row],[Application Date]],"MMMM")</f>
        <v>July</v>
      </c>
      <c r="AL3260" s="12">
        <f>DATE(YEAR(tbl_LoanData[[#This Row],[Application Date]]),MONTH(tbl_LoanData[[#This Row],[Application Date]]),1)</f>
        <v>45474</v>
      </c>
      <c r="AM3260" s="14">
        <f ca="1">IF(AND(tbl_LoanData[[#This Row],[Application Date]]&gt;=EOMONTH(TODAY(),-1)+1,tbl_LoanData[[#This Row],[Application Date]]&lt;=TODAY()),tbl_LoanData[[#This Row],[Loan Amount]],0)</f>
        <v>0</v>
      </c>
      <c r="AN3260" s="14">
        <f>tbl_LoanData[[#This Row],[Amount Paid]]-(Q3260-X3260)</f>
        <v>-909200</v>
      </c>
      <c r="AO3260" s="14">
        <f>IF(tbl_LoanData[[#This Row],[Application Status]]="Approved",1,0)</f>
        <v>0</v>
      </c>
      <c r="AP3260" s="22" t="str">
        <f t="shared" ca="1" si="151"/>
        <v/>
      </c>
      <c r="AQ3260" s="22" t="str">
        <f t="shared" ca="1" si="152"/>
        <v/>
      </c>
    </row>
    <row r="3261" spans="1:43" ht="14.4" customHeight="1" x14ac:dyDescent="0.3">
      <c r="A3261" s="2" t="s">
        <v>6571</v>
      </c>
      <c r="B3261" s="2" t="s">
        <v>6572</v>
      </c>
      <c r="C3261" s="2" t="s">
        <v>181</v>
      </c>
      <c r="D3261" s="2" t="s">
        <v>209</v>
      </c>
      <c r="E3261" s="2" t="s">
        <v>312</v>
      </c>
      <c r="F3261" s="2">
        <v>22</v>
      </c>
      <c r="G3261" s="2" t="s">
        <v>83</v>
      </c>
      <c r="H3261" s="2" t="s">
        <v>228</v>
      </c>
      <c r="I3261" s="2" t="s">
        <v>43</v>
      </c>
      <c r="J3261" s="3">
        <v>45475</v>
      </c>
      <c r="K3261" s="3">
        <v>45488</v>
      </c>
      <c r="L3261" s="2" t="s">
        <v>39</v>
      </c>
      <c r="M3261" s="2" t="s">
        <v>157</v>
      </c>
      <c r="N3261" s="2" t="s">
        <v>359</v>
      </c>
      <c r="O3261" s="4">
        <v>1846000</v>
      </c>
      <c r="P3261" s="4">
        <v>430600</v>
      </c>
      <c r="Q3261" s="4">
        <v>1415400</v>
      </c>
      <c r="R3261" s="2">
        <v>36</v>
      </c>
      <c r="S3261" s="5">
        <v>14.84</v>
      </c>
      <c r="T3261" s="4">
        <v>56820.45</v>
      </c>
      <c r="U3261" s="2" t="s">
        <v>73</v>
      </c>
      <c r="V3261" s="2" t="s">
        <v>74</v>
      </c>
      <c r="W3261" s="4">
        <v>1420511.25</v>
      </c>
      <c r="X3261" s="4">
        <v>625024.82999999996</v>
      </c>
      <c r="Y3261" s="4">
        <v>2045536.08</v>
      </c>
      <c r="Z3261" s="2">
        <v>0</v>
      </c>
      <c r="AA3261" s="2" t="s">
        <v>56</v>
      </c>
      <c r="AB3261" s="2" t="s">
        <v>15729</v>
      </c>
      <c r="AC3261" s="2" t="s">
        <v>129</v>
      </c>
      <c r="AD3261" s="2" t="s">
        <v>76</v>
      </c>
      <c r="AE3261" s="5">
        <v>76.67</v>
      </c>
      <c r="AF3261" s="2">
        <v>0</v>
      </c>
      <c r="AG3261" s="2" t="s">
        <v>77</v>
      </c>
      <c r="AH3261" s="2">
        <v>13</v>
      </c>
      <c r="AI3261" s="6" t="str">
        <f t="shared" si="150"/>
        <v>18-24</v>
      </c>
      <c r="AJ3261" s="11">
        <f>YEAR(tbl_LoanData[[#This Row],[Application Date]])</f>
        <v>2024</v>
      </c>
      <c r="AK3261" s="11" t="str">
        <f>TEXT(tbl_LoanData[[#This Row],[Application Date]],"MMMM")</f>
        <v>July</v>
      </c>
      <c r="AL3261" s="12">
        <f>DATE(YEAR(tbl_LoanData[[#This Row],[Application Date]]),MONTH(tbl_LoanData[[#This Row],[Application Date]]),1)</f>
        <v>45474</v>
      </c>
      <c r="AM3261" s="14">
        <f ca="1">IF(AND(tbl_LoanData[[#This Row],[Application Date]]&gt;=EOMONTH(TODAY(),-1)+1,tbl_LoanData[[#This Row],[Application Date]]&lt;=TODAY()),tbl_LoanData[[#This Row],[Loan Amount]],0)</f>
        <v>0</v>
      </c>
      <c r="AN3261" s="14">
        <f>tbl_LoanData[[#This Row],[Amount Paid]]-(Q3261-X3261)</f>
        <v>630136.07999999996</v>
      </c>
      <c r="AO3261" s="14">
        <f>IF(tbl_LoanData[[#This Row],[Application Status]]="Approved",1,0)</f>
        <v>1</v>
      </c>
      <c r="AP3261" s="22" t="str">
        <f t="shared" ca="1" si="151"/>
        <v/>
      </c>
      <c r="AQ3261" s="22" t="str">
        <f t="shared" ca="1" si="152"/>
        <v/>
      </c>
    </row>
    <row r="3262" spans="1:43" ht="14.4" customHeight="1" x14ac:dyDescent="0.3">
      <c r="A3262" s="2" t="s">
        <v>6723</v>
      </c>
      <c r="B3262" s="2" t="s">
        <v>6724</v>
      </c>
      <c r="C3262" s="2" t="s">
        <v>452</v>
      </c>
      <c r="D3262" s="2" t="s">
        <v>189</v>
      </c>
      <c r="E3262" s="2" t="s">
        <v>394</v>
      </c>
      <c r="F3262" s="2">
        <v>32</v>
      </c>
      <c r="G3262" s="2" t="s">
        <v>83</v>
      </c>
      <c r="H3262" s="2" t="s">
        <v>136</v>
      </c>
      <c r="I3262" s="2" t="s">
        <v>49</v>
      </c>
      <c r="J3262" s="3">
        <v>45481</v>
      </c>
      <c r="K3262" s="3">
        <v>45493</v>
      </c>
      <c r="L3262" s="2" t="s">
        <v>37</v>
      </c>
      <c r="M3262" s="2" t="s">
        <v>104</v>
      </c>
      <c r="N3262" s="2" t="s">
        <v>286</v>
      </c>
      <c r="O3262" s="4">
        <v>174000</v>
      </c>
      <c r="P3262" s="4">
        <v>41300</v>
      </c>
      <c r="Q3262" s="4">
        <v>132700</v>
      </c>
      <c r="R3262" s="2">
        <v>36</v>
      </c>
      <c r="S3262" s="5">
        <v>9</v>
      </c>
      <c r="T3262" s="4">
        <v>4681.3599999999997</v>
      </c>
      <c r="U3262" s="2" t="s">
        <v>73</v>
      </c>
      <c r="V3262" s="2" t="s">
        <v>74</v>
      </c>
      <c r="W3262" s="4">
        <v>117034</v>
      </c>
      <c r="X3262" s="4">
        <v>51495</v>
      </c>
      <c r="Y3262" s="4">
        <v>168529</v>
      </c>
      <c r="Z3262" s="2">
        <v>0</v>
      </c>
      <c r="AA3262" s="2" t="s">
        <v>56</v>
      </c>
      <c r="AB3262" s="2" t="s">
        <v>15729</v>
      </c>
      <c r="AC3262" s="2" t="s">
        <v>138</v>
      </c>
      <c r="AD3262" s="2" t="s">
        <v>76</v>
      </c>
      <c r="AE3262" s="5">
        <v>76.260000000000005</v>
      </c>
      <c r="AF3262" s="2">
        <v>0</v>
      </c>
      <c r="AG3262" s="2" t="s">
        <v>77</v>
      </c>
      <c r="AH3262" s="2">
        <v>12</v>
      </c>
      <c r="AI3262" s="6" t="str">
        <f t="shared" si="150"/>
        <v>25-34</v>
      </c>
      <c r="AJ3262" s="11">
        <f>YEAR(tbl_LoanData[[#This Row],[Application Date]])</f>
        <v>2024</v>
      </c>
      <c r="AK3262" s="11" t="str">
        <f>TEXT(tbl_LoanData[[#This Row],[Application Date]],"MMMM")</f>
        <v>July</v>
      </c>
      <c r="AL3262" s="12">
        <f>DATE(YEAR(tbl_LoanData[[#This Row],[Application Date]]),MONTH(tbl_LoanData[[#This Row],[Application Date]]),1)</f>
        <v>45474</v>
      </c>
      <c r="AM3262" s="14">
        <f ca="1">IF(AND(tbl_LoanData[[#This Row],[Application Date]]&gt;=EOMONTH(TODAY(),-1)+1,tbl_LoanData[[#This Row],[Application Date]]&lt;=TODAY()),tbl_LoanData[[#This Row],[Loan Amount]],0)</f>
        <v>0</v>
      </c>
      <c r="AN3262" s="14">
        <f>tbl_LoanData[[#This Row],[Amount Paid]]-(Q3262-X3262)</f>
        <v>35829</v>
      </c>
      <c r="AO3262" s="14">
        <f>IF(tbl_LoanData[[#This Row],[Application Status]]="Approved",1,0)</f>
        <v>1</v>
      </c>
      <c r="AP3262" s="22" t="str">
        <f t="shared" ca="1" si="151"/>
        <v/>
      </c>
      <c r="AQ3262" s="22" t="str">
        <f t="shared" ca="1" si="152"/>
        <v/>
      </c>
    </row>
    <row r="3263" spans="1:43" ht="14.4" customHeight="1" x14ac:dyDescent="0.3">
      <c r="A3263" s="2" t="s">
        <v>6751</v>
      </c>
      <c r="B3263" s="2" t="s">
        <v>6752</v>
      </c>
      <c r="C3263" s="2" t="s">
        <v>100</v>
      </c>
      <c r="D3263" s="2" t="s">
        <v>268</v>
      </c>
      <c r="E3263" s="2" t="s">
        <v>102</v>
      </c>
      <c r="F3263" s="2">
        <v>25</v>
      </c>
      <c r="G3263" s="2" t="s">
        <v>69</v>
      </c>
      <c r="H3263" s="2" t="s">
        <v>543</v>
      </c>
      <c r="I3263" s="2" t="s">
        <v>45</v>
      </c>
      <c r="J3263" s="3">
        <v>45484</v>
      </c>
      <c r="K3263" s="3">
        <v>45498</v>
      </c>
      <c r="L3263" s="2" t="s">
        <v>41</v>
      </c>
      <c r="M3263" s="2" t="s">
        <v>184</v>
      </c>
      <c r="N3263" s="2" t="s">
        <v>185</v>
      </c>
      <c r="O3263" s="4">
        <v>4047000</v>
      </c>
      <c r="P3263" s="4">
        <v>538300</v>
      </c>
      <c r="Q3263" s="4">
        <v>3508700</v>
      </c>
      <c r="R3263" s="2">
        <v>36</v>
      </c>
      <c r="S3263" s="5">
        <v>6.88</v>
      </c>
      <c r="T3263" s="4">
        <v>117580.44</v>
      </c>
      <c r="U3263" s="2" t="s">
        <v>73</v>
      </c>
      <c r="V3263" s="2" t="s">
        <v>74</v>
      </c>
      <c r="W3263" s="4">
        <v>2939511</v>
      </c>
      <c r="X3263" s="4">
        <v>1293384.68</v>
      </c>
      <c r="Y3263" s="4">
        <v>4232895.68</v>
      </c>
      <c r="Z3263" s="2">
        <v>0</v>
      </c>
      <c r="AA3263" s="2" t="s">
        <v>56</v>
      </c>
      <c r="AB3263" s="2" t="s">
        <v>15733</v>
      </c>
      <c r="AC3263" s="2" t="s">
        <v>138</v>
      </c>
      <c r="AD3263" s="2" t="s">
        <v>76</v>
      </c>
      <c r="AE3263" s="5">
        <v>86.7</v>
      </c>
      <c r="AF3263" s="2">
        <v>0</v>
      </c>
      <c r="AG3263" s="2" t="s">
        <v>77</v>
      </c>
      <c r="AH3263" s="2">
        <v>14</v>
      </c>
      <c r="AI3263" s="6" t="str">
        <f t="shared" si="150"/>
        <v>25-34</v>
      </c>
      <c r="AJ3263" s="11">
        <f>YEAR(tbl_LoanData[[#This Row],[Application Date]])</f>
        <v>2024</v>
      </c>
      <c r="AK3263" s="11" t="str">
        <f>TEXT(tbl_LoanData[[#This Row],[Application Date]],"MMMM")</f>
        <v>July</v>
      </c>
      <c r="AL3263" s="12">
        <f>DATE(YEAR(tbl_LoanData[[#This Row],[Application Date]]),MONTH(tbl_LoanData[[#This Row],[Application Date]]),1)</f>
        <v>45474</v>
      </c>
      <c r="AM3263" s="14">
        <f ca="1">IF(AND(tbl_LoanData[[#This Row],[Application Date]]&gt;=EOMONTH(TODAY(),-1)+1,tbl_LoanData[[#This Row],[Application Date]]&lt;=TODAY()),tbl_LoanData[[#This Row],[Loan Amount]],0)</f>
        <v>0</v>
      </c>
      <c r="AN3263" s="14">
        <f>tbl_LoanData[[#This Row],[Amount Paid]]-(Q3263-X3263)</f>
        <v>724195.6799999997</v>
      </c>
      <c r="AO3263" s="14">
        <f>IF(tbl_LoanData[[#This Row],[Application Status]]="Approved",1,0)</f>
        <v>1</v>
      </c>
      <c r="AP3263" s="22" t="str">
        <f t="shared" ca="1" si="151"/>
        <v/>
      </c>
      <c r="AQ3263" s="22" t="str">
        <f t="shared" ca="1" si="152"/>
        <v/>
      </c>
    </row>
    <row r="3264" spans="1:43" ht="14.4" customHeight="1" x14ac:dyDescent="0.3">
      <c r="A3264" s="2" t="s">
        <v>6875</v>
      </c>
      <c r="B3264" s="2" t="s">
        <v>6876</v>
      </c>
      <c r="C3264" s="2" t="s">
        <v>868</v>
      </c>
      <c r="D3264" s="2" t="s">
        <v>102</v>
      </c>
      <c r="E3264" s="2" t="s">
        <v>385</v>
      </c>
      <c r="F3264" s="2">
        <v>63</v>
      </c>
      <c r="G3264" s="2" t="s">
        <v>69</v>
      </c>
      <c r="H3264" s="2" t="s">
        <v>119</v>
      </c>
      <c r="I3264" s="2" t="s">
        <v>43</v>
      </c>
      <c r="J3264" s="3">
        <v>45489</v>
      </c>
      <c r="K3264" s="3">
        <v>45496</v>
      </c>
      <c r="L3264" s="2" t="s">
        <v>39</v>
      </c>
      <c r="M3264" s="2" t="s">
        <v>85</v>
      </c>
      <c r="N3264" s="2" t="s">
        <v>373</v>
      </c>
      <c r="O3264" s="4">
        <v>2449000</v>
      </c>
      <c r="P3264" s="4">
        <v>771700</v>
      </c>
      <c r="Q3264" s="4">
        <v>1677300</v>
      </c>
      <c r="R3264" s="2">
        <v>18</v>
      </c>
      <c r="S3264" s="5">
        <v>8.89</v>
      </c>
      <c r="T3264" s="4">
        <v>105609.33</v>
      </c>
      <c r="U3264" s="2" t="s">
        <v>73</v>
      </c>
      <c r="V3264" s="2" t="s">
        <v>33</v>
      </c>
      <c r="W3264" s="4">
        <v>1900967.96</v>
      </c>
      <c r="X3264" s="4">
        <v>0</v>
      </c>
      <c r="Y3264" s="4">
        <v>1900967.96</v>
      </c>
      <c r="Z3264" s="2">
        <v>0</v>
      </c>
      <c r="AA3264" s="2" t="s">
        <v>56</v>
      </c>
      <c r="AB3264" s="2" t="s">
        <v>15730</v>
      </c>
      <c r="AC3264" s="2" t="s">
        <v>106</v>
      </c>
      <c r="AD3264" s="2" t="s">
        <v>76</v>
      </c>
      <c r="AE3264" s="5">
        <v>68.489999999999995</v>
      </c>
      <c r="AF3264" s="2">
        <v>0</v>
      </c>
      <c r="AG3264" s="2" t="s">
        <v>77</v>
      </c>
      <c r="AH3264" s="2">
        <v>7</v>
      </c>
      <c r="AI3264" s="6" t="str">
        <f t="shared" si="150"/>
        <v>55-64</v>
      </c>
      <c r="AJ3264" s="11">
        <f>YEAR(tbl_LoanData[[#This Row],[Application Date]])</f>
        <v>2024</v>
      </c>
      <c r="AK3264" s="11" t="str">
        <f>TEXT(tbl_LoanData[[#This Row],[Application Date]],"MMMM")</f>
        <v>July</v>
      </c>
      <c r="AL3264" s="12">
        <f>DATE(YEAR(tbl_LoanData[[#This Row],[Application Date]]),MONTH(tbl_LoanData[[#This Row],[Application Date]]),1)</f>
        <v>45474</v>
      </c>
      <c r="AM3264" s="14">
        <f ca="1">IF(AND(tbl_LoanData[[#This Row],[Application Date]]&gt;=EOMONTH(TODAY(),-1)+1,tbl_LoanData[[#This Row],[Application Date]]&lt;=TODAY()),tbl_LoanData[[#This Row],[Loan Amount]],0)</f>
        <v>0</v>
      </c>
      <c r="AN3264" s="14">
        <f>tbl_LoanData[[#This Row],[Amount Paid]]-(Q3264-X3264)</f>
        <v>223667.95999999996</v>
      </c>
      <c r="AO3264" s="14">
        <f>IF(tbl_LoanData[[#This Row],[Application Status]]="Approved",1,0)</f>
        <v>1</v>
      </c>
      <c r="AP3264" s="22" t="str">
        <f t="shared" ca="1" si="151"/>
        <v/>
      </c>
      <c r="AQ3264" s="22" t="str">
        <f t="shared" ca="1" si="152"/>
        <v/>
      </c>
    </row>
    <row r="3265" spans="1:43" x14ac:dyDescent="0.3">
      <c r="A3265" s="2" t="s">
        <v>6913</v>
      </c>
      <c r="B3265" s="2" t="s">
        <v>6914</v>
      </c>
      <c r="C3265" s="2" t="s">
        <v>310</v>
      </c>
      <c r="D3265" s="2" t="s">
        <v>161</v>
      </c>
      <c r="E3265" s="2" t="s">
        <v>125</v>
      </c>
      <c r="F3265" s="2">
        <v>51</v>
      </c>
      <c r="G3265" s="2" t="s">
        <v>69</v>
      </c>
      <c r="H3265" s="2" t="s">
        <v>265</v>
      </c>
      <c r="I3265" s="2" t="s">
        <v>44</v>
      </c>
      <c r="J3265" s="3">
        <v>45480</v>
      </c>
      <c r="K3265" s="3">
        <v>45500</v>
      </c>
      <c r="L3265" s="2" t="s">
        <v>37</v>
      </c>
      <c r="M3265" s="2" t="s">
        <v>199</v>
      </c>
      <c r="N3265" s="2" t="s">
        <v>200</v>
      </c>
      <c r="O3265" s="4">
        <v>198000</v>
      </c>
      <c r="P3265" s="4">
        <v>66400</v>
      </c>
      <c r="Q3265" s="4">
        <v>131600</v>
      </c>
      <c r="R3265" s="2">
        <v>48</v>
      </c>
      <c r="S3265" s="5">
        <v>13.22</v>
      </c>
      <c r="T3265" s="4">
        <v>4191.46</v>
      </c>
      <c r="U3265" s="2" t="s">
        <v>73</v>
      </c>
      <c r="V3265" s="2" t="s">
        <v>74</v>
      </c>
      <c r="W3265" s="4">
        <v>104786.5</v>
      </c>
      <c r="X3265" s="4">
        <v>96403.58</v>
      </c>
      <c r="Y3265" s="4">
        <v>201190.08</v>
      </c>
      <c r="Z3265" s="2">
        <v>0</v>
      </c>
      <c r="AA3265" s="2" t="s">
        <v>56</v>
      </c>
      <c r="AB3265" s="2" t="s">
        <v>15727</v>
      </c>
      <c r="AC3265" s="2" t="s">
        <v>106</v>
      </c>
      <c r="AD3265" s="2" t="s">
        <v>76</v>
      </c>
      <c r="AE3265" s="5">
        <v>66.459999999999994</v>
      </c>
      <c r="AF3265" s="2">
        <v>0</v>
      </c>
      <c r="AG3265" s="2" t="s">
        <v>77</v>
      </c>
      <c r="AH3265" s="2">
        <v>20</v>
      </c>
      <c r="AI3265" s="6" t="str">
        <f t="shared" si="150"/>
        <v>45-54</v>
      </c>
      <c r="AJ3265" s="11">
        <f>YEAR(tbl_LoanData[[#This Row],[Application Date]])</f>
        <v>2024</v>
      </c>
      <c r="AK3265" s="11" t="str">
        <f>TEXT(tbl_LoanData[[#This Row],[Application Date]],"MMMM")</f>
        <v>July</v>
      </c>
      <c r="AL3265" s="12">
        <f>DATE(YEAR(tbl_LoanData[[#This Row],[Application Date]]),MONTH(tbl_LoanData[[#This Row],[Application Date]]),1)</f>
        <v>45474</v>
      </c>
      <c r="AM3265" s="14">
        <f ca="1">IF(AND(tbl_LoanData[[#This Row],[Application Date]]&gt;=EOMONTH(TODAY(),-1)+1,tbl_LoanData[[#This Row],[Application Date]]&lt;=TODAY()),tbl_LoanData[[#This Row],[Loan Amount]],0)</f>
        <v>0</v>
      </c>
      <c r="AN3265" s="14">
        <f>tbl_LoanData[[#This Row],[Amount Paid]]-(Q3265-X3265)</f>
        <v>69590.080000000002</v>
      </c>
      <c r="AO3265" s="14">
        <f>IF(tbl_LoanData[[#This Row],[Application Status]]="Approved",1,0)</f>
        <v>1</v>
      </c>
      <c r="AP3265" s="22" t="str">
        <f t="shared" ca="1" si="151"/>
        <v/>
      </c>
      <c r="AQ3265" s="22" t="str">
        <f t="shared" ca="1" si="152"/>
        <v/>
      </c>
    </row>
    <row r="3266" spans="1:43" x14ac:dyDescent="0.3">
      <c r="A3266" s="2" t="s">
        <v>6929</v>
      </c>
      <c r="B3266" s="2" t="s">
        <v>6930</v>
      </c>
      <c r="C3266" s="2" t="s">
        <v>208</v>
      </c>
      <c r="D3266" s="2" t="s">
        <v>189</v>
      </c>
      <c r="E3266" s="2" t="s">
        <v>210</v>
      </c>
      <c r="F3266" s="2">
        <v>47</v>
      </c>
      <c r="G3266" s="2" t="s">
        <v>69</v>
      </c>
      <c r="H3266" s="2" t="s">
        <v>217</v>
      </c>
      <c r="I3266" s="2" t="s">
        <v>46</v>
      </c>
      <c r="J3266" s="3">
        <v>45488</v>
      </c>
      <c r="K3266" s="3">
        <v>45498</v>
      </c>
      <c r="L3266" s="2" t="s">
        <v>37</v>
      </c>
      <c r="M3266" s="2" t="s">
        <v>199</v>
      </c>
      <c r="N3266" s="2" t="s">
        <v>319</v>
      </c>
      <c r="O3266" s="4">
        <v>140000</v>
      </c>
      <c r="P3266" s="4">
        <v>50000</v>
      </c>
      <c r="Q3266" s="4">
        <v>90000</v>
      </c>
      <c r="R3266" s="2">
        <v>12</v>
      </c>
      <c r="S3266" s="5">
        <v>5.43</v>
      </c>
      <c r="T3266" s="4">
        <v>7907.25</v>
      </c>
      <c r="U3266" s="2" t="s">
        <v>73</v>
      </c>
      <c r="V3266" s="2" t="s">
        <v>34</v>
      </c>
      <c r="W3266" s="4">
        <v>55350.75</v>
      </c>
      <c r="X3266" s="4">
        <v>39536.25</v>
      </c>
      <c r="Y3266" s="4">
        <v>94887</v>
      </c>
      <c r="Z3266" s="2">
        <v>150</v>
      </c>
      <c r="AA3266" s="2" t="s">
        <v>60</v>
      </c>
      <c r="AB3266" s="2" t="s">
        <v>15727</v>
      </c>
      <c r="AC3266" s="2" t="s">
        <v>106</v>
      </c>
      <c r="AD3266" s="2" t="s">
        <v>76</v>
      </c>
      <c r="AE3266" s="5">
        <v>64.290000000000006</v>
      </c>
      <c r="AF3266" s="2">
        <v>5</v>
      </c>
      <c r="AG3266" s="2" t="s">
        <v>130</v>
      </c>
      <c r="AH3266" s="2">
        <v>10</v>
      </c>
      <c r="AI3266" s="6" t="str">
        <f t="shared" ref="AI3266:AI3329" si="153">IF(F3266&lt;25,"18-24",IF(F3266&lt;35,"25-34",IF(F3266&lt;45,"35-44",IF(F3266&lt;55,"45-54",IF(F3266&lt;65,"55-64","65+")))))</f>
        <v>45-54</v>
      </c>
      <c r="AJ3266" s="11">
        <f>YEAR(tbl_LoanData[[#This Row],[Application Date]])</f>
        <v>2024</v>
      </c>
      <c r="AK3266" s="11" t="str">
        <f>TEXT(tbl_LoanData[[#This Row],[Application Date]],"MMMM")</f>
        <v>July</v>
      </c>
      <c r="AL3266" s="12">
        <f>DATE(YEAR(tbl_LoanData[[#This Row],[Application Date]]),MONTH(tbl_LoanData[[#This Row],[Application Date]]),1)</f>
        <v>45474</v>
      </c>
      <c r="AM3266" s="14">
        <f ca="1">IF(AND(tbl_LoanData[[#This Row],[Application Date]]&gt;=EOMONTH(TODAY(),-1)+1,tbl_LoanData[[#This Row],[Application Date]]&lt;=TODAY()),tbl_LoanData[[#This Row],[Loan Amount]],0)</f>
        <v>0</v>
      </c>
      <c r="AN3266" s="14">
        <f>tbl_LoanData[[#This Row],[Amount Paid]]-(Q3266-X3266)</f>
        <v>4887</v>
      </c>
      <c r="AO3266" s="14">
        <f>IF(tbl_LoanData[[#This Row],[Application Status]]="Approved",1,0)</f>
        <v>1</v>
      </c>
      <c r="AP3266" s="22" t="str">
        <f t="shared" ref="AP3266:AP3329" ca="1" si="154">IF(AND(J3266&gt;=DATE(YEAR(TODAY()),MONTH(TODAY()),1),J3266&lt;=TODAY()),"Current MTD",IF(AND(J3266&gt;=EOMONTH(TODAY(),-2)+1,J3266&lt;=EOMONTH(TODAY(),-1)),"Previous MTD",""))</f>
        <v/>
      </c>
      <c r="AQ3266" s="22" t="str">
        <f t="shared" ref="AQ3266:AQ3329" ca="1" si="155">IF(AND(J3266&gt;=DATE(YEAR(TODAY()),MONTH(TODAY()),1),J3266&lt;=TODAY()),TEXT(DATE(YEAR(TODAY()),MONTH(TODAY()),1),"mmm d")&amp;"–"&amp;DAY(TODAY()),IF(AND(J3266&gt;=EOMONTH(TODAY(),-2)+1,J3266&lt;=EOMONTH(TODAY(),-1)),""&amp;TEXT(EOMONTH(TODAY(),-2)+1,"mmm d")&amp;"–"&amp;DAY(TODAY()),""))</f>
        <v/>
      </c>
    </row>
    <row r="3267" spans="1:43" ht="14.4" customHeight="1" x14ac:dyDescent="0.3">
      <c r="A3267" s="2" t="s">
        <v>6935</v>
      </c>
      <c r="B3267" s="2" t="s">
        <v>6936</v>
      </c>
      <c r="C3267" s="2" t="s">
        <v>781</v>
      </c>
      <c r="D3267" s="2" t="s">
        <v>209</v>
      </c>
      <c r="E3267" s="2" t="s">
        <v>210</v>
      </c>
      <c r="F3267" s="2">
        <v>48</v>
      </c>
      <c r="G3267" s="2" t="s">
        <v>69</v>
      </c>
      <c r="H3267" s="2" t="s">
        <v>307</v>
      </c>
      <c r="I3267" s="2" t="s">
        <v>43</v>
      </c>
      <c r="J3267" s="3">
        <v>45488</v>
      </c>
      <c r="K3267" s="3">
        <v>45508</v>
      </c>
      <c r="L3267" s="2" t="s">
        <v>36</v>
      </c>
      <c r="M3267" s="2" t="s">
        <v>104</v>
      </c>
      <c r="N3267" s="2" t="s">
        <v>592</v>
      </c>
      <c r="O3267" s="4">
        <v>1892000</v>
      </c>
      <c r="P3267" s="4">
        <v>690800</v>
      </c>
      <c r="Q3267" s="4">
        <v>1201200</v>
      </c>
      <c r="R3267" s="2">
        <v>36</v>
      </c>
      <c r="S3267" s="5">
        <v>10.76</v>
      </c>
      <c r="T3267" s="4">
        <v>44137.43</v>
      </c>
      <c r="U3267" s="2" t="s">
        <v>73</v>
      </c>
      <c r="V3267" s="2" t="s">
        <v>74</v>
      </c>
      <c r="W3267" s="4">
        <v>1059298.32</v>
      </c>
      <c r="X3267" s="4">
        <v>529649.04</v>
      </c>
      <c r="Y3267" s="4">
        <v>1588947.36</v>
      </c>
      <c r="Z3267" s="2">
        <v>0</v>
      </c>
      <c r="AA3267" s="2" t="s">
        <v>56</v>
      </c>
      <c r="AB3267" s="2" t="s">
        <v>15733</v>
      </c>
      <c r="AC3267" s="2" t="s">
        <v>129</v>
      </c>
      <c r="AD3267" s="2" t="s">
        <v>76</v>
      </c>
      <c r="AE3267" s="5">
        <v>63.49</v>
      </c>
      <c r="AF3267" s="2">
        <v>0</v>
      </c>
      <c r="AG3267" s="2" t="s">
        <v>77</v>
      </c>
      <c r="AH3267" s="2">
        <v>20</v>
      </c>
      <c r="AI3267" s="6" t="str">
        <f t="shared" si="153"/>
        <v>45-54</v>
      </c>
      <c r="AJ3267" s="11">
        <f>YEAR(tbl_LoanData[[#This Row],[Application Date]])</f>
        <v>2024</v>
      </c>
      <c r="AK3267" s="11" t="str">
        <f>TEXT(tbl_LoanData[[#This Row],[Application Date]],"MMMM")</f>
        <v>July</v>
      </c>
      <c r="AL3267" s="12">
        <f>DATE(YEAR(tbl_LoanData[[#This Row],[Application Date]]),MONTH(tbl_LoanData[[#This Row],[Application Date]]),1)</f>
        <v>45474</v>
      </c>
      <c r="AM3267" s="14">
        <f ca="1">IF(AND(tbl_LoanData[[#This Row],[Application Date]]&gt;=EOMONTH(TODAY(),-1)+1,tbl_LoanData[[#This Row],[Application Date]]&lt;=TODAY()),tbl_LoanData[[#This Row],[Loan Amount]],0)</f>
        <v>0</v>
      </c>
      <c r="AN3267" s="14">
        <f>tbl_LoanData[[#This Row],[Amount Paid]]-(Q3267-X3267)</f>
        <v>387747.3600000001</v>
      </c>
      <c r="AO3267" s="14">
        <f>IF(tbl_LoanData[[#This Row],[Application Status]]="Approved",1,0)</f>
        <v>1</v>
      </c>
      <c r="AP3267" s="22" t="str">
        <f t="shared" ca="1" si="154"/>
        <v/>
      </c>
      <c r="AQ3267" s="22" t="str">
        <f t="shared" ca="1" si="155"/>
        <v/>
      </c>
    </row>
    <row r="3268" spans="1:43" x14ac:dyDescent="0.3">
      <c r="A3268" s="2" t="s">
        <v>7245</v>
      </c>
      <c r="B3268" s="2" t="s">
        <v>7246</v>
      </c>
      <c r="C3268" s="2" t="s">
        <v>464</v>
      </c>
      <c r="D3268" s="2" t="s">
        <v>254</v>
      </c>
      <c r="E3268" s="2" t="s">
        <v>190</v>
      </c>
      <c r="F3268" s="2">
        <v>28</v>
      </c>
      <c r="G3268" s="2" t="s">
        <v>83</v>
      </c>
      <c r="H3268" s="2" t="s">
        <v>224</v>
      </c>
      <c r="I3268" s="2" t="s">
        <v>54</v>
      </c>
      <c r="J3268" s="3">
        <v>45502</v>
      </c>
      <c r="K3268" s="3">
        <v>45519</v>
      </c>
      <c r="L3268" s="2" t="s">
        <v>39</v>
      </c>
      <c r="M3268" s="2" t="s">
        <v>85</v>
      </c>
      <c r="N3268" s="2" t="s">
        <v>373</v>
      </c>
      <c r="O3268" s="4">
        <v>1783000</v>
      </c>
      <c r="P3268" s="4">
        <v>367100</v>
      </c>
      <c r="Q3268" s="4">
        <v>1415900</v>
      </c>
      <c r="R3268" s="2">
        <v>48</v>
      </c>
      <c r="S3268" s="5">
        <v>12.71</v>
      </c>
      <c r="T3268" s="4">
        <v>44494.66</v>
      </c>
      <c r="U3268" s="2" t="s">
        <v>73</v>
      </c>
      <c r="V3268" s="2" t="s">
        <v>74</v>
      </c>
      <c r="W3268" s="4">
        <v>1067871.8400000001</v>
      </c>
      <c r="X3268" s="4">
        <v>1067871.72</v>
      </c>
      <c r="Y3268" s="4">
        <v>2135743.56</v>
      </c>
      <c r="Z3268" s="2">
        <v>0</v>
      </c>
      <c r="AA3268" s="2" t="s">
        <v>56</v>
      </c>
      <c r="AB3268" s="2" t="s">
        <v>15735</v>
      </c>
      <c r="AC3268" s="2" t="s">
        <v>87</v>
      </c>
      <c r="AD3268" s="2" t="s">
        <v>76</v>
      </c>
      <c r="AE3268" s="5">
        <v>79.41</v>
      </c>
      <c r="AF3268" s="2">
        <v>0</v>
      </c>
      <c r="AG3268" s="2" t="s">
        <v>77</v>
      </c>
      <c r="AH3268" s="2">
        <v>17</v>
      </c>
      <c r="AI3268" s="6" t="str">
        <f t="shared" si="153"/>
        <v>25-34</v>
      </c>
      <c r="AJ3268" s="11">
        <f>YEAR(tbl_LoanData[[#This Row],[Application Date]])</f>
        <v>2024</v>
      </c>
      <c r="AK3268" s="11" t="str">
        <f>TEXT(tbl_LoanData[[#This Row],[Application Date]],"MMMM")</f>
        <v>July</v>
      </c>
      <c r="AL3268" s="12">
        <f>DATE(YEAR(tbl_LoanData[[#This Row],[Application Date]]),MONTH(tbl_LoanData[[#This Row],[Application Date]]),1)</f>
        <v>45474</v>
      </c>
      <c r="AM3268" s="14">
        <f ca="1">IF(AND(tbl_LoanData[[#This Row],[Application Date]]&gt;=EOMONTH(TODAY(),-1)+1,tbl_LoanData[[#This Row],[Application Date]]&lt;=TODAY()),tbl_LoanData[[#This Row],[Loan Amount]],0)</f>
        <v>0</v>
      </c>
      <c r="AN3268" s="14">
        <f>tbl_LoanData[[#This Row],[Amount Paid]]-(Q3268-X3268)</f>
        <v>719843.56</v>
      </c>
      <c r="AO3268" s="14">
        <f>IF(tbl_LoanData[[#This Row],[Application Status]]="Approved",1,0)</f>
        <v>1</v>
      </c>
      <c r="AP3268" s="22" t="str">
        <f t="shared" ca="1" si="154"/>
        <v/>
      </c>
      <c r="AQ3268" s="22" t="str">
        <f t="shared" ca="1" si="155"/>
        <v/>
      </c>
    </row>
    <row r="3269" spans="1:43" ht="14.4" customHeight="1" x14ac:dyDescent="0.3">
      <c r="A3269" s="2" t="s">
        <v>7257</v>
      </c>
      <c r="B3269" s="2" t="s">
        <v>7258</v>
      </c>
      <c r="C3269" s="2" t="s">
        <v>343</v>
      </c>
      <c r="D3269" s="2" t="s">
        <v>204</v>
      </c>
      <c r="E3269" s="2" t="s">
        <v>176</v>
      </c>
      <c r="F3269" s="2">
        <v>54</v>
      </c>
      <c r="G3269" s="2" t="s">
        <v>69</v>
      </c>
      <c r="H3269" s="2" t="s">
        <v>156</v>
      </c>
      <c r="I3269" s="2" t="s">
        <v>45</v>
      </c>
      <c r="J3269" s="3">
        <v>45501</v>
      </c>
      <c r="K3269" s="3"/>
      <c r="L3269" s="2" t="s">
        <v>36</v>
      </c>
      <c r="M3269" s="2" t="s">
        <v>94</v>
      </c>
      <c r="N3269" s="2" t="s">
        <v>212</v>
      </c>
      <c r="O3269" s="4">
        <v>1282000</v>
      </c>
      <c r="P3269" s="4">
        <v>199900</v>
      </c>
      <c r="Q3269" s="4">
        <v>1082100</v>
      </c>
      <c r="R3269" s="2">
        <v>48</v>
      </c>
      <c r="S3269" s="5">
        <v>9.48</v>
      </c>
      <c r="T3269" s="4">
        <v>31092.34</v>
      </c>
      <c r="U3269" s="2" t="s">
        <v>96</v>
      </c>
      <c r="V3269" s="2" t="s">
        <v>97</v>
      </c>
      <c r="W3269" s="4">
        <v>0</v>
      </c>
      <c r="X3269" s="4">
        <v>0</v>
      </c>
      <c r="Y3269" s="4">
        <v>1492432.32</v>
      </c>
      <c r="Z3269" s="2">
        <v>0</v>
      </c>
      <c r="AA3269" s="2" t="s">
        <v>97</v>
      </c>
      <c r="AB3269" s="2" t="s">
        <v>15733</v>
      </c>
      <c r="AC3269" s="2" t="s">
        <v>332</v>
      </c>
      <c r="AD3269" s="2" t="s">
        <v>76</v>
      </c>
      <c r="AE3269" s="5">
        <v>84.41</v>
      </c>
      <c r="AF3269" s="2">
        <v>0</v>
      </c>
      <c r="AG3269" s="2" t="s">
        <v>97</v>
      </c>
      <c r="AH3269" s="2"/>
      <c r="AI3269" s="6" t="str">
        <f t="shared" si="153"/>
        <v>45-54</v>
      </c>
      <c r="AJ3269" s="11">
        <f>YEAR(tbl_LoanData[[#This Row],[Application Date]])</f>
        <v>2024</v>
      </c>
      <c r="AK3269" s="11" t="str">
        <f>TEXT(tbl_LoanData[[#This Row],[Application Date]],"MMMM")</f>
        <v>July</v>
      </c>
      <c r="AL3269" s="12">
        <f>DATE(YEAR(tbl_LoanData[[#This Row],[Application Date]]),MONTH(tbl_LoanData[[#This Row],[Application Date]]),1)</f>
        <v>45474</v>
      </c>
      <c r="AM3269" s="14">
        <f ca="1">IF(AND(tbl_LoanData[[#This Row],[Application Date]]&gt;=EOMONTH(TODAY(),-1)+1,tbl_LoanData[[#This Row],[Application Date]]&lt;=TODAY()),tbl_LoanData[[#This Row],[Loan Amount]],0)</f>
        <v>0</v>
      </c>
      <c r="AN3269" s="14">
        <f>tbl_LoanData[[#This Row],[Amount Paid]]-(Q3269-X3269)</f>
        <v>-1082100</v>
      </c>
      <c r="AO3269" s="14">
        <f>IF(tbl_LoanData[[#This Row],[Application Status]]="Approved",1,0)</f>
        <v>0</v>
      </c>
      <c r="AP3269" s="22" t="str">
        <f t="shared" ca="1" si="154"/>
        <v/>
      </c>
      <c r="AQ3269" s="22" t="str">
        <f t="shared" ca="1" si="155"/>
        <v/>
      </c>
    </row>
    <row r="3270" spans="1:43" ht="14.4" customHeight="1" x14ac:dyDescent="0.3">
      <c r="A3270" s="2" t="s">
        <v>7299</v>
      </c>
      <c r="B3270" s="2" t="s">
        <v>7300</v>
      </c>
      <c r="C3270" s="2" t="s">
        <v>198</v>
      </c>
      <c r="D3270" s="2" t="s">
        <v>182</v>
      </c>
      <c r="E3270" s="2" t="s">
        <v>255</v>
      </c>
      <c r="F3270" s="2">
        <v>37</v>
      </c>
      <c r="G3270" s="2" t="s">
        <v>69</v>
      </c>
      <c r="H3270" s="2" t="s">
        <v>143</v>
      </c>
      <c r="I3270" s="2" t="s">
        <v>46</v>
      </c>
      <c r="J3270" s="3">
        <v>45485</v>
      </c>
      <c r="K3270" s="3">
        <v>45490</v>
      </c>
      <c r="L3270" s="2" t="s">
        <v>40</v>
      </c>
      <c r="M3270" s="2" t="s">
        <v>111</v>
      </c>
      <c r="N3270" s="2" t="s">
        <v>369</v>
      </c>
      <c r="O3270" s="4">
        <v>1453000</v>
      </c>
      <c r="P3270" s="4">
        <v>206900</v>
      </c>
      <c r="Q3270" s="4">
        <v>1246100</v>
      </c>
      <c r="R3270" s="2">
        <v>36</v>
      </c>
      <c r="S3270" s="5">
        <v>7.84</v>
      </c>
      <c r="T3270" s="4">
        <v>42755.08</v>
      </c>
      <c r="U3270" s="2" t="s">
        <v>73</v>
      </c>
      <c r="V3270" s="2" t="s">
        <v>74</v>
      </c>
      <c r="W3270" s="4">
        <v>940611.76</v>
      </c>
      <c r="X3270" s="4">
        <v>598570.96</v>
      </c>
      <c r="Y3270" s="4">
        <v>1539182.72</v>
      </c>
      <c r="Z3270" s="2">
        <v>87</v>
      </c>
      <c r="AA3270" s="2" t="s">
        <v>59</v>
      </c>
      <c r="AB3270" s="2" t="s">
        <v>15730</v>
      </c>
      <c r="AC3270" s="2" t="s">
        <v>121</v>
      </c>
      <c r="AD3270" s="2" t="s">
        <v>76</v>
      </c>
      <c r="AE3270" s="5">
        <v>85.76</v>
      </c>
      <c r="AF3270" s="2">
        <v>3</v>
      </c>
      <c r="AG3270" s="2" t="s">
        <v>130</v>
      </c>
      <c r="AH3270" s="2">
        <v>5</v>
      </c>
      <c r="AI3270" s="6" t="str">
        <f t="shared" si="153"/>
        <v>35-44</v>
      </c>
      <c r="AJ3270" s="11">
        <f>YEAR(tbl_LoanData[[#This Row],[Application Date]])</f>
        <v>2024</v>
      </c>
      <c r="AK3270" s="11" t="str">
        <f>TEXT(tbl_LoanData[[#This Row],[Application Date]],"MMMM")</f>
        <v>July</v>
      </c>
      <c r="AL3270" s="12">
        <f>DATE(YEAR(tbl_LoanData[[#This Row],[Application Date]]),MONTH(tbl_LoanData[[#This Row],[Application Date]]),1)</f>
        <v>45474</v>
      </c>
      <c r="AM3270" s="14">
        <f ca="1">IF(AND(tbl_LoanData[[#This Row],[Application Date]]&gt;=EOMONTH(TODAY(),-1)+1,tbl_LoanData[[#This Row],[Application Date]]&lt;=TODAY()),tbl_LoanData[[#This Row],[Loan Amount]],0)</f>
        <v>0</v>
      </c>
      <c r="AN3270" s="14">
        <f>tbl_LoanData[[#This Row],[Amount Paid]]-(Q3270-X3270)</f>
        <v>293082.71999999997</v>
      </c>
      <c r="AO3270" s="14">
        <f>IF(tbl_LoanData[[#This Row],[Application Status]]="Approved",1,0)</f>
        <v>1</v>
      </c>
      <c r="AP3270" s="22" t="str">
        <f t="shared" ca="1" si="154"/>
        <v/>
      </c>
      <c r="AQ3270" s="22" t="str">
        <f t="shared" ca="1" si="155"/>
        <v/>
      </c>
    </row>
    <row r="3271" spans="1:43" ht="14.4" customHeight="1" x14ac:dyDescent="0.3">
      <c r="A3271" s="2" t="s">
        <v>7353</v>
      </c>
      <c r="B3271" s="2" t="s">
        <v>7354</v>
      </c>
      <c r="C3271" s="2" t="s">
        <v>781</v>
      </c>
      <c r="D3271" s="2" t="s">
        <v>81</v>
      </c>
      <c r="E3271" s="2" t="s">
        <v>117</v>
      </c>
      <c r="F3271" s="2">
        <v>51</v>
      </c>
      <c r="G3271" s="2" t="s">
        <v>69</v>
      </c>
      <c r="H3271" s="2" t="s">
        <v>156</v>
      </c>
      <c r="I3271" s="2" t="s">
        <v>45</v>
      </c>
      <c r="J3271" s="3">
        <v>45497</v>
      </c>
      <c r="K3271" s="3"/>
      <c r="L3271" s="2" t="s">
        <v>36</v>
      </c>
      <c r="M3271" s="2" t="s">
        <v>71</v>
      </c>
      <c r="N3271" s="2" t="s">
        <v>162</v>
      </c>
      <c r="O3271" s="4">
        <v>1779000</v>
      </c>
      <c r="P3271" s="4">
        <v>259300</v>
      </c>
      <c r="Q3271" s="4">
        <v>1519700</v>
      </c>
      <c r="R3271" s="2">
        <v>60</v>
      </c>
      <c r="S3271" s="5">
        <v>5.66</v>
      </c>
      <c r="T3271" s="4">
        <v>32496.25</v>
      </c>
      <c r="U3271" s="2" t="s">
        <v>96</v>
      </c>
      <c r="V3271" s="2" t="s">
        <v>97</v>
      </c>
      <c r="W3271" s="4">
        <v>0</v>
      </c>
      <c r="X3271" s="4">
        <v>0</v>
      </c>
      <c r="Y3271" s="4">
        <v>1949775.1</v>
      </c>
      <c r="Z3271" s="2">
        <v>0</v>
      </c>
      <c r="AA3271" s="2" t="s">
        <v>97</v>
      </c>
      <c r="AB3271" s="2" t="s">
        <v>15730</v>
      </c>
      <c r="AC3271" s="2" t="s">
        <v>213</v>
      </c>
      <c r="AD3271" s="2" t="s">
        <v>76</v>
      </c>
      <c r="AE3271" s="5">
        <v>85.42</v>
      </c>
      <c r="AF3271" s="2">
        <v>0</v>
      </c>
      <c r="AG3271" s="2" t="s">
        <v>97</v>
      </c>
      <c r="AH3271" s="2"/>
      <c r="AI3271" s="6" t="str">
        <f t="shared" si="153"/>
        <v>45-54</v>
      </c>
      <c r="AJ3271" s="11">
        <f>YEAR(tbl_LoanData[[#This Row],[Application Date]])</f>
        <v>2024</v>
      </c>
      <c r="AK3271" s="11" t="str">
        <f>TEXT(tbl_LoanData[[#This Row],[Application Date]],"MMMM")</f>
        <v>July</v>
      </c>
      <c r="AL3271" s="12">
        <f>DATE(YEAR(tbl_LoanData[[#This Row],[Application Date]]),MONTH(tbl_LoanData[[#This Row],[Application Date]]),1)</f>
        <v>45474</v>
      </c>
      <c r="AM3271" s="14">
        <f ca="1">IF(AND(tbl_LoanData[[#This Row],[Application Date]]&gt;=EOMONTH(TODAY(),-1)+1,tbl_LoanData[[#This Row],[Application Date]]&lt;=TODAY()),tbl_LoanData[[#This Row],[Loan Amount]],0)</f>
        <v>0</v>
      </c>
      <c r="AN3271" s="14">
        <f>tbl_LoanData[[#This Row],[Amount Paid]]-(Q3271-X3271)</f>
        <v>-1519700</v>
      </c>
      <c r="AO3271" s="14">
        <f>IF(tbl_LoanData[[#This Row],[Application Status]]="Approved",1,0)</f>
        <v>0</v>
      </c>
      <c r="AP3271" s="22" t="str">
        <f t="shared" ca="1" si="154"/>
        <v/>
      </c>
      <c r="AQ3271" s="22" t="str">
        <f t="shared" ca="1" si="155"/>
        <v/>
      </c>
    </row>
    <row r="3272" spans="1:43" ht="14.4" customHeight="1" x14ac:dyDescent="0.3">
      <c r="A3272" s="2" t="s">
        <v>7381</v>
      </c>
      <c r="B3272" s="2" t="s">
        <v>7382</v>
      </c>
      <c r="C3272" s="2" t="s">
        <v>439</v>
      </c>
      <c r="D3272" s="2" t="s">
        <v>102</v>
      </c>
      <c r="E3272" s="2" t="s">
        <v>117</v>
      </c>
      <c r="F3272" s="2">
        <v>60</v>
      </c>
      <c r="G3272" s="2" t="s">
        <v>83</v>
      </c>
      <c r="H3272" s="2" t="s">
        <v>217</v>
      </c>
      <c r="I3272" s="2" t="s">
        <v>46</v>
      </c>
      <c r="J3272" s="3">
        <v>45489</v>
      </c>
      <c r="K3272" s="3"/>
      <c r="L3272" s="2" t="s">
        <v>37</v>
      </c>
      <c r="M3272" s="2" t="s">
        <v>94</v>
      </c>
      <c r="N3272" s="2" t="s">
        <v>568</v>
      </c>
      <c r="O3272" s="4">
        <v>140000</v>
      </c>
      <c r="P3272" s="4">
        <v>15000</v>
      </c>
      <c r="Q3272" s="4">
        <v>125000</v>
      </c>
      <c r="R3272" s="2">
        <v>36</v>
      </c>
      <c r="S3272" s="5">
        <v>10.33</v>
      </c>
      <c r="T3272" s="4">
        <v>4548.26</v>
      </c>
      <c r="U3272" s="2" t="s">
        <v>113</v>
      </c>
      <c r="V3272" s="2" t="s">
        <v>97</v>
      </c>
      <c r="W3272" s="4">
        <v>0</v>
      </c>
      <c r="X3272" s="4">
        <v>0</v>
      </c>
      <c r="Y3272" s="4">
        <v>163737.5</v>
      </c>
      <c r="Z3272" s="2">
        <v>0</v>
      </c>
      <c r="AA3272" s="2" t="s">
        <v>97</v>
      </c>
      <c r="AB3272" s="2" t="s">
        <v>15735</v>
      </c>
      <c r="AC3272" s="2" t="s">
        <v>138</v>
      </c>
      <c r="AD3272" s="2" t="s">
        <v>76</v>
      </c>
      <c r="AE3272" s="5">
        <v>89.29</v>
      </c>
      <c r="AF3272" s="2">
        <v>0</v>
      </c>
      <c r="AG3272" s="2" t="s">
        <v>97</v>
      </c>
      <c r="AH3272" s="2"/>
      <c r="AI3272" s="6" t="str">
        <f t="shared" si="153"/>
        <v>55-64</v>
      </c>
      <c r="AJ3272" s="11">
        <f>YEAR(tbl_LoanData[[#This Row],[Application Date]])</f>
        <v>2024</v>
      </c>
      <c r="AK3272" s="11" t="str">
        <f>TEXT(tbl_LoanData[[#This Row],[Application Date]],"MMMM")</f>
        <v>July</v>
      </c>
      <c r="AL3272" s="12">
        <f>DATE(YEAR(tbl_LoanData[[#This Row],[Application Date]]),MONTH(tbl_LoanData[[#This Row],[Application Date]]),1)</f>
        <v>45474</v>
      </c>
      <c r="AM3272" s="14">
        <f ca="1">IF(AND(tbl_LoanData[[#This Row],[Application Date]]&gt;=EOMONTH(TODAY(),-1)+1,tbl_LoanData[[#This Row],[Application Date]]&lt;=TODAY()),tbl_LoanData[[#This Row],[Loan Amount]],0)</f>
        <v>0</v>
      </c>
      <c r="AN3272" s="14">
        <f>tbl_LoanData[[#This Row],[Amount Paid]]-(Q3272-X3272)</f>
        <v>-125000</v>
      </c>
      <c r="AO3272" s="14">
        <f>IF(tbl_LoanData[[#This Row],[Application Status]]="Approved",1,0)</f>
        <v>0</v>
      </c>
      <c r="AP3272" s="22" t="str">
        <f t="shared" ca="1" si="154"/>
        <v/>
      </c>
      <c r="AQ3272" s="22" t="str">
        <f t="shared" ca="1" si="155"/>
        <v/>
      </c>
    </row>
    <row r="3273" spans="1:43" ht="14.4" customHeight="1" x14ac:dyDescent="0.3">
      <c r="A3273" s="2" t="s">
        <v>7467</v>
      </c>
      <c r="B3273" s="2" t="s">
        <v>7468</v>
      </c>
      <c r="C3273" s="2" t="s">
        <v>840</v>
      </c>
      <c r="D3273" s="2" t="s">
        <v>189</v>
      </c>
      <c r="E3273" s="2" t="s">
        <v>447</v>
      </c>
      <c r="F3273" s="2">
        <v>41</v>
      </c>
      <c r="G3273" s="2" t="s">
        <v>83</v>
      </c>
      <c r="H3273" s="2" t="s">
        <v>103</v>
      </c>
      <c r="I3273" s="2" t="s">
        <v>43</v>
      </c>
      <c r="J3273" s="3">
        <v>45501</v>
      </c>
      <c r="K3273" s="3">
        <v>45510</v>
      </c>
      <c r="L3273" s="2" t="s">
        <v>37</v>
      </c>
      <c r="M3273" s="2" t="s">
        <v>199</v>
      </c>
      <c r="N3273" s="2" t="s">
        <v>319</v>
      </c>
      <c r="O3273" s="4">
        <v>159000</v>
      </c>
      <c r="P3273" s="4">
        <v>60300</v>
      </c>
      <c r="Q3273" s="4">
        <v>98700</v>
      </c>
      <c r="R3273" s="2">
        <v>36</v>
      </c>
      <c r="S3273" s="5">
        <v>8.44</v>
      </c>
      <c r="T3273" s="4">
        <v>3435.86</v>
      </c>
      <c r="U3273" s="2" t="s">
        <v>73</v>
      </c>
      <c r="V3273" s="2" t="s">
        <v>74</v>
      </c>
      <c r="W3273" s="4">
        <v>82460.639999999999</v>
      </c>
      <c r="X3273" s="4">
        <v>41230.199999999997</v>
      </c>
      <c r="Y3273" s="4">
        <v>123690.84</v>
      </c>
      <c r="Z3273" s="2">
        <v>0</v>
      </c>
      <c r="AA3273" s="2" t="s">
        <v>56</v>
      </c>
      <c r="AB3273" s="2" t="s">
        <v>15733</v>
      </c>
      <c r="AC3273" s="2" t="s">
        <v>87</v>
      </c>
      <c r="AD3273" s="2" t="s">
        <v>76</v>
      </c>
      <c r="AE3273" s="5">
        <v>62.08</v>
      </c>
      <c r="AF3273" s="2">
        <v>0</v>
      </c>
      <c r="AG3273" s="2" t="s">
        <v>77</v>
      </c>
      <c r="AH3273" s="2">
        <v>9</v>
      </c>
      <c r="AI3273" s="6" t="str">
        <f t="shared" si="153"/>
        <v>35-44</v>
      </c>
      <c r="AJ3273" s="11">
        <f>YEAR(tbl_LoanData[[#This Row],[Application Date]])</f>
        <v>2024</v>
      </c>
      <c r="AK3273" s="11" t="str">
        <f>TEXT(tbl_LoanData[[#This Row],[Application Date]],"MMMM")</f>
        <v>July</v>
      </c>
      <c r="AL3273" s="12">
        <f>DATE(YEAR(tbl_LoanData[[#This Row],[Application Date]]),MONTH(tbl_LoanData[[#This Row],[Application Date]]),1)</f>
        <v>45474</v>
      </c>
      <c r="AM3273" s="14">
        <f ca="1">IF(AND(tbl_LoanData[[#This Row],[Application Date]]&gt;=EOMONTH(TODAY(),-1)+1,tbl_LoanData[[#This Row],[Application Date]]&lt;=TODAY()),tbl_LoanData[[#This Row],[Loan Amount]],0)</f>
        <v>0</v>
      </c>
      <c r="AN3273" s="14">
        <f>tbl_LoanData[[#This Row],[Amount Paid]]-(Q3273-X3273)</f>
        <v>24990.839999999997</v>
      </c>
      <c r="AO3273" s="14">
        <f>IF(tbl_LoanData[[#This Row],[Application Status]]="Approved",1,0)</f>
        <v>1</v>
      </c>
      <c r="AP3273" s="22" t="str">
        <f t="shared" ca="1" si="154"/>
        <v/>
      </c>
      <c r="AQ3273" s="22" t="str">
        <f t="shared" ca="1" si="155"/>
        <v/>
      </c>
    </row>
    <row r="3274" spans="1:43" ht="14.4" customHeight="1" x14ac:dyDescent="0.3">
      <c r="A3274" s="2" t="s">
        <v>7643</v>
      </c>
      <c r="B3274" s="2" t="s">
        <v>7644</v>
      </c>
      <c r="C3274" s="2" t="s">
        <v>231</v>
      </c>
      <c r="D3274" s="2" t="s">
        <v>209</v>
      </c>
      <c r="E3274" s="2" t="s">
        <v>312</v>
      </c>
      <c r="F3274" s="2">
        <v>24</v>
      </c>
      <c r="G3274" s="2" t="s">
        <v>83</v>
      </c>
      <c r="H3274" s="2" t="s">
        <v>278</v>
      </c>
      <c r="I3274" s="2" t="s">
        <v>45</v>
      </c>
      <c r="J3274" s="3">
        <v>45486</v>
      </c>
      <c r="K3274" s="3">
        <v>45489</v>
      </c>
      <c r="L3274" s="2" t="s">
        <v>40</v>
      </c>
      <c r="M3274" s="2" t="s">
        <v>157</v>
      </c>
      <c r="N3274" s="2" t="s">
        <v>299</v>
      </c>
      <c r="O3274" s="4">
        <v>1534000</v>
      </c>
      <c r="P3274" s="4">
        <v>400300</v>
      </c>
      <c r="Q3274" s="4">
        <v>1133700</v>
      </c>
      <c r="R3274" s="2">
        <v>24</v>
      </c>
      <c r="S3274" s="5">
        <v>7.75</v>
      </c>
      <c r="T3274" s="4">
        <v>54559.31</v>
      </c>
      <c r="U3274" s="2" t="s">
        <v>73</v>
      </c>
      <c r="V3274" s="2" t="s">
        <v>34</v>
      </c>
      <c r="W3274" s="4">
        <v>1200304.82</v>
      </c>
      <c r="X3274" s="4">
        <v>109118.68</v>
      </c>
      <c r="Y3274" s="4">
        <v>1309423.5</v>
      </c>
      <c r="Z3274" s="2">
        <v>58</v>
      </c>
      <c r="AA3274" s="2" t="s">
        <v>58</v>
      </c>
      <c r="AB3274" s="2" t="s">
        <v>15736</v>
      </c>
      <c r="AC3274" s="2" t="s">
        <v>332</v>
      </c>
      <c r="AD3274" s="2" t="s">
        <v>76</v>
      </c>
      <c r="AE3274" s="5">
        <v>73.900000000000006</v>
      </c>
      <c r="AF3274" s="2">
        <v>2</v>
      </c>
      <c r="AG3274" s="2" t="s">
        <v>15718</v>
      </c>
      <c r="AH3274" s="2">
        <v>3</v>
      </c>
      <c r="AI3274" s="6" t="str">
        <f t="shared" si="153"/>
        <v>18-24</v>
      </c>
      <c r="AJ3274" s="11">
        <f>YEAR(tbl_LoanData[[#This Row],[Application Date]])</f>
        <v>2024</v>
      </c>
      <c r="AK3274" s="11" t="str">
        <f>TEXT(tbl_LoanData[[#This Row],[Application Date]],"MMMM")</f>
        <v>July</v>
      </c>
      <c r="AL3274" s="12">
        <f>DATE(YEAR(tbl_LoanData[[#This Row],[Application Date]]),MONTH(tbl_LoanData[[#This Row],[Application Date]]),1)</f>
        <v>45474</v>
      </c>
      <c r="AM3274" s="14">
        <f ca="1">IF(AND(tbl_LoanData[[#This Row],[Application Date]]&gt;=EOMONTH(TODAY(),-1)+1,tbl_LoanData[[#This Row],[Application Date]]&lt;=TODAY()),tbl_LoanData[[#This Row],[Loan Amount]],0)</f>
        <v>0</v>
      </c>
      <c r="AN3274" s="14">
        <f>tbl_LoanData[[#This Row],[Amount Paid]]-(Q3274-X3274)</f>
        <v>175723.5</v>
      </c>
      <c r="AO3274" s="14">
        <f>IF(tbl_LoanData[[#This Row],[Application Status]]="Approved",1,0)</f>
        <v>1</v>
      </c>
      <c r="AP3274" s="22" t="str">
        <f t="shared" ca="1" si="154"/>
        <v/>
      </c>
      <c r="AQ3274" s="22" t="str">
        <f t="shared" ca="1" si="155"/>
        <v/>
      </c>
    </row>
    <row r="3275" spans="1:43" ht="14.4" customHeight="1" x14ac:dyDescent="0.3">
      <c r="A3275" s="2" t="s">
        <v>7685</v>
      </c>
      <c r="B3275" s="2" t="s">
        <v>7686</v>
      </c>
      <c r="C3275" s="2" t="s">
        <v>142</v>
      </c>
      <c r="D3275" s="2" t="s">
        <v>204</v>
      </c>
      <c r="E3275" s="2" t="s">
        <v>268</v>
      </c>
      <c r="F3275" s="2">
        <v>52</v>
      </c>
      <c r="G3275" s="2" t="s">
        <v>83</v>
      </c>
      <c r="H3275" s="2" t="s">
        <v>516</v>
      </c>
      <c r="I3275" s="2" t="s">
        <v>53</v>
      </c>
      <c r="J3275" s="3">
        <v>45483</v>
      </c>
      <c r="K3275" s="3"/>
      <c r="L3275" s="2" t="s">
        <v>36</v>
      </c>
      <c r="M3275" s="2" t="s">
        <v>104</v>
      </c>
      <c r="N3275" s="2" t="s">
        <v>105</v>
      </c>
      <c r="O3275" s="4">
        <v>1817000</v>
      </c>
      <c r="P3275" s="4">
        <v>578700</v>
      </c>
      <c r="Q3275" s="4">
        <v>1238300</v>
      </c>
      <c r="R3275" s="2">
        <v>48</v>
      </c>
      <c r="S3275" s="5">
        <v>12.32</v>
      </c>
      <c r="T3275" s="4">
        <v>38511.129999999997</v>
      </c>
      <c r="U3275" s="2" t="s">
        <v>96</v>
      </c>
      <c r="V3275" s="2" t="s">
        <v>97</v>
      </c>
      <c r="W3275" s="4">
        <v>0</v>
      </c>
      <c r="X3275" s="4">
        <v>0</v>
      </c>
      <c r="Y3275" s="4">
        <v>1848534.24</v>
      </c>
      <c r="Z3275" s="2">
        <v>0</v>
      </c>
      <c r="AA3275" s="2" t="s">
        <v>97</v>
      </c>
      <c r="AB3275" s="2" t="s">
        <v>15731</v>
      </c>
      <c r="AC3275" s="2" t="s">
        <v>213</v>
      </c>
      <c r="AD3275" s="2" t="s">
        <v>76</v>
      </c>
      <c r="AE3275" s="5">
        <v>68.150000000000006</v>
      </c>
      <c r="AF3275" s="2">
        <v>0</v>
      </c>
      <c r="AG3275" s="2" t="s">
        <v>97</v>
      </c>
      <c r="AH3275" s="2"/>
      <c r="AI3275" s="6" t="str">
        <f t="shared" si="153"/>
        <v>45-54</v>
      </c>
      <c r="AJ3275" s="11">
        <f>YEAR(tbl_LoanData[[#This Row],[Application Date]])</f>
        <v>2024</v>
      </c>
      <c r="AK3275" s="11" t="str">
        <f>TEXT(tbl_LoanData[[#This Row],[Application Date]],"MMMM")</f>
        <v>July</v>
      </c>
      <c r="AL3275" s="12">
        <f>DATE(YEAR(tbl_LoanData[[#This Row],[Application Date]]),MONTH(tbl_LoanData[[#This Row],[Application Date]]),1)</f>
        <v>45474</v>
      </c>
      <c r="AM3275" s="14">
        <f ca="1">IF(AND(tbl_LoanData[[#This Row],[Application Date]]&gt;=EOMONTH(TODAY(),-1)+1,tbl_LoanData[[#This Row],[Application Date]]&lt;=TODAY()),tbl_LoanData[[#This Row],[Loan Amount]],0)</f>
        <v>0</v>
      </c>
      <c r="AN3275" s="14">
        <f>tbl_LoanData[[#This Row],[Amount Paid]]-(Q3275-X3275)</f>
        <v>-1238300</v>
      </c>
      <c r="AO3275" s="14">
        <f>IF(tbl_LoanData[[#This Row],[Application Status]]="Approved",1,0)</f>
        <v>0</v>
      </c>
      <c r="AP3275" s="22" t="str">
        <f t="shared" ca="1" si="154"/>
        <v/>
      </c>
      <c r="AQ3275" s="22" t="str">
        <f t="shared" ca="1" si="155"/>
        <v/>
      </c>
    </row>
    <row r="3276" spans="1:43" x14ac:dyDescent="0.3">
      <c r="A3276" s="2" t="s">
        <v>7745</v>
      </c>
      <c r="B3276" s="2" t="s">
        <v>7746</v>
      </c>
      <c r="C3276" s="2" t="s">
        <v>390</v>
      </c>
      <c r="D3276" s="2" t="s">
        <v>254</v>
      </c>
      <c r="E3276" s="2" t="s">
        <v>406</v>
      </c>
      <c r="F3276" s="2">
        <v>61</v>
      </c>
      <c r="G3276" s="2" t="s">
        <v>83</v>
      </c>
      <c r="H3276" s="2" t="s">
        <v>269</v>
      </c>
      <c r="I3276" s="2" t="s">
        <v>46</v>
      </c>
      <c r="J3276" s="3">
        <v>45478</v>
      </c>
      <c r="K3276" s="3">
        <v>45495</v>
      </c>
      <c r="L3276" s="2" t="s">
        <v>40</v>
      </c>
      <c r="M3276" s="2" t="s">
        <v>94</v>
      </c>
      <c r="N3276" s="2" t="s">
        <v>95</v>
      </c>
      <c r="O3276" s="4">
        <v>1428000</v>
      </c>
      <c r="P3276" s="4">
        <v>192000</v>
      </c>
      <c r="Q3276" s="4">
        <v>1236000</v>
      </c>
      <c r="R3276" s="2">
        <v>36</v>
      </c>
      <c r="S3276" s="5">
        <v>9.61</v>
      </c>
      <c r="T3276" s="4">
        <v>44231.63</v>
      </c>
      <c r="U3276" s="2" t="s">
        <v>73</v>
      </c>
      <c r="V3276" s="2" t="s">
        <v>74</v>
      </c>
      <c r="W3276" s="4">
        <v>1105790.75</v>
      </c>
      <c r="X3276" s="4">
        <v>486548.05</v>
      </c>
      <c r="Y3276" s="4">
        <v>1592338.8</v>
      </c>
      <c r="Z3276" s="2">
        <v>0</v>
      </c>
      <c r="AA3276" s="2" t="s">
        <v>56</v>
      </c>
      <c r="AB3276" s="2" t="s">
        <v>15735</v>
      </c>
      <c r="AC3276" s="2" t="s">
        <v>146</v>
      </c>
      <c r="AD3276" s="2" t="s">
        <v>76</v>
      </c>
      <c r="AE3276" s="5">
        <v>86.55</v>
      </c>
      <c r="AF3276" s="2">
        <v>0</v>
      </c>
      <c r="AG3276" s="2" t="s">
        <v>77</v>
      </c>
      <c r="AH3276" s="2">
        <v>17</v>
      </c>
      <c r="AI3276" s="6" t="str">
        <f t="shared" si="153"/>
        <v>55-64</v>
      </c>
      <c r="AJ3276" s="11">
        <f>YEAR(tbl_LoanData[[#This Row],[Application Date]])</f>
        <v>2024</v>
      </c>
      <c r="AK3276" s="11" t="str">
        <f>TEXT(tbl_LoanData[[#This Row],[Application Date]],"MMMM")</f>
        <v>July</v>
      </c>
      <c r="AL3276" s="12">
        <f>DATE(YEAR(tbl_LoanData[[#This Row],[Application Date]]),MONTH(tbl_LoanData[[#This Row],[Application Date]]),1)</f>
        <v>45474</v>
      </c>
      <c r="AM3276" s="14">
        <f ca="1">IF(AND(tbl_LoanData[[#This Row],[Application Date]]&gt;=EOMONTH(TODAY(),-1)+1,tbl_LoanData[[#This Row],[Application Date]]&lt;=TODAY()),tbl_LoanData[[#This Row],[Loan Amount]],0)</f>
        <v>0</v>
      </c>
      <c r="AN3276" s="14">
        <f>tbl_LoanData[[#This Row],[Amount Paid]]-(Q3276-X3276)</f>
        <v>356338.80000000005</v>
      </c>
      <c r="AO3276" s="14">
        <f>IF(tbl_LoanData[[#This Row],[Application Status]]="Approved",1,0)</f>
        <v>1</v>
      </c>
      <c r="AP3276" s="22" t="str">
        <f t="shared" ca="1" si="154"/>
        <v/>
      </c>
      <c r="AQ3276" s="22" t="str">
        <f t="shared" ca="1" si="155"/>
        <v/>
      </c>
    </row>
    <row r="3277" spans="1:43" ht="14.4" customHeight="1" x14ac:dyDescent="0.3">
      <c r="A3277" s="2" t="s">
        <v>8015</v>
      </c>
      <c r="B3277" s="2" t="s">
        <v>8016</v>
      </c>
      <c r="C3277" s="2" t="s">
        <v>198</v>
      </c>
      <c r="D3277" s="2" t="s">
        <v>134</v>
      </c>
      <c r="E3277" s="2" t="s">
        <v>465</v>
      </c>
      <c r="F3277" s="2">
        <v>21</v>
      </c>
      <c r="G3277" s="2" t="s">
        <v>69</v>
      </c>
      <c r="H3277" s="2" t="s">
        <v>516</v>
      </c>
      <c r="I3277" s="2" t="s">
        <v>53</v>
      </c>
      <c r="J3277" s="3">
        <v>45478</v>
      </c>
      <c r="K3277" s="3">
        <v>45495</v>
      </c>
      <c r="L3277" s="2" t="s">
        <v>39</v>
      </c>
      <c r="M3277" s="2" t="s">
        <v>127</v>
      </c>
      <c r="N3277" s="2" t="s">
        <v>152</v>
      </c>
      <c r="O3277" s="4">
        <v>2597000</v>
      </c>
      <c r="P3277" s="4">
        <v>926400</v>
      </c>
      <c r="Q3277" s="4">
        <v>1670600</v>
      </c>
      <c r="R3277" s="2">
        <v>36</v>
      </c>
      <c r="S3277" s="5">
        <v>9.1300000000000008</v>
      </c>
      <c r="T3277" s="4">
        <v>59116.04</v>
      </c>
      <c r="U3277" s="2" t="s">
        <v>73</v>
      </c>
      <c r="V3277" s="2" t="s">
        <v>74</v>
      </c>
      <c r="W3277" s="4">
        <v>1477901</v>
      </c>
      <c r="X3277" s="4">
        <v>650276.34</v>
      </c>
      <c r="Y3277" s="4">
        <v>2128177.34</v>
      </c>
      <c r="Z3277" s="2">
        <v>0</v>
      </c>
      <c r="AA3277" s="2" t="s">
        <v>56</v>
      </c>
      <c r="AB3277" s="2" t="s">
        <v>15735</v>
      </c>
      <c r="AC3277" s="2" t="s">
        <v>332</v>
      </c>
      <c r="AD3277" s="2" t="s">
        <v>76</v>
      </c>
      <c r="AE3277" s="5">
        <v>64.33</v>
      </c>
      <c r="AF3277" s="2">
        <v>0</v>
      </c>
      <c r="AG3277" s="2" t="s">
        <v>77</v>
      </c>
      <c r="AH3277" s="2">
        <v>17</v>
      </c>
      <c r="AI3277" s="6" t="str">
        <f t="shared" si="153"/>
        <v>18-24</v>
      </c>
      <c r="AJ3277" s="11">
        <f>YEAR(tbl_LoanData[[#This Row],[Application Date]])</f>
        <v>2024</v>
      </c>
      <c r="AK3277" s="11" t="str">
        <f>TEXT(tbl_LoanData[[#This Row],[Application Date]],"MMMM")</f>
        <v>July</v>
      </c>
      <c r="AL3277" s="12">
        <f>DATE(YEAR(tbl_LoanData[[#This Row],[Application Date]]),MONTH(tbl_LoanData[[#This Row],[Application Date]]),1)</f>
        <v>45474</v>
      </c>
      <c r="AM3277" s="14">
        <f ca="1">IF(AND(tbl_LoanData[[#This Row],[Application Date]]&gt;=EOMONTH(TODAY(),-1)+1,tbl_LoanData[[#This Row],[Application Date]]&lt;=TODAY()),tbl_LoanData[[#This Row],[Loan Amount]],0)</f>
        <v>0</v>
      </c>
      <c r="AN3277" s="14">
        <f>tbl_LoanData[[#This Row],[Amount Paid]]-(Q3277-X3277)</f>
        <v>457577.33999999997</v>
      </c>
      <c r="AO3277" s="14">
        <f>IF(tbl_LoanData[[#This Row],[Application Status]]="Approved",1,0)</f>
        <v>1</v>
      </c>
      <c r="AP3277" s="22" t="str">
        <f t="shared" ca="1" si="154"/>
        <v/>
      </c>
      <c r="AQ3277" s="22" t="str">
        <f t="shared" ca="1" si="155"/>
        <v/>
      </c>
    </row>
    <row r="3278" spans="1:43" ht="14.4" customHeight="1" x14ac:dyDescent="0.3">
      <c r="A3278" s="2" t="s">
        <v>8031</v>
      </c>
      <c r="B3278" s="2" t="s">
        <v>8032</v>
      </c>
      <c r="C3278" s="2" t="s">
        <v>949</v>
      </c>
      <c r="D3278" s="2" t="s">
        <v>254</v>
      </c>
      <c r="E3278" s="2" t="s">
        <v>385</v>
      </c>
      <c r="F3278" s="2">
        <v>51</v>
      </c>
      <c r="G3278" s="2" t="s">
        <v>83</v>
      </c>
      <c r="H3278" s="2" t="s">
        <v>313</v>
      </c>
      <c r="I3278" s="2" t="s">
        <v>44</v>
      </c>
      <c r="J3278" s="3">
        <v>45478</v>
      </c>
      <c r="K3278" s="3"/>
      <c r="L3278" s="2" t="s">
        <v>38</v>
      </c>
      <c r="M3278" s="2" t="s">
        <v>85</v>
      </c>
      <c r="N3278" s="2" t="s">
        <v>314</v>
      </c>
      <c r="O3278" s="4">
        <v>1661000</v>
      </c>
      <c r="P3278" s="4">
        <v>365900</v>
      </c>
      <c r="Q3278" s="4">
        <v>1295100</v>
      </c>
      <c r="R3278" s="2">
        <v>24</v>
      </c>
      <c r="S3278" s="5">
        <v>7.7</v>
      </c>
      <c r="T3278" s="4">
        <v>62272.72</v>
      </c>
      <c r="U3278" s="2" t="s">
        <v>96</v>
      </c>
      <c r="V3278" s="2" t="s">
        <v>97</v>
      </c>
      <c r="W3278" s="4">
        <v>0</v>
      </c>
      <c r="X3278" s="4">
        <v>0</v>
      </c>
      <c r="Y3278" s="4">
        <v>1494545.4</v>
      </c>
      <c r="Z3278" s="2">
        <v>0</v>
      </c>
      <c r="AA3278" s="2" t="s">
        <v>97</v>
      </c>
      <c r="AB3278" s="2" t="s">
        <v>15732</v>
      </c>
      <c r="AC3278" s="2" t="s">
        <v>146</v>
      </c>
      <c r="AD3278" s="2" t="s">
        <v>76</v>
      </c>
      <c r="AE3278" s="5">
        <v>77.97</v>
      </c>
      <c r="AF3278" s="2">
        <v>0</v>
      </c>
      <c r="AG3278" s="2" t="s">
        <v>97</v>
      </c>
      <c r="AH3278" s="2"/>
      <c r="AI3278" s="6" t="str">
        <f t="shared" si="153"/>
        <v>45-54</v>
      </c>
      <c r="AJ3278" s="11">
        <f>YEAR(tbl_LoanData[[#This Row],[Application Date]])</f>
        <v>2024</v>
      </c>
      <c r="AK3278" s="11" t="str">
        <f>TEXT(tbl_LoanData[[#This Row],[Application Date]],"MMMM")</f>
        <v>July</v>
      </c>
      <c r="AL3278" s="12">
        <f>DATE(YEAR(tbl_LoanData[[#This Row],[Application Date]]),MONTH(tbl_LoanData[[#This Row],[Application Date]]),1)</f>
        <v>45474</v>
      </c>
      <c r="AM3278" s="14">
        <f ca="1">IF(AND(tbl_LoanData[[#This Row],[Application Date]]&gt;=EOMONTH(TODAY(),-1)+1,tbl_LoanData[[#This Row],[Application Date]]&lt;=TODAY()),tbl_LoanData[[#This Row],[Loan Amount]],0)</f>
        <v>0</v>
      </c>
      <c r="AN3278" s="14">
        <f>tbl_LoanData[[#This Row],[Amount Paid]]-(Q3278-X3278)</f>
        <v>-1295100</v>
      </c>
      <c r="AO3278" s="14">
        <f>IF(tbl_LoanData[[#This Row],[Application Status]]="Approved",1,0)</f>
        <v>0</v>
      </c>
      <c r="AP3278" s="22" t="str">
        <f t="shared" ca="1" si="154"/>
        <v/>
      </c>
      <c r="AQ3278" s="22" t="str">
        <f t="shared" ca="1" si="155"/>
        <v/>
      </c>
    </row>
    <row r="3279" spans="1:43" ht="14.4" customHeight="1" x14ac:dyDescent="0.3">
      <c r="A3279" s="2" t="s">
        <v>8137</v>
      </c>
      <c r="B3279" s="2" t="s">
        <v>8138</v>
      </c>
      <c r="C3279" s="2" t="s">
        <v>216</v>
      </c>
      <c r="D3279" s="2" t="s">
        <v>232</v>
      </c>
      <c r="E3279" s="2" t="s">
        <v>135</v>
      </c>
      <c r="F3279" s="2">
        <v>59</v>
      </c>
      <c r="G3279" s="2" t="s">
        <v>83</v>
      </c>
      <c r="H3279" s="2" t="s">
        <v>269</v>
      </c>
      <c r="I3279" s="2" t="s">
        <v>46</v>
      </c>
      <c r="J3279" s="3">
        <v>45478</v>
      </c>
      <c r="K3279" s="3">
        <v>45492</v>
      </c>
      <c r="L3279" s="2" t="s">
        <v>40</v>
      </c>
      <c r="M3279" s="2" t="s">
        <v>111</v>
      </c>
      <c r="N3279" s="2" t="s">
        <v>120</v>
      </c>
      <c r="O3279" s="4">
        <v>974000</v>
      </c>
      <c r="P3279" s="4">
        <v>112500</v>
      </c>
      <c r="Q3279" s="4">
        <v>861500</v>
      </c>
      <c r="R3279" s="2">
        <v>36</v>
      </c>
      <c r="S3279" s="5">
        <v>7.83</v>
      </c>
      <c r="T3279" s="4">
        <v>29551.84</v>
      </c>
      <c r="U3279" s="2" t="s">
        <v>73</v>
      </c>
      <c r="V3279" s="2" t="s">
        <v>74</v>
      </c>
      <c r="W3279" s="4">
        <v>738796</v>
      </c>
      <c r="X3279" s="4">
        <v>325070.34999999998</v>
      </c>
      <c r="Y3279" s="4">
        <v>1063866.3500000001</v>
      </c>
      <c r="Z3279" s="2">
        <v>0</v>
      </c>
      <c r="AA3279" s="2" t="s">
        <v>56</v>
      </c>
      <c r="AB3279" s="2" t="s">
        <v>15732</v>
      </c>
      <c r="AC3279" s="2" t="s">
        <v>213</v>
      </c>
      <c r="AD3279" s="2" t="s">
        <v>76</v>
      </c>
      <c r="AE3279" s="5">
        <v>88.45</v>
      </c>
      <c r="AF3279" s="2">
        <v>0</v>
      </c>
      <c r="AG3279" s="2" t="s">
        <v>77</v>
      </c>
      <c r="AH3279" s="2">
        <v>14</v>
      </c>
      <c r="AI3279" s="6" t="str">
        <f t="shared" si="153"/>
        <v>55-64</v>
      </c>
      <c r="AJ3279" s="11">
        <f>YEAR(tbl_LoanData[[#This Row],[Application Date]])</f>
        <v>2024</v>
      </c>
      <c r="AK3279" s="11" t="str">
        <f>TEXT(tbl_LoanData[[#This Row],[Application Date]],"MMMM")</f>
        <v>July</v>
      </c>
      <c r="AL3279" s="12">
        <f>DATE(YEAR(tbl_LoanData[[#This Row],[Application Date]]),MONTH(tbl_LoanData[[#This Row],[Application Date]]),1)</f>
        <v>45474</v>
      </c>
      <c r="AM3279" s="14">
        <f ca="1">IF(AND(tbl_LoanData[[#This Row],[Application Date]]&gt;=EOMONTH(TODAY(),-1)+1,tbl_LoanData[[#This Row],[Application Date]]&lt;=TODAY()),tbl_LoanData[[#This Row],[Loan Amount]],0)</f>
        <v>0</v>
      </c>
      <c r="AN3279" s="14">
        <f>tbl_LoanData[[#This Row],[Amount Paid]]-(Q3279-X3279)</f>
        <v>202366.34999999998</v>
      </c>
      <c r="AO3279" s="14">
        <f>IF(tbl_LoanData[[#This Row],[Application Status]]="Approved",1,0)</f>
        <v>1</v>
      </c>
      <c r="AP3279" s="22" t="str">
        <f t="shared" ca="1" si="154"/>
        <v/>
      </c>
      <c r="AQ3279" s="22" t="str">
        <f t="shared" ca="1" si="155"/>
        <v/>
      </c>
    </row>
    <row r="3280" spans="1:43" ht="14.4" customHeight="1" x14ac:dyDescent="0.3">
      <c r="A3280" s="2" t="s">
        <v>8165</v>
      </c>
      <c r="B3280" s="2" t="s">
        <v>8166</v>
      </c>
      <c r="C3280" s="2" t="s">
        <v>356</v>
      </c>
      <c r="D3280" s="2" t="s">
        <v>209</v>
      </c>
      <c r="E3280" s="2" t="s">
        <v>402</v>
      </c>
      <c r="F3280" s="2">
        <v>37</v>
      </c>
      <c r="G3280" s="2" t="s">
        <v>69</v>
      </c>
      <c r="H3280" s="2" t="s">
        <v>211</v>
      </c>
      <c r="I3280" s="2" t="s">
        <v>50</v>
      </c>
      <c r="J3280" s="3">
        <v>45501</v>
      </c>
      <c r="K3280" s="3">
        <v>45517</v>
      </c>
      <c r="L3280" s="2" t="s">
        <v>38</v>
      </c>
      <c r="M3280" s="2" t="s">
        <v>71</v>
      </c>
      <c r="N3280" s="2" t="s">
        <v>589</v>
      </c>
      <c r="O3280" s="4">
        <v>1073000</v>
      </c>
      <c r="P3280" s="4">
        <v>420600</v>
      </c>
      <c r="Q3280" s="4">
        <v>652400</v>
      </c>
      <c r="R3280" s="2">
        <v>24</v>
      </c>
      <c r="S3280" s="5">
        <v>14.88</v>
      </c>
      <c r="T3280" s="4">
        <v>35273.089999999997</v>
      </c>
      <c r="U3280" s="2" t="s">
        <v>73</v>
      </c>
      <c r="V3280" s="2" t="s">
        <v>34</v>
      </c>
      <c r="W3280" s="4">
        <v>811281.07</v>
      </c>
      <c r="X3280" s="4">
        <v>35273.17</v>
      </c>
      <c r="Y3280" s="4">
        <v>846554.24</v>
      </c>
      <c r="Z3280" s="2">
        <v>29</v>
      </c>
      <c r="AA3280" s="2" t="s">
        <v>57</v>
      </c>
      <c r="AB3280" s="2" t="s">
        <v>15735</v>
      </c>
      <c r="AC3280" s="2" t="s">
        <v>360</v>
      </c>
      <c r="AD3280" s="2" t="s">
        <v>76</v>
      </c>
      <c r="AE3280" s="5">
        <v>60.8</v>
      </c>
      <c r="AF3280" s="2">
        <v>1</v>
      </c>
      <c r="AG3280" s="2" t="s">
        <v>77</v>
      </c>
      <c r="AH3280" s="2">
        <v>16</v>
      </c>
      <c r="AI3280" s="6" t="str">
        <f t="shared" si="153"/>
        <v>35-44</v>
      </c>
      <c r="AJ3280" s="11">
        <f>YEAR(tbl_LoanData[[#This Row],[Application Date]])</f>
        <v>2024</v>
      </c>
      <c r="AK3280" s="11" t="str">
        <f>TEXT(tbl_LoanData[[#This Row],[Application Date]],"MMMM")</f>
        <v>July</v>
      </c>
      <c r="AL3280" s="12">
        <f>DATE(YEAR(tbl_LoanData[[#This Row],[Application Date]]),MONTH(tbl_LoanData[[#This Row],[Application Date]]),1)</f>
        <v>45474</v>
      </c>
      <c r="AM3280" s="14">
        <f ca="1">IF(AND(tbl_LoanData[[#This Row],[Application Date]]&gt;=EOMONTH(TODAY(),-1)+1,tbl_LoanData[[#This Row],[Application Date]]&lt;=TODAY()),tbl_LoanData[[#This Row],[Loan Amount]],0)</f>
        <v>0</v>
      </c>
      <c r="AN3280" s="14">
        <f>tbl_LoanData[[#This Row],[Amount Paid]]-(Q3280-X3280)</f>
        <v>194154.23999999999</v>
      </c>
      <c r="AO3280" s="14">
        <f>IF(tbl_LoanData[[#This Row],[Application Status]]="Approved",1,0)</f>
        <v>1</v>
      </c>
      <c r="AP3280" s="22" t="str">
        <f t="shared" ca="1" si="154"/>
        <v/>
      </c>
      <c r="AQ3280" s="22" t="str">
        <f t="shared" ca="1" si="155"/>
        <v/>
      </c>
    </row>
    <row r="3281" spans="1:43" ht="14.4" customHeight="1" x14ac:dyDescent="0.3">
      <c r="A3281" s="2" t="s">
        <v>8345</v>
      </c>
      <c r="B3281" s="2" t="s">
        <v>8346</v>
      </c>
      <c r="C3281" s="2" t="s">
        <v>317</v>
      </c>
      <c r="D3281" s="2" t="s">
        <v>82</v>
      </c>
      <c r="E3281" s="2" t="s">
        <v>135</v>
      </c>
      <c r="F3281" s="2">
        <v>59</v>
      </c>
      <c r="G3281" s="2" t="s">
        <v>83</v>
      </c>
      <c r="H3281" s="2" t="s">
        <v>273</v>
      </c>
      <c r="I3281" s="2" t="s">
        <v>45</v>
      </c>
      <c r="J3281" s="3">
        <v>45485</v>
      </c>
      <c r="K3281" s="3"/>
      <c r="L3281" s="2" t="s">
        <v>36</v>
      </c>
      <c r="M3281" s="2" t="s">
        <v>94</v>
      </c>
      <c r="N3281" s="2" t="s">
        <v>212</v>
      </c>
      <c r="O3281" s="4">
        <v>1441000</v>
      </c>
      <c r="P3281" s="4">
        <v>473400</v>
      </c>
      <c r="Q3281" s="4">
        <v>967600</v>
      </c>
      <c r="R3281" s="2">
        <v>18</v>
      </c>
      <c r="S3281" s="5">
        <v>9.7899999999999991</v>
      </c>
      <c r="T3281" s="4">
        <v>61649.56</v>
      </c>
      <c r="U3281" s="2" t="s">
        <v>96</v>
      </c>
      <c r="V3281" s="2" t="s">
        <v>97</v>
      </c>
      <c r="W3281" s="4">
        <v>0</v>
      </c>
      <c r="X3281" s="4">
        <v>0</v>
      </c>
      <c r="Y3281" s="4">
        <v>1109692.06</v>
      </c>
      <c r="Z3281" s="2">
        <v>0</v>
      </c>
      <c r="AA3281" s="2" t="s">
        <v>97</v>
      </c>
      <c r="AB3281" s="2" t="s">
        <v>15728</v>
      </c>
      <c r="AC3281" s="2" t="s">
        <v>332</v>
      </c>
      <c r="AD3281" s="2" t="s">
        <v>76</v>
      </c>
      <c r="AE3281" s="5">
        <v>67.150000000000006</v>
      </c>
      <c r="AF3281" s="2">
        <v>0</v>
      </c>
      <c r="AG3281" s="2" t="s">
        <v>97</v>
      </c>
      <c r="AH3281" s="2"/>
      <c r="AI3281" s="6" t="str">
        <f t="shared" si="153"/>
        <v>55-64</v>
      </c>
      <c r="AJ3281" s="11">
        <f>YEAR(tbl_LoanData[[#This Row],[Application Date]])</f>
        <v>2024</v>
      </c>
      <c r="AK3281" s="11" t="str">
        <f>TEXT(tbl_LoanData[[#This Row],[Application Date]],"MMMM")</f>
        <v>July</v>
      </c>
      <c r="AL3281" s="12">
        <f>DATE(YEAR(tbl_LoanData[[#This Row],[Application Date]]),MONTH(tbl_LoanData[[#This Row],[Application Date]]),1)</f>
        <v>45474</v>
      </c>
      <c r="AM3281" s="14">
        <f ca="1">IF(AND(tbl_LoanData[[#This Row],[Application Date]]&gt;=EOMONTH(TODAY(),-1)+1,tbl_LoanData[[#This Row],[Application Date]]&lt;=TODAY()),tbl_LoanData[[#This Row],[Loan Amount]],0)</f>
        <v>0</v>
      </c>
      <c r="AN3281" s="14">
        <f>tbl_LoanData[[#This Row],[Amount Paid]]-(Q3281-X3281)</f>
        <v>-967600</v>
      </c>
      <c r="AO3281" s="14">
        <f>IF(tbl_LoanData[[#This Row],[Application Status]]="Approved",1,0)</f>
        <v>0</v>
      </c>
      <c r="AP3281" s="22" t="str">
        <f t="shared" ca="1" si="154"/>
        <v/>
      </c>
      <c r="AQ3281" s="22" t="str">
        <f t="shared" ca="1" si="155"/>
        <v/>
      </c>
    </row>
    <row r="3282" spans="1:43" ht="14.4" customHeight="1" x14ac:dyDescent="0.3">
      <c r="A3282" s="2" t="s">
        <v>8403</v>
      </c>
      <c r="B3282" s="2" t="s">
        <v>8404</v>
      </c>
      <c r="C3282" s="2" t="s">
        <v>227</v>
      </c>
      <c r="D3282" s="2" t="s">
        <v>161</v>
      </c>
      <c r="E3282" s="2" t="s">
        <v>323</v>
      </c>
      <c r="F3282" s="2">
        <v>24</v>
      </c>
      <c r="G3282" s="2" t="s">
        <v>69</v>
      </c>
      <c r="H3282" s="2" t="s">
        <v>205</v>
      </c>
      <c r="I3282" s="2" t="s">
        <v>49</v>
      </c>
      <c r="J3282" s="3">
        <v>45492</v>
      </c>
      <c r="K3282" s="3">
        <v>45502</v>
      </c>
      <c r="L3282" s="2" t="s">
        <v>36</v>
      </c>
      <c r="M3282" s="2" t="s">
        <v>71</v>
      </c>
      <c r="N3282" s="2" t="s">
        <v>162</v>
      </c>
      <c r="O3282" s="4">
        <v>1437000</v>
      </c>
      <c r="P3282" s="4">
        <v>290100</v>
      </c>
      <c r="Q3282" s="4">
        <v>1146900</v>
      </c>
      <c r="R3282" s="2">
        <v>36</v>
      </c>
      <c r="S3282" s="5">
        <v>9.11</v>
      </c>
      <c r="T3282" s="4">
        <v>40565.22</v>
      </c>
      <c r="U3282" s="2" t="s">
        <v>73</v>
      </c>
      <c r="V3282" s="2" t="s">
        <v>74</v>
      </c>
      <c r="W3282" s="4">
        <v>1014130.5</v>
      </c>
      <c r="X3282" s="4">
        <v>446217.27</v>
      </c>
      <c r="Y3282" s="4">
        <v>1460347.77</v>
      </c>
      <c r="Z3282" s="2">
        <v>0</v>
      </c>
      <c r="AA3282" s="2" t="s">
        <v>56</v>
      </c>
      <c r="AB3282" s="2" t="s">
        <v>15735</v>
      </c>
      <c r="AC3282" s="2" t="s">
        <v>75</v>
      </c>
      <c r="AD3282" s="2" t="s">
        <v>76</v>
      </c>
      <c r="AE3282" s="5">
        <v>79.81</v>
      </c>
      <c r="AF3282" s="2">
        <v>0</v>
      </c>
      <c r="AG3282" s="2" t="s">
        <v>77</v>
      </c>
      <c r="AH3282" s="2">
        <v>10</v>
      </c>
      <c r="AI3282" s="6" t="str">
        <f t="shared" si="153"/>
        <v>18-24</v>
      </c>
      <c r="AJ3282" s="11">
        <f>YEAR(tbl_LoanData[[#This Row],[Application Date]])</f>
        <v>2024</v>
      </c>
      <c r="AK3282" s="11" t="str">
        <f>TEXT(tbl_LoanData[[#This Row],[Application Date]],"MMMM")</f>
        <v>July</v>
      </c>
      <c r="AL3282" s="12">
        <f>DATE(YEAR(tbl_LoanData[[#This Row],[Application Date]]),MONTH(tbl_LoanData[[#This Row],[Application Date]]),1)</f>
        <v>45474</v>
      </c>
      <c r="AM3282" s="14">
        <f ca="1">IF(AND(tbl_LoanData[[#This Row],[Application Date]]&gt;=EOMONTH(TODAY(),-1)+1,tbl_LoanData[[#This Row],[Application Date]]&lt;=TODAY()),tbl_LoanData[[#This Row],[Loan Amount]],0)</f>
        <v>0</v>
      </c>
      <c r="AN3282" s="14">
        <f>tbl_LoanData[[#This Row],[Amount Paid]]-(Q3282-X3282)</f>
        <v>313447.77</v>
      </c>
      <c r="AO3282" s="14">
        <f>IF(tbl_LoanData[[#This Row],[Application Status]]="Approved",1,0)</f>
        <v>1</v>
      </c>
      <c r="AP3282" s="22" t="str">
        <f t="shared" ca="1" si="154"/>
        <v/>
      </c>
      <c r="AQ3282" s="22" t="str">
        <f t="shared" ca="1" si="155"/>
        <v/>
      </c>
    </row>
    <row r="3283" spans="1:43" ht="14.4" customHeight="1" x14ac:dyDescent="0.3">
      <c r="A3283" s="2" t="s">
        <v>8423</v>
      </c>
      <c r="B3283" s="2" t="s">
        <v>8424</v>
      </c>
      <c r="C3283" s="2" t="s">
        <v>80</v>
      </c>
      <c r="D3283" s="2" t="s">
        <v>117</v>
      </c>
      <c r="E3283" s="2" t="s">
        <v>210</v>
      </c>
      <c r="F3283" s="2">
        <v>61</v>
      </c>
      <c r="G3283" s="2" t="s">
        <v>83</v>
      </c>
      <c r="H3283" s="2" t="s">
        <v>250</v>
      </c>
      <c r="I3283" s="2" t="s">
        <v>52</v>
      </c>
      <c r="J3283" s="3">
        <v>45504</v>
      </c>
      <c r="K3283" s="3"/>
      <c r="L3283" s="2" t="s">
        <v>40</v>
      </c>
      <c r="M3283" s="2" t="s">
        <v>157</v>
      </c>
      <c r="N3283" s="2" t="s">
        <v>328</v>
      </c>
      <c r="O3283" s="4">
        <v>1331000</v>
      </c>
      <c r="P3283" s="4">
        <v>257500</v>
      </c>
      <c r="Q3283" s="4">
        <v>1073500</v>
      </c>
      <c r="R3283" s="2">
        <v>48</v>
      </c>
      <c r="S3283" s="5">
        <v>13.37</v>
      </c>
      <c r="T3283" s="4">
        <v>34325.160000000003</v>
      </c>
      <c r="U3283" s="2" t="s">
        <v>113</v>
      </c>
      <c r="V3283" s="2" t="s">
        <v>97</v>
      </c>
      <c r="W3283" s="4">
        <v>0</v>
      </c>
      <c r="X3283" s="4">
        <v>0</v>
      </c>
      <c r="Y3283" s="4">
        <v>1647607.8</v>
      </c>
      <c r="Z3283" s="2">
        <v>0</v>
      </c>
      <c r="AA3283" s="2" t="s">
        <v>97</v>
      </c>
      <c r="AB3283" s="2" t="s">
        <v>15729</v>
      </c>
      <c r="AC3283" s="2" t="s">
        <v>138</v>
      </c>
      <c r="AD3283" s="2" t="s">
        <v>76</v>
      </c>
      <c r="AE3283" s="5">
        <v>80.650000000000006</v>
      </c>
      <c r="AF3283" s="2">
        <v>0</v>
      </c>
      <c r="AG3283" s="2" t="s">
        <v>97</v>
      </c>
      <c r="AH3283" s="2"/>
      <c r="AI3283" s="6" t="str">
        <f t="shared" si="153"/>
        <v>55-64</v>
      </c>
      <c r="AJ3283" s="11">
        <f>YEAR(tbl_LoanData[[#This Row],[Application Date]])</f>
        <v>2024</v>
      </c>
      <c r="AK3283" s="11" t="str">
        <f>TEXT(tbl_LoanData[[#This Row],[Application Date]],"MMMM")</f>
        <v>July</v>
      </c>
      <c r="AL3283" s="12">
        <f>DATE(YEAR(tbl_LoanData[[#This Row],[Application Date]]),MONTH(tbl_LoanData[[#This Row],[Application Date]]),1)</f>
        <v>45474</v>
      </c>
      <c r="AM3283" s="14">
        <f ca="1">IF(AND(tbl_LoanData[[#This Row],[Application Date]]&gt;=EOMONTH(TODAY(),-1)+1,tbl_LoanData[[#This Row],[Application Date]]&lt;=TODAY()),tbl_LoanData[[#This Row],[Loan Amount]],0)</f>
        <v>0</v>
      </c>
      <c r="AN3283" s="14">
        <f>tbl_LoanData[[#This Row],[Amount Paid]]-(Q3283-X3283)</f>
        <v>-1073500</v>
      </c>
      <c r="AO3283" s="14">
        <f>IF(tbl_LoanData[[#This Row],[Application Status]]="Approved",1,0)</f>
        <v>0</v>
      </c>
      <c r="AP3283" s="22" t="str">
        <f t="shared" ca="1" si="154"/>
        <v/>
      </c>
      <c r="AQ3283" s="22" t="str">
        <f t="shared" ca="1" si="155"/>
        <v/>
      </c>
    </row>
    <row r="3284" spans="1:43" ht="14.4" customHeight="1" x14ac:dyDescent="0.3">
      <c r="A3284" s="2" t="s">
        <v>8547</v>
      </c>
      <c r="B3284" s="2" t="s">
        <v>8548</v>
      </c>
      <c r="C3284" s="2" t="s">
        <v>627</v>
      </c>
      <c r="D3284" s="2" t="s">
        <v>268</v>
      </c>
      <c r="E3284" s="2" t="s">
        <v>150</v>
      </c>
      <c r="F3284" s="2">
        <v>30</v>
      </c>
      <c r="G3284" s="2" t="s">
        <v>83</v>
      </c>
      <c r="H3284" s="2" t="s">
        <v>285</v>
      </c>
      <c r="I3284" s="2" t="s">
        <v>55</v>
      </c>
      <c r="J3284" s="3">
        <v>45502</v>
      </c>
      <c r="K3284" s="3">
        <v>45519</v>
      </c>
      <c r="L3284" s="2" t="s">
        <v>37</v>
      </c>
      <c r="M3284" s="2" t="s">
        <v>260</v>
      </c>
      <c r="N3284" s="2" t="s">
        <v>745</v>
      </c>
      <c r="O3284" s="4">
        <v>74000</v>
      </c>
      <c r="P3284" s="4">
        <v>10100</v>
      </c>
      <c r="Q3284" s="4">
        <v>63900</v>
      </c>
      <c r="R3284" s="2">
        <v>24</v>
      </c>
      <c r="S3284" s="5">
        <v>13.42</v>
      </c>
      <c r="T3284" s="4">
        <v>3377.12</v>
      </c>
      <c r="U3284" s="2" t="s">
        <v>73</v>
      </c>
      <c r="V3284" s="2" t="s">
        <v>33</v>
      </c>
      <c r="W3284" s="4">
        <v>81050.759999999995</v>
      </c>
      <c r="X3284" s="4">
        <v>0</v>
      </c>
      <c r="Y3284" s="4">
        <v>81050.759999999995</v>
      </c>
      <c r="Z3284" s="2">
        <v>0</v>
      </c>
      <c r="AA3284" s="2" t="s">
        <v>56</v>
      </c>
      <c r="AB3284" s="2" t="s">
        <v>15733</v>
      </c>
      <c r="AC3284" s="2" t="s">
        <v>121</v>
      </c>
      <c r="AD3284" s="2" t="s">
        <v>76</v>
      </c>
      <c r="AE3284" s="5">
        <v>86.35</v>
      </c>
      <c r="AF3284" s="2">
        <v>0</v>
      </c>
      <c r="AG3284" s="2" t="s">
        <v>77</v>
      </c>
      <c r="AH3284" s="2">
        <v>17</v>
      </c>
      <c r="AI3284" s="6" t="str">
        <f t="shared" si="153"/>
        <v>25-34</v>
      </c>
      <c r="AJ3284" s="11">
        <f>YEAR(tbl_LoanData[[#This Row],[Application Date]])</f>
        <v>2024</v>
      </c>
      <c r="AK3284" s="11" t="str">
        <f>TEXT(tbl_LoanData[[#This Row],[Application Date]],"MMMM")</f>
        <v>July</v>
      </c>
      <c r="AL3284" s="12">
        <f>DATE(YEAR(tbl_LoanData[[#This Row],[Application Date]]),MONTH(tbl_LoanData[[#This Row],[Application Date]]),1)</f>
        <v>45474</v>
      </c>
      <c r="AM3284" s="14">
        <f ca="1">IF(AND(tbl_LoanData[[#This Row],[Application Date]]&gt;=EOMONTH(TODAY(),-1)+1,tbl_LoanData[[#This Row],[Application Date]]&lt;=TODAY()),tbl_LoanData[[#This Row],[Loan Amount]],0)</f>
        <v>0</v>
      </c>
      <c r="AN3284" s="14">
        <f>tbl_LoanData[[#This Row],[Amount Paid]]-(Q3284-X3284)</f>
        <v>17150.759999999995</v>
      </c>
      <c r="AO3284" s="14">
        <f>IF(tbl_LoanData[[#This Row],[Application Status]]="Approved",1,0)</f>
        <v>1</v>
      </c>
      <c r="AP3284" s="22" t="str">
        <f t="shared" ca="1" si="154"/>
        <v/>
      </c>
      <c r="AQ3284" s="22" t="str">
        <f t="shared" ca="1" si="155"/>
        <v/>
      </c>
    </row>
    <row r="3285" spans="1:43" ht="14.4" customHeight="1" x14ac:dyDescent="0.3">
      <c r="A3285" s="2" t="s">
        <v>8619</v>
      </c>
      <c r="B3285" s="2" t="s">
        <v>8620</v>
      </c>
      <c r="C3285" s="2" t="s">
        <v>644</v>
      </c>
      <c r="D3285" s="2" t="s">
        <v>101</v>
      </c>
      <c r="E3285" s="2" t="s">
        <v>402</v>
      </c>
      <c r="F3285" s="2">
        <v>52</v>
      </c>
      <c r="G3285" s="2" t="s">
        <v>83</v>
      </c>
      <c r="H3285" s="2" t="s">
        <v>516</v>
      </c>
      <c r="I3285" s="2" t="s">
        <v>53</v>
      </c>
      <c r="J3285" s="3">
        <v>45502</v>
      </c>
      <c r="K3285" s="3">
        <v>45522</v>
      </c>
      <c r="L3285" s="2" t="s">
        <v>40</v>
      </c>
      <c r="M3285" s="2" t="s">
        <v>111</v>
      </c>
      <c r="N3285" s="2" t="s">
        <v>369</v>
      </c>
      <c r="O3285" s="4">
        <v>1398000</v>
      </c>
      <c r="P3285" s="4">
        <v>425800</v>
      </c>
      <c r="Q3285" s="4">
        <v>972200</v>
      </c>
      <c r="R3285" s="2">
        <v>36</v>
      </c>
      <c r="S3285" s="5">
        <v>13.02</v>
      </c>
      <c r="T3285" s="4">
        <v>37553.93</v>
      </c>
      <c r="U3285" s="2" t="s">
        <v>73</v>
      </c>
      <c r="V3285" s="2" t="s">
        <v>74</v>
      </c>
      <c r="W3285" s="4">
        <v>901294.32</v>
      </c>
      <c r="X3285" s="4">
        <v>450647</v>
      </c>
      <c r="Y3285" s="4">
        <v>1351941.32</v>
      </c>
      <c r="Z3285" s="2">
        <v>0</v>
      </c>
      <c r="AA3285" s="2" t="s">
        <v>56</v>
      </c>
      <c r="AB3285" s="2" t="s">
        <v>15732</v>
      </c>
      <c r="AC3285" s="2" t="s">
        <v>129</v>
      </c>
      <c r="AD3285" s="2" t="s">
        <v>76</v>
      </c>
      <c r="AE3285" s="5">
        <v>69.540000000000006</v>
      </c>
      <c r="AF3285" s="2">
        <v>0</v>
      </c>
      <c r="AG3285" s="2" t="s">
        <v>77</v>
      </c>
      <c r="AH3285" s="2">
        <v>20</v>
      </c>
      <c r="AI3285" s="6" t="str">
        <f t="shared" si="153"/>
        <v>45-54</v>
      </c>
      <c r="AJ3285" s="11">
        <f>YEAR(tbl_LoanData[[#This Row],[Application Date]])</f>
        <v>2024</v>
      </c>
      <c r="AK3285" s="11" t="str">
        <f>TEXT(tbl_LoanData[[#This Row],[Application Date]],"MMMM")</f>
        <v>July</v>
      </c>
      <c r="AL3285" s="12">
        <f>DATE(YEAR(tbl_LoanData[[#This Row],[Application Date]]),MONTH(tbl_LoanData[[#This Row],[Application Date]]),1)</f>
        <v>45474</v>
      </c>
      <c r="AM3285" s="14">
        <f ca="1">IF(AND(tbl_LoanData[[#This Row],[Application Date]]&gt;=EOMONTH(TODAY(),-1)+1,tbl_LoanData[[#This Row],[Application Date]]&lt;=TODAY()),tbl_LoanData[[#This Row],[Loan Amount]],0)</f>
        <v>0</v>
      </c>
      <c r="AN3285" s="14">
        <f>tbl_LoanData[[#This Row],[Amount Paid]]-(Q3285-X3285)</f>
        <v>379741.31999999995</v>
      </c>
      <c r="AO3285" s="14">
        <f>IF(tbl_LoanData[[#This Row],[Application Status]]="Approved",1,0)</f>
        <v>1</v>
      </c>
      <c r="AP3285" s="22" t="str">
        <f t="shared" ca="1" si="154"/>
        <v/>
      </c>
      <c r="AQ3285" s="22" t="str">
        <f t="shared" ca="1" si="155"/>
        <v/>
      </c>
    </row>
    <row r="3286" spans="1:43" ht="14.4" customHeight="1" x14ac:dyDescent="0.3">
      <c r="A3286" s="2" t="s">
        <v>8681</v>
      </c>
      <c r="B3286" s="2" t="s">
        <v>8682</v>
      </c>
      <c r="C3286" s="2" t="s">
        <v>482</v>
      </c>
      <c r="D3286" s="2" t="s">
        <v>189</v>
      </c>
      <c r="E3286" s="2" t="s">
        <v>394</v>
      </c>
      <c r="F3286" s="2">
        <v>42</v>
      </c>
      <c r="G3286" s="2" t="s">
        <v>69</v>
      </c>
      <c r="H3286" s="2" t="s">
        <v>84</v>
      </c>
      <c r="I3286" s="2" t="s">
        <v>45</v>
      </c>
      <c r="J3286" s="3">
        <v>45479</v>
      </c>
      <c r="K3286" s="3">
        <v>45483</v>
      </c>
      <c r="L3286" s="2" t="s">
        <v>37</v>
      </c>
      <c r="M3286" s="2" t="s">
        <v>199</v>
      </c>
      <c r="N3286" s="2" t="s">
        <v>319</v>
      </c>
      <c r="O3286" s="4">
        <v>197000</v>
      </c>
      <c r="P3286" s="4">
        <v>31300</v>
      </c>
      <c r="Q3286" s="4">
        <v>165700</v>
      </c>
      <c r="R3286" s="2">
        <v>18</v>
      </c>
      <c r="S3286" s="5">
        <v>5.04</v>
      </c>
      <c r="T3286" s="4">
        <v>9901.5</v>
      </c>
      <c r="U3286" s="2" t="s">
        <v>73</v>
      </c>
      <c r="V3286" s="2" t="s">
        <v>34</v>
      </c>
      <c r="W3286" s="4">
        <v>148522.5</v>
      </c>
      <c r="X3286" s="4">
        <v>29704.42</v>
      </c>
      <c r="Y3286" s="4">
        <v>178226.92</v>
      </c>
      <c r="Z3286" s="2">
        <v>93</v>
      </c>
      <c r="AA3286" s="2" t="s">
        <v>60</v>
      </c>
      <c r="AB3286" s="2" t="s">
        <v>15732</v>
      </c>
      <c r="AC3286" s="2" t="s">
        <v>138</v>
      </c>
      <c r="AD3286" s="2" t="s">
        <v>76</v>
      </c>
      <c r="AE3286" s="5">
        <v>84.11</v>
      </c>
      <c r="AF3286" s="2">
        <v>3</v>
      </c>
      <c r="AG3286" s="2" t="s">
        <v>130</v>
      </c>
      <c r="AH3286" s="2">
        <v>4</v>
      </c>
      <c r="AI3286" s="6" t="str">
        <f t="shared" si="153"/>
        <v>35-44</v>
      </c>
      <c r="AJ3286" s="11">
        <f>YEAR(tbl_LoanData[[#This Row],[Application Date]])</f>
        <v>2024</v>
      </c>
      <c r="AK3286" s="11" t="str">
        <f>TEXT(tbl_LoanData[[#This Row],[Application Date]],"MMMM")</f>
        <v>July</v>
      </c>
      <c r="AL3286" s="12">
        <f>DATE(YEAR(tbl_LoanData[[#This Row],[Application Date]]),MONTH(tbl_LoanData[[#This Row],[Application Date]]),1)</f>
        <v>45474</v>
      </c>
      <c r="AM3286" s="14">
        <f ca="1">IF(AND(tbl_LoanData[[#This Row],[Application Date]]&gt;=EOMONTH(TODAY(),-1)+1,tbl_LoanData[[#This Row],[Application Date]]&lt;=TODAY()),tbl_LoanData[[#This Row],[Loan Amount]],0)</f>
        <v>0</v>
      </c>
      <c r="AN3286" s="14">
        <f>tbl_LoanData[[#This Row],[Amount Paid]]-(Q3286-X3286)</f>
        <v>12526.919999999984</v>
      </c>
      <c r="AO3286" s="14">
        <f>IF(tbl_LoanData[[#This Row],[Application Status]]="Approved",1,0)</f>
        <v>1</v>
      </c>
      <c r="AP3286" s="22" t="str">
        <f t="shared" ca="1" si="154"/>
        <v/>
      </c>
      <c r="AQ3286" s="22" t="str">
        <f t="shared" ca="1" si="155"/>
        <v/>
      </c>
    </row>
    <row r="3287" spans="1:43" x14ac:dyDescent="0.3">
      <c r="A3287" s="2" t="s">
        <v>8713</v>
      </c>
      <c r="B3287" s="2" t="s">
        <v>8714</v>
      </c>
      <c r="C3287" s="2" t="s">
        <v>1102</v>
      </c>
      <c r="D3287" s="2" t="s">
        <v>268</v>
      </c>
      <c r="E3287" s="2" t="s">
        <v>210</v>
      </c>
      <c r="F3287" s="2">
        <v>48</v>
      </c>
      <c r="G3287" s="2" t="s">
        <v>69</v>
      </c>
      <c r="H3287" s="2" t="s">
        <v>93</v>
      </c>
      <c r="I3287" s="2" t="s">
        <v>50</v>
      </c>
      <c r="J3287" s="3">
        <v>45493</v>
      </c>
      <c r="K3287" s="3">
        <v>45501</v>
      </c>
      <c r="L3287" s="2" t="s">
        <v>40</v>
      </c>
      <c r="M3287" s="2" t="s">
        <v>111</v>
      </c>
      <c r="N3287" s="2" t="s">
        <v>369</v>
      </c>
      <c r="O3287" s="4">
        <v>1106000</v>
      </c>
      <c r="P3287" s="4">
        <v>311900</v>
      </c>
      <c r="Q3287" s="4">
        <v>794100</v>
      </c>
      <c r="R3287" s="2">
        <v>24</v>
      </c>
      <c r="S3287" s="5">
        <v>11.89</v>
      </c>
      <c r="T3287" s="4">
        <v>40955.71</v>
      </c>
      <c r="U3287" s="2" t="s">
        <v>73</v>
      </c>
      <c r="V3287" s="2" t="s">
        <v>33</v>
      </c>
      <c r="W3287" s="4">
        <v>982936.98</v>
      </c>
      <c r="X3287" s="4">
        <v>0</v>
      </c>
      <c r="Y3287" s="4">
        <v>982936.98</v>
      </c>
      <c r="Z3287" s="2">
        <v>0</v>
      </c>
      <c r="AA3287" s="2" t="s">
        <v>56</v>
      </c>
      <c r="AB3287" s="2" t="s">
        <v>15730</v>
      </c>
      <c r="AC3287" s="2" t="s">
        <v>106</v>
      </c>
      <c r="AD3287" s="2" t="s">
        <v>76</v>
      </c>
      <c r="AE3287" s="5">
        <v>71.8</v>
      </c>
      <c r="AF3287" s="2">
        <v>0</v>
      </c>
      <c r="AG3287" s="2" t="s">
        <v>77</v>
      </c>
      <c r="AH3287" s="2">
        <v>8</v>
      </c>
      <c r="AI3287" s="6" t="str">
        <f t="shared" si="153"/>
        <v>45-54</v>
      </c>
      <c r="AJ3287" s="11">
        <f>YEAR(tbl_LoanData[[#This Row],[Application Date]])</f>
        <v>2024</v>
      </c>
      <c r="AK3287" s="11" t="str">
        <f>TEXT(tbl_LoanData[[#This Row],[Application Date]],"MMMM")</f>
        <v>July</v>
      </c>
      <c r="AL3287" s="12">
        <f>DATE(YEAR(tbl_LoanData[[#This Row],[Application Date]]),MONTH(tbl_LoanData[[#This Row],[Application Date]]),1)</f>
        <v>45474</v>
      </c>
      <c r="AM3287" s="14">
        <f ca="1">IF(AND(tbl_LoanData[[#This Row],[Application Date]]&gt;=EOMONTH(TODAY(),-1)+1,tbl_LoanData[[#This Row],[Application Date]]&lt;=TODAY()),tbl_LoanData[[#This Row],[Loan Amount]],0)</f>
        <v>0</v>
      </c>
      <c r="AN3287" s="14">
        <f>tbl_LoanData[[#This Row],[Amount Paid]]-(Q3287-X3287)</f>
        <v>188836.97999999998</v>
      </c>
      <c r="AO3287" s="14">
        <f>IF(tbl_LoanData[[#This Row],[Application Status]]="Approved",1,0)</f>
        <v>1</v>
      </c>
      <c r="AP3287" s="22" t="str">
        <f t="shared" ca="1" si="154"/>
        <v/>
      </c>
      <c r="AQ3287" s="22" t="str">
        <f t="shared" ca="1" si="155"/>
        <v/>
      </c>
    </row>
    <row r="3288" spans="1:43" x14ac:dyDescent="0.3">
      <c r="A3288" s="2" t="s">
        <v>8907</v>
      </c>
      <c r="B3288" s="2" t="s">
        <v>8908</v>
      </c>
      <c r="C3288" s="2" t="s">
        <v>1573</v>
      </c>
      <c r="D3288" s="2" t="s">
        <v>91</v>
      </c>
      <c r="E3288" s="2" t="s">
        <v>465</v>
      </c>
      <c r="F3288" s="2">
        <v>43</v>
      </c>
      <c r="G3288" s="2" t="s">
        <v>69</v>
      </c>
      <c r="H3288" s="2" t="s">
        <v>269</v>
      </c>
      <c r="I3288" s="2" t="s">
        <v>46</v>
      </c>
      <c r="J3288" s="3">
        <v>45478</v>
      </c>
      <c r="K3288" s="3">
        <v>45488</v>
      </c>
      <c r="L3288" s="2" t="s">
        <v>41</v>
      </c>
      <c r="M3288" s="2" t="s">
        <v>552</v>
      </c>
      <c r="N3288" s="2" t="s">
        <v>553</v>
      </c>
      <c r="O3288" s="4">
        <v>4406000</v>
      </c>
      <c r="P3288" s="4">
        <v>1118500</v>
      </c>
      <c r="Q3288" s="4">
        <v>3287500</v>
      </c>
      <c r="R3288" s="2">
        <v>48</v>
      </c>
      <c r="S3288" s="5">
        <v>7.78</v>
      </c>
      <c r="T3288" s="4">
        <v>89803.54</v>
      </c>
      <c r="U3288" s="2" t="s">
        <v>73</v>
      </c>
      <c r="V3288" s="2" t="s">
        <v>74</v>
      </c>
      <c r="W3288" s="4">
        <v>2245088.5</v>
      </c>
      <c r="X3288" s="4">
        <v>2065481.5</v>
      </c>
      <c r="Y3288" s="4">
        <v>4310570</v>
      </c>
      <c r="Z3288" s="2">
        <v>0</v>
      </c>
      <c r="AA3288" s="2" t="s">
        <v>56</v>
      </c>
      <c r="AB3288" s="2" t="s">
        <v>15736</v>
      </c>
      <c r="AC3288" s="2" t="s">
        <v>138</v>
      </c>
      <c r="AD3288" s="2" t="s">
        <v>76</v>
      </c>
      <c r="AE3288" s="5">
        <v>74.61</v>
      </c>
      <c r="AF3288" s="2">
        <v>0</v>
      </c>
      <c r="AG3288" s="2" t="s">
        <v>77</v>
      </c>
      <c r="AH3288" s="2">
        <v>10</v>
      </c>
      <c r="AI3288" s="6" t="str">
        <f t="shared" si="153"/>
        <v>35-44</v>
      </c>
      <c r="AJ3288" s="11">
        <f>YEAR(tbl_LoanData[[#This Row],[Application Date]])</f>
        <v>2024</v>
      </c>
      <c r="AK3288" s="11" t="str">
        <f>TEXT(tbl_LoanData[[#This Row],[Application Date]],"MMMM")</f>
        <v>July</v>
      </c>
      <c r="AL3288" s="12">
        <f>DATE(YEAR(tbl_LoanData[[#This Row],[Application Date]]),MONTH(tbl_LoanData[[#This Row],[Application Date]]),1)</f>
        <v>45474</v>
      </c>
      <c r="AM3288" s="14">
        <f ca="1">IF(AND(tbl_LoanData[[#This Row],[Application Date]]&gt;=EOMONTH(TODAY(),-1)+1,tbl_LoanData[[#This Row],[Application Date]]&lt;=TODAY()),tbl_LoanData[[#This Row],[Loan Amount]],0)</f>
        <v>0</v>
      </c>
      <c r="AN3288" s="14">
        <f>tbl_LoanData[[#This Row],[Amount Paid]]-(Q3288-X3288)</f>
        <v>1023070</v>
      </c>
      <c r="AO3288" s="14">
        <f>IF(tbl_LoanData[[#This Row],[Application Status]]="Approved",1,0)</f>
        <v>1</v>
      </c>
      <c r="AP3288" s="22" t="str">
        <f t="shared" ca="1" si="154"/>
        <v/>
      </c>
      <c r="AQ3288" s="22" t="str">
        <f t="shared" ca="1" si="155"/>
        <v/>
      </c>
    </row>
    <row r="3289" spans="1:43" ht="14.4" customHeight="1" x14ac:dyDescent="0.3">
      <c r="A3289" s="2" t="s">
        <v>8949</v>
      </c>
      <c r="B3289" s="2" t="s">
        <v>8950</v>
      </c>
      <c r="C3289" s="2" t="s">
        <v>546</v>
      </c>
      <c r="D3289" s="2" t="s">
        <v>189</v>
      </c>
      <c r="E3289" s="2" t="s">
        <v>402</v>
      </c>
      <c r="F3289" s="2">
        <v>39</v>
      </c>
      <c r="G3289" s="2" t="s">
        <v>83</v>
      </c>
      <c r="H3289" s="2" t="s">
        <v>143</v>
      </c>
      <c r="I3289" s="2" t="s">
        <v>46</v>
      </c>
      <c r="J3289" s="3">
        <v>45489</v>
      </c>
      <c r="K3289" s="3"/>
      <c r="L3289" s="2" t="s">
        <v>40</v>
      </c>
      <c r="M3289" s="2" t="s">
        <v>157</v>
      </c>
      <c r="N3289" s="2" t="s">
        <v>299</v>
      </c>
      <c r="O3289" s="4">
        <v>1179000</v>
      </c>
      <c r="P3289" s="4">
        <v>417700</v>
      </c>
      <c r="Q3289" s="4">
        <v>761300</v>
      </c>
      <c r="R3289" s="2">
        <v>48</v>
      </c>
      <c r="S3289" s="5">
        <v>6.67</v>
      </c>
      <c r="T3289" s="4">
        <v>20091.98</v>
      </c>
      <c r="U3289" s="2" t="s">
        <v>96</v>
      </c>
      <c r="V3289" s="2" t="s">
        <v>97</v>
      </c>
      <c r="W3289" s="4">
        <v>0</v>
      </c>
      <c r="X3289" s="4">
        <v>0</v>
      </c>
      <c r="Y3289" s="4">
        <v>964414.84</v>
      </c>
      <c r="Z3289" s="2">
        <v>0</v>
      </c>
      <c r="AA3289" s="2" t="s">
        <v>97</v>
      </c>
      <c r="AB3289" s="2" t="s">
        <v>15734</v>
      </c>
      <c r="AC3289" s="2" t="s">
        <v>360</v>
      </c>
      <c r="AD3289" s="2" t="s">
        <v>76</v>
      </c>
      <c r="AE3289" s="5">
        <v>64.569999999999993</v>
      </c>
      <c r="AF3289" s="2">
        <v>0</v>
      </c>
      <c r="AG3289" s="2" t="s">
        <v>97</v>
      </c>
      <c r="AH3289" s="2"/>
      <c r="AI3289" s="6" t="str">
        <f t="shared" si="153"/>
        <v>35-44</v>
      </c>
      <c r="AJ3289" s="11">
        <f>YEAR(tbl_LoanData[[#This Row],[Application Date]])</f>
        <v>2024</v>
      </c>
      <c r="AK3289" s="11" t="str">
        <f>TEXT(tbl_LoanData[[#This Row],[Application Date]],"MMMM")</f>
        <v>July</v>
      </c>
      <c r="AL3289" s="12">
        <f>DATE(YEAR(tbl_LoanData[[#This Row],[Application Date]]),MONTH(tbl_LoanData[[#This Row],[Application Date]]),1)</f>
        <v>45474</v>
      </c>
      <c r="AM3289" s="14">
        <f ca="1">IF(AND(tbl_LoanData[[#This Row],[Application Date]]&gt;=EOMONTH(TODAY(),-1)+1,tbl_LoanData[[#This Row],[Application Date]]&lt;=TODAY()),tbl_LoanData[[#This Row],[Loan Amount]],0)</f>
        <v>0</v>
      </c>
      <c r="AN3289" s="14">
        <f>tbl_LoanData[[#This Row],[Amount Paid]]-(Q3289-X3289)</f>
        <v>-761300</v>
      </c>
      <c r="AO3289" s="14">
        <f>IF(tbl_LoanData[[#This Row],[Application Status]]="Approved",1,0)</f>
        <v>0</v>
      </c>
      <c r="AP3289" s="22" t="str">
        <f t="shared" ca="1" si="154"/>
        <v/>
      </c>
      <c r="AQ3289" s="22" t="str">
        <f t="shared" ca="1" si="155"/>
        <v/>
      </c>
    </row>
    <row r="3290" spans="1:43" ht="14.4" customHeight="1" x14ac:dyDescent="0.3">
      <c r="A3290" s="2" t="s">
        <v>8973</v>
      </c>
      <c r="B3290" s="2" t="s">
        <v>8974</v>
      </c>
      <c r="C3290" s="2" t="s">
        <v>781</v>
      </c>
      <c r="D3290" s="2" t="s">
        <v>102</v>
      </c>
      <c r="E3290" s="2" t="s">
        <v>402</v>
      </c>
      <c r="F3290" s="2">
        <v>55</v>
      </c>
      <c r="G3290" s="2" t="s">
        <v>69</v>
      </c>
      <c r="H3290" s="2" t="s">
        <v>151</v>
      </c>
      <c r="I3290" s="2" t="s">
        <v>46</v>
      </c>
      <c r="J3290" s="3">
        <v>45499</v>
      </c>
      <c r="K3290" s="3">
        <v>45507</v>
      </c>
      <c r="L3290" s="2" t="s">
        <v>40</v>
      </c>
      <c r="M3290" s="2" t="s">
        <v>111</v>
      </c>
      <c r="N3290" s="2" t="s">
        <v>120</v>
      </c>
      <c r="O3290" s="4">
        <v>898000</v>
      </c>
      <c r="P3290" s="4">
        <v>153200</v>
      </c>
      <c r="Q3290" s="4">
        <v>744800</v>
      </c>
      <c r="R3290" s="2">
        <v>60</v>
      </c>
      <c r="S3290" s="5">
        <v>6.47</v>
      </c>
      <c r="T3290" s="4">
        <v>16429.05</v>
      </c>
      <c r="U3290" s="2" t="s">
        <v>73</v>
      </c>
      <c r="V3290" s="2" t="s">
        <v>74</v>
      </c>
      <c r="W3290" s="4">
        <v>377868.15</v>
      </c>
      <c r="X3290" s="4">
        <v>607874.65</v>
      </c>
      <c r="Y3290" s="4">
        <v>985742.8</v>
      </c>
      <c r="Z3290" s="2">
        <v>28</v>
      </c>
      <c r="AA3290" s="2" t="s">
        <v>57</v>
      </c>
      <c r="AB3290" s="2" t="s">
        <v>15728</v>
      </c>
      <c r="AC3290" s="2" t="s">
        <v>106</v>
      </c>
      <c r="AD3290" s="2" t="s">
        <v>76</v>
      </c>
      <c r="AE3290" s="5">
        <v>82.94</v>
      </c>
      <c r="AF3290" s="2">
        <v>1</v>
      </c>
      <c r="AG3290" s="2" t="s">
        <v>77</v>
      </c>
      <c r="AH3290" s="2">
        <v>8</v>
      </c>
      <c r="AI3290" s="6" t="str">
        <f t="shared" si="153"/>
        <v>55-64</v>
      </c>
      <c r="AJ3290" s="11">
        <f>YEAR(tbl_LoanData[[#This Row],[Application Date]])</f>
        <v>2024</v>
      </c>
      <c r="AK3290" s="11" t="str">
        <f>TEXT(tbl_LoanData[[#This Row],[Application Date]],"MMMM")</f>
        <v>July</v>
      </c>
      <c r="AL3290" s="12">
        <f>DATE(YEAR(tbl_LoanData[[#This Row],[Application Date]]),MONTH(tbl_LoanData[[#This Row],[Application Date]]),1)</f>
        <v>45474</v>
      </c>
      <c r="AM3290" s="14">
        <f ca="1">IF(AND(tbl_LoanData[[#This Row],[Application Date]]&gt;=EOMONTH(TODAY(),-1)+1,tbl_LoanData[[#This Row],[Application Date]]&lt;=TODAY()),tbl_LoanData[[#This Row],[Loan Amount]],0)</f>
        <v>0</v>
      </c>
      <c r="AN3290" s="14">
        <f>tbl_LoanData[[#This Row],[Amount Paid]]-(Q3290-X3290)</f>
        <v>240942.80000000005</v>
      </c>
      <c r="AO3290" s="14">
        <f>IF(tbl_LoanData[[#This Row],[Application Status]]="Approved",1,0)</f>
        <v>1</v>
      </c>
      <c r="AP3290" s="22" t="str">
        <f t="shared" ca="1" si="154"/>
        <v/>
      </c>
      <c r="AQ3290" s="22" t="str">
        <f t="shared" ca="1" si="155"/>
        <v/>
      </c>
    </row>
    <row r="3291" spans="1:43" x14ac:dyDescent="0.3">
      <c r="A3291" s="2" t="s">
        <v>8979</v>
      </c>
      <c r="B3291" s="2" t="s">
        <v>8980</v>
      </c>
      <c r="C3291" s="2" t="s">
        <v>423</v>
      </c>
      <c r="D3291" s="2" t="s">
        <v>209</v>
      </c>
      <c r="E3291" s="2" t="s">
        <v>142</v>
      </c>
      <c r="F3291" s="2">
        <v>41</v>
      </c>
      <c r="G3291" s="2" t="s">
        <v>69</v>
      </c>
      <c r="H3291" s="2" t="s">
        <v>273</v>
      </c>
      <c r="I3291" s="2" t="s">
        <v>45</v>
      </c>
      <c r="J3291" s="3">
        <v>45504</v>
      </c>
      <c r="K3291" s="3">
        <v>45521</v>
      </c>
      <c r="L3291" s="2" t="s">
        <v>38</v>
      </c>
      <c r="M3291" s="2" t="s">
        <v>71</v>
      </c>
      <c r="N3291" s="2" t="s">
        <v>589</v>
      </c>
      <c r="O3291" s="4">
        <v>1367000</v>
      </c>
      <c r="P3291" s="4">
        <v>362500</v>
      </c>
      <c r="Q3291" s="4">
        <v>1004500</v>
      </c>
      <c r="R3291" s="2">
        <v>48</v>
      </c>
      <c r="S3291" s="5">
        <v>5.0599999999999996</v>
      </c>
      <c r="T3291" s="4">
        <v>25162.720000000001</v>
      </c>
      <c r="U3291" s="2" t="s">
        <v>73</v>
      </c>
      <c r="V3291" s="2" t="s">
        <v>74</v>
      </c>
      <c r="W3291" s="4">
        <v>603905.28000000003</v>
      </c>
      <c r="X3291" s="4">
        <v>603905.52</v>
      </c>
      <c r="Y3291" s="4">
        <v>1207810.8</v>
      </c>
      <c r="Z3291" s="2">
        <v>0</v>
      </c>
      <c r="AA3291" s="2" t="s">
        <v>56</v>
      </c>
      <c r="AB3291" s="2" t="s">
        <v>15731</v>
      </c>
      <c r="AC3291" s="2" t="s">
        <v>106</v>
      </c>
      <c r="AD3291" s="2" t="s">
        <v>76</v>
      </c>
      <c r="AE3291" s="5">
        <v>73.48</v>
      </c>
      <c r="AF3291" s="2">
        <v>0</v>
      </c>
      <c r="AG3291" s="2" t="s">
        <v>77</v>
      </c>
      <c r="AH3291" s="2">
        <v>17</v>
      </c>
      <c r="AI3291" s="6" t="str">
        <f t="shared" si="153"/>
        <v>35-44</v>
      </c>
      <c r="AJ3291" s="11">
        <f>YEAR(tbl_LoanData[[#This Row],[Application Date]])</f>
        <v>2024</v>
      </c>
      <c r="AK3291" s="11" t="str">
        <f>TEXT(tbl_LoanData[[#This Row],[Application Date]],"MMMM")</f>
        <v>July</v>
      </c>
      <c r="AL3291" s="12">
        <f>DATE(YEAR(tbl_LoanData[[#This Row],[Application Date]]),MONTH(tbl_LoanData[[#This Row],[Application Date]]),1)</f>
        <v>45474</v>
      </c>
      <c r="AM3291" s="14">
        <f ca="1">IF(AND(tbl_LoanData[[#This Row],[Application Date]]&gt;=EOMONTH(TODAY(),-1)+1,tbl_LoanData[[#This Row],[Application Date]]&lt;=TODAY()),tbl_LoanData[[#This Row],[Loan Amount]],0)</f>
        <v>0</v>
      </c>
      <c r="AN3291" s="14">
        <f>tbl_LoanData[[#This Row],[Amount Paid]]-(Q3291-X3291)</f>
        <v>203310.80000000005</v>
      </c>
      <c r="AO3291" s="14">
        <f>IF(tbl_LoanData[[#This Row],[Application Status]]="Approved",1,0)</f>
        <v>1</v>
      </c>
      <c r="AP3291" s="22" t="str">
        <f t="shared" ca="1" si="154"/>
        <v/>
      </c>
      <c r="AQ3291" s="22" t="str">
        <f t="shared" ca="1" si="155"/>
        <v/>
      </c>
    </row>
    <row r="3292" spans="1:43" ht="14.4" customHeight="1" x14ac:dyDescent="0.3">
      <c r="A3292" s="2" t="s">
        <v>9097</v>
      </c>
      <c r="B3292" s="2" t="s">
        <v>9098</v>
      </c>
      <c r="C3292" s="2" t="s">
        <v>575</v>
      </c>
      <c r="D3292" s="2" t="s">
        <v>204</v>
      </c>
      <c r="E3292" s="2" t="s">
        <v>385</v>
      </c>
      <c r="F3292" s="2">
        <v>38</v>
      </c>
      <c r="G3292" s="2" t="s">
        <v>69</v>
      </c>
      <c r="H3292" s="2" t="s">
        <v>516</v>
      </c>
      <c r="I3292" s="2" t="s">
        <v>53</v>
      </c>
      <c r="J3292" s="3">
        <v>45501</v>
      </c>
      <c r="K3292" s="3">
        <v>45510</v>
      </c>
      <c r="L3292" s="2" t="s">
        <v>39</v>
      </c>
      <c r="M3292" s="2" t="s">
        <v>94</v>
      </c>
      <c r="N3292" s="2" t="s">
        <v>418</v>
      </c>
      <c r="O3292" s="4">
        <v>1548000</v>
      </c>
      <c r="P3292" s="4">
        <v>286300</v>
      </c>
      <c r="Q3292" s="4">
        <v>1261700</v>
      </c>
      <c r="R3292" s="2">
        <v>36</v>
      </c>
      <c r="S3292" s="5">
        <v>13.66</v>
      </c>
      <c r="T3292" s="4">
        <v>49409.57</v>
      </c>
      <c r="U3292" s="2" t="s">
        <v>73</v>
      </c>
      <c r="V3292" s="2" t="s">
        <v>74</v>
      </c>
      <c r="W3292" s="4">
        <v>1136420.1100000001</v>
      </c>
      <c r="X3292" s="4">
        <v>642324.55000000005</v>
      </c>
      <c r="Y3292" s="4">
        <v>1778744.66</v>
      </c>
      <c r="Z3292" s="2">
        <v>30</v>
      </c>
      <c r="AA3292" s="2" t="s">
        <v>57</v>
      </c>
      <c r="AB3292" s="2" t="s">
        <v>15730</v>
      </c>
      <c r="AC3292" s="2" t="s">
        <v>75</v>
      </c>
      <c r="AD3292" s="2" t="s">
        <v>76</v>
      </c>
      <c r="AE3292" s="5">
        <v>81.510000000000005</v>
      </c>
      <c r="AF3292" s="2">
        <v>1</v>
      </c>
      <c r="AG3292" s="2" t="s">
        <v>77</v>
      </c>
      <c r="AH3292" s="2">
        <v>9</v>
      </c>
      <c r="AI3292" s="6" t="str">
        <f t="shared" si="153"/>
        <v>35-44</v>
      </c>
      <c r="AJ3292" s="11">
        <f>YEAR(tbl_LoanData[[#This Row],[Application Date]])</f>
        <v>2024</v>
      </c>
      <c r="AK3292" s="11" t="str">
        <f>TEXT(tbl_LoanData[[#This Row],[Application Date]],"MMMM")</f>
        <v>July</v>
      </c>
      <c r="AL3292" s="12">
        <f>DATE(YEAR(tbl_LoanData[[#This Row],[Application Date]]),MONTH(tbl_LoanData[[#This Row],[Application Date]]),1)</f>
        <v>45474</v>
      </c>
      <c r="AM3292" s="14">
        <f ca="1">IF(AND(tbl_LoanData[[#This Row],[Application Date]]&gt;=EOMONTH(TODAY(),-1)+1,tbl_LoanData[[#This Row],[Application Date]]&lt;=TODAY()),tbl_LoanData[[#This Row],[Loan Amount]],0)</f>
        <v>0</v>
      </c>
      <c r="AN3292" s="14">
        <f>tbl_LoanData[[#This Row],[Amount Paid]]-(Q3292-X3292)</f>
        <v>517044.66000000015</v>
      </c>
      <c r="AO3292" s="14">
        <f>IF(tbl_LoanData[[#This Row],[Application Status]]="Approved",1,0)</f>
        <v>1</v>
      </c>
      <c r="AP3292" s="22" t="str">
        <f t="shared" ca="1" si="154"/>
        <v/>
      </c>
      <c r="AQ3292" s="22" t="str">
        <f t="shared" ca="1" si="155"/>
        <v/>
      </c>
    </row>
    <row r="3293" spans="1:43" x14ac:dyDescent="0.3">
      <c r="A3293" s="2" t="s">
        <v>9231</v>
      </c>
      <c r="B3293" s="2" t="s">
        <v>9232</v>
      </c>
      <c r="C3293" s="2" t="s">
        <v>621</v>
      </c>
      <c r="D3293" s="2" t="s">
        <v>67</v>
      </c>
      <c r="E3293" s="2" t="s">
        <v>176</v>
      </c>
      <c r="F3293" s="2">
        <v>56</v>
      </c>
      <c r="G3293" s="2" t="s">
        <v>69</v>
      </c>
      <c r="H3293" s="2" t="s">
        <v>256</v>
      </c>
      <c r="I3293" s="2" t="s">
        <v>43</v>
      </c>
      <c r="J3293" s="3">
        <v>45483</v>
      </c>
      <c r="K3293" s="3">
        <v>45488</v>
      </c>
      <c r="L3293" s="2" t="s">
        <v>36</v>
      </c>
      <c r="M3293" s="2" t="s">
        <v>85</v>
      </c>
      <c r="N3293" s="2" t="s">
        <v>344</v>
      </c>
      <c r="O3293" s="4">
        <v>1982000</v>
      </c>
      <c r="P3293" s="4">
        <v>400600</v>
      </c>
      <c r="Q3293" s="4">
        <v>1581400</v>
      </c>
      <c r="R3293" s="2">
        <v>36</v>
      </c>
      <c r="S3293" s="5">
        <v>9.83</v>
      </c>
      <c r="T3293" s="4">
        <v>56882.080000000002</v>
      </c>
      <c r="U3293" s="2" t="s">
        <v>73</v>
      </c>
      <c r="V3293" s="2" t="s">
        <v>74</v>
      </c>
      <c r="W3293" s="4">
        <v>1251405.76</v>
      </c>
      <c r="X3293" s="4">
        <v>796349.1</v>
      </c>
      <c r="Y3293" s="4">
        <v>2047754.86</v>
      </c>
      <c r="Z3293" s="2">
        <v>87</v>
      </c>
      <c r="AA3293" s="2" t="s">
        <v>59</v>
      </c>
      <c r="AB3293" s="2" t="s">
        <v>15734</v>
      </c>
      <c r="AC3293" s="2" t="s">
        <v>213</v>
      </c>
      <c r="AD3293" s="2" t="s">
        <v>76</v>
      </c>
      <c r="AE3293" s="5">
        <v>79.790000000000006</v>
      </c>
      <c r="AF3293" s="2">
        <v>3</v>
      </c>
      <c r="AG3293" s="2" t="s">
        <v>130</v>
      </c>
      <c r="AH3293" s="2">
        <v>5</v>
      </c>
      <c r="AI3293" s="6" t="str">
        <f t="shared" si="153"/>
        <v>55-64</v>
      </c>
      <c r="AJ3293" s="11">
        <f>YEAR(tbl_LoanData[[#This Row],[Application Date]])</f>
        <v>2024</v>
      </c>
      <c r="AK3293" s="11" t="str">
        <f>TEXT(tbl_LoanData[[#This Row],[Application Date]],"MMMM")</f>
        <v>July</v>
      </c>
      <c r="AL3293" s="12">
        <f>DATE(YEAR(tbl_LoanData[[#This Row],[Application Date]]),MONTH(tbl_LoanData[[#This Row],[Application Date]]),1)</f>
        <v>45474</v>
      </c>
      <c r="AM3293" s="14">
        <f ca="1">IF(AND(tbl_LoanData[[#This Row],[Application Date]]&gt;=EOMONTH(TODAY(),-1)+1,tbl_LoanData[[#This Row],[Application Date]]&lt;=TODAY()),tbl_LoanData[[#This Row],[Loan Amount]],0)</f>
        <v>0</v>
      </c>
      <c r="AN3293" s="14">
        <f>tbl_LoanData[[#This Row],[Amount Paid]]-(Q3293-X3293)</f>
        <v>466354.86</v>
      </c>
      <c r="AO3293" s="14">
        <f>IF(tbl_LoanData[[#This Row],[Application Status]]="Approved",1,0)</f>
        <v>1</v>
      </c>
      <c r="AP3293" s="22" t="str">
        <f t="shared" ca="1" si="154"/>
        <v/>
      </c>
      <c r="AQ3293" s="22" t="str">
        <f t="shared" ca="1" si="155"/>
        <v/>
      </c>
    </row>
    <row r="3294" spans="1:43" ht="14.4" customHeight="1" x14ac:dyDescent="0.3">
      <c r="A3294" s="2" t="s">
        <v>9371</v>
      </c>
      <c r="B3294" s="2" t="s">
        <v>9372</v>
      </c>
      <c r="C3294" s="2" t="s">
        <v>292</v>
      </c>
      <c r="D3294" s="2" t="s">
        <v>182</v>
      </c>
      <c r="E3294" s="2" t="s">
        <v>125</v>
      </c>
      <c r="F3294" s="2">
        <v>47</v>
      </c>
      <c r="G3294" s="2" t="s">
        <v>83</v>
      </c>
      <c r="H3294" s="2" t="s">
        <v>307</v>
      </c>
      <c r="I3294" s="2" t="s">
        <v>43</v>
      </c>
      <c r="J3294" s="3">
        <v>45490</v>
      </c>
      <c r="K3294" s="3">
        <v>45497</v>
      </c>
      <c r="L3294" s="2" t="s">
        <v>37</v>
      </c>
      <c r="M3294" s="2" t="s">
        <v>199</v>
      </c>
      <c r="N3294" s="2" t="s">
        <v>200</v>
      </c>
      <c r="O3294" s="4">
        <v>94000</v>
      </c>
      <c r="P3294" s="4">
        <v>11500</v>
      </c>
      <c r="Q3294" s="4">
        <v>82500</v>
      </c>
      <c r="R3294" s="2">
        <v>48</v>
      </c>
      <c r="S3294" s="5">
        <v>9.99</v>
      </c>
      <c r="T3294" s="4">
        <v>2405.56</v>
      </c>
      <c r="U3294" s="2" t="s">
        <v>73</v>
      </c>
      <c r="V3294" s="2" t="s">
        <v>74</v>
      </c>
      <c r="W3294" s="4">
        <v>45705.64</v>
      </c>
      <c r="X3294" s="4">
        <v>69761.36</v>
      </c>
      <c r="Y3294" s="4">
        <v>115467</v>
      </c>
      <c r="Z3294" s="2">
        <v>174</v>
      </c>
      <c r="AA3294" s="2" t="s">
        <v>60</v>
      </c>
      <c r="AB3294" s="2" t="s">
        <v>15732</v>
      </c>
      <c r="AC3294" s="2" t="s">
        <v>146</v>
      </c>
      <c r="AD3294" s="2" t="s">
        <v>76</v>
      </c>
      <c r="AE3294" s="5">
        <v>87.77</v>
      </c>
      <c r="AF3294" s="2">
        <v>6</v>
      </c>
      <c r="AG3294" s="2" t="s">
        <v>130</v>
      </c>
      <c r="AH3294" s="2">
        <v>7</v>
      </c>
      <c r="AI3294" s="6" t="str">
        <f t="shared" si="153"/>
        <v>45-54</v>
      </c>
      <c r="AJ3294" s="11">
        <f>YEAR(tbl_LoanData[[#This Row],[Application Date]])</f>
        <v>2024</v>
      </c>
      <c r="AK3294" s="11" t="str">
        <f>TEXT(tbl_LoanData[[#This Row],[Application Date]],"MMMM")</f>
        <v>July</v>
      </c>
      <c r="AL3294" s="12">
        <f>DATE(YEAR(tbl_LoanData[[#This Row],[Application Date]]),MONTH(tbl_LoanData[[#This Row],[Application Date]]),1)</f>
        <v>45474</v>
      </c>
      <c r="AM3294" s="14">
        <f ca="1">IF(AND(tbl_LoanData[[#This Row],[Application Date]]&gt;=EOMONTH(TODAY(),-1)+1,tbl_LoanData[[#This Row],[Application Date]]&lt;=TODAY()),tbl_LoanData[[#This Row],[Loan Amount]],0)</f>
        <v>0</v>
      </c>
      <c r="AN3294" s="14">
        <f>tbl_LoanData[[#This Row],[Amount Paid]]-(Q3294-X3294)</f>
        <v>32967</v>
      </c>
      <c r="AO3294" s="14">
        <f>IF(tbl_LoanData[[#This Row],[Application Status]]="Approved",1,0)</f>
        <v>1</v>
      </c>
      <c r="AP3294" s="22" t="str">
        <f t="shared" ca="1" si="154"/>
        <v/>
      </c>
      <c r="AQ3294" s="22" t="str">
        <f t="shared" ca="1" si="155"/>
        <v/>
      </c>
    </row>
    <row r="3295" spans="1:43" ht="14.4" customHeight="1" x14ac:dyDescent="0.3">
      <c r="A3295" s="2" t="s">
        <v>9603</v>
      </c>
      <c r="B3295" s="2" t="s">
        <v>9604</v>
      </c>
      <c r="C3295" s="2" t="s">
        <v>356</v>
      </c>
      <c r="D3295" s="2" t="s">
        <v>182</v>
      </c>
      <c r="E3295" s="2" t="s">
        <v>232</v>
      </c>
      <c r="F3295" s="2">
        <v>29</v>
      </c>
      <c r="G3295" s="2" t="s">
        <v>69</v>
      </c>
      <c r="H3295" s="2" t="s">
        <v>269</v>
      </c>
      <c r="I3295" s="2" t="s">
        <v>46</v>
      </c>
      <c r="J3295" s="3">
        <v>45477</v>
      </c>
      <c r="K3295" s="3"/>
      <c r="L3295" s="2" t="s">
        <v>40</v>
      </c>
      <c r="M3295" s="2" t="s">
        <v>157</v>
      </c>
      <c r="N3295" s="2" t="s">
        <v>328</v>
      </c>
      <c r="O3295" s="4">
        <v>796000</v>
      </c>
      <c r="P3295" s="4">
        <v>108800</v>
      </c>
      <c r="Q3295" s="4">
        <v>687200</v>
      </c>
      <c r="R3295" s="2">
        <v>48</v>
      </c>
      <c r="S3295" s="5">
        <v>9.68</v>
      </c>
      <c r="T3295" s="4">
        <v>19860.080000000002</v>
      </c>
      <c r="U3295" s="2" t="s">
        <v>113</v>
      </c>
      <c r="V3295" s="2" t="s">
        <v>97</v>
      </c>
      <c r="W3295" s="4">
        <v>0</v>
      </c>
      <c r="X3295" s="4">
        <v>0</v>
      </c>
      <c r="Y3295" s="4">
        <v>953283.84</v>
      </c>
      <c r="Z3295" s="2">
        <v>0</v>
      </c>
      <c r="AA3295" s="2" t="s">
        <v>97</v>
      </c>
      <c r="AB3295" s="2" t="s">
        <v>15728</v>
      </c>
      <c r="AC3295" s="2" t="s">
        <v>129</v>
      </c>
      <c r="AD3295" s="2" t="s">
        <v>76</v>
      </c>
      <c r="AE3295" s="5">
        <v>86.33</v>
      </c>
      <c r="AF3295" s="2">
        <v>0</v>
      </c>
      <c r="AG3295" s="2" t="s">
        <v>97</v>
      </c>
      <c r="AH3295" s="2"/>
      <c r="AI3295" s="6" t="str">
        <f t="shared" si="153"/>
        <v>25-34</v>
      </c>
      <c r="AJ3295" s="11">
        <f>YEAR(tbl_LoanData[[#This Row],[Application Date]])</f>
        <v>2024</v>
      </c>
      <c r="AK3295" s="11" t="str">
        <f>TEXT(tbl_LoanData[[#This Row],[Application Date]],"MMMM")</f>
        <v>July</v>
      </c>
      <c r="AL3295" s="12">
        <f>DATE(YEAR(tbl_LoanData[[#This Row],[Application Date]]),MONTH(tbl_LoanData[[#This Row],[Application Date]]),1)</f>
        <v>45474</v>
      </c>
      <c r="AM3295" s="14">
        <f ca="1">IF(AND(tbl_LoanData[[#This Row],[Application Date]]&gt;=EOMONTH(TODAY(),-1)+1,tbl_LoanData[[#This Row],[Application Date]]&lt;=TODAY()),tbl_LoanData[[#This Row],[Loan Amount]],0)</f>
        <v>0</v>
      </c>
      <c r="AN3295" s="14">
        <f>tbl_LoanData[[#This Row],[Amount Paid]]-(Q3295-X3295)</f>
        <v>-687200</v>
      </c>
      <c r="AO3295" s="14">
        <f>IF(tbl_LoanData[[#This Row],[Application Status]]="Approved",1,0)</f>
        <v>0</v>
      </c>
      <c r="AP3295" s="22" t="str">
        <f t="shared" ca="1" si="154"/>
        <v/>
      </c>
      <c r="AQ3295" s="22" t="str">
        <f t="shared" ca="1" si="155"/>
        <v/>
      </c>
    </row>
    <row r="3296" spans="1:43" ht="14.4" customHeight="1" x14ac:dyDescent="0.3">
      <c r="A3296" s="2" t="s">
        <v>9643</v>
      </c>
      <c r="B3296" s="2" t="s">
        <v>9644</v>
      </c>
      <c r="C3296" s="2" t="s">
        <v>986</v>
      </c>
      <c r="D3296" s="2" t="s">
        <v>118</v>
      </c>
      <c r="E3296" s="2" t="s">
        <v>91</v>
      </c>
      <c r="F3296" s="2">
        <v>55</v>
      </c>
      <c r="G3296" s="2" t="s">
        <v>83</v>
      </c>
      <c r="H3296" s="2" t="s">
        <v>298</v>
      </c>
      <c r="I3296" s="2" t="s">
        <v>43</v>
      </c>
      <c r="J3296" s="3">
        <v>45478</v>
      </c>
      <c r="K3296" s="3"/>
      <c r="L3296" s="2" t="s">
        <v>40</v>
      </c>
      <c r="M3296" s="2" t="s">
        <v>157</v>
      </c>
      <c r="N3296" s="2" t="s">
        <v>328</v>
      </c>
      <c r="O3296" s="4">
        <v>1447000</v>
      </c>
      <c r="P3296" s="4">
        <v>162100</v>
      </c>
      <c r="Q3296" s="4">
        <v>1284900</v>
      </c>
      <c r="R3296" s="2">
        <v>36</v>
      </c>
      <c r="S3296" s="5">
        <v>9.25</v>
      </c>
      <c r="T3296" s="4">
        <v>45596.1</v>
      </c>
      <c r="U3296" s="2" t="s">
        <v>113</v>
      </c>
      <c r="V3296" s="2" t="s">
        <v>97</v>
      </c>
      <c r="W3296" s="4">
        <v>0</v>
      </c>
      <c r="X3296" s="4">
        <v>0</v>
      </c>
      <c r="Y3296" s="4">
        <v>1641459.75</v>
      </c>
      <c r="Z3296" s="2">
        <v>0</v>
      </c>
      <c r="AA3296" s="2" t="s">
        <v>97</v>
      </c>
      <c r="AB3296" s="2" t="s">
        <v>15734</v>
      </c>
      <c r="AC3296" s="2" t="s">
        <v>213</v>
      </c>
      <c r="AD3296" s="2" t="s">
        <v>76</v>
      </c>
      <c r="AE3296" s="5">
        <v>88.8</v>
      </c>
      <c r="AF3296" s="2">
        <v>0</v>
      </c>
      <c r="AG3296" s="2" t="s">
        <v>97</v>
      </c>
      <c r="AH3296" s="2"/>
      <c r="AI3296" s="6" t="str">
        <f t="shared" si="153"/>
        <v>55-64</v>
      </c>
      <c r="AJ3296" s="11">
        <f>YEAR(tbl_LoanData[[#This Row],[Application Date]])</f>
        <v>2024</v>
      </c>
      <c r="AK3296" s="11" t="str">
        <f>TEXT(tbl_LoanData[[#This Row],[Application Date]],"MMMM")</f>
        <v>July</v>
      </c>
      <c r="AL3296" s="12">
        <f>DATE(YEAR(tbl_LoanData[[#This Row],[Application Date]]),MONTH(tbl_LoanData[[#This Row],[Application Date]]),1)</f>
        <v>45474</v>
      </c>
      <c r="AM3296" s="14">
        <f ca="1">IF(AND(tbl_LoanData[[#This Row],[Application Date]]&gt;=EOMONTH(TODAY(),-1)+1,tbl_LoanData[[#This Row],[Application Date]]&lt;=TODAY()),tbl_LoanData[[#This Row],[Loan Amount]],0)</f>
        <v>0</v>
      </c>
      <c r="AN3296" s="14">
        <f>tbl_LoanData[[#This Row],[Amount Paid]]-(Q3296-X3296)</f>
        <v>-1284900</v>
      </c>
      <c r="AO3296" s="14">
        <f>IF(tbl_LoanData[[#This Row],[Application Status]]="Approved",1,0)</f>
        <v>0</v>
      </c>
      <c r="AP3296" s="22" t="str">
        <f t="shared" ca="1" si="154"/>
        <v/>
      </c>
      <c r="AQ3296" s="22" t="str">
        <f t="shared" ca="1" si="155"/>
        <v/>
      </c>
    </row>
    <row r="3297" spans="1:43" x14ac:dyDescent="0.3">
      <c r="A3297" s="2" t="s">
        <v>9659</v>
      </c>
      <c r="B3297" s="2" t="s">
        <v>9660</v>
      </c>
      <c r="C3297" s="2" t="s">
        <v>353</v>
      </c>
      <c r="D3297" s="2" t="s">
        <v>142</v>
      </c>
      <c r="E3297" s="2" t="s">
        <v>134</v>
      </c>
      <c r="F3297" s="2">
        <v>34</v>
      </c>
      <c r="G3297" s="2" t="s">
        <v>83</v>
      </c>
      <c r="H3297" s="2" t="s">
        <v>70</v>
      </c>
      <c r="I3297" s="2" t="s">
        <v>50</v>
      </c>
      <c r="J3297" s="3">
        <v>45490</v>
      </c>
      <c r="K3297" s="3">
        <v>45500</v>
      </c>
      <c r="L3297" s="2" t="s">
        <v>37</v>
      </c>
      <c r="M3297" s="2" t="s">
        <v>260</v>
      </c>
      <c r="N3297" s="2" t="s">
        <v>457</v>
      </c>
      <c r="O3297" s="4">
        <v>121000</v>
      </c>
      <c r="P3297" s="4">
        <v>31100</v>
      </c>
      <c r="Q3297" s="4">
        <v>89900</v>
      </c>
      <c r="R3297" s="2">
        <v>24</v>
      </c>
      <c r="S3297" s="5">
        <v>8.8000000000000007</v>
      </c>
      <c r="T3297" s="4">
        <v>4405.1000000000004</v>
      </c>
      <c r="U3297" s="2" t="s">
        <v>73</v>
      </c>
      <c r="V3297" s="2" t="s">
        <v>33</v>
      </c>
      <c r="W3297" s="4">
        <v>105722.4</v>
      </c>
      <c r="X3297" s="4">
        <v>0</v>
      </c>
      <c r="Y3297" s="4">
        <v>105722.4</v>
      </c>
      <c r="Z3297" s="2">
        <v>0</v>
      </c>
      <c r="AA3297" s="2" t="s">
        <v>56</v>
      </c>
      <c r="AB3297" s="2" t="s">
        <v>15728</v>
      </c>
      <c r="AC3297" s="2" t="s">
        <v>146</v>
      </c>
      <c r="AD3297" s="2" t="s">
        <v>76</v>
      </c>
      <c r="AE3297" s="5">
        <v>74.3</v>
      </c>
      <c r="AF3297" s="2">
        <v>0</v>
      </c>
      <c r="AG3297" s="2" t="s">
        <v>77</v>
      </c>
      <c r="AH3297" s="2">
        <v>10</v>
      </c>
      <c r="AI3297" s="6" t="str">
        <f t="shared" si="153"/>
        <v>25-34</v>
      </c>
      <c r="AJ3297" s="11">
        <f>YEAR(tbl_LoanData[[#This Row],[Application Date]])</f>
        <v>2024</v>
      </c>
      <c r="AK3297" s="11" t="str">
        <f>TEXT(tbl_LoanData[[#This Row],[Application Date]],"MMMM")</f>
        <v>July</v>
      </c>
      <c r="AL3297" s="12">
        <f>DATE(YEAR(tbl_LoanData[[#This Row],[Application Date]]),MONTH(tbl_LoanData[[#This Row],[Application Date]]),1)</f>
        <v>45474</v>
      </c>
      <c r="AM3297" s="14">
        <f ca="1">IF(AND(tbl_LoanData[[#This Row],[Application Date]]&gt;=EOMONTH(TODAY(),-1)+1,tbl_LoanData[[#This Row],[Application Date]]&lt;=TODAY()),tbl_LoanData[[#This Row],[Loan Amount]],0)</f>
        <v>0</v>
      </c>
      <c r="AN3297" s="14">
        <f>tbl_LoanData[[#This Row],[Amount Paid]]-(Q3297-X3297)</f>
        <v>15822.399999999994</v>
      </c>
      <c r="AO3297" s="14">
        <f>IF(tbl_LoanData[[#This Row],[Application Status]]="Approved",1,0)</f>
        <v>1</v>
      </c>
      <c r="AP3297" s="22" t="str">
        <f t="shared" ca="1" si="154"/>
        <v/>
      </c>
      <c r="AQ3297" s="22" t="str">
        <f t="shared" ca="1" si="155"/>
        <v/>
      </c>
    </row>
    <row r="3298" spans="1:43" ht="14.4" customHeight="1" x14ac:dyDescent="0.3">
      <c r="A3298" s="2" t="s">
        <v>9673</v>
      </c>
      <c r="B3298" s="2" t="s">
        <v>9674</v>
      </c>
      <c r="C3298" s="2" t="s">
        <v>109</v>
      </c>
      <c r="D3298" s="2" t="s">
        <v>161</v>
      </c>
      <c r="E3298" s="2" t="s">
        <v>81</v>
      </c>
      <c r="F3298" s="2">
        <v>63</v>
      </c>
      <c r="G3298" s="2" t="s">
        <v>83</v>
      </c>
      <c r="H3298" s="2" t="s">
        <v>237</v>
      </c>
      <c r="I3298" s="2" t="s">
        <v>48</v>
      </c>
      <c r="J3298" s="3">
        <v>45478</v>
      </c>
      <c r="K3298" s="3">
        <v>45493</v>
      </c>
      <c r="L3298" s="2" t="s">
        <v>41</v>
      </c>
      <c r="M3298" s="2" t="s">
        <v>144</v>
      </c>
      <c r="N3298" s="2" t="s">
        <v>145</v>
      </c>
      <c r="O3298" s="4">
        <v>4175000</v>
      </c>
      <c r="P3298" s="4">
        <v>1082600</v>
      </c>
      <c r="Q3298" s="4">
        <v>3092400</v>
      </c>
      <c r="R3298" s="2">
        <v>48</v>
      </c>
      <c r="S3298" s="5">
        <v>11.74</v>
      </c>
      <c r="T3298" s="4">
        <v>94678.98</v>
      </c>
      <c r="U3298" s="2" t="s">
        <v>73</v>
      </c>
      <c r="V3298" s="2" t="s">
        <v>74</v>
      </c>
      <c r="W3298" s="4">
        <v>2272295.52</v>
      </c>
      <c r="X3298" s="4">
        <v>2272295.52</v>
      </c>
      <c r="Y3298" s="4">
        <v>4544591.04</v>
      </c>
      <c r="Z3298" s="2">
        <v>30</v>
      </c>
      <c r="AA3298" s="2" t="s">
        <v>57</v>
      </c>
      <c r="AB3298" s="2" t="s">
        <v>15735</v>
      </c>
      <c r="AC3298" s="2" t="s">
        <v>213</v>
      </c>
      <c r="AD3298" s="2" t="s">
        <v>76</v>
      </c>
      <c r="AE3298" s="5">
        <v>74.069999999999993</v>
      </c>
      <c r="AF3298" s="2">
        <v>1</v>
      </c>
      <c r="AG3298" s="2" t="s">
        <v>77</v>
      </c>
      <c r="AH3298" s="2">
        <v>15</v>
      </c>
      <c r="AI3298" s="6" t="str">
        <f t="shared" si="153"/>
        <v>55-64</v>
      </c>
      <c r="AJ3298" s="11">
        <f>YEAR(tbl_LoanData[[#This Row],[Application Date]])</f>
        <v>2024</v>
      </c>
      <c r="AK3298" s="11" t="str">
        <f>TEXT(tbl_LoanData[[#This Row],[Application Date]],"MMMM")</f>
        <v>July</v>
      </c>
      <c r="AL3298" s="12">
        <f>DATE(YEAR(tbl_LoanData[[#This Row],[Application Date]]),MONTH(tbl_LoanData[[#This Row],[Application Date]]),1)</f>
        <v>45474</v>
      </c>
      <c r="AM3298" s="14">
        <f ca="1">IF(AND(tbl_LoanData[[#This Row],[Application Date]]&gt;=EOMONTH(TODAY(),-1)+1,tbl_LoanData[[#This Row],[Application Date]]&lt;=TODAY()),tbl_LoanData[[#This Row],[Loan Amount]],0)</f>
        <v>0</v>
      </c>
      <c r="AN3298" s="14">
        <f>tbl_LoanData[[#This Row],[Amount Paid]]-(Q3298-X3298)</f>
        <v>1452191.04</v>
      </c>
      <c r="AO3298" s="14">
        <f>IF(tbl_LoanData[[#This Row],[Application Status]]="Approved",1,0)</f>
        <v>1</v>
      </c>
      <c r="AP3298" s="22" t="str">
        <f t="shared" ca="1" si="154"/>
        <v/>
      </c>
      <c r="AQ3298" s="22" t="str">
        <f t="shared" ca="1" si="155"/>
        <v/>
      </c>
    </row>
    <row r="3299" spans="1:43" ht="14.4" customHeight="1" x14ac:dyDescent="0.3">
      <c r="A3299" s="2" t="s">
        <v>9835</v>
      </c>
      <c r="B3299" s="2" t="s">
        <v>9836</v>
      </c>
      <c r="C3299" s="2" t="s">
        <v>413</v>
      </c>
      <c r="D3299" s="2" t="s">
        <v>209</v>
      </c>
      <c r="E3299" s="2" t="s">
        <v>293</v>
      </c>
      <c r="F3299" s="2">
        <v>54</v>
      </c>
      <c r="G3299" s="2" t="s">
        <v>83</v>
      </c>
      <c r="H3299" s="2" t="s">
        <v>119</v>
      </c>
      <c r="I3299" s="2" t="s">
        <v>43</v>
      </c>
      <c r="J3299" s="3">
        <v>45486</v>
      </c>
      <c r="K3299" s="3"/>
      <c r="L3299" s="2" t="s">
        <v>36</v>
      </c>
      <c r="M3299" s="2" t="s">
        <v>94</v>
      </c>
      <c r="N3299" s="2" t="s">
        <v>212</v>
      </c>
      <c r="O3299" s="4">
        <v>871000</v>
      </c>
      <c r="P3299" s="4">
        <v>143200</v>
      </c>
      <c r="Q3299" s="4">
        <v>727800</v>
      </c>
      <c r="R3299" s="2">
        <v>48</v>
      </c>
      <c r="S3299" s="5">
        <v>8.83</v>
      </c>
      <c r="T3299" s="4">
        <v>20517.900000000001</v>
      </c>
      <c r="U3299" s="2" t="s">
        <v>113</v>
      </c>
      <c r="V3299" s="2" t="s">
        <v>97</v>
      </c>
      <c r="W3299" s="4">
        <v>0</v>
      </c>
      <c r="X3299" s="4">
        <v>0</v>
      </c>
      <c r="Y3299" s="4">
        <v>984858.96</v>
      </c>
      <c r="Z3299" s="2">
        <v>0</v>
      </c>
      <c r="AA3299" s="2" t="s">
        <v>97</v>
      </c>
      <c r="AB3299" s="2" t="s">
        <v>15736</v>
      </c>
      <c r="AC3299" s="2" t="s">
        <v>129</v>
      </c>
      <c r="AD3299" s="2" t="s">
        <v>76</v>
      </c>
      <c r="AE3299" s="5">
        <v>83.56</v>
      </c>
      <c r="AF3299" s="2">
        <v>0</v>
      </c>
      <c r="AG3299" s="2" t="s">
        <v>97</v>
      </c>
      <c r="AH3299" s="2"/>
      <c r="AI3299" s="6" t="str">
        <f t="shared" si="153"/>
        <v>45-54</v>
      </c>
      <c r="AJ3299" s="11">
        <f>YEAR(tbl_LoanData[[#This Row],[Application Date]])</f>
        <v>2024</v>
      </c>
      <c r="AK3299" s="11" t="str">
        <f>TEXT(tbl_LoanData[[#This Row],[Application Date]],"MMMM")</f>
        <v>July</v>
      </c>
      <c r="AL3299" s="12">
        <f>DATE(YEAR(tbl_LoanData[[#This Row],[Application Date]]),MONTH(tbl_LoanData[[#This Row],[Application Date]]),1)</f>
        <v>45474</v>
      </c>
      <c r="AM3299" s="14">
        <f ca="1">IF(AND(tbl_LoanData[[#This Row],[Application Date]]&gt;=EOMONTH(TODAY(),-1)+1,tbl_LoanData[[#This Row],[Application Date]]&lt;=TODAY()),tbl_LoanData[[#This Row],[Loan Amount]],0)</f>
        <v>0</v>
      </c>
      <c r="AN3299" s="14">
        <f>tbl_LoanData[[#This Row],[Amount Paid]]-(Q3299-X3299)</f>
        <v>-727800</v>
      </c>
      <c r="AO3299" s="14">
        <f>IF(tbl_LoanData[[#This Row],[Application Status]]="Approved",1,0)</f>
        <v>0</v>
      </c>
      <c r="AP3299" s="22" t="str">
        <f t="shared" ca="1" si="154"/>
        <v/>
      </c>
      <c r="AQ3299" s="22" t="str">
        <f t="shared" ca="1" si="155"/>
        <v/>
      </c>
    </row>
    <row r="3300" spans="1:43" ht="14.4" customHeight="1" x14ac:dyDescent="0.3">
      <c r="A3300" s="2" t="s">
        <v>9907</v>
      </c>
      <c r="B3300" s="2" t="s">
        <v>9908</v>
      </c>
      <c r="C3300" s="2" t="s">
        <v>223</v>
      </c>
      <c r="D3300" s="2" t="s">
        <v>117</v>
      </c>
      <c r="E3300" s="2" t="s">
        <v>67</v>
      </c>
      <c r="F3300" s="2">
        <v>57</v>
      </c>
      <c r="G3300" s="2" t="s">
        <v>69</v>
      </c>
      <c r="H3300" s="2" t="s">
        <v>166</v>
      </c>
      <c r="I3300" s="2" t="s">
        <v>46</v>
      </c>
      <c r="J3300" s="3">
        <v>45474</v>
      </c>
      <c r="K3300" s="3">
        <v>45479</v>
      </c>
      <c r="L3300" s="2" t="s">
        <v>40</v>
      </c>
      <c r="M3300" s="2" t="s">
        <v>85</v>
      </c>
      <c r="N3300" s="2" t="s">
        <v>270</v>
      </c>
      <c r="O3300" s="4">
        <v>1467000</v>
      </c>
      <c r="P3300" s="4">
        <v>518400</v>
      </c>
      <c r="Q3300" s="4">
        <v>948600</v>
      </c>
      <c r="R3300" s="2">
        <v>18</v>
      </c>
      <c r="S3300" s="5">
        <v>6.24</v>
      </c>
      <c r="T3300" s="4">
        <v>57632.72</v>
      </c>
      <c r="U3300" s="2" t="s">
        <v>73</v>
      </c>
      <c r="V3300" s="2" t="s">
        <v>33</v>
      </c>
      <c r="W3300" s="4">
        <v>1037388.96</v>
      </c>
      <c r="X3300" s="4">
        <v>0</v>
      </c>
      <c r="Y3300" s="4">
        <v>1037388.96</v>
      </c>
      <c r="Z3300" s="2">
        <v>0</v>
      </c>
      <c r="AA3300" s="2" t="s">
        <v>56</v>
      </c>
      <c r="AB3300" s="2" t="s">
        <v>15733</v>
      </c>
      <c r="AC3300" s="2" t="s">
        <v>129</v>
      </c>
      <c r="AD3300" s="2" t="s">
        <v>76</v>
      </c>
      <c r="AE3300" s="5">
        <v>64.66</v>
      </c>
      <c r="AF3300" s="2">
        <v>0</v>
      </c>
      <c r="AG3300" s="2" t="s">
        <v>77</v>
      </c>
      <c r="AH3300" s="2">
        <v>5</v>
      </c>
      <c r="AI3300" s="6" t="str">
        <f t="shared" si="153"/>
        <v>55-64</v>
      </c>
      <c r="AJ3300" s="11">
        <f>YEAR(tbl_LoanData[[#This Row],[Application Date]])</f>
        <v>2024</v>
      </c>
      <c r="AK3300" s="11" t="str">
        <f>TEXT(tbl_LoanData[[#This Row],[Application Date]],"MMMM")</f>
        <v>July</v>
      </c>
      <c r="AL3300" s="12">
        <f>DATE(YEAR(tbl_LoanData[[#This Row],[Application Date]]),MONTH(tbl_LoanData[[#This Row],[Application Date]]),1)</f>
        <v>45474</v>
      </c>
      <c r="AM3300" s="14">
        <f ca="1">IF(AND(tbl_LoanData[[#This Row],[Application Date]]&gt;=EOMONTH(TODAY(),-1)+1,tbl_LoanData[[#This Row],[Application Date]]&lt;=TODAY()),tbl_LoanData[[#This Row],[Loan Amount]],0)</f>
        <v>0</v>
      </c>
      <c r="AN3300" s="14">
        <f>tbl_LoanData[[#This Row],[Amount Paid]]-(Q3300-X3300)</f>
        <v>88788.959999999963</v>
      </c>
      <c r="AO3300" s="14">
        <f>IF(tbl_LoanData[[#This Row],[Application Status]]="Approved",1,0)</f>
        <v>1</v>
      </c>
      <c r="AP3300" s="22" t="str">
        <f t="shared" ca="1" si="154"/>
        <v/>
      </c>
      <c r="AQ3300" s="22" t="str">
        <f t="shared" ca="1" si="155"/>
        <v/>
      </c>
    </row>
    <row r="3301" spans="1:43" ht="14.4" customHeight="1" x14ac:dyDescent="0.3">
      <c r="A3301" s="2" t="s">
        <v>9955</v>
      </c>
      <c r="B3301" s="2" t="s">
        <v>9956</v>
      </c>
      <c r="C3301" s="2" t="s">
        <v>223</v>
      </c>
      <c r="D3301" s="2" t="s">
        <v>311</v>
      </c>
      <c r="E3301" s="2" t="s">
        <v>68</v>
      </c>
      <c r="F3301" s="2">
        <v>32</v>
      </c>
      <c r="G3301" s="2" t="s">
        <v>69</v>
      </c>
      <c r="H3301" s="2" t="s">
        <v>110</v>
      </c>
      <c r="I3301" s="2" t="s">
        <v>46</v>
      </c>
      <c r="J3301" s="3">
        <v>45484</v>
      </c>
      <c r="K3301" s="3">
        <v>45487</v>
      </c>
      <c r="L3301" s="2" t="s">
        <v>40</v>
      </c>
      <c r="M3301" s="2" t="s">
        <v>85</v>
      </c>
      <c r="N3301" s="2" t="s">
        <v>86</v>
      </c>
      <c r="O3301" s="4">
        <v>1353000</v>
      </c>
      <c r="P3301" s="4">
        <v>163500</v>
      </c>
      <c r="Q3301" s="4">
        <v>1189500</v>
      </c>
      <c r="R3301" s="2">
        <v>18</v>
      </c>
      <c r="S3301" s="5">
        <v>5.27</v>
      </c>
      <c r="T3301" s="4">
        <v>71307.22</v>
      </c>
      <c r="U3301" s="2" t="s">
        <v>73</v>
      </c>
      <c r="V3301" s="2" t="s">
        <v>33</v>
      </c>
      <c r="W3301" s="4">
        <v>1283529.98</v>
      </c>
      <c r="X3301" s="4">
        <v>0</v>
      </c>
      <c r="Y3301" s="4">
        <v>1283529.98</v>
      </c>
      <c r="Z3301" s="2">
        <v>0</v>
      </c>
      <c r="AA3301" s="2" t="s">
        <v>56</v>
      </c>
      <c r="AB3301" s="2" t="s">
        <v>15736</v>
      </c>
      <c r="AC3301" s="2" t="s">
        <v>332</v>
      </c>
      <c r="AD3301" s="2" t="s">
        <v>76</v>
      </c>
      <c r="AE3301" s="5">
        <v>87.92</v>
      </c>
      <c r="AF3301" s="2">
        <v>0</v>
      </c>
      <c r="AG3301" s="2" t="s">
        <v>77</v>
      </c>
      <c r="AH3301" s="2">
        <v>3</v>
      </c>
      <c r="AI3301" s="6" t="str">
        <f t="shared" si="153"/>
        <v>25-34</v>
      </c>
      <c r="AJ3301" s="11">
        <f>YEAR(tbl_LoanData[[#This Row],[Application Date]])</f>
        <v>2024</v>
      </c>
      <c r="AK3301" s="11" t="str">
        <f>TEXT(tbl_LoanData[[#This Row],[Application Date]],"MMMM")</f>
        <v>July</v>
      </c>
      <c r="AL3301" s="12">
        <f>DATE(YEAR(tbl_LoanData[[#This Row],[Application Date]]),MONTH(tbl_LoanData[[#This Row],[Application Date]]),1)</f>
        <v>45474</v>
      </c>
      <c r="AM3301" s="14">
        <f ca="1">IF(AND(tbl_LoanData[[#This Row],[Application Date]]&gt;=EOMONTH(TODAY(),-1)+1,tbl_LoanData[[#This Row],[Application Date]]&lt;=TODAY()),tbl_LoanData[[#This Row],[Loan Amount]],0)</f>
        <v>0</v>
      </c>
      <c r="AN3301" s="14">
        <f>tbl_LoanData[[#This Row],[Amount Paid]]-(Q3301-X3301)</f>
        <v>94029.979999999981</v>
      </c>
      <c r="AO3301" s="14">
        <f>IF(tbl_LoanData[[#This Row],[Application Status]]="Approved",1,0)</f>
        <v>1</v>
      </c>
      <c r="AP3301" s="22" t="str">
        <f t="shared" ca="1" si="154"/>
        <v/>
      </c>
      <c r="AQ3301" s="22" t="str">
        <f t="shared" ca="1" si="155"/>
        <v/>
      </c>
    </row>
    <row r="3302" spans="1:43" ht="14.4" customHeight="1" x14ac:dyDescent="0.3">
      <c r="A3302" s="2" t="s">
        <v>10009</v>
      </c>
      <c r="B3302" s="2" t="s">
        <v>10010</v>
      </c>
      <c r="C3302" s="2" t="s">
        <v>868</v>
      </c>
      <c r="D3302" s="2" t="s">
        <v>232</v>
      </c>
      <c r="E3302" s="2" t="s">
        <v>182</v>
      </c>
      <c r="F3302" s="2">
        <v>52</v>
      </c>
      <c r="G3302" s="2" t="s">
        <v>69</v>
      </c>
      <c r="H3302" s="2" t="s">
        <v>177</v>
      </c>
      <c r="I3302" s="2" t="s">
        <v>43</v>
      </c>
      <c r="J3302" s="3">
        <v>45504</v>
      </c>
      <c r="K3302" s="3">
        <v>45512</v>
      </c>
      <c r="L3302" s="2" t="s">
        <v>36</v>
      </c>
      <c r="M3302" s="2" t="s">
        <v>104</v>
      </c>
      <c r="N3302" s="2" t="s">
        <v>105</v>
      </c>
      <c r="O3302" s="4">
        <v>1294000</v>
      </c>
      <c r="P3302" s="4">
        <v>421100</v>
      </c>
      <c r="Q3302" s="4">
        <v>872900</v>
      </c>
      <c r="R3302" s="2">
        <v>48</v>
      </c>
      <c r="S3302" s="5">
        <v>6.89</v>
      </c>
      <c r="T3302" s="4">
        <v>23197.32</v>
      </c>
      <c r="U3302" s="2" t="s">
        <v>73</v>
      </c>
      <c r="V3302" s="2" t="s">
        <v>74</v>
      </c>
      <c r="W3302" s="4">
        <v>556735.68000000005</v>
      </c>
      <c r="X3302" s="4">
        <v>556735.56000000006</v>
      </c>
      <c r="Y3302" s="4">
        <v>1113471.24</v>
      </c>
      <c r="Z3302" s="2">
        <v>0</v>
      </c>
      <c r="AA3302" s="2" t="s">
        <v>56</v>
      </c>
      <c r="AB3302" s="2" t="s">
        <v>15729</v>
      </c>
      <c r="AC3302" s="2" t="s">
        <v>87</v>
      </c>
      <c r="AD3302" s="2" t="s">
        <v>76</v>
      </c>
      <c r="AE3302" s="5">
        <v>67.459999999999994</v>
      </c>
      <c r="AF3302" s="2">
        <v>0</v>
      </c>
      <c r="AG3302" s="2" t="s">
        <v>77</v>
      </c>
      <c r="AH3302" s="2">
        <v>8</v>
      </c>
      <c r="AI3302" s="6" t="str">
        <f t="shared" si="153"/>
        <v>45-54</v>
      </c>
      <c r="AJ3302" s="11">
        <f>YEAR(tbl_LoanData[[#This Row],[Application Date]])</f>
        <v>2024</v>
      </c>
      <c r="AK3302" s="11" t="str">
        <f>TEXT(tbl_LoanData[[#This Row],[Application Date]],"MMMM")</f>
        <v>July</v>
      </c>
      <c r="AL3302" s="12">
        <f>DATE(YEAR(tbl_LoanData[[#This Row],[Application Date]]),MONTH(tbl_LoanData[[#This Row],[Application Date]]),1)</f>
        <v>45474</v>
      </c>
      <c r="AM3302" s="14">
        <f ca="1">IF(AND(tbl_LoanData[[#This Row],[Application Date]]&gt;=EOMONTH(TODAY(),-1)+1,tbl_LoanData[[#This Row],[Application Date]]&lt;=TODAY()),tbl_LoanData[[#This Row],[Loan Amount]],0)</f>
        <v>0</v>
      </c>
      <c r="AN3302" s="14">
        <f>tbl_LoanData[[#This Row],[Amount Paid]]-(Q3302-X3302)</f>
        <v>240571.24000000011</v>
      </c>
      <c r="AO3302" s="14">
        <f>IF(tbl_LoanData[[#This Row],[Application Status]]="Approved",1,0)</f>
        <v>1</v>
      </c>
      <c r="AP3302" s="22" t="str">
        <f t="shared" ca="1" si="154"/>
        <v/>
      </c>
      <c r="AQ3302" s="22" t="str">
        <f t="shared" ca="1" si="155"/>
        <v/>
      </c>
    </row>
    <row r="3303" spans="1:43" ht="14.4" customHeight="1" x14ac:dyDescent="0.3">
      <c r="A3303" s="2" t="s">
        <v>10209</v>
      </c>
      <c r="B3303" s="2" t="s">
        <v>10210</v>
      </c>
      <c r="C3303" s="2" t="s">
        <v>1573</v>
      </c>
      <c r="D3303" s="2" t="s">
        <v>268</v>
      </c>
      <c r="E3303" s="2" t="s">
        <v>183</v>
      </c>
      <c r="F3303" s="2">
        <v>40</v>
      </c>
      <c r="G3303" s="2" t="s">
        <v>69</v>
      </c>
      <c r="H3303" s="2" t="s">
        <v>398</v>
      </c>
      <c r="I3303" s="2" t="s">
        <v>46</v>
      </c>
      <c r="J3303" s="3">
        <v>45489</v>
      </c>
      <c r="K3303" s="3">
        <v>45494</v>
      </c>
      <c r="L3303" s="2" t="s">
        <v>36</v>
      </c>
      <c r="M3303" s="2" t="s">
        <v>85</v>
      </c>
      <c r="N3303" s="2" t="s">
        <v>624</v>
      </c>
      <c r="O3303" s="4">
        <v>1971000</v>
      </c>
      <c r="P3303" s="4">
        <v>611300</v>
      </c>
      <c r="Q3303" s="4">
        <v>1359700</v>
      </c>
      <c r="R3303" s="2">
        <v>48</v>
      </c>
      <c r="S3303" s="5">
        <v>9.2899999999999991</v>
      </c>
      <c r="T3303" s="4">
        <v>38853.43</v>
      </c>
      <c r="U3303" s="2" t="s">
        <v>73</v>
      </c>
      <c r="V3303" s="2" t="s">
        <v>74</v>
      </c>
      <c r="W3303" s="4">
        <v>854775.46</v>
      </c>
      <c r="X3303" s="4">
        <v>1010189.06</v>
      </c>
      <c r="Y3303" s="4">
        <v>1864964.52</v>
      </c>
      <c r="Z3303" s="2">
        <v>84</v>
      </c>
      <c r="AA3303" s="2" t="s">
        <v>59</v>
      </c>
      <c r="AB3303" s="2" t="s">
        <v>15729</v>
      </c>
      <c r="AC3303" s="2" t="s">
        <v>360</v>
      </c>
      <c r="AD3303" s="2" t="s">
        <v>76</v>
      </c>
      <c r="AE3303" s="5">
        <v>68.989999999999995</v>
      </c>
      <c r="AF3303" s="2">
        <v>3</v>
      </c>
      <c r="AG3303" s="2" t="s">
        <v>130</v>
      </c>
      <c r="AH3303" s="2">
        <v>5</v>
      </c>
      <c r="AI3303" s="6" t="str">
        <f t="shared" si="153"/>
        <v>35-44</v>
      </c>
      <c r="AJ3303" s="11">
        <f>YEAR(tbl_LoanData[[#This Row],[Application Date]])</f>
        <v>2024</v>
      </c>
      <c r="AK3303" s="11" t="str">
        <f>TEXT(tbl_LoanData[[#This Row],[Application Date]],"MMMM")</f>
        <v>July</v>
      </c>
      <c r="AL3303" s="12">
        <f>DATE(YEAR(tbl_LoanData[[#This Row],[Application Date]]),MONTH(tbl_LoanData[[#This Row],[Application Date]]),1)</f>
        <v>45474</v>
      </c>
      <c r="AM3303" s="14">
        <f ca="1">IF(AND(tbl_LoanData[[#This Row],[Application Date]]&gt;=EOMONTH(TODAY(),-1)+1,tbl_LoanData[[#This Row],[Application Date]]&lt;=TODAY()),tbl_LoanData[[#This Row],[Loan Amount]],0)</f>
        <v>0</v>
      </c>
      <c r="AN3303" s="14">
        <f>tbl_LoanData[[#This Row],[Amount Paid]]-(Q3303-X3303)</f>
        <v>505264.52</v>
      </c>
      <c r="AO3303" s="14">
        <f>IF(tbl_LoanData[[#This Row],[Application Status]]="Approved",1,0)</f>
        <v>1</v>
      </c>
      <c r="AP3303" s="22" t="str">
        <f t="shared" ca="1" si="154"/>
        <v/>
      </c>
      <c r="AQ3303" s="22" t="str">
        <f t="shared" ca="1" si="155"/>
        <v/>
      </c>
    </row>
    <row r="3304" spans="1:43" ht="14.4" customHeight="1" x14ac:dyDescent="0.3">
      <c r="A3304" s="2" t="s">
        <v>10275</v>
      </c>
      <c r="B3304" s="2" t="s">
        <v>10276</v>
      </c>
      <c r="C3304" s="2" t="s">
        <v>682</v>
      </c>
      <c r="D3304" s="2" t="s">
        <v>232</v>
      </c>
      <c r="E3304" s="2" t="s">
        <v>540</v>
      </c>
      <c r="F3304" s="2">
        <v>37</v>
      </c>
      <c r="G3304" s="2" t="s">
        <v>69</v>
      </c>
      <c r="H3304" s="2" t="s">
        <v>313</v>
      </c>
      <c r="I3304" s="2" t="s">
        <v>44</v>
      </c>
      <c r="J3304" s="3">
        <v>45490</v>
      </c>
      <c r="K3304" s="3"/>
      <c r="L3304" s="2" t="s">
        <v>40</v>
      </c>
      <c r="M3304" s="2" t="s">
        <v>157</v>
      </c>
      <c r="N3304" s="2" t="s">
        <v>299</v>
      </c>
      <c r="O3304" s="4">
        <v>1217000</v>
      </c>
      <c r="P3304" s="4">
        <v>293400</v>
      </c>
      <c r="Q3304" s="4">
        <v>923600</v>
      </c>
      <c r="R3304" s="2">
        <v>36</v>
      </c>
      <c r="S3304" s="5">
        <v>13.06</v>
      </c>
      <c r="T3304" s="4">
        <v>35707.4</v>
      </c>
      <c r="U3304" s="2" t="s">
        <v>113</v>
      </c>
      <c r="V3304" s="2" t="s">
        <v>97</v>
      </c>
      <c r="W3304" s="4">
        <v>0</v>
      </c>
      <c r="X3304" s="4">
        <v>0</v>
      </c>
      <c r="Y3304" s="4">
        <v>1285466.48</v>
      </c>
      <c r="Z3304" s="2">
        <v>0</v>
      </c>
      <c r="AA3304" s="2" t="s">
        <v>97</v>
      </c>
      <c r="AB3304" s="2" t="s">
        <v>15729</v>
      </c>
      <c r="AC3304" s="2" t="s">
        <v>146</v>
      </c>
      <c r="AD3304" s="2" t="s">
        <v>76</v>
      </c>
      <c r="AE3304" s="5">
        <v>75.89</v>
      </c>
      <c r="AF3304" s="2">
        <v>0</v>
      </c>
      <c r="AG3304" s="2" t="s">
        <v>97</v>
      </c>
      <c r="AH3304" s="2"/>
      <c r="AI3304" s="6" t="str">
        <f t="shared" si="153"/>
        <v>35-44</v>
      </c>
      <c r="AJ3304" s="11">
        <f>YEAR(tbl_LoanData[[#This Row],[Application Date]])</f>
        <v>2024</v>
      </c>
      <c r="AK3304" s="11" t="str">
        <f>TEXT(tbl_LoanData[[#This Row],[Application Date]],"MMMM")</f>
        <v>July</v>
      </c>
      <c r="AL3304" s="12">
        <f>DATE(YEAR(tbl_LoanData[[#This Row],[Application Date]]),MONTH(tbl_LoanData[[#This Row],[Application Date]]),1)</f>
        <v>45474</v>
      </c>
      <c r="AM3304" s="14">
        <f ca="1">IF(AND(tbl_LoanData[[#This Row],[Application Date]]&gt;=EOMONTH(TODAY(),-1)+1,tbl_LoanData[[#This Row],[Application Date]]&lt;=TODAY()),tbl_LoanData[[#This Row],[Loan Amount]],0)</f>
        <v>0</v>
      </c>
      <c r="AN3304" s="14">
        <f>tbl_LoanData[[#This Row],[Amount Paid]]-(Q3304-X3304)</f>
        <v>-923600</v>
      </c>
      <c r="AO3304" s="14">
        <f>IF(tbl_LoanData[[#This Row],[Application Status]]="Approved",1,0)</f>
        <v>0</v>
      </c>
      <c r="AP3304" s="22" t="str">
        <f t="shared" ca="1" si="154"/>
        <v/>
      </c>
      <c r="AQ3304" s="22" t="str">
        <f t="shared" ca="1" si="155"/>
        <v/>
      </c>
    </row>
    <row r="3305" spans="1:43" ht="14.4" customHeight="1" x14ac:dyDescent="0.3">
      <c r="A3305" s="2" t="s">
        <v>10293</v>
      </c>
      <c r="B3305" s="2" t="s">
        <v>10294</v>
      </c>
      <c r="C3305" s="2" t="s">
        <v>840</v>
      </c>
      <c r="D3305" s="2" t="s">
        <v>268</v>
      </c>
      <c r="E3305" s="2" t="s">
        <v>183</v>
      </c>
      <c r="F3305" s="2">
        <v>33</v>
      </c>
      <c r="G3305" s="2" t="s">
        <v>83</v>
      </c>
      <c r="H3305" s="2" t="s">
        <v>151</v>
      </c>
      <c r="I3305" s="2" t="s">
        <v>46</v>
      </c>
      <c r="J3305" s="3">
        <v>45486</v>
      </c>
      <c r="K3305" s="3">
        <v>45494</v>
      </c>
      <c r="L3305" s="2" t="s">
        <v>36</v>
      </c>
      <c r="M3305" s="2" t="s">
        <v>71</v>
      </c>
      <c r="N3305" s="2" t="s">
        <v>162</v>
      </c>
      <c r="O3305" s="4">
        <v>1783000</v>
      </c>
      <c r="P3305" s="4">
        <v>302800</v>
      </c>
      <c r="Q3305" s="4">
        <v>1480200</v>
      </c>
      <c r="R3305" s="2">
        <v>18</v>
      </c>
      <c r="S3305" s="5">
        <v>6.02</v>
      </c>
      <c r="T3305" s="4">
        <v>89659</v>
      </c>
      <c r="U3305" s="2" t="s">
        <v>73</v>
      </c>
      <c r="V3305" s="2" t="s">
        <v>34</v>
      </c>
      <c r="W3305" s="4">
        <v>1524203</v>
      </c>
      <c r="X3305" s="4">
        <v>89659.06</v>
      </c>
      <c r="Y3305" s="4">
        <v>1613862.06</v>
      </c>
      <c r="Z3305" s="2">
        <v>32</v>
      </c>
      <c r="AA3305" s="2" t="s">
        <v>58</v>
      </c>
      <c r="AB3305" s="2" t="s">
        <v>15727</v>
      </c>
      <c r="AC3305" s="2" t="s">
        <v>146</v>
      </c>
      <c r="AD3305" s="2" t="s">
        <v>76</v>
      </c>
      <c r="AE3305" s="5">
        <v>83.02</v>
      </c>
      <c r="AF3305" s="2">
        <v>1</v>
      </c>
      <c r="AG3305" s="2" t="s">
        <v>15718</v>
      </c>
      <c r="AH3305" s="2">
        <v>8</v>
      </c>
      <c r="AI3305" s="6" t="str">
        <f t="shared" si="153"/>
        <v>25-34</v>
      </c>
      <c r="AJ3305" s="11">
        <f>YEAR(tbl_LoanData[[#This Row],[Application Date]])</f>
        <v>2024</v>
      </c>
      <c r="AK3305" s="11" t="str">
        <f>TEXT(tbl_LoanData[[#This Row],[Application Date]],"MMMM")</f>
        <v>July</v>
      </c>
      <c r="AL3305" s="12">
        <f>DATE(YEAR(tbl_LoanData[[#This Row],[Application Date]]),MONTH(tbl_LoanData[[#This Row],[Application Date]]),1)</f>
        <v>45474</v>
      </c>
      <c r="AM3305" s="14">
        <f ca="1">IF(AND(tbl_LoanData[[#This Row],[Application Date]]&gt;=EOMONTH(TODAY(),-1)+1,tbl_LoanData[[#This Row],[Application Date]]&lt;=TODAY()),tbl_LoanData[[#This Row],[Loan Amount]],0)</f>
        <v>0</v>
      </c>
      <c r="AN3305" s="14">
        <f>tbl_LoanData[[#This Row],[Amount Paid]]-(Q3305-X3305)</f>
        <v>133662.06000000006</v>
      </c>
      <c r="AO3305" s="14">
        <f>IF(tbl_LoanData[[#This Row],[Application Status]]="Approved",1,0)</f>
        <v>1</v>
      </c>
      <c r="AP3305" s="22" t="str">
        <f t="shared" ca="1" si="154"/>
        <v/>
      </c>
      <c r="AQ3305" s="22" t="str">
        <f t="shared" ca="1" si="155"/>
        <v/>
      </c>
    </row>
    <row r="3306" spans="1:43" x14ac:dyDescent="0.3">
      <c r="A3306" s="2" t="s">
        <v>10333</v>
      </c>
      <c r="B3306" s="2" t="s">
        <v>10334</v>
      </c>
      <c r="C3306" s="2" t="s">
        <v>379</v>
      </c>
      <c r="D3306" s="2" t="s">
        <v>232</v>
      </c>
      <c r="E3306" s="2" t="s">
        <v>465</v>
      </c>
      <c r="F3306" s="2">
        <v>54</v>
      </c>
      <c r="G3306" s="2" t="s">
        <v>69</v>
      </c>
      <c r="H3306" s="2" t="s">
        <v>84</v>
      </c>
      <c r="I3306" s="2" t="s">
        <v>45</v>
      </c>
      <c r="J3306" s="3">
        <v>45501</v>
      </c>
      <c r="K3306" s="3">
        <v>45505</v>
      </c>
      <c r="L3306" s="2" t="s">
        <v>40</v>
      </c>
      <c r="M3306" s="2" t="s">
        <v>85</v>
      </c>
      <c r="N3306" s="2" t="s">
        <v>86</v>
      </c>
      <c r="O3306" s="4">
        <v>1239000</v>
      </c>
      <c r="P3306" s="4">
        <v>383900</v>
      </c>
      <c r="Q3306" s="4">
        <v>855100</v>
      </c>
      <c r="R3306" s="2">
        <v>36</v>
      </c>
      <c r="S3306" s="5">
        <v>11.93</v>
      </c>
      <c r="T3306" s="4">
        <v>32253.9</v>
      </c>
      <c r="U3306" s="2" t="s">
        <v>73</v>
      </c>
      <c r="V3306" s="2" t="s">
        <v>74</v>
      </c>
      <c r="W3306" s="4">
        <v>741839.7</v>
      </c>
      <c r="X3306" s="4">
        <v>419300.59</v>
      </c>
      <c r="Y3306" s="4">
        <v>1161140.29</v>
      </c>
      <c r="Z3306" s="2">
        <v>30</v>
      </c>
      <c r="AA3306" s="2" t="s">
        <v>57</v>
      </c>
      <c r="AB3306" s="2" t="s">
        <v>15727</v>
      </c>
      <c r="AC3306" s="2" t="s">
        <v>121</v>
      </c>
      <c r="AD3306" s="2" t="s">
        <v>76</v>
      </c>
      <c r="AE3306" s="5">
        <v>69.02</v>
      </c>
      <c r="AF3306" s="2">
        <v>1</v>
      </c>
      <c r="AG3306" s="2" t="s">
        <v>77</v>
      </c>
      <c r="AH3306" s="2">
        <v>4</v>
      </c>
      <c r="AI3306" s="6" t="str">
        <f t="shared" si="153"/>
        <v>45-54</v>
      </c>
      <c r="AJ3306" s="11">
        <f>YEAR(tbl_LoanData[[#This Row],[Application Date]])</f>
        <v>2024</v>
      </c>
      <c r="AK3306" s="11" t="str">
        <f>TEXT(tbl_LoanData[[#This Row],[Application Date]],"MMMM")</f>
        <v>July</v>
      </c>
      <c r="AL3306" s="12">
        <f>DATE(YEAR(tbl_LoanData[[#This Row],[Application Date]]),MONTH(tbl_LoanData[[#This Row],[Application Date]]),1)</f>
        <v>45474</v>
      </c>
      <c r="AM3306" s="14">
        <f ca="1">IF(AND(tbl_LoanData[[#This Row],[Application Date]]&gt;=EOMONTH(TODAY(),-1)+1,tbl_LoanData[[#This Row],[Application Date]]&lt;=TODAY()),tbl_LoanData[[#This Row],[Loan Amount]],0)</f>
        <v>0</v>
      </c>
      <c r="AN3306" s="14">
        <f>tbl_LoanData[[#This Row],[Amount Paid]]-(Q3306-X3306)</f>
        <v>306040.28999999998</v>
      </c>
      <c r="AO3306" s="14">
        <f>IF(tbl_LoanData[[#This Row],[Application Status]]="Approved",1,0)</f>
        <v>1</v>
      </c>
      <c r="AP3306" s="22" t="str">
        <f t="shared" ca="1" si="154"/>
        <v/>
      </c>
      <c r="AQ3306" s="22" t="str">
        <f t="shared" ca="1" si="155"/>
        <v/>
      </c>
    </row>
    <row r="3307" spans="1:43" x14ac:dyDescent="0.3">
      <c r="A3307" s="2" t="s">
        <v>10371</v>
      </c>
      <c r="B3307" s="2" t="s">
        <v>10372</v>
      </c>
      <c r="C3307" s="2" t="s">
        <v>100</v>
      </c>
      <c r="D3307" s="2" t="s">
        <v>81</v>
      </c>
      <c r="E3307" s="2" t="s">
        <v>135</v>
      </c>
      <c r="F3307" s="2">
        <v>43</v>
      </c>
      <c r="G3307" s="2" t="s">
        <v>69</v>
      </c>
      <c r="H3307" s="2" t="s">
        <v>256</v>
      </c>
      <c r="I3307" s="2" t="s">
        <v>43</v>
      </c>
      <c r="J3307" s="3">
        <v>45497</v>
      </c>
      <c r="K3307" s="3">
        <v>45517</v>
      </c>
      <c r="L3307" s="2" t="s">
        <v>36</v>
      </c>
      <c r="M3307" s="2" t="s">
        <v>104</v>
      </c>
      <c r="N3307" s="2" t="s">
        <v>592</v>
      </c>
      <c r="O3307" s="4">
        <v>2131000</v>
      </c>
      <c r="P3307" s="4">
        <v>850000</v>
      </c>
      <c r="Q3307" s="4">
        <v>1281000</v>
      </c>
      <c r="R3307" s="2">
        <v>48</v>
      </c>
      <c r="S3307" s="5">
        <v>10.15</v>
      </c>
      <c r="T3307" s="4">
        <v>37522.620000000003</v>
      </c>
      <c r="U3307" s="2" t="s">
        <v>73</v>
      </c>
      <c r="V3307" s="2" t="s">
        <v>74</v>
      </c>
      <c r="W3307" s="4">
        <v>900542.88</v>
      </c>
      <c r="X3307" s="4">
        <v>900543.12</v>
      </c>
      <c r="Y3307" s="4">
        <v>1801086</v>
      </c>
      <c r="Z3307" s="2">
        <v>0</v>
      </c>
      <c r="AA3307" s="2" t="s">
        <v>56</v>
      </c>
      <c r="AB3307" s="2" t="s">
        <v>15732</v>
      </c>
      <c r="AC3307" s="2" t="s">
        <v>121</v>
      </c>
      <c r="AD3307" s="2" t="s">
        <v>76</v>
      </c>
      <c r="AE3307" s="5">
        <v>60.11</v>
      </c>
      <c r="AF3307" s="2">
        <v>0</v>
      </c>
      <c r="AG3307" s="2" t="s">
        <v>77</v>
      </c>
      <c r="AH3307" s="2">
        <v>20</v>
      </c>
      <c r="AI3307" s="6" t="str">
        <f t="shared" si="153"/>
        <v>35-44</v>
      </c>
      <c r="AJ3307" s="11">
        <f>YEAR(tbl_LoanData[[#This Row],[Application Date]])</f>
        <v>2024</v>
      </c>
      <c r="AK3307" s="11" t="str">
        <f>TEXT(tbl_LoanData[[#This Row],[Application Date]],"MMMM")</f>
        <v>July</v>
      </c>
      <c r="AL3307" s="12">
        <f>DATE(YEAR(tbl_LoanData[[#This Row],[Application Date]]),MONTH(tbl_LoanData[[#This Row],[Application Date]]),1)</f>
        <v>45474</v>
      </c>
      <c r="AM3307" s="14">
        <f ca="1">IF(AND(tbl_LoanData[[#This Row],[Application Date]]&gt;=EOMONTH(TODAY(),-1)+1,tbl_LoanData[[#This Row],[Application Date]]&lt;=TODAY()),tbl_LoanData[[#This Row],[Loan Amount]],0)</f>
        <v>0</v>
      </c>
      <c r="AN3307" s="14">
        <f>tbl_LoanData[[#This Row],[Amount Paid]]-(Q3307-X3307)</f>
        <v>520086</v>
      </c>
      <c r="AO3307" s="14">
        <f>IF(tbl_LoanData[[#This Row],[Application Status]]="Approved",1,0)</f>
        <v>1</v>
      </c>
      <c r="AP3307" s="22" t="str">
        <f t="shared" ca="1" si="154"/>
        <v/>
      </c>
      <c r="AQ3307" s="22" t="str">
        <f t="shared" ca="1" si="155"/>
        <v/>
      </c>
    </row>
    <row r="3308" spans="1:43" ht="14.4" customHeight="1" x14ac:dyDescent="0.3">
      <c r="A3308" s="2" t="s">
        <v>10405</v>
      </c>
      <c r="B3308" s="2" t="s">
        <v>10406</v>
      </c>
      <c r="C3308" s="2" t="s">
        <v>1059</v>
      </c>
      <c r="D3308" s="2" t="s">
        <v>142</v>
      </c>
      <c r="E3308" s="2" t="s">
        <v>394</v>
      </c>
      <c r="F3308" s="2">
        <v>62</v>
      </c>
      <c r="G3308" s="2" t="s">
        <v>69</v>
      </c>
      <c r="H3308" s="2" t="s">
        <v>307</v>
      </c>
      <c r="I3308" s="2" t="s">
        <v>43</v>
      </c>
      <c r="J3308" s="3">
        <v>45491</v>
      </c>
      <c r="K3308" s="3">
        <v>45506</v>
      </c>
      <c r="L3308" s="2" t="s">
        <v>38</v>
      </c>
      <c r="M3308" s="2" t="s">
        <v>85</v>
      </c>
      <c r="N3308" s="2" t="s">
        <v>314</v>
      </c>
      <c r="O3308" s="4">
        <v>1718000</v>
      </c>
      <c r="P3308" s="4">
        <v>341500</v>
      </c>
      <c r="Q3308" s="4">
        <v>1376500</v>
      </c>
      <c r="R3308" s="2">
        <v>24</v>
      </c>
      <c r="S3308" s="5">
        <v>11.24</v>
      </c>
      <c r="T3308" s="4">
        <v>70247.38</v>
      </c>
      <c r="U3308" s="2" t="s">
        <v>73</v>
      </c>
      <c r="V3308" s="2" t="s">
        <v>34</v>
      </c>
      <c r="W3308" s="4">
        <v>1615689.74</v>
      </c>
      <c r="X3308" s="4">
        <v>70247.460000000006</v>
      </c>
      <c r="Y3308" s="4">
        <v>1685937.2</v>
      </c>
      <c r="Z3308" s="2">
        <v>30</v>
      </c>
      <c r="AA3308" s="2" t="s">
        <v>57</v>
      </c>
      <c r="AB3308" s="2" t="s">
        <v>15733</v>
      </c>
      <c r="AC3308" s="2" t="s">
        <v>213</v>
      </c>
      <c r="AD3308" s="2" t="s">
        <v>76</v>
      </c>
      <c r="AE3308" s="5">
        <v>80.12</v>
      </c>
      <c r="AF3308" s="2">
        <v>1</v>
      </c>
      <c r="AG3308" s="2" t="s">
        <v>77</v>
      </c>
      <c r="AH3308" s="2">
        <v>15</v>
      </c>
      <c r="AI3308" s="6" t="str">
        <f t="shared" si="153"/>
        <v>55-64</v>
      </c>
      <c r="AJ3308" s="11">
        <f>YEAR(tbl_LoanData[[#This Row],[Application Date]])</f>
        <v>2024</v>
      </c>
      <c r="AK3308" s="11" t="str">
        <f>TEXT(tbl_LoanData[[#This Row],[Application Date]],"MMMM")</f>
        <v>July</v>
      </c>
      <c r="AL3308" s="12">
        <f>DATE(YEAR(tbl_LoanData[[#This Row],[Application Date]]),MONTH(tbl_LoanData[[#This Row],[Application Date]]),1)</f>
        <v>45474</v>
      </c>
      <c r="AM3308" s="14">
        <f ca="1">IF(AND(tbl_LoanData[[#This Row],[Application Date]]&gt;=EOMONTH(TODAY(),-1)+1,tbl_LoanData[[#This Row],[Application Date]]&lt;=TODAY()),tbl_LoanData[[#This Row],[Loan Amount]],0)</f>
        <v>0</v>
      </c>
      <c r="AN3308" s="14">
        <f>tbl_LoanData[[#This Row],[Amount Paid]]-(Q3308-X3308)</f>
        <v>309437.19999999995</v>
      </c>
      <c r="AO3308" s="14">
        <f>IF(tbl_LoanData[[#This Row],[Application Status]]="Approved",1,0)</f>
        <v>1</v>
      </c>
      <c r="AP3308" s="22" t="str">
        <f t="shared" ca="1" si="154"/>
        <v/>
      </c>
      <c r="AQ3308" s="22" t="str">
        <f t="shared" ca="1" si="155"/>
        <v/>
      </c>
    </row>
    <row r="3309" spans="1:43" x14ac:dyDescent="0.3">
      <c r="A3309" s="2" t="s">
        <v>10443</v>
      </c>
      <c r="B3309" s="2" t="s">
        <v>10444</v>
      </c>
      <c r="C3309" s="2" t="s">
        <v>1573</v>
      </c>
      <c r="D3309" s="2" t="s">
        <v>134</v>
      </c>
      <c r="E3309" s="2" t="s">
        <v>268</v>
      </c>
      <c r="F3309" s="2">
        <v>44</v>
      </c>
      <c r="G3309" s="2" t="s">
        <v>69</v>
      </c>
      <c r="H3309" s="2" t="s">
        <v>143</v>
      </c>
      <c r="I3309" s="2" t="s">
        <v>46</v>
      </c>
      <c r="J3309" s="3">
        <v>45474</v>
      </c>
      <c r="K3309" s="3">
        <v>45495</v>
      </c>
      <c r="L3309" s="2" t="s">
        <v>40</v>
      </c>
      <c r="M3309" s="2" t="s">
        <v>85</v>
      </c>
      <c r="N3309" s="2" t="s">
        <v>86</v>
      </c>
      <c r="O3309" s="4">
        <v>1443000</v>
      </c>
      <c r="P3309" s="4">
        <v>245300</v>
      </c>
      <c r="Q3309" s="4">
        <v>1197700</v>
      </c>
      <c r="R3309" s="2">
        <v>48</v>
      </c>
      <c r="S3309" s="5">
        <v>10.51</v>
      </c>
      <c r="T3309" s="4">
        <v>35441.94</v>
      </c>
      <c r="U3309" s="2" t="s">
        <v>73</v>
      </c>
      <c r="V3309" s="2" t="s">
        <v>74</v>
      </c>
      <c r="W3309" s="4">
        <v>815164.62</v>
      </c>
      <c r="X3309" s="4">
        <v>886048.46</v>
      </c>
      <c r="Y3309" s="4">
        <v>1701213.08</v>
      </c>
      <c r="Z3309" s="2">
        <v>58</v>
      </c>
      <c r="AA3309" s="2" t="s">
        <v>58</v>
      </c>
      <c r="AB3309" s="2" t="s">
        <v>15729</v>
      </c>
      <c r="AC3309" s="2" t="s">
        <v>138</v>
      </c>
      <c r="AD3309" s="2" t="s">
        <v>76</v>
      </c>
      <c r="AE3309" s="5">
        <v>83</v>
      </c>
      <c r="AF3309" s="2">
        <v>2</v>
      </c>
      <c r="AG3309" s="2" t="s">
        <v>15718</v>
      </c>
      <c r="AH3309" s="2">
        <v>21</v>
      </c>
      <c r="AI3309" s="6" t="str">
        <f t="shared" si="153"/>
        <v>35-44</v>
      </c>
      <c r="AJ3309" s="11">
        <f>YEAR(tbl_LoanData[[#This Row],[Application Date]])</f>
        <v>2024</v>
      </c>
      <c r="AK3309" s="11" t="str">
        <f>TEXT(tbl_LoanData[[#This Row],[Application Date]],"MMMM")</f>
        <v>July</v>
      </c>
      <c r="AL3309" s="12">
        <f>DATE(YEAR(tbl_LoanData[[#This Row],[Application Date]]),MONTH(tbl_LoanData[[#This Row],[Application Date]]),1)</f>
        <v>45474</v>
      </c>
      <c r="AM3309" s="14">
        <f ca="1">IF(AND(tbl_LoanData[[#This Row],[Application Date]]&gt;=EOMONTH(TODAY(),-1)+1,tbl_LoanData[[#This Row],[Application Date]]&lt;=TODAY()),tbl_LoanData[[#This Row],[Loan Amount]],0)</f>
        <v>0</v>
      </c>
      <c r="AN3309" s="14">
        <f>tbl_LoanData[[#This Row],[Amount Paid]]-(Q3309-X3309)</f>
        <v>503513.07999999996</v>
      </c>
      <c r="AO3309" s="14">
        <f>IF(tbl_LoanData[[#This Row],[Application Status]]="Approved",1,0)</f>
        <v>1</v>
      </c>
      <c r="AP3309" s="22" t="str">
        <f t="shared" ca="1" si="154"/>
        <v/>
      </c>
      <c r="AQ3309" s="22" t="str">
        <f t="shared" ca="1" si="155"/>
        <v/>
      </c>
    </row>
    <row r="3310" spans="1:43" ht="14.4" customHeight="1" x14ac:dyDescent="0.3">
      <c r="A3310" s="2" t="s">
        <v>10495</v>
      </c>
      <c r="B3310" s="2" t="s">
        <v>10496</v>
      </c>
      <c r="C3310" s="2" t="s">
        <v>840</v>
      </c>
      <c r="D3310" s="2" t="s">
        <v>118</v>
      </c>
      <c r="E3310" s="2" t="s">
        <v>81</v>
      </c>
      <c r="F3310" s="2">
        <v>42</v>
      </c>
      <c r="G3310" s="2" t="s">
        <v>83</v>
      </c>
      <c r="H3310" s="2" t="s">
        <v>143</v>
      </c>
      <c r="I3310" s="2" t="s">
        <v>46</v>
      </c>
      <c r="J3310" s="3">
        <v>45476</v>
      </c>
      <c r="K3310" s="3">
        <v>45496</v>
      </c>
      <c r="L3310" s="2" t="s">
        <v>36</v>
      </c>
      <c r="M3310" s="2" t="s">
        <v>85</v>
      </c>
      <c r="N3310" s="2" t="s">
        <v>624</v>
      </c>
      <c r="O3310" s="4">
        <v>919000</v>
      </c>
      <c r="P3310" s="4">
        <v>191900</v>
      </c>
      <c r="Q3310" s="4">
        <v>727100</v>
      </c>
      <c r="R3310" s="2">
        <v>18</v>
      </c>
      <c r="S3310" s="5">
        <v>9.08</v>
      </c>
      <c r="T3310" s="4">
        <v>45896.17</v>
      </c>
      <c r="U3310" s="2" t="s">
        <v>73</v>
      </c>
      <c r="V3310" s="2" t="s">
        <v>33</v>
      </c>
      <c r="W3310" s="4">
        <v>826131.02</v>
      </c>
      <c r="X3310" s="4">
        <v>0</v>
      </c>
      <c r="Y3310" s="4">
        <v>826131.02</v>
      </c>
      <c r="Z3310" s="2">
        <v>0</v>
      </c>
      <c r="AA3310" s="2" t="s">
        <v>56</v>
      </c>
      <c r="AB3310" s="2" t="s">
        <v>15736</v>
      </c>
      <c r="AC3310" s="2" t="s">
        <v>75</v>
      </c>
      <c r="AD3310" s="2" t="s">
        <v>76</v>
      </c>
      <c r="AE3310" s="5">
        <v>79.12</v>
      </c>
      <c r="AF3310" s="2">
        <v>0</v>
      </c>
      <c r="AG3310" s="2" t="s">
        <v>77</v>
      </c>
      <c r="AH3310" s="2">
        <v>20</v>
      </c>
      <c r="AI3310" s="6" t="str">
        <f t="shared" si="153"/>
        <v>35-44</v>
      </c>
      <c r="AJ3310" s="11">
        <f>YEAR(tbl_LoanData[[#This Row],[Application Date]])</f>
        <v>2024</v>
      </c>
      <c r="AK3310" s="11" t="str">
        <f>TEXT(tbl_LoanData[[#This Row],[Application Date]],"MMMM")</f>
        <v>July</v>
      </c>
      <c r="AL3310" s="12">
        <f>DATE(YEAR(tbl_LoanData[[#This Row],[Application Date]]),MONTH(tbl_LoanData[[#This Row],[Application Date]]),1)</f>
        <v>45474</v>
      </c>
      <c r="AM3310" s="14">
        <f ca="1">IF(AND(tbl_LoanData[[#This Row],[Application Date]]&gt;=EOMONTH(TODAY(),-1)+1,tbl_LoanData[[#This Row],[Application Date]]&lt;=TODAY()),tbl_LoanData[[#This Row],[Loan Amount]],0)</f>
        <v>0</v>
      </c>
      <c r="AN3310" s="14">
        <f>tbl_LoanData[[#This Row],[Amount Paid]]-(Q3310-X3310)</f>
        <v>99031.020000000019</v>
      </c>
      <c r="AO3310" s="14">
        <f>IF(tbl_LoanData[[#This Row],[Application Status]]="Approved",1,0)</f>
        <v>1</v>
      </c>
      <c r="AP3310" s="22" t="str">
        <f t="shared" ca="1" si="154"/>
        <v/>
      </c>
      <c r="AQ3310" s="22" t="str">
        <f t="shared" ca="1" si="155"/>
        <v/>
      </c>
    </row>
    <row r="3311" spans="1:43" ht="14.4" customHeight="1" x14ac:dyDescent="0.3">
      <c r="A3311" s="2" t="s">
        <v>10509</v>
      </c>
      <c r="B3311" s="2" t="s">
        <v>10510</v>
      </c>
      <c r="C3311" s="2" t="s">
        <v>240</v>
      </c>
      <c r="D3311" s="2" t="s">
        <v>67</v>
      </c>
      <c r="E3311" s="2" t="s">
        <v>134</v>
      </c>
      <c r="F3311" s="2">
        <v>37</v>
      </c>
      <c r="G3311" s="2" t="s">
        <v>83</v>
      </c>
      <c r="H3311" s="2" t="s">
        <v>516</v>
      </c>
      <c r="I3311" s="2" t="s">
        <v>53</v>
      </c>
      <c r="J3311" s="3">
        <v>45497</v>
      </c>
      <c r="K3311" s="3">
        <v>45506</v>
      </c>
      <c r="L3311" s="2" t="s">
        <v>36</v>
      </c>
      <c r="M3311" s="2" t="s">
        <v>111</v>
      </c>
      <c r="N3311" s="2" t="s">
        <v>350</v>
      </c>
      <c r="O3311" s="4">
        <v>2107000</v>
      </c>
      <c r="P3311" s="4">
        <v>503700</v>
      </c>
      <c r="Q3311" s="4">
        <v>1603300</v>
      </c>
      <c r="R3311" s="2">
        <v>36</v>
      </c>
      <c r="S3311" s="5">
        <v>14.16</v>
      </c>
      <c r="T3311" s="4">
        <v>63455.05</v>
      </c>
      <c r="U3311" s="2" t="s">
        <v>73</v>
      </c>
      <c r="V3311" s="2" t="s">
        <v>74</v>
      </c>
      <c r="W3311" s="4">
        <v>1522921.2</v>
      </c>
      <c r="X3311" s="4">
        <v>761460.64</v>
      </c>
      <c r="Y3311" s="4">
        <v>2284381.84</v>
      </c>
      <c r="Z3311" s="2">
        <v>0</v>
      </c>
      <c r="AA3311" s="2" t="s">
        <v>56</v>
      </c>
      <c r="AB3311" s="2" t="s">
        <v>15733</v>
      </c>
      <c r="AC3311" s="2" t="s">
        <v>138</v>
      </c>
      <c r="AD3311" s="2" t="s">
        <v>76</v>
      </c>
      <c r="AE3311" s="5">
        <v>76.09</v>
      </c>
      <c r="AF3311" s="2">
        <v>0</v>
      </c>
      <c r="AG3311" s="2" t="s">
        <v>77</v>
      </c>
      <c r="AH3311" s="2">
        <v>9</v>
      </c>
      <c r="AI3311" s="6" t="str">
        <f t="shared" si="153"/>
        <v>35-44</v>
      </c>
      <c r="AJ3311" s="11">
        <f>YEAR(tbl_LoanData[[#This Row],[Application Date]])</f>
        <v>2024</v>
      </c>
      <c r="AK3311" s="11" t="str">
        <f>TEXT(tbl_LoanData[[#This Row],[Application Date]],"MMMM")</f>
        <v>July</v>
      </c>
      <c r="AL3311" s="12">
        <f>DATE(YEAR(tbl_LoanData[[#This Row],[Application Date]]),MONTH(tbl_LoanData[[#This Row],[Application Date]]),1)</f>
        <v>45474</v>
      </c>
      <c r="AM3311" s="14">
        <f ca="1">IF(AND(tbl_LoanData[[#This Row],[Application Date]]&gt;=EOMONTH(TODAY(),-1)+1,tbl_LoanData[[#This Row],[Application Date]]&lt;=TODAY()),tbl_LoanData[[#This Row],[Loan Amount]],0)</f>
        <v>0</v>
      </c>
      <c r="AN3311" s="14">
        <f>tbl_LoanData[[#This Row],[Amount Paid]]-(Q3311-X3311)</f>
        <v>681081.84</v>
      </c>
      <c r="AO3311" s="14">
        <f>IF(tbl_LoanData[[#This Row],[Application Status]]="Approved",1,0)</f>
        <v>1</v>
      </c>
      <c r="AP3311" s="22" t="str">
        <f t="shared" ca="1" si="154"/>
        <v/>
      </c>
      <c r="AQ3311" s="22" t="str">
        <f t="shared" ca="1" si="155"/>
        <v/>
      </c>
    </row>
    <row r="3312" spans="1:43" ht="14.4" customHeight="1" x14ac:dyDescent="0.3">
      <c r="A3312" s="2" t="s">
        <v>10665</v>
      </c>
      <c r="B3312" s="2" t="s">
        <v>10666</v>
      </c>
      <c r="C3312" s="2" t="s">
        <v>335</v>
      </c>
      <c r="D3312" s="2" t="s">
        <v>182</v>
      </c>
      <c r="E3312" s="2" t="s">
        <v>142</v>
      </c>
      <c r="F3312" s="2">
        <v>23</v>
      </c>
      <c r="G3312" s="2" t="s">
        <v>83</v>
      </c>
      <c r="H3312" s="2" t="s">
        <v>119</v>
      </c>
      <c r="I3312" s="2" t="s">
        <v>43</v>
      </c>
      <c r="J3312" s="3">
        <v>45475</v>
      </c>
      <c r="K3312" s="3"/>
      <c r="L3312" s="2" t="s">
        <v>36</v>
      </c>
      <c r="M3312" s="2" t="s">
        <v>94</v>
      </c>
      <c r="N3312" s="2" t="s">
        <v>212</v>
      </c>
      <c r="O3312" s="4">
        <v>1006000</v>
      </c>
      <c r="P3312" s="4">
        <v>103900</v>
      </c>
      <c r="Q3312" s="4">
        <v>902100</v>
      </c>
      <c r="R3312" s="2">
        <v>18</v>
      </c>
      <c r="S3312" s="5">
        <v>14.36</v>
      </c>
      <c r="T3312" s="4">
        <v>60911.8</v>
      </c>
      <c r="U3312" s="2" t="s">
        <v>113</v>
      </c>
      <c r="V3312" s="2" t="s">
        <v>97</v>
      </c>
      <c r="W3312" s="4">
        <v>0</v>
      </c>
      <c r="X3312" s="4">
        <v>0</v>
      </c>
      <c r="Y3312" s="4">
        <v>1096412.3400000001</v>
      </c>
      <c r="Z3312" s="2">
        <v>0</v>
      </c>
      <c r="AA3312" s="2" t="s">
        <v>97</v>
      </c>
      <c r="AB3312" s="2" t="s">
        <v>15731</v>
      </c>
      <c r="AC3312" s="2" t="s">
        <v>360</v>
      </c>
      <c r="AD3312" s="2" t="s">
        <v>76</v>
      </c>
      <c r="AE3312" s="5">
        <v>89.67</v>
      </c>
      <c r="AF3312" s="2">
        <v>0</v>
      </c>
      <c r="AG3312" s="2" t="s">
        <v>97</v>
      </c>
      <c r="AH3312" s="2"/>
      <c r="AI3312" s="6" t="str">
        <f t="shared" si="153"/>
        <v>18-24</v>
      </c>
      <c r="AJ3312" s="11">
        <f>YEAR(tbl_LoanData[[#This Row],[Application Date]])</f>
        <v>2024</v>
      </c>
      <c r="AK3312" s="11" t="str">
        <f>TEXT(tbl_LoanData[[#This Row],[Application Date]],"MMMM")</f>
        <v>July</v>
      </c>
      <c r="AL3312" s="12">
        <f>DATE(YEAR(tbl_LoanData[[#This Row],[Application Date]]),MONTH(tbl_LoanData[[#This Row],[Application Date]]),1)</f>
        <v>45474</v>
      </c>
      <c r="AM3312" s="14">
        <f ca="1">IF(AND(tbl_LoanData[[#This Row],[Application Date]]&gt;=EOMONTH(TODAY(),-1)+1,tbl_LoanData[[#This Row],[Application Date]]&lt;=TODAY()),tbl_LoanData[[#This Row],[Loan Amount]],0)</f>
        <v>0</v>
      </c>
      <c r="AN3312" s="14">
        <f>tbl_LoanData[[#This Row],[Amount Paid]]-(Q3312-X3312)</f>
        <v>-902100</v>
      </c>
      <c r="AO3312" s="14">
        <f>IF(tbl_LoanData[[#This Row],[Application Status]]="Approved",1,0)</f>
        <v>0</v>
      </c>
      <c r="AP3312" s="22" t="str">
        <f t="shared" ca="1" si="154"/>
        <v/>
      </c>
      <c r="AQ3312" s="22" t="str">
        <f t="shared" ca="1" si="155"/>
        <v/>
      </c>
    </row>
    <row r="3313" spans="1:43" ht="14.4" customHeight="1" x14ac:dyDescent="0.3">
      <c r="A3313" s="2" t="s">
        <v>10669</v>
      </c>
      <c r="B3313" s="2" t="s">
        <v>10670</v>
      </c>
      <c r="C3313" s="2" t="s">
        <v>253</v>
      </c>
      <c r="D3313" s="2" t="s">
        <v>102</v>
      </c>
      <c r="E3313" s="2" t="s">
        <v>323</v>
      </c>
      <c r="F3313" s="2">
        <v>26</v>
      </c>
      <c r="G3313" s="2" t="s">
        <v>69</v>
      </c>
      <c r="H3313" s="2" t="s">
        <v>265</v>
      </c>
      <c r="I3313" s="2" t="s">
        <v>44</v>
      </c>
      <c r="J3313" s="3">
        <v>45479</v>
      </c>
      <c r="K3313" s="3"/>
      <c r="L3313" s="2" t="s">
        <v>40</v>
      </c>
      <c r="M3313" s="2" t="s">
        <v>85</v>
      </c>
      <c r="N3313" s="2" t="s">
        <v>274</v>
      </c>
      <c r="O3313" s="4">
        <v>980000</v>
      </c>
      <c r="P3313" s="4">
        <v>222200</v>
      </c>
      <c r="Q3313" s="4">
        <v>757800</v>
      </c>
      <c r="R3313" s="2">
        <v>48</v>
      </c>
      <c r="S3313" s="5">
        <v>5.35</v>
      </c>
      <c r="T3313" s="4">
        <v>19166.02</v>
      </c>
      <c r="U3313" s="2" t="s">
        <v>113</v>
      </c>
      <c r="V3313" s="2" t="s">
        <v>97</v>
      </c>
      <c r="W3313" s="4">
        <v>0</v>
      </c>
      <c r="X3313" s="4">
        <v>0</v>
      </c>
      <c r="Y3313" s="4">
        <v>919969.2</v>
      </c>
      <c r="Z3313" s="2">
        <v>0</v>
      </c>
      <c r="AA3313" s="2" t="s">
        <v>97</v>
      </c>
      <c r="AB3313" s="2" t="s">
        <v>15736</v>
      </c>
      <c r="AC3313" s="2" t="s">
        <v>121</v>
      </c>
      <c r="AD3313" s="2" t="s">
        <v>76</v>
      </c>
      <c r="AE3313" s="5">
        <v>77.33</v>
      </c>
      <c r="AF3313" s="2">
        <v>0</v>
      </c>
      <c r="AG3313" s="2" t="s">
        <v>97</v>
      </c>
      <c r="AH3313" s="2"/>
      <c r="AI3313" s="6" t="str">
        <f t="shared" si="153"/>
        <v>25-34</v>
      </c>
      <c r="AJ3313" s="11">
        <f>YEAR(tbl_LoanData[[#This Row],[Application Date]])</f>
        <v>2024</v>
      </c>
      <c r="AK3313" s="11" t="str">
        <f>TEXT(tbl_LoanData[[#This Row],[Application Date]],"MMMM")</f>
        <v>July</v>
      </c>
      <c r="AL3313" s="12">
        <f>DATE(YEAR(tbl_LoanData[[#This Row],[Application Date]]),MONTH(tbl_LoanData[[#This Row],[Application Date]]),1)</f>
        <v>45474</v>
      </c>
      <c r="AM3313" s="14">
        <f ca="1">IF(AND(tbl_LoanData[[#This Row],[Application Date]]&gt;=EOMONTH(TODAY(),-1)+1,tbl_LoanData[[#This Row],[Application Date]]&lt;=TODAY()),tbl_LoanData[[#This Row],[Loan Amount]],0)</f>
        <v>0</v>
      </c>
      <c r="AN3313" s="14">
        <f>tbl_LoanData[[#This Row],[Amount Paid]]-(Q3313-X3313)</f>
        <v>-757800</v>
      </c>
      <c r="AO3313" s="14">
        <f>IF(tbl_LoanData[[#This Row],[Application Status]]="Approved",1,0)</f>
        <v>0</v>
      </c>
      <c r="AP3313" s="22" t="str">
        <f t="shared" ca="1" si="154"/>
        <v/>
      </c>
      <c r="AQ3313" s="22" t="str">
        <f t="shared" ca="1" si="155"/>
        <v/>
      </c>
    </row>
    <row r="3314" spans="1:43" x14ac:dyDescent="0.3">
      <c r="A3314" s="2" t="s">
        <v>10793</v>
      </c>
      <c r="B3314" s="2" t="s">
        <v>10794</v>
      </c>
      <c r="C3314" s="2" t="s">
        <v>142</v>
      </c>
      <c r="D3314" s="2" t="s">
        <v>182</v>
      </c>
      <c r="E3314" s="2" t="s">
        <v>91</v>
      </c>
      <c r="F3314" s="2">
        <v>58</v>
      </c>
      <c r="G3314" s="2" t="s">
        <v>83</v>
      </c>
      <c r="H3314" s="2" t="s">
        <v>191</v>
      </c>
      <c r="I3314" s="2" t="s">
        <v>51</v>
      </c>
      <c r="J3314" s="3">
        <v>45498</v>
      </c>
      <c r="K3314" s="3">
        <v>45511</v>
      </c>
      <c r="L3314" s="2" t="s">
        <v>41</v>
      </c>
      <c r="M3314" s="2" t="s">
        <v>552</v>
      </c>
      <c r="N3314" s="2" t="s">
        <v>553</v>
      </c>
      <c r="O3314" s="4">
        <v>4291000</v>
      </c>
      <c r="P3314" s="4">
        <v>1225400</v>
      </c>
      <c r="Q3314" s="4">
        <v>3065600</v>
      </c>
      <c r="R3314" s="2">
        <v>60</v>
      </c>
      <c r="S3314" s="5">
        <v>14.35</v>
      </c>
      <c r="T3314" s="4">
        <v>87752.8</v>
      </c>
      <c r="U3314" s="2" t="s">
        <v>73</v>
      </c>
      <c r="V3314" s="2" t="s">
        <v>74</v>
      </c>
      <c r="W3314" s="4">
        <v>2106067.2000000002</v>
      </c>
      <c r="X3314" s="4">
        <v>3159100.8</v>
      </c>
      <c r="Y3314" s="4">
        <v>5265168</v>
      </c>
      <c r="Z3314" s="2">
        <v>0</v>
      </c>
      <c r="AA3314" s="2" t="s">
        <v>56</v>
      </c>
      <c r="AB3314" s="2" t="s">
        <v>15730</v>
      </c>
      <c r="AC3314" s="2" t="s">
        <v>138</v>
      </c>
      <c r="AD3314" s="2" t="s">
        <v>76</v>
      </c>
      <c r="AE3314" s="5">
        <v>71.44</v>
      </c>
      <c r="AF3314" s="2">
        <v>0</v>
      </c>
      <c r="AG3314" s="2" t="s">
        <v>77</v>
      </c>
      <c r="AH3314" s="2">
        <v>13</v>
      </c>
      <c r="AI3314" s="6" t="str">
        <f t="shared" si="153"/>
        <v>55-64</v>
      </c>
      <c r="AJ3314" s="11">
        <f>YEAR(tbl_LoanData[[#This Row],[Application Date]])</f>
        <v>2024</v>
      </c>
      <c r="AK3314" s="11" t="str">
        <f>TEXT(tbl_LoanData[[#This Row],[Application Date]],"MMMM")</f>
        <v>July</v>
      </c>
      <c r="AL3314" s="12">
        <f>DATE(YEAR(tbl_LoanData[[#This Row],[Application Date]]),MONTH(tbl_LoanData[[#This Row],[Application Date]]),1)</f>
        <v>45474</v>
      </c>
      <c r="AM3314" s="14">
        <f ca="1">IF(AND(tbl_LoanData[[#This Row],[Application Date]]&gt;=EOMONTH(TODAY(),-1)+1,tbl_LoanData[[#This Row],[Application Date]]&lt;=TODAY()),tbl_LoanData[[#This Row],[Loan Amount]],0)</f>
        <v>0</v>
      </c>
      <c r="AN3314" s="14">
        <f>tbl_LoanData[[#This Row],[Amount Paid]]-(Q3314-X3314)</f>
        <v>2199568</v>
      </c>
      <c r="AO3314" s="14">
        <f>IF(tbl_LoanData[[#This Row],[Application Status]]="Approved",1,0)</f>
        <v>1</v>
      </c>
      <c r="AP3314" s="22" t="str">
        <f t="shared" ca="1" si="154"/>
        <v/>
      </c>
      <c r="AQ3314" s="22" t="str">
        <f t="shared" ca="1" si="155"/>
        <v/>
      </c>
    </row>
    <row r="3315" spans="1:43" ht="14.4" customHeight="1" x14ac:dyDescent="0.3">
      <c r="A3315" s="2" t="s">
        <v>10863</v>
      </c>
      <c r="B3315" s="2" t="s">
        <v>10864</v>
      </c>
      <c r="C3315" s="2" t="s">
        <v>521</v>
      </c>
      <c r="D3315" s="2" t="s">
        <v>182</v>
      </c>
      <c r="E3315" s="2" t="s">
        <v>165</v>
      </c>
      <c r="F3315" s="2">
        <v>29</v>
      </c>
      <c r="G3315" s="2" t="s">
        <v>69</v>
      </c>
      <c r="H3315" s="2" t="s">
        <v>156</v>
      </c>
      <c r="I3315" s="2" t="s">
        <v>45</v>
      </c>
      <c r="J3315" s="3">
        <v>45494</v>
      </c>
      <c r="K3315" s="3"/>
      <c r="L3315" s="2" t="s">
        <v>39</v>
      </c>
      <c r="M3315" s="2" t="s">
        <v>167</v>
      </c>
      <c r="N3315" s="2" t="s">
        <v>491</v>
      </c>
      <c r="O3315" s="4">
        <v>1150000</v>
      </c>
      <c r="P3315" s="4">
        <v>243700</v>
      </c>
      <c r="Q3315" s="4">
        <v>906300</v>
      </c>
      <c r="R3315" s="2">
        <v>24</v>
      </c>
      <c r="S3315" s="5">
        <v>6.42</v>
      </c>
      <c r="T3315" s="4">
        <v>42611.199999999997</v>
      </c>
      <c r="U3315" s="2" t="s">
        <v>113</v>
      </c>
      <c r="V3315" s="2" t="s">
        <v>97</v>
      </c>
      <c r="W3315" s="4">
        <v>0</v>
      </c>
      <c r="X3315" s="4">
        <v>0</v>
      </c>
      <c r="Y3315" s="4">
        <v>1022668.92</v>
      </c>
      <c r="Z3315" s="2">
        <v>0</v>
      </c>
      <c r="AA3315" s="2" t="s">
        <v>97</v>
      </c>
      <c r="AB3315" s="2" t="s">
        <v>15731</v>
      </c>
      <c r="AC3315" s="2" t="s">
        <v>138</v>
      </c>
      <c r="AD3315" s="2" t="s">
        <v>76</v>
      </c>
      <c r="AE3315" s="5">
        <v>78.81</v>
      </c>
      <c r="AF3315" s="2">
        <v>0</v>
      </c>
      <c r="AG3315" s="2" t="s">
        <v>97</v>
      </c>
      <c r="AH3315" s="2"/>
      <c r="AI3315" s="6" t="str">
        <f t="shared" si="153"/>
        <v>25-34</v>
      </c>
      <c r="AJ3315" s="11">
        <f>YEAR(tbl_LoanData[[#This Row],[Application Date]])</f>
        <v>2024</v>
      </c>
      <c r="AK3315" s="11" t="str">
        <f>TEXT(tbl_LoanData[[#This Row],[Application Date]],"MMMM")</f>
        <v>July</v>
      </c>
      <c r="AL3315" s="12">
        <f>DATE(YEAR(tbl_LoanData[[#This Row],[Application Date]]),MONTH(tbl_LoanData[[#This Row],[Application Date]]),1)</f>
        <v>45474</v>
      </c>
      <c r="AM3315" s="14">
        <f ca="1">IF(AND(tbl_LoanData[[#This Row],[Application Date]]&gt;=EOMONTH(TODAY(),-1)+1,tbl_LoanData[[#This Row],[Application Date]]&lt;=TODAY()),tbl_LoanData[[#This Row],[Loan Amount]],0)</f>
        <v>0</v>
      </c>
      <c r="AN3315" s="14">
        <f>tbl_LoanData[[#This Row],[Amount Paid]]-(Q3315-X3315)</f>
        <v>-906300</v>
      </c>
      <c r="AO3315" s="14">
        <f>IF(tbl_LoanData[[#This Row],[Application Status]]="Approved",1,0)</f>
        <v>0</v>
      </c>
      <c r="AP3315" s="22" t="str">
        <f t="shared" ca="1" si="154"/>
        <v/>
      </c>
      <c r="AQ3315" s="22" t="str">
        <f t="shared" ca="1" si="155"/>
        <v/>
      </c>
    </row>
    <row r="3316" spans="1:43" ht="14.4" customHeight="1" x14ac:dyDescent="0.3">
      <c r="A3316" s="2" t="s">
        <v>11027</v>
      </c>
      <c r="B3316" s="2" t="s">
        <v>11028</v>
      </c>
      <c r="C3316" s="2" t="s">
        <v>439</v>
      </c>
      <c r="D3316" s="2" t="s">
        <v>142</v>
      </c>
      <c r="E3316" s="2" t="s">
        <v>284</v>
      </c>
      <c r="F3316" s="2">
        <v>35</v>
      </c>
      <c r="G3316" s="2" t="s">
        <v>83</v>
      </c>
      <c r="H3316" s="2" t="s">
        <v>466</v>
      </c>
      <c r="I3316" s="2" t="s">
        <v>43</v>
      </c>
      <c r="J3316" s="3">
        <v>45499</v>
      </c>
      <c r="K3316" s="3">
        <v>45519</v>
      </c>
      <c r="L3316" s="2" t="s">
        <v>41</v>
      </c>
      <c r="M3316" s="2" t="s">
        <v>184</v>
      </c>
      <c r="N3316" s="2" t="s">
        <v>185</v>
      </c>
      <c r="O3316" s="4">
        <v>2431000</v>
      </c>
      <c r="P3316" s="4">
        <v>316300</v>
      </c>
      <c r="Q3316" s="4">
        <v>2114700</v>
      </c>
      <c r="R3316" s="2">
        <v>48</v>
      </c>
      <c r="S3316" s="5">
        <v>8.7899999999999991</v>
      </c>
      <c r="T3316" s="4">
        <v>59546.43</v>
      </c>
      <c r="U3316" s="2" t="s">
        <v>73</v>
      </c>
      <c r="V3316" s="2" t="s">
        <v>74</v>
      </c>
      <c r="W3316" s="4">
        <v>1190928.6000000001</v>
      </c>
      <c r="X3316" s="4">
        <v>1667299.92</v>
      </c>
      <c r="Y3316" s="4">
        <v>2858228.52</v>
      </c>
      <c r="Z3316" s="2">
        <v>112</v>
      </c>
      <c r="AA3316" s="2" t="s">
        <v>60</v>
      </c>
      <c r="AB3316" s="2" t="s">
        <v>15736</v>
      </c>
      <c r="AC3316" s="2" t="s">
        <v>213</v>
      </c>
      <c r="AD3316" s="2" t="s">
        <v>76</v>
      </c>
      <c r="AE3316" s="5">
        <v>86.99</v>
      </c>
      <c r="AF3316" s="2">
        <v>4</v>
      </c>
      <c r="AG3316" s="2" t="s">
        <v>130</v>
      </c>
      <c r="AH3316" s="2">
        <v>20</v>
      </c>
      <c r="AI3316" s="6" t="str">
        <f t="shared" si="153"/>
        <v>35-44</v>
      </c>
      <c r="AJ3316" s="11">
        <f>YEAR(tbl_LoanData[[#This Row],[Application Date]])</f>
        <v>2024</v>
      </c>
      <c r="AK3316" s="11" t="str">
        <f>TEXT(tbl_LoanData[[#This Row],[Application Date]],"MMMM")</f>
        <v>July</v>
      </c>
      <c r="AL3316" s="12">
        <f>DATE(YEAR(tbl_LoanData[[#This Row],[Application Date]]),MONTH(tbl_LoanData[[#This Row],[Application Date]]),1)</f>
        <v>45474</v>
      </c>
      <c r="AM3316" s="14">
        <f ca="1">IF(AND(tbl_LoanData[[#This Row],[Application Date]]&gt;=EOMONTH(TODAY(),-1)+1,tbl_LoanData[[#This Row],[Application Date]]&lt;=TODAY()),tbl_LoanData[[#This Row],[Loan Amount]],0)</f>
        <v>0</v>
      </c>
      <c r="AN3316" s="14">
        <f>tbl_LoanData[[#This Row],[Amount Paid]]-(Q3316-X3316)</f>
        <v>743528.52</v>
      </c>
      <c r="AO3316" s="14">
        <f>IF(tbl_LoanData[[#This Row],[Application Status]]="Approved",1,0)</f>
        <v>1</v>
      </c>
      <c r="AP3316" s="22" t="str">
        <f t="shared" ca="1" si="154"/>
        <v/>
      </c>
      <c r="AQ3316" s="22" t="str">
        <f t="shared" ca="1" si="155"/>
        <v/>
      </c>
    </row>
    <row r="3317" spans="1:43" x14ac:dyDescent="0.3">
      <c r="A3317" s="2" t="s">
        <v>11051</v>
      </c>
      <c r="B3317" s="2" t="s">
        <v>11052</v>
      </c>
      <c r="C3317" s="2" t="s">
        <v>264</v>
      </c>
      <c r="D3317" s="2" t="s">
        <v>176</v>
      </c>
      <c r="E3317" s="2" t="s">
        <v>293</v>
      </c>
      <c r="F3317" s="2">
        <v>53</v>
      </c>
      <c r="G3317" s="2" t="s">
        <v>83</v>
      </c>
      <c r="H3317" s="2" t="s">
        <v>172</v>
      </c>
      <c r="I3317" s="2" t="s">
        <v>45</v>
      </c>
      <c r="J3317" s="3">
        <v>45492</v>
      </c>
      <c r="K3317" s="3">
        <v>45494</v>
      </c>
      <c r="L3317" s="2" t="s">
        <v>38</v>
      </c>
      <c r="M3317" s="2" t="s">
        <v>71</v>
      </c>
      <c r="N3317" s="2" t="s">
        <v>589</v>
      </c>
      <c r="O3317" s="4">
        <v>1196000</v>
      </c>
      <c r="P3317" s="4">
        <v>195100</v>
      </c>
      <c r="Q3317" s="4">
        <v>1000900</v>
      </c>
      <c r="R3317" s="2">
        <v>36</v>
      </c>
      <c r="S3317" s="5">
        <v>11.76</v>
      </c>
      <c r="T3317" s="4">
        <v>37611.599999999999</v>
      </c>
      <c r="U3317" s="2" t="s">
        <v>73</v>
      </c>
      <c r="V3317" s="2" t="s">
        <v>74</v>
      </c>
      <c r="W3317" s="4">
        <v>789843.6</v>
      </c>
      <c r="X3317" s="4">
        <v>564173.92000000004</v>
      </c>
      <c r="Y3317" s="4">
        <v>1354017.52</v>
      </c>
      <c r="Z3317" s="2">
        <v>112</v>
      </c>
      <c r="AA3317" s="2" t="s">
        <v>60</v>
      </c>
      <c r="AB3317" s="2" t="s">
        <v>15733</v>
      </c>
      <c r="AC3317" s="2" t="s">
        <v>121</v>
      </c>
      <c r="AD3317" s="2" t="s">
        <v>76</v>
      </c>
      <c r="AE3317" s="5">
        <v>83.69</v>
      </c>
      <c r="AF3317" s="2">
        <v>4</v>
      </c>
      <c r="AG3317" s="2" t="s">
        <v>130</v>
      </c>
      <c r="AH3317" s="2">
        <v>2</v>
      </c>
      <c r="AI3317" s="6" t="str">
        <f t="shared" si="153"/>
        <v>45-54</v>
      </c>
      <c r="AJ3317" s="11">
        <f>YEAR(tbl_LoanData[[#This Row],[Application Date]])</f>
        <v>2024</v>
      </c>
      <c r="AK3317" s="11" t="str">
        <f>TEXT(tbl_LoanData[[#This Row],[Application Date]],"MMMM")</f>
        <v>July</v>
      </c>
      <c r="AL3317" s="12">
        <f>DATE(YEAR(tbl_LoanData[[#This Row],[Application Date]]),MONTH(tbl_LoanData[[#This Row],[Application Date]]),1)</f>
        <v>45474</v>
      </c>
      <c r="AM3317" s="14">
        <f ca="1">IF(AND(tbl_LoanData[[#This Row],[Application Date]]&gt;=EOMONTH(TODAY(),-1)+1,tbl_LoanData[[#This Row],[Application Date]]&lt;=TODAY()),tbl_LoanData[[#This Row],[Loan Amount]],0)</f>
        <v>0</v>
      </c>
      <c r="AN3317" s="14">
        <f>tbl_LoanData[[#This Row],[Amount Paid]]-(Q3317-X3317)</f>
        <v>353117.52</v>
      </c>
      <c r="AO3317" s="14">
        <f>IF(tbl_LoanData[[#This Row],[Application Status]]="Approved",1,0)</f>
        <v>1</v>
      </c>
      <c r="AP3317" s="22" t="str">
        <f t="shared" ca="1" si="154"/>
        <v/>
      </c>
      <c r="AQ3317" s="22" t="str">
        <f t="shared" ca="1" si="155"/>
        <v/>
      </c>
    </row>
    <row r="3318" spans="1:43" x14ac:dyDescent="0.3">
      <c r="A3318" s="2" t="s">
        <v>11079</v>
      </c>
      <c r="B3318" s="2" t="s">
        <v>11080</v>
      </c>
      <c r="C3318" s="2" t="s">
        <v>781</v>
      </c>
      <c r="D3318" s="2" t="s">
        <v>102</v>
      </c>
      <c r="E3318" s="2" t="s">
        <v>68</v>
      </c>
      <c r="F3318" s="2">
        <v>27</v>
      </c>
      <c r="G3318" s="2" t="s">
        <v>69</v>
      </c>
      <c r="H3318" s="2" t="s">
        <v>313</v>
      </c>
      <c r="I3318" s="2" t="s">
        <v>44</v>
      </c>
      <c r="J3318" s="3">
        <v>45475</v>
      </c>
      <c r="K3318" s="3">
        <v>45492</v>
      </c>
      <c r="L3318" s="2" t="s">
        <v>36</v>
      </c>
      <c r="M3318" s="2" t="s">
        <v>104</v>
      </c>
      <c r="N3318" s="2" t="s">
        <v>105</v>
      </c>
      <c r="O3318" s="4">
        <v>1191000</v>
      </c>
      <c r="P3318" s="4">
        <v>414600</v>
      </c>
      <c r="Q3318" s="4">
        <v>776400</v>
      </c>
      <c r="R3318" s="2">
        <v>24</v>
      </c>
      <c r="S3318" s="5">
        <v>11.11</v>
      </c>
      <c r="T3318" s="4">
        <v>39538.17</v>
      </c>
      <c r="U3318" s="2" t="s">
        <v>73</v>
      </c>
      <c r="V3318" s="2" t="s">
        <v>33</v>
      </c>
      <c r="W3318" s="4">
        <v>948916.08</v>
      </c>
      <c r="X3318" s="4">
        <v>0</v>
      </c>
      <c r="Y3318" s="4">
        <v>948916.08</v>
      </c>
      <c r="Z3318" s="2">
        <v>0</v>
      </c>
      <c r="AA3318" s="2" t="s">
        <v>56</v>
      </c>
      <c r="AB3318" s="2" t="s">
        <v>15728</v>
      </c>
      <c r="AC3318" s="2" t="s">
        <v>332</v>
      </c>
      <c r="AD3318" s="2" t="s">
        <v>76</v>
      </c>
      <c r="AE3318" s="5">
        <v>65.19</v>
      </c>
      <c r="AF3318" s="2">
        <v>0</v>
      </c>
      <c r="AG3318" s="2" t="s">
        <v>77</v>
      </c>
      <c r="AH3318" s="2">
        <v>17</v>
      </c>
      <c r="AI3318" s="6" t="str">
        <f t="shared" si="153"/>
        <v>25-34</v>
      </c>
      <c r="AJ3318" s="11">
        <f>YEAR(tbl_LoanData[[#This Row],[Application Date]])</f>
        <v>2024</v>
      </c>
      <c r="AK3318" s="11" t="str">
        <f>TEXT(tbl_LoanData[[#This Row],[Application Date]],"MMMM")</f>
        <v>July</v>
      </c>
      <c r="AL3318" s="12">
        <f>DATE(YEAR(tbl_LoanData[[#This Row],[Application Date]]),MONTH(tbl_LoanData[[#This Row],[Application Date]]),1)</f>
        <v>45474</v>
      </c>
      <c r="AM3318" s="14">
        <f ca="1">IF(AND(tbl_LoanData[[#This Row],[Application Date]]&gt;=EOMONTH(TODAY(),-1)+1,tbl_LoanData[[#This Row],[Application Date]]&lt;=TODAY()),tbl_LoanData[[#This Row],[Loan Amount]],0)</f>
        <v>0</v>
      </c>
      <c r="AN3318" s="14">
        <f>tbl_LoanData[[#This Row],[Amount Paid]]-(Q3318-X3318)</f>
        <v>172516.07999999996</v>
      </c>
      <c r="AO3318" s="14">
        <f>IF(tbl_LoanData[[#This Row],[Application Status]]="Approved",1,0)</f>
        <v>1</v>
      </c>
      <c r="AP3318" s="22" t="str">
        <f t="shared" ca="1" si="154"/>
        <v/>
      </c>
      <c r="AQ3318" s="22" t="str">
        <f t="shared" ca="1" si="155"/>
        <v/>
      </c>
    </row>
    <row r="3319" spans="1:43" x14ac:dyDescent="0.3">
      <c r="A3319" s="2" t="s">
        <v>11095</v>
      </c>
      <c r="B3319" s="2" t="s">
        <v>11096</v>
      </c>
      <c r="C3319" s="2" t="s">
        <v>368</v>
      </c>
      <c r="D3319" s="2" t="s">
        <v>102</v>
      </c>
      <c r="E3319" s="2" t="s">
        <v>402</v>
      </c>
      <c r="F3319" s="2">
        <v>49</v>
      </c>
      <c r="G3319" s="2" t="s">
        <v>83</v>
      </c>
      <c r="H3319" s="2" t="s">
        <v>228</v>
      </c>
      <c r="I3319" s="2" t="s">
        <v>43</v>
      </c>
      <c r="J3319" s="3">
        <v>45494</v>
      </c>
      <c r="K3319" s="3"/>
      <c r="L3319" s="2" t="s">
        <v>39</v>
      </c>
      <c r="M3319" s="2" t="s">
        <v>94</v>
      </c>
      <c r="N3319" s="2" t="s">
        <v>365</v>
      </c>
      <c r="O3319" s="4">
        <v>2223000</v>
      </c>
      <c r="P3319" s="4">
        <v>303700</v>
      </c>
      <c r="Q3319" s="4">
        <v>1919300</v>
      </c>
      <c r="R3319" s="2">
        <v>36</v>
      </c>
      <c r="S3319" s="5">
        <v>14.43</v>
      </c>
      <c r="T3319" s="4">
        <v>76393.47</v>
      </c>
      <c r="U3319" s="2" t="s">
        <v>113</v>
      </c>
      <c r="V3319" s="2" t="s">
        <v>97</v>
      </c>
      <c r="W3319" s="4">
        <v>0</v>
      </c>
      <c r="X3319" s="4">
        <v>0</v>
      </c>
      <c r="Y3319" s="4">
        <v>2750164.97</v>
      </c>
      <c r="Z3319" s="2">
        <v>0</v>
      </c>
      <c r="AA3319" s="2" t="s">
        <v>97</v>
      </c>
      <c r="AB3319" s="2" t="s">
        <v>15731</v>
      </c>
      <c r="AC3319" s="2" t="s">
        <v>87</v>
      </c>
      <c r="AD3319" s="2" t="s">
        <v>76</v>
      </c>
      <c r="AE3319" s="5">
        <v>86.34</v>
      </c>
      <c r="AF3319" s="2">
        <v>0</v>
      </c>
      <c r="AG3319" s="2" t="s">
        <v>97</v>
      </c>
      <c r="AH3319" s="2"/>
      <c r="AI3319" s="6" t="str">
        <f t="shared" si="153"/>
        <v>45-54</v>
      </c>
      <c r="AJ3319" s="11">
        <f>YEAR(tbl_LoanData[[#This Row],[Application Date]])</f>
        <v>2024</v>
      </c>
      <c r="AK3319" s="11" t="str">
        <f>TEXT(tbl_LoanData[[#This Row],[Application Date]],"MMMM")</f>
        <v>July</v>
      </c>
      <c r="AL3319" s="12">
        <f>DATE(YEAR(tbl_LoanData[[#This Row],[Application Date]]),MONTH(tbl_LoanData[[#This Row],[Application Date]]),1)</f>
        <v>45474</v>
      </c>
      <c r="AM3319" s="14">
        <f ca="1">IF(AND(tbl_LoanData[[#This Row],[Application Date]]&gt;=EOMONTH(TODAY(),-1)+1,tbl_LoanData[[#This Row],[Application Date]]&lt;=TODAY()),tbl_LoanData[[#This Row],[Loan Amount]],0)</f>
        <v>0</v>
      </c>
      <c r="AN3319" s="14">
        <f>tbl_LoanData[[#This Row],[Amount Paid]]-(Q3319-X3319)</f>
        <v>-1919300</v>
      </c>
      <c r="AO3319" s="14">
        <f>IF(tbl_LoanData[[#This Row],[Application Status]]="Approved",1,0)</f>
        <v>0</v>
      </c>
      <c r="AP3319" s="22" t="str">
        <f t="shared" ca="1" si="154"/>
        <v/>
      </c>
      <c r="AQ3319" s="22" t="str">
        <f t="shared" ca="1" si="155"/>
        <v/>
      </c>
    </row>
    <row r="3320" spans="1:43" ht="14.4" customHeight="1" x14ac:dyDescent="0.3">
      <c r="A3320" s="2" t="s">
        <v>11213</v>
      </c>
      <c r="B3320" s="2" t="s">
        <v>11214</v>
      </c>
      <c r="C3320" s="2" t="s">
        <v>444</v>
      </c>
      <c r="D3320" s="2" t="s">
        <v>254</v>
      </c>
      <c r="E3320" s="2" t="s">
        <v>81</v>
      </c>
      <c r="F3320" s="2">
        <v>28</v>
      </c>
      <c r="G3320" s="2" t="s">
        <v>69</v>
      </c>
      <c r="H3320" s="2" t="s">
        <v>516</v>
      </c>
      <c r="I3320" s="2" t="s">
        <v>53</v>
      </c>
      <c r="J3320" s="3">
        <v>45474</v>
      </c>
      <c r="K3320" s="3">
        <v>45482</v>
      </c>
      <c r="L3320" s="2" t="s">
        <v>36</v>
      </c>
      <c r="M3320" s="2" t="s">
        <v>104</v>
      </c>
      <c r="N3320" s="2" t="s">
        <v>105</v>
      </c>
      <c r="O3320" s="4">
        <v>1763000</v>
      </c>
      <c r="P3320" s="4">
        <v>237200</v>
      </c>
      <c r="Q3320" s="4">
        <v>1525800</v>
      </c>
      <c r="R3320" s="2">
        <v>18</v>
      </c>
      <c r="S3320" s="5">
        <v>9.3800000000000008</v>
      </c>
      <c r="T3320" s="4">
        <v>96693.34</v>
      </c>
      <c r="U3320" s="2" t="s">
        <v>73</v>
      </c>
      <c r="V3320" s="2" t="s">
        <v>33</v>
      </c>
      <c r="W3320" s="4">
        <v>1740480.06</v>
      </c>
      <c r="X3320" s="4">
        <v>0</v>
      </c>
      <c r="Y3320" s="4">
        <v>1740480.06</v>
      </c>
      <c r="Z3320" s="2">
        <v>0</v>
      </c>
      <c r="AA3320" s="2" t="s">
        <v>56</v>
      </c>
      <c r="AB3320" s="2" t="s">
        <v>15731</v>
      </c>
      <c r="AC3320" s="2" t="s">
        <v>138</v>
      </c>
      <c r="AD3320" s="2" t="s">
        <v>76</v>
      </c>
      <c r="AE3320" s="5">
        <v>86.55</v>
      </c>
      <c r="AF3320" s="2">
        <v>0</v>
      </c>
      <c r="AG3320" s="2" t="s">
        <v>77</v>
      </c>
      <c r="AH3320" s="2">
        <v>8</v>
      </c>
      <c r="AI3320" s="6" t="str">
        <f t="shared" si="153"/>
        <v>25-34</v>
      </c>
      <c r="AJ3320" s="11">
        <f>YEAR(tbl_LoanData[[#This Row],[Application Date]])</f>
        <v>2024</v>
      </c>
      <c r="AK3320" s="11" t="str">
        <f>TEXT(tbl_LoanData[[#This Row],[Application Date]],"MMMM")</f>
        <v>July</v>
      </c>
      <c r="AL3320" s="12">
        <f>DATE(YEAR(tbl_LoanData[[#This Row],[Application Date]]),MONTH(tbl_LoanData[[#This Row],[Application Date]]),1)</f>
        <v>45474</v>
      </c>
      <c r="AM3320" s="14">
        <f ca="1">IF(AND(tbl_LoanData[[#This Row],[Application Date]]&gt;=EOMONTH(TODAY(),-1)+1,tbl_LoanData[[#This Row],[Application Date]]&lt;=TODAY()),tbl_LoanData[[#This Row],[Loan Amount]],0)</f>
        <v>0</v>
      </c>
      <c r="AN3320" s="14">
        <f>tbl_LoanData[[#This Row],[Amount Paid]]-(Q3320-X3320)</f>
        <v>214680.06000000006</v>
      </c>
      <c r="AO3320" s="14">
        <f>IF(tbl_LoanData[[#This Row],[Application Status]]="Approved",1,0)</f>
        <v>1</v>
      </c>
      <c r="AP3320" s="22" t="str">
        <f t="shared" ca="1" si="154"/>
        <v/>
      </c>
      <c r="AQ3320" s="22" t="str">
        <f t="shared" ca="1" si="155"/>
        <v/>
      </c>
    </row>
    <row r="3321" spans="1:43" ht="14.4" customHeight="1" x14ac:dyDescent="0.3">
      <c r="A3321" s="2" t="s">
        <v>11561</v>
      </c>
      <c r="B3321" s="2" t="s">
        <v>11562</v>
      </c>
      <c r="C3321" s="2" t="s">
        <v>439</v>
      </c>
      <c r="D3321" s="2" t="s">
        <v>117</v>
      </c>
      <c r="E3321" s="2" t="s">
        <v>102</v>
      </c>
      <c r="F3321" s="2">
        <v>64</v>
      </c>
      <c r="G3321" s="2" t="s">
        <v>83</v>
      </c>
      <c r="H3321" s="2" t="s">
        <v>143</v>
      </c>
      <c r="I3321" s="2" t="s">
        <v>46</v>
      </c>
      <c r="J3321" s="3">
        <v>45482</v>
      </c>
      <c r="K3321" s="3">
        <v>45492</v>
      </c>
      <c r="L3321" s="2" t="s">
        <v>40</v>
      </c>
      <c r="M3321" s="2" t="s">
        <v>71</v>
      </c>
      <c r="N3321" s="2" t="s">
        <v>137</v>
      </c>
      <c r="O3321" s="4">
        <v>744000</v>
      </c>
      <c r="P3321" s="4">
        <v>104200</v>
      </c>
      <c r="Q3321" s="4">
        <v>639800</v>
      </c>
      <c r="R3321" s="2">
        <v>36</v>
      </c>
      <c r="S3321" s="5">
        <v>5.04</v>
      </c>
      <c r="T3321" s="4">
        <v>20459.38</v>
      </c>
      <c r="U3321" s="2" t="s">
        <v>73</v>
      </c>
      <c r="V3321" s="2" t="s">
        <v>74</v>
      </c>
      <c r="W3321" s="4">
        <v>429646.98</v>
      </c>
      <c r="X3321" s="4">
        <v>306890.78000000003</v>
      </c>
      <c r="Y3321" s="4">
        <v>736537.76</v>
      </c>
      <c r="Z3321" s="2">
        <v>120</v>
      </c>
      <c r="AA3321" s="2" t="s">
        <v>60</v>
      </c>
      <c r="AB3321" s="2" t="s">
        <v>15734</v>
      </c>
      <c r="AC3321" s="2" t="s">
        <v>360</v>
      </c>
      <c r="AD3321" s="2" t="s">
        <v>76</v>
      </c>
      <c r="AE3321" s="5">
        <v>85.99</v>
      </c>
      <c r="AF3321" s="2">
        <v>4</v>
      </c>
      <c r="AG3321" s="2" t="s">
        <v>130</v>
      </c>
      <c r="AH3321" s="2">
        <v>10</v>
      </c>
      <c r="AI3321" s="6" t="str">
        <f t="shared" si="153"/>
        <v>55-64</v>
      </c>
      <c r="AJ3321" s="11">
        <f>YEAR(tbl_LoanData[[#This Row],[Application Date]])</f>
        <v>2024</v>
      </c>
      <c r="AK3321" s="11" t="str">
        <f>TEXT(tbl_LoanData[[#This Row],[Application Date]],"MMMM")</f>
        <v>July</v>
      </c>
      <c r="AL3321" s="12">
        <f>DATE(YEAR(tbl_LoanData[[#This Row],[Application Date]]),MONTH(tbl_LoanData[[#This Row],[Application Date]]),1)</f>
        <v>45474</v>
      </c>
      <c r="AM3321" s="14">
        <f ca="1">IF(AND(tbl_LoanData[[#This Row],[Application Date]]&gt;=EOMONTH(TODAY(),-1)+1,tbl_LoanData[[#This Row],[Application Date]]&lt;=TODAY()),tbl_LoanData[[#This Row],[Loan Amount]],0)</f>
        <v>0</v>
      </c>
      <c r="AN3321" s="14">
        <f>tbl_LoanData[[#This Row],[Amount Paid]]-(Q3321-X3321)</f>
        <v>96737.760000000009</v>
      </c>
      <c r="AO3321" s="14">
        <f>IF(tbl_LoanData[[#This Row],[Application Status]]="Approved",1,0)</f>
        <v>1</v>
      </c>
      <c r="AP3321" s="22" t="str">
        <f t="shared" ca="1" si="154"/>
        <v/>
      </c>
      <c r="AQ3321" s="22" t="str">
        <f t="shared" ca="1" si="155"/>
        <v/>
      </c>
    </row>
    <row r="3322" spans="1:43" ht="14.4" customHeight="1" x14ac:dyDescent="0.3">
      <c r="A3322" s="2" t="s">
        <v>11577</v>
      </c>
      <c r="B3322" s="2" t="s">
        <v>11578</v>
      </c>
      <c r="C3322" s="2" t="s">
        <v>155</v>
      </c>
      <c r="D3322" s="2" t="s">
        <v>182</v>
      </c>
      <c r="E3322" s="2" t="s">
        <v>67</v>
      </c>
      <c r="F3322" s="2">
        <v>44</v>
      </c>
      <c r="G3322" s="2" t="s">
        <v>83</v>
      </c>
      <c r="H3322" s="2" t="s">
        <v>298</v>
      </c>
      <c r="I3322" s="2" t="s">
        <v>43</v>
      </c>
      <c r="J3322" s="3">
        <v>45499</v>
      </c>
      <c r="K3322" s="3">
        <v>45515</v>
      </c>
      <c r="L3322" s="2" t="s">
        <v>40</v>
      </c>
      <c r="M3322" s="2" t="s">
        <v>111</v>
      </c>
      <c r="N3322" s="2" t="s">
        <v>120</v>
      </c>
      <c r="O3322" s="4">
        <v>1575000</v>
      </c>
      <c r="P3322" s="4">
        <v>252000</v>
      </c>
      <c r="Q3322" s="4">
        <v>1323000</v>
      </c>
      <c r="R3322" s="2">
        <v>36</v>
      </c>
      <c r="S3322" s="5">
        <v>6.06</v>
      </c>
      <c r="T3322" s="4">
        <v>43431.15</v>
      </c>
      <c r="U3322" s="2" t="s">
        <v>73</v>
      </c>
      <c r="V3322" s="2" t="s">
        <v>74</v>
      </c>
      <c r="W3322" s="4">
        <v>955485.3</v>
      </c>
      <c r="X3322" s="4">
        <v>608036.1</v>
      </c>
      <c r="Y3322" s="4">
        <v>1563521.4</v>
      </c>
      <c r="Z3322" s="2">
        <v>62</v>
      </c>
      <c r="AA3322" s="2" t="s">
        <v>59</v>
      </c>
      <c r="AB3322" s="2" t="s">
        <v>15736</v>
      </c>
      <c r="AC3322" s="2" t="s">
        <v>106</v>
      </c>
      <c r="AD3322" s="2" t="s">
        <v>76</v>
      </c>
      <c r="AE3322" s="5">
        <v>84</v>
      </c>
      <c r="AF3322" s="2">
        <v>2</v>
      </c>
      <c r="AG3322" s="2" t="s">
        <v>130</v>
      </c>
      <c r="AH3322" s="2">
        <v>16</v>
      </c>
      <c r="AI3322" s="6" t="str">
        <f t="shared" si="153"/>
        <v>35-44</v>
      </c>
      <c r="AJ3322" s="11">
        <f>YEAR(tbl_LoanData[[#This Row],[Application Date]])</f>
        <v>2024</v>
      </c>
      <c r="AK3322" s="11" t="str">
        <f>TEXT(tbl_LoanData[[#This Row],[Application Date]],"MMMM")</f>
        <v>July</v>
      </c>
      <c r="AL3322" s="12">
        <f>DATE(YEAR(tbl_LoanData[[#This Row],[Application Date]]),MONTH(tbl_LoanData[[#This Row],[Application Date]]),1)</f>
        <v>45474</v>
      </c>
      <c r="AM3322" s="14">
        <f ca="1">IF(AND(tbl_LoanData[[#This Row],[Application Date]]&gt;=EOMONTH(TODAY(),-1)+1,tbl_LoanData[[#This Row],[Application Date]]&lt;=TODAY()),tbl_LoanData[[#This Row],[Loan Amount]],0)</f>
        <v>0</v>
      </c>
      <c r="AN3322" s="14">
        <f>tbl_LoanData[[#This Row],[Amount Paid]]-(Q3322-X3322)</f>
        <v>240521.40000000002</v>
      </c>
      <c r="AO3322" s="14">
        <f>IF(tbl_LoanData[[#This Row],[Application Status]]="Approved",1,0)</f>
        <v>1</v>
      </c>
      <c r="AP3322" s="22" t="str">
        <f t="shared" ca="1" si="154"/>
        <v/>
      </c>
      <c r="AQ3322" s="22" t="str">
        <f t="shared" ca="1" si="155"/>
        <v/>
      </c>
    </row>
    <row r="3323" spans="1:43" ht="14.4" customHeight="1" x14ac:dyDescent="0.3">
      <c r="A3323" s="2" t="s">
        <v>11635</v>
      </c>
      <c r="B3323" s="2" t="s">
        <v>11636</v>
      </c>
      <c r="C3323" s="2" t="s">
        <v>338</v>
      </c>
      <c r="D3323" s="2" t="s">
        <v>204</v>
      </c>
      <c r="E3323" s="2" t="s">
        <v>68</v>
      </c>
      <c r="F3323" s="2">
        <v>42</v>
      </c>
      <c r="G3323" s="2" t="s">
        <v>83</v>
      </c>
      <c r="H3323" s="2" t="s">
        <v>143</v>
      </c>
      <c r="I3323" s="2" t="s">
        <v>46</v>
      </c>
      <c r="J3323" s="3">
        <v>45498</v>
      </c>
      <c r="K3323" s="3">
        <v>45510</v>
      </c>
      <c r="L3323" s="2" t="s">
        <v>39</v>
      </c>
      <c r="M3323" s="2" t="s">
        <v>157</v>
      </c>
      <c r="N3323" s="2" t="s">
        <v>158</v>
      </c>
      <c r="O3323" s="4">
        <v>1466000</v>
      </c>
      <c r="P3323" s="4">
        <v>455400</v>
      </c>
      <c r="Q3323" s="4">
        <v>1010600</v>
      </c>
      <c r="R3323" s="2">
        <v>36</v>
      </c>
      <c r="S3323" s="5">
        <v>13.57</v>
      </c>
      <c r="T3323" s="4">
        <v>39500.42</v>
      </c>
      <c r="U3323" s="2" t="s">
        <v>73</v>
      </c>
      <c r="V3323" s="2" t="s">
        <v>74</v>
      </c>
      <c r="W3323" s="4">
        <v>948010.08</v>
      </c>
      <c r="X3323" s="4">
        <v>474005.18</v>
      </c>
      <c r="Y3323" s="4">
        <v>1422015.26</v>
      </c>
      <c r="Z3323" s="2">
        <v>0</v>
      </c>
      <c r="AA3323" s="2" t="s">
        <v>56</v>
      </c>
      <c r="AB3323" s="2" t="s">
        <v>15727</v>
      </c>
      <c r="AC3323" s="2" t="s">
        <v>213</v>
      </c>
      <c r="AD3323" s="2" t="s">
        <v>76</v>
      </c>
      <c r="AE3323" s="5">
        <v>68.94</v>
      </c>
      <c r="AF3323" s="2">
        <v>0</v>
      </c>
      <c r="AG3323" s="2" t="s">
        <v>77</v>
      </c>
      <c r="AH3323" s="2">
        <v>12</v>
      </c>
      <c r="AI3323" s="6" t="str">
        <f t="shared" si="153"/>
        <v>35-44</v>
      </c>
      <c r="AJ3323" s="11">
        <f>YEAR(tbl_LoanData[[#This Row],[Application Date]])</f>
        <v>2024</v>
      </c>
      <c r="AK3323" s="11" t="str">
        <f>TEXT(tbl_LoanData[[#This Row],[Application Date]],"MMMM")</f>
        <v>July</v>
      </c>
      <c r="AL3323" s="12">
        <f>DATE(YEAR(tbl_LoanData[[#This Row],[Application Date]]),MONTH(tbl_LoanData[[#This Row],[Application Date]]),1)</f>
        <v>45474</v>
      </c>
      <c r="AM3323" s="14">
        <f ca="1">IF(AND(tbl_LoanData[[#This Row],[Application Date]]&gt;=EOMONTH(TODAY(),-1)+1,tbl_LoanData[[#This Row],[Application Date]]&lt;=TODAY()),tbl_LoanData[[#This Row],[Loan Amount]],0)</f>
        <v>0</v>
      </c>
      <c r="AN3323" s="14">
        <f>tbl_LoanData[[#This Row],[Amount Paid]]-(Q3323-X3323)</f>
        <v>411415.25999999989</v>
      </c>
      <c r="AO3323" s="14">
        <f>IF(tbl_LoanData[[#This Row],[Application Status]]="Approved",1,0)</f>
        <v>1</v>
      </c>
      <c r="AP3323" s="22" t="str">
        <f t="shared" ca="1" si="154"/>
        <v/>
      </c>
      <c r="AQ3323" s="22" t="str">
        <f t="shared" ca="1" si="155"/>
        <v/>
      </c>
    </row>
    <row r="3324" spans="1:43" x14ac:dyDescent="0.3">
      <c r="A3324" s="2" t="s">
        <v>11727</v>
      </c>
      <c r="B3324" s="2" t="s">
        <v>11728</v>
      </c>
      <c r="C3324" s="2" t="s">
        <v>413</v>
      </c>
      <c r="D3324" s="2" t="s">
        <v>232</v>
      </c>
      <c r="E3324" s="2" t="s">
        <v>540</v>
      </c>
      <c r="F3324" s="2">
        <v>60</v>
      </c>
      <c r="G3324" s="2" t="s">
        <v>83</v>
      </c>
      <c r="H3324" s="2" t="s">
        <v>70</v>
      </c>
      <c r="I3324" s="2" t="s">
        <v>50</v>
      </c>
      <c r="J3324" s="3">
        <v>45487</v>
      </c>
      <c r="K3324" s="3">
        <v>45491</v>
      </c>
      <c r="L3324" s="2" t="s">
        <v>37</v>
      </c>
      <c r="M3324" s="2" t="s">
        <v>104</v>
      </c>
      <c r="N3324" s="2" t="s">
        <v>192</v>
      </c>
      <c r="O3324" s="4">
        <v>78000</v>
      </c>
      <c r="P3324" s="4">
        <v>8400</v>
      </c>
      <c r="Q3324" s="4">
        <v>69600</v>
      </c>
      <c r="R3324" s="2">
        <v>18</v>
      </c>
      <c r="S3324" s="5">
        <v>14.52</v>
      </c>
      <c r="T3324" s="4">
        <v>4708.83</v>
      </c>
      <c r="U3324" s="2" t="s">
        <v>73</v>
      </c>
      <c r="V3324" s="2" t="s">
        <v>34</v>
      </c>
      <c r="W3324" s="4">
        <v>80050.11</v>
      </c>
      <c r="X3324" s="4">
        <v>4708.7700000000004</v>
      </c>
      <c r="Y3324" s="4">
        <v>84758.88</v>
      </c>
      <c r="Z3324" s="2">
        <v>28</v>
      </c>
      <c r="AA3324" s="2" t="s">
        <v>57</v>
      </c>
      <c r="AB3324" s="2" t="s">
        <v>15734</v>
      </c>
      <c r="AC3324" s="2" t="s">
        <v>213</v>
      </c>
      <c r="AD3324" s="2" t="s">
        <v>76</v>
      </c>
      <c r="AE3324" s="5">
        <v>89.23</v>
      </c>
      <c r="AF3324" s="2">
        <v>1</v>
      </c>
      <c r="AG3324" s="2" t="s">
        <v>77</v>
      </c>
      <c r="AH3324" s="2">
        <v>4</v>
      </c>
      <c r="AI3324" s="6" t="str">
        <f t="shared" si="153"/>
        <v>55-64</v>
      </c>
      <c r="AJ3324" s="11">
        <f>YEAR(tbl_LoanData[[#This Row],[Application Date]])</f>
        <v>2024</v>
      </c>
      <c r="AK3324" s="11" t="str">
        <f>TEXT(tbl_LoanData[[#This Row],[Application Date]],"MMMM")</f>
        <v>July</v>
      </c>
      <c r="AL3324" s="12">
        <f>DATE(YEAR(tbl_LoanData[[#This Row],[Application Date]]),MONTH(tbl_LoanData[[#This Row],[Application Date]]),1)</f>
        <v>45474</v>
      </c>
      <c r="AM3324" s="14">
        <f ca="1">IF(AND(tbl_LoanData[[#This Row],[Application Date]]&gt;=EOMONTH(TODAY(),-1)+1,tbl_LoanData[[#This Row],[Application Date]]&lt;=TODAY()),tbl_LoanData[[#This Row],[Loan Amount]],0)</f>
        <v>0</v>
      </c>
      <c r="AN3324" s="14">
        <f>tbl_LoanData[[#This Row],[Amount Paid]]-(Q3324-X3324)</f>
        <v>15158.880000000005</v>
      </c>
      <c r="AO3324" s="14">
        <f>IF(tbl_LoanData[[#This Row],[Application Status]]="Approved",1,0)</f>
        <v>1</v>
      </c>
      <c r="AP3324" s="22" t="str">
        <f t="shared" ca="1" si="154"/>
        <v/>
      </c>
      <c r="AQ3324" s="22" t="str">
        <f t="shared" ca="1" si="155"/>
        <v/>
      </c>
    </row>
    <row r="3325" spans="1:43" ht="14.4" customHeight="1" x14ac:dyDescent="0.3">
      <c r="A3325" s="2" t="s">
        <v>11805</v>
      </c>
      <c r="B3325" s="2" t="s">
        <v>11806</v>
      </c>
      <c r="C3325" s="2" t="s">
        <v>297</v>
      </c>
      <c r="D3325" s="2" t="s">
        <v>102</v>
      </c>
      <c r="E3325" s="2" t="s">
        <v>447</v>
      </c>
      <c r="F3325" s="2">
        <v>53</v>
      </c>
      <c r="G3325" s="2" t="s">
        <v>69</v>
      </c>
      <c r="H3325" s="2" t="s">
        <v>256</v>
      </c>
      <c r="I3325" s="2" t="s">
        <v>43</v>
      </c>
      <c r="J3325" s="3">
        <v>45485</v>
      </c>
      <c r="K3325" s="3">
        <v>45503</v>
      </c>
      <c r="L3325" s="2" t="s">
        <v>36</v>
      </c>
      <c r="M3325" s="2" t="s">
        <v>85</v>
      </c>
      <c r="N3325" s="2" t="s">
        <v>671</v>
      </c>
      <c r="O3325" s="4">
        <v>1493000</v>
      </c>
      <c r="P3325" s="4">
        <v>450100</v>
      </c>
      <c r="Q3325" s="4">
        <v>1042900</v>
      </c>
      <c r="R3325" s="2">
        <v>36</v>
      </c>
      <c r="S3325" s="5">
        <v>5.97</v>
      </c>
      <c r="T3325" s="4">
        <v>34157.870000000003</v>
      </c>
      <c r="U3325" s="2" t="s">
        <v>73</v>
      </c>
      <c r="V3325" s="2" t="s">
        <v>74</v>
      </c>
      <c r="W3325" s="4">
        <v>819788.88</v>
      </c>
      <c r="X3325" s="4">
        <v>409894.51</v>
      </c>
      <c r="Y3325" s="4">
        <v>1229683.3899999999</v>
      </c>
      <c r="Z3325" s="2">
        <v>0</v>
      </c>
      <c r="AA3325" s="2" t="s">
        <v>56</v>
      </c>
      <c r="AB3325" s="2" t="s">
        <v>15734</v>
      </c>
      <c r="AC3325" s="2" t="s">
        <v>87</v>
      </c>
      <c r="AD3325" s="2" t="s">
        <v>76</v>
      </c>
      <c r="AE3325" s="5">
        <v>69.849999999999994</v>
      </c>
      <c r="AF3325" s="2">
        <v>0</v>
      </c>
      <c r="AG3325" s="2" t="s">
        <v>77</v>
      </c>
      <c r="AH3325" s="2">
        <v>18</v>
      </c>
      <c r="AI3325" s="6" t="str">
        <f t="shared" si="153"/>
        <v>45-54</v>
      </c>
      <c r="AJ3325" s="11">
        <f>YEAR(tbl_LoanData[[#This Row],[Application Date]])</f>
        <v>2024</v>
      </c>
      <c r="AK3325" s="11" t="str">
        <f>TEXT(tbl_LoanData[[#This Row],[Application Date]],"MMMM")</f>
        <v>July</v>
      </c>
      <c r="AL3325" s="12">
        <f>DATE(YEAR(tbl_LoanData[[#This Row],[Application Date]]),MONTH(tbl_LoanData[[#This Row],[Application Date]]),1)</f>
        <v>45474</v>
      </c>
      <c r="AM3325" s="14">
        <f ca="1">IF(AND(tbl_LoanData[[#This Row],[Application Date]]&gt;=EOMONTH(TODAY(),-1)+1,tbl_LoanData[[#This Row],[Application Date]]&lt;=TODAY()),tbl_LoanData[[#This Row],[Loan Amount]],0)</f>
        <v>0</v>
      </c>
      <c r="AN3325" s="14">
        <f>tbl_LoanData[[#This Row],[Amount Paid]]-(Q3325-X3325)</f>
        <v>186783.39</v>
      </c>
      <c r="AO3325" s="14">
        <f>IF(tbl_LoanData[[#This Row],[Application Status]]="Approved",1,0)</f>
        <v>1</v>
      </c>
      <c r="AP3325" s="22" t="str">
        <f t="shared" ca="1" si="154"/>
        <v/>
      </c>
      <c r="AQ3325" s="22" t="str">
        <f t="shared" ca="1" si="155"/>
        <v/>
      </c>
    </row>
    <row r="3326" spans="1:43" x14ac:dyDescent="0.3">
      <c r="A3326" s="2" t="s">
        <v>11807</v>
      </c>
      <c r="B3326" s="2" t="s">
        <v>11808</v>
      </c>
      <c r="C3326" s="2" t="s">
        <v>141</v>
      </c>
      <c r="D3326" s="2" t="s">
        <v>204</v>
      </c>
      <c r="E3326" s="2" t="s">
        <v>312</v>
      </c>
      <c r="F3326" s="2">
        <v>36</v>
      </c>
      <c r="G3326" s="2" t="s">
        <v>83</v>
      </c>
      <c r="H3326" s="2" t="s">
        <v>224</v>
      </c>
      <c r="I3326" s="2" t="s">
        <v>54</v>
      </c>
      <c r="J3326" s="3">
        <v>45477</v>
      </c>
      <c r="K3326" s="3">
        <v>45488</v>
      </c>
      <c r="L3326" s="2" t="s">
        <v>40</v>
      </c>
      <c r="M3326" s="2" t="s">
        <v>85</v>
      </c>
      <c r="N3326" s="2" t="s">
        <v>86</v>
      </c>
      <c r="O3326" s="4">
        <v>752000</v>
      </c>
      <c r="P3326" s="4">
        <v>248100</v>
      </c>
      <c r="Q3326" s="4">
        <v>503900</v>
      </c>
      <c r="R3326" s="2">
        <v>36</v>
      </c>
      <c r="S3326" s="5">
        <v>6.99</v>
      </c>
      <c r="T3326" s="4">
        <v>16932.439999999999</v>
      </c>
      <c r="U3326" s="2" t="s">
        <v>73</v>
      </c>
      <c r="V3326" s="2" t="s">
        <v>74</v>
      </c>
      <c r="W3326" s="4">
        <v>355581.24</v>
      </c>
      <c r="X3326" s="4">
        <v>253986.59</v>
      </c>
      <c r="Y3326" s="4">
        <v>609567.82999999996</v>
      </c>
      <c r="Z3326" s="2">
        <v>124</v>
      </c>
      <c r="AA3326" s="2" t="s">
        <v>60</v>
      </c>
      <c r="AB3326" s="2" t="s">
        <v>15728</v>
      </c>
      <c r="AC3326" s="2" t="s">
        <v>146</v>
      </c>
      <c r="AD3326" s="2" t="s">
        <v>76</v>
      </c>
      <c r="AE3326" s="5">
        <v>67.010000000000005</v>
      </c>
      <c r="AF3326" s="2">
        <v>4</v>
      </c>
      <c r="AG3326" s="2" t="s">
        <v>130</v>
      </c>
      <c r="AH3326" s="2">
        <v>11</v>
      </c>
      <c r="AI3326" s="6" t="str">
        <f t="shared" si="153"/>
        <v>35-44</v>
      </c>
      <c r="AJ3326" s="11">
        <f>YEAR(tbl_LoanData[[#This Row],[Application Date]])</f>
        <v>2024</v>
      </c>
      <c r="AK3326" s="11" t="str">
        <f>TEXT(tbl_LoanData[[#This Row],[Application Date]],"MMMM")</f>
        <v>July</v>
      </c>
      <c r="AL3326" s="12">
        <f>DATE(YEAR(tbl_LoanData[[#This Row],[Application Date]]),MONTH(tbl_LoanData[[#This Row],[Application Date]]),1)</f>
        <v>45474</v>
      </c>
      <c r="AM3326" s="14">
        <f ca="1">IF(AND(tbl_LoanData[[#This Row],[Application Date]]&gt;=EOMONTH(TODAY(),-1)+1,tbl_LoanData[[#This Row],[Application Date]]&lt;=TODAY()),tbl_LoanData[[#This Row],[Loan Amount]],0)</f>
        <v>0</v>
      </c>
      <c r="AN3326" s="14">
        <f>tbl_LoanData[[#This Row],[Amount Paid]]-(Q3326-X3326)</f>
        <v>105667.82999999999</v>
      </c>
      <c r="AO3326" s="14">
        <f>IF(tbl_LoanData[[#This Row],[Application Status]]="Approved",1,0)</f>
        <v>1</v>
      </c>
      <c r="AP3326" s="22" t="str">
        <f t="shared" ca="1" si="154"/>
        <v/>
      </c>
      <c r="AQ3326" s="22" t="str">
        <f t="shared" ca="1" si="155"/>
        <v/>
      </c>
    </row>
    <row r="3327" spans="1:43" ht="14.4" customHeight="1" x14ac:dyDescent="0.3">
      <c r="A3327" s="2" t="s">
        <v>11877</v>
      </c>
      <c r="B3327" s="2" t="s">
        <v>11878</v>
      </c>
      <c r="C3327" s="2" t="s">
        <v>181</v>
      </c>
      <c r="D3327" s="2" t="s">
        <v>81</v>
      </c>
      <c r="E3327" s="2" t="s">
        <v>540</v>
      </c>
      <c r="F3327" s="2">
        <v>61</v>
      </c>
      <c r="G3327" s="2" t="s">
        <v>83</v>
      </c>
      <c r="H3327" s="2" t="s">
        <v>250</v>
      </c>
      <c r="I3327" s="2" t="s">
        <v>52</v>
      </c>
      <c r="J3327" s="3">
        <v>45503</v>
      </c>
      <c r="K3327" s="3">
        <v>45511</v>
      </c>
      <c r="L3327" s="2" t="s">
        <v>39</v>
      </c>
      <c r="M3327" s="2" t="s">
        <v>157</v>
      </c>
      <c r="N3327" s="2" t="s">
        <v>158</v>
      </c>
      <c r="O3327" s="4">
        <v>2392000</v>
      </c>
      <c r="P3327" s="4">
        <v>955500</v>
      </c>
      <c r="Q3327" s="4">
        <v>1436500</v>
      </c>
      <c r="R3327" s="2">
        <v>12</v>
      </c>
      <c r="S3327" s="5">
        <v>5.04</v>
      </c>
      <c r="T3327" s="4">
        <v>125741.63</v>
      </c>
      <c r="U3327" s="2" t="s">
        <v>73</v>
      </c>
      <c r="V3327" s="2" t="s">
        <v>34</v>
      </c>
      <c r="W3327" s="4">
        <v>1383157.93</v>
      </c>
      <c r="X3327" s="4">
        <v>125741.67</v>
      </c>
      <c r="Y3327" s="4">
        <v>1508899.6</v>
      </c>
      <c r="Z3327" s="2">
        <v>31</v>
      </c>
      <c r="AA3327" s="2" t="s">
        <v>58</v>
      </c>
      <c r="AB3327" s="2" t="s">
        <v>15732</v>
      </c>
      <c r="AC3327" s="2" t="s">
        <v>87</v>
      </c>
      <c r="AD3327" s="2" t="s">
        <v>76</v>
      </c>
      <c r="AE3327" s="5">
        <v>60.05</v>
      </c>
      <c r="AF3327" s="2">
        <v>1</v>
      </c>
      <c r="AG3327" s="2" t="s">
        <v>15718</v>
      </c>
      <c r="AH3327" s="2">
        <v>8</v>
      </c>
      <c r="AI3327" s="6" t="str">
        <f t="shared" si="153"/>
        <v>55-64</v>
      </c>
      <c r="AJ3327" s="11">
        <f>YEAR(tbl_LoanData[[#This Row],[Application Date]])</f>
        <v>2024</v>
      </c>
      <c r="AK3327" s="11" t="str">
        <f>TEXT(tbl_LoanData[[#This Row],[Application Date]],"MMMM")</f>
        <v>July</v>
      </c>
      <c r="AL3327" s="12">
        <f>DATE(YEAR(tbl_LoanData[[#This Row],[Application Date]]),MONTH(tbl_LoanData[[#This Row],[Application Date]]),1)</f>
        <v>45474</v>
      </c>
      <c r="AM3327" s="14">
        <f ca="1">IF(AND(tbl_LoanData[[#This Row],[Application Date]]&gt;=EOMONTH(TODAY(),-1)+1,tbl_LoanData[[#This Row],[Application Date]]&lt;=TODAY()),tbl_LoanData[[#This Row],[Loan Amount]],0)</f>
        <v>0</v>
      </c>
      <c r="AN3327" s="14">
        <f>tbl_LoanData[[#This Row],[Amount Paid]]-(Q3327-X3327)</f>
        <v>72399.59999999986</v>
      </c>
      <c r="AO3327" s="14">
        <f>IF(tbl_LoanData[[#This Row],[Application Status]]="Approved",1,0)</f>
        <v>1</v>
      </c>
      <c r="AP3327" s="22" t="str">
        <f t="shared" ca="1" si="154"/>
        <v/>
      </c>
      <c r="AQ3327" s="22" t="str">
        <f t="shared" ca="1" si="155"/>
        <v/>
      </c>
    </row>
    <row r="3328" spans="1:43" ht="14.4" customHeight="1" x14ac:dyDescent="0.3">
      <c r="A3328" s="2" t="s">
        <v>11893</v>
      </c>
      <c r="B3328" s="2" t="s">
        <v>11894</v>
      </c>
      <c r="C3328" s="2" t="s">
        <v>181</v>
      </c>
      <c r="D3328" s="2" t="s">
        <v>189</v>
      </c>
      <c r="E3328" s="2" t="s">
        <v>142</v>
      </c>
      <c r="F3328" s="2">
        <v>21</v>
      </c>
      <c r="G3328" s="2" t="s">
        <v>83</v>
      </c>
      <c r="H3328" s="2" t="s">
        <v>543</v>
      </c>
      <c r="I3328" s="2" t="s">
        <v>45</v>
      </c>
      <c r="J3328" s="3">
        <v>45491</v>
      </c>
      <c r="K3328" s="3">
        <v>45502</v>
      </c>
      <c r="L3328" s="2" t="s">
        <v>39</v>
      </c>
      <c r="M3328" s="2" t="s">
        <v>85</v>
      </c>
      <c r="N3328" s="2" t="s">
        <v>373</v>
      </c>
      <c r="O3328" s="4">
        <v>2111000</v>
      </c>
      <c r="P3328" s="4">
        <v>297600</v>
      </c>
      <c r="Q3328" s="4">
        <v>1813400</v>
      </c>
      <c r="R3328" s="2">
        <v>60</v>
      </c>
      <c r="S3328" s="5">
        <v>7.61</v>
      </c>
      <c r="T3328" s="4">
        <v>41723.31</v>
      </c>
      <c r="U3328" s="2" t="s">
        <v>73</v>
      </c>
      <c r="V3328" s="2" t="s">
        <v>74</v>
      </c>
      <c r="W3328" s="4">
        <v>1043082.75</v>
      </c>
      <c r="X3328" s="4">
        <v>1460315.95</v>
      </c>
      <c r="Y3328" s="4">
        <v>2503398.7000000002</v>
      </c>
      <c r="Z3328" s="2">
        <v>0</v>
      </c>
      <c r="AA3328" s="2" t="s">
        <v>56</v>
      </c>
      <c r="AB3328" s="2" t="s">
        <v>15732</v>
      </c>
      <c r="AC3328" s="2" t="s">
        <v>213</v>
      </c>
      <c r="AD3328" s="2" t="s">
        <v>76</v>
      </c>
      <c r="AE3328" s="5">
        <v>85.9</v>
      </c>
      <c r="AF3328" s="2">
        <v>0</v>
      </c>
      <c r="AG3328" s="2" t="s">
        <v>77</v>
      </c>
      <c r="AH3328" s="2">
        <v>11</v>
      </c>
      <c r="AI3328" s="6" t="str">
        <f t="shared" si="153"/>
        <v>18-24</v>
      </c>
      <c r="AJ3328" s="11">
        <f>YEAR(tbl_LoanData[[#This Row],[Application Date]])</f>
        <v>2024</v>
      </c>
      <c r="AK3328" s="11" t="str">
        <f>TEXT(tbl_LoanData[[#This Row],[Application Date]],"MMMM")</f>
        <v>July</v>
      </c>
      <c r="AL3328" s="12">
        <f>DATE(YEAR(tbl_LoanData[[#This Row],[Application Date]]),MONTH(tbl_LoanData[[#This Row],[Application Date]]),1)</f>
        <v>45474</v>
      </c>
      <c r="AM3328" s="14">
        <f ca="1">IF(AND(tbl_LoanData[[#This Row],[Application Date]]&gt;=EOMONTH(TODAY(),-1)+1,tbl_LoanData[[#This Row],[Application Date]]&lt;=TODAY()),tbl_LoanData[[#This Row],[Loan Amount]],0)</f>
        <v>0</v>
      </c>
      <c r="AN3328" s="14">
        <f>tbl_LoanData[[#This Row],[Amount Paid]]-(Q3328-X3328)</f>
        <v>689998.7</v>
      </c>
      <c r="AO3328" s="14">
        <f>IF(tbl_LoanData[[#This Row],[Application Status]]="Approved",1,0)</f>
        <v>1</v>
      </c>
      <c r="AP3328" s="22" t="str">
        <f t="shared" ca="1" si="154"/>
        <v/>
      </c>
      <c r="AQ3328" s="22" t="str">
        <f t="shared" ca="1" si="155"/>
        <v/>
      </c>
    </row>
    <row r="3329" spans="1:43" ht="14.4" customHeight="1" x14ac:dyDescent="0.3">
      <c r="A3329" s="2" t="s">
        <v>11909</v>
      </c>
      <c r="B3329" s="2" t="s">
        <v>11910</v>
      </c>
      <c r="C3329" s="2" t="s">
        <v>203</v>
      </c>
      <c r="D3329" s="2" t="s">
        <v>118</v>
      </c>
      <c r="E3329" s="2" t="s">
        <v>150</v>
      </c>
      <c r="F3329" s="2">
        <v>44</v>
      </c>
      <c r="G3329" s="2" t="s">
        <v>69</v>
      </c>
      <c r="H3329" s="2" t="s">
        <v>307</v>
      </c>
      <c r="I3329" s="2" t="s">
        <v>43</v>
      </c>
      <c r="J3329" s="3">
        <v>45480</v>
      </c>
      <c r="K3329" s="3">
        <v>45493</v>
      </c>
      <c r="L3329" s="2" t="s">
        <v>40</v>
      </c>
      <c r="M3329" s="2" t="s">
        <v>85</v>
      </c>
      <c r="N3329" s="2" t="s">
        <v>274</v>
      </c>
      <c r="O3329" s="4">
        <v>1428000</v>
      </c>
      <c r="P3329" s="4">
        <v>516000</v>
      </c>
      <c r="Q3329" s="4">
        <v>912000</v>
      </c>
      <c r="R3329" s="2">
        <v>18</v>
      </c>
      <c r="S3329" s="5">
        <v>6.23</v>
      </c>
      <c r="T3329" s="4">
        <v>55401.47</v>
      </c>
      <c r="U3329" s="2" t="s">
        <v>73</v>
      </c>
      <c r="V3329" s="2" t="s">
        <v>33</v>
      </c>
      <c r="W3329" s="4">
        <v>997226.4</v>
      </c>
      <c r="X3329" s="4">
        <v>0</v>
      </c>
      <c r="Y3329" s="4">
        <v>997226.4</v>
      </c>
      <c r="Z3329" s="2">
        <v>0</v>
      </c>
      <c r="AA3329" s="2" t="s">
        <v>56</v>
      </c>
      <c r="AB3329" s="2" t="s">
        <v>15732</v>
      </c>
      <c r="AC3329" s="2" t="s">
        <v>332</v>
      </c>
      <c r="AD3329" s="2" t="s">
        <v>76</v>
      </c>
      <c r="AE3329" s="5">
        <v>63.87</v>
      </c>
      <c r="AF3329" s="2">
        <v>0</v>
      </c>
      <c r="AG3329" s="2" t="s">
        <v>77</v>
      </c>
      <c r="AH3329" s="2">
        <v>13</v>
      </c>
      <c r="AI3329" s="6" t="str">
        <f t="shared" si="153"/>
        <v>35-44</v>
      </c>
      <c r="AJ3329" s="11">
        <f>YEAR(tbl_LoanData[[#This Row],[Application Date]])</f>
        <v>2024</v>
      </c>
      <c r="AK3329" s="11" t="str">
        <f>TEXT(tbl_LoanData[[#This Row],[Application Date]],"MMMM")</f>
        <v>July</v>
      </c>
      <c r="AL3329" s="12">
        <f>DATE(YEAR(tbl_LoanData[[#This Row],[Application Date]]),MONTH(tbl_LoanData[[#This Row],[Application Date]]),1)</f>
        <v>45474</v>
      </c>
      <c r="AM3329" s="14">
        <f ca="1">IF(AND(tbl_LoanData[[#This Row],[Application Date]]&gt;=EOMONTH(TODAY(),-1)+1,tbl_LoanData[[#This Row],[Application Date]]&lt;=TODAY()),tbl_LoanData[[#This Row],[Loan Amount]],0)</f>
        <v>0</v>
      </c>
      <c r="AN3329" s="14">
        <f>tbl_LoanData[[#This Row],[Amount Paid]]-(Q3329-X3329)</f>
        <v>85226.400000000023</v>
      </c>
      <c r="AO3329" s="14">
        <f>IF(tbl_LoanData[[#This Row],[Application Status]]="Approved",1,0)</f>
        <v>1</v>
      </c>
      <c r="AP3329" s="22" t="str">
        <f t="shared" ca="1" si="154"/>
        <v/>
      </c>
      <c r="AQ3329" s="22" t="str">
        <f t="shared" ca="1" si="155"/>
        <v/>
      </c>
    </row>
    <row r="3330" spans="1:43" ht="14.4" customHeight="1" x14ac:dyDescent="0.3">
      <c r="A3330" s="2" t="s">
        <v>12245</v>
      </c>
      <c r="B3330" s="2" t="s">
        <v>12246</v>
      </c>
      <c r="C3330" s="2" t="s">
        <v>482</v>
      </c>
      <c r="D3330" s="2" t="s">
        <v>134</v>
      </c>
      <c r="E3330" s="2" t="s">
        <v>447</v>
      </c>
      <c r="F3330" s="2">
        <v>65</v>
      </c>
      <c r="G3330" s="2" t="s">
        <v>69</v>
      </c>
      <c r="H3330" s="2" t="s">
        <v>269</v>
      </c>
      <c r="I3330" s="2" t="s">
        <v>46</v>
      </c>
      <c r="J3330" s="3">
        <v>45481</v>
      </c>
      <c r="K3330" s="3">
        <v>45485</v>
      </c>
      <c r="L3330" s="2" t="s">
        <v>40</v>
      </c>
      <c r="M3330" s="2" t="s">
        <v>71</v>
      </c>
      <c r="N3330" s="2" t="s">
        <v>137</v>
      </c>
      <c r="O3330" s="4">
        <v>1247000</v>
      </c>
      <c r="P3330" s="4">
        <v>307000</v>
      </c>
      <c r="Q3330" s="4">
        <v>940000</v>
      </c>
      <c r="R3330" s="2">
        <v>36</v>
      </c>
      <c r="S3330" s="5">
        <v>12.67</v>
      </c>
      <c r="T3330" s="4">
        <v>36035.94</v>
      </c>
      <c r="U3330" s="2" t="s">
        <v>73</v>
      </c>
      <c r="V3330" s="2" t="s">
        <v>74</v>
      </c>
      <c r="W3330" s="4">
        <v>864862.56</v>
      </c>
      <c r="X3330" s="4">
        <v>432431.44</v>
      </c>
      <c r="Y3330" s="4">
        <v>1297294</v>
      </c>
      <c r="Z3330" s="2">
        <v>30</v>
      </c>
      <c r="AA3330" s="2" t="s">
        <v>57</v>
      </c>
      <c r="AB3330" s="2" t="s">
        <v>15732</v>
      </c>
      <c r="AC3330" s="2" t="s">
        <v>146</v>
      </c>
      <c r="AD3330" s="2" t="s">
        <v>76</v>
      </c>
      <c r="AE3330" s="5">
        <v>75.38</v>
      </c>
      <c r="AF3330" s="2">
        <v>1</v>
      </c>
      <c r="AG3330" s="2" t="s">
        <v>77</v>
      </c>
      <c r="AH3330" s="2">
        <v>4</v>
      </c>
      <c r="AI3330" s="6" t="str">
        <f t="shared" ref="AI3330:AI3393" si="156">IF(F3330&lt;25,"18-24",IF(F3330&lt;35,"25-34",IF(F3330&lt;45,"35-44",IF(F3330&lt;55,"45-54",IF(F3330&lt;65,"55-64","65+")))))</f>
        <v>65+</v>
      </c>
      <c r="AJ3330" s="11">
        <f>YEAR(tbl_LoanData[[#This Row],[Application Date]])</f>
        <v>2024</v>
      </c>
      <c r="AK3330" s="11" t="str">
        <f>TEXT(tbl_LoanData[[#This Row],[Application Date]],"MMMM")</f>
        <v>July</v>
      </c>
      <c r="AL3330" s="12">
        <f>DATE(YEAR(tbl_LoanData[[#This Row],[Application Date]]),MONTH(tbl_LoanData[[#This Row],[Application Date]]),1)</f>
        <v>45474</v>
      </c>
      <c r="AM3330" s="14">
        <f ca="1">IF(AND(tbl_LoanData[[#This Row],[Application Date]]&gt;=EOMONTH(TODAY(),-1)+1,tbl_LoanData[[#This Row],[Application Date]]&lt;=TODAY()),tbl_LoanData[[#This Row],[Loan Amount]],0)</f>
        <v>0</v>
      </c>
      <c r="AN3330" s="14">
        <f>tbl_LoanData[[#This Row],[Amount Paid]]-(Q3330-X3330)</f>
        <v>357294.00000000006</v>
      </c>
      <c r="AO3330" s="14">
        <f>IF(tbl_LoanData[[#This Row],[Application Status]]="Approved",1,0)</f>
        <v>1</v>
      </c>
      <c r="AP3330" s="22" t="str">
        <f t="shared" ref="AP3330:AP3393" ca="1" si="157">IF(AND(J3330&gt;=DATE(YEAR(TODAY()),MONTH(TODAY()),1),J3330&lt;=TODAY()),"Current MTD",IF(AND(J3330&gt;=EOMONTH(TODAY(),-2)+1,J3330&lt;=EOMONTH(TODAY(),-1)),"Previous MTD",""))</f>
        <v/>
      </c>
      <c r="AQ3330" s="22" t="str">
        <f t="shared" ref="AQ3330:AQ3393" ca="1" si="158">IF(AND(J3330&gt;=DATE(YEAR(TODAY()),MONTH(TODAY()),1),J3330&lt;=TODAY()),TEXT(DATE(YEAR(TODAY()),MONTH(TODAY()),1),"mmm d")&amp;"–"&amp;DAY(TODAY()),IF(AND(J3330&gt;=EOMONTH(TODAY(),-2)+1,J3330&lt;=EOMONTH(TODAY(),-1)),""&amp;TEXT(EOMONTH(TODAY(),-2)+1,"mmm d")&amp;"–"&amp;DAY(TODAY()),""))</f>
        <v/>
      </c>
    </row>
    <row r="3331" spans="1:43" x14ac:dyDescent="0.3">
      <c r="A3331" s="2" t="s">
        <v>12373</v>
      </c>
      <c r="B3331" s="2" t="s">
        <v>12374</v>
      </c>
      <c r="C3331" s="2" t="s">
        <v>644</v>
      </c>
      <c r="D3331" s="2" t="s">
        <v>204</v>
      </c>
      <c r="E3331" s="2" t="s">
        <v>68</v>
      </c>
      <c r="F3331" s="2">
        <v>26</v>
      </c>
      <c r="G3331" s="2" t="s">
        <v>83</v>
      </c>
      <c r="H3331" s="2" t="s">
        <v>84</v>
      </c>
      <c r="I3331" s="2" t="s">
        <v>45</v>
      </c>
      <c r="J3331" s="3">
        <v>45488</v>
      </c>
      <c r="K3331" s="3">
        <v>45494</v>
      </c>
      <c r="L3331" s="2" t="s">
        <v>37</v>
      </c>
      <c r="M3331" s="2" t="s">
        <v>199</v>
      </c>
      <c r="N3331" s="2" t="s">
        <v>319</v>
      </c>
      <c r="O3331" s="4">
        <v>212000</v>
      </c>
      <c r="P3331" s="4">
        <v>73100</v>
      </c>
      <c r="Q3331" s="4">
        <v>138900</v>
      </c>
      <c r="R3331" s="2">
        <v>24</v>
      </c>
      <c r="S3331" s="5">
        <v>13.69</v>
      </c>
      <c r="T3331" s="4">
        <v>7372.12</v>
      </c>
      <c r="U3331" s="2" t="s">
        <v>73</v>
      </c>
      <c r="V3331" s="2" t="s">
        <v>33</v>
      </c>
      <c r="W3331" s="4">
        <v>176930.82</v>
      </c>
      <c r="X3331" s="4">
        <v>0</v>
      </c>
      <c r="Y3331" s="4">
        <v>176930.82</v>
      </c>
      <c r="Z3331" s="2">
        <v>0</v>
      </c>
      <c r="AA3331" s="2" t="s">
        <v>56</v>
      </c>
      <c r="AB3331" s="2" t="s">
        <v>15732</v>
      </c>
      <c r="AC3331" s="2" t="s">
        <v>332</v>
      </c>
      <c r="AD3331" s="2" t="s">
        <v>76</v>
      </c>
      <c r="AE3331" s="5">
        <v>65.52</v>
      </c>
      <c r="AF3331" s="2">
        <v>0</v>
      </c>
      <c r="AG3331" s="2" t="s">
        <v>77</v>
      </c>
      <c r="AH3331" s="2">
        <v>6</v>
      </c>
      <c r="AI3331" s="6" t="str">
        <f t="shared" si="156"/>
        <v>25-34</v>
      </c>
      <c r="AJ3331" s="11">
        <f>YEAR(tbl_LoanData[[#This Row],[Application Date]])</f>
        <v>2024</v>
      </c>
      <c r="AK3331" s="11" t="str">
        <f>TEXT(tbl_LoanData[[#This Row],[Application Date]],"MMMM")</f>
        <v>July</v>
      </c>
      <c r="AL3331" s="12">
        <f>DATE(YEAR(tbl_LoanData[[#This Row],[Application Date]]),MONTH(tbl_LoanData[[#This Row],[Application Date]]),1)</f>
        <v>45474</v>
      </c>
      <c r="AM3331" s="14">
        <f ca="1">IF(AND(tbl_LoanData[[#This Row],[Application Date]]&gt;=EOMONTH(TODAY(),-1)+1,tbl_LoanData[[#This Row],[Application Date]]&lt;=TODAY()),tbl_LoanData[[#This Row],[Loan Amount]],0)</f>
        <v>0</v>
      </c>
      <c r="AN3331" s="14">
        <f>tbl_LoanData[[#This Row],[Amount Paid]]-(Q3331-X3331)</f>
        <v>38030.820000000007</v>
      </c>
      <c r="AO3331" s="14">
        <f>IF(tbl_LoanData[[#This Row],[Application Status]]="Approved",1,0)</f>
        <v>1</v>
      </c>
      <c r="AP3331" s="22" t="str">
        <f t="shared" ca="1" si="157"/>
        <v/>
      </c>
      <c r="AQ3331" s="22" t="str">
        <f t="shared" ca="1" si="158"/>
        <v/>
      </c>
    </row>
    <row r="3332" spans="1:43" ht="14.4" customHeight="1" x14ac:dyDescent="0.3">
      <c r="A3332" s="2" t="s">
        <v>12577</v>
      </c>
      <c r="B3332" s="2" t="s">
        <v>12578</v>
      </c>
      <c r="C3332" s="2" t="s">
        <v>338</v>
      </c>
      <c r="D3332" s="2" t="s">
        <v>117</v>
      </c>
      <c r="E3332" s="2" t="s">
        <v>92</v>
      </c>
      <c r="F3332" s="2">
        <v>45</v>
      </c>
      <c r="G3332" s="2" t="s">
        <v>83</v>
      </c>
      <c r="H3332" s="2" t="s">
        <v>233</v>
      </c>
      <c r="I3332" s="2" t="s">
        <v>46</v>
      </c>
      <c r="J3332" s="3">
        <v>45499</v>
      </c>
      <c r="K3332" s="3">
        <v>45515</v>
      </c>
      <c r="L3332" s="2" t="s">
        <v>40</v>
      </c>
      <c r="M3332" s="2" t="s">
        <v>85</v>
      </c>
      <c r="N3332" s="2" t="s">
        <v>86</v>
      </c>
      <c r="O3332" s="4">
        <v>1452000</v>
      </c>
      <c r="P3332" s="4">
        <v>234000</v>
      </c>
      <c r="Q3332" s="4">
        <v>1218000</v>
      </c>
      <c r="R3332" s="2">
        <v>48</v>
      </c>
      <c r="S3332" s="5">
        <v>13.87</v>
      </c>
      <c r="T3332" s="4">
        <v>39453.050000000003</v>
      </c>
      <c r="U3332" s="2" t="s">
        <v>73</v>
      </c>
      <c r="V3332" s="2" t="s">
        <v>74</v>
      </c>
      <c r="W3332" s="4">
        <v>867967.1</v>
      </c>
      <c r="X3332" s="4">
        <v>1025779.3</v>
      </c>
      <c r="Y3332" s="4">
        <v>1893746.4</v>
      </c>
      <c r="Z3332" s="2">
        <v>64</v>
      </c>
      <c r="AA3332" s="2" t="s">
        <v>59</v>
      </c>
      <c r="AB3332" s="2" t="s">
        <v>15728</v>
      </c>
      <c r="AC3332" s="2" t="s">
        <v>360</v>
      </c>
      <c r="AD3332" s="2" t="s">
        <v>76</v>
      </c>
      <c r="AE3332" s="5">
        <v>83.88</v>
      </c>
      <c r="AF3332" s="2">
        <v>2</v>
      </c>
      <c r="AG3332" s="2" t="s">
        <v>130</v>
      </c>
      <c r="AH3332" s="2">
        <v>16</v>
      </c>
      <c r="AI3332" s="6" t="str">
        <f t="shared" si="156"/>
        <v>45-54</v>
      </c>
      <c r="AJ3332" s="11">
        <f>YEAR(tbl_LoanData[[#This Row],[Application Date]])</f>
        <v>2024</v>
      </c>
      <c r="AK3332" s="11" t="str">
        <f>TEXT(tbl_LoanData[[#This Row],[Application Date]],"MMMM")</f>
        <v>July</v>
      </c>
      <c r="AL3332" s="12">
        <f>DATE(YEAR(tbl_LoanData[[#This Row],[Application Date]]),MONTH(tbl_LoanData[[#This Row],[Application Date]]),1)</f>
        <v>45474</v>
      </c>
      <c r="AM3332" s="14">
        <f ca="1">IF(AND(tbl_LoanData[[#This Row],[Application Date]]&gt;=EOMONTH(TODAY(),-1)+1,tbl_LoanData[[#This Row],[Application Date]]&lt;=TODAY()),tbl_LoanData[[#This Row],[Loan Amount]],0)</f>
        <v>0</v>
      </c>
      <c r="AN3332" s="14">
        <f>tbl_LoanData[[#This Row],[Amount Paid]]-(Q3332-X3332)</f>
        <v>675746.4</v>
      </c>
      <c r="AO3332" s="14">
        <f>IF(tbl_LoanData[[#This Row],[Application Status]]="Approved",1,0)</f>
        <v>1</v>
      </c>
      <c r="AP3332" s="22" t="str">
        <f t="shared" ca="1" si="157"/>
        <v/>
      </c>
      <c r="AQ3332" s="22" t="str">
        <f t="shared" ca="1" si="158"/>
        <v/>
      </c>
    </row>
    <row r="3333" spans="1:43" x14ac:dyDescent="0.3">
      <c r="A3333" s="2" t="s">
        <v>12635</v>
      </c>
      <c r="B3333" s="2" t="s">
        <v>12636</v>
      </c>
      <c r="C3333" s="2" t="s">
        <v>758</v>
      </c>
      <c r="D3333" s="2" t="s">
        <v>102</v>
      </c>
      <c r="E3333" s="2" t="s">
        <v>142</v>
      </c>
      <c r="F3333" s="2">
        <v>23</v>
      </c>
      <c r="G3333" s="2" t="s">
        <v>83</v>
      </c>
      <c r="H3333" s="2" t="s">
        <v>136</v>
      </c>
      <c r="I3333" s="2" t="s">
        <v>49</v>
      </c>
      <c r="J3333" s="3">
        <v>45488</v>
      </c>
      <c r="K3333" s="3"/>
      <c r="L3333" s="2" t="s">
        <v>39</v>
      </c>
      <c r="M3333" s="2" t="s">
        <v>71</v>
      </c>
      <c r="N3333" s="2" t="s">
        <v>72</v>
      </c>
      <c r="O3333" s="4">
        <v>1216000</v>
      </c>
      <c r="P3333" s="4">
        <v>186700</v>
      </c>
      <c r="Q3333" s="4">
        <v>1029300</v>
      </c>
      <c r="R3333" s="2">
        <v>12</v>
      </c>
      <c r="S3333" s="5">
        <v>13.3</v>
      </c>
      <c r="T3333" s="4">
        <v>97183.08</v>
      </c>
      <c r="U3333" s="2" t="s">
        <v>113</v>
      </c>
      <c r="V3333" s="2" t="s">
        <v>97</v>
      </c>
      <c r="W3333" s="4">
        <v>0</v>
      </c>
      <c r="X3333" s="4">
        <v>0</v>
      </c>
      <c r="Y3333" s="4">
        <v>1166196.8999999999</v>
      </c>
      <c r="Z3333" s="2">
        <v>0</v>
      </c>
      <c r="AA3333" s="2" t="s">
        <v>97</v>
      </c>
      <c r="AB3333" s="2" t="s">
        <v>15734</v>
      </c>
      <c r="AC3333" s="2" t="s">
        <v>75</v>
      </c>
      <c r="AD3333" s="2" t="s">
        <v>76</v>
      </c>
      <c r="AE3333" s="5">
        <v>84.65</v>
      </c>
      <c r="AF3333" s="2">
        <v>0</v>
      </c>
      <c r="AG3333" s="2" t="s">
        <v>97</v>
      </c>
      <c r="AH3333" s="2"/>
      <c r="AI3333" s="6" t="str">
        <f t="shared" si="156"/>
        <v>18-24</v>
      </c>
      <c r="AJ3333" s="11">
        <f>YEAR(tbl_LoanData[[#This Row],[Application Date]])</f>
        <v>2024</v>
      </c>
      <c r="AK3333" s="11" t="str">
        <f>TEXT(tbl_LoanData[[#This Row],[Application Date]],"MMMM")</f>
        <v>July</v>
      </c>
      <c r="AL3333" s="12">
        <f>DATE(YEAR(tbl_LoanData[[#This Row],[Application Date]]),MONTH(tbl_LoanData[[#This Row],[Application Date]]),1)</f>
        <v>45474</v>
      </c>
      <c r="AM3333" s="14">
        <f ca="1">IF(AND(tbl_LoanData[[#This Row],[Application Date]]&gt;=EOMONTH(TODAY(),-1)+1,tbl_LoanData[[#This Row],[Application Date]]&lt;=TODAY()),tbl_LoanData[[#This Row],[Loan Amount]],0)</f>
        <v>0</v>
      </c>
      <c r="AN3333" s="14">
        <f>tbl_LoanData[[#This Row],[Amount Paid]]-(Q3333-X3333)</f>
        <v>-1029300</v>
      </c>
      <c r="AO3333" s="14">
        <f>IF(tbl_LoanData[[#This Row],[Application Status]]="Approved",1,0)</f>
        <v>0</v>
      </c>
      <c r="AP3333" s="22" t="str">
        <f t="shared" ca="1" si="157"/>
        <v/>
      </c>
      <c r="AQ3333" s="22" t="str">
        <f t="shared" ca="1" si="158"/>
        <v/>
      </c>
    </row>
    <row r="3334" spans="1:43" x14ac:dyDescent="0.3">
      <c r="A3334" s="2" t="s">
        <v>12757</v>
      </c>
      <c r="B3334" s="2" t="s">
        <v>12758</v>
      </c>
      <c r="C3334" s="2" t="s">
        <v>429</v>
      </c>
      <c r="D3334" s="2" t="s">
        <v>232</v>
      </c>
      <c r="E3334" s="2" t="s">
        <v>67</v>
      </c>
      <c r="F3334" s="2">
        <v>51</v>
      </c>
      <c r="G3334" s="2" t="s">
        <v>83</v>
      </c>
      <c r="H3334" s="2" t="s">
        <v>136</v>
      </c>
      <c r="I3334" s="2" t="s">
        <v>49</v>
      </c>
      <c r="J3334" s="3">
        <v>45494</v>
      </c>
      <c r="K3334" s="3"/>
      <c r="L3334" s="2" t="s">
        <v>37</v>
      </c>
      <c r="M3334" s="2" t="s">
        <v>104</v>
      </c>
      <c r="N3334" s="2" t="s">
        <v>286</v>
      </c>
      <c r="O3334" s="4">
        <v>145000</v>
      </c>
      <c r="P3334" s="4">
        <v>33400</v>
      </c>
      <c r="Q3334" s="4">
        <v>111600</v>
      </c>
      <c r="R3334" s="2">
        <v>48</v>
      </c>
      <c r="S3334" s="5">
        <v>10.52</v>
      </c>
      <c r="T3334" s="4">
        <v>3303.36</v>
      </c>
      <c r="U3334" s="2" t="s">
        <v>96</v>
      </c>
      <c r="V3334" s="2" t="s">
        <v>97</v>
      </c>
      <c r="W3334" s="4">
        <v>0</v>
      </c>
      <c r="X3334" s="4">
        <v>0</v>
      </c>
      <c r="Y3334" s="4">
        <v>158561.28</v>
      </c>
      <c r="Z3334" s="2">
        <v>0</v>
      </c>
      <c r="AA3334" s="2" t="s">
        <v>97</v>
      </c>
      <c r="AB3334" s="2" t="s">
        <v>15736</v>
      </c>
      <c r="AC3334" s="2" t="s">
        <v>332</v>
      </c>
      <c r="AD3334" s="2" t="s">
        <v>76</v>
      </c>
      <c r="AE3334" s="5">
        <v>76.97</v>
      </c>
      <c r="AF3334" s="2">
        <v>0</v>
      </c>
      <c r="AG3334" s="2" t="s">
        <v>97</v>
      </c>
      <c r="AH3334" s="2"/>
      <c r="AI3334" s="6" t="str">
        <f t="shared" si="156"/>
        <v>45-54</v>
      </c>
      <c r="AJ3334" s="11">
        <f>YEAR(tbl_LoanData[[#This Row],[Application Date]])</f>
        <v>2024</v>
      </c>
      <c r="AK3334" s="11" t="str">
        <f>TEXT(tbl_LoanData[[#This Row],[Application Date]],"MMMM")</f>
        <v>July</v>
      </c>
      <c r="AL3334" s="12">
        <f>DATE(YEAR(tbl_LoanData[[#This Row],[Application Date]]),MONTH(tbl_LoanData[[#This Row],[Application Date]]),1)</f>
        <v>45474</v>
      </c>
      <c r="AM3334" s="14">
        <f ca="1">IF(AND(tbl_LoanData[[#This Row],[Application Date]]&gt;=EOMONTH(TODAY(),-1)+1,tbl_LoanData[[#This Row],[Application Date]]&lt;=TODAY()),tbl_LoanData[[#This Row],[Loan Amount]],0)</f>
        <v>0</v>
      </c>
      <c r="AN3334" s="14">
        <f>tbl_LoanData[[#This Row],[Amount Paid]]-(Q3334-X3334)</f>
        <v>-111600</v>
      </c>
      <c r="AO3334" s="14">
        <f>IF(tbl_LoanData[[#This Row],[Application Status]]="Approved",1,0)</f>
        <v>0</v>
      </c>
      <c r="AP3334" s="22" t="str">
        <f t="shared" ca="1" si="157"/>
        <v/>
      </c>
      <c r="AQ3334" s="22" t="str">
        <f t="shared" ca="1" si="158"/>
        <v/>
      </c>
    </row>
    <row r="3335" spans="1:43" ht="14.4" customHeight="1" x14ac:dyDescent="0.3">
      <c r="A3335" s="2" t="s">
        <v>12857</v>
      </c>
      <c r="B3335" s="2" t="s">
        <v>12858</v>
      </c>
      <c r="C3335" s="2" t="s">
        <v>949</v>
      </c>
      <c r="D3335" s="2" t="s">
        <v>101</v>
      </c>
      <c r="E3335" s="2" t="s">
        <v>134</v>
      </c>
      <c r="F3335" s="2">
        <v>21</v>
      </c>
      <c r="G3335" s="2" t="s">
        <v>83</v>
      </c>
      <c r="H3335" s="2" t="s">
        <v>318</v>
      </c>
      <c r="I3335" s="2" t="s">
        <v>42</v>
      </c>
      <c r="J3335" s="3">
        <v>45483</v>
      </c>
      <c r="K3335" s="3">
        <v>45486</v>
      </c>
      <c r="L3335" s="2" t="s">
        <v>40</v>
      </c>
      <c r="M3335" s="2" t="s">
        <v>85</v>
      </c>
      <c r="N3335" s="2" t="s">
        <v>274</v>
      </c>
      <c r="O3335" s="4">
        <v>853000</v>
      </c>
      <c r="P3335" s="4">
        <v>230800</v>
      </c>
      <c r="Q3335" s="4">
        <v>622200</v>
      </c>
      <c r="R3335" s="2">
        <v>12</v>
      </c>
      <c r="S3335" s="5">
        <v>12.71</v>
      </c>
      <c r="T3335" s="4">
        <v>58440.14</v>
      </c>
      <c r="U3335" s="2" t="s">
        <v>73</v>
      </c>
      <c r="V3335" s="2" t="s">
        <v>33</v>
      </c>
      <c r="W3335" s="4">
        <v>701281.62</v>
      </c>
      <c r="X3335" s="4">
        <v>0</v>
      </c>
      <c r="Y3335" s="4">
        <v>701281.62</v>
      </c>
      <c r="Z3335" s="2">
        <v>0</v>
      </c>
      <c r="AA3335" s="2" t="s">
        <v>56</v>
      </c>
      <c r="AB3335" s="2" t="s">
        <v>15732</v>
      </c>
      <c r="AC3335" s="2" t="s">
        <v>121</v>
      </c>
      <c r="AD3335" s="2" t="s">
        <v>76</v>
      </c>
      <c r="AE3335" s="5">
        <v>72.94</v>
      </c>
      <c r="AF3335" s="2">
        <v>0</v>
      </c>
      <c r="AG3335" s="2" t="s">
        <v>77</v>
      </c>
      <c r="AH3335" s="2">
        <v>3</v>
      </c>
      <c r="AI3335" s="6" t="str">
        <f t="shared" si="156"/>
        <v>18-24</v>
      </c>
      <c r="AJ3335" s="11">
        <f>YEAR(tbl_LoanData[[#This Row],[Application Date]])</f>
        <v>2024</v>
      </c>
      <c r="AK3335" s="11" t="str">
        <f>TEXT(tbl_LoanData[[#This Row],[Application Date]],"MMMM")</f>
        <v>July</v>
      </c>
      <c r="AL3335" s="12">
        <f>DATE(YEAR(tbl_LoanData[[#This Row],[Application Date]]),MONTH(tbl_LoanData[[#This Row],[Application Date]]),1)</f>
        <v>45474</v>
      </c>
      <c r="AM3335" s="14">
        <f ca="1">IF(AND(tbl_LoanData[[#This Row],[Application Date]]&gt;=EOMONTH(TODAY(),-1)+1,tbl_LoanData[[#This Row],[Application Date]]&lt;=TODAY()),tbl_LoanData[[#This Row],[Loan Amount]],0)</f>
        <v>0</v>
      </c>
      <c r="AN3335" s="14">
        <f>tbl_LoanData[[#This Row],[Amount Paid]]-(Q3335-X3335)</f>
        <v>79081.62</v>
      </c>
      <c r="AO3335" s="14">
        <f>IF(tbl_LoanData[[#This Row],[Application Status]]="Approved",1,0)</f>
        <v>1</v>
      </c>
      <c r="AP3335" s="22" t="str">
        <f t="shared" ca="1" si="157"/>
        <v/>
      </c>
      <c r="AQ3335" s="22" t="str">
        <f t="shared" ca="1" si="158"/>
        <v/>
      </c>
    </row>
    <row r="3336" spans="1:43" ht="14.4" customHeight="1" x14ac:dyDescent="0.3">
      <c r="A3336" s="2" t="s">
        <v>12951</v>
      </c>
      <c r="B3336" s="2" t="s">
        <v>12952</v>
      </c>
      <c r="C3336" s="2" t="s">
        <v>423</v>
      </c>
      <c r="D3336" s="2" t="s">
        <v>118</v>
      </c>
      <c r="E3336" s="2" t="s">
        <v>118</v>
      </c>
      <c r="F3336" s="2">
        <v>41</v>
      </c>
      <c r="G3336" s="2" t="s">
        <v>69</v>
      </c>
      <c r="H3336" s="2" t="s">
        <v>205</v>
      </c>
      <c r="I3336" s="2" t="s">
        <v>49</v>
      </c>
      <c r="J3336" s="3">
        <v>45492</v>
      </c>
      <c r="K3336" s="3"/>
      <c r="L3336" s="2" t="s">
        <v>40</v>
      </c>
      <c r="M3336" s="2" t="s">
        <v>94</v>
      </c>
      <c r="N3336" s="2" t="s">
        <v>95</v>
      </c>
      <c r="O3336" s="4">
        <v>840000</v>
      </c>
      <c r="P3336" s="4">
        <v>323700</v>
      </c>
      <c r="Q3336" s="4">
        <v>516300</v>
      </c>
      <c r="R3336" s="2">
        <v>48</v>
      </c>
      <c r="S3336" s="5">
        <v>6.71</v>
      </c>
      <c r="T3336" s="4">
        <v>13643.23</v>
      </c>
      <c r="U3336" s="2" t="s">
        <v>113</v>
      </c>
      <c r="V3336" s="2" t="s">
        <v>97</v>
      </c>
      <c r="W3336" s="4">
        <v>0</v>
      </c>
      <c r="X3336" s="4">
        <v>0</v>
      </c>
      <c r="Y3336" s="4">
        <v>654874.92000000004</v>
      </c>
      <c r="Z3336" s="2">
        <v>0</v>
      </c>
      <c r="AA3336" s="2" t="s">
        <v>97</v>
      </c>
      <c r="AB3336" s="2" t="s">
        <v>15735</v>
      </c>
      <c r="AC3336" s="2" t="s">
        <v>138</v>
      </c>
      <c r="AD3336" s="2" t="s">
        <v>76</v>
      </c>
      <c r="AE3336" s="5">
        <v>61.46</v>
      </c>
      <c r="AF3336" s="2">
        <v>0</v>
      </c>
      <c r="AG3336" s="2" t="s">
        <v>97</v>
      </c>
      <c r="AH3336" s="2"/>
      <c r="AI3336" s="6" t="str">
        <f t="shared" si="156"/>
        <v>35-44</v>
      </c>
      <c r="AJ3336" s="11">
        <f>YEAR(tbl_LoanData[[#This Row],[Application Date]])</f>
        <v>2024</v>
      </c>
      <c r="AK3336" s="11" t="str">
        <f>TEXT(tbl_LoanData[[#This Row],[Application Date]],"MMMM")</f>
        <v>July</v>
      </c>
      <c r="AL3336" s="12">
        <f>DATE(YEAR(tbl_LoanData[[#This Row],[Application Date]]),MONTH(tbl_LoanData[[#This Row],[Application Date]]),1)</f>
        <v>45474</v>
      </c>
      <c r="AM3336" s="14">
        <f ca="1">IF(AND(tbl_LoanData[[#This Row],[Application Date]]&gt;=EOMONTH(TODAY(),-1)+1,tbl_LoanData[[#This Row],[Application Date]]&lt;=TODAY()),tbl_LoanData[[#This Row],[Loan Amount]],0)</f>
        <v>0</v>
      </c>
      <c r="AN3336" s="14">
        <f>tbl_LoanData[[#This Row],[Amount Paid]]-(Q3336-X3336)</f>
        <v>-516300</v>
      </c>
      <c r="AO3336" s="14">
        <f>IF(tbl_LoanData[[#This Row],[Application Status]]="Approved",1,0)</f>
        <v>0</v>
      </c>
      <c r="AP3336" s="22" t="str">
        <f t="shared" ca="1" si="157"/>
        <v/>
      </c>
      <c r="AQ3336" s="22" t="str">
        <f t="shared" ca="1" si="158"/>
        <v/>
      </c>
    </row>
    <row r="3337" spans="1:43" ht="14.4" customHeight="1" x14ac:dyDescent="0.3">
      <c r="A3337" s="2" t="s">
        <v>13001</v>
      </c>
      <c r="B3337" s="2" t="s">
        <v>13002</v>
      </c>
      <c r="C3337" s="2" t="s">
        <v>368</v>
      </c>
      <c r="D3337" s="2" t="s">
        <v>268</v>
      </c>
      <c r="E3337" s="2" t="s">
        <v>150</v>
      </c>
      <c r="F3337" s="2">
        <v>26</v>
      </c>
      <c r="G3337" s="2" t="s">
        <v>83</v>
      </c>
      <c r="H3337" s="2" t="s">
        <v>307</v>
      </c>
      <c r="I3337" s="2" t="s">
        <v>43</v>
      </c>
      <c r="J3337" s="3">
        <v>45484</v>
      </c>
      <c r="K3337" s="3">
        <v>45504</v>
      </c>
      <c r="L3337" s="2" t="s">
        <v>36</v>
      </c>
      <c r="M3337" s="2" t="s">
        <v>94</v>
      </c>
      <c r="N3337" s="2" t="s">
        <v>212</v>
      </c>
      <c r="O3337" s="4">
        <v>1179000</v>
      </c>
      <c r="P3337" s="4">
        <v>202500</v>
      </c>
      <c r="Q3337" s="4">
        <v>976500</v>
      </c>
      <c r="R3337" s="2">
        <v>36</v>
      </c>
      <c r="S3337" s="5">
        <v>13.51</v>
      </c>
      <c r="T3337" s="4">
        <v>38118.76</v>
      </c>
      <c r="U3337" s="2" t="s">
        <v>73</v>
      </c>
      <c r="V3337" s="2" t="s">
        <v>74</v>
      </c>
      <c r="W3337" s="4">
        <v>914850.24</v>
      </c>
      <c r="X3337" s="4">
        <v>457425.21</v>
      </c>
      <c r="Y3337" s="4">
        <v>1372275.45</v>
      </c>
      <c r="Z3337" s="2">
        <v>0</v>
      </c>
      <c r="AA3337" s="2" t="s">
        <v>56</v>
      </c>
      <c r="AB3337" s="2" t="s">
        <v>15736</v>
      </c>
      <c r="AC3337" s="2" t="s">
        <v>129</v>
      </c>
      <c r="AD3337" s="2" t="s">
        <v>76</v>
      </c>
      <c r="AE3337" s="5">
        <v>82.82</v>
      </c>
      <c r="AF3337" s="2">
        <v>0</v>
      </c>
      <c r="AG3337" s="2" t="s">
        <v>77</v>
      </c>
      <c r="AH3337" s="2">
        <v>20</v>
      </c>
      <c r="AI3337" s="6" t="str">
        <f t="shared" si="156"/>
        <v>25-34</v>
      </c>
      <c r="AJ3337" s="11">
        <f>YEAR(tbl_LoanData[[#This Row],[Application Date]])</f>
        <v>2024</v>
      </c>
      <c r="AK3337" s="11" t="str">
        <f>TEXT(tbl_LoanData[[#This Row],[Application Date]],"MMMM")</f>
        <v>July</v>
      </c>
      <c r="AL3337" s="12">
        <f>DATE(YEAR(tbl_LoanData[[#This Row],[Application Date]]),MONTH(tbl_LoanData[[#This Row],[Application Date]]),1)</f>
        <v>45474</v>
      </c>
      <c r="AM3337" s="14">
        <f ca="1">IF(AND(tbl_LoanData[[#This Row],[Application Date]]&gt;=EOMONTH(TODAY(),-1)+1,tbl_LoanData[[#This Row],[Application Date]]&lt;=TODAY()),tbl_LoanData[[#This Row],[Loan Amount]],0)</f>
        <v>0</v>
      </c>
      <c r="AN3337" s="14">
        <f>tbl_LoanData[[#This Row],[Amount Paid]]-(Q3337-X3337)</f>
        <v>395775.45</v>
      </c>
      <c r="AO3337" s="14">
        <f>IF(tbl_LoanData[[#This Row],[Application Status]]="Approved",1,0)</f>
        <v>1</v>
      </c>
      <c r="AP3337" s="22" t="str">
        <f t="shared" ca="1" si="157"/>
        <v/>
      </c>
      <c r="AQ3337" s="22" t="str">
        <f t="shared" ca="1" si="158"/>
        <v/>
      </c>
    </row>
    <row r="3338" spans="1:43" ht="14.4" customHeight="1" x14ac:dyDescent="0.3">
      <c r="A3338" s="2" t="s">
        <v>13211</v>
      </c>
      <c r="B3338" s="2" t="s">
        <v>13212</v>
      </c>
      <c r="C3338" s="2" t="s">
        <v>1012</v>
      </c>
      <c r="D3338" s="2" t="s">
        <v>102</v>
      </c>
      <c r="E3338" s="2" t="s">
        <v>323</v>
      </c>
      <c r="F3338" s="2">
        <v>40</v>
      </c>
      <c r="G3338" s="2" t="s">
        <v>69</v>
      </c>
      <c r="H3338" s="2" t="s">
        <v>143</v>
      </c>
      <c r="I3338" s="2" t="s">
        <v>46</v>
      </c>
      <c r="J3338" s="3">
        <v>45486</v>
      </c>
      <c r="K3338" s="3"/>
      <c r="L3338" s="2" t="s">
        <v>37</v>
      </c>
      <c r="M3338" s="2" t="s">
        <v>260</v>
      </c>
      <c r="N3338" s="2" t="s">
        <v>745</v>
      </c>
      <c r="O3338" s="4">
        <v>196000</v>
      </c>
      <c r="P3338" s="4">
        <v>23700</v>
      </c>
      <c r="Q3338" s="4">
        <v>172300</v>
      </c>
      <c r="R3338" s="2">
        <v>36</v>
      </c>
      <c r="S3338" s="5">
        <v>10.32</v>
      </c>
      <c r="T3338" s="4">
        <v>6267.89</v>
      </c>
      <c r="U3338" s="2" t="s">
        <v>96</v>
      </c>
      <c r="V3338" s="2" t="s">
        <v>97</v>
      </c>
      <c r="W3338" s="4">
        <v>0</v>
      </c>
      <c r="X3338" s="4">
        <v>0</v>
      </c>
      <c r="Y3338" s="4">
        <v>225644.08</v>
      </c>
      <c r="Z3338" s="2">
        <v>0</v>
      </c>
      <c r="AA3338" s="2" t="s">
        <v>97</v>
      </c>
      <c r="AB3338" s="2" t="s">
        <v>15733</v>
      </c>
      <c r="AC3338" s="2" t="s">
        <v>332</v>
      </c>
      <c r="AD3338" s="2" t="s">
        <v>76</v>
      </c>
      <c r="AE3338" s="5">
        <v>87.91</v>
      </c>
      <c r="AF3338" s="2">
        <v>0</v>
      </c>
      <c r="AG3338" s="2" t="s">
        <v>97</v>
      </c>
      <c r="AH3338" s="2"/>
      <c r="AI3338" s="6" t="str">
        <f t="shared" si="156"/>
        <v>35-44</v>
      </c>
      <c r="AJ3338" s="11">
        <f>YEAR(tbl_LoanData[[#This Row],[Application Date]])</f>
        <v>2024</v>
      </c>
      <c r="AK3338" s="11" t="str">
        <f>TEXT(tbl_LoanData[[#This Row],[Application Date]],"MMMM")</f>
        <v>July</v>
      </c>
      <c r="AL3338" s="12">
        <f>DATE(YEAR(tbl_LoanData[[#This Row],[Application Date]]),MONTH(tbl_LoanData[[#This Row],[Application Date]]),1)</f>
        <v>45474</v>
      </c>
      <c r="AM3338" s="14">
        <f ca="1">IF(AND(tbl_LoanData[[#This Row],[Application Date]]&gt;=EOMONTH(TODAY(),-1)+1,tbl_LoanData[[#This Row],[Application Date]]&lt;=TODAY()),tbl_LoanData[[#This Row],[Loan Amount]],0)</f>
        <v>0</v>
      </c>
      <c r="AN3338" s="14">
        <f>tbl_LoanData[[#This Row],[Amount Paid]]-(Q3338-X3338)</f>
        <v>-172300</v>
      </c>
      <c r="AO3338" s="14">
        <f>IF(tbl_LoanData[[#This Row],[Application Status]]="Approved",1,0)</f>
        <v>0</v>
      </c>
      <c r="AP3338" s="22" t="str">
        <f t="shared" ca="1" si="157"/>
        <v/>
      </c>
      <c r="AQ3338" s="22" t="str">
        <f t="shared" ca="1" si="158"/>
        <v/>
      </c>
    </row>
    <row r="3339" spans="1:43" ht="14.4" customHeight="1" x14ac:dyDescent="0.3">
      <c r="A3339" s="2" t="s">
        <v>13299</v>
      </c>
      <c r="B3339" s="2" t="s">
        <v>13300</v>
      </c>
      <c r="C3339" s="2" t="s">
        <v>198</v>
      </c>
      <c r="D3339" s="2" t="s">
        <v>118</v>
      </c>
      <c r="E3339" s="2" t="s">
        <v>209</v>
      </c>
      <c r="F3339" s="2">
        <v>51</v>
      </c>
      <c r="G3339" s="2" t="s">
        <v>69</v>
      </c>
      <c r="H3339" s="2" t="s">
        <v>372</v>
      </c>
      <c r="I3339" s="2" t="s">
        <v>43</v>
      </c>
      <c r="J3339" s="3">
        <v>45501</v>
      </c>
      <c r="K3339" s="3">
        <v>45517</v>
      </c>
      <c r="L3339" s="2" t="s">
        <v>36</v>
      </c>
      <c r="M3339" s="2" t="s">
        <v>111</v>
      </c>
      <c r="N3339" s="2" t="s">
        <v>350</v>
      </c>
      <c r="O3339" s="4">
        <v>1416000</v>
      </c>
      <c r="P3339" s="4">
        <v>347400</v>
      </c>
      <c r="Q3339" s="4">
        <v>1068600</v>
      </c>
      <c r="R3339" s="2">
        <v>60</v>
      </c>
      <c r="S3339" s="5">
        <v>10.48</v>
      </c>
      <c r="T3339" s="4">
        <v>27142.44</v>
      </c>
      <c r="U3339" s="2" t="s">
        <v>73</v>
      </c>
      <c r="V3339" s="2" t="s">
        <v>74</v>
      </c>
      <c r="W3339" s="4">
        <v>542848.80000000005</v>
      </c>
      <c r="X3339" s="4">
        <v>1085697.6000000001</v>
      </c>
      <c r="Y3339" s="4">
        <v>1628546.4</v>
      </c>
      <c r="Z3339" s="2">
        <v>128</v>
      </c>
      <c r="AA3339" s="2" t="s">
        <v>60</v>
      </c>
      <c r="AB3339" s="2" t="s">
        <v>15730</v>
      </c>
      <c r="AC3339" s="2" t="s">
        <v>121</v>
      </c>
      <c r="AD3339" s="2" t="s">
        <v>76</v>
      </c>
      <c r="AE3339" s="5">
        <v>75.47</v>
      </c>
      <c r="AF3339" s="2">
        <v>4</v>
      </c>
      <c r="AG3339" s="2" t="s">
        <v>130</v>
      </c>
      <c r="AH3339" s="2">
        <v>16</v>
      </c>
      <c r="AI3339" s="6" t="str">
        <f t="shared" si="156"/>
        <v>45-54</v>
      </c>
      <c r="AJ3339" s="11">
        <f>YEAR(tbl_LoanData[[#This Row],[Application Date]])</f>
        <v>2024</v>
      </c>
      <c r="AK3339" s="11" t="str">
        <f>TEXT(tbl_LoanData[[#This Row],[Application Date]],"MMMM")</f>
        <v>July</v>
      </c>
      <c r="AL3339" s="12">
        <f>DATE(YEAR(tbl_LoanData[[#This Row],[Application Date]]),MONTH(tbl_LoanData[[#This Row],[Application Date]]),1)</f>
        <v>45474</v>
      </c>
      <c r="AM3339" s="14">
        <f ca="1">IF(AND(tbl_LoanData[[#This Row],[Application Date]]&gt;=EOMONTH(TODAY(),-1)+1,tbl_LoanData[[#This Row],[Application Date]]&lt;=TODAY()),tbl_LoanData[[#This Row],[Loan Amount]],0)</f>
        <v>0</v>
      </c>
      <c r="AN3339" s="14">
        <f>tbl_LoanData[[#This Row],[Amount Paid]]-(Q3339-X3339)</f>
        <v>559946.40000000014</v>
      </c>
      <c r="AO3339" s="14">
        <f>IF(tbl_LoanData[[#This Row],[Application Status]]="Approved",1,0)</f>
        <v>1</v>
      </c>
      <c r="AP3339" s="22" t="str">
        <f t="shared" ca="1" si="157"/>
        <v/>
      </c>
      <c r="AQ3339" s="22" t="str">
        <f t="shared" ca="1" si="158"/>
        <v/>
      </c>
    </row>
    <row r="3340" spans="1:43" ht="14.4" customHeight="1" x14ac:dyDescent="0.3">
      <c r="A3340" s="2" t="s">
        <v>13369</v>
      </c>
      <c r="B3340" s="2" t="s">
        <v>13370</v>
      </c>
      <c r="C3340" s="2" t="s">
        <v>405</v>
      </c>
      <c r="D3340" s="2" t="s">
        <v>102</v>
      </c>
      <c r="E3340" s="2" t="s">
        <v>117</v>
      </c>
      <c r="F3340" s="2">
        <v>45</v>
      </c>
      <c r="G3340" s="2" t="s">
        <v>69</v>
      </c>
      <c r="H3340" s="2" t="s">
        <v>298</v>
      </c>
      <c r="I3340" s="2" t="s">
        <v>43</v>
      </c>
      <c r="J3340" s="3">
        <v>45500</v>
      </c>
      <c r="K3340" s="3">
        <v>45516</v>
      </c>
      <c r="L3340" s="2" t="s">
        <v>39</v>
      </c>
      <c r="M3340" s="2" t="s">
        <v>71</v>
      </c>
      <c r="N3340" s="2" t="s">
        <v>294</v>
      </c>
      <c r="O3340" s="4">
        <v>2476000</v>
      </c>
      <c r="P3340" s="4">
        <v>313000</v>
      </c>
      <c r="Q3340" s="4">
        <v>2163000</v>
      </c>
      <c r="R3340" s="2">
        <v>48</v>
      </c>
      <c r="S3340" s="5">
        <v>9.09</v>
      </c>
      <c r="T3340" s="4">
        <v>61447.22</v>
      </c>
      <c r="U3340" s="2" t="s">
        <v>73</v>
      </c>
      <c r="V3340" s="2" t="s">
        <v>74</v>
      </c>
      <c r="W3340" s="4">
        <v>1474733.28</v>
      </c>
      <c r="X3340" s="4">
        <v>1474733.52</v>
      </c>
      <c r="Y3340" s="4">
        <v>2949466.8</v>
      </c>
      <c r="Z3340" s="2">
        <v>0</v>
      </c>
      <c r="AA3340" s="2" t="s">
        <v>56</v>
      </c>
      <c r="AB3340" s="2" t="s">
        <v>15736</v>
      </c>
      <c r="AC3340" s="2" t="s">
        <v>75</v>
      </c>
      <c r="AD3340" s="2" t="s">
        <v>76</v>
      </c>
      <c r="AE3340" s="5">
        <v>87.36</v>
      </c>
      <c r="AF3340" s="2">
        <v>0</v>
      </c>
      <c r="AG3340" s="2" t="s">
        <v>77</v>
      </c>
      <c r="AH3340" s="2">
        <v>16</v>
      </c>
      <c r="AI3340" s="6" t="str">
        <f t="shared" si="156"/>
        <v>45-54</v>
      </c>
      <c r="AJ3340" s="11">
        <f>YEAR(tbl_LoanData[[#This Row],[Application Date]])</f>
        <v>2024</v>
      </c>
      <c r="AK3340" s="11" t="str">
        <f>TEXT(tbl_LoanData[[#This Row],[Application Date]],"MMMM")</f>
        <v>July</v>
      </c>
      <c r="AL3340" s="12">
        <f>DATE(YEAR(tbl_LoanData[[#This Row],[Application Date]]),MONTH(tbl_LoanData[[#This Row],[Application Date]]),1)</f>
        <v>45474</v>
      </c>
      <c r="AM3340" s="14">
        <f ca="1">IF(AND(tbl_LoanData[[#This Row],[Application Date]]&gt;=EOMONTH(TODAY(),-1)+1,tbl_LoanData[[#This Row],[Application Date]]&lt;=TODAY()),tbl_LoanData[[#This Row],[Loan Amount]],0)</f>
        <v>0</v>
      </c>
      <c r="AN3340" s="14">
        <f>tbl_LoanData[[#This Row],[Amount Paid]]-(Q3340-X3340)</f>
        <v>786466.8</v>
      </c>
      <c r="AO3340" s="14">
        <f>IF(tbl_LoanData[[#This Row],[Application Status]]="Approved",1,0)</f>
        <v>1</v>
      </c>
      <c r="AP3340" s="22" t="str">
        <f t="shared" ca="1" si="157"/>
        <v/>
      </c>
      <c r="AQ3340" s="22" t="str">
        <f t="shared" ca="1" si="158"/>
        <v/>
      </c>
    </row>
    <row r="3341" spans="1:43" x14ac:dyDescent="0.3">
      <c r="A3341" s="2" t="s">
        <v>13525</v>
      </c>
      <c r="B3341" s="2" t="s">
        <v>13526</v>
      </c>
      <c r="C3341" s="2" t="s">
        <v>435</v>
      </c>
      <c r="D3341" s="2" t="s">
        <v>161</v>
      </c>
      <c r="E3341" s="2" t="s">
        <v>204</v>
      </c>
      <c r="F3341" s="2">
        <v>28</v>
      </c>
      <c r="G3341" s="2" t="s">
        <v>83</v>
      </c>
      <c r="H3341" s="2" t="s">
        <v>211</v>
      </c>
      <c r="I3341" s="2" t="s">
        <v>50</v>
      </c>
      <c r="J3341" s="3">
        <v>45475</v>
      </c>
      <c r="K3341" s="3">
        <v>45492</v>
      </c>
      <c r="L3341" s="2" t="s">
        <v>40</v>
      </c>
      <c r="M3341" s="2" t="s">
        <v>71</v>
      </c>
      <c r="N3341" s="2" t="s">
        <v>137</v>
      </c>
      <c r="O3341" s="4">
        <v>720000</v>
      </c>
      <c r="P3341" s="4">
        <v>108800</v>
      </c>
      <c r="Q3341" s="4">
        <v>611200</v>
      </c>
      <c r="R3341" s="2">
        <v>36</v>
      </c>
      <c r="S3341" s="5">
        <v>8.65</v>
      </c>
      <c r="T3341" s="4">
        <v>21383.51</v>
      </c>
      <c r="U3341" s="2" t="s">
        <v>73</v>
      </c>
      <c r="V3341" s="2" t="s">
        <v>74</v>
      </c>
      <c r="W3341" s="4">
        <v>534587.75</v>
      </c>
      <c r="X3341" s="4">
        <v>235218.65</v>
      </c>
      <c r="Y3341" s="4">
        <v>769806.4</v>
      </c>
      <c r="Z3341" s="2">
        <v>0</v>
      </c>
      <c r="AA3341" s="2" t="s">
        <v>56</v>
      </c>
      <c r="AB3341" s="2" t="s">
        <v>15728</v>
      </c>
      <c r="AC3341" s="2" t="s">
        <v>121</v>
      </c>
      <c r="AD3341" s="2" t="s">
        <v>76</v>
      </c>
      <c r="AE3341" s="5">
        <v>84.89</v>
      </c>
      <c r="AF3341" s="2">
        <v>0</v>
      </c>
      <c r="AG3341" s="2" t="s">
        <v>77</v>
      </c>
      <c r="AH3341" s="2">
        <v>17</v>
      </c>
      <c r="AI3341" s="6" t="str">
        <f t="shared" si="156"/>
        <v>25-34</v>
      </c>
      <c r="AJ3341" s="11">
        <f>YEAR(tbl_LoanData[[#This Row],[Application Date]])</f>
        <v>2024</v>
      </c>
      <c r="AK3341" s="11" t="str">
        <f>TEXT(tbl_LoanData[[#This Row],[Application Date]],"MMMM")</f>
        <v>July</v>
      </c>
      <c r="AL3341" s="12">
        <f>DATE(YEAR(tbl_LoanData[[#This Row],[Application Date]]),MONTH(tbl_LoanData[[#This Row],[Application Date]]),1)</f>
        <v>45474</v>
      </c>
      <c r="AM3341" s="14">
        <f ca="1">IF(AND(tbl_LoanData[[#This Row],[Application Date]]&gt;=EOMONTH(TODAY(),-1)+1,tbl_LoanData[[#This Row],[Application Date]]&lt;=TODAY()),tbl_LoanData[[#This Row],[Loan Amount]],0)</f>
        <v>0</v>
      </c>
      <c r="AN3341" s="14">
        <f>tbl_LoanData[[#This Row],[Amount Paid]]-(Q3341-X3341)</f>
        <v>158606.40000000002</v>
      </c>
      <c r="AO3341" s="14">
        <f>IF(tbl_LoanData[[#This Row],[Application Status]]="Approved",1,0)</f>
        <v>1</v>
      </c>
      <c r="AP3341" s="22" t="str">
        <f t="shared" ca="1" si="157"/>
        <v/>
      </c>
      <c r="AQ3341" s="22" t="str">
        <f t="shared" ca="1" si="158"/>
        <v/>
      </c>
    </row>
    <row r="3342" spans="1:43" x14ac:dyDescent="0.3">
      <c r="A3342" s="2" t="s">
        <v>13765</v>
      </c>
      <c r="B3342" s="2" t="s">
        <v>13766</v>
      </c>
      <c r="C3342" s="2" t="s">
        <v>208</v>
      </c>
      <c r="D3342" s="2" t="s">
        <v>209</v>
      </c>
      <c r="E3342" s="2" t="s">
        <v>101</v>
      </c>
      <c r="F3342" s="2">
        <v>61</v>
      </c>
      <c r="G3342" s="2" t="s">
        <v>69</v>
      </c>
      <c r="H3342" s="2" t="s">
        <v>398</v>
      </c>
      <c r="I3342" s="2" t="s">
        <v>46</v>
      </c>
      <c r="J3342" s="3">
        <v>45483</v>
      </c>
      <c r="K3342" s="3">
        <v>45499</v>
      </c>
      <c r="L3342" s="2" t="s">
        <v>40</v>
      </c>
      <c r="M3342" s="2" t="s">
        <v>111</v>
      </c>
      <c r="N3342" s="2" t="s">
        <v>369</v>
      </c>
      <c r="O3342" s="4">
        <v>740000</v>
      </c>
      <c r="P3342" s="4">
        <v>294600</v>
      </c>
      <c r="Q3342" s="4">
        <v>445400</v>
      </c>
      <c r="R3342" s="2">
        <v>48</v>
      </c>
      <c r="S3342" s="5">
        <v>14.64</v>
      </c>
      <c r="T3342" s="4">
        <v>14713.05</v>
      </c>
      <c r="U3342" s="2" t="s">
        <v>73</v>
      </c>
      <c r="V3342" s="2" t="s">
        <v>74</v>
      </c>
      <c r="W3342" s="4">
        <v>338400.15</v>
      </c>
      <c r="X3342" s="4">
        <v>367826.09</v>
      </c>
      <c r="Y3342" s="4">
        <v>706226.24</v>
      </c>
      <c r="Z3342" s="2">
        <v>64</v>
      </c>
      <c r="AA3342" s="2" t="s">
        <v>59</v>
      </c>
      <c r="AB3342" s="2" t="s">
        <v>15736</v>
      </c>
      <c r="AC3342" s="2" t="s">
        <v>121</v>
      </c>
      <c r="AD3342" s="2" t="s">
        <v>76</v>
      </c>
      <c r="AE3342" s="5">
        <v>60.19</v>
      </c>
      <c r="AF3342" s="2">
        <v>2</v>
      </c>
      <c r="AG3342" s="2" t="s">
        <v>130</v>
      </c>
      <c r="AH3342" s="2">
        <v>16</v>
      </c>
      <c r="AI3342" s="6" t="str">
        <f t="shared" si="156"/>
        <v>55-64</v>
      </c>
      <c r="AJ3342" s="11">
        <f>YEAR(tbl_LoanData[[#This Row],[Application Date]])</f>
        <v>2024</v>
      </c>
      <c r="AK3342" s="11" t="str">
        <f>TEXT(tbl_LoanData[[#This Row],[Application Date]],"MMMM")</f>
        <v>July</v>
      </c>
      <c r="AL3342" s="12">
        <f>DATE(YEAR(tbl_LoanData[[#This Row],[Application Date]]),MONTH(tbl_LoanData[[#This Row],[Application Date]]),1)</f>
        <v>45474</v>
      </c>
      <c r="AM3342" s="14">
        <f ca="1">IF(AND(tbl_LoanData[[#This Row],[Application Date]]&gt;=EOMONTH(TODAY(),-1)+1,tbl_LoanData[[#This Row],[Application Date]]&lt;=TODAY()),tbl_LoanData[[#This Row],[Loan Amount]],0)</f>
        <v>0</v>
      </c>
      <c r="AN3342" s="14">
        <f>tbl_LoanData[[#This Row],[Amount Paid]]-(Q3342-X3342)</f>
        <v>260826.24000000005</v>
      </c>
      <c r="AO3342" s="14">
        <f>IF(tbl_LoanData[[#This Row],[Application Status]]="Approved",1,0)</f>
        <v>1</v>
      </c>
      <c r="AP3342" s="22" t="str">
        <f t="shared" ca="1" si="157"/>
        <v/>
      </c>
      <c r="AQ3342" s="22" t="str">
        <f t="shared" ca="1" si="158"/>
        <v/>
      </c>
    </row>
    <row r="3343" spans="1:43" ht="14.4" customHeight="1" x14ac:dyDescent="0.3">
      <c r="A3343" s="2" t="s">
        <v>13819</v>
      </c>
      <c r="B3343" s="2" t="s">
        <v>13820</v>
      </c>
      <c r="C3343" s="2" t="s">
        <v>687</v>
      </c>
      <c r="D3343" s="2" t="s">
        <v>311</v>
      </c>
      <c r="E3343" s="2" t="s">
        <v>183</v>
      </c>
      <c r="F3343" s="2">
        <v>59</v>
      </c>
      <c r="G3343" s="2" t="s">
        <v>83</v>
      </c>
      <c r="H3343" s="2" t="s">
        <v>110</v>
      </c>
      <c r="I3343" s="2" t="s">
        <v>46</v>
      </c>
      <c r="J3343" s="3">
        <v>45490</v>
      </c>
      <c r="K3343" s="3"/>
      <c r="L3343" s="2" t="s">
        <v>39</v>
      </c>
      <c r="M3343" s="2" t="s">
        <v>157</v>
      </c>
      <c r="N3343" s="2" t="s">
        <v>158</v>
      </c>
      <c r="O3343" s="4">
        <v>2015000</v>
      </c>
      <c r="P3343" s="4">
        <v>615900</v>
      </c>
      <c r="Q3343" s="4">
        <v>1399100</v>
      </c>
      <c r="R3343" s="2">
        <v>36</v>
      </c>
      <c r="S3343" s="5">
        <v>11.35</v>
      </c>
      <c r="T3343" s="4">
        <v>52097.04</v>
      </c>
      <c r="U3343" s="2" t="s">
        <v>113</v>
      </c>
      <c r="V3343" s="2" t="s">
        <v>97</v>
      </c>
      <c r="W3343" s="4">
        <v>0</v>
      </c>
      <c r="X3343" s="4">
        <v>0</v>
      </c>
      <c r="Y3343" s="4">
        <v>1875493.55</v>
      </c>
      <c r="Z3343" s="2">
        <v>0</v>
      </c>
      <c r="AA3343" s="2" t="s">
        <v>97</v>
      </c>
      <c r="AB3343" s="2" t="s">
        <v>15734</v>
      </c>
      <c r="AC3343" s="2" t="s">
        <v>75</v>
      </c>
      <c r="AD3343" s="2" t="s">
        <v>76</v>
      </c>
      <c r="AE3343" s="5">
        <v>69.430000000000007</v>
      </c>
      <c r="AF3343" s="2">
        <v>0</v>
      </c>
      <c r="AG3343" s="2" t="s">
        <v>97</v>
      </c>
      <c r="AH3343" s="2"/>
      <c r="AI3343" s="6" t="str">
        <f t="shared" si="156"/>
        <v>55-64</v>
      </c>
      <c r="AJ3343" s="11">
        <f>YEAR(tbl_LoanData[[#This Row],[Application Date]])</f>
        <v>2024</v>
      </c>
      <c r="AK3343" s="11" t="str">
        <f>TEXT(tbl_LoanData[[#This Row],[Application Date]],"MMMM")</f>
        <v>July</v>
      </c>
      <c r="AL3343" s="12">
        <f>DATE(YEAR(tbl_LoanData[[#This Row],[Application Date]]),MONTH(tbl_LoanData[[#This Row],[Application Date]]),1)</f>
        <v>45474</v>
      </c>
      <c r="AM3343" s="14">
        <f ca="1">IF(AND(tbl_LoanData[[#This Row],[Application Date]]&gt;=EOMONTH(TODAY(),-1)+1,tbl_LoanData[[#This Row],[Application Date]]&lt;=TODAY()),tbl_LoanData[[#This Row],[Loan Amount]],0)</f>
        <v>0</v>
      </c>
      <c r="AN3343" s="14">
        <f>tbl_LoanData[[#This Row],[Amount Paid]]-(Q3343-X3343)</f>
        <v>-1399100</v>
      </c>
      <c r="AO3343" s="14">
        <f>IF(tbl_LoanData[[#This Row],[Application Status]]="Approved",1,0)</f>
        <v>0</v>
      </c>
      <c r="AP3343" s="22" t="str">
        <f t="shared" ca="1" si="157"/>
        <v/>
      </c>
      <c r="AQ3343" s="22" t="str">
        <f t="shared" ca="1" si="158"/>
        <v/>
      </c>
    </row>
    <row r="3344" spans="1:43" ht="14.4" customHeight="1" x14ac:dyDescent="0.3">
      <c r="A3344" s="2" t="s">
        <v>14173</v>
      </c>
      <c r="B3344" s="2" t="s">
        <v>14174</v>
      </c>
      <c r="C3344" s="2" t="s">
        <v>429</v>
      </c>
      <c r="D3344" s="2" t="s">
        <v>118</v>
      </c>
      <c r="E3344" s="2" t="s">
        <v>67</v>
      </c>
      <c r="F3344" s="2">
        <v>52</v>
      </c>
      <c r="G3344" s="2" t="s">
        <v>83</v>
      </c>
      <c r="H3344" s="2" t="s">
        <v>269</v>
      </c>
      <c r="I3344" s="2" t="s">
        <v>46</v>
      </c>
      <c r="J3344" s="3">
        <v>45484</v>
      </c>
      <c r="K3344" s="3">
        <v>45500</v>
      </c>
      <c r="L3344" s="2" t="s">
        <v>40</v>
      </c>
      <c r="M3344" s="2" t="s">
        <v>94</v>
      </c>
      <c r="N3344" s="2" t="s">
        <v>95</v>
      </c>
      <c r="O3344" s="4">
        <v>1407000</v>
      </c>
      <c r="P3344" s="4">
        <v>489700</v>
      </c>
      <c r="Q3344" s="4">
        <v>917300</v>
      </c>
      <c r="R3344" s="2">
        <v>12</v>
      </c>
      <c r="S3344" s="5">
        <v>8.76</v>
      </c>
      <c r="T3344" s="4">
        <v>83137.960000000006</v>
      </c>
      <c r="U3344" s="2" t="s">
        <v>73</v>
      </c>
      <c r="V3344" s="2" t="s">
        <v>33</v>
      </c>
      <c r="W3344" s="4">
        <v>997655.48</v>
      </c>
      <c r="X3344" s="4">
        <v>0</v>
      </c>
      <c r="Y3344" s="4">
        <v>997655.48</v>
      </c>
      <c r="Z3344" s="2">
        <v>0</v>
      </c>
      <c r="AA3344" s="2" t="s">
        <v>56</v>
      </c>
      <c r="AB3344" s="2" t="s">
        <v>15731</v>
      </c>
      <c r="AC3344" s="2" t="s">
        <v>146</v>
      </c>
      <c r="AD3344" s="2" t="s">
        <v>76</v>
      </c>
      <c r="AE3344" s="5">
        <v>65.2</v>
      </c>
      <c r="AF3344" s="2">
        <v>0</v>
      </c>
      <c r="AG3344" s="2" t="s">
        <v>77</v>
      </c>
      <c r="AH3344" s="2">
        <v>16</v>
      </c>
      <c r="AI3344" s="6" t="str">
        <f t="shared" si="156"/>
        <v>45-54</v>
      </c>
      <c r="AJ3344" s="11">
        <f>YEAR(tbl_LoanData[[#This Row],[Application Date]])</f>
        <v>2024</v>
      </c>
      <c r="AK3344" s="11" t="str">
        <f>TEXT(tbl_LoanData[[#This Row],[Application Date]],"MMMM")</f>
        <v>July</v>
      </c>
      <c r="AL3344" s="12">
        <f>DATE(YEAR(tbl_LoanData[[#This Row],[Application Date]]),MONTH(tbl_LoanData[[#This Row],[Application Date]]),1)</f>
        <v>45474</v>
      </c>
      <c r="AM3344" s="14">
        <f ca="1">IF(AND(tbl_LoanData[[#This Row],[Application Date]]&gt;=EOMONTH(TODAY(),-1)+1,tbl_LoanData[[#This Row],[Application Date]]&lt;=TODAY()),tbl_LoanData[[#This Row],[Loan Amount]],0)</f>
        <v>0</v>
      </c>
      <c r="AN3344" s="14">
        <f>tbl_LoanData[[#This Row],[Amount Paid]]-(Q3344-X3344)</f>
        <v>80355.479999999981</v>
      </c>
      <c r="AO3344" s="14">
        <f>IF(tbl_LoanData[[#This Row],[Application Status]]="Approved",1,0)</f>
        <v>1</v>
      </c>
      <c r="AP3344" s="22" t="str">
        <f t="shared" ca="1" si="157"/>
        <v/>
      </c>
      <c r="AQ3344" s="22" t="str">
        <f t="shared" ca="1" si="158"/>
        <v/>
      </c>
    </row>
    <row r="3345" spans="1:43" ht="14.4" customHeight="1" x14ac:dyDescent="0.3">
      <c r="A3345" s="2" t="s">
        <v>14341</v>
      </c>
      <c r="B3345" s="2" t="s">
        <v>14342</v>
      </c>
      <c r="C3345" s="2" t="s">
        <v>1102</v>
      </c>
      <c r="D3345" s="2" t="s">
        <v>142</v>
      </c>
      <c r="E3345" s="2" t="s">
        <v>182</v>
      </c>
      <c r="F3345" s="2">
        <v>62</v>
      </c>
      <c r="G3345" s="2" t="s">
        <v>69</v>
      </c>
      <c r="H3345" s="2" t="s">
        <v>126</v>
      </c>
      <c r="I3345" s="2" t="s">
        <v>44</v>
      </c>
      <c r="J3345" s="3">
        <v>45483</v>
      </c>
      <c r="K3345" s="3">
        <v>45501</v>
      </c>
      <c r="L3345" s="2" t="s">
        <v>38</v>
      </c>
      <c r="M3345" s="2" t="s">
        <v>111</v>
      </c>
      <c r="N3345" s="2" t="s">
        <v>112</v>
      </c>
      <c r="O3345" s="4">
        <v>1244000</v>
      </c>
      <c r="P3345" s="4">
        <v>454100</v>
      </c>
      <c r="Q3345" s="4">
        <v>789900</v>
      </c>
      <c r="R3345" s="2">
        <v>36</v>
      </c>
      <c r="S3345" s="5">
        <v>8.92</v>
      </c>
      <c r="T3345" s="4">
        <v>27813.26</v>
      </c>
      <c r="U3345" s="2" t="s">
        <v>73</v>
      </c>
      <c r="V3345" s="2" t="s">
        <v>74</v>
      </c>
      <c r="W3345" s="4">
        <v>695331.5</v>
      </c>
      <c r="X3345" s="4">
        <v>305945.74</v>
      </c>
      <c r="Y3345" s="4">
        <v>1001277.24</v>
      </c>
      <c r="Z3345" s="2">
        <v>0</v>
      </c>
      <c r="AA3345" s="2" t="s">
        <v>56</v>
      </c>
      <c r="AB3345" s="2" t="s">
        <v>15735</v>
      </c>
      <c r="AC3345" s="2" t="s">
        <v>129</v>
      </c>
      <c r="AD3345" s="2" t="s">
        <v>76</v>
      </c>
      <c r="AE3345" s="5">
        <v>63.5</v>
      </c>
      <c r="AF3345" s="2">
        <v>0</v>
      </c>
      <c r="AG3345" s="2" t="s">
        <v>77</v>
      </c>
      <c r="AH3345" s="2">
        <v>18</v>
      </c>
      <c r="AI3345" s="6" t="str">
        <f t="shared" si="156"/>
        <v>55-64</v>
      </c>
      <c r="AJ3345" s="11">
        <f>YEAR(tbl_LoanData[[#This Row],[Application Date]])</f>
        <v>2024</v>
      </c>
      <c r="AK3345" s="11" t="str">
        <f>TEXT(tbl_LoanData[[#This Row],[Application Date]],"MMMM")</f>
        <v>July</v>
      </c>
      <c r="AL3345" s="12">
        <f>DATE(YEAR(tbl_LoanData[[#This Row],[Application Date]]),MONTH(tbl_LoanData[[#This Row],[Application Date]]),1)</f>
        <v>45474</v>
      </c>
      <c r="AM3345" s="14">
        <f ca="1">IF(AND(tbl_LoanData[[#This Row],[Application Date]]&gt;=EOMONTH(TODAY(),-1)+1,tbl_LoanData[[#This Row],[Application Date]]&lt;=TODAY()),tbl_LoanData[[#This Row],[Loan Amount]],0)</f>
        <v>0</v>
      </c>
      <c r="AN3345" s="14">
        <f>tbl_LoanData[[#This Row],[Amount Paid]]-(Q3345-X3345)</f>
        <v>211377.24</v>
      </c>
      <c r="AO3345" s="14">
        <f>IF(tbl_LoanData[[#This Row],[Application Status]]="Approved",1,0)</f>
        <v>1</v>
      </c>
      <c r="AP3345" s="22" t="str">
        <f t="shared" ca="1" si="157"/>
        <v/>
      </c>
      <c r="AQ3345" s="22" t="str">
        <f t="shared" ca="1" si="158"/>
        <v/>
      </c>
    </row>
    <row r="3346" spans="1:43" ht="14.4" customHeight="1" x14ac:dyDescent="0.3">
      <c r="A3346" s="2" t="s">
        <v>14529</v>
      </c>
      <c r="B3346" s="2" t="s">
        <v>14530</v>
      </c>
      <c r="C3346" s="2" t="s">
        <v>175</v>
      </c>
      <c r="D3346" s="2" t="s">
        <v>102</v>
      </c>
      <c r="E3346" s="2" t="s">
        <v>161</v>
      </c>
      <c r="F3346" s="2">
        <v>51</v>
      </c>
      <c r="G3346" s="2" t="s">
        <v>83</v>
      </c>
      <c r="H3346" s="2" t="s">
        <v>265</v>
      </c>
      <c r="I3346" s="2" t="s">
        <v>44</v>
      </c>
      <c r="J3346" s="3">
        <v>45479</v>
      </c>
      <c r="K3346" s="3">
        <v>45482</v>
      </c>
      <c r="L3346" s="2" t="s">
        <v>40</v>
      </c>
      <c r="M3346" s="2" t="s">
        <v>85</v>
      </c>
      <c r="N3346" s="2" t="s">
        <v>274</v>
      </c>
      <c r="O3346" s="4">
        <v>807000</v>
      </c>
      <c r="P3346" s="4">
        <v>240000</v>
      </c>
      <c r="Q3346" s="4">
        <v>567000</v>
      </c>
      <c r="R3346" s="2">
        <v>18</v>
      </c>
      <c r="S3346" s="5">
        <v>11.53</v>
      </c>
      <c r="T3346" s="4">
        <v>36947.93</v>
      </c>
      <c r="U3346" s="2" t="s">
        <v>73</v>
      </c>
      <c r="V3346" s="2" t="s">
        <v>35</v>
      </c>
      <c r="W3346" s="4">
        <v>221687.58</v>
      </c>
      <c r="X3346" s="4">
        <v>443375.07</v>
      </c>
      <c r="Y3346" s="4">
        <v>665062.65</v>
      </c>
      <c r="Z3346" s="2">
        <v>336</v>
      </c>
      <c r="AA3346" s="2" t="s">
        <v>60</v>
      </c>
      <c r="AB3346" s="2" t="s">
        <v>15731</v>
      </c>
      <c r="AC3346" s="2" t="s">
        <v>87</v>
      </c>
      <c r="AD3346" s="2" t="s">
        <v>76</v>
      </c>
      <c r="AE3346" s="5">
        <v>70.260000000000005</v>
      </c>
      <c r="AF3346" s="2">
        <v>11</v>
      </c>
      <c r="AG3346" s="2" t="s">
        <v>130</v>
      </c>
      <c r="AH3346" s="2">
        <v>3</v>
      </c>
      <c r="AI3346" s="6" t="str">
        <f t="shared" si="156"/>
        <v>45-54</v>
      </c>
      <c r="AJ3346" s="11">
        <f>YEAR(tbl_LoanData[[#This Row],[Application Date]])</f>
        <v>2024</v>
      </c>
      <c r="AK3346" s="11" t="str">
        <f>TEXT(tbl_LoanData[[#This Row],[Application Date]],"MMMM")</f>
        <v>July</v>
      </c>
      <c r="AL3346" s="12">
        <f>DATE(YEAR(tbl_LoanData[[#This Row],[Application Date]]),MONTH(tbl_LoanData[[#This Row],[Application Date]]),1)</f>
        <v>45474</v>
      </c>
      <c r="AM3346" s="14">
        <f ca="1">IF(AND(tbl_LoanData[[#This Row],[Application Date]]&gt;=EOMONTH(TODAY(),-1)+1,tbl_LoanData[[#This Row],[Application Date]]&lt;=TODAY()),tbl_LoanData[[#This Row],[Loan Amount]],0)</f>
        <v>0</v>
      </c>
      <c r="AN3346" s="14">
        <f>tbl_LoanData[[#This Row],[Amount Paid]]-(Q3346-X3346)</f>
        <v>98062.65</v>
      </c>
      <c r="AO3346" s="14">
        <f>IF(tbl_LoanData[[#This Row],[Application Status]]="Approved",1,0)</f>
        <v>1</v>
      </c>
      <c r="AP3346" s="22" t="str">
        <f t="shared" ca="1" si="157"/>
        <v/>
      </c>
      <c r="AQ3346" s="22" t="str">
        <f t="shared" ca="1" si="158"/>
        <v/>
      </c>
    </row>
    <row r="3347" spans="1:43" ht="14.4" customHeight="1" x14ac:dyDescent="0.3">
      <c r="A3347" s="2" t="s">
        <v>14599</v>
      </c>
      <c r="B3347" s="2" t="s">
        <v>14600</v>
      </c>
      <c r="C3347" s="2" t="s">
        <v>668</v>
      </c>
      <c r="D3347" s="2" t="s">
        <v>82</v>
      </c>
      <c r="E3347" s="2" t="s">
        <v>101</v>
      </c>
      <c r="F3347" s="2">
        <v>51</v>
      </c>
      <c r="G3347" s="2" t="s">
        <v>69</v>
      </c>
      <c r="H3347" s="2" t="s">
        <v>70</v>
      </c>
      <c r="I3347" s="2" t="s">
        <v>50</v>
      </c>
      <c r="J3347" s="3">
        <v>45481</v>
      </c>
      <c r="K3347" s="3">
        <v>45487</v>
      </c>
      <c r="L3347" s="2" t="s">
        <v>36</v>
      </c>
      <c r="M3347" s="2" t="s">
        <v>85</v>
      </c>
      <c r="N3347" s="2" t="s">
        <v>624</v>
      </c>
      <c r="O3347" s="4">
        <v>2104000</v>
      </c>
      <c r="P3347" s="4">
        <v>775600</v>
      </c>
      <c r="Q3347" s="4">
        <v>1328400</v>
      </c>
      <c r="R3347" s="2">
        <v>36</v>
      </c>
      <c r="S3347" s="5">
        <v>9.83</v>
      </c>
      <c r="T3347" s="4">
        <v>47781.81</v>
      </c>
      <c r="U3347" s="2" t="s">
        <v>73</v>
      </c>
      <c r="V3347" s="2" t="s">
        <v>74</v>
      </c>
      <c r="W3347" s="4">
        <v>1146763.44</v>
      </c>
      <c r="X3347" s="4">
        <v>573381.72</v>
      </c>
      <c r="Y3347" s="4">
        <v>1720145.16</v>
      </c>
      <c r="Z3347" s="2">
        <v>30</v>
      </c>
      <c r="AA3347" s="2" t="s">
        <v>57</v>
      </c>
      <c r="AB3347" s="2" t="s">
        <v>15729</v>
      </c>
      <c r="AC3347" s="2" t="s">
        <v>129</v>
      </c>
      <c r="AD3347" s="2" t="s">
        <v>76</v>
      </c>
      <c r="AE3347" s="5">
        <v>63.14</v>
      </c>
      <c r="AF3347" s="2">
        <v>1</v>
      </c>
      <c r="AG3347" s="2" t="s">
        <v>77</v>
      </c>
      <c r="AH3347" s="2">
        <v>6</v>
      </c>
      <c r="AI3347" s="6" t="str">
        <f t="shared" si="156"/>
        <v>45-54</v>
      </c>
      <c r="AJ3347" s="11">
        <f>YEAR(tbl_LoanData[[#This Row],[Application Date]])</f>
        <v>2024</v>
      </c>
      <c r="AK3347" s="11" t="str">
        <f>TEXT(tbl_LoanData[[#This Row],[Application Date]],"MMMM")</f>
        <v>July</v>
      </c>
      <c r="AL3347" s="12">
        <f>DATE(YEAR(tbl_LoanData[[#This Row],[Application Date]]),MONTH(tbl_LoanData[[#This Row],[Application Date]]),1)</f>
        <v>45474</v>
      </c>
      <c r="AM3347" s="14">
        <f ca="1">IF(AND(tbl_LoanData[[#This Row],[Application Date]]&gt;=EOMONTH(TODAY(),-1)+1,tbl_LoanData[[#This Row],[Application Date]]&lt;=TODAY()),tbl_LoanData[[#This Row],[Loan Amount]],0)</f>
        <v>0</v>
      </c>
      <c r="AN3347" s="14">
        <f>tbl_LoanData[[#This Row],[Amount Paid]]-(Q3347-X3347)</f>
        <v>391745.15999999992</v>
      </c>
      <c r="AO3347" s="14">
        <f>IF(tbl_LoanData[[#This Row],[Application Status]]="Approved",1,0)</f>
        <v>1</v>
      </c>
      <c r="AP3347" s="22" t="str">
        <f t="shared" ca="1" si="157"/>
        <v/>
      </c>
      <c r="AQ3347" s="22" t="str">
        <f t="shared" ca="1" si="158"/>
        <v/>
      </c>
    </row>
    <row r="3348" spans="1:43" ht="14.4" customHeight="1" x14ac:dyDescent="0.3">
      <c r="A3348" s="2" t="s">
        <v>14867</v>
      </c>
      <c r="B3348" s="2" t="s">
        <v>14868</v>
      </c>
      <c r="C3348" s="2" t="s">
        <v>949</v>
      </c>
      <c r="D3348" s="2" t="s">
        <v>101</v>
      </c>
      <c r="E3348" s="2" t="s">
        <v>255</v>
      </c>
      <c r="F3348" s="2">
        <v>63</v>
      </c>
      <c r="G3348" s="2" t="s">
        <v>83</v>
      </c>
      <c r="H3348" s="2" t="s">
        <v>278</v>
      </c>
      <c r="I3348" s="2" t="s">
        <v>45</v>
      </c>
      <c r="J3348" s="3">
        <v>45493</v>
      </c>
      <c r="K3348" s="3">
        <v>45497</v>
      </c>
      <c r="L3348" s="2" t="s">
        <v>36</v>
      </c>
      <c r="M3348" s="2" t="s">
        <v>104</v>
      </c>
      <c r="N3348" s="2" t="s">
        <v>592</v>
      </c>
      <c r="O3348" s="4">
        <v>1505000</v>
      </c>
      <c r="P3348" s="4">
        <v>153900</v>
      </c>
      <c r="Q3348" s="4">
        <v>1351100</v>
      </c>
      <c r="R3348" s="2">
        <v>18</v>
      </c>
      <c r="S3348" s="5">
        <v>5.88</v>
      </c>
      <c r="T3348" s="4">
        <v>81681.5</v>
      </c>
      <c r="U3348" s="2" t="s">
        <v>73</v>
      </c>
      <c r="V3348" s="2" t="s">
        <v>33</v>
      </c>
      <c r="W3348" s="4">
        <v>1470267.02</v>
      </c>
      <c r="X3348" s="4">
        <v>0</v>
      </c>
      <c r="Y3348" s="4">
        <v>1470267.02</v>
      </c>
      <c r="Z3348" s="2">
        <v>0</v>
      </c>
      <c r="AA3348" s="2" t="s">
        <v>56</v>
      </c>
      <c r="AB3348" s="2" t="s">
        <v>15730</v>
      </c>
      <c r="AC3348" s="2" t="s">
        <v>213</v>
      </c>
      <c r="AD3348" s="2" t="s">
        <v>76</v>
      </c>
      <c r="AE3348" s="5">
        <v>89.77</v>
      </c>
      <c r="AF3348" s="2">
        <v>0</v>
      </c>
      <c r="AG3348" s="2" t="s">
        <v>77</v>
      </c>
      <c r="AH3348" s="2">
        <v>4</v>
      </c>
      <c r="AI3348" s="6" t="str">
        <f t="shared" si="156"/>
        <v>55-64</v>
      </c>
      <c r="AJ3348" s="11">
        <f>YEAR(tbl_LoanData[[#This Row],[Application Date]])</f>
        <v>2024</v>
      </c>
      <c r="AK3348" s="11" t="str">
        <f>TEXT(tbl_LoanData[[#This Row],[Application Date]],"MMMM")</f>
        <v>July</v>
      </c>
      <c r="AL3348" s="12">
        <f>DATE(YEAR(tbl_LoanData[[#This Row],[Application Date]]),MONTH(tbl_LoanData[[#This Row],[Application Date]]),1)</f>
        <v>45474</v>
      </c>
      <c r="AM3348" s="14">
        <f ca="1">IF(AND(tbl_LoanData[[#This Row],[Application Date]]&gt;=EOMONTH(TODAY(),-1)+1,tbl_LoanData[[#This Row],[Application Date]]&lt;=TODAY()),tbl_LoanData[[#This Row],[Loan Amount]],0)</f>
        <v>0</v>
      </c>
      <c r="AN3348" s="14">
        <f>tbl_LoanData[[#This Row],[Amount Paid]]-(Q3348-X3348)</f>
        <v>119167.02000000002</v>
      </c>
      <c r="AO3348" s="14">
        <f>IF(tbl_LoanData[[#This Row],[Application Status]]="Approved",1,0)</f>
        <v>1</v>
      </c>
      <c r="AP3348" s="22" t="str">
        <f t="shared" ca="1" si="157"/>
        <v/>
      </c>
      <c r="AQ3348" s="22" t="str">
        <f t="shared" ca="1" si="158"/>
        <v/>
      </c>
    </row>
    <row r="3349" spans="1:43" x14ac:dyDescent="0.3">
      <c r="A3349" s="2" t="s">
        <v>15149</v>
      </c>
      <c r="B3349" s="2" t="s">
        <v>15150</v>
      </c>
      <c r="C3349" s="2" t="s">
        <v>668</v>
      </c>
      <c r="D3349" s="2" t="s">
        <v>91</v>
      </c>
      <c r="E3349" s="2" t="s">
        <v>323</v>
      </c>
      <c r="F3349" s="2">
        <v>31</v>
      </c>
      <c r="G3349" s="2" t="s">
        <v>69</v>
      </c>
      <c r="H3349" s="2" t="s">
        <v>237</v>
      </c>
      <c r="I3349" s="2" t="s">
        <v>48</v>
      </c>
      <c r="J3349" s="3">
        <v>45476</v>
      </c>
      <c r="K3349" s="3">
        <v>45483</v>
      </c>
      <c r="L3349" s="2" t="s">
        <v>37</v>
      </c>
      <c r="M3349" s="2" t="s">
        <v>260</v>
      </c>
      <c r="N3349" s="2" t="s">
        <v>261</v>
      </c>
      <c r="O3349" s="4">
        <v>226000</v>
      </c>
      <c r="P3349" s="4">
        <v>74300</v>
      </c>
      <c r="Q3349" s="4">
        <v>151700</v>
      </c>
      <c r="R3349" s="2">
        <v>48</v>
      </c>
      <c r="S3349" s="5">
        <v>13.15</v>
      </c>
      <c r="T3349" s="4">
        <v>4822.8</v>
      </c>
      <c r="U3349" s="2" t="s">
        <v>73</v>
      </c>
      <c r="V3349" s="2" t="s">
        <v>74</v>
      </c>
      <c r="W3349" s="4">
        <v>106101.6</v>
      </c>
      <c r="X3349" s="4">
        <v>125392.6</v>
      </c>
      <c r="Y3349" s="4">
        <v>231494.2</v>
      </c>
      <c r="Z3349" s="2">
        <v>93</v>
      </c>
      <c r="AA3349" s="2" t="s">
        <v>60</v>
      </c>
      <c r="AB3349" s="2" t="s">
        <v>15729</v>
      </c>
      <c r="AC3349" s="2" t="s">
        <v>75</v>
      </c>
      <c r="AD3349" s="2" t="s">
        <v>76</v>
      </c>
      <c r="AE3349" s="5">
        <v>67.12</v>
      </c>
      <c r="AF3349" s="2">
        <v>3</v>
      </c>
      <c r="AG3349" s="2" t="s">
        <v>130</v>
      </c>
      <c r="AH3349" s="2">
        <v>7</v>
      </c>
      <c r="AI3349" s="6" t="str">
        <f t="shared" si="156"/>
        <v>25-34</v>
      </c>
      <c r="AJ3349" s="11">
        <f>YEAR(tbl_LoanData[[#This Row],[Application Date]])</f>
        <v>2024</v>
      </c>
      <c r="AK3349" s="11" t="str">
        <f>TEXT(tbl_LoanData[[#This Row],[Application Date]],"MMMM")</f>
        <v>July</v>
      </c>
      <c r="AL3349" s="12">
        <f>DATE(YEAR(tbl_LoanData[[#This Row],[Application Date]]),MONTH(tbl_LoanData[[#This Row],[Application Date]]),1)</f>
        <v>45474</v>
      </c>
      <c r="AM3349" s="14">
        <f ca="1">IF(AND(tbl_LoanData[[#This Row],[Application Date]]&gt;=EOMONTH(TODAY(),-1)+1,tbl_LoanData[[#This Row],[Application Date]]&lt;=TODAY()),tbl_LoanData[[#This Row],[Loan Amount]],0)</f>
        <v>0</v>
      </c>
      <c r="AN3349" s="14">
        <f>tbl_LoanData[[#This Row],[Amount Paid]]-(Q3349-X3349)</f>
        <v>79794.200000000012</v>
      </c>
      <c r="AO3349" s="14">
        <f>IF(tbl_LoanData[[#This Row],[Application Status]]="Approved",1,0)</f>
        <v>1</v>
      </c>
      <c r="AP3349" s="22" t="str">
        <f t="shared" ca="1" si="157"/>
        <v/>
      </c>
      <c r="AQ3349" s="22" t="str">
        <f t="shared" ca="1" si="158"/>
        <v/>
      </c>
    </row>
    <row r="3350" spans="1:43" ht="14.4" customHeight="1" x14ac:dyDescent="0.3">
      <c r="A3350" s="2" t="s">
        <v>15197</v>
      </c>
      <c r="B3350" s="2" t="s">
        <v>15198</v>
      </c>
      <c r="C3350" s="2" t="s">
        <v>429</v>
      </c>
      <c r="D3350" s="2" t="s">
        <v>254</v>
      </c>
      <c r="E3350" s="2" t="s">
        <v>540</v>
      </c>
      <c r="F3350" s="2">
        <v>65</v>
      </c>
      <c r="G3350" s="2" t="s">
        <v>83</v>
      </c>
      <c r="H3350" s="2" t="s">
        <v>110</v>
      </c>
      <c r="I3350" s="2" t="s">
        <v>46</v>
      </c>
      <c r="J3350" s="3">
        <v>45474</v>
      </c>
      <c r="K3350" s="3"/>
      <c r="L3350" s="2" t="s">
        <v>40</v>
      </c>
      <c r="M3350" s="2" t="s">
        <v>85</v>
      </c>
      <c r="N3350" s="2" t="s">
        <v>270</v>
      </c>
      <c r="O3350" s="4">
        <v>781000</v>
      </c>
      <c r="P3350" s="4">
        <v>112700</v>
      </c>
      <c r="Q3350" s="4">
        <v>668300</v>
      </c>
      <c r="R3350" s="2">
        <v>24</v>
      </c>
      <c r="S3350" s="5">
        <v>14.01</v>
      </c>
      <c r="T3350" s="4">
        <v>35648.239999999998</v>
      </c>
      <c r="U3350" s="2" t="s">
        <v>96</v>
      </c>
      <c r="V3350" s="2" t="s">
        <v>97</v>
      </c>
      <c r="W3350" s="4">
        <v>0</v>
      </c>
      <c r="X3350" s="4">
        <v>0</v>
      </c>
      <c r="Y3350" s="4">
        <v>855557.66</v>
      </c>
      <c r="Z3350" s="2">
        <v>0</v>
      </c>
      <c r="AA3350" s="2" t="s">
        <v>97</v>
      </c>
      <c r="AB3350" s="2" t="s">
        <v>15732</v>
      </c>
      <c r="AC3350" s="2" t="s">
        <v>87</v>
      </c>
      <c r="AD3350" s="2" t="s">
        <v>76</v>
      </c>
      <c r="AE3350" s="5">
        <v>85.57</v>
      </c>
      <c r="AF3350" s="2">
        <v>0</v>
      </c>
      <c r="AG3350" s="2" t="s">
        <v>97</v>
      </c>
      <c r="AH3350" s="2"/>
      <c r="AI3350" s="6" t="str">
        <f t="shared" si="156"/>
        <v>65+</v>
      </c>
      <c r="AJ3350" s="11">
        <f>YEAR(tbl_LoanData[[#This Row],[Application Date]])</f>
        <v>2024</v>
      </c>
      <c r="AK3350" s="11" t="str">
        <f>TEXT(tbl_LoanData[[#This Row],[Application Date]],"MMMM")</f>
        <v>July</v>
      </c>
      <c r="AL3350" s="12">
        <f>DATE(YEAR(tbl_LoanData[[#This Row],[Application Date]]),MONTH(tbl_LoanData[[#This Row],[Application Date]]),1)</f>
        <v>45474</v>
      </c>
      <c r="AM3350" s="14">
        <f ca="1">IF(AND(tbl_LoanData[[#This Row],[Application Date]]&gt;=EOMONTH(TODAY(),-1)+1,tbl_LoanData[[#This Row],[Application Date]]&lt;=TODAY()),tbl_LoanData[[#This Row],[Loan Amount]],0)</f>
        <v>0</v>
      </c>
      <c r="AN3350" s="14">
        <f>tbl_LoanData[[#This Row],[Amount Paid]]-(Q3350-X3350)</f>
        <v>-668300</v>
      </c>
      <c r="AO3350" s="14">
        <f>IF(tbl_LoanData[[#This Row],[Application Status]]="Approved",1,0)</f>
        <v>0</v>
      </c>
      <c r="AP3350" s="22" t="str">
        <f t="shared" ca="1" si="157"/>
        <v/>
      </c>
      <c r="AQ3350" s="22" t="str">
        <f t="shared" ca="1" si="158"/>
        <v/>
      </c>
    </row>
    <row r="3351" spans="1:43" ht="14.4" customHeight="1" x14ac:dyDescent="0.3">
      <c r="A3351" s="2" t="s">
        <v>15275</v>
      </c>
      <c r="B3351" s="2" t="s">
        <v>15276</v>
      </c>
      <c r="C3351" s="2" t="s">
        <v>546</v>
      </c>
      <c r="D3351" s="2" t="s">
        <v>118</v>
      </c>
      <c r="E3351" s="2" t="s">
        <v>134</v>
      </c>
      <c r="F3351" s="2">
        <v>26</v>
      </c>
      <c r="G3351" s="2" t="s">
        <v>83</v>
      </c>
      <c r="H3351" s="2" t="s">
        <v>256</v>
      </c>
      <c r="I3351" s="2" t="s">
        <v>43</v>
      </c>
      <c r="J3351" s="3">
        <v>45493</v>
      </c>
      <c r="K3351" s="3">
        <v>45496</v>
      </c>
      <c r="L3351" s="2" t="s">
        <v>40</v>
      </c>
      <c r="M3351" s="2" t="s">
        <v>157</v>
      </c>
      <c r="N3351" s="2" t="s">
        <v>328</v>
      </c>
      <c r="O3351" s="4">
        <v>1184000</v>
      </c>
      <c r="P3351" s="4">
        <v>458600</v>
      </c>
      <c r="Q3351" s="4">
        <v>725400</v>
      </c>
      <c r="R3351" s="2">
        <v>60</v>
      </c>
      <c r="S3351" s="5">
        <v>14.73</v>
      </c>
      <c r="T3351" s="4">
        <v>20994.28</v>
      </c>
      <c r="U3351" s="2" t="s">
        <v>73</v>
      </c>
      <c r="V3351" s="2" t="s">
        <v>74</v>
      </c>
      <c r="W3351" s="4">
        <v>524857</v>
      </c>
      <c r="X3351" s="4">
        <v>734800.1</v>
      </c>
      <c r="Y3351" s="4">
        <v>1259657.1000000001</v>
      </c>
      <c r="Z3351" s="2">
        <v>0</v>
      </c>
      <c r="AA3351" s="2" t="s">
        <v>56</v>
      </c>
      <c r="AB3351" s="2" t="s">
        <v>15734</v>
      </c>
      <c r="AC3351" s="2" t="s">
        <v>360</v>
      </c>
      <c r="AD3351" s="2" t="s">
        <v>76</v>
      </c>
      <c r="AE3351" s="5">
        <v>61.27</v>
      </c>
      <c r="AF3351" s="2">
        <v>0</v>
      </c>
      <c r="AG3351" s="2" t="s">
        <v>77</v>
      </c>
      <c r="AH3351" s="2">
        <v>3</v>
      </c>
      <c r="AI3351" s="6" t="str">
        <f t="shared" si="156"/>
        <v>25-34</v>
      </c>
      <c r="AJ3351" s="11">
        <f>YEAR(tbl_LoanData[[#This Row],[Application Date]])</f>
        <v>2024</v>
      </c>
      <c r="AK3351" s="11" t="str">
        <f>TEXT(tbl_LoanData[[#This Row],[Application Date]],"MMMM")</f>
        <v>July</v>
      </c>
      <c r="AL3351" s="12">
        <f>DATE(YEAR(tbl_LoanData[[#This Row],[Application Date]]),MONTH(tbl_LoanData[[#This Row],[Application Date]]),1)</f>
        <v>45474</v>
      </c>
      <c r="AM3351" s="14">
        <f ca="1">IF(AND(tbl_LoanData[[#This Row],[Application Date]]&gt;=EOMONTH(TODAY(),-1)+1,tbl_LoanData[[#This Row],[Application Date]]&lt;=TODAY()),tbl_LoanData[[#This Row],[Loan Amount]],0)</f>
        <v>0</v>
      </c>
      <c r="AN3351" s="14">
        <f>tbl_LoanData[[#This Row],[Amount Paid]]-(Q3351-X3351)</f>
        <v>534257.1</v>
      </c>
      <c r="AO3351" s="14">
        <f>IF(tbl_LoanData[[#This Row],[Application Status]]="Approved",1,0)</f>
        <v>1</v>
      </c>
      <c r="AP3351" s="22" t="str">
        <f t="shared" ca="1" si="157"/>
        <v/>
      </c>
      <c r="AQ3351" s="22" t="str">
        <f t="shared" ca="1" si="158"/>
        <v/>
      </c>
    </row>
    <row r="3352" spans="1:43" x14ac:dyDescent="0.3">
      <c r="A3352" s="2" t="s">
        <v>15283</v>
      </c>
      <c r="B3352" s="2" t="s">
        <v>15284</v>
      </c>
      <c r="C3352" s="2" t="s">
        <v>397</v>
      </c>
      <c r="D3352" s="2" t="s">
        <v>81</v>
      </c>
      <c r="E3352" s="2" t="s">
        <v>118</v>
      </c>
      <c r="F3352" s="2">
        <v>53</v>
      </c>
      <c r="G3352" s="2" t="s">
        <v>83</v>
      </c>
      <c r="H3352" s="2" t="s">
        <v>269</v>
      </c>
      <c r="I3352" s="2" t="s">
        <v>46</v>
      </c>
      <c r="J3352" s="3">
        <v>45481</v>
      </c>
      <c r="K3352" s="3">
        <v>45486</v>
      </c>
      <c r="L3352" s="2" t="s">
        <v>39</v>
      </c>
      <c r="M3352" s="2" t="s">
        <v>157</v>
      </c>
      <c r="N3352" s="2" t="s">
        <v>158</v>
      </c>
      <c r="O3352" s="4">
        <v>1802000</v>
      </c>
      <c r="P3352" s="4">
        <v>713700</v>
      </c>
      <c r="Q3352" s="4">
        <v>1088300</v>
      </c>
      <c r="R3352" s="2">
        <v>48</v>
      </c>
      <c r="S3352" s="5">
        <v>5.98</v>
      </c>
      <c r="T3352" s="4">
        <v>28096.28</v>
      </c>
      <c r="U3352" s="2" t="s">
        <v>73</v>
      </c>
      <c r="V3352" s="2" t="s">
        <v>74</v>
      </c>
      <c r="W3352" s="4">
        <v>674310.72</v>
      </c>
      <c r="X3352" s="4">
        <v>674310.64</v>
      </c>
      <c r="Y3352" s="4">
        <v>1348621.36</v>
      </c>
      <c r="Z3352" s="2">
        <v>28</v>
      </c>
      <c r="AA3352" s="2" t="s">
        <v>57</v>
      </c>
      <c r="AB3352" s="2" t="s">
        <v>15735</v>
      </c>
      <c r="AC3352" s="2" t="s">
        <v>75</v>
      </c>
      <c r="AD3352" s="2" t="s">
        <v>76</v>
      </c>
      <c r="AE3352" s="5">
        <v>60.39</v>
      </c>
      <c r="AF3352" s="2">
        <v>1</v>
      </c>
      <c r="AG3352" s="2" t="s">
        <v>77</v>
      </c>
      <c r="AH3352" s="2">
        <v>5</v>
      </c>
      <c r="AI3352" s="6" t="str">
        <f t="shared" si="156"/>
        <v>45-54</v>
      </c>
      <c r="AJ3352" s="11">
        <f>YEAR(tbl_LoanData[[#This Row],[Application Date]])</f>
        <v>2024</v>
      </c>
      <c r="AK3352" s="11" t="str">
        <f>TEXT(tbl_LoanData[[#This Row],[Application Date]],"MMMM")</f>
        <v>July</v>
      </c>
      <c r="AL3352" s="12">
        <f>DATE(YEAR(tbl_LoanData[[#This Row],[Application Date]]),MONTH(tbl_LoanData[[#This Row],[Application Date]]),1)</f>
        <v>45474</v>
      </c>
      <c r="AM3352" s="14">
        <f ca="1">IF(AND(tbl_LoanData[[#This Row],[Application Date]]&gt;=EOMONTH(TODAY(),-1)+1,tbl_LoanData[[#This Row],[Application Date]]&lt;=TODAY()),tbl_LoanData[[#This Row],[Loan Amount]],0)</f>
        <v>0</v>
      </c>
      <c r="AN3352" s="14">
        <f>tbl_LoanData[[#This Row],[Amount Paid]]-(Q3352-X3352)</f>
        <v>260321.36</v>
      </c>
      <c r="AO3352" s="14">
        <f>IF(tbl_LoanData[[#This Row],[Application Status]]="Approved",1,0)</f>
        <v>1</v>
      </c>
      <c r="AP3352" s="22" t="str">
        <f t="shared" ca="1" si="157"/>
        <v/>
      </c>
      <c r="AQ3352" s="22" t="str">
        <f t="shared" ca="1" si="158"/>
        <v/>
      </c>
    </row>
    <row r="3353" spans="1:43" ht="14.4" customHeight="1" x14ac:dyDescent="0.3">
      <c r="A3353" s="2" t="s">
        <v>107</v>
      </c>
      <c r="B3353" s="2" t="s">
        <v>108</v>
      </c>
      <c r="C3353" s="2" t="s">
        <v>109</v>
      </c>
      <c r="D3353" s="2" t="s">
        <v>102</v>
      </c>
      <c r="E3353" s="2" t="s">
        <v>102</v>
      </c>
      <c r="F3353" s="2">
        <v>36</v>
      </c>
      <c r="G3353" s="2" t="s">
        <v>83</v>
      </c>
      <c r="H3353" s="2" t="s">
        <v>110</v>
      </c>
      <c r="I3353" s="2" t="s">
        <v>46</v>
      </c>
      <c r="J3353" s="3">
        <v>45505</v>
      </c>
      <c r="K3353" s="3"/>
      <c r="L3353" s="2" t="s">
        <v>38</v>
      </c>
      <c r="M3353" s="2" t="s">
        <v>111</v>
      </c>
      <c r="N3353" s="2" t="s">
        <v>112</v>
      </c>
      <c r="O3353" s="4">
        <v>1755000</v>
      </c>
      <c r="P3353" s="4">
        <v>604800</v>
      </c>
      <c r="Q3353" s="4">
        <v>1150200</v>
      </c>
      <c r="R3353" s="2">
        <v>48</v>
      </c>
      <c r="S3353" s="5">
        <v>12.89</v>
      </c>
      <c r="T3353" s="4">
        <v>36317.56</v>
      </c>
      <c r="U3353" s="2" t="s">
        <v>113</v>
      </c>
      <c r="V3353" s="2" t="s">
        <v>97</v>
      </c>
      <c r="W3353" s="4">
        <v>0</v>
      </c>
      <c r="X3353" s="4">
        <v>0</v>
      </c>
      <c r="Y3353" s="4">
        <v>1743243.12</v>
      </c>
      <c r="Z3353" s="2">
        <v>0</v>
      </c>
      <c r="AA3353" s="2" t="s">
        <v>97</v>
      </c>
      <c r="AB3353" s="2" t="s">
        <v>15728</v>
      </c>
      <c r="AC3353" s="2" t="s">
        <v>106</v>
      </c>
      <c r="AD3353" s="2" t="s">
        <v>76</v>
      </c>
      <c r="AE3353" s="5">
        <v>65.540000000000006</v>
      </c>
      <c r="AF3353" s="2">
        <v>0</v>
      </c>
      <c r="AG3353" s="2" t="s">
        <v>97</v>
      </c>
      <c r="AH3353" s="2"/>
      <c r="AI3353" s="6" t="str">
        <f t="shared" si="156"/>
        <v>35-44</v>
      </c>
      <c r="AJ3353" s="11">
        <f>YEAR(tbl_LoanData[[#This Row],[Application Date]])</f>
        <v>2024</v>
      </c>
      <c r="AK3353" s="11" t="str">
        <f>TEXT(tbl_LoanData[[#This Row],[Application Date]],"MMMM")</f>
        <v>August</v>
      </c>
      <c r="AL3353" s="12">
        <f>DATE(YEAR(tbl_LoanData[[#This Row],[Application Date]]),MONTH(tbl_LoanData[[#This Row],[Application Date]]),1)</f>
        <v>45505</v>
      </c>
      <c r="AM3353" s="14">
        <f ca="1">IF(AND(tbl_LoanData[[#This Row],[Application Date]]&gt;=EOMONTH(TODAY(),-1)+1,tbl_LoanData[[#This Row],[Application Date]]&lt;=TODAY()),tbl_LoanData[[#This Row],[Loan Amount]],0)</f>
        <v>0</v>
      </c>
      <c r="AN3353" s="14">
        <f>tbl_LoanData[[#This Row],[Amount Paid]]-(Q3353-X3353)</f>
        <v>-1150200</v>
      </c>
      <c r="AO3353" s="14">
        <f>IF(tbl_LoanData[[#This Row],[Application Status]]="Approved",1,0)</f>
        <v>0</v>
      </c>
      <c r="AP3353" s="22" t="str">
        <f t="shared" ca="1" si="157"/>
        <v/>
      </c>
      <c r="AQ3353" s="22" t="str">
        <f t="shared" ca="1" si="158"/>
        <v/>
      </c>
    </row>
    <row r="3354" spans="1:43" ht="14.4" customHeight="1" x14ac:dyDescent="0.3">
      <c r="A3354" s="2" t="s">
        <v>225</v>
      </c>
      <c r="B3354" s="2" t="s">
        <v>226</v>
      </c>
      <c r="C3354" s="2" t="s">
        <v>227</v>
      </c>
      <c r="D3354" s="2" t="s">
        <v>81</v>
      </c>
      <c r="E3354" s="2" t="s">
        <v>150</v>
      </c>
      <c r="F3354" s="2">
        <v>41</v>
      </c>
      <c r="G3354" s="2" t="s">
        <v>69</v>
      </c>
      <c r="H3354" s="2" t="s">
        <v>228</v>
      </c>
      <c r="I3354" s="2" t="s">
        <v>43</v>
      </c>
      <c r="J3354" s="3">
        <v>45522</v>
      </c>
      <c r="K3354" s="3">
        <v>45530</v>
      </c>
      <c r="L3354" s="2" t="s">
        <v>37</v>
      </c>
      <c r="M3354" s="2" t="s">
        <v>199</v>
      </c>
      <c r="N3354" s="2" t="s">
        <v>200</v>
      </c>
      <c r="O3354" s="4">
        <v>126000</v>
      </c>
      <c r="P3354" s="4">
        <v>26400</v>
      </c>
      <c r="Q3354" s="4">
        <v>99600</v>
      </c>
      <c r="R3354" s="2">
        <v>36</v>
      </c>
      <c r="S3354" s="5">
        <v>6.33</v>
      </c>
      <c r="T3354" s="4">
        <v>3292.06</v>
      </c>
      <c r="U3354" s="2" t="s">
        <v>73</v>
      </c>
      <c r="V3354" s="2" t="s">
        <v>74</v>
      </c>
      <c r="W3354" s="4">
        <v>69133.259999999995</v>
      </c>
      <c r="X3354" s="4">
        <v>49380.78</v>
      </c>
      <c r="Y3354" s="4">
        <v>118514.04</v>
      </c>
      <c r="Z3354" s="2">
        <v>87</v>
      </c>
      <c r="AA3354" s="2" t="s">
        <v>59</v>
      </c>
      <c r="AB3354" s="2" t="s">
        <v>15735</v>
      </c>
      <c r="AC3354" s="2" t="s">
        <v>213</v>
      </c>
      <c r="AD3354" s="2" t="s">
        <v>76</v>
      </c>
      <c r="AE3354" s="5">
        <v>79.05</v>
      </c>
      <c r="AF3354" s="2">
        <v>3</v>
      </c>
      <c r="AG3354" s="2" t="s">
        <v>130</v>
      </c>
      <c r="AH3354" s="2">
        <v>8</v>
      </c>
      <c r="AI3354" s="6" t="str">
        <f t="shared" si="156"/>
        <v>35-44</v>
      </c>
      <c r="AJ3354" s="11">
        <f>YEAR(tbl_LoanData[[#This Row],[Application Date]])</f>
        <v>2024</v>
      </c>
      <c r="AK3354" s="11" t="str">
        <f>TEXT(tbl_LoanData[[#This Row],[Application Date]],"MMMM")</f>
        <v>August</v>
      </c>
      <c r="AL3354" s="12">
        <f>DATE(YEAR(tbl_LoanData[[#This Row],[Application Date]]),MONTH(tbl_LoanData[[#This Row],[Application Date]]),1)</f>
        <v>45505</v>
      </c>
      <c r="AM3354" s="14">
        <f ca="1">IF(AND(tbl_LoanData[[#This Row],[Application Date]]&gt;=EOMONTH(TODAY(),-1)+1,tbl_LoanData[[#This Row],[Application Date]]&lt;=TODAY()),tbl_LoanData[[#This Row],[Loan Amount]],0)</f>
        <v>0</v>
      </c>
      <c r="AN3354" s="14">
        <f>tbl_LoanData[[#This Row],[Amount Paid]]-(Q3354-X3354)</f>
        <v>18914.039999999994</v>
      </c>
      <c r="AO3354" s="14">
        <f>IF(tbl_LoanData[[#This Row],[Application Status]]="Approved",1,0)</f>
        <v>1</v>
      </c>
      <c r="AP3354" s="22" t="str">
        <f t="shared" ca="1" si="157"/>
        <v/>
      </c>
      <c r="AQ3354" s="22" t="str">
        <f t="shared" ca="1" si="158"/>
        <v/>
      </c>
    </row>
    <row r="3355" spans="1:43" ht="14.4" customHeight="1" x14ac:dyDescent="0.3">
      <c r="A3355" s="2" t="s">
        <v>262</v>
      </c>
      <c r="B3355" s="2" t="s">
        <v>263</v>
      </c>
      <c r="C3355" s="2" t="s">
        <v>264</v>
      </c>
      <c r="D3355" s="2" t="s">
        <v>67</v>
      </c>
      <c r="E3355" s="2" t="s">
        <v>232</v>
      </c>
      <c r="F3355" s="2">
        <v>30</v>
      </c>
      <c r="G3355" s="2" t="s">
        <v>83</v>
      </c>
      <c r="H3355" s="2" t="s">
        <v>265</v>
      </c>
      <c r="I3355" s="2" t="s">
        <v>44</v>
      </c>
      <c r="J3355" s="3">
        <v>45530</v>
      </c>
      <c r="K3355" s="3">
        <v>45538</v>
      </c>
      <c r="L3355" s="2" t="s">
        <v>38</v>
      </c>
      <c r="M3355" s="2" t="s">
        <v>127</v>
      </c>
      <c r="N3355" s="2" t="s">
        <v>128</v>
      </c>
      <c r="O3355" s="4">
        <v>1598000</v>
      </c>
      <c r="P3355" s="4">
        <v>215400</v>
      </c>
      <c r="Q3355" s="4">
        <v>1382600</v>
      </c>
      <c r="R3355" s="2">
        <v>24</v>
      </c>
      <c r="S3355" s="5">
        <v>9.66</v>
      </c>
      <c r="T3355" s="4">
        <v>68738.259999999995</v>
      </c>
      <c r="U3355" s="2" t="s">
        <v>73</v>
      </c>
      <c r="V3355" s="2" t="s">
        <v>74</v>
      </c>
      <c r="W3355" s="4">
        <v>1512241.72</v>
      </c>
      <c r="X3355" s="4">
        <v>137476.6</v>
      </c>
      <c r="Y3355" s="4">
        <v>1649718.32</v>
      </c>
      <c r="Z3355" s="2">
        <v>28</v>
      </c>
      <c r="AA3355" s="2" t="s">
        <v>57</v>
      </c>
      <c r="AB3355" s="2" t="s">
        <v>15732</v>
      </c>
      <c r="AC3355" s="2" t="s">
        <v>87</v>
      </c>
      <c r="AD3355" s="2" t="s">
        <v>76</v>
      </c>
      <c r="AE3355" s="5">
        <v>86.52</v>
      </c>
      <c r="AF3355" s="2">
        <v>1</v>
      </c>
      <c r="AG3355" s="2" t="s">
        <v>77</v>
      </c>
      <c r="AH3355" s="2">
        <v>8</v>
      </c>
      <c r="AI3355" s="6" t="str">
        <f t="shared" si="156"/>
        <v>25-34</v>
      </c>
      <c r="AJ3355" s="11">
        <f>YEAR(tbl_LoanData[[#This Row],[Application Date]])</f>
        <v>2024</v>
      </c>
      <c r="AK3355" s="11" t="str">
        <f>TEXT(tbl_LoanData[[#This Row],[Application Date]],"MMMM")</f>
        <v>August</v>
      </c>
      <c r="AL3355" s="12">
        <f>DATE(YEAR(tbl_LoanData[[#This Row],[Application Date]]),MONTH(tbl_LoanData[[#This Row],[Application Date]]),1)</f>
        <v>45505</v>
      </c>
      <c r="AM3355" s="14">
        <f ca="1">IF(AND(tbl_LoanData[[#This Row],[Application Date]]&gt;=EOMONTH(TODAY(),-1)+1,tbl_LoanData[[#This Row],[Application Date]]&lt;=TODAY()),tbl_LoanData[[#This Row],[Loan Amount]],0)</f>
        <v>0</v>
      </c>
      <c r="AN3355" s="14">
        <f>tbl_LoanData[[#This Row],[Amount Paid]]-(Q3355-X3355)</f>
        <v>267118.32000000007</v>
      </c>
      <c r="AO3355" s="14">
        <f>IF(tbl_LoanData[[#This Row],[Application Status]]="Approved",1,0)</f>
        <v>1</v>
      </c>
      <c r="AP3355" s="22" t="str">
        <f t="shared" ca="1" si="157"/>
        <v/>
      </c>
      <c r="AQ3355" s="22" t="str">
        <f t="shared" ca="1" si="158"/>
        <v/>
      </c>
    </row>
    <row r="3356" spans="1:43" ht="14.4" customHeight="1" x14ac:dyDescent="0.3">
      <c r="A3356" s="2" t="s">
        <v>315</v>
      </c>
      <c r="B3356" s="2" t="s">
        <v>316</v>
      </c>
      <c r="C3356" s="2" t="s">
        <v>317</v>
      </c>
      <c r="D3356" s="2" t="s">
        <v>189</v>
      </c>
      <c r="E3356" s="2" t="s">
        <v>176</v>
      </c>
      <c r="F3356" s="2">
        <v>62</v>
      </c>
      <c r="G3356" s="2" t="s">
        <v>83</v>
      </c>
      <c r="H3356" s="2" t="s">
        <v>318</v>
      </c>
      <c r="I3356" s="2" t="s">
        <v>42</v>
      </c>
      <c r="J3356" s="3">
        <v>45520</v>
      </c>
      <c r="K3356" s="3">
        <v>45525</v>
      </c>
      <c r="L3356" s="2" t="s">
        <v>37</v>
      </c>
      <c r="M3356" s="2" t="s">
        <v>199</v>
      </c>
      <c r="N3356" s="2" t="s">
        <v>319</v>
      </c>
      <c r="O3356" s="4">
        <v>193000</v>
      </c>
      <c r="P3356" s="4">
        <v>69700</v>
      </c>
      <c r="Q3356" s="4">
        <v>123300</v>
      </c>
      <c r="R3356" s="2">
        <v>24</v>
      </c>
      <c r="S3356" s="5">
        <v>14.16</v>
      </c>
      <c r="T3356" s="4">
        <v>6592.44</v>
      </c>
      <c r="U3356" s="2" t="s">
        <v>73</v>
      </c>
      <c r="V3356" s="2" t="s">
        <v>33</v>
      </c>
      <c r="W3356" s="4">
        <v>158218.56</v>
      </c>
      <c r="X3356" s="4">
        <v>0</v>
      </c>
      <c r="Y3356" s="4">
        <v>158218.56</v>
      </c>
      <c r="Z3356" s="2">
        <v>0</v>
      </c>
      <c r="AA3356" s="2" t="s">
        <v>56</v>
      </c>
      <c r="AB3356" s="2" t="s">
        <v>15734</v>
      </c>
      <c r="AC3356" s="2" t="s">
        <v>75</v>
      </c>
      <c r="AD3356" s="2" t="s">
        <v>76</v>
      </c>
      <c r="AE3356" s="5">
        <v>63.89</v>
      </c>
      <c r="AF3356" s="2">
        <v>0</v>
      </c>
      <c r="AG3356" s="2" t="s">
        <v>77</v>
      </c>
      <c r="AH3356" s="2">
        <v>5</v>
      </c>
      <c r="AI3356" s="6" t="str">
        <f t="shared" si="156"/>
        <v>55-64</v>
      </c>
      <c r="AJ3356" s="11">
        <f>YEAR(tbl_LoanData[[#This Row],[Application Date]])</f>
        <v>2024</v>
      </c>
      <c r="AK3356" s="11" t="str">
        <f>TEXT(tbl_LoanData[[#This Row],[Application Date]],"MMMM")</f>
        <v>August</v>
      </c>
      <c r="AL3356" s="12">
        <f>DATE(YEAR(tbl_LoanData[[#This Row],[Application Date]]),MONTH(tbl_LoanData[[#This Row],[Application Date]]),1)</f>
        <v>45505</v>
      </c>
      <c r="AM3356" s="14">
        <f ca="1">IF(AND(tbl_LoanData[[#This Row],[Application Date]]&gt;=EOMONTH(TODAY(),-1)+1,tbl_LoanData[[#This Row],[Application Date]]&lt;=TODAY()),tbl_LoanData[[#This Row],[Loan Amount]],0)</f>
        <v>0</v>
      </c>
      <c r="AN3356" s="14">
        <f>tbl_LoanData[[#This Row],[Amount Paid]]-(Q3356-X3356)</f>
        <v>34918.559999999998</v>
      </c>
      <c r="AO3356" s="14">
        <f>IF(tbl_LoanData[[#This Row],[Application Status]]="Approved",1,0)</f>
        <v>1</v>
      </c>
      <c r="AP3356" s="22" t="str">
        <f t="shared" ca="1" si="157"/>
        <v/>
      </c>
      <c r="AQ3356" s="22" t="str">
        <f t="shared" ca="1" si="158"/>
        <v/>
      </c>
    </row>
    <row r="3357" spans="1:43" ht="14.4" customHeight="1" x14ac:dyDescent="0.3">
      <c r="A3357" s="2" t="s">
        <v>399</v>
      </c>
      <c r="B3357" s="2" t="s">
        <v>400</v>
      </c>
      <c r="C3357" s="2" t="s">
        <v>401</v>
      </c>
      <c r="D3357" s="2" t="s">
        <v>204</v>
      </c>
      <c r="E3357" s="2" t="s">
        <v>402</v>
      </c>
      <c r="F3357" s="2">
        <v>28</v>
      </c>
      <c r="G3357" s="2" t="s">
        <v>83</v>
      </c>
      <c r="H3357" s="2" t="s">
        <v>278</v>
      </c>
      <c r="I3357" s="2" t="s">
        <v>45</v>
      </c>
      <c r="J3357" s="3">
        <v>45514</v>
      </c>
      <c r="K3357" s="3">
        <v>45532</v>
      </c>
      <c r="L3357" s="2" t="s">
        <v>39</v>
      </c>
      <c r="M3357" s="2" t="s">
        <v>71</v>
      </c>
      <c r="N3357" s="2" t="s">
        <v>294</v>
      </c>
      <c r="O3357" s="4">
        <v>2522000</v>
      </c>
      <c r="P3357" s="4">
        <v>340700</v>
      </c>
      <c r="Q3357" s="4">
        <v>2181300</v>
      </c>
      <c r="R3357" s="2">
        <v>36</v>
      </c>
      <c r="S3357" s="5">
        <v>5.07</v>
      </c>
      <c r="T3357" s="4">
        <v>69807.66</v>
      </c>
      <c r="U3357" s="2" t="s">
        <v>73</v>
      </c>
      <c r="V3357" s="2" t="s">
        <v>74</v>
      </c>
      <c r="W3357" s="4">
        <v>1675383.84</v>
      </c>
      <c r="X3357" s="4">
        <v>837691.89</v>
      </c>
      <c r="Y3357" s="4">
        <v>2513075.73</v>
      </c>
      <c r="Z3357" s="2">
        <v>0</v>
      </c>
      <c r="AA3357" s="2" t="s">
        <v>56</v>
      </c>
      <c r="AB3357" s="2" t="s">
        <v>15727</v>
      </c>
      <c r="AC3357" s="2" t="s">
        <v>87</v>
      </c>
      <c r="AD3357" s="2" t="s">
        <v>76</v>
      </c>
      <c r="AE3357" s="5">
        <v>86.49</v>
      </c>
      <c r="AF3357" s="2">
        <v>0</v>
      </c>
      <c r="AG3357" s="2" t="s">
        <v>77</v>
      </c>
      <c r="AH3357" s="2">
        <v>18</v>
      </c>
      <c r="AI3357" s="6" t="str">
        <f t="shared" si="156"/>
        <v>25-34</v>
      </c>
      <c r="AJ3357" s="11">
        <f>YEAR(tbl_LoanData[[#This Row],[Application Date]])</f>
        <v>2024</v>
      </c>
      <c r="AK3357" s="11" t="str">
        <f>TEXT(tbl_LoanData[[#This Row],[Application Date]],"MMMM")</f>
        <v>August</v>
      </c>
      <c r="AL3357" s="12">
        <f>DATE(YEAR(tbl_LoanData[[#This Row],[Application Date]]),MONTH(tbl_LoanData[[#This Row],[Application Date]]),1)</f>
        <v>45505</v>
      </c>
      <c r="AM3357" s="14">
        <f ca="1">IF(AND(tbl_LoanData[[#This Row],[Application Date]]&gt;=EOMONTH(TODAY(),-1)+1,tbl_LoanData[[#This Row],[Application Date]]&lt;=TODAY()),tbl_LoanData[[#This Row],[Loan Amount]],0)</f>
        <v>0</v>
      </c>
      <c r="AN3357" s="14">
        <f>tbl_LoanData[[#This Row],[Amount Paid]]-(Q3357-X3357)</f>
        <v>331775.73000000021</v>
      </c>
      <c r="AO3357" s="14">
        <f>IF(tbl_LoanData[[#This Row],[Application Status]]="Approved",1,0)</f>
        <v>1</v>
      </c>
      <c r="AP3357" s="22" t="str">
        <f t="shared" ca="1" si="157"/>
        <v/>
      </c>
      <c r="AQ3357" s="22" t="str">
        <f t="shared" ca="1" si="158"/>
        <v/>
      </c>
    </row>
    <row r="3358" spans="1:43" x14ac:dyDescent="0.3">
      <c r="A3358" s="2" t="s">
        <v>411</v>
      </c>
      <c r="B3358" s="2" t="s">
        <v>412</v>
      </c>
      <c r="C3358" s="2" t="s">
        <v>413</v>
      </c>
      <c r="D3358" s="2" t="s">
        <v>82</v>
      </c>
      <c r="E3358" s="2" t="s">
        <v>91</v>
      </c>
      <c r="F3358" s="2">
        <v>21</v>
      </c>
      <c r="G3358" s="2" t="s">
        <v>83</v>
      </c>
      <c r="H3358" s="2" t="s">
        <v>143</v>
      </c>
      <c r="I3358" s="2" t="s">
        <v>46</v>
      </c>
      <c r="J3358" s="3">
        <v>45530</v>
      </c>
      <c r="K3358" s="3">
        <v>45536</v>
      </c>
      <c r="L3358" s="2" t="s">
        <v>39</v>
      </c>
      <c r="M3358" s="2" t="s">
        <v>157</v>
      </c>
      <c r="N3358" s="2" t="s">
        <v>158</v>
      </c>
      <c r="O3358" s="4">
        <v>1274000</v>
      </c>
      <c r="P3358" s="4">
        <v>241000</v>
      </c>
      <c r="Q3358" s="4">
        <v>1033000</v>
      </c>
      <c r="R3358" s="2">
        <v>48</v>
      </c>
      <c r="S3358" s="5">
        <v>9.76</v>
      </c>
      <c r="T3358" s="4">
        <v>29922.57</v>
      </c>
      <c r="U3358" s="2" t="s">
        <v>73</v>
      </c>
      <c r="V3358" s="2" t="s">
        <v>74</v>
      </c>
      <c r="W3358" s="4">
        <v>688219.11</v>
      </c>
      <c r="X3358" s="4">
        <v>748064.09</v>
      </c>
      <c r="Y3358" s="4">
        <v>1436283.2</v>
      </c>
      <c r="Z3358" s="2">
        <v>0</v>
      </c>
      <c r="AA3358" s="2" t="s">
        <v>56</v>
      </c>
      <c r="AB3358" s="2" t="s">
        <v>15734</v>
      </c>
      <c r="AC3358" s="2" t="s">
        <v>360</v>
      </c>
      <c r="AD3358" s="2" t="s">
        <v>76</v>
      </c>
      <c r="AE3358" s="5">
        <v>81.08</v>
      </c>
      <c r="AF3358" s="2">
        <v>0</v>
      </c>
      <c r="AG3358" s="2" t="s">
        <v>77</v>
      </c>
      <c r="AH3358" s="2">
        <v>6</v>
      </c>
      <c r="AI3358" s="6" t="str">
        <f t="shared" si="156"/>
        <v>18-24</v>
      </c>
      <c r="AJ3358" s="11">
        <f>YEAR(tbl_LoanData[[#This Row],[Application Date]])</f>
        <v>2024</v>
      </c>
      <c r="AK3358" s="11" t="str">
        <f>TEXT(tbl_LoanData[[#This Row],[Application Date]],"MMMM")</f>
        <v>August</v>
      </c>
      <c r="AL3358" s="12">
        <f>DATE(YEAR(tbl_LoanData[[#This Row],[Application Date]]),MONTH(tbl_LoanData[[#This Row],[Application Date]]),1)</f>
        <v>45505</v>
      </c>
      <c r="AM3358" s="14">
        <f ca="1">IF(AND(tbl_LoanData[[#This Row],[Application Date]]&gt;=EOMONTH(TODAY(),-1)+1,tbl_LoanData[[#This Row],[Application Date]]&lt;=TODAY()),tbl_LoanData[[#This Row],[Loan Amount]],0)</f>
        <v>0</v>
      </c>
      <c r="AN3358" s="14">
        <f>tbl_LoanData[[#This Row],[Amount Paid]]-(Q3358-X3358)</f>
        <v>403283.19999999995</v>
      </c>
      <c r="AO3358" s="14">
        <f>IF(tbl_LoanData[[#This Row],[Application Status]]="Approved",1,0)</f>
        <v>1</v>
      </c>
      <c r="AP3358" s="22" t="str">
        <f t="shared" ca="1" si="157"/>
        <v/>
      </c>
      <c r="AQ3358" s="22" t="str">
        <f t="shared" ca="1" si="158"/>
        <v/>
      </c>
    </row>
    <row r="3359" spans="1:43" ht="14.4" customHeight="1" x14ac:dyDescent="0.3">
      <c r="A3359" s="2" t="s">
        <v>440</v>
      </c>
      <c r="B3359" s="2" t="s">
        <v>441</v>
      </c>
      <c r="C3359" s="2" t="s">
        <v>142</v>
      </c>
      <c r="D3359" s="2" t="s">
        <v>134</v>
      </c>
      <c r="E3359" s="2" t="s">
        <v>102</v>
      </c>
      <c r="F3359" s="2">
        <v>49</v>
      </c>
      <c r="G3359" s="2" t="s">
        <v>83</v>
      </c>
      <c r="H3359" s="2" t="s">
        <v>318</v>
      </c>
      <c r="I3359" s="2" t="s">
        <v>42</v>
      </c>
      <c r="J3359" s="3">
        <v>45518</v>
      </c>
      <c r="K3359" s="3"/>
      <c r="L3359" s="2" t="s">
        <v>39</v>
      </c>
      <c r="M3359" s="2" t="s">
        <v>94</v>
      </c>
      <c r="N3359" s="2" t="s">
        <v>418</v>
      </c>
      <c r="O3359" s="4">
        <v>1637000</v>
      </c>
      <c r="P3359" s="4">
        <v>465800</v>
      </c>
      <c r="Q3359" s="4">
        <v>1171200</v>
      </c>
      <c r="R3359" s="2">
        <v>48</v>
      </c>
      <c r="S3359" s="5">
        <v>9.94</v>
      </c>
      <c r="T3359" s="4">
        <v>34101.440000000002</v>
      </c>
      <c r="U3359" s="2" t="s">
        <v>113</v>
      </c>
      <c r="V3359" s="2" t="s">
        <v>97</v>
      </c>
      <c r="W3359" s="4">
        <v>0</v>
      </c>
      <c r="X3359" s="4">
        <v>0</v>
      </c>
      <c r="Y3359" s="4">
        <v>1636869.1200000001</v>
      </c>
      <c r="Z3359" s="2">
        <v>0</v>
      </c>
      <c r="AA3359" s="2" t="s">
        <v>97</v>
      </c>
      <c r="AB3359" s="2" t="s">
        <v>15736</v>
      </c>
      <c r="AC3359" s="2" t="s">
        <v>332</v>
      </c>
      <c r="AD3359" s="2" t="s">
        <v>76</v>
      </c>
      <c r="AE3359" s="5">
        <v>71.55</v>
      </c>
      <c r="AF3359" s="2">
        <v>0</v>
      </c>
      <c r="AG3359" s="2" t="s">
        <v>97</v>
      </c>
      <c r="AH3359" s="2"/>
      <c r="AI3359" s="6" t="str">
        <f t="shared" si="156"/>
        <v>45-54</v>
      </c>
      <c r="AJ3359" s="11">
        <f>YEAR(tbl_LoanData[[#This Row],[Application Date]])</f>
        <v>2024</v>
      </c>
      <c r="AK3359" s="11" t="str">
        <f>TEXT(tbl_LoanData[[#This Row],[Application Date]],"MMMM")</f>
        <v>August</v>
      </c>
      <c r="AL3359" s="12">
        <f>DATE(YEAR(tbl_LoanData[[#This Row],[Application Date]]),MONTH(tbl_LoanData[[#This Row],[Application Date]]),1)</f>
        <v>45505</v>
      </c>
      <c r="AM3359" s="14">
        <f ca="1">IF(AND(tbl_LoanData[[#This Row],[Application Date]]&gt;=EOMONTH(TODAY(),-1)+1,tbl_LoanData[[#This Row],[Application Date]]&lt;=TODAY()),tbl_LoanData[[#This Row],[Loan Amount]],0)</f>
        <v>0</v>
      </c>
      <c r="AN3359" s="14">
        <f>tbl_LoanData[[#This Row],[Amount Paid]]-(Q3359-X3359)</f>
        <v>-1171200</v>
      </c>
      <c r="AO3359" s="14">
        <f>IF(tbl_LoanData[[#This Row],[Application Status]]="Approved",1,0)</f>
        <v>0</v>
      </c>
      <c r="AP3359" s="22" t="str">
        <f t="shared" ca="1" si="157"/>
        <v/>
      </c>
      <c r="AQ3359" s="22" t="str">
        <f t="shared" ca="1" si="158"/>
        <v/>
      </c>
    </row>
    <row r="3360" spans="1:43" ht="14.4" customHeight="1" x14ac:dyDescent="0.3">
      <c r="A3360" s="2" t="s">
        <v>492</v>
      </c>
      <c r="B3360" s="2" t="s">
        <v>493</v>
      </c>
      <c r="C3360" s="2" t="s">
        <v>327</v>
      </c>
      <c r="D3360" s="2" t="s">
        <v>311</v>
      </c>
      <c r="E3360" s="2" t="s">
        <v>447</v>
      </c>
      <c r="F3360" s="2">
        <v>27</v>
      </c>
      <c r="G3360" s="2" t="s">
        <v>69</v>
      </c>
      <c r="H3360" s="2" t="s">
        <v>84</v>
      </c>
      <c r="I3360" s="2" t="s">
        <v>45</v>
      </c>
      <c r="J3360" s="3">
        <v>45525</v>
      </c>
      <c r="K3360" s="3">
        <v>45531</v>
      </c>
      <c r="L3360" s="2" t="s">
        <v>39</v>
      </c>
      <c r="M3360" s="2" t="s">
        <v>127</v>
      </c>
      <c r="N3360" s="2" t="s">
        <v>195</v>
      </c>
      <c r="O3360" s="4">
        <v>1875000</v>
      </c>
      <c r="P3360" s="4">
        <v>483400</v>
      </c>
      <c r="Q3360" s="4">
        <v>1391600</v>
      </c>
      <c r="R3360" s="2">
        <v>36</v>
      </c>
      <c r="S3360" s="5">
        <v>10.83</v>
      </c>
      <c r="T3360" s="4">
        <v>51214.75</v>
      </c>
      <c r="U3360" s="2" t="s">
        <v>73</v>
      </c>
      <c r="V3360" s="2" t="s">
        <v>74</v>
      </c>
      <c r="W3360" s="4">
        <v>1177939.25</v>
      </c>
      <c r="X3360" s="4">
        <v>665791.59</v>
      </c>
      <c r="Y3360" s="4">
        <v>1843730.84</v>
      </c>
      <c r="Z3360" s="2">
        <v>32</v>
      </c>
      <c r="AA3360" s="2" t="s">
        <v>58</v>
      </c>
      <c r="AB3360" s="2" t="s">
        <v>15730</v>
      </c>
      <c r="AC3360" s="2" t="s">
        <v>106</v>
      </c>
      <c r="AD3360" s="2" t="s">
        <v>76</v>
      </c>
      <c r="AE3360" s="5">
        <v>74.22</v>
      </c>
      <c r="AF3360" s="2">
        <v>1</v>
      </c>
      <c r="AG3360" s="2" t="s">
        <v>15718</v>
      </c>
      <c r="AH3360" s="2">
        <v>6</v>
      </c>
      <c r="AI3360" s="6" t="str">
        <f t="shared" si="156"/>
        <v>25-34</v>
      </c>
      <c r="AJ3360" s="11">
        <f>YEAR(tbl_LoanData[[#This Row],[Application Date]])</f>
        <v>2024</v>
      </c>
      <c r="AK3360" s="11" t="str">
        <f>TEXT(tbl_LoanData[[#This Row],[Application Date]],"MMMM")</f>
        <v>August</v>
      </c>
      <c r="AL3360" s="12">
        <f>DATE(YEAR(tbl_LoanData[[#This Row],[Application Date]]),MONTH(tbl_LoanData[[#This Row],[Application Date]]),1)</f>
        <v>45505</v>
      </c>
      <c r="AM3360" s="14">
        <f ca="1">IF(AND(tbl_LoanData[[#This Row],[Application Date]]&gt;=EOMONTH(TODAY(),-1)+1,tbl_LoanData[[#This Row],[Application Date]]&lt;=TODAY()),tbl_LoanData[[#This Row],[Loan Amount]],0)</f>
        <v>0</v>
      </c>
      <c r="AN3360" s="14">
        <f>tbl_LoanData[[#This Row],[Amount Paid]]-(Q3360-X3360)</f>
        <v>452130.83999999997</v>
      </c>
      <c r="AO3360" s="14">
        <f>IF(tbl_LoanData[[#This Row],[Application Status]]="Approved",1,0)</f>
        <v>1</v>
      </c>
      <c r="AP3360" s="22" t="str">
        <f t="shared" ca="1" si="157"/>
        <v/>
      </c>
      <c r="AQ3360" s="22" t="str">
        <f t="shared" ca="1" si="158"/>
        <v/>
      </c>
    </row>
    <row r="3361" spans="1:43" ht="14.4" customHeight="1" x14ac:dyDescent="0.3">
      <c r="A3361" s="2" t="s">
        <v>500</v>
      </c>
      <c r="B3361" s="2" t="s">
        <v>501</v>
      </c>
      <c r="C3361" s="2" t="s">
        <v>347</v>
      </c>
      <c r="D3361" s="2" t="s">
        <v>101</v>
      </c>
      <c r="E3361" s="2" t="s">
        <v>92</v>
      </c>
      <c r="F3361" s="2">
        <v>39</v>
      </c>
      <c r="G3361" s="2" t="s">
        <v>69</v>
      </c>
      <c r="H3361" s="2" t="s">
        <v>466</v>
      </c>
      <c r="I3361" s="2" t="s">
        <v>43</v>
      </c>
      <c r="J3361" s="3">
        <v>45521</v>
      </c>
      <c r="K3361" s="3">
        <v>45528</v>
      </c>
      <c r="L3361" s="2" t="s">
        <v>37</v>
      </c>
      <c r="M3361" s="2" t="s">
        <v>260</v>
      </c>
      <c r="N3361" s="2" t="s">
        <v>261</v>
      </c>
      <c r="O3361" s="4">
        <v>175000</v>
      </c>
      <c r="P3361" s="4">
        <v>69100</v>
      </c>
      <c r="Q3361" s="4">
        <v>105900</v>
      </c>
      <c r="R3361" s="2">
        <v>24</v>
      </c>
      <c r="S3361" s="5">
        <v>13.88</v>
      </c>
      <c r="T3361" s="4">
        <v>5637.41</v>
      </c>
      <c r="U3361" s="2" t="s">
        <v>73</v>
      </c>
      <c r="V3361" s="2" t="s">
        <v>33</v>
      </c>
      <c r="W3361" s="4">
        <v>135297.84</v>
      </c>
      <c r="X3361" s="4">
        <v>0</v>
      </c>
      <c r="Y3361" s="4">
        <v>135297.84</v>
      </c>
      <c r="Z3361" s="2">
        <v>0</v>
      </c>
      <c r="AA3361" s="2" t="s">
        <v>56</v>
      </c>
      <c r="AB3361" s="2" t="s">
        <v>15735</v>
      </c>
      <c r="AC3361" s="2" t="s">
        <v>75</v>
      </c>
      <c r="AD3361" s="2" t="s">
        <v>76</v>
      </c>
      <c r="AE3361" s="5">
        <v>60.51</v>
      </c>
      <c r="AF3361" s="2">
        <v>0</v>
      </c>
      <c r="AG3361" s="2" t="s">
        <v>77</v>
      </c>
      <c r="AH3361" s="2">
        <v>7</v>
      </c>
      <c r="AI3361" s="6" t="str">
        <f t="shared" si="156"/>
        <v>35-44</v>
      </c>
      <c r="AJ3361" s="11">
        <f>YEAR(tbl_LoanData[[#This Row],[Application Date]])</f>
        <v>2024</v>
      </c>
      <c r="AK3361" s="11" t="str">
        <f>TEXT(tbl_LoanData[[#This Row],[Application Date]],"MMMM")</f>
        <v>August</v>
      </c>
      <c r="AL3361" s="12">
        <f>DATE(YEAR(tbl_LoanData[[#This Row],[Application Date]]),MONTH(tbl_LoanData[[#This Row],[Application Date]]),1)</f>
        <v>45505</v>
      </c>
      <c r="AM3361" s="14">
        <f ca="1">IF(AND(tbl_LoanData[[#This Row],[Application Date]]&gt;=EOMONTH(TODAY(),-1)+1,tbl_LoanData[[#This Row],[Application Date]]&lt;=TODAY()),tbl_LoanData[[#This Row],[Loan Amount]],0)</f>
        <v>0</v>
      </c>
      <c r="AN3361" s="14">
        <f>tbl_LoanData[[#This Row],[Amount Paid]]-(Q3361-X3361)</f>
        <v>29397.839999999997</v>
      </c>
      <c r="AO3361" s="14">
        <f>IF(tbl_LoanData[[#This Row],[Application Status]]="Approved",1,0)</f>
        <v>1</v>
      </c>
      <c r="AP3361" s="22" t="str">
        <f t="shared" ca="1" si="157"/>
        <v/>
      </c>
      <c r="AQ3361" s="22" t="str">
        <f t="shared" ca="1" si="158"/>
        <v/>
      </c>
    </row>
    <row r="3362" spans="1:43" x14ac:dyDescent="0.3">
      <c r="A3362" s="2" t="s">
        <v>573</v>
      </c>
      <c r="B3362" s="2" t="s">
        <v>574</v>
      </c>
      <c r="C3362" s="2" t="s">
        <v>575</v>
      </c>
      <c r="D3362" s="2" t="s">
        <v>176</v>
      </c>
      <c r="E3362" s="2" t="s">
        <v>183</v>
      </c>
      <c r="F3362" s="2">
        <v>53</v>
      </c>
      <c r="G3362" s="2" t="s">
        <v>69</v>
      </c>
      <c r="H3362" s="2" t="s">
        <v>119</v>
      </c>
      <c r="I3362" s="2" t="s">
        <v>43</v>
      </c>
      <c r="J3362" s="3">
        <v>45534</v>
      </c>
      <c r="K3362" s="3"/>
      <c r="L3362" s="2" t="s">
        <v>39</v>
      </c>
      <c r="M3362" s="2" t="s">
        <v>94</v>
      </c>
      <c r="N3362" s="2" t="s">
        <v>365</v>
      </c>
      <c r="O3362" s="4">
        <v>1881000</v>
      </c>
      <c r="P3362" s="4">
        <v>402100</v>
      </c>
      <c r="Q3362" s="4">
        <v>1478900</v>
      </c>
      <c r="R3362" s="2">
        <v>12</v>
      </c>
      <c r="S3362" s="5">
        <v>8.65</v>
      </c>
      <c r="T3362" s="4">
        <v>133902.07</v>
      </c>
      <c r="U3362" s="2" t="s">
        <v>113</v>
      </c>
      <c r="V3362" s="2" t="s">
        <v>97</v>
      </c>
      <c r="W3362" s="4">
        <v>0</v>
      </c>
      <c r="X3362" s="4">
        <v>0</v>
      </c>
      <c r="Y3362" s="4">
        <v>1606824.85</v>
      </c>
      <c r="Z3362" s="2">
        <v>0</v>
      </c>
      <c r="AA3362" s="2" t="s">
        <v>97</v>
      </c>
      <c r="AB3362" s="2" t="s">
        <v>15728</v>
      </c>
      <c r="AC3362" s="2" t="s">
        <v>213</v>
      </c>
      <c r="AD3362" s="2" t="s">
        <v>76</v>
      </c>
      <c r="AE3362" s="5">
        <v>78.62</v>
      </c>
      <c r="AF3362" s="2">
        <v>0</v>
      </c>
      <c r="AG3362" s="2" t="s">
        <v>97</v>
      </c>
      <c r="AH3362" s="2"/>
      <c r="AI3362" s="6" t="str">
        <f t="shared" si="156"/>
        <v>45-54</v>
      </c>
      <c r="AJ3362" s="11">
        <f>YEAR(tbl_LoanData[[#This Row],[Application Date]])</f>
        <v>2024</v>
      </c>
      <c r="AK3362" s="11" t="str">
        <f>TEXT(tbl_LoanData[[#This Row],[Application Date]],"MMMM")</f>
        <v>August</v>
      </c>
      <c r="AL3362" s="12">
        <f>DATE(YEAR(tbl_LoanData[[#This Row],[Application Date]]),MONTH(tbl_LoanData[[#This Row],[Application Date]]),1)</f>
        <v>45505</v>
      </c>
      <c r="AM3362" s="14">
        <f ca="1">IF(AND(tbl_LoanData[[#This Row],[Application Date]]&gt;=EOMONTH(TODAY(),-1)+1,tbl_LoanData[[#This Row],[Application Date]]&lt;=TODAY()),tbl_LoanData[[#This Row],[Loan Amount]],0)</f>
        <v>0</v>
      </c>
      <c r="AN3362" s="14">
        <f>tbl_LoanData[[#This Row],[Amount Paid]]-(Q3362-X3362)</f>
        <v>-1478900</v>
      </c>
      <c r="AO3362" s="14">
        <f>IF(tbl_LoanData[[#This Row],[Application Status]]="Approved",1,0)</f>
        <v>0</v>
      </c>
      <c r="AP3362" s="22" t="str">
        <f t="shared" ca="1" si="157"/>
        <v/>
      </c>
      <c r="AQ3362" s="22" t="str">
        <f t="shared" ca="1" si="158"/>
        <v/>
      </c>
    </row>
    <row r="3363" spans="1:43" ht="14.4" customHeight="1" x14ac:dyDescent="0.3">
      <c r="A3363" s="2" t="s">
        <v>656</v>
      </c>
      <c r="B3363" s="2" t="s">
        <v>657</v>
      </c>
      <c r="C3363" s="2" t="s">
        <v>216</v>
      </c>
      <c r="D3363" s="2" t="s">
        <v>232</v>
      </c>
      <c r="E3363" s="2" t="s">
        <v>232</v>
      </c>
      <c r="F3363" s="2">
        <v>21</v>
      </c>
      <c r="G3363" s="2" t="s">
        <v>83</v>
      </c>
      <c r="H3363" s="2" t="s">
        <v>285</v>
      </c>
      <c r="I3363" s="2" t="s">
        <v>55</v>
      </c>
      <c r="J3363" s="3">
        <v>45529</v>
      </c>
      <c r="K3363" s="3">
        <v>45544</v>
      </c>
      <c r="L3363" s="2" t="s">
        <v>39</v>
      </c>
      <c r="M3363" s="2" t="s">
        <v>157</v>
      </c>
      <c r="N3363" s="2" t="s">
        <v>359</v>
      </c>
      <c r="O3363" s="4">
        <v>2543000</v>
      </c>
      <c r="P3363" s="4">
        <v>317800</v>
      </c>
      <c r="Q3363" s="4">
        <v>2225200</v>
      </c>
      <c r="R3363" s="2">
        <v>24</v>
      </c>
      <c r="S3363" s="5">
        <v>12.96</v>
      </c>
      <c r="T3363" s="4">
        <v>116748.83</v>
      </c>
      <c r="U3363" s="2" t="s">
        <v>73</v>
      </c>
      <c r="V3363" s="2" t="s">
        <v>74</v>
      </c>
      <c r="W3363" s="4">
        <v>2568474.2599999998</v>
      </c>
      <c r="X3363" s="4">
        <v>233497.58</v>
      </c>
      <c r="Y3363" s="4">
        <v>2801971.84</v>
      </c>
      <c r="Z3363" s="2">
        <v>32</v>
      </c>
      <c r="AA3363" s="2" t="s">
        <v>58</v>
      </c>
      <c r="AB3363" s="2" t="s">
        <v>15736</v>
      </c>
      <c r="AC3363" s="2" t="s">
        <v>332</v>
      </c>
      <c r="AD3363" s="2" t="s">
        <v>76</v>
      </c>
      <c r="AE3363" s="5">
        <v>87.5</v>
      </c>
      <c r="AF3363" s="2">
        <v>1</v>
      </c>
      <c r="AG3363" s="2" t="s">
        <v>15718</v>
      </c>
      <c r="AH3363" s="2">
        <v>15</v>
      </c>
      <c r="AI3363" s="6" t="str">
        <f t="shared" si="156"/>
        <v>18-24</v>
      </c>
      <c r="AJ3363" s="11">
        <f>YEAR(tbl_LoanData[[#This Row],[Application Date]])</f>
        <v>2024</v>
      </c>
      <c r="AK3363" s="11" t="str">
        <f>TEXT(tbl_LoanData[[#This Row],[Application Date]],"MMMM")</f>
        <v>August</v>
      </c>
      <c r="AL3363" s="12">
        <f>DATE(YEAR(tbl_LoanData[[#This Row],[Application Date]]),MONTH(tbl_LoanData[[#This Row],[Application Date]]),1)</f>
        <v>45505</v>
      </c>
      <c r="AM3363" s="14">
        <f ca="1">IF(AND(tbl_LoanData[[#This Row],[Application Date]]&gt;=EOMONTH(TODAY(),-1)+1,tbl_LoanData[[#This Row],[Application Date]]&lt;=TODAY()),tbl_LoanData[[#This Row],[Loan Amount]],0)</f>
        <v>0</v>
      </c>
      <c r="AN3363" s="14">
        <f>tbl_LoanData[[#This Row],[Amount Paid]]-(Q3363-X3363)</f>
        <v>576771.83999999985</v>
      </c>
      <c r="AO3363" s="14">
        <f>IF(tbl_LoanData[[#This Row],[Application Status]]="Approved",1,0)</f>
        <v>1</v>
      </c>
      <c r="AP3363" s="22" t="str">
        <f t="shared" ca="1" si="157"/>
        <v/>
      </c>
      <c r="AQ3363" s="22" t="str">
        <f t="shared" ca="1" si="158"/>
        <v/>
      </c>
    </row>
    <row r="3364" spans="1:43" x14ac:dyDescent="0.3">
      <c r="A3364" s="2" t="s">
        <v>676</v>
      </c>
      <c r="B3364" s="2" t="s">
        <v>677</v>
      </c>
      <c r="C3364" s="2" t="s">
        <v>277</v>
      </c>
      <c r="D3364" s="2" t="s">
        <v>134</v>
      </c>
      <c r="E3364" s="2" t="s">
        <v>190</v>
      </c>
      <c r="F3364" s="2">
        <v>39</v>
      </c>
      <c r="G3364" s="2" t="s">
        <v>83</v>
      </c>
      <c r="H3364" s="2" t="s">
        <v>172</v>
      </c>
      <c r="I3364" s="2" t="s">
        <v>45</v>
      </c>
      <c r="J3364" s="3">
        <v>45518</v>
      </c>
      <c r="K3364" s="3">
        <v>45533</v>
      </c>
      <c r="L3364" s="2" t="s">
        <v>37</v>
      </c>
      <c r="M3364" s="2" t="s">
        <v>104</v>
      </c>
      <c r="N3364" s="2" t="s">
        <v>192</v>
      </c>
      <c r="O3364" s="4">
        <v>214000</v>
      </c>
      <c r="P3364" s="4">
        <v>84300</v>
      </c>
      <c r="Q3364" s="4">
        <v>129700</v>
      </c>
      <c r="R3364" s="2">
        <v>60</v>
      </c>
      <c r="S3364" s="5">
        <v>7.37</v>
      </c>
      <c r="T3364" s="4">
        <v>2958.24</v>
      </c>
      <c r="U3364" s="2" t="s">
        <v>73</v>
      </c>
      <c r="V3364" s="2" t="s">
        <v>74</v>
      </c>
      <c r="W3364" s="4">
        <v>53248.32</v>
      </c>
      <c r="X3364" s="4">
        <v>124246.13</v>
      </c>
      <c r="Y3364" s="4">
        <v>177494.45</v>
      </c>
      <c r="Z3364" s="2">
        <v>160</v>
      </c>
      <c r="AA3364" s="2" t="s">
        <v>60</v>
      </c>
      <c r="AB3364" s="2" t="s">
        <v>15733</v>
      </c>
      <c r="AC3364" s="2" t="s">
        <v>87</v>
      </c>
      <c r="AD3364" s="2" t="s">
        <v>76</v>
      </c>
      <c r="AE3364" s="5">
        <v>60.61</v>
      </c>
      <c r="AF3364" s="2">
        <v>5</v>
      </c>
      <c r="AG3364" s="2" t="s">
        <v>130</v>
      </c>
      <c r="AH3364" s="2">
        <v>15</v>
      </c>
      <c r="AI3364" s="6" t="str">
        <f t="shared" si="156"/>
        <v>35-44</v>
      </c>
      <c r="AJ3364" s="11">
        <f>YEAR(tbl_LoanData[[#This Row],[Application Date]])</f>
        <v>2024</v>
      </c>
      <c r="AK3364" s="11" t="str">
        <f>TEXT(tbl_LoanData[[#This Row],[Application Date]],"MMMM")</f>
        <v>August</v>
      </c>
      <c r="AL3364" s="12">
        <f>DATE(YEAR(tbl_LoanData[[#This Row],[Application Date]]),MONTH(tbl_LoanData[[#This Row],[Application Date]]),1)</f>
        <v>45505</v>
      </c>
      <c r="AM3364" s="14">
        <f ca="1">IF(AND(tbl_LoanData[[#This Row],[Application Date]]&gt;=EOMONTH(TODAY(),-1)+1,tbl_LoanData[[#This Row],[Application Date]]&lt;=TODAY()),tbl_LoanData[[#This Row],[Loan Amount]],0)</f>
        <v>0</v>
      </c>
      <c r="AN3364" s="14">
        <f>tbl_LoanData[[#This Row],[Amount Paid]]-(Q3364-X3364)</f>
        <v>47794.450000000004</v>
      </c>
      <c r="AO3364" s="14">
        <f>IF(tbl_LoanData[[#This Row],[Application Status]]="Approved",1,0)</f>
        <v>1</v>
      </c>
      <c r="AP3364" s="22" t="str">
        <f t="shared" ca="1" si="157"/>
        <v/>
      </c>
      <c r="AQ3364" s="22" t="str">
        <f t="shared" ca="1" si="158"/>
        <v/>
      </c>
    </row>
    <row r="3365" spans="1:43" ht="14.4" customHeight="1" x14ac:dyDescent="0.3">
      <c r="A3365" s="2" t="s">
        <v>702</v>
      </c>
      <c r="B3365" s="2" t="s">
        <v>703</v>
      </c>
      <c r="C3365" s="2" t="s">
        <v>353</v>
      </c>
      <c r="D3365" s="2" t="s">
        <v>91</v>
      </c>
      <c r="E3365" s="2" t="s">
        <v>125</v>
      </c>
      <c r="F3365" s="2">
        <v>61</v>
      </c>
      <c r="G3365" s="2" t="s">
        <v>83</v>
      </c>
      <c r="H3365" s="2" t="s">
        <v>250</v>
      </c>
      <c r="I3365" s="2" t="s">
        <v>52</v>
      </c>
      <c r="J3365" s="3">
        <v>45526</v>
      </c>
      <c r="K3365" s="3">
        <v>45540</v>
      </c>
      <c r="L3365" s="2" t="s">
        <v>40</v>
      </c>
      <c r="M3365" s="2" t="s">
        <v>94</v>
      </c>
      <c r="N3365" s="2" t="s">
        <v>4</v>
      </c>
      <c r="O3365" s="4">
        <v>1195000</v>
      </c>
      <c r="P3365" s="4">
        <v>401400</v>
      </c>
      <c r="Q3365" s="4">
        <v>793600</v>
      </c>
      <c r="R3365" s="2">
        <v>36</v>
      </c>
      <c r="S3365" s="5">
        <v>10.47</v>
      </c>
      <c r="T3365" s="4">
        <v>28968.6</v>
      </c>
      <c r="U3365" s="2" t="s">
        <v>73</v>
      </c>
      <c r="V3365" s="2" t="s">
        <v>74</v>
      </c>
      <c r="W3365" s="4">
        <v>666277.80000000005</v>
      </c>
      <c r="X3365" s="4">
        <v>376591.96</v>
      </c>
      <c r="Y3365" s="4">
        <v>1042869.76</v>
      </c>
      <c r="Z3365" s="2">
        <v>0</v>
      </c>
      <c r="AA3365" s="2" t="s">
        <v>56</v>
      </c>
      <c r="AB3365" s="2" t="s">
        <v>15736</v>
      </c>
      <c r="AC3365" s="2" t="s">
        <v>121</v>
      </c>
      <c r="AD3365" s="2" t="s">
        <v>76</v>
      </c>
      <c r="AE3365" s="5">
        <v>66.41</v>
      </c>
      <c r="AF3365" s="2">
        <v>0</v>
      </c>
      <c r="AG3365" s="2" t="s">
        <v>77</v>
      </c>
      <c r="AH3365" s="2">
        <v>14</v>
      </c>
      <c r="AI3365" s="6" t="str">
        <f t="shared" si="156"/>
        <v>55-64</v>
      </c>
      <c r="AJ3365" s="11">
        <f>YEAR(tbl_LoanData[[#This Row],[Application Date]])</f>
        <v>2024</v>
      </c>
      <c r="AK3365" s="11" t="str">
        <f>TEXT(tbl_LoanData[[#This Row],[Application Date]],"MMMM")</f>
        <v>August</v>
      </c>
      <c r="AL3365" s="12">
        <f>DATE(YEAR(tbl_LoanData[[#This Row],[Application Date]]),MONTH(tbl_LoanData[[#This Row],[Application Date]]),1)</f>
        <v>45505</v>
      </c>
      <c r="AM3365" s="14">
        <f ca="1">IF(AND(tbl_LoanData[[#This Row],[Application Date]]&gt;=EOMONTH(TODAY(),-1)+1,tbl_LoanData[[#This Row],[Application Date]]&lt;=TODAY()),tbl_LoanData[[#This Row],[Loan Amount]],0)</f>
        <v>0</v>
      </c>
      <c r="AN3365" s="14">
        <f>tbl_LoanData[[#This Row],[Amount Paid]]-(Q3365-X3365)</f>
        <v>249269.76000000007</v>
      </c>
      <c r="AO3365" s="14">
        <f>IF(tbl_LoanData[[#This Row],[Application Status]]="Approved",1,0)</f>
        <v>1</v>
      </c>
      <c r="AP3365" s="22" t="str">
        <f t="shared" ca="1" si="157"/>
        <v/>
      </c>
      <c r="AQ3365" s="22" t="str">
        <f t="shared" ca="1" si="158"/>
        <v/>
      </c>
    </row>
    <row r="3366" spans="1:43" ht="14.4" customHeight="1" x14ac:dyDescent="0.3">
      <c r="A3366" s="2" t="s">
        <v>767</v>
      </c>
      <c r="B3366" s="2" t="s">
        <v>768</v>
      </c>
      <c r="C3366" s="2" t="s">
        <v>435</v>
      </c>
      <c r="D3366" s="2" t="s">
        <v>254</v>
      </c>
      <c r="E3366" s="2" t="s">
        <v>125</v>
      </c>
      <c r="F3366" s="2">
        <v>65</v>
      </c>
      <c r="G3366" s="2" t="s">
        <v>83</v>
      </c>
      <c r="H3366" s="2" t="s">
        <v>211</v>
      </c>
      <c r="I3366" s="2" t="s">
        <v>50</v>
      </c>
      <c r="J3366" s="3">
        <v>45512</v>
      </c>
      <c r="K3366" s="3">
        <v>45521</v>
      </c>
      <c r="L3366" s="2" t="s">
        <v>36</v>
      </c>
      <c r="M3366" s="2" t="s">
        <v>104</v>
      </c>
      <c r="N3366" s="2" t="s">
        <v>592</v>
      </c>
      <c r="O3366" s="4">
        <v>2155000</v>
      </c>
      <c r="P3366" s="4">
        <v>486400</v>
      </c>
      <c r="Q3366" s="4">
        <v>1668600</v>
      </c>
      <c r="R3366" s="2">
        <v>18</v>
      </c>
      <c r="S3366" s="5">
        <v>9.9600000000000009</v>
      </c>
      <c r="T3366" s="4">
        <v>106549.38</v>
      </c>
      <c r="U3366" s="2" t="s">
        <v>73</v>
      </c>
      <c r="V3366" s="2" t="s">
        <v>33</v>
      </c>
      <c r="W3366" s="4">
        <v>1917888.84</v>
      </c>
      <c r="X3366" s="4">
        <v>0</v>
      </c>
      <c r="Y3366" s="4">
        <v>1917888.84</v>
      </c>
      <c r="Z3366" s="2">
        <v>0</v>
      </c>
      <c r="AA3366" s="2" t="s">
        <v>56</v>
      </c>
      <c r="AB3366" s="2" t="s">
        <v>15729</v>
      </c>
      <c r="AC3366" s="2" t="s">
        <v>146</v>
      </c>
      <c r="AD3366" s="2" t="s">
        <v>76</v>
      </c>
      <c r="AE3366" s="5">
        <v>77.430000000000007</v>
      </c>
      <c r="AF3366" s="2">
        <v>0</v>
      </c>
      <c r="AG3366" s="2" t="s">
        <v>77</v>
      </c>
      <c r="AH3366" s="2">
        <v>9</v>
      </c>
      <c r="AI3366" s="6" t="str">
        <f t="shared" si="156"/>
        <v>65+</v>
      </c>
      <c r="AJ3366" s="11">
        <f>YEAR(tbl_LoanData[[#This Row],[Application Date]])</f>
        <v>2024</v>
      </c>
      <c r="AK3366" s="11" t="str">
        <f>TEXT(tbl_LoanData[[#This Row],[Application Date]],"MMMM")</f>
        <v>August</v>
      </c>
      <c r="AL3366" s="12">
        <f>DATE(YEAR(tbl_LoanData[[#This Row],[Application Date]]),MONTH(tbl_LoanData[[#This Row],[Application Date]]),1)</f>
        <v>45505</v>
      </c>
      <c r="AM3366" s="14">
        <f ca="1">IF(AND(tbl_LoanData[[#This Row],[Application Date]]&gt;=EOMONTH(TODAY(),-1)+1,tbl_LoanData[[#This Row],[Application Date]]&lt;=TODAY()),tbl_LoanData[[#This Row],[Loan Amount]],0)</f>
        <v>0</v>
      </c>
      <c r="AN3366" s="14">
        <f>tbl_LoanData[[#This Row],[Amount Paid]]-(Q3366-X3366)</f>
        <v>249288.84000000008</v>
      </c>
      <c r="AO3366" s="14">
        <f>IF(tbl_LoanData[[#This Row],[Application Status]]="Approved",1,0)</f>
        <v>1</v>
      </c>
      <c r="AP3366" s="22" t="str">
        <f t="shared" ca="1" si="157"/>
        <v/>
      </c>
      <c r="AQ3366" s="22" t="str">
        <f t="shared" ca="1" si="158"/>
        <v/>
      </c>
    </row>
    <row r="3367" spans="1:43" ht="14.4" customHeight="1" x14ac:dyDescent="0.3">
      <c r="A3367" s="2" t="s">
        <v>847</v>
      </c>
      <c r="B3367" s="2" t="s">
        <v>848</v>
      </c>
      <c r="C3367" s="2" t="s">
        <v>560</v>
      </c>
      <c r="D3367" s="2" t="s">
        <v>81</v>
      </c>
      <c r="E3367" s="2" t="s">
        <v>150</v>
      </c>
      <c r="F3367" s="2">
        <v>31</v>
      </c>
      <c r="G3367" s="2" t="s">
        <v>69</v>
      </c>
      <c r="H3367" s="2" t="s">
        <v>110</v>
      </c>
      <c r="I3367" s="2" t="s">
        <v>46</v>
      </c>
      <c r="J3367" s="3">
        <v>45529</v>
      </c>
      <c r="K3367" s="3"/>
      <c r="L3367" s="2" t="s">
        <v>37</v>
      </c>
      <c r="M3367" s="2" t="s">
        <v>94</v>
      </c>
      <c r="N3367" s="2" t="s">
        <v>488</v>
      </c>
      <c r="O3367" s="4">
        <v>102000</v>
      </c>
      <c r="P3367" s="4">
        <v>26100</v>
      </c>
      <c r="Q3367" s="4">
        <v>75900</v>
      </c>
      <c r="R3367" s="2">
        <v>48</v>
      </c>
      <c r="S3367" s="5">
        <v>7.84</v>
      </c>
      <c r="T3367" s="4">
        <v>2077.13</v>
      </c>
      <c r="U3367" s="2" t="s">
        <v>113</v>
      </c>
      <c r="V3367" s="2" t="s">
        <v>97</v>
      </c>
      <c r="W3367" s="4">
        <v>0</v>
      </c>
      <c r="X3367" s="4">
        <v>0</v>
      </c>
      <c r="Y3367" s="4">
        <v>99702.24</v>
      </c>
      <c r="Z3367" s="2">
        <v>0</v>
      </c>
      <c r="AA3367" s="2" t="s">
        <v>97</v>
      </c>
      <c r="AB3367" s="2" t="s">
        <v>15729</v>
      </c>
      <c r="AC3367" s="2" t="s">
        <v>213</v>
      </c>
      <c r="AD3367" s="2" t="s">
        <v>76</v>
      </c>
      <c r="AE3367" s="5">
        <v>74.41</v>
      </c>
      <c r="AF3367" s="2">
        <v>0</v>
      </c>
      <c r="AG3367" s="2" t="s">
        <v>97</v>
      </c>
      <c r="AH3367" s="2"/>
      <c r="AI3367" s="6" t="str">
        <f t="shared" si="156"/>
        <v>25-34</v>
      </c>
      <c r="AJ3367" s="11">
        <f>YEAR(tbl_LoanData[[#This Row],[Application Date]])</f>
        <v>2024</v>
      </c>
      <c r="AK3367" s="11" t="str">
        <f>TEXT(tbl_LoanData[[#This Row],[Application Date]],"MMMM")</f>
        <v>August</v>
      </c>
      <c r="AL3367" s="12">
        <f>DATE(YEAR(tbl_LoanData[[#This Row],[Application Date]]),MONTH(tbl_LoanData[[#This Row],[Application Date]]),1)</f>
        <v>45505</v>
      </c>
      <c r="AM3367" s="14">
        <f ca="1">IF(AND(tbl_LoanData[[#This Row],[Application Date]]&gt;=EOMONTH(TODAY(),-1)+1,tbl_LoanData[[#This Row],[Application Date]]&lt;=TODAY()),tbl_LoanData[[#This Row],[Loan Amount]],0)</f>
        <v>0</v>
      </c>
      <c r="AN3367" s="14">
        <f>tbl_LoanData[[#This Row],[Amount Paid]]-(Q3367-X3367)</f>
        <v>-75900</v>
      </c>
      <c r="AO3367" s="14">
        <f>IF(tbl_LoanData[[#This Row],[Application Status]]="Approved",1,0)</f>
        <v>0</v>
      </c>
      <c r="AP3367" s="22" t="str">
        <f t="shared" ca="1" si="157"/>
        <v/>
      </c>
      <c r="AQ3367" s="22" t="str">
        <f t="shared" ca="1" si="158"/>
        <v/>
      </c>
    </row>
    <row r="3368" spans="1:43" ht="14.4" customHeight="1" x14ac:dyDescent="0.3">
      <c r="A3368" s="2" t="s">
        <v>1084</v>
      </c>
      <c r="B3368" s="2" t="s">
        <v>1085</v>
      </c>
      <c r="C3368" s="2" t="s">
        <v>124</v>
      </c>
      <c r="D3368" s="2" t="s">
        <v>176</v>
      </c>
      <c r="E3368" s="2" t="s">
        <v>81</v>
      </c>
      <c r="F3368" s="2">
        <v>65</v>
      </c>
      <c r="G3368" s="2" t="s">
        <v>69</v>
      </c>
      <c r="H3368" s="2" t="s">
        <v>136</v>
      </c>
      <c r="I3368" s="2" t="s">
        <v>49</v>
      </c>
      <c r="J3368" s="3">
        <v>45524</v>
      </c>
      <c r="K3368" s="3">
        <v>45544</v>
      </c>
      <c r="L3368" s="2" t="s">
        <v>37</v>
      </c>
      <c r="M3368" s="2" t="s">
        <v>104</v>
      </c>
      <c r="N3368" s="2" t="s">
        <v>286</v>
      </c>
      <c r="O3368" s="4">
        <v>114000</v>
      </c>
      <c r="P3368" s="4">
        <v>13800</v>
      </c>
      <c r="Q3368" s="4">
        <v>100200</v>
      </c>
      <c r="R3368" s="2">
        <v>36</v>
      </c>
      <c r="S3368" s="5">
        <v>13.87</v>
      </c>
      <c r="T3368" s="4">
        <v>3941.48</v>
      </c>
      <c r="U3368" s="2" t="s">
        <v>73</v>
      </c>
      <c r="V3368" s="2" t="s">
        <v>74</v>
      </c>
      <c r="W3368" s="4">
        <v>90654.04</v>
      </c>
      <c r="X3368" s="4">
        <v>51239.18</v>
      </c>
      <c r="Y3368" s="4">
        <v>141893.22</v>
      </c>
      <c r="Z3368" s="2">
        <v>0</v>
      </c>
      <c r="AA3368" s="2" t="s">
        <v>56</v>
      </c>
      <c r="AB3368" s="2" t="s">
        <v>15730</v>
      </c>
      <c r="AC3368" s="2" t="s">
        <v>332</v>
      </c>
      <c r="AD3368" s="2" t="s">
        <v>76</v>
      </c>
      <c r="AE3368" s="5">
        <v>87.89</v>
      </c>
      <c r="AF3368" s="2">
        <v>0</v>
      </c>
      <c r="AG3368" s="2" t="s">
        <v>77</v>
      </c>
      <c r="AH3368" s="2">
        <v>20</v>
      </c>
      <c r="AI3368" s="6" t="str">
        <f t="shared" si="156"/>
        <v>65+</v>
      </c>
      <c r="AJ3368" s="11">
        <f>YEAR(tbl_LoanData[[#This Row],[Application Date]])</f>
        <v>2024</v>
      </c>
      <c r="AK3368" s="11" t="str">
        <f>TEXT(tbl_LoanData[[#This Row],[Application Date]],"MMMM")</f>
        <v>August</v>
      </c>
      <c r="AL3368" s="12">
        <f>DATE(YEAR(tbl_LoanData[[#This Row],[Application Date]]),MONTH(tbl_LoanData[[#This Row],[Application Date]]),1)</f>
        <v>45505</v>
      </c>
      <c r="AM3368" s="14">
        <f ca="1">IF(AND(tbl_LoanData[[#This Row],[Application Date]]&gt;=EOMONTH(TODAY(),-1)+1,tbl_LoanData[[#This Row],[Application Date]]&lt;=TODAY()),tbl_LoanData[[#This Row],[Loan Amount]],0)</f>
        <v>0</v>
      </c>
      <c r="AN3368" s="14">
        <f>tbl_LoanData[[#This Row],[Amount Paid]]-(Q3368-X3368)</f>
        <v>41693.219999999994</v>
      </c>
      <c r="AO3368" s="14">
        <f>IF(tbl_LoanData[[#This Row],[Application Status]]="Approved",1,0)</f>
        <v>1</v>
      </c>
      <c r="AP3368" s="22" t="str">
        <f t="shared" ca="1" si="157"/>
        <v/>
      </c>
      <c r="AQ3368" s="22" t="str">
        <f t="shared" ca="1" si="158"/>
        <v/>
      </c>
    </row>
    <row r="3369" spans="1:43" ht="14.4" customHeight="1" x14ac:dyDescent="0.3">
      <c r="A3369" s="2" t="s">
        <v>1113</v>
      </c>
      <c r="B3369" s="2" t="s">
        <v>1114</v>
      </c>
      <c r="C3369" s="2" t="s">
        <v>227</v>
      </c>
      <c r="D3369" s="2" t="s">
        <v>101</v>
      </c>
      <c r="E3369" s="2" t="s">
        <v>293</v>
      </c>
      <c r="F3369" s="2">
        <v>51</v>
      </c>
      <c r="G3369" s="2" t="s">
        <v>69</v>
      </c>
      <c r="H3369" s="2" t="s">
        <v>84</v>
      </c>
      <c r="I3369" s="2" t="s">
        <v>45</v>
      </c>
      <c r="J3369" s="3">
        <v>45512</v>
      </c>
      <c r="K3369" s="3">
        <v>45528</v>
      </c>
      <c r="L3369" s="2" t="s">
        <v>39</v>
      </c>
      <c r="M3369" s="2" t="s">
        <v>167</v>
      </c>
      <c r="N3369" s="2" t="s">
        <v>491</v>
      </c>
      <c r="O3369" s="4">
        <v>1524000</v>
      </c>
      <c r="P3369" s="4">
        <v>460900</v>
      </c>
      <c r="Q3369" s="4">
        <v>1063100</v>
      </c>
      <c r="R3369" s="2">
        <v>48</v>
      </c>
      <c r="S3369" s="5">
        <v>14.26</v>
      </c>
      <c r="T3369" s="4">
        <v>34781.089999999997</v>
      </c>
      <c r="U3369" s="2" t="s">
        <v>73</v>
      </c>
      <c r="V3369" s="2" t="s">
        <v>74</v>
      </c>
      <c r="W3369" s="4">
        <v>834746.16</v>
      </c>
      <c r="X3369" s="4">
        <v>834746.08</v>
      </c>
      <c r="Y3369" s="4">
        <v>1669492.24</v>
      </c>
      <c r="Z3369" s="2">
        <v>0</v>
      </c>
      <c r="AA3369" s="2" t="s">
        <v>56</v>
      </c>
      <c r="AB3369" s="2" t="s">
        <v>15727</v>
      </c>
      <c r="AC3369" s="2" t="s">
        <v>129</v>
      </c>
      <c r="AD3369" s="2" t="s">
        <v>76</v>
      </c>
      <c r="AE3369" s="5">
        <v>69.760000000000005</v>
      </c>
      <c r="AF3369" s="2">
        <v>0</v>
      </c>
      <c r="AG3369" s="2" t="s">
        <v>77</v>
      </c>
      <c r="AH3369" s="2">
        <v>16</v>
      </c>
      <c r="AI3369" s="6" t="str">
        <f t="shared" si="156"/>
        <v>45-54</v>
      </c>
      <c r="AJ3369" s="11">
        <f>YEAR(tbl_LoanData[[#This Row],[Application Date]])</f>
        <v>2024</v>
      </c>
      <c r="AK3369" s="11" t="str">
        <f>TEXT(tbl_LoanData[[#This Row],[Application Date]],"MMMM")</f>
        <v>August</v>
      </c>
      <c r="AL3369" s="12">
        <f>DATE(YEAR(tbl_LoanData[[#This Row],[Application Date]]),MONTH(tbl_LoanData[[#This Row],[Application Date]]),1)</f>
        <v>45505</v>
      </c>
      <c r="AM3369" s="14">
        <f ca="1">IF(AND(tbl_LoanData[[#This Row],[Application Date]]&gt;=EOMONTH(TODAY(),-1)+1,tbl_LoanData[[#This Row],[Application Date]]&lt;=TODAY()),tbl_LoanData[[#This Row],[Loan Amount]],0)</f>
        <v>0</v>
      </c>
      <c r="AN3369" s="14">
        <f>tbl_LoanData[[#This Row],[Amount Paid]]-(Q3369-X3369)</f>
        <v>606392.24</v>
      </c>
      <c r="AO3369" s="14">
        <f>IF(tbl_LoanData[[#This Row],[Application Status]]="Approved",1,0)</f>
        <v>1</v>
      </c>
      <c r="AP3369" s="22" t="str">
        <f t="shared" ca="1" si="157"/>
        <v/>
      </c>
      <c r="AQ3369" s="22" t="str">
        <f t="shared" ca="1" si="158"/>
        <v/>
      </c>
    </row>
    <row r="3370" spans="1:43" ht="14.4" customHeight="1" x14ac:dyDescent="0.3">
      <c r="A3370" s="2" t="s">
        <v>1243</v>
      </c>
      <c r="B3370" s="2" t="s">
        <v>1244</v>
      </c>
      <c r="C3370" s="2" t="s">
        <v>124</v>
      </c>
      <c r="D3370" s="2" t="s">
        <v>101</v>
      </c>
      <c r="E3370" s="2" t="s">
        <v>311</v>
      </c>
      <c r="F3370" s="2">
        <v>27</v>
      </c>
      <c r="G3370" s="2" t="s">
        <v>69</v>
      </c>
      <c r="H3370" s="2" t="s">
        <v>119</v>
      </c>
      <c r="I3370" s="2" t="s">
        <v>43</v>
      </c>
      <c r="J3370" s="3">
        <v>45520</v>
      </c>
      <c r="K3370" s="3">
        <v>45534</v>
      </c>
      <c r="L3370" s="2" t="s">
        <v>41</v>
      </c>
      <c r="M3370" s="2" t="s">
        <v>552</v>
      </c>
      <c r="N3370" s="2" t="s">
        <v>553</v>
      </c>
      <c r="O3370" s="4">
        <v>3261000</v>
      </c>
      <c r="P3370" s="4">
        <v>539000</v>
      </c>
      <c r="Q3370" s="4">
        <v>2722000</v>
      </c>
      <c r="R3370" s="2">
        <v>12</v>
      </c>
      <c r="S3370" s="5">
        <v>13.95</v>
      </c>
      <c r="T3370" s="4">
        <v>258476.58</v>
      </c>
      <c r="U3370" s="2" t="s">
        <v>73</v>
      </c>
      <c r="V3370" s="2" t="s">
        <v>33</v>
      </c>
      <c r="W3370" s="4">
        <v>3101719</v>
      </c>
      <c r="X3370" s="4">
        <v>0</v>
      </c>
      <c r="Y3370" s="4">
        <v>3101719</v>
      </c>
      <c r="Z3370" s="2">
        <v>0</v>
      </c>
      <c r="AA3370" s="2" t="s">
        <v>56</v>
      </c>
      <c r="AB3370" s="2" t="s">
        <v>15728</v>
      </c>
      <c r="AC3370" s="2" t="s">
        <v>87</v>
      </c>
      <c r="AD3370" s="2" t="s">
        <v>76</v>
      </c>
      <c r="AE3370" s="5">
        <v>83.47</v>
      </c>
      <c r="AF3370" s="2">
        <v>0</v>
      </c>
      <c r="AG3370" s="2" t="s">
        <v>77</v>
      </c>
      <c r="AH3370" s="2">
        <v>14</v>
      </c>
      <c r="AI3370" s="6" t="str">
        <f t="shared" si="156"/>
        <v>25-34</v>
      </c>
      <c r="AJ3370" s="11">
        <f>YEAR(tbl_LoanData[[#This Row],[Application Date]])</f>
        <v>2024</v>
      </c>
      <c r="AK3370" s="11" t="str">
        <f>TEXT(tbl_LoanData[[#This Row],[Application Date]],"MMMM")</f>
        <v>August</v>
      </c>
      <c r="AL3370" s="12">
        <f>DATE(YEAR(tbl_LoanData[[#This Row],[Application Date]]),MONTH(tbl_LoanData[[#This Row],[Application Date]]),1)</f>
        <v>45505</v>
      </c>
      <c r="AM3370" s="14">
        <f ca="1">IF(AND(tbl_LoanData[[#This Row],[Application Date]]&gt;=EOMONTH(TODAY(),-1)+1,tbl_LoanData[[#This Row],[Application Date]]&lt;=TODAY()),tbl_LoanData[[#This Row],[Loan Amount]],0)</f>
        <v>0</v>
      </c>
      <c r="AN3370" s="14">
        <f>tbl_LoanData[[#This Row],[Amount Paid]]-(Q3370-X3370)</f>
        <v>379719</v>
      </c>
      <c r="AO3370" s="14">
        <f>IF(tbl_LoanData[[#This Row],[Application Status]]="Approved",1,0)</f>
        <v>1</v>
      </c>
      <c r="AP3370" s="22" t="str">
        <f t="shared" ca="1" si="157"/>
        <v/>
      </c>
      <c r="AQ3370" s="22" t="str">
        <f t="shared" ca="1" si="158"/>
        <v/>
      </c>
    </row>
    <row r="3371" spans="1:43" ht="14.4" customHeight="1" x14ac:dyDescent="0.3">
      <c r="A3371" s="2" t="s">
        <v>1321</v>
      </c>
      <c r="B3371" s="2" t="s">
        <v>1322</v>
      </c>
      <c r="C3371" s="2" t="s">
        <v>327</v>
      </c>
      <c r="D3371" s="2" t="s">
        <v>232</v>
      </c>
      <c r="E3371" s="2" t="s">
        <v>67</v>
      </c>
      <c r="F3371" s="2">
        <v>50</v>
      </c>
      <c r="G3371" s="2" t="s">
        <v>69</v>
      </c>
      <c r="H3371" s="2" t="s">
        <v>151</v>
      </c>
      <c r="I3371" s="2" t="s">
        <v>46</v>
      </c>
      <c r="J3371" s="3">
        <v>45517</v>
      </c>
      <c r="K3371" s="3">
        <v>45535</v>
      </c>
      <c r="L3371" s="2" t="s">
        <v>38</v>
      </c>
      <c r="M3371" s="2" t="s">
        <v>111</v>
      </c>
      <c r="N3371" s="2" t="s">
        <v>112</v>
      </c>
      <c r="O3371" s="4">
        <v>1067000</v>
      </c>
      <c r="P3371" s="4">
        <v>226900</v>
      </c>
      <c r="Q3371" s="4">
        <v>840100</v>
      </c>
      <c r="R3371" s="2">
        <v>18</v>
      </c>
      <c r="S3371" s="5">
        <v>7.61</v>
      </c>
      <c r="T3371" s="4">
        <v>51999.86</v>
      </c>
      <c r="U3371" s="2" t="s">
        <v>73</v>
      </c>
      <c r="V3371" s="2" t="s">
        <v>33</v>
      </c>
      <c r="W3371" s="4">
        <v>935997.42</v>
      </c>
      <c r="X3371" s="4">
        <v>0</v>
      </c>
      <c r="Y3371" s="4">
        <v>935997.42</v>
      </c>
      <c r="Z3371" s="2">
        <v>0</v>
      </c>
      <c r="AA3371" s="2" t="s">
        <v>56</v>
      </c>
      <c r="AB3371" s="2" t="s">
        <v>15729</v>
      </c>
      <c r="AC3371" s="2" t="s">
        <v>332</v>
      </c>
      <c r="AD3371" s="2" t="s">
        <v>76</v>
      </c>
      <c r="AE3371" s="5">
        <v>78.73</v>
      </c>
      <c r="AF3371" s="2">
        <v>0</v>
      </c>
      <c r="AG3371" s="2" t="s">
        <v>77</v>
      </c>
      <c r="AH3371" s="2">
        <v>18</v>
      </c>
      <c r="AI3371" s="6" t="str">
        <f t="shared" si="156"/>
        <v>45-54</v>
      </c>
      <c r="AJ3371" s="11">
        <f>YEAR(tbl_LoanData[[#This Row],[Application Date]])</f>
        <v>2024</v>
      </c>
      <c r="AK3371" s="11" t="str">
        <f>TEXT(tbl_LoanData[[#This Row],[Application Date]],"MMMM")</f>
        <v>August</v>
      </c>
      <c r="AL3371" s="12">
        <f>DATE(YEAR(tbl_LoanData[[#This Row],[Application Date]]),MONTH(tbl_LoanData[[#This Row],[Application Date]]),1)</f>
        <v>45505</v>
      </c>
      <c r="AM3371" s="14">
        <f ca="1">IF(AND(tbl_LoanData[[#This Row],[Application Date]]&gt;=EOMONTH(TODAY(),-1)+1,tbl_LoanData[[#This Row],[Application Date]]&lt;=TODAY()),tbl_LoanData[[#This Row],[Loan Amount]],0)</f>
        <v>0</v>
      </c>
      <c r="AN3371" s="14">
        <f>tbl_LoanData[[#This Row],[Amount Paid]]-(Q3371-X3371)</f>
        <v>95897.420000000042</v>
      </c>
      <c r="AO3371" s="14">
        <f>IF(tbl_LoanData[[#This Row],[Application Status]]="Approved",1,0)</f>
        <v>1</v>
      </c>
      <c r="AP3371" s="22" t="str">
        <f t="shared" ca="1" si="157"/>
        <v/>
      </c>
      <c r="AQ3371" s="22" t="str">
        <f t="shared" ca="1" si="158"/>
        <v/>
      </c>
    </row>
    <row r="3372" spans="1:43" ht="14.4" customHeight="1" x14ac:dyDescent="0.3">
      <c r="A3372" s="2" t="s">
        <v>1626</v>
      </c>
      <c r="B3372" s="2" t="s">
        <v>1627</v>
      </c>
      <c r="C3372" s="2" t="s">
        <v>141</v>
      </c>
      <c r="D3372" s="2" t="s">
        <v>176</v>
      </c>
      <c r="E3372" s="2" t="s">
        <v>293</v>
      </c>
      <c r="F3372" s="2">
        <v>28</v>
      </c>
      <c r="G3372" s="2" t="s">
        <v>83</v>
      </c>
      <c r="H3372" s="2" t="s">
        <v>398</v>
      </c>
      <c r="I3372" s="2" t="s">
        <v>46</v>
      </c>
      <c r="J3372" s="3">
        <v>45535</v>
      </c>
      <c r="K3372" s="3"/>
      <c r="L3372" s="2" t="s">
        <v>37</v>
      </c>
      <c r="M3372" s="2" t="s">
        <v>260</v>
      </c>
      <c r="N3372" s="2" t="s">
        <v>457</v>
      </c>
      <c r="O3372" s="4">
        <v>99000</v>
      </c>
      <c r="P3372" s="4">
        <v>23300</v>
      </c>
      <c r="Q3372" s="4">
        <v>75700</v>
      </c>
      <c r="R3372" s="2">
        <v>48</v>
      </c>
      <c r="S3372" s="5">
        <v>5.4</v>
      </c>
      <c r="T3372" s="4">
        <v>1917.73</v>
      </c>
      <c r="U3372" s="2" t="s">
        <v>96</v>
      </c>
      <c r="V3372" s="2" t="s">
        <v>97</v>
      </c>
      <c r="W3372" s="4">
        <v>0</v>
      </c>
      <c r="X3372" s="4">
        <v>0</v>
      </c>
      <c r="Y3372" s="4">
        <v>92051.199999999997</v>
      </c>
      <c r="Z3372" s="2">
        <v>0</v>
      </c>
      <c r="AA3372" s="2" t="s">
        <v>97</v>
      </c>
      <c r="AB3372" s="2" t="s">
        <v>15730</v>
      </c>
      <c r="AC3372" s="2" t="s">
        <v>75</v>
      </c>
      <c r="AD3372" s="2" t="s">
        <v>76</v>
      </c>
      <c r="AE3372" s="5">
        <v>76.459999999999994</v>
      </c>
      <c r="AF3372" s="2">
        <v>0</v>
      </c>
      <c r="AG3372" s="2" t="s">
        <v>97</v>
      </c>
      <c r="AH3372" s="2"/>
      <c r="AI3372" s="6" t="str">
        <f t="shared" si="156"/>
        <v>25-34</v>
      </c>
      <c r="AJ3372" s="11">
        <f>YEAR(tbl_LoanData[[#This Row],[Application Date]])</f>
        <v>2024</v>
      </c>
      <c r="AK3372" s="11" t="str">
        <f>TEXT(tbl_LoanData[[#This Row],[Application Date]],"MMMM")</f>
        <v>August</v>
      </c>
      <c r="AL3372" s="12">
        <f>DATE(YEAR(tbl_LoanData[[#This Row],[Application Date]]),MONTH(tbl_LoanData[[#This Row],[Application Date]]),1)</f>
        <v>45505</v>
      </c>
      <c r="AM3372" s="14">
        <f ca="1">IF(AND(tbl_LoanData[[#This Row],[Application Date]]&gt;=EOMONTH(TODAY(),-1)+1,tbl_LoanData[[#This Row],[Application Date]]&lt;=TODAY()),tbl_LoanData[[#This Row],[Loan Amount]],0)</f>
        <v>0</v>
      </c>
      <c r="AN3372" s="14">
        <f>tbl_LoanData[[#This Row],[Amount Paid]]-(Q3372-X3372)</f>
        <v>-75700</v>
      </c>
      <c r="AO3372" s="14">
        <f>IF(tbl_LoanData[[#This Row],[Application Status]]="Approved",1,0)</f>
        <v>0</v>
      </c>
      <c r="AP3372" s="22" t="str">
        <f t="shared" ca="1" si="157"/>
        <v/>
      </c>
      <c r="AQ3372" s="22" t="str">
        <f t="shared" ca="1" si="158"/>
        <v/>
      </c>
    </row>
    <row r="3373" spans="1:43" x14ac:dyDescent="0.3">
      <c r="A3373" s="2" t="s">
        <v>1737</v>
      </c>
      <c r="B3373" s="2" t="s">
        <v>1738</v>
      </c>
      <c r="C3373" s="2" t="s">
        <v>331</v>
      </c>
      <c r="D3373" s="2" t="s">
        <v>82</v>
      </c>
      <c r="E3373" s="2" t="s">
        <v>385</v>
      </c>
      <c r="F3373" s="2">
        <v>43</v>
      </c>
      <c r="G3373" s="2" t="s">
        <v>83</v>
      </c>
      <c r="H3373" s="2" t="s">
        <v>259</v>
      </c>
      <c r="I3373" s="2" t="s">
        <v>43</v>
      </c>
      <c r="J3373" s="3">
        <v>45533</v>
      </c>
      <c r="K3373" s="3">
        <v>45542</v>
      </c>
      <c r="L3373" s="2" t="s">
        <v>39</v>
      </c>
      <c r="M3373" s="2" t="s">
        <v>85</v>
      </c>
      <c r="N3373" s="2" t="s">
        <v>373</v>
      </c>
      <c r="O3373" s="4">
        <v>2571000</v>
      </c>
      <c r="P3373" s="4">
        <v>1006300</v>
      </c>
      <c r="Q3373" s="4">
        <v>1564700</v>
      </c>
      <c r="R3373" s="2">
        <v>60</v>
      </c>
      <c r="S3373" s="5">
        <v>13.48</v>
      </c>
      <c r="T3373" s="4">
        <v>43655.13</v>
      </c>
      <c r="U3373" s="2" t="s">
        <v>73</v>
      </c>
      <c r="V3373" s="2" t="s">
        <v>74</v>
      </c>
      <c r="W3373" s="4">
        <v>1004067.99</v>
      </c>
      <c r="X3373" s="4">
        <v>1615239.81</v>
      </c>
      <c r="Y3373" s="4">
        <v>2619307.7999999998</v>
      </c>
      <c r="Z3373" s="2">
        <v>0</v>
      </c>
      <c r="AA3373" s="2" t="s">
        <v>56</v>
      </c>
      <c r="AB3373" s="2" t="s">
        <v>15734</v>
      </c>
      <c r="AC3373" s="2" t="s">
        <v>213</v>
      </c>
      <c r="AD3373" s="2" t="s">
        <v>76</v>
      </c>
      <c r="AE3373" s="5">
        <v>60.86</v>
      </c>
      <c r="AF3373" s="2">
        <v>0</v>
      </c>
      <c r="AG3373" s="2" t="s">
        <v>77</v>
      </c>
      <c r="AH3373" s="2">
        <v>9</v>
      </c>
      <c r="AI3373" s="6" t="str">
        <f t="shared" si="156"/>
        <v>35-44</v>
      </c>
      <c r="AJ3373" s="11">
        <f>YEAR(tbl_LoanData[[#This Row],[Application Date]])</f>
        <v>2024</v>
      </c>
      <c r="AK3373" s="11" t="str">
        <f>TEXT(tbl_LoanData[[#This Row],[Application Date]],"MMMM")</f>
        <v>August</v>
      </c>
      <c r="AL3373" s="12">
        <f>DATE(YEAR(tbl_LoanData[[#This Row],[Application Date]]),MONTH(tbl_LoanData[[#This Row],[Application Date]]),1)</f>
        <v>45505</v>
      </c>
      <c r="AM3373" s="14">
        <f ca="1">IF(AND(tbl_LoanData[[#This Row],[Application Date]]&gt;=EOMONTH(TODAY(),-1)+1,tbl_LoanData[[#This Row],[Application Date]]&lt;=TODAY()),tbl_LoanData[[#This Row],[Loan Amount]],0)</f>
        <v>0</v>
      </c>
      <c r="AN3373" s="14">
        <f>tbl_LoanData[[#This Row],[Amount Paid]]-(Q3373-X3373)</f>
        <v>1054607.8</v>
      </c>
      <c r="AO3373" s="14">
        <f>IF(tbl_LoanData[[#This Row],[Application Status]]="Approved",1,0)</f>
        <v>1</v>
      </c>
      <c r="AP3373" s="22" t="str">
        <f t="shared" ca="1" si="157"/>
        <v/>
      </c>
      <c r="AQ3373" s="22" t="str">
        <f t="shared" ca="1" si="158"/>
        <v/>
      </c>
    </row>
    <row r="3374" spans="1:43" ht="14.4" customHeight="1" x14ac:dyDescent="0.3">
      <c r="A3374" s="2" t="s">
        <v>1813</v>
      </c>
      <c r="B3374" s="2" t="s">
        <v>1814</v>
      </c>
      <c r="C3374" s="2" t="s">
        <v>606</v>
      </c>
      <c r="D3374" s="2" t="s">
        <v>232</v>
      </c>
      <c r="E3374" s="2" t="s">
        <v>150</v>
      </c>
      <c r="F3374" s="2">
        <v>49</v>
      </c>
      <c r="G3374" s="2" t="s">
        <v>69</v>
      </c>
      <c r="H3374" s="2" t="s">
        <v>70</v>
      </c>
      <c r="I3374" s="2" t="s">
        <v>50</v>
      </c>
      <c r="J3374" s="3">
        <v>45531</v>
      </c>
      <c r="K3374" s="3">
        <v>45548</v>
      </c>
      <c r="L3374" s="2" t="s">
        <v>36</v>
      </c>
      <c r="M3374" s="2" t="s">
        <v>71</v>
      </c>
      <c r="N3374" s="2" t="s">
        <v>162</v>
      </c>
      <c r="O3374" s="4">
        <v>1663000</v>
      </c>
      <c r="P3374" s="4">
        <v>559000</v>
      </c>
      <c r="Q3374" s="4">
        <v>1104000</v>
      </c>
      <c r="R3374" s="2">
        <v>48</v>
      </c>
      <c r="S3374" s="5">
        <v>9.4499999999999993</v>
      </c>
      <c r="T3374" s="4">
        <v>31694</v>
      </c>
      <c r="U3374" s="2" t="s">
        <v>73</v>
      </c>
      <c r="V3374" s="2" t="s">
        <v>74</v>
      </c>
      <c r="W3374" s="4">
        <v>728962</v>
      </c>
      <c r="X3374" s="4">
        <v>792350</v>
      </c>
      <c r="Y3374" s="4">
        <v>1521312</v>
      </c>
      <c r="Z3374" s="2">
        <v>0</v>
      </c>
      <c r="AA3374" s="2" t="s">
        <v>56</v>
      </c>
      <c r="AB3374" s="2" t="s">
        <v>15733</v>
      </c>
      <c r="AC3374" s="2" t="s">
        <v>106</v>
      </c>
      <c r="AD3374" s="2" t="s">
        <v>76</v>
      </c>
      <c r="AE3374" s="5">
        <v>66.39</v>
      </c>
      <c r="AF3374" s="2">
        <v>0</v>
      </c>
      <c r="AG3374" s="2" t="s">
        <v>77</v>
      </c>
      <c r="AH3374" s="2">
        <v>17</v>
      </c>
      <c r="AI3374" s="6" t="str">
        <f t="shared" si="156"/>
        <v>45-54</v>
      </c>
      <c r="AJ3374" s="11">
        <f>YEAR(tbl_LoanData[[#This Row],[Application Date]])</f>
        <v>2024</v>
      </c>
      <c r="AK3374" s="11" t="str">
        <f>TEXT(tbl_LoanData[[#This Row],[Application Date]],"MMMM")</f>
        <v>August</v>
      </c>
      <c r="AL3374" s="12">
        <f>DATE(YEAR(tbl_LoanData[[#This Row],[Application Date]]),MONTH(tbl_LoanData[[#This Row],[Application Date]]),1)</f>
        <v>45505</v>
      </c>
      <c r="AM3374" s="14">
        <f ca="1">IF(AND(tbl_LoanData[[#This Row],[Application Date]]&gt;=EOMONTH(TODAY(),-1)+1,tbl_LoanData[[#This Row],[Application Date]]&lt;=TODAY()),tbl_LoanData[[#This Row],[Loan Amount]],0)</f>
        <v>0</v>
      </c>
      <c r="AN3374" s="14">
        <f>tbl_LoanData[[#This Row],[Amount Paid]]-(Q3374-X3374)</f>
        <v>417312</v>
      </c>
      <c r="AO3374" s="14">
        <f>IF(tbl_LoanData[[#This Row],[Application Status]]="Approved",1,0)</f>
        <v>1</v>
      </c>
      <c r="AP3374" s="22" t="str">
        <f t="shared" ca="1" si="157"/>
        <v/>
      </c>
      <c r="AQ3374" s="22" t="str">
        <f t="shared" ca="1" si="158"/>
        <v/>
      </c>
    </row>
    <row r="3375" spans="1:43" ht="14.4" customHeight="1" x14ac:dyDescent="0.3">
      <c r="A3375" s="2" t="s">
        <v>1843</v>
      </c>
      <c r="B3375" s="2" t="s">
        <v>1844</v>
      </c>
      <c r="C3375" s="2" t="s">
        <v>171</v>
      </c>
      <c r="D3375" s="2" t="s">
        <v>102</v>
      </c>
      <c r="E3375" s="2" t="s">
        <v>311</v>
      </c>
      <c r="F3375" s="2">
        <v>32</v>
      </c>
      <c r="G3375" s="2" t="s">
        <v>69</v>
      </c>
      <c r="H3375" s="2" t="s">
        <v>285</v>
      </c>
      <c r="I3375" s="2" t="s">
        <v>55</v>
      </c>
      <c r="J3375" s="3">
        <v>45518</v>
      </c>
      <c r="K3375" s="3">
        <v>45537</v>
      </c>
      <c r="L3375" s="2" t="s">
        <v>39</v>
      </c>
      <c r="M3375" s="2" t="s">
        <v>157</v>
      </c>
      <c r="N3375" s="2" t="s">
        <v>158</v>
      </c>
      <c r="O3375" s="4">
        <v>1873000</v>
      </c>
      <c r="P3375" s="4">
        <v>626300</v>
      </c>
      <c r="Q3375" s="4">
        <v>1246700</v>
      </c>
      <c r="R3375" s="2">
        <v>36</v>
      </c>
      <c r="S3375" s="5">
        <v>11.96</v>
      </c>
      <c r="T3375" s="4">
        <v>47056</v>
      </c>
      <c r="U3375" s="2" t="s">
        <v>73</v>
      </c>
      <c r="V3375" s="2" t="s">
        <v>74</v>
      </c>
      <c r="W3375" s="4">
        <v>1082288</v>
      </c>
      <c r="X3375" s="4">
        <v>611727.96</v>
      </c>
      <c r="Y3375" s="4">
        <v>1694015.96</v>
      </c>
      <c r="Z3375" s="2">
        <v>0</v>
      </c>
      <c r="AA3375" s="2" t="s">
        <v>56</v>
      </c>
      <c r="AB3375" s="2" t="s">
        <v>15727</v>
      </c>
      <c r="AC3375" s="2" t="s">
        <v>146</v>
      </c>
      <c r="AD3375" s="2" t="s">
        <v>76</v>
      </c>
      <c r="AE3375" s="5">
        <v>66.56</v>
      </c>
      <c r="AF3375" s="2">
        <v>0</v>
      </c>
      <c r="AG3375" s="2" t="s">
        <v>77</v>
      </c>
      <c r="AH3375" s="2">
        <v>19</v>
      </c>
      <c r="AI3375" s="6" t="str">
        <f t="shared" si="156"/>
        <v>25-34</v>
      </c>
      <c r="AJ3375" s="11">
        <f>YEAR(tbl_LoanData[[#This Row],[Application Date]])</f>
        <v>2024</v>
      </c>
      <c r="AK3375" s="11" t="str">
        <f>TEXT(tbl_LoanData[[#This Row],[Application Date]],"MMMM")</f>
        <v>August</v>
      </c>
      <c r="AL3375" s="12">
        <f>DATE(YEAR(tbl_LoanData[[#This Row],[Application Date]]),MONTH(tbl_LoanData[[#This Row],[Application Date]]),1)</f>
        <v>45505</v>
      </c>
      <c r="AM3375" s="14">
        <f ca="1">IF(AND(tbl_LoanData[[#This Row],[Application Date]]&gt;=EOMONTH(TODAY(),-1)+1,tbl_LoanData[[#This Row],[Application Date]]&lt;=TODAY()),tbl_LoanData[[#This Row],[Loan Amount]],0)</f>
        <v>0</v>
      </c>
      <c r="AN3375" s="14">
        <f>tbl_LoanData[[#This Row],[Amount Paid]]-(Q3375-X3375)</f>
        <v>447315.95999999996</v>
      </c>
      <c r="AO3375" s="14">
        <f>IF(tbl_LoanData[[#This Row],[Application Status]]="Approved",1,0)</f>
        <v>1</v>
      </c>
      <c r="AP3375" s="22" t="str">
        <f t="shared" ca="1" si="157"/>
        <v/>
      </c>
      <c r="AQ3375" s="22" t="str">
        <f t="shared" ca="1" si="158"/>
        <v/>
      </c>
    </row>
    <row r="3376" spans="1:43" ht="14.4" customHeight="1" x14ac:dyDescent="0.3">
      <c r="A3376" s="2" t="s">
        <v>1949</v>
      </c>
      <c r="B3376" s="2" t="s">
        <v>1950</v>
      </c>
      <c r="C3376" s="2" t="s">
        <v>304</v>
      </c>
      <c r="D3376" s="2" t="s">
        <v>117</v>
      </c>
      <c r="E3376" s="2" t="s">
        <v>312</v>
      </c>
      <c r="F3376" s="2">
        <v>64</v>
      </c>
      <c r="G3376" s="2" t="s">
        <v>83</v>
      </c>
      <c r="H3376" s="2" t="s">
        <v>273</v>
      </c>
      <c r="I3376" s="2" t="s">
        <v>45</v>
      </c>
      <c r="J3376" s="3">
        <v>45526</v>
      </c>
      <c r="K3376" s="3">
        <v>45543</v>
      </c>
      <c r="L3376" s="2" t="s">
        <v>38</v>
      </c>
      <c r="M3376" s="2" t="s">
        <v>111</v>
      </c>
      <c r="N3376" s="2" t="s">
        <v>112</v>
      </c>
      <c r="O3376" s="4">
        <v>1898000</v>
      </c>
      <c r="P3376" s="4">
        <v>301400</v>
      </c>
      <c r="Q3376" s="4">
        <v>1596600</v>
      </c>
      <c r="R3376" s="2">
        <v>18</v>
      </c>
      <c r="S3376" s="5">
        <v>14.82</v>
      </c>
      <c r="T3376" s="4">
        <v>108418.01</v>
      </c>
      <c r="U3376" s="2" t="s">
        <v>73</v>
      </c>
      <c r="V3376" s="2" t="s">
        <v>33</v>
      </c>
      <c r="W3376" s="4">
        <v>1951524.18</v>
      </c>
      <c r="X3376" s="4">
        <v>0</v>
      </c>
      <c r="Y3376" s="4">
        <v>1951524.18</v>
      </c>
      <c r="Z3376" s="2">
        <v>0</v>
      </c>
      <c r="AA3376" s="2" t="s">
        <v>56</v>
      </c>
      <c r="AB3376" s="2" t="s">
        <v>15736</v>
      </c>
      <c r="AC3376" s="2" t="s">
        <v>129</v>
      </c>
      <c r="AD3376" s="2" t="s">
        <v>76</v>
      </c>
      <c r="AE3376" s="5">
        <v>84.12</v>
      </c>
      <c r="AF3376" s="2">
        <v>0</v>
      </c>
      <c r="AG3376" s="2" t="s">
        <v>77</v>
      </c>
      <c r="AH3376" s="2">
        <v>17</v>
      </c>
      <c r="AI3376" s="6" t="str">
        <f t="shared" si="156"/>
        <v>55-64</v>
      </c>
      <c r="AJ3376" s="11">
        <f>YEAR(tbl_LoanData[[#This Row],[Application Date]])</f>
        <v>2024</v>
      </c>
      <c r="AK3376" s="11" t="str">
        <f>TEXT(tbl_LoanData[[#This Row],[Application Date]],"MMMM")</f>
        <v>August</v>
      </c>
      <c r="AL3376" s="12">
        <f>DATE(YEAR(tbl_LoanData[[#This Row],[Application Date]]),MONTH(tbl_LoanData[[#This Row],[Application Date]]),1)</f>
        <v>45505</v>
      </c>
      <c r="AM3376" s="14">
        <f ca="1">IF(AND(tbl_LoanData[[#This Row],[Application Date]]&gt;=EOMONTH(TODAY(),-1)+1,tbl_LoanData[[#This Row],[Application Date]]&lt;=TODAY()),tbl_LoanData[[#This Row],[Loan Amount]],0)</f>
        <v>0</v>
      </c>
      <c r="AN3376" s="14">
        <f>tbl_LoanData[[#This Row],[Amount Paid]]-(Q3376-X3376)</f>
        <v>354924.17999999993</v>
      </c>
      <c r="AO3376" s="14">
        <f>IF(tbl_LoanData[[#This Row],[Application Status]]="Approved",1,0)</f>
        <v>1</v>
      </c>
      <c r="AP3376" s="22" t="str">
        <f t="shared" ca="1" si="157"/>
        <v/>
      </c>
      <c r="AQ3376" s="22" t="str">
        <f t="shared" ca="1" si="158"/>
        <v/>
      </c>
    </row>
    <row r="3377" spans="1:43" ht="14.4" customHeight="1" x14ac:dyDescent="0.3">
      <c r="A3377" s="2" t="s">
        <v>2031</v>
      </c>
      <c r="B3377" s="2" t="s">
        <v>2032</v>
      </c>
      <c r="C3377" s="2" t="s">
        <v>331</v>
      </c>
      <c r="D3377" s="2" t="s">
        <v>117</v>
      </c>
      <c r="E3377" s="2" t="s">
        <v>232</v>
      </c>
      <c r="F3377" s="2">
        <v>31</v>
      </c>
      <c r="G3377" s="2" t="s">
        <v>83</v>
      </c>
      <c r="H3377" s="2" t="s">
        <v>398</v>
      </c>
      <c r="I3377" s="2" t="s">
        <v>46</v>
      </c>
      <c r="J3377" s="3">
        <v>45534</v>
      </c>
      <c r="K3377" s="3">
        <v>45539</v>
      </c>
      <c r="L3377" s="2" t="s">
        <v>40</v>
      </c>
      <c r="M3377" s="2" t="s">
        <v>111</v>
      </c>
      <c r="N3377" s="2" t="s">
        <v>369</v>
      </c>
      <c r="O3377" s="4">
        <v>1210000</v>
      </c>
      <c r="P3377" s="4">
        <v>402000</v>
      </c>
      <c r="Q3377" s="4">
        <v>808000</v>
      </c>
      <c r="R3377" s="2">
        <v>36</v>
      </c>
      <c r="S3377" s="5">
        <v>14.8</v>
      </c>
      <c r="T3377" s="4">
        <v>32409.78</v>
      </c>
      <c r="U3377" s="2" t="s">
        <v>73</v>
      </c>
      <c r="V3377" s="2" t="s">
        <v>74</v>
      </c>
      <c r="W3377" s="4">
        <v>745424.94</v>
      </c>
      <c r="X3377" s="4">
        <v>421327.06</v>
      </c>
      <c r="Y3377" s="4">
        <v>1166752</v>
      </c>
      <c r="Z3377" s="2">
        <v>0</v>
      </c>
      <c r="AA3377" s="2" t="s">
        <v>56</v>
      </c>
      <c r="AB3377" s="2" t="s">
        <v>15729</v>
      </c>
      <c r="AC3377" s="2" t="s">
        <v>138</v>
      </c>
      <c r="AD3377" s="2" t="s">
        <v>76</v>
      </c>
      <c r="AE3377" s="5">
        <v>66.78</v>
      </c>
      <c r="AF3377" s="2">
        <v>0</v>
      </c>
      <c r="AG3377" s="2" t="s">
        <v>77</v>
      </c>
      <c r="AH3377" s="2">
        <v>5</v>
      </c>
      <c r="AI3377" s="6" t="str">
        <f t="shared" si="156"/>
        <v>25-34</v>
      </c>
      <c r="AJ3377" s="11">
        <f>YEAR(tbl_LoanData[[#This Row],[Application Date]])</f>
        <v>2024</v>
      </c>
      <c r="AK3377" s="11" t="str">
        <f>TEXT(tbl_LoanData[[#This Row],[Application Date]],"MMMM")</f>
        <v>August</v>
      </c>
      <c r="AL3377" s="12">
        <f>DATE(YEAR(tbl_LoanData[[#This Row],[Application Date]]),MONTH(tbl_LoanData[[#This Row],[Application Date]]),1)</f>
        <v>45505</v>
      </c>
      <c r="AM3377" s="14">
        <f ca="1">IF(AND(tbl_LoanData[[#This Row],[Application Date]]&gt;=EOMONTH(TODAY(),-1)+1,tbl_LoanData[[#This Row],[Application Date]]&lt;=TODAY()),tbl_LoanData[[#This Row],[Loan Amount]],0)</f>
        <v>0</v>
      </c>
      <c r="AN3377" s="14">
        <f>tbl_LoanData[[#This Row],[Amount Paid]]-(Q3377-X3377)</f>
        <v>358751.99999999994</v>
      </c>
      <c r="AO3377" s="14">
        <f>IF(tbl_LoanData[[#This Row],[Application Status]]="Approved",1,0)</f>
        <v>1</v>
      </c>
      <c r="AP3377" s="22" t="str">
        <f t="shared" ca="1" si="157"/>
        <v/>
      </c>
      <c r="AQ3377" s="22" t="str">
        <f t="shared" ca="1" si="158"/>
        <v/>
      </c>
    </row>
    <row r="3378" spans="1:43" x14ac:dyDescent="0.3">
      <c r="A3378" s="2" t="s">
        <v>2075</v>
      </c>
      <c r="B3378" s="2" t="s">
        <v>2076</v>
      </c>
      <c r="C3378" s="2" t="s">
        <v>439</v>
      </c>
      <c r="D3378" s="2" t="s">
        <v>134</v>
      </c>
      <c r="E3378" s="2" t="s">
        <v>82</v>
      </c>
      <c r="F3378" s="2">
        <v>65</v>
      </c>
      <c r="G3378" s="2" t="s">
        <v>83</v>
      </c>
      <c r="H3378" s="2" t="s">
        <v>398</v>
      </c>
      <c r="I3378" s="2" t="s">
        <v>46</v>
      </c>
      <c r="J3378" s="3">
        <v>45534</v>
      </c>
      <c r="K3378" s="3">
        <v>45555</v>
      </c>
      <c r="L3378" s="2" t="s">
        <v>39</v>
      </c>
      <c r="M3378" s="2" t="s">
        <v>85</v>
      </c>
      <c r="N3378" s="2" t="s">
        <v>373</v>
      </c>
      <c r="O3378" s="4">
        <v>2389000</v>
      </c>
      <c r="P3378" s="4">
        <v>430000</v>
      </c>
      <c r="Q3378" s="4">
        <v>1959000</v>
      </c>
      <c r="R3378" s="2">
        <v>36</v>
      </c>
      <c r="S3378" s="5">
        <v>14.77</v>
      </c>
      <c r="T3378" s="4">
        <v>78528.69</v>
      </c>
      <c r="U3378" s="2" t="s">
        <v>73</v>
      </c>
      <c r="V3378" s="2" t="s">
        <v>74</v>
      </c>
      <c r="W3378" s="4">
        <v>1806159.87</v>
      </c>
      <c r="X3378" s="4">
        <v>1020873.03</v>
      </c>
      <c r="Y3378" s="4">
        <v>2827032.9</v>
      </c>
      <c r="Z3378" s="2">
        <v>0</v>
      </c>
      <c r="AA3378" s="2" t="s">
        <v>56</v>
      </c>
      <c r="AB3378" s="2" t="s">
        <v>15733</v>
      </c>
      <c r="AC3378" s="2" t="s">
        <v>129</v>
      </c>
      <c r="AD3378" s="2" t="s">
        <v>76</v>
      </c>
      <c r="AE3378" s="5">
        <v>82</v>
      </c>
      <c r="AF3378" s="2">
        <v>0</v>
      </c>
      <c r="AG3378" s="2" t="s">
        <v>77</v>
      </c>
      <c r="AH3378" s="2">
        <v>21</v>
      </c>
      <c r="AI3378" s="6" t="str">
        <f t="shared" si="156"/>
        <v>65+</v>
      </c>
      <c r="AJ3378" s="11">
        <f>YEAR(tbl_LoanData[[#This Row],[Application Date]])</f>
        <v>2024</v>
      </c>
      <c r="AK3378" s="11" t="str">
        <f>TEXT(tbl_LoanData[[#This Row],[Application Date]],"MMMM")</f>
        <v>August</v>
      </c>
      <c r="AL3378" s="12">
        <f>DATE(YEAR(tbl_LoanData[[#This Row],[Application Date]]),MONTH(tbl_LoanData[[#This Row],[Application Date]]),1)</f>
        <v>45505</v>
      </c>
      <c r="AM3378" s="14">
        <f ca="1">IF(AND(tbl_LoanData[[#This Row],[Application Date]]&gt;=EOMONTH(TODAY(),-1)+1,tbl_LoanData[[#This Row],[Application Date]]&lt;=TODAY()),tbl_LoanData[[#This Row],[Loan Amount]],0)</f>
        <v>0</v>
      </c>
      <c r="AN3378" s="14">
        <f>tbl_LoanData[[#This Row],[Amount Paid]]-(Q3378-X3378)</f>
        <v>868032.90000000014</v>
      </c>
      <c r="AO3378" s="14">
        <f>IF(tbl_LoanData[[#This Row],[Application Status]]="Approved",1,0)</f>
        <v>1</v>
      </c>
      <c r="AP3378" s="22" t="str">
        <f t="shared" ca="1" si="157"/>
        <v/>
      </c>
      <c r="AQ3378" s="22" t="str">
        <f t="shared" ca="1" si="158"/>
        <v/>
      </c>
    </row>
    <row r="3379" spans="1:43" ht="14.4" customHeight="1" x14ac:dyDescent="0.3">
      <c r="A3379" s="2" t="s">
        <v>2139</v>
      </c>
      <c r="B3379" s="2" t="s">
        <v>2140</v>
      </c>
      <c r="C3379" s="2" t="s">
        <v>482</v>
      </c>
      <c r="D3379" s="2" t="s">
        <v>117</v>
      </c>
      <c r="E3379" s="2" t="s">
        <v>255</v>
      </c>
      <c r="F3379" s="2">
        <v>34</v>
      </c>
      <c r="G3379" s="2" t="s">
        <v>69</v>
      </c>
      <c r="H3379" s="2" t="s">
        <v>211</v>
      </c>
      <c r="I3379" s="2" t="s">
        <v>50</v>
      </c>
      <c r="J3379" s="3">
        <v>45524</v>
      </c>
      <c r="K3379" s="3"/>
      <c r="L3379" s="2" t="s">
        <v>37</v>
      </c>
      <c r="M3379" s="2" t="s">
        <v>94</v>
      </c>
      <c r="N3379" s="2" t="s">
        <v>568</v>
      </c>
      <c r="O3379" s="4">
        <v>244000</v>
      </c>
      <c r="P3379" s="4">
        <v>30100</v>
      </c>
      <c r="Q3379" s="4">
        <v>213900</v>
      </c>
      <c r="R3379" s="2">
        <v>36</v>
      </c>
      <c r="S3379" s="5">
        <v>6.9</v>
      </c>
      <c r="T3379" s="4">
        <v>7171.59</v>
      </c>
      <c r="U3379" s="2" t="s">
        <v>96</v>
      </c>
      <c r="V3379" s="2" t="s">
        <v>97</v>
      </c>
      <c r="W3379" s="4">
        <v>0</v>
      </c>
      <c r="X3379" s="4">
        <v>0</v>
      </c>
      <c r="Y3379" s="4">
        <v>258177.3</v>
      </c>
      <c r="Z3379" s="2">
        <v>0</v>
      </c>
      <c r="AA3379" s="2" t="s">
        <v>97</v>
      </c>
      <c r="AB3379" s="2" t="s">
        <v>15728</v>
      </c>
      <c r="AC3379" s="2" t="s">
        <v>213</v>
      </c>
      <c r="AD3379" s="2" t="s">
        <v>76</v>
      </c>
      <c r="AE3379" s="5">
        <v>87.66</v>
      </c>
      <c r="AF3379" s="2">
        <v>0</v>
      </c>
      <c r="AG3379" s="2" t="s">
        <v>97</v>
      </c>
      <c r="AH3379" s="2"/>
      <c r="AI3379" s="6" t="str">
        <f t="shared" si="156"/>
        <v>25-34</v>
      </c>
      <c r="AJ3379" s="11">
        <f>YEAR(tbl_LoanData[[#This Row],[Application Date]])</f>
        <v>2024</v>
      </c>
      <c r="AK3379" s="11" t="str">
        <f>TEXT(tbl_LoanData[[#This Row],[Application Date]],"MMMM")</f>
        <v>August</v>
      </c>
      <c r="AL3379" s="12">
        <f>DATE(YEAR(tbl_LoanData[[#This Row],[Application Date]]),MONTH(tbl_LoanData[[#This Row],[Application Date]]),1)</f>
        <v>45505</v>
      </c>
      <c r="AM3379" s="14">
        <f ca="1">IF(AND(tbl_LoanData[[#This Row],[Application Date]]&gt;=EOMONTH(TODAY(),-1)+1,tbl_LoanData[[#This Row],[Application Date]]&lt;=TODAY()),tbl_LoanData[[#This Row],[Loan Amount]],0)</f>
        <v>0</v>
      </c>
      <c r="AN3379" s="14">
        <f>tbl_LoanData[[#This Row],[Amount Paid]]-(Q3379-X3379)</f>
        <v>-213900</v>
      </c>
      <c r="AO3379" s="14">
        <f>IF(tbl_LoanData[[#This Row],[Application Status]]="Approved",1,0)</f>
        <v>0</v>
      </c>
      <c r="AP3379" s="22" t="str">
        <f t="shared" ca="1" si="157"/>
        <v/>
      </c>
      <c r="AQ3379" s="22" t="str">
        <f t="shared" ca="1" si="158"/>
        <v/>
      </c>
    </row>
    <row r="3380" spans="1:43" ht="14.4" customHeight="1" x14ac:dyDescent="0.3">
      <c r="A3380" s="2" t="s">
        <v>2219</v>
      </c>
      <c r="B3380" s="2" t="s">
        <v>2220</v>
      </c>
      <c r="C3380" s="2" t="s">
        <v>149</v>
      </c>
      <c r="D3380" s="2" t="s">
        <v>67</v>
      </c>
      <c r="E3380" s="2" t="s">
        <v>323</v>
      </c>
      <c r="F3380" s="2">
        <v>36</v>
      </c>
      <c r="G3380" s="2" t="s">
        <v>83</v>
      </c>
      <c r="H3380" s="2" t="s">
        <v>313</v>
      </c>
      <c r="I3380" s="2" t="s">
        <v>44</v>
      </c>
      <c r="J3380" s="3">
        <v>45529</v>
      </c>
      <c r="K3380" s="3">
        <v>45549</v>
      </c>
      <c r="L3380" s="2" t="s">
        <v>37</v>
      </c>
      <c r="M3380" s="2" t="s">
        <v>260</v>
      </c>
      <c r="N3380" s="2" t="s">
        <v>261</v>
      </c>
      <c r="O3380" s="4">
        <v>246000</v>
      </c>
      <c r="P3380" s="4">
        <v>96900</v>
      </c>
      <c r="Q3380" s="4">
        <v>149100</v>
      </c>
      <c r="R3380" s="2">
        <v>36</v>
      </c>
      <c r="S3380" s="5">
        <v>14.34</v>
      </c>
      <c r="T3380" s="4">
        <v>5923.41</v>
      </c>
      <c r="U3380" s="2" t="s">
        <v>73</v>
      </c>
      <c r="V3380" s="2" t="s">
        <v>74</v>
      </c>
      <c r="W3380" s="4">
        <v>136238.43</v>
      </c>
      <c r="X3380" s="4">
        <v>77004.39</v>
      </c>
      <c r="Y3380" s="4">
        <v>213242.82</v>
      </c>
      <c r="Z3380" s="2">
        <v>0</v>
      </c>
      <c r="AA3380" s="2" t="s">
        <v>56</v>
      </c>
      <c r="AB3380" s="2" t="s">
        <v>15731</v>
      </c>
      <c r="AC3380" s="2" t="s">
        <v>360</v>
      </c>
      <c r="AD3380" s="2" t="s">
        <v>76</v>
      </c>
      <c r="AE3380" s="5">
        <v>60.61</v>
      </c>
      <c r="AF3380" s="2">
        <v>0</v>
      </c>
      <c r="AG3380" s="2" t="s">
        <v>77</v>
      </c>
      <c r="AH3380" s="2">
        <v>20</v>
      </c>
      <c r="AI3380" s="6" t="str">
        <f t="shared" si="156"/>
        <v>35-44</v>
      </c>
      <c r="AJ3380" s="11">
        <f>YEAR(tbl_LoanData[[#This Row],[Application Date]])</f>
        <v>2024</v>
      </c>
      <c r="AK3380" s="11" t="str">
        <f>TEXT(tbl_LoanData[[#This Row],[Application Date]],"MMMM")</f>
        <v>August</v>
      </c>
      <c r="AL3380" s="12">
        <f>DATE(YEAR(tbl_LoanData[[#This Row],[Application Date]]),MONTH(tbl_LoanData[[#This Row],[Application Date]]),1)</f>
        <v>45505</v>
      </c>
      <c r="AM3380" s="14">
        <f ca="1">IF(AND(tbl_LoanData[[#This Row],[Application Date]]&gt;=EOMONTH(TODAY(),-1)+1,tbl_LoanData[[#This Row],[Application Date]]&lt;=TODAY()),tbl_LoanData[[#This Row],[Loan Amount]],0)</f>
        <v>0</v>
      </c>
      <c r="AN3380" s="14">
        <f>tbl_LoanData[[#This Row],[Amount Paid]]-(Q3380-X3380)</f>
        <v>64142.819999999992</v>
      </c>
      <c r="AO3380" s="14">
        <f>IF(tbl_LoanData[[#This Row],[Application Status]]="Approved",1,0)</f>
        <v>1</v>
      </c>
      <c r="AP3380" s="22" t="str">
        <f t="shared" ca="1" si="157"/>
        <v/>
      </c>
      <c r="AQ3380" s="22" t="str">
        <f t="shared" ca="1" si="158"/>
        <v/>
      </c>
    </row>
    <row r="3381" spans="1:43" ht="14.4" customHeight="1" x14ac:dyDescent="0.3">
      <c r="A3381" s="2" t="s">
        <v>2329</v>
      </c>
      <c r="B3381" s="2" t="s">
        <v>2330</v>
      </c>
      <c r="C3381" s="2" t="s">
        <v>141</v>
      </c>
      <c r="D3381" s="2" t="s">
        <v>189</v>
      </c>
      <c r="E3381" s="2" t="s">
        <v>255</v>
      </c>
      <c r="F3381" s="2">
        <v>40</v>
      </c>
      <c r="G3381" s="2" t="s">
        <v>83</v>
      </c>
      <c r="H3381" s="2" t="s">
        <v>516</v>
      </c>
      <c r="I3381" s="2" t="s">
        <v>53</v>
      </c>
      <c r="J3381" s="3">
        <v>45508</v>
      </c>
      <c r="K3381" s="3"/>
      <c r="L3381" s="2" t="s">
        <v>36</v>
      </c>
      <c r="M3381" s="2" t="s">
        <v>71</v>
      </c>
      <c r="N3381" s="2" t="s">
        <v>162</v>
      </c>
      <c r="O3381" s="4">
        <v>1716000</v>
      </c>
      <c r="P3381" s="4">
        <v>379400</v>
      </c>
      <c r="Q3381" s="4">
        <v>1336600</v>
      </c>
      <c r="R3381" s="2">
        <v>48</v>
      </c>
      <c r="S3381" s="5">
        <v>10.69</v>
      </c>
      <c r="T3381" s="4">
        <v>39752.71</v>
      </c>
      <c r="U3381" s="2" t="s">
        <v>113</v>
      </c>
      <c r="V3381" s="2" t="s">
        <v>97</v>
      </c>
      <c r="W3381" s="4">
        <v>0</v>
      </c>
      <c r="X3381" s="4">
        <v>0</v>
      </c>
      <c r="Y3381" s="4">
        <v>1908130.16</v>
      </c>
      <c r="Z3381" s="2">
        <v>0</v>
      </c>
      <c r="AA3381" s="2" t="s">
        <v>97</v>
      </c>
      <c r="AB3381" s="2" t="s">
        <v>15736</v>
      </c>
      <c r="AC3381" s="2" t="s">
        <v>213</v>
      </c>
      <c r="AD3381" s="2" t="s">
        <v>76</v>
      </c>
      <c r="AE3381" s="5">
        <v>77.89</v>
      </c>
      <c r="AF3381" s="2">
        <v>0</v>
      </c>
      <c r="AG3381" s="2" t="s">
        <v>97</v>
      </c>
      <c r="AH3381" s="2"/>
      <c r="AI3381" s="6" t="str">
        <f t="shared" si="156"/>
        <v>35-44</v>
      </c>
      <c r="AJ3381" s="11">
        <f>YEAR(tbl_LoanData[[#This Row],[Application Date]])</f>
        <v>2024</v>
      </c>
      <c r="AK3381" s="11" t="str">
        <f>TEXT(tbl_LoanData[[#This Row],[Application Date]],"MMMM")</f>
        <v>August</v>
      </c>
      <c r="AL3381" s="12">
        <f>DATE(YEAR(tbl_LoanData[[#This Row],[Application Date]]),MONTH(tbl_LoanData[[#This Row],[Application Date]]),1)</f>
        <v>45505</v>
      </c>
      <c r="AM3381" s="14">
        <f ca="1">IF(AND(tbl_LoanData[[#This Row],[Application Date]]&gt;=EOMONTH(TODAY(),-1)+1,tbl_LoanData[[#This Row],[Application Date]]&lt;=TODAY()),tbl_LoanData[[#This Row],[Loan Amount]],0)</f>
        <v>0</v>
      </c>
      <c r="AN3381" s="14">
        <f>tbl_LoanData[[#This Row],[Amount Paid]]-(Q3381-X3381)</f>
        <v>-1336600</v>
      </c>
      <c r="AO3381" s="14">
        <f>IF(tbl_LoanData[[#This Row],[Application Status]]="Approved",1,0)</f>
        <v>0</v>
      </c>
      <c r="AP3381" s="22" t="str">
        <f t="shared" ca="1" si="157"/>
        <v/>
      </c>
      <c r="AQ3381" s="22" t="str">
        <f t="shared" ca="1" si="158"/>
        <v/>
      </c>
    </row>
    <row r="3382" spans="1:43" x14ac:dyDescent="0.3">
      <c r="A3382" s="2" t="s">
        <v>2335</v>
      </c>
      <c r="B3382" s="2" t="s">
        <v>2336</v>
      </c>
      <c r="C3382" s="2" t="s">
        <v>292</v>
      </c>
      <c r="D3382" s="2" t="s">
        <v>254</v>
      </c>
      <c r="E3382" s="2" t="s">
        <v>183</v>
      </c>
      <c r="F3382" s="2">
        <v>32</v>
      </c>
      <c r="G3382" s="2" t="s">
        <v>83</v>
      </c>
      <c r="H3382" s="2" t="s">
        <v>466</v>
      </c>
      <c r="I3382" s="2" t="s">
        <v>43</v>
      </c>
      <c r="J3382" s="3">
        <v>45533</v>
      </c>
      <c r="K3382" s="3">
        <v>45545</v>
      </c>
      <c r="L3382" s="2" t="s">
        <v>41</v>
      </c>
      <c r="M3382" s="2" t="s">
        <v>184</v>
      </c>
      <c r="N3382" s="2" t="s">
        <v>185</v>
      </c>
      <c r="O3382" s="4">
        <v>2281000</v>
      </c>
      <c r="P3382" s="4">
        <v>585600</v>
      </c>
      <c r="Q3382" s="4">
        <v>1695400</v>
      </c>
      <c r="R3382" s="2">
        <v>48</v>
      </c>
      <c r="S3382" s="5">
        <v>14.71</v>
      </c>
      <c r="T3382" s="4">
        <v>56103.61</v>
      </c>
      <c r="U3382" s="2" t="s">
        <v>73</v>
      </c>
      <c r="V3382" s="2" t="s">
        <v>74</v>
      </c>
      <c r="W3382" s="4">
        <v>1009864.98</v>
      </c>
      <c r="X3382" s="4">
        <v>1683108.38</v>
      </c>
      <c r="Y3382" s="4">
        <v>2692973.36</v>
      </c>
      <c r="Z3382" s="2">
        <v>140</v>
      </c>
      <c r="AA3382" s="2" t="s">
        <v>60</v>
      </c>
      <c r="AB3382" s="2" t="s">
        <v>15734</v>
      </c>
      <c r="AC3382" s="2" t="s">
        <v>75</v>
      </c>
      <c r="AD3382" s="2" t="s">
        <v>76</v>
      </c>
      <c r="AE3382" s="5">
        <v>74.33</v>
      </c>
      <c r="AF3382" s="2">
        <v>5</v>
      </c>
      <c r="AG3382" s="2" t="s">
        <v>130</v>
      </c>
      <c r="AH3382" s="2">
        <v>12</v>
      </c>
      <c r="AI3382" s="6" t="str">
        <f t="shared" si="156"/>
        <v>25-34</v>
      </c>
      <c r="AJ3382" s="11">
        <f>YEAR(tbl_LoanData[[#This Row],[Application Date]])</f>
        <v>2024</v>
      </c>
      <c r="AK3382" s="11" t="str">
        <f>TEXT(tbl_LoanData[[#This Row],[Application Date]],"MMMM")</f>
        <v>August</v>
      </c>
      <c r="AL3382" s="12">
        <f>DATE(YEAR(tbl_LoanData[[#This Row],[Application Date]]),MONTH(tbl_LoanData[[#This Row],[Application Date]]),1)</f>
        <v>45505</v>
      </c>
      <c r="AM3382" s="14">
        <f ca="1">IF(AND(tbl_LoanData[[#This Row],[Application Date]]&gt;=EOMONTH(TODAY(),-1)+1,tbl_LoanData[[#This Row],[Application Date]]&lt;=TODAY()),tbl_LoanData[[#This Row],[Loan Amount]],0)</f>
        <v>0</v>
      </c>
      <c r="AN3382" s="14">
        <f>tbl_LoanData[[#This Row],[Amount Paid]]-(Q3382-X3382)</f>
        <v>997573.35999999987</v>
      </c>
      <c r="AO3382" s="14">
        <f>IF(tbl_LoanData[[#This Row],[Application Status]]="Approved",1,0)</f>
        <v>1</v>
      </c>
      <c r="AP3382" s="22" t="str">
        <f t="shared" ca="1" si="157"/>
        <v/>
      </c>
      <c r="AQ3382" s="22" t="str">
        <f t="shared" ca="1" si="158"/>
        <v/>
      </c>
    </row>
    <row r="3383" spans="1:43" ht="14.4" customHeight="1" x14ac:dyDescent="0.3">
      <c r="A3383" s="2" t="s">
        <v>2435</v>
      </c>
      <c r="B3383" s="2" t="s">
        <v>2436</v>
      </c>
      <c r="C3383" s="2" t="s">
        <v>435</v>
      </c>
      <c r="D3383" s="2" t="s">
        <v>189</v>
      </c>
      <c r="E3383" s="2" t="s">
        <v>142</v>
      </c>
      <c r="F3383" s="2">
        <v>22</v>
      </c>
      <c r="G3383" s="2" t="s">
        <v>83</v>
      </c>
      <c r="H3383" s="2" t="s">
        <v>103</v>
      </c>
      <c r="I3383" s="2" t="s">
        <v>43</v>
      </c>
      <c r="J3383" s="3">
        <v>45526</v>
      </c>
      <c r="K3383" s="3">
        <v>45541</v>
      </c>
      <c r="L3383" s="2" t="s">
        <v>39</v>
      </c>
      <c r="M3383" s="2" t="s">
        <v>157</v>
      </c>
      <c r="N3383" s="2" t="s">
        <v>359</v>
      </c>
      <c r="O3383" s="4">
        <v>1467000</v>
      </c>
      <c r="P3383" s="4">
        <v>151300</v>
      </c>
      <c r="Q3383" s="4">
        <v>1315700</v>
      </c>
      <c r="R3383" s="2">
        <v>24</v>
      </c>
      <c r="S3383" s="5">
        <v>11.83</v>
      </c>
      <c r="T3383" s="4">
        <v>67791.44</v>
      </c>
      <c r="U3383" s="2" t="s">
        <v>73</v>
      </c>
      <c r="V3383" s="2" t="s">
        <v>74</v>
      </c>
      <c r="W3383" s="4">
        <v>1559203.12</v>
      </c>
      <c r="X3383" s="4">
        <v>67791.5</v>
      </c>
      <c r="Y3383" s="4">
        <v>1626994.62</v>
      </c>
      <c r="Z3383" s="2">
        <v>0</v>
      </c>
      <c r="AA3383" s="2" t="s">
        <v>56</v>
      </c>
      <c r="AB3383" s="2" t="s">
        <v>15727</v>
      </c>
      <c r="AC3383" s="2" t="s">
        <v>213</v>
      </c>
      <c r="AD3383" s="2" t="s">
        <v>76</v>
      </c>
      <c r="AE3383" s="5">
        <v>89.69</v>
      </c>
      <c r="AF3383" s="2">
        <v>0</v>
      </c>
      <c r="AG3383" s="2" t="s">
        <v>77</v>
      </c>
      <c r="AH3383" s="2">
        <v>15</v>
      </c>
      <c r="AI3383" s="6" t="str">
        <f t="shared" si="156"/>
        <v>18-24</v>
      </c>
      <c r="AJ3383" s="11">
        <f>YEAR(tbl_LoanData[[#This Row],[Application Date]])</f>
        <v>2024</v>
      </c>
      <c r="AK3383" s="11" t="str">
        <f>TEXT(tbl_LoanData[[#This Row],[Application Date]],"MMMM")</f>
        <v>August</v>
      </c>
      <c r="AL3383" s="12">
        <f>DATE(YEAR(tbl_LoanData[[#This Row],[Application Date]]),MONTH(tbl_LoanData[[#This Row],[Application Date]]),1)</f>
        <v>45505</v>
      </c>
      <c r="AM3383" s="14">
        <f ca="1">IF(AND(tbl_LoanData[[#This Row],[Application Date]]&gt;=EOMONTH(TODAY(),-1)+1,tbl_LoanData[[#This Row],[Application Date]]&lt;=TODAY()),tbl_LoanData[[#This Row],[Loan Amount]],0)</f>
        <v>0</v>
      </c>
      <c r="AN3383" s="14">
        <f>tbl_LoanData[[#This Row],[Amount Paid]]-(Q3383-X3383)</f>
        <v>311294.62000000011</v>
      </c>
      <c r="AO3383" s="14">
        <f>IF(tbl_LoanData[[#This Row],[Application Status]]="Approved",1,0)</f>
        <v>1</v>
      </c>
      <c r="AP3383" s="22" t="str">
        <f t="shared" ca="1" si="157"/>
        <v/>
      </c>
      <c r="AQ3383" s="22" t="str">
        <f t="shared" ca="1" si="158"/>
        <v/>
      </c>
    </row>
    <row r="3384" spans="1:43" ht="14.4" customHeight="1" x14ac:dyDescent="0.3">
      <c r="A3384" s="2" t="s">
        <v>2513</v>
      </c>
      <c r="B3384" s="2" t="s">
        <v>2514</v>
      </c>
      <c r="C3384" s="2" t="s">
        <v>240</v>
      </c>
      <c r="D3384" s="2" t="s">
        <v>102</v>
      </c>
      <c r="E3384" s="2" t="s">
        <v>268</v>
      </c>
      <c r="F3384" s="2">
        <v>54</v>
      </c>
      <c r="G3384" s="2" t="s">
        <v>83</v>
      </c>
      <c r="H3384" s="2" t="s">
        <v>166</v>
      </c>
      <c r="I3384" s="2" t="s">
        <v>46</v>
      </c>
      <c r="J3384" s="3">
        <v>45507</v>
      </c>
      <c r="K3384" s="3">
        <v>45525</v>
      </c>
      <c r="L3384" s="2" t="s">
        <v>39</v>
      </c>
      <c r="M3384" s="2" t="s">
        <v>167</v>
      </c>
      <c r="N3384" s="2" t="s">
        <v>491</v>
      </c>
      <c r="O3384" s="4">
        <v>2557000</v>
      </c>
      <c r="P3384" s="4">
        <v>447400</v>
      </c>
      <c r="Q3384" s="4">
        <v>2109600</v>
      </c>
      <c r="R3384" s="2">
        <v>48</v>
      </c>
      <c r="S3384" s="5">
        <v>5.6</v>
      </c>
      <c r="T3384" s="4">
        <v>53794.8</v>
      </c>
      <c r="U3384" s="2" t="s">
        <v>73</v>
      </c>
      <c r="V3384" s="2" t="s">
        <v>74</v>
      </c>
      <c r="W3384" s="4">
        <v>1291075.2</v>
      </c>
      <c r="X3384" s="4">
        <v>1291075.2</v>
      </c>
      <c r="Y3384" s="4">
        <v>2582150.4</v>
      </c>
      <c r="Z3384" s="2">
        <v>0</v>
      </c>
      <c r="AA3384" s="2" t="s">
        <v>56</v>
      </c>
      <c r="AB3384" s="2" t="s">
        <v>15728</v>
      </c>
      <c r="AC3384" s="2" t="s">
        <v>129</v>
      </c>
      <c r="AD3384" s="2" t="s">
        <v>76</v>
      </c>
      <c r="AE3384" s="5">
        <v>82.5</v>
      </c>
      <c r="AF3384" s="2">
        <v>0</v>
      </c>
      <c r="AG3384" s="2" t="s">
        <v>77</v>
      </c>
      <c r="AH3384" s="2">
        <v>18</v>
      </c>
      <c r="AI3384" s="6" t="str">
        <f t="shared" si="156"/>
        <v>45-54</v>
      </c>
      <c r="AJ3384" s="11">
        <f>YEAR(tbl_LoanData[[#This Row],[Application Date]])</f>
        <v>2024</v>
      </c>
      <c r="AK3384" s="11" t="str">
        <f>TEXT(tbl_LoanData[[#This Row],[Application Date]],"MMMM")</f>
        <v>August</v>
      </c>
      <c r="AL3384" s="12">
        <f>DATE(YEAR(tbl_LoanData[[#This Row],[Application Date]]),MONTH(tbl_LoanData[[#This Row],[Application Date]]),1)</f>
        <v>45505</v>
      </c>
      <c r="AM3384" s="14">
        <f ca="1">IF(AND(tbl_LoanData[[#This Row],[Application Date]]&gt;=EOMONTH(TODAY(),-1)+1,tbl_LoanData[[#This Row],[Application Date]]&lt;=TODAY()),tbl_LoanData[[#This Row],[Loan Amount]],0)</f>
        <v>0</v>
      </c>
      <c r="AN3384" s="14">
        <f>tbl_LoanData[[#This Row],[Amount Paid]]-(Q3384-X3384)</f>
        <v>472550.39999999991</v>
      </c>
      <c r="AO3384" s="14">
        <f>IF(tbl_LoanData[[#This Row],[Application Status]]="Approved",1,0)</f>
        <v>1</v>
      </c>
      <c r="AP3384" s="22" t="str">
        <f t="shared" ca="1" si="157"/>
        <v/>
      </c>
      <c r="AQ3384" s="22" t="str">
        <f t="shared" ca="1" si="158"/>
        <v/>
      </c>
    </row>
    <row r="3385" spans="1:43" ht="14.4" customHeight="1" x14ac:dyDescent="0.3">
      <c r="A3385" s="2" t="s">
        <v>2573</v>
      </c>
      <c r="B3385" s="2" t="s">
        <v>2574</v>
      </c>
      <c r="C3385" s="2" t="s">
        <v>655</v>
      </c>
      <c r="D3385" s="2" t="s">
        <v>118</v>
      </c>
      <c r="E3385" s="2" t="s">
        <v>311</v>
      </c>
      <c r="F3385" s="2">
        <v>49</v>
      </c>
      <c r="G3385" s="2" t="s">
        <v>69</v>
      </c>
      <c r="H3385" s="2" t="s">
        <v>119</v>
      </c>
      <c r="I3385" s="2" t="s">
        <v>43</v>
      </c>
      <c r="J3385" s="3">
        <v>45524</v>
      </c>
      <c r="K3385" s="3"/>
      <c r="L3385" s="2" t="s">
        <v>36</v>
      </c>
      <c r="M3385" s="2" t="s">
        <v>111</v>
      </c>
      <c r="N3385" s="2" t="s">
        <v>350</v>
      </c>
      <c r="O3385" s="4">
        <v>1747000</v>
      </c>
      <c r="P3385" s="4">
        <v>349700</v>
      </c>
      <c r="Q3385" s="4">
        <v>1397300</v>
      </c>
      <c r="R3385" s="2">
        <v>24</v>
      </c>
      <c r="S3385" s="5">
        <v>13.46</v>
      </c>
      <c r="T3385" s="4">
        <v>73893.88</v>
      </c>
      <c r="U3385" s="2" t="s">
        <v>96</v>
      </c>
      <c r="V3385" s="2" t="s">
        <v>97</v>
      </c>
      <c r="W3385" s="4">
        <v>0</v>
      </c>
      <c r="X3385" s="4">
        <v>0</v>
      </c>
      <c r="Y3385" s="4">
        <v>1773453.16</v>
      </c>
      <c r="Z3385" s="2">
        <v>0</v>
      </c>
      <c r="AA3385" s="2" t="s">
        <v>97</v>
      </c>
      <c r="AB3385" s="2" t="s">
        <v>15730</v>
      </c>
      <c r="AC3385" s="2" t="s">
        <v>138</v>
      </c>
      <c r="AD3385" s="2" t="s">
        <v>76</v>
      </c>
      <c r="AE3385" s="5">
        <v>79.98</v>
      </c>
      <c r="AF3385" s="2">
        <v>0</v>
      </c>
      <c r="AG3385" s="2" t="s">
        <v>97</v>
      </c>
      <c r="AH3385" s="2"/>
      <c r="AI3385" s="6" t="str">
        <f t="shared" si="156"/>
        <v>45-54</v>
      </c>
      <c r="AJ3385" s="11">
        <f>YEAR(tbl_LoanData[[#This Row],[Application Date]])</f>
        <v>2024</v>
      </c>
      <c r="AK3385" s="11" t="str">
        <f>TEXT(tbl_LoanData[[#This Row],[Application Date]],"MMMM")</f>
        <v>August</v>
      </c>
      <c r="AL3385" s="12">
        <f>DATE(YEAR(tbl_LoanData[[#This Row],[Application Date]]),MONTH(tbl_LoanData[[#This Row],[Application Date]]),1)</f>
        <v>45505</v>
      </c>
      <c r="AM3385" s="14">
        <f ca="1">IF(AND(tbl_LoanData[[#This Row],[Application Date]]&gt;=EOMONTH(TODAY(),-1)+1,tbl_LoanData[[#This Row],[Application Date]]&lt;=TODAY()),tbl_LoanData[[#This Row],[Loan Amount]],0)</f>
        <v>0</v>
      </c>
      <c r="AN3385" s="14">
        <f>tbl_LoanData[[#This Row],[Amount Paid]]-(Q3385-X3385)</f>
        <v>-1397300</v>
      </c>
      <c r="AO3385" s="14">
        <f>IF(tbl_LoanData[[#This Row],[Application Status]]="Approved",1,0)</f>
        <v>0</v>
      </c>
      <c r="AP3385" s="22" t="str">
        <f t="shared" ca="1" si="157"/>
        <v/>
      </c>
      <c r="AQ3385" s="22" t="str">
        <f t="shared" ca="1" si="158"/>
        <v/>
      </c>
    </row>
    <row r="3386" spans="1:43" ht="14.4" customHeight="1" x14ac:dyDescent="0.3">
      <c r="A3386" s="2" t="s">
        <v>2751</v>
      </c>
      <c r="B3386" s="2" t="s">
        <v>2752</v>
      </c>
      <c r="C3386" s="2" t="s">
        <v>198</v>
      </c>
      <c r="D3386" s="2" t="s">
        <v>102</v>
      </c>
      <c r="E3386" s="2" t="s">
        <v>268</v>
      </c>
      <c r="F3386" s="2">
        <v>21</v>
      </c>
      <c r="G3386" s="2" t="s">
        <v>69</v>
      </c>
      <c r="H3386" s="2" t="s">
        <v>84</v>
      </c>
      <c r="I3386" s="2" t="s">
        <v>45</v>
      </c>
      <c r="J3386" s="3">
        <v>45530</v>
      </c>
      <c r="K3386" s="3">
        <v>45545</v>
      </c>
      <c r="L3386" s="2" t="s">
        <v>40</v>
      </c>
      <c r="M3386" s="2" t="s">
        <v>94</v>
      </c>
      <c r="N3386" s="2" t="s">
        <v>95</v>
      </c>
      <c r="O3386" s="4">
        <v>1109000</v>
      </c>
      <c r="P3386" s="4">
        <v>303200</v>
      </c>
      <c r="Q3386" s="4">
        <v>805800</v>
      </c>
      <c r="R3386" s="2">
        <v>48</v>
      </c>
      <c r="S3386" s="5">
        <v>6.66</v>
      </c>
      <c r="T3386" s="4">
        <v>21259.69</v>
      </c>
      <c r="U3386" s="2" t="s">
        <v>73</v>
      </c>
      <c r="V3386" s="2" t="s">
        <v>74</v>
      </c>
      <c r="W3386" s="4">
        <v>425193.8</v>
      </c>
      <c r="X3386" s="4">
        <v>595271.31999999995</v>
      </c>
      <c r="Y3386" s="4">
        <v>1020465.12</v>
      </c>
      <c r="Z3386" s="2">
        <v>93</v>
      </c>
      <c r="AA3386" s="2" t="s">
        <v>60</v>
      </c>
      <c r="AB3386" s="2" t="s">
        <v>15730</v>
      </c>
      <c r="AC3386" s="2" t="s">
        <v>360</v>
      </c>
      <c r="AD3386" s="2" t="s">
        <v>76</v>
      </c>
      <c r="AE3386" s="5">
        <v>72.66</v>
      </c>
      <c r="AF3386" s="2">
        <v>3</v>
      </c>
      <c r="AG3386" s="2" t="s">
        <v>130</v>
      </c>
      <c r="AH3386" s="2">
        <v>15</v>
      </c>
      <c r="AI3386" s="6" t="str">
        <f t="shared" si="156"/>
        <v>18-24</v>
      </c>
      <c r="AJ3386" s="11">
        <f>YEAR(tbl_LoanData[[#This Row],[Application Date]])</f>
        <v>2024</v>
      </c>
      <c r="AK3386" s="11" t="str">
        <f>TEXT(tbl_LoanData[[#This Row],[Application Date]],"MMMM")</f>
        <v>August</v>
      </c>
      <c r="AL3386" s="12">
        <f>DATE(YEAR(tbl_LoanData[[#This Row],[Application Date]]),MONTH(tbl_LoanData[[#This Row],[Application Date]]),1)</f>
        <v>45505</v>
      </c>
      <c r="AM3386" s="14">
        <f ca="1">IF(AND(tbl_LoanData[[#This Row],[Application Date]]&gt;=EOMONTH(TODAY(),-1)+1,tbl_LoanData[[#This Row],[Application Date]]&lt;=TODAY()),tbl_LoanData[[#This Row],[Loan Amount]],0)</f>
        <v>0</v>
      </c>
      <c r="AN3386" s="14">
        <f>tbl_LoanData[[#This Row],[Amount Paid]]-(Q3386-X3386)</f>
        <v>214665.11999999994</v>
      </c>
      <c r="AO3386" s="14">
        <f>IF(tbl_LoanData[[#This Row],[Application Status]]="Approved",1,0)</f>
        <v>1</v>
      </c>
      <c r="AP3386" s="22" t="str">
        <f t="shared" ca="1" si="157"/>
        <v/>
      </c>
      <c r="AQ3386" s="22" t="str">
        <f t="shared" ca="1" si="158"/>
        <v/>
      </c>
    </row>
    <row r="3387" spans="1:43" ht="14.4" customHeight="1" x14ac:dyDescent="0.3">
      <c r="A3387" s="2" t="s">
        <v>2907</v>
      </c>
      <c r="B3387" s="2" t="s">
        <v>2908</v>
      </c>
      <c r="C3387" s="2" t="s">
        <v>405</v>
      </c>
      <c r="D3387" s="2" t="s">
        <v>189</v>
      </c>
      <c r="E3387" s="2" t="s">
        <v>394</v>
      </c>
      <c r="F3387" s="2">
        <v>39</v>
      </c>
      <c r="G3387" s="2" t="s">
        <v>69</v>
      </c>
      <c r="H3387" s="2" t="s">
        <v>70</v>
      </c>
      <c r="I3387" s="2" t="s">
        <v>50</v>
      </c>
      <c r="J3387" s="3">
        <v>45508</v>
      </c>
      <c r="K3387" s="3">
        <v>45524</v>
      </c>
      <c r="L3387" s="2" t="s">
        <v>40</v>
      </c>
      <c r="M3387" s="2" t="s">
        <v>85</v>
      </c>
      <c r="N3387" s="2" t="s">
        <v>270</v>
      </c>
      <c r="O3387" s="4">
        <v>1181000</v>
      </c>
      <c r="P3387" s="4">
        <v>301300</v>
      </c>
      <c r="Q3387" s="4">
        <v>879700</v>
      </c>
      <c r="R3387" s="2">
        <v>18</v>
      </c>
      <c r="S3387" s="5">
        <v>14.64</v>
      </c>
      <c r="T3387" s="4">
        <v>59604.56</v>
      </c>
      <c r="U3387" s="2" t="s">
        <v>73</v>
      </c>
      <c r="V3387" s="2" t="s">
        <v>33</v>
      </c>
      <c r="W3387" s="4">
        <v>1072882.1200000001</v>
      </c>
      <c r="X3387" s="4">
        <v>0</v>
      </c>
      <c r="Y3387" s="4">
        <v>1072882.1200000001</v>
      </c>
      <c r="Z3387" s="2">
        <v>0</v>
      </c>
      <c r="AA3387" s="2" t="s">
        <v>56</v>
      </c>
      <c r="AB3387" s="2" t="s">
        <v>15728</v>
      </c>
      <c r="AC3387" s="2" t="s">
        <v>121</v>
      </c>
      <c r="AD3387" s="2" t="s">
        <v>76</v>
      </c>
      <c r="AE3387" s="5">
        <v>74.489999999999995</v>
      </c>
      <c r="AF3387" s="2">
        <v>0</v>
      </c>
      <c r="AG3387" s="2" t="s">
        <v>77</v>
      </c>
      <c r="AH3387" s="2">
        <v>16</v>
      </c>
      <c r="AI3387" s="6" t="str">
        <f t="shared" si="156"/>
        <v>35-44</v>
      </c>
      <c r="AJ3387" s="11">
        <f>YEAR(tbl_LoanData[[#This Row],[Application Date]])</f>
        <v>2024</v>
      </c>
      <c r="AK3387" s="11" t="str">
        <f>TEXT(tbl_LoanData[[#This Row],[Application Date]],"MMMM")</f>
        <v>August</v>
      </c>
      <c r="AL3387" s="12">
        <f>DATE(YEAR(tbl_LoanData[[#This Row],[Application Date]]),MONTH(tbl_LoanData[[#This Row],[Application Date]]),1)</f>
        <v>45505</v>
      </c>
      <c r="AM3387" s="14">
        <f ca="1">IF(AND(tbl_LoanData[[#This Row],[Application Date]]&gt;=EOMONTH(TODAY(),-1)+1,tbl_LoanData[[#This Row],[Application Date]]&lt;=TODAY()),tbl_LoanData[[#This Row],[Loan Amount]],0)</f>
        <v>0</v>
      </c>
      <c r="AN3387" s="14">
        <f>tbl_LoanData[[#This Row],[Amount Paid]]-(Q3387-X3387)</f>
        <v>193182.12000000011</v>
      </c>
      <c r="AO3387" s="14">
        <f>IF(tbl_LoanData[[#This Row],[Application Status]]="Approved",1,0)</f>
        <v>1</v>
      </c>
      <c r="AP3387" s="22" t="str">
        <f t="shared" ca="1" si="157"/>
        <v/>
      </c>
      <c r="AQ3387" s="22" t="str">
        <f t="shared" ca="1" si="158"/>
        <v/>
      </c>
    </row>
    <row r="3388" spans="1:43" ht="14.4" customHeight="1" x14ac:dyDescent="0.3">
      <c r="A3388" s="2" t="s">
        <v>2911</v>
      </c>
      <c r="B3388" s="2" t="s">
        <v>2912</v>
      </c>
      <c r="C3388" s="2" t="s">
        <v>203</v>
      </c>
      <c r="D3388" s="2" t="s">
        <v>134</v>
      </c>
      <c r="E3388" s="2" t="s">
        <v>182</v>
      </c>
      <c r="F3388" s="2">
        <v>52</v>
      </c>
      <c r="G3388" s="2" t="s">
        <v>69</v>
      </c>
      <c r="H3388" s="2" t="s">
        <v>372</v>
      </c>
      <c r="I3388" s="2" t="s">
        <v>43</v>
      </c>
      <c r="J3388" s="3">
        <v>45508</v>
      </c>
      <c r="K3388" s="3">
        <v>45516</v>
      </c>
      <c r="L3388" s="2" t="s">
        <v>40</v>
      </c>
      <c r="M3388" s="2" t="s">
        <v>85</v>
      </c>
      <c r="N3388" s="2" t="s">
        <v>86</v>
      </c>
      <c r="O3388" s="4">
        <v>870000</v>
      </c>
      <c r="P3388" s="4">
        <v>311200</v>
      </c>
      <c r="Q3388" s="4">
        <v>558800</v>
      </c>
      <c r="R3388" s="2">
        <v>24</v>
      </c>
      <c r="S3388" s="5">
        <v>13.61</v>
      </c>
      <c r="T3388" s="4">
        <v>29621.06</v>
      </c>
      <c r="U3388" s="2" t="s">
        <v>73</v>
      </c>
      <c r="V3388" s="2" t="s">
        <v>33</v>
      </c>
      <c r="W3388" s="4">
        <v>710905.36</v>
      </c>
      <c r="X3388" s="4">
        <v>0</v>
      </c>
      <c r="Y3388" s="4">
        <v>710905.36</v>
      </c>
      <c r="Z3388" s="2">
        <v>0</v>
      </c>
      <c r="AA3388" s="2" t="s">
        <v>56</v>
      </c>
      <c r="AB3388" s="2" t="s">
        <v>15730</v>
      </c>
      <c r="AC3388" s="2" t="s">
        <v>213</v>
      </c>
      <c r="AD3388" s="2" t="s">
        <v>76</v>
      </c>
      <c r="AE3388" s="5">
        <v>64.23</v>
      </c>
      <c r="AF3388" s="2">
        <v>0</v>
      </c>
      <c r="AG3388" s="2" t="s">
        <v>77</v>
      </c>
      <c r="AH3388" s="2">
        <v>8</v>
      </c>
      <c r="AI3388" s="6" t="str">
        <f t="shared" si="156"/>
        <v>45-54</v>
      </c>
      <c r="AJ3388" s="11">
        <f>YEAR(tbl_LoanData[[#This Row],[Application Date]])</f>
        <v>2024</v>
      </c>
      <c r="AK3388" s="11" t="str">
        <f>TEXT(tbl_LoanData[[#This Row],[Application Date]],"MMMM")</f>
        <v>August</v>
      </c>
      <c r="AL3388" s="12">
        <f>DATE(YEAR(tbl_LoanData[[#This Row],[Application Date]]),MONTH(tbl_LoanData[[#This Row],[Application Date]]),1)</f>
        <v>45505</v>
      </c>
      <c r="AM3388" s="14">
        <f ca="1">IF(AND(tbl_LoanData[[#This Row],[Application Date]]&gt;=EOMONTH(TODAY(),-1)+1,tbl_LoanData[[#This Row],[Application Date]]&lt;=TODAY()),tbl_LoanData[[#This Row],[Loan Amount]],0)</f>
        <v>0</v>
      </c>
      <c r="AN3388" s="14">
        <f>tbl_LoanData[[#This Row],[Amount Paid]]-(Q3388-X3388)</f>
        <v>152105.35999999999</v>
      </c>
      <c r="AO3388" s="14">
        <f>IF(tbl_LoanData[[#This Row],[Application Status]]="Approved",1,0)</f>
        <v>1</v>
      </c>
      <c r="AP3388" s="22" t="str">
        <f t="shared" ca="1" si="157"/>
        <v/>
      </c>
      <c r="AQ3388" s="22" t="str">
        <f t="shared" ca="1" si="158"/>
        <v/>
      </c>
    </row>
    <row r="3389" spans="1:43" ht="14.4" customHeight="1" x14ac:dyDescent="0.3">
      <c r="A3389" s="2" t="s">
        <v>3323</v>
      </c>
      <c r="B3389" s="2" t="s">
        <v>3324</v>
      </c>
      <c r="C3389" s="2" t="s">
        <v>356</v>
      </c>
      <c r="D3389" s="2" t="s">
        <v>176</v>
      </c>
      <c r="E3389" s="2" t="s">
        <v>447</v>
      </c>
      <c r="F3389" s="2">
        <v>31</v>
      </c>
      <c r="G3389" s="2" t="s">
        <v>69</v>
      </c>
      <c r="H3389" s="2" t="s">
        <v>398</v>
      </c>
      <c r="I3389" s="2" t="s">
        <v>46</v>
      </c>
      <c r="J3389" s="3">
        <v>45517</v>
      </c>
      <c r="K3389" s="3">
        <v>45520</v>
      </c>
      <c r="L3389" s="2" t="s">
        <v>40</v>
      </c>
      <c r="M3389" s="2" t="s">
        <v>71</v>
      </c>
      <c r="N3389" s="2" t="s">
        <v>137</v>
      </c>
      <c r="O3389" s="4">
        <v>1220000</v>
      </c>
      <c r="P3389" s="4">
        <v>270500</v>
      </c>
      <c r="Q3389" s="4">
        <v>949500</v>
      </c>
      <c r="R3389" s="2">
        <v>36</v>
      </c>
      <c r="S3389" s="5">
        <v>5.2</v>
      </c>
      <c r="T3389" s="4">
        <v>30489.5</v>
      </c>
      <c r="U3389" s="2" t="s">
        <v>73</v>
      </c>
      <c r="V3389" s="2" t="s">
        <v>74</v>
      </c>
      <c r="W3389" s="4">
        <v>731748</v>
      </c>
      <c r="X3389" s="4">
        <v>365874</v>
      </c>
      <c r="Y3389" s="4">
        <v>1097622</v>
      </c>
      <c r="Z3389" s="2">
        <v>0</v>
      </c>
      <c r="AA3389" s="2" t="s">
        <v>56</v>
      </c>
      <c r="AB3389" s="2" t="s">
        <v>15727</v>
      </c>
      <c r="AC3389" s="2" t="s">
        <v>106</v>
      </c>
      <c r="AD3389" s="2" t="s">
        <v>76</v>
      </c>
      <c r="AE3389" s="5">
        <v>77.83</v>
      </c>
      <c r="AF3389" s="2">
        <v>0</v>
      </c>
      <c r="AG3389" s="2" t="s">
        <v>77</v>
      </c>
      <c r="AH3389" s="2">
        <v>3</v>
      </c>
      <c r="AI3389" s="6" t="str">
        <f t="shared" si="156"/>
        <v>25-34</v>
      </c>
      <c r="AJ3389" s="11">
        <f>YEAR(tbl_LoanData[[#This Row],[Application Date]])</f>
        <v>2024</v>
      </c>
      <c r="AK3389" s="11" t="str">
        <f>TEXT(tbl_LoanData[[#This Row],[Application Date]],"MMMM")</f>
        <v>August</v>
      </c>
      <c r="AL3389" s="12">
        <f>DATE(YEAR(tbl_LoanData[[#This Row],[Application Date]]),MONTH(tbl_LoanData[[#This Row],[Application Date]]),1)</f>
        <v>45505</v>
      </c>
      <c r="AM3389" s="14">
        <f ca="1">IF(AND(tbl_LoanData[[#This Row],[Application Date]]&gt;=EOMONTH(TODAY(),-1)+1,tbl_LoanData[[#This Row],[Application Date]]&lt;=TODAY()),tbl_LoanData[[#This Row],[Loan Amount]],0)</f>
        <v>0</v>
      </c>
      <c r="AN3389" s="14">
        <f>tbl_LoanData[[#This Row],[Amount Paid]]-(Q3389-X3389)</f>
        <v>148122</v>
      </c>
      <c r="AO3389" s="14">
        <f>IF(tbl_LoanData[[#This Row],[Application Status]]="Approved",1,0)</f>
        <v>1</v>
      </c>
      <c r="AP3389" s="22" t="str">
        <f t="shared" ca="1" si="157"/>
        <v/>
      </c>
      <c r="AQ3389" s="22" t="str">
        <f t="shared" ca="1" si="158"/>
        <v/>
      </c>
    </row>
    <row r="3390" spans="1:43" ht="14.4" customHeight="1" x14ac:dyDescent="0.3">
      <c r="A3390" s="2" t="s">
        <v>3361</v>
      </c>
      <c r="B3390" s="2" t="s">
        <v>3362</v>
      </c>
      <c r="C3390" s="2" t="s">
        <v>175</v>
      </c>
      <c r="D3390" s="2" t="s">
        <v>91</v>
      </c>
      <c r="E3390" s="2" t="s">
        <v>101</v>
      </c>
      <c r="F3390" s="2">
        <v>61</v>
      </c>
      <c r="G3390" s="2" t="s">
        <v>83</v>
      </c>
      <c r="H3390" s="2" t="s">
        <v>273</v>
      </c>
      <c r="I3390" s="2" t="s">
        <v>45</v>
      </c>
      <c r="J3390" s="3">
        <v>45514</v>
      </c>
      <c r="K3390" s="3">
        <v>45521</v>
      </c>
      <c r="L3390" s="2" t="s">
        <v>40</v>
      </c>
      <c r="M3390" s="2" t="s">
        <v>85</v>
      </c>
      <c r="N3390" s="2" t="s">
        <v>86</v>
      </c>
      <c r="O3390" s="4">
        <v>1007000</v>
      </c>
      <c r="P3390" s="4">
        <v>230200</v>
      </c>
      <c r="Q3390" s="4">
        <v>776800</v>
      </c>
      <c r="R3390" s="2">
        <v>36</v>
      </c>
      <c r="S3390" s="5">
        <v>5.5</v>
      </c>
      <c r="T3390" s="4">
        <v>25138.11</v>
      </c>
      <c r="U3390" s="2" t="s">
        <v>73</v>
      </c>
      <c r="V3390" s="2" t="s">
        <v>74</v>
      </c>
      <c r="W3390" s="4">
        <v>603314.64</v>
      </c>
      <c r="X3390" s="4">
        <v>301657.36</v>
      </c>
      <c r="Y3390" s="4">
        <v>904972</v>
      </c>
      <c r="Z3390" s="2">
        <v>0</v>
      </c>
      <c r="AA3390" s="2" t="s">
        <v>56</v>
      </c>
      <c r="AB3390" s="2" t="s">
        <v>15733</v>
      </c>
      <c r="AC3390" s="2" t="s">
        <v>146</v>
      </c>
      <c r="AD3390" s="2" t="s">
        <v>76</v>
      </c>
      <c r="AE3390" s="5">
        <v>77.14</v>
      </c>
      <c r="AF3390" s="2">
        <v>0</v>
      </c>
      <c r="AG3390" s="2" t="s">
        <v>77</v>
      </c>
      <c r="AH3390" s="2">
        <v>7</v>
      </c>
      <c r="AI3390" s="6" t="str">
        <f t="shared" si="156"/>
        <v>55-64</v>
      </c>
      <c r="AJ3390" s="11">
        <f>YEAR(tbl_LoanData[[#This Row],[Application Date]])</f>
        <v>2024</v>
      </c>
      <c r="AK3390" s="11" t="str">
        <f>TEXT(tbl_LoanData[[#This Row],[Application Date]],"MMMM")</f>
        <v>August</v>
      </c>
      <c r="AL3390" s="12">
        <f>DATE(YEAR(tbl_LoanData[[#This Row],[Application Date]]),MONTH(tbl_LoanData[[#This Row],[Application Date]]),1)</f>
        <v>45505</v>
      </c>
      <c r="AM3390" s="14">
        <f ca="1">IF(AND(tbl_LoanData[[#This Row],[Application Date]]&gt;=EOMONTH(TODAY(),-1)+1,tbl_LoanData[[#This Row],[Application Date]]&lt;=TODAY()),tbl_LoanData[[#This Row],[Loan Amount]],0)</f>
        <v>0</v>
      </c>
      <c r="AN3390" s="14">
        <f>tbl_LoanData[[#This Row],[Amount Paid]]-(Q3390-X3390)</f>
        <v>128172</v>
      </c>
      <c r="AO3390" s="14">
        <f>IF(tbl_LoanData[[#This Row],[Application Status]]="Approved",1,0)</f>
        <v>1</v>
      </c>
      <c r="AP3390" s="22" t="str">
        <f t="shared" ca="1" si="157"/>
        <v/>
      </c>
      <c r="AQ3390" s="22" t="str">
        <f t="shared" ca="1" si="158"/>
        <v/>
      </c>
    </row>
    <row r="3391" spans="1:43" ht="14.4" customHeight="1" x14ac:dyDescent="0.3">
      <c r="A3391" s="2" t="s">
        <v>3427</v>
      </c>
      <c r="B3391" s="2" t="s">
        <v>3428</v>
      </c>
      <c r="C3391" s="2" t="s">
        <v>464</v>
      </c>
      <c r="D3391" s="2" t="s">
        <v>142</v>
      </c>
      <c r="E3391" s="2" t="s">
        <v>209</v>
      </c>
      <c r="F3391" s="2">
        <v>57</v>
      </c>
      <c r="G3391" s="2" t="s">
        <v>83</v>
      </c>
      <c r="H3391" s="2" t="s">
        <v>84</v>
      </c>
      <c r="I3391" s="2" t="s">
        <v>45</v>
      </c>
      <c r="J3391" s="3">
        <v>45516</v>
      </c>
      <c r="K3391" s="3"/>
      <c r="L3391" s="2" t="s">
        <v>36</v>
      </c>
      <c r="M3391" s="2" t="s">
        <v>111</v>
      </c>
      <c r="N3391" s="2" t="s">
        <v>350</v>
      </c>
      <c r="O3391" s="4">
        <v>1769000</v>
      </c>
      <c r="P3391" s="4">
        <v>421300</v>
      </c>
      <c r="Q3391" s="4">
        <v>1347700</v>
      </c>
      <c r="R3391" s="2">
        <v>18</v>
      </c>
      <c r="S3391" s="5">
        <v>14.66</v>
      </c>
      <c r="T3391" s="4">
        <v>91336.62</v>
      </c>
      <c r="U3391" s="2" t="s">
        <v>96</v>
      </c>
      <c r="V3391" s="2" t="s">
        <v>97</v>
      </c>
      <c r="W3391" s="4">
        <v>0</v>
      </c>
      <c r="X3391" s="4">
        <v>0</v>
      </c>
      <c r="Y3391" s="4">
        <v>1644059.23</v>
      </c>
      <c r="Z3391" s="2">
        <v>0</v>
      </c>
      <c r="AA3391" s="2" t="s">
        <v>97</v>
      </c>
      <c r="AB3391" s="2" t="s">
        <v>15730</v>
      </c>
      <c r="AC3391" s="2" t="s">
        <v>87</v>
      </c>
      <c r="AD3391" s="2" t="s">
        <v>76</v>
      </c>
      <c r="AE3391" s="5">
        <v>76.180000000000007</v>
      </c>
      <c r="AF3391" s="2">
        <v>0</v>
      </c>
      <c r="AG3391" s="2" t="s">
        <v>97</v>
      </c>
      <c r="AH3391" s="2"/>
      <c r="AI3391" s="6" t="str">
        <f t="shared" si="156"/>
        <v>55-64</v>
      </c>
      <c r="AJ3391" s="11">
        <f>YEAR(tbl_LoanData[[#This Row],[Application Date]])</f>
        <v>2024</v>
      </c>
      <c r="AK3391" s="11" t="str">
        <f>TEXT(tbl_LoanData[[#This Row],[Application Date]],"MMMM")</f>
        <v>August</v>
      </c>
      <c r="AL3391" s="12">
        <f>DATE(YEAR(tbl_LoanData[[#This Row],[Application Date]]),MONTH(tbl_LoanData[[#This Row],[Application Date]]),1)</f>
        <v>45505</v>
      </c>
      <c r="AM3391" s="14">
        <f ca="1">IF(AND(tbl_LoanData[[#This Row],[Application Date]]&gt;=EOMONTH(TODAY(),-1)+1,tbl_LoanData[[#This Row],[Application Date]]&lt;=TODAY()),tbl_LoanData[[#This Row],[Loan Amount]],0)</f>
        <v>0</v>
      </c>
      <c r="AN3391" s="14">
        <f>tbl_LoanData[[#This Row],[Amount Paid]]-(Q3391-X3391)</f>
        <v>-1347700</v>
      </c>
      <c r="AO3391" s="14">
        <f>IF(tbl_LoanData[[#This Row],[Application Status]]="Approved",1,0)</f>
        <v>0</v>
      </c>
      <c r="AP3391" s="22" t="str">
        <f t="shared" ca="1" si="157"/>
        <v/>
      </c>
      <c r="AQ3391" s="22" t="str">
        <f t="shared" ca="1" si="158"/>
        <v/>
      </c>
    </row>
    <row r="3392" spans="1:43" ht="14.4" customHeight="1" x14ac:dyDescent="0.3">
      <c r="A3392" s="2" t="s">
        <v>3431</v>
      </c>
      <c r="B3392" s="2" t="s">
        <v>3432</v>
      </c>
      <c r="C3392" s="2" t="s">
        <v>281</v>
      </c>
      <c r="D3392" s="2" t="s">
        <v>268</v>
      </c>
      <c r="E3392" s="2" t="s">
        <v>394</v>
      </c>
      <c r="F3392" s="2">
        <v>55</v>
      </c>
      <c r="G3392" s="2" t="s">
        <v>83</v>
      </c>
      <c r="H3392" s="2" t="s">
        <v>177</v>
      </c>
      <c r="I3392" s="2" t="s">
        <v>43</v>
      </c>
      <c r="J3392" s="3">
        <v>45516</v>
      </c>
      <c r="K3392" s="3"/>
      <c r="L3392" s="2" t="s">
        <v>36</v>
      </c>
      <c r="M3392" s="2" t="s">
        <v>111</v>
      </c>
      <c r="N3392" s="2" t="s">
        <v>350</v>
      </c>
      <c r="O3392" s="4">
        <v>2103000</v>
      </c>
      <c r="P3392" s="4">
        <v>687100</v>
      </c>
      <c r="Q3392" s="4">
        <v>1415900</v>
      </c>
      <c r="R3392" s="2">
        <v>36</v>
      </c>
      <c r="S3392" s="5">
        <v>13.58</v>
      </c>
      <c r="T3392" s="4">
        <v>55353.82</v>
      </c>
      <c r="U3392" s="2" t="s">
        <v>113</v>
      </c>
      <c r="V3392" s="2" t="s">
        <v>97</v>
      </c>
      <c r="W3392" s="4">
        <v>0</v>
      </c>
      <c r="X3392" s="4">
        <v>0</v>
      </c>
      <c r="Y3392" s="4">
        <v>1992737.66</v>
      </c>
      <c r="Z3392" s="2">
        <v>0</v>
      </c>
      <c r="AA3392" s="2" t="s">
        <v>97</v>
      </c>
      <c r="AB3392" s="2" t="s">
        <v>15732</v>
      </c>
      <c r="AC3392" s="2" t="s">
        <v>332</v>
      </c>
      <c r="AD3392" s="2" t="s">
        <v>76</v>
      </c>
      <c r="AE3392" s="5">
        <v>67.33</v>
      </c>
      <c r="AF3392" s="2">
        <v>0</v>
      </c>
      <c r="AG3392" s="2" t="s">
        <v>97</v>
      </c>
      <c r="AH3392" s="2"/>
      <c r="AI3392" s="6" t="str">
        <f t="shared" si="156"/>
        <v>55-64</v>
      </c>
      <c r="AJ3392" s="11">
        <f>YEAR(tbl_LoanData[[#This Row],[Application Date]])</f>
        <v>2024</v>
      </c>
      <c r="AK3392" s="11" t="str">
        <f>TEXT(tbl_LoanData[[#This Row],[Application Date]],"MMMM")</f>
        <v>August</v>
      </c>
      <c r="AL3392" s="12">
        <f>DATE(YEAR(tbl_LoanData[[#This Row],[Application Date]]),MONTH(tbl_LoanData[[#This Row],[Application Date]]),1)</f>
        <v>45505</v>
      </c>
      <c r="AM3392" s="14">
        <f ca="1">IF(AND(tbl_LoanData[[#This Row],[Application Date]]&gt;=EOMONTH(TODAY(),-1)+1,tbl_LoanData[[#This Row],[Application Date]]&lt;=TODAY()),tbl_LoanData[[#This Row],[Loan Amount]],0)</f>
        <v>0</v>
      </c>
      <c r="AN3392" s="14">
        <f>tbl_LoanData[[#This Row],[Amount Paid]]-(Q3392-X3392)</f>
        <v>-1415900</v>
      </c>
      <c r="AO3392" s="14">
        <f>IF(tbl_LoanData[[#This Row],[Application Status]]="Approved",1,0)</f>
        <v>0</v>
      </c>
      <c r="AP3392" s="22" t="str">
        <f t="shared" ca="1" si="157"/>
        <v/>
      </c>
      <c r="AQ3392" s="22" t="str">
        <f t="shared" ca="1" si="158"/>
        <v/>
      </c>
    </row>
    <row r="3393" spans="1:43" ht="14.4" customHeight="1" x14ac:dyDescent="0.3">
      <c r="A3393" s="2" t="s">
        <v>3531</v>
      </c>
      <c r="B3393" s="2" t="s">
        <v>3532</v>
      </c>
      <c r="C3393" s="2" t="s">
        <v>353</v>
      </c>
      <c r="D3393" s="2" t="s">
        <v>232</v>
      </c>
      <c r="E3393" s="2" t="s">
        <v>284</v>
      </c>
      <c r="F3393" s="2">
        <v>54</v>
      </c>
      <c r="G3393" s="2" t="s">
        <v>83</v>
      </c>
      <c r="H3393" s="2" t="s">
        <v>151</v>
      </c>
      <c r="I3393" s="2" t="s">
        <v>46</v>
      </c>
      <c r="J3393" s="3">
        <v>45530</v>
      </c>
      <c r="K3393" s="3">
        <v>45538</v>
      </c>
      <c r="L3393" s="2" t="s">
        <v>37</v>
      </c>
      <c r="M3393" s="2" t="s">
        <v>94</v>
      </c>
      <c r="N3393" s="2" t="s">
        <v>234</v>
      </c>
      <c r="O3393" s="4">
        <v>173000</v>
      </c>
      <c r="P3393" s="4">
        <v>61700</v>
      </c>
      <c r="Q3393" s="4">
        <v>111300</v>
      </c>
      <c r="R3393" s="2">
        <v>48</v>
      </c>
      <c r="S3393" s="5">
        <v>12.26</v>
      </c>
      <c r="T3393" s="4">
        <v>3455.86</v>
      </c>
      <c r="U3393" s="2" t="s">
        <v>73</v>
      </c>
      <c r="V3393" s="2" t="s">
        <v>74</v>
      </c>
      <c r="W3393" s="4">
        <v>79484.78</v>
      </c>
      <c r="X3393" s="4">
        <v>86396.74</v>
      </c>
      <c r="Y3393" s="4">
        <v>165881.51999999999</v>
      </c>
      <c r="Z3393" s="2">
        <v>0</v>
      </c>
      <c r="AA3393" s="2" t="s">
        <v>56</v>
      </c>
      <c r="AB3393" s="2" t="s">
        <v>15730</v>
      </c>
      <c r="AC3393" s="2" t="s">
        <v>75</v>
      </c>
      <c r="AD3393" s="2" t="s">
        <v>76</v>
      </c>
      <c r="AE3393" s="5">
        <v>64.34</v>
      </c>
      <c r="AF3393" s="2">
        <v>0</v>
      </c>
      <c r="AG3393" s="2" t="s">
        <v>77</v>
      </c>
      <c r="AH3393" s="2">
        <v>8</v>
      </c>
      <c r="AI3393" s="6" t="str">
        <f t="shared" si="156"/>
        <v>45-54</v>
      </c>
      <c r="AJ3393" s="11">
        <f>YEAR(tbl_LoanData[[#This Row],[Application Date]])</f>
        <v>2024</v>
      </c>
      <c r="AK3393" s="11" t="str">
        <f>TEXT(tbl_LoanData[[#This Row],[Application Date]],"MMMM")</f>
        <v>August</v>
      </c>
      <c r="AL3393" s="12">
        <f>DATE(YEAR(tbl_LoanData[[#This Row],[Application Date]]),MONTH(tbl_LoanData[[#This Row],[Application Date]]),1)</f>
        <v>45505</v>
      </c>
      <c r="AM3393" s="14">
        <f ca="1">IF(AND(tbl_LoanData[[#This Row],[Application Date]]&gt;=EOMONTH(TODAY(),-1)+1,tbl_LoanData[[#This Row],[Application Date]]&lt;=TODAY()),tbl_LoanData[[#This Row],[Loan Amount]],0)</f>
        <v>0</v>
      </c>
      <c r="AN3393" s="14">
        <f>tbl_LoanData[[#This Row],[Amount Paid]]-(Q3393-X3393)</f>
        <v>54581.520000000004</v>
      </c>
      <c r="AO3393" s="14">
        <f>IF(tbl_LoanData[[#This Row],[Application Status]]="Approved",1,0)</f>
        <v>1</v>
      </c>
      <c r="AP3393" s="22" t="str">
        <f t="shared" ca="1" si="157"/>
        <v/>
      </c>
      <c r="AQ3393" s="22" t="str">
        <f t="shared" ca="1" si="158"/>
        <v/>
      </c>
    </row>
    <row r="3394" spans="1:43" ht="14.4" customHeight="1" x14ac:dyDescent="0.3">
      <c r="A3394" s="2" t="s">
        <v>3605</v>
      </c>
      <c r="B3394" s="2" t="s">
        <v>3606</v>
      </c>
      <c r="C3394" s="2" t="s">
        <v>758</v>
      </c>
      <c r="D3394" s="2" t="s">
        <v>311</v>
      </c>
      <c r="E3394" s="2" t="s">
        <v>210</v>
      </c>
      <c r="F3394" s="2">
        <v>47</v>
      </c>
      <c r="G3394" s="2" t="s">
        <v>83</v>
      </c>
      <c r="H3394" s="2" t="s">
        <v>259</v>
      </c>
      <c r="I3394" s="2" t="s">
        <v>43</v>
      </c>
      <c r="J3394" s="3">
        <v>45521</v>
      </c>
      <c r="K3394" s="3">
        <v>45524</v>
      </c>
      <c r="L3394" s="2" t="s">
        <v>40</v>
      </c>
      <c r="M3394" s="2" t="s">
        <v>71</v>
      </c>
      <c r="N3394" s="2" t="s">
        <v>137</v>
      </c>
      <c r="O3394" s="4">
        <v>969000</v>
      </c>
      <c r="P3394" s="4">
        <v>252800</v>
      </c>
      <c r="Q3394" s="4">
        <v>716200</v>
      </c>
      <c r="R3394" s="2">
        <v>12</v>
      </c>
      <c r="S3394" s="5">
        <v>7.16</v>
      </c>
      <c r="T3394" s="4">
        <v>63956.66</v>
      </c>
      <c r="U3394" s="2" t="s">
        <v>73</v>
      </c>
      <c r="V3394" s="2" t="s">
        <v>33</v>
      </c>
      <c r="W3394" s="4">
        <v>767479.92</v>
      </c>
      <c r="X3394" s="4">
        <v>0</v>
      </c>
      <c r="Y3394" s="4">
        <v>767479.92</v>
      </c>
      <c r="Z3394" s="2">
        <v>0</v>
      </c>
      <c r="AA3394" s="2" t="s">
        <v>56</v>
      </c>
      <c r="AB3394" s="2" t="s">
        <v>15727</v>
      </c>
      <c r="AC3394" s="2" t="s">
        <v>121</v>
      </c>
      <c r="AD3394" s="2" t="s">
        <v>76</v>
      </c>
      <c r="AE3394" s="5">
        <v>73.91</v>
      </c>
      <c r="AF3394" s="2">
        <v>0</v>
      </c>
      <c r="AG3394" s="2" t="s">
        <v>77</v>
      </c>
      <c r="AH3394" s="2">
        <v>3</v>
      </c>
      <c r="AI3394" s="6" t="str">
        <f t="shared" ref="AI3394:AI3457" si="159">IF(F3394&lt;25,"18-24",IF(F3394&lt;35,"25-34",IF(F3394&lt;45,"35-44",IF(F3394&lt;55,"45-54",IF(F3394&lt;65,"55-64","65+")))))</f>
        <v>45-54</v>
      </c>
      <c r="AJ3394" s="11">
        <f>YEAR(tbl_LoanData[[#This Row],[Application Date]])</f>
        <v>2024</v>
      </c>
      <c r="AK3394" s="11" t="str">
        <f>TEXT(tbl_LoanData[[#This Row],[Application Date]],"MMMM")</f>
        <v>August</v>
      </c>
      <c r="AL3394" s="12">
        <f>DATE(YEAR(tbl_LoanData[[#This Row],[Application Date]]),MONTH(tbl_LoanData[[#This Row],[Application Date]]),1)</f>
        <v>45505</v>
      </c>
      <c r="AM3394" s="14">
        <f ca="1">IF(AND(tbl_LoanData[[#This Row],[Application Date]]&gt;=EOMONTH(TODAY(),-1)+1,tbl_LoanData[[#This Row],[Application Date]]&lt;=TODAY()),tbl_LoanData[[#This Row],[Loan Amount]],0)</f>
        <v>0</v>
      </c>
      <c r="AN3394" s="14">
        <f>tbl_LoanData[[#This Row],[Amount Paid]]-(Q3394-X3394)</f>
        <v>51279.920000000042</v>
      </c>
      <c r="AO3394" s="14">
        <f>IF(tbl_LoanData[[#This Row],[Application Status]]="Approved",1,0)</f>
        <v>1</v>
      </c>
      <c r="AP3394" s="22" t="str">
        <f t="shared" ref="AP3394:AP3457" ca="1" si="160">IF(AND(J3394&gt;=DATE(YEAR(TODAY()),MONTH(TODAY()),1),J3394&lt;=TODAY()),"Current MTD",IF(AND(J3394&gt;=EOMONTH(TODAY(),-2)+1,J3394&lt;=EOMONTH(TODAY(),-1)),"Previous MTD",""))</f>
        <v/>
      </c>
      <c r="AQ3394" s="22" t="str">
        <f t="shared" ref="AQ3394:AQ3457" ca="1" si="161">IF(AND(J3394&gt;=DATE(YEAR(TODAY()),MONTH(TODAY()),1),J3394&lt;=TODAY()),TEXT(DATE(YEAR(TODAY()),MONTH(TODAY()),1),"mmm d")&amp;"–"&amp;DAY(TODAY()),IF(AND(J3394&gt;=EOMONTH(TODAY(),-2)+1,J3394&lt;=EOMONTH(TODAY(),-1)),""&amp;TEXT(EOMONTH(TODAY(),-2)+1,"mmm d")&amp;"–"&amp;DAY(TODAY()),""))</f>
        <v/>
      </c>
    </row>
    <row r="3395" spans="1:43" ht="14.4" customHeight="1" x14ac:dyDescent="0.3">
      <c r="A3395" s="2" t="s">
        <v>3733</v>
      </c>
      <c r="B3395" s="2" t="s">
        <v>3734</v>
      </c>
      <c r="C3395" s="2" t="s">
        <v>644</v>
      </c>
      <c r="D3395" s="2" t="s">
        <v>311</v>
      </c>
      <c r="E3395" s="2" t="s">
        <v>293</v>
      </c>
      <c r="F3395" s="2">
        <v>52</v>
      </c>
      <c r="G3395" s="2" t="s">
        <v>83</v>
      </c>
      <c r="H3395" s="2" t="s">
        <v>269</v>
      </c>
      <c r="I3395" s="2" t="s">
        <v>46</v>
      </c>
      <c r="J3395" s="3">
        <v>45508</v>
      </c>
      <c r="K3395" s="3"/>
      <c r="L3395" s="2" t="s">
        <v>37</v>
      </c>
      <c r="M3395" s="2" t="s">
        <v>260</v>
      </c>
      <c r="N3395" s="2" t="s">
        <v>261</v>
      </c>
      <c r="O3395" s="4">
        <v>114000</v>
      </c>
      <c r="P3395" s="4">
        <v>41900</v>
      </c>
      <c r="Q3395" s="4">
        <v>72100</v>
      </c>
      <c r="R3395" s="2">
        <v>36</v>
      </c>
      <c r="S3395" s="5">
        <v>10.18</v>
      </c>
      <c r="T3395" s="4">
        <v>2614.4299999999998</v>
      </c>
      <c r="U3395" s="2" t="s">
        <v>113</v>
      </c>
      <c r="V3395" s="2" t="s">
        <v>97</v>
      </c>
      <c r="W3395" s="4">
        <v>0</v>
      </c>
      <c r="X3395" s="4">
        <v>0</v>
      </c>
      <c r="Y3395" s="4">
        <v>94119.34</v>
      </c>
      <c r="Z3395" s="2">
        <v>0</v>
      </c>
      <c r="AA3395" s="2" t="s">
        <v>97</v>
      </c>
      <c r="AB3395" s="2" t="s">
        <v>15734</v>
      </c>
      <c r="AC3395" s="2" t="s">
        <v>360</v>
      </c>
      <c r="AD3395" s="2" t="s">
        <v>76</v>
      </c>
      <c r="AE3395" s="5">
        <v>63.25</v>
      </c>
      <c r="AF3395" s="2">
        <v>0</v>
      </c>
      <c r="AG3395" s="2" t="s">
        <v>97</v>
      </c>
      <c r="AH3395" s="2"/>
      <c r="AI3395" s="6" t="str">
        <f t="shared" si="159"/>
        <v>45-54</v>
      </c>
      <c r="AJ3395" s="11">
        <f>YEAR(tbl_LoanData[[#This Row],[Application Date]])</f>
        <v>2024</v>
      </c>
      <c r="AK3395" s="11" t="str">
        <f>TEXT(tbl_LoanData[[#This Row],[Application Date]],"MMMM")</f>
        <v>August</v>
      </c>
      <c r="AL3395" s="12">
        <f>DATE(YEAR(tbl_LoanData[[#This Row],[Application Date]]),MONTH(tbl_LoanData[[#This Row],[Application Date]]),1)</f>
        <v>45505</v>
      </c>
      <c r="AM3395" s="14">
        <f ca="1">IF(AND(tbl_LoanData[[#This Row],[Application Date]]&gt;=EOMONTH(TODAY(),-1)+1,tbl_LoanData[[#This Row],[Application Date]]&lt;=TODAY()),tbl_LoanData[[#This Row],[Loan Amount]],0)</f>
        <v>0</v>
      </c>
      <c r="AN3395" s="14">
        <f>tbl_LoanData[[#This Row],[Amount Paid]]-(Q3395-X3395)</f>
        <v>-72100</v>
      </c>
      <c r="AO3395" s="14">
        <f>IF(tbl_LoanData[[#This Row],[Application Status]]="Approved",1,0)</f>
        <v>0</v>
      </c>
      <c r="AP3395" s="22" t="str">
        <f t="shared" ca="1" si="160"/>
        <v/>
      </c>
      <c r="AQ3395" s="22" t="str">
        <f t="shared" ca="1" si="161"/>
        <v/>
      </c>
    </row>
    <row r="3396" spans="1:43" ht="14.4" customHeight="1" x14ac:dyDescent="0.3">
      <c r="A3396" s="2" t="s">
        <v>3763</v>
      </c>
      <c r="B3396" s="2" t="s">
        <v>3764</v>
      </c>
      <c r="C3396" s="2" t="s">
        <v>482</v>
      </c>
      <c r="D3396" s="2" t="s">
        <v>102</v>
      </c>
      <c r="E3396" s="2" t="s">
        <v>284</v>
      </c>
      <c r="F3396" s="2">
        <v>30</v>
      </c>
      <c r="G3396" s="2" t="s">
        <v>69</v>
      </c>
      <c r="H3396" s="2" t="s">
        <v>172</v>
      </c>
      <c r="I3396" s="2" t="s">
        <v>45</v>
      </c>
      <c r="J3396" s="3">
        <v>45515</v>
      </c>
      <c r="K3396" s="3"/>
      <c r="L3396" s="2" t="s">
        <v>40</v>
      </c>
      <c r="M3396" s="2" t="s">
        <v>71</v>
      </c>
      <c r="N3396" s="2" t="s">
        <v>137</v>
      </c>
      <c r="O3396" s="4">
        <v>911000</v>
      </c>
      <c r="P3396" s="4">
        <v>218600</v>
      </c>
      <c r="Q3396" s="4">
        <v>692400</v>
      </c>
      <c r="R3396" s="2">
        <v>24</v>
      </c>
      <c r="S3396" s="5">
        <v>9.19</v>
      </c>
      <c r="T3396" s="4">
        <v>34152.629999999997</v>
      </c>
      <c r="U3396" s="2" t="s">
        <v>113</v>
      </c>
      <c r="V3396" s="2" t="s">
        <v>97</v>
      </c>
      <c r="W3396" s="4">
        <v>0</v>
      </c>
      <c r="X3396" s="4">
        <v>0</v>
      </c>
      <c r="Y3396" s="4">
        <v>819663.12</v>
      </c>
      <c r="Z3396" s="2">
        <v>0</v>
      </c>
      <c r="AA3396" s="2" t="s">
        <v>97</v>
      </c>
      <c r="AB3396" s="2" t="s">
        <v>15735</v>
      </c>
      <c r="AC3396" s="2" t="s">
        <v>146</v>
      </c>
      <c r="AD3396" s="2" t="s">
        <v>76</v>
      </c>
      <c r="AE3396" s="5">
        <v>76</v>
      </c>
      <c r="AF3396" s="2">
        <v>0</v>
      </c>
      <c r="AG3396" s="2" t="s">
        <v>97</v>
      </c>
      <c r="AH3396" s="2"/>
      <c r="AI3396" s="6" t="str">
        <f t="shared" si="159"/>
        <v>25-34</v>
      </c>
      <c r="AJ3396" s="11">
        <f>YEAR(tbl_LoanData[[#This Row],[Application Date]])</f>
        <v>2024</v>
      </c>
      <c r="AK3396" s="11" t="str">
        <f>TEXT(tbl_LoanData[[#This Row],[Application Date]],"MMMM")</f>
        <v>August</v>
      </c>
      <c r="AL3396" s="12">
        <f>DATE(YEAR(tbl_LoanData[[#This Row],[Application Date]]),MONTH(tbl_LoanData[[#This Row],[Application Date]]),1)</f>
        <v>45505</v>
      </c>
      <c r="AM3396" s="14">
        <f ca="1">IF(AND(tbl_LoanData[[#This Row],[Application Date]]&gt;=EOMONTH(TODAY(),-1)+1,tbl_LoanData[[#This Row],[Application Date]]&lt;=TODAY()),tbl_LoanData[[#This Row],[Loan Amount]],0)</f>
        <v>0</v>
      </c>
      <c r="AN3396" s="14">
        <f>tbl_LoanData[[#This Row],[Amount Paid]]-(Q3396-X3396)</f>
        <v>-692400</v>
      </c>
      <c r="AO3396" s="14">
        <f>IF(tbl_LoanData[[#This Row],[Application Status]]="Approved",1,0)</f>
        <v>0</v>
      </c>
      <c r="AP3396" s="22" t="str">
        <f t="shared" ca="1" si="160"/>
        <v/>
      </c>
      <c r="AQ3396" s="22" t="str">
        <f t="shared" ca="1" si="161"/>
        <v/>
      </c>
    </row>
    <row r="3397" spans="1:43" ht="14.4" customHeight="1" x14ac:dyDescent="0.3">
      <c r="A3397" s="2" t="s">
        <v>3765</v>
      </c>
      <c r="B3397" s="2" t="s">
        <v>3766</v>
      </c>
      <c r="C3397" s="2" t="s">
        <v>198</v>
      </c>
      <c r="D3397" s="2" t="s">
        <v>189</v>
      </c>
      <c r="E3397" s="2" t="s">
        <v>232</v>
      </c>
      <c r="F3397" s="2">
        <v>50</v>
      </c>
      <c r="G3397" s="2" t="s">
        <v>69</v>
      </c>
      <c r="H3397" s="2" t="s">
        <v>228</v>
      </c>
      <c r="I3397" s="2" t="s">
        <v>43</v>
      </c>
      <c r="J3397" s="3">
        <v>45533</v>
      </c>
      <c r="K3397" s="3">
        <v>45540</v>
      </c>
      <c r="L3397" s="2" t="s">
        <v>39</v>
      </c>
      <c r="M3397" s="2" t="s">
        <v>157</v>
      </c>
      <c r="N3397" s="2" t="s">
        <v>359</v>
      </c>
      <c r="O3397" s="4">
        <v>1308000</v>
      </c>
      <c r="P3397" s="4">
        <v>132100</v>
      </c>
      <c r="Q3397" s="4">
        <v>1175900</v>
      </c>
      <c r="R3397" s="2">
        <v>18</v>
      </c>
      <c r="S3397" s="5">
        <v>11.47</v>
      </c>
      <c r="T3397" s="4">
        <v>76567.42</v>
      </c>
      <c r="U3397" s="2" t="s">
        <v>73</v>
      </c>
      <c r="V3397" s="2" t="s">
        <v>33</v>
      </c>
      <c r="W3397" s="4">
        <v>1378213.6</v>
      </c>
      <c r="X3397" s="4">
        <v>0</v>
      </c>
      <c r="Y3397" s="4">
        <v>1378213.6</v>
      </c>
      <c r="Z3397" s="2">
        <v>0</v>
      </c>
      <c r="AA3397" s="2" t="s">
        <v>56</v>
      </c>
      <c r="AB3397" s="2" t="s">
        <v>15728</v>
      </c>
      <c r="AC3397" s="2" t="s">
        <v>129</v>
      </c>
      <c r="AD3397" s="2" t="s">
        <v>76</v>
      </c>
      <c r="AE3397" s="5">
        <v>89.9</v>
      </c>
      <c r="AF3397" s="2">
        <v>0</v>
      </c>
      <c r="AG3397" s="2" t="s">
        <v>77</v>
      </c>
      <c r="AH3397" s="2">
        <v>7</v>
      </c>
      <c r="AI3397" s="6" t="str">
        <f t="shared" si="159"/>
        <v>45-54</v>
      </c>
      <c r="AJ3397" s="11">
        <f>YEAR(tbl_LoanData[[#This Row],[Application Date]])</f>
        <v>2024</v>
      </c>
      <c r="AK3397" s="11" t="str">
        <f>TEXT(tbl_LoanData[[#This Row],[Application Date]],"MMMM")</f>
        <v>August</v>
      </c>
      <c r="AL3397" s="12">
        <f>DATE(YEAR(tbl_LoanData[[#This Row],[Application Date]]),MONTH(tbl_LoanData[[#This Row],[Application Date]]),1)</f>
        <v>45505</v>
      </c>
      <c r="AM3397" s="14">
        <f ca="1">IF(AND(tbl_LoanData[[#This Row],[Application Date]]&gt;=EOMONTH(TODAY(),-1)+1,tbl_LoanData[[#This Row],[Application Date]]&lt;=TODAY()),tbl_LoanData[[#This Row],[Loan Amount]],0)</f>
        <v>0</v>
      </c>
      <c r="AN3397" s="14">
        <f>tbl_LoanData[[#This Row],[Amount Paid]]-(Q3397-X3397)</f>
        <v>202313.60000000009</v>
      </c>
      <c r="AO3397" s="14">
        <f>IF(tbl_LoanData[[#This Row],[Application Status]]="Approved",1,0)</f>
        <v>1</v>
      </c>
      <c r="AP3397" s="22" t="str">
        <f t="shared" ca="1" si="160"/>
        <v/>
      </c>
      <c r="AQ3397" s="22" t="str">
        <f t="shared" ca="1" si="161"/>
        <v/>
      </c>
    </row>
    <row r="3398" spans="1:43" x14ac:dyDescent="0.3">
      <c r="A3398" s="2" t="s">
        <v>3795</v>
      </c>
      <c r="B3398" s="2" t="s">
        <v>3796</v>
      </c>
      <c r="C3398" s="2" t="s">
        <v>368</v>
      </c>
      <c r="D3398" s="2" t="s">
        <v>182</v>
      </c>
      <c r="E3398" s="2" t="s">
        <v>150</v>
      </c>
      <c r="F3398" s="2">
        <v>60</v>
      </c>
      <c r="G3398" s="2" t="s">
        <v>83</v>
      </c>
      <c r="H3398" s="2" t="s">
        <v>224</v>
      </c>
      <c r="I3398" s="2" t="s">
        <v>54</v>
      </c>
      <c r="J3398" s="3">
        <v>45533</v>
      </c>
      <c r="K3398" s="3"/>
      <c r="L3398" s="2" t="s">
        <v>37</v>
      </c>
      <c r="M3398" s="2" t="s">
        <v>94</v>
      </c>
      <c r="N3398" s="2" t="s">
        <v>568</v>
      </c>
      <c r="O3398" s="4">
        <v>184000</v>
      </c>
      <c r="P3398" s="4">
        <v>61400</v>
      </c>
      <c r="Q3398" s="4">
        <v>122600</v>
      </c>
      <c r="R3398" s="2">
        <v>12</v>
      </c>
      <c r="S3398" s="5">
        <v>6.66</v>
      </c>
      <c r="T3398" s="4">
        <v>10897.1</v>
      </c>
      <c r="U3398" s="2" t="s">
        <v>113</v>
      </c>
      <c r="V3398" s="2" t="s">
        <v>97</v>
      </c>
      <c r="W3398" s="4">
        <v>0</v>
      </c>
      <c r="X3398" s="4">
        <v>0</v>
      </c>
      <c r="Y3398" s="4">
        <v>130765.16</v>
      </c>
      <c r="Z3398" s="2">
        <v>0</v>
      </c>
      <c r="AA3398" s="2" t="s">
        <v>97</v>
      </c>
      <c r="AB3398" s="2" t="s">
        <v>15736</v>
      </c>
      <c r="AC3398" s="2" t="s">
        <v>121</v>
      </c>
      <c r="AD3398" s="2" t="s">
        <v>76</v>
      </c>
      <c r="AE3398" s="5">
        <v>66.63</v>
      </c>
      <c r="AF3398" s="2">
        <v>0</v>
      </c>
      <c r="AG3398" s="2" t="s">
        <v>97</v>
      </c>
      <c r="AH3398" s="2"/>
      <c r="AI3398" s="6" t="str">
        <f t="shared" si="159"/>
        <v>55-64</v>
      </c>
      <c r="AJ3398" s="11">
        <f>YEAR(tbl_LoanData[[#This Row],[Application Date]])</f>
        <v>2024</v>
      </c>
      <c r="AK3398" s="11" t="str">
        <f>TEXT(tbl_LoanData[[#This Row],[Application Date]],"MMMM")</f>
        <v>August</v>
      </c>
      <c r="AL3398" s="12">
        <f>DATE(YEAR(tbl_LoanData[[#This Row],[Application Date]]),MONTH(tbl_LoanData[[#This Row],[Application Date]]),1)</f>
        <v>45505</v>
      </c>
      <c r="AM3398" s="14">
        <f ca="1">IF(AND(tbl_LoanData[[#This Row],[Application Date]]&gt;=EOMONTH(TODAY(),-1)+1,tbl_LoanData[[#This Row],[Application Date]]&lt;=TODAY()),tbl_LoanData[[#This Row],[Loan Amount]],0)</f>
        <v>0</v>
      </c>
      <c r="AN3398" s="14">
        <f>tbl_LoanData[[#This Row],[Amount Paid]]-(Q3398-X3398)</f>
        <v>-122600</v>
      </c>
      <c r="AO3398" s="14">
        <f>IF(tbl_LoanData[[#This Row],[Application Status]]="Approved",1,0)</f>
        <v>0</v>
      </c>
      <c r="AP3398" s="22" t="str">
        <f t="shared" ca="1" si="160"/>
        <v/>
      </c>
      <c r="AQ3398" s="22" t="str">
        <f t="shared" ca="1" si="161"/>
        <v/>
      </c>
    </row>
    <row r="3399" spans="1:43" ht="14.4" customHeight="1" x14ac:dyDescent="0.3">
      <c r="A3399" s="2" t="s">
        <v>3805</v>
      </c>
      <c r="B3399" s="2" t="s">
        <v>3806</v>
      </c>
      <c r="C3399" s="2" t="s">
        <v>1686</v>
      </c>
      <c r="D3399" s="2" t="s">
        <v>67</v>
      </c>
      <c r="E3399" s="2" t="s">
        <v>102</v>
      </c>
      <c r="F3399" s="2">
        <v>64</v>
      </c>
      <c r="G3399" s="2" t="s">
        <v>83</v>
      </c>
      <c r="H3399" s="2" t="s">
        <v>307</v>
      </c>
      <c r="I3399" s="2" t="s">
        <v>43</v>
      </c>
      <c r="J3399" s="3">
        <v>45510</v>
      </c>
      <c r="K3399" s="3"/>
      <c r="L3399" s="2" t="s">
        <v>37</v>
      </c>
      <c r="M3399" s="2" t="s">
        <v>104</v>
      </c>
      <c r="N3399" s="2" t="s">
        <v>192</v>
      </c>
      <c r="O3399" s="4">
        <v>115000</v>
      </c>
      <c r="P3399" s="4">
        <v>43500</v>
      </c>
      <c r="Q3399" s="4">
        <v>71500</v>
      </c>
      <c r="R3399" s="2">
        <v>48</v>
      </c>
      <c r="S3399" s="5">
        <v>12.32</v>
      </c>
      <c r="T3399" s="4">
        <v>2223.65</v>
      </c>
      <c r="U3399" s="2" t="s">
        <v>113</v>
      </c>
      <c r="V3399" s="2" t="s">
        <v>97</v>
      </c>
      <c r="W3399" s="4">
        <v>0</v>
      </c>
      <c r="X3399" s="4">
        <v>0</v>
      </c>
      <c r="Y3399" s="4">
        <v>106735.2</v>
      </c>
      <c r="Z3399" s="2">
        <v>0</v>
      </c>
      <c r="AA3399" s="2" t="s">
        <v>97</v>
      </c>
      <c r="AB3399" s="2" t="s">
        <v>15730</v>
      </c>
      <c r="AC3399" s="2" t="s">
        <v>106</v>
      </c>
      <c r="AD3399" s="2" t="s">
        <v>76</v>
      </c>
      <c r="AE3399" s="5">
        <v>62.17</v>
      </c>
      <c r="AF3399" s="2">
        <v>0</v>
      </c>
      <c r="AG3399" s="2" t="s">
        <v>97</v>
      </c>
      <c r="AH3399" s="2"/>
      <c r="AI3399" s="6" t="str">
        <f t="shared" si="159"/>
        <v>55-64</v>
      </c>
      <c r="AJ3399" s="11">
        <f>YEAR(tbl_LoanData[[#This Row],[Application Date]])</f>
        <v>2024</v>
      </c>
      <c r="AK3399" s="11" t="str">
        <f>TEXT(tbl_LoanData[[#This Row],[Application Date]],"MMMM")</f>
        <v>August</v>
      </c>
      <c r="AL3399" s="12">
        <f>DATE(YEAR(tbl_LoanData[[#This Row],[Application Date]]),MONTH(tbl_LoanData[[#This Row],[Application Date]]),1)</f>
        <v>45505</v>
      </c>
      <c r="AM3399" s="14">
        <f ca="1">IF(AND(tbl_LoanData[[#This Row],[Application Date]]&gt;=EOMONTH(TODAY(),-1)+1,tbl_LoanData[[#This Row],[Application Date]]&lt;=TODAY()),tbl_LoanData[[#This Row],[Loan Amount]],0)</f>
        <v>0</v>
      </c>
      <c r="AN3399" s="14">
        <f>tbl_LoanData[[#This Row],[Amount Paid]]-(Q3399-X3399)</f>
        <v>-71500</v>
      </c>
      <c r="AO3399" s="14">
        <f>IF(tbl_LoanData[[#This Row],[Application Status]]="Approved",1,0)</f>
        <v>0</v>
      </c>
      <c r="AP3399" s="22" t="str">
        <f t="shared" ca="1" si="160"/>
        <v/>
      </c>
      <c r="AQ3399" s="22" t="str">
        <f t="shared" ca="1" si="161"/>
        <v/>
      </c>
    </row>
    <row r="3400" spans="1:43" ht="14.4" customHeight="1" x14ac:dyDescent="0.3">
      <c r="A3400" s="2" t="s">
        <v>3807</v>
      </c>
      <c r="B3400" s="2" t="s">
        <v>3808</v>
      </c>
      <c r="C3400" s="2" t="s">
        <v>809</v>
      </c>
      <c r="D3400" s="2" t="s">
        <v>102</v>
      </c>
      <c r="E3400" s="2" t="s">
        <v>165</v>
      </c>
      <c r="F3400" s="2">
        <v>52</v>
      </c>
      <c r="G3400" s="2" t="s">
        <v>69</v>
      </c>
      <c r="H3400" s="2" t="s">
        <v>466</v>
      </c>
      <c r="I3400" s="2" t="s">
        <v>43</v>
      </c>
      <c r="J3400" s="3">
        <v>45532</v>
      </c>
      <c r="K3400" s="3">
        <v>45551</v>
      </c>
      <c r="L3400" s="2" t="s">
        <v>38</v>
      </c>
      <c r="M3400" s="2" t="s">
        <v>85</v>
      </c>
      <c r="N3400" s="2" t="s">
        <v>314</v>
      </c>
      <c r="O3400" s="4">
        <v>1422000</v>
      </c>
      <c r="P3400" s="4">
        <v>410600</v>
      </c>
      <c r="Q3400" s="4">
        <v>1011400</v>
      </c>
      <c r="R3400" s="2">
        <v>24</v>
      </c>
      <c r="S3400" s="5">
        <v>11.78</v>
      </c>
      <c r="T3400" s="4">
        <v>52070.239999999998</v>
      </c>
      <c r="U3400" s="2" t="s">
        <v>73</v>
      </c>
      <c r="V3400" s="2" t="s">
        <v>74</v>
      </c>
      <c r="W3400" s="4">
        <v>1145545.28</v>
      </c>
      <c r="X3400" s="4">
        <v>104140.56</v>
      </c>
      <c r="Y3400" s="4">
        <v>1249685.8400000001</v>
      </c>
      <c r="Z3400" s="2">
        <v>28</v>
      </c>
      <c r="AA3400" s="2" t="s">
        <v>57</v>
      </c>
      <c r="AB3400" s="2" t="s">
        <v>15732</v>
      </c>
      <c r="AC3400" s="2" t="s">
        <v>360</v>
      </c>
      <c r="AD3400" s="2" t="s">
        <v>76</v>
      </c>
      <c r="AE3400" s="5">
        <v>71.13</v>
      </c>
      <c r="AF3400" s="2">
        <v>1</v>
      </c>
      <c r="AG3400" s="2" t="s">
        <v>77</v>
      </c>
      <c r="AH3400" s="2">
        <v>19</v>
      </c>
      <c r="AI3400" s="6" t="str">
        <f t="shared" si="159"/>
        <v>45-54</v>
      </c>
      <c r="AJ3400" s="11">
        <f>YEAR(tbl_LoanData[[#This Row],[Application Date]])</f>
        <v>2024</v>
      </c>
      <c r="AK3400" s="11" t="str">
        <f>TEXT(tbl_LoanData[[#This Row],[Application Date]],"MMMM")</f>
        <v>August</v>
      </c>
      <c r="AL3400" s="12">
        <f>DATE(YEAR(tbl_LoanData[[#This Row],[Application Date]]),MONTH(tbl_LoanData[[#This Row],[Application Date]]),1)</f>
        <v>45505</v>
      </c>
      <c r="AM3400" s="14">
        <f ca="1">IF(AND(tbl_LoanData[[#This Row],[Application Date]]&gt;=EOMONTH(TODAY(),-1)+1,tbl_LoanData[[#This Row],[Application Date]]&lt;=TODAY()),tbl_LoanData[[#This Row],[Loan Amount]],0)</f>
        <v>0</v>
      </c>
      <c r="AN3400" s="14">
        <f>tbl_LoanData[[#This Row],[Amount Paid]]-(Q3400-X3400)</f>
        <v>238285.84000000008</v>
      </c>
      <c r="AO3400" s="14">
        <f>IF(tbl_LoanData[[#This Row],[Application Status]]="Approved",1,0)</f>
        <v>1</v>
      </c>
      <c r="AP3400" s="22" t="str">
        <f t="shared" ca="1" si="160"/>
        <v/>
      </c>
      <c r="AQ3400" s="22" t="str">
        <f t="shared" ca="1" si="161"/>
        <v/>
      </c>
    </row>
    <row r="3401" spans="1:43" ht="14.4" customHeight="1" x14ac:dyDescent="0.3">
      <c r="A3401" s="2" t="s">
        <v>3861</v>
      </c>
      <c r="B3401" s="2" t="s">
        <v>3862</v>
      </c>
      <c r="C3401" s="2" t="s">
        <v>682</v>
      </c>
      <c r="D3401" s="2" t="s">
        <v>91</v>
      </c>
      <c r="E3401" s="2" t="s">
        <v>311</v>
      </c>
      <c r="F3401" s="2">
        <v>32</v>
      </c>
      <c r="G3401" s="2" t="s">
        <v>69</v>
      </c>
      <c r="H3401" s="2" t="s">
        <v>244</v>
      </c>
      <c r="I3401" s="2" t="s">
        <v>48</v>
      </c>
      <c r="J3401" s="3">
        <v>45521</v>
      </c>
      <c r="K3401" s="3"/>
      <c r="L3401" s="2" t="s">
        <v>36</v>
      </c>
      <c r="M3401" s="2" t="s">
        <v>94</v>
      </c>
      <c r="N3401" s="2" t="s">
        <v>212</v>
      </c>
      <c r="O3401" s="4">
        <v>2143000</v>
      </c>
      <c r="P3401" s="4">
        <v>276400</v>
      </c>
      <c r="Q3401" s="4">
        <v>1866600</v>
      </c>
      <c r="R3401" s="2">
        <v>24</v>
      </c>
      <c r="S3401" s="5">
        <v>13.51</v>
      </c>
      <c r="T3401" s="4">
        <v>98789.8</v>
      </c>
      <c r="U3401" s="2" t="s">
        <v>113</v>
      </c>
      <c r="V3401" s="2" t="s">
        <v>97</v>
      </c>
      <c r="W3401" s="4">
        <v>0</v>
      </c>
      <c r="X3401" s="4">
        <v>0</v>
      </c>
      <c r="Y3401" s="4">
        <v>2370955.3199999998</v>
      </c>
      <c r="Z3401" s="2">
        <v>0</v>
      </c>
      <c r="AA3401" s="2" t="s">
        <v>97</v>
      </c>
      <c r="AB3401" s="2" t="s">
        <v>15728</v>
      </c>
      <c r="AC3401" s="2" t="s">
        <v>121</v>
      </c>
      <c r="AD3401" s="2" t="s">
        <v>76</v>
      </c>
      <c r="AE3401" s="5">
        <v>87.1</v>
      </c>
      <c r="AF3401" s="2">
        <v>0</v>
      </c>
      <c r="AG3401" s="2" t="s">
        <v>97</v>
      </c>
      <c r="AH3401" s="2"/>
      <c r="AI3401" s="6" t="str">
        <f t="shared" si="159"/>
        <v>25-34</v>
      </c>
      <c r="AJ3401" s="11">
        <f>YEAR(tbl_LoanData[[#This Row],[Application Date]])</f>
        <v>2024</v>
      </c>
      <c r="AK3401" s="11" t="str">
        <f>TEXT(tbl_LoanData[[#This Row],[Application Date]],"MMMM")</f>
        <v>August</v>
      </c>
      <c r="AL3401" s="12">
        <f>DATE(YEAR(tbl_LoanData[[#This Row],[Application Date]]),MONTH(tbl_LoanData[[#This Row],[Application Date]]),1)</f>
        <v>45505</v>
      </c>
      <c r="AM3401" s="14">
        <f ca="1">IF(AND(tbl_LoanData[[#This Row],[Application Date]]&gt;=EOMONTH(TODAY(),-1)+1,tbl_LoanData[[#This Row],[Application Date]]&lt;=TODAY()),tbl_LoanData[[#This Row],[Loan Amount]],0)</f>
        <v>0</v>
      </c>
      <c r="AN3401" s="14">
        <f>tbl_LoanData[[#This Row],[Amount Paid]]-(Q3401-X3401)</f>
        <v>-1866600</v>
      </c>
      <c r="AO3401" s="14">
        <f>IF(tbl_LoanData[[#This Row],[Application Status]]="Approved",1,0)</f>
        <v>0</v>
      </c>
      <c r="AP3401" s="22" t="str">
        <f t="shared" ca="1" si="160"/>
        <v/>
      </c>
      <c r="AQ3401" s="22" t="str">
        <f t="shared" ca="1" si="161"/>
        <v/>
      </c>
    </row>
    <row r="3402" spans="1:43" ht="14.4" customHeight="1" x14ac:dyDescent="0.3">
      <c r="A3402" s="2" t="s">
        <v>3871</v>
      </c>
      <c r="B3402" s="2" t="s">
        <v>3872</v>
      </c>
      <c r="C3402" s="2" t="s">
        <v>356</v>
      </c>
      <c r="D3402" s="2" t="s">
        <v>232</v>
      </c>
      <c r="E3402" s="2" t="s">
        <v>125</v>
      </c>
      <c r="F3402" s="2">
        <v>57</v>
      </c>
      <c r="G3402" s="2" t="s">
        <v>69</v>
      </c>
      <c r="H3402" s="2" t="s">
        <v>466</v>
      </c>
      <c r="I3402" s="2" t="s">
        <v>43</v>
      </c>
      <c r="J3402" s="3">
        <v>45527</v>
      </c>
      <c r="K3402" s="3">
        <v>45535</v>
      </c>
      <c r="L3402" s="2" t="s">
        <v>39</v>
      </c>
      <c r="M3402" s="2" t="s">
        <v>157</v>
      </c>
      <c r="N3402" s="2" t="s">
        <v>158</v>
      </c>
      <c r="O3402" s="4">
        <v>2432000</v>
      </c>
      <c r="P3402" s="4">
        <v>896900</v>
      </c>
      <c r="Q3402" s="4">
        <v>1535100</v>
      </c>
      <c r="R3402" s="2">
        <v>48</v>
      </c>
      <c r="S3402" s="5">
        <v>7.92</v>
      </c>
      <c r="T3402" s="4">
        <v>42112.91</v>
      </c>
      <c r="U3402" s="2" t="s">
        <v>73</v>
      </c>
      <c r="V3402" s="2" t="s">
        <v>74</v>
      </c>
      <c r="W3402" s="4">
        <v>968596.93</v>
      </c>
      <c r="X3402" s="4">
        <v>1052822.75</v>
      </c>
      <c r="Y3402" s="4">
        <v>2021419.68</v>
      </c>
      <c r="Z3402" s="2">
        <v>0</v>
      </c>
      <c r="AA3402" s="2" t="s">
        <v>56</v>
      </c>
      <c r="AB3402" s="2" t="s">
        <v>15729</v>
      </c>
      <c r="AC3402" s="2" t="s">
        <v>360</v>
      </c>
      <c r="AD3402" s="2" t="s">
        <v>76</v>
      </c>
      <c r="AE3402" s="5">
        <v>63.12</v>
      </c>
      <c r="AF3402" s="2">
        <v>0</v>
      </c>
      <c r="AG3402" s="2" t="s">
        <v>77</v>
      </c>
      <c r="AH3402" s="2">
        <v>8</v>
      </c>
      <c r="AI3402" s="6" t="str">
        <f t="shared" si="159"/>
        <v>55-64</v>
      </c>
      <c r="AJ3402" s="11">
        <f>YEAR(tbl_LoanData[[#This Row],[Application Date]])</f>
        <v>2024</v>
      </c>
      <c r="AK3402" s="11" t="str">
        <f>TEXT(tbl_LoanData[[#This Row],[Application Date]],"MMMM")</f>
        <v>August</v>
      </c>
      <c r="AL3402" s="12">
        <f>DATE(YEAR(tbl_LoanData[[#This Row],[Application Date]]),MONTH(tbl_LoanData[[#This Row],[Application Date]]),1)</f>
        <v>45505</v>
      </c>
      <c r="AM3402" s="14">
        <f ca="1">IF(AND(tbl_LoanData[[#This Row],[Application Date]]&gt;=EOMONTH(TODAY(),-1)+1,tbl_LoanData[[#This Row],[Application Date]]&lt;=TODAY()),tbl_LoanData[[#This Row],[Loan Amount]],0)</f>
        <v>0</v>
      </c>
      <c r="AN3402" s="14">
        <f>tbl_LoanData[[#This Row],[Amount Paid]]-(Q3402-X3402)</f>
        <v>486319.68000000005</v>
      </c>
      <c r="AO3402" s="14">
        <f>IF(tbl_LoanData[[#This Row],[Application Status]]="Approved",1,0)</f>
        <v>1</v>
      </c>
      <c r="AP3402" s="22" t="str">
        <f t="shared" ca="1" si="160"/>
        <v/>
      </c>
      <c r="AQ3402" s="22" t="str">
        <f t="shared" ca="1" si="161"/>
        <v/>
      </c>
    </row>
    <row r="3403" spans="1:43" ht="14.4" customHeight="1" x14ac:dyDescent="0.3">
      <c r="A3403" s="2" t="s">
        <v>3885</v>
      </c>
      <c r="B3403" s="2" t="s">
        <v>3886</v>
      </c>
      <c r="C3403" s="2" t="s">
        <v>712</v>
      </c>
      <c r="D3403" s="2" t="s">
        <v>142</v>
      </c>
      <c r="E3403" s="2" t="s">
        <v>255</v>
      </c>
      <c r="F3403" s="2">
        <v>56</v>
      </c>
      <c r="G3403" s="2" t="s">
        <v>83</v>
      </c>
      <c r="H3403" s="2" t="s">
        <v>516</v>
      </c>
      <c r="I3403" s="2" t="s">
        <v>53</v>
      </c>
      <c r="J3403" s="3">
        <v>45521</v>
      </c>
      <c r="K3403" s="3">
        <v>45527</v>
      </c>
      <c r="L3403" s="2" t="s">
        <v>39</v>
      </c>
      <c r="M3403" s="2" t="s">
        <v>157</v>
      </c>
      <c r="N3403" s="2" t="s">
        <v>359</v>
      </c>
      <c r="O3403" s="4">
        <v>2358000</v>
      </c>
      <c r="P3403" s="4">
        <v>880900</v>
      </c>
      <c r="Q3403" s="4">
        <v>1477100</v>
      </c>
      <c r="R3403" s="2">
        <v>60</v>
      </c>
      <c r="S3403" s="5">
        <v>10.94</v>
      </c>
      <c r="T3403" s="4">
        <v>38084.559999999998</v>
      </c>
      <c r="U3403" s="2" t="s">
        <v>73</v>
      </c>
      <c r="V3403" s="2" t="s">
        <v>74</v>
      </c>
      <c r="W3403" s="4">
        <v>837860.32</v>
      </c>
      <c r="X3403" s="4">
        <v>1447213.38</v>
      </c>
      <c r="Y3403" s="4">
        <v>2285073.7000000002</v>
      </c>
      <c r="Z3403" s="2">
        <v>64</v>
      </c>
      <c r="AA3403" s="2" t="s">
        <v>59</v>
      </c>
      <c r="AB3403" s="2" t="s">
        <v>15729</v>
      </c>
      <c r="AC3403" s="2" t="s">
        <v>129</v>
      </c>
      <c r="AD3403" s="2" t="s">
        <v>76</v>
      </c>
      <c r="AE3403" s="5">
        <v>62.64</v>
      </c>
      <c r="AF3403" s="2">
        <v>2</v>
      </c>
      <c r="AG3403" s="2" t="s">
        <v>130</v>
      </c>
      <c r="AH3403" s="2">
        <v>6</v>
      </c>
      <c r="AI3403" s="6" t="str">
        <f t="shared" si="159"/>
        <v>55-64</v>
      </c>
      <c r="AJ3403" s="11">
        <f>YEAR(tbl_LoanData[[#This Row],[Application Date]])</f>
        <v>2024</v>
      </c>
      <c r="AK3403" s="11" t="str">
        <f>TEXT(tbl_LoanData[[#This Row],[Application Date]],"MMMM")</f>
        <v>August</v>
      </c>
      <c r="AL3403" s="12">
        <f>DATE(YEAR(tbl_LoanData[[#This Row],[Application Date]]),MONTH(tbl_LoanData[[#This Row],[Application Date]]),1)</f>
        <v>45505</v>
      </c>
      <c r="AM3403" s="14">
        <f ca="1">IF(AND(tbl_LoanData[[#This Row],[Application Date]]&gt;=EOMONTH(TODAY(),-1)+1,tbl_LoanData[[#This Row],[Application Date]]&lt;=TODAY()),tbl_LoanData[[#This Row],[Loan Amount]],0)</f>
        <v>0</v>
      </c>
      <c r="AN3403" s="14">
        <f>tbl_LoanData[[#This Row],[Amount Paid]]-(Q3403-X3403)</f>
        <v>807973.69999999984</v>
      </c>
      <c r="AO3403" s="14">
        <f>IF(tbl_LoanData[[#This Row],[Application Status]]="Approved",1,0)</f>
        <v>1</v>
      </c>
      <c r="AP3403" s="22" t="str">
        <f t="shared" ca="1" si="160"/>
        <v/>
      </c>
      <c r="AQ3403" s="22" t="str">
        <f t="shared" ca="1" si="161"/>
        <v/>
      </c>
    </row>
    <row r="3404" spans="1:43" ht="14.4" customHeight="1" x14ac:dyDescent="0.3">
      <c r="A3404" s="2" t="s">
        <v>3965</v>
      </c>
      <c r="B3404" s="2" t="s">
        <v>3966</v>
      </c>
      <c r="C3404" s="2" t="s">
        <v>240</v>
      </c>
      <c r="D3404" s="2" t="s">
        <v>254</v>
      </c>
      <c r="E3404" s="2" t="s">
        <v>142</v>
      </c>
      <c r="F3404" s="2">
        <v>37</v>
      </c>
      <c r="G3404" s="2" t="s">
        <v>83</v>
      </c>
      <c r="H3404" s="2" t="s">
        <v>269</v>
      </c>
      <c r="I3404" s="2" t="s">
        <v>46</v>
      </c>
      <c r="J3404" s="3">
        <v>45523</v>
      </c>
      <c r="K3404" s="3">
        <v>45534</v>
      </c>
      <c r="L3404" s="2" t="s">
        <v>36</v>
      </c>
      <c r="M3404" s="2" t="s">
        <v>111</v>
      </c>
      <c r="N3404" s="2" t="s">
        <v>350</v>
      </c>
      <c r="O3404" s="4">
        <v>1939000</v>
      </c>
      <c r="P3404" s="4">
        <v>695900</v>
      </c>
      <c r="Q3404" s="4">
        <v>1243100</v>
      </c>
      <c r="R3404" s="2">
        <v>36</v>
      </c>
      <c r="S3404" s="5">
        <v>8.2200000000000006</v>
      </c>
      <c r="T3404" s="4">
        <v>43045.79</v>
      </c>
      <c r="U3404" s="2" t="s">
        <v>73</v>
      </c>
      <c r="V3404" s="2" t="s">
        <v>74</v>
      </c>
      <c r="W3404" s="4">
        <v>990053.17</v>
      </c>
      <c r="X3404" s="4">
        <v>559595.29</v>
      </c>
      <c r="Y3404" s="4">
        <v>1549648.46</v>
      </c>
      <c r="Z3404" s="2">
        <v>0</v>
      </c>
      <c r="AA3404" s="2" t="s">
        <v>56</v>
      </c>
      <c r="AB3404" s="2" t="s">
        <v>15733</v>
      </c>
      <c r="AC3404" s="2" t="s">
        <v>332</v>
      </c>
      <c r="AD3404" s="2" t="s">
        <v>76</v>
      </c>
      <c r="AE3404" s="5">
        <v>64.11</v>
      </c>
      <c r="AF3404" s="2">
        <v>0</v>
      </c>
      <c r="AG3404" s="2" t="s">
        <v>77</v>
      </c>
      <c r="AH3404" s="2">
        <v>11</v>
      </c>
      <c r="AI3404" s="6" t="str">
        <f t="shared" si="159"/>
        <v>35-44</v>
      </c>
      <c r="AJ3404" s="11">
        <f>YEAR(tbl_LoanData[[#This Row],[Application Date]])</f>
        <v>2024</v>
      </c>
      <c r="AK3404" s="11" t="str">
        <f>TEXT(tbl_LoanData[[#This Row],[Application Date]],"MMMM")</f>
        <v>August</v>
      </c>
      <c r="AL3404" s="12">
        <f>DATE(YEAR(tbl_LoanData[[#This Row],[Application Date]]),MONTH(tbl_LoanData[[#This Row],[Application Date]]),1)</f>
        <v>45505</v>
      </c>
      <c r="AM3404" s="14">
        <f ca="1">IF(AND(tbl_LoanData[[#This Row],[Application Date]]&gt;=EOMONTH(TODAY(),-1)+1,tbl_LoanData[[#This Row],[Application Date]]&lt;=TODAY()),tbl_LoanData[[#This Row],[Loan Amount]],0)</f>
        <v>0</v>
      </c>
      <c r="AN3404" s="14">
        <f>tbl_LoanData[[#This Row],[Amount Paid]]-(Q3404-X3404)</f>
        <v>306548.46000000008</v>
      </c>
      <c r="AO3404" s="14">
        <f>IF(tbl_LoanData[[#This Row],[Application Status]]="Approved",1,0)</f>
        <v>1</v>
      </c>
      <c r="AP3404" s="22" t="str">
        <f t="shared" ca="1" si="160"/>
        <v/>
      </c>
      <c r="AQ3404" s="22" t="str">
        <f t="shared" ca="1" si="161"/>
        <v/>
      </c>
    </row>
    <row r="3405" spans="1:43" ht="14.4" customHeight="1" x14ac:dyDescent="0.3">
      <c r="A3405" s="2" t="s">
        <v>4359</v>
      </c>
      <c r="B3405" s="2" t="s">
        <v>4360</v>
      </c>
      <c r="C3405" s="2" t="s">
        <v>390</v>
      </c>
      <c r="D3405" s="2" t="s">
        <v>189</v>
      </c>
      <c r="E3405" s="2" t="s">
        <v>68</v>
      </c>
      <c r="F3405" s="2">
        <v>32</v>
      </c>
      <c r="G3405" s="2" t="s">
        <v>83</v>
      </c>
      <c r="H3405" s="2" t="s">
        <v>166</v>
      </c>
      <c r="I3405" s="2" t="s">
        <v>46</v>
      </c>
      <c r="J3405" s="3">
        <v>45523</v>
      </c>
      <c r="K3405" s="3">
        <v>45529</v>
      </c>
      <c r="L3405" s="2" t="s">
        <v>36</v>
      </c>
      <c r="M3405" s="2" t="s">
        <v>85</v>
      </c>
      <c r="N3405" s="2" t="s">
        <v>671</v>
      </c>
      <c r="O3405" s="4">
        <v>1817000</v>
      </c>
      <c r="P3405" s="4">
        <v>328200</v>
      </c>
      <c r="Q3405" s="4">
        <v>1488800</v>
      </c>
      <c r="R3405" s="2">
        <v>36</v>
      </c>
      <c r="S3405" s="5">
        <v>11.98</v>
      </c>
      <c r="T3405" s="4">
        <v>56218.74</v>
      </c>
      <c r="U3405" s="2" t="s">
        <v>73</v>
      </c>
      <c r="V3405" s="2" t="s">
        <v>74</v>
      </c>
      <c r="W3405" s="4">
        <v>1180593.54</v>
      </c>
      <c r="X3405" s="4">
        <v>843281.18</v>
      </c>
      <c r="Y3405" s="4">
        <v>2023874.72</v>
      </c>
      <c r="Z3405" s="2">
        <v>87</v>
      </c>
      <c r="AA3405" s="2" t="s">
        <v>59</v>
      </c>
      <c r="AB3405" s="2" t="s">
        <v>15736</v>
      </c>
      <c r="AC3405" s="2" t="s">
        <v>87</v>
      </c>
      <c r="AD3405" s="2" t="s">
        <v>76</v>
      </c>
      <c r="AE3405" s="5">
        <v>81.94</v>
      </c>
      <c r="AF3405" s="2">
        <v>3</v>
      </c>
      <c r="AG3405" s="2" t="s">
        <v>130</v>
      </c>
      <c r="AH3405" s="2">
        <v>6</v>
      </c>
      <c r="AI3405" s="6" t="str">
        <f t="shared" si="159"/>
        <v>25-34</v>
      </c>
      <c r="AJ3405" s="11">
        <f>YEAR(tbl_LoanData[[#This Row],[Application Date]])</f>
        <v>2024</v>
      </c>
      <c r="AK3405" s="11" t="str">
        <f>TEXT(tbl_LoanData[[#This Row],[Application Date]],"MMMM")</f>
        <v>August</v>
      </c>
      <c r="AL3405" s="12">
        <f>DATE(YEAR(tbl_LoanData[[#This Row],[Application Date]]),MONTH(tbl_LoanData[[#This Row],[Application Date]]),1)</f>
        <v>45505</v>
      </c>
      <c r="AM3405" s="14">
        <f ca="1">IF(AND(tbl_LoanData[[#This Row],[Application Date]]&gt;=EOMONTH(TODAY(),-1)+1,tbl_LoanData[[#This Row],[Application Date]]&lt;=TODAY()),tbl_LoanData[[#This Row],[Loan Amount]],0)</f>
        <v>0</v>
      </c>
      <c r="AN3405" s="14">
        <f>tbl_LoanData[[#This Row],[Amount Paid]]-(Q3405-X3405)</f>
        <v>535074.72000000009</v>
      </c>
      <c r="AO3405" s="14">
        <f>IF(tbl_LoanData[[#This Row],[Application Status]]="Approved",1,0)</f>
        <v>1</v>
      </c>
      <c r="AP3405" s="22" t="str">
        <f t="shared" ca="1" si="160"/>
        <v/>
      </c>
      <c r="AQ3405" s="22" t="str">
        <f t="shared" ca="1" si="161"/>
        <v/>
      </c>
    </row>
    <row r="3406" spans="1:43" x14ac:dyDescent="0.3">
      <c r="A3406" s="2" t="s">
        <v>4479</v>
      </c>
      <c r="B3406" s="2" t="s">
        <v>4480</v>
      </c>
      <c r="C3406" s="2" t="s">
        <v>429</v>
      </c>
      <c r="D3406" s="2" t="s">
        <v>101</v>
      </c>
      <c r="E3406" s="2" t="s">
        <v>118</v>
      </c>
      <c r="F3406" s="2">
        <v>61</v>
      </c>
      <c r="G3406" s="2" t="s">
        <v>83</v>
      </c>
      <c r="H3406" s="2" t="s">
        <v>228</v>
      </c>
      <c r="I3406" s="2" t="s">
        <v>43</v>
      </c>
      <c r="J3406" s="3">
        <v>45522</v>
      </c>
      <c r="K3406" s="3"/>
      <c r="L3406" s="2" t="s">
        <v>40</v>
      </c>
      <c r="M3406" s="2" t="s">
        <v>85</v>
      </c>
      <c r="N3406" s="2" t="s">
        <v>86</v>
      </c>
      <c r="O3406" s="4">
        <v>1284000</v>
      </c>
      <c r="P3406" s="4">
        <v>167800</v>
      </c>
      <c r="Q3406" s="4">
        <v>1116200</v>
      </c>
      <c r="R3406" s="2">
        <v>24</v>
      </c>
      <c r="S3406" s="5">
        <v>11.68</v>
      </c>
      <c r="T3406" s="4">
        <v>57372.68</v>
      </c>
      <c r="U3406" s="2" t="s">
        <v>96</v>
      </c>
      <c r="V3406" s="2" t="s">
        <v>97</v>
      </c>
      <c r="W3406" s="4">
        <v>0</v>
      </c>
      <c r="X3406" s="4">
        <v>0</v>
      </c>
      <c r="Y3406" s="4">
        <v>1376944.32</v>
      </c>
      <c r="Z3406" s="2">
        <v>0</v>
      </c>
      <c r="AA3406" s="2" t="s">
        <v>97</v>
      </c>
      <c r="AB3406" s="2" t="s">
        <v>15729</v>
      </c>
      <c r="AC3406" s="2" t="s">
        <v>332</v>
      </c>
      <c r="AD3406" s="2" t="s">
        <v>76</v>
      </c>
      <c r="AE3406" s="5">
        <v>86.93</v>
      </c>
      <c r="AF3406" s="2">
        <v>0</v>
      </c>
      <c r="AG3406" s="2" t="s">
        <v>97</v>
      </c>
      <c r="AH3406" s="2"/>
      <c r="AI3406" s="6" t="str">
        <f t="shared" si="159"/>
        <v>55-64</v>
      </c>
      <c r="AJ3406" s="11">
        <f>YEAR(tbl_LoanData[[#This Row],[Application Date]])</f>
        <v>2024</v>
      </c>
      <c r="AK3406" s="11" t="str">
        <f>TEXT(tbl_LoanData[[#This Row],[Application Date]],"MMMM")</f>
        <v>August</v>
      </c>
      <c r="AL3406" s="12">
        <f>DATE(YEAR(tbl_LoanData[[#This Row],[Application Date]]),MONTH(tbl_LoanData[[#This Row],[Application Date]]),1)</f>
        <v>45505</v>
      </c>
      <c r="AM3406" s="14">
        <f ca="1">IF(AND(tbl_LoanData[[#This Row],[Application Date]]&gt;=EOMONTH(TODAY(),-1)+1,tbl_LoanData[[#This Row],[Application Date]]&lt;=TODAY()),tbl_LoanData[[#This Row],[Loan Amount]],0)</f>
        <v>0</v>
      </c>
      <c r="AN3406" s="14">
        <f>tbl_LoanData[[#This Row],[Amount Paid]]-(Q3406-X3406)</f>
        <v>-1116200</v>
      </c>
      <c r="AO3406" s="14">
        <f>IF(tbl_LoanData[[#This Row],[Application Status]]="Approved",1,0)</f>
        <v>0</v>
      </c>
      <c r="AP3406" s="22" t="str">
        <f t="shared" ca="1" si="160"/>
        <v/>
      </c>
      <c r="AQ3406" s="22" t="str">
        <f t="shared" ca="1" si="161"/>
        <v/>
      </c>
    </row>
    <row r="3407" spans="1:43" ht="14.4" customHeight="1" x14ac:dyDescent="0.3">
      <c r="A3407" s="2" t="s">
        <v>4519</v>
      </c>
      <c r="B3407" s="2" t="s">
        <v>4520</v>
      </c>
      <c r="C3407" s="2" t="s">
        <v>452</v>
      </c>
      <c r="D3407" s="2" t="s">
        <v>189</v>
      </c>
      <c r="E3407" s="2" t="s">
        <v>82</v>
      </c>
      <c r="F3407" s="2">
        <v>29</v>
      </c>
      <c r="G3407" s="2" t="s">
        <v>83</v>
      </c>
      <c r="H3407" s="2" t="s">
        <v>126</v>
      </c>
      <c r="I3407" s="2" t="s">
        <v>44</v>
      </c>
      <c r="J3407" s="3">
        <v>45510</v>
      </c>
      <c r="K3407" s="3">
        <v>45513</v>
      </c>
      <c r="L3407" s="2" t="s">
        <v>40</v>
      </c>
      <c r="M3407" s="2" t="s">
        <v>157</v>
      </c>
      <c r="N3407" s="2" t="s">
        <v>328</v>
      </c>
      <c r="O3407" s="4">
        <v>1299000</v>
      </c>
      <c r="P3407" s="4">
        <v>243700</v>
      </c>
      <c r="Q3407" s="4">
        <v>1055300</v>
      </c>
      <c r="R3407" s="2">
        <v>12</v>
      </c>
      <c r="S3407" s="5">
        <v>9.6199999999999992</v>
      </c>
      <c r="T3407" s="4">
        <v>96401.66</v>
      </c>
      <c r="U3407" s="2" t="s">
        <v>73</v>
      </c>
      <c r="V3407" s="2" t="s">
        <v>33</v>
      </c>
      <c r="W3407" s="4">
        <v>1156819.8600000001</v>
      </c>
      <c r="X3407" s="4">
        <v>0</v>
      </c>
      <c r="Y3407" s="4">
        <v>1156819.8600000001</v>
      </c>
      <c r="Z3407" s="2">
        <v>0</v>
      </c>
      <c r="AA3407" s="2" t="s">
        <v>56</v>
      </c>
      <c r="AB3407" s="2" t="s">
        <v>15730</v>
      </c>
      <c r="AC3407" s="2" t="s">
        <v>360</v>
      </c>
      <c r="AD3407" s="2" t="s">
        <v>76</v>
      </c>
      <c r="AE3407" s="5">
        <v>81.239999999999995</v>
      </c>
      <c r="AF3407" s="2">
        <v>0</v>
      </c>
      <c r="AG3407" s="2" t="s">
        <v>77</v>
      </c>
      <c r="AH3407" s="2">
        <v>3</v>
      </c>
      <c r="AI3407" s="6" t="str">
        <f t="shared" si="159"/>
        <v>25-34</v>
      </c>
      <c r="AJ3407" s="11">
        <f>YEAR(tbl_LoanData[[#This Row],[Application Date]])</f>
        <v>2024</v>
      </c>
      <c r="AK3407" s="11" t="str">
        <f>TEXT(tbl_LoanData[[#This Row],[Application Date]],"MMMM")</f>
        <v>August</v>
      </c>
      <c r="AL3407" s="12">
        <f>DATE(YEAR(tbl_LoanData[[#This Row],[Application Date]]),MONTH(tbl_LoanData[[#This Row],[Application Date]]),1)</f>
        <v>45505</v>
      </c>
      <c r="AM3407" s="14">
        <f ca="1">IF(AND(tbl_LoanData[[#This Row],[Application Date]]&gt;=EOMONTH(TODAY(),-1)+1,tbl_LoanData[[#This Row],[Application Date]]&lt;=TODAY()),tbl_LoanData[[#This Row],[Loan Amount]],0)</f>
        <v>0</v>
      </c>
      <c r="AN3407" s="14">
        <f>tbl_LoanData[[#This Row],[Amount Paid]]-(Q3407-X3407)</f>
        <v>101519.8600000001</v>
      </c>
      <c r="AO3407" s="14">
        <f>IF(tbl_LoanData[[#This Row],[Application Status]]="Approved",1,0)</f>
        <v>1</v>
      </c>
      <c r="AP3407" s="22" t="str">
        <f t="shared" ca="1" si="160"/>
        <v/>
      </c>
      <c r="AQ3407" s="22" t="str">
        <f t="shared" ca="1" si="161"/>
        <v/>
      </c>
    </row>
    <row r="3408" spans="1:43" x14ac:dyDescent="0.3">
      <c r="A3408" s="2" t="s">
        <v>4577</v>
      </c>
      <c r="B3408" s="2" t="s">
        <v>4578</v>
      </c>
      <c r="C3408" s="2" t="s">
        <v>429</v>
      </c>
      <c r="D3408" s="2" t="s">
        <v>102</v>
      </c>
      <c r="E3408" s="2" t="s">
        <v>406</v>
      </c>
      <c r="F3408" s="2">
        <v>61</v>
      </c>
      <c r="G3408" s="2" t="s">
        <v>83</v>
      </c>
      <c r="H3408" s="2" t="s">
        <v>211</v>
      </c>
      <c r="I3408" s="2" t="s">
        <v>50</v>
      </c>
      <c r="J3408" s="3">
        <v>45507</v>
      </c>
      <c r="K3408" s="3"/>
      <c r="L3408" s="2" t="s">
        <v>39</v>
      </c>
      <c r="M3408" s="2" t="s">
        <v>157</v>
      </c>
      <c r="N3408" s="2" t="s">
        <v>158</v>
      </c>
      <c r="O3408" s="4">
        <v>1104000</v>
      </c>
      <c r="P3408" s="4">
        <v>285800</v>
      </c>
      <c r="Q3408" s="4">
        <v>818200</v>
      </c>
      <c r="R3408" s="2">
        <v>18</v>
      </c>
      <c r="S3408" s="5">
        <v>9.08</v>
      </c>
      <c r="T3408" s="4">
        <v>51646.6</v>
      </c>
      <c r="U3408" s="2" t="s">
        <v>113</v>
      </c>
      <c r="V3408" s="2" t="s">
        <v>97</v>
      </c>
      <c r="W3408" s="4">
        <v>0</v>
      </c>
      <c r="X3408" s="4">
        <v>0</v>
      </c>
      <c r="Y3408" s="4">
        <v>929638.84</v>
      </c>
      <c r="Z3408" s="2">
        <v>0</v>
      </c>
      <c r="AA3408" s="2" t="s">
        <v>97</v>
      </c>
      <c r="AB3408" s="2" t="s">
        <v>15732</v>
      </c>
      <c r="AC3408" s="2" t="s">
        <v>213</v>
      </c>
      <c r="AD3408" s="2" t="s">
        <v>76</v>
      </c>
      <c r="AE3408" s="5">
        <v>74.11</v>
      </c>
      <c r="AF3408" s="2">
        <v>0</v>
      </c>
      <c r="AG3408" s="2" t="s">
        <v>97</v>
      </c>
      <c r="AH3408" s="2"/>
      <c r="AI3408" s="6" t="str">
        <f t="shared" si="159"/>
        <v>55-64</v>
      </c>
      <c r="AJ3408" s="11">
        <f>YEAR(tbl_LoanData[[#This Row],[Application Date]])</f>
        <v>2024</v>
      </c>
      <c r="AK3408" s="11" t="str">
        <f>TEXT(tbl_LoanData[[#This Row],[Application Date]],"MMMM")</f>
        <v>August</v>
      </c>
      <c r="AL3408" s="12">
        <f>DATE(YEAR(tbl_LoanData[[#This Row],[Application Date]]),MONTH(tbl_LoanData[[#This Row],[Application Date]]),1)</f>
        <v>45505</v>
      </c>
      <c r="AM3408" s="14">
        <f ca="1">IF(AND(tbl_LoanData[[#This Row],[Application Date]]&gt;=EOMONTH(TODAY(),-1)+1,tbl_LoanData[[#This Row],[Application Date]]&lt;=TODAY()),tbl_LoanData[[#This Row],[Loan Amount]],0)</f>
        <v>0</v>
      </c>
      <c r="AN3408" s="14">
        <f>tbl_LoanData[[#This Row],[Amount Paid]]-(Q3408-X3408)</f>
        <v>-818200</v>
      </c>
      <c r="AO3408" s="14">
        <f>IF(tbl_LoanData[[#This Row],[Application Status]]="Approved",1,0)</f>
        <v>0</v>
      </c>
      <c r="AP3408" s="22" t="str">
        <f t="shared" ca="1" si="160"/>
        <v/>
      </c>
      <c r="AQ3408" s="22" t="str">
        <f t="shared" ca="1" si="161"/>
        <v/>
      </c>
    </row>
    <row r="3409" spans="1:43" ht="14.4" customHeight="1" x14ac:dyDescent="0.3">
      <c r="A3409" s="2" t="s">
        <v>4741</v>
      </c>
      <c r="B3409" s="2" t="s">
        <v>4742</v>
      </c>
      <c r="C3409" s="2" t="s">
        <v>781</v>
      </c>
      <c r="D3409" s="2" t="s">
        <v>101</v>
      </c>
      <c r="E3409" s="2" t="s">
        <v>402</v>
      </c>
      <c r="F3409" s="2">
        <v>43</v>
      </c>
      <c r="G3409" s="2" t="s">
        <v>69</v>
      </c>
      <c r="H3409" s="2" t="s">
        <v>543</v>
      </c>
      <c r="I3409" s="2" t="s">
        <v>45</v>
      </c>
      <c r="J3409" s="3">
        <v>45523</v>
      </c>
      <c r="K3409" s="3">
        <v>45535</v>
      </c>
      <c r="L3409" s="2" t="s">
        <v>37</v>
      </c>
      <c r="M3409" s="2" t="s">
        <v>94</v>
      </c>
      <c r="N3409" s="2" t="s">
        <v>234</v>
      </c>
      <c r="O3409" s="4">
        <v>137000</v>
      </c>
      <c r="P3409" s="4">
        <v>35900</v>
      </c>
      <c r="Q3409" s="4">
        <v>101100</v>
      </c>
      <c r="R3409" s="2">
        <v>36</v>
      </c>
      <c r="S3409" s="5">
        <v>12.44</v>
      </c>
      <c r="T3409" s="4">
        <v>3856.4</v>
      </c>
      <c r="U3409" s="2" t="s">
        <v>73</v>
      </c>
      <c r="V3409" s="2" t="s">
        <v>74</v>
      </c>
      <c r="W3409" s="4">
        <v>84840.8</v>
      </c>
      <c r="X3409" s="4">
        <v>53989.72</v>
      </c>
      <c r="Y3409" s="4">
        <v>138830.51999999999</v>
      </c>
      <c r="Z3409" s="2">
        <v>31</v>
      </c>
      <c r="AA3409" s="2" t="s">
        <v>58</v>
      </c>
      <c r="AB3409" s="2" t="s">
        <v>15736</v>
      </c>
      <c r="AC3409" s="2" t="s">
        <v>138</v>
      </c>
      <c r="AD3409" s="2" t="s">
        <v>76</v>
      </c>
      <c r="AE3409" s="5">
        <v>73.8</v>
      </c>
      <c r="AF3409" s="2">
        <v>1</v>
      </c>
      <c r="AG3409" s="2" t="s">
        <v>15718</v>
      </c>
      <c r="AH3409" s="2">
        <v>12</v>
      </c>
      <c r="AI3409" s="6" t="str">
        <f t="shared" si="159"/>
        <v>35-44</v>
      </c>
      <c r="AJ3409" s="11">
        <f>YEAR(tbl_LoanData[[#This Row],[Application Date]])</f>
        <v>2024</v>
      </c>
      <c r="AK3409" s="11" t="str">
        <f>TEXT(tbl_LoanData[[#This Row],[Application Date]],"MMMM")</f>
        <v>August</v>
      </c>
      <c r="AL3409" s="12">
        <f>DATE(YEAR(tbl_LoanData[[#This Row],[Application Date]]),MONTH(tbl_LoanData[[#This Row],[Application Date]]),1)</f>
        <v>45505</v>
      </c>
      <c r="AM3409" s="14">
        <f ca="1">IF(AND(tbl_LoanData[[#This Row],[Application Date]]&gt;=EOMONTH(TODAY(),-1)+1,tbl_LoanData[[#This Row],[Application Date]]&lt;=TODAY()),tbl_LoanData[[#This Row],[Loan Amount]],0)</f>
        <v>0</v>
      </c>
      <c r="AN3409" s="14">
        <f>tbl_LoanData[[#This Row],[Amount Paid]]-(Q3409-X3409)</f>
        <v>37730.520000000004</v>
      </c>
      <c r="AO3409" s="14">
        <f>IF(tbl_LoanData[[#This Row],[Application Status]]="Approved",1,0)</f>
        <v>1</v>
      </c>
      <c r="AP3409" s="22" t="str">
        <f t="shared" ca="1" si="160"/>
        <v/>
      </c>
      <c r="AQ3409" s="22" t="str">
        <f t="shared" ca="1" si="161"/>
        <v/>
      </c>
    </row>
    <row r="3410" spans="1:43" x14ac:dyDescent="0.3">
      <c r="A3410" s="2" t="s">
        <v>4773</v>
      </c>
      <c r="B3410" s="2" t="s">
        <v>4774</v>
      </c>
      <c r="C3410" s="2" t="s">
        <v>331</v>
      </c>
      <c r="D3410" s="2" t="s">
        <v>102</v>
      </c>
      <c r="E3410" s="2" t="s">
        <v>161</v>
      </c>
      <c r="F3410" s="2">
        <v>33</v>
      </c>
      <c r="G3410" s="2" t="s">
        <v>83</v>
      </c>
      <c r="H3410" s="2" t="s">
        <v>250</v>
      </c>
      <c r="I3410" s="2" t="s">
        <v>52</v>
      </c>
      <c r="J3410" s="3">
        <v>45515</v>
      </c>
      <c r="K3410" s="3">
        <v>45528</v>
      </c>
      <c r="L3410" s="2" t="s">
        <v>41</v>
      </c>
      <c r="M3410" s="2" t="s">
        <v>184</v>
      </c>
      <c r="N3410" s="2" t="s">
        <v>426</v>
      </c>
      <c r="O3410" s="4">
        <v>4479000</v>
      </c>
      <c r="P3410" s="4">
        <v>1542400</v>
      </c>
      <c r="Q3410" s="4">
        <v>2936600</v>
      </c>
      <c r="R3410" s="2">
        <v>18</v>
      </c>
      <c r="S3410" s="5">
        <v>10.86</v>
      </c>
      <c r="T3410" s="4">
        <v>189720.67</v>
      </c>
      <c r="U3410" s="2" t="s">
        <v>73</v>
      </c>
      <c r="V3410" s="2" t="s">
        <v>33</v>
      </c>
      <c r="W3410" s="4">
        <v>3414972.14</v>
      </c>
      <c r="X3410" s="4">
        <v>0</v>
      </c>
      <c r="Y3410" s="4">
        <v>3414972.14</v>
      </c>
      <c r="Z3410" s="2">
        <v>0</v>
      </c>
      <c r="AA3410" s="2" t="s">
        <v>56</v>
      </c>
      <c r="AB3410" s="2" t="s">
        <v>15733</v>
      </c>
      <c r="AC3410" s="2" t="s">
        <v>121</v>
      </c>
      <c r="AD3410" s="2" t="s">
        <v>76</v>
      </c>
      <c r="AE3410" s="5">
        <v>65.56</v>
      </c>
      <c r="AF3410" s="2">
        <v>0</v>
      </c>
      <c r="AG3410" s="2" t="s">
        <v>77</v>
      </c>
      <c r="AH3410" s="2">
        <v>13</v>
      </c>
      <c r="AI3410" s="6" t="str">
        <f t="shared" si="159"/>
        <v>25-34</v>
      </c>
      <c r="AJ3410" s="11">
        <f>YEAR(tbl_LoanData[[#This Row],[Application Date]])</f>
        <v>2024</v>
      </c>
      <c r="AK3410" s="11" t="str">
        <f>TEXT(tbl_LoanData[[#This Row],[Application Date]],"MMMM")</f>
        <v>August</v>
      </c>
      <c r="AL3410" s="12">
        <f>DATE(YEAR(tbl_LoanData[[#This Row],[Application Date]]),MONTH(tbl_LoanData[[#This Row],[Application Date]]),1)</f>
        <v>45505</v>
      </c>
      <c r="AM3410" s="14">
        <f ca="1">IF(AND(tbl_LoanData[[#This Row],[Application Date]]&gt;=EOMONTH(TODAY(),-1)+1,tbl_LoanData[[#This Row],[Application Date]]&lt;=TODAY()),tbl_LoanData[[#This Row],[Loan Amount]],0)</f>
        <v>0</v>
      </c>
      <c r="AN3410" s="14">
        <f>tbl_LoanData[[#This Row],[Amount Paid]]-(Q3410-X3410)</f>
        <v>478372.14000000013</v>
      </c>
      <c r="AO3410" s="14">
        <f>IF(tbl_LoanData[[#This Row],[Application Status]]="Approved",1,0)</f>
        <v>1</v>
      </c>
      <c r="AP3410" s="22" t="str">
        <f t="shared" ca="1" si="160"/>
        <v/>
      </c>
      <c r="AQ3410" s="22" t="str">
        <f t="shared" ca="1" si="161"/>
        <v/>
      </c>
    </row>
    <row r="3411" spans="1:43" ht="14.4" customHeight="1" x14ac:dyDescent="0.3">
      <c r="A3411" s="2" t="s">
        <v>4829</v>
      </c>
      <c r="B3411" s="2" t="s">
        <v>4830</v>
      </c>
      <c r="C3411" s="2" t="s">
        <v>413</v>
      </c>
      <c r="D3411" s="2" t="s">
        <v>117</v>
      </c>
      <c r="E3411" s="2" t="s">
        <v>210</v>
      </c>
      <c r="F3411" s="2">
        <v>33</v>
      </c>
      <c r="G3411" s="2" t="s">
        <v>83</v>
      </c>
      <c r="H3411" s="2" t="s">
        <v>278</v>
      </c>
      <c r="I3411" s="2" t="s">
        <v>45</v>
      </c>
      <c r="J3411" s="3">
        <v>45511</v>
      </c>
      <c r="K3411" s="3">
        <v>45531</v>
      </c>
      <c r="L3411" s="2" t="s">
        <v>40</v>
      </c>
      <c r="M3411" s="2" t="s">
        <v>111</v>
      </c>
      <c r="N3411" s="2" t="s">
        <v>369</v>
      </c>
      <c r="O3411" s="4">
        <v>1446000</v>
      </c>
      <c r="P3411" s="4">
        <v>169900</v>
      </c>
      <c r="Q3411" s="4">
        <v>1276100</v>
      </c>
      <c r="R3411" s="2">
        <v>36</v>
      </c>
      <c r="S3411" s="5">
        <v>13.16</v>
      </c>
      <c r="T3411" s="4">
        <v>49441.79</v>
      </c>
      <c r="U3411" s="2" t="s">
        <v>73</v>
      </c>
      <c r="V3411" s="2" t="s">
        <v>74</v>
      </c>
      <c r="W3411" s="4">
        <v>1186602.96</v>
      </c>
      <c r="X3411" s="4">
        <v>593301.31999999995</v>
      </c>
      <c r="Y3411" s="4">
        <v>1779904.28</v>
      </c>
      <c r="Z3411" s="2">
        <v>0</v>
      </c>
      <c r="AA3411" s="2" t="s">
        <v>56</v>
      </c>
      <c r="AB3411" s="2" t="s">
        <v>15736</v>
      </c>
      <c r="AC3411" s="2" t="s">
        <v>360</v>
      </c>
      <c r="AD3411" s="2" t="s">
        <v>76</v>
      </c>
      <c r="AE3411" s="5">
        <v>88.25</v>
      </c>
      <c r="AF3411" s="2">
        <v>0</v>
      </c>
      <c r="AG3411" s="2" t="s">
        <v>77</v>
      </c>
      <c r="AH3411" s="2">
        <v>20</v>
      </c>
      <c r="AI3411" s="6" t="str">
        <f t="shared" si="159"/>
        <v>25-34</v>
      </c>
      <c r="AJ3411" s="11">
        <f>YEAR(tbl_LoanData[[#This Row],[Application Date]])</f>
        <v>2024</v>
      </c>
      <c r="AK3411" s="11" t="str">
        <f>TEXT(tbl_LoanData[[#This Row],[Application Date]],"MMMM")</f>
        <v>August</v>
      </c>
      <c r="AL3411" s="12">
        <f>DATE(YEAR(tbl_LoanData[[#This Row],[Application Date]]),MONTH(tbl_LoanData[[#This Row],[Application Date]]),1)</f>
        <v>45505</v>
      </c>
      <c r="AM3411" s="14">
        <f ca="1">IF(AND(tbl_LoanData[[#This Row],[Application Date]]&gt;=EOMONTH(TODAY(),-1)+1,tbl_LoanData[[#This Row],[Application Date]]&lt;=TODAY()),tbl_LoanData[[#This Row],[Loan Amount]],0)</f>
        <v>0</v>
      </c>
      <c r="AN3411" s="14">
        <f>tbl_LoanData[[#This Row],[Amount Paid]]-(Q3411-X3411)</f>
        <v>503804.27999999991</v>
      </c>
      <c r="AO3411" s="14">
        <f>IF(tbl_LoanData[[#This Row],[Application Status]]="Approved",1,0)</f>
        <v>1</v>
      </c>
      <c r="AP3411" s="22" t="str">
        <f t="shared" ca="1" si="160"/>
        <v/>
      </c>
      <c r="AQ3411" s="22" t="str">
        <f t="shared" ca="1" si="161"/>
        <v/>
      </c>
    </row>
    <row r="3412" spans="1:43" ht="14.4" customHeight="1" x14ac:dyDescent="0.3">
      <c r="A3412" s="2" t="s">
        <v>4853</v>
      </c>
      <c r="B3412" s="2" t="s">
        <v>4854</v>
      </c>
      <c r="C3412" s="2" t="s">
        <v>393</v>
      </c>
      <c r="D3412" s="2" t="s">
        <v>189</v>
      </c>
      <c r="E3412" s="2" t="s">
        <v>125</v>
      </c>
      <c r="F3412" s="2">
        <v>54</v>
      </c>
      <c r="G3412" s="2" t="s">
        <v>83</v>
      </c>
      <c r="H3412" s="2" t="s">
        <v>217</v>
      </c>
      <c r="I3412" s="2" t="s">
        <v>46</v>
      </c>
      <c r="J3412" s="3">
        <v>45527</v>
      </c>
      <c r="K3412" s="3">
        <v>45543</v>
      </c>
      <c r="L3412" s="2" t="s">
        <v>39</v>
      </c>
      <c r="M3412" s="2" t="s">
        <v>71</v>
      </c>
      <c r="N3412" s="2" t="s">
        <v>72</v>
      </c>
      <c r="O3412" s="4">
        <v>2580000</v>
      </c>
      <c r="P3412" s="4">
        <v>890200</v>
      </c>
      <c r="Q3412" s="4">
        <v>1689800</v>
      </c>
      <c r="R3412" s="2">
        <v>48</v>
      </c>
      <c r="S3412" s="5">
        <v>11.77</v>
      </c>
      <c r="T3412" s="4">
        <v>51778.29</v>
      </c>
      <c r="U3412" s="2" t="s">
        <v>73</v>
      </c>
      <c r="V3412" s="2" t="s">
        <v>74</v>
      </c>
      <c r="W3412" s="4">
        <v>1190900.67</v>
      </c>
      <c r="X3412" s="4">
        <v>1294457.17</v>
      </c>
      <c r="Y3412" s="4">
        <v>2485357.84</v>
      </c>
      <c r="Z3412" s="2">
        <v>0</v>
      </c>
      <c r="AA3412" s="2" t="s">
        <v>56</v>
      </c>
      <c r="AB3412" s="2" t="s">
        <v>15728</v>
      </c>
      <c r="AC3412" s="2" t="s">
        <v>87</v>
      </c>
      <c r="AD3412" s="2" t="s">
        <v>76</v>
      </c>
      <c r="AE3412" s="5">
        <v>65.5</v>
      </c>
      <c r="AF3412" s="2">
        <v>0</v>
      </c>
      <c r="AG3412" s="2" t="s">
        <v>77</v>
      </c>
      <c r="AH3412" s="2">
        <v>16</v>
      </c>
      <c r="AI3412" s="6" t="str">
        <f t="shared" si="159"/>
        <v>45-54</v>
      </c>
      <c r="AJ3412" s="11">
        <f>YEAR(tbl_LoanData[[#This Row],[Application Date]])</f>
        <v>2024</v>
      </c>
      <c r="AK3412" s="11" t="str">
        <f>TEXT(tbl_LoanData[[#This Row],[Application Date]],"MMMM")</f>
        <v>August</v>
      </c>
      <c r="AL3412" s="12">
        <f>DATE(YEAR(tbl_LoanData[[#This Row],[Application Date]]),MONTH(tbl_LoanData[[#This Row],[Application Date]]),1)</f>
        <v>45505</v>
      </c>
      <c r="AM3412" s="14">
        <f ca="1">IF(AND(tbl_LoanData[[#This Row],[Application Date]]&gt;=EOMONTH(TODAY(),-1)+1,tbl_LoanData[[#This Row],[Application Date]]&lt;=TODAY()),tbl_LoanData[[#This Row],[Loan Amount]],0)</f>
        <v>0</v>
      </c>
      <c r="AN3412" s="14">
        <f>tbl_LoanData[[#This Row],[Amount Paid]]-(Q3412-X3412)</f>
        <v>795557.83999999985</v>
      </c>
      <c r="AO3412" s="14">
        <f>IF(tbl_LoanData[[#This Row],[Application Status]]="Approved",1,0)</f>
        <v>1</v>
      </c>
      <c r="AP3412" s="22" t="str">
        <f t="shared" ca="1" si="160"/>
        <v/>
      </c>
      <c r="AQ3412" s="22" t="str">
        <f t="shared" ca="1" si="161"/>
        <v/>
      </c>
    </row>
    <row r="3413" spans="1:43" ht="14.4" customHeight="1" x14ac:dyDescent="0.3">
      <c r="A3413" s="2" t="s">
        <v>5067</v>
      </c>
      <c r="B3413" s="2" t="s">
        <v>5068</v>
      </c>
      <c r="C3413" s="2" t="s">
        <v>390</v>
      </c>
      <c r="D3413" s="2" t="s">
        <v>209</v>
      </c>
      <c r="E3413" s="2" t="s">
        <v>189</v>
      </c>
      <c r="F3413" s="2">
        <v>53</v>
      </c>
      <c r="G3413" s="2" t="s">
        <v>83</v>
      </c>
      <c r="H3413" s="2" t="s">
        <v>126</v>
      </c>
      <c r="I3413" s="2" t="s">
        <v>44</v>
      </c>
      <c r="J3413" s="3">
        <v>45530</v>
      </c>
      <c r="K3413" s="3">
        <v>45533</v>
      </c>
      <c r="L3413" s="2" t="s">
        <v>40</v>
      </c>
      <c r="M3413" s="2" t="s">
        <v>71</v>
      </c>
      <c r="N3413" s="2" t="s">
        <v>137</v>
      </c>
      <c r="O3413" s="4">
        <v>1189000</v>
      </c>
      <c r="P3413" s="4">
        <v>329300</v>
      </c>
      <c r="Q3413" s="4">
        <v>859700</v>
      </c>
      <c r="R3413" s="2">
        <v>48</v>
      </c>
      <c r="S3413" s="5">
        <v>9.81</v>
      </c>
      <c r="T3413" s="4">
        <v>24938.46</v>
      </c>
      <c r="U3413" s="2" t="s">
        <v>73</v>
      </c>
      <c r="V3413" s="2" t="s">
        <v>74</v>
      </c>
      <c r="W3413" s="4">
        <v>423953.82</v>
      </c>
      <c r="X3413" s="4">
        <v>773092.46</v>
      </c>
      <c r="Y3413" s="4">
        <v>1197046.28</v>
      </c>
      <c r="Z3413" s="2">
        <v>168</v>
      </c>
      <c r="AA3413" s="2" t="s">
        <v>60</v>
      </c>
      <c r="AB3413" s="2" t="s">
        <v>15736</v>
      </c>
      <c r="AC3413" s="2" t="s">
        <v>360</v>
      </c>
      <c r="AD3413" s="2" t="s">
        <v>76</v>
      </c>
      <c r="AE3413" s="5">
        <v>72.3</v>
      </c>
      <c r="AF3413" s="2">
        <v>6</v>
      </c>
      <c r="AG3413" s="2" t="s">
        <v>130</v>
      </c>
      <c r="AH3413" s="2">
        <v>3</v>
      </c>
      <c r="AI3413" s="6" t="str">
        <f t="shared" si="159"/>
        <v>45-54</v>
      </c>
      <c r="AJ3413" s="11">
        <f>YEAR(tbl_LoanData[[#This Row],[Application Date]])</f>
        <v>2024</v>
      </c>
      <c r="AK3413" s="11" t="str">
        <f>TEXT(tbl_LoanData[[#This Row],[Application Date]],"MMMM")</f>
        <v>August</v>
      </c>
      <c r="AL3413" s="12">
        <f>DATE(YEAR(tbl_LoanData[[#This Row],[Application Date]]),MONTH(tbl_LoanData[[#This Row],[Application Date]]),1)</f>
        <v>45505</v>
      </c>
      <c r="AM3413" s="14">
        <f ca="1">IF(AND(tbl_LoanData[[#This Row],[Application Date]]&gt;=EOMONTH(TODAY(),-1)+1,tbl_LoanData[[#This Row],[Application Date]]&lt;=TODAY()),tbl_LoanData[[#This Row],[Loan Amount]],0)</f>
        <v>0</v>
      </c>
      <c r="AN3413" s="14">
        <f>tbl_LoanData[[#This Row],[Amount Paid]]-(Q3413-X3413)</f>
        <v>337346.27999999997</v>
      </c>
      <c r="AO3413" s="14">
        <f>IF(tbl_LoanData[[#This Row],[Application Status]]="Approved",1,0)</f>
        <v>1</v>
      </c>
      <c r="AP3413" s="22" t="str">
        <f t="shared" ca="1" si="160"/>
        <v/>
      </c>
      <c r="AQ3413" s="22" t="str">
        <f t="shared" ca="1" si="161"/>
        <v/>
      </c>
    </row>
    <row r="3414" spans="1:43" ht="14.4" customHeight="1" x14ac:dyDescent="0.3">
      <c r="A3414" s="2" t="s">
        <v>5073</v>
      </c>
      <c r="B3414" s="2" t="s">
        <v>5074</v>
      </c>
      <c r="C3414" s="2" t="s">
        <v>644</v>
      </c>
      <c r="D3414" s="2" t="s">
        <v>82</v>
      </c>
      <c r="E3414" s="2" t="s">
        <v>447</v>
      </c>
      <c r="F3414" s="2">
        <v>29</v>
      </c>
      <c r="G3414" s="2" t="s">
        <v>83</v>
      </c>
      <c r="H3414" s="2" t="s">
        <v>318</v>
      </c>
      <c r="I3414" s="2" t="s">
        <v>42</v>
      </c>
      <c r="J3414" s="3">
        <v>45516</v>
      </c>
      <c r="K3414" s="3">
        <v>45525</v>
      </c>
      <c r="L3414" s="2" t="s">
        <v>39</v>
      </c>
      <c r="M3414" s="2" t="s">
        <v>94</v>
      </c>
      <c r="N3414" s="2" t="s">
        <v>418</v>
      </c>
      <c r="O3414" s="4">
        <v>1996000</v>
      </c>
      <c r="P3414" s="4">
        <v>676500</v>
      </c>
      <c r="Q3414" s="4">
        <v>1319500</v>
      </c>
      <c r="R3414" s="2">
        <v>24</v>
      </c>
      <c r="S3414" s="5">
        <v>11.45</v>
      </c>
      <c r="T3414" s="4">
        <v>67569.399999999994</v>
      </c>
      <c r="U3414" s="2" t="s">
        <v>73</v>
      </c>
      <c r="V3414" s="2" t="s">
        <v>33</v>
      </c>
      <c r="W3414" s="4">
        <v>1621665.5</v>
      </c>
      <c r="X3414" s="4">
        <v>0</v>
      </c>
      <c r="Y3414" s="4">
        <v>1621665.5</v>
      </c>
      <c r="Z3414" s="2">
        <v>0</v>
      </c>
      <c r="AA3414" s="2" t="s">
        <v>56</v>
      </c>
      <c r="AB3414" s="2" t="s">
        <v>15734</v>
      </c>
      <c r="AC3414" s="2" t="s">
        <v>213</v>
      </c>
      <c r="AD3414" s="2" t="s">
        <v>76</v>
      </c>
      <c r="AE3414" s="5">
        <v>66.11</v>
      </c>
      <c r="AF3414" s="2">
        <v>0</v>
      </c>
      <c r="AG3414" s="2" t="s">
        <v>77</v>
      </c>
      <c r="AH3414" s="2">
        <v>9</v>
      </c>
      <c r="AI3414" s="6" t="str">
        <f t="shared" si="159"/>
        <v>25-34</v>
      </c>
      <c r="AJ3414" s="11">
        <f>YEAR(tbl_LoanData[[#This Row],[Application Date]])</f>
        <v>2024</v>
      </c>
      <c r="AK3414" s="11" t="str">
        <f>TEXT(tbl_LoanData[[#This Row],[Application Date]],"MMMM")</f>
        <v>August</v>
      </c>
      <c r="AL3414" s="12">
        <f>DATE(YEAR(tbl_LoanData[[#This Row],[Application Date]]),MONTH(tbl_LoanData[[#This Row],[Application Date]]),1)</f>
        <v>45505</v>
      </c>
      <c r="AM3414" s="14">
        <f ca="1">IF(AND(tbl_LoanData[[#This Row],[Application Date]]&gt;=EOMONTH(TODAY(),-1)+1,tbl_LoanData[[#This Row],[Application Date]]&lt;=TODAY()),tbl_LoanData[[#This Row],[Loan Amount]],0)</f>
        <v>0</v>
      </c>
      <c r="AN3414" s="14">
        <f>tbl_LoanData[[#This Row],[Amount Paid]]-(Q3414-X3414)</f>
        <v>302165.5</v>
      </c>
      <c r="AO3414" s="14">
        <f>IF(tbl_LoanData[[#This Row],[Application Status]]="Approved",1,0)</f>
        <v>1</v>
      </c>
      <c r="AP3414" s="22" t="str">
        <f t="shared" ca="1" si="160"/>
        <v/>
      </c>
      <c r="AQ3414" s="22" t="str">
        <f t="shared" ca="1" si="161"/>
        <v/>
      </c>
    </row>
    <row r="3415" spans="1:43" x14ac:dyDescent="0.3">
      <c r="A3415" s="2" t="s">
        <v>5091</v>
      </c>
      <c r="B3415" s="2" t="s">
        <v>5092</v>
      </c>
      <c r="C3415" s="2" t="s">
        <v>80</v>
      </c>
      <c r="D3415" s="2" t="s">
        <v>176</v>
      </c>
      <c r="E3415" s="2" t="s">
        <v>176</v>
      </c>
      <c r="F3415" s="2">
        <v>65</v>
      </c>
      <c r="G3415" s="2" t="s">
        <v>83</v>
      </c>
      <c r="H3415" s="2" t="s">
        <v>233</v>
      </c>
      <c r="I3415" s="2" t="s">
        <v>46</v>
      </c>
      <c r="J3415" s="3">
        <v>45525</v>
      </c>
      <c r="K3415" s="3">
        <v>45530</v>
      </c>
      <c r="L3415" s="2" t="s">
        <v>36</v>
      </c>
      <c r="M3415" s="2" t="s">
        <v>94</v>
      </c>
      <c r="N3415" s="2" t="s">
        <v>212</v>
      </c>
      <c r="O3415" s="4">
        <v>1382000</v>
      </c>
      <c r="P3415" s="4">
        <v>457800</v>
      </c>
      <c r="Q3415" s="4">
        <v>924200</v>
      </c>
      <c r="R3415" s="2">
        <v>36</v>
      </c>
      <c r="S3415" s="5">
        <v>7.25</v>
      </c>
      <c r="T3415" s="4">
        <v>31255.93</v>
      </c>
      <c r="U3415" s="2" t="s">
        <v>73</v>
      </c>
      <c r="V3415" s="2" t="s">
        <v>74</v>
      </c>
      <c r="W3415" s="4">
        <v>750142.32</v>
      </c>
      <c r="X3415" s="4">
        <v>375071.18</v>
      </c>
      <c r="Y3415" s="4">
        <v>1125213.5</v>
      </c>
      <c r="Z3415" s="2">
        <v>0</v>
      </c>
      <c r="AA3415" s="2" t="s">
        <v>56</v>
      </c>
      <c r="AB3415" s="2" t="s">
        <v>15729</v>
      </c>
      <c r="AC3415" s="2" t="s">
        <v>121</v>
      </c>
      <c r="AD3415" s="2" t="s">
        <v>76</v>
      </c>
      <c r="AE3415" s="5">
        <v>66.87</v>
      </c>
      <c r="AF3415" s="2">
        <v>0</v>
      </c>
      <c r="AG3415" s="2" t="s">
        <v>77</v>
      </c>
      <c r="AH3415" s="2">
        <v>5</v>
      </c>
      <c r="AI3415" s="6" t="str">
        <f t="shared" si="159"/>
        <v>65+</v>
      </c>
      <c r="AJ3415" s="11">
        <f>YEAR(tbl_LoanData[[#This Row],[Application Date]])</f>
        <v>2024</v>
      </c>
      <c r="AK3415" s="11" t="str">
        <f>TEXT(tbl_LoanData[[#This Row],[Application Date]],"MMMM")</f>
        <v>August</v>
      </c>
      <c r="AL3415" s="12">
        <f>DATE(YEAR(tbl_LoanData[[#This Row],[Application Date]]),MONTH(tbl_LoanData[[#This Row],[Application Date]]),1)</f>
        <v>45505</v>
      </c>
      <c r="AM3415" s="14">
        <f ca="1">IF(AND(tbl_LoanData[[#This Row],[Application Date]]&gt;=EOMONTH(TODAY(),-1)+1,tbl_LoanData[[#This Row],[Application Date]]&lt;=TODAY()),tbl_LoanData[[#This Row],[Loan Amount]],0)</f>
        <v>0</v>
      </c>
      <c r="AN3415" s="14">
        <f>tbl_LoanData[[#This Row],[Amount Paid]]-(Q3415-X3415)</f>
        <v>201013.49999999988</v>
      </c>
      <c r="AO3415" s="14">
        <f>IF(tbl_LoanData[[#This Row],[Application Status]]="Approved",1,0)</f>
        <v>1</v>
      </c>
      <c r="AP3415" s="22" t="str">
        <f t="shared" ca="1" si="160"/>
        <v/>
      </c>
      <c r="AQ3415" s="22" t="str">
        <f t="shared" ca="1" si="161"/>
        <v/>
      </c>
    </row>
    <row r="3416" spans="1:43" ht="14.4" customHeight="1" x14ac:dyDescent="0.3">
      <c r="A3416" s="2" t="s">
        <v>5125</v>
      </c>
      <c r="B3416" s="2" t="s">
        <v>5126</v>
      </c>
      <c r="C3416" s="2" t="s">
        <v>338</v>
      </c>
      <c r="D3416" s="2" t="s">
        <v>118</v>
      </c>
      <c r="E3416" s="2" t="s">
        <v>67</v>
      </c>
      <c r="F3416" s="2">
        <v>46</v>
      </c>
      <c r="G3416" s="2" t="s">
        <v>83</v>
      </c>
      <c r="H3416" s="2" t="s">
        <v>84</v>
      </c>
      <c r="I3416" s="2" t="s">
        <v>45</v>
      </c>
      <c r="J3416" s="3">
        <v>45532</v>
      </c>
      <c r="K3416" s="3">
        <v>45548</v>
      </c>
      <c r="L3416" s="2" t="s">
        <v>39</v>
      </c>
      <c r="M3416" s="2" t="s">
        <v>167</v>
      </c>
      <c r="N3416" s="2" t="s">
        <v>168</v>
      </c>
      <c r="O3416" s="4">
        <v>2218000</v>
      </c>
      <c r="P3416" s="4">
        <v>597300</v>
      </c>
      <c r="Q3416" s="4">
        <v>1620700</v>
      </c>
      <c r="R3416" s="2">
        <v>48</v>
      </c>
      <c r="S3416" s="5">
        <v>8.61</v>
      </c>
      <c r="T3416" s="4">
        <v>45393.11</v>
      </c>
      <c r="U3416" s="2" t="s">
        <v>73</v>
      </c>
      <c r="V3416" s="2" t="s">
        <v>74</v>
      </c>
      <c r="W3416" s="4">
        <v>1044041.53</v>
      </c>
      <c r="X3416" s="4">
        <v>1134827.55</v>
      </c>
      <c r="Y3416" s="4">
        <v>2178869.08</v>
      </c>
      <c r="Z3416" s="2">
        <v>0</v>
      </c>
      <c r="AA3416" s="2" t="s">
        <v>56</v>
      </c>
      <c r="AB3416" s="2" t="s">
        <v>15734</v>
      </c>
      <c r="AC3416" s="2" t="s">
        <v>360</v>
      </c>
      <c r="AD3416" s="2" t="s">
        <v>76</v>
      </c>
      <c r="AE3416" s="5">
        <v>73.069999999999993</v>
      </c>
      <c r="AF3416" s="2">
        <v>0</v>
      </c>
      <c r="AG3416" s="2" t="s">
        <v>77</v>
      </c>
      <c r="AH3416" s="2">
        <v>16</v>
      </c>
      <c r="AI3416" s="6" t="str">
        <f t="shared" si="159"/>
        <v>45-54</v>
      </c>
      <c r="AJ3416" s="11">
        <f>YEAR(tbl_LoanData[[#This Row],[Application Date]])</f>
        <v>2024</v>
      </c>
      <c r="AK3416" s="11" t="str">
        <f>TEXT(tbl_LoanData[[#This Row],[Application Date]],"MMMM")</f>
        <v>August</v>
      </c>
      <c r="AL3416" s="12">
        <f>DATE(YEAR(tbl_LoanData[[#This Row],[Application Date]]),MONTH(tbl_LoanData[[#This Row],[Application Date]]),1)</f>
        <v>45505</v>
      </c>
      <c r="AM3416" s="14">
        <f ca="1">IF(AND(tbl_LoanData[[#This Row],[Application Date]]&gt;=EOMONTH(TODAY(),-1)+1,tbl_LoanData[[#This Row],[Application Date]]&lt;=TODAY()),tbl_LoanData[[#This Row],[Loan Amount]],0)</f>
        <v>0</v>
      </c>
      <c r="AN3416" s="14">
        <f>tbl_LoanData[[#This Row],[Amount Paid]]-(Q3416-X3416)</f>
        <v>558169.08000000007</v>
      </c>
      <c r="AO3416" s="14">
        <f>IF(tbl_LoanData[[#This Row],[Application Status]]="Approved",1,0)</f>
        <v>1</v>
      </c>
      <c r="AP3416" s="22" t="str">
        <f t="shared" ca="1" si="160"/>
        <v/>
      </c>
      <c r="AQ3416" s="22" t="str">
        <f t="shared" ca="1" si="161"/>
        <v/>
      </c>
    </row>
    <row r="3417" spans="1:43" ht="14.4" customHeight="1" x14ac:dyDescent="0.3">
      <c r="A3417" s="2" t="s">
        <v>5139</v>
      </c>
      <c r="B3417" s="2" t="s">
        <v>5140</v>
      </c>
      <c r="C3417" s="2" t="s">
        <v>439</v>
      </c>
      <c r="D3417" s="2" t="s">
        <v>142</v>
      </c>
      <c r="E3417" s="2" t="s">
        <v>118</v>
      </c>
      <c r="F3417" s="2">
        <v>42</v>
      </c>
      <c r="G3417" s="2" t="s">
        <v>83</v>
      </c>
      <c r="H3417" s="2" t="s">
        <v>156</v>
      </c>
      <c r="I3417" s="2" t="s">
        <v>45</v>
      </c>
      <c r="J3417" s="3">
        <v>45521</v>
      </c>
      <c r="K3417" s="3">
        <v>45542</v>
      </c>
      <c r="L3417" s="2" t="s">
        <v>40</v>
      </c>
      <c r="M3417" s="2" t="s">
        <v>71</v>
      </c>
      <c r="N3417" s="2" t="s">
        <v>137</v>
      </c>
      <c r="O3417" s="4">
        <v>1240000</v>
      </c>
      <c r="P3417" s="4">
        <v>160700</v>
      </c>
      <c r="Q3417" s="4">
        <v>1079300</v>
      </c>
      <c r="R3417" s="2">
        <v>36</v>
      </c>
      <c r="S3417" s="5">
        <v>10.74</v>
      </c>
      <c r="T3417" s="4">
        <v>39640.29</v>
      </c>
      <c r="U3417" s="2" t="s">
        <v>73</v>
      </c>
      <c r="V3417" s="2" t="s">
        <v>74</v>
      </c>
      <c r="W3417" s="4">
        <v>753165.51</v>
      </c>
      <c r="X3417" s="4">
        <v>673884.95</v>
      </c>
      <c r="Y3417" s="4">
        <v>1427050.46</v>
      </c>
      <c r="Z3417" s="2">
        <v>112</v>
      </c>
      <c r="AA3417" s="2" t="s">
        <v>60</v>
      </c>
      <c r="AB3417" s="2" t="s">
        <v>15732</v>
      </c>
      <c r="AC3417" s="2" t="s">
        <v>213</v>
      </c>
      <c r="AD3417" s="2" t="s">
        <v>76</v>
      </c>
      <c r="AE3417" s="5">
        <v>87.04</v>
      </c>
      <c r="AF3417" s="2">
        <v>4</v>
      </c>
      <c r="AG3417" s="2" t="s">
        <v>130</v>
      </c>
      <c r="AH3417" s="2">
        <v>21</v>
      </c>
      <c r="AI3417" s="6" t="str">
        <f t="shared" si="159"/>
        <v>35-44</v>
      </c>
      <c r="AJ3417" s="11">
        <f>YEAR(tbl_LoanData[[#This Row],[Application Date]])</f>
        <v>2024</v>
      </c>
      <c r="AK3417" s="11" t="str">
        <f>TEXT(tbl_LoanData[[#This Row],[Application Date]],"MMMM")</f>
        <v>August</v>
      </c>
      <c r="AL3417" s="12">
        <f>DATE(YEAR(tbl_LoanData[[#This Row],[Application Date]]),MONTH(tbl_LoanData[[#This Row],[Application Date]]),1)</f>
        <v>45505</v>
      </c>
      <c r="AM3417" s="14">
        <f ca="1">IF(AND(tbl_LoanData[[#This Row],[Application Date]]&gt;=EOMONTH(TODAY(),-1)+1,tbl_LoanData[[#This Row],[Application Date]]&lt;=TODAY()),tbl_LoanData[[#This Row],[Loan Amount]],0)</f>
        <v>0</v>
      </c>
      <c r="AN3417" s="14">
        <f>tbl_LoanData[[#This Row],[Amount Paid]]-(Q3417-X3417)</f>
        <v>347750.45999999996</v>
      </c>
      <c r="AO3417" s="14">
        <f>IF(tbl_LoanData[[#This Row],[Application Status]]="Approved",1,0)</f>
        <v>1</v>
      </c>
      <c r="AP3417" s="22" t="str">
        <f t="shared" ca="1" si="160"/>
        <v/>
      </c>
      <c r="AQ3417" s="22" t="str">
        <f t="shared" ca="1" si="161"/>
        <v/>
      </c>
    </row>
    <row r="3418" spans="1:43" ht="14.4" customHeight="1" x14ac:dyDescent="0.3">
      <c r="A3418" s="2" t="s">
        <v>5203</v>
      </c>
      <c r="B3418" s="2" t="s">
        <v>5204</v>
      </c>
      <c r="C3418" s="2" t="s">
        <v>1059</v>
      </c>
      <c r="D3418" s="2" t="s">
        <v>117</v>
      </c>
      <c r="E3418" s="2" t="s">
        <v>190</v>
      </c>
      <c r="F3418" s="2">
        <v>51</v>
      </c>
      <c r="G3418" s="2" t="s">
        <v>69</v>
      </c>
      <c r="H3418" s="2" t="s">
        <v>143</v>
      </c>
      <c r="I3418" s="2" t="s">
        <v>46</v>
      </c>
      <c r="J3418" s="3">
        <v>45505</v>
      </c>
      <c r="K3418" s="3"/>
      <c r="L3418" s="2" t="s">
        <v>37</v>
      </c>
      <c r="M3418" s="2" t="s">
        <v>260</v>
      </c>
      <c r="N3418" s="2" t="s">
        <v>745</v>
      </c>
      <c r="O3418" s="4">
        <v>138000</v>
      </c>
      <c r="P3418" s="4">
        <v>33000</v>
      </c>
      <c r="Q3418" s="4">
        <v>105000</v>
      </c>
      <c r="R3418" s="2">
        <v>48</v>
      </c>
      <c r="S3418" s="5">
        <v>14.6</v>
      </c>
      <c r="T3418" s="4">
        <v>3465</v>
      </c>
      <c r="U3418" s="2" t="s">
        <v>113</v>
      </c>
      <c r="V3418" s="2" t="s">
        <v>97</v>
      </c>
      <c r="W3418" s="4">
        <v>0</v>
      </c>
      <c r="X3418" s="4">
        <v>0</v>
      </c>
      <c r="Y3418" s="4">
        <v>166320</v>
      </c>
      <c r="Z3418" s="2">
        <v>0</v>
      </c>
      <c r="AA3418" s="2" t="s">
        <v>97</v>
      </c>
      <c r="AB3418" s="2" t="s">
        <v>15733</v>
      </c>
      <c r="AC3418" s="2" t="s">
        <v>75</v>
      </c>
      <c r="AD3418" s="2" t="s">
        <v>76</v>
      </c>
      <c r="AE3418" s="5">
        <v>76.09</v>
      </c>
      <c r="AF3418" s="2">
        <v>0</v>
      </c>
      <c r="AG3418" s="2" t="s">
        <v>97</v>
      </c>
      <c r="AH3418" s="2"/>
      <c r="AI3418" s="6" t="str">
        <f t="shared" si="159"/>
        <v>45-54</v>
      </c>
      <c r="AJ3418" s="11">
        <f>YEAR(tbl_LoanData[[#This Row],[Application Date]])</f>
        <v>2024</v>
      </c>
      <c r="AK3418" s="11" t="str">
        <f>TEXT(tbl_LoanData[[#This Row],[Application Date]],"MMMM")</f>
        <v>August</v>
      </c>
      <c r="AL3418" s="12">
        <f>DATE(YEAR(tbl_LoanData[[#This Row],[Application Date]]),MONTH(tbl_LoanData[[#This Row],[Application Date]]),1)</f>
        <v>45505</v>
      </c>
      <c r="AM3418" s="14">
        <f ca="1">IF(AND(tbl_LoanData[[#This Row],[Application Date]]&gt;=EOMONTH(TODAY(),-1)+1,tbl_LoanData[[#This Row],[Application Date]]&lt;=TODAY()),tbl_LoanData[[#This Row],[Loan Amount]],0)</f>
        <v>0</v>
      </c>
      <c r="AN3418" s="14">
        <f>tbl_LoanData[[#This Row],[Amount Paid]]-(Q3418-X3418)</f>
        <v>-105000</v>
      </c>
      <c r="AO3418" s="14">
        <f>IF(tbl_LoanData[[#This Row],[Application Status]]="Approved",1,0)</f>
        <v>0</v>
      </c>
      <c r="AP3418" s="22" t="str">
        <f t="shared" ca="1" si="160"/>
        <v/>
      </c>
      <c r="AQ3418" s="22" t="str">
        <f t="shared" ca="1" si="161"/>
        <v/>
      </c>
    </row>
    <row r="3419" spans="1:43" ht="14.4" customHeight="1" x14ac:dyDescent="0.3">
      <c r="A3419" s="2" t="s">
        <v>5297</v>
      </c>
      <c r="B3419" s="2" t="s">
        <v>5298</v>
      </c>
      <c r="C3419" s="2" t="s">
        <v>487</v>
      </c>
      <c r="D3419" s="2" t="s">
        <v>268</v>
      </c>
      <c r="E3419" s="2" t="s">
        <v>117</v>
      </c>
      <c r="F3419" s="2">
        <v>63</v>
      </c>
      <c r="G3419" s="2" t="s">
        <v>69</v>
      </c>
      <c r="H3419" s="2" t="s">
        <v>398</v>
      </c>
      <c r="I3419" s="2" t="s">
        <v>46</v>
      </c>
      <c r="J3419" s="3">
        <v>45524</v>
      </c>
      <c r="K3419" s="3">
        <v>45535</v>
      </c>
      <c r="L3419" s="2" t="s">
        <v>38</v>
      </c>
      <c r="M3419" s="2" t="s">
        <v>111</v>
      </c>
      <c r="N3419" s="2" t="s">
        <v>112</v>
      </c>
      <c r="O3419" s="4">
        <v>1259000</v>
      </c>
      <c r="P3419" s="4">
        <v>366200</v>
      </c>
      <c r="Q3419" s="4">
        <v>892800</v>
      </c>
      <c r="R3419" s="2">
        <v>48</v>
      </c>
      <c r="S3419" s="5">
        <v>10.48</v>
      </c>
      <c r="T3419" s="4">
        <v>26397.119999999999</v>
      </c>
      <c r="U3419" s="2" t="s">
        <v>73</v>
      </c>
      <c r="V3419" s="2" t="s">
        <v>74</v>
      </c>
      <c r="W3419" s="4">
        <v>607133.76</v>
      </c>
      <c r="X3419" s="4">
        <v>659928</v>
      </c>
      <c r="Y3419" s="4">
        <v>1267061.76</v>
      </c>
      <c r="Z3419" s="2">
        <v>0</v>
      </c>
      <c r="AA3419" s="2" t="s">
        <v>56</v>
      </c>
      <c r="AB3419" s="2" t="s">
        <v>15731</v>
      </c>
      <c r="AC3419" s="2" t="s">
        <v>129</v>
      </c>
      <c r="AD3419" s="2" t="s">
        <v>76</v>
      </c>
      <c r="AE3419" s="5">
        <v>70.91</v>
      </c>
      <c r="AF3419" s="2">
        <v>0</v>
      </c>
      <c r="AG3419" s="2" t="s">
        <v>77</v>
      </c>
      <c r="AH3419" s="2">
        <v>11</v>
      </c>
      <c r="AI3419" s="6" t="str">
        <f t="shared" si="159"/>
        <v>55-64</v>
      </c>
      <c r="AJ3419" s="11">
        <f>YEAR(tbl_LoanData[[#This Row],[Application Date]])</f>
        <v>2024</v>
      </c>
      <c r="AK3419" s="11" t="str">
        <f>TEXT(tbl_LoanData[[#This Row],[Application Date]],"MMMM")</f>
        <v>August</v>
      </c>
      <c r="AL3419" s="12">
        <f>DATE(YEAR(tbl_LoanData[[#This Row],[Application Date]]),MONTH(tbl_LoanData[[#This Row],[Application Date]]),1)</f>
        <v>45505</v>
      </c>
      <c r="AM3419" s="14">
        <f ca="1">IF(AND(tbl_LoanData[[#This Row],[Application Date]]&gt;=EOMONTH(TODAY(),-1)+1,tbl_LoanData[[#This Row],[Application Date]]&lt;=TODAY()),tbl_LoanData[[#This Row],[Loan Amount]],0)</f>
        <v>0</v>
      </c>
      <c r="AN3419" s="14">
        <f>tbl_LoanData[[#This Row],[Amount Paid]]-(Q3419-X3419)</f>
        <v>374261.76000000001</v>
      </c>
      <c r="AO3419" s="14">
        <f>IF(tbl_LoanData[[#This Row],[Application Status]]="Approved",1,0)</f>
        <v>1</v>
      </c>
      <c r="AP3419" s="22" t="str">
        <f t="shared" ca="1" si="160"/>
        <v/>
      </c>
      <c r="AQ3419" s="22" t="str">
        <f t="shared" ca="1" si="161"/>
        <v/>
      </c>
    </row>
    <row r="3420" spans="1:43" ht="14.4" customHeight="1" x14ac:dyDescent="0.3">
      <c r="A3420" s="2" t="s">
        <v>5395</v>
      </c>
      <c r="B3420" s="2" t="s">
        <v>5396</v>
      </c>
      <c r="C3420" s="2" t="s">
        <v>949</v>
      </c>
      <c r="D3420" s="2" t="s">
        <v>232</v>
      </c>
      <c r="E3420" s="2" t="s">
        <v>323</v>
      </c>
      <c r="F3420" s="2">
        <v>41</v>
      </c>
      <c r="G3420" s="2" t="s">
        <v>83</v>
      </c>
      <c r="H3420" s="2" t="s">
        <v>233</v>
      </c>
      <c r="I3420" s="2" t="s">
        <v>46</v>
      </c>
      <c r="J3420" s="3">
        <v>45511</v>
      </c>
      <c r="K3420" s="3">
        <v>45527</v>
      </c>
      <c r="L3420" s="2" t="s">
        <v>39</v>
      </c>
      <c r="M3420" s="2" t="s">
        <v>167</v>
      </c>
      <c r="N3420" s="2" t="s">
        <v>491</v>
      </c>
      <c r="O3420" s="4">
        <v>2285000</v>
      </c>
      <c r="P3420" s="4">
        <v>368800</v>
      </c>
      <c r="Q3420" s="4">
        <v>1916200</v>
      </c>
      <c r="R3420" s="2">
        <v>24</v>
      </c>
      <c r="S3420" s="5">
        <v>13.92</v>
      </c>
      <c r="T3420" s="4">
        <v>102069.59</v>
      </c>
      <c r="U3420" s="2" t="s">
        <v>73</v>
      </c>
      <c r="V3420" s="2" t="s">
        <v>33</v>
      </c>
      <c r="W3420" s="4">
        <v>2449670.08</v>
      </c>
      <c r="X3420" s="4">
        <v>0</v>
      </c>
      <c r="Y3420" s="4">
        <v>2449670.08</v>
      </c>
      <c r="Z3420" s="2">
        <v>0</v>
      </c>
      <c r="AA3420" s="2" t="s">
        <v>56</v>
      </c>
      <c r="AB3420" s="2" t="s">
        <v>15732</v>
      </c>
      <c r="AC3420" s="2" t="s">
        <v>129</v>
      </c>
      <c r="AD3420" s="2" t="s">
        <v>76</v>
      </c>
      <c r="AE3420" s="5">
        <v>83.86</v>
      </c>
      <c r="AF3420" s="2">
        <v>0</v>
      </c>
      <c r="AG3420" s="2" t="s">
        <v>77</v>
      </c>
      <c r="AH3420" s="2">
        <v>16</v>
      </c>
      <c r="AI3420" s="6" t="str">
        <f t="shared" si="159"/>
        <v>35-44</v>
      </c>
      <c r="AJ3420" s="11">
        <f>YEAR(tbl_LoanData[[#This Row],[Application Date]])</f>
        <v>2024</v>
      </c>
      <c r="AK3420" s="11" t="str">
        <f>TEXT(tbl_LoanData[[#This Row],[Application Date]],"MMMM")</f>
        <v>August</v>
      </c>
      <c r="AL3420" s="12">
        <f>DATE(YEAR(tbl_LoanData[[#This Row],[Application Date]]),MONTH(tbl_LoanData[[#This Row],[Application Date]]),1)</f>
        <v>45505</v>
      </c>
      <c r="AM3420" s="14">
        <f ca="1">IF(AND(tbl_LoanData[[#This Row],[Application Date]]&gt;=EOMONTH(TODAY(),-1)+1,tbl_LoanData[[#This Row],[Application Date]]&lt;=TODAY()),tbl_LoanData[[#This Row],[Loan Amount]],0)</f>
        <v>0</v>
      </c>
      <c r="AN3420" s="14">
        <f>tbl_LoanData[[#This Row],[Amount Paid]]-(Q3420-X3420)</f>
        <v>533470.08000000007</v>
      </c>
      <c r="AO3420" s="14">
        <f>IF(tbl_LoanData[[#This Row],[Application Status]]="Approved",1,0)</f>
        <v>1</v>
      </c>
      <c r="AP3420" s="22" t="str">
        <f t="shared" ca="1" si="160"/>
        <v/>
      </c>
      <c r="AQ3420" s="22" t="str">
        <f t="shared" ca="1" si="161"/>
        <v/>
      </c>
    </row>
    <row r="3421" spans="1:43" ht="14.4" customHeight="1" x14ac:dyDescent="0.3">
      <c r="A3421" s="2" t="s">
        <v>5531</v>
      </c>
      <c r="B3421" s="2" t="s">
        <v>5532</v>
      </c>
      <c r="C3421" s="2" t="s">
        <v>1012</v>
      </c>
      <c r="D3421" s="2" t="s">
        <v>232</v>
      </c>
      <c r="E3421" s="2" t="s">
        <v>81</v>
      </c>
      <c r="F3421" s="2">
        <v>34</v>
      </c>
      <c r="G3421" s="2" t="s">
        <v>69</v>
      </c>
      <c r="H3421" s="2" t="s">
        <v>237</v>
      </c>
      <c r="I3421" s="2" t="s">
        <v>48</v>
      </c>
      <c r="J3421" s="3">
        <v>45518</v>
      </c>
      <c r="K3421" s="3"/>
      <c r="L3421" s="2" t="s">
        <v>41</v>
      </c>
      <c r="M3421" s="2" t="s">
        <v>144</v>
      </c>
      <c r="N3421" s="2" t="s">
        <v>857</v>
      </c>
      <c r="O3421" s="4">
        <v>3816000</v>
      </c>
      <c r="P3421" s="4">
        <v>1015200</v>
      </c>
      <c r="Q3421" s="4">
        <v>2800800</v>
      </c>
      <c r="R3421" s="2">
        <v>36</v>
      </c>
      <c r="S3421" s="5">
        <v>9.18</v>
      </c>
      <c r="T3421" s="4">
        <v>99226.12</v>
      </c>
      <c r="U3421" s="2" t="s">
        <v>113</v>
      </c>
      <c r="V3421" s="2" t="s">
        <v>97</v>
      </c>
      <c r="W3421" s="4">
        <v>0</v>
      </c>
      <c r="X3421" s="4">
        <v>0</v>
      </c>
      <c r="Y3421" s="4">
        <v>3572140.32</v>
      </c>
      <c r="Z3421" s="2">
        <v>0</v>
      </c>
      <c r="AA3421" s="2" t="s">
        <v>97</v>
      </c>
      <c r="AB3421" s="2" t="s">
        <v>15732</v>
      </c>
      <c r="AC3421" s="2" t="s">
        <v>213</v>
      </c>
      <c r="AD3421" s="2" t="s">
        <v>76</v>
      </c>
      <c r="AE3421" s="5">
        <v>73.400000000000006</v>
      </c>
      <c r="AF3421" s="2">
        <v>0</v>
      </c>
      <c r="AG3421" s="2" t="s">
        <v>97</v>
      </c>
      <c r="AH3421" s="2"/>
      <c r="AI3421" s="6" t="str">
        <f t="shared" si="159"/>
        <v>25-34</v>
      </c>
      <c r="AJ3421" s="11">
        <f>YEAR(tbl_LoanData[[#This Row],[Application Date]])</f>
        <v>2024</v>
      </c>
      <c r="AK3421" s="11" t="str">
        <f>TEXT(tbl_LoanData[[#This Row],[Application Date]],"MMMM")</f>
        <v>August</v>
      </c>
      <c r="AL3421" s="12">
        <f>DATE(YEAR(tbl_LoanData[[#This Row],[Application Date]]),MONTH(tbl_LoanData[[#This Row],[Application Date]]),1)</f>
        <v>45505</v>
      </c>
      <c r="AM3421" s="14">
        <f ca="1">IF(AND(tbl_LoanData[[#This Row],[Application Date]]&gt;=EOMONTH(TODAY(),-1)+1,tbl_LoanData[[#This Row],[Application Date]]&lt;=TODAY()),tbl_LoanData[[#This Row],[Loan Amount]],0)</f>
        <v>0</v>
      </c>
      <c r="AN3421" s="14">
        <f>tbl_LoanData[[#This Row],[Amount Paid]]-(Q3421-X3421)</f>
        <v>-2800800</v>
      </c>
      <c r="AO3421" s="14">
        <f>IF(tbl_LoanData[[#This Row],[Application Status]]="Approved",1,0)</f>
        <v>0</v>
      </c>
      <c r="AP3421" s="22" t="str">
        <f t="shared" ca="1" si="160"/>
        <v/>
      </c>
      <c r="AQ3421" s="22" t="str">
        <f t="shared" ca="1" si="161"/>
        <v/>
      </c>
    </row>
    <row r="3422" spans="1:43" x14ac:dyDescent="0.3">
      <c r="A3422" s="2" t="s">
        <v>5607</v>
      </c>
      <c r="B3422" s="2" t="s">
        <v>5608</v>
      </c>
      <c r="C3422" s="2" t="s">
        <v>292</v>
      </c>
      <c r="D3422" s="2" t="s">
        <v>81</v>
      </c>
      <c r="E3422" s="2" t="s">
        <v>82</v>
      </c>
      <c r="F3422" s="2">
        <v>22</v>
      </c>
      <c r="G3422" s="2" t="s">
        <v>83</v>
      </c>
      <c r="H3422" s="2" t="s">
        <v>93</v>
      </c>
      <c r="I3422" s="2" t="s">
        <v>50</v>
      </c>
      <c r="J3422" s="3">
        <v>45531</v>
      </c>
      <c r="K3422" s="3"/>
      <c r="L3422" s="2" t="s">
        <v>39</v>
      </c>
      <c r="M3422" s="2" t="s">
        <v>127</v>
      </c>
      <c r="N3422" s="2" t="s">
        <v>195</v>
      </c>
      <c r="O3422" s="4">
        <v>2467000</v>
      </c>
      <c r="P3422" s="4">
        <v>488800</v>
      </c>
      <c r="Q3422" s="4">
        <v>1978200</v>
      </c>
      <c r="R3422" s="2">
        <v>36</v>
      </c>
      <c r="S3422" s="5">
        <v>5.12</v>
      </c>
      <c r="T3422" s="4">
        <v>63390.32</v>
      </c>
      <c r="U3422" s="2" t="s">
        <v>96</v>
      </c>
      <c r="V3422" s="2" t="s">
        <v>97</v>
      </c>
      <c r="W3422" s="4">
        <v>0</v>
      </c>
      <c r="X3422" s="4">
        <v>0</v>
      </c>
      <c r="Y3422" s="4">
        <v>2282051.52</v>
      </c>
      <c r="Z3422" s="2">
        <v>0</v>
      </c>
      <c r="AA3422" s="2" t="s">
        <v>97</v>
      </c>
      <c r="AB3422" s="2" t="s">
        <v>15729</v>
      </c>
      <c r="AC3422" s="2" t="s">
        <v>213</v>
      </c>
      <c r="AD3422" s="2" t="s">
        <v>76</v>
      </c>
      <c r="AE3422" s="5">
        <v>80.19</v>
      </c>
      <c r="AF3422" s="2">
        <v>0</v>
      </c>
      <c r="AG3422" s="2" t="s">
        <v>97</v>
      </c>
      <c r="AH3422" s="2"/>
      <c r="AI3422" s="6" t="str">
        <f t="shared" si="159"/>
        <v>18-24</v>
      </c>
      <c r="AJ3422" s="11">
        <f>YEAR(tbl_LoanData[[#This Row],[Application Date]])</f>
        <v>2024</v>
      </c>
      <c r="AK3422" s="11" t="str">
        <f>TEXT(tbl_LoanData[[#This Row],[Application Date]],"MMMM")</f>
        <v>August</v>
      </c>
      <c r="AL3422" s="12">
        <f>DATE(YEAR(tbl_LoanData[[#This Row],[Application Date]]),MONTH(tbl_LoanData[[#This Row],[Application Date]]),1)</f>
        <v>45505</v>
      </c>
      <c r="AM3422" s="14">
        <f ca="1">IF(AND(tbl_LoanData[[#This Row],[Application Date]]&gt;=EOMONTH(TODAY(),-1)+1,tbl_LoanData[[#This Row],[Application Date]]&lt;=TODAY()),tbl_LoanData[[#This Row],[Loan Amount]],0)</f>
        <v>0</v>
      </c>
      <c r="AN3422" s="14">
        <f>tbl_LoanData[[#This Row],[Amount Paid]]-(Q3422-X3422)</f>
        <v>-1978200</v>
      </c>
      <c r="AO3422" s="14">
        <f>IF(tbl_LoanData[[#This Row],[Application Status]]="Approved",1,0)</f>
        <v>0</v>
      </c>
      <c r="AP3422" s="22" t="str">
        <f t="shared" ca="1" si="160"/>
        <v/>
      </c>
      <c r="AQ3422" s="22" t="str">
        <f t="shared" ca="1" si="161"/>
        <v/>
      </c>
    </row>
    <row r="3423" spans="1:43" ht="14.4" customHeight="1" x14ac:dyDescent="0.3">
      <c r="A3423" s="2" t="s">
        <v>5753</v>
      </c>
      <c r="B3423" s="2" t="s">
        <v>5754</v>
      </c>
      <c r="C3423" s="2" t="s">
        <v>471</v>
      </c>
      <c r="D3423" s="2" t="s">
        <v>67</v>
      </c>
      <c r="E3423" s="2" t="s">
        <v>268</v>
      </c>
      <c r="F3423" s="2">
        <v>65</v>
      </c>
      <c r="G3423" s="2" t="s">
        <v>83</v>
      </c>
      <c r="H3423" s="2" t="s">
        <v>237</v>
      </c>
      <c r="I3423" s="2" t="s">
        <v>48</v>
      </c>
      <c r="J3423" s="3">
        <v>45516</v>
      </c>
      <c r="K3423" s="3"/>
      <c r="L3423" s="2" t="s">
        <v>36</v>
      </c>
      <c r="M3423" s="2" t="s">
        <v>104</v>
      </c>
      <c r="N3423" s="2" t="s">
        <v>105</v>
      </c>
      <c r="O3423" s="4">
        <v>1187000</v>
      </c>
      <c r="P3423" s="4">
        <v>243100</v>
      </c>
      <c r="Q3423" s="4">
        <v>943900</v>
      </c>
      <c r="R3423" s="2">
        <v>24</v>
      </c>
      <c r="S3423" s="5">
        <v>10.15</v>
      </c>
      <c r="T3423" s="4">
        <v>47312.99</v>
      </c>
      <c r="U3423" s="2" t="s">
        <v>113</v>
      </c>
      <c r="V3423" s="2" t="s">
        <v>97</v>
      </c>
      <c r="W3423" s="4">
        <v>0</v>
      </c>
      <c r="X3423" s="4">
        <v>0</v>
      </c>
      <c r="Y3423" s="4">
        <v>1135511.7</v>
      </c>
      <c r="Z3423" s="2">
        <v>0</v>
      </c>
      <c r="AA3423" s="2" t="s">
        <v>97</v>
      </c>
      <c r="AB3423" s="2" t="s">
        <v>15734</v>
      </c>
      <c r="AC3423" s="2" t="s">
        <v>129</v>
      </c>
      <c r="AD3423" s="2" t="s">
        <v>76</v>
      </c>
      <c r="AE3423" s="5">
        <v>79.52</v>
      </c>
      <c r="AF3423" s="2">
        <v>0</v>
      </c>
      <c r="AG3423" s="2" t="s">
        <v>97</v>
      </c>
      <c r="AH3423" s="2"/>
      <c r="AI3423" s="6" t="str">
        <f t="shared" si="159"/>
        <v>65+</v>
      </c>
      <c r="AJ3423" s="11">
        <f>YEAR(tbl_LoanData[[#This Row],[Application Date]])</f>
        <v>2024</v>
      </c>
      <c r="AK3423" s="11" t="str">
        <f>TEXT(tbl_LoanData[[#This Row],[Application Date]],"MMMM")</f>
        <v>August</v>
      </c>
      <c r="AL3423" s="12">
        <f>DATE(YEAR(tbl_LoanData[[#This Row],[Application Date]]),MONTH(tbl_LoanData[[#This Row],[Application Date]]),1)</f>
        <v>45505</v>
      </c>
      <c r="AM3423" s="14">
        <f ca="1">IF(AND(tbl_LoanData[[#This Row],[Application Date]]&gt;=EOMONTH(TODAY(),-1)+1,tbl_LoanData[[#This Row],[Application Date]]&lt;=TODAY()),tbl_LoanData[[#This Row],[Loan Amount]],0)</f>
        <v>0</v>
      </c>
      <c r="AN3423" s="14">
        <f>tbl_LoanData[[#This Row],[Amount Paid]]-(Q3423-X3423)</f>
        <v>-943900</v>
      </c>
      <c r="AO3423" s="14">
        <f>IF(tbl_LoanData[[#This Row],[Application Status]]="Approved",1,0)</f>
        <v>0</v>
      </c>
      <c r="AP3423" s="22" t="str">
        <f t="shared" ca="1" si="160"/>
        <v/>
      </c>
      <c r="AQ3423" s="22" t="str">
        <f t="shared" ca="1" si="161"/>
        <v/>
      </c>
    </row>
    <row r="3424" spans="1:43" ht="14.4" customHeight="1" x14ac:dyDescent="0.3">
      <c r="A3424" s="2" t="s">
        <v>5783</v>
      </c>
      <c r="B3424" s="2" t="s">
        <v>5784</v>
      </c>
      <c r="C3424" s="2" t="s">
        <v>712</v>
      </c>
      <c r="D3424" s="2" t="s">
        <v>209</v>
      </c>
      <c r="E3424" s="2" t="s">
        <v>209</v>
      </c>
      <c r="F3424" s="2">
        <v>39</v>
      </c>
      <c r="G3424" s="2" t="s">
        <v>83</v>
      </c>
      <c r="H3424" s="2" t="s">
        <v>265</v>
      </c>
      <c r="I3424" s="2" t="s">
        <v>44</v>
      </c>
      <c r="J3424" s="3">
        <v>45533</v>
      </c>
      <c r="K3424" s="3">
        <v>45547</v>
      </c>
      <c r="L3424" s="2" t="s">
        <v>40</v>
      </c>
      <c r="M3424" s="2" t="s">
        <v>111</v>
      </c>
      <c r="N3424" s="2" t="s">
        <v>369</v>
      </c>
      <c r="O3424" s="4">
        <v>1032000</v>
      </c>
      <c r="P3424" s="4">
        <v>391600</v>
      </c>
      <c r="Q3424" s="4">
        <v>640400</v>
      </c>
      <c r="R3424" s="2">
        <v>36</v>
      </c>
      <c r="S3424" s="5">
        <v>12.74</v>
      </c>
      <c r="T3424" s="4">
        <v>24587.8</v>
      </c>
      <c r="U3424" s="2" t="s">
        <v>73</v>
      </c>
      <c r="V3424" s="2" t="s">
        <v>74</v>
      </c>
      <c r="W3424" s="4">
        <v>565519.4</v>
      </c>
      <c r="X3424" s="4">
        <v>319641.48</v>
      </c>
      <c r="Y3424" s="4">
        <v>885160.88</v>
      </c>
      <c r="Z3424" s="2">
        <v>0</v>
      </c>
      <c r="AA3424" s="2" t="s">
        <v>56</v>
      </c>
      <c r="AB3424" s="2" t="s">
        <v>15728</v>
      </c>
      <c r="AC3424" s="2" t="s">
        <v>129</v>
      </c>
      <c r="AD3424" s="2" t="s">
        <v>76</v>
      </c>
      <c r="AE3424" s="5">
        <v>62.05</v>
      </c>
      <c r="AF3424" s="2">
        <v>0</v>
      </c>
      <c r="AG3424" s="2" t="s">
        <v>77</v>
      </c>
      <c r="AH3424" s="2">
        <v>14</v>
      </c>
      <c r="AI3424" s="6" t="str">
        <f t="shared" si="159"/>
        <v>35-44</v>
      </c>
      <c r="AJ3424" s="11">
        <f>YEAR(tbl_LoanData[[#This Row],[Application Date]])</f>
        <v>2024</v>
      </c>
      <c r="AK3424" s="11" t="str">
        <f>TEXT(tbl_LoanData[[#This Row],[Application Date]],"MMMM")</f>
        <v>August</v>
      </c>
      <c r="AL3424" s="12">
        <f>DATE(YEAR(tbl_LoanData[[#This Row],[Application Date]]),MONTH(tbl_LoanData[[#This Row],[Application Date]]),1)</f>
        <v>45505</v>
      </c>
      <c r="AM3424" s="14">
        <f ca="1">IF(AND(tbl_LoanData[[#This Row],[Application Date]]&gt;=EOMONTH(TODAY(),-1)+1,tbl_LoanData[[#This Row],[Application Date]]&lt;=TODAY()),tbl_LoanData[[#This Row],[Loan Amount]],0)</f>
        <v>0</v>
      </c>
      <c r="AN3424" s="14">
        <f>tbl_LoanData[[#This Row],[Amount Paid]]-(Q3424-X3424)</f>
        <v>244760.88</v>
      </c>
      <c r="AO3424" s="14">
        <f>IF(tbl_LoanData[[#This Row],[Application Status]]="Approved",1,0)</f>
        <v>1</v>
      </c>
      <c r="AP3424" s="22" t="str">
        <f t="shared" ca="1" si="160"/>
        <v/>
      </c>
      <c r="AQ3424" s="22" t="str">
        <f t="shared" ca="1" si="161"/>
        <v/>
      </c>
    </row>
    <row r="3425" spans="1:43" ht="14.4" customHeight="1" x14ac:dyDescent="0.3">
      <c r="A3425" s="2" t="s">
        <v>5813</v>
      </c>
      <c r="B3425" s="2" t="s">
        <v>5814</v>
      </c>
      <c r="C3425" s="2" t="s">
        <v>322</v>
      </c>
      <c r="D3425" s="2" t="s">
        <v>101</v>
      </c>
      <c r="E3425" s="2" t="s">
        <v>101</v>
      </c>
      <c r="F3425" s="2">
        <v>42</v>
      </c>
      <c r="G3425" s="2" t="s">
        <v>83</v>
      </c>
      <c r="H3425" s="2" t="s">
        <v>126</v>
      </c>
      <c r="I3425" s="2" t="s">
        <v>44</v>
      </c>
      <c r="J3425" s="3">
        <v>45506</v>
      </c>
      <c r="K3425" s="3">
        <v>45523</v>
      </c>
      <c r="L3425" s="2" t="s">
        <v>39</v>
      </c>
      <c r="M3425" s="2" t="s">
        <v>71</v>
      </c>
      <c r="N3425" s="2" t="s">
        <v>294</v>
      </c>
      <c r="O3425" s="4">
        <v>2484000</v>
      </c>
      <c r="P3425" s="4">
        <v>868900</v>
      </c>
      <c r="Q3425" s="4">
        <v>1615100</v>
      </c>
      <c r="R3425" s="2">
        <v>36</v>
      </c>
      <c r="S3425" s="5">
        <v>14.17</v>
      </c>
      <c r="T3425" s="4">
        <v>63935.53</v>
      </c>
      <c r="U3425" s="2" t="s">
        <v>73</v>
      </c>
      <c r="V3425" s="2" t="s">
        <v>74</v>
      </c>
      <c r="W3425" s="4">
        <v>1470517.19</v>
      </c>
      <c r="X3425" s="4">
        <v>831161.82</v>
      </c>
      <c r="Y3425" s="4">
        <v>2301679.0099999998</v>
      </c>
      <c r="Z3425" s="2">
        <v>28</v>
      </c>
      <c r="AA3425" s="2" t="s">
        <v>57</v>
      </c>
      <c r="AB3425" s="2" t="s">
        <v>15733</v>
      </c>
      <c r="AC3425" s="2" t="s">
        <v>106</v>
      </c>
      <c r="AD3425" s="2" t="s">
        <v>76</v>
      </c>
      <c r="AE3425" s="5">
        <v>65.02</v>
      </c>
      <c r="AF3425" s="2">
        <v>1</v>
      </c>
      <c r="AG3425" s="2" t="s">
        <v>77</v>
      </c>
      <c r="AH3425" s="2">
        <v>17</v>
      </c>
      <c r="AI3425" s="6" t="str">
        <f t="shared" si="159"/>
        <v>35-44</v>
      </c>
      <c r="AJ3425" s="11">
        <f>YEAR(tbl_LoanData[[#This Row],[Application Date]])</f>
        <v>2024</v>
      </c>
      <c r="AK3425" s="11" t="str">
        <f>TEXT(tbl_LoanData[[#This Row],[Application Date]],"MMMM")</f>
        <v>August</v>
      </c>
      <c r="AL3425" s="12">
        <f>DATE(YEAR(tbl_LoanData[[#This Row],[Application Date]]),MONTH(tbl_LoanData[[#This Row],[Application Date]]),1)</f>
        <v>45505</v>
      </c>
      <c r="AM3425" s="14">
        <f ca="1">IF(AND(tbl_LoanData[[#This Row],[Application Date]]&gt;=EOMONTH(TODAY(),-1)+1,tbl_LoanData[[#This Row],[Application Date]]&lt;=TODAY()),tbl_LoanData[[#This Row],[Loan Amount]],0)</f>
        <v>0</v>
      </c>
      <c r="AN3425" s="14">
        <f>tbl_LoanData[[#This Row],[Amount Paid]]-(Q3425-X3425)</f>
        <v>686579.00999999989</v>
      </c>
      <c r="AO3425" s="14">
        <f>IF(tbl_LoanData[[#This Row],[Application Status]]="Approved",1,0)</f>
        <v>1</v>
      </c>
      <c r="AP3425" s="22" t="str">
        <f t="shared" ca="1" si="160"/>
        <v/>
      </c>
      <c r="AQ3425" s="22" t="str">
        <f t="shared" ca="1" si="161"/>
        <v/>
      </c>
    </row>
    <row r="3426" spans="1:43" ht="14.4" customHeight="1" x14ac:dyDescent="0.3">
      <c r="A3426" s="2" t="s">
        <v>5921</v>
      </c>
      <c r="B3426" s="2" t="s">
        <v>5922</v>
      </c>
      <c r="C3426" s="2" t="s">
        <v>586</v>
      </c>
      <c r="D3426" s="2" t="s">
        <v>189</v>
      </c>
      <c r="E3426" s="2" t="s">
        <v>92</v>
      </c>
      <c r="F3426" s="2">
        <v>50</v>
      </c>
      <c r="G3426" s="2" t="s">
        <v>69</v>
      </c>
      <c r="H3426" s="2" t="s">
        <v>313</v>
      </c>
      <c r="I3426" s="2" t="s">
        <v>44</v>
      </c>
      <c r="J3426" s="3">
        <v>45520</v>
      </c>
      <c r="K3426" s="3">
        <v>45538</v>
      </c>
      <c r="L3426" s="2" t="s">
        <v>39</v>
      </c>
      <c r="M3426" s="2" t="s">
        <v>167</v>
      </c>
      <c r="N3426" s="2" t="s">
        <v>168</v>
      </c>
      <c r="O3426" s="4">
        <v>1803000</v>
      </c>
      <c r="P3426" s="4">
        <v>277300</v>
      </c>
      <c r="Q3426" s="4">
        <v>1525700</v>
      </c>
      <c r="R3426" s="2">
        <v>48</v>
      </c>
      <c r="S3426" s="5">
        <v>12.36</v>
      </c>
      <c r="T3426" s="4">
        <v>47500.13</v>
      </c>
      <c r="U3426" s="2" t="s">
        <v>73</v>
      </c>
      <c r="V3426" s="2" t="s">
        <v>74</v>
      </c>
      <c r="W3426" s="4">
        <v>950002.6</v>
      </c>
      <c r="X3426" s="4">
        <v>1330003.48</v>
      </c>
      <c r="Y3426" s="4">
        <v>2280006.08</v>
      </c>
      <c r="Z3426" s="2">
        <v>96</v>
      </c>
      <c r="AA3426" s="2" t="s">
        <v>60</v>
      </c>
      <c r="AB3426" s="2" t="s">
        <v>15729</v>
      </c>
      <c r="AC3426" s="2" t="s">
        <v>213</v>
      </c>
      <c r="AD3426" s="2" t="s">
        <v>76</v>
      </c>
      <c r="AE3426" s="5">
        <v>84.62</v>
      </c>
      <c r="AF3426" s="2">
        <v>3</v>
      </c>
      <c r="AG3426" s="2" t="s">
        <v>130</v>
      </c>
      <c r="AH3426" s="2">
        <v>18</v>
      </c>
      <c r="AI3426" s="6" t="str">
        <f t="shared" si="159"/>
        <v>45-54</v>
      </c>
      <c r="AJ3426" s="11">
        <f>YEAR(tbl_LoanData[[#This Row],[Application Date]])</f>
        <v>2024</v>
      </c>
      <c r="AK3426" s="11" t="str">
        <f>TEXT(tbl_LoanData[[#This Row],[Application Date]],"MMMM")</f>
        <v>August</v>
      </c>
      <c r="AL3426" s="12">
        <f>DATE(YEAR(tbl_LoanData[[#This Row],[Application Date]]),MONTH(tbl_LoanData[[#This Row],[Application Date]]),1)</f>
        <v>45505</v>
      </c>
      <c r="AM3426" s="14">
        <f ca="1">IF(AND(tbl_LoanData[[#This Row],[Application Date]]&gt;=EOMONTH(TODAY(),-1)+1,tbl_LoanData[[#This Row],[Application Date]]&lt;=TODAY()),tbl_LoanData[[#This Row],[Loan Amount]],0)</f>
        <v>0</v>
      </c>
      <c r="AN3426" s="14">
        <f>tbl_LoanData[[#This Row],[Amount Paid]]-(Q3426-X3426)</f>
        <v>754306.08</v>
      </c>
      <c r="AO3426" s="14">
        <f>IF(tbl_LoanData[[#This Row],[Application Status]]="Approved",1,0)</f>
        <v>1</v>
      </c>
      <c r="AP3426" s="22" t="str">
        <f t="shared" ca="1" si="160"/>
        <v/>
      </c>
      <c r="AQ3426" s="22" t="str">
        <f t="shared" ca="1" si="161"/>
        <v/>
      </c>
    </row>
    <row r="3427" spans="1:43" x14ac:dyDescent="0.3">
      <c r="A3427" s="2" t="s">
        <v>6079</v>
      </c>
      <c r="B3427" s="2" t="s">
        <v>6080</v>
      </c>
      <c r="C3427" s="2" t="s">
        <v>599</v>
      </c>
      <c r="D3427" s="2" t="s">
        <v>204</v>
      </c>
      <c r="E3427" s="2" t="s">
        <v>165</v>
      </c>
      <c r="F3427" s="2">
        <v>42</v>
      </c>
      <c r="G3427" s="2" t="s">
        <v>83</v>
      </c>
      <c r="H3427" s="2" t="s">
        <v>166</v>
      </c>
      <c r="I3427" s="2" t="s">
        <v>46</v>
      </c>
      <c r="J3427" s="3">
        <v>45534</v>
      </c>
      <c r="K3427" s="3"/>
      <c r="L3427" s="2" t="s">
        <v>39</v>
      </c>
      <c r="M3427" s="2" t="s">
        <v>127</v>
      </c>
      <c r="N3427" s="2" t="s">
        <v>152</v>
      </c>
      <c r="O3427" s="4">
        <v>2377000</v>
      </c>
      <c r="P3427" s="4">
        <v>353300</v>
      </c>
      <c r="Q3427" s="4">
        <v>2023700</v>
      </c>
      <c r="R3427" s="2">
        <v>48</v>
      </c>
      <c r="S3427" s="5">
        <v>14.21</v>
      </c>
      <c r="T3427" s="4">
        <v>66124.399999999994</v>
      </c>
      <c r="U3427" s="2" t="s">
        <v>96</v>
      </c>
      <c r="V3427" s="2" t="s">
        <v>97</v>
      </c>
      <c r="W3427" s="4">
        <v>0</v>
      </c>
      <c r="X3427" s="4">
        <v>0</v>
      </c>
      <c r="Y3427" s="4">
        <v>3173971.08</v>
      </c>
      <c r="Z3427" s="2">
        <v>0</v>
      </c>
      <c r="AA3427" s="2" t="s">
        <v>97</v>
      </c>
      <c r="AB3427" s="2" t="s">
        <v>15734</v>
      </c>
      <c r="AC3427" s="2" t="s">
        <v>87</v>
      </c>
      <c r="AD3427" s="2" t="s">
        <v>76</v>
      </c>
      <c r="AE3427" s="5">
        <v>85.14</v>
      </c>
      <c r="AF3427" s="2">
        <v>0</v>
      </c>
      <c r="AG3427" s="2" t="s">
        <v>97</v>
      </c>
      <c r="AH3427" s="2"/>
      <c r="AI3427" s="6" t="str">
        <f t="shared" si="159"/>
        <v>35-44</v>
      </c>
      <c r="AJ3427" s="11">
        <f>YEAR(tbl_LoanData[[#This Row],[Application Date]])</f>
        <v>2024</v>
      </c>
      <c r="AK3427" s="11" t="str">
        <f>TEXT(tbl_LoanData[[#This Row],[Application Date]],"MMMM")</f>
        <v>August</v>
      </c>
      <c r="AL3427" s="12">
        <f>DATE(YEAR(tbl_LoanData[[#This Row],[Application Date]]),MONTH(tbl_LoanData[[#This Row],[Application Date]]),1)</f>
        <v>45505</v>
      </c>
      <c r="AM3427" s="14">
        <f ca="1">IF(AND(tbl_LoanData[[#This Row],[Application Date]]&gt;=EOMONTH(TODAY(),-1)+1,tbl_LoanData[[#This Row],[Application Date]]&lt;=TODAY()),tbl_LoanData[[#This Row],[Loan Amount]],0)</f>
        <v>0</v>
      </c>
      <c r="AN3427" s="14">
        <f>tbl_LoanData[[#This Row],[Amount Paid]]-(Q3427-X3427)</f>
        <v>-2023700</v>
      </c>
      <c r="AO3427" s="14">
        <f>IF(tbl_LoanData[[#This Row],[Application Status]]="Approved",1,0)</f>
        <v>0</v>
      </c>
      <c r="AP3427" s="22" t="str">
        <f t="shared" ca="1" si="160"/>
        <v/>
      </c>
      <c r="AQ3427" s="22" t="str">
        <f t="shared" ca="1" si="161"/>
        <v/>
      </c>
    </row>
    <row r="3428" spans="1:43" ht="14.4" customHeight="1" x14ac:dyDescent="0.3">
      <c r="A3428" s="2" t="s">
        <v>6127</v>
      </c>
      <c r="B3428" s="2" t="s">
        <v>6128</v>
      </c>
      <c r="C3428" s="2" t="s">
        <v>627</v>
      </c>
      <c r="D3428" s="2" t="s">
        <v>232</v>
      </c>
      <c r="E3428" s="2" t="s">
        <v>176</v>
      </c>
      <c r="F3428" s="2">
        <v>53</v>
      </c>
      <c r="G3428" s="2" t="s">
        <v>83</v>
      </c>
      <c r="H3428" s="2" t="s">
        <v>265</v>
      </c>
      <c r="I3428" s="2" t="s">
        <v>44</v>
      </c>
      <c r="J3428" s="3">
        <v>45513</v>
      </c>
      <c r="K3428" s="3">
        <v>45515</v>
      </c>
      <c r="L3428" s="2" t="s">
        <v>39</v>
      </c>
      <c r="M3428" s="2" t="s">
        <v>94</v>
      </c>
      <c r="N3428" s="2" t="s">
        <v>365</v>
      </c>
      <c r="O3428" s="4">
        <v>2366000</v>
      </c>
      <c r="P3428" s="4">
        <v>477500</v>
      </c>
      <c r="Q3428" s="4">
        <v>1888500</v>
      </c>
      <c r="R3428" s="2">
        <v>48</v>
      </c>
      <c r="S3428" s="5">
        <v>10.98</v>
      </c>
      <c r="T3428" s="4">
        <v>56623.519999999997</v>
      </c>
      <c r="U3428" s="2" t="s">
        <v>73</v>
      </c>
      <c r="V3428" s="2" t="s">
        <v>74</v>
      </c>
      <c r="W3428" s="4">
        <v>1302340.96</v>
      </c>
      <c r="X3428" s="4">
        <v>1415588.24</v>
      </c>
      <c r="Y3428" s="4">
        <v>2717929.2</v>
      </c>
      <c r="Z3428" s="2">
        <v>32</v>
      </c>
      <c r="AA3428" s="2" t="s">
        <v>58</v>
      </c>
      <c r="AB3428" s="2" t="s">
        <v>15730</v>
      </c>
      <c r="AC3428" s="2" t="s">
        <v>360</v>
      </c>
      <c r="AD3428" s="2" t="s">
        <v>76</v>
      </c>
      <c r="AE3428" s="5">
        <v>79.819999999999993</v>
      </c>
      <c r="AF3428" s="2">
        <v>1</v>
      </c>
      <c r="AG3428" s="2" t="s">
        <v>15718</v>
      </c>
      <c r="AH3428" s="2">
        <v>2</v>
      </c>
      <c r="AI3428" s="6" t="str">
        <f t="shared" si="159"/>
        <v>45-54</v>
      </c>
      <c r="AJ3428" s="11">
        <f>YEAR(tbl_LoanData[[#This Row],[Application Date]])</f>
        <v>2024</v>
      </c>
      <c r="AK3428" s="11" t="str">
        <f>TEXT(tbl_LoanData[[#This Row],[Application Date]],"MMMM")</f>
        <v>August</v>
      </c>
      <c r="AL3428" s="12">
        <f>DATE(YEAR(tbl_LoanData[[#This Row],[Application Date]]),MONTH(tbl_LoanData[[#This Row],[Application Date]]),1)</f>
        <v>45505</v>
      </c>
      <c r="AM3428" s="14">
        <f ca="1">IF(AND(tbl_LoanData[[#This Row],[Application Date]]&gt;=EOMONTH(TODAY(),-1)+1,tbl_LoanData[[#This Row],[Application Date]]&lt;=TODAY()),tbl_LoanData[[#This Row],[Loan Amount]],0)</f>
        <v>0</v>
      </c>
      <c r="AN3428" s="14">
        <f>tbl_LoanData[[#This Row],[Amount Paid]]-(Q3428-X3428)</f>
        <v>829429.2</v>
      </c>
      <c r="AO3428" s="14">
        <f>IF(tbl_LoanData[[#This Row],[Application Status]]="Approved",1,0)</f>
        <v>1</v>
      </c>
      <c r="AP3428" s="22" t="str">
        <f t="shared" ca="1" si="160"/>
        <v/>
      </c>
      <c r="AQ3428" s="22" t="str">
        <f t="shared" ca="1" si="161"/>
        <v/>
      </c>
    </row>
    <row r="3429" spans="1:43" ht="14.4" customHeight="1" x14ac:dyDescent="0.3">
      <c r="A3429" s="2" t="s">
        <v>6217</v>
      </c>
      <c r="B3429" s="2" t="s">
        <v>6218</v>
      </c>
      <c r="C3429" s="2" t="s">
        <v>401</v>
      </c>
      <c r="D3429" s="2" t="s">
        <v>142</v>
      </c>
      <c r="E3429" s="2" t="s">
        <v>67</v>
      </c>
      <c r="F3429" s="2">
        <v>56</v>
      </c>
      <c r="G3429" s="2" t="s">
        <v>83</v>
      </c>
      <c r="H3429" s="2" t="s">
        <v>278</v>
      </c>
      <c r="I3429" s="2" t="s">
        <v>45</v>
      </c>
      <c r="J3429" s="3">
        <v>45519</v>
      </c>
      <c r="K3429" s="3">
        <v>45532</v>
      </c>
      <c r="L3429" s="2" t="s">
        <v>37</v>
      </c>
      <c r="M3429" s="2" t="s">
        <v>260</v>
      </c>
      <c r="N3429" s="2" t="s">
        <v>261</v>
      </c>
      <c r="O3429" s="4">
        <v>130000</v>
      </c>
      <c r="P3429" s="4">
        <v>39800</v>
      </c>
      <c r="Q3429" s="4">
        <v>90200</v>
      </c>
      <c r="R3429" s="2">
        <v>12</v>
      </c>
      <c r="S3429" s="5">
        <v>12.35</v>
      </c>
      <c r="T3429" s="4">
        <v>8444.98</v>
      </c>
      <c r="U3429" s="2" t="s">
        <v>73</v>
      </c>
      <c r="V3429" s="2" t="s">
        <v>33</v>
      </c>
      <c r="W3429" s="4">
        <v>101339.7</v>
      </c>
      <c r="X3429" s="4">
        <v>0</v>
      </c>
      <c r="Y3429" s="4">
        <v>101339.7</v>
      </c>
      <c r="Z3429" s="2">
        <v>0</v>
      </c>
      <c r="AA3429" s="2" t="s">
        <v>56</v>
      </c>
      <c r="AB3429" s="2" t="s">
        <v>15730</v>
      </c>
      <c r="AC3429" s="2" t="s">
        <v>129</v>
      </c>
      <c r="AD3429" s="2" t="s">
        <v>76</v>
      </c>
      <c r="AE3429" s="5">
        <v>69.38</v>
      </c>
      <c r="AF3429" s="2">
        <v>0</v>
      </c>
      <c r="AG3429" s="2" t="s">
        <v>77</v>
      </c>
      <c r="AH3429" s="2">
        <v>13</v>
      </c>
      <c r="AI3429" s="6" t="str">
        <f t="shared" si="159"/>
        <v>55-64</v>
      </c>
      <c r="AJ3429" s="11">
        <f>YEAR(tbl_LoanData[[#This Row],[Application Date]])</f>
        <v>2024</v>
      </c>
      <c r="AK3429" s="11" t="str">
        <f>TEXT(tbl_LoanData[[#This Row],[Application Date]],"MMMM")</f>
        <v>August</v>
      </c>
      <c r="AL3429" s="12">
        <f>DATE(YEAR(tbl_LoanData[[#This Row],[Application Date]]),MONTH(tbl_LoanData[[#This Row],[Application Date]]),1)</f>
        <v>45505</v>
      </c>
      <c r="AM3429" s="14">
        <f ca="1">IF(AND(tbl_LoanData[[#This Row],[Application Date]]&gt;=EOMONTH(TODAY(),-1)+1,tbl_LoanData[[#This Row],[Application Date]]&lt;=TODAY()),tbl_LoanData[[#This Row],[Loan Amount]],0)</f>
        <v>0</v>
      </c>
      <c r="AN3429" s="14">
        <f>tbl_LoanData[[#This Row],[Amount Paid]]-(Q3429-X3429)</f>
        <v>11139.699999999997</v>
      </c>
      <c r="AO3429" s="14">
        <f>IF(tbl_LoanData[[#This Row],[Application Status]]="Approved",1,0)</f>
        <v>1</v>
      </c>
      <c r="AP3429" s="22" t="str">
        <f t="shared" ca="1" si="160"/>
        <v/>
      </c>
      <c r="AQ3429" s="22" t="str">
        <f t="shared" ca="1" si="161"/>
        <v/>
      </c>
    </row>
    <row r="3430" spans="1:43" ht="14.4" customHeight="1" x14ac:dyDescent="0.3">
      <c r="A3430" s="2" t="s">
        <v>6245</v>
      </c>
      <c r="B3430" s="2" t="s">
        <v>6246</v>
      </c>
      <c r="C3430" s="2" t="s">
        <v>471</v>
      </c>
      <c r="D3430" s="2" t="s">
        <v>82</v>
      </c>
      <c r="E3430" s="2" t="s">
        <v>82</v>
      </c>
      <c r="F3430" s="2">
        <v>30</v>
      </c>
      <c r="G3430" s="2" t="s">
        <v>83</v>
      </c>
      <c r="H3430" s="2" t="s">
        <v>151</v>
      </c>
      <c r="I3430" s="2" t="s">
        <v>46</v>
      </c>
      <c r="J3430" s="3">
        <v>45532</v>
      </c>
      <c r="K3430" s="3">
        <v>45541</v>
      </c>
      <c r="L3430" s="2" t="s">
        <v>36</v>
      </c>
      <c r="M3430" s="2" t="s">
        <v>111</v>
      </c>
      <c r="N3430" s="2" t="s">
        <v>350</v>
      </c>
      <c r="O3430" s="4">
        <v>1685000</v>
      </c>
      <c r="P3430" s="4">
        <v>240900</v>
      </c>
      <c r="Q3430" s="4">
        <v>1444100</v>
      </c>
      <c r="R3430" s="2">
        <v>18</v>
      </c>
      <c r="S3430" s="5">
        <v>13.54</v>
      </c>
      <c r="T3430" s="4">
        <v>96522.04</v>
      </c>
      <c r="U3430" s="2" t="s">
        <v>73</v>
      </c>
      <c r="V3430" s="2" t="s">
        <v>34</v>
      </c>
      <c r="W3430" s="4">
        <v>1447830.6</v>
      </c>
      <c r="X3430" s="4">
        <v>289566.11</v>
      </c>
      <c r="Y3430" s="4">
        <v>1737396.71</v>
      </c>
      <c r="Z3430" s="2">
        <v>96</v>
      </c>
      <c r="AA3430" s="2" t="s">
        <v>60</v>
      </c>
      <c r="AB3430" s="2" t="s">
        <v>15733</v>
      </c>
      <c r="AC3430" s="2" t="s">
        <v>138</v>
      </c>
      <c r="AD3430" s="2" t="s">
        <v>76</v>
      </c>
      <c r="AE3430" s="5">
        <v>85.7</v>
      </c>
      <c r="AF3430" s="2">
        <v>3</v>
      </c>
      <c r="AG3430" s="2" t="s">
        <v>130</v>
      </c>
      <c r="AH3430" s="2">
        <v>9</v>
      </c>
      <c r="AI3430" s="6" t="str">
        <f t="shared" si="159"/>
        <v>25-34</v>
      </c>
      <c r="AJ3430" s="11">
        <f>YEAR(tbl_LoanData[[#This Row],[Application Date]])</f>
        <v>2024</v>
      </c>
      <c r="AK3430" s="11" t="str">
        <f>TEXT(tbl_LoanData[[#This Row],[Application Date]],"MMMM")</f>
        <v>August</v>
      </c>
      <c r="AL3430" s="12">
        <f>DATE(YEAR(tbl_LoanData[[#This Row],[Application Date]]),MONTH(tbl_LoanData[[#This Row],[Application Date]]),1)</f>
        <v>45505</v>
      </c>
      <c r="AM3430" s="14">
        <f ca="1">IF(AND(tbl_LoanData[[#This Row],[Application Date]]&gt;=EOMONTH(TODAY(),-1)+1,tbl_LoanData[[#This Row],[Application Date]]&lt;=TODAY()),tbl_LoanData[[#This Row],[Loan Amount]],0)</f>
        <v>0</v>
      </c>
      <c r="AN3430" s="14">
        <f>tbl_LoanData[[#This Row],[Amount Paid]]-(Q3430-X3430)</f>
        <v>293296.70999999996</v>
      </c>
      <c r="AO3430" s="14">
        <f>IF(tbl_LoanData[[#This Row],[Application Status]]="Approved",1,0)</f>
        <v>1</v>
      </c>
      <c r="AP3430" s="22" t="str">
        <f t="shared" ca="1" si="160"/>
        <v/>
      </c>
      <c r="AQ3430" s="22" t="str">
        <f t="shared" ca="1" si="161"/>
        <v/>
      </c>
    </row>
    <row r="3431" spans="1:43" ht="14.4" customHeight="1" x14ac:dyDescent="0.3">
      <c r="A3431" s="2" t="s">
        <v>6379</v>
      </c>
      <c r="B3431" s="2" t="s">
        <v>6380</v>
      </c>
      <c r="C3431" s="2" t="s">
        <v>292</v>
      </c>
      <c r="D3431" s="2" t="s">
        <v>161</v>
      </c>
      <c r="E3431" s="2" t="s">
        <v>118</v>
      </c>
      <c r="F3431" s="2">
        <v>33</v>
      </c>
      <c r="G3431" s="2" t="s">
        <v>83</v>
      </c>
      <c r="H3431" s="2" t="s">
        <v>224</v>
      </c>
      <c r="I3431" s="2" t="s">
        <v>54</v>
      </c>
      <c r="J3431" s="3">
        <v>45514</v>
      </c>
      <c r="K3431" s="3"/>
      <c r="L3431" s="2" t="s">
        <v>39</v>
      </c>
      <c r="M3431" s="2" t="s">
        <v>127</v>
      </c>
      <c r="N3431" s="2" t="s">
        <v>152</v>
      </c>
      <c r="O3431" s="4">
        <v>1529000</v>
      </c>
      <c r="P3431" s="4">
        <v>522200</v>
      </c>
      <c r="Q3431" s="4">
        <v>1006800</v>
      </c>
      <c r="R3431" s="2">
        <v>36</v>
      </c>
      <c r="S3431" s="5">
        <v>8.18</v>
      </c>
      <c r="T3431" s="4">
        <v>34829.69</v>
      </c>
      <c r="U3431" s="2" t="s">
        <v>113</v>
      </c>
      <c r="V3431" s="2" t="s">
        <v>97</v>
      </c>
      <c r="W3431" s="4">
        <v>0</v>
      </c>
      <c r="X3431" s="4">
        <v>0</v>
      </c>
      <c r="Y3431" s="4">
        <v>1253868.72</v>
      </c>
      <c r="Z3431" s="2">
        <v>0</v>
      </c>
      <c r="AA3431" s="2" t="s">
        <v>97</v>
      </c>
      <c r="AB3431" s="2" t="s">
        <v>15730</v>
      </c>
      <c r="AC3431" s="2" t="s">
        <v>332</v>
      </c>
      <c r="AD3431" s="2" t="s">
        <v>76</v>
      </c>
      <c r="AE3431" s="5">
        <v>65.849999999999994</v>
      </c>
      <c r="AF3431" s="2">
        <v>0</v>
      </c>
      <c r="AG3431" s="2" t="s">
        <v>97</v>
      </c>
      <c r="AH3431" s="2"/>
      <c r="AI3431" s="6" t="str">
        <f t="shared" si="159"/>
        <v>25-34</v>
      </c>
      <c r="AJ3431" s="11">
        <f>YEAR(tbl_LoanData[[#This Row],[Application Date]])</f>
        <v>2024</v>
      </c>
      <c r="AK3431" s="11" t="str">
        <f>TEXT(tbl_LoanData[[#This Row],[Application Date]],"MMMM")</f>
        <v>August</v>
      </c>
      <c r="AL3431" s="12">
        <f>DATE(YEAR(tbl_LoanData[[#This Row],[Application Date]]),MONTH(tbl_LoanData[[#This Row],[Application Date]]),1)</f>
        <v>45505</v>
      </c>
      <c r="AM3431" s="14">
        <f ca="1">IF(AND(tbl_LoanData[[#This Row],[Application Date]]&gt;=EOMONTH(TODAY(),-1)+1,tbl_LoanData[[#This Row],[Application Date]]&lt;=TODAY()),tbl_LoanData[[#This Row],[Loan Amount]],0)</f>
        <v>0</v>
      </c>
      <c r="AN3431" s="14">
        <f>tbl_LoanData[[#This Row],[Amount Paid]]-(Q3431-X3431)</f>
        <v>-1006800</v>
      </c>
      <c r="AO3431" s="14">
        <f>IF(tbl_LoanData[[#This Row],[Application Status]]="Approved",1,0)</f>
        <v>0</v>
      </c>
      <c r="AP3431" s="22" t="str">
        <f t="shared" ca="1" si="160"/>
        <v/>
      </c>
      <c r="AQ3431" s="22" t="str">
        <f t="shared" ca="1" si="161"/>
        <v/>
      </c>
    </row>
    <row r="3432" spans="1:43" ht="14.4" customHeight="1" x14ac:dyDescent="0.3">
      <c r="A3432" s="2" t="s">
        <v>6387</v>
      </c>
      <c r="B3432" s="2" t="s">
        <v>6388</v>
      </c>
      <c r="C3432" s="2" t="s">
        <v>401</v>
      </c>
      <c r="D3432" s="2" t="s">
        <v>81</v>
      </c>
      <c r="E3432" s="2" t="s">
        <v>102</v>
      </c>
      <c r="F3432" s="2">
        <v>52</v>
      </c>
      <c r="G3432" s="2" t="s">
        <v>83</v>
      </c>
      <c r="H3432" s="2" t="s">
        <v>313</v>
      </c>
      <c r="I3432" s="2" t="s">
        <v>44</v>
      </c>
      <c r="J3432" s="3">
        <v>45528</v>
      </c>
      <c r="K3432" s="3">
        <v>45539</v>
      </c>
      <c r="L3432" s="2" t="s">
        <v>39</v>
      </c>
      <c r="M3432" s="2" t="s">
        <v>167</v>
      </c>
      <c r="N3432" s="2" t="s">
        <v>168</v>
      </c>
      <c r="O3432" s="4">
        <v>1501000</v>
      </c>
      <c r="P3432" s="4">
        <v>238700</v>
      </c>
      <c r="Q3432" s="4">
        <v>1262300</v>
      </c>
      <c r="R3432" s="2">
        <v>36</v>
      </c>
      <c r="S3432" s="5">
        <v>7.21</v>
      </c>
      <c r="T3432" s="4">
        <v>42648.21</v>
      </c>
      <c r="U3432" s="2" t="s">
        <v>73</v>
      </c>
      <c r="V3432" s="2" t="s">
        <v>74</v>
      </c>
      <c r="W3432" s="4">
        <v>980908.83</v>
      </c>
      <c r="X3432" s="4">
        <v>554426.66</v>
      </c>
      <c r="Y3432" s="4">
        <v>1535335.49</v>
      </c>
      <c r="Z3432" s="2">
        <v>0</v>
      </c>
      <c r="AA3432" s="2" t="s">
        <v>56</v>
      </c>
      <c r="AB3432" s="2" t="s">
        <v>15730</v>
      </c>
      <c r="AC3432" s="2" t="s">
        <v>121</v>
      </c>
      <c r="AD3432" s="2" t="s">
        <v>76</v>
      </c>
      <c r="AE3432" s="5">
        <v>84.1</v>
      </c>
      <c r="AF3432" s="2">
        <v>0</v>
      </c>
      <c r="AG3432" s="2" t="s">
        <v>77</v>
      </c>
      <c r="AH3432" s="2">
        <v>11</v>
      </c>
      <c r="AI3432" s="6" t="str">
        <f t="shared" si="159"/>
        <v>45-54</v>
      </c>
      <c r="AJ3432" s="11">
        <f>YEAR(tbl_LoanData[[#This Row],[Application Date]])</f>
        <v>2024</v>
      </c>
      <c r="AK3432" s="11" t="str">
        <f>TEXT(tbl_LoanData[[#This Row],[Application Date]],"MMMM")</f>
        <v>August</v>
      </c>
      <c r="AL3432" s="12">
        <f>DATE(YEAR(tbl_LoanData[[#This Row],[Application Date]]),MONTH(tbl_LoanData[[#This Row],[Application Date]]),1)</f>
        <v>45505</v>
      </c>
      <c r="AM3432" s="14">
        <f ca="1">IF(AND(tbl_LoanData[[#This Row],[Application Date]]&gt;=EOMONTH(TODAY(),-1)+1,tbl_LoanData[[#This Row],[Application Date]]&lt;=TODAY()),tbl_LoanData[[#This Row],[Loan Amount]],0)</f>
        <v>0</v>
      </c>
      <c r="AN3432" s="14">
        <f>tbl_LoanData[[#This Row],[Amount Paid]]-(Q3432-X3432)</f>
        <v>273035.49</v>
      </c>
      <c r="AO3432" s="14">
        <f>IF(tbl_LoanData[[#This Row],[Application Status]]="Approved",1,0)</f>
        <v>1</v>
      </c>
      <c r="AP3432" s="22" t="str">
        <f t="shared" ca="1" si="160"/>
        <v/>
      </c>
      <c r="AQ3432" s="22" t="str">
        <f t="shared" ca="1" si="161"/>
        <v/>
      </c>
    </row>
    <row r="3433" spans="1:43" ht="14.4" customHeight="1" x14ac:dyDescent="0.3">
      <c r="A3433" s="2" t="s">
        <v>6447</v>
      </c>
      <c r="B3433" s="2" t="s">
        <v>6448</v>
      </c>
      <c r="C3433" s="2" t="s">
        <v>533</v>
      </c>
      <c r="D3433" s="2" t="s">
        <v>101</v>
      </c>
      <c r="E3433" s="2" t="s">
        <v>189</v>
      </c>
      <c r="F3433" s="2">
        <v>58</v>
      </c>
      <c r="G3433" s="2" t="s">
        <v>83</v>
      </c>
      <c r="H3433" s="2" t="s">
        <v>278</v>
      </c>
      <c r="I3433" s="2" t="s">
        <v>45</v>
      </c>
      <c r="J3433" s="3">
        <v>45528</v>
      </c>
      <c r="K3433" s="3">
        <v>45540</v>
      </c>
      <c r="L3433" s="2" t="s">
        <v>40</v>
      </c>
      <c r="M3433" s="2" t="s">
        <v>71</v>
      </c>
      <c r="N3433" s="2" t="s">
        <v>137</v>
      </c>
      <c r="O3433" s="4">
        <v>831000</v>
      </c>
      <c r="P3433" s="4">
        <v>96600</v>
      </c>
      <c r="Q3433" s="4">
        <v>734400</v>
      </c>
      <c r="R3433" s="2">
        <v>48</v>
      </c>
      <c r="S3433" s="5">
        <v>10.59</v>
      </c>
      <c r="T3433" s="4">
        <v>21781.08</v>
      </c>
      <c r="U3433" s="2" t="s">
        <v>73</v>
      </c>
      <c r="V3433" s="2" t="s">
        <v>74</v>
      </c>
      <c r="W3433" s="4">
        <v>500964.84</v>
      </c>
      <c r="X3433" s="4">
        <v>544527</v>
      </c>
      <c r="Y3433" s="4">
        <v>1045491.84</v>
      </c>
      <c r="Z3433" s="2">
        <v>0</v>
      </c>
      <c r="AA3433" s="2" t="s">
        <v>56</v>
      </c>
      <c r="AB3433" s="2" t="s">
        <v>15733</v>
      </c>
      <c r="AC3433" s="2" t="s">
        <v>146</v>
      </c>
      <c r="AD3433" s="2" t="s">
        <v>76</v>
      </c>
      <c r="AE3433" s="5">
        <v>88.38</v>
      </c>
      <c r="AF3433" s="2">
        <v>0</v>
      </c>
      <c r="AG3433" s="2" t="s">
        <v>77</v>
      </c>
      <c r="AH3433" s="2">
        <v>12</v>
      </c>
      <c r="AI3433" s="6" t="str">
        <f t="shared" si="159"/>
        <v>55-64</v>
      </c>
      <c r="AJ3433" s="11">
        <f>YEAR(tbl_LoanData[[#This Row],[Application Date]])</f>
        <v>2024</v>
      </c>
      <c r="AK3433" s="11" t="str">
        <f>TEXT(tbl_LoanData[[#This Row],[Application Date]],"MMMM")</f>
        <v>August</v>
      </c>
      <c r="AL3433" s="12">
        <f>DATE(YEAR(tbl_LoanData[[#This Row],[Application Date]]),MONTH(tbl_LoanData[[#This Row],[Application Date]]),1)</f>
        <v>45505</v>
      </c>
      <c r="AM3433" s="14">
        <f ca="1">IF(AND(tbl_LoanData[[#This Row],[Application Date]]&gt;=EOMONTH(TODAY(),-1)+1,tbl_LoanData[[#This Row],[Application Date]]&lt;=TODAY()),tbl_LoanData[[#This Row],[Loan Amount]],0)</f>
        <v>0</v>
      </c>
      <c r="AN3433" s="14">
        <f>tbl_LoanData[[#This Row],[Amount Paid]]-(Q3433-X3433)</f>
        <v>311091.84000000003</v>
      </c>
      <c r="AO3433" s="14">
        <f>IF(tbl_LoanData[[#This Row],[Application Status]]="Approved",1,0)</f>
        <v>1</v>
      </c>
      <c r="AP3433" s="22" t="str">
        <f t="shared" ca="1" si="160"/>
        <v/>
      </c>
      <c r="AQ3433" s="22" t="str">
        <f t="shared" ca="1" si="161"/>
        <v/>
      </c>
    </row>
    <row r="3434" spans="1:43" x14ac:dyDescent="0.3">
      <c r="A3434" s="2" t="s">
        <v>6473</v>
      </c>
      <c r="B3434" s="2" t="s">
        <v>6474</v>
      </c>
      <c r="C3434" s="2" t="s">
        <v>223</v>
      </c>
      <c r="D3434" s="2" t="s">
        <v>81</v>
      </c>
      <c r="E3434" s="2" t="s">
        <v>394</v>
      </c>
      <c r="F3434" s="2">
        <v>59</v>
      </c>
      <c r="G3434" s="2" t="s">
        <v>69</v>
      </c>
      <c r="H3434" s="2" t="s">
        <v>177</v>
      </c>
      <c r="I3434" s="2" t="s">
        <v>43</v>
      </c>
      <c r="J3434" s="3">
        <v>45535</v>
      </c>
      <c r="K3434" s="3">
        <v>45556</v>
      </c>
      <c r="L3434" s="2" t="s">
        <v>40</v>
      </c>
      <c r="M3434" s="2" t="s">
        <v>111</v>
      </c>
      <c r="N3434" s="2" t="s">
        <v>120</v>
      </c>
      <c r="O3434" s="4">
        <v>1133000</v>
      </c>
      <c r="P3434" s="4">
        <v>308000</v>
      </c>
      <c r="Q3434" s="4">
        <v>825000</v>
      </c>
      <c r="R3434" s="2">
        <v>12</v>
      </c>
      <c r="S3434" s="5">
        <v>9.74</v>
      </c>
      <c r="T3434" s="4">
        <v>75446.25</v>
      </c>
      <c r="U3434" s="2" t="s">
        <v>73</v>
      </c>
      <c r="V3434" s="2" t="s">
        <v>33</v>
      </c>
      <c r="W3434" s="4">
        <v>905355</v>
      </c>
      <c r="X3434" s="4">
        <v>0</v>
      </c>
      <c r="Y3434" s="4">
        <v>905355</v>
      </c>
      <c r="Z3434" s="2">
        <v>0</v>
      </c>
      <c r="AA3434" s="2" t="s">
        <v>56</v>
      </c>
      <c r="AB3434" s="2" t="s">
        <v>15730</v>
      </c>
      <c r="AC3434" s="2" t="s">
        <v>213</v>
      </c>
      <c r="AD3434" s="2" t="s">
        <v>76</v>
      </c>
      <c r="AE3434" s="5">
        <v>72.819999999999993</v>
      </c>
      <c r="AF3434" s="2">
        <v>0</v>
      </c>
      <c r="AG3434" s="2" t="s">
        <v>77</v>
      </c>
      <c r="AH3434" s="2">
        <v>21</v>
      </c>
      <c r="AI3434" s="6" t="str">
        <f t="shared" si="159"/>
        <v>55-64</v>
      </c>
      <c r="AJ3434" s="11">
        <f>YEAR(tbl_LoanData[[#This Row],[Application Date]])</f>
        <v>2024</v>
      </c>
      <c r="AK3434" s="11" t="str">
        <f>TEXT(tbl_LoanData[[#This Row],[Application Date]],"MMMM")</f>
        <v>August</v>
      </c>
      <c r="AL3434" s="12">
        <f>DATE(YEAR(tbl_LoanData[[#This Row],[Application Date]]),MONTH(tbl_LoanData[[#This Row],[Application Date]]),1)</f>
        <v>45505</v>
      </c>
      <c r="AM3434" s="14">
        <f ca="1">IF(AND(tbl_LoanData[[#This Row],[Application Date]]&gt;=EOMONTH(TODAY(),-1)+1,tbl_LoanData[[#This Row],[Application Date]]&lt;=TODAY()),tbl_LoanData[[#This Row],[Loan Amount]],0)</f>
        <v>0</v>
      </c>
      <c r="AN3434" s="14">
        <f>tbl_LoanData[[#This Row],[Amount Paid]]-(Q3434-X3434)</f>
        <v>80355</v>
      </c>
      <c r="AO3434" s="14">
        <f>IF(tbl_LoanData[[#This Row],[Application Status]]="Approved",1,0)</f>
        <v>1</v>
      </c>
      <c r="AP3434" s="22" t="str">
        <f t="shared" ca="1" si="160"/>
        <v/>
      </c>
      <c r="AQ3434" s="22" t="str">
        <f t="shared" ca="1" si="161"/>
        <v/>
      </c>
    </row>
    <row r="3435" spans="1:43" ht="14.4" customHeight="1" x14ac:dyDescent="0.3">
      <c r="A3435" s="2" t="s">
        <v>6719</v>
      </c>
      <c r="B3435" s="2" t="s">
        <v>6720</v>
      </c>
      <c r="C3435" s="2" t="s">
        <v>435</v>
      </c>
      <c r="D3435" s="2" t="s">
        <v>101</v>
      </c>
      <c r="E3435" s="2" t="s">
        <v>81</v>
      </c>
      <c r="F3435" s="2">
        <v>65</v>
      </c>
      <c r="G3435" s="2" t="s">
        <v>83</v>
      </c>
      <c r="H3435" s="2" t="s">
        <v>233</v>
      </c>
      <c r="I3435" s="2" t="s">
        <v>46</v>
      </c>
      <c r="J3435" s="3">
        <v>45526</v>
      </c>
      <c r="K3435" s="3">
        <v>45530</v>
      </c>
      <c r="L3435" s="2" t="s">
        <v>40</v>
      </c>
      <c r="M3435" s="2" t="s">
        <v>94</v>
      </c>
      <c r="N3435" s="2" t="s">
        <v>4</v>
      </c>
      <c r="O3435" s="4">
        <v>1549000</v>
      </c>
      <c r="P3435" s="4">
        <v>474400</v>
      </c>
      <c r="Q3435" s="4">
        <v>1074600</v>
      </c>
      <c r="R3435" s="2">
        <v>48</v>
      </c>
      <c r="S3435" s="5">
        <v>7.13</v>
      </c>
      <c r="T3435" s="4">
        <v>28772.41</v>
      </c>
      <c r="U3435" s="2" t="s">
        <v>73</v>
      </c>
      <c r="V3435" s="2" t="s">
        <v>74</v>
      </c>
      <c r="W3435" s="4">
        <v>690537.84</v>
      </c>
      <c r="X3435" s="4">
        <v>690538.08</v>
      </c>
      <c r="Y3435" s="4">
        <v>1381075.92</v>
      </c>
      <c r="Z3435" s="2">
        <v>0</v>
      </c>
      <c r="AA3435" s="2" t="s">
        <v>56</v>
      </c>
      <c r="AB3435" s="2" t="s">
        <v>15733</v>
      </c>
      <c r="AC3435" s="2" t="s">
        <v>360</v>
      </c>
      <c r="AD3435" s="2" t="s">
        <v>76</v>
      </c>
      <c r="AE3435" s="5">
        <v>69.37</v>
      </c>
      <c r="AF3435" s="2">
        <v>0</v>
      </c>
      <c r="AG3435" s="2" t="s">
        <v>77</v>
      </c>
      <c r="AH3435" s="2">
        <v>4</v>
      </c>
      <c r="AI3435" s="6" t="str">
        <f t="shared" si="159"/>
        <v>65+</v>
      </c>
      <c r="AJ3435" s="11">
        <f>YEAR(tbl_LoanData[[#This Row],[Application Date]])</f>
        <v>2024</v>
      </c>
      <c r="AK3435" s="11" t="str">
        <f>TEXT(tbl_LoanData[[#This Row],[Application Date]],"MMMM")</f>
        <v>August</v>
      </c>
      <c r="AL3435" s="12">
        <f>DATE(YEAR(tbl_LoanData[[#This Row],[Application Date]]),MONTH(tbl_LoanData[[#This Row],[Application Date]]),1)</f>
        <v>45505</v>
      </c>
      <c r="AM3435" s="14">
        <f ca="1">IF(AND(tbl_LoanData[[#This Row],[Application Date]]&gt;=EOMONTH(TODAY(),-1)+1,tbl_LoanData[[#This Row],[Application Date]]&lt;=TODAY()),tbl_LoanData[[#This Row],[Loan Amount]],0)</f>
        <v>0</v>
      </c>
      <c r="AN3435" s="14">
        <f>tbl_LoanData[[#This Row],[Amount Paid]]-(Q3435-X3435)</f>
        <v>306475.91999999993</v>
      </c>
      <c r="AO3435" s="14">
        <f>IF(tbl_LoanData[[#This Row],[Application Status]]="Approved",1,0)</f>
        <v>1</v>
      </c>
      <c r="AP3435" s="22" t="str">
        <f t="shared" ca="1" si="160"/>
        <v/>
      </c>
      <c r="AQ3435" s="22" t="str">
        <f t="shared" ca="1" si="161"/>
        <v/>
      </c>
    </row>
    <row r="3436" spans="1:43" ht="14.4" customHeight="1" x14ac:dyDescent="0.3">
      <c r="A3436" s="2" t="s">
        <v>6743</v>
      </c>
      <c r="B3436" s="2" t="s">
        <v>6744</v>
      </c>
      <c r="C3436" s="2" t="s">
        <v>353</v>
      </c>
      <c r="D3436" s="2" t="s">
        <v>117</v>
      </c>
      <c r="E3436" s="2" t="s">
        <v>102</v>
      </c>
      <c r="F3436" s="2">
        <v>23</v>
      </c>
      <c r="G3436" s="2" t="s">
        <v>83</v>
      </c>
      <c r="H3436" s="2" t="s">
        <v>233</v>
      </c>
      <c r="I3436" s="2" t="s">
        <v>46</v>
      </c>
      <c r="J3436" s="3">
        <v>45508</v>
      </c>
      <c r="K3436" s="3">
        <v>45524</v>
      </c>
      <c r="L3436" s="2" t="s">
        <v>37</v>
      </c>
      <c r="M3436" s="2" t="s">
        <v>260</v>
      </c>
      <c r="N3436" s="2" t="s">
        <v>261</v>
      </c>
      <c r="O3436" s="4">
        <v>169000</v>
      </c>
      <c r="P3436" s="4">
        <v>61100</v>
      </c>
      <c r="Q3436" s="4">
        <v>107900</v>
      </c>
      <c r="R3436" s="2">
        <v>24</v>
      </c>
      <c r="S3436" s="5">
        <v>8.23</v>
      </c>
      <c r="T3436" s="4">
        <v>5235.8500000000004</v>
      </c>
      <c r="U3436" s="2" t="s">
        <v>73</v>
      </c>
      <c r="V3436" s="2" t="s">
        <v>33</v>
      </c>
      <c r="W3436" s="4">
        <v>125660.34</v>
      </c>
      <c r="X3436" s="4">
        <v>0</v>
      </c>
      <c r="Y3436" s="4">
        <v>125660.34</v>
      </c>
      <c r="Z3436" s="2">
        <v>0</v>
      </c>
      <c r="AA3436" s="2" t="s">
        <v>56</v>
      </c>
      <c r="AB3436" s="2" t="s">
        <v>15733</v>
      </c>
      <c r="AC3436" s="2" t="s">
        <v>87</v>
      </c>
      <c r="AD3436" s="2" t="s">
        <v>76</v>
      </c>
      <c r="AE3436" s="5">
        <v>63.85</v>
      </c>
      <c r="AF3436" s="2">
        <v>0</v>
      </c>
      <c r="AG3436" s="2" t="s">
        <v>77</v>
      </c>
      <c r="AH3436" s="2">
        <v>16</v>
      </c>
      <c r="AI3436" s="6" t="str">
        <f t="shared" si="159"/>
        <v>18-24</v>
      </c>
      <c r="AJ3436" s="11">
        <f>YEAR(tbl_LoanData[[#This Row],[Application Date]])</f>
        <v>2024</v>
      </c>
      <c r="AK3436" s="11" t="str">
        <f>TEXT(tbl_LoanData[[#This Row],[Application Date]],"MMMM")</f>
        <v>August</v>
      </c>
      <c r="AL3436" s="12">
        <f>DATE(YEAR(tbl_LoanData[[#This Row],[Application Date]]),MONTH(tbl_LoanData[[#This Row],[Application Date]]),1)</f>
        <v>45505</v>
      </c>
      <c r="AM3436" s="14">
        <f ca="1">IF(AND(tbl_LoanData[[#This Row],[Application Date]]&gt;=EOMONTH(TODAY(),-1)+1,tbl_LoanData[[#This Row],[Application Date]]&lt;=TODAY()),tbl_LoanData[[#This Row],[Loan Amount]],0)</f>
        <v>0</v>
      </c>
      <c r="AN3436" s="14">
        <f>tbl_LoanData[[#This Row],[Amount Paid]]-(Q3436-X3436)</f>
        <v>17760.339999999997</v>
      </c>
      <c r="AO3436" s="14">
        <f>IF(tbl_LoanData[[#This Row],[Application Status]]="Approved",1,0)</f>
        <v>1</v>
      </c>
      <c r="AP3436" s="22" t="str">
        <f t="shared" ca="1" si="160"/>
        <v/>
      </c>
      <c r="AQ3436" s="22" t="str">
        <f t="shared" ca="1" si="161"/>
        <v/>
      </c>
    </row>
    <row r="3437" spans="1:43" ht="14.4" customHeight="1" x14ac:dyDescent="0.3">
      <c r="A3437" s="2" t="s">
        <v>6949</v>
      </c>
      <c r="B3437" s="2" t="s">
        <v>6950</v>
      </c>
      <c r="C3437" s="2" t="s">
        <v>297</v>
      </c>
      <c r="D3437" s="2" t="s">
        <v>254</v>
      </c>
      <c r="E3437" s="2" t="s">
        <v>465</v>
      </c>
      <c r="F3437" s="2">
        <v>21</v>
      </c>
      <c r="G3437" s="2" t="s">
        <v>69</v>
      </c>
      <c r="H3437" s="2" t="s">
        <v>156</v>
      </c>
      <c r="I3437" s="2" t="s">
        <v>45</v>
      </c>
      <c r="J3437" s="3">
        <v>45523</v>
      </c>
      <c r="K3437" s="3">
        <v>45544</v>
      </c>
      <c r="L3437" s="2" t="s">
        <v>39</v>
      </c>
      <c r="M3437" s="2" t="s">
        <v>157</v>
      </c>
      <c r="N3437" s="2" t="s">
        <v>359</v>
      </c>
      <c r="O3437" s="4">
        <v>1969000</v>
      </c>
      <c r="P3437" s="4">
        <v>501500</v>
      </c>
      <c r="Q3437" s="4">
        <v>1467500</v>
      </c>
      <c r="R3437" s="2">
        <v>18</v>
      </c>
      <c r="S3437" s="5">
        <v>5.64</v>
      </c>
      <c r="T3437" s="4">
        <v>88425.03</v>
      </c>
      <c r="U3437" s="2" t="s">
        <v>73</v>
      </c>
      <c r="V3437" s="2" t="s">
        <v>34</v>
      </c>
      <c r="W3437" s="4">
        <v>1503225.51</v>
      </c>
      <c r="X3437" s="4">
        <v>88424.99</v>
      </c>
      <c r="Y3437" s="4">
        <v>1591650.5</v>
      </c>
      <c r="Z3437" s="2">
        <v>28</v>
      </c>
      <c r="AA3437" s="2" t="s">
        <v>57</v>
      </c>
      <c r="AB3437" s="2" t="s">
        <v>15735</v>
      </c>
      <c r="AC3437" s="2" t="s">
        <v>360</v>
      </c>
      <c r="AD3437" s="2" t="s">
        <v>76</v>
      </c>
      <c r="AE3437" s="5">
        <v>74.53</v>
      </c>
      <c r="AF3437" s="2">
        <v>1</v>
      </c>
      <c r="AG3437" s="2" t="s">
        <v>77</v>
      </c>
      <c r="AH3437" s="2">
        <v>21</v>
      </c>
      <c r="AI3437" s="6" t="str">
        <f t="shared" si="159"/>
        <v>18-24</v>
      </c>
      <c r="AJ3437" s="11">
        <f>YEAR(tbl_LoanData[[#This Row],[Application Date]])</f>
        <v>2024</v>
      </c>
      <c r="AK3437" s="11" t="str">
        <f>TEXT(tbl_LoanData[[#This Row],[Application Date]],"MMMM")</f>
        <v>August</v>
      </c>
      <c r="AL3437" s="12">
        <f>DATE(YEAR(tbl_LoanData[[#This Row],[Application Date]]),MONTH(tbl_LoanData[[#This Row],[Application Date]]),1)</f>
        <v>45505</v>
      </c>
      <c r="AM3437" s="14">
        <f ca="1">IF(AND(tbl_LoanData[[#This Row],[Application Date]]&gt;=EOMONTH(TODAY(),-1)+1,tbl_LoanData[[#This Row],[Application Date]]&lt;=TODAY()),tbl_LoanData[[#This Row],[Loan Amount]],0)</f>
        <v>0</v>
      </c>
      <c r="AN3437" s="14">
        <f>tbl_LoanData[[#This Row],[Amount Paid]]-(Q3437-X3437)</f>
        <v>124150.5</v>
      </c>
      <c r="AO3437" s="14">
        <f>IF(tbl_LoanData[[#This Row],[Application Status]]="Approved",1,0)</f>
        <v>1</v>
      </c>
      <c r="AP3437" s="22" t="str">
        <f t="shared" ca="1" si="160"/>
        <v/>
      </c>
      <c r="AQ3437" s="22" t="str">
        <f t="shared" ca="1" si="161"/>
        <v/>
      </c>
    </row>
    <row r="3438" spans="1:43" ht="14.4" customHeight="1" x14ac:dyDescent="0.3">
      <c r="A3438" s="2" t="s">
        <v>6999</v>
      </c>
      <c r="B3438" s="2" t="s">
        <v>7000</v>
      </c>
      <c r="C3438" s="2" t="s">
        <v>335</v>
      </c>
      <c r="D3438" s="2" t="s">
        <v>176</v>
      </c>
      <c r="E3438" s="2" t="s">
        <v>190</v>
      </c>
      <c r="F3438" s="2">
        <v>61</v>
      </c>
      <c r="G3438" s="2" t="s">
        <v>83</v>
      </c>
      <c r="H3438" s="2" t="s">
        <v>237</v>
      </c>
      <c r="I3438" s="2" t="s">
        <v>48</v>
      </c>
      <c r="J3438" s="3">
        <v>45523</v>
      </c>
      <c r="K3438" s="3">
        <v>45542</v>
      </c>
      <c r="L3438" s="2" t="s">
        <v>39</v>
      </c>
      <c r="M3438" s="2" t="s">
        <v>85</v>
      </c>
      <c r="N3438" s="2" t="s">
        <v>178</v>
      </c>
      <c r="O3438" s="4">
        <v>2173000</v>
      </c>
      <c r="P3438" s="4">
        <v>533500</v>
      </c>
      <c r="Q3438" s="4">
        <v>1639500</v>
      </c>
      <c r="R3438" s="2">
        <v>12</v>
      </c>
      <c r="S3438" s="5">
        <v>8.17</v>
      </c>
      <c r="T3438" s="4">
        <v>147787.26</v>
      </c>
      <c r="U3438" s="2" t="s">
        <v>73</v>
      </c>
      <c r="V3438" s="2" t="s">
        <v>34</v>
      </c>
      <c r="W3438" s="4">
        <v>295574.52</v>
      </c>
      <c r="X3438" s="4">
        <v>1477872.63</v>
      </c>
      <c r="Y3438" s="4">
        <v>1773447.15</v>
      </c>
      <c r="Z3438" s="2">
        <v>280</v>
      </c>
      <c r="AA3438" s="2" t="s">
        <v>60</v>
      </c>
      <c r="AB3438" s="2" t="s">
        <v>15734</v>
      </c>
      <c r="AC3438" s="2" t="s">
        <v>138</v>
      </c>
      <c r="AD3438" s="2" t="s">
        <v>76</v>
      </c>
      <c r="AE3438" s="5">
        <v>75.45</v>
      </c>
      <c r="AF3438" s="2">
        <v>9</v>
      </c>
      <c r="AG3438" s="2" t="s">
        <v>130</v>
      </c>
      <c r="AH3438" s="2">
        <v>19</v>
      </c>
      <c r="AI3438" s="6" t="str">
        <f t="shared" si="159"/>
        <v>55-64</v>
      </c>
      <c r="AJ3438" s="11">
        <f>YEAR(tbl_LoanData[[#This Row],[Application Date]])</f>
        <v>2024</v>
      </c>
      <c r="AK3438" s="11" t="str">
        <f>TEXT(tbl_LoanData[[#This Row],[Application Date]],"MMMM")</f>
        <v>August</v>
      </c>
      <c r="AL3438" s="12">
        <f>DATE(YEAR(tbl_LoanData[[#This Row],[Application Date]]),MONTH(tbl_LoanData[[#This Row],[Application Date]]),1)</f>
        <v>45505</v>
      </c>
      <c r="AM3438" s="14">
        <f ca="1">IF(AND(tbl_LoanData[[#This Row],[Application Date]]&gt;=EOMONTH(TODAY(),-1)+1,tbl_LoanData[[#This Row],[Application Date]]&lt;=TODAY()),tbl_LoanData[[#This Row],[Loan Amount]],0)</f>
        <v>0</v>
      </c>
      <c r="AN3438" s="14">
        <f>tbl_LoanData[[#This Row],[Amount Paid]]-(Q3438-X3438)</f>
        <v>133947.14999999991</v>
      </c>
      <c r="AO3438" s="14">
        <f>IF(tbl_LoanData[[#This Row],[Application Status]]="Approved",1,0)</f>
        <v>1</v>
      </c>
      <c r="AP3438" s="22" t="str">
        <f t="shared" ca="1" si="160"/>
        <v/>
      </c>
      <c r="AQ3438" s="22" t="str">
        <f t="shared" ca="1" si="161"/>
        <v/>
      </c>
    </row>
    <row r="3439" spans="1:43" ht="14.4" customHeight="1" x14ac:dyDescent="0.3">
      <c r="A3439" s="2" t="s">
        <v>7017</v>
      </c>
      <c r="B3439" s="2" t="s">
        <v>7018</v>
      </c>
      <c r="C3439" s="2" t="s">
        <v>644</v>
      </c>
      <c r="D3439" s="2" t="s">
        <v>232</v>
      </c>
      <c r="E3439" s="2" t="s">
        <v>284</v>
      </c>
      <c r="F3439" s="2">
        <v>34</v>
      </c>
      <c r="G3439" s="2" t="s">
        <v>83</v>
      </c>
      <c r="H3439" s="2" t="s">
        <v>93</v>
      </c>
      <c r="I3439" s="2" t="s">
        <v>50</v>
      </c>
      <c r="J3439" s="3">
        <v>45525</v>
      </c>
      <c r="K3439" s="3">
        <v>45546</v>
      </c>
      <c r="L3439" s="2" t="s">
        <v>40</v>
      </c>
      <c r="M3439" s="2" t="s">
        <v>157</v>
      </c>
      <c r="N3439" s="2" t="s">
        <v>328</v>
      </c>
      <c r="O3439" s="4">
        <v>1182000</v>
      </c>
      <c r="P3439" s="4">
        <v>243900</v>
      </c>
      <c r="Q3439" s="4">
        <v>938100</v>
      </c>
      <c r="R3439" s="2">
        <v>24</v>
      </c>
      <c r="S3439" s="5">
        <v>8.4</v>
      </c>
      <c r="T3439" s="4">
        <v>45654.2</v>
      </c>
      <c r="U3439" s="2" t="s">
        <v>73</v>
      </c>
      <c r="V3439" s="2" t="s">
        <v>74</v>
      </c>
      <c r="W3439" s="4">
        <v>958738.2</v>
      </c>
      <c r="X3439" s="4">
        <v>136962.6</v>
      </c>
      <c r="Y3439" s="4">
        <v>1095700.8</v>
      </c>
      <c r="Z3439" s="2">
        <v>56</v>
      </c>
      <c r="AA3439" s="2" t="s">
        <v>58</v>
      </c>
      <c r="AB3439" s="2" t="s">
        <v>15728</v>
      </c>
      <c r="AC3439" s="2" t="s">
        <v>129</v>
      </c>
      <c r="AD3439" s="2" t="s">
        <v>76</v>
      </c>
      <c r="AE3439" s="5">
        <v>79.37</v>
      </c>
      <c r="AF3439" s="2">
        <v>2</v>
      </c>
      <c r="AG3439" s="2" t="s">
        <v>15718</v>
      </c>
      <c r="AH3439" s="2">
        <v>21</v>
      </c>
      <c r="AI3439" s="6" t="str">
        <f t="shared" si="159"/>
        <v>25-34</v>
      </c>
      <c r="AJ3439" s="11">
        <f>YEAR(tbl_LoanData[[#This Row],[Application Date]])</f>
        <v>2024</v>
      </c>
      <c r="AK3439" s="11" t="str">
        <f>TEXT(tbl_LoanData[[#This Row],[Application Date]],"MMMM")</f>
        <v>August</v>
      </c>
      <c r="AL3439" s="12">
        <f>DATE(YEAR(tbl_LoanData[[#This Row],[Application Date]]),MONTH(tbl_LoanData[[#This Row],[Application Date]]),1)</f>
        <v>45505</v>
      </c>
      <c r="AM3439" s="14">
        <f ca="1">IF(AND(tbl_LoanData[[#This Row],[Application Date]]&gt;=EOMONTH(TODAY(),-1)+1,tbl_LoanData[[#This Row],[Application Date]]&lt;=TODAY()),tbl_LoanData[[#This Row],[Loan Amount]],0)</f>
        <v>0</v>
      </c>
      <c r="AN3439" s="14">
        <f>tbl_LoanData[[#This Row],[Amount Paid]]-(Q3439-X3439)</f>
        <v>157600.79999999993</v>
      </c>
      <c r="AO3439" s="14">
        <f>IF(tbl_LoanData[[#This Row],[Application Status]]="Approved",1,0)</f>
        <v>1</v>
      </c>
      <c r="AP3439" s="22" t="str">
        <f t="shared" ca="1" si="160"/>
        <v/>
      </c>
      <c r="AQ3439" s="22" t="str">
        <f t="shared" ca="1" si="161"/>
        <v/>
      </c>
    </row>
    <row r="3440" spans="1:43" ht="14.4" customHeight="1" x14ac:dyDescent="0.3">
      <c r="A3440" s="2" t="s">
        <v>7079</v>
      </c>
      <c r="B3440" s="2" t="s">
        <v>7080</v>
      </c>
      <c r="C3440" s="2" t="s">
        <v>216</v>
      </c>
      <c r="D3440" s="2" t="s">
        <v>102</v>
      </c>
      <c r="E3440" s="2" t="s">
        <v>101</v>
      </c>
      <c r="F3440" s="2">
        <v>55</v>
      </c>
      <c r="G3440" s="2" t="s">
        <v>83</v>
      </c>
      <c r="H3440" s="2" t="s">
        <v>313</v>
      </c>
      <c r="I3440" s="2" t="s">
        <v>44</v>
      </c>
      <c r="J3440" s="3">
        <v>45530</v>
      </c>
      <c r="K3440" s="3">
        <v>45543</v>
      </c>
      <c r="L3440" s="2" t="s">
        <v>40</v>
      </c>
      <c r="M3440" s="2" t="s">
        <v>111</v>
      </c>
      <c r="N3440" s="2" t="s">
        <v>120</v>
      </c>
      <c r="O3440" s="4">
        <v>774000</v>
      </c>
      <c r="P3440" s="4">
        <v>121000</v>
      </c>
      <c r="Q3440" s="4">
        <v>653000</v>
      </c>
      <c r="R3440" s="2">
        <v>24</v>
      </c>
      <c r="S3440" s="5">
        <v>5.69</v>
      </c>
      <c r="T3440" s="4">
        <v>30304.639999999999</v>
      </c>
      <c r="U3440" s="2" t="s">
        <v>73</v>
      </c>
      <c r="V3440" s="2" t="s">
        <v>74</v>
      </c>
      <c r="W3440" s="4">
        <v>575788.16</v>
      </c>
      <c r="X3440" s="4">
        <v>151523.24</v>
      </c>
      <c r="Y3440" s="4">
        <v>727311.4</v>
      </c>
      <c r="Z3440" s="2">
        <v>120</v>
      </c>
      <c r="AA3440" s="2" t="s">
        <v>60</v>
      </c>
      <c r="AB3440" s="2" t="s">
        <v>15728</v>
      </c>
      <c r="AC3440" s="2" t="s">
        <v>138</v>
      </c>
      <c r="AD3440" s="2" t="s">
        <v>76</v>
      </c>
      <c r="AE3440" s="5">
        <v>84.37</v>
      </c>
      <c r="AF3440" s="2">
        <v>4</v>
      </c>
      <c r="AG3440" s="2" t="s">
        <v>130</v>
      </c>
      <c r="AH3440" s="2">
        <v>13</v>
      </c>
      <c r="AI3440" s="6" t="str">
        <f t="shared" si="159"/>
        <v>55-64</v>
      </c>
      <c r="AJ3440" s="11">
        <f>YEAR(tbl_LoanData[[#This Row],[Application Date]])</f>
        <v>2024</v>
      </c>
      <c r="AK3440" s="11" t="str">
        <f>TEXT(tbl_LoanData[[#This Row],[Application Date]],"MMMM")</f>
        <v>August</v>
      </c>
      <c r="AL3440" s="12">
        <f>DATE(YEAR(tbl_LoanData[[#This Row],[Application Date]]),MONTH(tbl_LoanData[[#This Row],[Application Date]]),1)</f>
        <v>45505</v>
      </c>
      <c r="AM3440" s="14">
        <f ca="1">IF(AND(tbl_LoanData[[#This Row],[Application Date]]&gt;=EOMONTH(TODAY(),-1)+1,tbl_LoanData[[#This Row],[Application Date]]&lt;=TODAY()),tbl_LoanData[[#This Row],[Loan Amount]],0)</f>
        <v>0</v>
      </c>
      <c r="AN3440" s="14">
        <f>tbl_LoanData[[#This Row],[Amount Paid]]-(Q3440-X3440)</f>
        <v>74311.400000000023</v>
      </c>
      <c r="AO3440" s="14">
        <f>IF(tbl_LoanData[[#This Row],[Application Status]]="Approved",1,0)</f>
        <v>1</v>
      </c>
      <c r="AP3440" s="22" t="str">
        <f t="shared" ca="1" si="160"/>
        <v/>
      </c>
      <c r="AQ3440" s="22" t="str">
        <f t="shared" ca="1" si="161"/>
        <v/>
      </c>
    </row>
    <row r="3441" spans="1:43" ht="14.4" customHeight="1" x14ac:dyDescent="0.3">
      <c r="A3441" s="2" t="s">
        <v>7311</v>
      </c>
      <c r="B3441" s="2" t="s">
        <v>7312</v>
      </c>
      <c r="C3441" s="2" t="s">
        <v>712</v>
      </c>
      <c r="D3441" s="2" t="s">
        <v>182</v>
      </c>
      <c r="E3441" s="2" t="s">
        <v>67</v>
      </c>
      <c r="F3441" s="2">
        <v>58</v>
      </c>
      <c r="G3441" s="2" t="s">
        <v>83</v>
      </c>
      <c r="H3441" s="2" t="s">
        <v>313</v>
      </c>
      <c r="I3441" s="2" t="s">
        <v>44</v>
      </c>
      <c r="J3441" s="3">
        <v>45507</v>
      </c>
      <c r="K3441" s="3"/>
      <c r="L3441" s="2" t="s">
        <v>36</v>
      </c>
      <c r="M3441" s="2" t="s">
        <v>111</v>
      </c>
      <c r="N3441" s="2" t="s">
        <v>350</v>
      </c>
      <c r="O3441" s="4">
        <v>1715000</v>
      </c>
      <c r="P3441" s="4">
        <v>343500</v>
      </c>
      <c r="Q3441" s="4">
        <v>1371500</v>
      </c>
      <c r="R3441" s="2">
        <v>36</v>
      </c>
      <c r="S3441" s="5">
        <v>5.86</v>
      </c>
      <c r="T3441" s="4">
        <v>44794.71</v>
      </c>
      <c r="U3441" s="2" t="s">
        <v>96</v>
      </c>
      <c r="V3441" s="2" t="s">
        <v>97</v>
      </c>
      <c r="W3441" s="4">
        <v>0</v>
      </c>
      <c r="X3441" s="4">
        <v>0</v>
      </c>
      <c r="Y3441" s="4">
        <v>1612609.7</v>
      </c>
      <c r="Z3441" s="2">
        <v>0</v>
      </c>
      <c r="AA3441" s="2" t="s">
        <v>97</v>
      </c>
      <c r="AB3441" s="2" t="s">
        <v>15731</v>
      </c>
      <c r="AC3441" s="2" t="s">
        <v>213</v>
      </c>
      <c r="AD3441" s="2" t="s">
        <v>76</v>
      </c>
      <c r="AE3441" s="5">
        <v>79.97</v>
      </c>
      <c r="AF3441" s="2">
        <v>0</v>
      </c>
      <c r="AG3441" s="2" t="s">
        <v>97</v>
      </c>
      <c r="AH3441" s="2"/>
      <c r="AI3441" s="6" t="str">
        <f t="shared" si="159"/>
        <v>55-64</v>
      </c>
      <c r="AJ3441" s="11">
        <f>YEAR(tbl_LoanData[[#This Row],[Application Date]])</f>
        <v>2024</v>
      </c>
      <c r="AK3441" s="11" t="str">
        <f>TEXT(tbl_LoanData[[#This Row],[Application Date]],"MMMM")</f>
        <v>August</v>
      </c>
      <c r="AL3441" s="12">
        <f>DATE(YEAR(tbl_LoanData[[#This Row],[Application Date]]),MONTH(tbl_LoanData[[#This Row],[Application Date]]),1)</f>
        <v>45505</v>
      </c>
      <c r="AM3441" s="14">
        <f ca="1">IF(AND(tbl_LoanData[[#This Row],[Application Date]]&gt;=EOMONTH(TODAY(),-1)+1,tbl_LoanData[[#This Row],[Application Date]]&lt;=TODAY()),tbl_LoanData[[#This Row],[Loan Amount]],0)</f>
        <v>0</v>
      </c>
      <c r="AN3441" s="14">
        <f>tbl_LoanData[[#This Row],[Amount Paid]]-(Q3441-X3441)</f>
        <v>-1371500</v>
      </c>
      <c r="AO3441" s="14">
        <f>IF(tbl_LoanData[[#This Row],[Application Status]]="Approved",1,0)</f>
        <v>0</v>
      </c>
      <c r="AP3441" s="22" t="str">
        <f t="shared" ca="1" si="160"/>
        <v/>
      </c>
      <c r="AQ3441" s="22" t="str">
        <f t="shared" ca="1" si="161"/>
        <v/>
      </c>
    </row>
    <row r="3442" spans="1:43" ht="14.4" customHeight="1" x14ac:dyDescent="0.3">
      <c r="A3442" s="2" t="s">
        <v>7437</v>
      </c>
      <c r="B3442" s="2" t="s">
        <v>7438</v>
      </c>
      <c r="C3442" s="2" t="s">
        <v>322</v>
      </c>
      <c r="D3442" s="2" t="s">
        <v>254</v>
      </c>
      <c r="E3442" s="2" t="s">
        <v>165</v>
      </c>
      <c r="F3442" s="2">
        <v>29</v>
      </c>
      <c r="G3442" s="2" t="s">
        <v>83</v>
      </c>
      <c r="H3442" s="2" t="s">
        <v>278</v>
      </c>
      <c r="I3442" s="2" t="s">
        <v>45</v>
      </c>
      <c r="J3442" s="3">
        <v>45527</v>
      </c>
      <c r="K3442" s="3">
        <v>45546</v>
      </c>
      <c r="L3442" s="2" t="s">
        <v>39</v>
      </c>
      <c r="M3442" s="2" t="s">
        <v>85</v>
      </c>
      <c r="N3442" s="2" t="s">
        <v>324</v>
      </c>
      <c r="O3442" s="4">
        <v>1227000</v>
      </c>
      <c r="P3442" s="4">
        <v>158300</v>
      </c>
      <c r="Q3442" s="4">
        <v>1068700</v>
      </c>
      <c r="R3442" s="2">
        <v>18</v>
      </c>
      <c r="S3442" s="5">
        <v>13.8</v>
      </c>
      <c r="T3442" s="4">
        <v>71662.27</v>
      </c>
      <c r="U3442" s="2" t="s">
        <v>73</v>
      </c>
      <c r="V3442" s="2" t="s">
        <v>34</v>
      </c>
      <c r="W3442" s="4">
        <v>1218258.5900000001</v>
      </c>
      <c r="X3442" s="4">
        <v>71662.31</v>
      </c>
      <c r="Y3442" s="4">
        <v>1289920.8999999999</v>
      </c>
      <c r="Z3442" s="2">
        <v>30</v>
      </c>
      <c r="AA3442" s="2" t="s">
        <v>57</v>
      </c>
      <c r="AB3442" s="2" t="s">
        <v>15727</v>
      </c>
      <c r="AC3442" s="2" t="s">
        <v>332</v>
      </c>
      <c r="AD3442" s="2" t="s">
        <v>76</v>
      </c>
      <c r="AE3442" s="5">
        <v>87.1</v>
      </c>
      <c r="AF3442" s="2">
        <v>1</v>
      </c>
      <c r="AG3442" s="2" t="s">
        <v>77</v>
      </c>
      <c r="AH3442" s="2">
        <v>19</v>
      </c>
      <c r="AI3442" s="6" t="str">
        <f t="shared" si="159"/>
        <v>25-34</v>
      </c>
      <c r="AJ3442" s="11">
        <f>YEAR(tbl_LoanData[[#This Row],[Application Date]])</f>
        <v>2024</v>
      </c>
      <c r="AK3442" s="11" t="str">
        <f>TEXT(tbl_LoanData[[#This Row],[Application Date]],"MMMM")</f>
        <v>August</v>
      </c>
      <c r="AL3442" s="12">
        <f>DATE(YEAR(tbl_LoanData[[#This Row],[Application Date]]),MONTH(tbl_LoanData[[#This Row],[Application Date]]),1)</f>
        <v>45505</v>
      </c>
      <c r="AM3442" s="14">
        <f ca="1">IF(AND(tbl_LoanData[[#This Row],[Application Date]]&gt;=EOMONTH(TODAY(),-1)+1,tbl_LoanData[[#This Row],[Application Date]]&lt;=TODAY()),tbl_LoanData[[#This Row],[Loan Amount]],0)</f>
        <v>0</v>
      </c>
      <c r="AN3442" s="14">
        <f>tbl_LoanData[[#This Row],[Amount Paid]]-(Q3442-X3442)</f>
        <v>221220.90000000014</v>
      </c>
      <c r="AO3442" s="14">
        <f>IF(tbl_LoanData[[#This Row],[Application Status]]="Approved",1,0)</f>
        <v>1</v>
      </c>
      <c r="AP3442" s="22" t="str">
        <f t="shared" ca="1" si="160"/>
        <v/>
      </c>
      <c r="AQ3442" s="22" t="str">
        <f t="shared" ca="1" si="161"/>
        <v/>
      </c>
    </row>
    <row r="3443" spans="1:43" ht="14.4" customHeight="1" x14ac:dyDescent="0.3">
      <c r="A3443" s="2" t="s">
        <v>7703</v>
      </c>
      <c r="B3443" s="2" t="s">
        <v>7704</v>
      </c>
      <c r="C3443" s="2" t="s">
        <v>379</v>
      </c>
      <c r="D3443" s="2" t="s">
        <v>101</v>
      </c>
      <c r="E3443" s="2" t="s">
        <v>323</v>
      </c>
      <c r="F3443" s="2">
        <v>65</v>
      </c>
      <c r="G3443" s="2" t="s">
        <v>69</v>
      </c>
      <c r="H3443" s="2" t="s">
        <v>285</v>
      </c>
      <c r="I3443" s="2" t="s">
        <v>55</v>
      </c>
      <c r="J3443" s="3">
        <v>45527</v>
      </c>
      <c r="K3443" s="3">
        <v>45548</v>
      </c>
      <c r="L3443" s="2" t="s">
        <v>36</v>
      </c>
      <c r="M3443" s="2" t="s">
        <v>71</v>
      </c>
      <c r="N3443" s="2" t="s">
        <v>162</v>
      </c>
      <c r="O3443" s="4">
        <v>1494000</v>
      </c>
      <c r="P3443" s="4">
        <v>356600</v>
      </c>
      <c r="Q3443" s="4">
        <v>1137400</v>
      </c>
      <c r="R3443" s="2">
        <v>36</v>
      </c>
      <c r="S3443" s="5">
        <v>5.4</v>
      </c>
      <c r="T3443" s="4">
        <v>36712.74</v>
      </c>
      <c r="U3443" s="2" t="s">
        <v>73</v>
      </c>
      <c r="V3443" s="2" t="s">
        <v>74</v>
      </c>
      <c r="W3443" s="4">
        <v>844393.02</v>
      </c>
      <c r="X3443" s="4">
        <v>477265.78</v>
      </c>
      <c r="Y3443" s="4">
        <v>1321658.8</v>
      </c>
      <c r="Z3443" s="2">
        <v>0</v>
      </c>
      <c r="AA3443" s="2" t="s">
        <v>56</v>
      </c>
      <c r="AB3443" s="2" t="s">
        <v>15730</v>
      </c>
      <c r="AC3443" s="2" t="s">
        <v>87</v>
      </c>
      <c r="AD3443" s="2" t="s">
        <v>76</v>
      </c>
      <c r="AE3443" s="5">
        <v>76.13</v>
      </c>
      <c r="AF3443" s="2">
        <v>0</v>
      </c>
      <c r="AG3443" s="2" t="s">
        <v>77</v>
      </c>
      <c r="AH3443" s="2">
        <v>21</v>
      </c>
      <c r="AI3443" s="6" t="str">
        <f t="shared" si="159"/>
        <v>65+</v>
      </c>
      <c r="AJ3443" s="11">
        <f>YEAR(tbl_LoanData[[#This Row],[Application Date]])</f>
        <v>2024</v>
      </c>
      <c r="AK3443" s="11" t="str">
        <f>TEXT(tbl_LoanData[[#This Row],[Application Date]],"MMMM")</f>
        <v>August</v>
      </c>
      <c r="AL3443" s="12">
        <f>DATE(YEAR(tbl_LoanData[[#This Row],[Application Date]]),MONTH(tbl_LoanData[[#This Row],[Application Date]]),1)</f>
        <v>45505</v>
      </c>
      <c r="AM3443" s="14">
        <f ca="1">IF(AND(tbl_LoanData[[#This Row],[Application Date]]&gt;=EOMONTH(TODAY(),-1)+1,tbl_LoanData[[#This Row],[Application Date]]&lt;=TODAY()),tbl_LoanData[[#This Row],[Loan Amount]],0)</f>
        <v>0</v>
      </c>
      <c r="AN3443" s="14">
        <f>tbl_LoanData[[#This Row],[Amount Paid]]-(Q3443-X3443)</f>
        <v>184258.80000000005</v>
      </c>
      <c r="AO3443" s="14">
        <f>IF(tbl_LoanData[[#This Row],[Application Status]]="Approved",1,0)</f>
        <v>1</v>
      </c>
      <c r="AP3443" s="22" t="str">
        <f t="shared" ca="1" si="160"/>
        <v/>
      </c>
      <c r="AQ3443" s="22" t="str">
        <f t="shared" ca="1" si="161"/>
        <v/>
      </c>
    </row>
    <row r="3444" spans="1:43" ht="14.4" customHeight="1" x14ac:dyDescent="0.3">
      <c r="A3444" s="2" t="s">
        <v>7711</v>
      </c>
      <c r="B3444" s="2" t="s">
        <v>7712</v>
      </c>
      <c r="C3444" s="2" t="s">
        <v>90</v>
      </c>
      <c r="D3444" s="2" t="s">
        <v>232</v>
      </c>
      <c r="E3444" s="2" t="s">
        <v>161</v>
      </c>
      <c r="F3444" s="2">
        <v>46</v>
      </c>
      <c r="G3444" s="2" t="s">
        <v>69</v>
      </c>
      <c r="H3444" s="2" t="s">
        <v>217</v>
      </c>
      <c r="I3444" s="2" t="s">
        <v>46</v>
      </c>
      <c r="J3444" s="3">
        <v>45505</v>
      </c>
      <c r="K3444" s="3">
        <v>45518</v>
      </c>
      <c r="L3444" s="2" t="s">
        <v>40</v>
      </c>
      <c r="M3444" s="2" t="s">
        <v>94</v>
      </c>
      <c r="N3444" s="2" t="s">
        <v>4</v>
      </c>
      <c r="O3444" s="4">
        <v>899000</v>
      </c>
      <c r="P3444" s="4">
        <v>187500</v>
      </c>
      <c r="Q3444" s="4">
        <v>711500</v>
      </c>
      <c r="R3444" s="2">
        <v>36</v>
      </c>
      <c r="S3444" s="5">
        <v>6.81</v>
      </c>
      <c r="T3444" s="4">
        <v>23801.65</v>
      </c>
      <c r="U3444" s="2" t="s">
        <v>73</v>
      </c>
      <c r="V3444" s="2" t="s">
        <v>74</v>
      </c>
      <c r="W3444" s="4">
        <v>571239.6</v>
      </c>
      <c r="X3444" s="4">
        <v>285619.84999999998</v>
      </c>
      <c r="Y3444" s="4">
        <v>856859.45</v>
      </c>
      <c r="Z3444" s="2">
        <v>0</v>
      </c>
      <c r="AA3444" s="2" t="s">
        <v>56</v>
      </c>
      <c r="AB3444" s="2" t="s">
        <v>15733</v>
      </c>
      <c r="AC3444" s="2" t="s">
        <v>87</v>
      </c>
      <c r="AD3444" s="2" t="s">
        <v>76</v>
      </c>
      <c r="AE3444" s="5">
        <v>79.14</v>
      </c>
      <c r="AF3444" s="2">
        <v>0</v>
      </c>
      <c r="AG3444" s="2" t="s">
        <v>77</v>
      </c>
      <c r="AH3444" s="2">
        <v>13</v>
      </c>
      <c r="AI3444" s="6" t="str">
        <f t="shared" si="159"/>
        <v>45-54</v>
      </c>
      <c r="AJ3444" s="11">
        <f>YEAR(tbl_LoanData[[#This Row],[Application Date]])</f>
        <v>2024</v>
      </c>
      <c r="AK3444" s="11" t="str">
        <f>TEXT(tbl_LoanData[[#This Row],[Application Date]],"MMMM")</f>
        <v>August</v>
      </c>
      <c r="AL3444" s="12">
        <f>DATE(YEAR(tbl_LoanData[[#This Row],[Application Date]]),MONTH(tbl_LoanData[[#This Row],[Application Date]]),1)</f>
        <v>45505</v>
      </c>
      <c r="AM3444" s="14">
        <f ca="1">IF(AND(tbl_LoanData[[#This Row],[Application Date]]&gt;=EOMONTH(TODAY(),-1)+1,tbl_LoanData[[#This Row],[Application Date]]&lt;=TODAY()),tbl_LoanData[[#This Row],[Loan Amount]],0)</f>
        <v>0</v>
      </c>
      <c r="AN3444" s="14">
        <f>tbl_LoanData[[#This Row],[Amount Paid]]-(Q3444-X3444)</f>
        <v>145359.44999999995</v>
      </c>
      <c r="AO3444" s="14">
        <f>IF(tbl_LoanData[[#This Row],[Application Status]]="Approved",1,0)</f>
        <v>1</v>
      </c>
      <c r="AP3444" s="22" t="str">
        <f t="shared" ca="1" si="160"/>
        <v/>
      </c>
      <c r="AQ3444" s="22" t="str">
        <f t="shared" ca="1" si="161"/>
        <v/>
      </c>
    </row>
    <row r="3445" spans="1:43" x14ac:dyDescent="0.3">
      <c r="A3445" s="2" t="s">
        <v>7807</v>
      </c>
      <c r="B3445" s="2" t="s">
        <v>7808</v>
      </c>
      <c r="C3445" s="2" t="s">
        <v>758</v>
      </c>
      <c r="D3445" s="2" t="s">
        <v>268</v>
      </c>
      <c r="E3445" s="2" t="s">
        <v>190</v>
      </c>
      <c r="F3445" s="2">
        <v>43</v>
      </c>
      <c r="G3445" s="2" t="s">
        <v>83</v>
      </c>
      <c r="H3445" s="2" t="s">
        <v>265</v>
      </c>
      <c r="I3445" s="2" t="s">
        <v>44</v>
      </c>
      <c r="J3445" s="3">
        <v>45535</v>
      </c>
      <c r="K3445" s="3"/>
      <c r="L3445" s="2" t="s">
        <v>38</v>
      </c>
      <c r="M3445" s="2" t="s">
        <v>71</v>
      </c>
      <c r="N3445" s="2" t="s">
        <v>589</v>
      </c>
      <c r="O3445" s="4">
        <v>1575000</v>
      </c>
      <c r="P3445" s="4">
        <v>354800</v>
      </c>
      <c r="Q3445" s="4">
        <v>1220200</v>
      </c>
      <c r="R3445" s="2">
        <v>12</v>
      </c>
      <c r="S3445" s="5">
        <v>5.54</v>
      </c>
      <c r="T3445" s="4">
        <v>107316.59</v>
      </c>
      <c r="U3445" s="2" t="s">
        <v>113</v>
      </c>
      <c r="V3445" s="2" t="s">
        <v>97</v>
      </c>
      <c r="W3445" s="4">
        <v>0</v>
      </c>
      <c r="X3445" s="4">
        <v>0</v>
      </c>
      <c r="Y3445" s="4">
        <v>1287799.08</v>
      </c>
      <c r="Z3445" s="2">
        <v>0</v>
      </c>
      <c r="AA3445" s="2" t="s">
        <v>97</v>
      </c>
      <c r="AB3445" s="2" t="s">
        <v>15734</v>
      </c>
      <c r="AC3445" s="2" t="s">
        <v>213</v>
      </c>
      <c r="AD3445" s="2" t="s">
        <v>76</v>
      </c>
      <c r="AE3445" s="5">
        <v>77.47</v>
      </c>
      <c r="AF3445" s="2">
        <v>0</v>
      </c>
      <c r="AG3445" s="2" t="s">
        <v>97</v>
      </c>
      <c r="AH3445" s="2"/>
      <c r="AI3445" s="6" t="str">
        <f t="shared" si="159"/>
        <v>35-44</v>
      </c>
      <c r="AJ3445" s="11">
        <f>YEAR(tbl_LoanData[[#This Row],[Application Date]])</f>
        <v>2024</v>
      </c>
      <c r="AK3445" s="11" t="str">
        <f>TEXT(tbl_LoanData[[#This Row],[Application Date]],"MMMM")</f>
        <v>August</v>
      </c>
      <c r="AL3445" s="12">
        <f>DATE(YEAR(tbl_LoanData[[#This Row],[Application Date]]),MONTH(tbl_LoanData[[#This Row],[Application Date]]),1)</f>
        <v>45505</v>
      </c>
      <c r="AM3445" s="14">
        <f ca="1">IF(AND(tbl_LoanData[[#This Row],[Application Date]]&gt;=EOMONTH(TODAY(),-1)+1,tbl_LoanData[[#This Row],[Application Date]]&lt;=TODAY()),tbl_LoanData[[#This Row],[Loan Amount]],0)</f>
        <v>0</v>
      </c>
      <c r="AN3445" s="14">
        <f>tbl_LoanData[[#This Row],[Amount Paid]]-(Q3445-X3445)</f>
        <v>-1220200</v>
      </c>
      <c r="AO3445" s="14">
        <f>IF(tbl_LoanData[[#This Row],[Application Status]]="Approved",1,0)</f>
        <v>0</v>
      </c>
      <c r="AP3445" s="22" t="str">
        <f t="shared" ca="1" si="160"/>
        <v/>
      </c>
      <c r="AQ3445" s="22" t="str">
        <f t="shared" ca="1" si="161"/>
        <v/>
      </c>
    </row>
    <row r="3446" spans="1:43" ht="14.4" customHeight="1" x14ac:dyDescent="0.3">
      <c r="A3446" s="2" t="s">
        <v>7895</v>
      </c>
      <c r="B3446" s="2" t="s">
        <v>7896</v>
      </c>
      <c r="C3446" s="2" t="s">
        <v>181</v>
      </c>
      <c r="D3446" s="2" t="s">
        <v>189</v>
      </c>
      <c r="E3446" s="2" t="s">
        <v>82</v>
      </c>
      <c r="F3446" s="2">
        <v>65</v>
      </c>
      <c r="G3446" s="2" t="s">
        <v>83</v>
      </c>
      <c r="H3446" s="2" t="s">
        <v>372</v>
      </c>
      <c r="I3446" s="2" t="s">
        <v>43</v>
      </c>
      <c r="J3446" s="3">
        <v>45521</v>
      </c>
      <c r="K3446" s="3">
        <v>45541</v>
      </c>
      <c r="L3446" s="2" t="s">
        <v>39</v>
      </c>
      <c r="M3446" s="2" t="s">
        <v>71</v>
      </c>
      <c r="N3446" s="2" t="s">
        <v>294</v>
      </c>
      <c r="O3446" s="4">
        <v>1420000</v>
      </c>
      <c r="P3446" s="4">
        <v>535100</v>
      </c>
      <c r="Q3446" s="4">
        <v>884900</v>
      </c>
      <c r="R3446" s="2">
        <v>24</v>
      </c>
      <c r="S3446" s="5">
        <v>14.57</v>
      </c>
      <c r="T3446" s="4">
        <v>47614.99</v>
      </c>
      <c r="U3446" s="2" t="s">
        <v>73</v>
      </c>
      <c r="V3446" s="2" t="s">
        <v>74</v>
      </c>
      <c r="W3446" s="4">
        <v>1095144.77</v>
      </c>
      <c r="X3446" s="4">
        <v>47615.09</v>
      </c>
      <c r="Y3446" s="4">
        <v>1142759.8600000001</v>
      </c>
      <c r="Z3446" s="2">
        <v>0</v>
      </c>
      <c r="AA3446" s="2" t="s">
        <v>56</v>
      </c>
      <c r="AB3446" s="2" t="s">
        <v>15730</v>
      </c>
      <c r="AC3446" s="2" t="s">
        <v>146</v>
      </c>
      <c r="AD3446" s="2" t="s">
        <v>76</v>
      </c>
      <c r="AE3446" s="5">
        <v>62.32</v>
      </c>
      <c r="AF3446" s="2">
        <v>0</v>
      </c>
      <c r="AG3446" s="2" t="s">
        <v>77</v>
      </c>
      <c r="AH3446" s="2">
        <v>20</v>
      </c>
      <c r="AI3446" s="6" t="str">
        <f t="shared" si="159"/>
        <v>65+</v>
      </c>
      <c r="AJ3446" s="11">
        <f>YEAR(tbl_LoanData[[#This Row],[Application Date]])</f>
        <v>2024</v>
      </c>
      <c r="AK3446" s="11" t="str">
        <f>TEXT(tbl_LoanData[[#This Row],[Application Date]],"MMMM")</f>
        <v>August</v>
      </c>
      <c r="AL3446" s="12">
        <f>DATE(YEAR(tbl_LoanData[[#This Row],[Application Date]]),MONTH(tbl_LoanData[[#This Row],[Application Date]]),1)</f>
        <v>45505</v>
      </c>
      <c r="AM3446" s="14">
        <f ca="1">IF(AND(tbl_LoanData[[#This Row],[Application Date]]&gt;=EOMONTH(TODAY(),-1)+1,tbl_LoanData[[#This Row],[Application Date]]&lt;=TODAY()),tbl_LoanData[[#This Row],[Loan Amount]],0)</f>
        <v>0</v>
      </c>
      <c r="AN3446" s="14">
        <f>tbl_LoanData[[#This Row],[Amount Paid]]-(Q3446-X3446)</f>
        <v>257859.86</v>
      </c>
      <c r="AO3446" s="14">
        <f>IF(tbl_LoanData[[#This Row],[Application Status]]="Approved",1,0)</f>
        <v>1</v>
      </c>
      <c r="AP3446" s="22" t="str">
        <f t="shared" ca="1" si="160"/>
        <v/>
      </c>
      <c r="AQ3446" s="22" t="str">
        <f t="shared" ca="1" si="161"/>
        <v/>
      </c>
    </row>
    <row r="3447" spans="1:43" ht="14.4" customHeight="1" x14ac:dyDescent="0.3">
      <c r="A3447" s="2" t="s">
        <v>8049</v>
      </c>
      <c r="B3447" s="2" t="s">
        <v>8050</v>
      </c>
      <c r="C3447" s="2" t="s">
        <v>464</v>
      </c>
      <c r="D3447" s="2" t="s">
        <v>268</v>
      </c>
      <c r="E3447" s="2" t="s">
        <v>210</v>
      </c>
      <c r="F3447" s="2">
        <v>60</v>
      </c>
      <c r="G3447" s="2" t="s">
        <v>83</v>
      </c>
      <c r="H3447" s="2" t="s">
        <v>265</v>
      </c>
      <c r="I3447" s="2" t="s">
        <v>44</v>
      </c>
      <c r="J3447" s="3">
        <v>45523</v>
      </c>
      <c r="K3447" s="3">
        <v>45542</v>
      </c>
      <c r="L3447" s="2" t="s">
        <v>39</v>
      </c>
      <c r="M3447" s="2" t="s">
        <v>127</v>
      </c>
      <c r="N3447" s="2" t="s">
        <v>152</v>
      </c>
      <c r="O3447" s="4">
        <v>1735000</v>
      </c>
      <c r="P3447" s="4">
        <v>212900</v>
      </c>
      <c r="Q3447" s="4">
        <v>1522100</v>
      </c>
      <c r="R3447" s="2">
        <v>24</v>
      </c>
      <c r="S3447" s="5">
        <v>6.91</v>
      </c>
      <c r="T3447" s="4">
        <v>72185.59</v>
      </c>
      <c r="U3447" s="2" t="s">
        <v>73</v>
      </c>
      <c r="V3447" s="2" t="s">
        <v>74</v>
      </c>
      <c r="W3447" s="4">
        <v>1660268.57</v>
      </c>
      <c r="X3447" s="4">
        <v>72185.649999999994</v>
      </c>
      <c r="Y3447" s="4">
        <v>1732454.22</v>
      </c>
      <c r="Z3447" s="2">
        <v>0</v>
      </c>
      <c r="AA3447" s="2" t="s">
        <v>56</v>
      </c>
      <c r="AB3447" s="2" t="s">
        <v>15735</v>
      </c>
      <c r="AC3447" s="2" t="s">
        <v>146</v>
      </c>
      <c r="AD3447" s="2" t="s">
        <v>76</v>
      </c>
      <c r="AE3447" s="5">
        <v>87.73</v>
      </c>
      <c r="AF3447" s="2">
        <v>0</v>
      </c>
      <c r="AG3447" s="2" t="s">
        <v>77</v>
      </c>
      <c r="AH3447" s="2">
        <v>19</v>
      </c>
      <c r="AI3447" s="6" t="str">
        <f t="shared" si="159"/>
        <v>55-64</v>
      </c>
      <c r="AJ3447" s="11">
        <f>YEAR(tbl_LoanData[[#This Row],[Application Date]])</f>
        <v>2024</v>
      </c>
      <c r="AK3447" s="11" t="str">
        <f>TEXT(tbl_LoanData[[#This Row],[Application Date]],"MMMM")</f>
        <v>August</v>
      </c>
      <c r="AL3447" s="12">
        <f>DATE(YEAR(tbl_LoanData[[#This Row],[Application Date]]),MONTH(tbl_LoanData[[#This Row],[Application Date]]),1)</f>
        <v>45505</v>
      </c>
      <c r="AM3447" s="14">
        <f ca="1">IF(AND(tbl_LoanData[[#This Row],[Application Date]]&gt;=EOMONTH(TODAY(),-1)+1,tbl_LoanData[[#This Row],[Application Date]]&lt;=TODAY()),tbl_LoanData[[#This Row],[Loan Amount]],0)</f>
        <v>0</v>
      </c>
      <c r="AN3447" s="14">
        <f>tbl_LoanData[[#This Row],[Amount Paid]]-(Q3447-X3447)</f>
        <v>210354.21999999997</v>
      </c>
      <c r="AO3447" s="14">
        <f>IF(tbl_LoanData[[#This Row],[Application Status]]="Approved",1,0)</f>
        <v>1</v>
      </c>
      <c r="AP3447" s="22" t="str">
        <f t="shared" ca="1" si="160"/>
        <v/>
      </c>
      <c r="AQ3447" s="22" t="str">
        <f t="shared" ca="1" si="161"/>
        <v/>
      </c>
    </row>
    <row r="3448" spans="1:43" ht="14.4" customHeight="1" x14ac:dyDescent="0.3">
      <c r="A3448" s="2" t="s">
        <v>8133</v>
      </c>
      <c r="B3448" s="2" t="s">
        <v>8134</v>
      </c>
      <c r="C3448" s="2" t="s">
        <v>515</v>
      </c>
      <c r="D3448" s="2" t="s">
        <v>254</v>
      </c>
      <c r="E3448" s="2" t="s">
        <v>232</v>
      </c>
      <c r="F3448" s="2">
        <v>60</v>
      </c>
      <c r="G3448" s="2" t="s">
        <v>69</v>
      </c>
      <c r="H3448" s="2" t="s">
        <v>228</v>
      </c>
      <c r="I3448" s="2" t="s">
        <v>43</v>
      </c>
      <c r="J3448" s="3">
        <v>45514</v>
      </c>
      <c r="K3448" s="3">
        <v>45528</v>
      </c>
      <c r="L3448" s="2" t="s">
        <v>40</v>
      </c>
      <c r="M3448" s="2" t="s">
        <v>71</v>
      </c>
      <c r="N3448" s="2" t="s">
        <v>137</v>
      </c>
      <c r="O3448" s="4">
        <v>756000</v>
      </c>
      <c r="P3448" s="4">
        <v>128400</v>
      </c>
      <c r="Q3448" s="4">
        <v>627600</v>
      </c>
      <c r="R3448" s="2">
        <v>36</v>
      </c>
      <c r="S3448" s="5">
        <v>10.99</v>
      </c>
      <c r="T3448" s="4">
        <v>23181.1</v>
      </c>
      <c r="U3448" s="2" t="s">
        <v>73</v>
      </c>
      <c r="V3448" s="2" t="s">
        <v>74</v>
      </c>
      <c r="W3448" s="4">
        <v>556346.4</v>
      </c>
      <c r="X3448" s="4">
        <v>278173.32</v>
      </c>
      <c r="Y3448" s="4">
        <v>834519.72</v>
      </c>
      <c r="Z3448" s="2">
        <v>0</v>
      </c>
      <c r="AA3448" s="2" t="s">
        <v>56</v>
      </c>
      <c r="AB3448" s="2" t="s">
        <v>15727</v>
      </c>
      <c r="AC3448" s="2" t="s">
        <v>146</v>
      </c>
      <c r="AD3448" s="2" t="s">
        <v>76</v>
      </c>
      <c r="AE3448" s="5">
        <v>83.02</v>
      </c>
      <c r="AF3448" s="2">
        <v>0</v>
      </c>
      <c r="AG3448" s="2" t="s">
        <v>77</v>
      </c>
      <c r="AH3448" s="2">
        <v>14</v>
      </c>
      <c r="AI3448" s="6" t="str">
        <f t="shared" si="159"/>
        <v>55-64</v>
      </c>
      <c r="AJ3448" s="11">
        <f>YEAR(tbl_LoanData[[#This Row],[Application Date]])</f>
        <v>2024</v>
      </c>
      <c r="AK3448" s="11" t="str">
        <f>TEXT(tbl_LoanData[[#This Row],[Application Date]],"MMMM")</f>
        <v>August</v>
      </c>
      <c r="AL3448" s="12">
        <f>DATE(YEAR(tbl_LoanData[[#This Row],[Application Date]]),MONTH(tbl_LoanData[[#This Row],[Application Date]]),1)</f>
        <v>45505</v>
      </c>
      <c r="AM3448" s="14">
        <f ca="1">IF(AND(tbl_LoanData[[#This Row],[Application Date]]&gt;=EOMONTH(TODAY(),-1)+1,tbl_LoanData[[#This Row],[Application Date]]&lt;=TODAY()),tbl_LoanData[[#This Row],[Loan Amount]],0)</f>
        <v>0</v>
      </c>
      <c r="AN3448" s="14">
        <f>tbl_LoanData[[#This Row],[Amount Paid]]-(Q3448-X3448)</f>
        <v>206919.72000000003</v>
      </c>
      <c r="AO3448" s="14">
        <f>IF(tbl_LoanData[[#This Row],[Application Status]]="Approved",1,0)</f>
        <v>1</v>
      </c>
      <c r="AP3448" s="22" t="str">
        <f t="shared" ca="1" si="160"/>
        <v/>
      </c>
      <c r="AQ3448" s="22" t="str">
        <f t="shared" ca="1" si="161"/>
        <v/>
      </c>
    </row>
    <row r="3449" spans="1:43" ht="14.4" customHeight="1" x14ac:dyDescent="0.3">
      <c r="A3449" s="2" t="s">
        <v>8139</v>
      </c>
      <c r="B3449" s="2" t="s">
        <v>8140</v>
      </c>
      <c r="C3449" s="2" t="s">
        <v>621</v>
      </c>
      <c r="D3449" s="2" t="s">
        <v>232</v>
      </c>
      <c r="E3449" s="2" t="s">
        <v>385</v>
      </c>
      <c r="F3449" s="2">
        <v>45</v>
      </c>
      <c r="G3449" s="2" t="s">
        <v>69</v>
      </c>
      <c r="H3449" s="2" t="s">
        <v>143</v>
      </c>
      <c r="I3449" s="2" t="s">
        <v>46</v>
      </c>
      <c r="J3449" s="3">
        <v>45534</v>
      </c>
      <c r="K3449" s="3"/>
      <c r="L3449" s="2" t="s">
        <v>36</v>
      </c>
      <c r="M3449" s="2" t="s">
        <v>94</v>
      </c>
      <c r="N3449" s="2" t="s">
        <v>212</v>
      </c>
      <c r="O3449" s="4">
        <v>1418000</v>
      </c>
      <c r="P3449" s="4">
        <v>259700</v>
      </c>
      <c r="Q3449" s="4">
        <v>1158300</v>
      </c>
      <c r="R3449" s="2">
        <v>36</v>
      </c>
      <c r="S3449" s="5">
        <v>14.25</v>
      </c>
      <c r="T3449" s="4">
        <v>45929.81</v>
      </c>
      <c r="U3449" s="2" t="s">
        <v>113</v>
      </c>
      <c r="V3449" s="2" t="s">
        <v>97</v>
      </c>
      <c r="W3449" s="4">
        <v>0</v>
      </c>
      <c r="X3449" s="4">
        <v>0</v>
      </c>
      <c r="Y3449" s="4">
        <v>1653473.25</v>
      </c>
      <c r="Z3449" s="2">
        <v>0</v>
      </c>
      <c r="AA3449" s="2" t="s">
        <v>97</v>
      </c>
      <c r="AB3449" s="2" t="s">
        <v>15730</v>
      </c>
      <c r="AC3449" s="2" t="s">
        <v>75</v>
      </c>
      <c r="AD3449" s="2" t="s">
        <v>76</v>
      </c>
      <c r="AE3449" s="5">
        <v>81.69</v>
      </c>
      <c r="AF3449" s="2">
        <v>0</v>
      </c>
      <c r="AG3449" s="2" t="s">
        <v>97</v>
      </c>
      <c r="AH3449" s="2"/>
      <c r="AI3449" s="6" t="str">
        <f t="shared" si="159"/>
        <v>45-54</v>
      </c>
      <c r="AJ3449" s="11">
        <f>YEAR(tbl_LoanData[[#This Row],[Application Date]])</f>
        <v>2024</v>
      </c>
      <c r="AK3449" s="11" t="str">
        <f>TEXT(tbl_LoanData[[#This Row],[Application Date]],"MMMM")</f>
        <v>August</v>
      </c>
      <c r="AL3449" s="12">
        <f>DATE(YEAR(tbl_LoanData[[#This Row],[Application Date]]),MONTH(tbl_LoanData[[#This Row],[Application Date]]),1)</f>
        <v>45505</v>
      </c>
      <c r="AM3449" s="14">
        <f ca="1">IF(AND(tbl_LoanData[[#This Row],[Application Date]]&gt;=EOMONTH(TODAY(),-1)+1,tbl_LoanData[[#This Row],[Application Date]]&lt;=TODAY()),tbl_LoanData[[#This Row],[Loan Amount]],0)</f>
        <v>0</v>
      </c>
      <c r="AN3449" s="14">
        <f>tbl_LoanData[[#This Row],[Amount Paid]]-(Q3449-X3449)</f>
        <v>-1158300</v>
      </c>
      <c r="AO3449" s="14">
        <f>IF(tbl_LoanData[[#This Row],[Application Status]]="Approved",1,0)</f>
        <v>0</v>
      </c>
      <c r="AP3449" s="22" t="str">
        <f t="shared" ca="1" si="160"/>
        <v/>
      </c>
      <c r="AQ3449" s="22" t="str">
        <f t="shared" ca="1" si="161"/>
        <v/>
      </c>
    </row>
    <row r="3450" spans="1:43" ht="14.4" customHeight="1" x14ac:dyDescent="0.3">
      <c r="A3450" s="2" t="s">
        <v>8201</v>
      </c>
      <c r="B3450" s="2" t="s">
        <v>8202</v>
      </c>
      <c r="C3450" s="2" t="s">
        <v>317</v>
      </c>
      <c r="D3450" s="2" t="s">
        <v>182</v>
      </c>
      <c r="E3450" s="2" t="s">
        <v>117</v>
      </c>
      <c r="F3450" s="2">
        <v>61</v>
      </c>
      <c r="G3450" s="2" t="s">
        <v>83</v>
      </c>
      <c r="H3450" s="2" t="s">
        <v>119</v>
      </c>
      <c r="I3450" s="2" t="s">
        <v>43</v>
      </c>
      <c r="J3450" s="3">
        <v>45525</v>
      </c>
      <c r="K3450" s="3"/>
      <c r="L3450" s="2" t="s">
        <v>40</v>
      </c>
      <c r="M3450" s="2" t="s">
        <v>94</v>
      </c>
      <c r="N3450" s="2" t="s">
        <v>95</v>
      </c>
      <c r="O3450" s="4">
        <v>942000</v>
      </c>
      <c r="P3450" s="4">
        <v>271400</v>
      </c>
      <c r="Q3450" s="4">
        <v>670600</v>
      </c>
      <c r="R3450" s="2">
        <v>60</v>
      </c>
      <c r="S3450" s="5">
        <v>13.2</v>
      </c>
      <c r="T3450" s="4">
        <v>18553.27</v>
      </c>
      <c r="U3450" s="2" t="s">
        <v>113</v>
      </c>
      <c r="V3450" s="2" t="s">
        <v>97</v>
      </c>
      <c r="W3450" s="4">
        <v>0</v>
      </c>
      <c r="X3450" s="4">
        <v>0</v>
      </c>
      <c r="Y3450" s="4">
        <v>1113196</v>
      </c>
      <c r="Z3450" s="2">
        <v>0</v>
      </c>
      <c r="AA3450" s="2" t="s">
        <v>97</v>
      </c>
      <c r="AB3450" s="2" t="s">
        <v>15729</v>
      </c>
      <c r="AC3450" s="2" t="s">
        <v>87</v>
      </c>
      <c r="AD3450" s="2" t="s">
        <v>76</v>
      </c>
      <c r="AE3450" s="5">
        <v>71.19</v>
      </c>
      <c r="AF3450" s="2">
        <v>0</v>
      </c>
      <c r="AG3450" s="2" t="s">
        <v>97</v>
      </c>
      <c r="AH3450" s="2"/>
      <c r="AI3450" s="6" t="str">
        <f t="shared" si="159"/>
        <v>55-64</v>
      </c>
      <c r="AJ3450" s="11">
        <f>YEAR(tbl_LoanData[[#This Row],[Application Date]])</f>
        <v>2024</v>
      </c>
      <c r="AK3450" s="11" t="str">
        <f>TEXT(tbl_LoanData[[#This Row],[Application Date]],"MMMM")</f>
        <v>August</v>
      </c>
      <c r="AL3450" s="12">
        <f>DATE(YEAR(tbl_LoanData[[#This Row],[Application Date]]),MONTH(tbl_LoanData[[#This Row],[Application Date]]),1)</f>
        <v>45505</v>
      </c>
      <c r="AM3450" s="14">
        <f ca="1">IF(AND(tbl_LoanData[[#This Row],[Application Date]]&gt;=EOMONTH(TODAY(),-1)+1,tbl_LoanData[[#This Row],[Application Date]]&lt;=TODAY()),tbl_LoanData[[#This Row],[Loan Amount]],0)</f>
        <v>0</v>
      </c>
      <c r="AN3450" s="14">
        <f>tbl_LoanData[[#This Row],[Amount Paid]]-(Q3450-X3450)</f>
        <v>-670600</v>
      </c>
      <c r="AO3450" s="14">
        <f>IF(tbl_LoanData[[#This Row],[Application Status]]="Approved",1,0)</f>
        <v>0</v>
      </c>
      <c r="AP3450" s="22" t="str">
        <f t="shared" ca="1" si="160"/>
        <v/>
      </c>
      <c r="AQ3450" s="22" t="str">
        <f t="shared" ca="1" si="161"/>
        <v/>
      </c>
    </row>
    <row r="3451" spans="1:43" x14ac:dyDescent="0.3">
      <c r="A3451" s="2" t="s">
        <v>8337</v>
      </c>
      <c r="B3451" s="2" t="s">
        <v>8338</v>
      </c>
      <c r="C3451" s="2" t="s">
        <v>712</v>
      </c>
      <c r="D3451" s="2" t="s">
        <v>232</v>
      </c>
      <c r="E3451" s="2" t="s">
        <v>161</v>
      </c>
      <c r="F3451" s="2">
        <v>43</v>
      </c>
      <c r="G3451" s="2" t="s">
        <v>83</v>
      </c>
      <c r="H3451" s="2" t="s">
        <v>543</v>
      </c>
      <c r="I3451" s="2" t="s">
        <v>45</v>
      </c>
      <c r="J3451" s="3">
        <v>45508</v>
      </c>
      <c r="K3451" s="3"/>
      <c r="L3451" s="2" t="s">
        <v>40</v>
      </c>
      <c r="M3451" s="2" t="s">
        <v>157</v>
      </c>
      <c r="N3451" s="2" t="s">
        <v>299</v>
      </c>
      <c r="O3451" s="4">
        <v>1175000</v>
      </c>
      <c r="P3451" s="4">
        <v>130400</v>
      </c>
      <c r="Q3451" s="4">
        <v>1044600</v>
      </c>
      <c r="R3451" s="2">
        <v>24</v>
      </c>
      <c r="S3451" s="5">
        <v>10.65</v>
      </c>
      <c r="T3451" s="4">
        <v>52795.82</v>
      </c>
      <c r="U3451" s="2" t="s">
        <v>96</v>
      </c>
      <c r="V3451" s="2" t="s">
        <v>97</v>
      </c>
      <c r="W3451" s="4">
        <v>0</v>
      </c>
      <c r="X3451" s="4">
        <v>0</v>
      </c>
      <c r="Y3451" s="4">
        <v>1267099.8</v>
      </c>
      <c r="Z3451" s="2">
        <v>0</v>
      </c>
      <c r="AA3451" s="2" t="s">
        <v>97</v>
      </c>
      <c r="AB3451" s="2" t="s">
        <v>15734</v>
      </c>
      <c r="AC3451" s="2" t="s">
        <v>106</v>
      </c>
      <c r="AD3451" s="2" t="s">
        <v>76</v>
      </c>
      <c r="AE3451" s="5">
        <v>88.9</v>
      </c>
      <c r="AF3451" s="2">
        <v>0</v>
      </c>
      <c r="AG3451" s="2" t="s">
        <v>97</v>
      </c>
      <c r="AH3451" s="2"/>
      <c r="AI3451" s="6" t="str">
        <f t="shared" si="159"/>
        <v>35-44</v>
      </c>
      <c r="AJ3451" s="11">
        <f>YEAR(tbl_LoanData[[#This Row],[Application Date]])</f>
        <v>2024</v>
      </c>
      <c r="AK3451" s="11" t="str">
        <f>TEXT(tbl_LoanData[[#This Row],[Application Date]],"MMMM")</f>
        <v>August</v>
      </c>
      <c r="AL3451" s="12">
        <f>DATE(YEAR(tbl_LoanData[[#This Row],[Application Date]]),MONTH(tbl_LoanData[[#This Row],[Application Date]]),1)</f>
        <v>45505</v>
      </c>
      <c r="AM3451" s="14">
        <f ca="1">IF(AND(tbl_LoanData[[#This Row],[Application Date]]&gt;=EOMONTH(TODAY(),-1)+1,tbl_LoanData[[#This Row],[Application Date]]&lt;=TODAY()),tbl_LoanData[[#This Row],[Loan Amount]],0)</f>
        <v>0</v>
      </c>
      <c r="AN3451" s="14">
        <f>tbl_LoanData[[#This Row],[Amount Paid]]-(Q3451-X3451)</f>
        <v>-1044600</v>
      </c>
      <c r="AO3451" s="14">
        <f>IF(tbl_LoanData[[#This Row],[Application Status]]="Approved",1,0)</f>
        <v>0</v>
      </c>
      <c r="AP3451" s="22" t="str">
        <f t="shared" ca="1" si="160"/>
        <v/>
      </c>
      <c r="AQ3451" s="22" t="str">
        <f t="shared" ca="1" si="161"/>
        <v/>
      </c>
    </row>
    <row r="3452" spans="1:43" ht="14.4" customHeight="1" x14ac:dyDescent="0.3">
      <c r="A3452" s="2" t="s">
        <v>8385</v>
      </c>
      <c r="B3452" s="2" t="s">
        <v>8386</v>
      </c>
      <c r="C3452" s="2" t="s">
        <v>243</v>
      </c>
      <c r="D3452" s="2" t="s">
        <v>142</v>
      </c>
      <c r="E3452" s="2" t="s">
        <v>91</v>
      </c>
      <c r="F3452" s="2">
        <v>64</v>
      </c>
      <c r="G3452" s="2" t="s">
        <v>83</v>
      </c>
      <c r="H3452" s="2" t="s">
        <v>237</v>
      </c>
      <c r="I3452" s="2" t="s">
        <v>48</v>
      </c>
      <c r="J3452" s="3">
        <v>45513</v>
      </c>
      <c r="K3452" s="3">
        <v>45530</v>
      </c>
      <c r="L3452" s="2" t="s">
        <v>39</v>
      </c>
      <c r="M3452" s="2" t="s">
        <v>167</v>
      </c>
      <c r="N3452" s="2" t="s">
        <v>491</v>
      </c>
      <c r="O3452" s="4">
        <v>1655000</v>
      </c>
      <c r="P3452" s="4">
        <v>325200</v>
      </c>
      <c r="Q3452" s="4">
        <v>1329800</v>
      </c>
      <c r="R3452" s="2">
        <v>48</v>
      </c>
      <c r="S3452" s="5">
        <v>12.1</v>
      </c>
      <c r="T3452" s="4">
        <v>41112.980000000003</v>
      </c>
      <c r="U3452" s="2" t="s">
        <v>73</v>
      </c>
      <c r="V3452" s="2" t="s">
        <v>74</v>
      </c>
      <c r="W3452" s="4">
        <v>986711.52</v>
      </c>
      <c r="X3452" s="4">
        <v>986711.68</v>
      </c>
      <c r="Y3452" s="4">
        <v>1973423.2</v>
      </c>
      <c r="Z3452" s="2">
        <v>0</v>
      </c>
      <c r="AA3452" s="2" t="s">
        <v>56</v>
      </c>
      <c r="AB3452" s="2" t="s">
        <v>15734</v>
      </c>
      <c r="AC3452" s="2" t="s">
        <v>87</v>
      </c>
      <c r="AD3452" s="2" t="s">
        <v>76</v>
      </c>
      <c r="AE3452" s="5">
        <v>80.349999999999994</v>
      </c>
      <c r="AF3452" s="2">
        <v>0</v>
      </c>
      <c r="AG3452" s="2" t="s">
        <v>77</v>
      </c>
      <c r="AH3452" s="2">
        <v>17</v>
      </c>
      <c r="AI3452" s="6" t="str">
        <f t="shared" si="159"/>
        <v>55-64</v>
      </c>
      <c r="AJ3452" s="11">
        <f>YEAR(tbl_LoanData[[#This Row],[Application Date]])</f>
        <v>2024</v>
      </c>
      <c r="AK3452" s="11" t="str">
        <f>TEXT(tbl_LoanData[[#This Row],[Application Date]],"MMMM")</f>
        <v>August</v>
      </c>
      <c r="AL3452" s="12">
        <f>DATE(YEAR(tbl_LoanData[[#This Row],[Application Date]]),MONTH(tbl_LoanData[[#This Row],[Application Date]]),1)</f>
        <v>45505</v>
      </c>
      <c r="AM3452" s="14">
        <f ca="1">IF(AND(tbl_LoanData[[#This Row],[Application Date]]&gt;=EOMONTH(TODAY(),-1)+1,tbl_LoanData[[#This Row],[Application Date]]&lt;=TODAY()),tbl_LoanData[[#This Row],[Loan Amount]],0)</f>
        <v>0</v>
      </c>
      <c r="AN3452" s="14">
        <f>tbl_LoanData[[#This Row],[Amount Paid]]-(Q3452-X3452)</f>
        <v>643623.20000000007</v>
      </c>
      <c r="AO3452" s="14">
        <f>IF(tbl_LoanData[[#This Row],[Application Status]]="Approved",1,0)</f>
        <v>1</v>
      </c>
      <c r="AP3452" s="22" t="str">
        <f t="shared" ca="1" si="160"/>
        <v/>
      </c>
      <c r="AQ3452" s="22" t="str">
        <f t="shared" ca="1" si="161"/>
        <v/>
      </c>
    </row>
    <row r="3453" spans="1:43" ht="14.4" customHeight="1" x14ac:dyDescent="0.3">
      <c r="A3453" s="2" t="s">
        <v>8467</v>
      </c>
      <c r="B3453" s="2" t="s">
        <v>8468</v>
      </c>
      <c r="C3453" s="2" t="s">
        <v>277</v>
      </c>
      <c r="D3453" s="2" t="s">
        <v>311</v>
      </c>
      <c r="E3453" s="2" t="s">
        <v>311</v>
      </c>
      <c r="F3453" s="2">
        <v>48</v>
      </c>
      <c r="G3453" s="2" t="s">
        <v>83</v>
      </c>
      <c r="H3453" s="2" t="s">
        <v>265</v>
      </c>
      <c r="I3453" s="2" t="s">
        <v>44</v>
      </c>
      <c r="J3453" s="3">
        <v>45534</v>
      </c>
      <c r="K3453" s="3">
        <v>45548</v>
      </c>
      <c r="L3453" s="2" t="s">
        <v>38</v>
      </c>
      <c r="M3453" s="2" t="s">
        <v>85</v>
      </c>
      <c r="N3453" s="2" t="s">
        <v>314</v>
      </c>
      <c r="O3453" s="4">
        <v>1096000</v>
      </c>
      <c r="P3453" s="4">
        <v>196900</v>
      </c>
      <c r="Q3453" s="4">
        <v>899100</v>
      </c>
      <c r="R3453" s="2">
        <v>48</v>
      </c>
      <c r="S3453" s="5">
        <v>7.3</v>
      </c>
      <c r="T3453" s="4">
        <v>24200.78</v>
      </c>
      <c r="U3453" s="2" t="s">
        <v>73</v>
      </c>
      <c r="V3453" s="2" t="s">
        <v>74</v>
      </c>
      <c r="W3453" s="4">
        <v>556617.93999999994</v>
      </c>
      <c r="X3453" s="4">
        <v>605019.26</v>
      </c>
      <c r="Y3453" s="4">
        <v>1161637.2</v>
      </c>
      <c r="Z3453" s="2">
        <v>0</v>
      </c>
      <c r="AA3453" s="2" t="s">
        <v>56</v>
      </c>
      <c r="AB3453" s="2" t="s">
        <v>15728</v>
      </c>
      <c r="AC3453" s="2" t="s">
        <v>87</v>
      </c>
      <c r="AD3453" s="2" t="s">
        <v>76</v>
      </c>
      <c r="AE3453" s="5">
        <v>82.03</v>
      </c>
      <c r="AF3453" s="2">
        <v>0</v>
      </c>
      <c r="AG3453" s="2" t="s">
        <v>77</v>
      </c>
      <c r="AH3453" s="2">
        <v>14</v>
      </c>
      <c r="AI3453" s="6" t="str">
        <f t="shared" si="159"/>
        <v>45-54</v>
      </c>
      <c r="AJ3453" s="11">
        <f>YEAR(tbl_LoanData[[#This Row],[Application Date]])</f>
        <v>2024</v>
      </c>
      <c r="AK3453" s="11" t="str">
        <f>TEXT(tbl_LoanData[[#This Row],[Application Date]],"MMMM")</f>
        <v>August</v>
      </c>
      <c r="AL3453" s="12">
        <f>DATE(YEAR(tbl_LoanData[[#This Row],[Application Date]]),MONTH(tbl_LoanData[[#This Row],[Application Date]]),1)</f>
        <v>45505</v>
      </c>
      <c r="AM3453" s="14">
        <f ca="1">IF(AND(tbl_LoanData[[#This Row],[Application Date]]&gt;=EOMONTH(TODAY(),-1)+1,tbl_LoanData[[#This Row],[Application Date]]&lt;=TODAY()),tbl_LoanData[[#This Row],[Loan Amount]],0)</f>
        <v>0</v>
      </c>
      <c r="AN3453" s="14">
        <f>tbl_LoanData[[#This Row],[Amount Paid]]-(Q3453-X3453)</f>
        <v>262537.19999999995</v>
      </c>
      <c r="AO3453" s="14">
        <f>IF(tbl_LoanData[[#This Row],[Application Status]]="Approved",1,0)</f>
        <v>1</v>
      </c>
      <c r="AP3453" s="22" t="str">
        <f t="shared" ca="1" si="160"/>
        <v/>
      </c>
      <c r="AQ3453" s="22" t="str">
        <f t="shared" ca="1" si="161"/>
        <v/>
      </c>
    </row>
    <row r="3454" spans="1:43" x14ac:dyDescent="0.3">
      <c r="A3454" s="2" t="s">
        <v>8535</v>
      </c>
      <c r="B3454" s="2" t="s">
        <v>8536</v>
      </c>
      <c r="C3454" s="2" t="s">
        <v>368</v>
      </c>
      <c r="D3454" s="2" t="s">
        <v>118</v>
      </c>
      <c r="E3454" s="2" t="s">
        <v>176</v>
      </c>
      <c r="F3454" s="2">
        <v>65</v>
      </c>
      <c r="G3454" s="2" t="s">
        <v>83</v>
      </c>
      <c r="H3454" s="2" t="s">
        <v>119</v>
      </c>
      <c r="I3454" s="2" t="s">
        <v>43</v>
      </c>
      <c r="J3454" s="3">
        <v>45531</v>
      </c>
      <c r="K3454" s="3">
        <v>45545</v>
      </c>
      <c r="L3454" s="2" t="s">
        <v>39</v>
      </c>
      <c r="M3454" s="2" t="s">
        <v>94</v>
      </c>
      <c r="N3454" s="2" t="s">
        <v>365</v>
      </c>
      <c r="O3454" s="4">
        <v>2169000</v>
      </c>
      <c r="P3454" s="4">
        <v>595600</v>
      </c>
      <c r="Q3454" s="4">
        <v>1573400</v>
      </c>
      <c r="R3454" s="2">
        <v>48</v>
      </c>
      <c r="S3454" s="5">
        <v>13.66</v>
      </c>
      <c r="T3454" s="4">
        <v>50689.7</v>
      </c>
      <c r="U3454" s="2" t="s">
        <v>73</v>
      </c>
      <c r="V3454" s="2" t="s">
        <v>74</v>
      </c>
      <c r="W3454" s="4">
        <v>1165863.1000000001</v>
      </c>
      <c r="X3454" s="4">
        <v>1267242.6599999999</v>
      </c>
      <c r="Y3454" s="4">
        <v>2433105.7599999998</v>
      </c>
      <c r="Z3454" s="2">
        <v>0</v>
      </c>
      <c r="AA3454" s="2" t="s">
        <v>56</v>
      </c>
      <c r="AB3454" s="2" t="s">
        <v>15731</v>
      </c>
      <c r="AC3454" s="2" t="s">
        <v>87</v>
      </c>
      <c r="AD3454" s="2" t="s">
        <v>76</v>
      </c>
      <c r="AE3454" s="5">
        <v>72.540000000000006</v>
      </c>
      <c r="AF3454" s="2">
        <v>0</v>
      </c>
      <c r="AG3454" s="2" t="s">
        <v>77</v>
      </c>
      <c r="AH3454" s="2">
        <v>14</v>
      </c>
      <c r="AI3454" s="6" t="str">
        <f t="shared" si="159"/>
        <v>65+</v>
      </c>
      <c r="AJ3454" s="11">
        <f>YEAR(tbl_LoanData[[#This Row],[Application Date]])</f>
        <v>2024</v>
      </c>
      <c r="AK3454" s="11" t="str">
        <f>TEXT(tbl_LoanData[[#This Row],[Application Date]],"MMMM")</f>
        <v>August</v>
      </c>
      <c r="AL3454" s="12">
        <f>DATE(YEAR(tbl_LoanData[[#This Row],[Application Date]]),MONTH(tbl_LoanData[[#This Row],[Application Date]]),1)</f>
        <v>45505</v>
      </c>
      <c r="AM3454" s="14">
        <f ca="1">IF(AND(tbl_LoanData[[#This Row],[Application Date]]&gt;=EOMONTH(TODAY(),-1)+1,tbl_LoanData[[#This Row],[Application Date]]&lt;=TODAY()),tbl_LoanData[[#This Row],[Loan Amount]],0)</f>
        <v>0</v>
      </c>
      <c r="AN3454" s="14">
        <f>tbl_LoanData[[#This Row],[Amount Paid]]-(Q3454-X3454)</f>
        <v>859705.76</v>
      </c>
      <c r="AO3454" s="14">
        <f>IF(tbl_LoanData[[#This Row],[Application Status]]="Approved",1,0)</f>
        <v>1</v>
      </c>
      <c r="AP3454" s="22" t="str">
        <f t="shared" ca="1" si="160"/>
        <v/>
      </c>
      <c r="AQ3454" s="22" t="str">
        <f t="shared" ca="1" si="161"/>
        <v/>
      </c>
    </row>
    <row r="3455" spans="1:43" ht="14.4" customHeight="1" x14ac:dyDescent="0.3">
      <c r="A3455" s="2" t="s">
        <v>8575</v>
      </c>
      <c r="B3455" s="2" t="s">
        <v>8576</v>
      </c>
      <c r="C3455" s="2" t="s">
        <v>627</v>
      </c>
      <c r="D3455" s="2" t="s">
        <v>142</v>
      </c>
      <c r="E3455" s="2" t="s">
        <v>182</v>
      </c>
      <c r="F3455" s="2">
        <v>61</v>
      </c>
      <c r="G3455" s="2" t="s">
        <v>83</v>
      </c>
      <c r="H3455" s="2" t="s">
        <v>256</v>
      </c>
      <c r="I3455" s="2" t="s">
        <v>43</v>
      </c>
      <c r="J3455" s="3">
        <v>45515</v>
      </c>
      <c r="K3455" s="3"/>
      <c r="L3455" s="2" t="s">
        <v>37</v>
      </c>
      <c r="M3455" s="2" t="s">
        <v>94</v>
      </c>
      <c r="N3455" s="2" t="s">
        <v>436</v>
      </c>
      <c r="O3455" s="4">
        <v>160000</v>
      </c>
      <c r="P3455" s="4">
        <v>42600</v>
      </c>
      <c r="Q3455" s="4">
        <v>117400</v>
      </c>
      <c r="R3455" s="2">
        <v>24</v>
      </c>
      <c r="S3455" s="5">
        <v>12.46</v>
      </c>
      <c r="T3455" s="4">
        <v>6110.67</v>
      </c>
      <c r="U3455" s="2" t="s">
        <v>113</v>
      </c>
      <c r="V3455" s="2" t="s">
        <v>97</v>
      </c>
      <c r="W3455" s="4">
        <v>0</v>
      </c>
      <c r="X3455" s="4">
        <v>0</v>
      </c>
      <c r="Y3455" s="4">
        <v>146656.07999999999</v>
      </c>
      <c r="Z3455" s="2">
        <v>0</v>
      </c>
      <c r="AA3455" s="2" t="s">
        <v>97</v>
      </c>
      <c r="AB3455" s="2" t="s">
        <v>15735</v>
      </c>
      <c r="AC3455" s="2" t="s">
        <v>332</v>
      </c>
      <c r="AD3455" s="2" t="s">
        <v>76</v>
      </c>
      <c r="AE3455" s="5">
        <v>73.38</v>
      </c>
      <c r="AF3455" s="2">
        <v>0</v>
      </c>
      <c r="AG3455" s="2" t="s">
        <v>97</v>
      </c>
      <c r="AH3455" s="2"/>
      <c r="AI3455" s="6" t="str">
        <f t="shared" si="159"/>
        <v>55-64</v>
      </c>
      <c r="AJ3455" s="11">
        <f>YEAR(tbl_LoanData[[#This Row],[Application Date]])</f>
        <v>2024</v>
      </c>
      <c r="AK3455" s="11" t="str">
        <f>TEXT(tbl_LoanData[[#This Row],[Application Date]],"MMMM")</f>
        <v>August</v>
      </c>
      <c r="AL3455" s="12">
        <f>DATE(YEAR(tbl_LoanData[[#This Row],[Application Date]]),MONTH(tbl_LoanData[[#This Row],[Application Date]]),1)</f>
        <v>45505</v>
      </c>
      <c r="AM3455" s="14">
        <f ca="1">IF(AND(tbl_LoanData[[#This Row],[Application Date]]&gt;=EOMONTH(TODAY(),-1)+1,tbl_LoanData[[#This Row],[Application Date]]&lt;=TODAY()),tbl_LoanData[[#This Row],[Loan Amount]],0)</f>
        <v>0</v>
      </c>
      <c r="AN3455" s="14">
        <f>tbl_LoanData[[#This Row],[Amount Paid]]-(Q3455-X3455)</f>
        <v>-117400</v>
      </c>
      <c r="AO3455" s="14">
        <f>IF(tbl_LoanData[[#This Row],[Application Status]]="Approved",1,0)</f>
        <v>0</v>
      </c>
      <c r="AP3455" s="22" t="str">
        <f t="shared" ca="1" si="160"/>
        <v/>
      </c>
      <c r="AQ3455" s="22" t="str">
        <f t="shared" ca="1" si="161"/>
        <v/>
      </c>
    </row>
    <row r="3456" spans="1:43" ht="14.4" customHeight="1" x14ac:dyDescent="0.3">
      <c r="A3456" s="2" t="s">
        <v>8917</v>
      </c>
      <c r="B3456" s="2" t="s">
        <v>8918</v>
      </c>
      <c r="C3456" s="2" t="s">
        <v>198</v>
      </c>
      <c r="D3456" s="2" t="s">
        <v>81</v>
      </c>
      <c r="E3456" s="2" t="s">
        <v>189</v>
      </c>
      <c r="F3456" s="2">
        <v>64</v>
      </c>
      <c r="G3456" s="2" t="s">
        <v>69</v>
      </c>
      <c r="H3456" s="2" t="s">
        <v>156</v>
      </c>
      <c r="I3456" s="2" t="s">
        <v>45</v>
      </c>
      <c r="J3456" s="3">
        <v>45523</v>
      </c>
      <c r="K3456" s="3">
        <v>45525</v>
      </c>
      <c r="L3456" s="2" t="s">
        <v>39</v>
      </c>
      <c r="M3456" s="2" t="s">
        <v>167</v>
      </c>
      <c r="N3456" s="2" t="s">
        <v>168</v>
      </c>
      <c r="O3456" s="4">
        <v>1987000</v>
      </c>
      <c r="P3456" s="4">
        <v>209500</v>
      </c>
      <c r="Q3456" s="4">
        <v>1777500</v>
      </c>
      <c r="R3456" s="2">
        <v>48</v>
      </c>
      <c r="S3456" s="5">
        <v>13.06</v>
      </c>
      <c r="T3456" s="4">
        <v>56376.38</v>
      </c>
      <c r="U3456" s="2" t="s">
        <v>73</v>
      </c>
      <c r="V3456" s="2" t="s">
        <v>74</v>
      </c>
      <c r="W3456" s="4">
        <v>1353033.12</v>
      </c>
      <c r="X3456" s="4">
        <v>1353032.88</v>
      </c>
      <c r="Y3456" s="4">
        <v>2706066</v>
      </c>
      <c r="Z3456" s="2">
        <v>0</v>
      </c>
      <c r="AA3456" s="2" t="s">
        <v>56</v>
      </c>
      <c r="AB3456" s="2" t="s">
        <v>15736</v>
      </c>
      <c r="AC3456" s="2" t="s">
        <v>213</v>
      </c>
      <c r="AD3456" s="2" t="s">
        <v>76</v>
      </c>
      <c r="AE3456" s="5">
        <v>89.46</v>
      </c>
      <c r="AF3456" s="2">
        <v>0</v>
      </c>
      <c r="AG3456" s="2" t="s">
        <v>77</v>
      </c>
      <c r="AH3456" s="2">
        <v>2</v>
      </c>
      <c r="AI3456" s="6" t="str">
        <f t="shared" si="159"/>
        <v>55-64</v>
      </c>
      <c r="AJ3456" s="11">
        <f>YEAR(tbl_LoanData[[#This Row],[Application Date]])</f>
        <v>2024</v>
      </c>
      <c r="AK3456" s="11" t="str">
        <f>TEXT(tbl_LoanData[[#This Row],[Application Date]],"MMMM")</f>
        <v>August</v>
      </c>
      <c r="AL3456" s="12">
        <f>DATE(YEAR(tbl_LoanData[[#This Row],[Application Date]]),MONTH(tbl_LoanData[[#This Row],[Application Date]]),1)</f>
        <v>45505</v>
      </c>
      <c r="AM3456" s="14">
        <f ca="1">IF(AND(tbl_LoanData[[#This Row],[Application Date]]&gt;=EOMONTH(TODAY(),-1)+1,tbl_LoanData[[#This Row],[Application Date]]&lt;=TODAY()),tbl_LoanData[[#This Row],[Loan Amount]],0)</f>
        <v>0</v>
      </c>
      <c r="AN3456" s="14">
        <f>tbl_LoanData[[#This Row],[Amount Paid]]-(Q3456-X3456)</f>
        <v>928566</v>
      </c>
      <c r="AO3456" s="14">
        <f>IF(tbl_LoanData[[#This Row],[Application Status]]="Approved",1,0)</f>
        <v>1</v>
      </c>
      <c r="AP3456" s="22" t="str">
        <f t="shared" ca="1" si="160"/>
        <v/>
      </c>
      <c r="AQ3456" s="22" t="str">
        <f t="shared" ca="1" si="161"/>
        <v/>
      </c>
    </row>
    <row r="3457" spans="1:43" ht="14.4" customHeight="1" x14ac:dyDescent="0.3">
      <c r="A3457" s="2" t="s">
        <v>8983</v>
      </c>
      <c r="B3457" s="2" t="s">
        <v>8984</v>
      </c>
      <c r="C3457" s="2" t="s">
        <v>682</v>
      </c>
      <c r="D3457" s="2" t="s">
        <v>204</v>
      </c>
      <c r="E3457" s="2" t="s">
        <v>91</v>
      </c>
      <c r="F3457" s="2">
        <v>56</v>
      </c>
      <c r="G3457" s="2" t="s">
        <v>69</v>
      </c>
      <c r="H3457" s="2" t="s">
        <v>466</v>
      </c>
      <c r="I3457" s="2" t="s">
        <v>43</v>
      </c>
      <c r="J3457" s="3">
        <v>45525</v>
      </c>
      <c r="K3457" s="3">
        <v>45534</v>
      </c>
      <c r="L3457" s="2" t="s">
        <v>40</v>
      </c>
      <c r="M3457" s="2" t="s">
        <v>71</v>
      </c>
      <c r="N3457" s="2" t="s">
        <v>137</v>
      </c>
      <c r="O3457" s="4">
        <v>1493000</v>
      </c>
      <c r="P3457" s="4">
        <v>545300</v>
      </c>
      <c r="Q3457" s="4">
        <v>947700</v>
      </c>
      <c r="R3457" s="2">
        <v>12</v>
      </c>
      <c r="S3457" s="5">
        <v>10.54</v>
      </c>
      <c r="T3457" s="4">
        <v>87298.96</v>
      </c>
      <c r="U3457" s="2" t="s">
        <v>73</v>
      </c>
      <c r="V3457" s="2" t="s">
        <v>34</v>
      </c>
      <c r="W3457" s="4">
        <v>960288.56</v>
      </c>
      <c r="X3457" s="4">
        <v>87299.02</v>
      </c>
      <c r="Y3457" s="4">
        <v>1047587.58</v>
      </c>
      <c r="Z3457" s="2">
        <v>28</v>
      </c>
      <c r="AA3457" s="2" t="s">
        <v>57</v>
      </c>
      <c r="AB3457" s="2" t="s">
        <v>15731</v>
      </c>
      <c r="AC3457" s="2" t="s">
        <v>87</v>
      </c>
      <c r="AD3457" s="2" t="s">
        <v>76</v>
      </c>
      <c r="AE3457" s="5">
        <v>63.48</v>
      </c>
      <c r="AF3457" s="2">
        <v>1</v>
      </c>
      <c r="AG3457" s="2" t="s">
        <v>77</v>
      </c>
      <c r="AH3457" s="2">
        <v>9</v>
      </c>
      <c r="AI3457" s="6" t="str">
        <f t="shared" si="159"/>
        <v>55-64</v>
      </c>
      <c r="AJ3457" s="11">
        <f>YEAR(tbl_LoanData[[#This Row],[Application Date]])</f>
        <v>2024</v>
      </c>
      <c r="AK3457" s="11" t="str">
        <f>TEXT(tbl_LoanData[[#This Row],[Application Date]],"MMMM")</f>
        <v>August</v>
      </c>
      <c r="AL3457" s="12">
        <f>DATE(YEAR(tbl_LoanData[[#This Row],[Application Date]]),MONTH(tbl_LoanData[[#This Row],[Application Date]]),1)</f>
        <v>45505</v>
      </c>
      <c r="AM3457" s="14">
        <f ca="1">IF(AND(tbl_LoanData[[#This Row],[Application Date]]&gt;=EOMONTH(TODAY(),-1)+1,tbl_LoanData[[#This Row],[Application Date]]&lt;=TODAY()),tbl_LoanData[[#This Row],[Loan Amount]],0)</f>
        <v>0</v>
      </c>
      <c r="AN3457" s="14">
        <f>tbl_LoanData[[#This Row],[Amount Paid]]-(Q3457-X3457)</f>
        <v>99887.580000000075</v>
      </c>
      <c r="AO3457" s="14">
        <f>IF(tbl_LoanData[[#This Row],[Application Status]]="Approved",1,0)</f>
        <v>1</v>
      </c>
      <c r="AP3457" s="22" t="str">
        <f t="shared" ca="1" si="160"/>
        <v/>
      </c>
      <c r="AQ3457" s="22" t="str">
        <f t="shared" ca="1" si="161"/>
        <v/>
      </c>
    </row>
    <row r="3458" spans="1:43" ht="14.4" customHeight="1" x14ac:dyDescent="0.3">
      <c r="A3458" s="2" t="s">
        <v>8985</v>
      </c>
      <c r="B3458" s="2" t="s">
        <v>8986</v>
      </c>
      <c r="C3458" s="2" t="s">
        <v>1059</v>
      </c>
      <c r="D3458" s="2" t="s">
        <v>268</v>
      </c>
      <c r="E3458" s="2" t="s">
        <v>312</v>
      </c>
      <c r="F3458" s="2">
        <v>57</v>
      </c>
      <c r="G3458" s="2" t="s">
        <v>69</v>
      </c>
      <c r="H3458" s="2" t="s">
        <v>256</v>
      </c>
      <c r="I3458" s="2" t="s">
        <v>43</v>
      </c>
      <c r="J3458" s="3">
        <v>45505</v>
      </c>
      <c r="K3458" s="3">
        <v>45520</v>
      </c>
      <c r="L3458" s="2" t="s">
        <v>40</v>
      </c>
      <c r="M3458" s="2" t="s">
        <v>94</v>
      </c>
      <c r="N3458" s="2" t="s">
        <v>4</v>
      </c>
      <c r="O3458" s="4">
        <v>1595000</v>
      </c>
      <c r="P3458" s="4">
        <v>622600</v>
      </c>
      <c r="Q3458" s="4">
        <v>972400</v>
      </c>
      <c r="R3458" s="2">
        <v>24</v>
      </c>
      <c r="S3458" s="5">
        <v>13</v>
      </c>
      <c r="T3458" s="4">
        <v>51051</v>
      </c>
      <c r="U3458" s="2" t="s">
        <v>73</v>
      </c>
      <c r="V3458" s="2" t="s">
        <v>33</v>
      </c>
      <c r="W3458" s="4">
        <v>1225224</v>
      </c>
      <c r="X3458" s="4">
        <v>0</v>
      </c>
      <c r="Y3458" s="4">
        <v>1225224</v>
      </c>
      <c r="Z3458" s="2">
        <v>0</v>
      </c>
      <c r="AA3458" s="2" t="s">
        <v>56</v>
      </c>
      <c r="AB3458" s="2" t="s">
        <v>15736</v>
      </c>
      <c r="AC3458" s="2" t="s">
        <v>213</v>
      </c>
      <c r="AD3458" s="2" t="s">
        <v>76</v>
      </c>
      <c r="AE3458" s="5">
        <v>60.97</v>
      </c>
      <c r="AF3458" s="2">
        <v>0</v>
      </c>
      <c r="AG3458" s="2" t="s">
        <v>77</v>
      </c>
      <c r="AH3458" s="2">
        <v>15</v>
      </c>
      <c r="AI3458" s="6" t="str">
        <f t="shared" ref="AI3458:AI3521" si="162">IF(F3458&lt;25,"18-24",IF(F3458&lt;35,"25-34",IF(F3458&lt;45,"35-44",IF(F3458&lt;55,"45-54",IF(F3458&lt;65,"55-64","65+")))))</f>
        <v>55-64</v>
      </c>
      <c r="AJ3458" s="11">
        <f>YEAR(tbl_LoanData[[#This Row],[Application Date]])</f>
        <v>2024</v>
      </c>
      <c r="AK3458" s="11" t="str">
        <f>TEXT(tbl_LoanData[[#This Row],[Application Date]],"MMMM")</f>
        <v>August</v>
      </c>
      <c r="AL3458" s="12">
        <f>DATE(YEAR(tbl_LoanData[[#This Row],[Application Date]]),MONTH(tbl_LoanData[[#This Row],[Application Date]]),1)</f>
        <v>45505</v>
      </c>
      <c r="AM3458" s="14">
        <f ca="1">IF(AND(tbl_LoanData[[#This Row],[Application Date]]&gt;=EOMONTH(TODAY(),-1)+1,tbl_LoanData[[#This Row],[Application Date]]&lt;=TODAY()),tbl_LoanData[[#This Row],[Loan Amount]],0)</f>
        <v>0</v>
      </c>
      <c r="AN3458" s="14">
        <f>tbl_LoanData[[#This Row],[Amount Paid]]-(Q3458-X3458)</f>
        <v>252824</v>
      </c>
      <c r="AO3458" s="14">
        <f>IF(tbl_LoanData[[#This Row],[Application Status]]="Approved",1,0)</f>
        <v>1</v>
      </c>
      <c r="AP3458" s="22" t="str">
        <f t="shared" ref="AP3458:AP3521" ca="1" si="163">IF(AND(J3458&gt;=DATE(YEAR(TODAY()),MONTH(TODAY()),1),J3458&lt;=TODAY()),"Current MTD",IF(AND(J3458&gt;=EOMONTH(TODAY(),-2)+1,J3458&lt;=EOMONTH(TODAY(),-1)),"Previous MTD",""))</f>
        <v/>
      </c>
      <c r="AQ3458" s="22" t="str">
        <f t="shared" ref="AQ3458:AQ3521" ca="1" si="164">IF(AND(J3458&gt;=DATE(YEAR(TODAY()),MONTH(TODAY()),1),J3458&lt;=TODAY()),TEXT(DATE(YEAR(TODAY()),MONTH(TODAY()),1),"mmm d")&amp;"–"&amp;DAY(TODAY()),IF(AND(J3458&gt;=EOMONTH(TODAY(),-2)+1,J3458&lt;=EOMONTH(TODAY(),-1)),""&amp;TEXT(EOMONTH(TODAY(),-2)+1,"mmm d")&amp;"–"&amp;DAY(TODAY()),""))</f>
        <v/>
      </c>
    </row>
    <row r="3459" spans="1:43" x14ac:dyDescent="0.3">
      <c r="A3459" s="2" t="s">
        <v>9161</v>
      </c>
      <c r="B3459" s="2" t="s">
        <v>9162</v>
      </c>
      <c r="C3459" s="2" t="s">
        <v>240</v>
      </c>
      <c r="D3459" s="2" t="s">
        <v>311</v>
      </c>
      <c r="E3459" s="2" t="s">
        <v>118</v>
      </c>
      <c r="F3459" s="2">
        <v>22</v>
      </c>
      <c r="G3459" s="2" t="s">
        <v>83</v>
      </c>
      <c r="H3459" s="2" t="s">
        <v>285</v>
      </c>
      <c r="I3459" s="2" t="s">
        <v>55</v>
      </c>
      <c r="J3459" s="3">
        <v>45506</v>
      </c>
      <c r="K3459" s="3">
        <v>45518</v>
      </c>
      <c r="L3459" s="2" t="s">
        <v>40</v>
      </c>
      <c r="M3459" s="2" t="s">
        <v>94</v>
      </c>
      <c r="N3459" s="2" t="s">
        <v>4</v>
      </c>
      <c r="O3459" s="4">
        <v>1576000</v>
      </c>
      <c r="P3459" s="4">
        <v>465200</v>
      </c>
      <c r="Q3459" s="4">
        <v>1110800</v>
      </c>
      <c r="R3459" s="2">
        <v>36</v>
      </c>
      <c r="S3459" s="5">
        <v>13.57</v>
      </c>
      <c r="T3459" s="4">
        <v>43416.85</v>
      </c>
      <c r="U3459" s="2" t="s">
        <v>73</v>
      </c>
      <c r="V3459" s="2" t="s">
        <v>74</v>
      </c>
      <c r="W3459" s="4">
        <v>998587.55</v>
      </c>
      <c r="X3459" s="4">
        <v>564419.13</v>
      </c>
      <c r="Y3459" s="4">
        <v>1563006.68</v>
      </c>
      <c r="Z3459" s="2">
        <v>29</v>
      </c>
      <c r="AA3459" s="2" t="s">
        <v>57</v>
      </c>
      <c r="AB3459" s="2" t="s">
        <v>15728</v>
      </c>
      <c r="AC3459" s="2" t="s">
        <v>213</v>
      </c>
      <c r="AD3459" s="2" t="s">
        <v>76</v>
      </c>
      <c r="AE3459" s="5">
        <v>70.48</v>
      </c>
      <c r="AF3459" s="2">
        <v>1</v>
      </c>
      <c r="AG3459" s="2" t="s">
        <v>77</v>
      </c>
      <c r="AH3459" s="2">
        <v>12</v>
      </c>
      <c r="AI3459" s="6" t="str">
        <f t="shared" si="162"/>
        <v>18-24</v>
      </c>
      <c r="AJ3459" s="11">
        <f>YEAR(tbl_LoanData[[#This Row],[Application Date]])</f>
        <v>2024</v>
      </c>
      <c r="AK3459" s="11" t="str">
        <f>TEXT(tbl_LoanData[[#This Row],[Application Date]],"MMMM")</f>
        <v>August</v>
      </c>
      <c r="AL3459" s="12">
        <f>DATE(YEAR(tbl_LoanData[[#This Row],[Application Date]]),MONTH(tbl_LoanData[[#This Row],[Application Date]]),1)</f>
        <v>45505</v>
      </c>
      <c r="AM3459" s="14">
        <f ca="1">IF(AND(tbl_LoanData[[#This Row],[Application Date]]&gt;=EOMONTH(TODAY(),-1)+1,tbl_LoanData[[#This Row],[Application Date]]&lt;=TODAY()),tbl_LoanData[[#This Row],[Loan Amount]],0)</f>
        <v>0</v>
      </c>
      <c r="AN3459" s="14">
        <f>tbl_LoanData[[#This Row],[Amount Paid]]-(Q3459-X3459)</f>
        <v>452206.68000000005</v>
      </c>
      <c r="AO3459" s="14">
        <f>IF(tbl_LoanData[[#This Row],[Application Status]]="Approved",1,0)</f>
        <v>1</v>
      </c>
      <c r="AP3459" s="22" t="str">
        <f t="shared" ca="1" si="163"/>
        <v/>
      </c>
      <c r="AQ3459" s="22" t="str">
        <f t="shared" ca="1" si="164"/>
        <v/>
      </c>
    </row>
    <row r="3460" spans="1:43" ht="14.4" customHeight="1" x14ac:dyDescent="0.3">
      <c r="A3460" s="2" t="s">
        <v>9403</v>
      </c>
      <c r="B3460" s="2" t="s">
        <v>9404</v>
      </c>
      <c r="C3460" s="2" t="s">
        <v>347</v>
      </c>
      <c r="D3460" s="2" t="s">
        <v>161</v>
      </c>
      <c r="E3460" s="2" t="s">
        <v>210</v>
      </c>
      <c r="F3460" s="2">
        <v>35</v>
      </c>
      <c r="G3460" s="2" t="s">
        <v>69</v>
      </c>
      <c r="H3460" s="2" t="s">
        <v>84</v>
      </c>
      <c r="I3460" s="2" t="s">
        <v>45</v>
      </c>
      <c r="J3460" s="3">
        <v>45526</v>
      </c>
      <c r="K3460" s="3"/>
      <c r="L3460" s="2" t="s">
        <v>37</v>
      </c>
      <c r="M3460" s="2" t="s">
        <v>94</v>
      </c>
      <c r="N3460" s="2" t="s">
        <v>234</v>
      </c>
      <c r="O3460" s="4">
        <v>214000</v>
      </c>
      <c r="P3460" s="4">
        <v>67700</v>
      </c>
      <c r="Q3460" s="4">
        <v>146300</v>
      </c>
      <c r="R3460" s="2">
        <v>48</v>
      </c>
      <c r="S3460" s="5">
        <v>10.52</v>
      </c>
      <c r="T3460" s="4">
        <v>4330.4799999999996</v>
      </c>
      <c r="U3460" s="2" t="s">
        <v>113</v>
      </c>
      <c r="V3460" s="2" t="s">
        <v>97</v>
      </c>
      <c r="W3460" s="4">
        <v>0</v>
      </c>
      <c r="X3460" s="4">
        <v>0</v>
      </c>
      <c r="Y3460" s="4">
        <v>207863.04000000001</v>
      </c>
      <c r="Z3460" s="2">
        <v>0</v>
      </c>
      <c r="AA3460" s="2" t="s">
        <v>97</v>
      </c>
      <c r="AB3460" s="2" t="s">
        <v>15729</v>
      </c>
      <c r="AC3460" s="2" t="s">
        <v>106</v>
      </c>
      <c r="AD3460" s="2" t="s">
        <v>76</v>
      </c>
      <c r="AE3460" s="5">
        <v>68.36</v>
      </c>
      <c r="AF3460" s="2">
        <v>0</v>
      </c>
      <c r="AG3460" s="2" t="s">
        <v>97</v>
      </c>
      <c r="AH3460" s="2"/>
      <c r="AI3460" s="6" t="str">
        <f t="shared" si="162"/>
        <v>35-44</v>
      </c>
      <c r="AJ3460" s="11">
        <f>YEAR(tbl_LoanData[[#This Row],[Application Date]])</f>
        <v>2024</v>
      </c>
      <c r="AK3460" s="11" t="str">
        <f>TEXT(tbl_LoanData[[#This Row],[Application Date]],"MMMM")</f>
        <v>August</v>
      </c>
      <c r="AL3460" s="12">
        <f>DATE(YEAR(tbl_LoanData[[#This Row],[Application Date]]),MONTH(tbl_LoanData[[#This Row],[Application Date]]),1)</f>
        <v>45505</v>
      </c>
      <c r="AM3460" s="14">
        <f ca="1">IF(AND(tbl_LoanData[[#This Row],[Application Date]]&gt;=EOMONTH(TODAY(),-1)+1,tbl_LoanData[[#This Row],[Application Date]]&lt;=TODAY()),tbl_LoanData[[#This Row],[Loan Amount]],0)</f>
        <v>0</v>
      </c>
      <c r="AN3460" s="14">
        <f>tbl_LoanData[[#This Row],[Amount Paid]]-(Q3460-X3460)</f>
        <v>-146300</v>
      </c>
      <c r="AO3460" s="14">
        <f>IF(tbl_LoanData[[#This Row],[Application Status]]="Approved",1,0)</f>
        <v>0</v>
      </c>
      <c r="AP3460" s="22" t="str">
        <f t="shared" ca="1" si="163"/>
        <v/>
      </c>
      <c r="AQ3460" s="22" t="str">
        <f t="shared" ca="1" si="164"/>
        <v/>
      </c>
    </row>
    <row r="3461" spans="1:43" ht="14.4" customHeight="1" x14ac:dyDescent="0.3">
      <c r="A3461" s="2" t="s">
        <v>9431</v>
      </c>
      <c r="B3461" s="2" t="s">
        <v>9432</v>
      </c>
      <c r="C3461" s="2" t="s">
        <v>809</v>
      </c>
      <c r="D3461" s="2" t="s">
        <v>254</v>
      </c>
      <c r="E3461" s="2" t="s">
        <v>125</v>
      </c>
      <c r="F3461" s="2">
        <v>39</v>
      </c>
      <c r="G3461" s="2" t="s">
        <v>69</v>
      </c>
      <c r="H3461" s="2" t="s">
        <v>298</v>
      </c>
      <c r="I3461" s="2" t="s">
        <v>43</v>
      </c>
      <c r="J3461" s="3">
        <v>45510</v>
      </c>
      <c r="K3461" s="3">
        <v>45528</v>
      </c>
      <c r="L3461" s="2" t="s">
        <v>38</v>
      </c>
      <c r="M3461" s="2" t="s">
        <v>71</v>
      </c>
      <c r="N3461" s="2" t="s">
        <v>589</v>
      </c>
      <c r="O3461" s="4">
        <v>1146000</v>
      </c>
      <c r="P3461" s="4">
        <v>214700</v>
      </c>
      <c r="Q3461" s="4">
        <v>931300</v>
      </c>
      <c r="R3461" s="2">
        <v>48</v>
      </c>
      <c r="S3461" s="5">
        <v>14.37</v>
      </c>
      <c r="T3461" s="4">
        <v>30554.400000000001</v>
      </c>
      <c r="U3461" s="2" t="s">
        <v>73</v>
      </c>
      <c r="V3461" s="2" t="s">
        <v>74</v>
      </c>
      <c r="W3461" s="4">
        <v>702751.2</v>
      </c>
      <c r="X3461" s="4">
        <v>763860.04</v>
      </c>
      <c r="Y3461" s="4">
        <v>1466611.24</v>
      </c>
      <c r="Z3461" s="2">
        <v>31</v>
      </c>
      <c r="AA3461" s="2" t="s">
        <v>58</v>
      </c>
      <c r="AB3461" s="2" t="s">
        <v>15727</v>
      </c>
      <c r="AC3461" s="2" t="s">
        <v>360</v>
      </c>
      <c r="AD3461" s="2" t="s">
        <v>76</v>
      </c>
      <c r="AE3461" s="5">
        <v>81.27</v>
      </c>
      <c r="AF3461" s="2">
        <v>1</v>
      </c>
      <c r="AG3461" s="2" t="s">
        <v>15718</v>
      </c>
      <c r="AH3461" s="2">
        <v>18</v>
      </c>
      <c r="AI3461" s="6" t="str">
        <f t="shared" si="162"/>
        <v>35-44</v>
      </c>
      <c r="AJ3461" s="11">
        <f>YEAR(tbl_LoanData[[#This Row],[Application Date]])</f>
        <v>2024</v>
      </c>
      <c r="AK3461" s="11" t="str">
        <f>TEXT(tbl_LoanData[[#This Row],[Application Date]],"MMMM")</f>
        <v>August</v>
      </c>
      <c r="AL3461" s="12">
        <f>DATE(YEAR(tbl_LoanData[[#This Row],[Application Date]]),MONTH(tbl_LoanData[[#This Row],[Application Date]]),1)</f>
        <v>45505</v>
      </c>
      <c r="AM3461" s="14">
        <f ca="1">IF(AND(tbl_LoanData[[#This Row],[Application Date]]&gt;=EOMONTH(TODAY(),-1)+1,tbl_LoanData[[#This Row],[Application Date]]&lt;=TODAY()),tbl_LoanData[[#This Row],[Loan Amount]],0)</f>
        <v>0</v>
      </c>
      <c r="AN3461" s="14">
        <f>tbl_LoanData[[#This Row],[Amount Paid]]-(Q3461-X3461)</f>
        <v>535311.24</v>
      </c>
      <c r="AO3461" s="14">
        <f>IF(tbl_LoanData[[#This Row],[Application Status]]="Approved",1,0)</f>
        <v>1</v>
      </c>
      <c r="AP3461" s="22" t="str">
        <f t="shared" ca="1" si="163"/>
        <v/>
      </c>
      <c r="AQ3461" s="22" t="str">
        <f t="shared" ca="1" si="164"/>
        <v/>
      </c>
    </row>
    <row r="3462" spans="1:43" ht="14.4" customHeight="1" x14ac:dyDescent="0.3">
      <c r="A3462" s="2" t="s">
        <v>9459</v>
      </c>
      <c r="B3462" s="2" t="s">
        <v>9460</v>
      </c>
      <c r="C3462" s="2" t="s">
        <v>487</v>
      </c>
      <c r="D3462" s="2" t="s">
        <v>117</v>
      </c>
      <c r="E3462" s="2" t="s">
        <v>385</v>
      </c>
      <c r="F3462" s="2">
        <v>24</v>
      </c>
      <c r="G3462" s="2" t="s">
        <v>69</v>
      </c>
      <c r="H3462" s="2" t="s">
        <v>172</v>
      </c>
      <c r="I3462" s="2" t="s">
        <v>45</v>
      </c>
      <c r="J3462" s="3">
        <v>45531</v>
      </c>
      <c r="K3462" s="3">
        <v>45552</v>
      </c>
      <c r="L3462" s="2" t="s">
        <v>37</v>
      </c>
      <c r="M3462" s="2" t="s">
        <v>260</v>
      </c>
      <c r="N3462" s="2" t="s">
        <v>261</v>
      </c>
      <c r="O3462" s="4">
        <v>183000</v>
      </c>
      <c r="P3462" s="4">
        <v>35900</v>
      </c>
      <c r="Q3462" s="4">
        <v>147100</v>
      </c>
      <c r="R3462" s="2">
        <v>24</v>
      </c>
      <c r="S3462" s="5">
        <v>6.55</v>
      </c>
      <c r="T3462" s="4">
        <v>6932.09</v>
      </c>
      <c r="U3462" s="2" t="s">
        <v>73</v>
      </c>
      <c r="V3462" s="2" t="s">
        <v>74</v>
      </c>
      <c r="W3462" s="4">
        <v>159438.07</v>
      </c>
      <c r="X3462" s="4">
        <v>6932.03</v>
      </c>
      <c r="Y3462" s="4">
        <v>166370.1</v>
      </c>
      <c r="Z3462" s="2">
        <v>0</v>
      </c>
      <c r="AA3462" s="2" t="s">
        <v>56</v>
      </c>
      <c r="AB3462" s="2" t="s">
        <v>15732</v>
      </c>
      <c r="AC3462" s="2" t="s">
        <v>121</v>
      </c>
      <c r="AD3462" s="2" t="s">
        <v>76</v>
      </c>
      <c r="AE3462" s="5">
        <v>80.38</v>
      </c>
      <c r="AF3462" s="2">
        <v>0</v>
      </c>
      <c r="AG3462" s="2" t="s">
        <v>77</v>
      </c>
      <c r="AH3462" s="2">
        <v>21</v>
      </c>
      <c r="AI3462" s="6" t="str">
        <f t="shared" si="162"/>
        <v>18-24</v>
      </c>
      <c r="AJ3462" s="11">
        <f>YEAR(tbl_LoanData[[#This Row],[Application Date]])</f>
        <v>2024</v>
      </c>
      <c r="AK3462" s="11" t="str">
        <f>TEXT(tbl_LoanData[[#This Row],[Application Date]],"MMMM")</f>
        <v>August</v>
      </c>
      <c r="AL3462" s="12">
        <f>DATE(YEAR(tbl_LoanData[[#This Row],[Application Date]]),MONTH(tbl_LoanData[[#This Row],[Application Date]]),1)</f>
        <v>45505</v>
      </c>
      <c r="AM3462" s="14">
        <f ca="1">IF(AND(tbl_LoanData[[#This Row],[Application Date]]&gt;=EOMONTH(TODAY(),-1)+1,tbl_LoanData[[#This Row],[Application Date]]&lt;=TODAY()),tbl_LoanData[[#This Row],[Loan Amount]],0)</f>
        <v>0</v>
      </c>
      <c r="AN3462" s="14">
        <f>tbl_LoanData[[#This Row],[Amount Paid]]-(Q3462-X3462)</f>
        <v>19270.100000000006</v>
      </c>
      <c r="AO3462" s="14">
        <f>IF(tbl_LoanData[[#This Row],[Application Status]]="Approved",1,0)</f>
        <v>1</v>
      </c>
      <c r="AP3462" s="22" t="str">
        <f t="shared" ca="1" si="163"/>
        <v/>
      </c>
      <c r="AQ3462" s="22" t="str">
        <f t="shared" ca="1" si="164"/>
        <v/>
      </c>
    </row>
    <row r="3463" spans="1:43" x14ac:dyDescent="0.3">
      <c r="A3463" s="2" t="s">
        <v>9501</v>
      </c>
      <c r="B3463" s="2" t="s">
        <v>9502</v>
      </c>
      <c r="C3463" s="2" t="s">
        <v>181</v>
      </c>
      <c r="D3463" s="2" t="s">
        <v>134</v>
      </c>
      <c r="E3463" s="2" t="s">
        <v>204</v>
      </c>
      <c r="F3463" s="2">
        <v>42</v>
      </c>
      <c r="G3463" s="2" t="s">
        <v>83</v>
      </c>
      <c r="H3463" s="2" t="s">
        <v>151</v>
      </c>
      <c r="I3463" s="2" t="s">
        <v>46</v>
      </c>
      <c r="J3463" s="3">
        <v>45530</v>
      </c>
      <c r="K3463" s="3"/>
      <c r="L3463" s="2" t="s">
        <v>36</v>
      </c>
      <c r="M3463" s="2" t="s">
        <v>85</v>
      </c>
      <c r="N3463" s="2" t="s">
        <v>344</v>
      </c>
      <c r="O3463" s="4">
        <v>1482000</v>
      </c>
      <c r="P3463" s="4">
        <v>333300</v>
      </c>
      <c r="Q3463" s="4">
        <v>1148700</v>
      </c>
      <c r="R3463" s="2">
        <v>48</v>
      </c>
      <c r="S3463" s="5">
        <v>12.9</v>
      </c>
      <c r="T3463" s="4">
        <v>36279.78</v>
      </c>
      <c r="U3463" s="2" t="s">
        <v>113</v>
      </c>
      <c r="V3463" s="2" t="s">
        <v>97</v>
      </c>
      <c r="W3463" s="4">
        <v>0</v>
      </c>
      <c r="X3463" s="4">
        <v>0</v>
      </c>
      <c r="Y3463" s="4">
        <v>1741429.2</v>
      </c>
      <c r="Z3463" s="2">
        <v>0</v>
      </c>
      <c r="AA3463" s="2" t="s">
        <v>97</v>
      </c>
      <c r="AB3463" s="2" t="s">
        <v>15732</v>
      </c>
      <c r="AC3463" s="2" t="s">
        <v>87</v>
      </c>
      <c r="AD3463" s="2" t="s">
        <v>76</v>
      </c>
      <c r="AE3463" s="5">
        <v>77.510000000000005</v>
      </c>
      <c r="AF3463" s="2">
        <v>0</v>
      </c>
      <c r="AG3463" s="2" t="s">
        <v>97</v>
      </c>
      <c r="AH3463" s="2"/>
      <c r="AI3463" s="6" t="str">
        <f t="shared" si="162"/>
        <v>35-44</v>
      </c>
      <c r="AJ3463" s="11">
        <f>YEAR(tbl_LoanData[[#This Row],[Application Date]])</f>
        <v>2024</v>
      </c>
      <c r="AK3463" s="11" t="str">
        <f>TEXT(tbl_LoanData[[#This Row],[Application Date]],"MMMM")</f>
        <v>August</v>
      </c>
      <c r="AL3463" s="12">
        <f>DATE(YEAR(tbl_LoanData[[#This Row],[Application Date]]),MONTH(tbl_LoanData[[#This Row],[Application Date]]),1)</f>
        <v>45505</v>
      </c>
      <c r="AM3463" s="14">
        <f ca="1">IF(AND(tbl_LoanData[[#This Row],[Application Date]]&gt;=EOMONTH(TODAY(),-1)+1,tbl_LoanData[[#This Row],[Application Date]]&lt;=TODAY()),tbl_LoanData[[#This Row],[Loan Amount]],0)</f>
        <v>0</v>
      </c>
      <c r="AN3463" s="14">
        <f>tbl_LoanData[[#This Row],[Amount Paid]]-(Q3463-X3463)</f>
        <v>-1148700</v>
      </c>
      <c r="AO3463" s="14">
        <f>IF(tbl_LoanData[[#This Row],[Application Status]]="Approved",1,0)</f>
        <v>0</v>
      </c>
      <c r="AP3463" s="22" t="str">
        <f t="shared" ca="1" si="163"/>
        <v/>
      </c>
      <c r="AQ3463" s="22" t="str">
        <f t="shared" ca="1" si="164"/>
        <v/>
      </c>
    </row>
    <row r="3464" spans="1:43" ht="14.4" customHeight="1" x14ac:dyDescent="0.3">
      <c r="A3464" s="2" t="s">
        <v>9769</v>
      </c>
      <c r="B3464" s="2" t="s">
        <v>9770</v>
      </c>
      <c r="C3464" s="2" t="s">
        <v>368</v>
      </c>
      <c r="D3464" s="2" t="s">
        <v>118</v>
      </c>
      <c r="E3464" s="2" t="s">
        <v>447</v>
      </c>
      <c r="F3464" s="2">
        <v>54</v>
      </c>
      <c r="G3464" s="2" t="s">
        <v>83</v>
      </c>
      <c r="H3464" s="2" t="s">
        <v>543</v>
      </c>
      <c r="I3464" s="2" t="s">
        <v>45</v>
      </c>
      <c r="J3464" s="3">
        <v>45509</v>
      </c>
      <c r="K3464" s="3">
        <v>45511</v>
      </c>
      <c r="L3464" s="2" t="s">
        <v>38</v>
      </c>
      <c r="M3464" s="2" t="s">
        <v>111</v>
      </c>
      <c r="N3464" s="2" t="s">
        <v>112</v>
      </c>
      <c r="O3464" s="4">
        <v>1731000</v>
      </c>
      <c r="P3464" s="4">
        <v>424500</v>
      </c>
      <c r="Q3464" s="4">
        <v>1306500</v>
      </c>
      <c r="R3464" s="2">
        <v>36</v>
      </c>
      <c r="S3464" s="5">
        <v>12.97</v>
      </c>
      <c r="T3464" s="4">
        <v>50412.75</v>
      </c>
      <c r="U3464" s="2" t="s">
        <v>73</v>
      </c>
      <c r="V3464" s="2" t="s">
        <v>74</v>
      </c>
      <c r="W3464" s="4">
        <v>1209906</v>
      </c>
      <c r="X3464" s="4">
        <v>604953.15</v>
      </c>
      <c r="Y3464" s="4">
        <v>1814859.15</v>
      </c>
      <c r="Z3464" s="2">
        <v>0</v>
      </c>
      <c r="AA3464" s="2" t="s">
        <v>56</v>
      </c>
      <c r="AB3464" s="2" t="s">
        <v>15729</v>
      </c>
      <c r="AC3464" s="2" t="s">
        <v>213</v>
      </c>
      <c r="AD3464" s="2" t="s">
        <v>76</v>
      </c>
      <c r="AE3464" s="5">
        <v>75.48</v>
      </c>
      <c r="AF3464" s="2">
        <v>0</v>
      </c>
      <c r="AG3464" s="2" t="s">
        <v>77</v>
      </c>
      <c r="AH3464" s="2">
        <v>2</v>
      </c>
      <c r="AI3464" s="6" t="str">
        <f t="shared" si="162"/>
        <v>45-54</v>
      </c>
      <c r="AJ3464" s="11">
        <f>YEAR(tbl_LoanData[[#This Row],[Application Date]])</f>
        <v>2024</v>
      </c>
      <c r="AK3464" s="11" t="str">
        <f>TEXT(tbl_LoanData[[#This Row],[Application Date]],"MMMM")</f>
        <v>August</v>
      </c>
      <c r="AL3464" s="12">
        <f>DATE(YEAR(tbl_LoanData[[#This Row],[Application Date]]),MONTH(tbl_LoanData[[#This Row],[Application Date]]),1)</f>
        <v>45505</v>
      </c>
      <c r="AM3464" s="14">
        <f ca="1">IF(AND(tbl_LoanData[[#This Row],[Application Date]]&gt;=EOMONTH(TODAY(),-1)+1,tbl_LoanData[[#This Row],[Application Date]]&lt;=TODAY()),tbl_LoanData[[#This Row],[Loan Amount]],0)</f>
        <v>0</v>
      </c>
      <c r="AN3464" s="14">
        <f>tbl_LoanData[[#This Row],[Amount Paid]]-(Q3464-X3464)</f>
        <v>508359.15</v>
      </c>
      <c r="AO3464" s="14">
        <f>IF(tbl_LoanData[[#This Row],[Application Status]]="Approved",1,0)</f>
        <v>1</v>
      </c>
      <c r="AP3464" s="22" t="str">
        <f t="shared" ca="1" si="163"/>
        <v/>
      </c>
      <c r="AQ3464" s="22" t="str">
        <f t="shared" ca="1" si="164"/>
        <v/>
      </c>
    </row>
    <row r="3465" spans="1:43" ht="14.4" customHeight="1" x14ac:dyDescent="0.3">
      <c r="A3465" s="2" t="s">
        <v>9801</v>
      </c>
      <c r="B3465" s="2" t="s">
        <v>9802</v>
      </c>
      <c r="C3465" s="2" t="s">
        <v>515</v>
      </c>
      <c r="D3465" s="2" t="s">
        <v>161</v>
      </c>
      <c r="E3465" s="2" t="s">
        <v>293</v>
      </c>
      <c r="F3465" s="2">
        <v>62</v>
      </c>
      <c r="G3465" s="2" t="s">
        <v>69</v>
      </c>
      <c r="H3465" s="2" t="s">
        <v>156</v>
      </c>
      <c r="I3465" s="2" t="s">
        <v>45</v>
      </c>
      <c r="J3465" s="3">
        <v>45505</v>
      </c>
      <c r="K3465" s="3"/>
      <c r="L3465" s="2" t="s">
        <v>39</v>
      </c>
      <c r="M3465" s="2" t="s">
        <v>127</v>
      </c>
      <c r="N3465" s="2" t="s">
        <v>195</v>
      </c>
      <c r="O3465" s="4">
        <v>1507000</v>
      </c>
      <c r="P3465" s="4">
        <v>241600</v>
      </c>
      <c r="Q3465" s="4">
        <v>1265400</v>
      </c>
      <c r="R3465" s="2">
        <v>60</v>
      </c>
      <c r="S3465" s="5">
        <v>9.94</v>
      </c>
      <c r="T3465" s="4">
        <v>31571.73</v>
      </c>
      <c r="U3465" s="2" t="s">
        <v>113</v>
      </c>
      <c r="V3465" s="2" t="s">
        <v>97</v>
      </c>
      <c r="W3465" s="4">
        <v>0</v>
      </c>
      <c r="X3465" s="4">
        <v>0</v>
      </c>
      <c r="Y3465" s="4">
        <v>1894303.8</v>
      </c>
      <c r="Z3465" s="2">
        <v>0</v>
      </c>
      <c r="AA3465" s="2" t="s">
        <v>97</v>
      </c>
      <c r="AB3465" s="2" t="s">
        <v>15735</v>
      </c>
      <c r="AC3465" s="2" t="s">
        <v>332</v>
      </c>
      <c r="AD3465" s="2" t="s">
        <v>76</v>
      </c>
      <c r="AE3465" s="5">
        <v>83.97</v>
      </c>
      <c r="AF3465" s="2">
        <v>0</v>
      </c>
      <c r="AG3465" s="2" t="s">
        <v>97</v>
      </c>
      <c r="AH3465" s="2"/>
      <c r="AI3465" s="6" t="str">
        <f t="shared" si="162"/>
        <v>55-64</v>
      </c>
      <c r="AJ3465" s="11">
        <f>YEAR(tbl_LoanData[[#This Row],[Application Date]])</f>
        <v>2024</v>
      </c>
      <c r="AK3465" s="11" t="str">
        <f>TEXT(tbl_LoanData[[#This Row],[Application Date]],"MMMM")</f>
        <v>August</v>
      </c>
      <c r="AL3465" s="12">
        <f>DATE(YEAR(tbl_LoanData[[#This Row],[Application Date]]),MONTH(tbl_LoanData[[#This Row],[Application Date]]),1)</f>
        <v>45505</v>
      </c>
      <c r="AM3465" s="14">
        <f ca="1">IF(AND(tbl_LoanData[[#This Row],[Application Date]]&gt;=EOMONTH(TODAY(),-1)+1,tbl_LoanData[[#This Row],[Application Date]]&lt;=TODAY()),tbl_LoanData[[#This Row],[Loan Amount]],0)</f>
        <v>0</v>
      </c>
      <c r="AN3465" s="14">
        <f>tbl_LoanData[[#This Row],[Amount Paid]]-(Q3465-X3465)</f>
        <v>-1265400</v>
      </c>
      <c r="AO3465" s="14">
        <f>IF(tbl_LoanData[[#This Row],[Application Status]]="Approved",1,0)</f>
        <v>0</v>
      </c>
      <c r="AP3465" s="22" t="str">
        <f t="shared" ca="1" si="163"/>
        <v/>
      </c>
      <c r="AQ3465" s="22" t="str">
        <f t="shared" ca="1" si="164"/>
        <v/>
      </c>
    </row>
    <row r="3466" spans="1:43" x14ac:dyDescent="0.3">
      <c r="A3466" s="2" t="s">
        <v>9819</v>
      </c>
      <c r="B3466" s="2" t="s">
        <v>9820</v>
      </c>
      <c r="C3466" s="2" t="s">
        <v>142</v>
      </c>
      <c r="D3466" s="2" t="s">
        <v>101</v>
      </c>
      <c r="E3466" s="2" t="s">
        <v>406</v>
      </c>
      <c r="F3466" s="2">
        <v>44</v>
      </c>
      <c r="G3466" s="2" t="s">
        <v>83</v>
      </c>
      <c r="H3466" s="2" t="s">
        <v>136</v>
      </c>
      <c r="I3466" s="2" t="s">
        <v>49</v>
      </c>
      <c r="J3466" s="3">
        <v>45516</v>
      </c>
      <c r="K3466" s="3"/>
      <c r="L3466" s="2" t="s">
        <v>39</v>
      </c>
      <c r="M3466" s="2" t="s">
        <v>127</v>
      </c>
      <c r="N3466" s="2" t="s">
        <v>152</v>
      </c>
      <c r="O3466" s="4">
        <v>2334000</v>
      </c>
      <c r="P3466" s="4">
        <v>929900</v>
      </c>
      <c r="Q3466" s="4">
        <v>1404100</v>
      </c>
      <c r="R3466" s="2">
        <v>36</v>
      </c>
      <c r="S3466" s="5">
        <v>7.25</v>
      </c>
      <c r="T3466" s="4">
        <v>47485.88</v>
      </c>
      <c r="U3466" s="2" t="s">
        <v>113</v>
      </c>
      <c r="V3466" s="2" t="s">
        <v>97</v>
      </c>
      <c r="W3466" s="4">
        <v>0</v>
      </c>
      <c r="X3466" s="4">
        <v>0</v>
      </c>
      <c r="Y3466" s="4">
        <v>1709491.75</v>
      </c>
      <c r="Z3466" s="2">
        <v>0</v>
      </c>
      <c r="AA3466" s="2" t="s">
        <v>97</v>
      </c>
      <c r="AB3466" s="2" t="s">
        <v>15728</v>
      </c>
      <c r="AC3466" s="2" t="s">
        <v>121</v>
      </c>
      <c r="AD3466" s="2" t="s">
        <v>76</v>
      </c>
      <c r="AE3466" s="5">
        <v>60.16</v>
      </c>
      <c r="AF3466" s="2">
        <v>0</v>
      </c>
      <c r="AG3466" s="2" t="s">
        <v>97</v>
      </c>
      <c r="AH3466" s="2"/>
      <c r="AI3466" s="6" t="str">
        <f t="shared" si="162"/>
        <v>35-44</v>
      </c>
      <c r="AJ3466" s="11">
        <f>YEAR(tbl_LoanData[[#This Row],[Application Date]])</f>
        <v>2024</v>
      </c>
      <c r="AK3466" s="11" t="str">
        <f>TEXT(tbl_LoanData[[#This Row],[Application Date]],"MMMM")</f>
        <v>August</v>
      </c>
      <c r="AL3466" s="12">
        <f>DATE(YEAR(tbl_LoanData[[#This Row],[Application Date]]),MONTH(tbl_LoanData[[#This Row],[Application Date]]),1)</f>
        <v>45505</v>
      </c>
      <c r="AM3466" s="14">
        <f ca="1">IF(AND(tbl_LoanData[[#This Row],[Application Date]]&gt;=EOMONTH(TODAY(),-1)+1,tbl_LoanData[[#This Row],[Application Date]]&lt;=TODAY()),tbl_LoanData[[#This Row],[Loan Amount]],0)</f>
        <v>0</v>
      </c>
      <c r="AN3466" s="14">
        <f>tbl_LoanData[[#This Row],[Amount Paid]]-(Q3466-X3466)</f>
        <v>-1404100</v>
      </c>
      <c r="AO3466" s="14">
        <f>IF(tbl_LoanData[[#This Row],[Application Status]]="Approved",1,0)</f>
        <v>0</v>
      </c>
      <c r="AP3466" s="22" t="str">
        <f t="shared" ca="1" si="163"/>
        <v/>
      </c>
      <c r="AQ3466" s="22" t="str">
        <f t="shared" ca="1" si="164"/>
        <v/>
      </c>
    </row>
    <row r="3467" spans="1:43" ht="14.4" customHeight="1" x14ac:dyDescent="0.3">
      <c r="A3467" s="2" t="s">
        <v>9855</v>
      </c>
      <c r="B3467" s="2" t="s">
        <v>9856</v>
      </c>
      <c r="C3467" s="2" t="s">
        <v>335</v>
      </c>
      <c r="D3467" s="2" t="s">
        <v>118</v>
      </c>
      <c r="E3467" s="2" t="s">
        <v>150</v>
      </c>
      <c r="F3467" s="2">
        <v>40</v>
      </c>
      <c r="G3467" s="2" t="s">
        <v>83</v>
      </c>
      <c r="H3467" s="2" t="s">
        <v>516</v>
      </c>
      <c r="I3467" s="2" t="s">
        <v>53</v>
      </c>
      <c r="J3467" s="3">
        <v>45526</v>
      </c>
      <c r="K3467" s="3">
        <v>45530</v>
      </c>
      <c r="L3467" s="2" t="s">
        <v>40</v>
      </c>
      <c r="M3467" s="2" t="s">
        <v>94</v>
      </c>
      <c r="N3467" s="2" t="s">
        <v>95</v>
      </c>
      <c r="O3467" s="4">
        <v>1209000</v>
      </c>
      <c r="P3467" s="4">
        <v>439400</v>
      </c>
      <c r="Q3467" s="4">
        <v>769600</v>
      </c>
      <c r="R3467" s="2">
        <v>24</v>
      </c>
      <c r="S3467" s="5">
        <v>14.5</v>
      </c>
      <c r="T3467" s="4">
        <v>41366</v>
      </c>
      <c r="U3467" s="2" t="s">
        <v>73</v>
      </c>
      <c r="V3467" s="2" t="s">
        <v>34</v>
      </c>
      <c r="W3467" s="4">
        <v>951418</v>
      </c>
      <c r="X3467" s="4">
        <v>41366</v>
      </c>
      <c r="Y3467" s="4">
        <v>992784</v>
      </c>
      <c r="Z3467" s="2">
        <v>29</v>
      </c>
      <c r="AA3467" s="2" t="s">
        <v>57</v>
      </c>
      <c r="AB3467" s="2" t="s">
        <v>15727</v>
      </c>
      <c r="AC3467" s="2" t="s">
        <v>360</v>
      </c>
      <c r="AD3467" s="2" t="s">
        <v>76</v>
      </c>
      <c r="AE3467" s="5">
        <v>63.66</v>
      </c>
      <c r="AF3467" s="2">
        <v>1</v>
      </c>
      <c r="AG3467" s="2" t="s">
        <v>77</v>
      </c>
      <c r="AH3467" s="2">
        <v>4</v>
      </c>
      <c r="AI3467" s="6" t="str">
        <f t="shared" si="162"/>
        <v>35-44</v>
      </c>
      <c r="AJ3467" s="11">
        <f>YEAR(tbl_LoanData[[#This Row],[Application Date]])</f>
        <v>2024</v>
      </c>
      <c r="AK3467" s="11" t="str">
        <f>TEXT(tbl_LoanData[[#This Row],[Application Date]],"MMMM")</f>
        <v>August</v>
      </c>
      <c r="AL3467" s="12">
        <f>DATE(YEAR(tbl_LoanData[[#This Row],[Application Date]]),MONTH(tbl_LoanData[[#This Row],[Application Date]]),1)</f>
        <v>45505</v>
      </c>
      <c r="AM3467" s="14">
        <f ca="1">IF(AND(tbl_LoanData[[#This Row],[Application Date]]&gt;=EOMONTH(TODAY(),-1)+1,tbl_LoanData[[#This Row],[Application Date]]&lt;=TODAY()),tbl_LoanData[[#This Row],[Loan Amount]],0)</f>
        <v>0</v>
      </c>
      <c r="AN3467" s="14">
        <f>tbl_LoanData[[#This Row],[Amount Paid]]-(Q3467-X3467)</f>
        <v>223184</v>
      </c>
      <c r="AO3467" s="14">
        <f>IF(tbl_LoanData[[#This Row],[Application Status]]="Approved",1,0)</f>
        <v>1</v>
      </c>
      <c r="AP3467" s="22" t="str">
        <f t="shared" ca="1" si="163"/>
        <v/>
      </c>
      <c r="AQ3467" s="22" t="str">
        <f t="shared" ca="1" si="164"/>
        <v/>
      </c>
    </row>
    <row r="3468" spans="1:43" ht="14.4" customHeight="1" x14ac:dyDescent="0.3">
      <c r="A3468" s="2" t="s">
        <v>9865</v>
      </c>
      <c r="B3468" s="2" t="s">
        <v>9866</v>
      </c>
      <c r="C3468" s="2" t="s">
        <v>304</v>
      </c>
      <c r="D3468" s="2" t="s">
        <v>81</v>
      </c>
      <c r="E3468" s="2" t="s">
        <v>394</v>
      </c>
      <c r="F3468" s="2">
        <v>59</v>
      </c>
      <c r="G3468" s="2" t="s">
        <v>83</v>
      </c>
      <c r="H3468" s="2" t="s">
        <v>143</v>
      </c>
      <c r="I3468" s="2" t="s">
        <v>46</v>
      </c>
      <c r="J3468" s="3">
        <v>45505</v>
      </c>
      <c r="K3468" s="3"/>
      <c r="L3468" s="2" t="s">
        <v>36</v>
      </c>
      <c r="M3468" s="2" t="s">
        <v>111</v>
      </c>
      <c r="N3468" s="2" t="s">
        <v>350</v>
      </c>
      <c r="O3468" s="4">
        <v>1312000</v>
      </c>
      <c r="P3468" s="4">
        <v>191800</v>
      </c>
      <c r="Q3468" s="4">
        <v>1120200</v>
      </c>
      <c r="R3468" s="2">
        <v>24</v>
      </c>
      <c r="S3468" s="5">
        <v>11.07</v>
      </c>
      <c r="T3468" s="4">
        <v>57008.84</v>
      </c>
      <c r="U3468" s="2" t="s">
        <v>113</v>
      </c>
      <c r="V3468" s="2" t="s">
        <v>97</v>
      </c>
      <c r="W3468" s="4">
        <v>0</v>
      </c>
      <c r="X3468" s="4">
        <v>0</v>
      </c>
      <c r="Y3468" s="4">
        <v>1368212.28</v>
      </c>
      <c r="Z3468" s="2">
        <v>0</v>
      </c>
      <c r="AA3468" s="2" t="s">
        <v>97</v>
      </c>
      <c r="AB3468" s="2" t="s">
        <v>15730</v>
      </c>
      <c r="AC3468" s="2" t="s">
        <v>75</v>
      </c>
      <c r="AD3468" s="2" t="s">
        <v>76</v>
      </c>
      <c r="AE3468" s="5">
        <v>85.38</v>
      </c>
      <c r="AF3468" s="2">
        <v>0</v>
      </c>
      <c r="AG3468" s="2" t="s">
        <v>97</v>
      </c>
      <c r="AH3468" s="2"/>
      <c r="AI3468" s="6" t="str">
        <f t="shared" si="162"/>
        <v>55-64</v>
      </c>
      <c r="AJ3468" s="11">
        <f>YEAR(tbl_LoanData[[#This Row],[Application Date]])</f>
        <v>2024</v>
      </c>
      <c r="AK3468" s="11" t="str">
        <f>TEXT(tbl_LoanData[[#This Row],[Application Date]],"MMMM")</f>
        <v>August</v>
      </c>
      <c r="AL3468" s="12">
        <f>DATE(YEAR(tbl_LoanData[[#This Row],[Application Date]]),MONTH(tbl_LoanData[[#This Row],[Application Date]]),1)</f>
        <v>45505</v>
      </c>
      <c r="AM3468" s="14">
        <f ca="1">IF(AND(tbl_LoanData[[#This Row],[Application Date]]&gt;=EOMONTH(TODAY(),-1)+1,tbl_LoanData[[#This Row],[Application Date]]&lt;=TODAY()),tbl_LoanData[[#This Row],[Loan Amount]],0)</f>
        <v>0</v>
      </c>
      <c r="AN3468" s="14">
        <f>tbl_LoanData[[#This Row],[Amount Paid]]-(Q3468-X3468)</f>
        <v>-1120200</v>
      </c>
      <c r="AO3468" s="14">
        <f>IF(tbl_LoanData[[#This Row],[Application Status]]="Approved",1,0)</f>
        <v>0</v>
      </c>
      <c r="AP3468" s="22" t="str">
        <f t="shared" ca="1" si="163"/>
        <v/>
      </c>
      <c r="AQ3468" s="22" t="str">
        <f t="shared" ca="1" si="164"/>
        <v/>
      </c>
    </row>
    <row r="3469" spans="1:43" ht="14.4" customHeight="1" x14ac:dyDescent="0.3">
      <c r="A3469" s="2" t="s">
        <v>9943</v>
      </c>
      <c r="B3469" s="2" t="s">
        <v>9944</v>
      </c>
      <c r="C3469" s="2" t="s">
        <v>253</v>
      </c>
      <c r="D3469" s="2" t="s">
        <v>182</v>
      </c>
      <c r="E3469" s="2" t="s">
        <v>68</v>
      </c>
      <c r="F3469" s="2">
        <v>31</v>
      </c>
      <c r="G3469" s="2" t="s">
        <v>69</v>
      </c>
      <c r="H3469" s="2" t="s">
        <v>70</v>
      </c>
      <c r="I3469" s="2" t="s">
        <v>50</v>
      </c>
      <c r="J3469" s="3">
        <v>45513</v>
      </c>
      <c r="K3469" s="3">
        <v>45518</v>
      </c>
      <c r="L3469" s="2" t="s">
        <v>37</v>
      </c>
      <c r="M3469" s="2" t="s">
        <v>199</v>
      </c>
      <c r="N3469" s="2" t="s">
        <v>200</v>
      </c>
      <c r="O3469" s="4">
        <v>190000</v>
      </c>
      <c r="P3469" s="4">
        <v>67000</v>
      </c>
      <c r="Q3469" s="4">
        <v>123000</v>
      </c>
      <c r="R3469" s="2">
        <v>48</v>
      </c>
      <c r="S3469" s="5">
        <v>5.68</v>
      </c>
      <c r="T3469" s="4">
        <v>3144.7</v>
      </c>
      <c r="U3469" s="2" t="s">
        <v>73</v>
      </c>
      <c r="V3469" s="2" t="s">
        <v>74</v>
      </c>
      <c r="W3469" s="4">
        <v>56604.6</v>
      </c>
      <c r="X3469" s="4">
        <v>94341</v>
      </c>
      <c r="Y3469" s="4">
        <v>150945.60000000001</v>
      </c>
      <c r="Z3469" s="2">
        <v>186</v>
      </c>
      <c r="AA3469" s="2" t="s">
        <v>60</v>
      </c>
      <c r="AB3469" s="2" t="s">
        <v>15734</v>
      </c>
      <c r="AC3469" s="2" t="s">
        <v>213</v>
      </c>
      <c r="AD3469" s="2" t="s">
        <v>76</v>
      </c>
      <c r="AE3469" s="5">
        <v>64.739999999999995</v>
      </c>
      <c r="AF3469" s="2">
        <v>6</v>
      </c>
      <c r="AG3469" s="2" t="s">
        <v>130</v>
      </c>
      <c r="AH3469" s="2">
        <v>5</v>
      </c>
      <c r="AI3469" s="6" t="str">
        <f t="shared" si="162"/>
        <v>25-34</v>
      </c>
      <c r="AJ3469" s="11">
        <f>YEAR(tbl_LoanData[[#This Row],[Application Date]])</f>
        <v>2024</v>
      </c>
      <c r="AK3469" s="11" t="str">
        <f>TEXT(tbl_LoanData[[#This Row],[Application Date]],"MMMM")</f>
        <v>August</v>
      </c>
      <c r="AL3469" s="12">
        <f>DATE(YEAR(tbl_LoanData[[#This Row],[Application Date]]),MONTH(tbl_LoanData[[#This Row],[Application Date]]),1)</f>
        <v>45505</v>
      </c>
      <c r="AM3469" s="14">
        <f ca="1">IF(AND(tbl_LoanData[[#This Row],[Application Date]]&gt;=EOMONTH(TODAY(),-1)+1,tbl_LoanData[[#This Row],[Application Date]]&lt;=TODAY()),tbl_LoanData[[#This Row],[Loan Amount]],0)</f>
        <v>0</v>
      </c>
      <c r="AN3469" s="14">
        <f>tbl_LoanData[[#This Row],[Amount Paid]]-(Q3469-X3469)</f>
        <v>27945.599999999999</v>
      </c>
      <c r="AO3469" s="14">
        <f>IF(tbl_LoanData[[#This Row],[Application Status]]="Approved",1,0)</f>
        <v>1</v>
      </c>
      <c r="AP3469" s="22" t="str">
        <f t="shared" ca="1" si="163"/>
        <v/>
      </c>
      <c r="AQ3469" s="22" t="str">
        <f t="shared" ca="1" si="164"/>
        <v/>
      </c>
    </row>
    <row r="3470" spans="1:43" x14ac:dyDescent="0.3">
      <c r="A3470" s="2" t="s">
        <v>9989</v>
      </c>
      <c r="B3470" s="2" t="s">
        <v>9990</v>
      </c>
      <c r="C3470" s="2" t="s">
        <v>133</v>
      </c>
      <c r="D3470" s="2" t="s">
        <v>67</v>
      </c>
      <c r="E3470" s="2" t="s">
        <v>189</v>
      </c>
      <c r="F3470" s="2">
        <v>22</v>
      </c>
      <c r="G3470" s="2" t="s">
        <v>69</v>
      </c>
      <c r="H3470" s="2" t="s">
        <v>191</v>
      </c>
      <c r="I3470" s="2" t="s">
        <v>51</v>
      </c>
      <c r="J3470" s="3">
        <v>45518</v>
      </c>
      <c r="K3470" s="3">
        <v>45538</v>
      </c>
      <c r="L3470" s="2" t="s">
        <v>38</v>
      </c>
      <c r="M3470" s="2" t="s">
        <v>144</v>
      </c>
      <c r="N3470" s="2" t="s">
        <v>382</v>
      </c>
      <c r="O3470" s="4">
        <v>1750000</v>
      </c>
      <c r="P3470" s="4">
        <v>439700</v>
      </c>
      <c r="Q3470" s="4">
        <v>1310300</v>
      </c>
      <c r="R3470" s="2">
        <v>48</v>
      </c>
      <c r="S3470" s="5">
        <v>5.73</v>
      </c>
      <c r="T3470" s="4">
        <v>33554.6</v>
      </c>
      <c r="U3470" s="2" t="s">
        <v>73</v>
      </c>
      <c r="V3470" s="2" t="s">
        <v>74</v>
      </c>
      <c r="W3470" s="4">
        <v>771755.8</v>
      </c>
      <c r="X3470" s="4">
        <v>838864.96</v>
      </c>
      <c r="Y3470" s="4">
        <v>1610620.76</v>
      </c>
      <c r="Z3470" s="2">
        <v>0</v>
      </c>
      <c r="AA3470" s="2" t="s">
        <v>56</v>
      </c>
      <c r="AB3470" s="2" t="s">
        <v>15734</v>
      </c>
      <c r="AC3470" s="2" t="s">
        <v>129</v>
      </c>
      <c r="AD3470" s="2" t="s">
        <v>76</v>
      </c>
      <c r="AE3470" s="5">
        <v>74.87</v>
      </c>
      <c r="AF3470" s="2">
        <v>0</v>
      </c>
      <c r="AG3470" s="2" t="s">
        <v>77</v>
      </c>
      <c r="AH3470" s="2">
        <v>20</v>
      </c>
      <c r="AI3470" s="6" t="str">
        <f t="shared" si="162"/>
        <v>18-24</v>
      </c>
      <c r="AJ3470" s="11">
        <f>YEAR(tbl_LoanData[[#This Row],[Application Date]])</f>
        <v>2024</v>
      </c>
      <c r="AK3470" s="11" t="str">
        <f>TEXT(tbl_LoanData[[#This Row],[Application Date]],"MMMM")</f>
        <v>August</v>
      </c>
      <c r="AL3470" s="12">
        <f>DATE(YEAR(tbl_LoanData[[#This Row],[Application Date]]),MONTH(tbl_LoanData[[#This Row],[Application Date]]),1)</f>
        <v>45505</v>
      </c>
      <c r="AM3470" s="14">
        <f ca="1">IF(AND(tbl_LoanData[[#This Row],[Application Date]]&gt;=EOMONTH(TODAY(),-1)+1,tbl_LoanData[[#This Row],[Application Date]]&lt;=TODAY()),tbl_LoanData[[#This Row],[Loan Amount]],0)</f>
        <v>0</v>
      </c>
      <c r="AN3470" s="14">
        <f>tbl_LoanData[[#This Row],[Amount Paid]]-(Q3470-X3470)</f>
        <v>300320.76</v>
      </c>
      <c r="AO3470" s="14">
        <f>IF(tbl_LoanData[[#This Row],[Application Status]]="Approved",1,0)</f>
        <v>1</v>
      </c>
      <c r="AP3470" s="22" t="str">
        <f t="shared" ca="1" si="163"/>
        <v/>
      </c>
      <c r="AQ3470" s="22" t="str">
        <f t="shared" ca="1" si="164"/>
        <v/>
      </c>
    </row>
    <row r="3471" spans="1:43" ht="14.4" customHeight="1" x14ac:dyDescent="0.3">
      <c r="A3471" s="2" t="s">
        <v>10015</v>
      </c>
      <c r="B3471" s="2" t="s">
        <v>10016</v>
      </c>
      <c r="C3471" s="2" t="s">
        <v>149</v>
      </c>
      <c r="D3471" s="2" t="s">
        <v>82</v>
      </c>
      <c r="E3471" s="2" t="s">
        <v>190</v>
      </c>
      <c r="F3471" s="2">
        <v>58</v>
      </c>
      <c r="G3471" s="2" t="s">
        <v>83</v>
      </c>
      <c r="H3471" s="2" t="s">
        <v>307</v>
      </c>
      <c r="I3471" s="2" t="s">
        <v>43</v>
      </c>
      <c r="J3471" s="3">
        <v>45507</v>
      </c>
      <c r="K3471" s="3"/>
      <c r="L3471" s="2" t="s">
        <v>38</v>
      </c>
      <c r="M3471" s="2" t="s">
        <v>144</v>
      </c>
      <c r="N3471" s="2" t="s">
        <v>382</v>
      </c>
      <c r="O3471" s="4">
        <v>1879000</v>
      </c>
      <c r="P3471" s="4">
        <v>318200</v>
      </c>
      <c r="Q3471" s="4">
        <v>1560800</v>
      </c>
      <c r="R3471" s="2">
        <v>36</v>
      </c>
      <c r="S3471" s="5">
        <v>9.83</v>
      </c>
      <c r="T3471" s="4">
        <v>56141.11</v>
      </c>
      <c r="U3471" s="2" t="s">
        <v>113</v>
      </c>
      <c r="V3471" s="2" t="s">
        <v>97</v>
      </c>
      <c r="W3471" s="4">
        <v>0</v>
      </c>
      <c r="X3471" s="4">
        <v>0</v>
      </c>
      <c r="Y3471" s="4">
        <v>2021079.92</v>
      </c>
      <c r="Z3471" s="2">
        <v>0</v>
      </c>
      <c r="AA3471" s="2" t="s">
        <v>97</v>
      </c>
      <c r="AB3471" s="2" t="s">
        <v>15729</v>
      </c>
      <c r="AC3471" s="2" t="s">
        <v>213</v>
      </c>
      <c r="AD3471" s="2" t="s">
        <v>76</v>
      </c>
      <c r="AE3471" s="5">
        <v>83.07</v>
      </c>
      <c r="AF3471" s="2">
        <v>0</v>
      </c>
      <c r="AG3471" s="2" t="s">
        <v>97</v>
      </c>
      <c r="AH3471" s="2"/>
      <c r="AI3471" s="6" t="str">
        <f t="shared" si="162"/>
        <v>55-64</v>
      </c>
      <c r="AJ3471" s="11">
        <f>YEAR(tbl_LoanData[[#This Row],[Application Date]])</f>
        <v>2024</v>
      </c>
      <c r="AK3471" s="11" t="str">
        <f>TEXT(tbl_LoanData[[#This Row],[Application Date]],"MMMM")</f>
        <v>August</v>
      </c>
      <c r="AL3471" s="12">
        <f>DATE(YEAR(tbl_LoanData[[#This Row],[Application Date]]),MONTH(tbl_LoanData[[#This Row],[Application Date]]),1)</f>
        <v>45505</v>
      </c>
      <c r="AM3471" s="14">
        <f ca="1">IF(AND(tbl_LoanData[[#This Row],[Application Date]]&gt;=EOMONTH(TODAY(),-1)+1,tbl_LoanData[[#This Row],[Application Date]]&lt;=TODAY()),tbl_LoanData[[#This Row],[Loan Amount]],0)</f>
        <v>0</v>
      </c>
      <c r="AN3471" s="14">
        <f>tbl_LoanData[[#This Row],[Amount Paid]]-(Q3471-X3471)</f>
        <v>-1560800</v>
      </c>
      <c r="AO3471" s="14">
        <f>IF(tbl_LoanData[[#This Row],[Application Status]]="Approved",1,0)</f>
        <v>0</v>
      </c>
      <c r="AP3471" s="22" t="str">
        <f t="shared" ca="1" si="163"/>
        <v/>
      </c>
      <c r="AQ3471" s="22" t="str">
        <f t="shared" ca="1" si="164"/>
        <v/>
      </c>
    </row>
    <row r="3472" spans="1:43" x14ac:dyDescent="0.3">
      <c r="A3472" s="2" t="s">
        <v>10031</v>
      </c>
      <c r="B3472" s="2" t="s">
        <v>10032</v>
      </c>
      <c r="C3472" s="2" t="s">
        <v>171</v>
      </c>
      <c r="D3472" s="2" t="s">
        <v>311</v>
      </c>
      <c r="E3472" s="2" t="s">
        <v>293</v>
      </c>
      <c r="F3472" s="2">
        <v>62</v>
      </c>
      <c r="G3472" s="2" t="s">
        <v>69</v>
      </c>
      <c r="H3472" s="2" t="s">
        <v>205</v>
      </c>
      <c r="I3472" s="2" t="s">
        <v>49</v>
      </c>
      <c r="J3472" s="3">
        <v>45515</v>
      </c>
      <c r="K3472" s="3">
        <v>45520</v>
      </c>
      <c r="L3472" s="2" t="s">
        <v>40</v>
      </c>
      <c r="M3472" s="2" t="s">
        <v>94</v>
      </c>
      <c r="N3472" s="2" t="s">
        <v>95</v>
      </c>
      <c r="O3472" s="4">
        <v>1249000</v>
      </c>
      <c r="P3472" s="4">
        <v>398200</v>
      </c>
      <c r="Q3472" s="4">
        <v>850800</v>
      </c>
      <c r="R3472" s="2">
        <v>60</v>
      </c>
      <c r="S3472" s="5">
        <v>9.26</v>
      </c>
      <c r="T3472" s="4">
        <v>20745.34</v>
      </c>
      <c r="U3472" s="2" t="s">
        <v>73</v>
      </c>
      <c r="V3472" s="2" t="s">
        <v>74</v>
      </c>
      <c r="W3472" s="4">
        <v>477142.82</v>
      </c>
      <c r="X3472" s="4">
        <v>767577.58</v>
      </c>
      <c r="Y3472" s="4">
        <v>1244720.3999999999</v>
      </c>
      <c r="Z3472" s="2">
        <v>29</v>
      </c>
      <c r="AA3472" s="2" t="s">
        <v>57</v>
      </c>
      <c r="AB3472" s="2" t="s">
        <v>15727</v>
      </c>
      <c r="AC3472" s="2" t="s">
        <v>213</v>
      </c>
      <c r="AD3472" s="2" t="s">
        <v>76</v>
      </c>
      <c r="AE3472" s="5">
        <v>68.12</v>
      </c>
      <c r="AF3472" s="2">
        <v>1</v>
      </c>
      <c r="AG3472" s="2" t="s">
        <v>77</v>
      </c>
      <c r="AH3472" s="2">
        <v>5</v>
      </c>
      <c r="AI3472" s="6" t="str">
        <f t="shared" si="162"/>
        <v>55-64</v>
      </c>
      <c r="AJ3472" s="11">
        <f>YEAR(tbl_LoanData[[#This Row],[Application Date]])</f>
        <v>2024</v>
      </c>
      <c r="AK3472" s="11" t="str">
        <f>TEXT(tbl_LoanData[[#This Row],[Application Date]],"MMMM")</f>
        <v>August</v>
      </c>
      <c r="AL3472" s="12">
        <f>DATE(YEAR(tbl_LoanData[[#This Row],[Application Date]]),MONTH(tbl_LoanData[[#This Row],[Application Date]]),1)</f>
        <v>45505</v>
      </c>
      <c r="AM3472" s="14">
        <f ca="1">IF(AND(tbl_LoanData[[#This Row],[Application Date]]&gt;=EOMONTH(TODAY(),-1)+1,tbl_LoanData[[#This Row],[Application Date]]&lt;=TODAY()),tbl_LoanData[[#This Row],[Loan Amount]],0)</f>
        <v>0</v>
      </c>
      <c r="AN3472" s="14">
        <f>tbl_LoanData[[#This Row],[Amount Paid]]-(Q3472-X3472)</f>
        <v>393920.39999999997</v>
      </c>
      <c r="AO3472" s="14">
        <f>IF(tbl_LoanData[[#This Row],[Application Status]]="Approved",1,0)</f>
        <v>1</v>
      </c>
      <c r="AP3472" s="22" t="str">
        <f t="shared" ca="1" si="163"/>
        <v/>
      </c>
      <c r="AQ3472" s="22" t="str">
        <f t="shared" ca="1" si="164"/>
        <v/>
      </c>
    </row>
    <row r="3473" spans="1:43" ht="14.4" customHeight="1" x14ac:dyDescent="0.3">
      <c r="A3473" s="2" t="s">
        <v>10367</v>
      </c>
      <c r="B3473" s="2" t="s">
        <v>10368</v>
      </c>
      <c r="C3473" s="2" t="s">
        <v>1686</v>
      </c>
      <c r="D3473" s="2" t="s">
        <v>161</v>
      </c>
      <c r="E3473" s="2" t="s">
        <v>204</v>
      </c>
      <c r="F3473" s="2">
        <v>36</v>
      </c>
      <c r="G3473" s="2" t="s">
        <v>83</v>
      </c>
      <c r="H3473" s="2" t="s">
        <v>313</v>
      </c>
      <c r="I3473" s="2" t="s">
        <v>44</v>
      </c>
      <c r="J3473" s="3">
        <v>45535</v>
      </c>
      <c r="K3473" s="3">
        <v>45556</v>
      </c>
      <c r="L3473" s="2" t="s">
        <v>39</v>
      </c>
      <c r="M3473" s="2" t="s">
        <v>167</v>
      </c>
      <c r="N3473" s="2" t="s">
        <v>491</v>
      </c>
      <c r="O3473" s="4">
        <v>1281000</v>
      </c>
      <c r="P3473" s="4">
        <v>304300</v>
      </c>
      <c r="Q3473" s="4">
        <v>976700</v>
      </c>
      <c r="R3473" s="2">
        <v>18</v>
      </c>
      <c r="S3473" s="5">
        <v>9.6999999999999993</v>
      </c>
      <c r="T3473" s="4">
        <v>62156.1</v>
      </c>
      <c r="U3473" s="2" t="s">
        <v>73</v>
      </c>
      <c r="V3473" s="2" t="s">
        <v>34</v>
      </c>
      <c r="W3473" s="4">
        <v>870185.4</v>
      </c>
      <c r="X3473" s="4">
        <v>248624.45</v>
      </c>
      <c r="Y3473" s="4">
        <v>1118809.8500000001</v>
      </c>
      <c r="Z3473" s="2">
        <v>124</v>
      </c>
      <c r="AA3473" s="2" t="s">
        <v>60</v>
      </c>
      <c r="AB3473" s="2" t="s">
        <v>15733</v>
      </c>
      <c r="AC3473" s="2" t="s">
        <v>332</v>
      </c>
      <c r="AD3473" s="2" t="s">
        <v>76</v>
      </c>
      <c r="AE3473" s="5">
        <v>76.25</v>
      </c>
      <c r="AF3473" s="2">
        <v>4</v>
      </c>
      <c r="AG3473" s="2" t="s">
        <v>130</v>
      </c>
      <c r="AH3473" s="2">
        <v>21</v>
      </c>
      <c r="AI3473" s="6" t="str">
        <f t="shared" si="162"/>
        <v>35-44</v>
      </c>
      <c r="AJ3473" s="11">
        <f>YEAR(tbl_LoanData[[#This Row],[Application Date]])</f>
        <v>2024</v>
      </c>
      <c r="AK3473" s="11" t="str">
        <f>TEXT(tbl_LoanData[[#This Row],[Application Date]],"MMMM")</f>
        <v>August</v>
      </c>
      <c r="AL3473" s="12">
        <f>DATE(YEAR(tbl_LoanData[[#This Row],[Application Date]]),MONTH(tbl_LoanData[[#This Row],[Application Date]]),1)</f>
        <v>45505</v>
      </c>
      <c r="AM3473" s="14">
        <f ca="1">IF(AND(tbl_LoanData[[#This Row],[Application Date]]&gt;=EOMONTH(TODAY(),-1)+1,tbl_LoanData[[#This Row],[Application Date]]&lt;=TODAY()),tbl_LoanData[[#This Row],[Loan Amount]],0)</f>
        <v>0</v>
      </c>
      <c r="AN3473" s="14">
        <f>tbl_LoanData[[#This Row],[Amount Paid]]-(Q3473-X3473)</f>
        <v>142109.84999999998</v>
      </c>
      <c r="AO3473" s="14">
        <f>IF(tbl_LoanData[[#This Row],[Application Status]]="Approved",1,0)</f>
        <v>1</v>
      </c>
      <c r="AP3473" s="22" t="str">
        <f t="shared" ca="1" si="163"/>
        <v/>
      </c>
      <c r="AQ3473" s="22" t="str">
        <f t="shared" ca="1" si="164"/>
        <v/>
      </c>
    </row>
    <row r="3474" spans="1:43" ht="14.4" customHeight="1" x14ac:dyDescent="0.3">
      <c r="A3474" s="2" t="s">
        <v>10407</v>
      </c>
      <c r="B3474" s="2" t="s">
        <v>10408</v>
      </c>
      <c r="C3474" s="2" t="s">
        <v>100</v>
      </c>
      <c r="D3474" s="2" t="s">
        <v>182</v>
      </c>
      <c r="E3474" s="2" t="s">
        <v>394</v>
      </c>
      <c r="F3474" s="2">
        <v>33</v>
      </c>
      <c r="G3474" s="2" t="s">
        <v>69</v>
      </c>
      <c r="H3474" s="2" t="s">
        <v>93</v>
      </c>
      <c r="I3474" s="2" t="s">
        <v>50</v>
      </c>
      <c r="J3474" s="3">
        <v>45526</v>
      </c>
      <c r="K3474" s="3">
        <v>45532</v>
      </c>
      <c r="L3474" s="2" t="s">
        <v>37</v>
      </c>
      <c r="M3474" s="2" t="s">
        <v>260</v>
      </c>
      <c r="N3474" s="2" t="s">
        <v>745</v>
      </c>
      <c r="O3474" s="4">
        <v>102000</v>
      </c>
      <c r="P3474" s="4">
        <v>25700</v>
      </c>
      <c r="Q3474" s="4">
        <v>76300</v>
      </c>
      <c r="R3474" s="2">
        <v>36</v>
      </c>
      <c r="S3474" s="5">
        <v>11.96</v>
      </c>
      <c r="T3474" s="4">
        <v>2879.9</v>
      </c>
      <c r="U3474" s="2" t="s">
        <v>73</v>
      </c>
      <c r="V3474" s="2" t="s">
        <v>74</v>
      </c>
      <c r="W3474" s="4">
        <v>69117.600000000006</v>
      </c>
      <c r="X3474" s="4">
        <v>34558.839999999997</v>
      </c>
      <c r="Y3474" s="4">
        <v>103676.44</v>
      </c>
      <c r="Z3474" s="2">
        <v>0</v>
      </c>
      <c r="AA3474" s="2" t="s">
        <v>56</v>
      </c>
      <c r="AB3474" s="2" t="s">
        <v>15729</v>
      </c>
      <c r="AC3474" s="2" t="s">
        <v>213</v>
      </c>
      <c r="AD3474" s="2" t="s">
        <v>76</v>
      </c>
      <c r="AE3474" s="5">
        <v>74.8</v>
      </c>
      <c r="AF3474" s="2">
        <v>0</v>
      </c>
      <c r="AG3474" s="2" t="s">
        <v>77</v>
      </c>
      <c r="AH3474" s="2">
        <v>6</v>
      </c>
      <c r="AI3474" s="6" t="str">
        <f t="shared" si="162"/>
        <v>25-34</v>
      </c>
      <c r="AJ3474" s="11">
        <f>YEAR(tbl_LoanData[[#This Row],[Application Date]])</f>
        <v>2024</v>
      </c>
      <c r="AK3474" s="11" t="str">
        <f>TEXT(tbl_LoanData[[#This Row],[Application Date]],"MMMM")</f>
        <v>August</v>
      </c>
      <c r="AL3474" s="12">
        <f>DATE(YEAR(tbl_LoanData[[#This Row],[Application Date]]),MONTH(tbl_LoanData[[#This Row],[Application Date]]),1)</f>
        <v>45505</v>
      </c>
      <c r="AM3474" s="14">
        <f ca="1">IF(AND(tbl_LoanData[[#This Row],[Application Date]]&gt;=EOMONTH(TODAY(),-1)+1,tbl_LoanData[[#This Row],[Application Date]]&lt;=TODAY()),tbl_LoanData[[#This Row],[Loan Amount]],0)</f>
        <v>0</v>
      </c>
      <c r="AN3474" s="14">
        <f>tbl_LoanData[[#This Row],[Amount Paid]]-(Q3474-X3474)</f>
        <v>27376.440000000002</v>
      </c>
      <c r="AO3474" s="14">
        <f>IF(tbl_LoanData[[#This Row],[Application Status]]="Approved",1,0)</f>
        <v>1</v>
      </c>
      <c r="AP3474" s="22" t="str">
        <f t="shared" ca="1" si="163"/>
        <v/>
      </c>
      <c r="AQ3474" s="22" t="str">
        <f t="shared" ca="1" si="164"/>
        <v/>
      </c>
    </row>
    <row r="3475" spans="1:43" ht="14.4" customHeight="1" x14ac:dyDescent="0.3">
      <c r="A3475" s="2" t="s">
        <v>10549</v>
      </c>
      <c r="B3475" s="2" t="s">
        <v>10550</v>
      </c>
      <c r="C3475" s="2" t="s">
        <v>986</v>
      </c>
      <c r="D3475" s="2" t="s">
        <v>161</v>
      </c>
      <c r="E3475" s="2" t="s">
        <v>465</v>
      </c>
      <c r="F3475" s="2">
        <v>53</v>
      </c>
      <c r="G3475" s="2" t="s">
        <v>83</v>
      </c>
      <c r="H3475" s="2" t="s">
        <v>70</v>
      </c>
      <c r="I3475" s="2" t="s">
        <v>50</v>
      </c>
      <c r="J3475" s="3">
        <v>45507</v>
      </c>
      <c r="K3475" s="3">
        <v>45520</v>
      </c>
      <c r="L3475" s="2" t="s">
        <v>40</v>
      </c>
      <c r="M3475" s="2" t="s">
        <v>85</v>
      </c>
      <c r="N3475" s="2" t="s">
        <v>274</v>
      </c>
      <c r="O3475" s="4">
        <v>1495000</v>
      </c>
      <c r="P3475" s="4">
        <v>422500</v>
      </c>
      <c r="Q3475" s="4">
        <v>1072500</v>
      </c>
      <c r="R3475" s="2">
        <v>36</v>
      </c>
      <c r="S3475" s="5">
        <v>5.77</v>
      </c>
      <c r="T3475" s="4">
        <v>34948.6</v>
      </c>
      <c r="U3475" s="2" t="s">
        <v>73</v>
      </c>
      <c r="V3475" s="2" t="s">
        <v>74</v>
      </c>
      <c r="W3475" s="4">
        <v>803817.8</v>
      </c>
      <c r="X3475" s="4">
        <v>454331.95</v>
      </c>
      <c r="Y3475" s="4">
        <v>1258149.75</v>
      </c>
      <c r="Z3475" s="2">
        <v>29</v>
      </c>
      <c r="AA3475" s="2" t="s">
        <v>57</v>
      </c>
      <c r="AB3475" s="2" t="s">
        <v>15732</v>
      </c>
      <c r="AC3475" s="2" t="s">
        <v>138</v>
      </c>
      <c r="AD3475" s="2" t="s">
        <v>76</v>
      </c>
      <c r="AE3475" s="5">
        <v>71.739999999999995</v>
      </c>
      <c r="AF3475" s="2">
        <v>1</v>
      </c>
      <c r="AG3475" s="2" t="s">
        <v>77</v>
      </c>
      <c r="AH3475" s="2">
        <v>13</v>
      </c>
      <c r="AI3475" s="6" t="str">
        <f t="shared" si="162"/>
        <v>45-54</v>
      </c>
      <c r="AJ3475" s="11">
        <f>YEAR(tbl_LoanData[[#This Row],[Application Date]])</f>
        <v>2024</v>
      </c>
      <c r="AK3475" s="11" t="str">
        <f>TEXT(tbl_LoanData[[#This Row],[Application Date]],"MMMM")</f>
        <v>August</v>
      </c>
      <c r="AL3475" s="12">
        <f>DATE(YEAR(tbl_LoanData[[#This Row],[Application Date]]),MONTH(tbl_LoanData[[#This Row],[Application Date]]),1)</f>
        <v>45505</v>
      </c>
      <c r="AM3475" s="14">
        <f ca="1">IF(AND(tbl_LoanData[[#This Row],[Application Date]]&gt;=EOMONTH(TODAY(),-1)+1,tbl_LoanData[[#This Row],[Application Date]]&lt;=TODAY()),tbl_LoanData[[#This Row],[Loan Amount]],0)</f>
        <v>0</v>
      </c>
      <c r="AN3475" s="14">
        <f>tbl_LoanData[[#This Row],[Amount Paid]]-(Q3475-X3475)</f>
        <v>185649.75</v>
      </c>
      <c r="AO3475" s="14">
        <f>IF(tbl_LoanData[[#This Row],[Application Status]]="Approved",1,0)</f>
        <v>1</v>
      </c>
      <c r="AP3475" s="22" t="str">
        <f t="shared" ca="1" si="163"/>
        <v/>
      </c>
      <c r="AQ3475" s="22" t="str">
        <f t="shared" ca="1" si="164"/>
        <v/>
      </c>
    </row>
    <row r="3476" spans="1:43" ht="14.4" customHeight="1" x14ac:dyDescent="0.3">
      <c r="A3476" s="2" t="s">
        <v>10639</v>
      </c>
      <c r="B3476" s="2" t="s">
        <v>10640</v>
      </c>
      <c r="C3476" s="2" t="s">
        <v>322</v>
      </c>
      <c r="D3476" s="2" t="s">
        <v>142</v>
      </c>
      <c r="E3476" s="2" t="s">
        <v>402</v>
      </c>
      <c r="F3476" s="2">
        <v>56</v>
      </c>
      <c r="G3476" s="2" t="s">
        <v>83</v>
      </c>
      <c r="H3476" s="2" t="s">
        <v>372</v>
      </c>
      <c r="I3476" s="2" t="s">
        <v>43</v>
      </c>
      <c r="J3476" s="3">
        <v>45513</v>
      </c>
      <c r="K3476" s="3">
        <v>45525</v>
      </c>
      <c r="L3476" s="2" t="s">
        <v>40</v>
      </c>
      <c r="M3476" s="2" t="s">
        <v>71</v>
      </c>
      <c r="N3476" s="2" t="s">
        <v>137</v>
      </c>
      <c r="O3476" s="4">
        <v>1356000</v>
      </c>
      <c r="P3476" s="4">
        <v>248800</v>
      </c>
      <c r="Q3476" s="4">
        <v>1107200</v>
      </c>
      <c r="R3476" s="2">
        <v>36</v>
      </c>
      <c r="S3476" s="5">
        <v>5.7</v>
      </c>
      <c r="T3476" s="4">
        <v>36014.76</v>
      </c>
      <c r="U3476" s="2" t="s">
        <v>73</v>
      </c>
      <c r="V3476" s="2" t="s">
        <v>74</v>
      </c>
      <c r="W3476" s="4">
        <v>864354.24</v>
      </c>
      <c r="X3476" s="4">
        <v>432176.96</v>
      </c>
      <c r="Y3476" s="4">
        <v>1296531.2</v>
      </c>
      <c r="Z3476" s="2">
        <v>0</v>
      </c>
      <c r="AA3476" s="2" t="s">
        <v>56</v>
      </c>
      <c r="AB3476" s="2" t="s">
        <v>15729</v>
      </c>
      <c r="AC3476" s="2" t="s">
        <v>121</v>
      </c>
      <c r="AD3476" s="2" t="s">
        <v>76</v>
      </c>
      <c r="AE3476" s="5">
        <v>81.650000000000006</v>
      </c>
      <c r="AF3476" s="2">
        <v>0</v>
      </c>
      <c r="AG3476" s="2" t="s">
        <v>77</v>
      </c>
      <c r="AH3476" s="2">
        <v>12</v>
      </c>
      <c r="AI3476" s="6" t="str">
        <f t="shared" si="162"/>
        <v>55-64</v>
      </c>
      <c r="AJ3476" s="11">
        <f>YEAR(tbl_LoanData[[#This Row],[Application Date]])</f>
        <v>2024</v>
      </c>
      <c r="AK3476" s="11" t="str">
        <f>TEXT(tbl_LoanData[[#This Row],[Application Date]],"MMMM")</f>
        <v>August</v>
      </c>
      <c r="AL3476" s="12">
        <f>DATE(YEAR(tbl_LoanData[[#This Row],[Application Date]]),MONTH(tbl_LoanData[[#This Row],[Application Date]]),1)</f>
        <v>45505</v>
      </c>
      <c r="AM3476" s="14">
        <f ca="1">IF(AND(tbl_LoanData[[#This Row],[Application Date]]&gt;=EOMONTH(TODAY(),-1)+1,tbl_LoanData[[#This Row],[Application Date]]&lt;=TODAY()),tbl_LoanData[[#This Row],[Loan Amount]],0)</f>
        <v>0</v>
      </c>
      <c r="AN3476" s="14">
        <f>tbl_LoanData[[#This Row],[Amount Paid]]-(Q3476-X3476)</f>
        <v>189331.19999999995</v>
      </c>
      <c r="AO3476" s="14">
        <f>IF(tbl_LoanData[[#This Row],[Application Status]]="Approved",1,0)</f>
        <v>1</v>
      </c>
      <c r="AP3476" s="22" t="str">
        <f t="shared" ca="1" si="163"/>
        <v/>
      </c>
      <c r="AQ3476" s="22" t="str">
        <f t="shared" ca="1" si="164"/>
        <v/>
      </c>
    </row>
    <row r="3477" spans="1:43" ht="14.4" customHeight="1" x14ac:dyDescent="0.3">
      <c r="A3477" s="2" t="s">
        <v>10721</v>
      </c>
      <c r="B3477" s="2" t="s">
        <v>10722</v>
      </c>
      <c r="C3477" s="2" t="s">
        <v>429</v>
      </c>
      <c r="D3477" s="2" t="s">
        <v>182</v>
      </c>
      <c r="E3477" s="2" t="s">
        <v>204</v>
      </c>
      <c r="F3477" s="2">
        <v>41</v>
      </c>
      <c r="G3477" s="2" t="s">
        <v>83</v>
      </c>
      <c r="H3477" s="2" t="s">
        <v>70</v>
      </c>
      <c r="I3477" s="2" t="s">
        <v>50</v>
      </c>
      <c r="J3477" s="3">
        <v>45522</v>
      </c>
      <c r="K3477" s="3">
        <v>45529</v>
      </c>
      <c r="L3477" s="2" t="s">
        <v>36</v>
      </c>
      <c r="M3477" s="2" t="s">
        <v>94</v>
      </c>
      <c r="N3477" s="2" t="s">
        <v>212</v>
      </c>
      <c r="O3477" s="4">
        <v>1049000</v>
      </c>
      <c r="P3477" s="4">
        <v>198900</v>
      </c>
      <c r="Q3477" s="4">
        <v>850100</v>
      </c>
      <c r="R3477" s="2">
        <v>36</v>
      </c>
      <c r="S3477" s="5">
        <v>13.95</v>
      </c>
      <c r="T3477" s="4">
        <v>33496.300000000003</v>
      </c>
      <c r="U3477" s="2" t="s">
        <v>73</v>
      </c>
      <c r="V3477" s="2" t="s">
        <v>74</v>
      </c>
      <c r="W3477" s="4">
        <v>736918.6</v>
      </c>
      <c r="X3477" s="4">
        <v>468948.25</v>
      </c>
      <c r="Y3477" s="4">
        <v>1205866.8500000001</v>
      </c>
      <c r="Z3477" s="2">
        <v>60</v>
      </c>
      <c r="AA3477" s="2" t="s">
        <v>58</v>
      </c>
      <c r="AB3477" s="2" t="s">
        <v>15729</v>
      </c>
      <c r="AC3477" s="2" t="s">
        <v>87</v>
      </c>
      <c r="AD3477" s="2" t="s">
        <v>76</v>
      </c>
      <c r="AE3477" s="5">
        <v>81.040000000000006</v>
      </c>
      <c r="AF3477" s="2">
        <v>2</v>
      </c>
      <c r="AG3477" s="2" t="s">
        <v>15718</v>
      </c>
      <c r="AH3477" s="2">
        <v>7</v>
      </c>
      <c r="AI3477" s="6" t="str">
        <f t="shared" si="162"/>
        <v>35-44</v>
      </c>
      <c r="AJ3477" s="11">
        <f>YEAR(tbl_LoanData[[#This Row],[Application Date]])</f>
        <v>2024</v>
      </c>
      <c r="AK3477" s="11" t="str">
        <f>TEXT(tbl_LoanData[[#This Row],[Application Date]],"MMMM")</f>
        <v>August</v>
      </c>
      <c r="AL3477" s="12">
        <f>DATE(YEAR(tbl_LoanData[[#This Row],[Application Date]]),MONTH(tbl_LoanData[[#This Row],[Application Date]]),1)</f>
        <v>45505</v>
      </c>
      <c r="AM3477" s="14">
        <f ca="1">IF(AND(tbl_LoanData[[#This Row],[Application Date]]&gt;=EOMONTH(TODAY(),-1)+1,tbl_LoanData[[#This Row],[Application Date]]&lt;=TODAY()),tbl_LoanData[[#This Row],[Loan Amount]],0)</f>
        <v>0</v>
      </c>
      <c r="AN3477" s="14">
        <f>tbl_LoanData[[#This Row],[Amount Paid]]-(Q3477-X3477)</f>
        <v>355766.85</v>
      </c>
      <c r="AO3477" s="14">
        <f>IF(tbl_LoanData[[#This Row],[Application Status]]="Approved",1,0)</f>
        <v>1</v>
      </c>
      <c r="AP3477" s="22" t="str">
        <f t="shared" ca="1" si="163"/>
        <v/>
      </c>
      <c r="AQ3477" s="22" t="str">
        <f t="shared" ca="1" si="164"/>
        <v/>
      </c>
    </row>
    <row r="3478" spans="1:43" x14ac:dyDescent="0.3">
      <c r="A3478" s="2" t="s">
        <v>10727</v>
      </c>
      <c r="B3478" s="2" t="s">
        <v>10728</v>
      </c>
      <c r="C3478" s="2" t="s">
        <v>1102</v>
      </c>
      <c r="D3478" s="2" t="s">
        <v>117</v>
      </c>
      <c r="E3478" s="2" t="s">
        <v>150</v>
      </c>
      <c r="F3478" s="2">
        <v>30</v>
      </c>
      <c r="G3478" s="2" t="s">
        <v>69</v>
      </c>
      <c r="H3478" s="2" t="s">
        <v>70</v>
      </c>
      <c r="I3478" s="2" t="s">
        <v>50</v>
      </c>
      <c r="J3478" s="3">
        <v>45505</v>
      </c>
      <c r="K3478" s="3"/>
      <c r="L3478" s="2" t="s">
        <v>36</v>
      </c>
      <c r="M3478" s="2" t="s">
        <v>85</v>
      </c>
      <c r="N3478" s="2" t="s">
        <v>344</v>
      </c>
      <c r="O3478" s="4">
        <v>1431000</v>
      </c>
      <c r="P3478" s="4">
        <v>387300</v>
      </c>
      <c r="Q3478" s="4">
        <v>1043700</v>
      </c>
      <c r="R3478" s="2">
        <v>36</v>
      </c>
      <c r="S3478" s="5">
        <v>10.08</v>
      </c>
      <c r="T3478" s="4">
        <v>37758.75</v>
      </c>
      <c r="U3478" s="2" t="s">
        <v>113</v>
      </c>
      <c r="V3478" s="2" t="s">
        <v>97</v>
      </c>
      <c r="W3478" s="4">
        <v>0</v>
      </c>
      <c r="X3478" s="4">
        <v>0</v>
      </c>
      <c r="Y3478" s="4">
        <v>1359314.88</v>
      </c>
      <c r="Z3478" s="2">
        <v>0</v>
      </c>
      <c r="AA3478" s="2" t="s">
        <v>97</v>
      </c>
      <c r="AB3478" s="2" t="s">
        <v>15729</v>
      </c>
      <c r="AC3478" s="2" t="s">
        <v>360</v>
      </c>
      <c r="AD3478" s="2" t="s">
        <v>76</v>
      </c>
      <c r="AE3478" s="5">
        <v>72.94</v>
      </c>
      <c r="AF3478" s="2">
        <v>0</v>
      </c>
      <c r="AG3478" s="2" t="s">
        <v>97</v>
      </c>
      <c r="AH3478" s="2"/>
      <c r="AI3478" s="6" t="str">
        <f t="shared" si="162"/>
        <v>25-34</v>
      </c>
      <c r="AJ3478" s="11">
        <f>YEAR(tbl_LoanData[[#This Row],[Application Date]])</f>
        <v>2024</v>
      </c>
      <c r="AK3478" s="11" t="str">
        <f>TEXT(tbl_LoanData[[#This Row],[Application Date]],"MMMM")</f>
        <v>August</v>
      </c>
      <c r="AL3478" s="12">
        <f>DATE(YEAR(tbl_LoanData[[#This Row],[Application Date]]),MONTH(tbl_LoanData[[#This Row],[Application Date]]),1)</f>
        <v>45505</v>
      </c>
      <c r="AM3478" s="14">
        <f ca="1">IF(AND(tbl_LoanData[[#This Row],[Application Date]]&gt;=EOMONTH(TODAY(),-1)+1,tbl_LoanData[[#This Row],[Application Date]]&lt;=TODAY()),tbl_LoanData[[#This Row],[Loan Amount]],0)</f>
        <v>0</v>
      </c>
      <c r="AN3478" s="14">
        <f>tbl_LoanData[[#This Row],[Amount Paid]]-(Q3478-X3478)</f>
        <v>-1043700</v>
      </c>
      <c r="AO3478" s="14">
        <f>IF(tbl_LoanData[[#This Row],[Application Status]]="Approved",1,0)</f>
        <v>0</v>
      </c>
      <c r="AP3478" s="22" t="str">
        <f t="shared" ca="1" si="163"/>
        <v/>
      </c>
      <c r="AQ3478" s="22" t="str">
        <f t="shared" ca="1" si="164"/>
        <v/>
      </c>
    </row>
    <row r="3479" spans="1:43" x14ac:dyDescent="0.3">
      <c r="A3479" s="2" t="s">
        <v>10877</v>
      </c>
      <c r="B3479" s="2" t="s">
        <v>10878</v>
      </c>
      <c r="C3479" s="2" t="s">
        <v>546</v>
      </c>
      <c r="D3479" s="2" t="s">
        <v>232</v>
      </c>
      <c r="E3479" s="2" t="s">
        <v>209</v>
      </c>
      <c r="F3479" s="2">
        <v>42</v>
      </c>
      <c r="G3479" s="2" t="s">
        <v>83</v>
      </c>
      <c r="H3479" s="2" t="s">
        <v>318</v>
      </c>
      <c r="I3479" s="2" t="s">
        <v>42</v>
      </c>
      <c r="J3479" s="3">
        <v>45508</v>
      </c>
      <c r="K3479" s="3">
        <v>45520</v>
      </c>
      <c r="L3479" s="2" t="s">
        <v>37</v>
      </c>
      <c r="M3479" s="2" t="s">
        <v>260</v>
      </c>
      <c r="N3479" s="2" t="s">
        <v>261</v>
      </c>
      <c r="O3479" s="4">
        <v>105000</v>
      </c>
      <c r="P3479" s="4">
        <v>41500</v>
      </c>
      <c r="Q3479" s="4">
        <v>63500</v>
      </c>
      <c r="R3479" s="2">
        <v>24</v>
      </c>
      <c r="S3479" s="5">
        <v>6.07</v>
      </c>
      <c r="T3479" s="4">
        <v>2967.04</v>
      </c>
      <c r="U3479" s="2" t="s">
        <v>73</v>
      </c>
      <c r="V3479" s="2" t="s">
        <v>33</v>
      </c>
      <c r="W3479" s="4">
        <v>71208.899999999994</v>
      </c>
      <c r="X3479" s="4">
        <v>0</v>
      </c>
      <c r="Y3479" s="4">
        <v>71208.899999999994</v>
      </c>
      <c r="Z3479" s="2">
        <v>0</v>
      </c>
      <c r="AA3479" s="2" t="s">
        <v>56</v>
      </c>
      <c r="AB3479" s="2" t="s">
        <v>15729</v>
      </c>
      <c r="AC3479" s="2" t="s">
        <v>87</v>
      </c>
      <c r="AD3479" s="2" t="s">
        <v>76</v>
      </c>
      <c r="AE3479" s="5">
        <v>60.48</v>
      </c>
      <c r="AF3479" s="2">
        <v>0</v>
      </c>
      <c r="AG3479" s="2" t="s">
        <v>77</v>
      </c>
      <c r="AH3479" s="2">
        <v>12</v>
      </c>
      <c r="AI3479" s="6" t="str">
        <f t="shared" si="162"/>
        <v>35-44</v>
      </c>
      <c r="AJ3479" s="11">
        <f>YEAR(tbl_LoanData[[#This Row],[Application Date]])</f>
        <v>2024</v>
      </c>
      <c r="AK3479" s="11" t="str">
        <f>TEXT(tbl_LoanData[[#This Row],[Application Date]],"MMMM")</f>
        <v>August</v>
      </c>
      <c r="AL3479" s="12">
        <f>DATE(YEAR(tbl_LoanData[[#This Row],[Application Date]]),MONTH(tbl_LoanData[[#This Row],[Application Date]]),1)</f>
        <v>45505</v>
      </c>
      <c r="AM3479" s="14">
        <f ca="1">IF(AND(tbl_LoanData[[#This Row],[Application Date]]&gt;=EOMONTH(TODAY(),-1)+1,tbl_LoanData[[#This Row],[Application Date]]&lt;=TODAY()),tbl_LoanData[[#This Row],[Loan Amount]],0)</f>
        <v>0</v>
      </c>
      <c r="AN3479" s="14">
        <f>tbl_LoanData[[#This Row],[Amount Paid]]-(Q3479-X3479)</f>
        <v>7708.8999999999942</v>
      </c>
      <c r="AO3479" s="14">
        <f>IF(tbl_LoanData[[#This Row],[Application Status]]="Approved",1,0)</f>
        <v>1</v>
      </c>
      <c r="AP3479" s="22" t="str">
        <f t="shared" ca="1" si="163"/>
        <v/>
      </c>
      <c r="AQ3479" s="22" t="str">
        <f t="shared" ca="1" si="164"/>
        <v/>
      </c>
    </row>
    <row r="3480" spans="1:43" ht="14.4" customHeight="1" x14ac:dyDescent="0.3">
      <c r="A3480" s="2" t="s">
        <v>11031</v>
      </c>
      <c r="B3480" s="2" t="s">
        <v>11032</v>
      </c>
      <c r="C3480" s="2" t="s">
        <v>347</v>
      </c>
      <c r="D3480" s="2" t="s">
        <v>232</v>
      </c>
      <c r="E3480" s="2" t="s">
        <v>118</v>
      </c>
      <c r="F3480" s="2">
        <v>46</v>
      </c>
      <c r="G3480" s="2" t="s">
        <v>69</v>
      </c>
      <c r="H3480" s="2" t="s">
        <v>318</v>
      </c>
      <c r="I3480" s="2" t="s">
        <v>42</v>
      </c>
      <c r="J3480" s="3">
        <v>45509</v>
      </c>
      <c r="K3480" s="3">
        <v>45517</v>
      </c>
      <c r="L3480" s="2" t="s">
        <v>40</v>
      </c>
      <c r="M3480" s="2" t="s">
        <v>111</v>
      </c>
      <c r="N3480" s="2" t="s">
        <v>120</v>
      </c>
      <c r="O3480" s="4">
        <v>1532000</v>
      </c>
      <c r="P3480" s="4">
        <v>241600</v>
      </c>
      <c r="Q3480" s="4">
        <v>1290400</v>
      </c>
      <c r="R3480" s="2">
        <v>36</v>
      </c>
      <c r="S3480" s="5">
        <v>5.14</v>
      </c>
      <c r="T3480" s="4">
        <v>41371.660000000003</v>
      </c>
      <c r="U3480" s="2" t="s">
        <v>73</v>
      </c>
      <c r="V3480" s="2" t="s">
        <v>74</v>
      </c>
      <c r="W3480" s="4">
        <v>992919.84</v>
      </c>
      <c r="X3480" s="4">
        <v>496459.84</v>
      </c>
      <c r="Y3480" s="4">
        <v>1489379.68</v>
      </c>
      <c r="Z3480" s="2">
        <v>0</v>
      </c>
      <c r="AA3480" s="2" t="s">
        <v>56</v>
      </c>
      <c r="AB3480" s="2" t="s">
        <v>15733</v>
      </c>
      <c r="AC3480" s="2" t="s">
        <v>87</v>
      </c>
      <c r="AD3480" s="2" t="s">
        <v>76</v>
      </c>
      <c r="AE3480" s="5">
        <v>84.23</v>
      </c>
      <c r="AF3480" s="2">
        <v>0</v>
      </c>
      <c r="AG3480" s="2" t="s">
        <v>77</v>
      </c>
      <c r="AH3480" s="2">
        <v>8</v>
      </c>
      <c r="AI3480" s="6" t="str">
        <f t="shared" si="162"/>
        <v>45-54</v>
      </c>
      <c r="AJ3480" s="11">
        <f>YEAR(tbl_LoanData[[#This Row],[Application Date]])</f>
        <v>2024</v>
      </c>
      <c r="AK3480" s="11" t="str">
        <f>TEXT(tbl_LoanData[[#This Row],[Application Date]],"MMMM")</f>
        <v>August</v>
      </c>
      <c r="AL3480" s="12">
        <f>DATE(YEAR(tbl_LoanData[[#This Row],[Application Date]]),MONTH(tbl_LoanData[[#This Row],[Application Date]]),1)</f>
        <v>45505</v>
      </c>
      <c r="AM3480" s="14">
        <f ca="1">IF(AND(tbl_LoanData[[#This Row],[Application Date]]&gt;=EOMONTH(TODAY(),-1)+1,tbl_LoanData[[#This Row],[Application Date]]&lt;=TODAY()),tbl_LoanData[[#This Row],[Loan Amount]],0)</f>
        <v>0</v>
      </c>
      <c r="AN3480" s="14">
        <f>tbl_LoanData[[#This Row],[Amount Paid]]-(Q3480-X3480)</f>
        <v>198979.68000000005</v>
      </c>
      <c r="AO3480" s="14">
        <f>IF(tbl_LoanData[[#This Row],[Application Status]]="Approved",1,0)</f>
        <v>1</v>
      </c>
      <c r="AP3480" s="22" t="str">
        <f t="shared" ca="1" si="163"/>
        <v/>
      </c>
      <c r="AQ3480" s="22" t="str">
        <f t="shared" ca="1" si="164"/>
        <v/>
      </c>
    </row>
    <row r="3481" spans="1:43" ht="14.4" customHeight="1" x14ac:dyDescent="0.3">
      <c r="A3481" s="2" t="s">
        <v>11099</v>
      </c>
      <c r="B3481" s="2" t="s">
        <v>11100</v>
      </c>
      <c r="C3481" s="2" t="s">
        <v>227</v>
      </c>
      <c r="D3481" s="2" t="s">
        <v>209</v>
      </c>
      <c r="E3481" s="2" t="s">
        <v>385</v>
      </c>
      <c r="F3481" s="2">
        <v>22</v>
      </c>
      <c r="G3481" s="2" t="s">
        <v>69</v>
      </c>
      <c r="H3481" s="2" t="s">
        <v>177</v>
      </c>
      <c r="I3481" s="2" t="s">
        <v>43</v>
      </c>
      <c r="J3481" s="3">
        <v>45507</v>
      </c>
      <c r="K3481" s="3">
        <v>45516</v>
      </c>
      <c r="L3481" s="2" t="s">
        <v>36</v>
      </c>
      <c r="M3481" s="2" t="s">
        <v>71</v>
      </c>
      <c r="N3481" s="2" t="s">
        <v>162</v>
      </c>
      <c r="O3481" s="4">
        <v>979000</v>
      </c>
      <c r="P3481" s="4">
        <v>296700</v>
      </c>
      <c r="Q3481" s="4">
        <v>682300</v>
      </c>
      <c r="R3481" s="2">
        <v>48</v>
      </c>
      <c r="S3481" s="5">
        <v>5.52</v>
      </c>
      <c r="T3481" s="4">
        <v>17353.16</v>
      </c>
      <c r="U3481" s="2" t="s">
        <v>73</v>
      </c>
      <c r="V3481" s="2" t="s">
        <v>74</v>
      </c>
      <c r="W3481" s="4">
        <v>416475.84</v>
      </c>
      <c r="X3481" s="4">
        <v>416476</v>
      </c>
      <c r="Y3481" s="4">
        <v>832951.84</v>
      </c>
      <c r="Z3481" s="2">
        <v>0</v>
      </c>
      <c r="AA3481" s="2" t="s">
        <v>56</v>
      </c>
      <c r="AB3481" s="2" t="s">
        <v>15728</v>
      </c>
      <c r="AC3481" s="2" t="s">
        <v>138</v>
      </c>
      <c r="AD3481" s="2" t="s">
        <v>76</v>
      </c>
      <c r="AE3481" s="5">
        <v>69.69</v>
      </c>
      <c r="AF3481" s="2">
        <v>0</v>
      </c>
      <c r="AG3481" s="2" t="s">
        <v>77</v>
      </c>
      <c r="AH3481" s="2">
        <v>9</v>
      </c>
      <c r="AI3481" s="6" t="str">
        <f t="shared" si="162"/>
        <v>18-24</v>
      </c>
      <c r="AJ3481" s="11">
        <f>YEAR(tbl_LoanData[[#This Row],[Application Date]])</f>
        <v>2024</v>
      </c>
      <c r="AK3481" s="11" t="str">
        <f>TEXT(tbl_LoanData[[#This Row],[Application Date]],"MMMM")</f>
        <v>August</v>
      </c>
      <c r="AL3481" s="12">
        <f>DATE(YEAR(tbl_LoanData[[#This Row],[Application Date]]),MONTH(tbl_LoanData[[#This Row],[Application Date]]),1)</f>
        <v>45505</v>
      </c>
      <c r="AM3481" s="14">
        <f ca="1">IF(AND(tbl_LoanData[[#This Row],[Application Date]]&gt;=EOMONTH(TODAY(),-1)+1,tbl_LoanData[[#This Row],[Application Date]]&lt;=TODAY()),tbl_LoanData[[#This Row],[Loan Amount]],0)</f>
        <v>0</v>
      </c>
      <c r="AN3481" s="14">
        <f>tbl_LoanData[[#This Row],[Amount Paid]]-(Q3481-X3481)</f>
        <v>150651.84000000003</v>
      </c>
      <c r="AO3481" s="14">
        <f>IF(tbl_LoanData[[#This Row],[Application Status]]="Approved",1,0)</f>
        <v>1</v>
      </c>
      <c r="AP3481" s="22" t="str">
        <f t="shared" ca="1" si="163"/>
        <v/>
      </c>
      <c r="AQ3481" s="22" t="str">
        <f t="shared" ca="1" si="164"/>
        <v/>
      </c>
    </row>
    <row r="3482" spans="1:43" ht="14.4" customHeight="1" x14ac:dyDescent="0.3">
      <c r="A3482" s="2" t="s">
        <v>11279</v>
      </c>
      <c r="B3482" s="2" t="s">
        <v>11280</v>
      </c>
      <c r="C3482" s="2" t="s">
        <v>322</v>
      </c>
      <c r="D3482" s="2" t="s">
        <v>311</v>
      </c>
      <c r="E3482" s="2" t="s">
        <v>465</v>
      </c>
      <c r="F3482" s="2">
        <v>47</v>
      </c>
      <c r="G3482" s="2" t="s">
        <v>83</v>
      </c>
      <c r="H3482" s="2" t="s">
        <v>119</v>
      </c>
      <c r="I3482" s="2" t="s">
        <v>43</v>
      </c>
      <c r="J3482" s="3">
        <v>45513</v>
      </c>
      <c r="K3482" s="3">
        <v>45529</v>
      </c>
      <c r="L3482" s="2" t="s">
        <v>36</v>
      </c>
      <c r="M3482" s="2" t="s">
        <v>85</v>
      </c>
      <c r="N3482" s="2" t="s">
        <v>624</v>
      </c>
      <c r="O3482" s="4">
        <v>1259000</v>
      </c>
      <c r="P3482" s="4">
        <v>298800</v>
      </c>
      <c r="Q3482" s="4">
        <v>960200</v>
      </c>
      <c r="R3482" s="2">
        <v>48</v>
      </c>
      <c r="S3482" s="5">
        <v>10.32</v>
      </c>
      <c r="T3482" s="4">
        <v>28261.89</v>
      </c>
      <c r="U3482" s="2" t="s">
        <v>73</v>
      </c>
      <c r="V3482" s="2" t="s">
        <v>74</v>
      </c>
      <c r="W3482" s="4">
        <v>678285.36</v>
      </c>
      <c r="X3482" s="4">
        <v>678285.2</v>
      </c>
      <c r="Y3482" s="4">
        <v>1356570.56</v>
      </c>
      <c r="Z3482" s="2">
        <v>0</v>
      </c>
      <c r="AA3482" s="2" t="s">
        <v>56</v>
      </c>
      <c r="AB3482" s="2" t="s">
        <v>15727</v>
      </c>
      <c r="AC3482" s="2" t="s">
        <v>87</v>
      </c>
      <c r="AD3482" s="2" t="s">
        <v>76</v>
      </c>
      <c r="AE3482" s="5">
        <v>76.27</v>
      </c>
      <c r="AF3482" s="2">
        <v>0</v>
      </c>
      <c r="AG3482" s="2" t="s">
        <v>77</v>
      </c>
      <c r="AH3482" s="2">
        <v>16</v>
      </c>
      <c r="AI3482" s="6" t="str">
        <f t="shared" si="162"/>
        <v>45-54</v>
      </c>
      <c r="AJ3482" s="11">
        <f>YEAR(tbl_LoanData[[#This Row],[Application Date]])</f>
        <v>2024</v>
      </c>
      <c r="AK3482" s="11" t="str">
        <f>TEXT(tbl_LoanData[[#This Row],[Application Date]],"MMMM")</f>
        <v>August</v>
      </c>
      <c r="AL3482" s="12">
        <f>DATE(YEAR(tbl_LoanData[[#This Row],[Application Date]]),MONTH(tbl_LoanData[[#This Row],[Application Date]]),1)</f>
        <v>45505</v>
      </c>
      <c r="AM3482" s="14">
        <f ca="1">IF(AND(tbl_LoanData[[#This Row],[Application Date]]&gt;=EOMONTH(TODAY(),-1)+1,tbl_LoanData[[#This Row],[Application Date]]&lt;=TODAY()),tbl_LoanData[[#This Row],[Loan Amount]],0)</f>
        <v>0</v>
      </c>
      <c r="AN3482" s="14">
        <f>tbl_LoanData[[#This Row],[Amount Paid]]-(Q3482-X3482)</f>
        <v>396370.55999999994</v>
      </c>
      <c r="AO3482" s="14">
        <f>IF(tbl_LoanData[[#This Row],[Application Status]]="Approved",1,0)</f>
        <v>1</v>
      </c>
      <c r="AP3482" s="22" t="str">
        <f t="shared" ca="1" si="163"/>
        <v/>
      </c>
      <c r="AQ3482" s="22" t="str">
        <f t="shared" ca="1" si="164"/>
        <v/>
      </c>
    </row>
    <row r="3483" spans="1:43" ht="14.4" customHeight="1" x14ac:dyDescent="0.3">
      <c r="A3483" s="2" t="s">
        <v>11307</v>
      </c>
      <c r="B3483" s="2" t="s">
        <v>11308</v>
      </c>
      <c r="C3483" s="2" t="s">
        <v>227</v>
      </c>
      <c r="D3483" s="2" t="s">
        <v>182</v>
      </c>
      <c r="E3483" s="2" t="s">
        <v>209</v>
      </c>
      <c r="F3483" s="2">
        <v>28</v>
      </c>
      <c r="G3483" s="2" t="s">
        <v>69</v>
      </c>
      <c r="H3483" s="2" t="s">
        <v>298</v>
      </c>
      <c r="I3483" s="2" t="s">
        <v>43</v>
      </c>
      <c r="J3483" s="3">
        <v>45508</v>
      </c>
      <c r="K3483" s="3"/>
      <c r="L3483" s="2" t="s">
        <v>36</v>
      </c>
      <c r="M3483" s="2" t="s">
        <v>71</v>
      </c>
      <c r="N3483" s="2" t="s">
        <v>162</v>
      </c>
      <c r="O3483" s="4">
        <v>986000</v>
      </c>
      <c r="P3483" s="4">
        <v>290300</v>
      </c>
      <c r="Q3483" s="4">
        <v>695700</v>
      </c>
      <c r="R3483" s="2">
        <v>48</v>
      </c>
      <c r="S3483" s="5">
        <v>13.51</v>
      </c>
      <c r="T3483" s="4">
        <v>22326.17</v>
      </c>
      <c r="U3483" s="2" t="s">
        <v>113</v>
      </c>
      <c r="V3483" s="2" t="s">
        <v>97</v>
      </c>
      <c r="W3483" s="4">
        <v>0</v>
      </c>
      <c r="X3483" s="4">
        <v>0</v>
      </c>
      <c r="Y3483" s="4">
        <v>1071656.28</v>
      </c>
      <c r="Z3483" s="2">
        <v>0</v>
      </c>
      <c r="AA3483" s="2" t="s">
        <v>97</v>
      </c>
      <c r="AB3483" s="2" t="s">
        <v>15730</v>
      </c>
      <c r="AC3483" s="2" t="s">
        <v>332</v>
      </c>
      <c r="AD3483" s="2" t="s">
        <v>76</v>
      </c>
      <c r="AE3483" s="5">
        <v>70.56</v>
      </c>
      <c r="AF3483" s="2">
        <v>0</v>
      </c>
      <c r="AG3483" s="2" t="s">
        <v>97</v>
      </c>
      <c r="AH3483" s="2"/>
      <c r="AI3483" s="6" t="str">
        <f t="shared" si="162"/>
        <v>25-34</v>
      </c>
      <c r="AJ3483" s="11">
        <f>YEAR(tbl_LoanData[[#This Row],[Application Date]])</f>
        <v>2024</v>
      </c>
      <c r="AK3483" s="11" t="str">
        <f>TEXT(tbl_LoanData[[#This Row],[Application Date]],"MMMM")</f>
        <v>August</v>
      </c>
      <c r="AL3483" s="12">
        <f>DATE(YEAR(tbl_LoanData[[#This Row],[Application Date]]),MONTH(tbl_LoanData[[#This Row],[Application Date]]),1)</f>
        <v>45505</v>
      </c>
      <c r="AM3483" s="14">
        <f ca="1">IF(AND(tbl_LoanData[[#This Row],[Application Date]]&gt;=EOMONTH(TODAY(),-1)+1,tbl_LoanData[[#This Row],[Application Date]]&lt;=TODAY()),tbl_LoanData[[#This Row],[Loan Amount]],0)</f>
        <v>0</v>
      </c>
      <c r="AN3483" s="14">
        <f>tbl_LoanData[[#This Row],[Amount Paid]]-(Q3483-X3483)</f>
        <v>-695700</v>
      </c>
      <c r="AO3483" s="14">
        <f>IF(tbl_LoanData[[#This Row],[Application Status]]="Approved",1,0)</f>
        <v>0</v>
      </c>
      <c r="AP3483" s="22" t="str">
        <f t="shared" ca="1" si="163"/>
        <v/>
      </c>
      <c r="AQ3483" s="22" t="str">
        <f t="shared" ca="1" si="164"/>
        <v/>
      </c>
    </row>
    <row r="3484" spans="1:43" ht="14.4" customHeight="1" x14ac:dyDescent="0.3">
      <c r="A3484" s="2" t="s">
        <v>11361</v>
      </c>
      <c r="B3484" s="2" t="s">
        <v>11362</v>
      </c>
      <c r="C3484" s="2" t="s">
        <v>986</v>
      </c>
      <c r="D3484" s="2" t="s">
        <v>82</v>
      </c>
      <c r="E3484" s="2" t="s">
        <v>385</v>
      </c>
      <c r="F3484" s="2">
        <v>33</v>
      </c>
      <c r="G3484" s="2" t="s">
        <v>83</v>
      </c>
      <c r="H3484" s="2" t="s">
        <v>298</v>
      </c>
      <c r="I3484" s="2" t="s">
        <v>43</v>
      </c>
      <c r="J3484" s="3">
        <v>45523</v>
      </c>
      <c r="K3484" s="3"/>
      <c r="L3484" s="2" t="s">
        <v>36</v>
      </c>
      <c r="M3484" s="2" t="s">
        <v>85</v>
      </c>
      <c r="N3484" s="2" t="s">
        <v>344</v>
      </c>
      <c r="O3484" s="4">
        <v>2155000</v>
      </c>
      <c r="P3484" s="4">
        <v>290200</v>
      </c>
      <c r="Q3484" s="4">
        <v>1864800</v>
      </c>
      <c r="R3484" s="2">
        <v>24</v>
      </c>
      <c r="S3484" s="5">
        <v>7.77</v>
      </c>
      <c r="T3484" s="4">
        <v>89774.58</v>
      </c>
      <c r="U3484" s="2" t="s">
        <v>96</v>
      </c>
      <c r="V3484" s="2" t="s">
        <v>97</v>
      </c>
      <c r="W3484" s="4">
        <v>0</v>
      </c>
      <c r="X3484" s="4">
        <v>0</v>
      </c>
      <c r="Y3484" s="4">
        <v>2154589.92</v>
      </c>
      <c r="Z3484" s="2">
        <v>0</v>
      </c>
      <c r="AA3484" s="2" t="s">
        <v>97</v>
      </c>
      <c r="AB3484" s="2" t="s">
        <v>15727</v>
      </c>
      <c r="AC3484" s="2" t="s">
        <v>106</v>
      </c>
      <c r="AD3484" s="2" t="s">
        <v>76</v>
      </c>
      <c r="AE3484" s="5">
        <v>86.53</v>
      </c>
      <c r="AF3484" s="2">
        <v>0</v>
      </c>
      <c r="AG3484" s="2" t="s">
        <v>97</v>
      </c>
      <c r="AH3484" s="2"/>
      <c r="AI3484" s="6" t="str">
        <f t="shared" si="162"/>
        <v>25-34</v>
      </c>
      <c r="AJ3484" s="11">
        <f>YEAR(tbl_LoanData[[#This Row],[Application Date]])</f>
        <v>2024</v>
      </c>
      <c r="AK3484" s="11" t="str">
        <f>TEXT(tbl_LoanData[[#This Row],[Application Date]],"MMMM")</f>
        <v>August</v>
      </c>
      <c r="AL3484" s="12">
        <f>DATE(YEAR(tbl_LoanData[[#This Row],[Application Date]]),MONTH(tbl_LoanData[[#This Row],[Application Date]]),1)</f>
        <v>45505</v>
      </c>
      <c r="AM3484" s="14">
        <f ca="1">IF(AND(tbl_LoanData[[#This Row],[Application Date]]&gt;=EOMONTH(TODAY(),-1)+1,tbl_LoanData[[#This Row],[Application Date]]&lt;=TODAY()),tbl_LoanData[[#This Row],[Loan Amount]],0)</f>
        <v>0</v>
      </c>
      <c r="AN3484" s="14">
        <f>tbl_LoanData[[#This Row],[Amount Paid]]-(Q3484-X3484)</f>
        <v>-1864800</v>
      </c>
      <c r="AO3484" s="14">
        <f>IF(tbl_LoanData[[#This Row],[Application Status]]="Approved",1,0)</f>
        <v>0</v>
      </c>
      <c r="AP3484" s="22" t="str">
        <f t="shared" ca="1" si="163"/>
        <v/>
      </c>
      <c r="AQ3484" s="22" t="str">
        <f t="shared" ca="1" si="164"/>
        <v/>
      </c>
    </row>
    <row r="3485" spans="1:43" ht="14.4" customHeight="1" x14ac:dyDescent="0.3">
      <c r="A3485" s="2" t="s">
        <v>11455</v>
      </c>
      <c r="B3485" s="2" t="s">
        <v>11456</v>
      </c>
      <c r="C3485" s="2" t="s">
        <v>181</v>
      </c>
      <c r="D3485" s="2" t="s">
        <v>142</v>
      </c>
      <c r="E3485" s="2" t="s">
        <v>255</v>
      </c>
      <c r="F3485" s="2">
        <v>32</v>
      </c>
      <c r="G3485" s="2" t="s">
        <v>83</v>
      </c>
      <c r="H3485" s="2" t="s">
        <v>516</v>
      </c>
      <c r="I3485" s="2" t="s">
        <v>53</v>
      </c>
      <c r="J3485" s="3">
        <v>45516</v>
      </c>
      <c r="K3485" s="3"/>
      <c r="L3485" s="2" t="s">
        <v>37</v>
      </c>
      <c r="M3485" s="2" t="s">
        <v>199</v>
      </c>
      <c r="N3485" s="2" t="s">
        <v>200</v>
      </c>
      <c r="O3485" s="4">
        <v>216000</v>
      </c>
      <c r="P3485" s="4">
        <v>22400</v>
      </c>
      <c r="Q3485" s="4">
        <v>193600</v>
      </c>
      <c r="R3485" s="2">
        <v>24</v>
      </c>
      <c r="S3485" s="5">
        <v>11.41</v>
      </c>
      <c r="T3485" s="4">
        <v>9907.48</v>
      </c>
      <c r="U3485" s="2" t="s">
        <v>96</v>
      </c>
      <c r="V3485" s="2" t="s">
        <v>97</v>
      </c>
      <c r="W3485" s="4">
        <v>0</v>
      </c>
      <c r="X3485" s="4">
        <v>0</v>
      </c>
      <c r="Y3485" s="4">
        <v>237779.52</v>
      </c>
      <c r="Z3485" s="2">
        <v>0</v>
      </c>
      <c r="AA3485" s="2" t="s">
        <v>97</v>
      </c>
      <c r="AB3485" s="2" t="s">
        <v>15730</v>
      </c>
      <c r="AC3485" s="2" t="s">
        <v>87</v>
      </c>
      <c r="AD3485" s="2" t="s">
        <v>76</v>
      </c>
      <c r="AE3485" s="5">
        <v>89.63</v>
      </c>
      <c r="AF3485" s="2">
        <v>0</v>
      </c>
      <c r="AG3485" s="2" t="s">
        <v>97</v>
      </c>
      <c r="AH3485" s="2"/>
      <c r="AI3485" s="6" t="str">
        <f t="shared" si="162"/>
        <v>25-34</v>
      </c>
      <c r="AJ3485" s="11">
        <f>YEAR(tbl_LoanData[[#This Row],[Application Date]])</f>
        <v>2024</v>
      </c>
      <c r="AK3485" s="11" t="str">
        <f>TEXT(tbl_LoanData[[#This Row],[Application Date]],"MMMM")</f>
        <v>August</v>
      </c>
      <c r="AL3485" s="12">
        <f>DATE(YEAR(tbl_LoanData[[#This Row],[Application Date]]),MONTH(tbl_LoanData[[#This Row],[Application Date]]),1)</f>
        <v>45505</v>
      </c>
      <c r="AM3485" s="14">
        <f ca="1">IF(AND(tbl_LoanData[[#This Row],[Application Date]]&gt;=EOMONTH(TODAY(),-1)+1,tbl_LoanData[[#This Row],[Application Date]]&lt;=TODAY()),tbl_LoanData[[#This Row],[Loan Amount]],0)</f>
        <v>0</v>
      </c>
      <c r="AN3485" s="14">
        <f>tbl_LoanData[[#This Row],[Amount Paid]]-(Q3485-X3485)</f>
        <v>-193600</v>
      </c>
      <c r="AO3485" s="14">
        <f>IF(tbl_LoanData[[#This Row],[Application Status]]="Approved",1,0)</f>
        <v>0</v>
      </c>
      <c r="AP3485" s="22" t="str">
        <f t="shared" ca="1" si="163"/>
        <v/>
      </c>
      <c r="AQ3485" s="22" t="str">
        <f t="shared" ca="1" si="164"/>
        <v/>
      </c>
    </row>
    <row r="3486" spans="1:43" ht="14.4" customHeight="1" x14ac:dyDescent="0.3">
      <c r="A3486" s="2" t="s">
        <v>11469</v>
      </c>
      <c r="B3486" s="2" t="s">
        <v>11470</v>
      </c>
      <c r="C3486" s="2" t="s">
        <v>393</v>
      </c>
      <c r="D3486" s="2" t="s">
        <v>268</v>
      </c>
      <c r="E3486" s="2" t="s">
        <v>465</v>
      </c>
      <c r="F3486" s="2">
        <v>40</v>
      </c>
      <c r="G3486" s="2" t="s">
        <v>83</v>
      </c>
      <c r="H3486" s="2" t="s">
        <v>265</v>
      </c>
      <c r="I3486" s="2" t="s">
        <v>44</v>
      </c>
      <c r="J3486" s="3">
        <v>45535</v>
      </c>
      <c r="K3486" s="3"/>
      <c r="L3486" s="2" t="s">
        <v>36</v>
      </c>
      <c r="M3486" s="2" t="s">
        <v>71</v>
      </c>
      <c r="N3486" s="2" t="s">
        <v>162</v>
      </c>
      <c r="O3486" s="4">
        <v>2131000</v>
      </c>
      <c r="P3486" s="4">
        <v>678600</v>
      </c>
      <c r="Q3486" s="4">
        <v>1452400</v>
      </c>
      <c r="R3486" s="2">
        <v>48</v>
      </c>
      <c r="S3486" s="5">
        <v>11.95</v>
      </c>
      <c r="T3486" s="4">
        <v>44721.82</v>
      </c>
      <c r="U3486" s="2" t="s">
        <v>96</v>
      </c>
      <c r="V3486" s="2" t="s">
        <v>97</v>
      </c>
      <c r="W3486" s="4">
        <v>0</v>
      </c>
      <c r="X3486" s="4">
        <v>0</v>
      </c>
      <c r="Y3486" s="4">
        <v>2146647.2000000002</v>
      </c>
      <c r="Z3486" s="2">
        <v>0</v>
      </c>
      <c r="AA3486" s="2" t="s">
        <v>97</v>
      </c>
      <c r="AB3486" s="2" t="s">
        <v>15732</v>
      </c>
      <c r="AC3486" s="2" t="s">
        <v>332</v>
      </c>
      <c r="AD3486" s="2" t="s">
        <v>76</v>
      </c>
      <c r="AE3486" s="5">
        <v>68.16</v>
      </c>
      <c r="AF3486" s="2">
        <v>0</v>
      </c>
      <c r="AG3486" s="2" t="s">
        <v>97</v>
      </c>
      <c r="AH3486" s="2"/>
      <c r="AI3486" s="6" t="str">
        <f t="shared" si="162"/>
        <v>35-44</v>
      </c>
      <c r="AJ3486" s="11">
        <f>YEAR(tbl_LoanData[[#This Row],[Application Date]])</f>
        <v>2024</v>
      </c>
      <c r="AK3486" s="11" t="str">
        <f>TEXT(tbl_LoanData[[#This Row],[Application Date]],"MMMM")</f>
        <v>August</v>
      </c>
      <c r="AL3486" s="12">
        <f>DATE(YEAR(tbl_LoanData[[#This Row],[Application Date]]),MONTH(tbl_LoanData[[#This Row],[Application Date]]),1)</f>
        <v>45505</v>
      </c>
      <c r="AM3486" s="14">
        <f ca="1">IF(AND(tbl_LoanData[[#This Row],[Application Date]]&gt;=EOMONTH(TODAY(),-1)+1,tbl_LoanData[[#This Row],[Application Date]]&lt;=TODAY()),tbl_LoanData[[#This Row],[Loan Amount]],0)</f>
        <v>0</v>
      </c>
      <c r="AN3486" s="14">
        <f>tbl_LoanData[[#This Row],[Amount Paid]]-(Q3486-X3486)</f>
        <v>-1452400</v>
      </c>
      <c r="AO3486" s="14">
        <f>IF(tbl_LoanData[[#This Row],[Application Status]]="Approved",1,0)</f>
        <v>0</v>
      </c>
      <c r="AP3486" s="22" t="str">
        <f t="shared" ca="1" si="163"/>
        <v/>
      </c>
      <c r="AQ3486" s="22" t="str">
        <f t="shared" ca="1" si="164"/>
        <v/>
      </c>
    </row>
    <row r="3487" spans="1:43" ht="14.4" customHeight="1" x14ac:dyDescent="0.3">
      <c r="A3487" s="2" t="s">
        <v>11683</v>
      </c>
      <c r="B3487" s="2" t="s">
        <v>11684</v>
      </c>
      <c r="C3487" s="2" t="s">
        <v>227</v>
      </c>
      <c r="D3487" s="2" t="s">
        <v>81</v>
      </c>
      <c r="E3487" s="2" t="s">
        <v>150</v>
      </c>
      <c r="F3487" s="2">
        <v>59</v>
      </c>
      <c r="G3487" s="2" t="s">
        <v>69</v>
      </c>
      <c r="H3487" s="2" t="s">
        <v>250</v>
      </c>
      <c r="I3487" s="2" t="s">
        <v>52</v>
      </c>
      <c r="J3487" s="3">
        <v>45517</v>
      </c>
      <c r="K3487" s="3">
        <v>45535</v>
      </c>
      <c r="L3487" s="2" t="s">
        <v>36</v>
      </c>
      <c r="M3487" s="2" t="s">
        <v>111</v>
      </c>
      <c r="N3487" s="2" t="s">
        <v>350</v>
      </c>
      <c r="O3487" s="4">
        <v>1639000</v>
      </c>
      <c r="P3487" s="4">
        <v>479200</v>
      </c>
      <c r="Q3487" s="4">
        <v>1159800</v>
      </c>
      <c r="R3487" s="2">
        <v>48</v>
      </c>
      <c r="S3487" s="5">
        <v>13.67</v>
      </c>
      <c r="T3487" s="4">
        <v>37374.559999999998</v>
      </c>
      <c r="U3487" s="2" t="s">
        <v>73</v>
      </c>
      <c r="V3487" s="2" t="s">
        <v>74</v>
      </c>
      <c r="W3487" s="4">
        <v>859614.88</v>
      </c>
      <c r="X3487" s="4">
        <v>934363.76</v>
      </c>
      <c r="Y3487" s="4">
        <v>1793978.64</v>
      </c>
      <c r="Z3487" s="2">
        <v>0</v>
      </c>
      <c r="AA3487" s="2" t="s">
        <v>56</v>
      </c>
      <c r="AB3487" s="2" t="s">
        <v>15736</v>
      </c>
      <c r="AC3487" s="2" t="s">
        <v>121</v>
      </c>
      <c r="AD3487" s="2" t="s">
        <v>76</v>
      </c>
      <c r="AE3487" s="5">
        <v>70.760000000000005</v>
      </c>
      <c r="AF3487" s="2">
        <v>0</v>
      </c>
      <c r="AG3487" s="2" t="s">
        <v>77</v>
      </c>
      <c r="AH3487" s="2">
        <v>18</v>
      </c>
      <c r="AI3487" s="6" t="str">
        <f t="shared" si="162"/>
        <v>55-64</v>
      </c>
      <c r="AJ3487" s="11">
        <f>YEAR(tbl_LoanData[[#This Row],[Application Date]])</f>
        <v>2024</v>
      </c>
      <c r="AK3487" s="11" t="str">
        <f>TEXT(tbl_LoanData[[#This Row],[Application Date]],"MMMM")</f>
        <v>August</v>
      </c>
      <c r="AL3487" s="12">
        <f>DATE(YEAR(tbl_LoanData[[#This Row],[Application Date]]),MONTH(tbl_LoanData[[#This Row],[Application Date]]),1)</f>
        <v>45505</v>
      </c>
      <c r="AM3487" s="14">
        <f ca="1">IF(AND(tbl_LoanData[[#This Row],[Application Date]]&gt;=EOMONTH(TODAY(),-1)+1,tbl_LoanData[[#This Row],[Application Date]]&lt;=TODAY()),tbl_LoanData[[#This Row],[Loan Amount]],0)</f>
        <v>0</v>
      </c>
      <c r="AN3487" s="14">
        <f>tbl_LoanData[[#This Row],[Amount Paid]]-(Q3487-X3487)</f>
        <v>634178.64</v>
      </c>
      <c r="AO3487" s="14">
        <f>IF(tbl_LoanData[[#This Row],[Application Status]]="Approved",1,0)</f>
        <v>1</v>
      </c>
      <c r="AP3487" s="22" t="str">
        <f t="shared" ca="1" si="163"/>
        <v/>
      </c>
      <c r="AQ3487" s="22" t="str">
        <f t="shared" ca="1" si="164"/>
        <v/>
      </c>
    </row>
    <row r="3488" spans="1:43" ht="14.4" customHeight="1" x14ac:dyDescent="0.3">
      <c r="A3488" s="2" t="s">
        <v>11901</v>
      </c>
      <c r="B3488" s="2" t="s">
        <v>11902</v>
      </c>
      <c r="C3488" s="2" t="s">
        <v>575</v>
      </c>
      <c r="D3488" s="2" t="s">
        <v>189</v>
      </c>
      <c r="E3488" s="2" t="s">
        <v>102</v>
      </c>
      <c r="F3488" s="2">
        <v>60</v>
      </c>
      <c r="G3488" s="2" t="s">
        <v>69</v>
      </c>
      <c r="H3488" s="2" t="s">
        <v>250</v>
      </c>
      <c r="I3488" s="2" t="s">
        <v>52</v>
      </c>
      <c r="J3488" s="3">
        <v>45505</v>
      </c>
      <c r="K3488" s="3">
        <v>45507</v>
      </c>
      <c r="L3488" s="2" t="s">
        <v>39</v>
      </c>
      <c r="M3488" s="2" t="s">
        <v>157</v>
      </c>
      <c r="N3488" s="2" t="s">
        <v>359</v>
      </c>
      <c r="O3488" s="4">
        <v>1549000</v>
      </c>
      <c r="P3488" s="4">
        <v>417700</v>
      </c>
      <c r="Q3488" s="4">
        <v>1131300</v>
      </c>
      <c r="R3488" s="2">
        <v>48</v>
      </c>
      <c r="S3488" s="5">
        <v>11.08</v>
      </c>
      <c r="T3488" s="4">
        <v>34014.42</v>
      </c>
      <c r="U3488" s="2" t="s">
        <v>73</v>
      </c>
      <c r="V3488" s="2" t="s">
        <v>74</v>
      </c>
      <c r="W3488" s="4">
        <v>816346.08</v>
      </c>
      <c r="X3488" s="4">
        <v>816346.08</v>
      </c>
      <c r="Y3488" s="4">
        <v>1632692.16</v>
      </c>
      <c r="Z3488" s="2">
        <v>0</v>
      </c>
      <c r="AA3488" s="2" t="s">
        <v>56</v>
      </c>
      <c r="AB3488" s="2" t="s">
        <v>15730</v>
      </c>
      <c r="AC3488" s="2" t="s">
        <v>213</v>
      </c>
      <c r="AD3488" s="2" t="s">
        <v>76</v>
      </c>
      <c r="AE3488" s="5">
        <v>73.03</v>
      </c>
      <c r="AF3488" s="2">
        <v>0</v>
      </c>
      <c r="AG3488" s="2" t="s">
        <v>77</v>
      </c>
      <c r="AH3488" s="2">
        <v>2</v>
      </c>
      <c r="AI3488" s="6" t="str">
        <f t="shared" si="162"/>
        <v>55-64</v>
      </c>
      <c r="AJ3488" s="11">
        <f>YEAR(tbl_LoanData[[#This Row],[Application Date]])</f>
        <v>2024</v>
      </c>
      <c r="AK3488" s="11" t="str">
        <f>TEXT(tbl_LoanData[[#This Row],[Application Date]],"MMMM")</f>
        <v>August</v>
      </c>
      <c r="AL3488" s="12">
        <f>DATE(YEAR(tbl_LoanData[[#This Row],[Application Date]]),MONTH(tbl_LoanData[[#This Row],[Application Date]]),1)</f>
        <v>45505</v>
      </c>
      <c r="AM3488" s="14">
        <f ca="1">IF(AND(tbl_LoanData[[#This Row],[Application Date]]&gt;=EOMONTH(TODAY(),-1)+1,tbl_LoanData[[#This Row],[Application Date]]&lt;=TODAY()),tbl_LoanData[[#This Row],[Loan Amount]],0)</f>
        <v>0</v>
      </c>
      <c r="AN3488" s="14">
        <f>tbl_LoanData[[#This Row],[Amount Paid]]-(Q3488-X3488)</f>
        <v>501392.15999999992</v>
      </c>
      <c r="AO3488" s="14">
        <f>IF(tbl_LoanData[[#This Row],[Application Status]]="Approved",1,0)</f>
        <v>1</v>
      </c>
      <c r="AP3488" s="22" t="str">
        <f t="shared" ca="1" si="163"/>
        <v/>
      </c>
      <c r="AQ3488" s="22" t="str">
        <f t="shared" ca="1" si="164"/>
        <v/>
      </c>
    </row>
    <row r="3489" spans="1:43" ht="14.4" customHeight="1" x14ac:dyDescent="0.3">
      <c r="A3489" s="2" t="s">
        <v>11951</v>
      </c>
      <c r="B3489" s="2" t="s">
        <v>11952</v>
      </c>
      <c r="C3489" s="2" t="s">
        <v>439</v>
      </c>
      <c r="D3489" s="2" t="s">
        <v>101</v>
      </c>
      <c r="E3489" s="2" t="s">
        <v>402</v>
      </c>
      <c r="F3489" s="2">
        <v>33</v>
      </c>
      <c r="G3489" s="2" t="s">
        <v>83</v>
      </c>
      <c r="H3489" s="2" t="s">
        <v>151</v>
      </c>
      <c r="I3489" s="2" t="s">
        <v>46</v>
      </c>
      <c r="J3489" s="3">
        <v>45523</v>
      </c>
      <c r="K3489" s="3">
        <v>45526</v>
      </c>
      <c r="L3489" s="2" t="s">
        <v>40</v>
      </c>
      <c r="M3489" s="2" t="s">
        <v>71</v>
      </c>
      <c r="N3489" s="2" t="s">
        <v>137</v>
      </c>
      <c r="O3489" s="4">
        <v>1252000</v>
      </c>
      <c r="P3489" s="4">
        <v>380600</v>
      </c>
      <c r="Q3489" s="4">
        <v>871400</v>
      </c>
      <c r="R3489" s="2">
        <v>36</v>
      </c>
      <c r="S3489" s="5">
        <v>12.79</v>
      </c>
      <c r="T3489" s="4">
        <v>33493.230000000003</v>
      </c>
      <c r="U3489" s="2" t="s">
        <v>73</v>
      </c>
      <c r="V3489" s="2" t="s">
        <v>74</v>
      </c>
      <c r="W3489" s="4">
        <v>803837.52</v>
      </c>
      <c r="X3489" s="4">
        <v>401918.66</v>
      </c>
      <c r="Y3489" s="4">
        <v>1205756.18</v>
      </c>
      <c r="Z3489" s="2">
        <v>0</v>
      </c>
      <c r="AA3489" s="2" t="s">
        <v>56</v>
      </c>
      <c r="AB3489" s="2" t="s">
        <v>15733</v>
      </c>
      <c r="AC3489" s="2" t="s">
        <v>106</v>
      </c>
      <c r="AD3489" s="2" t="s">
        <v>76</v>
      </c>
      <c r="AE3489" s="5">
        <v>69.599999999999994</v>
      </c>
      <c r="AF3489" s="2">
        <v>0</v>
      </c>
      <c r="AG3489" s="2" t="s">
        <v>77</v>
      </c>
      <c r="AH3489" s="2">
        <v>3</v>
      </c>
      <c r="AI3489" s="6" t="str">
        <f t="shared" si="162"/>
        <v>25-34</v>
      </c>
      <c r="AJ3489" s="11">
        <f>YEAR(tbl_LoanData[[#This Row],[Application Date]])</f>
        <v>2024</v>
      </c>
      <c r="AK3489" s="11" t="str">
        <f>TEXT(tbl_LoanData[[#This Row],[Application Date]],"MMMM")</f>
        <v>August</v>
      </c>
      <c r="AL3489" s="12">
        <f>DATE(YEAR(tbl_LoanData[[#This Row],[Application Date]]),MONTH(tbl_LoanData[[#This Row],[Application Date]]),1)</f>
        <v>45505</v>
      </c>
      <c r="AM3489" s="14">
        <f ca="1">IF(AND(tbl_LoanData[[#This Row],[Application Date]]&gt;=EOMONTH(TODAY(),-1)+1,tbl_LoanData[[#This Row],[Application Date]]&lt;=TODAY()),tbl_LoanData[[#This Row],[Loan Amount]],0)</f>
        <v>0</v>
      </c>
      <c r="AN3489" s="14">
        <f>tbl_LoanData[[#This Row],[Amount Paid]]-(Q3489-X3489)</f>
        <v>334356.18</v>
      </c>
      <c r="AO3489" s="14">
        <f>IF(tbl_LoanData[[#This Row],[Application Status]]="Approved",1,0)</f>
        <v>1</v>
      </c>
      <c r="AP3489" s="22" t="str">
        <f t="shared" ca="1" si="163"/>
        <v/>
      </c>
      <c r="AQ3489" s="22" t="str">
        <f t="shared" ca="1" si="164"/>
        <v/>
      </c>
    </row>
    <row r="3490" spans="1:43" x14ac:dyDescent="0.3">
      <c r="A3490" s="2" t="s">
        <v>11975</v>
      </c>
      <c r="B3490" s="2" t="s">
        <v>11976</v>
      </c>
      <c r="C3490" s="2" t="s">
        <v>508</v>
      </c>
      <c r="D3490" s="2" t="s">
        <v>268</v>
      </c>
      <c r="E3490" s="2" t="s">
        <v>406</v>
      </c>
      <c r="F3490" s="2">
        <v>64</v>
      </c>
      <c r="G3490" s="2" t="s">
        <v>83</v>
      </c>
      <c r="H3490" s="2" t="s">
        <v>250</v>
      </c>
      <c r="I3490" s="2" t="s">
        <v>52</v>
      </c>
      <c r="J3490" s="3">
        <v>45523</v>
      </c>
      <c r="K3490" s="3"/>
      <c r="L3490" s="2" t="s">
        <v>40</v>
      </c>
      <c r="M3490" s="2" t="s">
        <v>85</v>
      </c>
      <c r="N3490" s="2" t="s">
        <v>274</v>
      </c>
      <c r="O3490" s="4">
        <v>1222000</v>
      </c>
      <c r="P3490" s="4">
        <v>137500</v>
      </c>
      <c r="Q3490" s="4">
        <v>1084500</v>
      </c>
      <c r="R3490" s="2">
        <v>18</v>
      </c>
      <c r="S3490" s="5">
        <v>9.52</v>
      </c>
      <c r="T3490" s="4">
        <v>68853.7</v>
      </c>
      <c r="U3490" s="2" t="s">
        <v>113</v>
      </c>
      <c r="V3490" s="2" t="s">
        <v>97</v>
      </c>
      <c r="W3490" s="4">
        <v>0</v>
      </c>
      <c r="X3490" s="4">
        <v>0</v>
      </c>
      <c r="Y3490" s="4">
        <v>1239366.6000000001</v>
      </c>
      <c r="Z3490" s="2">
        <v>0</v>
      </c>
      <c r="AA3490" s="2" t="s">
        <v>97</v>
      </c>
      <c r="AB3490" s="2" t="s">
        <v>15730</v>
      </c>
      <c r="AC3490" s="2" t="s">
        <v>121</v>
      </c>
      <c r="AD3490" s="2" t="s">
        <v>76</v>
      </c>
      <c r="AE3490" s="5">
        <v>88.75</v>
      </c>
      <c r="AF3490" s="2">
        <v>0</v>
      </c>
      <c r="AG3490" s="2" t="s">
        <v>97</v>
      </c>
      <c r="AH3490" s="2"/>
      <c r="AI3490" s="6" t="str">
        <f t="shared" si="162"/>
        <v>55-64</v>
      </c>
      <c r="AJ3490" s="11">
        <f>YEAR(tbl_LoanData[[#This Row],[Application Date]])</f>
        <v>2024</v>
      </c>
      <c r="AK3490" s="11" t="str">
        <f>TEXT(tbl_LoanData[[#This Row],[Application Date]],"MMMM")</f>
        <v>August</v>
      </c>
      <c r="AL3490" s="12">
        <f>DATE(YEAR(tbl_LoanData[[#This Row],[Application Date]]),MONTH(tbl_LoanData[[#This Row],[Application Date]]),1)</f>
        <v>45505</v>
      </c>
      <c r="AM3490" s="14">
        <f ca="1">IF(AND(tbl_LoanData[[#This Row],[Application Date]]&gt;=EOMONTH(TODAY(),-1)+1,tbl_LoanData[[#This Row],[Application Date]]&lt;=TODAY()),tbl_LoanData[[#This Row],[Loan Amount]],0)</f>
        <v>0</v>
      </c>
      <c r="AN3490" s="14">
        <f>tbl_LoanData[[#This Row],[Amount Paid]]-(Q3490-X3490)</f>
        <v>-1084500</v>
      </c>
      <c r="AO3490" s="14">
        <f>IF(tbl_LoanData[[#This Row],[Application Status]]="Approved",1,0)</f>
        <v>0</v>
      </c>
      <c r="AP3490" s="22" t="str">
        <f t="shared" ca="1" si="163"/>
        <v/>
      </c>
      <c r="AQ3490" s="22" t="str">
        <f t="shared" ca="1" si="164"/>
        <v/>
      </c>
    </row>
    <row r="3491" spans="1:43" x14ac:dyDescent="0.3">
      <c r="A3491" s="2" t="s">
        <v>12029</v>
      </c>
      <c r="B3491" s="2" t="s">
        <v>12030</v>
      </c>
      <c r="C3491" s="2" t="s">
        <v>668</v>
      </c>
      <c r="D3491" s="2" t="s">
        <v>204</v>
      </c>
      <c r="E3491" s="2" t="s">
        <v>165</v>
      </c>
      <c r="F3491" s="2">
        <v>22</v>
      </c>
      <c r="G3491" s="2" t="s">
        <v>69</v>
      </c>
      <c r="H3491" s="2" t="s">
        <v>217</v>
      </c>
      <c r="I3491" s="2" t="s">
        <v>46</v>
      </c>
      <c r="J3491" s="3">
        <v>45519</v>
      </c>
      <c r="K3491" s="3">
        <v>45529</v>
      </c>
      <c r="L3491" s="2" t="s">
        <v>40</v>
      </c>
      <c r="M3491" s="2" t="s">
        <v>94</v>
      </c>
      <c r="N3491" s="2" t="s">
        <v>4</v>
      </c>
      <c r="O3491" s="4">
        <v>1190000</v>
      </c>
      <c r="P3491" s="4">
        <v>300700</v>
      </c>
      <c r="Q3491" s="4">
        <v>889300</v>
      </c>
      <c r="R3491" s="2">
        <v>48</v>
      </c>
      <c r="S3491" s="5">
        <v>11.68</v>
      </c>
      <c r="T3491" s="4">
        <v>27182.94</v>
      </c>
      <c r="U3491" s="2" t="s">
        <v>73</v>
      </c>
      <c r="V3491" s="2" t="s">
        <v>74</v>
      </c>
      <c r="W3491" s="4">
        <v>652390.56000000006</v>
      </c>
      <c r="X3491" s="4">
        <v>652390.40000000002</v>
      </c>
      <c r="Y3491" s="4">
        <v>1304780.96</v>
      </c>
      <c r="Z3491" s="2">
        <v>0</v>
      </c>
      <c r="AA3491" s="2" t="s">
        <v>56</v>
      </c>
      <c r="AB3491" s="2" t="s">
        <v>15735</v>
      </c>
      <c r="AC3491" s="2" t="s">
        <v>106</v>
      </c>
      <c r="AD3491" s="2" t="s">
        <v>76</v>
      </c>
      <c r="AE3491" s="5">
        <v>74.73</v>
      </c>
      <c r="AF3491" s="2">
        <v>0</v>
      </c>
      <c r="AG3491" s="2" t="s">
        <v>77</v>
      </c>
      <c r="AH3491" s="2">
        <v>10</v>
      </c>
      <c r="AI3491" s="6" t="str">
        <f t="shared" si="162"/>
        <v>18-24</v>
      </c>
      <c r="AJ3491" s="11">
        <f>YEAR(tbl_LoanData[[#This Row],[Application Date]])</f>
        <v>2024</v>
      </c>
      <c r="AK3491" s="11" t="str">
        <f>TEXT(tbl_LoanData[[#This Row],[Application Date]],"MMMM")</f>
        <v>August</v>
      </c>
      <c r="AL3491" s="12">
        <f>DATE(YEAR(tbl_LoanData[[#This Row],[Application Date]]),MONTH(tbl_LoanData[[#This Row],[Application Date]]),1)</f>
        <v>45505</v>
      </c>
      <c r="AM3491" s="14">
        <f ca="1">IF(AND(tbl_LoanData[[#This Row],[Application Date]]&gt;=EOMONTH(TODAY(),-1)+1,tbl_LoanData[[#This Row],[Application Date]]&lt;=TODAY()),tbl_LoanData[[#This Row],[Loan Amount]],0)</f>
        <v>0</v>
      </c>
      <c r="AN3491" s="14">
        <f>tbl_LoanData[[#This Row],[Amount Paid]]-(Q3491-X3491)</f>
        <v>415480.96000000008</v>
      </c>
      <c r="AO3491" s="14">
        <f>IF(tbl_LoanData[[#This Row],[Application Status]]="Approved",1,0)</f>
        <v>1</v>
      </c>
      <c r="AP3491" s="22" t="str">
        <f t="shared" ca="1" si="163"/>
        <v/>
      </c>
      <c r="AQ3491" s="22" t="str">
        <f t="shared" ca="1" si="164"/>
        <v/>
      </c>
    </row>
    <row r="3492" spans="1:43" ht="14.4" customHeight="1" x14ac:dyDescent="0.3">
      <c r="A3492" s="2" t="s">
        <v>12061</v>
      </c>
      <c r="B3492" s="2" t="s">
        <v>12062</v>
      </c>
      <c r="C3492" s="2" t="s">
        <v>116</v>
      </c>
      <c r="D3492" s="2" t="s">
        <v>176</v>
      </c>
      <c r="E3492" s="2" t="s">
        <v>402</v>
      </c>
      <c r="F3492" s="2">
        <v>33</v>
      </c>
      <c r="G3492" s="2" t="s">
        <v>69</v>
      </c>
      <c r="H3492" s="2" t="s">
        <v>166</v>
      </c>
      <c r="I3492" s="2" t="s">
        <v>46</v>
      </c>
      <c r="J3492" s="3">
        <v>45532</v>
      </c>
      <c r="K3492" s="3"/>
      <c r="L3492" s="2" t="s">
        <v>39</v>
      </c>
      <c r="M3492" s="2" t="s">
        <v>94</v>
      </c>
      <c r="N3492" s="2" t="s">
        <v>365</v>
      </c>
      <c r="O3492" s="4">
        <v>2456000</v>
      </c>
      <c r="P3492" s="4">
        <v>352200</v>
      </c>
      <c r="Q3492" s="4">
        <v>2103800</v>
      </c>
      <c r="R3492" s="2">
        <v>60</v>
      </c>
      <c r="S3492" s="5">
        <v>5.72</v>
      </c>
      <c r="T3492" s="4">
        <v>45091.45</v>
      </c>
      <c r="U3492" s="2" t="s">
        <v>96</v>
      </c>
      <c r="V3492" s="2" t="s">
        <v>97</v>
      </c>
      <c r="W3492" s="4">
        <v>0</v>
      </c>
      <c r="X3492" s="4">
        <v>0</v>
      </c>
      <c r="Y3492" s="4">
        <v>2705486.8</v>
      </c>
      <c r="Z3492" s="2">
        <v>0</v>
      </c>
      <c r="AA3492" s="2" t="s">
        <v>97</v>
      </c>
      <c r="AB3492" s="2" t="s">
        <v>15734</v>
      </c>
      <c r="AC3492" s="2" t="s">
        <v>129</v>
      </c>
      <c r="AD3492" s="2" t="s">
        <v>76</v>
      </c>
      <c r="AE3492" s="5">
        <v>85.66</v>
      </c>
      <c r="AF3492" s="2">
        <v>0</v>
      </c>
      <c r="AG3492" s="2" t="s">
        <v>97</v>
      </c>
      <c r="AH3492" s="2"/>
      <c r="AI3492" s="6" t="str">
        <f t="shared" si="162"/>
        <v>25-34</v>
      </c>
      <c r="AJ3492" s="11">
        <f>YEAR(tbl_LoanData[[#This Row],[Application Date]])</f>
        <v>2024</v>
      </c>
      <c r="AK3492" s="11" t="str">
        <f>TEXT(tbl_LoanData[[#This Row],[Application Date]],"MMMM")</f>
        <v>August</v>
      </c>
      <c r="AL3492" s="12">
        <f>DATE(YEAR(tbl_LoanData[[#This Row],[Application Date]]),MONTH(tbl_LoanData[[#This Row],[Application Date]]),1)</f>
        <v>45505</v>
      </c>
      <c r="AM3492" s="14">
        <f ca="1">IF(AND(tbl_LoanData[[#This Row],[Application Date]]&gt;=EOMONTH(TODAY(),-1)+1,tbl_LoanData[[#This Row],[Application Date]]&lt;=TODAY()),tbl_LoanData[[#This Row],[Loan Amount]],0)</f>
        <v>0</v>
      </c>
      <c r="AN3492" s="14">
        <f>tbl_LoanData[[#This Row],[Amount Paid]]-(Q3492-X3492)</f>
        <v>-2103800</v>
      </c>
      <c r="AO3492" s="14">
        <f>IF(tbl_LoanData[[#This Row],[Application Status]]="Approved",1,0)</f>
        <v>0</v>
      </c>
      <c r="AP3492" s="22" t="str">
        <f t="shared" ca="1" si="163"/>
        <v/>
      </c>
      <c r="AQ3492" s="22" t="str">
        <f t="shared" ca="1" si="164"/>
        <v/>
      </c>
    </row>
    <row r="3493" spans="1:43" x14ac:dyDescent="0.3">
      <c r="A3493" s="2" t="s">
        <v>12145</v>
      </c>
      <c r="B3493" s="2" t="s">
        <v>12146</v>
      </c>
      <c r="C3493" s="2" t="s">
        <v>368</v>
      </c>
      <c r="D3493" s="2" t="s">
        <v>134</v>
      </c>
      <c r="E3493" s="2" t="s">
        <v>125</v>
      </c>
      <c r="F3493" s="2">
        <v>59</v>
      </c>
      <c r="G3493" s="2" t="s">
        <v>83</v>
      </c>
      <c r="H3493" s="2" t="s">
        <v>84</v>
      </c>
      <c r="I3493" s="2" t="s">
        <v>45</v>
      </c>
      <c r="J3493" s="3">
        <v>45512</v>
      </c>
      <c r="K3493" s="3">
        <v>45522</v>
      </c>
      <c r="L3493" s="2" t="s">
        <v>41</v>
      </c>
      <c r="M3493" s="2" t="s">
        <v>184</v>
      </c>
      <c r="N3493" s="2" t="s">
        <v>185</v>
      </c>
      <c r="O3493" s="4">
        <v>2798000</v>
      </c>
      <c r="P3493" s="4">
        <v>713500</v>
      </c>
      <c r="Q3493" s="4">
        <v>2084500</v>
      </c>
      <c r="R3493" s="2">
        <v>60</v>
      </c>
      <c r="S3493" s="5">
        <v>11.66</v>
      </c>
      <c r="T3493" s="4">
        <v>54996.06</v>
      </c>
      <c r="U3493" s="2" t="s">
        <v>73</v>
      </c>
      <c r="V3493" s="2" t="s">
        <v>74</v>
      </c>
      <c r="W3493" s="4">
        <v>1319905.44</v>
      </c>
      <c r="X3493" s="4">
        <v>1979858.06</v>
      </c>
      <c r="Y3493" s="4">
        <v>3299763.5</v>
      </c>
      <c r="Z3493" s="2">
        <v>0</v>
      </c>
      <c r="AA3493" s="2" t="s">
        <v>56</v>
      </c>
      <c r="AB3493" s="2" t="s">
        <v>15731</v>
      </c>
      <c r="AC3493" s="2" t="s">
        <v>129</v>
      </c>
      <c r="AD3493" s="2" t="s">
        <v>76</v>
      </c>
      <c r="AE3493" s="5">
        <v>74.5</v>
      </c>
      <c r="AF3493" s="2">
        <v>0</v>
      </c>
      <c r="AG3493" s="2" t="s">
        <v>77</v>
      </c>
      <c r="AH3493" s="2">
        <v>10</v>
      </c>
      <c r="AI3493" s="6" t="str">
        <f t="shared" si="162"/>
        <v>55-64</v>
      </c>
      <c r="AJ3493" s="11">
        <f>YEAR(tbl_LoanData[[#This Row],[Application Date]])</f>
        <v>2024</v>
      </c>
      <c r="AK3493" s="11" t="str">
        <f>TEXT(tbl_LoanData[[#This Row],[Application Date]],"MMMM")</f>
        <v>August</v>
      </c>
      <c r="AL3493" s="12">
        <f>DATE(YEAR(tbl_LoanData[[#This Row],[Application Date]]),MONTH(tbl_LoanData[[#This Row],[Application Date]]),1)</f>
        <v>45505</v>
      </c>
      <c r="AM3493" s="14">
        <f ca="1">IF(AND(tbl_LoanData[[#This Row],[Application Date]]&gt;=EOMONTH(TODAY(),-1)+1,tbl_LoanData[[#This Row],[Application Date]]&lt;=TODAY()),tbl_LoanData[[#This Row],[Loan Amount]],0)</f>
        <v>0</v>
      </c>
      <c r="AN3493" s="14">
        <f>tbl_LoanData[[#This Row],[Amount Paid]]-(Q3493-X3493)</f>
        <v>1215263.5</v>
      </c>
      <c r="AO3493" s="14">
        <f>IF(tbl_LoanData[[#This Row],[Application Status]]="Approved",1,0)</f>
        <v>1</v>
      </c>
      <c r="AP3493" s="22" t="str">
        <f t="shared" ca="1" si="163"/>
        <v/>
      </c>
      <c r="AQ3493" s="22" t="str">
        <f t="shared" ca="1" si="164"/>
        <v/>
      </c>
    </row>
    <row r="3494" spans="1:43" ht="14.4" customHeight="1" x14ac:dyDescent="0.3">
      <c r="A3494" s="2" t="s">
        <v>12175</v>
      </c>
      <c r="B3494" s="2" t="s">
        <v>12176</v>
      </c>
      <c r="C3494" s="2" t="s">
        <v>175</v>
      </c>
      <c r="D3494" s="2" t="s">
        <v>232</v>
      </c>
      <c r="E3494" s="2" t="s">
        <v>293</v>
      </c>
      <c r="F3494" s="2">
        <v>57</v>
      </c>
      <c r="G3494" s="2" t="s">
        <v>83</v>
      </c>
      <c r="H3494" s="2" t="s">
        <v>237</v>
      </c>
      <c r="I3494" s="2" t="s">
        <v>48</v>
      </c>
      <c r="J3494" s="3">
        <v>45522</v>
      </c>
      <c r="K3494" s="3"/>
      <c r="L3494" s="2" t="s">
        <v>40</v>
      </c>
      <c r="M3494" s="2" t="s">
        <v>94</v>
      </c>
      <c r="N3494" s="2" t="s">
        <v>4</v>
      </c>
      <c r="O3494" s="4">
        <v>1448000</v>
      </c>
      <c r="P3494" s="4">
        <v>275200</v>
      </c>
      <c r="Q3494" s="4">
        <v>1172800</v>
      </c>
      <c r="R3494" s="2">
        <v>48</v>
      </c>
      <c r="S3494" s="5">
        <v>7.5</v>
      </c>
      <c r="T3494" s="4">
        <v>31763.33</v>
      </c>
      <c r="U3494" s="2" t="s">
        <v>96</v>
      </c>
      <c r="V3494" s="2" t="s">
        <v>97</v>
      </c>
      <c r="W3494" s="4">
        <v>0</v>
      </c>
      <c r="X3494" s="4">
        <v>0</v>
      </c>
      <c r="Y3494" s="4">
        <v>1524640</v>
      </c>
      <c r="Z3494" s="2">
        <v>0</v>
      </c>
      <c r="AA3494" s="2" t="s">
        <v>97</v>
      </c>
      <c r="AB3494" s="2" t="s">
        <v>15727</v>
      </c>
      <c r="AC3494" s="2" t="s">
        <v>75</v>
      </c>
      <c r="AD3494" s="2" t="s">
        <v>76</v>
      </c>
      <c r="AE3494" s="5">
        <v>80.989999999999995</v>
      </c>
      <c r="AF3494" s="2">
        <v>0</v>
      </c>
      <c r="AG3494" s="2" t="s">
        <v>97</v>
      </c>
      <c r="AH3494" s="2"/>
      <c r="AI3494" s="6" t="str">
        <f t="shared" si="162"/>
        <v>55-64</v>
      </c>
      <c r="AJ3494" s="11">
        <f>YEAR(tbl_LoanData[[#This Row],[Application Date]])</f>
        <v>2024</v>
      </c>
      <c r="AK3494" s="11" t="str">
        <f>TEXT(tbl_LoanData[[#This Row],[Application Date]],"MMMM")</f>
        <v>August</v>
      </c>
      <c r="AL3494" s="12">
        <f>DATE(YEAR(tbl_LoanData[[#This Row],[Application Date]]),MONTH(tbl_LoanData[[#This Row],[Application Date]]),1)</f>
        <v>45505</v>
      </c>
      <c r="AM3494" s="14">
        <f ca="1">IF(AND(tbl_LoanData[[#This Row],[Application Date]]&gt;=EOMONTH(TODAY(),-1)+1,tbl_LoanData[[#This Row],[Application Date]]&lt;=TODAY()),tbl_LoanData[[#This Row],[Loan Amount]],0)</f>
        <v>0</v>
      </c>
      <c r="AN3494" s="14">
        <f>tbl_LoanData[[#This Row],[Amount Paid]]-(Q3494-X3494)</f>
        <v>-1172800</v>
      </c>
      <c r="AO3494" s="14">
        <f>IF(tbl_LoanData[[#This Row],[Application Status]]="Approved",1,0)</f>
        <v>0</v>
      </c>
      <c r="AP3494" s="22" t="str">
        <f t="shared" ca="1" si="163"/>
        <v/>
      </c>
      <c r="AQ3494" s="22" t="str">
        <f t="shared" ca="1" si="164"/>
        <v/>
      </c>
    </row>
    <row r="3495" spans="1:43" x14ac:dyDescent="0.3">
      <c r="A3495" s="2" t="s">
        <v>12237</v>
      </c>
      <c r="B3495" s="2" t="s">
        <v>12238</v>
      </c>
      <c r="C3495" s="2" t="s">
        <v>986</v>
      </c>
      <c r="D3495" s="2" t="s">
        <v>209</v>
      </c>
      <c r="E3495" s="2" t="s">
        <v>323</v>
      </c>
      <c r="F3495" s="2">
        <v>32</v>
      </c>
      <c r="G3495" s="2" t="s">
        <v>83</v>
      </c>
      <c r="H3495" s="2" t="s">
        <v>211</v>
      </c>
      <c r="I3495" s="2" t="s">
        <v>50</v>
      </c>
      <c r="J3495" s="3">
        <v>45529</v>
      </c>
      <c r="K3495" s="3">
        <v>45544</v>
      </c>
      <c r="L3495" s="2" t="s">
        <v>36</v>
      </c>
      <c r="M3495" s="2" t="s">
        <v>104</v>
      </c>
      <c r="N3495" s="2" t="s">
        <v>592</v>
      </c>
      <c r="O3495" s="4">
        <v>1844000</v>
      </c>
      <c r="P3495" s="4">
        <v>516100</v>
      </c>
      <c r="Q3495" s="4">
        <v>1327900</v>
      </c>
      <c r="R3495" s="2">
        <v>24</v>
      </c>
      <c r="S3495" s="5">
        <v>11.67</v>
      </c>
      <c r="T3495" s="4">
        <v>68242.990000000005</v>
      </c>
      <c r="U3495" s="2" t="s">
        <v>73</v>
      </c>
      <c r="V3495" s="2" t="s">
        <v>74</v>
      </c>
      <c r="W3495" s="4">
        <v>1569588.77</v>
      </c>
      <c r="X3495" s="4">
        <v>68243.09</v>
      </c>
      <c r="Y3495" s="4">
        <v>1637831.86</v>
      </c>
      <c r="Z3495" s="2">
        <v>0</v>
      </c>
      <c r="AA3495" s="2" t="s">
        <v>56</v>
      </c>
      <c r="AB3495" s="2" t="s">
        <v>15733</v>
      </c>
      <c r="AC3495" s="2" t="s">
        <v>75</v>
      </c>
      <c r="AD3495" s="2" t="s">
        <v>76</v>
      </c>
      <c r="AE3495" s="5">
        <v>72.010000000000005</v>
      </c>
      <c r="AF3495" s="2">
        <v>0</v>
      </c>
      <c r="AG3495" s="2" t="s">
        <v>77</v>
      </c>
      <c r="AH3495" s="2">
        <v>15</v>
      </c>
      <c r="AI3495" s="6" t="str">
        <f t="shared" si="162"/>
        <v>25-34</v>
      </c>
      <c r="AJ3495" s="11">
        <f>YEAR(tbl_LoanData[[#This Row],[Application Date]])</f>
        <v>2024</v>
      </c>
      <c r="AK3495" s="11" t="str">
        <f>TEXT(tbl_LoanData[[#This Row],[Application Date]],"MMMM")</f>
        <v>August</v>
      </c>
      <c r="AL3495" s="12">
        <f>DATE(YEAR(tbl_LoanData[[#This Row],[Application Date]]),MONTH(tbl_LoanData[[#This Row],[Application Date]]),1)</f>
        <v>45505</v>
      </c>
      <c r="AM3495" s="14">
        <f ca="1">IF(AND(tbl_LoanData[[#This Row],[Application Date]]&gt;=EOMONTH(TODAY(),-1)+1,tbl_LoanData[[#This Row],[Application Date]]&lt;=TODAY()),tbl_LoanData[[#This Row],[Loan Amount]],0)</f>
        <v>0</v>
      </c>
      <c r="AN3495" s="14">
        <f>tbl_LoanData[[#This Row],[Amount Paid]]-(Q3495-X3495)</f>
        <v>309931.8600000001</v>
      </c>
      <c r="AO3495" s="14">
        <f>IF(tbl_LoanData[[#This Row],[Application Status]]="Approved",1,0)</f>
        <v>1</v>
      </c>
      <c r="AP3495" s="22" t="str">
        <f t="shared" ca="1" si="163"/>
        <v/>
      </c>
      <c r="AQ3495" s="22" t="str">
        <f t="shared" ca="1" si="164"/>
        <v/>
      </c>
    </row>
    <row r="3496" spans="1:43" x14ac:dyDescent="0.3">
      <c r="A3496" s="2" t="s">
        <v>12291</v>
      </c>
      <c r="B3496" s="2" t="s">
        <v>12292</v>
      </c>
      <c r="C3496" s="2" t="s">
        <v>390</v>
      </c>
      <c r="D3496" s="2" t="s">
        <v>91</v>
      </c>
      <c r="E3496" s="2" t="s">
        <v>402</v>
      </c>
      <c r="F3496" s="2">
        <v>40</v>
      </c>
      <c r="G3496" s="2" t="s">
        <v>83</v>
      </c>
      <c r="H3496" s="2" t="s">
        <v>136</v>
      </c>
      <c r="I3496" s="2" t="s">
        <v>49</v>
      </c>
      <c r="J3496" s="3">
        <v>45521</v>
      </c>
      <c r="K3496" s="3"/>
      <c r="L3496" s="2" t="s">
        <v>40</v>
      </c>
      <c r="M3496" s="2" t="s">
        <v>94</v>
      </c>
      <c r="N3496" s="2" t="s">
        <v>4</v>
      </c>
      <c r="O3496" s="4">
        <v>1343000</v>
      </c>
      <c r="P3496" s="4">
        <v>405300</v>
      </c>
      <c r="Q3496" s="4">
        <v>937700</v>
      </c>
      <c r="R3496" s="2">
        <v>12</v>
      </c>
      <c r="S3496" s="5">
        <v>12.67</v>
      </c>
      <c r="T3496" s="4">
        <v>88042.22</v>
      </c>
      <c r="U3496" s="2" t="s">
        <v>96</v>
      </c>
      <c r="V3496" s="2" t="s">
        <v>97</v>
      </c>
      <c r="W3496" s="4">
        <v>0</v>
      </c>
      <c r="X3496" s="4">
        <v>0</v>
      </c>
      <c r="Y3496" s="4">
        <v>1056506.5900000001</v>
      </c>
      <c r="Z3496" s="2">
        <v>0</v>
      </c>
      <c r="AA3496" s="2" t="s">
        <v>97</v>
      </c>
      <c r="AB3496" s="2" t="s">
        <v>15736</v>
      </c>
      <c r="AC3496" s="2" t="s">
        <v>332</v>
      </c>
      <c r="AD3496" s="2" t="s">
        <v>76</v>
      </c>
      <c r="AE3496" s="5">
        <v>69.819999999999993</v>
      </c>
      <c r="AF3496" s="2">
        <v>0</v>
      </c>
      <c r="AG3496" s="2" t="s">
        <v>97</v>
      </c>
      <c r="AH3496" s="2"/>
      <c r="AI3496" s="6" t="str">
        <f t="shared" si="162"/>
        <v>35-44</v>
      </c>
      <c r="AJ3496" s="11">
        <f>YEAR(tbl_LoanData[[#This Row],[Application Date]])</f>
        <v>2024</v>
      </c>
      <c r="AK3496" s="11" t="str">
        <f>TEXT(tbl_LoanData[[#This Row],[Application Date]],"MMMM")</f>
        <v>August</v>
      </c>
      <c r="AL3496" s="12">
        <f>DATE(YEAR(tbl_LoanData[[#This Row],[Application Date]]),MONTH(tbl_LoanData[[#This Row],[Application Date]]),1)</f>
        <v>45505</v>
      </c>
      <c r="AM3496" s="14">
        <f ca="1">IF(AND(tbl_LoanData[[#This Row],[Application Date]]&gt;=EOMONTH(TODAY(),-1)+1,tbl_LoanData[[#This Row],[Application Date]]&lt;=TODAY()),tbl_LoanData[[#This Row],[Loan Amount]],0)</f>
        <v>0</v>
      </c>
      <c r="AN3496" s="14">
        <f>tbl_LoanData[[#This Row],[Amount Paid]]-(Q3496-X3496)</f>
        <v>-937700</v>
      </c>
      <c r="AO3496" s="14">
        <f>IF(tbl_LoanData[[#This Row],[Application Status]]="Approved",1,0)</f>
        <v>0</v>
      </c>
      <c r="AP3496" s="22" t="str">
        <f t="shared" ca="1" si="163"/>
        <v/>
      </c>
      <c r="AQ3496" s="22" t="str">
        <f t="shared" ca="1" si="164"/>
        <v/>
      </c>
    </row>
    <row r="3497" spans="1:43" ht="14.4" customHeight="1" x14ac:dyDescent="0.3">
      <c r="A3497" s="2" t="s">
        <v>12353</v>
      </c>
      <c r="B3497" s="2" t="s">
        <v>12354</v>
      </c>
      <c r="C3497" s="2" t="s">
        <v>304</v>
      </c>
      <c r="D3497" s="2" t="s">
        <v>176</v>
      </c>
      <c r="E3497" s="2" t="s">
        <v>447</v>
      </c>
      <c r="F3497" s="2">
        <v>31</v>
      </c>
      <c r="G3497" s="2" t="s">
        <v>83</v>
      </c>
      <c r="H3497" s="2" t="s">
        <v>398</v>
      </c>
      <c r="I3497" s="2" t="s">
        <v>46</v>
      </c>
      <c r="J3497" s="3">
        <v>45526</v>
      </c>
      <c r="K3497" s="3">
        <v>45529</v>
      </c>
      <c r="L3497" s="2" t="s">
        <v>38</v>
      </c>
      <c r="M3497" s="2" t="s">
        <v>144</v>
      </c>
      <c r="N3497" s="2" t="s">
        <v>382</v>
      </c>
      <c r="O3497" s="4">
        <v>1171000</v>
      </c>
      <c r="P3497" s="4">
        <v>282300</v>
      </c>
      <c r="Q3497" s="4">
        <v>888700</v>
      </c>
      <c r="R3497" s="2">
        <v>12</v>
      </c>
      <c r="S3497" s="5">
        <v>11.79</v>
      </c>
      <c r="T3497" s="4">
        <v>82789.81</v>
      </c>
      <c r="U3497" s="2" t="s">
        <v>73</v>
      </c>
      <c r="V3497" s="2" t="s">
        <v>34</v>
      </c>
      <c r="W3497" s="4">
        <v>910687.91</v>
      </c>
      <c r="X3497" s="4">
        <v>82789.820000000007</v>
      </c>
      <c r="Y3497" s="4">
        <v>993477.73</v>
      </c>
      <c r="Z3497" s="2">
        <v>28</v>
      </c>
      <c r="AA3497" s="2" t="s">
        <v>57</v>
      </c>
      <c r="AB3497" s="2" t="s">
        <v>15729</v>
      </c>
      <c r="AC3497" s="2" t="s">
        <v>121</v>
      </c>
      <c r="AD3497" s="2" t="s">
        <v>76</v>
      </c>
      <c r="AE3497" s="5">
        <v>75.89</v>
      </c>
      <c r="AF3497" s="2">
        <v>1</v>
      </c>
      <c r="AG3497" s="2" t="s">
        <v>77</v>
      </c>
      <c r="AH3497" s="2">
        <v>3</v>
      </c>
      <c r="AI3497" s="6" t="str">
        <f t="shared" si="162"/>
        <v>25-34</v>
      </c>
      <c r="AJ3497" s="11">
        <f>YEAR(tbl_LoanData[[#This Row],[Application Date]])</f>
        <v>2024</v>
      </c>
      <c r="AK3497" s="11" t="str">
        <f>TEXT(tbl_LoanData[[#This Row],[Application Date]],"MMMM")</f>
        <v>August</v>
      </c>
      <c r="AL3497" s="12">
        <f>DATE(YEAR(tbl_LoanData[[#This Row],[Application Date]]),MONTH(tbl_LoanData[[#This Row],[Application Date]]),1)</f>
        <v>45505</v>
      </c>
      <c r="AM3497" s="14">
        <f ca="1">IF(AND(tbl_LoanData[[#This Row],[Application Date]]&gt;=EOMONTH(TODAY(),-1)+1,tbl_LoanData[[#This Row],[Application Date]]&lt;=TODAY()),tbl_LoanData[[#This Row],[Loan Amount]],0)</f>
        <v>0</v>
      </c>
      <c r="AN3497" s="14">
        <f>tbl_LoanData[[#This Row],[Amount Paid]]-(Q3497-X3497)</f>
        <v>104777.7300000001</v>
      </c>
      <c r="AO3497" s="14">
        <f>IF(tbl_LoanData[[#This Row],[Application Status]]="Approved",1,0)</f>
        <v>1</v>
      </c>
      <c r="AP3497" s="22" t="str">
        <f t="shared" ca="1" si="163"/>
        <v/>
      </c>
      <c r="AQ3497" s="22" t="str">
        <f t="shared" ca="1" si="164"/>
        <v/>
      </c>
    </row>
    <row r="3498" spans="1:43" x14ac:dyDescent="0.3">
      <c r="A3498" s="2" t="s">
        <v>12499</v>
      </c>
      <c r="B3498" s="2" t="s">
        <v>12500</v>
      </c>
      <c r="C3498" s="2" t="s">
        <v>1012</v>
      </c>
      <c r="D3498" s="2" t="s">
        <v>67</v>
      </c>
      <c r="E3498" s="2" t="s">
        <v>117</v>
      </c>
      <c r="F3498" s="2">
        <v>55</v>
      </c>
      <c r="G3498" s="2" t="s">
        <v>69</v>
      </c>
      <c r="H3498" s="2" t="s">
        <v>110</v>
      </c>
      <c r="I3498" s="2" t="s">
        <v>46</v>
      </c>
      <c r="J3498" s="3">
        <v>45528</v>
      </c>
      <c r="K3498" s="3"/>
      <c r="L3498" s="2" t="s">
        <v>37</v>
      </c>
      <c r="M3498" s="2" t="s">
        <v>104</v>
      </c>
      <c r="N3498" s="2" t="s">
        <v>192</v>
      </c>
      <c r="O3498" s="4">
        <v>71000</v>
      </c>
      <c r="P3498" s="4">
        <v>8400</v>
      </c>
      <c r="Q3498" s="4">
        <v>62600</v>
      </c>
      <c r="R3498" s="2">
        <v>36</v>
      </c>
      <c r="S3498" s="5">
        <v>7.72</v>
      </c>
      <c r="T3498" s="4">
        <v>2141.62</v>
      </c>
      <c r="U3498" s="2" t="s">
        <v>113</v>
      </c>
      <c r="V3498" s="2" t="s">
        <v>97</v>
      </c>
      <c r="W3498" s="4">
        <v>0</v>
      </c>
      <c r="X3498" s="4">
        <v>0</v>
      </c>
      <c r="Y3498" s="4">
        <v>77098.16</v>
      </c>
      <c r="Z3498" s="2">
        <v>0</v>
      </c>
      <c r="AA3498" s="2" t="s">
        <v>97</v>
      </c>
      <c r="AB3498" s="2" t="s">
        <v>15735</v>
      </c>
      <c r="AC3498" s="2" t="s">
        <v>360</v>
      </c>
      <c r="AD3498" s="2" t="s">
        <v>76</v>
      </c>
      <c r="AE3498" s="5">
        <v>88.17</v>
      </c>
      <c r="AF3498" s="2">
        <v>0</v>
      </c>
      <c r="AG3498" s="2" t="s">
        <v>97</v>
      </c>
      <c r="AH3498" s="2"/>
      <c r="AI3498" s="6" t="str">
        <f t="shared" si="162"/>
        <v>55-64</v>
      </c>
      <c r="AJ3498" s="11">
        <f>YEAR(tbl_LoanData[[#This Row],[Application Date]])</f>
        <v>2024</v>
      </c>
      <c r="AK3498" s="11" t="str">
        <f>TEXT(tbl_LoanData[[#This Row],[Application Date]],"MMMM")</f>
        <v>August</v>
      </c>
      <c r="AL3498" s="12">
        <f>DATE(YEAR(tbl_LoanData[[#This Row],[Application Date]]),MONTH(tbl_LoanData[[#This Row],[Application Date]]),1)</f>
        <v>45505</v>
      </c>
      <c r="AM3498" s="14">
        <f ca="1">IF(AND(tbl_LoanData[[#This Row],[Application Date]]&gt;=EOMONTH(TODAY(),-1)+1,tbl_LoanData[[#This Row],[Application Date]]&lt;=TODAY()),tbl_LoanData[[#This Row],[Loan Amount]],0)</f>
        <v>0</v>
      </c>
      <c r="AN3498" s="14">
        <f>tbl_LoanData[[#This Row],[Amount Paid]]-(Q3498-X3498)</f>
        <v>-62600</v>
      </c>
      <c r="AO3498" s="14">
        <f>IF(tbl_LoanData[[#This Row],[Application Status]]="Approved",1,0)</f>
        <v>0</v>
      </c>
      <c r="AP3498" s="22" t="str">
        <f t="shared" ca="1" si="163"/>
        <v/>
      </c>
      <c r="AQ3498" s="22" t="str">
        <f t="shared" ca="1" si="164"/>
        <v/>
      </c>
    </row>
    <row r="3499" spans="1:43" ht="14.4" customHeight="1" x14ac:dyDescent="0.3">
      <c r="A3499" s="2" t="s">
        <v>12641</v>
      </c>
      <c r="B3499" s="2" t="s">
        <v>12642</v>
      </c>
      <c r="C3499" s="2" t="s">
        <v>231</v>
      </c>
      <c r="D3499" s="2" t="s">
        <v>101</v>
      </c>
      <c r="E3499" s="2" t="s">
        <v>255</v>
      </c>
      <c r="F3499" s="2">
        <v>50</v>
      </c>
      <c r="G3499" s="2" t="s">
        <v>83</v>
      </c>
      <c r="H3499" s="2" t="s">
        <v>110</v>
      </c>
      <c r="I3499" s="2" t="s">
        <v>46</v>
      </c>
      <c r="J3499" s="3">
        <v>45515</v>
      </c>
      <c r="K3499" s="3">
        <v>45536</v>
      </c>
      <c r="L3499" s="2" t="s">
        <v>37</v>
      </c>
      <c r="M3499" s="2" t="s">
        <v>104</v>
      </c>
      <c r="N3499" s="2" t="s">
        <v>286</v>
      </c>
      <c r="O3499" s="4">
        <v>90000</v>
      </c>
      <c r="P3499" s="4">
        <v>20800</v>
      </c>
      <c r="Q3499" s="4">
        <v>69200</v>
      </c>
      <c r="R3499" s="2">
        <v>48</v>
      </c>
      <c r="S3499" s="5">
        <v>5.7</v>
      </c>
      <c r="T3499" s="4">
        <v>1770.37</v>
      </c>
      <c r="U3499" s="2" t="s">
        <v>73</v>
      </c>
      <c r="V3499" s="2" t="s">
        <v>74</v>
      </c>
      <c r="W3499" s="4">
        <v>40718.51</v>
      </c>
      <c r="X3499" s="4">
        <v>44259.09</v>
      </c>
      <c r="Y3499" s="4">
        <v>84977.600000000006</v>
      </c>
      <c r="Z3499" s="2">
        <v>0</v>
      </c>
      <c r="AA3499" s="2" t="s">
        <v>56</v>
      </c>
      <c r="AB3499" s="2" t="s">
        <v>15732</v>
      </c>
      <c r="AC3499" s="2" t="s">
        <v>146</v>
      </c>
      <c r="AD3499" s="2" t="s">
        <v>76</v>
      </c>
      <c r="AE3499" s="5">
        <v>76.89</v>
      </c>
      <c r="AF3499" s="2">
        <v>0</v>
      </c>
      <c r="AG3499" s="2" t="s">
        <v>77</v>
      </c>
      <c r="AH3499" s="2">
        <v>21</v>
      </c>
      <c r="AI3499" s="6" t="str">
        <f t="shared" si="162"/>
        <v>45-54</v>
      </c>
      <c r="AJ3499" s="11">
        <f>YEAR(tbl_LoanData[[#This Row],[Application Date]])</f>
        <v>2024</v>
      </c>
      <c r="AK3499" s="11" t="str">
        <f>TEXT(tbl_LoanData[[#This Row],[Application Date]],"MMMM")</f>
        <v>August</v>
      </c>
      <c r="AL3499" s="12">
        <f>DATE(YEAR(tbl_LoanData[[#This Row],[Application Date]]),MONTH(tbl_LoanData[[#This Row],[Application Date]]),1)</f>
        <v>45505</v>
      </c>
      <c r="AM3499" s="14">
        <f ca="1">IF(AND(tbl_LoanData[[#This Row],[Application Date]]&gt;=EOMONTH(TODAY(),-1)+1,tbl_LoanData[[#This Row],[Application Date]]&lt;=TODAY()),tbl_LoanData[[#This Row],[Loan Amount]],0)</f>
        <v>0</v>
      </c>
      <c r="AN3499" s="14">
        <f>tbl_LoanData[[#This Row],[Amount Paid]]-(Q3499-X3499)</f>
        <v>15777.599999999999</v>
      </c>
      <c r="AO3499" s="14">
        <f>IF(tbl_LoanData[[#This Row],[Application Status]]="Approved",1,0)</f>
        <v>1</v>
      </c>
      <c r="AP3499" s="22" t="str">
        <f t="shared" ca="1" si="163"/>
        <v/>
      </c>
      <c r="AQ3499" s="22" t="str">
        <f t="shared" ca="1" si="164"/>
        <v/>
      </c>
    </row>
    <row r="3500" spans="1:43" x14ac:dyDescent="0.3">
      <c r="A3500" s="2" t="s">
        <v>12647</v>
      </c>
      <c r="B3500" s="2" t="s">
        <v>12648</v>
      </c>
      <c r="C3500" s="2" t="s">
        <v>376</v>
      </c>
      <c r="D3500" s="2" t="s">
        <v>134</v>
      </c>
      <c r="E3500" s="2" t="s">
        <v>385</v>
      </c>
      <c r="F3500" s="2">
        <v>41</v>
      </c>
      <c r="G3500" s="2" t="s">
        <v>69</v>
      </c>
      <c r="H3500" s="2" t="s">
        <v>191</v>
      </c>
      <c r="I3500" s="2" t="s">
        <v>51</v>
      </c>
      <c r="J3500" s="3">
        <v>45535</v>
      </c>
      <c r="K3500" s="3"/>
      <c r="L3500" s="2" t="s">
        <v>39</v>
      </c>
      <c r="M3500" s="2" t="s">
        <v>167</v>
      </c>
      <c r="N3500" s="2" t="s">
        <v>491</v>
      </c>
      <c r="O3500" s="4">
        <v>1135000</v>
      </c>
      <c r="P3500" s="4">
        <v>123400</v>
      </c>
      <c r="Q3500" s="4">
        <v>1011600</v>
      </c>
      <c r="R3500" s="2">
        <v>24</v>
      </c>
      <c r="S3500" s="5">
        <v>14.33</v>
      </c>
      <c r="T3500" s="4">
        <v>54230.19</v>
      </c>
      <c r="U3500" s="2" t="s">
        <v>96</v>
      </c>
      <c r="V3500" s="2" t="s">
        <v>97</v>
      </c>
      <c r="W3500" s="4">
        <v>0</v>
      </c>
      <c r="X3500" s="4">
        <v>0</v>
      </c>
      <c r="Y3500" s="4">
        <v>1301524.56</v>
      </c>
      <c r="Z3500" s="2">
        <v>0</v>
      </c>
      <c r="AA3500" s="2" t="s">
        <v>97</v>
      </c>
      <c r="AB3500" s="2" t="s">
        <v>15733</v>
      </c>
      <c r="AC3500" s="2" t="s">
        <v>332</v>
      </c>
      <c r="AD3500" s="2" t="s">
        <v>76</v>
      </c>
      <c r="AE3500" s="5">
        <v>89.13</v>
      </c>
      <c r="AF3500" s="2">
        <v>0</v>
      </c>
      <c r="AG3500" s="2" t="s">
        <v>97</v>
      </c>
      <c r="AH3500" s="2"/>
      <c r="AI3500" s="6" t="str">
        <f t="shared" si="162"/>
        <v>35-44</v>
      </c>
      <c r="AJ3500" s="11">
        <f>YEAR(tbl_LoanData[[#This Row],[Application Date]])</f>
        <v>2024</v>
      </c>
      <c r="AK3500" s="11" t="str">
        <f>TEXT(tbl_LoanData[[#This Row],[Application Date]],"MMMM")</f>
        <v>August</v>
      </c>
      <c r="AL3500" s="12">
        <f>DATE(YEAR(tbl_LoanData[[#This Row],[Application Date]]),MONTH(tbl_LoanData[[#This Row],[Application Date]]),1)</f>
        <v>45505</v>
      </c>
      <c r="AM3500" s="14">
        <f ca="1">IF(AND(tbl_LoanData[[#This Row],[Application Date]]&gt;=EOMONTH(TODAY(),-1)+1,tbl_LoanData[[#This Row],[Application Date]]&lt;=TODAY()),tbl_LoanData[[#This Row],[Loan Amount]],0)</f>
        <v>0</v>
      </c>
      <c r="AN3500" s="14">
        <f>tbl_LoanData[[#This Row],[Amount Paid]]-(Q3500-X3500)</f>
        <v>-1011600</v>
      </c>
      <c r="AO3500" s="14">
        <f>IF(tbl_LoanData[[#This Row],[Application Status]]="Approved",1,0)</f>
        <v>0</v>
      </c>
      <c r="AP3500" s="22" t="str">
        <f t="shared" ca="1" si="163"/>
        <v/>
      </c>
      <c r="AQ3500" s="22" t="str">
        <f t="shared" ca="1" si="164"/>
        <v/>
      </c>
    </row>
    <row r="3501" spans="1:43" ht="14.4" customHeight="1" x14ac:dyDescent="0.3">
      <c r="A3501" s="2" t="s">
        <v>12721</v>
      </c>
      <c r="B3501" s="2" t="s">
        <v>12722</v>
      </c>
      <c r="C3501" s="2" t="s">
        <v>66</v>
      </c>
      <c r="D3501" s="2" t="s">
        <v>118</v>
      </c>
      <c r="E3501" s="2" t="s">
        <v>161</v>
      </c>
      <c r="F3501" s="2">
        <v>46</v>
      </c>
      <c r="G3501" s="2" t="s">
        <v>69</v>
      </c>
      <c r="H3501" s="2" t="s">
        <v>313</v>
      </c>
      <c r="I3501" s="2" t="s">
        <v>44</v>
      </c>
      <c r="J3501" s="3">
        <v>45523</v>
      </c>
      <c r="K3501" s="3">
        <v>45534</v>
      </c>
      <c r="L3501" s="2" t="s">
        <v>40</v>
      </c>
      <c r="M3501" s="2" t="s">
        <v>111</v>
      </c>
      <c r="N3501" s="2" t="s">
        <v>120</v>
      </c>
      <c r="O3501" s="4">
        <v>1566000</v>
      </c>
      <c r="P3501" s="4">
        <v>505400</v>
      </c>
      <c r="Q3501" s="4">
        <v>1060600</v>
      </c>
      <c r="R3501" s="2">
        <v>18</v>
      </c>
      <c r="S3501" s="5">
        <v>7.07</v>
      </c>
      <c r="T3501" s="4">
        <v>65170.92</v>
      </c>
      <c r="U3501" s="2" t="s">
        <v>73</v>
      </c>
      <c r="V3501" s="2" t="s">
        <v>33</v>
      </c>
      <c r="W3501" s="4">
        <v>1173076.6299999999</v>
      </c>
      <c r="X3501" s="4">
        <v>0</v>
      </c>
      <c r="Y3501" s="4">
        <v>1173076.6299999999</v>
      </c>
      <c r="Z3501" s="2">
        <v>0</v>
      </c>
      <c r="AA3501" s="2" t="s">
        <v>56</v>
      </c>
      <c r="AB3501" s="2" t="s">
        <v>15729</v>
      </c>
      <c r="AC3501" s="2" t="s">
        <v>213</v>
      </c>
      <c r="AD3501" s="2" t="s">
        <v>76</v>
      </c>
      <c r="AE3501" s="5">
        <v>67.73</v>
      </c>
      <c r="AF3501" s="2">
        <v>0</v>
      </c>
      <c r="AG3501" s="2" t="s">
        <v>77</v>
      </c>
      <c r="AH3501" s="2">
        <v>11</v>
      </c>
      <c r="AI3501" s="6" t="str">
        <f t="shared" si="162"/>
        <v>45-54</v>
      </c>
      <c r="AJ3501" s="11">
        <f>YEAR(tbl_LoanData[[#This Row],[Application Date]])</f>
        <v>2024</v>
      </c>
      <c r="AK3501" s="11" t="str">
        <f>TEXT(tbl_LoanData[[#This Row],[Application Date]],"MMMM")</f>
        <v>August</v>
      </c>
      <c r="AL3501" s="12">
        <f>DATE(YEAR(tbl_LoanData[[#This Row],[Application Date]]),MONTH(tbl_LoanData[[#This Row],[Application Date]]),1)</f>
        <v>45505</v>
      </c>
      <c r="AM3501" s="14">
        <f ca="1">IF(AND(tbl_LoanData[[#This Row],[Application Date]]&gt;=EOMONTH(TODAY(),-1)+1,tbl_LoanData[[#This Row],[Application Date]]&lt;=TODAY()),tbl_LoanData[[#This Row],[Loan Amount]],0)</f>
        <v>0</v>
      </c>
      <c r="AN3501" s="14">
        <f>tbl_LoanData[[#This Row],[Amount Paid]]-(Q3501-X3501)</f>
        <v>112476.62999999989</v>
      </c>
      <c r="AO3501" s="14">
        <f>IF(tbl_LoanData[[#This Row],[Application Status]]="Approved",1,0)</f>
        <v>1</v>
      </c>
      <c r="AP3501" s="22" t="str">
        <f t="shared" ca="1" si="163"/>
        <v/>
      </c>
      <c r="AQ3501" s="22" t="str">
        <f t="shared" ca="1" si="164"/>
        <v/>
      </c>
    </row>
    <row r="3502" spans="1:43" ht="14.4" customHeight="1" x14ac:dyDescent="0.3">
      <c r="A3502" s="2" t="s">
        <v>12755</v>
      </c>
      <c r="B3502" s="2" t="s">
        <v>12756</v>
      </c>
      <c r="C3502" s="2" t="s">
        <v>124</v>
      </c>
      <c r="D3502" s="2" t="s">
        <v>254</v>
      </c>
      <c r="E3502" s="2" t="s">
        <v>102</v>
      </c>
      <c r="F3502" s="2">
        <v>62</v>
      </c>
      <c r="G3502" s="2" t="s">
        <v>69</v>
      </c>
      <c r="H3502" s="2" t="s">
        <v>136</v>
      </c>
      <c r="I3502" s="2" t="s">
        <v>49</v>
      </c>
      <c r="J3502" s="3">
        <v>45511</v>
      </c>
      <c r="K3502" s="3"/>
      <c r="L3502" s="2" t="s">
        <v>39</v>
      </c>
      <c r="M3502" s="2" t="s">
        <v>127</v>
      </c>
      <c r="N3502" s="2" t="s">
        <v>195</v>
      </c>
      <c r="O3502" s="4">
        <v>1191000</v>
      </c>
      <c r="P3502" s="4">
        <v>169400</v>
      </c>
      <c r="Q3502" s="4">
        <v>1021600</v>
      </c>
      <c r="R3502" s="2">
        <v>36</v>
      </c>
      <c r="S3502" s="5">
        <v>7.34</v>
      </c>
      <c r="T3502" s="4">
        <v>34626.559999999998</v>
      </c>
      <c r="U3502" s="2" t="s">
        <v>96</v>
      </c>
      <c r="V3502" s="2" t="s">
        <v>97</v>
      </c>
      <c r="W3502" s="4">
        <v>0</v>
      </c>
      <c r="X3502" s="4">
        <v>0</v>
      </c>
      <c r="Y3502" s="4">
        <v>1246556.32</v>
      </c>
      <c r="Z3502" s="2">
        <v>0</v>
      </c>
      <c r="AA3502" s="2" t="s">
        <v>97</v>
      </c>
      <c r="AB3502" s="2" t="s">
        <v>15732</v>
      </c>
      <c r="AC3502" s="2" t="s">
        <v>129</v>
      </c>
      <c r="AD3502" s="2" t="s">
        <v>76</v>
      </c>
      <c r="AE3502" s="5">
        <v>85.78</v>
      </c>
      <c r="AF3502" s="2">
        <v>0</v>
      </c>
      <c r="AG3502" s="2" t="s">
        <v>97</v>
      </c>
      <c r="AH3502" s="2"/>
      <c r="AI3502" s="6" t="str">
        <f t="shared" si="162"/>
        <v>55-64</v>
      </c>
      <c r="AJ3502" s="11">
        <f>YEAR(tbl_LoanData[[#This Row],[Application Date]])</f>
        <v>2024</v>
      </c>
      <c r="AK3502" s="11" t="str">
        <f>TEXT(tbl_LoanData[[#This Row],[Application Date]],"MMMM")</f>
        <v>August</v>
      </c>
      <c r="AL3502" s="12">
        <f>DATE(YEAR(tbl_LoanData[[#This Row],[Application Date]]),MONTH(tbl_LoanData[[#This Row],[Application Date]]),1)</f>
        <v>45505</v>
      </c>
      <c r="AM3502" s="14">
        <f ca="1">IF(AND(tbl_LoanData[[#This Row],[Application Date]]&gt;=EOMONTH(TODAY(),-1)+1,tbl_LoanData[[#This Row],[Application Date]]&lt;=TODAY()),tbl_LoanData[[#This Row],[Loan Amount]],0)</f>
        <v>0</v>
      </c>
      <c r="AN3502" s="14">
        <f>tbl_LoanData[[#This Row],[Amount Paid]]-(Q3502-X3502)</f>
        <v>-1021600</v>
      </c>
      <c r="AO3502" s="14">
        <f>IF(tbl_LoanData[[#This Row],[Application Status]]="Approved",1,0)</f>
        <v>0</v>
      </c>
      <c r="AP3502" s="22" t="str">
        <f t="shared" ca="1" si="163"/>
        <v/>
      </c>
      <c r="AQ3502" s="22" t="str">
        <f t="shared" ca="1" si="164"/>
        <v/>
      </c>
    </row>
    <row r="3503" spans="1:43" ht="14.4" customHeight="1" x14ac:dyDescent="0.3">
      <c r="A3503" s="2" t="s">
        <v>12979</v>
      </c>
      <c r="B3503" s="2" t="s">
        <v>12980</v>
      </c>
      <c r="C3503" s="2" t="s">
        <v>141</v>
      </c>
      <c r="D3503" s="2" t="s">
        <v>91</v>
      </c>
      <c r="E3503" s="2" t="s">
        <v>385</v>
      </c>
      <c r="F3503" s="2">
        <v>41</v>
      </c>
      <c r="G3503" s="2" t="s">
        <v>83</v>
      </c>
      <c r="H3503" s="2" t="s">
        <v>126</v>
      </c>
      <c r="I3503" s="2" t="s">
        <v>44</v>
      </c>
      <c r="J3503" s="3">
        <v>45524</v>
      </c>
      <c r="K3503" s="3"/>
      <c r="L3503" s="2" t="s">
        <v>36</v>
      </c>
      <c r="M3503" s="2" t="s">
        <v>104</v>
      </c>
      <c r="N3503" s="2" t="s">
        <v>105</v>
      </c>
      <c r="O3503" s="4">
        <v>1018000</v>
      </c>
      <c r="P3503" s="4">
        <v>343600</v>
      </c>
      <c r="Q3503" s="4">
        <v>674400</v>
      </c>
      <c r="R3503" s="2">
        <v>36</v>
      </c>
      <c r="S3503" s="5">
        <v>11.39</v>
      </c>
      <c r="T3503" s="4">
        <v>25134.51</v>
      </c>
      <c r="U3503" s="2" t="s">
        <v>113</v>
      </c>
      <c r="V3503" s="2" t="s">
        <v>97</v>
      </c>
      <c r="W3503" s="4">
        <v>0</v>
      </c>
      <c r="X3503" s="4">
        <v>0</v>
      </c>
      <c r="Y3503" s="4">
        <v>904842.48</v>
      </c>
      <c r="Z3503" s="2">
        <v>0</v>
      </c>
      <c r="AA3503" s="2" t="s">
        <v>97</v>
      </c>
      <c r="AB3503" s="2" t="s">
        <v>15736</v>
      </c>
      <c r="AC3503" s="2" t="s">
        <v>138</v>
      </c>
      <c r="AD3503" s="2" t="s">
        <v>76</v>
      </c>
      <c r="AE3503" s="5">
        <v>66.25</v>
      </c>
      <c r="AF3503" s="2">
        <v>0</v>
      </c>
      <c r="AG3503" s="2" t="s">
        <v>97</v>
      </c>
      <c r="AH3503" s="2"/>
      <c r="AI3503" s="6" t="str">
        <f t="shared" si="162"/>
        <v>35-44</v>
      </c>
      <c r="AJ3503" s="11">
        <f>YEAR(tbl_LoanData[[#This Row],[Application Date]])</f>
        <v>2024</v>
      </c>
      <c r="AK3503" s="11" t="str">
        <f>TEXT(tbl_LoanData[[#This Row],[Application Date]],"MMMM")</f>
        <v>August</v>
      </c>
      <c r="AL3503" s="12">
        <f>DATE(YEAR(tbl_LoanData[[#This Row],[Application Date]]),MONTH(tbl_LoanData[[#This Row],[Application Date]]),1)</f>
        <v>45505</v>
      </c>
      <c r="AM3503" s="14">
        <f ca="1">IF(AND(tbl_LoanData[[#This Row],[Application Date]]&gt;=EOMONTH(TODAY(),-1)+1,tbl_LoanData[[#This Row],[Application Date]]&lt;=TODAY()),tbl_LoanData[[#This Row],[Loan Amount]],0)</f>
        <v>0</v>
      </c>
      <c r="AN3503" s="14">
        <f>tbl_LoanData[[#This Row],[Amount Paid]]-(Q3503-X3503)</f>
        <v>-674400</v>
      </c>
      <c r="AO3503" s="14">
        <f>IF(tbl_LoanData[[#This Row],[Application Status]]="Approved",1,0)</f>
        <v>0</v>
      </c>
      <c r="AP3503" s="22" t="str">
        <f t="shared" ca="1" si="163"/>
        <v/>
      </c>
      <c r="AQ3503" s="22" t="str">
        <f t="shared" ca="1" si="164"/>
        <v/>
      </c>
    </row>
    <row r="3504" spans="1:43" ht="14.4" customHeight="1" x14ac:dyDescent="0.3">
      <c r="A3504" s="2" t="s">
        <v>13105</v>
      </c>
      <c r="B3504" s="2" t="s">
        <v>13106</v>
      </c>
      <c r="C3504" s="2" t="s">
        <v>376</v>
      </c>
      <c r="D3504" s="2" t="s">
        <v>117</v>
      </c>
      <c r="E3504" s="2" t="s">
        <v>142</v>
      </c>
      <c r="F3504" s="2">
        <v>64</v>
      </c>
      <c r="G3504" s="2" t="s">
        <v>69</v>
      </c>
      <c r="H3504" s="2" t="s">
        <v>259</v>
      </c>
      <c r="I3504" s="2" t="s">
        <v>43</v>
      </c>
      <c r="J3504" s="3">
        <v>45520</v>
      </c>
      <c r="K3504" s="3">
        <v>45533</v>
      </c>
      <c r="L3504" s="2" t="s">
        <v>40</v>
      </c>
      <c r="M3504" s="2" t="s">
        <v>71</v>
      </c>
      <c r="N3504" s="2" t="s">
        <v>137</v>
      </c>
      <c r="O3504" s="4">
        <v>1580000</v>
      </c>
      <c r="P3504" s="4">
        <v>511200</v>
      </c>
      <c r="Q3504" s="4">
        <v>1068800</v>
      </c>
      <c r="R3504" s="2">
        <v>24</v>
      </c>
      <c r="S3504" s="5">
        <v>7.27</v>
      </c>
      <c r="T3504" s="4">
        <v>51008.480000000003</v>
      </c>
      <c r="U3504" s="2" t="s">
        <v>73</v>
      </c>
      <c r="V3504" s="2" t="s">
        <v>74</v>
      </c>
      <c r="W3504" s="4">
        <v>1173195.04</v>
      </c>
      <c r="X3504" s="4">
        <v>51008.480000000003</v>
      </c>
      <c r="Y3504" s="4">
        <v>1224203.52</v>
      </c>
      <c r="Z3504" s="2">
        <v>0</v>
      </c>
      <c r="AA3504" s="2" t="s">
        <v>56</v>
      </c>
      <c r="AB3504" s="2" t="s">
        <v>15729</v>
      </c>
      <c r="AC3504" s="2" t="s">
        <v>129</v>
      </c>
      <c r="AD3504" s="2" t="s">
        <v>76</v>
      </c>
      <c r="AE3504" s="5">
        <v>67.650000000000006</v>
      </c>
      <c r="AF3504" s="2">
        <v>0</v>
      </c>
      <c r="AG3504" s="2" t="s">
        <v>77</v>
      </c>
      <c r="AH3504" s="2">
        <v>13</v>
      </c>
      <c r="AI3504" s="6" t="str">
        <f t="shared" si="162"/>
        <v>55-64</v>
      </c>
      <c r="AJ3504" s="11">
        <f>YEAR(tbl_LoanData[[#This Row],[Application Date]])</f>
        <v>2024</v>
      </c>
      <c r="AK3504" s="11" t="str">
        <f>TEXT(tbl_LoanData[[#This Row],[Application Date]],"MMMM")</f>
        <v>August</v>
      </c>
      <c r="AL3504" s="12">
        <f>DATE(YEAR(tbl_LoanData[[#This Row],[Application Date]]),MONTH(tbl_LoanData[[#This Row],[Application Date]]),1)</f>
        <v>45505</v>
      </c>
      <c r="AM3504" s="14">
        <f ca="1">IF(AND(tbl_LoanData[[#This Row],[Application Date]]&gt;=EOMONTH(TODAY(),-1)+1,tbl_LoanData[[#This Row],[Application Date]]&lt;=TODAY()),tbl_LoanData[[#This Row],[Loan Amount]],0)</f>
        <v>0</v>
      </c>
      <c r="AN3504" s="14">
        <f>tbl_LoanData[[#This Row],[Amount Paid]]-(Q3504-X3504)</f>
        <v>155403.52000000002</v>
      </c>
      <c r="AO3504" s="14">
        <f>IF(tbl_LoanData[[#This Row],[Application Status]]="Approved",1,0)</f>
        <v>1</v>
      </c>
      <c r="AP3504" s="22" t="str">
        <f t="shared" ca="1" si="163"/>
        <v/>
      </c>
      <c r="AQ3504" s="22" t="str">
        <f t="shared" ca="1" si="164"/>
        <v/>
      </c>
    </row>
    <row r="3505" spans="1:43" ht="14.4" customHeight="1" x14ac:dyDescent="0.3">
      <c r="A3505" s="2" t="s">
        <v>13109</v>
      </c>
      <c r="B3505" s="2" t="s">
        <v>13110</v>
      </c>
      <c r="C3505" s="2" t="s">
        <v>155</v>
      </c>
      <c r="D3505" s="2" t="s">
        <v>118</v>
      </c>
      <c r="E3505" s="2" t="s">
        <v>102</v>
      </c>
      <c r="F3505" s="2">
        <v>53</v>
      </c>
      <c r="G3505" s="2" t="s">
        <v>83</v>
      </c>
      <c r="H3505" s="2" t="s">
        <v>110</v>
      </c>
      <c r="I3505" s="2" t="s">
        <v>46</v>
      </c>
      <c r="J3505" s="3">
        <v>45515</v>
      </c>
      <c r="K3505" s="3">
        <v>45519</v>
      </c>
      <c r="L3505" s="2" t="s">
        <v>40</v>
      </c>
      <c r="M3505" s="2" t="s">
        <v>111</v>
      </c>
      <c r="N3505" s="2" t="s">
        <v>120</v>
      </c>
      <c r="O3505" s="4">
        <v>1000000</v>
      </c>
      <c r="P3505" s="4">
        <v>361300</v>
      </c>
      <c r="Q3505" s="4">
        <v>638700</v>
      </c>
      <c r="R3505" s="2">
        <v>60</v>
      </c>
      <c r="S3505" s="5">
        <v>10.87</v>
      </c>
      <c r="T3505" s="4">
        <v>16430.560000000001</v>
      </c>
      <c r="U3505" s="2" t="s">
        <v>73</v>
      </c>
      <c r="V3505" s="2" t="s">
        <v>74</v>
      </c>
      <c r="W3505" s="4">
        <v>394333.44</v>
      </c>
      <c r="X3505" s="4">
        <v>591500.01</v>
      </c>
      <c r="Y3505" s="4">
        <v>985833.45</v>
      </c>
      <c r="Z3505" s="2">
        <v>0</v>
      </c>
      <c r="AA3505" s="2" t="s">
        <v>56</v>
      </c>
      <c r="AB3505" s="2" t="s">
        <v>15727</v>
      </c>
      <c r="AC3505" s="2" t="s">
        <v>213</v>
      </c>
      <c r="AD3505" s="2" t="s">
        <v>76</v>
      </c>
      <c r="AE3505" s="5">
        <v>63.87</v>
      </c>
      <c r="AF3505" s="2">
        <v>0</v>
      </c>
      <c r="AG3505" s="2" t="s">
        <v>77</v>
      </c>
      <c r="AH3505" s="2">
        <v>4</v>
      </c>
      <c r="AI3505" s="6" t="str">
        <f t="shared" si="162"/>
        <v>45-54</v>
      </c>
      <c r="AJ3505" s="11">
        <f>YEAR(tbl_LoanData[[#This Row],[Application Date]])</f>
        <v>2024</v>
      </c>
      <c r="AK3505" s="11" t="str">
        <f>TEXT(tbl_LoanData[[#This Row],[Application Date]],"MMMM")</f>
        <v>August</v>
      </c>
      <c r="AL3505" s="12">
        <f>DATE(YEAR(tbl_LoanData[[#This Row],[Application Date]]),MONTH(tbl_LoanData[[#This Row],[Application Date]]),1)</f>
        <v>45505</v>
      </c>
      <c r="AM3505" s="14">
        <f ca="1">IF(AND(tbl_LoanData[[#This Row],[Application Date]]&gt;=EOMONTH(TODAY(),-1)+1,tbl_LoanData[[#This Row],[Application Date]]&lt;=TODAY()),tbl_LoanData[[#This Row],[Loan Amount]],0)</f>
        <v>0</v>
      </c>
      <c r="AN3505" s="14">
        <f>tbl_LoanData[[#This Row],[Amount Paid]]-(Q3505-X3505)</f>
        <v>347133.45</v>
      </c>
      <c r="AO3505" s="14">
        <f>IF(tbl_LoanData[[#This Row],[Application Status]]="Approved",1,0)</f>
        <v>1</v>
      </c>
      <c r="AP3505" s="22" t="str">
        <f t="shared" ca="1" si="163"/>
        <v/>
      </c>
      <c r="AQ3505" s="22" t="str">
        <f t="shared" ca="1" si="164"/>
        <v/>
      </c>
    </row>
    <row r="3506" spans="1:43" ht="14.4" customHeight="1" x14ac:dyDescent="0.3">
      <c r="A3506" s="2" t="s">
        <v>13111</v>
      </c>
      <c r="B3506" s="2" t="s">
        <v>13112</v>
      </c>
      <c r="C3506" s="2" t="s">
        <v>809</v>
      </c>
      <c r="D3506" s="2" t="s">
        <v>102</v>
      </c>
      <c r="E3506" s="2" t="s">
        <v>268</v>
      </c>
      <c r="F3506" s="2">
        <v>58</v>
      </c>
      <c r="G3506" s="2" t="s">
        <v>69</v>
      </c>
      <c r="H3506" s="2" t="s">
        <v>256</v>
      </c>
      <c r="I3506" s="2" t="s">
        <v>43</v>
      </c>
      <c r="J3506" s="3">
        <v>45528</v>
      </c>
      <c r="K3506" s="3"/>
      <c r="L3506" s="2" t="s">
        <v>37</v>
      </c>
      <c r="M3506" s="2" t="s">
        <v>199</v>
      </c>
      <c r="N3506" s="2" t="s">
        <v>319</v>
      </c>
      <c r="O3506" s="4">
        <v>188000</v>
      </c>
      <c r="P3506" s="4">
        <v>59400</v>
      </c>
      <c r="Q3506" s="4">
        <v>128600</v>
      </c>
      <c r="R3506" s="2">
        <v>48</v>
      </c>
      <c r="S3506" s="5">
        <v>10.74</v>
      </c>
      <c r="T3506" s="4">
        <v>3830.14</v>
      </c>
      <c r="U3506" s="2" t="s">
        <v>113</v>
      </c>
      <c r="V3506" s="2" t="s">
        <v>97</v>
      </c>
      <c r="W3506" s="4">
        <v>0</v>
      </c>
      <c r="X3506" s="4">
        <v>0</v>
      </c>
      <c r="Y3506" s="4">
        <v>183846.56</v>
      </c>
      <c r="Z3506" s="2">
        <v>0</v>
      </c>
      <c r="AA3506" s="2" t="s">
        <v>97</v>
      </c>
      <c r="AB3506" s="2" t="s">
        <v>15734</v>
      </c>
      <c r="AC3506" s="2" t="s">
        <v>146</v>
      </c>
      <c r="AD3506" s="2" t="s">
        <v>76</v>
      </c>
      <c r="AE3506" s="5">
        <v>68.400000000000006</v>
      </c>
      <c r="AF3506" s="2">
        <v>0</v>
      </c>
      <c r="AG3506" s="2" t="s">
        <v>97</v>
      </c>
      <c r="AH3506" s="2"/>
      <c r="AI3506" s="6" t="str">
        <f t="shared" si="162"/>
        <v>55-64</v>
      </c>
      <c r="AJ3506" s="11">
        <f>YEAR(tbl_LoanData[[#This Row],[Application Date]])</f>
        <v>2024</v>
      </c>
      <c r="AK3506" s="11" t="str">
        <f>TEXT(tbl_LoanData[[#This Row],[Application Date]],"MMMM")</f>
        <v>August</v>
      </c>
      <c r="AL3506" s="12">
        <f>DATE(YEAR(tbl_LoanData[[#This Row],[Application Date]]),MONTH(tbl_LoanData[[#This Row],[Application Date]]),1)</f>
        <v>45505</v>
      </c>
      <c r="AM3506" s="14">
        <f ca="1">IF(AND(tbl_LoanData[[#This Row],[Application Date]]&gt;=EOMONTH(TODAY(),-1)+1,tbl_LoanData[[#This Row],[Application Date]]&lt;=TODAY()),tbl_LoanData[[#This Row],[Loan Amount]],0)</f>
        <v>0</v>
      </c>
      <c r="AN3506" s="14">
        <f>tbl_LoanData[[#This Row],[Amount Paid]]-(Q3506-X3506)</f>
        <v>-128600</v>
      </c>
      <c r="AO3506" s="14">
        <f>IF(tbl_LoanData[[#This Row],[Application Status]]="Approved",1,0)</f>
        <v>0</v>
      </c>
      <c r="AP3506" s="22" t="str">
        <f t="shared" ca="1" si="163"/>
        <v/>
      </c>
      <c r="AQ3506" s="22" t="str">
        <f t="shared" ca="1" si="164"/>
        <v/>
      </c>
    </row>
    <row r="3507" spans="1:43" ht="14.4" customHeight="1" x14ac:dyDescent="0.3">
      <c r="A3507" s="2" t="s">
        <v>13217</v>
      </c>
      <c r="B3507" s="2" t="s">
        <v>13218</v>
      </c>
      <c r="C3507" s="2" t="s">
        <v>353</v>
      </c>
      <c r="D3507" s="2" t="s">
        <v>232</v>
      </c>
      <c r="E3507" s="2" t="s">
        <v>284</v>
      </c>
      <c r="F3507" s="2">
        <v>59</v>
      </c>
      <c r="G3507" s="2" t="s">
        <v>83</v>
      </c>
      <c r="H3507" s="2" t="s">
        <v>250</v>
      </c>
      <c r="I3507" s="2" t="s">
        <v>52</v>
      </c>
      <c r="J3507" s="3">
        <v>45517</v>
      </c>
      <c r="K3507" s="3">
        <v>45524</v>
      </c>
      <c r="L3507" s="2" t="s">
        <v>38</v>
      </c>
      <c r="M3507" s="2" t="s">
        <v>144</v>
      </c>
      <c r="N3507" s="2" t="s">
        <v>382</v>
      </c>
      <c r="O3507" s="4">
        <v>1518000</v>
      </c>
      <c r="P3507" s="4">
        <v>276000</v>
      </c>
      <c r="Q3507" s="4">
        <v>1242000</v>
      </c>
      <c r="R3507" s="2">
        <v>36</v>
      </c>
      <c r="S3507" s="5">
        <v>9.1</v>
      </c>
      <c r="T3507" s="4">
        <v>43918.5</v>
      </c>
      <c r="U3507" s="2" t="s">
        <v>73</v>
      </c>
      <c r="V3507" s="2" t="s">
        <v>74</v>
      </c>
      <c r="W3507" s="4">
        <v>1054044</v>
      </c>
      <c r="X3507" s="4">
        <v>527022</v>
      </c>
      <c r="Y3507" s="4">
        <v>1581066</v>
      </c>
      <c r="Z3507" s="2">
        <v>0</v>
      </c>
      <c r="AA3507" s="2" t="s">
        <v>56</v>
      </c>
      <c r="AB3507" s="2" t="s">
        <v>15730</v>
      </c>
      <c r="AC3507" s="2" t="s">
        <v>360</v>
      </c>
      <c r="AD3507" s="2" t="s">
        <v>76</v>
      </c>
      <c r="AE3507" s="5">
        <v>81.819999999999993</v>
      </c>
      <c r="AF3507" s="2">
        <v>0</v>
      </c>
      <c r="AG3507" s="2" t="s">
        <v>77</v>
      </c>
      <c r="AH3507" s="2">
        <v>7</v>
      </c>
      <c r="AI3507" s="6" t="str">
        <f t="shared" si="162"/>
        <v>55-64</v>
      </c>
      <c r="AJ3507" s="11">
        <f>YEAR(tbl_LoanData[[#This Row],[Application Date]])</f>
        <v>2024</v>
      </c>
      <c r="AK3507" s="11" t="str">
        <f>TEXT(tbl_LoanData[[#This Row],[Application Date]],"MMMM")</f>
        <v>August</v>
      </c>
      <c r="AL3507" s="12">
        <f>DATE(YEAR(tbl_LoanData[[#This Row],[Application Date]]),MONTH(tbl_LoanData[[#This Row],[Application Date]]),1)</f>
        <v>45505</v>
      </c>
      <c r="AM3507" s="14">
        <f ca="1">IF(AND(tbl_LoanData[[#This Row],[Application Date]]&gt;=EOMONTH(TODAY(),-1)+1,tbl_LoanData[[#This Row],[Application Date]]&lt;=TODAY()),tbl_LoanData[[#This Row],[Loan Amount]],0)</f>
        <v>0</v>
      </c>
      <c r="AN3507" s="14">
        <f>tbl_LoanData[[#This Row],[Amount Paid]]-(Q3507-X3507)</f>
        <v>339066</v>
      </c>
      <c r="AO3507" s="14">
        <f>IF(tbl_LoanData[[#This Row],[Application Status]]="Approved",1,0)</f>
        <v>1</v>
      </c>
      <c r="AP3507" s="22" t="str">
        <f t="shared" ca="1" si="163"/>
        <v/>
      </c>
      <c r="AQ3507" s="22" t="str">
        <f t="shared" ca="1" si="164"/>
        <v/>
      </c>
    </row>
    <row r="3508" spans="1:43" ht="14.4" customHeight="1" x14ac:dyDescent="0.3">
      <c r="A3508" s="2" t="s">
        <v>13227</v>
      </c>
      <c r="B3508" s="2" t="s">
        <v>13228</v>
      </c>
      <c r="C3508" s="2" t="s">
        <v>606</v>
      </c>
      <c r="D3508" s="2" t="s">
        <v>161</v>
      </c>
      <c r="E3508" s="2" t="s">
        <v>209</v>
      </c>
      <c r="F3508" s="2">
        <v>57</v>
      </c>
      <c r="G3508" s="2" t="s">
        <v>69</v>
      </c>
      <c r="H3508" s="2" t="s">
        <v>205</v>
      </c>
      <c r="I3508" s="2" t="s">
        <v>49</v>
      </c>
      <c r="J3508" s="3">
        <v>45506</v>
      </c>
      <c r="K3508" s="3">
        <v>45526</v>
      </c>
      <c r="L3508" s="2" t="s">
        <v>40</v>
      </c>
      <c r="M3508" s="2" t="s">
        <v>157</v>
      </c>
      <c r="N3508" s="2" t="s">
        <v>299</v>
      </c>
      <c r="O3508" s="4">
        <v>796000</v>
      </c>
      <c r="P3508" s="4">
        <v>305900</v>
      </c>
      <c r="Q3508" s="4">
        <v>490100</v>
      </c>
      <c r="R3508" s="2">
        <v>36</v>
      </c>
      <c r="S3508" s="5">
        <v>12.47</v>
      </c>
      <c r="T3508" s="4">
        <v>18706.84</v>
      </c>
      <c r="U3508" s="2" t="s">
        <v>73</v>
      </c>
      <c r="V3508" s="2" t="s">
        <v>74</v>
      </c>
      <c r="W3508" s="4">
        <v>430257.32</v>
      </c>
      <c r="X3508" s="4">
        <v>243189.09</v>
      </c>
      <c r="Y3508" s="4">
        <v>673446.41</v>
      </c>
      <c r="Z3508" s="2">
        <v>29</v>
      </c>
      <c r="AA3508" s="2" t="s">
        <v>57</v>
      </c>
      <c r="AB3508" s="2" t="s">
        <v>15732</v>
      </c>
      <c r="AC3508" s="2" t="s">
        <v>87</v>
      </c>
      <c r="AD3508" s="2" t="s">
        <v>76</v>
      </c>
      <c r="AE3508" s="5">
        <v>61.57</v>
      </c>
      <c r="AF3508" s="2">
        <v>1</v>
      </c>
      <c r="AG3508" s="2" t="s">
        <v>77</v>
      </c>
      <c r="AH3508" s="2">
        <v>20</v>
      </c>
      <c r="AI3508" s="6" t="str">
        <f t="shared" si="162"/>
        <v>55-64</v>
      </c>
      <c r="AJ3508" s="11">
        <f>YEAR(tbl_LoanData[[#This Row],[Application Date]])</f>
        <v>2024</v>
      </c>
      <c r="AK3508" s="11" t="str">
        <f>TEXT(tbl_LoanData[[#This Row],[Application Date]],"MMMM")</f>
        <v>August</v>
      </c>
      <c r="AL3508" s="12">
        <f>DATE(YEAR(tbl_LoanData[[#This Row],[Application Date]]),MONTH(tbl_LoanData[[#This Row],[Application Date]]),1)</f>
        <v>45505</v>
      </c>
      <c r="AM3508" s="14">
        <f ca="1">IF(AND(tbl_LoanData[[#This Row],[Application Date]]&gt;=EOMONTH(TODAY(),-1)+1,tbl_LoanData[[#This Row],[Application Date]]&lt;=TODAY()),tbl_LoanData[[#This Row],[Loan Amount]],0)</f>
        <v>0</v>
      </c>
      <c r="AN3508" s="14">
        <f>tbl_LoanData[[#This Row],[Amount Paid]]-(Q3508-X3508)</f>
        <v>183346.41</v>
      </c>
      <c r="AO3508" s="14">
        <f>IF(tbl_LoanData[[#This Row],[Application Status]]="Approved",1,0)</f>
        <v>1</v>
      </c>
      <c r="AP3508" s="22" t="str">
        <f t="shared" ca="1" si="163"/>
        <v/>
      </c>
      <c r="AQ3508" s="22" t="str">
        <f t="shared" ca="1" si="164"/>
        <v/>
      </c>
    </row>
    <row r="3509" spans="1:43" x14ac:dyDescent="0.3">
      <c r="A3509" s="2" t="s">
        <v>13229</v>
      </c>
      <c r="B3509" s="2" t="s">
        <v>13230</v>
      </c>
      <c r="C3509" s="2" t="s">
        <v>175</v>
      </c>
      <c r="D3509" s="2" t="s">
        <v>91</v>
      </c>
      <c r="E3509" s="2" t="s">
        <v>81</v>
      </c>
      <c r="F3509" s="2">
        <v>31</v>
      </c>
      <c r="G3509" s="2" t="s">
        <v>83</v>
      </c>
      <c r="H3509" s="2" t="s">
        <v>259</v>
      </c>
      <c r="I3509" s="2" t="s">
        <v>43</v>
      </c>
      <c r="J3509" s="3">
        <v>45507</v>
      </c>
      <c r="K3509" s="3">
        <v>45523</v>
      </c>
      <c r="L3509" s="2" t="s">
        <v>39</v>
      </c>
      <c r="M3509" s="2" t="s">
        <v>94</v>
      </c>
      <c r="N3509" s="2" t="s">
        <v>365</v>
      </c>
      <c r="O3509" s="4">
        <v>1188000</v>
      </c>
      <c r="P3509" s="4">
        <v>393700</v>
      </c>
      <c r="Q3509" s="4">
        <v>794300</v>
      </c>
      <c r="R3509" s="2">
        <v>60</v>
      </c>
      <c r="S3509" s="5">
        <v>11.58</v>
      </c>
      <c r="T3509" s="4">
        <v>20903.330000000002</v>
      </c>
      <c r="U3509" s="2" t="s">
        <v>73</v>
      </c>
      <c r="V3509" s="2" t="s">
        <v>74</v>
      </c>
      <c r="W3509" s="4">
        <v>480776.59</v>
      </c>
      <c r="X3509" s="4">
        <v>773423.11</v>
      </c>
      <c r="Y3509" s="4">
        <v>1254199.7</v>
      </c>
      <c r="Z3509" s="2">
        <v>31</v>
      </c>
      <c r="AA3509" s="2" t="s">
        <v>58</v>
      </c>
      <c r="AB3509" s="2" t="s">
        <v>15730</v>
      </c>
      <c r="AC3509" s="2" t="s">
        <v>360</v>
      </c>
      <c r="AD3509" s="2" t="s">
        <v>76</v>
      </c>
      <c r="AE3509" s="5">
        <v>66.86</v>
      </c>
      <c r="AF3509" s="2">
        <v>1</v>
      </c>
      <c r="AG3509" s="2" t="s">
        <v>15718</v>
      </c>
      <c r="AH3509" s="2">
        <v>16</v>
      </c>
      <c r="AI3509" s="6" t="str">
        <f t="shared" si="162"/>
        <v>25-34</v>
      </c>
      <c r="AJ3509" s="11">
        <f>YEAR(tbl_LoanData[[#This Row],[Application Date]])</f>
        <v>2024</v>
      </c>
      <c r="AK3509" s="11" t="str">
        <f>TEXT(tbl_LoanData[[#This Row],[Application Date]],"MMMM")</f>
        <v>August</v>
      </c>
      <c r="AL3509" s="12">
        <f>DATE(YEAR(tbl_LoanData[[#This Row],[Application Date]]),MONTH(tbl_LoanData[[#This Row],[Application Date]]),1)</f>
        <v>45505</v>
      </c>
      <c r="AM3509" s="14">
        <f ca="1">IF(AND(tbl_LoanData[[#This Row],[Application Date]]&gt;=EOMONTH(TODAY(),-1)+1,tbl_LoanData[[#This Row],[Application Date]]&lt;=TODAY()),tbl_LoanData[[#This Row],[Loan Amount]],0)</f>
        <v>0</v>
      </c>
      <c r="AN3509" s="14">
        <f>tbl_LoanData[[#This Row],[Amount Paid]]-(Q3509-X3509)</f>
        <v>459899.7</v>
      </c>
      <c r="AO3509" s="14">
        <f>IF(tbl_LoanData[[#This Row],[Application Status]]="Approved",1,0)</f>
        <v>1</v>
      </c>
      <c r="AP3509" s="22" t="str">
        <f t="shared" ca="1" si="163"/>
        <v/>
      </c>
      <c r="AQ3509" s="22" t="str">
        <f t="shared" ca="1" si="164"/>
        <v/>
      </c>
    </row>
    <row r="3510" spans="1:43" x14ac:dyDescent="0.3">
      <c r="A3510" s="2" t="s">
        <v>13483</v>
      </c>
      <c r="B3510" s="2" t="s">
        <v>13484</v>
      </c>
      <c r="C3510" s="2" t="s">
        <v>198</v>
      </c>
      <c r="D3510" s="2" t="s">
        <v>311</v>
      </c>
      <c r="E3510" s="2" t="s">
        <v>189</v>
      </c>
      <c r="F3510" s="2">
        <v>41</v>
      </c>
      <c r="G3510" s="2" t="s">
        <v>69</v>
      </c>
      <c r="H3510" s="2" t="s">
        <v>205</v>
      </c>
      <c r="I3510" s="2" t="s">
        <v>49</v>
      </c>
      <c r="J3510" s="3">
        <v>45520</v>
      </c>
      <c r="K3510" s="3">
        <v>45538</v>
      </c>
      <c r="L3510" s="2" t="s">
        <v>36</v>
      </c>
      <c r="M3510" s="2" t="s">
        <v>94</v>
      </c>
      <c r="N3510" s="2" t="s">
        <v>212</v>
      </c>
      <c r="O3510" s="4">
        <v>1759000</v>
      </c>
      <c r="P3510" s="4">
        <v>404100</v>
      </c>
      <c r="Q3510" s="4">
        <v>1354900</v>
      </c>
      <c r="R3510" s="2">
        <v>24</v>
      </c>
      <c r="S3510" s="5">
        <v>9.8699999999999992</v>
      </c>
      <c r="T3510" s="4">
        <v>67598.22</v>
      </c>
      <c r="U3510" s="2" t="s">
        <v>73</v>
      </c>
      <c r="V3510" s="2" t="s">
        <v>74</v>
      </c>
      <c r="W3510" s="4">
        <v>1487160.84</v>
      </c>
      <c r="X3510" s="4">
        <v>135196.42000000001</v>
      </c>
      <c r="Y3510" s="4">
        <v>1622357.26</v>
      </c>
      <c r="Z3510" s="2">
        <v>32</v>
      </c>
      <c r="AA3510" s="2" t="s">
        <v>58</v>
      </c>
      <c r="AB3510" s="2" t="s">
        <v>15729</v>
      </c>
      <c r="AC3510" s="2" t="s">
        <v>129</v>
      </c>
      <c r="AD3510" s="2" t="s">
        <v>76</v>
      </c>
      <c r="AE3510" s="5">
        <v>77.03</v>
      </c>
      <c r="AF3510" s="2">
        <v>1</v>
      </c>
      <c r="AG3510" s="2" t="s">
        <v>15718</v>
      </c>
      <c r="AH3510" s="2">
        <v>18</v>
      </c>
      <c r="AI3510" s="6" t="str">
        <f t="shared" si="162"/>
        <v>35-44</v>
      </c>
      <c r="AJ3510" s="11">
        <f>YEAR(tbl_LoanData[[#This Row],[Application Date]])</f>
        <v>2024</v>
      </c>
      <c r="AK3510" s="11" t="str">
        <f>TEXT(tbl_LoanData[[#This Row],[Application Date]],"MMMM")</f>
        <v>August</v>
      </c>
      <c r="AL3510" s="12">
        <f>DATE(YEAR(tbl_LoanData[[#This Row],[Application Date]]),MONTH(tbl_LoanData[[#This Row],[Application Date]]),1)</f>
        <v>45505</v>
      </c>
      <c r="AM3510" s="14">
        <f ca="1">IF(AND(tbl_LoanData[[#This Row],[Application Date]]&gt;=EOMONTH(TODAY(),-1)+1,tbl_LoanData[[#This Row],[Application Date]]&lt;=TODAY()),tbl_LoanData[[#This Row],[Loan Amount]],0)</f>
        <v>0</v>
      </c>
      <c r="AN3510" s="14">
        <f>tbl_LoanData[[#This Row],[Amount Paid]]-(Q3510-X3510)</f>
        <v>267457.26</v>
      </c>
      <c r="AO3510" s="14">
        <f>IF(tbl_LoanData[[#This Row],[Application Status]]="Approved",1,0)</f>
        <v>1</v>
      </c>
      <c r="AP3510" s="22" t="str">
        <f t="shared" ca="1" si="163"/>
        <v/>
      </c>
      <c r="AQ3510" s="22" t="str">
        <f t="shared" ca="1" si="164"/>
        <v/>
      </c>
    </row>
    <row r="3511" spans="1:43" ht="14.4" customHeight="1" x14ac:dyDescent="0.3">
      <c r="A3511" s="2" t="s">
        <v>13497</v>
      </c>
      <c r="B3511" s="2" t="s">
        <v>13498</v>
      </c>
      <c r="C3511" s="2" t="s">
        <v>401</v>
      </c>
      <c r="D3511" s="2" t="s">
        <v>82</v>
      </c>
      <c r="E3511" s="2" t="s">
        <v>68</v>
      </c>
      <c r="F3511" s="2">
        <v>32</v>
      </c>
      <c r="G3511" s="2" t="s">
        <v>83</v>
      </c>
      <c r="H3511" s="2" t="s">
        <v>259</v>
      </c>
      <c r="I3511" s="2" t="s">
        <v>43</v>
      </c>
      <c r="J3511" s="3">
        <v>45520</v>
      </c>
      <c r="K3511" s="3">
        <v>45523</v>
      </c>
      <c r="L3511" s="2" t="s">
        <v>39</v>
      </c>
      <c r="M3511" s="2" t="s">
        <v>85</v>
      </c>
      <c r="N3511" s="2" t="s">
        <v>178</v>
      </c>
      <c r="O3511" s="4">
        <v>2589000</v>
      </c>
      <c r="P3511" s="4">
        <v>834700</v>
      </c>
      <c r="Q3511" s="4">
        <v>1754300</v>
      </c>
      <c r="R3511" s="2">
        <v>36</v>
      </c>
      <c r="S3511" s="5">
        <v>12.72</v>
      </c>
      <c r="T3511" s="4">
        <v>67326.14</v>
      </c>
      <c r="U3511" s="2" t="s">
        <v>73</v>
      </c>
      <c r="V3511" s="2" t="s">
        <v>74</v>
      </c>
      <c r="W3511" s="4">
        <v>1615827.36</v>
      </c>
      <c r="X3511" s="4">
        <v>807913.52</v>
      </c>
      <c r="Y3511" s="4">
        <v>2423740.88</v>
      </c>
      <c r="Z3511" s="2">
        <v>0</v>
      </c>
      <c r="AA3511" s="2" t="s">
        <v>56</v>
      </c>
      <c r="AB3511" s="2" t="s">
        <v>15736</v>
      </c>
      <c r="AC3511" s="2" t="s">
        <v>75</v>
      </c>
      <c r="AD3511" s="2" t="s">
        <v>76</v>
      </c>
      <c r="AE3511" s="5">
        <v>67.760000000000005</v>
      </c>
      <c r="AF3511" s="2">
        <v>0</v>
      </c>
      <c r="AG3511" s="2" t="s">
        <v>77</v>
      </c>
      <c r="AH3511" s="2">
        <v>3</v>
      </c>
      <c r="AI3511" s="6" t="str">
        <f t="shared" si="162"/>
        <v>25-34</v>
      </c>
      <c r="AJ3511" s="11">
        <f>YEAR(tbl_LoanData[[#This Row],[Application Date]])</f>
        <v>2024</v>
      </c>
      <c r="AK3511" s="11" t="str">
        <f>TEXT(tbl_LoanData[[#This Row],[Application Date]],"MMMM")</f>
        <v>August</v>
      </c>
      <c r="AL3511" s="12">
        <f>DATE(YEAR(tbl_LoanData[[#This Row],[Application Date]]),MONTH(tbl_LoanData[[#This Row],[Application Date]]),1)</f>
        <v>45505</v>
      </c>
      <c r="AM3511" s="14">
        <f ca="1">IF(AND(tbl_LoanData[[#This Row],[Application Date]]&gt;=EOMONTH(TODAY(),-1)+1,tbl_LoanData[[#This Row],[Application Date]]&lt;=TODAY()),tbl_LoanData[[#This Row],[Loan Amount]],0)</f>
        <v>0</v>
      </c>
      <c r="AN3511" s="14">
        <f>tbl_LoanData[[#This Row],[Amount Paid]]-(Q3511-X3511)</f>
        <v>669440.88000000012</v>
      </c>
      <c r="AO3511" s="14">
        <f>IF(tbl_LoanData[[#This Row],[Application Status]]="Approved",1,0)</f>
        <v>1</v>
      </c>
      <c r="AP3511" s="22" t="str">
        <f t="shared" ca="1" si="163"/>
        <v/>
      </c>
      <c r="AQ3511" s="22" t="str">
        <f t="shared" ca="1" si="164"/>
        <v/>
      </c>
    </row>
    <row r="3512" spans="1:43" x14ac:dyDescent="0.3">
      <c r="A3512" s="2" t="s">
        <v>13675</v>
      </c>
      <c r="B3512" s="2" t="s">
        <v>13676</v>
      </c>
      <c r="C3512" s="2" t="s">
        <v>304</v>
      </c>
      <c r="D3512" s="2" t="s">
        <v>209</v>
      </c>
      <c r="E3512" s="2" t="s">
        <v>118</v>
      </c>
      <c r="F3512" s="2">
        <v>35</v>
      </c>
      <c r="G3512" s="2" t="s">
        <v>83</v>
      </c>
      <c r="H3512" s="2" t="s">
        <v>84</v>
      </c>
      <c r="I3512" s="2" t="s">
        <v>45</v>
      </c>
      <c r="J3512" s="3">
        <v>45529</v>
      </c>
      <c r="K3512" s="3">
        <v>45547</v>
      </c>
      <c r="L3512" s="2" t="s">
        <v>38</v>
      </c>
      <c r="M3512" s="2" t="s">
        <v>85</v>
      </c>
      <c r="N3512" s="2" t="s">
        <v>314</v>
      </c>
      <c r="O3512" s="4">
        <v>1025000</v>
      </c>
      <c r="P3512" s="4">
        <v>284600</v>
      </c>
      <c r="Q3512" s="4">
        <v>740400</v>
      </c>
      <c r="R3512" s="2">
        <v>48</v>
      </c>
      <c r="S3512" s="5">
        <v>6.26</v>
      </c>
      <c r="T3512" s="4">
        <v>19287.419999999998</v>
      </c>
      <c r="U3512" s="2" t="s">
        <v>73</v>
      </c>
      <c r="V3512" s="2" t="s">
        <v>74</v>
      </c>
      <c r="W3512" s="4">
        <v>443610.66</v>
      </c>
      <c r="X3512" s="4">
        <v>482185.5</v>
      </c>
      <c r="Y3512" s="4">
        <v>925796.16</v>
      </c>
      <c r="Z3512" s="2">
        <v>0</v>
      </c>
      <c r="AA3512" s="2" t="s">
        <v>56</v>
      </c>
      <c r="AB3512" s="2" t="s">
        <v>15732</v>
      </c>
      <c r="AC3512" s="2" t="s">
        <v>106</v>
      </c>
      <c r="AD3512" s="2" t="s">
        <v>76</v>
      </c>
      <c r="AE3512" s="5">
        <v>72.23</v>
      </c>
      <c r="AF3512" s="2">
        <v>0</v>
      </c>
      <c r="AG3512" s="2" t="s">
        <v>77</v>
      </c>
      <c r="AH3512" s="2">
        <v>18</v>
      </c>
      <c r="AI3512" s="6" t="str">
        <f t="shared" si="162"/>
        <v>35-44</v>
      </c>
      <c r="AJ3512" s="11">
        <f>YEAR(tbl_LoanData[[#This Row],[Application Date]])</f>
        <v>2024</v>
      </c>
      <c r="AK3512" s="11" t="str">
        <f>TEXT(tbl_LoanData[[#This Row],[Application Date]],"MMMM")</f>
        <v>August</v>
      </c>
      <c r="AL3512" s="12">
        <f>DATE(YEAR(tbl_LoanData[[#This Row],[Application Date]]),MONTH(tbl_LoanData[[#This Row],[Application Date]]),1)</f>
        <v>45505</v>
      </c>
      <c r="AM3512" s="14">
        <f ca="1">IF(AND(tbl_LoanData[[#This Row],[Application Date]]&gt;=EOMONTH(TODAY(),-1)+1,tbl_LoanData[[#This Row],[Application Date]]&lt;=TODAY()),tbl_LoanData[[#This Row],[Loan Amount]],0)</f>
        <v>0</v>
      </c>
      <c r="AN3512" s="14">
        <f>tbl_LoanData[[#This Row],[Amount Paid]]-(Q3512-X3512)</f>
        <v>185396.15999999997</v>
      </c>
      <c r="AO3512" s="14">
        <f>IF(tbl_LoanData[[#This Row],[Application Status]]="Approved",1,0)</f>
        <v>1</v>
      </c>
      <c r="AP3512" s="22" t="str">
        <f t="shared" ca="1" si="163"/>
        <v/>
      </c>
      <c r="AQ3512" s="22" t="str">
        <f t="shared" ca="1" si="164"/>
        <v/>
      </c>
    </row>
    <row r="3513" spans="1:43" ht="14.4" customHeight="1" x14ac:dyDescent="0.3">
      <c r="A3513" s="2" t="s">
        <v>13797</v>
      </c>
      <c r="B3513" s="2" t="s">
        <v>13798</v>
      </c>
      <c r="C3513" s="2" t="s">
        <v>549</v>
      </c>
      <c r="D3513" s="2" t="s">
        <v>268</v>
      </c>
      <c r="E3513" s="2" t="s">
        <v>311</v>
      </c>
      <c r="F3513" s="2">
        <v>48</v>
      </c>
      <c r="G3513" s="2" t="s">
        <v>83</v>
      </c>
      <c r="H3513" s="2" t="s">
        <v>516</v>
      </c>
      <c r="I3513" s="2" t="s">
        <v>53</v>
      </c>
      <c r="J3513" s="3">
        <v>45514</v>
      </c>
      <c r="K3513" s="3"/>
      <c r="L3513" s="2" t="s">
        <v>40</v>
      </c>
      <c r="M3513" s="2" t="s">
        <v>71</v>
      </c>
      <c r="N3513" s="2" t="s">
        <v>137</v>
      </c>
      <c r="O3513" s="4">
        <v>1529000</v>
      </c>
      <c r="P3513" s="4">
        <v>460900</v>
      </c>
      <c r="Q3513" s="4">
        <v>1068100</v>
      </c>
      <c r="R3513" s="2">
        <v>36</v>
      </c>
      <c r="S3513" s="5">
        <v>6.53</v>
      </c>
      <c r="T3513" s="4">
        <v>35481.69</v>
      </c>
      <c r="U3513" s="2" t="s">
        <v>113</v>
      </c>
      <c r="V3513" s="2" t="s">
        <v>97</v>
      </c>
      <c r="W3513" s="4">
        <v>0</v>
      </c>
      <c r="X3513" s="4">
        <v>0</v>
      </c>
      <c r="Y3513" s="4">
        <v>1277340.79</v>
      </c>
      <c r="Z3513" s="2">
        <v>0</v>
      </c>
      <c r="AA3513" s="2" t="s">
        <v>97</v>
      </c>
      <c r="AB3513" s="2" t="s">
        <v>15735</v>
      </c>
      <c r="AC3513" s="2" t="s">
        <v>332</v>
      </c>
      <c r="AD3513" s="2" t="s">
        <v>76</v>
      </c>
      <c r="AE3513" s="5">
        <v>69.86</v>
      </c>
      <c r="AF3513" s="2">
        <v>0</v>
      </c>
      <c r="AG3513" s="2" t="s">
        <v>97</v>
      </c>
      <c r="AH3513" s="2"/>
      <c r="AI3513" s="6" t="str">
        <f t="shared" si="162"/>
        <v>45-54</v>
      </c>
      <c r="AJ3513" s="11">
        <f>YEAR(tbl_LoanData[[#This Row],[Application Date]])</f>
        <v>2024</v>
      </c>
      <c r="AK3513" s="11" t="str">
        <f>TEXT(tbl_LoanData[[#This Row],[Application Date]],"MMMM")</f>
        <v>August</v>
      </c>
      <c r="AL3513" s="12">
        <f>DATE(YEAR(tbl_LoanData[[#This Row],[Application Date]]),MONTH(tbl_LoanData[[#This Row],[Application Date]]),1)</f>
        <v>45505</v>
      </c>
      <c r="AM3513" s="14">
        <f ca="1">IF(AND(tbl_LoanData[[#This Row],[Application Date]]&gt;=EOMONTH(TODAY(),-1)+1,tbl_LoanData[[#This Row],[Application Date]]&lt;=TODAY()),tbl_LoanData[[#This Row],[Loan Amount]],0)</f>
        <v>0</v>
      </c>
      <c r="AN3513" s="14">
        <f>tbl_LoanData[[#This Row],[Amount Paid]]-(Q3513-X3513)</f>
        <v>-1068100</v>
      </c>
      <c r="AO3513" s="14">
        <f>IF(tbl_LoanData[[#This Row],[Application Status]]="Approved",1,0)</f>
        <v>0</v>
      </c>
      <c r="AP3513" s="22" t="str">
        <f t="shared" ca="1" si="163"/>
        <v/>
      </c>
      <c r="AQ3513" s="22" t="str">
        <f t="shared" ca="1" si="164"/>
        <v/>
      </c>
    </row>
    <row r="3514" spans="1:43" x14ac:dyDescent="0.3">
      <c r="A3514" s="2" t="s">
        <v>13871</v>
      </c>
      <c r="B3514" s="2" t="s">
        <v>13872</v>
      </c>
      <c r="C3514" s="2" t="s">
        <v>1102</v>
      </c>
      <c r="D3514" s="2" t="s">
        <v>268</v>
      </c>
      <c r="E3514" s="2" t="s">
        <v>101</v>
      </c>
      <c r="F3514" s="2">
        <v>25</v>
      </c>
      <c r="G3514" s="2" t="s">
        <v>69</v>
      </c>
      <c r="H3514" s="2" t="s">
        <v>256</v>
      </c>
      <c r="I3514" s="2" t="s">
        <v>43</v>
      </c>
      <c r="J3514" s="3">
        <v>45523</v>
      </c>
      <c r="K3514" s="3">
        <v>45530</v>
      </c>
      <c r="L3514" s="2" t="s">
        <v>40</v>
      </c>
      <c r="M3514" s="2" t="s">
        <v>85</v>
      </c>
      <c r="N3514" s="2" t="s">
        <v>86</v>
      </c>
      <c r="O3514" s="4">
        <v>1502000</v>
      </c>
      <c r="P3514" s="4">
        <v>522700</v>
      </c>
      <c r="Q3514" s="4">
        <v>979300</v>
      </c>
      <c r="R3514" s="2">
        <v>48</v>
      </c>
      <c r="S3514" s="5">
        <v>10.43</v>
      </c>
      <c r="T3514" s="4">
        <v>28913.83</v>
      </c>
      <c r="U3514" s="2" t="s">
        <v>73</v>
      </c>
      <c r="V3514" s="2" t="s">
        <v>74</v>
      </c>
      <c r="W3514" s="4">
        <v>693931.92</v>
      </c>
      <c r="X3514" s="4">
        <v>693932.04</v>
      </c>
      <c r="Y3514" s="4">
        <v>1387863.96</v>
      </c>
      <c r="Z3514" s="2">
        <v>0</v>
      </c>
      <c r="AA3514" s="2" t="s">
        <v>56</v>
      </c>
      <c r="AB3514" s="2" t="s">
        <v>15727</v>
      </c>
      <c r="AC3514" s="2" t="s">
        <v>332</v>
      </c>
      <c r="AD3514" s="2" t="s">
        <v>76</v>
      </c>
      <c r="AE3514" s="5">
        <v>65.2</v>
      </c>
      <c r="AF3514" s="2">
        <v>0</v>
      </c>
      <c r="AG3514" s="2" t="s">
        <v>77</v>
      </c>
      <c r="AH3514" s="2">
        <v>7</v>
      </c>
      <c r="AI3514" s="6" t="str">
        <f t="shared" si="162"/>
        <v>25-34</v>
      </c>
      <c r="AJ3514" s="11">
        <f>YEAR(tbl_LoanData[[#This Row],[Application Date]])</f>
        <v>2024</v>
      </c>
      <c r="AK3514" s="11" t="str">
        <f>TEXT(tbl_LoanData[[#This Row],[Application Date]],"MMMM")</f>
        <v>August</v>
      </c>
      <c r="AL3514" s="12">
        <f>DATE(YEAR(tbl_LoanData[[#This Row],[Application Date]]),MONTH(tbl_LoanData[[#This Row],[Application Date]]),1)</f>
        <v>45505</v>
      </c>
      <c r="AM3514" s="14">
        <f ca="1">IF(AND(tbl_LoanData[[#This Row],[Application Date]]&gt;=EOMONTH(TODAY(),-1)+1,tbl_LoanData[[#This Row],[Application Date]]&lt;=TODAY()),tbl_LoanData[[#This Row],[Loan Amount]],0)</f>
        <v>0</v>
      </c>
      <c r="AN3514" s="14">
        <f>tbl_LoanData[[#This Row],[Amount Paid]]-(Q3514-X3514)</f>
        <v>408563.96000000008</v>
      </c>
      <c r="AO3514" s="14">
        <f>IF(tbl_LoanData[[#This Row],[Application Status]]="Approved",1,0)</f>
        <v>1</v>
      </c>
      <c r="AP3514" s="22" t="str">
        <f t="shared" ca="1" si="163"/>
        <v/>
      </c>
      <c r="AQ3514" s="22" t="str">
        <f t="shared" ca="1" si="164"/>
        <v/>
      </c>
    </row>
    <row r="3515" spans="1:43" ht="14.4" customHeight="1" x14ac:dyDescent="0.3">
      <c r="A3515" s="2" t="s">
        <v>14015</v>
      </c>
      <c r="B3515" s="2" t="s">
        <v>14016</v>
      </c>
      <c r="C3515" s="2" t="s">
        <v>142</v>
      </c>
      <c r="D3515" s="2" t="s">
        <v>134</v>
      </c>
      <c r="E3515" s="2" t="s">
        <v>189</v>
      </c>
      <c r="F3515" s="2">
        <v>48</v>
      </c>
      <c r="G3515" s="2" t="s">
        <v>83</v>
      </c>
      <c r="H3515" s="2" t="s">
        <v>217</v>
      </c>
      <c r="I3515" s="2" t="s">
        <v>46</v>
      </c>
      <c r="J3515" s="3">
        <v>45526</v>
      </c>
      <c r="K3515" s="3">
        <v>45530</v>
      </c>
      <c r="L3515" s="2" t="s">
        <v>37</v>
      </c>
      <c r="M3515" s="2" t="s">
        <v>94</v>
      </c>
      <c r="N3515" s="2" t="s">
        <v>234</v>
      </c>
      <c r="O3515" s="4">
        <v>195000</v>
      </c>
      <c r="P3515" s="4">
        <v>48900</v>
      </c>
      <c r="Q3515" s="4">
        <v>146100</v>
      </c>
      <c r="R3515" s="2">
        <v>48</v>
      </c>
      <c r="S3515" s="5">
        <v>14.93</v>
      </c>
      <c r="T3515" s="4">
        <v>4861.4799999999996</v>
      </c>
      <c r="U3515" s="2" t="s">
        <v>73</v>
      </c>
      <c r="V3515" s="2" t="s">
        <v>74</v>
      </c>
      <c r="W3515" s="4">
        <v>116675.52</v>
      </c>
      <c r="X3515" s="4">
        <v>116675.4</v>
      </c>
      <c r="Y3515" s="4">
        <v>233350.92</v>
      </c>
      <c r="Z3515" s="2">
        <v>0</v>
      </c>
      <c r="AA3515" s="2" t="s">
        <v>56</v>
      </c>
      <c r="AB3515" s="2" t="s">
        <v>15734</v>
      </c>
      <c r="AC3515" s="2" t="s">
        <v>129</v>
      </c>
      <c r="AD3515" s="2" t="s">
        <v>76</v>
      </c>
      <c r="AE3515" s="5">
        <v>74.92</v>
      </c>
      <c r="AF3515" s="2">
        <v>0</v>
      </c>
      <c r="AG3515" s="2" t="s">
        <v>77</v>
      </c>
      <c r="AH3515" s="2">
        <v>4</v>
      </c>
      <c r="AI3515" s="6" t="str">
        <f t="shared" si="162"/>
        <v>45-54</v>
      </c>
      <c r="AJ3515" s="11">
        <f>YEAR(tbl_LoanData[[#This Row],[Application Date]])</f>
        <v>2024</v>
      </c>
      <c r="AK3515" s="11" t="str">
        <f>TEXT(tbl_LoanData[[#This Row],[Application Date]],"MMMM")</f>
        <v>August</v>
      </c>
      <c r="AL3515" s="12">
        <f>DATE(YEAR(tbl_LoanData[[#This Row],[Application Date]]),MONTH(tbl_LoanData[[#This Row],[Application Date]]),1)</f>
        <v>45505</v>
      </c>
      <c r="AM3515" s="14">
        <f ca="1">IF(AND(tbl_LoanData[[#This Row],[Application Date]]&gt;=EOMONTH(TODAY(),-1)+1,tbl_LoanData[[#This Row],[Application Date]]&lt;=TODAY()),tbl_LoanData[[#This Row],[Loan Amount]],0)</f>
        <v>0</v>
      </c>
      <c r="AN3515" s="14">
        <f>tbl_LoanData[[#This Row],[Amount Paid]]-(Q3515-X3515)</f>
        <v>87250.92</v>
      </c>
      <c r="AO3515" s="14">
        <f>IF(tbl_LoanData[[#This Row],[Application Status]]="Approved",1,0)</f>
        <v>1</v>
      </c>
      <c r="AP3515" s="22" t="str">
        <f t="shared" ca="1" si="163"/>
        <v/>
      </c>
      <c r="AQ3515" s="22" t="str">
        <f t="shared" ca="1" si="164"/>
        <v/>
      </c>
    </row>
    <row r="3516" spans="1:43" ht="14.4" customHeight="1" x14ac:dyDescent="0.3">
      <c r="A3516" s="2" t="s">
        <v>14167</v>
      </c>
      <c r="B3516" s="2" t="s">
        <v>14168</v>
      </c>
      <c r="C3516" s="2" t="s">
        <v>606</v>
      </c>
      <c r="D3516" s="2" t="s">
        <v>142</v>
      </c>
      <c r="E3516" s="2" t="s">
        <v>447</v>
      </c>
      <c r="F3516" s="2">
        <v>56</v>
      </c>
      <c r="G3516" s="2" t="s">
        <v>69</v>
      </c>
      <c r="H3516" s="2" t="s">
        <v>372</v>
      </c>
      <c r="I3516" s="2" t="s">
        <v>43</v>
      </c>
      <c r="J3516" s="3">
        <v>45534</v>
      </c>
      <c r="K3516" s="3">
        <v>45540</v>
      </c>
      <c r="L3516" s="2" t="s">
        <v>37</v>
      </c>
      <c r="M3516" s="2" t="s">
        <v>94</v>
      </c>
      <c r="N3516" s="2" t="s">
        <v>488</v>
      </c>
      <c r="O3516" s="4">
        <v>97000</v>
      </c>
      <c r="P3516" s="4">
        <v>36600</v>
      </c>
      <c r="Q3516" s="4">
        <v>60400</v>
      </c>
      <c r="R3516" s="2">
        <v>36</v>
      </c>
      <c r="S3516" s="5">
        <v>7.18</v>
      </c>
      <c r="T3516" s="4">
        <v>2039.17</v>
      </c>
      <c r="U3516" s="2" t="s">
        <v>73</v>
      </c>
      <c r="V3516" s="2" t="s">
        <v>74</v>
      </c>
      <c r="W3516" s="4">
        <v>46900.91</v>
      </c>
      <c r="X3516" s="4">
        <v>26509.25</v>
      </c>
      <c r="Y3516" s="4">
        <v>73410.16</v>
      </c>
      <c r="Z3516" s="2">
        <v>0</v>
      </c>
      <c r="AA3516" s="2" t="s">
        <v>56</v>
      </c>
      <c r="AB3516" s="2" t="s">
        <v>15733</v>
      </c>
      <c r="AC3516" s="2" t="s">
        <v>106</v>
      </c>
      <c r="AD3516" s="2" t="s">
        <v>76</v>
      </c>
      <c r="AE3516" s="5">
        <v>62.27</v>
      </c>
      <c r="AF3516" s="2">
        <v>0</v>
      </c>
      <c r="AG3516" s="2" t="s">
        <v>77</v>
      </c>
      <c r="AH3516" s="2">
        <v>6</v>
      </c>
      <c r="AI3516" s="6" t="str">
        <f t="shared" si="162"/>
        <v>55-64</v>
      </c>
      <c r="AJ3516" s="11">
        <f>YEAR(tbl_LoanData[[#This Row],[Application Date]])</f>
        <v>2024</v>
      </c>
      <c r="AK3516" s="11" t="str">
        <f>TEXT(tbl_LoanData[[#This Row],[Application Date]],"MMMM")</f>
        <v>August</v>
      </c>
      <c r="AL3516" s="12">
        <f>DATE(YEAR(tbl_LoanData[[#This Row],[Application Date]]),MONTH(tbl_LoanData[[#This Row],[Application Date]]),1)</f>
        <v>45505</v>
      </c>
      <c r="AM3516" s="14">
        <f ca="1">IF(AND(tbl_LoanData[[#This Row],[Application Date]]&gt;=EOMONTH(TODAY(),-1)+1,tbl_LoanData[[#This Row],[Application Date]]&lt;=TODAY()),tbl_LoanData[[#This Row],[Loan Amount]],0)</f>
        <v>0</v>
      </c>
      <c r="AN3516" s="14">
        <f>tbl_LoanData[[#This Row],[Amount Paid]]-(Q3516-X3516)</f>
        <v>13010.160000000003</v>
      </c>
      <c r="AO3516" s="14">
        <f>IF(tbl_LoanData[[#This Row],[Application Status]]="Approved",1,0)</f>
        <v>1</v>
      </c>
      <c r="AP3516" s="22" t="str">
        <f t="shared" ca="1" si="163"/>
        <v/>
      </c>
      <c r="AQ3516" s="22" t="str">
        <f t="shared" ca="1" si="164"/>
        <v/>
      </c>
    </row>
    <row r="3517" spans="1:43" ht="14.4" customHeight="1" x14ac:dyDescent="0.3">
      <c r="A3517" s="2" t="s">
        <v>14177</v>
      </c>
      <c r="B3517" s="2" t="s">
        <v>14178</v>
      </c>
      <c r="C3517" s="2" t="s">
        <v>277</v>
      </c>
      <c r="D3517" s="2" t="s">
        <v>102</v>
      </c>
      <c r="E3517" s="2" t="s">
        <v>209</v>
      </c>
      <c r="F3517" s="2">
        <v>26</v>
      </c>
      <c r="G3517" s="2" t="s">
        <v>83</v>
      </c>
      <c r="H3517" s="2" t="s">
        <v>103</v>
      </c>
      <c r="I3517" s="2" t="s">
        <v>43</v>
      </c>
      <c r="J3517" s="3">
        <v>45514</v>
      </c>
      <c r="K3517" s="3"/>
      <c r="L3517" s="2" t="s">
        <v>39</v>
      </c>
      <c r="M3517" s="2" t="s">
        <v>127</v>
      </c>
      <c r="N3517" s="2" t="s">
        <v>195</v>
      </c>
      <c r="O3517" s="4">
        <v>2015000</v>
      </c>
      <c r="P3517" s="4">
        <v>656800</v>
      </c>
      <c r="Q3517" s="4">
        <v>1358200</v>
      </c>
      <c r="R3517" s="2">
        <v>24</v>
      </c>
      <c r="S3517" s="5">
        <v>11.32</v>
      </c>
      <c r="T3517" s="4">
        <v>69404.02</v>
      </c>
      <c r="U3517" s="2" t="s">
        <v>113</v>
      </c>
      <c r="V3517" s="2" t="s">
        <v>97</v>
      </c>
      <c r="W3517" s="4">
        <v>0</v>
      </c>
      <c r="X3517" s="4">
        <v>0</v>
      </c>
      <c r="Y3517" s="4">
        <v>1665696.48</v>
      </c>
      <c r="Z3517" s="2">
        <v>0</v>
      </c>
      <c r="AA3517" s="2" t="s">
        <v>97</v>
      </c>
      <c r="AB3517" s="2" t="s">
        <v>15736</v>
      </c>
      <c r="AC3517" s="2" t="s">
        <v>146</v>
      </c>
      <c r="AD3517" s="2" t="s">
        <v>76</v>
      </c>
      <c r="AE3517" s="5">
        <v>67.400000000000006</v>
      </c>
      <c r="AF3517" s="2">
        <v>0</v>
      </c>
      <c r="AG3517" s="2" t="s">
        <v>97</v>
      </c>
      <c r="AH3517" s="2"/>
      <c r="AI3517" s="6" t="str">
        <f t="shared" si="162"/>
        <v>25-34</v>
      </c>
      <c r="AJ3517" s="11">
        <f>YEAR(tbl_LoanData[[#This Row],[Application Date]])</f>
        <v>2024</v>
      </c>
      <c r="AK3517" s="11" t="str">
        <f>TEXT(tbl_LoanData[[#This Row],[Application Date]],"MMMM")</f>
        <v>August</v>
      </c>
      <c r="AL3517" s="12">
        <f>DATE(YEAR(tbl_LoanData[[#This Row],[Application Date]]),MONTH(tbl_LoanData[[#This Row],[Application Date]]),1)</f>
        <v>45505</v>
      </c>
      <c r="AM3517" s="14">
        <f ca="1">IF(AND(tbl_LoanData[[#This Row],[Application Date]]&gt;=EOMONTH(TODAY(),-1)+1,tbl_LoanData[[#This Row],[Application Date]]&lt;=TODAY()),tbl_LoanData[[#This Row],[Loan Amount]],0)</f>
        <v>0</v>
      </c>
      <c r="AN3517" s="14">
        <f>tbl_LoanData[[#This Row],[Amount Paid]]-(Q3517-X3517)</f>
        <v>-1358200</v>
      </c>
      <c r="AO3517" s="14">
        <f>IF(tbl_LoanData[[#This Row],[Application Status]]="Approved",1,0)</f>
        <v>0</v>
      </c>
      <c r="AP3517" s="22" t="str">
        <f t="shared" ca="1" si="163"/>
        <v/>
      </c>
      <c r="AQ3517" s="22" t="str">
        <f t="shared" ca="1" si="164"/>
        <v/>
      </c>
    </row>
    <row r="3518" spans="1:43" x14ac:dyDescent="0.3">
      <c r="A3518" s="2" t="s">
        <v>14265</v>
      </c>
      <c r="B3518" s="2" t="s">
        <v>14266</v>
      </c>
      <c r="C3518" s="2" t="s">
        <v>124</v>
      </c>
      <c r="D3518" s="2" t="s">
        <v>134</v>
      </c>
      <c r="E3518" s="2" t="s">
        <v>385</v>
      </c>
      <c r="F3518" s="2">
        <v>33</v>
      </c>
      <c r="G3518" s="2" t="s">
        <v>69</v>
      </c>
      <c r="H3518" s="2" t="s">
        <v>318</v>
      </c>
      <c r="I3518" s="2" t="s">
        <v>42</v>
      </c>
      <c r="J3518" s="3">
        <v>45531</v>
      </c>
      <c r="K3518" s="3">
        <v>45552</v>
      </c>
      <c r="L3518" s="2" t="s">
        <v>36</v>
      </c>
      <c r="M3518" s="2" t="s">
        <v>94</v>
      </c>
      <c r="N3518" s="2" t="s">
        <v>212</v>
      </c>
      <c r="O3518" s="4">
        <v>858000</v>
      </c>
      <c r="P3518" s="4">
        <v>311300</v>
      </c>
      <c r="Q3518" s="4">
        <v>546700</v>
      </c>
      <c r="R3518" s="2">
        <v>36</v>
      </c>
      <c r="S3518" s="5">
        <v>14.49</v>
      </c>
      <c r="T3518" s="4">
        <v>21787.51</v>
      </c>
      <c r="U3518" s="2" t="s">
        <v>73</v>
      </c>
      <c r="V3518" s="2" t="s">
        <v>74</v>
      </c>
      <c r="W3518" s="4">
        <v>501112.73</v>
      </c>
      <c r="X3518" s="4">
        <v>283237.76000000001</v>
      </c>
      <c r="Y3518" s="4">
        <v>784350.49</v>
      </c>
      <c r="Z3518" s="2">
        <v>0</v>
      </c>
      <c r="AA3518" s="2" t="s">
        <v>56</v>
      </c>
      <c r="AB3518" s="2" t="s">
        <v>15735</v>
      </c>
      <c r="AC3518" s="2" t="s">
        <v>87</v>
      </c>
      <c r="AD3518" s="2" t="s">
        <v>76</v>
      </c>
      <c r="AE3518" s="5">
        <v>63.72</v>
      </c>
      <c r="AF3518" s="2">
        <v>0</v>
      </c>
      <c r="AG3518" s="2" t="s">
        <v>77</v>
      </c>
      <c r="AH3518" s="2">
        <v>21</v>
      </c>
      <c r="AI3518" s="6" t="str">
        <f t="shared" si="162"/>
        <v>25-34</v>
      </c>
      <c r="AJ3518" s="11">
        <f>YEAR(tbl_LoanData[[#This Row],[Application Date]])</f>
        <v>2024</v>
      </c>
      <c r="AK3518" s="11" t="str">
        <f>TEXT(tbl_LoanData[[#This Row],[Application Date]],"MMMM")</f>
        <v>August</v>
      </c>
      <c r="AL3518" s="12">
        <f>DATE(YEAR(tbl_LoanData[[#This Row],[Application Date]]),MONTH(tbl_LoanData[[#This Row],[Application Date]]),1)</f>
        <v>45505</v>
      </c>
      <c r="AM3518" s="14">
        <f ca="1">IF(AND(tbl_LoanData[[#This Row],[Application Date]]&gt;=EOMONTH(TODAY(),-1)+1,tbl_LoanData[[#This Row],[Application Date]]&lt;=TODAY()),tbl_LoanData[[#This Row],[Loan Amount]],0)</f>
        <v>0</v>
      </c>
      <c r="AN3518" s="14">
        <f>tbl_LoanData[[#This Row],[Amount Paid]]-(Q3518-X3518)</f>
        <v>237650.49</v>
      </c>
      <c r="AO3518" s="14">
        <f>IF(tbl_LoanData[[#This Row],[Application Status]]="Approved",1,0)</f>
        <v>1</v>
      </c>
      <c r="AP3518" s="22" t="str">
        <f t="shared" ca="1" si="163"/>
        <v/>
      </c>
      <c r="AQ3518" s="22" t="str">
        <f t="shared" ca="1" si="164"/>
        <v/>
      </c>
    </row>
    <row r="3519" spans="1:43" ht="14.4" customHeight="1" x14ac:dyDescent="0.3">
      <c r="A3519" s="2" t="s">
        <v>14311</v>
      </c>
      <c r="B3519" s="2" t="s">
        <v>14312</v>
      </c>
      <c r="C3519" s="2" t="s">
        <v>413</v>
      </c>
      <c r="D3519" s="2" t="s">
        <v>176</v>
      </c>
      <c r="E3519" s="2" t="s">
        <v>465</v>
      </c>
      <c r="F3519" s="2">
        <v>32</v>
      </c>
      <c r="G3519" s="2" t="s">
        <v>83</v>
      </c>
      <c r="H3519" s="2" t="s">
        <v>228</v>
      </c>
      <c r="I3519" s="2" t="s">
        <v>43</v>
      </c>
      <c r="J3519" s="3">
        <v>45521</v>
      </c>
      <c r="K3519" s="3">
        <v>45536</v>
      </c>
      <c r="L3519" s="2" t="s">
        <v>36</v>
      </c>
      <c r="M3519" s="2" t="s">
        <v>104</v>
      </c>
      <c r="N3519" s="2" t="s">
        <v>592</v>
      </c>
      <c r="O3519" s="4">
        <v>1323000</v>
      </c>
      <c r="P3519" s="4">
        <v>525500</v>
      </c>
      <c r="Q3519" s="4">
        <v>797500</v>
      </c>
      <c r="R3519" s="2">
        <v>12</v>
      </c>
      <c r="S3519" s="5">
        <v>6.52</v>
      </c>
      <c r="T3519" s="4">
        <v>70791.42</v>
      </c>
      <c r="U3519" s="2" t="s">
        <v>73</v>
      </c>
      <c r="V3519" s="2" t="s">
        <v>34</v>
      </c>
      <c r="W3519" s="4">
        <v>778705.62</v>
      </c>
      <c r="X3519" s="4">
        <v>70791.38</v>
      </c>
      <c r="Y3519" s="4">
        <v>849497</v>
      </c>
      <c r="Z3519" s="2">
        <v>30</v>
      </c>
      <c r="AA3519" s="2" t="s">
        <v>57</v>
      </c>
      <c r="AB3519" s="2" t="s">
        <v>15728</v>
      </c>
      <c r="AC3519" s="2" t="s">
        <v>106</v>
      </c>
      <c r="AD3519" s="2" t="s">
        <v>76</v>
      </c>
      <c r="AE3519" s="5">
        <v>60.28</v>
      </c>
      <c r="AF3519" s="2">
        <v>1</v>
      </c>
      <c r="AG3519" s="2" t="s">
        <v>77</v>
      </c>
      <c r="AH3519" s="2">
        <v>15</v>
      </c>
      <c r="AI3519" s="6" t="str">
        <f t="shared" si="162"/>
        <v>25-34</v>
      </c>
      <c r="AJ3519" s="11">
        <f>YEAR(tbl_LoanData[[#This Row],[Application Date]])</f>
        <v>2024</v>
      </c>
      <c r="AK3519" s="11" t="str">
        <f>TEXT(tbl_LoanData[[#This Row],[Application Date]],"MMMM")</f>
        <v>August</v>
      </c>
      <c r="AL3519" s="12">
        <f>DATE(YEAR(tbl_LoanData[[#This Row],[Application Date]]),MONTH(tbl_LoanData[[#This Row],[Application Date]]),1)</f>
        <v>45505</v>
      </c>
      <c r="AM3519" s="14">
        <f ca="1">IF(AND(tbl_LoanData[[#This Row],[Application Date]]&gt;=EOMONTH(TODAY(),-1)+1,tbl_LoanData[[#This Row],[Application Date]]&lt;=TODAY()),tbl_LoanData[[#This Row],[Loan Amount]],0)</f>
        <v>0</v>
      </c>
      <c r="AN3519" s="14">
        <f>tbl_LoanData[[#This Row],[Amount Paid]]-(Q3519-X3519)</f>
        <v>51997</v>
      </c>
      <c r="AO3519" s="14">
        <f>IF(tbl_LoanData[[#This Row],[Application Status]]="Approved",1,0)</f>
        <v>1</v>
      </c>
      <c r="AP3519" s="22" t="str">
        <f t="shared" ca="1" si="163"/>
        <v/>
      </c>
      <c r="AQ3519" s="22" t="str">
        <f t="shared" ca="1" si="164"/>
        <v/>
      </c>
    </row>
    <row r="3520" spans="1:43" ht="14.4" customHeight="1" x14ac:dyDescent="0.3">
      <c r="A3520" s="2" t="s">
        <v>14559</v>
      </c>
      <c r="B3520" s="2" t="s">
        <v>14560</v>
      </c>
      <c r="C3520" s="2" t="s">
        <v>444</v>
      </c>
      <c r="D3520" s="2" t="s">
        <v>189</v>
      </c>
      <c r="E3520" s="2" t="s">
        <v>68</v>
      </c>
      <c r="F3520" s="2">
        <v>64</v>
      </c>
      <c r="G3520" s="2" t="s">
        <v>69</v>
      </c>
      <c r="H3520" s="2" t="s">
        <v>103</v>
      </c>
      <c r="I3520" s="2" t="s">
        <v>43</v>
      </c>
      <c r="J3520" s="3">
        <v>45529</v>
      </c>
      <c r="K3520" s="3">
        <v>45534</v>
      </c>
      <c r="L3520" s="2" t="s">
        <v>39</v>
      </c>
      <c r="M3520" s="2" t="s">
        <v>157</v>
      </c>
      <c r="N3520" s="2" t="s">
        <v>359</v>
      </c>
      <c r="O3520" s="4">
        <v>1491000</v>
      </c>
      <c r="P3520" s="4">
        <v>322000</v>
      </c>
      <c r="Q3520" s="4">
        <v>1169000</v>
      </c>
      <c r="R3520" s="2">
        <v>48</v>
      </c>
      <c r="S3520" s="5">
        <v>6.22</v>
      </c>
      <c r="T3520" s="4">
        <v>30413.48</v>
      </c>
      <c r="U3520" s="2" t="s">
        <v>73</v>
      </c>
      <c r="V3520" s="2" t="s">
        <v>74</v>
      </c>
      <c r="W3520" s="4">
        <v>699510.04</v>
      </c>
      <c r="X3520" s="4">
        <v>760337.16</v>
      </c>
      <c r="Y3520" s="4">
        <v>1459847.2</v>
      </c>
      <c r="Z3520" s="2">
        <v>0</v>
      </c>
      <c r="AA3520" s="2" t="s">
        <v>56</v>
      </c>
      <c r="AB3520" s="2" t="s">
        <v>15734</v>
      </c>
      <c r="AC3520" s="2" t="s">
        <v>87</v>
      </c>
      <c r="AD3520" s="2" t="s">
        <v>76</v>
      </c>
      <c r="AE3520" s="5">
        <v>78.400000000000006</v>
      </c>
      <c r="AF3520" s="2">
        <v>0</v>
      </c>
      <c r="AG3520" s="2" t="s">
        <v>77</v>
      </c>
      <c r="AH3520" s="2">
        <v>5</v>
      </c>
      <c r="AI3520" s="6" t="str">
        <f t="shared" si="162"/>
        <v>55-64</v>
      </c>
      <c r="AJ3520" s="11">
        <f>YEAR(tbl_LoanData[[#This Row],[Application Date]])</f>
        <v>2024</v>
      </c>
      <c r="AK3520" s="11" t="str">
        <f>TEXT(tbl_LoanData[[#This Row],[Application Date]],"MMMM")</f>
        <v>August</v>
      </c>
      <c r="AL3520" s="12">
        <f>DATE(YEAR(tbl_LoanData[[#This Row],[Application Date]]),MONTH(tbl_LoanData[[#This Row],[Application Date]]),1)</f>
        <v>45505</v>
      </c>
      <c r="AM3520" s="14">
        <f ca="1">IF(AND(tbl_LoanData[[#This Row],[Application Date]]&gt;=EOMONTH(TODAY(),-1)+1,tbl_LoanData[[#This Row],[Application Date]]&lt;=TODAY()),tbl_LoanData[[#This Row],[Loan Amount]],0)</f>
        <v>0</v>
      </c>
      <c r="AN3520" s="14">
        <f>tbl_LoanData[[#This Row],[Amount Paid]]-(Q3520-X3520)</f>
        <v>290847.20000000007</v>
      </c>
      <c r="AO3520" s="14">
        <f>IF(tbl_LoanData[[#This Row],[Application Status]]="Approved",1,0)</f>
        <v>1</v>
      </c>
      <c r="AP3520" s="22" t="str">
        <f t="shared" ca="1" si="163"/>
        <v/>
      </c>
      <c r="AQ3520" s="22" t="str">
        <f t="shared" ca="1" si="164"/>
        <v/>
      </c>
    </row>
    <row r="3521" spans="1:43" ht="14.4" customHeight="1" x14ac:dyDescent="0.3">
      <c r="A3521" s="2" t="s">
        <v>14633</v>
      </c>
      <c r="B3521" s="2" t="s">
        <v>14634</v>
      </c>
      <c r="C3521" s="2" t="s">
        <v>1573</v>
      </c>
      <c r="D3521" s="2" t="s">
        <v>176</v>
      </c>
      <c r="E3521" s="2" t="s">
        <v>176</v>
      </c>
      <c r="F3521" s="2">
        <v>30</v>
      </c>
      <c r="G3521" s="2" t="s">
        <v>69</v>
      </c>
      <c r="H3521" s="2" t="s">
        <v>313</v>
      </c>
      <c r="I3521" s="2" t="s">
        <v>44</v>
      </c>
      <c r="J3521" s="3">
        <v>45528</v>
      </c>
      <c r="K3521" s="3">
        <v>45546</v>
      </c>
      <c r="L3521" s="2" t="s">
        <v>40</v>
      </c>
      <c r="M3521" s="2" t="s">
        <v>157</v>
      </c>
      <c r="N3521" s="2" t="s">
        <v>328</v>
      </c>
      <c r="O3521" s="4">
        <v>784000</v>
      </c>
      <c r="P3521" s="4">
        <v>239400</v>
      </c>
      <c r="Q3521" s="4">
        <v>544600</v>
      </c>
      <c r="R3521" s="2">
        <v>24</v>
      </c>
      <c r="S3521" s="5">
        <v>7.91</v>
      </c>
      <c r="T3521" s="4">
        <v>26281.49</v>
      </c>
      <c r="U3521" s="2" t="s">
        <v>73</v>
      </c>
      <c r="V3521" s="2" t="s">
        <v>74</v>
      </c>
      <c r="W3521" s="4">
        <v>604474.27</v>
      </c>
      <c r="X3521" s="4">
        <v>26281.45</v>
      </c>
      <c r="Y3521" s="4">
        <v>630755.72</v>
      </c>
      <c r="Z3521" s="2">
        <v>0</v>
      </c>
      <c r="AA3521" s="2" t="s">
        <v>56</v>
      </c>
      <c r="AB3521" s="2" t="s">
        <v>15731</v>
      </c>
      <c r="AC3521" s="2" t="s">
        <v>332</v>
      </c>
      <c r="AD3521" s="2" t="s">
        <v>76</v>
      </c>
      <c r="AE3521" s="5">
        <v>69.459999999999994</v>
      </c>
      <c r="AF3521" s="2">
        <v>0</v>
      </c>
      <c r="AG3521" s="2" t="s">
        <v>77</v>
      </c>
      <c r="AH3521" s="2">
        <v>18</v>
      </c>
      <c r="AI3521" s="6" t="str">
        <f t="shared" si="162"/>
        <v>25-34</v>
      </c>
      <c r="AJ3521" s="11">
        <f>YEAR(tbl_LoanData[[#This Row],[Application Date]])</f>
        <v>2024</v>
      </c>
      <c r="AK3521" s="11" t="str">
        <f>TEXT(tbl_LoanData[[#This Row],[Application Date]],"MMMM")</f>
        <v>August</v>
      </c>
      <c r="AL3521" s="12">
        <f>DATE(YEAR(tbl_LoanData[[#This Row],[Application Date]]),MONTH(tbl_LoanData[[#This Row],[Application Date]]),1)</f>
        <v>45505</v>
      </c>
      <c r="AM3521" s="14">
        <f ca="1">IF(AND(tbl_LoanData[[#This Row],[Application Date]]&gt;=EOMONTH(TODAY(),-1)+1,tbl_LoanData[[#This Row],[Application Date]]&lt;=TODAY()),tbl_LoanData[[#This Row],[Loan Amount]],0)</f>
        <v>0</v>
      </c>
      <c r="AN3521" s="14">
        <f>tbl_LoanData[[#This Row],[Amount Paid]]-(Q3521-X3521)</f>
        <v>86155.72000000003</v>
      </c>
      <c r="AO3521" s="14">
        <f>IF(tbl_LoanData[[#This Row],[Application Status]]="Approved",1,0)</f>
        <v>1</v>
      </c>
      <c r="AP3521" s="22" t="str">
        <f t="shared" ca="1" si="163"/>
        <v/>
      </c>
      <c r="AQ3521" s="22" t="str">
        <f t="shared" ca="1" si="164"/>
        <v/>
      </c>
    </row>
    <row r="3522" spans="1:43" x14ac:dyDescent="0.3">
      <c r="A3522" s="2" t="s">
        <v>14665</v>
      </c>
      <c r="B3522" s="2" t="s">
        <v>14666</v>
      </c>
      <c r="C3522" s="2" t="s">
        <v>368</v>
      </c>
      <c r="D3522" s="2" t="s">
        <v>161</v>
      </c>
      <c r="E3522" s="2" t="s">
        <v>68</v>
      </c>
      <c r="F3522" s="2">
        <v>23</v>
      </c>
      <c r="G3522" s="2" t="s">
        <v>83</v>
      </c>
      <c r="H3522" s="2" t="s">
        <v>177</v>
      </c>
      <c r="I3522" s="2" t="s">
        <v>43</v>
      </c>
      <c r="J3522" s="3">
        <v>45535</v>
      </c>
      <c r="K3522" s="3">
        <v>45546</v>
      </c>
      <c r="L3522" s="2" t="s">
        <v>40</v>
      </c>
      <c r="M3522" s="2" t="s">
        <v>111</v>
      </c>
      <c r="N3522" s="2" t="s">
        <v>120</v>
      </c>
      <c r="O3522" s="4">
        <v>1217000</v>
      </c>
      <c r="P3522" s="4">
        <v>302100</v>
      </c>
      <c r="Q3522" s="4">
        <v>914900</v>
      </c>
      <c r="R3522" s="2">
        <v>36</v>
      </c>
      <c r="S3522" s="5">
        <v>5.47</v>
      </c>
      <c r="T3522" s="4">
        <v>29584.31</v>
      </c>
      <c r="U3522" s="2" t="s">
        <v>73</v>
      </c>
      <c r="V3522" s="2" t="s">
        <v>74</v>
      </c>
      <c r="W3522" s="4">
        <v>680439.13</v>
      </c>
      <c r="X3522" s="4">
        <v>384595.96</v>
      </c>
      <c r="Y3522" s="4">
        <v>1065035.0900000001</v>
      </c>
      <c r="Z3522" s="2">
        <v>0</v>
      </c>
      <c r="AA3522" s="2" t="s">
        <v>56</v>
      </c>
      <c r="AB3522" s="2" t="s">
        <v>15730</v>
      </c>
      <c r="AC3522" s="2" t="s">
        <v>146</v>
      </c>
      <c r="AD3522" s="2" t="s">
        <v>76</v>
      </c>
      <c r="AE3522" s="5">
        <v>75.180000000000007</v>
      </c>
      <c r="AF3522" s="2">
        <v>0</v>
      </c>
      <c r="AG3522" s="2" t="s">
        <v>77</v>
      </c>
      <c r="AH3522" s="2">
        <v>11</v>
      </c>
      <c r="AI3522" s="6" t="str">
        <f t="shared" ref="AI3522:AI3585" si="165">IF(F3522&lt;25,"18-24",IF(F3522&lt;35,"25-34",IF(F3522&lt;45,"35-44",IF(F3522&lt;55,"45-54",IF(F3522&lt;65,"55-64","65+")))))</f>
        <v>18-24</v>
      </c>
      <c r="AJ3522" s="11">
        <f>YEAR(tbl_LoanData[[#This Row],[Application Date]])</f>
        <v>2024</v>
      </c>
      <c r="AK3522" s="11" t="str">
        <f>TEXT(tbl_LoanData[[#This Row],[Application Date]],"MMMM")</f>
        <v>August</v>
      </c>
      <c r="AL3522" s="12">
        <f>DATE(YEAR(tbl_LoanData[[#This Row],[Application Date]]),MONTH(tbl_LoanData[[#This Row],[Application Date]]),1)</f>
        <v>45505</v>
      </c>
      <c r="AM3522" s="14">
        <f ca="1">IF(AND(tbl_LoanData[[#This Row],[Application Date]]&gt;=EOMONTH(TODAY(),-1)+1,tbl_LoanData[[#This Row],[Application Date]]&lt;=TODAY()),tbl_LoanData[[#This Row],[Loan Amount]],0)</f>
        <v>0</v>
      </c>
      <c r="AN3522" s="14">
        <f>tbl_LoanData[[#This Row],[Amount Paid]]-(Q3522-X3522)</f>
        <v>150135.08999999997</v>
      </c>
      <c r="AO3522" s="14">
        <f>IF(tbl_LoanData[[#This Row],[Application Status]]="Approved",1,0)</f>
        <v>1</v>
      </c>
      <c r="AP3522" s="22" t="str">
        <f t="shared" ref="AP3522:AP3585" ca="1" si="166">IF(AND(J3522&gt;=DATE(YEAR(TODAY()),MONTH(TODAY()),1),J3522&lt;=TODAY()),"Current MTD",IF(AND(J3522&gt;=EOMONTH(TODAY(),-2)+1,J3522&lt;=EOMONTH(TODAY(),-1)),"Previous MTD",""))</f>
        <v/>
      </c>
      <c r="AQ3522" s="22" t="str">
        <f t="shared" ref="AQ3522:AQ3585" ca="1" si="167">IF(AND(J3522&gt;=DATE(YEAR(TODAY()),MONTH(TODAY()),1),J3522&lt;=TODAY()),TEXT(DATE(YEAR(TODAY()),MONTH(TODAY()),1),"mmm d")&amp;"–"&amp;DAY(TODAY()),IF(AND(J3522&gt;=EOMONTH(TODAY(),-2)+1,J3522&lt;=EOMONTH(TODAY(),-1)),""&amp;TEXT(EOMONTH(TODAY(),-2)+1,"mmm d")&amp;"–"&amp;DAY(TODAY()),""))</f>
        <v/>
      </c>
    </row>
    <row r="3523" spans="1:43" x14ac:dyDescent="0.3">
      <c r="A3523" s="2" t="s">
        <v>14731</v>
      </c>
      <c r="B3523" s="2" t="s">
        <v>14732</v>
      </c>
      <c r="C3523" s="2" t="s">
        <v>181</v>
      </c>
      <c r="D3523" s="2" t="s">
        <v>67</v>
      </c>
      <c r="E3523" s="2" t="s">
        <v>165</v>
      </c>
      <c r="F3523" s="2">
        <v>27</v>
      </c>
      <c r="G3523" s="2" t="s">
        <v>83</v>
      </c>
      <c r="H3523" s="2" t="s">
        <v>228</v>
      </c>
      <c r="I3523" s="2" t="s">
        <v>43</v>
      </c>
      <c r="J3523" s="3">
        <v>45520</v>
      </c>
      <c r="K3523" s="3"/>
      <c r="L3523" s="2" t="s">
        <v>40</v>
      </c>
      <c r="M3523" s="2" t="s">
        <v>85</v>
      </c>
      <c r="N3523" s="2" t="s">
        <v>86</v>
      </c>
      <c r="O3523" s="4">
        <v>754000</v>
      </c>
      <c r="P3523" s="4">
        <v>290000</v>
      </c>
      <c r="Q3523" s="4">
        <v>464000</v>
      </c>
      <c r="R3523" s="2">
        <v>48</v>
      </c>
      <c r="S3523" s="5">
        <v>5.77</v>
      </c>
      <c r="T3523" s="4">
        <v>11897.73</v>
      </c>
      <c r="U3523" s="2" t="s">
        <v>96</v>
      </c>
      <c r="V3523" s="2" t="s">
        <v>97</v>
      </c>
      <c r="W3523" s="4">
        <v>0</v>
      </c>
      <c r="X3523" s="4">
        <v>0</v>
      </c>
      <c r="Y3523" s="4">
        <v>571091.19999999995</v>
      </c>
      <c r="Z3523" s="2">
        <v>0</v>
      </c>
      <c r="AA3523" s="2" t="s">
        <v>97</v>
      </c>
      <c r="AB3523" s="2" t="s">
        <v>15727</v>
      </c>
      <c r="AC3523" s="2" t="s">
        <v>213</v>
      </c>
      <c r="AD3523" s="2" t="s">
        <v>76</v>
      </c>
      <c r="AE3523" s="5">
        <v>61.54</v>
      </c>
      <c r="AF3523" s="2">
        <v>0</v>
      </c>
      <c r="AG3523" s="2" t="s">
        <v>97</v>
      </c>
      <c r="AH3523" s="2"/>
      <c r="AI3523" s="6" t="str">
        <f t="shared" si="165"/>
        <v>25-34</v>
      </c>
      <c r="AJ3523" s="11">
        <f>YEAR(tbl_LoanData[[#This Row],[Application Date]])</f>
        <v>2024</v>
      </c>
      <c r="AK3523" s="11" t="str">
        <f>TEXT(tbl_LoanData[[#This Row],[Application Date]],"MMMM")</f>
        <v>August</v>
      </c>
      <c r="AL3523" s="12">
        <f>DATE(YEAR(tbl_LoanData[[#This Row],[Application Date]]),MONTH(tbl_LoanData[[#This Row],[Application Date]]),1)</f>
        <v>45505</v>
      </c>
      <c r="AM3523" s="14">
        <f ca="1">IF(AND(tbl_LoanData[[#This Row],[Application Date]]&gt;=EOMONTH(TODAY(),-1)+1,tbl_LoanData[[#This Row],[Application Date]]&lt;=TODAY()),tbl_LoanData[[#This Row],[Loan Amount]],0)</f>
        <v>0</v>
      </c>
      <c r="AN3523" s="14">
        <f>tbl_LoanData[[#This Row],[Amount Paid]]-(Q3523-X3523)</f>
        <v>-464000</v>
      </c>
      <c r="AO3523" s="14">
        <f>IF(tbl_LoanData[[#This Row],[Application Status]]="Approved",1,0)</f>
        <v>0</v>
      </c>
      <c r="AP3523" s="22" t="str">
        <f t="shared" ca="1" si="166"/>
        <v/>
      </c>
      <c r="AQ3523" s="22" t="str">
        <f t="shared" ca="1" si="167"/>
        <v/>
      </c>
    </row>
    <row r="3524" spans="1:43" ht="14.4" customHeight="1" x14ac:dyDescent="0.3">
      <c r="A3524" s="2" t="s">
        <v>14817</v>
      </c>
      <c r="B3524" s="2" t="s">
        <v>14818</v>
      </c>
      <c r="C3524" s="2" t="s">
        <v>393</v>
      </c>
      <c r="D3524" s="2" t="s">
        <v>161</v>
      </c>
      <c r="E3524" s="2" t="s">
        <v>134</v>
      </c>
      <c r="F3524" s="2">
        <v>24</v>
      </c>
      <c r="G3524" s="2" t="s">
        <v>83</v>
      </c>
      <c r="H3524" s="2" t="s">
        <v>103</v>
      </c>
      <c r="I3524" s="2" t="s">
        <v>43</v>
      </c>
      <c r="J3524" s="3">
        <v>45517</v>
      </c>
      <c r="K3524" s="3">
        <v>45530</v>
      </c>
      <c r="L3524" s="2" t="s">
        <v>39</v>
      </c>
      <c r="M3524" s="2" t="s">
        <v>71</v>
      </c>
      <c r="N3524" s="2" t="s">
        <v>72</v>
      </c>
      <c r="O3524" s="4">
        <v>1492000</v>
      </c>
      <c r="P3524" s="4">
        <v>308000</v>
      </c>
      <c r="Q3524" s="4">
        <v>1184000</v>
      </c>
      <c r="R3524" s="2">
        <v>36</v>
      </c>
      <c r="S3524" s="5">
        <v>10.29</v>
      </c>
      <c r="T3524" s="4">
        <v>43041.69</v>
      </c>
      <c r="U3524" s="2" t="s">
        <v>73</v>
      </c>
      <c r="V3524" s="2" t="s">
        <v>74</v>
      </c>
      <c r="W3524" s="4">
        <v>1033000.56</v>
      </c>
      <c r="X3524" s="4">
        <v>516500.24</v>
      </c>
      <c r="Y3524" s="4">
        <v>1549500.8</v>
      </c>
      <c r="Z3524" s="2">
        <v>0</v>
      </c>
      <c r="AA3524" s="2" t="s">
        <v>56</v>
      </c>
      <c r="AB3524" s="2" t="s">
        <v>15734</v>
      </c>
      <c r="AC3524" s="2" t="s">
        <v>129</v>
      </c>
      <c r="AD3524" s="2" t="s">
        <v>76</v>
      </c>
      <c r="AE3524" s="5">
        <v>79.36</v>
      </c>
      <c r="AF3524" s="2">
        <v>0</v>
      </c>
      <c r="AG3524" s="2" t="s">
        <v>77</v>
      </c>
      <c r="AH3524" s="2">
        <v>13</v>
      </c>
      <c r="AI3524" s="6" t="str">
        <f t="shared" si="165"/>
        <v>18-24</v>
      </c>
      <c r="AJ3524" s="11">
        <f>YEAR(tbl_LoanData[[#This Row],[Application Date]])</f>
        <v>2024</v>
      </c>
      <c r="AK3524" s="11" t="str">
        <f>TEXT(tbl_LoanData[[#This Row],[Application Date]],"MMMM")</f>
        <v>August</v>
      </c>
      <c r="AL3524" s="12">
        <f>DATE(YEAR(tbl_LoanData[[#This Row],[Application Date]]),MONTH(tbl_LoanData[[#This Row],[Application Date]]),1)</f>
        <v>45505</v>
      </c>
      <c r="AM3524" s="14">
        <f ca="1">IF(AND(tbl_LoanData[[#This Row],[Application Date]]&gt;=EOMONTH(TODAY(),-1)+1,tbl_LoanData[[#This Row],[Application Date]]&lt;=TODAY()),tbl_LoanData[[#This Row],[Loan Amount]],0)</f>
        <v>0</v>
      </c>
      <c r="AN3524" s="14">
        <f>tbl_LoanData[[#This Row],[Amount Paid]]-(Q3524-X3524)</f>
        <v>365500.80000000005</v>
      </c>
      <c r="AO3524" s="14">
        <f>IF(tbl_LoanData[[#This Row],[Application Status]]="Approved",1,0)</f>
        <v>1</v>
      </c>
      <c r="AP3524" s="22" t="str">
        <f t="shared" ca="1" si="166"/>
        <v/>
      </c>
      <c r="AQ3524" s="22" t="str">
        <f t="shared" ca="1" si="167"/>
        <v/>
      </c>
    </row>
    <row r="3525" spans="1:43" ht="14.4" customHeight="1" x14ac:dyDescent="0.3">
      <c r="A3525" s="2" t="s">
        <v>14861</v>
      </c>
      <c r="B3525" s="2" t="s">
        <v>14862</v>
      </c>
      <c r="C3525" s="2" t="s">
        <v>338</v>
      </c>
      <c r="D3525" s="2" t="s">
        <v>254</v>
      </c>
      <c r="E3525" s="2" t="s">
        <v>182</v>
      </c>
      <c r="F3525" s="2">
        <v>42</v>
      </c>
      <c r="G3525" s="2" t="s">
        <v>83</v>
      </c>
      <c r="H3525" s="2" t="s">
        <v>244</v>
      </c>
      <c r="I3525" s="2" t="s">
        <v>48</v>
      </c>
      <c r="J3525" s="3">
        <v>45517</v>
      </c>
      <c r="K3525" s="3">
        <v>45522</v>
      </c>
      <c r="L3525" s="2" t="s">
        <v>36</v>
      </c>
      <c r="M3525" s="2" t="s">
        <v>71</v>
      </c>
      <c r="N3525" s="2" t="s">
        <v>162</v>
      </c>
      <c r="O3525" s="4">
        <v>2190000</v>
      </c>
      <c r="P3525" s="4">
        <v>488700</v>
      </c>
      <c r="Q3525" s="4">
        <v>1701300</v>
      </c>
      <c r="R3525" s="2">
        <v>36</v>
      </c>
      <c r="S3525" s="5">
        <v>8.64</v>
      </c>
      <c r="T3525" s="4">
        <v>59507.69</v>
      </c>
      <c r="U3525" s="2" t="s">
        <v>73</v>
      </c>
      <c r="V3525" s="2" t="s">
        <v>74</v>
      </c>
      <c r="W3525" s="4">
        <v>1428184.56</v>
      </c>
      <c r="X3525" s="4">
        <v>714092.4</v>
      </c>
      <c r="Y3525" s="4">
        <v>2142276.96</v>
      </c>
      <c r="Z3525" s="2">
        <v>0</v>
      </c>
      <c r="AA3525" s="2" t="s">
        <v>56</v>
      </c>
      <c r="AB3525" s="2" t="s">
        <v>15728</v>
      </c>
      <c r="AC3525" s="2" t="s">
        <v>129</v>
      </c>
      <c r="AD3525" s="2" t="s">
        <v>76</v>
      </c>
      <c r="AE3525" s="5">
        <v>77.680000000000007</v>
      </c>
      <c r="AF3525" s="2">
        <v>0</v>
      </c>
      <c r="AG3525" s="2" t="s">
        <v>77</v>
      </c>
      <c r="AH3525" s="2">
        <v>5</v>
      </c>
      <c r="AI3525" s="6" t="str">
        <f t="shared" si="165"/>
        <v>35-44</v>
      </c>
      <c r="AJ3525" s="11">
        <f>YEAR(tbl_LoanData[[#This Row],[Application Date]])</f>
        <v>2024</v>
      </c>
      <c r="AK3525" s="11" t="str">
        <f>TEXT(tbl_LoanData[[#This Row],[Application Date]],"MMMM")</f>
        <v>August</v>
      </c>
      <c r="AL3525" s="12">
        <f>DATE(YEAR(tbl_LoanData[[#This Row],[Application Date]]),MONTH(tbl_LoanData[[#This Row],[Application Date]]),1)</f>
        <v>45505</v>
      </c>
      <c r="AM3525" s="14">
        <f ca="1">IF(AND(tbl_LoanData[[#This Row],[Application Date]]&gt;=EOMONTH(TODAY(),-1)+1,tbl_LoanData[[#This Row],[Application Date]]&lt;=TODAY()),tbl_LoanData[[#This Row],[Loan Amount]],0)</f>
        <v>0</v>
      </c>
      <c r="AN3525" s="14">
        <f>tbl_LoanData[[#This Row],[Amount Paid]]-(Q3525-X3525)</f>
        <v>440976.96000000008</v>
      </c>
      <c r="AO3525" s="14">
        <f>IF(tbl_LoanData[[#This Row],[Application Status]]="Approved",1,0)</f>
        <v>1</v>
      </c>
      <c r="AP3525" s="22" t="str">
        <f t="shared" ca="1" si="166"/>
        <v/>
      </c>
      <c r="AQ3525" s="22" t="str">
        <f t="shared" ca="1" si="167"/>
        <v/>
      </c>
    </row>
    <row r="3526" spans="1:43" ht="14.4" customHeight="1" x14ac:dyDescent="0.3">
      <c r="A3526" s="2" t="s">
        <v>14941</v>
      </c>
      <c r="B3526" s="2" t="s">
        <v>14942</v>
      </c>
      <c r="C3526" s="2" t="s">
        <v>804</v>
      </c>
      <c r="D3526" s="2" t="s">
        <v>118</v>
      </c>
      <c r="E3526" s="2" t="s">
        <v>161</v>
      </c>
      <c r="F3526" s="2">
        <v>63</v>
      </c>
      <c r="G3526" s="2" t="s">
        <v>83</v>
      </c>
      <c r="H3526" s="2" t="s">
        <v>70</v>
      </c>
      <c r="I3526" s="2" t="s">
        <v>50</v>
      </c>
      <c r="J3526" s="3">
        <v>45524</v>
      </c>
      <c r="K3526" s="3">
        <v>45536</v>
      </c>
      <c r="L3526" s="2" t="s">
        <v>37</v>
      </c>
      <c r="M3526" s="2" t="s">
        <v>94</v>
      </c>
      <c r="N3526" s="2" t="s">
        <v>234</v>
      </c>
      <c r="O3526" s="4">
        <v>168000</v>
      </c>
      <c r="P3526" s="4">
        <v>53600</v>
      </c>
      <c r="Q3526" s="4">
        <v>114400</v>
      </c>
      <c r="R3526" s="2">
        <v>36</v>
      </c>
      <c r="S3526" s="5">
        <v>7.42</v>
      </c>
      <c r="T3526" s="4">
        <v>3885.15</v>
      </c>
      <c r="U3526" s="2" t="s">
        <v>73</v>
      </c>
      <c r="V3526" s="2" t="s">
        <v>74</v>
      </c>
      <c r="W3526" s="4">
        <v>85473.3</v>
      </c>
      <c r="X3526" s="4">
        <v>54392.14</v>
      </c>
      <c r="Y3526" s="4">
        <v>139865.44</v>
      </c>
      <c r="Z3526" s="2">
        <v>29</v>
      </c>
      <c r="AA3526" s="2" t="s">
        <v>57</v>
      </c>
      <c r="AB3526" s="2" t="s">
        <v>15735</v>
      </c>
      <c r="AC3526" s="2" t="s">
        <v>332</v>
      </c>
      <c r="AD3526" s="2" t="s">
        <v>76</v>
      </c>
      <c r="AE3526" s="5">
        <v>68.099999999999994</v>
      </c>
      <c r="AF3526" s="2">
        <v>1</v>
      </c>
      <c r="AG3526" s="2" t="s">
        <v>77</v>
      </c>
      <c r="AH3526" s="2">
        <v>12</v>
      </c>
      <c r="AI3526" s="6" t="str">
        <f t="shared" si="165"/>
        <v>55-64</v>
      </c>
      <c r="AJ3526" s="11">
        <f>YEAR(tbl_LoanData[[#This Row],[Application Date]])</f>
        <v>2024</v>
      </c>
      <c r="AK3526" s="11" t="str">
        <f>TEXT(tbl_LoanData[[#This Row],[Application Date]],"MMMM")</f>
        <v>August</v>
      </c>
      <c r="AL3526" s="12">
        <f>DATE(YEAR(tbl_LoanData[[#This Row],[Application Date]]),MONTH(tbl_LoanData[[#This Row],[Application Date]]),1)</f>
        <v>45505</v>
      </c>
      <c r="AM3526" s="14">
        <f ca="1">IF(AND(tbl_LoanData[[#This Row],[Application Date]]&gt;=EOMONTH(TODAY(),-1)+1,tbl_LoanData[[#This Row],[Application Date]]&lt;=TODAY()),tbl_LoanData[[#This Row],[Loan Amount]],0)</f>
        <v>0</v>
      </c>
      <c r="AN3526" s="14">
        <f>tbl_LoanData[[#This Row],[Amount Paid]]-(Q3526-X3526)</f>
        <v>25465.440000000002</v>
      </c>
      <c r="AO3526" s="14">
        <f>IF(tbl_LoanData[[#This Row],[Application Status]]="Approved",1,0)</f>
        <v>1</v>
      </c>
      <c r="AP3526" s="22" t="str">
        <f t="shared" ca="1" si="166"/>
        <v/>
      </c>
      <c r="AQ3526" s="22" t="str">
        <f t="shared" ca="1" si="167"/>
        <v/>
      </c>
    </row>
    <row r="3527" spans="1:43" ht="14.4" customHeight="1" x14ac:dyDescent="0.3">
      <c r="A3527" s="2" t="s">
        <v>15051</v>
      </c>
      <c r="B3527" s="2" t="s">
        <v>15052</v>
      </c>
      <c r="C3527" s="2" t="s">
        <v>1102</v>
      </c>
      <c r="D3527" s="2" t="s">
        <v>204</v>
      </c>
      <c r="E3527" s="2" t="s">
        <v>293</v>
      </c>
      <c r="F3527" s="2">
        <v>39</v>
      </c>
      <c r="G3527" s="2" t="s">
        <v>69</v>
      </c>
      <c r="H3527" s="2" t="s">
        <v>84</v>
      </c>
      <c r="I3527" s="2" t="s">
        <v>45</v>
      </c>
      <c r="J3527" s="3">
        <v>45532</v>
      </c>
      <c r="K3527" s="3">
        <v>45553</v>
      </c>
      <c r="L3527" s="2" t="s">
        <v>39</v>
      </c>
      <c r="M3527" s="2" t="s">
        <v>71</v>
      </c>
      <c r="N3527" s="2" t="s">
        <v>294</v>
      </c>
      <c r="O3527" s="4">
        <v>1161000</v>
      </c>
      <c r="P3527" s="4">
        <v>159600</v>
      </c>
      <c r="Q3527" s="4">
        <v>1001400</v>
      </c>
      <c r="R3527" s="2">
        <v>24</v>
      </c>
      <c r="S3527" s="5">
        <v>10.51</v>
      </c>
      <c r="T3527" s="4">
        <v>50495.6</v>
      </c>
      <c r="U3527" s="2" t="s">
        <v>73</v>
      </c>
      <c r="V3527" s="2" t="s">
        <v>74</v>
      </c>
      <c r="W3527" s="4">
        <v>1161398.8</v>
      </c>
      <c r="X3527" s="4">
        <v>50495.48</v>
      </c>
      <c r="Y3527" s="4">
        <v>1211894.28</v>
      </c>
      <c r="Z3527" s="2">
        <v>0</v>
      </c>
      <c r="AA3527" s="2" t="s">
        <v>56</v>
      </c>
      <c r="AB3527" s="2" t="s">
        <v>15730</v>
      </c>
      <c r="AC3527" s="2" t="s">
        <v>87</v>
      </c>
      <c r="AD3527" s="2" t="s">
        <v>76</v>
      </c>
      <c r="AE3527" s="5">
        <v>86.25</v>
      </c>
      <c r="AF3527" s="2">
        <v>0</v>
      </c>
      <c r="AG3527" s="2" t="s">
        <v>77</v>
      </c>
      <c r="AH3527" s="2">
        <v>21</v>
      </c>
      <c r="AI3527" s="6" t="str">
        <f t="shared" si="165"/>
        <v>35-44</v>
      </c>
      <c r="AJ3527" s="11">
        <f>YEAR(tbl_LoanData[[#This Row],[Application Date]])</f>
        <v>2024</v>
      </c>
      <c r="AK3527" s="11" t="str">
        <f>TEXT(tbl_LoanData[[#This Row],[Application Date]],"MMMM")</f>
        <v>August</v>
      </c>
      <c r="AL3527" s="12">
        <f>DATE(YEAR(tbl_LoanData[[#This Row],[Application Date]]),MONTH(tbl_LoanData[[#This Row],[Application Date]]),1)</f>
        <v>45505</v>
      </c>
      <c r="AM3527" s="14">
        <f ca="1">IF(AND(tbl_LoanData[[#This Row],[Application Date]]&gt;=EOMONTH(TODAY(),-1)+1,tbl_LoanData[[#This Row],[Application Date]]&lt;=TODAY()),tbl_LoanData[[#This Row],[Loan Amount]],0)</f>
        <v>0</v>
      </c>
      <c r="AN3527" s="14">
        <f>tbl_LoanData[[#This Row],[Amount Paid]]-(Q3527-X3527)</f>
        <v>210494.28000000003</v>
      </c>
      <c r="AO3527" s="14">
        <f>IF(tbl_LoanData[[#This Row],[Application Status]]="Approved",1,0)</f>
        <v>1</v>
      </c>
      <c r="AP3527" s="22" t="str">
        <f t="shared" ca="1" si="166"/>
        <v/>
      </c>
      <c r="AQ3527" s="22" t="str">
        <f t="shared" ca="1" si="167"/>
        <v/>
      </c>
    </row>
    <row r="3528" spans="1:43" x14ac:dyDescent="0.3">
      <c r="A3528" s="2" t="s">
        <v>15075</v>
      </c>
      <c r="B3528" s="2" t="s">
        <v>15076</v>
      </c>
      <c r="C3528" s="2" t="s">
        <v>586</v>
      </c>
      <c r="D3528" s="2" t="s">
        <v>232</v>
      </c>
      <c r="E3528" s="2" t="s">
        <v>204</v>
      </c>
      <c r="F3528" s="2">
        <v>35</v>
      </c>
      <c r="G3528" s="2" t="s">
        <v>69</v>
      </c>
      <c r="H3528" s="2" t="s">
        <v>265</v>
      </c>
      <c r="I3528" s="2" t="s">
        <v>44</v>
      </c>
      <c r="J3528" s="3">
        <v>45520</v>
      </c>
      <c r="K3528" s="3">
        <v>45525</v>
      </c>
      <c r="L3528" s="2" t="s">
        <v>40</v>
      </c>
      <c r="M3528" s="2" t="s">
        <v>71</v>
      </c>
      <c r="N3528" s="2" t="s">
        <v>137</v>
      </c>
      <c r="O3528" s="4">
        <v>750000</v>
      </c>
      <c r="P3528" s="4">
        <v>86000</v>
      </c>
      <c r="Q3528" s="4">
        <v>664000</v>
      </c>
      <c r="R3528" s="2">
        <v>48</v>
      </c>
      <c r="S3528" s="5">
        <v>6.63</v>
      </c>
      <c r="T3528" s="4">
        <v>17501.93</v>
      </c>
      <c r="U3528" s="2" t="s">
        <v>73</v>
      </c>
      <c r="V3528" s="2" t="s">
        <v>74</v>
      </c>
      <c r="W3528" s="4">
        <v>420046.32</v>
      </c>
      <c r="X3528" s="4">
        <v>420046.48</v>
      </c>
      <c r="Y3528" s="4">
        <v>840092.8</v>
      </c>
      <c r="Z3528" s="2">
        <v>0</v>
      </c>
      <c r="AA3528" s="2" t="s">
        <v>56</v>
      </c>
      <c r="AB3528" s="2" t="s">
        <v>15727</v>
      </c>
      <c r="AC3528" s="2" t="s">
        <v>106</v>
      </c>
      <c r="AD3528" s="2" t="s">
        <v>76</v>
      </c>
      <c r="AE3528" s="5">
        <v>88.53</v>
      </c>
      <c r="AF3528" s="2">
        <v>0</v>
      </c>
      <c r="AG3528" s="2" t="s">
        <v>77</v>
      </c>
      <c r="AH3528" s="2">
        <v>5</v>
      </c>
      <c r="AI3528" s="6" t="str">
        <f t="shared" si="165"/>
        <v>35-44</v>
      </c>
      <c r="AJ3528" s="11">
        <f>YEAR(tbl_LoanData[[#This Row],[Application Date]])</f>
        <v>2024</v>
      </c>
      <c r="AK3528" s="11" t="str">
        <f>TEXT(tbl_LoanData[[#This Row],[Application Date]],"MMMM")</f>
        <v>August</v>
      </c>
      <c r="AL3528" s="12">
        <f>DATE(YEAR(tbl_LoanData[[#This Row],[Application Date]]),MONTH(tbl_LoanData[[#This Row],[Application Date]]),1)</f>
        <v>45505</v>
      </c>
      <c r="AM3528" s="14">
        <f ca="1">IF(AND(tbl_LoanData[[#This Row],[Application Date]]&gt;=EOMONTH(TODAY(),-1)+1,tbl_LoanData[[#This Row],[Application Date]]&lt;=TODAY()),tbl_LoanData[[#This Row],[Loan Amount]],0)</f>
        <v>0</v>
      </c>
      <c r="AN3528" s="14">
        <f>tbl_LoanData[[#This Row],[Amount Paid]]-(Q3528-X3528)</f>
        <v>176092.79999999999</v>
      </c>
      <c r="AO3528" s="14">
        <f>IF(tbl_LoanData[[#This Row],[Application Status]]="Approved",1,0)</f>
        <v>1</v>
      </c>
      <c r="AP3528" s="22" t="str">
        <f t="shared" ca="1" si="166"/>
        <v/>
      </c>
      <c r="AQ3528" s="22" t="str">
        <f t="shared" ca="1" si="167"/>
        <v/>
      </c>
    </row>
    <row r="3529" spans="1:43" ht="14.4" customHeight="1" x14ac:dyDescent="0.3">
      <c r="A3529" s="2" t="s">
        <v>15171</v>
      </c>
      <c r="B3529" s="2" t="s">
        <v>15172</v>
      </c>
      <c r="C3529" s="2" t="s">
        <v>216</v>
      </c>
      <c r="D3529" s="2" t="s">
        <v>117</v>
      </c>
      <c r="E3529" s="2" t="s">
        <v>150</v>
      </c>
      <c r="F3529" s="2">
        <v>49</v>
      </c>
      <c r="G3529" s="2" t="s">
        <v>83</v>
      </c>
      <c r="H3529" s="2" t="s">
        <v>244</v>
      </c>
      <c r="I3529" s="2" t="s">
        <v>48</v>
      </c>
      <c r="J3529" s="3">
        <v>45508</v>
      </c>
      <c r="K3529" s="3">
        <v>45514</v>
      </c>
      <c r="L3529" s="2" t="s">
        <v>37</v>
      </c>
      <c r="M3529" s="2" t="s">
        <v>104</v>
      </c>
      <c r="N3529" s="2" t="s">
        <v>192</v>
      </c>
      <c r="O3529" s="4">
        <v>241000</v>
      </c>
      <c r="P3529" s="4">
        <v>51400</v>
      </c>
      <c r="Q3529" s="4">
        <v>189600</v>
      </c>
      <c r="R3529" s="2">
        <v>12</v>
      </c>
      <c r="S3529" s="5">
        <v>14.49</v>
      </c>
      <c r="T3529" s="4">
        <v>18089.419999999998</v>
      </c>
      <c r="U3529" s="2" t="s">
        <v>73</v>
      </c>
      <c r="V3529" s="2" t="s">
        <v>34</v>
      </c>
      <c r="W3529" s="4">
        <v>162804.78</v>
      </c>
      <c r="X3529" s="4">
        <v>54268.26</v>
      </c>
      <c r="Y3529" s="4">
        <v>217073.04</v>
      </c>
      <c r="Z3529" s="2">
        <v>90</v>
      </c>
      <c r="AA3529" s="2" t="s">
        <v>59</v>
      </c>
      <c r="AB3529" s="2" t="s">
        <v>15727</v>
      </c>
      <c r="AC3529" s="2" t="s">
        <v>146</v>
      </c>
      <c r="AD3529" s="2" t="s">
        <v>76</v>
      </c>
      <c r="AE3529" s="5">
        <v>78.67</v>
      </c>
      <c r="AF3529" s="2">
        <v>3</v>
      </c>
      <c r="AG3529" s="2" t="s">
        <v>130</v>
      </c>
      <c r="AH3529" s="2">
        <v>6</v>
      </c>
      <c r="AI3529" s="6" t="str">
        <f t="shared" si="165"/>
        <v>45-54</v>
      </c>
      <c r="AJ3529" s="11">
        <f>YEAR(tbl_LoanData[[#This Row],[Application Date]])</f>
        <v>2024</v>
      </c>
      <c r="AK3529" s="11" t="str">
        <f>TEXT(tbl_LoanData[[#This Row],[Application Date]],"MMMM")</f>
        <v>August</v>
      </c>
      <c r="AL3529" s="12">
        <f>DATE(YEAR(tbl_LoanData[[#This Row],[Application Date]]),MONTH(tbl_LoanData[[#This Row],[Application Date]]),1)</f>
        <v>45505</v>
      </c>
      <c r="AM3529" s="14">
        <f ca="1">IF(AND(tbl_LoanData[[#This Row],[Application Date]]&gt;=EOMONTH(TODAY(),-1)+1,tbl_LoanData[[#This Row],[Application Date]]&lt;=TODAY()),tbl_LoanData[[#This Row],[Loan Amount]],0)</f>
        <v>0</v>
      </c>
      <c r="AN3529" s="14">
        <f>tbl_LoanData[[#This Row],[Amount Paid]]-(Q3529-X3529)</f>
        <v>27473.040000000008</v>
      </c>
      <c r="AO3529" s="14">
        <f>IF(tbl_LoanData[[#This Row],[Application Status]]="Approved",1,0)</f>
        <v>1</v>
      </c>
      <c r="AP3529" s="22" t="str">
        <f t="shared" ca="1" si="166"/>
        <v/>
      </c>
      <c r="AQ3529" s="22" t="str">
        <f t="shared" ca="1" si="167"/>
        <v/>
      </c>
    </row>
    <row r="3530" spans="1:43" ht="14.4" customHeight="1" x14ac:dyDescent="0.3">
      <c r="A3530" s="2" t="s">
        <v>15207</v>
      </c>
      <c r="B3530" s="2" t="s">
        <v>15208</v>
      </c>
      <c r="C3530" s="2" t="s">
        <v>249</v>
      </c>
      <c r="D3530" s="2" t="s">
        <v>311</v>
      </c>
      <c r="E3530" s="2" t="s">
        <v>161</v>
      </c>
      <c r="F3530" s="2">
        <v>45</v>
      </c>
      <c r="G3530" s="2" t="s">
        <v>69</v>
      </c>
      <c r="H3530" s="2" t="s">
        <v>516</v>
      </c>
      <c r="I3530" s="2" t="s">
        <v>53</v>
      </c>
      <c r="J3530" s="3">
        <v>45518</v>
      </c>
      <c r="K3530" s="3">
        <v>45524</v>
      </c>
      <c r="L3530" s="2" t="s">
        <v>38</v>
      </c>
      <c r="M3530" s="2" t="s">
        <v>111</v>
      </c>
      <c r="N3530" s="2" t="s">
        <v>112</v>
      </c>
      <c r="O3530" s="4">
        <v>1485000</v>
      </c>
      <c r="P3530" s="4">
        <v>240500</v>
      </c>
      <c r="Q3530" s="4">
        <v>1244500</v>
      </c>
      <c r="R3530" s="2">
        <v>12</v>
      </c>
      <c r="S3530" s="5">
        <v>11.73</v>
      </c>
      <c r="T3530" s="4">
        <v>115873.32</v>
      </c>
      <c r="U3530" s="2" t="s">
        <v>73</v>
      </c>
      <c r="V3530" s="2" t="s">
        <v>34</v>
      </c>
      <c r="W3530" s="4">
        <v>1274606.52</v>
      </c>
      <c r="X3530" s="4">
        <v>115873.33</v>
      </c>
      <c r="Y3530" s="4">
        <v>1390479.85</v>
      </c>
      <c r="Z3530" s="2">
        <v>29</v>
      </c>
      <c r="AA3530" s="2" t="s">
        <v>57</v>
      </c>
      <c r="AB3530" s="2" t="s">
        <v>15731</v>
      </c>
      <c r="AC3530" s="2" t="s">
        <v>360</v>
      </c>
      <c r="AD3530" s="2" t="s">
        <v>76</v>
      </c>
      <c r="AE3530" s="5">
        <v>83.8</v>
      </c>
      <c r="AF3530" s="2">
        <v>1</v>
      </c>
      <c r="AG3530" s="2" t="s">
        <v>77</v>
      </c>
      <c r="AH3530" s="2">
        <v>6</v>
      </c>
      <c r="AI3530" s="6" t="str">
        <f t="shared" si="165"/>
        <v>45-54</v>
      </c>
      <c r="AJ3530" s="11">
        <f>YEAR(tbl_LoanData[[#This Row],[Application Date]])</f>
        <v>2024</v>
      </c>
      <c r="AK3530" s="11" t="str">
        <f>TEXT(tbl_LoanData[[#This Row],[Application Date]],"MMMM")</f>
        <v>August</v>
      </c>
      <c r="AL3530" s="12">
        <f>DATE(YEAR(tbl_LoanData[[#This Row],[Application Date]]),MONTH(tbl_LoanData[[#This Row],[Application Date]]),1)</f>
        <v>45505</v>
      </c>
      <c r="AM3530" s="14">
        <f ca="1">IF(AND(tbl_LoanData[[#This Row],[Application Date]]&gt;=EOMONTH(TODAY(),-1)+1,tbl_LoanData[[#This Row],[Application Date]]&lt;=TODAY()),tbl_LoanData[[#This Row],[Loan Amount]],0)</f>
        <v>0</v>
      </c>
      <c r="AN3530" s="14">
        <f>tbl_LoanData[[#This Row],[Amount Paid]]-(Q3530-X3530)</f>
        <v>145979.85000000009</v>
      </c>
      <c r="AO3530" s="14">
        <f>IF(tbl_LoanData[[#This Row],[Application Status]]="Approved",1,0)</f>
        <v>1</v>
      </c>
      <c r="AP3530" s="22" t="str">
        <f t="shared" ca="1" si="166"/>
        <v/>
      </c>
      <c r="AQ3530" s="22" t="str">
        <f t="shared" ca="1" si="167"/>
        <v/>
      </c>
    </row>
    <row r="3531" spans="1:43" ht="14.4" customHeight="1" x14ac:dyDescent="0.3">
      <c r="A3531" s="2" t="s">
        <v>88</v>
      </c>
      <c r="B3531" s="2" t="s">
        <v>89</v>
      </c>
      <c r="C3531" s="2" t="s">
        <v>90</v>
      </c>
      <c r="D3531" s="2" t="s">
        <v>91</v>
      </c>
      <c r="E3531" s="2" t="s">
        <v>92</v>
      </c>
      <c r="F3531" s="2">
        <v>28</v>
      </c>
      <c r="G3531" s="2" t="s">
        <v>69</v>
      </c>
      <c r="H3531" s="2" t="s">
        <v>93</v>
      </c>
      <c r="I3531" s="2" t="s">
        <v>50</v>
      </c>
      <c r="J3531" s="3">
        <v>45540</v>
      </c>
      <c r="K3531" s="3"/>
      <c r="L3531" s="2" t="s">
        <v>40</v>
      </c>
      <c r="M3531" s="2" t="s">
        <v>94</v>
      </c>
      <c r="N3531" s="2" t="s">
        <v>95</v>
      </c>
      <c r="O3531" s="4">
        <v>1563000</v>
      </c>
      <c r="P3531" s="4">
        <v>246100</v>
      </c>
      <c r="Q3531" s="4">
        <v>1316900</v>
      </c>
      <c r="R3531" s="2">
        <v>48</v>
      </c>
      <c r="S3531" s="5">
        <v>9.8000000000000007</v>
      </c>
      <c r="T3531" s="4">
        <v>38190.1</v>
      </c>
      <c r="U3531" s="2" t="s">
        <v>96</v>
      </c>
      <c r="V3531" s="2" t="s">
        <v>97</v>
      </c>
      <c r="W3531" s="4">
        <v>0</v>
      </c>
      <c r="X3531" s="4">
        <v>0</v>
      </c>
      <c r="Y3531" s="4">
        <v>1833124.8</v>
      </c>
      <c r="Z3531" s="2">
        <v>0</v>
      </c>
      <c r="AA3531" s="2" t="s">
        <v>97</v>
      </c>
      <c r="AB3531" s="2" t="s">
        <v>15734</v>
      </c>
      <c r="AC3531" s="2" t="s">
        <v>87</v>
      </c>
      <c r="AD3531" s="2" t="s">
        <v>76</v>
      </c>
      <c r="AE3531" s="5">
        <v>84.25</v>
      </c>
      <c r="AF3531" s="2">
        <v>0</v>
      </c>
      <c r="AG3531" s="2" t="s">
        <v>97</v>
      </c>
      <c r="AH3531" s="2"/>
      <c r="AI3531" s="6" t="str">
        <f t="shared" si="165"/>
        <v>25-34</v>
      </c>
      <c r="AJ3531" s="11">
        <f>YEAR(tbl_LoanData[[#This Row],[Application Date]])</f>
        <v>2024</v>
      </c>
      <c r="AK3531" s="11" t="str">
        <f>TEXT(tbl_LoanData[[#This Row],[Application Date]],"MMMM")</f>
        <v>September</v>
      </c>
      <c r="AL3531" s="12">
        <f>DATE(YEAR(tbl_LoanData[[#This Row],[Application Date]]),MONTH(tbl_LoanData[[#This Row],[Application Date]]),1)</f>
        <v>45536</v>
      </c>
      <c r="AM3531" s="14">
        <f ca="1">IF(AND(tbl_LoanData[[#This Row],[Application Date]]&gt;=EOMONTH(TODAY(),-1)+1,tbl_LoanData[[#This Row],[Application Date]]&lt;=TODAY()),tbl_LoanData[[#This Row],[Loan Amount]],0)</f>
        <v>0</v>
      </c>
      <c r="AN3531" s="14">
        <f>tbl_LoanData[[#This Row],[Amount Paid]]-(Q3531-X3531)</f>
        <v>-1316900</v>
      </c>
      <c r="AO3531" s="14">
        <f>IF(tbl_LoanData[[#This Row],[Application Status]]="Approved",1,0)</f>
        <v>0</v>
      </c>
      <c r="AP3531" s="22" t="str">
        <f t="shared" ca="1" si="166"/>
        <v/>
      </c>
      <c r="AQ3531" s="22" t="str">
        <f t="shared" ca="1" si="167"/>
        <v/>
      </c>
    </row>
    <row r="3532" spans="1:43" ht="14.4" customHeight="1" x14ac:dyDescent="0.3">
      <c r="A3532" s="2" t="s">
        <v>169</v>
      </c>
      <c r="B3532" s="2" t="s">
        <v>170</v>
      </c>
      <c r="C3532" s="2" t="s">
        <v>171</v>
      </c>
      <c r="D3532" s="2" t="s">
        <v>117</v>
      </c>
      <c r="E3532" s="2" t="s">
        <v>118</v>
      </c>
      <c r="F3532" s="2">
        <v>42</v>
      </c>
      <c r="G3532" s="2" t="s">
        <v>69</v>
      </c>
      <c r="H3532" s="2" t="s">
        <v>172</v>
      </c>
      <c r="I3532" s="2" t="s">
        <v>45</v>
      </c>
      <c r="J3532" s="3">
        <v>45542</v>
      </c>
      <c r="K3532" s="3">
        <v>45545</v>
      </c>
      <c r="L3532" s="2" t="s">
        <v>39</v>
      </c>
      <c r="M3532" s="2" t="s">
        <v>127</v>
      </c>
      <c r="N3532" s="2" t="s">
        <v>152</v>
      </c>
      <c r="O3532" s="4">
        <v>1421000</v>
      </c>
      <c r="P3532" s="4">
        <v>442300</v>
      </c>
      <c r="Q3532" s="4">
        <v>978700</v>
      </c>
      <c r="R3532" s="2">
        <v>12</v>
      </c>
      <c r="S3532" s="5">
        <v>14.13</v>
      </c>
      <c r="T3532" s="4">
        <v>93082.53</v>
      </c>
      <c r="U3532" s="2" t="s">
        <v>73</v>
      </c>
      <c r="V3532" s="2" t="s">
        <v>33</v>
      </c>
      <c r="W3532" s="4">
        <v>1116990.31</v>
      </c>
      <c r="X3532" s="4">
        <v>0</v>
      </c>
      <c r="Y3532" s="4">
        <v>1116990.31</v>
      </c>
      <c r="Z3532" s="2">
        <v>0</v>
      </c>
      <c r="AA3532" s="2" t="s">
        <v>56</v>
      </c>
      <c r="AB3532" s="2" t="s">
        <v>15735</v>
      </c>
      <c r="AC3532" s="2" t="s">
        <v>146</v>
      </c>
      <c r="AD3532" s="2" t="s">
        <v>76</v>
      </c>
      <c r="AE3532" s="5">
        <v>68.87</v>
      </c>
      <c r="AF3532" s="2">
        <v>0</v>
      </c>
      <c r="AG3532" s="2" t="s">
        <v>77</v>
      </c>
      <c r="AH3532" s="2">
        <v>3</v>
      </c>
      <c r="AI3532" s="6" t="str">
        <f t="shared" si="165"/>
        <v>35-44</v>
      </c>
      <c r="AJ3532" s="11">
        <f>YEAR(tbl_LoanData[[#This Row],[Application Date]])</f>
        <v>2024</v>
      </c>
      <c r="AK3532" s="11" t="str">
        <f>TEXT(tbl_LoanData[[#This Row],[Application Date]],"MMMM")</f>
        <v>September</v>
      </c>
      <c r="AL3532" s="12">
        <f>DATE(YEAR(tbl_LoanData[[#This Row],[Application Date]]),MONTH(tbl_LoanData[[#This Row],[Application Date]]),1)</f>
        <v>45536</v>
      </c>
      <c r="AM3532" s="14">
        <f ca="1">IF(AND(tbl_LoanData[[#This Row],[Application Date]]&gt;=EOMONTH(TODAY(),-1)+1,tbl_LoanData[[#This Row],[Application Date]]&lt;=TODAY()),tbl_LoanData[[#This Row],[Loan Amount]],0)</f>
        <v>0</v>
      </c>
      <c r="AN3532" s="14">
        <f>tbl_LoanData[[#This Row],[Amount Paid]]-(Q3532-X3532)</f>
        <v>138290.31000000006</v>
      </c>
      <c r="AO3532" s="14">
        <f>IF(tbl_LoanData[[#This Row],[Application Status]]="Approved",1,0)</f>
        <v>1</v>
      </c>
      <c r="AP3532" s="22" t="str">
        <f t="shared" ca="1" si="166"/>
        <v/>
      </c>
      <c r="AQ3532" s="22" t="str">
        <f t="shared" ca="1" si="167"/>
        <v/>
      </c>
    </row>
    <row r="3533" spans="1:43" x14ac:dyDescent="0.3">
      <c r="A3533" s="2" t="s">
        <v>414</v>
      </c>
      <c r="B3533" s="2" t="s">
        <v>415</v>
      </c>
      <c r="C3533" s="2" t="s">
        <v>368</v>
      </c>
      <c r="D3533" s="2" t="s">
        <v>82</v>
      </c>
      <c r="E3533" s="2" t="s">
        <v>190</v>
      </c>
      <c r="F3533" s="2">
        <v>22</v>
      </c>
      <c r="G3533" s="2" t="s">
        <v>83</v>
      </c>
      <c r="H3533" s="2" t="s">
        <v>273</v>
      </c>
      <c r="I3533" s="2" t="s">
        <v>45</v>
      </c>
      <c r="J3533" s="3">
        <v>45565</v>
      </c>
      <c r="K3533" s="3">
        <v>45580</v>
      </c>
      <c r="L3533" s="2" t="s">
        <v>40</v>
      </c>
      <c r="M3533" s="2" t="s">
        <v>94</v>
      </c>
      <c r="N3533" s="2" t="s">
        <v>4</v>
      </c>
      <c r="O3533" s="4">
        <v>1352000</v>
      </c>
      <c r="P3533" s="4">
        <v>239000</v>
      </c>
      <c r="Q3533" s="4">
        <v>1113000</v>
      </c>
      <c r="R3533" s="2">
        <v>36</v>
      </c>
      <c r="S3533" s="5">
        <v>7.44</v>
      </c>
      <c r="T3533" s="4">
        <v>37817.269999999997</v>
      </c>
      <c r="U3533" s="2" t="s">
        <v>73</v>
      </c>
      <c r="V3533" s="2" t="s">
        <v>74</v>
      </c>
      <c r="W3533" s="4">
        <v>831979.94</v>
      </c>
      <c r="X3533" s="4">
        <v>529441.66</v>
      </c>
      <c r="Y3533" s="4">
        <v>1361421.6</v>
      </c>
      <c r="Z3533" s="2">
        <v>0</v>
      </c>
      <c r="AA3533" s="2" t="s">
        <v>56</v>
      </c>
      <c r="AB3533" s="2" t="s">
        <v>15734</v>
      </c>
      <c r="AC3533" s="2" t="s">
        <v>213</v>
      </c>
      <c r="AD3533" s="2" t="s">
        <v>76</v>
      </c>
      <c r="AE3533" s="5">
        <v>82.32</v>
      </c>
      <c r="AF3533" s="2">
        <v>0</v>
      </c>
      <c r="AG3533" s="2" t="s">
        <v>77</v>
      </c>
      <c r="AH3533" s="2">
        <v>15</v>
      </c>
      <c r="AI3533" s="6" t="str">
        <f t="shared" si="165"/>
        <v>18-24</v>
      </c>
      <c r="AJ3533" s="11">
        <f>YEAR(tbl_LoanData[[#This Row],[Application Date]])</f>
        <v>2024</v>
      </c>
      <c r="AK3533" s="11" t="str">
        <f>TEXT(tbl_LoanData[[#This Row],[Application Date]],"MMMM")</f>
        <v>September</v>
      </c>
      <c r="AL3533" s="12">
        <f>DATE(YEAR(tbl_LoanData[[#This Row],[Application Date]]),MONTH(tbl_LoanData[[#This Row],[Application Date]]),1)</f>
        <v>45536</v>
      </c>
      <c r="AM3533" s="14">
        <f ca="1">IF(AND(tbl_LoanData[[#This Row],[Application Date]]&gt;=EOMONTH(TODAY(),-1)+1,tbl_LoanData[[#This Row],[Application Date]]&lt;=TODAY()),tbl_LoanData[[#This Row],[Loan Amount]],0)</f>
        <v>0</v>
      </c>
      <c r="AN3533" s="14">
        <f>tbl_LoanData[[#This Row],[Amount Paid]]-(Q3533-X3533)</f>
        <v>248421.59999999998</v>
      </c>
      <c r="AO3533" s="14">
        <f>IF(tbl_LoanData[[#This Row],[Application Status]]="Approved",1,0)</f>
        <v>1</v>
      </c>
      <c r="AP3533" s="22" t="str">
        <f t="shared" ca="1" si="166"/>
        <v/>
      </c>
      <c r="AQ3533" s="22" t="str">
        <f t="shared" ca="1" si="167"/>
        <v/>
      </c>
    </row>
    <row r="3534" spans="1:43" ht="14.4" customHeight="1" x14ac:dyDescent="0.3">
      <c r="A3534" s="2" t="s">
        <v>517</v>
      </c>
      <c r="B3534" s="2" t="s">
        <v>518</v>
      </c>
      <c r="C3534" s="2" t="s">
        <v>405</v>
      </c>
      <c r="D3534" s="2" t="s">
        <v>67</v>
      </c>
      <c r="E3534" s="2" t="s">
        <v>385</v>
      </c>
      <c r="F3534" s="2">
        <v>55</v>
      </c>
      <c r="G3534" s="2" t="s">
        <v>69</v>
      </c>
      <c r="H3534" s="2" t="s">
        <v>211</v>
      </c>
      <c r="I3534" s="2" t="s">
        <v>50</v>
      </c>
      <c r="J3534" s="3">
        <v>45560</v>
      </c>
      <c r="K3534" s="3">
        <v>45566</v>
      </c>
      <c r="L3534" s="2" t="s">
        <v>39</v>
      </c>
      <c r="M3534" s="2" t="s">
        <v>157</v>
      </c>
      <c r="N3534" s="2" t="s">
        <v>359</v>
      </c>
      <c r="O3534" s="4">
        <v>1483000</v>
      </c>
      <c r="P3534" s="4">
        <v>231900</v>
      </c>
      <c r="Q3534" s="4">
        <v>1251100</v>
      </c>
      <c r="R3534" s="2">
        <v>48</v>
      </c>
      <c r="S3534" s="5">
        <v>13.04</v>
      </c>
      <c r="T3534" s="4">
        <v>39659.870000000003</v>
      </c>
      <c r="U3534" s="2" t="s">
        <v>73</v>
      </c>
      <c r="V3534" s="2" t="s">
        <v>74</v>
      </c>
      <c r="W3534" s="4">
        <v>872517.14</v>
      </c>
      <c r="X3534" s="4">
        <v>1031156.62</v>
      </c>
      <c r="Y3534" s="4">
        <v>1903673.76</v>
      </c>
      <c r="Z3534" s="2">
        <v>0</v>
      </c>
      <c r="AA3534" s="2" t="s">
        <v>56</v>
      </c>
      <c r="AB3534" s="2" t="s">
        <v>15734</v>
      </c>
      <c r="AC3534" s="2" t="s">
        <v>213</v>
      </c>
      <c r="AD3534" s="2" t="s">
        <v>76</v>
      </c>
      <c r="AE3534" s="5">
        <v>84.36</v>
      </c>
      <c r="AF3534" s="2">
        <v>0</v>
      </c>
      <c r="AG3534" s="2" t="s">
        <v>77</v>
      </c>
      <c r="AH3534" s="2">
        <v>6</v>
      </c>
      <c r="AI3534" s="6" t="str">
        <f t="shared" si="165"/>
        <v>55-64</v>
      </c>
      <c r="AJ3534" s="11">
        <f>YEAR(tbl_LoanData[[#This Row],[Application Date]])</f>
        <v>2024</v>
      </c>
      <c r="AK3534" s="11" t="str">
        <f>TEXT(tbl_LoanData[[#This Row],[Application Date]],"MMMM")</f>
        <v>September</v>
      </c>
      <c r="AL3534" s="12">
        <f>DATE(YEAR(tbl_LoanData[[#This Row],[Application Date]]),MONTH(tbl_LoanData[[#This Row],[Application Date]]),1)</f>
        <v>45536</v>
      </c>
      <c r="AM3534" s="14">
        <f ca="1">IF(AND(tbl_LoanData[[#This Row],[Application Date]]&gt;=EOMONTH(TODAY(),-1)+1,tbl_LoanData[[#This Row],[Application Date]]&lt;=TODAY()),tbl_LoanData[[#This Row],[Loan Amount]],0)</f>
        <v>0</v>
      </c>
      <c r="AN3534" s="14">
        <f>tbl_LoanData[[#This Row],[Amount Paid]]-(Q3534-X3534)</f>
        <v>652573.76</v>
      </c>
      <c r="AO3534" s="14">
        <f>IF(tbl_LoanData[[#This Row],[Application Status]]="Approved",1,0)</f>
        <v>1</v>
      </c>
      <c r="AP3534" s="22" t="str">
        <f t="shared" ca="1" si="166"/>
        <v/>
      </c>
      <c r="AQ3534" s="22" t="str">
        <f t="shared" ca="1" si="167"/>
        <v/>
      </c>
    </row>
    <row r="3535" spans="1:43" ht="14.4" customHeight="1" x14ac:dyDescent="0.3">
      <c r="A3535" s="2" t="s">
        <v>713</v>
      </c>
      <c r="B3535" s="2" t="s">
        <v>714</v>
      </c>
      <c r="C3535" s="2" t="s">
        <v>198</v>
      </c>
      <c r="D3535" s="2" t="s">
        <v>91</v>
      </c>
      <c r="E3535" s="2" t="s">
        <v>134</v>
      </c>
      <c r="F3535" s="2">
        <v>26</v>
      </c>
      <c r="G3535" s="2" t="s">
        <v>69</v>
      </c>
      <c r="H3535" s="2" t="s">
        <v>136</v>
      </c>
      <c r="I3535" s="2" t="s">
        <v>49</v>
      </c>
      <c r="J3535" s="3">
        <v>45538</v>
      </c>
      <c r="K3535" s="3">
        <v>45542</v>
      </c>
      <c r="L3535" s="2" t="s">
        <v>36</v>
      </c>
      <c r="M3535" s="2" t="s">
        <v>85</v>
      </c>
      <c r="N3535" s="2" t="s">
        <v>624</v>
      </c>
      <c r="O3535" s="4">
        <v>1162000</v>
      </c>
      <c r="P3535" s="4">
        <v>245700</v>
      </c>
      <c r="Q3535" s="4">
        <v>916300</v>
      </c>
      <c r="R3535" s="2">
        <v>24</v>
      </c>
      <c r="S3535" s="5">
        <v>13.21</v>
      </c>
      <c r="T3535" s="4">
        <v>48266.1</v>
      </c>
      <c r="U3535" s="2" t="s">
        <v>73</v>
      </c>
      <c r="V3535" s="2" t="s">
        <v>74</v>
      </c>
      <c r="W3535" s="4">
        <v>1110120.3</v>
      </c>
      <c r="X3535" s="4">
        <v>48266.16</v>
      </c>
      <c r="Y3535" s="4">
        <v>1158386.46</v>
      </c>
      <c r="Z3535" s="2">
        <v>0</v>
      </c>
      <c r="AA3535" s="2" t="s">
        <v>56</v>
      </c>
      <c r="AB3535" s="2" t="s">
        <v>15730</v>
      </c>
      <c r="AC3535" s="2" t="s">
        <v>146</v>
      </c>
      <c r="AD3535" s="2" t="s">
        <v>76</v>
      </c>
      <c r="AE3535" s="5">
        <v>78.86</v>
      </c>
      <c r="AF3535" s="2">
        <v>0</v>
      </c>
      <c r="AG3535" s="2" t="s">
        <v>77</v>
      </c>
      <c r="AH3535" s="2">
        <v>4</v>
      </c>
      <c r="AI3535" s="6" t="str">
        <f t="shared" si="165"/>
        <v>25-34</v>
      </c>
      <c r="AJ3535" s="11">
        <f>YEAR(tbl_LoanData[[#This Row],[Application Date]])</f>
        <v>2024</v>
      </c>
      <c r="AK3535" s="11" t="str">
        <f>TEXT(tbl_LoanData[[#This Row],[Application Date]],"MMMM")</f>
        <v>September</v>
      </c>
      <c r="AL3535" s="12">
        <f>DATE(YEAR(tbl_LoanData[[#This Row],[Application Date]]),MONTH(tbl_LoanData[[#This Row],[Application Date]]),1)</f>
        <v>45536</v>
      </c>
      <c r="AM3535" s="14">
        <f ca="1">IF(AND(tbl_LoanData[[#This Row],[Application Date]]&gt;=EOMONTH(TODAY(),-1)+1,tbl_LoanData[[#This Row],[Application Date]]&lt;=TODAY()),tbl_LoanData[[#This Row],[Loan Amount]],0)</f>
        <v>0</v>
      </c>
      <c r="AN3535" s="14">
        <f>tbl_LoanData[[#This Row],[Amount Paid]]-(Q3535-X3535)</f>
        <v>242086.46000000008</v>
      </c>
      <c r="AO3535" s="14">
        <f>IF(tbl_LoanData[[#This Row],[Application Status]]="Approved",1,0)</f>
        <v>1</v>
      </c>
      <c r="AP3535" s="22" t="str">
        <f t="shared" ca="1" si="166"/>
        <v/>
      </c>
      <c r="AQ3535" s="22" t="str">
        <f t="shared" ca="1" si="167"/>
        <v/>
      </c>
    </row>
    <row r="3536" spans="1:43" ht="14.4" customHeight="1" x14ac:dyDescent="0.3">
      <c r="A3536" s="2" t="s">
        <v>746</v>
      </c>
      <c r="B3536" s="2" t="s">
        <v>747</v>
      </c>
      <c r="C3536" s="2" t="s">
        <v>435</v>
      </c>
      <c r="D3536" s="2" t="s">
        <v>102</v>
      </c>
      <c r="E3536" s="2" t="s">
        <v>255</v>
      </c>
      <c r="F3536" s="2">
        <v>57</v>
      </c>
      <c r="G3536" s="2" t="s">
        <v>83</v>
      </c>
      <c r="H3536" s="2" t="s">
        <v>237</v>
      </c>
      <c r="I3536" s="2" t="s">
        <v>48</v>
      </c>
      <c r="J3536" s="3">
        <v>45555</v>
      </c>
      <c r="K3536" s="3">
        <v>45560</v>
      </c>
      <c r="L3536" s="2" t="s">
        <v>38</v>
      </c>
      <c r="M3536" s="2" t="s">
        <v>144</v>
      </c>
      <c r="N3536" s="2" t="s">
        <v>382</v>
      </c>
      <c r="O3536" s="4">
        <v>1200000</v>
      </c>
      <c r="P3536" s="4">
        <v>209900</v>
      </c>
      <c r="Q3536" s="4">
        <v>990100</v>
      </c>
      <c r="R3536" s="2">
        <v>18</v>
      </c>
      <c r="S3536" s="5">
        <v>12.17</v>
      </c>
      <c r="T3536" s="4">
        <v>65046.82</v>
      </c>
      <c r="U3536" s="2" t="s">
        <v>73</v>
      </c>
      <c r="V3536" s="2" t="s">
        <v>34</v>
      </c>
      <c r="W3536" s="4">
        <v>845608.66</v>
      </c>
      <c r="X3536" s="4">
        <v>325234.09000000003</v>
      </c>
      <c r="Y3536" s="4">
        <v>1170842.75</v>
      </c>
      <c r="Z3536" s="2">
        <v>160</v>
      </c>
      <c r="AA3536" s="2" t="s">
        <v>60</v>
      </c>
      <c r="AB3536" s="2" t="s">
        <v>15734</v>
      </c>
      <c r="AC3536" s="2" t="s">
        <v>129</v>
      </c>
      <c r="AD3536" s="2" t="s">
        <v>76</v>
      </c>
      <c r="AE3536" s="5">
        <v>82.51</v>
      </c>
      <c r="AF3536" s="2">
        <v>5</v>
      </c>
      <c r="AG3536" s="2" t="s">
        <v>130</v>
      </c>
      <c r="AH3536" s="2">
        <v>5</v>
      </c>
      <c r="AI3536" s="6" t="str">
        <f t="shared" si="165"/>
        <v>55-64</v>
      </c>
      <c r="AJ3536" s="11">
        <f>YEAR(tbl_LoanData[[#This Row],[Application Date]])</f>
        <v>2024</v>
      </c>
      <c r="AK3536" s="11" t="str">
        <f>TEXT(tbl_LoanData[[#This Row],[Application Date]],"MMMM")</f>
        <v>September</v>
      </c>
      <c r="AL3536" s="12">
        <f>DATE(YEAR(tbl_LoanData[[#This Row],[Application Date]]),MONTH(tbl_LoanData[[#This Row],[Application Date]]),1)</f>
        <v>45536</v>
      </c>
      <c r="AM3536" s="14">
        <f ca="1">IF(AND(tbl_LoanData[[#This Row],[Application Date]]&gt;=EOMONTH(TODAY(),-1)+1,tbl_LoanData[[#This Row],[Application Date]]&lt;=TODAY()),tbl_LoanData[[#This Row],[Loan Amount]],0)</f>
        <v>0</v>
      </c>
      <c r="AN3536" s="14">
        <f>tbl_LoanData[[#This Row],[Amount Paid]]-(Q3536-X3536)</f>
        <v>180742.75000000012</v>
      </c>
      <c r="AO3536" s="14">
        <f>IF(tbl_LoanData[[#This Row],[Application Status]]="Approved",1,0)</f>
        <v>1</v>
      </c>
      <c r="AP3536" s="22" t="str">
        <f t="shared" ca="1" si="166"/>
        <v/>
      </c>
      <c r="AQ3536" s="22" t="str">
        <f t="shared" ca="1" si="167"/>
        <v/>
      </c>
    </row>
    <row r="3537" spans="1:43" ht="14.4" customHeight="1" x14ac:dyDescent="0.3">
      <c r="A3537" s="2" t="s">
        <v>828</v>
      </c>
      <c r="B3537" s="2" t="s">
        <v>829</v>
      </c>
      <c r="C3537" s="2" t="s">
        <v>530</v>
      </c>
      <c r="D3537" s="2" t="s">
        <v>102</v>
      </c>
      <c r="E3537" s="2" t="s">
        <v>81</v>
      </c>
      <c r="F3537" s="2">
        <v>24</v>
      </c>
      <c r="G3537" s="2" t="s">
        <v>69</v>
      </c>
      <c r="H3537" s="2" t="s">
        <v>273</v>
      </c>
      <c r="I3537" s="2" t="s">
        <v>45</v>
      </c>
      <c r="J3537" s="3">
        <v>45552</v>
      </c>
      <c r="K3537" s="3">
        <v>45558</v>
      </c>
      <c r="L3537" s="2" t="s">
        <v>37</v>
      </c>
      <c r="M3537" s="2" t="s">
        <v>260</v>
      </c>
      <c r="N3537" s="2" t="s">
        <v>261</v>
      </c>
      <c r="O3537" s="4">
        <v>236000</v>
      </c>
      <c r="P3537" s="4">
        <v>61500</v>
      </c>
      <c r="Q3537" s="4">
        <v>174500</v>
      </c>
      <c r="R3537" s="2">
        <v>60</v>
      </c>
      <c r="S3537" s="5">
        <v>13.6</v>
      </c>
      <c r="T3537" s="4">
        <v>4886</v>
      </c>
      <c r="U3537" s="2" t="s">
        <v>73</v>
      </c>
      <c r="V3537" s="2" t="s">
        <v>74</v>
      </c>
      <c r="W3537" s="4">
        <v>102606</v>
      </c>
      <c r="X3537" s="4">
        <v>190554</v>
      </c>
      <c r="Y3537" s="4">
        <v>293160</v>
      </c>
      <c r="Z3537" s="2">
        <v>62</v>
      </c>
      <c r="AA3537" s="2" t="s">
        <v>59</v>
      </c>
      <c r="AB3537" s="2" t="s">
        <v>15733</v>
      </c>
      <c r="AC3537" s="2" t="s">
        <v>106</v>
      </c>
      <c r="AD3537" s="2" t="s">
        <v>76</v>
      </c>
      <c r="AE3537" s="5">
        <v>73.94</v>
      </c>
      <c r="AF3537" s="2">
        <v>2</v>
      </c>
      <c r="AG3537" s="2" t="s">
        <v>130</v>
      </c>
      <c r="AH3537" s="2">
        <v>6</v>
      </c>
      <c r="AI3537" s="6" t="str">
        <f t="shared" si="165"/>
        <v>18-24</v>
      </c>
      <c r="AJ3537" s="11">
        <f>YEAR(tbl_LoanData[[#This Row],[Application Date]])</f>
        <v>2024</v>
      </c>
      <c r="AK3537" s="11" t="str">
        <f>TEXT(tbl_LoanData[[#This Row],[Application Date]],"MMMM")</f>
        <v>September</v>
      </c>
      <c r="AL3537" s="12">
        <f>DATE(YEAR(tbl_LoanData[[#This Row],[Application Date]]),MONTH(tbl_LoanData[[#This Row],[Application Date]]),1)</f>
        <v>45536</v>
      </c>
      <c r="AM3537" s="14">
        <f ca="1">IF(AND(tbl_LoanData[[#This Row],[Application Date]]&gt;=EOMONTH(TODAY(),-1)+1,tbl_LoanData[[#This Row],[Application Date]]&lt;=TODAY()),tbl_LoanData[[#This Row],[Loan Amount]],0)</f>
        <v>0</v>
      </c>
      <c r="AN3537" s="14">
        <f>tbl_LoanData[[#This Row],[Amount Paid]]-(Q3537-X3537)</f>
        <v>118660</v>
      </c>
      <c r="AO3537" s="14">
        <f>IF(tbl_LoanData[[#This Row],[Application Status]]="Approved",1,0)</f>
        <v>1</v>
      </c>
      <c r="AP3537" s="22" t="str">
        <f t="shared" ca="1" si="166"/>
        <v/>
      </c>
      <c r="AQ3537" s="22" t="str">
        <f t="shared" ca="1" si="167"/>
        <v/>
      </c>
    </row>
    <row r="3538" spans="1:43" ht="14.4" customHeight="1" x14ac:dyDescent="0.3">
      <c r="A3538" s="2" t="s">
        <v>832</v>
      </c>
      <c r="B3538" s="2" t="s">
        <v>833</v>
      </c>
      <c r="C3538" s="2" t="s">
        <v>231</v>
      </c>
      <c r="D3538" s="2" t="s">
        <v>67</v>
      </c>
      <c r="E3538" s="2" t="s">
        <v>81</v>
      </c>
      <c r="F3538" s="2">
        <v>42</v>
      </c>
      <c r="G3538" s="2" t="s">
        <v>83</v>
      </c>
      <c r="H3538" s="2" t="s">
        <v>217</v>
      </c>
      <c r="I3538" s="2" t="s">
        <v>46</v>
      </c>
      <c r="J3538" s="3">
        <v>45550</v>
      </c>
      <c r="K3538" s="3"/>
      <c r="L3538" s="2" t="s">
        <v>39</v>
      </c>
      <c r="M3538" s="2" t="s">
        <v>94</v>
      </c>
      <c r="N3538" s="2" t="s">
        <v>365</v>
      </c>
      <c r="O3538" s="4">
        <v>1439000</v>
      </c>
      <c r="P3538" s="4">
        <v>492700</v>
      </c>
      <c r="Q3538" s="4">
        <v>946300</v>
      </c>
      <c r="R3538" s="2">
        <v>24</v>
      </c>
      <c r="S3538" s="5">
        <v>13.12</v>
      </c>
      <c r="T3538" s="4">
        <v>49775.38</v>
      </c>
      <c r="U3538" s="2" t="s">
        <v>113</v>
      </c>
      <c r="V3538" s="2" t="s">
        <v>97</v>
      </c>
      <c r="W3538" s="4">
        <v>0</v>
      </c>
      <c r="X3538" s="4">
        <v>0</v>
      </c>
      <c r="Y3538" s="4">
        <v>1194609.1200000001</v>
      </c>
      <c r="Z3538" s="2">
        <v>0</v>
      </c>
      <c r="AA3538" s="2" t="s">
        <v>97</v>
      </c>
      <c r="AB3538" s="2" t="s">
        <v>15728</v>
      </c>
      <c r="AC3538" s="2" t="s">
        <v>332</v>
      </c>
      <c r="AD3538" s="2" t="s">
        <v>76</v>
      </c>
      <c r="AE3538" s="5">
        <v>65.760000000000005</v>
      </c>
      <c r="AF3538" s="2">
        <v>0</v>
      </c>
      <c r="AG3538" s="2" t="s">
        <v>97</v>
      </c>
      <c r="AH3538" s="2"/>
      <c r="AI3538" s="6" t="str">
        <f t="shared" si="165"/>
        <v>35-44</v>
      </c>
      <c r="AJ3538" s="11">
        <f>YEAR(tbl_LoanData[[#This Row],[Application Date]])</f>
        <v>2024</v>
      </c>
      <c r="AK3538" s="11" t="str">
        <f>TEXT(tbl_LoanData[[#This Row],[Application Date]],"MMMM")</f>
        <v>September</v>
      </c>
      <c r="AL3538" s="12">
        <f>DATE(YEAR(tbl_LoanData[[#This Row],[Application Date]]),MONTH(tbl_LoanData[[#This Row],[Application Date]]),1)</f>
        <v>45536</v>
      </c>
      <c r="AM3538" s="14">
        <f ca="1">IF(AND(tbl_LoanData[[#This Row],[Application Date]]&gt;=EOMONTH(TODAY(),-1)+1,tbl_LoanData[[#This Row],[Application Date]]&lt;=TODAY()),tbl_LoanData[[#This Row],[Loan Amount]],0)</f>
        <v>0</v>
      </c>
      <c r="AN3538" s="14">
        <f>tbl_LoanData[[#This Row],[Amount Paid]]-(Q3538-X3538)</f>
        <v>-946300</v>
      </c>
      <c r="AO3538" s="14">
        <f>IF(tbl_LoanData[[#This Row],[Application Status]]="Approved",1,0)</f>
        <v>0</v>
      </c>
      <c r="AP3538" s="22" t="str">
        <f t="shared" ca="1" si="166"/>
        <v/>
      </c>
      <c r="AQ3538" s="22" t="str">
        <f t="shared" ca="1" si="167"/>
        <v/>
      </c>
    </row>
    <row r="3539" spans="1:43" ht="14.4" customHeight="1" x14ac:dyDescent="0.3">
      <c r="A3539" s="2" t="s">
        <v>1175</v>
      </c>
      <c r="B3539" s="2" t="s">
        <v>1176</v>
      </c>
      <c r="C3539" s="2" t="s">
        <v>100</v>
      </c>
      <c r="D3539" s="2" t="s">
        <v>118</v>
      </c>
      <c r="E3539" s="2" t="s">
        <v>394</v>
      </c>
      <c r="F3539" s="2">
        <v>23</v>
      </c>
      <c r="G3539" s="2" t="s">
        <v>69</v>
      </c>
      <c r="H3539" s="2" t="s">
        <v>256</v>
      </c>
      <c r="I3539" s="2" t="s">
        <v>43</v>
      </c>
      <c r="J3539" s="3">
        <v>45557</v>
      </c>
      <c r="K3539" s="3"/>
      <c r="L3539" s="2" t="s">
        <v>38</v>
      </c>
      <c r="M3539" s="2" t="s">
        <v>111</v>
      </c>
      <c r="N3539" s="2" t="s">
        <v>112</v>
      </c>
      <c r="O3539" s="4">
        <v>1335000</v>
      </c>
      <c r="P3539" s="4">
        <v>316900</v>
      </c>
      <c r="Q3539" s="4">
        <v>1018100</v>
      </c>
      <c r="R3539" s="2">
        <v>48</v>
      </c>
      <c r="S3539" s="5">
        <v>7.37</v>
      </c>
      <c r="T3539" s="4">
        <v>27463.25</v>
      </c>
      <c r="U3539" s="2" t="s">
        <v>96</v>
      </c>
      <c r="V3539" s="2" t="s">
        <v>97</v>
      </c>
      <c r="W3539" s="4">
        <v>0</v>
      </c>
      <c r="X3539" s="4">
        <v>0</v>
      </c>
      <c r="Y3539" s="4">
        <v>1318235.8799999999</v>
      </c>
      <c r="Z3539" s="2">
        <v>0</v>
      </c>
      <c r="AA3539" s="2" t="s">
        <v>97</v>
      </c>
      <c r="AB3539" s="2" t="s">
        <v>15727</v>
      </c>
      <c r="AC3539" s="2" t="s">
        <v>106</v>
      </c>
      <c r="AD3539" s="2" t="s">
        <v>76</v>
      </c>
      <c r="AE3539" s="5">
        <v>76.260000000000005</v>
      </c>
      <c r="AF3539" s="2">
        <v>0</v>
      </c>
      <c r="AG3539" s="2" t="s">
        <v>97</v>
      </c>
      <c r="AH3539" s="2"/>
      <c r="AI3539" s="6" t="str">
        <f t="shared" si="165"/>
        <v>18-24</v>
      </c>
      <c r="AJ3539" s="11">
        <f>YEAR(tbl_LoanData[[#This Row],[Application Date]])</f>
        <v>2024</v>
      </c>
      <c r="AK3539" s="11" t="str">
        <f>TEXT(tbl_LoanData[[#This Row],[Application Date]],"MMMM")</f>
        <v>September</v>
      </c>
      <c r="AL3539" s="12">
        <f>DATE(YEAR(tbl_LoanData[[#This Row],[Application Date]]),MONTH(tbl_LoanData[[#This Row],[Application Date]]),1)</f>
        <v>45536</v>
      </c>
      <c r="AM3539" s="14">
        <f ca="1">IF(AND(tbl_LoanData[[#This Row],[Application Date]]&gt;=EOMONTH(TODAY(),-1)+1,tbl_LoanData[[#This Row],[Application Date]]&lt;=TODAY()),tbl_LoanData[[#This Row],[Loan Amount]],0)</f>
        <v>0</v>
      </c>
      <c r="AN3539" s="14">
        <f>tbl_LoanData[[#This Row],[Amount Paid]]-(Q3539-X3539)</f>
        <v>-1018100</v>
      </c>
      <c r="AO3539" s="14">
        <f>IF(tbl_LoanData[[#This Row],[Application Status]]="Approved",1,0)</f>
        <v>0</v>
      </c>
      <c r="AP3539" s="22" t="str">
        <f t="shared" ca="1" si="166"/>
        <v/>
      </c>
      <c r="AQ3539" s="22" t="str">
        <f t="shared" ca="1" si="167"/>
        <v/>
      </c>
    </row>
    <row r="3540" spans="1:43" ht="14.4" customHeight="1" x14ac:dyDescent="0.3">
      <c r="A3540" s="2" t="s">
        <v>1313</v>
      </c>
      <c r="B3540" s="2" t="s">
        <v>1314</v>
      </c>
      <c r="C3540" s="2" t="s">
        <v>452</v>
      </c>
      <c r="D3540" s="2" t="s">
        <v>189</v>
      </c>
      <c r="E3540" s="2" t="s">
        <v>135</v>
      </c>
      <c r="F3540" s="2">
        <v>42</v>
      </c>
      <c r="G3540" s="2" t="s">
        <v>83</v>
      </c>
      <c r="H3540" s="2" t="s">
        <v>278</v>
      </c>
      <c r="I3540" s="2" t="s">
        <v>45</v>
      </c>
      <c r="J3540" s="3">
        <v>45565</v>
      </c>
      <c r="K3540" s="3"/>
      <c r="L3540" s="2" t="s">
        <v>36</v>
      </c>
      <c r="M3540" s="2" t="s">
        <v>104</v>
      </c>
      <c r="N3540" s="2" t="s">
        <v>105</v>
      </c>
      <c r="O3540" s="4">
        <v>1125000</v>
      </c>
      <c r="P3540" s="4">
        <v>301100</v>
      </c>
      <c r="Q3540" s="4">
        <v>823900</v>
      </c>
      <c r="R3540" s="2">
        <v>48</v>
      </c>
      <c r="S3540" s="5">
        <v>11.83</v>
      </c>
      <c r="T3540" s="4">
        <v>25286.86</v>
      </c>
      <c r="U3540" s="2" t="s">
        <v>113</v>
      </c>
      <c r="V3540" s="2" t="s">
        <v>97</v>
      </c>
      <c r="W3540" s="4">
        <v>0</v>
      </c>
      <c r="X3540" s="4">
        <v>0</v>
      </c>
      <c r="Y3540" s="4">
        <v>1213769.48</v>
      </c>
      <c r="Z3540" s="2">
        <v>0</v>
      </c>
      <c r="AA3540" s="2" t="s">
        <v>97</v>
      </c>
      <c r="AB3540" s="2" t="s">
        <v>15736</v>
      </c>
      <c r="AC3540" s="2" t="s">
        <v>138</v>
      </c>
      <c r="AD3540" s="2" t="s">
        <v>76</v>
      </c>
      <c r="AE3540" s="5">
        <v>73.239999999999995</v>
      </c>
      <c r="AF3540" s="2">
        <v>0</v>
      </c>
      <c r="AG3540" s="2" t="s">
        <v>97</v>
      </c>
      <c r="AH3540" s="2"/>
      <c r="AI3540" s="6" t="str">
        <f t="shared" si="165"/>
        <v>35-44</v>
      </c>
      <c r="AJ3540" s="11">
        <f>YEAR(tbl_LoanData[[#This Row],[Application Date]])</f>
        <v>2024</v>
      </c>
      <c r="AK3540" s="11" t="str">
        <f>TEXT(tbl_LoanData[[#This Row],[Application Date]],"MMMM")</f>
        <v>September</v>
      </c>
      <c r="AL3540" s="12">
        <f>DATE(YEAR(tbl_LoanData[[#This Row],[Application Date]]),MONTH(tbl_LoanData[[#This Row],[Application Date]]),1)</f>
        <v>45536</v>
      </c>
      <c r="AM3540" s="14">
        <f ca="1">IF(AND(tbl_LoanData[[#This Row],[Application Date]]&gt;=EOMONTH(TODAY(),-1)+1,tbl_LoanData[[#This Row],[Application Date]]&lt;=TODAY()),tbl_LoanData[[#This Row],[Loan Amount]],0)</f>
        <v>0</v>
      </c>
      <c r="AN3540" s="14">
        <f>tbl_LoanData[[#This Row],[Amount Paid]]-(Q3540-X3540)</f>
        <v>-823900</v>
      </c>
      <c r="AO3540" s="14">
        <f>IF(tbl_LoanData[[#This Row],[Application Status]]="Approved",1,0)</f>
        <v>0</v>
      </c>
      <c r="AP3540" s="22" t="str">
        <f t="shared" ca="1" si="166"/>
        <v/>
      </c>
      <c r="AQ3540" s="22" t="str">
        <f t="shared" ca="1" si="167"/>
        <v/>
      </c>
    </row>
    <row r="3541" spans="1:43" ht="14.4" customHeight="1" x14ac:dyDescent="0.3">
      <c r="A3541" s="2" t="s">
        <v>1403</v>
      </c>
      <c r="B3541" s="2" t="s">
        <v>1404</v>
      </c>
      <c r="C3541" s="2" t="s">
        <v>429</v>
      </c>
      <c r="D3541" s="2" t="s">
        <v>67</v>
      </c>
      <c r="E3541" s="2" t="s">
        <v>182</v>
      </c>
      <c r="F3541" s="2">
        <v>64</v>
      </c>
      <c r="G3541" s="2" t="s">
        <v>83</v>
      </c>
      <c r="H3541" s="2" t="s">
        <v>228</v>
      </c>
      <c r="I3541" s="2" t="s">
        <v>43</v>
      </c>
      <c r="J3541" s="3">
        <v>45555</v>
      </c>
      <c r="K3541" s="3">
        <v>45564</v>
      </c>
      <c r="L3541" s="2" t="s">
        <v>40</v>
      </c>
      <c r="M3541" s="2" t="s">
        <v>157</v>
      </c>
      <c r="N3541" s="2" t="s">
        <v>328</v>
      </c>
      <c r="O3541" s="4">
        <v>1415000</v>
      </c>
      <c r="P3541" s="4">
        <v>416000</v>
      </c>
      <c r="Q3541" s="4">
        <v>999000</v>
      </c>
      <c r="R3541" s="2">
        <v>24</v>
      </c>
      <c r="S3541" s="5">
        <v>7.28</v>
      </c>
      <c r="T3541" s="4">
        <v>47685.599999999999</v>
      </c>
      <c r="U3541" s="2" t="s">
        <v>73</v>
      </c>
      <c r="V3541" s="2" t="s">
        <v>74</v>
      </c>
      <c r="W3541" s="4">
        <v>762969.59999999998</v>
      </c>
      <c r="X3541" s="4">
        <v>381484.79999999999</v>
      </c>
      <c r="Y3541" s="4">
        <v>1144454.3999999999</v>
      </c>
      <c r="Z3541" s="2">
        <v>186</v>
      </c>
      <c r="AA3541" s="2" t="s">
        <v>60</v>
      </c>
      <c r="AB3541" s="2" t="s">
        <v>15735</v>
      </c>
      <c r="AC3541" s="2" t="s">
        <v>121</v>
      </c>
      <c r="AD3541" s="2" t="s">
        <v>76</v>
      </c>
      <c r="AE3541" s="5">
        <v>70.599999999999994</v>
      </c>
      <c r="AF3541" s="2">
        <v>6</v>
      </c>
      <c r="AG3541" s="2" t="s">
        <v>130</v>
      </c>
      <c r="AH3541" s="2">
        <v>9</v>
      </c>
      <c r="AI3541" s="6" t="str">
        <f t="shared" si="165"/>
        <v>55-64</v>
      </c>
      <c r="AJ3541" s="11">
        <f>YEAR(tbl_LoanData[[#This Row],[Application Date]])</f>
        <v>2024</v>
      </c>
      <c r="AK3541" s="11" t="str">
        <f>TEXT(tbl_LoanData[[#This Row],[Application Date]],"MMMM")</f>
        <v>September</v>
      </c>
      <c r="AL3541" s="12">
        <f>DATE(YEAR(tbl_LoanData[[#This Row],[Application Date]]),MONTH(tbl_LoanData[[#This Row],[Application Date]]),1)</f>
        <v>45536</v>
      </c>
      <c r="AM3541" s="14">
        <f ca="1">IF(AND(tbl_LoanData[[#This Row],[Application Date]]&gt;=EOMONTH(TODAY(),-1)+1,tbl_LoanData[[#This Row],[Application Date]]&lt;=TODAY()),tbl_LoanData[[#This Row],[Loan Amount]],0)</f>
        <v>0</v>
      </c>
      <c r="AN3541" s="14">
        <f>tbl_LoanData[[#This Row],[Amount Paid]]-(Q3541-X3541)</f>
        <v>145454.40000000002</v>
      </c>
      <c r="AO3541" s="14">
        <f>IF(tbl_LoanData[[#This Row],[Application Status]]="Approved",1,0)</f>
        <v>1</v>
      </c>
      <c r="AP3541" s="22" t="str">
        <f t="shared" ca="1" si="166"/>
        <v/>
      </c>
      <c r="AQ3541" s="22" t="str">
        <f t="shared" ca="1" si="167"/>
        <v/>
      </c>
    </row>
    <row r="3542" spans="1:43" ht="14.4" customHeight="1" x14ac:dyDescent="0.3">
      <c r="A3542" s="2" t="s">
        <v>1431</v>
      </c>
      <c r="B3542" s="2" t="s">
        <v>1432</v>
      </c>
      <c r="C3542" s="2" t="s">
        <v>986</v>
      </c>
      <c r="D3542" s="2" t="s">
        <v>176</v>
      </c>
      <c r="E3542" s="2" t="s">
        <v>176</v>
      </c>
      <c r="F3542" s="2">
        <v>60</v>
      </c>
      <c r="G3542" s="2" t="s">
        <v>83</v>
      </c>
      <c r="H3542" s="2" t="s">
        <v>307</v>
      </c>
      <c r="I3542" s="2" t="s">
        <v>43</v>
      </c>
      <c r="J3542" s="3">
        <v>45537</v>
      </c>
      <c r="K3542" s="3">
        <v>45543</v>
      </c>
      <c r="L3542" s="2" t="s">
        <v>40</v>
      </c>
      <c r="M3542" s="2" t="s">
        <v>94</v>
      </c>
      <c r="N3542" s="2" t="s">
        <v>95</v>
      </c>
      <c r="O3542" s="4">
        <v>1436000</v>
      </c>
      <c r="P3542" s="4">
        <v>406300</v>
      </c>
      <c r="Q3542" s="4">
        <v>1029700</v>
      </c>
      <c r="R3542" s="2">
        <v>24</v>
      </c>
      <c r="S3542" s="5">
        <v>5.41</v>
      </c>
      <c r="T3542" s="4">
        <v>47546.400000000001</v>
      </c>
      <c r="U3542" s="2" t="s">
        <v>73</v>
      </c>
      <c r="V3542" s="2" t="s">
        <v>74</v>
      </c>
      <c r="W3542" s="4">
        <v>1093567.2</v>
      </c>
      <c r="X3542" s="4">
        <v>47546.34</v>
      </c>
      <c r="Y3542" s="4">
        <v>1141113.54</v>
      </c>
      <c r="Z3542" s="2">
        <v>0</v>
      </c>
      <c r="AA3542" s="2" t="s">
        <v>56</v>
      </c>
      <c r="AB3542" s="2" t="s">
        <v>15732</v>
      </c>
      <c r="AC3542" s="2" t="s">
        <v>121</v>
      </c>
      <c r="AD3542" s="2" t="s">
        <v>76</v>
      </c>
      <c r="AE3542" s="5">
        <v>71.709999999999994</v>
      </c>
      <c r="AF3542" s="2">
        <v>0</v>
      </c>
      <c r="AG3542" s="2" t="s">
        <v>77</v>
      </c>
      <c r="AH3542" s="2">
        <v>6</v>
      </c>
      <c r="AI3542" s="6" t="str">
        <f t="shared" si="165"/>
        <v>55-64</v>
      </c>
      <c r="AJ3542" s="11">
        <f>YEAR(tbl_LoanData[[#This Row],[Application Date]])</f>
        <v>2024</v>
      </c>
      <c r="AK3542" s="11" t="str">
        <f>TEXT(tbl_LoanData[[#This Row],[Application Date]],"MMMM")</f>
        <v>September</v>
      </c>
      <c r="AL3542" s="12">
        <f>DATE(YEAR(tbl_LoanData[[#This Row],[Application Date]]),MONTH(tbl_LoanData[[#This Row],[Application Date]]),1)</f>
        <v>45536</v>
      </c>
      <c r="AM3542" s="14">
        <f ca="1">IF(AND(tbl_LoanData[[#This Row],[Application Date]]&gt;=EOMONTH(TODAY(),-1)+1,tbl_LoanData[[#This Row],[Application Date]]&lt;=TODAY()),tbl_LoanData[[#This Row],[Loan Amount]],0)</f>
        <v>0</v>
      </c>
      <c r="AN3542" s="14">
        <f>tbl_LoanData[[#This Row],[Amount Paid]]-(Q3542-X3542)</f>
        <v>111413.53999999992</v>
      </c>
      <c r="AO3542" s="14">
        <f>IF(tbl_LoanData[[#This Row],[Application Status]]="Approved",1,0)</f>
        <v>1</v>
      </c>
      <c r="AP3542" s="22" t="str">
        <f t="shared" ca="1" si="166"/>
        <v/>
      </c>
      <c r="AQ3542" s="22" t="str">
        <f t="shared" ca="1" si="167"/>
        <v/>
      </c>
    </row>
    <row r="3543" spans="1:43" x14ac:dyDescent="0.3">
      <c r="A3543" s="2" t="s">
        <v>1489</v>
      </c>
      <c r="B3543" s="2" t="s">
        <v>1490</v>
      </c>
      <c r="C3543" s="2" t="s">
        <v>353</v>
      </c>
      <c r="D3543" s="2" t="s">
        <v>176</v>
      </c>
      <c r="E3543" s="2" t="s">
        <v>284</v>
      </c>
      <c r="F3543" s="2">
        <v>46</v>
      </c>
      <c r="G3543" s="2" t="s">
        <v>83</v>
      </c>
      <c r="H3543" s="2" t="s">
        <v>84</v>
      </c>
      <c r="I3543" s="2" t="s">
        <v>45</v>
      </c>
      <c r="J3543" s="3">
        <v>45550</v>
      </c>
      <c r="K3543" s="3">
        <v>45567</v>
      </c>
      <c r="L3543" s="2" t="s">
        <v>36</v>
      </c>
      <c r="M3543" s="2" t="s">
        <v>71</v>
      </c>
      <c r="N3543" s="2" t="s">
        <v>162</v>
      </c>
      <c r="O3543" s="4">
        <v>2173000</v>
      </c>
      <c r="P3543" s="4">
        <v>466100</v>
      </c>
      <c r="Q3543" s="4">
        <v>1706900</v>
      </c>
      <c r="R3543" s="2">
        <v>36</v>
      </c>
      <c r="S3543" s="5">
        <v>12.98</v>
      </c>
      <c r="T3543" s="4">
        <v>65876.86</v>
      </c>
      <c r="U3543" s="2" t="s">
        <v>73</v>
      </c>
      <c r="V3543" s="2" t="s">
        <v>74</v>
      </c>
      <c r="W3543" s="4">
        <v>1383414.06</v>
      </c>
      <c r="X3543" s="4">
        <v>988152.8</v>
      </c>
      <c r="Y3543" s="4">
        <v>2371566.86</v>
      </c>
      <c r="Z3543" s="2">
        <v>31</v>
      </c>
      <c r="AA3543" s="2" t="s">
        <v>58</v>
      </c>
      <c r="AB3543" s="2" t="s">
        <v>15731</v>
      </c>
      <c r="AC3543" s="2" t="s">
        <v>146</v>
      </c>
      <c r="AD3543" s="2" t="s">
        <v>76</v>
      </c>
      <c r="AE3543" s="5">
        <v>78.55</v>
      </c>
      <c r="AF3543" s="2">
        <v>1</v>
      </c>
      <c r="AG3543" s="2" t="s">
        <v>15718</v>
      </c>
      <c r="AH3543" s="2">
        <v>17</v>
      </c>
      <c r="AI3543" s="6" t="str">
        <f t="shared" si="165"/>
        <v>45-54</v>
      </c>
      <c r="AJ3543" s="11">
        <f>YEAR(tbl_LoanData[[#This Row],[Application Date]])</f>
        <v>2024</v>
      </c>
      <c r="AK3543" s="11" t="str">
        <f>TEXT(tbl_LoanData[[#This Row],[Application Date]],"MMMM")</f>
        <v>September</v>
      </c>
      <c r="AL3543" s="12">
        <f>DATE(YEAR(tbl_LoanData[[#This Row],[Application Date]]),MONTH(tbl_LoanData[[#This Row],[Application Date]]),1)</f>
        <v>45536</v>
      </c>
      <c r="AM3543" s="14">
        <f ca="1">IF(AND(tbl_LoanData[[#This Row],[Application Date]]&gt;=EOMONTH(TODAY(),-1)+1,tbl_LoanData[[#This Row],[Application Date]]&lt;=TODAY()),tbl_LoanData[[#This Row],[Loan Amount]],0)</f>
        <v>0</v>
      </c>
      <c r="AN3543" s="14">
        <f>tbl_LoanData[[#This Row],[Amount Paid]]-(Q3543-X3543)</f>
        <v>664666.8600000001</v>
      </c>
      <c r="AO3543" s="14">
        <f>IF(tbl_LoanData[[#This Row],[Application Status]]="Approved",1,0)</f>
        <v>1</v>
      </c>
      <c r="AP3543" s="22" t="str">
        <f t="shared" ca="1" si="166"/>
        <v/>
      </c>
      <c r="AQ3543" s="22" t="str">
        <f t="shared" ca="1" si="167"/>
        <v/>
      </c>
    </row>
    <row r="3544" spans="1:43" ht="14.4" customHeight="1" x14ac:dyDescent="0.3">
      <c r="A3544" s="2" t="s">
        <v>1491</v>
      </c>
      <c r="B3544" s="2" t="s">
        <v>1492</v>
      </c>
      <c r="C3544" s="2" t="s">
        <v>508</v>
      </c>
      <c r="D3544" s="2" t="s">
        <v>142</v>
      </c>
      <c r="E3544" s="2" t="s">
        <v>165</v>
      </c>
      <c r="F3544" s="2">
        <v>36</v>
      </c>
      <c r="G3544" s="2" t="s">
        <v>83</v>
      </c>
      <c r="H3544" s="2" t="s">
        <v>516</v>
      </c>
      <c r="I3544" s="2" t="s">
        <v>53</v>
      </c>
      <c r="J3544" s="3">
        <v>45553</v>
      </c>
      <c r="K3544" s="3">
        <v>45570</v>
      </c>
      <c r="L3544" s="2" t="s">
        <v>40</v>
      </c>
      <c r="M3544" s="2" t="s">
        <v>94</v>
      </c>
      <c r="N3544" s="2" t="s">
        <v>4</v>
      </c>
      <c r="O3544" s="4">
        <v>793000</v>
      </c>
      <c r="P3544" s="4">
        <v>158800</v>
      </c>
      <c r="Q3544" s="4">
        <v>634200</v>
      </c>
      <c r="R3544" s="2">
        <v>48</v>
      </c>
      <c r="S3544" s="5">
        <v>12.36</v>
      </c>
      <c r="T3544" s="4">
        <v>19744.759999999998</v>
      </c>
      <c r="U3544" s="2" t="s">
        <v>73</v>
      </c>
      <c r="V3544" s="2" t="s">
        <v>74</v>
      </c>
      <c r="W3544" s="4">
        <v>434384.72</v>
      </c>
      <c r="X3544" s="4">
        <v>513363.76</v>
      </c>
      <c r="Y3544" s="4">
        <v>947748.48</v>
      </c>
      <c r="Z3544" s="2">
        <v>0</v>
      </c>
      <c r="AA3544" s="2" t="s">
        <v>56</v>
      </c>
      <c r="AB3544" s="2" t="s">
        <v>15733</v>
      </c>
      <c r="AC3544" s="2" t="s">
        <v>213</v>
      </c>
      <c r="AD3544" s="2" t="s">
        <v>76</v>
      </c>
      <c r="AE3544" s="5">
        <v>79.97</v>
      </c>
      <c r="AF3544" s="2">
        <v>0</v>
      </c>
      <c r="AG3544" s="2" t="s">
        <v>77</v>
      </c>
      <c r="AH3544" s="2">
        <v>17</v>
      </c>
      <c r="AI3544" s="6" t="str">
        <f t="shared" si="165"/>
        <v>35-44</v>
      </c>
      <c r="AJ3544" s="11">
        <f>YEAR(tbl_LoanData[[#This Row],[Application Date]])</f>
        <v>2024</v>
      </c>
      <c r="AK3544" s="11" t="str">
        <f>TEXT(tbl_LoanData[[#This Row],[Application Date]],"MMMM")</f>
        <v>September</v>
      </c>
      <c r="AL3544" s="12">
        <f>DATE(YEAR(tbl_LoanData[[#This Row],[Application Date]]),MONTH(tbl_LoanData[[#This Row],[Application Date]]),1)</f>
        <v>45536</v>
      </c>
      <c r="AM3544" s="14">
        <f ca="1">IF(AND(tbl_LoanData[[#This Row],[Application Date]]&gt;=EOMONTH(TODAY(),-1)+1,tbl_LoanData[[#This Row],[Application Date]]&lt;=TODAY()),tbl_LoanData[[#This Row],[Loan Amount]],0)</f>
        <v>0</v>
      </c>
      <c r="AN3544" s="14">
        <f>tbl_LoanData[[#This Row],[Amount Paid]]-(Q3544-X3544)</f>
        <v>313548.48</v>
      </c>
      <c r="AO3544" s="14">
        <f>IF(tbl_LoanData[[#This Row],[Application Status]]="Approved",1,0)</f>
        <v>1</v>
      </c>
      <c r="AP3544" s="22" t="str">
        <f t="shared" ca="1" si="166"/>
        <v/>
      </c>
      <c r="AQ3544" s="22" t="str">
        <f t="shared" ca="1" si="167"/>
        <v/>
      </c>
    </row>
    <row r="3545" spans="1:43" ht="14.4" customHeight="1" x14ac:dyDescent="0.3">
      <c r="A3545" s="2" t="s">
        <v>1576</v>
      </c>
      <c r="B3545" s="2" t="s">
        <v>1577</v>
      </c>
      <c r="C3545" s="2" t="s">
        <v>347</v>
      </c>
      <c r="D3545" s="2" t="s">
        <v>254</v>
      </c>
      <c r="E3545" s="2" t="s">
        <v>447</v>
      </c>
      <c r="F3545" s="2">
        <v>27</v>
      </c>
      <c r="G3545" s="2" t="s">
        <v>69</v>
      </c>
      <c r="H3545" s="2" t="s">
        <v>136</v>
      </c>
      <c r="I3545" s="2" t="s">
        <v>49</v>
      </c>
      <c r="J3545" s="3">
        <v>45560</v>
      </c>
      <c r="K3545" s="3">
        <v>45570</v>
      </c>
      <c r="L3545" s="2" t="s">
        <v>39</v>
      </c>
      <c r="M3545" s="2" t="s">
        <v>157</v>
      </c>
      <c r="N3545" s="2" t="s">
        <v>158</v>
      </c>
      <c r="O3545" s="4">
        <v>1524000</v>
      </c>
      <c r="P3545" s="4">
        <v>433800</v>
      </c>
      <c r="Q3545" s="4">
        <v>1090200</v>
      </c>
      <c r="R3545" s="2">
        <v>24</v>
      </c>
      <c r="S3545" s="5">
        <v>12.41</v>
      </c>
      <c r="T3545" s="4">
        <v>56699.49</v>
      </c>
      <c r="U3545" s="2" t="s">
        <v>73</v>
      </c>
      <c r="V3545" s="2" t="s">
        <v>74</v>
      </c>
      <c r="W3545" s="4">
        <v>1247388.78</v>
      </c>
      <c r="X3545" s="4">
        <v>113398.86</v>
      </c>
      <c r="Y3545" s="4">
        <v>1360787.64</v>
      </c>
      <c r="Z3545" s="2">
        <v>0</v>
      </c>
      <c r="AA3545" s="2" t="s">
        <v>56</v>
      </c>
      <c r="AB3545" s="2" t="s">
        <v>15730</v>
      </c>
      <c r="AC3545" s="2" t="s">
        <v>360</v>
      </c>
      <c r="AD3545" s="2" t="s">
        <v>76</v>
      </c>
      <c r="AE3545" s="5">
        <v>71.540000000000006</v>
      </c>
      <c r="AF3545" s="2">
        <v>0</v>
      </c>
      <c r="AG3545" s="2" t="s">
        <v>77</v>
      </c>
      <c r="AH3545" s="2">
        <v>10</v>
      </c>
      <c r="AI3545" s="6" t="str">
        <f t="shared" si="165"/>
        <v>25-34</v>
      </c>
      <c r="AJ3545" s="11">
        <f>YEAR(tbl_LoanData[[#This Row],[Application Date]])</f>
        <v>2024</v>
      </c>
      <c r="AK3545" s="11" t="str">
        <f>TEXT(tbl_LoanData[[#This Row],[Application Date]],"MMMM")</f>
        <v>September</v>
      </c>
      <c r="AL3545" s="12">
        <f>DATE(YEAR(tbl_LoanData[[#This Row],[Application Date]]),MONTH(tbl_LoanData[[#This Row],[Application Date]]),1)</f>
        <v>45536</v>
      </c>
      <c r="AM3545" s="14">
        <f ca="1">IF(AND(tbl_LoanData[[#This Row],[Application Date]]&gt;=EOMONTH(TODAY(),-1)+1,tbl_LoanData[[#This Row],[Application Date]]&lt;=TODAY()),tbl_LoanData[[#This Row],[Loan Amount]],0)</f>
        <v>0</v>
      </c>
      <c r="AN3545" s="14">
        <f>tbl_LoanData[[#This Row],[Amount Paid]]-(Q3545-X3545)</f>
        <v>270587.64</v>
      </c>
      <c r="AO3545" s="14">
        <f>IF(tbl_LoanData[[#This Row],[Application Status]]="Approved",1,0)</f>
        <v>1</v>
      </c>
      <c r="AP3545" s="22" t="str">
        <f t="shared" ca="1" si="166"/>
        <v/>
      </c>
      <c r="AQ3545" s="22" t="str">
        <f t="shared" ca="1" si="167"/>
        <v/>
      </c>
    </row>
    <row r="3546" spans="1:43" ht="14.4" customHeight="1" x14ac:dyDescent="0.3">
      <c r="A3546" s="2" t="s">
        <v>1668</v>
      </c>
      <c r="B3546" s="2" t="s">
        <v>1669</v>
      </c>
      <c r="C3546" s="2" t="s">
        <v>546</v>
      </c>
      <c r="D3546" s="2" t="s">
        <v>134</v>
      </c>
      <c r="E3546" s="2" t="s">
        <v>183</v>
      </c>
      <c r="F3546" s="2">
        <v>38</v>
      </c>
      <c r="G3546" s="2" t="s">
        <v>83</v>
      </c>
      <c r="H3546" s="2" t="s">
        <v>110</v>
      </c>
      <c r="I3546" s="2" t="s">
        <v>46</v>
      </c>
      <c r="J3546" s="3">
        <v>45551</v>
      </c>
      <c r="K3546" s="3">
        <v>45563</v>
      </c>
      <c r="L3546" s="2" t="s">
        <v>39</v>
      </c>
      <c r="M3546" s="2" t="s">
        <v>71</v>
      </c>
      <c r="N3546" s="2" t="s">
        <v>72</v>
      </c>
      <c r="O3546" s="4">
        <v>1661000</v>
      </c>
      <c r="P3546" s="4">
        <v>580000</v>
      </c>
      <c r="Q3546" s="4">
        <v>1081000</v>
      </c>
      <c r="R3546" s="2">
        <v>36</v>
      </c>
      <c r="S3546" s="5">
        <v>11.33</v>
      </c>
      <c r="T3546" s="4">
        <v>40234.22</v>
      </c>
      <c r="U3546" s="2" t="s">
        <v>73</v>
      </c>
      <c r="V3546" s="2" t="s">
        <v>74</v>
      </c>
      <c r="W3546" s="4">
        <v>885152.84</v>
      </c>
      <c r="X3546" s="4">
        <v>563279.06000000006</v>
      </c>
      <c r="Y3546" s="4">
        <v>1448431.9</v>
      </c>
      <c r="Z3546" s="2">
        <v>0</v>
      </c>
      <c r="AA3546" s="2" t="s">
        <v>56</v>
      </c>
      <c r="AB3546" s="2" t="s">
        <v>15734</v>
      </c>
      <c r="AC3546" s="2" t="s">
        <v>87</v>
      </c>
      <c r="AD3546" s="2" t="s">
        <v>76</v>
      </c>
      <c r="AE3546" s="5">
        <v>65.08</v>
      </c>
      <c r="AF3546" s="2">
        <v>0</v>
      </c>
      <c r="AG3546" s="2" t="s">
        <v>77</v>
      </c>
      <c r="AH3546" s="2">
        <v>12</v>
      </c>
      <c r="AI3546" s="6" t="str">
        <f t="shared" si="165"/>
        <v>35-44</v>
      </c>
      <c r="AJ3546" s="11">
        <f>YEAR(tbl_LoanData[[#This Row],[Application Date]])</f>
        <v>2024</v>
      </c>
      <c r="AK3546" s="11" t="str">
        <f>TEXT(tbl_LoanData[[#This Row],[Application Date]],"MMMM")</f>
        <v>September</v>
      </c>
      <c r="AL3546" s="12">
        <f>DATE(YEAR(tbl_LoanData[[#This Row],[Application Date]]),MONTH(tbl_LoanData[[#This Row],[Application Date]]),1)</f>
        <v>45536</v>
      </c>
      <c r="AM3546" s="14">
        <f ca="1">IF(AND(tbl_LoanData[[#This Row],[Application Date]]&gt;=EOMONTH(TODAY(),-1)+1,tbl_LoanData[[#This Row],[Application Date]]&lt;=TODAY()),tbl_LoanData[[#This Row],[Loan Amount]],0)</f>
        <v>0</v>
      </c>
      <c r="AN3546" s="14">
        <f>tbl_LoanData[[#This Row],[Amount Paid]]-(Q3546-X3546)</f>
        <v>367431.9</v>
      </c>
      <c r="AO3546" s="14">
        <f>IF(tbl_LoanData[[#This Row],[Application Status]]="Approved",1,0)</f>
        <v>1</v>
      </c>
      <c r="AP3546" s="22" t="str">
        <f t="shared" ca="1" si="166"/>
        <v/>
      </c>
      <c r="AQ3546" s="22" t="str">
        <f t="shared" ca="1" si="167"/>
        <v/>
      </c>
    </row>
    <row r="3547" spans="1:43" ht="14.4" customHeight="1" x14ac:dyDescent="0.3">
      <c r="A3547" s="2" t="s">
        <v>1745</v>
      </c>
      <c r="B3547" s="2" t="s">
        <v>1746</v>
      </c>
      <c r="C3547" s="2" t="s">
        <v>231</v>
      </c>
      <c r="D3547" s="2" t="s">
        <v>268</v>
      </c>
      <c r="E3547" s="2" t="s">
        <v>204</v>
      </c>
      <c r="F3547" s="2">
        <v>54</v>
      </c>
      <c r="G3547" s="2" t="s">
        <v>83</v>
      </c>
      <c r="H3547" s="2" t="s">
        <v>126</v>
      </c>
      <c r="I3547" s="2" t="s">
        <v>44</v>
      </c>
      <c r="J3547" s="3">
        <v>45556</v>
      </c>
      <c r="K3547" s="3">
        <v>45562</v>
      </c>
      <c r="L3547" s="2" t="s">
        <v>37</v>
      </c>
      <c r="M3547" s="2" t="s">
        <v>199</v>
      </c>
      <c r="N3547" s="2" t="s">
        <v>200</v>
      </c>
      <c r="O3547" s="4">
        <v>156000</v>
      </c>
      <c r="P3547" s="4">
        <v>61600</v>
      </c>
      <c r="Q3547" s="4">
        <v>94400</v>
      </c>
      <c r="R3547" s="2">
        <v>36</v>
      </c>
      <c r="S3547" s="5">
        <v>5.44</v>
      </c>
      <c r="T3547" s="4">
        <v>3050.17</v>
      </c>
      <c r="U3547" s="2" t="s">
        <v>73</v>
      </c>
      <c r="V3547" s="2" t="s">
        <v>74</v>
      </c>
      <c r="W3547" s="4">
        <v>70153.91</v>
      </c>
      <c r="X3547" s="4">
        <v>39652.17</v>
      </c>
      <c r="Y3547" s="4">
        <v>109806.08</v>
      </c>
      <c r="Z3547" s="2">
        <v>0</v>
      </c>
      <c r="AA3547" s="2" t="s">
        <v>56</v>
      </c>
      <c r="AB3547" s="2" t="s">
        <v>15730</v>
      </c>
      <c r="AC3547" s="2" t="s">
        <v>332</v>
      </c>
      <c r="AD3547" s="2" t="s">
        <v>76</v>
      </c>
      <c r="AE3547" s="5">
        <v>60.51</v>
      </c>
      <c r="AF3547" s="2">
        <v>0</v>
      </c>
      <c r="AG3547" s="2" t="s">
        <v>77</v>
      </c>
      <c r="AH3547" s="2">
        <v>6</v>
      </c>
      <c r="AI3547" s="6" t="str">
        <f t="shared" si="165"/>
        <v>45-54</v>
      </c>
      <c r="AJ3547" s="11">
        <f>YEAR(tbl_LoanData[[#This Row],[Application Date]])</f>
        <v>2024</v>
      </c>
      <c r="AK3547" s="11" t="str">
        <f>TEXT(tbl_LoanData[[#This Row],[Application Date]],"MMMM")</f>
        <v>September</v>
      </c>
      <c r="AL3547" s="12">
        <f>DATE(YEAR(tbl_LoanData[[#This Row],[Application Date]]),MONTH(tbl_LoanData[[#This Row],[Application Date]]),1)</f>
        <v>45536</v>
      </c>
      <c r="AM3547" s="14">
        <f ca="1">IF(AND(tbl_LoanData[[#This Row],[Application Date]]&gt;=EOMONTH(TODAY(),-1)+1,tbl_LoanData[[#This Row],[Application Date]]&lt;=TODAY()),tbl_LoanData[[#This Row],[Loan Amount]],0)</f>
        <v>0</v>
      </c>
      <c r="AN3547" s="14">
        <f>tbl_LoanData[[#This Row],[Amount Paid]]-(Q3547-X3547)</f>
        <v>15406.080000000002</v>
      </c>
      <c r="AO3547" s="14">
        <f>IF(tbl_LoanData[[#This Row],[Application Status]]="Approved",1,0)</f>
        <v>1</v>
      </c>
      <c r="AP3547" s="22" t="str">
        <f t="shared" ca="1" si="166"/>
        <v/>
      </c>
      <c r="AQ3547" s="22" t="str">
        <f t="shared" ca="1" si="167"/>
        <v/>
      </c>
    </row>
    <row r="3548" spans="1:43" ht="14.4" customHeight="1" x14ac:dyDescent="0.3">
      <c r="A3548" s="2" t="s">
        <v>1783</v>
      </c>
      <c r="B3548" s="2" t="s">
        <v>1784</v>
      </c>
      <c r="C3548" s="2" t="s">
        <v>840</v>
      </c>
      <c r="D3548" s="2" t="s">
        <v>101</v>
      </c>
      <c r="E3548" s="2" t="s">
        <v>255</v>
      </c>
      <c r="F3548" s="2">
        <v>42</v>
      </c>
      <c r="G3548" s="2" t="s">
        <v>83</v>
      </c>
      <c r="H3548" s="2" t="s">
        <v>466</v>
      </c>
      <c r="I3548" s="2" t="s">
        <v>43</v>
      </c>
      <c r="J3548" s="3">
        <v>45536</v>
      </c>
      <c r="K3548" s="3">
        <v>45557</v>
      </c>
      <c r="L3548" s="2" t="s">
        <v>36</v>
      </c>
      <c r="M3548" s="2" t="s">
        <v>104</v>
      </c>
      <c r="N3548" s="2" t="s">
        <v>105</v>
      </c>
      <c r="O3548" s="4">
        <v>1019000</v>
      </c>
      <c r="P3548" s="4">
        <v>216700</v>
      </c>
      <c r="Q3548" s="4">
        <v>802300</v>
      </c>
      <c r="R3548" s="2">
        <v>24</v>
      </c>
      <c r="S3548" s="5">
        <v>12.77</v>
      </c>
      <c r="T3548" s="4">
        <v>41966.98</v>
      </c>
      <c r="U3548" s="2" t="s">
        <v>73</v>
      </c>
      <c r="V3548" s="2" t="s">
        <v>74</v>
      </c>
      <c r="W3548" s="4">
        <v>965240.54</v>
      </c>
      <c r="X3548" s="4">
        <v>41966.879999999997</v>
      </c>
      <c r="Y3548" s="4">
        <v>1007207.42</v>
      </c>
      <c r="Z3548" s="2">
        <v>0</v>
      </c>
      <c r="AA3548" s="2" t="s">
        <v>56</v>
      </c>
      <c r="AB3548" s="2" t="s">
        <v>15731</v>
      </c>
      <c r="AC3548" s="2" t="s">
        <v>106</v>
      </c>
      <c r="AD3548" s="2" t="s">
        <v>76</v>
      </c>
      <c r="AE3548" s="5">
        <v>78.73</v>
      </c>
      <c r="AF3548" s="2">
        <v>0</v>
      </c>
      <c r="AG3548" s="2" t="s">
        <v>77</v>
      </c>
      <c r="AH3548" s="2">
        <v>21</v>
      </c>
      <c r="AI3548" s="6" t="str">
        <f t="shared" si="165"/>
        <v>35-44</v>
      </c>
      <c r="AJ3548" s="11">
        <f>YEAR(tbl_LoanData[[#This Row],[Application Date]])</f>
        <v>2024</v>
      </c>
      <c r="AK3548" s="11" t="str">
        <f>TEXT(tbl_LoanData[[#This Row],[Application Date]],"MMMM")</f>
        <v>September</v>
      </c>
      <c r="AL3548" s="12">
        <f>DATE(YEAR(tbl_LoanData[[#This Row],[Application Date]]),MONTH(tbl_LoanData[[#This Row],[Application Date]]),1)</f>
        <v>45536</v>
      </c>
      <c r="AM3548" s="14">
        <f ca="1">IF(AND(tbl_LoanData[[#This Row],[Application Date]]&gt;=EOMONTH(TODAY(),-1)+1,tbl_LoanData[[#This Row],[Application Date]]&lt;=TODAY()),tbl_LoanData[[#This Row],[Loan Amount]],0)</f>
        <v>0</v>
      </c>
      <c r="AN3548" s="14">
        <f>tbl_LoanData[[#This Row],[Amount Paid]]-(Q3548-X3548)</f>
        <v>204907.42000000004</v>
      </c>
      <c r="AO3548" s="14">
        <f>IF(tbl_LoanData[[#This Row],[Application Status]]="Approved",1,0)</f>
        <v>1</v>
      </c>
      <c r="AP3548" s="22" t="str">
        <f t="shared" ca="1" si="166"/>
        <v/>
      </c>
      <c r="AQ3548" s="22" t="str">
        <f t="shared" ca="1" si="167"/>
        <v/>
      </c>
    </row>
    <row r="3549" spans="1:43" x14ac:dyDescent="0.3">
      <c r="A3549" s="2" t="s">
        <v>1795</v>
      </c>
      <c r="B3549" s="2" t="s">
        <v>1796</v>
      </c>
      <c r="C3549" s="2" t="s">
        <v>599</v>
      </c>
      <c r="D3549" s="2" t="s">
        <v>102</v>
      </c>
      <c r="E3549" s="2" t="s">
        <v>135</v>
      </c>
      <c r="F3549" s="2">
        <v>51</v>
      </c>
      <c r="G3549" s="2" t="s">
        <v>83</v>
      </c>
      <c r="H3549" s="2" t="s">
        <v>237</v>
      </c>
      <c r="I3549" s="2" t="s">
        <v>48</v>
      </c>
      <c r="J3549" s="3">
        <v>45552</v>
      </c>
      <c r="K3549" s="3">
        <v>45564</v>
      </c>
      <c r="L3549" s="2" t="s">
        <v>39</v>
      </c>
      <c r="M3549" s="2" t="s">
        <v>167</v>
      </c>
      <c r="N3549" s="2" t="s">
        <v>491</v>
      </c>
      <c r="O3549" s="4">
        <v>2130000</v>
      </c>
      <c r="P3549" s="4">
        <v>831500</v>
      </c>
      <c r="Q3549" s="4">
        <v>1298500</v>
      </c>
      <c r="R3549" s="2">
        <v>60</v>
      </c>
      <c r="S3549" s="5">
        <v>9.8000000000000007</v>
      </c>
      <c r="T3549" s="4">
        <v>32246.080000000002</v>
      </c>
      <c r="U3549" s="2" t="s">
        <v>73</v>
      </c>
      <c r="V3549" s="2" t="s">
        <v>74</v>
      </c>
      <c r="W3549" s="4">
        <v>709413.76</v>
      </c>
      <c r="X3549" s="4">
        <v>1225351.24</v>
      </c>
      <c r="Y3549" s="4">
        <v>1934765</v>
      </c>
      <c r="Z3549" s="2">
        <v>0</v>
      </c>
      <c r="AA3549" s="2" t="s">
        <v>56</v>
      </c>
      <c r="AB3549" s="2" t="s">
        <v>15727</v>
      </c>
      <c r="AC3549" s="2" t="s">
        <v>87</v>
      </c>
      <c r="AD3549" s="2" t="s">
        <v>76</v>
      </c>
      <c r="AE3549" s="5">
        <v>60.96</v>
      </c>
      <c r="AF3549" s="2">
        <v>0</v>
      </c>
      <c r="AG3549" s="2" t="s">
        <v>77</v>
      </c>
      <c r="AH3549" s="2">
        <v>12</v>
      </c>
      <c r="AI3549" s="6" t="str">
        <f t="shared" si="165"/>
        <v>45-54</v>
      </c>
      <c r="AJ3549" s="11">
        <f>YEAR(tbl_LoanData[[#This Row],[Application Date]])</f>
        <v>2024</v>
      </c>
      <c r="AK3549" s="11" t="str">
        <f>TEXT(tbl_LoanData[[#This Row],[Application Date]],"MMMM")</f>
        <v>September</v>
      </c>
      <c r="AL3549" s="12">
        <f>DATE(YEAR(tbl_LoanData[[#This Row],[Application Date]]),MONTH(tbl_LoanData[[#This Row],[Application Date]]),1)</f>
        <v>45536</v>
      </c>
      <c r="AM3549" s="14">
        <f ca="1">IF(AND(tbl_LoanData[[#This Row],[Application Date]]&gt;=EOMONTH(TODAY(),-1)+1,tbl_LoanData[[#This Row],[Application Date]]&lt;=TODAY()),tbl_LoanData[[#This Row],[Loan Amount]],0)</f>
        <v>0</v>
      </c>
      <c r="AN3549" s="14">
        <f>tbl_LoanData[[#This Row],[Amount Paid]]-(Q3549-X3549)</f>
        <v>636265</v>
      </c>
      <c r="AO3549" s="14">
        <f>IF(tbl_LoanData[[#This Row],[Application Status]]="Approved",1,0)</f>
        <v>1</v>
      </c>
      <c r="AP3549" s="22" t="str">
        <f t="shared" ca="1" si="166"/>
        <v/>
      </c>
      <c r="AQ3549" s="22" t="str">
        <f t="shared" ca="1" si="167"/>
        <v/>
      </c>
    </row>
    <row r="3550" spans="1:43" ht="14.4" customHeight="1" x14ac:dyDescent="0.3">
      <c r="A3550" s="2" t="s">
        <v>1881</v>
      </c>
      <c r="B3550" s="2" t="s">
        <v>1882</v>
      </c>
      <c r="C3550" s="2" t="s">
        <v>423</v>
      </c>
      <c r="D3550" s="2" t="s">
        <v>117</v>
      </c>
      <c r="E3550" s="2" t="s">
        <v>67</v>
      </c>
      <c r="F3550" s="2">
        <v>49</v>
      </c>
      <c r="G3550" s="2" t="s">
        <v>69</v>
      </c>
      <c r="H3550" s="2" t="s">
        <v>237</v>
      </c>
      <c r="I3550" s="2" t="s">
        <v>48</v>
      </c>
      <c r="J3550" s="3">
        <v>45564</v>
      </c>
      <c r="K3550" s="3">
        <v>45584</v>
      </c>
      <c r="L3550" s="2" t="s">
        <v>38</v>
      </c>
      <c r="M3550" s="2" t="s">
        <v>127</v>
      </c>
      <c r="N3550" s="2" t="s">
        <v>128</v>
      </c>
      <c r="O3550" s="4">
        <v>1655000</v>
      </c>
      <c r="P3550" s="4">
        <v>277100</v>
      </c>
      <c r="Q3550" s="4">
        <v>1377900</v>
      </c>
      <c r="R3550" s="2">
        <v>48</v>
      </c>
      <c r="S3550" s="5">
        <v>13.17</v>
      </c>
      <c r="T3550" s="4">
        <v>43828.7</v>
      </c>
      <c r="U3550" s="2" t="s">
        <v>73</v>
      </c>
      <c r="V3550" s="2" t="s">
        <v>74</v>
      </c>
      <c r="W3550" s="4">
        <v>964231.4</v>
      </c>
      <c r="X3550" s="4">
        <v>1139546.32</v>
      </c>
      <c r="Y3550" s="4">
        <v>2103777.7200000002</v>
      </c>
      <c r="Z3550" s="2">
        <v>0</v>
      </c>
      <c r="AA3550" s="2" t="s">
        <v>56</v>
      </c>
      <c r="AB3550" s="2" t="s">
        <v>15729</v>
      </c>
      <c r="AC3550" s="2" t="s">
        <v>121</v>
      </c>
      <c r="AD3550" s="2" t="s">
        <v>76</v>
      </c>
      <c r="AE3550" s="5">
        <v>83.26</v>
      </c>
      <c r="AF3550" s="2">
        <v>0</v>
      </c>
      <c r="AG3550" s="2" t="s">
        <v>77</v>
      </c>
      <c r="AH3550" s="2">
        <v>20</v>
      </c>
      <c r="AI3550" s="6" t="str">
        <f t="shared" si="165"/>
        <v>45-54</v>
      </c>
      <c r="AJ3550" s="11">
        <f>YEAR(tbl_LoanData[[#This Row],[Application Date]])</f>
        <v>2024</v>
      </c>
      <c r="AK3550" s="11" t="str">
        <f>TEXT(tbl_LoanData[[#This Row],[Application Date]],"MMMM")</f>
        <v>September</v>
      </c>
      <c r="AL3550" s="12">
        <f>DATE(YEAR(tbl_LoanData[[#This Row],[Application Date]]),MONTH(tbl_LoanData[[#This Row],[Application Date]]),1)</f>
        <v>45536</v>
      </c>
      <c r="AM3550" s="14">
        <f ca="1">IF(AND(tbl_LoanData[[#This Row],[Application Date]]&gt;=EOMONTH(TODAY(),-1)+1,tbl_LoanData[[#This Row],[Application Date]]&lt;=TODAY()),tbl_LoanData[[#This Row],[Loan Amount]],0)</f>
        <v>0</v>
      </c>
      <c r="AN3550" s="14">
        <f>tbl_LoanData[[#This Row],[Amount Paid]]-(Q3550-X3550)</f>
        <v>725877.72000000009</v>
      </c>
      <c r="AO3550" s="14">
        <f>IF(tbl_LoanData[[#This Row],[Application Status]]="Approved",1,0)</f>
        <v>1</v>
      </c>
      <c r="AP3550" s="22" t="str">
        <f t="shared" ca="1" si="166"/>
        <v/>
      </c>
      <c r="AQ3550" s="22" t="str">
        <f t="shared" ca="1" si="167"/>
        <v/>
      </c>
    </row>
    <row r="3551" spans="1:43" ht="14.4" customHeight="1" x14ac:dyDescent="0.3">
      <c r="A3551" s="2" t="s">
        <v>1955</v>
      </c>
      <c r="B3551" s="2" t="s">
        <v>1956</v>
      </c>
      <c r="C3551" s="2" t="s">
        <v>405</v>
      </c>
      <c r="D3551" s="2" t="s">
        <v>102</v>
      </c>
      <c r="E3551" s="2" t="s">
        <v>68</v>
      </c>
      <c r="F3551" s="2">
        <v>51</v>
      </c>
      <c r="G3551" s="2" t="s">
        <v>69</v>
      </c>
      <c r="H3551" s="2" t="s">
        <v>156</v>
      </c>
      <c r="I3551" s="2" t="s">
        <v>45</v>
      </c>
      <c r="J3551" s="3">
        <v>45556</v>
      </c>
      <c r="K3551" s="3"/>
      <c r="L3551" s="2" t="s">
        <v>37</v>
      </c>
      <c r="M3551" s="2" t="s">
        <v>104</v>
      </c>
      <c r="N3551" s="2" t="s">
        <v>286</v>
      </c>
      <c r="O3551" s="4">
        <v>125000</v>
      </c>
      <c r="P3551" s="4">
        <v>49900</v>
      </c>
      <c r="Q3551" s="4">
        <v>75100</v>
      </c>
      <c r="R3551" s="2">
        <v>18</v>
      </c>
      <c r="S3551" s="5">
        <v>8.49</v>
      </c>
      <c r="T3551" s="4">
        <v>4703.55</v>
      </c>
      <c r="U3551" s="2" t="s">
        <v>96</v>
      </c>
      <c r="V3551" s="2" t="s">
        <v>97</v>
      </c>
      <c r="W3551" s="4">
        <v>0</v>
      </c>
      <c r="X3551" s="4">
        <v>0</v>
      </c>
      <c r="Y3551" s="4">
        <v>84663.98</v>
      </c>
      <c r="Z3551" s="2">
        <v>0</v>
      </c>
      <c r="AA3551" s="2" t="s">
        <v>97</v>
      </c>
      <c r="AB3551" s="2" t="s">
        <v>15732</v>
      </c>
      <c r="AC3551" s="2" t="s">
        <v>129</v>
      </c>
      <c r="AD3551" s="2" t="s">
        <v>76</v>
      </c>
      <c r="AE3551" s="5">
        <v>60.08</v>
      </c>
      <c r="AF3551" s="2">
        <v>0</v>
      </c>
      <c r="AG3551" s="2" t="s">
        <v>97</v>
      </c>
      <c r="AH3551" s="2"/>
      <c r="AI3551" s="6" t="str">
        <f t="shared" si="165"/>
        <v>45-54</v>
      </c>
      <c r="AJ3551" s="11">
        <f>YEAR(tbl_LoanData[[#This Row],[Application Date]])</f>
        <v>2024</v>
      </c>
      <c r="AK3551" s="11" t="str">
        <f>TEXT(tbl_LoanData[[#This Row],[Application Date]],"MMMM")</f>
        <v>September</v>
      </c>
      <c r="AL3551" s="12">
        <f>DATE(YEAR(tbl_LoanData[[#This Row],[Application Date]]),MONTH(tbl_LoanData[[#This Row],[Application Date]]),1)</f>
        <v>45536</v>
      </c>
      <c r="AM3551" s="14">
        <f ca="1">IF(AND(tbl_LoanData[[#This Row],[Application Date]]&gt;=EOMONTH(TODAY(),-1)+1,tbl_LoanData[[#This Row],[Application Date]]&lt;=TODAY()),tbl_LoanData[[#This Row],[Loan Amount]],0)</f>
        <v>0</v>
      </c>
      <c r="AN3551" s="14">
        <f>tbl_LoanData[[#This Row],[Amount Paid]]-(Q3551-X3551)</f>
        <v>-75100</v>
      </c>
      <c r="AO3551" s="14">
        <f>IF(tbl_LoanData[[#This Row],[Application Status]]="Approved",1,0)</f>
        <v>0</v>
      </c>
      <c r="AP3551" s="22" t="str">
        <f t="shared" ca="1" si="166"/>
        <v/>
      </c>
      <c r="AQ3551" s="22" t="str">
        <f t="shared" ca="1" si="167"/>
        <v/>
      </c>
    </row>
    <row r="3552" spans="1:43" x14ac:dyDescent="0.3">
      <c r="A3552" s="2" t="s">
        <v>2059</v>
      </c>
      <c r="B3552" s="2" t="s">
        <v>2060</v>
      </c>
      <c r="C3552" s="2" t="s">
        <v>66</v>
      </c>
      <c r="D3552" s="2" t="s">
        <v>118</v>
      </c>
      <c r="E3552" s="2" t="s">
        <v>293</v>
      </c>
      <c r="F3552" s="2">
        <v>30</v>
      </c>
      <c r="G3552" s="2" t="s">
        <v>69</v>
      </c>
      <c r="H3552" s="2" t="s">
        <v>244</v>
      </c>
      <c r="I3552" s="2" t="s">
        <v>48</v>
      </c>
      <c r="J3552" s="3">
        <v>45550</v>
      </c>
      <c r="K3552" s="3">
        <v>45564</v>
      </c>
      <c r="L3552" s="2" t="s">
        <v>39</v>
      </c>
      <c r="M3552" s="2" t="s">
        <v>94</v>
      </c>
      <c r="N3552" s="2" t="s">
        <v>418</v>
      </c>
      <c r="O3552" s="4">
        <v>1167000</v>
      </c>
      <c r="P3552" s="4">
        <v>444100</v>
      </c>
      <c r="Q3552" s="4">
        <v>722900</v>
      </c>
      <c r="R3552" s="2">
        <v>48</v>
      </c>
      <c r="S3552" s="5">
        <v>7.31</v>
      </c>
      <c r="T3552" s="4">
        <v>19464.080000000002</v>
      </c>
      <c r="U3552" s="2" t="s">
        <v>73</v>
      </c>
      <c r="V3552" s="2" t="s">
        <v>74</v>
      </c>
      <c r="W3552" s="4">
        <v>428209.76</v>
      </c>
      <c r="X3552" s="4">
        <v>506066.2</v>
      </c>
      <c r="Y3552" s="4">
        <v>934275.96</v>
      </c>
      <c r="Z3552" s="2">
        <v>0</v>
      </c>
      <c r="AA3552" s="2" t="s">
        <v>56</v>
      </c>
      <c r="AB3552" s="2" t="s">
        <v>15729</v>
      </c>
      <c r="AC3552" s="2" t="s">
        <v>146</v>
      </c>
      <c r="AD3552" s="2" t="s">
        <v>76</v>
      </c>
      <c r="AE3552" s="5">
        <v>61.95</v>
      </c>
      <c r="AF3552" s="2">
        <v>0</v>
      </c>
      <c r="AG3552" s="2" t="s">
        <v>77</v>
      </c>
      <c r="AH3552" s="2">
        <v>14</v>
      </c>
      <c r="AI3552" s="6" t="str">
        <f t="shared" si="165"/>
        <v>25-34</v>
      </c>
      <c r="AJ3552" s="11">
        <f>YEAR(tbl_LoanData[[#This Row],[Application Date]])</f>
        <v>2024</v>
      </c>
      <c r="AK3552" s="11" t="str">
        <f>TEXT(tbl_LoanData[[#This Row],[Application Date]],"MMMM")</f>
        <v>September</v>
      </c>
      <c r="AL3552" s="12">
        <f>DATE(YEAR(tbl_LoanData[[#This Row],[Application Date]]),MONTH(tbl_LoanData[[#This Row],[Application Date]]),1)</f>
        <v>45536</v>
      </c>
      <c r="AM3552" s="14">
        <f ca="1">IF(AND(tbl_LoanData[[#This Row],[Application Date]]&gt;=EOMONTH(TODAY(),-1)+1,tbl_LoanData[[#This Row],[Application Date]]&lt;=TODAY()),tbl_LoanData[[#This Row],[Loan Amount]],0)</f>
        <v>0</v>
      </c>
      <c r="AN3552" s="14">
        <f>tbl_LoanData[[#This Row],[Amount Paid]]-(Q3552-X3552)</f>
        <v>211375.96000000002</v>
      </c>
      <c r="AO3552" s="14">
        <f>IF(tbl_LoanData[[#This Row],[Application Status]]="Approved",1,0)</f>
        <v>1</v>
      </c>
      <c r="AP3552" s="22" t="str">
        <f t="shared" ca="1" si="166"/>
        <v/>
      </c>
      <c r="AQ3552" s="22" t="str">
        <f t="shared" ca="1" si="167"/>
        <v/>
      </c>
    </row>
    <row r="3553" spans="1:43" ht="14.4" customHeight="1" x14ac:dyDescent="0.3">
      <c r="A3553" s="2" t="s">
        <v>2081</v>
      </c>
      <c r="B3553" s="2" t="s">
        <v>2082</v>
      </c>
      <c r="C3553" s="2" t="s">
        <v>231</v>
      </c>
      <c r="D3553" s="2" t="s">
        <v>102</v>
      </c>
      <c r="E3553" s="2" t="s">
        <v>150</v>
      </c>
      <c r="F3553" s="2">
        <v>55</v>
      </c>
      <c r="G3553" s="2" t="s">
        <v>83</v>
      </c>
      <c r="H3553" s="2" t="s">
        <v>565</v>
      </c>
      <c r="I3553" s="2" t="s">
        <v>47</v>
      </c>
      <c r="J3553" s="3">
        <v>45558</v>
      </c>
      <c r="K3553" s="3">
        <v>45573</v>
      </c>
      <c r="L3553" s="2" t="s">
        <v>38</v>
      </c>
      <c r="M3553" s="2" t="s">
        <v>144</v>
      </c>
      <c r="N3553" s="2" t="s">
        <v>382</v>
      </c>
      <c r="O3553" s="4">
        <v>1397000</v>
      </c>
      <c r="P3553" s="4">
        <v>410200</v>
      </c>
      <c r="Q3553" s="4">
        <v>986800</v>
      </c>
      <c r="R3553" s="2">
        <v>18</v>
      </c>
      <c r="S3553" s="5">
        <v>11.25</v>
      </c>
      <c r="T3553" s="4">
        <v>64073.47</v>
      </c>
      <c r="U3553" s="2" t="s">
        <v>73</v>
      </c>
      <c r="V3553" s="2" t="s">
        <v>33</v>
      </c>
      <c r="W3553" s="4">
        <v>1153322.5</v>
      </c>
      <c r="X3553" s="4">
        <v>0</v>
      </c>
      <c r="Y3553" s="4">
        <v>1153322.5</v>
      </c>
      <c r="Z3553" s="2">
        <v>0</v>
      </c>
      <c r="AA3553" s="2" t="s">
        <v>56</v>
      </c>
      <c r="AB3553" s="2" t="s">
        <v>15732</v>
      </c>
      <c r="AC3553" s="2" t="s">
        <v>129</v>
      </c>
      <c r="AD3553" s="2" t="s">
        <v>76</v>
      </c>
      <c r="AE3553" s="5">
        <v>70.64</v>
      </c>
      <c r="AF3553" s="2">
        <v>0</v>
      </c>
      <c r="AG3553" s="2" t="s">
        <v>77</v>
      </c>
      <c r="AH3553" s="2">
        <v>15</v>
      </c>
      <c r="AI3553" s="6" t="str">
        <f t="shared" si="165"/>
        <v>55-64</v>
      </c>
      <c r="AJ3553" s="11">
        <f>YEAR(tbl_LoanData[[#This Row],[Application Date]])</f>
        <v>2024</v>
      </c>
      <c r="AK3553" s="11" t="str">
        <f>TEXT(tbl_LoanData[[#This Row],[Application Date]],"MMMM")</f>
        <v>September</v>
      </c>
      <c r="AL3553" s="12">
        <f>DATE(YEAR(tbl_LoanData[[#This Row],[Application Date]]),MONTH(tbl_LoanData[[#This Row],[Application Date]]),1)</f>
        <v>45536</v>
      </c>
      <c r="AM3553" s="14">
        <f ca="1">IF(AND(tbl_LoanData[[#This Row],[Application Date]]&gt;=EOMONTH(TODAY(),-1)+1,tbl_LoanData[[#This Row],[Application Date]]&lt;=TODAY()),tbl_LoanData[[#This Row],[Loan Amount]],0)</f>
        <v>0</v>
      </c>
      <c r="AN3553" s="14">
        <f>tbl_LoanData[[#This Row],[Amount Paid]]-(Q3553-X3553)</f>
        <v>166522.5</v>
      </c>
      <c r="AO3553" s="14">
        <f>IF(tbl_LoanData[[#This Row],[Application Status]]="Approved",1,0)</f>
        <v>1</v>
      </c>
      <c r="AP3553" s="22" t="str">
        <f t="shared" ca="1" si="166"/>
        <v/>
      </c>
      <c r="AQ3553" s="22" t="str">
        <f t="shared" ca="1" si="167"/>
        <v/>
      </c>
    </row>
    <row r="3554" spans="1:43" ht="14.4" customHeight="1" x14ac:dyDescent="0.3">
      <c r="A3554" s="2" t="s">
        <v>2485</v>
      </c>
      <c r="B3554" s="2" t="s">
        <v>2486</v>
      </c>
      <c r="C3554" s="2" t="s">
        <v>379</v>
      </c>
      <c r="D3554" s="2" t="s">
        <v>134</v>
      </c>
      <c r="E3554" s="2" t="s">
        <v>92</v>
      </c>
      <c r="F3554" s="2">
        <v>35</v>
      </c>
      <c r="G3554" s="2" t="s">
        <v>69</v>
      </c>
      <c r="H3554" s="2" t="s">
        <v>298</v>
      </c>
      <c r="I3554" s="2" t="s">
        <v>43</v>
      </c>
      <c r="J3554" s="3">
        <v>45538</v>
      </c>
      <c r="K3554" s="3">
        <v>45546</v>
      </c>
      <c r="L3554" s="2" t="s">
        <v>36</v>
      </c>
      <c r="M3554" s="2" t="s">
        <v>104</v>
      </c>
      <c r="N3554" s="2" t="s">
        <v>592</v>
      </c>
      <c r="O3554" s="4">
        <v>817000</v>
      </c>
      <c r="P3554" s="4">
        <v>103600</v>
      </c>
      <c r="Q3554" s="4">
        <v>713400</v>
      </c>
      <c r="R3554" s="2">
        <v>12</v>
      </c>
      <c r="S3554" s="5">
        <v>8.07</v>
      </c>
      <c r="T3554" s="4">
        <v>64247.62</v>
      </c>
      <c r="U3554" s="2" t="s">
        <v>73</v>
      </c>
      <c r="V3554" s="2" t="s">
        <v>34</v>
      </c>
      <c r="W3554" s="4">
        <v>706723.82</v>
      </c>
      <c r="X3554" s="4">
        <v>64247.56</v>
      </c>
      <c r="Y3554" s="4">
        <v>770971.38</v>
      </c>
      <c r="Z3554" s="2">
        <v>31</v>
      </c>
      <c r="AA3554" s="2" t="s">
        <v>58</v>
      </c>
      <c r="AB3554" s="2" t="s">
        <v>15728</v>
      </c>
      <c r="AC3554" s="2" t="s">
        <v>87</v>
      </c>
      <c r="AD3554" s="2" t="s">
        <v>76</v>
      </c>
      <c r="AE3554" s="5">
        <v>87.32</v>
      </c>
      <c r="AF3554" s="2">
        <v>1</v>
      </c>
      <c r="AG3554" s="2" t="s">
        <v>15718</v>
      </c>
      <c r="AH3554" s="2">
        <v>8</v>
      </c>
      <c r="AI3554" s="6" t="str">
        <f t="shared" si="165"/>
        <v>35-44</v>
      </c>
      <c r="AJ3554" s="11">
        <f>YEAR(tbl_LoanData[[#This Row],[Application Date]])</f>
        <v>2024</v>
      </c>
      <c r="AK3554" s="11" t="str">
        <f>TEXT(tbl_LoanData[[#This Row],[Application Date]],"MMMM")</f>
        <v>September</v>
      </c>
      <c r="AL3554" s="12">
        <f>DATE(YEAR(tbl_LoanData[[#This Row],[Application Date]]),MONTH(tbl_LoanData[[#This Row],[Application Date]]),1)</f>
        <v>45536</v>
      </c>
      <c r="AM3554" s="14">
        <f ca="1">IF(AND(tbl_LoanData[[#This Row],[Application Date]]&gt;=EOMONTH(TODAY(),-1)+1,tbl_LoanData[[#This Row],[Application Date]]&lt;=TODAY()),tbl_LoanData[[#This Row],[Loan Amount]],0)</f>
        <v>0</v>
      </c>
      <c r="AN3554" s="14">
        <f>tbl_LoanData[[#This Row],[Amount Paid]]-(Q3554-X3554)</f>
        <v>57571.380000000005</v>
      </c>
      <c r="AO3554" s="14">
        <f>IF(tbl_LoanData[[#This Row],[Application Status]]="Approved",1,0)</f>
        <v>1</v>
      </c>
      <c r="AP3554" s="22" t="str">
        <f t="shared" ca="1" si="166"/>
        <v/>
      </c>
      <c r="AQ3554" s="22" t="str">
        <f t="shared" ca="1" si="167"/>
        <v/>
      </c>
    </row>
    <row r="3555" spans="1:43" ht="14.4" customHeight="1" x14ac:dyDescent="0.3">
      <c r="A3555" s="2" t="s">
        <v>2525</v>
      </c>
      <c r="B3555" s="2" t="s">
        <v>2526</v>
      </c>
      <c r="C3555" s="2" t="s">
        <v>868</v>
      </c>
      <c r="D3555" s="2" t="s">
        <v>81</v>
      </c>
      <c r="E3555" s="2" t="s">
        <v>190</v>
      </c>
      <c r="F3555" s="2">
        <v>34</v>
      </c>
      <c r="G3555" s="2" t="s">
        <v>69</v>
      </c>
      <c r="H3555" s="2" t="s">
        <v>84</v>
      </c>
      <c r="I3555" s="2" t="s">
        <v>45</v>
      </c>
      <c r="J3555" s="3">
        <v>45553</v>
      </c>
      <c r="K3555" s="3">
        <v>45570</v>
      </c>
      <c r="L3555" s="2" t="s">
        <v>37</v>
      </c>
      <c r="M3555" s="2" t="s">
        <v>260</v>
      </c>
      <c r="N3555" s="2" t="s">
        <v>745</v>
      </c>
      <c r="O3555" s="4">
        <v>139000</v>
      </c>
      <c r="P3555" s="4">
        <v>42400</v>
      </c>
      <c r="Q3555" s="4">
        <v>96600</v>
      </c>
      <c r="R3555" s="2">
        <v>12</v>
      </c>
      <c r="S3555" s="5">
        <v>7.11</v>
      </c>
      <c r="T3555" s="4">
        <v>8622.36</v>
      </c>
      <c r="U3555" s="2" t="s">
        <v>73</v>
      </c>
      <c r="V3555" s="2" t="s">
        <v>33</v>
      </c>
      <c r="W3555" s="4">
        <v>103468.26</v>
      </c>
      <c r="X3555" s="4">
        <v>0</v>
      </c>
      <c r="Y3555" s="4">
        <v>103468.26</v>
      </c>
      <c r="Z3555" s="2">
        <v>0</v>
      </c>
      <c r="AA3555" s="2" t="s">
        <v>56</v>
      </c>
      <c r="AB3555" s="2" t="s">
        <v>15729</v>
      </c>
      <c r="AC3555" s="2" t="s">
        <v>121</v>
      </c>
      <c r="AD3555" s="2" t="s">
        <v>76</v>
      </c>
      <c r="AE3555" s="5">
        <v>69.5</v>
      </c>
      <c r="AF3555" s="2">
        <v>0</v>
      </c>
      <c r="AG3555" s="2" t="s">
        <v>77</v>
      </c>
      <c r="AH3555" s="2">
        <v>17</v>
      </c>
      <c r="AI3555" s="6" t="str">
        <f t="shared" si="165"/>
        <v>25-34</v>
      </c>
      <c r="AJ3555" s="11">
        <f>YEAR(tbl_LoanData[[#This Row],[Application Date]])</f>
        <v>2024</v>
      </c>
      <c r="AK3555" s="11" t="str">
        <f>TEXT(tbl_LoanData[[#This Row],[Application Date]],"MMMM")</f>
        <v>September</v>
      </c>
      <c r="AL3555" s="12">
        <f>DATE(YEAR(tbl_LoanData[[#This Row],[Application Date]]),MONTH(tbl_LoanData[[#This Row],[Application Date]]),1)</f>
        <v>45536</v>
      </c>
      <c r="AM3555" s="14">
        <f ca="1">IF(AND(tbl_LoanData[[#This Row],[Application Date]]&gt;=EOMONTH(TODAY(),-1)+1,tbl_LoanData[[#This Row],[Application Date]]&lt;=TODAY()),tbl_LoanData[[#This Row],[Loan Amount]],0)</f>
        <v>0</v>
      </c>
      <c r="AN3555" s="14">
        <f>tbl_LoanData[[#This Row],[Amount Paid]]-(Q3555-X3555)</f>
        <v>6868.2599999999948</v>
      </c>
      <c r="AO3555" s="14">
        <f>IF(tbl_LoanData[[#This Row],[Application Status]]="Approved",1,0)</f>
        <v>1</v>
      </c>
      <c r="AP3555" s="22" t="str">
        <f t="shared" ca="1" si="166"/>
        <v/>
      </c>
      <c r="AQ3555" s="22" t="str">
        <f t="shared" ca="1" si="167"/>
        <v/>
      </c>
    </row>
    <row r="3556" spans="1:43" ht="14.4" customHeight="1" x14ac:dyDescent="0.3">
      <c r="A3556" s="2" t="s">
        <v>2567</v>
      </c>
      <c r="B3556" s="2" t="s">
        <v>2568</v>
      </c>
      <c r="C3556" s="2" t="s">
        <v>482</v>
      </c>
      <c r="D3556" s="2" t="s">
        <v>176</v>
      </c>
      <c r="E3556" s="2" t="s">
        <v>183</v>
      </c>
      <c r="F3556" s="2">
        <v>51</v>
      </c>
      <c r="G3556" s="2" t="s">
        <v>69</v>
      </c>
      <c r="H3556" s="2" t="s">
        <v>211</v>
      </c>
      <c r="I3556" s="2" t="s">
        <v>50</v>
      </c>
      <c r="J3556" s="3">
        <v>45542</v>
      </c>
      <c r="K3556" s="3">
        <v>45548</v>
      </c>
      <c r="L3556" s="2" t="s">
        <v>41</v>
      </c>
      <c r="M3556" s="2" t="s">
        <v>144</v>
      </c>
      <c r="N3556" s="2" t="s">
        <v>145</v>
      </c>
      <c r="O3556" s="4">
        <v>2598000</v>
      </c>
      <c r="P3556" s="4">
        <v>799200</v>
      </c>
      <c r="Q3556" s="4">
        <v>1798800</v>
      </c>
      <c r="R3556" s="2">
        <v>48</v>
      </c>
      <c r="S3556" s="5">
        <v>9.36</v>
      </c>
      <c r="T3556" s="4">
        <v>51505.64</v>
      </c>
      <c r="U3556" s="2" t="s">
        <v>73</v>
      </c>
      <c r="V3556" s="2" t="s">
        <v>74</v>
      </c>
      <c r="W3556" s="4">
        <v>1030112.8</v>
      </c>
      <c r="X3556" s="4">
        <v>1442157.92</v>
      </c>
      <c r="Y3556" s="4">
        <v>2472270.7200000002</v>
      </c>
      <c r="Z3556" s="2">
        <v>84</v>
      </c>
      <c r="AA3556" s="2" t="s">
        <v>59</v>
      </c>
      <c r="AB3556" s="2" t="s">
        <v>15729</v>
      </c>
      <c r="AC3556" s="2" t="s">
        <v>87</v>
      </c>
      <c r="AD3556" s="2" t="s">
        <v>76</v>
      </c>
      <c r="AE3556" s="5">
        <v>69.239999999999995</v>
      </c>
      <c r="AF3556" s="2">
        <v>3</v>
      </c>
      <c r="AG3556" s="2" t="s">
        <v>130</v>
      </c>
      <c r="AH3556" s="2">
        <v>6</v>
      </c>
      <c r="AI3556" s="6" t="str">
        <f t="shared" si="165"/>
        <v>45-54</v>
      </c>
      <c r="AJ3556" s="11">
        <f>YEAR(tbl_LoanData[[#This Row],[Application Date]])</f>
        <v>2024</v>
      </c>
      <c r="AK3556" s="11" t="str">
        <f>TEXT(tbl_LoanData[[#This Row],[Application Date]],"MMMM")</f>
        <v>September</v>
      </c>
      <c r="AL3556" s="12">
        <f>DATE(YEAR(tbl_LoanData[[#This Row],[Application Date]]),MONTH(tbl_LoanData[[#This Row],[Application Date]]),1)</f>
        <v>45536</v>
      </c>
      <c r="AM3556" s="14">
        <f ca="1">IF(AND(tbl_LoanData[[#This Row],[Application Date]]&gt;=EOMONTH(TODAY(),-1)+1,tbl_LoanData[[#This Row],[Application Date]]&lt;=TODAY()),tbl_LoanData[[#This Row],[Loan Amount]],0)</f>
        <v>0</v>
      </c>
      <c r="AN3556" s="14">
        <f>tbl_LoanData[[#This Row],[Amount Paid]]-(Q3556-X3556)</f>
        <v>673470.72</v>
      </c>
      <c r="AO3556" s="14">
        <f>IF(tbl_LoanData[[#This Row],[Application Status]]="Approved",1,0)</f>
        <v>1</v>
      </c>
      <c r="AP3556" s="22" t="str">
        <f t="shared" ca="1" si="166"/>
        <v/>
      </c>
      <c r="AQ3556" s="22" t="str">
        <f t="shared" ca="1" si="167"/>
        <v/>
      </c>
    </row>
    <row r="3557" spans="1:43" ht="14.4" customHeight="1" x14ac:dyDescent="0.3">
      <c r="A3557" s="2" t="s">
        <v>2679</v>
      </c>
      <c r="B3557" s="2" t="s">
        <v>2680</v>
      </c>
      <c r="C3557" s="2" t="s">
        <v>1012</v>
      </c>
      <c r="D3557" s="2" t="s">
        <v>82</v>
      </c>
      <c r="E3557" s="2" t="s">
        <v>176</v>
      </c>
      <c r="F3557" s="2">
        <v>63</v>
      </c>
      <c r="G3557" s="2" t="s">
        <v>69</v>
      </c>
      <c r="H3557" s="2" t="s">
        <v>237</v>
      </c>
      <c r="I3557" s="2" t="s">
        <v>48</v>
      </c>
      <c r="J3557" s="3">
        <v>45554</v>
      </c>
      <c r="K3557" s="3">
        <v>45562</v>
      </c>
      <c r="L3557" s="2" t="s">
        <v>39</v>
      </c>
      <c r="M3557" s="2" t="s">
        <v>157</v>
      </c>
      <c r="N3557" s="2" t="s">
        <v>359</v>
      </c>
      <c r="O3557" s="4">
        <v>1329000</v>
      </c>
      <c r="P3557" s="4">
        <v>365500</v>
      </c>
      <c r="Q3557" s="4">
        <v>963500</v>
      </c>
      <c r="R3557" s="2">
        <v>24</v>
      </c>
      <c r="S3557" s="5">
        <v>5.35</v>
      </c>
      <c r="T3557" s="4">
        <v>44441.440000000002</v>
      </c>
      <c r="U3557" s="2" t="s">
        <v>73</v>
      </c>
      <c r="V3557" s="2" t="s">
        <v>74</v>
      </c>
      <c r="W3557" s="4">
        <v>1022153.12</v>
      </c>
      <c r="X3557" s="4">
        <v>44441.38</v>
      </c>
      <c r="Y3557" s="4">
        <v>1066594.5</v>
      </c>
      <c r="Z3557" s="2">
        <v>0</v>
      </c>
      <c r="AA3557" s="2" t="s">
        <v>56</v>
      </c>
      <c r="AB3557" s="2" t="s">
        <v>15736</v>
      </c>
      <c r="AC3557" s="2" t="s">
        <v>129</v>
      </c>
      <c r="AD3557" s="2" t="s">
        <v>76</v>
      </c>
      <c r="AE3557" s="5">
        <v>72.5</v>
      </c>
      <c r="AF3557" s="2">
        <v>0</v>
      </c>
      <c r="AG3557" s="2" t="s">
        <v>77</v>
      </c>
      <c r="AH3557" s="2">
        <v>8</v>
      </c>
      <c r="AI3557" s="6" t="str">
        <f t="shared" si="165"/>
        <v>55-64</v>
      </c>
      <c r="AJ3557" s="11">
        <f>YEAR(tbl_LoanData[[#This Row],[Application Date]])</f>
        <v>2024</v>
      </c>
      <c r="AK3557" s="11" t="str">
        <f>TEXT(tbl_LoanData[[#This Row],[Application Date]],"MMMM")</f>
        <v>September</v>
      </c>
      <c r="AL3557" s="12">
        <f>DATE(YEAR(tbl_LoanData[[#This Row],[Application Date]]),MONTH(tbl_LoanData[[#This Row],[Application Date]]),1)</f>
        <v>45536</v>
      </c>
      <c r="AM3557" s="14">
        <f ca="1">IF(AND(tbl_LoanData[[#This Row],[Application Date]]&gt;=EOMONTH(TODAY(),-1)+1,tbl_LoanData[[#This Row],[Application Date]]&lt;=TODAY()),tbl_LoanData[[#This Row],[Loan Amount]],0)</f>
        <v>0</v>
      </c>
      <c r="AN3557" s="14">
        <f>tbl_LoanData[[#This Row],[Amount Paid]]-(Q3557-X3557)</f>
        <v>103094.5</v>
      </c>
      <c r="AO3557" s="14">
        <f>IF(tbl_LoanData[[#This Row],[Application Status]]="Approved",1,0)</f>
        <v>1</v>
      </c>
      <c r="AP3557" s="22" t="str">
        <f t="shared" ca="1" si="166"/>
        <v/>
      </c>
      <c r="AQ3557" s="22" t="str">
        <f t="shared" ca="1" si="167"/>
        <v/>
      </c>
    </row>
    <row r="3558" spans="1:43" x14ac:dyDescent="0.3">
      <c r="A3558" s="2" t="s">
        <v>2747</v>
      </c>
      <c r="B3558" s="2" t="s">
        <v>2748</v>
      </c>
      <c r="C3558" s="2" t="s">
        <v>240</v>
      </c>
      <c r="D3558" s="2" t="s">
        <v>117</v>
      </c>
      <c r="E3558" s="2" t="s">
        <v>117</v>
      </c>
      <c r="F3558" s="2">
        <v>65</v>
      </c>
      <c r="G3558" s="2" t="s">
        <v>83</v>
      </c>
      <c r="H3558" s="2" t="s">
        <v>298</v>
      </c>
      <c r="I3558" s="2" t="s">
        <v>43</v>
      </c>
      <c r="J3558" s="3">
        <v>45547</v>
      </c>
      <c r="K3558" s="3"/>
      <c r="L3558" s="2" t="s">
        <v>36</v>
      </c>
      <c r="M3558" s="2" t="s">
        <v>94</v>
      </c>
      <c r="N3558" s="2" t="s">
        <v>212</v>
      </c>
      <c r="O3558" s="4">
        <v>2133000</v>
      </c>
      <c r="P3558" s="4">
        <v>756600</v>
      </c>
      <c r="Q3558" s="4">
        <v>1376400</v>
      </c>
      <c r="R3558" s="2">
        <v>12</v>
      </c>
      <c r="S3558" s="5">
        <v>14.47</v>
      </c>
      <c r="T3558" s="4">
        <v>131297.09</v>
      </c>
      <c r="U3558" s="2" t="s">
        <v>113</v>
      </c>
      <c r="V3558" s="2" t="s">
        <v>97</v>
      </c>
      <c r="W3558" s="4">
        <v>0</v>
      </c>
      <c r="X3558" s="4">
        <v>0</v>
      </c>
      <c r="Y3558" s="4">
        <v>1575565.08</v>
      </c>
      <c r="Z3558" s="2">
        <v>0</v>
      </c>
      <c r="AA3558" s="2" t="s">
        <v>97</v>
      </c>
      <c r="AB3558" s="2" t="s">
        <v>15733</v>
      </c>
      <c r="AC3558" s="2" t="s">
        <v>332</v>
      </c>
      <c r="AD3558" s="2" t="s">
        <v>76</v>
      </c>
      <c r="AE3558" s="5">
        <v>64.53</v>
      </c>
      <c r="AF3558" s="2">
        <v>0</v>
      </c>
      <c r="AG3558" s="2" t="s">
        <v>97</v>
      </c>
      <c r="AH3558" s="2"/>
      <c r="AI3558" s="6" t="str">
        <f t="shared" si="165"/>
        <v>65+</v>
      </c>
      <c r="AJ3558" s="11">
        <f>YEAR(tbl_LoanData[[#This Row],[Application Date]])</f>
        <v>2024</v>
      </c>
      <c r="AK3558" s="11" t="str">
        <f>TEXT(tbl_LoanData[[#This Row],[Application Date]],"MMMM")</f>
        <v>September</v>
      </c>
      <c r="AL3558" s="12">
        <f>DATE(YEAR(tbl_LoanData[[#This Row],[Application Date]]),MONTH(tbl_LoanData[[#This Row],[Application Date]]),1)</f>
        <v>45536</v>
      </c>
      <c r="AM3558" s="14">
        <f ca="1">IF(AND(tbl_LoanData[[#This Row],[Application Date]]&gt;=EOMONTH(TODAY(),-1)+1,tbl_LoanData[[#This Row],[Application Date]]&lt;=TODAY()),tbl_LoanData[[#This Row],[Loan Amount]],0)</f>
        <v>0</v>
      </c>
      <c r="AN3558" s="14">
        <f>tbl_LoanData[[#This Row],[Amount Paid]]-(Q3558-X3558)</f>
        <v>-1376400</v>
      </c>
      <c r="AO3558" s="14">
        <f>IF(tbl_LoanData[[#This Row],[Application Status]]="Approved",1,0)</f>
        <v>0</v>
      </c>
      <c r="AP3558" s="22" t="str">
        <f t="shared" ca="1" si="166"/>
        <v/>
      </c>
      <c r="AQ3558" s="22" t="str">
        <f t="shared" ca="1" si="167"/>
        <v/>
      </c>
    </row>
    <row r="3559" spans="1:43" ht="14.4" customHeight="1" x14ac:dyDescent="0.3">
      <c r="A3559" s="2" t="s">
        <v>2877</v>
      </c>
      <c r="B3559" s="2" t="s">
        <v>2878</v>
      </c>
      <c r="C3559" s="2" t="s">
        <v>549</v>
      </c>
      <c r="D3559" s="2" t="s">
        <v>176</v>
      </c>
      <c r="E3559" s="2" t="s">
        <v>91</v>
      </c>
      <c r="F3559" s="2">
        <v>51</v>
      </c>
      <c r="G3559" s="2" t="s">
        <v>83</v>
      </c>
      <c r="H3559" s="2" t="s">
        <v>228</v>
      </c>
      <c r="I3559" s="2" t="s">
        <v>43</v>
      </c>
      <c r="J3559" s="3">
        <v>45565</v>
      </c>
      <c r="K3559" s="3">
        <v>45567</v>
      </c>
      <c r="L3559" s="2" t="s">
        <v>41</v>
      </c>
      <c r="M3559" s="2" t="s">
        <v>184</v>
      </c>
      <c r="N3559" s="2" t="s">
        <v>426</v>
      </c>
      <c r="O3559" s="4">
        <v>3921000</v>
      </c>
      <c r="P3559" s="4">
        <v>1330500</v>
      </c>
      <c r="Q3559" s="4">
        <v>2590500</v>
      </c>
      <c r="R3559" s="2">
        <v>12</v>
      </c>
      <c r="S3559" s="5">
        <v>12.11</v>
      </c>
      <c r="T3559" s="4">
        <v>242017.46</v>
      </c>
      <c r="U3559" s="2" t="s">
        <v>73</v>
      </c>
      <c r="V3559" s="2" t="s">
        <v>34</v>
      </c>
      <c r="W3559" s="4">
        <v>1452104.76</v>
      </c>
      <c r="X3559" s="4">
        <v>1452104.79</v>
      </c>
      <c r="Y3559" s="4">
        <v>2904209.55</v>
      </c>
      <c r="Z3559" s="2">
        <v>186</v>
      </c>
      <c r="AA3559" s="2" t="s">
        <v>60</v>
      </c>
      <c r="AB3559" s="2" t="s">
        <v>15730</v>
      </c>
      <c r="AC3559" s="2" t="s">
        <v>87</v>
      </c>
      <c r="AD3559" s="2" t="s">
        <v>76</v>
      </c>
      <c r="AE3559" s="5">
        <v>66.069999999999993</v>
      </c>
      <c r="AF3559" s="2">
        <v>6</v>
      </c>
      <c r="AG3559" s="2" t="s">
        <v>130</v>
      </c>
      <c r="AH3559" s="2">
        <v>2</v>
      </c>
      <c r="AI3559" s="6" t="str">
        <f t="shared" si="165"/>
        <v>45-54</v>
      </c>
      <c r="AJ3559" s="11">
        <f>YEAR(tbl_LoanData[[#This Row],[Application Date]])</f>
        <v>2024</v>
      </c>
      <c r="AK3559" s="11" t="str">
        <f>TEXT(tbl_LoanData[[#This Row],[Application Date]],"MMMM")</f>
        <v>September</v>
      </c>
      <c r="AL3559" s="12">
        <f>DATE(YEAR(tbl_LoanData[[#This Row],[Application Date]]),MONTH(tbl_LoanData[[#This Row],[Application Date]]),1)</f>
        <v>45536</v>
      </c>
      <c r="AM3559" s="14">
        <f ca="1">IF(AND(tbl_LoanData[[#This Row],[Application Date]]&gt;=EOMONTH(TODAY(),-1)+1,tbl_LoanData[[#This Row],[Application Date]]&lt;=TODAY()),tbl_LoanData[[#This Row],[Loan Amount]],0)</f>
        <v>0</v>
      </c>
      <c r="AN3559" s="14">
        <f>tbl_LoanData[[#This Row],[Amount Paid]]-(Q3559-X3559)</f>
        <v>313709.55000000005</v>
      </c>
      <c r="AO3559" s="14">
        <f>IF(tbl_LoanData[[#This Row],[Application Status]]="Approved",1,0)</f>
        <v>1</v>
      </c>
      <c r="AP3559" s="22" t="str">
        <f t="shared" ca="1" si="166"/>
        <v/>
      </c>
      <c r="AQ3559" s="22" t="str">
        <f t="shared" ca="1" si="167"/>
        <v/>
      </c>
    </row>
    <row r="3560" spans="1:43" ht="14.4" customHeight="1" x14ac:dyDescent="0.3">
      <c r="A3560" s="2" t="s">
        <v>2897</v>
      </c>
      <c r="B3560" s="2" t="s">
        <v>2898</v>
      </c>
      <c r="C3560" s="2" t="s">
        <v>781</v>
      </c>
      <c r="D3560" s="2" t="s">
        <v>102</v>
      </c>
      <c r="E3560" s="2" t="s">
        <v>268</v>
      </c>
      <c r="F3560" s="2">
        <v>39</v>
      </c>
      <c r="G3560" s="2" t="s">
        <v>69</v>
      </c>
      <c r="H3560" s="2" t="s">
        <v>398</v>
      </c>
      <c r="I3560" s="2" t="s">
        <v>46</v>
      </c>
      <c r="J3560" s="3">
        <v>45557</v>
      </c>
      <c r="K3560" s="3">
        <v>45562</v>
      </c>
      <c r="L3560" s="2" t="s">
        <v>36</v>
      </c>
      <c r="M3560" s="2" t="s">
        <v>71</v>
      </c>
      <c r="N3560" s="2" t="s">
        <v>162</v>
      </c>
      <c r="O3560" s="4">
        <v>1034000</v>
      </c>
      <c r="P3560" s="4">
        <v>209700</v>
      </c>
      <c r="Q3560" s="4">
        <v>824300</v>
      </c>
      <c r="R3560" s="2">
        <v>48</v>
      </c>
      <c r="S3560" s="5">
        <v>12.51</v>
      </c>
      <c r="T3560" s="4">
        <v>25766.240000000002</v>
      </c>
      <c r="U3560" s="2" t="s">
        <v>73</v>
      </c>
      <c r="V3560" s="2" t="s">
        <v>74</v>
      </c>
      <c r="W3560" s="4">
        <v>592623.52</v>
      </c>
      <c r="X3560" s="4">
        <v>644156.19999999995</v>
      </c>
      <c r="Y3560" s="4">
        <v>1236779.72</v>
      </c>
      <c r="Z3560" s="2">
        <v>0</v>
      </c>
      <c r="AA3560" s="2" t="s">
        <v>56</v>
      </c>
      <c r="AB3560" s="2" t="s">
        <v>15730</v>
      </c>
      <c r="AC3560" s="2" t="s">
        <v>87</v>
      </c>
      <c r="AD3560" s="2" t="s">
        <v>76</v>
      </c>
      <c r="AE3560" s="5">
        <v>79.72</v>
      </c>
      <c r="AF3560" s="2">
        <v>0</v>
      </c>
      <c r="AG3560" s="2" t="s">
        <v>77</v>
      </c>
      <c r="AH3560" s="2">
        <v>5</v>
      </c>
      <c r="AI3560" s="6" t="str">
        <f t="shared" si="165"/>
        <v>35-44</v>
      </c>
      <c r="AJ3560" s="11">
        <f>YEAR(tbl_LoanData[[#This Row],[Application Date]])</f>
        <v>2024</v>
      </c>
      <c r="AK3560" s="11" t="str">
        <f>TEXT(tbl_LoanData[[#This Row],[Application Date]],"MMMM")</f>
        <v>September</v>
      </c>
      <c r="AL3560" s="12">
        <f>DATE(YEAR(tbl_LoanData[[#This Row],[Application Date]]),MONTH(tbl_LoanData[[#This Row],[Application Date]]),1)</f>
        <v>45536</v>
      </c>
      <c r="AM3560" s="14">
        <f ca="1">IF(AND(tbl_LoanData[[#This Row],[Application Date]]&gt;=EOMONTH(TODAY(),-1)+1,tbl_LoanData[[#This Row],[Application Date]]&lt;=TODAY()),tbl_LoanData[[#This Row],[Loan Amount]],0)</f>
        <v>0</v>
      </c>
      <c r="AN3560" s="14">
        <f>tbl_LoanData[[#This Row],[Amount Paid]]-(Q3560-X3560)</f>
        <v>412479.72</v>
      </c>
      <c r="AO3560" s="14">
        <f>IF(tbl_LoanData[[#This Row],[Application Status]]="Approved",1,0)</f>
        <v>1</v>
      </c>
      <c r="AP3560" s="22" t="str">
        <f t="shared" ca="1" si="166"/>
        <v/>
      </c>
      <c r="AQ3560" s="22" t="str">
        <f t="shared" ca="1" si="167"/>
        <v/>
      </c>
    </row>
    <row r="3561" spans="1:43" ht="14.4" customHeight="1" x14ac:dyDescent="0.3">
      <c r="A3561" s="2" t="s">
        <v>3029</v>
      </c>
      <c r="B3561" s="2" t="s">
        <v>3030</v>
      </c>
      <c r="C3561" s="2" t="s">
        <v>171</v>
      </c>
      <c r="D3561" s="2" t="s">
        <v>311</v>
      </c>
      <c r="E3561" s="2" t="s">
        <v>182</v>
      </c>
      <c r="F3561" s="2">
        <v>38</v>
      </c>
      <c r="G3561" s="2" t="s">
        <v>69</v>
      </c>
      <c r="H3561" s="2" t="s">
        <v>177</v>
      </c>
      <c r="I3561" s="2" t="s">
        <v>43</v>
      </c>
      <c r="J3561" s="3">
        <v>45537</v>
      </c>
      <c r="K3561" s="3">
        <v>45556</v>
      </c>
      <c r="L3561" s="2" t="s">
        <v>40</v>
      </c>
      <c r="M3561" s="2" t="s">
        <v>94</v>
      </c>
      <c r="N3561" s="2" t="s">
        <v>95</v>
      </c>
      <c r="O3561" s="4">
        <v>792000</v>
      </c>
      <c r="P3561" s="4">
        <v>98200</v>
      </c>
      <c r="Q3561" s="4">
        <v>693800</v>
      </c>
      <c r="R3561" s="2">
        <v>60</v>
      </c>
      <c r="S3561" s="5">
        <v>10.36</v>
      </c>
      <c r="T3561" s="4">
        <v>17553.14</v>
      </c>
      <c r="U3561" s="2" t="s">
        <v>73</v>
      </c>
      <c r="V3561" s="2" t="s">
        <v>74</v>
      </c>
      <c r="W3561" s="4">
        <v>403722.22</v>
      </c>
      <c r="X3561" s="4">
        <v>649466.18000000005</v>
      </c>
      <c r="Y3561" s="4">
        <v>1053188.3999999999</v>
      </c>
      <c r="Z3561" s="2">
        <v>0</v>
      </c>
      <c r="AA3561" s="2" t="s">
        <v>56</v>
      </c>
      <c r="AB3561" s="2" t="s">
        <v>15734</v>
      </c>
      <c r="AC3561" s="2" t="s">
        <v>138</v>
      </c>
      <c r="AD3561" s="2" t="s">
        <v>76</v>
      </c>
      <c r="AE3561" s="5">
        <v>87.6</v>
      </c>
      <c r="AF3561" s="2">
        <v>0</v>
      </c>
      <c r="AG3561" s="2" t="s">
        <v>77</v>
      </c>
      <c r="AH3561" s="2">
        <v>19</v>
      </c>
      <c r="AI3561" s="6" t="str">
        <f t="shared" si="165"/>
        <v>35-44</v>
      </c>
      <c r="AJ3561" s="11">
        <f>YEAR(tbl_LoanData[[#This Row],[Application Date]])</f>
        <v>2024</v>
      </c>
      <c r="AK3561" s="11" t="str">
        <f>TEXT(tbl_LoanData[[#This Row],[Application Date]],"MMMM")</f>
        <v>September</v>
      </c>
      <c r="AL3561" s="12">
        <f>DATE(YEAR(tbl_LoanData[[#This Row],[Application Date]]),MONTH(tbl_LoanData[[#This Row],[Application Date]]),1)</f>
        <v>45536</v>
      </c>
      <c r="AM3561" s="14">
        <f ca="1">IF(AND(tbl_LoanData[[#This Row],[Application Date]]&gt;=EOMONTH(TODAY(),-1)+1,tbl_LoanData[[#This Row],[Application Date]]&lt;=TODAY()),tbl_LoanData[[#This Row],[Loan Amount]],0)</f>
        <v>0</v>
      </c>
      <c r="AN3561" s="14">
        <f>tbl_LoanData[[#This Row],[Amount Paid]]-(Q3561-X3561)</f>
        <v>359388.4</v>
      </c>
      <c r="AO3561" s="14">
        <f>IF(tbl_LoanData[[#This Row],[Application Status]]="Approved",1,0)</f>
        <v>1</v>
      </c>
      <c r="AP3561" s="22" t="str">
        <f t="shared" ca="1" si="166"/>
        <v/>
      </c>
      <c r="AQ3561" s="22" t="str">
        <f t="shared" ca="1" si="167"/>
        <v/>
      </c>
    </row>
    <row r="3562" spans="1:43" ht="14.4" customHeight="1" x14ac:dyDescent="0.3">
      <c r="A3562" s="2" t="s">
        <v>3085</v>
      </c>
      <c r="B3562" s="2" t="s">
        <v>3086</v>
      </c>
      <c r="C3562" s="2" t="s">
        <v>575</v>
      </c>
      <c r="D3562" s="2" t="s">
        <v>101</v>
      </c>
      <c r="E3562" s="2" t="s">
        <v>68</v>
      </c>
      <c r="F3562" s="2">
        <v>37</v>
      </c>
      <c r="G3562" s="2" t="s">
        <v>69</v>
      </c>
      <c r="H3562" s="2" t="s">
        <v>151</v>
      </c>
      <c r="I3562" s="2" t="s">
        <v>46</v>
      </c>
      <c r="J3562" s="3">
        <v>45537</v>
      </c>
      <c r="K3562" s="3">
        <v>45549</v>
      </c>
      <c r="L3562" s="2" t="s">
        <v>36</v>
      </c>
      <c r="M3562" s="2" t="s">
        <v>71</v>
      </c>
      <c r="N3562" s="2" t="s">
        <v>162</v>
      </c>
      <c r="O3562" s="4">
        <v>1909000</v>
      </c>
      <c r="P3562" s="4">
        <v>256400</v>
      </c>
      <c r="Q3562" s="4">
        <v>1652600</v>
      </c>
      <c r="R3562" s="2">
        <v>18</v>
      </c>
      <c r="S3562" s="5">
        <v>9.7200000000000006</v>
      </c>
      <c r="T3562" s="4">
        <v>105197.17</v>
      </c>
      <c r="U3562" s="2" t="s">
        <v>73</v>
      </c>
      <c r="V3562" s="2" t="s">
        <v>33</v>
      </c>
      <c r="W3562" s="4">
        <v>1893549.08</v>
      </c>
      <c r="X3562" s="4">
        <v>0</v>
      </c>
      <c r="Y3562" s="4">
        <v>1893549.08</v>
      </c>
      <c r="Z3562" s="2">
        <v>0</v>
      </c>
      <c r="AA3562" s="2" t="s">
        <v>56</v>
      </c>
      <c r="AB3562" s="2" t="s">
        <v>15732</v>
      </c>
      <c r="AC3562" s="2" t="s">
        <v>129</v>
      </c>
      <c r="AD3562" s="2" t="s">
        <v>76</v>
      </c>
      <c r="AE3562" s="5">
        <v>86.57</v>
      </c>
      <c r="AF3562" s="2">
        <v>0</v>
      </c>
      <c r="AG3562" s="2" t="s">
        <v>77</v>
      </c>
      <c r="AH3562" s="2">
        <v>12</v>
      </c>
      <c r="AI3562" s="6" t="str">
        <f t="shared" si="165"/>
        <v>35-44</v>
      </c>
      <c r="AJ3562" s="11">
        <f>YEAR(tbl_LoanData[[#This Row],[Application Date]])</f>
        <v>2024</v>
      </c>
      <c r="AK3562" s="11" t="str">
        <f>TEXT(tbl_LoanData[[#This Row],[Application Date]],"MMMM")</f>
        <v>September</v>
      </c>
      <c r="AL3562" s="12">
        <f>DATE(YEAR(tbl_LoanData[[#This Row],[Application Date]]),MONTH(tbl_LoanData[[#This Row],[Application Date]]),1)</f>
        <v>45536</v>
      </c>
      <c r="AM3562" s="14">
        <f ca="1">IF(AND(tbl_LoanData[[#This Row],[Application Date]]&gt;=EOMONTH(TODAY(),-1)+1,tbl_LoanData[[#This Row],[Application Date]]&lt;=TODAY()),tbl_LoanData[[#This Row],[Loan Amount]],0)</f>
        <v>0</v>
      </c>
      <c r="AN3562" s="14">
        <f>tbl_LoanData[[#This Row],[Amount Paid]]-(Q3562-X3562)</f>
        <v>240949.08000000007</v>
      </c>
      <c r="AO3562" s="14">
        <f>IF(tbl_LoanData[[#This Row],[Application Status]]="Approved",1,0)</f>
        <v>1</v>
      </c>
      <c r="AP3562" s="22" t="str">
        <f t="shared" ca="1" si="166"/>
        <v/>
      </c>
      <c r="AQ3562" s="22" t="str">
        <f t="shared" ca="1" si="167"/>
        <v/>
      </c>
    </row>
    <row r="3563" spans="1:43" x14ac:dyDescent="0.3">
      <c r="A3563" s="2" t="s">
        <v>3155</v>
      </c>
      <c r="B3563" s="2" t="s">
        <v>3156</v>
      </c>
      <c r="C3563" s="2" t="s">
        <v>356</v>
      </c>
      <c r="D3563" s="2" t="s">
        <v>101</v>
      </c>
      <c r="E3563" s="2" t="s">
        <v>125</v>
      </c>
      <c r="F3563" s="2">
        <v>38</v>
      </c>
      <c r="G3563" s="2" t="s">
        <v>69</v>
      </c>
      <c r="H3563" s="2" t="s">
        <v>273</v>
      </c>
      <c r="I3563" s="2" t="s">
        <v>45</v>
      </c>
      <c r="J3563" s="3">
        <v>45564</v>
      </c>
      <c r="K3563" s="3">
        <v>45580</v>
      </c>
      <c r="L3563" s="2" t="s">
        <v>39</v>
      </c>
      <c r="M3563" s="2" t="s">
        <v>157</v>
      </c>
      <c r="N3563" s="2" t="s">
        <v>158</v>
      </c>
      <c r="O3563" s="4">
        <v>1379000</v>
      </c>
      <c r="P3563" s="4">
        <v>528000</v>
      </c>
      <c r="Q3563" s="4">
        <v>851000</v>
      </c>
      <c r="R3563" s="2">
        <v>48</v>
      </c>
      <c r="S3563" s="5">
        <v>12.77</v>
      </c>
      <c r="T3563" s="4">
        <v>26785.22</v>
      </c>
      <c r="U3563" s="2" t="s">
        <v>73</v>
      </c>
      <c r="V3563" s="2" t="s">
        <v>74</v>
      </c>
      <c r="W3563" s="4">
        <v>589274.84</v>
      </c>
      <c r="X3563" s="4">
        <v>696415.96</v>
      </c>
      <c r="Y3563" s="4">
        <v>1285690.8</v>
      </c>
      <c r="Z3563" s="2">
        <v>0</v>
      </c>
      <c r="AA3563" s="2" t="s">
        <v>56</v>
      </c>
      <c r="AB3563" s="2" t="s">
        <v>15727</v>
      </c>
      <c r="AC3563" s="2" t="s">
        <v>106</v>
      </c>
      <c r="AD3563" s="2" t="s">
        <v>76</v>
      </c>
      <c r="AE3563" s="5">
        <v>61.71</v>
      </c>
      <c r="AF3563" s="2">
        <v>0</v>
      </c>
      <c r="AG3563" s="2" t="s">
        <v>77</v>
      </c>
      <c r="AH3563" s="2">
        <v>16</v>
      </c>
      <c r="AI3563" s="6" t="str">
        <f t="shared" si="165"/>
        <v>35-44</v>
      </c>
      <c r="AJ3563" s="11">
        <f>YEAR(tbl_LoanData[[#This Row],[Application Date]])</f>
        <v>2024</v>
      </c>
      <c r="AK3563" s="11" t="str">
        <f>TEXT(tbl_LoanData[[#This Row],[Application Date]],"MMMM")</f>
        <v>September</v>
      </c>
      <c r="AL3563" s="12">
        <f>DATE(YEAR(tbl_LoanData[[#This Row],[Application Date]]),MONTH(tbl_LoanData[[#This Row],[Application Date]]),1)</f>
        <v>45536</v>
      </c>
      <c r="AM3563" s="14">
        <f ca="1">IF(AND(tbl_LoanData[[#This Row],[Application Date]]&gt;=EOMONTH(TODAY(),-1)+1,tbl_LoanData[[#This Row],[Application Date]]&lt;=TODAY()),tbl_LoanData[[#This Row],[Loan Amount]],0)</f>
        <v>0</v>
      </c>
      <c r="AN3563" s="14">
        <f>tbl_LoanData[[#This Row],[Amount Paid]]-(Q3563-X3563)</f>
        <v>434690.79999999993</v>
      </c>
      <c r="AO3563" s="14">
        <f>IF(tbl_LoanData[[#This Row],[Application Status]]="Approved",1,0)</f>
        <v>1</v>
      </c>
      <c r="AP3563" s="22" t="str">
        <f t="shared" ca="1" si="166"/>
        <v/>
      </c>
      <c r="AQ3563" s="22" t="str">
        <f t="shared" ca="1" si="167"/>
        <v/>
      </c>
    </row>
    <row r="3564" spans="1:43" ht="14.4" customHeight="1" x14ac:dyDescent="0.3">
      <c r="A3564" s="2" t="s">
        <v>3207</v>
      </c>
      <c r="B3564" s="2" t="s">
        <v>3208</v>
      </c>
      <c r="C3564" s="2" t="s">
        <v>621</v>
      </c>
      <c r="D3564" s="2" t="s">
        <v>102</v>
      </c>
      <c r="E3564" s="2" t="s">
        <v>323</v>
      </c>
      <c r="F3564" s="2">
        <v>34</v>
      </c>
      <c r="G3564" s="2" t="s">
        <v>69</v>
      </c>
      <c r="H3564" s="2" t="s">
        <v>166</v>
      </c>
      <c r="I3564" s="2" t="s">
        <v>46</v>
      </c>
      <c r="J3564" s="3">
        <v>45539</v>
      </c>
      <c r="K3564" s="3">
        <v>45560</v>
      </c>
      <c r="L3564" s="2" t="s">
        <v>39</v>
      </c>
      <c r="M3564" s="2" t="s">
        <v>127</v>
      </c>
      <c r="N3564" s="2" t="s">
        <v>195</v>
      </c>
      <c r="O3564" s="4">
        <v>1947000</v>
      </c>
      <c r="P3564" s="4">
        <v>661800</v>
      </c>
      <c r="Q3564" s="4">
        <v>1285200</v>
      </c>
      <c r="R3564" s="2">
        <v>48</v>
      </c>
      <c r="S3564" s="5">
        <v>5.08</v>
      </c>
      <c r="T3564" s="4">
        <v>32215.68</v>
      </c>
      <c r="U3564" s="2" t="s">
        <v>73</v>
      </c>
      <c r="V3564" s="2" t="s">
        <v>74</v>
      </c>
      <c r="W3564" s="4">
        <v>740960.64</v>
      </c>
      <c r="X3564" s="4">
        <v>805392</v>
      </c>
      <c r="Y3564" s="4">
        <v>1546352.6399999999</v>
      </c>
      <c r="Z3564" s="2">
        <v>0</v>
      </c>
      <c r="AA3564" s="2" t="s">
        <v>56</v>
      </c>
      <c r="AB3564" s="2" t="s">
        <v>15736</v>
      </c>
      <c r="AC3564" s="2" t="s">
        <v>87</v>
      </c>
      <c r="AD3564" s="2" t="s">
        <v>76</v>
      </c>
      <c r="AE3564" s="5">
        <v>66.010000000000005</v>
      </c>
      <c r="AF3564" s="2">
        <v>0</v>
      </c>
      <c r="AG3564" s="2" t="s">
        <v>77</v>
      </c>
      <c r="AH3564" s="2">
        <v>21</v>
      </c>
      <c r="AI3564" s="6" t="str">
        <f t="shared" si="165"/>
        <v>25-34</v>
      </c>
      <c r="AJ3564" s="11">
        <f>YEAR(tbl_LoanData[[#This Row],[Application Date]])</f>
        <v>2024</v>
      </c>
      <c r="AK3564" s="11" t="str">
        <f>TEXT(tbl_LoanData[[#This Row],[Application Date]],"MMMM")</f>
        <v>September</v>
      </c>
      <c r="AL3564" s="12">
        <f>DATE(YEAR(tbl_LoanData[[#This Row],[Application Date]]),MONTH(tbl_LoanData[[#This Row],[Application Date]]),1)</f>
        <v>45536</v>
      </c>
      <c r="AM3564" s="14">
        <f ca="1">IF(AND(tbl_LoanData[[#This Row],[Application Date]]&gt;=EOMONTH(TODAY(),-1)+1,tbl_LoanData[[#This Row],[Application Date]]&lt;=TODAY()),tbl_LoanData[[#This Row],[Loan Amount]],0)</f>
        <v>0</v>
      </c>
      <c r="AN3564" s="14">
        <f>tbl_LoanData[[#This Row],[Amount Paid]]-(Q3564-X3564)</f>
        <v>261152.64000000001</v>
      </c>
      <c r="AO3564" s="14">
        <f>IF(tbl_LoanData[[#This Row],[Application Status]]="Approved",1,0)</f>
        <v>1</v>
      </c>
      <c r="AP3564" s="22" t="str">
        <f t="shared" ca="1" si="166"/>
        <v/>
      </c>
      <c r="AQ3564" s="22" t="str">
        <f t="shared" ca="1" si="167"/>
        <v/>
      </c>
    </row>
    <row r="3565" spans="1:43" x14ac:dyDescent="0.3">
      <c r="A3565" s="2" t="s">
        <v>3239</v>
      </c>
      <c r="B3565" s="2" t="s">
        <v>3240</v>
      </c>
      <c r="C3565" s="2" t="s">
        <v>322</v>
      </c>
      <c r="D3565" s="2" t="s">
        <v>81</v>
      </c>
      <c r="E3565" s="2" t="s">
        <v>323</v>
      </c>
      <c r="F3565" s="2">
        <v>43</v>
      </c>
      <c r="G3565" s="2" t="s">
        <v>83</v>
      </c>
      <c r="H3565" s="2" t="s">
        <v>166</v>
      </c>
      <c r="I3565" s="2" t="s">
        <v>46</v>
      </c>
      <c r="J3565" s="3">
        <v>45546</v>
      </c>
      <c r="K3565" s="3">
        <v>45562</v>
      </c>
      <c r="L3565" s="2" t="s">
        <v>36</v>
      </c>
      <c r="M3565" s="2" t="s">
        <v>71</v>
      </c>
      <c r="N3565" s="2" t="s">
        <v>162</v>
      </c>
      <c r="O3565" s="4">
        <v>1729000</v>
      </c>
      <c r="P3565" s="4">
        <v>463500</v>
      </c>
      <c r="Q3565" s="4">
        <v>1265500</v>
      </c>
      <c r="R3565" s="2">
        <v>48</v>
      </c>
      <c r="S3565" s="5">
        <v>8.3800000000000008</v>
      </c>
      <c r="T3565" s="4">
        <v>35201.99</v>
      </c>
      <c r="U3565" s="2" t="s">
        <v>73</v>
      </c>
      <c r="V3565" s="2" t="s">
        <v>74</v>
      </c>
      <c r="W3565" s="4">
        <v>809645.77</v>
      </c>
      <c r="X3565" s="4">
        <v>880049.83</v>
      </c>
      <c r="Y3565" s="4">
        <v>1689695.6</v>
      </c>
      <c r="Z3565" s="2">
        <v>0</v>
      </c>
      <c r="AA3565" s="2" t="s">
        <v>56</v>
      </c>
      <c r="AB3565" s="2" t="s">
        <v>15734</v>
      </c>
      <c r="AC3565" s="2" t="s">
        <v>213</v>
      </c>
      <c r="AD3565" s="2" t="s">
        <v>76</v>
      </c>
      <c r="AE3565" s="5">
        <v>73.19</v>
      </c>
      <c r="AF3565" s="2">
        <v>0</v>
      </c>
      <c r="AG3565" s="2" t="s">
        <v>77</v>
      </c>
      <c r="AH3565" s="2">
        <v>16</v>
      </c>
      <c r="AI3565" s="6" t="str">
        <f t="shared" si="165"/>
        <v>35-44</v>
      </c>
      <c r="AJ3565" s="11">
        <f>YEAR(tbl_LoanData[[#This Row],[Application Date]])</f>
        <v>2024</v>
      </c>
      <c r="AK3565" s="11" t="str">
        <f>TEXT(tbl_LoanData[[#This Row],[Application Date]],"MMMM")</f>
        <v>September</v>
      </c>
      <c r="AL3565" s="12">
        <f>DATE(YEAR(tbl_LoanData[[#This Row],[Application Date]]),MONTH(tbl_LoanData[[#This Row],[Application Date]]),1)</f>
        <v>45536</v>
      </c>
      <c r="AM3565" s="14">
        <f ca="1">IF(AND(tbl_LoanData[[#This Row],[Application Date]]&gt;=EOMONTH(TODAY(),-1)+1,tbl_LoanData[[#This Row],[Application Date]]&lt;=TODAY()),tbl_LoanData[[#This Row],[Loan Amount]],0)</f>
        <v>0</v>
      </c>
      <c r="AN3565" s="14">
        <f>tbl_LoanData[[#This Row],[Amount Paid]]-(Q3565-X3565)</f>
        <v>424195.6</v>
      </c>
      <c r="AO3565" s="14">
        <f>IF(tbl_LoanData[[#This Row],[Application Status]]="Approved",1,0)</f>
        <v>1</v>
      </c>
      <c r="AP3565" s="22" t="str">
        <f t="shared" ca="1" si="166"/>
        <v/>
      </c>
      <c r="AQ3565" s="22" t="str">
        <f t="shared" ca="1" si="167"/>
        <v/>
      </c>
    </row>
    <row r="3566" spans="1:43" ht="14.4" customHeight="1" x14ac:dyDescent="0.3">
      <c r="A3566" s="2" t="s">
        <v>3269</v>
      </c>
      <c r="B3566" s="2" t="s">
        <v>3270</v>
      </c>
      <c r="C3566" s="2" t="s">
        <v>289</v>
      </c>
      <c r="D3566" s="2" t="s">
        <v>67</v>
      </c>
      <c r="E3566" s="2" t="s">
        <v>165</v>
      </c>
      <c r="F3566" s="2">
        <v>56</v>
      </c>
      <c r="G3566" s="2" t="s">
        <v>69</v>
      </c>
      <c r="H3566" s="2" t="s">
        <v>166</v>
      </c>
      <c r="I3566" s="2" t="s">
        <v>46</v>
      </c>
      <c r="J3566" s="3">
        <v>45545</v>
      </c>
      <c r="K3566" s="3">
        <v>45566</v>
      </c>
      <c r="L3566" s="2" t="s">
        <v>38</v>
      </c>
      <c r="M3566" s="2" t="s">
        <v>71</v>
      </c>
      <c r="N3566" s="2" t="s">
        <v>589</v>
      </c>
      <c r="O3566" s="4">
        <v>1346000</v>
      </c>
      <c r="P3566" s="4">
        <v>444900</v>
      </c>
      <c r="Q3566" s="4">
        <v>901100</v>
      </c>
      <c r="R3566" s="2">
        <v>48</v>
      </c>
      <c r="S3566" s="5">
        <v>11.28</v>
      </c>
      <c r="T3566" s="4">
        <v>27243.26</v>
      </c>
      <c r="U3566" s="2" t="s">
        <v>73</v>
      </c>
      <c r="V3566" s="2" t="s">
        <v>74</v>
      </c>
      <c r="W3566" s="4">
        <v>599351.72</v>
      </c>
      <c r="X3566" s="4">
        <v>708324.6</v>
      </c>
      <c r="Y3566" s="4">
        <v>1307676.32</v>
      </c>
      <c r="Z3566" s="2">
        <v>0</v>
      </c>
      <c r="AA3566" s="2" t="s">
        <v>56</v>
      </c>
      <c r="AB3566" s="2" t="s">
        <v>15735</v>
      </c>
      <c r="AC3566" s="2" t="s">
        <v>138</v>
      </c>
      <c r="AD3566" s="2" t="s">
        <v>76</v>
      </c>
      <c r="AE3566" s="5">
        <v>66.95</v>
      </c>
      <c r="AF3566" s="2">
        <v>0</v>
      </c>
      <c r="AG3566" s="2" t="s">
        <v>77</v>
      </c>
      <c r="AH3566" s="2">
        <v>21</v>
      </c>
      <c r="AI3566" s="6" t="str">
        <f t="shared" si="165"/>
        <v>55-64</v>
      </c>
      <c r="AJ3566" s="11">
        <f>YEAR(tbl_LoanData[[#This Row],[Application Date]])</f>
        <v>2024</v>
      </c>
      <c r="AK3566" s="11" t="str">
        <f>TEXT(tbl_LoanData[[#This Row],[Application Date]],"MMMM")</f>
        <v>September</v>
      </c>
      <c r="AL3566" s="12">
        <f>DATE(YEAR(tbl_LoanData[[#This Row],[Application Date]]),MONTH(tbl_LoanData[[#This Row],[Application Date]]),1)</f>
        <v>45536</v>
      </c>
      <c r="AM3566" s="14">
        <f ca="1">IF(AND(tbl_LoanData[[#This Row],[Application Date]]&gt;=EOMONTH(TODAY(),-1)+1,tbl_LoanData[[#This Row],[Application Date]]&lt;=TODAY()),tbl_LoanData[[#This Row],[Loan Amount]],0)</f>
        <v>0</v>
      </c>
      <c r="AN3566" s="14">
        <f>tbl_LoanData[[#This Row],[Amount Paid]]-(Q3566-X3566)</f>
        <v>406576.31999999995</v>
      </c>
      <c r="AO3566" s="14">
        <f>IF(tbl_LoanData[[#This Row],[Application Status]]="Approved",1,0)</f>
        <v>1</v>
      </c>
      <c r="AP3566" s="22" t="str">
        <f t="shared" ca="1" si="166"/>
        <v/>
      </c>
      <c r="AQ3566" s="22" t="str">
        <f t="shared" ca="1" si="167"/>
        <v/>
      </c>
    </row>
    <row r="3567" spans="1:43" ht="14.4" customHeight="1" x14ac:dyDescent="0.3">
      <c r="A3567" s="2" t="s">
        <v>3353</v>
      </c>
      <c r="B3567" s="2" t="s">
        <v>3354</v>
      </c>
      <c r="C3567" s="2" t="s">
        <v>1059</v>
      </c>
      <c r="D3567" s="2" t="s">
        <v>232</v>
      </c>
      <c r="E3567" s="2" t="s">
        <v>117</v>
      </c>
      <c r="F3567" s="2">
        <v>58</v>
      </c>
      <c r="G3567" s="2" t="s">
        <v>69</v>
      </c>
      <c r="H3567" s="2" t="s">
        <v>103</v>
      </c>
      <c r="I3567" s="2" t="s">
        <v>43</v>
      </c>
      <c r="J3567" s="3">
        <v>45541</v>
      </c>
      <c r="K3567" s="3">
        <v>45543</v>
      </c>
      <c r="L3567" s="2" t="s">
        <v>37</v>
      </c>
      <c r="M3567" s="2" t="s">
        <v>104</v>
      </c>
      <c r="N3567" s="2" t="s">
        <v>286</v>
      </c>
      <c r="O3567" s="4">
        <v>237000</v>
      </c>
      <c r="P3567" s="4">
        <v>70300</v>
      </c>
      <c r="Q3567" s="4">
        <v>166700</v>
      </c>
      <c r="R3567" s="2">
        <v>18</v>
      </c>
      <c r="S3567" s="5">
        <v>6.92</v>
      </c>
      <c r="T3567" s="4">
        <v>10222.41</v>
      </c>
      <c r="U3567" s="2" t="s">
        <v>73</v>
      </c>
      <c r="V3567" s="2" t="s">
        <v>33</v>
      </c>
      <c r="W3567" s="4">
        <v>184003.46</v>
      </c>
      <c r="X3567" s="4">
        <v>0</v>
      </c>
      <c r="Y3567" s="4">
        <v>184003.46</v>
      </c>
      <c r="Z3567" s="2">
        <v>0</v>
      </c>
      <c r="AA3567" s="2" t="s">
        <v>56</v>
      </c>
      <c r="AB3567" s="2" t="s">
        <v>15732</v>
      </c>
      <c r="AC3567" s="2" t="s">
        <v>360</v>
      </c>
      <c r="AD3567" s="2" t="s">
        <v>76</v>
      </c>
      <c r="AE3567" s="5">
        <v>70.34</v>
      </c>
      <c r="AF3567" s="2">
        <v>0</v>
      </c>
      <c r="AG3567" s="2" t="s">
        <v>77</v>
      </c>
      <c r="AH3567" s="2">
        <v>2</v>
      </c>
      <c r="AI3567" s="6" t="str">
        <f t="shared" si="165"/>
        <v>55-64</v>
      </c>
      <c r="AJ3567" s="11">
        <f>YEAR(tbl_LoanData[[#This Row],[Application Date]])</f>
        <v>2024</v>
      </c>
      <c r="AK3567" s="11" t="str">
        <f>TEXT(tbl_LoanData[[#This Row],[Application Date]],"MMMM")</f>
        <v>September</v>
      </c>
      <c r="AL3567" s="12">
        <f>DATE(YEAR(tbl_LoanData[[#This Row],[Application Date]]),MONTH(tbl_LoanData[[#This Row],[Application Date]]),1)</f>
        <v>45536</v>
      </c>
      <c r="AM3567" s="14">
        <f ca="1">IF(AND(tbl_LoanData[[#This Row],[Application Date]]&gt;=EOMONTH(TODAY(),-1)+1,tbl_LoanData[[#This Row],[Application Date]]&lt;=TODAY()),tbl_LoanData[[#This Row],[Loan Amount]],0)</f>
        <v>0</v>
      </c>
      <c r="AN3567" s="14">
        <f>tbl_LoanData[[#This Row],[Amount Paid]]-(Q3567-X3567)</f>
        <v>17303.459999999992</v>
      </c>
      <c r="AO3567" s="14">
        <f>IF(tbl_LoanData[[#This Row],[Application Status]]="Approved",1,0)</f>
        <v>1</v>
      </c>
      <c r="AP3567" s="22" t="str">
        <f t="shared" ca="1" si="166"/>
        <v/>
      </c>
      <c r="AQ3567" s="22" t="str">
        <f t="shared" ca="1" si="167"/>
        <v/>
      </c>
    </row>
    <row r="3568" spans="1:43" ht="14.4" customHeight="1" x14ac:dyDescent="0.3">
      <c r="A3568" s="2" t="s">
        <v>3389</v>
      </c>
      <c r="B3568" s="2" t="s">
        <v>3390</v>
      </c>
      <c r="C3568" s="2" t="s">
        <v>712</v>
      </c>
      <c r="D3568" s="2" t="s">
        <v>81</v>
      </c>
      <c r="E3568" s="2" t="s">
        <v>183</v>
      </c>
      <c r="F3568" s="2">
        <v>56</v>
      </c>
      <c r="G3568" s="2" t="s">
        <v>83</v>
      </c>
      <c r="H3568" s="2" t="s">
        <v>211</v>
      </c>
      <c r="I3568" s="2" t="s">
        <v>50</v>
      </c>
      <c r="J3568" s="3">
        <v>45545</v>
      </c>
      <c r="K3568" s="3">
        <v>45559</v>
      </c>
      <c r="L3568" s="2" t="s">
        <v>40</v>
      </c>
      <c r="M3568" s="2" t="s">
        <v>71</v>
      </c>
      <c r="N3568" s="2" t="s">
        <v>137</v>
      </c>
      <c r="O3568" s="4">
        <v>1040000</v>
      </c>
      <c r="P3568" s="4">
        <v>271700</v>
      </c>
      <c r="Q3568" s="4">
        <v>768300</v>
      </c>
      <c r="R3568" s="2">
        <v>36</v>
      </c>
      <c r="S3568" s="5">
        <v>10.8</v>
      </c>
      <c r="T3568" s="4">
        <v>28256.37</v>
      </c>
      <c r="U3568" s="2" t="s">
        <v>73</v>
      </c>
      <c r="V3568" s="2" t="s">
        <v>74</v>
      </c>
      <c r="W3568" s="4">
        <v>649896.51</v>
      </c>
      <c r="X3568" s="4">
        <v>367332.69</v>
      </c>
      <c r="Y3568" s="4">
        <v>1017229.2</v>
      </c>
      <c r="Z3568" s="2">
        <v>0</v>
      </c>
      <c r="AA3568" s="2" t="s">
        <v>56</v>
      </c>
      <c r="AB3568" s="2" t="s">
        <v>15733</v>
      </c>
      <c r="AC3568" s="2" t="s">
        <v>87</v>
      </c>
      <c r="AD3568" s="2" t="s">
        <v>76</v>
      </c>
      <c r="AE3568" s="5">
        <v>73.88</v>
      </c>
      <c r="AF3568" s="2">
        <v>0</v>
      </c>
      <c r="AG3568" s="2" t="s">
        <v>77</v>
      </c>
      <c r="AH3568" s="2">
        <v>14</v>
      </c>
      <c r="AI3568" s="6" t="str">
        <f t="shared" si="165"/>
        <v>55-64</v>
      </c>
      <c r="AJ3568" s="11">
        <f>YEAR(tbl_LoanData[[#This Row],[Application Date]])</f>
        <v>2024</v>
      </c>
      <c r="AK3568" s="11" t="str">
        <f>TEXT(tbl_LoanData[[#This Row],[Application Date]],"MMMM")</f>
        <v>September</v>
      </c>
      <c r="AL3568" s="12">
        <f>DATE(YEAR(tbl_LoanData[[#This Row],[Application Date]]),MONTH(tbl_LoanData[[#This Row],[Application Date]]),1)</f>
        <v>45536</v>
      </c>
      <c r="AM3568" s="14">
        <f ca="1">IF(AND(tbl_LoanData[[#This Row],[Application Date]]&gt;=EOMONTH(TODAY(),-1)+1,tbl_LoanData[[#This Row],[Application Date]]&lt;=TODAY()),tbl_LoanData[[#This Row],[Loan Amount]],0)</f>
        <v>0</v>
      </c>
      <c r="AN3568" s="14">
        <f>tbl_LoanData[[#This Row],[Amount Paid]]-(Q3568-X3568)</f>
        <v>248929.2</v>
      </c>
      <c r="AO3568" s="14">
        <f>IF(tbl_LoanData[[#This Row],[Application Status]]="Approved",1,0)</f>
        <v>1</v>
      </c>
      <c r="AP3568" s="22" t="str">
        <f t="shared" ca="1" si="166"/>
        <v/>
      </c>
      <c r="AQ3568" s="22" t="str">
        <f t="shared" ca="1" si="167"/>
        <v/>
      </c>
    </row>
    <row r="3569" spans="1:43" ht="14.4" customHeight="1" x14ac:dyDescent="0.3">
      <c r="A3569" s="2" t="s">
        <v>3563</v>
      </c>
      <c r="B3569" s="2" t="s">
        <v>3564</v>
      </c>
      <c r="C3569" s="2" t="s">
        <v>124</v>
      </c>
      <c r="D3569" s="2" t="s">
        <v>182</v>
      </c>
      <c r="E3569" s="2" t="s">
        <v>91</v>
      </c>
      <c r="F3569" s="2">
        <v>57</v>
      </c>
      <c r="G3569" s="2" t="s">
        <v>69</v>
      </c>
      <c r="H3569" s="2" t="s">
        <v>224</v>
      </c>
      <c r="I3569" s="2" t="s">
        <v>54</v>
      </c>
      <c r="J3569" s="3">
        <v>45552</v>
      </c>
      <c r="K3569" s="3">
        <v>45571</v>
      </c>
      <c r="L3569" s="2" t="s">
        <v>37</v>
      </c>
      <c r="M3569" s="2" t="s">
        <v>104</v>
      </c>
      <c r="N3569" s="2" t="s">
        <v>192</v>
      </c>
      <c r="O3569" s="4">
        <v>207000</v>
      </c>
      <c r="P3569" s="4">
        <v>34200</v>
      </c>
      <c r="Q3569" s="4">
        <v>172800</v>
      </c>
      <c r="R3569" s="2">
        <v>60</v>
      </c>
      <c r="S3569" s="5">
        <v>8.4700000000000006</v>
      </c>
      <c r="T3569" s="4">
        <v>4099.68</v>
      </c>
      <c r="U3569" s="2" t="s">
        <v>73</v>
      </c>
      <c r="V3569" s="2" t="s">
        <v>74</v>
      </c>
      <c r="W3569" s="4">
        <v>86093.28</v>
      </c>
      <c r="X3569" s="4">
        <v>159887.51999999999</v>
      </c>
      <c r="Y3569" s="4">
        <v>245980.79999999999</v>
      </c>
      <c r="Z3569" s="2">
        <v>32</v>
      </c>
      <c r="AA3569" s="2" t="s">
        <v>58</v>
      </c>
      <c r="AB3569" s="2" t="s">
        <v>15733</v>
      </c>
      <c r="AC3569" s="2" t="s">
        <v>106</v>
      </c>
      <c r="AD3569" s="2" t="s">
        <v>76</v>
      </c>
      <c r="AE3569" s="5">
        <v>83.48</v>
      </c>
      <c r="AF3569" s="2">
        <v>1</v>
      </c>
      <c r="AG3569" s="2" t="s">
        <v>15718</v>
      </c>
      <c r="AH3569" s="2">
        <v>19</v>
      </c>
      <c r="AI3569" s="6" t="str">
        <f t="shared" si="165"/>
        <v>55-64</v>
      </c>
      <c r="AJ3569" s="11">
        <f>YEAR(tbl_LoanData[[#This Row],[Application Date]])</f>
        <v>2024</v>
      </c>
      <c r="AK3569" s="11" t="str">
        <f>TEXT(tbl_LoanData[[#This Row],[Application Date]],"MMMM")</f>
        <v>September</v>
      </c>
      <c r="AL3569" s="12">
        <f>DATE(YEAR(tbl_LoanData[[#This Row],[Application Date]]),MONTH(tbl_LoanData[[#This Row],[Application Date]]),1)</f>
        <v>45536</v>
      </c>
      <c r="AM3569" s="14">
        <f ca="1">IF(AND(tbl_LoanData[[#This Row],[Application Date]]&gt;=EOMONTH(TODAY(),-1)+1,tbl_LoanData[[#This Row],[Application Date]]&lt;=TODAY()),tbl_LoanData[[#This Row],[Loan Amount]],0)</f>
        <v>0</v>
      </c>
      <c r="AN3569" s="14">
        <f>tbl_LoanData[[#This Row],[Amount Paid]]-(Q3569-X3569)</f>
        <v>73180.799999999988</v>
      </c>
      <c r="AO3569" s="14">
        <f>IF(tbl_LoanData[[#This Row],[Application Status]]="Approved",1,0)</f>
        <v>1</v>
      </c>
      <c r="AP3569" s="22" t="str">
        <f t="shared" ca="1" si="166"/>
        <v/>
      </c>
      <c r="AQ3569" s="22" t="str">
        <f t="shared" ca="1" si="167"/>
        <v/>
      </c>
    </row>
    <row r="3570" spans="1:43" x14ac:dyDescent="0.3">
      <c r="A3570" s="2" t="s">
        <v>3693</v>
      </c>
      <c r="B3570" s="2" t="s">
        <v>3694</v>
      </c>
      <c r="C3570" s="2" t="s">
        <v>379</v>
      </c>
      <c r="D3570" s="2" t="s">
        <v>101</v>
      </c>
      <c r="E3570" s="2" t="s">
        <v>312</v>
      </c>
      <c r="F3570" s="2">
        <v>40</v>
      </c>
      <c r="G3570" s="2" t="s">
        <v>69</v>
      </c>
      <c r="H3570" s="2" t="s">
        <v>543</v>
      </c>
      <c r="I3570" s="2" t="s">
        <v>45</v>
      </c>
      <c r="J3570" s="3">
        <v>45555</v>
      </c>
      <c r="K3570" s="3">
        <v>45564</v>
      </c>
      <c r="L3570" s="2" t="s">
        <v>40</v>
      </c>
      <c r="M3570" s="2" t="s">
        <v>94</v>
      </c>
      <c r="N3570" s="2" t="s">
        <v>95</v>
      </c>
      <c r="O3570" s="4">
        <v>1007000</v>
      </c>
      <c r="P3570" s="4">
        <v>121900</v>
      </c>
      <c r="Q3570" s="4">
        <v>885100</v>
      </c>
      <c r="R3570" s="2">
        <v>48</v>
      </c>
      <c r="S3570" s="5">
        <v>8.98</v>
      </c>
      <c r="T3570" s="4">
        <v>25063.08</v>
      </c>
      <c r="U3570" s="2" t="s">
        <v>73</v>
      </c>
      <c r="V3570" s="2" t="s">
        <v>74</v>
      </c>
      <c r="W3570" s="4">
        <v>551387.76</v>
      </c>
      <c r="X3570" s="4">
        <v>651640.16</v>
      </c>
      <c r="Y3570" s="4">
        <v>1203027.92</v>
      </c>
      <c r="Z3570" s="2">
        <v>0</v>
      </c>
      <c r="AA3570" s="2" t="s">
        <v>56</v>
      </c>
      <c r="AB3570" s="2" t="s">
        <v>15734</v>
      </c>
      <c r="AC3570" s="2" t="s">
        <v>332</v>
      </c>
      <c r="AD3570" s="2" t="s">
        <v>76</v>
      </c>
      <c r="AE3570" s="5">
        <v>87.89</v>
      </c>
      <c r="AF3570" s="2">
        <v>0</v>
      </c>
      <c r="AG3570" s="2" t="s">
        <v>77</v>
      </c>
      <c r="AH3570" s="2">
        <v>9</v>
      </c>
      <c r="AI3570" s="6" t="str">
        <f t="shared" si="165"/>
        <v>35-44</v>
      </c>
      <c r="AJ3570" s="11">
        <f>YEAR(tbl_LoanData[[#This Row],[Application Date]])</f>
        <v>2024</v>
      </c>
      <c r="AK3570" s="11" t="str">
        <f>TEXT(tbl_LoanData[[#This Row],[Application Date]],"MMMM")</f>
        <v>September</v>
      </c>
      <c r="AL3570" s="12">
        <f>DATE(YEAR(tbl_LoanData[[#This Row],[Application Date]]),MONTH(tbl_LoanData[[#This Row],[Application Date]]),1)</f>
        <v>45536</v>
      </c>
      <c r="AM3570" s="14">
        <f ca="1">IF(AND(tbl_LoanData[[#This Row],[Application Date]]&gt;=EOMONTH(TODAY(),-1)+1,tbl_LoanData[[#This Row],[Application Date]]&lt;=TODAY()),tbl_LoanData[[#This Row],[Loan Amount]],0)</f>
        <v>0</v>
      </c>
      <c r="AN3570" s="14">
        <f>tbl_LoanData[[#This Row],[Amount Paid]]-(Q3570-X3570)</f>
        <v>317927.92000000004</v>
      </c>
      <c r="AO3570" s="14">
        <f>IF(tbl_LoanData[[#This Row],[Application Status]]="Approved",1,0)</f>
        <v>1</v>
      </c>
      <c r="AP3570" s="22" t="str">
        <f t="shared" ca="1" si="166"/>
        <v/>
      </c>
      <c r="AQ3570" s="22" t="str">
        <f t="shared" ca="1" si="167"/>
        <v/>
      </c>
    </row>
    <row r="3571" spans="1:43" ht="14.4" customHeight="1" x14ac:dyDescent="0.3">
      <c r="A3571" s="2" t="s">
        <v>3707</v>
      </c>
      <c r="B3571" s="2" t="s">
        <v>3708</v>
      </c>
      <c r="C3571" s="2" t="s">
        <v>413</v>
      </c>
      <c r="D3571" s="2" t="s">
        <v>81</v>
      </c>
      <c r="E3571" s="2" t="s">
        <v>293</v>
      </c>
      <c r="F3571" s="2">
        <v>45</v>
      </c>
      <c r="G3571" s="2" t="s">
        <v>83</v>
      </c>
      <c r="H3571" s="2" t="s">
        <v>228</v>
      </c>
      <c r="I3571" s="2" t="s">
        <v>43</v>
      </c>
      <c r="J3571" s="3">
        <v>45556</v>
      </c>
      <c r="K3571" s="3">
        <v>45577</v>
      </c>
      <c r="L3571" s="2" t="s">
        <v>39</v>
      </c>
      <c r="M3571" s="2" t="s">
        <v>167</v>
      </c>
      <c r="N3571" s="2" t="s">
        <v>168</v>
      </c>
      <c r="O3571" s="4">
        <v>1956000</v>
      </c>
      <c r="P3571" s="4">
        <v>664300</v>
      </c>
      <c r="Q3571" s="4">
        <v>1291700</v>
      </c>
      <c r="R3571" s="2">
        <v>12</v>
      </c>
      <c r="S3571" s="5">
        <v>5.32</v>
      </c>
      <c r="T3571" s="4">
        <v>113368.2</v>
      </c>
      <c r="U3571" s="2" t="s">
        <v>73</v>
      </c>
      <c r="V3571" s="2" t="s">
        <v>33</v>
      </c>
      <c r="W3571" s="4">
        <v>1360418.44</v>
      </c>
      <c r="X3571" s="4">
        <v>0</v>
      </c>
      <c r="Y3571" s="4">
        <v>1360418.44</v>
      </c>
      <c r="Z3571" s="2">
        <v>0</v>
      </c>
      <c r="AA3571" s="2" t="s">
        <v>56</v>
      </c>
      <c r="AB3571" s="2" t="s">
        <v>15732</v>
      </c>
      <c r="AC3571" s="2" t="s">
        <v>121</v>
      </c>
      <c r="AD3571" s="2" t="s">
        <v>76</v>
      </c>
      <c r="AE3571" s="5">
        <v>66.040000000000006</v>
      </c>
      <c r="AF3571" s="2">
        <v>0</v>
      </c>
      <c r="AG3571" s="2" t="s">
        <v>77</v>
      </c>
      <c r="AH3571" s="2">
        <v>21</v>
      </c>
      <c r="AI3571" s="6" t="str">
        <f t="shared" si="165"/>
        <v>45-54</v>
      </c>
      <c r="AJ3571" s="11">
        <f>YEAR(tbl_LoanData[[#This Row],[Application Date]])</f>
        <v>2024</v>
      </c>
      <c r="AK3571" s="11" t="str">
        <f>TEXT(tbl_LoanData[[#This Row],[Application Date]],"MMMM")</f>
        <v>September</v>
      </c>
      <c r="AL3571" s="12">
        <f>DATE(YEAR(tbl_LoanData[[#This Row],[Application Date]]),MONTH(tbl_LoanData[[#This Row],[Application Date]]),1)</f>
        <v>45536</v>
      </c>
      <c r="AM3571" s="14">
        <f ca="1">IF(AND(tbl_LoanData[[#This Row],[Application Date]]&gt;=EOMONTH(TODAY(),-1)+1,tbl_LoanData[[#This Row],[Application Date]]&lt;=TODAY()),tbl_LoanData[[#This Row],[Loan Amount]],0)</f>
        <v>0</v>
      </c>
      <c r="AN3571" s="14">
        <f>tbl_LoanData[[#This Row],[Amount Paid]]-(Q3571-X3571)</f>
        <v>68718.439999999944</v>
      </c>
      <c r="AO3571" s="14">
        <f>IF(tbl_LoanData[[#This Row],[Application Status]]="Approved",1,0)</f>
        <v>1</v>
      </c>
      <c r="AP3571" s="22" t="str">
        <f t="shared" ca="1" si="166"/>
        <v/>
      </c>
      <c r="AQ3571" s="22" t="str">
        <f t="shared" ca="1" si="167"/>
        <v/>
      </c>
    </row>
    <row r="3572" spans="1:43" x14ac:dyDescent="0.3">
      <c r="A3572" s="2" t="s">
        <v>3895</v>
      </c>
      <c r="B3572" s="2" t="s">
        <v>3896</v>
      </c>
      <c r="C3572" s="2" t="s">
        <v>546</v>
      </c>
      <c r="D3572" s="2" t="s">
        <v>268</v>
      </c>
      <c r="E3572" s="2" t="s">
        <v>190</v>
      </c>
      <c r="F3572" s="2">
        <v>41</v>
      </c>
      <c r="G3572" s="2" t="s">
        <v>83</v>
      </c>
      <c r="H3572" s="2" t="s">
        <v>259</v>
      </c>
      <c r="I3572" s="2" t="s">
        <v>43</v>
      </c>
      <c r="J3572" s="3">
        <v>45552</v>
      </c>
      <c r="K3572" s="3">
        <v>45573</v>
      </c>
      <c r="L3572" s="2" t="s">
        <v>37</v>
      </c>
      <c r="M3572" s="2" t="s">
        <v>199</v>
      </c>
      <c r="N3572" s="2" t="s">
        <v>200</v>
      </c>
      <c r="O3572" s="4">
        <v>204000</v>
      </c>
      <c r="P3572" s="4">
        <v>25500</v>
      </c>
      <c r="Q3572" s="4">
        <v>178500</v>
      </c>
      <c r="R3572" s="2">
        <v>36</v>
      </c>
      <c r="S3572" s="5">
        <v>14.84</v>
      </c>
      <c r="T3572" s="4">
        <v>7165.78</v>
      </c>
      <c r="U3572" s="2" t="s">
        <v>73</v>
      </c>
      <c r="V3572" s="2" t="s">
        <v>74</v>
      </c>
      <c r="W3572" s="4">
        <v>157647.16</v>
      </c>
      <c r="X3572" s="4">
        <v>100321.04</v>
      </c>
      <c r="Y3572" s="4">
        <v>257968.2</v>
      </c>
      <c r="Z3572" s="2">
        <v>0</v>
      </c>
      <c r="AA3572" s="2" t="s">
        <v>56</v>
      </c>
      <c r="AB3572" s="2" t="s">
        <v>15736</v>
      </c>
      <c r="AC3572" s="2" t="s">
        <v>129</v>
      </c>
      <c r="AD3572" s="2" t="s">
        <v>76</v>
      </c>
      <c r="AE3572" s="5">
        <v>87.5</v>
      </c>
      <c r="AF3572" s="2">
        <v>0</v>
      </c>
      <c r="AG3572" s="2" t="s">
        <v>77</v>
      </c>
      <c r="AH3572" s="2">
        <v>21</v>
      </c>
      <c r="AI3572" s="6" t="str">
        <f t="shared" si="165"/>
        <v>35-44</v>
      </c>
      <c r="AJ3572" s="11">
        <f>YEAR(tbl_LoanData[[#This Row],[Application Date]])</f>
        <v>2024</v>
      </c>
      <c r="AK3572" s="11" t="str">
        <f>TEXT(tbl_LoanData[[#This Row],[Application Date]],"MMMM")</f>
        <v>September</v>
      </c>
      <c r="AL3572" s="12">
        <f>DATE(YEAR(tbl_LoanData[[#This Row],[Application Date]]),MONTH(tbl_LoanData[[#This Row],[Application Date]]),1)</f>
        <v>45536</v>
      </c>
      <c r="AM3572" s="14">
        <f ca="1">IF(AND(tbl_LoanData[[#This Row],[Application Date]]&gt;=EOMONTH(TODAY(),-1)+1,tbl_LoanData[[#This Row],[Application Date]]&lt;=TODAY()),tbl_LoanData[[#This Row],[Loan Amount]],0)</f>
        <v>0</v>
      </c>
      <c r="AN3572" s="14">
        <f>tbl_LoanData[[#This Row],[Amount Paid]]-(Q3572-X3572)</f>
        <v>79468.2</v>
      </c>
      <c r="AO3572" s="14">
        <f>IF(tbl_LoanData[[#This Row],[Application Status]]="Approved",1,0)</f>
        <v>1</v>
      </c>
      <c r="AP3572" s="22" t="str">
        <f t="shared" ca="1" si="166"/>
        <v/>
      </c>
      <c r="AQ3572" s="22" t="str">
        <f t="shared" ca="1" si="167"/>
        <v/>
      </c>
    </row>
    <row r="3573" spans="1:43" ht="14.4" customHeight="1" x14ac:dyDescent="0.3">
      <c r="A3573" s="2" t="s">
        <v>3945</v>
      </c>
      <c r="B3573" s="2" t="s">
        <v>3946</v>
      </c>
      <c r="C3573" s="2" t="s">
        <v>240</v>
      </c>
      <c r="D3573" s="2" t="s">
        <v>268</v>
      </c>
      <c r="E3573" s="2" t="s">
        <v>465</v>
      </c>
      <c r="F3573" s="2">
        <v>28</v>
      </c>
      <c r="G3573" s="2" t="s">
        <v>83</v>
      </c>
      <c r="H3573" s="2" t="s">
        <v>237</v>
      </c>
      <c r="I3573" s="2" t="s">
        <v>48</v>
      </c>
      <c r="J3573" s="3">
        <v>45558</v>
      </c>
      <c r="K3573" s="3">
        <v>45560</v>
      </c>
      <c r="L3573" s="2" t="s">
        <v>36</v>
      </c>
      <c r="M3573" s="2" t="s">
        <v>111</v>
      </c>
      <c r="N3573" s="2" t="s">
        <v>350</v>
      </c>
      <c r="O3573" s="4">
        <v>1251000</v>
      </c>
      <c r="P3573" s="4">
        <v>323300</v>
      </c>
      <c r="Q3573" s="4">
        <v>927700</v>
      </c>
      <c r="R3573" s="2">
        <v>12</v>
      </c>
      <c r="S3573" s="5">
        <v>9.09</v>
      </c>
      <c r="T3573" s="4">
        <v>84335.66</v>
      </c>
      <c r="U3573" s="2" t="s">
        <v>73</v>
      </c>
      <c r="V3573" s="2" t="s">
        <v>33</v>
      </c>
      <c r="W3573" s="4">
        <v>1012027.93</v>
      </c>
      <c r="X3573" s="4">
        <v>0</v>
      </c>
      <c r="Y3573" s="4">
        <v>1012027.93</v>
      </c>
      <c r="Z3573" s="2">
        <v>0</v>
      </c>
      <c r="AA3573" s="2" t="s">
        <v>56</v>
      </c>
      <c r="AB3573" s="2" t="s">
        <v>15731</v>
      </c>
      <c r="AC3573" s="2" t="s">
        <v>360</v>
      </c>
      <c r="AD3573" s="2" t="s">
        <v>76</v>
      </c>
      <c r="AE3573" s="5">
        <v>74.16</v>
      </c>
      <c r="AF3573" s="2">
        <v>0</v>
      </c>
      <c r="AG3573" s="2" t="s">
        <v>77</v>
      </c>
      <c r="AH3573" s="2">
        <v>2</v>
      </c>
      <c r="AI3573" s="6" t="str">
        <f t="shared" si="165"/>
        <v>25-34</v>
      </c>
      <c r="AJ3573" s="11">
        <f>YEAR(tbl_LoanData[[#This Row],[Application Date]])</f>
        <v>2024</v>
      </c>
      <c r="AK3573" s="11" t="str">
        <f>TEXT(tbl_LoanData[[#This Row],[Application Date]],"MMMM")</f>
        <v>September</v>
      </c>
      <c r="AL3573" s="12">
        <f>DATE(YEAR(tbl_LoanData[[#This Row],[Application Date]]),MONTH(tbl_LoanData[[#This Row],[Application Date]]),1)</f>
        <v>45536</v>
      </c>
      <c r="AM3573" s="14">
        <f ca="1">IF(AND(tbl_LoanData[[#This Row],[Application Date]]&gt;=EOMONTH(TODAY(),-1)+1,tbl_LoanData[[#This Row],[Application Date]]&lt;=TODAY()),tbl_LoanData[[#This Row],[Loan Amount]],0)</f>
        <v>0</v>
      </c>
      <c r="AN3573" s="14">
        <f>tbl_LoanData[[#This Row],[Amount Paid]]-(Q3573-X3573)</f>
        <v>84327.930000000051</v>
      </c>
      <c r="AO3573" s="14">
        <f>IF(tbl_LoanData[[#This Row],[Application Status]]="Approved",1,0)</f>
        <v>1</v>
      </c>
      <c r="AP3573" s="22" t="str">
        <f t="shared" ca="1" si="166"/>
        <v/>
      </c>
      <c r="AQ3573" s="22" t="str">
        <f t="shared" ca="1" si="167"/>
        <v/>
      </c>
    </row>
    <row r="3574" spans="1:43" ht="14.4" customHeight="1" x14ac:dyDescent="0.3">
      <c r="A3574" s="2" t="s">
        <v>4043</v>
      </c>
      <c r="B3574" s="2" t="s">
        <v>4044</v>
      </c>
      <c r="C3574" s="2" t="s">
        <v>401</v>
      </c>
      <c r="D3574" s="2" t="s">
        <v>102</v>
      </c>
      <c r="E3574" s="2" t="s">
        <v>232</v>
      </c>
      <c r="F3574" s="2">
        <v>48</v>
      </c>
      <c r="G3574" s="2" t="s">
        <v>83</v>
      </c>
      <c r="H3574" s="2" t="s">
        <v>278</v>
      </c>
      <c r="I3574" s="2" t="s">
        <v>45</v>
      </c>
      <c r="J3574" s="3">
        <v>45541</v>
      </c>
      <c r="K3574" s="3">
        <v>45559</v>
      </c>
      <c r="L3574" s="2" t="s">
        <v>39</v>
      </c>
      <c r="M3574" s="2" t="s">
        <v>157</v>
      </c>
      <c r="N3574" s="2" t="s">
        <v>359</v>
      </c>
      <c r="O3574" s="4">
        <v>1313000</v>
      </c>
      <c r="P3574" s="4">
        <v>303600</v>
      </c>
      <c r="Q3574" s="4">
        <v>1009400</v>
      </c>
      <c r="R3574" s="2">
        <v>24</v>
      </c>
      <c r="S3574" s="5">
        <v>13.81</v>
      </c>
      <c r="T3574" s="4">
        <v>53674.84</v>
      </c>
      <c r="U3574" s="2" t="s">
        <v>73</v>
      </c>
      <c r="V3574" s="2" t="s">
        <v>74</v>
      </c>
      <c r="W3574" s="4">
        <v>1234521.32</v>
      </c>
      <c r="X3574" s="4">
        <v>53674.96</v>
      </c>
      <c r="Y3574" s="4">
        <v>1288196.28</v>
      </c>
      <c r="Z3574" s="2">
        <v>0</v>
      </c>
      <c r="AA3574" s="2" t="s">
        <v>56</v>
      </c>
      <c r="AB3574" s="2" t="s">
        <v>15735</v>
      </c>
      <c r="AC3574" s="2" t="s">
        <v>360</v>
      </c>
      <c r="AD3574" s="2" t="s">
        <v>76</v>
      </c>
      <c r="AE3574" s="5">
        <v>76.88</v>
      </c>
      <c r="AF3574" s="2">
        <v>0</v>
      </c>
      <c r="AG3574" s="2" t="s">
        <v>77</v>
      </c>
      <c r="AH3574" s="2">
        <v>18</v>
      </c>
      <c r="AI3574" s="6" t="str">
        <f t="shared" si="165"/>
        <v>45-54</v>
      </c>
      <c r="AJ3574" s="11">
        <f>YEAR(tbl_LoanData[[#This Row],[Application Date]])</f>
        <v>2024</v>
      </c>
      <c r="AK3574" s="11" t="str">
        <f>TEXT(tbl_LoanData[[#This Row],[Application Date]],"MMMM")</f>
        <v>September</v>
      </c>
      <c r="AL3574" s="12">
        <f>DATE(YEAR(tbl_LoanData[[#This Row],[Application Date]]),MONTH(tbl_LoanData[[#This Row],[Application Date]]),1)</f>
        <v>45536</v>
      </c>
      <c r="AM3574" s="14">
        <f ca="1">IF(AND(tbl_LoanData[[#This Row],[Application Date]]&gt;=EOMONTH(TODAY(),-1)+1,tbl_LoanData[[#This Row],[Application Date]]&lt;=TODAY()),tbl_LoanData[[#This Row],[Loan Amount]],0)</f>
        <v>0</v>
      </c>
      <c r="AN3574" s="14">
        <f>tbl_LoanData[[#This Row],[Amount Paid]]-(Q3574-X3574)</f>
        <v>278796.28000000003</v>
      </c>
      <c r="AO3574" s="14">
        <f>IF(tbl_LoanData[[#This Row],[Application Status]]="Approved",1,0)</f>
        <v>1</v>
      </c>
      <c r="AP3574" s="22" t="str">
        <f t="shared" ca="1" si="166"/>
        <v/>
      </c>
      <c r="AQ3574" s="22" t="str">
        <f t="shared" ca="1" si="167"/>
        <v/>
      </c>
    </row>
    <row r="3575" spans="1:43" ht="14.4" customHeight="1" x14ac:dyDescent="0.3">
      <c r="A3575" s="2" t="s">
        <v>4099</v>
      </c>
      <c r="B3575" s="2" t="s">
        <v>4100</v>
      </c>
      <c r="C3575" s="2" t="s">
        <v>393</v>
      </c>
      <c r="D3575" s="2" t="s">
        <v>91</v>
      </c>
      <c r="E3575" s="2" t="s">
        <v>101</v>
      </c>
      <c r="F3575" s="2">
        <v>52</v>
      </c>
      <c r="G3575" s="2" t="s">
        <v>83</v>
      </c>
      <c r="H3575" s="2" t="s">
        <v>285</v>
      </c>
      <c r="I3575" s="2" t="s">
        <v>55</v>
      </c>
      <c r="J3575" s="3">
        <v>45544</v>
      </c>
      <c r="K3575" s="3">
        <v>45554</v>
      </c>
      <c r="L3575" s="2" t="s">
        <v>37</v>
      </c>
      <c r="M3575" s="2" t="s">
        <v>260</v>
      </c>
      <c r="N3575" s="2" t="s">
        <v>261</v>
      </c>
      <c r="O3575" s="4">
        <v>208000</v>
      </c>
      <c r="P3575" s="4">
        <v>57900</v>
      </c>
      <c r="Q3575" s="4">
        <v>150100</v>
      </c>
      <c r="R3575" s="2">
        <v>48</v>
      </c>
      <c r="S3575" s="5">
        <v>7.95</v>
      </c>
      <c r="T3575" s="4">
        <v>4121.5</v>
      </c>
      <c r="U3575" s="2" t="s">
        <v>73</v>
      </c>
      <c r="V3575" s="2" t="s">
        <v>74</v>
      </c>
      <c r="W3575" s="4">
        <v>94794.5</v>
      </c>
      <c r="X3575" s="4">
        <v>103037.3</v>
      </c>
      <c r="Y3575" s="4">
        <v>197831.8</v>
      </c>
      <c r="Z3575" s="2">
        <v>0</v>
      </c>
      <c r="AA3575" s="2" t="s">
        <v>56</v>
      </c>
      <c r="AB3575" s="2" t="s">
        <v>15728</v>
      </c>
      <c r="AC3575" s="2" t="s">
        <v>121</v>
      </c>
      <c r="AD3575" s="2" t="s">
        <v>76</v>
      </c>
      <c r="AE3575" s="5">
        <v>72.16</v>
      </c>
      <c r="AF3575" s="2">
        <v>0</v>
      </c>
      <c r="AG3575" s="2" t="s">
        <v>77</v>
      </c>
      <c r="AH3575" s="2">
        <v>10</v>
      </c>
      <c r="AI3575" s="6" t="str">
        <f t="shared" si="165"/>
        <v>45-54</v>
      </c>
      <c r="AJ3575" s="11">
        <f>YEAR(tbl_LoanData[[#This Row],[Application Date]])</f>
        <v>2024</v>
      </c>
      <c r="AK3575" s="11" t="str">
        <f>TEXT(tbl_LoanData[[#This Row],[Application Date]],"MMMM")</f>
        <v>September</v>
      </c>
      <c r="AL3575" s="12">
        <f>DATE(YEAR(tbl_LoanData[[#This Row],[Application Date]]),MONTH(tbl_LoanData[[#This Row],[Application Date]]),1)</f>
        <v>45536</v>
      </c>
      <c r="AM3575" s="14">
        <f ca="1">IF(AND(tbl_LoanData[[#This Row],[Application Date]]&gt;=EOMONTH(TODAY(),-1)+1,tbl_LoanData[[#This Row],[Application Date]]&lt;=TODAY()),tbl_LoanData[[#This Row],[Loan Amount]],0)</f>
        <v>0</v>
      </c>
      <c r="AN3575" s="14">
        <f>tbl_LoanData[[#This Row],[Amount Paid]]-(Q3575-X3575)</f>
        <v>47731.8</v>
      </c>
      <c r="AO3575" s="14">
        <f>IF(tbl_LoanData[[#This Row],[Application Status]]="Approved",1,0)</f>
        <v>1</v>
      </c>
      <c r="AP3575" s="22" t="str">
        <f t="shared" ca="1" si="166"/>
        <v/>
      </c>
      <c r="AQ3575" s="22" t="str">
        <f t="shared" ca="1" si="167"/>
        <v/>
      </c>
    </row>
    <row r="3576" spans="1:43" ht="14.4" customHeight="1" x14ac:dyDescent="0.3">
      <c r="A3576" s="2" t="s">
        <v>4109</v>
      </c>
      <c r="B3576" s="2" t="s">
        <v>4110</v>
      </c>
      <c r="C3576" s="2" t="s">
        <v>758</v>
      </c>
      <c r="D3576" s="2" t="s">
        <v>204</v>
      </c>
      <c r="E3576" s="2" t="s">
        <v>68</v>
      </c>
      <c r="F3576" s="2">
        <v>38</v>
      </c>
      <c r="G3576" s="2" t="s">
        <v>83</v>
      </c>
      <c r="H3576" s="2" t="s">
        <v>205</v>
      </c>
      <c r="I3576" s="2" t="s">
        <v>49</v>
      </c>
      <c r="J3576" s="3">
        <v>45545</v>
      </c>
      <c r="K3576" s="3"/>
      <c r="L3576" s="2" t="s">
        <v>40</v>
      </c>
      <c r="M3576" s="2" t="s">
        <v>71</v>
      </c>
      <c r="N3576" s="2" t="s">
        <v>137</v>
      </c>
      <c r="O3576" s="4">
        <v>1363000</v>
      </c>
      <c r="P3576" s="4">
        <v>193400</v>
      </c>
      <c r="Q3576" s="4">
        <v>1169600</v>
      </c>
      <c r="R3576" s="2">
        <v>36</v>
      </c>
      <c r="S3576" s="5">
        <v>14.59</v>
      </c>
      <c r="T3576" s="4">
        <v>46709.279999999999</v>
      </c>
      <c r="U3576" s="2" t="s">
        <v>113</v>
      </c>
      <c r="V3576" s="2" t="s">
        <v>97</v>
      </c>
      <c r="W3576" s="4">
        <v>0</v>
      </c>
      <c r="X3576" s="4">
        <v>0</v>
      </c>
      <c r="Y3576" s="4">
        <v>1681533.92</v>
      </c>
      <c r="Z3576" s="2">
        <v>0</v>
      </c>
      <c r="AA3576" s="2" t="s">
        <v>97</v>
      </c>
      <c r="AB3576" s="2" t="s">
        <v>15727</v>
      </c>
      <c r="AC3576" s="2" t="s">
        <v>332</v>
      </c>
      <c r="AD3576" s="2" t="s">
        <v>76</v>
      </c>
      <c r="AE3576" s="5">
        <v>85.81</v>
      </c>
      <c r="AF3576" s="2">
        <v>0</v>
      </c>
      <c r="AG3576" s="2" t="s">
        <v>97</v>
      </c>
      <c r="AH3576" s="2"/>
      <c r="AI3576" s="6" t="str">
        <f t="shared" si="165"/>
        <v>35-44</v>
      </c>
      <c r="AJ3576" s="11">
        <f>YEAR(tbl_LoanData[[#This Row],[Application Date]])</f>
        <v>2024</v>
      </c>
      <c r="AK3576" s="11" t="str">
        <f>TEXT(tbl_LoanData[[#This Row],[Application Date]],"MMMM")</f>
        <v>September</v>
      </c>
      <c r="AL3576" s="12">
        <f>DATE(YEAR(tbl_LoanData[[#This Row],[Application Date]]),MONTH(tbl_LoanData[[#This Row],[Application Date]]),1)</f>
        <v>45536</v>
      </c>
      <c r="AM3576" s="14">
        <f ca="1">IF(AND(tbl_LoanData[[#This Row],[Application Date]]&gt;=EOMONTH(TODAY(),-1)+1,tbl_LoanData[[#This Row],[Application Date]]&lt;=TODAY()),tbl_LoanData[[#This Row],[Loan Amount]],0)</f>
        <v>0</v>
      </c>
      <c r="AN3576" s="14">
        <f>tbl_LoanData[[#This Row],[Amount Paid]]-(Q3576-X3576)</f>
        <v>-1169600</v>
      </c>
      <c r="AO3576" s="14">
        <f>IF(tbl_LoanData[[#This Row],[Application Status]]="Approved",1,0)</f>
        <v>0</v>
      </c>
      <c r="AP3576" s="22" t="str">
        <f t="shared" ca="1" si="166"/>
        <v/>
      </c>
      <c r="AQ3576" s="22" t="str">
        <f t="shared" ca="1" si="167"/>
        <v/>
      </c>
    </row>
    <row r="3577" spans="1:43" x14ac:dyDescent="0.3">
      <c r="A3577" s="2" t="s">
        <v>4227</v>
      </c>
      <c r="B3577" s="2" t="s">
        <v>4228</v>
      </c>
      <c r="C3577" s="2" t="s">
        <v>327</v>
      </c>
      <c r="D3577" s="2" t="s">
        <v>91</v>
      </c>
      <c r="E3577" s="2" t="s">
        <v>540</v>
      </c>
      <c r="F3577" s="2">
        <v>31</v>
      </c>
      <c r="G3577" s="2" t="s">
        <v>69</v>
      </c>
      <c r="H3577" s="2" t="s">
        <v>259</v>
      </c>
      <c r="I3577" s="2" t="s">
        <v>43</v>
      </c>
      <c r="J3577" s="3">
        <v>45558</v>
      </c>
      <c r="K3577" s="3">
        <v>45565</v>
      </c>
      <c r="L3577" s="2" t="s">
        <v>39</v>
      </c>
      <c r="M3577" s="2" t="s">
        <v>85</v>
      </c>
      <c r="N3577" s="2" t="s">
        <v>373</v>
      </c>
      <c r="O3577" s="4">
        <v>2119000</v>
      </c>
      <c r="P3577" s="4">
        <v>346700</v>
      </c>
      <c r="Q3577" s="4">
        <v>1772300</v>
      </c>
      <c r="R3577" s="2">
        <v>48</v>
      </c>
      <c r="S3577" s="5">
        <v>8.36</v>
      </c>
      <c r="T3577" s="4">
        <v>49269.94</v>
      </c>
      <c r="U3577" s="2" t="s">
        <v>73</v>
      </c>
      <c r="V3577" s="2" t="s">
        <v>74</v>
      </c>
      <c r="W3577" s="4">
        <v>1083938.68</v>
      </c>
      <c r="X3577" s="4">
        <v>1281018.44</v>
      </c>
      <c r="Y3577" s="4">
        <v>2364957.12</v>
      </c>
      <c r="Z3577" s="2">
        <v>0</v>
      </c>
      <c r="AA3577" s="2" t="s">
        <v>56</v>
      </c>
      <c r="AB3577" s="2" t="s">
        <v>15735</v>
      </c>
      <c r="AC3577" s="2" t="s">
        <v>332</v>
      </c>
      <c r="AD3577" s="2" t="s">
        <v>76</v>
      </c>
      <c r="AE3577" s="5">
        <v>83.64</v>
      </c>
      <c r="AF3577" s="2">
        <v>0</v>
      </c>
      <c r="AG3577" s="2" t="s">
        <v>77</v>
      </c>
      <c r="AH3577" s="2">
        <v>7</v>
      </c>
      <c r="AI3577" s="6" t="str">
        <f t="shared" si="165"/>
        <v>25-34</v>
      </c>
      <c r="AJ3577" s="11">
        <f>YEAR(tbl_LoanData[[#This Row],[Application Date]])</f>
        <v>2024</v>
      </c>
      <c r="AK3577" s="11" t="str">
        <f>TEXT(tbl_LoanData[[#This Row],[Application Date]],"MMMM")</f>
        <v>September</v>
      </c>
      <c r="AL3577" s="12">
        <f>DATE(YEAR(tbl_LoanData[[#This Row],[Application Date]]),MONTH(tbl_LoanData[[#This Row],[Application Date]]),1)</f>
        <v>45536</v>
      </c>
      <c r="AM3577" s="14">
        <f ca="1">IF(AND(tbl_LoanData[[#This Row],[Application Date]]&gt;=EOMONTH(TODAY(),-1)+1,tbl_LoanData[[#This Row],[Application Date]]&lt;=TODAY()),tbl_LoanData[[#This Row],[Loan Amount]],0)</f>
        <v>0</v>
      </c>
      <c r="AN3577" s="14">
        <f>tbl_LoanData[[#This Row],[Amount Paid]]-(Q3577-X3577)</f>
        <v>592657.11999999988</v>
      </c>
      <c r="AO3577" s="14">
        <f>IF(tbl_LoanData[[#This Row],[Application Status]]="Approved",1,0)</f>
        <v>1</v>
      </c>
      <c r="AP3577" s="22" t="str">
        <f t="shared" ca="1" si="166"/>
        <v/>
      </c>
      <c r="AQ3577" s="22" t="str">
        <f t="shared" ca="1" si="167"/>
        <v/>
      </c>
    </row>
    <row r="3578" spans="1:43" ht="14.4" customHeight="1" x14ac:dyDescent="0.3">
      <c r="A3578" s="2" t="s">
        <v>4471</v>
      </c>
      <c r="B3578" s="2" t="s">
        <v>4472</v>
      </c>
      <c r="C3578" s="2" t="s">
        <v>338</v>
      </c>
      <c r="D3578" s="2" t="s">
        <v>117</v>
      </c>
      <c r="E3578" s="2" t="s">
        <v>92</v>
      </c>
      <c r="F3578" s="2">
        <v>36</v>
      </c>
      <c r="G3578" s="2" t="s">
        <v>83</v>
      </c>
      <c r="H3578" s="2" t="s">
        <v>93</v>
      </c>
      <c r="I3578" s="2" t="s">
        <v>50</v>
      </c>
      <c r="J3578" s="3">
        <v>45538</v>
      </c>
      <c r="K3578" s="3"/>
      <c r="L3578" s="2" t="s">
        <v>40</v>
      </c>
      <c r="M3578" s="2" t="s">
        <v>71</v>
      </c>
      <c r="N3578" s="2" t="s">
        <v>137</v>
      </c>
      <c r="O3578" s="4">
        <v>1149000</v>
      </c>
      <c r="P3578" s="4">
        <v>195300</v>
      </c>
      <c r="Q3578" s="4">
        <v>953700</v>
      </c>
      <c r="R3578" s="2">
        <v>36</v>
      </c>
      <c r="S3578" s="5">
        <v>14.16</v>
      </c>
      <c r="T3578" s="4">
        <v>37745.33</v>
      </c>
      <c r="U3578" s="2" t="s">
        <v>113</v>
      </c>
      <c r="V3578" s="2" t="s">
        <v>97</v>
      </c>
      <c r="W3578" s="4">
        <v>0</v>
      </c>
      <c r="X3578" s="4">
        <v>0</v>
      </c>
      <c r="Y3578" s="4">
        <v>1358831.76</v>
      </c>
      <c r="Z3578" s="2">
        <v>0</v>
      </c>
      <c r="AA3578" s="2" t="s">
        <v>97</v>
      </c>
      <c r="AB3578" s="2" t="s">
        <v>15728</v>
      </c>
      <c r="AC3578" s="2" t="s">
        <v>75</v>
      </c>
      <c r="AD3578" s="2" t="s">
        <v>76</v>
      </c>
      <c r="AE3578" s="5">
        <v>83</v>
      </c>
      <c r="AF3578" s="2">
        <v>0</v>
      </c>
      <c r="AG3578" s="2" t="s">
        <v>97</v>
      </c>
      <c r="AH3578" s="2"/>
      <c r="AI3578" s="6" t="str">
        <f t="shared" si="165"/>
        <v>35-44</v>
      </c>
      <c r="AJ3578" s="11">
        <f>YEAR(tbl_LoanData[[#This Row],[Application Date]])</f>
        <v>2024</v>
      </c>
      <c r="AK3578" s="11" t="str">
        <f>TEXT(tbl_LoanData[[#This Row],[Application Date]],"MMMM")</f>
        <v>September</v>
      </c>
      <c r="AL3578" s="12">
        <f>DATE(YEAR(tbl_LoanData[[#This Row],[Application Date]]),MONTH(tbl_LoanData[[#This Row],[Application Date]]),1)</f>
        <v>45536</v>
      </c>
      <c r="AM3578" s="14">
        <f ca="1">IF(AND(tbl_LoanData[[#This Row],[Application Date]]&gt;=EOMONTH(TODAY(),-1)+1,tbl_LoanData[[#This Row],[Application Date]]&lt;=TODAY()),tbl_LoanData[[#This Row],[Loan Amount]],0)</f>
        <v>0</v>
      </c>
      <c r="AN3578" s="14">
        <f>tbl_LoanData[[#This Row],[Amount Paid]]-(Q3578-X3578)</f>
        <v>-953700</v>
      </c>
      <c r="AO3578" s="14">
        <f>IF(tbl_LoanData[[#This Row],[Application Status]]="Approved",1,0)</f>
        <v>0</v>
      </c>
      <c r="AP3578" s="22" t="str">
        <f t="shared" ca="1" si="166"/>
        <v/>
      </c>
      <c r="AQ3578" s="22" t="str">
        <f t="shared" ca="1" si="167"/>
        <v/>
      </c>
    </row>
    <row r="3579" spans="1:43" x14ac:dyDescent="0.3">
      <c r="A3579" s="2" t="s">
        <v>4545</v>
      </c>
      <c r="B3579" s="2" t="s">
        <v>4546</v>
      </c>
      <c r="C3579" s="2" t="s">
        <v>338</v>
      </c>
      <c r="D3579" s="2" t="s">
        <v>209</v>
      </c>
      <c r="E3579" s="2" t="s">
        <v>67</v>
      </c>
      <c r="F3579" s="2">
        <v>54</v>
      </c>
      <c r="G3579" s="2" t="s">
        <v>83</v>
      </c>
      <c r="H3579" s="2" t="s">
        <v>228</v>
      </c>
      <c r="I3579" s="2" t="s">
        <v>43</v>
      </c>
      <c r="J3579" s="3">
        <v>45552</v>
      </c>
      <c r="K3579" s="3"/>
      <c r="L3579" s="2" t="s">
        <v>36</v>
      </c>
      <c r="M3579" s="2" t="s">
        <v>85</v>
      </c>
      <c r="N3579" s="2" t="s">
        <v>624</v>
      </c>
      <c r="O3579" s="4">
        <v>806000</v>
      </c>
      <c r="P3579" s="4">
        <v>173300</v>
      </c>
      <c r="Q3579" s="4">
        <v>632700</v>
      </c>
      <c r="R3579" s="2">
        <v>24</v>
      </c>
      <c r="S3579" s="5">
        <v>11.77</v>
      </c>
      <c r="T3579" s="4">
        <v>32568.23</v>
      </c>
      <c r="U3579" s="2" t="s">
        <v>113</v>
      </c>
      <c r="V3579" s="2" t="s">
        <v>97</v>
      </c>
      <c r="W3579" s="4">
        <v>0</v>
      </c>
      <c r="X3579" s="4">
        <v>0</v>
      </c>
      <c r="Y3579" s="4">
        <v>781637.58</v>
      </c>
      <c r="Z3579" s="2">
        <v>0</v>
      </c>
      <c r="AA3579" s="2" t="s">
        <v>97</v>
      </c>
      <c r="AB3579" s="2" t="s">
        <v>15736</v>
      </c>
      <c r="AC3579" s="2" t="s">
        <v>75</v>
      </c>
      <c r="AD3579" s="2" t="s">
        <v>76</v>
      </c>
      <c r="AE3579" s="5">
        <v>78.5</v>
      </c>
      <c r="AF3579" s="2">
        <v>0</v>
      </c>
      <c r="AG3579" s="2" t="s">
        <v>97</v>
      </c>
      <c r="AH3579" s="2"/>
      <c r="AI3579" s="6" t="str">
        <f t="shared" si="165"/>
        <v>45-54</v>
      </c>
      <c r="AJ3579" s="11">
        <f>YEAR(tbl_LoanData[[#This Row],[Application Date]])</f>
        <v>2024</v>
      </c>
      <c r="AK3579" s="11" t="str">
        <f>TEXT(tbl_LoanData[[#This Row],[Application Date]],"MMMM")</f>
        <v>September</v>
      </c>
      <c r="AL3579" s="12">
        <f>DATE(YEAR(tbl_LoanData[[#This Row],[Application Date]]),MONTH(tbl_LoanData[[#This Row],[Application Date]]),1)</f>
        <v>45536</v>
      </c>
      <c r="AM3579" s="14">
        <f ca="1">IF(AND(tbl_LoanData[[#This Row],[Application Date]]&gt;=EOMONTH(TODAY(),-1)+1,tbl_LoanData[[#This Row],[Application Date]]&lt;=TODAY()),tbl_LoanData[[#This Row],[Loan Amount]],0)</f>
        <v>0</v>
      </c>
      <c r="AN3579" s="14">
        <f>tbl_LoanData[[#This Row],[Amount Paid]]-(Q3579-X3579)</f>
        <v>-632700</v>
      </c>
      <c r="AO3579" s="14">
        <f>IF(tbl_LoanData[[#This Row],[Application Status]]="Approved",1,0)</f>
        <v>0</v>
      </c>
      <c r="AP3579" s="22" t="str">
        <f t="shared" ca="1" si="166"/>
        <v/>
      </c>
      <c r="AQ3579" s="22" t="str">
        <f t="shared" ca="1" si="167"/>
        <v/>
      </c>
    </row>
    <row r="3580" spans="1:43" x14ac:dyDescent="0.3">
      <c r="A3580" s="2" t="s">
        <v>4721</v>
      </c>
      <c r="B3580" s="2" t="s">
        <v>4722</v>
      </c>
      <c r="C3580" s="2" t="s">
        <v>142</v>
      </c>
      <c r="D3580" s="2" t="s">
        <v>142</v>
      </c>
      <c r="E3580" s="2" t="s">
        <v>540</v>
      </c>
      <c r="F3580" s="2">
        <v>34</v>
      </c>
      <c r="G3580" s="2" t="s">
        <v>83</v>
      </c>
      <c r="H3580" s="2" t="s">
        <v>177</v>
      </c>
      <c r="I3580" s="2" t="s">
        <v>43</v>
      </c>
      <c r="J3580" s="3">
        <v>45550</v>
      </c>
      <c r="K3580" s="3"/>
      <c r="L3580" s="2" t="s">
        <v>40</v>
      </c>
      <c r="M3580" s="2" t="s">
        <v>94</v>
      </c>
      <c r="N3580" s="2" t="s">
        <v>95</v>
      </c>
      <c r="O3580" s="4">
        <v>810000</v>
      </c>
      <c r="P3580" s="4">
        <v>135700</v>
      </c>
      <c r="Q3580" s="4">
        <v>674300</v>
      </c>
      <c r="R3580" s="2">
        <v>36</v>
      </c>
      <c r="S3580" s="5">
        <v>10.65</v>
      </c>
      <c r="T3580" s="4">
        <v>24714.97</v>
      </c>
      <c r="U3580" s="2" t="s">
        <v>96</v>
      </c>
      <c r="V3580" s="2" t="s">
        <v>97</v>
      </c>
      <c r="W3580" s="4">
        <v>0</v>
      </c>
      <c r="X3580" s="4">
        <v>0</v>
      </c>
      <c r="Y3580" s="4">
        <v>889738.85</v>
      </c>
      <c r="Z3580" s="2">
        <v>0</v>
      </c>
      <c r="AA3580" s="2" t="s">
        <v>97</v>
      </c>
      <c r="AB3580" s="2" t="s">
        <v>15734</v>
      </c>
      <c r="AC3580" s="2" t="s">
        <v>121</v>
      </c>
      <c r="AD3580" s="2" t="s">
        <v>76</v>
      </c>
      <c r="AE3580" s="5">
        <v>83.25</v>
      </c>
      <c r="AF3580" s="2">
        <v>0</v>
      </c>
      <c r="AG3580" s="2" t="s">
        <v>97</v>
      </c>
      <c r="AH3580" s="2"/>
      <c r="AI3580" s="6" t="str">
        <f t="shared" si="165"/>
        <v>25-34</v>
      </c>
      <c r="AJ3580" s="11">
        <f>YEAR(tbl_LoanData[[#This Row],[Application Date]])</f>
        <v>2024</v>
      </c>
      <c r="AK3580" s="11" t="str">
        <f>TEXT(tbl_LoanData[[#This Row],[Application Date]],"MMMM")</f>
        <v>September</v>
      </c>
      <c r="AL3580" s="12">
        <f>DATE(YEAR(tbl_LoanData[[#This Row],[Application Date]]),MONTH(tbl_LoanData[[#This Row],[Application Date]]),1)</f>
        <v>45536</v>
      </c>
      <c r="AM3580" s="14">
        <f ca="1">IF(AND(tbl_LoanData[[#This Row],[Application Date]]&gt;=EOMONTH(TODAY(),-1)+1,tbl_LoanData[[#This Row],[Application Date]]&lt;=TODAY()),tbl_LoanData[[#This Row],[Loan Amount]],0)</f>
        <v>0</v>
      </c>
      <c r="AN3580" s="14">
        <f>tbl_LoanData[[#This Row],[Amount Paid]]-(Q3580-X3580)</f>
        <v>-674300</v>
      </c>
      <c r="AO3580" s="14">
        <f>IF(tbl_LoanData[[#This Row],[Application Status]]="Approved",1,0)</f>
        <v>0</v>
      </c>
      <c r="AP3580" s="22" t="str">
        <f t="shared" ca="1" si="166"/>
        <v/>
      </c>
      <c r="AQ3580" s="22" t="str">
        <f t="shared" ca="1" si="167"/>
        <v/>
      </c>
    </row>
    <row r="3581" spans="1:43" ht="14.4" customHeight="1" x14ac:dyDescent="0.3">
      <c r="A3581" s="2" t="s">
        <v>4959</v>
      </c>
      <c r="B3581" s="2" t="s">
        <v>4960</v>
      </c>
      <c r="C3581" s="2" t="s">
        <v>840</v>
      </c>
      <c r="D3581" s="2" t="s">
        <v>117</v>
      </c>
      <c r="E3581" s="2" t="s">
        <v>255</v>
      </c>
      <c r="F3581" s="2">
        <v>30</v>
      </c>
      <c r="G3581" s="2" t="s">
        <v>83</v>
      </c>
      <c r="H3581" s="2" t="s">
        <v>233</v>
      </c>
      <c r="I3581" s="2" t="s">
        <v>46</v>
      </c>
      <c r="J3581" s="3">
        <v>45553</v>
      </c>
      <c r="K3581" s="3">
        <v>45570</v>
      </c>
      <c r="L3581" s="2" t="s">
        <v>39</v>
      </c>
      <c r="M3581" s="2" t="s">
        <v>94</v>
      </c>
      <c r="N3581" s="2" t="s">
        <v>418</v>
      </c>
      <c r="O3581" s="4">
        <v>1415000</v>
      </c>
      <c r="P3581" s="4">
        <v>143200</v>
      </c>
      <c r="Q3581" s="4">
        <v>1271800</v>
      </c>
      <c r="R3581" s="2">
        <v>48</v>
      </c>
      <c r="S3581" s="5">
        <v>11.45</v>
      </c>
      <c r="T3581" s="4">
        <v>38630.92</v>
      </c>
      <c r="U3581" s="2" t="s">
        <v>73</v>
      </c>
      <c r="V3581" s="2" t="s">
        <v>74</v>
      </c>
      <c r="W3581" s="4">
        <v>849880.24</v>
      </c>
      <c r="X3581" s="4">
        <v>1004404.16</v>
      </c>
      <c r="Y3581" s="4">
        <v>1854284.4</v>
      </c>
      <c r="Z3581" s="2">
        <v>0</v>
      </c>
      <c r="AA3581" s="2" t="s">
        <v>56</v>
      </c>
      <c r="AB3581" s="2" t="s">
        <v>15730</v>
      </c>
      <c r="AC3581" s="2" t="s">
        <v>146</v>
      </c>
      <c r="AD3581" s="2" t="s">
        <v>76</v>
      </c>
      <c r="AE3581" s="5">
        <v>89.88</v>
      </c>
      <c r="AF3581" s="2">
        <v>0</v>
      </c>
      <c r="AG3581" s="2" t="s">
        <v>77</v>
      </c>
      <c r="AH3581" s="2">
        <v>17</v>
      </c>
      <c r="AI3581" s="6" t="str">
        <f t="shared" si="165"/>
        <v>25-34</v>
      </c>
      <c r="AJ3581" s="11">
        <f>YEAR(tbl_LoanData[[#This Row],[Application Date]])</f>
        <v>2024</v>
      </c>
      <c r="AK3581" s="11" t="str">
        <f>TEXT(tbl_LoanData[[#This Row],[Application Date]],"MMMM")</f>
        <v>September</v>
      </c>
      <c r="AL3581" s="12">
        <f>DATE(YEAR(tbl_LoanData[[#This Row],[Application Date]]),MONTH(tbl_LoanData[[#This Row],[Application Date]]),1)</f>
        <v>45536</v>
      </c>
      <c r="AM3581" s="14">
        <f ca="1">IF(AND(tbl_LoanData[[#This Row],[Application Date]]&gt;=EOMONTH(TODAY(),-1)+1,tbl_LoanData[[#This Row],[Application Date]]&lt;=TODAY()),tbl_LoanData[[#This Row],[Loan Amount]],0)</f>
        <v>0</v>
      </c>
      <c r="AN3581" s="14">
        <f>tbl_LoanData[[#This Row],[Amount Paid]]-(Q3581-X3581)</f>
        <v>582484.4</v>
      </c>
      <c r="AO3581" s="14">
        <f>IF(tbl_LoanData[[#This Row],[Application Status]]="Approved",1,0)</f>
        <v>1</v>
      </c>
      <c r="AP3581" s="22" t="str">
        <f t="shared" ca="1" si="166"/>
        <v/>
      </c>
      <c r="AQ3581" s="22" t="str">
        <f t="shared" ca="1" si="167"/>
        <v/>
      </c>
    </row>
    <row r="3582" spans="1:43" ht="14.4" customHeight="1" x14ac:dyDescent="0.3">
      <c r="A3582" s="2" t="s">
        <v>5107</v>
      </c>
      <c r="B3582" s="2" t="s">
        <v>5108</v>
      </c>
      <c r="C3582" s="2" t="s">
        <v>949</v>
      </c>
      <c r="D3582" s="2" t="s">
        <v>81</v>
      </c>
      <c r="E3582" s="2" t="s">
        <v>150</v>
      </c>
      <c r="F3582" s="2">
        <v>23</v>
      </c>
      <c r="G3582" s="2" t="s">
        <v>83</v>
      </c>
      <c r="H3582" s="2" t="s">
        <v>244</v>
      </c>
      <c r="I3582" s="2" t="s">
        <v>48</v>
      </c>
      <c r="J3582" s="3">
        <v>45562</v>
      </c>
      <c r="K3582" s="3">
        <v>45579</v>
      </c>
      <c r="L3582" s="2" t="s">
        <v>40</v>
      </c>
      <c r="M3582" s="2" t="s">
        <v>85</v>
      </c>
      <c r="N3582" s="2" t="s">
        <v>270</v>
      </c>
      <c r="O3582" s="4">
        <v>1302000</v>
      </c>
      <c r="P3582" s="4">
        <v>459700</v>
      </c>
      <c r="Q3582" s="4">
        <v>842300</v>
      </c>
      <c r="R3582" s="2">
        <v>36</v>
      </c>
      <c r="S3582" s="5">
        <v>13.21</v>
      </c>
      <c r="T3582" s="4">
        <v>32669.54</v>
      </c>
      <c r="U3582" s="2" t="s">
        <v>73</v>
      </c>
      <c r="V3582" s="2" t="s">
        <v>74</v>
      </c>
      <c r="W3582" s="4">
        <v>718729.88</v>
      </c>
      <c r="X3582" s="4">
        <v>457373.61</v>
      </c>
      <c r="Y3582" s="4">
        <v>1176103.49</v>
      </c>
      <c r="Z3582" s="2">
        <v>0</v>
      </c>
      <c r="AA3582" s="2" t="s">
        <v>56</v>
      </c>
      <c r="AB3582" s="2" t="s">
        <v>15732</v>
      </c>
      <c r="AC3582" s="2" t="s">
        <v>106</v>
      </c>
      <c r="AD3582" s="2" t="s">
        <v>76</v>
      </c>
      <c r="AE3582" s="5">
        <v>64.69</v>
      </c>
      <c r="AF3582" s="2">
        <v>0</v>
      </c>
      <c r="AG3582" s="2" t="s">
        <v>77</v>
      </c>
      <c r="AH3582" s="2">
        <v>17</v>
      </c>
      <c r="AI3582" s="6" t="str">
        <f t="shared" si="165"/>
        <v>18-24</v>
      </c>
      <c r="AJ3582" s="11">
        <f>YEAR(tbl_LoanData[[#This Row],[Application Date]])</f>
        <v>2024</v>
      </c>
      <c r="AK3582" s="11" t="str">
        <f>TEXT(tbl_LoanData[[#This Row],[Application Date]],"MMMM")</f>
        <v>September</v>
      </c>
      <c r="AL3582" s="12">
        <f>DATE(YEAR(tbl_LoanData[[#This Row],[Application Date]]),MONTH(tbl_LoanData[[#This Row],[Application Date]]),1)</f>
        <v>45536</v>
      </c>
      <c r="AM3582" s="14">
        <f ca="1">IF(AND(tbl_LoanData[[#This Row],[Application Date]]&gt;=EOMONTH(TODAY(),-1)+1,tbl_LoanData[[#This Row],[Application Date]]&lt;=TODAY()),tbl_LoanData[[#This Row],[Loan Amount]],0)</f>
        <v>0</v>
      </c>
      <c r="AN3582" s="14">
        <f>tbl_LoanData[[#This Row],[Amount Paid]]-(Q3582-X3582)</f>
        <v>333803.49</v>
      </c>
      <c r="AO3582" s="14">
        <f>IF(tbl_LoanData[[#This Row],[Application Status]]="Approved",1,0)</f>
        <v>1</v>
      </c>
      <c r="AP3582" s="22" t="str">
        <f t="shared" ca="1" si="166"/>
        <v/>
      </c>
      <c r="AQ3582" s="22" t="str">
        <f t="shared" ca="1" si="167"/>
        <v/>
      </c>
    </row>
    <row r="3583" spans="1:43" x14ac:dyDescent="0.3">
      <c r="A3583" s="2" t="s">
        <v>5109</v>
      </c>
      <c r="B3583" s="2" t="s">
        <v>5110</v>
      </c>
      <c r="C3583" s="2" t="s">
        <v>203</v>
      </c>
      <c r="D3583" s="2" t="s">
        <v>176</v>
      </c>
      <c r="E3583" s="2" t="s">
        <v>406</v>
      </c>
      <c r="F3583" s="2">
        <v>50</v>
      </c>
      <c r="G3583" s="2" t="s">
        <v>69</v>
      </c>
      <c r="H3583" s="2" t="s">
        <v>318</v>
      </c>
      <c r="I3583" s="2" t="s">
        <v>42</v>
      </c>
      <c r="J3583" s="3">
        <v>45555</v>
      </c>
      <c r="K3583" s="3">
        <v>45557</v>
      </c>
      <c r="L3583" s="2" t="s">
        <v>38</v>
      </c>
      <c r="M3583" s="2" t="s">
        <v>111</v>
      </c>
      <c r="N3583" s="2" t="s">
        <v>112</v>
      </c>
      <c r="O3583" s="4">
        <v>1326000</v>
      </c>
      <c r="P3583" s="4">
        <v>137800</v>
      </c>
      <c r="Q3583" s="4">
        <v>1188200</v>
      </c>
      <c r="R3583" s="2">
        <v>12</v>
      </c>
      <c r="S3583" s="5">
        <v>7.76</v>
      </c>
      <c r="T3583" s="4">
        <v>106700.36</v>
      </c>
      <c r="U3583" s="2" t="s">
        <v>73</v>
      </c>
      <c r="V3583" s="2" t="s">
        <v>33</v>
      </c>
      <c r="W3583" s="4">
        <v>1280404.32</v>
      </c>
      <c r="X3583" s="4">
        <v>0</v>
      </c>
      <c r="Y3583" s="4">
        <v>1280404.32</v>
      </c>
      <c r="Z3583" s="2">
        <v>0</v>
      </c>
      <c r="AA3583" s="2" t="s">
        <v>56</v>
      </c>
      <c r="AB3583" s="2" t="s">
        <v>15729</v>
      </c>
      <c r="AC3583" s="2" t="s">
        <v>121</v>
      </c>
      <c r="AD3583" s="2" t="s">
        <v>76</v>
      </c>
      <c r="AE3583" s="5">
        <v>89.61</v>
      </c>
      <c r="AF3583" s="2">
        <v>0</v>
      </c>
      <c r="AG3583" s="2" t="s">
        <v>77</v>
      </c>
      <c r="AH3583" s="2">
        <v>2</v>
      </c>
      <c r="AI3583" s="6" t="str">
        <f t="shared" si="165"/>
        <v>45-54</v>
      </c>
      <c r="AJ3583" s="11">
        <f>YEAR(tbl_LoanData[[#This Row],[Application Date]])</f>
        <v>2024</v>
      </c>
      <c r="AK3583" s="11" t="str">
        <f>TEXT(tbl_LoanData[[#This Row],[Application Date]],"MMMM")</f>
        <v>September</v>
      </c>
      <c r="AL3583" s="12">
        <f>DATE(YEAR(tbl_LoanData[[#This Row],[Application Date]]),MONTH(tbl_LoanData[[#This Row],[Application Date]]),1)</f>
        <v>45536</v>
      </c>
      <c r="AM3583" s="14">
        <f ca="1">IF(AND(tbl_LoanData[[#This Row],[Application Date]]&gt;=EOMONTH(TODAY(),-1)+1,tbl_LoanData[[#This Row],[Application Date]]&lt;=TODAY()),tbl_LoanData[[#This Row],[Loan Amount]],0)</f>
        <v>0</v>
      </c>
      <c r="AN3583" s="14">
        <f>tbl_LoanData[[#This Row],[Amount Paid]]-(Q3583-X3583)</f>
        <v>92204.320000000065</v>
      </c>
      <c r="AO3583" s="14">
        <f>IF(tbl_LoanData[[#This Row],[Application Status]]="Approved",1,0)</f>
        <v>1</v>
      </c>
      <c r="AP3583" s="22" t="str">
        <f t="shared" ca="1" si="166"/>
        <v/>
      </c>
      <c r="AQ3583" s="22" t="str">
        <f t="shared" ca="1" si="167"/>
        <v/>
      </c>
    </row>
    <row r="3584" spans="1:43" ht="14.4" customHeight="1" x14ac:dyDescent="0.3">
      <c r="A3584" s="2" t="s">
        <v>5165</v>
      </c>
      <c r="B3584" s="2" t="s">
        <v>5166</v>
      </c>
      <c r="C3584" s="2" t="s">
        <v>322</v>
      </c>
      <c r="D3584" s="2" t="s">
        <v>268</v>
      </c>
      <c r="E3584" s="2" t="s">
        <v>142</v>
      </c>
      <c r="F3584" s="2">
        <v>53</v>
      </c>
      <c r="G3584" s="2" t="s">
        <v>83</v>
      </c>
      <c r="H3584" s="2" t="s">
        <v>70</v>
      </c>
      <c r="I3584" s="2" t="s">
        <v>50</v>
      </c>
      <c r="J3584" s="3">
        <v>45551</v>
      </c>
      <c r="K3584" s="3">
        <v>45558</v>
      </c>
      <c r="L3584" s="2" t="s">
        <v>40</v>
      </c>
      <c r="M3584" s="2" t="s">
        <v>94</v>
      </c>
      <c r="N3584" s="2" t="s">
        <v>4</v>
      </c>
      <c r="O3584" s="4">
        <v>1016000</v>
      </c>
      <c r="P3584" s="4">
        <v>215800</v>
      </c>
      <c r="Q3584" s="4">
        <v>800200</v>
      </c>
      <c r="R3584" s="2">
        <v>36</v>
      </c>
      <c r="S3584" s="5">
        <v>9.94</v>
      </c>
      <c r="T3584" s="4">
        <v>28856.1</v>
      </c>
      <c r="U3584" s="2" t="s">
        <v>73</v>
      </c>
      <c r="V3584" s="2" t="s">
        <v>74</v>
      </c>
      <c r="W3584" s="4">
        <v>663690.30000000005</v>
      </c>
      <c r="X3584" s="4">
        <v>375129.34</v>
      </c>
      <c r="Y3584" s="4">
        <v>1038819.64</v>
      </c>
      <c r="Z3584" s="2">
        <v>0</v>
      </c>
      <c r="AA3584" s="2" t="s">
        <v>56</v>
      </c>
      <c r="AB3584" s="2" t="s">
        <v>15729</v>
      </c>
      <c r="AC3584" s="2" t="s">
        <v>121</v>
      </c>
      <c r="AD3584" s="2" t="s">
        <v>76</v>
      </c>
      <c r="AE3584" s="5">
        <v>78.760000000000005</v>
      </c>
      <c r="AF3584" s="2">
        <v>0</v>
      </c>
      <c r="AG3584" s="2" t="s">
        <v>77</v>
      </c>
      <c r="AH3584" s="2">
        <v>7</v>
      </c>
      <c r="AI3584" s="6" t="str">
        <f t="shared" si="165"/>
        <v>45-54</v>
      </c>
      <c r="AJ3584" s="11">
        <f>YEAR(tbl_LoanData[[#This Row],[Application Date]])</f>
        <v>2024</v>
      </c>
      <c r="AK3584" s="11" t="str">
        <f>TEXT(tbl_LoanData[[#This Row],[Application Date]],"MMMM")</f>
        <v>September</v>
      </c>
      <c r="AL3584" s="12">
        <f>DATE(YEAR(tbl_LoanData[[#This Row],[Application Date]]),MONTH(tbl_LoanData[[#This Row],[Application Date]]),1)</f>
        <v>45536</v>
      </c>
      <c r="AM3584" s="14">
        <f ca="1">IF(AND(tbl_LoanData[[#This Row],[Application Date]]&gt;=EOMONTH(TODAY(),-1)+1,tbl_LoanData[[#This Row],[Application Date]]&lt;=TODAY()),tbl_LoanData[[#This Row],[Loan Amount]],0)</f>
        <v>0</v>
      </c>
      <c r="AN3584" s="14">
        <f>tbl_LoanData[[#This Row],[Amount Paid]]-(Q3584-X3584)</f>
        <v>238619.64000000007</v>
      </c>
      <c r="AO3584" s="14">
        <f>IF(tbl_LoanData[[#This Row],[Application Status]]="Approved",1,0)</f>
        <v>1</v>
      </c>
      <c r="AP3584" s="22" t="str">
        <f t="shared" ca="1" si="166"/>
        <v/>
      </c>
      <c r="AQ3584" s="22" t="str">
        <f t="shared" ca="1" si="167"/>
        <v/>
      </c>
    </row>
    <row r="3585" spans="1:43" ht="14.4" customHeight="1" x14ac:dyDescent="0.3">
      <c r="A3585" s="2" t="s">
        <v>5337</v>
      </c>
      <c r="B3585" s="2" t="s">
        <v>5338</v>
      </c>
      <c r="C3585" s="2" t="s">
        <v>687</v>
      </c>
      <c r="D3585" s="2" t="s">
        <v>134</v>
      </c>
      <c r="E3585" s="2" t="s">
        <v>284</v>
      </c>
      <c r="F3585" s="2">
        <v>65</v>
      </c>
      <c r="G3585" s="2" t="s">
        <v>83</v>
      </c>
      <c r="H3585" s="2" t="s">
        <v>217</v>
      </c>
      <c r="I3585" s="2" t="s">
        <v>46</v>
      </c>
      <c r="J3585" s="3">
        <v>45547</v>
      </c>
      <c r="K3585" s="3">
        <v>45554</v>
      </c>
      <c r="L3585" s="2" t="s">
        <v>37</v>
      </c>
      <c r="M3585" s="2" t="s">
        <v>104</v>
      </c>
      <c r="N3585" s="2" t="s">
        <v>286</v>
      </c>
      <c r="O3585" s="4">
        <v>79000</v>
      </c>
      <c r="P3585" s="4">
        <v>9900</v>
      </c>
      <c r="Q3585" s="4">
        <v>69100</v>
      </c>
      <c r="R3585" s="2">
        <v>48</v>
      </c>
      <c r="S3585" s="5">
        <v>7.02</v>
      </c>
      <c r="T3585" s="4">
        <v>1843.82</v>
      </c>
      <c r="U3585" s="2" t="s">
        <v>73</v>
      </c>
      <c r="V3585" s="2" t="s">
        <v>74</v>
      </c>
      <c r="W3585" s="4">
        <v>42407.86</v>
      </c>
      <c r="X3585" s="4">
        <v>46095.42</v>
      </c>
      <c r="Y3585" s="4">
        <v>88503.28</v>
      </c>
      <c r="Z3585" s="2">
        <v>0</v>
      </c>
      <c r="AA3585" s="2" t="s">
        <v>56</v>
      </c>
      <c r="AB3585" s="2" t="s">
        <v>15731</v>
      </c>
      <c r="AC3585" s="2" t="s">
        <v>213</v>
      </c>
      <c r="AD3585" s="2" t="s">
        <v>76</v>
      </c>
      <c r="AE3585" s="5">
        <v>87.47</v>
      </c>
      <c r="AF3585" s="2">
        <v>0</v>
      </c>
      <c r="AG3585" s="2" t="s">
        <v>77</v>
      </c>
      <c r="AH3585" s="2">
        <v>7</v>
      </c>
      <c r="AI3585" s="6" t="str">
        <f t="shared" si="165"/>
        <v>65+</v>
      </c>
      <c r="AJ3585" s="11">
        <f>YEAR(tbl_LoanData[[#This Row],[Application Date]])</f>
        <v>2024</v>
      </c>
      <c r="AK3585" s="11" t="str">
        <f>TEXT(tbl_LoanData[[#This Row],[Application Date]],"MMMM")</f>
        <v>September</v>
      </c>
      <c r="AL3585" s="12">
        <f>DATE(YEAR(tbl_LoanData[[#This Row],[Application Date]]),MONTH(tbl_LoanData[[#This Row],[Application Date]]),1)</f>
        <v>45536</v>
      </c>
      <c r="AM3585" s="14">
        <f ca="1">IF(AND(tbl_LoanData[[#This Row],[Application Date]]&gt;=EOMONTH(TODAY(),-1)+1,tbl_LoanData[[#This Row],[Application Date]]&lt;=TODAY()),tbl_LoanData[[#This Row],[Loan Amount]],0)</f>
        <v>0</v>
      </c>
      <c r="AN3585" s="14">
        <f>tbl_LoanData[[#This Row],[Amount Paid]]-(Q3585-X3585)</f>
        <v>19403.28</v>
      </c>
      <c r="AO3585" s="14">
        <f>IF(tbl_LoanData[[#This Row],[Application Status]]="Approved",1,0)</f>
        <v>1</v>
      </c>
      <c r="AP3585" s="22" t="str">
        <f t="shared" ca="1" si="166"/>
        <v/>
      </c>
      <c r="AQ3585" s="22" t="str">
        <f t="shared" ca="1" si="167"/>
        <v/>
      </c>
    </row>
    <row r="3586" spans="1:43" ht="14.4" customHeight="1" x14ac:dyDescent="0.3">
      <c r="A3586" s="2" t="s">
        <v>5355</v>
      </c>
      <c r="B3586" s="2" t="s">
        <v>5356</v>
      </c>
      <c r="C3586" s="2" t="s">
        <v>464</v>
      </c>
      <c r="D3586" s="2" t="s">
        <v>209</v>
      </c>
      <c r="E3586" s="2" t="s">
        <v>125</v>
      </c>
      <c r="F3586" s="2">
        <v>49</v>
      </c>
      <c r="G3586" s="2" t="s">
        <v>83</v>
      </c>
      <c r="H3586" s="2" t="s">
        <v>543</v>
      </c>
      <c r="I3586" s="2" t="s">
        <v>45</v>
      </c>
      <c r="J3586" s="3">
        <v>45559</v>
      </c>
      <c r="K3586" s="3">
        <v>45576</v>
      </c>
      <c r="L3586" s="2" t="s">
        <v>37</v>
      </c>
      <c r="M3586" s="2" t="s">
        <v>104</v>
      </c>
      <c r="N3586" s="2" t="s">
        <v>192</v>
      </c>
      <c r="O3586" s="4">
        <v>144000</v>
      </c>
      <c r="P3586" s="4">
        <v>17900</v>
      </c>
      <c r="Q3586" s="4">
        <v>126100</v>
      </c>
      <c r="R3586" s="2">
        <v>24</v>
      </c>
      <c r="S3586" s="5">
        <v>7.98</v>
      </c>
      <c r="T3586" s="4">
        <v>6092.73</v>
      </c>
      <c r="U3586" s="2" t="s">
        <v>73</v>
      </c>
      <c r="V3586" s="2" t="s">
        <v>74</v>
      </c>
      <c r="W3586" s="4">
        <v>127947.33</v>
      </c>
      <c r="X3586" s="4">
        <v>18278.23</v>
      </c>
      <c r="Y3586" s="4">
        <v>146225.56</v>
      </c>
      <c r="Z3586" s="2">
        <v>29</v>
      </c>
      <c r="AA3586" s="2" t="s">
        <v>57</v>
      </c>
      <c r="AB3586" s="2" t="s">
        <v>15732</v>
      </c>
      <c r="AC3586" s="2" t="s">
        <v>87</v>
      </c>
      <c r="AD3586" s="2" t="s">
        <v>76</v>
      </c>
      <c r="AE3586" s="5">
        <v>87.57</v>
      </c>
      <c r="AF3586" s="2">
        <v>1</v>
      </c>
      <c r="AG3586" s="2" t="s">
        <v>77</v>
      </c>
      <c r="AH3586" s="2">
        <v>17</v>
      </c>
      <c r="AI3586" s="6" t="str">
        <f t="shared" ref="AI3586:AI3649" si="168">IF(F3586&lt;25,"18-24",IF(F3586&lt;35,"25-34",IF(F3586&lt;45,"35-44",IF(F3586&lt;55,"45-54",IF(F3586&lt;65,"55-64","65+")))))</f>
        <v>45-54</v>
      </c>
      <c r="AJ3586" s="11">
        <f>YEAR(tbl_LoanData[[#This Row],[Application Date]])</f>
        <v>2024</v>
      </c>
      <c r="AK3586" s="11" t="str">
        <f>TEXT(tbl_LoanData[[#This Row],[Application Date]],"MMMM")</f>
        <v>September</v>
      </c>
      <c r="AL3586" s="12">
        <f>DATE(YEAR(tbl_LoanData[[#This Row],[Application Date]]),MONTH(tbl_LoanData[[#This Row],[Application Date]]),1)</f>
        <v>45536</v>
      </c>
      <c r="AM3586" s="14">
        <f ca="1">IF(AND(tbl_LoanData[[#This Row],[Application Date]]&gt;=EOMONTH(TODAY(),-1)+1,tbl_LoanData[[#This Row],[Application Date]]&lt;=TODAY()),tbl_LoanData[[#This Row],[Loan Amount]],0)</f>
        <v>0</v>
      </c>
      <c r="AN3586" s="14">
        <f>tbl_LoanData[[#This Row],[Amount Paid]]-(Q3586-X3586)</f>
        <v>20125.559999999998</v>
      </c>
      <c r="AO3586" s="14">
        <f>IF(tbl_LoanData[[#This Row],[Application Status]]="Approved",1,0)</f>
        <v>1</v>
      </c>
      <c r="AP3586" s="22" t="str">
        <f t="shared" ref="AP3586:AP3649" ca="1" si="169">IF(AND(J3586&gt;=DATE(YEAR(TODAY()),MONTH(TODAY()),1),J3586&lt;=TODAY()),"Current MTD",IF(AND(J3586&gt;=EOMONTH(TODAY(),-2)+1,J3586&lt;=EOMONTH(TODAY(),-1)),"Previous MTD",""))</f>
        <v/>
      </c>
      <c r="AQ3586" s="22" t="str">
        <f t="shared" ref="AQ3586:AQ3649" ca="1" si="170">IF(AND(J3586&gt;=DATE(YEAR(TODAY()),MONTH(TODAY()),1),J3586&lt;=TODAY()),TEXT(DATE(YEAR(TODAY()),MONTH(TODAY()),1),"mmm d")&amp;"–"&amp;DAY(TODAY()),IF(AND(J3586&gt;=EOMONTH(TODAY(),-2)+1,J3586&lt;=EOMONTH(TODAY(),-1)),""&amp;TEXT(EOMONTH(TODAY(),-2)+1,"mmm d")&amp;"–"&amp;DAY(TODAY()),""))</f>
        <v/>
      </c>
    </row>
    <row r="3587" spans="1:43" x14ac:dyDescent="0.3">
      <c r="A3587" s="2" t="s">
        <v>5569</v>
      </c>
      <c r="B3587" s="2" t="s">
        <v>5570</v>
      </c>
      <c r="C3587" s="2" t="s">
        <v>606</v>
      </c>
      <c r="D3587" s="2" t="s">
        <v>232</v>
      </c>
      <c r="E3587" s="2" t="s">
        <v>394</v>
      </c>
      <c r="F3587" s="2">
        <v>44</v>
      </c>
      <c r="G3587" s="2" t="s">
        <v>69</v>
      </c>
      <c r="H3587" s="2" t="s">
        <v>307</v>
      </c>
      <c r="I3587" s="2" t="s">
        <v>43</v>
      </c>
      <c r="J3587" s="3">
        <v>45552</v>
      </c>
      <c r="K3587" s="3">
        <v>45561</v>
      </c>
      <c r="L3587" s="2" t="s">
        <v>37</v>
      </c>
      <c r="M3587" s="2" t="s">
        <v>104</v>
      </c>
      <c r="N3587" s="2" t="s">
        <v>192</v>
      </c>
      <c r="O3587" s="4">
        <v>186000</v>
      </c>
      <c r="P3587" s="4">
        <v>37400</v>
      </c>
      <c r="Q3587" s="4">
        <v>148600</v>
      </c>
      <c r="R3587" s="2">
        <v>48</v>
      </c>
      <c r="S3587" s="5">
        <v>10.050000000000001</v>
      </c>
      <c r="T3587" s="4">
        <v>4340.3599999999997</v>
      </c>
      <c r="U3587" s="2" t="s">
        <v>73</v>
      </c>
      <c r="V3587" s="2" t="s">
        <v>74</v>
      </c>
      <c r="W3587" s="4">
        <v>99828.28</v>
      </c>
      <c r="X3587" s="4">
        <v>108508.92</v>
      </c>
      <c r="Y3587" s="4">
        <v>208337.2</v>
      </c>
      <c r="Z3587" s="2">
        <v>0</v>
      </c>
      <c r="AA3587" s="2" t="s">
        <v>56</v>
      </c>
      <c r="AB3587" s="2" t="s">
        <v>15732</v>
      </c>
      <c r="AC3587" s="2" t="s">
        <v>213</v>
      </c>
      <c r="AD3587" s="2" t="s">
        <v>76</v>
      </c>
      <c r="AE3587" s="5">
        <v>79.89</v>
      </c>
      <c r="AF3587" s="2">
        <v>0</v>
      </c>
      <c r="AG3587" s="2" t="s">
        <v>77</v>
      </c>
      <c r="AH3587" s="2">
        <v>9</v>
      </c>
      <c r="AI3587" s="6" t="str">
        <f t="shared" si="168"/>
        <v>35-44</v>
      </c>
      <c r="AJ3587" s="11">
        <f>YEAR(tbl_LoanData[[#This Row],[Application Date]])</f>
        <v>2024</v>
      </c>
      <c r="AK3587" s="11" t="str">
        <f>TEXT(tbl_LoanData[[#This Row],[Application Date]],"MMMM")</f>
        <v>September</v>
      </c>
      <c r="AL3587" s="12">
        <f>DATE(YEAR(tbl_LoanData[[#This Row],[Application Date]]),MONTH(tbl_LoanData[[#This Row],[Application Date]]),1)</f>
        <v>45536</v>
      </c>
      <c r="AM3587" s="14">
        <f ca="1">IF(AND(tbl_LoanData[[#This Row],[Application Date]]&gt;=EOMONTH(TODAY(),-1)+1,tbl_LoanData[[#This Row],[Application Date]]&lt;=TODAY()),tbl_LoanData[[#This Row],[Loan Amount]],0)</f>
        <v>0</v>
      </c>
      <c r="AN3587" s="14">
        <f>tbl_LoanData[[#This Row],[Amount Paid]]-(Q3587-X3587)</f>
        <v>59737.2</v>
      </c>
      <c r="AO3587" s="14">
        <f>IF(tbl_LoanData[[#This Row],[Application Status]]="Approved",1,0)</f>
        <v>1</v>
      </c>
      <c r="AP3587" s="22" t="str">
        <f t="shared" ca="1" si="169"/>
        <v/>
      </c>
      <c r="AQ3587" s="22" t="str">
        <f t="shared" ca="1" si="170"/>
        <v/>
      </c>
    </row>
    <row r="3588" spans="1:43" x14ac:dyDescent="0.3">
      <c r="A3588" s="2" t="s">
        <v>5765</v>
      </c>
      <c r="B3588" s="2" t="s">
        <v>5766</v>
      </c>
      <c r="C3588" s="2" t="s">
        <v>393</v>
      </c>
      <c r="D3588" s="2" t="s">
        <v>117</v>
      </c>
      <c r="E3588" s="2" t="s">
        <v>183</v>
      </c>
      <c r="F3588" s="2">
        <v>60</v>
      </c>
      <c r="G3588" s="2" t="s">
        <v>83</v>
      </c>
      <c r="H3588" s="2" t="s">
        <v>126</v>
      </c>
      <c r="I3588" s="2" t="s">
        <v>44</v>
      </c>
      <c r="J3588" s="3">
        <v>45542</v>
      </c>
      <c r="K3588" s="3">
        <v>45544</v>
      </c>
      <c r="L3588" s="2" t="s">
        <v>37</v>
      </c>
      <c r="M3588" s="2" t="s">
        <v>260</v>
      </c>
      <c r="N3588" s="2" t="s">
        <v>745</v>
      </c>
      <c r="O3588" s="4">
        <v>160000</v>
      </c>
      <c r="P3588" s="4">
        <v>50900</v>
      </c>
      <c r="Q3588" s="4">
        <v>109100</v>
      </c>
      <c r="R3588" s="2">
        <v>48</v>
      </c>
      <c r="S3588" s="5">
        <v>5.08</v>
      </c>
      <c r="T3588" s="4">
        <v>2734.77</v>
      </c>
      <c r="U3588" s="2" t="s">
        <v>73</v>
      </c>
      <c r="V3588" s="2" t="s">
        <v>74</v>
      </c>
      <c r="W3588" s="4">
        <v>62899.71</v>
      </c>
      <c r="X3588" s="4">
        <v>68369.41</v>
      </c>
      <c r="Y3588" s="4">
        <v>131269.12</v>
      </c>
      <c r="Z3588" s="2">
        <v>0</v>
      </c>
      <c r="AA3588" s="2" t="s">
        <v>56</v>
      </c>
      <c r="AB3588" s="2" t="s">
        <v>15731</v>
      </c>
      <c r="AC3588" s="2" t="s">
        <v>87</v>
      </c>
      <c r="AD3588" s="2" t="s">
        <v>76</v>
      </c>
      <c r="AE3588" s="5">
        <v>68.19</v>
      </c>
      <c r="AF3588" s="2">
        <v>0</v>
      </c>
      <c r="AG3588" s="2" t="s">
        <v>77</v>
      </c>
      <c r="AH3588" s="2">
        <v>2</v>
      </c>
      <c r="AI3588" s="6" t="str">
        <f t="shared" si="168"/>
        <v>55-64</v>
      </c>
      <c r="AJ3588" s="11">
        <f>YEAR(tbl_LoanData[[#This Row],[Application Date]])</f>
        <v>2024</v>
      </c>
      <c r="AK3588" s="11" t="str">
        <f>TEXT(tbl_LoanData[[#This Row],[Application Date]],"MMMM")</f>
        <v>September</v>
      </c>
      <c r="AL3588" s="12">
        <f>DATE(YEAR(tbl_LoanData[[#This Row],[Application Date]]),MONTH(tbl_LoanData[[#This Row],[Application Date]]),1)</f>
        <v>45536</v>
      </c>
      <c r="AM3588" s="14">
        <f ca="1">IF(AND(tbl_LoanData[[#This Row],[Application Date]]&gt;=EOMONTH(TODAY(),-1)+1,tbl_LoanData[[#This Row],[Application Date]]&lt;=TODAY()),tbl_LoanData[[#This Row],[Loan Amount]],0)</f>
        <v>0</v>
      </c>
      <c r="AN3588" s="14">
        <f>tbl_LoanData[[#This Row],[Amount Paid]]-(Q3588-X3588)</f>
        <v>22169.120000000003</v>
      </c>
      <c r="AO3588" s="14">
        <f>IF(tbl_LoanData[[#This Row],[Application Status]]="Approved",1,0)</f>
        <v>1</v>
      </c>
      <c r="AP3588" s="22" t="str">
        <f t="shared" ca="1" si="169"/>
        <v/>
      </c>
      <c r="AQ3588" s="22" t="str">
        <f t="shared" ca="1" si="170"/>
        <v/>
      </c>
    </row>
    <row r="3589" spans="1:43" x14ac:dyDescent="0.3">
      <c r="A3589" s="2" t="s">
        <v>5911</v>
      </c>
      <c r="B3589" s="2" t="s">
        <v>5912</v>
      </c>
      <c r="C3589" s="2" t="s">
        <v>368</v>
      </c>
      <c r="D3589" s="2" t="s">
        <v>118</v>
      </c>
      <c r="E3589" s="2" t="s">
        <v>176</v>
      </c>
      <c r="F3589" s="2">
        <v>54</v>
      </c>
      <c r="G3589" s="2" t="s">
        <v>83</v>
      </c>
      <c r="H3589" s="2" t="s">
        <v>172</v>
      </c>
      <c r="I3589" s="2" t="s">
        <v>45</v>
      </c>
      <c r="J3589" s="3">
        <v>45540</v>
      </c>
      <c r="K3589" s="3">
        <v>45545</v>
      </c>
      <c r="L3589" s="2" t="s">
        <v>36</v>
      </c>
      <c r="M3589" s="2" t="s">
        <v>104</v>
      </c>
      <c r="N3589" s="2" t="s">
        <v>105</v>
      </c>
      <c r="O3589" s="4">
        <v>1293000</v>
      </c>
      <c r="P3589" s="4">
        <v>255700</v>
      </c>
      <c r="Q3589" s="4">
        <v>1037300</v>
      </c>
      <c r="R3589" s="2">
        <v>12</v>
      </c>
      <c r="S3589" s="5">
        <v>12.73</v>
      </c>
      <c r="T3589" s="4">
        <v>97445.69</v>
      </c>
      <c r="U3589" s="2" t="s">
        <v>73</v>
      </c>
      <c r="V3589" s="2" t="s">
        <v>33</v>
      </c>
      <c r="W3589" s="4">
        <v>1169348.29</v>
      </c>
      <c r="X3589" s="4">
        <v>0</v>
      </c>
      <c r="Y3589" s="4">
        <v>1169348.29</v>
      </c>
      <c r="Z3589" s="2">
        <v>0</v>
      </c>
      <c r="AA3589" s="2" t="s">
        <v>56</v>
      </c>
      <c r="AB3589" s="2" t="s">
        <v>15728</v>
      </c>
      <c r="AC3589" s="2" t="s">
        <v>138</v>
      </c>
      <c r="AD3589" s="2" t="s">
        <v>76</v>
      </c>
      <c r="AE3589" s="5">
        <v>80.22</v>
      </c>
      <c r="AF3589" s="2">
        <v>0</v>
      </c>
      <c r="AG3589" s="2" t="s">
        <v>77</v>
      </c>
      <c r="AH3589" s="2">
        <v>5</v>
      </c>
      <c r="AI3589" s="6" t="str">
        <f t="shared" si="168"/>
        <v>45-54</v>
      </c>
      <c r="AJ3589" s="11">
        <f>YEAR(tbl_LoanData[[#This Row],[Application Date]])</f>
        <v>2024</v>
      </c>
      <c r="AK3589" s="11" t="str">
        <f>TEXT(tbl_LoanData[[#This Row],[Application Date]],"MMMM")</f>
        <v>September</v>
      </c>
      <c r="AL3589" s="12">
        <f>DATE(YEAR(tbl_LoanData[[#This Row],[Application Date]]),MONTH(tbl_LoanData[[#This Row],[Application Date]]),1)</f>
        <v>45536</v>
      </c>
      <c r="AM3589" s="14">
        <f ca="1">IF(AND(tbl_LoanData[[#This Row],[Application Date]]&gt;=EOMONTH(TODAY(),-1)+1,tbl_LoanData[[#This Row],[Application Date]]&lt;=TODAY()),tbl_LoanData[[#This Row],[Loan Amount]],0)</f>
        <v>0</v>
      </c>
      <c r="AN3589" s="14">
        <f>tbl_LoanData[[#This Row],[Amount Paid]]-(Q3589-X3589)</f>
        <v>132048.29000000004</v>
      </c>
      <c r="AO3589" s="14">
        <f>IF(tbl_LoanData[[#This Row],[Application Status]]="Approved",1,0)</f>
        <v>1</v>
      </c>
      <c r="AP3589" s="22" t="str">
        <f t="shared" ca="1" si="169"/>
        <v/>
      </c>
      <c r="AQ3589" s="22" t="str">
        <f t="shared" ca="1" si="170"/>
        <v/>
      </c>
    </row>
    <row r="3590" spans="1:43" ht="14.4" customHeight="1" x14ac:dyDescent="0.3">
      <c r="A3590" s="2" t="s">
        <v>5937</v>
      </c>
      <c r="B3590" s="2" t="s">
        <v>5938</v>
      </c>
      <c r="C3590" s="2" t="s">
        <v>322</v>
      </c>
      <c r="D3590" s="2" t="s">
        <v>182</v>
      </c>
      <c r="E3590" s="2" t="s">
        <v>165</v>
      </c>
      <c r="F3590" s="2">
        <v>33</v>
      </c>
      <c r="G3590" s="2" t="s">
        <v>83</v>
      </c>
      <c r="H3590" s="2" t="s">
        <v>259</v>
      </c>
      <c r="I3590" s="2" t="s">
        <v>43</v>
      </c>
      <c r="J3590" s="3">
        <v>45552</v>
      </c>
      <c r="K3590" s="3">
        <v>45554</v>
      </c>
      <c r="L3590" s="2" t="s">
        <v>37</v>
      </c>
      <c r="M3590" s="2" t="s">
        <v>199</v>
      </c>
      <c r="N3590" s="2" t="s">
        <v>319</v>
      </c>
      <c r="O3590" s="4">
        <v>142000</v>
      </c>
      <c r="P3590" s="4">
        <v>21200</v>
      </c>
      <c r="Q3590" s="4">
        <v>120800</v>
      </c>
      <c r="R3590" s="2">
        <v>12</v>
      </c>
      <c r="S3590" s="5">
        <v>10</v>
      </c>
      <c r="T3590" s="4">
        <v>11073.33</v>
      </c>
      <c r="U3590" s="2" t="s">
        <v>73</v>
      </c>
      <c r="V3590" s="2" t="s">
        <v>33</v>
      </c>
      <c r="W3590" s="4">
        <v>132880</v>
      </c>
      <c r="X3590" s="4">
        <v>0</v>
      </c>
      <c r="Y3590" s="4">
        <v>132880</v>
      </c>
      <c r="Z3590" s="2">
        <v>0</v>
      </c>
      <c r="AA3590" s="2" t="s">
        <v>56</v>
      </c>
      <c r="AB3590" s="2" t="s">
        <v>15734</v>
      </c>
      <c r="AC3590" s="2" t="s">
        <v>129</v>
      </c>
      <c r="AD3590" s="2" t="s">
        <v>76</v>
      </c>
      <c r="AE3590" s="5">
        <v>85.07</v>
      </c>
      <c r="AF3590" s="2">
        <v>0</v>
      </c>
      <c r="AG3590" s="2" t="s">
        <v>77</v>
      </c>
      <c r="AH3590" s="2">
        <v>2</v>
      </c>
      <c r="AI3590" s="6" t="str">
        <f t="shared" si="168"/>
        <v>25-34</v>
      </c>
      <c r="AJ3590" s="11">
        <f>YEAR(tbl_LoanData[[#This Row],[Application Date]])</f>
        <v>2024</v>
      </c>
      <c r="AK3590" s="11" t="str">
        <f>TEXT(tbl_LoanData[[#This Row],[Application Date]],"MMMM")</f>
        <v>September</v>
      </c>
      <c r="AL3590" s="12">
        <f>DATE(YEAR(tbl_LoanData[[#This Row],[Application Date]]),MONTH(tbl_LoanData[[#This Row],[Application Date]]),1)</f>
        <v>45536</v>
      </c>
      <c r="AM3590" s="14">
        <f ca="1">IF(AND(tbl_LoanData[[#This Row],[Application Date]]&gt;=EOMONTH(TODAY(),-1)+1,tbl_LoanData[[#This Row],[Application Date]]&lt;=TODAY()),tbl_LoanData[[#This Row],[Loan Amount]],0)</f>
        <v>0</v>
      </c>
      <c r="AN3590" s="14">
        <f>tbl_LoanData[[#This Row],[Amount Paid]]-(Q3590-X3590)</f>
        <v>12080</v>
      </c>
      <c r="AO3590" s="14">
        <f>IF(tbl_LoanData[[#This Row],[Application Status]]="Approved",1,0)</f>
        <v>1</v>
      </c>
      <c r="AP3590" s="22" t="str">
        <f t="shared" ca="1" si="169"/>
        <v/>
      </c>
      <c r="AQ3590" s="22" t="str">
        <f t="shared" ca="1" si="170"/>
        <v/>
      </c>
    </row>
    <row r="3591" spans="1:43" ht="14.4" customHeight="1" x14ac:dyDescent="0.3">
      <c r="A3591" s="2" t="s">
        <v>5951</v>
      </c>
      <c r="B3591" s="2" t="s">
        <v>5952</v>
      </c>
      <c r="C3591" s="2" t="s">
        <v>1102</v>
      </c>
      <c r="D3591" s="2" t="s">
        <v>81</v>
      </c>
      <c r="E3591" s="2" t="s">
        <v>176</v>
      </c>
      <c r="F3591" s="2">
        <v>58</v>
      </c>
      <c r="G3591" s="2" t="s">
        <v>69</v>
      </c>
      <c r="H3591" s="2" t="s">
        <v>256</v>
      </c>
      <c r="I3591" s="2" t="s">
        <v>43</v>
      </c>
      <c r="J3591" s="3">
        <v>45544</v>
      </c>
      <c r="K3591" s="3">
        <v>45554</v>
      </c>
      <c r="L3591" s="2" t="s">
        <v>40</v>
      </c>
      <c r="M3591" s="2" t="s">
        <v>111</v>
      </c>
      <c r="N3591" s="2" t="s">
        <v>369</v>
      </c>
      <c r="O3591" s="4">
        <v>889000</v>
      </c>
      <c r="P3591" s="4">
        <v>313100</v>
      </c>
      <c r="Q3591" s="4">
        <v>575900</v>
      </c>
      <c r="R3591" s="2">
        <v>48</v>
      </c>
      <c r="S3591" s="5">
        <v>6.72</v>
      </c>
      <c r="T3591" s="4">
        <v>15222.96</v>
      </c>
      <c r="U3591" s="2" t="s">
        <v>73</v>
      </c>
      <c r="V3591" s="2" t="s">
        <v>74</v>
      </c>
      <c r="W3591" s="4">
        <v>304459.2</v>
      </c>
      <c r="X3591" s="4">
        <v>426242.72</v>
      </c>
      <c r="Y3591" s="4">
        <v>730701.92</v>
      </c>
      <c r="Z3591" s="2">
        <v>93</v>
      </c>
      <c r="AA3591" s="2" t="s">
        <v>60</v>
      </c>
      <c r="AB3591" s="2" t="s">
        <v>15735</v>
      </c>
      <c r="AC3591" s="2" t="s">
        <v>360</v>
      </c>
      <c r="AD3591" s="2" t="s">
        <v>76</v>
      </c>
      <c r="AE3591" s="5">
        <v>64.78</v>
      </c>
      <c r="AF3591" s="2">
        <v>3</v>
      </c>
      <c r="AG3591" s="2" t="s">
        <v>130</v>
      </c>
      <c r="AH3591" s="2">
        <v>10</v>
      </c>
      <c r="AI3591" s="6" t="str">
        <f t="shared" si="168"/>
        <v>55-64</v>
      </c>
      <c r="AJ3591" s="11">
        <f>YEAR(tbl_LoanData[[#This Row],[Application Date]])</f>
        <v>2024</v>
      </c>
      <c r="AK3591" s="11" t="str">
        <f>TEXT(tbl_LoanData[[#This Row],[Application Date]],"MMMM")</f>
        <v>September</v>
      </c>
      <c r="AL3591" s="12">
        <f>DATE(YEAR(tbl_LoanData[[#This Row],[Application Date]]),MONTH(tbl_LoanData[[#This Row],[Application Date]]),1)</f>
        <v>45536</v>
      </c>
      <c r="AM3591" s="14">
        <f ca="1">IF(AND(tbl_LoanData[[#This Row],[Application Date]]&gt;=EOMONTH(TODAY(),-1)+1,tbl_LoanData[[#This Row],[Application Date]]&lt;=TODAY()),tbl_LoanData[[#This Row],[Loan Amount]],0)</f>
        <v>0</v>
      </c>
      <c r="AN3591" s="14">
        <f>tbl_LoanData[[#This Row],[Amount Paid]]-(Q3591-X3591)</f>
        <v>154801.91999999998</v>
      </c>
      <c r="AO3591" s="14">
        <f>IF(tbl_LoanData[[#This Row],[Application Status]]="Approved",1,0)</f>
        <v>1</v>
      </c>
      <c r="AP3591" s="22" t="str">
        <f t="shared" ca="1" si="169"/>
        <v/>
      </c>
      <c r="AQ3591" s="22" t="str">
        <f t="shared" ca="1" si="170"/>
        <v/>
      </c>
    </row>
    <row r="3592" spans="1:43" ht="14.4" customHeight="1" x14ac:dyDescent="0.3">
      <c r="A3592" s="2" t="s">
        <v>6051</v>
      </c>
      <c r="B3592" s="2" t="s">
        <v>6052</v>
      </c>
      <c r="C3592" s="2" t="s">
        <v>216</v>
      </c>
      <c r="D3592" s="2" t="s">
        <v>311</v>
      </c>
      <c r="E3592" s="2" t="s">
        <v>312</v>
      </c>
      <c r="F3592" s="2">
        <v>27</v>
      </c>
      <c r="G3592" s="2" t="s">
        <v>83</v>
      </c>
      <c r="H3592" s="2" t="s">
        <v>211</v>
      </c>
      <c r="I3592" s="2" t="s">
        <v>50</v>
      </c>
      <c r="J3592" s="3">
        <v>45541</v>
      </c>
      <c r="K3592" s="3">
        <v>45545</v>
      </c>
      <c r="L3592" s="2" t="s">
        <v>39</v>
      </c>
      <c r="M3592" s="2" t="s">
        <v>94</v>
      </c>
      <c r="N3592" s="2" t="s">
        <v>365</v>
      </c>
      <c r="O3592" s="4">
        <v>2312000</v>
      </c>
      <c r="P3592" s="4">
        <v>297700</v>
      </c>
      <c r="Q3592" s="4">
        <v>2014300</v>
      </c>
      <c r="R3592" s="2">
        <v>48</v>
      </c>
      <c r="S3592" s="5">
        <v>7.44</v>
      </c>
      <c r="T3592" s="4">
        <v>54453.24</v>
      </c>
      <c r="U3592" s="2" t="s">
        <v>73</v>
      </c>
      <c r="V3592" s="2" t="s">
        <v>74</v>
      </c>
      <c r="W3592" s="4">
        <v>1252424.52</v>
      </c>
      <c r="X3592" s="4">
        <v>1361331.16</v>
      </c>
      <c r="Y3592" s="4">
        <v>2613755.6800000002</v>
      </c>
      <c r="Z3592" s="2">
        <v>0</v>
      </c>
      <c r="AA3592" s="2" t="s">
        <v>56</v>
      </c>
      <c r="AB3592" s="2" t="s">
        <v>15734</v>
      </c>
      <c r="AC3592" s="2" t="s">
        <v>138</v>
      </c>
      <c r="AD3592" s="2" t="s">
        <v>76</v>
      </c>
      <c r="AE3592" s="5">
        <v>87.12</v>
      </c>
      <c r="AF3592" s="2">
        <v>0</v>
      </c>
      <c r="AG3592" s="2" t="s">
        <v>77</v>
      </c>
      <c r="AH3592" s="2">
        <v>4</v>
      </c>
      <c r="AI3592" s="6" t="str">
        <f t="shared" si="168"/>
        <v>25-34</v>
      </c>
      <c r="AJ3592" s="11">
        <f>YEAR(tbl_LoanData[[#This Row],[Application Date]])</f>
        <v>2024</v>
      </c>
      <c r="AK3592" s="11" t="str">
        <f>TEXT(tbl_LoanData[[#This Row],[Application Date]],"MMMM")</f>
        <v>September</v>
      </c>
      <c r="AL3592" s="12">
        <f>DATE(YEAR(tbl_LoanData[[#This Row],[Application Date]]),MONTH(tbl_LoanData[[#This Row],[Application Date]]),1)</f>
        <v>45536</v>
      </c>
      <c r="AM3592" s="14">
        <f ca="1">IF(AND(tbl_LoanData[[#This Row],[Application Date]]&gt;=EOMONTH(TODAY(),-1)+1,tbl_LoanData[[#This Row],[Application Date]]&lt;=TODAY()),tbl_LoanData[[#This Row],[Loan Amount]],0)</f>
        <v>0</v>
      </c>
      <c r="AN3592" s="14">
        <f>tbl_LoanData[[#This Row],[Amount Paid]]-(Q3592-X3592)</f>
        <v>599455.67999999993</v>
      </c>
      <c r="AO3592" s="14">
        <f>IF(tbl_LoanData[[#This Row],[Application Status]]="Approved",1,0)</f>
        <v>1</v>
      </c>
      <c r="AP3592" s="22" t="str">
        <f t="shared" ca="1" si="169"/>
        <v/>
      </c>
      <c r="AQ3592" s="22" t="str">
        <f t="shared" ca="1" si="170"/>
        <v/>
      </c>
    </row>
    <row r="3593" spans="1:43" x14ac:dyDescent="0.3">
      <c r="A3593" s="2" t="s">
        <v>6195</v>
      </c>
      <c r="B3593" s="2" t="s">
        <v>6196</v>
      </c>
      <c r="C3593" s="2" t="s">
        <v>253</v>
      </c>
      <c r="D3593" s="2" t="s">
        <v>232</v>
      </c>
      <c r="E3593" s="2" t="s">
        <v>465</v>
      </c>
      <c r="F3593" s="2">
        <v>65</v>
      </c>
      <c r="G3593" s="2" t="s">
        <v>69</v>
      </c>
      <c r="H3593" s="2" t="s">
        <v>273</v>
      </c>
      <c r="I3593" s="2" t="s">
        <v>45</v>
      </c>
      <c r="J3593" s="3">
        <v>45551</v>
      </c>
      <c r="K3593" s="3">
        <v>45570</v>
      </c>
      <c r="L3593" s="2" t="s">
        <v>36</v>
      </c>
      <c r="M3593" s="2" t="s">
        <v>111</v>
      </c>
      <c r="N3593" s="2" t="s">
        <v>350</v>
      </c>
      <c r="O3593" s="4">
        <v>1154000</v>
      </c>
      <c r="P3593" s="4">
        <v>141100</v>
      </c>
      <c r="Q3593" s="4">
        <v>1012900</v>
      </c>
      <c r="R3593" s="2">
        <v>60</v>
      </c>
      <c r="S3593" s="5">
        <v>14.58</v>
      </c>
      <c r="T3593" s="4">
        <v>29188.400000000001</v>
      </c>
      <c r="U3593" s="2" t="s">
        <v>73</v>
      </c>
      <c r="V3593" s="2" t="s">
        <v>74</v>
      </c>
      <c r="W3593" s="4">
        <v>642144.80000000005</v>
      </c>
      <c r="X3593" s="4">
        <v>1109159.3</v>
      </c>
      <c r="Y3593" s="4">
        <v>1751304.1</v>
      </c>
      <c r="Z3593" s="2">
        <v>0</v>
      </c>
      <c r="AA3593" s="2" t="s">
        <v>56</v>
      </c>
      <c r="AB3593" s="2" t="s">
        <v>15733</v>
      </c>
      <c r="AC3593" s="2" t="s">
        <v>332</v>
      </c>
      <c r="AD3593" s="2" t="s">
        <v>76</v>
      </c>
      <c r="AE3593" s="5">
        <v>87.77</v>
      </c>
      <c r="AF3593" s="2">
        <v>0</v>
      </c>
      <c r="AG3593" s="2" t="s">
        <v>77</v>
      </c>
      <c r="AH3593" s="2">
        <v>19</v>
      </c>
      <c r="AI3593" s="6" t="str">
        <f t="shared" si="168"/>
        <v>65+</v>
      </c>
      <c r="AJ3593" s="11">
        <f>YEAR(tbl_LoanData[[#This Row],[Application Date]])</f>
        <v>2024</v>
      </c>
      <c r="AK3593" s="11" t="str">
        <f>TEXT(tbl_LoanData[[#This Row],[Application Date]],"MMMM")</f>
        <v>September</v>
      </c>
      <c r="AL3593" s="12">
        <f>DATE(YEAR(tbl_LoanData[[#This Row],[Application Date]]),MONTH(tbl_LoanData[[#This Row],[Application Date]]),1)</f>
        <v>45536</v>
      </c>
      <c r="AM3593" s="14">
        <f ca="1">IF(AND(tbl_LoanData[[#This Row],[Application Date]]&gt;=EOMONTH(TODAY(),-1)+1,tbl_LoanData[[#This Row],[Application Date]]&lt;=TODAY()),tbl_LoanData[[#This Row],[Loan Amount]],0)</f>
        <v>0</v>
      </c>
      <c r="AN3593" s="14">
        <f>tbl_LoanData[[#This Row],[Amount Paid]]-(Q3593-X3593)</f>
        <v>738404.10000000009</v>
      </c>
      <c r="AO3593" s="14">
        <f>IF(tbl_LoanData[[#This Row],[Application Status]]="Approved",1,0)</f>
        <v>1</v>
      </c>
      <c r="AP3593" s="22" t="str">
        <f t="shared" ca="1" si="169"/>
        <v/>
      </c>
      <c r="AQ3593" s="22" t="str">
        <f t="shared" ca="1" si="170"/>
        <v/>
      </c>
    </row>
    <row r="3594" spans="1:43" x14ac:dyDescent="0.3">
      <c r="A3594" s="2" t="s">
        <v>6259</v>
      </c>
      <c r="B3594" s="2" t="s">
        <v>6260</v>
      </c>
      <c r="C3594" s="2" t="s">
        <v>999</v>
      </c>
      <c r="D3594" s="2" t="s">
        <v>117</v>
      </c>
      <c r="E3594" s="2" t="s">
        <v>117</v>
      </c>
      <c r="F3594" s="2">
        <v>50</v>
      </c>
      <c r="G3594" s="2" t="s">
        <v>69</v>
      </c>
      <c r="H3594" s="2" t="s">
        <v>273</v>
      </c>
      <c r="I3594" s="2" t="s">
        <v>45</v>
      </c>
      <c r="J3594" s="3">
        <v>45559</v>
      </c>
      <c r="K3594" s="3">
        <v>45561</v>
      </c>
      <c r="L3594" s="2" t="s">
        <v>37</v>
      </c>
      <c r="M3594" s="2" t="s">
        <v>104</v>
      </c>
      <c r="N3594" s="2" t="s">
        <v>192</v>
      </c>
      <c r="O3594" s="4">
        <v>191000</v>
      </c>
      <c r="P3594" s="4">
        <v>27900</v>
      </c>
      <c r="Q3594" s="4">
        <v>163100</v>
      </c>
      <c r="R3594" s="2">
        <v>36</v>
      </c>
      <c r="S3594" s="5">
        <v>6.8</v>
      </c>
      <c r="T3594" s="4">
        <v>5454.79</v>
      </c>
      <c r="U3594" s="2" t="s">
        <v>73</v>
      </c>
      <c r="V3594" s="2" t="s">
        <v>74</v>
      </c>
      <c r="W3594" s="4">
        <v>125460.17</v>
      </c>
      <c r="X3594" s="4">
        <v>70912.23</v>
      </c>
      <c r="Y3594" s="4">
        <v>196372.4</v>
      </c>
      <c r="Z3594" s="2">
        <v>0</v>
      </c>
      <c r="AA3594" s="2" t="s">
        <v>56</v>
      </c>
      <c r="AB3594" s="2" t="s">
        <v>15732</v>
      </c>
      <c r="AC3594" s="2" t="s">
        <v>106</v>
      </c>
      <c r="AD3594" s="2" t="s">
        <v>76</v>
      </c>
      <c r="AE3594" s="5">
        <v>85.39</v>
      </c>
      <c r="AF3594" s="2">
        <v>0</v>
      </c>
      <c r="AG3594" s="2" t="s">
        <v>77</v>
      </c>
      <c r="AH3594" s="2">
        <v>2</v>
      </c>
      <c r="AI3594" s="6" t="str">
        <f t="shared" si="168"/>
        <v>45-54</v>
      </c>
      <c r="AJ3594" s="11">
        <f>YEAR(tbl_LoanData[[#This Row],[Application Date]])</f>
        <v>2024</v>
      </c>
      <c r="AK3594" s="11" t="str">
        <f>TEXT(tbl_LoanData[[#This Row],[Application Date]],"MMMM")</f>
        <v>September</v>
      </c>
      <c r="AL3594" s="12">
        <f>DATE(YEAR(tbl_LoanData[[#This Row],[Application Date]]),MONTH(tbl_LoanData[[#This Row],[Application Date]]),1)</f>
        <v>45536</v>
      </c>
      <c r="AM3594" s="14">
        <f ca="1">IF(AND(tbl_LoanData[[#This Row],[Application Date]]&gt;=EOMONTH(TODAY(),-1)+1,tbl_LoanData[[#This Row],[Application Date]]&lt;=TODAY()),tbl_LoanData[[#This Row],[Loan Amount]],0)</f>
        <v>0</v>
      </c>
      <c r="AN3594" s="14">
        <f>tbl_LoanData[[#This Row],[Amount Paid]]-(Q3594-X3594)</f>
        <v>33272.399999999994</v>
      </c>
      <c r="AO3594" s="14">
        <f>IF(tbl_LoanData[[#This Row],[Application Status]]="Approved",1,0)</f>
        <v>1</v>
      </c>
      <c r="AP3594" s="22" t="str">
        <f t="shared" ca="1" si="169"/>
        <v/>
      </c>
      <c r="AQ3594" s="22" t="str">
        <f t="shared" ca="1" si="170"/>
        <v/>
      </c>
    </row>
    <row r="3595" spans="1:43" ht="14.4" customHeight="1" x14ac:dyDescent="0.3">
      <c r="A3595" s="2" t="s">
        <v>6269</v>
      </c>
      <c r="B3595" s="2" t="s">
        <v>6270</v>
      </c>
      <c r="C3595" s="2" t="s">
        <v>401</v>
      </c>
      <c r="D3595" s="2" t="s">
        <v>82</v>
      </c>
      <c r="E3595" s="2" t="s">
        <v>311</v>
      </c>
      <c r="F3595" s="2">
        <v>59</v>
      </c>
      <c r="G3595" s="2" t="s">
        <v>83</v>
      </c>
      <c r="H3595" s="2" t="s">
        <v>224</v>
      </c>
      <c r="I3595" s="2" t="s">
        <v>54</v>
      </c>
      <c r="J3595" s="3">
        <v>45547</v>
      </c>
      <c r="K3595" s="3"/>
      <c r="L3595" s="2" t="s">
        <v>40</v>
      </c>
      <c r="M3595" s="2" t="s">
        <v>85</v>
      </c>
      <c r="N3595" s="2" t="s">
        <v>270</v>
      </c>
      <c r="O3595" s="4">
        <v>1559000</v>
      </c>
      <c r="P3595" s="4">
        <v>225200</v>
      </c>
      <c r="Q3595" s="4">
        <v>1333800</v>
      </c>
      <c r="R3595" s="2">
        <v>12</v>
      </c>
      <c r="S3595" s="5">
        <v>14.72</v>
      </c>
      <c r="T3595" s="4">
        <v>127511.28</v>
      </c>
      <c r="U3595" s="2" t="s">
        <v>113</v>
      </c>
      <c r="V3595" s="2" t="s">
        <v>97</v>
      </c>
      <c r="W3595" s="4">
        <v>0</v>
      </c>
      <c r="X3595" s="4">
        <v>0</v>
      </c>
      <c r="Y3595" s="4">
        <v>1530135.36</v>
      </c>
      <c r="Z3595" s="2">
        <v>0</v>
      </c>
      <c r="AA3595" s="2" t="s">
        <v>97</v>
      </c>
      <c r="AB3595" s="2" t="s">
        <v>15730</v>
      </c>
      <c r="AC3595" s="2" t="s">
        <v>332</v>
      </c>
      <c r="AD3595" s="2" t="s">
        <v>76</v>
      </c>
      <c r="AE3595" s="5">
        <v>85.55</v>
      </c>
      <c r="AF3595" s="2">
        <v>0</v>
      </c>
      <c r="AG3595" s="2" t="s">
        <v>97</v>
      </c>
      <c r="AH3595" s="2"/>
      <c r="AI3595" s="6" t="str">
        <f t="shared" si="168"/>
        <v>55-64</v>
      </c>
      <c r="AJ3595" s="11">
        <f>YEAR(tbl_LoanData[[#This Row],[Application Date]])</f>
        <v>2024</v>
      </c>
      <c r="AK3595" s="11" t="str">
        <f>TEXT(tbl_LoanData[[#This Row],[Application Date]],"MMMM")</f>
        <v>September</v>
      </c>
      <c r="AL3595" s="12">
        <f>DATE(YEAR(tbl_LoanData[[#This Row],[Application Date]]),MONTH(tbl_LoanData[[#This Row],[Application Date]]),1)</f>
        <v>45536</v>
      </c>
      <c r="AM3595" s="14">
        <f ca="1">IF(AND(tbl_LoanData[[#This Row],[Application Date]]&gt;=EOMONTH(TODAY(),-1)+1,tbl_LoanData[[#This Row],[Application Date]]&lt;=TODAY()),tbl_LoanData[[#This Row],[Loan Amount]],0)</f>
        <v>0</v>
      </c>
      <c r="AN3595" s="14">
        <f>tbl_LoanData[[#This Row],[Amount Paid]]-(Q3595-X3595)</f>
        <v>-1333800</v>
      </c>
      <c r="AO3595" s="14">
        <f>IF(tbl_LoanData[[#This Row],[Application Status]]="Approved",1,0)</f>
        <v>0</v>
      </c>
      <c r="AP3595" s="22" t="str">
        <f t="shared" ca="1" si="169"/>
        <v/>
      </c>
      <c r="AQ3595" s="22" t="str">
        <f t="shared" ca="1" si="170"/>
        <v/>
      </c>
    </row>
    <row r="3596" spans="1:43" ht="14.4" customHeight="1" x14ac:dyDescent="0.3">
      <c r="A3596" s="2" t="s">
        <v>6277</v>
      </c>
      <c r="B3596" s="2" t="s">
        <v>6278</v>
      </c>
      <c r="C3596" s="2" t="s">
        <v>277</v>
      </c>
      <c r="D3596" s="2" t="s">
        <v>254</v>
      </c>
      <c r="E3596" s="2" t="s">
        <v>447</v>
      </c>
      <c r="F3596" s="2">
        <v>37</v>
      </c>
      <c r="G3596" s="2" t="s">
        <v>83</v>
      </c>
      <c r="H3596" s="2" t="s">
        <v>103</v>
      </c>
      <c r="I3596" s="2" t="s">
        <v>43</v>
      </c>
      <c r="J3596" s="3">
        <v>45562</v>
      </c>
      <c r="K3596" s="3">
        <v>45577</v>
      </c>
      <c r="L3596" s="2" t="s">
        <v>36</v>
      </c>
      <c r="M3596" s="2" t="s">
        <v>85</v>
      </c>
      <c r="N3596" s="2" t="s">
        <v>671</v>
      </c>
      <c r="O3596" s="4">
        <v>1700000</v>
      </c>
      <c r="P3596" s="4">
        <v>675000</v>
      </c>
      <c r="Q3596" s="4">
        <v>1025000</v>
      </c>
      <c r="R3596" s="2">
        <v>36</v>
      </c>
      <c r="S3596" s="5">
        <v>11.44</v>
      </c>
      <c r="T3596" s="4">
        <v>38243.89</v>
      </c>
      <c r="U3596" s="2" t="s">
        <v>73</v>
      </c>
      <c r="V3596" s="2" t="s">
        <v>74</v>
      </c>
      <c r="W3596" s="4">
        <v>841365.58</v>
      </c>
      <c r="X3596" s="4">
        <v>535414.42000000004</v>
      </c>
      <c r="Y3596" s="4">
        <v>1376780</v>
      </c>
      <c r="Z3596" s="2">
        <v>0</v>
      </c>
      <c r="AA3596" s="2" t="s">
        <v>56</v>
      </c>
      <c r="AB3596" s="2" t="s">
        <v>15729</v>
      </c>
      <c r="AC3596" s="2" t="s">
        <v>360</v>
      </c>
      <c r="AD3596" s="2" t="s">
        <v>76</v>
      </c>
      <c r="AE3596" s="5">
        <v>60.29</v>
      </c>
      <c r="AF3596" s="2">
        <v>0</v>
      </c>
      <c r="AG3596" s="2" t="s">
        <v>77</v>
      </c>
      <c r="AH3596" s="2">
        <v>15</v>
      </c>
      <c r="AI3596" s="6" t="str">
        <f t="shared" si="168"/>
        <v>35-44</v>
      </c>
      <c r="AJ3596" s="11">
        <f>YEAR(tbl_LoanData[[#This Row],[Application Date]])</f>
        <v>2024</v>
      </c>
      <c r="AK3596" s="11" t="str">
        <f>TEXT(tbl_LoanData[[#This Row],[Application Date]],"MMMM")</f>
        <v>September</v>
      </c>
      <c r="AL3596" s="12">
        <f>DATE(YEAR(tbl_LoanData[[#This Row],[Application Date]]),MONTH(tbl_LoanData[[#This Row],[Application Date]]),1)</f>
        <v>45536</v>
      </c>
      <c r="AM3596" s="14">
        <f ca="1">IF(AND(tbl_LoanData[[#This Row],[Application Date]]&gt;=EOMONTH(TODAY(),-1)+1,tbl_LoanData[[#This Row],[Application Date]]&lt;=TODAY()),tbl_LoanData[[#This Row],[Loan Amount]],0)</f>
        <v>0</v>
      </c>
      <c r="AN3596" s="14">
        <f>tbl_LoanData[[#This Row],[Amount Paid]]-(Q3596-X3596)</f>
        <v>351780</v>
      </c>
      <c r="AO3596" s="14">
        <f>IF(tbl_LoanData[[#This Row],[Application Status]]="Approved",1,0)</f>
        <v>1</v>
      </c>
      <c r="AP3596" s="22" t="str">
        <f t="shared" ca="1" si="169"/>
        <v/>
      </c>
      <c r="AQ3596" s="22" t="str">
        <f t="shared" ca="1" si="170"/>
        <v/>
      </c>
    </row>
    <row r="3597" spans="1:43" x14ac:dyDescent="0.3">
      <c r="A3597" s="2" t="s">
        <v>6665</v>
      </c>
      <c r="B3597" s="2" t="s">
        <v>6666</v>
      </c>
      <c r="C3597" s="2" t="s">
        <v>292</v>
      </c>
      <c r="D3597" s="2" t="s">
        <v>118</v>
      </c>
      <c r="E3597" s="2" t="s">
        <v>268</v>
      </c>
      <c r="F3597" s="2">
        <v>36</v>
      </c>
      <c r="G3597" s="2" t="s">
        <v>83</v>
      </c>
      <c r="H3597" s="2" t="s">
        <v>136</v>
      </c>
      <c r="I3597" s="2" t="s">
        <v>49</v>
      </c>
      <c r="J3597" s="3">
        <v>45563</v>
      </c>
      <c r="K3597" s="3">
        <v>45570</v>
      </c>
      <c r="L3597" s="2" t="s">
        <v>40</v>
      </c>
      <c r="M3597" s="2" t="s">
        <v>85</v>
      </c>
      <c r="N3597" s="2" t="s">
        <v>270</v>
      </c>
      <c r="O3597" s="4">
        <v>1220000</v>
      </c>
      <c r="P3597" s="4">
        <v>289200</v>
      </c>
      <c r="Q3597" s="4">
        <v>930800</v>
      </c>
      <c r="R3597" s="2">
        <v>24</v>
      </c>
      <c r="S3597" s="5">
        <v>9.7100000000000009</v>
      </c>
      <c r="T3597" s="4">
        <v>46315.06</v>
      </c>
      <c r="U3597" s="2" t="s">
        <v>73</v>
      </c>
      <c r="V3597" s="2" t="s">
        <v>74</v>
      </c>
      <c r="W3597" s="4">
        <v>972616.26</v>
      </c>
      <c r="X3597" s="4">
        <v>138945.1</v>
      </c>
      <c r="Y3597" s="4">
        <v>1111561.3600000001</v>
      </c>
      <c r="Z3597" s="2">
        <v>31</v>
      </c>
      <c r="AA3597" s="2" t="s">
        <v>58</v>
      </c>
      <c r="AB3597" s="2" t="s">
        <v>15727</v>
      </c>
      <c r="AC3597" s="2" t="s">
        <v>87</v>
      </c>
      <c r="AD3597" s="2" t="s">
        <v>76</v>
      </c>
      <c r="AE3597" s="5">
        <v>76.3</v>
      </c>
      <c r="AF3597" s="2">
        <v>1</v>
      </c>
      <c r="AG3597" s="2" t="s">
        <v>15718</v>
      </c>
      <c r="AH3597" s="2">
        <v>7</v>
      </c>
      <c r="AI3597" s="6" t="str">
        <f t="shared" si="168"/>
        <v>35-44</v>
      </c>
      <c r="AJ3597" s="11">
        <f>YEAR(tbl_LoanData[[#This Row],[Application Date]])</f>
        <v>2024</v>
      </c>
      <c r="AK3597" s="11" t="str">
        <f>TEXT(tbl_LoanData[[#This Row],[Application Date]],"MMMM")</f>
        <v>September</v>
      </c>
      <c r="AL3597" s="12">
        <f>DATE(YEAR(tbl_LoanData[[#This Row],[Application Date]]),MONTH(tbl_LoanData[[#This Row],[Application Date]]),1)</f>
        <v>45536</v>
      </c>
      <c r="AM3597" s="14">
        <f ca="1">IF(AND(tbl_LoanData[[#This Row],[Application Date]]&gt;=EOMONTH(TODAY(),-1)+1,tbl_LoanData[[#This Row],[Application Date]]&lt;=TODAY()),tbl_LoanData[[#This Row],[Loan Amount]],0)</f>
        <v>0</v>
      </c>
      <c r="AN3597" s="14">
        <f>tbl_LoanData[[#This Row],[Amount Paid]]-(Q3597-X3597)</f>
        <v>180761.36</v>
      </c>
      <c r="AO3597" s="14">
        <f>IF(tbl_LoanData[[#This Row],[Application Status]]="Approved",1,0)</f>
        <v>1</v>
      </c>
      <c r="AP3597" s="22" t="str">
        <f t="shared" ca="1" si="169"/>
        <v/>
      </c>
      <c r="AQ3597" s="22" t="str">
        <f t="shared" ca="1" si="170"/>
        <v/>
      </c>
    </row>
    <row r="3598" spans="1:43" x14ac:dyDescent="0.3">
      <c r="A3598" s="2" t="s">
        <v>6763</v>
      </c>
      <c r="B3598" s="2" t="s">
        <v>6764</v>
      </c>
      <c r="C3598" s="2" t="s">
        <v>687</v>
      </c>
      <c r="D3598" s="2" t="s">
        <v>101</v>
      </c>
      <c r="E3598" s="2" t="s">
        <v>189</v>
      </c>
      <c r="F3598" s="2">
        <v>33</v>
      </c>
      <c r="G3598" s="2" t="s">
        <v>83</v>
      </c>
      <c r="H3598" s="2" t="s">
        <v>126</v>
      </c>
      <c r="I3598" s="2" t="s">
        <v>44</v>
      </c>
      <c r="J3598" s="3">
        <v>45555</v>
      </c>
      <c r="K3598" s="3">
        <v>45562</v>
      </c>
      <c r="L3598" s="2" t="s">
        <v>36</v>
      </c>
      <c r="M3598" s="2" t="s">
        <v>71</v>
      </c>
      <c r="N3598" s="2" t="s">
        <v>162</v>
      </c>
      <c r="O3598" s="4">
        <v>2059000</v>
      </c>
      <c r="P3598" s="4">
        <v>564000</v>
      </c>
      <c r="Q3598" s="4">
        <v>1495000</v>
      </c>
      <c r="R3598" s="2">
        <v>48</v>
      </c>
      <c r="S3598" s="5">
        <v>12.04</v>
      </c>
      <c r="T3598" s="4">
        <v>46145.67</v>
      </c>
      <c r="U3598" s="2" t="s">
        <v>73</v>
      </c>
      <c r="V3598" s="2" t="s">
        <v>74</v>
      </c>
      <c r="W3598" s="4">
        <v>1061350.4099999999</v>
      </c>
      <c r="X3598" s="4">
        <v>1153641.5900000001</v>
      </c>
      <c r="Y3598" s="4">
        <v>2214992</v>
      </c>
      <c r="Z3598" s="2">
        <v>0</v>
      </c>
      <c r="AA3598" s="2" t="s">
        <v>56</v>
      </c>
      <c r="AB3598" s="2" t="s">
        <v>15729</v>
      </c>
      <c r="AC3598" s="2" t="s">
        <v>360</v>
      </c>
      <c r="AD3598" s="2" t="s">
        <v>76</v>
      </c>
      <c r="AE3598" s="5">
        <v>72.61</v>
      </c>
      <c r="AF3598" s="2">
        <v>0</v>
      </c>
      <c r="AG3598" s="2" t="s">
        <v>77</v>
      </c>
      <c r="AH3598" s="2">
        <v>7</v>
      </c>
      <c r="AI3598" s="6" t="str">
        <f t="shared" si="168"/>
        <v>25-34</v>
      </c>
      <c r="AJ3598" s="11">
        <f>YEAR(tbl_LoanData[[#This Row],[Application Date]])</f>
        <v>2024</v>
      </c>
      <c r="AK3598" s="11" t="str">
        <f>TEXT(tbl_LoanData[[#This Row],[Application Date]],"MMMM")</f>
        <v>September</v>
      </c>
      <c r="AL3598" s="12">
        <f>DATE(YEAR(tbl_LoanData[[#This Row],[Application Date]]),MONTH(tbl_LoanData[[#This Row],[Application Date]]),1)</f>
        <v>45536</v>
      </c>
      <c r="AM3598" s="14">
        <f ca="1">IF(AND(tbl_LoanData[[#This Row],[Application Date]]&gt;=EOMONTH(TODAY(),-1)+1,tbl_LoanData[[#This Row],[Application Date]]&lt;=TODAY()),tbl_LoanData[[#This Row],[Loan Amount]],0)</f>
        <v>0</v>
      </c>
      <c r="AN3598" s="14">
        <f>tbl_LoanData[[#This Row],[Amount Paid]]-(Q3598-X3598)</f>
        <v>719992</v>
      </c>
      <c r="AO3598" s="14">
        <f>IF(tbl_LoanData[[#This Row],[Application Status]]="Approved",1,0)</f>
        <v>1</v>
      </c>
      <c r="AP3598" s="22" t="str">
        <f t="shared" ca="1" si="169"/>
        <v/>
      </c>
      <c r="AQ3598" s="22" t="str">
        <f t="shared" ca="1" si="170"/>
        <v/>
      </c>
    </row>
    <row r="3599" spans="1:43" x14ac:dyDescent="0.3">
      <c r="A3599" s="2" t="s">
        <v>6773</v>
      </c>
      <c r="B3599" s="2" t="s">
        <v>6774</v>
      </c>
      <c r="C3599" s="2" t="s">
        <v>289</v>
      </c>
      <c r="D3599" s="2" t="s">
        <v>118</v>
      </c>
      <c r="E3599" s="2" t="s">
        <v>402</v>
      </c>
      <c r="F3599" s="2">
        <v>55</v>
      </c>
      <c r="G3599" s="2" t="s">
        <v>69</v>
      </c>
      <c r="H3599" s="2" t="s">
        <v>565</v>
      </c>
      <c r="I3599" s="2" t="s">
        <v>47</v>
      </c>
      <c r="J3599" s="3">
        <v>45539</v>
      </c>
      <c r="K3599" s="3">
        <v>45559</v>
      </c>
      <c r="L3599" s="2" t="s">
        <v>40</v>
      </c>
      <c r="M3599" s="2" t="s">
        <v>111</v>
      </c>
      <c r="N3599" s="2" t="s">
        <v>120</v>
      </c>
      <c r="O3599" s="4">
        <v>955000</v>
      </c>
      <c r="P3599" s="4">
        <v>227500</v>
      </c>
      <c r="Q3599" s="4">
        <v>727500</v>
      </c>
      <c r="R3599" s="2">
        <v>48</v>
      </c>
      <c r="S3599" s="5">
        <v>7.99</v>
      </c>
      <c r="T3599" s="4">
        <v>20000.189999999999</v>
      </c>
      <c r="U3599" s="2" t="s">
        <v>73</v>
      </c>
      <c r="V3599" s="2" t="s">
        <v>74</v>
      </c>
      <c r="W3599" s="4">
        <v>460004.37</v>
      </c>
      <c r="X3599" s="4">
        <v>500004.63</v>
      </c>
      <c r="Y3599" s="4">
        <v>960009</v>
      </c>
      <c r="Z3599" s="2">
        <v>0</v>
      </c>
      <c r="AA3599" s="2" t="s">
        <v>56</v>
      </c>
      <c r="AB3599" s="2" t="s">
        <v>15736</v>
      </c>
      <c r="AC3599" s="2" t="s">
        <v>213</v>
      </c>
      <c r="AD3599" s="2" t="s">
        <v>76</v>
      </c>
      <c r="AE3599" s="5">
        <v>76.180000000000007</v>
      </c>
      <c r="AF3599" s="2">
        <v>0</v>
      </c>
      <c r="AG3599" s="2" t="s">
        <v>77</v>
      </c>
      <c r="AH3599" s="2">
        <v>20</v>
      </c>
      <c r="AI3599" s="6" t="str">
        <f t="shared" si="168"/>
        <v>55-64</v>
      </c>
      <c r="AJ3599" s="11">
        <f>YEAR(tbl_LoanData[[#This Row],[Application Date]])</f>
        <v>2024</v>
      </c>
      <c r="AK3599" s="11" t="str">
        <f>TEXT(tbl_LoanData[[#This Row],[Application Date]],"MMMM")</f>
        <v>September</v>
      </c>
      <c r="AL3599" s="12">
        <f>DATE(YEAR(tbl_LoanData[[#This Row],[Application Date]]),MONTH(tbl_LoanData[[#This Row],[Application Date]]),1)</f>
        <v>45536</v>
      </c>
      <c r="AM3599" s="14">
        <f ca="1">IF(AND(tbl_LoanData[[#This Row],[Application Date]]&gt;=EOMONTH(TODAY(),-1)+1,tbl_LoanData[[#This Row],[Application Date]]&lt;=TODAY()),tbl_LoanData[[#This Row],[Loan Amount]],0)</f>
        <v>0</v>
      </c>
      <c r="AN3599" s="14">
        <f>tbl_LoanData[[#This Row],[Amount Paid]]-(Q3599-X3599)</f>
        <v>232509</v>
      </c>
      <c r="AO3599" s="14">
        <f>IF(tbl_LoanData[[#This Row],[Application Status]]="Approved",1,0)</f>
        <v>1</v>
      </c>
      <c r="AP3599" s="22" t="str">
        <f t="shared" ca="1" si="169"/>
        <v/>
      </c>
      <c r="AQ3599" s="22" t="str">
        <f t="shared" ca="1" si="170"/>
        <v/>
      </c>
    </row>
    <row r="3600" spans="1:43" ht="14.4" customHeight="1" x14ac:dyDescent="0.3">
      <c r="A3600" s="2" t="s">
        <v>6783</v>
      </c>
      <c r="B3600" s="2" t="s">
        <v>6784</v>
      </c>
      <c r="C3600" s="2" t="s">
        <v>243</v>
      </c>
      <c r="D3600" s="2" t="s">
        <v>134</v>
      </c>
      <c r="E3600" s="2" t="s">
        <v>323</v>
      </c>
      <c r="F3600" s="2">
        <v>29</v>
      </c>
      <c r="G3600" s="2" t="s">
        <v>83</v>
      </c>
      <c r="H3600" s="2" t="s">
        <v>372</v>
      </c>
      <c r="I3600" s="2" t="s">
        <v>43</v>
      </c>
      <c r="J3600" s="3">
        <v>45543</v>
      </c>
      <c r="K3600" s="3">
        <v>45564</v>
      </c>
      <c r="L3600" s="2" t="s">
        <v>40</v>
      </c>
      <c r="M3600" s="2" t="s">
        <v>157</v>
      </c>
      <c r="N3600" s="2" t="s">
        <v>328</v>
      </c>
      <c r="O3600" s="4">
        <v>824000</v>
      </c>
      <c r="P3600" s="4">
        <v>99500</v>
      </c>
      <c r="Q3600" s="4">
        <v>724500</v>
      </c>
      <c r="R3600" s="2">
        <v>12</v>
      </c>
      <c r="S3600" s="5">
        <v>7.8</v>
      </c>
      <c r="T3600" s="4">
        <v>65084.25</v>
      </c>
      <c r="U3600" s="2" t="s">
        <v>73</v>
      </c>
      <c r="V3600" s="2" t="s">
        <v>33</v>
      </c>
      <c r="W3600" s="4">
        <v>781011</v>
      </c>
      <c r="X3600" s="4">
        <v>0</v>
      </c>
      <c r="Y3600" s="4">
        <v>781011</v>
      </c>
      <c r="Z3600" s="2">
        <v>0</v>
      </c>
      <c r="AA3600" s="2" t="s">
        <v>56</v>
      </c>
      <c r="AB3600" s="2" t="s">
        <v>15735</v>
      </c>
      <c r="AC3600" s="2" t="s">
        <v>87</v>
      </c>
      <c r="AD3600" s="2" t="s">
        <v>76</v>
      </c>
      <c r="AE3600" s="5">
        <v>87.92</v>
      </c>
      <c r="AF3600" s="2">
        <v>0</v>
      </c>
      <c r="AG3600" s="2" t="s">
        <v>77</v>
      </c>
      <c r="AH3600" s="2">
        <v>21</v>
      </c>
      <c r="AI3600" s="6" t="str">
        <f t="shared" si="168"/>
        <v>25-34</v>
      </c>
      <c r="AJ3600" s="11">
        <f>YEAR(tbl_LoanData[[#This Row],[Application Date]])</f>
        <v>2024</v>
      </c>
      <c r="AK3600" s="11" t="str">
        <f>TEXT(tbl_LoanData[[#This Row],[Application Date]],"MMMM")</f>
        <v>September</v>
      </c>
      <c r="AL3600" s="12">
        <f>DATE(YEAR(tbl_LoanData[[#This Row],[Application Date]]),MONTH(tbl_LoanData[[#This Row],[Application Date]]),1)</f>
        <v>45536</v>
      </c>
      <c r="AM3600" s="14">
        <f ca="1">IF(AND(tbl_LoanData[[#This Row],[Application Date]]&gt;=EOMONTH(TODAY(),-1)+1,tbl_LoanData[[#This Row],[Application Date]]&lt;=TODAY()),tbl_LoanData[[#This Row],[Loan Amount]],0)</f>
        <v>0</v>
      </c>
      <c r="AN3600" s="14">
        <f>tbl_LoanData[[#This Row],[Amount Paid]]-(Q3600-X3600)</f>
        <v>56511</v>
      </c>
      <c r="AO3600" s="14">
        <f>IF(tbl_LoanData[[#This Row],[Application Status]]="Approved",1,0)</f>
        <v>1</v>
      </c>
      <c r="AP3600" s="22" t="str">
        <f t="shared" ca="1" si="169"/>
        <v/>
      </c>
      <c r="AQ3600" s="22" t="str">
        <f t="shared" ca="1" si="170"/>
        <v/>
      </c>
    </row>
    <row r="3601" spans="1:43" ht="14.4" customHeight="1" x14ac:dyDescent="0.3">
      <c r="A3601" s="2" t="s">
        <v>6877</v>
      </c>
      <c r="B3601" s="2" t="s">
        <v>6878</v>
      </c>
      <c r="C3601" s="2" t="s">
        <v>621</v>
      </c>
      <c r="D3601" s="2" t="s">
        <v>161</v>
      </c>
      <c r="E3601" s="2" t="s">
        <v>67</v>
      </c>
      <c r="F3601" s="2">
        <v>52</v>
      </c>
      <c r="G3601" s="2" t="s">
        <v>69</v>
      </c>
      <c r="H3601" s="2" t="s">
        <v>256</v>
      </c>
      <c r="I3601" s="2" t="s">
        <v>43</v>
      </c>
      <c r="J3601" s="3">
        <v>45542</v>
      </c>
      <c r="K3601" s="3"/>
      <c r="L3601" s="2" t="s">
        <v>36</v>
      </c>
      <c r="M3601" s="2" t="s">
        <v>104</v>
      </c>
      <c r="N3601" s="2" t="s">
        <v>592</v>
      </c>
      <c r="O3601" s="4">
        <v>1077000</v>
      </c>
      <c r="P3601" s="4">
        <v>154800</v>
      </c>
      <c r="Q3601" s="4">
        <v>922200</v>
      </c>
      <c r="R3601" s="2">
        <v>48</v>
      </c>
      <c r="S3601" s="5">
        <v>8.86</v>
      </c>
      <c r="T3601" s="4">
        <v>26021.41</v>
      </c>
      <c r="U3601" s="2" t="s">
        <v>113</v>
      </c>
      <c r="V3601" s="2" t="s">
        <v>97</v>
      </c>
      <c r="W3601" s="4">
        <v>0</v>
      </c>
      <c r="X3601" s="4">
        <v>0</v>
      </c>
      <c r="Y3601" s="4">
        <v>1249027.68</v>
      </c>
      <c r="Z3601" s="2">
        <v>0</v>
      </c>
      <c r="AA3601" s="2" t="s">
        <v>97</v>
      </c>
      <c r="AB3601" s="2" t="s">
        <v>15735</v>
      </c>
      <c r="AC3601" s="2" t="s">
        <v>213</v>
      </c>
      <c r="AD3601" s="2" t="s">
        <v>76</v>
      </c>
      <c r="AE3601" s="5">
        <v>85.63</v>
      </c>
      <c r="AF3601" s="2">
        <v>0</v>
      </c>
      <c r="AG3601" s="2" t="s">
        <v>97</v>
      </c>
      <c r="AH3601" s="2"/>
      <c r="AI3601" s="6" t="str">
        <f t="shared" si="168"/>
        <v>45-54</v>
      </c>
      <c r="AJ3601" s="11">
        <f>YEAR(tbl_LoanData[[#This Row],[Application Date]])</f>
        <v>2024</v>
      </c>
      <c r="AK3601" s="11" t="str">
        <f>TEXT(tbl_LoanData[[#This Row],[Application Date]],"MMMM")</f>
        <v>September</v>
      </c>
      <c r="AL3601" s="12">
        <f>DATE(YEAR(tbl_LoanData[[#This Row],[Application Date]]),MONTH(tbl_LoanData[[#This Row],[Application Date]]),1)</f>
        <v>45536</v>
      </c>
      <c r="AM3601" s="14">
        <f ca="1">IF(AND(tbl_LoanData[[#This Row],[Application Date]]&gt;=EOMONTH(TODAY(),-1)+1,tbl_LoanData[[#This Row],[Application Date]]&lt;=TODAY()),tbl_LoanData[[#This Row],[Loan Amount]],0)</f>
        <v>0</v>
      </c>
      <c r="AN3601" s="14">
        <f>tbl_LoanData[[#This Row],[Amount Paid]]-(Q3601-X3601)</f>
        <v>-922200</v>
      </c>
      <c r="AO3601" s="14">
        <f>IF(tbl_LoanData[[#This Row],[Application Status]]="Approved",1,0)</f>
        <v>0</v>
      </c>
      <c r="AP3601" s="22" t="str">
        <f t="shared" ca="1" si="169"/>
        <v/>
      </c>
      <c r="AQ3601" s="22" t="str">
        <f t="shared" ca="1" si="170"/>
        <v/>
      </c>
    </row>
    <row r="3602" spans="1:43" ht="14.4" customHeight="1" x14ac:dyDescent="0.3">
      <c r="A3602" s="2" t="s">
        <v>6879</v>
      </c>
      <c r="B3602" s="2" t="s">
        <v>6880</v>
      </c>
      <c r="C3602" s="2" t="s">
        <v>999</v>
      </c>
      <c r="D3602" s="2" t="s">
        <v>117</v>
      </c>
      <c r="E3602" s="2" t="s">
        <v>135</v>
      </c>
      <c r="F3602" s="2">
        <v>22</v>
      </c>
      <c r="G3602" s="2" t="s">
        <v>69</v>
      </c>
      <c r="H3602" s="2" t="s">
        <v>93</v>
      </c>
      <c r="I3602" s="2" t="s">
        <v>50</v>
      </c>
      <c r="J3602" s="3">
        <v>45539</v>
      </c>
      <c r="K3602" s="3">
        <v>45555</v>
      </c>
      <c r="L3602" s="2" t="s">
        <v>36</v>
      </c>
      <c r="M3602" s="2" t="s">
        <v>104</v>
      </c>
      <c r="N3602" s="2" t="s">
        <v>105</v>
      </c>
      <c r="O3602" s="4">
        <v>1662000</v>
      </c>
      <c r="P3602" s="4">
        <v>503800</v>
      </c>
      <c r="Q3602" s="4">
        <v>1158200</v>
      </c>
      <c r="R3602" s="2">
        <v>36</v>
      </c>
      <c r="S3602" s="5">
        <v>13.31</v>
      </c>
      <c r="T3602" s="4">
        <v>45018.59</v>
      </c>
      <c r="U3602" s="2" t="s">
        <v>73</v>
      </c>
      <c r="V3602" s="2" t="s">
        <v>74</v>
      </c>
      <c r="W3602" s="4">
        <v>1035427.57</v>
      </c>
      <c r="X3602" s="4">
        <v>585241.68999999994</v>
      </c>
      <c r="Y3602" s="4">
        <v>1620669.26</v>
      </c>
      <c r="Z3602" s="2">
        <v>0</v>
      </c>
      <c r="AA3602" s="2" t="s">
        <v>56</v>
      </c>
      <c r="AB3602" s="2" t="s">
        <v>15736</v>
      </c>
      <c r="AC3602" s="2" t="s">
        <v>106</v>
      </c>
      <c r="AD3602" s="2" t="s">
        <v>76</v>
      </c>
      <c r="AE3602" s="5">
        <v>69.69</v>
      </c>
      <c r="AF3602" s="2">
        <v>0</v>
      </c>
      <c r="AG3602" s="2" t="s">
        <v>77</v>
      </c>
      <c r="AH3602" s="2">
        <v>16</v>
      </c>
      <c r="AI3602" s="6" t="str">
        <f t="shared" si="168"/>
        <v>18-24</v>
      </c>
      <c r="AJ3602" s="11">
        <f>YEAR(tbl_LoanData[[#This Row],[Application Date]])</f>
        <v>2024</v>
      </c>
      <c r="AK3602" s="11" t="str">
        <f>TEXT(tbl_LoanData[[#This Row],[Application Date]],"MMMM")</f>
        <v>September</v>
      </c>
      <c r="AL3602" s="12">
        <f>DATE(YEAR(tbl_LoanData[[#This Row],[Application Date]]),MONTH(tbl_LoanData[[#This Row],[Application Date]]),1)</f>
        <v>45536</v>
      </c>
      <c r="AM3602" s="14">
        <f ca="1">IF(AND(tbl_LoanData[[#This Row],[Application Date]]&gt;=EOMONTH(TODAY(),-1)+1,tbl_LoanData[[#This Row],[Application Date]]&lt;=TODAY()),tbl_LoanData[[#This Row],[Loan Amount]],0)</f>
        <v>0</v>
      </c>
      <c r="AN3602" s="14">
        <f>tbl_LoanData[[#This Row],[Amount Paid]]-(Q3602-X3602)</f>
        <v>462469.25999999989</v>
      </c>
      <c r="AO3602" s="14">
        <f>IF(tbl_LoanData[[#This Row],[Application Status]]="Approved",1,0)</f>
        <v>1</v>
      </c>
      <c r="AP3602" s="22" t="str">
        <f t="shared" ca="1" si="169"/>
        <v/>
      </c>
      <c r="AQ3602" s="22" t="str">
        <f t="shared" ca="1" si="170"/>
        <v/>
      </c>
    </row>
    <row r="3603" spans="1:43" ht="14.4" customHeight="1" x14ac:dyDescent="0.3">
      <c r="A3603" s="2" t="s">
        <v>6931</v>
      </c>
      <c r="B3603" s="2" t="s">
        <v>6932</v>
      </c>
      <c r="C3603" s="2" t="s">
        <v>304</v>
      </c>
      <c r="D3603" s="2" t="s">
        <v>117</v>
      </c>
      <c r="E3603" s="2" t="s">
        <v>176</v>
      </c>
      <c r="F3603" s="2">
        <v>32</v>
      </c>
      <c r="G3603" s="2" t="s">
        <v>83</v>
      </c>
      <c r="H3603" s="2" t="s">
        <v>398</v>
      </c>
      <c r="I3603" s="2" t="s">
        <v>46</v>
      </c>
      <c r="J3603" s="3">
        <v>45546</v>
      </c>
      <c r="K3603" s="3">
        <v>45567</v>
      </c>
      <c r="L3603" s="2" t="s">
        <v>40</v>
      </c>
      <c r="M3603" s="2" t="s">
        <v>71</v>
      </c>
      <c r="N3603" s="2" t="s">
        <v>137</v>
      </c>
      <c r="O3603" s="4">
        <v>797000</v>
      </c>
      <c r="P3603" s="4">
        <v>178300</v>
      </c>
      <c r="Q3603" s="4">
        <v>618700</v>
      </c>
      <c r="R3603" s="2">
        <v>36</v>
      </c>
      <c r="S3603" s="5">
        <v>10.72</v>
      </c>
      <c r="T3603" s="4">
        <v>22713.16</v>
      </c>
      <c r="U3603" s="2" t="s">
        <v>73</v>
      </c>
      <c r="V3603" s="2" t="s">
        <v>74</v>
      </c>
      <c r="W3603" s="4">
        <v>476976.36</v>
      </c>
      <c r="X3603" s="4">
        <v>340697.56</v>
      </c>
      <c r="Y3603" s="4">
        <v>817673.92</v>
      </c>
      <c r="Z3603" s="2">
        <v>31</v>
      </c>
      <c r="AA3603" s="2" t="s">
        <v>58</v>
      </c>
      <c r="AB3603" s="2" t="s">
        <v>15736</v>
      </c>
      <c r="AC3603" s="2" t="s">
        <v>87</v>
      </c>
      <c r="AD3603" s="2" t="s">
        <v>76</v>
      </c>
      <c r="AE3603" s="5">
        <v>77.63</v>
      </c>
      <c r="AF3603" s="2">
        <v>1</v>
      </c>
      <c r="AG3603" s="2" t="s">
        <v>15718</v>
      </c>
      <c r="AH3603" s="2">
        <v>21</v>
      </c>
      <c r="AI3603" s="6" t="str">
        <f t="shared" si="168"/>
        <v>25-34</v>
      </c>
      <c r="AJ3603" s="11">
        <f>YEAR(tbl_LoanData[[#This Row],[Application Date]])</f>
        <v>2024</v>
      </c>
      <c r="AK3603" s="11" t="str">
        <f>TEXT(tbl_LoanData[[#This Row],[Application Date]],"MMMM")</f>
        <v>September</v>
      </c>
      <c r="AL3603" s="12">
        <f>DATE(YEAR(tbl_LoanData[[#This Row],[Application Date]]),MONTH(tbl_LoanData[[#This Row],[Application Date]]),1)</f>
        <v>45536</v>
      </c>
      <c r="AM3603" s="14">
        <f ca="1">IF(AND(tbl_LoanData[[#This Row],[Application Date]]&gt;=EOMONTH(TODAY(),-1)+1,tbl_LoanData[[#This Row],[Application Date]]&lt;=TODAY()),tbl_LoanData[[#This Row],[Loan Amount]],0)</f>
        <v>0</v>
      </c>
      <c r="AN3603" s="14">
        <f>tbl_LoanData[[#This Row],[Amount Paid]]-(Q3603-X3603)</f>
        <v>198973.91999999998</v>
      </c>
      <c r="AO3603" s="14">
        <f>IF(tbl_LoanData[[#This Row],[Application Status]]="Approved",1,0)</f>
        <v>1</v>
      </c>
      <c r="AP3603" s="22" t="str">
        <f t="shared" ca="1" si="169"/>
        <v/>
      </c>
      <c r="AQ3603" s="22" t="str">
        <f t="shared" ca="1" si="170"/>
        <v/>
      </c>
    </row>
    <row r="3604" spans="1:43" x14ac:dyDescent="0.3">
      <c r="A3604" s="2" t="s">
        <v>6981</v>
      </c>
      <c r="B3604" s="2" t="s">
        <v>6982</v>
      </c>
      <c r="C3604" s="2" t="s">
        <v>141</v>
      </c>
      <c r="D3604" s="2" t="s">
        <v>82</v>
      </c>
      <c r="E3604" s="2" t="s">
        <v>465</v>
      </c>
      <c r="F3604" s="2">
        <v>26</v>
      </c>
      <c r="G3604" s="2" t="s">
        <v>83</v>
      </c>
      <c r="H3604" s="2" t="s">
        <v>143</v>
      </c>
      <c r="I3604" s="2" t="s">
        <v>46</v>
      </c>
      <c r="J3604" s="3">
        <v>45556</v>
      </c>
      <c r="K3604" s="3">
        <v>45575</v>
      </c>
      <c r="L3604" s="2" t="s">
        <v>41</v>
      </c>
      <c r="M3604" s="2" t="s">
        <v>144</v>
      </c>
      <c r="N3604" s="2" t="s">
        <v>857</v>
      </c>
      <c r="O3604" s="4">
        <v>1869000</v>
      </c>
      <c r="P3604" s="4">
        <v>590700</v>
      </c>
      <c r="Q3604" s="4">
        <v>1278300</v>
      </c>
      <c r="R3604" s="2">
        <v>36</v>
      </c>
      <c r="S3604" s="5">
        <v>7.49</v>
      </c>
      <c r="T3604" s="4">
        <v>43487.06</v>
      </c>
      <c r="U3604" s="2" t="s">
        <v>73</v>
      </c>
      <c r="V3604" s="2" t="s">
        <v>74</v>
      </c>
      <c r="W3604" s="4">
        <v>956715.32</v>
      </c>
      <c r="X3604" s="4">
        <v>608818.68999999994</v>
      </c>
      <c r="Y3604" s="4">
        <v>1565534.01</v>
      </c>
      <c r="Z3604" s="2">
        <v>0</v>
      </c>
      <c r="AA3604" s="2" t="s">
        <v>56</v>
      </c>
      <c r="AB3604" s="2" t="s">
        <v>15733</v>
      </c>
      <c r="AC3604" s="2" t="s">
        <v>129</v>
      </c>
      <c r="AD3604" s="2" t="s">
        <v>76</v>
      </c>
      <c r="AE3604" s="5">
        <v>68.39</v>
      </c>
      <c r="AF3604" s="2">
        <v>0</v>
      </c>
      <c r="AG3604" s="2" t="s">
        <v>77</v>
      </c>
      <c r="AH3604" s="2">
        <v>19</v>
      </c>
      <c r="AI3604" s="6" t="str">
        <f t="shared" si="168"/>
        <v>25-34</v>
      </c>
      <c r="AJ3604" s="11">
        <f>YEAR(tbl_LoanData[[#This Row],[Application Date]])</f>
        <v>2024</v>
      </c>
      <c r="AK3604" s="11" t="str">
        <f>TEXT(tbl_LoanData[[#This Row],[Application Date]],"MMMM")</f>
        <v>September</v>
      </c>
      <c r="AL3604" s="12">
        <f>DATE(YEAR(tbl_LoanData[[#This Row],[Application Date]]),MONTH(tbl_LoanData[[#This Row],[Application Date]]),1)</f>
        <v>45536</v>
      </c>
      <c r="AM3604" s="14">
        <f ca="1">IF(AND(tbl_LoanData[[#This Row],[Application Date]]&gt;=EOMONTH(TODAY(),-1)+1,tbl_LoanData[[#This Row],[Application Date]]&lt;=TODAY()),tbl_LoanData[[#This Row],[Loan Amount]],0)</f>
        <v>0</v>
      </c>
      <c r="AN3604" s="14">
        <f>tbl_LoanData[[#This Row],[Amount Paid]]-(Q3604-X3604)</f>
        <v>287234.00999999989</v>
      </c>
      <c r="AO3604" s="14">
        <f>IF(tbl_LoanData[[#This Row],[Application Status]]="Approved",1,0)</f>
        <v>1</v>
      </c>
      <c r="AP3604" s="22" t="str">
        <f t="shared" ca="1" si="169"/>
        <v/>
      </c>
      <c r="AQ3604" s="22" t="str">
        <f t="shared" ca="1" si="170"/>
        <v/>
      </c>
    </row>
    <row r="3605" spans="1:43" ht="14.4" customHeight="1" x14ac:dyDescent="0.3">
      <c r="A3605" s="2" t="s">
        <v>7169</v>
      </c>
      <c r="B3605" s="2" t="s">
        <v>7170</v>
      </c>
      <c r="C3605" s="2" t="s">
        <v>289</v>
      </c>
      <c r="D3605" s="2" t="s">
        <v>254</v>
      </c>
      <c r="E3605" s="2" t="s">
        <v>232</v>
      </c>
      <c r="F3605" s="2">
        <v>24</v>
      </c>
      <c r="G3605" s="2" t="s">
        <v>69</v>
      </c>
      <c r="H3605" s="2" t="s">
        <v>172</v>
      </c>
      <c r="I3605" s="2" t="s">
        <v>45</v>
      </c>
      <c r="J3605" s="3">
        <v>45556</v>
      </c>
      <c r="K3605" s="3"/>
      <c r="L3605" s="2" t="s">
        <v>36</v>
      </c>
      <c r="M3605" s="2" t="s">
        <v>71</v>
      </c>
      <c r="N3605" s="2" t="s">
        <v>162</v>
      </c>
      <c r="O3605" s="4">
        <v>2029000</v>
      </c>
      <c r="P3605" s="4">
        <v>342000</v>
      </c>
      <c r="Q3605" s="4">
        <v>1687000</v>
      </c>
      <c r="R3605" s="2">
        <v>60</v>
      </c>
      <c r="S3605" s="5">
        <v>8.64</v>
      </c>
      <c r="T3605" s="4">
        <v>40263.07</v>
      </c>
      <c r="U3605" s="2" t="s">
        <v>96</v>
      </c>
      <c r="V3605" s="2" t="s">
        <v>97</v>
      </c>
      <c r="W3605" s="4">
        <v>0</v>
      </c>
      <c r="X3605" s="4">
        <v>0</v>
      </c>
      <c r="Y3605" s="4">
        <v>2415784</v>
      </c>
      <c r="Z3605" s="2">
        <v>0</v>
      </c>
      <c r="AA3605" s="2" t="s">
        <v>97</v>
      </c>
      <c r="AB3605" s="2" t="s">
        <v>15735</v>
      </c>
      <c r="AC3605" s="2" t="s">
        <v>138</v>
      </c>
      <c r="AD3605" s="2" t="s">
        <v>76</v>
      </c>
      <c r="AE3605" s="5">
        <v>83.14</v>
      </c>
      <c r="AF3605" s="2">
        <v>0</v>
      </c>
      <c r="AG3605" s="2" t="s">
        <v>97</v>
      </c>
      <c r="AH3605" s="2"/>
      <c r="AI3605" s="6" t="str">
        <f t="shared" si="168"/>
        <v>18-24</v>
      </c>
      <c r="AJ3605" s="11">
        <f>YEAR(tbl_LoanData[[#This Row],[Application Date]])</f>
        <v>2024</v>
      </c>
      <c r="AK3605" s="11" t="str">
        <f>TEXT(tbl_LoanData[[#This Row],[Application Date]],"MMMM")</f>
        <v>September</v>
      </c>
      <c r="AL3605" s="12">
        <f>DATE(YEAR(tbl_LoanData[[#This Row],[Application Date]]),MONTH(tbl_LoanData[[#This Row],[Application Date]]),1)</f>
        <v>45536</v>
      </c>
      <c r="AM3605" s="14">
        <f ca="1">IF(AND(tbl_LoanData[[#This Row],[Application Date]]&gt;=EOMONTH(TODAY(),-1)+1,tbl_LoanData[[#This Row],[Application Date]]&lt;=TODAY()),tbl_LoanData[[#This Row],[Loan Amount]],0)</f>
        <v>0</v>
      </c>
      <c r="AN3605" s="14">
        <f>tbl_LoanData[[#This Row],[Amount Paid]]-(Q3605-X3605)</f>
        <v>-1687000</v>
      </c>
      <c r="AO3605" s="14">
        <f>IF(tbl_LoanData[[#This Row],[Application Status]]="Approved",1,0)</f>
        <v>0</v>
      </c>
      <c r="AP3605" s="22" t="str">
        <f t="shared" ca="1" si="169"/>
        <v/>
      </c>
      <c r="AQ3605" s="22" t="str">
        <f t="shared" ca="1" si="170"/>
        <v/>
      </c>
    </row>
    <row r="3606" spans="1:43" ht="14.4" customHeight="1" x14ac:dyDescent="0.3">
      <c r="A3606" s="2" t="s">
        <v>7293</v>
      </c>
      <c r="B3606" s="2" t="s">
        <v>7294</v>
      </c>
      <c r="C3606" s="2" t="s">
        <v>482</v>
      </c>
      <c r="D3606" s="2" t="s">
        <v>142</v>
      </c>
      <c r="E3606" s="2" t="s">
        <v>190</v>
      </c>
      <c r="F3606" s="2">
        <v>35</v>
      </c>
      <c r="G3606" s="2" t="s">
        <v>69</v>
      </c>
      <c r="H3606" s="2" t="s">
        <v>156</v>
      </c>
      <c r="I3606" s="2" t="s">
        <v>45</v>
      </c>
      <c r="J3606" s="3">
        <v>45555</v>
      </c>
      <c r="K3606" s="3">
        <v>45575</v>
      </c>
      <c r="L3606" s="2" t="s">
        <v>39</v>
      </c>
      <c r="M3606" s="2" t="s">
        <v>94</v>
      </c>
      <c r="N3606" s="2" t="s">
        <v>418</v>
      </c>
      <c r="O3606" s="4">
        <v>2227000</v>
      </c>
      <c r="P3606" s="4">
        <v>746000</v>
      </c>
      <c r="Q3606" s="4">
        <v>1481000</v>
      </c>
      <c r="R3606" s="2">
        <v>48</v>
      </c>
      <c r="S3606" s="5">
        <v>7.2</v>
      </c>
      <c r="T3606" s="4">
        <v>39740.17</v>
      </c>
      <c r="U3606" s="2" t="s">
        <v>73</v>
      </c>
      <c r="V3606" s="2" t="s">
        <v>74</v>
      </c>
      <c r="W3606" s="4">
        <v>874283.74</v>
      </c>
      <c r="X3606" s="4">
        <v>1033244.26</v>
      </c>
      <c r="Y3606" s="4">
        <v>1907528</v>
      </c>
      <c r="Z3606" s="2">
        <v>0</v>
      </c>
      <c r="AA3606" s="2" t="s">
        <v>56</v>
      </c>
      <c r="AB3606" s="2" t="s">
        <v>15732</v>
      </c>
      <c r="AC3606" s="2" t="s">
        <v>360</v>
      </c>
      <c r="AD3606" s="2" t="s">
        <v>76</v>
      </c>
      <c r="AE3606" s="5">
        <v>66.5</v>
      </c>
      <c r="AF3606" s="2">
        <v>0</v>
      </c>
      <c r="AG3606" s="2" t="s">
        <v>77</v>
      </c>
      <c r="AH3606" s="2">
        <v>20</v>
      </c>
      <c r="AI3606" s="6" t="str">
        <f t="shared" si="168"/>
        <v>35-44</v>
      </c>
      <c r="AJ3606" s="11">
        <f>YEAR(tbl_LoanData[[#This Row],[Application Date]])</f>
        <v>2024</v>
      </c>
      <c r="AK3606" s="11" t="str">
        <f>TEXT(tbl_LoanData[[#This Row],[Application Date]],"MMMM")</f>
        <v>September</v>
      </c>
      <c r="AL3606" s="12">
        <f>DATE(YEAR(tbl_LoanData[[#This Row],[Application Date]]),MONTH(tbl_LoanData[[#This Row],[Application Date]]),1)</f>
        <v>45536</v>
      </c>
      <c r="AM3606" s="14">
        <f ca="1">IF(AND(tbl_LoanData[[#This Row],[Application Date]]&gt;=EOMONTH(TODAY(),-1)+1,tbl_LoanData[[#This Row],[Application Date]]&lt;=TODAY()),tbl_LoanData[[#This Row],[Loan Amount]],0)</f>
        <v>0</v>
      </c>
      <c r="AN3606" s="14">
        <f>tbl_LoanData[[#This Row],[Amount Paid]]-(Q3606-X3606)</f>
        <v>426528</v>
      </c>
      <c r="AO3606" s="14">
        <f>IF(tbl_LoanData[[#This Row],[Application Status]]="Approved",1,0)</f>
        <v>1</v>
      </c>
      <c r="AP3606" s="22" t="str">
        <f t="shared" ca="1" si="169"/>
        <v/>
      </c>
      <c r="AQ3606" s="22" t="str">
        <f t="shared" ca="1" si="170"/>
        <v/>
      </c>
    </row>
    <row r="3607" spans="1:43" x14ac:dyDescent="0.3">
      <c r="A3607" s="2" t="s">
        <v>7349</v>
      </c>
      <c r="B3607" s="2" t="s">
        <v>7350</v>
      </c>
      <c r="C3607" s="2" t="s">
        <v>116</v>
      </c>
      <c r="D3607" s="2" t="s">
        <v>176</v>
      </c>
      <c r="E3607" s="2" t="s">
        <v>68</v>
      </c>
      <c r="F3607" s="2">
        <v>46</v>
      </c>
      <c r="G3607" s="2" t="s">
        <v>69</v>
      </c>
      <c r="H3607" s="2" t="s">
        <v>318</v>
      </c>
      <c r="I3607" s="2" t="s">
        <v>42</v>
      </c>
      <c r="J3607" s="3">
        <v>45552</v>
      </c>
      <c r="K3607" s="3"/>
      <c r="L3607" s="2" t="s">
        <v>40</v>
      </c>
      <c r="M3607" s="2" t="s">
        <v>94</v>
      </c>
      <c r="N3607" s="2" t="s">
        <v>4</v>
      </c>
      <c r="O3607" s="4">
        <v>1249000</v>
      </c>
      <c r="P3607" s="4">
        <v>206400</v>
      </c>
      <c r="Q3607" s="4">
        <v>1042600</v>
      </c>
      <c r="R3607" s="2">
        <v>36</v>
      </c>
      <c r="S3607" s="5">
        <v>9.25</v>
      </c>
      <c r="T3607" s="4">
        <v>36997.82</v>
      </c>
      <c r="U3607" s="2" t="s">
        <v>113</v>
      </c>
      <c r="V3607" s="2" t="s">
        <v>97</v>
      </c>
      <c r="W3607" s="4">
        <v>0</v>
      </c>
      <c r="X3607" s="4">
        <v>0</v>
      </c>
      <c r="Y3607" s="4">
        <v>1331921.5</v>
      </c>
      <c r="Z3607" s="2">
        <v>0</v>
      </c>
      <c r="AA3607" s="2" t="s">
        <v>97</v>
      </c>
      <c r="AB3607" s="2" t="s">
        <v>15730</v>
      </c>
      <c r="AC3607" s="2" t="s">
        <v>138</v>
      </c>
      <c r="AD3607" s="2" t="s">
        <v>76</v>
      </c>
      <c r="AE3607" s="5">
        <v>83.47</v>
      </c>
      <c r="AF3607" s="2">
        <v>0</v>
      </c>
      <c r="AG3607" s="2" t="s">
        <v>97</v>
      </c>
      <c r="AH3607" s="2"/>
      <c r="AI3607" s="6" t="str">
        <f t="shared" si="168"/>
        <v>45-54</v>
      </c>
      <c r="AJ3607" s="11">
        <f>YEAR(tbl_LoanData[[#This Row],[Application Date]])</f>
        <v>2024</v>
      </c>
      <c r="AK3607" s="11" t="str">
        <f>TEXT(tbl_LoanData[[#This Row],[Application Date]],"MMMM")</f>
        <v>September</v>
      </c>
      <c r="AL3607" s="12">
        <f>DATE(YEAR(tbl_LoanData[[#This Row],[Application Date]]),MONTH(tbl_LoanData[[#This Row],[Application Date]]),1)</f>
        <v>45536</v>
      </c>
      <c r="AM3607" s="14">
        <f ca="1">IF(AND(tbl_LoanData[[#This Row],[Application Date]]&gt;=EOMONTH(TODAY(),-1)+1,tbl_LoanData[[#This Row],[Application Date]]&lt;=TODAY()),tbl_LoanData[[#This Row],[Loan Amount]],0)</f>
        <v>0</v>
      </c>
      <c r="AN3607" s="14">
        <f>tbl_LoanData[[#This Row],[Amount Paid]]-(Q3607-X3607)</f>
        <v>-1042600</v>
      </c>
      <c r="AO3607" s="14">
        <f>IF(tbl_LoanData[[#This Row],[Application Status]]="Approved",1,0)</f>
        <v>0</v>
      </c>
      <c r="AP3607" s="22" t="str">
        <f t="shared" ca="1" si="169"/>
        <v/>
      </c>
      <c r="AQ3607" s="22" t="str">
        <f t="shared" ca="1" si="170"/>
        <v/>
      </c>
    </row>
    <row r="3608" spans="1:43" ht="14.4" customHeight="1" x14ac:dyDescent="0.3">
      <c r="A3608" s="2" t="s">
        <v>7427</v>
      </c>
      <c r="B3608" s="2" t="s">
        <v>7428</v>
      </c>
      <c r="C3608" s="2" t="s">
        <v>405</v>
      </c>
      <c r="D3608" s="2" t="s">
        <v>254</v>
      </c>
      <c r="E3608" s="2" t="s">
        <v>150</v>
      </c>
      <c r="F3608" s="2">
        <v>42</v>
      </c>
      <c r="G3608" s="2" t="s">
        <v>69</v>
      </c>
      <c r="H3608" s="2" t="s">
        <v>172</v>
      </c>
      <c r="I3608" s="2" t="s">
        <v>45</v>
      </c>
      <c r="J3608" s="3">
        <v>45560</v>
      </c>
      <c r="K3608" s="3">
        <v>45563</v>
      </c>
      <c r="L3608" s="2" t="s">
        <v>36</v>
      </c>
      <c r="M3608" s="2" t="s">
        <v>94</v>
      </c>
      <c r="N3608" s="2" t="s">
        <v>212</v>
      </c>
      <c r="O3608" s="4">
        <v>852000</v>
      </c>
      <c r="P3608" s="4">
        <v>142600</v>
      </c>
      <c r="Q3608" s="4">
        <v>709400</v>
      </c>
      <c r="R3608" s="2">
        <v>48</v>
      </c>
      <c r="S3608" s="5">
        <v>6.76</v>
      </c>
      <c r="T3608" s="4">
        <v>18775.45</v>
      </c>
      <c r="U3608" s="2" t="s">
        <v>73</v>
      </c>
      <c r="V3608" s="2" t="s">
        <v>74</v>
      </c>
      <c r="W3608" s="4">
        <v>413059.9</v>
      </c>
      <c r="X3608" s="4">
        <v>488161.86</v>
      </c>
      <c r="Y3608" s="4">
        <v>901221.76</v>
      </c>
      <c r="Z3608" s="2">
        <v>0</v>
      </c>
      <c r="AA3608" s="2" t="s">
        <v>56</v>
      </c>
      <c r="AB3608" s="2" t="s">
        <v>15735</v>
      </c>
      <c r="AC3608" s="2" t="s">
        <v>121</v>
      </c>
      <c r="AD3608" s="2" t="s">
        <v>76</v>
      </c>
      <c r="AE3608" s="5">
        <v>83.26</v>
      </c>
      <c r="AF3608" s="2">
        <v>0</v>
      </c>
      <c r="AG3608" s="2" t="s">
        <v>77</v>
      </c>
      <c r="AH3608" s="2">
        <v>3</v>
      </c>
      <c r="AI3608" s="6" t="str">
        <f t="shared" si="168"/>
        <v>35-44</v>
      </c>
      <c r="AJ3608" s="11">
        <f>YEAR(tbl_LoanData[[#This Row],[Application Date]])</f>
        <v>2024</v>
      </c>
      <c r="AK3608" s="11" t="str">
        <f>TEXT(tbl_LoanData[[#This Row],[Application Date]],"MMMM")</f>
        <v>September</v>
      </c>
      <c r="AL3608" s="12">
        <f>DATE(YEAR(tbl_LoanData[[#This Row],[Application Date]]),MONTH(tbl_LoanData[[#This Row],[Application Date]]),1)</f>
        <v>45536</v>
      </c>
      <c r="AM3608" s="14">
        <f ca="1">IF(AND(tbl_LoanData[[#This Row],[Application Date]]&gt;=EOMONTH(TODAY(),-1)+1,tbl_LoanData[[#This Row],[Application Date]]&lt;=TODAY()),tbl_LoanData[[#This Row],[Loan Amount]],0)</f>
        <v>0</v>
      </c>
      <c r="AN3608" s="14">
        <f>tbl_LoanData[[#This Row],[Amount Paid]]-(Q3608-X3608)</f>
        <v>191821.76</v>
      </c>
      <c r="AO3608" s="14">
        <f>IF(tbl_LoanData[[#This Row],[Application Status]]="Approved",1,0)</f>
        <v>1</v>
      </c>
      <c r="AP3608" s="22" t="str">
        <f t="shared" ca="1" si="169"/>
        <v/>
      </c>
      <c r="AQ3608" s="22" t="str">
        <f t="shared" ca="1" si="170"/>
        <v/>
      </c>
    </row>
    <row r="3609" spans="1:43" ht="14.4" customHeight="1" x14ac:dyDescent="0.3">
      <c r="A3609" s="2" t="s">
        <v>7533</v>
      </c>
      <c r="B3609" s="2" t="s">
        <v>7534</v>
      </c>
      <c r="C3609" s="2" t="s">
        <v>264</v>
      </c>
      <c r="D3609" s="2" t="s">
        <v>204</v>
      </c>
      <c r="E3609" s="2" t="s">
        <v>406</v>
      </c>
      <c r="F3609" s="2">
        <v>24</v>
      </c>
      <c r="G3609" s="2" t="s">
        <v>83</v>
      </c>
      <c r="H3609" s="2" t="s">
        <v>259</v>
      </c>
      <c r="I3609" s="2" t="s">
        <v>43</v>
      </c>
      <c r="J3609" s="3">
        <v>45555</v>
      </c>
      <c r="K3609" s="3"/>
      <c r="L3609" s="2" t="s">
        <v>40</v>
      </c>
      <c r="M3609" s="2" t="s">
        <v>85</v>
      </c>
      <c r="N3609" s="2" t="s">
        <v>270</v>
      </c>
      <c r="O3609" s="4">
        <v>926000</v>
      </c>
      <c r="P3609" s="4">
        <v>155400</v>
      </c>
      <c r="Q3609" s="4">
        <v>770600</v>
      </c>
      <c r="R3609" s="2">
        <v>36</v>
      </c>
      <c r="S3609" s="5">
        <v>5.97</v>
      </c>
      <c r="T3609" s="4">
        <v>25239.29</v>
      </c>
      <c r="U3609" s="2" t="s">
        <v>113</v>
      </c>
      <c r="V3609" s="2" t="s">
        <v>97</v>
      </c>
      <c r="W3609" s="4">
        <v>0</v>
      </c>
      <c r="X3609" s="4">
        <v>0</v>
      </c>
      <c r="Y3609" s="4">
        <v>908614.46</v>
      </c>
      <c r="Z3609" s="2">
        <v>0</v>
      </c>
      <c r="AA3609" s="2" t="s">
        <v>97</v>
      </c>
      <c r="AB3609" s="2" t="s">
        <v>15727</v>
      </c>
      <c r="AC3609" s="2" t="s">
        <v>129</v>
      </c>
      <c r="AD3609" s="2" t="s">
        <v>76</v>
      </c>
      <c r="AE3609" s="5">
        <v>83.22</v>
      </c>
      <c r="AF3609" s="2">
        <v>0</v>
      </c>
      <c r="AG3609" s="2" t="s">
        <v>97</v>
      </c>
      <c r="AH3609" s="2"/>
      <c r="AI3609" s="6" t="str">
        <f t="shared" si="168"/>
        <v>18-24</v>
      </c>
      <c r="AJ3609" s="11">
        <f>YEAR(tbl_LoanData[[#This Row],[Application Date]])</f>
        <v>2024</v>
      </c>
      <c r="AK3609" s="11" t="str">
        <f>TEXT(tbl_LoanData[[#This Row],[Application Date]],"MMMM")</f>
        <v>September</v>
      </c>
      <c r="AL3609" s="12">
        <f>DATE(YEAR(tbl_LoanData[[#This Row],[Application Date]]),MONTH(tbl_LoanData[[#This Row],[Application Date]]),1)</f>
        <v>45536</v>
      </c>
      <c r="AM3609" s="14">
        <f ca="1">IF(AND(tbl_LoanData[[#This Row],[Application Date]]&gt;=EOMONTH(TODAY(),-1)+1,tbl_LoanData[[#This Row],[Application Date]]&lt;=TODAY()),tbl_LoanData[[#This Row],[Loan Amount]],0)</f>
        <v>0</v>
      </c>
      <c r="AN3609" s="14">
        <f>tbl_LoanData[[#This Row],[Amount Paid]]-(Q3609-X3609)</f>
        <v>-770600</v>
      </c>
      <c r="AO3609" s="14">
        <f>IF(tbl_LoanData[[#This Row],[Application Status]]="Approved",1,0)</f>
        <v>0</v>
      </c>
      <c r="AP3609" s="22" t="str">
        <f t="shared" ca="1" si="169"/>
        <v/>
      </c>
      <c r="AQ3609" s="22" t="str">
        <f t="shared" ca="1" si="170"/>
        <v/>
      </c>
    </row>
    <row r="3610" spans="1:43" x14ac:dyDescent="0.3">
      <c r="A3610" s="2" t="s">
        <v>7741</v>
      </c>
      <c r="B3610" s="2" t="s">
        <v>7742</v>
      </c>
      <c r="C3610" s="2" t="s">
        <v>240</v>
      </c>
      <c r="D3610" s="2" t="s">
        <v>189</v>
      </c>
      <c r="E3610" s="2" t="s">
        <v>91</v>
      </c>
      <c r="F3610" s="2">
        <v>65</v>
      </c>
      <c r="G3610" s="2" t="s">
        <v>83</v>
      </c>
      <c r="H3610" s="2" t="s">
        <v>93</v>
      </c>
      <c r="I3610" s="2" t="s">
        <v>50</v>
      </c>
      <c r="J3610" s="3">
        <v>45564</v>
      </c>
      <c r="K3610" s="3"/>
      <c r="L3610" s="2" t="s">
        <v>39</v>
      </c>
      <c r="M3610" s="2" t="s">
        <v>85</v>
      </c>
      <c r="N3610" s="2" t="s">
        <v>324</v>
      </c>
      <c r="O3610" s="4">
        <v>1810000</v>
      </c>
      <c r="P3610" s="4">
        <v>320700</v>
      </c>
      <c r="Q3610" s="4">
        <v>1489300</v>
      </c>
      <c r="R3610" s="2">
        <v>36</v>
      </c>
      <c r="S3610" s="5">
        <v>12.86</v>
      </c>
      <c r="T3610" s="4">
        <v>57329.78</v>
      </c>
      <c r="U3610" s="2" t="s">
        <v>113</v>
      </c>
      <c r="V3610" s="2" t="s">
        <v>97</v>
      </c>
      <c r="W3610" s="4">
        <v>0</v>
      </c>
      <c r="X3610" s="4">
        <v>0</v>
      </c>
      <c r="Y3610" s="4">
        <v>2063871.94</v>
      </c>
      <c r="Z3610" s="2">
        <v>0</v>
      </c>
      <c r="AA3610" s="2" t="s">
        <v>97</v>
      </c>
      <c r="AB3610" s="2" t="s">
        <v>15729</v>
      </c>
      <c r="AC3610" s="2" t="s">
        <v>129</v>
      </c>
      <c r="AD3610" s="2" t="s">
        <v>76</v>
      </c>
      <c r="AE3610" s="5">
        <v>82.28</v>
      </c>
      <c r="AF3610" s="2">
        <v>0</v>
      </c>
      <c r="AG3610" s="2" t="s">
        <v>97</v>
      </c>
      <c r="AH3610" s="2"/>
      <c r="AI3610" s="6" t="str">
        <f t="shared" si="168"/>
        <v>65+</v>
      </c>
      <c r="AJ3610" s="11">
        <f>YEAR(tbl_LoanData[[#This Row],[Application Date]])</f>
        <v>2024</v>
      </c>
      <c r="AK3610" s="11" t="str">
        <f>TEXT(tbl_LoanData[[#This Row],[Application Date]],"MMMM")</f>
        <v>September</v>
      </c>
      <c r="AL3610" s="12">
        <f>DATE(YEAR(tbl_LoanData[[#This Row],[Application Date]]),MONTH(tbl_LoanData[[#This Row],[Application Date]]),1)</f>
        <v>45536</v>
      </c>
      <c r="AM3610" s="14">
        <f ca="1">IF(AND(tbl_LoanData[[#This Row],[Application Date]]&gt;=EOMONTH(TODAY(),-1)+1,tbl_LoanData[[#This Row],[Application Date]]&lt;=TODAY()),tbl_LoanData[[#This Row],[Loan Amount]],0)</f>
        <v>0</v>
      </c>
      <c r="AN3610" s="14">
        <f>tbl_LoanData[[#This Row],[Amount Paid]]-(Q3610-X3610)</f>
        <v>-1489300</v>
      </c>
      <c r="AO3610" s="14">
        <f>IF(tbl_LoanData[[#This Row],[Application Status]]="Approved",1,0)</f>
        <v>0</v>
      </c>
      <c r="AP3610" s="22" t="str">
        <f t="shared" ca="1" si="169"/>
        <v/>
      </c>
      <c r="AQ3610" s="22" t="str">
        <f t="shared" ca="1" si="170"/>
        <v/>
      </c>
    </row>
    <row r="3611" spans="1:43" ht="14.4" customHeight="1" x14ac:dyDescent="0.3">
      <c r="A3611" s="2" t="s">
        <v>7787</v>
      </c>
      <c r="B3611" s="2" t="s">
        <v>7788</v>
      </c>
      <c r="C3611" s="2" t="s">
        <v>249</v>
      </c>
      <c r="D3611" s="2" t="s">
        <v>254</v>
      </c>
      <c r="E3611" s="2" t="s">
        <v>92</v>
      </c>
      <c r="F3611" s="2">
        <v>36</v>
      </c>
      <c r="G3611" s="2" t="s">
        <v>69</v>
      </c>
      <c r="H3611" s="2" t="s">
        <v>278</v>
      </c>
      <c r="I3611" s="2" t="s">
        <v>45</v>
      </c>
      <c r="J3611" s="3">
        <v>45540</v>
      </c>
      <c r="K3611" s="3"/>
      <c r="L3611" s="2" t="s">
        <v>40</v>
      </c>
      <c r="M3611" s="2" t="s">
        <v>111</v>
      </c>
      <c r="N3611" s="2" t="s">
        <v>369</v>
      </c>
      <c r="O3611" s="4">
        <v>781000</v>
      </c>
      <c r="P3611" s="4">
        <v>156600</v>
      </c>
      <c r="Q3611" s="4">
        <v>624400</v>
      </c>
      <c r="R3611" s="2">
        <v>36</v>
      </c>
      <c r="S3611" s="5">
        <v>14.41</v>
      </c>
      <c r="T3611" s="4">
        <v>24842.45</v>
      </c>
      <c r="U3611" s="2" t="s">
        <v>96</v>
      </c>
      <c r="V3611" s="2" t="s">
        <v>97</v>
      </c>
      <c r="W3611" s="4">
        <v>0</v>
      </c>
      <c r="X3611" s="4">
        <v>0</v>
      </c>
      <c r="Y3611" s="4">
        <v>894328.12</v>
      </c>
      <c r="Z3611" s="2">
        <v>0</v>
      </c>
      <c r="AA3611" s="2" t="s">
        <v>97</v>
      </c>
      <c r="AB3611" s="2" t="s">
        <v>15734</v>
      </c>
      <c r="AC3611" s="2" t="s">
        <v>213</v>
      </c>
      <c r="AD3611" s="2" t="s">
        <v>76</v>
      </c>
      <c r="AE3611" s="5">
        <v>79.95</v>
      </c>
      <c r="AF3611" s="2">
        <v>0</v>
      </c>
      <c r="AG3611" s="2" t="s">
        <v>97</v>
      </c>
      <c r="AH3611" s="2"/>
      <c r="AI3611" s="6" t="str">
        <f t="shared" si="168"/>
        <v>35-44</v>
      </c>
      <c r="AJ3611" s="11">
        <f>YEAR(tbl_LoanData[[#This Row],[Application Date]])</f>
        <v>2024</v>
      </c>
      <c r="AK3611" s="11" t="str">
        <f>TEXT(tbl_LoanData[[#This Row],[Application Date]],"MMMM")</f>
        <v>September</v>
      </c>
      <c r="AL3611" s="12">
        <f>DATE(YEAR(tbl_LoanData[[#This Row],[Application Date]]),MONTH(tbl_LoanData[[#This Row],[Application Date]]),1)</f>
        <v>45536</v>
      </c>
      <c r="AM3611" s="14">
        <f ca="1">IF(AND(tbl_LoanData[[#This Row],[Application Date]]&gt;=EOMONTH(TODAY(),-1)+1,tbl_LoanData[[#This Row],[Application Date]]&lt;=TODAY()),tbl_LoanData[[#This Row],[Loan Amount]],0)</f>
        <v>0</v>
      </c>
      <c r="AN3611" s="14">
        <f>tbl_LoanData[[#This Row],[Amount Paid]]-(Q3611-X3611)</f>
        <v>-624400</v>
      </c>
      <c r="AO3611" s="14">
        <f>IF(tbl_LoanData[[#This Row],[Application Status]]="Approved",1,0)</f>
        <v>0</v>
      </c>
      <c r="AP3611" s="22" t="str">
        <f t="shared" ca="1" si="169"/>
        <v/>
      </c>
      <c r="AQ3611" s="22" t="str">
        <f t="shared" ca="1" si="170"/>
        <v/>
      </c>
    </row>
    <row r="3612" spans="1:43" ht="14.4" customHeight="1" x14ac:dyDescent="0.3">
      <c r="A3612" s="2" t="s">
        <v>7845</v>
      </c>
      <c r="B3612" s="2" t="s">
        <v>7846</v>
      </c>
      <c r="C3612" s="2" t="s">
        <v>208</v>
      </c>
      <c r="D3612" s="2" t="s">
        <v>101</v>
      </c>
      <c r="E3612" s="2" t="s">
        <v>402</v>
      </c>
      <c r="F3612" s="2">
        <v>22</v>
      </c>
      <c r="G3612" s="2" t="s">
        <v>69</v>
      </c>
      <c r="H3612" s="2" t="s">
        <v>217</v>
      </c>
      <c r="I3612" s="2" t="s">
        <v>46</v>
      </c>
      <c r="J3612" s="3">
        <v>45547</v>
      </c>
      <c r="K3612" s="3">
        <v>45550</v>
      </c>
      <c r="L3612" s="2" t="s">
        <v>39</v>
      </c>
      <c r="M3612" s="2" t="s">
        <v>167</v>
      </c>
      <c r="N3612" s="2" t="s">
        <v>168</v>
      </c>
      <c r="O3612" s="4">
        <v>1701000</v>
      </c>
      <c r="P3612" s="4">
        <v>268100</v>
      </c>
      <c r="Q3612" s="4">
        <v>1432900</v>
      </c>
      <c r="R3612" s="2">
        <v>36</v>
      </c>
      <c r="S3612" s="5">
        <v>14.29</v>
      </c>
      <c r="T3612" s="4">
        <v>56866.23</v>
      </c>
      <c r="U3612" s="2" t="s">
        <v>73</v>
      </c>
      <c r="V3612" s="2" t="s">
        <v>74</v>
      </c>
      <c r="W3612" s="4">
        <v>1307923.29</v>
      </c>
      <c r="X3612" s="4">
        <v>739260.94</v>
      </c>
      <c r="Y3612" s="4">
        <v>2047184.23</v>
      </c>
      <c r="Z3612" s="2">
        <v>0</v>
      </c>
      <c r="AA3612" s="2" t="s">
        <v>56</v>
      </c>
      <c r="AB3612" s="2" t="s">
        <v>15732</v>
      </c>
      <c r="AC3612" s="2" t="s">
        <v>129</v>
      </c>
      <c r="AD3612" s="2" t="s">
        <v>76</v>
      </c>
      <c r="AE3612" s="5">
        <v>84.24</v>
      </c>
      <c r="AF3612" s="2">
        <v>0</v>
      </c>
      <c r="AG3612" s="2" t="s">
        <v>77</v>
      </c>
      <c r="AH3612" s="2">
        <v>3</v>
      </c>
      <c r="AI3612" s="6" t="str">
        <f t="shared" si="168"/>
        <v>18-24</v>
      </c>
      <c r="AJ3612" s="11">
        <f>YEAR(tbl_LoanData[[#This Row],[Application Date]])</f>
        <v>2024</v>
      </c>
      <c r="AK3612" s="11" t="str">
        <f>TEXT(tbl_LoanData[[#This Row],[Application Date]],"MMMM")</f>
        <v>September</v>
      </c>
      <c r="AL3612" s="12">
        <f>DATE(YEAR(tbl_LoanData[[#This Row],[Application Date]]),MONTH(tbl_LoanData[[#This Row],[Application Date]]),1)</f>
        <v>45536</v>
      </c>
      <c r="AM3612" s="14">
        <f ca="1">IF(AND(tbl_LoanData[[#This Row],[Application Date]]&gt;=EOMONTH(TODAY(),-1)+1,tbl_LoanData[[#This Row],[Application Date]]&lt;=TODAY()),tbl_LoanData[[#This Row],[Loan Amount]],0)</f>
        <v>0</v>
      </c>
      <c r="AN3612" s="14">
        <f>tbl_LoanData[[#This Row],[Amount Paid]]-(Q3612-X3612)</f>
        <v>614284.23</v>
      </c>
      <c r="AO3612" s="14">
        <f>IF(tbl_LoanData[[#This Row],[Application Status]]="Approved",1,0)</f>
        <v>1</v>
      </c>
      <c r="AP3612" s="22" t="str">
        <f t="shared" ca="1" si="169"/>
        <v/>
      </c>
      <c r="AQ3612" s="22" t="str">
        <f t="shared" ca="1" si="170"/>
        <v/>
      </c>
    </row>
    <row r="3613" spans="1:43" ht="14.4" customHeight="1" x14ac:dyDescent="0.3">
      <c r="A3613" s="2" t="s">
        <v>7889</v>
      </c>
      <c r="B3613" s="2" t="s">
        <v>7890</v>
      </c>
      <c r="C3613" s="2" t="s">
        <v>304</v>
      </c>
      <c r="D3613" s="2" t="s">
        <v>102</v>
      </c>
      <c r="E3613" s="2" t="s">
        <v>135</v>
      </c>
      <c r="F3613" s="2">
        <v>26</v>
      </c>
      <c r="G3613" s="2" t="s">
        <v>83</v>
      </c>
      <c r="H3613" s="2" t="s">
        <v>103</v>
      </c>
      <c r="I3613" s="2" t="s">
        <v>43</v>
      </c>
      <c r="J3613" s="3">
        <v>45551</v>
      </c>
      <c r="K3613" s="3"/>
      <c r="L3613" s="2" t="s">
        <v>37</v>
      </c>
      <c r="M3613" s="2" t="s">
        <v>94</v>
      </c>
      <c r="N3613" s="2" t="s">
        <v>234</v>
      </c>
      <c r="O3613" s="4">
        <v>72000</v>
      </c>
      <c r="P3613" s="4">
        <v>7900</v>
      </c>
      <c r="Q3613" s="4">
        <v>64100</v>
      </c>
      <c r="R3613" s="2">
        <v>36</v>
      </c>
      <c r="S3613" s="5">
        <v>10.08</v>
      </c>
      <c r="T3613" s="4">
        <v>2319</v>
      </c>
      <c r="U3613" s="2" t="s">
        <v>96</v>
      </c>
      <c r="V3613" s="2" t="s">
        <v>97</v>
      </c>
      <c r="W3613" s="4">
        <v>0</v>
      </c>
      <c r="X3613" s="4">
        <v>0</v>
      </c>
      <c r="Y3613" s="4">
        <v>83483.839999999997</v>
      </c>
      <c r="Z3613" s="2">
        <v>0</v>
      </c>
      <c r="AA3613" s="2" t="s">
        <v>97</v>
      </c>
      <c r="AB3613" s="2" t="s">
        <v>15730</v>
      </c>
      <c r="AC3613" s="2" t="s">
        <v>138</v>
      </c>
      <c r="AD3613" s="2" t="s">
        <v>76</v>
      </c>
      <c r="AE3613" s="5">
        <v>89.03</v>
      </c>
      <c r="AF3613" s="2">
        <v>0</v>
      </c>
      <c r="AG3613" s="2" t="s">
        <v>97</v>
      </c>
      <c r="AH3613" s="2"/>
      <c r="AI3613" s="6" t="str">
        <f t="shared" si="168"/>
        <v>25-34</v>
      </c>
      <c r="AJ3613" s="11">
        <f>YEAR(tbl_LoanData[[#This Row],[Application Date]])</f>
        <v>2024</v>
      </c>
      <c r="AK3613" s="11" t="str">
        <f>TEXT(tbl_LoanData[[#This Row],[Application Date]],"MMMM")</f>
        <v>September</v>
      </c>
      <c r="AL3613" s="12">
        <f>DATE(YEAR(tbl_LoanData[[#This Row],[Application Date]]),MONTH(tbl_LoanData[[#This Row],[Application Date]]),1)</f>
        <v>45536</v>
      </c>
      <c r="AM3613" s="14">
        <f ca="1">IF(AND(tbl_LoanData[[#This Row],[Application Date]]&gt;=EOMONTH(TODAY(),-1)+1,tbl_LoanData[[#This Row],[Application Date]]&lt;=TODAY()),tbl_LoanData[[#This Row],[Loan Amount]],0)</f>
        <v>0</v>
      </c>
      <c r="AN3613" s="14">
        <f>tbl_LoanData[[#This Row],[Amount Paid]]-(Q3613-X3613)</f>
        <v>-64100</v>
      </c>
      <c r="AO3613" s="14">
        <f>IF(tbl_LoanData[[#This Row],[Application Status]]="Approved",1,0)</f>
        <v>0</v>
      </c>
      <c r="AP3613" s="22" t="str">
        <f t="shared" ca="1" si="169"/>
        <v/>
      </c>
      <c r="AQ3613" s="22" t="str">
        <f t="shared" ca="1" si="170"/>
        <v/>
      </c>
    </row>
    <row r="3614" spans="1:43" ht="14.4" customHeight="1" x14ac:dyDescent="0.3">
      <c r="A3614" s="2" t="s">
        <v>7979</v>
      </c>
      <c r="B3614" s="2" t="s">
        <v>7980</v>
      </c>
      <c r="C3614" s="2" t="s">
        <v>444</v>
      </c>
      <c r="D3614" s="2" t="s">
        <v>176</v>
      </c>
      <c r="E3614" s="2" t="s">
        <v>142</v>
      </c>
      <c r="F3614" s="2">
        <v>41</v>
      </c>
      <c r="G3614" s="2" t="s">
        <v>69</v>
      </c>
      <c r="H3614" s="2" t="s">
        <v>205</v>
      </c>
      <c r="I3614" s="2" t="s">
        <v>49</v>
      </c>
      <c r="J3614" s="3">
        <v>45559</v>
      </c>
      <c r="K3614" s="3">
        <v>45569</v>
      </c>
      <c r="L3614" s="2" t="s">
        <v>37</v>
      </c>
      <c r="M3614" s="2" t="s">
        <v>94</v>
      </c>
      <c r="N3614" s="2" t="s">
        <v>568</v>
      </c>
      <c r="O3614" s="4">
        <v>214000</v>
      </c>
      <c r="P3614" s="4">
        <v>68200</v>
      </c>
      <c r="Q3614" s="4">
        <v>145800</v>
      </c>
      <c r="R3614" s="2">
        <v>36</v>
      </c>
      <c r="S3614" s="5">
        <v>12.35</v>
      </c>
      <c r="T3614" s="4">
        <v>5550.52</v>
      </c>
      <c r="U3614" s="2" t="s">
        <v>73</v>
      </c>
      <c r="V3614" s="2" t="s">
        <v>74</v>
      </c>
      <c r="W3614" s="4">
        <v>116560.92</v>
      </c>
      <c r="X3614" s="4">
        <v>83257.98</v>
      </c>
      <c r="Y3614" s="4">
        <v>199818.9</v>
      </c>
      <c r="Z3614" s="2">
        <v>31</v>
      </c>
      <c r="AA3614" s="2" t="s">
        <v>58</v>
      </c>
      <c r="AB3614" s="2" t="s">
        <v>15729</v>
      </c>
      <c r="AC3614" s="2" t="s">
        <v>87</v>
      </c>
      <c r="AD3614" s="2" t="s">
        <v>76</v>
      </c>
      <c r="AE3614" s="5">
        <v>68.13</v>
      </c>
      <c r="AF3614" s="2">
        <v>1</v>
      </c>
      <c r="AG3614" s="2" t="s">
        <v>15718</v>
      </c>
      <c r="AH3614" s="2">
        <v>10</v>
      </c>
      <c r="AI3614" s="6" t="str">
        <f t="shared" si="168"/>
        <v>35-44</v>
      </c>
      <c r="AJ3614" s="11">
        <f>YEAR(tbl_LoanData[[#This Row],[Application Date]])</f>
        <v>2024</v>
      </c>
      <c r="AK3614" s="11" t="str">
        <f>TEXT(tbl_LoanData[[#This Row],[Application Date]],"MMMM")</f>
        <v>September</v>
      </c>
      <c r="AL3614" s="12">
        <f>DATE(YEAR(tbl_LoanData[[#This Row],[Application Date]]),MONTH(tbl_LoanData[[#This Row],[Application Date]]),1)</f>
        <v>45536</v>
      </c>
      <c r="AM3614" s="14">
        <f ca="1">IF(AND(tbl_LoanData[[#This Row],[Application Date]]&gt;=EOMONTH(TODAY(),-1)+1,tbl_LoanData[[#This Row],[Application Date]]&lt;=TODAY()),tbl_LoanData[[#This Row],[Loan Amount]],0)</f>
        <v>0</v>
      </c>
      <c r="AN3614" s="14">
        <f>tbl_LoanData[[#This Row],[Amount Paid]]-(Q3614-X3614)</f>
        <v>54018.899999999994</v>
      </c>
      <c r="AO3614" s="14">
        <f>IF(tbl_LoanData[[#This Row],[Application Status]]="Approved",1,0)</f>
        <v>1</v>
      </c>
      <c r="AP3614" s="22" t="str">
        <f t="shared" ca="1" si="169"/>
        <v/>
      </c>
      <c r="AQ3614" s="22" t="str">
        <f t="shared" ca="1" si="170"/>
        <v/>
      </c>
    </row>
    <row r="3615" spans="1:43" ht="14.4" customHeight="1" x14ac:dyDescent="0.3">
      <c r="A3615" s="2" t="s">
        <v>7993</v>
      </c>
      <c r="B3615" s="2" t="s">
        <v>7994</v>
      </c>
      <c r="C3615" s="2" t="s">
        <v>687</v>
      </c>
      <c r="D3615" s="2" t="s">
        <v>209</v>
      </c>
      <c r="E3615" s="2" t="s">
        <v>91</v>
      </c>
      <c r="F3615" s="2">
        <v>64</v>
      </c>
      <c r="G3615" s="2" t="s">
        <v>83</v>
      </c>
      <c r="H3615" s="2" t="s">
        <v>119</v>
      </c>
      <c r="I3615" s="2" t="s">
        <v>43</v>
      </c>
      <c r="J3615" s="3">
        <v>45545</v>
      </c>
      <c r="K3615" s="3"/>
      <c r="L3615" s="2" t="s">
        <v>38</v>
      </c>
      <c r="M3615" s="2" t="s">
        <v>71</v>
      </c>
      <c r="N3615" s="2" t="s">
        <v>589</v>
      </c>
      <c r="O3615" s="4">
        <v>1932000</v>
      </c>
      <c r="P3615" s="4">
        <v>308600</v>
      </c>
      <c r="Q3615" s="4">
        <v>1623400</v>
      </c>
      <c r="R3615" s="2">
        <v>24</v>
      </c>
      <c r="S3615" s="5">
        <v>6.53</v>
      </c>
      <c r="T3615" s="4">
        <v>76475.67</v>
      </c>
      <c r="U3615" s="2" t="s">
        <v>96</v>
      </c>
      <c r="V3615" s="2" t="s">
        <v>97</v>
      </c>
      <c r="W3615" s="4">
        <v>0</v>
      </c>
      <c r="X3615" s="4">
        <v>0</v>
      </c>
      <c r="Y3615" s="4">
        <v>1835416.04</v>
      </c>
      <c r="Z3615" s="2">
        <v>0</v>
      </c>
      <c r="AA3615" s="2" t="s">
        <v>97</v>
      </c>
      <c r="AB3615" s="2" t="s">
        <v>15735</v>
      </c>
      <c r="AC3615" s="2" t="s">
        <v>75</v>
      </c>
      <c r="AD3615" s="2" t="s">
        <v>76</v>
      </c>
      <c r="AE3615" s="5">
        <v>84.03</v>
      </c>
      <c r="AF3615" s="2">
        <v>0</v>
      </c>
      <c r="AG3615" s="2" t="s">
        <v>97</v>
      </c>
      <c r="AH3615" s="2"/>
      <c r="AI3615" s="6" t="str">
        <f t="shared" si="168"/>
        <v>55-64</v>
      </c>
      <c r="AJ3615" s="11">
        <f>YEAR(tbl_LoanData[[#This Row],[Application Date]])</f>
        <v>2024</v>
      </c>
      <c r="AK3615" s="11" t="str">
        <f>TEXT(tbl_LoanData[[#This Row],[Application Date]],"MMMM")</f>
        <v>September</v>
      </c>
      <c r="AL3615" s="12">
        <f>DATE(YEAR(tbl_LoanData[[#This Row],[Application Date]]),MONTH(tbl_LoanData[[#This Row],[Application Date]]),1)</f>
        <v>45536</v>
      </c>
      <c r="AM3615" s="14">
        <f ca="1">IF(AND(tbl_LoanData[[#This Row],[Application Date]]&gt;=EOMONTH(TODAY(),-1)+1,tbl_LoanData[[#This Row],[Application Date]]&lt;=TODAY()),tbl_LoanData[[#This Row],[Loan Amount]],0)</f>
        <v>0</v>
      </c>
      <c r="AN3615" s="14">
        <f>tbl_LoanData[[#This Row],[Amount Paid]]-(Q3615-X3615)</f>
        <v>-1623400</v>
      </c>
      <c r="AO3615" s="14">
        <f>IF(tbl_LoanData[[#This Row],[Application Status]]="Approved",1,0)</f>
        <v>0</v>
      </c>
      <c r="AP3615" s="22" t="str">
        <f t="shared" ca="1" si="169"/>
        <v/>
      </c>
      <c r="AQ3615" s="22" t="str">
        <f t="shared" ca="1" si="170"/>
        <v/>
      </c>
    </row>
    <row r="3616" spans="1:43" x14ac:dyDescent="0.3">
      <c r="A3616" s="2" t="s">
        <v>8039</v>
      </c>
      <c r="B3616" s="2" t="s">
        <v>8040</v>
      </c>
      <c r="C3616" s="2" t="s">
        <v>986</v>
      </c>
      <c r="D3616" s="2" t="s">
        <v>182</v>
      </c>
      <c r="E3616" s="2" t="s">
        <v>101</v>
      </c>
      <c r="F3616" s="2">
        <v>49</v>
      </c>
      <c r="G3616" s="2" t="s">
        <v>83</v>
      </c>
      <c r="H3616" s="2" t="s">
        <v>217</v>
      </c>
      <c r="I3616" s="2" t="s">
        <v>46</v>
      </c>
      <c r="J3616" s="3">
        <v>45552</v>
      </c>
      <c r="K3616" s="3"/>
      <c r="L3616" s="2" t="s">
        <v>39</v>
      </c>
      <c r="M3616" s="2" t="s">
        <v>94</v>
      </c>
      <c r="N3616" s="2" t="s">
        <v>418</v>
      </c>
      <c r="O3616" s="4">
        <v>2401000</v>
      </c>
      <c r="P3616" s="4">
        <v>373900</v>
      </c>
      <c r="Q3616" s="4">
        <v>2027100</v>
      </c>
      <c r="R3616" s="2">
        <v>36</v>
      </c>
      <c r="S3616" s="5">
        <v>13.81</v>
      </c>
      <c r="T3616" s="4">
        <v>79636.88</v>
      </c>
      <c r="U3616" s="2" t="s">
        <v>96</v>
      </c>
      <c r="V3616" s="2" t="s">
        <v>97</v>
      </c>
      <c r="W3616" s="4">
        <v>0</v>
      </c>
      <c r="X3616" s="4">
        <v>0</v>
      </c>
      <c r="Y3616" s="4">
        <v>2866927.53</v>
      </c>
      <c r="Z3616" s="2">
        <v>0</v>
      </c>
      <c r="AA3616" s="2" t="s">
        <v>97</v>
      </c>
      <c r="AB3616" s="2" t="s">
        <v>15730</v>
      </c>
      <c r="AC3616" s="2" t="s">
        <v>360</v>
      </c>
      <c r="AD3616" s="2" t="s">
        <v>76</v>
      </c>
      <c r="AE3616" s="5">
        <v>84.43</v>
      </c>
      <c r="AF3616" s="2">
        <v>0</v>
      </c>
      <c r="AG3616" s="2" t="s">
        <v>97</v>
      </c>
      <c r="AH3616" s="2"/>
      <c r="AI3616" s="6" t="str">
        <f t="shared" si="168"/>
        <v>45-54</v>
      </c>
      <c r="AJ3616" s="11">
        <f>YEAR(tbl_LoanData[[#This Row],[Application Date]])</f>
        <v>2024</v>
      </c>
      <c r="AK3616" s="11" t="str">
        <f>TEXT(tbl_LoanData[[#This Row],[Application Date]],"MMMM")</f>
        <v>September</v>
      </c>
      <c r="AL3616" s="12">
        <f>DATE(YEAR(tbl_LoanData[[#This Row],[Application Date]]),MONTH(tbl_LoanData[[#This Row],[Application Date]]),1)</f>
        <v>45536</v>
      </c>
      <c r="AM3616" s="14">
        <f ca="1">IF(AND(tbl_LoanData[[#This Row],[Application Date]]&gt;=EOMONTH(TODAY(),-1)+1,tbl_LoanData[[#This Row],[Application Date]]&lt;=TODAY()),tbl_LoanData[[#This Row],[Loan Amount]],0)</f>
        <v>0</v>
      </c>
      <c r="AN3616" s="14">
        <f>tbl_LoanData[[#This Row],[Amount Paid]]-(Q3616-X3616)</f>
        <v>-2027100</v>
      </c>
      <c r="AO3616" s="14">
        <f>IF(tbl_LoanData[[#This Row],[Application Status]]="Approved",1,0)</f>
        <v>0</v>
      </c>
      <c r="AP3616" s="22" t="str">
        <f t="shared" ca="1" si="169"/>
        <v/>
      </c>
      <c r="AQ3616" s="22" t="str">
        <f t="shared" ca="1" si="170"/>
        <v/>
      </c>
    </row>
    <row r="3617" spans="1:43" ht="14.4" customHeight="1" x14ac:dyDescent="0.3">
      <c r="A3617" s="2" t="s">
        <v>8093</v>
      </c>
      <c r="B3617" s="2" t="s">
        <v>8094</v>
      </c>
      <c r="C3617" s="2" t="s">
        <v>1012</v>
      </c>
      <c r="D3617" s="2" t="s">
        <v>117</v>
      </c>
      <c r="E3617" s="2" t="s">
        <v>91</v>
      </c>
      <c r="F3617" s="2">
        <v>60</v>
      </c>
      <c r="G3617" s="2" t="s">
        <v>69</v>
      </c>
      <c r="H3617" s="2" t="s">
        <v>224</v>
      </c>
      <c r="I3617" s="2" t="s">
        <v>54</v>
      </c>
      <c r="J3617" s="3">
        <v>45537</v>
      </c>
      <c r="K3617" s="3">
        <v>45540</v>
      </c>
      <c r="L3617" s="2" t="s">
        <v>40</v>
      </c>
      <c r="M3617" s="2" t="s">
        <v>94</v>
      </c>
      <c r="N3617" s="2" t="s">
        <v>4</v>
      </c>
      <c r="O3617" s="4">
        <v>1489000</v>
      </c>
      <c r="P3617" s="4">
        <v>589800</v>
      </c>
      <c r="Q3617" s="4">
        <v>899200</v>
      </c>
      <c r="R3617" s="2">
        <v>24</v>
      </c>
      <c r="S3617" s="5">
        <v>14.04</v>
      </c>
      <c r="T3617" s="4">
        <v>47987.31</v>
      </c>
      <c r="U3617" s="2" t="s">
        <v>73</v>
      </c>
      <c r="V3617" s="2" t="s">
        <v>74</v>
      </c>
      <c r="W3617" s="4">
        <v>1103708.1299999999</v>
      </c>
      <c r="X3617" s="4">
        <v>47987.23</v>
      </c>
      <c r="Y3617" s="4">
        <v>1151695.3600000001</v>
      </c>
      <c r="Z3617" s="2">
        <v>0</v>
      </c>
      <c r="AA3617" s="2" t="s">
        <v>56</v>
      </c>
      <c r="AB3617" s="2" t="s">
        <v>15732</v>
      </c>
      <c r="AC3617" s="2" t="s">
        <v>87</v>
      </c>
      <c r="AD3617" s="2" t="s">
        <v>76</v>
      </c>
      <c r="AE3617" s="5">
        <v>60.39</v>
      </c>
      <c r="AF3617" s="2">
        <v>0</v>
      </c>
      <c r="AG3617" s="2" t="s">
        <v>77</v>
      </c>
      <c r="AH3617" s="2">
        <v>3</v>
      </c>
      <c r="AI3617" s="6" t="str">
        <f t="shared" si="168"/>
        <v>55-64</v>
      </c>
      <c r="AJ3617" s="11">
        <f>YEAR(tbl_LoanData[[#This Row],[Application Date]])</f>
        <v>2024</v>
      </c>
      <c r="AK3617" s="11" t="str">
        <f>TEXT(tbl_LoanData[[#This Row],[Application Date]],"MMMM")</f>
        <v>September</v>
      </c>
      <c r="AL3617" s="12">
        <f>DATE(YEAR(tbl_LoanData[[#This Row],[Application Date]]),MONTH(tbl_LoanData[[#This Row],[Application Date]]),1)</f>
        <v>45536</v>
      </c>
      <c r="AM3617" s="14">
        <f ca="1">IF(AND(tbl_LoanData[[#This Row],[Application Date]]&gt;=EOMONTH(TODAY(),-1)+1,tbl_LoanData[[#This Row],[Application Date]]&lt;=TODAY()),tbl_LoanData[[#This Row],[Loan Amount]],0)</f>
        <v>0</v>
      </c>
      <c r="AN3617" s="14">
        <f>tbl_LoanData[[#This Row],[Amount Paid]]-(Q3617-X3617)</f>
        <v>252495.35999999987</v>
      </c>
      <c r="AO3617" s="14">
        <f>IF(tbl_LoanData[[#This Row],[Application Status]]="Approved",1,0)</f>
        <v>1</v>
      </c>
      <c r="AP3617" s="22" t="str">
        <f t="shared" ca="1" si="169"/>
        <v/>
      </c>
      <c r="AQ3617" s="22" t="str">
        <f t="shared" ca="1" si="170"/>
        <v/>
      </c>
    </row>
    <row r="3618" spans="1:43" ht="14.4" customHeight="1" x14ac:dyDescent="0.3">
      <c r="A3618" s="2" t="s">
        <v>8183</v>
      </c>
      <c r="B3618" s="2" t="s">
        <v>8184</v>
      </c>
      <c r="C3618" s="2" t="s">
        <v>655</v>
      </c>
      <c r="D3618" s="2" t="s">
        <v>182</v>
      </c>
      <c r="E3618" s="2" t="s">
        <v>255</v>
      </c>
      <c r="F3618" s="2">
        <v>51</v>
      </c>
      <c r="G3618" s="2" t="s">
        <v>69</v>
      </c>
      <c r="H3618" s="2" t="s">
        <v>466</v>
      </c>
      <c r="I3618" s="2" t="s">
        <v>43</v>
      </c>
      <c r="J3618" s="3">
        <v>45548</v>
      </c>
      <c r="K3618" s="3">
        <v>45553</v>
      </c>
      <c r="L3618" s="2" t="s">
        <v>39</v>
      </c>
      <c r="M3618" s="2" t="s">
        <v>85</v>
      </c>
      <c r="N3618" s="2" t="s">
        <v>373</v>
      </c>
      <c r="O3618" s="4">
        <v>1586000</v>
      </c>
      <c r="P3618" s="4">
        <v>299000</v>
      </c>
      <c r="Q3618" s="4">
        <v>1287000</v>
      </c>
      <c r="R3618" s="2">
        <v>24</v>
      </c>
      <c r="S3618" s="5">
        <v>12.19</v>
      </c>
      <c r="T3618" s="4">
        <v>66698.78</v>
      </c>
      <c r="U3618" s="2" t="s">
        <v>73</v>
      </c>
      <c r="V3618" s="2" t="s">
        <v>74</v>
      </c>
      <c r="W3618" s="4">
        <v>1534071.94</v>
      </c>
      <c r="X3618" s="4">
        <v>66698.66</v>
      </c>
      <c r="Y3618" s="4">
        <v>1600770.6</v>
      </c>
      <c r="Z3618" s="2">
        <v>0</v>
      </c>
      <c r="AA3618" s="2" t="s">
        <v>56</v>
      </c>
      <c r="AB3618" s="2" t="s">
        <v>15729</v>
      </c>
      <c r="AC3618" s="2" t="s">
        <v>213</v>
      </c>
      <c r="AD3618" s="2" t="s">
        <v>76</v>
      </c>
      <c r="AE3618" s="5">
        <v>81.150000000000006</v>
      </c>
      <c r="AF3618" s="2">
        <v>0</v>
      </c>
      <c r="AG3618" s="2" t="s">
        <v>77</v>
      </c>
      <c r="AH3618" s="2">
        <v>5</v>
      </c>
      <c r="AI3618" s="6" t="str">
        <f t="shared" si="168"/>
        <v>45-54</v>
      </c>
      <c r="AJ3618" s="11">
        <f>YEAR(tbl_LoanData[[#This Row],[Application Date]])</f>
        <v>2024</v>
      </c>
      <c r="AK3618" s="11" t="str">
        <f>TEXT(tbl_LoanData[[#This Row],[Application Date]],"MMMM")</f>
        <v>September</v>
      </c>
      <c r="AL3618" s="12">
        <f>DATE(YEAR(tbl_LoanData[[#This Row],[Application Date]]),MONTH(tbl_LoanData[[#This Row],[Application Date]]),1)</f>
        <v>45536</v>
      </c>
      <c r="AM3618" s="14">
        <f ca="1">IF(AND(tbl_LoanData[[#This Row],[Application Date]]&gt;=EOMONTH(TODAY(),-1)+1,tbl_LoanData[[#This Row],[Application Date]]&lt;=TODAY()),tbl_LoanData[[#This Row],[Loan Amount]],0)</f>
        <v>0</v>
      </c>
      <c r="AN3618" s="14">
        <f>tbl_LoanData[[#This Row],[Amount Paid]]-(Q3618-X3618)</f>
        <v>313770.59999999986</v>
      </c>
      <c r="AO3618" s="14">
        <f>IF(tbl_LoanData[[#This Row],[Application Status]]="Approved",1,0)</f>
        <v>1</v>
      </c>
      <c r="AP3618" s="22" t="str">
        <f t="shared" ca="1" si="169"/>
        <v/>
      </c>
      <c r="AQ3618" s="22" t="str">
        <f t="shared" ca="1" si="170"/>
        <v/>
      </c>
    </row>
    <row r="3619" spans="1:43" ht="14.4" customHeight="1" x14ac:dyDescent="0.3">
      <c r="A3619" s="2" t="s">
        <v>8401</v>
      </c>
      <c r="B3619" s="2" t="s">
        <v>8402</v>
      </c>
      <c r="C3619" s="2" t="s">
        <v>1686</v>
      </c>
      <c r="D3619" s="2" t="s">
        <v>254</v>
      </c>
      <c r="E3619" s="2" t="s">
        <v>293</v>
      </c>
      <c r="F3619" s="2">
        <v>30</v>
      </c>
      <c r="G3619" s="2" t="s">
        <v>83</v>
      </c>
      <c r="H3619" s="2" t="s">
        <v>256</v>
      </c>
      <c r="I3619" s="2" t="s">
        <v>43</v>
      </c>
      <c r="J3619" s="3">
        <v>45545</v>
      </c>
      <c r="K3619" s="3"/>
      <c r="L3619" s="2" t="s">
        <v>40</v>
      </c>
      <c r="M3619" s="2" t="s">
        <v>94</v>
      </c>
      <c r="N3619" s="2" t="s">
        <v>95</v>
      </c>
      <c r="O3619" s="4">
        <v>1096000</v>
      </c>
      <c r="P3619" s="4">
        <v>164800</v>
      </c>
      <c r="Q3619" s="4">
        <v>931200</v>
      </c>
      <c r="R3619" s="2">
        <v>48</v>
      </c>
      <c r="S3619" s="5">
        <v>7.39</v>
      </c>
      <c r="T3619" s="4">
        <v>25134.639999999999</v>
      </c>
      <c r="U3619" s="2" t="s">
        <v>96</v>
      </c>
      <c r="V3619" s="2" t="s">
        <v>97</v>
      </c>
      <c r="W3619" s="4">
        <v>0</v>
      </c>
      <c r="X3619" s="4">
        <v>0</v>
      </c>
      <c r="Y3619" s="4">
        <v>1206462.72</v>
      </c>
      <c r="Z3619" s="2">
        <v>0</v>
      </c>
      <c r="AA3619" s="2" t="s">
        <v>97</v>
      </c>
      <c r="AB3619" s="2" t="s">
        <v>15729</v>
      </c>
      <c r="AC3619" s="2" t="s">
        <v>213</v>
      </c>
      <c r="AD3619" s="2" t="s">
        <v>76</v>
      </c>
      <c r="AE3619" s="5">
        <v>84.96</v>
      </c>
      <c r="AF3619" s="2">
        <v>0</v>
      </c>
      <c r="AG3619" s="2" t="s">
        <v>97</v>
      </c>
      <c r="AH3619" s="2"/>
      <c r="AI3619" s="6" t="str">
        <f t="shared" si="168"/>
        <v>25-34</v>
      </c>
      <c r="AJ3619" s="11">
        <f>YEAR(tbl_LoanData[[#This Row],[Application Date]])</f>
        <v>2024</v>
      </c>
      <c r="AK3619" s="11" t="str">
        <f>TEXT(tbl_LoanData[[#This Row],[Application Date]],"MMMM")</f>
        <v>September</v>
      </c>
      <c r="AL3619" s="12">
        <f>DATE(YEAR(tbl_LoanData[[#This Row],[Application Date]]),MONTH(tbl_LoanData[[#This Row],[Application Date]]),1)</f>
        <v>45536</v>
      </c>
      <c r="AM3619" s="14">
        <f ca="1">IF(AND(tbl_LoanData[[#This Row],[Application Date]]&gt;=EOMONTH(TODAY(),-1)+1,tbl_LoanData[[#This Row],[Application Date]]&lt;=TODAY()),tbl_LoanData[[#This Row],[Loan Amount]],0)</f>
        <v>0</v>
      </c>
      <c r="AN3619" s="14">
        <f>tbl_LoanData[[#This Row],[Amount Paid]]-(Q3619-X3619)</f>
        <v>-931200</v>
      </c>
      <c r="AO3619" s="14">
        <f>IF(tbl_LoanData[[#This Row],[Application Status]]="Approved",1,0)</f>
        <v>0</v>
      </c>
      <c r="AP3619" s="22" t="str">
        <f t="shared" ca="1" si="169"/>
        <v/>
      </c>
      <c r="AQ3619" s="22" t="str">
        <f t="shared" ca="1" si="170"/>
        <v/>
      </c>
    </row>
    <row r="3620" spans="1:43" ht="14.4" customHeight="1" x14ac:dyDescent="0.3">
      <c r="A3620" s="2" t="s">
        <v>8519</v>
      </c>
      <c r="B3620" s="2" t="s">
        <v>8520</v>
      </c>
      <c r="C3620" s="2" t="s">
        <v>240</v>
      </c>
      <c r="D3620" s="2" t="s">
        <v>117</v>
      </c>
      <c r="E3620" s="2" t="s">
        <v>92</v>
      </c>
      <c r="F3620" s="2">
        <v>28</v>
      </c>
      <c r="G3620" s="2" t="s">
        <v>83</v>
      </c>
      <c r="H3620" s="2" t="s">
        <v>143</v>
      </c>
      <c r="I3620" s="2" t="s">
        <v>46</v>
      </c>
      <c r="J3620" s="3">
        <v>45554</v>
      </c>
      <c r="K3620" s="3"/>
      <c r="L3620" s="2" t="s">
        <v>39</v>
      </c>
      <c r="M3620" s="2" t="s">
        <v>85</v>
      </c>
      <c r="N3620" s="2" t="s">
        <v>178</v>
      </c>
      <c r="O3620" s="4">
        <v>1525000</v>
      </c>
      <c r="P3620" s="4">
        <v>248800</v>
      </c>
      <c r="Q3620" s="4">
        <v>1276200</v>
      </c>
      <c r="R3620" s="2">
        <v>12</v>
      </c>
      <c r="S3620" s="5">
        <v>6.15</v>
      </c>
      <c r="T3620" s="4">
        <v>112890.52</v>
      </c>
      <c r="U3620" s="2" t="s">
        <v>113</v>
      </c>
      <c r="V3620" s="2" t="s">
        <v>97</v>
      </c>
      <c r="W3620" s="4">
        <v>0</v>
      </c>
      <c r="X3620" s="4">
        <v>0</v>
      </c>
      <c r="Y3620" s="4">
        <v>1354686.3</v>
      </c>
      <c r="Z3620" s="2">
        <v>0</v>
      </c>
      <c r="AA3620" s="2" t="s">
        <v>97</v>
      </c>
      <c r="AB3620" s="2" t="s">
        <v>15729</v>
      </c>
      <c r="AC3620" s="2" t="s">
        <v>213</v>
      </c>
      <c r="AD3620" s="2" t="s">
        <v>76</v>
      </c>
      <c r="AE3620" s="5">
        <v>83.69</v>
      </c>
      <c r="AF3620" s="2">
        <v>0</v>
      </c>
      <c r="AG3620" s="2" t="s">
        <v>97</v>
      </c>
      <c r="AH3620" s="2"/>
      <c r="AI3620" s="6" t="str">
        <f t="shared" si="168"/>
        <v>25-34</v>
      </c>
      <c r="AJ3620" s="11">
        <f>YEAR(tbl_LoanData[[#This Row],[Application Date]])</f>
        <v>2024</v>
      </c>
      <c r="AK3620" s="11" t="str">
        <f>TEXT(tbl_LoanData[[#This Row],[Application Date]],"MMMM")</f>
        <v>September</v>
      </c>
      <c r="AL3620" s="12">
        <f>DATE(YEAR(tbl_LoanData[[#This Row],[Application Date]]),MONTH(tbl_LoanData[[#This Row],[Application Date]]),1)</f>
        <v>45536</v>
      </c>
      <c r="AM3620" s="14">
        <f ca="1">IF(AND(tbl_LoanData[[#This Row],[Application Date]]&gt;=EOMONTH(TODAY(),-1)+1,tbl_LoanData[[#This Row],[Application Date]]&lt;=TODAY()),tbl_LoanData[[#This Row],[Loan Amount]],0)</f>
        <v>0</v>
      </c>
      <c r="AN3620" s="14">
        <f>tbl_LoanData[[#This Row],[Amount Paid]]-(Q3620-X3620)</f>
        <v>-1276200</v>
      </c>
      <c r="AO3620" s="14">
        <f>IF(tbl_LoanData[[#This Row],[Application Status]]="Approved",1,0)</f>
        <v>0</v>
      </c>
      <c r="AP3620" s="22" t="str">
        <f t="shared" ca="1" si="169"/>
        <v/>
      </c>
      <c r="AQ3620" s="22" t="str">
        <f t="shared" ca="1" si="170"/>
        <v/>
      </c>
    </row>
    <row r="3621" spans="1:43" ht="14.4" customHeight="1" x14ac:dyDescent="0.3">
      <c r="A3621" s="2" t="s">
        <v>8775</v>
      </c>
      <c r="B3621" s="2" t="s">
        <v>8776</v>
      </c>
      <c r="C3621" s="2" t="s">
        <v>240</v>
      </c>
      <c r="D3621" s="2" t="s">
        <v>189</v>
      </c>
      <c r="E3621" s="2" t="s">
        <v>406</v>
      </c>
      <c r="F3621" s="2">
        <v>56</v>
      </c>
      <c r="G3621" s="2" t="s">
        <v>83</v>
      </c>
      <c r="H3621" s="2" t="s">
        <v>205</v>
      </c>
      <c r="I3621" s="2" t="s">
        <v>49</v>
      </c>
      <c r="J3621" s="3">
        <v>45559</v>
      </c>
      <c r="K3621" s="3"/>
      <c r="L3621" s="2" t="s">
        <v>40</v>
      </c>
      <c r="M3621" s="2" t="s">
        <v>157</v>
      </c>
      <c r="N3621" s="2" t="s">
        <v>328</v>
      </c>
      <c r="O3621" s="4">
        <v>1166000</v>
      </c>
      <c r="P3621" s="4">
        <v>435500</v>
      </c>
      <c r="Q3621" s="4">
        <v>730500</v>
      </c>
      <c r="R3621" s="2">
        <v>48</v>
      </c>
      <c r="S3621" s="5">
        <v>7.71</v>
      </c>
      <c r="T3621" s="4">
        <v>19912.21</v>
      </c>
      <c r="U3621" s="2" t="s">
        <v>113</v>
      </c>
      <c r="V3621" s="2" t="s">
        <v>97</v>
      </c>
      <c r="W3621" s="4">
        <v>0</v>
      </c>
      <c r="X3621" s="4">
        <v>0</v>
      </c>
      <c r="Y3621" s="4">
        <v>955786.2</v>
      </c>
      <c r="Z3621" s="2">
        <v>0</v>
      </c>
      <c r="AA3621" s="2" t="s">
        <v>97</v>
      </c>
      <c r="AB3621" s="2" t="s">
        <v>15730</v>
      </c>
      <c r="AC3621" s="2" t="s">
        <v>75</v>
      </c>
      <c r="AD3621" s="2" t="s">
        <v>76</v>
      </c>
      <c r="AE3621" s="5">
        <v>62.65</v>
      </c>
      <c r="AF3621" s="2">
        <v>0</v>
      </c>
      <c r="AG3621" s="2" t="s">
        <v>97</v>
      </c>
      <c r="AH3621" s="2"/>
      <c r="AI3621" s="6" t="str">
        <f t="shared" si="168"/>
        <v>55-64</v>
      </c>
      <c r="AJ3621" s="11">
        <f>YEAR(tbl_LoanData[[#This Row],[Application Date]])</f>
        <v>2024</v>
      </c>
      <c r="AK3621" s="11" t="str">
        <f>TEXT(tbl_LoanData[[#This Row],[Application Date]],"MMMM")</f>
        <v>September</v>
      </c>
      <c r="AL3621" s="12">
        <f>DATE(YEAR(tbl_LoanData[[#This Row],[Application Date]]),MONTH(tbl_LoanData[[#This Row],[Application Date]]),1)</f>
        <v>45536</v>
      </c>
      <c r="AM3621" s="14">
        <f ca="1">IF(AND(tbl_LoanData[[#This Row],[Application Date]]&gt;=EOMONTH(TODAY(),-1)+1,tbl_LoanData[[#This Row],[Application Date]]&lt;=TODAY()),tbl_LoanData[[#This Row],[Loan Amount]],0)</f>
        <v>0</v>
      </c>
      <c r="AN3621" s="14">
        <f>tbl_LoanData[[#This Row],[Amount Paid]]-(Q3621-X3621)</f>
        <v>-730500</v>
      </c>
      <c r="AO3621" s="14">
        <f>IF(tbl_LoanData[[#This Row],[Application Status]]="Approved",1,0)</f>
        <v>0</v>
      </c>
      <c r="AP3621" s="22" t="str">
        <f t="shared" ca="1" si="169"/>
        <v/>
      </c>
      <c r="AQ3621" s="22" t="str">
        <f t="shared" ca="1" si="170"/>
        <v/>
      </c>
    </row>
    <row r="3622" spans="1:43" ht="14.4" customHeight="1" x14ac:dyDescent="0.3">
      <c r="A3622" s="2" t="s">
        <v>8849</v>
      </c>
      <c r="B3622" s="2" t="s">
        <v>8850</v>
      </c>
      <c r="C3622" s="2" t="s">
        <v>606</v>
      </c>
      <c r="D3622" s="2" t="s">
        <v>134</v>
      </c>
      <c r="E3622" s="2" t="s">
        <v>161</v>
      </c>
      <c r="F3622" s="2">
        <v>54</v>
      </c>
      <c r="G3622" s="2" t="s">
        <v>69</v>
      </c>
      <c r="H3622" s="2" t="s">
        <v>119</v>
      </c>
      <c r="I3622" s="2" t="s">
        <v>43</v>
      </c>
      <c r="J3622" s="3">
        <v>45563</v>
      </c>
      <c r="K3622" s="3"/>
      <c r="L3622" s="2" t="s">
        <v>36</v>
      </c>
      <c r="M3622" s="2" t="s">
        <v>71</v>
      </c>
      <c r="N3622" s="2" t="s">
        <v>162</v>
      </c>
      <c r="O3622" s="4">
        <v>2060000</v>
      </c>
      <c r="P3622" s="4">
        <v>348300</v>
      </c>
      <c r="Q3622" s="4">
        <v>1711700</v>
      </c>
      <c r="R3622" s="2">
        <v>36</v>
      </c>
      <c r="S3622" s="5">
        <v>12.95</v>
      </c>
      <c r="T3622" s="4">
        <v>66019.320000000007</v>
      </c>
      <c r="U3622" s="2" t="s">
        <v>113</v>
      </c>
      <c r="V3622" s="2" t="s">
        <v>97</v>
      </c>
      <c r="W3622" s="4">
        <v>0</v>
      </c>
      <c r="X3622" s="4">
        <v>0</v>
      </c>
      <c r="Y3622" s="4">
        <v>2376695.4500000002</v>
      </c>
      <c r="Z3622" s="2">
        <v>0</v>
      </c>
      <c r="AA3622" s="2" t="s">
        <v>97</v>
      </c>
      <c r="AB3622" s="2" t="s">
        <v>15728</v>
      </c>
      <c r="AC3622" s="2" t="s">
        <v>213</v>
      </c>
      <c r="AD3622" s="2" t="s">
        <v>76</v>
      </c>
      <c r="AE3622" s="5">
        <v>83.09</v>
      </c>
      <c r="AF3622" s="2">
        <v>0</v>
      </c>
      <c r="AG3622" s="2" t="s">
        <v>97</v>
      </c>
      <c r="AH3622" s="2"/>
      <c r="AI3622" s="6" t="str">
        <f t="shared" si="168"/>
        <v>45-54</v>
      </c>
      <c r="AJ3622" s="11">
        <f>YEAR(tbl_LoanData[[#This Row],[Application Date]])</f>
        <v>2024</v>
      </c>
      <c r="AK3622" s="11" t="str">
        <f>TEXT(tbl_LoanData[[#This Row],[Application Date]],"MMMM")</f>
        <v>September</v>
      </c>
      <c r="AL3622" s="12">
        <f>DATE(YEAR(tbl_LoanData[[#This Row],[Application Date]]),MONTH(tbl_LoanData[[#This Row],[Application Date]]),1)</f>
        <v>45536</v>
      </c>
      <c r="AM3622" s="14">
        <f ca="1">IF(AND(tbl_LoanData[[#This Row],[Application Date]]&gt;=EOMONTH(TODAY(),-1)+1,tbl_LoanData[[#This Row],[Application Date]]&lt;=TODAY()),tbl_LoanData[[#This Row],[Loan Amount]],0)</f>
        <v>0</v>
      </c>
      <c r="AN3622" s="14">
        <f>tbl_LoanData[[#This Row],[Amount Paid]]-(Q3622-X3622)</f>
        <v>-1711700</v>
      </c>
      <c r="AO3622" s="14">
        <f>IF(tbl_LoanData[[#This Row],[Application Status]]="Approved",1,0)</f>
        <v>0</v>
      </c>
      <c r="AP3622" s="22" t="str">
        <f t="shared" ca="1" si="169"/>
        <v/>
      </c>
      <c r="AQ3622" s="22" t="str">
        <f t="shared" ca="1" si="170"/>
        <v/>
      </c>
    </row>
    <row r="3623" spans="1:43" ht="14.4" customHeight="1" x14ac:dyDescent="0.3">
      <c r="A3623" s="2" t="s">
        <v>8893</v>
      </c>
      <c r="B3623" s="2" t="s">
        <v>8894</v>
      </c>
      <c r="C3623" s="2" t="s">
        <v>116</v>
      </c>
      <c r="D3623" s="2" t="s">
        <v>134</v>
      </c>
      <c r="E3623" s="2" t="s">
        <v>165</v>
      </c>
      <c r="F3623" s="2">
        <v>46</v>
      </c>
      <c r="G3623" s="2" t="s">
        <v>69</v>
      </c>
      <c r="H3623" s="2" t="s">
        <v>151</v>
      </c>
      <c r="I3623" s="2" t="s">
        <v>46</v>
      </c>
      <c r="J3623" s="3">
        <v>45537</v>
      </c>
      <c r="K3623" s="3">
        <v>45548</v>
      </c>
      <c r="L3623" s="2" t="s">
        <v>41</v>
      </c>
      <c r="M3623" s="2" t="s">
        <v>144</v>
      </c>
      <c r="N3623" s="2" t="s">
        <v>145</v>
      </c>
      <c r="O3623" s="4">
        <v>3275000</v>
      </c>
      <c r="P3623" s="4">
        <v>1119800</v>
      </c>
      <c r="Q3623" s="4">
        <v>2155200</v>
      </c>
      <c r="R3623" s="2">
        <v>48</v>
      </c>
      <c r="S3623" s="5">
        <v>14.61</v>
      </c>
      <c r="T3623" s="4">
        <v>71139.56</v>
      </c>
      <c r="U3623" s="2" t="s">
        <v>73</v>
      </c>
      <c r="V3623" s="2" t="s">
        <v>74</v>
      </c>
      <c r="W3623" s="4">
        <v>1636209.88</v>
      </c>
      <c r="X3623" s="4">
        <v>1778489</v>
      </c>
      <c r="Y3623" s="4">
        <v>3414698.88</v>
      </c>
      <c r="Z3623" s="2">
        <v>0</v>
      </c>
      <c r="AA3623" s="2" t="s">
        <v>56</v>
      </c>
      <c r="AB3623" s="2" t="s">
        <v>15732</v>
      </c>
      <c r="AC3623" s="2" t="s">
        <v>360</v>
      </c>
      <c r="AD3623" s="2" t="s">
        <v>76</v>
      </c>
      <c r="AE3623" s="5">
        <v>65.81</v>
      </c>
      <c r="AF3623" s="2">
        <v>0</v>
      </c>
      <c r="AG3623" s="2" t="s">
        <v>77</v>
      </c>
      <c r="AH3623" s="2">
        <v>11</v>
      </c>
      <c r="AI3623" s="6" t="str">
        <f t="shared" si="168"/>
        <v>45-54</v>
      </c>
      <c r="AJ3623" s="11">
        <f>YEAR(tbl_LoanData[[#This Row],[Application Date]])</f>
        <v>2024</v>
      </c>
      <c r="AK3623" s="11" t="str">
        <f>TEXT(tbl_LoanData[[#This Row],[Application Date]],"MMMM")</f>
        <v>September</v>
      </c>
      <c r="AL3623" s="12">
        <f>DATE(YEAR(tbl_LoanData[[#This Row],[Application Date]]),MONTH(tbl_LoanData[[#This Row],[Application Date]]),1)</f>
        <v>45536</v>
      </c>
      <c r="AM3623" s="14">
        <f ca="1">IF(AND(tbl_LoanData[[#This Row],[Application Date]]&gt;=EOMONTH(TODAY(),-1)+1,tbl_LoanData[[#This Row],[Application Date]]&lt;=TODAY()),tbl_LoanData[[#This Row],[Loan Amount]],0)</f>
        <v>0</v>
      </c>
      <c r="AN3623" s="14">
        <f>tbl_LoanData[[#This Row],[Amount Paid]]-(Q3623-X3623)</f>
        <v>1259498.8799999999</v>
      </c>
      <c r="AO3623" s="14">
        <f>IF(tbl_LoanData[[#This Row],[Application Status]]="Approved",1,0)</f>
        <v>1</v>
      </c>
      <c r="AP3623" s="22" t="str">
        <f t="shared" ca="1" si="169"/>
        <v/>
      </c>
      <c r="AQ3623" s="22" t="str">
        <f t="shared" ca="1" si="170"/>
        <v/>
      </c>
    </row>
    <row r="3624" spans="1:43" ht="14.4" customHeight="1" x14ac:dyDescent="0.3">
      <c r="A3624" s="2" t="s">
        <v>9081</v>
      </c>
      <c r="B3624" s="2" t="s">
        <v>9082</v>
      </c>
      <c r="C3624" s="2" t="s">
        <v>868</v>
      </c>
      <c r="D3624" s="2" t="s">
        <v>102</v>
      </c>
      <c r="E3624" s="2" t="s">
        <v>209</v>
      </c>
      <c r="F3624" s="2">
        <v>55</v>
      </c>
      <c r="G3624" s="2" t="s">
        <v>69</v>
      </c>
      <c r="H3624" s="2" t="s">
        <v>70</v>
      </c>
      <c r="I3624" s="2" t="s">
        <v>50</v>
      </c>
      <c r="J3624" s="3">
        <v>45564</v>
      </c>
      <c r="K3624" s="3">
        <v>45566</v>
      </c>
      <c r="L3624" s="2" t="s">
        <v>40</v>
      </c>
      <c r="M3624" s="2" t="s">
        <v>111</v>
      </c>
      <c r="N3624" s="2" t="s">
        <v>369</v>
      </c>
      <c r="O3624" s="4">
        <v>1400000</v>
      </c>
      <c r="P3624" s="4">
        <v>458900</v>
      </c>
      <c r="Q3624" s="4">
        <v>941100</v>
      </c>
      <c r="R3624" s="2">
        <v>60</v>
      </c>
      <c r="S3624" s="5">
        <v>13.61</v>
      </c>
      <c r="T3624" s="4">
        <v>26358.639999999999</v>
      </c>
      <c r="U3624" s="2" t="s">
        <v>73</v>
      </c>
      <c r="V3624" s="2" t="s">
        <v>74</v>
      </c>
      <c r="W3624" s="4">
        <v>579890.07999999996</v>
      </c>
      <c r="X3624" s="4">
        <v>1001628.47</v>
      </c>
      <c r="Y3624" s="4">
        <v>1581518.55</v>
      </c>
      <c r="Z3624" s="2">
        <v>0</v>
      </c>
      <c r="AA3624" s="2" t="s">
        <v>56</v>
      </c>
      <c r="AB3624" s="2" t="s">
        <v>15735</v>
      </c>
      <c r="AC3624" s="2" t="s">
        <v>121</v>
      </c>
      <c r="AD3624" s="2" t="s">
        <v>76</v>
      </c>
      <c r="AE3624" s="5">
        <v>67.22</v>
      </c>
      <c r="AF3624" s="2">
        <v>0</v>
      </c>
      <c r="AG3624" s="2" t="s">
        <v>77</v>
      </c>
      <c r="AH3624" s="2">
        <v>2</v>
      </c>
      <c r="AI3624" s="6" t="str">
        <f t="shared" si="168"/>
        <v>55-64</v>
      </c>
      <c r="AJ3624" s="11">
        <f>YEAR(tbl_LoanData[[#This Row],[Application Date]])</f>
        <v>2024</v>
      </c>
      <c r="AK3624" s="11" t="str">
        <f>TEXT(tbl_LoanData[[#This Row],[Application Date]],"MMMM")</f>
        <v>September</v>
      </c>
      <c r="AL3624" s="12">
        <f>DATE(YEAR(tbl_LoanData[[#This Row],[Application Date]]),MONTH(tbl_LoanData[[#This Row],[Application Date]]),1)</f>
        <v>45536</v>
      </c>
      <c r="AM3624" s="14">
        <f ca="1">IF(AND(tbl_LoanData[[#This Row],[Application Date]]&gt;=EOMONTH(TODAY(),-1)+1,tbl_LoanData[[#This Row],[Application Date]]&lt;=TODAY()),tbl_LoanData[[#This Row],[Loan Amount]],0)</f>
        <v>0</v>
      </c>
      <c r="AN3624" s="14">
        <f>tbl_LoanData[[#This Row],[Amount Paid]]-(Q3624-X3624)</f>
        <v>640418.54999999993</v>
      </c>
      <c r="AO3624" s="14">
        <f>IF(tbl_LoanData[[#This Row],[Application Status]]="Approved",1,0)</f>
        <v>1</v>
      </c>
      <c r="AP3624" s="22" t="str">
        <f t="shared" ca="1" si="169"/>
        <v/>
      </c>
      <c r="AQ3624" s="22" t="str">
        <f t="shared" ca="1" si="170"/>
        <v/>
      </c>
    </row>
    <row r="3625" spans="1:43" ht="14.4" customHeight="1" x14ac:dyDescent="0.3">
      <c r="A3625" s="2" t="s">
        <v>9131</v>
      </c>
      <c r="B3625" s="2" t="s">
        <v>9132</v>
      </c>
      <c r="C3625" s="2" t="s">
        <v>66</v>
      </c>
      <c r="D3625" s="2" t="s">
        <v>161</v>
      </c>
      <c r="E3625" s="2" t="s">
        <v>255</v>
      </c>
      <c r="F3625" s="2">
        <v>65</v>
      </c>
      <c r="G3625" s="2" t="s">
        <v>69</v>
      </c>
      <c r="H3625" s="2" t="s">
        <v>110</v>
      </c>
      <c r="I3625" s="2" t="s">
        <v>46</v>
      </c>
      <c r="J3625" s="3">
        <v>45545</v>
      </c>
      <c r="K3625" s="3">
        <v>45550</v>
      </c>
      <c r="L3625" s="2" t="s">
        <v>38</v>
      </c>
      <c r="M3625" s="2" t="s">
        <v>127</v>
      </c>
      <c r="N3625" s="2" t="s">
        <v>128</v>
      </c>
      <c r="O3625" s="4">
        <v>1803000</v>
      </c>
      <c r="P3625" s="4">
        <v>318200</v>
      </c>
      <c r="Q3625" s="4">
        <v>1484800</v>
      </c>
      <c r="R3625" s="2">
        <v>48</v>
      </c>
      <c r="S3625" s="5">
        <v>14.4</v>
      </c>
      <c r="T3625" s="4">
        <v>48750.93</v>
      </c>
      <c r="U3625" s="2" t="s">
        <v>73</v>
      </c>
      <c r="V3625" s="2" t="s">
        <v>74</v>
      </c>
      <c r="W3625" s="4">
        <v>1121271.3899999999</v>
      </c>
      <c r="X3625" s="4">
        <v>1218773.4099999999</v>
      </c>
      <c r="Y3625" s="4">
        <v>2340044.7999999998</v>
      </c>
      <c r="Z3625" s="2">
        <v>0</v>
      </c>
      <c r="AA3625" s="2" t="s">
        <v>56</v>
      </c>
      <c r="AB3625" s="2" t="s">
        <v>15732</v>
      </c>
      <c r="AC3625" s="2" t="s">
        <v>106</v>
      </c>
      <c r="AD3625" s="2" t="s">
        <v>76</v>
      </c>
      <c r="AE3625" s="5">
        <v>82.35</v>
      </c>
      <c r="AF3625" s="2">
        <v>0</v>
      </c>
      <c r="AG3625" s="2" t="s">
        <v>77</v>
      </c>
      <c r="AH3625" s="2">
        <v>5</v>
      </c>
      <c r="AI3625" s="6" t="str">
        <f t="shared" si="168"/>
        <v>65+</v>
      </c>
      <c r="AJ3625" s="11">
        <f>YEAR(tbl_LoanData[[#This Row],[Application Date]])</f>
        <v>2024</v>
      </c>
      <c r="AK3625" s="11" t="str">
        <f>TEXT(tbl_LoanData[[#This Row],[Application Date]],"MMMM")</f>
        <v>September</v>
      </c>
      <c r="AL3625" s="12">
        <f>DATE(YEAR(tbl_LoanData[[#This Row],[Application Date]]),MONTH(tbl_LoanData[[#This Row],[Application Date]]),1)</f>
        <v>45536</v>
      </c>
      <c r="AM3625" s="14">
        <f ca="1">IF(AND(tbl_LoanData[[#This Row],[Application Date]]&gt;=EOMONTH(TODAY(),-1)+1,tbl_LoanData[[#This Row],[Application Date]]&lt;=TODAY()),tbl_LoanData[[#This Row],[Loan Amount]],0)</f>
        <v>0</v>
      </c>
      <c r="AN3625" s="14">
        <f>tbl_LoanData[[#This Row],[Amount Paid]]-(Q3625-X3625)</f>
        <v>855244.79999999981</v>
      </c>
      <c r="AO3625" s="14">
        <f>IF(tbl_LoanData[[#This Row],[Application Status]]="Approved",1,0)</f>
        <v>1</v>
      </c>
      <c r="AP3625" s="22" t="str">
        <f t="shared" ca="1" si="169"/>
        <v/>
      </c>
      <c r="AQ3625" s="22" t="str">
        <f t="shared" ca="1" si="170"/>
        <v/>
      </c>
    </row>
    <row r="3626" spans="1:43" x14ac:dyDescent="0.3">
      <c r="A3626" s="2" t="s">
        <v>9159</v>
      </c>
      <c r="B3626" s="2" t="s">
        <v>9160</v>
      </c>
      <c r="C3626" s="2" t="s">
        <v>560</v>
      </c>
      <c r="D3626" s="2" t="s">
        <v>101</v>
      </c>
      <c r="E3626" s="2" t="s">
        <v>204</v>
      </c>
      <c r="F3626" s="2">
        <v>41</v>
      </c>
      <c r="G3626" s="2" t="s">
        <v>69</v>
      </c>
      <c r="H3626" s="2" t="s">
        <v>278</v>
      </c>
      <c r="I3626" s="2" t="s">
        <v>45</v>
      </c>
      <c r="J3626" s="3">
        <v>45545</v>
      </c>
      <c r="K3626" s="3">
        <v>45550</v>
      </c>
      <c r="L3626" s="2" t="s">
        <v>38</v>
      </c>
      <c r="M3626" s="2" t="s">
        <v>85</v>
      </c>
      <c r="N3626" s="2" t="s">
        <v>314</v>
      </c>
      <c r="O3626" s="4">
        <v>1824000</v>
      </c>
      <c r="P3626" s="4">
        <v>356700</v>
      </c>
      <c r="Q3626" s="4">
        <v>1467300</v>
      </c>
      <c r="R3626" s="2">
        <v>24</v>
      </c>
      <c r="S3626" s="5">
        <v>11.02</v>
      </c>
      <c r="T3626" s="4">
        <v>74612.2</v>
      </c>
      <c r="U3626" s="2" t="s">
        <v>73</v>
      </c>
      <c r="V3626" s="2" t="s">
        <v>74</v>
      </c>
      <c r="W3626" s="4">
        <v>1716080.6</v>
      </c>
      <c r="X3626" s="4">
        <v>74612.320000000007</v>
      </c>
      <c r="Y3626" s="4">
        <v>1790692.92</v>
      </c>
      <c r="Z3626" s="2">
        <v>0</v>
      </c>
      <c r="AA3626" s="2" t="s">
        <v>56</v>
      </c>
      <c r="AB3626" s="2" t="s">
        <v>15734</v>
      </c>
      <c r="AC3626" s="2" t="s">
        <v>146</v>
      </c>
      <c r="AD3626" s="2" t="s">
        <v>76</v>
      </c>
      <c r="AE3626" s="5">
        <v>80.44</v>
      </c>
      <c r="AF3626" s="2">
        <v>0</v>
      </c>
      <c r="AG3626" s="2" t="s">
        <v>77</v>
      </c>
      <c r="AH3626" s="2">
        <v>5</v>
      </c>
      <c r="AI3626" s="6" t="str">
        <f t="shared" si="168"/>
        <v>35-44</v>
      </c>
      <c r="AJ3626" s="11">
        <f>YEAR(tbl_LoanData[[#This Row],[Application Date]])</f>
        <v>2024</v>
      </c>
      <c r="AK3626" s="11" t="str">
        <f>TEXT(tbl_LoanData[[#This Row],[Application Date]],"MMMM")</f>
        <v>September</v>
      </c>
      <c r="AL3626" s="12">
        <f>DATE(YEAR(tbl_LoanData[[#This Row],[Application Date]]),MONTH(tbl_LoanData[[#This Row],[Application Date]]),1)</f>
        <v>45536</v>
      </c>
      <c r="AM3626" s="14">
        <f ca="1">IF(AND(tbl_LoanData[[#This Row],[Application Date]]&gt;=EOMONTH(TODAY(),-1)+1,tbl_LoanData[[#This Row],[Application Date]]&lt;=TODAY()),tbl_LoanData[[#This Row],[Loan Amount]],0)</f>
        <v>0</v>
      </c>
      <c r="AN3626" s="14">
        <f>tbl_LoanData[[#This Row],[Amount Paid]]-(Q3626-X3626)</f>
        <v>323392.92000000016</v>
      </c>
      <c r="AO3626" s="14">
        <f>IF(tbl_LoanData[[#This Row],[Application Status]]="Approved",1,0)</f>
        <v>1</v>
      </c>
      <c r="AP3626" s="22" t="str">
        <f t="shared" ca="1" si="169"/>
        <v/>
      </c>
      <c r="AQ3626" s="22" t="str">
        <f t="shared" ca="1" si="170"/>
        <v/>
      </c>
    </row>
    <row r="3627" spans="1:43" ht="14.4" customHeight="1" x14ac:dyDescent="0.3">
      <c r="A3627" s="2" t="s">
        <v>9171</v>
      </c>
      <c r="B3627" s="2" t="s">
        <v>9172</v>
      </c>
      <c r="C3627" s="2" t="s">
        <v>687</v>
      </c>
      <c r="D3627" s="2" t="s">
        <v>91</v>
      </c>
      <c r="E3627" s="2" t="s">
        <v>210</v>
      </c>
      <c r="F3627" s="2">
        <v>44</v>
      </c>
      <c r="G3627" s="2" t="s">
        <v>83</v>
      </c>
      <c r="H3627" s="2" t="s">
        <v>211</v>
      </c>
      <c r="I3627" s="2" t="s">
        <v>50</v>
      </c>
      <c r="J3627" s="3">
        <v>45551</v>
      </c>
      <c r="K3627" s="3">
        <v>45561</v>
      </c>
      <c r="L3627" s="2" t="s">
        <v>40</v>
      </c>
      <c r="M3627" s="2" t="s">
        <v>71</v>
      </c>
      <c r="N3627" s="2" t="s">
        <v>137</v>
      </c>
      <c r="O3627" s="4">
        <v>1391000</v>
      </c>
      <c r="P3627" s="4">
        <v>321600</v>
      </c>
      <c r="Q3627" s="4">
        <v>1069400</v>
      </c>
      <c r="R3627" s="2">
        <v>24</v>
      </c>
      <c r="S3627" s="5">
        <v>14.31</v>
      </c>
      <c r="T3627" s="4">
        <v>57310.93</v>
      </c>
      <c r="U3627" s="2" t="s">
        <v>73</v>
      </c>
      <c r="V3627" s="2" t="s">
        <v>74</v>
      </c>
      <c r="W3627" s="4">
        <v>1260840.46</v>
      </c>
      <c r="X3627" s="4">
        <v>114621.82</v>
      </c>
      <c r="Y3627" s="4">
        <v>1375462.28</v>
      </c>
      <c r="Z3627" s="2">
        <v>32</v>
      </c>
      <c r="AA3627" s="2" t="s">
        <v>58</v>
      </c>
      <c r="AB3627" s="2" t="s">
        <v>15728</v>
      </c>
      <c r="AC3627" s="2" t="s">
        <v>146</v>
      </c>
      <c r="AD3627" s="2" t="s">
        <v>76</v>
      </c>
      <c r="AE3627" s="5">
        <v>76.88</v>
      </c>
      <c r="AF3627" s="2">
        <v>1</v>
      </c>
      <c r="AG3627" s="2" t="s">
        <v>15718</v>
      </c>
      <c r="AH3627" s="2">
        <v>10</v>
      </c>
      <c r="AI3627" s="6" t="str">
        <f t="shared" si="168"/>
        <v>35-44</v>
      </c>
      <c r="AJ3627" s="11">
        <f>YEAR(tbl_LoanData[[#This Row],[Application Date]])</f>
        <v>2024</v>
      </c>
      <c r="AK3627" s="11" t="str">
        <f>TEXT(tbl_LoanData[[#This Row],[Application Date]],"MMMM")</f>
        <v>September</v>
      </c>
      <c r="AL3627" s="12">
        <f>DATE(YEAR(tbl_LoanData[[#This Row],[Application Date]]),MONTH(tbl_LoanData[[#This Row],[Application Date]]),1)</f>
        <v>45536</v>
      </c>
      <c r="AM3627" s="14">
        <f ca="1">IF(AND(tbl_LoanData[[#This Row],[Application Date]]&gt;=EOMONTH(TODAY(),-1)+1,tbl_LoanData[[#This Row],[Application Date]]&lt;=TODAY()),tbl_LoanData[[#This Row],[Loan Amount]],0)</f>
        <v>0</v>
      </c>
      <c r="AN3627" s="14">
        <f>tbl_LoanData[[#This Row],[Amount Paid]]-(Q3627-X3627)</f>
        <v>306062.28000000003</v>
      </c>
      <c r="AO3627" s="14">
        <f>IF(tbl_LoanData[[#This Row],[Application Status]]="Approved",1,0)</f>
        <v>1</v>
      </c>
      <c r="AP3627" s="22" t="str">
        <f t="shared" ca="1" si="169"/>
        <v/>
      </c>
      <c r="AQ3627" s="22" t="str">
        <f t="shared" ca="1" si="170"/>
        <v/>
      </c>
    </row>
    <row r="3628" spans="1:43" x14ac:dyDescent="0.3">
      <c r="A3628" s="2" t="s">
        <v>9227</v>
      </c>
      <c r="B3628" s="2" t="s">
        <v>9228</v>
      </c>
      <c r="C3628" s="2" t="s">
        <v>216</v>
      </c>
      <c r="D3628" s="2" t="s">
        <v>161</v>
      </c>
      <c r="E3628" s="2" t="s">
        <v>284</v>
      </c>
      <c r="F3628" s="2">
        <v>65</v>
      </c>
      <c r="G3628" s="2" t="s">
        <v>83</v>
      </c>
      <c r="H3628" s="2" t="s">
        <v>151</v>
      </c>
      <c r="I3628" s="2" t="s">
        <v>46</v>
      </c>
      <c r="J3628" s="3">
        <v>45539</v>
      </c>
      <c r="K3628" s="3">
        <v>45547</v>
      </c>
      <c r="L3628" s="2" t="s">
        <v>39</v>
      </c>
      <c r="M3628" s="2" t="s">
        <v>127</v>
      </c>
      <c r="N3628" s="2" t="s">
        <v>195</v>
      </c>
      <c r="O3628" s="4">
        <v>1608000</v>
      </c>
      <c r="P3628" s="4">
        <v>508200</v>
      </c>
      <c r="Q3628" s="4">
        <v>1099800</v>
      </c>
      <c r="R3628" s="2">
        <v>48</v>
      </c>
      <c r="S3628" s="5">
        <v>11.82</v>
      </c>
      <c r="T3628" s="4">
        <v>33745.53</v>
      </c>
      <c r="U3628" s="2" t="s">
        <v>73</v>
      </c>
      <c r="V3628" s="2" t="s">
        <v>74</v>
      </c>
      <c r="W3628" s="4">
        <v>776147.19</v>
      </c>
      <c r="X3628" s="4">
        <v>843638.25</v>
      </c>
      <c r="Y3628" s="4">
        <v>1619785.44</v>
      </c>
      <c r="Z3628" s="2">
        <v>0</v>
      </c>
      <c r="AA3628" s="2" t="s">
        <v>56</v>
      </c>
      <c r="AB3628" s="2" t="s">
        <v>15732</v>
      </c>
      <c r="AC3628" s="2" t="s">
        <v>360</v>
      </c>
      <c r="AD3628" s="2" t="s">
        <v>76</v>
      </c>
      <c r="AE3628" s="5">
        <v>68.400000000000006</v>
      </c>
      <c r="AF3628" s="2">
        <v>0</v>
      </c>
      <c r="AG3628" s="2" t="s">
        <v>77</v>
      </c>
      <c r="AH3628" s="2">
        <v>8</v>
      </c>
      <c r="AI3628" s="6" t="str">
        <f t="shared" si="168"/>
        <v>65+</v>
      </c>
      <c r="AJ3628" s="11">
        <f>YEAR(tbl_LoanData[[#This Row],[Application Date]])</f>
        <v>2024</v>
      </c>
      <c r="AK3628" s="11" t="str">
        <f>TEXT(tbl_LoanData[[#This Row],[Application Date]],"MMMM")</f>
        <v>September</v>
      </c>
      <c r="AL3628" s="12">
        <f>DATE(YEAR(tbl_LoanData[[#This Row],[Application Date]]),MONTH(tbl_LoanData[[#This Row],[Application Date]]),1)</f>
        <v>45536</v>
      </c>
      <c r="AM3628" s="14">
        <f ca="1">IF(AND(tbl_LoanData[[#This Row],[Application Date]]&gt;=EOMONTH(TODAY(),-1)+1,tbl_LoanData[[#This Row],[Application Date]]&lt;=TODAY()),tbl_LoanData[[#This Row],[Loan Amount]],0)</f>
        <v>0</v>
      </c>
      <c r="AN3628" s="14">
        <f>tbl_LoanData[[#This Row],[Amount Paid]]-(Q3628-X3628)</f>
        <v>519985.43999999994</v>
      </c>
      <c r="AO3628" s="14">
        <f>IF(tbl_LoanData[[#This Row],[Application Status]]="Approved",1,0)</f>
        <v>1</v>
      </c>
      <c r="AP3628" s="22" t="str">
        <f t="shared" ca="1" si="169"/>
        <v/>
      </c>
      <c r="AQ3628" s="22" t="str">
        <f t="shared" ca="1" si="170"/>
        <v/>
      </c>
    </row>
    <row r="3629" spans="1:43" ht="14.4" customHeight="1" x14ac:dyDescent="0.3">
      <c r="A3629" s="2" t="s">
        <v>9511</v>
      </c>
      <c r="B3629" s="2" t="s">
        <v>9512</v>
      </c>
      <c r="C3629" s="2" t="s">
        <v>216</v>
      </c>
      <c r="D3629" s="2" t="s">
        <v>176</v>
      </c>
      <c r="E3629" s="2" t="s">
        <v>293</v>
      </c>
      <c r="F3629" s="2">
        <v>56</v>
      </c>
      <c r="G3629" s="2" t="s">
        <v>83</v>
      </c>
      <c r="H3629" s="2" t="s">
        <v>265</v>
      </c>
      <c r="I3629" s="2" t="s">
        <v>44</v>
      </c>
      <c r="J3629" s="3">
        <v>45553</v>
      </c>
      <c r="K3629" s="3">
        <v>45569</v>
      </c>
      <c r="L3629" s="2" t="s">
        <v>40</v>
      </c>
      <c r="M3629" s="2" t="s">
        <v>157</v>
      </c>
      <c r="N3629" s="2" t="s">
        <v>328</v>
      </c>
      <c r="O3629" s="4">
        <v>1216000</v>
      </c>
      <c r="P3629" s="4">
        <v>416800</v>
      </c>
      <c r="Q3629" s="4">
        <v>799200</v>
      </c>
      <c r="R3629" s="2">
        <v>60</v>
      </c>
      <c r="S3629" s="5">
        <v>13.66</v>
      </c>
      <c r="T3629" s="4">
        <v>22417.56</v>
      </c>
      <c r="U3629" s="2" t="s">
        <v>73</v>
      </c>
      <c r="V3629" s="2" t="s">
        <v>74</v>
      </c>
      <c r="W3629" s="4">
        <v>470768.76</v>
      </c>
      <c r="X3629" s="4">
        <v>874284.84</v>
      </c>
      <c r="Y3629" s="4">
        <v>1345053.6</v>
      </c>
      <c r="Z3629" s="2">
        <v>32</v>
      </c>
      <c r="AA3629" s="2" t="s">
        <v>58</v>
      </c>
      <c r="AB3629" s="2" t="s">
        <v>15732</v>
      </c>
      <c r="AC3629" s="2" t="s">
        <v>87</v>
      </c>
      <c r="AD3629" s="2" t="s">
        <v>76</v>
      </c>
      <c r="AE3629" s="5">
        <v>65.72</v>
      </c>
      <c r="AF3629" s="2">
        <v>1</v>
      </c>
      <c r="AG3629" s="2" t="s">
        <v>15718</v>
      </c>
      <c r="AH3629" s="2">
        <v>16</v>
      </c>
      <c r="AI3629" s="6" t="str">
        <f t="shared" si="168"/>
        <v>55-64</v>
      </c>
      <c r="AJ3629" s="11">
        <f>YEAR(tbl_LoanData[[#This Row],[Application Date]])</f>
        <v>2024</v>
      </c>
      <c r="AK3629" s="11" t="str">
        <f>TEXT(tbl_LoanData[[#This Row],[Application Date]],"MMMM")</f>
        <v>September</v>
      </c>
      <c r="AL3629" s="12">
        <f>DATE(YEAR(tbl_LoanData[[#This Row],[Application Date]]),MONTH(tbl_LoanData[[#This Row],[Application Date]]),1)</f>
        <v>45536</v>
      </c>
      <c r="AM3629" s="14">
        <f ca="1">IF(AND(tbl_LoanData[[#This Row],[Application Date]]&gt;=EOMONTH(TODAY(),-1)+1,tbl_LoanData[[#This Row],[Application Date]]&lt;=TODAY()),tbl_LoanData[[#This Row],[Loan Amount]],0)</f>
        <v>0</v>
      </c>
      <c r="AN3629" s="14">
        <f>tbl_LoanData[[#This Row],[Amount Paid]]-(Q3629-X3629)</f>
        <v>545853.6</v>
      </c>
      <c r="AO3629" s="14">
        <f>IF(tbl_LoanData[[#This Row],[Application Status]]="Approved",1,0)</f>
        <v>1</v>
      </c>
      <c r="AP3629" s="22" t="str">
        <f t="shared" ca="1" si="169"/>
        <v/>
      </c>
      <c r="AQ3629" s="22" t="str">
        <f t="shared" ca="1" si="170"/>
        <v/>
      </c>
    </row>
    <row r="3630" spans="1:43" ht="14.4" customHeight="1" x14ac:dyDescent="0.3">
      <c r="A3630" s="2" t="s">
        <v>9567</v>
      </c>
      <c r="B3630" s="2" t="s">
        <v>9568</v>
      </c>
      <c r="C3630" s="2" t="s">
        <v>758</v>
      </c>
      <c r="D3630" s="2" t="s">
        <v>209</v>
      </c>
      <c r="E3630" s="2" t="s">
        <v>293</v>
      </c>
      <c r="F3630" s="2">
        <v>25</v>
      </c>
      <c r="G3630" s="2" t="s">
        <v>83</v>
      </c>
      <c r="H3630" s="2" t="s">
        <v>259</v>
      </c>
      <c r="I3630" s="2" t="s">
        <v>43</v>
      </c>
      <c r="J3630" s="3">
        <v>45547</v>
      </c>
      <c r="K3630" s="3">
        <v>45559</v>
      </c>
      <c r="L3630" s="2" t="s">
        <v>36</v>
      </c>
      <c r="M3630" s="2" t="s">
        <v>104</v>
      </c>
      <c r="N3630" s="2" t="s">
        <v>105</v>
      </c>
      <c r="O3630" s="4">
        <v>1095000</v>
      </c>
      <c r="P3630" s="4">
        <v>157600</v>
      </c>
      <c r="Q3630" s="4">
        <v>937400</v>
      </c>
      <c r="R3630" s="2">
        <v>24</v>
      </c>
      <c r="S3630" s="5">
        <v>7.51</v>
      </c>
      <c r="T3630" s="4">
        <v>44924.9</v>
      </c>
      <c r="U3630" s="2" t="s">
        <v>73</v>
      </c>
      <c r="V3630" s="2" t="s">
        <v>74</v>
      </c>
      <c r="W3630" s="4">
        <v>988347.8</v>
      </c>
      <c r="X3630" s="4">
        <v>89849.68</v>
      </c>
      <c r="Y3630" s="4">
        <v>1078197.48</v>
      </c>
      <c r="Z3630" s="2">
        <v>29</v>
      </c>
      <c r="AA3630" s="2" t="s">
        <v>57</v>
      </c>
      <c r="AB3630" s="2" t="s">
        <v>15727</v>
      </c>
      <c r="AC3630" s="2" t="s">
        <v>121</v>
      </c>
      <c r="AD3630" s="2" t="s">
        <v>76</v>
      </c>
      <c r="AE3630" s="5">
        <v>85.61</v>
      </c>
      <c r="AF3630" s="2">
        <v>1</v>
      </c>
      <c r="AG3630" s="2" t="s">
        <v>77</v>
      </c>
      <c r="AH3630" s="2">
        <v>12</v>
      </c>
      <c r="AI3630" s="6" t="str">
        <f t="shared" si="168"/>
        <v>25-34</v>
      </c>
      <c r="AJ3630" s="11">
        <f>YEAR(tbl_LoanData[[#This Row],[Application Date]])</f>
        <v>2024</v>
      </c>
      <c r="AK3630" s="11" t="str">
        <f>TEXT(tbl_LoanData[[#This Row],[Application Date]],"MMMM")</f>
        <v>September</v>
      </c>
      <c r="AL3630" s="12">
        <f>DATE(YEAR(tbl_LoanData[[#This Row],[Application Date]]),MONTH(tbl_LoanData[[#This Row],[Application Date]]),1)</f>
        <v>45536</v>
      </c>
      <c r="AM3630" s="14">
        <f ca="1">IF(AND(tbl_LoanData[[#This Row],[Application Date]]&gt;=EOMONTH(TODAY(),-1)+1,tbl_LoanData[[#This Row],[Application Date]]&lt;=TODAY()),tbl_LoanData[[#This Row],[Loan Amount]],0)</f>
        <v>0</v>
      </c>
      <c r="AN3630" s="14">
        <f>tbl_LoanData[[#This Row],[Amount Paid]]-(Q3630-X3630)</f>
        <v>140797.47999999998</v>
      </c>
      <c r="AO3630" s="14">
        <f>IF(tbl_LoanData[[#This Row],[Application Status]]="Approved",1,0)</f>
        <v>1</v>
      </c>
      <c r="AP3630" s="22" t="str">
        <f t="shared" ca="1" si="169"/>
        <v/>
      </c>
      <c r="AQ3630" s="22" t="str">
        <f t="shared" ca="1" si="170"/>
        <v/>
      </c>
    </row>
    <row r="3631" spans="1:43" ht="14.4" customHeight="1" x14ac:dyDescent="0.3">
      <c r="A3631" s="2" t="s">
        <v>9627</v>
      </c>
      <c r="B3631" s="2" t="s">
        <v>9628</v>
      </c>
      <c r="C3631" s="2" t="s">
        <v>435</v>
      </c>
      <c r="D3631" s="2" t="s">
        <v>232</v>
      </c>
      <c r="E3631" s="2" t="s">
        <v>101</v>
      </c>
      <c r="F3631" s="2">
        <v>24</v>
      </c>
      <c r="G3631" s="2" t="s">
        <v>83</v>
      </c>
      <c r="H3631" s="2" t="s">
        <v>250</v>
      </c>
      <c r="I3631" s="2" t="s">
        <v>52</v>
      </c>
      <c r="J3631" s="3">
        <v>45543</v>
      </c>
      <c r="K3631" s="3">
        <v>45560</v>
      </c>
      <c r="L3631" s="2" t="s">
        <v>40</v>
      </c>
      <c r="M3631" s="2" t="s">
        <v>85</v>
      </c>
      <c r="N3631" s="2" t="s">
        <v>270</v>
      </c>
      <c r="O3631" s="4">
        <v>1334000</v>
      </c>
      <c r="P3631" s="4">
        <v>162300</v>
      </c>
      <c r="Q3631" s="4">
        <v>1171700</v>
      </c>
      <c r="R3631" s="2">
        <v>18</v>
      </c>
      <c r="S3631" s="5">
        <v>7.63</v>
      </c>
      <c r="T3631" s="4">
        <v>72544.5</v>
      </c>
      <c r="U3631" s="2" t="s">
        <v>73</v>
      </c>
      <c r="V3631" s="2" t="s">
        <v>33</v>
      </c>
      <c r="W3631" s="4">
        <v>1305801.06</v>
      </c>
      <c r="X3631" s="4">
        <v>0</v>
      </c>
      <c r="Y3631" s="4">
        <v>1305801.06</v>
      </c>
      <c r="Z3631" s="2">
        <v>0</v>
      </c>
      <c r="AA3631" s="2" t="s">
        <v>56</v>
      </c>
      <c r="AB3631" s="2" t="s">
        <v>15732</v>
      </c>
      <c r="AC3631" s="2" t="s">
        <v>75</v>
      </c>
      <c r="AD3631" s="2" t="s">
        <v>76</v>
      </c>
      <c r="AE3631" s="5">
        <v>87.83</v>
      </c>
      <c r="AF3631" s="2">
        <v>0</v>
      </c>
      <c r="AG3631" s="2" t="s">
        <v>77</v>
      </c>
      <c r="AH3631" s="2">
        <v>17</v>
      </c>
      <c r="AI3631" s="6" t="str">
        <f t="shared" si="168"/>
        <v>18-24</v>
      </c>
      <c r="AJ3631" s="11">
        <f>YEAR(tbl_LoanData[[#This Row],[Application Date]])</f>
        <v>2024</v>
      </c>
      <c r="AK3631" s="11" t="str">
        <f>TEXT(tbl_LoanData[[#This Row],[Application Date]],"MMMM")</f>
        <v>September</v>
      </c>
      <c r="AL3631" s="12">
        <f>DATE(YEAR(tbl_LoanData[[#This Row],[Application Date]]),MONTH(tbl_LoanData[[#This Row],[Application Date]]),1)</f>
        <v>45536</v>
      </c>
      <c r="AM3631" s="14">
        <f ca="1">IF(AND(tbl_LoanData[[#This Row],[Application Date]]&gt;=EOMONTH(TODAY(),-1)+1,tbl_LoanData[[#This Row],[Application Date]]&lt;=TODAY()),tbl_LoanData[[#This Row],[Loan Amount]],0)</f>
        <v>0</v>
      </c>
      <c r="AN3631" s="14">
        <f>tbl_LoanData[[#This Row],[Amount Paid]]-(Q3631-X3631)</f>
        <v>134101.06000000006</v>
      </c>
      <c r="AO3631" s="14">
        <f>IF(tbl_LoanData[[#This Row],[Application Status]]="Approved",1,0)</f>
        <v>1</v>
      </c>
      <c r="AP3631" s="22" t="str">
        <f t="shared" ca="1" si="169"/>
        <v/>
      </c>
      <c r="AQ3631" s="22" t="str">
        <f t="shared" ca="1" si="170"/>
        <v/>
      </c>
    </row>
    <row r="3632" spans="1:43" ht="14.4" customHeight="1" x14ac:dyDescent="0.3">
      <c r="A3632" s="2" t="s">
        <v>9635</v>
      </c>
      <c r="B3632" s="2" t="s">
        <v>9636</v>
      </c>
      <c r="C3632" s="2" t="s">
        <v>277</v>
      </c>
      <c r="D3632" s="2" t="s">
        <v>161</v>
      </c>
      <c r="E3632" s="2" t="s">
        <v>394</v>
      </c>
      <c r="F3632" s="2">
        <v>36</v>
      </c>
      <c r="G3632" s="2" t="s">
        <v>83</v>
      </c>
      <c r="H3632" s="2" t="s">
        <v>177</v>
      </c>
      <c r="I3632" s="2" t="s">
        <v>43</v>
      </c>
      <c r="J3632" s="3">
        <v>45536</v>
      </c>
      <c r="K3632" s="3">
        <v>45549</v>
      </c>
      <c r="L3632" s="2" t="s">
        <v>38</v>
      </c>
      <c r="M3632" s="2" t="s">
        <v>144</v>
      </c>
      <c r="N3632" s="2" t="s">
        <v>382</v>
      </c>
      <c r="O3632" s="4">
        <v>1941000</v>
      </c>
      <c r="P3632" s="4">
        <v>607300</v>
      </c>
      <c r="Q3632" s="4">
        <v>1333700</v>
      </c>
      <c r="R3632" s="2">
        <v>24</v>
      </c>
      <c r="S3632" s="5">
        <v>14.55</v>
      </c>
      <c r="T3632" s="4">
        <v>71741.95</v>
      </c>
      <c r="U3632" s="2" t="s">
        <v>73</v>
      </c>
      <c r="V3632" s="2" t="s">
        <v>74</v>
      </c>
      <c r="W3632" s="4">
        <v>1578322.9</v>
      </c>
      <c r="X3632" s="4">
        <v>143483.79999999999</v>
      </c>
      <c r="Y3632" s="4">
        <v>1721806.7</v>
      </c>
      <c r="Z3632" s="2">
        <v>29</v>
      </c>
      <c r="AA3632" s="2" t="s">
        <v>57</v>
      </c>
      <c r="AB3632" s="2" t="s">
        <v>15732</v>
      </c>
      <c r="AC3632" s="2" t="s">
        <v>129</v>
      </c>
      <c r="AD3632" s="2" t="s">
        <v>76</v>
      </c>
      <c r="AE3632" s="5">
        <v>68.709999999999994</v>
      </c>
      <c r="AF3632" s="2">
        <v>1</v>
      </c>
      <c r="AG3632" s="2" t="s">
        <v>77</v>
      </c>
      <c r="AH3632" s="2">
        <v>13</v>
      </c>
      <c r="AI3632" s="6" t="str">
        <f t="shared" si="168"/>
        <v>35-44</v>
      </c>
      <c r="AJ3632" s="11">
        <f>YEAR(tbl_LoanData[[#This Row],[Application Date]])</f>
        <v>2024</v>
      </c>
      <c r="AK3632" s="11" t="str">
        <f>TEXT(tbl_LoanData[[#This Row],[Application Date]],"MMMM")</f>
        <v>September</v>
      </c>
      <c r="AL3632" s="12">
        <f>DATE(YEAR(tbl_LoanData[[#This Row],[Application Date]]),MONTH(tbl_LoanData[[#This Row],[Application Date]]),1)</f>
        <v>45536</v>
      </c>
      <c r="AM3632" s="14">
        <f ca="1">IF(AND(tbl_LoanData[[#This Row],[Application Date]]&gt;=EOMONTH(TODAY(),-1)+1,tbl_LoanData[[#This Row],[Application Date]]&lt;=TODAY()),tbl_LoanData[[#This Row],[Loan Amount]],0)</f>
        <v>0</v>
      </c>
      <c r="AN3632" s="14">
        <f>tbl_LoanData[[#This Row],[Amount Paid]]-(Q3632-X3632)</f>
        <v>388106.69999999995</v>
      </c>
      <c r="AO3632" s="14">
        <f>IF(tbl_LoanData[[#This Row],[Application Status]]="Approved",1,0)</f>
        <v>1</v>
      </c>
      <c r="AP3632" s="22" t="str">
        <f t="shared" ca="1" si="169"/>
        <v/>
      </c>
      <c r="AQ3632" s="22" t="str">
        <f t="shared" ca="1" si="170"/>
        <v/>
      </c>
    </row>
    <row r="3633" spans="1:43" ht="14.4" customHeight="1" x14ac:dyDescent="0.3">
      <c r="A3633" s="2" t="s">
        <v>9731</v>
      </c>
      <c r="B3633" s="2" t="s">
        <v>9732</v>
      </c>
      <c r="C3633" s="2" t="s">
        <v>390</v>
      </c>
      <c r="D3633" s="2" t="s">
        <v>268</v>
      </c>
      <c r="E3633" s="2" t="s">
        <v>101</v>
      </c>
      <c r="F3633" s="2">
        <v>25</v>
      </c>
      <c r="G3633" s="2" t="s">
        <v>83</v>
      </c>
      <c r="H3633" s="2" t="s">
        <v>211</v>
      </c>
      <c r="I3633" s="2" t="s">
        <v>50</v>
      </c>
      <c r="J3633" s="3">
        <v>45540</v>
      </c>
      <c r="K3633" s="3">
        <v>45550</v>
      </c>
      <c r="L3633" s="2" t="s">
        <v>37</v>
      </c>
      <c r="M3633" s="2" t="s">
        <v>199</v>
      </c>
      <c r="N3633" s="2" t="s">
        <v>200</v>
      </c>
      <c r="O3633" s="4">
        <v>172000</v>
      </c>
      <c r="P3633" s="4">
        <v>40200</v>
      </c>
      <c r="Q3633" s="4">
        <v>131800</v>
      </c>
      <c r="R3633" s="2">
        <v>48</v>
      </c>
      <c r="S3633" s="5">
        <v>6.02</v>
      </c>
      <c r="T3633" s="4">
        <v>3407.03</v>
      </c>
      <c r="U3633" s="2" t="s">
        <v>73</v>
      </c>
      <c r="V3633" s="2" t="s">
        <v>34</v>
      </c>
      <c r="W3633" s="4">
        <v>37477.33</v>
      </c>
      <c r="X3633" s="4">
        <v>126060.11</v>
      </c>
      <c r="Y3633" s="4">
        <v>163537.44</v>
      </c>
      <c r="Z3633" s="2">
        <v>372</v>
      </c>
      <c r="AA3633" s="2" t="s">
        <v>60</v>
      </c>
      <c r="AB3633" s="2" t="s">
        <v>15732</v>
      </c>
      <c r="AC3633" s="2" t="s">
        <v>106</v>
      </c>
      <c r="AD3633" s="2" t="s">
        <v>76</v>
      </c>
      <c r="AE3633" s="5">
        <v>76.63</v>
      </c>
      <c r="AF3633" s="2">
        <v>12</v>
      </c>
      <c r="AG3633" s="2" t="s">
        <v>130</v>
      </c>
      <c r="AH3633" s="2">
        <v>10</v>
      </c>
      <c r="AI3633" s="6" t="str">
        <f t="shared" si="168"/>
        <v>25-34</v>
      </c>
      <c r="AJ3633" s="11">
        <f>YEAR(tbl_LoanData[[#This Row],[Application Date]])</f>
        <v>2024</v>
      </c>
      <c r="AK3633" s="11" t="str">
        <f>TEXT(tbl_LoanData[[#This Row],[Application Date]],"MMMM")</f>
        <v>September</v>
      </c>
      <c r="AL3633" s="12">
        <f>DATE(YEAR(tbl_LoanData[[#This Row],[Application Date]]),MONTH(tbl_LoanData[[#This Row],[Application Date]]),1)</f>
        <v>45536</v>
      </c>
      <c r="AM3633" s="14">
        <f ca="1">IF(AND(tbl_LoanData[[#This Row],[Application Date]]&gt;=EOMONTH(TODAY(),-1)+1,tbl_LoanData[[#This Row],[Application Date]]&lt;=TODAY()),tbl_LoanData[[#This Row],[Loan Amount]],0)</f>
        <v>0</v>
      </c>
      <c r="AN3633" s="14">
        <f>tbl_LoanData[[#This Row],[Amount Paid]]-(Q3633-X3633)</f>
        <v>31737.440000000002</v>
      </c>
      <c r="AO3633" s="14">
        <f>IF(tbl_LoanData[[#This Row],[Application Status]]="Approved",1,0)</f>
        <v>1</v>
      </c>
      <c r="AP3633" s="22" t="str">
        <f t="shared" ca="1" si="169"/>
        <v/>
      </c>
      <c r="AQ3633" s="22" t="str">
        <f t="shared" ca="1" si="170"/>
        <v/>
      </c>
    </row>
    <row r="3634" spans="1:43" x14ac:dyDescent="0.3">
      <c r="A3634" s="2" t="s">
        <v>9757</v>
      </c>
      <c r="B3634" s="2" t="s">
        <v>9758</v>
      </c>
      <c r="C3634" s="2" t="s">
        <v>444</v>
      </c>
      <c r="D3634" s="2" t="s">
        <v>142</v>
      </c>
      <c r="E3634" s="2" t="s">
        <v>210</v>
      </c>
      <c r="F3634" s="2">
        <v>38</v>
      </c>
      <c r="G3634" s="2" t="s">
        <v>69</v>
      </c>
      <c r="H3634" s="2" t="s">
        <v>398</v>
      </c>
      <c r="I3634" s="2" t="s">
        <v>46</v>
      </c>
      <c r="J3634" s="3">
        <v>45540</v>
      </c>
      <c r="K3634" s="3">
        <v>45542</v>
      </c>
      <c r="L3634" s="2" t="s">
        <v>37</v>
      </c>
      <c r="M3634" s="2" t="s">
        <v>94</v>
      </c>
      <c r="N3634" s="2" t="s">
        <v>568</v>
      </c>
      <c r="O3634" s="4">
        <v>198000</v>
      </c>
      <c r="P3634" s="4">
        <v>37100</v>
      </c>
      <c r="Q3634" s="4">
        <v>160900</v>
      </c>
      <c r="R3634" s="2">
        <v>24</v>
      </c>
      <c r="S3634" s="5">
        <v>13.81</v>
      </c>
      <c r="T3634" s="4">
        <v>8555.86</v>
      </c>
      <c r="U3634" s="2" t="s">
        <v>73</v>
      </c>
      <c r="V3634" s="2" t="s">
        <v>74</v>
      </c>
      <c r="W3634" s="4">
        <v>196784.78</v>
      </c>
      <c r="X3634" s="4">
        <v>8555.7999999999993</v>
      </c>
      <c r="Y3634" s="4">
        <v>205340.58</v>
      </c>
      <c r="Z3634" s="2">
        <v>0</v>
      </c>
      <c r="AA3634" s="2" t="s">
        <v>56</v>
      </c>
      <c r="AB3634" s="2" t="s">
        <v>15735</v>
      </c>
      <c r="AC3634" s="2" t="s">
        <v>75</v>
      </c>
      <c r="AD3634" s="2" t="s">
        <v>76</v>
      </c>
      <c r="AE3634" s="5">
        <v>81.260000000000005</v>
      </c>
      <c r="AF3634" s="2">
        <v>0</v>
      </c>
      <c r="AG3634" s="2" t="s">
        <v>77</v>
      </c>
      <c r="AH3634" s="2">
        <v>2</v>
      </c>
      <c r="AI3634" s="6" t="str">
        <f t="shared" si="168"/>
        <v>35-44</v>
      </c>
      <c r="AJ3634" s="11">
        <f>YEAR(tbl_LoanData[[#This Row],[Application Date]])</f>
        <v>2024</v>
      </c>
      <c r="AK3634" s="11" t="str">
        <f>TEXT(tbl_LoanData[[#This Row],[Application Date]],"MMMM")</f>
        <v>September</v>
      </c>
      <c r="AL3634" s="12">
        <f>DATE(YEAR(tbl_LoanData[[#This Row],[Application Date]]),MONTH(tbl_LoanData[[#This Row],[Application Date]]),1)</f>
        <v>45536</v>
      </c>
      <c r="AM3634" s="14">
        <f ca="1">IF(AND(tbl_LoanData[[#This Row],[Application Date]]&gt;=EOMONTH(TODAY(),-1)+1,tbl_LoanData[[#This Row],[Application Date]]&lt;=TODAY()),tbl_LoanData[[#This Row],[Loan Amount]],0)</f>
        <v>0</v>
      </c>
      <c r="AN3634" s="14">
        <f>tbl_LoanData[[#This Row],[Amount Paid]]-(Q3634-X3634)</f>
        <v>44440.579999999987</v>
      </c>
      <c r="AO3634" s="14">
        <f>IF(tbl_LoanData[[#This Row],[Application Status]]="Approved",1,0)</f>
        <v>1</v>
      </c>
      <c r="AP3634" s="22" t="str">
        <f t="shared" ca="1" si="169"/>
        <v/>
      </c>
      <c r="AQ3634" s="22" t="str">
        <f t="shared" ca="1" si="170"/>
        <v/>
      </c>
    </row>
    <row r="3635" spans="1:43" ht="14.4" customHeight="1" x14ac:dyDescent="0.3">
      <c r="A3635" s="2" t="s">
        <v>9933</v>
      </c>
      <c r="B3635" s="2" t="s">
        <v>9934</v>
      </c>
      <c r="C3635" s="2" t="s">
        <v>304</v>
      </c>
      <c r="D3635" s="2" t="s">
        <v>81</v>
      </c>
      <c r="E3635" s="2" t="s">
        <v>82</v>
      </c>
      <c r="F3635" s="2">
        <v>22</v>
      </c>
      <c r="G3635" s="2" t="s">
        <v>83</v>
      </c>
      <c r="H3635" s="2" t="s">
        <v>166</v>
      </c>
      <c r="I3635" s="2" t="s">
        <v>46</v>
      </c>
      <c r="J3635" s="3">
        <v>45542</v>
      </c>
      <c r="K3635" s="3">
        <v>45550</v>
      </c>
      <c r="L3635" s="2" t="s">
        <v>37</v>
      </c>
      <c r="M3635" s="2" t="s">
        <v>199</v>
      </c>
      <c r="N3635" s="2" t="s">
        <v>319</v>
      </c>
      <c r="O3635" s="4">
        <v>164000</v>
      </c>
      <c r="P3635" s="4">
        <v>61000</v>
      </c>
      <c r="Q3635" s="4">
        <v>103000</v>
      </c>
      <c r="R3635" s="2">
        <v>24</v>
      </c>
      <c r="S3635" s="5">
        <v>13.26</v>
      </c>
      <c r="T3635" s="4">
        <v>5429.82</v>
      </c>
      <c r="U3635" s="2" t="s">
        <v>73</v>
      </c>
      <c r="V3635" s="2" t="s">
        <v>74</v>
      </c>
      <c r="W3635" s="4">
        <v>124885.86</v>
      </c>
      <c r="X3635" s="4">
        <v>5429.74</v>
      </c>
      <c r="Y3635" s="4">
        <v>130315.6</v>
      </c>
      <c r="Z3635" s="2">
        <v>0</v>
      </c>
      <c r="AA3635" s="2" t="s">
        <v>56</v>
      </c>
      <c r="AB3635" s="2" t="s">
        <v>15731</v>
      </c>
      <c r="AC3635" s="2" t="s">
        <v>106</v>
      </c>
      <c r="AD3635" s="2" t="s">
        <v>76</v>
      </c>
      <c r="AE3635" s="5">
        <v>62.8</v>
      </c>
      <c r="AF3635" s="2">
        <v>0</v>
      </c>
      <c r="AG3635" s="2" t="s">
        <v>77</v>
      </c>
      <c r="AH3635" s="2">
        <v>8</v>
      </c>
      <c r="AI3635" s="6" t="str">
        <f t="shared" si="168"/>
        <v>18-24</v>
      </c>
      <c r="AJ3635" s="11">
        <f>YEAR(tbl_LoanData[[#This Row],[Application Date]])</f>
        <v>2024</v>
      </c>
      <c r="AK3635" s="11" t="str">
        <f>TEXT(tbl_LoanData[[#This Row],[Application Date]],"MMMM")</f>
        <v>September</v>
      </c>
      <c r="AL3635" s="12">
        <f>DATE(YEAR(tbl_LoanData[[#This Row],[Application Date]]),MONTH(tbl_LoanData[[#This Row],[Application Date]]),1)</f>
        <v>45536</v>
      </c>
      <c r="AM3635" s="14">
        <f ca="1">IF(AND(tbl_LoanData[[#This Row],[Application Date]]&gt;=EOMONTH(TODAY(),-1)+1,tbl_LoanData[[#This Row],[Application Date]]&lt;=TODAY()),tbl_LoanData[[#This Row],[Loan Amount]],0)</f>
        <v>0</v>
      </c>
      <c r="AN3635" s="14">
        <f>tbl_LoanData[[#This Row],[Amount Paid]]-(Q3635-X3635)</f>
        <v>27315.600000000006</v>
      </c>
      <c r="AO3635" s="14">
        <f>IF(tbl_LoanData[[#This Row],[Application Status]]="Approved",1,0)</f>
        <v>1</v>
      </c>
      <c r="AP3635" s="22" t="str">
        <f t="shared" ca="1" si="169"/>
        <v/>
      </c>
      <c r="AQ3635" s="22" t="str">
        <f t="shared" ca="1" si="170"/>
        <v/>
      </c>
    </row>
    <row r="3636" spans="1:43" x14ac:dyDescent="0.3">
      <c r="A3636" s="2" t="s">
        <v>9963</v>
      </c>
      <c r="B3636" s="2" t="s">
        <v>9964</v>
      </c>
      <c r="C3636" s="2" t="s">
        <v>1686</v>
      </c>
      <c r="D3636" s="2" t="s">
        <v>268</v>
      </c>
      <c r="E3636" s="2" t="s">
        <v>293</v>
      </c>
      <c r="F3636" s="2">
        <v>65</v>
      </c>
      <c r="G3636" s="2" t="s">
        <v>83</v>
      </c>
      <c r="H3636" s="2" t="s">
        <v>110</v>
      </c>
      <c r="I3636" s="2" t="s">
        <v>46</v>
      </c>
      <c r="J3636" s="3">
        <v>45558</v>
      </c>
      <c r="K3636" s="3">
        <v>45570</v>
      </c>
      <c r="L3636" s="2" t="s">
        <v>37</v>
      </c>
      <c r="M3636" s="2" t="s">
        <v>94</v>
      </c>
      <c r="N3636" s="2" t="s">
        <v>234</v>
      </c>
      <c r="O3636" s="4">
        <v>138000</v>
      </c>
      <c r="P3636" s="4">
        <v>18500</v>
      </c>
      <c r="Q3636" s="4">
        <v>119500</v>
      </c>
      <c r="R3636" s="2">
        <v>48</v>
      </c>
      <c r="S3636" s="5">
        <v>8.8800000000000008</v>
      </c>
      <c r="T3636" s="4">
        <v>3373.88</v>
      </c>
      <c r="U3636" s="2" t="s">
        <v>73</v>
      </c>
      <c r="V3636" s="2" t="s">
        <v>74</v>
      </c>
      <c r="W3636" s="4">
        <v>70851.48</v>
      </c>
      <c r="X3636" s="4">
        <v>91094.92</v>
      </c>
      <c r="Y3636" s="4">
        <v>161946.4</v>
      </c>
      <c r="Z3636" s="2">
        <v>28</v>
      </c>
      <c r="AA3636" s="2" t="s">
        <v>57</v>
      </c>
      <c r="AB3636" s="2" t="s">
        <v>15732</v>
      </c>
      <c r="AC3636" s="2" t="s">
        <v>87</v>
      </c>
      <c r="AD3636" s="2" t="s">
        <v>76</v>
      </c>
      <c r="AE3636" s="5">
        <v>86.59</v>
      </c>
      <c r="AF3636" s="2">
        <v>1</v>
      </c>
      <c r="AG3636" s="2" t="s">
        <v>77</v>
      </c>
      <c r="AH3636" s="2">
        <v>12</v>
      </c>
      <c r="AI3636" s="6" t="str">
        <f t="shared" si="168"/>
        <v>65+</v>
      </c>
      <c r="AJ3636" s="11">
        <f>YEAR(tbl_LoanData[[#This Row],[Application Date]])</f>
        <v>2024</v>
      </c>
      <c r="AK3636" s="11" t="str">
        <f>TEXT(tbl_LoanData[[#This Row],[Application Date]],"MMMM")</f>
        <v>September</v>
      </c>
      <c r="AL3636" s="12">
        <f>DATE(YEAR(tbl_LoanData[[#This Row],[Application Date]]),MONTH(tbl_LoanData[[#This Row],[Application Date]]),1)</f>
        <v>45536</v>
      </c>
      <c r="AM3636" s="14">
        <f ca="1">IF(AND(tbl_LoanData[[#This Row],[Application Date]]&gt;=EOMONTH(TODAY(),-1)+1,tbl_LoanData[[#This Row],[Application Date]]&lt;=TODAY()),tbl_LoanData[[#This Row],[Loan Amount]],0)</f>
        <v>0</v>
      </c>
      <c r="AN3636" s="14">
        <f>tbl_LoanData[[#This Row],[Amount Paid]]-(Q3636-X3636)</f>
        <v>42446.399999999994</v>
      </c>
      <c r="AO3636" s="14">
        <f>IF(tbl_LoanData[[#This Row],[Application Status]]="Approved",1,0)</f>
        <v>1</v>
      </c>
      <c r="AP3636" s="22" t="str">
        <f t="shared" ca="1" si="169"/>
        <v/>
      </c>
      <c r="AQ3636" s="22" t="str">
        <f t="shared" ca="1" si="170"/>
        <v/>
      </c>
    </row>
    <row r="3637" spans="1:43" ht="14.4" customHeight="1" x14ac:dyDescent="0.3">
      <c r="A3637" s="2" t="s">
        <v>9981</v>
      </c>
      <c r="B3637" s="2" t="s">
        <v>9982</v>
      </c>
      <c r="C3637" s="2" t="s">
        <v>338</v>
      </c>
      <c r="D3637" s="2" t="s">
        <v>134</v>
      </c>
      <c r="E3637" s="2" t="s">
        <v>125</v>
      </c>
      <c r="F3637" s="2">
        <v>51</v>
      </c>
      <c r="G3637" s="2" t="s">
        <v>83</v>
      </c>
      <c r="H3637" s="2" t="s">
        <v>177</v>
      </c>
      <c r="I3637" s="2" t="s">
        <v>43</v>
      </c>
      <c r="J3637" s="3">
        <v>45549</v>
      </c>
      <c r="K3637" s="3"/>
      <c r="L3637" s="2" t="s">
        <v>39</v>
      </c>
      <c r="M3637" s="2" t="s">
        <v>85</v>
      </c>
      <c r="N3637" s="2" t="s">
        <v>178</v>
      </c>
      <c r="O3637" s="4">
        <v>2377000</v>
      </c>
      <c r="P3637" s="4">
        <v>694200</v>
      </c>
      <c r="Q3637" s="4">
        <v>1682800</v>
      </c>
      <c r="R3637" s="2">
        <v>48</v>
      </c>
      <c r="S3637" s="5">
        <v>12.44</v>
      </c>
      <c r="T3637" s="4">
        <v>52503.360000000001</v>
      </c>
      <c r="U3637" s="2" t="s">
        <v>113</v>
      </c>
      <c r="V3637" s="2" t="s">
        <v>97</v>
      </c>
      <c r="W3637" s="4">
        <v>0</v>
      </c>
      <c r="X3637" s="4">
        <v>0</v>
      </c>
      <c r="Y3637" s="4">
        <v>2520161.2799999998</v>
      </c>
      <c r="Z3637" s="2">
        <v>0</v>
      </c>
      <c r="AA3637" s="2" t="s">
        <v>97</v>
      </c>
      <c r="AB3637" s="2" t="s">
        <v>15731</v>
      </c>
      <c r="AC3637" s="2" t="s">
        <v>213</v>
      </c>
      <c r="AD3637" s="2" t="s">
        <v>76</v>
      </c>
      <c r="AE3637" s="5">
        <v>70.8</v>
      </c>
      <c r="AF3637" s="2">
        <v>0</v>
      </c>
      <c r="AG3637" s="2" t="s">
        <v>97</v>
      </c>
      <c r="AH3637" s="2"/>
      <c r="AI3637" s="6" t="str">
        <f t="shared" si="168"/>
        <v>45-54</v>
      </c>
      <c r="AJ3637" s="11">
        <f>YEAR(tbl_LoanData[[#This Row],[Application Date]])</f>
        <v>2024</v>
      </c>
      <c r="AK3637" s="11" t="str">
        <f>TEXT(tbl_LoanData[[#This Row],[Application Date]],"MMMM")</f>
        <v>September</v>
      </c>
      <c r="AL3637" s="12">
        <f>DATE(YEAR(tbl_LoanData[[#This Row],[Application Date]]),MONTH(tbl_LoanData[[#This Row],[Application Date]]),1)</f>
        <v>45536</v>
      </c>
      <c r="AM3637" s="14">
        <f ca="1">IF(AND(tbl_LoanData[[#This Row],[Application Date]]&gt;=EOMONTH(TODAY(),-1)+1,tbl_LoanData[[#This Row],[Application Date]]&lt;=TODAY()),tbl_LoanData[[#This Row],[Loan Amount]],0)</f>
        <v>0</v>
      </c>
      <c r="AN3637" s="14">
        <f>tbl_LoanData[[#This Row],[Amount Paid]]-(Q3637-X3637)</f>
        <v>-1682800</v>
      </c>
      <c r="AO3637" s="14">
        <f>IF(tbl_LoanData[[#This Row],[Application Status]]="Approved",1,0)</f>
        <v>0</v>
      </c>
      <c r="AP3637" s="22" t="str">
        <f t="shared" ca="1" si="169"/>
        <v/>
      </c>
      <c r="AQ3637" s="22" t="str">
        <f t="shared" ca="1" si="170"/>
        <v/>
      </c>
    </row>
    <row r="3638" spans="1:43" ht="14.4" customHeight="1" x14ac:dyDescent="0.3">
      <c r="A3638" s="2" t="s">
        <v>10037</v>
      </c>
      <c r="B3638" s="2" t="s">
        <v>10038</v>
      </c>
      <c r="C3638" s="2" t="s">
        <v>240</v>
      </c>
      <c r="D3638" s="2" t="s">
        <v>268</v>
      </c>
      <c r="E3638" s="2" t="s">
        <v>81</v>
      </c>
      <c r="F3638" s="2">
        <v>32</v>
      </c>
      <c r="G3638" s="2" t="s">
        <v>83</v>
      </c>
      <c r="H3638" s="2" t="s">
        <v>172</v>
      </c>
      <c r="I3638" s="2" t="s">
        <v>45</v>
      </c>
      <c r="J3638" s="3">
        <v>45549</v>
      </c>
      <c r="K3638" s="3">
        <v>45558</v>
      </c>
      <c r="L3638" s="2" t="s">
        <v>41</v>
      </c>
      <c r="M3638" s="2" t="s">
        <v>552</v>
      </c>
      <c r="N3638" s="2" t="s">
        <v>553</v>
      </c>
      <c r="O3638" s="4">
        <v>2541000</v>
      </c>
      <c r="P3638" s="4">
        <v>347500</v>
      </c>
      <c r="Q3638" s="4">
        <v>2193500</v>
      </c>
      <c r="R3638" s="2">
        <v>36</v>
      </c>
      <c r="S3638" s="5">
        <v>9.5399999999999991</v>
      </c>
      <c r="T3638" s="4">
        <v>78368.88</v>
      </c>
      <c r="U3638" s="2" t="s">
        <v>73</v>
      </c>
      <c r="V3638" s="2" t="s">
        <v>74</v>
      </c>
      <c r="W3638" s="4">
        <v>1802484.24</v>
      </c>
      <c r="X3638" s="4">
        <v>1018795.46</v>
      </c>
      <c r="Y3638" s="4">
        <v>2821279.7</v>
      </c>
      <c r="Z3638" s="2">
        <v>0</v>
      </c>
      <c r="AA3638" s="2" t="s">
        <v>56</v>
      </c>
      <c r="AB3638" s="2" t="s">
        <v>15731</v>
      </c>
      <c r="AC3638" s="2" t="s">
        <v>360</v>
      </c>
      <c r="AD3638" s="2" t="s">
        <v>76</v>
      </c>
      <c r="AE3638" s="5">
        <v>86.32</v>
      </c>
      <c r="AF3638" s="2">
        <v>0</v>
      </c>
      <c r="AG3638" s="2" t="s">
        <v>77</v>
      </c>
      <c r="AH3638" s="2">
        <v>9</v>
      </c>
      <c r="AI3638" s="6" t="str">
        <f t="shared" si="168"/>
        <v>25-34</v>
      </c>
      <c r="AJ3638" s="11">
        <f>YEAR(tbl_LoanData[[#This Row],[Application Date]])</f>
        <v>2024</v>
      </c>
      <c r="AK3638" s="11" t="str">
        <f>TEXT(tbl_LoanData[[#This Row],[Application Date]],"MMMM")</f>
        <v>September</v>
      </c>
      <c r="AL3638" s="12">
        <f>DATE(YEAR(tbl_LoanData[[#This Row],[Application Date]]),MONTH(tbl_LoanData[[#This Row],[Application Date]]),1)</f>
        <v>45536</v>
      </c>
      <c r="AM3638" s="14">
        <f ca="1">IF(AND(tbl_LoanData[[#This Row],[Application Date]]&gt;=EOMONTH(TODAY(),-1)+1,tbl_LoanData[[#This Row],[Application Date]]&lt;=TODAY()),tbl_LoanData[[#This Row],[Loan Amount]],0)</f>
        <v>0</v>
      </c>
      <c r="AN3638" s="14">
        <f>tbl_LoanData[[#This Row],[Amount Paid]]-(Q3638-X3638)</f>
        <v>627779.69999999995</v>
      </c>
      <c r="AO3638" s="14">
        <f>IF(tbl_LoanData[[#This Row],[Application Status]]="Approved",1,0)</f>
        <v>1</v>
      </c>
      <c r="AP3638" s="22" t="str">
        <f t="shared" ca="1" si="169"/>
        <v/>
      </c>
      <c r="AQ3638" s="22" t="str">
        <f t="shared" ca="1" si="170"/>
        <v/>
      </c>
    </row>
    <row r="3639" spans="1:43" ht="14.4" customHeight="1" x14ac:dyDescent="0.3">
      <c r="A3639" s="2" t="s">
        <v>10109</v>
      </c>
      <c r="B3639" s="2" t="s">
        <v>10110</v>
      </c>
      <c r="C3639" s="2" t="s">
        <v>331</v>
      </c>
      <c r="D3639" s="2" t="s">
        <v>254</v>
      </c>
      <c r="E3639" s="2" t="s">
        <v>190</v>
      </c>
      <c r="F3639" s="2">
        <v>58</v>
      </c>
      <c r="G3639" s="2" t="s">
        <v>83</v>
      </c>
      <c r="H3639" s="2" t="s">
        <v>224</v>
      </c>
      <c r="I3639" s="2" t="s">
        <v>54</v>
      </c>
      <c r="J3639" s="3">
        <v>45541</v>
      </c>
      <c r="K3639" s="3">
        <v>45562</v>
      </c>
      <c r="L3639" s="2" t="s">
        <v>40</v>
      </c>
      <c r="M3639" s="2" t="s">
        <v>111</v>
      </c>
      <c r="N3639" s="2" t="s">
        <v>369</v>
      </c>
      <c r="O3639" s="4">
        <v>893000</v>
      </c>
      <c r="P3639" s="4">
        <v>302900</v>
      </c>
      <c r="Q3639" s="4">
        <v>590100</v>
      </c>
      <c r="R3639" s="2">
        <v>60</v>
      </c>
      <c r="S3639" s="5">
        <v>5.41</v>
      </c>
      <c r="T3639" s="4">
        <v>12495.37</v>
      </c>
      <c r="U3639" s="2" t="s">
        <v>73</v>
      </c>
      <c r="V3639" s="2" t="s">
        <v>74</v>
      </c>
      <c r="W3639" s="4">
        <v>287393.51</v>
      </c>
      <c r="X3639" s="4">
        <v>462328.54</v>
      </c>
      <c r="Y3639" s="4">
        <v>749722.05</v>
      </c>
      <c r="Z3639" s="2">
        <v>0</v>
      </c>
      <c r="AA3639" s="2" t="s">
        <v>56</v>
      </c>
      <c r="AB3639" s="2" t="s">
        <v>15732</v>
      </c>
      <c r="AC3639" s="2" t="s">
        <v>121</v>
      </c>
      <c r="AD3639" s="2" t="s">
        <v>76</v>
      </c>
      <c r="AE3639" s="5">
        <v>66.08</v>
      </c>
      <c r="AF3639" s="2">
        <v>0</v>
      </c>
      <c r="AG3639" s="2" t="s">
        <v>77</v>
      </c>
      <c r="AH3639" s="2">
        <v>21</v>
      </c>
      <c r="AI3639" s="6" t="str">
        <f t="shared" si="168"/>
        <v>55-64</v>
      </c>
      <c r="AJ3639" s="11">
        <f>YEAR(tbl_LoanData[[#This Row],[Application Date]])</f>
        <v>2024</v>
      </c>
      <c r="AK3639" s="11" t="str">
        <f>TEXT(tbl_LoanData[[#This Row],[Application Date]],"MMMM")</f>
        <v>September</v>
      </c>
      <c r="AL3639" s="12">
        <f>DATE(YEAR(tbl_LoanData[[#This Row],[Application Date]]),MONTH(tbl_LoanData[[#This Row],[Application Date]]),1)</f>
        <v>45536</v>
      </c>
      <c r="AM3639" s="14">
        <f ca="1">IF(AND(tbl_LoanData[[#This Row],[Application Date]]&gt;=EOMONTH(TODAY(),-1)+1,tbl_LoanData[[#This Row],[Application Date]]&lt;=TODAY()),tbl_LoanData[[#This Row],[Loan Amount]],0)</f>
        <v>0</v>
      </c>
      <c r="AN3639" s="14">
        <f>tbl_LoanData[[#This Row],[Amount Paid]]-(Q3639-X3639)</f>
        <v>159622.04999999999</v>
      </c>
      <c r="AO3639" s="14">
        <f>IF(tbl_LoanData[[#This Row],[Application Status]]="Approved",1,0)</f>
        <v>1</v>
      </c>
      <c r="AP3639" s="22" t="str">
        <f t="shared" ca="1" si="169"/>
        <v/>
      </c>
      <c r="AQ3639" s="22" t="str">
        <f t="shared" ca="1" si="170"/>
        <v/>
      </c>
    </row>
    <row r="3640" spans="1:43" ht="14.4" customHeight="1" x14ac:dyDescent="0.3">
      <c r="A3640" s="2" t="s">
        <v>10153</v>
      </c>
      <c r="B3640" s="2" t="s">
        <v>10154</v>
      </c>
      <c r="C3640" s="2" t="s">
        <v>331</v>
      </c>
      <c r="D3640" s="2" t="s">
        <v>182</v>
      </c>
      <c r="E3640" s="2" t="s">
        <v>135</v>
      </c>
      <c r="F3640" s="2">
        <v>24</v>
      </c>
      <c r="G3640" s="2" t="s">
        <v>83</v>
      </c>
      <c r="H3640" s="2" t="s">
        <v>110</v>
      </c>
      <c r="I3640" s="2" t="s">
        <v>46</v>
      </c>
      <c r="J3640" s="3">
        <v>45540</v>
      </c>
      <c r="K3640" s="3">
        <v>45559</v>
      </c>
      <c r="L3640" s="2" t="s">
        <v>41</v>
      </c>
      <c r="M3640" s="2" t="s">
        <v>552</v>
      </c>
      <c r="N3640" s="2" t="s">
        <v>553</v>
      </c>
      <c r="O3640" s="4">
        <v>2638000</v>
      </c>
      <c r="P3640" s="4">
        <v>286100</v>
      </c>
      <c r="Q3640" s="4">
        <v>2351900</v>
      </c>
      <c r="R3640" s="2">
        <v>24</v>
      </c>
      <c r="S3640" s="5">
        <v>13.29</v>
      </c>
      <c r="T3640" s="4">
        <v>124043.13</v>
      </c>
      <c r="U3640" s="2" t="s">
        <v>73</v>
      </c>
      <c r="V3640" s="2" t="s">
        <v>74</v>
      </c>
      <c r="W3640" s="4">
        <v>2852991.99</v>
      </c>
      <c r="X3640" s="4">
        <v>124043.03</v>
      </c>
      <c r="Y3640" s="4">
        <v>2977035.02</v>
      </c>
      <c r="Z3640" s="2">
        <v>0</v>
      </c>
      <c r="AA3640" s="2" t="s">
        <v>56</v>
      </c>
      <c r="AB3640" s="2" t="s">
        <v>15736</v>
      </c>
      <c r="AC3640" s="2" t="s">
        <v>332</v>
      </c>
      <c r="AD3640" s="2" t="s">
        <v>76</v>
      </c>
      <c r="AE3640" s="5">
        <v>89.15</v>
      </c>
      <c r="AF3640" s="2">
        <v>0</v>
      </c>
      <c r="AG3640" s="2" t="s">
        <v>77</v>
      </c>
      <c r="AH3640" s="2">
        <v>19</v>
      </c>
      <c r="AI3640" s="6" t="str">
        <f t="shared" si="168"/>
        <v>18-24</v>
      </c>
      <c r="AJ3640" s="11">
        <f>YEAR(tbl_LoanData[[#This Row],[Application Date]])</f>
        <v>2024</v>
      </c>
      <c r="AK3640" s="11" t="str">
        <f>TEXT(tbl_LoanData[[#This Row],[Application Date]],"MMMM")</f>
        <v>September</v>
      </c>
      <c r="AL3640" s="12">
        <f>DATE(YEAR(tbl_LoanData[[#This Row],[Application Date]]),MONTH(tbl_LoanData[[#This Row],[Application Date]]),1)</f>
        <v>45536</v>
      </c>
      <c r="AM3640" s="14">
        <f ca="1">IF(AND(tbl_LoanData[[#This Row],[Application Date]]&gt;=EOMONTH(TODAY(),-1)+1,tbl_LoanData[[#This Row],[Application Date]]&lt;=TODAY()),tbl_LoanData[[#This Row],[Loan Amount]],0)</f>
        <v>0</v>
      </c>
      <c r="AN3640" s="14">
        <f>tbl_LoanData[[#This Row],[Amount Paid]]-(Q3640-X3640)</f>
        <v>625135.02</v>
      </c>
      <c r="AO3640" s="14">
        <f>IF(tbl_LoanData[[#This Row],[Application Status]]="Approved",1,0)</f>
        <v>1</v>
      </c>
      <c r="AP3640" s="22" t="str">
        <f t="shared" ca="1" si="169"/>
        <v/>
      </c>
      <c r="AQ3640" s="22" t="str">
        <f t="shared" ca="1" si="170"/>
        <v/>
      </c>
    </row>
    <row r="3641" spans="1:43" ht="14.4" customHeight="1" x14ac:dyDescent="0.3">
      <c r="A3641" s="2" t="s">
        <v>10173</v>
      </c>
      <c r="B3641" s="2" t="s">
        <v>10174</v>
      </c>
      <c r="C3641" s="2" t="s">
        <v>758</v>
      </c>
      <c r="D3641" s="2" t="s">
        <v>176</v>
      </c>
      <c r="E3641" s="2" t="s">
        <v>311</v>
      </c>
      <c r="F3641" s="2">
        <v>30</v>
      </c>
      <c r="G3641" s="2" t="s">
        <v>83</v>
      </c>
      <c r="H3641" s="2" t="s">
        <v>156</v>
      </c>
      <c r="I3641" s="2" t="s">
        <v>45</v>
      </c>
      <c r="J3641" s="3">
        <v>45563</v>
      </c>
      <c r="K3641" s="3">
        <v>45582</v>
      </c>
      <c r="L3641" s="2" t="s">
        <v>40</v>
      </c>
      <c r="M3641" s="2" t="s">
        <v>71</v>
      </c>
      <c r="N3641" s="2" t="s">
        <v>137</v>
      </c>
      <c r="O3641" s="4">
        <v>974000</v>
      </c>
      <c r="P3641" s="4">
        <v>240800</v>
      </c>
      <c r="Q3641" s="4">
        <v>733200</v>
      </c>
      <c r="R3641" s="2">
        <v>36</v>
      </c>
      <c r="S3641" s="5">
        <v>6.93</v>
      </c>
      <c r="T3641" s="4">
        <v>24600.9</v>
      </c>
      <c r="U3641" s="2" t="s">
        <v>73</v>
      </c>
      <c r="V3641" s="2" t="s">
        <v>74</v>
      </c>
      <c r="W3641" s="4">
        <v>541219.80000000005</v>
      </c>
      <c r="X3641" s="4">
        <v>344412.48</v>
      </c>
      <c r="Y3641" s="4">
        <v>885632.28</v>
      </c>
      <c r="Z3641" s="2">
        <v>0</v>
      </c>
      <c r="AA3641" s="2" t="s">
        <v>56</v>
      </c>
      <c r="AB3641" s="2" t="s">
        <v>15733</v>
      </c>
      <c r="AC3641" s="2" t="s">
        <v>332</v>
      </c>
      <c r="AD3641" s="2" t="s">
        <v>76</v>
      </c>
      <c r="AE3641" s="5">
        <v>75.28</v>
      </c>
      <c r="AF3641" s="2">
        <v>0</v>
      </c>
      <c r="AG3641" s="2" t="s">
        <v>77</v>
      </c>
      <c r="AH3641" s="2">
        <v>19</v>
      </c>
      <c r="AI3641" s="6" t="str">
        <f t="shared" si="168"/>
        <v>25-34</v>
      </c>
      <c r="AJ3641" s="11">
        <f>YEAR(tbl_LoanData[[#This Row],[Application Date]])</f>
        <v>2024</v>
      </c>
      <c r="AK3641" s="11" t="str">
        <f>TEXT(tbl_LoanData[[#This Row],[Application Date]],"MMMM")</f>
        <v>September</v>
      </c>
      <c r="AL3641" s="12">
        <f>DATE(YEAR(tbl_LoanData[[#This Row],[Application Date]]),MONTH(tbl_LoanData[[#This Row],[Application Date]]),1)</f>
        <v>45536</v>
      </c>
      <c r="AM3641" s="14">
        <f ca="1">IF(AND(tbl_LoanData[[#This Row],[Application Date]]&gt;=EOMONTH(TODAY(),-1)+1,tbl_LoanData[[#This Row],[Application Date]]&lt;=TODAY()),tbl_LoanData[[#This Row],[Loan Amount]],0)</f>
        <v>0</v>
      </c>
      <c r="AN3641" s="14">
        <f>tbl_LoanData[[#This Row],[Amount Paid]]-(Q3641-X3641)</f>
        <v>152432.28000000003</v>
      </c>
      <c r="AO3641" s="14">
        <f>IF(tbl_LoanData[[#This Row],[Application Status]]="Approved",1,0)</f>
        <v>1</v>
      </c>
      <c r="AP3641" s="22" t="str">
        <f t="shared" ca="1" si="169"/>
        <v/>
      </c>
      <c r="AQ3641" s="22" t="str">
        <f t="shared" ca="1" si="170"/>
        <v/>
      </c>
    </row>
    <row r="3642" spans="1:43" ht="14.4" customHeight="1" x14ac:dyDescent="0.3">
      <c r="A3642" s="2" t="s">
        <v>10375</v>
      </c>
      <c r="B3642" s="2" t="s">
        <v>10376</v>
      </c>
      <c r="C3642" s="2" t="s">
        <v>253</v>
      </c>
      <c r="D3642" s="2" t="s">
        <v>232</v>
      </c>
      <c r="E3642" s="2" t="s">
        <v>134</v>
      </c>
      <c r="F3642" s="2">
        <v>37</v>
      </c>
      <c r="G3642" s="2" t="s">
        <v>69</v>
      </c>
      <c r="H3642" s="2" t="s">
        <v>298</v>
      </c>
      <c r="I3642" s="2" t="s">
        <v>43</v>
      </c>
      <c r="J3642" s="3">
        <v>45536</v>
      </c>
      <c r="K3642" s="3"/>
      <c r="L3642" s="2" t="s">
        <v>39</v>
      </c>
      <c r="M3642" s="2" t="s">
        <v>167</v>
      </c>
      <c r="N3642" s="2" t="s">
        <v>168</v>
      </c>
      <c r="O3642" s="4">
        <v>1760000</v>
      </c>
      <c r="P3642" s="4">
        <v>281900</v>
      </c>
      <c r="Q3642" s="4">
        <v>1478100</v>
      </c>
      <c r="R3642" s="2">
        <v>24</v>
      </c>
      <c r="S3642" s="5">
        <v>9.36</v>
      </c>
      <c r="T3642" s="4">
        <v>73116.679999999993</v>
      </c>
      <c r="U3642" s="2" t="s">
        <v>113</v>
      </c>
      <c r="V3642" s="2" t="s">
        <v>97</v>
      </c>
      <c r="W3642" s="4">
        <v>0</v>
      </c>
      <c r="X3642" s="4">
        <v>0</v>
      </c>
      <c r="Y3642" s="4">
        <v>1754800.32</v>
      </c>
      <c r="Z3642" s="2">
        <v>0</v>
      </c>
      <c r="AA3642" s="2" t="s">
        <v>97</v>
      </c>
      <c r="AB3642" s="2" t="s">
        <v>15732</v>
      </c>
      <c r="AC3642" s="2" t="s">
        <v>138</v>
      </c>
      <c r="AD3642" s="2" t="s">
        <v>76</v>
      </c>
      <c r="AE3642" s="5">
        <v>83.98</v>
      </c>
      <c r="AF3642" s="2">
        <v>0</v>
      </c>
      <c r="AG3642" s="2" t="s">
        <v>97</v>
      </c>
      <c r="AH3642" s="2"/>
      <c r="AI3642" s="6" t="str">
        <f t="shared" si="168"/>
        <v>35-44</v>
      </c>
      <c r="AJ3642" s="11">
        <f>YEAR(tbl_LoanData[[#This Row],[Application Date]])</f>
        <v>2024</v>
      </c>
      <c r="AK3642" s="11" t="str">
        <f>TEXT(tbl_LoanData[[#This Row],[Application Date]],"MMMM")</f>
        <v>September</v>
      </c>
      <c r="AL3642" s="12">
        <f>DATE(YEAR(tbl_LoanData[[#This Row],[Application Date]]),MONTH(tbl_LoanData[[#This Row],[Application Date]]),1)</f>
        <v>45536</v>
      </c>
      <c r="AM3642" s="14">
        <f ca="1">IF(AND(tbl_LoanData[[#This Row],[Application Date]]&gt;=EOMONTH(TODAY(),-1)+1,tbl_LoanData[[#This Row],[Application Date]]&lt;=TODAY()),tbl_LoanData[[#This Row],[Loan Amount]],0)</f>
        <v>0</v>
      </c>
      <c r="AN3642" s="14">
        <f>tbl_LoanData[[#This Row],[Amount Paid]]-(Q3642-X3642)</f>
        <v>-1478100</v>
      </c>
      <c r="AO3642" s="14">
        <f>IF(tbl_LoanData[[#This Row],[Application Status]]="Approved",1,0)</f>
        <v>0</v>
      </c>
      <c r="AP3642" s="22" t="str">
        <f t="shared" ca="1" si="169"/>
        <v/>
      </c>
      <c r="AQ3642" s="22" t="str">
        <f t="shared" ca="1" si="170"/>
        <v/>
      </c>
    </row>
    <row r="3643" spans="1:43" ht="14.4" customHeight="1" x14ac:dyDescent="0.3">
      <c r="A3643" s="2" t="s">
        <v>10399</v>
      </c>
      <c r="B3643" s="2" t="s">
        <v>10400</v>
      </c>
      <c r="C3643" s="2" t="s">
        <v>949</v>
      </c>
      <c r="D3643" s="2" t="s">
        <v>182</v>
      </c>
      <c r="E3643" s="2" t="s">
        <v>402</v>
      </c>
      <c r="F3643" s="2">
        <v>35</v>
      </c>
      <c r="G3643" s="2" t="s">
        <v>83</v>
      </c>
      <c r="H3643" s="2" t="s">
        <v>372</v>
      </c>
      <c r="I3643" s="2" t="s">
        <v>43</v>
      </c>
      <c r="J3643" s="3">
        <v>45559</v>
      </c>
      <c r="K3643" s="3">
        <v>45570</v>
      </c>
      <c r="L3643" s="2" t="s">
        <v>38</v>
      </c>
      <c r="M3643" s="2" t="s">
        <v>127</v>
      </c>
      <c r="N3643" s="2" t="s">
        <v>128</v>
      </c>
      <c r="O3643" s="4">
        <v>1206000</v>
      </c>
      <c r="P3643" s="4">
        <v>190400</v>
      </c>
      <c r="Q3643" s="4">
        <v>1015600</v>
      </c>
      <c r="R3643" s="2">
        <v>48</v>
      </c>
      <c r="S3643" s="5">
        <v>11.02</v>
      </c>
      <c r="T3643" s="4">
        <v>30484.93</v>
      </c>
      <c r="U3643" s="2" t="s">
        <v>73</v>
      </c>
      <c r="V3643" s="2" t="s">
        <v>74</v>
      </c>
      <c r="W3643" s="4">
        <v>670668.46</v>
      </c>
      <c r="X3643" s="4">
        <v>792608.02</v>
      </c>
      <c r="Y3643" s="4">
        <v>1463276.48</v>
      </c>
      <c r="Z3643" s="2">
        <v>0</v>
      </c>
      <c r="AA3643" s="2" t="s">
        <v>56</v>
      </c>
      <c r="AB3643" s="2" t="s">
        <v>15733</v>
      </c>
      <c r="AC3643" s="2" t="s">
        <v>146</v>
      </c>
      <c r="AD3643" s="2" t="s">
        <v>76</v>
      </c>
      <c r="AE3643" s="5">
        <v>84.21</v>
      </c>
      <c r="AF3643" s="2">
        <v>0</v>
      </c>
      <c r="AG3643" s="2" t="s">
        <v>77</v>
      </c>
      <c r="AH3643" s="2">
        <v>11</v>
      </c>
      <c r="AI3643" s="6" t="str">
        <f t="shared" si="168"/>
        <v>35-44</v>
      </c>
      <c r="AJ3643" s="11">
        <f>YEAR(tbl_LoanData[[#This Row],[Application Date]])</f>
        <v>2024</v>
      </c>
      <c r="AK3643" s="11" t="str">
        <f>TEXT(tbl_LoanData[[#This Row],[Application Date]],"MMMM")</f>
        <v>September</v>
      </c>
      <c r="AL3643" s="12">
        <f>DATE(YEAR(tbl_LoanData[[#This Row],[Application Date]]),MONTH(tbl_LoanData[[#This Row],[Application Date]]),1)</f>
        <v>45536</v>
      </c>
      <c r="AM3643" s="14">
        <f ca="1">IF(AND(tbl_LoanData[[#This Row],[Application Date]]&gt;=EOMONTH(TODAY(),-1)+1,tbl_LoanData[[#This Row],[Application Date]]&lt;=TODAY()),tbl_LoanData[[#This Row],[Loan Amount]],0)</f>
        <v>0</v>
      </c>
      <c r="AN3643" s="14">
        <f>tbl_LoanData[[#This Row],[Amount Paid]]-(Q3643-X3643)</f>
        <v>447676.48</v>
      </c>
      <c r="AO3643" s="14">
        <f>IF(tbl_LoanData[[#This Row],[Application Status]]="Approved",1,0)</f>
        <v>1</v>
      </c>
      <c r="AP3643" s="22" t="str">
        <f t="shared" ca="1" si="169"/>
        <v/>
      </c>
      <c r="AQ3643" s="22" t="str">
        <f t="shared" ca="1" si="170"/>
        <v/>
      </c>
    </row>
    <row r="3644" spans="1:43" ht="14.4" customHeight="1" x14ac:dyDescent="0.3">
      <c r="A3644" s="2" t="s">
        <v>10413</v>
      </c>
      <c r="B3644" s="2" t="s">
        <v>10414</v>
      </c>
      <c r="C3644" s="2" t="s">
        <v>317</v>
      </c>
      <c r="D3644" s="2" t="s">
        <v>82</v>
      </c>
      <c r="E3644" s="2" t="s">
        <v>82</v>
      </c>
      <c r="F3644" s="2">
        <v>56</v>
      </c>
      <c r="G3644" s="2" t="s">
        <v>83</v>
      </c>
      <c r="H3644" s="2" t="s">
        <v>318</v>
      </c>
      <c r="I3644" s="2" t="s">
        <v>42</v>
      </c>
      <c r="J3644" s="3">
        <v>45557</v>
      </c>
      <c r="K3644" s="3"/>
      <c r="L3644" s="2" t="s">
        <v>39</v>
      </c>
      <c r="M3644" s="2" t="s">
        <v>167</v>
      </c>
      <c r="N3644" s="2" t="s">
        <v>491</v>
      </c>
      <c r="O3644" s="4">
        <v>1122000</v>
      </c>
      <c r="P3644" s="4">
        <v>175100</v>
      </c>
      <c r="Q3644" s="4">
        <v>946900</v>
      </c>
      <c r="R3644" s="2">
        <v>48</v>
      </c>
      <c r="S3644" s="5">
        <v>12.86</v>
      </c>
      <c r="T3644" s="4">
        <v>29874.69</v>
      </c>
      <c r="U3644" s="2" t="s">
        <v>96</v>
      </c>
      <c r="V3644" s="2" t="s">
        <v>97</v>
      </c>
      <c r="W3644" s="4">
        <v>0</v>
      </c>
      <c r="X3644" s="4">
        <v>0</v>
      </c>
      <c r="Y3644" s="4">
        <v>1433985.36</v>
      </c>
      <c r="Z3644" s="2">
        <v>0</v>
      </c>
      <c r="AA3644" s="2" t="s">
        <v>97</v>
      </c>
      <c r="AB3644" s="2" t="s">
        <v>15728</v>
      </c>
      <c r="AC3644" s="2" t="s">
        <v>360</v>
      </c>
      <c r="AD3644" s="2" t="s">
        <v>76</v>
      </c>
      <c r="AE3644" s="5">
        <v>84.39</v>
      </c>
      <c r="AF3644" s="2">
        <v>0</v>
      </c>
      <c r="AG3644" s="2" t="s">
        <v>97</v>
      </c>
      <c r="AH3644" s="2"/>
      <c r="AI3644" s="6" t="str">
        <f t="shared" si="168"/>
        <v>55-64</v>
      </c>
      <c r="AJ3644" s="11">
        <f>YEAR(tbl_LoanData[[#This Row],[Application Date]])</f>
        <v>2024</v>
      </c>
      <c r="AK3644" s="11" t="str">
        <f>TEXT(tbl_LoanData[[#This Row],[Application Date]],"MMMM")</f>
        <v>September</v>
      </c>
      <c r="AL3644" s="12">
        <f>DATE(YEAR(tbl_LoanData[[#This Row],[Application Date]]),MONTH(tbl_LoanData[[#This Row],[Application Date]]),1)</f>
        <v>45536</v>
      </c>
      <c r="AM3644" s="14">
        <f ca="1">IF(AND(tbl_LoanData[[#This Row],[Application Date]]&gt;=EOMONTH(TODAY(),-1)+1,tbl_LoanData[[#This Row],[Application Date]]&lt;=TODAY()),tbl_LoanData[[#This Row],[Loan Amount]],0)</f>
        <v>0</v>
      </c>
      <c r="AN3644" s="14">
        <f>tbl_LoanData[[#This Row],[Amount Paid]]-(Q3644-X3644)</f>
        <v>-946900</v>
      </c>
      <c r="AO3644" s="14">
        <f>IF(tbl_LoanData[[#This Row],[Application Status]]="Approved",1,0)</f>
        <v>0</v>
      </c>
      <c r="AP3644" s="22" t="str">
        <f t="shared" ca="1" si="169"/>
        <v/>
      </c>
      <c r="AQ3644" s="22" t="str">
        <f t="shared" ca="1" si="170"/>
        <v/>
      </c>
    </row>
    <row r="3645" spans="1:43" x14ac:dyDescent="0.3">
      <c r="A3645" s="2" t="s">
        <v>10421</v>
      </c>
      <c r="B3645" s="2" t="s">
        <v>10422</v>
      </c>
      <c r="C3645" s="2" t="s">
        <v>533</v>
      </c>
      <c r="D3645" s="2" t="s">
        <v>176</v>
      </c>
      <c r="E3645" s="2" t="s">
        <v>125</v>
      </c>
      <c r="F3645" s="2">
        <v>36</v>
      </c>
      <c r="G3645" s="2" t="s">
        <v>83</v>
      </c>
      <c r="H3645" s="2" t="s">
        <v>265</v>
      </c>
      <c r="I3645" s="2" t="s">
        <v>44</v>
      </c>
      <c r="J3645" s="3">
        <v>45551</v>
      </c>
      <c r="K3645" s="3">
        <v>45564</v>
      </c>
      <c r="L3645" s="2" t="s">
        <v>40</v>
      </c>
      <c r="M3645" s="2" t="s">
        <v>85</v>
      </c>
      <c r="N3645" s="2" t="s">
        <v>270</v>
      </c>
      <c r="O3645" s="4">
        <v>1243000</v>
      </c>
      <c r="P3645" s="4">
        <v>157800</v>
      </c>
      <c r="Q3645" s="4">
        <v>1085200</v>
      </c>
      <c r="R3645" s="2">
        <v>36</v>
      </c>
      <c r="S3645" s="5">
        <v>14.97</v>
      </c>
      <c r="T3645" s="4">
        <v>43682.31</v>
      </c>
      <c r="U3645" s="2" t="s">
        <v>73</v>
      </c>
      <c r="V3645" s="2" t="s">
        <v>74</v>
      </c>
      <c r="W3645" s="4">
        <v>961010.82</v>
      </c>
      <c r="X3645" s="4">
        <v>611552.5</v>
      </c>
      <c r="Y3645" s="4">
        <v>1572563.32</v>
      </c>
      <c r="Z3645" s="2">
        <v>0</v>
      </c>
      <c r="AA3645" s="2" t="s">
        <v>56</v>
      </c>
      <c r="AB3645" s="2" t="s">
        <v>15735</v>
      </c>
      <c r="AC3645" s="2" t="s">
        <v>106</v>
      </c>
      <c r="AD3645" s="2" t="s">
        <v>76</v>
      </c>
      <c r="AE3645" s="5">
        <v>87.3</v>
      </c>
      <c r="AF3645" s="2">
        <v>0</v>
      </c>
      <c r="AG3645" s="2" t="s">
        <v>77</v>
      </c>
      <c r="AH3645" s="2">
        <v>13</v>
      </c>
      <c r="AI3645" s="6" t="str">
        <f t="shared" si="168"/>
        <v>35-44</v>
      </c>
      <c r="AJ3645" s="11">
        <f>YEAR(tbl_LoanData[[#This Row],[Application Date]])</f>
        <v>2024</v>
      </c>
      <c r="AK3645" s="11" t="str">
        <f>TEXT(tbl_LoanData[[#This Row],[Application Date]],"MMMM")</f>
        <v>September</v>
      </c>
      <c r="AL3645" s="12">
        <f>DATE(YEAR(tbl_LoanData[[#This Row],[Application Date]]),MONTH(tbl_LoanData[[#This Row],[Application Date]]),1)</f>
        <v>45536</v>
      </c>
      <c r="AM3645" s="14">
        <f ca="1">IF(AND(tbl_LoanData[[#This Row],[Application Date]]&gt;=EOMONTH(TODAY(),-1)+1,tbl_LoanData[[#This Row],[Application Date]]&lt;=TODAY()),tbl_LoanData[[#This Row],[Loan Amount]],0)</f>
        <v>0</v>
      </c>
      <c r="AN3645" s="14">
        <f>tbl_LoanData[[#This Row],[Amount Paid]]-(Q3645-X3645)</f>
        <v>487363.31999999995</v>
      </c>
      <c r="AO3645" s="14">
        <f>IF(tbl_LoanData[[#This Row],[Application Status]]="Approved",1,0)</f>
        <v>1</v>
      </c>
      <c r="AP3645" s="22" t="str">
        <f t="shared" ca="1" si="169"/>
        <v/>
      </c>
      <c r="AQ3645" s="22" t="str">
        <f t="shared" ca="1" si="170"/>
        <v/>
      </c>
    </row>
    <row r="3646" spans="1:43" x14ac:dyDescent="0.3">
      <c r="A3646" s="2" t="s">
        <v>10431</v>
      </c>
      <c r="B3646" s="2" t="s">
        <v>10432</v>
      </c>
      <c r="C3646" s="2" t="s">
        <v>335</v>
      </c>
      <c r="D3646" s="2" t="s">
        <v>182</v>
      </c>
      <c r="E3646" s="2" t="s">
        <v>268</v>
      </c>
      <c r="F3646" s="2">
        <v>58</v>
      </c>
      <c r="G3646" s="2" t="s">
        <v>83</v>
      </c>
      <c r="H3646" s="2" t="s">
        <v>543</v>
      </c>
      <c r="I3646" s="2" t="s">
        <v>45</v>
      </c>
      <c r="J3646" s="3">
        <v>45559</v>
      </c>
      <c r="K3646" s="3">
        <v>45564</v>
      </c>
      <c r="L3646" s="2" t="s">
        <v>40</v>
      </c>
      <c r="M3646" s="2" t="s">
        <v>71</v>
      </c>
      <c r="N3646" s="2" t="s">
        <v>137</v>
      </c>
      <c r="O3646" s="4">
        <v>1441000</v>
      </c>
      <c r="P3646" s="4">
        <v>513500</v>
      </c>
      <c r="Q3646" s="4">
        <v>927500</v>
      </c>
      <c r="R3646" s="2">
        <v>36</v>
      </c>
      <c r="S3646" s="5">
        <v>5.28</v>
      </c>
      <c r="T3646" s="4">
        <v>29844.89</v>
      </c>
      <c r="U3646" s="2" t="s">
        <v>73</v>
      </c>
      <c r="V3646" s="2" t="s">
        <v>74</v>
      </c>
      <c r="W3646" s="4">
        <v>656587.57999999996</v>
      </c>
      <c r="X3646" s="4">
        <v>417828.42</v>
      </c>
      <c r="Y3646" s="4">
        <v>1074416</v>
      </c>
      <c r="Z3646" s="2">
        <v>0</v>
      </c>
      <c r="AA3646" s="2" t="s">
        <v>56</v>
      </c>
      <c r="AB3646" s="2" t="s">
        <v>15731</v>
      </c>
      <c r="AC3646" s="2" t="s">
        <v>360</v>
      </c>
      <c r="AD3646" s="2" t="s">
        <v>76</v>
      </c>
      <c r="AE3646" s="5">
        <v>64.37</v>
      </c>
      <c r="AF3646" s="2">
        <v>0</v>
      </c>
      <c r="AG3646" s="2" t="s">
        <v>77</v>
      </c>
      <c r="AH3646" s="2">
        <v>5</v>
      </c>
      <c r="AI3646" s="6" t="str">
        <f t="shared" si="168"/>
        <v>55-64</v>
      </c>
      <c r="AJ3646" s="11">
        <f>YEAR(tbl_LoanData[[#This Row],[Application Date]])</f>
        <v>2024</v>
      </c>
      <c r="AK3646" s="11" t="str">
        <f>TEXT(tbl_LoanData[[#This Row],[Application Date]],"MMMM")</f>
        <v>September</v>
      </c>
      <c r="AL3646" s="12">
        <f>DATE(YEAR(tbl_LoanData[[#This Row],[Application Date]]),MONTH(tbl_LoanData[[#This Row],[Application Date]]),1)</f>
        <v>45536</v>
      </c>
      <c r="AM3646" s="14">
        <f ca="1">IF(AND(tbl_LoanData[[#This Row],[Application Date]]&gt;=EOMONTH(TODAY(),-1)+1,tbl_LoanData[[#This Row],[Application Date]]&lt;=TODAY()),tbl_LoanData[[#This Row],[Loan Amount]],0)</f>
        <v>0</v>
      </c>
      <c r="AN3646" s="14">
        <f>tbl_LoanData[[#This Row],[Amount Paid]]-(Q3646-X3646)</f>
        <v>146915.99999999994</v>
      </c>
      <c r="AO3646" s="14">
        <f>IF(tbl_LoanData[[#This Row],[Application Status]]="Approved",1,0)</f>
        <v>1</v>
      </c>
      <c r="AP3646" s="22" t="str">
        <f t="shared" ca="1" si="169"/>
        <v/>
      </c>
      <c r="AQ3646" s="22" t="str">
        <f t="shared" ca="1" si="170"/>
        <v/>
      </c>
    </row>
    <row r="3647" spans="1:43" x14ac:dyDescent="0.3">
      <c r="A3647" s="2" t="s">
        <v>10461</v>
      </c>
      <c r="B3647" s="2" t="s">
        <v>10462</v>
      </c>
      <c r="C3647" s="2" t="s">
        <v>530</v>
      </c>
      <c r="D3647" s="2" t="s">
        <v>232</v>
      </c>
      <c r="E3647" s="2" t="s">
        <v>540</v>
      </c>
      <c r="F3647" s="2">
        <v>56</v>
      </c>
      <c r="G3647" s="2" t="s">
        <v>69</v>
      </c>
      <c r="H3647" s="2" t="s">
        <v>143</v>
      </c>
      <c r="I3647" s="2" t="s">
        <v>46</v>
      </c>
      <c r="J3647" s="3">
        <v>45557</v>
      </c>
      <c r="K3647" s="3">
        <v>45576</v>
      </c>
      <c r="L3647" s="2" t="s">
        <v>37</v>
      </c>
      <c r="M3647" s="2" t="s">
        <v>94</v>
      </c>
      <c r="N3647" s="2" t="s">
        <v>234</v>
      </c>
      <c r="O3647" s="4">
        <v>212000</v>
      </c>
      <c r="P3647" s="4">
        <v>70500</v>
      </c>
      <c r="Q3647" s="4">
        <v>141500</v>
      </c>
      <c r="R3647" s="2">
        <v>24</v>
      </c>
      <c r="S3647" s="5">
        <v>9.74</v>
      </c>
      <c r="T3647" s="4">
        <v>7044.34</v>
      </c>
      <c r="U3647" s="2" t="s">
        <v>73</v>
      </c>
      <c r="V3647" s="2" t="s">
        <v>74</v>
      </c>
      <c r="W3647" s="4">
        <v>147931.14000000001</v>
      </c>
      <c r="X3647" s="4">
        <v>21133.06</v>
      </c>
      <c r="Y3647" s="4">
        <v>169064.2</v>
      </c>
      <c r="Z3647" s="2">
        <v>28</v>
      </c>
      <c r="AA3647" s="2" t="s">
        <v>57</v>
      </c>
      <c r="AB3647" s="2" t="s">
        <v>15727</v>
      </c>
      <c r="AC3647" s="2" t="s">
        <v>146</v>
      </c>
      <c r="AD3647" s="2" t="s">
        <v>76</v>
      </c>
      <c r="AE3647" s="5">
        <v>66.75</v>
      </c>
      <c r="AF3647" s="2">
        <v>1</v>
      </c>
      <c r="AG3647" s="2" t="s">
        <v>77</v>
      </c>
      <c r="AH3647" s="2">
        <v>19</v>
      </c>
      <c r="AI3647" s="6" t="str">
        <f t="shared" si="168"/>
        <v>55-64</v>
      </c>
      <c r="AJ3647" s="11">
        <f>YEAR(tbl_LoanData[[#This Row],[Application Date]])</f>
        <v>2024</v>
      </c>
      <c r="AK3647" s="11" t="str">
        <f>TEXT(tbl_LoanData[[#This Row],[Application Date]],"MMMM")</f>
        <v>September</v>
      </c>
      <c r="AL3647" s="12">
        <f>DATE(YEAR(tbl_LoanData[[#This Row],[Application Date]]),MONTH(tbl_LoanData[[#This Row],[Application Date]]),1)</f>
        <v>45536</v>
      </c>
      <c r="AM3647" s="14">
        <f ca="1">IF(AND(tbl_LoanData[[#This Row],[Application Date]]&gt;=EOMONTH(TODAY(),-1)+1,tbl_LoanData[[#This Row],[Application Date]]&lt;=TODAY()),tbl_LoanData[[#This Row],[Loan Amount]],0)</f>
        <v>0</v>
      </c>
      <c r="AN3647" s="14">
        <f>tbl_LoanData[[#This Row],[Amount Paid]]-(Q3647-X3647)</f>
        <v>27564.200000000012</v>
      </c>
      <c r="AO3647" s="14">
        <f>IF(tbl_LoanData[[#This Row],[Application Status]]="Approved",1,0)</f>
        <v>1</v>
      </c>
      <c r="AP3647" s="22" t="str">
        <f t="shared" ca="1" si="169"/>
        <v/>
      </c>
      <c r="AQ3647" s="22" t="str">
        <f t="shared" ca="1" si="170"/>
        <v/>
      </c>
    </row>
    <row r="3648" spans="1:43" ht="14.4" customHeight="1" x14ac:dyDescent="0.3">
      <c r="A3648" s="2" t="s">
        <v>10497</v>
      </c>
      <c r="B3648" s="2" t="s">
        <v>10498</v>
      </c>
      <c r="C3648" s="2" t="s">
        <v>515</v>
      </c>
      <c r="D3648" s="2" t="s">
        <v>142</v>
      </c>
      <c r="E3648" s="2" t="s">
        <v>394</v>
      </c>
      <c r="F3648" s="2">
        <v>31</v>
      </c>
      <c r="G3648" s="2" t="s">
        <v>69</v>
      </c>
      <c r="H3648" s="2" t="s">
        <v>398</v>
      </c>
      <c r="I3648" s="2" t="s">
        <v>46</v>
      </c>
      <c r="J3648" s="3">
        <v>45561</v>
      </c>
      <c r="K3648" s="3"/>
      <c r="L3648" s="2" t="s">
        <v>38</v>
      </c>
      <c r="M3648" s="2" t="s">
        <v>144</v>
      </c>
      <c r="N3648" s="2" t="s">
        <v>382</v>
      </c>
      <c r="O3648" s="4">
        <v>1242000</v>
      </c>
      <c r="P3648" s="4">
        <v>435900</v>
      </c>
      <c r="Q3648" s="4">
        <v>806100</v>
      </c>
      <c r="R3648" s="2">
        <v>24</v>
      </c>
      <c r="S3648" s="5">
        <v>13.14</v>
      </c>
      <c r="T3648" s="4">
        <v>42414.3</v>
      </c>
      <c r="U3648" s="2" t="s">
        <v>96</v>
      </c>
      <c r="V3648" s="2" t="s">
        <v>97</v>
      </c>
      <c r="W3648" s="4">
        <v>0</v>
      </c>
      <c r="X3648" s="4">
        <v>0</v>
      </c>
      <c r="Y3648" s="4">
        <v>1017943.08</v>
      </c>
      <c r="Z3648" s="2">
        <v>0</v>
      </c>
      <c r="AA3648" s="2" t="s">
        <v>97</v>
      </c>
      <c r="AB3648" s="2" t="s">
        <v>15727</v>
      </c>
      <c r="AC3648" s="2" t="s">
        <v>106</v>
      </c>
      <c r="AD3648" s="2" t="s">
        <v>76</v>
      </c>
      <c r="AE3648" s="5">
        <v>64.900000000000006</v>
      </c>
      <c r="AF3648" s="2">
        <v>0</v>
      </c>
      <c r="AG3648" s="2" t="s">
        <v>97</v>
      </c>
      <c r="AH3648" s="2"/>
      <c r="AI3648" s="6" t="str">
        <f t="shared" si="168"/>
        <v>25-34</v>
      </c>
      <c r="AJ3648" s="11">
        <f>YEAR(tbl_LoanData[[#This Row],[Application Date]])</f>
        <v>2024</v>
      </c>
      <c r="AK3648" s="11" t="str">
        <f>TEXT(tbl_LoanData[[#This Row],[Application Date]],"MMMM")</f>
        <v>September</v>
      </c>
      <c r="AL3648" s="12">
        <f>DATE(YEAR(tbl_LoanData[[#This Row],[Application Date]]),MONTH(tbl_LoanData[[#This Row],[Application Date]]),1)</f>
        <v>45536</v>
      </c>
      <c r="AM3648" s="14">
        <f ca="1">IF(AND(tbl_LoanData[[#This Row],[Application Date]]&gt;=EOMONTH(TODAY(),-1)+1,tbl_LoanData[[#This Row],[Application Date]]&lt;=TODAY()),tbl_LoanData[[#This Row],[Loan Amount]],0)</f>
        <v>0</v>
      </c>
      <c r="AN3648" s="14">
        <f>tbl_LoanData[[#This Row],[Amount Paid]]-(Q3648-X3648)</f>
        <v>-806100</v>
      </c>
      <c r="AO3648" s="14">
        <f>IF(tbl_LoanData[[#This Row],[Application Status]]="Approved",1,0)</f>
        <v>0</v>
      </c>
      <c r="AP3648" s="22" t="str">
        <f t="shared" ca="1" si="169"/>
        <v/>
      </c>
      <c r="AQ3648" s="22" t="str">
        <f t="shared" ca="1" si="170"/>
        <v/>
      </c>
    </row>
    <row r="3649" spans="1:43" ht="14.4" customHeight="1" x14ac:dyDescent="0.3">
      <c r="A3649" s="2" t="s">
        <v>10609</v>
      </c>
      <c r="B3649" s="2" t="s">
        <v>10610</v>
      </c>
      <c r="C3649" s="2" t="s">
        <v>432</v>
      </c>
      <c r="D3649" s="2" t="s">
        <v>117</v>
      </c>
      <c r="E3649" s="2" t="s">
        <v>293</v>
      </c>
      <c r="F3649" s="2">
        <v>63</v>
      </c>
      <c r="G3649" s="2" t="s">
        <v>69</v>
      </c>
      <c r="H3649" s="2" t="s">
        <v>233</v>
      </c>
      <c r="I3649" s="2" t="s">
        <v>46</v>
      </c>
      <c r="J3649" s="3">
        <v>45553</v>
      </c>
      <c r="K3649" s="3">
        <v>45558</v>
      </c>
      <c r="L3649" s="2" t="s">
        <v>36</v>
      </c>
      <c r="M3649" s="2" t="s">
        <v>85</v>
      </c>
      <c r="N3649" s="2" t="s">
        <v>624</v>
      </c>
      <c r="O3649" s="4">
        <v>1998000</v>
      </c>
      <c r="P3649" s="4">
        <v>265400</v>
      </c>
      <c r="Q3649" s="4">
        <v>1732600</v>
      </c>
      <c r="R3649" s="2">
        <v>48</v>
      </c>
      <c r="S3649" s="5">
        <v>10.99</v>
      </c>
      <c r="T3649" s="4">
        <v>51963.56</v>
      </c>
      <c r="U3649" s="2" t="s">
        <v>73</v>
      </c>
      <c r="V3649" s="2" t="s">
        <v>74</v>
      </c>
      <c r="W3649" s="4">
        <v>1091234.76</v>
      </c>
      <c r="X3649" s="4">
        <v>1403016.2</v>
      </c>
      <c r="Y3649" s="4">
        <v>2494250.96</v>
      </c>
      <c r="Z3649" s="2">
        <v>60</v>
      </c>
      <c r="AA3649" s="2" t="s">
        <v>58</v>
      </c>
      <c r="AB3649" s="2" t="s">
        <v>15728</v>
      </c>
      <c r="AC3649" s="2" t="s">
        <v>213</v>
      </c>
      <c r="AD3649" s="2" t="s">
        <v>76</v>
      </c>
      <c r="AE3649" s="5">
        <v>86.72</v>
      </c>
      <c r="AF3649" s="2">
        <v>2</v>
      </c>
      <c r="AG3649" s="2" t="s">
        <v>15718</v>
      </c>
      <c r="AH3649" s="2">
        <v>5</v>
      </c>
      <c r="AI3649" s="6" t="str">
        <f t="shared" si="168"/>
        <v>55-64</v>
      </c>
      <c r="AJ3649" s="11">
        <f>YEAR(tbl_LoanData[[#This Row],[Application Date]])</f>
        <v>2024</v>
      </c>
      <c r="AK3649" s="11" t="str">
        <f>TEXT(tbl_LoanData[[#This Row],[Application Date]],"MMMM")</f>
        <v>September</v>
      </c>
      <c r="AL3649" s="12">
        <f>DATE(YEAR(tbl_LoanData[[#This Row],[Application Date]]),MONTH(tbl_LoanData[[#This Row],[Application Date]]),1)</f>
        <v>45536</v>
      </c>
      <c r="AM3649" s="14">
        <f ca="1">IF(AND(tbl_LoanData[[#This Row],[Application Date]]&gt;=EOMONTH(TODAY(),-1)+1,tbl_LoanData[[#This Row],[Application Date]]&lt;=TODAY()),tbl_LoanData[[#This Row],[Loan Amount]],0)</f>
        <v>0</v>
      </c>
      <c r="AN3649" s="14">
        <f>tbl_LoanData[[#This Row],[Amount Paid]]-(Q3649-X3649)</f>
        <v>761650.96</v>
      </c>
      <c r="AO3649" s="14">
        <f>IF(tbl_LoanData[[#This Row],[Application Status]]="Approved",1,0)</f>
        <v>1</v>
      </c>
      <c r="AP3649" s="22" t="str">
        <f t="shared" ca="1" si="169"/>
        <v/>
      </c>
      <c r="AQ3649" s="22" t="str">
        <f t="shared" ca="1" si="170"/>
        <v/>
      </c>
    </row>
    <row r="3650" spans="1:43" ht="14.4" customHeight="1" x14ac:dyDescent="0.3">
      <c r="A3650" s="2" t="s">
        <v>10847</v>
      </c>
      <c r="B3650" s="2" t="s">
        <v>10848</v>
      </c>
      <c r="C3650" s="2" t="s">
        <v>435</v>
      </c>
      <c r="D3650" s="2" t="s">
        <v>102</v>
      </c>
      <c r="E3650" s="2" t="s">
        <v>210</v>
      </c>
      <c r="F3650" s="2">
        <v>61</v>
      </c>
      <c r="G3650" s="2" t="s">
        <v>83</v>
      </c>
      <c r="H3650" s="2" t="s">
        <v>136</v>
      </c>
      <c r="I3650" s="2" t="s">
        <v>49</v>
      </c>
      <c r="J3650" s="3">
        <v>45546</v>
      </c>
      <c r="K3650" s="3">
        <v>45563</v>
      </c>
      <c r="L3650" s="2" t="s">
        <v>39</v>
      </c>
      <c r="M3650" s="2" t="s">
        <v>127</v>
      </c>
      <c r="N3650" s="2" t="s">
        <v>152</v>
      </c>
      <c r="O3650" s="4">
        <v>2598000</v>
      </c>
      <c r="P3650" s="4">
        <v>711600</v>
      </c>
      <c r="Q3650" s="4">
        <v>1886400</v>
      </c>
      <c r="R3650" s="2">
        <v>24</v>
      </c>
      <c r="S3650" s="5">
        <v>8.4600000000000009</v>
      </c>
      <c r="T3650" s="4">
        <v>91899.12</v>
      </c>
      <c r="U3650" s="2" t="s">
        <v>73</v>
      </c>
      <c r="V3650" s="2" t="s">
        <v>74</v>
      </c>
      <c r="W3650" s="4">
        <v>2021780.64</v>
      </c>
      <c r="X3650" s="4">
        <v>183798.24</v>
      </c>
      <c r="Y3650" s="4">
        <v>2205578.88</v>
      </c>
      <c r="Z3650" s="2">
        <v>0</v>
      </c>
      <c r="AA3650" s="2" t="s">
        <v>56</v>
      </c>
      <c r="AB3650" s="2" t="s">
        <v>15732</v>
      </c>
      <c r="AC3650" s="2" t="s">
        <v>121</v>
      </c>
      <c r="AD3650" s="2" t="s">
        <v>76</v>
      </c>
      <c r="AE3650" s="5">
        <v>72.61</v>
      </c>
      <c r="AF3650" s="2">
        <v>0</v>
      </c>
      <c r="AG3650" s="2" t="s">
        <v>77</v>
      </c>
      <c r="AH3650" s="2">
        <v>17</v>
      </c>
      <c r="AI3650" s="6" t="str">
        <f t="shared" ref="AI3650:AI3713" si="171">IF(F3650&lt;25,"18-24",IF(F3650&lt;35,"25-34",IF(F3650&lt;45,"35-44",IF(F3650&lt;55,"45-54",IF(F3650&lt;65,"55-64","65+")))))</f>
        <v>55-64</v>
      </c>
      <c r="AJ3650" s="11">
        <f>YEAR(tbl_LoanData[[#This Row],[Application Date]])</f>
        <v>2024</v>
      </c>
      <c r="AK3650" s="11" t="str">
        <f>TEXT(tbl_LoanData[[#This Row],[Application Date]],"MMMM")</f>
        <v>September</v>
      </c>
      <c r="AL3650" s="12">
        <f>DATE(YEAR(tbl_LoanData[[#This Row],[Application Date]]),MONTH(tbl_LoanData[[#This Row],[Application Date]]),1)</f>
        <v>45536</v>
      </c>
      <c r="AM3650" s="14">
        <f ca="1">IF(AND(tbl_LoanData[[#This Row],[Application Date]]&gt;=EOMONTH(TODAY(),-1)+1,tbl_LoanData[[#This Row],[Application Date]]&lt;=TODAY()),tbl_LoanData[[#This Row],[Loan Amount]],0)</f>
        <v>0</v>
      </c>
      <c r="AN3650" s="14">
        <f>tbl_LoanData[[#This Row],[Amount Paid]]-(Q3650-X3650)</f>
        <v>319178.87999999989</v>
      </c>
      <c r="AO3650" s="14">
        <f>IF(tbl_LoanData[[#This Row],[Application Status]]="Approved",1,0)</f>
        <v>1</v>
      </c>
      <c r="AP3650" s="22" t="str">
        <f t="shared" ref="AP3650:AP3713" ca="1" si="172">IF(AND(J3650&gt;=DATE(YEAR(TODAY()),MONTH(TODAY()),1),J3650&lt;=TODAY()),"Current MTD",IF(AND(J3650&gt;=EOMONTH(TODAY(),-2)+1,J3650&lt;=EOMONTH(TODAY(),-1)),"Previous MTD",""))</f>
        <v/>
      </c>
      <c r="AQ3650" s="22" t="str">
        <f t="shared" ref="AQ3650:AQ3713" ca="1" si="173">IF(AND(J3650&gt;=DATE(YEAR(TODAY()),MONTH(TODAY()),1),J3650&lt;=TODAY()),TEXT(DATE(YEAR(TODAY()),MONTH(TODAY()),1),"mmm d")&amp;"–"&amp;DAY(TODAY()),IF(AND(J3650&gt;=EOMONTH(TODAY(),-2)+1,J3650&lt;=EOMONTH(TODAY(),-1)),""&amp;TEXT(EOMONTH(TODAY(),-2)+1,"mmm d")&amp;"–"&amp;DAY(TODAY()),""))</f>
        <v/>
      </c>
    </row>
    <row r="3651" spans="1:43" ht="14.4" customHeight="1" x14ac:dyDescent="0.3">
      <c r="A3651" s="2" t="s">
        <v>11233</v>
      </c>
      <c r="B3651" s="2" t="s">
        <v>11234</v>
      </c>
      <c r="C3651" s="2" t="s">
        <v>521</v>
      </c>
      <c r="D3651" s="2" t="s">
        <v>134</v>
      </c>
      <c r="E3651" s="2" t="s">
        <v>118</v>
      </c>
      <c r="F3651" s="2">
        <v>45</v>
      </c>
      <c r="G3651" s="2" t="s">
        <v>69</v>
      </c>
      <c r="H3651" s="2" t="s">
        <v>313</v>
      </c>
      <c r="I3651" s="2" t="s">
        <v>44</v>
      </c>
      <c r="J3651" s="3">
        <v>45551</v>
      </c>
      <c r="K3651" s="3">
        <v>45566</v>
      </c>
      <c r="L3651" s="2" t="s">
        <v>40</v>
      </c>
      <c r="M3651" s="2" t="s">
        <v>85</v>
      </c>
      <c r="N3651" s="2" t="s">
        <v>86</v>
      </c>
      <c r="O3651" s="4">
        <v>813000</v>
      </c>
      <c r="P3651" s="4">
        <v>269000</v>
      </c>
      <c r="Q3651" s="4">
        <v>544000</v>
      </c>
      <c r="R3651" s="2">
        <v>36</v>
      </c>
      <c r="S3651" s="5">
        <v>8.3699999999999992</v>
      </c>
      <c r="T3651" s="4">
        <v>18905.509999999998</v>
      </c>
      <c r="U3651" s="2" t="s">
        <v>73</v>
      </c>
      <c r="V3651" s="2" t="s">
        <v>74</v>
      </c>
      <c r="W3651" s="4">
        <v>415921.22</v>
      </c>
      <c r="X3651" s="4">
        <v>264677.18</v>
      </c>
      <c r="Y3651" s="4">
        <v>680598.4</v>
      </c>
      <c r="Z3651" s="2">
        <v>0</v>
      </c>
      <c r="AA3651" s="2" t="s">
        <v>56</v>
      </c>
      <c r="AB3651" s="2" t="s">
        <v>15733</v>
      </c>
      <c r="AC3651" s="2" t="s">
        <v>213</v>
      </c>
      <c r="AD3651" s="2" t="s">
        <v>76</v>
      </c>
      <c r="AE3651" s="5">
        <v>66.91</v>
      </c>
      <c r="AF3651" s="2">
        <v>0</v>
      </c>
      <c r="AG3651" s="2" t="s">
        <v>77</v>
      </c>
      <c r="AH3651" s="2">
        <v>15</v>
      </c>
      <c r="AI3651" s="6" t="str">
        <f t="shared" si="171"/>
        <v>45-54</v>
      </c>
      <c r="AJ3651" s="11">
        <f>YEAR(tbl_LoanData[[#This Row],[Application Date]])</f>
        <v>2024</v>
      </c>
      <c r="AK3651" s="11" t="str">
        <f>TEXT(tbl_LoanData[[#This Row],[Application Date]],"MMMM")</f>
        <v>September</v>
      </c>
      <c r="AL3651" s="12">
        <f>DATE(YEAR(tbl_LoanData[[#This Row],[Application Date]]),MONTH(tbl_LoanData[[#This Row],[Application Date]]),1)</f>
        <v>45536</v>
      </c>
      <c r="AM3651" s="14">
        <f ca="1">IF(AND(tbl_LoanData[[#This Row],[Application Date]]&gt;=EOMONTH(TODAY(),-1)+1,tbl_LoanData[[#This Row],[Application Date]]&lt;=TODAY()),tbl_LoanData[[#This Row],[Loan Amount]],0)</f>
        <v>0</v>
      </c>
      <c r="AN3651" s="14">
        <f>tbl_LoanData[[#This Row],[Amount Paid]]-(Q3651-X3651)</f>
        <v>136598.39999999997</v>
      </c>
      <c r="AO3651" s="14">
        <f>IF(tbl_LoanData[[#This Row],[Application Status]]="Approved",1,0)</f>
        <v>1</v>
      </c>
      <c r="AP3651" s="22" t="str">
        <f t="shared" ca="1" si="172"/>
        <v/>
      </c>
      <c r="AQ3651" s="22" t="str">
        <f t="shared" ca="1" si="173"/>
        <v/>
      </c>
    </row>
    <row r="3652" spans="1:43" x14ac:dyDescent="0.3">
      <c r="A3652" s="2" t="s">
        <v>11349</v>
      </c>
      <c r="B3652" s="2" t="s">
        <v>11350</v>
      </c>
      <c r="C3652" s="2" t="s">
        <v>322</v>
      </c>
      <c r="D3652" s="2" t="s">
        <v>176</v>
      </c>
      <c r="E3652" s="2" t="s">
        <v>82</v>
      </c>
      <c r="F3652" s="2">
        <v>25</v>
      </c>
      <c r="G3652" s="2" t="s">
        <v>83</v>
      </c>
      <c r="H3652" s="2" t="s">
        <v>119</v>
      </c>
      <c r="I3652" s="2" t="s">
        <v>43</v>
      </c>
      <c r="J3652" s="3">
        <v>45558</v>
      </c>
      <c r="K3652" s="3">
        <v>45568</v>
      </c>
      <c r="L3652" s="2" t="s">
        <v>36</v>
      </c>
      <c r="M3652" s="2" t="s">
        <v>111</v>
      </c>
      <c r="N3652" s="2" t="s">
        <v>350</v>
      </c>
      <c r="O3652" s="4">
        <v>851000</v>
      </c>
      <c r="P3652" s="4">
        <v>190300</v>
      </c>
      <c r="Q3652" s="4">
        <v>660700</v>
      </c>
      <c r="R3652" s="2">
        <v>48</v>
      </c>
      <c r="S3652" s="5">
        <v>11.02</v>
      </c>
      <c r="T3652" s="4">
        <v>19832.009999999998</v>
      </c>
      <c r="U3652" s="2" t="s">
        <v>73</v>
      </c>
      <c r="V3652" s="2" t="s">
        <v>74</v>
      </c>
      <c r="W3652" s="4">
        <v>436304.22</v>
      </c>
      <c r="X3652" s="4">
        <v>515632.34</v>
      </c>
      <c r="Y3652" s="4">
        <v>951936.56</v>
      </c>
      <c r="Z3652" s="2">
        <v>0</v>
      </c>
      <c r="AA3652" s="2" t="s">
        <v>56</v>
      </c>
      <c r="AB3652" s="2" t="s">
        <v>15733</v>
      </c>
      <c r="AC3652" s="2" t="s">
        <v>360</v>
      </c>
      <c r="AD3652" s="2" t="s">
        <v>76</v>
      </c>
      <c r="AE3652" s="5">
        <v>77.64</v>
      </c>
      <c r="AF3652" s="2">
        <v>0</v>
      </c>
      <c r="AG3652" s="2" t="s">
        <v>77</v>
      </c>
      <c r="AH3652" s="2">
        <v>10</v>
      </c>
      <c r="AI3652" s="6" t="str">
        <f t="shared" si="171"/>
        <v>25-34</v>
      </c>
      <c r="AJ3652" s="11">
        <f>YEAR(tbl_LoanData[[#This Row],[Application Date]])</f>
        <v>2024</v>
      </c>
      <c r="AK3652" s="11" t="str">
        <f>TEXT(tbl_LoanData[[#This Row],[Application Date]],"MMMM")</f>
        <v>September</v>
      </c>
      <c r="AL3652" s="12">
        <f>DATE(YEAR(tbl_LoanData[[#This Row],[Application Date]]),MONTH(tbl_LoanData[[#This Row],[Application Date]]),1)</f>
        <v>45536</v>
      </c>
      <c r="AM3652" s="14">
        <f ca="1">IF(AND(tbl_LoanData[[#This Row],[Application Date]]&gt;=EOMONTH(TODAY(),-1)+1,tbl_LoanData[[#This Row],[Application Date]]&lt;=TODAY()),tbl_LoanData[[#This Row],[Loan Amount]],0)</f>
        <v>0</v>
      </c>
      <c r="AN3652" s="14">
        <f>tbl_LoanData[[#This Row],[Amount Paid]]-(Q3652-X3652)</f>
        <v>291236.56</v>
      </c>
      <c r="AO3652" s="14">
        <f>IF(tbl_LoanData[[#This Row],[Application Status]]="Approved",1,0)</f>
        <v>1</v>
      </c>
      <c r="AP3652" s="22" t="str">
        <f t="shared" ca="1" si="172"/>
        <v/>
      </c>
      <c r="AQ3652" s="22" t="str">
        <f t="shared" ca="1" si="173"/>
        <v/>
      </c>
    </row>
    <row r="3653" spans="1:43" ht="14.4" customHeight="1" x14ac:dyDescent="0.3">
      <c r="A3653" s="2" t="s">
        <v>11371</v>
      </c>
      <c r="B3653" s="2" t="s">
        <v>11372</v>
      </c>
      <c r="C3653" s="2" t="s">
        <v>413</v>
      </c>
      <c r="D3653" s="2" t="s">
        <v>118</v>
      </c>
      <c r="E3653" s="2" t="s">
        <v>190</v>
      </c>
      <c r="F3653" s="2">
        <v>64</v>
      </c>
      <c r="G3653" s="2" t="s">
        <v>83</v>
      </c>
      <c r="H3653" s="2" t="s">
        <v>307</v>
      </c>
      <c r="I3653" s="2" t="s">
        <v>43</v>
      </c>
      <c r="J3653" s="3">
        <v>45557</v>
      </c>
      <c r="K3653" s="3">
        <v>45560</v>
      </c>
      <c r="L3653" s="2" t="s">
        <v>40</v>
      </c>
      <c r="M3653" s="2" t="s">
        <v>71</v>
      </c>
      <c r="N3653" s="2" t="s">
        <v>137</v>
      </c>
      <c r="O3653" s="4">
        <v>1425000</v>
      </c>
      <c r="P3653" s="4">
        <v>406800</v>
      </c>
      <c r="Q3653" s="4">
        <v>1018200</v>
      </c>
      <c r="R3653" s="2">
        <v>60</v>
      </c>
      <c r="S3653" s="5">
        <v>6.15</v>
      </c>
      <c r="T3653" s="4">
        <v>22188.28</v>
      </c>
      <c r="U3653" s="2" t="s">
        <v>73</v>
      </c>
      <c r="V3653" s="2" t="s">
        <v>74</v>
      </c>
      <c r="W3653" s="4">
        <v>510330.44</v>
      </c>
      <c r="X3653" s="4">
        <v>820966.06</v>
      </c>
      <c r="Y3653" s="4">
        <v>1331296.5</v>
      </c>
      <c r="Z3653" s="2">
        <v>0</v>
      </c>
      <c r="AA3653" s="2" t="s">
        <v>56</v>
      </c>
      <c r="AB3653" s="2" t="s">
        <v>15729</v>
      </c>
      <c r="AC3653" s="2" t="s">
        <v>213</v>
      </c>
      <c r="AD3653" s="2" t="s">
        <v>76</v>
      </c>
      <c r="AE3653" s="5">
        <v>71.45</v>
      </c>
      <c r="AF3653" s="2">
        <v>0</v>
      </c>
      <c r="AG3653" s="2" t="s">
        <v>77</v>
      </c>
      <c r="AH3653" s="2">
        <v>3</v>
      </c>
      <c r="AI3653" s="6" t="str">
        <f t="shared" si="171"/>
        <v>55-64</v>
      </c>
      <c r="AJ3653" s="11">
        <f>YEAR(tbl_LoanData[[#This Row],[Application Date]])</f>
        <v>2024</v>
      </c>
      <c r="AK3653" s="11" t="str">
        <f>TEXT(tbl_LoanData[[#This Row],[Application Date]],"MMMM")</f>
        <v>September</v>
      </c>
      <c r="AL3653" s="12">
        <f>DATE(YEAR(tbl_LoanData[[#This Row],[Application Date]]),MONTH(tbl_LoanData[[#This Row],[Application Date]]),1)</f>
        <v>45536</v>
      </c>
      <c r="AM3653" s="14">
        <f ca="1">IF(AND(tbl_LoanData[[#This Row],[Application Date]]&gt;=EOMONTH(TODAY(),-1)+1,tbl_LoanData[[#This Row],[Application Date]]&lt;=TODAY()),tbl_LoanData[[#This Row],[Loan Amount]],0)</f>
        <v>0</v>
      </c>
      <c r="AN3653" s="14">
        <f>tbl_LoanData[[#This Row],[Amount Paid]]-(Q3653-X3653)</f>
        <v>313096.50000000006</v>
      </c>
      <c r="AO3653" s="14">
        <f>IF(tbl_LoanData[[#This Row],[Application Status]]="Approved",1,0)</f>
        <v>1</v>
      </c>
      <c r="AP3653" s="22" t="str">
        <f t="shared" ca="1" si="172"/>
        <v/>
      </c>
      <c r="AQ3653" s="22" t="str">
        <f t="shared" ca="1" si="173"/>
        <v/>
      </c>
    </row>
    <row r="3654" spans="1:43" ht="14.4" customHeight="1" x14ac:dyDescent="0.3">
      <c r="A3654" s="2" t="s">
        <v>11431</v>
      </c>
      <c r="B3654" s="2" t="s">
        <v>11432</v>
      </c>
      <c r="C3654" s="2" t="s">
        <v>335</v>
      </c>
      <c r="D3654" s="2" t="s">
        <v>182</v>
      </c>
      <c r="E3654" s="2" t="s">
        <v>101</v>
      </c>
      <c r="F3654" s="2">
        <v>50</v>
      </c>
      <c r="G3654" s="2" t="s">
        <v>83</v>
      </c>
      <c r="H3654" s="2" t="s">
        <v>136</v>
      </c>
      <c r="I3654" s="2" t="s">
        <v>49</v>
      </c>
      <c r="J3654" s="3">
        <v>45563</v>
      </c>
      <c r="K3654" s="3">
        <v>45566</v>
      </c>
      <c r="L3654" s="2" t="s">
        <v>36</v>
      </c>
      <c r="M3654" s="2" t="s">
        <v>104</v>
      </c>
      <c r="N3654" s="2" t="s">
        <v>592</v>
      </c>
      <c r="O3654" s="4">
        <v>904000</v>
      </c>
      <c r="P3654" s="4">
        <v>304600</v>
      </c>
      <c r="Q3654" s="4">
        <v>599400</v>
      </c>
      <c r="R3654" s="2">
        <v>36</v>
      </c>
      <c r="S3654" s="5">
        <v>12.66</v>
      </c>
      <c r="T3654" s="4">
        <v>22973.67</v>
      </c>
      <c r="U3654" s="2" t="s">
        <v>73</v>
      </c>
      <c r="V3654" s="2" t="s">
        <v>74</v>
      </c>
      <c r="W3654" s="4">
        <v>505420.74</v>
      </c>
      <c r="X3654" s="4">
        <v>321631.38</v>
      </c>
      <c r="Y3654" s="4">
        <v>827052.12</v>
      </c>
      <c r="Z3654" s="2">
        <v>0</v>
      </c>
      <c r="AA3654" s="2" t="s">
        <v>56</v>
      </c>
      <c r="AB3654" s="2" t="s">
        <v>15727</v>
      </c>
      <c r="AC3654" s="2" t="s">
        <v>87</v>
      </c>
      <c r="AD3654" s="2" t="s">
        <v>76</v>
      </c>
      <c r="AE3654" s="5">
        <v>66.31</v>
      </c>
      <c r="AF3654" s="2">
        <v>0</v>
      </c>
      <c r="AG3654" s="2" t="s">
        <v>77</v>
      </c>
      <c r="AH3654" s="2">
        <v>3</v>
      </c>
      <c r="AI3654" s="6" t="str">
        <f t="shared" si="171"/>
        <v>45-54</v>
      </c>
      <c r="AJ3654" s="11">
        <f>YEAR(tbl_LoanData[[#This Row],[Application Date]])</f>
        <v>2024</v>
      </c>
      <c r="AK3654" s="11" t="str">
        <f>TEXT(tbl_LoanData[[#This Row],[Application Date]],"MMMM")</f>
        <v>September</v>
      </c>
      <c r="AL3654" s="12">
        <f>DATE(YEAR(tbl_LoanData[[#This Row],[Application Date]]),MONTH(tbl_LoanData[[#This Row],[Application Date]]),1)</f>
        <v>45536</v>
      </c>
      <c r="AM3654" s="14">
        <f ca="1">IF(AND(tbl_LoanData[[#This Row],[Application Date]]&gt;=EOMONTH(TODAY(),-1)+1,tbl_LoanData[[#This Row],[Application Date]]&lt;=TODAY()),tbl_LoanData[[#This Row],[Loan Amount]],0)</f>
        <v>0</v>
      </c>
      <c r="AN3654" s="14">
        <f>tbl_LoanData[[#This Row],[Amount Paid]]-(Q3654-X3654)</f>
        <v>227652.12</v>
      </c>
      <c r="AO3654" s="14">
        <f>IF(tbl_LoanData[[#This Row],[Application Status]]="Approved",1,0)</f>
        <v>1</v>
      </c>
      <c r="AP3654" s="22" t="str">
        <f t="shared" ca="1" si="172"/>
        <v/>
      </c>
      <c r="AQ3654" s="22" t="str">
        <f t="shared" ca="1" si="173"/>
        <v/>
      </c>
    </row>
    <row r="3655" spans="1:43" ht="14.4" customHeight="1" x14ac:dyDescent="0.3">
      <c r="A3655" s="2" t="s">
        <v>11547</v>
      </c>
      <c r="B3655" s="2" t="s">
        <v>11548</v>
      </c>
      <c r="C3655" s="2" t="s">
        <v>1573</v>
      </c>
      <c r="D3655" s="2" t="s">
        <v>182</v>
      </c>
      <c r="E3655" s="2" t="s">
        <v>161</v>
      </c>
      <c r="F3655" s="2">
        <v>27</v>
      </c>
      <c r="G3655" s="2" t="s">
        <v>69</v>
      </c>
      <c r="H3655" s="2" t="s">
        <v>259</v>
      </c>
      <c r="I3655" s="2" t="s">
        <v>43</v>
      </c>
      <c r="J3655" s="3">
        <v>45549</v>
      </c>
      <c r="K3655" s="3">
        <v>45566</v>
      </c>
      <c r="L3655" s="2" t="s">
        <v>37</v>
      </c>
      <c r="M3655" s="2" t="s">
        <v>104</v>
      </c>
      <c r="N3655" s="2" t="s">
        <v>192</v>
      </c>
      <c r="O3655" s="4">
        <v>106000</v>
      </c>
      <c r="P3655" s="4">
        <v>23500</v>
      </c>
      <c r="Q3655" s="4">
        <v>82500</v>
      </c>
      <c r="R3655" s="2">
        <v>24</v>
      </c>
      <c r="S3655" s="5">
        <v>8.33</v>
      </c>
      <c r="T3655" s="4">
        <v>4010.19</v>
      </c>
      <c r="U3655" s="2" t="s">
        <v>73</v>
      </c>
      <c r="V3655" s="2" t="s">
        <v>74</v>
      </c>
      <c r="W3655" s="4">
        <v>88224.18</v>
      </c>
      <c r="X3655" s="4">
        <v>8020.32</v>
      </c>
      <c r="Y3655" s="4">
        <v>96244.5</v>
      </c>
      <c r="Z3655" s="2">
        <v>0</v>
      </c>
      <c r="AA3655" s="2" t="s">
        <v>56</v>
      </c>
      <c r="AB3655" s="2" t="s">
        <v>15733</v>
      </c>
      <c r="AC3655" s="2" t="s">
        <v>146</v>
      </c>
      <c r="AD3655" s="2" t="s">
        <v>76</v>
      </c>
      <c r="AE3655" s="5">
        <v>77.83</v>
      </c>
      <c r="AF3655" s="2">
        <v>0</v>
      </c>
      <c r="AG3655" s="2" t="s">
        <v>77</v>
      </c>
      <c r="AH3655" s="2">
        <v>17</v>
      </c>
      <c r="AI3655" s="6" t="str">
        <f t="shared" si="171"/>
        <v>25-34</v>
      </c>
      <c r="AJ3655" s="11">
        <f>YEAR(tbl_LoanData[[#This Row],[Application Date]])</f>
        <v>2024</v>
      </c>
      <c r="AK3655" s="11" t="str">
        <f>TEXT(tbl_LoanData[[#This Row],[Application Date]],"MMMM")</f>
        <v>September</v>
      </c>
      <c r="AL3655" s="12">
        <f>DATE(YEAR(tbl_LoanData[[#This Row],[Application Date]]),MONTH(tbl_LoanData[[#This Row],[Application Date]]),1)</f>
        <v>45536</v>
      </c>
      <c r="AM3655" s="14">
        <f ca="1">IF(AND(tbl_LoanData[[#This Row],[Application Date]]&gt;=EOMONTH(TODAY(),-1)+1,tbl_LoanData[[#This Row],[Application Date]]&lt;=TODAY()),tbl_LoanData[[#This Row],[Loan Amount]],0)</f>
        <v>0</v>
      </c>
      <c r="AN3655" s="14">
        <f>tbl_LoanData[[#This Row],[Amount Paid]]-(Q3655-X3655)</f>
        <v>13744.5</v>
      </c>
      <c r="AO3655" s="14">
        <f>IF(tbl_LoanData[[#This Row],[Application Status]]="Approved",1,0)</f>
        <v>1</v>
      </c>
      <c r="AP3655" s="22" t="str">
        <f t="shared" ca="1" si="172"/>
        <v/>
      </c>
      <c r="AQ3655" s="22" t="str">
        <f t="shared" ca="1" si="173"/>
        <v/>
      </c>
    </row>
    <row r="3656" spans="1:43" ht="14.4" customHeight="1" x14ac:dyDescent="0.3">
      <c r="A3656" s="2" t="s">
        <v>11739</v>
      </c>
      <c r="B3656" s="2" t="s">
        <v>11740</v>
      </c>
      <c r="C3656" s="2" t="s">
        <v>109</v>
      </c>
      <c r="D3656" s="2" t="s">
        <v>82</v>
      </c>
      <c r="E3656" s="2" t="s">
        <v>68</v>
      </c>
      <c r="F3656" s="2">
        <v>59</v>
      </c>
      <c r="G3656" s="2" t="s">
        <v>83</v>
      </c>
      <c r="H3656" s="2" t="s">
        <v>93</v>
      </c>
      <c r="I3656" s="2" t="s">
        <v>50</v>
      </c>
      <c r="J3656" s="3">
        <v>45552</v>
      </c>
      <c r="K3656" s="3">
        <v>45562</v>
      </c>
      <c r="L3656" s="2" t="s">
        <v>40</v>
      </c>
      <c r="M3656" s="2" t="s">
        <v>94</v>
      </c>
      <c r="N3656" s="2" t="s">
        <v>95</v>
      </c>
      <c r="O3656" s="4">
        <v>1392000</v>
      </c>
      <c r="P3656" s="4">
        <v>233300</v>
      </c>
      <c r="Q3656" s="4">
        <v>1158700</v>
      </c>
      <c r="R3656" s="2">
        <v>36</v>
      </c>
      <c r="S3656" s="5">
        <v>10.199999999999999</v>
      </c>
      <c r="T3656" s="4">
        <v>42035.06</v>
      </c>
      <c r="U3656" s="2" t="s">
        <v>73</v>
      </c>
      <c r="V3656" s="2" t="s">
        <v>74</v>
      </c>
      <c r="W3656" s="4">
        <v>840701.2</v>
      </c>
      <c r="X3656" s="4">
        <v>672561</v>
      </c>
      <c r="Y3656" s="4">
        <v>1513262.2</v>
      </c>
      <c r="Z3656" s="2">
        <v>84</v>
      </c>
      <c r="AA3656" s="2" t="s">
        <v>59</v>
      </c>
      <c r="AB3656" s="2" t="s">
        <v>15730</v>
      </c>
      <c r="AC3656" s="2" t="s">
        <v>146</v>
      </c>
      <c r="AD3656" s="2" t="s">
        <v>76</v>
      </c>
      <c r="AE3656" s="5">
        <v>83.24</v>
      </c>
      <c r="AF3656" s="2">
        <v>3</v>
      </c>
      <c r="AG3656" s="2" t="s">
        <v>130</v>
      </c>
      <c r="AH3656" s="2">
        <v>10</v>
      </c>
      <c r="AI3656" s="6" t="str">
        <f t="shared" si="171"/>
        <v>55-64</v>
      </c>
      <c r="AJ3656" s="11">
        <f>YEAR(tbl_LoanData[[#This Row],[Application Date]])</f>
        <v>2024</v>
      </c>
      <c r="AK3656" s="11" t="str">
        <f>TEXT(tbl_LoanData[[#This Row],[Application Date]],"MMMM")</f>
        <v>September</v>
      </c>
      <c r="AL3656" s="12">
        <f>DATE(YEAR(tbl_LoanData[[#This Row],[Application Date]]),MONTH(tbl_LoanData[[#This Row],[Application Date]]),1)</f>
        <v>45536</v>
      </c>
      <c r="AM3656" s="14">
        <f ca="1">IF(AND(tbl_LoanData[[#This Row],[Application Date]]&gt;=EOMONTH(TODAY(),-1)+1,tbl_LoanData[[#This Row],[Application Date]]&lt;=TODAY()),tbl_LoanData[[#This Row],[Loan Amount]],0)</f>
        <v>0</v>
      </c>
      <c r="AN3656" s="14">
        <f>tbl_LoanData[[#This Row],[Amount Paid]]-(Q3656-X3656)</f>
        <v>354562.19999999995</v>
      </c>
      <c r="AO3656" s="14">
        <f>IF(tbl_LoanData[[#This Row],[Application Status]]="Approved",1,0)</f>
        <v>1</v>
      </c>
      <c r="AP3656" s="22" t="str">
        <f t="shared" ca="1" si="172"/>
        <v/>
      </c>
      <c r="AQ3656" s="22" t="str">
        <f t="shared" ca="1" si="173"/>
        <v/>
      </c>
    </row>
    <row r="3657" spans="1:43" x14ac:dyDescent="0.3">
      <c r="A3657" s="2" t="s">
        <v>11977</v>
      </c>
      <c r="B3657" s="2" t="s">
        <v>11978</v>
      </c>
      <c r="C3657" s="2" t="s">
        <v>322</v>
      </c>
      <c r="D3657" s="2" t="s">
        <v>268</v>
      </c>
      <c r="E3657" s="2" t="s">
        <v>406</v>
      </c>
      <c r="F3657" s="2">
        <v>30</v>
      </c>
      <c r="G3657" s="2" t="s">
        <v>83</v>
      </c>
      <c r="H3657" s="2" t="s">
        <v>110</v>
      </c>
      <c r="I3657" s="2" t="s">
        <v>46</v>
      </c>
      <c r="J3657" s="3">
        <v>45542</v>
      </c>
      <c r="K3657" s="3">
        <v>45545</v>
      </c>
      <c r="L3657" s="2" t="s">
        <v>39</v>
      </c>
      <c r="M3657" s="2" t="s">
        <v>157</v>
      </c>
      <c r="N3657" s="2" t="s">
        <v>359</v>
      </c>
      <c r="O3657" s="4">
        <v>2160000</v>
      </c>
      <c r="P3657" s="4">
        <v>455200</v>
      </c>
      <c r="Q3657" s="4">
        <v>1704800</v>
      </c>
      <c r="R3657" s="2">
        <v>24</v>
      </c>
      <c r="S3657" s="5">
        <v>8.5</v>
      </c>
      <c r="T3657" s="4">
        <v>83109</v>
      </c>
      <c r="U3657" s="2" t="s">
        <v>73</v>
      </c>
      <c r="V3657" s="2" t="s">
        <v>74</v>
      </c>
      <c r="W3657" s="4">
        <v>1911507</v>
      </c>
      <c r="X3657" s="4">
        <v>83109</v>
      </c>
      <c r="Y3657" s="4">
        <v>1994616</v>
      </c>
      <c r="Z3657" s="2">
        <v>0</v>
      </c>
      <c r="AA3657" s="2" t="s">
        <v>56</v>
      </c>
      <c r="AB3657" s="2" t="s">
        <v>15728</v>
      </c>
      <c r="AC3657" s="2" t="s">
        <v>121</v>
      </c>
      <c r="AD3657" s="2" t="s">
        <v>76</v>
      </c>
      <c r="AE3657" s="5">
        <v>78.930000000000007</v>
      </c>
      <c r="AF3657" s="2">
        <v>0</v>
      </c>
      <c r="AG3657" s="2" t="s">
        <v>77</v>
      </c>
      <c r="AH3657" s="2">
        <v>3</v>
      </c>
      <c r="AI3657" s="6" t="str">
        <f t="shared" si="171"/>
        <v>25-34</v>
      </c>
      <c r="AJ3657" s="11">
        <f>YEAR(tbl_LoanData[[#This Row],[Application Date]])</f>
        <v>2024</v>
      </c>
      <c r="AK3657" s="11" t="str">
        <f>TEXT(tbl_LoanData[[#This Row],[Application Date]],"MMMM")</f>
        <v>September</v>
      </c>
      <c r="AL3657" s="12">
        <f>DATE(YEAR(tbl_LoanData[[#This Row],[Application Date]]),MONTH(tbl_LoanData[[#This Row],[Application Date]]),1)</f>
        <v>45536</v>
      </c>
      <c r="AM3657" s="14">
        <f ca="1">IF(AND(tbl_LoanData[[#This Row],[Application Date]]&gt;=EOMONTH(TODAY(),-1)+1,tbl_LoanData[[#This Row],[Application Date]]&lt;=TODAY()),tbl_LoanData[[#This Row],[Loan Amount]],0)</f>
        <v>0</v>
      </c>
      <c r="AN3657" s="14">
        <f>tbl_LoanData[[#This Row],[Amount Paid]]-(Q3657-X3657)</f>
        <v>289816</v>
      </c>
      <c r="AO3657" s="14">
        <f>IF(tbl_LoanData[[#This Row],[Application Status]]="Approved",1,0)</f>
        <v>1</v>
      </c>
      <c r="AP3657" s="22" t="str">
        <f t="shared" ca="1" si="172"/>
        <v/>
      </c>
      <c r="AQ3657" s="22" t="str">
        <f t="shared" ca="1" si="173"/>
        <v/>
      </c>
    </row>
    <row r="3658" spans="1:43" ht="14.4" customHeight="1" x14ac:dyDescent="0.3">
      <c r="A3658" s="2" t="s">
        <v>12011</v>
      </c>
      <c r="B3658" s="2" t="s">
        <v>12012</v>
      </c>
      <c r="C3658" s="2" t="s">
        <v>322</v>
      </c>
      <c r="D3658" s="2" t="s">
        <v>176</v>
      </c>
      <c r="E3658" s="2" t="s">
        <v>68</v>
      </c>
      <c r="F3658" s="2">
        <v>37</v>
      </c>
      <c r="G3658" s="2" t="s">
        <v>83</v>
      </c>
      <c r="H3658" s="2" t="s">
        <v>269</v>
      </c>
      <c r="I3658" s="2" t="s">
        <v>46</v>
      </c>
      <c r="J3658" s="3">
        <v>45540</v>
      </c>
      <c r="K3658" s="3"/>
      <c r="L3658" s="2" t="s">
        <v>38</v>
      </c>
      <c r="M3658" s="2" t="s">
        <v>71</v>
      </c>
      <c r="N3658" s="2" t="s">
        <v>589</v>
      </c>
      <c r="O3658" s="4">
        <v>1300000</v>
      </c>
      <c r="P3658" s="4">
        <v>189300</v>
      </c>
      <c r="Q3658" s="4">
        <v>1110700</v>
      </c>
      <c r="R3658" s="2">
        <v>18</v>
      </c>
      <c r="S3658" s="5">
        <v>6.89</v>
      </c>
      <c r="T3658" s="4">
        <v>68082.820000000007</v>
      </c>
      <c r="U3658" s="2" t="s">
        <v>96</v>
      </c>
      <c r="V3658" s="2" t="s">
        <v>97</v>
      </c>
      <c r="W3658" s="4">
        <v>0</v>
      </c>
      <c r="X3658" s="4">
        <v>0</v>
      </c>
      <c r="Y3658" s="4">
        <v>1225490.8400000001</v>
      </c>
      <c r="Z3658" s="2">
        <v>0</v>
      </c>
      <c r="AA3658" s="2" t="s">
        <v>97</v>
      </c>
      <c r="AB3658" s="2" t="s">
        <v>15736</v>
      </c>
      <c r="AC3658" s="2" t="s">
        <v>138</v>
      </c>
      <c r="AD3658" s="2" t="s">
        <v>76</v>
      </c>
      <c r="AE3658" s="5">
        <v>85.44</v>
      </c>
      <c r="AF3658" s="2">
        <v>0</v>
      </c>
      <c r="AG3658" s="2" t="s">
        <v>97</v>
      </c>
      <c r="AH3658" s="2"/>
      <c r="AI3658" s="6" t="str">
        <f t="shared" si="171"/>
        <v>35-44</v>
      </c>
      <c r="AJ3658" s="11">
        <f>YEAR(tbl_LoanData[[#This Row],[Application Date]])</f>
        <v>2024</v>
      </c>
      <c r="AK3658" s="11" t="str">
        <f>TEXT(tbl_LoanData[[#This Row],[Application Date]],"MMMM")</f>
        <v>September</v>
      </c>
      <c r="AL3658" s="12">
        <f>DATE(YEAR(tbl_LoanData[[#This Row],[Application Date]]),MONTH(tbl_LoanData[[#This Row],[Application Date]]),1)</f>
        <v>45536</v>
      </c>
      <c r="AM3658" s="14">
        <f ca="1">IF(AND(tbl_LoanData[[#This Row],[Application Date]]&gt;=EOMONTH(TODAY(),-1)+1,tbl_LoanData[[#This Row],[Application Date]]&lt;=TODAY()),tbl_LoanData[[#This Row],[Loan Amount]],0)</f>
        <v>0</v>
      </c>
      <c r="AN3658" s="14">
        <f>tbl_LoanData[[#This Row],[Amount Paid]]-(Q3658-X3658)</f>
        <v>-1110700</v>
      </c>
      <c r="AO3658" s="14">
        <f>IF(tbl_LoanData[[#This Row],[Application Status]]="Approved",1,0)</f>
        <v>0</v>
      </c>
      <c r="AP3658" s="22" t="str">
        <f t="shared" ca="1" si="172"/>
        <v/>
      </c>
      <c r="AQ3658" s="22" t="str">
        <f t="shared" ca="1" si="173"/>
        <v/>
      </c>
    </row>
    <row r="3659" spans="1:43" ht="14.4" customHeight="1" x14ac:dyDescent="0.3">
      <c r="A3659" s="2" t="s">
        <v>12013</v>
      </c>
      <c r="B3659" s="2" t="s">
        <v>12014</v>
      </c>
      <c r="C3659" s="2" t="s">
        <v>175</v>
      </c>
      <c r="D3659" s="2" t="s">
        <v>134</v>
      </c>
      <c r="E3659" s="2" t="s">
        <v>91</v>
      </c>
      <c r="F3659" s="2">
        <v>22</v>
      </c>
      <c r="G3659" s="2" t="s">
        <v>83</v>
      </c>
      <c r="H3659" s="2" t="s">
        <v>191</v>
      </c>
      <c r="I3659" s="2" t="s">
        <v>51</v>
      </c>
      <c r="J3659" s="3">
        <v>45543</v>
      </c>
      <c r="K3659" s="3">
        <v>45563</v>
      </c>
      <c r="L3659" s="2" t="s">
        <v>37</v>
      </c>
      <c r="M3659" s="2" t="s">
        <v>94</v>
      </c>
      <c r="N3659" s="2" t="s">
        <v>568</v>
      </c>
      <c r="O3659" s="4">
        <v>239000</v>
      </c>
      <c r="P3659" s="4">
        <v>51700</v>
      </c>
      <c r="Q3659" s="4">
        <v>187300</v>
      </c>
      <c r="R3659" s="2">
        <v>24</v>
      </c>
      <c r="S3659" s="5">
        <v>9.91</v>
      </c>
      <c r="T3659" s="4">
        <v>9350.9500000000007</v>
      </c>
      <c r="U3659" s="2" t="s">
        <v>73</v>
      </c>
      <c r="V3659" s="2" t="s">
        <v>74</v>
      </c>
      <c r="W3659" s="4">
        <v>196369.95</v>
      </c>
      <c r="X3659" s="4">
        <v>28052.91</v>
      </c>
      <c r="Y3659" s="4">
        <v>224422.86</v>
      </c>
      <c r="Z3659" s="2">
        <v>32</v>
      </c>
      <c r="AA3659" s="2" t="s">
        <v>58</v>
      </c>
      <c r="AB3659" s="2" t="s">
        <v>15732</v>
      </c>
      <c r="AC3659" s="2" t="s">
        <v>332</v>
      </c>
      <c r="AD3659" s="2" t="s">
        <v>76</v>
      </c>
      <c r="AE3659" s="5">
        <v>78.37</v>
      </c>
      <c r="AF3659" s="2">
        <v>1</v>
      </c>
      <c r="AG3659" s="2" t="s">
        <v>15718</v>
      </c>
      <c r="AH3659" s="2">
        <v>20</v>
      </c>
      <c r="AI3659" s="6" t="str">
        <f t="shared" si="171"/>
        <v>18-24</v>
      </c>
      <c r="AJ3659" s="11">
        <f>YEAR(tbl_LoanData[[#This Row],[Application Date]])</f>
        <v>2024</v>
      </c>
      <c r="AK3659" s="11" t="str">
        <f>TEXT(tbl_LoanData[[#This Row],[Application Date]],"MMMM")</f>
        <v>September</v>
      </c>
      <c r="AL3659" s="12">
        <f>DATE(YEAR(tbl_LoanData[[#This Row],[Application Date]]),MONTH(tbl_LoanData[[#This Row],[Application Date]]),1)</f>
        <v>45536</v>
      </c>
      <c r="AM3659" s="14">
        <f ca="1">IF(AND(tbl_LoanData[[#This Row],[Application Date]]&gt;=EOMONTH(TODAY(),-1)+1,tbl_LoanData[[#This Row],[Application Date]]&lt;=TODAY()),tbl_LoanData[[#This Row],[Loan Amount]],0)</f>
        <v>0</v>
      </c>
      <c r="AN3659" s="14">
        <f>tbl_LoanData[[#This Row],[Amount Paid]]-(Q3659-X3659)</f>
        <v>37122.860000000015</v>
      </c>
      <c r="AO3659" s="14">
        <f>IF(tbl_LoanData[[#This Row],[Application Status]]="Approved",1,0)</f>
        <v>1</v>
      </c>
      <c r="AP3659" s="22" t="str">
        <f t="shared" ca="1" si="172"/>
        <v/>
      </c>
      <c r="AQ3659" s="22" t="str">
        <f t="shared" ca="1" si="173"/>
        <v/>
      </c>
    </row>
    <row r="3660" spans="1:43" ht="14.4" customHeight="1" x14ac:dyDescent="0.3">
      <c r="A3660" s="2" t="s">
        <v>12015</v>
      </c>
      <c r="B3660" s="2" t="s">
        <v>12016</v>
      </c>
      <c r="C3660" s="2" t="s">
        <v>116</v>
      </c>
      <c r="D3660" s="2" t="s">
        <v>204</v>
      </c>
      <c r="E3660" s="2" t="s">
        <v>293</v>
      </c>
      <c r="F3660" s="2">
        <v>40</v>
      </c>
      <c r="G3660" s="2" t="s">
        <v>69</v>
      </c>
      <c r="H3660" s="2" t="s">
        <v>136</v>
      </c>
      <c r="I3660" s="2" t="s">
        <v>49</v>
      </c>
      <c r="J3660" s="3">
        <v>45556</v>
      </c>
      <c r="K3660" s="3">
        <v>45573</v>
      </c>
      <c r="L3660" s="2" t="s">
        <v>40</v>
      </c>
      <c r="M3660" s="2" t="s">
        <v>111</v>
      </c>
      <c r="N3660" s="2" t="s">
        <v>120</v>
      </c>
      <c r="O3660" s="4">
        <v>1523000</v>
      </c>
      <c r="P3660" s="4">
        <v>496100</v>
      </c>
      <c r="Q3660" s="4">
        <v>1026900</v>
      </c>
      <c r="R3660" s="2">
        <v>60</v>
      </c>
      <c r="S3660" s="5">
        <v>7</v>
      </c>
      <c r="T3660" s="4">
        <v>23105.25</v>
      </c>
      <c r="U3660" s="2" t="s">
        <v>73</v>
      </c>
      <c r="V3660" s="2" t="s">
        <v>74</v>
      </c>
      <c r="W3660" s="4">
        <v>508315.5</v>
      </c>
      <c r="X3660" s="4">
        <v>877999.5</v>
      </c>
      <c r="Y3660" s="4">
        <v>1386315</v>
      </c>
      <c r="Z3660" s="2">
        <v>0</v>
      </c>
      <c r="AA3660" s="2" t="s">
        <v>56</v>
      </c>
      <c r="AB3660" s="2" t="s">
        <v>15735</v>
      </c>
      <c r="AC3660" s="2" t="s">
        <v>213</v>
      </c>
      <c r="AD3660" s="2" t="s">
        <v>76</v>
      </c>
      <c r="AE3660" s="5">
        <v>67.430000000000007</v>
      </c>
      <c r="AF3660" s="2">
        <v>0</v>
      </c>
      <c r="AG3660" s="2" t="s">
        <v>77</v>
      </c>
      <c r="AH3660" s="2">
        <v>17</v>
      </c>
      <c r="AI3660" s="6" t="str">
        <f t="shared" si="171"/>
        <v>35-44</v>
      </c>
      <c r="AJ3660" s="11">
        <f>YEAR(tbl_LoanData[[#This Row],[Application Date]])</f>
        <v>2024</v>
      </c>
      <c r="AK3660" s="11" t="str">
        <f>TEXT(tbl_LoanData[[#This Row],[Application Date]],"MMMM")</f>
        <v>September</v>
      </c>
      <c r="AL3660" s="12">
        <f>DATE(YEAR(tbl_LoanData[[#This Row],[Application Date]]),MONTH(tbl_LoanData[[#This Row],[Application Date]]),1)</f>
        <v>45536</v>
      </c>
      <c r="AM3660" s="14">
        <f ca="1">IF(AND(tbl_LoanData[[#This Row],[Application Date]]&gt;=EOMONTH(TODAY(),-1)+1,tbl_LoanData[[#This Row],[Application Date]]&lt;=TODAY()),tbl_LoanData[[#This Row],[Loan Amount]],0)</f>
        <v>0</v>
      </c>
      <c r="AN3660" s="14">
        <f>tbl_LoanData[[#This Row],[Amount Paid]]-(Q3660-X3660)</f>
        <v>359415</v>
      </c>
      <c r="AO3660" s="14">
        <f>IF(tbl_LoanData[[#This Row],[Application Status]]="Approved",1,0)</f>
        <v>1</v>
      </c>
      <c r="AP3660" s="22" t="str">
        <f t="shared" ca="1" si="172"/>
        <v/>
      </c>
      <c r="AQ3660" s="22" t="str">
        <f t="shared" ca="1" si="173"/>
        <v/>
      </c>
    </row>
    <row r="3661" spans="1:43" ht="14.4" customHeight="1" x14ac:dyDescent="0.3">
      <c r="A3661" s="2" t="s">
        <v>12025</v>
      </c>
      <c r="B3661" s="2" t="s">
        <v>12026</v>
      </c>
      <c r="C3661" s="2" t="s">
        <v>401</v>
      </c>
      <c r="D3661" s="2" t="s">
        <v>311</v>
      </c>
      <c r="E3661" s="2" t="s">
        <v>161</v>
      </c>
      <c r="F3661" s="2">
        <v>26</v>
      </c>
      <c r="G3661" s="2" t="s">
        <v>83</v>
      </c>
      <c r="H3661" s="2" t="s">
        <v>136</v>
      </c>
      <c r="I3661" s="2" t="s">
        <v>49</v>
      </c>
      <c r="J3661" s="3">
        <v>45538</v>
      </c>
      <c r="K3661" s="3">
        <v>45544</v>
      </c>
      <c r="L3661" s="2" t="s">
        <v>40</v>
      </c>
      <c r="M3661" s="2" t="s">
        <v>111</v>
      </c>
      <c r="N3661" s="2" t="s">
        <v>120</v>
      </c>
      <c r="O3661" s="4">
        <v>871000</v>
      </c>
      <c r="P3661" s="4">
        <v>148100</v>
      </c>
      <c r="Q3661" s="4">
        <v>722900</v>
      </c>
      <c r="R3661" s="2">
        <v>36</v>
      </c>
      <c r="S3661" s="5">
        <v>13.39</v>
      </c>
      <c r="T3661" s="4">
        <v>28146.91</v>
      </c>
      <c r="U3661" s="2" t="s">
        <v>73</v>
      </c>
      <c r="V3661" s="2" t="s">
        <v>74</v>
      </c>
      <c r="W3661" s="4">
        <v>647378.93000000005</v>
      </c>
      <c r="X3661" s="4">
        <v>365910</v>
      </c>
      <c r="Y3661" s="4">
        <v>1013288.93</v>
      </c>
      <c r="Z3661" s="2">
        <v>0</v>
      </c>
      <c r="AA3661" s="2" t="s">
        <v>56</v>
      </c>
      <c r="AB3661" s="2" t="s">
        <v>15728</v>
      </c>
      <c r="AC3661" s="2" t="s">
        <v>121</v>
      </c>
      <c r="AD3661" s="2" t="s">
        <v>76</v>
      </c>
      <c r="AE3661" s="5">
        <v>83</v>
      </c>
      <c r="AF3661" s="2">
        <v>0</v>
      </c>
      <c r="AG3661" s="2" t="s">
        <v>77</v>
      </c>
      <c r="AH3661" s="2">
        <v>6</v>
      </c>
      <c r="AI3661" s="6" t="str">
        <f t="shared" si="171"/>
        <v>25-34</v>
      </c>
      <c r="AJ3661" s="11">
        <f>YEAR(tbl_LoanData[[#This Row],[Application Date]])</f>
        <v>2024</v>
      </c>
      <c r="AK3661" s="11" t="str">
        <f>TEXT(tbl_LoanData[[#This Row],[Application Date]],"MMMM")</f>
        <v>September</v>
      </c>
      <c r="AL3661" s="12">
        <f>DATE(YEAR(tbl_LoanData[[#This Row],[Application Date]]),MONTH(tbl_LoanData[[#This Row],[Application Date]]),1)</f>
        <v>45536</v>
      </c>
      <c r="AM3661" s="14">
        <f ca="1">IF(AND(tbl_LoanData[[#This Row],[Application Date]]&gt;=EOMONTH(TODAY(),-1)+1,tbl_LoanData[[#This Row],[Application Date]]&lt;=TODAY()),tbl_LoanData[[#This Row],[Loan Amount]],0)</f>
        <v>0</v>
      </c>
      <c r="AN3661" s="14">
        <f>tbl_LoanData[[#This Row],[Amount Paid]]-(Q3661-X3661)</f>
        <v>290388.93000000005</v>
      </c>
      <c r="AO3661" s="14">
        <f>IF(tbl_LoanData[[#This Row],[Application Status]]="Approved",1,0)</f>
        <v>1</v>
      </c>
      <c r="AP3661" s="22" t="str">
        <f t="shared" ca="1" si="172"/>
        <v/>
      </c>
      <c r="AQ3661" s="22" t="str">
        <f t="shared" ca="1" si="173"/>
        <v/>
      </c>
    </row>
    <row r="3662" spans="1:43" ht="14.4" customHeight="1" x14ac:dyDescent="0.3">
      <c r="A3662" s="2" t="s">
        <v>12113</v>
      </c>
      <c r="B3662" s="2" t="s">
        <v>12114</v>
      </c>
      <c r="C3662" s="2" t="s">
        <v>240</v>
      </c>
      <c r="D3662" s="2" t="s">
        <v>232</v>
      </c>
      <c r="E3662" s="2" t="s">
        <v>182</v>
      </c>
      <c r="F3662" s="2">
        <v>29</v>
      </c>
      <c r="G3662" s="2" t="s">
        <v>83</v>
      </c>
      <c r="H3662" s="2" t="s">
        <v>136</v>
      </c>
      <c r="I3662" s="2" t="s">
        <v>49</v>
      </c>
      <c r="J3662" s="3">
        <v>45538</v>
      </c>
      <c r="K3662" s="3">
        <v>45551</v>
      </c>
      <c r="L3662" s="2" t="s">
        <v>40</v>
      </c>
      <c r="M3662" s="2" t="s">
        <v>71</v>
      </c>
      <c r="N3662" s="2" t="s">
        <v>137</v>
      </c>
      <c r="O3662" s="4">
        <v>1374000</v>
      </c>
      <c r="P3662" s="4">
        <v>498600</v>
      </c>
      <c r="Q3662" s="4">
        <v>875400</v>
      </c>
      <c r="R3662" s="2">
        <v>24</v>
      </c>
      <c r="S3662" s="5">
        <v>14.61</v>
      </c>
      <c r="T3662" s="4">
        <v>47133</v>
      </c>
      <c r="U3662" s="2" t="s">
        <v>73</v>
      </c>
      <c r="V3662" s="2" t="s">
        <v>74</v>
      </c>
      <c r="W3662" s="4">
        <v>942660</v>
      </c>
      <c r="X3662" s="4">
        <v>188531.88</v>
      </c>
      <c r="Y3662" s="4">
        <v>1131191.8799999999</v>
      </c>
      <c r="Z3662" s="2">
        <v>87</v>
      </c>
      <c r="AA3662" s="2" t="s">
        <v>59</v>
      </c>
      <c r="AB3662" s="2" t="s">
        <v>15730</v>
      </c>
      <c r="AC3662" s="2" t="s">
        <v>106</v>
      </c>
      <c r="AD3662" s="2" t="s">
        <v>76</v>
      </c>
      <c r="AE3662" s="5">
        <v>63.71</v>
      </c>
      <c r="AF3662" s="2">
        <v>3</v>
      </c>
      <c r="AG3662" s="2" t="s">
        <v>130</v>
      </c>
      <c r="AH3662" s="2">
        <v>13</v>
      </c>
      <c r="AI3662" s="6" t="str">
        <f t="shared" si="171"/>
        <v>25-34</v>
      </c>
      <c r="AJ3662" s="11">
        <f>YEAR(tbl_LoanData[[#This Row],[Application Date]])</f>
        <v>2024</v>
      </c>
      <c r="AK3662" s="11" t="str">
        <f>TEXT(tbl_LoanData[[#This Row],[Application Date]],"MMMM")</f>
        <v>September</v>
      </c>
      <c r="AL3662" s="12">
        <f>DATE(YEAR(tbl_LoanData[[#This Row],[Application Date]]),MONTH(tbl_LoanData[[#This Row],[Application Date]]),1)</f>
        <v>45536</v>
      </c>
      <c r="AM3662" s="14">
        <f ca="1">IF(AND(tbl_LoanData[[#This Row],[Application Date]]&gt;=EOMONTH(TODAY(),-1)+1,tbl_LoanData[[#This Row],[Application Date]]&lt;=TODAY()),tbl_LoanData[[#This Row],[Loan Amount]],0)</f>
        <v>0</v>
      </c>
      <c r="AN3662" s="14">
        <f>tbl_LoanData[[#This Row],[Amount Paid]]-(Q3662-X3662)</f>
        <v>255791.88</v>
      </c>
      <c r="AO3662" s="14">
        <f>IF(tbl_LoanData[[#This Row],[Application Status]]="Approved",1,0)</f>
        <v>1</v>
      </c>
      <c r="AP3662" s="22" t="str">
        <f t="shared" ca="1" si="172"/>
        <v/>
      </c>
      <c r="AQ3662" s="22" t="str">
        <f t="shared" ca="1" si="173"/>
        <v/>
      </c>
    </row>
    <row r="3663" spans="1:43" x14ac:dyDescent="0.3">
      <c r="A3663" s="2" t="s">
        <v>12215</v>
      </c>
      <c r="B3663" s="2" t="s">
        <v>12216</v>
      </c>
      <c r="C3663" s="2" t="s">
        <v>90</v>
      </c>
      <c r="D3663" s="2" t="s">
        <v>102</v>
      </c>
      <c r="E3663" s="2" t="s">
        <v>125</v>
      </c>
      <c r="F3663" s="2">
        <v>39</v>
      </c>
      <c r="G3663" s="2" t="s">
        <v>69</v>
      </c>
      <c r="H3663" s="2" t="s">
        <v>273</v>
      </c>
      <c r="I3663" s="2" t="s">
        <v>45</v>
      </c>
      <c r="J3663" s="3">
        <v>45556</v>
      </c>
      <c r="K3663" s="3"/>
      <c r="L3663" s="2" t="s">
        <v>40</v>
      </c>
      <c r="M3663" s="2" t="s">
        <v>85</v>
      </c>
      <c r="N3663" s="2" t="s">
        <v>274</v>
      </c>
      <c r="O3663" s="4">
        <v>1155000</v>
      </c>
      <c r="P3663" s="4">
        <v>318700</v>
      </c>
      <c r="Q3663" s="4">
        <v>836300</v>
      </c>
      <c r="R3663" s="2">
        <v>36</v>
      </c>
      <c r="S3663" s="5">
        <v>6.28</v>
      </c>
      <c r="T3663" s="4">
        <v>27607.19</v>
      </c>
      <c r="U3663" s="2" t="s">
        <v>113</v>
      </c>
      <c r="V3663" s="2" t="s">
        <v>97</v>
      </c>
      <c r="W3663" s="4">
        <v>0</v>
      </c>
      <c r="X3663" s="4">
        <v>0</v>
      </c>
      <c r="Y3663" s="4">
        <v>993858.92</v>
      </c>
      <c r="Z3663" s="2">
        <v>0</v>
      </c>
      <c r="AA3663" s="2" t="s">
        <v>97</v>
      </c>
      <c r="AB3663" s="2" t="s">
        <v>15728</v>
      </c>
      <c r="AC3663" s="2" t="s">
        <v>75</v>
      </c>
      <c r="AD3663" s="2" t="s">
        <v>76</v>
      </c>
      <c r="AE3663" s="5">
        <v>72.41</v>
      </c>
      <c r="AF3663" s="2">
        <v>0</v>
      </c>
      <c r="AG3663" s="2" t="s">
        <v>97</v>
      </c>
      <c r="AH3663" s="2"/>
      <c r="AI3663" s="6" t="str">
        <f t="shared" si="171"/>
        <v>35-44</v>
      </c>
      <c r="AJ3663" s="11">
        <f>YEAR(tbl_LoanData[[#This Row],[Application Date]])</f>
        <v>2024</v>
      </c>
      <c r="AK3663" s="11" t="str">
        <f>TEXT(tbl_LoanData[[#This Row],[Application Date]],"MMMM")</f>
        <v>September</v>
      </c>
      <c r="AL3663" s="12">
        <f>DATE(YEAR(tbl_LoanData[[#This Row],[Application Date]]),MONTH(tbl_LoanData[[#This Row],[Application Date]]),1)</f>
        <v>45536</v>
      </c>
      <c r="AM3663" s="14">
        <f ca="1">IF(AND(tbl_LoanData[[#This Row],[Application Date]]&gt;=EOMONTH(TODAY(),-1)+1,tbl_LoanData[[#This Row],[Application Date]]&lt;=TODAY()),tbl_LoanData[[#This Row],[Loan Amount]],0)</f>
        <v>0</v>
      </c>
      <c r="AN3663" s="14">
        <f>tbl_LoanData[[#This Row],[Amount Paid]]-(Q3663-X3663)</f>
        <v>-836300</v>
      </c>
      <c r="AO3663" s="14">
        <f>IF(tbl_LoanData[[#This Row],[Application Status]]="Approved",1,0)</f>
        <v>0</v>
      </c>
      <c r="AP3663" s="22" t="str">
        <f t="shared" ca="1" si="172"/>
        <v/>
      </c>
      <c r="AQ3663" s="22" t="str">
        <f t="shared" ca="1" si="173"/>
        <v/>
      </c>
    </row>
    <row r="3664" spans="1:43" ht="14.4" customHeight="1" x14ac:dyDescent="0.3">
      <c r="A3664" s="2" t="s">
        <v>12439</v>
      </c>
      <c r="B3664" s="2" t="s">
        <v>12440</v>
      </c>
      <c r="C3664" s="2" t="s">
        <v>142</v>
      </c>
      <c r="D3664" s="2" t="s">
        <v>134</v>
      </c>
      <c r="E3664" s="2" t="s">
        <v>81</v>
      </c>
      <c r="F3664" s="2">
        <v>41</v>
      </c>
      <c r="G3664" s="2" t="s">
        <v>83</v>
      </c>
      <c r="H3664" s="2" t="s">
        <v>156</v>
      </c>
      <c r="I3664" s="2" t="s">
        <v>45</v>
      </c>
      <c r="J3664" s="3">
        <v>45543</v>
      </c>
      <c r="K3664" s="3">
        <v>45561</v>
      </c>
      <c r="L3664" s="2" t="s">
        <v>36</v>
      </c>
      <c r="M3664" s="2" t="s">
        <v>85</v>
      </c>
      <c r="N3664" s="2" t="s">
        <v>344</v>
      </c>
      <c r="O3664" s="4">
        <v>1820000</v>
      </c>
      <c r="P3664" s="4">
        <v>631600</v>
      </c>
      <c r="Q3664" s="4">
        <v>1188400</v>
      </c>
      <c r="R3664" s="2">
        <v>24</v>
      </c>
      <c r="S3664" s="5">
        <v>6.25</v>
      </c>
      <c r="T3664" s="4">
        <v>55706.25</v>
      </c>
      <c r="U3664" s="2" t="s">
        <v>73</v>
      </c>
      <c r="V3664" s="2" t="s">
        <v>74</v>
      </c>
      <c r="W3664" s="4">
        <v>1281243.75</v>
      </c>
      <c r="X3664" s="4">
        <v>55706.25</v>
      </c>
      <c r="Y3664" s="4">
        <v>1336950</v>
      </c>
      <c r="Z3664" s="2">
        <v>0</v>
      </c>
      <c r="AA3664" s="2" t="s">
        <v>56</v>
      </c>
      <c r="AB3664" s="2" t="s">
        <v>15733</v>
      </c>
      <c r="AC3664" s="2" t="s">
        <v>106</v>
      </c>
      <c r="AD3664" s="2" t="s">
        <v>76</v>
      </c>
      <c r="AE3664" s="5">
        <v>65.3</v>
      </c>
      <c r="AF3664" s="2">
        <v>0</v>
      </c>
      <c r="AG3664" s="2" t="s">
        <v>77</v>
      </c>
      <c r="AH3664" s="2">
        <v>18</v>
      </c>
      <c r="AI3664" s="6" t="str">
        <f t="shared" si="171"/>
        <v>35-44</v>
      </c>
      <c r="AJ3664" s="11">
        <f>YEAR(tbl_LoanData[[#This Row],[Application Date]])</f>
        <v>2024</v>
      </c>
      <c r="AK3664" s="11" t="str">
        <f>TEXT(tbl_LoanData[[#This Row],[Application Date]],"MMMM")</f>
        <v>September</v>
      </c>
      <c r="AL3664" s="12">
        <f>DATE(YEAR(tbl_LoanData[[#This Row],[Application Date]]),MONTH(tbl_LoanData[[#This Row],[Application Date]]),1)</f>
        <v>45536</v>
      </c>
      <c r="AM3664" s="14">
        <f ca="1">IF(AND(tbl_LoanData[[#This Row],[Application Date]]&gt;=EOMONTH(TODAY(),-1)+1,tbl_LoanData[[#This Row],[Application Date]]&lt;=TODAY()),tbl_LoanData[[#This Row],[Loan Amount]],0)</f>
        <v>0</v>
      </c>
      <c r="AN3664" s="14">
        <f>tbl_LoanData[[#This Row],[Amount Paid]]-(Q3664-X3664)</f>
        <v>148550</v>
      </c>
      <c r="AO3664" s="14">
        <f>IF(tbl_LoanData[[#This Row],[Application Status]]="Approved",1,0)</f>
        <v>1</v>
      </c>
      <c r="AP3664" s="22" t="str">
        <f t="shared" ca="1" si="172"/>
        <v/>
      </c>
      <c r="AQ3664" s="22" t="str">
        <f t="shared" ca="1" si="173"/>
        <v/>
      </c>
    </row>
    <row r="3665" spans="1:43" ht="14.4" customHeight="1" x14ac:dyDescent="0.3">
      <c r="A3665" s="2" t="s">
        <v>12557</v>
      </c>
      <c r="B3665" s="2" t="s">
        <v>12558</v>
      </c>
      <c r="C3665" s="2" t="s">
        <v>452</v>
      </c>
      <c r="D3665" s="2" t="s">
        <v>117</v>
      </c>
      <c r="E3665" s="2" t="s">
        <v>394</v>
      </c>
      <c r="F3665" s="2">
        <v>36</v>
      </c>
      <c r="G3665" s="2" t="s">
        <v>83</v>
      </c>
      <c r="H3665" s="2" t="s">
        <v>166</v>
      </c>
      <c r="I3665" s="2" t="s">
        <v>46</v>
      </c>
      <c r="J3665" s="3">
        <v>45562</v>
      </c>
      <c r="K3665" s="3">
        <v>45583</v>
      </c>
      <c r="L3665" s="2" t="s">
        <v>39</v>
      </c>
      <c r="M3665" s="2" t="s">
        <v>157</v>
      </c>
      <c r="N3665" s="2" t="s">
        <v>359</v>
      </c>
      <c r="O3665" s="4">
        <v>1952000</v>
      </c>
      <c r="P3665" s="4">
        <v>736500</v>
      </c>
      <c r="Q3665" s="4">
        <v>1215500</v>
      </c>
      <c r="R3665" s="2">
        <v>48</v>
      </c>
      <c r="S3665" s="5">
        <v>12.54</v>
      </c>
      <c r="T3665" s="4">
        <v>38024.89</v>
      </c>
      <c r="U3665" s="2" t="s">
        <v>73</v>
      </c>
      <c r="V3665" s="2" t="s">
        <v>74</v>
      </c>
      <c r="W3665" s="4">
        <v>798522.69</v>
      </c>
      <c r="X3665" s="4">
        <v>1026672.11</v>
      </c>
      <c r="Y3665" s="4">
        <v>1825194.8</v>
      </c>
      <c r="Z3665" s="2">
        <v>29</v>
      </c>
      <c r="AA3665" s="2" t="s">
        <v>57</v>
      </c>
      <c r="AB3665" s="2" t="s">
        <v>15733</v>
      </c>
      <c r="AC3665" s="2" t="s">
        <v>360</v>
      </c>
      <c r="AD3665" s="2" t="s">
        <v>76</v>
      </c>
      <c r="AE3665" s="5">
        <v>62.27</v>
      </c>
      <c r="AF3665" s="2">
        <v>1</v>
      </c>
      <c r="AG3665" s="2" t="s">
        <v>77</v>
      </c>
      <c r="AH3665" s="2">
        <v>21</v>
      </c>
      <c r="AI3665" s="6" t="str">
        <f t="shared" si="171"/>
        <v>35-44</v>
      </c>
      <c r="AJ3665" s="11">
        <f>YEAR(tbl_LoanData[[#This Row],[Application Date]])</f>
        <v>2024</v>
      </c>
      <c r="AK3665" s="11" t="str">
        <f>TEXT(tbl_LoanData[[#This Row],[Application Date]],"MMMM")</f>
        <v>September</v>
      </c>
      <c r="AL3665" s="12">
        <f>DATE(YEAR(tbl_LoanData[[#This Row],[Application Date]]),MONTH(tbl_LoanData[[#This Row],[Application Date]]),1)</f>
        <v>45536</v>
      </c>
      <c r="AM3665" s="14">
        <f ca="1">IF(AND(tbl_LoanData[[#This Row],[Application Date]]&gt;=EOMONTH(TODAY(),-1)+1,tbl_LoanData[[#This Row],[Application Date]]&lt;=TODAY()),tbl_LoanData[[#This Row],[Loan Amount]],0)</f>
        <v>0</v>
      </c>
      <c r="AN3665" s="14">
        <f>tbl_LoanData[[#This Row],[Amount Paid]]-(Q3665-X3665)</f>
        <v>609694.79999999993</v>
      </c>
      <c r="AO3665" s="14">
        <f>IF(tbl_LoanData[[#This Row],[Application Status]]="Approved",1,0)</f>
        <v>1</v>
      </c>
      <c r="AP3665" s="22" t="str">
        <f t="shared" ca="1" si="172"/>
        <v/>
      </c>
      <c r="AQ3665" s="22" t="str">
        <f t="shared" ca="1" si="173"/>
        <v/>
      </c>
    </row>
    <row r="3666" spans="1:43" ht="14.4" customHeight="1" x14ac:dyDescent="0.3">
      <c r="A3666" s="2" t="s">
        <v>12563</v>
      </c>
      <c r="B3666" s="2" t="s">
        <v>12564</v>
      </c>
      <c r="C3666" s="2" t="s">
        <v>687</v>
      </c>
      <c r="D3666" s="2" t="s">
        <v>161</v>
      </c>
      <c r="E3666" s="2" t="s">
        <v>92</v>
      </c>
      <c r="F3666" s="2">
        <v>45</v>
      </c>
      <c r="G3666" s="2" t="s">
        <v>83</v>
      </c>
      <c r="H3666" s="2" t="s">
        <v>298</v>
      </c>
      <c r="I3666" s="2" t="s">
        <v>43</v>
      </c>
      <c r="J3666" s="3">
        <v>45549</v>
      </c>
      <c r="K3666" s="3">
        <v>45554</v>
      </c>
      <c r="L3666" s="2" t="s">
        <v>40</v>
      </c>
      <c r="M3666" s="2" t="s">
        <v>157</v>
      </c>
      <c r="N3666" s="2" t="s">
        <v>299</v>
      </c>
      <c r="O3666" s="4">
        <v>1429000</v>
      </c>
      <c r="P3666" s="4">
        <v>373000</v>
      </c>
      <c r="Q3666" s="4">
        <v>1056000</v>
      </c>
      <c r="R3666" s="2">
        <v>36</v>
      </c>
      <c r="S3666" s="5">
        <v>7.92</v>
      </c>
      <c r="T3666" s="4">
        <v>36302.93</v>
      </c>
      <c r="U3666" s="2" t="s">
        <v>73</v>
      </c>
      <c r="V3666" s="2" t="s">
        <v>74</v>
      </c>
      <c r="W3666" s="4">
        <v>762361.53</v>
      </c>
      <c r="X3666" s="4">
        <v>544544.06999999995</v>
      </c>
      <c r="Y3666" s="4">
        <v>1306905.6000000001</v>
      </c>
      <c r="Z3666" s="2">
        <v>64</v>
      </c>
      <c r="AA3666" s="2" t="s">
        <v>59</v>
      </c>
      <c r="AB3666" s="2" t="s">
        <v>15727</v>
      </c>
      <c r="AC3666" s="2" t="s">
        <v>106</v>
      </c>
      <c r="AD3666" s="2" t="s">
        <v>76</v>
      </c>
      <c r="AE3666" s="5">
        <v>73.900000000000006</v>
      </c>
      <c r="AF3666" s="2">
        <v>2</v>
      </c>
      <c r="AG3666" s="2" t="s">
        <v>130</v>
      </c>
      <c r="AH3666" s="2">
        <v>5</v>
      </c>
      <c r="AI3666" s="6" t="str">
        <f t="shared" si="171"/>
        <v>45-54</v>
      </c>
      <c r="AJ3666" s="11">
        <f>YEAR(tbl_LoanData[[#This Row],[Application Date]])</f>
        <v>2024</v>
      </c>
      <c r="AK3666" s="11" t="str">
        <f>TEXT(tbl_LoanData[[#This Row],[Application Date]],"MMMM")</f>
        <v>September</v>
      </c>
      <c r="AL3666" s="12">
        <f>DATE(YEAR(tbl_LoanData[[#This Row],[Application Date]]),MONTH(tbl_LoanData[[#This Row],[Application Date]]),1)</f>
        <v>45536</v>
      </c>
      <c r="AM3666" s="14">
        <f ca="1">IF(AND(tbl_LoanData[[#This Row],[Application Date]]&gt;=EOMONTH(TODAY(),-1)+1,tbl_LoanData[[#This Row],[Application Date]]&lt;=TODAY()),tbl_LoanData[[#This Row],[Loan Amount]],0)</f>
        <v>0</v>
      </c>
      <c r="AN3666" s="14">
        <f>tbl_LoanData[[#This Row],[Amount Paid]]-(Q3666-X3666)</f>
        <v>250905.59999999998</v>
      </c>
      <c r="AO3666" s="14">
        <f>IF(tbl_LoanData[[#This Row],[Application Status]]="Approved",1,0)</f>
        <v>1</v>
      </c>
      <c r="AP3666" s="22" t="str">
        <f t="shared" ca="1" si="172"/>
        <v/>
      </c>
      <c r="AQ3666" s="22" t="str">
        <f t="shared" ca="1" si="173"/>
        <v/>
      </c>
    </row>
    <row r="3667" spans="1:43" ht="14.4" customHeight="1" x14ac:dyDescent="0.3">
      <c r="A3667" s="2" t="s">
        <v>12595</v>
      </c>
      <c r="B3667" s="2" t="s">
        <v>12596</v>
      </c>
      <c r="C3667" s="2" t="s">
        <v>322</v>
      </c>
      <c r="D3667" s="2" t="s">
        <v>268</v>
      </c>
      <c r="E3667" s="2" t="s">
        <v>81</v>
      </c>
      <c r="F3667" s="2">
        <v>30</v>
      </c>
      <c r="G3667" s="2" t="s">
        <v>83</v>
      </c>
      <c r="H3667" s="2" t="s">
        <v>228</v>
      </c>
      <c r="I3667" s="2" t="s">
        <v>43</v>
      </c>
      <c r="J3667" s="3">
        <v>45549</v>
      </c>
      <c r="K3667" s="3">
        <v>45568</v>
      </c>
      <c r="L3667" s="2" t="s">
        <v>40</v>
      </c>
      <c r="M3667" s="2" t="s">
        <v>111</v>
      </c>
      <c r="N3667" s="2" t="s">
        <v>120</v>
      </c>
      <c r="O3667" s="4">
        <v>960000</v>
      </c>
      <c r="P3667" s="4">
        <v>321400</v>
      </c>
      <c r="Q3667" s="4">
        <v>638600</v>
      </c>
      <c r="R3667" s="2">
        <v>12</v>
      </c>
      <c r="S3667" s="5">
        <v>11.49</v>
      </c>
      <c r="T3667" s="4">
        <v>59331.26</v>
      </c>
      <c r="U3667" s="2" t="s">
        <v>73</v>
      </c>
      <c r="V3667" s="2" t="s">
        <v>34</v>
      </c>
      <c r="W3667" s="4">
        <v>652643.86</v>
      </c>
      <c r="X3667" s="4">
        <v>59331.28</v>
      </c>
      <c r="Y3667" s="4">
        <v>711975.14</v>
      </c>
      <c r="Z3667" s="2">
        <v>31</v>
      </c>
      <c r="AA3667" s="2" t="s">
        <v>58</v>
      </c>
      <c r="AB3667" s="2" t="s">
        <v>15733</v>
      </c>
      <c r="AC3667" s="2" t="s">
        <v>138</v>
      </c>
      <c r="AD3667" s="2" t="s">
        <v>76</v>
      </c>
      <c r="AE3667" s="5">
        <v>66.52</v>
      </c>
      <c r="AF3667" s="2">
        <v>1</v>
      </c>
      <c r="AG3667" s="2" t="s">
        <v>15718</v>
      </c>
      <c r="AH3667" s="2">
        <v>19</v>
      </c>
      <c r="AI3667" s="6" t="str">
        <f t="shared" si="171"/>
        <v>25-34</v>
      </c>
      <c r="AJ3667" s="11">
        <f>YEAR(tbl_LoanData[[#This Row],[Application Date]])</f>
        <v>2024</v>
      </c>
      <c r="AK3667" s="11" t="str">
        <f>TEXT(tbl_LoanData[[#This Row],[Application Date]],"MMMM")</f>
        <v>September</v>
      </c>
      <c r="AL3667" s="12">
        <f>DATE(YEAR(tbl_LoanData[[#This Row],[Application Date]]),MONTH(tbl_LoanData[[#This Row],[Application Date]]),1)</f>
        <v>45536</v>
      </c>
      <c r="AM3667" s="14">
        <f ca="1">IF(AND(tbl_LoanData[[#This Row],[Application Date]]&gt;=EOMONTH(TODAY(),-1)+1,tbl_LoanData[[#This Row],[Application Date]]&lt;=TODAY()),tbl_LoanData[[#This Row],[Loan Amount]],0)</f>
        <v>0</v>
      </c>
      <c r="AN3667" s="14">
        <f>tbl_LoanData[[#This Row],[Amount Paid]]-(Q3667-X3667)</f>
        <v>73375.140000000014</v>
      </c>
      <c r="AO3667" s="14">
        <f>IF(tbl_LoanData[[#This Row],[Application Status]]="Approved",1,0)</f>
        <v>1</v>
      </c>
      <c r="AP3667" s="22" t="str">
        <f t="shared" ca="1" si="172"/>
        <v/>
      </c>
      <c r="AQ3667" s="22" t="str">
        <f t="shared" ca="1" si="173"/>
        <v/>
      </c>
    </row>
    <row r="3668" spans="1:43" ht="14.4" customHeight="1" x14ac:dyDescent="0.3">
      <c r="A3668" s="2" t="s">
        <v>12759</v>
      </c>
      <c r="B3668" s="2" t="s">
        <v>12760</v>
      </c>
      <c r="C3668" s="2" t="s">
        <v>317</v>
      </c>
      <c r="D3668" s="2" t="s">
        <v>311</v>
      </c>
      <c r="E3668" s="2" t="s">
        <v>142</v>
      </c>
      <c r="F3668" s="2">
        <v>28</v>
      </c>
      <c r="G3668" s="2" t="s">
        <v>83</v>
      </c>
      <c r="H3668" s="2" t="s">
        <v>285</v>
      </c>
      <c r="I3668" s="2" t="s">
        <v>55</v>
      </c>
      <c r="J3668" s="3">
        <v>45547</v>
      </c>
      <c r="K3668" s="3"/>
      <c r="L3668" s="2" t="s">
        <v>36</v>
      </c>
      <c r="M3668" s="2" t="s">
        <v>94</v>
      </c>
      <c r="N3668" s="2" t="s">
        <v>212</v>
      </c>
      <c r="O3668" s="4">
        <v>1821000</v>
      </c>
      <c r="P3668" s="4">
        <v>597900</v>
      </c>
      <c r="Q3668" s="4">
        <v>1223100</v>
      </c>
      <c r="R3668" s="2">
        <v>48</v>
      </c>
      <c r="S3668" s="5">
        <v>8.7899999999999991</v>
      </c>
      <c r="T3668" s="4">
        <v>34440.46</v>
      </c>
      <c r="U3668" s="2" t="s">
        <v>113</v>
      </c>
      <c r="V3668" s="2" t="s">
        <v>97</v>
      </c>
      <c r="W3668" s="4">
        <v>0</v>
      </c>
      <c r="X3668" s="4">
        <v>0</v>
      </c>
      <c r="Y3668" s="4">
        <v>1653141.96</v>
      </c>
      <c r="Z3668" s="2">
        <v>0</v>
      </c>
      <c r="AA3668" s="2" t="s">
        <v>97</v>
      </c>
      <c r="AB3668" s="2" t="s">
        <v>15736</v>
      </c>
      <c r="AC3668" s="2" t="s">
        <v>360</v>
      </c>
      <c r="AD3668" s="2" t="s">
        <v>76</v>
      </c>
      <c r="AE3668" s="5">
        <v>67.17</v>
      </c>
      <c r="AF3668" s="2">
        <v>0</v>
      </c>
      <c r="AG3668" s="2" t="s">
        <v>97</v>
      </c>
      <c r="AH3668" s="2"/>
      <c r="AI3668" s="6" t="str">
        <f t="shared" si="171"/>
        <v>25-34</v>
      </c>
      <c r="AJ3668" s="11">
        <f>YEAR(tbl_LoanData[[#This Row],[Application Date]])</f>
        <v>2024</v>
      </c>
      <c r="AK3668" s="11" t="str">
        <f>TEXT(tbl_LoanData[[#This Row],[Application Date]],"MMMM")</f>
        <v>September</v>
      </c>
      <c r="AL3668" s="12">
        <f>DATE(YEAR(tbl_LoanData[[#This Row],[Application Date]]),MONTH(tbl_LoanData[[#This Row],[Application Date]]),1)</f>
        <v>45536</v>
      </c>
      <c r="AM3668" s="14">
        <f ca="1">IF(AND(tbl_LoanData[[#This Row],[Application Date]]&gt;=EOMONTH(TODAY(),-1)+1,tbl_LoanData[[#This Row],[Application Date]]&lt;=TODAY()),tbl_LoanData[[#This Row],[Loan Amount]],0)</f>
        <v>0</v>
      </c>
      <c r="AN3668" s="14">
        <f>tbl_LoanData[[#This Row],[Amount Paid]]-(Q3668-X3668)</f>
        <v>-1223100</v>
      </c>
      <c r="AO3668" s="14">
        <f>IF(tbl_LoanData[[#This Row],[Application Status]]="Approved",1,0)</f>
        <v>0</v>
      </c>
      <c r="AP3668" s="22" t="str">
        <f t="shared" ca="1" si="172"/>
        <v/>
      </c>
      <c r="AQ3668" s="22" t="str">
        <f t="shared" ca="1" si="173"/>
        <v/>
      </c>
    </row>
    <row r="3669" spans="1:43" ht="14.4" customHeight="1" x14ac:dyDescent="0.3">
      <c r="A3669" s="2" t="s">
        <v>12861</v>
      </c>
      <c r="B3669" s="2" t="s">
        <v>12862</v>
      </c>
      <c r="C3669" s="2" t="s">
        <v>390</v>
      </c>
      <c r="D3669" s="2" t="s">
        <v>232</v>
      </c>
      <c r="E3669" s="2" t="s">
        <v>91</v>
      </c>
      <c r="F3669" s="2">
        <v>59</v>
      </c>
      <c r="G3669" s="2" t="s">
        <v>83</v>
      </c>
      <c r="H3669" s="2" t="s">
        <v>273</v>
      </c>
      <c r="I3669" s="2" t="s">
        <v>45</v>
      </c>
      <c r="J3669" s="3">
        <v>45559</v>
      </c>
      <c r="K3669" s="3">
        <v>45578</v>
      </c>
      <c r="L3669" s="2" t="s">
        <v>37</v>
      </c>
      <c r="M3669" s="2" t="s">
        <v>104</v>
      </c>
      <c r="N3669" s="2" t="s">
        <v>286</v>
      </c>
      <c r="O3669" s="4">
        <v>106000</v>
      </c>
      <c r="P3669" s="4">
        <v>22600</v>
      </c>
      <c r="Q3669" s="4">
        <v>83400</v>
      </c>
      <c r="R3669" s="2">
        <v>48</v>
      </c>
      <c r="S3669" s="5">
        <v>10.41</v>
      </c>
      <c r="T3669" s="4">
        <v>2461</v>
      </c>
      <c r="U3669" s="2" t="s">
        <v>73</v>
      </c>
      <c r="V3669" s="2" t="s">
        <v>74</v>
      </c>
      <c r="W3669" s="4">
        <v>54142</v>
      </c>
      <c r="X3669" s="4">
        <v>63985.760000000002</v>
      </c>
      <c r="Y3669" s="4">
        <v>118127.76</v>
      </c>
      <c r="Z3669" s="2">
        <v>0</v>
      </c>
      <c r="AA3669" s="2" t="s">
        <v>56</v>
      </c>
      <c r="AB3669" s="2" t="s">
        <v>15731</v>
      </c>
      <c r="AC3669" s="2" t="s">
        <v>138</v>
      </c>
      <c r="AD3669" s="2" t="s">
        <v>76</v>
      </c>
      <c r="AE3669" s="5">
        <v>78.680000000000007</v>
      </c>
      <c r="AF3669" s="2">
        <v>0</v>
      </c>
      <c r="AG3669" s="2" t="s">
        <v>77</v>
      </c>
      <c r="AH3669" s="2">
        <v>19</v>
      </c>
      <c r="AI3669" s="6" t="str">
        <f t="shared" si="171"/>
        <v>55-64</v>
      </c>
      <c r="AJ3669" s="11">
        <f>YEAR(tbl_LoanData[[#This Row],[Application Date]])</f>
        <v>2024</v>
      </c>
      <c r="AK3669" s="11" t="str">
        <f>TEXT(tbl_LoanData[[#This Row],[Application Date]],"MMMM")</f>
        <v>September</v>
      </c>
      <c r="AL3669" s="12">
        <f>DATE(YEAR(tbl_LoanData[[#This Row],[Application Date]]),MONTH(tbl_LoanData[[#This Row],[Application Date]]),1)</f>
        <v>45536</v>
      </c>
      <c r="AM3669" s="14">
        <f ca="1">IF(AND(tbl_LoanData[[#This Row],[Application Date]]&gt;=EOMONTH(TODAY(),-1)+1,tbl_LoanData[[#This Row],[Application Date]]&lt;=TODAY()),tbl_LoanData[[#This Row],[Loan Amount]],0)</f>
        <v>0</v>
      </c>
      <c r="AN3669" s="14">
        <f>tbl_LoanData[[#This Row],[Amount Paid]]-(Q3669-X3669)</f>
        <v>34727.760000000002</v>
      </c>
      <c r="AO3669" s="14">
        <f>IF(tbl_LoanData[[#This Row],[Application Status]]="Approved",1,0)</f>
        <v>1</v>
      </c>
      <c r="AP3669" s="22" t="str">
        <f t="shared" ca="1" si="172"/>
        <v/>
      </c>
      <c r="AQ3669" s="22" t="str">
        <f t="shared" ca="1" si="173"/>
        <v/>
      </c>
    </row>
    <row r="3670" spans="1:43" x14ac:dyDescent="0.3">
      <c r="A3670" s="2" t="s">
        <v>12903</v>
      </c>
      <c r="B3670" s="2" t="s">
        <v>12904</v>
      </c>
      <c r="C3670" s="2" t="s">
        <v>171</v>
      </c>
      <c r="D3670" s="2" t="s">
        <v>118</v>
      </c>
      <c r="E3670" s="2" t="s">
        <v>204</v>
      </c>
      <c r="F3670" s="2">
        <v>22</v>
      </c>
      <c r="G3670" s="2" t="s">
        <v>69</v>
      </c>
      <c r="H3670" s="2" t="s">
        <v>543</v>
      </c>
      <c r="I3670" s="2" t="s">
        <v>45</v>
      </c>
      <c r="J3670" s="3">
        <v>45547</v>
      </c>
      <c r="K3670" s="3">
        <v>45561</v>
      </c>
      <c r="L3670" s="2" t="s">
        <v>38</v>
      </c>
      <c r="M3670" s="2" t="s">
        <v>85</v>
      </c>
      <c r="N3670" s="2" t="s">
        <v>314</v>
      </c>
      <c r="O3670" s="4">
        <v>1118000</v>
      </c>
      <c r="P3670" s="4">
        <v>266200</v>
      </c>
      <c r="Q3670" s="4">
        <v>851800</v>
      </c>
      <c r="R3670" s="2">
        <v>36</v>
      </c>
      <c r="S3670" s="5">
        <v>10.87</v>
      </c>
      <c r="T3670" s="4">
        <v>31377</v>
      </c>
      <c r="U3670" s="2" t="s">
        <v>73</v>
      </c>
      <c r="V3670" s="2" t="s">
        <v>74</v>
      </c>
      <c r="W3670" s="4">
        <v>658917</v>
      </c>
      <c r="X3670" s="4">
        <v>470654.98</v>
      </c>
      <c r="Y3670" s="4">
        <v>1129571.98</v>
      </c>
      <c r="Z3670" s="2">
        <v>60</v>
      </c>
      <c r="AA3670" s="2" t="s">
        <v>58</v>
      </c>
      <c r="AB3670" s="2" t="s">
        <v>15733</v>
      </c>
      <c r="AC3670" s="2" t="s">
        <v>360</v>
      </c>
      <c r="AD3670" s="2" t="s">
        <v>76</v>
      </c>
      <c r="AE3670" s="5">
        <v>76.19</v>
      </c>
      <c r="AF3670" s="2">
        <v>2</v>
      </c>
      <c r="AG3670" s="2" t="s">
        <v>15718</v>
      </c>
      <c r="AH3670" s="2">
        <v>14</v>
      </c>
      <c r="AI3670" s="6" t="str">
        <f t="shared" si="171"/>
        <v>18-24</v>
      </c>
      <c r="AJ3670" s="11">
        <f>YEAR(tbl_LoanData[[#This Row],[Application Date]])</f>
        <v>2024</v>
      </c>
      <c r="AK3670" s="11" t="str">
        <f>TEXT(tbl_LoanData[[#This Row],[Application Date]],"MMMM")</f>
        <v>September</v>
      </c>
      <c r="AL3670" s="12">
        <f>DATE(YEAR(tbl_LoanData[[#This Row],[Application Date]]),MONTH(tbl_LoanData[[#This Row],[Application Date]]),1)</f>
        <v>45536</v>
      </c>
      <c r="AM3670" s="14">
        <f ca="1">IF(AND(tbl_LoanData[[#This Row],[Application Date]]&gt;=EOMONTH(TODAY(),-1)+1,tbl_LoanData[[#This Row],[Application Date]]&lt;=TODAY()),tbl_LoanData[[#This Row],[Loan Amount]],0)</f>
        <v>0</v>
      </c>
      <c r="AN3670" s="14">
        <f>tbl_LoanData[[#This Row],[Amount Paid]]-(Q3670-X3670)</f>
        <v>277771.98</v>
      </c>
      <c r="AO3670" s="14">
        <f>IF(tbl_LoanData[[#This Row],[Application Status]]="Approved",1,0)</f>
        <v>1</v>
      </c>
      <c r="AP3670" s="22" t="str">
        <f t="shared" ca="1" si="172"/>
        <v/>
      </c>
      <c r="AQ3670" s="22" t="str">
        <f t="shared" ca="1" si="173"/>
        <v/>
      </c>
    </row>
    <row r="3671" spans="1:43" ht="14.4" customHeight="1" x14ac:dyDescent="0.3">
      <c r="A3671" s="2" t="s">
        <v>12915</v>
      </c>
      <c r="B3671" s="2" t="s">
        <v>12916</v>
      </c>
      <c r="C3671" s="2" t="s">
        <v>868</v>
      </c>
      <c r="D3671" s="2" t="s">
        <v>142</v>
      </c>
      <c r="E3671" s="2" t="s">
        <v>135</v>
      </c>
      <c r="F3671" s="2">
        <v>30</v>
      </c>
      <c r="G3671" s="2" t="s">
        <v>69</v>
      </c>
      <c r="H3671" s="2" t="s">
        <v>126</v>
      </c>
      <c r="I3671" s="2" t="s">
        <v>44</v>
      </c>
      <c r="J3671" s="3">
        <v>45541</v>
      </c>
      <c r="K3671" s="3">
        <v>45548</v>
      </c>
      <c r="L3671" s="2" t="s">
        <v>36</v>
      </c>
      <c r="M3671" s="2" t="s">
        <v>85</v>
      </c>
      <c r="N3671" s="2" t="s">
        <v>671</v>
      </c>
      <c r="O3671" s="4">
        <v>1500000</v>
      </c>
      <c r="P3671" s="4">
        <v>570200</v>
      </c>
      <c r="Q3671" s="4">
        <v>929800</v>
      </c>
      <c r="R3671" s="2">
        <v>36</v>
      </c>
      <c r="S3671" s="5">
        <v>11.37</v>
      </c>
      <c r="T3671" s="4">
        <v>34637.629999999997</v>
      </c>
      <c r="U3671" s="2" t="s">
        <v>73</v>
      </c>
      <c r="V3671" s="2" t="s">
        <v>74</v>
      </c>
      <c r="W3671" s="4">
        <v>796665.49</v>
      </c>
      <c r="X3671" s="4">
        <v>450289.29</v>
      </c>
      <c r="Y3671" s="4">
        <v>1246954.78</v>
      </c>
      <c r="Z3671" s="2">
        <v>0</v>
      </c>
      <c r="AA3671" s="2" t="s">
        <v>56</v>
      </c>
      <c r="AB3671" s="2" t="s">
        <v>15733</v>
      </c>
      <c r="AC3671" s="2" t="s">
        <v>106</v>
      </c>
      <c r="AD3671" s="2" t="s">
        <v>76</v>
      </c>
      <c r="AE3671" s="5">
        <v>61.99</v>
      </c>
      <c r="AF3671" s="2">
        <v>0</v>
      </c>
      <c r="AG3671" s="2" t="s">
        <v>77</v>
      </c>
      <c r="AH3671" s="2">
        <v>7</v>
      </c>
      <c r="AI3671" s="6" t="str">
        <f t="shared" si="171"/>
        <v>25-34</v>
      </c>
      <c r="AJ3671" s="11">
        <f>YEAR(tbl_LoanData[[#This Row],[Application Date]])</f>
        <v>2024</v>
      </c>
      <c r="AK3671" s="11" t="str">
        <f>TEXT(tbl_LoanData[[#This Row],[Application Date]],"MMMM")</f>
        <v>September</v>
      </c>
      <c r="AL3671" s="12">
        <f>DATE(YEAR(tbl_LoanData[[#This Row],[Application Date]]),MONTH(tbl_LoanData[[#This Row],[Application Date]]),1)</f>
        <v>45536</v>
      </c>
      <c r="AM3671" s="14">
        <f ca="1">IF(AND(tbl_LoanData[[#This Row],[Application Date]]&gt;=EOMONTH(TODAY(),-1)+1,tbl_LoanData[[#This Row],[Application Date]]&lt;=TODAY()),tbl_LoanData[[#This Row],[Loan Amount]],0)</f>
        <v>0</v>
      </c>
      <c r="AN3671" s="14">
        <f>tbl_LoanData[[#This Row],[Amount Paid]]-(Q3671-X3671)</f>
        <v>317154.77999999997</v>
      </c>
      <c r="AO3671" s="14">
        <f>IF(tbl_LoanData[[#This Row],[Application Status]]="Approved",1,0)</f>
        <v>1</v>
      </c>
      <c r="AP3671" s="22" t="str">
        <f t="shared" ca="1" si="172"/>
        <v/>
      </c>
      <c r="AQ3671" s="22" t="str">
        <f t="shared" ca="1" si="173"/>
        <v/>
      </c>
    </row>
    <row r="3672" spans="1:43" x14ac:dyDescent="0.3">
      <c r="A3672" s="2" t="s">
        <v>13115</v>
      </c>
      <c r="B3672" s="2" t="s">
        <v>13116</v>
      </c>
      <c r="C3672" s="2" t="s">
        <v>243</v>
      </c>
      <c r="D3672" s="2" t="s">
        <v>209</v>
      </c>
      <c r="E3672" s="2" t="s">
        <v>189</v>
      </c>
      <c r="F3672" s="2">
        <v>65</v>
      </c>
      <c r="G3672" s="2" t="s">
        <v>83</v>
      </c>
      <c r="H3672" s="2" t="s">
        <v>224</v>
      </c>
      <c r="I3672" s="2" t="s">
        <v>54</v>
      </c>
      <c r="J3672" s="3">
        <v>45550</v>
      </c>
      <c r="K3672" s="3">
        <v>45554</v>
      </c>
      <c r="L3672" s="2" t="s">
        <v>40</v>
      </c>
      <c r="M3672" s="2" t="s">
        <v>157</v>
      </c>
      <c r="N3672" s="2" t="s">
        <v>328</v>
      </c>
      <c r="O3672" s="4">
        <v>785000</v>
      </c>
      <c r="P3672" s="4">
        <v>160300</v>
      </c>
      <c r="Q3672" s="4">
        <v>624700</v>
      </c>
      <c r="R3672" s="2">
        <v>60</v>
      </c>
      <c r="S3672" s="5">
        <v>13.28</v>
      </c>
      <c r="T3672" s="4">
        <v>17325.009999999998</v>
      </c>
      <c r="U3672" s="2" t="s">
        <v>73</v>
      </c>
      <c r="V3672" s="2" t="s">
        <v>74</v>
      </c>
      <c r="W3672" s="4">
        <v>381150.22</v>
      </c>
      <c r="X3672" s="4">
        <v>658350.57999999996</v>
      </c>
      <c r="Y3672" s="4">
        <v>1039500.8</v>
      </c>
      <c r="Z3672" s="2">
        <v>30</v>
      </c>
      <c r="AA3672" s="2" t="s">
        <v>57</v>
      </c>
      <c r="AB3672" s="2" t="s">
        <v>15728</v>
      </c>
      <c r="AC3672" s="2" t="s">
        <v>129</v>
      </c>
      <c r="AD3672" s="2" t="s">
        <v>76</v>
      </c>
      <c r="AE3672" s="5">
        <v>79.58</v>
      </c>
      <c r="AF3672" s="2">
        <v>1</v>
      </c>
      <c r="AG3672" s="2" t="s">
        <v>77</v>
      </c>
      <c r="AH3672" s="2">
        <v>4</v>
      </c>
      <c r="AI3672" s="6" t="str">
        <f t="shared" si="171"/>
        <v>65+</v>
      </c>
      <c r="AJ3672" s="11">
        <f>YEAR(tbl_LoanData[[#This Row],[Application Date]])</f>
        <v>2024</v>
      </c>
      <c r="AK3672" s="11" t="str">
        <f>TEXT(tbl_LoanData[[#This Row],[Application Date]],"MMMM")</f>
        <v>September</v>
      </c>
      <c r="AL3672" s="12">
        <f>DATE(YEAR(tbl_LoanData[[#This Row],[Application Date]]),MONTH(tbl_LoanData[[#This Row],[Application Date]]),1)</f>
        <v>45536</v>
      </c>
      <c r="AM3672" s="14">
        <f ca="1">IF(AND(tbl_LoanData[[#This Row],[Application Date]]&gt;=EOMONTH(TODAY(),-1)+1,tbl_LoanData[[#This Row],[Application Date]]&lt;=TODAY()),tbl_LoanData[[#This Row],[Loan Amount]],0)</f>
        <v>0</v>
      </c>
      <c r="AN3672" s="14">
        <f>tbl_LoanData[[#This Row],[Amount Paid]]-(Q3672-X3672)</f>
        <v>414800.79999999993</v>
      </c>
      <c r="AO3672" s="14">
        <f>IF(tbl_LoanData[[#This Row],[Application Status]]="Approved",1,0)</f>
        <v>1</v>
      </c>
      <c r="AP3672" s="22" t="str">
        <f t="shared" ca="1" si="172"/>
        <v/>
      </c>
      <c r="AQ3672" s="22" t="str">
        <f t="shared" ca="1" si="173"/>
        <v/>
      </c>
    </row>
    <row r="3673" spans="1:43" ht="14.4" customHeight="1" x14ac:dyDescent="0.3">
      <c r="A3673" s="2" t="s">
        <v>13143</v>
      </c>
      <c r="B3673" s="2" t="s">
        <v>13144</v>
      </c>
      <c r="C3673" s="2" t="s">
        <v>175</v>
      </c>
      <c r="D3673" s="2" t="s">
        <v>67</v>
      </c>
      <c r="E3673" s="2" t="s">
        <v>102</v>
      </c>
      <c r="F3673" s="2">
        <v>29</v>
      </c>
      <c r="G3673" s="2" t="s">
        <v>83</v>
      </c>
      <c r="H3673" s="2" t="s">
        <v>110</v>
      </c>
      <c r="I3673" s="2" t="s">
        <v>46</v>
      </c>
      <c r="J3673" s="3">
        <v>45563</v>
      </c>
      <c r="K3673" s="3">
        <v>45582</v>
      </c>
      <c r="L3673" s="2" t="s">
        <v>39</v>
      </c>
      <c r="M3673" s="2" t="s">
        <v>167</v>
      </c>
      <c r="N3673" s="2" t="s">
        <v>491</v>
      </c>
      <c r="O3673" s="4">
        <v>2536000</v>
      </c>
      <c r="P3673" s="4">
        <v>451100</v>
      </c>
      <c r="Q3673" s="4">
        <v>2084900</v>
      </c>
      <c r="R3673" s="2">
        <v>24</v>
      </c>
      <c r="S3673" s="5">
        <v>11.45</v>
      </c>
      <c r="T3673" s="4">
        <v>106764.25</v>
      </c>
      <c r="U3673" s="2" t="s">
        <v>73</v>
      </c>
      <c r="V3673" s="2" t="s">
        <v>34</v>
      </c>
      <c r="W3673" s="4">
        <v>1067642.5</v>
      </c>
      <c r="X3673" s="4">
        <v>1494699.6</v>
      </c>
      <c r="Y3673" s="4">
        <v>2562342.1</v>
      </c>
      <c r="Z3673" s="2">
        <v>372</v>
      </c>
      <c r="AA3673" s="2" t="s">
        <v>60</v>
      </c>
      <c r="AB3673" s="2" t="s">
        <v>15732</v>
      </c>
      <c r="AC3673" s="2" t="s">
        <v>87</v>
      </c>
      <c r="AD3673" s="2" t="s">
        <v>76</v>
      </c>
      <c r="AE3673" s="5">
        <v>82.21</v>
      </c>
      <c r="AF3673" s="2">
        <v>12</v>
      </c>
      <c r="AG3673" s="2" t="s">
        <v>130</v>
      </c>
      <c r="AH3673" s="2">
        <v>19</v>
      </c>
      <c r="AI3673" s="6" t="str">
        <f t="shared" si="171"/>
        <v>25-34</v>
      </c>
      <c r="AJ3673" s="11">
        <f>YEAR(tbl_LoanData[[#This Row],[Application Date]])</f>
        <v>2024</v>
      </c>
      <c r="AK3673" s="11" t="str">
        <f>TEXT(tbl_LoanData[[#This Row],[Application Date]],"MMMM")</f>
        <v>September</v>
      </c>
      <c r="AL3673" s="12">
        <f>DATE(YEAR(tbl_LoanData[[#This Row],[Application Date]]),MONTH(tbl_LoanData[[#This Row],[Application Date]]),1)</f>
        <v>45536</v>
      </c>
      <c r="AM3673" s="14">
        <f ca="1">IF(AND(tbl_LoanData[[#This Row],[Application Date]]&gt;=EOMONTH(TODAY(),-1)+1,tbl_LoanData[[#This Row],[Application Date]]&lt;=TODAY()),tbl_LoanData[[#This Row],[Loan Amount]],0)</f>
        <v>0</v>
      </c>
      <c r="AN3673" s="14">
        <f>tbl_LoanData[[#This Row],[Amount Paid]]-(Q3673-X3673)</f>
        <v>477442.10000000009</v>
      </c>
      <c r="AO3673" s="14">
        <f>IF(tbl_LoanData[[#This Row],[Application Status]]="Approved",1,0)</f>
        <v>1</v>
      </c>
      <c r="AP3673" s="22" t="str">
        <f t="shared" ca="1" si="172"/>
        <v/>
      </c>
      <c r="AQ3673" s="22" t="str">
        <f t="shared" ca="1" si="173"/>
        <v/>
      </c>
    </row>
    <row r="3674" spans="1:43" ht="14.4" customHeight="1" x14ac:dyDescent="0.3">
      <c r="A3674" s="2" t="s">
        <v>13349</v>
      </c>
      <c r="B3674" s="2" t="s">
        <v>13350</v>
      </c>
      <c r="C3674" s="2" t="s">
        <v>253</v>
      </c>
      <c r="D3674" s="2" t="s">
        <v>176</v>
      </c>
      <c r="E3674" s="2" t="s">
        <v>204</v>
      </c>
      <c r="F3674" s="2">
        <v>64</v>
      </c>
      <c r="G3674" s="2" t="s">
        <v>69</v>
      </c>
      <c r="H3674" s="2" t="s">
        <v>151</v>
      </c>
      <c r="I3674" s="2" t="s">
        <v>46</v>
      </c>
      <c r="J3674" s="3">
        <v>45540</v>
      </c>
      <c r="K3674" s="3"/>
      <c r="L3674" s="2" t="s">
        <v>40</v>
      </c>
      <c r="M3674" s="2" t="s">
        <v>71</v>
      </c>
      <c r="N3674" s="2" t="s">
        <v>137</v>
      </c>
      <c r="O3674" s="4">
        <v>1588000</v>
      </c>
      <c r="P3674" s="4">
        <v>326900</v>
      </c>
      <c r="Q3674" s="4">
        <v>1261100</v>
      </c>
      <c r="R3674" s="2">
        <v>48</v>
      </c>
      <c r="S3674" s="5">
        <v>14.78</v>
      </c>
      <c r="T3674" s="4">
        <v>41805.46</v>
      </c>
      <c r="U3674" s="2" t="s">
        <v>96</v>
      </c>
      <c r="V3674" s="2" t="s">
        <v>97</v>
      </c>
      <c r="W3674" s="4">
        <v>0</v>
      </c>
      <c r="X3674" s="4">
        <v>0</v>
      </c>
      <c r="Y3674" s="4">
        <v>2006662.32</v>
      </c>
      <c r="Z3674" s="2">
        <v>0</v>
      </c>
      <c r="AA3674" s="2" t="s">
        <v>97</v>
      </c>
      <c r="AB3674" s="2" t="s">
        <v>15727</v>
      </c>
      <c r="AC3674" s="2" t="s">
        <v>332</v>
      </c>
      <c r="AD3674" s="2" t="s">
        <v>76</v>
      </c>
      <c r="AE3674" s="5">
        <v>79.41</v>
      </c>
      <c r="AF3674" s="2">
        <v>0</v>
      </c>
      <c r="AG3674" s="2" t="s">
        <v>97</v>
      </c>
      <c r="AH3674" s="2"/>
      <c r="AI3674" s="6" t="str">
        <f t="shared" si="171"/>
        <v>55-64</v>
      </c>
      <c r="AJ3674" s="11">
        <f>YEAR(tbl_LoanData[[#This Row],[Application Date]])</f>
        <v>2024</v>
      </c>
      <c r="AK3674" s="11" t="str">
        <f>TEXT(tbl_LoanData[[#This Row],[Application Date]],"MMMM")</f>
        <v>September</v>
      </c>
      <c r="AL3674" s="12">
        <f>DATE(YEAR(tbl_LoanData[[#This Row],[Application Date]]),MONTH(tbl_LoanData[[#This Row],[Application Date]]),1)</f>
        <v>45536</v>
      </c>
      <c r="AM3674" s="14">
        <f ca="1">IF(AND(tbl_LoanData[[#This Row],[Application Date]]&gt;=EOMONTH(TODAY(),-1)+1,tbl_LoanData[[#This Row],[Application Date]]&lt;=TODAY()),tbl_LoanData[[#This Row],[Loan Amount]],0)</f>
        <v>0</v>
      </c>
      <c r="AN3674" s="14">
        <f>tbl_LoanData[[#This Row],[Amount Paid]]-(Q3674-X3674)</f>
        <v>-1261100</v>
      </c>
      <c r="AO3674" s="14">
        <f>IF(tbl_LoanData[[#This Row],[Application Status]]="Approved",1,0)</f>
        <v>0</v>
      </c>
      <c r="AP3674" s="22" t="str">
        <f t="shared" ca="1" si="172"/>
        <v/>
      </c>
      <c r="AQ3674" s="22" t="str">
        <f t="shared" ca="1" si="173"/>
        <v/>
      </c>
    </row>
    <row r="3675" spans="1:43" x14ac:dyDescent="0.3">
      <c r="A3675" s="2" t="s">
        <v>13439</v>
      </c>
      <c r="B3675" s="2" t="s">
        <v>13440</v>
      </c>
      <c r="C3675" s="2" t="s">
        <v>243</v>
      </c>
      <c r="D3675" s="2" t="s">
        <v>118</v>
      </c>
      <c r="E3675" s="2" t="s">
        <v>284</v>
      </c>
      <c r="F3675" s="2">
        <v>34</v>
      </c>
      <c r="G3675" s="2" t="s">
        <v>83</v>
      </c>
      <c r="H3675" s="2" t="s">
        <v>143</v>
      </c>
      <c r="I3675" s="2" t="s">
        <v>46</v>
      </c>
      <c r="J3675" s="3">
        <v>45547</v>
      </c>
      <c r="K3675" s="3">
        <v>45566</v>
      </c>
      <c r="L3675" s="2" t="s">
        <v>39</v>
      </c>
      <c r="M3675" s="2" t="s">
        <v>167</v>
      </c>
      <c r="N3675" s="2" t="s">
        <v>491</v>
      </c>
      <c r="O3675" s="4">
        <v>2193000</v>
      </c>
      <c r="P3675" s="4">
        <v>452100</v>
      </c>
      <c r="Q3675" s="4">
        <v>1740900</v>
      </c>
      <c r="R3675" s="2">
        <v>36</v>
      </c>
      <c r="S3675" s="5">
        <v>8.34</v>
      </c>
      <c r="T3675" s="4">
        <v>60457.59</v>
      </c>
      <c r="U3675" s="2" t="s">
        <v>73</v>
      </c>
      <c r="V3675" s="2" t="s">
        <v>74</v>
      </c>
      <c r="W3675" s="4">
        <v>1269609.3899999999</v>
      </c>
      <c r="X3675" s="4">
        <v>906863.79</v>
      </c>
      <c r="Y3675" s="4">
        <v>2176473.1800000002</v>
      </c>
      <c r="Z3675" s="2">
        <v>30</v>
      </c>
      <c r="AA3675" s="2" t="s">
        <v>57</v>
      </c>
      <c r="AB3675" s="2" t="s">
        <v>15736</v>
      </c>
      <c r="AC3675" s="2" t="s">
        <v>87</v>
      </c>
      <c r="AD3675" s="2" t="s">
        <v>76</v>
      </c>
      <c r="AE3675" s="5">
        <v>79.38</v>
      </c>
      <c r="AF3675" s="2">
        <v>1</v>
      </c>
      <c r="AG3675" s="2" t="s">
        <v>77</v>
      </c>
      <c r="AH3675" s="2">
        <v>19</v>
      </c>
      <c r="AI3675" s="6" t="str">
        <f t="shared" si="171"/>
        <v>25-34</v>
      </c>
      <c r="AJ3675" s="11">
        <f>YEAR(tbl_LoanData[[#This Row],[Application Date]])</f>
        <v>2024</v>
      </c>
      <c r="AK3675" s="11" t="str">
        <f>TEXT(tbl_LoanData[[#This Row],[Application Date]],"MMMM")</f>
        <v>September</v>
      </c>
      <c r="AL3675" s="12">
        <f>DATE(YEAR(tbl_LoanData[[#This Row],[Application Date]]),MONTH(tbl_LoanData[[#This Row],[Application Date]]),1)</f>
        <v>45536</v>
      </c>
      <c r="AM3675" s="14">
        <f ca="1">IF(AND(tbl_LoanData[[#This Row],[Application Date]]&gt;=EOMONTH(TODAY(),-1)+1,tbl_LoanData[[#This Row],[Application Date]]&lt;=TODAY()),tbl_LoanData[[#This Row],[Loan Amount]],0)</f>
        <v>0</v>
      </c>
      <c r="AN3675" s="14">
        <f>tbl_LoanData[[#This Row],[Amount Paid]]-(Q3675-X3675)</f>
        <v>435573.17999999993</v>
      </c>
      <c r="AO3675" s="14">
        <f>IF(tbl_LoanData[[#This Row],[Application Status]]="Approved",1,0)</f>
        <v>1</v>
      </c>
      <c r="AP3675" s="22" t="str">
        <f t="shared" ca="1" si="172"/>
        <v/>
      </c>
      <c r="AQ3675" s="22" t="str">
        <f t="shared" ca="1" si="173"/>
        <v/>
      </c>
    </row>
    <row r="3676" spans="1:43" ht="14.4" customHeight="1" x14ac:dyDescent="0.3">
      <c r="A3676" s="2" t="s">
        <v>13607</v>
      </c>
      <c r="B3676" s="2" t="s">
        <v>13608</v>
      </c>
      <c r="C3676" s="2" t="s">
        <v>304</v>
      </c>
      <c r="D3676" s="2" t="s">
        <v>311</v>
      </c>
      <c r="E3676" s="2" t="s">
        <v>402</v>
      </c>
      <c r="F3676" s="2">
        <v>30</v>
      </c>
      <c r="G3676" s="2" t="s">
        <v>83</v>
      </c>
      <c r="H3676" s="2" t="s">
        <v>543</v>
      </c>
      <c r="I3676" s="2" t="s">
        <v>45</v>
      </c>
      <c r="J3676" s="3">
        <v>45549</v>
      </c>
      <c r="K3676" s="3"/>
      <c r="L3676" s="2" t="s">
        <v>41</v>
      </c>
      <c r="M3676" s="2" t="s">
        <v>144</v>
      </c>
      <c r="N3676" s="2" t="s">
        <v>857</v>
      </c>
      <c r="O3676" s="4">
        <v>2820000</v>
      </c>
      <c r="P3676" s="4">
        <v>974700</v>
      </c>
      <c r="Q3676" s="4">
        <v>1845300</v>
      </c>
      <c r="R3676" s="2">
        <v>12</v>
      </c>
      <c r="S3676" s="5">
        <v>13.73</v>
      </c>
      <c r="T3676" s="4">
        <v>174888.31</v>
      </c>
      <c r="U3676" s="2" t="s">
        <v>113</v>
      </c>
      <c r="V3676" s="2" t="s">
        <v>97</v>
      </c>
      <c r="W3676" s="4">
        <v>0</v>
      </c>
      <c r="X3676" s="4">
        <v>0</v>
      </c>
      <c r="Y3676" s="4">
        <v>2098659.69</v>
      </c>
      <c r="Z3676" s="2">
        <v>0</v>
      </c>
      <c r="AA3676" s="2" t="s">
        <v>97</v>
      </c>
      <c r="AB3676" s="2" t="s">
        <v>15730</v>
      </c>
      <c r="AC3676" s="2" t="s">
        <v>75</v>
      </c>
      <c r="AD3676" s="2" t="s">
        <v>76</v>
      </c>
      <c r="AE3676" s="5">
        <v>65.44</v>
      </c>
      <c r="AF3676" s="2">
        <v>0</v>
      </c>
      <c r="AG3676" s="2" t="s">
        <v>97</v>
      </c>
      <c r="AH3676" s="2"/>
      <c r="AI3676" s="6" t="str">
        <f t="shared" si="171"/>
        <v>25-34</v>
      </c>
      <c r="AJ3676" s="11">
        <f>YEAR(tbl_LoanData[[#This Row],[Application Date]])</f>
        <v>2024</v>
      </c>
      <c r="AK3676" s="11" t="str">
        <f>TEXT(tbl_LoanData[[#This Row],[Application Date]],"MMMM")</f>
        <v>September</v>
      </c>
      <c r="AL3676" s="12">
        <f>DATE(YEAR(tbl_LoanData[[#This Row],[Application Date]]),MONTH(tbl_LoanData[[#This Row],[Application Date]]),1)</f>
        <v>45536</v>
      </c>
      <c r="AM3676" s="14">
        <f ca="1">IF(AND(tbl_LoanData[[#This Row],[Application Date]]&gt;=EOMONTH(TODAY(),-1)+1,tbl_LoanData[[#This Row],[Application Date]]&lt;=TODAY()),tbl_LoanData[[#This Row],[Loan Amount]],0)</f>
        <v>0</v>
      </c>
      <c r="AN3676" s="14">
        <f>tbl_LoanData[[#This Row],[Amount Paid]]-(Q3676-X3676)</f>
        <v>-1845300</v>
      </c>
      <c r="AO3676" s="14">
        <f>IF(tbl_LoanData[[#This Row],[Application Status]]="Approved",1,0)</f>
        <v>0</v>
      </c>
      <c r="AP3676" s="22" t="str">
        <f t="shared" ca="1" si="172"/>
        <v/>
      </c>
      <c r="AQ3676" s="22" t="str">
        <f t="shared" ca="1" si="173"/>
        <v/>
      </c>
    </row>
    <row r="3677" spans="1:43" x14ac:dyDescent="0.3">
      <c r="A3677" s="2" t="s">
        <v>13685</v>
      </c>
      <c r="B3677" s="2" t="s">
        <v>13686</v>
      </c>
      <c r="C3677" s="2" t="s">
        <v>429</v>
      </c>
      <c r="D3677" s="2" t="s">
        <v>254</v>
      </c>
      <c r="E3677" s="2" t="s">
        <v>232</v>
      </c>
      <c r="F3677" s="2">
        <v>30</v>
      </c>
      <c r="G3677" s="2" t="s">
        <v>83</v>
      </c>
      <c r="H3677" s="2" t="s">
        <v>466</v>
      </c>
      <c r="I3677" s="2" t="s">
        <v>43</v>
      </c>
      <c r="J3677" s="3">
        <v>45551</v>
      </c>
      <c r="K3677" s="3">
        <v>45555</v>
      </c>
      <c r="L3677" s="2" t="s">
        <v>39</v>
      </c>
      <c r="M3677" s="2" t="s">
        <v>167</v>
      </c>
      <c r="N3677" s="2" t="s">
        <v>168</v>
      </c>
      <c r="O3677" s="4">
        <v>1521000</v>
      </c>
      <c r="P3677" s="4">
        <v>242000</v>
      </c>
      <c r="Q3677" s="4">
        <v>1279000</v>
      </c>
      <c r="R3677" s="2">
        <v>36</v>
      </c>
      <c r="S3677" s="5">
        <v>11.38</v>
      </c>
      <c r="T3677" s="4">
        <v>47656.959999999999</v>
      </c>
      <c r="U3677" s="2" t="s">
        <v>73</v>
      </c>
      <c r="V3677" s="2" t="s">
        <v>74</v>
      </c>
      <c r="W3677" s="4">
        <v>1096110.0800000001</v>
      </c>
      <c r="X3677" s="4">
        <v>619540.52</v>
      </c>
      <c r="Y3677" s="4">
        <v>1715650.6</v>
      </c>
      <c r="Z3677" s="2">
        <v>0</v>
      </c>
      <c r="AA3677" s="2" t="s">
        <v>56</v>
      </c>
      <c r="AB3677" s="2" t="s">
        <v>15731</v>
      </c>
      <c r="AC3677" s="2" t="s">
        <v>146</v>
      </c>
      <c r="AD3677" s="2" t="s">
        <v>76</v>
      </c>
      <c r="AE3677" s="5">
        <v>84.09</v>
      </c>
      <c r="AF3677" s="2">
        <v>0</v>
      </c>
      <c r="AG3677" s="2" t="s">
        <v>77</v>
      </c>
      <c r="AH3677" s="2">
        <v>4</v>
      </c>
      <c r="AI3677" s="6" t="str">
        <f t="shared" si="171"/>
        <v>25-34</v>
      </c>
      <c r="AJ3677" s="11">
        <f>YEAR(tbl_LoanData[[#This Row],[Application Date]])</f>
        <v>2024</v>
      </c>
      <c r="AK3677" s="11" t="str">
        <f>TEXT(tbl_LoanData[[#This Row],[Application Date]],"MMMM")</f>
        <v>September</v>
      </c>
      <c r="AL3677" s="12">
        <f>DATE(YEAR(tbl_LoanData[[#This Row],[Application Date]]),MONTH(tbl_LoanData[[#This Row],[Application Date]]),1)</f>
        <v>45536</v>
      </c>
      <c r="AM3677" s="14">
        <f ca="1">IF(AND(tbl_LoanData[[#This Row],[Application Date]]&gt;=EOMONTH(TODAY(),-1)+1,tbl_LoanData[[#This Row],[Application Date]]&lt;=TODAY()),tbl_LoanData[[#This Row],[Loan Amount]],0)</f>
        <v>0</v>
      </c>
      <c r="AN3677" s="14">
        <f>tbl_LoanData[[#This Row],[Amount Paid]]-(Q3677-X3677)</f>
        <v>436650.60000000009</v>
      </c>
      <c r="AO3677" s="14">
        <f>IF(tbl_LoanData[[#This Row],[Application Status]]="Approved",1,0)</f>
        <v>1</v>
      </c>
      <c r="AP3677" s="22" t="str">
        <f t="shared" ca="1" si="172"/>
        <v/>
      </c>
      <c r="AQ3677" s="22" t="str">
        <f t="shared" ca="1" si="173"/>
        <v/>
      </c>
    </row>
    <row r="3678" spans="1:43" ht="14.4" customHeight="1" x14ac:dyDescent="0.3">
      <c r="A3678" s="2" t="s">
        <v>13701</v>
      </c>
      <c r="B3678" s="2" t="s">
        <v>13702</v>
      </c>
      <c r="C3678" s="2" t="s">
        <v>249</v>
      </c>
      <c r="D3678" s="2" t="s">
        <v>117</v>
      </c>
      <c r="E3678" s="2" t="s">
        <v>323</v>
      </c>
      <c r="F3678" s="2">
        <v>50</v>
      </c>
      <c r="G3678" s="2" t="s">
        <v>69</v>
      </c>
      <c r="H3678" s="2" t="s">
        <v>237</v>
      </c>
      <c r="I3678" s="2" t="s">
        <v>48</v>
      </c>
      <c r="J3678" s="3">
        <v>45542</v>
      </c>
      <c r="K3678" s="3">
        <v>45547</v>
      </c>
      <c r="L3678" s="2" t="s">
        <v>40</v>
      </c>
      <c r="M3678" s="2" t="s">
        <v>71</v>
      </c>
      <c r="N3678" s="2" t="s">
        <v>137</v>
      </c>
      <c r="O3678" s="4">
        <v>914000</v>
      </c>
      <c r="P3678" s="4">
        <v>124600</v>
      </c>
      <c r="Q3678" s="4">
        <v>789400</v>
      </c>
      <c r="R3678" s="2">
        <v>24</v>
      </c>
      <c r="S3678" s="5">
        <v>9.27</v>
      </c>
      <c r="T3678" s="4">
        <v>38989.78</v>
      </c>
      <c r="U3678" s="2" t="s">
        <v>73</v>
      </c>
      <c r="V3678" s="2" t="s">
        <v>74</v>
      </c>
      <c r="W3678" s="4">
        <v>896764.94</v>
      </c>
      <c r="X3678" s="4">
        <v>38989.82</v>
      </c>
      <c r="Y3678" s="4">
        <v>935754.76</v>
      </c>
      <c r="Z3678" s="2">
        <v>0</v>
      </c>
      <c r="AA3678" s="2" t="s">
        <v>56</v>
      </c>
      <c r="AB3678" s="2" t="s">
        <v>15732</v>
      </c>
      <c r="AC3678" s="2" t="s">
        <v>360</v>
      </c>
      <c r="AD3678" s="2" t="s">
        <v>76</v>
      </c>
      <c r="AE3678" s="5">
        <v>86.37</v>
      </c>
      <c r="AF3678" s="2">
        <v>0</v>
      </c>
      <c r="AG3678" s="2" t="s">
        <v>77</v>
      </c>
      <c r="AH3678" s="2">
        <v>5</v>
      </c>
      <c r="AI3678" s="6" t="str">
        <f t="shared" si="171"/>
        <v>45-54</v>
      </c>
      <c r="AJ3678" s="11">
        <f>YEAR(tbl_LoanData[[#This Row],[Application Date]])</f>
        <v>2024</v>
      </c>
      <c r="AK3678" s="11" t="str">
        <f>TEXT(tbl_LoanData[[#This Row],[Application Date]],"MMMM")</f>
        <v>September</v>
      </c>
      <c r="AL3678" s="12">
        <f>DATE(YEAR(tbl_LoanData[[#This Row],[Application Date]]),MONTH(tbl_LoanData[[#This Row],[Application Date]]),1)</f>
        <v>45536</v>
      </c>
      <c r="AM3678" s="14">
        <f ca="1">IF(AND(tbl_LoanData[[#This Row],[Application Date]]&gt;=EOMONTH(TODAY(),-1)+1,tbl_LoanData[[#This Row],[Application Date]]&lt;=TODAY()),tbl_LoanData[[#This Row],[Loan Amount]],0)</f>
        <v>0</v>
      </c>
      <c r="AN3678" s="14">
        <f>tbl_LoanData[[#This Row],[Amount Paid]]-(Q3678-X3678)</f>
        <v>146354.75999999989</v>
      </c>
      <c r="AO3678" s="14">
        <f>IF(tbl_LoanData[[#This Row],[Application Status]]="Approved",1,0)</f>
        <v>1</v>
      </c>
      <c r="AP3678" s="22" t="str">
        <f t="shared" ca="1" si="172"/>
        <v/>
      </c>
      <c r="AQ3678" s="22" t="str">
        <f t="shared" ca="1" si="173"/>
        <v/>
      </c>
    </row>
    <row r="3679" spans="1:43" ht="14.4" customHeight="1" x14ac:dyDescent="0.3">
      <c r="A3679" s="2" t="s">
        <v>13795</v>
      </c>
      <c r="B3679" s="2" t="s">
        <v>13796</v>
      </c>
      <c r="C3679" s="2" t="s">
        <v>198</v>
      </c>
      <c r="D3679" s="2" t="s">
        <v>182</v>
      </c>
      <c r="E3679" s="2" t="s">
        <v>385</v>
      </c>
      <c r="F3679" s="2">
        <v>41</v>
      </c>
      <c r="G3679" s="2" t="s">
        <v>69</v>
      </c>
      <c r="H3679" s="2" t="s">
        <v>543</v>
      </c>
      <c r="I3679" s="2" t="s">
        <v>45</v>
      </c>
      <c r="J3679" s="3">
        <v>45552</v>
      </c>
      <c r="K3679" s="3">
        <v>45566</v>
      </c>
      <c r="L3679" s="2" t="s">
        <v>38</v>
      </c>
      <c r="M3679" s="2" t="s">
        <v>127</v>
      </c>
      <c r="N3679" s="2" t="s">
        <v>128</v>
      </c>
      <c r="O3679" s="4">
        <v>1262000</v>
      </c>
      <c r="P3679" s="4">
        <v>303200</v>
      </c>
      <c r="Q3679" s="4">
        <v>958800</v>
      </c>
      <c r="R3679" s="2">
        <v>36</v>
      </c>
      <c r="S3679" s="5">
        <v>8.58</v>
      </c>
      <c r="T3679" s="4">
        <v>33488.75</v>
      </c>
      <c r="U3679" s="2" t="s">
        <v>73</v>
      </c>
      <c r="V3679" s="2" t="s">
        <v>74</v>
      </c>
      <c r="W3679" s="4">
        <v>736752.5</v>
      </c>
      <c r="X3679" s="4">
        <v>468842.62</v>
      </c>
      <c r="Y3679" s="4">
        <v>1205595.1200000001</v>
      </c>
      <c r="Z3679" s="2">
        <v>0</v>
      </c>
      <c r="AA3679" s="2" t="s">
        <v>56</v>
      </c>
      <c r="AB3679" s="2" t="s">
        <v>15732</v>
      </c>
      <c r="AC3679" s="2" t="s">
        <v>129</v>
      </c>
      <c r="AD3679" s="2" t="s">
        <v>76</v>
      </c>
      <c r="AE3679" s="5">
        <v>75.97</v>
      </c>
      <c r="AF3679" s="2">
        <v>0</v>
      </c>
      <c r="AG3679" s="2" t="s">
        <v>77</v>
      </c>
      <c r="AH3679" s="2">
        <v>14</v>
      </c>
      <c r="AI3679" s="6" t="str">
        <f t="shared" si="171"/>
        <v>35-44</v>
      </c>
      <c r="AJ3679" s="11">
        <f>YEAR(tbl_LoanData[[#This Row],[Application Date]])</f>
        <v>2024</v>
      </c>
      <c r="AK3679" s="11" t="str">
        <f>TEXT(tbl_LoanData[[#This Row],[Application Date]],"MMMM")</f>
        <v>September</v>
      </c>
      <c r="AL3679" s="12">
        <f>DATE(YEAR(tbl_LoanData[[#This Row],[Application Date]]),MONTH(tbl_LoanData[[#This Row],[Application Date]]),1)</f>
        <v>45536</v>
      </c>
      <c r="AM3679" s="14">
        <f ca="1">IF(AND(tbl_LoanData[[#This Row],[Application Date]]&gt;=EOMONTH(TODAY(),-1)+1,tbl_LoanData[[#This Row],[Application Date]]&lt;=TODAY()),tbl_LoanData[[#This Row],[Loan Amount]],0)</f>
        <v>0</v>
      </c>
      <c r="AN3679" s="14">
        <f>tbl_LoanData[[#This Row],[Amount Paid]]-(Q3679-X3679)</f>
        <v>246795.12</v>
      </c>
      <c r="AO3679" s="14">
        <f>IF(tbl_LoanData[[#This Row],[Application Status]]="Approved",1,0)</f>
        <v>1</v>
      </c>
      <c r="AP3679" s="22" t="str">
        <f t="shared" ca="1" si="172"/>
        <v/>
      </c>
      <c r="AQ3679" s="22" t="str">
        <f t="shared" ca="1" si="173"/>
        <v/>
      </c>
    </row>
    <row r="3680" spans="1:43" x14ac:dyDescent="0.3">
      <c r="A3680" s="2" t="s">
        <v>13813</v>
      </c>
      <c r="B3680" s="2" t="s">
        <v>13814</v>
      </c>
      <c r="C3680" s="2" t="s">
        <v>292</v>
      </c>
      <c r="D3680" s="2" t="s">
        <v>118</v>
      </c>
      <c r="E3680" s="2" t="s">
        <v>101</v>
      </c>
      <c r="F3680" s="2">
        <v>51</v>
      </c>
      <c r="G3680" s="2" t="s">
        <v>83</v>
      </c>
      <c r="H3680" s="2" t="s">
        <v>110</v>
      </c>
      <c r="I3680" s="2" t="s">
        <v>46</v>
      </c>
      <c r="J3680" s="3">
        <v>45562</v>
      </c>
      <c r="K3680" s="3">
        <v>45574</v>
      </c>
      <c r="L3680" s="2" t="s">
        <v>38</v>
      </c>
      <c r="M3680" s="2" t="s">
        <v>71</v>
      </c>
      <c r="N3680" s="2" t="s">
        <v>589</v>
      </c>
      <c r="O3680" s="4">
        <v>1079000</v>
      </c>
      <c r="P3680" s="4">
        <v>269500</v>
      </c>
      <c r="Q3680" s="4">
        <v>809500</v>
      </c>
      <c r="R3680" s="2">
        <v>36</v>
      </c>
      <c r="S3680" s="5">
        <v>9.1999999999999993</v>
      </c>
      <c r="T3680" s="4">
        <v>28692.28</v>
      </c>
      <c r="U3680" s="2" t="s">
        <v>73</v>
      </c>
      <c r="V3680" s="2" t="s">
        <v>74</v>
      </c>
      <c r="W3680" s="4">
        <v>545153.31999999995</v>
      </c>
      <c r="X3680" s="4">
        <v>487768.68</v>
      </c>
      <c r="Y3680" s="4">
        <v>1032922</v>
      </c>
      <c r="Z3680" s="2">
        <v>96</v>
      </c>
      <c r="AA3680" s="2" t="s">
        <v>60</v>
      </c>
      <c r="AB3680" s="2" t="s">
        <v>15729</v>
      </c>
      <c r="AC3680" s="2" t="s">
        <v>360</v>
      </c>
      <c r="AD3680" s="2" t="s">
        <v>76</v>
      </c>
      <c r="AE3680" s="5">
        <v>75.02</v>
      </c>
      <c r="AF3680" s="2">
        <v>3</v>
      </c>
      <c r="AG3680" s="2" t="s">
        <v>130</v>
      </c>
      <c r="AH3680" s="2">
        <v>12</v>
      </c>
      <c r="AI3680" s="6" t="str">
        <f t="shared" si="171"/>
        <v>45-54</v>
      </c>
      <c r="AJ3680" s="11">
        <f>YEAR(tbl_LoanData[[#This Row],[Application Date]])</f>
        <v>2024</v>
      </c>
      <c r="AK3680" s="11" t="str">
        <f>TEXT(tbl_LoanData[[#This Row],[Application Date]],"MMMM")</f>
        <v>September</v>
      </c>
      <c r="AL3680" s="12">
        <f>DATE(YEAR(tbl_LoanData[[#This Row],[Application Date]]),MONTH(tbl_LoanData[[#This Row],[Application Date]]),1)</f>
        <v>45536</v>
      </c>
      <c r="AM3680" s="14">
        <f ca="1">IF(AND(tbl_LoanData[[#This Row],[Application Date]]&gt;=EOMONTH(TODAY(),-1)+1,tbl_LoanData[[#This Row],[Application Date]]&lt;=TODAY()),tbl_LoanData[[#This Row],[Loan Amount]],0)</f>
        <v>0</v>
      </c>
      <c r="AN3680" s="14">
        <f>tbl_LoanData[[#This Row],[Amount Paid]]-(Q3680-X3680)</f>
        <v>223421.99999999994</v>
      </c>
      <c r="AO3680" s="14">
        <f>IF(tbl_LoanData[[#This Row],[Application Status]]="Approved",1,0)</f>
        <v>1</v>
      </c>
      <c r="AP3680" s="22" t="str">
        <f t="shared" ca="1" si="172"/>
        <v/>
      </c>
      <c r="AQ3680" s="22" t="str">
        <f t="shared" ca="1" si="173"/>
        <v/>
      </c>
    </row>
    <row r="3681" spans="1:43" ht="14.4" customHeight="1" x14ac:dyDescent="0.3">
      <c r="A3681" s="2" t="s">
        <v>13905</v>
      </c>
      <c r="B3681" s="2" t="s">
        <v>13906</v>
      </c>
      <c r="C3681" s="2" t="s">
        <v>379</v>
      </c>
      <c r="D3681" s="2" t="s">
        <v>117</v>
      </c>
      <c r="E3681" s="2" t="s">
        <v>210</v>
      </c>
      <c r="F3681" s="2">
        <v>33</v>
      </c>
      <c r="G3681" s="2" t="s">
        <v>69</v>
      </c>
      <c r="H3681" s="2" t="s">
        <v>177</v>
      </c>
      <c r="I3681" s="2" t="s">
        <v>43</v>
      </c>
      <c r="J3681" s="3">
        <v>45537</v>
      </c>
      <c r="K3681" s="3">
        <v>45547</v>
      </c>
      <c r="L3681" s="2" t="s">
        <v>39</v>
      </c>
      <c r="M3681" s="2" t="s">
        <v>167</v>
      </c>
      <c r="N3681" s="2" t="s">
        <v>491</v>
      </c>
      <c r="O3681" s="4">
        <v>1493000</v>
      </c>
      <c r="P3681" s="4">
        <v>457100</v>
      </c>
      <c r="Q3681" s="4">
        <v>1035900</v>
      </c>
      <c r="R3681" s="2">
        <v>48</v>
      </c>
      <c r="S3681" s="5">
        <v>9.16</v>
      </c>
      <c r="T3681" s="4">
        <v>29488.62</v>
      </c>
      <c r="U3681" s="2" t="s">
        <v>73</v>
      </c>
      <c r="V3681" s="2" t="s">
        <v>74</v>
      </c>
      <c r="W3681" s="4">
        <v>589772.4</v>
      </c>
      <c r="X3681" s="4">
        <v>825681.36</v>
      </c>
      <c r="Y3681" s="4">
        <v>1415453.76</v>
      </c>
      <c r="Z3681" s="2">
        <v>93</v>
      </c>
      <c r="AA3681" s="2" t="s">
        <v>60</v>
      </c>
      <c r="AB3681" s="2" t="s">
        <v>15734</v>
      </c>
      <c r="AC3681" s="2" t="s">
        <v>146</v>
      </c>
      <c r="AD3681" s="2" t="s">
        <v>76</v>
      </c>
      <c r="AE3681" s="5">
        <v>69.38</v>
      </c>
      <c r="AF3681" s="2">
        <v>3</v>
      </c>
      <c r="AG3681" s="2" t="s">
        <v>130</v>
      </c>
      <c r="AH3681" s="2">
        <v>10</v>
      </c>
      <c r="AI3681" s="6" t="str">
        <f t="shared" si="171"/>
        <v>25-34</v>
      </c>
      <c r="AJ3681" s="11">
        <f>YEAR(tbl_LoanData[[#This Row],[Application Date]])</f>
        <v>2024</v>
      </c>
      <c r="AK3681" s="11" t="str">
        <f>TEXT(tbl_LoanData[[#This Row],[Application Date]],"MMMM")</f>
        <v>September</v>
      </c>
      <c r="AL3681" s="12">
        <f>DATE(YEAR(tbl_LoanData[[#This Row],[Application Date]]),MONTH(tbl_LoanData[[#This Row],[Application Date]]),1)</f>
        <v>45536</v>
      </c>
      <c r="AM3681" s="14">
        <f ca="1">IF(AND(tbl_LoanData[[#This Row],[Application Date]]&gt;=EOMONTH(TODAY(),-1)+1,tbl_LoanData[[#This Row],[Application Date]]&lt;=TODAY()),tbl_LoanData[[#This Row],[Loan Amount]],0)</f>
        <v>0</v>
      </c>
      <c r="AN3681" s="14">
        <f>tbl_LoanData[[#This Row],[Amount Paid]]-(Q3681-X3681)</f>
        <v>379553.76</v>
      </c>
      <c r="AO3681" s="14">
        <f>IF(tbl_LoanData[[#This Row],[Application Status]]="Approved",1,0)</f>
        <v>1</v>
      </c>
      <c r="AP3681" s="22" t="str">
        <f t="shared" ca="1" si="172"/>
        <v/>
      </c>
      <c r="AQ3681" s="22" t="str">
        <f t="shared" ca="1" si="173"/>
        <v/>
      </c>
    </row>
    <row r="3682" spans="1:43" ht="14.4" customHeight="1" x14ac:dyDescent="0.3">
      <c r="A3682" s="2" t="s">
        <v>13957</v>
      </c>
      <c r="B3682" s="2" t="s">
        <v>13958</v>
      </c>
      <c r="C3682" s="2" t="s">
        <v>216</v>
      </c>
      <c r="D3682" s="2" t="s">
        <v>311</v>
      </c>
      <c r="E3682" s="2" t="s">
        <v>293</v>
      </c>
      <c r="F3682" s="2">
        <v>64</v>
      </c>
      <c r="G3682" s="2" t="s">
        <v>83</v>
      </c>
      <c r="H3682" s="2" t="s">
        <v>191</v>
      </c>
      <c r="I3682" s="2" t="s">
        <v>51</v>
      </c>
      <c r="J3682" s="3">
        <v>45557</v>
      </c>
      <c r="K3682" s="3">
        <v>45572</v>
      </c>
      <c r="L3682" s="2" t="s">
        <v>37</v>
      </c>
      <c r="M3682" s="2" t="s">
        <v>199</v>
      </c>
      <c r="N3682" s="2" t="s">
        <v>200</v>
      </c>
      <c r="O3682" s="4">
        <v>202000</v>
      </c>
      <c r="P3682" s="4">
        <v>51900</v>
      </c>
      <c r="Q3682" s="4">
        <v>150100</v>
      </c>
      <c r="R3682" s="2">
        <v>48</v>
      </c>
      <c r="S3682" s="5">
        <v>5.32</v>
      </c>
      <c r="T3682" s="4">
        <v>3792.53</v>
      </c>
      <c r="U3682" s="2" t="s">
        <v>73</v>
      </c>
      <c r="V3682" s="2" t="s">
        <v>74</v>
      </c>
      <c r="W3682" s="4">
        <v>83435.66</v>
      </c>
      <c r="X3682" s="4">
        <v>98605.62</v>
      </c>
      <c r="Y3682" s="4">
        <v>182041.28</v>
      </c>
      <c r="Z3682" s="2">
        <v>0</v>
      </c>
      <c r="AA3682" s="2" t="s">
        <v>56</v>
      </c>
      <c r="AB3682" s="2" t="s">
        <v>15734</v>
      </c>
      <c r="AC3682" s="2" t="s">
        <v>213</v>
      </c>
      <c r="AD3682" s="2" t="s">
        <v>76</v>
      </c>
      <c r="AE3682" s="5">
        <v>74.31</v>
      </c>
      <c r="AF3682" s="2">
        <v>0</v>
      </c>
      <c r="AG3682" s="2" t="s">
        <v>77</v>
      </c>
      <c r="AH3682" s="2">
        <v>15</v>
      </c>
      <c r="AI3682" s="6" t="str">
        <f t="shared" si="171"/>
        <v>55-64</v>
      </c>
      <c r="AJ3682" s="11">
        <f>YEAR(tbl_LoanData[[#This Row],[Application Date]])</f>
        <v>2024</v>
      </c>
      <c r="AK3682" s="11" t="str">
        <f>TEXT(tbl_LoanData[[#This Row],[Application Date]],"MMMM")</f>
        <v>September</v>
      </c>
      <c r="AL3682" s="12">
        <f>DATE(YEAR(tbl_LoanData[[#This Row],[Application Date]]),MONTH(tbl_LoanData[[#This Row],[Application Date]]),1)</f>
        <v>45536</v>
      </c>
      <c r="AM3682" s="14">
        <f ca="1">IF(AND(tbl_LoanData[[#This Row],[Application Date]]&gt;=EOMONTH(TODAY(),-1)+1,tbl_LoanData[[#This Row],[Application Date]]&lt;=TODAY()),tbl_LoanData[[#This Row],[Loan Amount]],0)</f>
        <v>0</v>
      </c>
      <c r="AN3682" s="14">
        <f>tbl_LoanData[[#This Row],[Amount Paid]]-(Q3682-X3682)</f>
        <v>31941.279999999999</v>
      </c>
      <c r="AO3682" s="14">
        <f>IF(tbl_LoanData[[#This Row],[Application Status]]="Approved",1,0)</f>
        <v>1</v>
      </c>
      <c r="AP3682" s="22" t="str">
        <f t="shared" ca="1" si="172"/>
        <v/>
      </c>
      <c r="AQ3682" s="22" t="str">
        <f t="shared" ca="1" si="173"/>
        <v/>
      </c>
    </row>
    <row r="3683" spans="1:43" x14ac:dyDescent="0.3">
      <c r="A3683" s="2" t="s">
        <v>14155</v>
      </c>
      <c r="B3683" s="2" t="s">
        <v>14156</v>
      </c>
      <c r="C3683" s="2" t="s">
        <v>586</v>
      </c>
      <c r="D3683" s="2" t="s">
        <v>102</v>
      </c>
      <c r="E3683" s="2" t="s">
        <v>406</v>
      </c>
      <c r="F3683" s="2">
        <v>39</v>
      </c>
      <c r="G3683" s="2" t="s">
        <v>69</v>
      </c>
      <c r="H3683" s="2" t="s">
        <v>313</v>
      </c>
      <c r="I3683" s="2" t="s">
        <v>44</v>
      </c>
      <c r="J3683" s="3">
        <v>45547</v>
      </c>
      <c r="K3683" s="3">
        <v>45555</v>
      </c>
      <c r="L3683" s="2" t="s">
        <v>39</v>
      </c>
      <c r="M3683" s="2" t="s">
        <v>94</v>
      </c>
      <c r="N3683" s="2" t="s">
        <v>365</v>
      </c>
      <c r="O3683" s="4">
        <v>1866000</v>
      </c>
      <c r="P3683" s="4">
        <v>447300</v>
      </c>
      <c r="Q3683" s="4">
        <v>1418700</v>
      </c>
      <c r="R3683" s="2">
        <v>12</v>
      </c>
      <c r="S3683" s="5">
        <v>7.73</v>
      </c>
      <c r="T3683" s="4">
        <v>127363.79</v>
      </c>
      <c r="U3683" s="2" t="s">
        <v>73</v>
      </c>
      <c r="V3683" s="2" t="s">
        <v>34</v>
      </c>
      <c r="W3683" s="4">
        <v>1273637.8999999999</v>
      </c>
      <c r="X3683" s="4">
        <v>254727.61</v>
      </c>
      <c r="Y3683" s="4">
        <v>1528365.51</v>
      </c>
      <c r="Z3683" s="2">
        <v>58</v>
      </c>
      <c r="AA3683" s="2" t="s">
        <v>58</v>
      </c>
      <c r="AB3683" s="2" t="s">
        <v>15729</v>
      </c>
      <c r="AC3683" s="2" t="s">
        <v>138</v>
      </c>
      <c r="AD3683" s="2" t="s">
        <v>76</v>
      </c>
      <c r="AE3683" s="5">
        <v>76.03</v>
      </c>
      <c r="AF3683" s="2">
        <v>2</v>
      </c>
      <c r="AG3683" s="2" t="s">
        <v>15718</v>
      </c>
      <c r="AH3683" s="2">
        <v>8</v>
      </c>
      <c r="AI3683" s="6" t="str">
        <f t="shared" si="171"/>
        <v>35-44</v>
      </c>
      <c r="AJ3683" s="11">
        <f>YEAR(tbl_LoanData[[#This Row],[Application Date]])</f>
        <v>2024</v>
      </c>
      <c r="AK3683" s="11" t="str">
        <f>TEXT(tbl_LoanData[[#This Row],[Application Date]],"MMMM")</f>
        <v>September</v>
      </c>
      <c r="AL3683" s="12">
        <f>DATE(YEAR(tbl_LoanData[[#This Row],[Application Date]]),MONTH(tbl_LoanData[[#This Row],[Application Date]]),1)</f>
        <v>45536</v>
      </c>
      <c r="AM3683" s="14">
        <f ca="1">IF(AND(tbl_LoanData[[#This Row],[Application Date]]&gt;=EOMONTH(TODAY(),-1)+1,tbl_LoanData[[#This Row],[Application Date]]&lt;=TODAY()),tbl_LoanData[[#This Row],[Loan Amount]],0)</f>
        <v>0</v>
      </c>
      <c r="AN3683" s="14">
        <f>tbl_LoanData[[#This Row],[Amount Paid]]-(Q3683-X3683)</f>
        <v>109665.50999999978</v>
      </c>
      <c r="AO3683" s="14">
        <f>IF(tbl_LoanData[[#This Row],[Application Status]]="Approved",1,0)</f>
        <v>1</v>
      </c>
      <c r="AP3683" s="22" t="str">
        <f t="shared" ca="1" si="172"/>
        <v/>
      </c>
      <c r="AQ3683" s="22" t="str">
        <f t="shared" ca="1" si="173"/>
        <v/>
      </c>
    </row>
    <row r="3684" spans="1:43" ht="14.4" customHeight="1" x14ac:dyDescent="0.3">
      <c r="A3684" s="2" t="s">
        <v>14667</v>
      </c>
      <c r="B3684" s="2" t="s">
        <v>14668</v>
      </c>
      <c r="C3684" s="2" t="s">
        <v>1686</v>
      </c>
      <c r="D3684" s="2" t="s">
        <v>118</v>
      </c>
      <c r="E3684" s="2" t="s">
        <v>268</v>
      </c>
      <c r="F3684" s="2">
        <v>45</v>
      </c>
      <c r="G3684" s="2" t="s">
        <v>83</v>
      </c>
      <c r="H3684" s="2" t="s">
        <v>516</v>
      </c>
      <c r="I3684" s="2" t="s">
        <v>53</v>
      </c>
      <c r="J3684" s="3">
        <v>45540</v>
      </c>
      <c r="K3684" s="3">
        <v>45548</v>
      </c>
      <c r="L3684" s="2" t="s">
        <v>39</v>
      </c>
      <c r="M3684" s="2" t="s">
        <v>167</v>
      </c>
      <c r="N3684" s="2" t="s">
        <v>168</v>
      </c>
      <c r="O3684" s="4">
        <v>1155000</v>
      </c>
      <c r="P3684" s="4">
        <v>154000</v>
      </c>
      <c r="Q3684" s="4">
        <v>1001000</v>
      </c>
      <c r="R3684" s="2">
        <v>36</v>
      </c>
      <c r="S3684" s="5">
        <v>10.94</v>
      </c>
      <c r="T3684" s="4">
        <v>36931.339999999997</v>
      </c>
      <c r="U3684" s="2" t="s">
        <v>73</v>
      </c>
      <c r="V3684" s="2" t="s">
        <v>74</v>
      </c>
      <c r="W3684" s="4">
        <v>812489.48</v>
      </c>
      <c r="X3684" s="4">
        <v>517038.72</v>
      </c>
      <c r="Y3684" s="4">
        <v>1329528.2</v>
      </c>
      <c r="Z3684" s="2">
        <v>29</v>
      </c>
      <c r="AA3684" s="2" t="s">
        <v>57</v>
      </c>
      <c r="AB3684" s="2" t="s">
        <v>15733</v>
      </c>
      <c r="AC3684" s="2" t="s">
        <v>146</v>
      </c>
      <c r="AD3684" s="2" t="s">
        <v>76</v>
      </c>
      <c r="AE3684" s="5">
        <v>86.67</v>
      </c>
      <c r="AF3684" s="2">
        <v>1</v>
      </c>
      <c r="AG3684" s="2" t="s">
        <v>77</v>
      </c>
      <c r="AH3684" s="2">
        <v>8</v>
      </c>
      <c r="AI3684" s="6" t="str">
        <f t="shared" si="171"/>
        <v>45-54</v>
      </c>
      <c r="AJ3684" s="11">
        <f>YEAR(tbl_LoanData[[#This Row],[Application Date]])</f>
        <v>2024</v>
      </c>
      <c r="AK3684" s="11" t="str">
        <f>TEXT(tbl_LoanData[[#This Row],[Application Date]],"MMMM")</f>
        <v>September</v>
      </c>
      <c r="AL3684" s="12">
        <f>DATE(YEAR(tbl_LoanData[[#This Row],[Application Date]]),MONTH(tbl_LoanData[[#This Row],[Application Date]]),1)</f>
        <v>45536</v>
      </c>
      <c r="AM3684" s="14">
        <f ca="1">IF(AND(tbl_LoanData[[#This Row],[Application Date]]&gt;=EOMONTH(TODAY(),-1)+1,tbl_LoanData[[#This Row],[Application Date]]&lt;=TODAY()),tbl_LoanData[[#This Row],[Loan Amount]],0)</f>
        <v>0</v>
      </c>
      <c r="AN3684" s="14">
        <f>tbl_LoanData[[#This Row],[Amount Paid]]-(Q3684-X3684)</f>
        <v>328528.19999999995</v>
      </c>
      <c r="AO3684" s="14">
        <f>IF(tbl_LoanData[[#This Row],[Application Status]]="Approved",1,0)</f>
        <v>1</v>
      </c>
      <c r="AP3684" s="22" t="str">
        <f t="shared" ca="1" si="172"/>
        <v/>
      </c>
      <c r="AQ3684" s="22" t="str">
        <f t="shared" ca="1" si="173"/>
        <v/>
      </c>
    </row>
    <row r="3685" spans="1:43" ht="14.4" customHeight="1" x14ac:dyDescent="0.3">
      <c r="A3685" s="2" t="s">
        <v>14669</v>
      </c>
      <c r="B3685" s="2" t="s">
        <v>14670</v>
      </c>
      <c r="C3685" s="2" t="s">
        <v>292</v>
      </c>
      <c r="D3685" s="2" t="s">
        <v>67</v>
      </c>
      <c r="E3685" s="2" t="s">
        <v>268</v>
      </c>
      <c r="F3685" s="2">
        <v>36</v>
      </c>
      <c r="G3685" s="2" t="s">
        <v>83</v>
      </c>
      <c r="H3685" s="2" t="s">
        <v>398</v>
      </c>
      <c r="I3685" s="2" t="s">
        <v>46</v>
      </c>
      <c r="J3685" s="3">
        <v>45539</v>
      </c>
      <c r="K3685" s="3">
        <v>45555</v>
      </c>
      <c r="L3685" s="2" t="s">
        <v>37</v>
      </c>
      <c r="M3685" s="2" t="s">
        <v>260</v>
      </c>
      <c r="N3685" s="2" t="s">
        <v>261</v>
      </c>
      <c r="O3685" s="4">
        <v>204000</v>
      </c>
      <c r="P3685" s="4">
        <v>28600</v>
      </c>
      <c r="Q3685" s="4">
        <v>175400</v>
      </c>
      <c r="R3685" s="2">
        <v>24</v>
      </c>
      <c r="S3685" s="5">
        <v>14.36</v>
      </c>
      <c r="T3685" s="4">
        <v>9407.2900000000009</v>
      </c>
      <c r="U3685" s="2" t="s">
        <v>73</v>
      </c>
      <c r="V3685" s="2" t="s">
        <v>74</v>
      </c>
      <c r="W3685" s="4">
        <v>216367.67</v>
      </c>
      <c r="X3685" s="4">
        <v>9407.2099999999991</v>
      </c>
      <c r="Y3685" s="4">
        <v>225774.88</v>
      </c>
      <c r="Z3685" s="2">
        <v>0</v>
      </c>
      <c r="AA3685" s="2" t="s">
        <v>56</v>
      </c>
      <c r="AB3685" s="2" t="s">
        <v>15728</v>
      </c>
      <c r="AC3685" s="2" t="s">
        <v>106</v>
      </c>
      <c r="AD3685" s="2" t="s">
        <v>76</v>
      </c>
      <c r="AE3685" s="5">
        <v>85.98</v>
      </c>
      <c r="AF3685" s="2">
        <v>0</v>
      </c>
      <c r="AG3685" s="2" t="s">
        <v>77</v>
      </c>
      <c r="AH3685" s="2">
        <v>16</v>
      </c>
      <c r="AI3685" s="6" t="str">
        <f t="shared" si="171"/>
        <v>35-44</v>
      </c>
      <c r="AJ3685" s="11">
        <f>YEAR(tbl_LoanData[[#This Row],[Application Date]])</f>
        <v>2024</v>
      </c>
      <c r="AK3685" s="11" t="str">
        <f>TEXT(tbl_LoanData[[#This Row],[Application Date]],"MMMM")</f>
        <v>September</v>
      </c>
      <c r="AL3685" s="12">
        <f>DATE(YEAR(tbl_LoanData[[#This Row],[Application Date]]),MONTH(tbl_LoanData[[#This Row],[Application Date]]),1)</f>
        <v>45536</v>
      </c>
      <c r="AM3685" s="14">
        <f ca="1">IF(AND(tbl_LoanData[[#This Row],[Application Date]]&gt;=EOMONTH(TODAY(),-1)+1,tbl_LoanData[[#This Row],[Application Date]]&lt;=TODAY()),tbl_LoanData[[#This Row],[Loan Amount]],0)</f>
        <v>0</v>
      </c>
      <c r="AN3685" s="14">
        <f>tbl_LoanData[[#This Row],[Amount Paid]]-(Q3685-X3685)</f>
        <v>50374.880000000005</v>
      </c>
      <c r="AO3685" s="14">
        <f>IF(tbl_LoanData[[#This Row],[Application Status]]="Approved",1,0)</f>
        <v>1</v>
      </c>
      <c r="AP3685" s="22" t="str">
        <f t="shared" ca="1" si="172"/>
        <v/>
      </c>
      <c r="AQ3685" s="22" t="str">
        <f t="shared" ca="1" si="173"/>
        <v/>
      </c>
    </row>
    <row r="3686" spans="1:43" ht="14.4" customHeight="1" x14ac:dyDescent="0.3">
      <c r="A3686" s="2" t="s">
        <v>14679</v>
      </c>
      <c r="B3686" s="2" t="s">
        <v>14680</v>
      </c>
      <c r="C3686" s="2" t="s">
        <v>712</v>
      </c>
      <c r="D3686" s="2" t="s">
        <v>102</v>
      </c>
      <c r="E3686" s="2" t="s">
        <v>189</v>
      </c>
      <c r="F3686" s="2">
        <v>35</v>
      </c>
      <c r="G3686" s="2" t="s">
        <v>83</v>
      </c>
      <c r="H3686" s="2" t="s">
        <v>103</v>
      </c>
      <c r="I3686" s="2" t="s">
        <v>43</v>
      </c>
      <c r="J3686" s="3">
        <v>45551</v>
      </c>
      <c r="K3686" s="3"/>
      <c r="L3686" s="2" t="s">
        <v>37</v>
      </c>
      <c r="M3686" s="2" t="s">
        <v>199</v>
      </c>
      <c r="N3686" s="2" t="s">
        <v>319</v>
      </c>
      <c r="O3686" s="4">
        <v>153000</v>
      </c>
      <c r="P3686" s="4">
        <v>30600</v>
      </c>
      <c r="Q3686" s="4">
        <v>122400</v>
      </c>
      <c r="R3686" s="2">
        <v>24</v>
      </c>
      <c r="S3686" s="5">
        <v>11.37</v>
      </c>
      <c r="T3686" s="4">
        <v>6259.74</v>
      </c>
      <c r="U3686" s="2" t="s">
        <v>113</v>
      </c>
      <c r="V3686" s="2" t="s">
        <v>97</v>
      </c>
      <c r="W3686" s="4">
        <v>0</v>
      </c>
      <c r="X3686" s="4">
        <v>0</v>
      </c>
      <c r="Y3686" s="4">
        <v>150233.76</v>
      </c>
      <c r="Z3686" s="2">
        <v>0</v>
      </c>
      <c r="AA3686" s="2" t="s">
        <v>97</v>
      </c>
      <c r="AB3686" s="2" t="s">
        <v>15732</v>
      </c>
      <c r="AC3686" s="2" t="s">
        <v>75</v>
      </c>
      <c r="AD3686" s="2" t="s">
        <v>76</v>
      </c>
      <c r="AE3686" s="5">
        <v>80</v>
      </c>
      <c r="AF3686" s="2">
        <v>0</v>
      </c>
      <c r="AG3686" s="2" t="s">
        <v>97</v>
      </c>
      <c r="AH3686" s="2"/>
      <c r="AI3686" s="6" t="str">
        <f t="shared" si="171"/>
        <v>35-44</v>
      </c>
      <c r="AJ3686" s="11">
        <f>YEAR(tbl_LoanData[[#This Row],[Application Date]])</f>
        <v>2024</v>
      </c>
      <c r="AK3686" s="11" t="str">
        <f>TEXT(tbl_LoanData[[#This Row],[Application Date]],"MMMM")</f>
        <v>September</v>
      </c>
      <c r="AL3686" s="12">
        <f>DATE(YEAR(tbl_LoanData[[#This Row],[Application Date]]),MONTH(tbl_LoanData[[#This Row],[Application Date]]),1)</f>
        <v>45536</v>
      </c>
      <c r="AM3686" s="14">
        <f ca="1">IF(AND(tbl_LoanData[[#This Row],[Application Date]]&gt;=EOMONTH(TODAY(),-1)+1,tbl_LoanData[[#This Row],[Application Date]]&lt;=TODAY()),tbl_LoanData[[#This Row],[Loan Amount]],0)</f>
        <v>0</v>
      </c>
      <c r="AN3686" s="14">
        <f>tbl_LoanData[[#This Row],[Amount Paid]]-(Q3686-X3686)</f>
        <v>-122400</v>
      </c>
      <c r="AO3686" s="14">
        <f>IF(tbl_LoanData[[#This Row],[Application Status]]="Approved",1,0)</f>
        <v>0</v>
      </c>
      <c r="AP3686" s="22" t="str">
        <f t="shared" ca="1" si="172"/>
        <v/>
      </c>
      <c r="AQ3686" s="22" t="str">
        <f t="shared" ca="1" si="173"/>
        <v/>
      </c>
    </row>
    <row r="3687" spans="1:43" x14ac:dyDescent="0.3">
      <c r="A3687" s="2" t="s">
        <v>14703</v>
      </c>
      <c r="B3687" s="2" t="s">
        <v>14704</v>
      </c>
      <c r="C3687" s="2" t="s">
        <v>281</v>
      </c>
      <c r="D3687" s="2" t="s">
        <v>268</v>
      </c>
      <c r="E3687" s="2" t="s">
        <v>68</v>
      </c>
      <c r="F3687" s="2">
        <v>58</v>
      </c>
      <c r="G3687" s="2" t="s">
        <v>83</v>
      </c>
      <c r="H3687" s="2" t="s">
        <v>269</v>
      </c>
      <c r="I3687" s="2" t="s">
        <v>46</v>
      </c>
      <c r="J3687" s="3">
        <v>45549</v>
      </c>
      <c r="K3687" s="3">
        <v>45567</v>
      </c>
      <c r="L3687" s="2" t="s">
        <v>40</v>
      </c>
      <c r="M3687" s="2" t="s">
        <v>85</v>
      </c>
      <c r="N3687" s="2" t="s">
        <v>274</v>
      </c>
      <c r="O3687" s="4">
        <v>1553000</v>
      </c>
      <c r="P3687" s="4">
        <v>333900</v>
      </c>
      <c r="Q3687" s="4">
        <v>1219100</v>
      </c>
      <c r="R3687" s="2">
        <v>36</v>
      </c>
      <c r="S3687" s="5">
        <v>7.47</v>
      </c>
      <c r="T3687" s="4">
        <v>41452.79</v>
      </c>
      <c r="U3687" s="2" t="s">
        <v>73</v>
      </c>
      <c r="V3687" s="2" t="s">
        <v>74</v>
      </c>
      <c r="W3687" s="4">
        <v>911961.38</v>
      </c>
      <c r="X3687" s="4">
        <v>580338.93000000005</v>
      </c>
      <c r="Y3687" s="4">
        <v>1492300.31</v>
      </c>
      <c r="Z3687" s="2">
        <v>0</v>
      </c>
      <c r="AA3687" s="2" t="s">
        <v>56</v>
      </c>
      <c r="AB3687" s="2" t="s">
        <v>15731</v>
      </c>
      <c r="AC3687" s="2" t="s">
        <v>75</v>
      </c>
      <c r="AD3687" s="2" t="s">
        <v>76</v>
      </c>
      <c r="AE3687" s="5">
        <v>78.5</v>
      </c>
      <c r="AF3687" s="2">
        <v>0</v>
      </c>
      <c r="AG3687" s="2" t="s">
        <v>77</v>
      </c>
      <c r="AH3687" s="2">
        <v>18</v>
      </c>
      <c r="AI3687" s="6" t="str">
        <f t="shared" si="171"/>
        <v>55-64</v>
      </c>
      <c r="AJ3687" s="11">
        <f>YEAR(tbl_LoanData[[#This Row],[Application Date]])</f>
        <v>2024</v>
      </c>
      <c r="AK3687" s="11" t="str">
        <f>TEXT(tbl_LoanData[[#This Row],[Application Date]],"MMMM")</f>
        <v>September</v>
      </c>
      <c r="AL3687" s="12">
        <f>DATE(YEAR(tbl_LoanData[[#This Row],[Application Date]]),MONTH(tbl_LoanData[[#This Row],[Application Date]]),1)</f>
        <v>45536</v>
      </c>
      <c r="AM3687" s="14">
        <f ca="1">IF(AND(tbl_LoanData[[#This Row],[Application Date]]&gt;=EOMONTH(TODAY(),-1)+1,tbl_LoanData[[#This Row],[Application Date]]&lt;=TODAY()),tbl_LoanData[[#This Row],[Loan Amount]],0)</f>
        <v>0</v>
      </c>
      <c r="AN3687" s="14">
        <f>tbl_LoanData[[#This Row],[Amount Paid]]-(Q3687-X3687)</f>
        <v>273200.31000000006</v>
      </c>
      <c r="AO3687" s="14">
        <f>IF(tbl_LoanData[[#This Row],[Application Status]]="Approved",1,0)</f>
        <v>1</v>
      </c>
      <c r="AP3687" s="22" t="str">
        <f t="shared" ca="1" si="172"/>
        <v/>
      </c>
      <c r="AQ3687" s="22" t="str">
        <f t="shared" ca="1" si="173"/>
        <v/>
      </c>
    </row>
    <row r="3688" spans="1:43" ht="14.4" customHeight="1" x14ac:dyDescent="0.3">
      <c r="A3688" s="2" t="s">
        <v>14819</v>
      </c>
      <c r="B3688" s="2" t="s">
        <v>14820</v>
      </c>
      <c r="C3688" s="2" t="s">
        <v>487</v>
      </c>
      <c r="D3688" s="2" t="s">
        <v>118</v>
      </c>
      <c r="E3688" s="2" t="s">
        <v>402</v>
      </c>
      <c r="F3688" s="2">
        <v>42</v>
      </c>
      <c r="G3688" s="2" t="s">
        <v>69</v>
      </c>
      <c r="H3688" s="2" t="s">
        <v>516</v>
      </c>
      <c r="I3688" s="2" t="s">
        <v>53</v>
      </c>
      <c r="J3688" s="3">
        <v>45564</v>
      </c>
      <c r="K3688" s="3">
        <v>45584</v>
      </c>
      <c r="L3688" s="2" t="s">
        <v>40</v>
      </c>
      <c r="M3688" s="2" t="s">
        <v>85</v>
      </c>
      <c r="N3688" s="2" t="s">
        <v>86</v>
      </c>
      <c r="O3688" s="4">
        <v>1321000</v>
      </c>
      <c r="P3688" s="4">
        <v>355200</v>
      </c>
      <c r="Q3688" s="4">
        <v>965800</v>
      </c>
      <c r="R3688" s="2">
        <v>48</v>
      </c>
      <c r="S3688" s="5">
        <v>9.6199999999999992</v>
      </c>
      <c r="T3688" s="4">
        <v>27863.33</v>
      </c>
      <c r="U3688" s="2" t="s">
        <v>73</v>
      </c>
      <c r="V3688" s="2" t="s">
        <v>74</v>
      </c>
      <c r="W3688" s="4">
        <v>585129.93000000005</v>
      </c>
      <c r="X3688" s="4">
        <v>752309.91</v>
      </c>
      <c r="Y3688" s="4">
        <v>1337439.8400000001</v>
      </c>
      <c r="Z3688" s="2">
        <v>32</v>
      </c>
      <c r="AA3688" s="2" t="s">
        <v>58</v>
      </c>
      <c r="AB3688" s="2" t="s">
        <v>15732</v>
      </c>
      <c r="AC3688" s="2" t="s">
        <v>106</v>
      </c>
      <c r="AD3688" s="2" t="s">
        <v>76</v>
      </c>
      <c r="AE3688" s="5">
        <v>73.11</v>
      </c>
      <c r="AF3688" s="2">
        <v>1</v>
      </c>
      <c r="AG3688" s="2" t="s">
        <v>15718</v>
      </c>
      <c r="AH3688" s="2">
        <v>20</v>
      </c>
      <c r="AI3688" s="6" t="str">
        <f t="shared" si="171"/>
        <v>35-44</v>
      </c>
      <c r="AJ3688" s="11">
        <f>YEAR(tbl_LoanData[[#This Row],[Application Date]])</f>
        <v>2024</v>
      </c>
      <c r="AK3688" s="11" t="str">
        <f>TEXT(tbl_LoanData[[#This Row],[Application Date]],"MMMM")</f>
        <v>September</v>
      </c>
      <c r="AL3688" s="12">
        <f>DATE(YEAR(tbl_LoanData[[#This Row],[Application Date]]),MONTH(tbl_LoanData[[#This Row],[Application Date]]),1)</f>
        <v>45536</v>
      </c>
      <c r="AM3688" s="14">
        <f ca="1">IF(AND(tbl_LoanData[[#This Row],[Application Date]]&gt;=EOMONTH(TODAY(),-1)+1,tbl_LoanData[[#This Row],[Application Date]]&lt;=TODAY()),tbl_LoanData[[#This Row],[Loan Amount]],0)</f>
        <v>0</v>
      </c>
      <c r="AN3688" s="14">
        <f>tbl_LoanData[[#This Row],[Amount Paid]]-(Q3688-X3688)</f>
        <v>371639.84000000008</v>
      </c>
      <c r="AO3688" s="14">
        <f>IF(tbl_LoanData[[#This Row],[Application Status]]="Approved",1,0)</f>
        <v>1</v>
      </c>
      <c r="AP3688" s="22" t="str">
        <f t="shared" ca="1" si="172"/>
        <v/>
      </c>
      <c r="AQ3688" s="22" t="str">
        <f t="shared" ca="1" si="173"/>
        <v/>
      </c>
    </row>
    <row r="3689" spans="1:43" ht="14.4" customHeight="1" x14ac:dyDescent="0.3">
      <c r="A3689" s="2" t="s">
        <v>14865</v>
      </c>
      <c r="B3689" s="2" t="s">
        <v>14866</v>
      </c>
      <c r="C3689" s="2" t="s">
        <v>781</v>
      </c>
      <c r="D3689" s="2" t="s">
        <v>101</v>
      </c>
      <c r="E3689" s="2" t="s">
        <v>102</v>
      </c>
      <c r="F3689" s="2">
        <v>44</v>
      </c>
      <c r="G3689" s="2" t="s">
        <v>69</v>
      </c>
      <c r="H3689" s="2" t="s">
        <v>398</v>
      </c>
      <c r="I3689" s="2" t="s">
        <v>46</v>
      </c>
      <c r="J3689" s="3">
        <v>45540</v>
      </c>
      <c r="K3689" s="3"/>
      <c r="L3689" s="2" t="s">
        <v>36</v>
      </c>
      <c r="M3689" s="2" t="s">
        <v>111</v>
      </c>
      <c r="N3689" s="2" t="s">
        <v>350</v>
      </c>
      <c r="O3689" s="4">
        <v>1578000</v>
      </c>
      <c r="P3689" s="4">
        <v>318100</v>
      </c>
      <c r="Q3689" s="4">
        <v>1259900</v>
      </c>
      <c r="R3689" s="2">
        <v>36</v>
      </c>
      <c r="S3689" s="5">
        <v>7.06</v>
      </c>
      <c r="T3689" s="4">
        <v>42409.63</v>
      </c>
      <c r="U3689" s="2" t="s">
        <v>96</v>
      </c>
      <c r="V3689" s="2" t="s">
        <v>97</v>
      </c>
      <c r="W3689" s="4">
        <v>0</v>
      </c>
      <c r="X3689" s="4">
        <v>0</v>
      </c>
      <c r="Y3689" s="4">
        <v>1526746.82</v>
      </c>
      <c r="Z3689" s="2">
        <v>0</v>
      </c>
      <c r="AA3689" s="2" t="s">
        <v>97</v>
      </c>
      <c r="AB3689" s="2" t="s">
        <v>15731</v>
      </c>
      <c r="AC3689" s="2" t="s">
        <v>138</v>
      </c>
      <c r="AD3689" s="2" t="s">
        <v>76</v>
      </c>
      <c r="AE3689" s="5">
        <v>79.84</v>
      </c>
      <c r="AF3689" s="2">
        <v>0</v>
      </c>
      <c r="AG3689" s="2" t="s">
        <v>97</v>
      </c>
      <c r="AH3689" s="2"/>
      <c r="AI3689" s="6" t="str">
        <f t="shared" si="171"/>
        <v>35-44</v>
      </c>
      <c r="AJ3689" s="11">
        <f>YEAR(tbl_LoanData[[#This Row],[Application Date]])</f>
        <v>2024</v>
      </c>
      <c r="AK3689" s="11" t="str">
        <f>TEXT(tbl_LoanData[[#This Row],[Application Date]],"MMMM")</f>
        <v>September</v>
      </c>
      <c r="AL3689" s="12">
        <f>DATE(YEAR(tbl_LoanData[[#This Row],[Application Date]]),MONTH(tbl_LoanData[[#This Row],[Application Date]]),1)</f>
        <v>45536</v>
      </c>
      <c r="AM3689" s="14">
        <f ca="1">IF(AND(tbl_LoanData[[#This Row],[Application Date]]&gt;=EOMONTH(TODAY(),-1)+1,tbl_LoanData[[#This Row],[Application Date]]&lt;=TODAY()),tbl_LoanData[[#This Row],[Loan Amount]],0)</f>
        <v>0</v>
      </c>
      <c r="AN3689" s="14">
        <f>tbl_LoanData[[#This Row],[Amount Paid]]-(Q3689-X3689)</f>
        <v>-1259900</v>
      </c>
      <c r="AO3689" s="14">
        <f>IF(tbl_LoanData[[#This Row],[Application Status]]="Approved",1,0)</f>
        <v>0</v>
      </c>
      <c r="AP3689" s="22" t="str">
        <f t="shared" ca="1" si="172"/>
        <v/>
      </c>
      <c r="AQ3689" s="22" t="str">
        <f t="shared" ca="1" si="173"/>
        <v/>
      </c>
    </row>
    <row r="3690" spans="1:43" x14ac:dyDescent="0.3">
      <c r="A3690" s="2" t="s">
        <v>14999</v>
      </c>
      <c r="B3690" s="2" t="s">
        <v>15000</v>
      </c>
      <c r="C3690" s="2" t="s">
        <v>482</v>
      </c>
      <c r="D3690" s="2" t="s">
        <v>117</v>
      </c>
      <c r="E3690" s="2" t="s">
        <v>92</v>
      </c>
      <c r="F3690" s="2">
        <v>28</v>
      </c>
      <c r="G3690" s="2" t="s">
        <v>69</v>
      </c>
      <c r="H3690" s="2" t="s">
        <v>84</v>
      </c>
      <c r="I3690" s="2" t="s">
        <v>45</v>
      </c>
      <c r="J3690" s="3">
        <v>45544</v>
      </c>
      <c r="K3690" s="3">
        <v>45546</v>
      </c>
      <c r="L3690" s="2" t="s">
        <v>40</v>
      </c>
      <c r="M3690" s="2" t="s">
        <v>85</v>
      </c>
      <c r="N3690" s="2" t="s">
        <v>274</v>
      </c>
      <c r="O3690" s="4">
        <v>833000</v>
      </c>
      <c r="P3690" s="4">
        <v>254000</v>
      </c>
      <c r="Q3690" s="4">
        <v>579000</v>
      </c>
      <c r="R3690" s="2">
        <v>36</v>
      </c>
      <c r="S3690" s="5">
        <v>7.13</v>
      </c>
      <c r="T3690" s="4">
        <v>19523.560000000001</v>
      </c>
      <c r="U3690" s="2" t="s">
        <v>73</v>
      </c>
      <c r="V3690" s="2" t="s">
        <v>74</v>
      </c>
      <c r="W3690" s="4">
        <v>449041.88</v>
      </c>
      <c r="X3690" s="4">
        <v>253806.22</v>
      </c>
      <c r="Y3690" s="4">
        <v>702848.1</v>
      </c>
      <c r="Z3690" s="2">
        <v>0</v>
      </c>
      <c r="AA3690" s="2" t="s">
        <v>56</v>
      </c>
      <c r="AB3690" s="2" t="s">
        <v>15734</v>
      </c>
      <c r="AC3690" s="2" t="s">
        <v>87</v>
      </c>
      <c r="AD3690" s="2" t="s">
        <v>76</v>
      </c>
      <c r="AE3690" s="5">
        <v>69.510000000000005</v>
      </c>
      <c r="AF3690" s="2">
        <v>0</v>
      </c>
      <c r="AG3690" s="2" t="s">
        <v>77</v>
      </c>
      <c r="AH3690" s="2">
        <v>2</v>
      </c>
      <c r="AI3690" s="6" t="str">
        <f t="shared" si="171"/>
        <v>25-34</v>
      </c>
      <c r="AJ3690" s="11">
        <f>YEAR(tbl_LoanData[[#This Row],[Application Date]])</f>
        <v>2024</v>
      </c>
      <c r="AK3690" s="11" t="str">
        <f>TEXT(tbl_LoanData[[#This Row],[Application Date]],"MMMM")</f>
        <v>September</v>
      </c>
      <c r="AL3690" s="12">
        <f>DATE(YEAR(tbl_LoanData[[#This Row],[Application Date]]),MONTH(tbl_LoanData[[#This Row],[Application Date]]),1)</f>
        <v>45536</v>
      </c>
      <c r="AM3690" s="14">
        <f ca="1">IF(AND(tbl_LoanData[[#This Row],[Application Date]]&gt;=EOMONTH(TODAY(),-1)+1,tbl_LoanData[[#This Row],[Application Date]]&lt;=TODAY()),tbl_LoanData[[#This Row],[Loan Amount]],0)</f>
        <v>0</v>
      </c>
      <c r="AN3690" s="14">
        <f>tbl_LoanData[[#This Row],[Amount Paid]]-(Q3690-X3690)</f>
        <v>123848.09999999998</v>
      </c>
      <c r="AO3690" s="14">
        <f>IF(tbl_LoanData[[#This Row],[Application Status]]="Approved",1,0)</f>
        <v>1</v>
      </c>
      <c r="AP3690" s="22" t="str">
        <f t="shared" ca="1" si="172"/>
        <v/>
      </c>
      <c r="AQ3690" s="22" t="str">
        <f t="shared" ca="1" si="173"/>
        <v/>
      </c>
    </row>
    <row r="3691" spans="1:43" ht="14.4" customHeight="1" x14ac:dyDescent="0.3">
      <c r="A3691" s="2" t="s">
        <v>15145</v>
      </c>
      <c r="B3691" s="2" t="s">
        <v>15146</v>
      </c>
      <c r="C3691" s="2" t="s">
        <v>781</v>
      </c>
      <c r="D3691" s="2" t="s">
        <v>82</v>
      </c>
      <c r="E3691" s="2" t="s">
        <v>150</v>
      </c>
      <c r="F3691" s="2">
        <v>64</v>
      </c>
      <c r="G3691" s="2" t="s">
        <v>69</v>
      </c>
      <c r="H3691" s="2" t="s">
        <v>516</v>
      </c>
      <c r="I3691" s="2" t="s">
        <v>53</v>
      </c>
      <c r="J3691" s="3">
        <v>45551</v>
      </c>
      <c r="K3691" s="3"/>
      <c r="L3691" s="2" t="s">
        <v>36</v>
      </c>
      <c r="M3691" s="2" t="s">
        <v>111</v>
      </c>
      <c r="N3691" s="2" t="s">
        <v>350</v>
      </c>
      <c r="O3691" s="4">
        <v>1510000</v>
      </c>
      <c r="P3691" s="4">
        <v>511100</v>
      </c>
      <c r="Q3691" s="4">
        <v>998900</v>
      </c>
      <c r="R3691" s="2">
        <v>36</v>
      </c>
      <c r="S3691" s="5">
        <v>6.16</v>
      </c>
      <c r="T3691" s="4">
        <v>32874.910000000003</v>
      </c>
      <c r="U3691" s="2" t="s">
        <v>113</v>
      </c>
      <c r="V3691" s="2" t="s">
        <v>97</v>
      </c>
      <c r="W3691" s="4">
        <v>0</v>
      </c>
      <c r="X3691" s="4">
        <v>0</v>
      </c>
      <c r="Y3691" s="4">
        <v>1183496.72</v>
      </c>
      <c r="Z3691" s="2">
        <v>0</v>
      </c>
      <c r="AA3691" s="2" t="s">
        <v>97</v>
      </c>
      <c r="AB3691" s="2" t="s">
        <v>15735</v>
      </c>
      <c r="AC3691" s="2" t="s">
        <v>213</v>
      </c>
      <c r="AD3691" s="2" t="s">
        <v>76</v>
      </c>
      <c r="AE3691" s="5">
        <v>66.150000000000006</v>
      </c>
      <c r="AF3691" s="2">
        <v>0</v>
      </c>
      <c r="AG3691" s="2" t="s">
        <v>97</v>
      </c>
      <c r="AH3691" s="2"/>
      <c r="AI3691" s="6" t="str">
        <f t="shared" si="171"/>
        <v>55-64</v>
      </c>
      <c r="AJ3691" s="11">
        <f>YEAR(tbl_LoanData[[#This Row],[Application Date]])</f>
        <v>2024</v>
      </c>
      <c r="AK3691" s="11" t="str">
        <f>TEXT(tbl_LoanData[[#This Row],[Application Date]],"MMMM")</f>
        <v>September</v>
      </c>
      <c r="AL3691" s="12">
        <f>DATE(YEAR(tbl_LoanData[[#This Row],[Application Date]]),MONTH(tbl_LoanData[[#This Row],[Application Date]]),1)</f>
        <v>45536</v>
      </c>
      <c r="AM3691" s="14">
        <f ca="1">IF(AND(tbl_LoanData[[#This Row],[Application Date]]&gt;=EOMONTH(TODAY(),-1)+1,tbl_LoanData[[#This Row],[Application Date]]&lt;=TODAY()),tbl_LoanData[[#This Row],[Loan Amount]],0)</f>
        <v>0</v>
      </c>
      <c r="AN3691" s="14">
        <f>tbl_LoanData[[#This Row],[Amount Paid]]-(Q3691-X3691)</f>
        <v>-998900</v>
      </c>
      <c r="AO3691" s="14">
        <f>IF(tbl_LoanData[[#This Row],[Application Status]]="Approved",1,0)</f>
        <v>0</v>
      </c>
      <c r="AP3691" s="22" t="str">
        <f t="shared" ca="1" si="172"/>
        <v/>
      </c>
      <c r="AQ3691" s="22" t="str">
        <f t="shared" ca="1" si="173"/>
        <v/>
      </c>
    </row>
    <row r="3692" spans="1:43" x14ac:dyDescent="0.3">
      <c r="A3692" s="2" t="s">
        <v>15323</v>
      </c>
      <c r="B3692" s="2" t="s">
        <v>15324</v>
      </c>
      <c r="C3692" s="2" t="s">
        <v>390</v>
      </c>
      <c r="D3692" s="2" t="s">
        <v>102</v>
      </c>
      <c r="E3692" s="2" t="s">
        <v>102</v>
      </c>
      <c r="F3692" s="2">
        <v>48</v>
      </c>
      <c r="G3692" s="2" t="s">
        <v>83</v>
      </c>
      <c r="H3692" s="2" t="s">
        <v>177</v>
      </c>
      <c r="I3692" s="2" t="s">
        <v>43</v>
      </c>
      <c r="J3692" s="3">
        <v>45564</v>
      </c>
      <c r="K3692" s="3">
        <v>45566</v>
      </c>
      <c r="L3692" s="2" t="s">
        <v>39</v>
      </c>
      <c r="M3692" s="2" t="s">
        <v>71</v>
      </c>
      <c r="N3692" s="2" t="s">
        <v>294</v>
      </c>
      <c r="O3692" s="4">
        <v>1593000</v>
      </c>
      <c r="P3692" s="4">
        <v>568000</v>
      </c>
      <c r="Q3692" s="4">
        <v>1025000</v>
      </c>
      <c r="R3692" s="2">
        <v>60</v>
      </c>
      <c r="S3692" s="5">
        <v>6.29</v>
      </c>
      <c r="T3692" s="4">
        <v>22456.04</v>
      </c>
      <c r="U3692" s="2" t="s">
        <v>73</v>
      </c>
      <c r="V3692" s="2" t="s">
        <v>74</v>
      </c>
      <c r="W3692" s="4">
        <v>494032.88</v>
      </c>
      <c r="X3692" s="4">
        <v>853329.62</v>
      </c>
      <c r="Y3692" s="4">
        <v>1347362.5</v>
      </c>
      <c r="Z3692" s="2">
        <v>0</v>
      </c>
      <c r="AA3692" s="2" t="s">
        <v>56</v>
      </c>
      <c r="AB3692" s="2" t="s">
        <v>15736</v>
      </c>
      <c r="AC3692" s="2" t="s">
        <v>332</v>
      </c>
      <c r="AD3692" s="2" t="s">
        <v>76</v>
      </c>
      <c r="AE3692" s="5">
        <v>64.34</v>
      </c>
      <c r="AF3692" s="2">
        <v>0</v>
      </c>
      <c r="AG3692" s="2" t="s">
        <v>77</v>
      </c>
      <c r="AH3692" s="2">
        <v>2</v>
      </c>
      <c r="AI3692" s="6" t="str">
        <f t="shared" si="171"/>
        <v>45-54</v>
      </c>
      <c r="AJ3692" s="11">
        <f>YEAR(tbl_LoanData[[#This Row],[Application Date]])</f>
        <v>2024</v>
      </c>
      <c r="AK3692" s="11" t="str">
        <f>TEXT(tbl_LoanData[[#This Row],[Application Date]],"MMMM")</f>
        <v>September</v>
      </c>
      <c r="AL3692" s="12">
        <f>DATE(YEAR(tbl_LoanData[[#This Row],[Application Date]]),MONTH(tbl_LoanData[[#This Row],[Application Date]]),1)</f>
        <v>45536</v>
      </c>
      <c r="AM3692" s="14">
        <f ca="1">IF(AND(tbl_LoanData[[#This Row],[Application Date]]&gt;=EOMONTH(TODAY(),-1)+1,tbl_LoanData[[#This Row],[Application Date]]&lt;=TODAY()),tbl_LoanData[[#This Row],[Loan Amount]],0)</f>
        <v>0</v>
      </c>
      <c r="AN3692" s="14">
        <f>tbl_LoanData[[#This Row],[Amount Paid]]-(Q3692-X3692)</f>
        <v>322362.5</v>
      </c>
      <c r="AO3692" s="14">
        <f>IF(tbl_LoanData[[#This Row],[Application Status]]="Approved",1,0)</f>
        <v>1</v>
      </c>
      <c r="AP3692" s="22" t="str">
        <f t="shared" ca="1" si="172"/>
        <v/>
      </c>
      <c r="AQ3692" s="22" t="str">
        <f t="shared" ca="1" si="173"/>
        <v/>
      </c>
    </row>
    <row r="3693" spans="1:43" ht="14.4" customHeight="1" x14ac:dyDescent="0.3">
      <c r="A3693" s="2" t="s">
        <v>206</v>
      </c>
      <c r="B3693" s="2" t="s">
        <v>207</v>
      </c>
      <c r="C3693" s="2" t="s">
        <v>208</v>
      </c>
      <c r="D3693" s="2" t="s">
        <v>209</v>
      </c>
      <c r="E3693" s="2" t="s">
        <v>210</v>
      </c>
      <c r="F3693" s="2">
        <v>26</v>
      </c>
      <c r="G3693" s="2" t="s">
        <v>69</v>
      </c>
      <c r="H3693" s="2" t="s">
        <v>211</v>
      </c>
      <c r="I3693" s="2" t="s">
        <v>50</v>
      </c>
      <c r="J3693" s="3">
        <v>45596</v>
      </c>
      <c r="K3693" s="3">
        <v>45600</v>
      </c>
      <c r="L3693" s="2" t="s">
        <v>36</v>
      </c>
      <c r="M3693" s="2" t="s">
        <v>94</v>
      </c>
      <c r="N3693" s="2" t="s">
        <v>212</v>
      </c>
      <c r="O3693" s="4">
        <v>1900000</v>
      </c>
      <c r="P3693" s="4">
        <v>623800</v>
      </c>
      <c r="Q3693" s="4">
        <v>1276200</v>
      </c>
      <c r="R3693" s="2">
        <v>36</v>
      </c>
      <c r="S3693" s="5">
        <v>10.82</v>
      </c>
      <c r="T3693" s="4">
        <v>46957.07</v>
      </c>
      <c r="U3693" s="2" t="s">
        <v>73</v>
      </c>
      <c r="V3693" s="2" t="s">
        <v>74</v>
      </c>
      <c r="W3693" s="4">
        <v>986098.47</v>
      </c>
      <c r="X3693" s="4">
        <v>704356.05</v>
      </c>
      <c r="Y3693" s="4">
        <v>1690454.52</v>
      </c>
      <c r="Z3693" s="2">
        <v>0</v>
      </c>
      <c r="AA3693" s="2" t="s">
        <v>56</v>
      </c>
      <c r="AB3693" s="2" t="s">
        <v>15732</v>
      </c>
      <c r="AC3693" s="2" t="s">
        <v>213</v>
      </c>
      <c r="AD3693" s="2" t="s">
        <v>76</v>
      </c>
      <c r="AE3693" s="5">
        <v>67.17</v>
      </c>
      <c r="AF3693" s="2">
        <v>0</v>
      </c>
      <c r="AG3693" s="2" t="s">
        <v>77</v>
      </c>
      <c r="AH3693" s="2">
        <v>4</v>
      </c>
      <c r="AI3693" s="6" t="str">
        <f t="shared" si="171"/>
        <v>25-34</v>
      </c>
      <c r="AJ3693" s="11">
        <f>YEAR(tbl_LoanData[[#This Row],[Application Date]])</f>
        <v>2024</v>
      </c>
      <c r="AK3693" s="11" t="str">
        <f>TEXT(tbl_LoanData[[#This Row],[Application Date]],"MMMM")</f>
        <v>October</v>
      </c>
      <c r="AL3693" s="12">
        <f>DATE(YEAR(tbl_LoanData[[#This Row],[Application Date]]),MONTH(tbl_LoanData[[#This Row],[Application Date]]),1)</f>
        <v>45566</v>
      </c>
      <c r="AM3693" s="14">
        <f ca="1">IF(AND(tbl_LoanData[[#This Row],[Application Date]]&gt;=EOMONTH(TODAY(),-1)+1,tbl_LoanData[[#This Row],[Application Date]]&lt;=TODAY()),tbl_LoanData[[#This Row],[Loan Amount]],0)</f>
        <v>0</v>
      </c>
      <c r="AN3693" s="14">
        <f>tbl_LoanData[[#This Row],[Amount Paid]]-(Q3693-X3693)</f>
        <v>414254.52</v>
      </c>
      <c r="AO3693" s="14">
        <f>IF(tbl_LoanData[[#This Row],[Application Status]]="Approved",1,0)</f>
        <v>1</v>
      </c>
      <c r="AP3693" s="22" t="str">
        <f t="shared" ca="1" si="172"/>
        <v/>
      </c>
      <c r="AQ3693" s="22" t="str">
        <f t="shared" ca="1" si="173"/>
        <v/>
      </c>
    </row>
    <row r="3694" spans="1:43" ht="14.4" customHeight="1" x14ac:dyDescent="0.3">
      <c r="A3694" s="2" t="s">
        <v>282</v>
      </c>
      <c r="B3694" s="2" t="s">
        <v>283</v>
      </c>
      <c r="C3694" s="2" t="s">
        <v>155</v>
      </c>
      <c r="D3694" s="2" t="s">
        <v>182</v>
      </c>
      <c r="E3694" s="2" t="s">
        <v>284</v>
      </c>
      <c r="F3694" s="2">
        <v>21</v>
      </c>
      <c r="G3694" s="2" t="s">
        <v>83</v>
      </c>
      <c r="H3694" s="2" t="s">
        <v>285</v>
      </c>
      <c r="I3694" s="2" t="s">
        <v>55</v>
      </c>
      <c r="J3694" s="3">
        <v>45590</v>
      </c>
      <c r="K3694" s="3"/>
      <c r="L3694" s="2" t="s">
        <v>37</v>
      </c>
      <c r="M3694" s="2" t="s">
        <v>104</v>
      </c>
      <c r="N3694" s="2" t="s">
        <v>286</v>
      </c>
      <c r="O3694" s="4">
        <v>124000</v>
      </c>
      <c r="P3694" s="4">
        <v>21300</v>
      </c>
      <c r="Q3694" s="4">
        <v>102700</v>
      </c>
      <c r="R3694" s="2">
        <v>36</v>
      </c>
      <c r="S3694" s="5">
        <v>11.65</v>
      </c>
      <c r="T3694" s="4">
        <v>3849.82</v>
      </c>
      <c r="U3694" s="2" t="s">
        <v>113</v>
      </c>
      <c r="V3694" s="2" t="s">
        <v>97</v>
      </c>
      <c r="W3694" s="4">
        <v>0</v>
      </c>
      <c r="X3694" s="4">
        <v>0</v>
      </c>
      <c r="Y3694" s="4">
        <v>138593.65</v>
      </c>
      <c r="Z3694" s="2">
        <v>0</v>
      </c>
      <c r="AA3694" s="2" t="s">
        <v>97</v>
      </c>
      <c r="AB3694" s="2" t="s">
        <v>15730</v>
      </c>
      <c r="AC3694" s="2" t="s">
        <v>138</v>
      </c>
      <c r="AD3694" s="2" t="s">
        <v>76</v>
      </c>
      <c r="AE3694" s="5">
        <v>82.82</v>
      </c>
      <c r="AF3694" s="2">
        <v>0</v>
      </c>
      <c r="AG3694" s="2" t="s">
        <v>97</v>
      </c>
      <c r="AH3694" s="2"/>
      <c r="AI3694" s="6" t="str">
        <f t="shared" si="171"/>
        <v>18-24</v>
      </c>
      <c r="AJ3694" s="11">
        <f>YEAR(tbl_LoanData[[#This Row],[Application Date]])</f>
        <v>2024</v>
      </c>
      <c r="AK3694" s="11" t="str">
        <f>TEXT(tbl_LoanData[[#This Row],[Application Date]],"MMMM")</f>
        <v>October</v>
      </c>
      <c r="AL3694" s="12">
        <f>DATE(YEAR(tbl_LoanData[[#This Row],[Application Date]]),MONTH(tbl_LoanData[[#This Row],[Application Date]]),1)</f>
        <v>45566</v>
      </c>
      <c r="AM3694" s="14">
        <f ca="1">IF(AND(tbl_LoanData[[#This Row],[Application Date]]&gt;=EOMONTH(TODAY(),-1)+1,tbl_LoanData[[#This Row],[Application Date]]&lt;=TODAY()),tbl_LoanData[[#This Row],[Loan Amount]],0)</f>
        <v>0</v>
      </c>
      <c r="AN3694" s="14">
        <f>tbl_LoanData[[#This Row],[Amount Paid]]-(Q3694-X3694)</f>
        <v>-102700</v>
      </c>
      <c r="AO3694" s="14">
        <f>IF(tbl_LoanData[[#This Row],[Application Status]]="Approved",1,0)</f>
        <v>0</v>
      </c>
      <c r="AP3694" s="22" t="str">
        <f t="shared" ca="1" si="172"/>
        <v/>
      </c>
      <c r="AQ3694" s="22" t="str">
        <f t="shared" ca="1" si="173"/>
        <v/>
      </c>
    </row>
    <row r="3695" spans="1:43" ht="14.4" customHeight="1" x14ac:dyDescent="0.3">
      <c r="A3695" s="2" t="s">
        <v>442</v>
      </c>
      <c r="B3695" s="2" t="s">
        <v>443</v>
      </c>
      <c r="C3695" s="2" t="s">
        <v>444</v>
      </c>
      <c r="D3695" s="2" t="s">
        <v>142</v>
      </c>
      <c r="E3695" s="2" t="s">
        <v>91</v>
      </c>
      <c r="F3695" s="2">
        <v>34</v>
      </c>
      <c r="G3695" s="2" t="s">
        <v>69</v>
      </c>
      <c r="H3695" s="2" t="s">
        <v>151</v>
      </c>
      <c r="I3695" s="2" t="s">
        <v>46</v>
      </c>
      <c r="J3695" s="3">
        <v>45574</v>
      </c>
      <c r="K3695" s="3"/>
      <c r="L3695" s="2" t="s">
        <v>38</v>
      </c>
      <c r="M3695" s="2" t="s">
        <v>85</v>
      </c>
      <c r="N3695" s="2" t="s">
        <v>314</v>
      </c>
      <c r="O3695" s="4">
        <v>1472000</v>
      </c>
      <c r="P3695" s="4">
        <v>185900</v>
      </c>
      <c r="Q3695" s="4">
        <v>1286100</v>
      </c>
      <c r="R3695" s="2">
        <v>36</v>
      </c>
      <c r="S3695" s="5">
        <v>5.37</v>
      </c>
      <c r="T3695" s="4">
        <v>41480.300000000003</v>
      </c>
      <c r="U3695" s="2" t="s">
        <v>96</v>
      </c>
      <c r="V3695" s="2" t="s">
        <v>97</v>
      </c>
      <c r="W3695" s="4">
        <v>0</v>
      </c>
      <c r="X3695" s="4">
        <v>0</v>
      </c>
      <c r="Y3695" s="4">
        <v>1493290.71</v>
      </c>
      <c r="Z3695" s="2">
        <v>0</v>
      </c>
      <c r="AA3695" s="2" t="s">
        <v>97</v>
      </c>
      <c r="AB3695" s="2" t="s">
        <v>15736</v>
      </c>
      <c r="AC3695" s="2" t="s">
        <v>138</v>
      </c>
      <c r="AD3695" s="2" t="s">
        <v>76</v>
      </c>
      <c r="AE3695" s="5">
        <v>87.37</v>
      </c>
      <c r="AF3695" s="2">
        <v>0</v>
      </c>
      <c r="AG3695" s="2" t="s">
        <v>97</v>
      </c>
      <c r="AH3695" s="2"/>
      <c r="AI3695" s="6" t="str">
        <f t="shared" si="171"/>
        <v>25-34</v>
      </c>
      <c r="AJ3695" s="11">
        <f>YEAR(tbl_LoanData[[#This Row],[Application Date]])</f>
        <v>2024</v>
      </c>
      <c r="AK3695" s="11" t="str">
        <f>TEXT(tbl_LoanData[[#This Row],[Application Date]],"MMMM")</f>
        <v>October</v>
      </c>
      <c r="AL3695" s="12">
        <f>DATE(YEAR(tbl_LoanData[[#This Row],[Application Date]]),MONTH(tbl_LoanData[[#This Row],[Application Date]]),1)</f>
        <v>45566</v>
      </c>
      <c r="AM3695" s="14">
        <f ca="1">IF(AND(tbl_LoanData[[#This Row],[Application Date]]&gt;=EOMONTH(TODAY(),-1)+1,tbl_LoanData[[#This Row],[Application Date]]&lt;=TODAY()),tbl_LoanData[[#This Row],[Loan Amount]],0)</f>
        <v>0</v>
      </c>
      <c r="AN3695" s="14">
        <f>tbl_LoanData[[#This Row],[Amount Paid]]-(Q3695-X3695)</f>
        <v>-1286100</v>
      </c>
      <c r="AO3695" s="14">
        <f>IF(tbl_LoanData[[#This Row],[Application Status]]="Approved",1,0)</f>
        <v>0</v>
      </c>
      <c r="AP3695" s="22" t="str">
        <f t="shared" ca="1" si="172"/>
        <v/>
      </c>
      <c r="AQ3695" s="22" t="str">
        <f t="shared" ca="1" si="173"/>
        <v/>
      </c>
    </row>
    <row r="3696" spans="1:43" ht="14.4" customHeight="1" x14ac:dyDescent="0.3">
      <c r="A3696" s="2" t="s">
        <v>489</v>
      </c>
      <c r="B3696" s="2" t="s">
        <v>490</v>
      </c>
      <c r="C3696" s="2" t="s">
        <v>487</v>
      </c>
      <c r="D3696" s="2" t="s">
        <v>67</v>
      </c>
      <c r="E3696" s="2" t="s">
        <v>293</v>
      </c>
      <c r="F3696" s="2">
        <v>31</v>
      </c>
      <c r="G3696" s="2" t="s">
        <v>69</v>
      </c>
      <c r="H3696" s="2" t="s">
        <v>228</v>
      </c>
      <c r="I3696" s="2" t="s">
        <v>43</v>
      </c>
      <c r="J3696" s="3">
        <v>45577</v>
      </c>
      <c r="K3696" s="3">
        <v>45591</v>
      </c>
      <c r="L3696" s="2" t="s">
        <v>39</v>
      </c>
      <c r="M3696" s="2" t="s">
        <v>167</v>
      </c>
      <c r="N3696" s="2" t="s">
        <v>491</v>
      </c>
      <c r="O3696" s="4">
        <v>2124000</v>
      </c>
      <c r="P3696" s="4">
        <v>524100</v>
      </c>
      <c r="Q3696" s="4">
        <v>1599900</v>
      </c>
      <c r="R3696" s="2">
        <v>36</v>
      </c>
      <c r="S3696" s="5">
        <v>7.23</v>
      </c>
      <c r="T3696" s="4">
        <v>54081.06</v>
      </c>
      <c r="U3696" s="2" t="s">
        <v>73</v>
      </c>
      <c r="V3696" s="2" t="s">
        <v>34</v>
      </c>
      <c r="W3696" s="4">
        <v>865296.96</v>
      </c>
      <c r="X3696" s="4">
        <v>1081621.3500000001</v>
      </c>
      <c r="Y3696" s="4">
        <v>1946918.31</v>
      </c>
      <c r="Z3696" s="2">
        <v>180</v>
      </c>
      <c r="AA3696" s="2" t="s">
        <v>60</v>
      </c>
      <c r="AB3696" s="2" t="s">
        <v>15728</v>
      </c>
      <c r="AC3696" s="2" t="s">
        <v>332</v>
      </c>
      <c r="AD3696" s="2" t="s">
        <v>76</v>
      </c>
      <c r="AE3696" s="5">
        <v>75.319999999999993</v>
      </c>
      <c r="AF3696" s="2">
        <v>6</v>
      </c>
      <c r="AG3696" s="2" t="s">
        <v>130</v>
      </c>
      <c r="AH3696" s="2">
        <v>14</v>
      </c>
      <c r="AI3696" s="6" t="str">
        <f t="shared" si="171"/>
        <v>25-34</v>
      </c>
      <c r="AJ3696" s="11">
        <f>YEAR(tbl_LoanData[[#This Row],[Application Date]])</f>
        <v>2024</v>
      </c>
      <c r="AK3696" s="11" t="str">
        <f>TEXT(tbl_LoanData[[#This Row],[Application Date]],"MMMM")</f>
        <v>October</v>
      </c>
      <c r="AL3696" s="12">
        <f>DATE(YEAR(tbl_LoanData[[#This Row],[Application Date]]),MONTH(tbl_LoanData[[#This Row],[Application Date]]),1)</f>
        <v>45566</v>
      </c>
      <c r="AM3696" s="14">
        <f ca="1">IF(AND(tbl_LoanData[[#This Row],[Application Date]]&gt;=EOMONTH(TODAY(),-1)+1,tbl_LoanData[[#This Row],[Application Date]]&lt;=TODAY()),tbl_LoanData[[#This Row],[Loan Amount]],0)</f>
        <v>0</v>
      </c>
      <c r="AN3696" s="14">
        <f>tbl_LoanData[[#This Row],[Amount Paid]]-(Q3696-X3696)</f>
        <v>347018.31000000006</v>
      </c>
      <c r="AO3696" s="14">
        <f>IF(tbl_LoanData[[#This Row],[Application Status]]="Approved",1,0)</f>
        <v>1</v>
      </c>
      <c r="AP3696" s="22" t="str">
        <f t="shared" ca="1" si="172"/>
        <v/>
      </c>
      <c r="AQ3696" s="22" t="str">
        <f t="shared" ca="1" si="173"/>
        <v/>
      </c>
    </row>
    <row r="3697" spans="1:43" ht="14.4" customHeight="1" x14ac:dyDescent="0.3">
      <c r="A3697" s="2" t="s">
        <v>662</v>
      </c>
      <c r="B3697" s="2" t="s">
        <v>663</v>
      </c>
      <c r="C3697" s="2" t="s">
        <v>405</v>
      </c>
      <c r="D3697" s="2" t="s">
        <v>232</v>
      </c>
      <c r="E3697" s="2" t="s">
        <v>81</v>
      </c>
      <c r="F3697" s="2">
        <v>23</v>
      </c>
      <c r="G3697" s="2" t="s">
        <v>69</v>
      </c>
      <c r="H3697" s="2" t="s">
        <v>398</v>
      </c>
      <c r="I3697" s="2" t="s">
        <v>46</v>
      </c>
      <c r="J3697" s="3">
        <v>45568</v>
      </c>
      <c r="K3697" s="3">
        <v>45585</v>
      </c>
      <c r="L3697" s="2" t="s">
        <v>39</v>
      </c>
      <c r="M3697" s="2" t="s">
        <v>71</v>
      </c>
      <c r="N3697" s="2" t="s">
        <v>72</v>
      </c>
      <c r="O3697" s="4">
        <v>2005000</v>
      </c>
      <c r="P3697" s="4">
        <v>533900</v>
      </c>
      <c r="Q3697" s="4">
        <v>1471100</v>
      </c>
      <c r="R3697" s="2">
        <v>48</v>
      </c>
      <c r="S3697" s="5">
        <v>9.5399999999999991</v>
      </c>
      <c r="T3697" s="4">
        <v>42343.16</v>
      </c>
      <c r="U3697" s="2" t="s">
        <v>73</v>
      </c>
      <c r="V3697" s="2" t="s">
        <v>74</v>
      </c>
      <c r="W3697" s="4">
        <v>889206.36</v>
      </c>
      <c r="X3697" s="4">
        <v>1143265.3999999999</v>
      </c>
      <c r="Y3697" s="4">
        <v>2032471.76</v>
      </c>
      <c r="Z3697" s="2">
        <v>31</v>
      </c>
      <c r="AA3697" s="2" t="s">
        <v>58</v>
      </c>
      <c r="AB3697" s="2" t="s">
        <v>15730</v>
      </c>
      <c r="AC3697" s="2" t="s">
        <v>121</v>
      </c>
      <c r="AD3697" s="2" t="s">
        <v>76</v>
      </c>
      <c r="AE3697" s="5">
        <v>73.37</v>
      </c>
      <c r="AF3697" s="2">
        <v>1</v>
      </c>
      <c r="AG3697" s="2" t="s">
        <v>15718</v>
      </c>
      <c r="AH3697" s="2">
        <v>17</v>
      </c>
      <c r="AI3697" s="6" t="str">
        <f t="shared" si="171"/>
        <v>18-24</v>
      </c>
      <c r="AJ3697" s="11">
        <f>YEAR(tbl_LoanData[[#This Row],[Application Date]])</f>
        <v>2024</v>
      </c>
      <c r="AK3697" s="11" t="str">
        <f>TEXT(tbl_LoanData[[#This Row],[Application Date]],"MMMM")</f>
        <v>October</v>
      </c>
      <c r="AL3697" s="12">
        <f>DATE(YEAR(tbl_LoanData[[#This Row],[Application Date]]),MONTH(tbl_LoanData[[#This Row],[Application Date]]),1)</f>
        <v>45566</v>
      </c>
      <c r="AM3697" s="14">
        <f ca="1">IF(AND(tbl_LoanData[[#This Row],[Application Date]]&gt;=EOMONTH(TODAY(),-1)+1,tbl_LoanData[[#This Row],[Application Date]]&lt;=TODAY()),tbl_LoanData[[#This Row],[Loan Amount]],0)</f>
        <v>0</v>
      </c>
      <c r="AN3697" s="14">
        <f>tbl_LoanData[[#This Row],[Amount Paid]]-(Q3697-X3697)</f>
        <v>561371.75999999989</v>
      </c>
      <c r="AO3697" s="14">
        <f>IF(tbl_LoanData[[#This Row],[Application Status]]="Approved",1,0)</f>
        <v>1</v>
      </c>
      <c r="AP3697" s="22" t="str">
        <f t="shared" ca="1" si="172"/>
        <v/>
      </c>
      <c r="AQ3697" s="22" t="str">
        <f t="shared" ca="1" si="173"/>
        <v/>
      </c>
    </row>
    <row r="3698" spans="1:43" ht="14.4" customHeight="1" x14ac:dyDescent="0.3">
      <c r="A3698" s="2" t="s">
        <v>784</v>
      </c>
      <c r="B3698" s="2" t="s">
        <v>785</v>
      </c>
      <c r="C3698" s="2" t="s">
        <v>253</v>
      </c>
      <c r="D3698" s="2" t="s">
        <v>134</v>
      </c>
      <c r="E3698" s="2" t="s">
        <v>284</v>
      </c>
      <c r="F3698" s="2">
        <v>49</v>
      </c>
      <c r="G3698" s="2" t="s">
        <v>69</v>
      </c>
      <c r="H3698" s="2" t="s">
        <v>265</v>
      </c>
      <c r="I3698" s="2" t="s">
        <v>44</v>
      </c>
      <c r="J3698" s="3">
        <v>45570</v>
      </c>
      <c r="K3698" s="3">
        <v>45578</v>
      </c>
      <c r="L3698" s="2" t="s">
        <v>40</v>
      </c>
      <c r="M3698" s="2" t="s">
        <v>85</v>
      </c>
      <c r="N3698" s="2" t="s">
        <v>270</v>
      </c>
      <c r="O3698" s="4">
        <v>779000</v>
      </c>
      <c r="P3698" s="4">
        <v>198600</v>
      </c>
      <c r="Q3698" s="4">
        <v>580400</v>
      </c>
      <c r="R3698" s="2">
        <v>24</v>
      </c>
      <c r="S3698" s="5">
        <v>7.56</v>
      </c>
      <c r="T3698" s="4">
        <v>27839.85</v>
      </c>
      <c r="U3698" s="2" t="s">
        <v>73</v>
      </c>
      <c r="V3698" s="2" t="s">
        <v>74</v>
      </c>
      <c r="W3698" s="4">
        <v>584636.85</v>
      </c>
      <c r="X3698" s="4">
        <v>83519.63</v>
      </c>
      <c r="Y3698" s="4">
        <v>668156.48</v>
      </c>
      <c r="Z3698" s="2">
        <v>32</v>
      </c>
      <c r="AA3698" s="2" t="s">
        <v>58</v>
      </c>
      <c r="AB3698" s="2" t="s">
        <v>15736</v>
      </c>
      <c r="AC3698" s="2" t="s">
        <v>138</v>
      </c>
      <c r="AD3698" s="2" t="s">
        <v>76</v>
      </c>
      <c r="AE3698" s="5">
        <v>74.510000000000005</v>
      </c>
      <c r="AF3698" s="2">
        <v>1</v>
      </c>
      <c r="AG3698" s="2" t="s">
        <v>15718</v>
      </c>
      <c r="AH3698" s="2">
        <v>8</v>
      </c>
      <c r="AI3698" s="6" t="str">
        <f t="shared" si="171"/>
        <v>45-54</v>
      </c>
      <c r="AJ3698" s="11">
        <f>YEAR(tbl_LoanData[[#This Row],[Application Date]])</f>
        <v>2024</v>
      </c>
      <c r="AK3698" s="11" t="str">
        <f>TEXT(tbl_LoanData[[#This Row],[Application Date]],"MMMM")</f>
        <v>October</v>
      </c>
      <c r="AL3698" s="12">
        <f>DATE(YEAR(tbl_LoanData[[#This Row],[Application Date]]),MONTH(tbl_LoanData[[#This Row],[Application Date]]),1)</f>
        <v>45566</v>
      </c>
      <c r="AM3698" s="14">
        <f ca="1">IF(AND(tbl_LoanData[[#This Row],[Application Date]]&gt;=EOMONTH(TODAY(),-1)+1,tbl_LoanData[[#This Row],[Application Date]]&lt;=TODAY()),tbl_LoanData[[#This Row],[Loan Amount]],0)</f>
        <v>0</v>
      </c>
      <c r="AN3698" s="14">
        <f>tbl_LoanData[[#This Row],[Amount Paid]]-(Q3698-X3698)</f>
        <v>87756.479999999981</v>
      </c>
      <c r="AO3698" s="14">
        <f>IF(tbl_LoanData[[#This Row],[Application Status]]="Approved",1,0)</f>
        <v>1</v>
      </c>
      <c r="AP3698" s="22" t="str">
        <f t="shared" ca="1" si="172"/>
        <v/>
      </c>
      <c r="AQ3698" s="22" t="str">
        <f t="shared" ca="1" si="173"/>
        <v/>
      </c>
    </row>
    <row r="3699" spans="1:43" ht="14.4" customHeight="1" x14ac:dyDescent="0.3">
      <c r="A3699" s="2" t="s">
        <v>893</v>
      </c>
      <c r="B3699" s="2" t="s">
        <v>894</v>
      </c>
      <c r="C3699" s="2" t="s">
        <v>216</v>
      </c>
      <c r="D3699" s="2" t="s">
        <v>176</v>
      </c>
      <c r="E3699" s="2" t="s">
        <v>134</v>
      </c>
      <c r="F3699" s="2">
        <v>36</v>
      </c>
      <c r="G3699" s="2" t="s">
        <v>83</v>
      </c>
      <c r="H3699" s="2" t="s">
        <v>205</v>
      </c>
      <c r="I3699" s="2" t="s">
        <v>49</v>
      </c>
      <c r="J3699" s="3">
        <v>45580</v>
      </c>
      <c r="K3699" s="3">
        <v>45592</v>
      </c>
      <c r="L3699" s="2" t="s">
        <v>37</v>
      </c>
      <c r="M3699" s="2" t="s">
        <v>199</v>
      </c>
      <c r="N3699" s="2" t="s">
        <v>200</v>
      </c>
      <c r="O3699" s="4">
        <v>203000</v>
      </c>
      <c r="P3699" s="4">
        <v>59600</v>
      </c>
      <c r="Q3699" s="4">
        <v>143400</v>
      </c>
      <c r="R3699" s="2">
        <v>36</v>
      </c>
      <c r="S3699" s="5">
        <v>6.47</v>
      </c>
      <c r="T3699" s="4">
        <v>4756.5</v>
      </c>
      <c r="U3699" s="2" t="s">
        <v>73</v>
      </c>
      <c r="V3699" s="2" t="s">
        <v>74</v>
      </c>
      <c r="W3699" s="4">
        <v>104643</v>
      </c>
      <c r="X3699" s="4">
        <v>66590.94</v>
      </c>
      <c r="Y3699" s="4">
        <v>171233.94</v>
      </c>
      <c r="Z3699" s="2">
        <v>0</v>
      </c>
      <c r="AA3699" s="2" t="s">
        <v>56</v>
      </c>
      <c r="AB3699" s="2" t="s">
        <v>15732</v>
      </c>
      <c r="AC3699" s="2" t="s">
        <v>75</v>
      </c>
      <c r="AD3699" s="2" t="s">
        <v>76</v>
      </c>
      <c r="AE3699" s="5">
        <v>70.64</v>
      </c>
      <c r="AF3699" s="2">
        <v>0</v>
      </c>
      <c r="AG3699" s="2" t="s">
        <v>77</v>
      </c>
      <c r="AH3699" s="2">
        <v>12</v>
      </c>
      <c r="AI3699" s="6" t="str">
        <f t="shared" si="171"/>
        <v>35-44</v>
      </c>
      <c r="AJ3699" s="11">
        <f>YEAR(tbl_LoanData[[#This Row],[Application Date]])</f>
        <v>2024</v>
      </c>
      <c r="AK3699" s="11" t="str">
        <f>TEXT(tbl_LoanData[[#This Row],[Application Date]],"MMMM")</f>
        <v>October</v>
      </c>
      <c r="AL3699" s="12">
        <f>DATE(YEAR(tbl_LoanData[[#This Row],[Application Date]]),MONTH(tbl_LoanData[[#This Row],[Application Date]]),1)</f>
        <v>45566</v>
      </c>
      <c r="AM3699" s="14">
        <f ca="1">IF(AND(tbl_LoanData[[#This Row],[Application Date]]&gt;=EOMONTH(TODAY(),-1)+1,tbl_LoanData[[#This Row],[Application Date]]&lt;=TODAY()),tbl_LoanData[[#This Row],[Loan Amount]],0)</f>
        <v>0</v>
      </c>
      <c r="AN3699" s="14">
        <f>tbl_LoanData[[#This Row],[Amount Paid]]-(Q3699-X3699)</f>
        <v>27833.940000000002</v>
      </c>
      <c r="AO3699" s="14">
        <f>IF(tbl_LoanData[[#This Row],[Application Status]]="Approved",1,0)</f>
        <v>1</v>
      </c>
      <c r="AP3699" s="22" t="str">
        <f t="shared" ca="1" si="172"/>
        <v/>
      </c>
      <c r="AQ3699" s="22" t="str">
        <f t="shared" ca="1" si="173"/>
        <v/>
      </c>
    </row>
    <row r="3700" spans="1:43" x14ac:dyDescent="0.3">
      <c r="A3700" s="2" t="s">
        <v>937</v>
      </c>
      <c r="B3700" s="2" t="s">
        <v>938</v>
      </c>
      <c r="C3700" s="2" t="s">
        <v>243</v>
      </c>
      <c r="D3700" s="2" t="s">
        <v>82</v>
      </c>
      <c r="E3700" s="2" t="s">
        <v>117</v>
      </c>
      <c r="F3700" s="2">
        <v>21</v>
      </c>
      <c r="G3700" s="2" t="s">
        <v>83</v>
      </c>
      <c r="H3700" s="2" t="s">
        <v>156</v>
      </c>
      <c r="I3700" s="2" t="s">
        <v>45</v>
      </c>
      <c r="J3700" s="3">
        <v>45571</v>
      </c>
      <c r="K3700" s="3">
        <v>45592</v>
      </c>
      <c r="L3700" s="2" t="s">
        <v>37</v>
      </c>
      <c r="M3700" s="2" t="s">
        <v>199</v>
      </c>
      <c r="N3700" s="2" t="s">
        <v>319</v>
      </c>
      <c r="O3700" s="4">
        <v>116000</v>
      </c>
      <c r="P3700" s="4">
        <v>31600</v>
      </c>
      <c r="Q3700" s="4">
        <v>84400</v>
      </c>
      <c r="R3700" s="2">
        <v>36</v>
      </c>
      <c r="S3700" s="5">
        <v>14.88</v>
      </c>
      <c r="T3700" s="4">
        <v>3391</v>
      </c>
      <c r="U3700" s="2" t="s">
        <v>73</v>
      </c>
      <c r="V3700" s="2" t="s">
        <v>74</v>
      </c>
      <c r="W3700" s="4">
        <v>74602</v>
      </c>
      <c r="X3700" s="4">
        <v>47474.16</v>
      </c>
      <c r="Y3700" s="4">
        <v>122076.16</v>
      </c>
      <c r="Z3700" s="2">
        <v>0</v>
      </c>
      <c r="AA3700" s="2" t="s">
        <v>56</v>
      </c>
      <c r="AB3700" s="2" t="s">
        <v>15730</v>
      </c>
      <c r="AC3700" s="2" t="s">
        <v>75</v>
      </c>
      <c r="AD3700" s="2" t="s">
        <v>76</v>
      </c>
      <c r="AE3700" s="5">
        <v>72.760000000000005</v>
      </c>
      <c r="AF3700" s="2">
        <v>0</v>
      </c>
      <c r="AG3700" s="2" t="s">
        <v>77</v>
      </c>
      <c r="AH3700" s="2">
        <v>21</v>
      </c>
      <c r="AI3700" s="6" t="str">
        <f t="shared" si="171"/>
        <v>18-24</v>
      </c>
      <c r="AJ3700" s="11">
        <f>YEAR(tbl_LoanData[[#This Row],[Application Date]])</f>
        <v>2024</v>
      </c>
      <c r="AK3700" s="11" t="str">
        <f>TEXT(tbl_LoanData[[#This Row],[Application Date]],"MMMM")</f>
        <v>October</v>
      </c>
      <c r="AL3700" s="12">
        <f>DATE(YEAR(tbl_LoanData[[#This Row],[Application Date]]),MONTH(tbl_LoanData[[#This Row],[Application Date]]),1)</f>
        <v>45566</v>
      </c>
      <c r="AM3700" s="14">
        <f ca="1">IF(AND(tbl_LoanData[[#This Row],[Application Date]]&gt;=EOMONTH(TODAY(),-1)+1,tbl_LoanData[[#This Row],[Application Date]]&lt;=TODAY()),tbl_LoanData[[#This Row],[Loan Amount]],0)</f>
        <v>0</v>
      </c>
      <c r="AN3700" s="14">
        <f>tbl_LoanData[[#This Row],[Amount Paid]]-(Q3700-X3700)</f>
        <v>37676.160000000003</v>
      </c>
      <c r="AO3700" s="14">
        <f>IF(tbl_LoanData[[#This Row],[Application Status]]="Approved",1,0)</f>
        <v>1</v>
      </c>
      <c r="AP3700" s="22" t="str">
        <f t="shared" ca="1" si="172"/>
        <v/>
      </c>
      <c r="AQ3700" s="22" t="str">
        <f t="shared" ca="1" si="173"/>
        <v/>
      </c>
    </row>
    <row r="3701" spans="1:43" ht="14.4" customHeight="1" x14ac:dyDescent="0.3">
      <c r="A3701" s="2" t="s">
        <v>943</v>
      </c>
      <c r="B3701" s="2" t="s">
        <v>944</v>
      </c>
      <c r="C3701" s="2" t="s">
        <v>758</v>
      </c>
      <c r="D3701" s="2" t="s">
        <v>161</v>
      </c>
      <c r="E3701" s="2" t="s">
        <v>210</v>
      </c>
      <c r="F3701" s="2">
        <v>58</v>
      </c>
      <c r="G3701" s="2" t="s">
        <v>83</v>
      </c>
      <c r="H3701" s="2" t="s">
        <v>136</v>
      </c>
      <c r="I3701" s="2" t="s">
        <v>49</v>
      </c>
      <c r="J3701" s="3">
        <v>45572</v>
      </c>
      <c r="K3701" s="3">
        <v>45579</v>
      </c>
      <c r="L3701" s="2" t="s">
        <v>40</v>
      </c>
      <c r="M3701" s="2" t="s">
        <v>85</v>
      </c>
      <c r="N3701" s="2" t="s">
        <v>274</v>
      </c>
      <c r="O3701" s="4">
        <v>763000</v>
      </c>
      <c r="P3701" s="4">
        <v>238800</v>
      </c>
      <c r="Q3701" s="4">
        <v>524200</v>
      </c>
      <c r="R3701" s="2">
        <v>48</v>
      </c>
      <c r="S3701" s="5">
        <v>9.07</v>
      </c>
      <c r="T3701" s="4">
        <v>14882.91</v>
      </c>
      <c r="U3701" s="2" t="s">
        <v>73</v>
      </c>
      <c r="V3701" s="2" t="s">
        <v>74</v>
      </c>
      <c r="W3701" s="4">
        <v>253009.47</v>
      </c>
      <c r="X3701" s="4">
        <v>461370.29</v>
      </c>
      <c r="Y3701" s="4">
        <v>714379.76</v>
      </c>
      <c r="Z3701" s="2">
        <v>155</v>
      </c>
      <c r="AA3701" s="2" t="s">
        <v>60</v>
      </c>
      <c r="AB3701" s="2" t="s">
        <v>15734</v>
      </c>
      <c r="AC3701" s="2" t="s">
        <v>332</v>
      </c>
      <c r="AD3701" s="2" t="s">
        <v>76</v>
      </c>
      <c r="AE3701" s="5">
        <v>68.7</v>
      </c>
      <c r="AF3701" s="2">
        <v>5</v>
      </c>
      <c r="AG3701" s="2" t="s">
        <v>130</v>
      </c>
      <c r="AH3701" s="2">
        <v>7</v>
      </c>
      <c r="AI3701" s="6" t="str">
        <f t="shared" si="171"/>
        <v>55-64</v>
      </c>
      <c r="AJ3701" s="11">
        <f>YEAR(tbl_LoanData[[#This Row],[Application Date]])</f>
        <v>2024</v>
      </c>
      <c r="AK3701" s="11" t="str">
        <f>TEXT(tbl_LoanData[[#This Row],[Application Date]],"MMMM")</f>
        <v>October</v>
      </c>
      <c r="AL3701" s="12">
        <f>DATE(YEAR(tbl_LoanData[[#This Row],[Application Date]]),MONTH(tbl_LoanData[[#This Row],[Application Date]]),1)</f>
        <v>45566</v>
      </c>
      <c r="AM3701" s="14">
        <f ca="1">IF(AND(tbl_LoanData[[#This Row],[Application Date]]&gt;=EOMONTH(TODAY(),-1)+1,tbl_LoanData[[#This Row],[Application Date]]&lt;=TODAY()),tbl_LoanData[[#This Row],[Loan Amount]],0)</f>
        <v>0</v>
      </c>
      <c r="AN3701" s="14">
        <f>tbl_LoanData[[#This Row],[Amount Paid]]-(Q3701-X3701)</f>
        <v>190179.75999999998</v>
      </c>
      <c r="AO3701" s="14">
        <f>IF(tbl_LoanData[[#This Row],[Application Status]]="Approved",1,0)</f>
        <v>1</v>
      </c>
      <c r="AP3701" s="22" t="str">
        <f t="shared" ca="1" si="172"/>
        <v/>
      </c>
      <c r="AQ3701" s="22" t="str">
        <f t="shared" ca="1" si="173"/>
        <v/>
      </c>
    </row>
    <row r="3702" spans="1:43" ht="14.4" customHeight="1" x14ac:dyDescent="0.3">
      <c r="A3702" s="2" t="s">
        <v>954</v>
      </c>
      <c r="B3702" s="2" t="s">
        <v>955</v>
      </c>
      <c r="C3702" s="2" t="s">
        <v>322</v>
      </c>
      <c r="D3702" s="2" t="s">
        <v>102</v>
      </c>
      <c r="E3702" s="2" t="s">
        <v>68</v>
      </c>
      <c r="F3702" s="2">
        <v>37</v>
      </c>
      <c r="G3702" s="2" t="s">
        <v>83</v>
      </c>
      <c r="H3702" s="2" t="s">
        <v>269</v>
      </c>
      <c r="I3702" s="2" t="s">
        <v>46</v>
      </c>
      <c r="J3702" s="3">
        <v>45591</v>
      </c>
      <c r="K3702" s="3"/>
      <c r="L3702" s="2" t="s">
        <v>40</v>
      </c>
      <c r="M3702" s="2" t="s">
        <v>71</v>
      </c>
      <c r="N3702" s="2" t="s">
        <v>137</v>
      </c>
      <c r="O3702" s="4">
        <v>727000</v>
      </c>
      <c r="P3702" s="4">
        <v>270200</v>
      </c>
      <c r="Q3702" s="4">
        <v>456800</v>
      </c>
      <c r="R3702" s="2">
        <v>60</v>
      </c>
      <c r="S3702" s="5">
        <v>11.69</v>
      </c>
      <c r="T3702" s="4">
        <v>12063.33</v>
      </c>
      <c r="U3702" s="2" t="s">
        <v>96</v>
      </c>
      <c r="V3702" s="2" t="s">
        <v>97</v>
      </c>
      <c r="W3702" s="4">
        <v>0</v>
      </c>
      <c r="X3702" s="4">
        <v>0</v>
      </c>
      <c r="Y3702" s="4">
        <v>723799.6</v>
      </c>
      <c r="Z3702" s="2">
        <v>0</v>
      </c>
      <c r="AA3702" s="2" t="s">
        <v>97</v>
      </c>
      <c r="AB3702" s="2" t="s">
        <v>15727</v>
      </c>
      <c r="AC3702" s="2" t="s">
        <v>332</v>
      </c>
      <c r="AD3702" s="2" t="s">
        <v>76</v>
      </c>
      <c r="AE3702" s="5">
        <v>62.83</v>
      </c>
      <c r="AF3702" s="2">
        <v>0</v>
      </c>
      <c r="AG3702" s="2" t="s">
        <v>97</v>
      </c>
      <c r="AH3702" s="2"/>
      <c r="AI3702" s="6" t="str">
        <f t="shared" si="171"/>
        <v>35-44</v>
      </c>
      <c r="AJ3702" s="11">
        <f>YEAR(tbl_LoanData[[#This Row],[Application Date]])</f>
        <v>2024</v>
      </c>
      <c r="AK3702" s="11" t="str">
        <f>TEXT(tbl_LoanData[[#This Row],[Application Date]],"MMMM")</f>
        <v>October</v>
      </c>
      <c r="AL3702" s="12">
        <f>DATE(YEAR(tbl_LoanData[[#This Row],[Application Date]]),MONTH(tbl_LoanData[[#This Row],[Application Date]]),1)</f>
        <v>45566</v>
      </c>
      <c r="AM3702" s="14">
        <f ca="1">IF(AND(tbl_LoanData[[#This Row],[Application Date]]&gt;=EOMONTH(TODAY(),-1)+1,tbl_LoanData[[#This Row],[Application Date]]&lt;=TODAY()),tbl_LoanData[[#This Row],[Loan Amount]],0)</f>
        <v>0</v>
      </c>
      <c r="AN3702" s="14">
        <f>tbl_LoanData[[#This Row],[Amount Paid]]-(Q3702-X3702)</f>
        <v>-456800</v>
      </c>
      <c r="AO3702" s="14">
        <f>IF(tbl_LoanData[[#This Row],[Application Status]]="Approved",1,0)</f>
        <v>0</v>
      </c>
      <c r="AP3702" s="22" t="str">
        <f t="shared" ca="1" si="172"/>
        <v/>
      </c>
      <c r="AQ3702" s="22" t="str">
        <f t="shared" ca="1" si="173"/>
        <v/>
      </c>
    </row>
    <row r="3703" spans="1:43" ht="14.4" customHeight="1" x14ac:dyDescent="0.3">
      <c r="A3703" s="2" t="s">
        <v>984</v>
      </c>
      <c r="B3703" s="2" t="s">
        <v>985</v>
      </c>
      <c r="C3703" s="2" t="s">
        <v>986</v>
      </c>
      <c r="D3703" s="2" t="s">
        <v>209</v>
      </c>
      <c r="E3703" s="2" t="s">
        <v>81</v>
      </c>
      <c r="F3703" s="2">
        <v>27</v>
      </c>
      <c r="G3703" s="2" t="s">
        <v>83</v>
      </c>
      <c r="H3703" s="2" t="s">
        <v>191</v>
      </c>
      <c r="I3703" s="2" t="s">
        <v>51</v>
      </c>
      <c r="J3703" s="3">
        <v>45588</v>
      </c>
      <c r="K3703" s="3">
        <v>45596</v>
      </c>
      <c r="L3703" s="2" t="s">
        <v>39</v>
      </c>
      <c r="M3703" s="2" t="s">
        <v>85</v>
      </c>
      <c r="N3703" s="2" t="s">
        <v>373</v>
      </c>
      <c r="O3703" s="4">
        <v>1351000</v>
      </c>
      <c r="P3703" s="4">
        <v>337100</v>
      </c>
      <c r="Q3703" s="4">
        <v>1013900</v>
      </c>
      <c r="R3703" s="2">
        <v>12</v>
      </c>
      <c r="S3703" s="5">
        <v>13.49</v>
      </c>
      <c r="T3703" s="4">
        <v>95889.59</v>
      </c>
      <c r="U3703" s="2" t="s">
        <v>73</v>
      </c>
      <c r="V3703" s="2" t="s">
        <v>34</v>
      </c>
      <c r="W3703" s="4">
        <v>863006.31</v>
      </c>
      <c r="X3703" s="4">
        <v>287668.8</v>
      </c>
      <c r="Y3703" s="4">
        <v>1150675.1100000001</v>
      </c>
      <c r="Z3703" s="2">
        <v>93</v>
      </c>
      <c r="AA3703" s="2" t="s">
        <v>60</v>
      </c>
      <c r="AB3703" s="2" t="s">
        <v>15732</v>
      </c>
      <c r="AC3703" s="2" t="s">
        <v>332</v>
      </c>
      <c r="AD3703" s="2" t="s">
        <v>76</v>
      </c>
      <c r="AE3703" s="5">
        <v>75.05</v>
      </c>
      <c r="AF3703" s="2">
        <v>3</v>
      </c>
      <c r="AG3703" s="2" t="s">
        <v>130</v>
      </c>
      <c r="AH3703" s="2">
        <v>8</v>
      </c>
      <c r="AI3703" s="6" t="str">
        <f t="shared" si="171"/>
        <v>25-34</v>
      </c>
      <c r="AJ3703" s="11">
        <f>YEAR(tbl_LoanData[[#This Row],[Application Date]])</f>
        <v>2024</v>
      </c>
      <c r="AK3703" s="11" t="str">
        <f>TEXT(tbl_LoanData[[#This Row],[Application Date]],"MMMM")</f>
        <v>October</v>
      </c>
      <c r="AL3703" s="12">
        <f>DATE(YEAR(tbl_LoanData[[#This Row],[Application Date]]),MONTH(tbl_LoanData[[#This Row],[Application Date]]),1)</f>
        <v>45566</v>
      </c>
      <c r="AM3703" s="14">
        <f ca="1">IF(AND(tbl_LoanData[[#This Row],[Application Date]]&gt;=EOMONTH(TODAY(),-1)+1,tbl_LoanData[[#This Row],[Application Date]]&lt;=TODAY()),tbl_LoanData[[#This Row],[Loan Amount]],0)</f>
        <v>0</v>
      </c>
      <c r="AN3703" s="14">
        <f>tbl_LoanData[[#This Row],[Amount Paid]]-(Q3703-X3703)</f>
        <v>136775.1100000001</v>
      </c>
      <c r="AO3703" s="14">
        <f>IF(tbl_LoanData[[#This Row],[Application Status]]="Approved",1,0)</f>
        <v>1</v>
      </c>
      <c r="AP3703" s="22" t="str">
        <f t="shared" ca="1" si="172"/>
        <v/>
      </c>
      <c r="AQ3703" s="22" t="str">
        <f t="shared" ca="1" si="173"/>
        <v/>
      </c>
    </row>
    <row r="3704" spans="1:43" ht="14.4" customHeight="1" x14ac:dyDescent="0.3">
      <c r="A3704" s="2" t="s">
        <v>1219</v>
      </c>
      <c r="B3704" s="2" t="s">
        <v>1220</v>
      </c>
      <c r="C3704" s="2" t="s">
        <v>90</v>
      </c>
      <c r="D3704" s="2" t="s">
        <v>189</v>
      </c>
      <c r="E3704" s="2" t="s">
        <v>385</v>
      </c>
      <c r="F3704" s="2">
        <v>30</v>
      </c>
      <c r="G3704" s="2" t="s">
        <v>69</v>
      </c>
      <c r="H3704" s="2" t="s">
        <v>119</v>
      </c>
      <c r="I3704" s="2" t="s">
        <v>43</v>
      </c>
      <c r="J3704" s="3">
        <v>45573</v>
      </c>
      <c r="K3704" s="3">
        <v>45578</v>
      </c>
      <c r="L3704" s="2" t="s">
        <v>40</v>
      </c>
      <c r="M3704" s="2" t="s">
        <v>111</v>
      </c>
      <c r="N3704" s="2" t="s">
        <v>120</v>
      </c>
      <c r="O3704" s="4">
        <v>1051000</v>
      </c>
      <c r="P3704" s="4">
        <v>411300</v>
      </c>
      <c r="Q3704" s="4">
        <v>639700</v>
      </c>
      <c r="R3704" s="2">
        <v>48</v>
      </c>
      <c r="S3704" s="5">
        <v>5.87</v>
      </c>
      <c r="T3704" s="4">
        <v>16456.28</v>
      </c>
      <c r="U3704" s="2" t="s">
        <v>73</v>
      </c>
      <c r="V3704" s="2" t="s">
        <v>74</v>
      </c>
      <c r="W3704" s="4">
        <v>312669.32</v>
      </c>
      <c r="X3704" s="4">
        <v>477232.24</v>
      </c>
      <c r="Y3704" s="4">
        <v>789901.56</v>
      </c>
      <c r="Z3704" s="2">
        <v>90</v>
      </c>
      <c r="AA3704" s="2" t="s">
        <v>59</v>
      </c>
      <c r="AB3704" s="2" t="s">
        <v>15735</v>
      </c>
      <c r="AC3704" s="2" t="s">
        <v>360</v>
      </c>
      <c r="AD3704" s="2" t="s">
        <v>76</v>
      </c>
      <c r="AE3704" s="5">
        <v>60.87</v>
      </c>
      <c r="AF3704" s="2">
        <v>3</v>
      </c>
      <c r="AG3704" s="2" t="s">
        <v>130</v>
      </c>
      <c r="AH3704" s="2">
        <v>5</v>
      </c>
      <c r="AI3704" s="6" t="str">
        <f t="shared" si="171"/>
        <v>25-34</v>
      </c>
      <c r="AJ3704" s="11">
        <f>YEAR(tbl_LoanData[[#This Row],[Application Date]])</f>
        <v>2024</v>
      </c>
      <c r="AK3704" s="11" t="str">
        <f>TEXT(tbl_LoanData[[#This Row],[Application Date]],"MMMM")</f>
        <v>October</v>
      </c>
      <c r="AL3704" s="12">
        <f>DATE(YEAR(tbl_LoanData[[#This Row],[Application Date]]),MONTH(tbl_LoanData[[#This Row],[Application Date]]),1)</f>
        <v>45566</v>
      </c>
      <c r="AM3704" s="14">
        <f ca="1">IF(AND(tbl_LoanData[[#This Row],[Application Date]]&gt;=EOMONTH(TODAY(),-1)+1,tbl_LoanData[[#This Row],[Application Date]]&lt;=TODAY()),tbl_LoanData[[#This Row],[Loan Amount]],0)</f>
        <v>0</v>
      </c>
      <c r="AN3704" s="14">
        <f>tbl_LoanData[[#This Row],[Amount Paid]]-(Q3704-X3704)</f>
        <v>150201.56</v>
      </c>
      <c r="AO3704" s="14">
        <f>IF(tbl_LoanData[[#This Row],[Application Status]]="Approved",1,0)</f>
        <v>1</v>
      </c>
      <c r="AP3704" s="22" t="str">
        <f t="shared" ca="1" si="172"/>
        <v/>
      </c>
      <c r="AQ3704" s="22" t="str">
        <f t="shared" ca="1" si="173"/>
        <v/>
      </c>
    </row>
    <row r="3705" spans="1:43" ht="14.4" customHeight="1" x14ac:dyDescent="0.3">
      <c r="A3705" s="2" t="s">
        <v>1285</v>
      </c>
      <c r="B3705" s="2" t="s">
        <v>1286</v>
      </c>
      <c r="C3705" s="2" t="s">
        <v>986</v>
      </c>
      <c r="D3705" s="2" t="s">
        <v>209</v>
      </c>
      <c r="E3705" s="2" t="s">
        <v>176</v>
      </c>
      <c r="F3705" s="2">
        <v>27</v>
      </c>
      <c r="G3705" s="2" t="s">
        <v>83</v>
      </c>
      <c r="H3705" s="2" t="s">
        <v>143</v>
      </c>
      <c r="I3705" s="2" t="s">
        <v>46</v>
      </c>
      <c r="J3705" s="3">
        <v>45592</v>
      </c>
      <c r="K3705" s="3">
        <v>45611</v>
      </c>
      <c r="L3705" s="2" t="s">
        <v>40</v>
      </c>
      <c r="M3705" s="2" t="s">
        <v>111</v>
      </c>
      <c r="N3705" s="2" t="s">
        <v>120</v>
      </c>
      <c r="O3705" s="4">
        <v>1252000</v>
      </c>
      <c r="P3705" s="4">
        <v>463100</v>
      </c>
      <c r="Q3705" s="4">
        <v>788900</v>
      </c>
      <c r="R3705" s="2">
        <v>48</v>
      </c>
      <c r="S3705" s="5">
        <v>5.22</v>
      </c>
      <c r="T3705" s="4">
        <v>19867.13</v>
      </c>
      <c r="U3705" s="2" t="s">
        <v>73</v>
      </c>
      <c r="V3705" s="2" t="s">
        <v>74</v>
      </c>
      <c r="W3705" s="4">
        <v>417209.73</v>
      </c>
      <c r="X3705" s="4">
        <v>536412.59</v>
      </c>
      <c r="Y3705" s="4">
        <v>953622.32</v>
      </c>
      <c r="Z3705" s="2">
        <v>0</v>
      </c>
      <c r="AA3705" s="2" t="s">
        <v>56</v>
      </c>
      <c r="AB3705" s="2" t="s">
        <v>15729</v>
      </c>
      <c r="AC3705" s="2" t="s">
        <v>75</v>
      </c>
      <c r="AD3705" s="2" t="s">
        <v>76</v>
      </c>
      <c r="AE3705" s="5">
        <v>63.01</v>
      </c>
      <c r="AF3705" s="2">
        <v>0</v>
      </c>
      <c r="AG3705" s="2" t="s">
        <v>77</v>
      </c>
      <c r="AH3705" s="2">
        <v>19</v>
      </c>
      <c r="AI3705" s="6" t="str">
        <f t="shared" si="171"/>
        <v>25-34</v>
      </c>
      <c r="AJ3705" s="11">
        <f>YEAR(tbl_LoanData[[#This Row],[Application Date]])</f>
        <v>2024</v>
      </c>
      <c r="AK3705" s="11" t="str">
        <f>TEXT(tbl_LoanData[[#This Row],[Application Date]],"MMMM")</f>
        <v>October</v>
      </c>
      <c r="AL3705" s="12">
        <f>DATE(YEAR(tbl_LoanData[[#This Row],[Application Date]]),MONTH(tbl_LoanData[[#This Row],[Application Date]]),1)</f>
        <v>45566</v>
      </c>
      <c r="AM3705" s="14">
        <f ca="1">IF(AND(tbl_LoanData[[#This Row],[Application Date]]&gt;=EOMONTH(TODAY(),-1)+1,tbl_LoanData[[#This Row],[Application Date]]&lt;=TODAY()),tbl_LoanData[[#This Row],[Loan Amount]],0)</f>
        <v>0</v>
      </c>
      <c r="AN3705" s="14">
        <f>tbl_LoanData[[#This Row],[Amount Paid]]-(Q3705-X3705)</f>
        <v>164722.31999999995</v>
      </c>
      <c r="AO3705" s="14">
        <f>IF(tbl_LoanData[[#This Row],[Application Status]]="Approved",1,0)</f>
        <v>1</v>
      </c>
      <c r="AP3705" s="22" t="str">
        <f t="shared" ca="1" si="172"/>
        <v/>
      </c>
      <c r="AQ3705" s="22" t="str">
        <f t="shared" ca="1" si="173"/>
        <v/>
      </c>
    </row>
    <row r="3706" spans="1:43" ht="14.4" customHeight="1" x14ac:dyDescent="0.3">
      <c r="A3706" s="2" t="s">
        <v>1343</v>
      </c>
      <c r="B3706" s="2" t="s">
        <v>1344</v>
      </c>
      <c r="C3706" s="2" t="s">
        <v>317</v>
      </c>
      <c r="D3706" s="2" t="s">
        <v>176</v>
      </c>
      <c r="E3706" s="2" t="s">
        <v>323</v>
      </c>
      <c r="F3706" s="2">
        <v>25</v>
      </c>
      <c r="G3706" s="2" t="s">
        <v>83</v>
      </c>
      <c r="H3706" s="2" t="s">
        <v>166</v>
      </c>
      <c r="I3706" s="2" t="s">
        <v>46</v>
      </c>
      <c r="J3706" s="3">
        <v>45589</v>
      </c>
      <c r="K3706" s="3">
        <v>45603</v>
      </c>
      <c r="L3706" s="2" t="s">
        <v>38</v>
      </c>
      <c r="M3706" s="2" t="s">
        <v>144</v>
      </c>
      <c r="N3706" s="2" t="s">
        <v>382</v>
      </c>
      <c r="O3706" s="4">
        <v>1311000</v>
      </c>
      <c r="P3706" s="4">
        <v>471800</v>
      </c>
      <c r="Q3706" s="4">
        <v>839200</v>
      </c>
      <c r="R3706" s="2">
        <v>48</v>
      </c>
      <c r="S3706" s="5">
        <v>14.5</v>
      </c>
      <c r="T3706" s="4">
        <v>27623.67</v>
      </c>
      <c r="U3706" s="2" t="s">
        <v>73</v>
      </c>
      <c r="V3706" s="2" t="s">
        <v>74</v>
      </c>
      <c r="W3706" s="4">
        <v>580097.06999999995</v>
      </c>
      <c r="X3706" s="4">
        <v>745838.93</v>
      </c>
      <c r="Y3706" s="4">
        <v>1325936</v>
      </c>
      <c r="Z3706" s="2">
        <v>0</v>
      </c>
      <c r="AA3706" s="2" t="s">
        <v>56</v>
      </c>
      <c r="AB3706" s="2" t="s">
        <v>15731</v>
      </c>
      <c r="AC3706" s="2" t="s">
        <v>360</v>
      </c>
      <c r="AD3706" s="2" t="s">
        <v>76</v>
      </c>
      <c r="AE3706" s="5">
        <v>64.010000000000005</v>
      </c>
      <c r="AF3706" s="2">
        <v>0</v>
      </c>
      <c r="AG3706" s="2" t="s">
        <v>77</v>
      </c>
      <c r="AH3706" s="2">
        <v>14</v>
      </c>
      <c r="AI3706" s="6" t="str">
        <f t="shared" si="171"/>
        <v>25-34</v>
      </c>
      <c r="AJ3706" s="11">
        <f>YEAR(tbl_LoanData[[#This Row],[Application Date]])</f>
        <v>2024</v>
      </c>
      <c r="AK3706" s="11" t="str">
        <f>TEXT(tbl_LoanData[[#This Row],[Application Date]],"MMMM")</f>
        <v>October</v>
      </c>
      <c r="AL3706" s="12">
        <f>DATE(YEAR(tbl_LoanData[[#This Row],[Application Date]]),MONTH(tbl_LoanData[[#This Row],[Application Date]]),1)</f>
        <v>45566</v>
      </c>
      <c r="AM3706" s="14">
        <f ca="1">IF(AND(tbl_LoanData[[#This Row],[Application Date]]&gt;=EOMONTH(TODAY(),-1)+1,tbl_LoanData[[#This Row],[Application Date]]&lt;=TODAY()),tbl_LoanData[[#This Row],[Loan Amount]],0)</f>
        <v>0</v>
      </c>
      <c r="AN3706" s="14">
        <f>tbl_LoanData[[#This Row],[Amount Paid]]-(Q3706-X3706)</f>
        <v>486736</v>
      </c>
      <c r="AO3706" s="14">
        <f>IF(tbl_LoanData[[#This Row],[Application Status]]="Approved",1,0)</f>
        <v>1</v>
      </c>
      <c r="AP3706" s="22" t="str">
        <f t="shared" ca="1" si="172"/>
        <v/>
      </c>
      <c r="AQ3706" s="22" t="str">
        <f t="shared" ca="1" si="173"/>
        <v/>
      </c>
    </row>
    <row r="3707" spans="1:43" ht="14.4" customHeight="1" x14ac:dyDescent="0.3">
      <c r="A3707" s="2" t="s">
        <v>1351</v>
      </c>
      <c r="B3707" s="2" t="s">
        <v>1352</v>
      </c>
      <c r="C3707" s="2" t="s">
        <v>712</v>
      </c>
      <c r="D3707" s="2" t="s">
        <v>102</v>
      </c>
      <c r="E3707" s="2" t="s">
        <v>150</v>
      </c>
      <c r="F3707" s="2">
        <v>44</v>
      </c>
      <c r="G3707" s="2" t="s">
        <v>83</v>
      </c>
      <c r="H3707" s="2" t="s">
        <v>256</v>
      </c>
      <c r="I3707" s="2" t="s">
        <v>43</v>
      </c>
      <c r="J3707" s="3">
        <v>45569</v>
      </c>
      <c r="K3707" s="3">
        <v>45586</v>
      </c>
      <c r="L3707" s="2" t="s">
        <v>37</v>
      </c>
      <c r="M3707" s="2" t="s">
        <v>199</v>
      </c>
      <c r="N3707" s="2" t="s">
        <v>319</v>
      </c>
      <c r="O3707" s="4">
        <v>216000</v>
      </c>
      <c r="P3707" s="4">
        <v>80700</v>
      </c>
      <c r="Q3707" s="4">
        <v>135300</v>
      </c>
      <c r="R3707" s="2">
        <v>24</v>
      </c>
      <c r="S3707" s="5">
        <v>7.66</v>
      </c>
      <c r="T3707" s="4">
        <v>6501.16</v>
      </c>
      <c r="U3707" s="2" t="s">
        <v>73</v>
      </c>
      <c r="V3707" s="2" t="s">
        <v>74</v>
      </c>
      <c r="W3707" s="4">
        <v>143025.51999999999</v>
      </c>
      <c r="X3707" s="4">
        <v>13002.44</v>
      </c>
      <c r="Y3707" s="4">
        <v>156027.96</v>
      </c>
      <c r="Z3707" s="2">
        <v>0</v>
      </c>
      <c r="AA3707" s="2" t="s">
        <v>56</v>
      </c>
      <c r="AB3707" s="2" t="s">
        <v>15732</v>
      </c>
      <c r="AC3707" s="2" t="s">
        <v>146</v>
      </c>
      <c r="AD3707" s="2" t="s">
        <v>76</v>
      </c>
      <c r="AE3707" s="5">
        <v>62.64</v>
      </c>
      <c r="AF3707" s="2">
        <v>0</v>
      </c>
      <c r="AG3707" s="2" t="s">
        <v>77</v>
      </c>
      <c r="AH3707" s="2">
        <v>17</v>
      </c>
      <c r="AI3707" s="6" t="str">
        <f t="shared" si="171"/>
        <v>35-44</v>
      </c>
      <c r="AJ3707" s="11">
        <f>YEAR(tbl_LoanData[[#This Row],[Application Date]])</f>
        <v>2024</v>
      </c>
      <c r="AK3707" s="11" t="str">
        <f>TEXT(tbl_LoanData[[#This Row],[Application Date]],"MMMM")</f>
        <v>October</v>
      </c>
      <c r="AL3707" s="12">
        <f>DATE(YEAR(tbl_LoanData[[#This Row],[Application Date]]),MONTH(tbl_LoanData[[#This Row],[Application Date]]),1)</f>
        <v>45566</v>
      </c>
      <c r="AM3707" s="14">
        <f ca="1">IF(AND(tbl_LoanData[[#This Row],[Application Date]]&gt;=EOMONTH(TODAY(),-1)+1,tbl_LoanData[[#This Row],[Application Date]]&lt;=TODAY()),tbl_LoanData[[#This Row],[Loan Amount]],0)</f>
        <v>0</v>
      </c>
      <c r="AN3707" s="14">
        <f>tbl_LoanData[[#This Row],[Amount Paid]]-(Q3707-X3707)</f>
        <v>20727.959999999992</v>
      </c>
      <c r="AO3707" s="14">
        <f>IF(tbl_LoanData[[#This Row],[Application Status]]="Approved",1,0)</f>
        <v>1</v>
      </c>
      <c r="AP3707" s="22" t="str">
        <f t="shared" ca="1" si="172"/>
        <v/>
      </c>
      <c r="AQ3707" s="22" t="str">
        <f t="shared" ca="1" si="173"/>
        <v/>
      </c>
    </row>
    <row r="3708" spans="1:43" x14ac:dyDescent="0.3">
      <c r="A3708" s="2" t="s">
        <v>1375</v>
      </c>
      <c r="B3708" s="2" t="s">
        <v>1376</v>
      </c>
      <c r="C3708" s="2" t="s">
        <v>804</v>
      </c>
      <c r="D3708" s="2" t="s">
        <v>82</v>
      </c>
      <c r="E3708" s="2" t="s">
        <v>134</v>
      </c>
      <c r="F3708" s="2">
        <v>43</v>
      </c>
      <c r="G3708" s="2" t="s">
        <v>83</v>
      </c>
      <c r="H3708" s="2" t="s">
        <v>217</v>
      </c>
      <c r="I3708" s="2" t="s">
        <v>46</v>
      </c>
      <c r="J3708" s="3">
        <v>45583</v>
      </c>
      <c r="K3708" s="3">
        <v>45598</v>
      </c>
      <c r="L3708" s="2" t="s">
        <v>39</v>
      </c>
      <c r="M3708" s="2" t="s">
        <v>94</v>
      </c>
      <c r="N3708" s="2" t="s">
        <v>418</v>
      </c>
      <c r="O3708" s="4">
        <v>1606000</v>
      </c>
      <c r="P3708" s="4">
        <v>592100</v>
      </c>
      <c r="Q3708" s="4">
        <v>1013900</v>
      </c>
      <c r="R3708" s="2">
        <v>18</v>
      </c>
      <c r="S3708" s="5">
        <v>11.18</v>
      </c>
      <c r="T3708" s="4">
        <v>65773.95</v>
      </c>
      <c r="U3708" s="2" t="s">
        <v>73</v>
      </c>
      <c r="V3708" s="2" t="s">
        <v>33</v>
      </c>
      <c r="W3708" s="4">
        <v>1183931.03</v>
      </c>
      <c r="X3708" s="4">
        <v>0</v>
      </c>
      <c r="Y3708" s="4">
        <v>1183931.03</v>
      </c>
      <c r="Z3708" s="2">
        <v>0</v>
      </c>
      <c r="AA3708" s="2" t="s">
        <v>56</v>
      </c>
      <c r="AB3708" s="2" t="s">
        <v>15729</v>
      </c>
      <c r="AC3708" s="2" t="s">
        <v>138</v>
      </c>
      <c r="AD3708" s="2" t="s">
        <v>76</v>
      </c>
      <c r="AE3708" s="5">
        <v>63.13</v>
      </c>
      <c r="AF3708" s="2">
        <v>0</v>
      </c>
      <c r="AG3708" s="2" t="s">
        <v>77</v>
      </c>
      <c r="AH3708" s="2">
        <v>15</v>
      </c>
      <c r="AI3708" s="6" t="str">
        <f t="shared" si="171"/>
        <v>35-44</v>
      </c>
      <c r="AJ3708" s="11">
        <f>YEAR(tbl_LoanData[[#This Row],[Application Date]])</f>
        <v>2024</v>
      </c>
      <c r="AK3708" s="11" t="str">
        <f>TEXT(tbl_LoanData[[#This Row],[Application Date]],"MMMM")</f>
        <v>October</v>
      </c>
      <c r="AL3708" s="12">
        <f>DATE(YEAR(tbl_LoanData[[#This Row],[Application Date]]),MONTH(tbl_LoanData[[#This Row],[Application Date]]),1)</f>
        <v>45566</v>
      </c>
      <c r="AM3708" s="14">
        <f ca="1">IF(AND(tbl_LoanData[[#This Row],[Application Date]]&gt;=EOMONTH(TODAY(),-1)+1,tbl_LoanData[[#This Row],[Application Date]]&lt;=TODAY()),tbl_LoanData[[#This Row],[Loan Amount]],0)</f>
        <v>0</v>
      </c>
      <c r="AN3708" s="14">
        <f>tbl_LoanData[[#This Row],[Amount Paid]]-(Q3708-X3708)</f>
        <v>170031.03000000003</v>
      </c>
      <c r="AO3708" s="14">
        <f>IF(tbl_LoanData[[#This Row],[Application Status]]="Approved",1,0)</f>
        <v>1</v>
      </c>
      <c r="AP3708" s="22" t="str">
        <f t="shared" ca="1" si="172"/>
        <v/>
      </c>
      <c r="AQ3708" s="22" t="str">
        <f t="shared" ca="1" si="173"/>
        <v/>
      </c>
    </row>
    <row r="3709" spans="1:43" ht="14.4" customHeight="1" x14ac:dyDescent="0.3">
      <c r="A3709" s="2" t="s">
        <v>1574</v>
      </c>
      <c r="B3709" s="2" t="s">
        <v>1575</v>
      </c>
      <c r="C3709" s="2" t="s">
        <v>712</v>
      </c>
      <c r="D3709" s="2" t="s">
        <v>232</v>
      </c>
      <c r="E3709" s="2" t="s">
        <v>92</v>
      </c>
      <c r="F3709" s="2">
        <v>57</v>
      </c>
      <c r="G3709" s="2" t="s">
        <v>83</v>
      </c>
      <c r="H3709" s="2" t="s">
        <v>126</v>
      </c>
      <c r="I3709" s="2" t="s">
        <v>44</v>
      </c>
      <c r="J3709" s="3">
        <v>45581</v>
      </c>
      <c r="K3709" s="3"/>
      <c r="L3709" s="2" t="s">
        <v>36</v>
      </c>
      <c r="M3709" s="2" t="s">
        <v>94</v>
      </c>
      <c r="N3709" s="2" t="s">
        <v>212</v>
      </c>
      <c r="O3709" s="4">
        <v>2183000</v>
      </c>
      <c r="P3709" s="4">
        <v>271800</v>
      </c>
      <c r="Q3709" s="4">
        <v>1911200</v>
      </c>
      <c r="R3709" s="2">
        <v>60</v>
      </c>
      <c r="S3709" s="5">
        <v>13.44</v>
      </c>
      <c r="T3709" s="4">
        <v>53258.77</v>
      </c>
      <c r="U3709" s="2" t="s">
        <v>96</v>
      </c>
      <c r="V3709" s="2" t="s">
        <v>97</v>
      </c>
      <c r="W3709" s="4">
        <v>0</v>
      </c>
      <c r="X3709" s="4">
        <v>0</v>
      </c>
      <c r="Y3709" s="4">
        <v>3195526.4</v>
      </c>
      <c r="Z3709" s="2">
        <v>0</v>
      </c>
      <c r="AA3709" s="2" t="s">
        <v>97</v>
      </c>
      <c r="AB3709" s="2" t="s">
        <v>15736</v>
      </c>
      <c r="AC3709" s="2" t="s">
        <v>213</v>
      </c>
      <c r="AD3709" s="2" t="s">
        <v>76</v>
      </c>
      <c r="AE3709" s="5">
        <v>87.55</v>
      </c>
      <c r="AF3709" s="2">
        <v>0</v>
      </c>
      <c r="AG3709" s="2" t="s">
        <v>97</v>
      </c>
      <c r="AH3709" s="2"/>
      <c r="AI3709" s="6" t="str">
        <f t="shared" si="171"/>
        <v>55-64</v>
      </c>
      <c r="AJ3709" s="11">
        <f>YEAR(tbl_LoanData[[#This Row],[Application Date]])</f>
        <v>2024</v>
      </c>
      <c r="AK3709" s="11" t="str">
        <f>TEXT(tbl_LoanData[[#This Row],[Application Date]],"MMMM")</f>
        <v>October</v>
      </c>
      <c r="AL3709" s="12">
        <f>DATE(YEAR(tbl_LoanData[[#This Row],[Application Date]]),MONTH(tbl_LoanData[[#This Row],[Application Date]]),1)</f>
        <v>45566</v>
      </c>
      <c r="AM3709" s="14">
        <f ca="1">IF(AND(tbl_LoanData[[#This Row],[Application Date]]&gt;=EOMONTH(TODAY(),-1)+1,tbl_LoanData[[#This Row],[Application Date]]&lt;=TODAY()),tbl_LoanData[[#This Row],[Loan Amount]],0)</f>
        <v>0</v>
      </c>
      <c r="AN3709" s="14">
        <f>tbl_LoanData[[#This Row],[Amount Paid]]-(Q3709-X3709)</f>
        <v>-1911200</v>
      </c>
      <c r="AO3709" s="14">
        <f>IF(tbl_LoanData[[#This Row],[Application Status]]="Approved",1,0)</f>
        <v>0</v>
      </c>
      <c r="AP3709" s="22" t="str">
        <f t="shared" ca="1" si="172"/>
        <v/>
      </c>
      <c r="AQ3709" s="22" t="str">
        <f t="shared" ca="1" si="173"/>
        <v/>
      </c>
    </row>
    <row r="3710" spans="1:43" ht="14.4" customHeight="1" x14ac:dyDescent="0.3">
      <c r="A3710" s="2" t="s">
        <v>1596</v>
      </c>
      <c r="B3710" s="2" t="s">
        <v>1597</v>
      </c>
      <c r="C3710" s="2" t="s">
        <v>304</v>
      </c>
      <c r="D3710" s="2" t="s">
        <v>209</v>
      </c>
      <c r="E3710" s="2" t="s">
        <v>176</v>
      </c>
      <c r="F3710" s="2">
        <v>58</v>
      </c>
      <c r="G3710" s="2" t="s">
        <v>83</v>
      </c>
      <c r="H3710" s="2" t="s">
        <v>516</v>
      </c>
      <c r="I3710" s="2" t="s">
        <v>53</v>
      </c>
      <c r="J3710" s="3">
        <v>45569</v>
      </c>
      <c r="K3710" s="3"/>
      <c r="L3710" s="2" t="s">
        <v>40</v>
      </c>
      <c r="M3710" s="2" t="s">
        <v>157</v>
      </c>
      <c r="N3710" s="2" t="s">
        <v>299</v>
      </c>
      <c r="O3710" s="4">
        <v>1186000</v>
      </c>
      <c r="P3710" s="4">
        <v>449400</v>
      </c>
      <c r="Q3710" s="4">
        <v>736600</v>
      </c>
      <c r="R3710" s="2">
        <v>48</v>
      </c>
      <c r="S3710" s="5">
        <v>6.99</v>
      </c>
      <c r="T3710" s="4">
        <v>19636.53</v>
      </c>
      <c r="U3710" s="2" t="s">
        <v>96</v>
      </c>
      <c r="V3710" s="2" t="s">
        <v>97</v>
      </c>
      <c r="W3710" s="4">
        <v>0</v>
      </c>
      <c r="X3710" s="4">
        <v>0</v>
      </c>
      <c r="Y3710" s="4">
        <v>942553.36</v>
      </c>
      <c r="Z3710" s="2">
        <v>0</v>
      </c>
      <c r="AA3710" s="2" t="s">
        <v>97</v>
      </c>
      <c r="AB3710" s="2" t="s">
        <v>15736</v>
      </c>
      <c r="AC3710" s="2" t="s">
        <v>106</v>
      </c>
      <c r="AD3710" s="2" t="s">
        <v>76</v>
      </c>
      <c r="AE3710" s="5">
        <v>62.11</v>
      </c>
      <c r="AF3710" s="2">
        <v>0</v>
      </c>
      <c r="AG3710" s="2" t="s">
        <v>97</v>
      </c>
      <c r="AH3710" s="2"/>
      <c r="AI3710" s="6" t="str">
        <f t="shared" si="171"/>
        <v>55-64</v>
      </c>
      <c r="AJ3710" s="11">
        <f>YEAR(tbl_LoanData[[#This Row],[Application Date]])</f>
        <v>2024</v>
      </c>
      <c r="AK3710" s="11" t="str">
        <f>TEXT(tbl_LoanData[[#This Row],[Application Date]],"MMMM")</f>
        <v>October</v>
      </c>
      <c r="AL3710" s="12">
        <f>DATE(YEAR(tbl_LoanData[[#This Row],[Application Date]]),MONTH(tbl_LoanData[[#This Row],[Application Date]]),1)</f>
        <v>45566</v>
      </c>
      <c r="AM3710" s="14">
        <f ca="1">IF(AND(tbl_LoanData[[#This Row],[Application Date]]&gt;=EOMONTH(TODAY(),-1)+1,tbl_LoanData[[#This Row],[Application Date]]&lt;=TODAY()),tbl_LoanData[[#This Row],[Loan Amount]],0)</f>
        <v>0</v>
      </c>
      <c r="AN3710" s="14">
        <f>tbl_LoanData[[#This Row],[Amount Paid]]-(Q3710-X3710)</f>
        <v>-736600</v>
      </c>
      <c r="AO3710" s="14">
        <f>IF(tbl_LoanData[[#This Row],[Application Status]]="Approved",1,0)</f>
        <v>0</v>
      </c>
      <c r="AP3710" s="22" t="str">
        <f t="shared" ca="1" si="172"/>
        <v/>
      </c>
      <c r="AQ3710" s="22" t="str">
        <f t="shared" ca="1" si="173"/>
        <v/>
      </c>
    </row>
    <row r="3711" spans="1:43" ht="14.4" customHeight="1" x14ac:dyDescent="0.3">
      <c r="A3711" s="2" t="s">
        <v>1598</v>
      </c>
      <c r="B3711" s="2" t="s">
        <v>1599</v>
      </c>
      <c r="C3711" s="2" t="s">
        <v>142</v>
      </c>
      <c r="D3711" s="2" t="s">
        <v>209</v>
      </c>
      <c r="E3711" s="2" t="s">
        <v>91</v>
      </c>
      <c r="F3711" s="2">
        <v>55</v>
      </c>
      <c r="G3711" s="2" t="s">
        <v>83</v>
      </c>
      <c r="H3711" s="2" t="s">
        <v>273</v>
      </c>
      <c r="I3711" s="2" t="s">
        <v>45</v>
      </c>
      <c r="J3711" s="3">
        <v>45595</v>
      </c>
      <c r="K3711" s="3"/>
      <c r="L3711" s="2" t="s">
        <v>37</v>
      </c>
      <c r="M3711" s="2" t="s">
        <v>94</v>
      </c>
      <c r="N3711" s="2" t="s">
        <v>568</v>
      </c>
      <c r="O3711" s="4">
        <v>85000</v>
      </c>
      <c r="P3711" s="4">
        <v>9800</v>
      </c>
      <c r="Q3711" s="4">
        <v>75200</v>
      </c>
      <c r="R3711" s="2">
        <v>36</v>
      </c>
      <c r="S3711" s="5">
        <v>8.99</v>
      </c>
      <c r="T3711" s="4">
        <v>2652.26</v>
      </c>
      <c r="U3711" s="2" t="s">
        <v>113</v>
      </c>
      <c r="V3711" s="2" t="s">
        <v>97</v>
      </c>
      <c r="W3711" s="4">
        <v>0</v>
      </c>
      <c r="X3711" s="4">
        <v>0</v>
      </c>
      <c r="Y3711" s="4">
        <v>95481.44</v>
      </c>
      <c r="Z3711" s="2">
        <v>0</v>
      </c>
      <c r="AA3711" s="2" t="s">
        <v>97</v>
      </c>
      <c r="AB3711" s="2" t="s">
        <v>15734</v>
      </c>
      <c r="AC3711" s="2" t="s">
        <v>121</v>
      </c>
      <c r="AD3711" s="2" t="s">
        <v>76</v>
      </c>
      <c r="AE3711" s="5">
        <v>88.47</v>
      </c>
      <c r="AF3711" s="2">
        <v>0</v>
      </c>
      <c r="AG3711" s="2" t="s">
        <v>97</v>
      </c>
      <c r="AH3711" s="2"/>
      <c r="AI3711" s="6" t="str">
        <f t="shared" si="171"/>
        <v>55-64</v>
      </c>
      <c r="AJ3711" s="11">
        <f>YEAR(tbl_LoanData[[#This Row],[Application Date]])</f>
        <v>2024</v>
      </c>
      <c r="AK3711" s="11" t="str">
        <f>TEXT(tbl_LoanData[[#This Row],[Application Date]],"MMMM")</f>
        <v>October</v>
      </c>
      <c r="AL3711" s="12">
        <f>DATE(YEAR(tbl_LoanData[[#This Row],[Application Date]]),MONTH(tbl_LoanData[[#This Row],[Application Date]]),1)</f>
        <v>45566</v>
      </c>
      <c r="AM3711" s="14">
        <f ca="1">IF(AND(tbl_LoanData[[#This Row],[Application Date]]&gt;=EOMONTH(TODAY(),-1)+1,tbl_LoanData[[#This Row],[Application Date]]&lt;=TODAY()),tbl_LoanData[[#This Row],[Loan Amount]],0)</f>
        <v>0</v>
      </c>
      <c r="AN3711" s="14">
        <f>tbl_LoanData[[#This Row],[Amount Paid]]-(Q3711-X3711)</f>
        <v>-75200</v>
      </c>
      <c r="AO3711" s="14">
        <f>IF(tbl_LoanData[[#This Row],[Application Status]]="Approved",1,0)</f>
        <v>0</v>
      </c>
      <c r="AP3711" s="22" t="str">
        <f t="shared" ca="1" si="172"/>
        <v/>
      </c>
      <c r="AQ3711" s="22" t="str">
        <f t="shared" ca="1" si="173"/>
        <v/>
      </c>
    </row>
    <row r="3712" spans="1:43" ht="14.4" customHeight="1" x14ac:dyDescent="0.3">
      <c r="A3712" s="2" t="s">
        <v>1731</v>
      </c>
      <c r="B3712" s="2" t="s">
        <v>1732</v>
      </c>
      <c r="C3712" s="2" t="s">
        <v>452</v>
      </c>
      <c r="D3712" s="2" t="s">
        <v>176</v>
      </c>
      <c r="E3712" s="2" t="s">
        <v>161</v>
      </c>
      <c r="F3712" s="2">
        <v>23</v>
      </c>
      <c r="G3712" s="2" t="s">
        <v>83</v>
      </c>
      <c r="H3712" s="2" t="s">
        <v>398</v>
      </c>
      <c r="I3712" s="2" t="s">
        <v>46</v>
      </c>
      <c r="J3712" s="3">
        <v>45583</v>
      </c>
      <c r="K3712" s="3">
        <v>45603</v>
      </c>
      <c r="L3712" s="2" t="s">
        <v>40</v>
      </c>
      <c r="M3712" s="2" t="s">
        <v>85</v>
      </c>
      <c r="N3712" s="2" t="s">
        <v>270</v>
      </c>
      <c r="O3712" s="4">
        <v>1246000</v>
      </c>
      <c r="P3712" s="4">
        <v>203100</v>
      </c>
      <c r="Q3712" s="4">
        <v>1042900</v>
      </c>
      <c r="R3712" s="2">
        <v>48</v>
      </c>
      <c r="S3712" s="5">
        <v>13.51</v>
      </c>
      <c r="T3712" s="4">
        <v>33468.400000000001</v>
      </c>
      <c r="U3712" s="2" t="s">
        <v>73</v>
      </c>
      <c r="V3712" s="2" t="s">
        <v>74</v>
      </c>
      <c r="W3712" s="4">
        <v>702836.4</v>
      </c>
      <c r="X3712" s="4">
        <v>903646.76</v>
      </c>
      <c r="Y3712" s="4">
        <v>1606483.16</v>
      </c>
      <c r="Z3712" s="2">
        <v>0</v>
      </c>
      <c r="AA3712" s="2" t="s">
        <v>56</v>
      </c>
      <c r="AB3712" s="2" t="s">
        <v>15729</v>
      </c>
      <c r="AC3712" s="2" t="s">
        <v>129</v>
      </c>
      <c r="AD3712" s="2" t="s">
        <v>76</v>
      </c>
      <c r="AE3712" s="5">
        <v>83.7</v>
      </c>
      <c r="AF3712" s="2">
        <v>0</v>
      </c>
      <c r="AG3712" s="2" t="s">
        <v>77</v>
      </c>
      <c r="AH3712" s="2">
        <v>20</v>
      </c>
      <c r="AI3712" s="6" t="str">
        <f t="shared" si="171"/>
        <v>18-24</v>
      </c>
      <c r="AJ3712" s="11">
        <f>YEAR(tbl_LoanData[[#This Row],[Application Date]])</f>
        <v>2024</v>
      </c>
      <c r="AK3712" s="11" t="str">
        <f>TEXT(tbl_LoanData[[#This Row],[Application Date]],"MMMM")</f>
        <v>October</v>
      </c>
      <c r="AL3712" s="12">
        <f>DATE(YEAR(tbl_LoanData[[#This Row],[Application Date]]),MONTH(tbl_LoanData[[#This Row],[Application Date]]),1)</f>
        <v>45566</v>
      </c>
      <c r="AM3712" s="14">
        <f ca="1">IF(AND(tbl_LoanData[[#This Row],[Application Date]]&gt;=EOMONTH(TODAY(),-1)+1,tbl_LoanData[[#This Row],[Application Date]]&lt;=TODAY()),tbl_LoanData[[#This Row],[Loan Amount]],0)</f>
        <v>0</v>
      </c>
      <c r="AN3712" s="14">
        <f>tbl_LoanData[[#This Row],[Amount Paid]]-(Q3712-X3712)</f>
        <v>563583.16</v>
      </c>
      <c r="AO3712" s="14">
        <f>IF(tbl_LoanData[[#This Row],[Application Status]]="Approved",1,0)</f>
        <v>1</v>
      </c>
      <c r="AP3712" s="22" t="str">
        <f t="shared" ca="1" si="172"/>
        <v/>
      </c>
      <c r="AQ3712" s="22" t="str">
        <f t="shared" ca="1" si="173"/>
        <v/>
      </c>
    </row>
    <row r="3713" spans="1:43" ht="14.4" customHeight="1" x14ac:dyDescent="0.3">
      <c r="A3713" s="2" t="s">
        <v>1761</v>
      </c>
      <c r="B3713" s="2" t="s">
        <v>1762</v>
      </c>
      <c r="C3713" s="2" t="s">
        <v>188</v>
      </c>
      <c r="D3713" s="2" t="s">
        <v>101</v>
      </c>
      <c r="E3713" s="2" t="s">
        <v>385</v>
      </c>
      <c r="F3713" s="2">
        <v>40</v>
      </c>
      <c r="G3713" s="2" t="s">
        <v>69</v>
      </c>
      <c r="H3713" s="2" t="s">
        <v>177</v>
      </c>
      <c r="I3713" s="2" t="s">
        <v>43</v>
      </c>
      <c r="J3713" s="3">
        <v>45580</v>
      </c>
      <c r="K3713" s="3">
        <v>45583</v>
      </c>
      <c r="L3713" s="2" t="s">
        <v>39</v>
      </c>
      <c r="M3713" s="2" t="s">
        <v>167</v>
      </c>
      <c r="N3713" s="2" t="s">
        <v>491</v>
      </c>
      <c r="O3713" s="4">
        <v>1530000</v>
      </c>
      <c r="P3713" s="4">
        <v>154900</v>
      </c>
      <c r="Q3713" s="4">
        <v>1375100</v>
      </c>
      <c r="R3713" s="2">
        <v>48</v>
      </c>
      <c r="S3713" s="5">
        <v>14.22</v>
      </c>
      <c r="T3713" s="4">
        <v>44942.85</v>
      </c>
      <c r="U3713" s="2" t="s">
        <v>73</v>
      </c>
      <c r="V3713" s="2" t="s">
        <v>74</v>
      </c>
      <c r="W3713" s="4">
        <v>988742.7</v>
      </c>
      <c r="X3713" s="4">
        <v>1168514.18</v>
      </c>
      <c r="Y3713" s="4">
        <v>2157256.88</v>
      </c>
      <c r="Z3713" s="2">
        <v>0</v>
      </c>
      <c r="AA3713" s="2" t="s">
        <v>56</v>
      </c>
      <c r="AB3713" s="2" t="s">
        <v>15736</v>
      </c>
      <c r="AC3713" s="2" t="s">
        <v>146</v>
      </c>
      <c r="AD3713" s="2" t="s">
        <v>76</v>
      </c>
      <c r="AE3713" s="5">
        <v>89.88</v>
      </c>
      <c r="AF3713" s="2">
        <v>0</v>
      </c>
      <c r="AG3713" s="2" t="s">
        <v>77</v>
      </c>
      <c r="AH3713" s="2">
        <v>3</v>
      </c>
      <c r="AI3713" s="6" t="str">
        <f t="shared" si="171"/>
        <v>35-44</v>
      </c>
      <c r="AJ3713" s="11">
        <f>YEAR(tbl_LoanData[[#This Row],[Application Date]])</f>
        <v>2024</v>
      </c>
      <c r="AK3713" s="11" t="str">
        <f>TEXT(tbl_LoanData[[#This Row],[Application Date]],"MMMM")</f>
        <v>October</v>
      </c>
      <c r="AL3713" s="12">
        <f>DATE(YEAR(tbl_LoanData[[#This Row],[Application Date]]),MONTH(tbl_LoanData[[#This Row],[Application Date]]),1)</f>
        <v>45566</v>
      </c>
      <c r="AM3713" s="14">
        <f ca="1">IF(AND(tbl_LoanData[[#This Row],[Application Date]]&gt;=EOMONTH(TODAY(),-1)+1,tbl_LoanData[[#This Row],[Application Date]]&lt;=TODAY()),tbl_LoanData[[#This Row],[Loan Amount]],0)</f>
        <v>0</v>
      </c>
      <c r="AN3713" s="14">
        <f>tbl_LoanData[[#This Row],[Amount Paid]]-(Q3713-X3713)</f>
        <v>782156.87999999989</v>
      </c>
      <c r="AO3713" s="14">
        <f>IF(tbl_LoanData[[#This Row],[Application Status]]="Approved",1,0)</f>
        <v>1</v>
      </c>
      <c r="AP3713" s="22" t="str">
        <f t="shared" ca="1" si="172"/>
        <v/>
      </c>
      <c r="AQ3713" s="22" t="str">
        <f t="shared" ca="1" si="173"/>
        <v/>
      </c>
    </row>
    <row r="3714" spans="1:43" ht="14.4" customHeight="1" x14ac:dyDescent="0.3">
      <c r="A3714" s="2" t="s">
        <v>1779</v>
      </c>
      <c r="B3714" s="2" t="s">
        <v>1780</v>
      </c>
      <c r="C3714" s="2" t="s">
        <v>335</v>
      </c>
      <c r="D3714" s="2" t="s">
        <v>117</v>
      </c>
      <c r="E3714" s="2" t="s">
        <v>323</v>
      </c>
      <c r="F3714" s="2">
        <v>49</v>
      </c>
      <c r="G3714" s="2" t="s">
        <v>83</v>
      </c>
      <c r="H3714" s="2" t="s">
        <v>191</v>
      </c>
      <c r="I3714" s="2" t="s">
        <v>51</v>
      </c>
      <c r="J3714" s="3">
        <v>45573</v>
      </c>
      <c r="K3714" s="3">
        <v>45584</v>
      </c>
      <c r="L3714" s="2" t="s">
        <v>36</v>
      </c>
      <c r="M3714" s="2" t="s">
        <v>71</v>
      </c>
      <c r="N3714" s="2" t="s">
        <v>162</v>
      </c>
      <c r="O3714" s="4">
        <v>902000</v>
      </c>
      <c r="P3714" s="4">
        <v>279000</v>
      </c>
      <c r="Q3714" s="4">
        <v>623000</v>
      </c>
      <c r="R3714" s="2">
        <v>18</v>
      </c>
      <c r="S3714" s="5">
        <v>14.92</v>
      </c>
      <c r="T3714" s="4">
        <v>42357.08</v>
      </c>
      <c r="U3714" s="2" t="s">
        <v>73</v>
      </c>
      <c r="V3714" s="2" t="s">
        <v>34</v>
      </c>
      <c r="W3714" s="4">
        <v>677713.28</v>
      </c>
      <c r="X3714" s="4">
        <v>84714.12</v>
      </c>
      <c r="Y3714" s="4">
        <v>762427.4</v>
      </c>
      <c r="Z3714" s="2">
        <v>58</v>
      </c>
      <c r="AA3714" s="2" t="s">
        <v>58</v>
      </c>
      <c r="AB3714" s="2" t="s">
        <v>15734</v>
      </c>
      <c r="AC3714" s="2" t="s">
        <v>138</v>
      </c>
      <c r="AD3714" s="2" t="s">
        <v>76</v>
      </c>
      <c r="AE3714" s="5">
        <v>69.069999999999993</v>
      </c>
      <c r="AF3714" s="2">
        <v>2</v>
      </c>
      <c r="AG3714" s="2" t="s">
        <v>15718</v>
      </c>
      <c r="AH3714" s="2">
        <v>11</v>
      </c>
      <c r="AI3714" s="6" t="str">
        <f t="shared" ref="AI3714:AI3777" si="174">IF(F3714&lt;25,"18-24",IF(F3714&lt;35,"25-34",IF(F3714&lt;45,"35-44",IF(F3714&lt;55,"45-54",IF(F3714&lt;65,"55-64","65+")))))</f>
        <v>45-54</v>
      </c>
      <c r="AJ3714" s="11">
        <f>YEAR(tbl_LoanData[[#This Row],[Application Date]])</f>
        <v>2024</v>
      </c>
      <c r="AK3714" s="11" t="str">
        <f>TEXT(tbl_LoanData[[#This Row],[Application Date]],"MMMM")</f>
        <v>October</v>
      </c>
      <c r="AL3714" s="12">
        <f>DATE(YEAR(tbl_LoanData[[#This Row],[Application Date]]),MONTH(tbl_LoanData[[#This Row],[Application Date]]),1)</f>
        <v>45566</v>
      </c>
      <c r="AM3714" s="14">
        <f ca="1">IF(AND(tbl_LoanData[[#This Row],[Application Date]]&gt;=EOMONTH(TODAY(),-1)+1,tbl_LoanData[[#This Row],[Application Date]]&lt;=TODAY()),tbl_LoanData[[#This Row],[Loan Amount]],0)</f>
        <v>0</v>
      </c>
      <c r="AN3714" s="14">
        <f>tbl_LoanData[[#This Row],[Amount Paid]]-(Q3714-X3714)</f>
        <v>139427.40000000002</v>
      </c>
      <c r="AO3714" s="14">
        <f>IF(tbl_LoanData[[#This Row],[Application Status]]="Approved",1,0)</f>
        <v>1</v>
      </c>
      <c r="AP3714" s="22" t="str">
        <f t="shared" ref="AP3714:AP3777" ca="1" si="175">IF(AND(J3714&gt;=DATE(YEAR(TODAY()),MONTH(TODAY()),1),J3714&lt;=TODAY()),"Current MTD",IF(AND(J3714&gt;=EOMONTH(TODAY(),-2)+1,J3714&lt;=EOMONTH(TODAY(),-1)),"Previous MTD",""))</f>
        <v/>
      </c>
      <c r="AQ3714" s="22" t="str">
        <f t="shared" ref="AQ3714:AQ3777" ca="1" si="176">IF(AND(J3714&gt;=DATE(YEAR(TODAY()),MONTH(TODAY()),1),J3714&lt;=TODAY()),TEXT(DATE(YEAR(TODAY()),MONTH(TODAY()),1),"mmm d")&amp;"–"&amp;DAY(TODAY()),IF(AND(J3714&gt;=EOMONTH(TODAY(),-2)+1,J3714&lt;=EOMONTH(TODAY(),-1)),""&amp;TEXT(EOMONTH(TODAY(),-2)+1,"mmm d")&amp;"–"&amp;DAY(TODAY()),""))</f>
        <v/>
      </c>
    </row>
    <row r="3715" spans="1:43" ht="14.4" customHeight="1" x14ac:dyDescent="0.3">
      <c r="A3715" s="2" t="s">
        <v>1867</v>
      </c>
      <c r="B3715" s="2" t="s">
        <v>1868</v>
      </c>
      <c r="C3715" s="2" t="s">
        <v>297</v>
      </c>
      <c r="D3715" s="2" t="s">
        <v>81</v>
      </c>
      <c r="E3715" s="2" t="s">
        <v>102</v>
      </c>
      <c r="F3715" s="2">
        <v>32</v>
      </c>
      <c r="G3715" s="2" t="s">
        <v>69</v>
      </c>
      <c r="H3715" s="2" t="s">
        <v>119</v>
      </c>
      <c r="I3715" s="2" t="s">
        <v>43</v>
      </c>
      <c r="J3715" s="3">
        <v>45596</v>
      </c>
      <c r="K3715" s="3">
        <v>45610</v>
      </c>
      <c r="L3715" s="2" t="s">
        <v>36</v>
      </c>
      <c r="M3715" s="2" t="s">
        <v>94</v>
      </c>
      <c r="N3715" s="2" t="s">
        <v>212</v>
      </c>
      <c r="O3715" s="4">
        <v>863000</v>
      </c>
      <c r="P3715" s="4">
        <v>278500</v>
      </c>
      <c r="Q3715" s="4">
        <v>584500</v>
      </c>
      <c r="R3715" s="2">
        <v>36</v>
      </c>
      <c r="S3715" s="5">
        <v>5.82</v>
      </c>
      <c r="T3715" s="4">
        <v>19070.939999999999</v>
      </c>
      <c r="U3715" s="2" t="s">
        <v>73</v>
      </c>
      <c r="V3715" s="2" t="s">
        <v>74</v>
      </c>
      <c r="W3715" s="4">
        <v>400489.74</v>
      </c>
      <c r="X3715" s="4">
        <v>286063.96000000002</v>
      </c>
      <c r="Y3715" s="4">
        <v>686553.7</v>
      </c>
      <c r="Z3715" s="2">
        <v>0</v>
      </c>
      <c r="AA3715" s="2" t="s">
        <v>56</v>
      </c>
      <c r="AB3715" s="2" t="s">
        <v>15729</v>
      </c>
      <c r="AC3715" s="2" t="s">
        <v>360</v>
      </c>
      <c r="AD3715" s="2" t="s">
        <v>76</v>
      </c>
      <c r="AE3715" s="5">
        <v>67.73</v>
      </c>
      <c r="AF3715" s="2">
        <v>0</v>
      </c>
      <c r="AG3715" s="2" t="s">
        <v>77</v>
      </c>
      <c r="AH3715" s="2">
        <v>14</v>
      </c>
      <c r="AI3715" s="6" t="str">
        <f t="shared" si="174"/>
        <v>25-34</v>
      </c>
      <c r="AJ3715" s="11">
        <f>YEAR(tbl_LoanData[[#This Row],[Application Date]])</f>
        <v>2024</v>
      </c>
      <c r="AK3715" s="11" t="str">
        <f>TEXT(tbl_LoanData[[#This Row],[Application Date]],"MMMM")</f>
        <v>October</v>
      </c>
      <c r="AL3715" s="12">
        <f>DATE(YEAR(tbl_LoanData[[#This Row],[Application Date]]),MONTH(tbl_LoanData[[#This Row],[Application Date]]),1)</f>
        <v>45566</v>
      </c>
      <c r="AM3715" s="14">
        <f ca="1">IF(AND(tbl_LoanData[[#This Row],[Application Date]]&gt;=EOMONTH(TODAY(),-1)+1,tbl_LoanData[[#This Row],[Application Date]]&lt;=TODAY()),tbl_LoanData[[#This Row],[Loan Amount]],0)</f>
        <v>0</v>
      </c>
      <c r="AN3715" s="14">
        <f>tbl_LoanData[[#This Row],[Amount Paid]]-(Q3715-X3715)</f>
        <v>102053.70000000001</v>
      </c>
      <c r="AO3715" s="14">
        <f>IF(tbl_LoanData[[#This Row],[Application Status]]="Approved",1,0)</f>
        <v>1</v>
      </c>
      <c r="AP3715" s="22" t="str">
        <f t="shared" ca="1" si="175"/>
        <v/>
      </c>
      <c r="AQ3715" s="22" t="str">
        <f t="shared" ca="1" si="176"/>
        <v/>
      </c>
    </row>
    <row r="3716" spans="1:43" ht="14.4" customHeight="1" x14ac:dyDescent="0.3">
      <c r="A3716" s="2" t="s">
        <v>2053</v>
      </c>
      <c r="B3716" s="2" t="s">
        <v>2054</v>
      </c>
      <c r="C3716" s="2" t="s">
        <v>66</v>
      </c>
      <c r="D3716" s="2" t="s">
        <v>82</v>
      </c>
      <c r="E3716" s="2" t="s">
        <v>293</v>
      </c>
      <c r="F3716" s="2">
        <v>57</v>
      </c>
      <c r="G3716" s="2" t="s">
        <v>69</v>
      </c>
      <c r="H3716" s="2" t="s">
        <v>516</v>
      </c>
      <c r="I3716" s="2" t="s">
        <v>53</v>
      </c>
      <c r="J3716" s="3">
        <v>45595</v>
      </c>
      <c r="K3716" s="3"/>
      <c r="L3716" s="2" t="s">
        <v>40</v>
      </c>
      <c r="M3716" s="2" t="s">
        <v>94</v>
      </c>
      <c r="N3716" s="2" t="s">
        <v>4</v>
      </c>
      <c r="O3716" s="4">
        <v>1095000</v>
      </c>
      <c r="P3716" s="4">
        <v>366600</v>
      </c>
      <c r="Q3716" s="4">
        <v>728400</v>
      </c>
      <c r="R3716" s="2">
        <v>48</v>
      </c>
      <c r="S3716" s="5">
        <v>8.19</v>
      </c>
      <c r="T3716" s="4">
        <v>20146.330000000002</v>
      </c>
      <c r="U3716" s="2" t="s">
        <v>113</v>
      </c>
      <c r="V3716" s="2" t="s">
        <v>97</v>
      </c>
      <c r="W3716" s="4">
        <v>0</v>
      </c>
      <c r="X3716" s="4">
        <v>0</v>
      </c>
      <c r="Y3716" s="4">
        <v>967023.84</v>
      </c>
      <c r="Z3716" s="2">
        <v>0</v>
      </c>
      <c r="AA3716" s="2" t="s">
        <v>97</v>
      </c>
      <c r="AB3716" s="2" t="s">
        <v>15729</v>
      </c>
      <c r="AC3716" s="2" t="s">
        <v>87</v>
      </c>
      <c r="AD3716" s="2" t="s">
        <v>76</v>
      </c>
      <c r="AE3716" s="5">
        <v>66.52</v>
      </c>
      <c r="AF3716" s="2">
        <v>0</v>
      </c>
      <c r="AG3716" s="2" t="s">
        <v>97</v>
      </c>
      <c r="AH3716" s="2"/>
      <c r="AI3716" s="6" t="str">
        <f t="shared" si="174"/>
        <v>55-64</v>
      </c>
      <c r="AJ3716" s="11">
        <f>YEAR(tbl_LoanData[[#This Row],[Application Date]])</f>
        <v>2024</v>
      </c>
      <c r="AK3716" s="11" t="str">
        <f>TEXT(tbl_LoanData[[#This Row],[Application Date]],"MMMM")</f>
        <v>October</v>
      </c>
      <c r="AL3716" s="12">
        <f>DATE(YEAR(tbl_LoanData[[#This Row],[Application Date]]),MONTH(tbl_LoanData[[#This Row],[Application Date]]),1)</f>
        <v>45566</v>
      </c>
      <c r="AM3716" s="14">
        <f ca="1">IF(AND(tbl_LoanData[[#This Row],[Application Date]]&gt;=EOMONTH(TODAY(),-1)+1,tbl_LoanData[[#This Row],[Application Date]]&lt;=TODAY()),tbl_LoanData[[#This Row],[Loan Amount]],0)</f>
        <v>0</v>
      </c>
      <c r="AN3716" s="14">
        <f>tbl_LoanData[[#This Row],[Amount Paid]]-(Q3716-X3716)</f>
        <v>-728400</v>
      </c>
      <c r="AO3716" s="14">
        <f>IF(tbl_LoanData[[#This Row],[Application Status]]="Approved",1,0)</f>
        <v>0</v>
      </c>
      <c r="AP3716" s="22" t="str">
        <f t="shared" ca="1" si="175"/>
        <v/>
      </c>
      <c r="AQ3716" s="22" t="str">
        <f t="shared" ca="1" si="176"/>
        <v/>
      </c>
    </row>
    <row r="3717" spans="1:43" ht="14.4" customHeight="1" x14ac:dyDescent="0.3">
      <c r="A3717" s="2" t="s">
        <v>2055</v>
      </c>
      <c r="B3717" s="2" t="s">
        <v>2056</v>
      </c>
      <c r="C3717" s="2" t="s">
        <v>223</v>
      </c>
      <c r="D3717" s="2" t="s">
        <v>81</v>
      </c>
      <c r="E3717" s="2" t="s">
        <v>323</v>
      </c>
      <c r="F3717" s="2">
        <v>46</v>
      </c>
      <c r="G3717" s="2" t="s">
        <v>69</v>
      </c>
      <c r="H3717" s="2" t="s">
        <v>205</v>
      </c>
      <c r="I3717" s="2" t="s">
        <v>49</v>
      </c>
      <c r="J3717" s="3">
        <v>45572</v>
      </c>
      <c r="K3717" s="3">
        <v>45577</v>
      </c>
      <c r="L3717" s="2" t="s">
        <v>38</v>
      </c>
      <c r="M3717" s="2" t="s">
        <v>127</v>
      </c>
      <c r="N3717" s="2" t="s">
        <v>128</v>
      </c>
      <c r="O3717" s="4">
        <v>1788000</v>
      </c>
      <c r="P3717" s="4">
        <v>354700</v>
      </c>
      <c r="Q3717" s="4">
        <v>1433300</v>
      </c>
      <c r="R3717" s="2">
        <v>48</v>
      </c>
      <c r="S3717" s="5">
        <v>9.8800000000000008</v>
      </c>
      <c r="T3717" s="4">
        <v>41661.25</v>
      </c>
      <c r="U3717" s="2" t="s">
        <v>73</v>
      </c>
      <c r="V3717" s="2" t="s">
        <v>74</v>
      </c>
      <c r="W3717" s="4">
        <v>708241.25</v>
      </c>
      <c r="X3717" s="4">
        <v>1291498.9099999999</v>
      </c>
      <c r="Y3717" s="4">
        <v>1999740.16</v>
      </c>
      <c r="Z3717" s="2">
        <v>150</v>
      </c>
      <c r="AA3717" s="2" t="s">
        <v>60</v>
      </c>
      <c r="AB3717" s="2" t="s">
        <v>15729</v>
      </c>
      <c r="AC3717" s="2" t="s">
        <v>87</v>
      </c>
      <c r="AD3717" s="2" t="s">
        <v>76</v>
      </c>
      <c r="AE3717" s="5">
        <v>80.16</v>
      </c>
      <c r="AF3717" s="2">
        <v>5</v>
      </c>
      <c r="AG3717" s="2" t="s">
        <v>130</v>
      </c>
      <c r="AH3717" s="2">
        <v>5</v>
      </c>
      <c r="AI3717" s="6" t="str">
        <f t="shared" si="174"/>
        <v>45-54</v>
      </c>
      <c r="AJ3717" s="11">
        <f>YEAR(tbl_LoanData[[#This Row],[Application Date]])</f>
        <v>2024</v>
      </c>
      <c r="AK3717" s="11" t="str">
        <f>TEXT(tbl_LoanData[[#This Row],[Application Date]],"MMMM")</f>
        <v>October</v>
      </c>
      <c r="AL3717" s="12">
        <f>DATE(YEAR(tbl_LoanData[[#This Row],[Application Date]]),MONTH(tbl_LoanData[[#This Row],[Application Date]]),1)</f>
        <v>45566</v>
      </c>
      <c r="AM3717" s="14">
        <f ca="1">IF(AND(tbl_LoanData[[#This Row],[Application Date]]&gt;=EOMONTH(TODAY(),-1)+1,tbl_LoanData[[#This Row],[Application Date]]&lt;=TODAY()),tbl_LoanData[[#This Row],[Loan Amount]],0)</f>
        <v>0</v>
      </c>
      <c r="AN3717" s="14">
        <f>tbl_LoanData[[#This Row],[Amount Paid]]-(Q3717-X3717)</f>
        <v>566440.15999999992</v>
      </c>
      <c r="AO3717" s="14">
        <f>IF(tbl_LoanData[[#This Row],[Application Status]]="Approved",1,0)</f>
        <v>1</v>
      </c>
      <c r="AP3717" s="22" t="str">
        <f t="shared" ca="1" si="175"/>
        <v/>
      </c>
      <c r="AQ3717" s="22" t="str">
        <f t="shared" ca="1" si="176"/>
        <v/>
      </c>
    </row>
    <row r="3718" spans="1:43" ht="14.4" customHeight="1" x14ac:dyDescent="0.3">
      <c r="A3718" s="2" t="s">
        <v>2193</v>
      </c>
      <c r="B3718" s="2" t="s">
        <v>2194</v>
      </c>
      <c r="C3718" s="2" t="s">
        <v>175</v>
      </c>
      <c r="D3718" s="2" t="s">
        <v>176</v>
      </c>
      <c r="E3718" s="2" t="s">
        <v>67</v>
      </c>
      <c r="F3718" s="2">
        <v>38</v>
      </c>
      <c r="G3718" s="2" t="s">
        <v>83</v>
      </c>
      <c r="H3718" s="2" t="s">
        <v>156</v>
      </c>
      <c r="I3718" s="2" t="s">
        <v>45</v>
      </c>
      <c r="J3718" s="3">
        <v>45591</v>
      </c>
      <c r="K3718" s="3">
        <v>45595</v>
      </c>
      <c r="L3718" s="2" t="s">
        <v>38</v>
      </c>
      <c r="M3718" s="2" t="s">
        <v>85</v>
      </c>
      <c r="N3718" s="2" t="s">
        <v>314</v>
      </c>
      <c r="O3718" s="4">
        <v>1235000</v>
      </c>
      <c r="P3718" s="4">
        <v>306600</v>
      </c>
      <c r="Q3718" s="4">
        <v>928400</v>
      </c>
      <c r="R3718" s="2">
        <v>18</v>
      </c>
      <c r="S3718" s="5">
        <v>14.75</v>
      </c>
      <c r="T3718" s="4">
        <v>62989.36</v>
      </c>
      <c r="U3718" s="2" t="s">
        <v>73</v>
      </c>
      <c r="V3718" s="2" t="s">
        <v>34</v>
      </c>
      <c r="W3718" s="4">
        <v>1070819.1200000001</v>
      </c>
      <c r="X3718" s="4">
        <v>62989.38</v>
      </c>
      <c r="Y3718" s="4">
        <v>1133808.5</v>
      </c>
      <c r="Z3718" s="2">
        <v>28</v>
      </c>
      <c r="AA3718" s="2" t="s">
        <v>57</v>
      </c>
      <c r="AB3718" s="2" t="s">
        <v>15728</v>
      </c>
      <c r="AC3718" s="2" t="s">
        <v>146</v>
      </c>
      <c r="AD3718" s="2" t="s">
        <v>76</v>
      </c>
      <c r="AE3718" s="5">
        <v>75.17</v>
      </c>
      <c r="AF3718" s="2">
        <v>1</v>
      </c>
      <c r="AG3718" s="2" t="s">
        <v>77</v>
      </c>
      <c r="AH3718" s="2">
        <v>4</v>
      </c>
      <c r="AI3718" s="6" t="str">
        <f t="shared" si="174"/>
        <v>35-44</v>
      </c>
      <c r="AJ3718" s="11">
        <f>YEAR(tbl_LoanData[[#This Row],[Application Date]])</f>
        <v>2024</v>
      </c>
      <c r="AK3718" s="11" t="str">
        <f>TEXT(tbl_LoanData[[#This Row],[Application Date]],"MMMM")</f>
        <v>October</v>
      </c>
      <c r="AL3718" s="12">
        <f>DATE(YEAR(tbl_LoanData[[#This Row],[Application Date]]),MONTH(tbl_LoanData[[#This Row],[Application Date]]),1)</f>
        <v>45566</v>
      </c>
      <c r="AM3718" s="14">
        <f ca="1">IF(AND(tbl_LoanData[[#This Row],[Application Date]]&gt;=EOMONTH(TODAY(),-1)+1,tbl_LoanData[[#This Row],[Application Date]]&lt;=TODAY()),tbl_LoanData[[#This Row],[Loan Amount]],0)</f>
        <v>0</v>
      </c>
      <c r="AN3718" s="14">
        <f>tbl_LoanData[[#This Row],[Amount Paid]]-(Q3718-X3718)</f>
        <v>205408.50000000012</v>
      </c>
      <c r="AO3718" s="14">
        <f>IF(tbl_LoanData[[#This Row],[Application Status]]="Approved",1,0)</f>
        <v>1</v>
      </c>
      <c r="AP3718" s="22" t="str">
        <f t="shared" ca="1" si="175"/>
        <v/>
      </c>
      <c r="AQ3718" s="22" t="str">
        <f t="shared" ca="1" si="176"/>
        <v/>
      </c>
    </row>
    <row r="3719" spans="1:43" ht="14.4" customHeight="1" x14ac:dyDescent="0.3">
      <c r="A3719" s="2" t="s">
        <v>2195</v>
      </c>
      <c r="B3719" s="2" t="s">
        <v>2196</v>
      </c>
      <c r="C3719" s="2" t="s">
        <v>253</v>
      </c>
      <c r="D3719" s="2" t="s">
        <v>102</v>
      </c>
      <c r="E3719" s="2" t="s">
        <v>255</v>
      </c>
      <c r="F3719" s="2">
        <v>62</v>
      </c>
      <c r="G3719" s="2" t="s">
        <v>69</v>
      </c>
      <c r="H3719" s="2" t="s">
        <v>172</v>
      </c>
      <c r="I3719" s="2" t="s">
        <v>45</v>
      </c>
      <c r="J3719" s="3">
        <v>45590</v>
      </c>
      <c r="K3719" s="3">
        <v>45595</v>
      </c>
      <c r="L3719" s="2" t="s">
        <v>37</v>
      </c>
      <c r="M3719" s="2" t="s">
        <v>104</v>
      </c>
      <c r="N3719" s="2" t="s">
        <v>286</v>
      </c>
      <c r="O3719" s="4">
        <v>85000</v>
      </c>
      <c r="P3719" s="4">
        <v>25700</v>
      </c>
      <c r="Q3719" s="4">
        <v>59300</v>
      </c>
      <c r="R3719" s="2">
        <v>24</v>
      </c>
      <c r="S3719" s="5">
        <v>8.0299999999999994</v>
      </c>
      <c r="T3719" s="4">
        <v>2867.65</v>
      </c>
      <c r="U3719" s="2" t="s">
        <v>73</v>
      </c>
      <c r="V3719" s="2" t="s">
        <v>74</v>
      </c>
      <c r="W3719" s="4">
        <v>60220.65</v>
      </c>
      <c r="X3719" s="4">
        <v>8602.93</v>
      </c>
      <c r="Y3719" s="4">
        <v>68823.58</v>
      </c>
      <c r="Z3719" s="2">
        <v>0</v>
      </c>
      <c r="AA3719" s="2" t="s">
        <v>56</v>
      </c>
      <c r="AB3719" s="2" t="s">
        <v>15728</v>
      </c>
      <c r="AC3719" s="2" t="s">
        <v>75</v>
      </c>
      <c r="AD3719" s="2" t="s">
        <v>76</v>
      </c>
      <c r="AE3719" s="5">
        <v>69.760000000000005</v>
      </c>
      <c r="AF3719" s="2">
        <v>0</v>
      </c>
      <c r="AG3719" s="2" t="s">
        <v>77</v>
      </c>
      <c r="AH3719" s="2">
        <v>5</v>
      </c>
      <c r="AI3719" s="6" t="str">
        <f t="shared" si="174"/>
        <v>55-64</v>
      </c>
      <c r="AJ3719" s="11">
        <f>YEAR(tbl_LoanData[[#This Row],[Application Date]])</f>
        <v>2024</v>
      </c>
      <c r="AK3719" s="11" t="str">
        <f>TEXT(tbl_LoanData[[#This Row],[Application Date]],"MMMM")</f>
        <v>October</v>
      </c>
      <c r="AL3719" s="12">
        <f>DATE(YEAR(tbl_LoanData[[#This Row],[Application Date]]),MONTH(tbl_LoanData[[#This Row],[Application Date]]),1)</f>
        <v>45566</v>
      </c>
      <c r="AM3719" s="14">
        <f ca="1">IF(AND(tbl_LoanData[[#This Row],[Application Date]]&gt;=EOMONTH(TODAY(),-1)+1,tbl_LoanData[[#This Row],[Application Date]]&lt;=TODAY()),tbl_LoanData[[#This Row],[Loan Amount]],0)</f>
        <v>0</v>
      </c>
      <c r="AN3719" s="14">
        <f>tbl_LoanData[[#This Row],[Amount Paid]]-(Q3719-X3719)</f>
        <v>9523.5800000000017</v>
      </c>
      <c r="AO3719" s="14">
        <f>IF(tbl_LoanData[[#This Row],[Application Status]]="Approved",1,0)</f>
        <v>1</v>
      </c>
      <c r="AP3719" s="22" t="str">
        <f t="shared" ca="1" si="175"/>
        <v/>
      </c>
      <c r="AQ3719" s="22" t="str">
        <f t="shared" ca="1" si="176"/>
        <v/>
      </c>
    </row>
    <row r="3720" spans="1:43" ht="14.4" customHeight="1" x14ac:dyDescent="0.3">
      <c r="A3720" s="2" t="s">
        <v>2311</v>
      </c>
      <c r="B3720" s="2" t="s">
        <v>2312</v>
      </c>
      <c r="C3720" s="2" t="s">
        <v>515</v>
      </c>
      <c r="D3720" s="2" t="s">
        <v>82</v>
      </c>
      <c r="E3720" s="2" t="s">
        <v>323</v>
      </c>
      <c r="F3720" s="2">
        <v>26</v>
      </c>
      <c r="G3720" s="2" t="s">
        <v>69</v>
      </c>
      <c r="H3720" s="2" t="s">
        <v>233</v>
      </c>
      <c r="I3720" s="2" t="s">
        <v>46</v>
      </c>
      <c r="J3720" s="3">
        <v>45587</v>
      </c>
      <c r="K3720" s="3">
        <v>45604</v>
      </c>
      <c r="L3720" s="2" t="s">
        <v>40</v>
      </c>
      <c r="M3720" s="2" t="s">
        <v>71</v>
      </c>
      <c r="N3720" s="2" t="s">
        <v>137</v>
      </c>
      <c r="O3720" s="4">
        <v>1230000</v>
      </c>
      <c r="P3720" s="4">
        <v>279400</v>
      </c>
      <c r="Q3720" s="4">
        <v>950600</v>
      </c>
      <c r="R3720" s="2">
        <v>36</v>
      </c>
      <c r="S3720" s="5">
        <v>13.12</v>
      </c>
      <c r="T3720" s="4">
        <v>36798.78</v>
      </c>
      <c r="U3720" s="2" t="s">
        <v>73</v>
      </c>
      <c r="V3720" s="2" t="s">
        <v>74</v>
      </c>
      <c r="W3720" s="4">
        <v>735975.6</v>
      </c>
      <c r="X3720" s="4">
        <v>588780.56000000006</v>
      </c>
      <c r="Y3720" s="4">
        <v>1324756.1599999999</v>
      </c>
      <c r="Z3720" s="2">
        <v>31</v>
      </c>
      <c r="AA3720" s="2" t="s">
        <v>58</v>
      </c>
      <c r="AB3720" s="2" t="s">
        <v>15733</v>
      </c>
      <c r="AC3720" s="2" t="s">
        <v>146</v>
      </c>
      <c r="AD3720" s="2" t="s">
        <v>76</v>
      </c>
      <c r="AE3720" s="5">
        <v>77.28</v>
      </c>
      <c r="AF3720" s="2">
        <v>1</v>
      </c>
      <c r="AG3720" s="2" t="s">
        <v>15718</v>
      </c>
      <c r="AH3720" s="2">
        <v>17</v>
      </c>
      <c r="AI3720" s="6" t="str">
        <f t="shared" si="174"/>
        <v>25-34</v>
      </c>
      <c r="AJ3720" s="11">
        <f>YEAR(tbl_LoanData[[#This Row],[Application Date]])</f>
        <v>2024</v>
      </c>
      <c r="AK3720" s="11" t="str">
        <f>TEXT(tbl_LoanData[[#This Row],[Application Date]],"MMMM")</f>
        <v>October</v>
      </c>
      <c r="AL3720" s="12">
        <f>DATE(YEAR(tbl_LoanData[[#This Row],[Application Date]]),MONTH(tbl_LoanData[[#This Row],[Application Date]]),1)</f>
        <v>45566</v>
      </c>
      <c r="AM3720" s="14">
        <f ca="1">IF(AND(tbl_LoanData[[#This Row],[Application Date]]&gt;=EOMONTH(TODAY(),-1)+1,tbl_LoanData[[#This Row],[Application Date]]&lt;=TODAY()),tbl_LoanData[[#This Row],[Loan Amount]],0)</f>
        <v>0</v>
      </c>
      <c r="AN3720" s="14">
        <f>tbl_LoanData[[#This Row],[Amount Paid]]-(Q3720-X3720)</f>
        <v>374156.16000000003</v>
      </c>
      <c r="AO3720" s="14">
        <f>IF(tbl_LoanData[[#This Row],[Application Status]]="Approved",1,0)</f>
        <v>1</v>
      </c>
      <c r="AP3720" s="22" t="str">
        <f t="shared" ca="1" si="175"/>
        <v/>
      </c>
      <c r="AQ3720" s="22" t="str">
        <f t="shared" ca="1" si="176"/>
        <v/>
      </c>
    </row>
    <row r="3721" spans="1:43" ht="14.4" customHeight="1" x14ac:dyDescent="0.3">
      <c r="A3721" s="2" t="s">
        <v>2483</v>
      </c>
      <c r="B3721" s="2" t="s">
        <v>2484</v>
      </c>
      <c r="C3721" s="2" t="s">
        <v>549</v>
      </c>
      <c r="D3721" s="2" t="s">
        <v>101</v>
      </c>
      <c r="E3721" s="2" t="s">
        <v>67</v>
      </c>
      <c r="F3721" s="2">
        <v>33</v>
      </c>
      <c r="G3721" s="2" t="s">
        <v>83</v>
      </c>
      <c r="H3721" s="2" t="s">
        <v>307</v>
      </c>
      <c r="I3721" s="2" t="s">
        <v>43</v>
      </c>
      <c r="J3721" s="3">
        <v>45591</v>
      </c>
      <c r="K3721" s="3">
        <v>45600</v>
      </c>
      <c r="L3721" s="2" t="s">
        <v>36</v>
      </c>
      <c r="M3721" s="2" t="s">
        <v>111</v>
      </c>
      <c r="N3721" s="2" t="s">
        <v>350</v>
      </c>
      <c r="O3721" s="4">
        <v>1265000</v>
      </c>
      <c r="P3721" s="4">
        <v>268700</v>
      </c>
      <c r="Q3721" s="4">
        <v>996300</v>
      </c>
      <c r="R3721" s="2">
        <v>24</v>
      </c>
      <c r="S3721" s="5">
        <v>7.91</v>
      </c>
      <c r="T3721" s="4">
        <v>48079.78</v>
      </c>
      <c r="U3721" s="2" t="s">
        <v>73</v>
      </c>
      <c r="V3721" s="2" t="s">
        <v>74</v>
      </c>
      <c r="W3721" s="4">
        <v>1009675.38</v>
      </c>
      <c r="X3721" s="4">
        <v>144239.28</v>
      </c>
      <c r="Y3721" s="4">
        <v>1153914.6599999999</v>
      </c>
      <c r="Z3721" s="2">
        <v>0</v>
      </c>
      <c r="AA3721" s="2" t="s">
        <v>56</v>
      </c>
      <c r="AB3721" s="2" t="s">
        <v>15729</v>
      </c>
      <c r="AC3721" s="2" t="s">
        <v>360</v>
      </c>
      <c r="AD3721" s="2" t="s">
        <v>76</v>
      </c>
      <c r="AE3721" s="5">
        <v>78.760000000000005</v>
      </c>
      <c r="AF3721" s="2">
        <v>0</v>
      </c>
      <c r="AG3721" s="2" t="s">
        <v>77</v>
      </c>
      <c r="AH3721" s="2">
        <v>9</v>
      </c>
      <c r="AI3721" s="6" t="str">
        <f t="shared" si="174"/>
        <v>25-34</v>
      </c>
      <c r="AJ3721" s="11">
        <f>YEAR(tbl_LoanData[[#This Row],[Application Date]])</f>
        <v>2024</v>
      </c>
      <c r="AK3721" s="11" t="str">
        <f>TEXT(tbl_LoanData[[#This Row],[Application Date]],"MMMM")</f>
        <v>October</v>
      </c>
      <c r="AL3721" s="12">
        <f>DATE(YEAR(tbl_LoanData[[#This Row],[Application Date]]),MONTH(tbl_LoanData[[#This Row],[Application Date]]),1)</f>
        <v>45566</v>
      </c>
      <c r="AM3721" s="14">
        <f ca="1">IF(AND(tbl_LoanData[[#This Row],[Application Date]]&gt;=EOMONTH(TODAY(),-1)+1,tbl_LoanData[[#This Row],[Application Date]]&lt;=TODAY()),tbl_LoanData[[#This Row],[Loan Amount]],0)</f>
        <v>0</v>
      </c>
      <c r="AN3721" s="14">
        <f>tbl_LoanData[[#This Row],[Amount Paid]]-(Q3721-X3721)</f>
        <v>157614.66000000003</v>
      </c>
      <c r="AO3721" s="14">
        <f>IF(tbl_LoanData[[#This Row],[Application Status]]="Approved",1,0)</f>
        <v>1</v>
      </c>
      <c r="AP3721" s="22" t="str">
        <f t="shared" ca="1" si="175"/>
        <v/>
      </c>
      <c r="AQ3721" s="22" t="str">
        <f t="shared" ca="1" si="176"/>
        <v/>
      </c>
    </row>
    <row r="3722" spans="1:43" x14ac:dyDescent="0.3">
      <c r="A3722" s="2" t="s">
        <v>2727</v>
      </c>
      <c r="B3722" s="2" t="s">
        <v>2728</v>
      </c>
      <c r="C3722" s="2" t="s">
        <v>560</v>
      </c>
      <c r="D3722" s="2" t="s">
        <v>91</v>
      </c>
      <c r="E3722" s="2" t="s">
        <v>323</v>
      </c>
      <c r="F3722" s="2">
        <v>57</v>
      </c>
      <c r="G3722" s="2" t="s">
        <v>69</v>
      </c>
      <c r="H3722" s="2" t="s">
        <v>398</v>
      </c>
      <c r="I3722" s="2" t="s">
        <v>46</v>
      </c>
      <c r="J3722" s="3">
        <v>45593</v>
      </c>
      <c r="K3722" s="3"/>
      <c r="L3722" s="2" t="s">
        <v>36</v>
      </c>
      <c r="M3722" s="2" t="s">
        <v>111</v>
      </c>
      <c r="N3722" s="2" t="s">
        <v>350</v>
      </c>
      <c r="O3722" s="4">
        <v>1129000</v>
      </c>
      <c r="P3722" s="4">
        <v>382400</v>
      </c>
      <c r="Q3722" s="4">
        <v>746600</v>
      </c>
      <c r="R3722" s="2">
        <v>24</v>
      </c>
      <c r="S3722" s="5">
        <v>5.52</v>
      </c>
      <c r="T3722" s="4">
        <v>34542.69</v>
      </c>
      <c r="U3722" s="2" t="s">
        <v>113</v>
      </c>
      <c r="V3722" s="2" t="s">
        <v>97</v>
      </c>
      <c r="W3722" s="4">
        <v>0</v>
      </c>
      <c r="X3722" s="4">
        <v>0</v>
      </c>
      <c r="Y3722" s="4">
        <v>829024.64</v>
      </c>
      <c r="Z3722" s="2">
        <v>0</v>
      </c>
      <c r="AA3722" s="2" t="s">
        <v>97</v>
      </c>
      <c r="AB3722" s="2" t="s">
        <v>15735</v>
      </c>
      <c r="AC3722" s="2" t="s">
        <v>129</v>
      </c>
      <c r="AD3722" s="2" t="s">
        <v>76</v>
      </c>
      <c r="AE3722" s="5">
        <v>66.13</v>
      </c>
      <c r="AF3722" s="2">
        <v>0</v>
      </c>
      <c r="AG3722" s="2" t="s">
        <v>97</v>
      </c>
      <c r="AH3722" s="2"/>
      <c r="AI3722" s="6" t="str">
        <f t="shared" si="174"/>
        <v>55-64</v>
      </c>
      <c r="AJ3722" s="11">
        <f>YEAR(tbl_LoanData[[#This Row],[Application Date]])</f>
        <v>2024</v>
      </c>
      <c r="AK3722" s="11" t="str">
        <f>TEXT(tbl_LoanData[[#This Row],[Application Date]],"MMMM")</f>
        <v>October</v>
      </c>
      <c r="AL3722" s="12">
        <f>DATE(YEAR(tbl_LoanData[[#This Row],[Application Date]]),MONTH(tbl_LoanData[[#This Row],[Application Date]]),1)</f>
        <v>45566</v>
      </c>
      <c r="AM3722" s="14">
        <f ca="1">IF(AND(tbl_LoanData[[#This Row],[Application Date]]&gt;=EOMONTH(TODAY(),-1)+1,tbl_LoanData[[#This Row],[Application Date]]&lt;=TODAY()),tbl_LoanData[[#This Row],[Loan Amount]],0)</f>
        <v>0</v>
      </c>
      <c r="AN3722" s="14">
        <f>tbl_LoanData[[#This Row],[Amount Paid]]-(Q3722-X3722)</f>
        <v>-746600</v>
      </c>
      <c r="AO3722" s="14">
        <f>IF(tbl_LoanData[[#This Row],[Application Status]]="Approved",1,0)</f>
        <v>0</v>
      </c>
      <c r="AP3722" s="22" t="str">
        <f t="shared" ca="1" si="175"/>
        <v/>
      </c>
      <c r="AQ3722" s="22" t="str">
        <f t="shared" ca="1" si="176"/>
        <v/>
      </c>
    </row>
    <row r="3723" spans="1:43" ht="14.4" customHeight="1" x14ac:dyDescent="0.3">
      <c r="A3723" s="2" t="s">
        <v>2837</v>
      </c>
      <c r="B3723" s="2" t="s">
        <v>2838</v>
      </c>
      <c r="C3723" s="2" t="s">
        <v>758</v>
      </c>
      <c r="D3723" s="2" t="s">
        <v>134</v>
      </c>
      <c r="E3723" s="2" t="s">
        <v>210</v>
      </c>
      <c r="F3723" s="2">
        <v>64</v>
      </c>
      <c r="G3723" s="2" t="s">
        <v>83</v>
      </c>
      <c r="H3723" s="2" t="s">
        <v>516</v>
      </c>
      <c r="I3723" s="2" t="s">
        <v>53</v>
      </c>
      <c r="J3723" s="3">
        <v>45585</v>
      </c>
      <c r="K3723" s="3"/>
      <c r="L3723" s="2" t="s">
        <v>36</v>
      </c>
      <c r="M3723" s="2" t="s">
        <v>94</v>
      </c>
      <c r="N3723" s="2" t="s">
        <v>212</v>
      </c>
      <c r="O3723" s="4">
        <v>1008000</v>
      </c>
      <c r="P3723" s="4">
        <v>249300</v>
      </c>
      <c r="Q3723" s="4">
        <v>758700</v>
      </c>
      <c r="R3723" s="2">
        <v>48</v>
      </c>
      <c r="S3723" s="5">
        <v>9.14</v>
      </c>
      <c r="T3723" s="4">
        <v>21585.02</v>
      </c>
      <c r="U3723" s="2" t="s">
        <v>96</v>
      </c>
      <c r="V3723" s="2" t="s">
        <v>97</v>
      </c>
      <c r="W3723" s="4">
        <v>0</v>
      </c>
      <c r="X3723" s="4">
        <v>0</v>
      </c>
      <c r="Y3723" s="4">
        <v>1036080.72</v>
      </c>
      <c r="Z3723" s="2">
        <v>0</v>
      </c>
      <c r="AA3723" s="2" t="s">
        <v>97</v>
      </c>
      <c r="AB3723" s="2" t="s">
        <v>15729</v>
      </c>
      <c r="AC3723" s="2" t="s">
        <v>121</v>
      </c>
      <c r="AD3723" s="2" t="s">
        <v>76</v>
      </c>
      <c r="AE3723" s="5">
        <v>75.27</v>
      </c>
      <c r="AF3723" s="2">
        <v>0</v>
      </c>
      <c r="AG3723" s="2" t="s">
        <v>97</v>
      </c>
      <c r="AH3723" s="2"/>
      <c r="AI3723" s="6" t="str">
        <f t="shared" si="174"/>
        <v>55-64</v>
      </c>
      <c r="AJ3723" s="11">
        <f>YEAR(tbl_LoanData[[#This Row],[Application Date]])</f>
        <v>2024</v>
      </c>
      <c r="AK3723" s="11" t="str">
        <f>TEXT(tbl_LoanData[[#This Row],[Application Date]],"MMMM")</f>
        <v>October</v>
      </c>
      <c r="AL3723" s="12">
        <f>DATE(YEAR(tbl_LoanData[[#This Row],[Application Date]]),MONTH(tbl_LoanData[[#This Row],[Application Date]]),1)</f>
        <v>45566</v>
      </c>
      <c r="AM3723" s="14">
        <f ca="1">IF(AND(tbl_LoanData[[#This Row],[Application Date]]&gt;=EOMONTH(TODAY(),-1)+1,tbl_LoanData[[#This Row],[Application Date]]&lt;=TODAY()),tbl_LoanData[[#This Row],[Loan Amount]],0)</f>
        <v>0</v>
      </c>
      <c r="AN3723" s="14">
        <f>tbl_LoanData[[#This Row],[Amount Paid]]-(Q3723-X3723)</f>
        <v>-758700</v>
      </c>
      <c r="AO3723" s="14">
        <f>IF(tbl_LoanData[[#This Row],[Application Status]]="Approved",1,0)</f>
        <v>0</v>
      </c>
      <c r="AP3723" s="22" t="str">
        <f t="shared" ca="1" si="175"/>
        <v/>
      </c>
      <c r="AQ3723" s="22" t="str">
        <f t="shared" ca="1" si="176"/>
        <v/>
      </c>
    </row>
    <row r="3724" spans="1:43" ht="14.4" customHeight="1" x14ac:dyDescent="0.3">
      <c r="A3724" s="2" t="s">
        <v>3049</v>
      </c>
      <c r="B3724" s="2" t="s">
        <v>3050</v>
      </c>
      <c r="C3724" s="2" t="s">
        <v>521</v>
      </c>
      <c r="D3724" s="2" t="s">
        <v>161</v>
      </c>
      <c r="E3724" s="2" t="s">
        <v>311</v>
      </c>
      <c r="F3724" s="2">
        <v>32</v>
      </c>
      <c r="G3724" s="2" t="s">
        <v>69</v>
      </c>
      <c r="H3724" s="2" t="s">
        <v>298</v>
      </c>
      <c r="I3724" s="2" t="s">
        <v>43</v>
      </c>
      <c r="J3724" s="3">
        <v>45574</v>
      </c>
      <c r="K3724" s="3"/>
      <c r="L3724" s="2" t="s">
        <v>39</v>
      </c>
      <c r="M3724" s="2" t="s">
        <v>167</v>
      </c>
      <c r="N3724" s="2" t="s">
        <v>168</v>
      </c>
      <c r="O3724" s="4">
        <v>1564000</v>
      </c>
      <c r="P3724" s="4">
        <v>488000</v>
      </c>
      <c r="Q3724" s="4">
        <v>1076000</v>
      </c>
      <c r="R3724" s="2">
        <v>36</v>
      </c>
      <c r="S3724" s="5">
        <v>6.65</v>
      </c>
      <c r="T3724" s="4">
        <v>35851.72</v>
      </c>
      <c r="U3724" s="2" t="s">
        <v>113</v>
      </c>
      <c r="V3724" s="2" t="s">
        <v>97</v>
      </c>
      <c r="W3724" s="4">
        <v>0</v>
      </c>
      <c r="X3724" s="4">
        <v>0</v>
      </c>
      <c r="Y3724" s="4">
        <v>1290662</v>
      </c>
      <c r="Z3724" s="2">
        <v>0</v>
      </c>
      <c r="AA3724" s="2" t="s">
        <v>97</v>
      </c>
      <c r="AB3724" s="2" t="s">
        <v>15734</v>
      </c>
      <c r="AC3724" s="2" t="s">
        <v>146</v>
      </c>
      <c r="AD3724" s="2" t="s">
        <v>76</v>
      </c>
      <c r="AE3724" s="5">
        <v>68.8</v>
      </c>
      <c r="AF3724" s="2">
        <v>0</v>
      </c>
      <c r="AG3724" s="2" t="s">
        <v>97</v>
      </c>
      <c r="AH3724" s="2"/>
      <c r="AI3724" s="6" t="str">
        <f t="shared" si="174"/>
        <v>25-34</v>
      </c>
      <c r="AJ3724" s="11">
        <f>YEAR(tbl_LoanData[[#This Row],[Application Date]])</f>
        <v>2024</v>
      </c>
      <c r="AK3724" s="11" t="str">
        <f>TEXT(tbl_LoanData[[#This Row],[Application Date]],"MMMM")</f>
        <v>October</v>
      </c>
      <c r="AL3724" s="12">
        <f>DATE(YEAR(tbl_LoanData[[#This Row],[Application Date]]),MONTH(tbl_LoanData[[#This Row],[Application Date]]),1)</f>
        <v>45566</v>
      </c>
      <c r="AM3724" s="14">
        <f ca="1">IF(AND(tbl_LoanData[[#This Row],[Application Date]]&gt;=EOMONTH(TODAY(),-1)+1,tbl_LoanData[[#This Row],[Application Date]]&lt;=TODAY()),tbl_LoanData[[#This Row],[Loan Amount]],0)</f>
        <v>0</v>
      </c>
      <c r="AN3724" s="14">
        <f>tbl_LoanData[[#This Row],[Amount Paid]]-(Q3724-X3724)</f>
        <v>-1076000</v>
      </c>
      <c r="AO3724" s="14">
        <f>IF(tbl_LoanData[[#This Row],[Application Status]]="Approved",1,0)</f>
        <v>0</v>
      </c>
      <c r="AP3724" s="22" t="str">
        <f t="shared" ca="1" si="175"/>
        <v/>
      </c>
      <c r="AQ3724" s="22" t="str">
        <f t="shared" ca="1" si="176"/>
        <v/>
      </c>
    </row>
    <row r="3725" spans="1:43" x14ac:dyDescent="0.3">
      <c r="A3725" s="2" t="s">
        <v>3069</v>
      </c>
      <c r="B3725" s="2" t="s">
        <v>3070</v>
      </c>
      <c r="C3725" s="2" t="s">
        <v>368</v>
      </c>
      <c r="D3725" s="2" t="s">
        <v>182</v>
      </c>
      <c r="E3725" s="2" t="s">
        <v>67</v>
      </c>
      <c r="F3725" s="2">
        <v>36</v>
      </c>
      <c r="G3725" s="2" t="s">
        <v>83</v>
      </c>
      <c r="H3725" s="2" t="s">
        <v>172</v>
      </c>
      <c r="I3725" s="2" t="s">
        <v>45</v>
      </c>
      <c r="J3725" s="3">
        <v>45592</v>
      </c>
      <c r="K3725" s="3">
        <v>45608</v>
      </c>
      <c r="L3725" s="2" t="s">
        <v>39</v>
      </c>
      <c r="M3725" s="2" t="s">
        <v>167</v>
      </c>
      <c r="N3725" s="2" t="s">
        <v>168</v>
      </c>
      <c r="O3725" s="4">
        <v>1659000</v>
      </c>
      <c r="P3725" s="4">
        <v>610800</v>
      </c>
      <c r="Q3725" s="4">
        <v>1048200</v>
      </c>
      <c r="R3725" s="2">
        <v>48</v>
      </c>
      <c r="S3725" s="5">
        <v>9.23</v>
      </c>
      <c r="T3725" s="4">
        <v>29899.9</v>
      </c>
      <c r="U3725" s="2" t="s">
        <v>73</v>
      </c>
      <c r="V3725" s="2" t="s">
        <v>74</v>
      </c>
      <c r="W3725" s="4">
        <v>627897.9</v>
      </c>
      <c r="X3725" s="4">
        <v>807297.54</v>
      </c>
      <c r="Y3725" s="4">
        <v>1435195.44</v>
      </c>
      <c r="Z3725" s="2">
        <v>0</v>
      </c>
      <c r="AA3725" s="2" t="s">
        <v>56</v>
      </c>
      <c r="AB3725" s="2" t="s">
        <v>15732</v>
      </c>
      <c r="AC3725" s="2" t="s">
        <v>213</v>
      </c>
      <c r="AD3725" s="2" t="s">
        <v>76</v>
      </c>
      <c r="AE3725" s="5">
        <v>63.18</v>
      </c>
      <c r="AF3725" s="2">
        <v>0</v>
      </c>
      <c r="AG3725" s="2" t="s">
        <v>77</v>
      </c>
      <c r="AH3725" s="2">
        <v>16</v>
      </c>
      <c r="AI3725" s="6" t="str">
        <f t="shared" si="174"/>
        <v>35-44</v>
      </c>
      <c r="AJ3725" s="11">
        <f>YEAR(tbl_LoanData[[#This Row],[Application Date]])</f>
        <v>2024</v>
      </c>
      <c r="AK3725" s="11" t="str">
        <f>TEXT(tbl_LoanData[[#This Row],[Application Date]],"MMMM")</f>
        <v>October</v>
      </c>
      <c r="AL3725" s="12">
        <f>DATE(YEAR(tbl_LoanData[[#This Row],[Application Date]]),MONTH(tbl_LoanData[[#This Row],[Application Date]]),1)</f>
        <v>45566</v>
      </c>
      <c r="AM3725" s="14">
        <f ca="1">IF(AND(tbl_LoanData[[#This Row],[Application Date]]&gt;=EOMONTH(TODAY(),-1)+1,tbl_LoanData[[#This Row],[Application Date]]&lt;=TODAY()),tbl_LoanData[[#This Row],[Loan Amount]],0)</f>
        <v>0</v>
      </c>
      <c r="AN3725" s="14">
        <f>tbl_LoanData[[#This Row],[Amount Paid]]-(Q3725-X3725)</f>
        <v>386995.44000000006</v>
      </c>
      <c r="AO3725" s="14">
        <f>IF(tbl_LoanData[[#This Row],[Application Status]]="Approved",1,0)</f>
        <v>1</v>
      </c>
      <c r="AP3725" s="22" t="str">
        <f t="shared" ca="1" si="175"/>
        <v/>
      </c>
      <c r="AQ3725" s="22" t="str">
        <f t="shared" ca="1" si="176"/>
        <v/>
      </c>
    </row>
    <row r="3726" spans="1:43" ht="14.4" customHeight="1" x14ac:dyDescent="0.3">
      <c r="A3726" s="2" t="s">
        <v>3205</v>
      </c>
      <c r="B3726" s="2" t="s">
        <v>3206</v>
      </c>
      <c r="C3726" s="2" t="s">
        <v>343</v>
      </c>
      <c r="D3726" s="2" t="s">
        <v>134</v>
      </c>
      <c r="E3726" s="2" t="s">
        <v>125</v>
      </c>
      <c r="F3726" s="2">
        <v>25</v>
      </c>
      <c r="G3726" s="2" t="s">
        <v>69</v>
      </c>
      <c r="H3726" s="2" t="s">
        <v>126</v>
      </c>
      <c r="I3726" s="2" t="s">
        <v>44</v>
      </c>
      <c r="J3726" s="3">
        <v>45574</v>
      </c>
      <c r="K3726" s="3">
        <v>45579</v>
      </c>
      <c r="L3726" s="2" t="s">
        <v>37</v>
      </c>
      <c r="M3726" s="2" t="s">
        <v>104</v>
      </c>
      <c r="N3726" s="2" t="s">
        <v>192</v>
      </c>
      <c r="O3726" s="4">
        <v>128000</v>
      </c>
      <c r="P3726" s="4">
        <v>51200</v>
      </c>
      <c r="Q3726" s="4">
        <v>76800</v>
      </c>
      <c r="R3726" s="2">
        <v>24</v>
      </c>
      <c r="S3726" s="5">
        <v>10.84</v>
      </c>
      <c r="T3726" s="4">
        <v>3893.76</v>
      </c>
      <c r="U3726" s="2" t="s">
        <v>73</v>
      </c>
      <c r="V3726" s="2" t="s">
        <v>74</v>
      </c>
      <c r="W3726" s="4">
        <v>85662.720000000001</v>
      </c>
      <c r="X3726" s="4">
        <v>7787.52</v>
      </c>
      <c r="Y3726" s="4">
        <v>93450.240000000005</v>
      </c>
      <c r="Z3726" s="2">
        <v>0</v>
      </c>
      <c r="AA3726" s="2" t="s">
        <v>56</v>
      </c>
      <c r="AB3726" s="2" t="s">
        <v>15734</v>
      </c>
      <c r="AC3726" s="2" t="s">
        <v>75</v>
      </c>
      <c r="AD3726" s="2" t="s">
        <v>76</v>
      </c>
      <c r="AE3726" s="5">
        <v>60</v>
      </c>
      <c r="AF3726" s="2">
        <v>0</v>
      </c>
      <c r="AG3726" s="2" t="s">
        <v>77</v>
      </c>
      <c r="AH3726" s="2">
        <v>5</v>
      </c>
      <c r="AI3726" s="6" t="str">
        <f t="shared" si="174"/>
        <v>25-34</v>
      </c>
      <c r="AJ3726" s="11">
        <f>YEAR(tbl_LoanData[[#This Row],[Application Date]])</f>
        <v>2024</v>
      </c>
      <c r="AK3726" s="11" t="str">
        <f>TEXT(tbl_LoanData[[#This Row],[Application Date]],"MMMM")</f>
        <v>October</v>
      </c>
      <c r="AL3726" s="12">
        <f>DATE(YEAR(tbl_LoanData[[#This Row],[Application Date]]),MONTH(tbl_LoanData[[#This Row],[Application Date]]),1)</f>
        <v>45566</v>
      </c>
      <c r="AM3726" s="14">
        <f ca="1">IF(AND(tbl_LoanData[[#This Row],[Application Date]]&gt;=EOMONTH(TODAY(),-1)+1,tbl_LoanData[[#This Row],[Application Date]]&lt;=TODAY()),tbl_LoanData[[#This Row],[Loan Amount]],0)</f>
        <v>0</v>
      </c>
      <c r="AN3726" s="14">
        <f>tbl_LoanData[[#This Row],[Amount Paid]]-(Q3726-X3726)</f>
        <v>16650.240000000005</v>
      </c>
      <c r="AO3726" s="14">
        <f>IF(tbl_LoanData[[#This Row],[Application Status]]="Approved",1,0)</f>
        <v>1</v>
      </c>
      <c r="AP3726" s="22" t="str">
        <f t="shared" ca="1" si="175"/>
        <v/>
      </c>
      <c r="AQ3726" s="22" t="str">
        <f t="shared" ca="1" si="176"/>
        <v/>
      </c>
    </row>
    <row r="3727" spans="1:43" ht="14.4" customHeight="1" x14ac:dyDescent="0.3">
      <c r="A3727" s="2" t="s">
        <v>3257</v>
      </c>
      <c r="B3727" s="2" t="s">
        <v>3258</v>
      </c>
      <c r="C3727" s="2" t="s">
        <v>405</v>
      </c>
      <c r="D3727" s="2" t="s">
        <v>67</v>
      </c>
      <c r="E3727" s="2" t="s">
        <v>402</v>
      </c>
      <c r="F3727" s="2">
        <v>47</v>
      </c>
      <c r="G3727" s="2" t="s">
        <v>69</v>
      </c>
      <c r="H3727" s="2" t="s">
        <v>285</v>
      </c>
      <c r="I3727" s="2" t="s">
        <v>55</v>
      </c>
      <c r="J3727" s="3">
        <v>45587</v>
      </c>
      <c r="K3727" s="3">
        <v>45598</v>
      </c>
      <c r="L3727" s="2" t="s">
        <v>40</v>
      </c>
      <c r="M3727" s="2" t="s">
        <v>85</v>
      </c>
      <c r="N3727" s="2" t="s">
        <v>270</v>
      </c>
      <c r="O3727" s="4">
        <v>1566000</v>
      </c>
      <c r="P3727" s="4">
        <v>347600</v>
      </c>
      <c r="Q3727" s="4">
        <v>1218400</v>
      </c>
      <c r="R3727" s="2">
        <v>48</v>
      </c>
      <c r="S3727" s="5">
        <v>8.4700000000000006</v>
      </c>
      <c r="T3727" s="4">
        <v>33983.21</v>
      </c>
      <c r="U3727" s="2" t="s">
        <v>73</v>
      </c>
      <c r="V3727" s="2" t="s">
        <v>74</v>
      </c>
      <c r="W3727" s="4">
        <v>713647.41</v>
      </c>
      <c r="X3727" s="4">
        <v>917546.51</v>
      </c>
      <c r="Y3727" s="4">
        <v>1631193.92</v>
      </c>
      <c r="Z3727" s="2">
        <v>0</v>
      </c>
      <c r="AA3727" s="2" t="s">
        <v>56</v>
      </c>
      <c r="AB3727" s="2" t="s">
        <v>15730</v>
      </c>
      <c r="AC3727" s="2" t="s">
        <v>87</v>
      </c>
      <c r="AD3727" s="2" t="s">
        <v>76</v>
      </c>
      <c r="AE3727" s="5">
        <v>77.8</v>
      </c>
      <c r="AF3727" s="2">
        <v>0</v>
      </c>
      <c r="AG3727" s="2" t="s">
        <v>77</v>
      </c>
      <c r="AH3727" s="2">
        <v>11</v>
      </c>
      <c r="AI3727" s="6" t="str">
        <f t="shared" si="174"/>
        <v>45-54</v>
      </c>
      <c r="AJ3727" s="11">
        <f>YEAR(tbl_LoanData[[#This Row],[Application Date]])</f>
        <v>2024</v>
      </c>
      <c r="AK3727" s="11" t="str">
        <f>TEXT(tbl_LoanData[[#This Row],[Application Date]],"MMMM")</f>
        <v>October</v>
      </c>
      <c r="AL3727" s="12">
        <f>DATE(YEAR(tbl_LoanData[[#This Row],[Application Date]]),MONTH(tbl_LoanData[[#This Row],[Application Date]]),1)</f>
        <v>45566</v>
      </c>
      <c r="AM3727" s="14">
        <f ca="1">IF(AND(tbl_LoanData[[#This Row],[Application Date]]&gt;=EOMONTH(TODAY(),-1)+1,tbl_LoanData[[#This Row],[Application Date]]&lt;=TODAY()),tbl_LoanData[[#This Row],[Loan Amount]],0)</f>
        <v>0</v>
      </c>
      <c r="AN3727" s="14">
        <f>tbl_LoanData[[#This Row],[Amount Paid]]-(Q3727-X3727)</f>
        <v>412793.92000000004</v>
      </c>
      <c r="AO3727" s="14">
        <f>IF(tbl_LoanData[[#This Row],[Application Status]]="Approved",1,0)</f>
        <v>1</v>
      </c>
      <c r="AP3727" s="22" t="str">
        <f t="shared" ca="1" si="175"/>
        <v/>
      </c>
      <c r="AQ3727" s="22" t="str">
        <f t="shared" ca="1" si="176"/>
        <v/>
      </c>
    </row>
    <row r="3728" spans="1:43" ht="14.4" customHeight="1" x14ac:dyDescent="0.3">
      <c r="A3728" s="2" t="s">
        <v>3293</v>
      </c>
      <c r="B3728" s="2" t="s">
        <v>3294</v>
      </c>
      <c r="C3728" s="2" t="s">
        <v>198</v>
      </c>
      <c r="D3728" s="2" t="s">
        <v>142</v>
      </c>
      <c r="E3728" s="2" t="s">
        <v>255</v>
      </c>
      <c r="F3728" s="2">
        <v>34</v>
      </c>
      <c r="G3728" s="2" t="s">
        <v>69</v>
      </c>
      <c r="H3728" s="2" t="s">
        <v>565</v>
      </c>
      <c r="I3728" s="2" t="s">
        <v>47</v>
      </c>
      <c r="J3728" s="3">
        <v>45578</v>
      </c>
      <c r="K3728" s="3">
        <v>45584</v>
      </c>
      <c r="L3728" s="2" t="s">
        <v>39</v>
      </c>
      <c r="M3728" s="2" t="s">
        <v>127</v>
      </c>
      <c r="N3728" s="2" t="s">
        <v>195</v>
      </c>
      <c r="O3728" s="4">
        <v>1828000</v>
      </c>
      <c r="P3728" s="4">
        <v>723900</v>
      </c>
      <c r="Q3728" s="4">
        <v>1104100</v>
      </c>
      <c r="R3728" s="2">
        <v>12</v>
      </c>
      <c r="S3728" s="5">
        <v>14.57</v>
      </c>
      <c r="T3728" s="4">
        <v>105413.95</v>
      </c>
      <c r="U3728" s="2" t="s">
        <v>73</v>
      </c>
      <c r="V3728" s="2" t="s">
        <v>33</v>
      </c>
      <c r="W3728" s="4">
        <v>1264967.3700000001</v>
      </c>
      <c r="X3728" s="4">
        <v>0</v>
      </c>
      <c r="Y3728" s="4">
        <v>1264967.3700000001</v>
      </c>
      <c r="Z3728" s="2">
        <v>0</v>
      </c>
      <c r="AA3728" s="2" t="s">
        <v>56</v>
      </c>
      <c r="AB3728" s="2" t="s">
        <v>15732</v>
      </c>
      <c r="AC3728" s="2" t="s">
        <v>213</v>
      </c>
      <c r="AD3728" s="2" t="s">
        <v>76</v>
      </c>
      <c r="AE3728" s="5">
        <v>60.4</v>
      </c>
      <c r="AF3728" s="2">
        <v>0</v>
      </c>
      <c r="AG3728" s="2" t="s">
        <v>77</v>
      </c>
      <c r="AH3728" s="2">
        <v>6</v>
      </c>
      <c r="AI3728" s="6" t="str">
        <f t="shared" si="174"/>
        <v>25-34</v>
      </c>
      <c r="AJ3728" s="11">
        <f>YEAR(tbl_LoanData[[#This Row],[Application Date]])</f>
        <v>2024</v>
      </c>
      <c r="AK3728" s="11" t="str">
        <f>TEXT(tbl_LoanData[[#This Row],[Application Date]],"MMMM")</f>
        <v>October</v>
      </c>
      <c r="AL3728" s="12">
        <f>DATE(YEAR(tbl_LoanData[[#This Row],[Application Date]]),MONTH(tbl_LoanData[[#This Row],[Application Date]]),1)</f>
        <v>45566</v>
      </c>
      <c r="AM3728" s="14">
        <f ca="1">IF(AND(tbl_LoanData[[#This Row],[Application Date]]&gt;=EOMONTH(TODAY(),-1)+1,tbl_LoanData[[#This Row],[Application Date]]&lt;=TODAY()),tbl_LoanData[[#This Row],[Loan Amount]],0)</f>
        <v>0</v>
      </c>
      <c r="AN3728" s="14">
        <f>tbl_LoanData[[#This Row],[Amount Paid]]-(Q3728-X3728)</f>
        <v>160867.37000000011</v>
      </c>
      <c r="AO3728" s="14">
        <f>IF(tbl_LoanData[[#This Row],[Application Status]]="Approved",1,0)</f>
        <v>1</v>
      </c>
      <c r="AP3728" s="22" t="str">
        <f t="shared" ca="1" si="175"/>
        <v/>
      </c>
      <c r="AQ3728" s="22" t="str">
        <f t="shared" ca="1" si="176"/>
        <v/>
      </c>
    </row>
    <row r="3729" spans="1:43" ht="14.4" customHeight="1" x14ac:dyDescent="0.3">
      <c r="A3729" s="2" t="s">
        <v>3307</v>
      </c>
      <c r="B3729" s="2" t="s">
        <v>3308</v>
      </c>
      <c r="C3729" s="2" t="s">
        <v>429</v>
      </c>
      <c r="D3729" s="2" t="s">
        <v>254</v>
      </c>
      <c r="E3729" s="2" t="s">
        <v>204</v>
      </c>
      <c r="F3729" s="2">
        <v>64</v>
      </c>
      <c r="G3729" s="2" t="s">
        <v>83</v>
      </c>
      <c r="H3729" s="2" t="s">
        <v>143</v>
      </c>
      <c r="I3729" s="2" t="s">
        <v>46</v>
      </c>
      <c r="J3729" s="3">
        <v>45576</v>
      </c>
      <c r="K3729" s="3">
        <v>45588</v>
      </c>
      <c r="L3729" s="2" t="s">
        <v>38</v>
      </c>
      <c r="M3729" s="2" t="s">
        <v>111</v>
      </c>
      <c r="N3729" s="2" t="s">
        <v>112</v>
      </c>
      <c r="O3729" s="4">
        <v>1451000</v>
      </c>
      <c r="P3729" s="4">
        <v>378800</v>
      </c>
      <c r="Q3729" s="4">
        <v>1072200</v>
      </c>
      <c r="R3729" s="2">
        <v>12</v>
      </c>
      <c r="S3729" s="5">
        <v>9.5</v>
      </c>
      <c r="T3729" s="4">
        <v>97838.25</v>
      </c>
      <c r="U3729" s="2" t="s">
        <v>73</v>
      </c>
      <c r="V3729" s="2" t="s">
        <v>34</v>
      </c>
      <c r="W3729" s="4">
        <v>1076220.75</v>
      </c>
      <c r="X3729" s="4">
        <v>97838.25</v>
      </c>
      <c r="Y3729" s="4">
        <v>1174059</v>
      </c>
      <c r="Z3729" s="2">
        <v>31</v>
      </c>
      <c r="AA3729" s="2" t="s">
        <v>58</v>
      </c>
      <c r="AB3729" s="2" t="s">
        <v>15733</v>
      </c>
      <c r="AC3729" s="2" t="s">
        <v>129</v>
      </c>
      <c r="AD3729" s="2" t="s">
        <v>76</v>
      </c>
      <c r="AE3729" s="5">
        <v>73.89</v>
      </c>
      <c r="AF3729" s="2">
        <v>1</v>
      </c>
      <c r="AG3729" s="2" t="s">
        <v>15718</v>
      </c>
      <c r="AH3729" s="2">
        <v>12</v>
      </c>
      <c r="AI3729" s="6" t="str">
        <f t="shared" si="174"/>
        <v>55-64</v>
      </c>
      <c r="AJ3729" s="11">
        <f>YEAR(tbl_LoanData[[#This Row],[Application Date]])</f>
        <v>2024</v>
      </c>
      <c r="AK3729" s="11" t="str">
        <f>TEXT(tbl_LoanData[[#This Row],[Application Date]],"MMMM")</f>
        <v>October</v>
      </c>
      <c r="AL3729" s="12">
        <f>DATE(YEAR(tbl_LoanData[[#This Row],[Application Date]]),MONTH(tbl_LoanData[[#This Row],[Application Date]]),1)</f>
        <v>45566</v>
      </c>
      <c r="AM3729" s="14">
        <f ca="1">IF(AND(tbl_LoanData[[#This Row],[Application Date]]&gt;=EOMONTH(TODAY(),-1)+1,tbl_LoanData[[#This Row],[Application Date]]&lt;=TODAY()),tbl_LoanData[[#This Row],[Loan Amount]],0)</f>
        <v>0</v>
      </c>
      <c r="AN3729" s="14">
        <f>tbl_LoanData[[#This Row],[Amount Paid]]-(Q3729-X3729)</f>
        <v>101859</v>
      </c>
      <c r="AO3729" s="14">
        <f>IF(tbl_LoanData[[#This Row],[Application Status]]="Approved",1,0)</f>
        <v>1</v>
      </c>
      <c r="AP3729" s="22" t="str">
        <f t="shared" ca="1" si="175"/>
        <v/>
      </c>
      <c r="AQ3729" s="22" t="str">
        <f t="shared" ca="1" si="176"/>
        <v/>
      </c>
    </row>
    <row r="3730" spans="1:43" ht="14.4" customHeight="1" x14ac:dyDescent="0.3">
      <c r="A3730" s="2" t="s">
        <v>3337</v>
      </c>
      <c r="B3730" s="2" t="s">
        <v>3338</v>
      </c>
      <c r="C3730" s="2" t="s">
        <v>621</v>
      </c>
      <c r="D3730" s="2" t="s">
        <v>118</v>
      </c>
      <c r="E3730" s="2" t="s">
        <v>102</v>
      </c>
      <c r="F3730" s="2">
        <v>50</v>
      </c>
      <c r="G3730" s="2" t="s">
        <v>69</v>
      </c>
      <c r="H3730" s="2" t="s">
        <v>84</v>
      </c>
      <c r="I3730" s="2" t="s">
        <v>45</v>
      </c>
      <c r="J3730" s="3">
        <v>45595</v>
      </c>
      <c r="K3730" s="3"/>
      <c r="L3730" s="2" t="s">
        <v>38</v>
      </c>
      <c r="M3730" s="2" t="s">
        <v>144</v>
      </c>
      <c r="N3730" s="2" t="s">
        <v>382</v>
      </c>
      <c r="O3730" s="4">
        <v>1655000</v>
      </c>
      <c r="P3730" s="4">
        <v>374200</v>
      </c>
      <c r="Q3730" s="4">
        <v>1280800</v>
      </c>
      <c r="R3730" s="2">
        <v>48</v>
      </c>
      <c r="S3730" s="5">
        <v>8.9600000000000009</v>
      </c>
      <c r="T3730" s="4">
        <v>36246.639999999999</v>
      </c>
      <c r="U3730" s="2" t="s">
        <v>113</v>
      </c>
      <c r="V3730" s="2" t="s">
        <v>97</v>
      </c>
      <c r="W3730" s="4">
        <v>0</v>
      </c>
      <c r="X3730" s="4">
        <v>0</v>
      </c>
      <c r="Y3730" s="4">
        <v>1739838.72</v>
      </c>
      <c r="Z3730" s="2">
        <v>0</v>
      </c>
      <c r="AA3730" s="2" t="s">
        <v>97</v>
      </c>
      <c r="AB3730" s="2" t="s">
        <v>15734</v>
      </c>
      <c r="AC3730" s="2" t="s">
        <v>129</v>
      </c>
      <c r="AD3730" s="2" t="s">
        <v>76</v>
      </c>
      <c r="AE3730" s="5">
        <v>77.39</v>
      </c>
      <c r="AF3730" s="2">
        <v>0</v>
      </c>
      <c r="AG3730" s="2" t="s">
        <v>97</v>
      </c>
      <c r="AH3730" s="2"/>
      <c r="AI3730" s="6" t="str">
        <f t="shared" si="174"/>
        <v>45-54</v>
      </c>
      <c r="AJ3730" s="11">
        <f>YEAR(tbl_LoanData[[#This Row],[Application Date]])</f>
        <v>2024</v>
      </c>
      <c r="AK3730" s="11" t="str">
        <f>TEXT(tbl_LoanData[[#This Row],[Application Date]],"MMMM")</f>
        <v>October</v>
      </c>
      <c r="AL3730" s="12">
        <f>DATE(YEAR(tbl_LoanData[[#This Row],[Application Date]]),MONTH(tbl_LoanData[[#This Row],[Application Date]]),1)</f>
        <v>45566</v>
      </c>
      <c r="AM3730" s="14">
        <f ca="1">IF(AND(tbl_LoanData[[#This Row],[Application Date]]&gt;=EOMONTH(TODAY(),-1)+1,tbl_LoanData[[#This Row],[Application Date]]&lt;=TODAY()),tbl_LoanData[[#This Row],[Loan Amount]],0)</f>
        <v>0</v>
      </c>
      <c r="AN3730" s="14">
        <f>tbl_LoanData[[#This Row],[Amount Paid]]-(Q3730-X3730)</f>
        <v>-1280800</v>
      </c>
      <c r="AO3730" s="14">
        <f>IF(tbl_LoanData[[#This Row],[Application Status]]="Approved",1,0)</f>
        <v>0</v>
      </c>
      <c r="AP3730" s="22" t="str">
        <f t="shared" ca="1" si="175"/>
        <v/>
      </c>
      <c r="AQ3730" s="22" t="str">
        <f t="shared" ca="1" si="176"/>
        <v/>
      </c>
    </row>
    <row r="3731" spans="1:43" x14ac:dyDescent="0.3">
      <c r="A3731" s="2" t="s">
        <v>3349</v>
      </c>
      <c r="B3731" s="2" t="s">
        <v>3350</v>
      </c>
      <c r="C3731" s="2" t="s">
        <v>804</v>
      </c>
      <c r="D3731" s="2" t="s">
        <v>161</v>
      </c>
      <c r="E3731" s="2" t="s">
        <v>312</v>
      </c>
      <c r="F3731" s="2">
        <v>23</v>
      </c>
      <c r="G3731" s="2" t="s">
        <v>83</v>
      </c>
      <c r="H3731" s="2" t="s">
        <v>285</v>
      </c>
      <c r="I3731" s="2" t="s">
        <v>55</v>
      </c>
      <c r="J3731" s="3">
        <v>45590</v>
      </c>
      <c r="K3731" s="3">
        <v>45601</v>
      </c>
      <c r="L3731" s="2" t="s">
        <v>40</v>
      </c>
      <c r="M3731" s="2" t="s">
        <v>85</v>
      </c>
      <c r="N3731" s="2" t="s">
        <v>274</v>
      </c>
      <c r="O3731" s="4">
        <v>1438000</v>
      </c>
      <c r="P3731" s="4">
        <v>256400</v>
      </c>
      <c r="Q3731" s="4">
        <v>1181600</v>
      </c>
      <c r="R3731" s="2">
        <v>36</v>
      </c>
      <c r="S3731" s="5">
        <v>6.51</v>
      </c>
      <c r="T3731" s="4">
        <v>39232.400000000001</v>
      </c>
      <c r="U3731" s="2" t="s">
        <v>73</v>
      </c>
      <c r="V3731" s="2" t="s">
        <v>74</v>
      </c>
      <c r="W3731" s="4">
        <v>823880.4</v>
      </c>
      <c r="X3731" s="4">
        <v>588486.07999999996</v>
      </c>
      <c r="Y3731" s="4">
        <v>1412366.48</v>
      </c>
      <c r="Z3731" s="2">
        <v>0</v>
      </c>
      <c r="AA3731" s="2" t="s">
        <v>56</v>
      </c>
      <c r="AB3731" s="2" t="s">
        <v>15728</v>
      </c>
      <c r="AC3731" s="2" t="s">
        <v>146</v>
      </c>
      <c r="AD3731" s="2" t="s">
        <v>76</v>
      </c>
      <c r="AE3731" s="5">
        <v>82.17</v>
      </c>
      <c r="AF3731" s="2">
        <v>0</v>
      </c>
      <c r="AG3731" s="2" t="s">
        <v>77</v>
      </c>
      <c r="AH3731" s="2">
        <v>11</v>
      </c>
      <c r="AI3731" s="6" t="str">
        <f t="shared" si="174"/>
        <v>18-24</v>
      </c>
      <c r="AJ3731" s="11">
        <f>YEAR(tbl_LoanData[[#This Row],[Application Date]])</f>
        <v>2024</v>
      </c>
      <c r="AK3731" s="11" t="str">
        <f>TEXT(tbl_LoanData[[#This Row],[Application Date]],"MMMM")</f>
        <v>October</v>
      </c>
      <c r="AL3731" s="12">
        <f>DATE(YEAR(tbl_LoanData[[#This Row],[Application Date]]),MONTH(tbl_LoanData[[#This Row],[Application Date]]),1)</f>
        <v>45566</v>
      </c>
      <c r="AM3731" s="14">
        <f ca="1">IF(AND(tbl_LoanData[[#This Row],[Application Date]]&gt;=EOMONTH(TODAY(),-1)+1,tbl_LoanData[[#This Row],[Application Date]]&lt;=TODAY()),tbl_LoanData[[#This Row],[Loan Amount]],0)</f>
        <v>0</v>
      </c>
      <c r="AN3731" s="14">
        <f>tbl_LoanData[[#This Row],[Amount Paid]]-(Q3731-X3731)</f>
        <v>230766.47999999998</v>
      </c>
      <c r="AO3731" s="14">
        <f>IF(tbl_LoanData[[#This Row],[Application Status]]="Approved",1,0)</f>
        <v>1</v>
      </c>
      <c r="AP3731" s="22" t="str">
        <f t="shared" ca="1" si="175"/>
        <v/>
      </c>
      <c r="AQ3731" s="22" t="str">
        <f t="shared" ca="1" si="176"/>
        <v/>
      </c>
    </row>
    <row r="3732" spans="1:43" ht="14.4" customHeight="1" x14ac:dyDescent="0.3">
      <c r="A3732" s="2" t="s">
        <v>3375</v>
      </c>
      <c r="B3732" s="2" t="s">
        <v>3376</v>
      </c>
      <c r="C3732" s="2" t="s">
        <v>376</v>
      </c>
      <c r="D3732" s="2" t="s">
        <v>91</v>
      </c>
      <c r="E3732" s="2" t="s">
        <v>385</v>
      </c>
      <c r="F3732" s="2">
        <v>36</v>
      </c>
      <c r="G3732" s="2" t="s">
        <v>69</v>
      </c>
      <c r="H3732" s="2" t="s">
        <v>126</v>
      </c>
      <c r="I3732" s="2" t="s">
        <v>44</v>
      </c>
      <c r="J3732" s="3">
        <v>45575</v>
      </c>
      <c r="K3732" s="3">
        <v>45581</v>
      </c>
      <c r="L3732" s="2" t="s">
        <v>40</v>
      </c>
      <c r="M3732" s="2" t="s">
        <v>157</v>
      </c>
      <c r="N3732" s="2" t="s">
        <v>299</v>
      </c>
      <c r="O3732" s="4">
        <v>1594000</v>
      </c>
      <c r="P3732" s="4">
        <v>566500</v>
      </c>
      <c r="Q3732" s="4">
        <v>1027500</v>
      </c>
      <c r="R3732" s="2">
        <v>36</v>
      </c>
      <c r="S3732" s="5">
        <v>7.54</v>
      </c>
      <c r="T3732" s="4">
        <v>34997.79</v>
      </c>
      <c r="U3732" s="2" t="s">
        <v>73</v>
      </c>
      <c r="V3732" s="2" t="s">
        <v>74</v>
      </c>
      <c r="W3732" s="4">
        <v>734953.59</v>
      </c>
      <c r="X3732" s="4">
        <v>524966.91</v>
      </c>
      <c r="Y3732" s="4">
        <v>1259920.5</v>
      </c>
      <c r="Z3732" s="2">
        <v>31</v>
      </c>
      <c r="AA3732" s="2" t="s">
        <v>58</v>
      </c>
      <c r="AB3732" s="2" t="s">
        <v>15727</v>
      </c>
      <c r="AC3732" s="2" t="s">
        <v>121</v>
      </c>
      <c r="AD3732" s="2" t="s">
        <v>76</v>
      </c>
      <c r="AE3732" s="5">
        <v>64.459999999999994</v>
      </c>
      <c r="AF3732" s="2">
        <v>1</v>
      </c>
      <c r="AG3732" s="2" t="s">
        <v>15718</v>
      </c>
      <c r="AH3732" s="2">
        <v>6</v>
      </c>
      <c r="AI3732" s="6" t="str">
        <f t="shared" si="174"/>
        <v>35-44</v>
      </c>
      <c r="AJ3732" s="11">
        <f>YEAR(tbl_LoanData[[#This Row],[Application Date]])</f>
        <v>2024</v>
      </c>
      <c r="AK3732" s="11" t="str">
        <f>TEXT(tbl_LoanData[[#This Row],[Application Date]],"MMMM")</f>
        <v>October</v>
      </c>
      <c r="AL3732" s="12">
        <f>DATE(YEAR(tbl_LoanData[[#This Row],[Application Date]]),MONTH(tbl_LoanData[[#This Row],[Application Date]]),1)</f>
        <v>45566</v>
      </c>
      <c r="AM3732" s="14">
        <f ca="1">IF(AND(tbl_LoanData[[#This Row],[Application Date]]&gt;=EOMONTH(TODAY(),-1)+1,tbl_LoanData[[#This Row],[Application Date]]&lt;=TODAY()),tbl_LoanData[[#This Row],[Loan Amount]],0)</f>
        <v>0</v>
      </c>
      <c r="AN3732" s="14">
        <f>tbl_LoanData[[#This Row],[Amount Paid]]-(Q3732-X3732)</f>
        <v>232420.5</v>
      </c>
      <c r="AO3732" s="14">
        <f>IF(tbl_LoanData[[#This Row],[Application Status]]="Approved",1,0)</f>
        <v>1</v>
      </c>
      <c r="AP3732" s="22" t="str">
        <f t="shared" ca="1" si="175"/>
        <v/>
      </c>
      <c r="AQ3732" s="22" t="str">
        <f t="shared" ca="1" si="176"/>
        <v/>
      </c>
    </row>
    <row r="3733" spans="1:43" x14ac:dyDescent="0.3">
      <c r="A3733" s="2" t="s">
        <v>3403</v>
      </c>
      <c r="B3733" s="2" t="s">
        <v>3404</v>
      </c>
      <c r="C3733" s="2" t="s">
        <v>100</v>
      </c>
      <c r="D3733" s="2" t="s">
        <v>67</v>
      </c>
      <c r="E3733" s="2" t="s">
        <v>209</v>
      </c>
      <c r="F3733" s="2">
        <v>65</v>
      </c>
      <c r="G3733" s="2" t="s">
        <v>69</v>
      </c>
      <c r="H3733" s="2" t="s">
        <v>278</v>
      </c>
      <c r="I3733" s="2" t="s">
        <v>45</v>
      </c>
      <c r="J3733" s="3">
        <v>45588</v>
      </c>
      <c r="K3733" s="3">
        <v>45607</v>
      </c>
      <c r="L3733" s="2" t="s">
        <v>40</v>
      </c>
      <c r="M3733" s="2" t="s">
        <v>85</v>
      </c>
      <c r="N3733" s="2" t="s">
        <v>274</v>
      </c>
      <c r="O3733" s="4">
        <v>1103000</v>
      </c>
      <c r="P3733" s="4">
        <v>183000</v>
      </c>
      <c r="Q3733" s="4">
        <v>920000</v>
      </c>
      <c r="R3733" s="2">
        <v>48</v>
      </c>
      <c r="S3733" s="5">
        <v>6.47</v>
      </c>
      <c r="T3733" s="4">
        <v>24127</v>
      </c>
      <c r="U3733" s="2" t="s">
        <v>73</v>
      </c>
      <c r="V3733" s="2" t="s">
        <v>74</v>
      </c>
      <c r="W3733" s="4">
        <v>458413</v>
      </c>
      <c r="X3733" s="4">
        <v>699683</v>
      </c>
      <c r="Y3733" s="4">
        <v>1158096</v>
      </c>
      <c r="Z3733" s="2">
        <v>64</v>
      </c>
      <c r="AA3733" s="2" t="s">
        <v>59</v>
      </c>
      <c r="AB3733" s="2" t="s">
        <v>15734</v>
      </c>
      <c r="AC3733" s="2" t="s">
        <v>87</v>
      </c>
      <c r="AD3733" s="2" t="s">
        <v>76</v>
      </c>
      <c r="AE3733" s="5">
        <v>83.41</v>
      </c>
      <c r="AF3733" s="2">
        <v>2</v>
      </c>
      <c r="AG3733" s="2" t="s">
        <v>130</v>
      </c>
      <c r="AH3733" s="2">
        <v>19</v>
      </c>
      <c r="AI3733" s="6" t="str">
        <f t="shared" si="174"/>
        <v>65+</v>
      </c>
      <c r="AJ3733" s="11">
        <f>YEAR(tbl_LoanData[[#This Row],[Application Date]])</f>
        <v>2024</v>
      </c>
      <c r="AK3733" s="11" t="str">
        <f>TEXT(tbl_LoanData[[#This Row],[Application Date]],"MMMM")</f>
        <v>October</v>
      </c>
      <c r="AL3733" s="12">
        <f>DATE(YEAR(tbl_LoanData[[#This Row],[Application Date]]),MONTH(tbl_LoanData[[#This Row],[Application Date]]),1)</f>
        <v>45566</v>
      </c>
      <c r="AM3733" s="14">
        <f ca="1">IF(AND(tbl_LoanData[[#This Row],[Application Date]]&gt;=EOMONTH(TODAY(),-1)+1,tbl_LoanData[[#This Row],[Application Date]]&lt;=TODAY()),tbl_LoanData[[#This Row],[Loan Amount]],0)</f>
        <v>0</v>
      </c>
      <c r="AN3733" s="14">
        <f>tbl_LoanData[[#This Row],[Amount Paid]]-(Q3733-X3733)</f>
        <v>238096</v>
      </c>
      <c r="AO3733" s="14">
        <f>IF(tbl_LoanData[[#This Row],[Application Status]]="Approved",1,0)</f>
        <v>1</v>
      </c>
      <c r="AP3733" s="22" t="str">
        <f t="shared" ca="1" si="175"/>
        <v/>
      </c>
      <c r="AQ3733" s="22" t="str">
        <f t="shared" ca="1" si="176"/>
        <v/>
      </c>
    </row>
    <row r="3734" spans="1:43" ht="14.4" customHeight="1" x14ac:dyDescent="0.3">
      <c r="A3734" s="2" t="s">
        <v>3445</v>
      </c>
      <c r="B3734" s="2" t="s">
        <v>3446</v>
      </c>
      <c r="C3734" s="2" t="s">
        <v>343</v>
      </c>
      <c r="D3734" s="2" t="s">
        <v>311</v>
      </c>
      <c r="E3734" s="2" t="s">
        <v>81</v>
      </c>
      <c r="F3734" s="2">
        <v>26</v>
      </c>
      <c r="G3734" s="2" t="s">
        <v>69</v>
      </c>
      <c r="H3734" s="2" t="s">
        <v>228</v>
      </c>
      <c r="I3734" s="2" t="s">
        <v>43</v>
      </c>
      <c r="J3734" s="3">
        <v>45578</v>
      </c>
      <c r="K3734" s="3"/>
      <c r="L3734" s="2" t="s">
        <v>38</v>
      </c>
      <c r="M3734" s="2" t="s">
        <v>144</v>
      </c>
      <c r="N3734" s="2" t="s">
        <v>382</v>
      </c>
      <c r="O3734" s="4">
        <v>1697000</v>
      </c>
      <c r="P3734" s="4">
        <v>257900</v>
      </c>
      <c r="Q3734" s="4">
        <v>1439100</v>
      </c>
      <c r="R3734" s="2">
        <v>60</v>
      </c>
      <c r="S3734" s="5">
        <v>14.99</v>
      </c>
      <c r="T3734" s="4">
        <v>41961.760000000002</v>
      </c>
      <c r="U3734" s="2" t="s">
        <v>96</v>
      </c>
      <c r="V3734" s="2" t="s">
        <v>97</v>
      </c>
      <c r="W3734" s="4">
        <v>0</v>
      </c>
      <c r="X3734" s="4">
        <v>0</v>
      </c>
      <c r="Y3734" s="4">
        <v>2517705.4500000002</v>
      </c>
      <c r="Z3734" s="2">
        <v>0</v>
      </c>
      <c r="AA3734" s="2" t="s">
        <v>97</v>
      </c>
      <c r="AB3734" s="2" t="s">
        <v>15730</v>
      </c>
      <c r="AC3734" s="2" t="s">
        <v>75</v>
      </c>
      <c r="AD3734" s="2" t="s">
        <v>76</v>
      </c>
      <c r="AE3734" s="5">
        <v>84.8</v>
      </c>
      <c r="AF3734" s="2">
        <v>0</v>
      </c>
      <c r="AG3734" s="2" t="s">
        <v>97</v>
      </c>
      <c r="AH3734" s="2"/>
      <c r="AI3734" s="6" t="str">
        <f t="shared" si="174"/>
        <v>25-34</v>
      </c>
      <c r="AJ3734" s="11">
        <f>YEAR(tbl_LoanData[[#This Row],[Application Date]])</f>
        <v>2024</v>
      </c>
      <c r="AK3734" s="11" t="str">
        <f>TEXT(tbl_LoanData[[#This Row],[Application Date]],"MMMM")</f>
        <v>October</v>
      </c>
      <c r="AL3734" s="12">
        <f>DATE(YEAR(tbl_LoanData[[#This Row],[Application Date]]),MONTH(tbl_LoanData[[#This Row],[Application Date]]),1)</f>
        <v>45566</v>
      </c>
      <c r="AM3734" s="14">
        <f ca="1">IF(AND(tbl_LoanData[[#This Row],[Application Date]]&gt;=EOMONTH(TODAY(),-1)+1,tbl_LoanData[[#This Row],[Application Date]]&lt;=TODAY()),tbl_LoanData[[#This Row],[Loan Amount]],0)</f>
        <v>0</v>
      </c>
      <c r="AN3734" s="14">
        <f>tbl_LoanData[[#This Row],[Amount Paid]]-(Q3734-X3734)</f>
        <v>-1439100</v>
      </c>
      <c r="AO3734" s="14">
        <f>IF(tbl_LoanData[[#This Row],[Application Status]]="Approved",1,0)</f>
        <v>0</v>
      </c>
      <c r="AP3734" s="22" t="str">
        <f t="shared" ca="1" si="175"/>
        <v/>
      </c>
      <c r="AQ3734" s="22" t="str">
        <f t="shared" ca="1" si="176"/>
        <v/>
      </c>
    </row>
    <row r="3735" spans="1:43" ht="14.4" customHeight="1" x14ac:dyDescent="0.3">
      <c r="A3735" s="2" t="s">
        <v>3449</v>
      </c>
      <c r="B3735" s="2" t="s">
        <v>3450</v>
      </c>
      <c r="C3735" s="2" t="s">
        <v>1059</v>
      </c>
      <c r="D3735" s="2" t="s">
        <v>67</v>
      </c>
      <c r="E3735" s="2" t="s">
        <v>117</v>
      </c>
      <c r="F3735" s="2">
        <v>40</v>
      </c>
      <c r="G3735" s="2" t="s">
        <v>69</v>
      </c>
      <c r="H3735" s="2" t="s">
        <v>372</v>
      </c>
      <c r="I3735" s="2" t="s">
        <v>43</v>
      </c>
      <c r="J3735" s="3">
        <v>45570</v>
      </c>
      <c r="K3735" s="3">
        <v>45586</v>
      </c>
      <c r="L3735" s="2" t="s">
        <v>36</v>
      </c>
      <c r="M3735" s="2" t="s">
        <v>111</v>
      </c>
      <c r="N3735" s="2" t="s">
        <v>350</v>
      </c>
      <c r="O3735" s="4">
        <v>1316000</v>
      </c>
      <c r="P3735" s="4">
        <v>472800</v>
      </c>
      <c r="Q3735" s="4">
        <v>843200</v>
      </c>
      <c r="R3735" s="2">
        <v>60</v>
      </c>
      <c r="S3735" s="5">
        <v>7.37</v>
      </c>
      <c r="T3735" s="4">
        <v>19231.990000000002</v>
      </c>
      <c r="U3735" s="2" t="s">
        <v>73</v>
      </c>
      <c r="V3735" s="2" t="s">
        <v>74</v>
      </c>
      <c r="W3735" s="4">
        <v>423103.78</v>
      </c>
      <c r="X3735" s="4">
        <v>730815.42</v>
      </c>
      <c r="Y3735" s="4">
        <v>1153919.2</v>
      </c>
      <c r="Z3735" s="2">
        <v>0</v>
      </c>
      <c r="AA3735" s="2" t="s">
        <v>56</v>
      </c>
      <c r="AB3735" s="2" t="s">
        <v>15731</v>
      </c>
      <c r="AC3735" s="2" t="s">
        <v>129</v>
      </c>
      <c r="AD3735" s="2" t="s">
        <v>76</v>
      </c>
      <c r="AE3735" s="5">
        <v>64.069999999999993</v>
      </c>
      <c r="AF3735" s="2">
        <v>0</v>
      </c>
      <c r="AG3735" s="2" t="s">
        <v>77</v>
      </c>
      <c r="AH3735" s="2">
        <v>16</v>
      </c>
      <c r="AI3735" s="6" t="str">
        <f t="shared" si="174"/>
        <v>35-44</v>
      </c>
      <c r="AJ3735" s="11">
        <f>YEAR(tbl_LoanData[[#This Row],[Application Date]])</f>
        <v>2024</v>
      </c>
      <c r="AK3735" s="11" t="str">
        <f>TEXT(tbl_LoanData[[#This Row],[Application Date]],"MMMM")</f>
        <v>October</v>
      </c>
      <c r="AL3735" s="12">
        <f>DATE(YEAR(tbl_LoanData[[#This Row],[Application Date]]),MONTH(tbl_LoanData[[#This Row],[Application Date]]),1)</f>
        <v>45566</v>
      </c>
      <c r="AM3735" s="14">
        <f ca="1">IF(AND(tbl_LoanData[[#This Row],[Application Date]]&gt;=EOMONTH(TODAY(),-1)+1,tbl_LoanData[[#This Row],[Application Date]]&lt;=TODAY()),tbl_LoanData[[#This Row],[Loan Amount]],0)</f>
        <v>0</v>
      </c>
      <c r="AN3735" s="14">
        <f>tbl_LoanData[[#This Row],[Amount Paid]]-(Q3735-X3735)</f>
        <v>310719.20000000007</v>
      </c>
      <c r="AO3735" s="14">
        <f>IF(tbl_LoanData[[#This Row],[Application Status]]="Approved",1,0)</f>
        <v>1</v>
      </c>
      <c r="AP3735" s="22" t="str">
        <f t="shared" ca="1" si="175"/>
        <v/>
      </c>
      <c r="AQ3735" s="22" t="str">
        <f t="shared" ca="1" si="176"/>
        <v/>
      </c>
    </row>
    <row r="3736" spans="1:43" ht="14.4" customHeight="1" x14ac:dyDescent="0.3">
      <c r="A3736" s="2" t="s">
        <v>3515</v>
      </c>
      <c r="B3736" s="2" t="s">
        <v>3516</v>
      </c>
      <c r="C3736" s="2" t="s">
        <v>175</v>
      </c>
      <c r="D3736" s="2" t="s">
        <v>268</v>
      </c>
      <c r="E3736" s="2" t="s">
        <v>189</v>
      </c>
      <c r="F3736" s="2">
        <v>47</v>
      </c>
      <c r="G3736" s="2" t="s">
        <v>83</v>
      </c>
      <c r="H3736" s="2" t="s">
        <v>233</v>
      </c>
      <c r="I3736" s="2" t="s">
        <v>46</v>
      </c>
      <c r="J3736" s="3">
        <v>45570</v>
      </c>
      <c r="K3736" s="3">
        <v>45591</v>
      </c>
      <c r="L3736" s="2" t="s">
        <v>41</v>
      </c>
      <c r="M3736" s="2" t="s">
        <v>144</v>
      </c>
      <c r="N3736" s="2" t="s">
        <v>145</v>
      </c>
      <c r="O3736" s="4">
        <v>3943000</v>
      </c>
      <c r="P3736" s="4">
        <v>1183200</v>
      </c>
      <c r="Q3736" s="4">
        <v>2759800</v>
      </c>
      <c r="R3736" s="2">
        <v>36</v>
      </c>
      <c r="S3736" s="5">
        <v>10.039999999999999</v>
      </c>
      <c r="T3736" s="4">
        <v>99751.44</v>
      </c>
      <c r="U3736" s="2" t="s">
        <v>73</v>
      </c>
      <c r="V3736" s="2" t="s">
        <v>74</v>
      </c>
      <c r="W3736" s="4">
        <v>2194531.6800000002</v>
      </c>
      <c r="X3736" s="4">
        <v>1396520.08</v>
      </c>
      <c r="Y3736" s="4">
        <v>3591051.76</v>
      </c>
      <c r="Z3736" s="2">
        <v>0</v>
      </c>
      <c r="AA3736" s="2" t="s">
        <v>56</v>
      </c>
      <c r="AB3736" s="2" t="s">
        <v>15734</v>
      </c>
      <c r="AC3736" s="2" t="s">
        <v>360</v>
      </c>
      <c r="AD3736" s="2" t="s">
        <v>76</v>
      </c>
      <c r="AE3736" s="5">
        <v>69.989999999999995</v>
      </c>
      <c r="AF3736" s="2">
        <v>0</v>
      </c>
      <c r="AG3736" s="2" t="s">
        <v>77</v>
      </c>
      <c r="AH3736" s="2">
        <v>21</v>
      </c>
      <c r="AI3736" s="6" t="str">
        <f t="shared" si="174"/>
        <v>45-54</v>
      </c>
      <c r="AJ3736" s="11">
        <f>YEAR(tbl_LoanData[[#This Row],[Application Date]])</f>
        <v>2024</v>
      </c>
      <c r="AK3736" s="11" t="str">
        <f>TEXT(tbl_LoanData[[#This Row],[Application Date]],"MMMM")</f>
        <v>October</v>
      </c>
      <c r="AL3736" s="12">
        <f>DATE(YEAR(tbl_LoanData[[#This Row],[Application Date]]),MONTH(tbl_LoanData[[#This Row],[Application Date]]),1)</f>
        <v>45566</v>
      </c>
      <c r="AM3736" s="14">
        <f ca="1">IF(AND(tbl_LoanData[[#This Row],[Application Date]]&gt;=EOMONTH(TODAY(),-1)+1,tbl_LoanData[[#This Row],[Application Date]]&lt;=TODAY()),tbl_LoanData[[#This Row],[Loan Amount]],0)</f>
        <v>0</v>
      </c>
      <c r="AN3736" s="14">
        <f>tbl_LoanData[[#This Row],[Amount Paid]]-(Q3736-X3736)</f>
        <v>831251.76000000024</v>
      </c>
      <c r="AO3736" s="14">
        <f>IF(tbl_LoanData[[#This Row],[Application Status]]="Approved",1,0)</f>
        <v>1</v>
      </c>
      <c r="AP3736" s="22" t="str">
        <f t="shared" ca="1" si="175"/>
        <v/>
      </c>
      <c r="AQ3736" s="22" t="str">
        <f t="shared" ca="1" si="176"/>
        <v/>
      </c>
    </row>
    <row r="3737" spans="1:43" ht="14.4" customHeight="1" x14ac:dyDescent="0.3">
      <c r="A3737" s="2" t="s">
        <v>3565</v>
      </c>
      <c r="B3737" s="2" t="s">
        <v>3566</v>
      </c>
      <c r="C3737" s="2" t="s">
        <v>809</v>
      </c>
      <c r="D3737" s="2" t="s">
        <v>81</v>
      </c>
      <c r="E3737" s="2" t="s">
        <v>82</v>
      </c>
      <c r="F3737" s="2">
        <v>45</v>
      </c>
      <c r="G3737" s="2" t="s">
        <v>69</v>
      </c>
      <c r="H3737" s="2" t="s">
        <v>177</v>
      </c>
      <c r="I3737" s="2" t="s">
        <v>43</v>
      </c>
      <c r="J3737" s="3">
        <v>45573</v>
      </c>
      <c r="K3737" s="3">
        <v>45579</v>
      </c>
      <c r="L3737" s="2" t="s">
        <v>37</v>
      </c>
      <c r="M3737" s="2" t="s">
        <v>104</v>
      </c>
      <c r="N3737" s="2" t="s">
        <v>192</v>
      </c>
      <c r="O3737" s="4">
        <v>242000</v>
      </c>
      <c r="P3737" s="4">
        <v>68000</v>
      </c>
      <c r="Q3737" s="4">
        <v>174000</v>
      </c>
      <c r="R3737" s="2">
        <v>60</v>
      </c>
      <c r="S3737" s="5">
        <v>6.66</v>
      </c>
      <c r="T3737" s="4">
        <v>3865.7</v>
      </c>
      <c r="U3737" s="2" t="s">
        <v>73</v>
      </c>
      <c r="V3737" s="2" t="s">
        <v>74</v>
      </c>
      <c r="W3737" s="4">
        <v>81179.7</v>
      </c>
      <c r="X3737" s="4">
        <v>150762.29999999999</v>
      </c>
      <c r="Y3737" s="4">
        <v>231942</v>
      </c>
      <c r="Z3737" s="2">
        <v>30</v>
      </c>
      <c r="AA3737" s="2" t="s">
        <v>57</v>
      </c>
      <c r="AB3737" s="2" t="s">
        <v>15735</v>
      </c>
      <c r="AC3737" s="2" t="s">
        <v>146</v>
      </c>
      <c r="AD3737" s="2" t="s">
        <v>76</v>
      </c>
      <c r="AE3737" s="5">
        <v>71.900000000000006</v>
      </c>
      <c r="AF3737" s="2">
        <v>1</v>
      </c>
      <c r="AG3737" s="2" t="s">
        <v>77</v>
      </c>
      <c r="AH3737" s="2">
        <v>6</v>
      </c>
      <c r="AI3737" s="6" t="str">
        <f t="shared" si="174"/>
        <v>45-54</v>
      </c>
      <c r="AJ3737" s="11">
        <f>YEAR(tbl_LoanData[[#This Row],[Application Date]])</f>
        <v>2024</v>
      </c>
      <c r="AK3737" s="11" t="str">
        <f>TEXT(tbl_LoanData[[#This Row],[Application Date]],"MMMM")</f>
        <v>October</v>
      </c>
      <c r="AL3737" s="12">
        <f>DATE(YEAR(tbl_LoanData[[#This Row],[Application Date]]),MONTH(tbl_LoanData[[#This Row],[Application Date]]),1)</f>
        <v>45566</v>
      </c>
      <c r="AM3737" s="14">
        <f ca="1">IF(AND(tbl_LoanData[[#This Row],[Application Date]]&gt;=EOMONTH(TODAY(),-1)+1,tbl_LoanData[[#This Row],[Application Date]]&lt;=TODAY()),tbl_LoanData[[#This Row],[Loan Amount]],0)</f>
        <v>0</v>
      </c>
      <c r="AN3737" s="14">
        <f>tbl_LoanData[[#This Row],[Amount Paid]]-(Q3737-X3737)</f>
        <v>57941.999999999985</v>
      </c>
      <c r="AO3737" s="14">
        <f>IF(tbl_LoanData[[#This Row],[Application Status]]="Approved",1,0)</f>
        <v>1</v>
      </c>
      <c r="AP3737" s="22" t="str">
        <f t="shared" ca="1" si="175"/>
        <v/>
      </c>
      <c r="AQ3737" s="22" t="str">
        <f t="shared" ca="1" si="176"/>
        <v/>
      </c>
    </row>
    <row r="3738" spans="1:43" ht="14.4" customHeight="1" x14ac:dyDescent="0.3">
      <c r="A3738" s="2" t="s">
        <v>3603</v>
      </c>
      <c r="B3738" s="2" t="s">
        <v>3604</v>
      </c>
      <c r="C3738" s="2" t="s">
        <v>227</v>
      </c>
      <c r="D3738" s="2" t="s">
        <v>91</v>
      </c>
      <c r="E3738" s="2" t="s">
        <v>189</v>
      </c>
      <c r="F3738" s="2">
        <v>64</v>
      </c>
      <c r="G3738" s="2" t="s">
        <v>69</v>
      </c>
      <c r="H3738" s="2" t="s">
        <v>259</v>
      </c>
      <c r="I3738" s="2" t="s">
        <v>43</v>
      </c>
      <c r="J3738" s="3">
        <v>45582</v>
      </c>
      <c r="K3738" s="3">
        <v>45600</v>
      </c>
      <c r="L3738" s="2" t="s">
        <v>40</v>
      </c>
      <c r="M3738" s="2" t="s">
        <v>71</v>
      </c>
      <c r="N3738" s="2" t="s">
        <v>137</v>
      </c>
      <c r="O3738" s="4">
        <v>1128000</v>
      </c>
      <c r="P3738" s="4">
        <v>361100</v>
      </c>
      <c r="Q3738" s="4">
        <v>766900</v>
      </c>
      <c r="R3738" s="2">
        <v>24</v>
      </c>
      <c r="S3738" s="5">
        <v>9.25</v>
      </c>
      <c r="T3738" s="4">
        <v>37865.69</v>
      </c>
      <c r="U3738" s="2" t="s">
        <v>73</v>
      </c>
      <c r="V3738" s="2" t="s">
        <v>74</v>
      </c>
      <c r="W3738" s="4">
        <v>795179.49</v>
      </c>
      <c r="X3738" s="4">
        <v>113597.01</v>
      </c>
      <c r="Y3738" s="4">
        <v>908776.5</v>
      </c>
      <c r="Z3738" s="2">
        <v>0</v>
      </c>
      <c r="AA3738" s="2" t="s">
        <v>56</v>
      </c>
      <c r="AB3738" s="2" t="s">
        <v>15736</v>
      </c>
      <c r="AC3738" s="2" t="s">
        <v>87</v>
      </c>
      <c r="AD3738" s="2" t="s">
        <v>76</v>
      </c>
      <c r="AE3738" s="5">
        <v>67.989999999999995</v>
      </c>
      <c r="AF3738" s="2">
        <v>0</v>
      </c>
      <c r="AG3738" s="2" t="s">
        <v>77</v>
      </c>
      <c r="AH3738" s="2">
        <v>18</v>
      </c>
      <c r="AI3738" s="6" t="str">
        <f t="shared" si="174"/>
        <v>55-64</v>
      </c>
      <c r="AJ3738" s="11">
        <f>YEAR(tbl_LoanData[[#This Row],[Application Date]])</f>
        <v>2024</v>
      </c>
      <c r="AK3738" s="11" t="str">
        <f>TEXT(tbl_LoanData[[#This Row],[Application Date]],"MMMM")</f>
        <v>October</v>
      </c>
      <c r="AL3738" s="12">
        <f>DATE(YEAR(tbl_LoanData[[#This Row],[Application Date]]),MONTH(tbl_LoanData[[#This Row],[Application Date]]),1)</f>
        <v>45566</v>
      </c>
      <c r="AM3738" s="14">
        <f ca="1">IF(AND(tbl_LoanData[[#This Row],[Application Date]]&gt;=EOMONTH(TODAY(),-1)+1,tbl_LoanData[[#This Row],[Application Date]]&lt;=TODAY()),tbl_LoanData[[#This Row],[Loan Amount]],0)</f>
        <v>0</v>
      </c>
      <c r="AN3738" s="14">
        <f>tbl_LoanData[[#This Row],[Amount Paid]]-(Q3738-X3738)</f>
        <v>141876.5</v>
      </c>
      <c r="AO3738" s="14">
        <f>IF(tbl_LoanData[[#This Row],[Application Status]]="Approved",1,0)</f>
        <v>1</v>
      </c>
      <c r="AP3738" s="22" t="str">
        <f t="shared" ca="1" si="175"/>
        <v/>
      </c>
      <c r="AQ3738" s="22" t="str">
        <f t="shared" ca="1" si="176"/>
        <v/>
      </c>
    </row>
    <row r="3739" spans="1:43" ht="14.4" customHeight="1" x14ac:dyDescent="0.3">
      <c r="A3739" s="2" t="s">
        <v>3949</v>
      </c>
      <c r="B3739" s="2" t="s">
        <v>3950</v>
      </c>
      <c r="C3739" s="2" t="s">
        <v>401</v>
      </c>
      <c r="D3739" s="2" t="s">
        <v>268</v>
      </c>
      <c r="E3739" s="2" t="s">
        <v>150</v>
      </c>
      <c r="F3739" s="2">
        <v>50</v>
      </c>
      <c r="G3739" s="2" t="s">
        <v>83</v>
      </c>
      <c r="H3739" s="2" t="s">
        <v>156</v>
      </c>
      <c r="I3739" s="2" t="s">
        <v>45</v>
      </c>
      <c r="J3739" s="3">
        <v>45578</v>
      </c>
      <c r="K3739" s="3">
        <v>45594</v>
      </c>
      <c r="L3739" s="2" t="s">
        <v>39</v>
      </c>
      <c r="M3739" s="2" t="s">
        <v>71</v>
      </c>
      <c r="N3739" s="2" t="s">
        <v>294</v>
      </c>
      <c r="O3739" s="4">
        <v>2248000</v>
      </c>
      <c r="P3739" s="4">
        <v>487900</v>
      </c>
      <c r="Q3739" s="4">
        <v>1760100</v>
      </c>
      <c r="R3739" s="2">
        <v>36</v>
      </c>
      <c r="S3739" s="5">
        <v>12.9</v>
      </c>
      <c r="T3739" s="4">
        <v>67812.740000000005</v>
      </c>
      <c r="U3739" s="2" t="s">
        <v>73</v>
      </c>
      <c r="V3739" s="2" t="s">
        <v>74</v>
      </c>
      <c r="W3739" s="4">
        <v>1424067.54</v>
      </c>
      <c r="X3739" s="4">
        <v>1017191.16</v>
      </c>
      <c r="Y3739" s="4">
        <v>2441258.7000000002</v>
      </c>
      <c r="Z3739" s="2">
        <v>0</v>
      </c>
      <c r="AA3739" s="2" t="s">
        <v>56</v>
      </c>
      <c r="AB3739" s="2" t="s">
        <v>15732</v>
      </c>
      <c r="AC3739" s="2" t="s">
        <v>106</v>
      </c>
      <c r="AD3739" s="2" t="s">
        <v>76</v>
      </c>
      <c r="AE3739" s="5">
        <v>78.3</v>
      </c>
      <c r="AF3739" s="2">
        <v>0</v>
      </c>
      <c r="AG3739" s="2" t="s">
        <v>77</v>
      </c>
      <c r="AH3739" s="2">
        <v>16</v>
      </c>
      <c r="AI3739" s="6" t="str">
        <f t="shared" si="174"/>
        <v>45-54</v>
      </c>
      <c r="AJ3739" s="11">
        <f>YEAR(tbl_LoanData[[#This Row],[Application Date]])</f>
        <v>2024</v>
      </c>
      <c r="AK3739" s="11" t="str">
        <f>TEXT(tbl_LoanData[[#This Row],[Application Date]],"MMMM")</f>
        <v>October</v>
      </c>
      <c r="AL3739" s="12">
        <f>DATE(YEAR(tbl_LoanData[[#This Row],[Application Date]]),MONTH(tbl_LoanData[[#This Row],[Application Date]]),1)</f>
        <v>45566</v>
      </c>
      <c r="AM3739" s="14">
        <f ca="1">IF(AND(tbl_LoanData[[#This Row],[Application Date]]&gt;=EOMONTH(TODAY(),-1)+1,tbl_LoanData[[#This Row],[Application Date]]&lt;=TODAY()),tbl_LoanData[[#This Row],[Loan Amount]],0)</f>
        <v>0</v>
      </c>
      <c r="AN3739" s="14">
        <f>tbl_LoanData[[#This Row],[Amount Paid]]-(Q3739-X3739)</f>
        <v>681158.70000000007</v>
      </c>
      <c r="AO3739" s="14">
        <f>IF(tbl_LoanData[[#This Row],[Application Status]]="Approved",1,0)</f>
        <v>1</v>
      </c>
      <c r="AP3739" s="22" t="str">
        <f t="shared" ca="1" si="175"/>
        <v/>
      </c>
      <c r="AQ3739" s="22" t="str">
        <f t="shared" ca="1" si="176"/>
        <v/>
      </c>
    </row>
    <row r="3740" spans="1:43" x14ac:dyDescent="0.3">
      <c r="A3740" s="2" t="s">
        <v>3969</v>
      </c>
      <c r="B3740" s="2" t="s">
        <v>3970</v>
      </c>
      <c r="C3740" s="2" t="s">
        <v>586</v>
      </c>
      <c r="D3740" s="2" t="s">
        <v>189</v>
      </c>
      <c r="E3740" s="2" t="s">
        <v>92</v>
      </c>
      <c r="F3740" s="2">
        <v>25</v>
      </c>
      <c r="G3740" s="2" t="s">
        <v>69</v>
      </c>
      <c r="H3740" s="2" t="s">
        <v>307</v>
      </c>
      <c r="I3740" s="2" t="s">
        <v>43</v>
      </c>
      <c r="J3740" s="3">
        <v>45594</v>
      </c>
      <c r="K3740" s="3">
        <v>45604</v>
      </c>
      <c r="L3740" s="2" t="s">
        <v>41</v>
      </c>
      <c r="M3740" s="2" t="s">
        <v>552</v>
      </c>
      <c r="N3740" s="2" t="s">
        <v>553</v>
      </c>
      <c r="O3740" s="4">
        <v>4132000</v>
      </c>
      <c r="P3740" s="4">
        <v>840700</v>
      </c>
      <c r="Q3740" s="4">
        <v>3291300</v>
      </c>
      <c r="R3740" s="2">
        <v>24</v>
      </c>
      <c r="S3740" s="5">
        <v>8.15</v>
      </c>
      <c r="T3740" s="4">
        <v>159490.91</v>
      </c>
      <c r="U3740" s="2" t="s">
        <v>73</v>
      </c>
      <c r="V3740" s="2" t="s">
        <v>74</v>
      </c>
      <c r="W3740" s="4">
        <v>3349309.11</v>
      </c>
      <c r="X3740" s="4">
        <v>478472.79</v>
      </c>
      <c r="Y3740" s="4">
        <v>3827781.9</v>
      </c>
      <c r="Z3740" s="2">
        <v>0</v>
      </c>
      <c r="AA3740" s="2" t="s">
        <v>56</v>
      </c>
      <c r="AB3740" s="2" t="s">
        <v>15732</v>
      </c>
      <c r="AC3740" s="2" t="s">
        <v>129</v>
      </c>
      <c r="AD3740" s="2" t="s">
        <v>76</v>
      </c>
      <c r="AE3740" s="5">
        <v>79.650000000000006</v>
      </c>
      <c r="AF3740" s="2">
        <v>0</v>
      </c>
      <c r="AG3740" s="2" t="s">
        <v>77</v>
      </c>
      <c r="AH3740" s="2">
        <v>10</v>
      </c>
      <c r="AI3740" s="6" t="str">
        <f t="shared" si="174"/>
        <v>25-34</v>
      </c>
      <c r="AJ3740" s="11">
        <f>YEAR(tbl_LoanData[[#This Row],[Application Date]])</f>
        <v>2024</v>
      </c>
      <c r="AK3740" s="11" t="str">
        <f>TEXT(tbl_LoanData[[#This Row],[Application Date]],"MMMM")</f>
        <v>October</v>
      </c>
      <c r="AL3740" s="12">
        <f>DATE(YEAR(tbl_LoanData[[#This Row],[Application Date]]),MONTH(tbl_LoanData[[#This Row],[Application Date]]),1)</f>
        <v>45566</v>
      </c>
      <c r="AM3740" s="14">
        <f ca="1">IF(AND(tbl_LoanData[[#This Row],[Application Date]]&gt;=EOMONTH(TODAY(),-1)+1,tbl_LoanData[[#This Row],[Application Date]]&lt;=TODAY()),tbl_LoanData[[#This Row],[Loan Amount]],0)</f>
        <v>0</v>
      </c>
      <c r="AN3740" s="14">
        <f>tbl_LoanData[[#This Row],[Amount Paid]]-(Q3740-X3740)</f>
        <v>536481.89999999991</v>
      </c>
      <c r="AO3740" s="14">
        <f>IF(tbl_LoanData[[#This Row],[Application Status]]="Approved",1,0)</f>
        <v>1</v>
      </c>
      <c r="AP3740" s="22" t="str">
        <f t="shared" ca="1" si="175"/>
        <v/>
      </c>
      <c r="AQ3740" s="22" t="str">
        <f t="shared" ca="1" si="176"/>
        <v/>
      </c>
    </row>
    <row r="3741" spans="1:43" x14ac:dyDescent="0.3">
      <c r="A3741" s="2" t="s">
        <v>3981</v>
      </c>
      <c r="B3741" s="2" t="s">
        <v>3982</v>
      </c>
      <c r="C3741" s="2" t="s">
        <v>155</v>
      </c>
      <c r="D3741" s="2" t="s">
        <v>101</v>
      </c>
      <c r="E3741" s="2" t="s">
        <v>117</v>
      </c>
      <c r="F3741" s="2">
        <v>61</v>
      </c>
      <c r="G3741" s="2" t="s">
        <v>83</v>
      </c>
      <c r="H3741" s="2" t="s">
        <v>466</v>
      </c>
      <c r="I3741" s="2" t="s">
        <v>43</v>
      </c>
      <c r="J3741" s="3">
        <v>45593</v>
      </c>
      <c r="K3741" s="3"/>
      <c r="L3741" s="2" t="s">
        <v>36</v>
      </c>
      <c r="M3741" s="2" t="s">
        <v>104</v>
      </c>
      <c r="N3741" s="2" t="s">
        <v>592</v>
      </c>
      <c r="O3741" s="4">
        <v>1388000</v>
      </c>
      <c r="P3741" s="4">
        <v>174900</v>
      </c>
      <c r="Q3741" s="4">
        <v>1213100</v>
      </c>
      <c r="R3741" s="2">
        <v>24</v>
      </c>
      <c r="S3741" s="5">
        <v>14.77</v>
      </c>
      <c r="T3741" s="4">
        <v>65477.07</v>
      </c>
      <c r="U3741" s="2" t="s">
        <v>96</v>
      </c>
      <c r="V3741" s="2" t="s">
        <v>97</v>
      </c>
      <c r="W3741" s="4">
        <v>0</v>
      </c>
      <c r="X3741" s="4">
        <v>0</v>
      </c>
      <c r="Y3741" s="4">
        <v>1571449.74</v>
      </c>
      <c r="Z3741" s="2">
        <v>0</v>
      </c>
      <c r="AA3741" s="2" t="s">
        <v>97</v>
      </c>
      <c r="AB3741" s="2" t="s">
        <v>15734</v>
      </c>
      <c r="AC3741" s="2" t="s">
        <v>121</v>
      </c>
      <c r="AD3741" s="2" t="s">
        <v>76</v>
      </c>
      <c r="AE3741" s="5">
        <v>87.4</v>
      </c>
      <c r="AF3741" s="2">
        <v>0</v>
      </c>
      <c r="AG3741" s="2" t="s">
        <v>97</v>
      </c>
      <c r="AH3741" s="2"/>
      <c r="AI3741" s="6" t="str">
        <f t="shared" si="174"/>
        <v>55-64</v>
      </c>
      <c r="AJ3741" s="11">
        <f>YEAR(tbl_LoanData[[#This Row],[Application Date]])</f>
        <v>2024</v>
      </c>
      <c r="AK3741" s="11" t="str">
        <f>TEXT(tbl_LoanData[[#This Row],[Application Date]],"MMMM")</f>
        <v>October</v>
      </c>
      <c r="AL3741" s="12">
        <f>DATE(YEAR(tbl_LoanData[[#This Row],[Application Date]]),MONTH(tbl_LoanData[[#This Row],[Application Date]]),1)</f>
        <v>45566</v>
      </c>
      <c r="AM3741" s="14">
        <f ca="1">IF(AND(tbl_LoanData[[#This Row],[Application Date]]&gt;=EOMONTH(TODAY(),-1)+1,tbl_LoanData[[#This Row],[Application Date]]&lt;=TODAY()),tbl_LoanData[[#This Row],[Loan Amount]],0)</f>
        <v>0</v>
      </c>
      <c r="AN3741" s="14">
        <f>tbl_LoanData[[#This Row],[Amount Paid]]-(Q3741-X3741)</f>
        <v>-1213100</v>
      </c>
      <c r="AO3741" s="14">
        <f>IF(tbl_LoanData[[#This Row],[Application Status]]="Approved",1,0)</f>
        <v>0</v>
      </c>
      <c r="AP3741" s="22" t="str">
        <f t="shared" ca="1" si="175"/>
        <v/>
      </c>
      <c r="AQ3741" s="22" t="str">
        <f t="shared" ca="1" si="176"/>
        <v/>
      </c>
    </row>
    <row r="3742" spans="1:43" ht="14.4" customHeight="1" x14ac:dyDescent="0.3">
      <c r="A3742" s="2" t="s">
        <v>3995</v>
      </c>
      <c r="B3742" s="2" t="s">
        <v>3996</v>
      </c>
      <c r="C3742" s="2" t="s">
        <v>429</v>
      </c>
      <c r="D3742" s="2" t="s">
        <v>81</v>
      </c>
      <c r="E3742" s="2" t="s">
        <v>135</v>
      </c>
      <c r="F3742" s="2">
        <v>63</v>
      </c>
      <c r="G3742" s="2" t="s">
        <v>83</v>
      </c>
      <c r="H3742" s="2" t="s">
        <v>466</v>
      </c>
      <c r="I3742" s="2" t="s">
        <v>43</v>
      </c>
      <c r="J3742" s="3">
        <v>45571</v>
      </c>
      <c r="K3742" s="3">
        <v>45590</v>
      </c>
      <c r="L3742" s="2" t="s">
        <v>36</v>
      </c>
      <c r="M3742" s="2" t="s">
        <v>85</v>
      </c>
      <c r="N3742" s="2" t="s">
        <v>624</v>
      </c>
      <c r="O3742" s="4">
        <v>2050000</v>
      </c>
      <c r="P3742" s="4">
        <v>689000</v>
      </c>
      <c r="Q3742" s="4">
        <v>1361000</v>
      </c>
      <c r="R3742" s="2">
        <v>36</v>
      </c>
      <c r="S3742" s="5">
        <v>5.44</v>
      </c>
      <c r="T3742" s="4">
        <v>43975.42</v>
      </c>
      <c r="U3742" s="2" t="s">
        <v>73</v>
      </c>
      <c r="V3742" s="2" t="s">
        <v>74</v>
      </c>
      <c r="W3742" s="4">
        <v>967459.24</v>
      </c>
      <c r="X3742" s="4">
        <v>615655.96</v>
      </c>
      <c r="Y3742" s="4">
        <v>1583115.2</v>
      </c>
      <c r="Z3742" s="2">
        <v>0</v>
      </c>
      <c r="AA3742" s="2" t="s">
        <v>56</v>
      </c>
      <c r="AB3742" s="2" t="s">
        <v>15736</v>
      </c>
      <c r="AC3742" s="2" t="s">
        <v>106</v>
      </c>
      <c r="AD3742" s="2" t="s">
        <v>76</v>
      </c>
      <c r="AE3742" s="5">
        <v>66.39</v>
      </c>
      <c r="AF3742" s="2">
        <v>0</v>
      </c>
      <c r="AG3742" s="2" t="s">
        <v>77</v>
      </c>
      <c r="AH3742" s="2">
        <v>19</v>
      </c>
      <c r="AI3742" s="6" t="str">
        <f t="shared" si="174"/>
        <v>55-64</v>
      </c>
      <c r="AJ3742" s="11">
        <f>YEAR(tbl_LoanData[[#This Row],[Application Date]])</f>
        <v>2024</v>
      </c>
      <c r="AK3742" s="11" t="str">
        <f>TEXT(tbl_LoanData[[#This Row],[Application Date]],"MMMM")</f>
        <v>October</v>
      </c>
      <c r="AL3742" s="12">
        <f>DATE(YEAR(tbl_LoanData[[#This Row],[Application Date]]),MONTH(tbl_LoanData[[#This Row],[Application Date]]),1)</f>
        <v>45566</v>
      </c>
      <c r="AM3742" s="14">
        <f ca="1">IF(AND(tbl_LoanData[[#This Row],[Application Date]]&gt;=EOMONTH(TODAY(),-1)+1,tbl_LoanData[[#This Row],[Application Date]]&lt;=TODAY()),tbl_LoanData[[#This Row],[Loan Amount]],0)</f>
        <v>0</v>
      </c>
      <c r="AN3742" s="14">
        <f>tbl_LoanData[[#This Row],[Amount Paid]]-(Q3742-X3742)</f>
        <v>222115.19999999995</v>
      </c>
      <c r="AO3742" s="14">
        <f>IF(tbl_LoanData[[#This Row],[Application Status]]="Approved",1,0)</f>
        <v>1</v>
      </c>
      <c r="AP3742" s="22" t="str">
        <f t="shared" ca="1" si="175"/>
        <v/>
      </c>
      <c r="AQ3742" s="22" t="str">
        <f t="shared" ca="1" si="176"/>
        <v/>
      </c>
    </row>
    <row r="3743" spans="1:43" ht="14.4" customHeight="1" x14ac:dyDescent="0.3">
      <c r="A3743" s="2" t="s">
        <v>4271</v>
      </c>
      <c r="B3743" s="2" t="s">
        <v>4272</v>
      </c>
      <c r="C3743" s="2" t="s">
        <v>682</v>
      </c>
      <c r="D3743" s="2" t="s">
        <v>82</v>
      </c>
      <c r="E3743" s="2" t="s">
        <v>161</v>
      </c>
      <c r="F3743" s="2">
        <v>47</v>
      </c>
      <c r="G3743" s="2" t="s">
        <v>69</v>
      </c>
      <c r="H3743" s="2" t="s">
        <v>84</v>
      </c>
      <c r="I3743" s="2" t="s">
        <v>45</v>
      </c>
      <c r="J3743" s="3">
        <v>45579</v>
      </c>
      <c r="K3743" s="3">
        <v>45599</v>
      </c>
      <c r="L3743" s="2" t="s">
        <v>40</v>
      </c>
      <c r="M3743" s="2" t="s">
        <v>111</v>
      </c>
      <c r="N3743" s="2" t="s">
        <v>120</v>
      </c>
      <c r="O3743" s="4">
        <v>1351000</v>
      </c>
      <c r="P3743" s="4">
        <v>184000</v>
      </c>
      <c r="Q3743" s="4">
        <v>1167000</v>
      </c>
      <c r="R3743" s="2">
        <v>24</v>
      </c>
      <c r="S3743" s="5">
        <v>6.49</v>
      </c>
      <c r="T3743" s="4">
        <v>54936.52</v>
      </c>
      <c r="U3743" s="2" t="s">
        <v>73</v>
      </c>
      <c r="V3743" s="2" t="s">
        <v>74</v>
      </c>
      <c r="W3743" s="4">
        <v>1098730.3999999999</v>
      </c>
      <c r="X3743" s="4">
        <v>219746.2</v>
      </c>
      <c r="Y3743" s="4">
        <v>1318476.6000000001</v>
      </c>
      <c r="Z3743" s="2">
        <v>30</v>
      </c>
      <c r="AA3743" s="2" t="s">
        <v>57</v>
      </c>
      <c r="AB3743" s="2" t="s">
        <v>15736</v>
      </c>
      <c r="AC3743" s="2" t="s">
        <v>360</v>
      </c>
      <c r="AD3743" s="2" t="s">
        <v>76</v>
      </c>
      <c r="AE3743" s="5">
        <v>86.38</v>
      </c>
      <c r="AF3743" s="2">
        <v>1</v>
      </c>
      <c r="AG3743" s="2" t="s">
        <v>77</v>
      </c>
      <c r="AH3743" s="2">
        <v>20</v>
      </c>
      <c r="AI3743" s="6" t="str">
        <f t="shared" si="174"/>
        <v>45-54</v>
      </c>
      <c r="AJ3743" s="11">
        <f>YEAR(tbl_LoanData[[#This Row],[Application Date]])</f>
        <v>2024</v>
      </c>
      <c r="AK3743" s="11" t="str">
        <f>TEXT(tbl_LoanData[[#This Row],[Application Date]],"MMMM")</f>
        <v>October</v>
      </c>
      <c r="AL3743" s="12">
        <f>DATE(YEAR(tbl_LoanData[[#This Row],[Application Date]]),MONTH(tbl_LoanData[[#This Row],[Application Date]]),1)</f>
        <v>45566</v>
      </c>
      <c r="AM3743" s="14">
        <f ca="1">IF(AND(tbl_LoanData[[#This Row],[Application Date]]&gt;=EOMONTH(TODAY(),-1)+1,tbl_LoanData[[#This Row],[Application Date]]&lt;=TODAY()),tbl_LoanData[[#This Row],[Loan Amount]],0)</f>
        <v>0</v>
      </c>
      <c r="AN3743" s="14">
        <f>tbl_LoanData[[#This Row],[Amount Paid]]-(Q3743-X3743)</f>
        <v>151476.59999999986</v>
      </c>
      <c r="AO3743" s="14">
        <f>IF(tbl_LoanData[[#This Row],[Application Status]]="Approved",1,0)</f>
        <v>1</v>
      </c>
      <c r="AP3743" s="22" t="str">
        <f t="shared" ca="1" si="175"/>
        <v/>
      </c>
      <c r="AQ3743" s="22" t="str">
        <f t="shared" ca="1" si="176"/>
        <v/>
      </c>
    </row>
    <row r="3744" spans="1:43" x14ac:dyDescent="0.3">
      <c r="A3744" s="2" t="s">
        <v>4281</v>
      </c>
      <c r="B3744" s="2" t="s">
        <v>4282</v>
      </c>
      <c r="C3744" s="2" t="s">
        <v>471</v>
      </c>
      <c r="D3744" s="2" t="s">
        <v>82</v>
      </c>
      <c r="E3744" s="2" t="s">
        <v>293</v>
      </c>
      <c r="F3744" s="2">
        <v>61</v>
      </c>
      <c r="G3744" s="2" t="s">
        <v>83</v>
      </c>
      <c r="H3744" s="2" t="s">
        <v>224</v>
      </c>
      <c r="I3744" s="2" t="s">
        <v>54</v>
      </c>
      <c r="J3744" s="3">
        <v>45579</v>
      </c>
      <c r="K3744" s="3">
        <v>45594</v>
      </c>
      <c r="L3744" s="2" t="s">
        <v>37</v>
      </c>
      <c r="M3744" s="2" t="s">
        <v>260</v>
      </c>
      <c r="N3744" s="2" t="s">
        <v>261</v>
      </c>
      <c r="O3744" s="4">
        <v>179000</v>
      </c>
      <c r="P3744" s="4">
        <v>59700</v>
      </c>
      <c r="Q3744" s="4">
        <v>119300</v>
      </c>
      <c r="R3744" s="2">
        <v>48</v>
      </c>
      <c r="S3744" s="5">
        <v>5.75</v>
      </c>
      <c r="T3744" s="4">
        <v>3057.06</v>
      </c>
      <c r="U3744" s="2" t="s">
        <v>73</v>
      </c>
      <c r="V3744" s="2" t="s">
        <v>74</v>
      </c>
      <c r="W3744" s="4">
        <v>64198.26</v>
      </c>
      <c r="X3744" s="4">
        <v>82540.740000000005</v>
      </c>
      <c r="Y3744" s="4">
        <v>146739</v>
      </c>
      <c r="Z3744" s="2">
        <v>0</v>
      </c>
      <c r="AA3744" s="2" t="s">
        <v>56</v>
      </c>
      <c r="AB3744" s="2" t="s">
        <v>15734</v>
      </c>
      <c r="AC3744" s="2" t="s">
        <v>75</v>
      </c>
      <c r="AD3744" s="2" t="s">
        <v>76</v>
      </c>
      <c r="AE3744" s="5">
        <v>66.650000000000006</v>
      </c>
      <c r="AF3744" s="2">
        <v>0</v>
      </c>
      <c r="AG3744" s="2" t="s">
        <v>77</v>
      </c>
      <c r="AH3744" s="2">
        <v>15</v>
      </c>
      <c r="AI3744" s="6" t="str">
        <f t="shared" si="174"/>
        <v>55-64</v>
      </c>
      <c r="AJ3744" s="11">
        <f>YEAR(tbl_LoanData[[#This Row],[Application Date]])</f>
        <v>2024</v>
      </c>
      <c r="AK3744" s="11" t="str">
        <f>TEXT(tbl_LoanData[[#This Row],[Application Date]],"MMMM")</f>
        <v>October</v>
      </c>
      <c r="AL3744" s="12">
        <f>DATE(YEAR(tbl_LoanData[[#This Row],[Application Date]]),MONTH(tbl_LoanData[[#This Row],[Application Date]]),1)</f>
        <v>45566</v>
      </c>
      <c r="AM3744" s="14">
        <f ca="1">IF(AND(tbl_LoanData[[#This Row],[Application Date]]&gt;=EOMONTH(TODAY(),-1)+1,tbl_LoanData[[#This Row],[Application Date]]&lt;=TODAY()),tbl_LoanData[[#This Row],[Loan Amount]],0)</f>
        <v>0</v>
      </c>
      <c r="AN3744" s="14">
        <f>tbl_LoanData[[#This Row],[Amount Paid]]-(Q3744-X3744)</f>
        <v>27439.000000000007</v>
      </c>
      <c r="AO3744" s="14">
        <f>IF(tbl_LoanData[[#This Row],[Application Status]]="Approved",1,0)</f>
        <v>1</v>
      </c>
      <c r="AP3744" s="22" t="str">
        <f t="shared" ca="1" si="175"/>
        <v/>
      </c>
      <c r="AQ3744" s="22" t="str">
        <f t="shared" ca="1" si="176"/>
        <v/>
      </c>
    </row>
    <row r="3745" spans="1:43" ht="14.4" customHeight="1" x14ac:dyDescent="0.3">
      <c r="A3745" s="2" t="s">
        <v>4365</v>
      </c>
      <c r="B3745" s="2" t="s">
        <v>4366</v>
      </c>
      <c r="C3745" s="2" t="s">
        <v>253</v>
      </c>
      <c r="D3745" s="2" t="s">
        <v>142</v>
      </c>
      <c r="E3745" s="2" t="s">
        <v>135</v>
      </c>
      <c r="F3745" s="2">
        <v>36</v>
      </c>
      <c r="G3745" s="2" t="s">
        <v>69</v>
      </c>
      <c r="H3745" s="2" t="s">
        <v>466</v>
      </c>
      <c r="I3745" s="2" t="s">
        <v>43</v>
      </c>
      <c r="J3745" s="3">
        <v>45581</v>
      </c>
      <c r="K3745" s="3">
        <v>45594</v>
      </c>
      <c r="L3745" s="2" t="s">
        <v>40</v>
      </c>
      <c r="M3745" s="2" t="s">
        <v>71</v>
      </c>
      <c r="N3745" s="2" t="s">
        <v>137</v>
      </c>
      <c r="O3745" s="4">
        <v>1446000</v>
      </c>
      <c r="P3745" s="4">
        <v>505400</v>
      </c>
      <c r="Q3745" s="4">
        <v>940600</v>
      </c>
      <c r="R3745" s="2">
        <v>60</v>
      </c>
      <c r="S3745" s="5">
        <v>14.42</v>
      </c>
      <c r="T3745" s="4">
        <v>26979.54</v>
      </c>
      <c r="U3745" s="2" t="s">
        <v>73</v>
      </c>
      <c r="V3745" s="2" t="s">
        <v>74</v>
      </c>
      <c r="W3745" s="4">
        <v>512611.26</v>
      </c>
      <c r="X3745" s="4">
        <v>1106161.3400000001</v>
      </c>
      <c r="Y3745" s="4">
        <v>1618772.6</v>
      </c>
      <c r="Z3745" s="2">
        <v>62</v>
      </c>
      <c r="AA3745" s="2" t="s">
        <v>59</v>
      </c>
      <c r="AB3745" s="2" t="s">
        <v>15732</v>
      </c>
      <c r="AC3745" s="2" t="s">
        <v>121</v>
      </c>
      <c r="AD3745" s="2" t="s">
        <v>76</v>
      </c>
      <c r="AE3745" s="5">
        <v>65.05</v>
      </c>
      <c r="AF3745" s="2">
        <v>2</v>
      </c>
      <c r="AG3745" s="2" t="s">
        <v>130</v>
      </c>
      <c r="AH3745" s="2">
        <v>13</v>
      </c>
      <c r="AI3745" s="6" t="str">
        <f t="shared" si="174"/>
        <v>35-44</v>
      </c>
      <c r="AJ3745" s="11">
        <f>YEAR(tbl_LoanData[[#This Row],[Application Date]])</f>
        <v>2024</v>
      </c>
      <c r="AK3745" s="11" t="str">
        <f>TEXT(tbl_LoanData[[#This Row],[Application Date]],"MMMM")</f>
        <v>October</v>
      </c>
      <c r="AL3745" s="12">
        <f>DATE(YEAR(tbl_LoanData[[#This Row],[Application Date]]),MONTH(tbl_LoanData[[#This Row],[Application Date]]),1)</f>
        <v>45566</v>
      </c>
      <c r="AM3745" s="14">
        <f ca="1">IF(AND(tbl_LoanData[[#This Row],[Application Date]]&gt;=EOMONTH(TODAY(),-1)+1,tbl_LoanData[[#This Row],[Application Date]]&lt;=TODAY()),tbl_LoanData[[#This Row],[Loan Amount]],0)</f>
        <v>0</v>
      </c>
      <c r="AN3745" s="14">
        <f>tbl_LoanData[[#This Row],[Amount Paid]]-(Q3745-X3745)</f>
        <v>678172.60000000009</v>
      </c>
      <c r="AO3745" s="14">
        <f>IF(tbl_LoanData[[#This Row],[Application Status]]="Approved",1,0)</f>
        <v>1</v>
      </c>
      <c r="AP3745" s="22" t="str">
        <f t="shared" ca="1" si="175"/>
        <v/>
      </c>
      <c r="AQ3745" s="22" t="str">
        <f t="shared" ca="1" si="176"/>
        <v/>
      </c>
    </row>
    <row r="3746" spans="1:43" x14ac:dyDescent="0.3">
      <c r="A3746" s="2" t="s">
        <v>4437</v>
      </c>
      <c r="B3746" s="2" t="s">
        <v>4438</v>
      </c>
      <c r="C3746" s="2" t="s">
        <v>390</v>
      </c>
      <c r="D3746" s="2" t="s">
        <v>142</v>
      </c>
      <c r="E3746" s="2" t="s">
        <v>68</v>
      </c>
      <c r="F3746" s="2">
        <v>40</v>
      </c>
      <c r="G3746" s="2" t="s">
        <v>83</v>
      </c>
      <c r="H3746" s="2" t="s">
        <v>166</v>
      </c>
      <c r="I3746" s="2" t="s">
        <v>46</v>
      </c>
      <c r="J3746" s="3">
        <v>45594</v>
      </c>
      <c r="K3746" s="3">
        <v>45609</v>
      </c>
      <c r="L3746" s="2" t="s">
        <v>36</v>
      </c>
      <c r="M3746" s="2" t="s">
        <v>85</v>
      </c>
      <c r="N3746" s="2" t="s">
        <v>624</v>
      </c>
      <c r="O3746" s="4">
        <v>1546000</v>
      </c>
      <c r="P3746" s="4">
        <v>201200</v>
      </c>
      <c r="Q3746" s="4">
        <v>1344800</v>
      </c>
      <c r="R3746" s="2">
        <v>24</v>
      </c>
      <c r="S3746" s="5">
        <v>8.82</v>
      </c>
      <c r="T3746" s="4">
        <v>65917.61</v>
      </c>
      <c r="U3746" s="2" t="s">
        <v>73</v>
      </c>
      <c r="V3746" s="2" t="s">
        <v>74</v>
      </c>
      <c r="W3746" s="4">
        <v>1384269.81</v>
      </c>
      <c r="X3746" s="4">
        <v>197752.91</v>
      </c>
      <c r="Y3746" s="4">
        <v>1582022.72</v>
      </c>
      <c r="Z3746" s="2">
        <v>0</v>
      </c>
      <c r="AA3746" s="2" t="s">
        <v>56</v>
      </c>
      <c r="AB3746" s="2" t="s">
        <v>15733</v>
      </c>
      <c r="AC3746" s="2" t="s">
        <v>146</v>
      </c>
      <c r="AD3746" s="2" t="s">
        <v>76</v>
      </c>
      <c r="AE3746" s="5">
        <v>86.99</v>
      </c>
      <c r="AF3746" s="2">
        <v>0</v>
      </c>
      <c r="AG3746" s="2" t="s">
        <v>77</v>
      </c>
      <c r="AH3746" s="2">
        <v>15</v>
      </c>
      <c r="AI3746" s="6" t="str">
        <f t="shared" si="174"/>
        <v>35-44</v>
      </c>
      <c r="AJ3746" s="11">
        <f>YEAR(tbl_LoanData[[#This Row],[Application Date]])</f>
        <v>2024</v>
      </c>
      <c r="AK3746" s="11" t="str">
        <f>TEXT(tbl_LoanData[[#This Row],[Application Date]],"MMMM")</f>
        <v>October</v>
      </c>
      <c r="AL3746" s="12">
        <f>DATE(YEAR(tbl_LoanData[[#This Row],[Application Date]]),MONTH(tbl_LoanData[[#This Row],[Application Date]]),1)</f>
        <v>45566</v>
      </c>
      <c r="AM3746" s="14">
        <f ca="1">IF(AND(tbl_LoanData[[#This Row],[Application Date]]&gt;=EOMONTH(TODAY(),-1)+1,tbl_LoanData[[#This Row],[Application Date]]&lt;=TODAY()),tbl_LoanData[[#This Row],[Loan Amount]],0)</f>
        <v>0</v>
      </c>
      <c r="AN3746" s="14">
        <f>tbl_LoanData[[#This Row],[Amount Paid]]-(Q3746-X3746)</f>
        <v>237222.71999999997</v>
      </c>
      <c r="AO3746" s="14">
        <f>IF(tbl_LoanData[[#This Row],[Application Status]]="Approved",1,0)</f>
        <v>1</v>
      </c>
      <c r="AP3746" s="22" t="str">
        <f t="shared" ca="1" si="175"/>
        <v/>
      </c>
      <c r="AQ3746" s="22" t="str">
        <f t="shared" ca="1" si="176"/>
        <v/>
      </c>
    </row>
    <row r="3747" spans="1:43" ht="14.4" customHeight="1" x14ac:dyDescent="0.3">
      <c r="A3747" s="2" t="s">
        <v>4465</v>
      </c>
      <c r="B3747" s="2" t="s">
        <v>4466</v>
      </c>
      <c r="C3747" s="2" t="s">
        <v>599</v>
      </c>
      <c r="D3747" s="2" t="s">
        <v>268</v>
      </c>
      <c r="E3747" s="2" t="s">
        <v>102</v>
      </c>
      <c r="F3747" s="2">
        <v>39</v>
      </c>
      <c r="G3747" s="2" t="s">
        <v>83</v>
      </c>
      <c r="H3747" s="2" t="s">
        <v>318</v>
      </c>
      <c r="I3747" s="2" t="s">
        <v>42</v>
      </c>
      <c r="J3747" s="3">
        <v>45592</v>
      </c>
      <c r="K3747" s="3">
        <v>45607</v>
      </c>
      <c r="L3747" s="2" t="s">
        <v>40</v>
      </c>
      <c r="M3747" s="2" t="s">
        <v>157</v>
      </c>
      <c r="N3747" s="2" t="s">
        <v>299</v>
      </c>
      <c r="O3747" s="4">
        <v>1395000</v>
      </c>
      <c r="P3747" s="4">
        <v>460800</v>
      </c>
      <c r="Q3747" s="4">
        <v>934200</v>
      </c>
      <c r="R3747" s="2">
        <v>24</v>
      </c>
      <c r="S3747" s="5">
        <v>10.56</v>
      </c>
      <c r="T3747" s="4">
        <v>47145.96</v>
      </c>
      <c r="U3747" s="2" t="s">
        <v>73</v>
      </c>
      <c r="V3747" s="2" t="s">
        <v>74</v>
      </c>
      <c r="W3747" s="4">
        <v>801481.32</v>
      </c>
      <c r="X3747" s="4">
        <v>330021.71999999997</v>
      </c>
      <c r="Y3747" s="4">
        <v>1131503.04</v>
      </c>
      <c r="Z3747" s="2">
        <v>120</v>
      </c>
      <c r="AA3747" s="2" t="s">
        <v>60</v>
      </c>
      <c r="AB3747" s="2" t="s">
        <v>15729</v>
      </c>
      <c r="AC3747" s="2" t="s">
        <v>332</v>
      </c>
      <c r="AD3747" s="2" t="s">
        <v>76</v>
      </c>
      <c r="AE3747" s="5">
        <v>66.97</v>
      </c>
      <c r="AF3747" s="2">
        <v>4</v>
      </c>
      <c r="AG3747" s="2" t="s">
        <v>130</v>
      </c>
      <c r="AH3747" s="2">
        <v>15</v>
      </c>
      <c r="AI3747" s="6" t="str">
        <f t="shared" si="174"/>
        <v>35-44</v>
      </c>
      <c r="AJ3747" s="11">
        <f>YEAR(tbl_LoanData[[#This Row],[Application Date]])</f>
        <v>2024</v>
      </c>
      <c r="AK3747" s="11" t="str">
        <f>TEXT(tbl_LoanData[[#This Row],[Application Date]],"MMMM")</f>
        <v>October</v>
      </c>
      <c r="AL3747" s="12">
        <f>DATE(YEAR(tbl_LoanData[[#This Row],[Application Date]]),MONTH(tbl_LoanData[[#This Row],[Application Date]]),1)</f>
        <v>45566</v>
      </c>
      <c r="AM3747" s="14">
        <f ca="1">IF(AND(tbl_LoanData[[#This Row],[Application Date]]&gt;=EOMONTH(TODAY(),-1)+1,tbl_LoanData[[#This Row],[Application Date]]&lt;=TODAY()),tbl_LoanData[[#This Row],[Loan Amount]],0)</f>
        <v>0</v>
      </c>
      <c r="AN3747" s="14">
        <f>tbl_LoanData[[#This Row],[Amount Paid]]-(Q3747-X3747)</f>
        <v>197303.03999999992</v>
      </c>
      <c r="AO3747" s="14">
        <f>IF(tbl_LoanData[[#This Row],[Application Status]]="Approved",1,0)</f>
        <v>1</v>
      </c>
      <c r="AP3747" s="22" t="str">
        <f t="shared" ca="1" si="175"/>
        <v/>
      </c>
      <c r="AQ3747" s="22" t="str">
        <f t="shared" ca="1" si="176"/>
        <v/>
      </c>
    </row>
    <row r="3748" spans="1:43" ht="14.4" customHeight="1" x14ac:dyDescent="0.3">
      <c r="A3748" s="2" t="s">
        <v>4467</v>
      </c>
      <c r="B3748" s="2" t="s">
        <v>4468</v>
      </c>
      <c r="C3748" s="2" t="s">
        <v>397</v>
      </c>
      <c r="D3748" s="2" t="s">
        <v>268</v>
      </c>
      <c r="E3748" s="2" t="s">
        <v>101</v>
      </c>
      <c r="F3748" s="2">
        <v>24</v>
      </c>
      <c r="G3748" s="2" t="s">
        <v>83</v>
      </c>
      <c r="H3748" s="2" t="s">
        <v>565</v>
      </c>
      <c r="I3748" s="2" t="s">
        <v>47</v>
      </c>
      <c r="J3748" s="3">
        <v>45582</v>
      </c>
      <c r="K3748" s="3">
        <v>45585</v>
      </c>
      <c r="L3748" s="2" t="s">
        <v>39</v>
      </c>
      <c r="M3748" s="2" t="s">
        <v>167</v>
      </c>
      <c r="N3748" s="2" t="s">
        <v>491</v>
      </c>
      <c r="O3748" s="4">
        <v>1230000</v>
      </c>
      <c r="P3748" s="4">
        <v>200700</v>
      </c>
      <c r="Q3748" s="4">
        <v>1029300</v>
      </c>
      <c r="R3748" s="2">
        <v>36</v>
      </c>
      <c r="S3748" s="5">
        <v>6.61</v>
      </c>
      <c r="T3748" s="4">
        <v>34261.39</v>
      </c>
      <c r="U3748" s="2" t="s">
        <v>73</v>
      </c>
      <c r="V3748" s="2" t="s">
        <v>74</v>
      </c>
      <c r="W3748" s="4">
        <v>650966.41</v>
      </c>
      <c r="X3748" s="4">
        <v>582443.78</v>
      </c>
      <c r="Y3748" s="4">
        <v>1233410.19</v>
      </c>
      <c r="Z3748" s="2">
        <v>96</v>
      </c>
      <c r="AA3748" s="2" t="s">
        <v>60</v>
      </c>
      <c r="AB3748" s="2" t="s">
        <v>15729</v>
      </c>
      <c r="AC3748" s="2" t="s">
        <v>332</v>
      </c>
      <c r="AD3748" s="2" t="s">
        <v>76</v>
      </c>
      <c r="AE3748" s="5">
        <v>83.68</v>
      </c>
      <c r="AF3748" s="2">
        <v>3</v>
      </c>
      <c r="AG3748" s="2" t="s">
        <v>130</v>
      </c>
      <c r="AH3748" s="2">
        <v>3</v>
      </c>
      <c r="AI3748" s="6" t="str">
        <f t="shared" si="174"/>
        <v>18-24</v>
      </c>
      <c r="AJ3748" s="11">
        <f>YEAR(tbl_LoanData[[#This Row],[Application Date]])</f>
        <v>2024</v>
      </c>
      <c r="AK3748" s="11" t="str">
        <f>TEXT(tbl_LoanData[[#This Row],[Application Date]],"MMMM")</f>
        <v>October</v>
      </c>
      <c r="AL3748" s="12">
        <f>DATE(YEAR(tbl_LoanData[[#This Row],[Application Date]]),MONTH(tbl_LoanData[[#This Row],[Application Date]]),1)</f>
        <v>45566</v>
      </c>
      <c r="AM3748" s="14">
        <f ca="1">IF(AND(tbl_LoanData[[#This Row],[Application Date]]&gt;=EOMONTH(TODAY(),-1)+1,tbl_LoanData[[#This Row],[Application Date]]&lt;=TODAY()),tbl_LoanData[[#This Row],[Loan Amount]],0)</f>
        <v>0</v>
      </c>
      <c r="AN3748" s="14">
        <f>tbl_LoanData[[#This Row],[Amount Paid]]-(Q3748-X3748)</f>
        <v>204110.19000000006</v>
      </c>
      <c r="AO3748" s="14">
        <f>IF(tbl_LoanData[[#This Row],[Application Status]]="Approved",1,0)</f>
        <v>1</v>
      </c>
      <c r="AP3748" s="22" t="str">
        <f t="shared" ca="1" si="175"/>
        <v/>
      </c>
      <c r="AQ3748" s="22" t="str">
        <f t="shared" ca="1" si="176"/>
        <v/>
      </c>
    </row>
    <row r="3749" spans="1:43" ht="14.4" customHeight="1" x14ac:dyDescent="0.3">
      <c r="A3749" s="2" t="s">
        <v>4559</v>
      </c>
      <c r="B3749" s="2" t="s">
        <v>4560</v>
      </c>
      <c r="C3749" s="2" t="s">
        <v>100</v>
      </c>
      <c r="D3749" s="2" t="s">
        <v>176</v>
      </c>
      <c r="E3749" s="2" t="s">
        <v>406</v>
      </c>
      <c r="F3749" s="2">
        <v>51</v>
      </c>
      <c r="G3749" s="2" t="s">
        <v>69</v>
      </c>
      <c r="H3749" s="2" t="s">
        <v>166</v>
      </c>
      <c r="I3749" s="2" t="s">
        <v>46</v>
      </c>
      <c r="J3749" s="3">
        <v>45566</v>
      </c>
      <c r="K3749" s="3">
        <v>45569</v>
      </c>
      <c r="L3749" s="2" t="s">
        <v>36</v>
      </c>
      <c r="M3749" s="2" t="s">
        <v>94</v>
      </c>
      <c r="N3749" s="2" t="s">
        <v>212</v>
      </c>
      <c r="O3749" s="4">
        <v>2104000</v>
      </c>
      <c r="P3749" s="4">
        <v>574400</v>
      </c>
      <c r="Q3749" s="4">
        <v>1529600</v>
      </c>
      <c r="R3749" s="2">
        <v>24</v>
      </c>
      <c r="S3749" s="5">
        <v>12.77</v>
      </c>
      <c r="T3749" s="4">
        <v>80010.83</v>
      </c>
      <c r="U3749" s="2" t="s">
        <v>73</v>
      </c>
      <c r="V3749" s="2" t="s">
        <v>74</v>
      </c>
      <c r="W3749" s="4">
        <v>1520205.77</v>
      </c>
      <c r="X3749" s="4">
        <v>400054.07</v>
      </c>
      <c r="Y3749" s="4">
        <v>1920259.84</v>
      </c>
      <c r="Z3749" s="2">
        <v>90</v>
      </c>
      <c r="AA3749" s="2" t="s">
        <v>59</v>
      </c>
      <c r="AB3749" s="2" t="s">
        <v>15735</v>
      </c>
      <c r="AC3749" s="2" t="s">
        <v>138</v>
      </c>
      <c r="AD3749" s="2" t="s">
        <v>76</v>
      </c>
      <c r="AE3749" s="5">
        <v>72.7</v>
      </c>
      <c r="AF3749" s="2">
        <v>3</v>
      </c>
      <c r="AG3749" s="2" t="s">
        <v>130</v>
      </c>
      <c r="AH3749" s="2">
        <v>3</v>
      </c>
      <c r="AI3749" s="6" t="str">
        <f t="shared" si="174"/>
        <v>45-54</v>
      </c>
      <c r="AJ3749" s="11">
        <f>YEAR(tbl_LoanData[[#This Row],[Application Date]])</f>
        <v>2024</v>
      </c>
      <c r="AK3749" s="11" t="str">
        <f>TEXT(tbl_LoanData[[#This Row],[Application Date]],"MMMM")</f>
        <v>October</v>
      </c>
      <c r="AL3749" s="12">
        <f>DATE(YEAR(tbl_LoanData[[#This Row],[Application Date]]),MONTH(tbl_LoanData[[#This Row],[Application Date]]),1)</f>
        <v>45566</v>
      </c>
      <c r="AM3749" s="14">
        <f ca="1">IF(AND(tbl_LoanData[[#This Row],[Application Date]]&gt;=EOMONTH(TODAY(),-1)+1,tbl_LoanData[[#This Row],[Application Date]]&lt;=TODAY()),tbl_LoanData[[#This Row],[Loan Amount]],0)</f>
        <v>0</v>
      </c>
      <c r="AN3749" s="14">
        <f>tbl_LoanData[[#This Row],[Amount Paid]]-(Q3749-X3749)</f>
        <v>390659.84000000008</v>
      </c>
      <c r="AO3749" s="14">
        <f>IF(tbl_LoanData[[#This Row],[Application Status]]="Approved",1,0)</f>
        <v>1</v>
      </c>
      <c r="AP3749" s="22" t="str">
        <f t="shared" ca="1" si="175"/>
        <v/>
      </c>
      <c r="AQ3749" s="22" t="str">
        <f t="shared" ca="1" si="176"/>
        <v/>
      </c>
    </row>
    <row r="3750" spans="1:43" ht="14.4" customHeight="1" x14ac:dyDescent="0.3">
      <c r="A3750" s="2" t="s">
        <v>4589</v>
      </c>
      <c r="B3750" s="2" t="s">
        <v>4590</v>
      </c>
      <c r="C3750" s="2" t="s">
        <v>986</v>
      </c>
      <c r="D3750" s="2" t="s">
        <v>176</v>
      </c>
      <c r="E3750" s="2" t="s">
        <v>189</v>
      </c>
      <c r="F3750" s="2">
        <v>57</v>
      </c>
      <c r="G3750" s="2" t="s">
        <v>83</v>
      </c>
      <c r="H3750" s="2" t="s">
        <v>151</v>
      </c>
      <c r="I3750" s="2" t="s">
        <v>46</v>
      </c>
      <c r="J3750" s="3">
        <v>45585</v>
      </c>
      <c r="K3750" s="3">
        <v>45602</v>
      </c>
      <c r="L3750" s="2" t="s">
        <v>36</v>
      </c>
      <c r="M3750" s="2" t="s">
        <v>111</v>
      </c>
      <c r="N3750" s="2" t="s">
        <v>350</v>
      </c>
      <c r="O3750" s="4">
        <v>2004000</v>
      </c>
      <c r="P3750" s="4">
        <v>735200</v>
      </c>
      <c r="Q3750" s="4">
        <v>1268800</v>
      </c>
      <c r="R3750" s="2">
        <v>48</v>
      </c>
      <c r="S3750" s="5">
        <v>10.53</v>
      </c>
      <c r="T3750" s="4">
        <v>37567.050000000003</v>
      </c>
      <c r="U3750" s="2" t="s">
        <v>73</v>
      </c>
      <c r="V3750" s="2" t="s">
        <v>74</v>
      </c>
      <c r="W3750" s="4">
        <v>788908.05</v>
      </c>
      <c r="X3750" s="4">
        <v>1014310.51</v>
      </c>
      <c r="Y3750" s="4">
        <v>1803218.56</v>
      </c>
      <c r="Z3750" s="2">
        <v>0</v>
      </c>
      <c r="AA3750" s="2" t="s">
        <v>56</v>
      </c>
      <c r="AB3750" s="2" t="s">
        <v>15730</v>
      </c>
      <c r="AC3750" s="2" t="s">
        <v>106</v>
      </c>
      <c r="AD3750" s="2" t="s">
        <v>76</v>
      </c>
      <c r="AE3750" s="5">
        <v>63.31</v>
      </c>
      <c r="AF3750" s="2">
        <v>0</v>
      </c>
      <c r="AG3750" s="2" t="s">
        <v>77</v>
      </c>
      <c r="AH3750" s="2">
        <v>17</v>
      </c>
      <c r="AI3750" s="6" t="str">
        <f t="shared" si="174"/>
        <v>55-64</v>
      </c>
      <c r="AJ3750" s="11">
        <f>YEAR(tbl_LoanData[[#This Row],[Application Date]])</f>
        <v>2024</v>
      </c>
      <c r="AK3750" s="11" t="str">
        <f>TEXT(tbl_LoanData[[#This Row],[Application Date]],"MMMM")</f>
        <v>October</v>
      </c>
      <c r="AL3750" s="12">
        <f>DATE(YEAR(tbl_LoanData[[#This Row],[Application Date]]),MONTH(tbl_LoanData[[#This Row],[Application Date]]),1)</f>
        <v>45566</v>
      </c>
      <c r="AM3750" s="14">
        <f ca="1">IF(AND(tbl_LoanData[[#This Row],[Application Date]]&gt;=EOMONTH(TODAY(),-1)+1,tbl_LoanData[[#This Row],[Application Date]]&lt;=TODAY()),tbl_LoanData[[#This Row],[Loan Amount]],0)</f>
        <v>0</v>
      </c>
      <c r="AN3750" s="14">
        <f>tbl_LoanData[[#This Row],[Amount Paid]]-(Q3750-X3750)</f>
        <v>534418.56000000006</v>
      </c>
      <c r="AO3750" s="14">
        <f>IF(tbl_LoanData[[#This Row],[Application Status]]="Approved",1,0)</f>
        <v>1</v>
      </c>
      <c r="AP3750" s="22" t="str">
        <f t="shared" ca="1" si="175"/>
        <v/>
      </c>
      <c r="AQ3750" s="22" t="str">
        <f t="shared" ca="1" si="176"/>
        <v/>
      </c>
    </row>
    <row r="3751" spans="1:43" ht="14.4" customHeight="1" x14ac:dyDescent="0.3">
      <c r="A3751" s="2" t="s">
        <v>4671</v>
      </c>
      <c r="B3751" s="2" t="s">
        <v>4672</v>
      </c>
      <c r="C3751" s="2" t="s">
        <v>281</v>
      </c>
      <c r="D3751" s="2" t="s">
        <v>81</v>
      </c>
      <c r="E3751" s="2" t="s">
        <v>540</v>
      </c>
      <c r="F3751" s="2">
        <v>55</v>
      </c>
      <c r="G3751" s="2" t="s">
        <v>83</v>
      </c>
      <c r="H3751" s="2" t="s">
        <v>156</v>
      </c>
      <c r="I3751" s="2" t="s">
        <v>45</v>
      </c>
      <c r="J3751" s="3">
        <v>45576</v>
      </c>
      <c r="K3751" s="3">
        <v>45594</v>
      </c>
      <c r="L3751" s="2" t="s">
        <v>40</v>
      </c>
      <c r="M3751" s="2" t="s">
        <v>71</v>
      </c>
      <c r="N3751" s="2" t="s">
        <v>137</v>
      </c>
      <c r="O3751" s="4">
        <v>1185000</v>
      </c>
      <c r="P3751" s="4">
        <v>316500</v>
      </c>
      <c r="Q3751" s="4">
        <v>868500</v>
      </c>
      <c r="R3751" s="2">
        <v>60</v>
      </c>
      <c r="S3751" s="5">
        <v>6.59</v>
      </c>
      <c r="T3751" s="4">
        <v>19244.509999999998</v>
      </c>
      <c r="U3751" s="2" t="s">
        <v>73</v>
      </c>
      <c r="V3751" s="2" t="s">
        <v>74</v>
      </c>
      <c r="W3751" s="4">
        <v>404134.71</v>
      </c>
      <c r="X3751" s="4">
        <v>750536.04</v>
      </c>
      <c r="Y3751" s="4">
        <v>1154670.75</v>
      </c>
      <c r="Z3751" s="2">
        <v>0</v>
      </c>
      <c r="AA3751" s="2" t="s">
        <v>56</v>
      </c>
      <c r="AB3751" s="2" t="s">
        <v>15727</v>
      </c>
      <c r="AC3751" s="2" t="s">
        <v>213</v>
      </c>
      <c r="AD3751" s="2" t="s">
        <v>76</v>
      </c>
      <c r="AE3751" s="5">
        <v>73.290000000000006</v>
      </c>
      <c r="AF3751" s="2">
        <v>0</v>
      </c>
      <c r="AG3751" s="2" t="s">
        <v>77</v>
      </c>
      <c r="AH3751" s="2">
        <v>18</v>
      </c>
      <c r="AI3751" s="6" t="str">
        <f t="shared" si="174"/>
        <v>55-64</v>
      </c>
      <c r="AJ3751" s="11">
        <f>YEAR(tbl_LoanData[[#This Row],[Application Date]])</f>
        <v>2024</v>
      </c>
      <c r="AK3751" s="11" t="str">
        <f>TEXT(tbl_LoanData[[#This Row],[Application Date]],"MMMM")</f>
        <v>October</v>
      </c>
      <c r="AL3751" s="12">
        <f>DATE(YEAR(tbl_LoanData[[#This Row],[Application Date]]),MONTH(tbl_LoanData[[#This Row],[Application Date]]),1)</f>
        <v>45566</v>
      </c>
      <c r="AM3751" s="14">
        <f ca="1">IF(AND(tbl_LoanData[[#This Row],[Application Date]]&gt;=EOMONTH(TODAY(),-1)+1,tbl_LoanData[[#This Row],[Application Date]]&lt;=TODAY()),tbl_LoanData[[#This Row],[Loan Amount]],0)</f>
        <v>0</v>
      </c>
      <c r="AN3751" s="14">
        <f>tbl_LoanData[[#This Row],[Amount Paid]]-(Q3751-X3751)</f>
        <v>286170.75000000006</v>
      </c>
      <c r="AO3751" s="14">
        <f>IF(tbl_LoanData[[#This Row],[Application Status]]="Approved",1,0)</f>
        <v>1</v>
      </c>
      <c r="AP3751" s="22" t="str">
        <f t="shared" ca="1" si="175"/>
        <v/>
      </c>
      <c r="AQ3751" s="22" t="str">
        <f t="shared" ca="1" si="176"/>
        <v/>
      </c>
    </row>
    <row r="3752" spans="1:43" ht="14.4" customHeight="1" x14ac:dyDescent="0.3">
      <c r="A3752" s="2" t="s">
        <v>4753</v>
      </c>
      <c r="B3752" s="2" t="s">
        <v>4754</v>
      </c>
      <c r="C3752" s="2" t="s">
        <v>171</v>
      </c>
      <c r="D3752" s="2" t="s">
        <v>81</v>
      </c>
      <c r="E3752" s="2" t="s">
        <v>284</v>
      </c>
      <c r="F3752" s="2">
        <v>47</v>
      </c>
      <c r="G3752" s="2" t="s">
        <v>69</v>
      </c>
      <c r="H3752" s="2" t="s">
        <v>177</v>
      </c>
      <c r="I3752" s="2" t="s">
        <v>43</v>
      </c>
      <c r="J3752" s="3">
        <v>45577</v>
      </c>
      <c r="K3752" s="3">
        <v>45583</v>
      </c>
      <c r="L3752" s="2" t="s">
        <v>40</v>
      </c>
      <c r="M3752" s="2" t="s">
        <v>85</v>
      </c>
      <c r="N3752" s="2" t="s">
        <v>86</v>
      </c>
      <c r="O3752" s="4">
        <v>1369000</v>
      </c>
      <c r="P3752" s="4">
        <v>517900</v>
      </c>
      <c r="Q3752" s="4">
        <v>851100</v>
      </c>
      <c r="R3752" s="2">
        <v>60</v>
      </c>
      <c r="S3752" s="5">
        <v>13.65</v>
      </c>
      <c r="T3752" s="4">
        <v>23866.26</v>
      </c>
      <c r="U3752" s="2" t="s">
        <v>73</v>
      </c>
      <c r="V3752" s="2" t="s">
        <v>74</v>
      </c>
      <c r="W3752" s="4">
        <v>477325.2</v>
      </c>
      <c r="X3752" s="4">
        <v>954650.55</v>
      </c>
      <c r="Y3752" s="4">
        <v>1431975.75</v>
      </c>
      <c r="Z3752" s="2">
        <v>56</v>
      </c>
      <c r="AA3752" s="2" t="s">
        <v>58</v>
      </c>
      <c r="AB3752" s="2" t="s">
        <v>15728</v>
      </c>
      <c r="AC3752" s="2" t="s">
        <v>106</v>
      </c>
      <c r="AD3752" s="2" t="s">
        <v>76</v>
      </c>
      <c r="AE3752" s="5">
        <v>62.17</v>
      </c>
      <c r="AF3752" s="2">
        <v>2</v>
      </c>
      <c r="AG3752" s="2" t="s">
        <v>15718</v>
      </c>
      <c r="AH3752" s="2">
        <v>6</v>
      </c>
      <c r="AI3752" s="6" t="str">
        <f t="shared" si="174"/>
        <v>45-54</v>
      </c>
      <c r="AJ3752" s="11">
        <f>YEAR(tbl_LoanData[[#This Row],[Application Date]])</f>
        <v>2024</v>
      </c>
      <c r="AK3752" s="11" t="str">
        <f>TEXT(tbl_LoanData[[#This Row],[Application Date]],"MMMM")</f>
        <v>October</v>
      </c>
      <c r="AL3752" s="12">
        <f>DATE(YEAR(tbl_LoanData[[#This Row],[Application Date]]),MONTH(tbl_LoanData[[#This Row],[Application Date]]),1)</f>
        <v>45566</v>
      </c>
      <c r="AM3752" s="14">
        <f ca="1">IF(AND(tbl_LoanData[[#This Row],[Application Date]]&gt;=EOMONTH(TODAY(),-1)+1,tbl_LoanData[[#This Row],[Application Date]]&lt;=TODAY()),tbl_LoanData[[#This Row],[Loan Amount]],0)</f>
        <v>0</v>
      </c>
      <c r="AN3752" s="14">
        <f>tbl_LoanData[[#This Row],[Amount Paid]]-(Q3752-X3752)</f>
        <v>580875.75</v>
      </c>
      <c r="AO3752" s="14">
        <f>IF(tbl_LoanData[[#This Row],[Application Status]]="Approved",1,0)</f>
        <v>1</v>
      </c>
      <c r="AP3752" s="22" t="str">
        <f t="shared" ca="1" si="175"/>
        <v/>
      </c>
      <c r="AQ3752" s="22" t="str">
        <f t="shared" ca="1" si="176"/>
        <v/>
      </c>
    </row>
    <row r="3753" spans="1:43" x14ac:dyDescent="0.3">
      <c r="A3753" s="2" t="s">
        <v>4765</v>
      </c>
      <c r="B3753" s="2" t="s">
        <v>4766</v>
      </c>
      <c r="C3753" s="2" t="s">
        <v>1573</v>
      </c>
      <c r="D3753" s="2" t="s">
        <v>102</v>
      </c>
      <c r="E3753" s="2" t="s">
        <v>406</v>
      </c>
      <c r="F3753" s="2">
        <v>61</v>
      </c>
      <c r="G3753" s="2" t="s">
        <v>69</v>
      </c>
      <c r="H3753" s="2" t="s">
        <v>516</v>
      </c>
      <c r="I3753" s="2" t="s">
        <v>53</v>
      </c>
      <c r="J3753" s="3">
        <v>45578</v>
      </c>
      <c r="K3753" s="3">
        <v>45586</v>
      </c>
      <c r="L3753" s="2" t="s">
        <v>39</v>
      </c>
      <c r="M3753" s="2" t="s">
        <v>157</v>
      </c>
      <c r="N3753" s="2" t="s">
        <v>158</v>
      </c>
      <c r="O3753" s="4">
        <v>1215000</v>
      </c>
      <c r="P3753" s="4">
        <v>400200</v>
      </c>
      <c r="Q3753" s="4">
        <v>814800</v>
      </c>
      <c r="R3753" s="2">
        <v>36</v>
      </c>
      <c r="S3753" s="5">
        <v>7.8</v>
      </c>
      <c r="T3753" s="4">
        <v>27929.53</v>
      </c>
      <c r="U3753" s="2" t="s">
        <v>73</v>
      </c>
      <c r="V3753" s="2" t="s">
        <v>74</v>
      </c>
      <c r="W3753" s="4">
        <v>614449.66</v>
      </c>
      <c r="X3753" s="4">
        <v>391013.54</v>
      </c>
      <c r="Y3753" s="4">
        <v>1005463.2</v>
      </c>
      <c r="Z3753" s="2">
        <v>0</v>
      </c>
      <c r="AA3753" s="2" t="s">
        <v>56</v>
      </c>
      <c r="AB3753" s="2" t="s">
        <v>15730</v>
      </c>
      <c r="AC3753" s="2" t="s">
        <v>360</v>
      </c>
      <c r="AD3753" s="2" t="s">
        <v>76</v>
      </c>
      <c r="AE3753" s="5">
        <v>67.06</v>
      </c>
      <c r="AF3753" s="2">
        <v>0</v>
      </c>
      <c r="AG3753" s="2" t="s">
        <v>77</v>
      </c>
      <c r="AH3753" s="2">
        <v>8</v>
      </c>
      <c r="AI3753" s="6" t="str">
        <f t="shared" si="174"/>
        <v>55-64</v>
      </c>
      <c r="AJ3753" s="11">
        <f>YEAR(tbl_LoanData[[#This Row],[Application Date]])</f>
        <v>2024</v>
      </c>
      <c r="AK3753" s="11" t="str">
        <f>TEXT(tbl_LoanData[[#This Row],[Application Date]],"MMMM")</f>
        <v>October</v>
      </c>
      <c r="AL3753" s="12">
        <f>DATE(YEAR(tbl_LoanData[[#This Row],[Application Date]]),MONTH(tbl_LoanData[[#This Row],[Application Date]]),1)</f>
        <v>45566</v>
      </c>
      <c r="AM3753" s="14">
        <f ca="1">IF(AND(tbl_LoanData[[#This Row],[Application Date]]&gt;=EOMONTH(TODAY(),-1)+1,tbl_LoanData[[#This Row],[Application Date]]&lt;=TODAY()),tbl_LoanData[[#This Row],[Loan Amount]],0)</f>
        <v>0</v>
      </c>
      <c r="AN3753" s="14">
        <f>tbl_LoanData[[#This Row],[Amount Paid]]-(Q3753-X3753)</f>
        <v>190663.2</v>
      </c>
      <c r="AO3753" s="14">
        <f>IF(tbl_LoanData[[#This Row],[Application Status]]="Approved",1,0)</f>
        <v>1</v>
      </c>
      <c r="AP3753" s="22" t="str">
        <f t="shared" ca="1" si="175"/>
        <v/>
      </c>
      <c r="AQ3753" s="22" t="str">
        <f t="shared" ca="1" si="176"/>
        <v/>
      </c>
    </row>
    <row r="3754" spans="1:43" ht="14.4" customHeight="1" x14ac:dyDescent="0.3">
      <c r="A3754" s="2" t="s">
        <v>4917</v>
      </c>
      <c r="B3754" s="2" t="s">
        <v>4918</v>
      </c>
      <c r="C3754" s="2" t="s">
        <v>335</v>
      </c>
      <c r="D3754" s="2" t="s">
        <v>232</v>
      </c>
      <c r="E3754" s="2" t="s">
        <v>402</v>
      </c>
      <c r="F3754" s="2">
        <v>63</v>
      </c>
      <c r="G3754" s="2" t="s">
        <v>83</v>
      </c>
      <c r="H3754" s="2" t="s">
        <v>318</v>
      </c>
      <c r="I3754" s="2" t="s">
        <v>42</v>
      </c>
      <c r="J3754" s="3">
        <v>45585</v>
      </c>
      <c r="K3754" s="3">
        <v>45602</v>
      </c>
      <c r="L3754" s="2" t="s">
        <v>39</v>
      </c>
      <c r="M3754" s="2" t="s">
        <v>157</v>
      </c>
      <c r="N3754" s="2" t="s">
        <v>359</v>
      </c>
      <c r="O3754" s="4">
        <v>2258000</v>
      </c>
      <c r="P3754" s="4">
        <v>516300</v>
      </c>
      <c r="Q3754" s="4">
        <v>1741700</v>
      </c>
      <c r="R3754" s="2">
        <v>24</v>
      </c>
      <c r="S3754" s="5">
        <v>6.4</v>
      </c>
      <c r="T3754" s="4">
        <v>81859.899999999994</v>
      </c>
      <c r="U3754" s="2" t="s">
        <v>73</v>
      </c>
      <c r="V3754" s="2" t="s">
        <v>74</v>
      </c>
      <c r="W3754" s="4">
        <v>1719057.9</v>
      </c>
      <c r="X3754" s="4">
        <v>245579.7</v>
      </c>
      <c r="Y3754" s="4">
        <v>1964637.6</v>
      </c>
      <c r="Z3754" s="2">
        <v>0</v>
      </c>
      <c r="AA3754" s="2" t="s">
        <v>56</v>
      </c>
      <c r="AB3754" s="2" t="s">
        <v>15736</v>
      </c>
      <c r="AC3754" s="2" t="s">
        <v>129</v>
      </c>
      <c r="AD3754" s="2" t="s">
        <v>76</v>
      </c>
      <c r="AE3754" s="5">
        <v>77.13</v>
      </c>
      <c r="AF3754" s="2">
        <v>0</v>
      </c>
      <c r="AG3754" s="2" t="s">
        <v>77</v>
      </c>
      <c r="AH3754" s="2">
        <v>17</v>
      </c>
      <c r="AI3754" s="6" t="str">
        <f t="shared" si="174"/>
        <v>55-64</v>
      </c>
      <c r="AJ3754" s="11">
        <f>YEAR(tbl_LoanData[[#This Row],[Application Date]])</f>
        <v>2024</v>
      </c>
      <c r="AK3754" s="11" t="str">
        <f>TEXT(tbl_LoanData[[#This Row],[Application Date]],"MMMM")</f>
        <v>October</v>
      </c>
      <c r="AL3754" s="12">
        <f>DATE(YEAR(tbl_LoanData[[#This Row],[Application Date]]),MONTH(tbl_LoanData[[#This Row],[Application Date]]),1)</f>
        <v>45566</v>
      </c>
      <c r="AM3754" s="14">
        <f ca="1">IF(AND(tbl_LoanData[[#This Row],[Application Date]]&gt;=EOMONTH(TODAY(),-1)+1,tbl_LoanData[[#This Row],[Application Date]]&lt;=TODAY()),tbl_LoanData[[#This Row],[Loan Amount]],0)</f>
        <v>0</v>
      </c>
      <c r="AN3754" s="14">
        <f>tbl_LoanData[[#This Row],[Amount Paid]]-(Q3754-X3754)</f>
        <v>222937.59999999986</v>
      </c>
      <c r="AO3754" s="14">
        <f>IF(tbl_LoanData[[#This Row],[Application Status]]="Approved",1,0)</f>
        <v>1</v>
      </c>
      <c r="AP3754" s="22" t="str">
        <f t="shared" ca="1" si="175"/>
        <v/>
      </c>
      <c r="AQ3754" s="22" t="str">
        <f t="shared" ca="1" si="176"/>
        <v/>
      </c>
    </row>
    <row r="3755" spans="1:43" ht="14.4" customHeight="1" x14ac:dyDescent="0.3">
      <c r="A3755" s="2" t="s">
        <v>5035</v>
      </c>
      <c r="B3755" s="2" t="s">
        <v>5036</v>
      </c>
      <c r="C3755" s="2" t="s">
        <v>249</v>
      </c>
      <c r="D3755" s="2" t="s">
        <v>142</v>
      </c>
      <c r="E3755" s="2" t="s">
        <v>465</v>
      </c>
      <c r="F3755" s="2">
        <v>48</v>
      </c>
      <c r="G3755" s="2" t="s">
        <v>69</v>
      </c>
      <c r="H3755" s="2" t="s">
        <v>244</v>
      </c>
      <c r="I3755" s="2" t="s">
        <v>48</v>
      </c>
      <c r="J3755" s="3">
        <v>45578</v>
      </c>
      <c r="K3755" s="3">
        <v>45581</v>
      </c>
      <c r="L3755" s="2" t="s">
        <v>40</v>
      </c>
      <c r="M3755" s="2" t="s">
        <v>71</v>
      </c>
      <c r="N3755" s="2" t="s">
        <v>137</v>
      </c>
      <c r="O3755" s="4">
        <v>1299000</v>
      </c>
      <c r="P3755" s="4">
        <v>204200</v>
      </c>
      <c r="Q3755" s="4">
        <v>1094800</v>
      </c>
      <c r="R3755" s="2">
        <v>60</v>
      </c>
      <c r="S3755" s="5">
        <v>14.98</v>
      </c>
      <c r="T3755" s="4">
        <v>31913.42</v>
      </c>
      <c r="U3755" s="2" t="s">
        <v>73</v>
      </c>
      <c r="V3755" s="2" t="s">
        <v>74</v>
      </c>
      <c r="W3755" s="4">
        <v>702095.24</v>
      </c>
      <c r="X3755" s="4">
        <v>1212709.96</v>
      </c>
      <c r="Y3755" s="4">
        <v>1914805.2</v>
      </c>
      <c r="Z3755" s="2">
        <v>0</v>
      </c>
      <c r="AA3755" s="2" t="s">
        <v>56</v>
      </c>
      <c r="AB3755" s="2" t="s">
        <v>15727</v>
      </c>
      <c r="AC3755" s="2" t="s">
        <v>87</v>
      </c>
      <c r="AD3755" s="2" t="s">
        <v>76</v>
      </c>
      <c r="AE3755" s="5">
        <v>84.28</v>
      </c>
      <c r="AF3755" s="2">
        <v>0</v>
      </c>
      <c r="AG3755" s="2" t="s">
        <v>77</v>
      </c>
      <c r="AH3755" s="2">
        <v>3</v>
      </c>
      <c r="AI3755" s="6" t="str">
        <f t="shared" si="174"/>
        <v>45-54</v>
      </c>
      <c r="AJ3755" s="11">
        <f>YEAR(tbl_LoanData[[#This Row],[Application Date]])</f>
        <v>2024</v>
      </c>
      <c r="AK3755" s="11" t="str">
        <f>TEXT(tbl_LoanData[[#This Row],[Application Date]],"MMMM")</f>
        <v>October</v>
      </c>
      <c r="AL3755" s="12">
        <f>DATE(YEAR(tbl_LoanData[[#This Row],[Application Date]]),MONTH(tbl_LoanData[[#This Row],[Application Date]]),1)</f>
        <v>45566</v>
      </c>
      <c r="AM3755" s="14">
        <f ca="1">IF(AND(tbl_LoanData[[#This Row],[Application Date]]&gt;=EOMONTH(TODAY(),-1)+1,tbl_LoanData[[#This Row],[Application Date]]&lt;=TODAY()),tbl_LoanData[[#This Row],[Loan Amount]],0)</f>
        <v>0</v>
      </c>
      <c r="AN3755" s="14">
        <f>tbl_LoanData[[#This Row],[Amount Paid]]-(Q3755-X3755)</f>
        <v>820005.2</v>
      </c>
      <c r="AO3755" s="14">
        <f>IF(tbl_LoanData[[#This Row],[Application Status]]="Approved",1,0)</f>
        <v>1</v>
      </c>
      <c r="AP3755" s="22" t="str">
        <f t="shared" ca="1" si="175"/>
        <v/>
      </c>
      <c r="AQ3755" s="22" t="str">
        <f t="shared" ca="1" si="176"/>
        <v/>
      </c>
    </row>
    <row r="3756" spans="1:43" ht="14.4" customHeight="1" x14ac:dyDescent="0.3">
      <c r="A3756" s="2" t="s">
        <v>5061</v>
      </c>
      <c r="B3756" s="2" t="s">
        <v>5062</v>
      </c>
      <c r="C3756" s="2" t="s">
        <v>1686</v>
      </c>
      <c r="D3756" s="2" t="s">
        <v>254</v>
      </c>
      <c r="E3756" s="2" t="s">
        <v>92</v>
      </c>
      <c r="F3756" s="2">
        <v>26</v>
      </c>
      <c r="G3756" s="2" t="s">
        <v>83</v>
      </c>
      <c r="H3756" s="2" t="s">
        <v>205</v>
      </c>
      <c r="I3756" s="2" t="s">
        <v>49</v>
      </c>
      <c r="J3756" s="3">
        <v>45568</v>
      </c>
      <c r="K3756" s="3">
        <v>45571</v>
      </c>
      <c r="L3756" s="2" t="s">
        <v>40</v>
      </c>
      <c r="M3756" s="2" t="s">
        <v>157</v>
      </c>
      <c r="N3756" s="2" t="s">
        <v>328</v>
      </c>
      <c r="O3756" s="4">
        <v>874000</v>
      </c>
      <c r="P3756" s="4">
        <v>303800</v>
      </c>
      <c r="Q3756" s="4">
        <v>570200</v>
      </c>
      <c r="R3756" s="2">
        <v>18</v>
      </c>
      <c r="S3756" s="5">
        <v>12.45</v>
      </c>
      <c r="T3756" s="4">
        <v>37593.599999999999</v>
      </c>
      <c r="U3756" s="2" t="s">
        <v>73</v>
      </c>
      <c r="V3756" s="2" t="s">
        <v>33</v>
      </c>
      <c r="W3756" s="4">
        <v>676684.85</v>
      </c>
      <c r="X3756" s="4">
        <v>0</v>
      </c>
      <c r="Y3756" s="4">
        <v>676684.85</v>
      </c>
      <c r="Z3756" s="2">
        <v>0</v>
      </c>
      <c r="AA3756" s="2" t="s">
        <v>56</v>
      </c>
      <c r="AB3756" s="2" t="s">
        <v>15732</v>
      </c>
      <c r="AC3756" s="2" t="s">
        <v>360</v>
      </c>
      <c r="AD3756" s="2" t="s">
        <v>76</v>
      </c>
      <c r="AE3756" s="5">
        <v>65.239999999999995</v>
      </c>
      <c r="AF3756" s="2">
        <v>0</v>
      </c>
      <c r="AG3756" s="2" t="s">
        <v>77</v>
      </c>
      <c r="AH3756" s="2">
        <v>3</v>
      </c>
      <c r="AI3756" s="6" t="str">
        <f t="shared" si="174"/>
        <v>25-34</v>
      </c>
      <c r="AJ3756" s="11">
        <f>YEAR(tbl_LoanData[[#This Row],[Application Date]])</f>
        <v>2024</v>
      </c>
      <c r="AK3756" s="11" t="str">
        <f>TEXT(tbl_LoanData[[#This Row],[Application Date]],"MMMM")</f>
        <v>October</v>
      </c>
      <c r="AL3756" s="12">
        <f>DATE(YEAR(tbl_LoanData[[#This Row],[Application Date]]),MONTH(tbl_LoanData[[#This Row],[Application Date]]),1)</f>
        <v>45566</v>
      </c>
      <c r="AM3756" s="14">
        <f ca="1">IF(AND(tbl_LoanData[[#This Row],[Application Date]]&gt;=EOMONTH(TODAY(),-1)+1,tbl_LoanData[[#This Row],[Application Date]]&lt;=TODAY()),tbl_LoanData[[#This Row],[Loan Amount]],0)</f>
        <v>0</v>
      </c>
      <c r="AN3756" s="14">
        <f>tbl_LoanData[[#This Row],[Amount Paid]]-(Q3756-X3756)</f>
        <v>106484.84999999998</v>
      </c>
      <c r="AO3756" s="14">
        <f>IF(tbl_LoanData[[#This Row],[Application Status]]="Approved",1,0)</f>
        <v>1</v>
      </c>
      <c r="AP3756" s="22" t="str">
        <f t="shared" ca="1" si="175"/>
        <v/>
      </c>
      <c r="AQ3756" s="22" t="str">
        <f t="shared" ca="1" si="176"/>
        <v/>
      </c>
    </row>
    <row r="3757" spans="1:43" ht="14.4" customHeight="1" x14ac:dyDescent="0.3">
      <c r="A3757" s="2" t="s">
        <v>5401</v>
      </c>
      <c r="B3757" s="2" t="s">
        <v>5402</v>
      </c>
      <c r="C3757" s="2" t="s">
        <v>809</v>
      </c>
      <c r="D3757" s="2" t="s">
        <v>81</v>
      </c>
      <c r="E3757" s="2" t="s">
        <v>385</v>
      </c>
      <c r="F3757" s="2">
        <v>32</v>
      </c>
      <c r="G3757" s="2" t="s">
        <v>69</v>
      </c>
      <c r="H3757" s="2" t="s">
        <v>466</v>
      </c>
      <c r="I3757" s="2" t="s">
        <v>43</v>
      </c>
      <c r="J3757" s="3">
        <v>45579</v>
      </c>
      <c r="K3757" s="3">
        <v>45584</v>
      </c>
      <c r="L3757" s="2" t="s">
        <v>40</v>
      </c>
      <c r="M3757" s="2" t="s">
        <v>157</v>
      </c>
      <c r="N3757" s="2" t="s">
        <v>328</v>
      </c>
      <c r="O3757" s="4">
        <v>1575000</v>
      </c>
      <c r="P3757" s="4">
        <v>389400</v>
      </c>
      <c r="Q3757" s="4">
        <v>1185600</v>
      </c>
      <c r="R3757" s="2">
        <v>24</v>
      </c>
      <c r="S3757" s="5">
        <v>7.48</v>
      </c>
      <c r="T3757" s="4">
        <v>56790.239999999998</v>
      </c>
      <c r="U3757" s="2" t="s">
        <v>73</v>
      </c>
      <c r="V3757" s="2" t="s">
        <v>74</v>
      </c>
      <c r="W3757" s="4">
        <v>1249385.28</v>
      </c>
      <c r="X3757" s="4">
        <v>113580.48</v>
      </c>
      <c r="Y3757" s="4">
        <v>1362965.76</v>
      </c>
      <c r="Z3757" s="2">
        <v>0</v>
      </c>
      <c r="AA3757" s="2" t="s">
        <v>56</v>
      </c>
      <c r="AB3757" s="2" t="s">
        <v>15729</v>
      </c>
      <c r="AC3757" s="2" t="s">
        <v>146</v>
      </c>
      <c r="AD3757" s="2" t="s">
        <v>76</v>
      </c>
      <c r="AE3757" s="5">
        <v>75.28</v>
      </c>
      <c r="AF3757" s="2">
        <v>0</v>
      </c>
      <c r="AG3757" s="2" t="s">
        <v>77</v>
      </c>
      <c r="AH3757" s="2">
        <v>5</v>
      </c>
      <c r="AI3757" s="6" t="str">
        <f t="shared" si="174"/>
        <v>25-34</v>
      </c>
      <c r="AJ3757" s="11">
        <f>YEAR(tbl_LoanData[[#This Row],[Application Date]])</f>
        <v>2024</v>
      </c>
      <c r="AK3757" s="11" t="str">
        <f>TEXT(tbl_LoanData[[#This Row],[Application Date]],"MMMM")</f>
        <v>October</v>
      </c>
      <c r="AL3757" s="12">
        <f>DATE(YEAR(tbl_LoanData[[#This Row],[Application Date]]),MONTH(tbl_LoanData[[#This Row],[Application Date]]),1)</f>
        <v>45566</v>
      </c>
      <c r="AM3757" s="14">
        <f ca="1">IF(AND(tbl_LoanData[[#This Row],[Application Date]]&gt;=EOMONTH(TODAY(),-1)+1,tbl_LoanData[[#This Row],[Application Date]]&lt;=TODAY()),tbl_LoanData[[#This Row],[Loan Amount]],0)</f>
        <v>0</v>
      </c>
      <c r="AN3757" s="14">
        <f>tbl_LoanData[[#This Row],[Amount Paid]]-(Q3757-X3757)</f>
        <v>177365.76000000001</v>
      </c>
      <c r="AO3757" s="14">
        <f>IF(tbl_LoanData[[#This Row],[Application Status]]="Approved",1,0)</f>
        <v>1</v>
      </c>
      <c r="AP3757" s="22" t="str">
        <f t="shared" ca="1" si="175"/>
        <v/>
      </c>
      <c r="AQ3757" s="22" t="str">
        <f t="shared" ca="1" si="176"/>
        <v/>
      </c>
    </row>
    <row r="3758" spans="1:43" x14ac:dyDescent="0.3">
      <c r="A3758" s="2" t="s">
        <v>5445</v>
      </c>
      <c r="B3758" s="2" t="s">
        <v>5446</v>
      </c>
      <c r="C3758" s="2" t="s">
        <v>599</v>
      </c>
      <c r="D3758" s="2" t="s">
        <v>209</v>
      </c>
      <c r="E3758" s="2" t="s">
        <v>182</v>
      </c>
      <c r="F3758" s="2">
        <v>51</v>
      </c>
      <c r="G3758" s="2" t="s">
        <v>83</v>
      </c>
      <c r="H3758" s="2" t="s">
        <v>110</v>
      </c>
      <c r="I3758" s="2" t="s">
        <v>46</v>
      </c>
      <c r="J3758" s="3">
        <v>45570</v>
      </c>
      <c r="K3758" s="3">
        <v>45580</v>
      </c>
      <c r="L3758" s="2" t="s">
        <v>40</v>
      </c>
      <c r="M3758" s="2" t="s">
        <v>111</v>
      </c>
      <c r="N3758" s="2" t="s">
        <v>120</v>
      </c>
      <c r="O3758" s="4">
        <v>1280000</v>
      </c>
      <c r="P3758" s="4">
        <v>364400</v>
      </c>
      <c r="Q3758" s="4">
        <v>915600</v>
      </c>
      <c r="R3758" s="2">
        <v>48</v>
      </c>
      <c r="S3758" s="5">
        <v>11.6</v>
      </c>
      <c r="T3758" s="4">
        <v>27925.8</v>
      </c>
      <c r="U3758" s="2" t="s">
        <v>73</v>
      </c>
      <c r="V3758" s="2" t="s">
        <v>74</v>
      </c>
      <c r="W3758" s="4">
        <v>614367.6</v>
      </c>
      <c r="X3758" s="4">
        <v>726070.8</v>
      </c>
      <c r="Y3758" s="4">
        <v>1340438.3999999999</v>
      </c>
      <c r="Z3758" s="2">
        <v>0</v>
      </c>
      <c r="AA3758" s="2" t="s">
        <v>56</v>
      </c>
      <c r="AB3758" s="2" t="s">
        <v>15730</v>
      </c>
      <c r="AC3758" s="2" t="s">
        <v>75</v>
      </c>
      <c r="AD3758" s="2" t="s">
        <v>76</v>
      </c>
      <c r="AE3758" s="5">
        <v>71.53</v>
      </c>
      <c r="AF3758" s="2">
        <v>0</v>
      </c>
      <c r="AG3758" s="2" t="s">
        <v>77</v>
      </c>
      <c r="AH3758" s="2">
        <v>10</v>
      </c>
      <c r="AI3758" s="6" t="str">
        <f t="shared" si="174"/>
        <v>45-54</v>
      </c>
      <c r="AJ3758" s="11">
        <f>YEAR(tbl_LoanData[[#This Row],[Application Date]])</f>
        <v>2024</v>
      </c>
      <c r="AK3758" s="11" t="str">
        <f>TEXT(tbl_LoanData[[#This Row],[Application Date]],"MMMM")</f>
        <v>October</v>
      </c>
      <c r="AL3758" s="12">
        <f>DATE(YEAR(tbl_LoanData[[#This Row],[Application Date]]),MONTH(tbl_LoanData[[#This Row],[Application Date]]),1)</f>
        <v>45566</v>
      </c>
      <c r="AM3758" s="14">
        <f ca="1">IF(AND(tbl_LoanData[[#This Row],[Application Date]]&gt;=EOMONTH(TODAY(),-1)+1,tbl_LoanData[[#This Row],[Application Date]]&lt;=TODAY()),tbl_LoanData[[#This Row],[Loan Amount]],0)</f>
        <v>0</v>
      </c>
      <c r="AN3758" s="14">
        <f>tbl_LoanData[[#This Row],[Amount Paid]]-(Q3758-X3758)</f>
        <v>424838.40000000002</v>
      </c>
      <c r="AO3758" s="14">
        <f>IF(tbl_LoanData[[#This Row],[Application Status]]="Approved",1,0)</f>
        <v>1</v>
      </c>
      <c r="AP3758" s="22" t="str">
        <f t="shared" ca="1" si="175"/>
        <v/>
      </c>
      <c r="AQ3758" s="22" t="str">
        <f t="shared" ca="1" si="176"/>
        <v/>
      </c>
    </row>
    <row r="3759" spans="1:43" ht="14.4" customHeight="1" x14ac:dyDescent="0.3">
      <c r="A3759" s="2" t="s">
        <v>5859</v>
      </c>
      <c r="B3759" s="2" t="s">
        <v>5860</v>
      </c>
      <c r="C3759" s="2" t="s">
        <v>999</v>
      </c>
      <c r="D3759" s="2" t="s">
        <v>311</v>
      </c>
      <c r="E3759" s="2" t="s">
        <v>92</v>
      </c>
      <c r="F3759" s="2">
        <v>58</v>
      </c>
      <c r="G3759" s="2" t="s">
        <v>69</v>
      </c>
      <c r="H3759" s="2" t="s">
        <v>259</v>
      </c>
      <c r="I3759" s="2" t="s">
        <v>43</v>
      </c>
      <c r="J3759" s="3">
        <v>45580</v>
      </c>
      <c r="K3759" s="3"/>
      <c r="L3759" s="2" t="s">
        <v>39</v>
      </c>
      <c r="M3759" s="2" t="s">
        <v>157</v>
      </c>
      <c r="N3759" s="2" t="s">
        <v>158</v>
      </c>
      <c r="O3759" s="4">
        <v>1801000</v>
      </c>
      <c r="P3759" s="4">
        <v>452700</v>
      </c>
      <c r="Q3759" s="4">
        <v>1348300</v>
      </c>
      <c r="R3759" s="2">
        <v>60</v>
      </c>
      <c r="S3759" s="5">
        <v>11.21</v>
      </c>
      <c r="T3759" s="4">
        <v>35067.040000000001</v>
      </c>
      <c r="U3759" s="2" t="s">
        <v>113</v>
      </c>
      <c r="V3759" s="2" t="s">
        <v>97</v>
      </c>
      <c r="W3759" s="4">
        <v>0</v>
      </c>
      <c r="X3759" s="4">
        <v>0</v>
      </c>
      <c r="Y3759" s="4">
        <v>2104022.15</v>
      </c>
      <c r="Z3759" s="2">
        <v>0</v>
      </c>
      <c r="AA3759" s="2" t="s">
        <v>97</v>
      </c>
      <c r="AB3759" s="2" t="s">
        <v>15727</v>
      </c>
      <c r="AC3759" s="2" t="s">
        <v>129</v>
      </c>
      <c r="AD3759" s="2" t="s">
        <v>76</v>
      </c>
      <c r="AE3759" s="5">
        <v>74.86</v>
      </c>
      <c r="AF3759" s="2">
        <v>0</v>
      </c>
      <c r="AG3759" s="2" t="s">
        <v>97</v>
      </c>
      <c r="AH3759" s="2"/>
      <c r="AI3759" s="6" t="str">
        <f t="shared" si="174"/>
        <v>55-64</v>
      </c>
      <c r="AJ3759" s="11">
        <f>YEAR(tbl_LoanData[[#This Row],[Application Date]])</f>
        <v>2024</v>
      </c>
      <c r="AK3759" s="11" t="str">
        <f>TEXT(tbl_LoanData[[#This Row],[Application Date]],"MMMM")</f>
        <v>October</v>
      </c>
      <c r="AL3759" s="12">
        <f>DATE(YEAR(tbl_LoanData[[#This Row],[Application Date]]),MONTH(tbl_LoanData[[#This Row],[Application Date]]),1)</f>
        <v>45566</v>
      </c>
      <c r="AM3759" s="14">
        <f ca="1">IF(AND(tbl_LoanData[[#This Row],[Application Date]]&gt;=EOMONTH(TODAY(),-1)+1,tbl_LoanData[[#This Row],[Application Date]]&lt;=TODAY()),tbl_LoanData[[#This Row],[Loan Amount]],0)</f>
        <v>0</v>
      </c>
      <c r="AN3759" s="14">
        <f>tbl_LoanData[[#This Row],[Amount Paid]]-(Q3759-X3759)</f>
        <v>-1348300</v>
      </c>
      <c r="AO3759" s="14">
        <f>IF(tbl_LoanData[[#This Row],[Application Status]]="Approved",1,0)</f>
        <v>0</v>
      </c>
      <c r="AP3759" s="22" t="str">
        <f t="shared" ca="1" si="175"/>
        <v/>
      </c>
      <c r="AQ3759" s="22" t="str">
        <f t="shared" ca="1" si="176"/>
        <v/>
      </c>
    </row>
    <row r="3760" spans="1:43" ht="14.4" customHeight="1" x14ac:dyDescent="0.3">
      <c r="A3760" s="2" t="s">
        <v>6047</v>
      </c>
      <c r="B3760" s="2" t="s">
        <v>6048</v>
      </c>
      <c r="C3760" s="2" t="s">
        <v>304</v>
      </c>
      <c r="D3760" s="2" t="s">
        <v>67</v>
      </c>
      <c r="E3760" s="2" t="s">
        <v>402</v>
      </c>
      <c r="F3760" s="2">
        <v>54</v>
      </c>
      <c r="G3760" s="2" t="s">
        <v>83</v>
      </c>
      <c r="H3760" s="2" t="s">
        <v>278</v>
      </c>
      <c r="I3760" s="2" t="s">
        <v>45</v>
      </c>
      <c r="J3760" s="3">
        <v>45577</v>
      </c>
      <c r="K3760" s="3">
        <v>45592</v>
      </c>
      <c r="L3760" s="2" t="s">
        <v>40</v>
      </c>
      <c r="M3760" s="2" t="s">
        <v>85</v>
      </c>
      <c r="N3760" s="2" t="s">
        <v>274</v>
      </c>
      <c r="O3760" s="4">
        <v>1374000</v>
      </c>
      <c r="P3760" s="4">
        <v>486800</v>
      </c>
      <c r="Q3760" s="4">
        <v>887200</v>
      </c>
      <c r="R3760" s="2">
        <v>36</v>
      </c>
      <c r="S3760" s="5">
        <v>13.07</v>
      </c>
      <c r="T3760" s="4">
        <v>34307.53</v>
      </c>
      <c r="U3760" s="2" t="s">
        <v>73</v>
      </c>
      <c r="V3760" s="2" t="s">
        <v>74</v>
      </c>
      <c r="W3760" s="4">
        <v>754765.66</v>
      </c>
      <c r="X3760" s="4">
        <v>480305.46</v>
      </c>
      <c r="Y3760" s="4">
        <v>1235071.1200000001</v>
      </c>
      <c r="Z3760" s="2">
        <v>0</v>
      </c>
      <c r="AA3760" s="2" t="s">
        <v>56</v>
      </c>
      <c r="AB3760" s="2" t="s">
        <v>15732</v>
      </c>
      <c r="AC3760" s="2" t="s">
        <v>332</v>
      </c>
      <c r="AD3760" s="2" t="s">
        <v>76</v>
      </c>
      <c r="AE3760" s="5">
        <v>64.569999999999993</v>
      </c>
      <c r="AF3760" s="2">
        <v>0</v>
      </c>
      <c r="AG3760" s="2" t="s">
        <v>77</v>
      </c>
      <c r="AH3760" s="2">
        <v>15</v>
      </c>
      <c r="AI3760" s="6" t="str">
        <f t="shared" si="174"/>
        <v>45-54</v>
      </c>
      <c r="AJ3760" s="11">
        <f>YEAR(tbl_LoanData[[#This Row],[Application Date]])</f>
        <v>2024</v>
      </c>
      <c r="AK3760" s="11" t="str">
        <f>TEXT(tbl_LoanData[[#This Row],[Application Date]],"MMMM")</f>
        <v>October</v>
      </c>
      <c r="AL3760" s="12">
        <f>DATE(YEAR(tbl_LoanData[[#This Row],[Application Date]]),MONTH(tbl_LoanData[[#This Row],[Application Date]]),1)</f>
        <v>45566</v>
      </c>
      <c r="AM3760" s="14">
        <f ca="1">IF(AND(tbl_LoanData[[#This Row],[Application Date]]&gt;=EOMONTH(TODAY(),-1)+1,tbl_LoanData[[#This Row],[Application Date]]&lt;=TODAY()),tbl_LoanData[[#This Row],[Loan Amount]],0)</f>
        <v>0</v>
      </c>
      <c r="AN3760" s="14">
        <f>tbl_LoanData[[#This Row],[Amount Paid]]-(Q3760-X3760)</f>
        <v>347871.12000000005</v>
      </c>
      <c r="AO3760" s="14">
        <f>IF(tbl_LoanData[[#This Row],[Application Status]]="Approved",1,0)</f>
        <v>1</v>
      </c>
      <c r="AP3760" s="22" t="str">
        <f t="shared" ca="1" si="175"/>
        <v/>
      </c>
      <c r="AQ3760" s="22" t="str">
        <f t="shared" ca="1" si="176"/>
        <v/>
      </c>
    </row>
    <row r="3761" spans="1:43" ht="14.4" customHeight="1" x14ac:dyDescent="0.3">
      <c r="A3761" s="2" t="s">
        <v>6071</v>
      </c>
      <c r="B3761" s="2" t="s">
        <v>6072</v>
      </c>
      <c r="C3761" s="2" t="s">
        <v>429</v>
      </c>
      <c r="D3761" s="2" t="s">
        <v>81</v>
      </c>
      <c r="E3761" s="2" t="s">
        <v>284</v>
      </c>
      <c r="F3761" s="2">
        <v>58</v>
      </c>
      <c r="G3761" s="2" t="s">
        <v>83</v>
      </c>
      <c r="H3761" s="2" t="s">
        <v>273</v>
      </c>
      <c r="I3761" s="2" t="s">
        <v>45</v>
      </c>
      <c r="J3761" s="3">
        <v>45573</v>
      </c>
      <c r="K3761" s="3">
        <v>45594</v>
      </c>
      <c r="L3761" s="2" t="s">
        <v>37</v>
      </c>
      <c r="M3761" s="2" t="s">
        <v>199</v>
      </c>
      <c r="N3761" s="2" t="s">
        <v>319</v>
      </c>
      <c r="O3761" s="4">
        <v>109000</v>
      </c>
      <c r="P3761" s="4">
        <v>22600</v>
      </c>
      <c r="Q3761" s="4">
        <v>86400</v>
      </c>
      <c r="R3761" s="2">
        <v>24</v>
      </c>
      <c r="S3761" s="5">
        <v>14.72</v>
      </c>
      <c r="T3761" s="4">
        <v>4659.84</v>
      </c>
      <c r="U3761" s="2" t="s">
        <v>73</v>
      </c>
      <c r="V3761" s="2" t="s">
        <v>74</v>
      </c>
      <c r="W3761" s="4">
        <v>97856.639999999999</v>
      </c>
      <c r="X3761" s="4">
        <v>13979.52</v>
      </c>
      <c r="Y3761" s="4">
        <v>111836.16</v>
      </c>
      <c r="Z3761" s="2">
        <v>0</v>
      </c>
      <c r="AA3761" s="2" t="s">
        <v>56</v>
      </c>
      <c r="AB3761" s="2" t="s">
        <v>15733</v>
      </c>
      <c r="AC3761" s="2" t="s">
        <v>332</v>
      </c>
      <c r="AD3761" s="2" t="s">
        <v>76</v>
      </c>
      <c r="AE3761" s="5">
        <v>79.27</v>
      </c>
      <c r="AF3761" s="2">
        <v>0</v>
      </c>
      <c r="AG3761" s="2" t="s">
        <v>77</v>
      </c>
      <c r="AH3761" s="2">
        <v>21</v>
      </c>
      <c r="AI3761" s="6" t="str">
        <f t="shared" si="174"/>
        <v>55-64</v>
      </c>
      <c r="AJ3761" s="11">
        <f>YEAR(tbl_LoanData[[#This Row],[Application Date]])</f>
        <v>2024</v>
      </c>
      <c r="AK3761" s="11" t="str">
        <f>TEXT(tbl_LoanData[[#This Row],[Application Date]],"MMMM")</f>
        <v>October</v>
      </c>
      <c r="AL3761" s="12">
        <f>DATE(YEAR(tbl_LoanData[[#This Row],[Application Date]]),MONTH(tbl_LoanData[[#This Row],[Application Date]]),1)</f>
        <v>45566</v>
      </c>
      <c r="AM3761" s="14">
        <f ca="1">IF(AND(tbl_LoanData[[#This Row],[Application Date]]&gt;=EOMONTH(TODAY(),-1)+1,tbl_LoanData[[#This Row],[Application Date]]&lt;=TODAY()),tbl_LoanData[[#This Row],[Loan Amount]],0)</f>
        <v>0</v>
      </c>
      <c r="AN3761" s="14">
        <f>tbl_LoanData[[#This Row],[Amount Paid]]-(Q3761-X3761)</f>
        <v>25436.160000000003</v>
      </c>
      <c r="AO3761" s="14">
        <f>IF(tbl_LoanData[[#This Row],[Application Status]]="Approved",1,0)</f>
        <v>1</v>
      </c>
      <c r="AP3761" s="22" t="str">
        <f t="shared" ca="1" si="175"/>
        <v/>
      </c>
      <c r="AQ3761" s="22" t="str">
        <f t="shared" ca="1" si="176"/>
        <v/>
      </c>
    </row>
    <row r="3762" spans="1:43" ht="14.4" customHeight="1" x14ac:dyDescent="0.3">
      <c r="A3762" s="2" t="s">
        <v>6191</v>
      </c>
      <c r="B3762" s="2" t="s">
        <v>6192</v>
      </c>
      <c r="C3762" s="2" t="s">
        <v>322</v>
      </c>
      <c r="D3762" s="2" t="s">
        <v>204</v>
      </c>
      <c r="E3762" s="2" t="s">
        <v>312</v>
      </c>
      <c r="F3762" s="2">
        <v>39</v>
      </c>
      <c r="G3762" s="2" t="s">
        <v>83</v>
      </c>
      <c r="H3762" s="2" t="s">
        <v>244</v>
      </c>
      <c r="I3762" s="2" t="s">
        <v>48</v>
      </c>
      <c r="J3762" s="3">
        <v>45585</v>
      </c>
      <c r="K3762" s="3"/>
      <c r="L3762" s="2" t="s">
        <v>38</v>
      </c>
      <c r="M3762" s="2" t="s">
        <v>71</v>
      </c>
      <c r="N3762" s="2" t="s">
        <v>589</v>
      </c>
      <c r="O3762" s="4">
        <v>1799000</v>
      </c>
      <c r="P3762" s="4">
        <v>516600</v>
      </c>
      <c r="Q3762" s="4">
        <v>1282400</v>
      </c>
      <c r="R3762" s="2">
        <v>36</v>
      </c>
      <c r="S3762" s="5">
        <v>5.56</v>
      </c>
      <c r="T3762" s="4">
        <v>41564.01</v>
      </c>
      <c r="U3762" s="2" t="s">
        <v>113</v>
      </c>
      <c r="V3762" s="2" t="s">
        <v>97</v>
      </c>
      <c r="W3762" s="4">
        <v>0</v>
      </c>
      <c r="X3762" s="4">
        <v>0</v>
      </c>
      <c r="Y3762" s="4">
        <v>1496304.32</v>
      </c>
      <c r="Z3762" s="2">
        <v>0</v>
      </c>
      <c r="AA3762" s="2" t="s">
        <v>97</v>
      </c>
      <c r="AB3762" s="2" t="s">
        <v>15727</v>
      </c>
      <c r="AC3762" s="2" t="s">
        <v>87</v>
      </c>
      <c r="AD3762" s="2" t="s">
        <v>76</v>
      </c>
      <c r="AE3762" s="5">
        <v>71.28</v>
      </c>
      <c r="AF3762" s="2">
        <v>0</v>
      </c>
      <c r="AG3762" s="2" t="s">
        <v>97</v>
      </c>
      <c r="AH3762" s="2"/>
      <c r="AI3762" s="6" t="str">
        <f t="shared" si="174"/>
        <v>35-44</v>
      </c>
      <c r="AJ3762" s="11">
        <f>YEAR(tbl_LoanData[[#This Row],[Application Date]])</f>
        <v>2024</v>
      </c>
      <c r="AK3762" s="11" t="str">
        <f>TEXT(tbl_LoanData[[#This Row],[Application Date]],"MMMM")</f>
        <v>October</v>
      </c>
      <c r="AL3762" s="12">
        <f>DATE(YEAR(tbl_LoanData[[#This Row],[Application Date]]),MONTH(tbl_LoanData[[#This Row],[Application Date]]),1)</f>
        <v>45566</v>
      </c>
      <c r="AM3762" s="14">
        <f ca="1">IF(AND(tbl_LoanData[[#This Row],[Application Date]]&gt;=EOMONTH(TODAY(),-1)+1,tbl_LoanData[[#This Row],[Application Date]]&lt;=TODAY()),tbl_LoanData[[#This Row],[Loan Amount]],0)</f>
        <v>0</v>
      </c>
      <c r="AN3762" s="14">
        <f>tbl_LoanData[[#This Row],[Amount Paid]]-(Q3762-X3762)</f>
        <v>-1282400</v>
      </c>
      <c r="AO3762" s="14">
        <f>IF(tbl_LoanData[[#This Row],[Application Status]]="Approved",1,0)</f>
        <v>0</v>
      </c>
      <c r="AP3762" s="22" t="str">
        <f t="shared" ca="1" si="175"/>
        <v/>
      </c>
      <c r="AQ3762" s="22" t="str">
        <f t="shared" ca="1" si="176"/>
        <v/>
      </c>
    </row>
    <row r="3763" spans="1:43" ht="14.4" customHeight="1" x14ac:dyDescent="0.3">
      <c r="A3763" s="2" t="s">
        <v>6201</v>
      </c>
      <c r="B3763" s="2" t="s">
        <v>6202</v>
      </c>
      <c r="C3763" s="2" t="s">
        <v>397</v>
      </c>
      <c r="D3763" s="2" t="s">
        <v>102</v>
      </c>
      <c r="E3763" s="2" t="s">
        <v>284</v>
      </c>
      <c r="F3763" s="2">
        <v>32</v>
      </c>
      <c r="G3763" s="2" t="s">
        <v>83</v>
      </c>
      <c r="H3763" s="2" t="s">
        <v>103</v>
      </c>
      <c r="I3763" s="2" t="s">
        <v>43</v>
      </c>
      <c r="J3763" s="3">
        <v>45573</v>
      </c>
      <c r="K3763" s="3">
        <v>45580</v>
      </c>
      <c r="L3763" s="2" t="s">
        <v>39</v>
      </c>
      <c r="M3763" s="2" t="s">
        <v>167</v>
      </c>
      <c r="N3763" s="2" t="s">
        <v>491</v>
      </c>
      <c r="O3763" s="4">
        <v>2015000</v>
      </c>
      <c r="P3763" s="4">
        <v>585500</v>
      </c>
      <c r="Q3763" s="4">
        <v>1429500</v>
      </c>
      <c r="R3763" s="2">
        <v>48</v>
      </c>
      <c r="S3763" s="5">
        <v>11.81</v>
      </c>
      <c r="T3763" s="4">
        <v>43849.91</v>
      </c>
      <c r="U3763" s="2" t="s">
        <v>73</v>
      </c>
      <c r="V3763" s="2" t="s">
        <v>74</v>
      </c>
      <c r="W3763" s="4">
        <v>964698.02</v>
      </c>
      <c r="X3763" s="4">
        <v>1140097.78</v>
      </c>
      <c r="Y3763" s="4">
        <v>2104795.7999999998</v>
      </c>
      <c r="Z3763" s="2">
        <v>0</v>
      </c>
      <c r="AA3763" s="2" t="s">
        <v>56</v>
      </c>
      <c r="AB3763" s="2" t="s">
        <v>15731</v>
      </c>
      <c r="AC3763" s="2" t="s">
        <v>146</v>
      </c>
      <c r="AD3763" s="2" t="s">
        <v>76</v>
      </c>
      <c r="AE3763" s="5">
        <v>70.94</v>
      </c>
      <c r="AF3763" s="2">
        <v>0</v>
      </c>
      <c r="AG3763" s="2" t="s">
        <v>77</v>
      </c>
      <c r="AH3763" s="2">
        <v>7</v>
      </c>
      <c r="AI3763" s="6" t="str">
        <f t="shared" si="174"/>
        <v>25-34</v>
      </c>
      <c r="AJ3763" s="11">
        <f>YEAR(tbl_LoanData[[#This Row],[Application Date]])</f>
        <v>2024</v>
      </c>
      <c r="AK3763" s="11" t="str">
        <f>TEXT(tbl_LoanData[[#This Row],[Application Date]],"MMMM")</f>
        <v>October</v>
      </c>
      <c r="AL3763" s="12">
        <f>DATE(YEAR(tbl_LoanData[[#This Row],[Application Date]]),MONTH(tbl_LoanData[[#This Row],[Application Date]]),1)</f>
        <v>45566</v>
      </c>
      <c r="AM3763" s="14">
        <f ca="1">IF(AND(tbl_LoanData[[#This Row],[Application Date]]&gt;=EOMONTH(TODAY(),-1)+1,tbl_LoanData[[#This Row],[Application Date]]&lt;=TODAY()),tbl_LoanData[[#This Row],[Loan Amount]],0)</f>
        <v>0</v>
      </c>
      <c r="AN3763" s="14">
        <f>tbl_LoanData[[#This Row],[Amount Paid]]-(Q3763-X3763)</f>
        <v>675295.8</v>
      </c>
      <c r="AO3763" s="14">
        <f>IF(tbl_LoanData[[#This Row],[Application Status]]="Approved",1,0)</f>
        <v>1</v>
      </c>
      <c r="AP3763" s="22" t="str">
        <f t="shared" ca="1" si="175"/>
        <v/>
      </c>
      <c r="AQ3763" s="22" t="str">
        <f t="shared" ca="1" si="176"/>
        <v/>
      </c>
    </row>
    <row r="3764" spans="1:43" ht="14.4" customHeight="1" x14ac:dyDescent="0.3">
      <c r="A3764" s="2" t="s">
        <v>6233</v>
      </c>
      <c r="B3764" s="2" t="s">
        <v>6234</v>
      </c>
      <c r="C3764" s="2" t="s">
        <v>549</v>
      </c>
      <c r="D3764" s="2" t="s">
        <v>161</v>
      </c>
      <c r="E3764" s="2" t="s">
        <v>232</v>
      </c>
      <c r="F3764" s="2">
        <v>39</v>
      </c>
      <c r="G3764" s="2" t="s">
        <v>83</v>
      </c>
      <c r="H3764" s="2" t="s">
        <v>273</v>
      </c>
      <c r="I3764" s="2" t="s">
        <v>45</v>
      </c>
      <c r="J3764" s="3">
        <v>45596</v>
      </c>
      <c r="K3764" s="3">
        <v>45611</v>
      </c>
      <c r="L3764" s="2" t="s">
        <v>36</v>
      </c>
      <c r="M3764" s="2" t="s">
        <v>71</v>
      </c>
      <c r="N3764" s="2" t="s">
        <v>162</v>
      </c>
      <c r="O3764" s="4">
        <v>1988000</v>
      </c>
      <c r="P3764" s="4">
        <v>713500</v>
      </c>
      <c r="Q3764" s="4">
        <v>1274500</v>
      </c>
      <c r="R3764" s="2">
        <v>60</v>
      </c>
      <c r="S3764" s="5">
        <v>14.56</v>
      </c>
      <c r="T3764" s="4">
        <v>36705.599999999999</v>
      </c>
      <c r="U3764" s="2" t="s">
        <v>73</v>
      </c>
      <c r="V3764" s="2" t="s">
        <v>74</v>
      </c>
      <c r="W3764" s="4">
        <v>770817.6</v>
      </c>
      <c r="X3764" s="4">
        <v>1431518.4</v>
      </c>
      <c r="Y3764" s="4">
        <v>2202336</v>
      </c>
      <c r="Z3764" s="2">
        <v>0</v>
      </c>
      <c r="AA3764" s="2" t="s">
        <v>56</v>
      </c>
      <c r="AB3764" s="2" t="s">
        <v>15736</v>
      </c>
      <c r="AC3764" s="2" t="s">
        <v>87</v>
      </c>
      <c r="AD3764" s="2" t="s">
        <v>76</v>
      </c>
      <c r="AE3764" s="5">
        <v>64.11</v>
      </c>
      <c r="AF3764" s="2">
        <v>0</v>
      </c>
      <c r="AG3764" s="2" t="s">
        <v>77</v>
      </c>
      <c r="AH3764" s="2">
        <v>15</v>
      </c>
      <c r="AI3764" s="6" t="str">
        <f t="shared" si="174"/>
        <v>35-44</v>
      </c>
      <c r="AJ3764" s="11">
        <f>YEAR(tbl_LoanData[[#This Row],[Application Date]])</f>
        <v>2024</v>
      </c>
      <c r="AK3764" s="11" t="str">
        <f>TEXT(tbl_LoanData[[#This Row],[Application Date]],"MMMM")</f>
        <v>October</v>
      </c>
      <c r="AL3764" s="12">
        <f>DATE(YEAR(tbl_LoanData[[#This Row],[Application Date]]),MONTH(tbl_LoanData[[#This Row],[Application Date]]),1)</f>
        <v>45566</v>
      </c>
      <c r="AM3764" s="14">
        <f ca="1">IF(AND(tbl_LoanData[[#This Row],[Application Date]]&gt;=EOMONTH(TODAY(),-1)+1,tbl_LoanData[[#This Row],[Application Date]]&lt;=TODAY()),tbl_LoanData[[#This Row],[Loan Amount]],0)</f>
        <v>0</v>
      </c>
      <c r="AN3764" s="14">
        <f>tbl_LoanData[[#This Row],[Amount Paid]]-(Q3764-X3764)</f>
        <v>927835.99999999988</v>
      </c>
      <c r="AO3764" s="14">
        <f>IF(tbl_LoanData[[#This Row],[Application Status]]="Approved",1,0)</f>
        <v>1</v>
      </c>
      <c r="AP3764" s="22" t="str">
        <f t="shared" ca="1" si="175"/>
        <v/>
      </c>
      <c r="AQ3764" s="22" t="str">
        <f t="shared" ca="1" si="176"/>
        <v/>
      </c>
    </row>
    <row r="3765" spans="1:43" x14ac:dyDescent="0.3">
      <c r="A3765" s="2" t="s">
        <v>6293</v>
      </c>
      <c r="B3765" s="2" t="s">
        <v>6294</v>
      </c>
      <c r="C3765" s="2" t="s">
        <v>277</v>
      </c>
      <c r="D3765" s="2" t="s">
        <v>118</v>
      </c>
      <c r="E3765" s="2" t="s">
        <v>312</v>
      </c>
      <c r="F3765" s="2">
        <v>53</v>
      </c>
      <c r="G3765" s="2" t="s">
        <v>83</v>
      </c>
      <c r="H3765" s="2" t="s">
        <v>466</v>
      </c>
      <c r="I3765" s="2" t="s">
        <v>43</v>
      </c>
      <c r="J3765" s="3">
        <v>45573</v>
      </c>
      <c r="K3765" s="3">
        <v>45581</v>
      </c>
      <c r="L3765" s="2" t="s">
        <v>36</v>
      </c>
      <c r="M3765" s="2" t="s">
        <v>71</v>
      </c>
      <c r="N3765" s="2" t="s">
        <v>162</v>
      </c>
      <c r="O3765" s="4">
        <v>1631000</v>
      </c>
      <c r="P3765" s="4">
        <v>517000</v>
      </c>
      <c r="Q3765" s="4">
        <v>1114000</v>
      </c>
      <c r="R3765" s="2">
        <v>48</v>
      </c>
      <c r="S3765" s="5">
        <v>10.86</v>
      </c>
      <c r="T3765" s="4">
        <v>33290.03</v>
      </c>
      <c r="U3765" s="2" t="s">
        <v>73</v>
      </c>
      <c r="V3765" s="2" t="s">
        <v>74</v>
      </c>
      <c r="W3765" s="4">
        <v>665800.6</v>
      </c>
      <c r="X3765" s="4">
        <v>932121</v>
      </c>
      <c r="Y3765" s="4">
        <v>1597921.6</v>
      </c>
      <c r="Z3765" s="2">
        <v>58</v>
      </c>
      <c r="AA3765" s="2" t="s">
        <v>58</v>
      </c>
      <c r="AB3765" s="2" t="s">
        <v>15736</v>
      </c>
      <c r="AC3765" s="2" t="s">
        <v>146</v>
      </c>
      <c r="AD3765" s="2" t="s">
        <v>76</v>
      </c>
      <c r="AE3765" s="5">
        <v>68.3</v>
      </c>
      <c r="AF3765" s="2">
        <v>2</v>
      </c>
      <c r="AG3765" s="2" t="s">
        <v>15718</v>
      </c>
      <c r="AH3765" s="2">
        <v>8</v>
      </c>
      <c r="AI3765" s="6" t="str">
        <f t="shared" si="174"/>
        <v>45-54</v>
      </c>
      <c r="AJ3765" s="11">
        <f>YEAR(tbl_LoanData[[#This Row],[Application Date]])</f>
        <v>2024</v>
      </c>
      <c r="AK3765" s="11" t="str">
        <f>TEXT(tbl_LoanData[[#This Row],[Application Date]],"MMMM")</f>
        <v>October</v>
      </c>
      <c r="AL3765" s="12">
        <f>DATE(YEAR(tbl_LoanData[[#This Row],[Application Date]]),MONTH(tbl_LoanData[[#This Row],[Application Date]]),1)</f>
        <v>45566</v>
      </c>
      <c r="AM3765" s="14">
        <f ca="1">IF(AND(tbl_LoanData[[#This Row],[Application Date]]&gt;=EOMONTH(TODAY(),-1)+1,tbl_LoanData[[#This Row],[Application Date]]&lt;=TODAY()),tbl_LoanData[[#This Row],[Loan Amount]],0)</f>
        <v>0</v>
      </c>
      <c r="AN3765" s="14">
        <f>tbl_LoanData[[#This Row],[Amount Paid]]-(Q3765-X3765)</f>
        <v>483921.6</v>
      </c>
      <c r="AO3765" s="14">
        <f>IF(tbl_LoanData[[#This Row],[Application Status]]="Approved",1,0)</f>
        <v>1</v>
      </c>
      <c r="AP3765" s="22" t="str">
        <f t="shared" ca="1" si="175"/>
        <v/>
      </c>
      <c r="AQ3765" s="22" t="str">
        <f t="shared" ca="1" si="176"/>
        <v/>
      </c>
    </row>
    <row r="3766" spans="1:43" x14ac:dyDescent="0.3">
      <c r="A3766" s="2" t="s">
        <v>6307</v>
      </c>
      <c r="B3766" s="2" t="s">
        <v>6308</v>
      </c>
      <c r="C3766" s="2" t="s">
        <v>668</v>
      </c>
      <c r="D3766" s="2" t="s">
        <v>176</v>
      </c>
      <c r="E3766" s="2" t="s">
        <v>102</v>
      </c>
      <c r="F3766" s="2">
        <v>53</v>
      </c>
      <c r="G3766" s="2" t="s">
        <v>69</v>
      </c>
      <c r="H3766" s="2" t="s">
        <v>516</v>
      </c>
      <c r="I3766" s="2" t="s">
        <v>53</v>
      </c>
      <c r="J3766" s="3">
        <v>45590</v>
      </c>
      <c r="K3766" s="3">
        <v>45604</v>
      </c>
      <c r="L3766" s="2" t="s">
        <v>39</v>
      </c>
      <c r="M3766" s="2" t="s">
        <v>71</v>
      </c>
      <c r="N3766" s="2" t="s">
        <v>72</v>
      </c>
      <c r="O3766" s="4">
        <v>1620000</v>
      </c>
      <c r="P3766" s="4">
        <v>162500</v>
      </c>
      <c r="Q3766" s="4">
        <v>1457500</v>
      </c>
      <c r="R3766" s="2">
        <v>36</v>
      </c>
      <c r="S3766" s="5">
        <v>7.74</v>
      </c>
      <c r="T3766" s="4">
        <v>49886.99</v>
      </c>
      <c r="U3766" s="2" t="s">
        <v>73</v>
      </c>
      <c r="V3766" s="2" t="s">
        <v>74</v>
      </c>
      <c r="W3766" s="4">
        <v>1047626.79</v>
      </c>
      <c r="X3766" s="4">
        <v>748304.71</v>
      </c>
      <c r="Y3766" s="4">
        <v>1795931.5</v>
      </c>
      <c r="Z3766" s="2">
        <v>0</v>
      </c>
      <c r="AA3766" s="2" t="s">
        <v>56</v>
      </c>
      <c r="AB3766" s="2" t="s">
        <v>15727</v>
      </c>
      <c r="AC3766" s="2" t="s">
        <v>213</v>
      </c>
      <c r="AD3766" s="2" t="s">
        <v>76</v>
      </c>
      <c r="AE3766" s="5">
        <v>89.97</v>
      </c>
      <c r="AF3766" s="2">
        <v>0</v>
      </c>
      <c r="AG3766" s="2" t="s">
        <v>77</v>
      </c>
      <c r="AH3766" s="2">
        <v>14</v>
      </c>
      <c r="AI3766" s="6" t="str">
        <f t="shared" si="174"/>
        <v>45-54</v>
      </c>
      <c r="AJ3766" s="11">
        <f>YEAR(tbl_LoanData[[#This Row],[Application Date]])</f>
        <v>2024</v>
      </c>
      <c r="AK3766" s="11" t="str">
        <f>TEXT(tbl_LoanData[[#This Row],[Application Date]],"MMMM")</f>
        <v>October</v>
      </c>
      <c r="AL3766" s="12">
        <f>DATE(YEAR(tbl_LoanData[[#This Row],[Application Date]]),MONTH(tbl_LoanData[[#This Row],[Application Date]]),1)</f>
        <v>45566</v>
      </c>
      <c r="AM3766" s="14">
        <f ca="1">IF(AND(tbl_LoanData[[#This Row],[Application Date]]&gt;=EOMONTH(TODAY(),-1)+1,tbl_LoanData[[#This Row],[Application Date]]&lt;=TODAY()),tbl_LoanData[[#This Row],[Loan Amount]],0)</f>
        <v>0</v>
      </c>
      <c r="AN3766" s="14">
        <f>tbl_LoanData[[#This Row],[Amount Paid]]-(Q3766-X3766)</f>
        <v>338431.5</v>
      </c>
      <c r="AO3766" s="14">
        <f>IF(tbl_LoanData[[#This Row],[Application Status]]="Approved",1,0)</f>
        <v>1</v>
      </c>
      <c r="AP3766" s="22" t="str">
        <f t="shared" ca="1" si="175"/>
        <v/>
      </c>
      <c r="AQ3766" s="22" t="str">
        <f t="shared" ca="1" si="176"/>
        <v/>
      </c>
    </row>
    <row r="3767" spans="1:43" x14ac:dyDescent="0.3">
      <c r="A3767" s="2" t="s">
        <v>6545</v>
      </c>
      <c r="B3767" s="2" t="s">
        <v>6546</v>
      </c>
      <c r="C3767" s="2" t="s">
        <v>464</v>
      </c>
      <c r="D3767" s="2" t="s">
        <v>232</v>
      </c>
      <c r="E3767" s="2" t="s">
        <v>68</v>
      </c>
      <c r="F3767" s="2">
        <v>41</v>
      </c>
      <c r="G3767" s="2" t="s">
        <v>83</v>
      </c>
      <c r="H3767" s="2" t="s">
        <v>466</v>
      </c>
      <c r="I3767" s="2" t="s">
        <v>43</v>
      </c>
      <c r="J3767" s="3">
        <v>45580</v>
      </c>
      <c r="K3767" s="3">
        <v>45586</v>
      </c>
      <c r="L3767" s="2" t="s">
        <v>38</v>
      </c>
      <c r="M3767" s="2" t="s">
        <v>85</v>
      </c>
      <c r="N3767" s="2" t="s">
        <v>314</v>
      </c>
      <c r="O3767" s="4">
        <v>1756000</v>
      </c>
      <c r="P3767" s="4">
        <v>446900</v>
      </c>
      <c r="Q3767" s="4">
        <v>1309100</v>
      </c>
      <c r="R3767" s="2">
        <v>36</v>
      </c>
      <c r="S3767" s="5">
        <v>8.26</v>
      </c>
      <c r="T3767" s="4">
        <v>45374.86</v>
      </c>
      <c r="U3767" s="2" t="s">
        <v>73</v>
      </c>
      <c r="V3767" s="2" t="s">
        <v>74</v>
      </c>
      <c r="W3767" s="4">
        <v>952872.06</v>
      </c>
      <c r="X3767" s="4">
        <v>680622.92</v>
      </c>
      <c r="Y3767" s="4">
        <v>1633494.98</v>
      </c>
      <c r="Z3767" s="2">
        <v>31</v>
      </c>
      <c r="AA3767" s="2" t="s">
        <v>58</v>
      </c>
      <c r="AB3767" s="2" t="s">
        <v>15734</v>
      </c>
      <c r="AC3767" s="2" t="s">
        <v>146</v>
      </c>
      <c r="AD3767" s="2" t="s">
        <v>76</v>
      </c>
      <c r="AE3767" s="5">
        <v>74.55</v>
      </c>
      <c r="AF3767" s="2">
        <v>1</v>
      </c>
      <c r="AG3767" s="2" t="s">
        <v>15718</v>
      </c>
      <c r="AH3767" s="2">
        <v>6</v>
      </c>
      <c r="AI3767" s="6" t="str">
        <f t="shared" si="174"/>
        <v>35-44</v>
      </c>
      <c r="AJ3767" s="11">
        <f>YEAR(tbl_LoanData[[#This Row],[Application Date]])</f>
        <v>2024</v>
      </c>
      <c r="AK3767" s="11" t="str">
        <f>TEXT(tbl_LoanData[[#This Row],[Application Date]],"MMMM")</f>
        <v>October</v>
      </c>
      <c r="AL3767" s="12">
        <f>DATE(YEAR(tbl_LoanData[[#This Row],[Application Date]]),MONTH(tbl_LoanData[[#This Row],[Application Date]]),1)</f>
        <v>45566</v>
      </c>
      <c r="AM3767" s="14">
        <f ca="1">IF(AND(tbl_LoanData[[#This Row],[Application Date]]&gt;=EOMONTH(TODAY(),-1)+1,tbl_LoanData[[#This Row],[Application Date]]&lt;=TODAY()),tbl_LoanData[[#This Row],[Loan Amount]],0)</f>
        <v>0</v>
      </c>
      <c r="AN3767" s="14">
        <f>tbl_LoanData[[#This Row],[Amount Paid]]-(Q3767-X3767)</f>
        <v>324394.9800000001</v>
      </c>
      <c r="AO3767" s="14">
        <f>IF(tbl_LoanData[[#This Row],[Application Status]]="Approved",1,0)</f>
        <v>1</v>
      </c>
      <c r="AP3767" s="22" t="str">
        <f t="shared" ca="1" si="175"/>
        <v/>
      </c>
      <c r="AQ3767" s="22" t="str">
        <f t="shared" ca="1" si="176"/>
        <v/>
      </c>
    </row>
    <row r="3768" spans="1:43" ht="14.4" customHeight="1" x14ac:dyDescent="0.3">
      <c r="A3768" s="2" t="s">
        <v>6557</v>
      </c>
      <c r="B3768" s="2" t="s">
        <v>6558</v>
      </c>
      <c r="C3768" s="2" t="s">
        <v>439</v>
      </c>
      <c r="D3768" s="2" t="s">
        <v>117</v>
      </c>
      <c r="E3768" s="2" t="s">
        <v>182</v>
      </c>
      <c r="F3768" s="2">
        <v>65</v>
      </c>
      <c r="G3768" s="2" t="s">
        <v>83</v>
      </c>
      <c r="H3768" s="2" t="s">
        <v>298</v>
      </c>
      <c r="I3768" s="2" t="s">
        <v>43</v>
      </c>
      <c r="J3768" s="3">
        <v>45585</v>
      </c>
      <c r="K3768" s="3"/>
      <c r="L3768" s="2" t="s">
        <v>38</v>
      </c>
      <c r="M3768" s="2" t="s">
        <v>127</v>
      </c>
      <c r="N3768" s="2" t="s">
        <v>128</v>
      </c>
      <c r="O3768" s="4">
        <v>1206000</v>
      </c>
      <c r="P3768" s="4">
        <v>242700</v>
      </c>
      <c r="Q3768" s="4">
        <v>963300</v>
      </c>
      <c r="R3768" s="2">
        <v>36</v>
      </c>
      <c r="S3768" s="5">
        <v>10.51</v>
      </c>
      <c r="T3768" s="4">
        <v>35195.24</v>
      </c>
      <c r="U3768" s="2" t="s">
        <v>96</v>
      </c>
      <c r="V3768" s="2" t="s">
        <v>97</v>
      </c>
      <c r="W3768" s="4">
        <v>0</v>
      </c>
      <c r="X3768" s="4">
        <v>0</v>
      </c>
      <c r="Y3768" s="4">
        <v>1267028.49</v>
      </c>
      <c r="Z3768" s="2">
        <v>0</v>
      </c>
      <c r="AA3768" s="2" t="s">
        <v>97</v>
      </c>
      <c r="AB3768" s="2" t="s">
        <v>15731</v>
      </c>
      <c r="AC3768" s="2" t="s">
        <v>87</v>
      </c>
      <c r="AD3768" s="2" t="s">
        <v>76</v>
      </c>
      <c r="AE3768" s="5">
        <v>79.88</v>
      </c>
      <c r="AF3768" s="2">
        <v>0</v>
      </c>
      <c r="AG3768" s="2" t="s">
        <v>97</v>
      </c>
      <c r="AH3768" s="2"/>
      <c r="AI3768" s="6" t="str">
        <f t="shared" si="174"/>
        <v>65+</v>
      </c>
      <c r="AJ3768" s="11">
        <f>YEAR(tbl_LoanData[[#This Row],[Application Date]])</f>
        <v>2024</v>
      </c>
      <c r="AK3768" s="11" t="str">
        <f>TEXT(tbl_LoanData[[#This Row],[Application Date]],"MMMM")</f>
        <v>October</v>
      </c>
      <c r="AL3768" s="12">
        <f>DATE(YEAR(tbl_LoanData[[#This Row],[Application Date]]),MONTH(tbl_LoanData[[#This Row],[Application Date]]),1)</f>
        <v>45566</v>
      </c>
      <c r="AM3768" s="14">
        <f ca="1">IF(AND(tbl_LoanData[[#This Row],[Application Date]]&gt;=EOMONTH(TODAY(),-1)+1,tbl_LoanData[[#This Row],[Application Date]]&lt;=TODAY()),tbl_LoanData[[#This Row],[Loan Amount]],0)</f>
        <v>0</v>
      </c>
      <c r="AN3768" s="14">
        <f>tbl_LoanData[[#This Row],[Amount Paid]]-(Q3768-X3768)</f>
        <v>-963300</v>
      </c>
      <c r="AO3768" s="14">
        <f>IF(tbl_LoanData[[#This Row],[Application Status]]="Approved",1,0)</f>
        <v>0</v>
      </c>
      <c r="AP3768" s="22" t="str">
        <f t="shared" ca="1" si="175"/>
        <v/>
      </c>
      <c r="AQ3768" s="22" t="str">
        <f t="shared" ca="1" si="176"/>
        <v/>
      </c>
    </row>
    <row r="3769" spans="1:43" ht="14.4" customHeight="1" x14ac:dyDescent="0.3">
      <c r="A3769" s="2" t="s">
        <v>6607</v>
      </c>
      <c r="B3769" s="2" t="s">
        <v>6608</v>
      </c>
      <c r="C3769" s="2" t="s">
        <v>304</v>
      </c>
      <c r="D3769" s="2" t="s">
        <v>232</v>
      </c>
      <c r="E3769" s="2" t="s">
        <v>91</v>
      </c>
      <c r="F3769" s="2">
        <v>28</v>
      </c>
      <c r="G3769" s="2" t="s">
        <v>83</v>
      </c>
      <c r="H3769" s="2" t="s">
        <v>136</v>
      </c>
      <c r="I3769" s="2" t="s">
        <v>49</v>
      </c>
      <c r="J3769" s="3">
        <v>45587</v>
      </c>
      <c r="K3769" s="3">
        <v>45599</v>
      </c>
      <c r="L3769" s="2" t="s">
        <v>40</v>
      </c>
      <c r="M3769" s="2" t="s">
        <v>94</v>
      </c>
      <c r="N3769" s="2" t="s">
        <v>4</v>
      </c>
      <c r="O3769" s="4">
        <v>738000</v>
      </c>
      <c r="P3769" s="4">
        <v>285200</v>
      </c>
      <c r="Q3769" s="4">
        <v>452800</v>
      </c>
      <c r="R3769" s="2">
        <v>36</v>
      </c>
      <c r="S3769" s="5">
        <v>14.83</v>
      </c>
      <c r="T3769" s="4">
        <v>18173.63</v>
      </c>
      <c r="U3769" s="2" t="s">
        <v>73</v>
      </c>
      <c r="V3769" s="2" t="s">
        <v>74</v>
      </c>
      <c r="W3769" s="4">
        <v>363472.6</v>
      </c>
      <c r="X3769" s="4">
        <v>290778.12</v>
      </c>
      <c r="Y3769" s="4">
        <v>654250.72</v>
      </c>
      <c r="Z3769" s="2">
        <v>30</v>
      </c>
      <c r="AA3769" s="2" t="s">
        <v>57</v>
      </c>
      <c r="AB3769" s="2" t="s">
        <v>15728</v>
      </c>
      <c r="AC3769" s="2" t="s">
        <v>138</v>
      </c>
      <c r="AD3769" s="2" t="s">
        <v>76</v>
      </c>
      <c r="AE3769" s="5">
        <v>61.36</v>
      </c>
      <c r="AF3769" s="2">
        <v>1</v>
      </c>
      <c r="AG3769" s="2" t="s">
        <v>77</v>
      </c>
      <c r="AH3769" s="2">
        <v>12</v>
      </c>
      <c r="AI3769" s="6" t="str">
        <f t="shared" si="174"/>
        <v>25-34</v>
      </c>
      <c r="AJ3769" s="11">
        <f>YEAR(tbl_LoanData[[#This Row],[Application Date]])</f>
        <v>2024</v>
      </c>
      <c r="AK3769" s="11" t="str">
        <f>TEXT(tbl_LoanData[[#This Row],[Application Date]],"MMMM")</f>
        <v>October</v>
      </c>
      <c r="AL3769" s="12">
        <f>DATE(YEAR(tbl_LoanData[[#This Row],[Application Date]]),MONTH(tbl_LoanData[[#This Row],[Application Date]]),1)</f>
        <v>45566</v>
      </c>
      <c r="AM3769" s="14">
        <f ca="1">IF(AND(tbl_LoanData[[#This Row],[Application Date]]&gt;=EOMONTH(TODAY(),-1)+1,tbl_LoanData[[#This Row],[Application Date]]&lt;=TODAY()),tbl_LoanData[[#This Row],[Loan Amount]],0)</f>
        <v>0</v>
      </c>
      <c r="AN3769" s="14">
        <f>tbl_LoanData[[#This Row],[Amount Paid]]-(Q3769-X3769)</f>
        <v>201450.71999999997</v>
      </c>
      <c r="AO3769" s="14">
        <f>IF(tbl_LoanData[[#This Row],[Application Status]]="Approved",1,0)</f>
        <v>1</v>
      </c>
      <c r="AP3769" s="22" t="str">
        <f t="shared" ca="1" si="175"/>
        <v/>
      </c>
      <c r="AQ3769" s="22" t="str">
        <f t="shared" ca="1" si="176"/>
        <v/>
      </c>
    </row>
    <row r="3770" spans="1:43" x14ac:dyDescent="0.3">
      <c r="A3770" s="2" t="s">
        <v>6649</v>
      </c>
      <c r="B3770" s="2" t="s">
        <v>6650</v>
      </c>
      <c r="C3770" s="2" t="s">
        <v>343</v>
      </c>
      <c r="D3770" s="2" t="s">
        <v>81</v>
      </c>
      <c r="E3770" s="2" t="s">
        <v>82</v>
      </c>
      <c r="F3770" s="2">
        <v>61</v>
      </c>
      <c r="G3770" s="2" t="s">
        <v>69</v>
      </c>
      <c r="H3770" s="2" t="s">
        <v>543</v>
      </c>
      <c r="I3770" s="2" t="s">
        <v>45</v>
      </c>
      <c r="J3770" s="3">
        <v>45593</v>
      </c>
      <c r="K3770" s="3">
        <v>45614</v>
      </c>
      <c r="L3770" s="2" t="s">
        <v>40</v>
      </c>
      <c r="M3770" s="2" t="s">
        <v>111</v>
      </c>
      <c r="N3770" s="2" t="s">
        <v>120</v>
      </c>
      <c r="O3770" s="4">
        <v>1490000</v>
      </c>
      <c r="P3770" s="4">
        <v>459200</v>
      </c>
      <c r="Q3770" s="4">
        <v>1030800</v>
      </c>
      <c r="R3770" s="2">
        <v>36</v>
      </c>
      <c r="S3770" s="5">
        <v>8.8800000000000008</v>
      </c>
      <c r="T3770" s="4">
        <v>36261.25</v>
      </c>
      <c r="U3770" s="2" t="s">
        <v>73</v>
      </c>
      <c r="V3770" s="2" t="s">
        <v>74</v>
      </c>
      <c r="W3770" s="4">
        <v>761486.25</v>
      </c>
      <c r="X3770" s="4">
        <v>543918.87</v>
      </c>
      <c r="Y3770" s="4">
        <v>1305405.1200000001</v>
      </c>
      <c r="Z3770" s="2">
        <v>0</v>
      </c>
      <c r="AA3770" s="2" t="s">
        <v>56</v>
      </c>
      <c r="AB3770" s="2" t="s">
        <v>15734</v>
      </c>
      <c r="AC3770" s="2" t="s">
        <v>360</v>
      </c>
      <c r="AD3770" s="2" t="s">
        <v>76</v>
      </c>
      <c r="AE3770" s="5">
        <v>69.180000000000007</v>
      </c>
      <c r="AF3770" s="2">
        <v>0</v>
      </c>
      <c r="AG3770" s="2" t="s">
        <v>77</v>
      </c>
      <c r="AH3770" s="2">
        <v>21</v>
      </c>
      <c r="AI3770" s="6" t="str">
        <f t="shared" si="174"/>
        <v>55-64</v>
      </c>
      <c r="AJ3770" s="11">
        <f>YEAR(tbl_LoanData[[#This Row],[Application Date]])</f>
        <v>2024</v>
      </c>
      <c r="AK3770" s="11" t="str">
        <f>TEXT(tbl_LoanData[[#This Row],[Application Date]],"MMMM")</f>
        <v>October</v>
      </c>
      <c r="AL3770" s="12">
        <f>DATE(YEAR(tbl_LoanData[[#This Row],[Application Date]]),MONTH(tbl_LoanData[[#This Row],[Application Date]]),1)</f>
        <v>45566</v>
      </c>
      <c r="AM3770" s="14">
        <f ca="1">IF(AND(tbl_LoanData[[#This Row],[Application Date]]&gt;=EOMONTH(TODAY(),-1)+1,tbl_LoanData[[#This Row],[Application Date]]&lt;=TODAY()),tbl_LoanData[[#This Row],[Loan Amount]],0)</f>
        <v>0</v>
      </c>
      <c r="AN3770" s="14">
        <f>tbl_LoanData[[#This Row],[Amount Paid]]-(Q3770-X3770)</f>
        <v>274605.12</v>
      </c>
      <c r="AO3770" s="14">
        <f>IF(tbl_LoanData[[#This Row],[Application Status]]="Approved",1,0)</f>
        <v>1</v>
      </c>
      <c r="AP3770" s="22" t="str">
        <f t="shared" ca="1" si="175"/>
        <v/>
      </c>
      <c r="AQ3770" s="22" t="str">
        <f t="shared" ca="1" si="176"/>
        <v/>
      </c>
    </row>
    <row r="3771" spans="1:43" ht="14.4" customHeight="1" x14ac:dyDescent="0.3">
      <c r="A3771" s="2" t="s">
        <v>6839</v>
      </c>
      <c r="B3771" s="2" t="s">
        <v>6840</v>
      </c>
      <c r="C3771" s="2" t="s">
        <v>405</v>
      </c>
      <c r="D3771" s="2" t="s">
        <v>134</v>
      </c>
      <c r="E3771" s="2" t="s">
        <v>540</v>
      </c>
      <c r="F3771" s="2">
        <v>56</v>
      </c>
      <c r="G3771" s="2" t="s">
        <v>69</v>
      </c>
      <c r="H3771" s="2" t="s">
        <v>298</v>
      </c>
      <c r="I3771" s="2" t="s">
        <v>43</v>
      </c>
      <c r="J3771" s="3">
        <v>45576</v>
      </c>
      <c r="K3771" s="3">
        <v>45581</v>
      </c>
      <c r="L3771" s="2" t="s">
        <v>36</v>
      </c>
      <c r="M3771" s="2" t="s">
        <v>111</v>
      </c>
      <c r="N3771" s="2" t="s">
        <v>350</v>
      </c>
      <c r="O3771" s="4">
        <v>1247000</v>
      </c>
      <c r="P3771" s="4">
        <v>277300</v>
      </c>
      <c r="Q3771" s="4">
        <v>969700</v>
      </c>
      <c r="R3771" s="2">
        <v>18</v>
      </c>
      <c r="S3771" s="5">
        <v>14.02</v>
      </c>
      <c r="T3771" s="4">
        <v>65201.55</v>
      </c>
      <c r="U3771" s="2" t="s">
        <v>73</v>
      </c>
      <c r="V3771" s="2" t="s">
        <v>33</v>
      </c>
      <c r="W3771" s="4">
        <v>1173627.9099999999</v>
      </c>
      <c r="X3771" s="4">
        <v>0</v>
      </c>
      <c r="Y3771" s="4">
        <v>1173627.9099999999</v>
      </c>
      <c r="Z3771" s="2">
        <v>0</v>
      </c>
      <c r="AA3771" s="2" t="s">
        <v>56</v>
      </c>
      <c r="AB3771" s="2" t="s">
        <v>15732</v>
      </c>
      <c r="AC3771" s="2" t="s">
        <v>332</v>
      </c>
      <c r="AD3771" s="2" t="s">
        <v>76</v>
      </c>
      <c r="AE3771" s="5">
        <v>77.760000000000005</v>
      </c>
      <c r="AF3771" s="2">
        <v>0</v>
      </c>
      <c r="AG3771" s="2" t="s">
        <v>77</v>
      </c>
      <c r="AH3771" s="2">
        <v>5</v>
      </c>
      <c r="AI3771" s="6" t="str">
        <f t="shared" si="174"/>
        <v>55-64</v>
      </c>
      <c r="AJ3771" s="11">
        <f>YEAR(tbl_LoanData[[#This Row],[Application Date]])</f>
        <v>2024</v>
      </c>
      <c r="AK3771" s="11" t="str">
        <f>TEXT(tbl_LoanData[[#This Row],[Application Date]],"MMMM")</f>
        <v>October</v>
      </c>
      <c r="AL3771" s="12">
        <f>DATE(YEAR(tbl_LoanData[[#This Row],[Application Date]]),MONTH(tbl_LoanData[[#This Row],[Application Date]]),1)</f>
        <v>45566</v>
      </c>
      <c r="AM3771" s="14">
        <f ca="1">IF(AND(tbl_LoanData[[#This Row],[Application Date]]&gt;=EOMONTH(TODAY(),-1)+1,tbl_LoanData[[#This Row],[Application Date]]&lt;=TODAY()),tbl_LoanData[[#This Row],[Loan Amount]],0)</f>
        <v>0</v>
      </c>
      <c r="AN3771" s="14">
        <f>tbl_LoanData[[#This Row],[Amount Paid]]-(Q3771-X3771)</f>
        <v>203927.90999999992</v>
      </c>
      <c r="AO3771" s="14">
        <f>IF(tbl_LoanData[[#This Row],[Application Status]]="Approved",1,0)</f>
        <v>1</v>
      </c>
      <c r="AP3771" s="22" t="str">
        <f t="shared" ca="1" si="175"/>
        <v/>
      </c>
      <c r="AQ3771" s="22" t="str">
        <f t="shared" ca="1" si="176"/>
        <v/>
      </c>
    </row>
    <row r="3772" spans="1:43" x14ac:dyDescent="0.3">
      <c r="A3772" s="2" t="s">
        <v>6903</v>
      </c>
      <c r="B3772" s="2" t="s">
        <v>6904</v>
      </c>
      <c r="C3772" s="2" t="s">
        <v>175</v>
      </c>
      <c r="D3772" s="2" t="s">
        <v>254</v>
      </c>
      <c r="E3772" s="2" t="s">
        <v>323</v>
      </c>
      <c r="F3772" s="2">
        <v>49</v>
      </c>
      <c r="G3772" s="2" t="s">
        <v>83</v>
      </c>
      <c r="H3772" s="2" t="s">
        <v>256</v>
      </c>
      <c r="I3772" s="2" t="s">
        <v>43</v>
      </c>
      <c r="J3772" s="3">
        <v>45585</v>
      </c>
      <c r="K3772" s="3">
        <v>45590</v>
      </c>
      <c r="L3772" s="2" t="s">
        <v>40</v>
      </c>
      <c r="M3772" s="2" t="s">
        <v>111</v>
      </c>
      <c r="N3772" s="2" t="s">
        <v>120</v>
      </c>
      <c r="O3772" s="4">
        <v>761000</v>
      </c>
      <c r="P3772" s="4">
        <v>234400</v>
      </c>
      <c r="Q3772" s="4">
        <v>526600</v>
      </c>
      <c r="R3772" s="2">
        <v>36</v>
      </c>
      <c r="S3772" s="5">
        <v>10.65</v>
      </c>
      <c r="T3772" s="4">
        <v>19301.349999999999</v>
      </c>
      <c r="U3772" s="2" t="s">
        <v>73</v>
      </c>
      <c r="V3772" s="2" t="s">
        <v>74</v>
      </c>
      <c r="W3772" s="4">
        <v>405328.35</v>
      </c>
      <c r="X3772" s="4">
        <v>289520.34999999998</v>
      </c>
      <c r="Y3772" s="4">
        <v>694848.7</v>
      </c>
      <c r="Z3772" s="2">
        <v>32</v>
      </c>
      <c r="AA3772" s="2" t="s">
        <v>58</v>
      </c>
      <c r="AB3772" s="2" t="s">
        <v>15734</v>
      </c>
      <c r="AC3772" s="2" t="s">
        <v>121</v>
      </c>
      <c r="AD3772" s="2" t="s">
        <v>76</v>
      </c>
      <c r="AE3772" s="5">
        <v>69.2</v>
      </c>
      <c r="AF3772" s="2">
        <v>1</v>
      </c>
      <c r="AG3772" s="2" t="s">
        <v>15718</v>
      </c>
      <c r="AH3772" s="2">
        <v>5</v>
      </c>
      <c r="AI3772" s="6" t="str">
        <f t="shared" si="174"/>
        <v>45-54</v>
      </c>
      <c r="AJ3772" s="11">
        <f>YEAR(tbl_LoanData[[#This Row],[Application Date]])</f>
        <v>2024</v>
      </c>
      <c r="AK3772" s="11" t="str">
        <f>TEXT(tbl_LoanData[[#This Row],[Application Date]],"MMMM")</f>
        <v>October</v>
      </c>
      <c r="AL3772" s="12">
        <f>DATE(YEAR(tbl_LoanData[[#This Row],[Application Date]]),MONTH(tbl_LoanData[[#This Row],[Application Date]]),1)</f>
        <v>45566</v>
      </c>
      <c r="AM3772" s="14">
        <f ca="1">IF(AND(tbl_LoanData[[#This Row],[Application Date]]&gt;=EOMONTH(TODAY(),-1)+1,tbl_LoanData[[#This Row],[Application Date]]&lt;=TODAY()),tbl_LoanData[[#This Row],[Loan Amount]],0)</f>
        <v>0</v>
      </c>
      <c r="AN3772" s="14">
        <f>tbl_LoanData[[#This Row],[Amount Paid]]-(Q3772-X3772)</f>
        <v>168248.69999999995</v>
      </c>
      <c r="AO3772" s="14">
        <f>IF(tbl_LoanData[[#This Row],[Application Status]]="Approved",1,0)</f>
        <v>1</v>
      </c>
      <c r="AP3772" s="22" t="str">
        <f t="shared" ca="1" si="175"/>
        <v/>
      </c>
      <c r="AQ3772" s="22" t="str">
        <f t="shared" ca="1" si="176"/>
        <v/>
      </c>
    </row>
    <row r="3773" spans="1:43" ht="14.4" customHeight="1" x14ac:dyDescent="0.3">
      <c r="A3773" s="2" t="s">
        <v>7333</v>
      </c>
      <c r="B3773" s="2" t="s">
        <v>7334</v>
      </c>
      <c r="C3773" s="2" t="s">
        <v>599</v>
      </c>
      <c r="D3773" s="2" t="s">
        <v>189</v>
      </c>
      <c r="E3773" s="2" t="s">
        <v>117</v>
      </c>
      <c r="F3773" s="2">
        <v>24</v>
      </c>
      <c r="G3773" s="2" t="s">
        <v>83</v>
      </c>
      <c r="H3773" s="2" t="s">
        <v>84</v>
      </c>
      <c r="I3773" s="2" t="s">
        <v>45</v>
      </c>
      <c r="J3773" s="3">
        <v>45576</v>
      </c>
      <c r="K3773" s="3">
        <v>45593</v>
      </c>
      <c r="L3773" s="2" t="s">
        <v>36</v>
      </c>
      <c r="M3773" s="2" t="s">
        <v>85</v>
      </c>
      <c r="N3773" s="2" t="s">
        <v>671</v>
      </c>
      <c r="O3773" s="4">
        <v>1863000</v>
      </c>
      <c r="P3773" s="4">
        <v>228100</v>
      </c>
      <c r="Q3773" s="4">
        <v>1634900</v>
      </c>
      <c r="R3773" s="2">
        <v>48</v>
      </c>
      <c r="S3773" s="5">
        <v>12.73</v>
      </c>
      <c r="T3773" s="4">
        <v>51403.98</v>
      </c>
      <c r="U3773" s="2" t="s">
        <v>73</v>
      </c>
      <c r="V3773" s="2" t="s">
        <v>74</v>
      </c>
      <c r="W3773" s="4">
        <v>1079483.58</v>
      </c>
      <c r="X3773" s="4">
        <v>1387907.5</v>
      </c>
      <c r="Y3773" s="4">
        <v>2467391.08</v>
      </c>
      <c r="Z3773" s="2">
        <v>0</v>
      </c>
      <c r="AA3773" s="2" t="s">
        <v>56</v>
      </c>
      <c r="AB3773" s="2" t="s">
        <v>15733</v>
      </c>
      <c r="AC3773" s="2" t="s">
        <v>106</v>
      </c>
      <c r="AD3773" s="2" t="s">
        <v>76</v>
      </c>
      <c r="AE3773" s="5">
        <v>87.76</v>
      </c>
      <c r="AF3773" s="2">
        <v>0</v>
      </c>
      <c r="AG3773" s="2" t="s">
        <v>77</v>
      </c>
      <c r="AH3773" s="2">
        <v>17</v>
      </c>
      <c r="AI3773" s="6" t="str">
        <f t="shared" si="174"/>
        <v>18-24</v>
      </c>
      <c r="AJ3773" s="11">
        <f>YEAR(tbl_LoanData[[#This Row],[Application Date]])</f>
        <v>2024</v>
      </c>
      <c r="AK3773" s="11" t="str">
        <f>TEXT(tbl_LoanData[[#This Row],[Application Date]],"MMMM")</f>
        <v>October</v>
      </c>
      <c r="AL3773" s="12">
        <f>DATE(YEAR(tbl_LoanData[[#This Row],[Application Date]]),MONTH(tbl_LoanData[[#This Row],[Application Date]]),1)</f>
        <v>45566</v>
      </c>
      <c r="AM3773" s="14">
        <f ca="1">IF(AND(tbl_LoanData[[#This Row],[Application Date]]&gt;=EOMONTH(TODAY(),-1)+1,tbl_LoanData[[#This Row],[Application Date]]&lt;=TODAY()),tbl_LoanData[[#This Row],[Loan Amount]],0)</f>
        <v>0</v>
      </c>
      <c r="AN3773" s="14">
        <f>tbl_LoanData[[#This Row],[Amount Paid]]-(Q3773-X3773)</f>
        <v>832491.08000000007</v>
      </c>
      <c r="AO3773" s="14">
        <f>IF(tbl_LoanData[[#This Row],[Application Status]]="Approved",1,0)</f>
        <v>1</v>
      </c>
      <c r="AP3773" s="22" t="str">
        <f t="shared" ca="1" si="175"/>
        <v/>
      </c>
      <c r="AQ3773" s="22" t="str">
        <f t="shared" ca="1" si="176"/>
        <v/>
      </c>
    </row>
    <row r="3774" spans="1:43" ht="14.4" customHeight="1" x14ac:dyDescent="0.3">
      <c r="A3774" s="2" t="s">
        <v>7435</v>
      </c>
      <c r="B3774" s="2" t="s">
        <v>7436</v>
      </c>
      <c r="C3774" s="2" t="s">
        <v>181</v>
      </c>
      <c r="D3774" s="2" t="s">
        <v>182</v>
      </c>
      <c r="E3774" s="2" t="s">
        <v>465</v>
      </c>
      <c r="F3774" s="2">
        <v>59</v>
      </c>
      <c r="G3774" s="2" t="s">
        <v>83</v>
      </c>
      <c r="H3774" s="2" t="s">
        <v>224</v>
      </c>
      <c r="I3774" s="2" t="s">
        <v>54</v>
      </c>
      <c r="J3774" s="3">
        <v>45569</v>
      </c>
      <c r="K3774" s="3">
        <v>45576</v>
      </c>
      <c r="L3774" s="2" t="s">
        <v>36</v>
      </c>
      <c r="M3774" s="2" t="s">
        <v>104</v>
      </c>
      <c r="N3774" s="2" t="s">
        <v>592</v>
      </c>
      <c r="O3774" s="4">
        <v>1936000</v>
      </c>
      <c r="P3774" s="4">
        <v>628200</v>
      </c>
      <c r="Q3774" s="4">
        <v>1307800</v>
      </c>
      <c r="R3774" s="2">
        <v>12</v>
      </c>
      <c r="S3774" s="5">
        <v>11.05</v>
      </c>
      <c r="T3774" s="4">
        <v>121025.99</v>
      </c>
      <c r="U3774" s="2" t="s">
        <v>73</v>
      </c>
      <c r="V3774" s="2" t="s">
        <v>33</v>
      </c>
      <c r="W3774" s="4">
        <v>1452311.9</v>
      </c>
      <c r="X3774" s="4">
        <v>0</v>
      </c>
      <c r="Y3774" s="4">
        <v>1452311.9</v>
      </c>
      <c r="Z3774" s="2">
        <v>0</v>
      </c>
      <c r="AA3774" s="2" t="s">
        <v>56</v>
      </c>
      <c r="AB3774" s="2" t="s">
        <v>15730</v>
      </c>
      <c r="AC3774" s="2" t="s">
        <v>213</v>
      </c>
      <c r="AD3774" s="2" t="s">
        <v>76</v>
      </c>
      <c r="AE3774" s="5">
        <v>67.55</v>
      </c>
      <c r="AF3774" s="2">
        <v>0</v>
      </c>
      <c r="AG3774" s="2" t="s">
        <v>77</v>
      </c>
      <c r="AH3774" s="2">
        <v>7</v>
      </c>
      <c r="AI3774" s="6" t="str">
        <f t="shared" si="174"/>
        <v>55-64</v>
      </c>
      <c r="AJ3774" s="11">
        <f>YEAR(tbl_LoanData[[#This Row],[Application Date]])</f>
        <v>2024</v>
      </c>
      <c r="AK3774" s="11" t="str">
        <f>TEXT(tbl_LoanData[[#This Row],[Application Date]],"MMMM")</f>
        <v>October</v>
      </c>
      <c r="AL3774" s="12">
        <f>DATE(YEAR(tbl_LoanData[[#This Row],[Application Date]]),MONTH(tbl_LoanData[[#This Row],[Application Date]]),1)</f>
        <v>45566</v>
      </c>
      <c r="AM3774" s="14">
        <f ca="1">IF(AND(tbl_LoanData[[#This Row],[Application Date]]&gt;=EOMONTH(TODAY(),-1)+1,tbl_LoanData[[#This Row],[Application Date]]&lt;=TODAY()),tbl_LoanData[[#This Row],[Loan Amount]],0)</f>
        <v>0</v>
      </c>
      <c r="AN3774" s="14">
        <f>tbl_LoanData[[#This Row],[Amount Paid]]-(Q3774-X3774)</f>
        <v>144511.89999999991</v>
      </c>
      <c r="AO3774" s="14">
        <f>IF(tbl_LoanData[[#This Row],[Application Status]]="Approved",1,0)</f>
        <v>1</v>
      </c>
      <c r="AP3774" s="22" t="str">
        <f t="shared" ca="1" si="175"/>
        <v/>
      </c>
      <c r="AQ3774" s="22" t="str">
        <f t="shared" ca="1" si="176"/>
        <v/>
      </c>
    </row>
    <row r="3775" spans="1:43" ht="14.4" customHeight="1" x14ac:dyDescent="0.3">
      <c r="A3775" s="2" t="s">
        <v>7801</v>
      </c>
      <c r="B3775" s="2" t="s">
        <v>7802</v>
      </c>
      <c r="C3775" s="2" t="s">
        <v>317</v>
      </c>
      <c r="D3775" s="2" t="s">
        <v>182</v>
      </c>
      <c r="E3775" s="2" t="s">
        <v>268</v>
      </c>
      <c r="F3775" s="2">
        <v>61</v>
      </c>
      <c r="G3775" s="2" t="s">
        <v>83</v>
      </c>
      <c r="H3775" s="2" t="s">
        <v>398</v>
      </c>
      <c r="I3775" s="2" t="s">
        <v>46</v>
      </c>
      <c r="J3775" s="3">
        <v>45577</v>
      </c>
      <c r="K3775" s="3">
        <v>45594</v>
      </c>
      <c r="L3775" s="2" t="s">
        <v>40</v>
      </c>
      <c r="M3775" s="2" t="s">
        <v>71</v>
      </c>
      <c r="N3775" s="2" t="s">
        <v>137</v>
      </c>
      <c r="O3775" s="4">
        <v>1444000</v>
      </c>
      <c r="P3775" s="4">
        <v>249100</v>
      </c>
      <c r="Q3775" s="4">
        <v>1194900</v>
      </c>
      <c r="R3775" s="2">
        <v>48</v>
      </c>
      <c r="S3775" s="5">
        <v>8.44</v>
      </c>
      <c r="T3775" s="4">
        <v>33297.879999999997</v>
      </c>
      <c r="U3775" s="2" t="s">
        <v>73</v>
      </c>
      <c r="V3775" s="2" t="s">
        <v>74</v>
      </c>
      <c r="W3775" s="4">
        <v>699255.48</v>
      </c>
      <c r="X3775" s="4">
        <v>899042.76</v>
      </c>
      <c r="Y3775" s="4">
        <v>1598298.24</v>
      </c>
      <c r="Z3775" s="2">
        <v>0</v>
      </c>
      <c r="AA3775" s="2" t="s">
        <v>56</v>
      </c>
      <c r="AB3775" s="2" t="s">
        <v>15731</v>
      </c>
      <c r="AC3775" s="2" t="s">
        <v>129</v>
      </c>
      <c r="AD3775" s="2" t="s">
        <v>76</v>
      </c>
      <c r="AE3775" s="5">
        <v>82.75</v>
      </c>
      <c r="AF3775" s="2">
        <v>0</v>
      </c>
      <c r="AG3775" s="2" t="s">
        <v>77</v>
      </c>
      <c r="AH3775" s="2">
        <v>17</v>
      </c>
      <c r="AI3775" s="6" t="str">
        <f t="shared" si="174"/>
        <v>55-64</v>
      </c>
      <c r="AJ3775" s="11">
        <f>YEAR(tbl_LoanData[[#This Row],[Application Date]])</f>
        <v>2024</v>
      </c>
      <c r="AK3775" s="11" t="str">
        <f>TEXT(tbl_LoanData[[#This Row],[Application Date]],"MMMM")</f>
        <v>October</v>
      </c>
      <c r="AL3775" s="12">
        <f>DATE(YEAR(tbl_LoanData[[#This Row],[Application Date]]),MONTH(tbl_LoanData[[#This Row],[Application Date]]),1)</f>
        <v>45566</v>
      </c>
      <c r="AM3775" s="14">
        <f ca="1">IF(AND(tbl_LoanData[[#This Row],[Application Date]]&gt;=EOMONTH(TODAY(),-1)+1,tbl_LoanData[[#This Row],[Application Date]]&lt;=TODAY()),tbl_LoanData[[#This Row],[Loan Amount]],0)</f>
        <v>0</v>
      </c>
      <c r="AN3775" s="14">
        <f>tbl_LoanData[[#This Row],[Amount Paid]]-(Q3775-X3775)</f>
        <v>403398.24</v>
      </c>
      <c r="AO3775" s="14">
        <f>IF(tbl_LoanData[[#This Row],[Application Status]]="Approved",1,0)</f>
        <v>1</v>
      </c>
      <c r="AP3775" s="22" t="str">
        <f t="shared" ca="1" si="175"/>
        <v/>
      </c>
      <c r="AQ3775" s="22" t="str">
        <f t="shared" ca="1" si="176"/>
        <v/>
      </c>
    </row>
    <row r="3776" spans="1:43" ht="14.4" customHeight="1" x14ac:dyDescent="0.3">
      <c r="A3776" s="2" t="s">
        <v>7809</v>
      </c>
      <c r="B3776" s="2" t="s">
        <v>7810</v>
      </c>
      <c r="C3776" s="2" t="s">
        <v>439</v>
      </c>
      <c r="D3776" s="2" t="s">
        <v>209</v>
      </c>
      <c r="E3776" s="2" t="s">
        <v>323</v>
      </c>
      <c r="F3776" s="2">
        <v>56</v>
      </c>
      <c r="G3776" s="2" t="s">
        <v>83</v>
      </c>
      <c r="H3776" s="2" t="s">
        <v>228</v>
      </c>
      <c r="I3776" s="2" t="s">
        <v>43</v>
      </c>
      <c r="J3776" s="3">
        <v>45587</v>
      </c>
      <c r="K3776" s="3">
        <v>45606</v>
      </c>
      <c r="L3776" s="2" t="s">
        <v>39</v>
      </c>
      <c r="M3776" s="2" t="s">
        <v>85</v>
      </c>
      <c r="N3776" s="2" t="s">
        <v>178</v>
      </c>
      <c r="O3776" s="4">
        <v>1515000</v>
      </c>
      <c r="P3776" s="4">
        <v>175700</v>
      </c>
      <c r="Q3776" s="4">
        <v>1339300</v>
      </c>
      <c r="R3776" s="2">
        <v>24</v>
      </c>
      <c r="S3776" s="5">
        <v>11.94</v>
      </c>
      <c r="T3776" s="4">
        <v>69130.2</v>
      </c>
      <c r="U3776" s="2" t="s">
        <v>73</v>
      </c>
      <c r="V3776" s="2" t="s">
        <v>74</v>
      </c>
      <c r="W3776" s="4">
        <v>1382604</v>
      </c>
      <c r="X3776" s="4">
        <v>276520.84000000003</v>
      </c>
      <c r="Y3776" s="4">
        <v>1659124.84</v>
      </c>
      <c r="Z3776" s="2">
        <v>30</v>
      </c>
      <c r="AA3776" s="2" t="s">
        <v>57</v>
      </c>
      <c r="AB3776" s="2" t="s">
        <v>15727</v>
      </c>
      <c r="AC3776" s="2" t="s">
        <v>106</v>
      </c>
      <c r="AD3776" s="2" t="s">
        <v>76</v>
      </c>
      <c r="AE3776" s="5">
        <v>88.4</v>
      </c>
      <c r="AF3776" s="2">
        <v>1</v>
      </c>
      <c r="AG3776" s="2" t="s">
        <v>77</v>
      </c>
      <c r="AH3776" s="2">
        <v>19</v>
      </c>
      <c r="AI3776" s="6" t="str">
        <f t="shared" si="174"/>
        <v>55-64</v>
      </c>
      <c r="AJ3776" s="11">
        <f>YEAR(tbl_LoanData[[#This Row],[Application Date]])</f>
        <v>2024</v>
      </c>
      <c r="AK3776" s="11" t="str">
        <f>TEXT(tbl_LoanData[[#This Row],[Application Date]],"MMMM")</f>
        <v>October</v>
      </c>
      <c r="AL3776" s="12">
        <f>DATE(YEAR(tbl_LoanData[[#This Row],[Application Date]]),MONTH(tbl_LoanData[[#This Row],[Application Date]]),1)</f>
        <v>45566</v>
      </c>
      <c r="AM3776" s="14">
        <f ca="1">IF(AND(tbl_LoanData[[#This Row],[Application Date]]&gt;=EOMONTH(TODAY(),-1)+1,tbl_LoanData[[#This Row],[Application Date]]&lt;=TODAY()),tbl_LoanData[[#This Row],[Loan Amount]],0)</f>
        <v>0</v>
      </c>
      <c r="AN3776" s="14">
        <f>tbl_LoanData[[#This Row],[Amount Paid]]-(Q3776-X3776)</f>
        <v>319824.84000000008</v>
      </c>
      <c r="AO3776" s="14">
        <f>IF(tbl_LoanData[[#This Row],[Application Status]]="Approved",1,0)</f>
        <v>1</v>
      </c>
      <c r="AP3776" s="22" t="str">
        <f t="shared" ca="1" si="175"/>
        <v/>
      </c>
      <c r="AQ3776" s="22" t="str">
        <f t="shared" ca="1" si="176"/>
        <v/>
      </c>
    </row>
    <row r="3777" spans="1:43" ht="14.4" customHeight="1" x14ac:dyDescent="0.3">
      <c r="A3777" s="2" t="s">
        <v>8041</v>
      </c>
      <c r="B3777" s="2" t="s">
        <v>8042</v>
      </c>
      <c r="C3777" s="2" t="s">
        <v>444</v>
      </c>
      <c r="D3777" s="2" t="s">
        <v>204</v>
      </c>
      <c r="E3777" s="2" t="s">
        <v>293</v>
      </c>
      <c r="F3777" s="2">
        <v>41</v>
      </c>
      <c r="G3777" s="2" t="s">
        <v>69</v>
      </c>
      <c r="H3777" s="2" t="s">
        <v>265</v>
      </c>
      <c r="I3777" s="2" t="s">
        <v>44</v>
      </c>
      <c r="J3777" s="3">
        <v>45581</v>
      </c>
      <c r="K3777" s="3">
        <v>45592</v>
      </c>
      <c r="L3777" s="2" t="s">
        <v>40</v>
      </c>
      <c r="M3777" s="2" t="s">
        <v>157</v>
      </c>
      <c r="N3777" s="2" t="s">
        <v>299</v>
      </c>
      <c r="O3777" s="4">
        <v>1542000</v>
      </c>
      <c r="P3777" s="4">
        <v>501200</v>
      </c>
      <c r="Q3777" s="4">
        <v>1040800</v>
      </c>
      <c r="R3777" s="2">
        <v>24</v>
      </c>
      <c r="S3777" s="5">
        <v>7.33</v>
      </c>
      <c r="T3777" s="4">
        <v>49724.22</v>
      </c>
      <c r="U3777" s="2" t="s">
        <v>73</v>
      </c>
      <c r="V3777" s="2" t="s">
        <v>74</v>
      </c>
      <c r="W3777" s="4">
        <v>944760.18</v>
      </c>
      <c r="X3777" s="4">
        <v>248621.1</v>
      </c>
      <c r="Y3777" s="4">
        <v>1193381.28</v>
      </c>
      <c r="Z3777" s="2">
        <v>84</v>
      </c>
      <c r="AA3777" s="2" t="s">
        <v>59</v>
      </c>
      <c r="AB3777" s="2" t="s">
        <v>15733</v>
      </c>
      <c r="AC3777" s="2" t="s">
        <v>332</v>
      </c>
      <c r="AD3777" s="2" t="s">
        <v>76</v>
      </c>
      <c r="AE3777" s="5">
        <v>67.5</v>
      </c>
      <c r="AF3777" s="2">
        <v>3</v>
      </c>
      <c r="AG3777" s="2" t="s">
        <v>130</v>
      </c>
      <c r="AH3777" s="2">
        <v>11</v>
      </c>
      <c r="AI3777" s="6" t="str">
        <f t="shared" si="174"/>
        <v>35-44</v>
      </c>
      <c r="AJ3777" s="11">
        <f>YEAR(tbl_LoanData[[#This Row],[Application Date]])</f>
        <v>2024</v>
      </c>
      <c r="AK3777" s="11" t="str">
        <f>TEXT(tbl_LoanData[[#This Row],[Application Date]],"MMMM")</f>
        <v>October</v>
      </c>
      <c r="AL3777" s="12">
        <f>DATE(YEAR(tbl_LoanData[[#This Row],[Application Date]]),MONTH(tbl_LoanData[[#This Row],[Application Date]]),1)</f>
        <v>45566</v>
      </c>
      <c r="AM3777" s="14">
        <f ca="1">IF(AND(tbl_LoanData[[#This Row],[Application Date]]&gt;=EOMONTH(TODAY(),-1)+1,tbl_LoanData[[#This Row],[Application Date]]&lt;=TODAY()),tbl_LoanData[[#This Row],[Loan Amount]],0)</f>
        <v>0</v>
      </c>
      <c r="AN3777" s="14">
        <f>tbl_LoanData[[#This Row],[Amount Paid]]-(Q3777-X3777)</f>
        <v>152581.28000000003</v>
      </c>
      <c r="AO3777" s="14">
        <f>IF(tbl_LoanData[[#This Row],[Application Status]]="Approved",1,0)</f>
        <v>1</v>
      </c>
      <c r="AP3777" s="22" t="str">
        <f t="shared" ca="1" si="175"/>
        <v/>
      </c>
      <c r="AQ3777" s="22" t="str">
        <f t="shared" ca="1" si="176"/>
        <v/>
      </c>
    </row>
    <row r="3778" spans="1:43" x14ac:dyDescent="0.3">
      <c r="A3778" s="2" t="s">
        <v>8087</v>
      </c>
      <c r="B3778" s="2" t="s">
        <v>8088</v>
      </c>
      <c r="C3778" s="2" t="s">
        <v>322</v>
      </c>
      <c r="D3778" s="2" t="s">
        <v>101</v>
      </c>
      <c r="E3778" s="2" t="s">
        <v>204</v>
      </c>
      <c r="F3778" s="2">
        <v>44</v>
      </c>
      <c r="G3778" s="2" t="s">
        <v>83</v>
      </c>
      <c r="H3778" s="2" t="s">
        <v>119</v>
      </c>
      <c r="I3778" s="2" t="s">
        <v>43</v>
      </c>
      <c r="J3778" s="3">
        <v>45566</v>
      </c>
      <c r="K3778" s="3">
        <v>45574</v>
      </c>
      <c r="L3778" s="2" t="s">
        <v>38</v>
      </c>
      <c r="M3778" s="2" t="s">
        <v>111</v>
      </c>
      <c r="N3778" s="2" t="s">
        <v>112</v>
      </c>
      <c r="O3778" s="4">
        <v>1412000</v>
      </c>
      <c r="P3778" s="4">
        <v>392400</v>
      </c>
      <c r="Q3778" s="4">
        <v>1019600</v>
      </c>
      <c r="R3778" s="2">
        <v>24</v>
      </c>
      <c r="S3778" s="5">
        <v>13.08</v>
      </c>
      <c r="T3778" s="4">
        <v>53596.97</v>
      </c>
      <c r="U3778" s="2" t="s">
        <v>73</v>
      </c>
      <c r="V3778" s="2" t="s">
        <v>74</v>
      </c>
      <c r="W3778" s="4">
        <v>1071939.3999999999</v>
      </c>
      <c r="X3778" s="4">
        <v>214387.96</v>
      </c>
      <c r="Y3778" s="4">
        <v>1286327.3600000001</v>
      </c>
      <c r="Z3778" s="2">
        <v>58</v>
      </c>
      <c r="AA3778" s="2" t="s">
        <v>58</v>
      </c>
      <c r="AB3778" s="2" t="s">
        <v>15727</v>
      </c>
      <c r="AC3778" s="2" t="s">
        <v>332</v>
      </c>
      <c r="AD3778" s="2" t="s">
        <v>76</v>
      </c>
      <c r="AE3778" s="5">
        <v>72.209999999999994</v>
      </c>
      <c r="AF3778" s="2">
        <v>2</v>
      </c>
      <c r="AG3778" s="2" t="s">
        <v>15718</v>
      </c>
      <c r="AH3778" s="2">
        <v>8</v>
      </c>
      <c r="AI3778" s="6" t="str">
        <f t="shared" ref="AI3778:AI3841" si="177">IF(F3778&lt;25,"18-24",IF(F3778&lt;35,"25-34",IF(F3778&lt;45,"35-44",IF(F3778&lt;55,"45-54",IF(F3778&lt;65,"55-64","65+")))))</f>
        <v>35-44</v>
      </c>
      <c r="AJ3778" s="11">
        <f>YEAR(tbl_LoanData[[#This Row],[Application Date]])</f>
        <v>2024</v>
      </c>
      <c r="AK3778" s="11" t="str">
        <f>TEXT(tbl_LoanData[[#This Row],[Application Date]],"MMMM")</f>
        <v>October</v>
      </c>
      <c r="AL3778" s="12">
        <f>DATE(YEAR(tbl_LoanData[[#This Row],[Application Date]]),MONTH(tbl_LoanData[[#This Row],[Application Date]]),1)</f>
        <v>45566</v>
      </c>
      <c r="AM3778" s="14">
        <f ca="1">IF(AND(tbl_LoanData[[#This Row],[Application Date]]&gt;=EOMONTH(TODAY(),-1)+1,tbl_LoanData[[#This Row],[Application Date]]&lt;=TODAY()),tbl_LoanData[[#This Row],[Loan Amount]],0)</f>
        <v>0</v>
      </c>
      <c r="AN3778" s="14">
        <f>tbl_LoanData[[#This Row],[Amount Paid]]-(Q3778-X3778)</f>
        <v>266727.35999999987</v>
      </c>
      <c r="AO3778" s="14">
        <f>IF(tbl_LoanData[[#This Row],[Application Status]]="Approved",1,0)</f>
        <v>1</v>
      </c>
      <c r="AP3778" s="22" t="str">
        <f t="shared" ref="AP3778:AP3841" ca="1" si="178">IF(AND(J3778&gt;=DATE(YEAR(TODAY()),MONTH(TODAY()),1),J3778&lt;=TODAY()),"Current MTD",IF(AND(J3778&gt;=EOMONTH(TODAY(),-2)+1,J3778&lt;=EOMONTH(TODAY(),-1)),"Previous MTD",""))</f>
        <v/>
      </c>
      <c r="AQ3778" s="22" t="str">
        <f t="shared" ref="AQ3778:AQ3841" ca="1" si="179">IF(AND(J3778&gt;=DATE(YEAR(TODAY()),MONTH(TODAY()),1),J3778&lt;=TODAY()),TEXT(DATE(YEAR(TODAY()),MONTH(TODAY()),1),"mmm d")&amp;"–"&amp;DAY(TODAY()),IF(AND(J3778&gt;=EOMONTH(TODAY(),-2)+1,J3778&lt;=EOMONTH(TODAY(),-1)),""&amp;TEXT(EOMONTH(TODAY(),-2)+1,"mmm d")&amp;"–"&amp;DAY(TODAY()),""))</f>
        <v/>
      </c>
    </row>
    <row r="3779" spans="1:43" ht="14.4" customHeight="1" x14ac:dyDescent="0.3">
      <c r="A3779" s="2" t="s">
        <v>8331</v>
      </c>
      <c r="B3779" s="2" t="s">
        <v>8332</v>
      </c>
      <c r="C3779" s="2" t="s">
        <v>240</v>
      </c>
      <c r="D3779" s="2" t="s">
        <v>101</v>
      </c>
      <c r="E3779" s="2" t="s">
        <v>67</v>
      </c>
      <c r="F3779" s="2">
        <v>44</v>
      </c>
      <c r="G3779" s="2" t="s">
        <v>83</v>
      </c>
      <c r="H3779" s="2" t="s">
        <v>126</v>
      </c>
      <c r="I3779" s="2" t="s">
        <v>44</v>
      </c>
      <c r="J3779" s="3">
        <v>45591</v>
      </c>
      <c r="K3779" s="3">
        <v>45596</v>
      </c>
      <c r="L3779" s="2" t="s">
        <v>39</v>
      </c>
      <c r="M3779" s="2" t="s">
        <v>157</v>
      </c>
      <c r="N3779" s="2" t="s">
        <v>359</v>
      </c>
      <c r="O3779" s="4">
        <v>1993000</v>
      </c>
      <c r="P3779" s="4">
        <v>439300</v>
      </c>
      <c r="Q3779" s="4">
        <v>1553700</v>
      </c>
      <c r="R3779" s="2">
        <v>36</v>
      </c>
      <c r="S3779" s="5">
        <v>7.03</v>
      </c>
      <c r="T3779" s="4">
        <v>52260.43</v>
      </c>
      <c r="U3779" s="2" t="s">
        <v>73</v>
      </c>
      <c r="V3779" s="2" t="s">
        <v>74</v>
      </c>
      <c r="W3779" s="4">
        <v>1045208.6</v>
      </c>
      <c r="X3779" s="4">
        <v>836166.73</v>
      </c>
      <c r="Y3779" s="4">
        <v>1881375.33</v>
      </c>
      <c r="Z3779" s="2">
        <v>29</v>
      </c>
      <c r="AA3779" s="2" t="s">
        <v>57</v>
      </c>
      <c r="AB3779" s="2" t="s">
        <v>15731</v>
      </c>
      <c r="AC3779" s="2" t="s">
        <v>213</v>
      </c>
      <c r="AD3779" s="2" t="s">
        <v>76</v>
      </c>
      <c r="AE3779" s="5">
        <v>77.959999999999994</v>
      </c>
      <c r="AF3779" s="2">
        <v>1</v>
      </c>
      <c r="AG3779" s="2" t="s">
        <v>77</v>
      </c>
      <c r="AH3779" s="2">
        <v>5</v>
      </c>
      <c r="AI3779" s="6" t="str">
        <f t="shared" si="177"/>
        <v>35-44</v>
      </c>
      <c r="AJ3779" s="11">
        <f>YEAR(tbl_LoanData[[#This Row],[Application Date]])</f>
        <v>2024</v>
      </c>
      <c r="AK3779" s="11" t="str">
        <f>TEXT(tbl_LoanData[[#This Row],[Application Date]],"MMMM")</f>
        <v>October</v>
      </c>
      <c r="AL3779" s="12">
        <f>DATE(YEAR(tbl_LoanData[[#This Row],[Application Date]]),MONTH(tbl_LoanData[[#This Row],[Application Date]]),1)</f>
        <v>45566</v>
      </c>
      <c r="AM3779" s="14">
        <f ca="1">IF(AND(tbl_LoanData[[#This Row],[Application Date]]&gt;=EOMONTH(TODAY(),-1)+1,tbl_LoanData[[#This Row],[Application Date]]&lt;=TODAY()),tbl_LoanData[[#This Row],[Loan Amount]],0)</f>
        <v>0</v>
      </c>
      <c r="AN3779" s="14">
        <f>tbl_LoanData[[#This Row],[Amount Paid]]-(Q3779-X3779)</f>
        <v>327675.32999999996</v>
      </c>
      <c r="AO3779" s="14">
        <f>IF(tbl_LoanData[[#This Row],[Application Status]]="Approved",1,0)</f>
        <v>1</v>
      </c>
      <c r="AP3779" s="22" t="str">
        <f t="shared" ca="1" si="178"/>
        <v/>
      </c>
      <c r="AQ3779" s="22" t="str">
        <f t="shared" ca="1" si="179"/>
        <v/>
      </c>
    </row>
    <row r="3780" spans="1:43" ht="14.4" customHeight="1" x14ac:dyDescent="0.3">
      <c r="A3780" s="2" t="s">
        <v>8715</v>
      </c>
      <c r="B3780" s="2" t="s">
        <v>8716</v>
      </c>
      <c r="C3780" s="2" t="s">
        <v>116</v>
      </c>
      <c r="D3780" s="2" t="s">
        <v>176</v>
      </c>
      <c r="E3780" s="2" t="s">
        <v>118</v>
      </c>
      <c r="F3780" s="2">
        <v>51</v>
      </c>
      <c r="G3780" s="2" t="s">
        <v>69</v>
      </c>
      <c r="H3780" s="2" t="s">
        <v>126</v>
      </c>
      <c r="I3780" s="2" t="s">
        <v>44</v>
      </c>
      <c r="J3780" s="3">
        <v>45576</v>
      </c>
      <c r="K3780" s="3">
        <v>45593</v>
      </c>
      <c r="L3780" s="2" t="s">
        <v>38</v>
      </c>
      <c r="M3780" s="2" t="s">
        <v>71</v>
      </c>
      <c r="N3780" s="2" t="s">
        <v>589</v>
      </c>
      <c r="O3780" s="4">
        <v>1777000</v>
      </c>
      <c r="P3780" s="4">
        <v>427500</v>
      </c>
      <c r="Q3780" s="4">
        <v>1349500</v>
      </c>
      <c r="R3780" s="2">
        <v>48</v>
      </c>
      <c r="S3780" s="5">
        <v>12.04</v>
      </c>
      <c r="T3780" s="4">
        <v>41654.57</v>
      </c>
      <c r="U3780" s="2" t="s">
        <v>73</v>
      </c>
      <c r="V3780" s="2" t="s">
        <v>74</v>
      </c>
      <c r="W3780" s="4">
        <v>874745.97</v>
      </c>
      <c r="X3780" s="4">
        <v>1124673.23</v>
      </c>
      <c r="Y3780" s="4">
        <v>1999419.2</v>
      </c>
      <c r="Z3780" s="2">
        <v>0</v>
      </c>
      <c r="AA3780" s="2" t="s">
        <v>56</v>
      </c>
      <c r="AB3780" s="2" t="s">
        <v>15734</v>
      </c>
      <c r="AC3780" s="2" t="s">
        <v>75</v>
      </c>
      <c r="AD3780" s="2" t="s">
        <v>76</v>
      </c>
      <c r="AE3780" s="5">
        <v>75.94</v>
      </c>
      <c r="AF3780" s="2">
        <v>0</v>
      </c>
      <c r="AG3780" s="2" t="s">
        <v>77</v>
      </c>
      <c r="AH3780" s="2">
        <v>17</v>
      </c>
      <c r="AI3780" s="6" t="str">
        <f t="shared" si="177"/>
        <v>45-54</v>
      </c>
      <c r="AJ3780" s="11">
        <f>YEAR(tbl_LoanData[[#This Row],[Application Date]])</f>
        <v>2024</v>
      </c>
      <c r="AK3780" s="11" t="str">
        <f>TEXT(tbl_LoanData[[#This Row],[Application Date]],"MMMM")</f>
        <v>October</v>
      </c>
      <c r="AL3780" s="12">
        <f>DATE(YEAR(tbl_LoanData[[#This Row],[Application Date]]),MONTH(tbl_LoanData[[#This Row],[Application Date]]),1)</f>
        <v>45566</v>
      </c>
      <c r="AM3780" s="14">
        <f ca="1">IF(AND(tbl_LoanData[[#This Row],[Application Date]]&gt;=EOMONTH(TODAY(),-1)+1,tbl_LoanData[[#This Row],[Application Date]]&lt;=TODAY()),tbl_LoanData[[#This Row],[Loan Amount]],0)</f>
        <v>0</v>
      </c>
      <c r="AN3780" s="14">
        <f>tbl_LoanData[[#This Row],[Amount Paid]]-(Q3780-X3780)</f>
        <v>649919.19999999995</v>
      </c>
      <c r="AO3780" s="14">
        <f>IF(tbl_LoanData[[#This Row],[Application Status]]="Approved",1,0)</f>
        <v>1</v>
      </c>
      <c r="AP3780" s="22" t="str">
        <f t="shared" ca="1" si="178"/>
        <v/>
      </c>
      <c r="AQ3780" s="22" t="str">
        <f t="shared" ca="1" si="179"/>
        <v/>
      </c>
    </row>
    <row r="3781" spans="1:43" x14ac:dyDescent="0.3">
      <c r="A3781" s="2" t="s">
        <v>8765</v>
      </c>
      <c r="B3781" s="2" t="s">
        <v>8766</v>
      </c>
      <c r="C3781" s="2" t="s">
        <v>379</v>
      </c>
      <c r="D3781" s="2" t="s">
        <v>161</v>
      </c>
      <c r="E3781" s="2" t="s">
        <v>209</v>
      </c>
      <c r="F3781" s="2">
        <v>49</v>
      </c>
      <c r="G3781" s="2" t="s">
        <v>69</v>
      </c>
      <c r="H3781" s="2" t="s">
        <v>172</v>
      </c>
      <c r="I3781" s="2" t="s">
        <v>45</v>
      </c>
      <c r="J3781" s="3">
        <v>45596</v>
      </c>
      <c r="K3781" s="3"/>
      <c r="L3781" s="2" t="s">
        <v>40</v>
      </c>
      <c r="M3781" s="2" t="s">
        <v>157</v>
      </c>
      <c r="N3781" s="2" t="s">
        <v>328</v>
      </c>
      <c r="O3781" s="4">
        <v>1151000</v>
      </c>
      <c r="P3781" s="4">
        <v>406500</v>
      </c>
      <c r="Q3781" s="4">
        <v>744500</v>
      </c>
      <c r="R3781" s="2">
        <v>60</v>
      </c>
      <c r="S3781" s="5">
        <v>11.41</v>
      </c>
      <c r="T3781" s="4">
        <v>19487.29</v>
      </c>
      <c r="U3781" s="2" t="s">
        <v>96</v>
      </c>
      <c r="V3781" s="2" t="s">
        <v>97</v>
      </c>
      <c r="W3781" s="4">
        <v>0</v>
      </c>
      <c r="X3781" s="4">
        <v>0</v>
      </c>
      <c r="Y3781" s="4">
        <v>1169237.25</v>
      </c>
      <c r="Z3781" s="2">
        <v>0</v>
      </c>
      <c r="AA3781" s="2" t="s">
        <v>97</v>
      </c>
      <c r="AB3781" s="2" t="s">
        <v>15736</v>
      </c>
      <c r="AC3781" s="2" t="s">
        <v>213</v>
      </c>
      <c r="AD3781" s="2" t="s">
        <v>76</v>
      </c>
      <c r="AE3781" s="5">
        <v>64.680000000000007</v>
      </c>
      <c r="AF3781" s="2">
        <v>0</v>
      </c>
      <c r="AG3781" s="2" t="s">
        <v>97</v>
      </c>
      <c r="AH3781" s="2"/>
      <c r="AI3781" s="6" t="str">
        <f t="shared" si="177"/>
        <v>45-54</v>
      </c>
      <c r="AJ3781" s="11">
        <f>YEAR(tbl_LoanData[[#This Row],[Application Date]])</f>
        <v>2024</v>
      </c>
      <c r="AK3781" s="11" t="str">
        <f>TEXT(tbl_LoanData[[#This Row],[Application Date]],"MMMM")</f>
        <v>October</v>
      </c>
      <c r="AL3781" s="12">
        <f>DATE(YEAR(tbl_LoanData[[#This Row],[Application Date]]),MONTH(tbl_LoanData[[#This Row],[Application Date]]),1)</f>
        <v>45566</v>
      </c>
      <c r="AM3781" s="14">
        <f ca="1">IF(AND(tbl_LoanData[[#This Row],[Application Date]]&gt;=EOMONTH(TODAY(),-1)+1,tbl_LoanData[[#This Row],[Application Date]]&lt;=TODAY()),tbl_LoanData[[#This Row],[Loan Amount]],0)</f>
        <v>0</v>
      </c>
      <c r="AN3781" s="14">
        <f>tbl_LoanData[[#This Row],[Amount Paid]]-(Q3781-X3781)</f>
        <v>-744500</v>
      </c>
      <c r="AO3781" s="14">
        <f>IF(tbl_LoanData[[#This Row],[Application Status]]="Approved",1,0)</f>
        <v>0</v>
      </c>
      <c r="AP3781" s="22" t="str">
        <f t="shared" ca="1" si="178"/>
        <v/>
      </c>
      <c r="AQ3781" s="22" t="str">
        <f t="shared" ca="1" si="179"/>
        <v/>
      </c>
    </row>
    <row r="3782" spans="1:43" x14ac:dyDescent="0.3">
      <c r="A3782" s="2" t="s">
        <v>8769</v>
      </c>
      <c r="B3782" s="2" t="s">
        <v>8770</v>
      </c>
      <c r="C3782" s="2" t="s">
        <v>142</v>
      </c>
      <c r="D3782" s="2" t="s">
        <v>268</v>
      </c>
      <c r="E3782" s="2" t="s">
        <v>165</v>
      </c>
      <c r="F3782" s="2">
        <v>62</v>
      </c>
      <c r="G3782" s="2" t="s">
        <v>83</v>
      </c>
      <c r="H3782" s="2" t="s">
        <v>191</v>
      </c>
      <c r="I3782" s="2" t="s">
        <v>51</v>
      </c>
      <c r="J3782" s="3">
        <v>45591</v>
      </c>
      <c r="K3782" s="3"/>
      <c r="L3782" s="2" t="s">
        <v>40</v>
      </c>
      <c r="M3782" s="2" t="s">
        <v>71</v>
      </c>
      <c r="N3782" s="2" t="s">
        <v>137</v>
      </c>
      <c r="O3782" s="4">
        <v>1319000</v>
      </c>
      <c r="P3782" s="4">
        <v>266500</v>
      </c>
      <c r="Q3782" s="4">
        <v>1052500</v>
      </c>
      <c r="R3782" s="2">
        <v>60</v>
      </c>
      <c r="S3782" s="5">
        <v>8.09</v>
      </c>
      <c r="T3782" s="4">
        <v>24637.27</v>
      </c>
      <c r="U3782" s="2" t="s">
        <v>113</v>
      </c>
      <c r="V3782" s="2" t="s">
        <v>97</v>
      </c>
      <c r="W3782" s="4">
        <v>0</v>
      </c>
      <c r="X3782" s="4">
        <v>0</v>
      </c>
      <c r="Y3782" s="4">
        <v>1478236.25</v>
      </c>
      <c r="Z3782" s="2">
        <v>0</v>
      </c>
      <c r="AA3782" s="2" t="s">
        <v>97</v>
      </c>
      <c r="AB3782" s="2" t="s">
        <v>15734</v>
      </c>
      <c r="AC3782" s="2" t="s">
        <v>75</v>
      </c>
      <c r="AD3782" s="2" t="s">
        <v>76</v>
      </c>
      <c r="AE3782" s="5">
        <v>79.8</v>
      </c>
      <c r="AF3782" s="2">
        <v>0</v>
      </c>
      <c r="AG3782" s="2" t="s">
        <v>97</v>
      </c>
      <c r="AH3782" s="2"/>
      <c r="AI3782" s="6" t="str">
        <f t="shared" si="177"/>
        <v>55-64</v>
      </c>
      <c r="AJ3782" s="11">
        <f>YEAR(tbl_LoanData[[#This Row],[Application Date]])</f>
        <v>2024</v>
      </c>
      <c r="AK3782" s="11" t="str">
        <f>TEXT(tbl_LoanData[[#This Row],[Application Date]],"MMMM")</f>
        <v>October</v>
      </c>
      <c r="AL3782" s="12">
        <f>DATE(YEAR(tbl_LoanData[[#This Row],[Application Date]]),MONTH(tbl_LoanData[[#This Row],[Application Date]]),1)</f>
        <v>45566</v>
      </c>
      <c r="AM3782" s="14">
        <f ca="1">IF(AND(tbl_LoanData[[#This Row],[Application Date]]&gt;=EOMONTH(TODAY(),-1)+1,tbl_LoanData[[#This Row],[Application Date]]&lt;=TODAY()),tbl_LoanData[[#This Row],[Loan Amount]],0)</f>
        <v>0</v>
      </c>
      <c r="AN3782" s="14">
        <f>tbl_LoanData[[#This Row],[Amount Paid]]-(Q3782-X3782)</f>
        <v>-1052500</v>
      </c>
      <c r="AO3782" s="14">
        <f>IF(tbl_LoanData[[#This Row],[Application Status]]="Approved",1,0)</f>
        <v>0</v>
      </c>
      <c r="AP3782" s="22" t="str">
        <f t="shared" ca="1" si="178"/>
        <v/>
      </c>
      <c r="AQ3782" s="22" t="str">
        <f t="shared" ca="1" si="179"/>
        <v/>
      </c>
    </row>
    <row r="3783" spans="1:43" ht="14.4" customHeight="1" x14ac:dyDescent="0.3">
      <c r="A3783" s="2" t="s">
        <v>8773</v>
      </c>
      <c r="B3783" s="2" t="s">
        <v>8774</v>
      </c>
      <c r="C3783" s="2" t="s">
        <v>338</v>
      </c>
      <c r="D3783" s="2" t="s">
        <v>118</v>
      </c>
      <c r="E3783" s="2" t="s">
        <v>134</v>
      </c>
      <c r="F3783" s="2">
        <v>39</v>
      </c>
      <c r="G3783" s="2" t="s">
        <v>83</v>
      </c>
      <c r="H3783" s="2" t="s">
        <v>466</v>
      </c>
      <c r="I3783" s="2" t="s">
        <v>43</v>
      </c>
      <c r="J3783" s="3">
        <v>45593</v>
      </c>
      <c r="K3783" s="3">
        <v>45605</v>
      </c>
      <c r="L3783" s="2" t="s">
        <v>36</v>
      </c>
      <c r="M3783" s="2" t="s">
        <v>94</v>
      </c>
      <c r="N3783" s="2" t="s">
        <v>212</v>
      </c>
      <c r="O3783" s="4">
        <v>2163000</v>
      </c>
      <c r="P3783" s="4">
        <v>241200</v>
      </c>
      <c r="Q3783" s="4">
        <v>1921800</v>
      </c>
      <c r="R3783" s="2">
        <v>36</v>
      </c>
      <c r="S3783" s="5">
        <v>14.03</v>
      </c>
      <c r="T3783" s="4">
        <v>75852.38</v>
      </c>
      <c r="U3783" s="2" t="s">
        <v>73</v>
      </c>
      <c r="V3783" s="2" t="s">
        <v>74</v>
      </c>
      <c r="W3783" s="4">
        <v>1517047.6</v>
      </c>
      <c r="X3783" s="4">
        <v>1213638.02</v>
      </c>
      <c r="Y3783" s="4">
        <v>2730685.62</v>
      </c>
      <c r="Z3783" s="2">
        <v>28</v>
      </c>
      <c r="AA3783" s="2" t="s">
        <v>57</v>
      </c>
      <c r="AB3783" s="2" t="s">
        <v>15727</v>
      </c>
      <c r="AC3783" s="2" t="s">
        <v>213</v>
      </c>
      <c r="AD3783" s="2" t="s">
        <v>76</v>
      </c>
      <c r="AE3783" s="5">
        <v>88.85</v>
      </c>
      <c r="AF3783" s="2">
        <v>1</v>
      </c>
      <c r="AG3783" s="2" t="s">
        <v>77</v>
      </c>
      <c r="AH3783" s="2">
        <v>12</v>
      </c>
      <c r="AI3783" s="6" t="str">
        <f t="shared" si="177"/>
        <v>35-44</v>
      </c>
      <c r="AJ3783" s="11">
        <f>YEAR(tbl_LoanData[[#This Row],[Application Date]])</f>
        <v>2024</v>
      </c>
      <c r="AK3783" s="11" t="str">
        <f>TEXT(tbl_LoanData[[#This Row],[Application Date]],"MMMM")</f>
        <v>October</v>
      </c>
      <c r="AL3783" s="12">
        <f>DATE(YEAR(tbl_LoanData[[#This Row],[Application Date]]),MONTH(tbl_LoanData[[#This Row],[Application Date]]),1)</f>
        <v>45566</v>
      </c>
      <c r="AM3783" s="14">
        <f ca="1">IF(AND(tbl_LoanData[[#This Row],[Application Date]]&gt;=EOMONTH(TODAY(),-1)+1,tbl_LoanData[[#This Row],[Application Date]]&lt;=TODAY()),tbl_LoanData[[#This Row],[Loan Amount]],0)</f>
        <v>0</v>
      </c>
      <c r="AN3783" s="14">
        <f>tbl_LoanData[[#This Row],[Amount Paid]]-(Q3783-X3783)</f>
        <v>808885.62000000011</v>
      </c>
      <c r="AO3783" s="14">
        <f>IF(tbl_LoanData[[#This Row],[Application Status]]="Approved",1,0)</f>
        <v>1</v>
      </c>
      <c r="AP3783" s="22" t="str">
        <f t="shared" ca="1" si="178"/>
        <v/>
      </c>
      <c r="AQ3783" s="22" t="str">
        <f t="shared" ca="1" si="179"/>
        <v/>
      </c>
    </row>
    <row r="3784" spans="1:43" ht="14.4" customHeight="1" x14ac:dyDescent="0.3">
      <c r="A3784" s="2" t="s">
        <v>8787</v>
      </c>
      <c r="B3784" s="2" t="s">
        <v>8788</v>
      </c>
      <c r="C3784" s="2" t="s">
        <v>231</v>
      </c>
      <c r="D3784" s="2" t="s">
        <v>182</v>
      </c>
      <c r="E3784" s="2" t="s">
        <v>176</v>
      </c>
      <c r="F3784" s="2">
        <v>26</v>
      </c>
      <c r="G3784" s="2" t="s">
        <v>83</v>
      </c>
      <c r="H3784" s="2" t="s">
        <v>285</v>
      </c>
      <c r="I3784" s="2" t="s">
        <v>55</v>
      </c>
      <c r="J3784" s="3">
        <v>45567</v>
      </c>
      <c r="K3784" s="3"/>
      <c r="L3784" s="2" t="s">
        <v>38</v>
      </c>
      <c r="M3784" s="2" t="s">
        <v>71</v>
      </c>
      <c r="N3784" s="2" t="s">
        <v>589</v>
      </c>
      <c r="O3784" s="4">
        <v>1374000</v>
      </c>
      <c r="P3784" s="4">
        <v>262000</v>
      </c>
      <c r="Q3784" s="4">
        <v>1112000</v>
      </c>
      <c r="R3784" s="2">
        <v>18</v>
      </c>
      <c r="S3784" s="5">
        <v>9.31</v>
      </c>
      <c r="T3784" s="4">
        <v>70405.039999999994</v>
      </c>
      <c r="U3784" s="2" t="s">
        <v>113</v>
      </c>
      <c r="V3784" s="2" t="s">
        <v>97</v>
      </c>
      <c r="W3784" s="4">
        <v>0</v>
      </c>
      <c r="X3784" s="4">
        <v>0</v>
      </c>
      <c r="Y3784" s="4">
        <v>1267290.8</v>
      </c>
      <c r="Z3784" s="2">
        <v>0</v>
      </c>
      <c r="AA3784" s="2" t="s">
        <v>97</v>
      </c>
      <c r="AB3784" s="2" t="s">
        <v>15735</v>
      </c>
      <c r="AC3784" s="2" t="s">
        <v>121</v>
      </c>
      <c r="AD3784" s="2" t="s">
        <v>76</v>
      </c>
      <c r="AE3784" s="5">
        <v>80.930000000000007</v>
      </c>
      <c r="AF3784" s="2">
        <v>0</v>
      </c>
      <c r="AG3784" s="2" t="s">
        <v>97</v>
      </c>
      <c r="AH3784" s="2"/>
      <c r="AI3784" s="6" t="str">
        <f t="shared" si="177"/>
        <v>25-34</v>
      </c>
      <c r="AJ3784" s="11">
        <f>YEAR(tbl_LoanData[[#This Row],[Application Date]])</f>
        <v>2024</v>
      </c>
      <c r="AK3784" s="11" t="str">
        <f>TEXT(tbl_LoanData[[#This Row],[Application Date]],"MMMM")</f>
        <v>October</v>
      </c>
      <c r="AL3784" s="12">
        <f>DATE(YEAR(tbl_LoanData[[#This Row],[Application Date]]),MONTH(tbl_LoanData[[#This Row],[Application Date]]),1)</f>
        <v>45566</v>
      </c>
      <c r="AM3784" s="14">
        <f ca="1">IF(AND(tbl_LoanData[[#This Row],[Application Date]]&gt;=EOMONTH(TODAY(),-1)+1,tbl_LoanData[[#This Row],[Application Date]]&lt;=TODAY()),tbl_LoanData[[#This Row],[Loan Amount]],0)</f>
        <v>0</v>
      </c>
      <c r="AN3784" s="14">
        <f>tbl_LoanData[[#This Row],[Amount Paid]]-(Q3784-X3784)</f>
        <v>-1112000</v>
      </c>
      <c r="AO3784" s="14">
        <f>IF(tbl_LoanData[[#This Row],[Application Status]]="Approved",1,0)</f>
        <v>0</v>
      </c>
      <c r="AP3784" s="22" t="str">
        <f t="shared" ca="1" si="178"/>
        <v/>
      </c>
      <c r="AQ3784" s="22" t="str">
        <f t="shared" ca="1" si="179"/>
        <v/>
      </c>
    </row>
    <row r="3785" spans="1:43" ht="14.4" customHeight="1" x14ac:dyDescent="0.3">
      <c r="A3785" s="2" t="s">
        <v>8799</v>
      </c>
      <c r="B3785" s="2" t="s">
        <v>8800</v>
      </c>
      <c r="C3785" s="2" t="s">
        <v>533</v>
      </c>
      <c r="D3785" s="2" t="s">
        <v>102</v>
      </c>
      <c r="E3785" s="2" t="s">
        <v>189</v>
      </c>
      <c r="F3785" s="2">
        <v>21</v>
      </c>
      <c r="G3785" s="2" t="s">
        <v>83</v>
      </c>
      <c r="H3785" s="2" t="s">
        <v>313</v>
      </c>
      <c r="I3785" s="2" t="s">
        <v>44</v>
      </c>
      <c r="J3785" s="3">
        <v>45566</v>
      </c>
      <c r="K3785" s="3">
        <v>45572</v>
      </c>
      <c r="L3785" s="2" t="s">
        <v>39</v>
      </c>
      <c r="M3785" s="2" t="s">
        <v>85</v>
      </c>
      <c r="N3785" s="2" t="s">
        <v>373</v>
      </c>
      <c r="O3785" s="4">
        <v>1109000</v>
      </c>
      <c r="P3785" s="4">
        <v>147900</v>
      </c>
      <c r="Q3785" s="4">
        <v>961100</v>
      </c>
      <c r="R3785" s="2">
        <v>48</v>
      </c>
      <c r="S3785" s="5">
        <v>10.83</v>
      </c>
      <c r="T3785" s="4">
        <v>28696.84</v>
      </c>
      <c r="U3785" s="2" t="s">
        <v>73</v>
      </c>
      <c r="V3785" s="2" t="s">
        <v>74</v>
      </c>
      <c r="W3785" s="4">
        <v>631330.48</v>
      </c>
      <c r="X3785" s="4">
        <v>746118.04</v>
      </c>
      <c r="Y3785" s="4">
        <v>1377448.52</v>
      </c>
      <c r="Z3785" s="2">
        <v>0</v>
      </c>
      <c r="AA3785" s="2" t="s">
        <v>56</v>
      </c>
      <c r="AB3785" s="2" t="s">
        <v>15736</v>
      </c>
      <c r="AC3785" s="2" t="s">
        <v>360</v>
      </c>
      <c r="AD3785" s="2" t="s">
        <v>76</v>
      </c>
      <c r="AE3785" s="5">
        <v>86.66</v>
      </c>
      <c r="AF3785" s="2">
        <v>0</v>
      </c>
      <c r="AG3785" s="2" t="s">
        <v>77</v>
      </c>
      <c r="AH3785" s="2">
        <v>6</v>
      </c>
      <c r="AI3785" s="6" t="str">
        <f t="shared" si="177"/>
        <v>18-24</v>
      </c>
      <c r="AJ3785" s="11">
        <f>YEAR(tbl_LoanData[[#This Row],[Application Date]])</f>
        <v>2024</v>
      </c>
      <c r="AK3785" s="11" t="str">
        <f>TEXT(tbl_LoanData[[#This Row],[Application Date]],"MMMM")</f>
        <v>October</v>
      </c>
      <c r="AL3785" s="12">
        <f>DATE(YEAR(tbl_LoanData[[#This Row],[Application Date]]),MONTH(tbl_LoanData[[#This Row],[Application Date]]),1)</f>
        <v>45566</v>
      </c>
      <c r="AM3785" s="14">
        <f ca="1">IF(AND(tbl_LoanData[[#This Row],[Application Date]]&gt;=EOMONTH(TODAY(),-1)+1,tbl_LoanData[[#This Row],[Application Date]]&lt;=TODAY()),tbl_LoanData[[#This Row],[Loan Amount]],0)</f>
        <v>0</v>
      </c>
      <c r="AN3785" s="14">
        <f>tbl_LoanData[[#This Row],[Amount Paid]]-(Q3785-X3785)</f>
        <v>416348.52</v>
      </c>
      <c r="AO3785" s="14">
        <f>IF(tbl_LoanData[[#This Row],[Application Status]]="Approved",1,0)</f>
        <v>1</v>
      </c>
      <c r="AP3785" s="22" t="str">
        <f t="shared" ca="1" si="178"/>
        <v/>
      </c>
      <c r="AQ3785" s="22" t="str">
        <f t="shared" ca="1" si="179"/>
        <v/>
      </c>
    </row>
    <row r="3786" spans="1:43" x14ac:dyDescent="0.3">
      <c r="A3786" s="2" t="s">
        <v>8951</v>
      </c>
      <c r="B3786" s="2" t="s">
        <v>8952</v>
      </c>
      <c r="C3786" s="2" t="s">
        <v>621</v>
      </c>
      <c r="D3786" s="2" t="s">
        <v>81</v>
      </c>
      <c r="E3786" s="2" t="s">
        <v>447</v>
      </c>
      <c r="F3786" s="2">
        <v>23</v>
      </c>
      <c r="G3786" s="2" t="s">
        <v>69</v>
      </c>
      <c r="H3786" s="2" t="s">
        <v>313</v>
      </c>
      <c r="I3786" s="2" t="s">
        <v>44</v>
      </c>
      <c r="J3786" s="3">
        <v>45567</v>
      </c>
      <c r="K3786" s="3"/>
      <c r="L3786" s="2" t="s">
        <v>38</v>
      </c>
      <c r="M3786" s="2" t="s">
        <v>111</v>
      </c>
      <c r="N3786" s="2" t="s">
        <v>112</v>
      </c>
      <c r="O3786" s="4">
        <v>1292000</v>
      </c>
      <c r="P3786" s="4">
        <v>329500</v>
      </c>
      <c r="Q3786" s="4">
        <v>962500</v>
      </c>
      <c r="R3786" s="2">
        <v>12</v>
      </c>
      <c r="S3786" s="5">
        <v>10.62</v>
      </c>
      <c r="T3786" s="4">
        <v>88726.46</v>
      </c>
      <c r="U3786" s="2" t="s">
        <v>96</v>
      </c>
      <c r="V3786" s="2" t="s">
        <v>97</v>
      </c>
      <c r="W3786" s="4">
        <v>0</v>
      </c>
      <c r="X3786" s="4">
        <v>0</v>
      </c>
      <c r="Y3786" s="4">
        <v>1064717.5</v>
      </c>
      <c r="Z3786" s="2">
        <v>0</v>
      </c>
      <c r="AA3786" s="2" t="s">
        <v>97</v>
      </c>
      <c r="AB3786" s="2" t="s">
        <v>15729</v>
      </c>
      <c r="AC3786" s="2" t="s">
        <v>106</v>
      </c>
      <c r="AD3786" s="2" t="s">
        <v>76</v>
      </c>
      <c r="AE3786" s="5">
        <v>74.5</v>
      </c>
      <c r="AF3786" s="2">
        <v>0</v>
      </c>
      <c r="AG3786" s="2" t="s">
        <v>97</v>
      </c>
      <c r="AH3786" s="2"/>
      <c r="AI3786" s="6" t="str">
        <f t="shared" si="177"/>
        <v>18-24</v>
      </c>
      <c r="AJ3786" s="11">
        <f>YEAR(tbl_LoanData[[#This Row],[Application Date]])</f>
        <v>2024</v>
      </c>
      <c r="AK3786" s="11" t="str">
        <f>TEXT(tbl_LoanData[[#This Row],[Application Date]],"MMMM")</f>
        <v>October</v>
      </c>
      <c r="AL3786" s="12">
        <f>DATE(YEAR(tbl_LoanData[[#This Row],[Application Date]]),MONTH(tbl_LoanData[[#This Row],[Application Date]]),1)</f>
        <v>45566</v>
      </c>
      <c r="AM3786" s="14">
        <f ca="1">IF(AND(tbl_LoanData[[#This Row],[Application Date]]&gt;=EOMONTH(TODAY(),-1)+1,tbl_LoanData[[#This Row],[Application Date]]&lt;=TODAY()),tbl_LoanData[[#This Row],[Loan Amount]],0)</f>
        <v>0</v>
      </c>
      <c r="AN3786" s="14">
        <f>tbl_LoanData[[#This Row],[Amount Paid]]-(Q3786-X3786)</f>
        <v>-962500</v>
      </c>
      <c r="AO3786" s="14">
        <f>IF(tbl_LoanData[[#This Row],[Application Status]]="Approved",1,0)</f>
        <v>0</v>
      </c>
      <c r="AP3786" s="22" t="str">
        <f t="shared" ca="1" si="178"/>
        <v/>
      </c>
      <c r="AQ3786" s="22" t="str">
        <f t="shared" ca="1" si="179"/>
        <v/>
      </c>
    </row>
    <row r="3787" spans="1:43" ht="14.4" customHeight="1" x14ac:dyDescent="0.3">
      <c r="A3787" s="2" t="s">
        <v>9277</v>
      </c>
      <c r="B3787" s="2" t="s">
        <v>9278</v>
      </c>
      <c r="C3787" s="2" t="s">
        <v>546</v>
      </c>
      <c r="D3787" s="2" t="s">
        <v>82</v>
      </c>
      <c r="E3787" s="2" t="s">
        <v>102</v>
      </c>
      <c r="F3787" s="2">
        <v>58</v>
      </c>
      <c r="G3787" s="2" t="s">
        <v>83</v>
      </c>
      <c r="H3787" s="2" t="s">
        <v>126</v>
      </c>
      <c r="I3787" s="2" t="s">
        <v>44</v>
      </c>
      <c r="J3787" s="3">
        <v>45583</v>
      </c>
      <c r="K3787" s="3">
        <v>45592</v>
      </c>
      <c r="L3787" s="2" t="s">
        <v>36</v>
      </c>
      <c r="M3787" s="2" t="s">
        <v>85</v>
      </c>
      <c r="N3787" s="2" t="s">
        <v>624</v>
      </c>
      <c r="O3787" s="4">
        <v>1633000</v>
      </c>
      <c r="P3787" s="4">
        <v>415900</v>
      </c>
      <c r="Q3787" s="4">
        <v>1217100</v>
      </c>
      <c r="R3787" s="2">
        <v>36</v>
      </c>
      <c r="S3787" s="5">
        <v>11.97</v>
      </c>
      <c r="T3787" s="4">
        <v>45948.91</v>
      </c>
      <c r="U3787" s="2" t="s">
        <v>73</v>
      </c>
      <c r="V3787" s="2" t="s">
        <v>74</v>
      </c>
      <c r="W3787" s="4">
        <v>1010876.02</v>
      </c>
      <c r="X3787" s="4">
        <v>643284.59</v>
      </c>
      <c r="Y3787" s="4">
        <v>1654160.61</v>
      </c>
      <c r="Z3787" s="2">
        <v>0</v>
      </c>
      <c r="AA3787" s="2" t="s">
        <v>56</v>
      </c>
      <c r="AB3787" s="2" t="s">
        <v>15729</v>
      </c>
      <c r="AC3787" s="2" t="s">
        <v>138</v>
      </c>
      <c r="AD3787" s="2" t="s">
        <v>76</v>
      </c>
      <c r="AE3787" s="5">
        <v>74.53</v>
      </c>
      <c r="AF3787" s="2">
        <v>0</v>
      </c>
      <c r="AG3787" s="2" t="s">
        <v>77</v>
      </c>
      <c r="AH3787" s="2">
        <v>9</v>
      </c>
      <c r="AI3787" s="6" t="str">
        <f t="shared" si="177"/>
        <v>55-64</v>
      </c>
      <c r="AJ3787" s="11">
        <f>YEAR(tbl_LoanData[[#This Row],[Application Date]])</f>
        <v>2024</v>
      </c>
      <c r="AK3787" s="11" t="str">
        <f>TEXT(tbl_LoanData[[#This Row],[Application Date]],"MMMM")</f>
        <v>October</v>
      </c>
      <c r="AL3787" s="12">
        <f>DATE(YEAR(tbl_LoanData[[#This Row],[Application Date]]),MONTH(tbl_LoanData[[#This Row],[Application Date]]),1)</f>
        <v>45566</v>
      </c>
      <c r="AM3787" s="14">
        <f ca="1">IF(AND(tbl_LoanData[[#This Row],[Application Date]]&gt;=EOMONTH(TODAY(),-1)+1,tbl_LoanData[[#This Row],[Application Date]]&lt;=TODAY()),tbl_LoanData[[#This Row],[Loan Amount]],0)</f>
        <v>0</v>
      </c>
      <c r="AN3787" s="14">
        <f>tbl_LoanData[[#This Row],[Amount Paid]]-(Q3787-X3787)</f>
        <v>437060.61</v>
      </c>
      <c r="AO3787" s="14">
        <f>IF(tbl_LoanData[[#This Row],[Application Status]]="Approved",1,0)</f>
        <v>1</v>
      </c>
      <c r="AP3787" s="22" t="str">
        <f t="shared" ca="1" si="178"/>
        <v/>
      </c>
      <c r="AQ3787" s="22" t="str">
        <f t="shared" ca="1" si="179"/>
        <v/>
      </c>
    </row>
    <row r="3788" spans="1:43" ht="14.4" customHeight="1" x14ac:dyDescent="0.3">
      <c r="A3788" s="2" t="s">
        <v>9307</v>
      </c>
      <c r="B3788" s="2" t="s">
        <v>9308</v>
      </c>
      <c r="C3788" s="2" t="s">
        <v>687</v>
      </c>
      <c r="D3788" s="2" t="s">
        <v>268</v>
      </c>
      <c r="E3788" s="2" t="s">
        <v>135</v>
      </c>
      <c r="F3788" s="2">
        <v>37</v>
      </c>
      <c r="G3788" s="2" t="s">
        <v>83</v>
      </c>
      <c r="H3788" s="2" t="s">
        <v>103</v>
      </c>
      <c r="I3788" s="2" t="s">
        <v>43</v>
      </c>
      <c r="J3788" s="3">
        <v>45592</v>
      </c>
      <c r="K3788" s="3">
        <v>45612</v>
      </c>
      <c r="L3788" s="2" t="s">
        <v>39</v>
      </c>
      <c r="M3788" s="2" t="s">
        <v>167</v>
      </c>
      <c r="N3788" s="2" t="s">
        <v>168</v>
      </c>
      <c r="O3788" s="4">
        <v>2477000</v>
      </c>
      <c r="P3788" s="4">
        <v>265300</v>
      </c>
      <c r="Q3788" s="4">
        <v>2211700</v>
      </c>
      <c r="R3788" s="2">
        <v>36</v>
      </c>
      <c r="S3788" s="5">
        <v>6.06</v>
      </c>
      <c r="T3788" s="4">
        <v>72605.2</v>
      </c>
      <c r="U3788" s="2" t="s">
        <v>73</v>
      </c>
      <c r="V3788" s="2" t="s">
        <v>74</v>
      </c>
      <c r="W3788" s="4">
        <v>1524709.2</v>
      </c>
      <c r="X3788" s="4">
        <v>1089077.8600000001</v>
      </c>
      <c r="Y3788" s="4">
        <v>2613787.06</v>
      </c>
      <c r="Z3788" s="2">
        <v>0</v>
      </c>
      <c r="AA3788" s="2" t="s">
        <v>56</v>
      </c>
      <c r="AB3788" s="2" t="s">
        <v>15735</v>
      </c>
      <c r="AC3788" s="2" t="s">
        <v>213</v>
      </c>
      <c r="AD3788" s="2" t="s">
        <v>76</v>
      </c>
      <c r="AE3788" s="5">
        <v>89.29</v>
      </c>
      <c r="AF3788" s="2">
        <v>0</v>
      </c>
      <c r="AG3788" s="2" t="s">
        <v>77</v>
      </c>
      <c r="AH3788" s="2">
        <v>20</v>
      </c>
      <c r="AI3788" s="6" t="str">
        <f t="shared" si="177"/>
        <v>35-44</v>
      </c>
      <c r="AJ3788" s="11">
        <f>YEAR(tbl_LoanData[[#This Row],[Application Date]])</f>
        <v>2024</v>
      </c>
      <c r="AK3788" s="11" t="str">
        <f>TEXT(tbl_LoanData[[#This Row],[Application Date]],"MMMM")</f>
        <v>October</v>
      </c>
      <c r="AL3788" s="12">
        <f>DATE(YEAR(tbl_LoanData[[#This Row],[Application Date]]),MONTH(tbl_LoanData[[#This Row],[Application Date]]),1)</f>
        <v>45566</v>
      </c>
      <c r="AM3788" s="14">
        <f ca="1">IF(AND(tbl_LoanData[[#This Row],[Application Date]]&gt;=EOMONTH(TODAY(),-1)+1,tbl_LoanData[[#This Row],[Application Date]]&lt;=TODAY()),tbl_LoanData[[#This Row],[Loan Amount]],0)</f>
        <v>0</v>
      </c>
      <c r="AN3788" s="14">
        <f>tbl_LoanData[[#This Row],[Amount Paid]]-(Q3788-X3788)</f>
        <v>402087.06000000006</v>
      </c>
      <c r="AO3788" s="14">
        <f>IF(tbl_LoanData[[#This Row],[Application Status]]="Approved",1,0)</f>
        <v>1</v>
      </c>
      <c r="AP3788" s="22" t="str">
        <f t="shared" ca="1" si="178"/>
        <v/>
      </c>
      <c r="AQ3788" s="22" t="str">
        <f t="shared" ca="1" si="179"/>
        <v/>
      </c>
    </row>
    <row r="3789" spans="1:43" ht="14.4" customHeight="1" x14ac:dyDescent="0.3">
      <c r="A3789" s="2" t="s">
        <v>9311</v>
      </c>
      <c r="B3789" s="2" t="s">
        <v>9312</v>
      </c>
      <c r="C3789" s="2" t="s">
        <v>343</v>
      </c>
      <c r="D3789" s="2" t="s">
        <v>161</v>
      </c>
      <c r="E3789" s="2" t="s">
        <v>118</v>
      </c>
      <c r="F3789" s="2">
        <v>50</v>
      </c>
      <c r="G3789" s="2" t="s">
        <v>69</v>
      </c>
      <c r="H3789" s="2" t="s">
        <v>205</v>
      </c>
      <c r="I3789" s="2" t="s">
        <v>49</v>
      </c>
      <c r="J3789" s="3">
        <v>45595</v>
      </c>
      <c r="K3789" s="3"/>
      <c r="L3789" s="2" t="s">
        <v>40</v>
      </c>
      <c r="M3789" s="2" t="s">
        <v>85</v>
      </c>
      <c r="N3789" s="2" t="s">
        <v>274</v>
      </c>
      <c r="O3789" s="4">
        <v>1591000</v>
      </c>
      <c r="P3789" s="4">
        <v>396700</v>
      </c>
      <c r="Q3789" s="4">
        <v>1194300</v>
      </c>
      <c r="R3789" s="2">
        <v>12</v>
      </c>
      <c r="S3789" s="5">
        <v>14.8</v>
      </c>
      <c r="T3789" s="4">
        <v>114254.7</v>
      </c>
      <c r="U3789" s="2" t="s">
        <v>96</v>
      </c>
      <c r="V3789" s="2" t="s">
        <v>97</v>
      </c>
      <c r="W3789" s="4">
        <v>0</v>
      </c>
      <c r="X3789" s="4">
        <v>0</v>
      </c>
      <c r="Y3789" s="4">
        <v>1371056.4</v>
      </c>
      <c r="Z3789" s="2">
        <v>0</v>
      </c>
      <c r="AA3789" s="2" t="s">
        <v>97</v>
      </c>
      <c r="AB3789" s="2" t="s">
        <v>15731</v>
      </c>
      <c r="AC3789" s="2" t="s">
        <v>121</v>
      </c>
      <c r="AD3789" s="2" t="s">
        <v>76</v>
      </c>
      <c r="AE3789" s="5">
        <v>75.069999999999993</v>
      </c>
      <c r="AF3789" s="2">
        <v>0</v>
      </c>
      <c r="AG3789" s="2" t="s">
        <v>97</v>
      </c>
      <c r="AH3789" s="2"/>
      <c r="AI3789" s="6" t="str">
        <f t="shared" si="177"/>
        <v>45-54</v>
      </c>
      <c r="AJ3789" s="11">
        <f>YEAR(tbl_LoanData[[#This Row],[Application Date]])</f>
        <v>2024</v>
      </c>
      <c r="AK3789" s="11" t="str">
        <f>TEXT(tbl_LoanData[[#This Row],[Application Date]],"MMMM")</f>
        <v>October</v>
      </c>
      <c r="AL3789" s="12">
        <f>DATE(YEAR(tbl_LoanData[[#This Row],[Application Date]]),MONTH(tbl_LoanData[[#This Row],[Application Date]]),1)</f>
        <v>45566</v>
      </c>
      <c r="AM3789" s="14">
        <f ca="1">IF(AND(tbl_LoanData[[#This Row],[Application Date]]&gt;=EOMONTH(TODAY(),-1)+1,tbl_LoanData[[#This Row],[Application Date]]&lt;=TODAY()),tbl_LoanData[[#This Row],[Loan Amount]],0)</f>
        <v>0</v>
      </c>
      <c r="AN3789" s="14">
        <f>tbl_LoanData[[#This Row],[Amount Paid]]-(Q3789-X3789)</f>
        <v>-1194300</v>
      </c>
      <c r="AO3789" s="14">
        <f>IF(tbl_LoanData[[#This Row],[Application Status]]="Approved",1,0)</f>
        <v>0</v>
      </c>
      <c r="AP3789" s="22" t="str">
        <f t="shared" ca="1" si="178"/>
        <v/>
      </c>
      <c r="AQ3789" s="22" t="str">
        <f t="shared" ca="1" si="179"/>
        <v/>
      </c>
    </row>
    <row r="3790" spans="1:43" ht="14.4" customHeight="1" x14ac:dyDescent="0.3">
      <c r="A3790" s="2" t="s">
        <v>9385</v>
      </c>
      <c r="B3790" s="2" t="s">
        <v>9386</v>
      </c>
      <c r="C3790" s="2" t="s">
        <v>317</v>
      </c>
      <c r="D3790" s="2" t="s">
        <v>142</v>
      </c>
      <c r="E3790" s="2" t="s">
        <v>268</v>
      </c>
      <c r="F3790" s="2">
        <v>44</v>
      </c>
      <c r="G3790" s="2" t="s">
        <v>83</v>
      </c>
      <c r="H3790" s="2" t="s">
        <v>211</v>
      </c>
      <c r="I3790" s="2" t="s">
        <v>50</v>
      </c>
      <c r="J3790" s="3">
        <v>45566</v>
      </c>
      <c r="K3790" s="3">
        <v>45575</v>
      </c>
      <c r="L3790" s="2" t="s">
        <v>36</v>
      </c>
      <c r="M3790" s="2" t="s">
        <v>85</v>
      </c>
      <c r="N3790" s="2" t="s">
        <v>671</v>
      </c>
      <c r="O3790" s="4">
        <v>1779000</v>
      </c>
      <c r="P3790" s="4">
        <v>503400</v>
      </c>
      <c r="Q3790" s="4">
        <v>1275600</v>
      </c>
      <c r="R3790" s="2">
        <v>36</v>
      </c>
      <c r="S3790" s="5">
        <v>11.12</v>
      </c>
      <c r="T3790" s="4">
        <v>47253.89</v>
      </c>
      <c r="U3790" s="2" t="s">
        <v>73</v>
      </c>
      <c r="V3790" s="2" t="s">
        <v>74</v>
      </c>
      <c r="W3790" s="4">
        <v>1039585.58</v>
      </c>
      <c r="X3790" s="4">
        <v>661554.57999999996</v>
      </c>
      <c r="Y3790" s="4">
        <v>1701140.16</v>
      </c>
      <c r="Z3790" s="2">
        <v>0</v>
      </c>
      <c r="AA3790" s="2" t="s">
        <v>56</v>
      </c>
      <c r="AB3790" s="2" t="s">
        <v>15730</v>
      </c>
      <c r="AC3790" s="2" t="s">
        <v>106</v>
      </c>
      <c r="AD3790" s="2" t="s">
        <v>76</v>
      </c>
      <c r="AE3790" s="5">
        <v>71.7</v>
      </c>
      <c r="AF3790" s="2">
        <v>0</v>
      </c>
      <c r="AG3790" s="2" t="s">
        <v>77</v>
      </c>
      <c r="AH3790" s="2">
        <v>9</v>
      </c>
      <c r="AI3790" s="6" t="str">
        <f t="shared" si="177"/>
        <v>35-44</v>
      </c>
      <c r="AJ3790" s="11">
        <f>YEAR(tbl_LoanData[[#This Row],[Application Date]])</f>
        <v>2024</v>
      </c>
      <c r="AK3790" s="11" t="str">
        <f>TEXT(tbl_LoanData[[#This Row],[Application Date]],"MMMM")</f>
        <v>October</v>
      </c>
      <c r="AL3790" s="12">
        <f>DATE(YEAR(tbl_LoanData[[#This Row],[Application Date]]),MONTH(tbl_LoanData[[#This Row],[Application Date]]),1)</f>
        <v>45566</v>
      </c>
      <c r="AM3790" s="14">
        <f ca="1">IF(AND(tbl_LoanData[[#This Row],[Application Date]]&gt;=EOMONTH(TODAY(),-1)+1,tbl_LoanData[[#This Row],[Application Date]]&lt;=TODAY()),tbl_LoanData[[#This Row],[Loan Amount]],0)</f>
        <v>0</v>
      </c>
      <c r="AN3790" s="14">
        <f>tbl_LoanData[[#This Row],[Amount Paid]]-(Q3790-X3790)</f>
        <v>425540.15999999992</v>
      </c>
      <c r="AO3790" s="14">
        <f>IF(tbl_LoanData[[#This Row],[Application Status]]="Approved",1,0)</f>
        <v>1</v>
      </c>
      <c r="AP3790" s="22" t="str">
        <f t="shared" ca="1" si="178"/>
        <v/>
      </c>
      <c r="AQ3790" s="22" t="str">
        <f t="shared" ca="1" si="179"/>
        <v/>
      </c>
    </row>
    <row r="3791" spans="1:43" ht="14.4" customHeight="1" x14ac:dyDescent="0.3">
      <c r="A3791" s="2" t="s">
        <v>9399</v>
      </c>
      <c r="B3791" s="2" t="s">
        <v>9400</v>
      </c>
      <c r="C3791" s="2" t="s">
        <v>142</v>
      </c>
      <c r="D3791" s="2" t="s">
        <v>254</v>
      </c>
      <c r="E3791" s="2" t="s">
        <v>176</v>
      </c>
      <c r="F3791" s="2">
        <v>59</v>
      </c>
      <c r="G3791" s="2" t="s">
        <v>83</v>
      </c>
      <c r="H3791" s="2" t="s">
        <v>224</v>
      </c>
      <c r="I3791" s="2" t="s">
        <v>54</v>
      </c>
      <c r="J3791" s="3">
        <v>45589</v>
      </c>
      <c r="K3791" s="3">
        <v>45593</v>
      </c>
      <c r="L3791" s="2" t="s">
        <v>37</v>
      </c>
      <c r="M3791" s="2" t="s">
        <v>104</v>
      </c>
      <c r="N3791" s="2" t="s">
        <v>286</v>
      </c>
      <c r="O3791" s="4">
        <v>200000</v>
      </c>
      <c r="P3791" s="4">
        <v>75000</v>
      </c>
      <c r="Q3791" s="4">
        <v>125000</v>
      </c>
      <c r="R3791" s="2">
        <v>24</v>
      </c>
      <c r="S3791" s="5">
        <v>6.21</v>
      </c>
      <c r="T3791" s="4">
        <v>5855.21</v>
      </c>
      <c r="U3791" s="2" t="s">
        <v>73</v>
      </c>
      <c r="V3791" s="2" t="s">
        <v>74</v>
      </c>
      <c r="W3791" s="4">
        <v>111248.99</v>
      </c>
      <c r="X3791" s="4">
        <v>29276.01</v>
      </c>
      <c r="Y3791" s="4">
        <v>140525</v>
      </c>
      <c r="Z3791" s="2">
        <v>64</v>
      </c>
      <c r="AA3791" s="2" t="s">
        <v>59</v>
      </c>
      <c r="AB3791" s="2" t="s">
        <v>15727</v>
      </c>
      <c r="AC3791" s="2" t="s">
        <v>138</v>
      </c>
      <c r="AD3791" s="2" t="s">
        <v>76</v>
      </c>
      <c r="AE3791" s="5">
        <v>62.5</v>
      </c>
      <c r="AF3791" s="2">
        <v>2</v>
      </c>
      <c r="AG3791" s="2" t="s">
        <v>130</v>
      </c>
      <c r="AH3791" s="2">
        <v>4</v>
      </c>
      <c r="AI3791" s="6" t="str">
        <f t="shared" si="177"/>
        <v>55-64</v>
      </c>
      <c r="AJ3791" s="11">
        <f>YEAR(tbl_LoanData[[#This Row],[Application Date]])</f>
        <v>2024</v>
      </c>
      <c r="AK3791" s="11" t="str">
        <f>TEXT(tbl_LoanData[[#This Row],[Application Date]],"MMMM")</f>
        <v>October</v>
      </c>
      <c r="AL3791" s="12">
        <f>DATE(YEAR(tbl_LoanData[[#This Row],[Application Date]]),MONTH(tbl_LoanData[[#This Row],[Application Date]]),1)</f>
        <v>45566</v>
      </c>
      <c r="AM3791" s="14">
        <f ca="1">IF(AND(tbl_LoanData[[#This Row],[Application Date]]&gt;=EOMONTH(TODAY(),-1)+1,tbl_LoanData[[#This Row],[Application Date]]&lt;=TODAY()),tbl_LoanData[[#This Row],[Loan Amount]],0)</f>
        <v>0</v>
      </c>
      <c r="AN3791" s="14">
        <f>tbl_LoanData[[#This Row],[Amount Paid]]-(Q3791-X3791)</f>
        <v>15525</v>
      </c>
      <c r="AO3791" s="14">
        <f>IF(tbl_LoanData[[#This Row],[Application Status]]="Approved",1,0)</f>
        <v>1</v>
      </c>
      <c r="AP3791" s="22" t="str">
        <f t="shared" ca="1" si="178"/>
        <v/>
      </c>
      <c r="AQ3791" s="22" t="str">
        <f t="shared" ca="1" si="179"/>
        <v/>
      </c>
    </row>
    <row r="3792" spans="1:43" x14ac:dyDescent="0.3">
      <c r="A3792" s="2" t="s">
        <v>9475</v>
      </c>
      <c r="B3792" s="2" t="s">
        <v>9476</v>
      </c>
      <c r="C3792" s="2" t="s">
        <v>439</v>
      </c>
      <c r="D3792" s="2" t="s">
        <v>209</v>
      </c>
      <c r="E3792" s="2" t="s">
        <v>117</v>
      </c>
      <c r="F3792" s="2">
        <v>48</v>
      </c>
      <c r="G3792" s="2" t="s">
        <v>83</v>
      </c>
      <c r="H3792" s="2" t="s">
        <v>398</v>
      </c>
      <c r="I3792" s="2" t="s">
        <v>46</v>
      </c>
      <c r="J3792" s="3">
        <v>45572</v>
      </c>
      <c r="K3792" s="3">
        <v>45586</v>
      </c>
      <c r="L3792" s="2" t="s">
        <v>38</v>
      </c>
      <c r="M3792" s="2" t="s">
        <v>71</v>
      </c>
      <c r="N3792" s="2" t="s">
        <v>589</v>
      </c>
      <c r="O3792" s="4">
        <v>1438000</v>
      </c>
      <c r="P3792" s="4">
        <v>466000</v>
      </c>
      <c r="Q3792" s="4">
        <v>972000</v>
      </c>
      <c r="R3792" s="2">
        <v>48</v>
      </c>
      <c r="S3792" s="5">
        <v>7.74</v>
      </c>
      <c r="T3792" s="4">
        <v>26519.4</v>
      </c>
      <c r="U3792" s="2" t="s">
        <v>73</v>
      </c>
      <c r="V3792" s="2" t="s">
        <v>74</v>
      </c>
      <c r="W3792" s="4">
        <v>583426.80000000005</v>
      </c>
      <c r="X3792" s="4">
        <v>689504.4</v>
      </c>
      <c r="Y3792" s="4">
        <v>1272931.2</v>
      </c>
      <c r="Z3792" s="2">
        <v>0</v>
      </c>
      <c r="AA3792" s="2" t="s">
        <v>56</v>
      </c>
      <c r="AB3792" s="2" t="s">
        <v>15730</v>
      </c>
      <c r="AC3792" s="2" t="s">
        <v>360</v>
      </c>
      <c r="AD3792" s="2" t="s">
        <v>76</v>
      </c>
      <c r="AE3792" s="5">
        <v>67.59</v>
      </c>
      <c r="AF3792" s="2">
        <v>0</v>
      </c>
      <c r="AG3792" s="2" t="s">
        <v>77</v>
      </c>
      <c r="AH3792" s="2">
        <v>14</v>
      </c>
      <c r="AI3792" s="6" t="str">
        <f t="shared" si="177"/>
        <v>45-54</v>
      </c>
      <c r="AJ3792" s="11">
        <f>YEAR(tbl_LoanData[[#This Row],[Application Date]])</f>
        <v>2024</v>
      </c>
      <c r="AK3792" s="11" t="str">
        <f>TEXT(tbl_LoanData[[#This Row],[Application Date]],"MMMM")</f>
        <v>October</v>
      </c>
      <c r="AL3792" s="12">
        <f>DATE(YEAR(tbl_LoanData[[#This Row],[Application Date]]),MONTH(tbl_LoanData[[#This Row],[Application Date]]),1)</f>
        <v>45566</v>
      </c>
      <c r="AM3792" s="14">
        <f ca="1">IF(AND(tbl_LoanData[[#This Row],[Application Date]]&gt;=EOMONTH(TODAY(),-1)+1,tbl_LoanData[[#This Row],[Application Date]]&lt;=TODAY()),tbl_LoanData[[#This Row],[Loan Amount]],0)</f>
        <v>0</v>
      </c>
      <c r="AN3792" s="14">
        <f>tbl_LoanData[[#This Row],[Amount Paid]]-(Q3792-X3792)</f>
        <v>300931.20000000007</v>
      </c>
      <c r="AO3792" s="14">
        <f>IF(tbl_LoanData[[#This Row],[Application Status]]="Approved",1,0)</f>
        <v>1</v>
      </c>
      <c r="AP3792" s="22" t="str">
        <f t="shared" ca="1" si="178"/>
        <v/>
      </c>
      <c r="AQ3792" s="22" t="str">
        <f t="shared" ca="1" si="179"/>
        <v/>
      </c>
    </row>
    <row r="3793" spans="1:43" x14ac:dyDescent="0.3">
      <c r="A3793" s="2" t="s">
        <v>9569</v>
      </c>
      <c r="B3793" s="2" t="s">
        <v>9570</v>
      </c>
      <c r="C3793" s="2" t="s">
        <v>949</v>
      </c>
      <c r="D3793" s="2" t="s">
        <v>254</v>
      </c>
      <c r="E3793" s="2" t="s">
        <v>402</v>
      </c>
      <c r="F3793" s="2">
        <v>45</v>
      </c>
      <c r="G3793" s="2" t="s">
        <v>83</v>
      </c>
      <c r="H3793" s="2" t="s">
        <v>250</v>
      </c>
      <c r="I3793" s="2" t="s">
        <v>52</v>
      </c>
      <c r="J3793" s="3">
        <v>45592</v>
      </c>
      <c r="K3793" s="3">
        <v>45609</v>
      </c>
      <c r="L3793" s="2" t="s">
        <v>39</v>
      </c>
      <c r="M3793" s="2" t="s">
        <v>167</v>
      </c>
      <c r="N3793" s="2" t="s">
        <v>168</v>
      </c>
      <c r="O3793" s="4">
        <v>1790000</v>
      </c>
      <c r="P3793" s="4">
        <v>224800</v>
      </c>
      <c r="Q3793" s="4">
        <v>1565200</v>
      </c>
      <c r="R3793" s="2">
        <v>12</v>
      </c>
      <c r="S3793" s="5">
        <v>8.34</v>
      </c>
      <c r="T3793" s="4">
        <v>141311.47</v>
      </c>
      <c r="U3793" s="2" t="s">
        <v>73</v>
      </c>
      <c r="V3793" s="2" t="s">
        <v>33</v>
      </c>
      <c r="W3793" s="4">
        <v>1695737.68</v>
      </c>
      <c r="X3793" s="4">
        <v>0</v>
      </c>
      <c r="Y3793" s="4">
        <v>1695737.68</v>
      </c>
      <c r="Z3793" s="2">
        <v>0</v>
      </c>
      <c r="AA3793" s="2" t="s">
        <v>56</v>
      </c>
      <c r="AB3793" s="2" t="s">
        <v>15727</v>
      </c>
      <c r="AC3793" s="2" t="s">
        <v>213</v>
      </c>
      <c r="AD3793" s="2" t="s">
        <v>76</v>
      </c>
      <c r="AE3793" s="5">
        <v>87.44</v>
      </c>
      <c r="AF3793" s="2">
        <v>0</v>
      </c>
      <c r="AG3793" s="2" t="s">
        <v>77</v>
      </c>
      <c r="AH3793" s="2">
        <v>17</v>
      </c>
      <c r="AI3793" s="6" t="str">
        <f t="shared" si="177"/>
        <v>45-54</v>
      </c>
      <c r="AJ3793" s="11">
        <f>YEAR(tbl_LoanData[[#This Row],[Application Date]])</f>
        <v>2024</v>
      </c>
      <c r="AK3793" s="11" t="str">
        <f>TEXT(tbl_LoanData[[#This Row],[Application Date]],"MMMM")</f>
        <v>October</v>
      </c>
      <c r="AL3793" s="12">
        <f>DATE(YEAR(tbl_LoanData[[#This Row],[Application Date]]),MONTH(tbl_LoanData[[#This Row],[Application Date]]),1)</f>
        <v>45566</v>
      </c>
      <c r="AM3793" s="14">
        <f ca="1">IF(AND(tbl_LoanData[[#This Row],[Application Date]]&gt;=EOMONTH(TODAY(),-1)+1,tbl_LoanData[[#This Row],[Application Date]]&lt;=TODAY()),tbl_LoanData[[#This Row],[Loan Amount]],0)</f>
        <v>0</v>
      </c>
      <c r="AN3793" s="14">
        <f>tbl_LoanData[[#This Row],[Amount Paid]]-(Q3793-X3793)</f>
        <v>130537.67999999993</v>
      </c>
      <c r="AO3793" s="14">
        <f>IF(tbl_LoanData[[#This Row],[Application Status]]="Approved",1,0)</f>
        <v>1</v>
      </c>
      <c r="AP3793" s="22" t="str">
        <f t="shared" ca="1" si="178"/>
        <v/>
      </c>
      <c r="AQ3793" s="22" t="str">
        <f t="shared" ca="1" si="179"/>
        <v/>
      </c>
    </row>
    <row r="3794" spans="1:43" x14ac:dyDescent="0.3">
      <c r="A3794" s="2" t="s">
        <v>9587</v>
      </c>
      <c r="B3794" s="2" t="s">
        <v>9588</v>
      </c>
      <c r="C3794" s="2" t="s">
        <v>401</v>
      </c>
      <c r="D3794" s="2" t="s">
        <v>142</v>
      </c>
      <c r="E3794" s="2" t="s">
        <v>447</v>
      </c>
      <c r="F3794" s="2">
        <v>37</v>
      </c>
      <c r="G3794" s="2" t="s">
        <v>83</v>
      </c>
      <c r="H3794" s="2" t="s">
        <v>93</v>
      </c>
      <c r="I3794" s="2" t="s">
        <v>50</v>
      </c>
      <c r="J3794" s="3">
        <v>45594</v>
      </c>
      <c r="K3794" s="3">
        <v>45606</v>
      </c>
      <c r="L3794" s="2" t="s">
        <v>40</v>
      </c>
      <c r="M3794" s="2" t="s">
        <v>71</v>
      </c>
      <c r="N3794" s="2" t="s">
        <v>137</v>
      </c>
      <c r="O3794" s="4">
        <v>1321000</v>
      </c>
      <c r="P3794" s="4">
        <v>423900</v>
      </c>
      <c r="Q3794" s="4">
        <v>897100</v>
      </c>
      <c r="R3794" s="2">
        <v>36</v>
      </c>
      <c r="S3794" s="5">
        <v>12.33</v>
      </c>
      <c r="T3794" s="4">
        <v>34137.15</v>
      </c>
      <c r="U3794" s="2" t="s">
        <v>73</v>
      </c>
      <c r="V3794" s="2" t="s">
        <v>74</v>
      </c>
      <c r="W3794" s="4">
        <v>716880.15</v>
      </c>
      <c r="X3794" s="4">
        <v>512057.14</v>
      </c>
      <c r="Y3794" s="4">
        <v>1228937.29</v>
      </c>
      <c r="Z3794" s="2">
        <v>0</v>
      </c>
      <c r="AA3794" s="2" t="s">
        <v>56</v>
      </c>
      <c r="AB3794" s="2" t="s">
        <v>15733</v>
      </c>
      <c r="AC3794" s="2" t="s">
        <v>106</v>
      </c>
      <c r="AD3794" s="2" t="s">
        <v>76</v>
      </c>
      <c r="AE3794" s="5">
        <v>67.91</v>
      </c>
      <c r="AF3794" s="2">
        <v>0</v>
      </c>
      <c r="AG3794" s="2" t="s">
        <v>77</v>
      </c>
      <c r="AH3794" s="2">
        <v>12</v>
      </c>
      <c r="AI3794" s="6" t="str">
        <f t="shared" si="177"/>
        <v>35-44</v>
      </c>
      <c r="AJ3794" s="11">
        <f>YEAR(tbl_LoanData[[#This Row],[Application Date]])</f>
        <v>2024</v>
      </c>
      <c r="AK3794" s="11" t="str">
        <f>TEXT(tbl_LoanData[[#This Row],[Application Date]],"MMMM")</f>
        <v>October</v>
      </c>
      <c r="AL3794" s="12">
        <f>DATE(YEAR(tbl_LoanData[[#This Row],[Application Date]]),MONTH(tbl_LoanData[[#This Row],[Application Date]]),1)</f>
        <v>45566</v>
      </c>
      <c r="AM3794" s="14">
        <f ca="1">IF(AND(tbl_LoanData[[#This Row],[Application Date]]&gt;=EOMONTH(TODAY(),-1)+1,tbl_LoanData[[#This Row],[Application Date]]&lt;=TODAY()),tbl_LoanData[[#This Row],[Loan Amount]],0)</f>
        <v>0</v>
      </c>
      <c r="AN3794" s="14">
        <f>tbl_LoanData[[#This Row],[Amount Paid]]-(Q3794-X3794)</f>
        <v>331837.29000000004</v>
      </c>
      <c r="AO3794" s="14">
        <f>IF(tbl_LoanData[[#This Row],[Application Status]]="Approved",1,0)</f>
        <v>1</v>
      </c>
      <c r="AP3794" s="22" t="str">
        <f t="shared" ca="1" si="178"/>
        <v/>
      </c>
      <c r="AQ3794" s="22" t="str">
        <f t="shared" ca="1" si="179"/>
        <v/>
      </c>
    </row>
    <row r="3795" spans="1:43" ht="14.4" customHeight="1" x14ac:dyDescent="0.3">
      <c r="A3795" s="2" t="s">
        <v>9661</v>
      </c>
      <c r="B3795" s="2" t="s">
        <v>9662</v>
      </c>
      <c r="C3795" s="2" t="s">
        <v>586</v>
      </c>
      <c r="D3795" s="2" t="s">
        <v>117</v>
      </c>
      <c r="E3795" s="2" t="s">
        <v>82</v>
      </c>
      <c r="F3795" s="2">
        <v>36</v>
      </c>
      <c r="G3795" s="2" t="s">
        <v>69</v>
      </c>
      <c r="H3795" s="2" t="s">
        <v>177</v>
      </c>
      <c r="I3795" s="2" t="s">
        <v>43</v>
      </c>
      <c r="J3795" s="3">
        <v>45571</v>
      </c>
      <c r="K3795" s="3">
        <v>45579</v>
      </c>
      <c r="L3795" s="2" t="s">
        <v>39</v>
      </c>
      <c r="M3795" s="2" t="s">
        <v>127</v>
      </c>
      <c r="N3795" s="2" t="s">
        <v>152</v>
      </c>
      <c r="O3795" s="4">
        <v>1333000</v>
      </c>
      <c r="P3795" s="4">
        <v>477900</v>
      </c>
      <c r="Q3795" s="4">
        <v>855100</v>
      </c>
      <c r="R3795" s="2">
        <v>24</v>
      </c>
      <c r="S3795" s="5">
        <v>7.81</v>
      </c>
      <c r="T3795" s="4">
        <v>41194.44</v>
      </c>
      <c r="U3795" s="2" t="s">
        <v>73</v>
      </c>
      <c r="V3795" s="2" t="s">
        <v>74</v>
      </c>
      <c r="W3795" s="4">
        <v>906277.68</v>
      </c>
      <c r="X3795" s="4">
        <v>82388.94</v>
      </c>
      <c r="Y3795" s="4">
        <v>988666.62</v>
      </c>
      <c r="Z3795" s="2">
        <v>0</v>
      </c>
      <c r="AA3795" s="2" t="s">
        <v>56</v>
      </c>
      <c r="AB3795" s="2" t="s">
        <v>15729</v>
      </c>
      <c r="AC3795" s="2" t="s">
        <v>332</v>
      </c>
      <c r="AD3795" s="2" t="s">
        <v>76</v>
      </c>
      <c r="AE3795" s="5">
        <v>64.150000000000006</v>
      </c>
      <c r="AF3795" s="2">
        <v>0</v>
      </c>
      <c r="AG3795" s="2" t="s">
        <v>77</v>
      </c>
      <c r="AH3795" s="2">
        <v>8</v>
      </c>
      <c r="AI3795" s="6" t="str">
        <f t="shared" si="177"/>
        <v>35-44</v>
      </c>
      <c r="AJ3795" s="11">
        <f>YEAR(tbl_LoanData[[#This Row],[Application Date]])</f>
        <v>2024</v>
      </c>
      <c r="AK3795" s="11" t="str">
        <f>TEXT(tbl_LoanData[[#This Row],[Application Date]],"MMMM")</f>
        <v>October</v>
      </c>
      <c r="AL3795" s="12">
        <f>DATE(YEAR(tbl_LoanData[[#This Row],[Application Date]]),MONTH(tbl_LoanData[[#This Row],[Application Date]]),1)</f>
        <v>45566</v>
      </c>
      <c r="AM3795" s="14">
        <f ca="1">IF(AND(tbl_LoanData[[#This Row],[Application Date]]&gt;=EOMONTH(TODAY(),-1)+1,tbl_LoanData[[#This Row],[Application Date]]&lt;=TODAY()),tbl_LoanData[[#This Row],[Loan Amount]],0)</f>
        <v>0</v>
      </c>
      <c r="AN3795" s="14">
        <f>tbl_LoanData[[#This Row],[Amount Paid]]-(Q3795-X3795)</f>
        <v>133566.62</v>
      </c>
      <c r="AO3795" s="14">
        <f>IF(tbl_LoanData[[#This Row],[Application Status]]="Approved",1,0)</f>
        <v>1</v>
      </c>
      <c r="AP3795" s="22" t="str">
        <f t="shared" ca="1" si="178"/>
        <v/>
      </c>
      <c r="AQ3795" s="22" t="str">
        <f t="shared" ca="1" si="179"/>
        <v/>
      </c>
    </row>
    <row r="3796" spans="1:43" ht="14.4" customHeight="1" x14ac:dyDescent="0.3">
      <c r="A3796" s="2" t="s">
        <v>9749</v>
      </c>
      <c r="B3796" s="2" t="s">
        <v>9750</v>
      </c>
      <c r="C3796" s="2" t="s">
        <v>1059</v>
      </c>
      <c r="D3796" s="2" t="s">
        <v>101</v>
      </c>
      <c r="E3796" s="2" t="s">
        <v>323</v>
      </c>
      <c r="F3796" s="2">
        <v>55</v>
      </c>
      <c r="G3796" s="2" t="s">
        <v>69</v>
      </c>
      <c r="H3796" s="2" t="s">
        <v>224</v>
      </c>
      <c r="I3796" s="2" t="s">
        <v>54</v>
      </c>
      <c r="J3796" s="3">
        <v>45582</v>
      </c>
      <c r="K3796" s="3"/>
      <c r="L3796" s="2" t="s">
        <v>40</v>
      </c>
      <c r="M3796" s="2" t="s">
        <v>71</v>
      </c>
      <c r="N3796" s="2" t="s">
        <v>137</v>
      </c>
      <c r="O3796" s="4">
        <v>955000</v>
      </c>
      <c r="P3796" s="4">
        <v>292300</v>
      </c>
      <c r="Q3796" s="4">
        <v>662700</v>
      </c>
      <c r="R3796" s="2">
        <v>36</v>
      </c>
      <c r="S3796" s="5">
        <v>11.18</v>
      </c>
      <c r="T3796" s="4">
        <v>24582.49</v>
      </c>
      <c r="U3796" s="2" t="s">
        <v>113</v>
      </c>
      <c r="V3796" s="2" t="s">
        <v>97</v>
      </c>
      <c r="W3796" s="4">
        <v>0</v>
      </c>
      <c r="X3796" s="4">
        <v>0</v>
      </c>
      <c r="Y3796" s="4">
        <v>884969.58</v>
      </c>
      <c r="Z3796" s="2">
        <v>0</v>
      </c>
      <c r="AA3796" s="2" t="s">
        <v>97</v>
      </c>
      <c r="AB3796" s="2" t="s">
        <v>15727</v>
      </c>
      <c r="AC3796" s="2" t="s">
        <v>121</v>
      </c>
      <c r="AD3796" s="2" t="s">
        <v>76</v>
      </c>
      <c r="AE3796" s="5">
        <v>69.39</v>
      </c>
      <c r="AF3796" s="2">
        <v>0</v>
      </c>
      <c r="AG3796" s="2" t="s">
        <v>97</v>
      </c>
      <c r="AH3796" s="2"/>
      <c r="AI3796" s="6" t="str">
        <f t="shared" si="177"/>
        <v>55-64</v>
      </c>
      <c r="AJ3796" s="11">
        <f>YEAR(tbl_LoanData[[#This Row],[Application Date]])</f>
        <v>2024</v>
      </c>
      <c r="AK3796" s="11" t="str">
        <f>TEXT(tbl_LoanData[[#This Row],[Application Date]],"MMMM")</f>
        <v>October</v>
      </c>
      <c r="AL3796" s="12">
        <f>DATE(YEAR(tbl_LoanData[[#This Row],[Application Date]]),MONTH(tbl_LoanData[[#This Row],[Application Date]]),1)</f>
        <v>45566</v>
      </c>
      <c r="AM3796" s="14">
        <f ca="1">IF(AND(tbl_LoanData[[#This Row],[Application Date]]&gt;=EOMONTH(TODAY(),-1)+1,tbl_LoanData[[#This Row],[Application Date]]&lt;=TODAY()),tbl_LoanData[[#This Row],[Loan Amount]],0)</f>
        <v>0</v>
      </c>
      <c r="AN3796" s="14">
        <f>tbl_LoanData[[#This Row],[Amount Paid]]-(Q3796-X3796)</f>
        <v>-662700</v>
      </c>
      <c r="AO3796" s="14">
        <f>IF(tbl_LoanData[[#This Row],[Application Status]]="Approved",1,0)</f>
        <v>0</v>
      </c>
      <c r="AP3796" s="22" t="str">
        <f t="shared" ca="1" si="178"/>
        <v/>
      </c>
      <c r="AQ3796" s="22" t="str">
        <f t="shared" ca="1" si="179"/>
        <v/>
      </c>
    </row>
    <row r="3797" spans="1:43" ht="14.4" customHeight="1" x14ac:dyDescent="0.3">
      <c r="A3797" s="2" t="s">
        <v>9903</v>
      </c>
      <c r="B3797" s="2" t="s">
        <v>9904</v>
      </c>
      <c r="C3797" s="2" t="s">
        <v>482</v>
      </c>
      <c r="D3797" s="2" t="s">
        <v>254</v>
      </c>
      <c r="E3797" s="2" t="s">
        <v>189</v>
      </c>
      <c r="F3797" s="2">
        <v>39</v>
      </c>
      <c r="G3797" s="2" t="s">
        <v>69</v>
      </c>
      <c r="H3797" s="2" t="s">
        <v>565</v>
      </c>
      <c r="I3797" s="2" t="s">
        <v>47</v>
      </c>
      <c r="J3797" s="3">
        <v>45586</v>
      </c>
      <c r="K3797" s="3">
        <v>45591</v>
      </c>
      <c r="L3797" s="2" t="s">
        <v>40</v>
      </c>
      <c r="M3797" s="2" t="s">
        <v>157</v>
      </c>
      <c r="N3797" s="2" t="s">
        <v>299</v>
      </c>
      <c r="O3797" s="4">
        <v>799000</v>
      </c>
      <c r="P3797" s="4">
        <v>97400</v>
      </c>
      <c r="Q3797" s="4">
        <v>701600</v>
      </c>
      <c r="R3797" s="2">
        <v>48</v>
      </c>
      <c r="S3797" s="5">
        <v>10.81</v>
      </c>
      <c r="T3797" s="4">
        <v>20936.91</v>
      </c>
      <c r="U3797" s="2" t="s">
        <v>73</v>
      </c>
      <c r="V3797" s="2" t="s">
        <v>74</v>
      </c>
      <c r="W3797" s="4">
        <v>439675.11</v>
      </c>
      <c r="X3797" s="4">
        <v>565296.73</v>
      </c>
      <c r="Y3797" s="4">
        <v>1004971.84</v>
      </c>
      <c r="Z3797" s="2">
        <v>29</v>
      </c>
      <c r="AA3797" s="2" t="s">
        <v>57</v>
      </c>
      <c r="AB3797" s="2" t="s">
        <v>15735</v>
      </c>
      <c r="AC3797" s="2" t="s">
        <v>213</v>
      </c>
      <c r="AD3797" s="2" t="s">
        <v>76</v>
      </c>
      <c r="AE3797" s="5">
        <v>87.81</v>
      </c>
      <c r="AF3797" s="2">
        <v>1</v>
      </c>
      <c r="AG3797" s="2" t="s">
        <v>77</v>
      </c>
      <c r="AH3797" s="2">
        <v>5</v>
      </c>
      <c r="AI3797" s="6" t="str">
        <f t="shared" si="177"/>
        <v>35-44</v>
      </c>
      <c r="AJ3797" s="11">
        <f>YEAR(tbl_LoanData[[#This Row],[Application Date]])</f>
        <v>2024</v>
      </c>
      <c r="AK3797" s="11" t="str">
        <f>TEXT(tbl_LoanData[[#This Row],[Application Date]],"MMMM")</f>
        <v>October</v>
      </c>
      <c r="AL3797" s="12">
        <f>DATE(YEAR(tbl_LoanData[[#This Row],[Application Date]]),MONTH(tbl_LoanData[[#This Row],[Application Date]]),1)</f>
        <v>45566</v>
      </c>
      <c r="AM3797" s="14">
        <f ca="1">IF(AND(tbl_LoanData[[#This Row],[Application Date]]&gt;=EOMONTH(TODAY(),-1)+1,tbl_LoanData[[#This Row],[Application Date]]&lt;=TODAY()),tbl_LoanData[[#This Row],[Loan Amount]],0)</f>
        <v>0</v>
      </c>
      <c r="AN3797" s="14">
        <f>tbl_LoanData[[#This Row],[Amount Paid]]-(Q3797-X3797)</f>
        <v>303371.83999999997</v>
      </c>
      <c r="AO3797" s="14">
        <f>IF(tbl_LoanData[[#This Row],[Application Status]]="Approved",1,0)</f>
        <v>1</v>
      </c>
      <c r="AP3797" s="22" t="str">
        <f t="shared" ca="1" si="178"/>
        <v/>
      </c>
      <c r="AQ3797" s="22" t="str">
        <f t="shared" ca="1" si="179"/>
        <v/>
      </c>
    </row>
    <row r="3798" spans="1:43" x14ac:dyDescent="0.3">
      <c r="A3798" s="2" t="s">
        <v>9929</v>
      </c>
      <c r="B3798" s="2" t="s">
        <v>9930</v>
      </c>
      <c r="C3798" s="2" t="s">
        <v>549</v>
      </c>
      <c r="D3798" s="2" t="s">
        <v>232</v>
      </c>
      <c r="E3798" s="2" t="s">
        <v>134</v>
      </c>
      <c r="F3798" s="2">
        <v>49</v>
      </c>
      <c r="G3798" s="2" t="s">
        <v>83</v>
      </c>
      <c r="H3798" s="2" t="s">
        <v>84</v>
      </c>
      <c r="I3798" s="2" t="s">
        <v>45</v>
      </c>
      <c r="J3798" s="3">
        <v>45574</v>
      </c>
      <c r="K3798" s="3"/>
      <c r="L3798" s="2" t="s">
        <v>40</v>
      </c>
      <c r="M3798" s="2" t="s">
        <v>71</v>
      </c>
      <c r="N3798" s="2" t="s">
        <v>137</v>
      </c>
      <c r="O3798" s="4">
        <v>1433000</v>
      </c>
      <c r="P3798" s="4">
        <v>403600</v>
      </c>
      <c r="Q3798" s="4">
        <v>1029400</v>
      </c>
      <c r="R3798" s="2">
        <v>48</v>
      </c>
      <c r="S3798" s="5">
        <v>13.78</v>
      </c>
      <c r="T3798" s="4">
        <v>33266.78</v>
      </c>
      <c r="U3798" s="2" t="s">
        <v>113</v>
      </c>
      <c r="V3798" s="2" t="s">
        <v>97</v>
      </c>
      <c r="W3798" s="4">
        <v>0</v>
      </c>
      <c r="X3798" s="4">
        <v>0</v>
      </c>
      <c r="Y3798" s="4">
        <v>1596805.28</v>
      </c>
      <c r="Z3798" s="2">
        <v>0</v>
      </c>
      <c r="AA3798" s="2" t="s">
        <v>97</v>
      </c>
      <c r="AB3798" s="2" t="s">
        <v>15731</v>
      </c>
      <c r="AC3798" s="2" t="s">
        <v>138</v>
      </c>
      <c r="AD3798" s="2" t="s">
        <v>76</v>
      </c>
      <c r="AE3798" s="5">
        <v>71.84</v>
      </c>
      <c r="AF3798" s="2">
        <v>0</v>
      </c>
      <c r="AG3798" s="2" t="s">
        <v>97</v>
      </c>
      <c r="AH3798" s="2"/>
      <c r="AI3798" s="6" t="str">
        <f t="shared" si="177"/>
        <v>45-54</v>
      </c>
      <c r="AJ3798" s="11">
        <f>YEAR(tbl_LoanData[[#This Row],[Application Date]])</f>
        <v>2024</v>
      </c>
      <c r="AK3798" s="11" t="str">
        <f>TEXT(tbl_LoanData[[#This Row],[Application Date]],"MMMM")</f>
        <v>October</v>
      </c>
      <c r="AL3798" s="12">
        <f>DATE(YEAR(tbl_LoanData[[#This Row],[Application Date]]),MONTH(tbl_LoanData[[#This Row],[Application Date]]),1)</f>
        <v>45566</v>
      </c>
      <c r="AM3798" s="14">
        <f ca="1">IF(AND(tbl_LoanData[[#This Row],[Application Date]]&gt;=EOMONTH(TODAY(),-1)+1,tbl_LoanData[[#This Row],[Application Date]]&lt;=TODAY()),tbl_LoanData[[#This Row],[Loan Amount]],0)</f>
        <v>0</v>
      </c>
      <c r="AN3798" s="14">
        <f>tbl_LoanData[[#This Row],[Amount Paid]]-(Q3798-X3798)</f>
        <v>-1029400</v>
      </c>
      <c r="AO3798" s="14">
        <f>IF(tbl_LoanData[[#This Row],[Application Status]]="Approved",1,0)</f>
        <v>0</v>
      </c>
      <c r="AP3798" s="22" t="str">
        <f t="shared" ca="1" si="178"/>
        <v/>
      </c>
      <c r="AQ3798" s="22" t="str">
        <f t="shared" ca="1" si="179"/>
        <v/>
      </c>
    </row>
    <row r="3799" spans="1:43" ht="14.4" customHeight="1" x14ac:dyDescent="0.3">
      <c r="A3799" s="2" t="s">
        <v>10001</v>
      </c>
      <c r="B3799" s="2" t="s">
        <v>10002</v>
      </c>
      <c r="C3799" s="2" t="s">
        <v>304</v>
      </c>
      <c r="D3799" s="2" t="s">
        <v>182</v>
      </c>
      <c r="E3799" s="2" t="s">
        <v>268</v>
      </c>
      <c r="F3799" s="2">
        <v>58</v>
      </c>
      <c r="G3799" s="2" t="s">
        <v>83</v>
      </c>
      <c r="H3799" s="2" t="s">
        <v>172</v>
      </c>
      <c r="I3799" s="2" t="s">
        <v>45</v>
      </c>
      <c r="J3799" s="3">
        <v>45577</v>
      </c>
      <c r="K3799" s="3"/>
      <c r="L3799" s="2" t="s">
        <v>39</v>
      </c>
      <c r="M3799" s="2" t="s">
        <v>167</v>
      </c>
      <c r="N3799" s="2" t="s">
        <v>491</v>
      </c>
      <c r="O3799" s="4">
        <v>1461000</v>
      </c>
      <c r="P3799" s="4">
        <v>203100</v>
      </c>
      <c r="Q3799" s="4">
        <v>1257900</v>
      </c>
      <c r="R3799" s="2">
        <v>24</v>
      </c>
      <c r="S3799" s="5">
        <v>10.68</v>
      </c>
      <c r="T3799" s="4">
        <v>63607.81</v>
      </c>
      <c r="U3799" s="2" t="s">
        <v>113</v>
      </c>
      <c r="V3799" s="2" t="s">
        <v>97</v>
      </c>
      <c r="W3799" s="4">
        <v>0</v>
      </c>
      <c r="X3799" s="4">
        <v>0</v>
      </c>
      <c r="Y3799" s="4">
        <v>1526587.44</v>
      </c>
      <c r="Z3799" s="2">
        <v>0</v>
      </c>
      <c r="AA3799" s="2" t="s">
        <v>97</v>
      </c>
      <c r="AB3799" s="2" t="s">
        <v>15732</v>
      </c>
      <c r="AC3799" s="2" t="s">
        <v>360</v>
      </c>
      <c r="AD3799" s="2" t="s">
        <v>76</v>
      </c>
      <c r="AE3799" s="5">
        <v>86.1</v>
      </c>
      <c r="AF3799" s="2">
        <v>0</v>
      </c>
      <c r="AG3799" s="2" t="s">
        <v>97</v>
      </c>
      <c r="AH3799" s="2"/>
      <c r="AI3799" s="6" t="str">
        <f t="shared" si="177"/>
        <v>55-64</v>
      </c>
      <c r="AJ3799" s="11">
        <f>YEAR(tbl_LoanData[[#This Row],[Application Date]])</f>
        <v>2024</v>
      </c>
      <c r="AK3799" s="11" t="str">
        <f>TEXT(tbl_LoanData[[#This Row],[Application Date]],"MMMM")</f>
        <v>October</v>
      </c>
      <c r="AL3799" s="12">
        <f>DATE(YEAR(tbl_LoanData[[#This Row],[Application Date]]),MONTH(tbl_LoanData[[#This Row],[Application Date]]),1)</f>
        <v>45566</v>
      </c>
      <c r="AM3799" s="14">
        <f ca="1">IF(AND(tbl_LoanData[[#This Row],[Application Date]]&gt;=EOMONTH(TODAY(),-1)+1,tbl_LoanData[[#This Row],[Application Date]]&lt;=TODAY()),tbl_LoanData[[#This Row],[Loan Amount]],0)</f>
        <v>0</v>
      </c>
      <c r="AN3799" s="14">
        <f>tbl_LoanData[[#This Row],[Amount Paid]]-(Q3799-X3799)</f>
        <v>-1257900</v>
      </c>
      <c r="AO3799" s="14">
        <f>IF(tbl_LoanData[[#This Row],[Application Status]]="Approved",1,0)</f>
        <v>0</v>
      </c>
      <c r="AP3799" s="22" t="str">
        <f t="shared" ca="1" si="178"/>
        <v/>
      </c>
      <c r="AQ3799" s="22" t="str">
        <f t="shared" ca="1" si="179"/>
        <v/>
      </c>
    </row>
    <row r="3800" spans="1:43" ht="14.4" customHeight="1" x14ac:dyDescent="0.3">
      <c r="A3800" s="2" t="s">
        <v>10047</v>
      </c>
      <c r="B3800" s="2" t="s">
        <v>10048</v>
      </c>
      <c r="C3800" s="2" t="s">
        <v>80</v>
      </c>
      <c r="D3800" s="2" t="s">
        <v>91</v>
      </c>
      <c r="E3800" s="2" t="s">
        <v>118</v>
      </c>
      <c r="F3800" s="2">
        <v>57</v>
      </c>
      <c r="G3800" s="2" t="s">
        <v>83</v>
      </c>
      <c r="H3800" s="2" t="s">
        <v>372</v>
      </c>
      <c r="I3800" s="2" t="s">
        <v>43</v>
      </c>
      <c r="J3800" s="3">
        <v>45581</v>
      </c>
      <c r="K3800" s="3">
        <v>45594</v>
      </c>
      <c r="L3800" s="2" t="s">
        <v>40</v>
      </c>
      <c r="M3800" s="2" t="s">
        <v>85</v>
      </c>
      <c r="N3800" s="2" t="s">
        <v>270</v>
      </c>
      <c r="O3800" s="4">
        <v>1498000</v>
      </c>
      <c r="P3800" s="4">
        <v>381900</v>
      </c>
      <c r="Q3800" s="4">
        <v>1116100</v>
      </c>
      <c r="R3800" s="2">
        <v>36</v>
      </c>
      <c r="S3800" s="5">
        <v>13.22</v>
      </c>
      <c r="T3800" s="4">
        <v>43298.48</v>
      </c>
      <c r="U3800" s="2" t="s">
        <v>73</v>
      </c>
      <c r="V3800" s="2" t="s">
        <v>74</v>
      </c>
      <c r="W3800" s="4">
        <v>909268.08</v>
      </c>
      <c r="X3800" s="4">
        <v>649477.18000000005</v>
      </c>
      <c r="Y3800" s="4">
        <v>1558745.26</v>
      </c>
      <c r="Z3800" s="2">
        <v>0</v>
      </c>
      <c r="AA3800" s="2" t="s">
        <v>56</v>
      </c>
      <c r="AB3800" s="2" t="s">
        <v>15731</v>
      </c>
      <c r="AC3800" s="2" t="s">
        <v>146</v>
      </c>
      <c r="AD3800" s="2" t="s">
        <v>76</v>
      </c>
      <c r="AE3800" s="5">
        <v>74.510000000000005</v>
      </c>
      <c r="AF3800" s="2">
        <v>0</v>
      </c>
      <c r="AG3800" s="2" t="s">
        <v>77</v>
      </c>
      <c r="AH3800" s="2">
        <v>13</v>
      </c>
      <c r="AI3800" s="6" t="str">
        <f t="shared" si="177"/>
        <v>55-64</v>
      </c>
      <c r="AJ3800" s="11">
        <f>YEAR(tbl_LoanData[[#This Row],[Application Date]])</f>
        <v>2024</v>
      </c>
      <c r="AK3800" s="11" t="str">
        <f>TEXT(tbl_LoanData[[#This Row],[Application Date]],"MMMM")</f>
        <v>October</v>
      </c>
      <c r="AL3800" s="12">
        <f>DATE(YEAR(tbl_LoanData[[#This Row],[Application Date]]),MONTH(tbl_LoanData[[#This Row],[Application Date]]),1)</f>
        <v>45566</v>
      </c>
      <c r="AM3800" s="14">
        <f ca="1">IF(AND(tbl_LoanData[[#This Row],[Application Date]]&gt;=EOMONTH(TODAY(),-1)+1,tbl_LoanData[[#This Row],[Application Date]]&lt;=TODAY()),tbl_LoanData[[#This Row],[Loan Amount]],0)</f>
        <v>0</v>
      </c>
      <c r="AN3800" s="14">
        <f>tbl_LoanData[[#This Row],[Amount Paid]]-(Q3800-X3800)</f>
        <v>442645.26</v>
      </c>
      <c r="AO3800" s="14">
        <f>IF(tbl_LoanData[[#This Row],[Application Status]]="Approved",1,0)</f>
        <v>1</v>
      </c>
      <c r="AP3800" s="22" t="str">
        <f t="shared" ca="1" si="178"/>
        <v/>
      </c>
      <c r="AQ3800" s="22" t="str">
        <f t="shared" ca="1" si="179"/>
        <v/>
      </c>
    </row>
    <row r="3801" spans="1:43" ht="14.4" customHeight="1" x14ac:dyDescent="0.3">
      <c r="A3801" s="2" t="s">
        <v>10079</v>
      </c>
      <c r="B3801" s="2" t="s">
        <v>10080</v>
      </c>
      <c r="C3801" s="2" t="s">
        <v>423</v>
      </c>
      <c r="D3801" s="2" t="s">
        <v>102</v>
      </c>
      <c r="E3801" s="2" t="s">
        <v>142</v>
      </c>
      <c r="F3801" s="2">
        <v>59</v>
      </c>
      <c r="G3801" s="2" t="s">
        <v>69</v>
      </c>
      <c r="H3801" s="2" t="s">
        <v>205</v>
      </c>
      <c r="I3801" s="2" t="s">
        <v>49</v>
      </c>
      <c r="J3801" s="3">
        <v>45575</v>
      </c>
      <c r="K3801" s="3">
        <v>45580</v>
      </c>
      <c r="L3801" s="2" t="s">
        <v>39</v>
      </c>
      <c r="M3801" s="2" t="s">
        <v>127</v>
      </c>
      <c r="N3801" s="2" t="s">
        <v>195</v>
      </c>
      <c r="O3801" s="4">
        <v>2189000</v>
      </c>
      <c r="P3801" s="4">
        <v>787600</v>
      </c>
      <c r="Q3801" s="4">
        <v>1401400</v>
      </c>
      <c r="R3801" s="2">
        <v>36</v>
      </c>
      <c r="S3801" s="5">
        <v>9.3800000000000008</v>
      </c>
      <c r="T3801" s="4">
        <v>49882.05</v>
      </c>
      <c r="U3801" s="2" t="s">
        <v>73</v>
      </c>
      <c r="V3801" s="2" t="s">
        <v>74</v>
      </c>
      <c r="W3801" s="4">
        <v>1047523.05</v>
      </c>
      <c r="X3801" s="4">
        <v>748230.91</v>
      </c>
      <c r="Y3801" s="4">
        <v>1795753.96</v>
      </c>
      <c r="Z3801" s="2">
        <v>28</v>
      </c>
      <c r="AA3801" s="2" t="s">
        <v>57</v>
      </c>
      <c r="AB3801" s="2" t="s">
        <v>15729</v>
      </c>
      <c r="AC3801" s="2" t="s">
        <v>75</v>
      </c>
      <c r="AD3801" s="2" t="s">
        <v>76</v>
      </c>
      <c r="AE3801" s="5">
        <v>64.02</v>
      </c>
      <c r="AF3801" s="2">
        <v>1</v>
      </c>
      <c r="AG3801" s="2" t="s">
        <v>77</v>
      </c>
      <c r="AH3801" s="2">
        <v>5</v>
      </c>
      <c r="AI3801" s="6" t="str">
        <f t="shared" si="177"/>
        <v>55-64</v>
      </c>
      <c r="AJ3801" s="11">
        <f>YEAR(tbl_LoanData[[#This Row],[Application Date]])</f>
        <v>2024</v>
      </c>
      <c r="AK3801" s="11" t="str">
        <f>TEXT(tbl_LoanData[[#This Row],[Application Date]],"MMMM")</f>
        <v>October</v>
      </c>
      <c r="AL3801" s="12">
        <f>DATE(YEAR(tbl_LoanData[[#This Row],[Application Date]]),MONTH(tbl_LoanData[[#This Row],[Application Date]]),1)</f>
        <v>45566</v>
      </c>
      <c r="AM3801" s="14">
        <f ca="1">IF(AND(tbl_LoanData[[#This Row],[Application Date]]&gt;=EOMONTH(TODAY(),-1)+1,tbl_LoanData[[#This Row],[Application Date]]&lt;=TODAY()),tbl_LoanData[[#This Row],[Loan Amount]],0)</f>
        <v>0</v>
      </c>
      <c r="AN3801" s="14">
        <f>tbl_LoanData[[#This Row],[Amount Paid]]-(Q3801-X3801)</f>
        <v>394353.96000000008</v>
      </c>
      <c r="AO3801" s="14">
        <f>IF(tbl_LoanData[[#This Row],[Application Status]]="Approved",1,0)</f>
        <v>1</v>
      </c>
      <c r="AP3801" s="22" t="str">
        <f t="shared" ca="1" si="178"/>
        <v/>
      </c>
      <c r="AQ3801" s="22" t="str">
        <f t="shared" ca="1" si="179"/>
        <v/>
      </c>
    </row>
    <row r="3802" spans="1:43" ht="14.4" customHeight="1" x14ac:dyDescent="0.3">
      <c r="A3802" s="2" t="s">
        <v>10295</v>
      </c>
      <c r="B3802" s="2" t="s">
        <v>10296</v>
      </c>
      <c r="C3802" s="2" t="s">
        <v>304</v>
      </c>
      <c r="D3802" s="2" t="s">
        <v>67</v>
      </c>
      <c r="E3802" s="2" t="s">
        <v>284</v>
      </c>
      <c r="F3802" s="2">
        <v>47</v>
      </c>
      <c r="G3802" s="2" t="s">
        <v>83</v>
      </c>
      <c r="H3802" s="2" t="s">
        <v>136</v>
      </c>
      <c r="I3802" s="2" t="s">
        <v>49</v>
      </c>
      <c r="J3802" s="3">
        <v>45588</v>
      </c>
      <c r="K3802" s="3">
        <v>45593</v>
      </c>
      <c r="L3802" s="2" t="s">
        <v>37</v>
      </c>
      <c r="M3802" s="2" t="s">
        <v>104</v>
      </c>
      <c r="N3802" s="2" t="s">
        <v>192</v>
      </c>
      <c r="O3802" s="4">
        <v>162000</v>
      </c>
      <c r="P3802" s="4">
        <v>24000</v>
      </c>
      <c r="Q3802" s="4">
        <v>138000</v>
      </c>
      <c r="R3802" s="2">
        <v>36</v>
      </c>
      <c r="S3802" s="5">
        <v>6.2</v>
      </c>
      <c r="T3802" s="4">
        <v>4546.33</v>
      </c>
      <c r="U3802" s="2" t="s">
        <v>73</v>
      </c>
      <c r="V3802" s="2" t="s">
        <v>74</v>
      </c>
      <c r="W3802" s="4">
        <v>95472.93</v>
      </c>
      <c r="X3802" s="4">
        <v>68195.070000000007</v>
      </c>
      <c r="Y3802" s="4">
        <v>163668</v>
      </c>
      <c r="Z3802" s="2">
        <v>0</v>
      </c>
      <c r="AA3802" s="2" t="s">
        <v>56</v>
      </c>
      <c r="AB3802" s="2" t="s">
        <v>15729</v>
      </c>
      <c r="AC3802" s="2" t="s">
        <v>138</v>
      </c>
      <c r="AD3802" s="2" t="s">
        <v>76</v>
      </c>
      <c r="AE3802" s="5">
        <v>85.19</v>
      </c>
      <c r="AF3802" s="2">
        <v>0</v>
      </c>
      <c r="AG3802" s="2" t="s">
        <v>77</v>
      </c>
      <c r="AH3802" s="2">
        <v>5</v>
      </c>
      <c r="AI3802" s="6" t="str">
        <f t="shared" si="177"/>
        <v>45-54</v>
      </c>
      <c r="AJ3802" s="11">
        <f>YEAR(tbl_LoanData[[#This Row],[Application Date]])</f>
        <v>2024</v>
      </c>
      <c r="AK3802" s="11" t="str">
        <f>TEXT(tbl_LoanData[[#This Row],[Application Date]],"MMMM")</f>
        <v>October</v>
      </c>
      <c r="AL3802" s="12">
        <f>DATE(YEAR(tbl_LoanData[[#This Row],[Application Date]]),MONTH(tbl_LoanData[[#This Row],[Application Date]]),1)</f>
        <v>45566</v>
      </c>
      <c r="AM3802" s="14">
        <f ca="1">IF(AND(tbl_LoanData[[#This Row],[Application Date]]&gt;=EOMONTH(TODAY(),-1)+1,tbl_LoanData[[#This Row],[Application Date]]&lt;=TODAY()),tbl_LoanData[[#This Row],[Loan Amount]],0)</f>
        <v>0</v>
      </c>
      <c r="AN3802" s="14">
        <f>tbl_LoanData[[#This Row],[Amount Paid]]-(Q3802-X3802)</f>
        <v>25668</v>
      </c>
      <c r="AO3802" s="14">
        <f>IF(tbl_LoanData[[#This Row],[Application Status]]="Approved",1,0)</f>
        <v>1</v>
      </c>
      <c r="AP3802" s="22" t="str">
        <f t="shared" ca="1" si="178"/>
        <v/>
      </c>
      <c r="AQ3802" s="22" t="str">
        <f t="shared" ca="1" si="179"/>
        <v/>
      </c>
    </row>
    <row r="3803" spans="1:43" ht="14.4" customHeight="1" x14ac:dyDescent="0.3">
      <c r="A3803" s="2" t="s">
        <v>10381</v>
      </c>
      <c r="B3803" s="2" t="s">
        <v>10382</v>
      </c>
      <c r="C3803" s="2" t="s">
        <v>549</v>
      </c>
      <c r="D3803" s="2" t="s">
        <v>161</v>
      </c>
      <c r="E3803" s="2" t="s">
        <v>190</v>
      </c>
      <c r="F3803" s="2">
        <v>32</v>
      </c>
      <c r="G3803" s="2" t="s">
        <v>83</v>
      </c>
      <c r="H3803" s="2" t="s">
        <v>205</v>
      </c>
      <c r="I3803" s="2" t="s">
        <v>49</v>
      </c>
      <c r="J3803" s="3">
        <v>45587</v>
      </c>
      <c r="K3803" s="3">
        <v>45604</v>
      </c>
      <c r="L3803" s="2" t="s">
        <v>36</v>
      </c>
      <c r="M3803" s="2" t="s">
        <v>85</v>
      </c>
      <c r="N3803" s="2" t="s">
        <v>624</v>
      </c>
      <c r="O3803" s="4">
        <v>1786000</v>
      </c>
      <c r="P3803" s="4">
        <v>619500</v>
      </c>
      <c r="Q3803" s="4">
        <v>1166500</v>
      </c>
      <c r="R3803" s="2">
        <v>36</v>
      </c>
      <c r="S3803" s="5">
        <v>8.7200000000000006</v>
      </c>
      <c r="T3803" s="4">
        <v>40879.339999999997</v>
      </c>
      <c r="U3803" s="2" t="s">
        <v>73</v>
      </c>
      <c r="V3803" s="2" t="s">
        <v>74</v>
      </c>
      <c r="W3803" s="4">
        <v>858466.14</v>
      </c>
      <c r="X3803" s="4">
        <v>613190.26</v>
      </c>
      <c r="Y3803" s="4">
        <v>1471656.4</v>
      </c>
      <c r="Z3803" s="2">
        <v>0</v>
      </c>
      <c r="AA3803" s="2" t="s">
        <v>56</v>
      </c>
      <c r="AB3803" s="2" t="s">
        <v>15736</v>
      </c>
      <c r="AC3803" s="2" t="s">
        <v>213</v>
      </c>
      <c r="AD3803" s="2" t="s">
        <v>76</v>
      </c>
      <c r="AE3803" s="5">
        <v>65.31</v>
      </c>
      <c r="AF3803" s="2">
        <v>0</v>
      </c>
      <c r="AG3803" s="2" t="s">
        <v>77</v>
      </c>
      <c r="AH3803" s="2">
        <v>17</v>
      </c>
      <c r="AI3803" s="6" t="str">
        <f t="shared" si="177"/>
        <v>25-34</v>
      </c>
      <c r="AJ3803" s="11">
        <f>YEAR(tbl_LoanData[[#This Row],[Application Date]])</f>
        <v>2024</v>
      </c>
      <c r="AK3803" s="11" t="str">
        <f>TEXT(tbl_LoanData[[#This Row],[Application Date]],"MMMM")</f>
        <v>October</v>
      </c>
      <c r="AL3803" s="12">
        <f>DATE(YEAR(tbl_LoanData[[#This Row],[Application Date]]),MONTH(tbl_LoanData[[#This Row],[Application Date]]),1)</f>
        <v>45566</v>
      </c>
      <c r="AM3803" s="14">
        <f ca="1">IF(AND(tbl_LoanData[[#This Row],[Application Date]]&gt;=EOMONTH(TODAY(),-1)+1,tbl_LoanData[[#This Row],[Application Date]]&lt;=TODAY()),tbl_LoanData[[#This Row],[Loan Amount]],0)</f>
        <v>0</v>
      </c>
      <c r="AN3803" s="14">
        <f>tbl_LoanData[[#This Row],[Amount Paid]]-(Q3803-X3803)</f>
        <v>305156.40000000002</v>
      </c>
      <c r="AO3803" s="14">
        <f>IF(tbl_LoanData[[#This Row],[Application Status]]="Approved",1,0)</f>
        <v>1</v>
      </c>
      <c r="AP3803" s="22" t="str">
        <f t="shared" ca="1" si="178"/>
        <v/>
      </c>
      <c r="AQ3803" s="22" t="str">
        <f t="shared" ca="1" si="179"/>
        <v/>
      </c>
    </row>
    <row r="3804" spans="1:43" ht="14.4" customHeight="1" x14ac:dyDescent="0.3">
      <c r="A3804" s="2" t="s">
        <v>10705</v>
      </c>
      <c r="B3804" s="2" t="s">
        <v>10706</v>
      </c>
      <c r="C3804" s="2" t="s">
        <v>809</v>
      </c>
      <c r="D3804" s="2" t="s">
        <v>232</v>
      </c>
      <c r="E3804" s="2" t="s">
        <v>312</v>
      </c>
      <c r="F3804" s="2">
        <v>39</v>
      </c>
      <c r="G3804" s="2" t="s">
        <v>69</v>
      </c>
      <c r="H3804" s="2" t="s">
        <v>237</v>
      </c>
      <c r="I3804" s="2" t="s">
        <v>48</v>
      </c>
      <c r="J3804" s="3">
        <v>45588</v>
      </c>
      <c r="K3804" s="3">
        <v>45608</v>
      </c>
      <c r="L3804" s="2" t="s">
        <v>38</v>
      </c>
      <c r="M3804" s="2" t="s">
        <v>127</v>
      </c>
      <c r="N3804" s="2" t="s">
        <v>128</v>
      </c>
      <c r="O3804" s="4">
        <v>1931000</v>
      </c>
      <c r="P3804" s="4">
        <v>238900</v>
      </c>
      <c r="Q3804" s="4">
        <v>1692100</v>
      </c>
      <c r="R3804" s="2">
        <v>36</v>
      </c>
      <c r="S3804" s="5">
        <v>8.9600000000000009</v>
      </c>
      <c r="T3804" s="4">
        <v>59637.120000000003</v>
      </c>
      <c r="U3804" s="2" t="s">
        <v>73</v>
      </c>
      <c r="V3804" s="2" t="s">
        <v>74</v>
      </c>
      <c r="W3804" s="4">
        <v>1252379.52</v>
      </c>
      <c r="X3804" s="4">
        <v>894556.96</v>
      </c>
      <c r="Y3804" s="4">
        <v>2146936.48</v>
      </c>
      <c r="Z3804" s="2">
        <v>0</v>
      </c>
      <c r="AA3804" s="2" t="s">
        <v>56</v>
      </c>
      <c r="AB3804" s="2" t="s">
        <v>15732</v>
      </c>
      <c r="AC3804" s="2" t="s">
        <v>138</v>
      </c>
      <c r="AD3804" s="2" t="s">
        <v>76</v>
      </c>
      <c r="AE3804" s="5">
        <v>87.63</v>
      </c>
      <c r="AF3804" s="2">
        <v>0</v>
      </c>
      <c r="AG3804" s="2" t="s">
        <v>77</v>
      </c>
      <c r="AH3804" s="2">
        <v>20</v>
      </c>
      <c r="AI3804" s="6" t="str">
        <f t="shared" si="177"/>
        <v>35-44</v>
      </c>
      <c r="AJ3804" s="11">
        <f>YEAR(tbl_LoanData[[#This Row],[Application Date]])</f>
        <v>2024</v>
      </c>
      <c r="AK3804" s="11" t="str">
        <f>TEXT(tbl_LoanData[[#This Row],[Application Date]],"MMMM")</f>
        <v>October</v>
      </c>
      <c r="AL3804" s="12">
        <f>DATE(YEAR(tbl_LoanData[[#This Row],[Application Date]]),MONTH(tbl_LoanData[[#This Row],[Application Date]]),1)</f>
        <v>45566</v>
      </c>
      <c r="AM3804" s="14">
        <f ca="1">IF(AND(tbl_LoanData[[#This Row],[Application Date]]&gt;=EOMONTH(TODAY(),-1)+1,tbl_LoanData[[#This Row],[Application Date]]&lt;=TODAY()),tbl_LoanData[[#This Row],[Loan Amount]],0)</f>
        <v>0</v>
      </c>
      <c r="AN3804" s="14">
        <f>tbl_LoanData[[#This Row],[Amount Paid]]-(Q3804-X3804)</f>
        <v>454836.47999999998</v>
      </c>
      <c r="AO3804" s="14">
        <f>IF(tbl_LoanData[[#This Row],[Application Status]]="Approved",1,0)</f>
        <v>1</v>
      </c>
      <c r="AP3804" s="22" t="str">
        <f t="shared" ca="1" si="178"/>
        <v/>
      </c>
      <c r="AQ3804" s="22" t="str">
        <f t="shared" ca="1" si="179"/>
        <v/>
      </c>
    </row>
    <row r="3805" spans="1:43" ht="14.4" customHeight="1" x14ac:dyDescent="0.3">
      <c r="A3805" s="2" t="s">
        <v>11055</v>
      </c>
      <c r="B3805" s="2" t="s">
        <v>11056</v>
      </c>
      <c r="C3805" s="2" t="s">
        <v>405</v>
      </c>
      <c r="D3805" s="2" t="s">
        <v>67</v>
      </c>
      <c r="E3805" s="2" t="s">
        <v>268</v>
      </c>
      <c r="F3805" s="2">
        <v>59</v>
      </c>
      <c r="G3805" s="2" t="s">
        <v>69</v>
      </c>
      <c r="H3805" s="2" t="s">
        <v>256</v>
      </c>
      <c r="I3805" s="2" t="s">
        <v>43</v>
      </c>
      <c r="J3805" s="3">
        <v>45590</v>
      </c>
      <c r="K3805" s="3">
        <v>45605</v>
      </c>
      <c r="L3805" s="2" t="s">
        <v>39</v>
      </c>
      <c r="M3805" s="2" t="s">
        <v>167</v>
      </c>
      <c r="N3805" s="2" t="s">
        <v>491</v>
      </c>
      <c r="O3805" s="4">
        <v>1628000</v>
      </c>
      <c r="P3805" s="4">
        <v>460200</v>
      </c>
      <c r="Q3805" s="4">
        <v>1167800</v>
      </c>
      <c r="R3805" s="2">
        <v>12</v>
      </c>
      <c r="S3805" s="5">
        <v>12.94</v>
      </c>
      <c r="T3805" s="4">
        <v>109909.44</v>
      </c>
      <c r="U3805" s="2" t="s">
        <v>73</v>
      </c>
      <c r="V3805" s="2" t="s">
        <v>33</v>
      </c>
      <c r="W3805" s="4">
        <v>1318913.32</v>
      </c>
      <c r="X3805" s="4">
        <v>0</v>
      </c>
      <c r="Y3805" s="4">
        <v>1318913.32</v>
      </c>
      <c r="Z3805" s="2">
        <v>0</v>
      </c>
      <c r="AA3805" s="2" t="s">
        <v>56</v>
      </c>
      <c r="AB3805" s="2" t="s">
        <v>15736</v>
      </c>
      <c r="AC3805" s="2" t="s">
        <v>138</v>
      </c>
      <c r="AD3805" s="2" t="s">
        <v>76</v>
      </c>
      <c r="AE3805" s="5">
        <v>71.73</v>
      </c>
      <c r="AF3805" s="2">
        <v>0</v>
      </c>
      <c r="AG3805" s="2" t="s">
        <v>77</v>
      </c>
      <c r="AH3805" s="2">
        <v>15</v>
      </c>
      <c r="AI3805" s="6" t="str">
        <f t="shared" si="177"/>
        <v>55-64</v>
      </c>
      <c r="AJ3805" s="11">
        <f>YEAR(tbl_LoanData[[#This Row],[Application Date]])</f>
        <v>2024</v>
      </c>
      <c r="AK3805" s="11" t="str">
        <f>TEXT(tbl_LoanData[[#This Row],[Application Date]],"MMMM")</f>
        <v>October</v>
      </c>
      <c r="AL3805" s="12">
        <f>DATE(YEAR(tbl_LoanData[[#This Row],[Application Date]]),MONTH(tbl_LoanData[[#This Row],[Application Date]]),1)</f>
        <v>45566</v>
      </c>
      <c r="AM3805" s="14">
        <f ca="1">IF(AND(tbl_LoanData[[#This Row],[Application Date]]&gt;=EOMONTH(TODAY(),-1)+1,tbl_LoanData[[#This Row],[Application Date]]&lt;=TODAY()),tbl_LoanData[[#This Row],[Loan Amount]],0)</f>
        <v>0</v>
      </c>
      <c r="AN3805" s="14">
        <f>tbl_LoanData[[#This Row],[Amount Paid]]-(Q3805-X3805)</f>
        <v>151113.32000000007</v>
      </c>
      <c r="AO3805" s="14">
        <f>IF(tbl_LoanData[[#This Row],[Application Status]]="Approved",1,0)</f>
        <v>1</v>
      </c>
      <c r="AP3805" s="22" t="str">
        <f t="shared" ca="1" si="178"/>
        <v/>
      </c>
      <c r="AQ3805" s="22" t="str">
        <f t="shared" ca="1" si="179"/>
        <v/>
      </c>
    </row>
    <row r="3806" spans="1:43" ht="14.4" customHeight="1" x14ac:dyDescent="0.3">
      <c r="A3806" s="2" t="s">
        <v>11075</v>
      </c>
      <c r="B3806" s="2" t="s">
        <v>11076</v>
      </c>
      <c r="C3806" s="2" t="s">
        <v>90</v>
      </c>
      <c r="D3806" s="2" t="s">
        <v>118</v>
      </c>
      <c r="E3806" s="2" t="s">
        <v>101</v>
      </c>
      <c r="F3806" s="2">
        <v>43</v>
      </c>
      <c r="G3806" s="2" t="s">
        <v>69</v>
      </c>
      <c r="H3806" s="2" t="s">
        <v>177</v>
      </c>
      <c r="I3806" s="2" t="s">
        <v>43</v>
      </c>
      <c r="J3806" s="3">
        <v>45573</v>
      </c>
      <c r="K3806" s="3">
        <v>45593</v>
      </c>
      <c r="L3806" s="2" t="s">
        <v>39</v>
      </c>
      <c r="M3806" s="2" t="s">
        <v>157</v>
      </c>
      <c r="N3806" s="2" t="s">
        <v>359</v>
      </c>
      <c r="O3806" s="4">
        <v>1760000</v>
      </c>
      <c r="P3806" s="4">
        <v>202000</v>
      </c>
      <c r="Q3806" s="4">
        <v>1558000</v>
      </c>
      <c r="R3806" s="2">
        <v>36</v>
      </c>
      <c r="S3806" s="5">
        <v>14.08</v>
      </c>
      <c r="T3806" s="4">
        <v>61558.31</v>
      </c>
      <c r="U3806" s="2" t="s">
        <v>73</v>
      </c>
      <c r="V3806" s="2" t="s">
        <v>74</v>
      </c>
      <c r="W3806" s="4">
        <v>1292724.51</v>
      </c>
      <c r="X3806" s="4">
        <v>923374.69</v>
      </c>
      <c r="Y3806" s="4">
        <v>2216099.2000000002</v>
      </c>
      <c r="Z3806" s="2">
        <v>0</v>
      </c>
      <c r="AA3806" s="2" t="s">
        <v>56</v>
      </c>
      <c r="AB3806" s="2" t="s">
        <v>15732</v>
      </c>
      <c r="AC3806" s="2" t="s">
        <v>87</v>
      </c>
      <c r="AD3806" s="2" t="s">
        <v>76</v>
      </c>
      <c r="AE3806" s="5">
        <v>88.52</v>
      </c>
      <c r="AF3806" s="2">
        <v>0</v>
      </c>
      <c r="AG3806" s="2" t="s">
        <v>77</v>
      </c>
      <c r="AH3806" s="2">
        <v>20</v>
      </c>
      <c r="AI3806" s="6" t="str">
        <f t="shared" si="177"/>
        <v>35-44</v>
      </c>
      <c r="AJ3806" s="11">
        <f>YEAR(tbl_LoanData[[#This Row],[Application Date]])</f>
        <v>2024</v>
      </c>
      <c r="AK3806" s="11" t="str">
        <f>TEXT(tbl_LoanData[[#This Row],[Application Date]],"MMMM")</f>
        <v>October</v>
      </c>
      <c r="AL3806" s="12">
        <f>DATE(YEAR(tbl_LoanData[[#This Row],[Application Date]]),MONTH(tbl_LoanData[[#This Row],[Application Date]]),1)</f>
        <v>45566</v>
      </c>
      <c r="AM3806" s="14">
        <f ca="1">IF(AND(tbl_LoanData[[#This Row],[Application Date]]&gt;=EOMONTH(TODAY(),-1)+1,tbl_LoanData[[#This Row],[Application Date]]&lt;=TODAY()),tbl_LoanData[[#This Row],[Loan Amount]],0)</f>
        <v>0</v>
      </c>
      <c r="AN3806" s="14">
        <f>tbl_LoanData[[#This Row],[Amount Paid]]-(Q3806-X3806)</f>
        <v>658099.19999999995</v>
      </c>
      <c r="AO3806" s="14">
        <f>IF(tbl_LoanData[[#This Row],[Application Status]]="Approved",1,0)</f>
        <v>1</v>
      </c>
      <c r="AP3806" s="22" t="str">
        <f t="shared" ca="1" si="178"/>
        <v/>
      </c>
      <c r="AQ3806" s="22" t="str">
        <f t="shared" ca="1" si="179"/>
        <v/>
      </c>
    </row>
    <row r="3807" spans="1:43" ht="14.4" customHeight="1" x14ac:dyDescent="0.3">
      <c r="A3807" s="2" t="s">
        <v>11299</v>
      </c>
      <c r="B3807" s="2" t="s">
        <v>11300</v>
      </c>
      <c r="C3807" s="2" t="s">
        <v>1102</v>
      </c>
      <c r="D3807" s="2" t="s">
        <v>67</v>
      </c>
      <c r="E3807" s="2" t="s">
        <v>161</v>
      </c>
      <c r="F3807" s="2">
        <v>62</v>
      </c>
      <c r="G3807" s="2" t="s">
        <v>69</v>
      </c>
      <c r="H3807" s="2" t="s">
        <v>103</v>
      </c>
      <c r="I3807" s="2" t="s">
        <v>43</v>
      </c>
      <c r="J3807" s="3">
        <v>45588</v>
      </c>
      <c r="K3807" s="3">
        <v>45604</v>
      </c>
      <c r="L3807" s="2" t="s">
        <v>36</v>
      </c>
      <c r="M3807" s="2" t="s">
        <v>104</v>
      </c>
      <c r="N3807" s="2" t="s">
        <v>592</v>
      </c>
      <c r="O3807" s="4">
        <v>1057000</v>
      </c>
      <c r="P3807" s="4">
        <v>199900</v>
      </c>
      <c r="Q3807" s="4">
        <v>857100</v>
      </c>
      <c r="R3807" s="2">
        <v>36</v>
      </c>
      <c r="S3807" s="5">
        <v>8.49</v>
      </c>
      <c r="T3807" s="4">
        <v>29872.32</v>
      </c>
      <c r="U3807" s="2" t="s">
        <v>73</v>
      </c>
      <c r="V3807" s="2" t="s">
        <v>74</v>
      </c>
      <c r="W3807" s="4">
        <v>627318.72</v>
      </c>
      <c r="X3807" s="4">
        <v>448084.65</v>
      </c>
      <c r="Y3807" s="4">
        <v>1075403.3700000001</v>
      </c>
      <c r="Z3807" s="2">
        <v>0</v>
      </c>
      <c r="AA3807" s="2" t="s">
        <v>56</v>
      </c>
      <c r="AB3807" s="2" t="s">
        <v>15727</v>
      </c>
      <c r="AC3807" s="2" t="s">
        <v>87</v>
      </c>
      <c r="AD3807" s="2" t="s">
        <v>76</v>
      </c>
      <c r="AE3807" s="5">
        <v>81.09</v>
      </c>
      <c r="AF3807" s="2">
        <v>0</v>
      </c>
      <c r="AG3807" s="2" t="s">
        <v>77</v>
      </c>
      <c r="AH3807" s="2">
        <v>16</v>
      </c>
      <c r="AI3807" s="6" t="str">
        <f t="shared" si="177"/>
        <v>55-64</v>
      </c>
      <c r="AJ3807" s="11">
        <f>YEAR(tbl_LoanData[[#This Row],[Application Date]])</f>
        <v>2024</v>
      </c>
      <c r="AK3807" s="11" t="str">
        <f>TEXT(tbl_LoanData[[#This Row],[Application Date]],"MMMM")</f>
        <v>October</v>
      </c>
      <c r="AL3807" s="12">
        <f>DATE(YEAR(tbl_LoanData[[#This Row],[Application Date]]),MONTH(tbl_LoanData[[#This Row],[Application Date]]),1)</f>
        <v>45566</v>
      </c>
      <c r="AM3807" s="14">
        <f ca="1">IF(AND(tbl_LoanData[[#This Row],[Application Date]]&gt;=EOMONTH(TODAY(),-1)+1,tbl_LoanData[[#This Row],[Application Date]]&lt;=TODAY()),tbl_LoanData[[#This Row],[Loan Amount]],0)</f>
        <v>0</v>
      </c>
      <c r="AN3807" s="14">
        <f>tbl_LoanData[[#This Row],[Amount Paid]]-(Q3807-X3807)</f>
        <v>218303.37</v>
      </c>
      <c r="AO3807" s="14">
        <f>IF(tbl_LoanData[[#This Row],[Application Status]]="Approved",1,0)</f>
        <v>1</v>
      </c>
      <c r="AP3807" s="22" t="str">
        <f t="shared" ca="1" si="178"/>
        <v/>
      </c>
      <c r="AQ3807" s="22" t="str">
        <f t="shared" ca="1" si="179"/>
        <v/>
      </c>
    </row>
    <row r="3808" spans="1:43" ht="14.4" customHeight="1" x14ac:dyDescent="0.3">
      <c r="A3808" s="2" t="s">
        <v>11333</v>
      </c>
      <c r="B3808" s="2" t="s">
        <v>11334</v>
      </c>
      <c r="C3808" s="2" t="s">
        <v>368</v>
      </c>
      <c r="D3808" s="2" t="s">
        <v>311</v>
      </c>
      <c r="E3808" s="2" t="s">
        <v>183</v>
      </c>
      <c r="F3808" s="2">
        <v>46</v>
      </c>
      <c r="G3808" s="2" t="s">
        <v>83</v>
      </c>
      <c r="H3808" s="2" t="s">
        <v>233</v>
      </c>
      <c r="I3808" s="2" t="s">
        <v>46</v>
      </c>
      <c r="J3808" s="3">
        <v>45583</v>
      </c>
      <c r="K3808" s="3">
        <v>45586</v>
      </c>
      <c r="L3808" s="2" t="s">
        <v>40</v>
      </c>
      <c r="M3808" s="2" t="s">
        <v>157</v>
      </c>
      <c r="N3808" s="2" t="s">
        <v>299</v>
      </c>
      <c r="O3808" s="4">
        <v>1233000</v>
      </c>
      <c r="P3808" s="4">
        <v>330200</v>
      </c>
      <c r="Q3808" s="4">
        <v>902800</v>
      </c>
      <c r="R3808" s="2">
        <v>36</v>
      </c>
      <c r="S3808" s="5">
        <v>14.3</v>
      </c>
      <c r="T3808" s="4">
        <v>35836.14</v>
      </c>
      <c r="U3808" s="2" t="s">
        <v>73</v>
      </c>
      <c r="V3808" s="2" t="s">
        <v>74</v>
      </c>
      <c r="W3808" s="4">
        <v>680886.66</v>
      </c>
      <c r="X3808" s="4">
        <v>609214.54</v>
      </c>
      <c r="Y3808" s="4">
        <v>1290101.2</v>
      </c>
      <c r="Z3808" s="2">
        <v>96</v>
      </c>
      <c r="AA3808" s="2" t="s">
        <v>60</v>
      </c>
      <c r="AB3808" s="2" t="s">
        <v>15736</v>
      </c>
      <c r="AC3808" s="2" t="s">
        <v>75</v>
      </c>
      <c r="AD3808" s="2" t="s">
        <v>76</v>
      </c>
      <c r="AE3808" s="5">
        <v>73.22</v>
      </c>
      <c r="AF3808" s="2">
        <v>3</v>
      </c>
      <c r="AG3808" s="2" t="s">
        <v>130</v>
      </c>
      <c r="AH3808" s="2">
        <v>3</v>
      </c>
      <c r="AI3808" s="6" t="str">
        <f t="shared" si="177"/>
        <v>45-54</v>
      </c>
      <c r="AJ3808" s="11">
        <f>YEAR(tbl_LoanData[[#This Row],[Application Date]])</f>
        <v>2024</v>
      </c>
      <c r="AK3808" s="11" t="str">
        <f>TEXT(tbl_LoanData[[#This Row],[Application Date]],"MMMM")</f>
        <v>October</v>
      </c>
      <c r="AL3808" s="12">
        <f>DATE(YEAR(tbl_LoanData[[#This Row],[Application Date]]),MONTH(tbl_LoanData[[#This Row],[Application Date]]),1)</f>
        <v>45566</v>
      </c>
      <c r="AM3808" s="14">
        <f ca="1">IF(AND(tbl_LoanData[[#This Row],[Application Date]]&gt;=EOMONTH(TODAY(),-1)+1,tbl_LoanData[[#This Row],[Application Date]]&lt;=TODAY()),tbl_LoanData[[#This Row],[Loan Amount]],0)</f>
        <v>0</v>
      </c>
      <c r="AN3808" s="14">
        <f>tbl_LoanData[[#This Row],[Amount Paid]]-(Q3808-X3808)</f>
        <v>387301.20000000007</v>
      </c>
      <c r="AO3808" s="14">
        <f>IF(tbl_LoanData[[#This Row],[Application Status]]="Approved",1,0)</f>
        <v>1</v>
      </c>
      <c r="AP3808" s="22" t="str">
        <f t="shared" ca="1" si="178"/>
        <v/>
      </c>
      <c r="AQ3808" s="22" t="str">
        <f t="shared" ca="1" si="179"/>
        <v/>
      </c>
    </row>
    <row r="3809" spans="1:43" ht="14.4" customHeight="1" x14ac:dyDescent="0.3">
      <c r="A3809" s="2" t="s">
        <v>11373</v>
      </c>
      <c r="B3809" s="2" t="s">
        <v>11374</v>
      </c>
      <c r="C3809" s="2" t="s">
        <v>368</v>
      </c>
      <c r="D3809" s="2" t="s">
        <v>102</v>
      </c>
      <c r="E3809" s="2" t="s">
        <v>91</v>
      </c>
      <c r="F3809" s="2">
        <v>26</v>
      </c>
      <c r="G3809" s="2" t="s">
        <v>83</v>
      </c>
      <c r="H3809" s="2" t="s">
        <v>103</v>
      </c>
      <c r="I3809" s="2" t="s">
        <v>43</v>
      </c>
      <c r="J3809" s="3">
        <v>45572</v>
      </c>
      <c r="K3809" s="3">
        <v>45578</v>
      </c>
      <c r="L3809" s="2" t="s">
        <v>36</v>
      </c>
      <c r="M3809" s="2" t="s">
        <v>104</v>
      </c>
      <c r="N3809" s="2" t="s">
        <v>592</v>
      </c>
      <c r="O3809" s="4">
        <v>2062000</v>
      </c>
      <c r="P3809" s="4">
        <v>773800</v>
      </c>
      <c r="Q3809" s="4">
        <v>1288200</v>
      </c>
      <c r="R3809" s="2">
        <v>24</v>
      </c>
      <c r="S3809" s="5">
        <v>13.45</v>
      </c>
      <c r="T3809" s="4">
        <v>68113.58</v>
      </c>
      <c r="U3809" s="2" t="s">
        <v>73</v>
      </c>
      <c r="V3809" s="2" t="s">
        <v>74</v>
      </c>
      <c r="W3809" s="4">
        <v>1498498.76</v>
      </c>
      <c r="X3809" s="4">
        <v>136227.04</v>
      </c>
      <c r="Y3809" s="4">
        <v>1634725.8</v>
      </c>
      <c r="Z3809" s="2">
        <v>0</v>
      </c>
      <c r="AA3809" s="2" t="s">
        <v>56</v>
      </c>
      <c r="AB3809" s="2" t="s">
        <v>15736</v>
      </c>
      <c r="AC3809" s="2" t="s">
        <v>87</v>
      </c>
      <c r="AD3809" s="2" t="s">
        <v>76</v>
      </c>
      <c r="AE3809" s="5">
        <v>62.47</v>
      </c>
      <c r="AF3809" s="2">
        <v>0</v>
      </c>
      <c r="AG3809" s="2" t="s">
        <v>77</v>
      </c>
      <c r="AH3809" s="2">
        <v>6</v>
      </c>
      <c r="AI3809" s="6" t="str">
        <f t="shared" si="177"/>
        <v>25-34</v>
      </c>
      <c r="AJ3809" s="11">
        <f>YEAR(tbl_LoanData[[#This Row],[Application Date]])</f>
        <v>2024</v>
      </c>
      <c r="AK3809" s="11" t="str">
        <f>TEXT(tbl_LoanData[[#This Row],[Application Date]],"MMMM")</f>
        <v>October</v>
      </c>
      <c r="AL3809" s="12">
        <f>DATE(YEAR(tbl_LoanData[[#This Row],[Application Date]]),MONTH(tbl_LoanData[[#This Row],[Application Date]]),1)</f>
        <v>45566</v>
      </c>
      <c r="AM3809" s="14">
        <f ca="1">IF(AND(tbl_LoanData[[#This Row],[Application Date]]&gt;=EOMONTH(TODAY(),-1)+1,tbl_LoanData[[#This Row],[Application Date]]&lt;=TODAY()),tbl_LoanData[[#This Row],[Loan Amount]],0)</f>
        <v>0</v>
      </c>
      <c r="AN3809" s="14">
        <f>tbl_LoanData[[#This Row],[Amount Paid]]-(Q3809-X3809)</f>
        <v>346525.80000000005</v>
      </c>
      <c r="AO3809" s="14">
        <f>IF(tbl_LoanData[[#This Row],[Application Status]]="Approved",1,0)</f>
        <v>1</v>
      </c>
      <c r="AP3809" s="22" t="str">
        <f t="shared" ca="1" si="178"/>
        <v/>
      </c>
      <c r="AQ3809" s="22" t="str">
        <f t="shared" ca="1" si="179"/>
        <v/>
      </c>
    </row>
    <row r="3810" spans="1:43" ht="14.4" customHeight="1" x14ac:dyDescent="0.3">
      <c r="A3810" s="2" t="s">
        <v>11449</v>
      </c>
      <c r="B3810" s="2" t="s">
        <v>11450</v>
      </c>
      <c r="C3810" s="2" t="s">
        <v>999</v>
      </c>
      <c r="D3810" s="2" t="s">
        <v>91</v>
      </c>
      <c r="E3810" s="2" t="s">
        <v>447</v>
      </c>
      <c r="F3810" s="2">
        <v>22</v>
      </c>
      <c r="G3810" s="2" t="s">
        <v>69</v>
      </c>
      <c r="H3810" s="2" t="s">
        <v>119</v>
      </c>
      <c r="I3810" s="2" t="s">
        <v>43</v>
      </c>
      <c r="J3810" s="3">
        <v>45569</v>
      </c>
      <c r="K3810" s="3">
        <v>45584</v>
      </c>
      <c r="L3810" s="2" t="s">
        <v>40</v>
      </c>
      <c r="M3810" s="2" t="s">
        <v>157</v>
      </c>
      <c r="N3810" s="2" t="s">
        <v>328</v>
      </c>
      <c r="O3810" s="4">
        <v>1484000</v>
      </c>
      <c r="P3810" s="4">
        <v>149900</v>
      </c>
      <c r="Q3810" s="4">
        <v>1334100</v>
      </c>
      <c r="R3810" s="2">
        <v>24</v>
      </c>
      <c r="S3810" s="5">
        <v>11.08</v>
      </c>
      <c r="T3810" s="4">
        <v>67905.69</v>
      </c>
      <c r="U3810" s="2" t="s">
        <v>73</v>
      </c>
      <c r="V3810" s="2" t="s">
        <v>74</v>
      </c>
      <c r="W3810" s="4">
        <v>1358113.8</v>
      </c>
      <c r="X3810" s="4">
        <v>271622.76</v>
      </c>
      <c r="Y3810" s="4">
        <v>1629736.56</v>
      </c>
      <c r="Z3810" s="2">
        <v>62</v>
      </c>
      <c r="AA3810" s="2" t="s">
        <v>59</v>
      </c>
      <c r="AB3810" s="2" t="s">
        <v>15727</v>
      </c>
      <c r="AC3810" s="2" t="s">
        <v>129</v>
      </c>
      <c r="AD3810" s="2" t="s">
        <v>76</v>
      </c>
      <c r="AE3810" s="5">
        <v>89.9</v>
      </c>
      <c r="AF3810" s="2">
        <v>2</v>
      </c>
      <c r="AG3810" s="2" t="s">
        <v>130</v>
      </c>
      <c r="AH3810" s="2">
        <v>15</v>
      </c>
      <c r="AI3810" s="6" t="str">
        <f t="shared" si="177"/>
        <v>18-24</v>
      </c>
      <c r="AJ3810" s="11">
        <f>YEAR(tbl_LoanData[[#This Row],[Application Date]])</f>
        <v>2024</v>
      </c>
      <c r="AK3810" s="11" t="str">
        <f>TEXT(tbl_LoanData[[#This Row],[Application Date]],"MMMM")</f>
        <v>October</v>
      </c>
      <c r="AL3810" s="12">
        <f>DATE(YEAR(tbl_LoanData[[#This Row],[Application Date]]),MONTH(tbl_LoanData[[#This Row],[Application Date]]),1)</f>
        <v>45566</v>
      </c>
      <c r="AM3810" s="14">
        <f ca="1">IF(AND(tbl_LoanData[[#This Row],[Application Date]]&gt;=EOMONTH(TODAY(),-1)+1,tbl_LoanData[[#This Row],[Application Date]]&lt;=TODAY()),tbl_LoanData[[#This Row],[Loan Amount]],0)</f>
        <v>0</v>
      </c>
      <c r="AN3810" s="14">
        <f>tbl_LoanData[[#This Row],[Amount Paid]]-(Q3810-X3810)</f>
        <v>295636.56000000006</v>
      </c>
      <c r="AO3810" s="14">
        <f>IF(tbl_LoanData[[#This Row],[Application Status]]="Approved",1,0)</f>
        <v>1</v>
      </c>
      <c r="AP3810" s="22" t="str">
        <f t="shared" ca="1" si="178"/>
        <v/>
      </c>
      <c r="AQ3810" s="22" t="str">
        <f t="shared" ca="1" si="179"/>
        <v/>
      </c>
    </row>
    <row r="3811" spans="1:43" ht="14.4" customHeight="1" x14ac:dyDescent="0.3">
      <c r="A3811" s="2" t="s">
        <v>11525</v>
      </c>
      <c r="B3811" s="2" t="s">
        <v>11526</v>
      </c>
      <c r="C3811" s="2" t="s">
        <v>1573</v>
      </c>
      <c r="D3811" s="2" t="s">
        <v>254</v>
      </c>
      <c r="E3811" s="2" t="s">
        <v>182</v>
      </c>
      <c r="F3811" s="2">
        <v>46</v>
      </c>
      <c r="G3811" s="2" t="s">
        <v>69</v>
      </c>
      <c r="H3811" s="2" t="s">
        <v>70</v>
      </c>
      <c r="I3811" s="2" t="s">
        <v>50</v>
      </c>
      <c r="J3811" s="3">
        <v>45571</v>
      </c>
      <c r="K3811" s="3"/>
      <c r="L3811" s="2" t="s">
        <v>37</v>
      </c>
      <c r="M3811" s="2" t="s">
        <v>199</v>
      </c>
      <c r="N3811" s="2" t="s">
        <v>200</v>
      </c>
      <c r="O3811" s="4">
        <v>233000</v>
      </c>
      <c r="P3811" s="4">
        <v>62000</v>
      </c>
      <c r="Q3811" s="4">
        <v>171000</v>
      </c>
      <c r="R3811" s="2">
        <v>36</v>
      </c>
      <c r="S3811" s="5">
        <v>9.3000000000000007</v>
      </c>
      <c r="T3811" s="4">
        <v>6075.25</v>
      </c>
      <c r="U3811" s="2" t="s">
        <v>113</v>
      </c>
      <c r="V3811" s="2" t="s">
        <v>97</v>
      </c>
      <c r="W3811" s="4">
        <v>0</v>
      </c>
      <c r="X3811" s="4">
        <v>0</v>
      </c>
      <c r="Y3811" s="4">
        <v>218709</v>
      </c>
      <c r="Z3811" s="2">
        <v>0</v>
      </c>
      <c r="AA3811" s="2" t="s">
        <v>97</v>
      </c>
      <c r="AB3811" s="2" t="s">
        <v>15734</v>
      </c>
      <c r="AC3811" s="2" t="s">
        <v>332</v>
      </c>
      <c r="AD3811" s="2" t="s">
        <v>76</v>
      </c>
      <c r="AE3811" s="5">
        <v>73.39</v>
      </c>
      <c r="AF3811" s="2">
        <v>0</v>
      </c>
      <c r="AG3811" s="2" t="s">
        <v>97</v>
      </c>
      <c r="AH3811" s="2"/>
      <c r="AI3811" s="6" t="str">
        <f t="shared" si="177"/>
        <v>45-54</v>
      </c>
      <c r="AJ3811" s="11">
        <f>YEAR(tbl_LoanData[[#This Row],[Application Date]])</f>
        <v>2024</v>
      </c>
      <c r="AK3811" s="11" t="str">
        <f>TEXT(tbl_LoanData[[#This Row],[Application Date]],"MMMM")</f>
        <v>October</v>
      </c>
      <c r="AL3811" s="12">
        <f>DATE(YEAR(tbl_LoanData[[#This Row],[Application Date]]),MONTH(tbl_LoanData[[#This Row],[Application Date]]),1)</f>
        <v>45566</v>
      </c>
      <c r="AM3811" s="14">
        <f ca="1">IF(AND(tbl_LoanData[[#This Row],[Application Date]]&gt;=EOMONTH(TODAY(),-1)+1,tbl_LoanData[[#This Row],[Application Date]]&lt;=TODAY()),tbl_LoanData[[#This Row],[Loan Amount]],0)</f>
        <v>0</v>
      </c>
      <c r="AN3811" s="14">
        <f>tbl_LoanData[[#This Row],[Amount Paid]]-(Q3811-X3811)</f>
        <v>-171000</v>
      </c>
      <c r="AO3811" s="14">
        <f>IF(tbl_LoanData[[#This Row],[Application Status]]="Approved",1,0)</f>
        <v>0</v>
      </c>
      <c r="AP3811" s="22" t="str">
        <f t="shared" ca="1" si="178"/>
        <v/>
      </c>
      <c r="AQ3811" s="22" t="str">
        <f t="shared" ca="1" si="179"/>
        <v/>
      </c>
    </row>
    <row r="3812" spans="1:43" ht="14.4" customHeight="1" x14ac:dyDescent="0.3">
      <c r="A3812" s="2" t="s">
        <v>11671</v>
      </c>
      <c r="B3812" s="2" t="s">
        <v>11672</v>
      </c>
      <c r="C3812" s="2" t="s">
        <v>560</v>
      </c>
      <c r="D3812" s="2" t="s">
        <v>102</v>
      </c>
      <c r="E3812" s="2" t="s">
        <v>394</v>
      </c>
      <c r="F3812" s="2">
        <v>37</v>
      </c>
      <c r="G3812" s="2" t="s">
        <v>69</v>
      </c>
      <c r="H3812" s="2" t="s">
        <v>205</v>
      </c>
      <c r="I3812" s="2" t="s">
        <v>49</v>
      </c>
      <c r="J3812" s="3">
        <v>45574</v>
      </c>
      <c r="K3812" s="3">
        <v>45585</v>
      </c>
      <c r="L3812" s="2" t="s">
        <v>40</v>
      </c>
      <c r="M3812" s="2" t="s">
        <v>111</v>
      </c>
      <c r="N3812" s="2" t="s">
        <v>120</v>
      </c>
      <c r="O3812" s="4">
        <v>1028000</v>
      </c>
      <c r="P3812" s="4">
        <v>339300</v>
      </c>
      <c r="Q3812" s="4">
        <v>688700</v>
      </c>
      <c r="R3812" s="2">
        <v>24</v>
      </c>
      <c r="S3812" s="5">
        <v>12.07</v>
      </c>
      <c r="T3812" s="4">
        <v>35623.01</v>
      </c>
      <c r="U3812" s="2" t="s">
        <v>73</v>
      </c>
      <c r="V3812" s="2" t="s">
        <v>74</v>
      </c>
      <c r="W3812" s="4">
        <v>712460.2</v>
      </c>
      <c r="X3812" s="4">
        <v>142491.98000000001</v>
      </c>
      <c r="Y3812" s="4">
        <v>854952.18</v>
      </c>
      <c r="Z3812" s="2">
        <v>60</v>
      </c>
      <c r="AA3812" s="2" t="s">
        <v>58</v>
      </c>
      <c r="AB3812" s="2" t="s">
        <v>15732</v>
      </c>
      <c r="AC3812" s="2" t="s">
        <v>138</v>
      </c>
      <c r="AD3812" s="2" t="s">
        <v>76</v>
      </c>
      <c r="AE3812" s="5">
        <v>66.989999999999995</v>
      </c>
      <c r="AF3812" s="2">
        <v>2</v>
      </c>
      <c r="AG3812" s="2" t="s">
        <v>15718</v>
      </c>
      <c r="AH3812" s="2">
        <v>11</v>
      </c>
      <c r="AI3812" s="6" t="str">
        <f t="shared" si="177"/>
        <v>35-44</v>
      </c>
      <c r="AJ3812" s="11">
        <f>YEAR(tbl_LoanData[[#This Row],[Application Date]])</f>
        <v>2024</v>
      </c>
      <c r="AK3812" s="11" t="str">
        <f>TEXT(tbl_LoanData[[#This Row],[Application Date]],"MMMM")</f>
        <v>October</v>
      </c>
      <c r="AL3812" s="12">
        <f>DATE(YEAR(tbl_LoanData[[#This Row],[Application Date]]),MONTH(tbl_LoanData[[#This Row],[Application Date]]),1)</f>
        <v>45566</v>
      </c>
      <c r="AM3812" s="14">
        <f ca="1">IF(AND(tbl_LoanData[[#This Row],[Application Date]]&gt;=EOMONTH(TODAY(),-1)+1,tbl_LoanData[[#This Row],[Application Date]]&lt;=TODAY()),tbl_LoanData[[#This Row],[Loan Amount]],0)</f>
        <v>0</v>
      </c>
      <c r="AN3812" s="14">
        <f>tbl_LoanData[[#This Row],[Amount Paid]]-(Q3812-X3812)</f>
        <v>166252.17999999993</v>
      </c>
      <c r="AO3812" s="14">
        <f>IF(tbl_LoanData[[#This Row],[Application Status]]="Approved",1,0)</f>
        <v>1</v>
      </c>
      <c r="AP3812" s="22" t="str">
        <f t="shared" ca="1" si="178"/>
        <v/>
      </c>
      <c r="AQ3812" s="22" t="str">
        <f t="shared" ca="1" si="179"/>
        <v/>
      </c>
    </row>
    <row r="3813" spans="1:43" ht="14.4" customHeight="1" x14ac:dyDescent="0.3">
      <c r="A3813" s="2" t="s">
        <v>11743</v>
      </c>
      <c r="B3813" s="2" t="s">
        <v>11744</v>
      </c>
      <c r="C3813" s="2" t="s">
        <v>188</v>
      </c>
      <c r="D3813" s="2" t="s">
        <v>311</v>
      </c>
      <c r="E3813" s="2" t="s">
        <v>68</v>
      </c>
      <c r="F3813" s="2">
        <v>37</v>
      </c>
      <c r="G3813" s="2" t="s">
        <v>69</v>
      </c>
      <c r="H3813" s="2" t="s">
        <v>398</v>
      </c>
      <c r="I3813" s="2" t="s">
        <v>46</v>
      </c>
      <c r="J3813" s="3">
        <v>45571</v>
      </c>
      <c r="K3813" s="3">
        <v>45575</v>
      </c>
      <c r="L3813" s="2" t="s">
        <v>39</v>
      </c>
      <c r="M3813" s="2" t="s">
        <v>94</v>
      </c>
      <c r="N3813" s="2" t="s">
        <v>365</v>
      </c>
      <c r="O3813" s="4">
        <v>2062000</v>
      </c>
      <c r="P3813" s="4">
        <v>234400</v>
      </c>
      <c r="Q3813" s="4">
        <v>1827600</v>
      </c>
      <c r="R3813" s="2">
        <v>24</v>
      </c>
      <c r="S3813" s="5">
        <v>11.67</v>
      </c>
      <c r="T3813" s="4">
        <v>93923.41</v>
      </c>
      <c r="U3813" s="2" t="s">
        <v>73</v>
      </c>
      <c r="V3813" s="2" t="s">
        <v>74</v>
      </c>
      <c r="W3813" s="4">
        <v>2066315.02</v>
      </c>
      <c r="X3813" s="4">
        <v>187846.82</v>
      </c>
      <c r="Y3813" s="4">
        <v>2254161.84</v>
      </c>
      <c r="Z3813" s="2">
        <v>0</v>
      </c>
      <c r="AA3813" s="2" t="s">
        <v>56</v>
      </c>
      <c r="AB3813" s="2" t="s">
        <v>15731</v>
      </c>
      <c r="AC3813" s="2" t="s">
        <v>87</v>
      </c>
      <c r="AD3813" s="2" t="s">
        <v>76</v>
      </c>
      <c r="AE3813" s="5">
        <v>88.63</v>
      </c>
      <c r="AF3813" s="2">
        <v>0</v>
      </c>
      <c r="AG3813" s="2" t="s">
        <v>77</v>
      </c>
      <c r="AH3813" s="2">
        <v>4</v>
      </c>
      <c r="AI3813" s="6" t="str">
        <f t="shared" si="177"/>
        <v>35-44</v>
      </c>
      <c r="AJ3813" s="11">
        <f>YEAR(tbl_LoanData[[#This Row],[Application Date]])</f>
        <v>2024</v>
      </c>
      <c r="AK3813" s="11" t="str">
        <f>TEXT(tbl_LoanData[[#This Row],[Application Date]],"MMMM")</f>
        <v>October</v>
      </c>
      <c r="AL3813" s="12">
        <f>DATE(YEAR(tbl_LoanData[[#This Row],[Application Date]]),MONTH(tbl_LoanData[[#This Row],[Application Date]]),1)</f>
        <v>45566</v>
      </c>
      <c r="AM3813" s="14">
        <f ca="1">IF(AND(tbl_LoanData[[#This Row],[Application Date]]&gt;=EOMONTH(TODAY(),-1)+1,tbl_LoanData[[#This Row],[Application Date]]&lt;=TODAY()),tbl_LoanData[[#This Row],[Loan Amount]],0)</f>
        <v>0</v>
      </c>
      <c r="AN3813" s="14">
        <f>tbl_LoanData[[#This Row],[Amount Paid]]-(Q3813-X3813)</f>
        <v>426561.84000000008</v>
      </c>
      <c r="AO3813" s="14">
        <f>IF(tbl_LoanData[[#This Row],[Application Status]]="Approved",1,0)</f>
        <v>1</v>
      </c>
      <c r="AP3813" s="22" t="str">
        <f t="shared" ca="1" si="178"/>
        <v/>
      </c>
      <c r="AQ3813" s="22" t="str">
        <f t="shared" ca="1" si="179"/>
        <v/>
      </c>
    </row>
    <row r="3814" spans="1:43" ht="14.4" customHeight="1" x14ac:dyDescent="0.3">
      <c r="A3814" s="2" t="s">
        <v>11745</v>
      </c>
      <c r="B3814" s="2" t="s">
        <v>11746</v>
      </c>
      <c r="C3814" s="2" t="s">
        <v>338</v>
      </c>
      <c r="D3814" s="2" t="s">
        <v>232</v>
      </c>
      <c r="E3814" s="2" t="s">
        <v>465</v>
      </c>
      <c r="F3814" s="2">
        <v>46</v>
      </c>
      <c r="G3814" s="2" t="s">
        <v>83</v>
      </c>
      <c r="H3814" s="2" t="s">
        <v>217</v>
      </c>
      <c r="I3814" s="2" t="s">
        <v>46</v>
      </c>
      <c r="J3814" s="3">
        <v>45572</v>
      </c>
      <c r="K3814" s="3">
        <v>45589</v>
      </c>
      <c r="L3814" s="2" t="s">
        <v>40</v>
      </c>
      <c r="M3814" s="2" t="s">
        <v>85</v>
      </c>
      <c r="N3814" s="2" t="s">
        <v>270</v>
      </c>
      <c r="O3814" s="4">
        <v>1571000</v>
      </c>
      <c r="P3814" s="4">
        <v>610800</v>
      </c>
      <c r="Q3814" s="4">
        <v>960200</v>
      </c>
      <c r="R3814" s="2">
        <v>48</v>
      </c>
      <c r="S3814" s="5">
        <v>14.06</v>
      </c>
      <c r="T3814" s="4">
        <v>31254.51</v>
      </c>
      <c r="U3814" s="2" t="s">
        <v>73</v>
      </c>
      <c r="V3814" s="2" t="s">
        <v>74</v>
      </c>
      <c r="W3814" s="4">
        <v>531326.67000000004</v>
      </c>
      <c r="X3814" s="4">
        <v>968889.81</v>
      </c>
      <c r="Y3814" s="4">
        <v>1500216.48</v>
      </c>
      <c r="Z3814" s="2">
        <v>155</v>
      </c>
      <c r="AA3814" s="2" t="s">
        <v>60</v>
      </c>
      <c r="AB3814" s="2" t="s">
        <v>15736</v>
      </c>
      <c r="AC3814" s="2" t="s">
        <v>138</v>
      </c>
      <c r="AD3814" s="2" t="s">
        <v>76</v>
      </c>
      <c r="AE3814" s="5">
        <v>61.12</v>
      </c>
      <c r="AF3814" s="2">
        <v>5</v>
      </c>
      <c r="AG3814" s="2" t="s">
        <v>130</v>
      </c>
      <c r="AH3814" s="2">
        <v>17</v>
      </c>
      <c r="AI3814" s="6" t="str">
        <f t="shared" si="177"/>
        <v>45-54</v>
      </c>
      <c r="AJ3814" s="11">
        <f>YEAR(tbl_LoanData[[#This Row],[Application Date]])</f>
        <v>2024</v>
      </c>
      <c r="AK3814" s="11" t="str">
        <f>TEXT(tbl_LoanData[[#This Row],[Application Date]],"MMMM")</f>
        <v>October</v>
      </c>
      <c r="AL3814" s="12">
        <f>DATE(YEAR(tbl_LoanData[[#This Row],[Application Date]]),MONTH(tbl_LoanData[[#This Row],[Application Date]]),1)</f>
        <v>45566</v>
      </c>
      <c r="AM3814" s="14">
        <f ca="1">IF(AND(tbl_LoanData[[#This Row],[Application Date]]&gt;=EOMONTH(TODAY(),-1)+1,tbl_LoanData[[#This Row],[Application Date]]&lt;=TODAY()),tbl_LoanData[[#This Row],[Loan Amount]],0)</f>
        <v>0</v>
      </c>
      <c r="AN3814" s="14">
        <f>tbl_LoanData[[#This Row],[Amount Paid]]-(Q3814-X3814)</f>
        <v>540016.4800000001</v>
      </c>
      <c r="AO3814" s="14">
        <f>IF(tbl_LoanData[[#This Row],[Application Status]]="Approved",1,0)</f>
        <v>1</v>
      </c>
      <c r="AP3814" s="22" t="str">
        <f t="shared" ca="1" si="178"/>
        <v/>
      </c>
      <c r="AQ3814" s="22" t="str">
        <f t="shared" ca="1" si="179"/>
        <v/>
      </c>
    </row>
    <row r="3815" spans="1:43" ht="14.4" customHeight="1" x14ac:dyDescent="0.3">
      <c r="A3815" s="2" t="s">
        <v>11749</v>
      </c>
      <c r="B3815" s="2" t="s">
        <v>11750</v>
      </c>
      <c r="C3815" s="2" t="s">
        <v>223</v>
      </c>
      <c r="D3815" s="2" t="s">
        <v>134</v>
      </c>
      <c r="E3815" s="2" t="s">
        <v>182</v>
      </c>
      <c r="F3815" s="2">
        <v>32</v>
      </c>
      <c r="G3815" s="2" t="s">
        <v>69</v>
      </c>
      <c r="H3815" s="2" t="s">
        <v>136</v>
      </c>
      <c r="I3815" s="2" t="s">
        <v>49</v>
      </c>
      <c r="J3815" s="3">
        <v>45582</v>
      </c>
      <c r="K3815" s="3"/>
      <c r="L3815" s="2" t="s">
        <v>41</v>
      </c>
      <c r="M3815" s="2" t="s">
        <v>552</v>
      </c>
      <c r="N3815" s="2" t="s">
        <v>553</v>
      </c>
      <c r="O3815" s="4">
        <v>3784000</v>
      </c>
      <c r="P3815" s="4">
        <v>586000</v>
      </c>
      <c r="Q3815" s="4">
        <v>3198000</v>
      </c>
      <c r="R3815" s="2">
        <v>24</v>
      </c>
      <c r="S3815" s="5">
        <v>7.23</v>
      </c>
      <c r="T3815" s="4">
        <v>152517.95000000001</v>
      </c>
      <c r="U3815" s="2" t="s">
        <v>113</v>
      </c>
      <c r="V3815" s="2" t="s">
        <v>97</v>
      </c>
      <c r="W3815" s="4">
        <v>0</v>
      </c>
      <c r="X3815" s="4">
        <v>0</v>
      </c>
      <c r="Y3815" s="4">
        <v>3660430.8</v>
      </c>
      <c r="Z3815" s="2">
        <v>0</v>
      </c>
      <c r="AA3815" s="2" t="s">
        <v>97</v>
      </c>
      <c r="AB3815" s="2" t="s">
        <v>15736</v>
      </c>
      <c r="AC3815" s="2" t="s">
        <v>138</v>
      </c>
      <c r="AD3815" s="2" t="s">
        <v>76</v>
      </c>
      <c r="AE3815" s="5">
        <v>84.51</v>
      </c>
      <c r="AF3815" s="2">
        <v>0</v>
      </c>
      <c r="AG3815" s="2" t="s">
        <v>97</v>
      </c>
      <c r="AH3815" s="2"/>
      <c r="AI3815" s="6" t="str">
        <f t="shared" si="177"/>
        <v>25-34</v>
      </c>
      <c r="AJ3815" s="11">
        <f>YEAR(tbl_LoanData[[#This Row],[Application Date]])</f>
        <v>2024</v>
      </c>
      <c r="AK3815" s="11" t="str">
        <f>TEXT(tbl_LoanData[[#This Row],[Application Date]],"MMMM")</f>
        <v>October</v>
      </c>
      <c r="AL3815" s="12">
        <f>DATE(YEAR(tbl_LoanData[[#This Row],[Application Date]]),MONTH(tbl_LoanData[[#This Row],[Application Date]]),1)</f>
        <v>45566</v>
      </c>
      <c r="AM3815" s="14">
        <f ca="1">IF(AND(tbl_LoanData[[#This Row],[Application Date]]&gt;=EOMONTH(TODAY(),-1)+1,tbl_LoanData[[#This Row],[Application Date]]&lt;=TODAY()),tbl_LoanData[[#This Row],[Loan Amount]],0)</f>
        <v>0</v>
      </c>
      <c r="AN3815" s="14">
        <f>tbl_LoanData[[#This Row],[Amount Paid]]-(Q3815-X3815)</f>
        <v>-3198000</v>
      </c>
      <c r="AO3815" s="14">
        <f>IF(tbl_LoanData[[#This Row],[Application Status]]="Approved",1,0)</f>
        <v>0</v>
      </c>
      <c r="AP3815" s="22" t="str">
        <f t="shared" ca="1" si="178"/>
        <v/>
      </c>
      <c r="AQ3815" s="22" t="str">
        <f t="shared" ca="1" si="179"/>
        <v/>
      </c>
    </row>
    <row r="3816" spans="1:43" ht="14.4" customHeight="1" x14ac:dyDescent="0.3">
      <c r="A3816" s="2" t="s">
        <v>11779</v>
      </c>
      <c r="B3816" s="2" t="s">
        <v>11780</v>
      </c>
      <c r="C3816" s="2" t="s">
        <v>116</v>
      </c>
      <c r="D3816" s="2" t="s">
        <v>81</v>
      </c>
      <c r="E3816" s="2" t="s">
        <v>402</v>
      </c>
      <c r="F3816" s="2">
        <v>45</v>
      </c>
      <c r="G3816" s="2" t="s">
        <v>69</v>
      </c>
      <c r="H3816" s="2" t="s">
        <v>177</v>
      </c>
      <c r="I3816" s="2" t="s">
        <v>43</v>
      </c>
      <c r="J3816" s="3">
        <v>45577</v>
      </c>
      <c r="K3816" s="3">
        <v>45580</v>
      </c>
      <c r="L3816" s="2" t="s">
        <v>38</v>
      </c>
      <c r="M3816" s="2" t="s">
        <v>71</v>
      </c>
      <c r="N3816" s="2" t="s">
        <v>589</v>
      </c>
      <c r="O3816" s="4">
        <v>1100000</v>
      </c>
      <c r="P3816" s="4">
        <v>131800</v>
      </c>
      <c r="Q3816" s="4">
        <v>968200</v>
      </c>
      <c r="R3816" s="2">
        <v>36</v>
      </c>
      <c r="S3816" s="5">
        <v>6.78</v>
      </c>
      <c r="T3816" s="4">
        <v>32364.77</v>
      </c>
      <c r="U3816" s="2" t="s">
        <v>73</v>
      </c>
      <c r="V3816" s="2" t="s">
        <v>74</v>
      </c>
      <c r="W3816" s="4">
        <v>614930.63</v>
      </c>
      <c r="X3816" s="4">
        <v>550201.25</v>
      </c>
      <c r="Y3816" s="4">
        <v>1165131.8799999999</v>
      </c>
      <c r="Z3816" s="2">
        <v>93</v>
      </c>
      <c r="AA3816" s="2" t="s">
        <v>60</v>
      </c>
      <c r="AB3816" s="2" t="s">
        <v>15729</v>
      </c>
      <c r="AC3816" s="2" t="s">
        <v>146</v>
      </c>
      <c r="AD3816" s="2" t="s">
        <v>76</v>
      </c>
      <c r="AE3816" s="5">
        <v>88.02</v>
      </c>
      <c r="AF3816" s="2">
        <v>3</v>
      </c>
      <c r="AG3816" s="2" t="s">
        <v>130</v>
      </c>
      <c r="AH3816" s="2">
        <v>3</v>
      </c>
      <c r="AI3816" s="6" t="str">
        <f t="shared" si="177"/>
        <v>45-54</v>
      </c>
      <c r="AJ3816" s="11">
        <f>YEAR(tbl_LoanData[[#This Row],[Application Date]])</f>
        <v>2024</v>
      </c>
      <c r="AK3816" s="11" t="str">
        <f>TEXT(tbl_LoanData[[#This Row],[Application Date]],"MMMM")</f>
        <v>October</v>
      </c>
      <c r="AL3816" s="12">
        <f>DATE(YEAR(tbl_LoanData[[#This Row],[Application Date]]),MONTH(tbl_LoanData[[#This Row],[Application Date]]),1)</f>
        <v>45566</v>
      </c>
      <c r="AM3816" s="14">
        <f ca="1">IF(AND(tbl_LoanData[[#This Row],[Application Date]]&gt;=EOMONTH(TODAY(),-1)+1,tbl_LoanData[[#This Row],[Application Date]]&lt;=TODAY()),tbl_LoanData[[#This Row],[Loan Amount]],0)</f>
        <v>0</v>
      </c>
      <c r="AN3816" s="14">
        <f>tbl_LoanData[[#This Row],[Amount Paid]]-(Q3816-X3816)</f>
        <v>196931.88</v>
      </c>
      <c r="AO3816" s="14">
        <f>IF(tbl_LoanData[[#This Row],[Application Status]]="Approved",1,0)</f>
        <v>1</v>
      </c>
      <c r="AP3816" s="22" t="str">
        <f t="shared" ca="1" si="178"/>
        <v/>
      </c>
      <c r="AQ3816" s="22" t="str">
        <f t="shared" ca="1" si="179"/>
        <v/>
      </c>
    </row>
    <row r="3817" spans="1:43" ht="14.4" customHeight="1" x14ac:dyDescent="0.3">
      <c r="A3817" s="2" t="s">
        <v>11885</v>
      </c>
      <c r="B3817" s="2" t="s">
        <v>11886</v>
      </c>
      <c r="C3817" s="2" t="s">
        <v>560</v>
      </c>
      <c r="D3817" s="2" t="s">
        <v>118</v>
      </c>
      <c r="E3817" s="2" t="s">
        <v>402</v>
      </c>
      <c r="F3817" s="2">
        <v>37</v>
      </c>
      <c r="G3817" s="2" t="s">
        <v>69</v>
      </c>
      <c r="H3817" s="2" t="s">
        <v>110</v>
      </c>
      <c r="I3817" s="2" t="s">
        <v>46</v>
      </c>
      <c r="J3817" s="3">
        <v>45566</v>
      </c>
      <c r="K3817" s="3">
        <v>45580</v>
      </c>
      <c r="L3817" s="2" t="s">
        <v>40</v>
      </c>
      <c r="M3817" s="2" t="s">
        <v>111</v>
      </c>
      <c r="N3817" s="2" t="s">
        <v>369</v>
      </c>
      <c r="O3817" s="4">
        <v>933000</v>
      </c>
      <c r="P3817" s="4">
        <v>154700</v>
      </c>
      <c r="Q3817" s="4">
        <v>778300</v>
      </c>
      <c r="R3817" s="2">
        <v>36</v>
      </c>
      <c r="S3817" s="5">
        <v>9.93</v>
      </c>
      <c r="T3817" s="4">
        <v>28059.88</v>
      </c>
      <c r="U3817" s="2" t="s">
        <v>73</v>
      </c>
      <c r="V3817" s="2" t="s">
        <v>74</v>
      </c>
      <c r="W3817" s="4">
        <v>617317.36</v>
      </c>
      <c r="X3817" s="4">
        <v>392838.21</v>
      </c>
      <c r="Y3817" s="4">
        <v>1010155.57</v>
      </c>
      <c r="Z3817" s="2">
        <v>0</v>
      </c>
      <c r="AA3817" s="2" t="s">
        <v>56</v>
      </c>
      <c r="AB3817" s="2" t="s">
        <v>15731</v>
      </c>
      <c r="AC3817" s="2" t="s">
        <v>129</v>
      </c>
      <c r="AD3817" s="2" t="s">
        <v>76</v>
      </c>
      <c r="AE3817" s="5">
        <v>83.42</v>
      </c>
      <c r="AF3817" s="2">
        <v>0</v>
      </c>
      <c r="AG3817" s="2" t="s">
        <v>77</v>
      </c>
      <c r="AH3817" s="2">
        <v>14</v>
      </c>
      <c r="AI3817" s="6" t="str">
        <f t="shared" si="177"/>
        <v>35-44</v>
      </c>
      <c r="AJ3817" s="11">
        <f>YEAR(tbl_LoanData[[#This Row],[Application Date]])</f>
        <v>2024</v>
      </c>
      <c r="AK3817" s="11" t="str">
        <f>TEXT(tbl_LoanData[[#This Row],[Application Date]],"MMMM")</f>
        <v>October</v>
      </c>
      <c r="AL3817" s="12">
        <f>DATE(YEAR(tbl_LoanData[[#This Row],[Application Date]]),MONTH(tbl_LoanData[[#This Row],[Application Date]]),1)</f>
        <v>45566</v>
      </c>
      <c r="AM3817" s="14">
        <f ca="1">IF(AND(tbl_LoanData[[#This Row],[Application Date]]&gt;=EOMONTH(TODAY(),-1)+1,tbl_LoanData[[#This Row],[Application Date]]&lt;=TODAY()),tbl_LoanData[[#This Row],[Loan Amount]],0)</f>
        <v>0</v>
      </c>
      <c r="AN3817" s="14">
        <f>tbl_LoanData[[#This Row],[Amount Paid]]-(Q3817-X3817)</f>
        <v>231855.57</v>
      </c>
      <c r="AO3817" s="14">
        <f>IF(tbl_LoanData[[#This Row],[Application Status]]="Approved",1,0)</f>
        <v>1</v>
      </c>
      <c r="AP3817" s="22" t="str">
        <f t="shared" ca="1" si="178"/>
        <v/>
      </c>
      <c r="AQ3817" s="22" t="str">
        <f t="shared" ca="1" si="179"/>
        <v/>
      </c>
    </row>
    <row r="3818" spans="1:43" ht="14.4" customHeight="1" x14ac:dyDescent="0.3">
      <c r="A3818" s="2" t="s">
        <v>12065</v>
      </c>
      <c r="B3818" s="2" t="s">
        <v>12066</v>
      </c>
      <c r="C3818" s="2" t="s">
        <v>804</v>
      </c>
      <c r="D3818" s="2" t="s">
        <v>134</v>
      </c>
      <c r="E3818" s="2" t="s">
        <v>268</v>
      </c>
      <c r="F3818" s="2">
        <v>45</v>
      </c>
      <c r="G3818" s="2" t="s">
        <v>83</v>
      </c>
      <c r="H3818" s="2" t="s">
        <v>84</v>
      </c>
      <c r="I3818" s="2" t="s">
        <v>45</v>
      </c>
      <c r="J3818" s="3">
        <v>45575</v>
      </c>
      <c r="K3818" s="3">
        <v>45588</v>
      </c>
      <c r="L3818" s="2" t="s">
        <v>37</v>
      </c>
      <c r="M3818" s="2" t="s">
        <v>104</v>
      </c>
      <c r="N3818" s="2" t="s">
        <v>286</v>
      </c>
      <c r="O3818" s="4">
        <v>74000</v>
      </c>
      <c r="P3818" s="4">
        <v>7500</v>
      </c>
      <c r="Q3818" s="4">
        <v>66500</v>
      </c>
      <c r="R3818" s="2">
        <v>36</v>
      </c>
      <c r="S3818" s="5">
        <v>12.29</v>
      </c>
      <c r="T3818" s="4">
        <v>2528.29</v>
      </c>
      <c r="U3818" s="2" t="s">
        <v>73</v>
      </c>
      <c r="V3818" s="2" t="s">
        <v>74</v>
      </c>
      <c r="W3818" s="4">
        <v>55622.38</v>
      </c>
      <c r="X3818" s="4">
        <v>35396.17</v>
      </c>
      <c r="Y3818" s="4">
        <v>91018.55</v>
      </c>
      <c r="Z3818" s="2">
        <v>0</v>
      </c>
      <c r="AA3818" s="2" t="s">
        <v>56</v>
      </c>
      <c r="AB3818" s="2" t="s">
        <v>15735</v>
      </c>
      <c r="AC3818" s="2" t="s">
        <v>129</v>
      </c>
      <c r="AD3818" s="2" t="s">
        <v>76</v>
      </c>
      <c r="AE3818" s="5">
        <v>89.86</v>
      </c>
      <c r="AF3818" s="2">
        <v>0</v>
      </c>
      <c r="AG3818" s="2" t="s">
        <v>77</v>
      </c>
      <c r="AH3818" s="2">
        <v>13</v>
      </c>
      <c r="AI3818" s="6" t="str">
        <f t="shared" si="177"/>
        <v>45-54</v>
      </c>
      <c r="AJ3818" s="11">
        <f>YEAR(tbl_LoanData[[#This Row],[Application Date]])</f>
        <v>2024</v>
      </c>
      <c r="AK3818" s="11" t="str">
        <f>TEXT(tbl_LoanData[[#This Row],[Application Date]],"MMMM")</f>
        <v>October</v>
      </c>
      <c r="AL3818" s="12">
        <f>DATE(YEAR(tbl_LoanData[[#This Row],[Application Date]]),MONTH(tbl_LoanData[[#This Row],[Application Date]]),1)</f>
        <v>45566</v>
      </c>
      <c r="AM3818" s="14">
        <f ca="1">IF(AND(tbl_LoanData[[#This Row],[Application Date]]&gt;=EOMONTH(TODAY(),-1)+1,tbl_LoanData[[#This Row],[Application Date]]&lt;=TODAY()),tbl_LoanData[[#This Row],[Loan Amount]],0)</f>
        <v>0</v>
      </c>
      <c r="AN3818" s="14">
        <f>tbl_LoanData[[#This Row],[Amount Paid]]-(Q3818-X3818)</f>
        <v>24518.549999999996</v>
      </c>
      <c r="AO3818" s="14">
        <f>IF(tbl_LoanData[[#This Row],[Application Status]]="Approved",1,0)</f>
        <v>1</v>
      </c>
      <c r="AP3818" s="22" t="str">
        <f t="shared" ca="1" si="178"/>
        <v/>
      </c>
      <c r="AQ3818" s="22" t="str">
        <f t="shared" ca="1" si="179"/>
        <v/>
      </c>
    </row>
    <row r="3819" spans="1:43" ht="14.4" customHeight="1" x14ac:dyDescent="0.3">
      <c r="A3819" s="2" t="s">
        <v>12207</v>
      </c>
      <c r="B3819" s="2" t="s">
        <v>12208</v>
      </c>
      <c r="C3819" s="2" t="s">
        <v>444</v>
      </c>
      <c r="D3819" s="2" t="s">
        <v>189</v>
      </c>
      <c r="E3819" s="2" t="s">
        <v>91</v>
      </c>
      <c r="F3819" s="2">
        <v>43</v>
      </c>
      <c r="G3819" s="2" t="s">
        <v>69</v>
      </c>
      <c r="H3819" s="2" t="s">
        <v>93</v>
      </c>
      <c r="I3819" s="2" t="s">
        <v>50</v>
      </c>
      <c r="J3819" s="3">
        <v>45579</v>
      </c>
      <c r="K3819" s="3"/>
      <c r="L3819" s="2" t="s">
        <v>40</v>
      </c>
      <c r="M3819" s="2" t="s">
        <v>157</v>
      </c>
      <c r="N3819" s="2" t="s">
        <v>328</v>
      </c>
      <c r="O3819" s="4">
        <v>926000</v>
      </c>
      <c r="P3819" s="4">
        <v>357900</v>
      </c>
      <c r="Q3819" s="4">
        <v>568100</v>
      </c>
      <c r="R3819" s="2">
        <v>36</v>
      </c>
      <c r="S3819" s="5">
        <v>12.72</v>
      </c>
      <c r="T3819" s="4">
        <v>21802.42</v>
      </c>
      <c r="U3819" s="2" t="s">
        <v>113</v>
      </c>
      <c r="V3819" s="2" t="s">
        <v>97</v>
      </c>
      <c r="W3819" s="4">
        <v>0</v>
      </c>
      <c r="X3819" s="4">
        <v>0</v>
      </c>
      <c r="Y3819" s="4">
        <v>784886.96</v>
      </c>
      <c r="Z3819" s="2">
        <v>0</v>
      </c>
      <c r="AA3819" s="2" t="s">
        <v>97</v>
      </c>
      <c r="AB3819" s="2" t="s">
        <v>15733</v>
      </c>
      <c r="AC3819" s="2" t="s">
        <v>332</v>
      </c>
      <c r="AD3819" s="2" t="s">
        <v>76</v>
      </c>
      <c r="AE3819" s="5">
        <v>61.35</v>
      </c>
      <c r="AF3819" s="2">
        <v>0</v>
      </c>
      <c r="AG3819" s="2" t="s">
        <v>97</v>
      </c>
      <c r="AH3819" s="2"/>
      <c r="AI3819" s="6" t="str">
        <f t="shared" si="177"/>
        <v>35-44</v>
      </c>
      <c r="AJ3819" s="11">
        <f>YEAR(tbl_LoanData[[#This Row],[Application Date]])</f>
        <v>2024</v>
      </c>
      <c r="AK3819" s="11" t="str">
        <f>TEXT(tbl_LoanData[[#This Row],[Application Date]],"MMMM")</f>
        <v>October</v>
      </c>
      <c r="AL3819" s="12">
        <f>DATE(YEAR(tbl_LoanData[[#This Row],[Application Date]]),MONTH(tbl_LoanData[[#This Row],[Application Date]]),1)</f>
        <v>45566</v>
      </c>
      <c r="AM3819" s="14">
        <f ca="1">IF(AND(tbl_LoanData[[#This Row],[Application Date]]&gt;=EOMONTH(TODAY(),-1)+1,tbl_LoanData[[#This Row],[Application Date]]&lt;=TODAY()),tbl_LoanData[[#This Row],[Loan Amount]],0)</f>
        <v>0</v>
      </c>
      <c r="AN3819" s="14">
        <f>tbl_LoanData[[#This Row],[Amount Paid]]-(Q3819-X3819)</f>
        <v>-568100</v>
      </c>
      <c r="AO3819" s="14">
        <f>IF(tbl_LoanData[[#This Row],[Application Status]]="Approved",1,0)</f>
        <v>0</v>
      </c>
      <c r="AP3819" s="22" t="str">
        <f t="shared" ca="1" si="178"/>
        <v/>
      </c>
      <c r="AQ3819" s="22" t="str">
        <f t="shared" ca="1" si="179"/>
        <v/>
      </c>
    </row>
    <row r="3820" spans="1:43" ht="14.4" customHeight="1" x14ac:dyDescent="0.3">
      <c r="A3820" s="2" t="s">
        <v>12293</v>
      </c>
      <c r="B3820" s="2" t="s">
        <v>12294</v>
      </c>
      <c r="C3820" s="2" t="s">
        <v>347</v>
      </c>
      <c r="D3820" s="2" t="s">
        <v>117</v>
      </c>
      <c r="E3820" s="2" t="s">
        <v>394</v>
      </c>
      <c r="F3820" s="2">
        <v>22</v>
      </c>
      <c r="G3820" s="2" t="s">
        <v>69</v>
      </c>
      <c r="H3820" s="2" t="s">
        <v>110</v>
      </c>
      <c r="I3820" s="2" t="s">
        <v>46</v>
      </c>
      <c r="J3820" s="3">
        <v>45594</v>
      </c>
      <c r="K3820" s="3">
        <v>45597</v>
      </c>
      <c r="L3820" s="2" t="s">
        <v>39</v>
      </c>
      <c r="M3820" s="2" t="s">
        <v>157</v>
      </c>
      <c r="N3820" s="2" t="s">
        <v>158</v>
      </c>
      <c r="O3820" s="4">
        <v>1270000</v>
      </c>
      <c r="P3820" s="4">
        <v>271300</v>
      </c>
      <c r="Q3820" s="4">
        <v>998700</v>
      </c>
      <c r="R3820" s="2">
        <v>36</v>
      </c>
      <c r="S3820" s="5">
        <v>11.98</v>
      </c>
      <c r="T3820" s="4">
        <v>37712.019999999997</v>
      </c>
      <c r="U3820" s="2" t="s">
        <v>73</v>
      </c>
      <c r="V3820" s="2" t="s">
        <v>74</v>
      </c>
      <c r="W3820" s="4">
        <v>791952.42</v>
      </c>
      <c r="X3820" s="4">
        <v>565680.36</v>
      </c>
      <c r="Y3820" s="4">
        <v>1357632.78</v>
      </c>
      <c r="Z3820" s="2">
        <v>0</v>
      </c>
      <c r="AA3820" s="2" t="s">
        <v>56</v>
      </c>
      <c r="AB3820" s="2" t="s">
        <v>15735</v>
      </c>
      <c r="AC3820" s="2" t="s">
        <v>75</v>
      </c>
      <c r="AD3820" s="2" t="s">
        <v>76</v>
      </c>
      <c r="AE3820" s="5">
        <v>78.64</v>
      </c>
      <c r="AF3820" s="2">
        <v>0</v>
      </c>
      <c r="AG3820" s="2" t="s">
        <v>77</v>
      </c>
      <c r="AH3820" s="2">
        <v>3</v>
      </c>
      <c r="AI3820" s="6" t="str">
        <f t="shared" si="177"/>
        <v>18-24</v>
      </c>
      <c r="AJ3820" s="11">
        <f>YEAR(tbl_LoanData[[#This Row],[Application Date]])</f>
        <v>2024</v>
      </c>
      <c r="AK3820" s="11" t="str">
        <f>TEXT(tbl_LoanData[[#This Row],[Application Date]],"MMMM")</f>
        <v>October</v>
      </c>
      <c r="AL3820" s="12">
        <f>DATE(YEAR(tbl_LoanData[[#This Row],[Application Date]]),MONTH(tbl_LoanData[[#This Row],[Application Date]]),1)</f>
        <v>45566</v>
      </c>
      <c r="AM3820" s="14">
        <f ca="1">IF(AND(tbl_LoanData[[#This Row],[Application Date]]&gt;=EOMONTH(TODAY(),-1)+1,tbl_LoanData[[#This Row],[Application Date]]&lt;=TODAY()),tbl_LoanData[[#This Row],[Loan Amount]],0)</f>
        <v>0</v>
      </c>
      <c r="AN3820" s="14">
        <f>tbl_LoanData[[#This Row],[Amount Paid]]-(Q3820-X3820)</f>
        <v>358932.78</v>
      </c>
      <c r="AO3820" s="14">
        <f>IF(tbl_LoanData[[#This Row],[Application Status]]="Approved",1,0)</f>
        <v>1</v>
      </c>
      <c r="AP3820" s="22" t="str">
        <f t="shared" ca="1" si="178"/>
        <v/>
      </c>
      <c r="AQ3820" s="22" t="str">
        <f t="shared" ca="1" si="179"/>
        <v/>
      </c>
    </row>
    <row r="3821" spans="1:43" ht="14.4" customHeight="1" x14ac:dyDescent="0.3">
      <c r="A3821" s="2" t="s">
        <v>12327</v>
      </c>
      <c r="B3821" s="2" t="s">
        <v>12328</v>
      </c>
      <c r="C3821" s="2" t="s">
        <v>249</v>
      </c>
      <c r="D3821" s="2" t="s">
        <v>161</v>
      </c>
      <c r="E3821" s="2" t="s">
        <v>118</v>
      </c>
      <c r="F3821" s="2">
        <v>44</v>
      </c>
      <c r="G3821" s="2" t="s">
        <v>69</v>
      </c>
      <c r="H3821" s="2" t="s">
        <v>93</v>
      </c>
      <c r="I3821" s="2" t="s">
        <v>50</v>
      </c>
      <c r="J3821" s="3">
        <v>45593</v>
      </c>
      <c r="K3821" s="3"/>
      <c r="L3821" s="2" t="s">
        <v>38</v>
      </c>
      <c r="M3821" s="2" t="s">
        <v>144</v>
      </c>
      <c r="N3821" s="2" t="s">
        <v>382</v>
      </c>
      <c r="O3821" s="4">
        <v>1296000</v>
      </c>
      <c r="P3821" s="4">
        <v>325000</v>
      </c>
      <c r="Q3821" s="4">
        <v>971000</v>
      </c>
      <c r="R3821" s="2">
        <v>60</v>
      </c>
      <c r="S3821" s="5">
        <v>9.8699999999999992</v>
      </c>
      <c r="T3821" s="4">
        <v>24169.81</v>
      </c>
      <c r="U3821" s="2" t="s">
        <v>113</v>
      </c>
      <c r="V3821" s="2" t="s">
        <v>97</v>
      </c>
      <c r="W3821" s="4">
        <v>0</v>
      </c>
      <c r="X3821" s="4">
        <v>0</v>
      </c>
      <c r="Y3821" s="4">
        <v>1450188.5</v>
      </c>
      <c r="Z3821" s="2">
        <v>0</v>
      </c>
      <c r="AA3821" s="2" t="s">
        <v>97</v>
      </c>
      <c r="AB3821" s="2" t="s">
        <v>15735</v>
      </c>
      <c r="AC3821" s="2" t="s">
        <v>146</v>
      </c>
      <c r="AD3821" s="2" t="s">
        <v>76</v>
      </c>
      <c r="AE3821" s="5">
        <v>74.92</v>
      </c>
      <c r="AF3821" s="2">
        <v>0</v>
      </c>
      <c r="AG3821" s="2" t="s">
        <v>97</v>
      </c>
      <c r="AH3821" s="2"/>
      <c r="AI3821" s="6" t="str">
        <f t="shared" si="177"/>
        <v>35-44</v>
      </c>
      <c r="AJ3821" s="11">
        <f>YEAR(tbl_LoanData[[#This Row],[Application Date]])</f>
        <v>2024</v>
      </c>
      <c r="AK3821" s="11" t="str">
        <f>TEXT(tbl_LoanData[[#This Row],[Application Date]],"MMMM")</f>
        <v>October</v>
      </c>
      <c r="AL3821" s="12">
        <f>DATE(YEAR(tbl_LoanData[[#This Row],[Application Date]]),MONTH(tbl_LoanData[[#This Row],[Application Date]]),1)</f>
        <v>45566</v>
      </c>
      <c r="AM3821" s="14">
        <f ca="1">IF(AND(tbl_LoanData[[#This Row],[Application Date]]&gt;=EOMONTH(TODAY(),-1)+1,tbl_LoanData[[#This Row],[Application Date]]&lt;=TODAY()),tbl_LoanData[[#This Row],[Loan Amount]],0)</f>
        <v>0</v>
      </c>
      <c r="AN3821" s="14">
        <f>tbl_LoanData[[#This Row],[Amount Paid]]-(Q3821-X3821)</f>
        <v>-971000</v>
      </c>
      <c r="AO3821" s="14">
        <f>IF(tbl_LoanData[[#This Row],[Application Status]]="Approved",1,0)</f>
        <v>0</v>
      </c>
      <c r="AP3821" s="22" t="str">
        <f t="shared" ca="1" si="178"/>
        <v/>
      </c>
      <c r="AQ3821" s="22" t="str">
        <f t="shared" ca="1" si="179"/>
        <v/>
      </c>
    </row>
    <row r="3822" spans="1:43" ht="14.4" customHeight="1" x14ac:dyDescent="0.3">
      <c r="A3822" s="2" t="s">
        <v>12369</v>
      </c>
      <c r="B3822" s="2" t="s">
        <v>12370</v>
      </c>
      <c r="C3822" s="2" t="s">
        <v>198</v>
      </c>
      <c r="D3822" s="2" t="s">
        <v>311</v>
      </c>
      <c r="E3822" s="2" t="s">
        <v>68</v>
      </c>
      <c r="F3822" s="2">
        <v>28</v>
      </c>
      <c r="G3822" s="2" t="s">
        <v>69</v>
      </c>
      <c r="H3822" s="2" t="s">
        <v>224</v>
      </c>
      <c r="I3822" s="2" t="s">
        <v>54</v>
      </c>
      <c r="J3822" s="3">
        <v>45578</v>
      </c>
      <c r="K3822" s="3">
        <v>45599</v>
      </c>
      <c r="L3822" s="2" t="s">
        <v>37</v>
      </c>
      <c r="M3822" s="2" t="s">
        <v>260</v>
      </c>
      <c r="N3822" s="2" t="s">
        <v>457</v>
      </c>
      <c r="O3822" s="4">
        <v>119000</v>
      </c>
      <c r="P3822" s="4">
        <v>42200</v>
      </c>
      <c r="Q3822" s="4">
        <v>76800</v>
      </c>
      <c r="R3822" s="2">
        <v>36</v>
      </c>
      <c r="S3822" s="5">
        <v>11.23</v>
      </c>
      <c r="T3822" s="4">
        <v>2852.05</v>
      </c>
      <c r="U3822" s="2" t="s">
        <v>73</v>
      </c>
      <c r="V3822" s="2" t="s">
        <v>74</v>
      </c>
      <c r="W3822" s="4">
        <v>59893.05</v>
      </c>
      <c r="X3822" s="4">
        <v>42780.87</v>
      </c>
      <c r="Y3822" s="4">
        <v>102673.92</v>
      </c>
      <c r="Z3822" s="2">
        <v>0</v>
      </c>
      <c r="AA3822" s="2" t="s">
        <v>56</v>
      </c>
      <c r="AB3822" s="2" t="s">
        <v>15733</v>
      </c>
      <c r="AC3822" s="2" t="s">
        <v>138</v>
      </c>
      <c r="AD3822" s="2" t="s">
        <v>76</v>
      </c>
      <c r="AE3822" s="5">
        <v>64.540000000000006</v>
      </c>
      <c r="AF3822" s="2">
        <v>0</v>
      </c>
      <c r="AG3822" s="2" t="s">
        <v>77</v>
      </c>
      <c r="AH3822" s="2">
        <v>21</v>
      </c>
      <c r="AI3822" s="6" t="str">
        <f t="shared" si="177"/>
        <v>25-34</v>
      </c>
      <c r="AJ3822" s="11">
        <f>YEAR(tbl_LoanData[[#This Row],[Application Date]])</f>
        <v>2024</v>
      </c>
      <c r="AK3822" s="11" t="str">
        <f>TEXT(tbl_LoanData[[#This Row],[Application Date]],"MMMM")</f>
        <v>October</v>
      </c>
      <c r="AL3822" s="12">
        <f>DATE(YEAR(tbl_LoanData[[#This Row],[Application Date]]),MONTH(tbl_LoanData[[#This Row],[Application Date]]),1)</f>
        <v>45566</v>
      </c>
      <c r="AM3822" s="14">
        <f ca="1">IF(AND(tbl_LoanData[[#This Row],[Application Date]]&gt;=EOMONTH(TODAY(),-1)+1,tbl_LoanData[[#This Row],[Application Date]]&lt;=TODAY()),tbl_LoanData[[#This Row],[Loan Amount]],0)</f>
        <v>0</v>
      </c>
      <c r="AN3822" s="14">
        <f>tbl_LoanData[[#This Row],[Amount Paid]]-(Q3822-X3822)</f>
        <v>25873.920000000006</v>
      </c>
      <c r="AO3822" s="14">
        <f>IF(tbl_LoanData[[#This Row],[Application Status]]="Approved",1,0)</f>
        <v>1</v>
      </c>
      <c r="AP3822" s="22" t="str">
        <f t="shared" ca="1" si="178"/>
        <v/>
      </c>
      <c r="AQ3822" s="22" t="str">
        <f t="shared" ca="1" si="179"/>
        <v/>
      </c>
    </row>
    <row r="3823" spans="1:43" ht="14.4" customHeight="1" x14ac:dyDescent="0.3">
      <c r="A3823" s="2" t="s">
        <v>12589</v>
      </c>
      <c r="B3823" s="2" t="s">
        <v>12590</v>
      </c>
      <c r="C3823" s="2" t="s">
        <v>464</v>
      </c>
      <c r="D3823" s="2" t="s">
        <v>161</v>
      </c>
      <c r="E3823" s="2" t="s">
        <v>125</v>
      </c>
      <c r="F3823" s="2">
        <v>47</v>
      </c>
      <c r="G3823" s="2" t="s">
        <v>83</v>
      </c>
      <c r="H3823" s="2" t="s">
        <v>259</v>
      </c>
      <c r="I3823" s="2" t="s">
        <v>43</v>
      </c>
      <c r="J3823" s="3">
        <v>45570</v>
      </c>
      <c r="K3823" s="3">
        <v>45572</v>
      </c>
      <c r="L3823" s="2" t="s">
        <v>40</v>
      </c>
      <c r="M3823" s="2" t="s">
        <v>85</v>
      </c>
      <c r="N3823" s="2" t="s">
        <v>274</v>
      </c>
      <c r="O3823" s="4">
        <v>809000</v>
      </c>
      <c r="P3823" s="4">
        <v>212200</v>
      </c>
      <c r="Q3823" s="4">
        <v>596800</v>
      </c>
      <c r="R3823" s="2">
        <v>18</v>
      </c>
      <c r="S3823" s="5">
        <v>13.96</v>
      </c>
      <c r="T3823" s="4">
        <v>40098.33</v>
      </c>
      <c r="U3823" s="2" t="s">
        <v>73</v>
      </c>
      <c r="V3823" s="2" t="s">
        <v>33</v>
      </c>
      <c r="W3823" s="4">
        <v>721769.92</v>
      </c>
      <c r="X3823" s="4">
        <v>0</v>
      </c>
      <c r="Y3823" s="4">
        <v>721769.92</v>
      </c>
      <c r="Z3823" s="2">
        <v>0</v>
      </c>
      <c r="AA3823" s="2" t="s">
        <v>56</v>
      </c>
      <c r="AB3823" s="2" t="s">
        <v>15731</v>
      </c>
      <c r="AC3823" s="2" t="s">
        <v>87</v>
      </c>
      <c r="AD3823" s="2" t="s">
        <v>76</v>
      </c>
      <c r="AE3823" s="5">
        <v>73.77</v>
      </c>
      <c r="AF3823" s="2">
        <v>0</v>
      </c>
      <c r="AG3823" s="2" t="s">
        <v>77</v>
      </c>
      <c r="AH3823" s="2">
        <v>2</v>
      </c>
      <c r="AI3823" s="6" t="str">
        <f t="shared" si="177"/>
        <v>45-54</v>
      </c>
      <c r="AJ3823" s="11">
        <f>YEAR(tbl_LoanData[[#This Row],[Application Date]])</f>
        <v>2024</v>
      </c>
      <c r="AK3823" s="11" t="str">
        <f>TEXT(tbl_LoanData[[#This Row],[Application Date]],"MMMM")</f>
        <v>October</v>
      </c>
      <c r="AL3823" s="12">
        <f>DATE(YEAR(tbl_LoanData[[#This Row],[Application Date]]),MONTH(tbl_LoanData[[#This Row],[Application Date]]),1)</f>
        <v>45566</v>
      </c>
      <c r="AM3823" s="14">
        <f ca="1">IF(AND(tbl_LoanData[[#This Row],[Application Date]]&gt;=EOMONTH(TODAY(),-1)+1,tbl_LoanData[[#This Row],[Application Date]]&lt;=TODAY()),tbl_LoanData[[#This Row],[Loan Amount]],0)</f>
        <v>0</v>
      </c>
      <c r="AN3823" s="14">
        <f>tbl_LoanData[[#This Row],[Amount Paid]]-(Q3823-X3823)</f>
        <v>124969.92000000004</v>
      </c>
      <c r="AO3823" s="14">
        <f>IF(tbl_LoanData[[#This Row],[Application Status]]="Approved",1,0)</f>
        <v>1</v>
      </c>
      <c r="AP3823" s="22" t="str">
        <f t="shared" ca="1" si="178"/>
        <v/>
      </c>
      <c r="AQ3823" s="22" t="str">
        <f t="shared" ca="1" si="179"/>
        <v/>
      </c>
    </row>
    <row r="3824" spans="1:43" ht="14.4" customHeight="1" x14ac:dyDescent="0.3">
      <c r="A3824" s="2" t="s">
        <v>12689</v>
      </c>
      <c r="B3824" s="2" t="s">
        <v>12690</v>
      </c>
      <c r="C3824" s="2" t="s">
        <v>216</v>
      </c>
      <c r="D3824" s="2" t="s">
        <v>254</v>
      </c>
      <c r="E3824" s="2" t="s">
        <v>255</v>
      </c>
      <c r="F3824" s="2">
        <v>64</v>
      </c>
      <c r="G3824" s="2" t="s">
        <v>83</v>
      </c>
      <c r="H3824" s="2" t="s">
        <v>143</v>
      </c>
      <c r="I3824" s="2" t="s">
        <v>46</v>
      </c>
      <c r="J3824" s="3">
        <v>45593</v>
      </c>
      <c r="K3824" s="3">
        <v>45597</v>
      </c>
      <c r="L3824" s="2" t="s">
        <v>36</v>
      </c>
      <c r="M3824" s="2" t="s">
        <v>71</v>
      </c>
      <c r="N3824" s="2" t="s">
        <v>162</v>
      </c>
      <c r="O3824" s="4">
        <v>1125000</v>
      </c>
      <c r="P3824" s="4">
        <v>347400</v>
      </c>
      <c r="Q3824" s="4">
        <v>777600</v>
      </c>
      <c r="R3824" s="2">
        <v>36</v>
      </c>
      <c r="S3824" s="5">
        <v>6.3</v>
      </c>
      <c r="T3824" s="4">
        <v>25682.400000000001</v>
      </c>
      <c r="U3824" s="2" t="s">
        <v>73</v>
      </c>
      <c r="V3824" s="2" t="s">
        <v>74</v>
      </c>
      <c r="W3824" s="4">
        <v>462283.2</v>
      </c>
      <c r="X3824" s="4">
        <v>462283.2</v>
      </c>
      <c r="Y3824" s="4">
        <v>924566.4</v>
      </c>
      <c r="Z3824" s="2">
        <v>93</v>
      </c>
      <c r="AA3824" s="2" t="s">
        <v>60</v>
      </c>
      <c r="AB3824" s="2" t="s">
        <v>15733</v>
      </c>
      <c r="AC3824" s="2" t="s">
        <v>75</v>
      </c>
      <c r="AD3824" s="2" t="s">
        <v>76</v>
      </c>
      <c r="AE3824" s="5">
        <v>69.12</v>
      </c>
      <c r="AF3824" s="2">
        <v>3</v>
      </c>
      <c r="AG3824" s="2" t="s">
        <v>130</v>
      </c>
      <c r="AH3824" s="2">
        <v>4</v>
      </c>
      <c r="AI3824" s="6" t="str">
        <f t="shared" si="177"/>
        <v>55-64</v>
      </c>
      <c r="AJ3824" s="11">
        <f>YEAR(tbl_LoanData[[#This Row],[Application Date]])</f>
        <v>2024</v>
      </c>
      <c r="AK3824" s="11" t="str">
        <f>TEXT(tbl_LoanData[[#This Row],[Application Date]],"MMMM")</f>
        <v>October</v>
      </c>
      <c r="AL3824" s="12">
        <f>DATE(YEAR(tbl_LoanData[[#This Row],[Application Date]]),MONTH(tbl_LoanData[[#This Row],[Application Date]]),1)</f>
        <v>45566</v>
      </c>
      <c r="AM3824" s="14">
        <f ca="1">IF(AND(tbl_LoanData[[#This Row],[Application Date]]&gt;=EOMONTH(TODAY(),-1)+1,tbl_LoanData[[#This Row],[Application Date]]&lt;=TODAY()),tbl_LoanData[[#This Row],[Loan Amount]],0)</f>
        <v>0</v>
      </c>
      <c r="AN3824" s="14">
        <f>tbl_LoanData[[#This Row],[Amount Paid]]-(Q3824-X3824)</f>
        <v>146966.40000000002</v>
      </c>
      <c r="AO3824" s="14">
        <f>IF(tbl_LoanData[[#This Row],[Application Status]]="Approved",1,0)</f>
        <v>1</v>
      </c>
      <c r="AP3824" s="22" t="str">
        <f t="shared" ca="1" si="178"/>
        <v/>
      </c>
      <c r="AQ3824" s="22" t="str">
        <f t="shared" ca="1" si="179"/>
        <v/>
      </c>
    </row>
    <row r="3825" spans="1:43" ht="14.4" customHeight="1" x14ac:dyDescent="0.3">
      <c r="A3825" s="2" t="s">
        <v>12695</v>
      </c>
      <c r="B3825" s="2" t="s">
        <v>12696</v>
      </c>
      <c r="C3825" s="2" t="s">
        <v>621</v>
      </c>
      <c r="D3825" s="2" t="s">
        <v>102</v>
      </c>
      <c r="E3825" s="2" t="s">
        <v>190</v>
      </c>
      <c r="F3825" s="2">
        <v>65</v>
      </c>
      <c r="G3825" s="2" t="s">
        <v>69</v>
      </c>
      <c r="H3825" s="2" t="s">
        <v>543</v>
      </c>
      <c r="I3825" s="2" t="s">
        <v>45</v>
      </c>
      <c r="J3825" s="3">
        <v>45574</v>
      </c>
      <c r="K3825" s="3"/>
      <c r="L3825" s="2" t="s">
        <v>39</v>
      </c>
      <c r="M3825" s="2" t="s">
        <v>94</v>
      </c>
      <c r="N3825" s="2" t="s">
        <v>418</v>
      </c>
      <c r="O3825" s="4">
        <v>1873000</v>
      </c>
      <c r="P3825" s="4">
        <v>274400</v>
      </c>
      <c r="Q3825" s="4">
        <v>1598600</v>
      </c>
      <c r="R3825" s="2">
        <v>48</v>
      </c>
      <c r="S3825" s="5">
        <v>11.61</v>
      </c>
      <c r="T3825" s="4">
        <v>48770.62</v>
      </c>
      <c r="U3825" s="2" t="s">
        <v>113</v>
      </c>
      <c r="V3825" s="2" t="s">
        <v>97</v>
      </c>
      <c r="W3825" s="4">
        <v>0</v>
      </c>
      <c r="X3825" s="4">
        <v>0</v>
      </c>
      <c r="Y3825" s="4">
        <v>2340989.84</v>
      </c>
      <c r="Z3825" s="2">
        <v>0</v>
      </c>
      <c r="AA3825" s="2" t="s">
        <v>97</v>
      </c>
      <c r="AB3825" s="2" t="s">
        <v>15735</v>
      </c>
      <c r="AC3825" s="2" t="s">
        <v>332</v>
      </c>
      <c r="AD3825" s="2" t="s">
        <v>76</v>
      </c>
      <c r="AE3825" s="5">
        <v>85.35</v>
      </c>
      <c r="AF3825" s="2">
        <v>0</v>
      </c>
      <c r="AG3825" s="2" t="s">
        <v>97</v>
      </c>
      <c r="AH3825" s="2"/>
      <c r="AI3825" s="6" t="str">
        <f t="shared" si="177"/>
        <v>65+</v>
      </c>
      <c r="AJ3825" s="11">
        <f>YEAR(tbl_LoanData[[#This Row],[Application Date]])</f>
        <v>2024</v>
      </c>
      <c r="AK3825" s="11" t="str">
        <f>TEXT(tbl_LoanData[[#This Row],[Application Date]],"MMMM")</f>
        <v>October</v>
      </c>
      <c r="AL3825" s="12">
        <f>DATE(YEAR(tbl_LoanData[[#This Row],[Application Date]]),MONTH(tbl_LoanData[[#This Row],[Application Date]]),1)</f>
        <v>45566</v>
      </c>
      <c r="AM3825" s="14">
        <f ca="1">IF(AND(tbl_LoanData[[#This Row],[Application Date]]&gt;=EOMONTH(TODAY(),-1)+1,tbl_LoanData[[#This Row],[Application Date]]&lt;=TODAY()),tbl_LoanData[[#This Row],[Loan Amount]],0)</f>
        <v>0</v>
      </c>
      <c r="AN3825" s="14">
        <f>tbl_LoanData[[#This Row],[Amount Paid]]-(Q3825-X3825)</f>
        <v>-1598600</v>
      </c>
      <c r="AO3825" s="14">
        <f>IF(tbl_LoanData[[#This Row],[Application Status]]="Approved",1,0)</f>
        <v>0</v>
      </c>
      <c r="AP3825" s="22" t="str">
        <f t="shared" ca="1" si="178"/>
        <v/>
      </c>
      <c r="AQ3825" s="22" t="str">
        <f t="shared" ca="1" si="179"/>
        <v/>
      </c>
    </row>
    <row r="3826" spans="1:43" x14ac:dyDescent="0.3">
      <c r="A3826" s="2" t="s">
        <v>12725</v>
      </c>
      <c r="B3826" s="2" t="s">
        <v>12726</v>
      </c>
      <c r="C3826" s="2" t="s">
        <v>390</v>
      </c>
      <c r="D3826" s="2" t="s">
        <v>91</v>
      </c>
      <c r="E3826" s="2" t="s">
        <v>91</v>
      </c>
      <c r="F3826" s="2">
        <v>37</v>
      </c>
      <c r="G3826" s="2" t="s">
        <v>83</v>
      </c>
      <c r="H3826" s="2" t="s">
        <v>136</v>
      </c>
      <c r="I3826" s="2" t="s">
        <v>49</v>
      </c>
      <c r="J3826" s="3">
        <v>45572</v>
      </c>
      <c r="K3826" s="3"/>
      <c r="L3826" s="2" t="s">
        <v>36</v>
      </c>
      <c r="M3826" s="2" t="s">
        <v>71</v>
      </c>
      <c r="N3826" s="2" t="s">
        <v>162</v>
      </c>
      <c r="O3826" s="4">
        <v>914000</v>
      </c>
      <c r="P3826" s="4">
        <v>243900</v>
      </c>
      <c r="Q3826" s="4">
        <v>670100</v>
      </c>
      <c r="R3826" s="2">
        <v>24</v>
      </c>
      <c r="S3826" s="5">
        <v>9.32</v>
      </c>
      <c r="T3826" s="4">
        <v>33125.279999999999</v>
      </c>
      <c r="U3826" s="2" t="s">
        <v>96</v>
      </c>
      <c r="V3826" s="2" t="s">
        <v>97</v>
      </c>
      <c r="W3826" s="4">
        <v>0</v>
      </c>
      <c r="X3826" s="4">
        <v>0</v>
      </c>
      <c r="Y3826" s="4">
        <v>795006.64</v>
      </c>
      <c r="Z3826" s="2">
        <v>0</v>
      </c>
      <c r="AA3826" s="2" t="s">
        <v>97</v>
      </c>
      <c r="AB3826" s="2" t="s">
        <v>15734</v>
      </c>
      <c r="AC3826" s="2" t="s">
        <v>332</v>
      </c>
      <c r="AD3826" s="2" t="s">
        <v>76</v>
      </c>
      <c r="AE3826" s="5">
        <v>73.319999999999993</v>
      </c>
      <c r="AF3826" s="2">
        <v>0</v>
      </c>
      <c r="AG3826" s="2" t="s">
        <v>97</v>
      </c>
      <c r="AH3826" s="2"/>
      <c r="AI3826" s="6" t="str">
        <f t="shared" si="177"/>
        <v>35-44</v>
      </c>
      <c r="AJ3826" s="11">
        <f>YEAR(tbl_LoanData[[#This Row],[Application Date]])</f>
        <v>2024</v>
      </c>
      <c r="AK3826" s="11" t="str">
        <f>TEXT(tbl_LoanData[[#This Row],[Application Date]],"MMMM")</f>
        <v>October</v>
      </c>
      <c r="AL3826" s="12">
        <f>DATE(YEAR(tbl_LoanData[[#This Row],[Application Date]]),MONTH(tbl_LoanData[[#This Row],[Application Date]]),1)</f>
        <v>45566</v>
      </c>
      <c r="AM3826" s="14">
        <f ca="1">IF(AND(tbl_LoanData[[#This Row],[Application Date]]&gt;=EOMONTH(TODAY(),-1)+1,tbl_LoanData[[#This Row],[Application Date]]&lt;=TODAY()),tbl_LoanData[[#This Row],[Loan Amount]],0)</f>
        <v>0</v>
      </c>
      <c r="AN3826" s="14">
        <f>tbl_LoanData[[#This Row],[Amount Paid]]-(Q3826-X3826)</f>
        <v>-670100</v>
      </c>
      <c r="AO3826" s="14">
        <f>IF(tbl_LoanData[[#This Row],[Application Status]]="Approved",1,0)</f>
        <v>0</v>
      </c>
      <c r="AP3826" s="22" t="str">
        <f t="shared" ca="1" si="178"/>
        <v/>
      </c>
      <c r="AQ3826" s="22" t="str">
        <f t="shared" ca="1" si="179"/>
        <v/>
      </c>
    </row>
    <row r="3827" spans="1:43" ht="14.4" customHeight="1" x14ac:dyDescent="0.3">
      <c r="A3827" s="2" t="s">
        <v>12817</v>
      </c>
      <c r="B3827" s="2" t="s">
        <v>12818</v>
      </c>
      <c r="C3827" s="2" t="s">
        <v>712</v>
      </c>
      <c r="D3827" s="2" t="s">
        <v>176</v>
      </c>
      <c r="E3827" s="2" t="s">
        <v>204</v>
      </c>
      <c r="F3827" s="2">
        <v>56</v>
      </c>
      <c r="G3827" s="2" t="s">
        <v>83</v>
      </c>
      <c r="H3827" s="2" t="s">
        <v>166</v>
      </c>
      <c r="I3827" s="2" t="s">
        <v>46</v>
      </c>
      <c r="J3827" s="3">
        <v>45567</v>
      </c>
      <c r="K3827" s="3">
        <v>45586</v>
      </c>
      <c r="L3827" s="2" t="s">
        <v>39</v>
      </c>
      <c r="M3827" s="2" t="s">
        <v>127</v>
      </c>
      <c r="N3827" s="2" t="s">
        <v>152</v>
      </c>
      <c r="O3827" s="4">
        <v>1540000</v>
      </c>
      <c r="P3827" s="4">
        <v>315600</v>
      </c>
      <c r="Q3827" s="4">
        <v>1224400</v>
      </c>
      <c r="R3827" s="2">
        <v>48</v>
      </c>
      <c r="S3827" s="5">
        <v>7.4</v>
      </c>
      <c r="T3827" s="4">
        <v>33058.800000000003</v>
      </c>
      <c r="U3827" s="2" t="s">
        <v>73</v>
      </c>
      <c r="V3827" s="2" t="s">
        <v>74</v>
      </c>
      <c r="W3827" s="4">
        <v>628117.19999999995</v>
      </c>
      <c r="X3827" s="4">
        <v>958705.2</v>
      </c>
      <c r="Y3827" s="4">
        <v>1586822.4</v>
      </c>
      <c r="Z3827" s="2">
        <v>84</v>
      </c>
      <c r="AA3827" s="2" t="s">
        <v>59</v>
      </c>
      <c r="AB3827" s="2" t="s">
        <v>15732</v>
      </c>
      <c r="AC3827" s="2" t="s">
        <v>213</v>
      </c>
      <c r="AD3827" s="2" t="s">
        <v>76</v>
      </c>
      <c r="AE3827" s="5">
        <v>79.510000000000005</v>
      </c>
      <c r="AF3827" s="2">
        <v>3</v>
      </c>
      <c r="AG3827" s="2" t="s">
        <v>130</v>
      </c>
      <c r="AH3827" s="2">
        <v>19</v>
      </c>
      <c r="AI3827" s="6" t="str">
        <f t="shared" si="177"/>
        <v>55-64</v>
      </c>
      <c r="AJ3827" s="11">
        <f>YEAR(tbl_LoanData[[#This Row],[Application Date]])</f>
        <v>2024</v>
      </c>
      <c r="AK3827" s="11" t="str">
        <f>TEXT(tbl_LoanData[[#This Row],[Application Date]],"MMMM")</f>
        <v>October</v>
      </c>
      <c r="AL3827" s="12">
        <f>DATE(YEAR(tbl_LoanData[[#This Row],[Application Date]]),MONTH(tbl_LoanData[[#This Row],[Application Date]]),1)</f>
        <v>45566</v>
      </c>
      <c r="AM3827" s="14">
        <f ca="1">IF(AND(tbl_LoanData[[#This Row],[Application Date]]&gt;=EOMONTH(TODAY(),-1)+1,tbl_LoanData[[#This Row],[Application Date]]&lt;=TODAY()),tbl_LoanData[[#This Row],[Loan Amount]],0)</f>
        <v>0</v>
      </c>
      <c r="AN3827" s="14">
        <f>tbl_LoanData[[#This Row],[Amount Paid]]-(Q3827-X3827)</f>
        <v>362422.39999999991</v>
      </c>
      <c r="AO3827" s="14">
        <f>IF(tbl_LoanData[[#This Row],[Application Status]]="Approved",1,0)</f>
        <v>1</v>
      </c>
      <c r="AP3827" s="22" t="str">
        <f t="shared" ca="1" si="178"/>
        <v/>
      </c>
      <c r="AQ3827" s="22" t="str">
        <f t="shared" ca="1" si="179"/>
        <v/>
      </c>
    </row>
    <row r="3828" spans="1:43" ht="14.4" customHeight="1" x14ac:dyDescent="0.3">
      <c r="A3828" s="2" t="s">
        <v>12867</v>
      </c>
      <c r="B3828" s="2" t="s">
        <v>12868</v>
      </c>
      <c r="C3828" s="2" t="s">
        <v>155</v>
      </c>
      <c r="D3828" s="2" t="s">
        <v>189</v>
      </c>
      <c r="E3828" s="2" t="s">
        <v>183</v>
      </c>
      <c r="F3828" s="2">
        <v>36</v>
      </c>
      <c r="G3828" s="2" t="s">
        <v>83</v>
      </c>
      <c r="H3828" s="2" t="s">
        <v>237</v>
      </c>
      <c r="I3828" s="2" t="s">
        <v>48</v>
      </c>
      <c r="J3828" s="3">
        <v>45595</v>
      </c>
      <c r="K3828" s="3">
        <v>45601</v>
      </c>
      <c r="L3828" s="2" t="s">
        <v>37</v>
      </c>
      <c r="M3828" s="2" t="s">
        <v>260</v>
      </c>
      <c r="N3828" s="2" t="s">
        <v>745</v>
      </c>
      <c r="O3828" s="4">
        <v>214000</v>
      </c>
      <c r="P3828" s="4">
        <v>78700</v>
      </c>
      <c r="Q3828" s="4">
        <v>135300</v>
      </c>
      <c r="R3828" s="2">
        <v>48</v>
      </c>
      <c r="S3828" s="5">
        <v>14.61</v>
      </c>
      <c r="T3828" s="4">
        <v>4466.03</v>
      </c>
      <c r="U3828" s="2" t="s">
        <v>73</v>
      </c>
      <c r="V3828" s="2" t="s">
        <v>74</v>
      </c>
      <c r="W3828" s="4">
        <v>93786.63</v>
      </c>
      <c r="X3828" s="4">
        <v>120582.69</v>
      </c>
      <c r="Y3828" s="4">
        <v>214369.32</v>
      </c>
      <c r="Z3828" s="2">
        <v>0</v>
      </c>
      <c r="AA3828" s="2" t="s">
        <v>56</v>
      </c>
      <c r="AB3828" s="2" t="s">
        <v>15735</v>
      </c>
      <c r="AC3828" s="2" t="s">
        <v>75</v>
      </c>
      <c r="AD3828" s="2" t="s">
        <v>76</v>
      </c>
      <c r="AE3828" s="5">
        <v>63.22</v>
      </c>
      <c r="AF3828" s="2">
        <v>0</v>
      </c>
      <c r="AG3828" s="2" t="s">
        <v>77</v>
      </c>
      <c r="AH3828" s="2">
        <v>6</v>
      </c>
      <c r="AI3828" s="6" t="str">
        <f t="shared" si="177"/>
        <v>35-44</v>
      </c>
      <c r="AJ3828" s="11">
        <f>YEAR(tbl_LoanData[[#This Row],[Application Date]])</f>
        <v>2024</v>
      </c>
      <c r="AK3828" s="11" t="str">
        <f>TEXT(tbl_LoanData[[#This Row],[Application Date]],"MMMM")</f>
        <v>October</v>
      </c>
      <c r="AL3828" s="12">
        <f>DATE(YEAR(tbl_LoanData[[#This Row],[Application Date]]),MONTH(tbl_LoanData[[#This Row],[Application Date]]),1)</f>
        <v>45566</v>
      </c>
      <c r="AM3828" s="14">
        <f ca="1">IF(AND(tbl_LoanData[[#This Row],[Application Date]]&gt;=EOMONTH(TODAY(),-1)+1,tbl_LoanData[[#This Row],[Application Date]]&lt;=TODAY()),tbl_LoanData[[#This Row],[Loan Amount]],0)</f>
        <v>0</v>
      </c>
      <c r="AN3828" s="14">
        <f>tbl_LoanData[[#This Row],[Amount Paid]]-(Q3828-X3828)</f>
        <v>79069.320000000007</v>
      </c>
      <c r="AO3828" s="14">
        <f>IF(tbl_LoanData[[#This Row],[Application Status]]="Approved",1,0)</f>
        <v>1</v>
      </c>
      <c r="AP3828" s="22" t="str">
        <f t="shared" ca="1" si="178"/>
        <v/>
      </c>
      <c r="AQ3828" s="22" t="str">
        <f t="shared" ca="1" si="179"/>
        <v/>
      </c>
    </row>
    <row r="3829" spans="1:43" ht="14.4" customHeight="1" x14ac:dyDescent="0.3">
      <c r="A3829" s="2" t="s">
        <v>12899</v>
      </c>
      <c r="B3829" s="2" t="s">
        <v>12900</v>
      </c>
      <c r="C3829" s="2" t="s">
        <v>343</v>
      </c>
      <c r="D3829" s="2" t="s">
        <v>161</v>
      </c>
      <c r="E3829" s="2" t="s">
        <v>183</v>
      </c>
      <c r="F3829" s="2">
        <v>43</v>
      </c>
      <c r="G3829" s="2" t="s">
        <v>69</v>
      </c>
      <c r="H3829" s="2" t="s">
        <v>259</v>
      </c>
      <c r="I3829" s="2" t="s">
        <v>43</v>
      </c>
      <c r="J3829" s="3">
        <v>45569</v>
      </c>
      <c r="K3829" s="3">
        <v>45574</v>
      </c>
      <c r="L3829" s="2" t="s">
        <v>36</v>
      </c>
      <c r="M3829" s="2" t="s">
        <v>111</v>
      </c>
      <c r="N3829" s="2" t="s">
        <v>350</v>
      </c>
      <c r="O3829" s="4">
        <v>1064000</v>
      </c>
      <c r="P3829" s="4">
        <v>378500</v>
      </c>
      <c r="Q3829" s="4">
        <v>685500</v>
      </c>
      <c r="R3829" s="2">
        <v>36</v>
      </c>
      <c r="S3829" s="5">
        <v>13.77</v>
      </c>
      <c r="T3829" s="4">
        <v>26907.78</v>
      </c>
      <c r="U3829" s="2" t="s">
        <v>73</v>
      </c>
      <c r="V3829" s="2" t="s">
        <v>74</v>
      </c>
      <c r="W3829" s="4">
        <v>591971.16</v>
      </c>
      <c r="X3829" s="4">
        <v>376708.89</v>
      </c>
      <c r="Y3829" s="4">
        <v>968680.05</v>
      </c>
      <c r="Z3829" s="2">
        <v>0</v>
      </c>
      <c r="AA3829" s="2" t="s">
        <v>56</v>
      </c>
      <c r="AB3829" s="2" t="s">
        <v>15734</v>
      </c>
      <c r="AC3829" s="2" t="s">
        <v>146</v>
      </c>
      <c r="AD3829" s="2" t="s">
        <v>76</v>
      </c>
      <c r="AE3829" s="5">
        <v>64.430000000000007</v>
      </c>
      <c r="AF3829" s="2">
        <v>0</v>
      </c>
      <c r="AG3829" s="2" t="s">
        <v>77</v>
      </c>
      <c r="AH3829" s="2">
        <v>5</v>
      </c>
      <c r="AI3829" s="6" t="str">
        <f t="shared" si="177"/>
        <v>35-44</v>
      </c>
      <c r="AJ3829" s="11">
        <f>YEAR(tbl_LoanData[[#This Row],[Application Date]])</f>
        <v>2024</v>
      </c>
      <c r="AK3829" s="11" t="str">
        <f>TEXT(tbl_LoanData[[#This Row],[Application Date]],"MMMM")</f>
        <v>October</v>
      </c>
      <c r="AL3829" s="12">
        <f>DATE(YEAR(tbl_LoanData[[#This Row],[Application Date]]),MONTH(tbl_LoanData[[#This Row],[Application Date]]),1)</f>
        <v>45566</v>
      </c>
      <c r="AM3829" s="14">
        <f ca="1">IF(AND(tbl_LoanData[[#This Row],[Application Date]]&gt;=EOMONTH(TODAY(),-1)+1,tbl_LoanData[[#This Row],[Application Date]]&lt;=TODAY()),tbl_LoanData[[#This Row],[Loan Amount]],0)</f>
        <v>0</v>
      </c>
      <c r="AN3829" s="14">
        <f>tbl_LoanData[[#This Row],[Amount Paid]]-(Q3829-X3829)</f>
        <v>283180.05000000005</v>
      </c>
      <c r="AO3829" s="14">
        <f>IF(tbl_LoanData[[#This Row],[Application Status]]="Approved",1,0)</f>
        <v>1</v>
      </c>
      <c r="AP3829" s="22" t="str">
        <f t="shared" ca="1" si="178"/>
        <v/>
      </c>
      <c r="AQ3829" s="22" t="str">
        <f t="shared" ca="1" si="179"/>
        <v/>
      </c>
    </row>
    <row r="3830" spans="1:43" ht="14.4" customHeight="1" x14ac:dyDescent="0.3">
      <c r="A3830" s="2" t="s">
        <v>12919</v>
      </c>
      <c r="B3830" s="2" t="s">
        <v>12920</v>
      </c>
      <c r="C3830" s="2" t="s">
        <v>621</v>
      </c>
      <c r="D3830" s="2" t="s">
        <v>254</v>
      </c>
      <c r="E3830" s="2" t="s">
        <v>394</v>
      </c>
      <c r="F3830" s="2">
        <v>62</v>
      </c>
      <c r="G3830" s="2" t="s">
        <v>69</v>
      </c>
      <c r="H3830" s="2" t="s">
        <v>398</v>
      </c>
      <c r="I3830" s="2" t="s">
        <v>46</v>
      </c>
      <c r="J3830" s="3">
        <v>45593</v>
      </c>
      <c r="K3830" s="3">
        <v>45596</v>
      </c>
      <c r="L3830" s="2" t="s">
        <v>37</v>
      </c>
      <c r="M3830" s="2" t="s">
        <v>260</v>
      </c>
      <c r="N3830" s="2" t="s">
        <v>261</v>
      </c>
      <c r="O3830" s="4">
        <v>244000</v>
      </c>
      <c r="P3830" s="4">
        <v>27200</v>
      </c>
      <c r="Q3830" s="4">
        <v>216800</v>
      </c>
      <c r="R3830" s="2">
        <v>36</v>
      </c>
      <c r="S3830" s="5">
        <v>6.26</v>
      </c>
      <c r="T3830" s="4">
        <v>7153.2</v>
      </c>
      <c r="U3830" s="2" t="s">
        <v>73</v>
      </c>
      <c r="V3830" s="2" t="s">
        <v>74</v>
      </c>
      <c r="W3830" s="4">
        <v>150217.20000000001</v>
      </c>
      <c r="X3830" s="4">
        <v>107297.84</v>
      </c>
      <c r="Y3830" s="4">
        <v>257515.04</v>
      </c>
      <c r="Z3830" s="2">
        <v>0</v>
      </c>
      <c r="AA3830" s="2" t="s">
        <v>56</v>
      </c>
      <c r="AB3830" s="2" t="s">
        <v>15730</v>
      </c>
      <c r="AC3830" s="2" t="s">
        <v>360</v>
      </c>
      <c r="AD3830" s="2" t="s">
        <v>76</v>
      </c>
      <c r="AE3830" s="5">
        <v>88.85</v>
      </c>
      <c r="AF3830" s="2">
        <v>0</v>
      </c>
      <c r="AG3830" s="2" t="s">
        <v>77</v>
      </c>
      <c r="AH3830" s="2">
        <v>3</v>
      </c>
      <c r="AI3830" s="6" t="str">
        <f t="shared" si="177"/>
        <v>55-64</v>
      </c>
      <c r="AJ3830" s="11">
        <f>YEAR(tbl_LoanData[[#This Row],[Application Date]])</f>
        <v>2024</v>
      </c>
      <c r="AK3830" s="11" t="str">
        <f>TEXT(tbl_LoanData[[#This Row],[Application Date]],"MMMM")</f>
        <v>October</v>
      </c>
      <c r="AL3830" s="12">
        <f>DATE(YEAR(tbl_LoanData[[#This Row],[Application Date]]),MONTH(tbl_LoanData[[#This Row],[Application Date]]),1)</f>
        <v>45566</v>
      </c>
      <c r="AM3830" s="14">
        <f ca="1">IF(AND(tbl_LoanData[[#This Row],[Application Date]]&gt;=EOMONTH(TODAY(),-1)+1,tbl_LoanData[[#This Row],[Application Date]]&lt;=TODAY()),tbl_LoanData[[#This Row],[Loan Amount]],0)</f>
        <v>0</v>
      </c>
      <c r="AN3830" s="14">
        <f>tbl_LoanData[[#This Row],[Amount Paid]]-(Q3830-X3830)</f>
        <v>40715.040000000008</v>
      </c>
      <c r="AO3830" s="14">
        <f>IF(tbl_LoanData[[#This Row],[Application Status]]="Approved",1,0)</f>
        <v>1</v>
      </c>
      <c r="AP3830" s="22" t="str">
        <f t="shared" ca="1" si="178"/>
        <v/>
      </c>
      <c r="AQ3830" s="22" t="str">
        <f t="shared" ca="1" si="179"/>
        <v/>
      </c>
    </row>
    <row r="3831" spans="1:43" ht="14.4" customHeight="1" x14ac:dyDescent="0.3">
      <c r="A3831" s="2" t="s">
        <v>12957</v>
      </c>
      <c r="B3831" s="2" t="s">
        <v>12958</v>
      </c>
      <c r="C3831" s="2" t="s">
        <v>208</v>
      </c>
      <c r="D3831" s="2" t="s">
        <v>176</v>
      </c>
      <c r="E3831" s="2" t="s">
        <v>134</v>
      </c>
      <c r="F3831" s="2">
        <v>29</v>
      </c>
      <c r="G3831" s="2" t="s">
        <v>69</v>
      </c>
      <c r="H3831" s="2" t="s">
        <v>543</v>
      </c>
      <c r="I3831" s="2" t="s">
        <v>45</v>
      </c>
      <c r="J3831" s="3">
        <v>45585</v>
      </c>
      <c r="K3831" s="3">
        <v>45595</v>
      </c>
      <c r="L3831" s="2" t="s">
        <v>37</v>
      </c>
      <c r="M3831" s="2" t="s">
        <v>199</v>
      </c>
      <c r="N3831" s="2" t="s">
        <v>200</v>
      </c>
      <c r="O3831" s="4">
        <v>212000</v>
      </c>
      <c r="P3831" s="4">
        <v>83000</v>
      </c>
      <c r="Q3831" s="4">
        <v>129000</v>
      </c>
      <c r="R3831" s="2">
        <v>60</v>
      </c>
      <c r="S3831" s="5">
        <v>10.95</v>
      </c>
      <c r="T3831" s="4">
        <v>3327.12</v>
      </c>
      <c r="U3831" s="2" t="s">
        <v>73</v>
      </c>
      <c r="V3831" s="2" t="s">
        <v>74</v>
      </c>
      <c r="W3831" s="4">
        <v>59888.160000000003</v>
      </c>
      <c r="X3831" s="4">
        <v>139739.34</v>
      </c>
      <c r="Y3831" s="4">
        <v>199627.5</v>
      </c>
      <c r="Z3831" s="2">
        <v>96</v>
      </c>
      <c r="AA3831" s="2" t="s">
        <v>60</v>
      </c>
      <c r="AB3831" s="2" t="s">
        <v>15727</v>
      </c>
      <c r="AC3831" s="2" t="s">
        <v>138</v>
      </c>
      <c r="AD3831" s="2" t="s">
        <v>76</v>
      </c>
      <c r="AE3831" s="5">
        <v>60.85</v>
      </c>
      <c r="AF3831" s="2">
        <v>3</v>
      </c>
      <c r="AG3831" s="2" t="s">
        <v>130</v>
      </c>
      <c r="AH3831" s="2">
        <v>10</v>
      </c>
      <c r="AI3831" s="6" t="str">
        <f t="shared" si="177"/>
        <v>25-34</v>
      </c>
      <c r="AJ3831" s="11">
        <f>YEAR(tbl_LoanData[[#This Row],[Application Date]])</f>
        <v>2024</v>
      </c>
      <c r="AK3831" s="11" t="str">
        <f>TEXT(tbl_LoanData[[#This Row],[Application Date]],"MMMM")</f>
        <v>October</v>
      </c>
      <c r="AL3831" s="12">
        <f>DATE(YEAR(tbl_LoanData[[#This Row],[Application Date]]),MONTH(tbl_LoanData[[#This Row],[Application Date]]),1)</f>
        <v>45566</v>
      </c>
      <c r="AM3831" s="14">
        <f ca="1">IF(AND(tbl_LoanData[[#This Row],[Application Date]]&gt;=EOMONTH(TODAY(),-1)+1,tbl_LoanData[[#This Row],[Application Date]]&lt;=TODAY()),tbl_LoanData[[#This Row],[Loan Amount]],0)</f>
        <v>0</v>
      </c>
      <c r="AN3831" s="14">
        <f>tbl_LoanData[[#This Row],[Amount Paid]]-(Q3831-X3831)</f>
        <v>70627.5</v>
      </c>
      <c r="AO3831" s="14">
        <f>IF(tbl_LoanData[[#This Row],[Application Status]]="Approved",1,0)</f>
        <v>1</v>
      </c>
      <c r="AP3831" s="22" t="str">
        <f t="shared" ca="1" si="178"/>
        <v/>
      </c>
      <c r="AQ3831" s="22" t="str">
        <f t="shared" ca="1" si="179"/>
        <v/>
      </c>
    </row>
    <row r="3832" spans="1:43" ht="14.4" customHeight="1" x14ac:dyDescent="0.3">
      <c r="A3832" s="2" t="s">
        <v>13185</v>
      </c>
      <c r="B3832" s="2" t="s">
        <v>13186</v>
      </c>
      <c r="C3832" s="2" t="s">
        <v>304</v>
      </c>
      <c r="D3832" s="2" t="s">
        <v>189</v>
      </c>
      <c r="E3832" s="2" t="s">
        <v>209</v>
      </c>
      <c r="F3832" s="2">
        <v>43</v>
      </c>
      <c r="G3832" s="2" t="s">
        <v>83</v>
      </c>
      <c r="H3832" s="2" t="s">
        <v>516</v>
      </c>
      <c r="I3832" s="2" t="s">
        <v>53</v>
      </c>
      <c r="J3832" s="3">
        <v>45578</v>
      </c>
      <c r="K3832" s="3">
        <v>45595</v>
      </c>
      <c r="L3832" s="2" t="s">
        <v>40</v>
      </c>
      <c r="M3832" s="2" t="s">
        <v>111</v>
      </c>
      <c r="N3832" s="2" t="s">
        <v>120</v>
      </c>
      <c r="O3832" s="4">
        <v>1160000</v>
      </c>
      <c r="P3832" s="4">
        <v>226600</v>
      </c>
      <c r="Q3832" s="4">
        <v>933400</v>
      </c>
      <c r="R3832" s="2">
        <v>36</v>
      </c>
      <c r="S3832" s="5">
        <v>10.74</v>
      </c>
      <c r="T3832" s="4">
        <v>34281.71</v>
      </c>
      <c r="U3832" s="2" t="s">
        <v>73</v>
      </c>
      <c r="V3832" s="2" t="s">
        <v>74</v>
      </c>
      <c r="W3832" s="4">
        <v>685634.2</v>
      </c>
      <c r="X3832" s="4">
        <v>548507.28</v>
      </c>
      <c r="Y3832" s="4">
        <v>1234141.48</v>
      </c>
      <c r="Z3832" s="2">
        <v>30</v>
      </c>
      <c r="AA3832" s="2" t="s">
        <v>57</v>
      </c>
      <c r="AB3832" s="2" t="s">
        <v>15727</v>
      </c>
      <c r="AC3832" s="2" t="s">
        <v>360</v>
      </c>
      <c r="AD3832" s="2" t="s">
        <v>76</v>
      </c>
      <c r="AE3832" s="5">
        <v>80.47</v>
      </c>
      <c r="AF3832" s="2">
        <v>1</v>
      </c>
      <c r="AG3832" s="2" t="s">
        <v>77</v>
      </c>
      <c r="AH3832" s="2">
        <v>17</v>
      </c>
      <c r="AI3832" s="6" t="str">
        <f t="shared" si="177"/>
        <v>35-44</v>
      </c>
      <c r="AJ3832" s="11">
        <f>YEAR(tbl_LoanData[[#This Row],[Application Date]])</f>
        <v>2024</v>
      </c>
      <c r="AK3832" s="11" t="str">
        <f>TEXT(tbl_LoanData[[#This Row],[Application Date]],"MMMM")</f>
        <v>October</v>
      </c>
      <c r="AL3832" s="12">
        <f>DATE(YEAR(tbl_LoanData[[#This Row],[Application Date]]),MONTH(tbl_LoanData[[#This Row],[Application Date]]),1)</f>
        <v>45566</v>
      </c>
      <c r="AM3832" s="14">
        <f ca="1">IF(AND(tbl_LoanData[[#This Row],[Application Date]]&gt;=EOMONTH(TODAY(),-1)+1,tbl_LoanData[[#This Row],[Application Date]]&lt;=TODAY()),tbl_LoanData[[#This Row],[Loan Amount]],0)</f>
        <v>0</v>
      </c>
      <c r="AN3832" s="14">
        <f>tbl_LoanData[[#This Row],[Amount Paid]]-(Q3832-X3832)</f>
        <v>300741.48</v>
      </c>
      <c r="AO3832" s="14">
        <f>IF(tbl_LoanData[[#This Row],[Application Status]]="Approved",1,0)</f>
        <v>1</v>
      </c>
      <c r="AP3832" s="22" t="str">
        <f t="shared" ca="1" si="178"/>
        <v/>
      </c>
      <c r="AQ3832" s="22" t="str">
        <f t="shared" ca="1" si="179"/>
        <v/>
      </c>
    </row>
    <row r="3833" spans="1:43" ht="14.4" customHeight="1" x14ac:dyDescent="0.3">
      <c r="A3833" s="2" t="s">
        <v>13247</v>
      </c>
      <c r="B3833" s="2" t="s">
        <v>13248</v>
      </c>
      <c r="C3833" s="2" t="s">
        <v>482</v>
      </c>
      <c r="D3833" s="2" t="s">
        <v>81</v>
      </c>
      <c r="E3833" s="2" t="s">
        <v>284</v>
      </c>
      <c r="F3833" s="2">
        <v>31</v>
      </c>
      <c r="G3833" s="2" t="s">
        <v>69</v>
      </c>
      <c r="H3833" s="2" t="s">
        <v>211</v>
      </c>
      <c r="I3833" s="2" t="s">
        <v>50</v>
      </c>
      <c r="J3833" s="3">
        <v>45568</v>
      </c>
      <c r="K3833" s="3">
        <v>45583</v>
      </c>
      <c r="L3833" s="2" t="s">
        <v>40</v>
      </c>
      <c r="M3833" s="2" t="s">
        <v>157</v>
      </c>
      <c r="N3833" s="2" t="s">
        <v>328</v>
      </c>
      <c r="O3833" s="4">
        <v>1561000</v>
      </c>
      <c r="P3833" s="4">
        <v>427700</v>
      </c>
      <c r="Q3833" s="4">
        <v>1133300</v>
      </c>
      <c r="R3833" s="2">
        <v>36</v>
      </c>
      <c r="S3833" s="5">
        <v>13.23</v>
      </c>
      <c r="T3833" s="4">
        <v>43975.19</v>
      </c>
      <c r="U3833" s="2" t="s">
        <v>73</v>
      </c>
      <c r="V3833" s="2" t="s">
        <v>74</v>
      </c>
      <c r="W3833" s="4">
        <v>835528.61</v>
      </c>
      <c r="X3833" s="4">
        <v>747578.16</v>
      </c>
      <c r="Y3833" s="4">
        <v>1583106.77</v>
      </c>
      <c r="Z3833" s="2">
        <v>96</v>
      </c>
      <c r="AA3833" s="2" t="s">
        <v>60</v>
      </c>
      <c r="AB3833" s="2" t="s">
        <v>15736</v>
      </c>
      <c r="AC3833" s="2" t="s">
        <v>87</v>
      </c>
      <c r="AD3833" s="2" t="s">
        <v>76</v>
      </c>
      <c r="AE3833" s="5">
        <v>72.599999999999994</v>
      </c>
      <c r="AF3833" s="2">
        <v>3</v>
      </c>
      <c r="AG3833" s="2" t="s">
        <v>130</v>
      </c>
      <c r="AH3833" s="2">
        <v>15</v>
      </c>
      <c r="AI3833" s="6" t="str">
        <f t="shared" si="177"/>
        <v>25-34</v>
      </c>
      <c r="AJ3833" s="11">
        <f>YEAR(tbl_LoanData[[#This Row],[Application Date]])</f>
        <v>2024</v>
      </c>
      <c r="AK3833" s="11" t="str">
        <f>TEXT(tbl_LoanData[[#This Row],[Application Date]],"MMMM")</f>
        <v>October</v>
      </c>
      <c r="AL3833" s="12">
        <f>DATE(YEAR(tbl_LoanData[[#This Row],[Application Date]]),MONTH(tbl_LoanData[[#This Row],[Application Date]]),1)</f>
        <v>45566</v>
      </c>
      <c r="AM3833" s="14">
        <f ca="1">IF(AND(tbl_LoanData[[#This Row],[Application Date]]&gt;=EOMONTH(TODAY(),-1)+1,tbl_LoanData[[#This Row],[Application Date]]&lt;=TODAY()),tbl_LoanData[[#This Row],[Loan Amount]],0)</f>
        <v>0</v>
      </c>
      <c r="AN3833" s="14">
        <f>tbl_LoanData[[#This Row],[Amount Paid]]-(Q3833-X3833)</f>
        <v>449806.77</v>
      </c>
      <c r="AO3833" s="14">
        <f>IF(tbl_LoanData[[#This Row],[Application Status]]="Approved",1,0)</f>
        <v>1</v>
      </c>
      <c r="AP3833" s="22" t="str">
        <f t="shared" ca="1" si="178"/>
        <v/>
      </c>
      <c r="AQ3833" s="22" t="str">
        <f t="shared" ca="1" si="179"/>
        <v/>
      </c>
    </row>
    <row r="3834" spans="1:43" x14ac:dyDescent="0.3">
      <c r="A3834" s="2" t="s">
        <v>13561</v>
      </c>
      <c r="B3834" s="2" t="s">
        <v>13562</v>
      </c>
      <c r="C3834" s="2" t="s">
        <v>452</v>
      </c>
      <c r="D3834" s="2" t="s">
        <v>161</v>
      </c>
      <c r="E3834" s="2" t="s">
        <v>385</v>
      </c>
      <c r="F3834" s="2">
        <v>59</v>
      </c>
      <c r="G3834" s="2" t="s">
        <v>83</v>
      </c>
      <c r="H3834" s="2" t="s">
        <v>256</v>
      </c>
      <c r="I3834" s="2" t="s">
        <v>43</v>
      </c>
      <c r="J3834" s="3">
        <v>45578</v>
      </c>
      <c r="K3834" s="3">
        <v>45596</v>
      </c>
      <c r="L3834" s="2" t="s">
        <v>39</v>
      </c>
      <c r="M3834" s="2" t="s">
        <v>85</v>
      </c>
      <c r="N3834" s="2" t="s">
        <v>178</v>
      </c>
      <c r="O3834" s="4">
        <v>1676000</v>
      </c>
      <c r="P3834" s="4">
        <v>585600</v>
      </c>
      <c r="Q3834" s="4">
        <v>1090400</v>
      </c>
      <c r="R3834" s="2">
        <v>24</v>
      </c>
      <c r="S3834" s="5">
        <v>7.95</v>
      </c>
      <c r="T3834" s="4">
        <v>52657.23</v>
      </c>
      <c r="U3834" s="2" t="s">
        <v>73</v>
      </c>
      <c r="V3834" s="2" t="s">
        <v>74</v>
      </c>
      <c r="W3834" s="4">
        <v>1000487.37</v>
      </c>
      <c r="X3834" s="4">
        <v>263286.23</v>
      </c>
      <c r="Y3834" s="4">
        <v>1263773.6000000001</v>
      </c>
      <c r="Z3834" s="2">
        <v>64</v>
      </c>
      <c r="AA3834" s="2" t="s">
        <v>59</v>
      </c>
      <c r="AB3834" s="2" t="s">
        <v>15731</v>
      </c>
      <c r="AC3834" s="2" t="s">
        <v>87</v>
      </c>
      <c r="AD3834" s="2" t="s">
        <v>76</v>
      </c>
      <c r="AE3834" s="5">
        <v>65.06</v>
      </c>
      <c r="AF3834" s="2">
        <v>2</v>
      </c>
      <c r="AG3834" s="2" t="s">
        <v>130</v>
      </c>
      <c r="AH3834" s="2">
        <v>18</v>
      </c>
      <c r="AI3834" s="6" t="str">
        <f t="shared" si="177"/>
        <v>55-64</v>
      </c>
      <c r="AJ3834" s="11">
        <f>YEAR(tbl_LoanData[[#This Row],[Application Date]])</f>
        <v>2024</v>
      </c>
      <c r="AK3834" s="11" t="str">
        <f>TEXT(tbl_LoanData[[#This Row],[Application Date]],"MMMM")</f>
        <v>October</v>
      </c>
      <c r="AL3834" s="12">
        <f>DATE(YEAR(tbl_LoanData[[#This Row],[Application Date]]),MONTH(tbl_LoanData[[#This Row],[Application Date]]),1)</f>
        <v>45566</v>
      </c>
      <c r="AM3834" s="14">
        <f ca="1">IF(AND(tbl_LoanData[[#This Row],[Application Date]]&gt;=EOMONTH(TODAY(),-1)+1,tbl_LoanData[[#This Row],[Application Date]]&lt;=TODAY()),tbl_LoanData[[#This Row],[Loan Amount]],0)</f>
        <v>0</v>
      </c>
      <c r="AN3834" s="14">
        <f>tbl_LoanData[[#This Row],[Amount Paid]]-(Q3834-X3834)</f>
        <v>173373.59999999998</v>
      </c>
      <c r="AO3834" s="14">
        <f>IF(tbl_LoanData[[#This Row],[Application Status]]="Approved",1,0)</f>
        <v>1</v>
      </c>
      <c r="AP3834" s="22" t="str">
        <f t="shared" ca="1" si="178"/>
        <v/>
      </c>
      <c r="AQ3834" s="22" t="str">
        <f t="shared" ca="1" si="179"/>
        <v/>
      </c>
    </row>
    <row r="3835" spans="1:43" x14ac:dyDescent="0.3">
      <c r="A3835" s="2" t="s">
        <v>13637</v>
      </c>
      <c r="B3835" s="2" t="s">
        <v>13638</v>
      </c>
      <c r="C3835" s="2" t="s">
        <v>1686</v>
      </c>
      <c r="D3835" s="2" t="s">
        <v>118</v>
      </c>
      <c r="E3835" s="2" t="s">
        <v>101</v>
      </c>
      <c r="F3835" s="2">
        <v>50</v>
      </c>
      <c r="G3835" s="2" t="s">
        <v>83</v>
      </c>
      <c r="H3835" s="2" t="s">
        <v>110</v>
      </c>
      <c r="I3835" s="2" t="s">
        <v>46</v>
      </c>
      <c r="J3835" s="3">
        <v>45589</v>
      </c>
      <c r="K3835" s="3">
        <v>45603</v>
      </c>
      <c r="L3835" s="2" t="s">
        <v>40</v>
      </c>
      <c r="M3835" s="2" t="s">
        <v>157</v>
      </c>
      <c r="N3835" s="2" t="s">
        <v>299</v>
      </c>
      <c r="O3835" s="4">
        <v>787000</v>
      </c>
      <c r="P3835" s="4">
        <v>83700</v>
      </c>
      <c r="Q3835" s="4">
        <v>703300</v>
      </c>
      <c r="R3835" s="2">
        <v>18</v>
      </c>
      <c r="S3835" s="5">
        <v>5.35</v>
      </c>
      <c r="T3835" s="4">
        <v>42207.77</v>
      </c>
      <c r="U3835" s="2" t="s">
        <v>73</v>
      </c>
      <c r="V3835" s="2" t="s">
        <v>34</v>
      </c>
      <c r="W3835" s="4">
        <v>717532.09</v>
      </c>
      <c r="X3835" s="4">
        <v>42207.73</v>
      </c>
      <c r="Y3835" s="4">
        <v>759739.82</v>
      </c>
      <c r="Z3835" s="2">
        <v>28</v>
      </c>
      <c r="AA3835" s="2" t="s">
        <v>57</v>
      </c>
      <c r="AB3835" s="2" t="s">
        <v>15733</v>
      </c>
      <c r="AC3835" s="2" t="s">
        <v>138</v>
      </c>
      <c r="AD3835" s="2" t="s">
        <v>76</v>
      </c>
      <c r="AE3835" s="5">
        <v>89.36</v>
      </c>
      <c r="AF3835" s="2">
        <v>1</v>
      </c>
      <c r="AG3835" s="2" t="s">
        <v>77</v>
      </c>
      <c r="AH3835" s="2">
        <v>14</v>
      </c>
      <c r="AI3835" s="6" t="str">
        <f t="shared" si="177"/>
        <v>45-54</v>
      </c>
      <c r="AJ3835" s="11">
        <f>YEAR(tbl_LoanData[[#This Row],[Application Date]])</f>
        <v>2024</v>
      </c>
      <c r="AK3835" s="11" t="str">
        <f>TEXT(tbl_LoanData[[#This Row],[Application Date]],"MMMM")</f>
        <v>October</v>
      </c>
      <c r="AL3835" s="12">
        <f>DATE(YEAR(tbl_LoanData[[#This Row],[Application Date]]),MONTH(tbl_LoanData[[#This Row],[Application Date]]),1)</f>
        <v>45566</v>
      </c>
      <c r="AM3835" s="14">
        <f ca="1">IF(AND(tbl_LoanData[[#This Row],[Application Date]]&gt;=EOMONTH(TODAY(),-1)+1,tbl_LoanData[[#This Row],[Application Date]]&lt;=TODAY()),tbl_LoanData[[#This Row],[Loan Amount]],0)</f>
        <v>0</v>
      </c>
      <c r="AN3835" s="14">
        <f>tbl_LoanData[[#This Row],[Amount Paid]]-(Q3835-X3835)</f>
        <v>56439.819999999949</v>
      </c>
      <c r="AO3835" s="14">
        <f>IF(tbl_LoanData[[#This Row],[Application Status]]="Approved",1,0)</f>
        <v>1</v>
      </c>
      <c r="AP3835" s="22" t="str">
        <f t="shared" ca="1" si="178"/>
        <v/>
      </c>
      <c r="AQ3835" s="22" t="str">
        <f t="shared" ca="1" si="179"/>
        <v/>
      </c>
    </row>
    <row r="3836" spans="1:43" ht="14.4" customHeight="1" x14ac:dyDescent="0.3">
      <c r="A3836" s="2" t="s">
        <v>13825</v>
      </c>
      <c r="B3836" s="2" t="s">
        <v>13826</v>
      </c>
      <c r="C3836" s="2" t="s">
        <v>155</v>
      </c>
      <c r="D3836" s="2" t="s">
        <v>118</v>
      </c>
      <c r="E3836" s="2" t="s">
        <v>135</v>
      </c>
      <c r="F3836" s="2">
        <v>65</v>
      </c>
      <c r="G3836" s="2" t="s">
        <v>83</v>
      </c>
      <c r="H3836" s="2" t="s">
        <v>103</v>
      </c>
      <c r="I3836" s="2" t="s">
        <v>43</v>
      </c>
      <c r="J3836" s="3">
        <v>45581</v>
      </c>
      <c r="K3836" s="3">
        <v>45593</v>
      </c>
      <c r="L3836" s="2" t="s">
        <v>40</v>
      </c>
      <c r="M3836" s="2" t="s">
        <v>85</v>
      </c>
      <c r="N3836" s="2" t="s">
        <v>86</v>
      </c>
      <c r="O3836" s="4">
        <v>1325000</v>
      </c>
      <c r="P3836" s="4">
        <v>159600</v>
      </c>
      <c r="Q3836" s="4">
        <v>1165400</v>
      </c>
      <c r="R3836" s="2">
        <v>60</v>
      </c>
      <c r="S3836" s="5">
        <v>9.08</v>
      </c>
      <c r="T3836" s="4">
        <v>28241.53</v>
      </c>
      <c r="U3836" s="2" t="s">
        <v>73</v>
      </c>
      <c r="V3836" s="2" t="s">
        <v>74</v>
      </c>
      <c r="W3836" s="4">
        <v>593072.13</v>
      </c>
      <c r="X3836" s="4">
        <v>1101419.47</v>
      </c>
      <c r="Y3836" s="4">
        <v>1694491.6</v>
      </c>
      <c r="Z3836" s="2">
        <v>0</v>
      </c>
      <c r="AA3836" s="2" t="s">
        <v>56</v>
      </c>
      <c r="AB3836" s="2" t="s">
        <v>15734</v>
      </c>
      <c r="AC3836" s="2" t="s">
        <v>138</v>
      </c>
      <c r="AD3836" s="2" t="s">
        <v>76</v>
      </c>
      <c r="AE3836" s="5">
        <v>87.95</v>
      </c>
      <c r="AF3836" s="2">
        <v>0</v>
      </c>
      <c r="AG3836" s="2" t="s">
        <v>77</v>
      </c>
      <c r="AH3836" s="2">
        <v>12</v>
      </c>
      <c r="AI3836" s="6" t="str">
        <f t="shared" si="177"/>
        <v>65+</v>
      </c>
      <c r="AJ3836" s="11">
        <f>YEAR(tbl_LoanData[[#This Row],[Application Date]])</f>
        <v>2024</v>
      </c>
      <c r="AK3836" s="11" t="str">
        <f>TEXT(tbl_LoanData[[#This Row],[Application Date]],"MMMM")</f>
        <v>October</v>
      </c>
      <c r="AL3836" s="12">
        <f>DATE(YEAR(tbl_LoanData[[#This Row],[Application Date]]),MONTH(tbl_LoanData[[#This Row],[Application Date]]),1)</f>
        <v>45566</v>
      </c>
      <c r="AM3836" s="14">
        <f ca="1">IF(AND(tbl_LoanData[[#This Row],[Application Date]]&gt;=EOMONTH(TODAY(),-1)+1,tbl_LoanData[[#This Row],[Application Date]]&lt;=TODAY()),tbl_LoanData[[#This Row],[Loan Amount]],0)</f>
        <v>0</v>
      </c>
      <c r="AN3836" s="14">
        <f>tbl_LoanData[[#This Row],[Amount Paid]]-(Q3836-X3836)</f>
        <v>529091.6</v>
      </c>
      <c r="AO3836" s="14">
        <f>IF(tbl_LoanData[[#This Row],[Application Status]]="Approved",1,0)</f>
        <v>1</v>
      </c>
      <c r="AP3836" s="22" t="str">
        <f t="shared" ca="1" si="178"/>
        <v/>
      </c>
      <c r="AQ3836" s="22" t="str">
        <f t="shared" ca="1" si="179"/>
        <v/>
      </c>
    </row>
    <row r="3837" spans="1:43" x14ac:dyDescent="0.3">
      <c r="A3837" s="2" t="s">
        <v>13887</v>
      </c>
      <c r="B3837" s="2" t="s">
        <v>13888</v>
      </c>
      <c r="C3837" s="2" t="s">
        <v>66</v>
      </c>
      <c r="D3837" s="2" t="s">
        <v>118</v>
      </c>
      <c r="E3837" s="2" t="s">
        <v>394</v>
      </c>
      <c r="F3837" s="2">
        <v>35</v>
      </c>
      <c r="G3837" s="2" t="s">
        <v>69</v>
      </c>
      <c r="H3837" s="2" t="s">
        <v>70</v>
      </c>
      <c r="I3837" s="2" t="s">
        <v>50</v>
      </c>
      <c r="J3837" s="3">
        <v>45589</v>
      </c>
      <c r="K3837" s="3"/>
      <c r="L3837" s="2" t="s">
        <v>41</v>
      </c>
      <c r="M3837" s="2" t="s">
        <v>144</v>
      </c>
      <c r="N3837" s="2" t="s">
        <v>857</v>
      </c>
      <c r="O3837" s="4">
        <v>4215000</v>
      </c>
      <c r="P3837" s="4">
        <v>916500</v>
      </c>
      <c r="Q3837" s="4">
        <v>3298500</v>
      </c>
      <c r="R3837" s="2">
        <v>48</v>
      </c>
      <c r="S3837" s="5">
        <v>6.83</v>
      </c>
      <c r="T3837" s="4">
        <v>87492.71</v>
      </c>
      <c r="U3837" s="2" t="s">
        <v>113</v>
      </c>
      <c r="V3837" s="2" t="s">
        <v>97</v>
      </c>
      <c r="W3837" s="4">
        <v>0</v>
      </c>
      <c r="X3837" s="4">
        <v>0</v>
      </c>
      <c r="Y3837" s="4">
        <v>4199650.2</v>
      </c>
      <c r="Z3837" s="2">
        <v>0</v>
      </c>
      <c r="AA3837" s="2" t="s">
        <v>97</v>
      </c>
      <c r="AB3837" s="2" t="s">
        <v>15730</v>
      </c>
      <c r="AC3837" s="2" t="s">
        <v>146</v>
      </c>
      <c r="AD3837" s="2" t="s">
        <v>76</v>
      </c>
      <c r="AE3837" s="5">
        <v>78.260000000000005</v>
      </c>
      <c r="AF3837" s="2">
        <v>0</v>
      </c>
      <c r="AG3837" s="2" t="s">
        <v>97</v>
      </c>
      <c r="AH3837" s="2"/>
      <c r="AI3837" s="6" t="str">
        <f t="shared" si="177"/>
        <v>35-44</v>
      </c>
      <c r="AJ3837" s="11">
        <f>YEAR(tbl_LoanData[[#This Row],[Application Date]])</f>
        <v>2024</v>
      </c>
      <c r="AK3837" s="11" t="str">
        <f>TEXT(tbl_LoanData[[#This Row],[Application Date]],"MMMM")</f>
        <v>October</v>
      </c>
      <c r="AL3837" s="12">
        <f>DATE(YEAR(tbl_LoanData[[#This Row],[Application Date]]),MONTH(tbl_LoanData[[#This Row],[Application Date]]),1)</f>
        <v>45566</v>
      </c>
      <c r="AM3837" s="14">
        <f ca="1">IF(AND(tbl_LoanData[[#This Row],[Application Date]]&gt;=EOMONTH(TODAY(),-1)+1,tbl_LoanData[[#This Row],[Application Date]]&lt;=TODAY()),tbl_LoanData[[#This Row],[Loan Amount]],0)</f>
        <v>0</v>
      </c>
      <c r="AN3837" s="14">
        <f>tbl_LoanData[[#This Row],[Amount Paid]]-(Q3837-X3837)</f>
        <v>-3298500</v>
      </c>
      <c r="AO3837" s="14">
        <f>IF(tbl_LoanData[[#This Row],[Application Status]]="Approved",1,0)</f>
        <v>0</v>
      </c>
      <c r="AP3837" s="22" t="str">
        <f t="shared" ca="1" si="178"/>
        <v/>
      </c>
      <c r="AQ3837" s="22" t="str">
        <f t="shared" ca="1" si="179"/>
        <v/>
      </c>
    </row>
    <row r="3838" spans="1:43" ht="14.4" customHeight="1" x14ac:dyDescent="0.3">
      <c r="A3838" s="2" t="s">
        <v>13929</v>
      </c>
      <c r="B3838" s="2" t="s">
        <v>13930</v>
      </c>
      <c r="C3838" s="2" t="s">
        <v>317</v>
      </c>
      <c r="D3838" s="2" t="s">
        <v>102</v>
      </c>
      <c r="E3838" s="2" t="s">
        <v>92</v>
      </c>
      <c r="F3838" s="2">
        <v>55</v>
      </c>
      <c r="G3838" s="2" t="s">
        <v>83</v>
      </c>
      <c r="H3838" s="2" t="s">
        <v>205</v>
      </c>
      <c r="I3838" s="2" t="s">
        <v>49</v>
      </c>
      <c r="J3838" s="3">
        <v>45584</v>
      </c>
      <c r="K3838" s="3">
        <v>45586</v>
      </c>
      <c r="L3838" s="2" t="s">
        <v>40</v>
      </c>
      <c r="M3838" s="2" t="s">
        <v>71</v>
      </c>
      <c r="N3838" s="2" t="s">
        <v>137</v>
      </c>
      <c r="O3838" s="4">
        <v>972000</v>
      </c>
      <c r="P3838" s="4">
        <v>218200</v>
      </c>
      <c r="Q3838" s="4">
        <v>753800</v>
      </c>
      <c r="R3838" s="2">
        <v>60</v>
      </c>
      <c r="S3838" s="5">
        <v>8.5299999999999994</v>
      </c>
      <c r="T3838" s="4">
        <v>17921.59</v>
      </c>
      <c r="U3838" s="2" t="s">
        <v>73</v>
      </c>
      <c r="V3838" s="2" t="s">
        <v>74</v>
      </c>
      <c r="W3838" s="4">
        <v>394274.98</v>
      </c>
      <c r="X3838" s="4">
        <v>681020.72</v>
      </c>
      <c r="Y3838" s="4">
        <v>1075295.7</v>
      </c>
      <c r="Z3838" s="2">
        <v>0</v>
      </c>
      <c r="AA3838" s="2" t="s">
        <v>56</v>
      </c>
      <c r="AB3838" s="2" t="s">
        <v>15728</v>
      </c>
      <c r="AC3838" s="2" t="s">
        <v>138</v>
      </c>
      <c r="AD3838" s="2" t="s">
        <v>76</v>
      </c>
      <c r="AE3838" s="5">
        <v>77.55</v>
      </c>
      <c r="AF3838" s="2">
        <v>0</v>
      </c>
      <c r="AG3838" s="2" t="s">
        <v>77</v>
      </c>
      <c r="AH3838" s="2">
        <v>2</v>
      </c>
      <c r="AI3838" s="6" t="str">
        <f t="shared" si="177"/>
        <v>55-64</v>
      </c>
      <c r="AJ3838" s="11">
        <f>YEAR(tbl_LoanData[[#This Row],[Application Date]])</f>
        <v>2024</v>
      </c>
      <c r="AK3838" s="11" t="str">
        <f>TEXT(tbl_LoanData[[#This Row],[Application Date]],"MMMM")</f>
        <v>October</v>
      </c>
      <c r="AL3838" s="12">
        <f>DATE(YEAR(tbl_LoanData[[#This Row],[Application Date]]),MONTH(tbl_LoanData[[#This Row],[Application Date]]),1)</f>
        <v>45566</v>
      </c>
      <c r="AM3838" s="14">
        <f ca="1">IF(AND(tbl_LoanData[[#This Row],[Application Date]]&gt;=EOMONTH(TODAY(),-1)+1,tbl_LoanData[[#This Row],[Application Date]]&lt;=TODAY()),tbl_LoanData[[#This Row],[Loan Amount]],0)</f>
        <v>0</v>
      </c>
      <c r="AN3838" s="14">
        <f>tbl_LoanData[[#This Row],[Amount Paid]]-(Q3838-X3838)</f>
        <v>321495.69999999995</v>
      </c>
      <c r="AO3838" s="14">
        <f>IF(tbl_LoanData[[#This Row],[Application Status]]="Approved",1,0)</f>
        <v>1</v>
      </c>
      <c r="AP3838" s="22" t="str">
        <f t="shared" ca="1" si="178"/>
        <v/>
      </c>
      <c r="AQ3838" s="22" t="str">
        <f t="shared" ca="1" si="179"/>
        <v/>
      </c>
    </row>
    <row r="3839" spans="1:43" ht="14.4" customHeight="1" x14ac:dyDescent="0.3">
      <c r="A3839" s="2" t="s">
        <v>13947</v>
      </c>
      <c r="B3839" s="2" t="s">
        <v>13948</v>
      </c>
      <c r="C3839" s="2" t="s">
        <v>444</v>
      </c>
      <c r="D3839" s="2" t="s">
        <v>91</v>
      </c>
      <c r="E3839" s="2" t="s">
        <v>134</v>
      </c>
      <c r="F3839" s="2">
        <v>35</v>
      </c>
      <c r="G3839" s="2" t="s">
        <v>69</v>
      </c>
      <c r="H3839" s="2" t="s">
        <v>278</v>
      </c>
      <c r="I3839" s="2" t="s">
        <v>45</v>
      </c>
      <c r="J3839" s="3">
        <v>45596</v>
      </c>
      <c r="K3839" s="3">
        <v>45599</v>
      </c>
      <c r="L3839" s="2" t="s">
        <v>37</v>
      </c>
      <c r="M3839" s="2" t="s">
        <v>94</v>
      </c>
      <c r="N3839" s="2" t="s">
        <v>436</v>
      </c>
      <c r="O3839" s="4">
        <v>126000</v>
      </c>
      <c r="P3839" s="4">
        <v>47800</v>
      </c>
      <c r="Q3839" s="4">
        <v>78200</v>
      </c>
      <c r="R3839" s="2">
        <v>60</v>
      </c>
      <c r="S3839" s="5">
        <v>12.34</v>
      </c>
      <c r="T3839" s="4">
        <v>2107.4899999999998</v>
      </c>
      <c r="U3839" s="2" t="s">
        <v>73</v>
      </c>
      <c r="V3839" s="2" t="s">
        <v>74</v>
      </c>
      <c r="W3839" s="4">
        <v>42149.8</v>
      </c>
      <c r="X3839" s="4">
        <v>84299.6</v>
      </c>
      <c r="Y3839" s="4">
        <v>126449.4</v>
      </c>
      <c r="Z3839" s="2">
        <v>30</v>
      </c>
      <c r="AA3839" s="2" t="s">
        <v>57</v>
      </c>
      <c r="AB3839" s="2" t="s">
        <v>15736</v>
      </c>
      <c r="AC3839" s="2" t="s">
        <v>87</v>
      </c>
      <c r="AD3839" s="2" t="s">
        <v>76</v>
      </c>
      <c r="AE3839" s="5">
        <v>62.06</v>
      </c>
      <c r="AF3839" s="2">
        <v>1</v>
      </c>
      <c r="AG3839" s="2" t="s">
        <v>77</v>
      </c>
      <c r="AH3839" s="2">
        <v>3</v>
      </c>
      <c r="AI3839" s="6" t="str">
        <f t="shared" si="177"/>
        <v>35-44</v>
      </c>
      <c r="AJ3839" s="11">
        <f>YEAR(tbl_LoanData[[#This Row],[Application Date]])</f>
        <v>2024</v>
      </c>
      <c r="AK3839" s="11" t="str">
        <f>TEXT(tbl_LoanData[[#This Row],[Application Date]],"MMMM")</f>
        <v>October</v>
      </c>
      <c r="AL3839" s="12">
        <f>DATE(YEAR(tbl_LoanData[[#This Row],[Application Date]]),MONTH(tbl_LoanData[[#This Row],[Application Date]]),1)</f>
        <v>45566</v>
      </c>
      <c r="AM3839" s="14">
        <f ca="1">IF(AND(tbl_LoanData[[#This Row],[Application Date]]&gt;=EOMONTH(TODAY(),-1)+1,tbl_LoanData[[#This Row],[Application Date]]&lt;=TODAY()),tbl_LoanData[[#This Row],[Loan Amount]],0)</f>
        <v>0</v>
      </c>
      <c r="AN3839" s="14">
        <f>tbl_LoanData[[#This Row],[Amount Paid]]-(Q3839-X3839)</f>
        <v>48249.400000000009</v>
      </c>
      <c r="AO3839" s="14">
        <f>IF(tbl_LoanData[[#This Row],[Application Status]]="Approved",1,0)</f>
        <v>1</v>
      </c>
      <c r="AP3839" s="22" t="str">
        <f t="shared" ca="1" si="178"/>
        <v/>
      </c>
      <c r="AQ3839" s="22" t="str">
        <f t="shared" ca="1" si="179"/>
        <v/>
      </c>
    </row>
    <row r="3840" spans="1:43" ht="14.4" customHeight="1" x14ac:dyDescent="0.3">
      <c r="A3840" s="2" t="s">
        <v>14081</v>
      </c>
      <c r="B3840" s="2" t="s">
        <v>14082</v>
      </c>
      <c r="C3840" s="2" t="s">
        <v>317</v>
      </c>
      <c r="D3840" s="2" t="s">
        <v>254</v>
      </c>
      <c r="E3840" s="2" t="s">
        <v>189</v>
      </c>
      <c r="F3840" s="2">
        <v>61</v>
      </c>
      <c r="G3840" s="2" t="s">
        <v>83</v>
      </c>
      <c r="H3840" s="2" t="s">
        <v>177</v>
      </c>
      <c r="I3840" s="2" t="s">
        <v>43</v>
      </c>
      <c r="J3840" s="3">
        <v>45596</v>
      </c>
      <c r="K3840" s="3">
        <v>45613</v>
      </c>
      <c r="L3840" s="2" t="s">
        <v>41</v>
      </c>
      <c r="M3840" s="2" t="s">
        <v>552</v>
      </c>
      <c r="N3840" s="2" t="s">
        <v>553</v>
      </c>
      <c r="O3840" s="4">
        <v>2734000</v>
      </c>
      <c r="P3840" s="4">
        <v>378900</v>
      </c>
      <c r="Q3840" s="4">
        <v>2355100</v>
      </c>
      <c r="R3840" s="2">
        <v>24</v>
      </c>
      <c r="S3840" s="5">
        <v>12.76</v>
      </c>
      <c r="T3840" s="4">
        <v>123171.73</v>
      </c>
      <c r="U3840" s="2" t="s">
        <v>73</v>
      </c>
      <c r="V3840" s="2" t="s">
        <v>74</v>
      </c>
      <c r="W3840" s="4">
        <v>2463434.6</v>
      </c>
      <c r="X3840" s="4">
        <v>492686.92</v>
      </c>
      <c r="Y3840" s="4">
        <v>2956121.52</v>
      </c>
      <c r="Z3840" s="2">
        <v>32</v>
      </c>
      <c r="AA3840" s="2" t="s">
        <v>58</v>
      </c>
      <c r="AB3840" s="2" t="s">
        <v>15729</v>
      </c>
      <c r="AC3840" s="2" t="s">
        <v>213</v>
      </c>
      <c r="AD3840" s="2" t="s">
        <v>76</v>
      </c>
      <c r="AE3840" s="5">
        <v>86.14</v>
      </c>
      <c r="AF3840" s="2">
        <v>1</v>
      </c>
      <c r="AG3840" s="2" t="s">
        <v>15718</v>
      </c>
      <c r="AH3840" s="2">
        <v>17</v>
      </c>
      <c r="AI3840" s="6" t="str">
        <f t="shared" si="177"/>
        <v>55-64</v>
      </c>
      <c r="AJ3840" s="11">
        <f>YEAR(tbl_LoanData[[#This Row],[Application Date]])</f>
        <v>2024</v>
      </c>
      <c r="AK3840" s="11" t="str">
        <f>TEXT(tbl_LoanData[[#This Row],[Application Date]],"MMMM")</f>
        <v>October</v>
      </c>
      <c r="AL3840" s="12">
        <f>DATE(YEAR(tbl_LoanData[[#This Row],[Application Date]]),MONTH(tbl_LoanData[[#This Row],[Application Date]]),1)</f>
        <v>45566</v>
      </c>
      <c r="AM3840" s="14">
        <f ca="1">IF(AND(tbl_LoanData[[#This Row],[Application Date]]&gt;=EOMONTH(TODAY(),-1)+1,tbl_LoanData[[#This Row],[Application Date]]&lt;=TODAY()),tbl_LoanData[[#This Row],[Loan Amount]],0)</f>
        <v>0</v>
      </c>
      <c r="AN3840" s="14">
        <f>tbl_LoanData[[#This Row],[Amount Paid]]-(Q3840-X3840)</f>
        <v>601021.52</v>
      </c>
      <c r="AO3840" s="14">
        <f>IF(tbl_LoanData[[#This Row],[Application Status]]="Approved",1,0)</f>
        <v>1</v>
      </c>
      <c r="AP3840" s="22" t="str">
        <f t="shared" ca="1" si="178"/>
        <v/>
      </c>
      <c r="AQ3840" s="22" t="str">
        <f t="shared" ca="1" si="179"/>
        <v/>
      </c>
    </row>
    <row r="3841" spans="1:43" ht="14.4" customHeight="1" x14ac:dyDescent="0.3">
      <c r="A3841" s="2" t="s">
        <v>14121</v>
      </c>
      <c r="B3841" s="2" t="s">
        <v>14122</v>
      </c>
      <c r="C3841" s="2" t="s">
        <v>868</v>
      </c>
      <c r="D3841" s="2" t="s">
        <v>82</v>
      </c>
      <c r="E3841" s="2" t="s">
        <v>268</v>
      </c>
      <c r="F3841" s="2">
        <v>34</v>
      </c>
      <c r="G3841" s="2" t="s">
        <v>69</v>
      </c>
      <c r="H3841" s="2" t="s">
        <v>372</v>
      </c>
      <c r="I3841" s="2" t="s">
        <v>43</v>
      </c>
      <c r="J3841" s="3">
        <v>45583</v>
      </c>
      <c r="K3841" s="3">
        <v>45594</v>
      </c>
      <c r="L3841" s="2" t="s">
        <v>39</v>
      </c>
      <c r="M3841" s="2" t="s">
        <v>85</v>
      </c>
      <c r="N3841" s="2" t="s">
        <v>178</v>
      </c>
      <c r="O3841" s="4">
        <v>1883000</v>
      </c>
      <c r="P3841" s="4">
        <v>513700</v>
      </c>
      <c r="Q3841" s="4">
        <v>1369300</v>
      </c>
      <c r="R3841" s="2">
        <v>48</v>
      </c>
      <c r="S3841" s="5">
        <v>12.79</v>
      </c>
      <c r="T3841" s="4">
        <v>43121.54</v>
      </c>
      <c r="U3841" s="2" t="s">
        <v>73</v>
      </c>
      <c r="V3841" s="2" t="s">
        <v>74</v>
      </c>
      <c r="W3841" s="4">
        <v>776187.72</v>
      </c>
      <c r="X3841" s="4">
        <v>1293646.1599999999</v>
      </c>
      <c r="Y3841" s="4">
        <v>2069833.88</v>
      </c>
      <c r="Z3841" s="2">
        <v>90</v>
      </c>
      <c r="AA3841" s="2" t="s">
        <v>59</v>
      </c>
      <c r="AB3841" s="2" t="s">
        <v>15735</v>
      </c>
      <c r="AC3841" s="2" t="s">
        <v>106</v>
      </c>
      <c r="AD3841" s="2" t="s">
        <v>76</v>
      </c>
      <c r="AE3841" s="5">
        <v>72.72</v>
      </c>
      <c r="AF3841" s="2">
        <v>3</v>
      </c>
      <c r="AG3841" s="2" t="s">
        <v>130</v>
      </c>
      <c r="AH3841" s="2">
        <v>11</v>
      </c>
      <c r="AI3841" s="6" t="str">
        <f t="shared" si="177"/>
        <v>25-34</v>
      </c>
      <c r="AJ3841" s="11">
        <f>YEAR(tbl_LoanData[[#This Row],[Application Date]])</f>
        <v>2024</v>
      </c>
      <c r="AK3841" s="11" t="str">
        <f>TEXT(tbl_LoanData[[#This Row],[Application Date]],"MMMM")</f>
        <v>October</v>
      </c>
      <c r="AL3841" s="12">
        <f>DATE(YEAR(tbl_LoanData[[#This Row],[Application Date]]),MONTH(tbl_LoanData[[#This Row],[Application Date]]),1)</f>
        <v>45566</v>
      </c>
      <c r="AM3841" s="14">
        <f ca="1">IF(AND(tbl_LoanData[[#This Row],[Application Date]]&gt;=EOMONTH(TODAY(),-1)+1,tbl_LoanData[[#This Row],[Application Date]]&lt;=TODAY()),tbl_LoanData[[#This Row],[Loan Amount]],0)</f>
        <v>0</v>
      </c>
      <c r="AN3841" s="14">
        <f>tbl_LoanData[[#This Row],[Amount Paid]]-(Q3841-X3841)</f>
        <v>700533.87999999989</v>
      </c>
      <c r="AO3841" s="14">
        <f>IF(tbl_LoanData[[#This Row],[Application Status]]="Approved",1,0)</f>
        <v>1</v>
      </c>
      <c r="AP3841" s="22" t="str">
        <f t="shared" ca="1" si="178"/>
        <v/>
      </c>
      <c r="AQ3841" s="22" t="str">
        <f t="shared" ca="1" si="179"/>
        <v/>
      </c>
    </row>
    <row r="3842" spans="1:43" ht="14.4" customHeight="1" x14ac:dyDescent="0.3">
      <c r="A3842" s="2" t="s">
        <v>14213</v>
      </c>
      <c r="B3842" s="2" t="s">
        <v>14214</v>
      </c>
      <c r="C3842" s="2" t="s">
        <v>444</v>
      </c>
      <c r="D3842" s="2" t="s">
        <v>118</v>
      </c>
      <c r="E3842" s="2" t="s">
        <v>232</v>
      </c>
      <c r="F3842" s="2">
        <v>46</v>
      </c>
      <c r="G3842" s="2" t="s">
        <v>69</v>
      </c>
      <c r="H3842" s="2" t="s">
        <v>143</v>
      </c>
      <c r="I3842" s="2" t="s">
        <v>46</v>
      </c>
      <c r="J3842" s="3">
        <v>45593</v>
      </c>
      <c r="K3842" s="3">
        <v>45610</v>
      </c>
      <c r="L3842" s="2" t="s">
        <v>40</v>
      </c>
      <c r="M3842" s="2" t="s">
        <v>94</v>
      </c>
      <c r="N3842" s="2" t="s">
        <v>4</v>
      </c>
      <c r="O3842" s="4">
        <v>928000</v>
      </c>
      <c r="P3842" s="4">
        <v>354400</v>
      </c>
      <c r="Q3842" s="4">
        <v>573600</v>
      </c>
      <c r="R3842" s="2">
        <v>60</v>
      </c>
      <c r="S3842" s="5">
        <v>6.85</v>
      </c>
      <c r="T3842" s="4">
        <v>12834.3</v>
      </c>
      <c r="U3842" s="2" t="s">
        <v>73</v>
      </c>
      <c r="V3842" s="2" t="s">
        <v>74</v>
      </c>
      <c r="W3842" s="4">
        <v>269520.3</v>
      </c>
      <c r="X3842" s="4">
        <v>500537.7</v>
      </c>
      <c r="Y3842" s="4">
        <v>770058</v>
      </c>
      <c r="Z3842" s="2">
        <v>0</v>
      </c>
      <c r="AA3842" s="2" t="s">
        <v>56</v>
      </c>
      <c r="AB3842" s="2" t="s">
        <v>15728</v>
      </c>
      <c r="AC3842" s="2" t="s">
        <v>75</v>
      </c>
      <c r="AD3842" s="2" t="s">
        <v>76</v>
      </c>
      <c r="AE3842" s="5">
        <v>61.81</v>
      </c>
      <c r="AF3842" s="2">
        <v>0</v>
      </c>
      <c r="AG3842" s="2" t="s">
        <v>77</v>
      </c>
      <c r="AH3842" s="2">
        <v>17</v>
      </c>
      <c r="AI3842" s="6" t="str">
        <f t="shared" ref="AI3842:AI3905" si="180">IF(F3842&lt;25,"18-24",IF(F3842&lt;35,"25-34",IF(F3842&lt;45,"35-44",IF(F3842&lt;55,"45-54",IF(F3842&lt;65,"55-64","65+")))))</f>
        <v>45-54</v>
      </c>
      <c r="AJ3842" s="11">
        <f>YEAR(tbl_LoanData[[#This Row],[Application Date]])</f>
        <v>2024</v>
      </c>
      <c r="AK3842" s="11" t="str">
        <f>TEXT(tbl_LoanData[[#This Row],[Application Date]],"MMMM")</f>
        <v>October</v>
      </c>
      <c r="AL3842" s="12">
        <f>DATE(YEAR(tbl_LoanData[[#This Row],[Application Date]]),MONTH(tbl_LoanData[[#This Row],[Application Date]]),1)</f>
        <v>45566</v>
      </c>
      <c r="AM3842" s="14">
        <f ca="1">IF(AND(tbl_LoanData[[#This Row],[Application Date]]&gt;=EOMONTH(TODAY(),-1)+1,tbl_LoanData[[#This Row],[Application Date]]&lt;=TODAY()),tbl_LoanData[[#This Row],[Loan Amount]],0)</f>
        <v>0</v>
      </c>
      <c r="AN3842" s="14">
        <f>tbl_LoanData[[#This Row],[Amount Paid]]-(Q3842-X3842)</f>
        <v>196458</v>
      </c>
      <c r="AO3842" s="14">
        <f>IF(tbl_LoanData[[#This Row],[Application Status]]="Approved",1,0)</f>
        <v>1</v>
      </c>
      <c r="AP3842" s="22" t="str">
        <f t="shared" ref="AP3842:AP3905" ca="1" si="181">IF(AND(J3842&gt;=DATE(YEAR(TODAY()),MONTH(TODAY()),1),J3842&lt;=TODAY()),"Current MTD",IF(AND(J3842&gt;=EOMONTH(TODAY(),-2)+1,J3842&lt;=EOMONTH(TODAY(),-1)),"Previous MTD",""))</f>
        <v/>
      </c>
      <c r="AQ3842" s="22" t="str">
        <f t="shared" ref="AQ3842:AQ3905" ca="1" si="182">IF(AND(J3842&gt;=DATE(YEAR(TODAY()),MONTH(TODAY()),1),J3842&lt;=TODAY()),TEXT(DATE(YEAR(TODAY()),MONTH(TODAY()),1),"mmm d")&amp;"–"&amp;DAY(TODAY()),IF(AND(J3842&gt;=EOMONTH(TODAY(),-2)+1,J3842&lt;=EOMONTH(TODAY(),-1)),""&amp;TEXT(EOMONTH(TODAY(),-2)+1,"mmm d")&amp;"–"&amp;DAY(TODAY()),""))</f>
        <v/>
      </c>
    </row>
    <row r="3843" spans="1:43" x14ac:dyDescent="0.3">
      <c r="A3843" s="2" t="s">
        <v>14219</v>
      </c>
      <c r="B3843" s="2" t="s">
        <v>14220</v>
      </c>
      <c r="C3843" s="2" t="s">
        <v>530</v>
      </c>
      <c r="D3843" s="2" t="s">
        <v>209</v>
      </c>
      <c r="E3843" s="2" t="s">
        <v>394</v>
      </c>
      <c r="F3843" s="2">
        <v>23</v>
      </c>
      <c r="G3843" s="2" t="s">
        <v>69</v>
      </c>
      <c r="H3843" s="2" t="s">
        <v>103</v>
      </c>
      <c r="I3843" s="2" t="s">
        <v>43</v>
      </c>
      <c r="J3843" s="3">
        <v>45581</v>
      </c>
      <c r="K3843" s="3"/>
      <c r="L3843" s="2" t="s">
        <v>36</v>
      </c>
      <c r="M3843" s="2" t="s">
        <v>94</v>
      </c>
      <c r="N3843" s="2" t="s">
        <v>212</v>
      </c>
      <c r="O3843" s="4">
        <v>1255000</v>
      </c>
      <c r="P3843" s="4">
        <v>302900</v>
      </c>
      <c r="Q3843" s="4">
        <v>952100</v>
      </c>
      <c r="R3843" s="2">
        <v>24</v>
      </c>
      <c r="S3843" s="5">
        <v>9.1199999999999992</v>
      </c>
      <c r="T3843" s="4">
        <v>46906.79</v>
      </c>
      <c r="U3843" s="2" t="s">
        <v>96</v>
      </c>
      <c r="V3843" s="2" t="s">
        <v>97</v>
      </c>
      <c r="W3843" s="4">
        <v>0</v>
      </c>
      <c r="X3843" s="4">
        <v>0</v>
      </c>
      <c r="Y3843" s="4">
        <v>1125763.04</v>
      </c>
      <c r="Z3843" s="2">
        <v>0</v>
      </c>
      <c r="AA3843" s="2" t="s">
        <v>97</v>
      </c>
      <c r="AB3843" s="2" t="s">
        <v>15733</v>
      </c>
      <c r="AC3843" s="2" t="s">
        <v>146</v>
      </c>
      <c r="AD3843" s="2" t="s">
        <v>76</v>
      </c>
      <c r="AE3843" s="5">
        <v>75.86</v>
      </c>
      <c r="AF3843" s="2">
        <v>0</v>
      </c>
      <c r="AG3843" s="2" t="s">
        <v>97</v>
      </c>
      <c r="AH3843" s="2"/>
      <c r="AI3843" s="6" t="str">
        <f t="shared" si="180"/>
        <v>18-24</v>
      </c>
      <c r="AJ3843" s="11">
        <f>YEAR(tbl_LoanData[[#This Row],[Application Date]])</f>
        <v>2024</v>
      </c>
      <c r="AK3843" s="11" t="str">
        <f>TEXT(tbl_LoanData[[#This Row],[Application Date]],"MMMM")</f>
        <v>October</v>
      </c>
      <c r="AL3843" s="12">
        <f>DATE(YEAR(tbl_LoanData[[#This Row],[Application Date]]),MONTH(tbl_LoanData[[#This Row],[Application Date]]),1)</f>
        <v>45566</v>
      </c>
      <c r="AM3843" s="14">
        <f ca="1">IF(AND(tbl_LoanData[[#This Row],[Application Date]]&gt;=EOMONTH(TODAY(),-1)+1,tbl_LoanData[[#This Row],[Application Date]]&lt;=TODAY()),tbl_LoanData[[#This Row],[Loan Amount]],0)</f>
        <v>0</v>
      </c>
      <c r="AN3843" s="14">
        <f>tbl_LoanData[[#This Row],[Amount Paid]]-(Q3843-X3843)</f>
        <v>-952100</v>
      </c>
      <c r="AO3843" s="14">
        <f>IF(tbl_LoanData[[#This Row],[Application Status]]="Approved",1,0)</f>
        <v>0</v>
      </c>
      <c r="AP3843" s="22" t="str">
        <f t="shared" ca="1" si="181"/>
        <v/>
      </c>
      <c r="AQ3843" s="22" t="str">
        <f t="shared" ca="1" si="182"/>
        <v/>
      </c>
    </row>
    <row r="3844" spans="1:43" x14ac:dyDescent="0.3">
      <c r="A3844" s="2" t="s">
        <v>14327</v>
      </c>
      <c r="B3844" s="2" t="s">
        <v>14328</v>
      </c>
      <c r="C3844" s="2" t="s">
        <v>530</v>
      </c>
      <c r="D3844" s="2" t="s">
        <v>118</v>
      </c>
      <c r="E3844" s="2" t="s">
        <v>117</v>
      </c>
      <c r="F3844" s="2">
        <v>52</v>
      </c>
      <c r="G3844" s="2" t="s">
        <v>69</v>
      </c>
      <c r="H3844" s="2" t="s">
        <v>177</v>
      </c>
      <c r="I3844" s="2" t="s">
        <v>43</v>
      </c>
      <c r="J3844" s="3">
        <v>45581</v>
      </c>
      <c r="K3844" s="3">
        <v>45594</v>
      </c>
      <c r="L3844" s="2" t="s">
        <v>37</v>
      </c>
      <c r="M3844" s="2" t="s">
        <v>260</v>
      </c>
      <c r="N3844" s="2" t="s">
        <v>457</v>
      </c>
      <c r="O3844" s="4">
        <v>97000</v>
      </c>
      <c r="P3844" s="4">
        <v>16500</v>
      </c>
      <c r="Q3844" s="4">
        <v>80500</v>
      </c>
      <c r="R3844" s="2">
        <v>36</v>
      </c>
      <c r="S3844" s="5">
        <v>9.5</v>
      </c>
      <c r="T3844" s="4">
        <v>2873.4</v>
      </c>
      <c r="U3844" s="2" t="s">
        <v>73</v>
      </c>
      <c r="V3844" s="2" t="s">
        <v>74</v>
      </c>
      <c r="W3844" s="4">
        <v>60341.4</v>
      </c>
      <c r="X3844" s="4">
        <v>43101.1</v>
      </c>
      <c r="Y3844" s="4">
        <v>103442.5</v>
      </c>
      <c r="Z3844" s="2">
        <v>0</v>
      </c>
      <c r="AA3844" s="2" t="s">
        <v>56</v>
      </c>
      <c r="AB3844" s="2" t="s">
        <v>15729</v>
      </c>
      <c r="AC3844" s="2" t="s">
        <v>138</v>
      </c>
      <c r="AD3844" s="2" t="s">
        <v>76</v>
      </c>
      <c r="AE3844" s="5">
        <v>82.99</v>
      </c>
      <c r="AF3844" s="2">
        <v>0</v>
      </c>
      <c r="AG3844" s="2" t="s">
        <v>77</v>
      </c>
      <c r="AH3844" s="2">
        <v>13</v>
      </c>
      <c r="AI3844" s="6" t="str">
        <f t="shared" si="180"/>
        <v>45-54</v>
      </c>
      <c r="AJ3844" s="11">
        <f>YEAR(tbl_LoanData[[#This Row],[Application Date]])</f>
        <v>2024</v>
      </c>
      <c r="AK3844" s="11" t="str">
        <f>TEXT(tbl_LoanData[[#This Row],[Application Date]],"MMMM")</f>
        <v>October</v>
      </c>
      <c r="AL3844" s="12">
        <f>DATE(YEAR(tbl_LoanData[[#This Row],[Application Date]]),MONTH(tbl_LoanData[[#This Row],[Application Date]]),1)</f>
        <v>45566</v>
      </c>
      <c r="AM3844" s="14">
        <f ca="1">IF(AND(tbl_LoanData[[#This Row],[Application Date]]&gt;=EOMONTH(TODAY(),-1)+1,tbl_LoanData[[#This Row],[Application Date]]&lt;=TODAY()),tbl_LoanData[[#This Row],[Loan Amount]],0)</f>
        <v>0</v>
      </c>
      <c r="AN3844" s="14">
        <f>tbl_LoanData[[#This Row],[Amount Paid]]-(Q3844-X3844)</f>
        <v>22942.5</v>
      </c>
      <c r="AO3844" s="14">
        <f>IF(tbl_LoanData[[#This Row],[Application Status]]="Approved",1,0)</f>
        <v>1</v>
      </c>
      <c r="AP3844" s="22" t="str">
        <f t="shared" ca="1" si="181"/>
        <v/>
      </c>
      <c r="AQ3844" s="22" t="str">
        <f t="shared" ca="1" si="182"/>
        <v/>
      </c>
    </row>
    <row r="3845" spans="1:43" ht="14.4" customHeight="1" x14ac:dyDescent="0.3">
      <c r="A3845" s="2" t="s">
        <v>14365</v>
      </c>
      <c r="B3845" s="2" t="s">
        <v>14366</v>
      </c>
      <c r="C3845" s="2" t="s">
        <v>508</v>
      </c>
      <c r="D3845" s="2" t="s">
        <v>91</v>
      </c>
      <c r="E3845" s="2" t="s">
        <v>406</v>
      </c>
      <c r="F3845" s="2">
        <v>26</v>
      </c>
      <c r="G3845" s="2" t="s">
        <v>83</v>
      </c>
      <c r="H3845" s="2" t="s">
        <v>565</v>
      </c>
      <c r="I3845" s="2" t="s">
        <v>47</v>
      </c>
      <c r="J3845" s="3">
        <v>45573</v>
      </c>
      <c r="K3845" s="3">
        <v>45577</v>
      </c>
      <c r="L3845" s="2" t="s">
        <v>37</v>
      </c>
      <c r="M3845" s="2" t="s">
        <v>199</v>
      </c>
      <c r="N3845" s="2" t="s">
        <v>319</v>
      </c>
      <c r="O3845" s="4">
        <v>125000</v>
      </c>
      <c r="P3845" s="4">
        <v>36100</v>
      </c>
      <c r="Q3845" s="4">
        <v>88900</v>
      </c>
      <c r="R3845" s="2">
        <v>36</v>
      </c>
      <c r="S3845" s="5">
        <v>13.7</v>
      </c>
      <c r="T3845" s="4">
        <v>3484.39</v>
      </c>
      <c r="U3845" s="2" t="s">
        <v>73</v>
      </c>
      <c r="V3845" s="2" t="s">
        <v>74</v>
      </c>
      <c r="W3845" s="4">
        <v>76656.58</v>
      </c>
      <c r="X3845" s="4">
        <v>48781.32</v>
      </c>
      <c r="Y3845" s="4">
        <v>125437.9</v>
      </c>
      <c r="Z3845" s="2">
        <v>0</v>
      </c>
      <c r="AA3845" s="2" t="s">
        <v>56</v>
      </c>
      <c r="AB3845" s="2" t="s">
        <v>15728</v>
      </c>
      <c r="AC3845" s="2" t="s">
        <v>87</v>
      </c>
      <c r="AD3845" s="2" t="s">
        <v>76</v>
      </c>
      <c r="AE3845" s="5">
        <v>71.12</v>
      </c>
      <c r="AF3845" s="2">
        <v>0</v>
      </c>
      <c r="AG3845" s="2" t="s">
        <v>77</v>
      </c>
      <c r="AH3845" s="2">
        <v>4</v>
      </c>
      <c r="AI3845" s="6" t="str">
        <f t="shared" si="180"/>
        <v>25-34</v>
      </c>
      <c r="AJ3845" s="11">
        <f>YEAR(tbl_LoanData[[#This Row],[Application Date]])</f>
        <v>2024</v>
      </c>
      <c r="AK3845" s="11" t="str">
        <f>TEXT(tbl_LoanData[[#This Row],[Application Date]],"MMMM")</f>
        <v>October</v>
      </c>
      <c r="AL3845" s="12">
        <f>DATE(YEAR(tbl_LoanData[[#This Row],[Application Date]]),MONTH(tbl_LoanData[[#This Row],[Application Date]]),1)</f>
        <v>45566</v>
      </c>
      <c r="AM3845" s="14">
        <f ca="1">IF(AND(tbl_LoanData[[#This Row],[Application Date]]&gt;=EOMONTH(TODAY(),-1)+1,tbl_LoanData[[#This Row],[Application Date]]&lt;=TODAY()),tbl_LoanData[[#This Row],[Loan Amount]],0)</f>
        <v>0</v>
      </c>
      <c r="AN3845" s="14">
        <f>tbl_LoanData[[#This Row],[Amount Paid]]-(Q3845-X3845)</f>
        <v>36537.9</v>
      </c>
      <c r="AO3845" s="14">
        <f>IF(tbl_LoanData[[#This Row],[Application Status]]="Approved",1,0)</f>
        <v>1</v>
      </c>
      <c r="AP3845" s="22" t="str">
        <f t="shared" ca="1" si="181"/>
        <v/>
      </c>
      <c r="AQ3845" s="22" t="str">
        <f t="shared" ca="1" si="182"/>
        <v/>
      </c>
    </row>
    <row r="3846" spans="1:43" ht="14.4" customHeight="1" x14ac:dyDescent="0.3">
      <c r="A3846" s="2" t="s">
        <v>14411</v>
      </c>
      <c r="B3846" s="2" t="s">
        <v>14412</v>
      </c>
      <c r="C3846" s="2" t="s">
        <v>546</v>
      </c>
      <c r="D3846" s="2" t="s">
        <v>204</v>
      </c>
      <c r="E3846" s="2" t="s">
        <v>232</v>
      </c>
      <c r="F3846" s="2">
        <v>28</v>
      </c>
      <c r="G3846" s="2" t="s">
        <v>83</v>
      </c>
      <c r="H3846" s="2" t="s">
        <v>244</v>
      </c>
      <c r="I3846" s="2" t="s">
        <v>48</v>
      </c>
      <c r="J3846" s="3">
        <v>45594</v>
      </c>
      <c r="K3846" s="3">
        <v>45613</v>
      </c>
      <c r="L3846" s="2" t="s">
        <v>36</v>
      </c>
      <c r="M3846" s="2" t="s">
        <v>71</v>
      </c>
      <c r="N3846" s="2" t="s">
        <v>162</v>
      </c>
      <c r="O3846" s="4">
        <v>1739000</v>
      </c>
      <c r="P3846" s="4">
        <v>298800</v>
      </c>
      <c r="Q3846" s="4">
        <v>1440200</v>
      </c>
      <c r="R3846" s="2">
        <v>24</v>
      </c>
      <c r="S3846" s="5">
        <v>10.89</v>
      </c>
      <c r="T3846" s="4">
        <v>73078.149999999994</v>
      </c>
      <c r="U3846" s="2" t="s">
        <v>73</v>
      </c>
      <c r="V3846" s="2" t="s">
        <v>74</v>
      </c>
      <c r="W3846" s="4">
        <v>1534641.15</v>
      </c>
      <c r="X3846" s="4">
        <v>219234.41</v>
      </c>
      <c r="Y3846" s="4">
        <v>1753875.56</v>
      </c>
      <c r="Z3846" s="2">
        <v>0</v>
      </c>
      <c r="AA3846" s="2" t="s">
        <v>56</v>
      </c>
      <c r="AB3846" s="2" t="s">
        <v>15727</v>
      </c>
      <c r="AC3846" s="2" t="s">
        <v>106</v>
      </c>
      <c r="AD3846" s="2" t="s">
        <v>76</v>
      </c>
      <c r="AE3846" s="5">
        <v>82.82</v>
      </c>
      <c r="AF3846" s="2">
        <v>0</v>
      </c>
      <c r="AG3846" s="2" t="s">
        <v>77</v>
      </c>
      <c r="AH3846" s="2">
        <v>19</v>
      </c>
      <c r="AI3846" s="6" t="str">
        <f t="shared" si="180"/>
        <v>25-34</v>
      </c>
      <c r="AJ3846" s="11">
        <f>YEAR(tbl_LoanData[[#This Row],[Application Date]])</f>
        <v>2024</v>
      </c>
      <c r="AK3846" s="11" t="str">
        <f>TEXT(tbl_LoanData[[#This Row],[Application Date]],"MMMM")</f>
        <v>October</v>
      </c>
      <c r="AL3846" s="12">
        <f>DATE(YEAR(tbl_LoanData[[#This Row],[Application Date]]),MONTH(tbl_LoanData[[#This Row],[Application Date]]),1)</f>
        <v>45566</v>
      </c>
      <c r="AM3846" s="14">
        <f ca="1">IF(AND(tbl_LoanData[[#This Row],[Application Date]]&gt;=EOMONTH(TODAY(),-1)+1,tbl_LoanData[[#This Row],[Application Date]]&lt;=TODAY()),tbl_LoanData[[#This Row],[Loan Amount]],0)</f>
        <v>0</v>
      </c>
      <c r="AN3846" s="14">
        <f>tbl_LoanData[[#This Row],[Amount Paid]]-(Q3846-X3846)</f>
        <v>313675.55999999982</v>
      </c>
      <c r="AO3846" s="14">
        <f>IF(tbl_LoanData[[#This Row],[Application Status]]="Approved",1,0)</f>
        <v>1</v>
      </c>
      <c r="AP3846" s="22" t="str">
        <f t="shared" ca="1" si="181"/>
        <v/>
      </c>
      <c r="AQ3846" s="22" t="str">
        <f t="shared" ca="1" si="182"/>
        <v/>
      </c>
    </row>
    <row r="3847" spans="1:43" ht="14.4" customHeight="1" x14ac:dyDescent="0.3">
      <c r="A3847" s="2" t="s">
        <v>14517</v>
      </c>
      <c r="B3847" s="2" t="s">
        <v>14518</v>
      </c>
      <c r="C3847" s="2" t="s">
        <v>487</v>
      </c>
      <c r="D3847" s="2" t="s">
        <v>81</v>
      </c>
      <c r="E3847" s="2" t="s">
        <v>210</v>
      </c>
      <c r="F3847" s="2">
        <v>53</v>
      </c>
      <c r="G3847" s="2" t="s">
        <v>69</v>
      </c>
      <c r="H3847" s="2" t="s">
        <v>70</v>
      </c>
      <c r="I3847" s="2" t="s">
        <v>50</v>
      </c>
      <c r="J3847" s="3">
        <v>45573</v>
      </c>
      <c r="K3847" s="3">
        <v>45579</v>
      </c>
      <c r="L3847" s="2" t="s">
        <v>38</v>
      </c>
      <c r="M3847" s="2" t="s">
        <v>111</v>
      </c>
      <c r="N3847" s="2" t="s">
        <v>112</v>
      </c>
      <c r="O3847" s="4">
        <v>1489000</v>
      </c>
      <c r="P3847" s="4">
        <v>533200</v>
      </c>
      <c r="Q3847" s="4">
        <v>955800</v>
      </c>
      <c r="R3847" s="2">
        <v>60</v>
      </c>
      <c r="S3847" s="5">
        <v>11.24</v>
      </c>
      <c r="T3847" s="4">
        <v>24882.66</v>
      </c>
      <c r="U3847" s="2" t="s">
        <v>73</v>
      </c>
      <c r="V3847" s="2" t="s">
        <v>74</v>
      </c>
      <c r="W3847" s="4">
        <v>547418.52</v>
      </c>
      <c r="X3847" s="4">
        <v>945541.08</v>
      </c>
      <c r="Y3847" s="4">
        <v>1492959.6</v>
      </c>
      <c r="Z3847" s="2">
        <v>0</v>
      </c>
      <c r="AA3847" s="2" t="s">
        <v>56</v>
      </c>
      <c r="AB3847" s="2" t="s">
        <v>15732</v>
      </c>
      <c r="AC3847" s="2" t="s">
        <v>138</v>
      </c>
      <c r="AD3847" s="2" t="s">
        <v>76</v>
      </c>
      <c r="AE3847" s="5">
        <v>64.19</v>
      </c>
      <c r="AF3847" s="2">
        <v>0</v>
      </c>
      <c r="AG3847" s="2" t="s">
        <v>77</v>
      </c>
      <c r="AH3847" s="2">
        <v>6</v>
      </c>
      <c r="AI3847" s="6" t="str">
        <f t="shared" si="180"/>
        <v>45-54</v>
      </c>
      <c r="AJ3847" s="11">
        <f>YEAR(tbl_LoanData[[#This Row],[Application Date]])</f>
        <v>2024</v>
      </c>
      <c r="AK3847" s="11" t="str">
        <f>TEXT(tbl_LoanData[[#This Row],[Application Date]],"MMMM")</f>
        <v>October</v>
      </c>
      <c r="AL3847" s="12">
        <f>DATE(YEAR(tbl_LoanData[[#This Row],[Application Date]]),MONTH(tbl_LoanData[[#This Row],[Application Date]]),1)</f>
        <v>45566</v>
      </c>
      <c r="AM3847" s="14">
        <f ca="1">IF(AND(tbl_LoanData[[#This Row],[Application Date]]&gt;=EOMONTH(TODAY(),-1)+1,tbl_LoanData[[#This Row],[Application Date]]&lt;=TODAY()),tbl_LoanData[[#This Row],[Loan Amount]],0)</f>
        <v>0</v>
      </c>
      <c r="AN3847" s="14">
        <f>tbl_LoanData[[#This Row],[Amount Paid]]-(Q3847-X3847)</f>
        <v>537159.6</v>
      </c>
      <c r="AO3847" s="14">
        <f>IF(tbl_LoanData[[#This Row],[Application Status]]="Approved",1,0)</f>
        <v>1</v>
      </c>
      <c r="AP3847" s="22" t="str">
        <f t="shared" ca="1" si="181"/>
        <v/>
      </c>
      <c r="AQ3847" s="22" t="str">
        <f t="shared" ca="1" si="182"/>
        <v/>
      </c>
    </row>
    <row r="3848" spans="1:43" ht="14.4" customHeight="1" x14ac:dyDescent="0.3">
      <c r="A3848" s="2" t="s">
        <v>14519</v>
      </c>
      <c r="B3848" s="2" t="s">
        <v>14520</v>
      </c>
      <c r="C3848" s="2" t="s">
        <v>986</v>
      </c>
      <c r="D3848" s="2" t="s">
        <v>254</v>
      </c>
      <c r="E3848" s="2" t="s">
        <v>135</v>
      </c>
      <c r="F3848" s="2">
        <v>60</v>
      </c>
      <c r="G3848" s="2" t="s">
        <v>83</v>
      </c>
      <c r="H3848" s="2" t="s">
        <v>70</v>
      </c>
      <c r="I3848" s="2" t="s">
        <v>50</v>
      </c>
      <c r="J3848" s="3">
        <v>45580</v>
      </c>
      <c r="K3848" s="3">
        <v>45586</v>
      </c>
      <c r="L3848" s="2" t="s">
        <v>40</v>
      </c>
      <c r="M3848" s="2" t="s">
        <v>94</v>
      </c>
      <c r="N3848" s="2" t="s">
        <v>4</v>
      </c>
      <c r="O3848" s="4">
        <v>1196000</v>
      </c>
      <c r="P3848" s="4">
        <v>442900</v>
      </c>
      <c r="Q3848" s="4">
        <v>753100</v>
      </c>
      <c r="R3848" s="2">
        <v>48</v>
      </c>
      <c r="S3848" s="5">
        <v>8.5399999999999991</v>
      </c>
      <c r="T3848" s="4">
        <v>21049.14</v>
      </c>
      <c r="U3848" s="2" t="s">
        <v>73</v>
      </c>
      <c r="V3848" s="2" t="s">
        <v>74</v>
      </c>
      <c r="W3848" s="4">
        <v>442031.94</v>
      </c>
      <c r="X3848" s="4">
        <v>568327.02</v>
      </c>
      <c r="Y3848" s="4">
        <v>1010358.96</v>
      </c>
      <c r="Z3848" s="2">
        <v>29</v>
      </c>
      <c r="AA3848" s="2" t="s">
        <v>57</v>
      </c>
      <c r="AB3848" s="2" t="s">
        <v>15728</v>
      </c>
      <c r="AC3848" s="2" t="s">
        <v>332</v>
      </c>
      <c r="AD3848" s="2" t="s">
        <v>76</v>
      </c>
      <c r="AE3848" s="5">
        <v>62.97</v>
      </c>
      <c r="AF3848" s="2">
        <v>1</v>
      </c>
      <c r="AG3848" s="2" t="s">
        <v>77</v>
      </c>
      <c r="AH3848" s="2">
        <v>6</v>
      </c>
      <c r="AI3848" s="6" t="str">
        <f t="shared" si="180"/>
        <v>55-64</v>
      </c>
      <c r="AJ3848" s="11">
        <f>YEAR(tbl_LoanData[[#This Row],[Application Date]])</f>
        <v>2024</v>
      </c>
      <c r="AK3848" s="11" t="str">
        <f>TEXT(tbl_LoanData[[#This Row],[Application Date]],"MMMM")</f>
        <v>October</v>
      </c>
      <c r="AL3848" s="12">
        <f>DATE(YEAR(tbl_LoanData[[#This Row],[Application Date]]),MONTH(tbl_LoanData[[#This Row],[Application Date]]),1)</f>
        <v>45566</v>
      </c>
      <c r="AM3848" s="14">
        <f ca="1">IF(AND(tbl_LoanData[[#This Row],[Application Date]]&gt;=EOMONTH(TODAY(),-1)+1,tbl_LoanData[[#This Row],[Application Date]]&lt;=TODAY()),tbl_LoanData[[#This Row],[Loan Amount]],0)</f>
        <v>0</v>
      </c>
      <c r="AN3848" s="14">
        <f>tbl_LoanData[[#This Row],[Amount Paid]]-(Q3848-X3848)</f>
        <v>257258.96000000002</v>
      </c>
      <c r="AO3848" s="14">
        <f>IF(tbl_LoanData[[#This Row],[Application Status]]="Approved",1,0)</f>
        <v>1</v>
      </c>
      <c r="AP3848" s="22" t="str">
        <f t="shared" ca="1" si="181"/>
        <v/>
      </c>
      <c r="AQ3848" s="22" t="str">
        <f t="shared" ca="1" si="182"/>
        <v/>
      </c>
    </row>
    <row r="3849" spans="1:43" ht="14.4" customHeight="1" x14ac:dyDescent="0.3">
      <c r="A3849" s="2" t="s">
        <v>14561</v>
      </c>
      <c r="B3849" s="2" t="s">
        <v>14562</v>
      </c>
      <c r="C3849" s="2" t="s">
        <v>142</v>
      </c>
      <c r="D3849" s="2" t="s">
        <v>101</v>
      </c>
      <c r="E3849" s="2" t="s">
        <v>68</v>
      </c>
      <c r="F3849" s="2">
        <v>63</v>
      </c>
      <c r="G3849" s="2" t="s">
        <v>83</v>
      </c>
      <c r="H3849" s="2" t="s">
        <v>217</v>
      </c>
      <c r="I3849" s="2" t="s">
        <v>46</v>
      </c>
      <c r="J3849" s="3">
        <v>45577</v>
      </c>
      <c r="K3849" s="3">
        <v>45580</v>
      </c>
      <c r="L3849" s="2" t="s">
        <v>36</v>
      </c>
      <c r="M3849" s="2" t="s">
        <v>71</v>
      </c>
      <c r="N3849" s="2" t="s">
        <v>162</v>
      </c>
      <c r="O3849" s="4">
        <v>2085000</v>
      </c>
      <c r="P3849" s="4">
        <v>695000</v>
      </c>
      <c r="Q3849" s="4">
        <v>1390000</v>
      </c>
      <c r="R3849" s="2">
        <v>24</v>
      </c>
      <c r="S3849" s="5">
        <v>5.17</v>
      </c>
      <c r="T3849" s="4">
        <v>63905.25</v>
      </c>
      <c r="U3849" s="2" t="s">
        <v>73</v>
      </c>
      <c r="V3849" s="2" t="s">
        <v>74</v>
      </c>
      <c r="W3849" s="4">
        <v>1405915.5</v>
      </c>
      <c r="X3849" s="4">
        <v>127810.5</v>
      </c>
      <c r="Y3849" s="4">
        <v>1533726</v>
      </c>
      <c r="Z3849" s="2">
        <v>0</v>
      </c>
      <c r="AA3849" s="2" t="s">
        <v>56</v>
      </c>
      <c r="AB3849" s="2" t="s">
        <v>15733</v>
      </c>
      <c r="AC3849" s="2" t="s">
        <v>332</v>
      </c>
      <c r="AD3849" s="2" t="s">
        <v>76</v>
      </c>
      <c r="AE3849" s="5">
        <v>66.67</v>
      </c>
      <c r="AF3849" s="2">
        <v>0</v>
      </c>
      <c r="AG3849" s="2" t="s">
        <v>77</v>
      </c>
      <c r="AH3849" s="2">
        <v>3</v>
      </c>
      <c r="AI3849" s="6" t="str">
        <f t="shared" si="180"/>
        <v>55-64</v>
      </c>
      <c r="AJ3849" s="11">
        <f>YEAR(tbl_LoanData[[#This Row],[Application Date]])</f>
        <v>2024</v>
      </c>
      <c r="AK3849" s="11" t="str">
        <f>TEXT(tbl_LoanData[[#This Row],[Application Date]],"MMMM")</f>
        <v>October</v>
      </c>
      <c r="AL3849" s="12">
        <f>DATE(YEAR(tbl_LoanData[[#This Row],[Application Date]]),MONTH(tbl_LoanData[[#This Row],[Application Date]]),1)</f>
        <v>45566</v>
      </c>
      <c r="AM3849" s="14">
        <f ca="1">IF(AND(tbl_LoanData[[#This Row],[Application Date]]&gt;=EOMONTH(TODAY(),-1)+1,tbl_LoanData[[#This Row],[Application Date]]&lt;=TODAY()),tbl_LoanData[[#This Row],[Loan Amount]],0)</f>
        <v>0</v>
      </c>
      <c r="AN3849" s="14">
        <f>tbl_LoanData[[#This Row],[Amount Paid]]-(Q3849-X3849)</f>
        <v>143726</v>
      </c>
      <c r="AO3849" s="14">
        <f>IF(tbl_LoanData[[#This Row],[Application Status]]="Approved",1,0)</f>
        <v>1</v>
      </c>
      <c r="AP3849" s="22" t="str">
        <f t="shared" ca="1" si="181"/>
        <v/>
      </c>
      <c r="AQ3849" s="22" t="str">
        <f t="shared" ca="1" si="182"/>
        <v/>
      </c>
    </row>
    <row r="3850" spans="1:43" ht="14.4" customHeight="1" x14ac:dyDescent="0.3">
      <c r="A3850" s="2" t="s">
        <v>14873</v>
      </c>
      <c r="B3850" s="2" t="s">
        <v>14874</v>
      </c>
      <c r="C3850" s="2" t="s">
        <v>240</v>
      </c>
      <c r="D3850" s="2" t="s">
        <v>189</v>
      </c>
      <c r="E3850" s="2" t="s">
        <v>465</v>
      </c>
      <c r="F3850" s="2">
        <v>39</v>
      </c>
      <c r="G3850" s="2" t="s">
        <v>83</v>
      </c>
      <c r="H3850" s="2" t="s">
        <v>307</v>
      </c>
      <c r="I3850" s="2" t="s">
        <v>43</v>
      </c>
      <c r="J3850" s="3">
        <v>45569</v>
      </c>
      <c r="K3850" s="3">
        <v>45584</v>
      </c>
      <c r="L3850" s="2" t="s">
        <v>40</v>
      </c>
      <c r="M3850" s="2" t="s">
        <v>94</v>
      </c>
      <c r="N3850" s="2" t="s">
        <v>4</v>
      </c>
      <c r="O3850" s="4">
        <v>1428000</v>
      </c>
      <c r="P3850" s="4">
        <v>427100</v>
      </c>
      <c r="Q3850" s="4">
        <v>1000900</v>
      </c>
      <c r="R3850" s="2">
        <v>48</v>
      </c>
      <c r="S3850" s="5">
        <v>10.64</v>
      </c>
      <c r="T3850" s="4">
        <v>29726.73</v>
      </c>
      <c r="U3850" s="2" t="s">
        <v>73</v>
      </c>
      <c r="V3850" s="2" t="s">
        <v>74</v>
      </c>
      <c r="W3850" s="4">
        <v>564807.87</v>
      </c>
      <c r="X3850" s="4">
        <v>862075.17</v>
      </c>
      <c r="Y3850" s="4">
        <v>1426883.04</v>
      </c>
      <c r="Z3850" s="2">
        <v>96</v>
      </c>
      <c r="AA3850" s="2" t="s">
        <v>60</v>
      </c>
      <c r="AB3850" s="2" t="s">
        <v>15736</v>
      </c>
      <c r="AC3850" s="2" t="s">
        <v>75</v>
      </c>
      <c r="AD3850" s="2" t="s">
        <v>76</v>
      </c>
      <c r="AE3850" s="5">
        <v>70.09</v>
      </c>
      <c r="AF3850" s="2">
        <v>3</v>
      </c>
      <c r="AG3850" s="2" t="s">
        <v>130</v>
      </c>
      <c r="AH3850" s="2">
        <v>15</v>
      </c>
      <c r="AI3850" s="6" t="str">
        <f t="shared" si="180"/>
        <v>35-44</v>
      </c>
      <c r="AJ3850" s="11">
        <f>YEAR(tbl_LoanData[[#This Row],[Application Date]])</f>
        <v>2024</v>
      </c>
      <c r="AK3850" s="11" t="str">
        <f>TEXT(tbl_LoanData[[#This Row],[Application Date]],"MMMM")</f>
        <v>October</v>
      </c>
      <c r="AL3850" s="12">
        <f>DATE(YEAR(tbl_LoanData[[#This Row],[Application Date]]),MONTH(tbl_LoanData[[#This Row],[Application Date]]),1)</f>
        <v>45566</v>
      </c>
      <c r="AM3850" s="14">
        <f ca="1">IF(AND(tbl_LoanData[[#This Row],[Application Date]]&gt;=EOMONTH(TODAY(),-1)+1,tbl_LoanData[[#This Row],[Application Date]]&lt;=TODAY()),tbl_LoanData[[#This Row],[Loan Amount]],0)</f>
        <v>0</v>
      </c>
      <c r="AN3850" s="14">
        <f>tbl_LoanData[[#This Row],[Amount Paid]]-(Q3850-X3850)</f>
        <v>425983.04000000004</v>
      </c>
      <c r="AO3850" s="14">
        <f>IF(tbl_LoanData[[#This Row],[Application Status]]="Approved",1,0)</f>
        <v>1</v>
      </c>
      <c r="AP3850" s="22" t="str">
        <f t="shared" ca="1" si="181"/>
        <v/>
      </c>
      <c r="AQ3850" s="22" t="str">
        <f t="shared" ca="1" si="182"/>
        <v/>
      </c>
    </row>
    <row r="3851" spans="1:43" ht="14.4" customHeight="1" x14ac:dyDescent="0.3">
      <c r="A3851" s="2" t="s">
        <v>15137</v>
      </c>
      <c r="B3851" s="2" t="s">
        <v>15138</v>
      </c>
      <c r="C3851" s="2" t="s">
        <v>521</v>
      </c>
      <c r="D3851" s="2" t="s">
        <v>254</v>
      </c>
      <c r="E3851" s="2" t="s">
        <v>255</v>
      </c>
      <c r="F3851" s="2">
        <v>37</v>
      </c>
      <c r="G3851" s="2" t="s">
        <v>69</v>
      </c>
      <c r="H3851" s="2" t="s">
        <v>84</v>
      </c>
      <c r="I3851" s="2" t="s">
        <v>45</v>
      </c>
      <c r="J3851" s="3">
        <v>45585</v>
      </c>
      <c r="K3851" s="3">
        <v>45595</v>
      </c>
      <c r="L3851" s="2" t="s">
        <v>39</v>
      </c>
      <c r="M3851" s="2" t="s">
        <v>71</v>
      </c>
      <c r="N3851" s="2" t="s">
        <v>294</v>
      </c>
      <c r="O3851" s="4">
        <v>1833000</v>
      </c>
      <c r="P3851" s="4">
        <v>682300</v>
      </c>
      <c r="Q3851" s="4">
        <v>1150700</v>
      </c>
      <c r="R3851" s="2">
        <v>36</v>
      </c>
      <c r="S3851" s="5">
        <v>6.17</v>
      </c>
      <c r="T3851" s="4">
        <v>37880.400000000001</v>
      </c>
      <c r="U3851" s="2" t="s">
        <v>73</v>
      </c>
      <c r="V3851" s="2" t="s">
        <v>74</v>
      </c>
      <c r="W3851" s="4">
        <v>795488.4</v>
      </c>
      <c r="X3851" s="4">
        <v>568206.17000000004</v>
      </c>
      <c r="Y3851" s="4">
        <v>1363694.57</v>
      </c>
      <c r="Z3851" s="2">
        <v>0</v>
      </c>
      <c r="AA3851" s="2" t="s">
        <v>56</v>
      </c>
      <c r="AB3851" s="2" t="s">
        <v>15727</v>
      </c>
      <c r="AC3851" s="2" t="s">
        <v>121</v>
      </c>
      <c r="AD3851" s="2" t="s">
        <v>76</v>
      </c>
      <c r="AE3851" s="5">
        <v>62.78</v>
      </c>
      <c r="AF3851" s="2">
        <v>0</v>
      </c>
      <c r="AG3851" s="2" t="s">
        <v>77</v>
      </c>
      <c r="AH3851" s="2">
        <v>10</v>
      </c>
      <c r="AI3851" s="6" t="str">
        <f t="shared" si="180"/>
        <v>35-44</v>
      </c>
      <c r="AJ3851" s="11">
        <f>YEAR(tbl_LoanData[[#This Row],[Application Date]])</f>
        <v>2024</v>
      </c>
      <c r="AK3851" s="11" t="str">
        <f>TEXT(tbl_LoanData[[#This Row],[Application Date]],"MMMM")</f>
        <v>October</v>
      </c>
      <c r="AL3851" s="12">
        <f>DATE(YEAR(tbl_LoanData[[#This Row],[Application Date]]),MONTH(tbl_LoanData[[#This Row],[Application Date]]),1)</f>
        <v>45566</v>
      </c>
      <c r="AM3851" s="14">
        <f ca="1">IF(AND(tbl_LoanData[[#This Row],[Application Date]]&gt;=EOMONTH(TODAY(),-1)+1,tbl_LoanData[[#This Row],[Application Date]]&lt;=TODAY()),tbl_LoanData[[#This Row],[Loan Amount]],0)</f>
        <v>0</v>
      </c>
      <c r="AN3851" s="14">
        <f>tbl_LoanData[[#This Row],[Amount Paid]]-(Q3851-X3851)</f>
        <v>212994.57000000007</v>
      </c>
      <c r="AO3851" s="14">
        <f>IF(tbl_LoanData[[#This Row],[Application Status]]="Approved",1,0)</f>
        <v>1</v>
      </c>
      <c r="AP3851" s="22" t="str">
        <f t="shared" ca="1" si="181"/>
        <v/>
      </c>
      <c r="AQ3851" s="22" t="str">
        <f t="shared" ca="1" si="182"/>
        <v/>
      </c>
    </row>
    <row r="3852" spans="1:43" ht="14.4" customHeight="1" x14ac:dyDescent="0.3">
      <c r="A3852" s="2" t="s">
        <v>15183</v>
      </c>
      <c r="B3852" s="2" t="s">
        <v>15184</v>
      </c>
      <c r="C3852" s="2" t="s">
        <v>533</v>
      </c>
      <c r="D3852" s="2" t="s">
        <v>311</v>
      </c>
      <c r="E3852" s="2" t="s">
        <v>540</v>
      </c>
      <c r="F3852" s="2">
        <v>60</v>
      </c>
      <c r="G3852" s="2" t="s">
        <v>83</v>
      </c>
      <c r="H3852" s="2" t="s">
        <v>217</v>
      </c>
      <c r="I3852" s="2" t="s">
        <v>46</v>
      </c>
      <c r="J3852" s="3">
        <v>45593</v>
      </c>
      <c r="K3852" s="3">
        <v>45605</v>
      </c>
      <c r="L3852" s="2" t="s">
        <v>40</v>
      </c>
      <c r="M3852" s="2" t="s">
        <v>71</v>
      </c>
      <c r="N3852" s="2" t="s">
        <v>137</v>
      </c>
      <c r="O3852" s="4">
        <v>1084000</v>
      </c>
      <c r="P3852" s="4">
        <v>398200</v>
      </c>
      <c r="Q3852" s="4">
        <v>685800</v>
      </c>
      <c r="R3852" s="2">
        <v>36</v>
      </c>
      <c r="S3852" s="5">
        <v>7.12</v>
      </c>
      <c r="T3852" s="4">
        <v>23119.08</v>
      </c>
      <c r="U3852" s="2" t="s">
        <v>73</v>
      </c>
      <c r="V3852" s="2" t="s">
        <v>74</v>
      </c>
      <c r="W3852" s="4">
        <v>485500.68</v>
      </c>
      <c r="X3852" s="4">
        <v>346786.2</v>
      </c>
      <c r="Y3852" s="4">
        <v>832286.88</v>
      </c>
      <c r="Z3852" s="2">
        <v>0</v>
      </c>
      <c r="AA3852" s="2" t="s">
        <v>56</v>
      </c>
      <c r="AB3852" s="2" t="s">
        <v>15734</v>
      </c>
      <c r="AC3852" s="2" t="s">
        <v>106</v>
      </c>
      <c r="AD3852" s="2" t="s">
        <v>76</v>
      </c>
      <c r="AE3852" s="5">
        <v>63.27</v>
      </c>
      <c r="AF3852" s="2">
        <v>0</v>
      </c>
      <c r="AG3852" s="2" t="s">
        <v>77</v>
      </c>
      <c r="AH3852" s="2">
        <v>12</v>
      </c>
      <c r="AI3852" s="6" t="str">
        <f t="shared" si="180"/>
        <v>55-64</v>
      </c>
      <c r="AJ3852" s="11">
        <f>YEAR(tbl_LoanData[[#This Row],[Application Date]])</f>
        <v>2024</v>
      </c>
      <c r="AK3852" s="11" t="str">
        <f>TEXT(tbl_LoanData[[#This Row],[Application Date]],"MMMM")</f>
        <v>October</v>
      </c>
      <c r="AL3852" s="12">
        <f>DATE(YEAR(tbl_LoanData[[#This Row],[Application Date]]),MONTH(tbl_LoanData[[#This Row],[Application Date]]),1)</f>
        <v>45566</v>
      </c>
      <c r="AM3852" s="14">
        <f ca="1">IF(AND(tbl_LoanData[[#This Row],[Application Date]]&gt;=EOMONTH(TODAY(),-1)+1,tbl_LoanData[[#This Row],[Application Date]]&lt;=TODAY()),tbl_LoanData[[#This Row],[Loan Amount]],0)</f>
        <v>0</v>
      </c>
      <c r="AN3852" s="14">
        <f>tbl_LoanData[[#This Row],[Amount Paid]]-(Q3852-X3852)</f>
        <v>146486.88</v>
      </c>
      <c r="AO3852" s="14">
        <f>IF(tbl_LoanData[[#This Row],[Application Status]]="Approved",1,0)</f>
        <v>1</v>
      </c>
      <c r="AP3852" s="22" t="str">
        <f t="shared" ca="1" si="181"/>
        <v/>
      </c>
      <c r="AQ3852" s="22" t="str">
        <f t="shared" ca="1" si="182"/>
        <v/>
      </c>
    </row>
    <row r="3853" spans="1:43" x14ac:dyDescent="0.3">
      <c r="A3853" s="2" t="s">
        <v>15239</v>
      </c>
      <c r="B3853" s="2" t="s">
        <v>15240</v>
      </c>
      <c r="C3853" s="2" t="s">
        <v>353</v>
      </c>
      <c r="D3853" s="2" t="s">
        <v>67</v>
      </c>
      <c r="E3853" s="2" t="s">
        <v>134</v>
      </c>
      <c r="F3853" s="2">
        <v>42</v>
      </c>
      <c r="G3853" s="2" t="s">
        <v>83</v>
      </c>
      <c r="H3853" s="2" t="s">
        <v>177</v>
      </c>
      <c r="I3853" s="2" t="s">
        <v>43</v>
      </c>
      <c r="J3853" s="3">
        <v>45577</v>
      </c>
      <c r="K3853" s="3">
        <v>45592</v>
      </c>
      <c r="L3853" s="2" t="s">
        <v>40</v>
      </c>
      <c r="M3853" s="2" t="s">
        <v>85</v>
      </c>
      <c r="N3853" s="2" t="s">
        <v>270</v>
      </c>
      <c r="O3853" s="4">
        <v>1488000</v>
      </c>
      <c r="P3853" s="4">
        <v>153700</v>
      </c>
      <c r="Q3853" s="4">
        <v>1334300</v>
      </c>
      <c r="R3853" s="2">
        <v>48</v>
      </c>
      <c r="S3853" s="5">
        <v>10.83</v>
      </c>
      <c r="T3853" s="4">
        <v>39839.97</v>
      </c>
      <c r="U3853" s="2" t="s">
        <v>73</v>
      </c>
      <c r="V3853" s="2" t="s">
        <v>74</v>
      </c>
      <c r="W3853" s="4">
        <v>876479.34</v>
      </c>
      <c r="X3853" s="4">
        <v>1035839.42</v>
      </c>
      <c r="Y3853" s="4">
        <v>1912318.76</v>
      </c>
      <c r="Z3853" s="2">
        <v>0</v>
      </c>
      <c r="AA3853" s="2" t="s">
        <v>56</v>
      </c>
      <c r="AB3853" s="2" t="s">
        <v>15734</v>
      </c>
      <c r="AC3853" s="2" t="s">
        <v>138</v>
      </c>
      <c r="AD3853" s="2" t="s">
        <v>76</v>
      </c>
      <c r="AE3853" s="5">
        <v>89.67</v>
      </c>
      <c r="AF3853" s="2">
        <v>0</v>
      </c>
      <c r="AG3853" s="2" t="s">
        <v>77</v>
      </c>
      <c r="AH3853" s="2">
        <v>15</v>
      </c>
      <c r="AI3853" s="6" t="str">
        <f t="shared" si="180"/>
        <v>35-44</v>
      </c>
      <c r="AJ3853" s="11">
        <f>YEAR(tbl_LoanData[[#This Row],[Application Date]])</f>
        <v>2024</v>
      </c>
      <c r="AK3853" s="11" t="str">
        <f>TEXT(tbl_LoanData[[#This Row],[Application Date]],"MMMM")</f>
        <v>October</v>
      </c>
      <c r="AL3853" s="12">
        <f>DATE(YEAR(tbl_LoanData[[#This Row],[Application Date]]),MONTH(tbl_LoanData[[#This Row],[Application Date]]),1)</f>
        <v>45566</v>
      </c>
      <c r="AM3853" s="14">
        <f ca="1">IF(AND(tbl_LoanData[[#This Row],[Application Date]]&gt;=EOMONTH(TODAY(),-1)+1,tbl_LoanData[[#This Row],[Application Date]]&lt;=TODAY()),tbl_LoanData[[#This Row],[Loan Amount]],0)</f>
        <v>0</v>
      </c>
      <c r="AN3853" s="14">
        <f>tbl_LoanData[[#This Row],[Amount Paid]]-(Q3853-X3853)</f>
        <v>578018.76</v>
      </c>
      <c r="AO3853" s="14">
        <f>IF(tbl_LoanData[[#This Row],[Application Status]]="Approved",1,0)</f>
        <v>1</v>
      </c>
      <c r="AP3853" s="22" t="str">
        <f t="shared" ca="1" si="181"/>
        <v/>
      </c>
      <c r="AQ3853" s="22" t="str">
        <f t="shared" ca="1" si="182"/>
        <v/>
      </c>
    </row>
    <row r="3854" spans="1:43" ht="14.4" customHeight="1" x14ac:dyDescent="0.3">
      <c r="A3854" s="2" t="s">
        <v>496</v>
      </c>
      <c r="B3854" s="2" t="s">
        <v>497</v>
      </c>
      <c r="C3854" s="2" t="s">
        <v>338</v>
      </c>
      <c r="D3854" s="2" t="s">
        <v>176</v>
      </c>
      <c r="E3854" s="2" t="s">
        <v>117</v>
      </c>
      <c r="F3854" s="2">
        <v>36</v>
      </c>
      <c r="G3854" s="2" t="s">
        <v>83</v>
      </c>
      <c r="H3854" s="2" t="s">
        <v>205</v>
      </c>
      <c r="I3854" s="2" t="s">
        <v>49</v>
      </c>
      <c r="J3854" s="3">
        <v>45617</v>
      </c>
      <c r="K3854" s="3">
        <v>45620</v>
      </c>
      <c r="L3854" s="2" t="s">
        <v>39</v>
      </c>
      <c r="M3854" s="2" t="s">
        <v>167</v>
      </c>
      <c r="N3854" s="2" t="s">
        <v>168</v>
      </c>
      <c r="O3854" s="4">
        <v>1230000</v>
      </c>
      <c r="P3854" s="4">
        <v>398000</v>
      </c>
      <c r="Q3854" s="4">
        <v>832000</v>
      </c>
      <c r="R3854" s="2">
        <v>60</v>
      </c>
      <c r="S3854" s="5">
        <v>9.11</v>
      </c>
      <c r="T3854" s="4">
        <v>20182.93</v>
      </c>
      <c r="U3854" s="2" t="s">
        <v>73</v>
      </c>
      <c r="V3854" s="2" t="s">
        <v>74</v>
      </c>
      <c r="W3854" s="4">
        <v>423841.53</v>
      </c>
      <c r="X3854" s="4">
        <v>787134.47</v>
      </c>
      <c r="Y3854" s="4">
        <v>1210976</v>
      </c>
      <c r="Z3854" s="2">
        <v>0</v>
      </c>
      <c r="AA3854" s="2" t="s">
        <v>56</v>
      </c>
      <c r="AB3854" s="2" t="s">
        <v>15732</v>
      </c>
      <c r="AC3854" s="2" t="s">
        <v>332</v>
      </c>
      <c r="AD3854" s="2" t="s">
        <v>76</v>
      </c>
      <c r="AE3854" s="5">
        <v>67.64</v>
      </c>
      <c r="AF3854" s="2">
        <v>0</v>
      </c>
      <c r="AG3854" s="2" t="s">
        <v>77</v>
      </c>
      <c r="AH3854" s="2">
        <v>3</v>
      </c>
      <c r="AI3854" s="6" t="str">
        <f t="shared" si="180"/>
        <v>35-44</v>
      </c>
      <c r="AJ3854" s="11">
        <f>YEAR(tbl_LoanData[[#This Row],[Application Date]])</f>
        <v>2024</v>
      </c>
      <c r="AK3854" s="11" t="str">
        <f>TEXT(tbl_LoanData[[#This Row],[Application Date]],"MMMM")</f>
        <v>November</v>
      </c>
      <c r="AL3854" s="12">
        <f>DATE(YEAR(tbl_LoanData[[#This Row],[Application Date]]),MONTH(tbl_LoanData[[#This Row],[Application Date]]),1)</f>
        <v>45597</v>
      </c>
      <c r="AM3854" s="14">
        <f ca="1">IF(AND(tbl_LoanData[[#This Row],[Application Date]]&gt;=EOMONTH(TODAY(),-1)+1,tbl_LoanData[[#This Row],[Application Date]]&lt;=TODAY()),tbl_LoanData[[#This Row],[Loan Amount]],0)</f>
        <v>0</v>
      </c>
      <c r="AN3854" s="14">
        <f>tbl_LoanData[[#This Row],[Amount Paid]]-(Q3854-X3854)</f>
        <v>378976</v>
      </c>
      <c r="AO3854" s="14">
        <f>IF(tbl_LoanData[[#This Row],[Application Status]]="Approved",1,0)</f>
        <v>1</v>
      </c>
      <c r="AP3854" s="22" t="str">
        <f t="shared" ca="1" si="181"/>
        <v/>
      </c>
      <c r="AQ3854" s="22" t="str">
        <f t="shared" ca="1" si="182"/>
        <v/>
      </c>
    </row>
    <row r="3855" spans="1:43" ht="14.4" customHeight="1" x14ac:dyDescent="0.3">
      <c r="A3855" s="2" t="s">
        <v>498</v>
      </c>
      <c r="B3855" s="2" t="s">
        <v>499</v>
      </c>
      <c r="C3855" s="2" t="s">
        <v>155</v>
      </c>
      <c r="D3855" s="2" t="s">
        <v>134</v>
      </c>
      <c r="E3855" s="2" t="s">
        <v>91</v>
      </c>
      <c r="F3855" s="2">
        <v>38</v>
      </c>
      <c r="G3855" s="2" t="s">
        <v>83</v>
      </c>
      <c r="H3855" s="2" t="s">
        <v>259</v>
      </c>
      <c r="I3855" s="2" t="s">
        <v>43</v>
      </c>
      <c r="J3855" s="3">
        <v>45622</v>
      </c>
      <c r="K3855" s="3">
        <v>45634</v>
      </c>
      <c r="L3855" s="2" t="s">
        <v>38</v>
      </c>
      <c r="M3855" s="2" t="s">
        <v>111</v>
      </c>
      <c r="N3855" s="2" t="s">
        <v>112</v>
      </c>
      <c r="O3855" s="4">
        <v>1946000</v>
      </c>
      <c r="P3855" s="4">
        <v>611400</v>
      </c>
      <c r="Q3855" s="4">
        <v>1334600</v>
      </c>
      <c r="R3855" s="2">
        <v>24</v>
      </c>
      <c r="S3855" s="5">
        <v>11.42</v>
      </c>
      <c r="T3855" s="4">
        <v>68309.279999999999</v>
      </c>
      <c r="U3855" s="2" t="s">
        <v>73</v>
      </c>
      <c r="V3855" s="2" t="s">
        <v>74</v>
      </c>
      <c r="W3855" s="4">
        <v>1366185.6</v>
      </c>
      <c r="X3855" s="4">
        <v>273237.03999999998</v>
      </c>
      <c r="Y3855" s="4">
        <v>1639422.64</v>
      </c>
      <c r="Z3855" s="2">
        <v>0</v>
      </c>
      <c r="AA3855" s="2" t="s">
        <v>56</v>
      </c>
      <c r="AB3855" s="2" t="s">
        <v>15727</v>
      </c>
      <c r="AC3855" s="2" t="s">
        <v>213</v>
      </c>
      <c r="AD3855" s="2" t="s">
        <v>76</v>
      </c>
      <c r="AE3855" s="5">
        <v>68.58</v>
      </c>
      <c r="AF3855" s="2">
        <v>0</v>
      </c>
      <c r="AG3855" s="2" t="s">
        <v>77</v>
      </c>
      <c r="AH3855" s="2">
        <v>12</v>
      </c>
      <c r="AI3855" s="6" t="str">
        <f t="shared" si="180"/>
        <v>35-44</v>
      </c>
      <c r="AJ3855" s="11">
        <f>YEAR(tbl_LoanData[[#This Row],[Application Date]])</f>
        <v>2024</v>
      </c>
      <c r="AK3855" s="11" t="str">
        <f>TEXT(tbl_LoanData[[#This Row],[Application Date]],"MMMM")</f>
        <v>November</v>
      </c>
      <c r="AL3855" s="12">
        <f>DATE(YEAR(tbl_LoanData[[#This Row],[Application Date]]),MONTH(tbl_LoanData[[#This Row],[Application Date]]),1)</f>
        <v>45597</v>
      </c>
      <c r="AM3855" s="14">
        <f ca="1">IF(AND(tbl_LoanData[[#This Row],[Application Date]]&gt;=EOMONTH(TODAY(),-1)+1,tbl_LoanData[[#This Row],[Application Date]]&lt;=TODAY()),tbl_LoanData[[#This Row],[Loan Amount]],0)</f>
        <v>0</v>
      </c>
      <c r="AN3855" s="14">
        <f>tbl_LoanData[[#This Row],[Amount Paid]]-(Q3855-X3855)</f>
        <v>304822.64000000013</v>
      </c>
      <c r="AO3855" s="14">
        <f>IF(tbl_LoanData[[#This Row],[Application Status]]="Approved",1,0)</f>
        <v>1</v>
      </c>
      <c r="AP3855" s="22" t="str">
        <f t="shared" ca="1" si="181"/>
        <v/>
      </c>
      <c r="AQ3855" s="22" t="str">
        <f t="shared" ca="1" si="182"/>
        <v/>
      </c>
    </row>
    <row r="3856" spans="1:43" ht="14.4" customHeight="1" x14ac:dyDescent="0.3">
      <c r="A3856" s="2" t="s">
        <v>524</v>
      </c>
      <c r="B3856" s="2" t="s">
        <v>525</v>
      </c>
      <c r="C3856" s="2" t="s">
        <v>482</v>
      </c>
      <c r="D3856" s="2" t="s">
        <v>117</v>
      </c>
      <c r="E3856" s="2" t="s">
        <v>102</v>
      </c>
      <c r="F3856" s="2">
        <v>46</v>
      </c>
      <c r="G3856" s="2" t="s">
        <v>69</v>
      </c>
      <c r="H3856" s="2" t="s">
        <v>224</v>
      </c>
      <c r="I3856" s="2" t="s">
        <v>54</v>
      </c>
      <c r="J3856" s="3">
        <v>45617</v>
      </c>
      <c r="K3856" s="3">
        <v>45635</v>
      </c>
      <c r="L3856" s="2" t="s">
        <v>40</v>
      </c>
      <c r="M3856" s="2" t="s">
        <v>157</v>
      </c>
      <c r="N3856" s="2" t="s">
        <v>299</v>
      </c>
      <c r="O3856" s="4">
        <v>1329000</v>
      </c>
      <c r="P3856" s="4">
        <v>364600</v>
      </c>
      <c r="Q3856" s="4">
        <v>964400</v>
      </c>
      <c r="R3856" s="2">
        <v>18</v>
      </c>
      <c r="S3856" s="5">
        <v>11.47</v>
      </c>
      <c r="T3856" s="4">
        <v>62795.83</v>
      </c>
      <c r="U3856" s="2" t="s">
        <v>73</v>
      </c>
      <c r="V3856" s="2" t="s">
        <v>33</v>
      </c>
      <c r="W3856" s="4">
        <v>1130325.02</v>
      </c>
      <c r="X3856" s="4">
        <v>0</v>
      </c>
      <c r="Y3856" s="4">
        <v>1130325.02</v>
      </c>
      <c r="Z3856" s="2">
        <v>0</v>
      </c>
      <c r="AA3856" s="2" t="s">
        <v>56</v>
      </c>
      <c r="AB3856" s="2" t="s">
        <v>15728</v>
      </c>
      <c r="AC3856" s="2" t="s">
        <v>121</v>
      </c>
      <c r="AD3856" s="2" t="s">
        <v>76</v>
      </c>
      <c r="AE3856" s="5">
        <v>72.569999999999993</v>
      </c>
      <c r="AF3856" s="2">
        <v>0</v>
      </c>
      <c r="AG3856" s="2" t="s">
        <v>77</v>
      </c>
      <c r="AH3856" s="2">
        <v>18</v>
      </c>
      <c r="AI3856" s="6" t="str">
        <f t="shared" si="180"/>
        <v>45-54</v>
      </c>
      <c r="AJ3856" s="11">
        <f>YEAR(tbl_LoanData[[#This Row],[Application Date]])</f>
        <v>2024</v>
      </c>
      <c r="AK3856" s="11" t="str">
        <f>TEXT(tbl_LoanData[[#This Row],[Application Date]],"MMMM")</f>
        <v>November</v>
      </c>
      <c r="AL3856" s="12">
        <f>DATE(YEAR(tbl_LoanData[[#This Row],[Application Date]]),MONTH(tbl_LoanData[[#This Row],[Application Date]]),1)</f>
        <v>45597</v>
      </c>
      <c r="AM3856" s="14">
        <f ca="1">IF(AND(tbl_LoanData[[#This Row],[Application Date]]&gt;=EOMONTH(TODAY(),-1)+1,tbl_LoanData[[#This Row],[Application Date]]&lt;=TODAY()),tbl_LoanData[[#This Row],[Loan Amount]],0)</f>
        <v>0</v>
      </c>
      <c r="AN3856" s="14">
        <f>tbl_LoanData[[#This Row],[Amount Paid]]-(Q3856-X3856)</f>
        <v>165925.02000000002</v>
      </c>
      <c r="AO3856" s="14">
        <f>IF(tbl_LoanData[[#This Row],[Application Status]]="Approved",1,0)</f>
        <v>1</v>
      </c>
      <c r="AP3856" s="22" t="str">
        <f t="shared" ca="1" si="181"/>
        <v/>
      </c>
      <c r="AQ3856" s="22" t="str">
        <f t="shared" ca="1" si="182"/>
        <v/>
      </c>
    </row>
    <row r="3857" spans="1:43" x14ac:dyDescent="0.3">
      <c r="A3857" s="2" t="s">
        <v>721</v>
      </c>
      <c r="B3857" s="2" t="s">
        <v>722</v>
      </c>
      <c r="C3857" s="2" t="s">
        <v>508</v>
      </c>
      <c r="D3857" s="2" t="s">
        <v>176</v>
      </c>
      <c r="E3857" s="2" t="s">
        <v>150</v>
      </c>
      <c r="F3857" s="2">
        <v>28</v>
      </c>
      <c r="G3857" s="2" t="s">
        <v>83</v>
      </c>
      <c r="H3857" s="2" t="s">
        <v>93</v>
      </c>
      <c r="I3857" s="2" t="s">
        <v>50</v>
      </c>
      <c r="J3857" s="3">
        <v>45608</v>
      </c>
      <c r="K3857" s="3">
        <v>45620</v>
      </c>
      <c r="L3857" s="2" t="s">
        <v>39</v>
      </c>
      <c r="M3857" s="2" t="s">
        <v>94</v>
      </c>
      <c r="N3857" s="2" t="s">
        <v>418</v>
      </c>
      <c r="O3857" s="4">
        <v>1206000</v>
      </c>
      <c r="P3857" s="4">
        <v>453400</v>
      </c>
      <c r="Q3857" s="4">
        <v>752600</v>
      </c>
      <c r="R3857" s="2">
        <v>36</v>
      </c>
      <c r="S3857" s="5">
        <v>14.97</v>
      </c>
      <c r="T3857" s="4">
        <v>30294.240000000002</v>
      </c>
      <c r="U3857" s="2" t="s">
        <v>73</v>
      </c>
      <c r="V3857" s="2" t="s">
        <v>74</v>
      </c>
      <c r="W3857" s="4">
        <v>636179.04</v>
      </c>
      <c r="X3857" s="4">
        <v>454413.62</v>
      </c>
      <c r="Y3857" s="4">
        <v>1090592.6599999999</v>
      </c>
      <c r="Z3857" s="2">
        <v>0</v>
      </c>
      <c r="AA3857" s="2" t="s">
        <v>56</v>
      </c>
      <c r="AB3857" s="2" t="s">
        <v>15731</v>
      </c>
      <c r="AC3857" s="2" t="s">
        <v>121</v>
      </c>
      <c r="AD3857" s="2" t="s">
        <v>76</v>
      </c>
      <c r="AE3857" s="5">
        <v>62.4</v>
      </c>
      <c r="AF3857" s="2">
        <v>0</v>
      </c>
      <c r="AG3857" s="2" t="s">
        <v>77</v>
      </c>
      <c r="AH3857" s="2">
        <v>12</v>
      </c>
      <c r="AI3857" s="6" t="str">
        <f t="shared" si="180"/>
        <v>25-34</v>
      </c>
      <c r="AJ3857" s="11">
        <f>YEAR(tbl_LoanData[[#This Row],[Application Date]])</f>
        <v>2024</v>
      </c>
      <c r="AK3857" s="11" t="str">
        <f>TEXT(tbl_LoanData[[#This Row],[Application Date]],"MMMM")</f>
        <v>November</v>
      </c>
      <c r="AL3857" s="12">
        <f>DATE(YEAR(tbl_LoanData[[#This Row],[Application Date]]),MONTH(tbl_LoanData[[#This Row],[Application Date]]),1)</f>
        <v>45597</v>
      </c>
      <c r="AM3857" s="14">
        <f ca="1">IF(AND(tbl_LoanData[[#This Row],[Application Date]]&gt;=EOMONTH(TODAY(),-1)+1,tbl_LoanData[[#This Row],[Application Date]]&lt;=TODAY()),tbl_LoanData[[#This Row],[Loan Amount]],0)</f>
        <v>0</v>
      </c>
      <c r="AN3857" s="14">
        <f>tbl_LoanData[[#This Row],[Amount Paid]]-(Q3857-X3857)</f>
        <v>337992.66000000003</v>
      </c>
      <c r="AO3857" s="14">
        <f>IF(tbl_LoanData[[#This Row],[Application Status]]="Approved",1,0)</f>
        <v>1</v>
      </c>
      <c r="AP3857" s="22" t="str">
        <f t="shared" ca="1" si="181"/>
        <v/>
      </c>
      <c r="AQ3857" s="22" t="str">
        <f t="shared" ca="1" si="182"/>
        <v/>
      </c>
    </row>
    <row r="3858" spans="1:43" ht="14.4" customHeight="1" x14ac:dyDescent="0.3">
      <c r="A3858" s="2" t="s">
        <v>987</v>
      </c>
      <c r="B3858" s="2" t="s">
        <v>988</v>
      </c>
      <c r="C3858" s="2" t="s">
        <v>343</v>
      </c>
      <c r="D3858" s="2" t="s">
        <v>268</v>
      </c>
      <c r="E3858" s="2" t="s">
        <v>68</v>
      </c>
      <c r="F3858" s="2">
        <v>31</v>
      </c>
      <c r="G3858" s="2" t="s">
        <v>69</v>
      </c>
      <c r="H3858" s="2" t="s">
        <v>244</v>
      </c>
      <c r="I3858" s="2" t="s">
        <v>48</v>
      </c>
      <c r="J3858" s="3">
        <v>45618</v>
      </c>
      <c r="K3858" s="3">
        <v>45634</v>
      </c>
      <c r="L3858" s="2" t="s">
        <v>40</v>
      </c>
      <c r="M3858" s="2" t="s">
        <v>157</v>
      </c>
      <c r="N3858" s="2" t="s">
        <v>328</v>
      </c>
      <c r="O3858" s="4">
        <v>1083000</v>
      </c>
      <c r="P3858" s="4">
        <v>325800</v>
      </c>
      <c r="Q3858" s="4">
        <v>757200</v>
      </c>
      <c r="R3858" s="2">
        <v>12</v>
      </c>
      <c r="S3858" s="5">
        <v>11.32</v>
      </c>
      <c r="T3858" s="4">
        <v>70242.92</v>
      </c>
      <c r="U3858" s="2" t="s">
        <v>73</v>
      </c>
      <c r="V3858" s="2" t="s">
        <v>34</v>
      </c>
      <c r="W3858" s="4">
        <v>702429.2</v>
      </c>
      <c r="X3858" s="4">
        <v>140485.84</v>
      </c>
      <c r="Y3858" s="4">
        <v>842915.04</v>
      </c>
      <c r="Z3858" s="2">
        <v>58</v>
      </c>
      <c r="AA3858" s="2" t="s">
        <v>58</v>
      </c>
      <c r="AB3858" s="2" t="s">
        <v>15734</v>
      </c>
      <c r="AC3858" s="2" t="s">
        <v>213</v>
      </c>
      <c r="AD3858" s="2" t="s">
        <v>76</v>
      </c>
      <c r="AE3858" s="5">
        <v>69.92</v>
      </c>
      <c r="AF3858" s="2">
        <v>2</v>
      </c>
      <c r="AG3858" s="2" t="s">
        <v>15718</v>
      </c>
      <c r="AH3858" s="2">
        <v>16</v>
      </c>
      <c r="AI3858" s="6" t="str">
        <f t="shared" si="180"/>
        <v>25-34</v>
      </c>
      <c r="AJ3858" s="11">
        <f>YEAR(tbl_LoanData[[#This Row],[Application Date]])</f>
        <v>2024</v>
      </c>
      <c r="AK3858" s="11" t="str">
        <f>TEXT(tbl_LoanData[[#This Row],[Application Date]],"MMMM")</f>
        <v>November</v>
      </c>
      <c r="AL3858" s="12">
        <f>DATE(YEAR(tbl_LoanData[[#This Row],[Application Date]]),MONTH(tbl_LoanData[[#This Row],[Application Date]]),1)</f>
        <v>45597</v>
      </c>
      <c r="AM3858" s="14">
        <f ca="1">IF(AND(tbl_LoanData[[#This Row],[Application Date]]&gt;=EOMONTH(TODAY(),-1)+1,tbl_LoanData[[#This Row],[Application Date]]&lt;=TODAY()),tbl_LoanData[[#This Row],[Loan Amount]],0)</f>
        <v>0</v>
      </c>
      <c r="AN3858" s="14">
        <f>tbl_LoanData[[#This Row],[Amount Paid]]-(Q3858-X3858)</f>
        <v>85715.039999999921</v>
      </c>
      <c r="AO3858" s="14">
        <f>IF(tbl_LoanData[[#This Row],[Application Status]]="Approved",1,0)</f>
        <v>1</v>
      </c>
      <c r="AP3858" s="22" t="str">
        <f t="shared" ca="1" si="181"/>
        <v/>
      </c>
      <c r="AQ3858" s="22" t="str">
        <f t="shared" ca="1" si="182"/>
        <v/>
      </c>
    </row>
    <row r="3859" spans="1:43" ht="14.4" customHeight="1" x14ac:dyDescent="0.3">
      <c r="A3859" s="2" t="s">
        <v>1053</v>
      </c>
      <c r="B3859" s="2" t="s">
        <v>1054</v>
      </c>
      <c r="C3859" s="2" t="s">
        <v>90</v>
      </c>
      <c r="D3859" s="2" t="s">
        <v>81</v>
      </c>
      <c r="E3859" s="2" t="s">
        <v>323</v>
      </c>
      <c r="F3859" s="2">
        <v>26</v>
      </c>
      <c r="G3859" s="2" t="s">
        <v>69</v>
      </c>
      <c r="H3859" s="2" t="s">
        <v>172</v>
      </c>
      <c r="I3859" s="2" t="s">
        <v>45</v>
      </c>
      <c r="J3859" s="3">
        <v>45597</v>
      </c>
      <c r="K3859" s="3">
        <v>45599</v>
      </c>
      <c r="L3859" s="2" t="s">
        <v>39</v>
      </c>
      <c r="M3859" s="2" t="s">
        <v>127</v>
      </c>
      <c r="N3859" s="2" t="s">
        <v>195</v>
      </c>
      <c r="O3859" s="4">
        <v>2416000</v>
      </c>
      <c r="P3859" s="4">
        <v>634500</v>
      </c>
      <c r="Q3859" s="4">
        <v>1781500</v>
      </c>
      <c r="R3859" s="2">
        <v>12</v>
      </c>
      <c r="S3859" s="5">
        <v>5</v>
      </c>
      <c r="T3859" s="4">
        <v>155881.25</v>
      </c>
      <c r="U3859" s="2" t="s">
        <v>73</v>
      </c>
      <c r="V3859" s="2" t="s">
        <v>33</v>
      </c>
      <c r="W3859" s="4">
        <v>1870575</v>
      </c>
      <c r="X3859" s="4">
        <v>0</v>
      </c>
      <c r="Y3859" s="4">
        <v>1870575</v>
      </c>
      <c r="Z3859" s="2">
        <v>0</v>
      </c>
      <c r="AA3859" s="2" t="s">
        <v>56</v>
      </c>
      <c r="AB3859" s="2" t="s">
        <v>15731</v>
      </c>
      <c r="AC3859" s="2" t="s">
        <v>213</v>
      </c>
      <c r="AD3859" s="2" t="s">
        <v>76</v>
      </c>
      <c r="AE3859" s="5">
        <v>73.739999999999995</v>
      </c>
      <c r="AF3859" s="2">
        <v>0</v>
      </c>
      <c r="AG3859" s="2" t="s">
        <v>77</v>
      </c>
      <c r="AH3859" s="2">
        <v>2</v>
      </c>
      <c r="AI3859" s="6" t="str">
        <f t="shared" si="180"/>
        <v>25-34</v>
      </c>
      <c r="AJ3859" s="11">
        <f>YEAR(tbl_LoanData[[#This Row],[Application Date]])</f>
        <v>2024</v>
      </c>
      <c r="AK3859" s="11" t="str">
        <f>TEXT(tbl_LoanData[[#This Row],[Application Date]],"MMMM")</f>
        <v>November</v>
      </c>
      <c r="AL3859" s="12">
        <f>DATE(YEAR(tbl_LoanData[[#This Row],[Application Date]]),MONTH(tbl_LoanData[[#This Row],[Application Date]]),1)</f>
        <v>45597</v>
      </c>
      <c r="AM3859" s="14">
        <f ca="1">IF(AND(tbl_LoanData[[#This Row],[Application Date]]&gt;=EOMONTH(TODAY(),-1)+1,tbl_LoanData[[#This Row],[Application Date]]&lt;=TODAY()),tbl_LoanData[[#This Row],[Loan Amount]],0)</f>
        <v>0</v>
      </c>
      <c r="AN3859" s="14">
        <f>tbl_LoanData[[#This Row],[Amount Paid]]-(Q3859-X3859)</f>
        <v>89075</v>
      </c>
      <c r="AO3859" s="14">
        <f>IF(tbl_LoanData[[#This Row],[Application Status]]="Approved",1,0)</f>
        <v>1</v>
      </c>
      <c r="AP3859" s="22" t="str">
        <f t="shared" ca="1" si="181"/>
        <v/>
      </c>
      <c r="AQ3859" s="22" t="str">
        <f t="shared" ca="1" si="182"/>
        <v/>
      </c>
    </row>
    <row r="3860" spans="1:43" x14ac:dyDescent="0.3">
      <c r="A3860" s="2" t="s">
        <v>1127</v>
      </c>
      <c r="B3860" s="2" t="s">
        <v>1128</v>
      </c>
      <c r="C3860" s="2" t="s">
        <v>429</v>
      </c>
      <c r="D3860" s="2" t="s">
        <v>102</v>
      </c>
      <c r="E3860" s="2" t="s">
        <v>176</v>
      </c>
      <c r="F3860" s="2">
        <v>21</v>
      </c>
      <c r="G3860" s="2" t="s">
        <v>83</v>
      </c>
      <c r="H3860" s="2" t="s">
        <v>233</v>
      </c>
      <c r="I3860" s="2" t="s">
        <v>46</v>
      </c>
      <c r="J3860" s="3">
        <v>45620</v>
      </c>
      <c r="K3860" s="3">
        <v>45625</v>
      </c>
      <c r="L3860" s="2" t="s">
        <v>39</v>
      </c>
      <c r="M3860" s="2" t="s">
        <v>94</v>
      </c>
      <c r="N3860" s="2" t="s">
        <v>418</v>
      </c>
      <c r="O3860" s="4">
        <v>1361000</v>
      </c>
      <c r="P3860" s="4">
        <v>271200</v>
      </c>
      <c r="Q3860" s="4">
        <v>1089800</v>
      </c>
      <c r="R3860" s="2">
        <v>48</v>
      </c>
      <c r="S3860" s="5">
        <v>14.75</v>
      </c>
      <c r="T3860" s="4">
        <v>36099.620000000003</v>
      </c>
      <c r="U3860" s="2" t="s">
        <v>73</v>
      </c>
      <c r="V3860" s="2" t="s">
        <v>74</v>
      </c>
      <c r="W3860" s="4">
        <v>721992.4</v>
      </c>
      <c r="X3860" s="4">
        <v>1010789.6</v>
      </c>
      <c r="Y3860" s="4">
        <v>1732782</v>
      </c>
      <c r="Z3860" s="2">
        <v>0</v>
      </c>
      <c r="AA3860" s="2" t="s">
        <v>56</v>
      </c>
      <c r="AB3860" s="2" t="s">
        <v>15730</v>
      </c>
      <c r="AC3860" s="2" t="s">
        <v>138</v>
      </c>
      <c r="AD3860" s="2" t="s">
        <v>76</v>
      </c>
      <c r="AE3860" s="5">
        <v>80.069999999999993</v>
      </c>
      <c r="AF3860" s="2">
        <v>0</v>
      </c>
      <c r="AG3860" s="2" t="s">
        <v>77</v>
      </c>
      <c r="AH3860" s="2">
        <v>5</v>
      </c>
      <c r="AI3860" s="6" t="str">
        <f t="shared" si="180"/>
        <v>18-24</v>
      </c>
      <c r="AJ3860" s="11">
        <f>YEAR(tbl_LoanData[[#This Row],[Application Date]])</f>
        <v>2024</v>
      </c>
      <c r="AK3860" s="11" t="str">
        <f>TEXT(tbl_LoanData[[#This Row],[Application Date]],"MMMM")</f>
        <v>November</v>
      </c>
      <c r="AL3860" s="12">
        <f>DATE(YEAR(tbl_LoanData[[#This Row],[Application Date]]),MONTH(tbl_LoanData[[#This Row],[Application Date]]),1)</f>
        <v>45597</v>
      </c>
      <c r="AM3860" s="14">
        <f ca="1">IF(AND(tbl_LoanData[[#This Row],[Application Date]]&gt;=EOMONTH(TODAY(),-1)+1,tbl_LoanData[[#This Row],[Application Date]]&lt;=TODAY()),tbl_LoanData[[#This Row],[Loan Amount]],0)</f>
        <v>0</v>
      </c>
      <c r="AN3860" s="14">
        <f>tbl_LoanData[[#This Row],[Amount Paid]]-(Q3860-X3860)</f>
        <v>642982</v>
      </c>
      <c r="AO3860" s="14">
        <f>IF(tbl_LoanData[[#This Row],[Application Status]]="Approved",1,0)</f>
        <v>1</v>
      </c>
      <c r="AP3860" s="22" t="str">
        <f t="shared" ca="1" si="181"/>
        <v/>
      </c>
      <c r="AQ3860" s="22" t="str">
        <f t="shared" ca="1" si="182"/>
        <v/>
      </c>
    </row>
    <row r="3861" spans="1:43" ht="14.4" customHeight="1" x14ac:dyDescent="0.3">
      <c r="A3861" s="2" t="s">
        <v>1437</v>
      </c>
      <c r="B3861" s="2" t="s">
        <v>1438</v>
      </c>
      <c r="C3861" s="2" t="s">
        <v>264</v>
      </c>
      <c r="D3861" s="2" t="s">
        <v>209</v>
      </c>
      <c r="E3861" s="2" t="s">
        <v>210</v>
      </c>
      <c r="F3861" s="2">
        <v>29</v>
      </c>
      <c r="G3861" s="2" t="s">
        <v>83</v>
      </c>
      <c r="H3861" s="2" t="s">
        <v>265</v>
      </c>
      <c r="I3861" s="2" t="s">
        <v>44</v>
      </c>
      <c r="J3861" s="3">
        <v>45609</v>
      </c>
      <c r="K3861" s="3">
        <v>45623</v>
      </c>
      <c r="L3861" s="2" t="s">
        <v>40</v>
      </c>
      <c r="M3861" s="2" t="s">
        <v>157</v>
      </c>
      <c r="N3861" s="2" t="s">
        <v>299</v>
      </c>
      <c r="O3861" s="4">
        <v>1007000</v>
      </c>
      <c r="P3861" s="4">
        <v>238000</v>
      </c>
      <c r="Q3861" s="4">
        <v>769000</v>
      </c>
      <c r="R3861" s="2">
        <v>36</v>
      </c>
      <c r="S3861" s="5">
        <v>13.51</v>
      </c>
      <c r="T3861" s="4">
        <v>30018.77</v>
      </c>
      <c r="U3861" s="2" t="s">
        <v>73</v>
      </c>
      <c r="V3861" s="2" t="s">
        <v>74</v>
      </c>
      <c r="W3861" s="4">
        <v>570356.63</v>
      </c>
      <c r="X3861" s="4">
        <v>510319.07</v>
      </c>
      <c r="Y3861" s="4">
        <v>1080675.7</v>
      </c>
      <c r="Z3861" s="2">
        <v>29</v>
      </c>
      <c r="AA3861" s="2" t="s">
        <v>57</v>
      </c>
      <c r="AB3861" s="2" t="s">
        <v>15728</v>
      </c>
      <c r="AC3861" s="2" t="s">
        <v>138</v>
      </c>
      <c r="AD3861" s="2" t="s">
        <v>76</v>
      </c>
      <c r="AE3861" s="5">
        <v>76.37</v>
      </c>
      <c r="AF3861" s="2">
        <v>1</v>
      </c>
      <c r="AG3861" s="2" t="s">
        <v>77</v>
      </c>
      <c r="AH3861" s="2">
        <v>14</v>
      </c>
      <c r="AI3861" s="6" t="str">
        <f t="shared" si="180"/>
        <v>25-34</v>
      </c>
      <c r="AJ3861" s="11">
        <f>YEAR(tbl_LoanData[[#This Row],[Application Date]])</f>
        <v>2024</v>
      </c>
      <c r="AK3861" s="11" t="str">
        <f>TEXT(tbl_LoanData[[#This Row],[Application Date]],"MMMM")</f>
        <v>November</v>
      </c>
      <c r="AL3861" s="12">
        <f>DATE(YEAR(tbl_LoanData[[#This Row],[Application Date]]),MONTH(tbl_LoanData[[#This Row],[Application Date]]),1)</f>
        <v>45597</v>
      </c>
      <c r="AM3861" s="14">
        <f ca="1">IF(AND(tbl_LoanData[[#This Row],[Application Date]]&gt;=EOMONTH(TODAY(),-1)+1,tbl_LoanData[[#This Row],[Application Date]]&lt;=TODAY()),tbl_LoanData[[#This Row],[Loan Amount]],0)</f>
        <v>0</v>
      </c>
      <c r="AN3861" s="14">
        <f>tbl_LoanData[[#This Row],[Amount Paid]]-(Q3861-X3861)</f>
        <v>311675.7</v>
      </c>
      <c r="AO3861" s="14">
        <f>IF(tbl_LoanData[[#This Row],[Application Status]]="Approved",1,0)</f>
        <v>1</v>
      </c>
      <c r="AP3861" s="22" t="str">
        <f t="shared" ca="1" si="181"/>
        <v/>
      </c>
      <c r="AQ3861" s="22" t="str">
        <f t="shared" ca="1" si="182"/>
        <v/>
      </c>
    </row>
    <row r="3862" spans="1:43" ht="14.4" customHeight="1" x14ac:dyDescent="0.3">
      <c r="A3862" s="2" t="s">
        <v>1529</v>
      </c>
      <c r="B3862" s="2" t="s">
        <v>1530</v>
      </c>
      <c r="C3862" s="2" t="s">
        <v>116</v>
      </c>
      <c r="D3862" s="2" t="s">
        <v>254</v>
      </c>
      <c r="E3862" s="2" t="s">
        <v>102</v>
      </c>
      <c r="F3862" s="2">
        <v>40</v>
      </c>
      <c r="G3862" s="2" t="s">
        <v>69</v>
      </c>
      <c r="H3862" s="2" t="s">
        <v>256</v>
      </c>
      <c r="I3862" s="2" t="s">
        <v>43</v>
      </c>
      <c r="J3862" s="3">
        <v>45612</v>
      </c>
      <c r="K3862" s="3">
        <v>45620</v>
      </c>
      <c r="L3862" s="2" t="s">
        <v>40</v>
      </c>
      <c r="M3862" s="2" t="s">
        <v>111</v>
      </c>
      <c r="N3862" s="2" t="s">
        <v>120</v>
      </c>
      <c r="O3862" s="4">
        <v>746000</v>
      </c>
      <c r="P3862" s="4">
        <v>291300</v>
      </c>
      <c r="Q3862" s="4">
        <v>454700</v>
      </c>
      <c r="R3862" s="2">
        <v>24</v>
      </c>
      <c r="S3862" s="5">
        <v>11.19</v>
      </c>
      <c r="T3862" s="4">
        <v>23185.91</v>
      </c>
      <c r="U3862" s="2" t="s">
        <v>73</v>
      </c>
      <c r="V3862" s="2" t="s">
        <v>74</v>
      </c>
      <c r="W3862" s="4">
        <v>486904.11</v>
      </c>
      <c r="X3862" s="4">
        <v>69557.75</v>
      </c>
      <c r="Y3862" s="4">
        <v>556461.86</v>
      </c>
      <c r="Z3862" s="2">
        <v>0</v>
      </c>
      <c r="AA3862" s="2" t="s">
        <v>56</v>
      </c>
      <c r="AB3862" s="2" t="s">
        <v>15734</v>
      </c>
      <c r="AC3862" s="2" t="s">
        <v>146</v>
      </c>
      <c r="AD3862" s="2" t="s">
        <v>76</v>
      </c>
      <c r="AE3862" s="5">
        <v>60.95</v>
      </c>
      <c r="AF3862" s="2">
        <v>0</v>
      </c>
      <c r="AG3862" s="2" t="s">
        <v>77</v>
      </c>
      <c r="AH3862" s="2">
        <v>8</v>
      </c>
      <c r="AI3862" s="6" t="str">
        <f t="shared" si="180"/>
        <v>35-44</v>
      </c>
      <c r="AJ3862" s="11">
        <f>YEAR(tbl_LoanData[[#This Row],[Application Date]])</f>
        <v>2024</v>
      </c>
      <c r="AK3862" s="11" t="str">
        <f>TEXT(tbl_LoanData[[#This Row],[Application Date]],"MMMM")</f>
        <v>November</v>
      </c>
      <c r="AL3862" s="12">
        <f>DATE(YEAR(tbl_LoanData[[#This Row],[Application Date]]),MONTH(tbl_LoanData[[#This Row],[Application Date]]),1)</f>
        <v>45597</v>
      </c>
      <c r="AM3862" s="14">
        <f ca="1">IF(AND(tbl_LoanData[[#This Row],[Application Date]]&gt;=EOMONTH(TODAY(),-1)+1,tbl_LoanData[[#This Row],[Application Date]]&lt;=TODAY()),tbl_LoanData[[#This Row],[Loan Amount]],0)</f>
        <v>0</v>
      </c>
      <c r="AN3862" s="14">
        <f>tbl_LoanData[[#This Row],[Amount Paid]]-(Q3862-X3862)</f>
        <v>101761.85999999999</v>
      </c>
      <c r="AO3862" s="14">
        <f>IF(tbl_LoanData[[#This Row],[Application Status]]="Approved",1,0)</f>
        <v>1</v>
      </c>
      <c r="AP3862" s="22" t="str">
        <f t="shared" ca="1" si="181"/>
        <v/>
      </c>
      <c r="AQ3862" s="22" t="str">
        <f t="shared" ca="1" si="182"/>
        <v/>
      </c>
    </row>
    <row r="3863" spans="1:43" ht="14.4" customHeight="1" x14ac:dyDescent="0.3">
      <c r="A3863" s="2" t="s">
        <v>1680</v>
      </c>
      <c r="B3863" s="2" t="s">
        <v>1681</v>
      </c>
      <c r="C3863" s="2" t="s">
        <v>515</v>
      </c>
      <c r="D3863" s="2" t="s">
        <v>311</v>
      </c>
      <c r="E3863" s="2" t="s">
        <v>91</v>
      </c>
      <c r="F3863" s="2">
        <v>33</v>
      </c>
      <c r="G3863" s="2" t="s">
        <v>69</v>
      </c>
      <c r="H3863" s="2" t="s">
        <v>307</v>
      </c>
      <c r="I3863" s="2" t="s">
        <v>43</v>
      </c>
      <c r="J3863" s="3">
        <v>45617</v>
      </c>
      <c r="K3863" s="3"/>
      <c r="L3863" s="2" t="s">
        <v>36</v>
      </c>
      <c r="M3863" s="2" t="s">
        <v>104</v>
      </c>
      <c r="N3863" s="2" t="s">
        <v>592</v>
      </c>
      <c r="O3863" s="4">
        <v>1040000</v>
      </c>
      <c r="P3863" s="4">
        <v>253100</v>
      </c>
      <c r="Q3863" s="4">
        <v>786900</v>
      </c>
      <c r="R3863" s="2">
        <v>24</v>
      </c>
      <c r="S3863" s="5">
        <v>14.63</v>
      </c>
      <c r="T3863" s="4">
        <v>42381.120000000003</v>
      </c>
      <c r="U3863" s="2" t="s">
        <v>113</v>
      </c>
      <c r="V3863" s="2" t="s">
        <v>97</v>
      </c>
      <c r="W3863" s="4">
        <v>0</v>
      </c>
      <c r="X3863" s="4">
        <v>0</v>
      </c>
      <c r="Y3863" s="4">
        <v>1017146.94</v>
      </c>
      <c r="Z3863" s="2">
        <v>0</v>
      </c>
      <c r="AA3863" s="2" t="s">
        <v>97</v>
      </c>
      <c r="AB3863" s="2" t="s">
        <v>15729</v>
      </c>
      <c r="AC3863" s="2" t="s">
        <v>332</v>
      </c>
      <c r="AD3863" s="2" t="s">
        <v>76</v>
      </c>
      <c r="AE3863" s="5">
        <v>75.66</v>
      </c>
      <c r="AF3863" s="2">
        <v>0</v>
      </c>
      <c r="AG3863" s="2" t="s">
        <v>97</v>
      </c>
      <c r="AH3863" s="2"/>
      <c r="AI3863" s="6" t="str">
        <f t="shared" si="180"/>
        <v>25-34</v>
      </c>
      <c r="AJ3863" s="11">
        <f>YEAR(tbl_LoanData[[#This Row],[Application Date]])</f>
        <v>2024</v>
      </c>
      <c r="AK3863" s="11" t="str">
        <f>TEXT(tbl_LoanData[[#This Row],[Application Date]],"MMMM")</f>
        <v>November</v>
      </c>
      <c r="AL3863" s="12">
        <f>DATE(YEAR(tbl_LoanData[[#This Row],[Application Date]]),MONTH(tbl_LoanData[[#This Row],[Application Date]]),1)</f>
        <v>45597</v>
      </c>
      <c r="AM3863" s="14">
        <f ca="1">IF(AND(tbl_LoanData[[#This Row],[Application Date]]&gt;=EOMONTH(TODAY(),-1)+1,tbl_LoanData[[#This Row],[Application Date]]&lt;=TODAY()),tbl_LoanData[[#This Row],[Loan Amount]],0)</f>
        <v>0</v>
      </c>
      <c r="AN3863" s="14">
        <f>tbl_LoanData[[#This Row],[Amount Paid]]-(Q3863-X3863)</f>
        <v>-786900</v>
      </c>
      <c r="AO3863" s="14">
        <f>IF(tbl_LoanData[[#This Row],[Application Status]]="Approved",1,0)</f>
        <v>0</v>
      </c>
      <c r="AP3863" s="22" t="str">
        <f t="shared" ca="1" si="181"/>
        <v/>
      </c>
      <c r="AQ3863" s="22" t="str">
        <f t="shared" ca="1" si="182"/>
        <v/>
      </c>
    </row>
    <row r="3864" spans="1:43" ht="14.4" customHeight="1" x14ac:dyDescent="0.3">
      <c r="A3864" s="2" t="s">
        <v>1855</v>
      </c>
      <c r="B3864" s="2" t="s">
        <v>1856</v>
      </c>
      <c r="C3864" s="2" t="s">
        <v>508</v>
      </c>
      <c r="D3864" s="2" t="s">
        <v>232</v>
      </c>
      <c r="E3864" s="2" t="s">
        <v>176</v>
      </c>
      <c r="F3864" s="2">
        <v>58</v>
      </c>
      <c r="G3864" s="2" t="s">
        <v>83</v>
      </c>
      <c r="H3864" s="2" t="s">
        <v>516</v>
      </c>
      <c r="I3864" s="2" t="s">
        <v>53</v>
      </c>
      <c r="J3864" s="3">
        <v>45602</v>
      </c>
      <c r="K3864" s="3">
        <v>45610</v>
      </c>
      <c r="L3864" s="2" t="s">
        <v>36</v>
      </c>
      <c r="M3864" s="2" t="s">
        <v>71</v>
      </c>
      <c r="N3864" s="2" t="s">
        <v>162</v>
      </c>
      <c r="O3864" s="4">
        <v>1754000</v>
      </c>
      <c r="P3864" s="4">
        <v>278500</v>
      </c>
      <c r="Q3864" s="4">
        <v>1475500</v>
      </c>
      <c r="R3864" s="2">
        <v>12</v>
      </c>
      <c r="S3864" s="5">
        <v>9.2200000000000006</v>
      </c>
      <c r="T3864" s="4">
        <v>134295.09</v>
      </c>
      <c r="U3864" s="2" t="s">
        <v>73</v>
      </c>
      <c r="V3864" s="2" t="s">
        <v>33</v>
      </c>
      <c r="W3864" s="4">
        <v>1611541.1</v>
      </c>
      <c r="X3864" s="4">
        <v>0</v>
      </c>
      <c r="Y3864" s="4">
        <v>1611541.1</v>
      </c>
      <c r="Z3864" s="2">
        <v>0</v>
      </c>
      <c r="AA3864" s="2" t="s">
        <v>56</v>
      </c>
      <c r="AB3864" s="2" t="s">
        <v>15729</v>
      </c>
      <c r="AC3864" s="2" t="s">
        <v>146</v>
      </c>
      <c r="AD3864" s="2" t="s">
        <v>76</v>
      </c>
      <c r="AE3864" s="5">
        <v>84.12</v>
      </c>
      <c r="AF3864" s="2">
        <v>0</v>
      </c>
      <c r="AG3864" s="2" t="s">
        <v>77</v>
      </c>
      <c r="AH3864" s="2">
        <v>8</v>
      </c>
      <c r="AI3864" s="6" t="str">
        <f t="shared" si="180"/>
        <v>55-64</v>
      </c>
      <c r="AJ3864" s="11">
        <f>YEAR(tbl_LoanData[[#This Row],[Application Date]])</f>
        <v>2024</v>
      </c>
      <c r="AK3864" s="11" t="str">
        <f>TEXT(tbl_LoanData[[#This Row],[Application Date]],"MMMM")</f>
        <v>November</v>
      </c>
      <c r="AL3864" s="12">
        <f>DATE(YEAR(tbl_LoanData[[#This Row],[Application Date]]),MONTH(tbl_LoanData[[#This Row],[Application Date]]),1)</f>
        <v>45597</v>
      </c>
      <c r="AM3864" s="14">
        <f ca="1">IF(AND(tbl_LoanData[[#This Row],[Application Date]]&gt;=EOMONTH(TODAY(),-1)+1,tbl_LoanData[[#This Row],[Application Date]]&lt;=TODAY()),tbl_LoanData[[#This Row],[Loan Amount]],0)</f>
        <v>0</v>
      </c>
      <c r="AN3864" s="14">
        <f>tbl_LoanData[[#This Row],[Amount Paid]]-(Q3864-X3864)</f>
        <v>136041.10000000009</v>
      </c>
      <c r="AO3864" s="14">
        <f>IF(tbl_LoanData[[#This Row],[Application Status]]="Approved",1,0)</f>
        <v>1</v>
      </c>
      <c r="AP3864" s="22" t="str">
        <f t="shared" ca="1" si="181"/>
        <v/>
      </c>
      <c r="AQ3864" s="22" t="str">
        <f t="shared" ca="1" si="182"/>
        <v/>
      </c>
    </row>
    <row r="3865" spans="1:43" ht="14.4" customHeight="1" x14ac:dyDescent="0.3">
      <c r="A3865" s="2" t="s">
        <v>1865</v>
      </c>
      <c r="B3865" s="2" t="s">
        <v>1866</v>
      </c>
      <c r="C3865" s="2" t="s">
        <v>549</v>
      </c>
      <c r="D3865" s="2" t="s">
        <v>189</v>
      </c>
      <c r="E3865" s="2" t="s">
        <v>323</v>
      </c>
      <c r="F3865" s="2">
        <v>64</v>
      </c>
      <c r="G3865" s="2" t="s">
        <v>83</v>
      </c>
      <c r="H3865" s="2" t="s">
        <v>103</v>
      </c>
      <c r="I3865" s="2" t="s">
        <v>43</v>
      </c>
      <c r="J3865" s="3">
        <v>45616</v>
      </c>
      <c r="K3865" s="3">
        <v>45618</v>
      </c>
      <c r="L3865" s="2" t="s">
        <v>37</v>
      </c>
      <c r="M3865" s="2" t="s">
        <v>94</v>
      </c>
      <c r="N3865" s="2" t="s">
        <v>488</v>
      </c>
      <c r="O3865" s="4">
        <v>243000</v>
      </c>
      <c r="P3865" s="4">
        <v>51400</v>
      </c>
      <c r="Q3865" s="4">
        <v>191600</v>
      </c>
      <c r="R3865" s="2">
        <v>24</v>
      </c>
      <c r="S3865" s="5">
        <v>7.89</v>
      </c>
      <c r="T3865" s="4">
        <v>9243.1</v>
      </c>
      <c r="U3865" s="2" t="s">
        <v>73</v>
      </c>
      <c r="V3865" s="2" t="s">
        <v>74</v>
      </c>
      <c r="W3865" s="4">
        <v>194105.1</v>
      </c>
      <c r="X3865" s="4">
        <v>27729.38</v>
      </c>
      <c r="Y3865" s="4">
        <v>221834.48</v>
      </c>
      <c r="Z3865" s="2">
        <v>0</v>
      </c>
      <c r="AA3865" s="2" t="s">
        <v>56</v>
      </c>
      <c r="AB3865" s="2" t="s">
        <v>15733</v>
      </c>
      <c r="AC3865" s="2" t="s">
        <v>332</v>
      </c>
      <c r="AD3865" s="2" t="s">
        <v>76</v>
      </c>
      <c r="AE3865" s="5">
        <v>78.849999999999994</v>
      </c>
      <c r="AF3865" s="2">
        <v>0</v>
      </c>
      <c r="AG3865" s="2" t="s">
        <v>77</v>
      </c>
      <c r="AH3865" s="2">
        <v>2</v>
      </c>
      <c r="AI3865" s="6" t="str">
        <f t="shared" si="180"/>
        <v>55-64</v>
      </c>
      <c r="AJ3865" s="11">
        <f>YEAR(tbl_LoanData[[#This Row],[Application Date]])</f>
        <v>2024</v>
      </c>
      <c r="AK3865" s="11" t="str">
        <f>TEXT(tbl_LoanData[[#This Row],[Application Date]],"MMMM")</f>
        <v>November</v>
      </c>
      <c r="AL3865" s="12">
        <f>DATE(YEAR(tbl_LoanData[[#This Row],[Application Date]]),MONTH(tbl_LoanData[[#This Row],[Application Date]]),1)</f>
        <v>45597</v>
      </c>
      <c r="AM3865" s="14">
        <f ca="1">IF(AND(tbl_LoanData[[#This Row],[Application Date]]&gt;=EOMONTH(TODAY(),-1)+1,tbl_LoanData[[#This Row],[Application Date]]&lt;=TODAY()),tbl_LoanData[[#This Row],[Loan Amount]],0)</f>
        <v>0</v>
      </c>
      <c r="AN3865" s="14">
        <f>tbl_LoanData[[#This Row],[Amount Paid]]-(Q3865-X3865)</f>
        <v>30234.48000000001</v>
      </c>
      <c r="AO3865" s="14">
        <f>IF(tbl_LoanData[[#This Row],[Application Status]]="Approved",1,0)</f>
        <v>1</v>
      </c>
      <c r="AP3865" s="22" t="str">
        <f t="shared" ca="1" si="181"/>
        <v/>
      </c>
      <c r="AQ3865" s="22" t="str">
        <f t="shared" ca="1" si="182"/>
        <v/>
      </c>
    </row>
    <row r="3866" spans="1:43" x14ac:dyDescent="0.3">
      <c r="A3866" s="2" t="s">
        <v>1897</v>
      </c>
      <c r="B3866" s="2" t="s">
        <v>1898</v>
      </c>
      <c r="C3866" s="2" t="s">
        <v>668</v>
      </c>
      <c r="D3866" s="2" t="s">
        <v>91</v>
      </c>
      <c r="E3866" s="2" t="s">
        <v>189</v>
      </c>
      <c r="F3866" s="2">
        <v>34</v>
      </c>
      <c r="G3866" s="2" t="s">
        <v>69</v>
      </c>
      <c r="H3866" s="2" t="s">
        <v>151</v>
      </c>
      <c r="I3866" s="2" t="s">
        <v>46</v>
      </c>
      <c r="J3866" s="3">
        <v>45621</v>
      </c>
      <c r="K3866" s="3">
        <v>45629</v>
      </c>
      <c r="L3866" s="2" t="s">
        <v>39</v>
      </c>
      <c r="M3866" s="2" t="s">
        <v>71</v>
      </c>
      <c r="N3866" s="2" t="s">
        <v>72</v>
      </c>
      <c r="O3866" s="4">
        <v>1296000</v>
      </c>
      <c r="P3866" s="4">
        <v>458200</v>
      </c>
      <c r="Q3866" s="4">
        <v>837800</v>
      </c>
      <c r="R3866" s="2">
        <v>48</v>
      </c>
      <c r="S3866" s="5">
        <v>10.74</v>
      </c>
      <c r="T3866" s="4">
        <v>24952.48</v>
      </c>
      <c r="U3866" s="2" t="s">
        <v>73</v>
      </c>
      <c r="V3866" s="2" t="s">
        <v>74</v>
      </c>
      <c r="W3866" s="4">
        <v>349334.72</v>
      </c>
      <c r="X3866" s="4">
        <v>848384.16</v>
      </c>
      <c r="Y3866" s="4">
        <v>1197718.8799999999</v>
      </c>
      <c r="Z3866" s="2">
        <v>168</v>
      </c>
      <c r="AA3866" s="2" t="s">
        <v>60</v>
      </c>
      <c r="AB3866" s="2" t="s">
        <v>15731</v>
      </c>
      <c r="AC3866" s="2" t="s">
        <v>146</v>
      </c>
      <c r="AD3866" s="2" t="s">
        <v>76</v>
      </c>
      <c r="AE3866" s="5">
        <v>64.650000000000006</v>
      </c>
      <c r="AF3866" s="2">
        <v>6</v>
      </c>
      <c r="AG3866" s="2" t="s">
        <v>130</v>
      </c>
      <c r="AH3866" s="2">
        <v>8</v>
      </c>
      <c r="AI3866" s="6" t="str">
        <f t="shared" si="180"/>
        <v>25-34</v>
      </c>
      <c r="AJ3866" s="11">
        <f>YEAR(tbl_LoanData[[#This Row],[Application Date]])</f>
        <v>2024</v>
      </c>
      <c r="AK3866" s="11" t="str">
        <f>TEXT(tbl_LoanData[[#This Row],[Application Date]],"MMMM")</f>
        <v>November</v>
      </c>
      <c r="AL3866" s="12">
        <f>DATE(YEAR(tbl_LoanData[[#This Row],[Application Date]]),MONTH(tbl_LoanData[[#This Row],[Application Date]]),1)</f>
        <v>45597</v>
      </c>
      <c r="AM3866" s="14">
        <f ca="1">IF(AND(tbl_LoanData[[#This Row],[Application Date]]&gt;=EOMONTH(TODAY(),-1)+1,tbl_LoanData[[#This Row],[Application Date]]&lt;=TODAY()),tbl_LoanData[[#This Row],[Loan Amount]],0)</f>
        <v>0</v>
      </c>
      <c r="AN3866" s="14">
        <f>tbl_LoanData[[#This Row],[Amount Paid]]-(Q3866-X3866)</f>
        <v>359918.88</v>
      </c>
      <c r="AO3866" s="14">
        <f>IF(tbl_LoanData[[#This Row],[Application Status]]="Approved",1,0)</f>
        <v>1</v>
      </c>
      <c r="AP3866" s="22" t="str">
        <f t="shared" ca="1" si="181"/>
        <v/>
      </c>
      <c r="AQ3866" s="22" t="str">
        <f t="shared" ca="1" si="182"/>
        <v/>
      </c>
    </row>
    <row r="3867" spans="1:43" ht="14.4" customHeight="1" x14ac:dyDescent="0.3">
      <c r="A3867" s="2" t="s">
        <v>1927</v>
      </c>
      <c r="B3867" s="2" t="s">
        <v>1928</v>
      </c>
      <c r="C3867" s="2" t="s">
        <v>227</v>
      </c>
      <c r="D3867" s="2" t="s">
        <v>176</v>
      </c>
      <c r="E3867" s="2" t="s">
        <v>101</v>
      </c>
      <c r="F3867" s="2">
        <v>28</v>
      </c>
      <c r="G3867" s="2" t="s">
        <v>69</v>
      </c>
      <c r="H3867" s="2" t="s">
        <v>172</v>
      </c>
      <c r="I3867" s="2" t="s">
        <v>45</v>
      </c>
      <c r="J3867" s="3">
        <v>45621</v>
      </c>
      <c r="K3867" s="3">
        <v>45642</v>
      </c>
      <c r="L3867" s="2" t="s">
        <v>39</v>
      </c>
      <c r="M3867" s="2" t="s">
        <v>157</v>
      </c>
      <c r="N3867" s="2" t="s">
        <v>359</v>
      </c>
      <c r="O3867" s="4">
        <v>1552000</v>
      </c>
      <c r="P3867" s="4">
        <v>192000</v>
      </c>
      <c r="Q3867" s="4">
        <v>1360000</v>
      </c>
      <c r="R3867" s="2">
        <v>36</v>
      </c>
      <c r="S3867" s="5">
        <v>5.01</v>
      </c>
      <c r="T3867" s="4">
        <v>43455.78</v>
      </c>
      <c r="U3867" s="2" t="s">
        <v>73</v>
      </c>
      <c r="V3867" s="2" t="s">
        <v>74</v>
      </c>
      <c r="W3867" s="4">
        <v>738748.26</v>
      </c>
      <c r="X3867" s="4">
        <v>825659.74</v>
      </c>
      <c r="Y3867" s="4">
        <v>1564408</v>
      </c>
      <c r="Z3867" s="2">
        <v>84</v>
      </c>
      <c r="AA3867" s="2" t="s">
        <v>59</v>
      </c>
      <c r="AB3867" s="2" t="s">
        <v>15730</v>
      </c>
      <c r="AC3867" s="2" t="s">
        <v>332</v>
      </c>
      <c r="AD3867" s="2" t="s">
        <v>76</v>
      </c>
      <c r="AE3867" s="5">
        <v>87.63</v>
      </c>
      <c r="AF3867" s="2">
        <v>3</v>
      </c>
      <c r="AG3867" s="2" t="s">
        <v>130</v>
      </c>
      <c r="AH3867" s="2">
        <v>21</v>
      </c>
      <c r="AI3867" s="6" t="str">
        <f t="shared" si="180"/>
        <v>25-34</v>
      </c>
      <c r="AJ3867" s="11">
        <f>YEAR(tbl_LoanData[[#This Row],[Application Date]])</f>
        <v>2024</v>
      </c>
      <c r="AK3867" s="11" t="str">
        <f>TEXT(tbl_LoanData[[#This Row],[Application Date]],"MMMM")</f>
        <v>November</v>
      </c>
      <c r="AL3867" s="12">
        <f>DATE(YEAR(tbl_LoanData[[#This Row],[Application Date]]),MONTH(tbl_LoanData[[#This Row],[Application Date]]),1)</f>
        <v>45597</v>
      </c>
      <c r="AM3867" s="14">
        <f ca="1">IF(AND(tbl_LoanData[[#This Row],[Application Date]]&gt;=EOMONTH(TODAY(),-1)+1,tbl_LoanData[[#This Row],[Application Date]]&lt;=TODAY()),tbl_LoanData[[#This Row],[Loan Amount]],0)</f>
        <v>0</v>
      </c>
      <c r="AN3867" s="14">
        <f>tbl_LoanData[[#This Row],[Amount Paid]]-(Q3867-X3867)</f>
        <v>204408</v>
      </c>
      <c r="AO3867" s="14">
        <f>IF(tbl_LoanData[[#This Row],[Application Status]]="Approved",1,0)</f>
        <v>1</v>
      </c>
      <c r="AP3867" s="22" t="str">
        <f t="shared" ca="1" si="181"/>
        <v/>
      </c>
      <c r="AQ3867" s="22" t="str">
        <f t="shared" ca="1" si="182"/>
        <v/>
      </c>
    </row>
    <row r="3868" spans="1:43" ht="14.4" customHeight="1" x14ac:dyDescent="0.3">
      <c r="A3868" s="2" t="s">
        <v>1971</v>
      </c>
      <c r="B3868" s="2" t="s">
        <v>1972</v>
      </c>
      <c r="C3868" s="2" t="s">
        <v>606</v>
      </c>
      <c r="D3868" s="2" t="s">
        <v>101</v>
      </c>
      <c r="E3868" s="2" t="s">
        <v>293</v>
      </c>
      <c r="F3868" s="2">
        <v>44</v>
      </c>
      <c r="G3868" s="2" t="s">
        <v>69</v>
      </c>
      <c r="H3868" s="2" t="s">
        <v>84</v>
      </c>
      <c r="I3868" s="2" t="s">
        <v>45</v>
      </c>
      <c r="J3868" s="3">
        <v>45614</v>
      </c>
      <c r="K3868" s="3">
        <v>45620</v>
      </c>
      <c r="L3868" s="2" t="s">
        <v>41</v>
      </c>
      <c r="M3868" s="2" t="s">
        <v>552</v>
      </c>
      <c r="N3868" s="2" t="s">
        <v>553</v>
      </c>
      <c r="O3868" s="4">
        <v>4267000</v>
      </c>
      <c r="P3868" s="4">
        <v>447600</v>
      </c>
      <c r="Q3868" s="4">
        <v>3819400</v>
      </c>
      <c r="R3868" s="2">
        <v>36</v>
      </c>
      <c r="S3868" s="5">
        <v>7.03</v>
      </c>
      <c r="T3868" s="4">
        <v>128469.75999999999</v>
      </c>
      <c r="U3868" s="2" t="s">
        <v>73</v>
      </c>
      <c r="V3868" s="2" t="s">
        <v>74</v>
      </c>
      <c r="W3868" s="4">
        <v>2697864.96</v>
      </c>
      <c r="X3868" s="4">
        <v>1927046.5</v>
      </c>
      <c r="Y3868" s="4">
        <v>4624911.46</v>
      </c>
      <c r="Z3868" s="2">
        <v>0</v>
      </c>
      <c r="AA3868" s="2" t="s">
        <v>56</v>
      </c>
      <c r="AB3868" s="2" t="s">
        <v>15735</v>
      </c>
      <c r="AC3868" s="2" t="s">
        <v>106</v>
      </c>
      <c r="AD3868" s="2" t="s">
        <v>76</v>
      </c>
      <c r="AE3868" s="5">
        <v>89.51</v>
      </c>
      <c r="AF3868" s="2">
        <v>0</v>
      </c>
      <c r="AG3868" s="2" t="s">
        <v>77</v>
      </c>
      <c r="AH3868" s="2">
        <v>6</v>
      </c>
      <c r="AI3868" s="6" t="str">
        <f t="shared" si="180"/>
        <v>35-44</v>
      </c>
      <c r="AJ3868" s="11">
        <f>YEAR(tbl_LoanData[[#This Row],[Application Date]])</f>
        <v>2024</v>
      </c>
      <c r="AK3868" s="11" t="str">
        <f>TEXT(tbl_LoanData[[#This Row],[Application Date]],"MMMM")</f>
        <v>November</v>
      </c>
      <c r="AL3868" s="12">
        <f>DATE(YEAR(tbl_LoanData[[#This Row],[Application Date]]),MONTH(tbl_LoanData[[#This Row],[Application Date]]),1)</f>
        <v>45597</v>
      </c>
      <c r="AM3868" s="14">
        <f ca="1">IF(AND(tbl_LoanData[[#This Row],[Application Date]]&gt;=EOMONTH(TODAY(),-1)+1,tbl_LoanData[[#This Row],[Application Date]]&lt;=TODAY()),tbl_LoanData[[#This Row],[Loan Amount]],0)</f>
        <v>0</v>
      </c>
      <c r="AN3868" s="14">
        <f>tbl_LoanData[[#This Row],[Amount Paid]]-(Q3868-X3868)</f>
        <v>805511.46</v>
      </c>
      <c r="AO3868" s="14">
        <f>IF(tbl_LoanData[[#This Row],[Application Status]]="Approved",1,0)</f>
        <v>1</v>
      </c>
      <c r="AP3868" s="22" t="str">
        <f t="shared" ca="1" si="181"/>
        <v/>
      </c>
      <c r="AQ3868" s="22" t="str">
        <f t="shared" ca="1" si="182"/>
        <v/>
      </c>
    </row>
    <row r="3869" spans="1:43" ht="14.4" customHeight="1" x14ac:dyDescent="0.3">
      <c r="A3869" s="2" t="s">
        <v>2063</v>
      </c>
      <c r="B3869" s="2" t="s">
        <v>2064</v>
      </c>
      <c r="C3869" s="2" t="s">
        <v>1012</v>
      </c>
      <c r="D3869" s="2" t="s">
        <v>311</v>
      </c>
      <c r="E3869" s="2" t="s">
        <v>135</v>
      </c>
      <c r="F3869" s="2">
        <v>43</v>
      </c>
      <c r="G3869" s="2" t="s">
        <v>69</v>
      </c>
      <c r="H3869" s="2" t="s">
        <v>84</v>
      </c>
      <c r="I3869" s="2" t="s">
        <v>45</v>
      </c>
      <c r="J3869" s="3">
        <v>45611</v>
      </c>
      <c r="K3869" s="3"/>
      <c r="L3869" s="2" t="s">
        <v>37</v>
      </c>
      <c r="M3869" s="2" t="s">
        <v>199</v>
      </c>
      <c r="N3869" s="2" t="s">
        <v>319</v>
      </c>
      <c r="O3869" s="4">
        <v>84000</v>
      </c>
      <c r="P3869" s="4">
        <v>21200</v>
      </c>
      <c r="Q3869" s="4">
        <v>62800</v>
      </c>
      <c r="R3869" s="2">
        <v>36</v>
      </c>
      <c r="S3869" s="5">
        <v>9.93</v>
      </c>
      <c r="T3869" s="4">
        <v>2264.11</v>
      </c>
      <c r="U3869" s="2" t="s">
        <v>113</v>
      </c>
      <c r="V3869" s="2" t="s">
        <v>97</v>
      </c>
      <c r="W3869" s="4">
        <v>0</v>
      </c>
      <c r="X3869" s="4">
        <v>0</v>
      </c>
      <c r="Y3869" s="4">
        <v>81508.12</v>
      </c>
      <c r="Z3869" s="2">
        <v>0</v>
      </c>
      <c r="AA3869" s="2" t="s">
        <v>97</v>
      </c>
      <c r="AB3869" s="2" t="s">
        <v>15729</v>
      </c>
      <c r="AC3869" s="2" t="s">
        <v>75</v>
      </c>
      <c r="AD3869" s="2" t="s">
        <v>76</v>
      </c>
      <c r="AE3869" s="5">
        <v>74.760000000000005</v>
      </c>
      <c r="AF3869" s="2">
        <v>0</v>
      </c>
      <c r="AG3869" s="2" t="s">
        <v>97</v>
      </c>
      <c r="AH3869" s="2"/>
      <c r="AI3869" s="6" t="str">
        <f t="shared" si="180"/>
        <v>35-44</v>
      </c>
      <c r="AJ3869" s="11">
        <f>YEAR(tbl_LoanData[[#This Row],[Application Date]])</f>
        <v>2024</v>
      </c>
      <c r="AK3869" s="11" t="str">
        <f>TEXT(tbl_LoanData[[#This Row],[Application Date]],"MMMM")</f>
        <v>November</v>
      </c>
      <c r="AL3869" s="12">
        <f>DATE(YEAR(tbl_LoanData[[#This Row],[Application Date]]),MONTH(tbl_LoanData[[#This Row],[Application Date]]),1)</f>
        <v>45597</v>
      </c>
      <c r="AM3869" s="14">
        <f ca="1">IF(AND(tbl_LoanData[[#This Row],[Application Date]]&gt;=EOMONTH(TODAY(),-1)+1,tbl_LoanData[[#This Row],[Application Date]]&lt;=TODAY()),tbl_LoanData[[#This Row],[Loan Amount]],0)</f>
        <v>0</v>
      </c>
      <c r="AN3869" s="14">
        <f>tbl_LoanData[[#This Row],[Amount Paid]]-(Q3869-X3869)</f>
        <v>-62800</v>
      </c>
      <c r="AO3869" s="14">
        <f>IF(tbl_LoanData[[#This Row],[Application Status]]="Approved",1,0)</f>
        <v>0</v>
      </c>
      <c r="AP3869" s="22" t="str">
        <f t="shared" ca="1" si="181"/>
        <v/>
      </c>
      <c r="AQ3869" s="22" t="str">
        <f t="shared" ca="1" si="182"/>
        <v/>
      </c>
    </row>
    <row r="3870" spans="1:43" x14ac:dyDescent="0.3">
      <c r="A3870" s="2" t="s">
        <v>2255</v>
      </c>
      <c r="B3870" s="2" t="s">
        <v>2256</v>
      </c>
      <c r="C3870" s="2" t="s">
        <v>292</v>
      </c>
      <c r="D3870" s="2" t="s">
        <v>182</v>
      </c>
      <c r="E3870" s="2" t="s">
        <v>134</v>
      </c>
      <c r="F3870" s="2">
        <v>55</v>
      </c>
      <c r="G3870" s="2" t="s">
        <v>83</v>
      </c>
      <c r="H3870" s="2" t="s">
        <v>126</v>
      </c>
      <c r="I3870" s="2" t="s">
        <v>44</v>
      </c>
      <c r="J3870" s="3">
        <v>45617</v>
      </c>
      <c r="K3870" s="3"/>
      <c r="L3870" s="2" t="s">
        <v>38</v>
      </c>
      <c r="M3870" s="2" t="s">
        <v>127</v>
      </c>
      <c r="N3870" s="2" t="s">
        <v>128</v>
      </c>
      <c r="O3870" s="4">
        <v>1021000</v>
      </c>
      <c r="P3870" s="4">
        <v>233800</v>
      </c>
      <c r="Q3870" s="4">
        <v>787200</v>
      </c>
      <c r="R3870" s="2">
        <v>24</v>
      </c>
      <c r="S3870" s="5">
        <v>12.04</v>
      </c>
      <c r="T3870" s="4">
        <v>40698.239999999998</v>
      </c>
      <c r="U3870" s="2" t="s">
        <v>113</v>
      </c>
      <c r="V3870" s="2" t="s">
        <v>97</v>
      </c>
      <c r="W3870" s="4">
        <v>0</v>
      </c>
      <c r="X3870" s="4">
        <v>0</v>
      </c>
      <c r="Y3870" s="4">
        <v>976757.76000000001</v>
      </c>
      <c r="Z3870" s="2">
        <v>0</v>
      </c>
      <c r="AA3870" s="2" t="s">
        <v>97</v>
      </c>
      <c r="AB3870" s="2" t="s">
        <v>15730</v>
      </c>
      <c r="AC3870" s="2" t="s">
        <v>106</v>
      </c>
      <c r="AD3870" s="2" t="s">
        <v>76</v>
      </c>
      <c r="AE3870" s="5">
        <v>77.099999999999994</v>
      </c>
      <c r="AF3870" s="2">
        <v>0</v>
      </c>
      <c r="AG3870" s="2" t="s">
        <v>97</v>
      </c>
      <c r="AH3870" s="2"/>
      <c r="AI3870" s="6" t="str">
        <f t="shared" si="180"/>
        <v>55-64</v>
      </c>
      <c r="AJ3870" s="11">
        <f>YEAR(tbl_LoanData[[#This Row],[Application Date]])</f>
        <v>2024</v>
      </c>
      <c r="AK3870" s="11" t="str">
        <f>TEXT(tbl_LoanData[[#This Row],[Application Date]],"MMMM")</f>
        <v>November</v>
      </c>
      <c r="AL3870" s="12">
        <f>DATE(YEAR(tbl_LoanData[[#This Row],[Application Date]]),MONTH(tbl_LoanData[[#This Row],[Application Date]]),1)</f>
        <v>45597</v>
      </c>
      <c r="AM3870" s="14">
        <f ca="1">IF(AND(tbl_LoanData[[#This Row],[Application Date]]&gt;=EOMONTH(TODAY(),-1)+1,tbl_LoanData[[#This Row],[Application Date]]&lt;=TODAY()),tbl_LoanData[[#This Row],[Loan Amount]],0)</f>
        <v>0</v>
      </c>
      <c r="AN3870" s="14">
        <f>tbl_LoanData[[#This Row],[Amount Paid]]-(Q3870-X3870)</f>
        <v>-787200</v>
      </c>
      <c r="AO3870" s="14">
        <f>IF(tbl_LoanData[[#This Row],[Application Status]]="Approved",1,0)</f>
        <v>0</v>
      </c>
      <c r="AP3870" s="22" t="str">
        <f t="shared" ca="1" si="181"/>
        <v/>
      </c>
      <c r="AQ3870" s="22" t="str">
        <f t="shared" ca="1" si="182"/>
        <v/>
      </c>
    </row>
    <row r="3871" spans="1:43" ht="14.4" customHeight="1" x14ac:dyDescent="0.3">
      <c r="A3871" s="2" t="s">
        <v>2263</v>
      </c>
      <c r="B3871" s="2" t="s">
        <v>2264</v>
      </c>
      <c r="C3871" s="2" t="s">
        <v>401</v>
      </c>
      <c r="D3871" s="2" t="s">
        <v>254</v>
      </c>
      <c r="E3871" s="2" t="s">
        <v>182</v>
      </c>
      <c r="F3871" s="2">
        <v>60</v>
      </c>
      <c r="G3871" s="2" t="s">
        <v>83</v>
      </c>
      <c r="H3871" s="2" t="s">
        <v>265</v>
      </c>
      <c r="I3871" s="2" t="s">
        <v>44</v>
      </c>
      <c r="J3871" s="3">
        <v>45626</v>
      </c>
      <c r="K3871" s="3">
        <v>45642</v>
      </c>
      <c r="L3871" s="2" t="s">
        <v>38</v>
      </c>
      <c r="M3871" s="2" t="s">
        <v>85</v>
      </c>
      <c r="N3871" s="2" t="s">
        <v>314</v>
      </c>
      <c r="O3871" s="4">
        <v>1988000</v>
      </c>
      <c r="P3871" s="4">
        <v>398300</v>
      </c>
      <c r="Q3871" s="4">
        <v>1589700</v>
      </c>
      <c r="R3871" s="2">
        <v>60</v>
      </c>
      <c r="S3871" s="5">
        <v>5.72</v>
      </c>
      <c r="T3871" s="4">
        <v>34072.57</v>
      </c>
      <c r="U3871" s="2" t="s">
        <v>73</v>
      </c>
      <c r="V3871" s="2" t="s">
        <v>74</v>
      </c>
      <c r="W3871" s="4">
        <v>681451.4</v>
      </c>
      <c r="X3871" s="4">
        <v>1362902.8</v>
      </c>
      <c r="Y3871" s="4">
        <v>2044354.2</v>
      </c>
      <c r="Z3871" s="2">
        <v>0</v>
      </c>
      <c r="AA3871" s="2" t="s">
        <v>56</v>
      </c>
      <c r="AB3871" s="2" t="s">
        <v>15730</v>
      </c>
      <c r="AC3871" s="2" t="s">
        <v>138</v>
      </c>
      <c r="AD3871" s="2" t="s">
        <v>76</v>
      </c>
      <c r="AE3871" s="5">
        <v>79.959999999999994</v>
      </c>
      <c r="AF3871" s="2">
        <v>0</v>
      </c>
      <c r="AG3871" s="2" t="s">
        <v>77</v>
      </c>
      <c r="AH3871" s="2">
        <v>16</v>
      </c>
      <c r="AI3871" s="6" t="str">
        <f t="shared" si="180"/>
        <v>55-64</v>
      </c>
      <c r="AJ3871" s="11">
        <f>YEAR(tbl_LoanData[[#This Row],[Application Date]])</f>
        <v>2024</v>
      </c>
      <c r="AK3871" s="11" t="str">
        <f>TEXT(tbl_LoanData[[#This Row],[Application Date]],"MMMM")</f>
        <v>November</v>
      </c>
      <c r="AL3871" s="12">
        <f>DATE(YEAR(tbl_LoanData[[#This Row],[Application Date]]),MONTH(tbl_LoanData[[#This Row],[Application Date]]),1)</f>
        <v>45597</v>
      </c>
      <c r="AM3871" s="14">
        <f ca="1">IF(AND(tbl_LoanData[[#This Row],[Application Date]]&gt;=EOMONTH(TODAY(),-1)+1,tbl_LoanData[[#This Row],[Application Date]]&lt;=TODAY()),tbl_LoanData[[#This Row],[Loan Amount]],0)</f>
        <v>0</v>
      </c>
      <c r="AN3871" s="14">
        <f>tbl_LoanData[[#This Row],[Amount Paid]]-(Q3871-X3871)</f>
        <v>454654.20000000007</v>
      </c>
      <c r="AO3871" s="14">
        <f>IF(tbl_LoanData[[#This Row],[Application Status]]="Approved",1,0)</f>
        <v>1</v>
      </c>
      <c r="AP3871" s="22" t="str">
        <f t="shared" ca="1" si="181"/>
        <v/>
      </c>
      <c r="AQ3871" s="22" t="str">
        <f t="shared" ca="1" si="182"/>
        <v/>
      </c>
    </row>
    <row r="3872" spans="1:43" ht="14.4" customHeight="1" x14ac:dyDescent="0.3">
      <c r="A3872" s="2" t="s">
        <v>2523</v>
      </c>
      <c r="B3872" s="2" t="s">
        <v>2524</v>
      </c>
      <c r="C3872" s="2" t="s">
        <v>223</v>
      </c>
      <c r="D3872" s="2" t="s">
        <v>134</v>
      </c>
      <c r="E3872" s="2" t="s">
        <v>406</v>
      </c>
      <c r="F3872" s="2">
        <v>38</v>
      </c>
      <c r="G3872" s="2" t="s">
        <v>69</v>
      </c>
      <c r="H3872" s="2" t="s">
        <v>70</v>
      </c>
      <c r="I3872" s="2" t="s">
        <v>50</v>
      </c>
      <c r="J3872" s="3">
        <v>45624</v>
      </c>
      <c r="K3872" s="3"/>
      <c r="L3872" s="2" t="s">
        <v>39</v>
      </c>
      <c r="M3872" s="2" t="s">
        <v>127</v>
      </c>
      <c r="N3872" s="2" t="s">
        <v>195</v>
      </c>
      <c r="O3872" s="4">
        <v>1700000</v>
      </c>
      <c r="P3872" s="4">
        <v>512300</v>
      </c>
      <c r="Q3872" s="4">
        <v>1187700</v>
      </c>
      <c r="R3872" s="2">
        <v>36</v>
      </c>
      <c r="S3872" s="5">
        <v>7.98</v>
      </c>
      <c r="T3872" s="4">
        <v>40889.870000000003</v>
      </c>
      <c r="U3872" s="2" t="s">
        <v>96</v>
      </c>
      <c r="V3872" s="2" t="s">
        <v>97</v>
      </c>
      <c r="W3872" s="4">
        <v>0</v>
      </c>
      <c r="X3872" s="4">
        <v>0</v>
      </c>
      <c r="Y3872" s="4">
        <v>1472035.38</v>
      </c>
      <c r="Z3872" s="2">
        <v>0</v>
      </c>
      <c r="AA3872" s="2" t="s">
        <v>97</v>
      </c>
      <c r="AB3872" s="2" t="s">
        <v>15733</v>
      </c>
      <c r="AC3872" s="2" t="s">
        <v>146</v>
      </c>
      <c r="AD3872" s="2" t="s">
        <v>76</v>
      </c>
      <c r="AE3872" s="5">
        <v>69.86</v>
      </c>
      <c r="AF3872" s="2">
        <v>0</v>
      </c>
      <c r="AG3872" s="2" t="s">
        <v>97</v>
      </c>
      <c r="AH3872" s="2"/>
      <c r="AI3872" s="6" t="str">
        <f t="shared" si="180"/>
        <v>35-44</v>
      </c>
      <c r="AJ3872" s="11">
        <f>YEAR(tbl_LoanData[[#This Row],[Application Date]])</f>
        <v>2024</v>
      </c>
      <c r="AK3872" s="11" t="str">
        <f>TEXT(tbl_LoanData[[#This Row],[Application Date]],"MMMM")</f>
        <v>November</v>
      </c>
      <c r="AL3872" s="12">
        <f>DATE(YEAR(tbl_LoanData[[#This Row],[Application Date]]),MONTH(tbl_LoanData[[#This Row],[Application Date]]),1)</f>
        <v>45597</v>
      </c>
      <c r="AM3872" s="14">
        <f ca="1">IF(AND(tbl_LoanData[[#This Row],[Application Date]]&gt;=EOMONTH(TODAY(),-1)+1,tbl_LoanData[[#This Row],[Application Date]]&lt;=TODAY()),tbl_LoanData[[#This Row],[Loan Amount]],0)</f>
        <v>0</v>
      </c>
      <c r="AN3872" s="14">
        <f>tbl_LoanData[[#This Row],[Amount Paid]]-(Q3872-X3872)</f>
        <v>-1187700</v>
      </c>
      <c r="AO3872" s="14">
        <f>IF(tbl_LoanData[[#This Row],[Application Status]]="Approved",1,0)</f>
        <v>0</v>
      </c>
      <c r="AP3872" s="22" t="str">
        <f t="shared" ca="1" si="181"/>
        <v/>
      </c>
      <c r="AQ3872" s="22" t="str">
        <f t="shared" ca="1" si="182"/>
        <v/>
      </c>
    </row>
    <row r="3873" spans="1:43" ht="14.4" customHeight="1" x14ac:dyDescent="0.3">
      <c r="A3873" s="2" t="s">
        <v>2581</v>
      </c>
      <c r="B3873" s="2" t="s">
        <v>2582</v>
      </c>
      <c r="C3873" s="2" t="s">
        <v>155</v>
      </c>
      <c r="D3873" s="2" t="s">
        <v>254</v>
      </c>
      <c r="E3873" s="2" t="s">
        <v>142</v>
      </c>
      <c r="F3873" s="2">
        <v>43</v>
      </c>
      <c r="G3873" s="2" t="s">
        <v>83</v>
      </c>
      <c r="H3873" s="2" t="s">
        <v>250</v>
      </c>
      <c r="I3873" s="2" t="s">
        <v>52</v>
      </c>
      <c r="J3873" s="3">
        <v>45607</v>
      </c>
      <c r="K3873" s="3">
        <v>45626</v>
      </c>
      <c r="L3873" s="2" t="s">
        <v>39</v>
      </c>
      <c r="M3873" s="2" t="s">
        <v>85</v>
      </c>
      <c r="N3873" s="2" t="s">
        <v>178</v>
      </c>
      <c r="O3873" s="4">
        <v>2440000</v>
      </c>
      <c r="P3873" s="4">
        <v>593700</v>
      </c>
      <c r="Q3873" s="4">
        <v>1846300</v>
      </c>
      <c r="R3873" s="2">
        <v>24</v>
      </c>
      <c r="S3873" s="5">
        <v>11.25</v>
      </c>
      <c r="T3873" s="4">
        <v>94238.23</v>
      </c>
      <c r="U3873" s="2" t="s">
        <v>73</v>
      </c>
      <c r="V3873" s="2" t="s">
        <v>74</v>
      </c>
      <c r="W3873" s="4">
        <v>1884764.6</v>
      </c>
      <c r="X3873" s="4">
        <v>376952.9</v>
      </c>
      <c r="Y3873" s="4">
        <v>2261717.5</v>
      </c>
      <c r="Z3873" s="2">
        <v>0</v>
      </c>
      <c r="AA3873" s="2" t="s">
        <v>56</v>
      </c>
      <c r="AB3873" s="2" t="s">
        <v>15735</v>
      </c>
      <c r="AC3873" s="2" t="s">
        <v>138</v>
      </c>
      <c r="AD3873" s="2" t="s">
        <v>76</v>
      </c>
      <c r="AE3873" s="5">
        <v>75.67</v>
      </c>
      <c r="AF3873" s="2">
        <v>0</v>
      </c>
      <c r="AG3873" s="2" t="s">
        <v>77</v>
      </c>
      <c r="AH3873" s="2">
        <v>19</v>
      </c>
      <c r="AI3873" s="6" t="str">
        <f t="shared" si="180"/>
        <v>35-44</v>
      </c>
      <c r="AJ3873" s="11">
        <f>YEAR(tbl_LoanData[[#This Row],[Application Date]])</f>
        <v>2024</v>
      </c>
      <c r="AK3873" s="11" t="str">
        <f>TEXT(tbl_LoanData[[#This Row],[Application Date]],"MMMM")</f>
        <v>November</v>
      </c>
      <c r="AL3873" s="12">
        <f>DATE(YEAR(tbl_LoanData[[#This Row],[Application Date]]),MONTH(tbl_LoanData[[#This Row],[Application Date]]),1)</f>
        <v>45597</v>
      </c>
      <c r="AM3873" s="14">
        <f ca="1">IF(AND(tbl_LoanData[[#This Row],[Application Date]]&gt;=EOMONTH(TODAY(),-1)+1,tbl_LoanData[[#This Row],[Application Date]]&lt;=TODAY()),tbl_LoanData[[#This Row],[Loan Amount]],0)</f>
        <v>0</v>
      </c>
      <c r="AN3873" s="14">
        <f>tbl_LoanData[[#This Row],[Amount Paid]]-(Q3873-X3873)</f>
        <v>415417.5</v>
      </c>
      <c r="AO3873" s="14">
        <f>IF(tbl_LoanData[[#This Row],[Application Status]]="Approved",1,0)</f>
        <v>1</v>
      </c>
      <c r="AP3873" s="22" t="str">
        <f t="shared" ca="1" si="181"/>
        <v/>
      </c>
      <c r="AQ3873" s="22" t="str">
        <f t="shared" ca="1" si="182"/>
        <v/>
      </c>
    </row>
    <row r="3874" spans="1:43" x14ac:dyDescent="0.3">
      <c r="A3874" s="2" t="s">
        <v>2585</v>
      </c>
      <c r="B3874" s="2" t="s">
        <v>2586</v>
      </c>
      <c r="C3874" s="2" t="s">
        <v>133</v>
      </c>
      <c r="D3874" s="2" t="s">
        <v>189</v>
      </c>
      <c r="E3874" s="2" t="s">
        <v>447</v>
      </c>
      <c r="F3874" s="2">
        <v>23</v>
      </c>
      <c r="G3874" s="2" t="s">
        <v>69</v>
      </c>
      <c r="H3874" s="2" t="s">
        <v>103</v>
      </c>
      <c r="I3874" s="2" t="s">
        <v>43</v>
      </c>
      <c r="J3874" s="3">
        <v>45623</v>
      </c>
      <c r="K3874" s="3">
        <v>45628</v>
      </c>
      <c r="L3874" s="2" t="s">
        <v>37</v>
      </c>
      <c r="M3874" s="2" t="s">
        <v>104</v>
      </c>
      <c r="N3874" s="2" t="s">
        <v>286</v>
      </c>
      <c r="O3874" s="4">
        <v>126000</v>
      </c>
      <c r="P3874" s="4">
        <v>47600</v>
      </c>
      <c r="Q3874" s="4">
        <v>78400</v>
      </c>
      <c r="R3874" s="2">
        <v>36</v>
      </c>
      <c r="S3874" s="5">
        <v>6.69</v>
      </c>
      <c r="T3874" s="4">
        <v>2614.86</v>
      </c>
      <c r="U3874" s="2" t="s">
        <v>73</v>
      </c>
      <c r="V3874" s="2" t="s">
        <v>74</v>
      </c>
      <c r="W3874" s="4">
        <v>36608.04</v>
      </c>
      <c r="X3874" s="4">
        <v>57526.84</v>
      </c>
      <c r="Y3874" s="4">
        <v>94134.88</v>
      </c>
      <c r="Z3874" s="2">
        <v>186</v>
      </c>
      <c r="AA3874" s="2" t="s">
        <v>60</v>
      </c>
      <c r="AB3874" s="2" t="s">
        <v>15730</v>
      </c>
      <c r="AC3874" s="2" t="s">
        <v>138</v>
      </c>
      <c r="AD3874" s="2" t="s">
        <v>76</v>
      </c>
      <c r="AE3874" s="5">
        <v>62.22</v>
      </c>
      <c r="AF3874" s="2">
        <v>6</v>
      </c>
      <c r="AG3874" s="2" t="s">
        <v>130</v>
      </c>
      <c r="AH3874" s="2">
        <v>5</v>
      </c>
      <c r="AI3874" s="6" t="str">
        <f t="shared" si="180"/>
        <v>18-24</v>
      </c>
      <c r="AJ3874" s="11">
        <f>YEAR(tbl_LoanData[[#This Row],[Application Date]])</f>
        <v>2024</v>
      </c>
      <c r="AK3874" s="11" t="str">
        <f>TEXT(tbl_LoanData[[#This Row],[Application Date]],"MMMM")</f>
        <v>November</v>
      </c>
      <c r="AL3874" s="12">
        <f>DATE(YEAR(tbl_LoanData[[#This Row],[Application Date]]),MONTH(tbl_LoanData[[#This Row],[Application Date]]),1)</f>
        <v>45597</v>
      </c>
      <c r="AM3874" s="14">
        <f ca="1">IF(AND(tbl_LoanData[[#This Row],[Application Date]]&gt;=EOMONTH(TODAY(),-1)+1,tbl_LoanData[[#This Row],[Application Date]]&lt;=TODAY()),tbl_LoanData[[#This Row],[Loan Amount]],0)</f>
        <v>0</v>
      </c>
      <c r="AN3874" s="14">
        <f>tbl_LoanData[[#This Row],[Amount Paid]]-(Q3874-X3874)</f>
        <v>15734.879999999997</v>
      </c>
      <c r="AO3874" s="14">
        <f>IF(tbl_LoanData[[#This Row],[Application Status]]="Approved",1,0)</f>
        <v>1</v>
      </c>
      <c r="AP3874" s="22" t="str">
        <f t="shared" ca="1" si="181"/>
        <v/>
      </c>
      <c r="AQ3874" s="22" t="str">
        <f t="shared" ca="1" si="182"/>
        <v/>
      </c>
    </row>
    <row r="3875" spans="1:43" ht="14.4" customHeight="1" x14ac:dyDescent="0.3">
      <c r="A3875" s="2" t="s">
        <v>2607</v>
      </c>
      <c r="B3875" s="2" t="s">
        <v>2608</v>
      </c>
      <c r="C3875" s="2" t="s">
        <v>606</v>
      </c>
      <c r="D3875" s="2" t="s">
        <v>81</v>
      </c>
      <c r="E3875" s="2" t="s">
        <v>402</v>
      </c>
      <c r="F3875" s="2">
        <v>34</v>
      </c>
      <c r="G3875" s="2" t="s">
        <v>69</v>
      </c>
      <c r="H3875" s="2" t="s">
        <v>265</v>
      </c>
      <c r="I3875" s="2" t="s">
        <v>44</v>
      </c>
      <c r="J3875" s="3">
        <v>45611</v>
      </c>
      <c r="K3875" s="3"/>
      <c r="L3875" s="2" t="s">
        <v>40</v>
      </c>
      <c r="M3875" s="2" t="s">
        <v>71</v>
      </c>
      <c r="N3875" s="2" t="s">
        <v>137</v>
      </c>
      <c r="O3875" s="4">
        <v>1550000</v>
      </c>
      <c r="P3875" s="4">
        <v>380600</v>
      </c>
      <c r="Q3875" s="4">
        <v>1169400</v>
      </c>
      <c r="R3875" s="2">
        <v>36</v>
      </c>
      <c r="S3875" s="5">
        <v>5.28</v>
      </c>
      <c r="T3875" s="4">
        <v>37628.69</v>
      </c>
      <c r="U3875" s="2" t="s">
        <v>96</v>
      </c>
      <c r="V3875" s="2" t="s">
        <v>97</v>
      </c>
      <c r="W3875" s="4">
        <v>0</v>
      </c>
      <c r="X3875" s="4">
        <v>0</v>
      </c>
      <c r="Y3875" s="4">
        <v>1354632.96</v>
      </c>
      <c r="Z3875" s="2">
        <v>0</v>
      </c>
      <c r="AA3875" s="2" t="s">
        <v>97</v>
      </c>
      <c r="AB3875" s="2" t="s">
        <v>15729</v>
      </c>
      <c r="AC3875" s="2" t="s">
        <v>75</v>
      </c>
      <c r="AD3875" s="2" t="s">
        <v>76</v>
      </c>
      <c r="AE3875" s="5">
        <v>75.45</v>
      </c>
      <c r="AF3875" s="2">
        <v>0</v>
      </c>
      <c r="AG3875" s="2" t="s">
        <v>97</v>
      </c>
      <c r="AH3875" s="2"/>
      <c r="AI3875" s="6" t="str">
        <f t="shared" si="180"/>
        <v>25-34</v>
      </c>
      <c r="AJ3875" s="11">
        <f>YEAR(tbl_LoanData[[#This Row],[Application Date]])</f>
        <v>2024</v>
      </c>
      <c r="AK3875" s="11" t="str">
        <f>TEXT(tbl_LoanData[[#This Row],[Application Date]],"MMMM")</f>
        <v>November</v>
      </c>
      <c r="AL3875" s="12">
        <f>DATE(YEAR(tbl_LoanData[[#This Row],[Application Date]]),MONTH(tbl_LoanData[[#This Row],[Application Date]]),1)</f>
        <v>45597</v>
      </c>
      <c r="AM3875" s="14">
        <f ca="1">IF(AND(tbl_LoanData[[#This Row],[Application Date]]&gt;=EOMONTH(TODAY(),-1)+1,tbl_LoanData[[#This Row],[Application Date]]&lt;=TODAY()),tbl_LoanData[[#This Row],[Loan Amount]],0)</f>
        <v>0</v>
      </c>
      <c r="AN3875" s="14">
        <f>tbl_LoanData[[#This Row],[Amount Paid]]-(Q3875-X3875)</f>
        <v>-1169400</v>
      </c>
      <c r="AO3875" s="14">
        <f>IF(tbl_LoanData[[#This Row],[Application Status]]="Approved",1,0)</f>
        <v>0</v>
      </c>
      <c r="AP3875" s="22" t="str">
        <f t="shared" ca="1" si="181"/>
        <v/>
      </c>
      <c r="AQ3875" s="22" t="str">
        <f t="shared" ca="1" si="182"/>
        <v/>
      </c>
    </row>
    <row r="3876" spans="1:43" ht="14.4" customHeight="1" x14ac:dyDescent="0.3">
      <c r="A3876" s="2" t="s">
        <v>2639</v>
      </c>
      <c r="B3876" s="2" t="s">
        <v>2640</v>
      </c>
      <c r="C3876" s="2" t="s">
        <v>390</v>
      </c>
      <c r="D3876" s="2" t="s">
        <v>134</v>
      </c>
      <c r="E3876" s="2" t="s">
        <v>189</v>
      </c>
      <c r="F3876" s="2">
        <v>21</v>
      </c>
      <c r="G3876" s="2" t="s">
        <v>83</v>
      </c>
      <c r="H3876" s="2" t="s">
        <v>224</v>
      </c>
      <c r="I3876" s="2" t="s">
        <v>54</v>
      </c>
      <c r="J3876" s="3">
        <v>45623</v>
      </c>
      <c r="K3876" s="3">
        <v>45631</v>
      </c>
      <c r="L3876" s="2" t="s">
        <v>36</v>
      </c>
      <c r="M3876" s="2" t="s">
        <v>71</v>
      </c>
      <c r="N3876" s="2" t="s">
        <v>162</v>
      </c>
      <c r="O3876" s="4">
        <v>1768000</v>
      </c>
      <c r="P3876" s="4">
        <v>634100</v>
      </c>
      <c r="Q3876" s="4">
        <v>1133900</v>
      </c>
      <c r="R3876" s="2">
        <v>48</v>
      </c>
      <c r="S3876" s="5">
        <v>5.77</v>
      </c>
      <c r="T3876" s="4">
        <v>29075.09</v>
      </c>
      <c r="U3876" s="2" t="s">
        <v>73</v>
      </c>
      <c r="V3876" s="2" t="s">
        <v>74</v>
      </c>
      <c r="W3876" s="4">
        <v>581501.80000000005</v>
      </c>
      <c r="X3876" s="4">
        <v>814102.32</v>
      </c>
      <c r="Y3876" s="4">
        <v>1395604.12</v>
      </c>
      <c r="Z3876" s="2">
        <v>0</v>
      </c>
      <c r="AA3876" s="2" t="s">
        <v>56</v>
      </c>
      <c r="AB3876" s="2" t="s">
        <v>15730</v>
      </c>
      <c r="AC3876" s="2" t="s">
        <v>106</v>
      </c>
      <c r="AD3876" s="2" t="s">
        <v>76</v>
      </c>
      <c r="AE3876" s="5">
        <v>64.13</v>
      </c>
      <c r="AF3876" s="2">
        <v>0</v>
      </c>
      <c r="AG3876" s="2" t="s">
        <v>77</v>
      </c>
      <c r="AH3876" s="2">
        <v>8</v>
      </c>
      <c r="AI3876" s="6" t="str">
        <f t="shared" si="180"/>
        <v>18-24</v>
      </c>
      <c r="AJ3876" s="11">
        <f>YEAR(tbl_LoanData[[#This Row],[Application Date]])</f>
        <v>2024</v>
      </c>
      <c r="AK3876" s="11" t="str">
        <f>TEXT(tbl_LoanData[[#This Row],[Application Date]],"MMMM")</f>
        <v>November</v>
      </c>
      <c r="AL3876" s="12">
        <f>DATE(YEAR(tbl_LoanData[[#This Row],[Application Date]]),MONTH(tbl_LoanData[[#This Row],[Application Date]]),1)</f>
        <v>45597</v>
      </c>
      <c r="AM3876" s="14">
        <f ca="1">IF(AND(tbl_LoanData[[#This Row],[Application Date]]&gt;=EOMONTH(TODAY(),-1)+1,tbl_LoanData[[#This Row],[Application Date]]&lt;=TODAY()),tbl_LoanData[[#This Row],[Loan Amount]],0)</f>
        <v>0</v>
      </c>
      <c r="AN3876" s="14">
        <f>tbl_LoanData[[#This Row],[Amount Paid]]-(Q3876-X3876)</f>
        <v>261704.12</v>
      </c>
      <c r="AO3876" s="14">
        <f>IF(tbl_LoanData[[#This Row],[Application Status]]="Approved",1,0)</f>
        <v>1</v>
      </c>
      <c r="AP3876" s="22" t="str">
        <f t="shared" ca="1" si="181"/>
        <v/>
      </c>
      <c r="AQ3876" s="22" t="str">
        <f t="shared" ca="1" si="182"/>
        <v/>
      </c>
    </row>
    <row r="3877" spans="1:43" ht="14.4" customHeight="1" x14ac:dyDescent="0.3">
      <c r="A3877" s="2" t="s">
        <v>3021</v>
      </c>
      <c r="B3877" s="2" t="s">
        <v>3022</v>
      </c>
      <c r="C3877" s="2" t="s">
        <v>331</v>
      </c>
      <c r="D3877" s="2" t="s">
        <v>311</v>
      </c>
      <c r="E3877" s="2" t="s">
        <v>176</v>
      </c>
      <c r="F3877" s="2">
        <v>45</v>
      </c>
      <c r="G3877" s="2" t="s">
        <v>83</v>
      </c>
      <c r="H3877" s="2" t="s">
        <v>265</v>
      </c>
      <c r="I3877" s="2" t="s">
        <v>44</v>
      </c>
      <c r="J3877" s="3">
        <v>45613</v>
      </c>
      <c r="K3877" s="3">
        <v>45616</v>
      </c>
      <c r="L3877" s="2" t="s">
        <v>39</v>
      </c>
      <c r="M3877" s="2" t="s">
        <v>157</v>
      </c>
      <c r="N3877" s="2" t="s">
        <v>359</v>
      </c>
      <c r="O3877" s="4">
        <v>2472000</v>
      </c>
      <c r="P3877" s="4">
        <v>833400</v>
      </c>
      <c r="Q3877" s="4">
        <v>1638600</v>
      </c>
      <c r="R3877" s="2">
        <v>24</v>
      </c>
      <c r="S3877" s="5">
        <v>5.46</v>
      </c>
      <c r="T3877" s="4">
        <v>75730.63</v>
      </c>
      <c r="U3877" s="2" t="s">
        <v>73</v>
      </c>
      <c r="V3877" s="2" t="s">
        <v>74</v>
      </c>
      <c r="W3877" s="4">
        <v>1590343.23</v>
      </c>
      <c r="X3877" s="4">
        <v>227191.89</v>
      </c>
      <c r="Y3877" s="4">
        <v>1817535.12</v>
      </c>
      <c r="Z3877" s="2">
        <v>0</v>
      </c>
      <c r="AA3877" s="2" t="s">
        <v>56</v>
      </c>
      <c r="AB3877" s="2" t="s">
        <v>15733</v>
      </c>
      <c r="AC3877" s="2" t="s">
        <v>360</v>
      </c>
      <c r="AD3877" s="2" t="s">
        <v>76</v>
      </c>
      <c r="AE3877" s="5">
        <v>66.290000000000006</v>
      </c>
      <c r="AF3877" s="2">
        <v>0</v>
      </c>
      <c r="AG3877" s="2" t="s">
        <v>77</v>
      </c>
      <c r="AH3877" s="2">
        <v>3</v>
      </c>
      <c r="AI3877" s="6" t="str">
        <f t="shared" si="180"/>
        <v>45-54</v>
      </c>
      <c r="AJ3877" s="11">
        <f>YEAR(tbl_LoanData[[#This Row],[Application Date]])</f>
        <v>2024</v>
      </c>
      <c r="AK3877" s="11" t="str">
        <f>TEXT(tbl_LoanData[[#This Row],[Application Date]],"MMMM")</f>
        <v>November</v>
      </c>
      <c r="AL3877" s="12">
        <f>DATE(YEAR(tbl_LoanData[[#This Row],[Application Date]]),MONTH(tbl_LoanData[[#This Row],[Application Date]]),1)</f>
        <v>45597</v>
      </c>
      <c r="AM3877" s="14">
        <f ca="1">IF(AND(tbl_LoanData[[#This Row],[Application Date]]&gt;=EOMONTH(TODAY(),-1)+1,tbl_LoanData[[#This Row],[Application Date]]&lt;=TODAY()),tbl_LoanData[[#This Row],[Loan Amount]],0)</f>
        <v>0</v>
      </c>
      <c r="AN3877" s="14">
        <f>tbl_LoanData[[#This Row],[Amount Paid]]-(Q3877-X3877)</f>
        <v>178935.12000000011</v>
      </c>
      <c r="AO3877" s="14">
        <f>IF(tbl_LoanData[[#This Row],[Application Status]]="Approved",1,0)</f>
        <v>1</v>
      </c>
      <c r="AP3877" s="22" t="str">
        <f t="shared" ca="1" si="181"/>
        <v/>
      </c>
      <c r="AQ3877" s="22" t="str">
        <f t="shared" ca="1" si="182"/>
        <v/>
      </c>
    </row>
    <row r="3878" spans="1:43" x14ac:dyDescent="0.3">
      <c r="A3878" s="2" t="s">
        <v>3297</v>
      </c>
      <c r="B3878" s="2" t="s">
        <v>3298</v>
      </c>
      <c r="C3878" s="2" t="s">
        <v>1012</v>
      </c>
      <c r="D3878" s="2" t="s">
        <v>232</v>
      </c>
      <c r="E3878" s="2" t="s">
        <v>323</v>
      </c>
      <c r="F3878" s="2">
        <v>64</v>
      </c>
      <c r="G3878" s="2" t="s">
        <v>69</v>
      </c>
      <c r="H3878" s="2" t="s">
        <v>151</v>
      </c>
      <c r="I3878" s="2" t="s">
        <v>46</v>
      </c>
      <c r="J3878" s="3">
        <v>45612</v>
      </c>
      <c r="K3878" s="3">
        <v>45624</v>
      </c>
      <c r="L3878" s="2" t="s">
        <v>37</v>
      </c>
      <c r="M3878" s="2" t="s">
        <v>260</v>
      </c>
      <c r="N3878" s="2" t="s">
        <v>745</v>
      </c>
      <c r="O3878" s="4">
        <v>99000</v>
      </c>
      <c r="P3878" s="4">
        <v>11000</v>
      </c>
      <c r="Q3878" s="4">
        <v>88000</v>
      </c>
      <c r="R3878" s="2">
        <v>12</v>
      </c>
      <c r="S3878" s="5">
        <v>5.73</v>
      </c>
      <c r="T3878" s="4">
        <v>7753.53</v>
      </c>
      <c r="U3878" s="2" t="s">
        <v>73</v>
      </c>
      <c r="V3878" s="2" t="s">
        <v>33</v>
      </c>
      <c r="W3878" s="4">
        <v>93042.4</v>
      </c>
      <c r="X3878" s="4">
        <v>0</v>
      </c>
      <c r="Y3878" s="4">
        <v>93042.4</v>
      </c>
      <c r="Z3878" s="2">
        <v>0</v>
      </c>
      <c r="AA3878" s="2" t="s">
        <v>56</v>
      </c>
      <c r="AB3878" s="2" t="s">
        <v>15736</v>
      </c>
      <c r="AC3878" s="2" t="s">
        <v>360</v>
      </c>
      <c r="AD3878" s="2" t="s">
        <v>76</v>
      </c>
      <c r="AE3878" s="5">
        <v>88.89</v>
      </c>
      <c r="AF3878" s="2">
        <v>0</v>
      </c>
      <c r="AG3878" s="2" t="s">
        <v>77</v>
      </c>
      <c r="AH3878" s="2">
        <v>12</v>
      </c>
      <c r="AI3878" s="6" t="str">
        <f t="shared" si="180"/>
        <v>55-64</v>
      </c>
      <c r="AJ3878" s="11">
        <f>YEAR(tbl_LoanData[[#This Row],[Application Date]])</f>
        <v>2024</v>
      </c>
      <c r="AK3878" s="11" t="str">
        <f>TEXT(tbl_LoanData[[#This Row],[Application Date]],"MMMM")</f>
        <v>November</v>
      </c>
      <c r="AL3878" s="12">
        <f>DATE(YEAR(tbl_LoanData[[#This Row],[Application Date]]),MONTH(tbl_LoanData[[#This Row],[Application Date]]),1)</f>
        <v>45597</v>
      </c>
      <c r="AM3878" s="14">
        <f ca="1">IF(AND(tbl_LoanData[[#This Row],[Application Date]]&gt;=EOMONTH(TODAY(),-1)+1,tbl_LoanData[[#This Row],[Application Date]]&lt;=TODAY()),tbl_LoanData[[#This Row],[Loan Amount]],0)</f>
        <v>0</v>
      </c>
      <c r="AN3878" s="14">
        <f>tbl_LoanData[[#This Row],[Amount Paid]]-(Q3878-X3878)</f>
        <v>5042.3999999999942</v>
      </c>
      <c r="AO3878" s="14">
        <f>IF(tbl_LoanData[[#This Row],[Application Status]]="Approved",1,0)</f>
        <v>1</v>
      </c>
      <c r="AP3878" s="22" t="str">
        <f t="shared" ca="1" si="181"/>
        <v/>
      </c>
      <c r="AQ3878" s="22" t="str">
        <f t="shared" ca="1" si="182"/>
        <v/>
      </c>
    </row>
    <row r="3879" spans="1:43" ht="14.4" customHeight="1" x14ac:dyDescent="0.3">
      <c r="A3879" s="2" t="s">
        <v>3339</v>
      </c>
      <c r="B3879" s="2" t="s">
        <v>3340</v>
      </c>
      <c r="C3879" s="2" t="s">
        <v>397</v>
      </c>
      <c r="D3879" s="2" t="s">
        <v>91</v>
      </c>
      <c r="E3879" s="2" t="s">
        <v>150</v>
      </c>
      <c r="F3879" s="2">
        <v>47</v>
      </c>
      <c r="G3879" s="2" t="s">
        <v>83</v>
      </c>
      <c r="H3879" s="2" t="s">
        <v>228</v>
      </c>
      <c r="I3879" s="2" t="s">
        <v>43</v>
      </c>
      <c r="J3879" s="3">
        <v>45600</v>
      </c>
      <c r="K3879" s="3">
        <v>45619</v>
      </c>
      <c r="L3879" s="2" t="s">
        <v>40</v>
      </c>
      <c r="M3879" s="2" t="s">
        <v>157</v>
      </c>
      <c r="N3879" s="2" t="s">
        <v>328</v>
      </c>
      <c r="O3879" s="4">
        <v>791000</v>
      </c>
      <c r="P3879" s="4">
        <v>205300</v>
      </c>
      <c r="Q3879" s="4">
        <v>585700</v>
      </c>
      <c r="R3879" s="2">
        <v>60</v>
      </c>
      <c r="S3879" s="5">
        <v>11.9</v>
      </c>
      <c r="T3879" s="4">
        <v>15569.86</v>
      </c>
      <c r="U3879" s="2" t="s">
        <v>73</v>
      </c>
      <c r="V3879" s="2" t="s">
        <v>74</v>
      </c>
      <c r="W3879" s="4">
        <v>280257.48</v>
      </c>
      <c r="X3879" s="4">
        <v>653934.02</v>
      </c>
      <c r="Y3879" s="4">
        <v>934191.5</v>
      </c>
      <c r="Z3879" s="2">
        <v>96</v>
      </c>
      <c r="AA3879" s="2" t="s">
        <v>60</v>
      </c>
      <c r="AB3879" s="2" t="s">
        <v>15732</v>
      </c>
      <c r="AC3879" s="2" t="s">
        <v>106</v>
      </c>
      <c r="AD3879" s="2" t="s">
        <v>76</v>
      </c>
      <c r="AE3879" s="5">
        <v>74.05</v>
      </c>
      <c r="AF3879" s="2">
        <v>3</v>
      </c>
      <c r="AG3879" s="2" t="s">
        <v>130</v>
      </c>
      <c r="AH3879" s="2">
        <v>19</v>
      </c>
      <c r="AI3879" s="6" t="str">
        <f t="shared" si="180"/>
        <v>45-54</v>
      </c>
      <c r="AJ3879" s="11">
        <f>YEAR(tbl_LoanData[[#This Row],[Application Date]])</f>
        <v>2024</v>
      </c>
      <c r="AK3879" s="11" t="str">
        <f>TEXT(tbl_LoanData[[#This Row],[Application Date]],"MMMM")</f>
        <v>November</v>
      </c>
      <c r="AL3879" s="12">
        <f>DATE(YEAR(tbl_LoanData[[#This Row],[Application Date]]),MONTH(tbl_LoanData[[#This Row],[Application Date]]),1)</f>
        <v>45597</v>
      </c>
      <c r="AM3879" s="14">
        <f ca="1">IF(AND(tbl_LoanData[[#This Row],[Application Date]]&gt;=EOMONTH(TODAY(),-1)+1,tbl_LoanData[[#This Row],[Application Date]]&lt;=TODAY()),tbl_LoanData[[#This Row],[Loan Amount]],0)</f>
        <v>0</v>
      </c>
      <c r="AN3879" s="14">
        <f>tbl_LoanData[[#This Row],[Amount Paid]]-(Q3879-X3879)</f>
        <v>348491.5</v>
      </c>
      <c r="AO3879" s="14">
        <f>IF(tbl_LoanData[[#This Row],[Application Status]]="Approved",1,0)</f>
        <v>1</v>
      </c>
      <c r="AP3879" s="22" t="str">
        <f t="shared" ca="1" si="181"/>
        <v/>
      </c>
      <c r="AQ3879" s="22" t="str">
        <f t="shared" ca="1" si="182"/>
        <v/>
      </c>
    </row>
    <row r="3880" spans="1:43" x14ac:dyDescent="0.3">
      <c r="A3880" s="2" t="s">
        <v>3497</v>
      </c>
      <c r="B3880" s="2" t="s">
        <v>3498</v>
      </c>
      <c r="C3880" s="2" t="s">
        <v>809</v>
      </c>
      <c r="D3880" s="2" t="s">
        <v>67</v>
      </c>
      <c r="E3880" s="2" t="s">
        <v>284</v>
      </c>
      <c r="F3880" s="2">
        <v>30</v>
      </c>
      <c r="G3880" s="2" t="s">
        <v>69</v>
      </c>
      <c r="H3880" s="2" t="s">
        <v>285</v>
      </c>
      <c r="I3880" s="2" t="s">
        <v>55</v>
      </c>
      <c r="J3880" s="3">
        <v>45625</v>
      </c>
      <c r="K3880" s="3">
        <v>45638</v>
      </c>
      <c r="L3880" s="2" t="s">
        <v>39</v>
      </c>
      <c r="M3880" s="2" t="s">
        <v>94</v>
      </c>
      <c r="N3880" s="2" t="s">
        <v>365</v>
      </c>
      <c r="O3880" s="4">
        <v>1203000</v>
      </c>
      <c r="P3880" s="4">
        <v>349900</v>
      </c>
      <c r="Q3880" s="4">
        <v>853100</v>
      </c>
      <c r="R3880" s="2">
        <v>48</v>
      </c>
      <c r="S3880" s="5">
        <v>10.46</v>
      </c>
      <c r="T3880" s="4">
        <v>25209.1</v>
      </c>
      <c r="U3880" s="2" t="s">
        <v>73</v>
      </c>
      <c r="V3880" s="2" t="s">
        <v>74</v>
      </c>
      <c r="W3880" s="4">
        <v>504182</v>
      </c>
      <c r="X3880" s="4">
        <v>705855.04</v>
      </c>
      <c r="Y3880" s="4">
        <v>1210037.04</v>
      </c>
      <c r="Z3880" s="2">
        <v>0</v>
      </c>
      <c r="AA3880" s="2" t="s">
        <v>56</v>
      </c>
      <c r="AB3880" s="2" t="s">
        <v>15730</v>
      </c>
      <c r="AC3880" s="2" t="s">
        <v>87</v>
      </c>
      <c r="AD3880" s="2" t="s">
        <v>76</v>
      </c>
      <c r="AE3880" s="5">
        <v>70.91</v>
      </c>
      <c r="AF3880" s="2">
        <v>0</v>
      </c>
      <c r="AG3880" s="2" t="s">
        <v>77</v>
      </c>
      <c r="AH3880" s="2">
        <v>13</v>
      </c>
      <c r="AI3880" s="6" t="str">
        <f t="shared" si="180"/>
        <v>25-34</v>
      </c>
      <c r="AJ3880" s="11">
        <f>YEAR(tbl_LoanData[[#This Row],[Application Date]])</f>
        <v>2024</v>
      </c>
      <c r="AK3880" s="11" t="str">
        <f>TEXT(tbl_LoanData[[#This Row],[Application Date]],"MMMM")</f>
        <v>November</v>
      </c>
      <c r="AL3880" s="12">
        <f>DATE(YEAR(tbl_LoanData[[#This Row],[Application Date]]),MONTH(tbl_LoanData[[#This Row],[Application Date]]),1)</f>
        <v>45597</v>
      </c>
      <c r="AM3880" s="14">
        <f ca="1">IF(AND(tbl_LoanData[[#This Row],[Application Date]]&gt;=EOMONTH(TODAY(),-1)+1,tbl_LoanData[[#This Row],[Application Date]]&lt;=TODAY()),tbl_LoanData[[#This Row],[Loan Amount]],0)</f>
        <v>0</v>
      </c>
      <c r="AN3880" s="14">
        <f>tbl_LoanData[[#This Row],[Amount Paid]]-(Q3880-X3880)</f>
        <v>356937.04000000004</v>
      </c>
      <c r="AO3880" s="14">
        <f>IF(tbl_LoanData[[#This Row],[Application Status]]="Approved",1,0)</f>
        <v>1</v>
      </c>
      <c r="AP3880" s="22" t="str">
        <f t="shared" ca="1" si="181"/>
        <v/>
      </c>
      <c r="AQ3880" s="22" t="str">
        <f t="shared" ca="1" si="182"/>
        <v/>
      </c>
    </row>
    <row r="3881" spans="1:43" ht="14.4" customHeight="1" x14ac:dyDescent="0.3">
      <c r="A3881" s="2" t="s">
        <v>3553</v>
      </c>
      <c r="B3881" s="2" t="s">
        <v>3554</v>
      </c>
      <c r="C3881" s="2" t="s">
        <v>133</v>
      </c>
      <c r="D3881" s="2" t="s">
        <v>117</v>
      </c>
      <c r="E3881" s="2" t="s">
        <v>323</v>
      </c>
      <c r="F3881" s="2">
        <v>41</v>
      </c>
      <c r="G3881" s="2" t="s">
        <v>69</v>
      </c>
      <c r="H3881" s="2" t="s">
        <v>466</v>
      </c>
      <c r="I3881" s="2" t="s">
        <v>43</v>
      </c>
      <c r="J3881" s="3">
        <v>45598</v>
      </c>
      <c r="K3881" s="3">
        <v>45601</v>
      </c>
      <c r="L3881" s="2" t="s">
        <v>36</v>
      </c>
      <c r="M3881" s="2" t="s">
        <v>71</v>
      </c>
      <c r="N3881" s="2" t="s">
        <v>162</v>
      </c>
      <c r="O3881" s="4">
        <v>1742000</v>
      </c>
      <c r="P3881" s="4">
        <v>540400</v>
      </c>
      <c r="Q3881" s="4">
        <v>1201600</v>
      </c>
      <c r="R3881" s="2">
        <v>12</v>
      </c>
      <c r="S3881" s="5">
        <v>13.91</v>
      </c>
      <c r="T3881" s="4">
        <v>114061.88</v>
      </c>
      <c r="U3881" s="2" t="s">
        <v>73</v>
      </c>
      <c r="V3881" s="2" t="s">
        <v>33</v>
      </c>
      <c r="W3881" s="4">
        <v>1368742.56</v>
      </c>
      <c r="X3881" s="4">
        <v>0</v>
      </c>
      <c r="Y3881" s="4">
        <v>1368742.56</v>
      </c>
      <c r="Z3881" s="2">
        <v>0</v>
      </c>
      <c r="AA3881" s="2" t="s">
        <v>56</v>
      </c>
      <c r="AB3881" s="2" t="s">
        <v>15727</v>
      </c>
      <c r="AC3881" s="2" t="s">
        <v>213</v>
      </c>
      <c r="AD3881" s="2" t="s">
        <v>76</v>
      </c>
      <c r="AE3881" s="5">
        <v>68.98</v>
      </c>
      <c r="AF3881" s="2">
        <v>0</v>
      </c>
      <c r="AG3881" s="2" t="s">
        <v>77</v>
      </c>
      <c r="AH3881" s="2">
        <v>3</v>
      </c>
      <c r="AI3881" s="6" t="str">
        <f t="shared" si="180"/>
        <v>35-44</v>
      </c>
      <c r="AJ3881" s="11">
        <f>YEAR(tbl_LoanData[[#This Row],[Application Date]])</f>
        <v>2024</v>
      </c>
      <c r="AK3881" s="11" t="str">
        <f>TEXT(tbl_LoanData[[#This Row],[Application Date]],"MMMM")</f>
        <v>November</v>
      </c>
      <c r="AL3881" s="12">
        <f>DATE(YEAR(tbl_LoanData[[#This Row],[Application Date]]),MONTH(tbl_LoanData[[#This Row],[Application Date]]),1)</f>
        <v>45597</v>
      </c>
      <c r="AM3881" s="14">
        <f ca="1">IF(AND(tbl_LoanData[[#This Row],[Application Date]]&gt;=EOMONTH(TODAY(),-1)+1,tbl_LoanData[[#This Row],[Application Date]]&lt;=TODAY()),tbl_LoanData[[#This Row],[Loan Amount]],0)</f>
        <v>0</v>
      </c>
      <c r="AN3881" s="14">
        <f>tbl_LoanData[[#This Row],[Amount Paid]]-(Q3881-X3881)</f>
        <v>167142.56000000006</v>
      </c>
      <c r="AO3881" s="14">
        <f>IF(tbl_LoanData[[#This Row],[Application Status]]="Approved",1,0)</f>
        <v>1</v>
      </c>
      <c r="AP3881" s="22" t="str">
        <f t="shared" ca="1" si="181"/>
        <v/>
      </c>
      <c r="AQ3881" s="22" t="str">
        <f t="shared" ca="1" si="182"/>
        <v/>
      </c>
    </row>
    <row r="3882" spans="1:43" ht="14.4" customHeight="1" x14ac:dyDescent="0.3">
      <c r="A3882" s="2" t="s">
        <v>3673</v>
      </c>
      <c r="B3882" s="2" t="s">
        <v>3674</v>
      </c>
      <c r="C3882" s="2" t="s">
        <v>327</v>
      </c>
      <c r="D3882" s="2" t="s">
        <v>254</v>
      </c>
      <c r="E3882" s="2" t="s">
        <v>81</v>
      </c>
      <c r="F3882" s="2">
        <v>47</v>
      </c>
      <c r="G3882" s="2" t="s">
        <v>69</v>
      </c>
      <c r="H3882" s="2" t="s">
        <v>205</v>
      </c>
      <c r="I3882" s="2" t="s">
        <v>49</v>
      </c>
      <c r="J3882" s="3">
        <v>45597</v>
      </c>
      <c r="K3882" s="3"/>
      <c r="L3882" s="2" t="s">
        <v>38</v>
      </c>
      <c r="M3882" s="2" t="s">
        <v>127</v>
      </c>
      <c r="N3882" s="2" t="s">
        <v>128</v>
      </c>
      <c r="O3882" s="4">
        <v>1518000</v>
      </c>
      <c r="P3882" s="4">
        <v>354300</v>
      </c>
      <c r="Q3882" s="4">
        <v>1163700</v>
      </c>
      <c r="R3882" s="2">
        <v>48</v>
      </c>
      <c r="S3882" s="5">
        <v>11.83</v>
      </c>
      <c r="T3882" s="4">
        <v>35715.89</v>
      </c>
      <c r="U3882" s="2" t="s">
        <v>96</v>
      </c>
      <c r="V3882" s="2" t="s">
        <v>97</v>
      </c>
      <c r="W3882" s="4">
        <v>0</v>
      </c>
      <c r="X3882" s="4">
        <v>0</v>
      </c>
      <c r="Y3882" s="4">
        <v>1714362.84</v>
      </c>
      <c r="Z3882" s="2">
        <v>0</v>
      </c>
      <c r="AA3882" s="2" t="s">
        <v>97</v>
      </c>
      <c r="AB3882" s="2" t="s">
        <v>15728</v>
      </c>
      <c r="AC3882" s="2" t="s">
        <v>75</v>
      </c>
      <c r="AD3882" s="2" t="s">
        <v>76</v>
      </c>
      <c r="AE3882" s="5">
        <v>76.66</v>
      </c>
      <c r="AF3882" s="2">
        <v>0</v>
      </c>
      <c r="AG3882" s="2" t="s">
        <v>97</v>
      </c>
      <c r="AH3882" s="2"/>
      <c r="AI3882" s="6" t="str">
        <f t="shared" si="180"/>
        <v>45-54</v>
      </c>
      <c r="AJ3882" s="11">
        <f>YEAR(tbl_LoanData[[#This Row],[Application Date]])</f>
        <v>2024</v>
      </c>
      <c r="AK3882" s="11" t="str">
        <f>TEXT(tbl_LoanData[[#This Row],[Application Date]],"MMMM")</f>
        <v>November</v>
      </c>
      <c r="AL3882" s="12">
        <f>DATE(YEAR(tbl_LoanData[[#This Row],[Application Date]]),MONTH(tbl_LoanData[[#This Row],[Application Date]]),1)</f>
        <v>45597</v>
      </c>
      <c r="AM3882" s="14">
        <f ca="1">IF(AND(tbl_LoanData[[#This Row],[Application Date]]&gt;=EOMONTH(TODAY(),-1)+1,tbl_LoanData[[#This Row],[Application Date]]&lt;=TODAY()),tbl_LoanData[[#This Row],[Loan Amount]],0)</f>
        <v>0</v>
      </c>
      <c r="AN3882" s="14">
        <f>tbl_LoanData[[#This Row],[Amount Paid]]-(Q3882-X3882)</f>
        <v>-1163700</v>
      </c>
      <c r="AO3882" s="14">
        <f>IF(tbl_LoanData[[#This Row],[Application Status]]="Approved",1,0)</f>
        <v>0</v>
      </c>
      <c r="AP3882" s="22" t="str">
        <f t="shared" ca="1" si="181"/>
        <v/>
      </c>
      <c r="AQ3882" s="22" t="str">
        <f t="shared" ca="1" si="182"/>
        <v/>
      </c>
    </row>
    <row r="3883" spans="1:43" ht="14.4" customHeight="1" x14ac:dyDescent="0.3">
      <c r="A3883" s="2" t="s">
        <v>3695</v>
      </c>
      <c r="B3883" s="2" t="s">
        <v>3696</v>
      </c>
      <c r="C3883" s="2" t="s">
        <v>109</v>
      </c>
      <c r="D3883" s="2" t="s">
        <v>117</v>
      </c>
      <c r="E3883" s="2" t="s">
        <v>125</v>
      </c>
      <c r="F3883" s="2">
        <v>65</v>
      </c>
      <c r="G3883" s="2" t="s">
        <v>83</v>
      </c>
      <c r="H3883" s="2" t="s">
        <v>307</v>
      </c>
      <c r="I3883" s="2" t="s">
        <v>43</v>
      </c>
      <c r="J3883" s="3">
        <v>45603</v>
      </c>
      <c r="K3883" s="3">
        <v>45615</v>
      </c>
      <c r="L3883" s="2" t="s">
        <v>40</v>
      </c>
      <c r="M3883" s="2" t="s">
        <v>71</v>
      </c>
      <c r="N3883" s="2" t="s">
        <v>137</v>
      </c>
      <c r="O3883" s="4">
        <v>953000</v>
      </c>
      <c r="P3883" s="4">
        <v>179100</v>
      </c>
      <c r="Q3883" s="4">
        <v>773900</v>
      </c>
      <c r="R3883" s="2">
        <v>36</v>
      </c>
      <c r="S3883" s="5">
        <v>7.56</v>
      </c>
      <c r="T3883" s="4">
        <v>26372.79</v>
      </c>
      <c r="U3883" s="2" t="s">
        <v>73</v>
      </c>
      <c r="V3883" s="2" t="s">
        <v>74</v>
      </c>
      <c r="W3883" s="4">
        <v>553828.59</v>
      </c>
      <c r="X3883" s="4">
        <v>395591.93</v>
      </c>
      <c r="Y3883" s="4">
        <v>949420.52</v>
      </c>
      <c r="Z3883" s="2">
        <v>0</v>
      </c>
      <c r="AA3883" s="2" t="s">
        <v>56</v>
      </c>
      <c r="AB3883" s="2" t="s">
        <v>15728</v>
      </c>
      <c r="AC3883" s="2" t="s">
        <v>121</v>
      </c>
      <c r="AD3883" s="2" t="s">
        <v>76</v>
      </c>
      <c r="AE3883" s="5">
        <v>81.209999999999994</v>
      </c>
      <c r="AF3883" s="2">
        <v>0</v>
      </c>
      <c r="AG3883" s="2" t="s">
        <v>77</v>
      </c>
      <c r="AH3883" s="2">
        <v>12</v>
      </c>
      <c r="AI3883" s="6" t="str">
        <f t="shared" si="180"/>
        <v>65+</v>
      </c>
      <c r="AJ3883" s="11">
        <f>YEAR(tbl_LoanData[[#This Row],[Application Date]])</f>
        <v>2024</v>
      </c>
      <c r="AK3883" s="11" t="str">
        <f>TEXT(tbl_LoanData[[#This Row],[Application Date]],"MMMM")</f>
        <v>November</v>
      </c>
      <c r="AL3883" s="12">
        <f>DATE(YEAR(tbl_LoanData[[#This Row],[Application Date]]),MONTH(tbl_LoanData[[#This Row],[Application Date]]),1)</f>
        <v>45597</v>
      </c>
      <c r="AM3883" s="14">
        <f ca="1">IF(AND(tbl_LoanData[[#This Row],[Application Date]]&gt;=EOMONTH(TODAY(),-1)+1,tbl_LoanData[[#This Row],[Application Date]]&lt;=TODAY()),tbl_LoanData[[#This Row],[Loan Amount]],0)</f>
        <v>0</v>
      </c>
      <c r="AN3883" s="14">
        <f>tbl_LoanData[[#This Row],[Amount Paid]]-(Q3883-X3883)</f>
        <v>175520.51999999996</v>
      </c>
      <c r="AO3883" s="14">
        <f>IF(tbl_LoanData[[#This Row],[Application Status]]="Approved",1,0)</f>
        <v>1</v>
      </c>
      <c r="AP3883" s="22" t="str">
        <f t="shared" ca="1" si="181"/>
        <v/>
      </c>
      <c r="AQ3883" s="22" t="str">
        <f t="shared" ca="1" si="182"/>
        <v/>
      </c>
    </row>
    <row r="3884" spans="1:43" ht="14.4" customHeight="1" x14ac:dyDescent="0.3">
      <c r="A3884" s="2" t="s">
        <v>3743</v>
      </c>
      <c r="B3884" s="2" t="s">
        <v>3744</v>
      </c>
      <c r="C3884" s="2" t="s">
        <v>331</v>
      </c>
      <c r="D3884" s="2" t="s">
        <v>268</v>
      </c>
      <c r="E3884" s="2" t="s">
        <v>268</v>
      </c>
      <c r="F3884" s="2">
        <v>46</v>
      </c>
      <c r="G3884" s="2" t="s">
        <v>83</v>
      </c>
      <c r="H3884" s="2" t="s">
        <v>228</v>
      </c>
      <c r="I3884" s="2" t="s">
        <v>43</v>
      </c>
      <c r="J3884" s="3">
        <v>45602</v>
      </c>
      <c r="K3884" s="3"/>
      <c r="L3884" s="2" t="s">
        <v>40</v>
      </c>
      <c r="M3884" s="2" t="s">
        <v>71</v>
      </c>
      <c r="N3884" s="2" t="s">
        <v>137</v>
      </c>
      <c r="O3884" s="4">
        <v>1556000</v>
      </c>
      <c r="P3884" s="4">
        <v>547000</v>
      </c>
      <c r="Q3884" s="4">
        <v>1009000</v>
      </c>
      <c r="R3884" s="2">
        <v>12</v>
      </c>
      <c r="S3884" s="5">
        <v>6.5</v>
      </c>
      <c r="T3884" s="4">
        <v>89548.75</v>
      </c>
      <c r="U3884" s="2" t="s">
        <v>113</v>
      </c>
      <c r="V3884" s="2" t="s">
        <v>97</v>
      </c>
      <c r="W3884" s="4">
        <v>0</v>
      </c>
      <c r="X3884" s="4">
        <v>0</v>
      </c>
      <c r="Y3884" s="4">
        <v>1074585</v>
      </c>
      <c r="Z3884" s="2">
        <v>0</v>
      </c>
      <c r="AA3884" s="2" t="s">
        <v>97</v>
      </c>
      <c r="AB3884" s="2" t="s">
        <v>15736</v>
      </c>
      <c r="AC3884" s="2" t="s">
        <v>360</v>
      </c>
      <c r="AD3884" s="2" t="s">
        <v>76</v>
      </c>
      <c r="AE3884" s="5">
        <v>64.849999999999994</v>
      </c>
      <c r="AF3884" s="2">
        <v>0</v>
      </c>
      <c r="AG3884" s="2" t="s">
        <v>97</v>
      </c>
      <c r="AH3884" s="2"/>
      <c r="AI3884" s="6" t="str">
        <f t="shared" si="180"/>
        <v>45-54</v>
      </c>
      <c r="AJ3884" s="11">
        <f>YEAR(tbl_LoanData[[#This Row],[Application Date]])</f>
        <v>2024</v>
      </c>
      <c r="AK3884" s="11" t="str">
        <f>TEXT(tbl_LoanData[[#This Row],[Application Date]],"MMMM")</f>
        <v>November</v>
      </c>
      <c r="AL3884" s="12">
        <f>DATE(YEAR(tbl_LoanData[[#This Row],[Application Date]]),MONTH(tbl_LoanData[[#This Row],[Application Date]]),1)</f>
        <v>45597</v>
      </c>
      <c r="AM3884" s="14">
        <f ca="1">IF(AND(tbl_LoanData[[#This Row],[Application Date]]&gt;=EOMONTH(TODAY(),-1)+1,tbl_LoanData[[#This Row],[Application Date]]&lt;=TODAY()),tbl_LoanData[[#This Row],[Loan Amount]],0)</f>
        <v>0</v>
      </c>
      <c r="AN3884" s="14">
        <f>tbl_LoanData[[#This Row],[Amount Paid]]-(Q3884-X3884)</f>
        <v>-1009000</v>
      </c>
      <c r="AO3884" s="14">
        <f>IF(tbl_LoanData[[#This Row],[Application Status]]="Approved",1,0)</f>
        <v>0</v>
      </c>
      <c r="AP3884" s="22" t="str">
        <f t="shared" ca="1" si="181"/>
        <v/>
      </c>
      <c r="AQ3884" s="22" t="str">
        <f t="shared" ca="1" si="182"/>
        <v/>
      </c>
    </row>
    <row r="3885" spans="1:43" ht="14.4" customHeight="1" x14ac:dyDescent="0.3">
      <c r="A3885" s="2" t="s">
        <v>3769</v>
      </c>
      <c r="B3885" s="2" t="s">
        <v>3770</v>
      </c>
      <c r="C3885" s="2" t="s">
        <v>687</v>
      </c>
      <c r="D3885" s="2" t="s">
        <v>101</v>
      </c>
      <c r="E3885" s="2" t="s">
        <v>402</v>
      </c>
      <c r="F3885" s="2">
        <v>61</v>
      </c>
      <c r="G3885" s="2" t="s">
        <v>83</v>
      </c>
      <c r="H3885" s="2" t="s">
        <v>278</v>
      </c>
      <c r="I3885" s="2" t="s">
        <v>45</v>
      </c>
      <c r="J3885" s="3">
        <v>45621</v>
      </c>
      <c r="K3885" s="3"/>
      <c r="L3885" s="2" t="s">
        <v>40</v>
      </c>
      <c r="M3885" s="2" t="s">
        <v>71</v>
      </c>
      <c r="N3885" s="2" t="s">
        <v>137</v>
      </c>
      <c r="O3885" s="4">
        <v>1450000</v>
      </c>
      <c r="P3885" s="4">
        <v>407800</v>
      </c>
      <c r="Q3885" s="4">
        <v>1042200</v>
      </c>
      <c r="R3885" s="2">
        <v>48</v>
      </c>
      <c r="S3885" s="5">
        <v>13.18</v>
      </c>
      <c r="T3885" s="4">
        <v>33159.33</v>
      </c>
      <c r="U3885" s="2" t="s">
        <v>96</v>
      </c>
      <c r="V3885" s="2" t="s">
        <v>97</v>
      </c>
      <c r="W3885" s="4">
        <v>0</v>
      </c>
      <c r="X3885" s="4">
        <v>0</v>
      </c>
      <c r="Y3885" s="4">
        <v>1591647.84</v>
      </c>
      <c r="Z3885" s="2">
        <v>0</v>
      </c>
      <c r="AA3885" s="2" t="s">
        <v>97</v>
      </c>
      <c r="AB3885" s="2" t="s">
        <v>15727</v>
      </c>
      <c r="AC3885" s="2" t="s">
        <v>75</v>
      </c>
      <c r="AD3885" s="2" t="s">
        <v>76</v>
      </c>
      <c r="AE3885" s="5">
        <v>71.88</v>
      </c>
      <c r="AF3885" s="2">
        <v>0</v>
      </c>
      <c r="AG3885" s="2" t="s">
        <v>97</v>
      </c>
      <c r="AH3885" s="2"/>
      <c r="AI3885" s="6" t="str">
        <f t="shared" si="180"/>
        <v>55-64</v>
      </c>
      <c r="AJ3885" s="11">
        <f>YEAR(tbl_LoanData[[#This Row],[Application Date]])</f>
        <v>2024</v>
      </c>
      <c r="AK3885" s="11" t="str">
        <f>TEXT(tbl_LoanData[[#This Row],[Application Date]],"MMMM")</f>
        <v>November</v>
      </c>
      <c r="AL3885" s="12">
        <f>DATE(YEAR(tbl_LoanData[[#This Row],[Application Date]]),MONTH(tbl_LoanData[[#This Row],[Application Date]]),1)</f>
        <v>45597</v>
      </c>
      <c r="AM3885" s="14">
        <f ca="1">IF(AND(tbl_LoanData[[#This Row],[Application Date]]&gt;=EOMONTH(TODAY(),-1)+1,tbl_LoanData[[#This Row],[Application Date]]&lt;=TODAY()),tbl_LoanData[[#This Row],[Loan Amount]],0)</f>
        <v>0</v>
      </c>
      <c r="AN3885" s="14">
        <f>tbl_LoanData[[#This Row],[Amount Paid]]-(Q3885-X3885)</f>
        <v>-1042200</v>
      </c>
      <c r="AO3885" s="14">
        <f>IF(tbl_LoanData[[#This Row],[Application Status]]="Approved",1,0)</f>
        <v>0</v>
      </c>
      <c r="AP3885" s="22" t="str">
        <f t="shared" ca="1" si="181"/>
        <v/>
      </c>
      <c r="AQ3885" s="22" t="str">
        <f t="shared" ca="1" si="182"/>
        <v/>
      </c>
    </row>
    <row r="3886" spans="1:43" ht="14.4" customHeight="1" x14ac:dyDescent="0.3">
      <c r="A3886" s="2" t="s">
        <v>3783</v>
      </c>
      <c r="B3886" s="2" t="s">
        <v>3784</v>
      </c>
      <c r="C3886" s="2" t="s">
        <v>124</v>
      </c>
      <c r="D3886" s="2" t="s">
        <v>134</v>
      </c>
      <c r="E3886" s="2" t="s">
        <v>183</v>
      </c>
      <c r="F3886" s="2">
        <v>36</v>
      </c>
      <c r="G3886" s="2" t="s">
        <v>69</v>
      </c>
      <c r="H3886" s="2" t="s">
        <v>250</v>
      </c>
      <c r="I3886" s="2" t="s">
        <v>52</v>
      </c>
      <c r="J3886" s="3">
        <v>45618</v>
      </c>
      <c r="K3886" s="3"/>
      <c r="L3886" s="2" t="s">
        <v>36</v>
      </c>
      <c r="M3886" s="2" t="s">
        <v>71</v>
      </c>
      <c r="N3886" s="2" t="s">
        <v>162</v>
      </c>
      <c r="O3886" s="4">
        <v>1770000</v>
      </c>
      <c r="P3886" s="4">
        <v>584100</v>
      </c>
      <c r="Q3886" s="4">
        <v>1185900</v>
      </c>
      <c r="R3886" s="2">
        <v>60</v>
      </c>
      <c r="S3886" s="5">
        <v>10.3</v>
      </c>
      <c r="T3886" s="4">
        <v>29943.98</v>
      </c>
      <c r="U3886" s="2" t="s">
        <v>96</v>
      </c>
      <c r="V3886" s="2" t="s">
        <v>97</v>
      </c>
      <c r="W3886" s="4">
        <v>0</v>
      </c>
      <c r="X3886" s="4">
        <v>0</v>
      </c>
      <c r="Y3886" s="4">
        <v>1796638.5</v>
      </c>
      <c r="Z3886" s="2">
        <v>0</v>
      </c>
      <c r="AA3886" s="2" t="s">
        <v>97</v>
      </c>
      <c r="AB3886" s="2" t="s">
        <v>15728</v>
      </c>
      <c r="AC3886" s="2" t="s">
        <v>138</v>
      </c>
      <c r="AD3886" s="2" t="s">
        <v>76</v>
      </c>
      <c r="AE3886" s="5">
        <v>67</v>
      </c>
      <c r="AF3886" s="2">
        <v>0</v>
      </c>
      <c r="AG3886" s="2" t="s">
        <v>97</v>
      </c>
      <c r="AH3886" s="2"/>
      <c r="AI3886" s="6" t="str">
        <f t="shared" si="180"/>
        <v>35-44</v>
      </c>
      <c r="AJ3886" s="11">
        <f>YEAR(tbl_LoanData[[#This Row],[Application Date]])</f>
        <v>2024</v>
      </c>
      <c r="AK3886" s="11" t="str">
        <f>TEXT(tbl_LoanData[[#This Row],[Application Date]],"MMMM")</f>
        <v>November</v>
      </c>
      <c r="AL3886" s="12">
        <f>DATE(YEAR(tbl_LoanData[[#This Row],[Application Date]]),MONTH(tbl_LoanData[[#This Row],[Application Date]]),1)</f>
        <v>45597</v>
      </c>
      <c r="AM3886" s="14">
        <f ca="1">IF(AND(tbl_LoanData[[#This Row],[Application Date]]&gt;=EOMONTH(TODAY(),-1)+1,tbl_LoanData[[#This Row],[Application Date]]&lt;=TODAY()),tbl_LoanData[[#This Row],[Loan Amount]],0)</f>
        <v>0</v>
      </c>
      <c r="AN3886" s="14">
        <f>tbl_LoanData[[#This Row],[Amount Paid]]-(Q3886-X3886)</f>
        <v>-1185900</v>
      </c>
      <c r="AO3886" s="14">
        <f>IF(tbl_LoanData[[#This Row],[Application Status]]="Approved",1,0)</f>
        <v>0</v>
      </c>
      <c r="AP3886" s="22" t="str">
        <f t="shared" ca="1" si="181"/>
        <v/>
      </c>
      <c r="AQ3886" s="22" t="str">
        <f t="shared" ca="1" si="182"/>
        <v/>
      </c>
    </row>
    <row r="3887" spans="1:43" ht="14.4" customHeight="1" x14ac:dyDescent="0.3">
      <c r="A3887" s="2" t="s">
        <v>4061</v>
      </c>
      <c r="B3887" s="2" t="s">
        <v>4062</v>
      </c>
      <c r="C3887" s="2" t="s">
        <v>133</v>
      </c>
      <c r="D3887" s="2" t="s">
        <v>189</v>
      </c>
      <c r="E3887" s="2" t="s">
        <v>92</v>
      </c>
      <c r="F3887" s="2">
        <v>34</v>
      </c>
      <c r="G3887" s="2" t="s">
        <v>69</v>
      </c>
      <c r="H3887" s="2" t="s">
        <v>256</v>
      </c>
      <c r="I3887" s="2" t="s">
        <v>43</v>
      </c>
      <c r="J3887" s="3">
        <v>45601</v>
      </c>
      <c r="K3887" s="3"/>
      <c r="L3887" s="2" t="s">
        <v>40</v>
      </c>
      <c r="M3887" s="2" t="s">
        <v>157</v>
      </c>
      <c r="N3887" s="2" t="s">
        <v>328</v>
      </c>
      <c r="O3887" s="4">
        <v>866000</v>
      </c>
      <c r="P3887" s="4">
        <v>242600</v>
      </c>
      <c r="Q3887" s="4">
        <v>623400</v>
      </c>
      <c r="R3887" s="2">
        <v>48</v>
      </c>
      <c r="S3887" s="5">
        <v>5.0999999999999996</v>
      </c>
      <c r="T3887" s="4">
        <v>15636.95</v>
      </c>
      <c r="U3887" s="2" t="s">
        <v>113</v>
      </c>
      <c r="V3887" s="2" t="s">
        <v>97</v>
      </c>
      <c r="W3887" s="4">
        <v>0</v>
      </c>
      <c r="X3887" s="4">
        <v>0</v>
      </c>
      <c r="Y3887" s="4">
        <v>750573.6</v>
      </c>
      <c r="Z3887" s="2">
        <v>0</v>
      </c>
      <c r="AA3887" s="2" t="s">
        <v>97</v>
      </c>
      <c r="AB3887" s="2" t="s">
        <v>15733</v>
      </c>
      <c r="AC3887" s="2" t="s">
        <v>213</v>
      </c>
      <c r="AD3887" s="2" t="s">
        <v>76</v>
      </c>
      <c r="AE3887" s="5">
        <v>71.989999999999995</v>
      </c>
      <c r="AF3887" s="2">
        <v>0</v>
      </c>
      <c r="AG3887" s="2" t="s">
        <v>97</v>
      </c>
      <c r="AH3887" s="2"/>
      <c r="AI3887" s="6" t="str">
        <f t="shared" si="180"/>
        <v>25-34</v>
      </c>
      <c r="AJ3887" s="11">
        <f>YEAR(tbl_LoanData[[#This Row],[Application Date]])</f>
        <v>2024</v>
      </c>
      <c r="AK3887" s="11" t="str">
        <f>TEXT(tbl_LoanData[[#This Row],[Application Date]],"MMMM")</f>
        <v>November</v>
      </c>
      <c r="AL3887" s="12">
        <f>DATE(YEAR(tbl_LoanData[[#This Row],[Application Date]]),MONTH(tbl_LoanData[[#This Row],[Application Date]]),1)</f>
        <v>45597</v>
      </c>
      <c r="AM3887" s="14">
        <f ca="1">IF(AND(tbl_LoanData[[#This Row],[Application Date]]&gt;=EOMONTH(TODAY(),-1)+1,tbl_LoanData[[#This Row],[Application Date]]&lt;=TODAY()),tbl_LoanData[[#This Row],[Loan Amount]],0)</f>
        <v>0</v>
      </c>
      <c r="AN3887" s="14">
        <f>tbl_LoanData[[#This Row],[Amount Paid]]-(Q3887-X3887)</f>
        <v>-623400</v>
      </c>
      <c r="AO3887" s="14">
        <f>IF(tbl_LoanData[[#This Row],[Application Status]]="Approved",1,0)</f>
        <v>0</v>
      </c>
      <c r="AP3887" s="22" t="str">
        <f t="shared" ca="1" si="181"/>
        <v/>
      </c>
      <c r="AQ3887" s="22" t="str">
        <f t="shared" ca="1" si="182"/>
        <v/>
      </c>
    </row>
    <row r="3888" spans="1:43" ht="14.4" customHeight="1" x14ac:dyDescent="0.3">
      <c r="A3888" s="2" t="s">
        <v>4087</v>
      </c>
      <c r="B3888" s="2" t="s">
        <v>4088</v>
      </c>
      <c r="C3888" s="2" t="s">
        <v>1012</v>
      </c>
      <c r="D3888" s="2" t="s">
        <v>254</v>
      </c>
      <c r="E3888" s="2" t="s">
        <v>161</v>
      </c>
      <c r="F3888" s="2">
        <v>40</v>
      </c>
      <c r="G3888" s="2" t="s">
        <v>69</v>
      </c>
      <c r="H3888" s="2" t="s">
        <v>156</v>
      </c>
      <c r="I3888" s="2" t="s">
        <v>45</v>
      </c>
      <c r="J3888" s="3">
        <v>45617</v>
      </c>
      <c r="K3888" s="3">
        <v>45620</v>
      </c>
      <c r="L3888" s="2" t="s">
        <v>38</v>
      </c>
      <c r="M3888" s="2" t="s">
        <v>111</v>
      </c>
      <c r="N3888" s="2" t="s">
        <v>112</v>
      </c>
      <c r="O3888" s="4">
        <v>1217000</v>
      </c>
      <c r="P3888" s="4">
        <v>172400</v>
      </c>
      <c r="Q3888" s="4">
        <v>1044600</v>
      </c>
      <c r="R3888" s="2">
        <v>36</v>
      </c>
      <c r="S3888" s="5">
        <v>6.77</v>
      </c>
      <c r="T3888" s="4">
        <v>34909.949999999997</v>
      </c>
      <c r="U3888" s="2" t="s">
        <v>73</v>
      </c>
      <c r="V3888" s="2" t="s">
        <v>35</v>
      </c>
      <c r="W3888" s="4">
        <v>314189.55</v>
      </c>
      <c r="X3888" s="4">
        <v>942568.71</v>
      </c>
      <c r="Y3888" s="4">
        <v>1256758.26</v>
      </c>
      <c r="Z3888" s="2">
        <v>336</v>
      </c>
      <c r="AA3888" s="2" t="s">
        <v>60</v>
      </c>
      <c r="AB3888" s="2" t="s">
        <v>15728</v>
      </c>
      <c r="AC3888" s="2" t="s">
        <v>87</v>
      </c>
      <c r="AD3888" s="2" t="s">
        <v>76</v>
      </c>
      <c r="AE3888" s="5">
        <v>85.83</v>
      </c>
      <c r="AF3888" s="2">
        <v>11</v>
      </c>
      <c r="AG3888" s="2" t="s">
        <v>130</v>
      </c>
      <c r="AH3888" s="2">
        <v>3</v>
      </c>
      <c r="AI3888" s="6" t="str">
        <f t="shared" si="180"/>
        <v>35-44</v>
      </c>
      <c r="AJ3888" s="11">
        <f>YEAR(tbl_LoanData[[#This Row],[Application Date]])</f>
        <v>2024</v>
      </c>
      <c r="AK3888" s="11" t="str">
        <f>TEXT(tbl_LoanData[[#This Row],[Application Date]],"MMMM")</f>
        <v>November</v>
      </c>
      <c r="AL3888" s="12">
        <f>DATE(YEAR(tbl_LoanData[[#This Row],[Application Date]]),MONTH(tbl_LoanData[[#This Row],[Application Date]]),1)</f>
        <v>45597</v>
      </c>
      <c r="AM3888" s="14">
        <f ca="1">IF(AND(tbl_LoanData[[#This Row],[Application Date]]&gt;=EOMONTH(TODAY(),-1)+1,tbl_LoanData[[#This Row],[Application Date]]&lt;=TODAY()),tbl_LoanData[[#This Row],[Loan Amount]],0)</f>
        <v>0</v>
      </c>
      <c r="AN3888" s="14">
        <f>tbl_LoanData[[#This Row],[Amount Paid]]-(Q3888-X3888)</f>
        <v>212158.25999999995</v>
      </c>
      <c r="AO3888" s="14">
        <f>IF(tbl_LoanData[[#This Row],[Application Status]]="Approved",1,0)</f>
        <v>1</v>
      </c>
      <c r="AP3888" s="22" t="str">
        <f t="shared" ca="1" si="181"/>
        <v/>
      </c>
      <c r="AQ3888" s="22" t="str">
        <f t="shared" ca="1" si="182"/>
        <v/>
      </c>
    </row>
    <row r="3889" spans="1:43" ht="14.4" customHeight="1" x14ac:dyDescent="0.3">
      <c r="A3889" s="2" t="s">
        <v>4111</v>
      </c>
      <c r="B3889" s="2" t="s">
        <v>4112</v>
      </c>
      <c r="C3889" s="2" t="s">
        <v>198</v>
      </c>
      <c r="D3889" s="2" t="s">
        <v>254</v>
      </c>
      <c r="E3889" s="2" t="s">
        <v>134</v>
      </c>
      <c r="F3889" s="2">
        <v>33</v>
      </c>
      <c r="G3889" s="2" t="s">
        <v>69</v>
      </c>
      <c r="H3889" s="2" t="s">
        <v>398</v>
      </c>
      <c r="I3889" s="2" t="s">
        <v>46</v>
      </c>
      <c r="J3889" s="3">
        <v>45619</v>
      </c>
      <c r="K3889" s="3"/>
      <c r="L3889" s="2" t="s">
        <v>39</v>
      </c>
      <c r="M3889" s="2" t="s">
        <v>85</v>
      </c>
      <c r="N3889" s="2" t="s">
        <v>178</v>
      </c>
      <c r="O3889" s="4">
        <v>1663000</v>
      </c>
      <c r="P3889" s="4">
        <v>287100</v>
      </c>
      <c r="Q3889" s="4">
        <v>1375900</v>
      </c>
      <c r="R3889" s="2">
        <v>48</v>
      </c>
      <c r="S3889" s="5">
        <v>13.95</v>
      </c>
      <c r="T3889" s="4">
        <v>44659.42</v>
      </c>
      <c r="U3889" s="2" t="s">
        <v>96</v>
      </c>
      <c r="V3889" s="2" t="s">
        <v>97</v>
      </c>
      <c r="W3889" s="4">
        <v>0</v>
      </c>
      <c r="X3889" s="4">
        <v>0</v>
      </c>
      <c r="Y3889" s="4">
        <v>2143652.2000000002</v>
      </c>
      <c r="Z3889" s="2">
        <v>0</v>
      </c>
      <c r="AA3889" s="2" t="s">
        <v>97</v>
      </c>
      <c r="AB3889" s="2" t="s">
        <v>15729</v>
      </c>
      <c r="AC3889" s="2" t="s">
        <v>146</v>
      </c>
      <c r="AD3889" s="2" t="s">
        <v>76</v>
      </c>
      <c r="AE3889" s="5">
        <v>82.74</v>
      </c>
      <c r="AF3889" s="2">
        <v>0</v>
      </c>
      <c r="AG3889" s="2" t="s">
        <v>97</v>
      </c>
      <c r="AH3889" s="2"/>
      <c r="AI3889" s="6" t="str">
        <f t="shared" si="180"/>
        <v>25-34</v>
      </c>
      <c r="AJ3889" s="11">
        <f>YEAR(tbl_LoanData[[#This Row],[Application Date]])</f>
        <v>2024</v>
      </c>
      <c r="AK3889" s="11" t="str">
        <f>TEXT(tbl_LoanData[[#This Row],[Application Date]],"MMMM")</f>
        <v>November</v>
      </c>
      <c r="AL3889" s="12">
        <f>DATE(YEAR(tbl_LoanData[[#This Row],[Application Date]]),MONTH(tbl_LoanData[[#This Row],[Application Date]]),1)</f>
        <v>45597</v>
      </c>
      <c r="AM3889" s="14">
        <f ca="1">IF(AND(tbl_LoanData[[#This Row],[Application Date]]&gt;=EOMONTH(TODAY(),-1)+1,tbl_LoanData[[#This Row],[Application Date]]&lt;=TODAY()),tbl_LoanData[[#This Row],[Loan Amount]],0)</f>
        <v>0</v>
      </c>
      <c r="AN3889" s="14">
        <f>tbl_LoanData[[#This Row],[Amount Paid]]-(Q3889-X3889)</f>
        <v>-1375900</v>
      </c>
      <c r="AO3889" s="14">
        <f>IF(tbl_LoanData[[#This Row],[Application Status]]="Approved",1,0)</f>
        <v>0</v>
      </c>
      <c r="AP3889" s="22" t="str">
        <f t="shared" ca="1" si="181"/>
        <v/>
      </c>
      <c r="AQ3889" s="22" t="str">
        <f t="shared" ca="1" si="182"/>
        <v/>
      </c>
    </row>
    <row r="3890" spans="1:43" ht="14.4" customHeight="1" x14ac:dyDescent="0.3">
      <c r="A3890" s="2" t="s">
        <v>4259</v>
      </c>
      <c r="B3890" s="2" t="s">
        <v>4260</v>
      </c>
      <c r="C3890" s="2" t="s">
        <v>413</v>
      </c>
      <c r="D3890" s="2" t="s">
        <v>134</v>
      </c>
      <c r="E3890" s="2" t="s">
        <v>284</v>
      </c>
      <c r="F3890" s="2">
        <v>35</v>
      </c>
      <c r="G3890" s="2" t="s">
        <v>83</v>
      </c>
      <c r="H3890" s="2" t="s">
        <v>224</v>
      </c>
      <c r="I3890" s="2" t="s">
        <v>54</v>
      </c>
      <c r="J3890" s="3">
        <v>45626</v>
      </c>
      <c r="K3890" s="3">
        <v>45645</v>
      </c>
      <c r="L3890" s="2" t="s">
        <v>39</v>
      </c>
      <c r="M3890" s="2" t="s">
        <v>167</v>
      </c>
      <c r="N3890" s="2" t="s">
        <v>168</v>
      </c>
      <c r="O3890" s="4">
        <v>1190000</v>
      </c>
      <c r="P3890" s="4">
        <v>180500</v>
      </c>
      <c r="Q3890" s="4">
        <v>1009500</v>
      </c>
      <c r="R3890" s="2">
        <v>24</v>
      </c>
      <c r="S3890" s="5">
        <v>8.5399999999999991</v>
      </c>
      <c r="T3890" s="4">
        <v>49246.78</v>
      </c>
      <c r="U3890" s="2" t="s">
        <v>73</v>
      </c>
      <c r="V3890" s="2" t="s">
        <v>74</v>
      </c>
      <c r="W3890" s="4">
        <v>984935.6</v>
      </c>
      <c r="X3890" s="4">
        <v>196987</v>
      </c>
      <c r="Y3890" s="4">
        <v>1181922.6000000001</v>
      </c>
      <c r="Z3890" s="2">
        <v>0</v>
      </c>
      <c r="AA3890" s="2" t="s">
        <v>56</v>
      </c>
      <c r="AB3890" s="2" t="s">
        <v>15735</v>
      </c>
      <c r="AC3890" s="2" t="s">
        <v>146</v>
      </c>
      <c r="AD3890" s="2" t="s">
        <v>76</v>
      </c>
      <c r="AE3890" s="5">
        <v>84.83</v>
      </c>
      <c r="AF3890" s="2">
        <v>0</v>
      </c>
      <c r="AG3890" s="2" t="s">
        <v>77</v>
      </c>
      <c r="AH3890" s="2">
        <v>19</v>
      </c>
      <c r="AI3890" s="6" t="str">
        <f t="shared" si="180"/>
        <v>35-44</v>
      </c>
      <c r="AJ3890" s="11">
        <f>YEAR(tbl_LoanData[[#This Row],[Application Date]])</f>
        <v>2024</v>
      </c>
      <c r="AK3890" s="11" t="str">
        <f>TEXT(tbl_LoanData[[#This Row],[Application Date]],"MMMM")</f>
        <v>November</v>
      </c>
      <c r="AL3890" s="12">
        <f>DATE(YEAR(tbl_LoanData[[#This Row],[Application Date]]),MONTH(tbl_LoanData[[#This Row],[Application Date]]),1)</f>
        <v>45597</v>
      </c>
      <c r="AM3890" s="14">
        <f ca="1">IF(AND(tbl_LoanData[[#This Row],[Application Date]]&gt;=EOMONTH(TODAY(),-1)+1,tbl_LoanData[[#This Row],[Application Date]]&lt;=TODAY()),tbl_LoanData[[#This Row],[Loan Amount]],0)</f>
        <v>0</v>
      </c>
      <c r="AN3890" s="14">
        <f>tbl_LoanData[[#This Row],[Amount Paid]]-(Q3890-X3890)</f>
        <v>172422.59999999998</v>
      </c>
      <c r="AO3890" s="14">
        <f>IF(tbl_LoanData[[#This Row],[Application Status]]="Approved",1,0)</f>
        <v>1</v>
      </c>
      <c r="AP3890" s="22" t="str">
        <f t="shared" ca="1" si="181"/>
        <v/>
      </c>
      <c r="AQ3890" s="22" t="str">
        <f t="shared" ca="1" si="182"/>
        <v/>
      </c>
    </row>
    <row r="3891" spans="1:43" ht="14.4" customHeight="1" x14ac:dyDescent="0.3">
      <c r="A3891" s="2" t="s">
        <v>4393</v>
      </c>
      <c r="B3891" s="2" t="s">
        <v>4394</v>
      </c>
      <c r="C3891" s="2" t="s">
        <v>155</v>
      </c>
      <c r="D3891" s="2" t="s">
        <v>134</v>
      </c>
      <c r="E3891" s="2" t="s">
        <v>284</v>
      </c>
      <c r="F3891" s="2">
        <v>40</v>
      </c>
      <c r="G3891" s="2" t="s">
        <v>83</v>
      </c>
      <c r="H3891" s="2" t="s">
        <v>136</v>
      </c>
      <c r="I3891" s="2" t="s">
        <v>49</v>
      </c>
      <c r="J3891" s="3">
        <v>45626</v>
      </c>
      <c r="K3891" s="3"/>
      <c r="L3891" s="2" t="s">
        <v>40</v>
      </c>
      <c r="M3891" s="2" t="s">
        <v>157</v>
      </c>
      <c r="N3891" s="2" t="s">
        <v>299</v>
      </c>
      <c r="O3891" s="4">
        <v>1171000</v>
      </c>
      <c r="P3891" s="4">
        <v>259700</v>
      </c>
      <c r="Q3891" s="4">
        <v>911300</v>
      </c>
      <c r="R3891" s="2">
        <v>24</v>
      </c>
      <c r="S3891" s="5">
        <v>14.44</v>
      </c>
      <c r="T3891" s="4">
        <v>48936.81</v>
      </c>
      <c r="U3891" s="2" t="s">
        <v>113</v>
      </c>
      <c r="V3891" s="2" t="s">
        <v>97</v>
      </c>
      <c r="W3891" s="4">
        <v>0</v>
      </c>
      <c r="X3891" s="4">
        <v>0</v>
      </c>
      <c r="Y3891" s="4">
        <v>1174483.44</v>
      </c>
      <c r="Z3891" s="2">
        <v>0</v>
      </c>
      <c r="AA3891" s="2" t="s">
        <v>97</v>
      </c>
      <c r="AB3891" s="2" t="s">
        <v>15736</v>
      </c>
      <c r="AC3891" s="2" t="s">
        <v>332</v>
      </c>
      <c r="AD3891" s="2" t="s">
        <v>76</v>
      </c>
      <c r="AE3891" s="5">
        <v>77.819999999999993</v>
      </c>
      <c r="AF3891" s="2">
        <v>0</v>
      </c>
      <c r="AG3891" s="2" t="s">
        <v>97</v>
      </c>
      <c r="AH3891" s="2"/>
      <c r="AI3891" s="6" t="str">
        <f t="shared" si="180"/>
        <v>35-44</v>
      </c>
      <c r="AJ3891" s="11">
        <f>YEAR(tbl_LoanData[[#This Row],[Application Date]])</f>
        <v>2024</v>
      </c>
      <c r="AK3891" s="11" t="str">
        <f>TEXT(tbl_LoanData[[#This Row],[Application Date]],"MMMM")</f>
        <v>November</v>
      </c>
      <c r="AL3891" s="12">
        <f>DATE(YEAR(tbl_LoanData[[#This Row],[Application Date]]),MONTH(tbl_LoanData[[#This Row],[Application Date]]),1)</f>
        <v>45597</v>
      </c>
      <c r="AM3891" s="14">
        <f ca="1">IF(AND(tbl_LoanData[[#This Row],[Application Date]]&gt;=EOMONTH(TODAY(),-1)+1,tbl_LoanData[[#This Row],[Application Date]]&lt;=TODAY()),tbl_LoanData[[#This Row],[Loan Amount]],0)</f>
        <v>0</v>
      </c>
      <c r="AN3891" s="14">
        <f>tbl_LoanData[[#This Row],[Amount Paid]]-(Q3891-X3891)</f>
        <v>-911300</v>
      </c>
      <c r="AO3891" s="14">
        <f>IF(tbl_LoanData[[#This Row],[Application Status]]="Approved",1,0)</f>
        <v>0</v>
      </c>
      <c r="AP3891" s="22" t="str">
        <f t="shared" ca="1" si="181"/>
        <v/>
      </c>
      <c r="AQ3891" s="22" t="str">
        <f t="shared" ca="1" si="182"/>
        <v/>
      </c>
    </row>
    <row r="3892" spans="1:43" x14ac:dyDescent="0.3">
      <c r="A3892" s="2" t="s">
        <v>4453</v>
      </c>
      <c r="B3892" s="2" t="s">
        <v>4454</v>
      </c>
      <c r="C3892" s="2" t="s">
        <v>546</v>
      </c>
      <c r="D3892" s="2" t="s">
        <v>118</v>
      </c>
      <c r="E3892" s="2" t="s">
        <v>232</v>
      </c>
      <c r="F3892" s="2">
        <v>40</v>
      </c>
      <c r="G3892" s="2" t="s">
        <v>83</v>
      </c>
      <c r="H3892" s="2" t="s">
        <v>143</v>
      </c>
      <c r="I3892" s="2" t="s">
        <v>46</v>
      </c>
      <c r="J3892" s="3">
        <v>45609</v>
      </c>
      <c r="K3892" s="3"/>
      <c r="L3892" s="2" t="s">
        <v>40</v>
      </c>
      <c r="M3892" s="2" t="s">
        <v>94</v>
      </c>
      <c r="N3892" s="2" t="s">
        <v>95</v>
      </c>
      <c r="O3892" s="4">
        <v>1030000</v>
      </c>
      <c r="P3892" s="4">
        <v>381300</v>
      </c>
      <c r="Q3892" s="4">
        <v>648700</v>
      </c>
      <c r="R3892" s="2">
        <v>24</v>
      </c>
      <c r="S3892" s="5">
        <v>7.14</v>
      </c>
      <c r="T3892" s="4">
        <v>30888.93</v>
      </c>
      <c r="U3892" s="2" t="s">
        <v>113</v>
      </c>
      <c r="V3892" s="2" t="s">
        <v>97</v>
      </c>
      <c r="W3892" s="4">
        <v>0</v>
      </c>
      <c r="X3892" s="4">
        <v>0</v>
      </c>
      <c r="Y3892" s="4">
        <v>741334.36</v>
      </c>
      <c r="Z3892" s="2">
        <v>0</v>
      </c>
      <c r="AA3892" s="2" t="s">
        <v>97</v>
      </c>
      <c r="AB3892" s="2" t="s">
        <v>15731</v>
      </c>
      <c r="AC3892" s="2" t="s">
        <v>87</v>
      </c>
      <c r="AD3892" s="2" t="s">
        <v>76</v>
      </c>
      <c r="AE3892" s="5">
        <v>62.98</v>
      </c>
      <c r="AF3892" s="2">
        <v>0</v>
      </c>
      <c r="AG3892" s="2" t="s">
        <v>97</v>
      </c>
      <c r="AH3892" s="2"/>
      <c r="AI3892" s="6" t="str">
        <f t="shared" si="180"/>
        <v>35-44</v>
      </c>
      <c r="AJ3892" s="11">
        <f>YEAR(tbl_LoanData[[#This Row],[Application Date]])</f>
        <v>2024</v>
      </c>
      <c r="AK3892" s="11" t="str">
        <f>TEXT(tbl_LoanData[[#This Row],[Application Date]],"MMMM")</f>
        <v>November</v>
      </c>
      <c r="AL3892" s="12">
        <f>DATE(YEAR(tbl_LoanData[[#This Row],[Application Date]]),MONTH(tbl_LoanData[[#This Row],[Application Date]]),1)</f>
        <v>45597</v>
      </c>
      <c r="AM3892" s="14">
        <f ca="1">IF(AND(tbl_LoanData[[#This Row],[Application Date]]&gt;=EOMONTH(TODAY(),-1)+1,tbl_LoanData[[#This Row],[Application Date]]&lt;=TODAY()),tbl_LoanData[[#This Row],[Loan Amount]],0)</f>
        <v>0</v>
      </c>
      <c r="AN3892" s="14">
        <f>tbl_LoanData[[#This Row],[Amount Paid]]-(Q3892-X3892)</f>
        <v>-648700</v>
      </c>
      <c r="AO3892" s="14">
        <f>IF(tbl_LoanData[[#This Row],[Application Status]]="Approved",1,0)</f>
        <v>0</v>
      </c>
      <c r="AP3892" s="22" t="str">
        <f t="shared" ca="1" si="181"/>
        <v/>
      </c>
      <c r="AQ3892" s="22" t="str">
        <f t="shared" ca="1" si="182"/>
        <v/>
      </c>
    </row>
    <row r="3893" spans="1:43" ht="14.4" customHeight="1" x14ac:dyDescent="0.3">
      <c r="A3893" s="2" t="s">
        <v>4475</v>
      </c>
      <c r="B3893" s="2" t="s">
        <v>4476</v>
      </c>
      <c r="C3893" s="2" t="s">
        <v>809</v>
      </c>
      <c r="D3893" s="2" t="s">
        <v>232</v>
      </c>
      <c r="E3893" s="2" t="s">
        <v>68</v>
      </c>
      <c r="F3893" s="2">
        <v>38</v>
      </c>
      <c r="G3893" s="2" t="s">
        <v>69</v>
      </c>
      <c r="H3893" s="2" t="s">
        <v>466</v>
      </c>
      <c r="I3893" s="2" t="s">
        <v>43</v>
      </c>
      <c r="J3893" s="3">
        <v>45606</v>
      </c>
      <c r="K3893" s="3"/>
      <c r="L3893" s="2" t="s">
        <v>38</v>
      </c>
      <c r="M3893" s="2" t="s">
        <v>127</v>
      </c>
      <c r="N3893" s="2" t="s">
        <v>128</v>
      </c>
      <c r="O3893" s="4">
        <v>1410000</v>
      </c>
      <c r="P3893" s="4">
        <v>141300</v>
      </c>
      <c r="Q3893" s="4">
        <v>1268700</v>
      </c>
      <c r="R3893" s="2">
        <v>48</v>
      </c>
      <c r="S3893" s="5">
        <v>8.41</v>
      </c>
      <c r="T3893" s="4">
        <v>35322.720000000001</v>
      </c>
      <c r="U3893" s="2" t="s">
        <v>96</v>
      </c>
      <c r="V3893" s="2" t="s">
        <v>97</v>
      </c>
      <c r="W3893" s="4">
        <v>0</v>
      </c>
      <c r="X3893" s="4">
        <v>0</v>
      </c>
      <c r="Y3893" s="4">
        <v>1695490.68</v>
      </c>
      <c r="Z3893" s="2">
        <v>0</v>
      </c>
      <c r="AA3893" s="2" t="s">
        <v>97</v>
      </c>
      <c r="AB3893" s="2" t="s">
        <v>15733</v>
      </c>
      <c r="AC3893" s="2" t="s">
        <v>332</v>
      </c>
      <c r="AD3893" s="2" t="s">
        <v>76</v>
      </c>
      <c r="AE3893" s="5">
        <v>89.98</v>
      </c>
      <c r="AF3893" s="2">
        <v>0</v>
      </c>
      <c r="AG3893" s="2" t="s">
        <v>97</v>
      </c>
      <c r="AH3893" s="2"/>
      <c r="AI3893" s="6" t="str">
        <f t="shared" si="180"/>
        <v>35-44</v>
      </c>
      <c r="AJ3893" s="11">
        <f>YEAR(tbl_LoanData[[#This Row],[Application Date]])</f>
        <v>2024</v>
      </c>
      <c r="AK3893" s="11" t="str">
        <f>TEXT(tbl_LoanData[[#This Row],[Application Date]],"MMMM")</f>
        <v>November</v>
      </c>
      <c r="AL3893" s="12">
        <f>DATE(YEAR(tbl_LoanData[[#This Row],[Application Date]]),MONTH(tbl_LoanData[[#This Row],[Application Date]]),1)</f>
        <v>45597</v>
      </c>
      <c r="AM3893" s="14">
        <f ca="1">IF(AND(tbl_LoanData[[#This Row],[Application Date]]&gt;=EOMONTH(TODAY(),-1)+1,tbl_LoanData[[#This Row],[Application Date]]&lt;=TODAY()),tbl_LoanData[[#This Row],[Loan Amount]],0)</f>
        <v>0</v>
      </c>
      <c r="AN3893" s="14">
        <f>tbl_LoanData[[#This Row],[Amount Paid]]-(Q3893-X3893)</f>
        <v>-1268700</v>
      </c>
      <c r="AO3893" s="14">
        <f>IF(tbl_LoanData[[#This Row],[Application Status]]="Approved",1,0)</f>
        <v>0</v>
      </c>
      <c r="AP3893" s="22" t="str">
        <f t="shared" ca="1" si="181"/>
        <v/>
      </c>
      <c r="AQ3893" s="22" t="str">
        <f t="shared" ca="1" si="182"/>
        <v/>
      </c>
    </row>
    <row r="3894" spans="1:43" ht="14.4" customHeight="1" x14ac:dyDescent="0.3">
      <c r="A3894" s="2" t="s">
        <v>4601</v>
      </c>
      <c r="B3894" s="2" t="s">
        <v>4602</v>
      </c>
      <c r="C3894" s="2" t="s">
        <v>413</v>
      </c>
      <c r="D3894" s="2" t="s">
        <v>189</v>
      </c>
      <c r="E3894" s="2" t="s">
        <v>82</v>
      </c>
      <c r="F3894" s="2">
        <v>41</v>
      </c>
      <c r="G3894" s="2" t="s">
        <v>83</v>
      </c>
      <c r="H3894" s="2" t="s">
        <v>237</v>
      </c>
      <c r="I3894" s="2" t="s">
        <v>48</v>
      </c>
      <c r="J3894" s="3">
        <v>45606</v>
      </c>
      <c r="K3894" s="3">
        <v>45626</v>
      </c>
      <c r="L3894" s="2" t="s">
        <v>40</v>
      </c>
      <c r="M3894" s="2" t="s">
        <v>71</v>
      </c>
      <c r="N3894" s="2" t="s">
        <v>137</v>
      </c>
      <c r="O3894" s="4">
        <v>1584000</v>
      </c>
      <c r="P3894" s="4">
        <v>344000</v>
      </c>
      <c r="Q3894" s="4">
        <v>1240000</v>
      </c>
      <c r="R3894" s="2">
        <v>48</v>
      </c>
      <c r="S3894" s="5">
        <v>13.49</v>
      </c>
      <c r="T3894" s="4">
        <v>39773</v>
      </c>
      <c r="U3894" s="2" t="s">
        <v>73</v>
      </c>
      <c r="V3894" s="2" t="s">
        <v>74</v>
      </c>
      <c r="W3894" s="4">
        <v>795460</v>
      </c>
      <c r="X3894" s="4">
        <v>1113644</v>
      </c>
      <c r="Y3894" s="4">
        <v>1909104</v>
      </c>
      <c r="Z3894" s="2">
        <v>0</v>
      </c>
      <c r="AA3894" s="2" t="s">
        <v>56</v>
      </c>
      <c r="AB3894" s="2" t="s">
        <v>15727</v>
      </c>
      <c r="AC3894" s="2" t="s">
        <v>138</v>
      </c>
      <c r="AD3894" s="2" t="s">
        <v>76</v>
      </c>
      <c r="AE3894" s="5">
        <v>78.28</v>
      </c>
      <c r="AF3894" s="2">
        <v>0</v>
      </c>
      <c r="AG3894" s="2" t="s">
        <v>77</v>
      </c>
      <c r="AH3894" s="2">
        <v>20</v>
      </c>
      <c r="AI3894" s="6" t="str">
        <f t="shared" si="180"/>
        <v>35-44</v>
      </c>
      <c r="AJ3894" s="11">
        <f>YEAR(tbl_LoanData[[#This Row],[Application Date]])</f>
        <v>2024</v>
      </c>
      <c r="AK3894" s="11" t="str">
        <f>TEXT(tbl_LoanData[[#This Row],[Application Date]],"MMMM")</f>
        <v>November</v>
      </c>
      <c r="AL3894" s="12">
        <f>DATE(YEAR(tbl_LoanData[[#This Row],[Application Date]]),MONTH(tbl_LoanData[[#This Row],[Application Date]]),1)</f>
        <v>45597</v>
      </c>
      <c r="AM3894" s="14">
        <f ca="1">IF(AND(tbl_LoanData[[#This Row],[Application Date]]&gt;=EOMONTH(TODAY(),-1)+1,tbl_LoanData[[#This Row],[Application Date]]&lt;=TODAY()),tbl_LoanData[[#This Row],[Loan Amount]],0)</f>
        <v>0</v>
      </c>
      <c r="AN3894" s="14">
        <f>tbl_LoanData[[#This Row],[Amount Paid]]-(Q3894-X3894)</f>
        <v>669104</v>
      </c>
      <c r="AO3894" s="14">
        <f>IF(tbl_LoanData[[#This Row],[Application Status]]="Approved",1,0)</f>
        <v>1</v>
      </c>
      <c r="AP3894" s="22" t="str">
        <f t="shared" ca="1" si="181"/>
        <v/>
      </c>
      <c r="AQ3894" s="22" t="str">
        <f t="shared" ca="1" si="182"/>
        <v/>
      </c>
    </row>
    <row r="3895" spans="1:43" ht="14.4" customHeight="1" x14ac:dyDescent="0.3">
      <c r="A3895" s="2" t="s">
        <v>4663</v>
      </c>
      <c r="B3895" s="2" t="s">
        <v>4664</v>
      </c>
      <c r="C3895" s="2" t="s">
        <v>599</v>
      </c>
      <c r="D3895" s="2" t="s">
        <v>102</v>
      </c>
      <c r="E3895" s="2" t="s">
        <v>92</v>
      </c>
      <c r="F3895" s="2">
        <v>34</v>
      </c>
      <c r="G3895" s="2" t="s">
        <v>83</v>
      </c>
      <c r="H3895" s="2" t="s">
        <v>273</v>
      </c>
      <c r="I3895" s="2" t="s">
        <v>45</v>
      </c>
      <c r="J3895" s="3">
        <v>45623</v>
      </c>
      <c r="K3895" s="3">
        <v>45642</v>
      </c>
      <c r="L3895" s="2" t="s">
        <v>40</v>
      </c>
      <c r="M3895" s="2" t="s">
        <v>94</v>
      </c>
      <c r="N3895" s="2" t="s">
        <v>4</v>
      </c>
      <c r="O3895" s="4">
        <v>1488000</v>
      </c>
      <c r="P3895" s="4">
        <v>243500</v>
      </c>
      <c r="Q3895" s="4">
        <v>1244500</v>
      </c>
      <c r="R3895" s="2">
        <v>24</v>
      </c>
      <c r="S3895" s="5">
        <v>12.42</v>
      </c>
      <c r="T3895" s="4">
        <v>64734.74</v>
      </c>
      <c r="U3895" s="2" t="s">
        <v>73</v>
      </c>
      <c r="V3895" s="2" t="s">
        <v>35</v>
      </c>
      <c r="W3895" s="4">
        <v>647347.4</v>
      </c>
      <c r="X3895" s="4">
        <v>906286.4</v>
      </c>
      <c r="Y3895" s="4">
        <v>1553633.8</v>
      </c>
      <c r="Z3895" s="2">
        <v>280</v>
      </c>
      <c r="AA3895" s="2" t="s">
        <v>60</v>
      </c>
      <c r="AB3895" s="2" t="s">
        <v>15731</v>
      </c>
      <c r="AC3895" s="2" t="s">
        <v>106</v>
      </c>
      <c r="AD3895" s="2" t="s">
        <v>76</v>
      </c>
      <c r="AE3895" s="5">
        <v>83.64</v>
      </c>
      <c r="AF3895" s="2">
        <v>9</v>
      </c>
      <c r="AG3895" s="2" t="s">
        <v>130</v>
      </c>
      <c r="AH3895" s="2">
        <v>19</v>
      </c>
      <c r="AI3895" s="6" t="str">
        <f t="shared" si="180"/>
        <v>25-34</v>
      </c>
      <c r="AJ3895" s="11">
        <f>YEAR(tbl_LoanData[[#This Row],[Application Date]])</f>
        <v>2024</v>
      </c>
      <c r="AK3895" s="11" t="str">
        <f>TEXT(tbl_LoanData[[#This Row],[Application Date]],"MMMM")</f>
        <v>November</v>
      </c>
      <c r="AL3895" s="12">
        <f>DATE(YEAR(tbl_LoanData[[#This Row],[Application Date]]),MONTH(tbl_LoanData[[#This Row],[Application Date]]),1)</f>
        <v>45597</v>
      </c>
      <c r="AM3895" s="14">
        <f ca="1">IF(AND(tbl_LoanData[[#This Row],[Application Date]]&gt;=EOMONTH(TODAY(),-1)+1,tbl_LoanData[[#This Row],[Application Date]]&lt;=TODAY()),tbl_LoanData[[#This Row],[Loan Amount]],0)</f>
        <v>0</v>
      </c>
      <c r="AN3895" s="14">
        <f>tbl_LoanData[[#This Row],[Amount Paid]]-(Q3895-X3895)</f>
        <v>309133.80000000005</v>
      </c>
      <c r="AO3895" s="14">
        <f>IF(tbl_LoanData[[#This Row],[Application Status]]="Approved",1,0)</f>
        <v>1</v>
      </c>
      <c r="AP3895" s="22" t="str">
        <f t="shared" ca="1" si="181"/>
        <v/>
      </c>
      <c r="AQ3895" s="22" t="str">
        <f t="shared" ca="1" si="182"/>
        <v/>
      </c>
    </row>
    <row r="3896" spans="1:43" ht="14.4" customHeight="1" x14ac:dyDescent="0.3">
      <c r="A3896" s="2" t="s">
        <v>4687</v>
      </c>
      <c r="B3896" s="2" t="s">
        <v>4688</v>
      </c>
      <c r="C3896" s="2" t="s">
        <v>999</v>
      </c>
      <c r="D3896" s="2" t="s">
        <v>268</v>
      </c>
      <c r="E3896" s="2" t="s">
        <v>176</v>
      </c>
      <c r="F3896" s="2">
        <v>35</v>
      </c>
      <c r="G3896" s="2" t="s">
        <v>69</v>
      </c>
      <c r="H3896" s="2" t="s">
        <v>233</v>
      </c>
      <c r="I3896" s="2" t="s">
        <v>46</v>
      </c>
      <c r="J3896" s="3">
        <v>45623</v>
      </c>
      <c r="K3896" s="3"/>
      <c r="L3896" s="2" t="s">
        <v>40</v>
      </c>
      <c r="M3896" s="2" t="s">
        <v>157</v>
      </c>
      <c r="N3896" s="2" t="s">
        <v>328</v>
      </c>
      <c r="O3896" s="4">
        <v>1108000</v>
      </c>
      <c r="P3896" s="4">
        <v>332400</v>
      </c>
      <c r="Q3896" s="4">
        <v>775600</v>
      </c>
      <c r="R3896" s="2">
        <v>48</v>
      </c>
      <c r="S3896" s="5">
        <v>12.13</v>
      </c>
      <c r="T3896" s="4">
        <v>23998.36</v>
      </c>
      <c r="U3896" s="2" t="s">
        <v>113</v>
      </c>
      <c r="V3896" s="2" t="s">
        <v>97</v>
      </c>
      <c r="W3896" s="4">
        <v>0</v>
      </c>
      <c r="X3896" s="4">
        <v>0</v>
      </c>
      <c r="Y3896" s="4">
        <v>1151921.1200000001</v>
      </c>
      <c r="Z3896" s="2">
        <v>0</v>
      </c>
      <c r="AA3896" s="2" t="s">
        <v>97</v>
      </c>
      <c r="AB3896" s="2" t="s">
        <v>15729</v>
      </c>
      <c r="AC3896" s="2" t="s">
        <v>360</v>
      </c>
      <c r="AD3896" s="2" t="s">
        <v>76</v>
      </c>
      <c r="AE3896" s="5">
        <v>70</v>
      </c>
      <c r="AF3896" s="2">
        <v>0</v>
      </c>
      <c r="AG3896" s="2" t="s">
        <v>97</v>
      </c>
      <c r="AH3896" s="2"/>
      <c r="AI3896" s="6" t="str">
        <f t="shared" si="180"/>
        <v>35-44</v>
      </c>
      <c r="AJ3896" s="11">
        <f>YEAR(tbl_LoanData[[#This Row],[Application Date]])</f>
        <v>2024</v>
      </c>
      <c r="AK3896" s="11" t="str">
        <f>TEXT(tbl_LoanData[[#This Row],[Application Date]],"MMMM")</f>
        <v>November</v>
      </c>
      <c r="AL3896" s="12">
        <f>DATE(YEAR(tbl_LoanData[[#This Row],[Application Date]]),MONTH(tbl_LoanData[[#This Row],[Application Date]]),1)</f>
        <v>45597</v>
      </c>
      <c r="AM3896" s="14">
        <f ca="1">IF(AND(tbl_LoanData[[#This Row],[Application Date]]&gt;=EOMONTH(TODAY(),-1)+1,tbl_LoanData[[#This Row],[Application Date]]&lt;=TODAY()),tbl_LoanData[[#This Row],[Loan Amount]],0)</f>
        <v>0</v>
      </c>
      <c r="AN3896" s="14">
        <f>tbl_LoanData[[#This Row],[Amount Paid]]-(Q3896-X3896)</f>
        <v>-775600</v>
      </c>
      <c r="AO3896" s="14">
        <f>IF(tbl_LoanData[[#This Row],[Application Status]]="Approved",1,0)</f>
        <v>0</v>
      </c>
      <c r="AP3896" s="22" t="str">
        <f t="shared" ca="1" si="181"/>
        <v/>
      </c>
      <c r="AQ3896" s="22" t="str">
        <f t="shared" ca="1" si="182"/>
        <v/>
      </c>
    </row>
    <row r="3897" spans="1:43" ht="14.4" customHeight="1" x14ac:dyDescent="0.3">
      <c r="A3897" s="2" t="s">
        <v>4759</v>
      </c>
      <c r="B3897" s="2" t="s">
        <v>4760</v>
      </c>
      <c r="C3897" s="2" t="s">
        <v>804</v>
      </c>
      <c r="D3897" s="2" t="s">
        <v>117</v>
      </c>
      <c r="E3897" s="2" t="s">
        <v>465</v>
      </c>
      <c r="F3897" s="2">
        <v>54</v>
      </c>
      <c r="G3897" s="2" t="s">
        <v>83</v>
      </c>
      <c r="H3897" s="2" t="s">
        <v>143</v>
      </c>
      <c r="I3897" s="2" t="s">
        <v>46</v>
      </c>
      <c r="J3897" s="3">
        <v>45605</v>
      </c>
      <c r="K3897" s="3">
        <v>45616</v>
      </c>
      <c r="L3897" s="2" t="s">
        <v>39</v>
      </c>
      <c r="M3897" s="2" t="s">
        <v>94</v>
      </c>
      <c r="N3897" s="2" t="s">
        <v>418</v>
      </c>
      <c r="O3897" s="4">
        <v>1262000</v>
      </c>
      <c r="P3897" s="4">
        <v>143200</v>
      </c>
      <c r="Q3897" s="4">
        <v>1118800</v>
      </c>
      <c r="R3897" s="2">
        <v>18</v>
      </c>
      <c r="S3897" s="5">
        <v>10.3</v>
      </c>
      <c r="T3897" s="4">
        <v>71758.59</v>
      </c>
      <c r="U3897" s="2" t="s">
        <v>73</v>
      </c>
      <c r="V3897" s="2" t="s">
        <v>34</v>
      </c>
      <c r="W3897" s="4">
        <v>932861.67</v>
      </c>
      <c r="X3897" s="4">
        <v>358792.93</v>
      </c>
      <c r="Y3897" s="4">
        <v>1291654.6000000001</v>
      </c>
      <c r="Z3897" s="2">
        <v>150</v>
      </c>
      <c r="AA3897" s="2" t="s">
        <v>60</v>
      </c>
      <c r="AB3897" s="2" t="s">
        <v>15729</v>
      </c>
      <c r="AC3897" s="2" t="s">
        <v>121</v>
      </c>
      <c r="AD3897" s="2" t="s">
        <v>76</v>
      </c>
      <c r="AE3897" s="5">
        <v>88.65</v>
      </c>
      <c r="AF3897" s="2">
        <v>5</v>
      </c>
      <c r="AG3897" s="2" t="s">
        <v>130</v>
      </c>
      <c r="AH3897" s="2">
        <v>11</v>
      </c>
      <c r="AI3897" s="6" t="str">
        <f t="shared" si="180"/>
        <v>45-54</v>
      </c>
      <c r="AJ3897" s="11">
        <f>YEAR(tbl_LoanData[[#This Row],[Application Date]])</f>
        <v>2024</v>
      </c>
      <c r="AK3897" s="11" t="str">
        <f>TEXT(tbl_LoanData[[#This Row],[Application Date]],"MMMM")</f>
        <v>November</v>
      </c>
      <c r="AL3897" s="12">
        <f>DATE(YEAR(tbl_LoanData[[#This Row],[Application Date]]),MONTH(tbl_LoanData[[#This Row],[Application Date]]),1)</f>
        <v>45597</v>
      </c>
      <c r="AM3897" s="14">
        <f ca="1">IF(AND(tbl_LoanData[[#This Row],[Application Date]]&gt;=EOMONTH(TODAY(),-1)+1,tbl_LoanData[[#This Row],[Application Date]]&lt;=TODAY()),tbl_LoanData[[#This Row],[Loan Amount]],0)</f>
        <v>0</v>
      </c>
      <c r="AN3897" s="14">
        <f>tbl_LoanData[[#This Row],[Amount Paid]]-(Q3897-X3897)</f>
        <v>172854.59999999998</v>
      </c>
      <c r="AO3897" s="14">
        <f>IF(tbl_LoanData[[#This Row],[Application Status]]="Approved",1,0)</f>
        <v>1</v>
      </c>
      <c r="AP3897" s="22" t="str">
        <f t="shared" ca="1" si="181"/>
        <v/>
      </c>
      <c r="AQ3897" s="22" t="str">
        <f t="shared" ca="1" si="182"/>
        <v/>
      </c>
    </row>
    <row r="3898" spans="1:43" ht="14.4" customHeight="1" x14ac:dyDescent="0.3">
      <c r="A3898" s="2" t="s">
        <v>4775</v>
      </c>
      <c r="B3898" s="2" t="s">
        <v>4776</v>
      </c>
      <c r="C3898" s="2" t="s">
        <v>397</v>
      </c>
      <c r="D3898" s="2" t="s">
        <v>232</v>
      </c>
      <c r="E3898" s="2" t="s">
        <v>540</v>
      </c>
      <c r="F3898" s="2">
        <v>43</v>
      </c>
      <c r="G3898" s="2" t="s">
        <v>83</v>
      </c>
      <c r="H3898" s="2" t="s">
        <v>256</v>
      </c>
      <c r="I3898" s="2" t="s">
        <v>43</v>
      </c>
      <c r="J3898" s="3">
        <v>45613</v>
      </c>
      <c r="K3898" s="3">
        <v>45625</v>
      </c>
      <c r="L3898" s="2" t="s">
        <v>40</v>
      </c>
      <c r="M3898" s="2" t="s">
        <v>85</v>
      </c>
      <c r="N3898" s="2" t="s">
        <v>270</v>
      </c>
      <c r="O3898" s="4">
        <v>1218000</v>
      </c>
      <c r="P3898" s="4">
        <v>177100</v>
      </c>
      <c r="Q3898" s="4">
        <v>1040900</v>
      </c>
      <c r="R3898" s="2">
        <v>12</v>
      </c>
      <c r="S3898" s="5">
        <v>5.16</v>
      </c>
      <c r="T3898" s="4">
        <v>91217.54</v>
      </c>
      <c r="U3898" s="2" t="s">
        <v>73</v>
      </c>
      <c r="V3898" s="2" t="s">
        <v>34</v>
      </c>
      <c r="W3898" s="4">
        <v>912175.4</v>
      </c>
      <c r="X3898" s="4">
        <v>182435.04</v>
      </c>
      <c r="Y3898" s="4">
        <v>1094610.44</v>
      </c>
      <c r="Z3898" s="2">
        <v>56</v>
      </c>
      <c r="AA3898" s="2" t="s">
        <v>58</v>
      </c>
      <c r="AB3898" s="2" t="s">
        <v>15735</v>
      </c>
      <c r="AC3898" s="2" t="s">
        <v>360</v>
      </c>
      <c r="AD3898" s="2" t="s">
        <v>76</v>
      </c>
      <c r="AE3898" s="5">
        <v>85.46</v>
      </c>
      <c r="AF3898" s="2">
        <v>2</v>
      </c>
      <c r="AG3898" s="2" t="s">
        <v>15718</v>
      </c>
      <c r="AH3898" s="2">
        <v>12</v>
      </c>
      <c r="AI3898" s="6" t="str">
        <f t="shared" si="180"/>
        <v>35-44</v>
      </c>
      <c r="AJ3898" s="11">
        <f>YEAR(tbl_LoanData[[#This Row],[Application Date]])</f>
        <v>2024</v>
      </c>
      <c r="AK3898" s="11" t="str">
        <f>TEXT(tbl_LoanData[[#This Row],[Application Date]],"MMMM")</f>
        <v>November</v>
      </c>
      <c r="AL3898" s="12">
        <f>DATE(YEAR(tbl_LoanData[[#This Row],[Application Date]]),MONTH(tbl_LoanData[[#This Row],[Application Date]]),1)</f>
        <v>45597</v>
      </c>
      <c r="AM3898" s="14">
        <f ca="1">IF(AND(tbl_LoanData[[#This Row],[Application Date]]&gt;=EOMONTH(TODAY(),-1)+1,tbl_LoanData[[#This Row],[Application Date]]&lt;=TODAY()),tbl_LoanData[[#This Row],[Loan Amount]],0)</f>
        <v>0</v>
      </c>
      <c r="AN3898" s="14">
        <f>tbl_LoanData[[#This Row],[Amount Paid]]-(Q3898-X3898)</f>
        <v>53710.440000000061</v>
      </c>
      <c r="AO3898" s="14">
        <f>IF(tbl_LoanData[[#This Row],[Application Status]]="Approved",1,0)</f>
        <v>1</v>
      </c>
      <c r="AP3898" s="22" t="str">
        <f t="shared" ca="1" si="181"/>
        <v/>
      </c>
      <c r="AQ3898" s="22" t="str">
        <f t="shared" ca="1" si="182"/>
        <v/>
      </c>
    </row>
    <row r="3899" spans="1:43" ht="14.4" customHeight="1" x14ac:dyDescent="0.3">
      <c r="A3899" s="2" t="s">
        <v>4827</v>
      </c>
      <c r="B3899" s="2" t="s">
        <v>4828</v>
      </c>
      <c r="C3899" s="2" t="s">
        <v>304</v>
      </c>
      <c r="D3899" s="2" t="s">
        <v>134</v>
      </c>
      <c r="E3899" s="2" t="s">
        <v>125</v>
      </c>
      <c r="F3899" s="2">
        <v>25</v>
      </c>
      <c r="G3899" s="2" t="s">
        <v>83</v>
      </c>
      <c r="H3899" s="2" t="s">
        <v>217</v>
      </c>
      <c r="I3899" s="2" t="s">
        <v>46</v>
      </c>
      <c r="J3899" s="3">
        <v>45605</v>
      </c>
      <c r="K3899" s="3">
        <v>45626</v>
      </c>
      <c r="L3899" s="2" t="s">
        <v>36</v>
      </c>
      <c r="M3899" s="2" t="s">
        <v>71</v>
      </c>
      <c r="N3899" s="2" t="s">
        <v>162</v>
      </c>
      <c r="O3899" s="4">
        <v>1903000</v>
      </c>
      <c r="P3899" s="4">
        <v>404900</v>
      </c>
      <c r="Q3899" s="4">
        <v>1498100</v>
      </c>
      <c r="R3899" s="2">
        <v>36</v>
      </c>
      <c r="S3899" s="5">
        <v>13.16</v>
      </c>
      <c r="T3899" s="4">
        <v>58043.05</v>
      </c>
      <c r="U3899" s="2" t="s">
        <v>73</v>
      </c>
      <c r="V3899" s="2" t="s">
        <v>74</v>
      </c>
      <c r="W3899" s="4">
        <v>1160861</v>
      </c>
      <c r="X3899" s="4">
        <v>928688.88</v>
      </c>
      <c r="Y3899" s="4">
        <v>2089549.88</v>
      </c>
      <c r="Z3899" s="2">
        <v>0</v>
      </c>
      <c r="AA3899" s="2" t="s">
        <v>56</v>
      </c>
      <c r="AB3899" s="2" t="s">
        <v>15730</v>
      </c>
      <c r="AC3899" s="2" t="s">
        <v>87</v>
      </c>
      <c r="AD3899" s="2" t="s">
        <v>76</v>
      </c>
      <c r="AE3899" s="5">
        <v>78.72</v>
      </c>
      <c r="AF3899" s="2">
        <v>0</v>
      </c>
      <c r="AG3899" s="2" t="s">
        <v>77</v>
      </c>
      <c r="AH3899" s="2">
        <v>21</v>
      </c>
      <c r="AI3899" s="6" t="str">
        <f t="shared" si="180"/>
        <v>25-34</v>
      </c>
      <c r="AJ3899" s="11">
        <f>YEAR(tbl_LoanData[[#This Row],[Application Date]])</f>
        <v>2024</v>
      </c>
      <c r="AK3899" s="11" t="str">
        <f>TEXT(tbl_LoanData[[#This Row],[Application Date]],"MMMM")</f>
        <v>November</v>
      </c>
      <c r="AL3899" s="12">
        <f>DATE(YEAR(tbl_LoanData[[#This Row],[Application Date]]),MONTH(tbl_LoanData[[#This Row],[Application Date]]),1)</f>
        <v>45597</v>
      </c>
      <c r="AM3899" s="14">
        <f ca="1">IF(AND(tbl_LoanData[[#This Row],[Application Date]]&gt;=EOMONTH(TODAY(),-1)+1,tbl_LoanData[[#This Row],[Application Date]]&lt;=TODAY()),tbl_LoanData[[#This Row],[Loan Amount]],0)</f>
        <v>0</v>
      </c>
      <c r="AN3899" s="14">
        <f>tbl_LoanData[[#This Row],[Amount Paid]]-(Q3899-X3899)</f>
        <v>591449.88</v>
      </c>
      <c r="AO3899" s="14">
        <f>IF(tbl_LoanData[[#This Row],[Application Status]]="Approved",1,0)</f>
        <v>1</v>
      </c>
      <c r="AP3899" s="22" t="str">
        <f t="shared" ca="1" si="181"/>
        <v/>
      </c>
      <c r="AQ3899" s="22" t="str">
        <f t="shared" ca="1" si="182"/>
        <v/>
      </c>
    </row>
    <row r="3900" spans="1:43" x14ac:dyDescent="0.3">
      <c r="A3900" s="2" t="s">
        <v>4877</v>
      </c>
      <c r="B3900" s="2" t="s">
        <v>4878</v>
      </c>
      <c r="C3900" s="2" t="s">
        <v>188</v>
      </c>
      <c r="D3900" s="2" t="s">
        <v>204</v>
      </c>
      <c r="E3900" s="2" t="s">
        <v>284</v>
      </c>
      <c r="F3900" s="2">
        <v>55</v>
      </c>
      <c r="G3900" s="2" t="s">
        <v>69</v>
      </c>
      <c r="H3900" s="2" t="s">
        <v>273</v>
      </c>
      <c r="I3900" s="2" t="s">
        <v>45</v>
      </c>
      <c r="J3900" s="3">
        <v>45622</v>
      </c>
      <c r="K3900" s="3">
        <v>45626</v>
      </c>
      <c r="L3900" s="2" t="s">
        <v>40</v>
      </c>
      <c r="M3900" s="2" t="s">
        <v>85</v>
      </c>
      <c r="N3900" s="2" t="s">
        <v>86</v>
      </c>
      <c r="O3900" s="4">
        <v>1420000</v>
      </c>
      <c r="P3900" s="4">
        <v>463400</v>
      </c>
      <c r="Q3900" s="4">
        <v>956600</v>
      </c>
      <c r="R3900" s="2">
        <v>12</v>
      </c>
      <c r="S3900" s="5">
        <v>7.65</v>
      </c>
      <c r="T3900" s="4">
        <v>85814.99</v>
      </c>
      <c r="U3900" s="2" t="s">
        <v>73</v>
      </c>
      <c r="V3900" s="2" t="s">
        <v>33</v>
      </c>
      <c r="W3900" s="4">
        <v>1029779.9</v>
      </c>
      <c r="X3900" s="4">
        <v>0</v>
      </c>
      <c r="Y3900" s="4">
        <v>1029779.9</v>
      </c>
      <c r="Z3900" s="2">
        <v>0</v>
      </c>
      <c r="AA3900" s="2" t="s">
        <v>56</v>
      </c>
      <c r="AB3900" s="2" t="s">
        <v>15733</v>
      </c>
      <c r="AC3900" s="2" t="s">
        <v>129</v>
      </c>
      <c r="AD3900" s="2" t="s">
        <v>76</v>
      </c>
      <c r="AE3900" s="5">
        <v>67.37</v>
      </c>
      <c r="AF3900" s="2">
        <v>0</v>
      </c>
      <c r="AG3900" s="2" t="s">
        <v>77</v>
      </c>
      <c r="AH3900" s="2">
        <v>4</v>
      </c>
      <c r="AI3900" s="6" t="str">
        <f t="shared" si="180"/>
        <v>55-64</v>
      </c>
      <c r="AJ3900" s="11">
        <f>YEAR(tbl_LoanData[[#This Row],[Application Date]])</f>
        <v>2024</v>
      </c>
      <c r="AK3900" s="11" t="str">
        <f>TEXT(tbl_LoanData[[#This Row],[Application Date]],"MMMM")</f>
        <v>November</v>
      </c>
      <c r="AL3900" s="12">
        <f>DATE(YEAR(tbl_LoanData[[#This Row],[Application Date]]),MONTH(tbl_LoanData[[#This Row],[Application Date]]),1)</f>
        <v>45597</v>
      </c>
      <c r="AM3900" s="14">
        <f ca="1">IF(AND(tbl_LoanData[[#This Row],[Application Date]]&gt;=EOMONTH(TODAY(),-1)+1,tbl_LoanData[[#This Row],[Application Date]]&lt;=TODAY()),tbl_LoanData[[#This Row],[Loan Amount]],0)</f>
        <v>0</v>
      </c>
      <c r="AN3900" s="14">
        <f>tbl_LoanData[[#This Row],[Amount Paid]]-(Q3900-X3900)</f>
        <v>73179.900000000023</v>
      </c>
      <c r="AO3900" s="14">
        <f>IF(tbl_LoanData[[#This Row],[Application Status]]="Approved",1,0)</f>
        <v>1</v>
      </c>
      <c r="AP3900" s="22" t="str">
        <f t="shared" ca="1" si="181"/>
        <v/>
      </c>
      <c r="AQ3900" s="22" t="str">
        <f t="shared" ca="1" si="182"/>
        <v/>
      </c>
    </row>
    <row r="3901" spans="1:43" ht="14.4" customHeight="1" x14ac:dyDescent="0.3">
      <c r="A3901" s="2" t="s">
        <v>4905</v>
      </c>
      <c r="B3901" s="2" t="s">
        <v>4906</v>
      </c>
      <c r="C3901" s="2" t="s">
        <v>439</v>
      </c>
      <c r="D3901" s="2" t="s">
        <v>81</v>
      </c>
      <c r="E3901" s="2" t="s">
        <v>92</v>
      </c>
      <c r="F3901" s="2">
        <v>63</v>
      </c>
      <c r="G3901" s="2" t="s">
        <v>83</v>
      </c>
      <c r="H3901" s="2" t="s">
        <v>298</v>
      </c>
      <c r="I3901" s="2" t="s">
        <v>43</v>
      </c>
      <c r="J3901" s="3">
        <v>45622</v>
      </c>
      <c r="K3901" s="3">
        <v>45635</v>
      </c>
      <c r="L3901" s="2" t="s">
        <v>39</v>
      </c>
      <c r="M3901" s="2" t="s">
        <v>85</v>
      </c>
      <c r="N3901" s="2" t="s">
        <v>324</v>
      </c>
      <c r="O3901" s="4">
        <v>1911000</v>
      </c>
      <c r="P3901" s="4">
        <v>216000</v>
      </c>
      <c r="Q3901" s="4">
        <v>1695000</v>
      </c>
      <c r="R3901" s="2">
        <v>48</v>
      </c>
      <c r="S3901" s="5">
        <v>14.47</v>
      </c>
      <c r="T3901" s="4">
        <v>55751.38</v>
      </c>
      <c r="U3901" s="2" t="s">
        <v>73</v>
      </c>
      <c r="V3901" s="2" t="s">
        <v>74</v>
      </c>
      <c r="W3901" s="4">
        <v>1115027.6000000001</v>
      </c>
      <c r="X3901" s="4">
        <v>1561038.4</v>
      </c>
      <c r="Y3901" s="4">
        <v>2676066</v>
      </c>
      <c r="Z3901" s="2">
        <v>0</v>
      </c>
      <c r="AA3901" s="2" t="s">
        <v>56</v>
      </c>
      <c r="AB3901" s="2" t="s">
        <v>15730</v>
      </c>
      <c r="AC3901" s="2" t="s">
        <v>75</v>
      </c>
      <c r="AD3901" s="2" t="s">
        <v>76</v>
      </c>
      <c r="AE3901" s="5">
        <v>88.7</v>
      </c>
      <c r="AF3901" s="2">
        <v>0</v>
      </c>
      <c r="AG3901" s="2" t="s">
        <v>77</v>
      </c>
      <c r="AH3901" s="2">
        <v>13</v>
      </c>
      <c r="AI3901" s="6" t="str">
        <f t="shared" si="180"/>
        <v>55-64</v>
      </c>
      <c r="AJ3901" s="11">
        <f>YEAR(tbl_LoanData[[#This Row],[Application Date]])</f>
        <v>2024</v>
      </c>
      <c r="AK3901" s="11" t="str">
        <f>TEXT(tbl_LoanData[[#This Row],[Application Date]],"MMMM")</f>
        <v>November</v>
      </c>
      <c r="AL3901" s="12">
        <f>DATE(YEAR(tbl_LoanData[[#This Row],[Application Date]]),MONTH(tbl_LoanData[[#This Row],[Application Date]]),1)</f>
        <v>45597</v>
      </c>
      <c r="AM3901" s="14">
        <f ca="1">IF(AND(tbl_LoanData[[#This Row],[Application Date]]&gt;=EOMONTH(TODAY(),-1)+1,tbl_LoanData[[#This Row],[Application Date]]&lt;=TODAY()),tbl_LoanData[[#This Row],[Loan Amount]],0)</f>
        <v>0</v>
      </c>
      <c r="AN3901" s="14">
        <f>tbl_LoanData[[#This Row],[Amount Paid]]-(Q3901-X3901)</f>
        <v>981066</v>
      </c>
      <c r="AO3901" s="14">
        <f>IF(tbl_LoanData[[#This Row],[Application Status]]="Approved",1,0)</f>
        <v>1</v>
      </c>
      <c r="AP3901" s="22" t="str">
        <f t="shared" ca="1" si="181"/>
        <v/>
      </c>
      <c r="AQ3901" s="22" t="str">
        <f t="shared" ca="1" si="182"/>
        <v/>
      </c>
    </row>
    <row r="3902" spans="1:43" ht="14.4" customHeight="1" x14ac:dyDescent="0.3">
      <c r="A3902" s="2" t="s">
        <v>5153</v>
      </c>
      <c r="B3902" s="2" t="s">
        <v>5154</v>
      </c>
      <c r="C3902" s="2" t="s">
        <v>712</v>
      </c>
      <c r="D3902" s="2" t="s">
        <v>134</v>
      </c>
      <c r="E3902" s="2" t="s">
        <v>540</v>
      </c>
      <c r="F3902" s="2">
        <v>44</v>
      </c>
      <c r="G3902" s="2" t="s">
        <v>83</v>
      </c>
      <c r="H3902" s="2" t="s">
        <v>237</v>
      </c>
      <c r="I3902" s="2" t="s">
        <v>48</v>
      </c>
      <c r="J3902" s="3">
        <v>45623</v>
      </c>
      <c r="K3902" s="3">
        <v>45643</v>
      </c>
      <c r="L3902" s="2" t="s">
        <v>36</v>
      </c>
      <c r="M3902" s="2" t="s">
        <v>94</v>
      </c>
      <c r="N3902" s="2" t="s">
        <v>212</v>
      </c>
      <c r="O3902" s="4">
        <v>934000</v>
      </c>
      <c r="P3902" s="4">
        <v>306400</v>
      </c>
      <c r="Q3902" s="4">
        <v>627600</v>
      </c>
      <c r="R3902" s="2">
        <v>12</v>
      </c>
      <c r="S3902" s="5">
        <v>9.26</v>
      </c>
      <c r="T3902" s="4">
        <v>57142.98</v>
      </c>
      <c r="U3902" s="2" t="s">
        <v>73</v>
      </c>
      <c r="V3902" s="2" t="s">
        <v>33</v>
      </c>
      <c r="W3902" s="4">
        <v>685715.76</v>
      </c>
      <c r="X3902" s="4">
        <v>0</v>
      </c>
      <c r="Y3902" s="4">
        <v>685715.76</v>
      </c>
      <c r="Z3902" s="2">
        <v>0</v>
      </c>
      <c r="AA3902" s="2" t="s">
        <v>56</v>
      </c>
      <c r="AB3902" s="2" t="s">
        <v>15732</v>
      </c>
      <c r="AC3902" s="2" t="s">
        <v>87</v>
      </c>
      <c r="AD3902" s="2" t="s">
        <v>76</v>
      </c>
      <c r="AE3902" s="5">
        <v>67.19</v>
      </c>
      <c r="AF3902" s="2">
        <v>0</v>
      </c>
      <c r="AG3902" s="2" t="s">
        <v>77</v>
      </c>
      <c r="AH3902" s="2">
        <v>20</v>
      </c>
      <c r="AI3902" s="6" t="str">
        <f t="shared" si="180"/>
        <v>35-44</v>
      </c>
      <c r="AJ3902" s="11">
        <f>YEAR(tbl_LoanData[[#This Row],[Application Date]])</f>
        <v>2024</v>
      </c>
      <c r="AK3902" s="11" t="str">
        <f>TEXT(tbl_LoanData[[#This Row],[Application Date]],"MMMM")</f>
        <v>November</v>
      </c>
      <c r="AL3902" s="12">
        <f>DATE(YEAR(tbl_LoanData[[#This Row],[Application Date]]),MONTH(tbl_LoanData[[#This Row],[Application Date]]),1)</f>
        <v>45597</v>
      </c>
      <c r="AM3902" s="14">
        <f ca="1">IF(AND(tbl_LoanData[[#This Row],[Application Date]]&gt;=EOMONTH(TODAY(),-1)+1,tbl_LoanData[[#This Row],[Application Date]]&lt;=TODAY()),tbl_LoanData[[#This Row],[Loan Amount]],0)</f>
        <v>0</v>
      </c>
      <c r="AN3902" s="14">
        <f>tbl_LoanData[[#This Row],[Amount Paid]]-(Q3902-X3902)</f>
        <v>58115.760000000009</v>
      </c>
      <c r="AO3902" s="14">
        <f>IF(tbl_LoanData[[#This Row],[Application Status]]="Approved",1,0)</f>
        <v>1</v>
      </c>
      <c r="AP3902" s="22" t="str">
        <f t="shared" ca="1" si="181"/>
        <v/>
      </c>
      <c r="AQ3902" s="22" t="str">
        <f t="shared" ca="1" si="182"/>
        <v/>
      </c>
    </row>
    <row r="3903" spans="1:43" ht="14.4" customHeight="1" x14ac:dyDescent="0.3">
      <c r="A3903" s="2" t="s">
        <v>5289</v>
      </c>
      <c r="B3903" s="2" t="s">
        <v>5290</v>
      </c>
      <c r="C3903" s="2" t="s">
        <v>644</v>
      </c>
      <c r="D3903" s="2" t="s">
        <v>81</v>
      </c>
      <c r="E3903" s="2" t="s">
        <v>204</v>
      </c>
      <c r="F3903" s="2">
        <v>29</v>
      </c>
      <c r="G3903" s="2" t="s">
        <v>83</v>
      </c>
      <c r="H3903" s="2" t="s">
        <v>516</v>
      </c>
      <c r="I3903" s="2" t="s">
        <v>53</v>
      </c>
      <c r="J3903" s="3">
        <v>45612</v>
      </c>
      <c r="K3903" s="3">
        <v>45627</v>
      </c>
      <c r="L3903" s="2" t="s">
        <v>40</v>
      </c>
      <c r="M3903" s="2" t="s">
        <v>94</v>
      </c>
      <c r="N3903" s="2" t="s">
        <v>95</v>
      </c>
      <c r="O3903" s="4">
        <v>1110000</v>
      </c>
      <c r="P3903" s="4">
        <v>223000</v>
      </c>
      <c r="Q3903" s="4">
        <v>887000</v>
      </c>
      <c r="R3903" s="2">
        <v>24</v>
      </c>
      <c r="S3903" s="5">
        <v>13.36</v>
      </c>
      <c r="T3903" s="4">
        <v>46833.599999999999</v>
      </c>
      <c r="U3903" s="2" t="s">
        <v>73</v>
      </c>
      <c r="V3903" s="2" t="s">
        <v>74</v>
      </c>
      <c r="W3903" s="4">
        <v>936672</v>
      </c>
      <c r="X3903" s="4">
        <v>187334.39999999999</v>
      </c>
      <c r="Y3903" s="4">
        <v>1124006.3999999999</v>
      </c>
      <c r="Z3903" s="2">
        <v>0</v>
      </c>
      <c r="AA3903" s="2" t="s">
        <v>56</v>
      </c>
      <c r="AB3903" s="2" t="s">
        <v>15728</v>
      </c>
      <c r="AC3903" s="2" t="s">
        <v>106</v>
      </c>
      <c r="AD3903" s="2" t="s">
        <v>76</v>
      </c>
      <c r="AE3903" s="5">
        <v>79.91</v>
      </c>
      <c r="AF3903" s="2">
        <v>0</v>
      </c>
      <c r="AG3903" s="2" t="s">
        <v>77</v>
      </c>
      <c r="AH3903" s="2">
        <v>15</v>
      </c>
      <c r="AI3903" s="6" t="str">
        <f t="shared" si="180"/>
        <v>25-34</v>
      </c>
      <c r="AJ3903" s="11">
        <f>YEAR(tbl_LoanData[[#This Row],[Application Date]])</f>
        <v>2024</v>
      </c>
      <c r="AK3903" s="11" t="str">
        <f>TEXT(tbl_LoanData[[#This Row],[Application Date]],"MMMM")</f>
        <v>November</v>
      </c>
      <c r="AL3903" s="12">
        <f>DATE(YEAR(tbl_LoanData[[#This Row],[Application Date]]),MONTH(tbl_LoanData[[#This Row],[Application Date]]),1)</f>
        <v>45597</v>
      </c>
      <c r="AM3903" s="14">
        <f ca="1">IF(AND(tbl_LoanData[[#This Row],[Application Date]]&gt;=EOMONTH(TODAY(),-1)+1,tbl_LoanData[[#This Row],[Application Date]]&lt;=TODAY()),tbl_LoanData[[#This Row],[Loan Amount]],0)</f>
        <v>0</v>
      </c>
      <c r="AN3903" s="14">
        <f>tbl_LoanData[[#This Row],[Amount Paid]]-(Q3903-X3903)</f>
        <v>237006.40000000002</v>
      </c>
      <c r="AO3903" s="14">
        <f>IF(tbl_LoanData[[#This Row],[Application Status]]="Approved",1,0)</f>
        <v>1</v>
      </c>
      <c r="AP3903" s="22" t="str">
        <f t="shared" ca="1" si="181"/>
        <v/>
      </c>
      <c r="AQ3903" s="22" t="str">
        <f t="shared" ca="1" si="182"/>
        <v/>
      </c>
    </row>
    <row r="3904" spans="1:43" ht="14.4" customHeight="1" x14ac:dyDescent="0.3">
      <c r="A3904" s="2" t="s">
        <v>5329</v>
      </c>
      <c r="B3904" s="2" t="s">
        <v>5330</v>
      </c>
      <c r="C3904" s="2" t="s">
        <v>80</v>
      </c>
      <c r="D3904" s="2" t="s">
        <v>82</v>
      </c>
      <c r="E3904" s="2" t="s">
        <v>165</v>
      </c>
      <c r="F3904" s="2">
        <v>61</v>
      </c>
      <c r="G3904" s="2" t="s">
        <v>83</v>
      </c>
      <c r="H3904" s="2" t="s">
        <v>224</v>
      </c>
      <c r="I3904" s="2" t="s">
        <v>54</v>
      </c>
      <c r="J3904" s="3">
        <v>45611</v>
      </c>
      <c r="K3904" s="3">
        <v>45627</v>
      </c>
      <c r="L3904" s="2" t="s">
        <v>39</v>
      </c>
      <c r="M3904" s="2" t="s">
        <v>85</v>
      </c>
      <c r="N3904" s="2" t="s">
        <v>324</v>
      </c>
      <c r="O3904" s="4">
        <v>1595000</v>
      </c>
      <c r="P3904" s="4">
        <v>560600</v>
      </c>
      <c r="Q3904" s="4">
        <v>1034400</v>
      </c>
      <c r="R3904" s="2">
        <v>48</v>
      </c>
      <c r="S3904" s="5">
        <v>11.68</v>
      </c>
      <c r="T3904" s="4">
        <v>31618.16</v>
      </c>
      <c r="U3904" s="2" t="s">
        <v>73</v>
      </c>
      <c r="V3904" s="2" t="s">
        <v>74</v>
      </c>
      <c r="W3904" s="4">
        <v>632363.19999999995</v>
      </c>
      <c r="X3904" s="4">
        <v>885308.48</v>
      </c>
      <c r="Y3904" s="4">
        <v>1517671.68</v>
      </c>
      <c r="Z3904" s="2">
        <v>0</v>
      </c>
      <c r="AA3904" s="2" t="s">
        <v>56</v>
      </c>
      <c r="AB3904" s="2" t="s">
        <v>15736</v>
      </c>
      <c r="AC3904" s="2" t="s">
        <v>213</v>
      </c>
      <c r="AD3904" s="2" t="s">
        <v>76</v>
      </c>
      <c r="AE3904" s="5">
        <v>64.849999999999994</v>
      </c>
      <c r="AF3904" s="2">
        <v>0</v>
      </c>
      <c r="AG3904" s="2" t="s">
        <v>77</v>
      </c>
      <c r="AH3904" s="2">
        <v>16</v>
      </c>
      <c r="AI3904" s="6" t="str">
        <f t="shared" si="180"/>
        <v>55-64</v>
      </c>
      <c r="AJ3904" s="11">
        <f>YEAR(tbl_LoanData[[#This Row],[Application Date]])</f>
        <v>2024</v>
      </c>
      <c r="AK3904" s="11" t="str">
        <f>TEXT(tbl_LoanData[[#This Row],[Application Date]],"MMMM")</f>
        <v>November</v>
      </c>
      <c r="AL3904" s="12">
        <f>DATE(YEAR(tbl_LoanData[[#This Row],[Application Date]]),MONTH(tbl_LoanData[[#This Row],[Application Date]]),1)</f>
        <v>45597</v>
      </c>
      <c r="AM3904" s="14">
        <f ca="1">IF(AND(tbl_LoanData[[#This Row],[Application Date]]&gt;=EOMONTH(TODAY(),-1)+1,tbl_LoanData[[#This Row],[Application Date]]&lt;=TODAY()),tbl_LoanData[[#This Row],[Loan Amount]],0)</f>
        <v>0</v>
      </c>
      <c r="AN3904" s="14">
        <f>tbl_LoanData[[#This Row],[Amount Paid]]-(Q3904-X3904)</f>
        <v>483271.67999999993</v>
      </c>
      <c r="AO3904" s="14">
        <f>IF(tbl_LoanData[[#This Row],[Application Status]]="Approved",1,0)</f>
        <v>1</v>
      </c>
      <c r="AP3904" s="22" t="str">
        <f t="shared" ca="1" si="181"/>
        <v/>
      </c>
      <c r="AQ3904" s="22" t="str">
        <f t="shared" ca="1" si="182"/>
        <v/>
      </c>
    </row>
    <row r="3905" spans="1:43" ht="14.4" customHeight="1" x14ac:dyDescent="0.3">
      <c r="A3905" s="2" t="s">
        <v>5391</v>
      </c>
      <c r="B3905" s="2" t="s">
        <v>5392</v>
      </c>
      <c r="C3905" s="2" t="s">
        <v>668</v>
      </c>
      <c r="D3905" s="2" t="s">
        <v>209</v>
      </c>
      <c r="E3905" s="2" t="s">
        <v>176</v>
      </c>
      <c r="F3905" s="2">
        <v>31</v>
      </c>
      <c r="G3905" s="2" t="s">
        <v>69</v>
      </c>
      <c r="H3905" s="2" t="s">
        <v>70</v>
      </c>
      <c r="I3905" s="2" t="s">
        <v>50</v>
      </c>
      <c r="J3905" s="3">
        <v>45609</v>
      </c>
      <c r="K3905" s="3">
        <v>45617</v>
      </c>
      <c r="L3905" s="2" t="s">
        <v>40</v>
      </c>
      <c r="M3905" s="2" t="s">
        <v>85</v>
      </c>
      <c r="N3905" s="2" t="s">
        <v>270</v>
      </c>
      <c r="O3905" s="4">
        <v>777000</v>
      </c>
      <c r="P3905" s="4">
        <v>235400</v>
      </c>
      <c r="Q3905" s="4">
        <v>541600</v>
      </c>
      <c r="R3905" s="2">
        <v>36</v>
      </c>
      <c r="S3905" s="5">
        <v>14.6</v>
      </c>
      <c r="T3905" s="4">
        <v>21633.91</v>
      </c>
      <c r="U3905" s="2" t="s">
        <v>73</v>
      </c>
      <c r="V3905" s="2" t="s">
        <v>74</v>
      </c>
      <c r="W3905" s="4">
        <v>432678.2</v>
      </c>
      <c r="X3905" s="4">
        <v>346142.6</v>
      </c>
      <c r="Y3905" s="4">
        <v>778820.8</v>
      </c>
      <c r="Z3905" s="2">
        <v>29</v>
      </c>
      <c r="AA3905" s="2" t="s">
        <v>57</v>
      </c>
      <c r="AB3905" s="2" t="s">
        <v>15733</v>
      </c>
      <c r="AC3905" s="2" t="s">
        <v>87</v>
      </c>
      <c r="AD3905" s="2" t="s">
        <v>76</v>
      </c>
      <c r="AE3905" s="5">
        <v>69.7</v>
      </c>
      <c r="AF3905" s="2">
        <v>1</v>
      </c>
      <c r="AG3905" s="2" t="s">
        <v>77</v>
      </c>
      <c r="AH3905" s="2">
        <v>8</v>
      </c>
      <c r="AI3905" s="6" t="str">
        <f t="shared" si="180"/>
        <v>25-34</v>
      </c>
      <c r="AJ3905" s="11">
        <f>YEAR(tbl_LoanData[[#This Row],[Application Date]])</f>
        <v>2024</v>
      </c>
      <c r="AK3905" s="11" t="str">
        <f>TEXT(tbl_LoanData[[#This Row],[Application Date]],"MMMM")</f>
        <v>November</v>
      </c>
      <c r="AL3905" s="12">
        <f>DATE(YEAR(tbl_LoanData[[#This Row],[Application Date]]),MONTH(tbl_LoanData[[#This Row],[Application Date]]),1)</f>
        <v>45597</v>
      </c>
      <c r="AM3905" s="14">
        <f ca="1">IF(AND(tbl_LoanData[[#This Row],[Application Date]]&gt;=EOMONTH(TODAY(),-1)+1,tbl_LoanData[[#This Row],[Application Date]]&lt;=TODAY()),tbl_LoanData[[#This Row],[Loan Amount]],0)</f>
        <v>0</v>
      </c>
      <c r="AN3905" s="14">
        <f>tbl_LoanData[[#This Row],[Amount Paid]]-(Q3905-X3905)</f>
        <v>237220.8</v>
      </c>
      <c r="AO3905" s="14">
        <f>IF(tbl_LoanData[[#This Row],[Application Status]]="Approved",1,0)</f>
        <v>1</v>
      </c>
      <c r="AP3905" s="22" t="str">
        <f t="shared" ca="1" si="181"/>
        <v/>
      </c>
      <c r="AQ3905" s="22" t="str">
        <f t="shared" ca="1" si="182"/>
        <v/>
      </c>
    </row>
    <row r="3906" spans="1:43" ht="14.4" customHeight="1" x14ac:dyDescent="0.3">
      <c r="A3906" s="2" t="s">
        <v>5403</v>
      </c>
      <c r="B3906" s="2" t="s">
        <v>5404</v>
      </c>
      <c r="C3906" s="2" t="s">
        <v>109</v>
      </c>
      <c r="D3906" s="2" t="s">
        <v>254</v>
      </c>
      <c r="E3906" s="2" t="s">
        <v>135</v>
      </c>
      <c r="F3906" s="2">
        <v>53</v>
      </c>
      <c r="G3906" s="2" t="s">
        <v>83</v>
      </c>
      <c r="H3906" s="2" t="s">
        <v>233</v>
      </c>
      <c r="I3906" s="2" t="s">
        <v>46</v>
      </c>
      <c r="J3906" s="3">
        <v>45605</v>
      </c>
      <c r="K3906" s="3">
        <v>45608</v>
      </c>
      <c r="L3906" s="2" t="s">
        <v>39</v>
      </c>
      <c r="M3906" s="2" t="s">
        <v>94</v>
      </c>
      <c r="N3906" s="2" t="s">
        <v>365</v>
      </c>
      <c r="O3906" s="4">
        <v>1499000</v>
      </c>
      <c r="P3906" s="4">
        <v>465800</v>
      </c>
      <c r="Q3906" s="4">
        <v>1033200</v>
      </c>
      <c r="R3906" s="2">
        <v>36</v>
      </c>
      <c r="S3906" s="5">
        <v>14.71</v>
      </c>
      <c r="T3906" s="4">
        <v>41365.31</v>
      </c>
      <c r="U3906" s="2" t="s">
        <v>73</v>
      </c>
      <c r="V3906" s="2" t="s">
        <v>74</v>
      </c>
      <c r="W3906" s="4">
        <v>868671.51</v>
      </c>
      <c r="X3906" s="4">
        <v>620479.65</v>
      </c>
      <c r="Y3906" s="4">
        <v>1489151.16</v>
      </c>
      <c r="Z3906" s="2">
        <v>0</v>
      </c>
      <c r="AA3906" s="2" t="s">
        <v>56</v>
      </c>
      <c r="AB3906" s="2" t="s">
        <v>15730</v>
      </c>
      <c r="AC3906" s="2" t="s">
        <v>138</v>
      </c>
      <c r="AD3906" s="2" t="s">
        <v>76</v>
      </c>
      <c r="AE3906" s="5">
        <v>68.930000000000007</v>
      </c>
      <c r="AF3906" s="2">
        <v>0</v>
      </c>
      <c r="AG3906" s="2" t="s">
        <v>77</v>
      </c>
      <c r="AH3906" s="2">
        <v>3</v>
      </c>
      <c r="AI3906" s="6" t="str">
        <f t="shared" ref="AI3906:AI3969" si="183">IF(F3906&lt;25,"18-24",IF(F3906&lt;35,"25-34",IF(F3906&lt;45,"35-44",IF(F3906&lt;55,"45-54",IF(F3906&lt;65,"55-64","65+")))))</f>
        <v>45-54</v>
      </c>
      <c r="AJ3906" s="11">
        <f>YEAR(tbl_LoanData[[#This Row],[Application Date]])</f>
        <v>2024</v>
      </c>
      <c r="AK3906" s="11" t="str">
        <f>TEXT(tbl_LoanData[[#This Row],[Application Date]],"MMMM")</f>
        <v>November</v>
      </c>
      <c r="AL3906" s="12">
        <f>DATE(YEAR(tbl_LoanData[[#This Row],[Application Date]]),MONTH(tbl_LoanData[[#This Row],[Application Date]]),1)</f>
        <v>45597</v>
      </c>
      <c r="AM3906" s="14">
        <f ca="1">IF(AND(tbl_LoanData[[#This Row],[Application Date]]&gt;=EOMONTH(TODAY(),-1)+1,tbl_LoanData[[#This Row],[Application Date]]&lt;=TODAY()),tbl_LoanData[[#This Row],[Loan Amount]],0)</f>
        <v>0</v>
      </c>
      <c r="AN3906" s="14">
        <f>tbl_LoanData[[#This Row],[Amount Paid]]-(Q3906-X3906)</f>
        <v>455951.16000000003</v>
      </c>
      <c r="AO3906" s="14">
        <f>IF(tbl_LoanData[[#This Row],[Application Status]]="Approved",1,0)</f>
        <v>1</v>
      </c>
      <c r="AP3906" s="22" t="str">
        <f t="shared" ref="AP3906:AP3969" ca="1" si="184">IF(AND(J3906&gt;=DATE(YEAR(TODAY()),MONTH(TODAY()),1),J3906&lt;=TODAY()),"Current MTD",IF(AND(J3906&gt;=EOMONTH(TODAY(),-2)+1,J3906&lt;=EOMONTH(TODAY(),-1)),"Previous MTD",""))</f>
        <v/>
      </c>
      <c r="AQ3906" s="22" t="str">
        <f t="shared" ref="AQ3906:AQ3969" ca="1" si="185">IF(AND(J3906&gt;=DATE(YEAR(TODAY()),MONTH(TODAY()),1),J3906&lt;=TODAY()),TEXT(DATE(YEAR(TODAY()),MONTH(TODAY()),1),"mmm d")&amp;"–"&amp;DAY(TODAY()),IF(AND(J3906&gt;=EOMONTH(TODAY(),-2)+1,J3906&lt;=EOMONTH(TODAY(),-1)),""&amp;TEXT(EOMONTH(TODAY(),-2)+1,"mmm d")&amp;"–"&amp;DAY(TODAY()),""))</f>
        <v/>
      </c>
    </row>
    <row r="3907" spans="1:43" x14ac:dyDescent="0.3">
      <c r="A3907" s="2" t="s">
        <v>5781</v>
      </c>
      <c r="B3907" s="2" t="s">
        <v>5782</v>
      </c>
      <c r="C3907" s="2" t="s">
        <v>575</v>
      </c>
      <c r="D3907" s="2" t="s">
        <v>101</v>
      </c>
      <c r="E3907" s="2" t="s">
        <v>101</v>
      </c>
      <c r="F3907" s="2">
        <v>58</v>
      </c>
      <c r="G3907" s="2" t="s">
        <v>69</v>
      </c>
      <c r="H3907" s="2" t="s">
        <v>265</v>
      </c>
      <c r="I3907" s="2" t="s">
        <v>44</v>
      </c>
      <c r="J3907" s="3">
        <v>45606</v>
      </c>
      <c r="K3907" s="3"/>
      <c r="L3907" s="2" t="s">
        <v>37</v>
      </c>
      <c r="M3907" s="2" t="s">
        <v>104</v>
      </c>
      <c r="N3907" s="2" t="s">
        <v>286</v>
      </c>
      <c r="O3907" s="4">
        <v>164000</v>
      </c>
      <c r="P3907" s="4">
        <v>29100</v>
      </c>
      <c r="Q3907" s="4">
        <v>134900</v>
      </c>
      <c r="R3907" s="2">
        <v>36</v>
      </c>
      <c r="S3907" s="5">
        <v>14.79</v>
      </c>
      <c r="T3907" s="4">
        <v>5409.86</v>
      </c>
      <c r="U3907" s="2" t="s">
        <v>113</v>
      </c>
      <c r="V3907" s="2" t="s">
        <v>97</v>
      </c>
      <c r="W3907" s="4">
        <v>0</v>
      </c>
      <c r="X3907" s="4">
        <v>0</v>
      </c>
      <c r="Y3907" s="4">
        <v>194755.13</v>
      </c>
      <c r="Z3907" s="2">
        <v>0</v>
      </c>
      <c r="AA3907" s="2" t="s">
        <v>97</v>
      </c>
      <c r="AB3907" s="2" t="s">
        <v>15734</v>
      </c>
      <c r="AC3907" s="2" t="s">
        <v>106</v>
      </c>
      <c r="AD3907" s="2" t="s">
        <v>76</v>
      </c>
      <c r="AE3907" s="5">
        <v>82.26</v>
      </c>
      <c r="AF3907" s="2">
        <v>0</v>
      </c>
      <c r="AG3907" s="2" t="s">
        <v>97</v>
      </c>
      <c r="AH3907" s="2"/>
      <c r="AI3907" s="6" t="str">
        <f t="shared" si="183"/>
        <v>55-64</v>
      </c>
      <c r="AJ3907" s="11">
        <f>YEAR(tbl_LoanData[[#This Row],[Application Date]])</f>
        <v>2024</v>
      </c>
      <c r="AK3907" s="11" t="str">
        <f>TEXT(tbl_LoanData[[#This Row],[Application Date]],"MMMM")</f>
        <v>November</v>
      </c>
      <c r="AL3907" s="12">
        <f>DATE(YEAR(tbl_LoanData[[#This Row],[Application Date]]),MONTH(tbl_LoanData[[#This Row],[Application Date]]),1)</f>
        <v>45597</v>
      </c>
      <c r="AM3907" s="14">
        <f ca="1">IF(AND(tbl_LoanData[[#This Row],[Application Date]]&gt;=EOMONTH(TODAY(),-1)+1,tbl_LoanData[[#This Row],[Application Date]]&lt;=TODAY()),tbl_LoanData[[#This Row],[Loan Amount]],0)</f>
        <v>0</v>
      </c>
      <c r="AN3907" s="14">
        <f>tbl_LoanData[[#This Row],[Amount Paid]]-(Q3907-X3907)</f>
        <v>-134900</v>
      </c>
      <c r="AO3907" s="14">
        <f>IF(tbl_LoanData[[#This Row],[Application Status]]="Approved",1,0)</f>
        <v>0</v>
      </c>
      <c r="AP3907" s="22" t="str">
        <f t="shared" ca="1" si="184"/>
        <v/>
      </c>
      <c r="AQ3907" s="22" t="str">
        <f t="shared" ca="1" si="185"/>
        <v/>
      </c>
    </row>
    <row r="3908" spans="1:43" ht="14.4" customHeight="1" x14ac:dyDescent="0.3">
      <c r="A3908" s="2" t="s">
        <v>5791</v>
      </c>
      <c r="B3908" s="2" t="s">
        <v>5792</v>
      </c>
      <c r="C3908" s="2" t="s">
        <v>243</v>
      </c>
      <c r="D3908" s="2" t="s">
        <v>101</v>
      </c>
      <c r="E3908" s="2" t="s">
        <v>189</v>
      </c>
      <c r="F3908" s="2">
        <v>37</v>
      </c>
      <c r="G3908" s="2" t="s">
        <v>83</v>
      </c>
      <c r="H3908" s="2" t="s">
        <v>237</v>
      </c>
      <c r="I3908" s="2" t="s">
        <v>48</v>
      </c>
      <c r="J3908" s="3">
        <v>45598</v>
      </c>
      <c r="K3908" s="3">
        <v>45604</v>
      </c>
      <c r="L3908" s="2" t="s">
        <v>38</v>
      </c>
      <c r="M3908" s="2" t="s">
        <v>144</v>
      </c>
      <c r="N3908" s="2" t="s">
        <v>382</v>
      </c>
      <c r="O3908" s="4">
        <v>1597000</v>
      </c>
      <c r="P3908" s="4">
        <v>351200</v>
      </c>
      <c r="Q3908" s="4">
        <v>1245800</v>
      </c>
      <c r="R3908" s="2">
        <v>36</v>
      </c>
      <c r="S3908" s="5">
        <v>12.85</v>
      </c>
      <c r="T3908" s="4">
        <v>47946</v>
      </c>
      <c r="U3908" s="2" t="s">
        <v>73</v>
      </c>
      <c r="V3908" s="2" t="s">
        <v>74</v>
      </c>
      <c r="W3908" s="4">
        <v>1006866</v>
      </c>
      <c r="X3908" s="4">
        <v>719189.9</v>
      </c>
      <c r="Y3908" s="4">
        <v>1726055.9</v>
      </c>
      <c r="Z3908" s="2">
        <v>0</v>
      </c>
      <c r="AA3908" s="2" t="s">
        <v>56</v>
      </c>
      <c r="AB3908" s="2" t="s">
        <v>15729</v>
      </c>
      <c r="AC3908" s="2" t="s">
        <v>75</v>
      </c>
      <c r="AD3908" s="2" t="s">
        <v>76</v>
      </c>
      <c r="AE3908" s="5">
        <v>78.010000000000005</v>
      </c>
      <c r="AF3908" s="2">
        <v>0</v>
      </c>
      <c r="AG3908" s="2" t="s">
        <v>77</v>
      </c>
      <c r="AH3908" s="2">
        <v>6</v>
      </c>
      <c r="AI3908" s="6" t="str">
        <f t="shared" si="183"/>
        <v>35-44</v>
      </c>
      <c r="AJ3908" s="11">
        <f>YEAR(tbl_LoanData[[#This Row],[Application Date]])</f>
        <v>2024</v>
      </c>
      <c r="AK3908" s="11" t="str">
        <f>TEXT(tbl_LoanData[[#This Row],[Application Date]],"MMMM")</f>
        <v>November</v>
      </c>
      <c r="AL3908" s="12">
        <f>DATE(YEAR(tbl_LoanData[[#This Row],[Application Date]]),MONTH(tbl_LoanData[[#This Row],[Application Date]]),1)</f>
        <v>45597</v>
      </c>
      <c r="AM3908" s="14">
        <f ca="1">IF(AND(tbl_LoanData[[#This Row],[Application Date]]&gt;=EOMONTH(TODAY(),-1)+1,tbl_LoanData[[#This Row],[Application Date]]&lt;=TODAY()),tbl_LoanData[[#This Row],[Loan Amount]],0)</f>
        <v>0</v>
      </c>
      <c r="AN3908" s="14">
        <f>tbl_LoanData[[#This Row],[Amount Paid]]-(Q3908-X3908)</f>
        <v>480255.9</v>
      </c>
      <c r="AO3908" s="14">
        <f>IF(tbl_LoanData[[#This Row],[Application Status]]="Approved",1,0)</f>
        <v>1</v>
      </c>
      <c r="AP3908" s="22" t="str">
        <f t="shared" ca="1" si="184"/>
        <v/>
      </c>
      <c r="AQ3908" s="22" t="str">
        <f t="shared" ca="1" si="185"/>
        <v/>
      </c>
    </row>
    <row r="3909" spans="1:43" ht="14.4" customHeight="1" x14ac:dyDescent="0.3">
      <c r="A3909" s="2" t="s">
        <v>5829</v>
      </c>
      <c r="B3909" s="2" t="s">
        <v>5830</v>
      </c>
      <c r="C3909" s="2" t="s">
        <v>687</v>
      </c>
      <c r="D3909" s="2" t="s">
        <v>209</v>
      </c>
      <c r="E3909" s="2" t="s">
        <v>182</v>
      </c>
      <c r="F3909" s="2">
        <v>60</v>
      </c>
      <c r="G3909" s="2" t="s">
        <v>83</v>
      </c>
      <c r="H3909" s="2" t="s">
        <v>151</v>
      </c>
      <c r="I3909" s="2" t="s">
        <v>46</v>
      </c>
      <c r="J3909" s="3">
        <v>45618</v>
      </c>
      <c r="K3909" s="3">
        <v>45628</v>
      </c>
      <c r="L3909" s="2" t="s">
        <v>38</v>
      </c>
      <c r="M3909" s="2" t="s">
        <v>71</v>
      </c>
      <c r="N3909" s="2" t="s">
        <v>589</v>
      </c>
      <c r="O3909" s="4">
        <v>1304000</v>
      </c>
      <c r="P3909" s="4">
        <v>495500</v>
      </c>
      <c r="Q3909" s="4">
        <v>808500</v>
      </c>
      <c r="R3909" s="2">
        <v>36</v>
      </c>
      <c r="S3909" s="5">
        <v>8.25</v>
      </c>
      <c r="T3909" s="4">
        <v>28016.77</v>
      </c>
      <c r="U3909" s="2" t="s">
        <v>73</v>
      </c>
      <c r="V3909" s="2" t="s">
        <v>74</v>
      </c>
      <c r="W3909" s="4">
        <v>532318.63</v>
      </c>
      <c r="X3909" s="4">
        <v>476285.12</v>
      </c>
      <c r="Y3909" s="4">
        <v>1008603.75</v>
      </c>
      <c r="Z3909" s="2">
        <v>31</v>
      </c>
      <c r="AA3909" s="2" t="s">
        <v>58</v>
      </c>
      <c r="AB3909" s="2" t="s">
        <v>15734</v>
      </c>
      <c r="AC3909" s="2" t="s">
        <v>138</v>
      </c>
      <c r="AD3909" s="2" t="s">
        <v>76</v>
      </c>
      <c r="AE3909" s="5">
        <v>62</v>
      </c>
      <c r="AF3909" s="2">
        <v>1</v>
      </c>
      <c r="AG3909" s="2" t="s">
        <v>15718</v>
      </c>
      <c r="AH3909" s="2">
        <v>10</v>
      </c>
      <c r="AI3909" s="6" t="str">
        <f t="shared" si="183"/>
        <v>55-64</v>
      </c>
      <c r="AJ3909" s="11">
        <f>YEAR(tbl_LoanData[[#This Row],[Application Date]])</f>
        <v>2024</v>
      </c>
      <c r="AK3909" s="11" t="str">
        <f>TEXT(tbl_LoanData[[#This Row],[Application Date]],"MMMM")</f>
        <v>November</v>
      </c>
      <c r="AL3909" s="12">
        <f>DATE(YEAR(tbl_LoanData[[#This Row],[Application Date]]),MONTH(tbl_LoanData[[#This Row],[Application Date]]),1)</f>
        <v>45597</v>
      </c>
      <c r="AM3909" s="14">
        <f ca="1">IF(AND(tbl_LoanData[[#This Row],[Application Date]]&gt;=EOMONTH(TODAY(),-1)+1,tbl_LoanData[[#This Row],[Application Date]]&lt;=TODAY()),tbl_LoanData[[#This Row],[Loan Amount]],0)</f>
        <v>0</v>
      </c>
      <c r="AN3909" s="14">
        <f>tbl_LoanData[[#This Row],[Amount Paid]]-(Q3909-X3909)</f>
        <v>200103.75</v>
      </c>
      <c r="AO3909" s="14">
        <f>IF(tbl_LoanData[[#This Row],[Application Status]]="Approved",1,0)</f>
        <v>1</v>
      </c>
      <c r="AP3909" s="22" t="str">
        <f t="shared" ca="1" si="184"/>
        <v/>
      </c>
      <c r="AQ3909" s="22" t="str">
        <f t="shared" ca="1" si="185"/>
        <v/>
      </c>
    </row>
    <row r="3910" spans="1:43" ht="14.4" customHeight="1" x14ac:dyDescent="0.3">
      <c r="A3910" s="2" t="s">
        <v>5929</v>
      </c>
      <c r="B3910" s="2" t="s">
        <v>5930</v>
      </c>
      <c r="C3910" s="2" t="s">
        <v>376</v>
      </c>
      <c r="D3910" s="2" t="s">
        <v>117</v>
      </c>
      <c r="E3910" s="2" t="s">
        <v>125</v>
      </c>
      <c r="F3910" s="2">
        <v>30</v>
      </c>
      <c r="G3910" s="2" t="s">
        <v>69</v>
      </c>
      <c r="H3910" s="2" t="s">
        <v>265</v>
      </c>
      <c r="I3910" s="2" t="s">
        <v>44</v>
      </c>
      <c r="J3910" s="3">
        <v>45605</v>
      </c>
      <c r="K3910" s="3">
        <v>45618</v>
      </c>
      <c r="L3910" s="2" t="s">
        <v>40</v>
      </c>
      <c r="M3910" s="2" t="s">
        <v>94</v>
      </c>
      <c r="N3910" s="2" t="s">
        <v>95</v>
      </c>
      <c r="O3910" s="4">
        <v>1403000</v>
      </c>
      <c r="P3910" s="4">
        <v>196500</v>
      </c>
      <c r="Q3910" s="4">
        <v>1206500</v>
      </c>
      <c r="R3910" s="2">
        <v>36</v>
      </c>
      <c r="S3910" s="5">
        <v>6.8</v>
      </c>
      <c r="T3910" s="4">
        <v>40350.720000000001</v>
      </c>
      <c r="U3910" s="2" t="s">
        <v>73</v>
      </c>
      <c r="V3910" s="2" t="s">
        <v>74</v>
      </c>
      <c r="W3910" s="4">
        <v>847365.12</v>
      </c>
      <c r="X3910" s="4">
        <v>605260.88</v>
      </c>
      <c r="Y3910" s="4">
        <v>1452626</v>
      </c>
      <c r="Z3910" s="2">
        <v>0</v>
      </c>
      <c r="AA3910" s="2" t="s">
        <v>56</v>
      </c>
      <c r="AB3910" s="2" t="s">
        <v>15730</v>
      </c>
      <c r="AC3910" s="2" t="s">
        <v>87</v>
      </c>
      <c r="AD3910" s="2" t="s">
        <v>76</v>
      </c>
      <c r="AE3910" s="5">
        <v>85.99</v>
      </c>
      <c r="AF3910" s="2">
        <v>0</v>
      </c>
      <c r="AG3910" s="2" t="s">
        <v>77</v>
      </c>
      <c r="AH3910" s="2">
        <v>13</v>
      </c>
      <c r="AI3910" s="6" t="str">
        <f t="shared" si="183"/>
        <v>25-34</v>
      </c>
      <c r="AJ3910" s="11">
        <f>YEAR(tbl_LoanData[[#This Row],[Application Date]])</f>
        <v>2024</v>
      </c>
      <c r="AK3910" s="11" t="str">
        <f>TEXT(tbl_LoanData[[#This Row],[Application Date]],"MMMM")</f>
        <v>November</v>
      </c>
      <c r="AL3910" s="12">
        <f>DATE(YEAR(tbl_LoanData[[#This Row],[Application Date]]),MONTH(tbl_LoanData[[#This Row],[Application Date]]),1)</f>
        <v>45597</v>
      </c>
      <c r="AM3910" s="14">
        <f ca="1">IF(AND(tbl_LoanData[[#This Row],[Application Date]]&gt;=EOMONTH(TODAY(),-1)+1,tbl_LoanData[[#This Row],[Application Date]]&lt;=TODAY()),tbl_LoanData[[#This Row],[Loan Amount]],0)</f>
        <v>0</v>
      </c>
      <c r="AN3910" s="14">
        <f>tbl_LoanData[[#This Row],[Amount Paid]]-(Q3910-X3910)</f>
        <v>246126</v>
      </c>
      <c r="AO3910" s="14">
        <f>IF(tbl_LoanData[[#This Row],[Application Status]]="Approved",1,0)</f>
        <v>1</v>
      </c>
      <c r="AP3910" s="22" t="str">
        <f t="shared" ca="1" si="184"/>
        <v/>
      </c>
      <c r="AQ3910" s="22" t="str">
        <f t="shared" ca="1" si="185"/>
        <v/>
      </c>
    </row>
    <row r="3911" spans="1:43" ht="14.4" customHeight="1" x14ac:dyDescent="0.3">
      <c r="A3911" s="2" t="s">
        <v>6017</v>
      </c>
      <c r="B3911" s="2" t="s">
        <v>6018</v>
      </c>
      <c r="C3911" s="2" t="s">
        <v>464</v>
      </c>
      <c r="D3911" s="2" t="s">
        <v>102</v>
      </c>
      <c r="E3911" s="2" t="s">
        <v>92</v>
      </c>
      <c r="F3911" s="2">
        <v>24</v>
      </c>
      <c r="G3911" s="2" t="s">
        <v>83</v>
      </c>
      <c r="H3911" s="2" t="s">
        <v>398</v>
      </c>
      <c r="I3911" s="2" t="s">
        <v>46</v>
      </c>
      <c r="J3911" s="3">
        <v>45625</v>
      </c>
      <c r="K3911" s="3">
        <v>45639</v>
      </c>
      <c r="L3911" s="2" t="s">
        <v>38</v>
      </c>
      <c r="M3911" s="2" t="s">
        <v>85</v>
      </c>
      <c r="N3911" s="2" t="s">
        <v>314</v>
      </c>
      <c r="O3911" s="4">
        <v>1335000</v>
      </c>
      <c r="P3911" s="4">
        <v>316000</v>
      </c>
      <c r="Q3911" s="4">
        <v>1019000</v>
      </c>
      <c r="R3911" s="2">
        <v>36</v>
      </c>
      <c r="S3911" s="5">
        <v>5.88</v>
      </c>
      <c r="T3911" s="4">
        <v>33298.660000000003</v>
      </c>
      <c r="U3911" s="2" t="s">
        <v>73</v>
      </c>
      <c r="V3911" s="2" t="s">
        <v>74</v>
      </c>
      <c r="W3911" s="4">
        <v>665973.19999999995</v>
      </c>
      <c r="X3911" s="4">
        <v>532778.4</v>
      </c>
      <c r="Y3911" s="4">
        <v>1198751.6000000001</v>
      </c>
      <c r="Z3911" s="2">
        <v>0</v>
      </c>
      <c r="AA3911" s="2" t="s">
        <v>56</v>
      </c>
      <c r="AB3911" s="2" t="s">
        <v>15734</v>
      </c>
      <c r="AC3911" s="2" t="s">
        <v>146</v>
      </c>
      <c r="AD3911" s="2" t="s">
        <v>76</v>
      </c>
      <c r="AE3911" s="5">
        <v>76.33</v>
      </c>
      <c r="AF3911" s="2">
        <v>0</v>
      </c>
      <c r="AG3911" s="2" t="s">
        <v>77</v>
      </c>
      <c r="AH3911" s="2">
        <v>14</v>
      </c>
      <c r="AI3911" s="6" t="str">
        <f t="shared" si="183"/>
        <v>18-24</v>
      </c>
      <c r="AJ3911" s="11">
        <f>YEAR(tbl_LoanData[[#This Row],[Application Date]])</f>
        <v>2024</v>
      </c>
      <c r="AK3911" s="11" t="str">
        <f>TEXT(tbl_LoanData[[#This Row],[Application Date]],"MMMM")</f>
        <v>November</v>
      </c>
      <c r="AL3911" s="12">
        <f>DATE(YEAR(tbl_LoanData[[#This Row],[Application Date]]),MONTH(tbl_LoanData[[#This Row],[Application Date]]),1)</f>
        <v>45597</v>
      </c>
      <c r="AM3911" s="14">
        <f ca="1">IF(AND(tbl_LoanData[[#This Row],[Application Date]]&gt;=EOMONTH(TODAY(),-1)+1,tbl_LoanData[[#This Row],[Application Date]]&lt;=TODAY()),tbl_LoanData[[#This Row],[Loan Amount]],0)</f>
        <v>0</v>
      </c>
      <c r="AN3911" s="14">
        <f>tbl_LoanData[[#This Row],[Amount Paid]]-(Q3911-X3911)</f>
        <v>179751.59999999998</v>
      </c>
      <c r="AO3911" s="14">
        <f>IF(tbl_LoanData[[#This Row],[Application Status]]="Approved",1,0)</f>
        <v>1</v>
      </c>
      <c r="AP3911" s="22" t="str">
        <f t="shared" ca="1" si="184"/>
        <v/>
      </c>
      <c r="AQ3911" s="22" t="str">
        <f t="shared" ca="1" si="185"/>
        <v/>
      </c>
    </row>
    <row r="3912" spans="1:43" ht="14.4" customHeight="1" x14ac:dyDescent="0.3">
      <c r="A3912" s="2" t="s">
        <v>6133</v>
      </c>
      <c r="B3912" s="2" t="s">
        <v>6134</v>
      </c>
      <c r="C3912" s="2" t="s">
        <v>599</v>
      </c>
      <c r="D3912" s="2" t="s">
        <v>81</v>
      </c>
      <c r="E3912" s="2" t="s">
        <v>150</v>
      </c>
      <c r="F3912" s="2">
        <v>28</v>
      </c>
      <c r="G3912" s="2" t="s">
        <v>83</v>
      </c>
      <c r="H3912" s="2" t="s">
        <v>269</v>
      </c>
      <c r="I3912" s="2" t="s">
        <v>46</v>
      </c>
      <c r="J3912" s="3">
        <v>45611</v>
      </c>
      <c r="K3912" s="3">
        <v>45627</v>
      </c>
      <c r="L3912" s="2" t="s">
        <v>40</v>
      </c>
      <c r="M3912" s="2" t="s">
        <v>157</v>
      </c>
      <c r="N3912" s="2" t="s">
        <v>328</v>
      </c>
      <c r="O3912" s="4">
        <v>769000</v>
      </c>
      <c r="P3912" s="4">
        <v>283800</v>
      </c>
      <c r="Q3912" s="4">
        <v>485200</v>
      </c>
      <c r="R3912" s="2">
        <v>36</v>
      </c>
      <c r="S3912" s="5">
        <v>8.19</v>
      </c>
      <c r="T3912" s="4">
        <v>16789.27</v>
      </c>
      <c r="U3912" s="2" t="s">
        <v>73</v>
      </c>
      <c r="V3912" s="2" t="s">
        <v>74</v>
      </c>
      <c r="W3912" s="4">
        <v>335785.4</v>
      </c>
      <c r="X3912" s="4">
        <v>268628.24</v>
      </c>
      <c r="Y3912" s="4">
        <v>604413.64</v>
      </c>
      <c r="Z3912" s="2">
        <v>0</v>
      </c>
      <c r="AA3912" s="2" t="s">
        <v>56</v>
      </c>
      <c r="AB3912" s="2" t="s">
        <v>15733</v>
      </c>
      <c r="AC3912" s="2" t="s">
        <v>138</v>
      </c>
      <c r="AD3912" s="2" t="s">
        <v>76</v>
      </c>
      <c r="AE3912" s="5">
        <v>63.09</v>
      </c>
      <c r="AF3912" s="2">
        <v>0</v>
      </c>
      <c r="AG3912" s="2" t="s">
        <v>77</v>
      </c>
      <c r="AH3912" s="2">
        <v>16</v>
      </c>
      <c r="AI3912" s="6" t="str">
        <f t="shared" si="183"/>
        <v>25-34</v>
      </c>
      <c r="AJ3912" s="11">
        <f>YEAR(tbl_LoanData[[#This Row],[Application Date]])</f>
        <v>2024</v>
      </c>
      <c r="AK3912" s="11" t="str">
        <f>TEXT(tbl_LoanData[[#This Row],[Application Date]],"MMMM")</f>
        <v>November</v>
      </c>
      <c r="AL3912" s="12">
        <f>DATE(YEAR(tbl_LoanData[[#This Row],[Application Date]]),MONTH(tbl_LoanData[[#This Row],[Application Date]]),1)</f>
        <v>45597</v>
      </c>
      <c r="AM3912" s="14">
        <f ca="1">IF(AND(tbl_LoanData[[#This Row],[Application Date]]&gt;=EOMONTH(TODAY(),-1)+1,tbl_LoanData[[#This Row],[Application Date]]&lt;=TODAY()),tbl_LoanData[[#This Row],[Loan Amount]],0)</f>
        <v>0</v>
      </c>
      <c r="AN3912" s="14">
        <f>tbl_LoanData[[#This Row],[Amount Paid]]-(Q3912-X3912)</f>
        <v>119213.64000000001</v>
      </c>
      <c r="AO3912" s="14">
        <f>IF(tbl_LoanData[[#This Row],[Application Status]]="Approved",1,0)</f>
        <v>1</v>
      </c>
      <c r="AP3912" s="22" t="str">
        <f t="shared" ca="1" si="184"/>
        <v/>
      </c>
      <c r="AQ3912" s="22" t="str">
        <f t="shared" ca="1" si="185"/>
        <v/>
      </c>
    </row>
    <row r="3913" spans="1:43" ht="14.4" customHeight="1" x14ac:dyDescent="0.3">
      <c r="A3913" s="2" t="s">
        <v>6199</v>
      </c>
      <c r="B3913" s="2" t="s">
        <v>6200</v>
      </c>
      <c r="C3913" s="2" t="s">
        <v>1686</v>
      </c>
      <c r="D3913" s="2" t="s">
        <v>209</v>
      </c>
      <c r="E3913" s="2" t="s">
        <v>385</v>
      </c>
      <c r="F3913" s="2">
        <v>53</v>
      </c>
      <c r="G3913" s="2" t="s">
        <v>83</v>
      </c>
      <c r="H3913" s="2" t="s">
        <v>156</v>
      </c>
      <c r="I3913" s="2" t="s">
        <v>45</v>
      </c>
      <c r="J3913" s="3">
        <v>45619</v>
      </c>
      <c r="K3913" s="3">
        <v>45622</v>
      </c>
      <c r="L3913" s="2" t="s">
        <v>40</v>
      </c>
      <c r="M3913" s="2" t="s">
        <v>111</v>
      </c>
      <c r="N3913" s="2" t="s">
        <v>369</v>
      </c>
      <c r="O3913" s="4">
        <v>1491000</v>
      </c>
      <c r="P3913" s="4">
        <v>404900</v>
      </c>
      <c r="Q3913" s="4">
        <v>1086100</v>
      </c>
      <c r="R3913" s="2">
        <v>36</v>
      </c>
      <c r="S3913" s="5">
        <v>8.0399999999999991</v>
      </c>
      <c r="T3913" s="4">
        <v>37446.31</v>
      </c>
      <c r="U3913" s="2" t="s">
        <v>73</v>
      </c>
      <c r="V3913" s="2" t="s">
        <v>74</v>
      </c>
      <c r="W3913" s="4">
        <v>748926.2</v>
      </c>
      <c r="X3913" s="4">
        <v>599141.12</v>
      </c>
      <c r="Y3913" s="4">
        <v>1348067.32</v>
      </c>
      <c r="Z3913" s="2">
        <v>28</v>
      </c>
      <c r="AA3913" s="2" t="s">
        <v>57</v>
      </c>
      <c r="AB3913" s="2" t="s">
        <v>15731</v>
      </c>
      <c r="AC3913" s="2" t="s">
        <v>75</v>
      </c>
      <c r="AD3913" s="2" t="s">
        <v>76</v>
      </c>
      <c r="AE3913" s="5">
        <v>72.84</v>
      </c>
      <c r="AF3913" s="2">
        <v>1</v>
      </c>
      <c r="AG3913" s="2" t="s">
        <v>77</v>
      </c>
      <c r="AH3913" s="2">
        <v>3</v>
      </c>
      <c r="AI3913" s="6" t="str">
        <f t="shared" si="183"/>
        <v>45-54</v>
      </c>
      <c r="AJ3913" s="11">
        <f>YEAR(tbl_LoanData[[#This Row],[Application Date]])</f>
        <v>2024</v>
      </c>
      <c r="AK3913" s="11" t="str">
        <f>TEXT(tbl_LoanData[[#This Row],[Application Date]],"MMMM")</f>
        <v>November</v>
      </c>
      <c r="AL3913" s="12">
        <f>DATE(YEAR(tbl_LoanData[[#This Row],[Application Date]]),MONTH(tbl_LoanData[[#This Row],[Application Date]]),1)</f>
        <v>45597</v>
      </c>
      <c r="AM3913" s="14">
        <f ca="1">IF(AND(tbl_LoanData[[#This Row],[Application Date]]&gt;=EOMONTH(TODAY(),-1)+1,tbl_LoanData[[#This Row],[Application Date]]&lt;=TODAY()),tbl_LoanData[[#This Row],[Loan Amount]],0)</f>
        <v>0</v>
      </c>
      <c r="AN3913" s="14">
        <f>tbl_LoanData[[#This Row],[Amount Paid]]-(Q3913-X3913)</f>
        <v>261967.31999999995</v>
      </c>
      <c r="AO3913" s="14">
        <f>IF(tbl_LoanData[[#This Row],[Application Status]]="Approved",1,0)</f>
        <v>1</v>
      </c>
      <c r="AP3913" s="22" t="str">
        <f t="shared" ca="1" si="184"/>
        <v/>
      </c>
      <c r="AQ3913" s="22" t="str">
        <f t="shared" ca="1" si="185"/>
        <v/>
      </c>
    </row>
    <row r="3914" spans="1:43" ht="14.4" customHeight="1" x14ac:dyDescent="0.3">
      <c r="A3914" s="2" t="s">
        <v>6241</v>
      </c>
      <c r="B3914" s="2" t="s">
        <v>6242</v>
      </c>
      <c r="C3914" s="2" t="s">
        <v>397</v>
      </c>
      <c r="D3914" s="2" t="s">
        <v>182</v>
      </c>
      <c r="E3914" s="2" t="s">
        <v>402</v>
      </c>
      <c r="F3914" s="2">
        <v>27</v>
      </c>
      <c r="G3914" s="2" t="s">
        <v>83</v>
      </c>
      <c r="H3914" s="2" t="s">
        <v>143</v>
      </c>
      <c r="I3914" s="2" t="s">
        <v>46</v>
      </c>
      <c r="J3914" s="3">
        <v>45626</v>
      </c>
      <c r="K3914" s="3">
        <v>45632</v>
      </c>
      <c r="L3914" s="2" t="s">
        <v>37</v>
      </c>
      <c r="M3914" s="2" t="s">
        <v>104</v>
      </c>
      <c r="N3914" s="2" t="s">
        <v>192</v>
      </c>
      <c r="O3914" s="4">
        <v>127000</v>
      </c>
      <c r="P3914" s="4">
        <v>15700</v>
      </c>
      <c r="Q3914" s="4">
        <v>111300</v>
      </c>
      <c r="R3914" s="2">
        <v>18</v>
      </c>
      <c r="S3914" s="5">
        <v>13.33</v>
      </c>
      <c r="T3914" s="4">
        <v>7419.69</v>
      </c>
      <c r="U3914" s="2" t="s">
        <v>73</v>
      </c>
      <c r="V3914" s="2" t="s">
        <v>34</v>
      </c>
      <c r="W3914" s="4">
        <v>126134.73</v>
      </c>
      <c r="X3914" s="4">
        <v>7419.71</v>
      </c>
      <c r="Y3914" s="4">
        <v>133554.44</v>
      </c>
      <c r="Z3914" s="2">
        <v>29</v>
      </c>
      <c r="AA3914" s="2" t="s">
        <v>57</v>
      </c>
      <c r="AB3914" s="2" t="s">
        <v>15727</v>
      </c>
      <c r="AC3914" s="2" t="s">
        <v>87</v>
      </c>
      <c r="AD3914" s="2" t="s">
        <v>76</v>
      </c>
      <c r="AE3914" s="5">
        <v>87.64</v>
      </c>
      <c r="AF3914" s="2">
        <v>1</v>
      </c>
      <c r="AG3914" s="2" t="s">
        <v>77</v>
      </c>
      <c r="AH3914" s="2">
        <v>6</v>
      </c>
      <c r="AI3914" s="6" t="str">
        <f t="shared" si="183"/>
        <v>25-34</v>
      </c>
      <c r="AJ3914" s="11">
        <f>YEAR(tbl_LoanData[[#This Row],[Application Date]])</f>
        <v>2024</v>
      </c>
      <c r="AK3914" s="11" t="str">
        <f>TEXT(tbl_LoanData[[#This Row],[Application Date]],"MMMM")</f>
        <v>November</v>
      </c>
      <c r="AL3914" s="12">
        <f>DATE(YEAR(tbl_LoanData[[#This Row],[Application Date]]),MONTH(tbl_LoanData[[#This Row],[Application Date]]),1)</f>
        <v>45597</v>
      </c>
      <c r="AM3914" s="14">
        <f ca="1">IF(AND(tbl_LoanData[[#This Row],[Application Date]]&gt;=EOMONTH(TODAY(),-1)+1,tbl_LoanData[[#This Row],[Application Date]]&lt;=TODAY()),tbl_LoanData[[#This Row],[Loan Amount]],0)</f>
        <v>0</v>
      </c>
      <c r="AN3914" s="14">
        <f>tbl_LoanData[[#This Row],[Amount Paid]]-(Q3914-X3914)</f>
        <v>22254.440000000002</v>
      </c>
      <c r="AO3914" s="14">
        <f>IF(tbl_LoanData[[#This Row],[Application Status]]="Approved",1,0)</f>
        <v>1</v>
      </c>
      <c r="AP3914" s="22" t="str">
        <f t="shared" ca="1" si="184"/>
        <v/>
      </c>
      <c r="AQ3914" s="22" t="str">
        <f t="shared" ca="1" si="185"/>
        <v/>
      </c>
    </row>
    <row r="3915" spans="1:43" ht="14.4" customHeight="1" x14ac:dyDescent="0.3">
      <c r="A3915" s="2" t="s">
        <v>6267</v>
      </c>
      <c r="B3915" s="2" t="s">
        <v>6268</v>
      </c>
      <c r="C3915" s="2" t="s">
        <v>712</v>
      </c>
      <c r="D3915" s="2" t="s">
        <v>101</v>
      </c>
      <c r="E3915" s="2" t="s">
        <v>183</v>
      </c>
      <c r="F3915" s="2">
        <v>32</v>
      </c>
      <c r="G3915" s="2" t="s">
        <v>83</v>
      </c>
      <c r="H3915" s="2" t="s">
        <v>93</v>
      </c>
      <c r="I3915" s="2" t="s">
        <v>50</v>
      </c>
      <c r="J3915" s="3">
        <v>45613</v>
      </c>
      <c r="K3915" s="3">
        <v>45620</v>
      </c>
      <c r="L3915" s="2" t="s">
        <v>37</v>
      </c>
      <c r="M3915" s="2" t="s">
        <v>260</v>
      </c>
      <c r="N3915" s="2" t="s">
        <v>261</v>
      </c>
      <c r="O3915" s="4">
        <v>103000</v>
      </c>
      <c r="P3915" s="4">
        <v>19600</v>
      </c>
      <c r="Q3915" s="4">
        <v>83400</v>
      </c>
      <c r="R3915" s="2">
        <v>24</v>
      </c>
      <c r="S3915" s="5">
        <v>6.18</v>
      </c>
      <c r="T3915" s="4">
        <v>3904.51</v>
      </c>
      <c r="U3915" s="2" t="s">
        <v>73</v>
      </c>
      <c r="V3915" s="2" t="s">
        <v>74</v>
      </c>
      <c r="W3915" s="4">
        <v>66376.67</v>
      </c>
      <c r="X3915" s="4">
        <v>27331.57</v>
      </c>
      <c r="Y3915" s="4">
        <v>93708.24</v>
      </c>
      <c r="Z3915" s="2">
        <v>120</v>
      </c>
      <c r="AA3915" s="2" t="s">
        <v>60</v>
      </c>
      <c r="AB3915" s="2" t="s">
        <v>15730</v>
      </c>
      <c r="AC3915" s="2" t="s">
        <v>121</v>
      </c>
      <c r="AD3915" s="2" t="s">
        <v>76</v>
      </c>
      <c r="AE3915" s="5">
        <v>80.97</v>
      </c>
      <c r="AF3915" s="2">
        <v>4</v>
      </c>
      <c r="AG3915" s="2" t="s">
        <v>130</v>
      </c>
      <c r="AH3915" s="2">
        <v>7</v>
      </c>
      <c r="AI3915" s="6" t="str">
        <f t="shared" si="183"/>
        <v>25-34</v>
      </c>
      <c r="AJ3915" s="11">
        <f>YEAR(tbl_LoanData[[#This Row],[Application Date]])</f>
        <v>2024</v>
      </c>
      <c r="AK3915" s="11" t="str">
        <f>TEXT(tbl_LoanData[[#This Row],[Application Date]],"MMMM")</f>
        <v>November</v>
      </c>
      <c r="AL3915" s="12">
        <f>DATE(YEAR(tbl_LoanData[[#This Row],[Application Date]]),MONTH(tbl_LoanData[[#This Row],[Application Date]]),1)</f>
        <v>45597</v>
      </c>
      <c r="AM3915" s="14">
        <f ca="1">IF(AND(tbl_LoanData[[#This Row],[Application Date]]&gt;=EOMONTH(TODAY(),-1)+1,tbl_LoanData[[#This Row],[Application Date]]&lt;=TODAY()),tbl_LoanData[[#This Row],[Loan Amount]],0)</f>
        <v>0</v>
      </c>
      <c r="AN3915" s="14">
        <f>tbl_LoanData[[#This Row],[Amount Paid]]-(Q3915-X3915)</f>
        <v>10308.239999999998</v>
      </c>
      <c r="AO3915" s="14">
        <f>IF(tbl_LoanData[[#This Row],[Application Status]]="Approved",1,0)</f>
        <v>1</v>
      </c>
      <c r="AP3915" s="22" t="str">
        <f t="shared" ca="1" si="184"/>
        <v/>
      </c>
      <c r="AQ3915" s="22" t="str">
        <f t="shared" ca="1" si="185"/>
        <v/>
      </c>
    </row>
    <row r="3916" spans="1:43" ht="14.4" customHeight="1" x14ac:dyDescent="0.3">
      <c r="A3916" s="2" t="s">
        <v>6325</v>
      </c>
      <c r="B3916" s="2" t="s">
        <v>6326</v>
      </c>
      <c r="C3916" s="2" t="s">
        <v>343</v>
      </c>
      <c r="D3916" s="2" t="s">
        <v>134</v>
      </c>
      <c r="E3916" s="2" t="s">
        <v>209</v>
      </c>
      <c r="F3916" s="2">
        <v>48</v>
      </c>
      <c r="G3916" s="2" t="s">
        <v>69</v>
      </c>
      <c r="H3916" s="2" t="s">
        <v>156</v>
      </c>
      <c r="I3916" s="2" t="s">
        <v>45</v>
      </c>
      <c r="J3916" s="3">
        <v>45614</v>
      </c>
      <c r="K3916" s="3"/>
      <c r="L3916" s="2" t="s">
        <v>38</v>
      </c>
      <c r="M3916" s="2" t="s">
        <v>144</v>
      </c>
      <c r="N3916" s="2" t="s">
        <v>382</v>
      </c>
      <c r="O3916" s="4">
        <v>1137000</v>
      </c>
      <c r="P3916" s="4">
        <v>317900</v>
      </c>
      <c r="Q3916" s="4">
        <v>819100</v>
      </c>
      <c r="R3916" s="2">
        <v>36</v>
      </c>
      <c r="S3916" s="5">
        <v>13.08</v>
      </c>
      <c r="T3916" s="4">
        <v>31680.97</v>
      </c>
      <c r="U3916" s="2" t="s">
        <v>113</v>
      </c>
      <c r="V3916" s="2" t="s">
        <v>97</v>
      </c>
      <c r="W3916" s="4">
        <v>0</v>
      </c>
      <c r="X3916" s="4">
        <v>0</v>
      </c>
      <c r="Y3916" s="4">
        <v>1140514.8400000001</v>
      </c>
      <c r="Z3916" s="2">
        <v>0</v>
      </c>
      <c r="AA3916" s="2" t="s">
        <v>97</v>
      </c>
      <c r="AB3916" s="2" t="s">
        <v>15735</v>
      </c>
      <c r="AC3916" s="2" t="s">
        <v>146</v>
      </c>
      <c r="AD3916" s="2" t="s">
        <v>76</v>
      </c>
      <c r="AE3916" s="5">
        <v>72.040000000000006</v>
      </c>
      <c r="AF3916" s="2">
        <v>0</v>
      </c>
      <c r="AG3916" s="2" t="s">
        <v>97</v>
      </c>
      <c r="AH3916" s="2"/>
      <c r="AI3916" s="6" t="str">
        <f t="shared" si="183"/>
        <v>45-54</v>
      </c>
      <c r="AJ3916" s="11">
        <f>YEAR(tbl_LoanData[[#This Row],[Application Date]])</f>
        <v>2024</v>
      </c>
      <c r="AK3916" s="11" t="str">
        <f>TEXT(tbl_LoanData[[#This Row],[Application Date]],"MMMM")</f>
        <v>November</v>
      </c>
      <c r="AL3916" s="12">
        <f>DATE(YEAR(tbl_LoanData[[#This Row],[Application Date]]),MONTH(tbl_LoanData[[#This Row],[Application Date]]),1)</f>
        <v>45597</v>
      </c>
      <c r="AM3916" s="14">
        <f ca="1">IF(AND(tbl_LoanData[[#This Row],[Application Date]]&gt;=EOMONTH(TODAY(),-1)+1,tbl_LoanData[[#This Row],[Application Date]]&lt;=TODAY()),tbl_LoanData[[#This Row],[Loan Amount]],0)</f>
        <v>0</v>
      </c>
      <c r="AN3916" s="14">
        <f>tbl_LoanData[[#This Row],[Amount Paid]]-(Q3916-X3916)</f>
        <v>-819100</v>
      </c>
      <c r="AO3916" s="14">
        <f>IF(tbl_LoanData[[#This Row],[Application Status]]="Approved",1,0)</f>
        <v>0</v>
      </c>
      <c r="AP3916" s="22" t="str">
        <f t="shared" ca="1" si="184"/>
        <v/>
      </c>
      <c r="AQ3916" s="22" t="str">
        <f t="shared" ca="1" si="185"/>
        <v/>
      </c>
    </row>
    <row r="3917" spans="1:43" x14ac:dyDescent="0.3">
      <c r="A3917" s="2" t="s">
        <v>6333</v>
      </c>
      <c r="B3917" s="2" t="s">
        <v>6334</v>
      </c>
      <c r="C3917" s="2" t="s">
        <v>627</v>
      </c>
      <c r="D3917" s="2" t="s">
        <v>134</v>
      </c>
      <c r="E3917" s="2" t="s">
        <v>284</v>
      </c>
      <c r="F3917" s="2">
        <v>51</v>
      </c>
      <c r="G3917" s="2" t="s">
        <v>83</v>
      </c>
      <c r="H3917" s="2" t="s">
        <v>269</v>
      </c>
      <c r="I3917" s="2" t="s">
        <v>46</v>
      </c>
      <c r="J3917" s="3">
        <v>45597</v>
      </c>
      <c r="K3917" s="3">
        <v>45612</v>
      </c>
      <c r="L3917" s="2" t="s">
        <v>36</v>
      </c>
      <c r="M3917" s="2" t="s">
        <v>94</v>
      </c>
      <c r="N3917" s="2" t="s">
        <v>212</v>
      </c>
      <c r="O3917" s="4">
        <v>1572000</v>
      </c>
      <c r="P3917" s="4">
        <v>422300</v>
      </c>
      <c r="Q3917" s="4">
        <v>1149700</v>
      </c>
      <c r="R3917" s="2">
        <v>48</v>
      </c>
      <c r="S3917" s="5">
        <v>9.17</v>
      </c>
      <c r="T3917" s="4">
        <v>32737.71</v>
      </c>
      <c r="U3917" s="2" t="s">
        <v>73</v>
      </c>
      <c r="V3917" s="2" t="s">
        <v>74</v>
      </c>
      <c r="W3917" s="4">
        <v>687491.91</v>
      </c>
      <c r="X3917" s="4">
        <v>883918.05</v>
      </c>
      <c r="Y3917" s="4">
        <v>1571409.96</v>
      </c>
      <c r="Z3917" s="2">
        <v>0</v>
      </c>
      <c r="AA3917" s="2" t="s">
        <v>56</v>
      </c>
      <c r="AB3917" s="2" t="s">
        <v>15734</v>
      </c>
      <c r="AC3917" s="2" t="s">
        <v>75</v>
      </c>
      <c r="AD3917" s="2" t="s">
        <v>76</v>
      </c>
      <c r="AE3917" s="5">
        <v>73.14</v>
      </c>
      <c r="AF3917" s="2">
        <v>0</v>
      </c>
      <c r="AG3917" s="2" t="s">
        <v>77</v>
      </c>
      <c r="AH3917" s="2">
        <v>15</v>
      </c>
      <c r="AI3917" s="6" t="str">
        <f t="shared" si="183"/>
        <v>45-54</v>
      </c>
      <c r="AJ3917" s="11">
        <f>YEAR(tbl_LoanData[[#This Row],[Application Date]])</f>
        <v>2024</v>
      </c>
      <c r="AK3917" s="11" t="str">
        <f>TEXT(tbl_LoanData[[#This Row],[Application Date]],"MMMM")</f>
        <v>November</v>
      </c>
      <c r="AL3917" s="12">
        <f>DATE(YEAR(tbl_LoanData[[#This Row],[Application Date]]),MONTH(tbl_LoanData[[#This Row],[Application Date]]),1)</f>
        <v>45597</v>
      </c>
      <c r="AM3917" s="14">
        <f ca="1">IF(AND(tbl_LoanData[[#This Row],[Application Date]]&gt;=EOMONTH(TODAY(),-1)+1,tbl_LoanData[[#This Row],[Application Date]]&lt;=TODAY()),tbl_LoanData[[#This Row],[Loan Amount]],0)</f>
        <v>0</v>
      </c>
      <c r="AN3917" s="14">
        <f>tbl_LoanData[[#This Row],[Amount Paid]]-(Q3917-X3917)</f>
        <v>421709.96000000008</v>
      </c>
      <c r="AO3917" s="14">
        <f>IF(tbl_LoanData[[#This Row],[Application Status]]="Approved",1,0)</f>
        <v>1</v>
      </c>
      <c r="AP3917" s="22" t="str">
        <f t="shared" ca="1" si="184"/>
        <v/>
      </c>
      <c r="AQ3917" s="22" t="str">
        <f t="shared" ca="1" si="185"/>
        <v/>
      </c>
    </row>
    <row r="3918" spans="1:43" x14ac:dyDescent="0.3">
      <c r="A3918" s="2" t="s">
        <v>6365</v>
      </c>
      <c r="B3918" s="2" t="s">
        <v>6366</v>
      </c>
      <c r="C3918" s="2" t="s">
        <v>142</v>
      </c>
      <c r="D3918" s="2" t="s">
        <v>268</v>
      </c>
      <c r="E3918" s="2" t="s">
        <v>67</v>
      </c>
      <c r="F3918" s="2">
        <v>37</v>
      </c>
      <c r="G3918" s="2" t="s">
        <v>83</v>
      </c>
      <c r="H3918" s="2" t="s">
        <v>224</v>
      </c>
      <c r="I3918" s="2" t="s">
        <v>54</v>
      </c>
      <c r="J3918" s="3">
        <v>45622</v>
      </c>
      <c r="K3918" s="3"/>
      <c r="L3918" s="2" t="s">
        <v>37</v>
      </c>
      <c r="M3918" s="2" t="s">
        <v>94</v>
      </c>
      <c r="N3918" s="2" t="s">
        <v>436</v>
      </c>
      <c r="O3918" s="4">
        <v>125000</v>
      </c>
      <c r="P3918" s="4">
        <v>16600</v>
      </c>
      <c r="Q3918" s="4">
        <v>108400</v>
      </c>
      <c r="R3918" s="2">
        <v>48</v>
      </c>
      <c r="S3918" s="5">
        <v>8.42</v>
      </c>
      <c r="T3918" s="4">
        <v>3018.94</v>
      </c>
      <c r="U3918" s="2" t="s">
        <v>96</v>
      </c>
      <c r="V3918" s="2" t="s">
        <v>97</v>
      </c>
      <c r="W3918" s="4">
        <v>0</v>
      </c>
      <c r="X3918" s="4">
        <v>0</v>
      </c>
      <c r="Y3918" s="4">
        <v>144909.12</v>
      </c>
      <c r="Z3918" s="2">
        <v>0</v>
      </c>
      <c r="AA3918" s="2" t="s">
        <v>97</v>
      </c>
      <c r="AB3918" s="2" t="s">
        <v>15732</v>
      </c>
      <c r="AC3918" s="2" t="s">
        <v>87</v>
      </c>
      <c r="AD3918" s="2" t="s">
        <v>76</v>
      </c>
      <c r="AE3918" s="5">
        <v>86.72</v>
      </c>
      <c r="AF3918" s="2">
        <v>0</v>
      </c>
      <c r="AG3918" s="2" t="s">
        <v>97</v>
      </c>
      <c r="AH3918" s="2"/>
      <c r="AI3918" s="6" t="str">
        <f t="shared" si="183"/>
        <v>35-44</v>
      </c>
      <c r="AJ3918" s="11">
        <f>YEAR(tbl_LoanData[[#This Row],[Application Date]])</f>
        <v>2024</v>
      </c>
      <c r="AK3918" s="11" t="str">
        <f>TEXT(tbl_LoanData[[#This Row],[Application Date]],"MMMM")</f>
        <v>November</v>
      </c>
      <c r="AL3918" s="12">
        <f>DATE(YEAR(tbl_LoanData[[#This Row],[Application Date]]),MONTH(tbl_LoanData[[#This Row],[Application Date]]),1)</f>
        <v>45597</v>
      </c>
      <c r="AM3918" s="14">
        <f ca="1">IF(AND(tbl_LoanData[[#This Row],[Application Date]]&gt;=EOMONTH(TODAY(),-1)+1,tbl_LoanData[[#This Row],[Application Date]]&lt;=TODAY()),tbl_LoanData[[#This Row],[Loan Amount]],0)</f>
        <v>0</v>
      </c>
      <c r="AN3918" s="14">
        <f>tbl_LoanData[[#This Row],[Amount Paid]]-(Q3918-X3918)</f>
        <v>-108400</v>
      </c>
      <c r="AO3918" s="14">
        <f>IF(tbl_LoanData[[#This Row],[Application Status]]="Approved",1,0)</f>
        <v>0</v>
      </c>
      <c r="AP3918" s="22" t="str">
        <f t="shared" ca="1" si="184"/>
        <v/>
      </c>
      <c r="AQ3918" s="22" t="str">
        <f t="shared" ca="1" si="185"/>
        <v/>
      </c>
    </row>
    <row r="3919" spans="1:43" ht="14.4" customHeight="1" x14ac:dyDescent="0.3">
      <c r="A3919" s="2" t="s">
        <v>6417</v>
      </c>
      <c r="B3919" s="2" t="s">
        <v>6418</v>
      </c>
      <c r="C3919" s="2" t="s">
        <v>405</v>
      </c>
      <c r="D3919" s="2" t="s">
        <v>117</v>
      </c>
      <c r="E3919" s="2" t="s">
        <v>68</v>
      </c>
      <c r="F3919" s="2">
        <v>26</v>
      </c>
      <c r="G3919" s="2" t="s">
        <v>69</v>
      </c>
      <c r="H3919" s="2" t="s">
        <v>318</v>
      </c>
      <c r="I3919" s="2" t="s">
        <v>42</v>
      </c>
      <c r="J3919" s="3">
        <v>45621</v>
      </c>
      <c r="K3919" s="3">
        <v>45629</v>
      </c>
      <c r="L3919" s="2" t="s">
        <v>41</v>
      </c>
      <c r="M3919" s="2" t="s">
        <v>184</v>
      </c>
      <c r="N3919" s="2" t="s">
        <v>426</v>
      </c>
      <c r="O3919" s="4">
        <v>3646000</v>
      </c>
      <c r="P3919" s="4">
        <v>717500</v>
      </c>
      <c r="Q3919" s="4">
        <v>2928500</v>
      </c>
      <c r="R3919" s="2">
        <v>60</v>
      </c>
      <c r="S3919" s="5">
        <v>10.88</v>
      </c>
      <c r="T3919" s="4">
        <v>75360.070000000007</v>
      </c>
      <c r="U3919" s="2" t="s">
        <v>73</v>
      </c>
      <c r="V3919" s="2" t="s">
        <v>74</v>
      </c>
      <c r="W3919" s="4">
        <v>1507201.4</v>
      </c>
      <c r="X3919" s="4">
        <v>3014402.6</v>
      </c>
      <c r="Y3919" s="4">
        <v>4521604</v>
      </c>
      <c r="Z3919" s="2">
        <v>0</v>
      </c>
      <c r="AA3919" s="2" t="s">
        <v>56</v>
      </c>
      <c r="AB3919" s="2" t="s">
        <v>15733</v>
      </c>
      <c r="AC3919" s="2" t="s">
        <v>146</v>
      </c>
      <c r="AD3919" s="2" t="s">
        <v>76</v>
      </c>
      <c r="AE3919" s="5">
        <v>80.319999999999993</v>
      </c>
      <c r="AF3919" s="2">
        <v>0</v>
      </c>
      <c r="AG3919" s="2" t="s">
        <v>77</v>
      </c>
      <c r="AH3919" s="2">
        <v>8</v>
      </c>
      <c r="AI3919" s="6" t="str">
        <f t="shared" si="183"/>
        <v>25-34</v>
      </c>
      <c r="AJ3919" s="11">
        <f>YEAR(tbl_LoanData[[#This Row],[Application Date]])</f>
        <v>2024</v>
      </c>
      <c r="AK3919" s="11" t="str">
        <f>TEXT(tbl_LoanData[[#This Row],[Application Date]],"MMMM")</f>
        <v>November</v>
      </c>
      <c r="AL3919" s="12">
        <f>DATE(YEAR(tbl_LoanData[[#This Row],[Application Date]]),MONTH(tbl_LoanData[[#This Row],[Application Date]]),1)</f>
        <v>45597</v>
      </c>
      <c r="AM3919" s="14">
        <f ca="1">IF(AND(tbl_LoanData[[#This Row],[Application Date]]&gt;=EOMONTH(TODAY(),-1)+1,tbl_LoanData[[#This Row],[Application Date]]&lt;=TODAY()),tbl_LoanData[[#This Row],[Loan Amount]],0)</f>
        <v>0</v>
      </c>
      <c r="AN3919" s="14">
        <f>tbl_LoanData[[#This Row],[Amount Paid]]-(Q3919-X3919)</f>
        <v>1593104</v>
      </c>
      <c r="AO3919" s="14">
        <f>IF(tbl_LoanData[[#This Row],[Application Status]]="Approved",1,0)</f>
        <v>1</v>
      </c>
      <c r="AP3919" s="22" t="str">
        <f t="shared" ca="1" si="184"/>
        <v/>
      </c>
      <c r="AQ3919" s="22" t="str">
        <f t="shared" ca="1" si="185"/>
        <v/>
      </c>
    </row>
    <row r="3920" spans="1:43" ht="14.4" customHeight="1" x14ac:dyDescent="0.3">
      <c r="A3920" s="2" t="s">
        <v>6573</v>
      </c>
      <c r="B3920" s="2" t="s">
        <v>6574</v>
      </c>
      <c r="C3920" s="2" t="s">
        <v>452</v>
      </c>
      <c r="D3920" s="2" t="s">
        <v>91</v>
      </c>
      <c r="E3920" s="2" t="s">
        <v>402</v>
      </c>
      <c r="F3920" s="2">
        <v>53</v>
      </c>
      <c r="G3920" s="2" t="s">
        <v>83</v>
      </c>
      <c r="H3920" s="2" t="s">
        <v>372</v>
      </c>
      <c r="I3920" s="2" t="s">
        <v>43</v>
      </c>
      <c r="J3920" s="3">
        <v>45614</v>
      </c>
      <c r="K3920" s="3"/>
      <c r="L3920" s="2" t="s">
        <v>36</v>
      </c>
      <c r="M3920" s="2" t="s">
        <v>85</v>
      </c>
      <c r="N3920" s="2" t="s">
        <v>671</v>
      </c>
      <c r="O3920" s="4">
        <v>1131000</v>
      </c>
      <c r="P3920" s="4">
        <v>287600</v>
      </c>
      <c r="Q3920" s="4">
        <v>843400</v>
      </c>
      <c r="R3920" s="2">
        <v>48</v>
      </c>
      <c r="S3920" s="5">
        <v>12.38</v>
      </c>
      <c r="T3920" s="4">
        <v>26271.91</v>
      </c>
      <c r="U3920" s="2" t="s">
        <v>113</v>
      </c>
      <c r="V3920" s="2" t="s">
        <v>97</v>
      </c>
      <c r="W3920" s="4">
        <v>0</v>
      </c>
      <c r="X3920" s="4">
        <v>0</v>
      </c>
      <c r="Y3920" s="4">
        <v>1261051.68</v>
      </c>
      <c r="Z3920" s="2">
        <v>0</v>
      </c>
      <c r="AA3920" s="2" t="s">
        <v>97</v>
      </c>
      <c r="AB3920" s="2" t="s">
        <v>15731</v>
      </c>
      <c r="AC3920" s="2" t="s">
        <v>138</v>
      </c>
      <c r="AD3920" s="2" t="s">
        <v>76</v>
      </c>
      <c r="AE3920" s="5">
        <v>74.569999999999993</v>
      </c>
      <c r="AF3920" s="2">
        <v>0</v>
      </c>
      <c r="AG3920" s="2" t="s">
        <v>97</v>
      </c>
      <c r="AH3920" s="2"/>
      <c r="AI3920" s="6" t="str">
        <f t="shared" si="183"/>
        <v>45-54</v>
      </c>
      <c r="AJ3920" s="11">
        <f>YEAR(tbl_LoanData[[#This Row],[Application Date]])</f>
        <v>2024</v>
      </c>
      <c r="AK3920" s="11" t="str">
        <f>TEXT(tbl_LoanData[[#This Row],[Application Date]],"MMMM")</f>
        <v>November</v>
      </c>
      <c r="AL3920" s="12">
        <f>DATE(YEAR(tbl_LoanData[[#This Row],[Application Date]]),MONTH(tbl_LoanData[[#This Row],[Application Date]]),1)</f>
        <v>45597</v>
      </c>
      <c r="AM3920" s="14">
        <f ca="1">IF(AND(tbl_LoanData[[#This Row],[Application Date]]&gt;=EOMONTH(TODAY(),-1)+1,tbl_LoanData[[#This Row],[Application Date]]&lt;=TODAY()),tbl_LoanData[[#This Row],[Loan Amount]],0)</f>
        <v>0</v>
      </c>
      <c r="AN3920" s="14">
        <f>tbl_LoanData[[#This Row],[Amount Paid]]-(Q3920-X3920)</f>
        <v>-843400</v>
      </c>
      <c r="AO3920" s="14">
        <f>IF(tbl_LoanData[[#This Row],[Application Status]]="Approved",1,0)</f>
        <v>0</v>
      </c>
      <c r="AP3920" s="22" t="str">
        <f t="shared" ca="1" si="184"/>
        <v/>
      </c>
      <c r="AQ3920" s="22" t="str">
        <f t="shared" ca="1" si="185"/>
        <v/>
      </c>
    </row>
    <row r="3921" spans="1:43" ht="14.4" customHeight="1" x14ac:dyDescent="0.3">
      <c r="A3921" s="2" t="s">
        <v>6695</v>
      </c>
      <c r="B3921" s="2" t="s">
        <v>6696</v>
      </c>
      <c r="C3921" s="2" t="s">
        <v>452</v>
      </c>
      <c r="D3921" s="2" t="s">
        <v>161</v>
      </c>
      <c r="E3921" s="2" t="s">
        <v>284</v>
      </c>
      <c r="F3921" s="2">
        <v>56</v>
      </c>
      <c r="G3921" s="2" t="s">
        <v>83</v>
      </c>
      <c r="H3921" s="2" t="s">
        <v>191</v>
      </c>
      <c r="I3921" s="2" t="s">
        <v>51</v>
      </c>
      <c r="J3921" s="3">
        <v>45598</v>
      </c>
      <c r="K3921" s="3">
        <v>45611</v>
      </c>
      <c r="L3921" s="2" t="s">
        <v>39</v>
      </c>
      <c r="M3921" s="2" t="s">
        <v>167</v>
      </c>
      <c r="N3921" s="2" t="s">
        <v>491</v>
      </c>
      <c r="O3921" s="4">
        <v>2248000</v>
      </c>
      <c r="P3921" s="4">
        <v>837900</v>
      </c>
      <c r="Q3921" s="4">
        <v>1410100</v>
      </c>
      <c r="R3921" s="2">
        <v>36</v>
      </c>
      <c r="S3921" s="5">
        <v>14.91</v>
      </c>
      <c r="T3921" s="4">
        <v>56689.94</v>
      </c>
      <c r="U3921" s="2" t="s">
        <v>73</v>
      </c>
      <c r="V3921" s="2" t="s">
        <v>74</v>
      </c>
      <c r="W3921" s="4">
        <v>1190488.74</v>
      </c>
      <c r="X3921" s="4">
        <v>850348.99</v>
      </c>
      <c r="Y3921" s="4">
        <v>2040837.73</v>
      </c>
      <c r="Z3921" s="2">
        <v>0</v>
      </c>
      <c r="AA3921" s="2" t="s">
        <v>56</v>
      </c>
      <c r="AB3921" s="2" t="s">
        <v>15727</v>
      </c>
      <c r="AC3921" s="2" t="s">
        <v>106</v>
      </c>
      <c r="AD3921" s="2" t="s">
        <v>76</v>
      </c>
      <c r="AE3921" s="5">
        <v>62.73</v>
      </c>
      <c r="AF3921" s="2">
        <v>0</v>
      </c>
      <c r="AG3921" s="2" t="s">
        <v>77</v>
      </c>
      <c r="AH3921" s="2">
        <v>13</v>
      </c>
      <c r="AI3921" s="6" t="str">
        <f t="shared" si="183"/>
        <v>55-64</v>
      </c>
      <c r="AJ3921" s="11">
        <f>YEAR(tbl_LoanData[[#This Row],[Application Date]])</f>
        <v>2024</v>
      </c>
      <c r="AK3921" s="11" t="str">
        <f>TEXT(tbl_LoanData[[#This Row],[Application Date]],"MMMM")</f>
        <v>November</v>
      </c>
      <c r="AL3921" s="12">
        <f>DATE(YEAR(tbl_LoanData[[#This Row],[Application Date]]),MONTH(tbl_LoanData[[#This Row],[Application Date]]),1)</f>
        <v>45597</v>
      </c>
      <c r="AM3921" s="14">
        <f ca="1">IF(AND(tbl_LoanData[[#This Row],[Application Date]]&gt;=EOMONTH(TODAY(),-1)+1,tbl_LoanData[[#This Row],[Application Date]]&lt;=TODAY()),tbl_LoanData[[#This Row],[Loan Amount]],0)</f>
        <v>0</v>
      </c>
      <c r="AN3921" s="14">
        <f>tbl_LoanData[[#This Row],[Amount Paid]]-(Q3921-X3921)</f>
        <v>630737.73</v>
      </c>
      <c r="AO3921" s="14">
        <f>IF(tbl_LoanData[[#This Row],[Application Status]]="Approved",1,0)</f>
        <v>1</v>
      </c>
      <c r="AP3921" s="22" t="str">
        <f t="shared" ca="1" si="184"/>
        <v/>
      </c>
      <c r="AQ3921" s="22" t="str">
        <f t="shared" ca="1" si="185"/>
        <v/>
      </c>
    </row>
    <row r="3922" spans="1:43" ht="14.4" customHeight="1" x14ac:dyDescent="0.3">
      <c r="A3922" s="2" t="s">
        <v>6709</v>
      </c>
      <c r="B3922" s="2" t="s">
        <v>6710</v>
      </c>
      <c r="C3922" s="2" t="s">
        <v>413</v>
      </c>
      <c r="D3922" s="2" t="s">
        <v>81</v>
      </c>
      <c r="E3922" s="2" t="s">
        <v>232</v>
      </c>
      <c r="F3922" s="2">
        <v>48</v>
      </c>
      <c r="G3922" s="2" t="s">
        <v>83</v>
      </c>
      <c r="H3922" s="2" t="s">
        <v>224</v>
      </c>
      <c r="I3922" s="2" t="s">
        <v>54</v>
      </c>
      <c r="J3922" s="3">
        <v>45614</v>
      </c>
      <c r="K3922" s="3"/>
      <c r="L3922" s="2" t="s">
        <v>40</v>
      </c>
      <c r="M3922" s="2" t="s">
        <v>157</v>
      </c>
      <c r="N3922" s="2" t="s">
        <v>328</v>
      </c>
      <c r="O3922" s="4">
        <v>971000</v>
      </c>
      <c r="P3922" s="4">
        <v>349000</v>
      </c>
      <c r="Q3922" s="4">
        <v>622000</v>
      </c>
      <c r="R3922" s="2">
        <v>12</v>
      </c>
      <c r="S3922" s="5">
        <v>11.57</v>
      </c>
      <c r="T3922" s="4">
        <v>57830.45</v>
      </c>
      <c r="U3922" s="2" t="s">
        <v>113</v>
      </c>
      <c r="V3922" s="2" t="s">
        <v>97</v>
      </c>
      <c r="W3922" s="4">
        <v>0</v>
      </c>
      <c r="X3922" s="4">
        <v>0</v>
      </c>
      <c r="Y3922" s="4">
        <v>693965.4</v>
      </c>
      <c r="Z3922" s="2">
        <v>0</v>
      </c>
      <c r="AA3922" s="2" t="s">
        <v>97</v>
      </c>
      <c r="AB3922" s="2" t="s">
        <v>15734</v>
      </c>
      <c r="AC3922" s="2" t="s">
        <v>129</v>
      </c>
      <c r="AD3922" s="2" t="s">
        <v>76</v>
      </c>
      <c r="AE3922" s="5">
        <v>64.06</v>
      </c>
      <c r="AF3922" s="2">
        <v>0</v>
      </c>
      <c r="AG3922" s="2" t="s">
        <v>97</v>
      </c>
      <c r="AH3922" s="2"/>
      <c r="AI3922" s="6" t="str">
        <f t="shared" si="183"/>
        <v>45-54</v>
      </c>
      <c r="AJ3922" s="11">
        <f>YEAR(tbl_LoanData[[#This Row],[Application Date]])</f>
        <v>2024</v>
      </c>
      <c r="AK3922" s="11" t="str">
        <f>TEXT(tbl_LoanData[[#This Row],[Application Date]],"MMMM")</f>
        <v>November</v>
      </c>
      <c r="AL3922" s="12">
        <f>DATE(YEAR(tbl_LoanData[[#This Row],[Application Date]]),MONTH(tbl_LoanData[[#This Row],[Application Date]]),1)</f>
        <v>45597</v>
      </c>
      <c r="AM3922" s="14">
        <f ca="1">IF(AND(tbl_LoanData[[#This Row],[Application Date]]&gt;=EOMONTH(TODAY(),-1)+1,tbl_LoanData[[#This Row],[Application Date]]&lt;=TODAY()),tbl_LoanData[[#This Row],[Loan Amount]],0)</f>
        <v>0</v>
      </c>
      <c r="AN3922" s="14">
        <f>tbl_LoanData[[#This Row],[Amount Paid]]-(Q3922-X3922)</f>
        <v>-622000</v>
      </c>
      <c r="AO3922" s="14">
        <f>IF(tbl_LoanData[[#This Row],[Application Status]]="Approved",1,0)</f>
        <v>0</v>
      </c>
      <c r="AP3922" s="22" t="str">
        <f t="shared" ca="1" si="184"/>
        <v/>
      </c>
      <c r="AQ3922" s="22" t="str">
        <f t="shared" ca="1" si="185"/>
        <v/>
      </c>
    </row>
    <row r="3923" spans="1:43" ht="14.4" customHeight="1" x14ac:dyDescent="0.3">
      <c r="A3923" s="2" t="s">
        <v>6713</v>
      </c>
      <c r="B3923" s="2" t="s">
        <v>6714</v>
      </c>
      <c r="C3923" s="2" t="s">
        <v>621</v>
      </c>
      <c r="D3923" s="2" t="s">
        <v>232</v>
      </c>
      <c r="E3923" s="2" t="s">
        <v>67</v>
      </c>
      <c r="F3923" s="2">
        <v>56</v>
      </c>
      <c r="G3923" s="2" t="s">
        <v>69</v>
      </c>
      <c r="H3923" s="2" t="s">
        <v>237</v>
      </c>
      <c r="I3923" s="2" t="s">
        <v>48</v>
      </c>
      <c r="J3923" s="3">
        <v>45601</v>
      </c>
      <c r="K3923" s="3">
        <v>45619</v>
      </c>
      <c r="L3923" s="2" t="s">
        <v>36</v>
      </c>
      <c r="M3923" s="2" t="s">
        <v>111</v>
      </c>
      <c r="N3923" s="2" t="s">
        <v>350</v>
      </c>
      <c r="O3923" s="4">
        <v>1692000</v>
      </c>
      <c r="P3923" s="4">
        <v>667400</v>
      </c>
      <c r="Q3923" s="4">
        <v>1024600</v>
      </c>
      <c r="R3923" s="2">
        <v>12</v>
      </c>
      <c r="S3923" s="5">
        <v>10.74</v>
      </c>
      <c r="T3923" s="4">
        <v>94553.5</v>
      </c>
      <c r="U3923" s="2" t="s">
        <v>73</v>
      </c>
      <c r="V3923" s="2" t="s">
        <v>34</v>
      </c>
      <c r="W3923" s="4">
        <v>1040088.5</v>
      </c>
      <c r="X3923" s="4">
        <v>94553.54</v>
      </c>
      <c r="Y3923" s="4">
        <v>1134642.04</v>
      </c>
      <c r="Z3923" s="2">
        <v>28</v>
      </c>
      <c r="AA3923" s="2" t="s">
        <v>57</v>
      </c>
      <c r="AB3923" s="2" t="s">
        <v>15730</v>
      </c>
      <c r="AC3923" s="2" t="s">
        <v>360</v>
      </c>
      <c r="AD3923" s="2" t="s">
        <v>76</v>
      </c>
      <c r="AE3923" s="5">
        <v>60.56</v>
      </c>
      <c r="AF3923" s="2">
        <v>1</v>
      </c>
      <c r="AG3923" s="2" t="s">
        <v>77</v>
      </c>
      <c r="AH3923" s="2">
        <v>18</v>
      </c>
      <c r="AI3923" s="6" t="str">
        <f t="shared" si="183"/>
        <v>55-64</v>
      </c>
      <c r="AJ3923" s="11">
        <f>YEAR(tbl_LoanData[[#This Row],[Application Date]])</f>
        <v>2024</v>
      </c>
      <c r="AK3923" s="11" t="str">
        <f>TEXT(tbl_LoanData[[#This Row],[Application Date]],"MMMM")</f>
        <v>November</v>
      </c>
      <c r="AL3923" s="12">
        <f>DATE(YEAR(tbl_LoanData[[#This Row],[Application Date]]),MONTH(tbl_LoanData[[#This Row],[Application Date]]),1)</f>
        <v>45597</v>
      </c>
      <c r="AM3923" s="14">
        <f ca="1">IF(AND(tbl_LoanData[[#This Row],[Application Date]]&gt;=EOMONTH(TODAY(),-1)+1,tbl_LoanData[[#This Row],[Application Date]]&lt;=TODAY()),tbl_LoanData[[#This Row],[Loan Amount]],0)</f>
        <v>0</v>
      </c>
      <c r="AN3923" s="14">
        <f>tbl_LoanData[[#This Row],[Amount Paid]]-(Q3923-X3923)</f>
        <v>110042.04000000004</v>
      </c>
      <c r="AO3923" s="14">
        <f>IF(tbl_LoanData[[#This Row],[Application Status]]="Approved",1,0)</f>
        <v>1</v>
      </c>
      <c r="AP3923" s="22" t="str">
        <f t="shared" ca="1" si="184"/>
        <v/>
      </c>
      <c r="AQ3923" s="22" t="str">
        <f t="shared" ca="1" si="185"/>
        <v/>
      </c>
    </row>
    <row r="3924" spans="1:43" ht="14.4" customHeight="1" x14ac:dyDescent="0.3">
      <c r="A3924" s="2" t="s">
        <v>6791</v>
      </c>
      <c r="B3924" s="2" t="s">
        <v>6792</v>
      </c>
      <c r="C3924" s="2" t="s">
        <v>181</v>
      </c>
      <c r="D3924" s="2" t="s">
        <v>118</v>
      </c>
      <c r="E3924" s="2" t="s">
        <v>135</v>
      </c>
      <c r="F3924" s="2">
        <v>58</v>
      </c>
      <c r="G3924" s="2" t="s">
        <v>83</v>
      </c>
      <c r="H3924" s="2" t="s">
        <v>93</v>
      </c>
      <c r="I3924" s="2" t="s">
        <v>50</v>
      </c>
      <c r="J3924" s="3">
        <v>45616</v>
      </c>
      <c r="K3924" s="3"/>
      <c r="L3924" s="2" t="s">
        <v>41</v>
      </c>
      <c r="M3924" s="2" t="s">
        <v>184</v>
      </c>
      <c r="N3924" s="2" t="s">
        <v>185</v>
      </c>
      <c r="O3924" s="4">
        <v>3684000</v>
      </c>
      <c r="P3924" s="4">
        <v>1115000</v>
      </c>
      <c r="Q3924" s="4">
        <v>2569000</v>
      </c>
      <c r="R3924" s="2">
        <v>24</v>
      </c>
      <c r="S3924" s="5">
        <v>8.2799999999999994</v>
      </c>
      <c r="T3924" s="4">
        <v>124767.77</v>
      </c>
      <c r="U3924" s="2" t="s">
        <v>96</v>
      </c>
      <c r="V3924" s="2" t="s">
        <v>97</v>
      </c>
      <c r="W3924" s="4">
        <v>0</v>
      </c>
      <c r="X3924" s="4">
        <v>0</v>
      </c>
      <c r="Y3924" s="4">
        <v>2994426.4</v>
      </c>
      <c r="Z3924" s="2">
        <v>0</v>
      </c>
      <c r="AA3924" s="2" t="s">
        <v>97</v>
      </c>
      <c r="AB3924" s="2" t="s">
        <v>15735</v>
      </c>
      <c r="AC3924" s="2" t="s">
        <v>106</v>
      </c>
      <c r="AD3924" s="2" t="s">
        <v>76</v>
      </c>
      <c r="AE3924" s="5">
        <v>69.73</v>
      </c>
      <c r="AF3924" s="2">
        <v>0</v>
      </c>
      <c r="AG3924" s="2" t="s">
        <v>97</v>
      </c>
      <c r="AH3924" s="2"/>
      <c r="AI3924" s="6" t="str">
        <f t="shared" si="183"/>
        <v>55-64</v>
      </c>
      <c r="AJ3924" s="11">
        <f>YEAR(tbl_LoanData[[#This Row],[Application Date]])</f>
        <v>2024</v>
      </c>
      <c r="AK3924" s="11" t="str">
        <f>TEXT(tbl_LoanData[[#This Row],[Application Date]],"MMMM")</f>
        <v>November</v>
      </c>
      <c r="AL3924" s="12">
        <f>DATE(YEAR(tbl_LoanData[[#This Row],[Application Date]]),MONTH(tbl_LoanData[[#This Row],[Application Date]]),1)</f>
        <v>45597</v>
      </c>
      <c r="AM3924" s="14">
        <f ca="1">IF(AND(tbl_LoanData[[#This Row],[Application Date]]&gt;=EOMONTH(TODAY(),-1)+1,tbl_LoanData[[#This Row],[Application Date]]&lt;=TODAY()),tbl_LoanData[[#This Row],[Loan Amount]],0)</f>
        <v>0</v>
      </c>
      <c r="AN3924" s="14">
        <f>tbl_LoanData[[#This Row],[Amount Paid]]-(Q3924-X3924)</f>
        <v>-2569000</v>
      </c>
      <c r="AO3924" s="14">
        <f>IF(tbl_LoanData[[#This Row],[Application Status]]="Approved",1,0)</f>
        <v>0</v>
      </c>
      <c r="AP3924" s="22" t="str">
        <f t="shared" ca="1" si="184"/>
        <v/>
      </c>
      <c r="AQ3924" s="22" t="str">
        <f t="shared" ca="1" si="185"/>
        <v/>
      </c>
    </row>
    <row r="3925" spans="1:43" ht="14.4" customHeight="1" x14ac:dyDescent="0.3">
      <c r="A3925" s="2" t="s">
        <v>6851</v>
      </c>
      <c r="B3925" s="2" t="s">
        <v>6852</v>
      </c>
      <c r="C3925" s="2" t="s">
        <v>376</v>
      </c>
      <c r="D3925" s="2" t="s">
        <v>254</v>
      </c>
      <c r="E3925" s="2" t="s">
        <v>402</v>
      </c>
      <c r="F3925" s="2">
        <v>48</v>
      </c>
      <c r="G3925" s="2" t="s">
        <v>69</v>
      </c>
      <c r="H3925" s="2" t="s">
        <v>565</v>
      </c>
      <c r="I3925" s="2" t="s">
        <v>47</v>
      </c>
      <c r="J3925" s="3">
        <v>45607</v>
      </c>
      <c r="K3925" s="3">
        <v>45626</v>
      </c>
      <c r="L3925" s="2" t="s">
        <v>39</v>
      </c>
      <c r="M3925" s="2" t="s">
        <v>94</v>
      </c>
      <c r="N3925" s="2" t="s">
        <v>418</v>
      </c>
      <c r="O3925" s="4">
        <v>2201000</v>
      </c>
      <c r="P3925" s="4">
        <v>462100</v>
      </c>
      <c r="Q3925" s="4">
        <v>1738900</v>
      </c>
      <c r="R3925" s="2">
        <v>12</v>
      </c>
      <c r="S3925" s="5">
        <v>14.57</v>
      </c>
      <c r="T3925" s="4">
        <v>166021.48000000001</v>
      </c>
      <c r="U3925" s="2" t="s">
        <v>73</v>
      </c>
      <c r="V3925" s="2" t="s">
        <v>33</v>
      </c>
      <c r="W3925" s="4">
        <v>1992257.73</v>
      </c>
      <c r="X3925" s="4">
        <v>0</v>
      </c>
      <c r="Y3925" s="4">
        <v>1992257.73</v>
      </c>
      <c r="Z3925" s="2">
        <v>0</v>
      </c>
      <c r="AA3925" s="2" t="s">
        <v>56</v>
      </c>
      <c r="AB3925" s="2" t="s">
        <v>15730</v>
      </c>
      <c r="AC3925" s="2" t="s">
        <v>213</v>
      </c>
      <c r="AD3925" s="2" t="s">
        <v>76</v>
      </c>
      <c r="AE3925" s="5">
        <v>79</v>
      </c>
      <c r="AF3925" s="2">
        <v>0</v>
      </c>
      <c r="AG3925" s="2" t="s">
        <v>77</v>
      </c>
      <c r="AH3925" s="2">
        <v>19</v>
      </c>
      <c r="AI3925" s="6" t="str">
        <f t="shared" si="183"/>
        <v>45-54</v>
      </c>
      <c r="AJ3925" s="11">
        <f>YEAR(tbl_LoanData[[#This Row],[Application Date]])</f>
        <v>2024</v>
      </c>
      <c r="AK3925" s="11" t="str">
        <f>TEXT(tbl_LoanData[[#This Row],[Application Date]],"MMMM")</f>
        <v>November</v>
      </c>
      <c r="AL3925" s="12">
        <f>DATE(YEAR(tbl_LoanData[[#This Row],[Application Date]]),MONTH(tbl_LoanData[[#This Row],[Application Date]]),1)</f>
        <v>45597</v>
      </c>
      <c r="AM3925" s="14">
        <f ca="1">IF(AND(tbl_LoanData[[#This Row],[Application Date]]&gt;=EOMONTH(TODAY(),-1)+1,tbl_LoanData[[#This Row],[Application Date]]&lt;=TODAY()),tbl_LoanData[[#This Row],[Loan Amount]],0)</f>
        <v>0</v>
      </c>
      <c r="AN3925" s="14">
        <f>tbl_LoanData[[#This Row],[Amount Paid]]-(Q3925-X3925)</f>
        <v>253357.72999999998</v>
      </c>
      <c r="AO3925" s="14">
        <f>IF(tbl_LoanData[[#This Row],[Application Status]]="Approved",1,0)</f>
        <v>1</v>
      </c>
      <c r="AP3925" s="22" t="str">
        <f t="shared" ca="1" si="184"/>
        <v/>
      </c>
      <c r="AQ3925" s="22" t="str">
        <f t="shared" ca="1" si="185"/>
        <v/>
      </c>
    </row>
    <row r="3926" spans="1:43" ht="14.4" customHeight="1" x14ac:dyDescent="0.3">
      <c r="A3926" s="2" t="s">
        <v>6971</v>
      </c>
      <c r="B3926" s="2" t="s">
        <v>6972</v>
      </c>
      <c r="C3926" s="2" t="s">
        <v>393</v>
      </c>
      <c r="D3926" s="2" t="s">
        <v>232</v>
      </c>
      <c r="E3926" s="2" t="s">
        <v>204</v>
      </c>
      <c r="F3926" s="2">
        <v>21</v>
      </c>
      <c r="G3926" s="2" t="s">
        <v>83</v>
      </c>
      <c r="H3926" s="2" t="s">
        <v>143</v>
      </c>
      <c r="I3926" s="2" t="s">
        <v>46</v>
      </c>
      <c r="J3926" s="3">
        <v>45624</v>
      </c>
      <c r="K3926" s="3">
        <v>45630</v>
      </c>
      <c r="L3926" s="2" t="s">
        <v>39</v>
      </c>
      <c r="M3926" s="2" t="s">
        <v>85</v>
      </c>
      <c r="N3926" s="2" t="s">
        <v>373</v>
      </c>
      <c r="O3926" s="4">
        <v>1477000</v>
      </c>
      <c r="P3926" s="4">
        <v>159500</v>
      </c>
      <c r="Q3926" s="4">
        <v>1317500</v>
      </c>
      <c r="R3926" s="2">
        <v>12</v>
      </c>
      <c r="S3926" s="5">
        <v>11.84</v>
      </c>
      <c r="T3926" s="4">
        <v>122791</v>
      </c>
      <c r="U3926" s="2" t="s">
        <v>73</v>
      </c>
      <c r="V3926" s="2" t="s">
        <v>34</v>
      </c>
      <c r="W3926" s="4">
        <v>1350701</v>
      </c>
      <c r="X3926" s="4">
        <v>122791</v>
      </c>
      <c r="Y3926" s="4">
        <v>1473492</v>
      </c>
      <c r="Z3926" s="2">
        <v>31</v>
      </c>
      <c r="AA3926" s="2" t="s">
        <v>58</v>
      </c>
      <c r="AB3926" s="2" t="s">
        <v>15731</v>
      </c>
      <c r="AC3926" s="2" t="s">
        <v>332</v>
      </c>
      <c r="AD3926" s="2" t="s">
        <v>76</v>
      </c>
      <c r="AE3926" s="5">
        <v>89.2</v>
      </c>
      <c r="AF3926" s="2">
        <v>1</v>
      </c>
      <c r="AG3926" s="2" t="s">
        <v>15718</v>
      </c>
      <c r="AH3926" s="2">
        <v>6</v>
      </c>
      <c r="AI3926" s="6" t="str">
        <f t="shared" si="183"/>
        <v>18-24</v>
      </c>
      <c r="AJ3926" s="11">
        <f>YEAR(tbl_LoanData[[#This Row],[Application Date]])</f>
        <v>2024</v>
      </c>
      <c r="AK3926" s="11" t="str">
        <f>TEXT(tbl_LoanData[[#This Row],[Application Date]],"MMMM")</f>
        <v>November</v>
      </c>
      <c r="AL3926" s="12">
        <f>DATE(YEAR(tbl_LoanData[[#This Row],[Application Date]]),MONTH(tbl_LoanData[[#This Row],[Application Date]]),1)</f>
        <v>45597</v>
      </c>
      <c r="AM3926" s="14">
        <f ca="1">IF(AND(tbl_LoanData[[#This Row],[Application Date]]&gt;=EOMONTH(TODAY(),-1)+1,tbl_LoanData[[#This Row],[Application Date]]&lt;=TODAY()),tbl_LoanData[[#This Row],[Loan Amount]],0)</f>
        <v>0</v>
      </c>
      <c r="AN3926" s="14">
        <f>tbl_LoanData[[#This Row],[Amount Paid]]-(Q3926-X3926)</f>
        <v>155992</v>
      </c>
      <c r="AO3926" s="14">
        <f>IF(tbl_LoanData[[#This Row],[Application Status]]="Approved",1,0)</f>
        <v>1</v>
      </c>
      <c r="AP3926" s="22" t="str">
        <f t="shared" ca="1" si="184"/>
        <v/>
      </c>
      <c r="AQ3926" s="22" t="str">
        <f t="shared" ca="1" si="185"/>
        <v/>
      </c>
    </row>
    <row r="3927" spans="1:43" ht="14.4" customHeight="1" x14ac:dyDescent="0.3">
      <c r="A3927" s="2" t="s">
        <v>7093</v>
      </c>
      <c r="B3927" s="2" t="s">
        <v>7094</v>
      </c>
      <c r="C3927" s="2" t="s">
        <v>809</v>
      </c>
      <c r="D3927" s="2" t="s">
        <v>91</v>
      </c>
      <c r="E3927" s="2" t="s">
        <v>465</v>
      </c>
      <c r="F3927" s="2">
        <v>49</v>
      </c>
      <c r="G3927" s="2" t="s">
        <v>69</v>
      </c>
      <c r="H3927" s="2" t="s">
        <v>466</v>
      </c>
      <c r="I3927" s="2" t="s">
        <v>43</v>
      </c>
      <c r="J3927" s="3">
        <v>45608</v>
      </c>
      <c r="K3927" s="3">
        <v>45625</v>
      </c>
      <c r="L3927" s="2" t="s">
        <v>36</v>
      </c>
      <c r="M3927" s="2" t="s">
        <v>94</v>
      </c>
      <c r="N3927" s="2" t="s">
        <v>212</v>
      </c>
      <c r="O3927" s="4">
        <v>1269000</v>
      </c>
      <c r="P3927" s="4">
        <v>382700</v>
      </c>
      <c r="Q3927" s="4">
        <v>886300</v>
      </c>
      <c r="R3927" s="2">
        <v>36</v>
      </c>
      <c r="S3927" s="5">
        <v>7.82</v>
      </c>
      <c r="T3927" s="4">
        <v>30395.17</v>
      </c>
      <c r="U3927" s="2" t="s">
        <v>73</v>
      </c>
      <c r="V3927" s="2" t="s">
        <v>74</v>
      </c>
      <c r="W3927" s="4">
        <v>577508.23</v>
      </c>
      <c r="X3927" s="4">
        <v>516717.75</v>
      </c>
      <c r="Y3927" s="4">
        <v>1094225.98</v>
      </c>
      <c r="Z3927" s="2">
        <v>32</v>
      </c>
      <c r="AA3927" s="2" t="s">
        <v>58</v>
      </c>
      <c r="AB3927" s="2" t="s">
        <v>15735</v>
      </c>
      <c r="AC3927" s="2" t="s">
        <v>332</v>
      </c>
      <c r="AD3927" s="2" t="s">
        <v>76</v>
      </c>
      <c r="AE3927" s="5">
        <v>69.84</v>
      </c>
      <c r="AF3927" s="2">
        <v>1</v>
      </c>
      <c r="AG3927" s="2" t="s">
        <v>15718</v>
      </c>
      <c r="AH3927" s="2">
        <v>17</v>
      </c>
      <c r="AI3927" s="6" t="str">
        <f t="shared" si="183"/>
        <v>45-54</v>
      </c>
      <c r="AJ3927" s="11">
        <f>YEAR(tbl_LoanData[[#This Row],[Application Date]])</f>
        <v>2024</v>
      </c>
      <c r="AK3927" s="11" t="str">
        <f>TEXT(tbl_LoanData[[#This Row],[Application Date]],"MMMM")</f>
        <v>November</v>
      </c>
      <c r="AL3927" s="12">
        <f>DATE(YEAR(tbl_LoanData[[#This Row],[Application Date]]),MONTH(tbl_LoanData[[#This Row],[Application Date]]),1)</f>
        <v>45597</v>
      </c>
      <c r="AM3927" s="14">
        <f ca="1">IF(AND(tbl_LoanData[[#This Row],[Application Date]]&gt;=EOMONTH(TODAY(),-1)+1,tbl_LoanData[[#This Row],[Application Date]]&lt;=TODAY()),tbl_LoanData[[#This Row],[Loan Amount]],0)</f>
        <v>0</v>
      </c>
      <c r="AN3927" s="14">
        <f>tbl_LoanData[[#This Row],[Amount Paid]]-(Q3927-X3927)</f>
        <v>207925.97999999998</v>
      </c>
      <c r="AO3927" s="14">
        <f>IF(tbl_LoanData[[#This Row],[Application Status]]="Approved",1,0)</f>
        <v>1</v>
      </c>
      <c r="AP3927" s="22" t="str">
        <f t="shared" ca="1" si="184"/>
        <v/>
      </c>
      <c r="AQ3927" s="22" t="str">
        <f t="shared" ca="1" si="185"/>
        <v/>
      </c>
    </row>
    <row r="3928" spans="1:43" ht="14.4" customHeight="1" x14ac:dyDescent="0.3">
      <c r="A3928" s="2" t="s">
        <v>7217</v>
      </c>
      <c r="B3928" s="2" t="s">
        <v>7218</v>
      </c>
      <c r="C3928" s="2" t="s">
        <v>66</v>
      </c>
      <c r="D3928" s="2" t="s">
        <v>91</v>
      </c>
      <c r="E3928" s="2" t="s">
        <v>312</v>
      </c>
      <c r="F3928" s="2">
        <v>56</v>
      </c>
      <c r="G3928" s="2" t="s">
        <v>69</v>
      </c>
      <c r="H3928" s="2" t="s">
        <v>543</v>
      </c>
      <c r="I3928" s="2" t="s">
        <v>45</v>
      </c>
      <c r="J3928" s="3">
        <v>45622</v>
      </c>
      <c r="K3928" s="3">
        <v>45626</v>
      </c>
      <c r="L3928" s="2" t="s">
        <v>40</v>
      </c>
      <c r="M3928" s="2" t="s">
        <v>71</v>
      </c>
      <c r="N3928" s="2" t="s">
        <v>137</v>
      </c>
      <c r="O3928" s="4">
        <v>1521000</v>
      </c>
      <c r="P3928" s="4">
        <v>576600</v>
      </c>
      <c r="Q3928" s="4">
        <v>944400</v>
      </c>
      <c r="R3928" s="2">
        <v>48</v>
      </c>
      <c r="S3928" s="5">
        <v>10.95</v>
      </c>
      <c r="T3928" s="4">
        <v>28292.65</v>
      </c>
      <c r="U3928" s="2" t="s">
        <v>73</v>
      </c>
      <c r="V3928" s="2" t="s">
        <v>74</v>
      </c>
      <c r="W3928" s="4">
        <v>565853</v>
      </c>
      <c r="X3928" s="4">
        <v>792194.2</v>
      </c>
      <c r="Y3928" s="4">
        <v>1358047.2</v>
      </c>
      <c r="Z3928" s="2">
        <v>0</v>
      </c>
      <c r="AA3928" s="2" t="s">
        <v>56</v>
      </c>
      <c r="AB3928" s="2" t="s">
        <v>15728</v>
      </c>
      <c r="AC3928" s="2" t="s">
        <v>106</v>
      </c>
      <c r="AD3928" s="2" t="s">
        <v>76</v>
      </c>
      <c r="AE3928" s="5">
        <v>62.09</v>
      </c>
      <c r="AF3928" s="2">
        <v>0</v>
      </c>
      <c r="AG3928" s="2" t="s">
        <v>77</v>
      </c>
      <c r="AH3928" s="2">
        <v>4</v>
      </c>
      <c r="AI3928" s="6" t="str">
        <f t="shared" si="183"/>
        <v>55-64</v>
      </c>
      <c r="AJ3928" s="11">
        <f>YEAR(tbl_LoanData[[#This Row],[Application Date]])</f>
        <v>2024</v>
      </c>
      <c r="AK3928" s="11" t="str">
        <f>TEXT(tbl_LoanData[[#This Row],[Application Date]],"MMMM")</f>
        <v>November</v>
      </c>
      <c r="AL3928" s="12">
        <f>DATE(YEAR(tbl_LoanData[[#This Row],[Application Date]]),MONTH(tbl_LoanData[[#This Row],[Application Date]]),1)</f>
        <v>45597</v>
      </c>
      <c r="AM3928" s="14">
        <f ca="1">IF(AND(tbl_LoanData[[#This Row],[Application Date]]&gt;=EOMONTH(TODAY(),-1)+1,tbl_LoanData[[#This Row],[Application Date]]&lt;=TODAY()),tbl_LoanData[[#This Row],[Loan Amount]],0)</f>
        <v>0</v>
      </c>
      <c r="AN3928" s="14">
        <f>tbl_LoanData[[#This Row],[Amount Paid]]-(Q3928-X3928)</f>
        <v>413647.19999999995</v>
      </c>
      <c r="AO3928" s="14">
        <f>IF(tbl_LoanData[[#This Row],[Application Status]]="Approved",1,0)</f>
        <v>1</v>
      </c>
      <c r="AP3928" s="22" t="str">
        <f t="shared" ca="1" si="184"/>
        <v/>
      </c>
      <c r="AQ3928" s="22" t="str">
        <f t="shared" ca="1" si="185"/>
        <v/>
      </c>
    </row>
    <row r="3929" spans="1:43" ht="14.4" customHeight="1" x14ac:dyDescent="0.3">
      <c r="A3929" s="2" t="s">
        <v>7259</v>
      </c>
      <c r="B3929" s="2" t="s">
        <v>7260</v>
      </c>
      <c r="C3929" s="2" t="s">
        <v>203</v>
      </c>
      <c r="D3929" s="2" t="s">
        <v>209</v>
      </c>
      <c r="E3929" s="2" t="s">
        <v>323</v>
      </c>
      <c r="F3929" s="2">
        <v>24</v>
      </c>
      <c r="G3929" s="2" t="s">
        <v>69</v>
      </c>
      <c r="H3929" s="2" t="s">
        <v>172</v>
      </c>
      <c r="I3929" s="2" t="s">
        <v>45</v>
      </c>
      <c r="J3929" s="3">
        <v>45626</v>
      </c>
      <c r="K3929" s="3">
        <v>45636</v>
      </c>
      <c r="L3929" s="2" t="s">
        <v>39</v>
      </c>
      <c r="M3929" s="2" t="s">
        <v>157</v>
      </c>
      <c r="N3929" s="2" t="s">
        <v>359</v>
      </c>
      <c r="O3929" s="4">
        <v>1509000</v>
      </c>
      <c r="P3929" s="4">
        <v>597700</v>
      </c>
      <c r="Q3929" s="4">
        <v>911300</v>
      </c>
      <c r="R3929" s="2">
        <v>48</v>
      </c>
      <c r="S3929" s="5">
        <v>6.6</v>
      </c>
      <c r="T3929" s="4">
        <v>23997.57</v>
      </c>
      <c r="U3929" s="2" t="s">
        <v>73</v>
      </c>
      <c r="V3929" s="2" t="s">
        <v>74</v>
      </c>
      <c r="W3929" s="4">
        <v>479951.4</v>
      </c>
      <c r="X3929" s="4">
        <v>671931.8</v>
      </c>
      <c r="Y3929" s="4">
        <v>1151883.2</v>
      </c>
      <c r="Z3929" s="2">
        <v>0</v>
      </c>
      <c r="AA3929" s="2" t="s">
        <v>56</v>
      </c>
      <c r="AB3929" s="2" t="s">
        <v>15729</v>
      </c>
      <c r="AC3929" s="2" t="s">
        <v>87</v>
      </c>
      <c r="AD3929" s="2" t="s">
        <v>76</v>
      </c>
      <c r="AE3929" s="5">
        <v>60.39</v>
      </c>
      <c r="AF3929" s="2">
        <v>0</v>
      </c>
      <c r="AG3929" s="2" t="s">
        <v>77</v>
      </c>
      <c r="AH3929" s="2">
        <v>10</v>
      </c>
      <c r="AI3929" s="6" t="str">
        <f t="shared" si="183"/>
        <v>18-24</v>
      </c>
      <c r="AJ3929" s="11">
        <f>YEAR(tbl_LoanData[[#This Row],[Application Date]])</f>
        <v>2024</v>
      </c>
      <c r="AK3929" s="11" t="str">
        <f>TEXT(tbl_LoanData[[#This Row],[Application Date]],"MMMM")</f>
        <v>November</v>
      </c>
      <c r="AL3929" s="12">
        <f>DATE(YEAR(tbl_LoanData[[#This Row],[Application Date]]),MONTH(tbl_LoanData[[#This Row],[Application Date]]),1)</f>
        <v>45597</v>
      </c>
      <c r="AM3929" s="14">
        <f ca="1">IF(AND(tbl_LoanData[[#This Row],[Application Date]]&gt;=EOMONTH(TODAY(),-1)+1,tbl_LoanData[[#This Row],[Application Date]]&lt;=TODAY()),tbl_LoanData[[#This Row],[Loan Amount]],0)</f>
        <v>0</v>
      </c>
      <c r="AN3929" s="14">
        <f>tbl_LoanData[[#This Row],[Amount Paid]]-(Q3929-X3929)</f>
        <v>240583.20000000007</v>
      </c>
      <c r="AO3929" s="14">
        <f>IF(tbl_LoanData[[#This Row],[Application Status]]="Approved",1,0)</f>
        <v>1</v>
      </c>
      <c r="AP3929" s="22" t="str">
        <f t="shared" ca="1" si="184"/>
        <v/>
      </c>
      <c r="AQ3929" s="22" t="str">
        <f t="shared" ca="1" si="185"/>
        <v/>
      </c>
    </row>
    <row r="3930" spans="1:43" ht="14.4" customHeight="1" x14ac:dyDescent="0.3">
      <c r="A3930" s="2" t="s">
        <v>7369</v>
      </c>
      <c r="B3930" s="2" t="s">
        <v>7370</v>
      </c>
      <c r="C3930" s="2" t="s">
        <v>644</v>
      </c>
      <c r="D3930" s="2" t="s">
        <v>176</v>
      </c>
      <c r="E3930" s="2" t="s">
        <v>406</v>
      </c>
      <c r="F3930" s="2">
        <v>44</v>
      </c>
      <c r="G3930" s="2" t="s">
        <v>83</v>
      </c>
      <c r="H3930" s="2" t="s">
        <v>398</v>
      </c>
      <c r="I3930" s="2" t="s">
        <v>46</v>
      </c>
      <c r="J3930" s="3">
        <v>45606</v>
      </c>
      <c r="K3930" s="3"/>
      <c r="L3930" s="2" t="s">
        <v>37</v>
      </c>
      <c r="M3930" s="2" t="s">
        <v>199</v>
      </c>
      <c r="N3930" s="2" t="s">
        <v>200</v>
      </c>
      <c r="O3930" s="4">
        <v>243000</v>
      </c>
      <c r="P3930" s="4">
        <v>95500</v>
      </c>
      <c r="Q3930" s="4">
        <v>147500</v>
      </c>
      <c r="R3930" s="2">
        <v>48</v>
      </c>
      <c r="S3930" s="5">
        <v>5.58</v>
      </c>
      <c r="T3930" s="4">
        <v>3758.79</v>
      </c>
      <c r="U3930" s="2" t="s">
        <v>113</v>
      </c>
      <c r="V3930" s="2" t="s">
        <v>97</v>
      </c>
      <c r="W3930" s="4">
        <v>0</v>
      </c>
      <c r="X3930" s="4">
        <v>0</v>
      </c>
      <c r="Y3930" s="4">
        <v>180422</v>
      </c>
      <c r="Z3930" s="2">
        <v>0</v>
      </c>
      <c r="AA3930" s="2" t="s">
        <v>97</v>
      </c>
      <c r="AB3930" s="2" t="s">
        <v>15732</v>
      </c>
      <c r="AC3930" s="2" t="s">
        <v>213</v>
      </c>
      <c r="AD3930" s="2" t="s">
        <v>76</v>
      </c>
      <c r="AE3930" s="5">
        <v>60.7</v>
      </c>
      <c r="AF3930" s="2">
        <v>0</v>
      </c>
      <c r="AG3930" s="2" t="s">
        <v>97</v>
      </c>
      <c r="AH3930" s="2"/>
      <c r="AI3930" s="6" t="str">
        <f t="shared" si="183"/>
        <v>35-44</v>
      </c>
      <c r="AJ3930" s="11">
        <f>YEAR(tbl_LoanData[[#This Row],[Application Date]])</f>
        <v>2024</v>
      </c>
      <c r="AK3930" s="11" t="str">
        <f>TEXT(tbl_LoanData[[#This Row],[Application Date]],"MMMM")</f>
        <v>November</v>
      </c>
      <c r="AL3930" s="12">
        <f>DATE(YEAR(tbl_LoanData[[#This Row],[Application Date]]),MONTH(tbl_LoanData[[#This Row],[Application Date]]),1)</f>
        <v>45597</v>
      </c>
      <c r="AM3930" s="14">
        <f ca="1">IF(AND(tbl_LoanData[[#This Row],[Application Date]]&gt;=EOMONTH(TODAY(),-1)+1,tbl_LoanData[[#This Row],[Application Date]]&lt;=TODAY()),tbl_LoanData[[#This Row],[Loan Amount]],0)</f>
        <v>0</v>
      </c>
      <c r="AN3930" s="14">
        <f>tbl_LoanData[[#This Row],[Amount Paid]]-(Q3930-X3930)</f>
        <v>-147500</v>
      </c>
      <c r="AO3930" s="14">
        <f>IF(tbl_LoanData[[#This Row],[Application Status]]="Approved",1,0)</f>
        <v>0</v>
      </c>
      <c r="AP3930" s="22" t="str">
        <f t="shared" ca="1" si="184"/>
        <v/>
      </c>
      <c r="AQ3930" s="22" t="str">
        <f t="shared" ca="1" si="185"/>
        <v/>
      </c>
    </row>
    <row r="3931" spans="1:43" ht="14.4" customHeight="1" x14ac:dyDescent="0.3">
      <c r="A3931" s="2" t="s">
        <v>7397</v>
      </c>
      <c r="B3931" s="2" t="s">
        <v>7398</v>
      </c>
      <c r="C3931" s="2" t="s">
        <v>100</v>
      </c>
      <c r="D3931" s="2" t="s">
        <v>232</v>
      </c>
      <c r="E3931" s="2" t="s">
        <v>312</v>
      </c>
      <c r="F3931" s="2">
        <v>47</v>
      </c>
      <c r="G3931" s="2" t="s">
        <v>69</v>
      </c>
      <c r="H3931" s="2" t="s">
        <v>136</v>
      </c>
      <c r="I3931" s="2" t="s">
        <v>49</v>
      </c>
      <c r="J3931" s="3">
        <v>45610</v>
      </c>
      <c r="K3931" s="3">
        <v>45616</v>
      </c>
      <c r="L3931" s="2" t="s">
        <v>38</v>
      </c>
      <c r="M3931" s="2" t="s">
        <v>127</v>
      </c>
      <c r="N3931" s="2" t="s">
        <v>128</v>
      </c>
      <c r="O3931" s="4">
        <v>1328000</v>
      </c>
      <c r="P3931" s="4">
        <v>164000</v>
      </c>
      <c r="Q3931" s="4">
        <v>1164000</v>
      </c>
      <c r="R3931" s="2">
        <v>36</v>
      </c>
      <c r="S3931" s="5">
        <v>10.91</v>
      </c>
      <c r="T3931" s="4">
        <v>42916.03</v>
      </c>
      <c r="U3931" s="2" t="s">
        <v>73</v>
      </c>
      <c r="V3931" s="2" t="s">
        <v>74</v>
      </c>
      <c r="W3931" s="4">
        <v>901236.63</v>
      </c>
      <c r="X3931" s="4">
        <v>643740.56999999995</v>
      </c>
      <c r="Y3931" s="4">
        <v>1544977.2</v>
      </c>
      <c r="Z3931" s="2">
        <v>0</v>
      </c>
      <c r="AA3931" s="2" t="s">
        <v>56</v>
      </c>
      <c r="AB3931" s="2" t="s">
        <v>15732</v>
      </c>
      <c r="AC3931" s="2" t="s">
        <v>360</v>
      </c>
      <c r="AD3931" s="2" t="s">
        <v>76</v>
      </c>
      <c r="AE3931" s="5">
        <v>87.65</v>
      </c>
      <c r="AF3931" s="2">
        <v>0</v>
      </c>
      <c r="AG3931" s="2" t="s">
        <v>77</v>
      </c>
      <c r="AH3931" s="2">
        <v>6</v>
      </c>
      <c r="AI3931" s="6" t="str">
        <f t="shared" si="183"/>
        <v>45-54</v>
      </c>
      <c r="AJ3931" s="11">
        <f>YEAR(tbl_LoanData[[#This Row],[Application Date]])</f>
        <v>2024</v>
      </c>
      <c r="AK3931" s="11" t="str">
        <f>TEXT(tbl_LoanData[[#This Row],[Application Date]],"MMMM")</f>
        <v>November</v>
      </c>
      <c r="AL3931" s="12">
        <f>DATE(YEAR(tbl_LoanData[[#This Row],[Application Date]]),MONTH(tbl_LoanData[[#This Row],[Application Date]]),1)</f>
        <v>45597</v>
      </c>
      <c r="AM3931" s="14">
        <f ca="1">IF(AND(tbl_LoanData[[#This Row],[Application Date]]&gt;=EOMONTH(TODAY(),-1)+1,tbl_LoanData[[#This Row],[Application Date]]&lt;=TODAY()),tbl_LoanData[[#This Row],[Loan Amount]],0)</f>
        <v>0</v>
      </c>
      <c r="AN3931" s="14">
        <f>tbl_LoanData[[#This Row],[Amount Paid]]-(Q3931-X3931)</f>
        <v>380977.19999999995</v>
      </c>
      <c r="AO3931" s="14">
        <f>IF(tbl_LoanData[[#This Row],[Application Status]]="Approved",1,0)</f>
        <v>1</v>
      </c>
      <c r="AP3931" s="22" t="str">
        <f t="shared" ca="1" si="184"/>
        <v/>
      </c>
      <c r="AQ3931" s="22" t="str">
        <f t="shared" ca="1" si="185"/>
        <v/>
      </c>
    </row>
    <row r="3932" spans="1:43" ht="14.4" customHeight="1" x14ac:dyDescent="0.3">
      <c r="A3932" s="2" t="s">
        <v>7475</v>
      </c>
      <c r="B3932" s="2" t="s">
        <v>7476</v>
      </c>
      <c r="C3932" s="2" t="s">
        <v>264</v>
      </c>
      <c r="D3932" s="2" t="s">
        <v>82</v>
      </c>
      <c r="E3932" s="2" t="s">
        <v>82</v>
      </c>
      <c r="F3932" s="2">
        <v>43</v>
      </c>
      <c r="G3932" s="2" t="s">
        <v>83</v>
      </c>
      <c r="H3932" s="2" t="s">
        <v>269</v>
      </c>
      <c r="I3932" s="2" t="s">
        <v>46</v>
      </c>
      <c r="J3932" s="3">
        <v>45614</v>
      </c>
      <c r="K3932" s="3">
        <v>45631</v>
      </c>
      <c r="L3932" s="2" t="s">
        <v>37</v>
      </c>
      <c r="M3932" s="2" t="s">
        <v>260</v>
      </c>
      <c r="N3932" s="2" t="s">
        <v>457</v>
      </c>
      <c r="O3932" s="4">
        <v>216000</v>
      </c>
      <c r="P3932" s="4">
        <v>59400</v>
      </c>
      <c r="Q3932" s="4">
        <v>156600</v>
      </c>
      <c r="R3932" s="2">
        <v>48</v>
      </c>
      <c r="S3932" s="5">
        <v>7.9</v>
      </c>
      <c r="T3932" s="4">
        <v>4293.45</v>
      </c>
      <c r="U3932" s="2" t="s">
        <v>73</v>
      </c>
      <c r="V3932" s="2" t="s">
        <v>74</v>
      </c>
      <c r="W3932" s="4">
        <v>72988.649999999994</v>
      </c>
      <c r="X3932" s="4">
        <v>133096.95000000001</v>
      </c>
      <c r="Y3932" s="4">
        <v>206085.6</v>
      </c>
      <c r="Z3932" s="2">
        <v>93</v>
      </c>
      <c r="AA3932" s="2" t="s">
        <v>60</v>
      </c>
      <c r="AB3932" s="2" t="s">
        <v>15732</v>
      </c>
      <c r="AC3932" s="2" t="s">
        <v>138</v>
      </c>
      <c r="AD3932" s="2" t="s">
        <v>76</v>
      </c>
      <c r="AE3932" s="5">
        <v>72.5</v>
      </c>
      <c r="AF3932" s="2">
        <v>3</v>
      </c>
      <c r="AG3932" s="2" t="s">
        <v>130</v>
      </c>
      <c r="AH3932" s="2">
        <v>17</v>
      </c>
      <c r="AI3932" s="6" t="str">
        <f t="shared" si="183"/>
        <v>35-44</v>
      </c>
      <c r="AJ3932" s="11">
        <f>YEAR(tbl_LoanData[[#This Row],[Application Date]])</f>
        <v>2024</v>
      </c>
      <c r="AK3932" s="11" t="str">
        <f>TEXT(tbl_LoanData[[#This Row],[Application Date]],"MMMM")</f>
        <v>November</v>
      </c>
      <c r="AL3932" s="12">
        <f>DATE(YEAR(tbl_LoanData[[#This Row],[Application Date]]),MONTH(tbl_LoanData[[#This Row],[Application Date]]),1)</f>
        <v>45597</v>
      </c>
      <c r="AM3932" s="14">
        <f ca="1">IF(AND(tbl_LoanData[[#This Row],[Application Date]]&gt;=EOMONTH(TODAY(),-1)+1,tbl_LoanData[[#This Row],[Application Date]]&lt;=TODAY()),tbl_LoanData[[#This Row],[Loan Amount]],0)</f>
        <v>0</v>
      </c>
      <c r="AN3932" s="14">
        <f>tbl_LoanData[[#This Row],[Amount Paid]]-(Q3932-X3932)</f>
        <v>49485.600000000006</v>
      </c>
      <c r="AO3932" s="14">
        <f>IF(tbl_LoanData[[#This Row],[Application Status]]="Approved",1,0)</f>
        <v>1</v>
      </c>
      <c r="AP3932" s="22" t="str">
        <f t="shared" ca="1" si="184"/>
        <v/>
      </c>
      <c r="AQ3932" s="22" t="str">
        <f t="shared" ca="1" si="185"/>
        <v/>
      </c>
    </row>
    <row r="3933" spans="1:43" ht="14.4" customHeight="1" x14ac:dyDescent="0.3">
      <c r="A3933" s="2" t="s">
        <v>7607</v>
      </c>
      <c r="B3933" s="2" t="s">
        <v>7608</v>
      </c>
      <c r="C3933" s="2" t="s">
        <v>549</v>
      </c>
      <c r="D3933" s="2" t="s">
        <v>268</v>
      </c>
      <c r="E3933" s="2" t="s">
        <v>323</v>
      </c>
      <c r="F3933" s="2">
        <v>63</v>
      </c>
      <c r="G3933" s="2" t="s">
        <v>83</v>
      </c>
      <c r="H3933" s="2" t="s">
        <v>110</v>
      </c>
      <c r="I3933" s="2" t="s">
        <v>46</v>
      </c>
      <c r="J3933" s="3">
        <v>45621</v>
      </c>
      <c r="K3933" s="3">
        <v>45631</v>
      </c>
      <c r="L3933" s="2" t="s">
        <v>37</v>
      </c>
      <c r="M3933" s="2" t="s">
        <v>199</v>
      </c>
      <c r="N3933" s="2" t="s">
        <v>319</v>
      </c>
      <c r="O3933" s="4">
        <v>102000</v>
      </c>
      <c r="P3933" s="4">
        <v>36500</v>
      </c>
      <c r="Q3933" s="4">
        <v>65500</v>
      </c>
      <c r="R3933" s="2">
        <v>48</v>
      </c>
      <c r="S3933" s="5">
        <v>8.82</v>
      </c>
      <c r="T3933" s="4">
        <v>1846.01</v>
      </c>
      <c r="U3933" s="2" t="s">
        <v>73</v>
      </c>
      <c r="V3933" s="2" t="s">
        <v>74</v>
      </c>
      <c r="W3933" s="4">
        <v>25844.14</v>
      </c>
      <c r="X3933" s="4">
        <v>62764.26</v>
      </c>
      <c r="Y3933" s="4">
        <v>88608.4</v>
      </c>
      <c r="Z3933" s="2">
        <v>174</v>
      </c>
      <c r="AA3933" s="2" t="s">
        <v>60</v>
      </c>
      <c r="AB3933" s="2" t="s">
        <v>15730</v>
      </c>
      <c r="AC3933" s="2" t="s">
        <v>75</v>
      </c>
      <c r="AD3933" s="2" t="s">
        <v>76</v>
      </c>
      <c r="AE3933" s="5">
        <v>64.22</v>
      </c>
      <c r="AF3933" s="2">
        <v>6</v>
      </c>
      <c r="AG3933" s="2" t="s">
        <v>130</v>
      </c>
      <c r="AH3933" s="2">
        <v>10</v>
      </c>
      <c r="AI3933" s="6" t="str">
        <f t="shared" si="183"/>
        <v>55-64</v>
      </c>
      <c r="AJ3933" s="11">
        <f>YEAR(tbl_LoanData[[#This Row],[Application Date]])</f>
        <v>2024</v>
      </c>
      <c r="AK3933" s="11" t="str">
        <f>TEXT(tbl_LoanData[[#This Row],[Application Date]],"MMMM")</f>
        <v>November</v>
      </c>
      <c r="AL3933" s="12">
        <f>DATE(YEAR(tbl_LoanData[[#This Row],[Application Date]]),MONTH(tbl_LoanData[[#This Row],[Application Date]]),1)</f>
        <v>45597</v>
      </c>
      <c r="AM3933" s="14">
        <f ca="1">IF(AND(tbl_LoanData[[#This Row],[Application Date]]&gt;=EOMONTH(TODAY(),-1)+1,tbl_LoanData[[#This Row],[Application Date]]&lt;=TODAY()),tbl_LoanData[[#This Row],[Loan Amount]],0)</f>
        <v>0</v>
      </c>
      <c r="AN3933" s="14">
        <f>tbl_LoanData[[#This Row],[Amount Paid]]-(Q3933-X3933)</f>
        <v>23108.400000000001</v>
      </c>
      <c r="AO3933" s="14">
        <f>IF(tbl_LoanData[[#This Row],[Application Status]]="Approved",1,0)</f>
        <v>1</v>
      </c>
      <c r="AP3933" s="22" t="str">
        <f t="shared" ca="1" si="184"/>
        <v/>
      </c>
      <c r="AQ3933" s="22" t="str">
        <f t="shared" ca="1" si="185"/>
        <v/>
      </c>
    </row>
    <row r="3934" spans="1:43" ht="14.4" customHeight="1" x14ac:dyDescent="0.3">
      <c r="A3934" s="2" t="s">
        <v>7629</v>
      </c>
      <c r="B3934" s="2" t="s">
        <v>7630</v>
      </c>
      <c r="C3934" s="2" t="s">
        <v>804</v>
      </c>
      <c r="D3934" s="2" t="s">
        <v>209</v>
      </c>
      <c r="E3934" s="2" t="s">
        <v>82</v>
      </c>
      <c r="F3934" s="2">
        <v>43</v>
      </c>
      <c r="G3934" s="2" t="s">
        <v>83</v>
      </c>
      <c r="H3934" s="2" t="s">
        <v>256</v>
      </c>
      <c r="I3934" s="2" t="s">
        <v>43</v>
      </c>
      <c r="J3934" s="3">
        <v>45603</v>
      </c>
      <c r="K3934" s="3"/>
      <c r="L3934" s="2" t="s">
        <v>36</v>
      </c>
      <c r="M3934" s="2" t="s">
        <v>111</v>
      </c>
      <c r="N3934" s="2" t="s">
        <v>350</v>
      </c>
      <c r="O3934" s="4">
        <v>1637000</v>
      </c>
      <c r="P3934" s="4">
        <v>289600</v>
      </c>
      <c r="Q3934" s="4">
        <v>1347400</v>
      </c>
      <c r="R3934" s="2">
        <v>48</v>
      </c>
      <c r="S3934" s="5">
        <v>11.38</v>
      </c>
      <c r="T3934" s="4">
        <v>40848.68</v>
      </c>
      <c r="U3934" s="2" t="s">
        <v>96</v>
      </c>
      <c r="V3934" s="2" t="s">
        <v>97</v>
      </c>
      <c r="W3934" s="4">
        <v>0</v>
      </c>
      <c r="X3934" s="4">
        <v>0</v>
      </c>
      <c r="Y3934" s="4">
        <v>1960736.48</v>
      </c>
      <c r="Z3934" s="2">
        <v>0</v>
      </c>
      <c r="AA3934" s="2" t="s">
        <v>97</v>
      </c>
      <c r="AB3934" s="2" t="s">
        <v>15734</v>
      </c>
      <c r="AC3934" s="2" t="s">
        <v>106</v>
      </c>
      <c r="AD3934" s="2" t="s">
        <v>76</v>
      </c>
      <c r="AE3934" s="5">
        <v>82.31</v>
      </c>
      <c r="AF3934" s="2">
        <v>0</v>
      </c>
      <c r="AG3934" s="2" t="s">
        <v>97</v>
      </c>
      <c r="AH3934" s="2"/>
      <c r="AI3934" s="6" t="str">
        <f t="shared" si="183"/>
        <v>35-44</v>
      </c>
      <c r="AJ3934" s="11">
        <f>YEAR(tbl_LoanData[[#This Row],[Application Date]])</f>
        <v>2024</v>
      </c>
      <c r="AK3934" s="11" t="str">
        <f>TEXT(tbl_LoanData[[#This Row],[Application Date]],"MMMM")</f>
        <v>November</v>
      </c>
      <c r="AL3934" s="12">
        <f>DATE(YEAR(tbl_LoanData[[#This Row],[Application Date]]),MONTH(tbl_LoanData[[#This Row],[Application Date]]),1)</f>
        <v>45597</v>
      </c>
      <c r="AM3934" s="14">
        <f ca="1">IF(AND(tbl_LoanData[[#This Row],[Application Date]]&gt;=EOMONTH(TODAY(),-1)+1,tbl_LoanData[[#This Row],[Application Date]]&lt;=TODAY()),tbl_LoanData[[#This Row],[Loan Amount]],0)</f>
        <v>0</v>
      </c>
      <c r="AN3934" s="14">
        <f>tbl_LoanData[[#This Row],[Amount Paid]]-(Q3934-X3934)</f>
        <v>-1347400</v>
      </c>
      <c r="AO3934" s="14">
        <f>IF(tbl_LoanData[[#This Row],[Application Status]]="Approved",1,0)</f>
        <v>0</v>
      </c>
      <c r="AP3934" s="22" t="str">
        <f t="shared" ca="1" si="184"/>
        <v/>
      </c>
      <c r="AQ3934" s="22" t="str">
        <f t="shared" ca="1" si="185"/>
        <v/>
      </c>
    </row>
    <row r="3935" spans="1:43" ht="14.4" customHeight="1" x14ac:dyDescent="0.3">
      <c r="A3935" s="2" t="s">
        <v>7777</v>
      </c>
      <c r="B3935" s="2" t="s">
        <v>7778</v>
      </c>
      <c r="C3935" s="2" t="s">
        <v>198</v>
      </c>
      <c r="D3935" s="2" t="s">
        <v>311</v>
      </c>
      <c r="E3935" s="2" t="s">
        <v>190</v>
      </c>
      <c r="F3935" s="2">
        <v>26</v>
      </c>
      <c r="G3935" s="2" t="s">
        <v>69</v>
      </c>
      <c r="H3935" s="2" t="s">
        <v>233</v>
      </c>
      <c r="I3935" s="2" t="s">
        <v>46</v>
      </c>
      <c r="J3935" s="3">
        <v>45600</v>
      </c>
      <c r="K3935" s="3">
        <v>45614</v>
      </c>
      <c r="L3935" s="2" t="s">
        <v>40</v>
      </c>
      <c r="M3935" s="2" t="s">
        <v>71</v>
      </c>
      <c r="N3935" s="2" t="s">
        <v>137</v>
      </c>
      <c r="O3935" s="4">
        <v>920000</v>
      </c>
      <c r="P3935" s="4">
        <v>277600</v>
      </c>
      <c r="Q3935" s="4">
        <v>642400</v>
      </c>
      <c r="R3935" s="2">
        <v>48</v>
      </c>
      <c r="S3935" s="5">
        <v>8.57</v>
      </c>
      <c r="T3935" s="4">
        <v>17971.14</v>
      </c>
      <c r="U3935" s="2" t="s">
        <v>73</v>
      </c>
      <c r="V3935" s="2" t="s">
        <v>74</v>
      </c>
      <c r="W3935" s="4">
        <v>377393.94</v>
      </c>
      <c r="X3935" s="4">
        <v>485220.78</v>
      </c>
      <c r="Y3935" s="4">
        <v>862614.72</v>
      </c>
      <c r="Z3935" s="2">
        <v>0</v>
      </c>
      <c r="AA3935" s="2" t="s">
        <v>56</v>
      </c>
      <c r="AB3935" s="2" t="s">
        <v>15736</v>
      </c>
      <c r="AC3935" s="2" t="s">
        <v>146</v>
      </c>
      <c r="AD3935" s="2" t="s">
        <v>76</v>
      </c>
      <c r="AE3935" s="5">
        <v>69.83</v>
      </c>
      <c r="AF3935" s="2">
        <v>0</v>
      </c>
      <c r="AG3935" s="2" t="s">
        <v>77</v>
      </c>
      <c r="AH3935" s="2">
        <v>14</v>
      </c>
      <c r="AI3935" s="6" t="str">
        <f t="shared" si="183"/>
        <v>25-34</v>
      </c>
      <c r="AJ3935" s="11">
        <f>YEAR(tbl_LoanData[[#This Row],[Application Date]])</f>
        <v>2024</v>
      </c>
      <c r="AK3935" s="11" t="str">
        <f>TEXT(tbl_LoanData[[#This Row],[Application Date]],"MMMM")</f>
        <v>November</v>
      </c>
      <c r="AL3935" s="12">
        <f>DATE(YEAR(tbl_LoanData[[#This Row],[Application Date]]),MONTH(tbl_LoanData[[#This Row],[Application Date]]),1)</f>
        <v>45597</v>
      </c>
      <c r="AM3935" s="14">
        <f ca="1">IF(AND(tbl_LoanData[[#This Row],[Application Date]]&gt;=EOMONTH(TODAY(),-1)+1,tbl_LoanData[[#This Row],[Application Date]]&lt;=TODAY()),tbl_LoanData[[#This Row],[Loan Amount]],0)</f>
        <v>0</v>
      </c>
      <c r="AN3935" s="14">
        <f>tbl_LoanData[[#This Row],[Amount Paid]]-(Q3935-X3935)</f>
        <v>220214.72000000003</v>
      </c>
      <c r="AO3935" s="14">
        <f>IF(tbl_LoanData[[#This Row],[Application Status]]="Approved",1,0)</f>
        <v>1</v>
      </c>
      <c r="AP3935" s="22" t="str">
        <f t="shared" ca="1" si="184"/>
        <v/>
      </c>
      <c r="AQ3935" s="22" t="str">
        <f t="shared" ca="1" si="185"/>
        <v/>
      </c>
    </row>
    <row r="3936" spans="1:43" x14ac:dyDescent="0.3">
      <c r="A3936" s="2" t="s">
        <v>7835</v>
      </c>
      <c r="B3936" s="2" t="s">
        <v>7836</v>
      </c>
      <c r="C3936" s="2" t="s">
        <v>606</v>
      </c>
      <c r="D3936" s="2" t="s">
        <v>268</v>
      </c>
      <c r="E3936" s="2" t="s">
        <v>323</v>
      </c>
      <c r="F3936" s="2">
        <v>24</v>
      </c>
      <c r="G3936" s="2" t="s">
        <v>69</v>
      </c>
      <c r="H3936" s="2" t="s">
        <v>259</v>
      </c>
      <c r="I3936" s="2" t="s">
        <v>43</v>
      </c>
      <c r="J3936" s="3">
        <v>45604</v>
      </c>
      <c r="K3936" s="3">
        <v>45622</v>
      </c>
      <c r="L3936" s="2" t="s">
        <v>40</v>
      </c>
      <c r="M3936" s="2" t="s">
        <v>111</v>
      </c>
      <c r="N3936" s="2" t="s">
        <v>120</v>
      </c>
      <c r="O3936" s="4">
        <v>999000</v>
      </c>
      <c r="P3936" s="4">
        <v>184900</v>
      </c>
      <c r="Q3936" s="4">
        <v>814100</v>
      </c>
      <c r="R3936" s="2">
        <v>36</v>
      </c>
      <c r="S3936" s="5">
        <v>10.44</v>
      </c>
      <c r="T3936" s="4">
        <v>29696.560000000001</v>
      </c>
      <c r="U3936" s="2" t="s">
        <v>73</v>
      </c>
      <c r="V3936" s="2" t="s">
        <v>74</v>
      </c>
      <c r="W3936" s="4">
        <v>623627.76</v>
      </c>
      <c r="X3936" s="4">
        <v>445448.36</v>
      </c>
      <c r="Y3936" s="4">
        <v>1069076.1200000001</v>
      </c>
      <c r="Z3936" s="2">
        <v>0</v>
      </c>
      <c r="AA3936" s="2" t="s">
        <v>56</v>
      </c>
      <c r="AB3936" s="2" t="s">
        <v>15735</v>
      </c>
      <c r="AC3936" s="2" t="s">
        <v>75</v>
      </c>
      <c r="AD3936" s="2" t="s">
        <v>76</v>
      </c>
      <c r="AE3936" s="5">
        <v>81.489999999999995</v>
      </c>
      <c r="AF3936" s="2">
        <v>0</v>
      </c>
      <c r="AG3936" s="2" t="s">
        <v>77</v>
      </c>
      <c r="AH3936" s="2">
        <v>18</v>
      </c>
      <c r="AI3936" s="6" t="str">
        <f t="shared" si="183"/>
        <v>18-24</v>
      </c>
      <c r="AJ3936" s="11">
        <f>YEAR(tbl_LoanData[[#This Row],[Application Date]])</f>
        <v>2024</v>
      </c>
      <c r="AK3936" s="11" t="str">
        <f>TEXT(tbl_LoanData[[#This Row],[Application Date]],"MMMM")</f>
        <v>November</v>
      </c>
      <c r="AL3936" s="12">
        <f>DATE(YEAR(tbl_LoanData[[#This Row],[Application Date]]),MONTH(tbl_LoanData[[#This Row],[Application Date]]),1)</f>
        <v>45597</v>
      </c>
      <c r="AM3936" s="14">
        <f ca="1">IF(AND(tbl_LoanData[[#This Row],[Application Date]]&gt;=EOMONTH(TODAY(),-1)+1,tbl_LoanData[[#This Row],[Application Date]]&lt;=TODAY()),tbl_LoanData[[#This Row],[Loan Amount]],0)</f>
        <v>0</v>
      </c>
      <c r="AN3936" s="14">
        <f>tbl_LoanData[[#This Row],[Amount Paid]]-(Q3936-X3936)</f>
        <v>254976.12</v>
      </c>
      <c r="AO3936" s="14">
        <f>IF(tbl_LoanData[[#This Row],[Application Status]]="Approved",1,0)</f>
        <v>1</v>
      </c>
      <c r="AP3936" s="22" t="str">
        <f t="shared" ca="1" si="184"/>
        <v/>
      </c>
      <c r="AQ3936" s="22" t="str">
        <f t="shared" ca="1" si="185"/>
        <v/>
      </c>
    </row>
    <row r="3937" spans="1:43" ht="14.4" customHeight="1" x14ac:dyDescent="0.3">
      <c r="A3937" s="2" t="s">
        <v>7865</v>
      </c>
      <c r="B3937" s="2" t="s">
        <v>7866</v>
      </c>
      <c r="C3937" s="2" t="s">
        <v>198</v>
      </c>
      <c r="D3937" s="2" t="s">
        <v>134</v>
      </c>
      <c r="E3937" s="2" t="s">
        <v>209</v>
      </c>
      <c r="F3937" s="2">
        <v>50</v>
      </c>
      <c r="G3937" s="2" t="s">
        <v>69</v>
      </c>
      <c r="H3937" s="2" t="s">
        <v>110</v>
      </c>
      <c r="I3937" s="2" t="s">
        <v>46</v>
      </c>
      <c r="J3937" s="3">
        <v>45623</v>
      </c>
      <c r="K3937" s="3"/>
      <c r="L3937" s="2" t="s">
        <v>36</v>
      </c>
      <c r="M3937" s="2" t="s">
        <v>94</v>
      </c>
      <c r="N3937" s="2" t="s">
        <v>212</v>
      </c>
      <c r="O3937" s="4">
        <v>1396000</v>
      </c>
      <c r="P3937" s="4">
        <v>141400</v>
      </c>
      <c r="Q3937" s="4">
        <v>1254600</v>
      </c>
      <c r="R3937" s="2">
        <v>18</v>
      </c>
      <c r="S3937" s="5">
        <v>6.2</v>
      </c>
      <c r="T3937" s="4">
        <v>76182.100000000006</v>
      </c>
      <c r="U3937" s="2" t="s">
        <v>113</v>
      </c>
      <c r="V3937" s="2" t="s">
        <v>97</v>
      </c>
      <c r="W3937" s="4">
        <v>0</v>
      </c>
      <c r="X3937" s="4">
        <v>0</v>
      </c>
      <c r="Y3937" s="4">
        <v>1371277.8</v>
      </c>
      <c r="Z3937" s="2">
        <v>0</v>
      </c>
      <c r="AA3937" s="2" t="s">
        <v>97</v>
      </c>
      <c r="AB3937" s="2" t="s">
        <v>15734</v>
      </c>
      <c r="AC3937" s="2" t="s">
        <v>75</v>
      </c>
      <c r="AD3937" s="2" t="s">
        <v>76</v>
      </c>
      <c r="AE3937" s="5">
        <v>89.87</v>
      </c>
      <c r="AF3937" s="2">
        <v>0</v>
      </c>
      <c r="AG3937" s="2" t="s">
        <v>97</v>
      </c>
      <c r="AH3937" s="2"/>
      <c r="AI3937" s="6" t="str">
        <f t="shared" si="183"/>
        <v>45-54</v>
      </c>
      <c r="AJ3937" s="11">
        <f>YEAR(tbl_LoanData[[#This Row],[Application Date]])</f>
        <v>2024</v>
      </c>
      <c r="AK3937" s="11" t="str">
        <f>TEXT(tbl_LoanData[[#This Row],[Application Date]],"MMMM")</f>
        <v>November</v>
      </c>
      <c r="AL3937" s="12">
        <f>DATE(YEAR(tbl_LoanData[[#This Row],[Application Date]]),MONTH(tbl_LoanData[[#This Row],[Application Date]]),1)</f>
        <v>45597</v>
      </c>
      <c r="AM3937" s="14">
        <f ca="1">IF(AND(tbl_LoanData[[#This Row],[Application Date]]&gt;=EOMONTH(TODAY(),-1)+1,tbl_LoanData[[#This Row],[Application Date]]&lt;=TODAY()),tbl_LoanData[[#This Row],[Loan Amount]],0)</f>
        <v>0</v>
      </c>
      <c r="AN3937" s="14">
        <f>tbl_LoanData[[#This Row],[Amount Paid]]-(Q3937-X3937)</f>
        <v>-1254600</v>
      </c>
      <c r="AO3937" s="14">
        <f>IF(tbl_LoanData[[#This Row],[Application Status]]="Approved",1,0)</f>
        <v>0</v>
      </c>
      <c r="AP3937" s="22" t="str">
        <f t="shared" ca="1" si="184"/>
        <v/>
      </c>
      <c r="AQ3937" s="22" t="str">
        <f t="shared" ca="1" si="185"/>
        <v/>
      </c>
    </row>
    <row r="3938" spans="1:43" x14ac:dyDescent="0.3">
      <c r="A3938" s="2" t="s">
        <v>7893</v>
      </c>
      <c r="B3938" s="2" t="s">
        <v>7894</v>
      </c>
      <c r="C3938" s="2" t="s">
        <v>575</v>
      </c>
      <c r="D3938" s="2" t="s">
        <v>176</v>
      </c>
      <c r="E3938" s="2" t="s">
        <v>165</v>
      </c>
      <c r="F3938" s="2">
        <v>28</v>
      </c>
      <c r="G3938" s="2" t="s">
        <v>69</v>
      </c>
      <c r="H3938" s="2" t="s">
        <v>313</v>
      </c>
      <c r="I3938" s="2" t="s">
        <v>44</v>
      </c>
      <c r="J3938" s="3">
        <v>45609</v>
      </c>
      <c r="K3938" s="3">
        <v>45618</v>
      </c>
      <c r="L3938" s="2" t="s">
        <v>38</v>
      </c>
      <c r="M3938" s="2" t="s">
        <v>127</v>
      </c>
      <c r="N3938" s="2" t="s">
        <v>128</v>
      </c>
      <c r="O3938" s="4">
        <v>1863000</v>
      </c>
      <c r="P3938" s="4">
        <v>414100</v>
      </c>
      <c r="Q3938" s="4">
        <v>1448900</v>
      </c>
      <c r="R3938" s="2">
        <v>48</v>
      </c>
      <c r="S3938" s="5">
        <v>10.130000000000001</v>
      </c>
      <c r="T3938" s="4">
        <v>42416.55</v>
      </c>
      <c r="U3938" s="2" t="s">
        <v>73</v>
      </c>
      <c r="V3938" s="2" t="s">
        <v>74</v>
      </c>
      <c r="W3938" s="4">
        <v>890747.55</v>
      </c>
      <c r="X3938" s="4">
        <v>1145246.73</v>
      </c>
      <c r="Y3938" s="4">
        <v>2035994.28</v>
      </c>
      <c r="Z3938" s="2">
        <v>0</v>
      </c>
      <c r="AA3938" s="2" t="s">
        <v>56</v>
      </c>
      <c r="AB3938" s="2" t="s">
        <v>15732</v>
      </c>
      <c r="AC3938" s="2" t="s">
        <v>138</v>
      </c>
      <c r="AD3938" s="2" t="s">
        <v>76</v>
      </c>
      <c r="AE3938" s="5">
        <v>77.77</v>
      </c>
      <c r="AF3938" s="2">
        <v>0</v>
      </c>
      <c r="AG3938" s="2" t="s">
        <v>77</v>
      </c>
      <c r="AH3938" s="2">
        <v>9</v>
      </c>
      <c r="AI3938" s="6" t="str">
        <f t="shared" si="183"/>
        <v>25-34</v>
      </c>
      <c r="AJ3938" s="11">
        <f>YEAR(tbl_LoanData[[#This Row],[Application Date]])</f>
        <v>2024</v>
      </c>
      <c r="AK3938" s="11" t="str">
        <f>TEXT(tbl_LoanData[[#This Row],[Application Date]],"MMMM")</f>
        <v>November</v>
      </c>
      <c r="AL3938" s="12">
        <f>DATE(YEAR(tbl_LoanData[[#This Row],[Application Date]]),MONTH(tbl_LoanData[[#This Row],[Application Date]]),1)</f>
        <v>45597</v>
      </c>
      <c r="AM3938" s="14">
        <f ca="1">IF(AND(tbl_LoanData[[#This Row],[Application Date]]&gt;=EOMONTH(TODAY(),-1)+1,tbl_LoanData[[#This Row],[Application Date]]&lt;=TODAY()),tbl_LoanData[[#This Row],[Loan Amount]],0)</f>
        <v>0</v>
      </c>
      <c r="AN3938" s="14">
        <f>tbl_LoanData[[#This Row],[Amount Paid]]-(Q3938-X3938)</f>
        <v>587094.28</v>
      </c>
      <c r="AO3938" s="14">
        <f>IF(tbl_LoanData[[#This Row],[Application Status]]="Approved",1,0)</f>
        <v>1</v>
      </c>
      <c r="AP3938" s="22" t="str">
        <f t="shared" ca="1" si="184"/>
        <v/>
      </c>
      <c r="AQ3938" s="22" t="str">
        <f t="shared" ca="1" si="185"/>
        <v/>
      </c>
    </row>
    <row r="3939" spans="1:43" x14ac:dyDescent="0.3">
      <c r="A3939" s="2" t="s">
        <v>7937</v>
      </c>
      <c r="B3939" s="2" t="s">
        <v>7938</v>
      </c>
      <c r="C3939" s="2" t="s">
        <v>546</v>
      </c>
      <c r="D3939" s="2" t="s">
        <v>161</v>
      </c>
      <c r="E3939" s="2" t="s">
        <v>204</v>
      </c>
      <c r="F3939" s="2">
        <v>49</v>
      </c>
      <c r="G3939" s="2" t="s">
        <v>83</v>
      </c>
      <c r="H3939" s="2" t="s">
        <v>119</v>
      </c>
      <c r="I3939" s="2" t="s">
        <v>43</v>
      </c>
      <c r="J3939" s="3">
        <v>45605</v>
      </c>
      <c r="K3939" s="3">
        <v>45607</v>
      </c>
      <c r="L3939" s="2" t="s">
        <v>38</v>
      </c>
      <c r="M3939" s="2" t="s">
        <v>71</v>
      </c>
      <c r="N3939" s="2" t="s">
        <v>589</v>
      </c>
      <c r="O3939" s="4">
        <v>1613000</v>
      </c>
      <c r="P3939" s="4">
        <v>414500</v>
      </c>
      <c r="Q3939" s="4">
        <v>1198500</v>
      </c>
      <c r="R3939" s="2">
        <v>24</v>
      </c>
      <c r="S3939" s="5">
        <v>7.22</v>
      </c>
      <c r="T3939" s="4">
        <v>57148.480000000003</v>
      </c>
      <c r="U3939" s="2" t="s">
        <v>73</v>
      </c>
      <c r="V3939" s="2" t="s">
        <v>74</v>
      </c>
      <c r="W3939" s="4">
        <v>1142969.6000000001</v>
      </c>
      <c r="X3939" s="4">
        <v>228593.8</v>
      </c>
      <c r="Y3939" s="4">
        <v>1371563.4</v>
      </c>
      <c r="Z3939" s="2">
        <v>30</v>
      </c>
      <c r="AA3939" s="2" t="s">
        <v>57</v>
      </c>
      <c r="AB3939" s="2" t="s">
        <v>15727</v>
      </c>
      <c r="AC3939" s="2" t="s">
        <v>138</v>
      </c>
      <c r="AD3939" s="2" t="s">
        <v>76</v>
      </c>
      <c r="AE3939" s="5">
        <v>74.3</v>
      </c>
      <c r="AF3939" s="2">
        <v>1</v>
      </c>
      <c r="AG3939" s="2" t="s">
        <v>77</v>
      </c>
      <c r="AH3939" s="2">
        <v>2</v>
      </c>
      <c r="AI3939" s="6" t="str">
        <f t="shared" si="183"/>
        <v>45-54</v>
      </c>
      <c r="AJ3939" s="11">
        <f>YEAR(tbl_LoanData[[#This Row],[Application Date]])</f>
        <v>2024</v>
      </c>
      <c r="AK3939" s="11" t="str">
        <f>TEXT(tbl_LoanData[[#This Row],[Application Date]],"MMMM")</f>
        <v>November</v>
      </c>
      <c r="AL3939" s="12">
        <f>DATE(YEAR(tbl_LoanData[[#This Row],[Application Date]]),MONTH(tbl_LoanData[[#This Row],[Application Date]]),1)</f>
        <v>45597</v>
      </c>
      <c r="AM3939" s="14">
        <f ca="1">IF(AND(tbl_LoanData[[#This Row],[Application Date]]&gt;=EOMONTH(TODAY(),-1)+1,tbl_LoanData[[#This Row],[Application Date]]&lt;=TODAY()),tbl_LoanData[[#This Row],[Loan Amount]],0)</f>
        <v>0</v>
      </c>
      <c r="AN3939" s="14">
        <f>tbl_LoanData[[#This Row],[Amount Paid]]-(Q3939-X3939)</f>
        <v>173063.40000000014</v>
      </c>
      <c r="AO3939" s="14">
        <f>IF(tbl_LoanData[[#This Row],[Application Status]]="Approved",1,0)</f>
        <v>1</v>
      </c>
      <c r="AP3939" s="22" t="str">
        <f t="shared" ca="1" si="184"/>
        <v/>
      </c>
      <c r="AQ3939" s="22" t="str">
        <f t="shared" ca="1" si="185"/>
        <v/>
      </c>
    </row>
    <row r="3940" spans="1:43" ht="14.4" customHeight="1" x14ac:dyDescent="0.3">
      <c r="A3940" s="2" t="s">
        <v>7995</v>
      </c>
      <c r="B3940" s="2" t="s">
        <v>7996</v>
      </c>
      <c r="C3940" s="2" t="s">
        <v>644</v>
      </c>
      <c r="D3940" s="2" t="s">
        <v>134</v>
      </c>
      <c r="E3940" s="2" t="s">
        <v>101</v>
      </c>
      <c r="F3940" s="2">
        <v>65</v>
      </c>
      <c r="G3940" s="2" t="s">
        <v>83</v>
      </c>
      <c r="H3940" s="2" t="s">
        <v>224</v>
      </c>
      <c r="I3940" s="2" t="s">
        <v>54</v>
      </c>
      <c r="J3940" s="3">
        <v>45617</v>
      </c>
      <c r="K3940" s="3"/>
      <c r="L3940" s="2" t="s">
        <v>38</v>
      </c>
      <c r="M3940" s="2" t="s">
        <v>71</v>
      </c>
      <c r="N3940" s="2" t="s">
        <v>589</v>
      </c>
      <c r="O3940" s="4">
        <v>1484000</v>
      </c>
      <c r="P3940" s="4">
        <v>164400</v>
      </c>
      <c r="Q3940" s="4">
        <v>1319600</v>
      </c>
      <c r="R3940" s="2">
        <v>48</v>
      </c>
      <c r="S3940" s="5">
        <v>5.62</v>
      </c>
      <c r="T3940" s="4">
        <v>33671.79</v>
      </c>
      <c r="U3940" s="2" t="s">
        <v>113</v>
      </c>
      <c r="V3940" s="2" t="s">
        <v>97</v>
      </c>
      <c r="W3940" s="4">
        <v>0</v>
      </c>
      <c r="X3940" s="4">
        <v>0</v>
      </c>
      <c r="Y3940" s="4">
        <v>1616246.08</v>
      </c>
      <c r="Z3940" s="2">
        <v>0</v>
      </c>
      <c r="AA3940" s="2" t="s">
        <v>97</v>
      </c>
      <c r="AB3940" s="2" t="s">
        <v>15734</v>
      </c>
      <c r="AC3940" s="2" t="s">
        <v>87</v>
      </c>
      <c r="AD3940" s="2" t="s">
        <v>76</v>
      </c>
      <c r="AE3940" s="5">
        <v>88.92</v>
      </c>
      <c r="AF3940" s="2">
        <v>0</v>
      </c>
      <c r="AG3940" s="2" t="s">
        <v>97</v>
      </c>
      <c r="AH3940" s="2"/>
      <c r="AI3940" s="6" t="str">
        <f t="shared" si="183"/>
        <v>65+</v>
      </c>
      <c r="AJ3940" s="11">
        <f>YEAR(tbl_LoanData[[#This Row],[Application Date]])</f>
        <v>2024</v>
      </c>
      <c r="AK3940" s="11" t="str">
        <f>TEXT(tbl_LoanData[[#This Row],[Application Date]],"MMMM")</f>
        <v>November</v>
      </c>
      <c r="AL3940" s="12">
        <f>DATE(YEAR(tbl_LoanData[[#This Row],[Application Date]]),MONTH(tbl_LoanData[[#This Row],[Application Date]]),1)</f>
        <v>45597</v>
      </c>
      <c r="AM3940" s="14">
        <f ca="1">IF(AND(tbl_LoanData[[#This Row],[Application Date]]&gt;=EOMONTH(TODAY(),-1)+1,tbl_LoanData[[#This Row],[Application Date]]&lt;=TODAY()),tbl_LoanData[[#This Row],[Loan Amount]],0)</f>
        <v>0</v>
      </c>
      <c r="AN3940" s="14">
        <f>tbl_LoanData[[#This Row],[Amount Paid]]-(Q3940-X3940)</f>
        <v>-1319600</v>
      </c>
      <c r="AO3940" s="14">
        <f>IF(tbl_LoanData[[#This Row],[Application Status]]="Approved",1,0)</f>
        <v>0</v>
      </c>
      <c r="AP3940" s="22" t="str">
        <f t="shared" ca="1" si="184"/>
        <v/>
      </c>
      <c r="AQ3940" s="22" t="str">
        <f t="shared" ca="1" si="185"/>
        <v/>
      </c>
    </row>
    <row r="3941" spans="1:43" x14ac:dyDescent="0.3">
      <c r="A3941" s="2" t="s">
        <v>8225</v>
      </c>
      <c r="B3941" s="2" t="s">
        <v>8226</v>
      </c>
      <c r="C3941" s="2" t="s">
        <v>530</v>
      </c>
      <c r="D3941" s="2" t="s">
        <v>176</v>
      </c>
      <c r="E3941" s="2" t="s">
        <v>402</v>
      </c>
      <c r="F3941" s="2">
        <v>35</v>
      </c>
      <c r="G3941" s="2" t="s">
        <v>69</v>
      </c>
      <c r="H3941" s="2" t="s">
        <v>172</v>
      </c>
      <c r="I3941" s="2" t="s">
        <v>45</v>
      </c>
      <c r="J3941" s="3">
        <v>45602</v>
      </c>
      <c r="K3941" s="3">
        <v>45610</v>
      </c>
      <c r="L3941" s="2" t="s">
        <v>39</v>
      </c>
      <c r="M3941" s="2" t="s">
        <v>127</v>
      </c>
      <c r="N3941" s="2" t="s">
        <v>195</v>
      </c>
      <c r="O3941" s="4">
        <v>1715000</v>
      </c>
      <c r="P3941" s="4">
        <v>677500</v>
      </c>
      <c r="Q3941" s="4">
        <v>1037500</v>
      </c>
      <c r="R3941" s="2">
        <v>36</v>
      </c>
      <c r="S3941" s="5">
        <v>12.71</v>
      </c>
      <c r="T3941" s="4">
        <v>39808.300000000003</v>
      </c>
      <c r="U3941" s="2" t="s">
        <v>73</v>
      </c>
      <c r="V3941" s="2" t="s">
        <v>74</v>
      </c>
      <c r="W3941" s="4">
        <v>716549.4</v>
      </c>
      <c r="X3941" s="4">
        <v>716549.35</v>
      </c>
      <c r="Y3941" s="4">
        <v>1433098.75</v>
      </c>
      <c r="Z3941" s="2">
        <v>87</v>
      </c>
      <c r="AA3941" s="2" t="s">
        <v>59</v>
      </c>
      <c r="AB3941" s="2" t="s">
        <v>15729</v>
      </c>
      <c r="AC3941" s="2" t="s">
        <v>75</v>
      </c>
      <c r="AD3941" s="2" t="s">
        <v>76</v>
      </c>
      <c r="AE3941" s="5">
        <v>60.5</v>
      </c>
      <c r="AF3941" s="2">
        <v>3</v>
      </c>
      <c r="AG3941" s="2" t="s">
        <v>130</v>
      </c>
      <c r="AH3941" s="2">
        <v>8</v>
      </c>
      <c r="AI3941" s="6" t="str">
        <f t="shared" si="183"/>
        <v>35-44</v>
      </c>
      <c r="AJ3941" s="11">
        <f>YEAR(tbl_LoanData[[#This Row],[Application Date]])</f>
        <v>2024</v>
      </c>
      <c r="AK3941" s="11" t="str">
        <f>TEXT(tbl_LoanData[[#This Row],[Application Date]],"MMMM")</f>
        <v>November</v>
      </c>
      <c r="AL3941" s="12">
        <f>DATE(YEAR(tbl_LoanData[[#This Row],[Application Date]]),MONTH(tbl_LoanData[[#This Row],[Application Date]]),1)</f>
        <v>45597</v>
      </c>
      <c r="AM3941" s="14">
        <f ca="1">IF(AND(tbl_LoanData[[#This Row],[Application Date]]&gt;=EOMONTH(TODAY(),-1)+1,tbl_LoanData[[#This Row],[Application Date]]&lt;=TODAY()),tbl_LoanData[[#This Row],[Loan Amount]],0)</f>
        <v>0</v>
      </c>
      <c r="AN3941" s="14">
        <f>tbl_LoanData[[#This Row],[Amount Paid]]-(Q3941-X3941)</f>
        <v>395598.75</v>
      </c>
      <c r="AO3941" s="14">
        <f>IF(tbl_LoanData[[#This Row],[Application Status]]="Approved",1,0)</f>
        <v>1</v>
      </c>
      <c r="AP3941" s="22" t="str">
        <f t="shared" ca="1" si="184"/>
        <v/>
      </c>
      <c r="AQ3941" s="22" t="str">
        <f t="shared" ca="1" si="185"/>
        <v/>
      </c>
    </row>
    <row r="3942" spans="1:43" ht="14.4" customHeight="1" x14ac:dyDescent="0.3">
      <c r="A3942" s="2" t="s">
        <v>8321</v>
      </c>
      <c r="B3942" s="2" t="s">
        <v>8322</v>
      </c>
      <c r="C3942" s="2" t="s">
        <v>758</v>
      </c>
      <c r="D3942" s="2" t="s">
        <v>232</v>
      </c>
      <c r="E3942" s="2" t="s">
        <v>125</v>
      </c>
      <c r="F3942" s="2">
        <v>22</v>
      </c>
      <c r="G3942" s="2" t="s">
        <v>83</v>
      </c>
      <c r="H3942" s="2" t="s">
        <v>466</v>
      </c>
      <c r="I3942" s="2" t="s">
        <v>43</v>
      </c>
      <c r="J3942" s="3">
        <v>45616</v>
      </c>
      <c r="K3942" s="3">
        <v>45619</v>
      </c>
      <c r="L3942" s="2" t="s">
        <v>39</v>
      </c>
      <c r="M3942" s="2" t="s">
        <v>157</v>
      </c>
      <c r="N3942" s="2" t="s">
        <v>158</v>
      </c>
      <c r="O3942" s="4">
        <v>1125000</v>
      </c>
      <c r="P3942" s="4">
        <v>191000</v>
      </c>
      <c r="Q3942" s="4">
        <v>934000</v>
      </c>
      <c r="R3942" s="2">
        <v>24</v>
      </c>
      <c r="S3942" s="5">
        <v>7.69</v>
      </c>
      <c r="T3942" s="4">
        <v>44902.05</v>
      </c>
      <c r="U3942" s="2" t="s">
        <v>73</v>
      </c>
      <c r="V3942" s="2" t="s">
        <v>74</v>
      </c>
      <c r="W3942" s="4">
        <v>942943.05</v>
      </c>
      <c r="X3942" s="4">
        <v>134706.15</v>
      </c>
      <c r="Y3942" s="4">
        <v>1077649.2</v>
      </c>
      <c r="Z3942" s="2">
        <v>0</v>
      </c>
      <c r="AA3942" s="2" t="s">
        <v>56</v>
      </c>
      <c r="AB3942" s="2" t="s">
        <v>15727</v>
      </c>
      <c r="AC3942" s="2" t="s">
        <v>138</v>
      </c>
      <c r="AD3942" s="2" t="s">
        <v>76</v>
      </c>
      <c r="AE3942" s="5">
        <v>83.02</v>
      </c>
      <c r="AF3942" s="2">
        <v>0</v>
      </c>
      <c r="AG3942" s="2" t="s">
        <v>77</v>
      </c>
      <c r="AH3942" s="2">
        <v>3</v>
      </c>
      <c r="AI3942" s="6" t="str">
        <f t="shared" si="183"/>
        <v>18-24</v>
      </c>
      <c r="AJ3942" s="11">
        <f>YEAR(tbl_LoanData[[#This Row],[Application Date]])</f>
        <v>2024</v>
      </c>
      <c r="AK3942" s="11" t="str">
        <f>TEXT(tbl_LoanData[[#This Row],[Application Date]],"MMMM")</f>
        <v>November</v>
      </c>
      <c r="AL3942" s="12">
        <f>DATE(YEAR(tbl_LoanData[[#This Row],[Application Date]]),MONTH(tbl_LoanData[[#This Row],[Application Date]]),1)</f>
        <v>45597</v>
      </c>
      <c r="AM3942" s="14">
        <f ca="1">IF(AND(tbl_LoanData[[#This Row],[Application Date]]&gt;=EOMONTH(TODAY(),-1)+1,tbl_LoanData[[#This Row],[Application Date]]&lt;=TODAY()),tbl_LoanData[[#This Row],[Loan Amount]],0)</f>
        <v>0</v>
      </c>
      <c r="AN3942" s="14">
        <f>tbl_LoanData[[#This Row],[Amount Paid]]-(Q3942-X3942)</f>
        <v>143649.20000000007</v>
      </c>
      <c r="AO3942" s="14">
        <f>IF(tbl_LoanData[[#This Row],[Application Status]]="Approved",1,0)</f>
        <v>1</v>
      </c>
      <c r="AP3942" s="22" t="str">
        <f t="shared" ca="1" si="184"/>
        <v/>
      </c>
      <c r="AQ3942" s="22" t="str">
        <f t="shared" ca="1" si="185"/>
        <v/>
      </c>
    </row>
    <row r="3943" spans="1:43" ht="14.4" customHeight="1" x14ac:dyDescent="0.3">
      <c r="A3943" s="2" t="s">
        <v>8339</v>
      </c>
      <c r="B3943" s="2" t="s">
        <v>8340</v>
      </c>
      <c r="C3943" s="2" t="s">
        <v>155</v>
      </c>
      <c r="D3943" s="2" t="s">
        <v>161</v>
      </c>
      <c r="E3943" s="2" t="s">
        <v>81</v>
      </c>
      <c r="F3943" s="2">
        <v>22</v>
      </c>
      <c r="G3943" s="2" t="s">
        <v>83</v>
      </c>
      <c r="H3943" s="2" t="s">
        <v>70</v>
      </c>
      <c r="I3943" s="2" t="s">
        <v>50</v>
      </c>
      <c r="J3943" s="3">
        <v>45616</v>
      </c>
      <c r="K3943" s="3">
        <v>45627</v>
      </c>
      <c r="L3943" s="2" t="s">
        <v>37</v>
      </c>
      <c r="M3943" s="2" t="s">
        <v>260</v>
      </c>
      <c r="N3943" s="2" t="s">
        <v>457</v>
      </c>
      <c r="O3943" s="4">
        <v>189000</v>
      </c>
      <c r="P3943" s="4">
        <v>62900</v>
      </c>
      <c r="Q3943" s="4">
        <v>126100</v>
      </c>
      <c r="R3943" s="2">
        <v>60</v>
      </c>
      <c r="S3943" s="5">
        <v>5.48</v>
      </c>
      <c r="T3943" s="4">
        <v>2677.52</v>
      </c>
      <c r="U3943" s="2" t="s">
        <v>73</v>
      </c>
      <c r="V3943" s="2" t="s">
        <v>74</v>
      </c>
      <c r="W3943" s="4">
        <v>53550.400000000001</v>
      </c>
      <c r="X3943" s="4">
        <v>107101</v>
      </c>
      <c r="Y3943" s="4">
        <v>160651.4</v>
      </c>
      <c r="Z3943" s="2">
        <v>0</v>
      </c>
      <c r="AA3943" s="2" t="s">
        <v>56</v>
      </c>
      <c r="AB3943" s="2" t="s">
        <v>15729</v>
      </c>
      <c r="AC3943" s="2" t="s">
        <v>360</v>
      </c>
      <c r="AD3943" s="2" t="s">
        <v>76</v>
      </c>
      <c r="AE3943" s="5">
        <v>66.72</v>
      </c>
      <c r="AF3943" s="2">
        <v>0</v>
      </c>
      <c r="AG3943" s="2" t="s">
        <v>77</v>
      </c>
      <c r="AH3943" s="2">
        <v>11</v>
      </c>
      <c r="AI3943" s="6" t="str">
        <f t="shared" si="183"/>
        <v>18-24</v>
      </c>
      <c r="AJ3943" s="11">
        <f>YEAR(tbl_LoanData[[#This Row],[Application Date]])</f>
        <v>2024</v>
      </c>
      <c r="AK3943" s="11" t="str">
        <f>TEXT(tbl_LoanData[[#This Row],[Application Date]],"MMMM")</f>
        <v>November</v>
      </c>
      <c r="AL3943" s="12">
        <f>DATE(YEAR(tbl_LoanData[[#This Row],[Application Date]]),MONTH(tbl_LoanData[[#This Row],[Application Date]]),1)</f>
        <v>45597</v>
      </c>
      <c r="AM3943" s="14">
        <f ca="1">IF(AND(tbl_LoanData[[#This Row],[Application Date]]&gt;=EOMONTH(TODAY(),-1)+1,tbl_LoanData[[#This Row],[Application Date]]&lt;=TODAY()),tbl_LoanData[[#This Row],[Loan Amount]],0)</f>
        <v>0</v>
      </c>
      <c r="AN3943" s="14">
        <f>tbl_LoanData[[#This Row],[Amount Paid]]-(Q3943-X3943)</f>
        <v>34551.4</v>
      </c>
      <c r="AO3943" s="14">
        <f>IF(tbl_LoanData[[#This Row],[Application Status]]="Approved",1,0)</f>
        <v>1</v>
      </c>
      <c r="AP3943" s="22" t="str">
        <f t="shared" ca="1" si="184"/>
        <v/>
      </c>
      <c r="AQ3943" s="22" t="str">
        <f t="shared" ca="1" si="185"/>
        <v/>
      </c>
    </row>
    <row r="3944" spans="1:43" ht="14.4" customHeight="1" x14ac:dyDescent="0.3">
      <c r="A3944" s="2" t="s">
        <v>8367</v>
      </c>
      <c r="B3944" s="2" t="s">
        <v>8368</v>
      </c>
      <c r="C3944" s="2" t="s">
        <v>66</v>
      </c>
      <c r="D3944" s="2" t="s">
        <v>118</v>
      </c>
      <c r="E3944" s="2" t="s">
        <v>176</v>
      </c>
      <c r="F3944" s="2">
        <v>24</v>
      </c>
      <c r="G3944" s="2" t="s">
        <v>69</v>
      </c>
      <c r="H3944" s="2" t="s">
        <v>273</v>
      </c>
      <c r="I3944" s="2" t="s">
        <v>45</v>
      </c>
      <c r="J3944" s="3">
        <v>45612</v>
      </c>
      <c r="K3944" s="3">
        <v>45627</v>
      </c>
      <c r="L3944" s="2" t="s">
        <v>36</v>
      </c>
      <c r="M3944" s="2" t="s">
        <v>85</v>
      </c>
      <c r="N3944" s="2" t="s">
        <v>671</v>
      </c>
      <c r="O3944" s="4">
        <v>1319000</v>
      </c>
      <c r="P3944" s="4">
        <v>433700</v>
      </c>
      <c r="Q3944" s="4">
        <v>885300</v>
      </c>
      <c r="R3944" s="2">
        <v>60</v>
      </c>
      <c r="S3944" s="5">
        <v>7.22</v>
      </c>
      <c r="T3944" s="4">
        <v>20081.560000000001</v>
      </c>
      <c r="U3944" s="2" t="s">
        <v>73</v>
      </c>
      <c r="V3944" s="2" t="s">
        <v>74</v>
      </c>
      <c r="W3944" s="4">
        <v>381549.64</v>
      </c>
      <c r="X3944" s="4">
        <v>823343.66</v>
      </c>
      <c r="Y3944" s="4">
        <v>1204893.3</v>
      </c>
      <c r="Z3944" s="2">
        <v>31</v>
      </c>
      <c r="AA3944" s="2" t="s">
        <v>58</v>
      </c>
      <c r="AB3944" s="2" t="s">
        <v>15733</v>
      </c>
      <c r="AC3944" s="2" t="s">
        <v>129</v>
      </c>
      <c r="AD3944" s="2" t="s">
        <v>76</v>
      </c>
      <c r="AE3944" s="5">
        <v>67.12</v>
      </c>
      <c r="AF3944" s="2">
        <v>1</v>
      </c>
      <c r="AG3944" s="2" t="s">
        <v>15718</v>
      </c>
      <c r="AH3944" s="2">
        <v>15</v>
      </c>
      <c r="AI3944" s="6" t="str">
        <f t="shared" si="183"/>
        <v>18-24</v>
      </c>
      <c r="AJ3944" s="11">
        <f>YEAR(tbl_LoanData[[#This Row],[Application Date]])</f>
        <v>2024</v>
      </c>
      <c r="AK3944" s="11" t="str">
        <f>TEXT(tbl_LoanData[[#This Row],[Application Date]],"MMMM")</f>
        <v>November</v>
      </c>
      <c r="AL3944" s="12">
        <f>DATE(YEAR(tbl_LoanData[[#This Row],[Application Date]]),MONTH(tbl_LoanData[[#This Row],[Application Date]]),1)</f>
        <v>45597</v>
      </c>
      <c r="AM3944" s="14">
        <f ca="1">IF(AND(tbl_LoanData[[#This Row],[Application Date]]&gt;=EOMONTH(TODAY(),-1)+1,tbl_LoanData[[#This Row],[Application Date]]&lt;=TODAY()),tbl_LoanData[[#This Row],[Loan Amount]],0)</f>
        <v>0</v>
      </c>
      <c r="AN3944" s="14">
        <f>tbl_LoanData[[#This Row],[Amount Paid]]-(Q3944-X3944)</f>
        <v>319593.30000000005</v>
      </c>
      <c r="AO3944" s="14">
        <f>IF(tbl_LoanData[[#This Row],[Application Status]]="Approved",1,0)</f>
        <v>1</v>
      </c>
      <c r="AP3944" s="22" t="str">
        <f t="shared" ca="1" si="184"/>
        <v/>
      </c>
      <c r="AQ3944" s="22" t="str">
        <f t="shared" ca="1" si="185"/>
        <v/>
      </c>
    </row>
    <row r="3945" spans="1:43" ht="14.4" customHeight="1" x14ac:dyDescent="0.3">
      <c r="A3945" s="2" t="s">
        <v>8391</v>
      </c>
      <c r="B3945" s="2" t="s">
        <v>8392</v>
      </c>
      <c r="C3945" s="2" t="s">
        <v>317</v>
      </c>
      <c r="D3945" s="2" t="s">
        <v>232</v>
      </c>
      <c r="E3945" s="2" t="s">
        <v>402</v>
      </c>
      <c r="F3945" s="2">
        <v>65</v>
      </c>
      <c r="G3945" s="2" t="s">
        <v>83</v>
      </c>
      <c r="H3945" s="2" t="s">
        <v>269</v>
      </c>
      <c r="I3945" s="2" t="s">
        <v>46</v>
      </c>
      <c r="J3945" s="3">
        <v>45613</v>
      </c>
      <c r="K3945" s="3">
        <v>45627</v>
      </c>
      <c r="L3945" s="2" t="s">
        <v>36</v>
      </c>
      <c r="M3945" s="2" t="s">
        <v>111</v>
      </c>
      <c r="N3945" s="2" t="s">
        <v>350</v>
      </c>
      <c r="O3945" s="4">
        <v>1244000</v>
      </c>
      <c r="P3945" s="4">
        <v>344800</v>
      </c>
      <c r="Q3945" s="4">
        <v>899200</v>
      </c>
      <c r="R3945" s="2">
        <v>48</v>
      </c>
      <c r="S3945" s="5">
        <v>13.62</v>
      </c>
      <c r="T3945" s="4">
        <v>28939.25</v>
      </c>
      <c r="U3945" s="2" t="s">
        <v>73</v>
      </c>
      <c r="V3945" s="2" t="s">
        <v>74</v>
      </c>
      <c r="W3945" s="4">
        <v>578785</v>
      </c>
      <c r="X3945" s="4">
        <v>810299.16</v>
      </c>
      <c r="Y3945" s="4">
        <v>1389084.16</v>
      </c>
      <c r="Z3945" s="2">
        <v>0</v>
      </c>
      <c r="AA3945" s="2" t="s">
        <v>56</v>
      </c>
      <c r="AB3945" s="2" t="s">
        <v>15735</v>
      </c>
      <c r="AC3945" s="2" t="s">
        <v>87</v>
      </c>
      <c r="AD3945" s="2" t="s">
        <v>76</v>
      </c>
      <c r="AE3945" s="5">
        <v>72.28</v>
      </c>
      <c r="AF3945" s="2">
        <v>0</v>
      </c>
      <c r="AG3945" s="2" t="s">
        <v>77</v>
      </c>
      <c r="AH3945" s="2">
        <v>14</v>
      </c>
      <c r="AI3945" s="6" t="str">
        <f t="shared" si="183"/>
        <v>65+</v>
      </c>
      <c r="AJ3945" s="11">
        <f>YEAR(tbl_LoanData[[#This Row],[Application Date]])</f>
        <v>2024</v>
      </c>
      <c r="AK3945" s="11" t="str">
        <f>TEXT(tbl_LoanData[[#This Row],[Application Date]],"MMMM")</f>
        <v>November</v>
      </c>
      <c r="AL3945" s="12">
        <f>DATE(YEAR(tbl_LoanData[[#This Row],[Application Date]]),MONTH(tbl_LoanData[[#This Row],[Application Date]]),1)</f>
        <v>45597</v>
      </c>
      <c r="AM3945" s="14">
        <f ca="1">IF(AND(tbl_LoanData[[#This Row],[Application Date]]&gt;=EOMONTH(TODAY(),-1)+1,tbl_LoanData[[#This Row],[Application Date]]&lt;=TODAY()),tbl_LoanData[[#This Row],[Loan Amount]],0)</f>
        <v>0</v>
      </c>
      <c r="AN3945" s="14">
        <f>tbl_LoanData[[#This Row],[Amount Paid]]-(Q3945-X3945)</f>
        <v>489884.16000000003</v>
      </c>
      <c r="AO3945" s="14">
        <f>IF(tbl_LoanData[[#This Row],[Application Status]]="Approved",1,0)</f>
        <v>1</v>
      </c>
      <c r="AP3945" s="22" t="str">
        <f t="shared" ca="1" si="184"/>
        <v/>
      </c>
      <c r="AQ3945" s="22" t="str">
        <f t="shared" ca="1" si="185"/>
        <v/>
      </c>
    </row>
    <row r="3946" spans="1:43" x14ac:dyDescent="0.3">
      <c r="A3946" s="2" t="s">
        <v>8517</v>
      </c>
      <c r="B3946" s="2" t="s">
        <v>8518</v>
      </c>
      <c r="C3946" s="2" t="s">
        <v>292</v>
      </c>
      <c r="D3946" s="2" t="s">
        <v>102</v>
      </c>
      <c r="E3946" s="2" t="s">
        <v>255</v>
      </c>
      <c r="F3946" s="2">
        <v>38</v>
      </c>
      <c r="G3946" s="2" t="s">
        <v>83</v>
      </c>
      <c r="H3946" s="2" t="s">
        <v>217</v>
      </c>
      <c r="I3946" s="2" t="s">
        <v>46</v>
      </c>
      <c r="J3946" s="3">
        <v>45610</v>
      </c>
      <c r="K3946" s="3">
        <v>45623</v>
      </c>
      <c r="L3946" s="2" t="s">
        <v>37</v>
      </c>
      <c r="M3946" s="2" t="s">
        <v>94</v>
      </c>
      <c r="N3946" s="2" t="s">
        <v>234</v>
      </c>
      <c r="O3946" s="4">
        <v>240000</v>
      </c>
      <c r="P3946" s="4">
        <v>83200</v>
      </c>
      <c r="Q3946" s="4">
        <v>156800</v>
      </c>
      <c r="R3946" s="2">
        <v>24</v>
      </c>
      <c r="S3946" s="5">
        <v>12.99</v>
      </c>
      <c r="T3946" s="4">
        <v>8230.69</v>
      </c>
      <c r="U3946" s="2" t="s">
        <v>73</v>
      </c>
      <c r="V3946" s="2" t="s">
        <v>74</v>
      </c>
      <c r="W3946" s="4">
        <v>164613.79999999999</v>
      </c>
      <c r="X3946" s="4">
        <v>32922.839999999997</v>
      </c>
      <c r="Y3946" s="4">
        <v>197536.64000000001</v>
      </c>
      <c r="Z3946" s="2">
        <v>0</v>
      </c>
      <c r="AA3946" s="2" t="s">
        <v>56</v>
      </c>
      <c r="AB3946" s="2" t="s">
        <v>15731</v>
      </c>
      <c r="AC3946" s="2" t="s">
        <v>138</v>
      </c>
      <c r="AD3946" s="2" t="s">
        <v>76</v>
      </c>
      <c r="AE3946" s="5">
        <v>65.33</v>
      </c>
      <c r="AF3946" s="2">
        <v>0</v>
      </c>
      <c r="AG3946" s="2" t="s">
        <v>77</v>
      </c>
      <c r="AH3946" s="2">
        <v>13</v>
      </c>
      <c r="AI3946" s="6" t="str">
        <f t="shared" si="183"/>
        <v>35-44</v>
      </c>
      <c r="AJ3946" s="11">
        <f>YEAR(tbl_LoanData[[#This Row],[Application Date]])</f>
        <v>2024</v>
      </c>
      <c r="AK3946" s="11" t="str">
        <f>TEXT(tbl_LoanData[[#This Row],[Application Date]],"MMMM")</f>
        <v>November</v>
      </c>
      <c r="AL3946" s="12">
        <f>DATE(YEAR(tbl_LoanData[[#This Row],[Application Date]]),MONTH(tbl_LoanData[[#This Row],[Application Date]]),1)</f>
        <v>45597</v>
      </c>
      <c r="AM3946" s="14">
        <f ca="1">IF(AND(tbl_LoanData[[#This Row],[Application Date]]&gt;=EOMONTH(TODAY(),-1)+1,tbl_LoanData[[#This Row],[Application Date]]&lt;=TODAY()),tbl_LoanData[[#This Row],[Loan Amount]],0)</f>
        <v>0</v>
      </c>
      <c r="AN3946" s="14">
        <f>tbl_LoanData[[#This Row],[Amount Paid]]-(Q3946-X3946)</f>
        <v>40736.639999999985</v>
      </c>
      <c r="AO3946" s="14">
        <f>IF(tbl_LoanData[[#This Row],[Application Status]]="Approved",1,0)</f>
        <v>1</v>
      </c>
      <c r="AP3946" s="22" t="str">
        <f t="shared" ca="1" si="184"/>
        <v/>
      </c>
      <c r="AQ3946" s="22" t="str">
        <f t="shared" ca="1" si="185"/>
        <v/>
      </c>
    </row>
    <row r="3947" spans="1:43" ht="14.4" customHeight="1" x14ac:dyDescent="0.3">
      <c r="A3947" s="2" t="s">
        <v>8563</v>
      </c>
      <c r="B3947" s="2" t="s">
        <v>8564</v>
      </c>
      <c r="C3947" s="2" t="s">
        <v>1059</v>
      </c>
      <c r="D3947" s="2" t="s">
        <v>134</v>
      </c>
      <c r="E3947" s="2" t="s">
        <v>268</v>
      </c>
      <c r="F3947" s="2">
        <v>22</v>
      </c>
      <c r="G3947" s="2" t="s">
        <v>69</v>
      </c>
      <c r="H3947" s="2" t="s">
        <v>285</v>
      </c>
      <c r="I3947" s="2" t="s">
        <v>55</v>
      </c>
      <c r="J3947" s="3">
        <v>45598</v>
      </c>
      <c r="K3947" s="3">
        <v>45618</v>
      </c>
      <c r="L3947" s="2" t="s">
        <v>38</v>
      </c>
      <c r="M3947" s="2" t="s">
        <v>85</v>
      </c>
      <c r="N3947" s="2" t="s">
        <v>314</v>
      </c>
      <c r="O3947" s="4">
        <v>1609000</v>
      </c>
      <c r="P3947" s="4">
        <v>373400</v>
      </c>
      <c r="Q3947" s="4">
        <v>1235600</v>
      </c>
      <c r="R3947" s="2">
        <v>36</v>
      </c>
      <c r="S3947" s="5">
        <v>5.0199999999999996</v>
      </c>
      <c r="T3947" s="4">
        <v>39491.15</v>
      </c>
      <c r="U3947" s="2" t="s">
        <v>73</v>
      </c>
      <c r="V3947" s="2" t="s">
        <v>74</v>
      </c>
      <c r="W3947" s="4">
        <v>829314.15</v>
      </c>
      <c r="X3947" s="4">
        <v>592367.21</v>
      </c>
      <c r="Y3947" s="4">
        <v>1421681.36</v>
      </c>
      <c r="Z3947" s="2">
        <v>0</v>
      </c>
      <c r="AA3947" s="2" t="s">
        <v>56</v>
      </c>
      <c r="AB3947" s="2" t="s">
        <v>15729</v>
      </c>
      <c r="AC3947" s="2" t="s">
        <v>360</v>
      </c>
      <c r="AD3947" s="2" t="s">
        <v>76</v>
      </c>
      <c r="AE3947" s="5">
        <v>76.790000000000006</v>
      </c>
      <c r="AF3947" s="2">
        <v>0</v>
      </c>
      <c r="AG3947" s="2" t="s">
        <v>77</v>
      </c>
      <c r="AH3947" s="2">
        <v>20</v>
      </c>
      <c r="AI3947" s="6" t="str">
        <f t="shared" si="183"/>
        <v>18-24</v>
      </c>
      <c r="AJ3947" s="11">
        <f>YEAR(tbl_LoanData[[#This Row],[Application Date]])</f>
        <v>2024</v>
      </c>
      <c r="AK3947" s="11" t="str">
        <f>TEXT(tbl_LoanData[[#This Row],[Application Date]],"MMMM")</f>
        <v>November</v>
      </c>
      <c r="AL3947" s="12">
        <f>DATE(YEAR(tbl_LoanData[[#This Row],[Application Date]]),MONTH(tbl_LoanData[[#This Row],[Application Date]]),1)</f>
        <v>45597</v>
      </c>
      <c r="AM3947" s="14">
        <f ca="1">IF(AND(tbl_LoanData[[#This Row],[Application Date]]&gt;=EOMONTH(TODAY(),-1)+1,tbl_LoanData[[#This Row],[Application Date]]&lt;=TODAY()),tbl_LoanData[[#This Row],[Loan Amount]],0)</f>
        <v>0</v>
      </c>
      <c r="AN3947" s="14">
        <f>tbl_LoanData[[#This Row],[Amount Paid]]-(Q3947-X3947)</f>
        <v>186081.36</v>
      </c>
      <c r="AO3947" s="14">
        <f>IF(tbl_LoanData[[#This Row],[Application Status]]="Approved",1,0)</f>
        <v>1</v>
      </c>
      <c r="AP3947" s="22" t="str">
        <f t="shared" ca="1" si="184"/>
        <v/>
      </c>
      <c r="AQ3947" s="22" t="str">
        <f t="shared" ca="1" si="185"/>
        <v/>
      </c>
    </row>
    <row r="3948" spans="1:43" ht="14.4" customHeight="1" x14ac:dyDescent="0.3">
      <c r="A3948" s="2" t="s">
        <v>8573</v>
      </c>
      <c r="B3948" s="2" t="s">
        <v>8574</v>
      </c>
      <c r="C3948" s="2" t="s">
        <v>379</v>
      </c>
      <c r="D3948" s="2" t="s">
        <v>81</v>
      </c>
      <c r="E3948" s="2" t="s">
        <v>210</v>
      </c>
      <c r="F3948" s="2">
        <v>64</v>
      </c>
      <c r="G3948" s="2" t="s">
        <v>69</v>
      </c>
      <c r="H3948" s="2" t="s">
        <v>110</v>
      </c>
      <c r="I3948" s="2" t="s">
        <v>46</v>
      </c>
      <c r="J3948" s="3">
        <v>45602</v>
      </c>
      <c r="K3948" s="3">
        <v>45607</v>
      </c>
      <c r="L3948" s="2" t="s">
        <v>39</v>
      </c>
      <c r="M3948" s="2" t="s">
        <v>167</v>
      </c>
      <c r="N3948" s="2" t="s">
        <v>491</v>
      </c>
      <c r="O3948" s="4">
        <v>2379000</v>
      </c>
      <c r="P3948" s="4">
        <v>506800</v>
      </c>
      <c r="Q3948" s="4">
        <v>1872200</v>
      </c>
      <c r="R3948" s="2">
        <v>24</v>
      </c>
      <c r="S3948" s="5">
        <v>11.11</v>
      </c>
      <c r="T3948" s="4">
        <v>95341.78</v>
      </c>
      <c r="U3948" s="2" t="s">
        <v>73</v>
      </c>
      <c r="V3948" s="2" t="s">
        <v>74</v>
      </c>
      <c r="W3948" s="4">
        <v>2002177.38</v>
      </c>
      <c r="X3948" s="4">
        <v>286025.46000000002</v>
      </c>
      <c r="Y3948" s="4">
        <v>2288202.84</v>
      </c>
      <c r="Z3948" s="2">
        <v>0</v>
      </c>
      <c r="AA3948" s="2" t="s">
        <v>56</v>
      </c>
      <c r="AB3948" s="2" t="s">
        <v>15727</v>
      </c>
      <c r="AC3948" s="2" t="s">
        <v>121</v>
      </c>
      <c r="AD3948" s="2" t="s">
        <v>76</v>
      </c>
      <c r="AE3948" s="5">
        <v>78.7</v>
      </c>
      <c r="AF3948" s="2">
        <v>0</v>
      </c>
      <c r="AG3948" s="2" t="s">
        <v>77</v>
      </c>
      <c r="AH3948" s="2">
        <v>5</v>
      </c>
      <c r="AI3948" s="6" t="str">
        <f t="shared" si="183"/>
        <v>55-64</v>
      </c>
      <c r="AJ3948" s="11">
        <f>YEAR(tbl_LoanData[[#This Row],[Application Date]])</f>
        <v>2024</v>
      </c>
      <c r="AK3948" s="11" t="str">
        <f>TEXT(tbl_LoanData[[#This Row],[Application Date]],"MMMM")</f>
        <v>November</v>
      </c>
      <c r="AL3948" s="12">
        <f>DATE(YEAR(tbl_LoanData[[#This Row],[Application Date]]),MONTH(tbl_LoanData[[#This Row],[Application Date]]),1)</f>
        <v>45597</v>
      </c>
      <c r="AM3948" s="14">
        <f ca="1">IF(AND(tbl_LoanData[[#This Row],[Application Date]]&gt;=EOMONTH(TODAY(),-1)+1,tbl_LoanData[[#This Row],[Application Date]]&lt;=TODAY()),tbl_LoanData[[#This Row],[Loan Amount]],0)</f>
        <v>0</v>
      </c>
      <c r="AN3948" s="14">
        <f>tbl_LoanData[[#This Row],[Amount Paid]]-(Q3948-X3948)</f>
        <v>416002.83999999985</v>
      </c>
      <c r="AO3948" s="14">
        <f>IF(tbl_LoanData[[#This Row],[Application Status]]="Approved",1,0)</f>
        <v>1</v>
      </c>
      <c r="AP3948" s="22" t="str">
        <f t="shared" ca="1" si="184"/>
        <v/>
      </c>
      <c r="AQ3948" s="22" t="str">
        <f t="shared" ca="1" si="185"/>
        <v/>
      </c>
    </row>
    <row r="3949" spans="1:43" ht="14.4" customHeight="1" x14ac:dyDescent="0.3">
      <c r="A3949" s="2" t="s">
        <v>8601</v>
      </c>
      <c r="B3949" s="2" t="s">
        <v>8602</v>
      </c>
      <c r="C3949" s="2" t="s">
        <v>393</v>
      </c>
      <c r="D3949" s="2" t="s">
        <v>161</v>
      </c>
      <c r="E3949" s="2" t="s">
        <v>323</v>
      </c>
      <c r="F3949" s="2">
        <v>42</v>
      </c>
      <c r="G3949" s="2" t="s">
        <v>83</v>
      </c>
      <c r="H3949" s="2" t="s">
        <v>269</v>
      </c>
      <c r="I3949" s="2" t="s">
        <v>46</v>
      </c>
      <c r="J3949" s="3">
        <v>45613</v>
      </c>
      <c r="K3949" s="3">
        <v>45617</v>
      </c>
      <c r="L3949" s="2" t="s">
        <v>37</v>
      </c>
      <c r="M3949" s="2" t="s">
        <v>104</v>
      </c>
      <c r="N3949" s="2" t="s">
        <v>192</v>
      </c>
      <c r="O3949" s="4">
        <v>132000</v>
      </c>
      <c r="P3949" s="4">
        <v>24800</v>
      </c>
      <c r="Q3949" s="4">
        <v>107200</v>
      </c>
      <c r="R3949" s="2">
        <v>48</v>
      </c>
      <c r="S3949" s="5">
        <v>5.83</v>
      </c>
      <c r="T3949" s="4">
        <v>2754.15</v>
      </c>
      <c r="U3949" s="2" t="s">
        <v>73</v>
      </c>
      <c r="V3949" s="2" t="s">
        <v>74</v>
      </c>
      <c r="W3949" s="4">
        <v>44066.400000000001</v>
      </c>
      <c r="X3949" s="4">
        <v>88132.64</v>
      </c>
      <c r="Y3949" s="4">
        <v>132199.04000000001</v>
      </c>
      <c r="Z3949" s="2">
        <v>140</v>
      </c>
      <c r="AA3949" s="2" t="s">
        <v>60</v>
      </c>
      <c r="AB3949" s="2" t="s">
        <v>15733</v>
      </c>
      <c r="AC3949" s="2" t="s">
        <v>360</v>
      </c>
      <c r="AD3949" s="2" t="s">
        <v>76</v>
      </c>
      <c r="AE3949" s="5">
        <v>81.209999999999994</v>
      </c>
      <c r="AF3949" s="2">
        <v>5</v>
      </c>
      <c r="AG3949" s="2" t="s">
        <v>130</v>
      </c>
      <c r="AH3949" s="2">
        <v>4</v>
      </c>
      <c r="AI3949" s="6" t="str">
        <f t="shared" si="183"/>
        <v>35-44</v>
      </c>
      <c r="AJ3949" s="11">
        <f>YEAR(tbl_LoanData[[#This Row],[Application Date]])</f>
        <v>2024</v>
      </c>
      <c r="AK3949" s="11" t="str">
        <f>TEXT(tbl_LoanData[[#This Row],[Application Date]],"MMMM")</f>
        <v>November</v>
      </c>
      <c r="AL3949" s="12">
        <f>DATE(YEAR(tbl_LoanData[[#This Row],[Application Date]]),MONTH(tbl_LoanData[[#This Row],[Application Date]]),1)</f>
        <v>45597</v>
      </c>
      <c r="AM3949" s="14">
        <f ca="1">IF(AND(tbl_LoanData[[#This Row],[Application Date]]&gt;=EOMONTH(TODAY(),-1)+1,tbl_LoanData[[#This Row],[Application Date]]&lt;=TODAY()),tbl_LoanData[[#This Row],[Loan Amount]],0)</f>
        <v>0</v>
      </c>
      <c r="AN3949" s="14">
        <f>tbl_LoanData[[#This Row],[Amount Paid]]-(Q3949-X3949)</f>
        <v>24999.040000000001</v>
      </c>
      <c r="AO3949" s="14">
        <f>IF(tbl_LoanData[[#This Row],[Application Status]]="Approved",1,0)</f>
        <v>1</v>
      </c>
      <c r="AP3949" s="22" t="str">
        <f t="shared" ca="1" si="184"/>
        <v/>
      </c>
      <c r="AQ3949" s="22" t="str">
        <f t="shared" ca="1" si="185"/>
        <v/>
      </c>
    </row>
    <row r="3950" spans="1:43" ht="14.4" customHeight="1" x14ac:dyDescent="0.3">
      <c r="A3950" s="2" t="s">
        <v>8711</v>
      </c>
      <c r="B3950" s="2" t="s">
        <v>8712</v>
      </c>
      <c r="C3950" s="2" t="s">
        <v>868</v>
      </c>
      <c r="D3950" s="2" t="s">
        <v>176</v>
      </c>
      <c r="E3950" s="2" t="s">
        <v>406</v>
      </c>
      <c r="F3950" s="2">
        <v>51</v>
      </c>
      <c r="G3950" s="2" t="s">
        <v>69</v>
      </c>
      <c r="H3950" s="2" t="s">
        <v>126</v>
      </c>
      <c r="I3950" s="2" t="s">
        <v>44</v>
      </c>
      <c r="J3950" s="3">
        <v>45599</v>
      </c>
      <c r="K3950" s="3">
        <v>45610</v>
      </c>
      <c r="L3950" s="2" t="s">
        <v>39</v>
      </c>
      <c r="M3950" s="2" t="s">
        <v>127</v>
      </c>
      <c r="N3950" s="2" t="s">
        <v>152</v>
      </c>
      <c r="O3950" s="4">
        <v>1505000</v>
      </c>
      <c r="P3950" s="4">
        <v>525700</v>
      </c>
      <c r="Q3950" s="4">
        <v>979300</v>
      </c>
      <c r="R3950" s="2">
        <v>36</v>
      </c>
      <c r="S3950" s="5">
        <v>7.59</v>
      </c>
      <c r="T3950" s="4">
        <v>33396.85</v>
      </c>
      <c r="U3950" s="2" t="s">
        <v>73</v>
      </c>
      <c r="V3950" s="2" t="s">
        <v>74</v>
      </c>
      <c r="W3950" s="4">
        <v>667937</v>
      </c>
      <c r="X3950" s="4">
        <v>534349.61</v>
      </c>
      <c r="Y3950" s="4">
        <v>1202286.6100000001</v>
      </c>
      <c r="Z3950" s="2">
        <v>29</v>
      </c>
      <c r="AA3950" s="2" t="s">
        <v>57</v>
      </c>
      <c r="AB3950" s="2" t="s">
        <v>15732</v>
      </c>
      <c r="AC3950" s="2" t="s">
        <v>138</v>
      </c>
      <c r="AD3950" s="2" t="s">
        <v>76</v>
      </c>
      <c r="AE3950" s="5">
        <v>65.069999999999993</v>
      </c>
      <c r="AF3950" s="2">
        <v>1</v>
      </c>
      <c r="AG3950" s="2" t="s">
        <v>77</v>
      </c>
      <c r="AH3950" s="2">
        <v>11</v>
      </c>
      <c r="AI3950" s="6" t="str">
        <f t="shared" si="183"/>
        <v>45-54</v>
      </c>
      <c r="AJ3950" s="11">
        <f>YEAR(tbl_LoanData[[#This Row],[Application Date]])</f>
        <v>2024</v>
      </c>
      <c r="AK3950" s="11" t="str">
        <f>TEXT(tbl_LoanData[[#This Row],[Application Date]],"MMMM")</f>
        <v>November</v>
      </c>
      <c r="AL3950" s="12">
        <f>DATE(YEAR(tbl_LoanData[[#This Row],[Application Date]]),MONTH(tbl_LoanData[[#This Row],[Application Date]]),1)</f>
        <v>45597</v>
      </c>
      <c r="AM3950" s="14">
        <f ca="1">IF(AND(tbl_LoanData[[#This Row],[Application Date]]&gt;=EOMONTH(TODAY(),-1)+1,tbl_LoanData[[#This Row],[Application Date]]&lt;=TODAY()),tbl_LoanData[[#This Row],[Loan Amount]],0)</f>
        <v>0</v>
      </c>
      <c r="AN3950" s="14">
        <f>tbl_LoanData[[#This Row],[Amount Paid]]-(Q3950-X3950)</f>
        <v>222986.61</v>
      </c>
      <c r="AO3950" s="14">
        <f>IF(tbl_LoanData[[#This Row],[Application Status]]="Approved",1,0)</f>
        <v>1</v>
      </c>
      <c r="AP3950" s="22" t="str">
        <f t="shared" ca="1" si="184"/>
        <v/>
      </c>
      <c r="AQ3950" s="22" t="str">
        <f t="shared" ca="1" si="185"/>
        <v/>
      </c>
    </row>
    <row r="3951" spans="1:43" ht="14.4" customHeight="1" x14ac:dyDescent="0.3">
      <c r="A3951" s="2" t="s">
        <v>8837</v>
      </c>
      <c r="B3951" s="2" t="s">
        <v>8838</v>
      </c>
      <c r="C3951" s="2" t="s">
        <v>289</v>
      </c>
      <c r="D3951" s="2" t="s">
        <v>311</v>
      </c>
      <c r="E3951" s="2" t="s">
        <v>183</v>
      </c>
      <c r="F3951" s="2">
        <v>45</v>
      </c>
      <c r="G3951" s="2" t="s">
        <v>69</v>
      </c>
      <c r="H3951" s="2" t="s">
        <v>298</v>
      </c>
      <c r="I3951" s="2" t="s">
        <v>43</v>
      </c>
      <c r="J3951" s="3">
        <v>45621</v>
      </c>
      <c r="K3951" s="3">
        <v>45632</v>
      </c>
      <c r="L3951" s="2" t="s">
        <v>39</v>
      </c>
      <c r="M3951" s="2" t="s">
        <v>127</v>
      </c>
      <c r="N3951" s="2" t="s">
        <v>195</v>
      </c>
      <c r="O3951" s="4">
        <v>2096000</v>
      </c>
      <c r="P3951" s="4">
        <v>210800</v>
      </c>
      <c r="Q3951" s="4">
        <v>1885200</v>
      </c>
      <c r="R3951" s="2">
        <v>48</v>
      </c>
      <c r="S3951" s="5">
        <v>7.98</v>
      </c>
      <c r="T3951" s="4">
        <v>51811.58</v>
      </c>
      <c r="U3951" s="2" t="s">
        <v>73</v>
      </c>
      <c r="V3951" s="2" t="s">
        <v>74</v>
      </c>
      <c r="W3951" s="4">
        <v>984420.02</v>
      </c>
      <c r="X3951" s="4">
        <v>1502535.82</v>
      </c>
      <c r="Y3951" s="4">
        <v>2486955.84</v>
      </c>
      <c r="Z3951" s="2">
        <v>28</v>
      </c>
      <c r="AA3951" s="2" t="s">
        <v>57</v>
      </c>
      <c r="AB3951" s="2" t="s">
        <v>15730</v>
      </c>
      <c r="AC3951" s="2" t="s">
        <v>121</v>
      </c>
      <c r="AD3951" s="2" t="s">
        <v>76</v>
      </c>
      <c r="AE3951" s="5">
        <v>89.94</v>
      </c>
      <c r="AF3951" s="2">
        <v>1</v>
      </c>
      <c r="AG3951" s="2" t="s">
        <v>77</v>
      </c>
      <c r="AH3951" s="2">
        <v>11</v>
      </c>
      <c r="AI3951" s="6" t="str">
        <f t="shared" si="183"/>
        <v>45-54</v>
      </c>
      <c r="AJ3951" s="11">
        <f>YEAR(tbl_LoanData[[#This Row],[Application Date]])</f>
        <v>2024</v>
      </c>
      <c r="AK3951" s="11" t="str">
        <f>TEXT(tbl_LoanData[[#This Row],[Application Date]],"MMMM")</f>
        <v>November</v>
      </c>
      <c r="AL3951" s="12">
        <f>DATE(YEAR(tbl_LoanData[[#This Row],[Application Date]]),MONTH(tbl_LoanData[[#This Row],[Application Date]]),1)</f>
        <v>45597</v>
      </c>
      <c r="AM3951" s="14">
        <f ca="1">IF(AND(tbl_LoanData[[#This Row],[Application Date]]&gt;=EOMONTH(TODAY(),-1)+1,tbl_LoanData[[#This Row],[Application Date]]&lt;=TODAY()),tbl_LoanData[[#This Row],[Loan Amount]],0)</f>
        <v>0</v>
      </c>
      <c r="AN3951" s="14">
        <f>tbl_LoanData[[#This Row],[Amount Paid]]-(Q3951-X3951)</f>
        <v>601755.84000000008</v>
      </c>
      <c r="AO3951" s="14">
        <f>IF(tbl_LoanData[[#This Row],[Application Status]]="Approved",1,0)</f>
        <v>1</v>
      </c>
      <c r="AP3951" s="22" t="str">
        <f t="shared" ca="1" si="184"/>
        <v/>
      </c>
      <c r="AQ3951" s="22" t="str">
        <f t="shared" ca="1" si="185"/>
        <v/>
      </c>
    </row>
    <row r="3952" spans="1:43" ht="14.4" customHeight="1" x14ac:dyDescent="0.3">
      <c r="A3952" s="2" t="s">
        <v>8877</v>
      </c>
      <c r="B3952" s="2" t="s">
        <v>8878</v>
      </c>
      <c r="C3952" s="2" t="s">
        <v>175</v>
      </c>
      <c r="D3952" s="2" t="s">
        <v>311</v>
      </c>
      <c r="E3952" s="2" t="s">
        <v>91</v>
      </c>
      <c r="F3952" s="2">
        <v>41</v>
      </c>
      <c r="G3952" s="2" t="s">
        <v>83</v>
      </c>
      <c r="H3952" s="2" t="s">
        <v>70</v>
      </c>
      <c r="I3952" s="2" t="s">
        <v>50</v>
      </c>
      <c r="J3952" s="3">
        <v>45605</v>
      </c>
      <c r="K3952" s="3">
        <v>45613</v>
      </c>
      <c r="L3952" s="2" t="s">
        <v>40</v>
      </c>
      <c r="M3952" s="2" t="s">
        <v>85</v>
      </c>
      <c r="N3952" s="2" t="s">
        <v>270</v>
      </c>
      <c r="O3952" s="4">
        <v>1303000</v>
      </c>
      <c r="P3952" s="4">
        <v>272000</v>
      </c>
      <c r="Q3952" s="4">
        <v>1031000</v>
      </c>
      <c r="R3952" s="2">
        <v>36</v>
      </c>
      <c r="S3952" s="5">
        <v>10.78</v>
      </c>
      <c r="T3952" s="4">
        <v>37900.71</v>
      </c>
      <c r="U3952" s="2" t="s">
        <v>73</v>
      </c>
      <c r="V3952" s="2" t="s">
        <v>74</v>
      </c>
      <c r="W3952" s="4">
        <v>795914.91</v>
      </c>
      <c r="X3952" s="4">
        <v>568510.49</v>
      </c>
      <c r="Y3952" s="4">
        <v>1364425.4</v>
      </c>
      <c r="Z3952" s="2">
        <v>0</v>
      </c>
      <c r="AA3952" s="2" t="s">
        <v>56</v>
      </c>
      <c r="AB3952" s="2" t="s">
        <v>15733</v>
      </c>
      <c r="AC3952" s="2" t="s">
        <v>106</v>
      </c>
      <c r="AD3952" s="2" t="s">
        <v>76</v>
      </c>
      <c r="AE3952" s="5">
        <v>79.13</v>
      </c>
      <c r="AF3952" s="2">
        <v>0</v>
      </c>
      <c r="AG3952" s="2" t="s">
        <v>77</v>
      </c>
      <c r="AH3952" s="2">
        <v>8</v>
      </c>
      <c r="AI3952" s="6" t="str">
        <f t="shared" si="183"/>
        <v>35-44</v>
      </c>
      <c r="AJ3952" s="11">
        <f>YEAR(tbl_LoanData[[#This Row],[Application Date]])</f>
        <v>2024</v>
      </c>
      <c r="AK3952" s="11" t="str">
        <f>TEXT(tbl_LoanData[[#This Row],[Application Date]],"MMMM")</f>
        <v>November</v>
      </c>
      <c r="AL3952" s="12">
        <f>DATE(YEAR(tbl_LoanData[[#This Row],[Application Date]]),MONTH(tbl_LoanData[[#This Row],[Application Date]]),1)</f>
        <v>45597</v>
      </c>
      <c r="AM3952" s="14">
        <f ca="1">IF(AND(tbl_LoanData[[#This Row],[Application Date]]&gt;=EOMONTH(TODAY(),-1)+1,tbl_LoanData[[#This Row],[Application Date]]&lt;=TODAY()),tbl_LoanData[[#This Row],[Loan Amount]],0)</f>
        <v>0</v>
      </c>
      <c r="AN3952" s="14">
        <f>tbl_LoanData[[#This Row],[Amount Paid]]-(Q3952-X3952)</f>
        <v>333425.40000000002</v>
      </c>
      <c r="AO3952" s="14">
        <f>IF(tbl_LoanData[[#This Row],[Application Status]]="Approved",1,0)</f>
        <v>1</v>
      </c>
      <c r="AP3952" s="22" t="str">
        <f t="shared" ca="1" si="184"/>
        <v/>
      </c>
      <c r="AQ3952" s="22" t="str">
        <f t="shared" ca="1" si="185"/>
        <v/>
      </c>
    </row>
    <row r="3953" spans="1:43" x14ac:dyDescent="0.3">
      <c r="A3953" s="2" t="s">
        <v>9019</v>
      </c>
      <c r="B3953" s="2" t="s">
        <v>9020</v>
      </c>
      <c r="C3953" s="2" t="s">
        <v>560</v>
      </c>
      <c r="D3953" s="2" t="s">
        <v>311</v>
      </c>
      <c r="E3953" s="2" t="s">
        <v>311</v>
      </c>
      <c r="F3953" s="2">
        <v>46</v>
      </c>
      <c r="G3953" s="2" t="s">
        <v>69</v>
      </c>
      <c r="H3953" s="2" t="s">
        <v>244</v>
      </c>
      <c r="I3953" s="2" t="s">
        <v>48</v>
      </c>
      <c r="J3953" s="3">
        <v>45626</v>
      </c>
      <c r="K3953" s="3">
        <v>45641</v>
      </c>
      <c r="L3953" s="2" t="s">
        <v>40</v>
      </c>
      <c r="M3953" s="2" t="s">
        <v>111</v>
      </c>
      <c r="N3953" s="2" t="s">
        <v>120</v>
      </c>
      <c r="O3953" s="4">
        <v>1101000</v>
      </c>
      <c r="P3953" s="4">
        <v>218300</v>
      </c>
      <c r="Q3953" s="4">
        <v>882700</v>
      </c>
      <c r="R3953" s="2">
        <v>12</v>
      </c>
      <c r="S3953" s="5">
        <v>11.66</v>
      </c>
      <c r="T3953" s="4">
        <v>82135.240000000005</v>
      </c>
      <c r="U3953" s="2" t="s">
        <v>73</v>
      </c>
      <c r="V3953" s="2" t="s">
        <v>33</v>
      </c>
      <c r="W3953" s="4">
        <v>985622.82</v>
      </c>
      <c r="X3953" s="4">
        <v>0</v>
      </c>
      <c r="Y3953" s="4">
        <v>985622.82</v>
      </c>
      <c r="Z3953" s="2">
        <v>0</v>
      </c>
      <c r="AA3953" s="2" t="s">
        <v>56</v>
      </c>
      <c r="AB3953" s="2" t="s">
        <v>15731</v>
      </c>
      <c r="AC3953" s="2" t="s">
        <v>106</v>
      </c>
      <c r="AD3953" s="2" t="s">
        <v>76</v>
      </c>
      <c r="AE3953" s="5">
        <v>80.17</v>
      </c>
      <c r="AF3953" s="2">
        <v>0</v>
      </c>
      <c r="AG3953" s="2" t="s">
        <v>77</v>
      </c>
      <c r="AH3953" s="2">
        <v>15</v>
      </c>
      <c r="AI3953" s="6" t="str">
        <f t="shared" si="183"/>
        <v>45-54</v>
      </c>
      <c r="AJ3953" s="11">
        <f>YEAR(tbl_LoanData[[#This Row],[Application Date]])</f>
        <v>2024</v>
      </c>
      <c r="AK3953" s="11" t="str">
        <f>TEXT(tbl_LoanData[[#This Row],[Application Date]],"MMMM")</f>
        <v>November</v>
      </c>
      <c r="AL3953" s="12">
        <f>DATE(YEAR(tbl_LoanData[[#This Row],[Application Date]]),MONTH(tbl_LoanData[[#This Row],[Application Date]]),1)</f>
        <v>45597</v>
      </c>
      <c r="AM3953" s="14">
        <f ca="1">IF(AND(tbl_LoanData[[#This Row],[Application Date]]&gt;=EOMONTH(TODAY(),-1)+1,tbl_LoanData[[#This Row],[Application Date]]&lt;=TODAY()),tbl_LoanData[[#This Row],[Loan Amount]],0)</f>
        <v>0</v>
      </c>
      <c r="AN3953" s="14">
        <f>tbl_LoanData[[#This Row],[Amount Paid]]-(Q3953-X3953)</f>
        <v>102922.81999999995</v>
      </c>
      <c r="AO3953" s="14">
        <f>IF(tbl_LoanData[[#This Row],[Application Status]]="Approved",1,0)</f>
        <v>1</v>
      </c>
      <c r="AP3953" s="22" t="str">
        <f t="shared" ca="1" si="184"/>
        <v/>
      </c>
      <c r="AQ3953" s="22" t="str">
        <f t="shared" ca="1" si="185"/>
        <v/>
      </c>
    </row>
    <row r="3954" spans="1:43" ht="14.4" customHeight="1" x14ac:dyDescent="0.3">
      <c r="A3954" s="2" t="s">
        <v>9085</v>
      </c>
      <c r="B3954" s="2" t="s">
        <v>9086</v>
      </c>
      <c r="C3954" s="2" t="s">
        <v>289</v>
      </c>
      <c r="D3954" s="2" t="s">
        <v>142</v>
      </c>
      <c r="E3954" s="2" t="s">
        <v>176</v>
      </c>
      <c r="F3954" s="2">
        <v>59</v>
      </c>
      <c r="G3954" s="2" t="s">
        <v>69</v>
      </c>
      <c r="H3954" s="2" t="s">
        <v>318</v>
      </c>
      <c r="I3954" s="2" t="s">
        <v>42</v>
      </c>
      <c r="J3954" s="3">
        <v>45610</v>
      </c>
      <c r="K3954" s="3">
        <v>45612</v>
      </c>
      <c r="L3954" s="2" t="s">
        <v>39</v>
      </c>
      <c r="M3954" s="2" t="s">
        <v>71</v>
      </c>
      <c r="N3954" s="2" t="s">
        <v>294</v>
      </c>
      <c r="O3954" s="4">
        <v>1359000</v>
      </c>
      <c r="P3954" s="4">
        <v>148800</v>
      </c>
      <c r="Q3954" s="4">
        <v>1210200</v>
      </c>
      <c r="R3954" s="2">
        <v>48</v>
      </c>
      <c r="S3954" s="5">
        <v>13.85</v>
      </c>
      <c r="T3954" s="4">
        <v>39180.22</v>
      </c>
      <c r="U3954" s="2" t="s">
        <v>73</v>
      </c>
      <c r="V3954" s="2" t="s">
        <v>74</v>
      </c>
      <c r="W3954" s="4">
        <v>783604.4</v>
      </c>
      <c r="X3954" s="4">
        <v>1097046.3999999999</v>
      </c>
      <c r="Y3954" s="4">
        <v>1880650.8</v>
      </c>
      <c r="Z3954" s="2">
        <v>32</v>
      </c>
      <c r="AA3954" s="2" t="s">
        <v>58</v>
      </c>
      <c r="AB3954" s="2" t="s">
        <v>15728</v>
      </c>
      <c r="AC3954" s="2" t="s">
        <v>360</v>
      </c>
      <c r="AD3954" s="2" t="s">
        <v>76</v>
      </c>
      <c r="AE3954" s="5">
        <v>89.05</v>
      </c>
      <c r="AF3954" s="2">
        <v>1</v>
      </c>
      <c r="AG3954" s="2" t="s">
        <v>15718</v>
      </c>
      <c r="AH3954" s="2">
        <v>2</v>
      </c>
      <c r="AI3954" s="6" t="str">
        <f t="shared" si="183"/>
        <v>55-64</v>
      </c>
      <c r="AJ3954" s="11">
        <f>YEAR(tbl_LoanData[[#This Row],[Application Date]])</f>
        <v>2024</v>
      </c>
      <c r="AK3954" s="11" t="str">
        <f>TEXT(tbl_LoanData[[#This Row],[Application Date]],"MMMM")</f>
        <v>November</v>
      </c>
      <c r="AL3954" s="12">
        <f>DATE(YEAR(tbl_LoanData[[#This Row],[Application Date]]),MONTH(tbl_LoanData[[#This Row],[Application Date]]),1)</f>
        <v>45597</v>
      </c>
      <c r="AM3954" s="14">
        <f ca="1">IF(AND(tbl_LoanData[[#This Row],[Application Date]]&gt;=EOMONTH(TODAY(),-1)+1,tbl_LoanData[[#This Row],[Application Date]]&lt;=TODAY()),tbl_LoanData[[#This Row],[Loan Amount]],0)</f>
        <v>0</v>
      </c>
      <c r="AN3954" s="14">
        <f>tbl_LoanData[[#This Row],[Amount Paid]]-(Q3954-X3954)</f>
        <v>670450.79999999993</v>
      </c>
      <c r="AO3954" s="14">
        <f>IF(tbl_LoanData[[#This Row],[Application Status]]="Approved",1,0)</f>
        <v>1</v>
      </c>
      <c r="AP3954" s="22" t="str">
        <f t="shared" ca="1" si="184"/>
        <v/>
      </c>
      <c r="AQ3954" s="22" t="str">
        <f t="shared" ca="1" si="185"/>
        <v/>
      </c>
    </row>
    <row r="3955" spans="1:43" ht="14.4" customHeight="1" x14ac:dyDescent="0.3">
      <c r="A3955" s="2" t="s">
        <v>9093</v>
      </c>
      <c r="B3955" s="2" t="s">
        <v>9094</v>
      </c>
      <c r="C3955" s="2" t="s">
        <v>231</v>
      </c>
      <c r="D3955" s="2" t="s">
        <v>117</v>
      </c>
      <c r="E3955" s="2" t="s">
        <v>134</v>
      </c>
      <c r="F3955" s="2">
        <v>57</v>
      </c>
      <c r="G3955" s="2" t="s">
        <v>83</v>
      </c>
      <c r="H3955" s="2" t="s">
        <v>250</v>
      </c>
      <c r="I3955" s="2" t="s">
        <v>52</v>
      </c>
      <c r="J3955" s="3">
        <v>45624</v>
      </c>
      <c r="K3955" s="3">
        <v>45641</v>
      </c>
      <c r="L3955" s="2" t="s">
        <v>36</v>
      </c>
      <c r="M3955" s="2" t="s">
        <v>94</v>
      </c>
      <c r="N3955" s="2" t="s">
        <v>212</v>
      </c>
      <c r="O3955" s="4">
        <v>1395000</v>
      </c>
      <c r="P3955" s="4">
        <v>319600</v>
      </c>
      <c r="Q3955" s="4">
        <v>1075400</v>
      </c>
      <c r="R3955" s="2">
        <v>48</v>
      </c>
      <c r="S3955" s="5">
        <v>10.97</v>
      </c>
      <c r="T3955" s="4">
        <v>32235.119999999999</v>
      </c>
      <c r="U3955" s="2" t="s">
        <v>73</v>
      </c>
      <c r="V3955" s="2" t="s">
        <v>74</v>
      </c>
      <c r="W3955" s="4">
        <v>644702.4</v>
      </c>
      <c r="X3955" s="4">
        <v>902583.12</v>
      </c>
      <c r="Y3955" s="4">
        <v>1547285.52</v>
      </c>
      <c r="Z3955" s="2">
        <v>0</v>
      </c>
      <c r="AA3955" s="2" t="s">
        <v>56</v>
      </c>
      <c r="AB3955" s="2" t="s">
        <v>15731</v>
      </c>
      <c r="AC3955" s="2" t="s">
        <v>332</v>
      </c>
      <c r="AD3955" s="2" t="s">
        <v>76</v>
      </c>
      <c r="AE3955" s="5">
        <v>77.09</v>
      </c>
      <c r="AF3955" s="2">
        <v>0</v>
      </c>
      <c r="AG3955" s="2" t="s">
        <v>77</v>
      </c>
      <c r="AH3955" s="2">
        <v>17</v>
      </c>
      <c r="AI3955" s="6" t="str">
        <f t="shared" si="183"/>
        <v>55-64</v>
      </c>
      <c r="AJ3955" s="11">
        <f>YEAR(tbl_LoanData[[#This Row],[Application Date]])</f>
        <v>2024</v>
      </c>
      <c r="AK3955" s="11" t="str">
        <f>TEXT(tbl_LoanData[[#This Row],[Application Date]],"MMMM")</f>
        <v>November</v>
      </c>
      <c r="AL3955" s="12">
        <f>DATE(YEAR(tbl_LoanData[[#This Row],[Application Date]]),MONTH(tbl_LoanData[[#This Row],[Application Date]]),1)</f>
        <v>45597</v>
      </c>
      <c r="AM3955" s="14">
        <f ca="1">IF(AND(tbl_LoanData[[#This Row],[Application Date]]&gt;=EOMONTH(TODAY(),-1)+1,tbl_LoanData[[#This Row],[Application Date]]&lt;=TODAY()),tbl_LoanData[[#This Row],[Loan Amount]],0)</f>
        <v>0</v>
      </c>
      <c r="AN3955" s="14">
        <f>tbl_LoanData[[#This Row],[Amount Paid]]-(Q3955-X3955)</f>
        <v>471885.52</v>
      </c>
      <c r="AO3955" s="14">
        <f>IF(tbl_LoanData[[#This Row],[Application Status]]="Approved",1,0)</f>
        <v>1</v>
      </c>
      <c r="AP3955" s="22" t="str">
        <f t="shared" ca="1" si="184"/>
        <v/>
      </c>
      <c r="AQ3955" s="22" t="str">
        <f t="shared" ca="1" si="185"/>
        <v/>
      </c>
    </row>
    <row r="3956" spans="1:43" ht="14.4" customHeight="1" x14ac:dyDescent="0.3">
      <c r="A3956" s="2" t="s">
        <v>9189</v>
      </c>
      <c r="B3956" s="2" t="s">
        <v>9190</v>
      </c>
      <c r="C3956" s="2" t="s">
        <v>142</v>
      </c>
      <c r="D3956" s="2" t="s">
        <v>134</v>
      </c>
      <c r="E3956" s="2" t="s">
        <v>268</v>
      </c>
      <c r="F3956" s="2">
        <v>34</v>
      </c>
      <c r="G3956" s="2" t="s">
        <v>83</v>
      </c>
      <c r="H3956" s="2" t="s">
        <v>103</v>
      </c>
      <c r="I3956" s="2" t="s">
        <v>43</v>
      </c>
      <c r="J3956" s="3">
        <v>45615</v>
      </c>
      <c r="K3956" s="3"/>
      <c r="L3956" s="2" t="s">
        <v>40</v>
      </c>
      <c r="M3956" s="2" t="s">
        <v>85</v>
      </c>
      <c r="N3956" s="2" t="s">
        <v>274</v>
      </c>
      <c r="O3956" s="4">
        <v>1450000</v>
      </c>
      <c r="P3956" s="4">
        <v>171200</v>
      </c>
      <c r="Q3956" s="4">
        <v>1278800</v>
      </c>
      <c r="R3956" s="2">
        <v>12</v>
      </c>
      <c r="S3956" s="5">
        <v>13.78</v>
      </c>
      <c r="T3956" s="4">
        <v>121251.55</v>
      </c>
      <c r="U3956" s="2" t="s">
        <v>113</v>
      </c>
      <c r="V3956" s="2" t="s">
        <v>97</v>
      </c>
      <c r="W3956" s="4">
        <v>0</v>
      </c>
      <c r="X3956" s="4">
        <v>0</v>
      </c>
      <c r="Y3956" s="4">
        <v>1455018.64</v>
      </c>
      <c r="Z3956" s="2">
        <v>0</v>
      </c>
      <c r="AA3956" s="2" t="s">
        <v>97</v>
      </c>
      <c r="AB3956" s="2" t="s">
        <v>15731</v>
      </c>
      <c r="AC3956" s="2" t="s">
        <v>121</v>
      </c>
      <c r="AD3956" s="2" t="s">
        <v>76</v>
      </c>
      <c r="AE3956" s="5">
        <v>88.19</v>
      </c>
      <c r="AF3956" s="2">
        <v>0</v>
      </c>
      <c r="AG3956" s="2" t="s">
        <v>97</v>
      </c>
      <c r="AH3956" s="2"/>
      <c r="AI3956" s="6" t="str">
        <f t="shared" si="183"/>
        <v>25-34</v>
      </c>
      <c r="AJ3956" s="11">
        <f>YEAR(tbl_LoanData[[#This Row],[Application Date]])</f>
        <v>2024</v>
      </c>
      <c r="AK3956" s="11" t="str">
        <f>TEXT(tbl_LoanData[[#This Row],[Application Date]],"MMMM")</f>
        <v>November</v>
      </c>
      <c r="AL3956" s="12">
        <f>DATE(YEAR(tbl_LoanData[[#This Row],[Application Date]]),MONTH(tbl_LoanData[[#This Row],[Application Date]]),1)</f>
        <v>45597</v>
      </c>
      <c r="AM3956" s="14">
        <f ca="1">IF(AND(tbl_LoanData[[#This Row],[Application Date]]&gt;=EOMONTH(TODAY(),-1)+1,tbl_LoanData[[#This Row],[Application Date]]&lt;=TODAY()),tbl_LoanData[[#This Row],[Loan Amount]],0)</f>
        <v>0</v>
      </c>
      <c r="AN3956" s="14">
        <f>tbl_LoanData[[#This Row],[Amount Paid]]-(Q3956-X3956)</f>
        <v>-1278800</v>
      </c>
      <c r="AO3956" s="14">
        <f>IF(tbl_LoanData[[#This Row],[Application Status]]="Approved",1,0)</f>
        <v>0</v>
      </c>
      <c r="AP3956" s="22" t="str">
        <f t="shared" ca="1" si="184"/>
        <v/>
      </c>
      <c r="AQ3956" s="22" t="str">
        <f t="shared" ca="1" si="185"/>
        <v/>
      </c>
    </row>
    <row r="3957" spans="1:43" ht="14.4" customHeight="1" x14ac:dyDescent="0.3">
      <c r="A3957" s="2" t="s">
        <v>9309</v>
      </c>
      <c r="B3957" s="2" t="s">
        <v>9310</v>
      </c>
      <c r="C3957" s="2" t="s">
        <v>508</v>
      </c>
      <c r="D3957" s="2" t="s">
        <v>268</v>
      </c>
      <c r="E3957" s="2" t="s">
        <v>312</v>
      </c>
      <c r="F3957" s="2">
        <v>28</v>
      </c>
      <c r="G3957" s="2" t="s">
        <v>83</v>
      </c>
      <c r="H3957" s="2" t="s">
        <v>307</v>
      </c>
      <c r="I3957" s="2" t="s">
        <v>43</v>
      </c>
      <c r="J3957" s="3">
        <v>45619</v>
      </c>
      <c r="K3957" s="3"/>
      <c r="L3957" s="2" t="s">
        <v>40</v>
      </c>
      <c r="M3957" s="2" t="s">
        <v>157</v>
      </c>
      <c r="N3957" s="2" t="s">
        <v>299</v>
      </c>
      <c r="O3957" s="4">
        <v>1117000</v>
      </c>
      <c r="P3957" s="4">
        <v>226400</v>
      </c>
      <c r="Q3957" s="4">
        <v>890600</v>
      </c>
      <c r="R3957" s="2">
        <v>36</v>
      </c>
      <c r="S3957" s="5">
        <v>9.24</v>
      </c>
      <c r="T3957" s="4">
        <v>31596.51</v>
      </c>
      <c r="U3957" s="2" t="s">
        <v>113</v>
      </c>
      <c r="V3957" s="2" t="s">
        <v>97</v>
      </c>
      <c r="W3957" s="4">
        <v>0</v>
      </c>
      <c r="X3957" s="4">
        <v>0</v>
      </c>
      <c r="Y3957" s="4">
        <v>1137474.32</v>
      </c>
      <c r="Z3957" s="2">
        <v>0</v>
      </c>
      <c r="AA3957" s="2" t="s">
        <v>97</v>
      </c>
      <c r="AB3957" s="2" t="s">
        <v>15734</v>
      </c>
      <c r="AC3957" s="2" t="s">
        <v>75</v>
      </c>
      <c r="AD3957" s="2" t="s">
        <v>76</v>
      </c>
      <c r="AE3957" s="5">
        <v>79.73</v>
      </c>
      <c r="AF3957" s="2">
        <v>0</v>
      </c>
      <c r="AG3957" s="2" t="s">
        <v>97</v>
      </c>
      <c r="AH3957" s="2"/>
      <c r="AI3957" s="6" t="str">
        <f t="shared" si="183"/>
        <v>25-34</v>
      </c>
      <c r="AJ3957" s="11">
        <f>YEAR(tbl_LoanData[[#This Row],[Application Date]])</f>
        <v>2024</v>
      </c>
      <c r="AK3957" s="11" t="str">
        <f>TEXT(tbl_LoanData[[#This Row],[Application Date]],"MMMM")</f>
        <v>November</v>
      </c>
      <c r="AL3957" s="12">
        <f>DATE(YEAR(tbl_LoanData[[#This Row],[Application Date]]),MONTH(tbl_LoanData[[#This Row],[Application Date]]),1)</f>
        <v>45597</v>
      </c>
      <c r="AM3957" s="14">
        <f ca="1">IF(AND(tbl_LoanData[[#This Row],[Application Date]]&gt;=EOMONTH(TODAY(),-1)+1,tbl_LoanData[[#This Row],[Application Date]]&lt;=TODAY()),tbl_LoanData[[#This Row],[Loan Amount]],0)</f>
        <v>0</v>
      </c>
      <c r="AN3957" s="14">
        <f>tbl_LoanData[[#This Row],[Amount Paid]]-(Q3957-X3957)</f>
        <v>-890600</v>
      </c>
      <c r="AO3957" s="14">
        <f>IF(tbl_LoanData[[#This Row],[Application Status]]="Approved",1,0)</f>
        <v>0</v>
      </c>
      <c r="AP3957" s="22" t="str">
        <f t="shared" ca="1" si="184"/>
        <v/>
      </c>
      <c r="AQ3957" s="22" t="str">
        <f t="shared" ca="1" si="185"/>
        <v/>
      </c>
    </row>
    <row r="3958" spans="1:43" ht="14.4" customHeight="1" x14ac:dyDescent="0.3">
      <c r="A3958" s="2" t="s">
        <v>9327</v>
      </c>
      <c r="B3958" s="2" t="s">
        <v>9328</v>
      </c>
      <c r="C3958" s="2" t="s">
        <v>208</v>
      </c>
      <c r="D3958" s="2" t="s">
        <v>209</v>
      </c>
      <c r="E3958" s="2" t="s">
        <v>135</v>
      </c>
      <c r="F3958" s="2">
        <v>32</v>
      </c>
      <c r="G3958" s="2" t="s">
        <v>69</v>
      </c>
      <c r="H3958" s="2" t="s">
        <v>466</v>
      </c>
      <c r="I3958" s="2" t="s">
        <v>43</v>
      </c>
      <c r="J3958" s="3">
        <v>45620</v>
      </c>
      <c r="K3958" s="3">
        <v>45634</v>
      </c>
      <c r="L3958" s="2" t="s">
        <v>39</v>
      </c>
      <c r="M3958" s="2" t="s">
        <v>127</v>
      </c>
      <c r="N3958" s="2" t="s">
        <v>195</v>
      </c>
      <c r="O3958" s="4">
        <v>2323000</v>
      </c>
      <c r="P3958" s="4">
        <v>812300</v>
      </c>
      <c r="Q3958" s="4">
        <v>1510700</v>
      </c>
      <c r="R3958" s="2">
        <v>24</v>
      </c>
      <c r="S3958" s="5">
        <v>10.67</v>
      </c>
      <c r="T3958" s="4">
        <v>76378.47</v>
      </c>
      <c r="U3958" s="2" t="s">
        <v>73</v>
      </c>
      <c r="V3958" s="2" t="s">
        <v>74</v>
      </c>
      <c r="W3958" s="4">
        <v>1451190.93</v>
      </c>
      <c r="X3958" s="4">
        <v>381892.45</v>
      </c>
      <c r="Y3958" s="4">
        <v>1833083.38</v>
      </c>
      <c r="Z3958" s="2">
        <v>29</v>
      </c>
      <c r="AA3958" s="2" t="s">
        <v>57</v>
      </c>
      <c r="AB3958" s="2" t="s">
        <v>15735</v>
      </c>
      <c r="AC3958" s="2" t="s">
        <v>360</v>
      </c>
      <c r="AD3958" s="2" t="s">
        <v>76</v>
      </c>
      <c r="AE3958" s="5">
        <v>65.03</v>
      </c>
      <c r="AF3958" s="2">
        <v>1</v>
      </c>
      <c r="AG3958" s="2" t="s">
        <v>77</v>
      </c>
      <c r="AH3958" s="2">
        <v>14</v>
      </c>
      <c r="AI3958" s="6" t="str">
        <f t="shared" si="183"/>
        <v>25-34</v>
      </c>
      <c r="AJ3958" s="11">
        <f>YEAR(tbl_LoanData[[#This Row],[Application Date]])</f>
        <v>2024</v>
      </c>
      <c r="AK3958" s="11" t="str">
        <f>TEXT(tbl_LoanData[[#This Row],[Application Date]],"MMMM")</f>
        <v>November</v>
      </c>
      <c r="AL3958" s="12">
        <f>DATE(YEAR(tbl_LoanData[[#This Row],[Application Date]]),MONTH(tbl_LoanData[[#This Row],[Application Date]]),1)</f>
        <v>45597</v>
      </c>
      <c r="AM3958" s="14">
        <f ca="1">IF(AND(tbl_LoanData[[#This Row],[Application Date]]&gt;=EOMONTH(TODAY(),-1)+1,tbl_LoanData[[#This Row],[Application Date]]&lt;=TODAY()),tbl_LoanData[[#This Row],[Loan Amount]],0)</f>
        <v>0</v>
      </c>
      <c r="AN3958" s="14">
        <f>tbl_LoanData[[#This Row],[Amount Paid]]-(Q3958-X3958)</f>
        <v>322383.37999999989</v>
      </c>
      <c r="AO3958" s="14">
        <f>IF(tbl_LoanData[[#This Row],[Application Status]]="Approved",1,0)</f>
        <v>1</v>
      </c>
      <c r="AP3958" s="22" t="str">
        <f t="shared" ca="1" si="184"/>
        <v/>
      </c>
      <c r="AQ3958" s="22" t="str">
        <f t="shared" ca="1" si="185"/>
        <v/>
      </c>
    </row>
    <row r="3959" spans="1:43" ht="14.4" customHeight="1" x14ac:dyDescent="0.3">
      <c r="A3959" s="2" t="s">
        <v>9493</v>
      </c>
      <c r="B3959" s="2" t="s">
        <v>9494</v>
      </c>
      <c r="C3959" s="2" t="s">
        <v>682</v>
      </c>
      <c r="D3959" s="2" t="s">
        <v>118</v>
      </c>
      <c r="E3959" s="2" t="s">
        <v>465</v>
      </c>
      <c r="F3959" s="2">
        <v>49</v>
      </c>
      <c r="G3959" s="2" t="s">
        <v>69</v>
      </c>
      <c r="H3959" s="2" t="s">
        <v>565</v>
      </c>
      <c r="I3959" s="2" t="s">
        <v>47</v>
      </c>
      <c r="J3959" s="3">
        <v>45615</v>
      </c>
      <c r="K3959" s="3">
        <v>45631</v>
      </c>
      <c r="L3959" s="2" t="s">
        <v>36</v>
      </c>
      <c r="M3959" s="2" t="s">
        <v>111</v>
      </c>
      <c r="N3959" s="2" t="s">
        <v>350</v>
      </c>
      <c r="O3959" s="4">
        <v>1128000</v>
      </c>
      <c r="P3959" s="4">
        <v>155000</v>
      </c>
      <c r="Q3959" s="4">
        <v>973000</v>
      </c>
      <c r="R3959" s="2">
        <v>36</v>
      </c>
      <c r="S3959" s="5">
        <v>8.57</v>
      </c>
      <c r="T3959" s="4">
        <v>33976.620000000003</v>
      </c>
      <c r="U3959" s="2" t="s">
        <v>73</v>
      </c>
      <c r="V3959" s="2" t="s">
        <v>74</v>
      </c>
      <c r="W3959" s="4">
        <v>679532.4</v>
      </c>
      <c r="X3959" s="4">
        <v>543625.9</v>
      </c>
      <c r="Y3959" s="4">
        <v>1223158.3</v>
      </c>
      <c r="Z3959" s="2">
        <v>0</v>
      </c>
      <c r="AA3959" s="2" t="s">
        <v>56</v>
      </c>
      <c r="AB3959" s="2" t="s">
        <v>15728</v>
      </c>
      <c r="AC3959" s="2" t="s">
        <v>129</v>
      </c>
      <c r="AD3959" s="2" t="s">
        <v>76</v>
      </c>
      <c r="AE3959" s="5">
        <v>86.26</v>
      </c>
      <c r="AF3959" s="2">
        <v>0</v>
      </c>
      <c r="AG3959" s="2" t="s">
        <v>77</v>
      </c>
      <c r="AH3959" s="2">
        <v>16</v>
      </c>
      <c r="AI3959" s="6" t="str">
        <f t="shared" si="183"/>
        <v>45-54</v>
      </c>
      <c r="AJ3959" s="11">
        <f>YEAR(tbl_LoanData[[#This Row],[Application Date]])</f>
        <v>2024</v>
      </c>
      <c r="AK3959" s="11" t="str">
        <f>TEXT(tbl_LoanData[[#This Row],[Application Date]],"MMMM")</f>
        <v>November</v>
      </c>
      <c r="AL3959" s="12">
        <f>DATE(YEAR(tbl_LoanData[[#This Row],[Application Date]]),MONTH(tbl_LoanData[[#This Row],[Application Date]]),1)</f>
        <v>45597</v>
      </c>
      <c r="AM3959" s="14">
        <f ca="1">IF(AND(tbl_LoanData[[#This Row],[Application Date]]&gt;=EOMONTH(TODAY(),-1)+1,tbl_LoanData[[#This Row],[Application Date]]&lt;=TODAY()),tbl_LoanData[[#This Row],[Loan Amount]],0)</f>
        <v>0</v>
      </c>
      <c r="AN3959" s="14">
        <f>tbl_LoanData[[#This Row],[Amount Paid]]-(Q3959-X3959)</f>
        <v>250158.30000000005</v>
      </c>
      <c r="AO3959" s="14">
        <f>IF(tbl_LoanData[[#This Row],[Application Status]]="Approved",1,0)</f>
        <v>1</v>
      </c>
      <c r="AP3959" s="22" t="str">
        <f t="shared" ca="1" si="184"/>
        <v/>
      </c>
      <c r="AQ3959" s="22" t="str">
        <f t="shared" ca="1" si="185"/>
        <v/>
      </c>
    </row>
    <row r="3960" spans="1:43" ht="14.4" customHeight="1" x14ac:dyDescent="0.3">
      <c r="A3960" s="2" t="s">
        <v>9617</v>
      </c>
      <c r="B3960" s="2" t="s">
        <v>9618</v>
      </c>
      <c r="C3960" s="2" t="s">
        <v>353</v>
      </c>
      <c r="D3960" s="2" t="s">
        <v>182</v>
      </c>
      <c r="E3960" s="2" t="s">
        <v>293</v>
      </c>
      <c r="F3960" s="2">
        <v>24</v>
      </c>
      <c r="G3960" s="2" t="s">
        <v>83</v>
      </c>
      <c r="H3960" s="2" t="s">
        <v>177</v>
      </c>
      <c r="I3960" s="2" t="s">
        <v>43</v>
      </c>
      <c r="J3960" s="3">
        <v>45612</v>
      </c>
      <c r="K3960" s="3">
        <v>45619</v>
      </c>
      <c r="L3960" s="2" t="s">
        <v>38</v>
      </c>
      <c r="M3960" s="2" t="s">
        <v>111</v>
      </c>
      <c r="N3960" s="2" t="s">
        <v>112</v>
      </c>
      <c r="O3960" s="4">
        <v>1452000</v>
      </c>
      <c r="P3960" s="4">
        <v>218200</v>
      </c>
      <c r="Q3960" s="4">
        <v>1233800</v>
      </c>
      <c r="R3960" s="2">
        <v>60</v>
      </c>
      <c r="S3960" s="5">
        <v>11.85</v>
      </c>
      <c r="T3960" s="4">
        <v>32747.11</v>
      </c>
      <c r="U3960" s="2" t="s">
        <v>73</v>
      </c>
      <c r="V3960" s="2" t="s">
        <v>74</v>
      </c>
      <c r="W3960" s="4">
        <v>556700.87</v>
      </c>
      <c r="X3960" s="4">
        <v>1408125.63</v>
      </c>
      <c r="Y3960" s="4">
        <v>1964826.5</v>
      </c>
      <c r="Z3960" s="2">
        <v>128</v>
      </c>
      <c r="AA3960" s="2" t="s">
        <v>60</v>
      </c>
      <c r="AB3960" s="2" t="s">
        <v>15734</v>
      </c>
      <c r="AC3960" s="2" t="s">
        <v>332</v>
      </c>
      <c r="AD3960" s="2" t="s">
        <v>76</v>
      </c>
      <c r="AE3960" s="5">
        <v>84.97</v>
      </c>
      <c r="AF3960" s="2">
        <v>4</v>
      </c>
      <c r="AG3960" s="2" t="s">
        <v>130</v>
      </c>
      <c r="AH3960" s="2">
        <v>7</v>
      </c>
      <c r="AI3960" s="6" t="str">
        <f t="shared" si="183"/>
        <v>18-24</v>
      </c>
      <c r="AJ3960" s="11">
        <f>YEAR(tbl_LoanData[[#This Row],[Application Date]])</f>
        <v>2024</v>
      </c>
      <c r="AK3960" s="11" t="str">
        <f>TEXT(tbl_LoanData[[#This Row],[Application Date]],"MMMM")</f>
        <v>November</v>
      </c>
      <c r="AL3960" s="12">
        <f>DATE(YEAR(tbl_LoanData[[#This Row],[Application Date]]),MONTH(tbl_LoanData[[#This Row],[Application Date]]),1)</f>
        <v>45597</v>
      </c>
      <c r="AM3960" s="14">
        <f ca="1">IF(AND(tbl_LoanData[[#This Row],[Application Date]]&gt;=EOMONTH(TODAY(),-1)+1,tbl_LoanData[[#This Row],[Application Date]]&lt;=TODAY()),tbl_LoanData[[#This Row],[Loan Amount]],0)</f>
        <v>0</v>
      </c>
      <c r="AN3960" s="14">
        <f>tbl_LoanData[[#This Row],[Amount Paid]]-(Q3960-X3960)</f>
        <v>731026.49999999988</v>
      </c>
      <c r="AO3960" s="14">
        <f>IF(tbl_LoanData[[#This Row],[Application Status]]="Approved",1,0)</f>
        <v>1</v>
      </c>
      <c r="AP3960" s="22" t="str">
        <f t="shared" ca="1" si="184"/>
        <v/>
      </c>
      <c r="AQ3960" s="22" t="str">
        <f t="shared" ca="1" si="185"/>
        <v/>
      </c>
    </row>
    <row r="3961" spans="1:43" ht="14.4" customHeight="1" x14ac:dyDescent="0.3">
      <c r="A3961" s="2" t="s">
        <v>9685</v>
      </c>
      <c r="B3961" s="2" t="s">
        <v>9686</v>
      </c>
      <c r="C3961" s="2" t="s">
        <v>80</v>
      </c>
      <c r="D3961" s="2" t="s">
        <v>117</v>
      </c>
      <c r="E3961" s="2" t="s">
        <v>210</v>
      </c>
      <c r="F3961" s="2">
        <v>62</v>
      </c>
      <c r="G3961" s="2" t="s">
        <v>83</v>
      </c>
      <c r="H3961" s="2" t="s">
        <v>136</v>
      </c>
      <c r="I3961" s="2" t="s">
        <v>49</v>
      </c>
      <c r="J3961" s="3">
        <v>45605</v>
      </c>
      <c r="K3961" s="3"/>
      <c r="L3961" s="2" t="s">
        <v>39</v>
      </c>
      <c r="M3961" s="2" t="s">
        <v>127</v>
      </c>
      <c r="N3961" s="2" t="s">
        <v>195</v>
      </c>
      <c r="O3961" s="4">
        <v>1171000</v>
      </c>
      <c r="P3961" s="4">
        <v>149900</v>
      </c>
      <c r="Q3961" s="4">
        <v>1021100</v>
      </c>
      <c r="R3961" s="2">
        <v>48</v>
      </c>
      <c r="S3961" s="5">
        <v>9.85</v>
      </c>
      <c r="T3961" s="4">
        <v>29654.45</v>
      </c>
      <c r="U3961" s="2" t="s">
        <v>113</v>
      </c>
      <c r="V3961" s="2" t="s">
        <v>97</v>
      </c>
      <c r="W3961" s="4">
        <v>0</v>
      </c>
      <c r="X3961" s="4">
        <v>0</v>
      </c>
      <c r="Y3961" s="4">
        <v>1423413.4</v>
      </c>
      <c r="Z3961" s="2">
        <v>0</v>
      </c>
      <c r="AA3961" s="2" t="s">
        <v>97</v>
      </c>
      <c r="AB3961" s="2" t="s">
        <v>15730</v>
      </c>
      <c r="AC3961" s="2" t="s">
        <v>75</v>
      </c>
      <c r="AD3961" s="2" t="s">
        <v>76</v>
      </c>
      <c r="AE3961" s="5">
        <v>87.2</v>
      </c>
      <c r="AF3961" s="2">
        <v>0</v>
      </c>
      <c r="AG3961" s="2" t="s">
        <v>97</v>
      </c>
      <c r="AH3961" s="2"/>
      <c r="AI3961" s="6" t="str">
        <f t="shared" si="183"/>
        <v>55-64</v>
      </c>
      <c r="AJ3961" s="11">
        <f>YEAR(tbl_LoanData[[#This Row],[Application Date]])</f>
        <v>2024</v>
      </c>
      <c r="AK3961" s="11" t="str">
        <f>TEXT(tbl_LoanData[[#This Row],[Application Date]],"MMMM")</f>
        <v>November</v>
      </c>
      <c r="AL3961" s="12">
        <f>DATE(YEAR(tbl_LoanData[[#This Row],[Application Date]]),MONTH(tbl_LoanData[[#This Row],[Application Date]]),1)</f>
        <v>45597</v>
      </c>
      <c r="AM3961" s="14">
        <f ca="1">IF(AND(tbl_LoanData[[#This Row],[Application Date]]&gt;=EOMONTH(TODAY(),-1)+1,tbl_LoanData[[#This Row],[Application Date]]&lt;=TODAY()),tbl_LoanData[[#This Row],[Loan Amount]],0)</f>
        <v>0</v>
      </c>
      <c r="AN3961" s="14">
        <f>tbl_LoanData[[#This Row],[Amount Paid]]-(Q3961-X3961)</f>
        <v>-1021100</v>
      </c>
      <c r="AO3961" s="14">
        <f>IF(tbl_LoanData[[#This Row],[Application Status]]="Approved",1,0)</f>
        <v>0</v>
      </c>
      <c r="AP3961" s="22" t="str">
        <f t="shared" ca="1" si="184"/>
        <v/>
      </c>
      <c r="AQ3961" s="22" t="str">
        <f t="shared" ca="1" si="185"/>
        <v/>
      </c>
    </row>
    <row r="3962" spans="1:43" x14ac:dyDescent="0.3">
      <c r="A3962" s="2" t="s">
        <v>9775</v>
      </c>
      <c r="B3962" s="2" t="s">
        <v>9776</v>
      </c>
      <c r="C3962" s="2" t="s">
        <v>253</v>
      </c>
      <c r="D3962" s="2" t="s">
        <v>81</v>
      </c>
      <c r="E3962" s="2" t="s">
        <v>189</v>
      </c>
      <c r="F3962" s="2">
        <v>47</v>
      </c>
      <c r="G3962" s="2" t="s">
        <v>69</v>
      </c>
      <c r="H3962" s="2" t="s">
        <v>110</v>
      </c>
      <c r="I3962" s="2" t="s">
        <v>46</v>
      </c>
      <c r="J3962" s="3">
        <v>45597</v>
      </c>
      <c r="K3962" s="3">
        <v>45603</v>
      </c>
      <c r="L3962" s="2" t="s">
        <v>39</v>
      </c>
      <c r="M3962" s="2" t="s">
        <v>71</v>
      </c>
      <c r="N3962" s="2" t="s">
        <v>72</v>
      </c>
      <c r="O3962" s="4">
        <v>2017000</v>
      </c>
      <c r="P3962" s="4">
        <v>736400</v>
      </c>
      <c r="Q3962" s="4">
        <v>1280600</v>
      </c>
      <c r="R3962" s="2">
        <v>24</v>
      </c>
      <c r="S3962" s="5">
        <v>13.29</v>
      </c>
      <c r="T3962" s="4">
        <v>67540.98</v>
      </c>
      <c r="U3962" s="2" t="s">
        <v>73</v>
      </c>
      <c r="V3962" s="2" t="s">
        <v>74</v>
      </c>
      <c r="W3962" s="4">
        <v>1350819.6</v>
      </c>
      <c r="X3962" s="4">
        <v>270163.88</v>
      </c>
      <c r="Y3962" s="4">
        <v>1620983.48</v>
      </c>
      <c r="Z3962" s="2">
        <v>29</v>
      </c>
      <c r="AA3962" s="2" t="s">
        <v>57</v>
      </c>
      <c r="AB3962" s="2" t="s">
        <v>15731</v>
      </c>
      <c r="AC3962" s="2" t="s">
        <v>129</v>
      </c>
      <c r="AD3962" s="2" t="s">
        <v>76</v>
      </c>
      <c r="AE3962" s="5">
        <v>63.49</v>
      </c>
      <c r="AF3962" s="2">
        <v>1</v>
      </c>
      <c r="AG3962" s="2" t="s">
        <v>77</v>
      </c>
      <c r="AH3962" s="2">
        <v>6</v>
      </c>
      <c r="AI3962" s="6" t="str">
        <f t="shared" si="183"/>
        <v>45-54</v>
      </c>
      <c r="AJ3962" s="11">
        <f>YEAR(tbl_LoanData[[#This Row],[Application Date]])</f>
        <v>2024</v>
      </c>
      <c r="AK3962" s="11" t="str">
        <f>TEXT(tbl_LoanData[[#This Row],[Application Date]],"MMMM")</f>
        <v>November</v>
      </c>
      <c r="AL3962" s="12">
        <f>DATE(YEAR(tbl_LoanData[[#This Row],[Application Date]]),MONTH(tbl_LoanData[[#This Row],[Application Date]]),1)</f>
        <v>45597</v>
      </c>
      <c r="AM3962" s="14">
        <f ca="1">IF(AND(tbl_LoanData[[#This Row],[Application Date]]&gt;=EOMONTH(TODAY(),-1)+1,tbl_LoanData[[#This Row],[Application Date]]&lt;=TODAY()),tbl_LoanData[[#This Row],[Loan Amount]],0)</f>
        <v>0</v>
      </c>
      <c r="AN3962" s="14">
        <f>tbl_LoanData[[#This Row],[Amount Paid]]-(Q3962-X3962)</f>
        <v>340383.4800000001</v>
      </c>
      <c r="AO3962" s="14">
        <f>IF(tbl_LoanData[[#This Row],[Application Status]]="Approved",1,0)</f>
        <v>1</v>
      </c>
      <c r="AP3962" s="22" t="str">
        <f t="shared" ca="1" si="184"/>
        <v/>
      </c>
      <c r="AQ3962" s="22" t="str">
        <f t="shared" ca="1" si="185"/>
        <v/>
      </c>
    </row>
    <row r="3963" spans="1:43" ht="14.4" customHeight="1" x14ac:dyDescent="0.3">
      <c r="A3963" s="2" t="s">
        <v>9781</v>
      </c>
      <c r="B3963" s="2" t="s">
        <v>9782</v>
      </c>
      <c r="C3963" s="2" t="s">
        <v>668</v>
      </c>
      <c r="D3963" s="2" t="s">
        <v>204</v>
      </c>
      <c r="E3963" s="2" t="s">
        <v>183</v>
      </c>
      <c r="F3963" s="2">
        <v>31</v>
      </c>
      <c r="G3963" s="2" t="s">
        <v>69</v>
      </c>
      <c r="H3963" s="2" t="s">
        <v>318</v>
      </c>
      <c r="I3963" s="2" t="s">
        <v>42</v>
      </c>
      <c r="J3963" s="3">
        <v>45623</v>
      </c>
      <c r="K3963" s="3"/>
      <c r="L3963" s="2" t="s">
        <v>40</v>
      </c>
      <c r="M3963" s="2" t="s">
        <v>85</v>
      </c>
      <c r="N3963" s="2" t="s">
        <v>274</v>
      </c>
      <c r="O3963" s="4">
        <v>1303000</v>
      </c>
      <c r="P3963" s="4">
        <v>189900</v>
      </c>
      <c r="Q3963" s="4">
        <v>1113100</v>
      </c>
      <c r="R3963" s="2">
        <v>48</v>
      </c>
      <c r="S3963" s="5">
        <v>10.58</v>
      </c>
      <c r="T3963" s="4">
        <v>33003.42</v>
      </c>
      <c r="U3963" s="2" t="s">
        <v>96</v>
      </c>
      <c r="V3963" s="2" t="s">
        <v>97</v>
      </c>
      <c r="W3963" s="4">
        <v>0</v>
      </c>
      <c r="X3963" s="4">
        <v>0</v>
      </c>
      <c r="Y3963" s="4">
        <v>1584163.92</v>
      </c>
      <c r="Z3963" s="2">
        <v>0</v>
      </c>
      <c r="AA3963" s="2" t="s">
        <v>97</v>
      </c>
      <c r="AB3963" s="2" t="s">
        <v>15731</v>
      </c>
      <c r="AC3963" s="2" t="s">
        <v>146</v>
      </c>
      <c r="AD3963" s="2" t="s">
        <v>76</v>
      </c>
      <c r="AE3963" s="5">
        <v>85.43</v>
      </c>
      <c r="AF3963" s="2">
        <v>0</v>
      </c>
      <c r="AG3963" s="2" t="s">
        <v>97</v>
      </c>
      <c r="AH3963" s="2"/>
      <c r="AI3963" s="6" t="str">
        <f t="shared" si="183"/>
        <v>25-34</v>
      </c>
      <c r="AJ3963" s="11">
        <f>YEAR(tbl_LoanData[[#This Row],[Application Date]])</f>
        <v>2024</v>
      </c>
      <c r="AK3963" s="11" t="str">
        <f>TEXT(tbl_LoanData[[#This Row],[Application Date]],"MMMM")</f>
        <v>November</v>
      </c>
      <c r="AL3963" s="12">
        <f>DATE(YEAR(tbl_LoanData[[#This Row],[Application Date]]),MONTH(tbl_LoanData[[#This Row],[Application Date]]),1)</f>
        <v>45597</v>
      </c>
      <c r="AM3963" s="14">
        <f ca="1">IF(AND(tbl_LoanData[[#This Row],[Application Date]]&gt;=EOMONTH(TODAY(),-1)+1,tbl_LoanData[[#This Row],[Application Date]]&lt;=TODAY()),tbl_LoanData[[#This Row],[Loan Amount]],0)</f>
        <v>0</v>
      </c>
      <c r="AN3963" s="14">
        <f>tbl_LoanData[[#This Row],[Amount Paid]]-(Q3963-X3963)</f>
        <v>-1113100</v>
      </c>
      <c r="AO3963" s="14">
        <f>IF(tbl_LoanData[[#This Row],[Application Status]]="Approved",1,0)</f>
        <v>0</v>
      </c>
      <c r="AP3963" s="22" t="str">
        <f t="shared" ca="1" si="184"/>
        <v/>
      </c>
      <c r="AQ3963" s="22" t="str">
        <f t="shared" ca="1" si="185"/>
        <v/>
      </c>
    </row>
    <row r="3964" spans="1:43" x14ac:dyDescent="0.3">
      <c r="A3964" s="2" t="s">
        <v>9827</v>
      </c>
      <c r="B3964" s="2" t="s">
        <v>9828</v>
      </c>
      <c r="C3964" s="2" t="s">
        <v>439</v>
      </c>
      <c r="D3964" s="2" t="s">
        <v>189</v>
      </c>
      <c r="E3964" s="2" t="s">
        <v>268</v>
      </c>
      <c r="F3964" s="2">
        <v>63</v>
      </c>
      <c r="G3964" s="2" t="s">
        <v>83</v>
      </c>
      <c r="H3964" s="2" t="s">
        <v>285</v>
      </c>
      <c r="I3964" s="2" t="s">
        <v>55</v>
      </c>
      <c r="J3964" s="3">
        <v>45621</v>
      </c>
      <c r="K3964" s="3">
        <v>45623</v>
      </c>
      <c r="L3964" s="2" t="s">
        <v>38</v>
      </c>
      <c r="M3964" s="2" t="s">
        <v>71</v>
      </c>
      <c r="N3964" s="2" t="s">
        <v>589</v>
      </c>
      <c r="O3964" s="4">
        <v>1145000</v>
      </c>
      <c r="P3964" s="4">
        <v>342800</v>
      </c>
      <c r="Q3964" s="4">
        <v>802200</v>
      </c>
      <c r="R3964" s="2">
        <v>36</v>
      </c>
      <c r="S3964" s="5">
        <v>10.38</v>
      </c>
      <c r="T3964" s="4">
        <v>29222.36</v>
      </c>
      <c r="U3964" s="2" t="s">
        <v>73</v>
      </c>
      <c r="V3964" s="2" t="s">
        <v>74</v>
      </c>
      <c r="W3964" s="4">
        <v>584447.19999999995</v>
      </c>
      <c r="X3964" s="4">
        <v>467557.88</v>
      </c>
      <c r="Y3964" s="4">
        <v>1052005.08</v>
      </c>
      <c r="Z3964" s="2">
        <v>0</v>
      </c>
      <c r="AA3964" s="2" t="s">
        <v>56</v>
      </c>
      <c r="AB3964" s="2" t="s">
        <v>15735</v>
      </c>
      <c r="AC3964" s="2" t="s">
        <v>138</v>
      </c>
      <c r="AD3964" s="2" t="s">
        <v>76</v>
      </c>
      <c r="AE3964" s="5">
        <v>70.06</v>
      </c>
      <c r="AF3964" s="2">
        <v>0</v>
      </c>
      <c r="AG3964" s="2" t="s">
        <v>77</v>
      </c>
      <c r="AH3964" s="2">
        <v>2</v>
      </c>
      <c r="AI3964" s="6" t="str">
        <f t="shared" si="183"/>
        <v>55-64</v>
      </c>
      <c r="AJ3964" s="11">
        <f>YEAR(tbl_LoanData[[#This Row],[Application Date]])</f>
        <v>2024</v>
      </c>
      <c r="AK3964" s="11" t="str">
        <f>TEXT(tbl_LoanData[[#This Row],[Application Date]],"MMMM")</f>
        <v>November</v>
      </c>
      <c r="AL3964" s="12">
        <f>DATE(YEAR(tbl_LoanData[[#This Row],[Application Date]]),MONTH(tbl_LoanData[[#This Row],[Application Date]]),1)</f>
        <v>45597</v>
      </c>
      <c r="AM3964" s="14">
        <f ca="1">IF(AND(tbl_LoanData[[#This Row],[Application Date]]&gt;=EOMONTH(TODAY(),-1)+1,tbl_LoanData[[#This Row],[Application Date]]&lt;=TODAY()),tbl_LoanData[[#This Row],[Loan Amount]],0)</f>
        <v>0</v>
      </c>
      <c r="AN3964" s="14">
        <f>tbl_LoanData[[#This Row],[Amount Paid]]-(Q3964-X3964)</f>
        <v>249805.07999999996</v>
      </c>
      <c r="AO3964" s="14">
        <f>IF(tbl_LoanData[[#This Row],[Application Status]]="Approved",1,0)</f>
        <v>1</v>
      </c>
      <c r="AP3964" s="22" t="str">
        <f t="shared" ca="1" si="184"/>
        <v/>
      </c>
      <c r="AQ3964" s="22" t="str">
        <f t="shared" ca="1" si="185"/>
        <v/>
      </c>
    </row>
    <row r="3965" spans="1:43" ht="14.4" customHeight="1" x14ac:dyDescent="0.3">
      <c r="A3965" s="2" t="s">
        <v>9859</v>
      </c>
      <c r="B3965" s="2" t="s">
        <v>9860</v>
      </c>
      <c r="C3965" s="2" t="s">
        <v>142</v>
      </c>
      <c r="D3965" s="2" t="s">
        <v>82</v>
      </c>
      <c r="E3965" s="2" t="s">
        <v>293</v>
      </c>
      <c r="F3965" s="2">
        <v>35</v>
      </c>
      <c r="G3965" s="2" t="s">
        <v>83</v>
      </c>
      <c r="H3965" s="2" t="s">
        <v>205</v>
      </c>
      <c r="I3965" s="2" t="s">
        <v>49</v>
      </c>
      <c r="J3965" s="3">
        <v>45624</v>
      </c>
      <c r="K3965" s="3"/>
      <c r="L3965" s="2" t="s">
        <v>40</v>
      </c>
      <c r="M3965" s="2" t="s">
        <v>111</v>
      </c>
      <c r="N3965" s="2" t="s">
        <v>369</v>
      </c>
      <c r="O3965" s="4">
        <v>943000</v>
      </c>
      <c r="P3965" s="4">
        <v>309600</v>
      </c>
      <c r="Q3965" s="4">
        <v>633400</v>
      </c>
      <c r="R3965" s="2">
        <v>48</v>
      </c>
      <c r="S3965" s="5">
        <v>6.84</v>
      </c>
      <c r="T3965" s="4">
        <v>16806.21</v>
      </c>
      <c r="U3965" s="2" t="s">
        <v>96</v>
      </c>
      <c r="V3965" s="2" t="s">
        <v>97</v>
      </c>
      <c r="W3965" s="4">
        <v>0</v>
      </c>
      <c r="X3965" s="4">
        <v>0</v>
      </c>
      <c r="Y3965" s="4">
        <v>806698.24</v>
      </c>
      <c r="Z3965" s="2">
        <v>0</v>
      </c>
      <c r="AA3965" s="2" t="s">
        <v>97</v>
      </c>
      <c r="AB3965" s="2" t="s">
        <v>15736</v>
      </c>
      <c r="AC3965" s="2" t="s">
        <v>121</v>
      </c>
      <c r="AD3965" s="2" t="s">
        <v>76</v>
      </c>
      <c r="AE3965" s="5">
        <v>67.17</v>
      </c>
      <c r="AF3965" s="2">
        <v>0</v>
      </c>
      <c r="AG3965" s="2" t="s">
        <v>97</v>
      </c>
      <c r="AH3965" s="2"/>
      <c r="AI3965" s="6" t="str">
        <f t="shared" si="183"/>
        <v>35-44</v>
      </c>
      <c r="AJ3965" s="11">
        <f>YEAR(tbl_LoanData[[#This Row],[Application Date]])</f>
        <v>2024</v>
      </c>
      <c r="AK3965" s="11" t="str">
        <f>TEXT(tbl_LoanData[[#This Row],[Application Date]],"MMMM")</f>
        <v>November</v>
      </c>
      <c r="AL3965" s="12">
        <f>DATE(YEAR(tbl_LoanData[[#This Row],[Application Date]]),MONTH(tbl_LoanData[[#This Row],[Application Date]]),1)</f>
        <v>45597</v>
      </c>
      <c r="AM3965" s="14">
        <f ca="1">IF(AND(tbl_LoanData[[#This Row],[Application Date]]&gt;=EOMONTH(TODAY(),-1)+1,tbl_LoanData[[#This Row],[Application Date]]&lt;=TODAY()),tbl_LoanData[[#This Row],[Loan Amount]],0)</f>
        <v>0</v>
      </c>
      <c r="AN3965" s="14">
        <f>tbl_LoanData[[#This Row],[Amount Paid]]-(Q3965-X3965)</f>
        <v>-633400</v>
      </c>
      <c r="AO3965" s="14">
        <f>IF(tbl_LoanData[[#This Row],[Application Status]]="Approved",1,0)</f>
        <v>0</v>
      </c>
      <c r="AP3965" s="22" t="str">
        <f t="shared" ca="1" si="184"/>
        <v/>
      </c>
      <c r="AQ3965" s="22" t="str">
        <f t="shared" ca="1" si="185"/>
        <v/>
      </c>
    </row>
    <row r="3966" spans="1:43" ht="14.4" customHeight="1" x14ac:dyDescent="0.3">
      <c r="A3966" s="2" t="s">
        <v>9861</v>
      </c>
      <c r="B3966" s="2" t="s">
        <v>9862</v>
      </c>
      <c r="C3966" s="2" t="s">
        <v>668</v>
      </c>
      <c r="D3966" s="2" t="s">
        <v>118</v>
      </c>
      <c r="E3966" s="2" t="s">
        <v>82</v>
      </c>
      <c r="F3966" s="2">
        <v>43</v>
      </c>
      <c r="G3966" s="2" t="s">
        <v>69</v>
      </c>
      <c r="H3966" s="2" t="s">
        <v>166</v>
      </c>
      <c r="I3966" s="2" t="s">
        <v>46</v>
      </c>
      <c r="J3966" s="3">
        <v>45601</v>
      </c>
      <c r="K3966" s="3">
        <v>45607</v>
      </c>
      <c r="L3966" s="2" t="s">
        <v>40</v>
      </c>
      <c r="M3966" s="2" t="s">
        <v>111</v>
      </c>
      <c r="N3966" s="2" t="s">
        <v>120</v>
      </c>
      <c r="O3966" s="4">
        <v>912000</v>
      </c>
      <c r="P3966" s="4">
        <v>258800</v>
      </c>
      <c r="Q3966" s="4">
        <v>653200</v>
      </c>
      <c r="R3966" s="2">
        <v>36</v>
      </c>
      <c r="S3966" s="5">
        <v>6.62</v>
      </c>
      <c r="T3966" s="4">
        <v>21747.93</v>
      </c>
      <c r="U3966" s="2" t="s">
        <v>73</v>
      </c>
      <c r="V3966" s="2" t="s">
        <v>74</v>
      </c>
      <c r="W3966" s="4">
        <v>456706.53</v>
      </c>
      <c r="X3966" s="4">
        <v>326218.99</v>
      </c>
      <c r="Y3966" s="4">
        <v>782925.52</v>
      </c>
      <c r="Z3966" s="2">
        <v>0</v>
      </c>
      <c r="AA3966" s="2" t="s">
        <v>56</v>
      </c>
      <c r="AB3966" s="2" t="s">
        <v>15728</v>
      </c>
      <c r="AC3966" s="2" t="s">
        <v>129</v>
      </c>
      <c r="AD3966" s="2" t="s">
        <v>76</v>
      </c>
      <c r="AE3966" s="5">
        <v>71.62</v>
      </c>
      <c r="AF3966" s="2">
        <v>0</v>
      </c>
      <c r="AG3966" s="2" t="s">
        <v>77</v>
      </c>
      <c r="AH3966" s="2">
        <v>6</v>
      </c>
      <c r="AI3966" s="6" t="str">
        <f t="shared" si="183"/>
        <v>35-44</v>
      </c>
      <c r="AJ3966" s="11">
        <f>YEAR(tbl_LoanData[[#This Row],[Application Date]])</f>
        <v>2024</v>
      </c>
      <c r="AK3966" s="11" t="str">
        <f>TEXT(tbl_LoanData[[#This Row],[Application Date]],"MMMM")</f>
        <v>November</v>
      </c>
      <c r="AL3966" s="12">
        <f>DATE(YEAR(tbl_LoanData[[#This Row],[Application Date]]),MONTH(tbl_LoanData[[#This Row],[Application Date]]),1)</f>
        <v>45597</v>
      </c>
      <c r="AM3966" s="14">
        <f ca="1">IF(AND(tbl_LoanData[[#This Row],[Application Date]]&gt;=EOMONTH(TODAY(),-1)+1,tbl_LoanData[[#This Row],[Application Date]]&lt;=TODAY()),tbl_LoanData[[#This Row],[Loan Amount]],0)</f>
        <v>0</v>
      </c>
      <c r="AN3966" s="14">
        <f>tbl_LoanData[[#This Row],[Amount Paid]]-(Q3966-X3966)</f>
        <v>129725.52000000002</v>
      </c>
      <c r="AO3966" s="14">
        <f>IF(tbl_LoanData[[#This Row],[Application Status]]="Approved",1,0)</f>
        <v>1</v>
      </c>
      <c r="AP3966" s="22" t="str">
        <f t="shared" ca="1" si="184"/>
        <v/>
      </c>
      <c r="AQ3966" s="22" t="str">
        <f t="shared" ca="1" si="185"/>
        <v/>
      </c>
    </row>
    <row r="3967" spans="1:43" ht="14.4" customHeight="1" x14ac:dyDescent="0.3">
      <c r="A3967" s="2" t="s">
        <v>9975</v>
      </c>
      <c r="B3967" s="2" t="s">
        <v>9976</v>
      </c>
      <c r="C3967" s="2" t="s">
        <v>999</v>
      </c>
      <c r="D3967" s="2" t="s">
        <v>67</v>
      </c>
      <c r="E3967" s="2" t="s">
        <v>183</v>
      </c>
      <c r="F3967" s="2">
        <v>38</v>
      </c>
      <c r="G3967" s="2" t="s">
        <v>69</v>
      </c>
      <c r="H3967" s="2" t="s">
        <v>151</v>
      </c>
      <c r="I3967" s="2" t="s">
        <v>46</v>
      </c>
      <c r="J3967" s="3">
        <v>45600</v>
      </c>
      <c r="K3967" s="3">
        <v>45607</v>
      </c>
      <c r="L3967" s="2" t="s">
        <v>39</v>
      </c>
      <c r="M3967" s="2" t="s">
        <v>167</v>
      </c>
      <c r="N3967" s="2" t="s">
        <v>168</v>
      </c>
      <c r="O3967" s="4">
        <v>2005000</v>
      </c>
      <c r="P3967" s="4">
        <v>426300</v>
      </c>
      <c r="Q3967" s="4">
        <v>1578700</v>
      </c>
      <c r="R3967" s="2">
        <v>24</v>
      </c>
      <c r="S3967" s="5">
        <v>11.17</v>
      </c>
      <c r="T3967" s="4">
        <v>80474.23</v>
      </c>
      <c r="U3967" s="2" t="s">
        <v>73</v>
      </c>
      <c r="V3967" s="2" t="s">
        <v>74</v>
      </c>
      <c r="W3967" s="4">
        <v>1689958.83</v>
      </c>
      <c r="X3967" s="4">
        <v>241422.75</v>
      </c>
      <c r="Y3967" s="4">
        <v>1931381.58</v>
      </c>
      <c r="Z3967" s="2">
        <v>0</v>
      </c>
      <c r="AA3967" s="2" t="s">
        <v>56</v>
      </c>
      <c r="AB3967" s="2" t="s">
        <v>15734</v>
      </c>
      <c r="AC3967" s="2" t="s">
        <v>360</v>
      </c>
      <c r="AD3967" s="2" t="s">
        <v>76</v>
      </c>
      <c r="AE3967" s="5">
        <v>78.739999999999995</v>
      </c>
      <c r="AF3967" s="2">
        <v>0</v>
      </c>
      <c r="AG3967" s="2" t="s">
        <v>77</v>
      </c>
      <c r="AH3967" s="2">
        <v>7</v>
      </c>
      <c r="AI3967" s="6" t="str">
        <f t="shared" si="183"/>
        <v>35-44</v>
      </c>
      <c r="AJ3967" s="11">
        <f>YEAR(tbl_LoanData[[#This Row],[Application Date]])</f>
        <v>2024</v>
      </c>
      <c r="AK3967" s="11" t="str">
        <f>TEXT(tbl_LoanData[[#This Row],[Application Date]],"MMMM")</f>
        <v>November</v>
      </c>
      <c r="AL3967" s="12">
        <f>DATE(YEAR(tbl_LoanData[[#This Row],[Application Date]]),MONTH(tbl_LoanData[[#This Row],[Application Date]]),1)</f>
        <v>45597</v>
      </c>
      <c r="AM3967" s="14">
        <f ca="1">IF(AND(tbl_LoanData[[#This Row],[Application Date]]&gt;=EOMONTH(TODAY(),-1)+1,tbl_LoanData[[#This Row],[Application Date]]&lt;=TODAY()),tbl_LoanData[[#This Row],[Loan Amount]],0)</f>
        <v>0</v>
      </c>
      <c r="AN3967" s="14">
        <f>tbl_LoanData[[#This Row],[Amount Paid]]-(Q3967-X3967)</f>
        <v>352681.58000000007</v>
      </c>
      <c r="AO3967" s="14">
        <f>IF(tbl_LoanData[[#This Row],[Application Status]]="Approved",1,0)</f>
        <v>1</v>
      </c>
      <c r="AP3967" s="22" t="str">
        <f t="shared" ca="1" si="184"/>
        <v/>
      </c>
      <c r="AQ3967" s="22" t="str">
        <f t="shared" ca="1" si="185"/>
        <v/>
      </c>
    </row>
    <row r="3968" spans="1:43" ht="14.4" customHeight="1" x14ac:dyDescent="0.3">
      <c r="A3968" s="2" t="s">
        <v>10019</v>
      </c>
      <c r="B3968" s="2" t="s">
        <v>10020</v>
      </c>
      <c r="C3968" s="2" t="s">
        <v>712</v>
      </c>
      <c r="D3968" s="2" t="s">
        <v>117</v>
      </c>
      <c r="E3968" s="2" t="s">
        <v>118</v>
      </c>
      <c r="F3968" s="2">
        <v>28</v>
      </c>
      <c r="G3968" s="2" t="s">
        <v>83</v>
      </c>
      <c r="H3968" s="2" t="s">
        <v>318</v>
      </c>
      <c r="I3968" s="2" t="s">
        <v>42</v>
      </c>
      <c r="J3968" s="3">
        <v>45625</v>
      </c>
      <c r="K3968" s="3">
        <v>45643</v>
      </c>
      <c r="L3968" s="2" t="s">
        <v>38</v>
      </c>
      <c r="M3968" s="2" t="s">
        <v>71</v>
      </c>
      <c r="N3968" s="2" t="s">
        <v>589</v>
      </c>
      <c r="O3968" s="4">
        <v>1348000</v>
      </c>
      <c r="P3968" s="4">
        <v>251500</v>
      </c>
      <c r="Q3968" s="4">
        <v>1096500</v>
      </c>
      <c r="R3968" s="2">
        <v>36</v>
      </c>
      <c r="S3968" s="5">
        <v>8.01</v>
      </c>
      <c r="T3968" s="4">
        <v>37777.47</v>
      </c>
      <c r="U3968" s="2" t="s">
        <v>73</v>
      </c>
      <c r="V3968" s="2" t="s">
        <v>74</v>
      </c>
      <c r="W3968" s="4">
        <v>717771.93</v>
      </c>
      <c r="X3968" s="4">
        <v>642217.02</v>
      </c>
      <c r="Y3968" s="4">
        <v>1359988.95</v>
      </c>
      <c r="Z3968" s="2">
        <v>32</v>
      </c>
      <c r="AA3968" s="2" t="s">
        <v>58</v>
      </c>
      <c r="AB3968" s="2" t="s">
        <v>15732</v>
      </c>
      <c r="AC3968" s="2" t="s">
        <v>332</v>
      </c>
      <c r="AD3968" s="2" t="s">
        <v>76</v>
      </c>
      <c r="AE3968" s="5">
        <v>81.34</v>
      </c>
      <c r="AF3968" s="2">
        <v>1</v>
      </c>
      <c r="AG3968" s="2" t="s">
        <v>15718</v>
      </c>
      <c r="AH3968" s="2">
        <v>18</v>
      </c>
      <c r="AI3968" s="6" t="str">
        <f t="shared" si="183"/>
        <v>25-34</v>
      </c>
      <c r="AJ3968" s="11">
        <f>YEAR(tbl_LoanData[[#This Row],[Application Date]])</f>
        <v>2024</v>
      </c>
      <c r="AK3968" s="11" t="str">
        <f>TEXT(tbl_LoanData[[#This Row],[Application Date]],"MMMM")</f>
        <v>November</v>
      </c>
      <c r="AL3968" s="12">
        <f>DATE(YEAR(tbl_LoanData[[#This Row],[Application Date]]),MONTH(tbl_LoanData[[#This Row],[Application Date]]),1)</f>
        <v>45597</v>
      </c>
      <c r="AM3968" s="14">
        <f ca="1">IF(AND(tbl_LoanData[[#This Row],[Application Date]]&gt;=EOMONTH(TODAY(),-1)+1,tbl_LoanData[[#This Row],[Application Date]]&lt;=TODAY()),tbl_LoanData[[#This Row],[Loan Amount]],0)</f>
        <v>0</v>
      </c>
      <c r="AN3968" s="14">
        <f>tbl_LoanData[[#This Row],[Amount Paid]]-(Q3968-X3968)</f>
        <v>263488.95000000007</v>
      </c>
      <c r="AO3968" s="14">
        <f>IF(tbl_LoanData[[#This Row],[Application Status]]="Approved",1,0)</f>
        <v>1</v>
      </c>
      <c r="AP3968" s="22" t="str">
        <f t="shared" ca="1" si="184"/>
        <v/>
      </c>
      <c r="AQ3968" s="22" t="str">
        <f t="shared" ca="1" si="185"/>
        <v/>
      </c>
    </row>
    <row r="3969" spans="1:43" ht="14.4" customHeight="1" x14ac:dyDescent="0.3">
      <c r="A3969" s="2" t="s">
        <v>10097</v>
      </c>
      <c r="B3969" s="2" t="s">
        <v>10098</v>
      </c>
      <c r="C3969" s="2" t="s">
        <v>203</v>
      </c>
      <c r="D3969" s="2" t="s">
        <v>254</v>
      </c>
      <c r="E3969" s="2" t="s">
        <v>323</v>
      </c>
      <c r="F3969" s="2">
        <v>38</v>
      </c>
      <c r="G3969" s="2" t="s">
        <v>69</v>
      </c>
      <c r="H3969" s="2" t="s">
        <v>205</v>
      </c>
      <c r="I3969" s="2" t="s">
        <v>49</v>
      </c>
      <c r="J3969" s="3">
        <v>45602</v>
      </c>
      <c r="K3969" s="3">
        <v>45611</v>
      </c>
      <c r="L3969" s="2" t="s">
        <v>36</v>
      </c>
      <c r="M3969" s="2" t="s">
        <v>94</v>
      </c>
      <c r="N3969" s="2" t="s">
        <v>212</v>
      </c>
      <c r="O3969" s="4">
        <v>1470000</v>
      </c>
      <c r="P3969" s="4">
        <v>549600</v>
      </c>
      <c r="Q3969" s="4">
        <v>920400</v>
      </c>
      <c r="R3969" s="2">
        <v>60</v>
      </c>
      <c r="S3969" s="5">
        <v>12.26</v>
      </c>
      <c r="T3969" s="4">
        <v>24743.42</v>
      </c>
      <c r="U3969" s="2" t="s">
        <v>73</v>
      </c>
      <c r="V3969" s="2" t="s">
        <v>74</v>
      </c>
      <c r="W3969" s="4">
        <v>519611.82</v>
      </c>
      <c r="X3969" s="4">
        <v>964993.38</v>
      </c>
      <c r="Y3969" s="4">
        <v>1484605.2</v>
      </c>
      <c r="Z3969" s="2">
        <v>0</v>
      </c>
      <c r="AA3969" s="2" t="s">
        <v>56</v>
      </c>
      <c r="AB3969" s="2" t="s">
        <v>15731</v>
      </c>
      <c r="AC3969" s="2" t="s">
        <v>87</v>
      </c>
      <c r="AD3969" s="2" t="s">
        <v>76</v>
      </c>
      <c r="AE3969" s="5">
        <v>62.61</v>
      </c>
      <c r="AF3969" s="2">
        <v>0</v>
      </c>
      <c r="AG3969" s="2" t="s">
        <v>77</v>
      </c>
      <c r="AH3969" s="2">
        <v>9</v>
      </c>
      <c r="AI3969" s="6" t="str">
        <f t="shared" si="183"/>
        <v>35-44</v>
      </c>
      <c r="AJ3969" s="11">
        <f>YEAR(tbl_LoanData[[#This Row],[Application Date]])</f>
        <v>2024</v>
      </c>
      <c r="AK3969" s="11" t="str">
        <f>TEXT(tbl_LoanData[[#This Row],[Application Date]],"MMMM")</f>
        <v>November</v>
      </c>
      <c r="AL3969" s="12">
        <f>DATE(YEAR(tbl_LoanData[[#This Row],[Application Date]]),MONTH(tbl_LoanData[[#This Row],[Application Date]]),1)</f>
        <v>45597</v>
      </c>
      <c r="AM3969" s="14">
        <f ca="1">IF(AND(tbl_LoanData[[#This Row],[Application Date]]&gt;=EOMONTH(TODAY(),-1)+1,tbl_LoanData[[#This Row],[Application Date]]&lt;=TODAY()),tbl_LoanData[[#This Row],[Loan Amount]],0)</f>
        <v>0</v>
      </c>
      <c r="AN3969" s="14">
        <f>tbl_LoanData[[#This Row],[Amount Paid]]-(Q3969-X3969)</f>
        <v>564205.19999999995</v>
      </c>
      <c r="AO3969" s="14">
        <f>IF(tbl_LoanData[[#This Row],[Application Status]]="Approved",1,0)</f>
        <v>1</v>
      </c>
      <c r="AP3969" s="22" t="str">
        <f t="shared" ca="1" si="184"/>
        <v/>
      </c>
      <c r="AQ3969" s="22" t="str">
        <f t="shared" ca="1" si="185"/>
        <v/>
      </c>
    </row>
    <row r="3970" spans="1:43" ht="14.4" customHeight="1" x14ac:dyDescent="0.3">
      <c r="A3970" s="2" t="s">
        <v>10123</v>
      </c>
      <c r="B3970" s="2" t="s">
        <v>10124</v>
      </c>
      <c r="C3970" s="2" t="s">
        <v>155</v>
      </c>
      <c r="D3970" s="2" t="s">
        <v>117</v>
      </c>
      <c r="E3970" s="2" t="s">
        <v>117</v>
      </c>
      <c r="F3970" s="2">
        <v>48</v>
      </c>
      <c r="G3970" s="2" t="s">
        <v>83</v>
      </c>
      <c r="H3970" s="2" t="s">
        <v>516</v>
      </c>
      <c r="I3970" s="2" t="s">
        <v>53</v>
      </c>
      <c r="J3970" s="3">
        <v>45619</v>
      </c>
      <c r="K3970" s="3">
        <v>45636</v>
      </c>
      <c r="L3970" s="2" t="s">
        <v>40</v>
      </c>
      <c r="M3970" s="2" t="s">
        <v>85</v>
      </c>
      <c r="N3970" s="2" t="s">
        <v>86</v>
      </c>
      <c r="O3970" s="4">
        <v>1196000</v>
      </c>
      <c r="P3970" s="4">
        <v>275100</v>
      </c>
      <c r="Q3970" s="4">
        <v>920900</v>
      </c>
      <c r="R3970" s="2">
        <v>60</v>
      </c>
      <c r="S3970" s="5">
        <v>7.91</v>
      </c>
      <c r="T3970" s="4">
        <v>21418.6</v>
      </c>
      <c r="U3970" s="2" t="s">
        <v>73</v>
      </c>
      <c r="V3970" s="2" t="s">
        <v>74</v>
      </c>
      <c r="W3970" s="4">
        <v>406953.4</v>
      </c>
      <c r="X3970" s="4">
        <v>878162.55</v>
      </c>
      <c r="Y3970" s="4">
        <v>1285115.95</v>
      </c>
      <c r="Z3970" s="2">
        <v>32</v>
      </c>
      <c r="AA3970" s="2" t="s">
        <v>58</v>
      </c>
      <c r="AB3970" s="2" t="s">
        <v>15736</v>
      </c>
      <c r="AC3970" s="2" t="s">
        <v>75</v>
      </c>
      <c r="AD3970" s="2" t="s">
        <v>76</v>
      </c>
      <c r="AE3970" s="5">
        <v>77</v>
      </c>
      <c r="AF3970" s="2">
        <v>1</v>
      </c>
      <c r="AG3970" s="2" t="s">
        <v>15718</v>
      </c>
      <c r="AH3970" s="2">
        <v>17</v>
      </c>
      <c r="AI3970" s="6" t="str">
        <f t="shared" ref="AI3970:AI4033" si="186">IF(F3970&lt;25,"18-24",IF(F3970&lt;35,"25-34",IF(F3970&lt;45,"35-44",IF(F3970&lt;55,"45-54",IF(F3970&lt;65,"55-64","65+")))))</f>
        <v>45-54</v>
      </c>
      <c r="AJ3970" s="11">
        <f>YEAR(tbl_LoanData[[#This Row],[Application Date]])</f>
        <v>2024</v>
      </c>
      <c r="AK3970" s="11" t="str">
        <f>TEXT(tbl_LoanData[[#This Row],[Application Date]],"MMMM")</f>
        <v>November</v>
      </c>
      <c r="AL3970" s="12">
        <f>DATE(YEAR(tbl_LoanData[[#This Row],[Application Date]]),MONTH(tbl_LoanData[[#This Row],[Application Date]]),1)</f>
        <v>45597</v>
      </c>
      <c r="AM3970" s="14">
        <f ca="1">IF(AND(tbl_LoanData[[#This Row],[Application Date]]&gt;=EOMONTH(TODAY(),-1)+1,tbl_LoanData[[#This Row],[Application Date]]&lt;=TODAY()),tbl_LoanData[[#This Row],[Loan Amount]],0)</f>
        <v>0</v>
      </c>
      <c r="AN3970" s="14">
        <f>tbl_LoanData[[#This Row],[Amount Paid]]-(Q3970-X3970)</f>
        <v>364215.95000000007</v>
      </c>
      <c r="AO3970" s="14">
        <f>IF(tbl_LoanData[[#This Row],[Application Status]]="Approved",1,0)</f>
        <v>1</v>
      </c>
      <c r="AP3970" s="22" t="str">
        <f t="shared" ref="AP3970:AP4033" ca="1" si="187">IF(AND(J3970&gt;=DATE(YEAR(TODAY()),MONTH(TODAY()),1),J3970&lt;=TODAY()),"Current MTD",IF(AND(J3970&gt;=EOMONTH(TODAY(),-2)+1,J3970&lt;=EOMONTH(TODAY(),-1)),"Previous MTD",""))</f>
        <v/>
      </c>
      <c r="AQ3970" s="22" t="str">
        <f t="shared" ref="AQ3970:AQ4033" ca="1" si="188">IF(AND(J3970&gt;=DATE(YEAR(TODAY()),MONTH(TODAY()),1),J3970&lt;=TODAY()),TEXT(DATE(YEAR(TODAY()),MONTH(TODAY()),1),"mmm d")&amp;"–"&amp;DAY(TODAY()),IF(AND(J3970&gt;=EOMONTH(TODAY(),-2)+1,J3970&lt;=EOMONTH(TODAY(),-1)),""&amp;TEXT(EOMONTH(TODAY(),-2)+1,"mmm d")&amp;"–"&amp;DAY(TODAY()),""))</f>
        <v/>
      </c>
    </row>
    <row r="3971" spans="1:43" ht="14.4" customHeight="1" x14ac:dyDescent="0.3">
      <c r="A3971" s="2" t="s">
        <v>10195</v>
      </c>
      <c r="B3971" s="2" t="s">
        <v>10196</v>
      </c>
      <c r="C3971" s="2" t="s">
        <v>281</v>
      </c>
      <c r="D3971" s="2" t="s">
        <v>268</v>
      </c>
      <c r="E3971" s="2" t="s">
        <v>182</v>
      </c>
      <c r="F3971" s="2">
        <v>31</v>
      </c>
      <c r="G3971" s="2" t="s">
        <v>83</v>
      </c>
      <c r="H3971" s="2" t="s">
        <v>466</v>
      </c>
      <c r="I3971" s="2" t="s">
        <v>43</v>
      </c>
      <c r="J3971" s="3">
        <v>45619</v>
      </c>
      <c r="K3971" s="3">
        <v>45626</v>
      </c>
      <c r="L3971" s="2" t="s">
        <v>37</v>
      </c>
      <c r="M3971" s="2" t="s">
        <v>260</v>
      </c>
      <c r="N3971" s="2" t="s">
        <v>745</v>
      </c>
      <c r="O3971" s="4">
        <v>206000</v>
      </c>
      <c r="P3971" s="4">
        <v>52600</v>
      </c>
      <c r="Q3971" s="4">
        <v>153400</v>
      </c>
      <c r="R3971" s="2">
        <v>48</v>
      </c>
      <c r="S3971" s="5">
        <v>13.57</v>
      </c>
      <c r="T3971" s="4">
        <v>4930.53</v>
      </c>
      <c r="U3971" s="2" t="s">
        <v>73</v>
      </c>
      <c r="V3971" s="2" t="s">
        <v>74</v>
      </c>
      <c r="W3971" s="4">
        <v>98610.6</v>
      </c>
      <c r="X3971" s="4">
        <v>138054.92000000001</v>
      </c>
      <c r="Y3971" s="4">
        <v>236665.52</v>
      </c>
      <c r="Z3971" s="2">
        <v>0</v>
      </c>
      <c r="AA3971" s="2" t="s">
        <v>56</v>
      </c>
      <c r="AB3971" s="2" t="s">
        <v>15733</v>
      </c>
      <c r="AC3971" s="2" t="s">
        <v>360</v>
      </c>
      <c r="AD3971" s="2" t="s">
        <v>76</v>
      </c>
      <c r="AE3971" s="5">
        <v>74.47</v>
      </c>
      <c r="AF3971" s="2">
        <v>0</v>
      </c>
      <c r="AG3971" s="2" t="s">
        <v>77</v>
      </c>
      <c r="AH3971" s="2">
        <v>7</v>
      </c>
      <c r="AI3971" s="6" t="str">
        <f t="shared" si="186"/>
        <v>25-34</v>
      </c>
      <c r="AJ3971" s="11">
        <f>YEAR(tbl_LoanData[[#This Row],[Application Date]])</f>
        <v>2024</v>
      </c>
      <c r="AK3971" s="11" t="str">
        <f>TEXT(tbl_LoanData[[#This Row],[Application Date]],"MMMM")</f>
        <v>November</v>
      </c>
      <c r="AL3971" s="12">
        <f>DATE(YEAR(tbl_LoanData[[#This Row],[Application Date]]),MONTH(tbl_LoanData[[#This Row],[Application Date]]),1)</f>
        <v>45597</v>
      </c>
      <c r="AM3971" s="14">
        <f ca="1">IF(AND(tbl_LoanData[[#This Row],[Application Date]]&gt;=EOMONTH(TODAY(),-1)+1,tbl_LoanData[[#This Row],[Application Date]]&lt;=TODAY()),tbl_LoanData[[#This Row],[Loan Amount]],0)</f>
        <v>0</v>
      </c>
      <c r="AN3971" s="14">
        <f>tbl_LoanData[[#This Row],[Amount Paid]]-(Q3971-X3971)</f>
        <v>83265.520000000019</v>
      </c>
      <c r="AO3971" s="14">
        <f>IF(tbl_LoanData[[#This Row],[Application Status]]="Approved",1,0)</f>
        <v>1</v>
      </c>
      <c r="AP3971" s="22" t="str">
        <f t="shared" ca="1" si="187"/>
        <v/>
      </c>
      <c r="AQ3971" s="22" t="str">
        <f t="shared" ca="1" si="188"/>
        <v/>
      </c>
    </row>
    <row r="3972" spans="1:43" ht="14.4" customHeight="1" x14ac:dyDescent="0.3">
      <c r="A3972" s="2" t="s">
        <v>10207</v>
      </c>
      <c r="B3972" s="2" t="s">
        <v>10208</v>
      </c>
      <c r="C3972" s="2" t="s">
        <v>149</v>
      </c>
      <c r="D3972" s="2" t="s">
        <v>91</v>
      </c>
      <c r="E3972" s="2" t="s">
        <v>134</v>
      </c>
      <c r="F3972" s="2">
        <v>39</v>
      </c>
      <c r="G3972" s="2" t="s">
        <v>83</v>
      </c>
      <c r="H3972" s="2" t="s">
        <v>143</v>
      </c>
      <c r="I3972" s="2" t="s">
        <v>46</v>
      </c>
      <c r="J3972" s="3">
        <v>45620</v>
      </c>
      <c r="K3972" s="3"/>
      <c r="L3972" s="2" t="s">
        <v>36</v>
      </c>
      <c r="M3972" s="2" t="s">
        <v>94</v>
      </c>
      <c r="N3972" s="2" t="s">
        <v>212</v>
      </c>
      <c r="O3972" s="4">
        <v>1506000</v>
      </c>
      <c r="P3972" s="4">
        <v>478700</v>
      </c>
      <c r="Q3972" s="4">
        <v>1027300</v>
      </c>
      <c r="R3972" s="2">
        <v>18</v>
      </c>
      <c r="S3972" s="5">
        <v>9.8800000000000008</v>
      </c>
      <c r="T3972" s="4">
        <v>65530.33</v>
      </c>
      <c r="U3972" s="2" t="s">
        <v>113</v>
      </c>
      <c r="V3972" s="2" t="s">
        <v>97</v>
      </c>
      <c r="W3972" s="4">
        <v>0</v>
      </c>
      <c r="X3972" s="4">
        <v>0</v>
      </c>
      <c r="Y3972" s="4">
        <v>1179545.8600000001</v>
      </c>
      <c r="Z3972" s="2">
        <v>0</v>
      </c>
      <c r="AA3972" s="2" t="s">
        <v>97</v>
      </c>
      <c r="AB3972" s="2" t="s">
        <v>15734</v>
      </c>
      <c r="AC3972" s="2" t="s">
        <v>138</v>
      </c>
      <c r="AD3972" s="2" t="s">
        <v>76</v>
      </c>
      <c r="AE3972" s="5">
        <v>68.209999999999994</v>
      </c>
      <c r="AF3972" s="2">
        <v>0</v>
      </c>
      <c r="AG3972" s="2" t="s">
        <v>97</v>
      </c>
      <c r="AH3972" s="2"/>
      <c r="AI3972" s="6" t="str">
        <f t="shared" si="186"/>
        <v>35-44</v>
      </c>
      <c r="AJ3972" s="11">
        <f>YEAR(tbl_LoanData[[#This Row],[Application Date]])</f>
        <v>2024</v>
      </c>
      <c r="AK3972" s="11" t="str">
        <f>TEXT(tbl_LoanData[[#This Row],[Application Date]],"MMMM")</f>
        <v>November</v>
      </c>
      <c r="AL3972" s="12">
        <f>DATE(YEAR(tbl_LoanData[[#This Row],[Application Date]]),MONTH(tbl_LoanData[[#This Row],[Application Date]]),1)</f>
        <v>45597</v>
      </c>
      <c r="AM3972" s="14">
        <f ca="1">IF(AND(tbl_LoanData[[#This Row],[Application Date]]&gt;=EOMONTH(TODAY(),-1)+1,tbl_LoanData[[#This Row],[Application Date]]&lt;=TODAY()),tbl_LoanData[[#This Row],[Loan Amount]],0)</f>
        <v>0</v>
      </c>
      <c r="AN3972" s="14">
        <f>tbl_LoanData[[#This Row],[Amount Paid]]-(Q3972-X3972)</f>
        <v>-1027300</v>
      </c>
      <c r="AO3972" s="14">
        <f>IF(tbl_LoanData[[#This Row],[Application Status]]="Approved",1,0)</f>
        <v>0</v>
      </c>
      <c r="AP3972" s="22" t="str">
        <f t="shared" ca="1" si="187"/>
        <v/>
      </c>
      <c r="AQ3972" s="22" t="str">
        <f t="shared" ca="1" si="188"/>
        <v/>
      </c>
    </row>
    <row r="3973" spans="1:43" ht="14.4" customHeight="1" x14ac:dyDescent="0.3">
      <c r="A3973" s="2" t="s">
        <v>10279</v>
      </c>
      <c r="B3973" s="2" t="s">
        <v>10280</v>
      </c>
      <c r="C3973" s="2" t="s">
        <v>687</v>
      </c>
      <c r="D3973" s="2" t="s">
        <v>182</v>
      </c>
      <c r="E3973" s="2" t="s">
        <v>101</v>
      </c>
      <c r="F3973" s="2">
        <v>43</v>
      </c>
      <c r="G3973" s="2" t="s">
        <v>83</v>
      </c>
      <c r="H3973" s="2" t="s">
        <v>93</v>
      </c>
      <c r="I3973" s="2" t="s">
        <v>50</v>
      </c>
      <c r="J3973" s="3">
        <v>45608</v>
      </c>
      <c r="K3973" s="3"/>
      <c r="L3973" s="2" t="s">
        <v>39</v>
      </c>
      <c r="M3973" s="2" t="s">
        <v>157</v>
      </c>
      <c r="N3973" s="2" t="s">
        <v>158</v>
      </c>
      <c r="O3973" s="4">
        <v>1394000</v>
      </c>
      <c r="P3973" s="4">
        <v>171600</v>
      </c>
      <c r="Q3973" s="4">
        <v>1222400</v>
      </c>
      <c r="R3973" s="2">
        <v>48</v>
      </c>
      <c r="S3973" s="5">
        <v>5.41</v>
      </c>
      <c r="T3973" s="4">
        <v>30977.65</v>
      </c>
      <c r="U3973" s="2" t="s">
        <v>113</v>
      </c>
      <c r="V3973" s="2" t="s">
        <v>97</v>
      </c>
      <c r="W3973" s="4">
        <v>0</v>
      </c>
      <c r="X3973" s="4">
        <v>0</v>
      </c>
      <c r="Y3973" s="4">
        <v>1486927.36</v>
      </c>
      <c r="Z3973" s="2">
        <v>0</v>
      </c>
      <c r="AA3973" s="2" t="s">
        <v>97</v>
      </c>
      <c r="AB3973" s="2" t="s">
        <v>15735</v>
      </c>
      <c r="AC3973" s="2" t="s">
        <v>332</v>
      </c>
      <c r="AD3973" s="2" t="s">
        <v>76</v>
      </c>
      <c r="AE3973" s="5">
        <v>87.69</v>
      </c>
      <c r="AF3973" s="2">
        <v>0</v>
      </c>
      <c r="AG3973" s="2" t="s">
        <v>97</v>
      </c>
      <c r="AH3973" s="2"/>
      <c r="AI3973" s="6" t="str">
        <f t="shared" si="186"/>
        <v>35-44</v>
      </c>
      <c r="AJ3973" s="11">
        <f>YEAR(tbl_LoanData[[#This Row],[Application Date]])</f>
        <v>2024</v>
      </c>
      <c r="AK3973" s="11" t="str">
        <f>TEXT(tbl_LoanData[[#This Row],[Application Date]],"MMMM")</f>
        <v>November</v>
      </c>
      <c r="AL3973" s="12">
        <f>DATE(YEAR(tbl_LoanData[[#This Row],[Application Date]]),MONTH(tbl_LoanData[[#This Row],[Application Date]]),1)</f>
        <v>45597</v>
      </c>
      <c r="AM3973" s="14">
        <f ca="1">IF(AND(tbl_LoanData[[#This Row],[Application Date]]&gt;=EOMONTH(TODAY(),-1)+1,tbl_LoanData[[#This Row],[Application Date]]&lt;=TODAY()),tbl_LoanData[[#This Row],[Loan Amount]],0)</f>
        <v>0</v>
      </c>
      <c r="AN3973" s="14">
        <f>tbl_LoanData[[#This Row],[Amount Paid]]-(Q3973-X3973)</f>
        <v>-1222400</v>
      </c>
      <c r="AO3973" s="14">
        <f>IF(tbl_LoanData[[#This Row],[Application Status]]="Approved",1,0)</f>
        <v>0</v>
      </c>
      <c r="AP3973" s="22" t="str">
        <f t="shared" ca="1" si="187"/>
        <v/>
      </c>
      <c r="AQ3973" s="22" t="str">
        <f t="shared" ca="1" si="188"/>
        <v/>
      </c>
    </row>
    <row r="3974" spans="1:43" ht="14.4" customHeight="1" x14ac:dyDescent="0.3">
      <c r="A3974" s="2" t="s">
        <v>10307</v>
      </c>
      <c r="B3974" s="2" t="s">
        <v>10308</v>
      </c>
      <c r="C3974" s="2" t="s">
        <v>304</v>
      </c>
      <c r="D3974" s="2" t="s">
        <v>67</v>
      </c>
      <c r="E3974" s="2" t="s">
        <v>447</v>
      </c>
      <c r="F3974" s="2">
        <v>45</v>
      </c>
      <c r="G3974" s="2" t="s">
        <v>83</v>
      </c>
      <c r="H3974" s="2" t="s">
        <v>298</v>
      </c>
      <c r="I3974" s="2" t="s">
        <v>43</v>
      </c>
      <c r="J3974" s="3">
        <v>45622</v>
      </c>
      <c r="K3974" s="3"/>
      <c r="L3974" s="2" t="s">
        <v>39</v>
      </c>
      <c r="M3974" s="2" t="s">
        <v>71</v>
      </c>
      <c r="N3974" s="2" t="s">
        <v>294</v>
      </c>
      <c r="O3974" s="4">
        <v>2134000</v>
      </c>
      <c r="P3974" s="4">
        <v>319700</v>
      </c>
      <c r="Q3974" s="4">
        <v>1814300</v>
      </c>
      <c r="R3974" s="2">
        <v>36</v>
      </c>
      <c r="S3974" s="5">
        <v>10.07</v>
      </c>
      <c r="T3974" s="4">
        <v>65622.22</v>
      </c>
      <c r="U3974" s="2" t="s">
        <v>113</v>
      </c>
      <c r="V3974" s="2" t="s">
        <v>97</v>
      </c>
      <c r="W3974" s="4">
        <v>0</v>
      </c>
      <c r="X3974" s="4">
        <v>0</v>
      </c>
      <c r="Y3974" s="4">
        <v>2362400.0299999998</v>
      </c>
      <c r="Z3974" s="2">
        <v>0</v>
      </c>
      <c r="AA3974" s="2" t="s">
        <v>97</v>
      </c>
      <c r="AB3974" s="2" t="s">
        <v>15731</v>
      </c>
      <c r="AC3974" s="2" t="s">
        <v>129</v>
      </c>
      <c r="AD3974" s="2" t="s">
        <v>76</v>
      </c>
      <c r="AE3974" s="5">
        <v>85.02</v>
      </c>
      <c r="AF3974" s="2">
        <v>0</v>
      </c>
      <c r="AG3974" s="2" t="s">
        <v>97</v>
      </c>
      <c r="AH3974" s="2"/>
      <c r="AI3974" s="6" t="str">
        <f t="shared" si="186"/>
        <v>45-54</v>
      </c>
      <c r="AJ3974" s="11">
        <f>YEAR(tbl_LoanData[[#This Row],[Application Date]])</f>
        <v>2024</v>
      </c>
      <c r="AK3974" s="11" t="str">
        <f>TEXT(tbl_LoanData[[#This Row],[Application Date]],"MMMM")</f>
        <v>November</v>
      </c>
      <c r="AL3974" s="12">
        <f>DATE(YEAR(tbl_LoanData[[#This Row],[Application Date]]),MONTH(tbl_LoanData[[#This Row],[Application Date]]),1)</f>
        <v>45597</v>
      </c>
      <c r="AM3974" s="14">
        <f ca="1">IF(AND(tbl_LoanData[[#This Row],[Application Date]]&gt;=EOMONTH(TODAY(),-1)+1,tbl_LoanData[[#This Row],[Application Date]]&lt;=TODAY()),tbl_LoanData[[#This Row],[Loan Amount]],0)</f>
        <v>0</v>
      </c>
      <c r="AN3974" s="14">
        <f>tbl_LoanData[[#This Row],[Amount Paid]]-(Q3974-X3974)</f>
        <v>-1814300</v>
      </c>
      <c r="AO3974" s="14">
        <f>IF(tbl_LoanData[[#This Row],[Application Status]]="Approved",1,0)</f>
        <v>0</v>
      </c>
      <c r="AP3974" s="22" t="str">
        <f t="shared" ca="1" si="187"/>
        <v/>
      </c>
      <c r="AQ3974" s="22" t="str">
        <f t="shared" ca="1" si="188"/>
        <v/>
      </c>
    </row>
    <row r="3975" spans="1:43" ht="14.4" customHeight="1" x14ac:dyDescent="0.3">
      <c r="A3975" s="2" t="s">
        <v>10361</v>
      </c>
      <c r="B3975" s="2" t="s">
        <v>10362</v>
      </c>
      <c r="C3975" s="2" t="s">
        <v>464</v>
      </c>
      <c r="D3975" s="2" t="s">
        <v>101</v>
      </c>
      <c r="E3975" s="2" t="s">
        <v>134</v>
      </c>
      <c r="F3975" s="2">
        <v>65</v>
      </c>
      <c r="G3975" s="2" t="s">
        <v>83</v>
      </c>
      <c r="H3975" s="2" t="s">
        <v>466</v>
      </c>
      <c r="I3975" s="2" t="s">
        <v>43</v>
      </c>
      <c r="J3975" s="3">
        <v>45619</v>
      </c>
      <c r="K3975" s="3">
        <v>45628</v>
      </c>
      <c r="L3975" s="2" t="s">
        <v>39</v>
      </c>
      <c r="M3975" s="2" t="s">
        <v>94</v>
      </c>
      <c r="N3975" s="2" t="s">
        <v>418</v>
      </c>
      <c r="O3975" s="4">
        <v>1540000</v>
      </c>
      <c r="P3975" s="4">
        <v>249100</v>
      </c>
      <c r="Q3975" s="4">
        <v>1290900</v>
      </c>
      <c r="R3975" s="2">
        <v>48</v>
      </c>
      <c r="S3975" s="5">
        <v>10</v>
      </c>
      <c r="T3975" s="4">
        <v>37651.25</v>
      </c>
      <c r="U3975" s="2" t="s">
        <v>73</v>
      </c>
      <c r="V3975" s="2" t="s">
        <v>74</v>
      </c>
      <c r="W3975" s="4">
        <v>753025</v>
      </c>
      <c r="X3975" s="4">
        <v>1054235</v>
      </c>
      <c r="Y3975" s="4">
        <v>1807260</v>
      </c>
      <c r="Z3975" s="2">
        <v>0</v>
      </c>
      <c r="AA3975" s="2" t="s">
        <v>56</v>
      </c>
      <c r="AB3975" s="2" t="s">
        <v>15727</v>
      </c>
      <c r="AC3975" s="2" t="s">
        <v>87</v>
      </c>
      <c r="AD3975" s="2" t="s">
        <v>76</v>
      </c>
      <c r="AE3975" s="5">
        <v>83.82</v>
      </c>
      <c r="AF3975" s="2">
        <v>0</v>
      </c>
      <c r="AG3975" s="2" t="s">
        <v>77</v>
      </c>
      <c r="AH3975" s="2">
        <v>9</v>
      </c>
      <c r="AI3975" s="6" t="str">
        <f t="shared" si="186"/>
        <v>65+</v>
      </c>
      <c r="AJ3975" s="11">
        <f>YEAR(tbl_LoanData[[#This Row],[Application Date]])</f>
        <v>2024</v>
      </c>
      <c r="AK3975" s="11" t="str">
        <f>TEXT(tbl_LoanData[[#This Row],[Application Date]],"MMMM")</f>
        <v>November</v>
      </c>
      <c r="AL3975" s="12">
        <f>DATE(YEAR(tbl_LoanData[[#This Row],[Application Date]]),MONTH(tbl_LoanData[[#This Row],[Application Date]]),1)</f>
        <v>45597</v>
      </c>
      <c r="AM3975" s="14">
        <f ca="1">IF(AND(tbl_LoanData[[#This Row],[Application Date]]&gt;=EOMONTH(TODAY(),-1)+1,tbl_LoanData[[#This Row],[Application Date]]&lt;=TODAY()),tbl_LoanData[[#This Row],[Loan Amount]],0)</f>
        <v>0</v>
      </c>
      <c r="AN3975" s="14">
        <f>tbl_LoanData[[#This Row],[Amount Paid]]-(Q3975-X3975)</f>
        <v>516360</v>
      </c>
      <c r="AO3975" s="14">
        <f>IF(tbl_LoanData[[#This Row],[Application Status]]="Approved",1,0)</f>
        <v>1</v>
      </c>
      <c r="AP3975" s="22" t="str">
        <f t="shared" ca="1" si="187"/>
        <v/>
      </c>
      <c r="AQ3975" s="22" t="str">
        <f t="shared" ca="1" si="188"/>
        <v/>
      </c>
    </row>
    <row r="3976" spans="1:43" ht="14.4" customHeight="1" x14ac:dyDescent="0.3">
      <c r="A3976" s="2" t="s">
        <v>10387</v>
      </c>
      <c r="B3976" s="2" t="s">
        <v>10388</v>
      </c>
      <c r="C3976" s="2" t="s">
        <v>317</v>
      </c>
      <c r="D3976" s="2" t="s">
        <v>142</v>
      </c>
      <c r="E3976" s="2" t="s">
        <v>125</v>
      </c>
      <c r="F3976" s="2">
        <v>43</v>
      </c>
      <c r="G3976" s="2" t="s">
        <v>83</v>
      </c>
      <c r="H3976" s="2" t="s">
        <v>119</v>
      </c>
      <c r="I3976" s="2" t="s">
        <v>43</v>
      </c>
      <c r="J3976" s="3">
        <v>45612</v>
      </c>
      <c r="K3976" s="3"/>
      <c r="L3976" s="2" t="s">
        <v>40</v>
      </c>
      <c r="M3976" s="2" t="s">
        <v>85</v>
      </c>
      <c r="N3976" s="2" t="s">
        <v>274</v>
      </c>
      <c r="O3976" s="4">
        <v>1309000</v>
      </c>
      <c r="P3976" s="4">
        <v>211100</v>
      </c>
      <c r="Q3976" s="4">
        <v>1097900</v>
      </c>
      <c r="R3976" s="2">
        <v>60</v>
      </c>
      <c r="S3976" s="5">
        <v>12.94</v>
      </c>
      <c r="T3976" s="4">
        <v>30137.35</v>
      </c>
      <c r="U3976" s="2" t="s">
        <v>113</v>
      </c>
      <c r="V3976" s="2" t="s">
        <v>97</v>
      </c>
      <c r="W3976" s="4">
        <v>0</v>
      </c>
      <c r="X3976" s="4">
        <v>0</v>
      </c>
      <c r="Y3976" s="4">
        <v>1808241.3</v>
      </c>
      <c r="Z3976" s="2">
        <v>0</v>
      </c>
      <c r="AA3976" s="2" t="s">
        <v>97</v>
      </c>
      <c r="AB3976" s="2" t="s">
        <v>15732</v>
      </c>
      <c r="AC3976" s="2" t="s">
        <v>87</v>
      </c>
      <c r="AD3976" s="2" t="s">
        <v>76</v>
      </c>
      <c r="AE3976" s="5">
        <v>83.87</v>
      </c>
      <c r="AF3976" s="2">
        <v>0</v>
      </c>
      <c r="AG3976" s="2" t="s">
        <v>97</v>
      </c>
      <c r="AH3976" s="2"/>
      <c r="AI3976" s="6" t="str">
        <f t="shared" si="186"/>
        <v>35-44</v>
      </c>
      <c r="AJ3976" s="11">
        <f>YEAR(tbl_LoanData[[#This Row],[Application Date]])</f>
        <v>2024</v>
      </c>
      <c r="AK3976" s="11" t="str">
        <f>TEXT(tbl_LoanData[[#This Row],[Application Date]],"MMMM")</f>
        <v>November</v>
      </c>
      <c r="AL3976" s="12">
        <f>DATE(YEAR(tbl_LoanData[[#This Row],[Application Date]]),MONTH(tbl_LoanData[[#This Row],[Application Date]]),1)</f>
        <v>45597</v>
      </c>
      <c r="AM3976" s="14">
        <f ca="1">IF(AND(tbl_LoanData[[#This Row],[Application Date]]&gt;=EOMONTH(TODAY(),-1)+1,tbl_LoanData[[#This Row],[Application Date]]&lt;=TODAY()),tbl_LoanData[[#This Row],[Loan Amount]],0)</f>
        <v>0</v>
      </c>
      <c r="AN3976" s="14">
        <f>tbl_LoanData[[#This Row],[Amount Paid]]-(Q3976-X3976)</f>
        <v>-1097900</v>
      </c>
      <c r="AO3976" s="14">
        <f>IF(tbl_LoanData[[#This Row],[Application Status]]="Approved",1,0)</f>
        <v>0</v>
      </c>
      <c r="AP3976" s="22" t="str">
        <f t="shared" ca="1" si="187"/>
        <v/>
      </c>
      <c r="AQ3976" s="22" t="str">
        <f t="shared" ca="1" si="188"/>
        <v/>
      </c>
    </row>
    <row r="3977" spans="1:43" x14ac:dyDescent="0.3">
      <c r="A3977" s="2" t="s">
        <v>10453</v>
      </c>
      <c r="B3977" s="2" t="s">
        <v>10454</v>
      </c>
      <c r="C3977" s="2" t="s">
        <v>1686</v>
      </c>
      <c r="D3977" s="2" t="s">
        <v>204</v>
      </c>
      <c r="E3977" s="2" t="s">
        <v>402</v>
      </c>
      <c r="F3977" s="2">
        <v>30</v>
      </c>
      <c r="G3977" s="2" t="s">
        <v>83</v>
      </c>
      <c r="H3977" s="2" t="s">
        <v>285</v>
      </c>
      <c r="I3977" s="2" t="s">
        <v>55</v>
      </c>
      <c r="J3977" s="3">
        <v>45623</v>
      </c>
      <c r="K3977" s="3">
        <v>45630</v>
      </c>
      <c r="L3977" s="2" t="s">
        <v>39</v>
      </c>
      <c r="M3977" s="2" t="s">
        <v>157</v>
      </c>
      <c r="N3977" s="2" t="s">
        <v>359</v>
      </c>
      <c r="O3977" s="4">
        <v>1164000</v>
      </c>
      <c r="P3977" s="4">
        <v>252300</v>
      </c>
      <c r="Q3977" s="4">
        <v>911700</v>
      </c>
      <c r="R3977" s="2">
        <v>24</v>
      </c>
      <c r="S3977" s="5">
        <v>8.24</v>
      </c>
      <c r="T3977" s="4">
        <v>44247.839999999997</v>
      </c>
      <c r="U3977" s="2" t="s">
        <v>73</v>
      </c>
      <c r="V3977" s="2" t="s">
        <v>74</v>
      </c>
      <c r="W3977" s="4">
        <v>752213.28</v>
      </c>
      <c r="X3977" s="4">
        <v>309734.88</v>
      </c>
      <c r="Y3977" s="4">
        <v>1061948.1599999999</v>
      </c>
      <c r="Z3977" s="2">
        <v>90</v>
      </c>
      <c r="AA3977" s="2" t="s">
        <v>59</v>
      </c>
      <c r="AB3977" s="2" t="s">
        <v>15728</v>
      </c>
      <c r="AC3977" s="2" t="s">
        <v>121</v>
      </c>
      <c r="AD3977" s="2" t="s">
        <v>76</v>
      </c>
      <c r="AE3977" s="5">
        <v>78.319999999999993</v>
      </c>
      <c r="AF3977" s="2">
        <v>3</v>
      </c>
      <c r="AG3977" s="2" t="s">
        <v>130</v>
      </c>
      <c r="AH3977" s="2">
        <v>7</v>
      </c>
      <c r="AI3977" s="6" t="str">
        <f t="shared" si="186"/>
        <v>25-34</v>
      </c>
      <c r="AJ3977" s="11">
        <f>YEAR(tbl_LoanData[[#This Row],[Application Date]])</f>
        <v>2024</v>
      </c>
      <c r="AK3977" s="11" t="str">
        <f>TEXT(tbl_LoanData[[#This Row],[Application Date]],"MMMM")</f>
        <v>November</v>
      </c>
      <c r="AL3977" s="12">
        <f>DATE(YEAR(tbl_LoanData[[#This Row],[Application Date]]),MONTH(tbl_LoanData[[#This Row],[Application Date]]),1)</f>
        <v>45597</v>
      </c>
      <c r="AM3977" s="14">
        <f ca="1">IF(AND(tbl_LoanData[[#This Row],[Application Date]]&gt;=EOMONTH(TODAY(),-1)+1,tbl_LoanData[[#This Row],[Application Date]]&lt;=TODAY()),tbl_LoanData[[#This Row],[Loan Amount]],0)</f>
        <v>0</v>
      </c>
      <c r="AN3977" s="14">
        <f>tbl_LoanData[[#This Row],[Amount Paid]]-(Q3977-X3977)</f>
        <v>150248.16000000003</v>
      </c>
      <c r="AO3977" s="14">
        <f>IF(tbl_LoanData[[#This Row],[Application Status]]="Approved",1,0)</f>
        <v>1</v>
      </c>
      <c r="AP3977" s="22" t="str">
        <f t="shared" ca="1" si="187"/>
        <v/>
      </c>
      <c r="AQ3977" s="22" t="str">
        <f t="shared" ca="1" si="188"/>
        <v/>
      </c>
    </row>
    <row r="3978" spans="1:43" x14ac:dyDescent="0.3">
      <c r="A3978" s="2" t="s">
        <v>10477</v>
      </c>
      <c r="B3978" s="2" t="s">
        <v>10478</v>
      </c>
      <c r="C3978" s="2" t="s">
        <v>560</v>
      </c>
      <c r="D3978" s="2" t="s">
        <v>67</v>
      </c>
      <c r="E3978" s="2" t="s">
        <v>465</v>
      </c>
      <c r="F3978" s="2">
        <v>44</v>
      </c>
      <c r="G3978" s="2" t="s">
        <v>69</v>
      </c>
      <c r="H3978" s="2" t="s">
        <v>313</v>
      </c>
      <c r="I3978" s="2" t="s">
        <v>44</v>
      </c>
      <c r="J3978" s="3">
        <v>45611</v>
      </c>
      <c r="K3978" s="3">
        <v>45620</v>
      </c>
      <c r="L3978" s="2" t="s">
        <v>40</v>
      </c>
      <c r="M3978" s="2" t="s">
        <v>94</v>
      </c>
      <c r="N3978" s="2" t="s">
        <v>95</v>
      </c>
      <c r="O3978" s="4">
        <v>1495000</v>
      </c>
      <c r="P3978" s="4">
        <v>542200</v>
      </c>
      <c r="Q3978" s="4">
        <v>952800</v>
      </c>
      <c r="R3978" s="2">
        <v>60</v>
      </c>
      <c r="S3978" s="5">
        <v>9.2200000000000006</v>
      </c>
      <c r="T3978" s="4">
        <v>23200.68</v>
      </c>
      <c r="U3978" s="2" t="s">
        <v>73</v>
      </c>
      <c r="V3978" s="2" t="s">
        <v>74</v>
      </c>
      <c r="W3978" s="4">
        <v>487214.28</v>
      </c>
      <c r="X3978" s="4">
        <v>904826.52</v>
      </c>
      <c r="Y3978" s="4">
        <v>1392040.8</v>
      </c>
      <c r="Z3978" s="2">
        <v>0</v>
      </c>
      <c r="AA3978" s="2" t="s">
        <v>56</v>
      </c>
      <c r="AB3978" s="2" t="s">
        <v>15727</v>
      </c>
      <c r="AC3978" s="2" t="s">
        <v>332</v>
      </c>
      <c r="AD3978" s="2" t="s">
        <v>76</v>
      </c>
      <c r="AE3978" s="5">
        <v>63.73</v>
      </c>
      <c r="AF3978" s="2">
        <v>0</v>
      </c>
      <c r="AG3978" s="2" t="s">
        <v>77</v>
      </c>
      <c r="AH3978" s="2">
        <v>9</v>
      </c>
      <c r="AI3978" s="6" t="str">
        <f t="shared" si="186"/>
        <v>35-44</v>
      </c>
      <c r="AJ3978" s="11">
        <f>YEAR(tbl_LoanData[[#This Row],[Application Date]])</f>
        <v>2024</v>
      </c>
      <c r="AK3978" s="11" t="str">
        <f>TEXT(tbl_LoanData[[#This Row],[Application Date]],"MMMM")</f>
        <v>November</v>
      </c>
      <c r="AL3978" s="12">
        <f>DATE(YEAR(tbl_LoanData[[#This Row],[Application Date]]),MONTH(tbl_LoanData[[#This Row],[Application Date]]),1)</f>
        <v>45597</v>
      </c>
      <c r="AM3978" s="14">
        <f ca="1">IF(AND(tbl_LoanData[[#This Row],[Application Date]]&gt;=EOMONTH(TODAY(),-1)+1,tbl_LoanData[[#This Row],[Application Date]]&lt;=TODAY()),tbl_LoanData[[#This Row],[Loan Amount]],0)</f>
        <v>0</v>
      </c>
      <c r="AN3978" s="14">
        <f>tbl_LoanData[[#This Row],[Amount Paid]]-(Q3978-X3978)</f>
        <v>439240.80000000005</v>
      </c>
      <c r="AO3978" s="14">
        <f>IF(tbl_LoanData[[#This Row],[Application Status]]="Approved",1,0)</f>
        <v>1</v>
      </c>
      <c r="AP3978" s="22" t="str">
        <f t="shared" ca="1" si="187"/>
        <v/>
      </c>
      <c r="AQ3978" s="22" t="str">
        <f t="shared" ca="1" si="188"/>
        <v/>
      </c>
    </row>
    <row r="3979" spans="1:43" ht="14.4" customHeight="1" x14ac:dyDescent="0.3">
      <c r="A3979" s="2" t="s">
        <v>10641</v>
      </c>
      <c r="B3979" s="2" t="s">
        <v>10642</v>
      </c>
      <c r="C3979" s="2" t="s">
        <v>599</v>
      </c>
      <c r="D3979" s="2" t="s">
        <v>182</v>
      </c>
      <c r="E3979" s="2" t="s">
        <v>142</v>
      </c>
      <c r="F3979" s="2">
        <v>57</v>
      </c>
      <c r="G3979" s="2" t="s">
        <v>83</v>
      </c>
      <c r="H3979" s="2" t="s">
        <v>398</v>
      </c>
      <c r="I3979" s="2" t="s">
        <v>46</v>
      </c>
      <c r="J3979" s="3">
        <v>45617</v>
      </c>
      <c r="K3979" s="3"/>
      <c r="L3979" s="2" t="s">
        <v>39</v>
      </c>
      <c r="M3979" s="2" t="s">
        <v>127</v>
      </c>
      <c r="N3979" s="2" t="s">
        <v>195</v>
      </c>
      <c r="O3979" s="4">
        <v>1705000</v>
      </c>
      <c r="P3979" s="4">
        <v>344700</v>
      </c>
      <c r="Q3979" s="4">
        <v>1360300</v>
      </c>
      <c r="R3979" s="2">
        <v>12</v>
      </c>
      <c r="S3979" s="5">
        <v>7.76</v>
      </c>
      <c r="T3979" s="4">
        <v>122154.94</v>
      </c>
      <c r="U3979" s="2" t="s">
        <v>113</v>
      </c>
      <c r="V3979" s="2" t="s">
        <v>97</v>
      </c>
      <c r="W3979" s="4">
        <v>0</v>
      </c>
      <c r="X3979" s="4">
        <v>0</v>
      </c>
      <c r="Y3979" s="4">
        <v>1465859.28</v>
      </c>
      <c r="Z3979" s="2">
        <v>0</v>
      </c>
      <c r="AA3979" s="2" t="s">
        <v>97</v>
      </c>
      <c r="AB3979" s="2" t="s">
        <v>15728</v>
      </c>
      <c r="AC3979" s="2" t="s">
        <v>106</v>
      </c>
      <c r="AD3979" s="2" t="s">
        <v>76</v>
      </c>
      <c r="AE3979" s="5">
        <v>79.78</v>
      </c>
      <c r="AF3979" s="2">
        <v>0</v>
      </c>
      <c r="AG3979" s="2" t="s">
        <v>97</v>
      </c>
      <c r="AH3979" s="2"/>
      <c r="AI3979" s="6" t="str">
        <f t="shared" si="186"/>
        <v>55-64</v>
      </c>
      <c r="AJ3979" s="11">
        <f>YEAR(tbl_LoanData[[#This Row],[Application Date]])</f>
        <v>2024</v>
      </c>
      <c r="AK3979" s="11" t="str">
        <f>TEXT(tbl_LoanData[[#This Row],[Application Date]],"MMMM")</f>
        <v>November</v>
      </c>
      <c r="AL3979" s="12">
        <f>DATE(YEAR(tbl_LoanData[[#This Row],[Application Date]]),MONTH(tbl_LoanData[[#This Row],[Application Date]]),1)</f>
        <v>45597</v>
      </c>
      <c r="AM3979" s="14">
        <f ca="1">IF(AND(tbl_LoanData[[#This Row],[Application Date]]&gt;=EOMONTH(TODAY(),-1)+1,tbl_LoanData[[#This Row],[Application Date]]&lt;=TODAY()),tbl_LoanData[[#This Row],[Loan Amount]],0)</f>
        <v>0</v>
      </c>
      <c r="AN3979" s="14">
        <f>tbl_LoanData[[#This Row],[Amount Paid]]-(Q3979-X3979)</f>
        <v>-1360300</v>
      </c>
      <c r="AO3979" s="14">
        <f>IF(tbl_LoanData[[#This Row],[Application Status]]="Approved",1,0)</f>
        <v>0</v>
      </c>
      <c r="AP3979" s="22" t="str">
        <f t="shared" ca="1" si="187"/>
        <v/>
      </c>
      <c r="AQ3979" s="22" t="str">
        <f t="shared" ca="1" si="188"/>
        <v/>
      </c>
    </row>
    <row r="3980" spans="1:43" x14ac:dyDescent="0.3">
      <c r="A3980" s="2" t="s">
        <v>10737</v>
      </c>
      <c r="B3980" s="2" t="s">
        <v>10738</v>
      </c>
      <c r="C3980" s="2" t="s">
        <v>546</v>
      </c>
      <c r="D3980" s="2" t="s">
        <v>268</v>
      </c>
      <c r="E3980" s="2" t="s">
        <v>118</v>
      </c>
      <c r="F3980" s="2">
        <v>62</v>
      </c>
      <c r="G3980" s="2" t="s">
        <v>83</v>
      </c>
      <c r="H3980" s="2" t="s">
        <v>466</v>
      </c>
      <c r="I3980" s="2" t="s">
        <v>43</v>
      </c>
      <c r="J3980" s="3">
        <v>45597</v>
      </c>
      <c r="K3980" s="3">
        <v>45611</v>
      </c>
      <c r="L3980" s="2" t="s">
        <v>38</v>
      </c>
      <c r="M3980" s="2" t="s">
        <v>127</v>
      </c>
      <c r="N3980" s="2" t="s">
        <v>128</v>
      </c>
      <c r="O3980" s="4">
        <v>1660000</v>
      </c>
      <c r="P3980" s="4">
        <v>244400</v>
      </c>
      <c r="Q3980" s="4">
        <v>1415600</v>
      </c>
      <c r="R3980" s="2">
        <v>36</v>
      </c>
      <c r="S3980" s="5">
        <v>10.3</v>
      </c>
      <c r="T3980" s="4">
        <v>51472.79</v>
      </c>
      <c r="U3980" s="2" t="s">
        <v>73</v>
      </c>
      <c r="V3980" s="2" t="s">
        <v>74</v>
      </c>
      <c r="W3980" s="4">
        <v>1080928.5900000001</v>
      </c>
      <c r="X3980" s="4">
        <v>772091.81</v>
      </c>
      <c r="Y3980" s="4">
        <v>1853020.4</v>
      </c>
      <c r="Z3980" s="2">
        <v>0</v>
      </c>
      <c r="AA3980" s="2" t="s">
        <v>56</v>
      </c>
      <c r="AB3980" s="2" t="s">
        <v>15730</v>
      </c>
      <c r="AC3980" s="2" t="s">
        <v>146</v>
      </c>
      <c r="AD3980" s="2" t="s">
        <v>76</v>
      </c>
      <c r="AE3980" s="5">
        <v>85.28</v>
      </c>
      <c r="AF3980" s="2">
        <v>0</v>
      </c>
      <c r="AG3980" s="2" t="s">
        <v>77</v>
      </c>
      <c r="AH3980" s="2">
        <v>14</v>
      </c>
      <c r="AI3980" s="6" t="str">
        <f t="shared" si="186"/>
        <v>55-64</v>
      </c>
      <c r="AJ3980" s="11">
        <f>YEAR(tbl_LoanData[[#This Row],[Application Date]])</f>
        <v>2024</v>
      </c>
      <c r="AK3980" s="11" t="str">
        <f>TEXT(tbl_LoanData[[#This Row],[Application Date]],"MMMM")</f>
        <v>November</v>
      </c>
      <c r="AL3980" s="12">
        <f>DATE(YEAR(tbl_LoanData[[#This Row],[Application Date]]),MONTH(tbl_LoanData[[#This Row],[Application Date]]),1)</f>
        <v>45597</v>
      </c>
      <c r="AM3980" s="14">
        <f ca="1">IF(AND(tbl_LoanData[[#This Row],[Application Date]]&gt;=EOMONTH(TODAY(),-1)+1,tbl_LoanData[[#This Row],[Application Date]]&lt;=TODAY()),tbl_LoanData[[#This Row],[Loan Amount]],0)</f>
        <v>0</v>
      </c>
      <c r="AN3980" s="14">
        <f>tbl_LoanData[[#This Row],[Amount Paid]]-(Q3980-X3980)</f>
        <v>437420.40000000014</v>
      </c>
      <c r="AO3980" s="14">
        <f>IF(tbl_LoanData[[#This Row],[Application Status]]="Approved",1,0)</f>
        <v>1</v>
      </c>
      <c r="AP3980" s="22" t="str">
        <f t="shared" ca="1" si="187"/>
        <v/>
      </c>
      <c r="AQ3980" s="22" t="str">
        <f t="shared" ca="1" si="188"/>
        <v/>
      </c>
    </row>
    <row r="3981" spans="1:43" ht="14.4" customHeight="1" x14ac:dyDescent="0.3">
      <c r="A3981" s="2" t="s">
        <v>10747</v>
      </c>
      <c r="B3981" s="2" t="s">
        <v>10748</v>
      </c>
      <c r="C3981" s="2" t="s">
        <v>142</v>
      </c>
      <c r="D3981" s="2" t="s">
        <v>134</v>
      </c>
      <c r="E3981" s="2" t="s">
        <v>91</v>
      </c>
      <c r="F3981" s="2">
        <v>22</v>
      </c>
      <c r="G3981" s="2" t="s">
        <v>83</v>
      </c>
      <c r="H3981" s="2" t="s">
        <v>398</v>
      </c>
      <c r="I3981" s="2" t="s">
        <v>46</v>
      </c>
      <c r="J3981" s="3">
        <v>45623</v>
      </c>
      <c r="K3981" s="3"/>
      <c r="L3981" s="2" t="s">
        <v>36</v>
      </c>
      <c r="M3981" s="2" t="s">
        <v>111</v>
      </c>
      <c r="N3981" s="2" t="s">
        <v>350</v>
      </c>
      <c r="O3981" s="4">
        <v>1269000</v>
      </c>
      <c r="P3981" s="4">
        <v>184400</v>
      </c>
      <c r="Q3981" s="4">
        <v>1084600</v>
      </c>
      <c r="R3981" s="2">
        <v>36</v>
      </c>
      <c r="S3981" s="5">
        <v>5.66</v>
      </c>
      <c r="T3981" s="4">
        <v>35243.47</v>
      </c>
      <c r="U3981" s="2" t="s">
        <v>113</v>
      </c>
      <c r="V3981" s="2" t="s">
        <v>97</v>
      </c>
      <c r="W3981" s="4">
        <v>0</v>
      </c>
      <c r="X3981" s="4">
        <v>0</v>
      </c>
      <c r="Y3981" s="4">
        <v>1268765.08</v>
      </c>
      <c r="Z3981" s="2">
        <v>0</v>
      </c>
      <c r="AA3981" s="2" t="s">
        <v>97</v>
      </c>
      <c r="AB3981" s="2" t="s">
        <v>15734</v>
      </c>
      <c r="AC3981" s="2" t="s">
        <v>121</v>
      </c>
      <c r="AD3981" s="2" t="s">
        <v>76</v>
      </c>
      <c r="AE3981" s="5">
        <v>85.47</v>
      </c>
      <c r="AF3981" s="2">
        <v>0</v>
      </c>
      <c r="AG3981" s="2" t="s">
        <v>97</v>
      </c>
      <c r="AH3981" s="2"/>
      <c r="AI3981" s="6" t="str">
        <f t="shared" si="186"/>
        <v>18-24</v>
      </c>
      <c r="AJ3981" s="11">
        <f>YEAR(tbl_LoanData[[#This Row],[Application Date]])</f>
        <v>2024</v>
      </c>
      <c r="AK3981" s="11" t="str">
        <f>TEXT(tbl_LoanData[[#This Row],[Application Date]],"MMMM")</f>
        <v>November</v>
      </c>
      <c r="AL3981" s="12">
        <f>DATE(YEAR(tbl_LoanData[[#This Row],[Application Date]]),MONTH(tbl_LoanData[[#This Row],[Application Date]]),1)</f>
        <v>45597</v>
      </c>
      <c r="AM3981" s="14">
        <f ca="1">IF(AND(tbl_LoanData[[#This Row],[Application Date]]&gt;=EOMONTH(TODAY(),-1)+1,tbl_LoanData[[#This Row],[Application Date]]&lt;=TODAY()),tbl_LoanData[[#This Row],[Loan Amount]],0)</f>
        <v>0</v>
      </c>
      <c r="AN3981" s="14">
        <f>tbl_LoanData[[#This Row],[Amount Paid]]-(Q3981-X3981)</f>
        <v>-1084600</v>
      </c>
      <c r="AO3981" s="14">
        <f>IF(tbl_LoanData[[#This Row],[Application Status]]="Approved",1,0)</f>
        <v>0</v>
      </c>
      <c r="AP3981" s="22" t="str">
        <f t="shared" ca="1" si="187"/>
        <v/>
      </c>
      <c r="AQ3981" s="22" t="str">
        <f t="shared" ca="1" si="188"/>
        <v/>
      </c>
    </row>
    <row r="3982" spans="1:43" ht="14.4" customHeight="1" x14ac:dyDescent="0.3">
      <c r="A3982" s="2" t="s">
        <v>10763</v>
      </c>
      <c r="B3982" s="2" t="s">
        <v>10764</v>
      </c>
      <c r="C3982" s="2" t="s">
        <v>264</v>
      </c>
      <c r="D3982" s="2" t="s">
        <v>232</v>
      </c>
      <c r="E3982" s="2" t="s">
        <v>284</v>
      </c>
      <c r="F3982" s="2">
        <v>26</v>
      </c>
      <c r="G3982" s="2" t="s">
        <v>83</v>
      </c>
      <c r="H3982" s="2" t="s">
        <v>217</v>
      </c>
      <c r="I3982" s="2" t="s">
        <v>46</v>
      </c>
      <c r="J3982" s="3">
        <v>45602</v>
      </c>
      <c r="K3982" s="3">
        <v>45623</v>
      </c>
      <c r="L3982" s="2" t="s">
        <v>37</v>
      </c>
      <c r="M3982" s="2" t="s">
        <v>94</v>
      </c>
      <c r="N3982" s="2" t="s">
        <v>234</v>
      </c>
      <c r="O3982" s="4">
        <v>212000</v>
      </c>
      <c r="P3982" s="4">
        <v>46900</v>
      </c>
      <c r="Q3982" s="4">
        <v>165100</v>
      </c>
      <c r="R3982" s="2">
        <v>18</v>
      </c>
      <c r="S3982" s="5">
        <v>11.22</v>
      </c>
      <c r="T3982" s="4">
        <v>10715.91</v>
      </c>
      <c r="U3982" s="2" t="s">
        <v>73</v>
      </c>
      <c r="V3982" s="2" t="s">
        <v>33</v>
      </c>
      <c r="W3982" s="4">
        <v>192886.33</v>
      </c>
      <c r="X3982" s="4">
        <v>0</v>
      </c>
      <c r="Y3982" s="4">
        <v>192886.33</v>
      </c>
      <c r="Z3982" s="2">
        <v>0</v>
      </c>
      <c r="AA3982" s="2" t="s">
        <v>56</v>
      </c>
      <c r="AB3982" s="2" t="s">
        <v>15732</v>
      </c>
      <c r="AC3982" s="2" t="s">
        <v>138</v>
      </c>
      <c r="AD3982" s="2" t="s">
        <v>76</v>
      </c>
      <c r="AE3982" s="5">
        <v>77.88</v>
      </c>
      <c r="AF3982" s="2">
        <v>0</v>
      </c>
      <c r="AG3982" s="2" t="s">
        <v>77</v>
      </c>
      <c r="AH3982" s="2">
        <v>21</v>
      </c>
      <c r="AI3982" s="6" t="str">
        <f t="shared" si="186"/>
        <v>25-34</v>
      </c>
      <c r="AJ3982" s="11">
        <f>YEAR(tbl_LoanData[[#This Row],[Application Date]])</f>
        <v>2024</v>
      </c>
      <c r="AK3982" s="11" t="str">
        <f>TEXT(tbl_LoanData[[#This Row],[Application Date]],"MMMM")</f>
        <v>November</v>
      </c>
      <c r="AL3982" s="12">
        <f>DATE(YEAR(tbl_LoanData[[#This Row],[Application Date]]),MONTH(tbl_LoanData[[#This Row],[Application Date]]),1)</f>
        <v>45597</v>
      </c>
      <c r="AM3982" s="14">
        <f ca="1">IF(AND(tbl_LoanData[[#This Row],[Application Date]]&gt;=EOMONTH(TODAY(),-1)+1,tbl_LoanData[[#This Row],[Application Date]]&lt;=TODAY()),tbl_LoanData[[#This Row],[Loan Amount]],0)</f>
        <v>0</v>
      </c>
      <c r="AN3982" s="14">
        <f>tbl_LoanData[[#This Row],[Amount Paid]]-(Q3982-X3982)</f>
        <v>27786.329999999987</v>
      </c>
      <c r="AO3982" s="14">
        <f>IF(tbl_LoanData[[#This Row],[Application Status]]="Approved",1,0)</f>
        <v>1</v>
      </c>
      <c r="AP3982" s="22" t="str">
        <f t="shared" ca="1" si="187"/>
        <v/>
      </c>
      <c r="AQ3982" s="22" t="str">
        <f t="shared" ca="1" si="188"/>
        <v/>
      </c>
    </row>
    <row r="3983" spans="1:43" ht="14.4" customHeight="1" x14ac:dyDescent="0.3">
      <c r="A3983" s="2" t="s">
        <v>10771</v>
      </c>
      <c r="B3983" s="2" t="s">
        <v>10772</v>
      </c>
      <c r="C3983" s="2" t="s">
        <v>124</v>
      </c>
      <c r="D3983" s="2" t="s">
        <v>81</v>
      </c>
      <c r="E3983" s="2" t="s">
        <v>189</v>
      </c>
      <c r="F3983" s="2">
        <v>28</v>
      </c>
      <c r="G3983" s="2" t="s">
        <v>69</v>
      </c>
      <c r="H3983" s="2" t="s">
        <v>205</v>
      </c>
      <c r="I3983" s="2" t="s">
        <v>49</v>
      </c>
      <c r="J3983" s="3">
        <v>45610</v>
      </c>
      <c r="K3983" s="3">
        <v>45615</v>
      </c>
      <c r="L3983" s="2" t="s">
        <v>37</v>
      </c>
      <c r="M3983" s="2" t="s">
        <v>260</v>
      </c>
      <c r="N3983" s="2" t="s">
        <v>457</v>
      </c>
      <c r="O3983" s="4">
        <v>185000</v>
      </c>
      <c r="P3983" s="4">
        <v>36400</v>
      </c>
      <c r="Q3983" s="4">
        <v>148600</v>
      </c>
      <c r="R3983" s="2">
        <v>24</v>
      </c>
      <c r="S3983" s="5">
        <v>14.43</v>
      </c>
      <c r="T3983" s="4">
        <v>7978.58</v>
      </c>
      <c r="U3983" s="2" t="s">
        <v>73</v>
      </c>
      <c r="V3983" s="2" t="s">
        <v>74</v>
      </c>
      <c r="W3983" s="4">
        <v>167550.18</v>
      </c>
      <c r="X3983" s="4">
        <v>23935.78</v>
      </c>
      <c r="Y3983" s="4">
        <v>191485.96</v>
      </c>
      <c r="Z3983" s="2">
        <v>0</v>
      </c>
      <c r="AA3983" s="2" t="s">
        <v>56</v>
      </c>
      <c r="AB3983" s="2" t="s">
        <v>15733</v>
      </c>
      <c r="AC3983" s="2" t="s">
        <v>138</v>
      </c>
      <c r="AD3983" s="2" t="s">
        <v>76</v>
      </c>
      <c r="AE3983" s="5">
        <v>80.319999999999993</v>
      </c>
      <c r="AF3983" s="2">
        <v>0</v>
      </c>
      <c r="AG3983" s="2" t="s">
        <v>77</v>
      </c>
      <c r="AH3983" s="2">
        <v>5</v>
      </c>
      <c r="AI3983" s="6" t="str">
        <f t="shared" si="186"/>
        <v>25-34</v>
      </c>
      <c r="AJ3983" s="11">
        <f>YEAR(tbl_LoanData[[#This Row],[Application Date]])</f>
        <v>2024</v>
      </c>
      <c r="AK3983" s="11" t="str">
        <f>TEXT(tbl_LoanData[[#This Row],[Application Date]],"MMMM")</f>
        <v>November</v>
      </c>
      <c r="AL3983" s="12">
        <f>DATE(YEAR(tbl_LoanData[[#This Row],[Application Date]]),MONTH(tbl_LoanData[[#This Row],[Application Date]]),1)</f>
        <v>45597</v>
      </c>
      <c r="AM3983" s="14">
        <f ca="1">IF(AND(tbl_LoanData[[#This Row],[Application Date]]&gt;=EOMONTH(TODAY(),-1)+1,tbl_LoanData[[#This Row],[Application Date]]&lt;=TODAY()),tbl_LoanData[[#This Row],[Loan Amount]],0)</f>
        <v>0</v>
      </c>
      <c r="AN3983" s="14">
        <f>tbl_LoanData[[#This Row],[Amount Paid]]-(Q3983-X3983)</f>
        <v>42885.959999999992</v>
      </c>
      <c r="AO3983" s="14">
        <f>IF(tbl_LoanData[[#This Row],[Application Status]]="Approved",1,0)</f>
        <v>1</v>
      </c>
      <c r="AP3983" s="22" t="str">
        <f t="shared" ca="1" si="187"/>
        <v/>
      </c>
      <c r="AQ3983" s="22" t="str">
        <f t="shared" ca="1" si="188"/>
        <v/>
      </c>
    </row>
    <row r="3984" spans="1:43" ht="14.4" customHeight="1" x14ac:dyDescent="0.3">
      <c r="A3984" s="2" t="s">
        <v>10893</v>
      </c>
      <c r="B3984" s="2" t="s">
        <v>10894</v>
      </c>
      <c r="C3984" s="2" t="s">
        <v>356</v>
      </c>
      <c r="D3984" s="2" t="s">
        <v>67</v>
      </c>
      <c r="E3984" s="2" t="s">
        <v>176</v>
      </c>
      <c r="F3984" s="2">
        <v>55</v>
      </c>
      <c r="G3984" s="2" t="s">
        <v>69</v>
      </c>
      <c r="H3984" s="2" t="s">
        <v>269</v>
      </c>
      <c r="I3984" s="2" t="s">
        <v>46</v>
      </c>
      <c r="J3984" s="3">
        <v>45614</v>
      </c>
      <c r="K3984" s="3">
        <v>45630</v>
      </c>
      <c r="L3984" s="2" t="s">
        <v>39</v>
      </c>
      <c r="M3984" s="2" t="s">
        <v>71</v>
      </c>
      <c r="N3984" s="2" t="s">
        <v>294</v>
      </c>
      <c r="O3984" s="4">
        <v>2250000</v>
      </c>
      <c r="P3984" s="4">
        <v>789500</v>
      </c>
      <c r="Q3984" s="4">
        <v>1460500</v>
      </c>
      <c r="R3984" s="2">
        <v>24</v>
      </c>
      <c r="S3984" s="5">
        <v>14.26</v>
      </c>
      <c r="T3984" s="4">
        <v>78209.78</v>
      </c>
      <c r="U3984" s="2" t="s">
        <v>73</v>
      </c>
      <c r="V3984" s="2" t="s">
        <v>74</v>
      </c>
      <c r="W3984" s="4">
        <v>1564195.6</v>
      </c>
      <c r="X3984" s="4">
        <v>312839</v>
      </c>
      <c r="Y3984" s="4">
        <v>1877034.6</v>
      </c>
      <c r="Z3984" s="2">
        <v>0</v>
      </c>
      <c r="AA3984" s="2" t="s">
        <v>56</v>
      </c>
      <c r="AB3984" s="2" t="s">
        <v>15732</v>
      </c>
      <c r="AC3984" s="2" t="s">
        <v>75</v>
      </c>
      <c r="AD3984" s="2" t="s">
        <v>76</v>
      </c>
      <c r="AE3984" s="5">
        <v>64.91</v>
      </c>
      <c r="AF3984" s="2">
        <v>0</v>
      </c>
      <c r="AG3984" s="2" t="s">
        <v>77</v>
      </c>
      <c r="AH3984" s="2">
        <v>16</v>
      </c>
      <c r="AI3984" s="6" t="str">
        <f t="shared" si="186"/>
        <v>55-64</v>
      </c>
      <c r="AJ3984" s="11">
        <f>YEAR(tbl_LoanData[[#This Row],[Application Date]])</f>
        <v>2024</v>
      </c>
      <c r="AK3984" s="11" t="str">
        <f>TEXT(tbl_LoanData[[#This Row],[Application Date]],"MMMM")</f>
        <v>November</v>
      </c>
      <c r="AL3984" s="12">
        <f>DATE(YEAR(tbl_LoanData[[#This Row],[Application Date]]),MONTH(tbl_LoanData[[#This Row],[Application Date]]),1)</f>
        <v>45597</v>
      </c>
      <c r="AM3984" s="14">
        <f ca="1">IF(AND(tbl_LoanData[[#This Row],[Application Date]]&gt;=EOMONTH(TODAY(),-1)+1,tbl_LoanData[[#This Row],[Application Date]]&lt;=TODAY()),tbl_LoanData[[#This Row],[Loan Amount]],0)</f>
        <v>0</v>
      </c>
      <c r="AN3984" s="14">
        <f>tbl_LoanData[[#This Row],[Amount Paid]]-(Q3984-X3984)</f>
        <v>416534.60000000009</v>
      </c>
      <c r="AO3984" s="14">
        <f>IF(tbl_LoanData[[#This Row],[Application Status]]="Approved",1,0)</f>
        <v>1</v>
      </c>
      <c r="AP3984" s="22" t="str">
        <f t="shared" ca="1" si="187"/>
        <v/>
      </c>
      <c r="AQ3984" s="22" t="str">
        <f t="shared" ca="1" si="188"/>
        <v/>
      </c>
    </row>
    <row r="3985" spans="1:43" ht="14.4" customHeight="1" x14ac:dyDescent="0.3">
      <c r="A3985" s="2" t="s">
        <v>11171</v>
      </c>
      <c r="B3985" s="2" t="s">
        <v>11172</v>
      </c>
      <c r="C3985" s="2" t="s">
        <v>599</v>
      </c>
      <c r="D3985" s="2" t="s">
        <v>82</v>
      </c>
      <c r="E3985" s="2" t="s">
        <v>183</v>
      </c>
      <c r="F3985" s="2">
        <v>24</v>
      </c>
      <c r="G3985" s="2" t="s">
        <v>83</v>
      </c>
      <c r="H3985" s="2" t="s">
        <v>259</v>
      </c>
      <c r="I3985" s="2" t="s">
        <v>43</v>
      </c>
      <c r="J3985" s="3">
        <v>45625</v>
      </c>
      <c r="K3985" s="3"/>
      <c r="L3985" s="2" t="s">
        <v>39</v>
      </c>
      <c r="M3985" s="2" t="s">
        <v>85</v>
      </c>
      <c r="N3985" s="2" t="s">
        <v>373</v>
      </c>
      <c r="O3985" s="4">
        <v>1278000</v>
      </c>
      <c r="P3985" s="4">
        <v>369200</v>
      </c>
      <c r="Q3985" s="4">
        <v>908800</v>
      </c>
      <c r="R3985" s="2">
        <v>60</v>
      </c>
      <c r="S3985" s="5">
        <v>7.78</v>
      </c>
      <c r="T3985" s="4">
        <v>21038.720000000001</v>
      </c>
      <c r="U3985" s="2" t="s">
        <v>96</v>
      </c>
      <c r="V3985" s="2" t="s">
        <v>97</v>
      </c>
      <c r="W3985" s="4">
        <v>0</v>
      </c>
      <c r="X3985" s="4">
        <v>0</v>
      </c>
      <c r="Y3985" s="4">
        <v>1262323.2</v>
      </c>
      <c r="Z3985" s="2">
        <v>0</v>
      </c>
      <c r="AA3985" s="2" t="s">
        <v>97</v>
      </c>
      <c r="AB3985" s="2" t="s">
        <v>15735</v>
      </c>
      <c r="AC3985" s="2" t="s">
        <v>360</v>
      </c>
      <c r="AD3985" s="2" t="s">
        <v>76</v>
      </c>
      <c r="AE3985" s="5">
        <v>71.11</v>
      </c>
      <c r="AF3985" s="2">
        <v>0</v>
      </c>
      <c r="AG3985" s="2" t="s">
        <v>97</v>
      </c>
      <c r="AH3985" s="2"/>
      <c r="AI3985" s="6" t="str">
        <f t="shared" si="186"/>
        <v>18-24</v>
      </c>
      <c r="AJ3985" s="11">
        <f>YEAR(tbl_LoanData[[#This Row],[Application Date]])</f>
        <v>2024</v>
      </c>
      <c r="AK3985" s="11" t="str">
        <f>TEXT(tbl_LoanData[[#This Row],[Application Date]],"MMMM")</f>
        <v>November</v>
      </c>
      <c r="AL3985" s="12">
        <f>DATE(YEAR(tbl_LoanData[[#This Row],[Application Date]]),MONTH(tbl_LoanData[[#This Row],[Application Date]]),1)</f>
        <v>45597</v>
      </c>
      <c r="AM3985" s="14">
        <f ca="1">IF(AND(tbl_LoanData[[#This Row],[Application Date]]&gt;=EOMONTH(TODAY(),-1)+1,tbl_LoanData[[#This Row],[Application Date]]&lt;=TODAY()),tbl_LoanData[[#This Row],[Loan Amount]],0)</f>
        <v>0</v>
      </c>
      <c r="AN3985" s="14">
        <f>tbl_LoanData[[#This Row],[Amount Paid]]-(Q3985-X3985)</f>
        <v>-908800</v>
      </c>
      <c r="AO3985" s="14">
        <f>IF(tbl_LoanData[[#This Row],[Application Status]]="Approved",1,0)</f>
        <v>0</v>
      </c>
      <c r="AP3985" s="22" t="str">
        <f t="shared" ca="1" si="187"/>
        <v/>
      </c>
      <c r="AQ3985" s="22" t="str">
        <f t="shared" ca="1" si="188"/>
        <v/>
      </c>
    </row>
    <row r="3986" spans="1:43" x14ac:dyDescent="0.3">
      <c r="A3986" s="2" t="s">
        <v>11199</v>
      </c>
      <c r="B3986" s="2" t="s">
        <v>11200</v>
      </c>
      <c r="C3986" s="2" t="s">
        <v>599</v>
      </c>
      <c r="D3986" s="2" t="s">
        <v>142</v>
      </c>
      <c r="E3986" s="2" t="s">
        <v>117</v>
      </c>
      <c r="F3986" s="2">
        <v>59</v>
      </c>
      <c r="G3986" s="2" t="s">
        <v>83</v>
      </c>
      <c r="H3986" s="2" t="s">
        <v>265</v>
      </c>
      <c r="I3986" s="2" t="s">
        <v>44</v>
      </c>
      <c r="J3986" s="3">
        <v>45625</v>
      </c>
      <c r="K3986" s="3">
        <v>45634</v>
      </c>
      <c r="L3986" s="2" t="s">
        <v>36</v>
      </c>
      <c r="M3986" s="2" t="s">
        <v>104</v>
      </c>
      <c r="N3986" s="2" t="s">
        <v>592</v>
      </c>
      <c r="O3986" s="4">
        <v>2053000</v>
      </c>
      <c r="P3986" s="4">
        <v>735200</v>
      </c>
      <c r="Q3986" s="4">
        <v>1317800</v>
      </c>
      <c r="R3986" s="2">
        <v>24</v>
      </c>
      <c r="S3986" s="5">
        <v>9.93</v>
      </c>
      <c r="T3986" s="4">
        <v>65813.13</v>
      </c>
      <c r="U3986" s="2" t="s">
        <v>73</v>
      </c>
      <c r="V3986" s="2" t="s">
        <v>74</v>
      </c>
      <c r="W3986" s="4">
        <v>1316262.6000000001</v>
      </c>
      <c r="X3986" s="4">
        <v>263252.47999999998</v>
      </c>
      <c r="Y3986" s="4">
        <v>1579515.08</v>
      </c>
      <c r="Z3986" s="2">
        <v>0</v>
      </c>
      <c r="AA3986" s="2" t="s">
        <v>56</v>
      </c>
      <c r="AB3986" s="2" t="s">
        <v>15730</v>
      </c>
      <c r="AC3986" s="2" t="s">
        <v>332</v>
      </c>
      <c r="AD3986" s="2" t="s">
        <v>76</v>
      </c>
      <c r="AE3986" s="5">
        <v>64.19</v>
      </c>
      <c r="AF3986" s="2">
        <v>0</v>
      </c>
      <c r="AG3986" s="2" t="s">
        <v>77</v>
      </c>
      <c r="AH3986" s="2">
        <v>9</v>
      </c>
      <c r="AI3986" s="6" t="str">
        <f t="shared" si="186"/>
        <v>55-64</v>
      </c>
      <c r="AJ3986" s="11">
        <f>YEAR(tbl_LoanData[[#This Row],[Application Date]])</f>
        <v>2024</v>
      </c>
      <c r="AK3986" s="11" t="str">
        <f>TEXT(tbl_LoanData[[#This Row],[Application Date]],"MMMM")</f>
        <v>November</v>
      </c>
      <c r="AL3986" s="12">
        <f>DATE(YEAR(tbl_LoanData[[#This Row],[Application Date]]),MONTH(tbl_LoanData[[#This Row],[Application Date]]),1)</f>
        <v>45597</v>
      </c>
      <c r="AM3986" s="14">
        <f ca="1">IF(AND(tbl_LoanData[[#This Row],[Application Date]]&gt;=EOMONTH(TODAY(),-1)+1,tbl_LoanData[[#This Row],[Application Date]]&lt;=TODAY()),tbl_LoanData[[#This Row],[Loan Amount]],0)</f>
        <v>0</v>
      </c>
      <c r="AN3986" s="14">
        <f>tbl_LoanData[[#This Row],[Amount Paid]]-(Q3986-X3986)</f>
        <v>261715.08000000007</v>
      </c>
      <c r="AO3986" s="14">
        <f>IF(tbl_LoanData[[#This Row],[Application Status]]="Approved",1,0)</f>
        <v>1</v>
      </c>
      <c r="AP3986" s="22" t="str">
        <f t="shared" ca="1" si="187"/>
        <v/>
      </c>
      <c r="AQ3986" s="22" t="str">
        <f t="shared" ca="1" si="188"/>
        <v/>
      </c>
    </row>
    <row r="3987" spans="1:43" x14ac:dyDescent="0.3">
      <c r="A3987" s="2" t="s">
        <v>11209</v>
      </c>
      <c r="B3987" s="2" t="s">
        <v>11210</v>
      </c>
      <c r="C3987" s="2" t="s">
        <v>546</v>
      </c>
      <c r="D3987" s="2" t="s">
        <v>176</v>
      </c>
      <c r="E3987" s="2" t="s">
        <v>465</v>
      </c>
      <c r="F3987" s="2">
        <v>53</v>
      </c>
      <c r="G3987" s="2" t="s">
        <v>83</v>
      </c>
      <c r="H3987" s="2" t="s">
        <v>259</v>
      </c>
      <c r="I3987" s="2" t="s">
        <v>43</v>
      </c>
      <c r="J3987" s="3">
        <v>45603</v>
      </c>
      <c r="K3987" s="3">
        <v>45623</v>
      </c>
      <c r="L3987" s="2" t="s">
        <v>40</v>
      </c>
      <c r="M3987" s="2" t="s">
        <v>157</v>
      </c>
      <c r="N3987" s="2" t="s">
        <v>299</v>
      </c>
      <c r="O3987" s="4">
        <v>1291000</v>
      </c>
      <c r="P3987" s="4">
        <v>207100</v>
      </c>
      <c r="Q3987" s="4">
        <v>1083900</v>
      </c>
      <c r="R3987" s="2">
        <v>48</v>
      </c>
      <c r="S3987" s="5">
        <v>10.07</v>
      </c>
      <c r="T3987" s="4">
        <v>31676.98</v>
      </c>
      <c r="U3987" s="2" t="s">
        <v>73</v>
      </c>
      <c r="V3987" s="2" t="s">
        <v>35</v>
      </c>
      <c r="W3987" s="4">
        <v>443477.72</v>
      </c>
      <c r="X3987" s="4">
        <v>1077017.2</v>
      </c>
      <c r="Y3987" s="4">
        <v>1520494.92</v>
      </c>
      <c r="Z3987" s="2">
        <v>168</v>
      </c>
      <c r="AA3987" s="2" t="s">
        <v>60</v>
      </c>
      <c r="AB3987" s="2" t="s">
        <v>15733</v>
      </c>
      <c r="AC3987" s="2" t="s">
        <v>138</v>
      </c>
      <c r="AD3987" s="2" t="s">
        <v>76</v>
      </c>
      <c r="AE3987" s="5">
        <v>83.96</v>
      </c>
      <c r="AF3987" s="2">
        <v>6</v>
      </c>
      <c r="AG3987" s="2" t="s">
        <v>130</v>
      </c>
      <c r="AH3987" s="2">
        <v>20</v>
      </c>
      <c r="AI3987" s="6" t="str">
        <f t="shared" si="186"/>
        <v>45-54</v>
      </c>
      <c r="AJ3987" s="11">
        <f>YEAR(tbl_LoanData[[#This Row],[Application Date]])</f>
        <v>2024</v>
      </c>
      <c r="AK3987" s="11" t="str">
        <f>TEXT(tbl_LoanData[[#This Row],[Application Date]],"MMMM")</f>
        <v>November</v>
      </c>
      <c r="AL3987" s="12">
        <f>DATE(YEAR(tbl_LoanData[[#This Row],[Application Date]]),MONTH(tbl_LoanData[[#This Row],[Application Date]]),1)</f>
        <v>45597</v>
      </c>
      <c r="AM3987" s="14">
        <f ca="1">IF(AND(tbl_LoanData[[#This Row],[Application Date]]&gt;=EOMONTH(TODAY(),-1)+1,tbl_LoanData[[#This Row],[Application Date]]&lt;=TODAY()),tbl_LoanData[[#This Row],[Loan Amount]],0)</f>
        <v>0</v>
      </c>
      <c r="AN3987" s="14">
        <f>tbl_LoanData[[#This Row],[Amount Paid]]-(Q3987-X3987)</f>
        <v>436594.91999999993</v>
      </c>
      <c r="AO3987" s="14">
        <f>IF(tbl_LoanData[[#This Row],[Application Status]]="Approved",1,0)</f>
        <v>1</v>
      </c>
      <c r="AP3987" s="22" t="str">
        <f t="shared" ca="1" si="187"/>
        <v/>
      </c>
      <c r="AQ3987" s="22" t="str">
        <f t="shared" ca="1" si="188"/>
        <v/>
      </c>
    </row>
    <row r="3988" spans="1:43" ht="14.4" customHeight="1" x14ac:dyDescent="0.3">
      <c r="A3988" s="2" t="s">
        <v>11327</v>
      </c>
      <c r="B3988" s="2" t="s">
        <v>11328</v>
      </c>
      <c r="C3988" s="2" t="s">
        <v>317</v>
      </c>
      <c r="D3988" s="2" t="s">
        <v>81</v>
      </c>
      <c r="E3988" s="2" t="s">
        <v>268</v>
      </c>
      <c r="F3988" s="2">
        <v>44</v>
      </c>
      <c r="G3988" s="2" t="s">
        <v>83</v>
      </c>
      <c r="H3988" s="2" t="s">
        <v>224</v>
      </c>
      <c r="I3988" s="2" t="s">
        <v>54</v>
      </c>
      <c r="J3988" s="3">
        <v>45607</v>
      </c>
      <c r="K3988" s="3"/>
      <c r="L3988" s="2" t="s">
        <v>39</v>
      </c>
      <c r="M3988" s="2" t="s">
        <v>127</v>
      </c>
      <c r="N3988" s="2" t="s">
        <v>152</v>
      </c>
      <c r="O3988" s="4">
        <v>1872000</v>
      </c>
      <c r="P3988" s="4">
        <v>655700</v>
      </c>
      <c r="Q3988" s="4">
        <v>1216300</v>
      </c>
      <c r="R3988" s="2">
        <v>36</v>
      </c>
      <c r="S3988" s="5">
        <v>5.53</v>
      </c>
      <c r="T3988" s="4">
        <v>39391.230000000003</v>
      </c>
      <c r="U3988" s="2" t="s">
        <v>113</v>
      </c>
      <c r="V3988" s="2" t="s">
        <v>97</v>
      </c>
      <c r="W3988" s="4">
        <v>0</v>
      </c>
      <c r="X3988" s="4">
        <v>0</v>
      </c>
      <c r="Y3988" s="4">
        <v>1418084.17</v>
      </c>
      <c r="Z3988" s="2">
        <v>0</v>
      </c>
      <c r="AA3988" s="2" t="s">
        <v>97</v>
      </c>
      <c r="AB3988" s="2" t="s">
        <v>15727</v>
      </c>
      <c r="AC3988" s="2" t="s">
        <v>87</v>
      </c>
      <c r="AD3988" s="2" t="s">
        <v>76</v>
      </c>
      <c r="AE3988" s="5">
        <v>64.97</v>
      </c>
      <c r="AF3988" s="2">
        <v>0</v>
      </c>
      <c r="AG3988" s="2" t="s">
        <v>97</v>
      </c>
      <c r="AH3988" s="2"/>
      <c r="AI3988" s="6" t="str">
        <f t="shared" si="186"/>
        <v>35-44</v>
      </c>
      <c r="AJ3988" s="11">
        <f>YEAR(tbl_LoanData[[#This Row],[Application Date]])</f>
        <v>2024</v>
      </c>
      <c r="AK3988" s="11" t="str">
        <f>TEXT(tbl_LoanData[[#This Row],[Application Date]],"MMMM")</f>
        <v>November</v>
      </c>
      <c r="AL3988" s="12">
        <f>DATE(YEAR(tbl_LoanData[[#This Row],[Application Date]]),MONTH(tbl_LoanData[[#This Row],[Application Date]]),1)</f>
        <v>45597</v>
      </c>
      <c r="AM3988" s="14">
        <f ca="1">IF(AND(tbl_LoanData[[#This Row],[Application Date]]&gt;=EOMONTH(TODAY(),-1)+1,tbl_LoanData[[#This Row],[Application Date]]&lt;=TODAY()),tbl_LoanData[[#This Row],[Loan Amount]],0)</f>
        <v>0</v>
      </c>
      <c r="AN3988" s="14">
        <f>tbl_LoanData[[#This Row],[Amount Paid]]-(Q3988-X3988)</f>
        <v>-1216300</v>
      </c>
      <c r="AO3988" s="14">
        <f>IF(tbl_LoanData[[#This Row],[Application Status]]="Approved",1,0)</f>
        <v>0</v>
      </c>
      <c r="AP3988" s="22" t="str">
        <f t="shared" ca="1" si="187"/>
        <v/>
      </c>
      <c r="AQ3988" s="22" t="str">
        <f t="shared" ca="1" si="188"/>
        <v/>
      </c>
    </row>
    <row r="3989" spans="1:43" ht="14.4" customHeight="1" x14ac:dyDescent="0.3">
      <c r="A3989" s="2" t="s">
        <v>11347</v>
      </c>
      <c r="B3989" s="2" t="s">
        <v>11348</v>
      </c>
      <c r="C3989" s="2" t="s">
        <v>347</v>
      </c>
      <c r="D3989" s="2" t="s">
        <v>189</v>
      </c>
      <c r="E3989" s="2" t="s">
        <v>268</v>
      </c>
      <c r="F3989" s="2">
        <v>37</v>
      </c>
      <c r="G3989" s="2" t="s">
        <v>69</v>
      </c>
      <c r="H3989" s="2" t="s">
        <v>166</v>
      </c>
      <c r="I3989" s="2" t="s">
        <v>46</v>
      </c>
      <c r="J3989" s="3">
        <v>45614</v>
      </c>
      <c r="K3989" s="3"/>
      <c r="L3989" s="2" t="s">
        <v>37</v>
      </c>
      <c r="M3989" s="2" t="s">
        <v>104</v>
      </c>
      <c r="N3989" s="2" t="s">
        <v>286</v>
      </c>
      <c r="O3989" s="4">
        <v>244000</v>
      </c>
      <c r="P3989" s="4">
        <v>83100</v>
      </c>
      <c r="Q3989" s="4">
        <v>160900</v>
      </c>
      <c r="R3989" s="2">
        <v>36</v>
      </c>
      <c r="S3989" s="5">
        <v>9.26</v>
      </c>
      <c r="T3989" s="4">
        <v>5711.06</v>
      </c>
      <c r="U3989" s="2" t="s">
        <v>113</v>
      </c>
      <c r="V3989" s="2" t="s">
        <v>97</v>
      </c>
      <c r="W3989" s="4">
        <v>0</v>
      </c>
      <c r="X3989" s="4">
        <v>0</v>
      </c>
      <c r="Y3989" s="4">
        <v>205598.02</v>
      </c>
      <c r="Z3989" s="2">
        <v>0</v>
      </c>
      <c r="AA3989" s="2" t="s">
        <v>97</v>
      </c>
      <c r="AB3989" s="2" t="s">
        <v>15729</v>
      </c>
      <c r="AC3989" s="2" t="s">
        <v>138</v>
      </c>
      <c r="AD3989" s="2" t="s">
        <v>76</v>
      </c>
      <c r="AE3989" s="5">
        <v>65.94</v>
      </c>
      <c r="AF3989" s="2">
        <v>0</v>
      </c>
      <c r="AG3989" s="2" t="s">
        <v>97</v>
      </c>
      <c r="AH3989" s="2"/>
      <c r="AI3989" s="6" t="str">
        <f t="shared" si="186"/>
        <v>35-44</v>
      </c>
      <c r="AJ3989" s="11">
        <f>YEAR(tbl_LoanData[[#This Row],[Application Date]])</f>
        <v>2024</v>
      </c>
      <c r="AK3989" s="11" t="str">
        <f>TEXT(tbl_LoanData[[#This Row],[Application Date]],"MMMM")</f>
        <v>November</v>
      </c>
      <c r="AL3989" s="12">
        <f>DATE(YEAR(tbl_LoanData[[#This Row],[Application Date]]),MONTH(tbl_LoanData[[#This Row],[Application Date]]),1)</f>
        <v>45597</v>
      </c>
      <c r="AM3989" s="14">
        <f ca="1">IF(AND(tbl_LoanData[[#This Row],[Application Date]]&gt;=EOMONTH(TODAY(),-1)+1,tbl_LoanData[[#This Row],[Application Date]]&lt;=TODAY()),tbl_LoanData[[#This Row],[Loan Amount]],0)</f>
        <v>0</v>
      </c>
      <c r="AN3989" s="14">
        <f>tbl_LoanData[[#This Row],[Amount Paid]]-(Q3989-X3989)</f>
        <v>-160900</v>
      </c>
      <c r="AO3989" s="14">
        <f>IF(tbl_LoanData[[#This Row],[Application Status]]="Approved",1,0)</f>
        <v>0</v>
      </c>
      <c r="AP3989" s="22" t="str">
        <f t="shared" ca="1" si="187"/>
        <v/>
      </c>
      <c r="AQ3989" s="22" t="str">
        <f t="shared" ca="1" si="188"/>
        <v/>
      </c>
    </row>
    <row r="3990" spans="1:43" x14ac:dyDescent="0.3">
      <c r="A3990" s="2" t="s">
        <v>11351</v>
      </c>
      <c r="B3990" s="2" t="s">
        <v>11352</v>
      </c>
      <c r="C3990" s="2" t="s">
        <v>1686</v>
      </c>
      <c r="D3990" s="2" t="s">
        <v>176</v>
      </c>
      <c r="E3990" s="2" t="s">
        <v>210</v>
      </c>
      <c r="F3990" s="2">
        <v>25</v>
      </c>
      <c r="G3990" s="2" t="s">
        <v>83</v>
      </c>
      <c r="H3990" s="2" t="s">
        <v>298</v>
      </c>
      <c r="I3990" s="2" t="s">
        <v>43</v>
      </c>
      <c r="J3990" s="3">
        <v>45608</v>
      </c>
      <c r="K3990" s="3">
        <v>45611</v>
      </c>
      <c r="L3990" s="2" t="s">
        <v>40</v>
      </c>
      <c r="M3990" s="2" t="s">
        <v>157</v>
      </c>
      <c r="N3990" s="2" t="s">
        <v>299</v>
      </c>
      <c r="O3990" s="4">
        <v>985000</v>
      </c>
      <c r="P3990" s="4">
        <v>325700</v>
      </c>
      <c r="Q3990" s="4">
        <v>659300</v>
      </c>
      <c r="R3990" s="2">
        <v>36</v>
      </c>
      <c r="S3990" s="5">
        <v>11.09</v>
      </c>
      <c r="T3990" s="4">
        <v>24406.92</v>
      </c>
      <c r="U3990" s="2" t="s">
        <v>73</v>
      </c>
      <c r="V3990" s="2" t="s">
        <v>74</v>
      </c>
      <c r="W3990" s="4">
        <v>414917.64</v>
      </c>
      <c r="X3990" s="4">
        <v>463731.47</v>
      </c>
      <c r="Y3990" s="4">
        <v>878649.11</v>
      </c>
      <c r="Z3990" s="2">
        <v>128</v>
      </c>
      <c r="AA3990" s="2" t="s">
        <v>60</v>
      </c>
      <c r="AB3990" s="2" t="s">
        <v>15732</v>
      </c>
      <c r="AC3990" s="2" t="s">
        <v>106</v>
      </c>
      <c r="AD3990" s="2" t="s">
        <v>76</v>
      </c>
      <c r="AE3990" s="5">
        <v>66.930000000000007</v>
      </c>
      <c r="AF3990" s="2">
        <v>4</v>
      </c>
      <c r="AG3990" s="2" t="s">
        <v>130</v>
      </c>
      <c r="AH3990" s="2">
        <v>3</v>
      </c>
      <c r="AI3990" s="6" t="str">
        <f t="shared" si="186"/>
        <v>25-34</v>
      </c>
      <c r="AJ3990" s="11">
        <f>YEAR(tbl_LoanData[[#This Row],[Application Date]])</f>
        <v>2024</v>
      </c>
      <c r="AK3990" s="11" t="str">
        <f>TEXT(tbl_LoanData[[#This Row],[Application Date]],"MMMM")</f>
        <v>November</v>
      </c>
      <c r="AL3990" s="12">
        <f>DATE(YEAR(tbl_LoanData[[#This Row],[Application Date]]),MONTH(tbl_LoanData[[#This Row],[Application Date]]),1)</f>
        <v>45597</v>
      </c>
      <c r="AM3990" s="14">
        <f ca="1">IF(AND(tbl_LoanData[[#This Row],[Application Date]]&gt;=EOMONTH(TODAY(),-1)+1,tbl_LoanData[[#This Row],[Application Date]]&lt;=TODAY()),tbl_LoanData[[#This Row],[Loan Amount]],0)</f>
        <v>0</v>
      </c>
      <c r="AN3990" s="14">
        <f>tbl_LoanData[[#This Row],[Amount Paid]]-(Q3990-X3990)</f>
        <v>219349.11</v>
      </c>
      <c r="AO3990" s="14">
        <f>IF(tbl_LoanData[[#This Row],[Application Status]]="Approved",1,0)</f>
        <v>1</v>
      </c>
      <c r="AP3990" s="22" t="str">
        <f t="shared" ca="1" si="187"/>
        <v/>
      </c>
      <c r="AQ3990" s="22" t="str">
        <f t="shared" ca="1" si="188"/>
        <v/>
      </c>
    </row>
    <row r="3991" spans="1:43" ht="14.4" customHeight="1" x14ac:dyDescent="0.3">
      <c r="A3991" s="2" t="s">
        <v>11495</v>
      </c>
      <c r="B3991" s="2" t="s">
        <v>11496</v>
      </c>
      <c r="C3991" s="2" t="s">
        <v>188</v>
      </c>
      <c r="D3991" s="2" t="s">
        <v>176</v>
      </c>
      <c r="E3991" s="2" t="s">
        <v>189</v>
      </c>
      <c r="F3991" s="2">
        <v>34</v>
      </c>
      <c r="G3991" s="2" t="s">
        <v>69</v>
      </c>
      <c r="H3991" s="2" t="s">
        <v>224</v>
      </c>
      <c r="I3991" s="2" t="s">
        <v>54</v>
      </c>
      <c r="J3991" s="3">
        <v>45603</v>
      </c>
      <c r="K3991" s="3">
        <v>45618</v>
      </c>
      <c r="L3991" s="2" t="s">
        <v>36</v>
      </c>
      <c r="M3991" s="2" t="s">
        <v>85</v>
      </c>
      <c r="N3991" s="2" t="s">
        <v>344</v>
      </c>
      <c r="O3991" s="4">
        <v>1195000</v>
      </c>
      <c r="P3991" s="4">
        <v>327200</v>
      </c>
      <c r="Q3991" s="4">
        <v>867800</v>
      </c>
      <c r="R3991" s="2">
        <v>18</v>
      </c>
      <c r="S3991" s="5">
        <v>12.37</v>
      </c>
      <c r="T3991" s="4">
        <v>57156.68</v>
      </c>
      <c r="U3991" s="2" t="s">
        <v>73</v>
      </c>
      <c r="V3991" s="2" t="s">
        <v>33</v>
      </c>
      <c r="W3991" s="4">
        <v>1028820.29</v>
      </c>
      <c r="X3991" s="4">
        <v>0</v>
      </c>
      <c r="Y3991" s="4">
        <v>1028820.29</v>
      </c>
      <c r="Z3991" s="2">
        <v>0</v>
      </c>
      <c r="AA3991" s="2" t="s">
        <v>56</v>
      </c>
      <c r="AB3991" s="2" t="s">
        <v>15734</v>
      </c>
      <c r="AC3991" s="2" t="s">
        <v>138</v>
      </c>
      <c r="AD3991" s="2" t="s">
        <v>76</v>
      </c>
      <c r="AE3991" s="5">
        <v>72.62</v>
      </c>
      <c r="AF3991" s="2">
        <v>0</v>
      </c>
      <c r="AG3991" s="2" t="s">
        <v>77</v>
      </c>
      <c r="AH3991" s="2">
        <v>15</v>
      </c>
      <c r="AI3991" s="6" t="str">
        <f t="shared" si="186"/>
        <v>25-34</v>
      </c>
      <c r="AJ3991" s="11">
        <f>YEAR(tbl_LoanData[[#This Row],[Application Date]])</f>
        <v>2024</v>
      </c>
      <c r="AK3991" s="11" t="str">
        <f>TEXT(tbl_LoanData[[#This Row],[Application Date]],"MMMM")</f>
        <v>November</v>
      </c>
      <c r="AL3991" s="12">
        <f>DATE(YEAR(tbl_LoanData[[#This Row],[Application Date]]),MONTH(tbl_LoanData[[#This Row],[Application Date]]),1)</f>
        <v>45597</v>
      </c>
      <c r="AM3991" s="14">
        <f ca="1">IF(AND(tbl_LoanData[[#This Row],[Application Date]]&gt;=EOMONTH(TODAY(),-1)+1,tbl_LoanData[[#This Row],[Application Date]]&lt;=TODAY()),tbl_LoanData[[#This Row],[Loan Amount]],0)</f>
        <v>0</v>
      </c>
      <c r="AN3991" s="14">
        <f>tbl_LoanData[[#This Row],[Amount Paid]]-(Q3991-X3991)</f>
        <v>161020.29000000004</v>
      </c>
      <c r="AO3991" s="14">
        <f>IF(tbl_LoanData[[#This Row],[Application Status]]="Approved",1,0)</f>
        <v>1</v>
      </c>
      <c r="AP3991" s="22" t="str">
        <f t="shared" ca="1" si="187"/>
        <v/>
      </c>
      <c r="AQ3991" s="22" t="str">
        <f t="shared" ca="1" si="188"/>
        <v/>
      </c>
    </row>
    <row r="3992" spans="1:43" ht="14.4" customHeight="1" x14ac:dyDescent="0.3">
      <c r="A3992" s="2" t="s">
        <v>11517</v>
      </c>
      <c r="B3992" s="2" t="s">
        <v>11518</v>
      </c>
      <c r="C3992" s="2" t="s">
        <v>521</v>
      </c>
      <c r="D3992" s="2" t="s">
        <v>209</v>
      </c>
      <c r="E3992" s="2" t="s">
        <v>101</v>
      </c>
      <c r="F3992" s="2">
        <v>48</v>
      </c>
      <c r="G3992" s="2" t="s">
        <v>69</v>
      </c>
      <c r="H3992" s="2" t="s">
        <v>177</v>
      </c>
      <c r="I3992" s="2" t="s">
        <v>43</v>
      </c>
      <c r="J3992" s="3">
        <v>45624</v>
      </c>
      <c r="K3992" s="3">
        <v>45631</v>
      </c>
      <c r="L3992" s="2" t="s">
        <v>39</v>
      </c>
      <c r="M3992" s="2" t="s">
        <v>71</v>
      </c>
      <c r="N3992" s="2" t="s">
        <v>294</v>
      </c>
      <c r="O3992" s="4">
        <v>2264000</v>
      </c>
      <c r="P3992" s="4">
        <v>521100</v>
      </c>
      <c r="Q3992" s="4">
        <v>1742900</v>
      </c>
      <c r="R3992" s="2">
        <v>24</v>
      </c>
      <c r="S3992" s="5">
        <v>11.81</v>
      </c>
      <c r="T3992" s="4">
        <v>89773.87</v>
      </c>
      <c r="U3992" s="2" t="s">
        <v>73</v>
      </c>
      <c r="V3992" s="2" t="s">
        <v>74</v>
      </c>
      <c r="W3992" s="4">
        <v>1705703.53</v>
      </c>
      <c r="X3992" s="4">
        <v>448869.45</v>
      </c>
      <c r="Y3992" s="4">
        <v>2154572.98</v>
      </c>
      <c r="Z3992" s="2">
        <v>32</v>
      </c>
      <c r="AA3992" s="2" t="s">
        <v>58</v>
      </c>
      <c r="AB3992" s="2" t="s">
        <v>15732</v>
      </c>
      <c r="AC3992" s="2" t="s">
        <v>360</v>
      </c>
      <c r="AD3992" s="2" t="s">
        <v>76</v>
      </c>
      <c r="AE3992" s="5">
        <v>76.98</v>
      </c>
      <c r="AF3992" s="2">
        <v>1</v>
      </c>
      <c r="AG3992" s="2" t="s">
        <v>15718</v>
      </c>
      <c r="AH3992" s="2">
        <v>7</v>
      </c>
      <c r="AI3992" s="6" t="str">
        <f t="shared" si="186"/>
        <v>45-54</v>
      </c>
      <c r="AJ3992" s="11">
        <f>YEAR(tbl_LoanData[[#This Row],[Application Date]])</f>
        <v>2024</v>
      </c>
      <c r="AK3992" s="11" t="str">
        <f>TEXT(tbl_LoanData[[#This Row],[Application Date]],"MMMM")</f>
        <v>November</v>
      </c>
      <c r="AL3992" s="12">
        <f>DATE(YEAR(tbl_LoanData[[#This Row],[Application Date]]),MONTH(tbl_LoanData[[#This Row],[Application Date]]),1)</f>
        <v>45597</v>
      </c>
      <c r="AM3992" s="14">
        <f ca="1">IF(AND(tbl_LoanData[[#This Row],[Application Date]]&gt;=EOMONTH(TODAY(),-1)+1,tbl_LoanData[[#This Row],[Application Date]]&lt;=TODAY()),tbl_LoanData[[#This Row],[Loan Amount]],0)</f>
        <v>0</v>
      </c>
      <c r="AN3992" s="14">
        <f>tbl_LoanData[[#This Row],[Amount Paid]]-(Q3992-X3992)</f>
        <v>411672.98</v>
      </c>
      <c r="AO3992" s="14">
        <f>IF(tbl_LoanData[[#This Row],[Application Status]]="Approved",1,0)</f>
        <v>1</v>
      </c>
      <c r="AP3992" s="22" t="str">
        <f t="shared" ca="1" si="187"/>
        <v/>
      </c>
      <c r="AQ3992" s="22" t="str">
        <f t="shared" ca="1" si="188"/>
        <v/>
      </c>
    </row>
    <row r="3993" spans="1:43" x14ac:dyDescent="0.3">
      <c r="A3993" s="2" t="s">
        <v>11687</v>
      </c>
      <c r="B3993" s="2" t="s">
        <v>11688</v>
      </c>
      <c r="C3993" s="2" t="s">
        <v>353</v>
      </c>
      <c r="D3993" s="2" t="s">
        <v>134</v>
      </c>
      <c r="E3993" s="2" t="s">
        <v>284</v>
      </c>
      <c r="F3993" s="2">
        <v>45</v>
      </c>
      <c r="G3993" s="2" t="s">
        <v>83</v>
      </c>
      <c r="H3993" s="2" t="s">
        <v>398</v>
      </c>
      <c r="I3993" s="2" t="s">
        <v>46</v>
      </c>
      <c r="J3993" s="3">
        <v>45600</v>
      </c>
      <c r="K3993" s="3">
        <v>45620</v>
      </c>
      <c r="L3993" s="2" t="s">
        <v>41</v>
      </c>
      <c r="M3993" s="2" t="s">
        <v>144</v>
      </c>
      <c r="N3993" s="2" t="s">
        <v>857</v>
      </c>
      <c r="O3993" s="4">
        <v>3159000</v>
      </c>
      <c r="P3993" s="4">
        <v>978000</v>
      </c>
      <c r="Q3993" s="4">
        <v>2181000</v>
      </c>
      <c r="R3993" s="2">
        <v>48</v>
      </c>
      <c r="S3993" s="5">
        <v>14.92</v>
      </c>
      <c r="T3993" s="4">
        <v>72554.600000000006</v>
      </c>
      <c r="U3993" s="2" t="s">
        <v>73</v>
      </c>
      <c r="V3993" s="2" t="s">
        <v>74</v>
      </c>
      <c r="W3993" s="4">
        <v>1451092</v>
      </c>
      <c r="X3993" s="4">
        <v>2031528.8</v>
      </c>
      <c r="Y3993" s="4">
        <v>3482620.8</v>
      </c>
      <c r="Z3993" s="2">
        <v>32</v>
      </c>
      <c r="AA3993" s="2" t="s">
        <v>58</v>
      </c>
      <c r="AB3993" s="2" t="s">
        <v>15730</v>
      </c>
      <c r="AC3993" s="2" t="s">
        <v>360</v>
      </c>
      <c r="AD3993" s="2" t="s">
        <v>76</v>
      </c>
      <c r="AE3993" s="5">
        <v>69.040000000000006</v>
      </c>
      <c r="AF3993" s="2">
        <v>1</v>
      </c>
      <c r="AG3993" s="2" t="s">
        <v>15718</v>
      </c>
      <c r="AH3993" s="2">
        <v>20</v>
      </c>
      <c r="AI3993" s="6" t="str">
        <f t="shared" si="186"/>
        <v>45-54</v>
      </c>
      <c r="AJ3993" s="11">
        <f>YEAR(tbl_LoanData[[#This Row],[Application Date]])</f>
        <v>2024</v>
      </c>
      <c r="AK3993" s="11" t="str">
        <f>TEXT(tbl_LoanData[[#This Row],[Application Date]],"MMMM")</f>
        <v>November</v>
      </c>
      <c r="AL3993" s="12">
        <f>DATE(YEAR(tbl_LoanData[[#This Row],[Application Date]]),MONTH(tbl_LoanData[[#This Row],[Application Date]]),1)</f>
        <v>45597</v>
      </c>
      <c r="AM3993" s="14">
        <f ca="1">IF(AND(tbl_LoanData[[#This Row],[Application Date]]&gt;=EOMONTH(TODAY(),-1)+1,tbl_LoanData[[#This Row],[Application Date]]&lt;=TODAY()),tbl_LoanData[[#This Row],[Loan Amount]],0)</f>
        <v>0</v>
      </c>
      <c r="AN3993" s="14">
        <f>tbl_LoanData[[#This Row],[Amount Paid]]-(Q3993-X3993)</f>
        <v>1301620.8</v>
      </c>
      <c r="AO3993" s="14">
        <f>IF(tbl_LoanData[[#This Row],[Application Status]]="Approved",1,0)</f>
        <v>1</v>
      </c>
      <c r="AP3993" s="22" t="str">
        <f t="shared" ca="1" si="187"/>
        <v/>
      </c>
      <c r="AQ3993" s="22" t="str">
        <f t="shared" ca="1" si="188"/>
        <v/>
      </c>
    </row>
    <row r="3994" spans="1:43" ht="14.4" customHeight="1" x14ac:dyDescent="0.3">
      <c r="A3994" s="2" t="s">
        <v>11747</v>
      </c>
      <c r="B3994" s="2" t="s">
        <v>11748</v>
      </c>
      <c r="C3994" s="2" t="s">
        <v>310</v>
      </c>
      <c r="D3994" s="2" t="s">
        <v>118</v>
      </c>
      <c r="E3994" s="2" t="s">
        <v>406</v>
      </c>
      <c r="F3994" s="2">
        <v>40</v>
      </c>
      <c r="G3994" s="2" t="s">
        <v>69</v>
      </c>
      <c r="H3994" s="2" t="s">
        <v>278</v>
      </c>
      <c r="I3994" s="2" t="s">
        <v>45</v>
      </c>
      <c r="J3994" s="3">
        <v>45618</v>
      </c>
      <c r="K3994" s="3">
        <v>45635</v>
      </c>
      <c r="L3994" s="2" t="s">
        <v>36</v>
      </c>
      <c r="M3994" s="2" t="s">
        <v>94</v>
      </c>
      <c r="N3994" s="2" t="s">
        <v>212</v>
      </c>
      <c r="O3994" s="4">
        <v>2180000</v>
      </c>
      <c r="P3994" s="4">
        <v>687300</v>
      </c>
      <c r="Q3994" s="4">
        <v>1492700</v>
      </c>
      <c r="R3994" s="2">
        <v>12</v>
      </c>
      <c r="S3994" s="5">
        <v>14.91</v>
      </c>
      <c r="T3994" s="4">
        <v>142938.46</v>
      </c>
      <c r="U3994" s="2" t="s">
        <v>73</v>
      </c>
      <c r="V3994" s="2" t="s">
        <v>34</v>
      </c>
      <c r="W3994" s="4">
        <v>1143507.68</v>
      </c>
      <c r="X3994" s="4">
        <v>571753.89</v>
      </c>
      <c r="Y3994" s="4">
        <v>1715261.57</v>
      </c>
      <c r="Z3994" s="2">
        <v>116</v>
      </c>
      <c r="AA3994" s="2" t="s">
        <v>60</v>
      </c>
      <c r="AB3994" s="2" t="s">
        <v>15730</v>
      </c>
      <c r="AC3994" s="2" t="s">
        <v>360</v>
      </c>
      <c r="AD3994" s="2" t="s">
        <v>76</v>
      </c>
      <c r="AE3994" s="5">
        <v>68.47</v>
      </c>
      <c r="AF3994" s="2">
        <v>4</v>
      </c>
      <c r="AG3994" s="2" t="s">
        <v>130</v>
      </c>
      <c r="AH3994" s="2">
        <v>17</v>
      </c>
      <c r="AI3994" s="6" t="str">
        <f t="shared" si="186"/>
        <v>35-44</v>
      </c>
      <c r="AJ3994" s="11">
        <f>YEAR(tbl_LoanData[[#This Row],[Application Date]])</f>
        <v>2024</v>
      </c>
      <c r="AK3994" s="11" t="str">
        <f>TEXT(tbl_LoanData[[#This Row],[Application Date]],"MMMM")</f>
        <v>November</v>
      </c>
      <c r="AL3994" s="12">
        <f>DATE(YEAR(tbl_LoanData[[#This Row],[Application Date]]),MONTH(tbl_LoanData[[#This Row],[Application Date]]),1)</f>
        <v>45597</v>
      </c>
      <c r="AM3994" s="14">
        <f ca="1">IF(AND(tbl_LoanData[[#This Row],[Application Date]]&gt;=EOMONTH(TODAY(),-1)+1,tbl_LoanData[[#This Row],[Application Date]]&lt;=TODAY()),tbl_LoanData[[#This Row],[Loan Amount]],0)</f>
        <v>0</v>
      </c>
      <c r="AN3994" s="14">
        <f>tbl_LoanData[[#This Row],[Amount Paid]]-(Q3994-X3994)</f>
        <v>222561.56999999995</v>
      </c>
      <c r="AO3994" s="14">
        <f>IF(tbl_LoanData[[#This Row],[Application Status]]="Approved",1,0)</f>
        <v>1</v>
      </c>
      <c r="AP3994" s="22" t="str">
        <f t="shared" ca="1" si="187"/>
        <v/>
      </c>
      <c r="AQ3994" s="22" t="str">
        <f t="shared" ca="1" si="188"/>
        <v/>
      </c>
    </row>
    <row r="3995" spans="1:43" ht="14.4" customHeight="1" x14ac:dyDescent="0.3">
      <c r="A3995" s="2" t="s">
        <v>11965</v>
      </c>
      <c r="B3995" s="2" t="s">
        <v>11966</v>
      </c>
      <c r="C3995" s="2" t="s">
        <v>243</v>
      </c>
      <c r="D3995" s="2" t="s">
        <v>311</v>
      </c>
      <c r="E3995" s="2" t="s">
        <v>67</v>
      </c>
      <c r="F3995" s="2">
        <v>48</v>
      </c>
      <c r="G3995" s="2" t="s">
        <v>83</v>
      </c>
      <c r="H3995" s="2" t="s">
        <v>278</v>
      </c>
      <c r="I3995" s="2" t="s">
        <v>45</v>
      </c>
      <c r="J3995" s="3">
        <v>45625</v>
      </c>
      <c r="K3995" s="3"/>
      <c r="L3995" s="2" t="s">
        <v>40</v>
      </c>
      <c r="M3995" s="2" t="s">
        <v>111</v>
      </c>
      <c r="N3995" s="2" t="s">
        <v>369</v>
      </c>
      <c r="O3995" s="4">
        <v>1492000</v>
      </c>
      <c r="P3995" s="4">
        <v>165300</v>
      </c>
      <c r="Q3995" s="4">
        <v>1326700</v>
      </c>
      <c r="R3995" s="2">
        <v>60</v>
      </c>
      <c r="S3995" s="5">
        <v>11.85</v>
      </c>
      <c r="T3995" s="4">
        <v>35212.83</v>
      </c>
      <c r="U3995" s="2" t="s">
        <v>96</v>
      </c>
      <c r="V3995" s="2" t="s">
        <v>97</v>
      </c>
      <c r="W3995" s="4">
        <v>0</v>
      </c>
      <c r="X3995" s="4">
        <v>0</v>
      </c>
      <c r="Y3995" s="4">
        <v>2112769.75</v>
      </c>
      <c r="Z3995" s="2">
        <v>0</v>
      </c>
      <c r="AA3995" s="2" t="s">
        <v>97</v>
      </c>
      <c r="AB3995" s="2" t="s">
        <v>15735</v>
      </c>
      <c r="AC3995" s="2" t="s">
        <v>121</v>
      </c>
      <c r="AD3995" s="2" t="s">
        <v>76</v>
      </c>
      <c r="AE3995" s="5">
        <v>88.92</v>
      </c>
      <c r="AF3995" s="2">
        <v>0</v>
      </c>
      <c r="AG3995" s="2" t="s">
        <v>97</v>
      </c>
      <c r="AH3995" s="2"/>
      <c r="AI3995" s="6" t="str">
        <f t="shared" si="186"/>
        <v>45-54</v>
      </c>
      <c r="AJ3995" s="11">
        <f>YEAR(tbl_LoanData[[#This Row],[Application Date]])</f>
        <v>2024</v>
      </c>
      <c r="AK3995" s="11" t="str">
        <f>TEXT(tbl_LoanData[[#This Row],[Application Date]],"MMMM")</f>
        <v>November</v>
      </c>
      <c r="AL3995" s="12">
        <f>DATE(YEAR(tbl_LoanData[[#This Row],[Application Date]]),MONTH(tbl_LoanData[[#This Row],[Application Date]]),1)</f>
        <v>45597</v>
      </c>
      <c r="AM3995" s="14">
        <f ca="1">IF(AND(tbl_LoanData[[#This Row],[Application Date]]&gt;=EOMONTH(TODAY(),-1)+1,tbl_LoanData[[#This Row],[Application Date]]&lt;=TODAY()),tbl_LoanData[[#This Row],[Loan Amount]],0)</f>
        <v>0</v>
      </c>
      <c r="AN3995" s="14">
        <f>tbl_LoanData[[#This Row],[Amount Paid]]-(Q3995-X3995)</f>
        <v>-1326700</v>
      </c>
      <c r="AO3995" s="14">
        <f>IF(tbl_LoanData[[#This Row],[Application Status]]="Approved",1,0)</f>
        <v>0</v>
      </c>
      <c r="AP3995" s="22" t="str">
        <f t="shared" ca="1" si="187"/>
        <v/>
      </c>
      <c r="AQ3995" s="22" t="str">
        <f t="shared" ca="1" si="188"/>
        <v/>
      </c>
    </row>
    <row r="3996" spans="1:43" ht="14.4" customHeight="1" x14ac:dyDescent="0.3">
      <c r="A3996" s="2" t="s">
        <v>12003</v>
      </c>
      <c r="B3996" s="2" t="s">
        <v>12004</v>
      </c>
      <c r="C3996" s="2" t="s">
        <v>599</v>
      </c>
      <c r="D3996" s="2" t="s">
        <v>232</v>
      </c>
      <c r="E3996" s="2" t="s">
        <v>67</v>
      </c>
      <c r="F3996" s="2">
        <v>30</v>
      </c>
      <c r="G3996" s="2" t="s">
        <v>83</v>
      </c>
      <c r="H3996" s="2" t="s">
        <v>217</v>
      </c>
      <c r="I3996" s="2" t="s">
        <v>46</v>
      </c>
      <c r="J3996" s="3">
        <v>45612</v>
      </c>
      <c r="K3996" s="3">
        <v>45625</v>
      </c>
      <c r="L3996" s="2" t="s">
        <v>36</v>
      </c>
      <c r="M3996" s="2" t="s">
        <v>104</v>
      </c>
      <c r="N3996" s="2" t="s">
        <v>105</v>
      </c>
      <c r="O3996" s="4">
        <v>2003000</v>
      </c>
      <c r="P3996" s="4">
        <v>511200</v>
      </c>
      <c r="Q3996" s="4">
        <v>1491800</v>
      </c>
      <c r="R3996" s="2">
        <v>24</v>
      </c>
      <c r="S3996" s="5">
        <v>11.49</v>
      </c>
      <c r="T3996" s="4">
        <v>76442.320000000007</v>
      </c>
      <c r="U3996" s="2" t="s">
        <v>73</v>
      </c>
      <c r="V3996" s="2" t="s">
        <v>74</v>
      </c>
      <c r="W3996" s="4">
        <v>1299519.44</v>
      </c>
      <c r="X3996" s="4">
        <v>535096.19999999995</v>
      </c>
      <c r="Y3996" s="4">
        <v>1834615.64</v>
      </c>
      <c r="Z3996" s="2">
        <v>87</v>
      </c>
      <c r="AA3996" s="2" t="s">
        <v>59</v>
      </c>
      <c r="AB3996" s="2" t="s">
        <v>15730</v>
      </c>
      <c r="AC3996" s="2" t="s">
        <v>106</v>
      </c>
      <c r="AD3996" s="2" t="s">
        <v>76</v>
      </c>
      <c r="AE3996" s="5">
        <v>74.48</v>
      </c>
      <c r="AF3996" s="2">
        <v>3</v>
      </c>
      <c r="AG3996" s="2" t="s">
        <v>130</v>
      </c>
      <c r="AH3996" s="2">
        <v>13</v>
      </c>
      <c r="AI3996" s="6" t="str">
        <f t="shared" si="186"/>
        <v>25-34</v>
      </c>
      <c r="AJ3996" s="11">
        <f>YEAR(tbl_LoanData[[#This Row],[Application Date]])</f>
        <v>2024</v>
      </c>
      <c r="AK3996" s="11" t="str">
        <f>TEXT(tbl_LoanData[[#This Row],[Application Date]],"MMMM")</f>
        <v>November</v>
      </c>
      <c r="AL3996" s="12">
        <f>DATE(YEAR(tbl_LoanData[[#This Row],[Application Date]]),MONTH(tbl_LoanData[[#This Row],[Application Date]]),1)</f>
        <v>45597</v>
      </c>
      <c r="AM3996" s="14">
        <f ca="1">IF(AND(tbl_LoanData[[#This Row],[Application Date]]&gt;=EOMONTH(TODAY(),-1)+1,tbl_LoanData[[#This Row],[Application Date]]&lt;=TODAY()),tbl_LoanData[[#This Row],[Loan Amount]],0)</f>
        <v>0</v>
      </c>
      <c r="AN3996" s="14">
        <f>tbl_LoanData[[#This Row],[Amount Paid]]-(Q3996-X3996)</f>
        <v>342815.6399999999</v>
      </c>
      <c r="AO3996" s="14">
        <f>IF(tbl_LoanData[[#This Row],[Application Status]]="Approved",1,0)</f>
        <v>1</v>
      </c>
      <c r="AP3996" s="22" t="str">
        <f t="shared" ca="1" si="187"/>
        <v/>
      </c>
      <c r="AQ3996" s="22" t="str">
        <f t="shared" ca="1" si="188"/>
        <v/>
      </c>
    </row>
    <row r="3997" spans="1:43" x14ac:dyDescent="0.3">
      <c r="A3997" s="2" t="s">
        <v>12041</v>
      </c>
      <c r="B3997" s="2" t="s">
        <v>12042</v>
      </c>
      <c r="C3997" s="2" t="s">
        <v>668</v>
      </c>
      <c r="D3997" s="2" t="s">
        <v>118</v>
      </c>
      <c r="E3997" s="2" t="s">
        <v>91</v>
      </c>
      <c r="F3997" s="2">
        <v>45</v>
      </c>
      <c r="G3997" s="2" t="s">
        <v>69</v>
      </c>
      <c r="H3997" s="2" t="s">
        <v>256</v>
      </c>
      <c r="I3997" s="2" t="s">
        <v>43</v>
      </c>
      <c r="J3997" s="3">
        <v>45622</v>
      </c>
      <c r="K3997" s="3">
        <v>45642</v>
      </c>
      <c r="L3997" s="2" t="s">
        <v>40</v>
      </c>
      <c r="M3997" s="2" t="s">
        <v>111</v>
      </c>
      <c r="N3997" s="2" t="s">
        <v>369</v>
      </c>
      <c r="O3997" s="4">
        <v>1080000</v>
      </c>
      <c r="P3997" s="4">
        <v>374000</v>
      </c>
      <c r="Q3997" s="4">
        <v>706000</v>
      </c>
      <c r="R3997" s="2">
        <v>60</v>
      </c>
      <c r="S3997" s="5">
        <v>9.57</v>
      </c>
      <c r="T3997" s="4">
        <v>17397.02</v>
      </c>
      <c r="U3997" s="2" t="s">
        <v>73</v>
      </c>
      <c r="V3997" s="2" t="s">
        <v>74</v>
      </c>
      <c r="W3997" s="4">
        <v>313146.36</v>
      </c>
      <c r="X3997" s="4">
        <v>730674.64</v>
      </c>
      <c r="Y3997" s="4">
        <v>1043821</v>
      </c>
      <c r="Z3997" s="2">
        <v>64</v>
      </c>
      <c r="AA3997" s="2" t="s">
        <v>59</v>
      </c>
      <c r="AB3997" s="2" t="s">
        <v>15735</v>
      </c>
      <c r="AC3997" s="2" t="s">
        <v>138</v>
      </c>
      <c r="AD3997" s="2" t="s">
        <v>76</v>
      </c>
      <c r="AE3997" s="5">
        <v>65.37</v>
      </c>
      <c r="AF3997" s="2">
        <v>2</v>
      </c>
      <c r="AG3997" s="2" t="s">
        <v>130</v>
      </c>
      <c r="AH3997" s="2">
        <v>20</v>
      </c>
      <c r="AI3997" s="6" t="str">
        <f t="shared" si="186"/>
        <v>45-54</v>
      </c>
      <c r="AJ3997" s="11">
        <f>YEAR(tbl_LoanData[[#This Row],[Application Date]])</f>
        <v>2024</v>
      </c>
      <c r="AK3997" s="11" t="str">
        <f>TEXT(tbl_LoanData[[#This Row],[Application Date]],"MMMM")</f>
        <v>November</v>
      </c>
      <c r="AL3997" s="12">
        <f>DATE(YEAR(tbl_LoanData[[#This Row],[Application Date]]),MONTH(tbl_LoanData[[#This Row],[Application Date]]),1)</f>
        <v>45597</v>
      </c>
      <c r="AM3997" s="14">
        <f ca="1">IF(AND(tbl_LoanData[[#This Row],[Application Date]]&gt;=EOMONTH(TODAY(),-1)+1,tbl_LoanData[[#This Row],[Application Date]]&lt;=TODAY()),tbl_LoanData[[#This Row],[Loan Amount]],0)</f>
        <v>0</v>
      </c>
      <c r="AN3997" s="14">
        <f>tbl_LoanData[[#This Row],[Amount Paid]]-(Q3997-X3997)</f>
        <v>337821</v>
      </c>
      <c r="AO3997" s="14">
        <f>IF(tbl_LoanData[[#This Row],[Application Status]]="Approved",1,0)</f>
        <v>1</v>
      </c>
      <c r="AP3997" s="22" t="str">
        <f t="shared" ca="1" si="187"/>
        <v/>
      </c>
      <c r="AQ3997" s="22" t="str">
        <f t="shared" ca="1" si="188"/>
        <v/>
      </c>
    </row>
    <row r="3998" spans="1:43" ht="14.4" customHeight="1" x14ac:dyDescent="0.3">
      <c r="A3998" s="2" t="s">
        <v>12103</v>
      </c>
      <c r="B3998" s="2" t="s">
        <v>12104</v>
      </c>
      <c r="C3998" s="2" t="s">
        <v>216</v>
      </c>
      <c r="D3998" s="2" t="s">
        <v>118</v>
      </c>
      <c r="E3998" s="2" t="s">
        <v>134</v>
      </c>
      <c r="F3998" s="2">
        <v>59</v>
      </c>
      <c r="G3998" s="2" t="s">
        <v>83</v>
      </c>
      <c r="H3998" s="2" t="s">
        <v>398</v>
      </c>
      <c r="I3998" s="2" t="s">
        <v>46</v>
      </c>
      <c r="J3998" s="3">
        <v>45601</v>
      </c>
      <c r="K3998" s="3"/>
      <c r="L3998" s="2" t="s">
        <v>36</v>
      </c>
      <c r="M3998" s="2" t="s">
        <v>111</v>
      </c>
      <c r="N3998" s="2" t="s">
        <v>350</v>
      </c>
      <c r="O3998" s="4">
        <v>2082000</v>
      </c>
      <c r="P3998" s="4">
        <v>781000</v>
      </c>
      <c r="Q3998" s="4">
        <v>1301000</v>
      </c>
      <c r="R3998" s="2">
        <v>24</v>
      </c>
      <c r="S3998" s="5">
        <v>6.99</v>
      </c>
      <c r="T3998" s="4">
        <v>61786.66</v>
      </c>
      <c r="U3998" s="2" t="s">
        <v>113</v>
      </c>
      <c r="V3998" s="2" t="s">
        <v>97</v>
      </c>
      <c r="W3998" s="4">
        <v>0</v>
      </c>
      <c r="X3998" s="4">
        <v>0</v>
      </c>
      <c r="Y3998" s="4">
        <v>1482879.8</v>
      </c>
      <c r="Z3998" s="2">
        <v>0</v>
      </c>
      <c r="AA3998" s="2" t="s">
        <v>97</v>
      </c>
      <c r="AB3998" s="2" t="s">
        <v>15729</v>
      </c>
      <c r="AC3998" s="2" t="s">
        <v>138</v>
      </c>
      <c r="AD3998" s="2" t="s">
        <v>76</v>
      </c>
      <c r="AE3998" s="5">
        <v>62.49</v>
      </c>
      <c r="AF3998" s="2">
        <v>0</v>
      </c>
      <c r="AG3998" s="2" t="s">
        <v>97</v>
      </c>
      <c r="AH3998" s="2"/>
      <c r="AI3998" s="6" t="str">
        <f t="shared" si="186"/>
        <v>55-64</v>
      </c>
      <c r="AJ3998" s="11">
        <f>YEAR(tbl_LoanData[[#This Row],[Application Date]])</f>
        <v>2024</v>
      </c>
      <c r="AK3998" s="11" t="str">
        <f>TEXT(tbl_LoanData[[#This Row],[Application Date]],"MMMM")</f>
        <v>November</v>
      </c>
      <c r="AL3998" s="12">
        <f>DATE(YEAR(tbl_LoanData[[#This Row],[Application Date]]),MONTH(tbl_LoanData[[#This Row],[Application Date]]),1)</f>
        <v>45597</v>
      </c>
      <c r="AM3998" s="14">
        <f ca="1">IF(AND(tbl_LoanData[[#This Row],[Application Date]]&gt;=EOMONTH(TODAY(),-1)+1,tbl_LoanData[[#This Row],[Application Date]]&lt;=TODAY()),tbl_LoanData[[#This Row],[Loan Amount]],0)</f>
        <v>0</v>
      </c>
      <c r="AN3998" s="14">
        <f>tbl_LoanData[[#This Row],[Amount Paid]]-(Q3998-X3998)</f>
        <v>-1301000</v>
      </c>
      <c r="AO3998" s="14">
        <f>IF(tbl_LoanData[[#This Row],[Application Status]]="Approved",1,0)</f>
        <v>0</v>
      </c>
      <c r="AP3998" s="22" t="str">
        <f t="shared" ca="1" si="187"/>
        <v/>
      </c>
      <c r="AQ3998" s="22" t="str">
        <f t="shared" ca="1" si="188"/>
        <v/>
      </c>
    </row>
    <row r="3999" spans="1:43" x14ac:dyDescent="0.3">
      <c r="A3999" s="2" t="s">
        <v>12203</v>
      </c>
      <c r="B3999" s="2" t="s">
        <v>12204</v>
      </c>
      <c r="C3999" s="2" t="s">
        <v>243</v>
      </c>
      <c r="D3999" s="2" t="s">
        <v>209</v>
      </c>
      <c r="E3999" s="2" t="s">
        <v>118</v>
      </c>
      <c r="F3999" s="2">
        <v>41</v>
      </c>
      <c r="G3999" s="2" t="s">
        <v>83</v>
      </c>
      <c r="H3999" s="2" t="s">
        <v>103</v>
      </c>
      <c r="I3999" s="2" t="s">
        <v>43</v>
      </c>
      <c r="J3999" s="3">
        <v>45598</v>
      </c>
      <c r="K3999" s="3"/>
      <c r="L3999" s="2" t="s">
        <v>36</v>
      </c>
      <c r="M3999" s="2" t="s">
        <v>104</v>
      </c>
      <c r="N3999" s="2" t="s">
        <v>105</v>
      </c>
      <c r="O3999" s="4">
        <v>1016000</v>
      </c>
      <c r="P3999" s="4">
        <v>342200</v>
      </c>
      <c r="Q3999" s="4">
        <v>673800</v>
      </c>
      <c r="R3999" s="2">
        <v>24</v>
      </c>
      <c r="S3999" s="5">
        <v>14.67</v>
      </c>
      <c r="T3999" s="4">
        <v>36312.199999999997</v>
      </c>
      <c r="U3999" s="2" t="s">
        <v>113</v>
      </c>
      <c r="V3999" s="2" t="s">
        <v>97</v>
      </c>
      <c r="W3999" s="4">
        <v>0</v>
      </c>
      <c r="X3999" s="4">
        <v>0</v>
      </c>
      <c r="Y3999" s="4">
        <v>871492.92</v>
      </c>
      <c r="Z3999" s="2">
        <v>0</v>
      </c>
      <c r="AA3999" s="2" t="s">
        <v>97</v>
      </c>
      <c r="AB3999" s="2" t="s">
        <v>15728</v>
      </c>
      <c r="AC3999" s="2" t="s">
        <v>106</v>
      </c>
      <c r="AD3999" s="2" t="s">
        <v>76</v>
      </c>
      <c r="AE3999" s="5">
        <v>66.319999999999993</v>
      </c>
      <c r="AF3999" s="2">
        <v>0</v>
      </c>
      <c r="AG3999" s="2" t="s">
        <v>97</v>
      </c>
      <c r="AH3999" s="2"/>
      <c r="AI3999" s="6" t="str">
        <f t="shared" si="186"/>
        <v>35-44</v>
      </c>
      <c r="AJ3999" s="11">
        <f>YEAR(tbl_LoanData[[#This Row],[Application Date]])</f>
        <v>2024</v>
      </c>
      <c r="AK3999" s="11" t="str">
        <f>TEXT(tbl_LoanData[[#This Row],[Application Date]],"MMMM")</f>
        <v>November</v>
      </c>
      <c r="AL3999" s="12">
        <f>DATE(YEAR(tbl_LoanData[[#This Row],[Application Date]]),MONTH(tbl_LoanData[[#This Row],[Application Date]]),1)</f>
        <v>45597</v>
      </c>
      <c r="AM3999" s="14">
        <f ca="1">IF(AND(tbl_LoanData[[#This Row],[Application Date]]&gt;=EOMONTH(TODAY(),-1)+1,tbl_LoanData[[#This Row],[Application Date]]&lt;=TODAY()),tbl_LoanData[[#This Row],[Loan Amount]],0)</f>
        <v>0</v>
      </c>
      <c r="AN3999" s="14">
        <f>tbl_LoanData[[#This Row],[Amount Paid]]-(Q3999-X3999)</f>
        <v>-673800</v>
      </c>
      <c r="AO3999" s="14">
        <f>IF(tbl_LoanData[[#This Row],[Application Status]]="Approved",1,0)</f>
        <v>0</v>
      </c>
      <c r="AP3999" s="22" t="str">
        <f t="shared" ca="1" si="187"/>
        <v/>
      </c>
      <c r="AQ3999" s="22" t="str">
        <f t="shared" ca="1" si="188"/>
        <v/>
      </c>
    </row>
    <row r="4000" spans="1:43" x14ac:dyDescent="0.3">
      <c r="A4000" s="2" t="s">
        <v>12403</v>
      </c>
      <c r="B4000" s="2" t="s">
        <v>12404</v>
      </c>
      <c r="C4000" s="2" t="s">
        <v>712</v>
      </c>
      <c r="D4000" s="2" t="s">
        <v>268</v>
      </c>
      <c r="E4000" s="2" t="s">
        <v>323</v>
      </c>
      <c r="F4000" s="2">
        <v>65</v>
      </c>
      <c r="G4000" s="2" t="s">
        <v>83</v>
      </c>
      <c r="H4000" s="2" t="s">
        <v>110</v>
      </c>
      <c r="I4000" s="2" t="s">
        <v>46</v>
      </c>
      <c r="J4000" s="3">
        <v>45602</v>
      </c>
      <c r="K4000" s="3">
        <v>45621</v>
      </c>
      <c r="L4000" s="2" t="s">
        <v>38</v>
      </c>
      <c r="M4000" s="2" t="s">
        <v>71</v>
      </c>
      <c r="N4000" s="2" t="s">
        <v>589</v>
      </c>
      <c r="O4000" s="4">
        <v>1277000</v>
      </c>
      <c r="P4000" s="4">
        <v>450200</v>
      </c>
      <c r="Q4000" s="4">
        <v>826800</v>
      </c>
      <c r="R4000" s="2">
        <v>60</v>
      </c>
      <c r="S4000" s="5">
        <v>5.48</v>
      </c>
      <c r="T4000" s="4">
        <v>17555.72</v>
      </c>
      <c r="U4000" s="2" t="s">
        <v>73</v>
      </c>
      <c r="V4000" s="2" t="s">
        <v>74</v>
      </c>
      <c r="W4000" s="4">
        <v>368670.12</v>
      </c>
      <c r="X4000" s="4">
        <v>684673.08</v>
      </c>
      <c r="Y4000" s="4">
        <v>1053343.2</v>
      </c>
      <c r="Z4000" s="2">
        <v>0</v>
      </c>
      <c r="AA4000" s="2" t="s">
        <v>56</v>
      </c>
      <c r="AB4000" s="2" t="s">
        <v>15732</v>
      </c>
      <c r="AC4000" s="2" t="s">
        <v>213</v>
      </c>
      <c r="AD4000" s="2" t="s">
        <v>76</v>
      </c>
      <c r="AE4000" s="5">
        <v>64.75</v>
      </c>
      <c r="AF4000" s="2">
        <v>0</v>
      </c>
      <c r="AG4000" s="2" t="s">
        <v>77</v>
      </c>
      <c r="AH4000" s="2">
        <v>19</v>
      </c>
      <c r="AI4000" s="6" t="str">
        <f t="shared" si="186"/>
        <v>65+</v>
      </c>
      <c r="AJ4000" s="11">
        <f>YEAR(tbl_LoanData[[#This Row],[Application Date]])</f>
        <v>2024</v>
      </c>
      <c r="AK4000" s="11" t="str">
        <f>TEXT(tbl_LoanData[[#This Row],[Application Date]],"MMMM")</f>
        <v>November</v>
      </c>
      <c r="AL4000" s="12">
        <f>DATE(YEAR(tbl_LoanData[[#This Row],[Application Date]]),MONTH(tbl_LoanData[[#This Row],[Application Date]]),1)</f>
        <v>45597</v>
      </c>
      <c r="AM4000" s="14">
        <f ca="1">IF(AND(tbl_LoanData[[#This Row],[Application Date]]&gt;=EOMONTH(TODAY(),-1)+1,tbl_LoanData[[#This Row],[Application Date]]&lt;=TODAY()),tbl_LoanData[[#This Row],[Loan Amount]],0)</f>
        <v>0</v>
      </c>
      <c r="AN4000" s="14">
        <f>tbl_LoanData[[#This Row],[Amount Paid]]-(Q4000-X4000)</f>
        <v>226543.19999999995</v>
      </c>
      <c r="AO4000" s="14">
        <f>IF(tbl_LoanData[[#This Row],[Application Status]]="Approved",1,0)</f>
        <v>1</v>
      </c>
      <c r="AP4000" s="22" t="str">
        <f t="shared" ca="1" si="187"/>
        <v/>
      </c>
      <c r="AQ4000" s="22" t="str">
        <f t="shared" ca="1" si="188"/>
        <v/>
      </c>
    </row>
    <row r="4001" spans="1:43" ht="14.4" customHeight="1" x14ac:dyDescent="0.3">
      <c r="A4001" s="2" t="s">
        <v>12447</v>
      </c>
      <c r="B4001" s="2" t="s">
        <v>12448</v>
      </c>
      <c r="C4001" s="2" t="s">
        <v>253</v>
      </c>
      <c r="D4001" s="2" t="s">
        <v>161</v>
      </c>
      <c r="E4001" s="2" t="s">
        <v>323</v>
      </c>
      <c r="F4001" s="2">
        <v>40</v>
      </c>
      <c r="G4001" s="2" t="s">
        <v>69</v>
      </c>
      <c r="H4001" s="2" t="s">
        <v>103</v>
      </c>
      <c r="I4001" s="2" t="s">
        <v>43</v>
      </c>
      <c r="J4001" s="3">
        <v>45619</v>
      </c>
      <c r="K4001" s="3">
        <v>45624</v>
      </c>
      <c r="L4001" s="2" t="s">
        <v>38</v>
      </c>
      <c r="M4001" s="2" t="s">
        <v>71</v>
      </c>
      <c r="N4001" s="2" t="s">
        <v>589</v>
      </c>
      <c r="O4001" s="4">
        <v>1183000</v>
      </c>
      <c r="P4001" s="4">
        <v>431200</v>
      </c>
      <c r="Q4001" s="4">
        <v>751800</v>
      </c>
      <c r="R4001" s="2">
        <v>36</v>
      </c>
      <c r="S4001" s="5">
        <v>9.74</v>
      </c>
      <c r="T4001" s="4">
        <v>26985.439999999999</v>
      </c>
      <c r="U4001" s="2" t="s">
        <v>73</v>
      </c>
      <c r="V4001" s="2" t="s">
        <v>74</v>
      </c>
      <c r="W4001" s="4">
        <v>458752.48</v>
      </c>
      <c r="X4001" s="4">
        <v>512723.48</v>
      </c>
      <c r="Y4001" s="4">
        <v>971475.96</v>
      </c>
      <c r="Z4001" s="2">
        <v>90</v>
      </c>
      <c r="AA4001" s="2" t="s">
        <v>59</v>
      </c>
      <c r="AB4001" s="2" t="s">
        <v>15733</v>
      </c>
      <c r="AC4001" s="2" t="s">
        <v>360</v>
      </c>
      <c r="AD4001" s="2" t="s">
        <v>76</v>
      </c>
      <c r="AE4001" s="5">
        <v>63.55</v>
      </c>
      <c r="AF4001" s="2">
        <v>3</v>
      </c>
      <c r="AG4001" s="2" t="s">
        <v>130</v>
      </c>
      <c r="AH4001" s="2">
        <v>5</v>
      </c>
      <c r="AI4001" s="6" t="str">
        <f t="shared" si="186"/>
        <v>35-44</v>
      </c>
      <c r="AJ4001" s="11">
        <f>YEAR(tbl_LoanData[[#This Row],[Application Date]])</f>
        <v>2024</v>
      </c>
      <c r="AK4001" s="11" t="str">
        <f>TEXT(tbl_LoanData[[#This Row],[Application Date]],"MMMM")</f>
        <v>November</v>
      </c>
      <c r="AL4001" s="12">
        <f>DATE(YEAR(tbl_LoanData[[#This Row],[Application Date]]),MONTH(tbl_LoanData[[#This Row],[Application Date]]),1)</f>
        <v>45597</v>
      </c>
      <c r="AM4001" s="14">
        <f ca="1">IF(AND(tbl_LoanData[[#This Row],[Application Date]]&gt;=EOMONTH(TODAY(),-1)+1,tbl_LoanData[[#This Row],[Application Date]]&lt;=TODAY()),tbl_LoanData[[#This Row],[Loan Amount]],0)</f>
        <v>0</v>
      </c>
      <c r="AN4001" s="14">
        <f>tbl_LoanData[[#This Row],[Amount Paid]]-(Q4001-X4001)</f>
        <v>219675.95999999996</v>
      </c>
      <c r="AO4001" s="14">
        <f>IF(tbl_LoanData[[#This Row],[Application Status]]="Approved",1,0)</f>
        <v>1</v>
      </c>
      <c r="AP4001" s="22" t="str">
        <f t="shared" ca="1" si="187"/>
        <v/>
      </c>
      <c r="AQ4001" s="22" t="str">
        <f t="shared" ca="1" si="188"/>
        <v/>
      </c>
    </row>
    <row r="4002" spans="1:43" ht="14.4" customHeight="1" x14ac:dyDescent="0.3">
      <c r="A4002" s="2" t="s">
        <v>12629</v>
      </c>
      <c r="B4002" s="2" t="s">
        <v>12630</v>
      </c>
      <c r="C4002" s="2" t="s">
        <v>223</v>
      </c>
      <c r="D4002" s="2" t="s">
        <v>209</v>
      </c>
      <c r="E4002" s="2" t="s">
        <v>161</v>
      </c>
      <c r="F4002" s="2">
        <v>46</v>
      </c>
      <c r="G4002" s="2" t="s">
        <v>69</v>
      </c>
      <c r="H4002" s="2" t="s">
        <v>177</v>
      </c>
      <c r="I4002" s="2" t="s">
        <v>43</v>
      </c>
      <c r="J4002" s="3">
        <v>45624</v>
      </c>
      <c r="K4002" s="3">
        <v>45638</v>
      </c>
      <c r="L4002" s="2" t="s">
        <v>39</v>
      </c>
      <c r="M4002" s="2" t="s">
        <v>85</v>
      </c>
      <c r="N4002" s="2" t="s">
        <v>324</v>
      </c>
      <c r="O4002" s="4">
        <v>1478000</v>
      </c>
      <c r="P4002" s="4">
        <v>171000</v>
      </c>
      <c r="Q4002" s="4">
        <v>1307000</v>
      </c>
      <c r="R4002" s="2">
        <v>24</v>
      </c>
      <c r="S4002" s="5">
        <v>13.15</v>
      </c>
      <c r="T4002" s="4">
        <v>68780.88</v>
      </c>
      <c r="U4002" s="2" t="s">
        <v>73</v>
      </c>
      <c r="V4002" s="2" t="s">
        <v>74</v>
      </c>
      <c r="W4002" s="4">
        <v>1238055.8400000001</v>
      </c>
      <c r="X4002" s="4">
        <v>412685.16</v>
      </c>
      <c r="Y4002" s="4">
        <v>1650741</v>
      </c>
      <c r="Z4002" s="2">
        <v>58</v>
      </c>
      <c r="AA4002" s="2" t="s">
        <v>58</v>
      </c>
      <c r="AB4002" s="2" t="s">
        <v>15735</v>
      </c>
      <c r="AC4002" s="2" t="s">
        <v>138</v>
      </c>
      <c r="AD4002" s="2" t="s">
        <v>76</v>
      </c>
      <c r="AE4002" s="5">
        <v>88.43</v>
      </c>
      <c r="AF4002" s="2">
        <v>2</v>
      </c>
      <c r="AG4002" s="2" t="s">
        <v>15718</v>
      </c>
      <c r="AH4002" s="2">
        <v>14</v>
      </c>
      <c r="AI4002" s="6" t="str">
        <f t="shared" si="186"/>
        <v>45-54</v>
      </c>
      <c r="AJ4002" s="11">
        <f>YEAR(tbl_LoanData[[#This Row],[Application Date]])</f>
        <v>2024</v>
      </c>
      <c r="AK4002" s="11" t="str">
        <f>TEXT(tbl_LoanData[[#This Row],[Application Date]],"MMMM")</f>
        <v>November</v>
      </c>
      <c r="AL4002" s="12">
        <f>DATE(YEAR(tbl_LoanData[[#This Row],[Application Date]]),MONTH(tbl_LoanData[[#This Row],[Application Date]]),1)</f>
        <v>45597</v>
      </c>
      <c r="AM4002" s="14">
        <f ca="1">IF(AND(tbl_LoanData[[#This Row],[Application Date]]&gt;=EOMONTH(TODAY(),-1)+1,tbl_LoanData[[#This Row],[Application Date]]&lt;=TODAY()),tbl_LoanData[[#This Row],[Loan Amount]],0)</f>
        <v>0</v>
      </c>
      <c r="AN4002" s="14">
        <f>tbl_LoanData[[#This Row],[Amount Paid]]-(Q4002-X4002)</f>
        <v>343741</v>
      </c>
      <c r="AO4002" s="14">
        <f>IF(tbl_LoanData[[#This Row],[Application Status]]="Approved",1,0)</f>
        <v>1</v>
      </c>
      <c r="AP4002" s="22" t="str">
        <f t="shared" ca="1" si="187"/>
        <v/>
      </c>
      <c r="AQ4002" s="22" t="str">
        <f t="shared" ca="1" si="188"/>
        <v/>
      </c>
    </row>
    <row r="4003" spans="1:43" ht="14.4" customHeight="1" x14ac:dyDescent="0.3">
      <c r="A4003" s="2" t="s">
        <v>12637</v>
      </c>
      <c r="B4003" s="2" t="s">
        <v>12638</v>
      </c>
      <c r="C4003" s="2" t="s">
        <v>435</v>
      </c>
      <c r="D4003" s="2" t="s">
        <v>102</v>
      </c>
      <c r="E4003" s="2" t="s">
        <v>92</v>
      </c>
      <c r="F4003" s="2">
        <v>30</v>
      </c>
      <c r="G4003" s="2" t="s">
        <v>83</v>
      </c>
      <c r="H4003" s="2" t="s">
        <v>543</v>
      </c>
      <c r="I4003" s="2" t="s">
        <v>45</v>
      </c>
      <c r="J4003" s="3">
        <v>45601</v>
      </c>
      <c r="K4003" s="3"/>
      <c r="L4003" s="2" t="s">
        <v>40</v>
      </c>
      <c r="M4003" s="2" t="s">
        <v>111</v>
      </c>
      <c r="N4003" s="2" t="s">
        <v>120</v>
      </c>
      <c r="O4003" s="4">
        <v>1030000</v>
      </c>
      <c r="P4003" s="4">
        <v>410900</v>
      </c>
      <c r="Q4003" s="4">
        <v>619100</v>
      </c>
      <c r="R4003" s="2">
        <v>24</v>
      </c>
      <c r="S4003" s="5">
        <v>8.4700000000000006</v>
      </c>
      <c r="T4003" s="4">
        <v>30165.65</v>
      </c>
      <c r="U4003" s="2" t="s">
        <v>113</v>
      </c>
      <c r="V4003" s="2" t="s">
        <v>97</v>
      </c>
      <c r="W4003" s="4">
        <v>0</v>
      </c>
      <c r="X4003" s="4">
        <v>0</v>
      </c>
      <c r="Y4003" s="4">
        <v>723975.54</v>
      </c>
      <c r="Z4003" s="2">
        <v>0</v>
      </c>
      <c r="AA4003" s="2" t="s">
        <v>97</v>
      </c>
      <c r="AB4003" s="2" t="s">
        <v>15728</v>
      </c>
      <c r="AC4003" s="2" t="s">
        <v>332</v>
      </c>
      <c r="AD4003" s="2" t="s">
        <v>76</v>
      </c>
      <c r="AE4003" s="5">
        <v>60.11</v>
      </c>
      <c r="AF4003" s="2">
        <v>0</v>
      </c>
      <c r="AG4003" s="2" t="s">
        <v>97</v>
      </c>
      <c r="AH4003" s="2"/>
      <c r="AI4003" s="6" t="str">
        <f t="shared" si="186"/>
        <v>25-34</v>
      </c>
      <c r="AJ4003" s="11">
        <f>YEAR(tbl_LoanData[[#This Row],[Application Date]])</f>
        <v>2024</v>
      </c>
      <c r="AK4003" s="11" t="str">
        <f>TEXT(tbl_LoanData[[#This Row],[Application Date]],"MMMM")</f>
        <v>November</v>
      </c>
      <c r="AL4003" s="12">
        <f>DATE(YEAR(tbl_LoanData[[#This Row],[Application Date]]),MONTH(tbl_LoanData[[#This Row],[Application Date]]),1)</f>
        <v>45597</v>
      </c>
      <c r="AM4003" s="14">
        <f ca="1">IF(AND(tbl_LoanData[[#This Row],[Application Date]]&gt;=EOMONTH(TODAY(),-1)+1,tbl_LoanData[[#This Row],[Application Date]]&lt;=TODAY()),tbl_LoanData[[#This Row],[Loan Amount]],0)</f>
        <v>0</v>
      </c>
      <c r="AN4003" s="14">
        <f>tbl_LoanData[[#This Row],[Amount Paid]]-(Q4003-X4003)</f>
        <v>-619100</v>
      </c>
      <c r="AO4003" s="14">
        <f>IF(tbl_LoanData[[#This Row],[Application Status]]="Approved",1,0)</f>
        <v>0</v>
      </c>
      <c r="AP4003" s="22" t="str">
        <f t="shared" ca="1" si="187"/>
        <v/>
      </c>
      <c r="AQ4003" s="22" t="str">
        <f t="shared" ca="1" si="188"/>
        <v/>
      </c>
    </row>
    <row r="4004" spans="1:43" ht="14.4" customHeight="1" x14ac:dyDescent="0.3">
      <c r="A4004" s="2" t="s">
        <v>12679</v>
      </c>
      <c r="B4004" s="2" t="s">
        <v>12680</v>
      </c>
      <c r="C4004" s="2" t="s">
        <v>171</v>
      </c>
      <c r="D4004" s="2" t="s">
        <v>176</v>
      </c>
      <c r="E4004" s="2" t="s">
        <v>255</v>
      </c>
      <c r="F4004" s="2">
        <v>59</v>
      </c>
      <c r="G4004" s="2" t="s">
        <v>69</v>
      </c>
      <c r="H4004" s="2" t="s">
        <v>191</v>
      </c>
      <c r="I4004" s="2" t="s">
        <v>51</v>
      </c>
      <c r="J4004" s="3">
        <v>45619</v>
      </c>
      <c r="K4004" s="3">
        <v>45622</v>
      </c>
      <c r="L4004" s="2" t="s">
        <v>40</v>
      </c>
      <c r="M4004" s="2" t="s">
        <v>94</v>
      </c>
      <c r="N4004" s="2" t="s">
        <v>4</v>
      </c>
      <c r="O4004" s="4">
        <v>1123000</v>
      </c>
      <c r="P4004" s="4">
        <v>386700</v>
      </c>
      <c r="Q4004" s="4">
        <v>736300</v>
      </c>
      <c r="R4004" s="2">
        <v>60</v>
      </c>
      <c r="S4004" s="5">
        <v>13.1</v>
      </c>
      <c r="T4004" s="4">
        <v>20309.61</v>
      </c>
      <c r="U4004" s="2" t="s">
        <v>73</v>
      </c>
      <c r="V4004" s="2" t="s">
        <v>74</v>
      </c>
      <c r="W4004" s="4">
        <v>426501.81</v>
      </c>
      <c r="X4004" s="4">
        <v>792074.69</v>
      </c>
      <c r="Y4004" s="4">
        <v>1218576.5</v>
      </c>
      <c r="Z4004" s="2">
        <v>0</v>
      </c>
      <c r="AA4004" s="2" t="s">
        <v>56</v>
      </c>
      <c r="AB4004" s="2" t="s">
        <v>15733</v>
      </c>
      <c r="AC4004" s="2" t="s">
        <v>87</v>
      </c>
      <c r="AD4004" s="2" t="s">
        <v>76</v>
      </c>
      <c r="AE4004" s="5">
        <v>65.569999999999993</v>
      </c>
      <c r="AF4004" s="2">
        <v>0</v>
      </c>
      <c r="AG4004" s="2" t="s">
        <v>77</v>
      </c>
      <c r="AH4004" s="2">
        <v>3</v>
      </c>
      <c r="AI4004" s="6" t="str">
        <f t="shared" si="186"/>
        <v>55-64</v>
      </c>
      <c r="AJ4004" s="11">
        <f>YEAR(tbl_LoanData[[#This Row],[Application Date]])</f>
        <v>2024</v>
      </c>
      <c r="AK4004" s="11" t="str">
        <f>TEXT(tbl_LoanData[[#This Row],[Application Date]],"MMMM")</f>
        <v>November</v>
      </c>
      <c r="AL4004" s="12">
        <f>DATE(YEAR(tbl_LoanData[[#This Row],[Application Date]]),MONTH(tbl_LoanData[[#This Row],[Application Date]]),1)</f>
        <v>45597</v>
      </c>
      <c r="AM4004" s="14">
        <f ca="1">IF(AND(tbl_LoanData[[#This Row],[Application Date]]&gt;=EOMONTH(TODAY(),-1)+1,tbl_LoanData[[#This Row],[Application Date]]&lt;=TODAY()),tbl_LoanData[[#This Row],[Loan Amount]],0)</f>
        <v>0</v>
      </c>
      <c r="AN4004" s="14">
        <f>tbl_LoanData[[#This Row],[Amount Paid]]-(Q4004-X4004)</f>
        <v>482276.49999999994</v>
      </c>
      <c r="AO4004" s="14">
        <f>IF(tbl_LoanData[[#This Row],[Application Status]]="Approved",1,0)</f>
        <v>1</v>
      </c>
      <c r="AP4004" s="22" t="str">
        <f t="shared" ca="1" si="187"/>
        <v/>
      </c>
      <c r="AQ4004" s="22" t="str">
        <f t="shared" ca="1" si="188"/>
        <v/>
      </c>
    </row>
    <row r="4005" spans="1:43" ht="14.4" customHeight="1" x14ac:dyDescent="0.3">
      <c r="A4005" s="2" t="s">
        <v>12751</v>
      </c>
      <c r="B4005" s="2" t="s">
        <v>12752</v>
      </c>
      <c r="C4005" s="2" t="s">
        <v>809</v>
      </c>
      <c r="D4005" s="2" t="s">
        <v>101</v>
      </c>
      <c r="E4005" s="2" t="s">
        <v>323</v>
      </c>
      <c r="F4005" s="2">
        <v>58</v>
      </c>
      <c r="G4005" s="2" t="s">
        <v>69</v>
      </c>
      <c r="H4005" s="2" t="s">
        <v>233</v>
      </c>
      <c r="I4005" s="2" t="s">
        <v>46</v>
      </c>
      <c r="J4005" s="3">
        <v>45621</v>
      </c>
      <c r="K4005" s="3">
        <v>45637</v>
      </c>
      <c r="L4005" s="2" t="s">
        <v>37</v>
      </c>
      <c r="M4005" s="2" t="s">
        <v>260</v>
      </c>
      <c r="N4005" s="2" t="s">
        <v>261</v>
      </c>
      <c r="O4005" s="4">
        <v>113000</v>
      </c>
      <c r="P4005" s="4">
        <v>42600</v>
      </c>
      <c r="Q4005" s="4">
        <v>70400</v>
      </c>
      <c r="R4005" s="2">
        <v>24</v>
      </c>
      <c r="S4005" s="5">
        <v>10.039999999999999</v>
      </c>
      <c r="T4005" s="4">
        <v>3522.35</v>
      </c>
      <c r="U4005" s="2" t="s">
        <v>73</v>
      </c>
      <c r="V4005" s="2" t="s">
        <v>74</v>
      </c>
      <c r="W4005" s="4">
        <v>70447</v>
      </c>
      <c r="X4005" s="4">
        <v>14089.32</v>
      </c>
      <c r="Y4005" s="4">
        <v>84536.320000000007</v>
      </c>
      <c r="Z4005" s="2">
        <v>0</v>
      </c>
      <c r="AA4005" s="2" t="s">
        <v>56</v>
      </c>
      <c r="AB4005" s="2" t="s">
        <v>15735</v>
      </c>
      <c r="AC4005" s="2" t="s">
        <v>146</v>
      </c>
      <c r="AD4005" s="2" t="s">
        <v>76</v>
      </c>
      <c r="AE4005" s="5">
        <v>62.3</v>
      </c>
      <c r="AF4005" s="2">
        <v>0</v>
      </c>
      <c r="AG4005" s="2" t="s">
        <v>77</v>
      </c>
      <c r="AH4005" s="2">
        <v>16</v>
      </c>
      <c r="AI4005" s="6" t="str">
        <f t="shared" si="186"/>
        <v>55-64</v>
      </c>
      <c r="AJ4005" s="11">
        <f>YEAR(tbl_LoanData[[#This Row],[Application Date]])</f>
        <v>2024</v>
      </c>
      <c r="AK4005" s="11" t="str">
        <f>TEXT(tbl_LoanData[[#This Row],[Application Date]],"MMMM")</f>
        <v>November</v>
      </c>
      <c r="AL4005" s="12">
        <f>DATE(YEAR(tbl_LoanData[[#This Row],[Application Date]]),MONTH(tbl_LoanData[[#This Row],[Application Date]]),1)</f>
        <v>45597</v>
      </c>
      <c r="AM4005" s="14">
        <f ca="1">IF(AND(tbl_LoanData[[#This Row],[Application Date]]&gt;=EOMONTH(TODAY(),-1)+1,tbl_LoanData[[#This Row],[Application Date]]&lt;=TODAY()),tbl_LoanData[[#This Row],[Loan Amount]],0)</f>
        <v>0</v>
      </c>
      <c r="AN4005" s="14">
        <f>tbl_LoanData[[#This Row],[Amount Paid]]-(Q4005-X4005)</f>
        <v>14136.32</v>
      </c>
      <c r="AO4005" s="14">
        <f>IF(tbl_LoanData[[#This Row],[Application Status]]="Approved",1,0)</f>
        <v>1</v>
      </c>
      <c r="AP4005" s="22" t="str">
        <f t="shared" ca="1" si="187"/>
        <v/>
      </c>
      <c r="AQ4005" s="22" t="str">
        <f t="shared" ca="1" si="188"/>
        <v/>
      </c>
    </row>
    <row r="4006" spans="1:43" x14ac:dyDescent="0.3">
      <c r="A4006" s="2" t="s">
        <v>12841</v>
      </c>
      <c r="B4006" s="2" t="s">
        <v>12842</v>
      </c>
      <c r="C4006" s="2" t="s">
        <v>515</v>
      </c>
      <c r="D4006" s="2" t="s">
        <v>254</v>
      </c>
      <c r="E4006" s="2" t="s">
        <v>210</v>
      </c>
      <c r="F4006" s="2">
        <v>63</v>
      </c>
      <c r="G4006" s="2" t="s">
        <v>69</v>
      </c>
      <c r="H4006" s="2" t="s">
        <v>298</v>
      </c>
      <c r="I4006" s="2" t="s">
        <v>43</v>
      </c>
      <c r="J4006" s="3">
        <v>45626</v>
      </c>
      <c r="K4006" s="3">
        <v>45631</v>
      </c>
      <c r="L4006" s="2" t="s">
        <v>41</v>
      </c>
      <c r="M4006" s="2" t="s">
        <v>552</v>
      </c>
      <c r="N4006" s="2" t="s">
        <v>553</v>
      </c>
      <c r="O4006" s="4">
        <v>4148000</v>
      </c>
      <c r="P4006" s="4">
        <v>1199800</v>
      </c>
      <c r="Q4006" s="4">
        <v>2948200</v>
      </c>
      <c r="R4006" s="2">
        <v>48</v>
      </c>
      <c r="S4006" s="5">
        <v>5.31</v>
      </c>
      <c r="T4006" s="4">
        <v>74466.62</v>
      </c>
      <c r="U4006" s="2" t="s">
        <v>73</v>
      </c>
      <c r="V4006" s="2" t="s">
        <v>74</v>
      </c>
      <c r="W4006" s="4">
        <v>1489332.4</v>
      </c>
      <c r="X4006" s="4">
        <v>2085065.28</v>
      </c>
      <c r="Y4006" s="4">
        <v>3574397.68</v>
      </c>
      <c r="Z4006" s="2">
        <v>0</v>
      </c>
      <c r="AA4006" s="2" t="s">
        <v>56</v>
      </c>
      <c r="AB4006" s="2" t="s">
        <v>15729</v>
      </c>
      <c r="AC4006" s="2" t="s">
        <v>138</v>
      </c>
      <c r="AD4006" s="2" t="s">
        <v>76</v>
      </c>
      <c r="AE4006" s="5">
        <v>71.08</v>
      </c>
      <c r="AF4006" s="2">
        <v>0</v>
      </c>
      <c r="AG4006" s="2" t="s">
        <v>77</v>
      </c>
      <c r="AH4006" s="2">
        <v>5</v>
      </c>
      <c r="AI4006" s="6" t="str">
        <f t="shared" si="186"/>
        <v>55-64</v>
      </c>
      <c r="AJ4006" s="11">
        <f>YEAR(tbl_LoanData[[#This Row],[Application Date]])</f>
        <v>2024</v>
      </c>
      <c r="AK4006" s="11" t="str">
        <f>TEXT(tbl_LoanData[[#This Row],[Application Date]],"MMMM")</f>
        <v>November</v>
      </c>
      <c r="AL4006" s="12">
        <f>DATE(YEAR(tbl_LoanData[[#This Row],[Application Date]]),MONTH(tbl_LoanData[[#This Row],[Application Date]]),1)</f>
        <v>45597</v>
      </c>
      <c r="AM4006" s="14">
        <f ca="1">IF(AND(tbl_LoanData[[#This Row],[Application Date]]&gt;=EOMONTH(TODAY(),-1)+1,tbl_LoanData[[#This Row],[Application Date]]&lt;=TODAY()),tbl_LoanData[[#This Row],[Loan Amount]],0)</f>
        <v>0</v>
      </c>
      <c r="AN4006" s="14">
        <f>tbl_LoanData[[#This Row],[Amount Paid]]-(Q4006-X4006)</f>
        <v>626197.67999999993</v>
      </c>
      <c r="AO4006" s="14">
        <f>IF(tbl_LoanData[[#This Row],[Application Status]]="Approved",1,0)</f>
        <v>1</v>
      </c>
      <c r="AP4006" s="22" t="str">
        <f t="shared" ca="1" si="187"/>
        <v/>
      </c>
      <c r="AQ4006" s="22" t="str">
        <f t="shared" ca="1" si="188"/>
        <v/>
      </c>
    </row>
    <row r="4007" spans="1:43" ht="14.4" customHeight="1" x14ac:dyDescent="0.3">
      <c r="A4007" s="2" t="s">
        <v>12933</v>
      </c>
      <c r="B4007" s="2" t="s">
        <v>12934</v>
      </c>
      <c r="C4007" s="2" t="s">
        <v>393</v>
      </c>
      <c r="D4007" s="2" t="s">
        <v>142</v>
      </c>
      <c r="E4007" s="2" t="s">
        <v>183</v>
      </c>
      <c r="F4007" s="2">
        <v>57</v>
      </c>
      <c r="G4007" s="2" t="s">
        <v>83</v>
      </c>
      <c r="H4007" s="2" t="s">
        <v>156</v>
      </c>
      <c r="I4007" s="2" t="s">
        <v>45</v>
      </c>
      <c r="J4007" s="3">
        <v>45618</v>
      </c>
      <c r="K4007" s="3"/>
      <c r="L4007" s="2" t="s">
        <v>39</v>
      </c>
      <c r="M4007" s="2" t="s">
        <v>127</v>
      </c>
      <c r="N4007" s="2" t="s">
        <v>152</v>
      </c>
      <c r="O4007" s="4">
        <v>1449000</v>
      </c>
      <c r="P4007" s="4">
        <v>355300</v>
      </c>
      <c r="Q4007" s="4">
        <v>1093700</v>
      </c>
      <c r="R4007" s="2">
        <v>36</v>
      </c>
      <c r="S4007" s="5">
        <v>9.36</v>
      </c>
      <c r="T4007" s="4">
        <v>38911.42</v>
      </c>
      <c r="U4007" s="2" t="s">
        <v>113</v>
      </c>
      <c r="V4007" s="2" t="s">
        <v>97</v>
      </c>
      <c r="W4007" s="4">
        <v>0</v>
      </c>
      <c r="X4007" s="4">
        <v>0</v>
      </c>
      <c r="Y4007" s="4">
        <v>1400810.96</v>
      </c>
      <c r="Z4007" s="2">
        <v>0</v>
      </c>
      <c r="AA4007" s="2" t="s">
        <v>97</v>
      </c>
      <c r="AB4007" s="2" t="s">
        <v>15734</v>
      </c>
      <c r="AC4007" s="2" t="s">
        <v>75</v>
      </c>
      <c r="AD4007" s="2" t="s">
        <v>76</v>
      </c>
      <c r="AE4007" s="5">
        <v>75.48</v>
      </c>
      <c r="AF4007" s="2">
        <v>0</v>
      </c>
      <c r="AG4007" s="2" t="s">
        <v>97</v>
      </c>
      <c r="AH4007" s="2"/>
      <c r="AI4007" s="6" t="str">
        <f t="shared" si="186"/>
        <v>55-64</v>
      </c>
      <c r="AJ4007" s="11">
        <f>YEAR(tbl_LoanData[[#This Row],[Application Date]])</f>
        <v>2024</v>
      </c>
      <c r="AK4007" s="11" t="str">
        <f>TEXT(tbl_LoanData[[#This Row],[Application Date]],"MMMM")</f>
        <v>November</v>
      </c>
      <c r="AL4007" s="12">
        <f>DATE(YEAR(tbl_LoanData[[#This Row],[Application Date]]),MONTH(tbl_LoanData[[#This Row],[Application Date]]),1)</f>
        <v>45597</v>
      </c>
      <c r="AM4007" s="14">
        <f ca="1">IF(AND(tbl_LoanData[[#This Row],[Application Date]]&gt;=EOMONTH(TODAY(),-1)+1,tbl_LoanData[[#This Row],[Application Date]]&lt;=TODAY()),tbl_LoanData[[#This Row],[Loan Amount]],0)</f>
        <v>0</v>
      </c>
      <c r="AN4007" s="14">
        <f>tbl_LoanData[[#This Row],[Amount Paid]]-(Q4007-X4007)</f>
        <v>-1093700</v>
      </c>
      <c r="AO4007" s="14">
        <f>IF(tbl_LoanData[[#This Row],[Application Status]]="Approved",1,0)</f>
        <v>0</v>
      </c>
      <c r="AP4007" s="22" t="str">
        <f t="shared" ca="1" si="187"/>
        <v/>
      </c>
      <c r="AQ4007" s="22" t="str">
        <f t="shared" ca="1" si="188"/>
        <v/>
      </c>
    </row>
    <row r="4008" spans="1:43" ht="14.4" customHeight="1" x14ac:dyDescent="0.3">
      <c r="A4008" s="2" t="s">
        <v>13147</v>
      </c>
      <c r="B4008" s="2" t="s">
        <v>13148</v>
      </c>
      <c r="C4008" s="2" t="s">
        <v>331</v>
      </c>
      <c r="D4008" s="2" t="s">
        <v>209</v>
      </c>
      <c r="E4008" s="2" t="s">
        <v>402</v>
      </c>
      <c r="F4008" s="2">
        <v>26</v>
      </c>
      <c r="G4008" s="2" t="s">
        <v>83</v>
      </c>
      <c r="H4008" s="2" t="s">
        <v>259</v>
      </c>
      <c r="I4008" s="2" t="s">
        <v>43</v>
      </c>
      <c r="J4008" s="3">
        <v>45608</v>
      </c>
      <c r="K4008" s="3">
        <v>45617</v>
      </c>
      <c r="L4008" s="2" t="s">
        <v>36</v>
      </c>
      <c r="M4008" s="2" t="s">
        <v>71</v>
      </c>
      <c r="N4008" s="2" t="s">
        <v>162</v>
      </c>
      <c r="O4008" s="4">
        <v>1015000</v>
      </c>
      <c r="P4008" s="4">
        <v>259400</v>
      </c>
      <c r="Q4008" s="4">
        <v>755600</v>
      </c>
      <c r="R4008" s="2">
        <v>36</v>
      </c>
      <c r="S4008" s="5">
        <v>14.66</v>
      </c>
      <c r="T4008" s="4">
        <v>30219.8</v>
      </c>
      <c r="U4008" s="2" t="s">
        <v>73</v>
      </c>
      <c r="V4008" s="2" t="s">
        <v>74</v>
      </c>
      <c r="W4008" s="4">
        <v>634615.80000000005</v>
      </c>
      <c r="X4008" s="4">
        <v>453297.08</v>
      </c>
      <c r="Y4008" s="4">
        <v>1087912.8799999999</v>
      </c>
      <c r="Z4008" s="2">
        <v>0</v>
      </c>
      <c r="AA4008" s="2" t="s">
        <v>56</v>
      </c>
      <c r="AB4008" s="2" t="s">
        <v>15732</v>
      </c>
      <c r="AC4008" s="2" t="s">
        <v>332</v>
      </c>
      <c r="AD4008" s="2" t="s">
        <v>76</v>
      </c>
      <c r="AE4008" s="5">
        <v>74.44</v>
      </c>
      <c r="AF4008" s="2">
        <v>0</v>
      </c>
      <c r="AG4008" s="2" t="s">
        <v>77</v>
      </c>
      <c r="AH4008" s="2">
        <v>9</v>
      </c>
      <c r="AI4008" s="6" t="str">
        <f t="shared" si="186"/>
        <v>25-34</v>
      </c>
      <c r="AJ4008" s="11">
        <f>YEAR(tbl_LoanData[[#This Row],[Application Date]])</f>
        <v>2024</v>
      </c>
      <c r="AK4008" s="11" t="str">
        <f>TEXT(tbl_LoanData[[#This Row],[Application Date]],"MMMM")</f>
        <v>November</v>
      </c>
      <c r="AL4008" s="12">
        <f>DATE(YEAR(tbl_LoanData[[#This Row],[Application Date]]),MONTH(tbl_LoanData[[#This Row],[Application Date]]),1)</f>
        <v>45597</v>
      </c>
      <c r="AM4008" s="14">
        <f ca="1">IF(AND(tbl_LoanData[[#This Row],[Application Date]]&gt;=EOMONTH(TODAY(),-1)+1,tbl_LoanData[[#This Row],[Application Date]]&lt;=TODAY()),tbl_LoanData[[#This Row],[Loan Amount]],0)</f>
        <v>0</v>
      </c>
      <c r="AN4008" s="14">
        <f>tbl_LoanData[[#This Row],[Amount Paid]]-(Q4008-X4008)</f>
        <v>332312.88000000006</v>
      </c>
      <c r="AO4008" s="14">
        <f>IF(tbl_LoanData[[#This Row],[Application Status]]="Approved",1,0)</f>
        <v>1</v>
      </c>
      <c r="AP4008" s="22" t="str">
        <f t="shared" ca="1" si="187"/>
        <v/>
      </c>
      <c r="AQ4008" s="22" t="str">
        <f t="shared" ca="1" si="188"/>
        <v/>
      </c>
    </row>
    <row r="4009" spans="1:43" x14ac:dyDescent="0.3">
      <c r="A4009" s="2" t="s">
        <v>13155</v>
      </c>
      <c r="B4009" s="2" t="s">
        <v>13156</v>
      </c>
      <c r="C4009" s="2" t="s">
        <v>606</v>
      </c>
      <c r="D4009" s="2" t="s">
        <v>204</v>
      </c>
      <c r="E4009" s="2" t="s">
        <v>394</v>
      </c>
      <c r="F4009" s="2">
        <v>47</v>
      </c>
      <c r="G4009" s="2" t="s">
        <v>69</v>
      </c>
      <c r="H4009" s="2" t="s">
        <v>466</v>
      </c>
      <c r="I4009" s="2" t="s">
        <v>43</v>
      </c>
      <c r="J4009" s="3">
        <v>45608</v>
      </c>
      <c r="K4009" s="3">
        <v>45612</v>
      </c>
      <c r="L4009" s="2" t="s">
        <v>39</v>
      </c>
      <c r="M4009" s="2" t="s">
        <v>85</v>
      </c>
      <c r="N4009" s="2" t="s">
        <v>324</v>
      </c>
      <c r="O4009" s="4">
        <v>1682000</v>
      </c>
      <c r="P4009" s="4">
        <v>385800</v>
      </c>
      <c r="Q4009" s="4">
        <v>1296200</v>
      </c>
      <c r="R4009" s="2">
        <v>24</v>
      </c>
      <c r="S4009" s="5">
        <v>9.51</v>
      </c>
      <c r="T4009" s="4">
        <v>64280.72</v>
      </c>
      <c r="U4009" s="2" t="s">
        <v>73</v>
      </c>
      <c r="V4009" s="2" t="s">
        <v>74</v>
      </c>
      <c r="W4009" s="4">
        <v>1349895.12</v>
      </c>
      <c r="X4009" s="4">
        <v>192842.12</v>
      </c>
      <c r="Y4009" s="4">
        <v>1542737.24</v>
      </c>
      <c r="Z4009" s="2">
        <v>0</v>
      </c>
      <c r="AA4009" s="2" t="s">
        <v>56</v>
      </c>
      <c r="AB4009" s="2" t="s">
        <v>15731</v>
      </c>
      <c r="AC4009" s="2" t="s">
        <v>129</v>
      </c>
      <c r="AD4009" s="2" t="s">
        <v>76</v>
      </c>
      <c r="AE4009" s="5">
        <v>77.06</v>
      </c>
      <c r="AF4009" s="2">
        <v>0</v>
      </c>
      <c r="AG4009" s="2" t="s">
        <v>77</v>
      </c>
      <c r="AH4009" s="2">
        <v>4</v>
      </c>
      <c r="AI4009" s="6" t="str">
        <f t="shared" si="186"/>
        <v>45-54</v>
      </c>
      <c r="AJ4009" s="11">
        <f>YEAR(tbl_LoanData[[#This Row],[Application Date]])</f>
        <v>2024</v>
      </c>
      <c r="AK4009" s="11" t="str">
        <f>TEXT(tbl_LoanData[[#This Row],[Application Date]],"MMMM")</f>
        <v>November</v>
      </c>
      <c r="AL4009" s="12">
        <f>DATE(YEAR(tbl_LoanData[[#This Row],[Application Date]]),MONTH(tbl_LoanData[[#This Row],[Application Date]]),1)</f>
        <v>45597</v>
      </c>
      <c r="AM4009" s="14">
        <f ca="1">IF(AND(tbl_LoanData[[#This Row],[Application Date]]&gt;=EOMONTH(TODAY(),-1)+1,tbl_LoanData[[#This Row],[Application Date]]&lt;=TODAY()),tbl_LoanData[[#This Row],[Loan Amount]],0)</f>
        <v>0</v>
      </c>
      <c r="AN4009" s="14">
        <f>tbl_LoanData[[#This Row],[Amount Paid]]-(Q4009-X4009)</f>
        <v>246537.24000000022</v>
      </c>
      <c r="AO4009" s="14">
        <f>IF(tbl_LoanData[[#This Row],[Application Status]]="Approved",1,0)</f>
        <v>1</v>
      </c>
      <c r="AP4009" s="22" t="str">
        <f t="shared" ca="1" si="187"/>
        <v/>
      </c>
      <c r="AQ4009" s="22" t="str">
        <f t="shared" ca="1" si="188"/>
        <v/>
      </c>
    </row>
    <row r="4010" spans="1:43" x14ac:dyDescent="0.3">
      <c r="A4010" s="2" t="s">
        <v>13575</v>
      </c>
      <c r="B4010" s="2" t="s">
        <v>13576</v>
      </c>
      <c r="C4010" s="2" t="s">
        <v>712</v>
      </c>
      <c r="D4010" s="2" t="s">
        <v>82</v>
      </c>
      <c r="E4010" s="2" t="s">
        <v>118</v>
      </c>
      <c r="F4010" s="2">
        <v>34</v>
      </c>
      <c r="G4010" s="2" t="s">
        <v>83</v>
      </c>
      <c r="H4010" s="2" t="s">
        <v>466</v>
      </c>
      <c r="I4010" s="2" t="s">
        <v>43</v>
      </c>
      <c r="J4010" s="3">
        <v>45608</v>
      </c>
      <c r="K4010" s="3">
        <v>45616</v>
      </c>
      <c r="L4010" s="2" t="s">
        <v>40</v>
      </c>
      <c r="M4010" s="2" t="s">
        <v>85</v>
      </c>
      <c r="N4010" s="2" t="s">
        <v>86</v>
      </c>
      <c r="O4010" s="4">
        <v>958000</v>
      </c>
      <c r="P4010" s="4">
        <v>149300</v>
      </c>
      <c r="Q4010" s="4">
        <v>808700</v>
      </c>
      <c r="R4010" s="2">
        <v>36</v>
      </c>
      <c r="S4010" s="5">
        <v>14.41</v>
      </c>
      <c r="T4010" s="4">
        <v>32175.03</v>
      </c>
      <c r="U4010" s="2" t="s">
        <v>73</v>
      </c>
      <c r="V4010" s="2" t="s">
        <v>74</v>
      </c>
      <c r="W4010" s="4">
        <v>675675.63</v>
      </c>
      <c r="X4010" s="4">
        <v>482625.38</v>
      </c>
      <c r="Y4010" s="4">
        <v>1158301.01</v>
      </c>
      <c r="Z4010" s="2">
        <v>0</v>
      </c>
      <c r="AA4010" s="2" t="s">
        <v>56</v>
      </c>
      <c r="AB4010" s="2" t="s">
        <v>15731</v>
      </c>
      <c r="AC4010" s="2" t="s">
        <v>213</v>
      </c>
      <c r="AD4010" s="2" t="s">
        <v>76</v>
      </c>
      <c r="AE4010" s="5">
        <v>84.42</v>
      </c>
      <c r="AF4010" s="2">
        <v>0</v>
      </c>
      <c r="AG4010" s="2" t="s">
        <v>77</v>
      </c>
      <c r="AH4010" s="2">
        <v>8</v>
      </c>
      <c r="AI4010" s="6" t="str">
        <f t="shared" si="186"/>
        <v>25-34</v>
      </c>
      <c r="AJ4010" s="11">
        <f>YEAR(tbl_LoanData[[#This Row],[Application Date]])</f>
        <v>2024</v>
      </c>
      <c r="AK4010" s="11" t="str">
        <f>TEXT(tbl_LoanData[[#This Row],[Application Date]],"MMMM")</f>
        <v>November</v>
      </c>
      <c r="AL4010" s="12">
        <f>DATE(YEAR(tbl_LoanData[[#This Row],[Application Date]]),MONTH(tbl_LoanData[[#This Row],[Application Date]]),1)</f>
        <v>45597</v>
      </c>
      <c r="AM4010" s="14">
        <f ca="1">IF(AND(tbl_LoanData[[#This Row],[Application Date]]&gt;=EOMONTH(TODAY(),-1)+1,tbl_LoanData[[#This Row],[Application Date]]&lt;=TODAY()),tbl_LoanData[[#This Row],[Loan Amount]],0)</f>
        <v>0</v>
      </c>
      <c r="AN4010" s="14">
        <f>tbl_LoanData[[#This Row],[Amount Paid]]-(Q4010-X4010)</f>
        <v>349601.01</v>
      </c>
      <c r="AO4010" s="14">
        <f>IF(tbl_LoanData[[#This Row],[Application Status]]="Approved",1,0)</f>
        <v>1</v>
      </c>
      <c r="AP4010" s="22" t="str">
        <f t="shared" ca="1" si="187"/>
        <v/>
      </c>
      <c r="AQ4010" s="22" t="str">
        <f t="shared" ca="1" si="188"/>
        <v/>
      </c>
    </row>
    <row r="4011" spans="1:43" x14ac:dyDescent="0.3">
      <c r="A4011" s="2" t="s">
        <v>13629</v>
      </c>
      <c r="B4011" s="2" t="s">
        <v>13630</v>
      </c>
      <c r="C4011" s="2" t="s">
        <v>116</v>
      </c>
      <c r="D4011" s="2" t="s">
        <v>254</v>
      </c>
      <c r="E4011" s="2" t="s">
        <v>67</v>
      </c>
      <c r="F4011" s="2">
        <v>63</v>
      </c>
      <c r="G4011" s="2" t="s">
        <v>69</v>
      </c>
      <c r="H4011" s="2" t="s">
        <v>313</v>
      </c>
      <c r="I4011" s="2" t="s">
        <v>44</v>
      </c>
      <c r="J4011" s="3">
        <v>45612</v>
      </c>
      <c r="K4011" s="3"/>
      <c r="L4011" s="2" t="s">
        <v>40</v>
      </c>
      <c r="M4011" s="2" t="s">
        <v>71</v>
      </c>
      <c r="N4011" s="2" t="s">
        <v>137</v>
      </c>
      <c r="O4011" s="4">
        <v>1430000</v>
      </c>
      <c r="P4011" s="4">
        <v>206300</v>
      </c>
      <c r="Q4011" s="4">
        <v>1223700</v>
      </c>
      <c r="R4011" s="2">
        <v>18</v>
      </c>
      <c r="S4011" s="5">
        <v>14.49</v>
      </c>
      <c r="T4011" s="4">
        <v>82759.509999999995</v>
      </c>
      <c r="U4011" s="2" t="s">
        <v>113</v>
      </c>
      <c r="V4011" s="2" t="s">
        <v>97</v>
      </c>
      <c r="W4011" s="4">
        <v>0</v>
      </c>
      <c r="X4011" s="4">
        <v>0</v>
      </c>
      <c r="Y4011" s="4">
        <v>1489671.2</v>
      </c>
      <c r="Z4011" s="2">
        <v>0</v>
      </c>
      <c r="AA4011" s="2" t="s">
        <v>97</v>
      </c>
      <c r="AB4011" s="2" t="s">
        <v>15727</v>
      </c>
      <c r="AC4011" s="2" t="s">
        <v>121</v>
      </c>
      <c r="AD4011" s="2" t="s">
        <v>76</v>
      </c>
      <c r="AE4011" s="5">
        <v>85.57</v>
      </c>
      <c r="AF4011" s="2">
        <v>0</v>
      </c>
      <c r="AG4011" s="2" t="s">
        <v>97</v>
      </c>
      <c r="AH4011" s="2"/>
      <c r="AI4011" s="6" t="str">
        <f t="shared" si="186"/>
        <v>55-64</v>
      </c>
      <c r="AJ4011" s="11">
        <f>YEAR(tbl_LoanData[[#This Row],[Application Date]])</f>
        <v>2024</v>
      </c>
      <c r="AK4011" s="11" t="str">
        <f>TEXT(tbl_LoanData[[#This Row],[Application Date]],"MMMM")</f>
        <v>November</v>
      </c>
      <c r="AL4011" s="12">
        <f>DATE(YEAR(tbl_LoanData[[#This Row],[Application Date]]),MONTH(tbl_LoanData[[#This Row],[Application Date]]),1)</f>
        <v>45597</v>
      </c>
      <c r="AM4011" s="14">
        <f ca="1">IF(AND(tbl_LoanData[[#This Row],[Application Date]]&gt;=EOMONTH(TODAY(),-1)+1,tbl_LoanData[[#This Row],[Application Date]]&lt;=TODAY()),tbl_LoanData[[#This Row],[Loan Amount]],0)</f>
        <v>0</v>
      </c>
      <c r="AN4011" s="14">
        <f>tbl_LoanData[[#This Row],[Amount Paid]]-(Q4011-X4011)</f>
        <v>-1223700</v>
      </c>
      <c r="AO4011" s="14">
        <f>IF(tbl_LoanData[[#This Row],[Application Status]]="Approved",1,0)</f>
        <v>0</v>
      </c>
      <c r="AP4011" s="22" t="str">
        <f t="shared" ca="1" si="187"/>
        <v/>
      </c>
      <c r="AQ4011" s="22" t="str">
        <f t="shared" ca="1" si="188"/>
        <v/>
      </c>
    </row>
    <row r="4012" spans="1:43" ht="14.4" customHeight="1" x14ac:dyDescent="0.3">
      <c r="A4012" s="2" t="s">
        <v>13749</v>
      </c>
      <c r="B4012" s="2" t="s">
        <v>13750</v>
      </c>
      <c r="C4012" s="2" t="s">
        <v>338</v>
      </c>
      <c r="D4012" s="2" t="s">
        <v>209</v>
      </c>
      <c r="E4012" s="2" t="s">
        <v>268</v>
      </c>
      <c r="F4012" s="2">
        <v>22</v>
      </c>
      <c r="G4012" s="2" t="s">
        <v>83</v>
      </c>
      <c r="H4012" s="2" t="s">
        <v>307</v>
      </c>
      <c r="I4012" s="2" t="s">
        <v>43</v>
      </c>
      <c r="J4012" s="3">
        <v>45616</v>
      </c>
      <c r="K4012" s="3">
        <v>45634</v>
      </c>
      <c r="L4012" s="2" t="s">
        <v>40</v>
      </c>
      <c r="M4012" s="2" t="s">
        <v>157</v>
      </c>
      <c r="N4012" s="2" t="s">
        <v>328</v>
      </c>
      <c r="O4012" s="4">
        <v>1117000</v>
      </c>
      <c r="P4012" s="4">
        <v>130300</v>
      </c>
      <c r="Q4012" s="4">
        <v>986700</v>
      </c>
      <c r="R4012" s="2">
        <v>36</v>
      </c>
      <c r="S4012" s="5">
        <v>12.35</v>
      </c>
      <c r="T4012" s="4">
        <v>37563.120000000003</v>
      </c>
      <c r="U4012" s="2" t="s">
        <v>73</v>
      </c>
      <c r="V4012" s="2" t="s">
        <v>74</v>
      </c>
      <c r="W4012" s="4">
        <v>638573.04</v>
      </c>
      <c r="X4012" s="4">
        <v>713699.31</v>
      </c>
      <c r="Y4012" s="4">
        <v>1352272.35</v>
      </c>
      <c r="Z4012" s="2">
        <v>96</v>
      </c>
      <c r="AA4012" s="2" t="s">
        <v>60</v>
      </c>
      <c r="AB4012" s="2" t="s">
        <v>15736</v>
      </c>
      <c r="AC4012" s="2" t="s">
        <v>332</v>
      </c>
      <c r="AD4012" s="2" t="s">
        <v>76</v>
      </c>
      <c r="AE4012" s="5">
        <v>88.33</v>
      </c>
      <c r="AF4012" s="2">
        <v>3</v>
      </c>
      <c r="AG4012" s="2" t="s">
        <v>130</v>
      </c>
      <c r="AH4012" s="2">
        <v>18</v>
      </c>
      <c r="AI4012" s="6" t="str">
        <f t="shared" si="186"/>
        <v>18-24</v>
      </c>
      <c r="AJ4012" s="11">
        <f>YEAR(tbl_LoanData[[#This Row],[Application Date]])</f>
        <v>2024</v>
      </c>
      <c r="AK4012" s="11" t="str">
        <f>TEXT(tbl_LoanData[[#This Row],[Application Date]],"MMMM")</f>
        <v>November</v>
      </c>
      <c r="AL4012" s="12">
        <f>DATE(YEAR(tbl_LoanData[[#This Row],[Application Date]]),MONTH(tbl_LoanData[[#This Row],[Application Date]]),1)</f>
        <v>45597</v>
      </c>
      <c r="AM4012" s="14">
        <f ca="1">IF(AND(tbl_LoanData[[#This Row],[Application Date]]&gt;=EOMONTH(TODAY(),-1)+1,tbl_LoanData[[#This Row],[Application Date]]&lt;=TODAY()),tbl_LoanData[[#This Row],[Loan Amount]],0)</f>
        <v>0</v>
      </c>
      <c r="AN4012" s="14">
        <f>tbl_LoanData[[#This Row],[Amount Paid]]-(Q4012-X4012)</f>
        <v>365572.35000000009</v>
      </c>
      <c r="AO4012" s="14">
        <f>IF(tbl_LoanData[[#This Row],[Application Status]]="Approved",1,0)</f>
        <v>1</v>
      </c>
      <c r="AP4012" s="22" t="str">
        <f t="shared" ca="1" si="187"/>
        <v/>
      </c>
      <c r="AQ4012" s="22" t="str">
        <f t="shared" ca="1" si="188"/>
        <v/>
      </c>
    </row>
    <row r="4013" spans="1:43" ht="14.4" customHeight="1" x14ac:dyDescent="0.3">
      <c r="A4013" s="2" t="s">
        <v>13785</v>
      </c>
      <c r="B4013" s="2" t="s">
        <v>13786</v>
      </c>
      <c r="C4013" s="2" t="s">
        <v>575</v>
      </c>
      <c r="D4013" s="2" t="s">
        <v>161</v>
      </c>
      <c r="E4013" s="2" t="s">
        <v>447</v>
      </c>
      <c r="F4013" s="2">
        <v>22</v>
      </c>
      <c r="G4013" s="2" t="s">
        <v>69</v>
      </c>
      <c r="H4013" s="2" t="s">
        <v>217</v>
      </c>
      <c r="I4013" s="2" t="s">
        <v>46</v>
      </c>
      <c r="J4013" s="3">
        <v>45621</v>
      </c>
      <c r="K4013" s="3">
        <v>45626</v>
      </c>
      <c r="L4013" s="2" t="s">
        <v>40</v>
      </c>
      <c r="M4013" s="2" t="s">
        <v>111</v>
      </c>
      <c r="N4013" s="2" t="s">
        <v>369</v>
      </c>
      <c r="O4013" s="4">
        <v>1239000</v>
      </c>
      <c r="P4013" s="4">
        <v>348700</v>
      </c>
      <c r="Q4013" s="4">
        <v>890300</v>
      </c>
      <c r="R4013" s="2">
        <v>48</v>
      </c>
      <c r="S4013" s="5">
        <v>13.5</v>
      </c>
      <c r="T4013" s="4">
        <v>28563.79</v>
      </c>
      <c r="U4013" s="2" t="s">
        <v>73</v>
      </c>
      <c r="V4013" s="2" t="s">
        <v>74</v>
      </c>
      <c r="W4013" s="4">
        <v>571275.80000000005</v>
      </c>
      <c r="X4013" s="4">
        <v>799786.2</v>
      </c>
      <c r="Y4013" s="4">
        <v>1371062</v>
      </c>
      <c r="Z4013" s="2">
        <v>0</v>
      </c>
      <c r="AA4013" s="2" t="s">
        <v>56</v>
      </c>
      <c r="AB4013" s="2" t="s">
        <v>15733</v>
      </c>
      <c r="AC4013" s="2" t="s">
        <v>146</v>
      </c>
      <c r="AD4013" s="2" t="s">
        <v>76</v>
      </c>
      <c r="AE4013" s="5">
        <v>71.86</v>
      </c>
      <c r="AF4013" s="2">
        <v>0</v>
      </c>
      <c r="AG4013" s="2" t="s">
        <v>77</v>
      </c>
      <c r="AH4013" s="2">
        <v>5</v>
      </c>
      <c r="AI4013" s="6" t="str">
        <f t="shared" si="186"/>
        <v>18-24</v>
      </c>
      <c r="AJ4013" s="11">
        <f>YEAR(tbl_LoanData[[#This Row],[Application Date]])</f>
        <v>2024</v>
      </c>
      <c r="AK4013" s="11" t="str">
        <f>TEXT(tbl_LoanData[[#This Row],[Application Date]],"MMMM")</f>
        <v>November</v>
      </c>
      <c r="AL4013" s="12">
        <f>DATE(YEAR(tbl_LoanData[[#This Row],[Application Date]]),MONTH(tbl_LoanData[[#This Row],[Application Date]]),1)</f>
        <v>45597</v>
      </c>
      <c r="AM4013" s="14">
        <f ca="1">IF(AND(tbl_LoanData[[#This Row],[Application Date]]&gt;=EOMONTH(TODAY(),-1)+1,tbl_LoanData[[#This Row],[Application Date]]&lt;=TODAY()),tbl_LoanData[[#This Row],[Loan Amount]],0)</f>
        <v>0</v>
      </c>
      <c r="AN4013" s="14">
        <f>tbl_LoanData[[#This Row],[Amount Paid]]-(Q4013-X4013)</f>
        <v>480762</v>
      </c>
      <c r="AO4013" s="14">
        <f>IF(tbl_LoanData[[#This Row],[Application Status]]="Approved",1,0)</f>
        <v>1</v>
      </c>
      <c r="AP4013" s="22" t="str">
        <f t="shared" ca="1" si="187"/>
        <v/>
      </c>
      <c r="AQ4013" s="22" t="str">
        <f t="shared" ca="1" si="188"/>
        <v/>
      </c>
    </row>
    <row r="4014" spans="1:43" ht="14.4" customHeight="1" x14ac:dyDescent="0.3">
      <c r="A4014" s="2" t="s">
        <v>13831</v>
      </c>
      <c r="B4014" s="2" t="s">
        <v>13832</v>
      </c>
      <c r="C4014" s="2" t="s">
        <v>109</v>
      </c>
      <c r="D4014" s="2" t="s">
        <v>134</v>
      </c>
      <c r="E4014" s="2" t="s">
        <v>540</v>
      </c>
      <c r="F4014" s="2">
        <v>29</v>
      </c>
      <c r="G4014" s="2" t="s">
        <v>83</v>
      </c>
      <c r="H4014" s="2" t="s">
        <v>143</v>
      </c>
      <c r="I4014" s="2" t="s">
        <v>46</v>
      </c>
      <c r="J4014" s="3">
        <v>45620</v>
      </c>
      <c r="K4014" s="3"/>
      <c r="L4014" s="2" t="s">
        <v>39</v>
      </c>
      <c r="M4014" s="2" t="s">
        <v>71</v>
      </c>
      <c r="N4014" s="2" t="s">
        <v>294</v>
      </c>
      <c r="O4014" s="4">
        <v>2208000</v>
      </c>
      <c r="P4014" s="4">
        <v>711100</v>
      </c>
      <c r="Q4014" s="4">
        <v>1496900</v>
      </c>
      <c r="R4014" s="2">
        <v>18</v>
      </c>
      <c r="S4014" s="5">
        <v>11.97</v>
      </c>
      <c r="T4014" s="4">
        <v>98092.69</v>
      </c>
      <c r="U4014" s="2" t="s">
        <v>113</v>
      </c>
      <c r="V4014" s="2" t="s">
        <v>97</v>
      </c>
      <c r="W4014" s="4">
        <v>0</v>
      </c>
      <c r="X4014" s="4">
        <v>0</v>
      </c>
      <c r="Y4014" s="4">
        <v>1765668.4</v>
      </c>
      <c r="Z4014" s="2">
        <v>0</v>
      </c>
      <c r="AA4014" s="2" t="s">
        <v>97</v>
      </c>
      <c r="AB4014" s="2" t="s">
        <v>15733</v>
      </c>
      <c r="AC4014" s="2" t="s">
        <v>129</v>
      </c>
      <c r="AD4014" s="2" t="s">
        <v>76</v>
      </c>
      <c r="AE4014" s="5">
        <v>67.790000000000006</v>
      </c>
      <c r="AF4014" s="2">
        <v>0</v>
      </c>
      <c r="AG4014" s="2" t="s">
        <v>97</v>
      </c>
      <c r="AH4014" s="2"/>
      <c r="AI4014" s="6" t="str">
        <f t="shared" si="186"/>
        <v>25-34</v>
      </c>
      <c r="AJ4014" s="11">
        <f>YEAR(tbl_LoanData[[#This Row],[Application Date]])</f>
        <v>2024</v>
      </c>
      <c r="AK4014" s="11" t="str">
        <f>TEXT(tbl_LoanData[[#This Row],[Application Date]],"MMMM")</f>
        <v>November</v>
      </c>
      <c r="AL4014" s="12">
        <f>DATE(YEAR(tbl_LoanData[[#This Row],[Application Date]]),MONTH(tbl_LoanData[[#This Row],[Application Date]]),1)</f>
        <v>45597</v>
      </c>
      <c r="AM4014" s="14">
        <f ca="1">IF(AND(tbl_LoanData[[#This Row],[Application Date]]&gt;=EOMONTH(TODAY(),-1)+1,tbl_LoanData[[#This Row],[Application Date]]&lt;=TODAY()),tbl_LoanData[[#This Row],[Loan Amount]],0)</f>
        <v>0</v>
      </c>
      <c r="AN4014" s="14">
        <f>tbl_LoanData[[#This Row],[Amount Paid]]-(Q4014-X4014)</f>
        <v>-1496900</v>
      </c>
      <c r="AO4014" s="14">
        <f>IF(tbl_LoanData[[#This Row],[Application Status]]="Approved",1,0)</f>
        <v>0</v>
      </c>
      <c r="AP4014" s="22" t="str">
        <f t="shared" ca="1" si="187"/>
        <v/>
      </c>
      <c r="AQ4014" s="22" t="str">
        <f t="shared" ca="1" si="188"/>
        <v/>
      </c>
    </row>
    <row r="4015" spans="1:43" ht="14.4" customHeight="1" x14ac:dyDescent="0.3">
      <c r="A4015" s="2" t="s">
        <v>13835</v>
      </c>
      <c r="B4015" s="2" t="s">
        <v>13836</v>
      </c>
      <c r="C4015" s="2" t="s">
        <v>1102</v>
      </c>
      <c r="D4015" s="2" t="s">
        <v>101</v>
      </c>
      <c r="E4015" s="2" t="s">
        <v>465</v>
      </c>
      <c r="F4015" s="2">
        <v>24</v>
      </c>
      <c r="G4015" s="2" t="s">
        <v>69</v>
      </c>
      <c r="H4015" s="2" t="s">
        <v>285</v>
      </c>
      <c r="I4015" s="2" t="s">
        <v>55</v>
      </c>
      <c r="J4015" s="3">
        <v>45613</v>
      </c>
      <c r="K4015" s="3"/>
      <c r="L4015" s="2" t="s">
        <v>39</v>
      </c>
      <c r="M4015" s="2" t="s">
        <v>167</v>
      </c>
      <c r="N4015" s="2" t="s">
        <v>168</v>
      </c>
      <c r="O4015" s="4">
        <v>1144000</v>
      </c>
      <c r="P4015" s="4">
        <v>125200</v>
      </c>
      <c r="Q4015" s="4">
        <v>1018800</v>
      </c>
      <c r="R4015" s="2">
        <v>60</v>
      </c>
      <c r="S4015" s="5">
        <v>9.17</v>
      </c>
      <c r="T4015" s="4">
        <v>24765.33</v>
      </c>
      <c r="U4015" s="2" t="s">
        <v>96</v>
      </c>
      <c r="V4015" s="2" t="s">
        <v>97</v>
      </c>
      <c r="W4015" s="4">
        <v>0</v>
      </c>
      <c r="X4015" s="4">
        <v>0</v>
      </c>
      <c r="Y4015" s="4">
        <v>1485919.8</v>
      </c>
      <c r="Z4015" s="2">
        <v>0</v>
      </c>
      <c r="AA4015" s="2" t="s">
        <v>97</v>
      </c>
      <c r="AB4015" s="2" t="s">
        <v>15730</v>
      </c>
      <c r="AC4015" s="2" t="s">
        <v>121</v>
      </c>
      <c r="AD4015" s="2" t="s">
        <v>76</v>
      </c>
      <c r="AE4015" s="5">
        <v>89.06</v>
      </c>
      <c r="AF4015" s="2">
        <v>0</v>
      </c>
      <c r="AG4015" s="2" t="s">
        <v>97</v>
      </c>
      <c r="AH4015" s="2"/>
      <c r="AI4015" s="6" t="str">
        <f t="shared" si="186"/>
        <v>18-24</v>
      </c>
      <c r="AJ4015" s="11">
        <f>YEAR(tbl_LoanData[[#This Row],[Application Date]])</f>
        <v>2024</v>
      </c>
      <c r="AK4015" s="11" t="str">
        <f>TEXT(tbl_LoanData[[#This Row],[Application Date]],"MMMM")</f>
        <v>November</v>
      </c>
      <c r="AL4015" s="12">
        <f>DATE(YEAR(tbl_LoanData[[#This Row],[Application Date]]),MONTH(tbl_LoanData[[#This Row],[Application Date]]),1)</f>
        <v>45597</v>
      </c>
      <c r="AM4015" s="14">
        <f ca="1">IF(AND(tbl_LoanData[[#This Row],[Application Date]]&gt;=EOMONTH(TODAY(),-1)+1,tbl_LoanData[[#This Row],[Application Date]]&lt;=TODAY()),tbl_LoanData[[#This Row],[Loan Amount]],0)</f>
        <v>0</v>
      </c>
      <c r="AN4015" s="14">
        <f>tbl_LoanData[[#This Row],[Amount Paid]]-(Q4015-X4015)</f>
        <v>-1018800</v>
      </c>
      <c r="AO4015" s="14">
        <f>IF(tbl_LoanData[[#This Row],[Application Status]]="Approved",1,0)</f>
        <v>0</v>
      </c>
      <c r="AP4015" s="22" t="str">
        <f t="shared" ca="1" si="187"/>
        <v/>
      </c>
      <c r="AQ4015" s="22" t="str">
        <f t="shared" ca="1" si="188"/>
        <v/>
      </c>
    </row>
    <row r="4016" spans="1:43" ht="14.4" customHeight="1" x14ac:dyDescent="0.3">
      <c r="A4016" s="2" t="s">
        <v>13921</v>
      </c>
      <c r="B4016" s="2" t="s">
        <v>13922</v>
      </c>
      <c r="C4016" s="2" t="s">
        <v>133</v>
      </c>
      <c r="D4016" s="2" t="s">
        <v>182</v>
      </c>
      <c r="E4016" s="2" t="s">
        <v>311</v>
      </c>
      <c r="F4016" s="2">
        <v>37</v>
      </c>
      <c r="G4016" s="2" t="s">
        <v>69</v>
      </c>
      <c r="H4016" s="2" t="s">
        <v>543</v>
      </c>
      <c r="I4016" s="2" t="s">
        <v>45</v>
      </c>
      <c r="J4016" s="3">
        <v>45597</v>
      </c>
      <c r="K4016" s="3"/>
      <c r="L4016" s="2" t="s">
        <v>40</v>
      </c>
      <c r="M4016" s="2" t="s">
        <v>111</v>
      </c>
      <c r="N4016" s="2" t="s">
        <v>369</v>
      </c>
      <c r="O4016" s="4">
        <v>967000</v>
      </c>
      <c r="P4016" s="4">
        <v>290600</v>
      </c>
      <c r="Q4016" s="4">
        <v>676400</v>
      </c>
      <c r="R4016" s="2">
        <v>36</v>
      </c>
      <c r="S4016" s="5">
        <v>6.35</v>
      </c>
      <c r="T4016" s="4">
        <v>22368.17</v>
      </c>
      <c r="U4016" s="2" t="s">
        <v>113</v>
      </c>
      <c r="V4016" s="2" t="s">
        <v>97</v>
      </c>
      <c r="W4016" s="4">
        <v>0</v>
      </c>
      <c r="X4016" s="4">
        <v>0</v>
      </c>
      <c r="Y4016" s="4">
        <v>805254.2</v>
      </c>
      <c r="Z4016" s="2">
        <v>0</v>
      </c>
      <c r="AA4016" s="2" t="s">
        <v>97</v>
      </c>
      <c r="AB4016" s="2" t="s">
        <v>15734</v>
      </c>
      <c r="AC4016" s="2" t="s">
        <v>332</v>
      </c>
      <c r="AD4016" s="2" t="s">
        <v>76</v>
      </c>
      <c r="AE4016" s="5">
        <v>69.95</v>
      </c>
      <c r="AF4016" s="2">
        <v>0</v>
      </c>
      <c r="AG4016" s="2" t="s">
        <v>97</v>
      </c>
      <c r="AH4016" s="2"/>
      <c r="AI4016" s="6" t="str">
        <f t="shared" si="186"/>
        <v>35-44</v>
      </c>
      <c r="AJ4016" s="11">
        <f>YEAR(tbl_LoanData[[#This Row],[Application Date]])</f>
        <v>2024</v>
      </c>
      <c r="AK4016" s="11" t="str">
        <f>TEXT(tbl_LoanData[[#This Row],[Application Date]],"MMMM")</f>
        <v>November</v>
      </c>
      <c r="AL4016" s="12">
        <f>DATE(YEAR(tbl_LoanData[[#This Row],[Application Date]]),MONTH(tbl_LoanData[[#This Row],[Application Date]]),1)</f>
        <v>45597</v>
      </c>
      <c r="AM4016" s="14">
        <f ca="1">IF(AND(tbl_LoanData[[#This Row],[Application Date]]&gt;=EOMONTH(TODAY(),-1)+1,tbl_LoanData[[#This Row],[Application Date]]&lt;=TODAY()),tbl_LoanData[[#This Row],[Loan Amount]],0)</f>
        <v>0</v>
      </c>
      <c r="AN4016" s="14">
        <f>tbl_LoanData[[#This Row],[Amount Paid]]-(Q4016-X4016)</f>
        <v>-676400</v>
      </c>
      <c r="AO4016" s="14">
        <f>IF(tbl_LoanData[[#This Row],[Application Status]]="Approved",1,0)</f>
        <v>0</v>
      </c>
      <c r="AP4016" s="22" t="str">
        <f t="shared" ca="1" si="187"/>
        <v/>
      </c>
      <c r="AQ4016" s="22" t="str">
        <f t="shared" ca="1" si="188"/>
        <v/>
      </c>
    </row>
    <row r="4017" spans="1:43" x14ac:dyDescent="0.3">
      <c r="A4017" s="2" t="s">
        <v>13969</v>
      </c>
      <c r="B4017" s="2" t="s">
        <v>13970</v>
      </c>
      <c r="C4017" s="2" t="s">
        <v>423</v>
      </c>
      <c r="D4017" s="2" t="s">
        <v>232</v>
      </c>
      <c r="E4017" s="2" t="s">
        <v>284</v>
      </c>
      <c r="F4017" s="2">
        <v>25</v>
      </c>
      <c r="G4017" s="2" t="s">
        <v>69</v>
      </c>
      <c r="H4017" s="2" t="s">
        <v>143</v>
      </c>
      <c r="I4017" s="2" t="s">
        <v>46</v>
      </c>
      <c r="J4017" s="3">
        <v>45618</v>
      </c>
      <c r="K4017" s="3"/>
      <c r="L4017" s="2" t="s">
        <v>40</v>
      </c>
      <c r="M4017" s="2" t="s">
        <v>71</v>
      </c>
      <c r="N4017" s="2" t="s">
        <v>137</v>
      </c>
      <c r="O4017" s="4">
        <v>800000</v>
      </c>
      <c r="P4017" s="4">
        <v>173000</v>
      </c>
      <c r="Q4017" s="4">
        <v>627000</v>
      </c>
      <c r="R4017" s="2">
        <v>48</v>
      </c>
      <c r="S4017" s="5">
        <v>8.66</v>
      </c>
      <c r="T4017" s="4">
        <v>17587.349999999999</v>
      </c>
      <c r="U4017" s="2" t="s">
        <v>113</v>
      </c>
      <c r="V4017" s="2" t="s">
        <v>97</v>
      </c>
      <c r="W4017" s="4">
        <v>0</v>
      </c>
      <c r="X4017" s="4">
        <v>0</v>
      </c>
      <c r="Y4017" s="4">
        <v>844192.8</v>
      </c>
      <c r="Z4017" s="2">
        <v>0</v>
      </c>
      <c r="AA4017" s="2" t="s">
        <v>97</v>
      </c>
      <c r="AB4017" s="2" t="s">
        <v>15730</v>
      </c>
      <c r="AC4017" s="2" t="s">
        <v>360</v>
      </c>
      <c r="AD4017" s="2" t="s">
        <v>76</v>
      </c>
      <c r="AE4017" s="5">
        <v>78.38</v>
      </c>
      <c r="AF4017" s="2">
        <v>0</v>
      </c>
      <c r="AG4017" s="2" t="s">
        <v>97</v>
      </c>
      <c r="AH4017" s="2"/>
      <c r="AI4017" s="6" t="str">
        <f t="shared" si="186"/>
        <v>25-34</v>
      </c>
      <c r="AJ4017" s="11">
        <f>YEAR(tbl_LoanData[[#This Row],[Application Date]])</f>
        <v>2024</v>
      </c>
      <c r="AK4017" s="11" t="str">
        <f>TEXT(tbl_LoanData[[#This Row],[Application Date]],"MMMM")</f>
        <v>November</v>
      </c>
      <c r="AL4017" s="12">
        <f>DATE(YEAR(tbl_LoanData[[#This Row],[Application Date]]),MONTH(tbl_LoanData[[#This Row],[Application Date]]),1)</f>
        <v>45597</v>
      </c>
      <c r="AM4017" s="14">
        <f ca="1">IF(AND(tbl_LoanData[[#This Row],[Application Date]]&gt;=EOMONTH(TODAY(),-1)+1,tbl_LoanData[[#This Row],[Application Date]]&lt;=TODAY()),tbl_LoanData[[#This Row],[Loan Amount]],0)</f>
        <v>0</v>
      </c>
      <c r="AN4017" s="14">
        <f>tbl_LoanData[[#This Row],[Amount Paid]]-(Q4017-X4017)</f>
        <v>-627000</v>
      </c>
      <c r="AO4017" s="14">
        <f>IF(tbl_LoanData[[#This Row],[Application Status]]="Approved",1,0)</f>
        <v>0</v>
      </c>
      <c r="AP4017" s="22" t="str">
        <f t="shared" ca="1" si="187"/>
        <v/>
      </c>
      <c r="AQ4017" s="22" t="str">
        <f t="shared" ca="1" si="188"/>
        <v/>
      </c>
    </row>
    <row r="4018" spans="1:43" x14ac:dyDescent="0.3">
      <c r="A4018" s="2" t="s">
        <v>13991</v>
      </c>
      <c r="B4018" s="2" t="s">
        <v>13992</v>
      </c>
      <c r="C4018" s="2" t="s">
        <v>171</v>
      </c>
      <c r="D4018" s="2" t="s">
        <v>81</v>
      </c>
      <c r="E4018" s="2" t="s">
        <v>447</v>
      </c>
      <c r="F4018" s="2">
        <v>34</v>
      </c>
      <c r="G4018" s="2" t="s">
        <v>69</v>
      </c>
      <c r="H4018" s="2" t="s">
        <v>119</v>
      </c>
      <c r="I4018" s="2" t="s">
        <v>43</v>
      </c>
      <c r="J4018" s="3">
        <v>45625</v>
      </c>
      <c r="K4018" s="3"/>
      <c r="L4018" s="2" t="s">
        <v>40</v>
      </c>
      <c r="M4018" s="2" t="s">
        <v>94</v>
      </c>
      <c r="N4018" s="2" t="s">
        <v>95</v>
      </c>
      <c r="O4018" s="4">
        <v>886000</v>
      </c>
      <c r="P4018" s="4">
        <v>199700</v>
      </c>
      <c r="Q4018" s="4">
        <v>686300</v>
      </c>
      <c r="R4018" s="2">
        <v>36</v>
      </c>
      <c r="S4018" s="5">
        <v>12.26</v>
      </c>
      <c r="T4018" s="4">
        <v>26075.59</v>
      </c>
      <c r="U4018" s="2" t="s">
        <v>96</v>
      </c>
      <c r="V4018" s="2" t="s">
        <v>97</v>
      </c>
      <c r="W4018" s="4">
        <v>0</v>
      </c>
      <c r="X4018" s="4">
        <v>0</v>
      </c>
      <c r="Y4018" s="4">
        <v>938721.14</v>
      </c>
      <c r="Z4018" s="2">
        <v>0</v>
      </c>
      <c r="AA4018" s="2" t="s">
        <v>97</v>
      </c>
      <c r="AB4018" s="2" t="s">
        <v>15734</v>
      </c>
      <c r="AC4018" s="2" t="s">
        <v>129</v>
      </c>
      <c r="AD4018" s="2" t="s">
        <v>76</v>
      </c>
      <c r="AE4018" s="5">
        <v>77.459999999999994</v>
      </c>
      <c r="AF4018" s="2">
        <v>0</v>
      </c>
      <c r="AG4018" s="2" t="s">
        <v>97</v>
      </c>
      <c r="AH4018" s="2"/>
      <c r="AI4018" s="6" t="str">
        <f t="shared" si="186"/>
        <v>25-34</v>
      </c>
      <c r="AJ4018" s="11">
        <f>YEAR(tbl_LoanData[[#This Row],[Application Date]])</f>
        <v>2024</v>
      </c>
      <c r="AK4018" s="11" t="str">
        <f>TEXT(tbl_LoanData[[#This Row],[Application Date]],"MMMM")</f>
        <v>November</v>
      </c>
      <c r="AL4018" s="12">
        <f>DATE(YEAR(tbl_LoanData[[#This Row],[Application Date]]),MONTH(tbl_LoanData[[#This Row],[Application Date]]),1)</f>
        <v>45597</v>
      </c>
      <c r="AM4018" s="14">
        <f ca="1">IF(AND(tbl_LoanData[[#This Row],[Application Date]]&gt;=EOMONTH(TODAY(),-1)+1,tbl_LoanData[[#This Row],[Application Date]]&lt;=TODAY()),tbl_LoanData[[#This Row],[Loan Amount]],0)</f>
        <v>0</v>
      </c>
      <c r="AN4018" s="14">
        <f>tbl_LoanData[[#This Row],[Amount Paid]]-(Q4018-X4018)</f>
        <v>-686300</v>
      </c>
      <c r="AO4018" s="14">
        <f>IF(tbl_LoanData[[#This Row],[Application Status]]="Approved",1,0)</f>
        <v>0</v>
      </c>
      <c r="AP4018" s="22" t="str">
        <f t="shared" ca="1" si="187"/>
        <v/>
      </c>
      <c r="AQ4018" s="22" t="str">
        <f t="shared" ca="1" si="188"/>
        <v/>
      </c>
    </row>
    <row r="4019" spans="1:43" ht="14.4" customHeight="1" x14ac:dyDescent="0.3">
      <c r="A4019" s="2" t="s">
        <v>14037</v>
      </c>
      <c r="B4019" s="2" t="s">
        <v>14038</v>
      </c>
      <c r="C4019" s="2" t="s">
        <v>155</v>
      </c>
      <c r="D4019" s="2" t="s">
        <v>81</v>
      </c>
      <c r="E4019" s="2" t="s">
        <v>125</v>
      </c>
      <c r="F4019" s="2">
        <v>26</v>
      </c>
      <c r="G4019" s="2" t="s">
        <v>83</v>
      </c>
      <c r="H4019" s="2" t="s">
        <v>565</v>
      </c>
      <c r="I4019" s="2" t="s">
        <v>47</v>
      </c>
      <c r="J4019" s="3">
        <v>45626</v>
      </c>
      <c r="K4019" s="3"/>
      <c r="L4019" s="2" t="s">
        <v>40</v>
      </c>
      <c r="M4019" s="2" t="s">
        <v>94</v>
      </c>
      <c r="N4019" s="2" t="s">
        <v>4</v>
      </c>
      <c r="O4019" s="4">
        <v>1003000</v>
      </c>
      <c r="P4019" s="4">
        <v>387300</v>
      </c>
      <c r="Q4019" s="4">
        <v>615700</v>
      </c>
      <c r="R4019" s="2">
        <v>48</v>
      </c>
      <c r="S4019" s="5">
        <v>5.29</v>
      </c>
      <c r="T4019" s="4">
        <v>15541.29</v>
      </c>
      <c r="U4019" s="2" t="s">
        <v>113</v>
      </c>
      <c r="V4019" s="2" t="s">
        <v>97</v>
      </c>
      <c r="W4019" s="4">
        <v>0</v>
      </c>
      <c r="X4019" s="4">
        <v>0</v>
      </c>
      <c r="Y4019" s="4">
        <v>745982.12</v>
      </c>
      <c r="Z4019" s="2">
        <v>0</v>
      </c>
      <c r="AA4019" s="2" t="s">
        <v>97</v>
      </c>
      <c r="AB4019" s="2" t="s">
        <v>15733</v>
      </c>
      <c r="AC4019" s="2" t="s">
        <v>213</v>
      </c>
      <c r="AD4019" s="2" t="s">
        <v>76</v>
      </c>
      <c r="AE4019" s="5">
        <v>61.39</v>
      </c>
      <c r="AF4019" s="2">
        <v>0</v>
      </c>
      <c r="AG4019" s="2" t="s">
        <v>97</v>
      </c>
      <c r="AH4019" s="2"/>
      <c r="AI4019" s="6" t="str">
        <f t="shared" si="186"/>
        <v>25-34</v>
      </c>
      <c r="AJ4019" s="11">
        <f>YEAR(tbl_LoanData[[#This Row],[Application Date]])</f>
        <v>2024</v>
      </c>
      <c r="AK4019" s="11" t="str">
        <f>TEXT(tbl_LoanData[[#This Row],[Application Date]],"MMMM")</f>
        <v>November</v>
      </c>
      <c r="AL4019" s="12">
        <f>DATE(YEAR(tbl_LoanData[[#This Row],[Application Date]]),MONTH(tbl_LoanData[[#This Row],[Application Date]]),1)</f>
        <v>45597</v>
      </c>
      <c r="AM4019" s="14">
        <f ca="1">IF(AND(tbl_LoanData[[#This Row],[Application Date]]&gt;=EOMONTH(TODAY(),-1)+1,tbl_LoanData[[#This Row],[Application Date]]&lt;=TODAY()),tbl_LoanData[[#This Row],[Loan Amount]],0)</f>
        <v>0</v>
      </c>
      <c r="AN4019" s="14">
        <f>tbl_LoanData[[#This Row],[Amount Paid]]-(Q4019-X4019)</f>
        <v>-615700</v>
      </c>
      <c r="AO4019" s="14">
        <f>IF(tbl_LoanData[[#This Row],[Application Status]]="Approved",1,0)</f>
        <v>0</v>
      </c>
      <c r="AP4019" s="22" t="str">
        <f t="shared" ca="1" si="187"/>
        <v/>
      </c>
      <c r="AQ4019" s="22" t="str">
        <f t="shared" ca="1" si="188"/>
        <v/>
      </c>
    </row>
    <row r="4020" spans="1:43" x14ac:dyDescent="0.3">
      <c r="A4020" s="2" t="s">
        <v>14047</v>
      </c>
      <c r="B4020" s="2" t="s">
        <v>14048</v>
      </c>
      <c r="C4020" s="2" t="s">
        <v>304</v>
      </c>
      <c r="D4020" s="2" t="s">
        <v>268</v>
      </c>
      <c r="E4020" s="2" t="s">
        <v>447</v>
      </c>
      <c r="F4020" s="2">
        <v>47</v>
      </c>
      <c r="G4020" s="2" t="s">
        <v>83</v>
      </c>
      <c r="H4020" s="2" t="s">
        <v>126</v>
      </c>
      <c r="I4020" s="2" t="s">
        <v>44</v>
      </c>
      <c r="J4020" s="3">
        <v>45625</v>
      </c>
      <c r="K4020" s="3"/>
      <c r="L4020" s="2" t="s">
        <v>40</v>
      </c>
      <c r="M4020" s="2" t="s">
        <v>85</v>
      </c>
      <c r="N4020" s="2" t="s">
        <v>270</v>
      </c>
      <c r="O4020" s="4">
        <v>771000</v>
      </c>
      <c r="P4020" s="4">
        <v>307600</v>
      </c>
      <c r="Q4020" s="4">
        <v>463400</v>
      </c>
      <c r="R4020" s="2">
        <v>36</v>
      </c>
      <c r="S4020" s="5">
        <v>11.78</v>
      </c>
      <c r="T4020" s="4">
        <v>17421.27</v>
      </c>
      <c r="U4020" s="2" t="s">
        <v>113</v>
      </c>
      <c r="V4020" s="2" t="s">
        <v>97</v>
      </c>
      <c r="W4020" s="4">
        <v>0</v>
      </c>
      <c r="X4020" s="4">
        <v>0</v>
      </c>
      <c r="Y4020" s="4">
        <v>627165.56000000006</v>
      </c>
      <c r="Z4020" s="2">
        <v>0</v>
      </c>
      <c r="AA4020" s="2" t="s">
        <v>97</v>
      </c>
      <c r="AB4020" s="2" t="s">
        <v>15735</v>
      </c>
      <c r="AC4020" s="2" t="s">
        <v>332</v>
      </c>
      <c r="AD4020" s="2" t="s">
        <v>76</v>
      </c>
      <c r="AE4020" s="5">
        <v>60.1</v>
      </c>
      <c r="AF4020" s="2">
        <v>0</v>
      </c>
      <c r="AG4020" s="2" t="s">
        <v>97</v>
      </c>
      <c r="AH4020" s="2"/>
      <c r="AI4020" s="6" t="str">
        <f t="shared" si="186"/>
        <v>45-54</v>
      </c>
      <c r="AJ4020" s="11">
        <f>YEAR(tbl_LoanData[[#This Row],[Application Date]])</f>
        <v>2024</v>
      </c>
      <c r="AK4020" s="11" t="str">
        <f>TEXT(tbl_LoanData[[#This Row],[Application Date]],"MMMM")</f>
        <v>November</v>
      </c>
      <c r="AL4020" s="12">
        <f>DATE(YEAR(tbl_LoanData[[#This Row],[Application Date]]),MONTH(tbl_LoanData[[#This Row],[Application Date]]),1)</f>
        <v>45597</v>
      </c>
      <c r="AM4020" s="14">
        <f ca="1">IF(AND(tbl_LoanData[[#This Row],[Application Date]]&gt;=EOMONTH(TODAY(),-1)+1,tbl_LoanData[[#This Row],[Application Date]]&lt;=TODAY()),tbl_LoanData[[#This Row],[Loan Amount]],0)</f>
        <v>0</v>
      </c>
      <c r="AN4020" s="14">
        <f>tbl_LoanData[[#This Row],[Amount Paid]]-(Q4020-X4020)</f>
        <v>-463400</v>
      </c>
      <c r="AO4020" s="14">
        <f>IF(tbl_LoanData[[#This Row],[Application Status]]="Approved",1,0)</f>
        <v>0</v>
      </c>
      <c r="AP4020" s="22" t="str">
        <f t="shared" ca="1" si="187"/>
        <v/>
      </c>
      <c r="AQ4020" s="22" t="str">
        <f t="shared" ca="1" si="188"/>
        <v/>
      </c>
    </row>
    <row r="4021" spans="1:43" ht="14.4" customHeight="1" x14ac:dyDescent="0.3">
      <c r="A4021" s="2" t="s">
        <v>14067</v>
      </c>
      <c r="B4021" s="2" t="s">
        <v>14068</v>
      </c>
      <c r="C4021" s="2" t="s">
        <v>356</v>
      </c>
      <c r="D4021" s="2" t="s">
        <v>182</v>
      </c>
      <c r="E4021" s="2" t="s">
        <v>92</v>
      </c>
      <c r="F4021" s="2">
        <v>62</v>
      </c>
      <c r="G4021" s="2" t="s">
        <v>69</v>
      </c>
      <c r="H4021" s="2" t="s">
        <v>250</v>
      </c>
      <c r="I4021" s="2" t="s">
        <v>52</v>
      </c>
      <c r="J4021" s="3">
        <v>45601</v>
      </c>
      <c r="K4021" s="3">
        <v>45621</v>
      </c>
      <c r="L4021" s="2" t="s">
        <v>38</v>
      </c>
      <c r="M4021" s="2" t="s">
        <v>127</v>
      </c>
      <c r="N4021" s="2" t="s">
        <v>128</v>
      </c>
      <c r="O4021" s="4">
        <v>1330000</v>
      </c>
      <c r="P4021" s="4">
        <v>249000</v>
      </c>
      <c r="Q4021" s="4">
        <v>1081000</v>
      </c>
      <c r="R4021" s="2">
        <v>48</v>
      </c>
      <c r="S4021" s="5">
        <v>11.38</v>
      </c>
      <c r="T4021" s="4">
        <v>32772.32</v>
      </c>
      <c r="U4021" s="2" t="s">
        <v>73</v>
      </c>
      <c r="V4021" s="2" t="s">
        <v>74</v>
      </c>
      <c r="W4021" s="4">
        <v>688218.72</v>
      </c>
      <c r="X4021" s="4">
        <v>884852.48</v>
      </c>
      <c r="Y4021" s="4">
        <v>1573071.2</v>
      </c>
      <c r="Z4021" s="2">
        <v>0</v>
      </c>
      <c r="AA4021" s="2" t="s">
        <v>56</v>
      </c>
      <c r="AB4021" s="2" t="s">
        <v>15732</v>
      </c>
      <c r="AC4021" s="2" t="s">
        <v>121</v>
      </c>
      <c r="AD4021" s="2" t="s">
        <v>76</v>
      </c>
      <c r="AE4021" s="5">
        <v>81.28</v>
      </c>
      <c r="AF4021" s="2">
        <v>0</v>
      </c>
      <c r="AG4021" s="2" t="s">
        <v>77</v>
      </c>
      <c r="AH4021" s="2">
        <v>20</v>
      </c>
      <c r="AI4021" s="6" t="str">
        <f t="shared" si="186"/>
        <v>55-64</v>
      </c>
      <c r="AJ4021" s="11">
        <f>YEAR(tbl_LoanData[[#This Row],[Application Date]])</f>
        <v>2024</v>
      </c>
      <c r="AK4021" s="11" t="str">
        <f>TEXT(tbl_LoanData[[#This Row],[Application Date]],"MMMM")</f>
        <v>November</v>
      </c>
      <c r="AL4021" s="12">
        <f>DATE(YEAR(tbl_LoanData[[#This Row],[Application Date]]),MONTH(tbl_LoanData[[#This Row],[Application Date]]),1)</f>
        <v>45597</v>
      </c>
      <c r="AM4021" s="14">
        <f ca="1">IF(AND(tbl_LoanData[[#This Row],[Application Date]]&gt;=EOMONTH(TODAY(),-1)+1,tbl_LoanData[[#This Row],[Application Date]]&lt;=TODAY()),tbl_LoanData[[#This Row],[Loan Amount]],0)</f>
        <v>0</v>
      </c>
      <c r="AN4021" s="14">
        <f>tbl_LoanData[[#This Row],[Amount Paid]]-(Q4021-X4021)</f>
        <v>492071.19999999995</v>
      </c>
      <c r="AO4021" s="14">
        <f>IF(tbl_LoanData[[#This Row],[Application Status]]="Approved",1,0)</f>
        <v>1</v>
      </c>
      <c r="AP4021" s="22" t="str">
        <f t="shared" ca="1" si="187"/>
        <v/>
      </c>
      <c r="AQ4021" s="22" t="str">
        <f t="shared" ca="1" si="188"/>
        <v/>
      </c>
    </row>
    <row r="4022" spans="1:43" ht="14.4" customHeight="1" x14ac:dyDescent="0.3">
      <c r="A4022" s="2" t="s">
        <v>14091</v>
      </c>
      <c r="B4022" s="2" t="s">
        <v>14092</v>
      </c>
      <c r="C4022" s="2" t="s">
        <v>432</v>
      </c>
      <c r="D4022" s="2" t="s">
        <v>82</v>
      </c>
      <c r="E4022" s="2" t="s">
        <v>385</v>
      </c>
      <c r="F4022" s="2">
        <v>51</v>
      </c>
      <c r="G4022" s="2" t="s">
        <v>69</v>
      </c>
      <c r="H4022" s="2" t="s">
        <v>265</v>
      </c>
      <c r="I4022" s="2" t="s">
        <v>44</v>
      </c>
      <c r="J4022" s="3">
        <v>45608</v>
      </c>
      <c r="K4022" s="3">
        <v>45626</v>
      </c>
      <c r="L4022" s="2" t="s">
        <v>37</v>
      </c>
      <c r="M4022" s="2" t="s">
        <v>104</v>
      </c>
      <c r="N4022" s="2" t="s">
        <v>192</v>
      </c>
      <c r="O4022" s="4">
        <v>110000</v>
      </c>
      <c r="P4022" s="4">
        <v>22600</v>
      </c>
      <c r="Q4022" s="4">
        <v>87400</v>
      </c>
      <c r="R4022" s="2">
        <v>24</v>
      </c>
      <c r="S4022" s="5">
        <v>10.5</v>
      </c>
      <c r="T4022" s="4">
        <v>4406.42</v>
      </c>
      <c r="U4022" s="2" t="s">
        <v>73</v>
      </c>
      <c r="V4022" s="2" t="s">
        <v>74</v>
      </c>
      <c r="W4022" s="4">
        <v>83721.98</v>
      </c>
      <c r="X4022" s="4">
        <v>22032.02</v>
      </c>
      <c r="Y4022" s="4">
        <v>105754</v>
      </c>
      <c r="Z4022" s="2">
        <v>28</v>
      </c>
      <c r="AA4022" s="2" t="s">
        <v>57</v>
      </c>
      <c r="AB4022" s="2" t="s">
        <v>15734</v>
      </c>
      <c r="AC4022" s="2" t="s">
        <v>360</v>
      </c>
      <c r="AD4022" s="2" t="s">
        <v>76</v>
      </c>
      <c r="AE4022" s="5">
        <v>79.45</v>
      </c>
      <c r="AF4022" s="2">
        <v>1</v>
      </c>
      <c r="AG4022" s="2" t="s">
        <v>77</v>
      </c>
      <c r="AH4022" s="2">
        <v>18</v>
      </c>
      <c r="AI4022" s="6" t="str">
        <f t="shared" si="186"/>
        <v>45-54</v>
      </c>
      <c r="AJ4022" s="11">
        <f>YEAR(tbl_LoanData[[#This Row],[Application Date]])</f>
        <v>2024</v>
      </c>
      <c r="AK4022" s="11" t="str">
        <f>TEXT(tbl_LoanData[[#This Row],[Application Date]],"MMMM")</f>
        <v>November</v>
      </c>
      <c r="AL4022" s="12">
        <f>DATE(YEAR(tbl_LoanData[[#This Row],[Application Date]]),MONTH(tbl_LoanData[[#This Row],[Application Date]]),1)</f>
        <v>45597</v>
      </c>
      <c r="AM4022" s="14">
        <f ca="1">IF(AND(tbl_LoanData[[#This Row],[Application Date]]&gt;=EOMONTH(TODAY(),-1)+1,tbl_LoanData[[#This Row],[Application Date]]&lt;=TODAY()),tbl_LoanData[[#This Row],[Loan Amount]],0)</f>
        <v>0</v>
      </c>
      <c r="AN4022" s="14">
        <f>tbl_LoanData[[#This Row],[Amount Paid]]-(Q4022-X4022)</f>
        <v>18354</v>
      </c>
      <c r="AO4022" s="14">
        <f>IF(tbl_LoanData[[#This Row],[Application Status]]="Approved",1,0)</f>
        <v>1</v>
      </c>
      <c r="AP4022" s="22" t="str">
        <f t="shared" ca="1" si="187"/>
        <v/>
      </c>
      <c r="AQ4022" s="22" t="str">
        <f t="shared" ca="1" si="188"/>
        <v/>
      </c>
    </row>
    <row r="4023" spans="1:43" ht="14.4" customHeight="1" x14ac:dyDescent="0.3">
      <c r="A4023" s="2" t="s">
        <v>14135</v>
      </c>
      <c r="B4023" s="2" t="s">
        <v>14136</v>
      </c>
      <c r="C4023" s="2" t="s">
        <v>317</v>
      </c>
      <c r="D4023" s="2" t="s">
        <v>142</v>
      </c>
      <c r="E4023" s="2" t="s">
        <v>293</v>
      </c>
      <c r="F4023" s="2">
        <v>62</v>
      </c>
      <c r="G4023" s="2" t="s">
        <v>83</v>
      </c>
      <c r="H4023" s="2" t="s">
        <v>565</v>
      </c>
      <c r="I4023" s="2" t="s">
        <v>47</v>
      </c>
      <c r="J4023" s="3">
        <v>45605</v>
      </c>
      <c r="K4023" s="3">
        <v>45610</v>
      </c>
      <c r="L4023" s="2" t="s">
        <v>38</v>
      </c>
      <c r="M4023" s="2" t="s">
        <v>144</v>
      </c>
      <c r="N4023" s="2" t="s">
        <v>382</v>
      </c>
      <c r="O4023" s="4">
        <v>1342000</v>
      </c>
      <c r="P4023" s="4">
        <v>293100</v>
      </c>
      <c r="Q4023" s="4">
        <v>1048900</v>
      </c>
      <c r="R4023" s="2">
        <v>24</v>
      </c>
      <c r="S4023" s="5">
        <v>9.8000000000000007</v>
      </c>
      <c r="T4023" s="4">
        <v>52270.18</v>
      </c>
      <c r="U4023" s="2" t="s">
        <v>73</v>
      </c>
      <c r="V4023" s="2" t="s">
        <v>74</v>
      </c>
      <c r="W4023" s="4">
        <v>993133.42</v>
      </c>
      <c r="X4023" s="4">
        <v>261350.98</v>
      </c>
      <c r="Y4023" s="4">
        <v>1254484.3999999999</v>
      </c>
      <c r="Z4023" s="2">
        <v>56</v>
      </c>
      <c r="AA4023" s="2" t="s">
        <v>58</v>
      </c>
      <c r="AB4023" s="2" t="s">
        <v>15735</v>
      </c>
      <c r="AC4023" s="2" t="s">
        <v>360</v>
      </c>
      <c r="AD4023" s="2" t="s">
        <v>76</v>
      </c>
      <c r="AE4023" s="5">
        <v>78.16</v>
      </c>
      <c r="AF4023" s="2">
        <v>2</v>
      </c>
      <c r="AG4023" s="2" t="s">
        <v>15718</v>
      </c>
      <c r="AH4023" s="2">
        <v>5</v>
      </c>
      <c r="AI4023" s="6" t="str">
        <f t="shared" si="186"/>
        <v>55-64</v>
      </c>
      <c r="AJ4023" s="11">
        <f>YEAR(tbl_LoanData[[#This Row],[Application Date]])</f>
        <v>2024</v>
      </c>
      <c r="AK4023" s="11" t="str">
        <f>TEXT(tbl_LoanData[[#This Row],[Application Date]],"MMMM")</f>
        <v>November</v>
      </c>
      <c r="AL4023" s="12">
        <f>DATE(YEAR(tbl_LoanData[[#This Row],[Application Date]]),MONTH(tbl_LoanData[[#This Row],[Application Date]]),1)</f>
        <v>45597</v>
      </c>
      <c r="AM4023" s="14">
        <f ca="1">IF(AND(tbl_LoanData[[#This Row],[Application Date]]&gt;=EOMONTH(TODAY(),-1)+1,tbl_LoanData[[#This Row],[Application Date]]&lt;=TODAY()),tbl_LoanData[[#This Row],[Loan Amount]],0)</f>
        <v>0</v>
      </c>
      <c r="AN4023" s="14">
        <f>tbl_LoanData[[#This Row],[Amount Paid]]-(Q4023-X4023)</f>
        <v>205584.40000000002</v>
      </c>
      <c r="AO4023" s="14">
        <f>IF(tbl_LoanData[[#This Row],[Application Status]]="Approved",1,0)</f>
        <v>1</v>
      </c>
      <c r="AP4023" s="22" t="str">
        <f t="shared" ca="1" si="187"/>
        <v/>
      </c>
      <c r="AQ4023" s="22" t="str">
        <f t="shared" ca="1" si="188"/>
        <v/>
      </c>
    </row>
    <row r="4024" spans="1:43" ht="14.4" customHeight="1" x14ac:dyDescent="0.3">
      <c r="A4024" s="2" t="s">
        <v>14151</v>
      </c>
      <c r="B4024" s="2" t="s">
        <v>14152</v>
      </c>
      <c r="C4024" s="2" t="s">
        <v>171</v>
      </c>
      <c r="D4024" s="2" t="s">
        <v>189</v>
      </c>
      <c r="E4024" s="2" t="s">
        <v>293</v>
      </c>
      <c r="F4024" s="2">
        <v>56</v>
      </c>
      <c r="G4024" s="2" t="s">
        <v>69</v>
      </c>
      <c r="H4024" s="2" t="s">
        <v>285</v>
      </c>
      <c r="I4024" s="2" t="s">
        <v>55</v>
      </c>
      <c r="J4024" s="3">
        <v>45603</v>
      </c>
      <c r="K4024" s="3">
        <v>45611</v>
      </c>
      <c r="L4024" s="2" t="s">
        <v>39</v>
      </c>
      <c r="M4024" s="2" t="s">
        <v>157</v>
      </c>
      <c r="N4024" s="2" t="s">
        <v>158</v>
      </c>
      <c r="O4024" s="4">
        <v>1467000</v>
      </c>
      <c r="P4024" s="4">
        <v>429800</v>
      </c>
      <c r="Q4024" s="4">
        <v>1037200</v>
      </c>
      <c r="R4024" s="2">
        <v>24</v>
      </c>
      <c r="S4024" s="5">
        <v>11.12</v>
      </c>
      <c r="T4024" s="4">
        <v>52828.05</v>
      </c>
      <c r="U4024" s="2" t="s">
        <v>73</v>
      </c>
      <c r="V4024" s="2" t="s">
        <v>74</v>
      </c>
      <c r="W4024" s="4">
        <v>1003732.95</v>
      </c>
      <c r="X4024" s="4">
        <v>264140.33</v>
      </c>
      <c r="Y4024" s="4">
        <v>1267873.28</v>
      </c>
      <c r="Z4024" s="2">
        <v>60</v>
      </c>
      <c r="AA4024" s="2" t="s">
        <v>58</v>
      </c>
      <c r="AB4024" s="2" t="s">
        <v>15727</v>
      </c>
      <c r="AC4024" s="2" t="s">
        <v>332</v>
      </c>
      <c r="AD4024" s="2" t="s">
        <v>76</v>
      </c>
      <c r="AE4024" s="5">
        <v>70.7</v>
      </c>
      <c r="AF4024" s="2">
        <v>2</v>
      </c>
      <c r="AG4024" s="2" t="s">
        <v>15718</v>
      </c>
      <c r="AH4024" s="2">
        <v>8</v>
      </c>
      <c r="AI4024" s="6" t="str">
        <f t="shared" si="186"/>
        <v>55-64</v>
      </c>
      <c r="AJ4024" s="11">
        <f>YEAR(tbl_LoanData[[#This Row],[Application Date]])</f>
        <v>2024</v>
      </c>
      <c r="AK4024" s="11" t="str">
        <f>TEXT(tbl_LoanData[[#This Row],[Application Date]],"MMMM")</f>
        <v>November</v>
      </c>
      <c r="AL4024" s="12">
        <f>DATE(YEAR(tbl_LoanData[[#This Row],[Application Date]]),MONTH(tbl_LoanData[[#This Row],[Application Date]]),1)</f>
        <v>45597</v>
      </c>
      <c r="AM4024" s="14">
        <f ca="1">IF(AND(tbl_LoanData[[#This Row],[Application Date]]&gt;=EOMONTH(TODAY(),-1)+1,tbl_LoanData[[#This Row],[Application Date]]&lt;=TODAY()),tbl_LoanData[[#This Row],[Loan Amount]],0)</f>
        <v>0</v>
      </c>
      <c r="AN4024" s="14">
        <f>tbl_LoanData[[#This Row],[Amount Paid]]-(Q4024-X4024)</f>
        <v>230673.28000000003</v>
      </c>
      <c r="AO4024" s="14">
        <f>IF(tbl_LoanData[[#This Row],[Application Status]]="Approved",1,0)</f>
        <v>1</v>
      </c>
      <c r="AP4024" s="22" t="str">
        <f t="shared" ca="1" si="187"/>
        <v/>
      </c>
      <c r="AQ4024" s="22" t="str">
        <f t="shared" ca="1" si="188"/>
        <v/>
      </c>
    </row>
    <row r="4025" spans="1:43" x14ac:dyDescent="0.3">
      <c r="A4025" s="2" t="s">
        <v>14171</v>
      </c>
      <c r="B4025" s="2" t="s">
        <v>14172</v>
      </c>
      <c r="C4025" s="2" t="s">
        <v>379</v>
      </c>
      <c r="D4025" s="2" t="s">
        <v>134</v>
      </c>
      <c r="E4025" s="2" t="s">
        <v>101</v>
      </c>
      <c r="F4025" s="2">
        <v>31</v>
      </c>
      <c r="G4025" s="2" t="s">
        <v>69</v>
      </c>
      <c r="H4025" s="2" t="s">
        <v>166</v>
      </c>
      <c r="I4025" s="2" t="s">
        <v>46</v>
      </c>
      <c r="J4025" s="3">
        <v>45621</v>
      </c>
      <c r="K4025" s="3"/>
      <c r="L4025" s="2" t="s">
        <v>40</v>
      </c>
      <c r="M4025" s="2" t="s">
        <v>94</v>
      </c>
      <c r="N4025" s="2" t="s">
        <v>4</v>
      </c>
      <c r="O4025" s="4">
        <v>1087000</v>
      </c>
      <c r="P4025" s="4">
        <v>299900</v>
      </c>
      <c r="Q4025" s="4">
        <v>787100</v>
      </c>
      <c r="R4025" s="2">
        <v>48</v>
      </c>
      <c r="S4025" s="5">
        <v>6.22</v>
      </c>
      <c r="T4025" s="4">
        <v>20477.72</v>
      </c>
      <c r="U4025" s="2" t="s">
        <v>96</v>
      </c>
      <c r="V4025" s="2" t="s">
        <v>97</v>
      </c>
      <c r="W4025" s="4">
        <v>0</v>
      </c>
      <c r="X4025" s="4">
        <v>0</v>
      </c>
      <c r="Y4025" s="4">
        <v>982930.48</v>
      </c>
      <c r="Z4025" s="2">
        <v>0</v>
      </c>
      <c r="AA4025" s="2" t="s">
        <v>97</v>
      </c>
      <c r="AB4025" s="2" t="s">
        <v>15728</v>
      </c>
      <c r="AC4025" s="2" t="s">
        <v>138</v>
      </c>
      <c r="AD4025" s="2" t="s">
        <v>76</v>
      </c>
      <c r="AE4025" s="5">
        <v>72.41</v>
      </c>
      <c r="AF4025" s="2">
        <v>0</v>
      </c>
      <c r="AG4025" s="2" t="s">
        <v>97</v>
      </c>
      <c r="AH4025" s="2"/>
      <c r="AI4025" s="6" t="str">
        <f t="shared" si="186"/>
        <v>25-34</v>
      </c>
      <c r="AJ4025" s="11">
        <f>YEAR(tbl_LoanData[[#This Row],[Application Date]])</f>
        <v>2024</v>
      </c>
      <c r="AK4025" s="11" t="str">
        <f>TEXT(tbl_LoanData[[#This Row],[Application Date]],"MMMM")</f>
        <v>November</v>
      </c>
      <c r="AL4025" s="12">
        <f>DATE(YEAR(tbl_LoanData[[#This Row],[Application Date]]),MONTH(tbl_LoanData[[#This Row],[Application Date]]),1)</f>
        <v>45597</v>
      </c>
      <c r="AM4025" s="14">
        <f ca="1">IF(AND(tbl_LoanData[[#This Row],[Application Date]]&gt;=EOMONTH(TODAY(),-1)+1,tbl_LoanData[[#This Row],[Application Date]]&lt;=TODAY()),tbl_LoanData[[#This Row],[Loan Amount]],0)</f>
        <v>0</v>
      </c>
      <c r="AN4025" s="14">
        <f>tbl_LoanData[[#This Row],[Amount Paid]]-(Q4025-X4025)</f>
        <v>-787100</v>
      </c>
      <c r="AO4025" s="14">
        <f>IF(tbl_LoanData[[#This Row],[Application Status]]="Approved",1,0)</f>
        <v>0</v>
      </c>
      <c r="AP4025" s="22" t="str">
        <f t="shared" ca="1" si="187"/>
        <v/>
      </c>
      <c r="AQ4025" s="22" t="str">
        <f t="shared" ca="1" si="188"/>
        <v/>
      </c>
    </row>
    <row r="4026" spans="1:43" ht="14.4" customHeight="1" x14ac:dyDescent="0.3">
      <c r="A4026" s="2" t="s">
        <v>14187</v>
      </c>
      <c r="B4026" s="2" t="s">
        <v>14188</v>
      </c>
      <c r="C4026" s="2" t="s">
        <v>1059</v>
      </c>
      <c r="D4026" s="2" t="s">
        <v>142</v>
      </c>
      <c r="E4026" s="2" t="s">
        <v>210</v>
      </c>
      <c r="F4026" s="2">
        <v>27</v>
      </c>
      <c r="G4026" s="2" t="s">
        <v>69</v>
      </c>
      <c r="H4026" s="2" t="s">
        <v>237</v>
      </c>
      <c r="I4026" s="2" t="s">
        <v>48</v>
      </c>
      <c r="J4026" s="3">
        <v>45608</v>
      </c>
      <c r="K4026" s="3">
        <v>45626</v>
      </c>
      <c r="L4026" s="2" t="s">
        <v>40</v>
      </c>
      <c r="M4026" s="2" t="s">
        <v>85</v>
      </c>
      <c r="N4026" s="2" t="s">
        <v>86</v>
      </c>
      <c r="O4026" s="4">
        <v>1136000</v>
      </c>
      <c r="P4026" s="4">
        <v>270000</v>
      </c>
      <c r="Q4026" s="4">
        <v>866000</v>
      </c>
      <c r="R4026" s="2">
        <v>48</v>
      </c>
      <c r="S4026" s="5">
        <v>6.69</v>
      </c>
      <c r="T4026" s="4">
        <v>22869.62</v>
      </c>
      <c r="U4026" s="2" t="s">
        <v>73</v>
      </c>
      <c r="V4026" s="2" t="s">
        <v>74</v>
      </c>
      <c r="W4026" s="4">
        <v>388783.54</v>
      </c>
      <c r="X4026" s="4">
        <v>708958.06</v>
      </c>
      <c r="Y4026" s="4">
        <v>1097741.6000000001</v>
      </c>
      <c r="Z4026" s="2">
        <v>93</v>
      </c>
      <c r="AA4026" s="2" t="s">
        <v>60</v>
      </c>
      <c r="AB4026" s="2" t="s">
        <v>15728</v>
      </c>
      <c r="AC4026" s="2" t="s">
        <v>146</v>
      </c>
      <c r="AD4026" s="2" t="s">
        <v>76</v>
      </c>
      <c r="AE4026" s="5">
        <v>76.23</v>
      </c>
      <c r="AF4026" s="2">
        <v>3</v>
      </c>
      <c r="AG4026" s="2" t="s">
        <v>130</v>
      </c>
      <c r="AH4026" s="2">
        <v>18</v>
      </c>
      <c r="AI4026" s="6" t="str">
        <f t="shared" si="186"/>
        <v>25-34</v>
      </c>
      <c r="AJ4026" s="11">
        <f>YEAR(tbl_LoanData[[#This Row],[Application Date]])</f>
        <v>2024</v>
      </c>
      <c r="AK4026" s="11" t="str">
        <f>TEXT(tbl_LoanData[[#This Row],[Application Date]],"MMMM")</f>
        <v>November</v>
      </c>
      <c r="AL4026" s="12">
        <f>DATE(YEAR(tbl_LoanData[[#This Row],[Application Date]]),MONTH(tbl_LoanData[[#This Row],[Application Date]]),1)</f>
        <v>45597</v>
      </c>
      <c r="AM4026" s="14">
        <f ca="1">IF(AND(tbl_LoanData[[#This Row],[Application Date]]&gt;=EOMONTH(TODAY(),-1)+1,tbl_LoanData[[#This Row],[Application Date]]&lt;=TODAY()),tbl_LoanData[[#This Row],[Loan Amount]],0)</f>
        <v>0</v>
      </c>
      <c r="AN4026" s="14">
        <f>tbl_LoanData[[#This Row],[Amount Paid]]-(Q4026-X4026)</f>
        <v>231741.60000000003</v>
      </c>
      <c r="AO4026" s="14">
        <f>IF(tbl_LoanData[[#This Row],[Application Status]]="Approved",1,0)</f>
        <v>1</v>
      </c>
      <c r="AP4026" s="22" t="str">
        <f t="shared" ca="1" si="187"/>
        <v/>
      </c>
      <c r="AQ4026" s="22" t="str">
        <f t="shared" ca="1" si="188"/>
        <v/>
      </c>
    </row>
    <row r="4027" spans="1:43" x14ac:dyDescent="0.3">
      <c r="A4027" s="2" t="s">
        <v>14285</v>
      </c>
      <c r="B4027" s="2" t="s">
        <v>14286</v>
      </c>
      <c r="C4027" s="2" t="s">
        <v>356</v>
      </c>
      <c r="D4027" s="2" t="s">
        <v>67</v>
      </c>
      <c r="E4027" s="2" t="s">
        <v>91</v>
      </c>
      <c r="F4027" s="2">
        <v>48</v>
      </c>
      <c r="G4027" s="2" t="s">
        <v>69</v>
      </c>
      <c r="H4027" s="2" t="s">
        <v>119</v>
      </c>
      <c r="I4027" s="2" t="s">
        <v>43</v>
      </c>
      <c r="J4027" s="3">
        <v>45624</v>
      </c>
      <c r="K4027" s="3"/>
      <c r="L4027" s="2" t="s">
        <v>38</v>
      </c>
      <c r="M4027" s="2" t="s">
        <v>111</v>
      </c>
      <c r="N4027" s="2" t="s">
        <v>112</v>
      </c>
      <c r="O4027" s="4">
        <v>1807000</v>
      </c>
      <c r="P4027" s="4">
        <v>209900</v>
      </c>
      <c r="Q4027" s="4">
        <v>1597100</v>
      </c>
      <c r="R4027" s="2">
        <v>48</v>
      </c>
      <c r="S4027" s="5">
        <v>5.55</v>
      </c>
      <c r="T4027" s="4">
        <v>40659.5</v>
      </c>
      <c r="U4027" s="2" t="s">
        <v>96</v>
      </c>
      <c r="V4027" s="2" t="s">
        <v>97</v>
      </c>
      <c r="W4027" s="4">
        <v>0</v>
      </c>
      <c r="X4027" s="4">
        <v>0</v>
      </c>
      <c r="Y4027" s="4">
        <v>1951656.2</v>
      </c>
      <c r="Z4027" s="2">
        <v>0</v>
      </c>
      <c r="AA4027" s="2" t="s">
        <v>97</v>
      </c>
      <c r="AB4027" s="2" t="s">
        <v>15729</v>
      </c>
      <c r="AC4027" s="2" t="s">
        <v>360</v>
      </c>
      <c r="AD4027" s="2" t="s">
        <v>76</v>
      </c>
      <c r="AE4027" s="5">
        <v>88.38</v>
      </c>
      <c r="AF4027" s="2">
        <v>0</v>
      </c>
      <c r="AG4027" s="2" t="s">
        <v>97</v>
      </c>
      <c r="AH4027" s="2"/>
      <c r="AI4027" s="6" t="str">
        <f t="shared" si="186"/>
        <v>45-54</v>
      </c>
      <c r="AJ4027" s="11">
        <f>YEAR(tbl_LoanData[[#This Row],[Application Date]])</f>
        <v>2024</v>
      </c>
      <c r="AK4027" s="11" t="str">
        <f>TEXT(tbl_LoanData[[#This Row],[Application Date]],"MMMM")</f>
        <v>November</v>
      </c>
      <c r="AL4027" s="12">
        <f>DATE(YEAR(tbl_LoanData[[#This Row],[Application Date]]),MONTH(tbl_LoanData[[#This Row],[Application Date]]),1)</f>
        <v>45597</v>
      </c>
      <c r="AM4027" s="14">
        <f ca="1">IF(AND(tbl_LoanData[[#This Row],[Application Date]]&gt;=EOMONTH(TODAY(),-1)+1,tbl_LoanData[[#This Row],[Application Date]]&lt;=TODAY()),tbl_LoanData[[#This Row],[Loan Amount]],0)</f>
        <v>0</v>
      </c>
      <c r="AN4027" s="14">
        <f>tbl_LoanData[[#This Row],[Amount Paid]]-(Q4027-X4027)</f>
        <v>-1597100</v>
      </c>
      <c r="AO4027" s="14">
        <f>IF(tbl_LoanData[[#This Row],[Application Status]]="Approved",1,0)</f>
        <v>0</v>
      </c>
      <c r="AP4027" s="22" t="str">
        <f t="shared" ca="1" si="187"/>
        <v/>
      </c>
      <c r="AQ4027" s="22" t="str">
        <f t="shared" ca="1" si="188"/>
        <v/>
      </c>
    </row>
    <row r="4028" spans="1:43" ht="14.4" customHeight="1" x14ac:dyDescent="0.3">
      <c r="A4028" s="2" t="s">
        <v>14319</v>
      </c>
      <c r="B4028" s="2" t="s">
        <v>14320</v>
      </c>
      <c r="C4028" s="2" t="s">
        <v>249</v>
      </c>
      <c r="D4028" s="2" t="s">
        <v>81</v>
      </c>
      <c r="E4028" s="2" t="s">
        <v>190</v>
      </c>
      <c r="F4028" s="2">
        <v>35</v>
      </c>
      <c r="G4028" s="2" t="s">
        <v>69</v>
      </c>
      <c r="H4028" s="2" t="s">
        <v>307</v>
      </c>
      <c r="I4028" s="2" t="s">
        <v>43</v>
      </c>
      <c r="J4028" s="3">
        <v>45617</v>
      </c>
      <c r="K4028" s="3">
        <v>45622</v>
      </c>
      <c r="L4028" s="2" t="s">
        <v>38</v>
      </c>
      <c r="M4028" s="2" t="s">
        <v>127</v>
      </c>
      <c r="N4028" s="2" t="s">
        <v>128</v>
      </c>
      <c r="O4028" s="4">
        <v>1580000</v>
      </c>
      <c r="P4028" s="4">
        <v>317400</v>
      </c>
      <c r="Q4028" s="4">
        <v>1262600</v>
      </c>
      <c r="R4028" s="2">
        <v>48</v>
      </c>
      <c r="S4028" s="5">
        <v>12.63</v>
      </c>
      <c r="T4028" s="4">
        <v>39593.03</v>
      </c>
      <c r="U4028" s="2" t="s">
        <v>73</v>
      </c>
      <c r="V4028" s="2" t="s">
        <v>74</v>
      </c>
      <c r="W4028" s="4">
        <v>831453.63</v>
      </c>
      <c r="X4028" s="4">
        <v>1069011.8899999999</v>
      </c>
      <c r="Y4028" s="4">
        <v>1900465.52</v>
      </c>
      <c r="Z4028" s="2">
        <v>0</v>
      </c>
      <c r="AA4028" s="2" t="s">
        <v>56</v>
      </c>
      <c r="AB4028" s="2" t="s">
        <v>15733</v>
      </c>
      <c r="AC4028" s="2" t="s">
        <v>213</v>
      </c>
      <c r="AD4028" s="2" t="s">
        <v>76</v>
      </c>
      <c r="AE4028" s="5">
        <v>79.91</v>
      </c>
      <c r="AF4028" s="2">
        <v>0</v>
      </c>
      <c r="AG4028" s="2" t="s">
        <v>77</v>
      </c>
      <c r="AH4028" s="2">
        <v>5</v>
      </c>
      <c r="AI4028" s="6" t="str">
        <f t="shared" si="186"/>
        <v>35-44</v>
      </c>
      <c r="AJ4028" s="11">
        <f>YEAR(tbl_LoanData[[#This Row],[Application Date]])</f>
        <v>2024</v>
      </c>
      <c r="AK4028" s="11" t="str">
        <f>TEXT(tbl_LoanData[[#This Row],[Application Date]],"MMMM")</f>
        <v>November</v>
      </c>
      <c r="AL4028" s="12">
        <f>DATE(YEAR(tbl_LoanData[[#This Row],[Application Date]]),MONTH(tbl_LoanData[[#This Row],[Application Date]]),1)</f>
        <v>45597</v>
      </c>
      <c r="AM4028" s="14">
        <f ca="1">IF(AND(tbl_LoanData[[#This Row],[Application Date]]&gt;=EOMONTH(TODAY(),-1)+1,tbl_LoanData[[#This Row],[Application Date]]&lt;=TODAY()),tbl_LoanData[[#This Row],[Loan Amount]],0)</f>
        <v>0</v>
      </c>
      <c r="AN4028" s="14">
        <f>tbl_LoanData[[#This Row],[Amount Paid]]-(Q4028-X4028)</f>
        <v>637865.5199999999</v>
      </c>
      <c r="AO4028" s="14">
        <f>IF(tbl_LoanData[[#This Row],[Application Status]]="Approved",1,0)</f>
        <v>1</v>
      </c>
      <c r="AP4028" s="22" t="str">
        <f t="shared" ca="1" si="187"/>
        <v/>
      </c>
      <c r="AQ4028" s="22" t="str">
        <f t="shared" ca="1" si="188"/>
        <v/>
      </c>
    </row>
    <row r="4029" spans="1:43" ht="14.4" customHeight="1" x14ac:dyDescent="0.3">
      <c r="A4029" s="2" t="s">
        <v>14387</v>
      </c>
      <c r="B4029" s="2" t="s">
        <v>14388</v>
      </c>
      <c r="C4029" s="2" t="s">
        <v>171</v>
      </c>
      <c r="D4029" s="2" t="s">
        <v>117</v>
      </c>
      <c r="E4029" s="2" t="s">
        <v>232</v>
      </c>
      <c r="F4029" s="2">
        <v>50</v>
      </c>
      <c r="G4029" s="2" t="s">
        <v>69</v>
      </c>
      <c r="H4029" s="2" t="s">
        <v>273</v>
      </c>
      <c r="I4029" s="2" t="s">
        <v>45</v>
      </c>
      <c r="J4029" s="3">
        <v>45602</v>
      </c>
      <c r="K4029" s="3">
        <v>45623</v>
      </c>
      <c r="L4029" s="2" t="s">
        <v>36</v>
      </c>
      <c r="M4029" s="2" t="s">
        <v>85</v>
      </c>
      <c r="N4029" s="2" t="s">
        <v>344</v>
      </c>
      <c r="O4029" s="4">
        <v>954000</v>
      </c>
      <c r="P4029" s="4">
        <v>274300</v>
      </c>
      <c r="Q4029" s="4">
        <v>679700</v>
      </c>
      <c r="R4029" s="2">
        <v>36</v>
      </c>
      <c r="S4029" s="5">
        <v>7.32</v>
      </c>
      <c r="T4029" s="4">
        <v>23026.73</v>
      </c>
      <c r="U4029" s="2" t="s">
        <v>73</v>
      </c>
      <c r="V4029" s="2" t="s">
        <v>74</v>
      </c>
      <c r="W4029" s="4">
        <v>437507.87</v>
      </c>
      <c r="X4029" s="4">
        <v>391454.25</v>
      </c>
      <c r="Y4029" s="4">
        <v>828962.12</v>
      </c>
      <c r="Z4029" s="2">
        <v>29</v>
      </c>
      <c r="AA4029" s="2" t="s">
        <v>57</v>
      </c>
      <c r="AB4029" s="2" t="s">
        <v>15731</v>
      </c>
      <c r="AC4029" s="2" t="s">
        <v>129</v>
      </c>
      <c r="AD4029" s="2" t="s">
        <v>76</v>
      </c>
      <c r="AE4029" s="5">
        <v>71.25</v>
      </c>
      <c r="AF4029" s="2">
        <v>1</v>
      </c>
      <c r="AG4029" s="2" t="s">
        <v>77</v>
      </c>
      <c r="AH4029" s="2">
        <v>21</v>
      </c>
      <c r="AI4029" s="6" t="str">
        <f t="shared" si="186"/>
        <v>45-54</v>
      </c>
      <c r="AJ4029" s="11">
        <f>YEAR(tbl_LoanData[[#This Row],[Application Date]])</f>
        <v>2024</v>
      </c>
      <c r="AK4029" s="11" t="str">
        <f>TEXT(tbl_LoanData[[#This Row],[Application Date]],"MMMM")</f>
        <v>November</v>
      </c>
      <c r="AL4029" s="12">
        <f>DATE(YEAR(tbl_LoanData[[#This Row],[Application Date]]),MONTH(tbl_LoanData[[#This Row],[Application Date]]),1)</f>
        <v>45597</v>
      </c>
      <c r="AM4029" s="14">
        <f ca="1">IF(AND(tbl_LoanData[[#This Row],[Application Date]]&gt;=EOMONTH(TODAY(),-1)+1,tbl_LoanData[[#This Row],[Application Date]]&lt;=TODAY()),tbl_LoanData[[#This Row],[Loan Amount]],0)</f>
        <v>0</v>
      </c>
      <c r="AN4029" s="14">
        <f>tbl_LoanData[[#This Row],[Amount Paid]]-(Q4029-X4029)</f>
        <v>149262.12</v>
      </c>
      <c r="AO4029" s="14">
        <f>IF(tbl_LoanData[[#This Row],[Application Status]]="Approved",1,0)</f>
        <v>1</v>
      </c>
      <c r="AP4029" s="22" t="str">
        <f t="shared" ca="1" si="187"/>
        <v/>
      </c>
      <c r="AQ4029" s="22" t="str">
        <f t="shared" ca="1" si="188"/>
        <v/>
      </c>
    </row>
    <row r="4030" spans="1:43" ht="14.4" customHeight="1" x14ac:dyDescent="0.3">
      <c r="A4030" s="2" t="s">
        <v>14447</v>
      </c>
      <c r="B4030" s="2" t="s">
        <v>14448</v>
      </c>
      <c r="C4030" s="2" t="s">
        <v>317</v>
      </c>
      <c r="D4030" s="2" t="s">
        <v>189</v>
      </c>
      <c r="E4030" s="2" t="s">
        <v>189</v>
      </c>
      <c r="F4030" s="2">
        <v>65</v>
      </c>
      <c r="G4030" s="2" t="s">
        <v>83</v>
      </c>
      <c r="H4030" s="2" t="s">
        <v>466</v>
      </c>
      <c r="I4030" s="2" t="s">
        <v>43</v>
      </c>
      <c r="J4030" s="3">
        <v>45611</v>
      </c>
      <c r="K4030" s="3">
        <v>45625</v>
      </c>
      <c r="L4030" s="2" t="s">
        <v>41</v>
      </c>
      <c r="M4030" s="2" t="s">
        <v>184</v>
      </c>
      <c r="N4030" s="2" t="s">
        <v>185</v>
      </c>
      <c r="O4030" s="4">
        <v>4096000</v>
      </c>
      <c r="P4030" s="4">
        <v>1376800</v>
      </c>
      <c r="Q4030" s="4">
        <v>2719200</v>
      </c>
      <c r="R4030" s="2">
        <v>48</v>
      </c>
      <c r="S4030" s="5">
        <v>13.21</v>
      </c>
      <c r="T4030" s="4">
        <v>86583.86</v>
      </c>
      <c r="U4030" s="2" t="s">
        <v>73</v>
      </c>
      <c r="V4030" s="2" t="s">
        <v>74</v>
      </c>
      <c r="W4030" s="4">
        <v>1731677.2</v>
      </c>
      <c r="X4030" s="4">
        <v>2424348.08</v>
      </c>
      <c r="Y4030" s="4">
        <v>4156025.28</v>
      </c>
      <c r="Z4030" s="2">
        <v>0</v>
      </c>
      <c r="AA4030" s="2" t="s">
        <v>56</v>
      </c>
      <c r="AB4030" s="2" t="s">
        <v>15730</v>
      </c>
      <c r="AC4030" s="2" t="s">
        <v>360</v>
      </c>
      <c r="AD4030" s="2" t="s">
        <v>76</v>
      </c>
      <c r="AE4030" s="5">
        <v>66.39</v>
      </c>
      <c r="AF4030" s="2">
        <v>0</v>
      </c>
      <c r="AG4030" s="2" t="s">
        <v>77</v>
      </c>
      <c r="AH4030" s="2">
        <v>14</v>
      </c>
      <c r="AI4030" s="6" t="str">
        <f t="shared" si="186"/>
        <v>65+</v>
      </c>
      <c r="AJ4030" s="11">
        <f>YEAR(tbl_LoanData[[#This Row],[Application Date]])</f>
        <v>2024</v>
      </c>
      <c r="AK4030" s="11" t="str">
        <f>TEXT(tbl_LoanData[[#This Row],[Application Date]],"MMMM")</f>
        <v>November</v>
      </c>
      <c r="AL4030" s="12">
        <f>DATE(YEAR(tbl_LoanData[[#This Row],[Application Date]]),MONTH(tbl_LoanData[[#This Row],[Application Date]]),1)</f>
        <v>45597</v>
      </c>
      <c r="AM4030" s="14">
        <f ca="1">IF(AND(tbl_LoanData[[#This Row],[Application Date]]&gt;=EOMONTH(TODAY(),-1)+1,tbl_LoanData[[#This Row],[Application Date]]&lt;=TODAY()),tbl_LoanData[[#This Row],[Loan Amount]],0)</f>
        <v>0</v>
      </c>
      <c r="AN4030" s="14">
        <f>tbl_LoanData[[#This Row],[Amount Paid]]-(Q4030-X4030)</f>
        <v>1436825.28</v>
      </c>
      <c r="AO4030" s="14">
        <f>IF(tbl_LoanData[[#This Row],[Application Status]]="Approved",1,0)</f>
        <v>1</v>
      </c>
      <c r="AP4030" s="22" t="str">
        <f t="shared" ca="1" si="187"/>
        <v/>
      </c>
      <c r="AQ4030" s="22" t="str">
        <f t="shared" ca="1" si="188"/>
        <v/>
      </c>
    </row>
    <row r="4031" spans="1:43" ht="14.4" customHeight="1" x14ac:dyDescent="0.3">
      <c r="A4031" s="2" t="s">
        <v>14491</v>
      </c>
      <c r="B4031" s="2" t="s">
        <v>14492</v>
      </c>
      <c r="C4031" s="2" t="s">
        <v>171</v>
      </c>
      <c r="D4031" s="2" t="s">
        <v>101</v>
      </c>
      <c r="E4031" s="2" t="s">
        <v>284</v>
      </c>
      <c r="F4031" s="2">
        <v>25</v>
      </c>
      <c r="G4031" s="2" t="s">
        <v>69</v>
      </c>
      <c r="H4031" s="2" t="s">
        <v>298</v>
      </c>
      <c r="I4031" s="2" t="s">
        <v>43</v>
      </c>
      <c r="J4031" s="3">
        <v>45609</v>
      </c>
      <c r="K4031" s="3">
        <v>45611</v>
      </c>
      <c r="L4031" s="2" t="s">
        <v>36</v>
      </c>
      <c r="M4031" s="2" t="s">
        <v>94</v>
      </c>
      <c r="N4031" s="2" t="s">
        <v>212</v>
      </c>
      <c r="O4031" s="4">
        <v>1360000</v>
      </c>
      <c r="P4031" s="4">
        <v>375100</v>
      </c>
      <c r="Q4031" s="4">
        <v>984900</v>
      </c>
      <c r="R4031" s="2">
        <v>48</v>
      </c>
      <c r="S4031" s="5">
        <v>5.32</v>
      </c>
      <c r="T4031" s="4">
        <v>24885.14</v>
      </c>
      <c r="U4031" s="2" t="s">
        <v>73</v>
      </c>
      <c r="V4031" s="2" t="s">
        <v>74</v>
      </c>
      <c r="W4031" s="4">
        <v>522587.94</v>
      </c>
      <c r="X4031" s="4">
        <v>671898.78</v>
      </c>
      <c r="Y4031" s="4">
        <v>1194486.72</v>
      </c>
      <c r="Z4031" s="2">
        <v>0</v>
      </c>
      <c r="AA4031" s="2" t="s">
        <v>56</v>
      </c>
      <c r="AB4031" s="2" t="s">
        <v>15733</v>
      </c>
      <c r="AC4031" s="2" t="s">
        <v>332</v>
      </c>
      <c r="AD4031" s="2" t="s">
        <v>76</v>
      </c>
      <c r="AE4031" s="5">
        <v>72.42</v>
      </c>
      <c r="AF4031" s="2">
        <v>0</v>
      </c>
      <c r="AG4031" s="2" t="s">
        <v>77</v>
      </c>
      <c r="AH4031" s="2">
        <v>2</v>
      </c>
      <c r="AI4031" s="6" t="str">
        <f t="shared" si="186"/>
        <v>25-34</v>
      </c>
      <c r="AJ4031" s="11">
        <f>YEAR(tbl_LoanData[[#This Row],[Application Date]])</f>
        <v>2024</v>
      </c>
      <c r="AK4031" s="11" t="str">
        <f>TEXT(tbl_LoanData[[#This Row],[Application Date]],"MMMM")</f>
        <v>November</v>
      </c>
      <c r="AL4031" s="12">
        <f>DATE(YEAR(tbl_LoanData[[#This Row],[Application Date]]),MONTH(tbl_LoanData[[#This Row],[Application Date]]),1)</f>
        <v>45597</v>
      </c>
      <c r="AM4031" s="14">
        <f ca="1">IF(AND(tbl_LoanData[[#This Row],[Application Date]]&gt;=EOMONTH(TODAY(),-1)+1,tbl_LoanData[[#This Row],[Application Date]]&lt;=TODAY()),tbl_LoanData[[#This Row],[Loan Amount]],0)</f>
        <v>0</v>
      </c>
      <c r="AN4031" s="14">
        <f>tbl_LoanData[[#This Row],[Amount Paid]]-(Q4031-X4031)</f>
        <v>209586.72000000003</v>
      </c>
      <c r="AO4031" s="14">
        <f>IF(tbl_LoanData[[#This Row],[Application Status]]="Approved",1,0)</f>
        <v>1</v>
      </c>
      <c r="AP4031" s="22" t="str">
        <f t="shared" ca="1" si="187"/>
        <v/>
      </c>
      <c r="AQ4031" s="22" t="str">
        <f t="shared" ca="1" si="188"/>
        <v/>
      </c>
    </row>
    <row r="4032" spans="1:43" ht="14.4" customHeight="1" x14ac:dyDescent="0.3">
      <c r="A4032" s="2" t="s">
        <v>14595</v>
      </c>
      <c r="B4032" s="2" t="s">
        <v>14596</v>
      </c>
      <c r="C4032" s="2" t="s">
        <v>292</v>
      </c>
      <c r="D4032" s="2" t="s">
        <v>101</v>
      </c>
      <c r="E4032" s="2" t="s">
        <v>190</v>
      </c>
      <c r="F4032" s="2">
        <v>58</v>
      </c>
      <c r="G4032" s="2" t="s">
        <v>83</v>
      </c>
      <c r="H4032" s="2" t="s">
        <v>398</v>
      </c>
      <c r="I4032" s="2" t="s">
        <v>46</v>
      </c>
      <c r="J4032" s="3">
        <v>45599</v>
      </c>
      <c r="K4032" s="3">
        <v>45602</v>
      </c>
      <c r="L4032" s="2" t="s">
        <v>40</v>
      </c>
      <c r="M4032" s="2" t="s">
        <v>85</v>
      </c>
      <c r="N4032" s="2" t="s">
        <v>270</v>
      </c>
      <c r="O4032" s="4">
        <v>1026000</v>
      </c>
      <c r="P4032" s="4">
        <v>302800</v>
      </c>
      <c r="Q4032" s="4">
        <v>723200</v>
      </c>
      <c r="R4032" s="2">
        <v>24</v>
      </c>
      <c r="S4032" s="5">
        <v>12.69</v>
      </c>
      <c r="T4032" s="4">
        <v>37781.17</v>
      </c>
      <c r="U4032" s="2" t="s">
        <v>73</v>
      </c>
      <c r="V4032" s="2" t="s">
        <v>74</v>
      </c>
      <c r="W4032" s="4">
        <v>793404.57</v>
      </c>
      <c r="X4032" s="4">
        <v>113343.59</v>
      </c>
      <c r="Y4032" s="4">
        <v>906748.16</v>
      </c>
      <c r="Z4032" s="2">
        <v>0</v>
      </c>
      <c r="AA4032" s="2" t="s">
        <v>56</v>
      </c>
      <c r="AB4032" s="2" t="s">
        <v>15732</v>
      </c>
      <c r="AC4032" s="2" t="s">
        <v>87</v>
      </c>
      <c r="AD4032" s="2" t="s">
        <v>76</v>
      </c>
      <c r="AE4032" s="5">
        <v>70.489999999999995</v>
      </c>
      <c r="AF4032" s="2">
        <v>0</v>
      </c>
      <c r="AG4032" s="2" t="s">
        <v>77</v>
      </c>
      <c r="AH4032" s="2">
        <v>3</v>
      </c>
      <c r="AI4032" s="6" t="str">
        <f t="shared" si="186"/>
        <v>55-64</v>
      </c>
      <c r="AJ4032" s="11">
        <f>YEAR(tbl_LoanData[[#This Row],[Application Date]])</f>
        <v>2024</v>
      </c>
      <c r="AK4032" s="11" t="str">
        <f>TEXT(tbl_LoanData[[#This Row],[Application Date]],"MMMM")</f>
        <v>November</v>
      </c>
      <c r="AL4032" s="12">
        <f>DATE(YEAR(tbl_LoanData[[#This Row],[Application Date]]),MONTH(tbl_LoanData[[#This Row],[Application Date]]),1)</f>
        <v>45597</v>
      </c>
      <c r="AM4032" s="14">
        <f ca="1">IF(AND(tbl_LoanData[[#This Row],[Application Date]]&gt;=EOMONTH(TODAY(),-1)+1,tbl_LoanData[[#This Row],[Application Date]]&lt;=TODAY()),tbl_LoanData[[#This Row],[Loan Amount]],0)</f>
        <v>0</v>
      </c>
      <c r="AN4032" s="14">
        <f>tbl_LoanData[[#This Row],[Amount Paid]]-(Q4032-X4032)</f>
        <v>183548.15999999992</v>
      </c>
      <c r="AO4032" s="14">
        <f>IF(tbl_LoanData[[#This Row],[Application Status]]="Approved",1,0)</f>
        <v>1</v>
      </c>
      <c r="AP4032" s="22" t="str">
        <f t="shared" ca="1" si="187"/>
        <v/>
      </c>
      <c r="AQ4032" s="22" t="str">
        <f t="shared" ca="1" si="188"/>
        <v/>
      </c>
    </row>
    <row r="4033" spans="1:43" ht="14.4" customHeight="1" x14ac:dyDescent="0.3">
      <c r="A4033" s="2" t="s">
        <v>14677</v>
      </c>
      <c r="B4033" s="2" t="s">
        <v>14678</v>
      </c>
      <c r="C4033" s="2" t="s">
        <v>80</v>
      </c>
      <c r="D4033" s="2" t="s">
        <v>204</v>
      </c>
      <c r="E4033" s="2" t="s">
        <v>125</v>
      </c>
      <c r="F4033" s="2">
        <v>31</v>
      </c>
      <c r="G4033" s="2" t="s">
        <v>83</v>
      </c>
      <c r="H4033" s="2" t="s">
        <v>151</v>
      </c>
      <c r="I4033" s="2" t="s">
        <v>46</v>
      </c>
      <c r="J4033" s="3">
        <v>45619</v>
      </c>
      <c r="K4033" s="3">
        <v>45632</v>
      </c>
      <c r="L4033" s="2" t="s">
        <v>39</v>
      </c>
      <c r="M4033" s="2" t="s">
        <v>71</v>
      </c>
      <c r="N4033" s="2" t="s">
        <v>72</v>
      </c>
      <c r="O4033" s="4">
        <v>1638000</v>
      </c>
      <c r="P4033" s="4">
        <v>480200</v>
      </c>
      <c r="Q4033" s="4">
        <v>1157800</v>
      </c>
      <c r="R4033" s="2">
        <v>36</v>
      </c>
      <c r="S4033" s="5">
        <v>10.029999999999999</v>
      </c>
      <c r="T4033" s="4">
        <v>41838.39</v>
      </c>
      <c r="U4033" s="2" t="s">
        <v>73</v>
      </c>
      <c r="V4033" s="2" t="s">
        <v>74</v>
      </c>
      <c r="W4033" s="4">
        <v>836767.8</v>
      </c>
      <c r="X4033" s="4">
        <v>669414.22</v>
      </c>
      <c r="Y4033" s="4">
        <v>1506182.02</v>
      </c>
      <c r="Z4033" s="2">
        <v>0</v>
      </c>
      <c r="AA4033" s="2" t="s">
        <v>56</v>
      </c>
      <c r="AB4033" s="2" t="s">
        <v>15733</v>
      </c>
      <c r="AC4033" s="2" t="s">
        <v>75</v>
      </c>
      <c r="AD4033" s="2" t="s">
        <v>76</v>
      </c>
      <c r="AE4033" s="5">
        <v>70.680000000000007</v>
      </c>
      <c r="AF4033" s="2">
        <v>0</v>
      </c>
      <c r="AG4033" s="2" t="s">
        <v>77</v>
      </c>
      <c r="AH4033" s="2">
        <v>13</v>
      </c>
      <c r="AI4033" s="6" t="str">
        <f t="shared" si="186"/>
        <v>25-34</v>
      </c>
      <c r="AJ4033" s="11">
        <f>YEAR(tbl_LoanData[[#This Row],[Application Date]])</f>
        <v>2024</v>
      </c>
      <c r="AK4033" s="11" t="str">
        <f>TEXT(tbl_LoanData[[#This Row],[Application Date]],"MMMM")</f>
        <v>November</v>
      </c>
      <c r="AL4033" s="12">
        <f>DATE(YEAR(tbl_LoanData[[#This Row],[Application Date]]),MONTH(tbl_LoanData[[#This Row],[Application Date]]),1)</f>
        <v>45597</v>
      </c>
      <c r="AM4033" s="14">
        <f ca="1">IF(AND(tbl_LoanData[[#This Row],[Application Date]]&gt;=EOMONTH(TODAY(),-1)+1,tbl_LoanData[[#This Row],[Application Date]]&lt;=TODAY()),tbl_LoanData[[#This Row],[Loan Amount]],0)</f>
        <v>0</v>
      </c>
      <c r="AN4033" s="14">
        <f>tbl_LoanData[[#This Row],[Amount Paid]]-(Q4033-X4033)</f>
        <v>348382.02</v>
      </c>
      <c r="AO4033" s="14">
        <f>IF(tbl_LoanData[[#This Row],[Application Status]]="Approved",1,0)</f>
        <v>1</v>
      </c>
      <c r="AP4033" s="22" t="str">
        <f t="shared" ca="1" si="187"/>
        <v/>
      </c>
      <c r="AQ4033" s="22" t="str">
        <f t="shared" ca="1" si="188"/>
        <v/>
      </c>
    </row>
    <row r="4034" spans="1:43" ht="14.4" customHeight="1" x14ac:dyDescent="0.3">
      <c r="A4034" s="2" t="s">
        <v>14761</v>
      </c>
      <c r="B4034" s="2" t="s">
        <v>14762</v>
      </c>
      <c r="C4034" s="2" t="s">
        <v>343</v>
      </c>
      <c r="D4034" s="2" t="s">
        <v>101</v>
      </c>
      <c r="E4034" s="2" t="s">
        <v>102</v>
      </c>
      <c r="F4034" s="2">
        <v>28</v>
      </c>
      <c r="G4034" s="2" t="s">
        <v>69</v>
      </c>
      <c r="H4034" s="2" t="s">
        <v>233</v>
      </c>
      <c r="I4034" s="2" t="s">
        <v>46</v>
      </c>
      <c r="J4034" s="3">
        <v>45597</v>
      </c>
      <c r="K4034" s="3">
        <v>45603</v>
      </c>
      <c r="L4034" s="2" t="s">
        <v>36</v>
      </c>
      <c r="M4034" s="2" t="s">
        <v>104</v>
      </c>
      <c r="N4034" s="2" t="s">
        <v>592</v>
      </c>
      <c r="O4034" s="4">
        <v>1916000</v>
      </c>
      <c r="P4034" s="4">
        <v>684500</v>
      </c>
      <c r="Q4034" s="4">
        <v>1231500</v>
      </c>
      <c r="R4034" s="2">
        <v>36</v>
      </c>
      <c r="S4034" s="5">
        <v>6.05</v>
      </c>
      <c r="T4034" s="4">
        <v>40417.15</v>
      </c>
      <c r="U4034" s="2" t="s">
        <v>73</v>
      </c>
      <c r="V4034" s="2" t="s">
        <v>74</v>
      </c>
      <c r="W4034" s="4">
        <v>808343</v>
      </c>
      <c r="X4034" s="4">
        <v>646674.25</v>
      </c>
      <c r="Y4034" s="4">
        <v>1455017.25</v>
      </c>
      <c r="Z4034" s="2">
        <v>32</v>
      </c>
      <c r="AA4034" s="2" t="s">
        <v>58</v>
      </c>
      <c r="AB4034" s="2" t="s">
        <v>15733</v>
      </c>
      <c r="AC4034" s="2" t="s">
        <v>146</v>
      </c>
      <c r="AD4034" s="2" t="s">
        <v>76</v>
      </c>
      <c r="AE4034" s="5">
        <v>64.27</v>
      </c>
      <c r="AF4034" s="2">
        <v>1</v>
      </c>
      <c r="AG4034" s="2" t="s">
        <v>15718</v>
      </c>
      <c r="AH4034" s="2">
        <v>6</v>
      </c>
      <c r="AI4034" s="6" t="str">
        <f t="shared" ref="AI4034:AI4097" si="189">IF(F4034&lt;25,"18-24",IF(F4034&lt;35,"25-34",IF(F4034&lt;45,"35-44",IF(F4034&lt;55,"45-54",IF(F4034&lt;65,"55-64","65+")))))</f>
        <v>25-34</v>
      </c>
      <c r="AJ4034" s="11">
        <f>YEAR(tbl_LoanData[[#This Row],[Application Date]])</f>
        <v>2024</v>
      </c>
      <c r="AK4034" s="11" t="str">
        <f>TEXT(tbl_LoanData[[#This Row],[Application Date]],"MMMM")</f>
        <v>November</v>
      </c>
      <c r="AL4034" s="12">
        <f>DATE(YEAR(tbl_LoanData[[#This Row],[Application Date]]),MONTH(tbl_LoanData[[#This Row],[Application Date]]),1)</f>
        <v>45597</v>
      </c>
      <c r="AM4034" s="14">
        <f ca="1">IF(AND(tbl_LoanData[[#This Row],[Application Date]]&gt;=EOMONTH(TODAY(),-1)+1,tbl_LoanData[[#This Row],[Application Date]]&lt;=TODAY()),tbl_LoanData[[#This Row],[Loan Amount]],0)</f>
        <v>0</v>
      </c>
      <c r="AN4034" s="14">
        <f>tbl_LoanData[[#This Row],[Amount Paid]]-(Q4034-X4034)</f>
        <v>223517.25</v>
      </c>
      <c r="AO4034" s="14">
        <f>IF(tbl_LoanData[[#This Row],[Application Status]]="Approved",1,0)</f>
        <v>1</v>
      </c>
      <c r="AP4034" s="22" t="str">
        <f t="shared" ref="AP4034:AP4097" ca="1" si="190">IF(AND(J4034&gt;=DATE(YEAR(TODAY()),MONTH(TODAY()),1),J4034&lt;=TODAY()),"Current MTD",IF(AND(J4034&gt;=EOMONTH(TODAY(),-2)+1,J4034&lt;=EOMONTH(TODAY(),-1)),"Previous MTD",""))</f>
        <v/>
      </c>
      <c r="AQ4034" s="22" t="str">
        <f t="shared" ref="AQ4034:AQ4097" ca="1" si="191">IF(AND(J4034&gt;=DATE(YEAR(TODAY()),MONTH(TODAY()),1),J4034&lt;=TODAY()),TEXT(DATE(YEAR(TODAY()),MONTH(TODAY()),1),"mmm d")&amp;"–"&amp;DAY(TODAY()),IF(AND(J4034&gt;=EOMONTH(TODAY(),-2)+1,J4034&lt;=EOMONTH(TODAY(),-1)),""&amp;TEXT(EOMONTH(TODAY(),-2)+1,"mmm d")&amp;"–"&amp;DAY(TODAY()),""))</f>
        <v/>
      </c>
    </row>
    <row r="4035" spans="1:43" ht="14.4" customHeight="1" x14ac:dyDescent="0.3">
      <c r="A4035" s="2" t="s">
        <v>14859</v>
      </c>
      <c r="B4035" s="2" t="s">
        <v>14860</v>
      </c>
      <c r="C4035" s="2" t="s">
        <v>331</v>
      </c>
      <c r="D4035" s="2" t="s">
        <v>91</v>
      </c>
      <c r="E4035" s="2" t="s">
        <v>284</v>
      </c>
      <c r="F4035" s="2">
        <v>42</v>
      </c>
      <c r="G4035" s="2" t="s">
        <v>83</v>
      </c>
      <c r="H4035" s="2" t="s">
        <v>70</v>
      </c>
      <c r="I4035" s="2" t="s">
        <v>50</v>
      </c>
      <c r="J4035" s="3">
        <v>45603</v>
      </c>
      <c r="K4035" s="3">
        <v>45619</v>
      </c>
      <c r="L4035" s="2" t="s">
        <v>39</v>
      </c>
      <c r="M4035" s="2" t="s">
        <v>167</v>
      </c>
      <c r="N4035" s="2" t="s">
        <v>168</v>
      </c>
      <c r="O4035" s="4">
        <v>1660000</v>
      </c>
      <c r="P4035" s="4">
        <v>196000</v>
      </c>
      <c r="Q4035" s="4">
        <v>1464000</v>
      </c>
      <c r="R4035" s="2">
        <v>24</v>
      </c>
      <c r="S4035" s="5">
        <v>13.1</v>
      </c>
      <c r="T4035" s="4">
        <v>76982</v>
      </c>
      <c r="U4035" s="2" t="s">
        <v>73</v>
      </c>
      <c r="V4035" s="2" t="s">
        <v>74</v>
      </c>
      <c r="W4035" s="4">
        <v>1616622</v>
      </c>
      <c r="X4035" s="4">
        <v>230946</v>
      </c>
      <c r="Y4035" s="4">
        <v>1847568</v>
      </c>
      <c r="Z4035" s="2">
        <v>0</v>
      </c>
      <c r="AA4035" s="2" t="s">
        <v>56</v>
      </c>
      <c r="AB4035" s="2" t="s">
        <v>15735</v>
      </c>
      <c r="AC4035" s="2" t="s">
        <v>87</v>
      </c>
      <c r="AD4035" s="2" t="s">
        <v>76</v>
      </c>
      <c r="AE4035" s="5">
        <v>88.19</v>
      </c>
      <c r="AF4035" s="2">
        <v>0</v>
      </c>
      <c r="AG4035" s="2" t="s">
        <v>77</v>
      </c>
      <c r="AH4035" s="2">
        <v>16</v>
      </c>
      <c r="AI4035" s="6" t="str">
        <f t="shared" si="189"/>
        <v>35-44</v>
      </c>
      <c r="AJ4035" s="11">
        <f>YEAR(tbl_LoanData[[#This Row],[Application Date]])</f>
        <v>2024</v>
      </c>
      <c r="AK4035" s="11" t="str">
        <f>TEXT(tbl_LoanData[[#This Row],[Application Date]],"MMMM")</f>
        <v>November</v>
      </c>
      <c r="AL4035" s="12">
        <f>DATE(YEAR(tbl_LoanData[[#This Row],[Application Date]]),MONTH(tbl_LoanData[[#This Row],[Application Date]]),1)</f>
        <v>45597</v>
      </c>
      <c r="AM4035" s="14">
        <f ca="1">IF(AND(tbl_LoanData[[#This Row],[Application Date]]&gt;=EOMONTH(TODAY(),-1)+1,tbl_LoanData[[#This Row],[Application Date]]&lt;=TODAY()),tbl_LoanData[[#This Row],[Loan Amount]],0)</f>
        <v>0</v>
      </c>
      <c r="AN4035" s="14">
        <f>tbl_LoanData[[#This Row],[Amount Paid]]-(Q4035-X4035)</f>
        <v>383568</v>
      </c>
      <c r="AO4035" s="14">
        <f>IF(tbl_LoanData[[#This Row],[Application Status]]="Approved",1,0)</f>
        <v>1</v>
      </c>
      <c r="AP4035" s="22" t="str">
        <f t="shared" ca="1" si="190"/>
        <v/>
      </c>
      <c r="AQ4035" s="22" t="str">
        <f t="shared" ca="1" si="191"/>
        <v/>
      </c>
    </row>
    <row r="4036" spans="1:43" ht="14.4" customHeight="1" x14ac:dyDescent="0.3">
      <c r="A4036" s="2" t="s">
        <v>14911</v>
      </c>
      <c r="B4036" s="2" t="s">
        <v>14912</v>
      </c>
      <c r="C4036" s="2" t="s">
        <v>240</v>
      </c>
      <c r="D4036" s="2" t="s">
        <v>118</v>
      </c>
      <c r="E4036" s="2" t="s">
        <v>232</v>
      </c>
      <c r="F4036" s="2">
        <v>28</v>
      </c>
      <c r="G4036" s="2" t="s">
        <v>83</v>
      </c>
      <c r="H4036" s="2" t="s">
        <v>233</v>
      </c>
      <c r="I4036" s="2" t="s">
        <v>46</v>
      </c>
      <c r="J4036" s="3">
        <v>45625</v>
      </c>
      <c r="K4036" s="3">
        <v>45634</v>
      </c>
      <c r="L4036" s="2" t="s">
        <v>40</v>
      </c>
      <c r="M4036" s="2" t="s">
        <v>94</v>
      </c>
      <c r="N4036" s="2" t="s">
        <v>95</v>
      </c>
      <c r="O4036" s="4">
        <v>1464000</v>
      </c>
      <c r="P4036" s="4">
        <v>508400</v>
      </c>
      <c r="Q4036" s="4">
        <v>955600</v>
      </c>
      <c r="R4036" s="2">
        <v>48</v>
      </c>
      <c r="S4036" s="5">
        <v>9.5</v>
      </c>
      <c r="T4036" s="4">
        <v>27473.5</v>
      </c>
      <c r="U4036" s="2" t="s">
        <v>73</v>
      </c>
      <c r="V4036" s="2" t="s">
        <v>35</v>
      </c>
      <c r="W4036" s="4">
        <v>357155.5</v>
      </c>
      <c r="X4036" s="4">
        <v>961572.5</v>
      </c>
      <c r="Y4036" s="4">
        <v>1318728</v>
      </c>
      <c r="Z4036" s="2">
        <v>224</v>
      </c>
      <c r="AA4036" s="2" t="s">
        <v>60</v>
      </c>
      <c r="AB4036" s="2" t="s">
        <v>15734</v>
      </c>
      <c r="AC4036" s="2" t="s">
        <v>87</v>
      </c>
      <c r="AD4036" s="2" t="s">
        <v>76</v>
      </c>
      <c r="AE4036" s="5">
        <v>65.27</v>
      </c>
      <c r="AF4036" s="2">
        <v>7</v>
      </c>
      <c r="AG4036" s="2" t="s">
        <v>130</v>
      </c>
      <c r="AH4036" s="2">
        <v>9</v>
      </c>
      <c r="AI4036" s="6" t="str">
        <f t="shared" si="189"/>
        <v>25-34</v>
      </c>
      <c r="AJ4036" s="11">
        <f>YEAR(tbl_LoanData[[#This Row],[Application Date]])</f>
        <v>2024</v>
      </c>
      <c r="AK4036" s="11" t="str">
        <f>TEXT(tbl_LoanData[[#This Row],[Application Date]],"MMMM")</f>
        <v>November</v>
      </c>
      <c r="AL4036" s="12">
        <f>DATE(YEAR(tbl_LoanData[[#This Row],[Application Date]]),MONTH(tbl_LoanData[[#This Row],[Application Date]]),1)</f>
        <v>45597</v>
      </c>
      <c r="AM4036" s="14">
        <f ca="1">IF(AND(tbl_LoanData[[#This Row],[Application Date]]&gt;=EOMONTH(TODAY(),-1)+1,tbl_LoanData[[#This Row],[Application Date]]&lt;=TODAY()),tbl_LoanData[[#This Row],[Loan Amount]],0)</f>
        <v>0</v>
      </c>
      <c r="AN4036" s="14">
        <f>tbl_LoanData[[#This Row],[Amount Paid]]-(Q4036-X4036)</f>
        <v>363128</v>
      </c>
      <c r="AO4036" s="14">
        <f>IF(tbl_LoanData[[#This Row],[Application Status]]="Approved",1,0)</f>
        <v>1</v>
      </c>
      <c r="AP4036" s="22" t="str">
        <f t="shared" ca="1" si="190"/>
        <v/>
      </c>
      <c r="AQ4036" s="22" t="str">
        <f t="shared" ca="1" si="191"/>
        <v/>
      </c>
    </row>
    <row r="4037" spans="1:43" ht="14.4" customHeight="1" x14ac:dyDescent="0.3">
      <c r="A4037" s="2" t="s">
        <v>14931</v>
      </c>
      <c r="B4037" s="2" t="s">
        <v>14932</v>
      </c>
      <c r="C4037" s="2" t="s">
        <v>208</v>
      </c>
      <c r="D4037" s="2" t="s">
        <v>176</v>
      </c>
      <c r="E4037" s="2" t="s">
        <v>323</v>
      </c>
      <c r="F4037" s="2">
        <v>40</v>
      </c>
      <c r="G4037" s="2" t="s">
        <v>69</v>
      </c>
      <c r="H4037" s="2" t="s">
        <v>177</v>
      </c>
      <c r="I4037" s="2" t="s">
        <v>43</v>
      </c>
      <c r="J4037" s="3">
        <v>45615</v>
      </c>
      <c r="K4037" s="3"/>
      <c r="L4037" s="2" t="s">
        <v>36</v>
      </c>
      <c r="M4037" s="2" t="s">
        <v>71</v>
      </c>
      <c r="N4037" s="2" t="s">
        <v>162</v>
      </c>
      <c r="O4037" s="4">
        <v>824000</v>
      </c>
      <c r="P4037" s="4">
        <v>87900</v>
      </c>
      <c r="Q4037" s="4">
        <v>736100</v>
      </c>
      <c r="R4037" s="2">
        <v>24</v>
      </c>
      <c r="S4037" s="5">
        <v>14.32</v>
      </c>
      <c r="T4037" s="4">
        <v>39454.959999999999</v>
      </c>
      <c r="U4037" s="2" t="s">
        <v>96</v>
      </c>
      <c r="V4037" s="2" t="s">
        <v>97</v>
      </c>
      <c r="W4037" s="4">
        <v>0</v>
      </c>
      <c r="X4037" s="4">
        <v>0</v>
      </c>
      <c r="Y4037" s="4">
        <v>946919.04</v>
      </c>
      <c r="Z4037" s="2">
        <v>0</v>
      </c>
      <c r="AA4037" s="2" t="s">
        <v>97</v>
      </c>
      <c r="AB4037" s="2" t="s">
        <v>15729</v>
      </c>
      <c r="AC4037" s="2" t="s">
        <v>213</v>
      </c>
      <c r="AD4037" s="2" t="s">
        <v>76</v>
      </c>
      <c r="AE4037" s="5">
        <v>89.33</v>
      </c>
      <c r="AF4037" s="2">
        <v>0</v>
      </c>
      <c r="AG4037" s="2" t="s">
        <v>97</v>
      </c>
      <c r="AH4037" s="2"/>
      <c r="AI4037" s="6" t="str">
        <f t="shared" si="189"/>
        <v>35-44</v>
      </c>
      <c r="AJ4037" s="11">
        <f>YEAR(tbl_LoanData[[#This Row],[Application Date]])</f>
        <v>2024</v>
      </c>
      <c r="AK4037" s="11" t="str">
        <f>TEXT(tbl_LoanData[[#This Row],[Application Date]],"MMMM")</f>
        <v>November</v>
      </c>
      <c r="AL4037" s="12">
        <f>DATE(YEAR(tbl_LoanData[[#This Row],[Application Date]]),MONTH(tbl_LoanData[[#This Row],[Application Date]]),1)</f>
        <v>45597</v>
      </c>
      <c r="AM4037" s="14">
        <f ca="1">IF(AND(tbl_LoanData[[#This Row],[Application Date]]&gt;=EOMONTH(TODAY(),-1)+1,tbl_LoanData[[#This Row],[Application Date]]&lt;=TODAY()),tbl_LoanData[[#This Row],[Loan Amount]],0)</f>
        <v>0</v>
      </c>
      <c r="AN4037" s="14">
        <f>tbl_LoanData[[#This Row],[Amount Paid]]-(Q4037-X4037)</f>
        <v>-736100</v>
      </c>
      <c r="AO4037" s="14">
        <f>IF(tbl_LoanData[[#This Row],[Application Status]]="Approved",1,0)</f>
        <v>0</v>
      </c>
      <c r="AP4037" s="22" t="str">
        <f t="shared" ca="1" si="190"/>
        <v/>
      </c>
      <c r="AQ4037" s="22" t="str">
        <f t="shared" ca="1" si="191"/>
        <v/>
      </c>
    </row>
    <row r="4038" spans="1:43" x14ac:dyDescent="0.3">
      <c r="A4038" s="2" t="s">
        <v>14987</v>
      </c>
      <c r="B4038" s="2" t="s">
        <v>14988</v>
      </c>
      <c r="C4038" s="2" t="s">
        <v>413</v>
      </c>
      <c r="D4038" s="2" t="s">
        <v>189</v>
      </c>
      <c r="E4038" s="2" t="s">
        <v>311</v>
      </c>
      <c r="F4038" s="2">
        <v>31</v>
      </c>
      <c r="G4038" s="2" t="s">
        <v>83</v>
      </c>
      <c r="H4038" s="2" t="s">
        <v>126</v>
      </c>
      <c r="I4038" s="2" t="s">
        <v>44</v>
      </c>
      <c r="J4038" s="3">
        <v>45607</v>
      </c>
      <c r="K4038" s="3">
        <v>45621</v>
      </c>
      <c r="L4038" s="2" t="s">
        <v>40</v>
      </c>
      <c r="M4038" s="2" t="s">
        <v>85</v>
      </c>
      <c r="N4038" s="2" t="s">
        <v>274</v>
      </c>
      <c r="O4038" s="4">
        <v>772000</v>
      </c>
      <c r="P4038" s="4">
        <v>99800</v>
      </c>
      <c r="Q4038" s="4">
        <v>672200</v>
      </c>
      <c r="R4038" s="2">
        <v>48</v>
      </c>
      <c r="S4038" s="5">
        <v>14.28</v>
      </c>
      <c r="T4038" s="4">
        <v>22003.35</v>
      </c>
      <c r="U4038" s="2" t="s">
        <v>73</v>
      </c>
      <c r="V4038" s="2" t="s">
        <v>74</v>
      </c>
      <c r="W4038" s="4">
        <v>396060.3</v>
      </c>
      <c r="X4038" s="4">
        <v>660100.34</v>
      </c>
      <c r="Y4038" s="4">
        <v>1056160.6399999999</v>
      </c>
      <c r="Z4038" s="2">
        <v>90</v>
      </c>
      <c r="AA4038" s="2" t="s">
        <v>59</v>
      </c>
      <c r="AB4038" s="2" t="s">
        <v>15735</v>
      </c>
      <c r="AC4038" s="2" t="s">
        <v>332</v>
      </c>
      <c r="AD4038" s="2" t="s">
        <v>76</v>
      </c>
      <c r="AE4038" s="5">
        <v>87.07</v>
      </c>
      <c r="AF4038" s="2">
        <v>3</v>
      </c>
      <c r="AG4038" s="2" t="s">
        <v>130</v>
      </c>
      <c r="AH4038" s="2">
        <v>14</v>
      </c>
      <c r="AI4038" s="6" t="str">
        <f t="shared" si="189"/>
        <v>25-34</v>
      </c>
      <c r="AJ4038" s="11">
        <f>YEAR(tbl_LoanData[[#This Row],[Application Date]])</f>
        <v>2024</v>
      </c>
      <c r="AK4038" s="11" t="str">
        <f>TEXT(tbl_LoanData[[#This Row],[Application Date]],"MMMM")</f>
        <v>November</v>
      </c>
      <c r="AL4038" s="12">
        <f>DATE(YEAR(tbl_LoanData[[#This Row],[Application Date]]),MONTH(tbl_LoanData[[#This Row],[Application Date]]),1)</f>
        <v>45597</v>
      </c>
      <c r="AM4038" s="14">
        <f ca="1">IF(AND(tbl_LoanData[[#This Row],[Application Date]]&gt;=EOMONTH(TODAY(),-1)+1,tbl_LoanData[[#This Row],[Application Date]]&lt;=TODAY()),tbl_LoanData[[#This Row],[Loan Amount]],0)</f>
        <v>0</v>
      </c>
      <c r="AN4038" s="14">
        <f>tbl_LoanData[[#This Row],[Amount Paid]]-(Q4038-X4038)</f>
        <v>383960.63999999996</v>
      </c>
      <c r="AO4038" s="14">
        <f>IF(tbl_LoanData[[#This Row],[Application Status]]="Approved",1,0)</f>
        <v>1</v>
      </c>
      <c r="AP4038" s="22" t="str">
        <f t="shared" ca="1" si="190"/>
        <v/>
      </c>
      <c r="AQ4038" s="22" t="str">
        <f t="shared" ca="1" si="191"/>
        <v/>
      </c>
    </row>
    <row r="4039" spans="1:43" ht="14.4" customHeight="1" x14ac:dyDescent="0.3">
      <c r="A4039" s="2" t="s">
        <v>15027</v>
      </c>
      <c r="B4039" s="2" t="s">
        <v>15028</v>
      </c>
      <c r="C4039" s="2" t="s">
        <v>712</v>
      </c>
      <c r="D4039" s="2" t="s">
        <v>254</v>
      </c>
      <c r="E4039" s="2" t="s">
        <v>183</v>
      </c>
      <c r="F4039" s="2">
        <v>56</v>
      </c>
      <c r="G4039" s="2" t="s">
        <v>83</v>
      </c>
      <c r="H4039" s="2" t="s">
        <v>237</v>
      </c>
      <c r="I4039" s="2" t="s">
        <v>48</v>
      </c>
      <c r="J4039" s="3">
        <v>45617</v>
      </c>
      <c r="K4039" s="3">
        <v>45624</v>
      </c>
      <c r="L4039" s="2" t="s">
        <v>39</v>
      </c>
      <c r="M4039" s="2" t="s">
        <v>127</v>
      </c>
      <c r="N4039" s="2" t="s">
        <v>195</v>
      </c>
      <c r="O4039" s="4">
        <v>1853000</v>
      </c>
      <c r="P4039" s="4">
        <v>249400</v>
      </c>
      <c r="Q4039" s="4">
        <v>1603600</v>
      </c>
      <c r="R4039" s="2">
        <v>36</v>
      </c>
      <c r="S4039" s="5">
        <v>8.83</v>
      </c>
      <c r="T4039" s="4">
        <v>56344.27</v>
      </c>
      <c r="U4039" s="2" t="s">
        <v>73</v>
      </c>
      <c r="V4039" s="2" t="s">
        <v>74</v>
      </c>
      <c r="W4039" s="4">
        <v>1126885.3999999999</v>
      </c>
      <c r="X4039" s="4">
        <v>901508.24</v>
      </c>
      <c r="Y4039" s="4">
        <v>2028393.64</v>
      </c>
      <c r="Z4039" s="2">
        <v>0</v>
      </c>
      <c r="AA4039" s="2" t="s">
        <v>56</v>
      </c>
      <c r="AB4039" s="2" t="s">
        <v>15727</v>
      </c>
      <c r="AC4039" s="2" t="s">
        <v>360</v>
      </c>
      <c r="AD4039" s="2" t="s">
        <v>76</v>
      </c>
      <c r="AE4039" s="5">
        <v>86.54</v>
      </c>
      <c r="AF4039" s="2">
        <v>0</v>
      </c>
      <c r="AG4039" s="2" t="s">
        <v>77</v>
      </c>
      <c r="AH4039" s="2">
        <v>7</v>
      </c>
      <c r="AI4039" s="6" t="str">
        <f t="shared" si="189"/>
        <v>55-64</v>
      </c>
      <c r="AJ4039" s="11">
        <f>YEAR(tbl_LoanData[[#This Row],[Application Date]])</f>
        <v>2024</v>
      </c>
      <c r="AK4039" s="11" t="str">
        <f>TEXT(tbl_LoanData[[#This Row],[Application Date]],"MMMM")</f>
        <v>November</v>
      </c>
      <c r="AL4039" s="12">
        <f>DATE(YEAR(tbl_LoanData[[#This Row],[Application Date]]),MONTH(tbl_LoanData[[#This Row],[Application Date]]),1)</f>
        <v>45597</v>
      </c>
      <c r="AM4039" s="14">
        <f ca="1">IF(AND(tbl_LoanData[[#This Row],[Application Date]]&gt;=EOMONTH(TODAY(),-1)+1,tbl_LoanData[[#This Row],[Application Date]]&lt;=TODAY()),tbl_LoanData[[#This Row],[Loan Amount]],0)</f>
        <v>0</v>
      </c>
      <c r="AN4039" s="14">
        <f>tbl_LoanData[[#This Row],[Amount Paid]]-(Q4039-X4039)</f>
        <v>424793.6399999999</v>
      </c>
      <c r="AO4039" s="14">
        <f>IF(tbl_LoanData[[#This Row],[Application Status]]="Approved",1,0)</f>
        <v>1</v>
      </c>
      <c r="AP4039" s="22" t="str">
        <f t="shared" ca="1" si="190"/>
        <v/>
      </c>
      <c r="AQ4039" s="22" t="str">
        <f t="shared" ca="1" si="191"/>
        <v/>
      </c>
    </row>
    <row r="4040" spans="1:43" ht="14.4" customHeight="1" x14ac:dyDescent="0.3">
      <c r="A4040" s="2" t="s">
        <v>15033</v>
      </c>
      <c r="B4040" s="2" t="s">
        <v>15034</v>
      </c>
      <c r="C4040" s="2" t="s">
        <v>343</v>
      </c>
      <c r="D4040" s="2" t="s">
        <v>161</v>
      </c>
      <c r="E4040" s="2" t="s">
        <v>204</v>
      </c>
      <c r="F4040" s="2">
        <v>58</v>
      </c>
      <c r="G4040" s="2" t="s">
        <v>69</v>
      </c>
      <c r="H4040" s="2" t="s">
        <v>103</v>
      </c>
      <c r="I4040" s="2" t="s">
        <v>43</v>
      </c>
      <c r="J4040" s="3">
        <v>45614</v>
      </c>
      <c r="K4040" s="3"/>
      <c r="L4040" s="2" t="s">
        <v>36</v>
      </c>
      <c r="M4040" s="2" t="s">
        <v>71</v>
      </c>
      <c r="N4040" s="2" t="s">
        <v>162</v>
      </c>
      <c r="O4040" s="4">
        <v>830000</v>
      </c>
      <c r="P4040" s="4">
        <v>151500</v>
      </c>
      <c r="Q4040" s="4">
        <v>678500</v>
      </c>
      <c r="R4040" s="2">
        <v>36</v>
      </c>
      <c r="S4040" s="5">
        <v>7.91</v>
      </c>
      <c r="T4040" s="4">
        <v>23319.67</v>
      </c>
      <c r="U4040" s="2" t="s">
        <v>113</v>
      </c>
      <c r="V4040" s="2" t="s">
        <v>97</v>
      </c>
      <c r="W4040" s="4">
        <v>0</v>
      </c>
      <c r="X4040" s="4">
        <v>0</v>
      </c>
      <c r="Y4040" s="4">
        <v>839508.05</v>
      </c>
      <c r="Z4040" s="2">
        <v>0</v>
      </c>
      <c r="AA4040" s="2" t="s">
        <v>97</v>
      </c>
      <c r="AB4040" s="2" t="s">
        <v>15733</v>
      </c>
      <c r="AC4040" s="2" t="s">
        <v>129</v>
      </c>
      <c r="AD4040" s="2" t="s">
        <v>76</v>
      </c>
      <c r="AE4040" s="5">
        <v>81.75</v>
      </c>
      <c r="AF4040" s="2">
        <v>0</v>
      </c>
      <c r="AG4040" s="2" t="s">
        <v>97</v>
      </c>
      <c r="AH4040" s="2"/>
      <c r="AI4040" s="6" t="str">
        <f t="shared" si="189"/>
        <v>55-64</v>
      </c>
      <c r="AJ4040" s="11">
        <f>YEAR(tbl_LoanData[[#This Row],[Application Date]])</f>
        <v>2024</v>
      </c>
      <c r="AK4040" s="11" t="str">
        <f>TEXT(tbl_LoanData[[#This Row],[Application Date]],"MMMM")</f>
        <v>November</v>
      </c>
      <c r="AL4040" s="12">
        <f>DATE(YEAR(tbl_LoanData[[#This Row],[Application Date]]),MONTH(tbl_LoanData[[#This Row],[Application Date]]),1)</f>
        <v>45597</v>
      </c>
      <c r="AM4040" s="14">
        <f ca="1">IF(AND(tbl_LoanData[[#This Row],[Application Date]]&gt;=EOMONTH(TODAY(),-1)+1,tbl_LoanData[[#This Row],[Application Date]]&lt;=TODAY()),tbl_LoanData[[#This Row],[Loan Amount]],0)</f>
        <v>0</v>
      </c>
      <c r="AN4040" s="14">
        <f>tbl_LoanData[[#This Row],[Amount Paid]]-(Q4040-X4040)</f>
        <v>-678500</v>
      </c>
      <c r="AO4040" s="14">
        <f>IF(tbl_LoanData[[#This Row],[Application Status]]="Approved",1,0)</f>
        <v>0</v>
      </c>
      <c r="AP4040" s="22" t="str">
        <f t="shared" ca="1" si="190"/>
        <v/>
      </c>
      <c r="AQ4040" s="22" t="str">
        <f t="shared" ca="1" si="191"/>
        <v/>
      </c>
    </row>
    <row r="4041" spans="1:43" x14ac:dyDescent="0.3">
      <c r="A4041" s="2" t="s">
        <v>15227</v>
      </c>
      <c r="B4041" s="2" t="s">
        <v>15228</v>
      </c>
      <c r="C4041" s="2" t="s">
        <v>549</v>
      </c>
      <c r="D4041" s="2" t="s">
        <v>91</v>
      </c>
      <c r="E4041" s="2" t="s">
        <v>204</v>
      </c>
      <c r="F4041" s="2">
        <v>52</v>
      </c>
      <c r="G4041" s="2" t="s">
        <v>83</v>
      </c>
      <c r="H4041" s="2" t="s">
        <v>244</v>
      </c>
      <c r="I4041" s="2" t="s">
        <v>48</v>
      </c>
      <c r="J4041" s="3">
        <v>45600</v>
      </c>
      <c r="K4041" s="3">
        <v>45619</v>
      </c>
      <c r="L4041" s="2" t="s">
        <v>36</v>
      </c>
      <c r="M4041" s="2" t="s">
        <v>85</v>
      </c>
      <c r="N4041" s="2" t="s">
        <v>344</v>
      </c>
      <c r="O4041" s="4">
        <v>1746000</v>
      </c>
      <c r="P4041" s="4">
        <v>235700</v>
      </c>
      <c r="Q4041" s="4">
        <v>1510300</v>
      </c>
      <c r="R4041" s="2">
        <v>36</v>
      </c>
      <c r="S4041" s="5">
        <v>5.09</v>
      </c>
      <c r="T4041" s="4">
        <v>48358.97</v>
      </c>
      <c r="U4041" s="2" t="s">
        <v>73</v>
      </c>
      <c r="V4041" s="2" t="s">
        <v>74</v>
      </c>
      <c r="W4041" s="4">
        <v>1015538.37</v>
      </c>
      <c r="X4041" s="4">
        <v>725384.44</v>
      </c>
      <c r="Y4041" s="4">
        <v>1740922.81</v>
      </c>
      <c r="Z4041" s="2">
        <v>0</v>
      </c>
      <c r="AA4041" s="2" t="s">
        <v>56</v>
      </c>
      <c r="AB4041" s="2" t="s">
        <v>15730</v>
      </c>
      <c r="AC4041" s="2" t="s">
        <v>121</v>
      </c>
      <c r="AD4041" s="2" t="s">
        <v>76</v>
      </c>
      <c r="AE4041" s="5">
        <v>86.5</v>
      </c>
      <c r="AF4041" s="2">
        <v>0</v>
      </c>
      <c r="AG4041" s="2" t="s">
        <v>77</v>
      </c>
      <c r="AH4041" s="2">
        <v>19</v>
      </c>
      <c r="AI4041" s="6" t="str">
        <f t="shared" si="189"/>
        <v>45-54</v>
      </c>
      <c r="AJ4041" s="11">
        <f>YEAR(tbl_LoanData[[#This Row],[Application Date]])</f>
        <v>2024</v>
      </c>
      <c r="AK4041" s="11" t="str">
        <f>TEXT(tbl_LoanData[[#This Row],[Application Date]],"MMMM")</f>
        <v>November</v>
      </c>
      <c r="AL4041" s="12">
        <f>DATE(YEAR(tbl_LoanData[[#This Row],[Application Date]]),MONTH(tbl_LoanData[[#This Row],[Application Date]]),1)</f>
        <v>45597</v>
      </c>
      <c r="AM4041" s="14">
        <f ca="1">IF(AND(tbl_LoanData[[#This Row],[Application Date]]&gt;=EOMONTH(TODAY(),-1)+1,tbl_LoanData[[#This Row],[Application Date]]&lt;=TODAY()),tbl_LoanData[[#This Row],[Loan Amount]],0)</f>
        <v>0</v>
      </c>
      <c r="AN4041" s="14">
        <f>tbl_LoanData[[#This Row],[Amount Paid]]-(Q4041-X4041)</f>
        <v>230622.80999999994</v>
      </c>
      <c r="AO4041" s="14">
        <f>IF(tbl_LoanData[[#This Row],[Application Status]]="Approved",1,0)</f>
        <v>1</v>
      </c>
      <c r="AP4041" s="22" t="str">
        <f t="shared" ca="1" si="190"/>
        <v/>
      </c>
      <c r="AQ4041" s="22" t="str">
        <f t="shared" ca="1" si="191"/>
        <v/>
      </c>
    </row>
    <row r="4042" spans="1:43" x14ac:dyDescent="0.3">
      <c r="A4042" s="2" t="s">
        <v>15287</v>
      </c>
      <c r="B4042" s="2" t="s">
        <v>15288</v>
      </c>
      <c r="C4042" s="2" t="s">
        <v>208</v>
      </c>
      <c r="D4042" s="2" t="s">
        <v>176</v>
      </c>
      <c r="E4042" s="2" t="s">
        <v>91</v>
      </c>
      <c r="F4042" s="2">
        <v>55</v>
      </c>
      <c r="G4042" s="2" t="s">
        <v>69</v>
      </c>
      <c r="H4042" s="2" t="s">
        <v>318</v>
      </c>
      <c r="I4042" s="2" t="s">
        <v>42</v>
      </c>
      <c r="J4042" s="3">
        <v>45605</v>
      </c>
      <c r="K4042" s="3"/>
      <c r="L4042" s="2" t="s">
        <v>37</v>
      </c>
      <c r="M4042" s="2" t="s">
        <v>199</v>
      </c>
      <c r="N4042" s="2" t="s">
        <v>319</v>
      </c>
      <c r="O4042" s="4">
        <v>235000</v>
      </c>
      <c r="P4042" s="4">
        <v>93300</v>
      </c>
      <c r="Q4042" s="4">
        <v>141700</v>
      </c>
      <c r="R4042" s="2">
        <v>36</v>
      </c>
      <c r="S4042" s="5">
        <v>13.82</v>
      </c>
      <c r="T4042" s="4">
        <v>5568.02</v>
      </c>
      <c r="U4042" s="2" t="s">
        <v>96</v>
      </c>
      <c r="V4042" s="2" t="s">
        <v>97</v>
      </c>
      <c r="W4042" s="4">
        <v>0</v>
      </c>
      <c r="X4042" s="4">
        <v>0</v>
      </c>
      <c r="Y4042" s="4">
        <v>200448.82</v>
      </c>
      <c r="Z4042" s="2">
        <v>0</v>
      </c>
      <c r="AA4042" s="2" t="s">
        <v>97</v>
      </c>
      <c r="AB4042" s="2" t="s">
        <v>15731</v>
      </c>
      <c r="AC4042" s="2" t="s">
        <v>106</v>
      </c>
      <c r="AD4042" s="2" t="s">
        <v>76</v>
      </c>
      <c r="AE4042" s="5">
        <v>60.3</v>
      </c>
      <c r="AF4042" s="2">
        <v>0</v>
      </c>
      <c r="AG4042" s="2" t="s">
        <v>97</v>
      </c>
      <c r="AH4042" s="2"/>
      <c r="AI4042" s="6" t="str">
        <f t="shared" si="189"/>
        <v>55-64</v>
      </c>
      <c r="AJ4042" s="11">
        <f>YEAR(tbl_LoanData[[#This Row],[Application Date]])</f>
        <v>2024</v>
      </c>
      <c r="AK4042" s="11" t="str">
        <f>TEXT(tbl_LoanData[[#This Row],[Application Date]],"MMMM")</f>
        <v>November</v>
      </c>
      <c r="AL4042" s="12">
        <f>DATE(YEAR(tbl_LoanData[[#This Row],[Application Date]]),MONTH(tbl_LoanData[[#This Row],[Application Date]]),1)</f>
        <v>45597</v>
      </c>
      <c r="AM4042" s="14">
        <f ca="1">IF(AND(tbl_LoanData[[#This Row],[Application Date]]&gt;=EOMONTH(TODAY(),-1)+1,tbl_LoanData[[#This Row],[Application Date]]&lt;=TODAY()),tbl_LoanData[[#This Row],[Loan Amount]],0)</f>
        <v>0</v>
      </c>
      <c r="AN4042" s="14">
        <f>tbl_LoanData[[#This Row],[Amount Paid]]-(Q4042-X4042)</f>
        <v>-141700</v>
      </c>
      <c r="AO4042" s="14">
        <f>IF(tbl_LoanData[[#This Row],[Application Status]]="Approved",1,0)</f>
        <v>0</v>
      </c>
      <c r="AP4042" s="22" t="str">
        <f t="shared" ca="1" si="190"/>
        <v/>
      </c>
      <c r="AQ4042" s="22" t="str">
        <f t="shared" ca="1" si="191"/>
        <v/>
      </c>
    </row>
    <row r="4043" spans="1:43" ht="14.4" customHeight="1" x14ac:dyDescent="0.3">
      <c r="A4043" s="2" t="s">
        <v>15295</v>
      </c>
      <c r="B4043" s="2" t="s">
        <v>15296</v>
      </c>
      <c r="C4043" s="2" t="s">
        <v>66</v>
      </c>
      <c r="D4043" s="2" t="s">
        <v>254</v>
      </c>
      <c r="E4043" s="2" t="s">
        <v>189</v>
      </c>
      <c r="F4043" s="2">
        <v>21</v>
      </c>
      <c r="G4043" s="2" t="s">
        <v>69</v>
      </c>
      <c r="H4043" s="2" t="s">
        <v>516</v>
      </c>
      <c r="I4043" s="2" t="s">
        <v>53</v>
      </c>
      <c r="J4043" s="3">
        <v>45613</v>
      </c>
      <c r="K4043" s="3"/>
      <c r="L4043" s="2" t="s">
        <v>39</v>
      </c>
      <c r="M4043" s="2" t="s">
        <v>157</v>
      </c>
      <c r="N4043" s="2" t="s">
        <v>359</v>
      </c>
      <c r="O4043" s="4">
        <v>1782000</v>
      </c>
      <c r="P4043" s="4">
        <v>476000</v>
      </c>
      <c r="Q4043" s="4">
        <v>1306000</v>
      </c>
      <c r="R4043" s="2">
        <v>18</v>
      </c>
      <c r="S4043" s="5">
        <v>13.2</v>
      </c>
      <c r="T4043" s="4">
        <v>86921.56</v>
      </c>
      <c r="U4043" s="2" t="s">
        <v>96</v>
      </c>
      <c r="V4043" s="2" t="s">
        <v>97</v>
      </c>
      <c r="W4043" s="4">
        <v>0</v>
      </c>
      <c r="X4043" s="4">
        <v>0</v>
      </c>
      <c r="Y4043" s="4">
        <v>1564588</v>
      </c>
      <c r="Z4043" s="2">
        <v>0</v>
      </c>
      <c r="AA4043" s="2" t="s">
        <v>97</v>
      </c>
      <c r="AB4043" s="2" t="s">
        <v>15735</v>
      </c>
      <c r="AC4043" s="2" t="s">
        <v>213</v>
      </c>
      <c r="AD4043" s="2" t="s">
        <v>76</v>
      </c>
      <c r="AE4043" s="5">
        <v>73.290000000000006</v>
      </c>
      <c r="AF4043" s="2">
        <v>0</v>
      </c>
      <c r="AG4043" s="2" t="s">
        <v>97</v>
      </c>
      <c r="AH4043" s="2"/>
      <c r="AI4043" s="6" t="str">
        <f t="shared" si="189"/>
        <v>18-24</v>
      </c>
      <c r="AJ4043" s="11">
        <f>YEAR(tbl_LoanData[[#This Row],[Application Date]])</f>
        <v>2024</v>
      </c>
      <c r="AK4043" s="11" t="str">
        <f>TEXT(tbl_LoanData[[#This Row],[Application Date]],"MMMM")</f>
        <v>November</v>
      </c>
      <c r="AL4043" s="12">
        <f>DATE(YEAR(tbl_LoanData[[#This Row],[Application Date]]),MONTH(tbl_LoanData[[#This Row],[Application Date]]),1)</f>
        <v>45597</v>
      </c>
      <c r="AM4043" s="14">
        <f ca="1">IF(AND(tbl_LoanData[[#This Row],[Application Date]]&gt;=EOMONTH(TODAY(),-1)+1,tbl_LoanData[[#This Row],[Application Date]]&lt;=TODAY()),tbl_LoanData[[#This Row],[Loan Amount]],0)</f>
        <v>0</v>
      </c>
      <c r="AN4043" s="14">
        <f>tbl_LoanData[[#This Row],[Amount Paid]]-(Q4043-X4043)</f>
        <v>-1306000</v>
      </c>
      <c r="AO4043" s="14">
        <f>IF(tbl_LoanData[[#This Row],[Application Status]]="Approved",1,0)</f>
        <v>0</v>
      </c>
      <c r="AP4043" s="22" t="str">
        <f t="shared" ca="1" si="190"/>
        <v/>
      </c>
      <c r="AQ4043" s="22" t="str">
        <f t="shared" ca="1" si="191"/>
        <v/>
      </c>
    </row>
    <row r="4044" spans="1:43" ht="14.4" customHeight="1" x14ac:dyDescent="0.3">
      <c r="A4044" s="2" t="s">
        <v>15317</v>
      </c>
      <c r="B4044" s="2" t="s">
        <v>15318</v>
      </c>
      <c r="C4044" s="2" t="s">
        <v>521</v>
      </c>
      <c r="D4044" s="2" t="s">
        <v>311</v>
      </c>
      <c r="E4044" s="2" t="s">
        <v>117</v>
      </c>
      <c r="F4044" s="2">
        <v>57</v>
      </c>
      <c r="G4044" s="2" t="s">
        <v>69</v>
      </c>
      <c r="H4044" s="2" t="s">
        <v>237</v>
      </c>
      <c r="I4044" s="2" t="s">
        <v>48</v>
      </c>
      <c r="J4044" s="3">
        <v>45598</v>
      </c>
      <c r="K4044" s="3">
        <v>45600</v>
      </c>
      <c r="L4044" s="2" t="s">
        <v>39</v>
      </c>
      <c r="M4044" s="2" t="s">
        <v>85</v>
      </c>
      <c r="N4044" s="2" t="s">
        <v>324</v>
      </c>
      <c r="O4044" s="4">
        <v>1336000</v>
      </c>
      <c r="P4044" s="4">
        <v>246200</v>
      </c>
      <c r="Q4044" s="4">
        <v>1089800</v>
      </c>
      <c r="R4044" s="2">
        <v>36</v>
      </c>
      <c r="S4044" s="5">
        <v>9.2200000000000006</v>
      </c>
      <c r="T4044" s="4">
        <v>38645.519999999997</v>
      </c>
      <c r="U4044" s="2" t="s">
        <v>73</v>
      </c>
      <c r="V4044" s="2" t="s">
        <v>74</v>
      </c>
      <c r="W4044" s="4">
        <v>772910.4</v>
      </c>
      <c r="X4044" s="4">
        <v>618328.28</v>
      </c>
      <c r="Y4044" s="4">
        <v>1391238.68</v>
      </c>
      <c r="Z4044" s="2">
        <v>32</v>
      </c>
      <c r="AA4044" s="2" t="s">
        <v>58</v>
      </c>
      <c r="AB4044" s="2" t="s">
        <v>15731</v>
      </c>
      <c r="AC4044" s="2" t="s">
        <v>138</v>
      </c>
      <c r="AD4044" s="2" t="s">
        <v>76</v>
      </c>
      <c r="AE4044" s="5">
        <v>81.569999999999993</v>
      </c>
      <c r="AF4044" s="2">
        <v>1</v>
      </c>
      <c r="AG4044" s="2" t="s">
        <v>15718</v>
      </c>
      <c r="AH4044" s="2">
        <v>2</v>
      </c>
      <c r="AI4044" s="6" t="str">
        <f t="shared" si="189"/>
        <v>55-64</v>
      </c>
      <c r="AJ4044" s="11">
        <f>YEAR(tbl_LoanData[[#This Row],[Application Date]])</f>
        <v>2024</v>
      </c>
      <c r="AK4044" s="11" t="str">
        <f>TEXT(tbl_LoanData[[#This Row],[Application Date]],"MMMM")</f>
        <v>November</v>
      </c>
      <c r="AL4044" s="12">
        <f>DATE(YEAR(tbl_LoanData[[#This Row],[Application Date]]),MONTH(tbl_LoanData[[#This Row],[Application Date]]),1)</f>
        <v>45597</v>
      </c>
      <c r="AM4044" s="14">
        <f ca="1">IF(AND(tbl_LoanData[[#This Row],[Application Date]]&gt;=EOMONTH(TODAY(),-1)+1,tbl_LoanData[[#This Row],[Application Date]]&lt;=TODAY()),tbl_LoanData[[#This Row],[Loan Amount]],0)</f>
        <v>0</v>
      </c>
      <c r="AN4044" s="14">
        <f>tbl_LoanData[[#This Row],[Amount Paid]]-(Q4044-X4044)</f>
        <v>301438.68000000005</v>
      </c>
      <c r="AO4044" s="14">
        <f>IF(tbl_LoanData[[#This Row],[Application Status]]="Approved",1,0)</f>
        <v>1</v>
      </c>
      <c r="AP4044" s="22" t="str">
        <f t="shared" ca="1" si="190"/>
        <v/>
      </c>
      <c r="AQ4044" s="22" t="str">
        <f t="shared" ca="1" si="191"/>
        <v/>
      </c>
    </row>
    <row r="4045" spans="1:43" ht="14.4" customHeight="1" x14ac:dyDescent="0.3">
      <c r="A4045" s="2" t="s">
        <v>15321</v>
      </c>
      <c r="B4045" s="2" t="s">
        <v>15322</v>
      </c>
      <c r="C4045" s="2" t="s">
        <v>149</v>
      </c>
      <c r="D4045" s="2" t="s">
        <v>82</v>
      </c>
      <c r="E4045" s="2" t="s">
        <v>118</v>
      </c>
      <c r="F4045" s="2">
        <v>61</v>
      </c>
      <c r="G4045" s="2" t="s">
        <v>83</v>
      </c>
      <c r="H4045" s="2" t="s">
        <v>285</v>
      </c>
      <c r="I4045" s="2" t="s">
        <v>55</v>
      </c>
      <c r="J4045" s="3">
        <v>45612</v>
      </c>
      <c r="K4045" s="3">
        <v>45617</v>
      </c>
      <c r="L4045" s="2" t="s">
        <v>37</v>
      </c>
      <c r="M4045" s="2" t="s">
        <v>199</v>
      </c>
      <c r="N4045" s="2" t="s">
        <v>319</v>
      </c>
      <c r="O4045" s="4">
        <v>200000</v>
      </c>
      <c r="P4045" s="4">
        <v>31300</v>
      </c>
      <c r="Q4045" s="4">
        <v>168700</v>
      </c>
      <c r="R4045" s="2">
        <v>60</v>
      </c>
      <c r="S4045" s="5">
        <v>11.74</v>
      </c>
      <c r="T4045" s="4">
        <v>4462.12</v>
      </c>
      <c r="U4045" s="2" t="s">
        <v>73</v>
      </c>
      <c r="V4045" s="2" t="s">
        <v>74</v>
      </c>
      <c r="W4045" s="4">
        <v>93704.52</v>
      </c>
      <c r="X4045" s="4">
        <v>174022.38</v>
      </c>
      <c r="Y4045" s="4">
        <v>267726.90000000002</v>
      </c>
      <c r="Z4045" s="2">
        <v>0</v>
      </c>
      <c r="AA4045" s="2" t="s">
        <v>56</v>
      </c>
      <c r="AB4045" s="2" t="s">
        <v>15734</v>
      </c>
      <c r="AC4045" s="2" t="s">
        <v>213</v>
      </c>
      <c r="AD4045" s="2" t="s">
        <v>76</v>
      </c>
      <c r="AE4045" s="5">
        <v>84.35</v>
      </c>
      <c r="AF4045" s="2">
        <v>0</v>
      </c>
      <c r="AG4045" s="2" t="s">
        <v>77</v>
      </c>
      <c r="AH4045" s="2">
        <v>5</v>
      </c>
      <c r="AI4045" s="6" t="str">
        <f t="shared" si="189"/>
        <v>55-64</v>
      </c>
      <c r="AJ4045" s="11">
        <f>YEAR(tbl_LoanData[[#This Row],[Application Date]])</f>
        <v>2024</v>
      </c>
      <c r="AK4045" s="11" t="str">
        <f>TEXT(tbl_LoanData[[#This Row],[Application Date]],"MMMM")</f>
        <v>November</v>
      </c>
      <c r="AL4045" s="12">
        <f>DATE(YEAR(tbl_LoanData[[#This Row],[Application Date]]),MONTH(tbl_LoanData[[#This Row],[Application Date]]),1)</f>
        <v>45597</v>
      </c>
      <c r="AM4045" s="14">
        <f ca="1">IF(AND(tbl_LoanData[[#This Row],[Application Date]]&gt;=EOMONTH(TODAY(),-1)+1,tbl_LoanData[[#This Row],[Application Date]]&lt;=TODAY()),tbl_LoanData[[#This Row],[Loan Amount]],0)</f>
        <v>0</v>
      </c>
      <c r="AN4045" s="14">
        <f>tbl_LoanData[[#This Row],[Amount Paid]]-(Q4045-X4045)</f>
        <v>99026.900000000009</v>
      </c>
      <c r="AO4045" s="14">
        <f>IF(tbl_LoanData[[#This Row],[Application Status]]="Approved",1,0)</f>
        <v>1</v>
      </c>
      <c r="AP4045" s="22" t="str">
        <f t="shared" ca="1" si="190"/>
        <v/>
      </c>
      <c r="AQ4045" s="22" t="str">
        <f t="shared" ca="1" si="191"/>
        <v/>
      </c>
    </row>
    <row r="4046" spans="1:43" ht="14.4" customHeight="1" x14ac:dyDescent="0.3">
      <c r="A4046" s="2" t="s">
        <v>218</v>
      </c>
      <c r="B4046" s="2" t="s">
        <v>219</v>
      </c>
      <c r="C4046" s="2" t="s">
        <v>220</v>
      </c>
      <c r="D4046" s="2" t="s">
        <v>209</v>
      </c>
      <c r="E4046" s="2" t="s">
        <v>161</v>
      </c>
      <c r="F4046" s="2">
        <v>45</v>
      </c>
      <c r="G4046" s="2" t="s">
        <v>69</v>
      </c>
      <c r="H4046" s="2" t="s">
        <v>103</v>
      </c>
      <c r="I4046" s="2" t="s">
        <v>43</v>
      </c>
      <c r="J4046" s="3">
        <v>45645</v>
      </c>
      <c r="K4046" s="3">
        <v>45666</v>
      </c>
      <c r="L4046" s="2" t="s">
        <v>39</v>
      </c>
      <c r="M4046" s="2" t="s">
        <v>85</v>
      </c>
      <c r="N4046" s="2" t="s">
        <v>178</v>
      </c>
      <c r="O4046" s="4">
        <v>1634000</v>
      </c>
      <c r="P4046" s="4">
        <v>398000</v>
      </c>
      <c r="Q4046" s="4">
        <v>1236000</v>
      </c>
      <c r="R4046" s="2">
        <v>18</v>
      </c>
      <c r="S4046" s="5">
        <v>5.95</v>
      </c>
      <c r="T4046" s="4">
        <v>74795.17</v>
      </c>
      <c r="U4046" s="2" t="s">
        <v>73</v>
      </c>
      <c r="V4046" s="2" t="s">
        <v>34</v>
      </c>
      <c r="W4046" s="4">
        <v>1196722.72</v>
      </c>
      <c r="X4046" s="4">
        <v>149590.28</v>
      </c>
      <c r="Y4046" s="4">
        <v>1346313</v>
      </c>
      <c r="Z4046" s="2">
        <v>64</v>
      </c>
      <c r="AA4046" s="2" t="s">
        <v>59</v>
      </c>
      <c r="AB4046" s="2" t="s">
        <v>15732</v>
      </c>
      <c r="AC4046" s="2" t="s">
        <v>129</v>
      </c>
      <c r="AD4046" s="2" t="s">
        <v>76</v>
      </c>
      <c r="AE4046" s="5">
        <v>75.64</v>
      </c>
      <c r="AF4046" s="2">
        <v>2</v>
      </c>
      <c r="AG4046" s="2" t="s">
        <v>130</v>
      </c>
      <c r="AH4046" s="2">
        <v>21</v>
      </c>
      <c r="AI4046" s="6" t="str">
        <f t="shared" si="189"/>
        <v>45-54</v>
      </c>
      <c r="AJ4046" s="11">
        <f>YEAR(tbl_LoanData[[#This Row],[Application Date]])</f>
        <v>2024</v>
      </c>
      <c r="AK4046" s="11" t="str">
        <f>TEXT(tbl_LoanData[[#This Row],[Application Date]],"MMMM")</f>
        <v>December</v>
      </c>
      <c r="AL4046" s="12">
        <f>DATE(YEAR(tbl_LoanData[[#This Row],[Application Date]]),MONTH(tbl_LoanData[[#This Row],[Application Date]]),1)</f>
        <v>45627</v>
      </c>
      <c r="AM4046" s="14">
        <f ca="1">IF(AND(tbl_LoanData[[#This Row],[Application Date]]&gt;=EOMONTH(TODAY(),-1)+1,tbl_LoanData[[#This Row],[Application Date]]&lt;=TODAY()),tbl_LoanData[[#This Row],[Loan Amount]],0)</f>
        <v>0</v>
      </c>
      <c r="AN4046" s="14">
        <f>tbl_LoanData[[#This Row],[Amount Paid]]-(Q4046-X4046)</f>
        <v>110313</v>
      </c>
      <c r="AO4046" s="14">
        <f>IF(tbl_LoanData[[#This Row],[Application Status]]="Approved",1,0)</f>
        <v>1</v>
      </c>
      <c r="AP4046" s="22" t="str">
        <f t="shared" ca="1" si="190"/>
        <v/>
      </c>
      <c r="AQ4046" s="22" t="str">
        <f t="shared" ca="1" si="191"/>
        <v/>
      </c>
    </row>
    <row r="4047" spans="1:43" ht="14.4" customHeight="1" x14ac:dyDescent="0.3">
      <c r="A4047" s="2" t="s">
        <v>257</v>
      </c>
      <c r="B4047" s="2" t="s">
        <v>258</v>
      </c>
      <c r="C4047" s="2" t="s">
        <v>231</v>
      </c>
      <c r="D4047" s="2" t="s">
        <v>118</v>
      </c>
      <c r="E4047" s="2" t="s">
        <v>210</v>
      </c>
      <c r="F4047" s="2">
        <v>39</v>
      </c>
      <c r="G4047" s="2" t="s">
        <v>83</v>
      </c>
      <c r="H4047" s="2" t="s">
        <v>259</v>
      </c>
      <c r="I4047" s="2" t="s">
        <v>43</v>
      </c>
      <c r="J4047" s="3">
        <v>45652</v>
      </c>
      <c r="K4047" s="3"/>
      <c r="L4047" s="2" t="s">
        <v>37</v>
      </c>
      <c r="M4047" s="2" t="s">
        <v>260</v>
      </c>
      <c r="N4047" s="2" t="s">
        <v>261</v>
      </c>
      <c r="O4047" s="4">
        <v>193000</v>
      </c>
      <c r="P4047" s="4">
        <v>67000</v>
      </c>
      <c r="Q4047" s="4">
        <v>126000</v>
      </c>
      <c r="R4047" s="2">
        <v>36</v>
      </c>
      <c r="S4047" s="5">
        <v>5.87</v>
      </c>
      <c r="T4047" s="4">
        <v>4116.3500000000004</v>
      </c>
      <c r="U4047" s="2" t="s">
        <v>113</v>
      </c>
      <c r="V4047" s="2" t="s">
        <v>97</v>
      </c>
      <c r="W4047" s="4">
        <v>0</v>
      </c>
      <c r="X4047" s="4">
        <v>0</v>
      </c>
      <c r="Y4047" s="4">
        <v>148188.6</v>
      </c>
      <c r="Z4047" s="2">
        <v>0</v>
      </c>
      <c r="AA4047" s="2" t="s">
        <v>97</v>
      </c>
      <c r="AB4047" s="2" t="s">
        <v>15733</v>
      </c>
      <c r="AC4047" s="2" t="s">
        <v>75</v>
      </c>
      <c r="AD4047" s="2" t="s">
        <v>76</v>
      </c>
      <c r="AE4047" s="5">
        <v>65.28</v>
      </c>
      <c r="AF4047" s="2">
        <v>0</v>
      </c>
      <c r="AG4047" s="2" t="s">
        <v>97</v>
      </c>
      <c r="AH4047" s="2"/>
      <c r="AI4047" s="6" t="str">
        <f t="shared" si="189"/>
        <v>35-44</v>
      </c>
      <c r="AJ4047" s="11">
        <f>YEAR(tbl_LoanData[[#This Row],[Application Date]])</f>
        <v>2024</v>
      </c>
      <c r="AK4047" s="11" t="str">
        <f>TEXT(tbl_LoanData[[#This Row],[Application Date]],"MMMM")</f>
        <v>December</v>
      </c>
      <c r="AL4047" s="12">
        <f>DATE(YEAR(tbl_LoanData[[#This Row],[Application Date]]),MONTH(tbl_LoanData[[#This Row],[Application Date]]),1)</f>
        <v>45627</v>
      </c>
      <c r="AM4047" s="14">
        <f ca="1">IF(AND(tbl_LoanData[[#This Row],[Application Date]]&gt;=EOMONTH(TODAY(),-1)+1,tbl_LoanData[[#This Row],[Application Date]]&lt;=TODAY()),tbl_LoanData[[#This Row],[Loan Amount]],0)</f>
        <v>0</v>
      </c>
      <c r="AN4047" s="14">
        <f>tbl_LoanData[[#This Row],[Amount Paid]]-(Q4047-X4047)</f>
        <v>-126000</v>
      </c>
      <c r="AO4047" s="14">
        <f>IF(tbl_LoanData[[#This Row],[Application Status]]="Approved",1,0)</f>
        <v>0</v>
      </c>
      <c r="AP4047" s="22" t="str">
        <f t="shared" ca="1" si="190"/>
        <v/>
      </c>
      <c r="AQ4047" s="22" t="str">
        <f t="shared" ca="1" si="191"/>
        <v/>
      </c>
    </row>
    <row r="4048" spans="1:43" ht="14.4" customHeight="1" x14ac:dyDescent="0.3">
      <c r="A4048" s="2" t="s">
        <v>424</v>
      </c>
      <c r="B4048" s="2" t="s">
        <v>425</v>
      </c>
      <c r="C4048" s="2" t="s">
        <v>310</v>
      </c>
      <c r="D4048" s="2" t="s">
        <v>204</v>
      </c>
      <c r="E4048" s="2" t="s">
        <v>210</v>
      </c>
      <c r="F4048" s="2">
        <v>24</v>
      </c>
      <c r="G4048" s="2" t="s">
        <v>69</v>
      </c>
      <c r="H4048" s="2" t="s">
        <v>84</v>
      </c>
      <c r="I4048" s="2" t="s">
        <v>45</v>
      </c>
      <c r="J4048" s="3">
        <v>45627</v>
      </c>
      <c r="K4048" s="3">
        <v>45631</v>
      </c>
      <c r="L4048" s="2" t="s">
        <v>41</v>
      </c>
      <c r="M4048" s="2" t="s">
        <v>184</v>
      </c>
      <c r="N4048" s="2" t="s">
        <v>426</v>
      </c>
      <c r="O4048" s="4">
        <v>1888000</v>
      </c>
      <c r="P4048" s="4">
        <v>652100</v>
      </c>
      <c r="Q4048" s="4">
        <v>1235900</v>
      </c>
      <c r="R4048" s="2">
        <v>60</v>
      </c>
      <c r="S4048" s="5">
        <v>10.85</v>
      </c>
      <c r="T4048" s="4">
        <v>31772.93</v>
      </c>
      <c r="U4048" s="2" t="s">
        <v>73</v>
      </c>
      <c r="V4048" s="2" t="s">
        <v>74</v>
      </c>
      <c r="W4048" s="4">
        <v>635458.6</v>
      </c>
      <c r="X4048" s="4">
        <v>1270917.1499999999</v>
      </c>
      <c r="Y4048" s="4">
        <v>1906375.75</v>
      </c>
      <c r="Z4048" s="2">
        <v>0</v>
      </c>
      <c r="AA4048" s="2" t="s">
        <v>56</v>
      </c>
      <c r="AB4048" s="2" t="s">
        <v>15732</v>
      </c>
      <c r="AC4048" s="2" t="s">
        <v>213</v>
      </c>
      <c r="AD4048" s="2" t="s">
        <v>76</v>
      </c>
      <c r="AE4048" s="5">
        <v>65.459999999999994</v>
      </c>
      <c r="AF4048" s="2">
        <v>0</v>
      </c>
      <c r="AG4048" s="2" t="s">
        <v>77</v>
      </c>
      <c r="AH4048" s="2">
        <v>4</v>
      </c>
      <c r="AI4048" s="6" t="str">
        <f t="shared" si="189"/>
        <v>18-24</v>
      </c>
      <c r="AJ4048" s="11">
        <f>YEAR(tbl_LoanData[[#This Row],[Application Date]])</f>
        <v>2024</v>
      </c>
      <c r="AK4048" s="11" t="str">
        <f>TEXT(tbl_LoanData[[#This Row],[Application Date]],"MMMM")</f>
        <v>December</v>
      </c>
      <c r="AL4048" s="12">
        <f>DATE(YEAR(tbl_LoanData[[#This Row],[Application Date]]),MONTH(tbl_LoanData[[#This Row],[Application Date]]),1)</f>
        <v>45627</v>
      </c>
      <c r="AM4048" s="14">
        <f ca="1">IF(AND(tbl_LoanData[[#This Row],[Application Date]]&gt;=EOMONTH(TODAY(),-1)+1,tbl_LoanData[[#This Row],[Application Date]]&lt;=TODAY()),tbl_LoanData[[#This Row],[Loan Amount]],0)</f>
        <v>0</v>
      </c>
      <c r="AN4048" s="14">
        <f>tbl_LoanData[[#This Row],[Amount Paid]]-(Q4048-X4048)</f>
        <v>670475.74999999988</v>
      </c>
      <c r="AO4048" s="14">
        <f>IF(tbl_LoanData[[#This Row],[Application Status]]="Approved",1,0)</f>
        <v>1</v>
      </c>
      <c r="AP4048" s="22" t="str">
        <f t="shared" ca="1" si="190"/>
        <v/>
      </c>
      <c r="AQ4048" s="22" t="str">
        <f t="shared" ca="1" si="191"/>
        <v/>
      </c>
    </row>
    <row r="4049" spans="1:43" x14ac:dyDescent="0.3">
      <c r="A4049" s="2" t="s">
        <v>873</v>
      </c>
      <c r="B4049" s="2" t="s">
        <v>874</v>
      </c>
      <c r="C4049" s="2" t="s">
        <v>452</v>
      </c>
      <c r="D4049" s="2" t="s">
        <v>142</v>
      </c>
      <c r="E4049" s="2" t="s">
        <v>402</v>
      </c>
      <c r="F4049" s="2">
        <v>32</v>
      </c>
      <c r="G4049" s="2" t="s">
        <v>83</v>
      </c>
      <c r="H4049" s="2" t="s">
        <v>259</v>
      </c>
      <c r="I4049" s="2" t="s">
        <v>43</v>
      </c>
      <c r="J4049" s="3">
        <v>45634</v>
      </c>
      <c r="K4049" s="3">
        <v>45646</v>
      </c>
      <c r="L4049" s="2" t="s">
        <v>40</v>
      </c>
      <c r="M4049" s="2" t="s">
        <v>94</v>
      </c>
      <c r="N4049" s="2" t="s">
        <v>95</v>
      </c>
      <c r="O4049" s="4">
        <v>1360000</v>
      </c>
      <c r="P4049" s="4">
        <v>450000</v>
      </c>
      <c r="Q4049" s="4">
        <v>910000</v>
      </c>
      <c r="R4049" s="2">
        <v>24</v>
      </c>
      <c r="S4049" s="5">
        <v>7.78</v>
      </c>
      <c r="T4049" s="4">
        <v>43816.5</v>
      </c>
      <c r="U4049" s="2" t="s">
        <v>73</v>
      </c>
      <c r="V4049" s="2" t="s">
        <v>74</v>
      </c>
      <c r="W4049" s="4">
        <v>876330</v>
      </c>
      <c r="X4049" s="4">
        <v>175266</v>
      </c>
      <c r="Y4049" s="4">
        <v>1051596</v>
      </c>
      <c r="Z4049" s="2">
        <v>0</v>
      </c>
      <c r="AA4049" s="2" t="s">
        <v>56</v>
      </c>
      <c r="AB4049" s="2" t="s">
        <v>15729</v>
      </c>
      <c r="AC4049" s="2" t="s">
        <v>138</v>
      </c>
      <c r="AD4049" s="2" t="s">
        <v>76</v>
      </c>
      <c r="AE4049" s="5">
        <v>66.91</v>
      </c>
      <c r="AF4049" s="2">
        <v>0</v>
      </c>
      <c r="AG4049" s="2" t="s">
        <v>77</v>
      </c>
      <c r="AH4049" s="2">
        <v>12</v>
      </c>
      <c r="AI4049" s="6" t="str">
        <f t="shared" si="189"/>
        <v>25-34</v>
      </c>
      <c r="AJ4049" s="11">
        <f>YEAR(tbl_LoanData[[#This Row],[Application Date]])</f>
        <v>2024</v>
      </c>
      <c r="AK4049" s="11" t="str">
        <f>TEXT(tbl_LoanData[[#This Row],[Application Date]],"MMMM")</f>
        <v>December</v>
      </c>
      <c r="AL4049" s="12">
        <f>DATE(YEAR(tbl_LoanData[[#This Row],[Application Date]]),MONTH(tbl_LoanData[[#This Row],[Application Date]]),1)</f>
        <v>45627</v>
      </c>
      <c r="AM4049" s="14">
        <f ca="1">IF(AND(tbl_LoanData[[#This Row],[Application Date]]&gt;=EOMONTH(TODAY(),-1)+1,tbl_LoanData[[#This Row],[Application Date]]&lt;=TODAY()),tbl_LoanData[[#This Row],[Loan Amount]],0)</f>
        <v>0</v>
      </c>
      <c r="AN4049" s="14">
        <f>tbl_LoanData[[#This Row],[Amount Paid]]-(Q4049-X4049)</f>
        <v>141596</v>
      </c>
      <c r="AO4049" s="14">
        <f>IF(tbl_LoanData[[#This Row],[Application Status]]="Approved",1,0)</f>
        <v>1</v>
      </c>
      <c r="AP4049" s="22" t="str">
        <f t="shared" ca="1" si="190"/>
        <v/>
      </c>
      <c r="AQ4049" s="22" t="str">
        <f t="shared" ca="1" si="191"/>
        <v/>
      </c>
    </row>
    <row r="4050" spans="1:43" ht="14.4" customHeight="1" x14ac:dyDescent="0.3">
      <c r="A4050" s="2" t="s">
        <v>919</v>
      </c>
      <c r="B4050" s="2" t="s">
        <v>920</v>
      </c>
      <c r="C4050" s="2" t="s">
        <v>220</v>
      </c>
      <c r="D4050" s="2" t="s">
        <v>311</v>
      </c>
      <c r="E4050" s="2" t="s">
        <v>293</v>
      </c>
      <c r="F4050" s="2">
        <v>47</v>
      </c>
      <c r="G4050" s="2" t="s">
        <v>69</v>
      </c>
      <c r="H4050" s="2" t="s">
        <v>298</v>
      </c>
      <c r="I4050" s="2" t="s">
        <v>43</v>
      </c>
      <c r="J4050" s="3">
        <v>45641</v>
      </c>
      <c r="K4050" s="3">
        <v>45653</v>
      </c>
      <c r="L4050" s="2" t="s">
        <v>37</v>
      </c>
      <c r="M4050" s="2" t="s">
        <v>260</v>
      </c>
      <c r="N4050" s="2" t="s">
        <v>457</v>
      </c>
      <c r="O4050" s="4">
        <v>111000</v>
      </c>
      <c r="P4050" s="4">
        <v>42600</v>
      </c>
      <c r="Q4050" s="4">
        <v>68400</v>
      </c>
      <c r="R4050" s="2">
        <v>60</v>
      </c>
      <c r="S4050" s="5">
        <v>9.08</v>
      </c>
      <c r="T4050" s="4">
        <v>1657.56</v>
      </c>
      <c r="U4050" s="2" t="s">
        <v>73</v>
      </c>
      <c r="V4050" s="2" t="s">
        <v>74</v>
      </c>
      <c r="W4050" s="4">
        <v>31493.64</v>
      </c>
      <c r="X4050" s="4">
        <v>67959.960000000006</v>
      </c>
      <c r="Y4050" s="4">
        <v>99453.6</v>
      </c>
      <c r="Z4050" s="2">
        <v>0</v>
      </c>
      <c r="AA4050" s="2" t="s">
        <v>56</v>
      </c>
      <c r="AB4050" s="2" t="s">
        <v>15736</v>
      </c>
      <c r="AC4050" s="2" t="s">
        <v>106</v>
      </c>
      <c r="AD4050" s="2" t="s">
        <v>76</v>
      </c>
      <c r="AE4050" s="5">
        <v>61.62</v>
      </c>
      <c r="AF4050" s="2">
        <v>0</v>
      </c>
      <c r="AG4050" s="2" t="s">
        <v>77</v>
      </c>
      <c r="AH4050" s="2">
        <v>12</v>
      </c>
      <c r="AI4050" s="6" t="str">
        <f t="shared" si="189"/>
        <v>45-54</v>
      </c>
      <c r="AJ4050" s="11">
        <f>YEAR(tbl_LoanData[[#This Row],[Application Date]])</f>
        <v>2024</v>
      </c>
      <c r="AK4050" s="11" t="str">
        <f>TEXT(tbl_LoanData[[#This Row],[Application Date]],"MMMM")</f>
        <v>December</v>
      </c>
      <c r="AL4050" s="12">
        <f>DATE(YEAR(tbl_LoanData[[#This Row],[Application Date]]),MONTH(tbl_LoanData[[#This Row],[Application Date]]),1)</f>
        <v>45627</v>
      </c>
      <c r="AM4050" s="14">
        <f ca="1">IF(AND(tbl_LoanData[[#This Row],[Application Date]]&gt;=EOMONTH(TODAY(),-1)+1,tbl_LoanData[[#This Row],[Application Date]]&lt;=TODAY()),tbl_LoanData[[#This Row],[Loan Amount]],0)</f>
        <v>0</v>
      </c>
      <c r="AN4050" s="14">
        <f>tbl_LoanData[[#This Row],[Amount Paid]]-(Q4050-X4050)</f>
        <v>31053.600000000006</v>
      </c>
      <c r="AO4050" s="14">
        <f>IF(tbl_LoanData[[#This Row],[Application Status]]="Approved",1,0)</f>
        <v>1</v>
      </c>
      <c r="AP4050" s="22" t="str">
        <f t="shared" ca="1" si="190"/>
        <v/>
      </c>
      <c r="AQ4050" s="22" t="str">
        <f t="shared" ca="1" si="191"/>
        <v/>
      </c>
    </row>
    <row r="4051" spans="1:43" ht="14.4" customHeight="1" x14ac:dyDescent="0.3">
      <c r="A4051" s="2" t="s">
        <v>1004</v>
      </c>
      <c r="B4051" s="2" t="s">
        <v>1005</v>
      </c>
      <c r="C4051" s="2" t="s">
        <v>149</v>
      </c>
      <c r="D4051" s="2" t="s">
        <v>311</v>
      </c>
      <c r="E4051" s="2" t="s">
        <v>176</v>
      </c>
      <c r="F4051" s="2">
        <v>26</v>
      </c>
      <c r="G4051" s="2" t="s">
        <v>83</v>
      </c>
      <c r="H4051" s="2" t="s">
        <v>233</v>
      </c>
      <c r="I4051" s="2" t="s">
        <v>46</v>
      </c>
      <c r="J4051" s="3">
        <v>45639</v>
      </c>
      <c r="K4051" s="3">
        <v>45655</v>
      </c>
      <c r="L4051" s="2" t="s">
        <v>36</v>
      </c>
      <c r="M4051" s="2" t="s">
        <v>85</v>
      </c>
      <c r="N4051" s="2" t="s">
        <v>344</v>
      </c>
      <c r="O4051" s="4">
        <v>939000</v>
      </c>
      <c r="P4051" s="4">
        <v>171100</v>
      </c>
      <c r="Q4051" s="4">
        <v>767900</v>
      </c>
      <c r="R4051" s="2">
        <v>48</v>
      </c>
      <c r="S4051" s="5">
        <v>12.49</v>
      </c>
      <c r="T4051" s="4">
        <v>23990.48</v>
      </c>
      <c r="U4051" s="2" t="s">
        <v>73</v>
      </c>
      <c r="V4051" s="2" t="s">
        <v>74</v>
      </c>
      <c r="W4051" s="4">
        <v>455819.12</v>
      </c>
      <c r="X4051" s="4">
        <v>695723.72</v>
      </c>
      <c r="Y4051" s="4">
        <v>1151542.8400000001</v>
      </c>
      <c r="Z4051" s="2">
        <v>0</v>
      </c>
      <c r="AA4051" s="2" t="s">
        <v>56</v>
      </c>
      <c r="AB4051" s="2" t="s">
        <v>15731</v>
      </c>
      <c r="AC4051" s="2" t="s">
        <v>87</v>
      </c>
      <c r="AD4051" s="2" t="s">
        <v>76</v>
      </c>
      <c r="AE4051" s="5">
        <v>81.78</v>
      </c>
      <c r="AF4051" s="2">
        <v>0</v>
      </c>
      <c r="AG4051" s="2" t="s">
        <v>77</v>
      </c>
      <c r="AH4051" s="2">
        <v>16</v>
      </c>
      <c r="AI4051" s="6" t="str">
        <f t="shared" si="189"/>
        <v>25-34</v>
      </c>
      <c r="AJ4051" s="11">
        <f>YEAR(tbl_LoanData[[#This Row],[Application Date]])</f>
        <v>2024</v>
      </c>
      <c r="AK4051" s="11" t="str">
        <f>TEXT(tbl_LoanData[[#This Row],[Application Date]],"MMMM")</f>
        <v>December</v>
      </c>
      <c r="AL4051" s="12">
        <f>DATE(YEAR(tbl_LoanData[[#This Row],[Application Date]]),MONTH(tbl_LoanData[[#This Row],[Application Date]]),1)</f>
        <v>45627</v>
      </c>
      <c r="AM4051" s="14">
        <f ca="1">IF(AND(tbl_LoanData[[#This Row],[Application Date]]&gt;=EOMONTH(TODAY(),-1)+1,tbl_LoanData[[#This Row],[Application Date]]&lt;=TODAY()),tbl_LoanData[[#This Row],[Loan Amount]],0)</f>
        <v>0</v>
      </c>
      <c r="AN4051" s="14">
        <f>tbl_LoanData[[#This Row],[Amount Paid]]-(Q4051-X4051)</f>
        <v>383642.83999999997</v>
      </c>
      <c r="AO4051" s="14">
        <f>IF(tbl_LoanData[[#This Row],[Application Status]]="Approved",1,0)</f>
        <v>1</v>
      </c>
      <c r="AP4051" s="22" t="str">
        <f t="shared" ca="1" si="190"/>
        <v/>
      </c>
      <c r="AQ4051" s="22" t="str">
        <f t="shared" ca="1" si="191"/>
        <v/>
      </c>
    </row>
    <row r="4052" spans="1:43" ht="14.4" customHeight="1" x14ac:dyDescent="0.3">
      <c r="A4052" s="2" t="s">
        <v>1303</v>
      </c>
      <c r="B4052" s="2" t="s">
        <v>1304</v>
      </c>
      <c r="C4052" s="2" t="s">
        <v>1102</v>
      </c>
      <c r="D4052" s="2" t="s">
        <v>161</v>
      </c>
      <c r="E4052" s="2" t="s">
        <v>150</v>
      </c>
      <c r="F4052" s="2">
        <v>65</v>
      </c>
      <c r="G4052" s="2" t="s">
        <v>69</v>
      </c>
      <c r="H4052" s="2" t="s">
        <v>93</v>
      </c>
      <c r="I4052" s="2" t="s">
        <v>50</v>
      </c>
      <c r="J4052" s="3">
        <v>45654</v>
      </c>
      <c r="K4052" s="3">
        <v>45675</v>
      </c>
      <c r="L4052" s="2" t="s">
        <v>41</v>
      </c>
      <c r="M4052" s="2" t="s">
        <v>552</v>
      </c>
      <c r="N4052" s="2" t="s">
        <v>553</v>
      </c>
      <c r="O4052" s="4">
        <v>2608000</v>
      </c>
      <c r="P4052" s="4">
        <v>928200</v>
      </c>
      <c r="Q4052" s="4">
        <v>1679800</v>
      </c>
      <c r="R4052" s="2">
        <v>12</v>
      </c>
      <c r="S4052" s="5">
        <v>9.48</v>
      </c>
      <c r="T4052" s="4">
        <v>153253.75</v>
      </c>
      <c r="U4052" s="2" t="s">
        <v>73</v>
      </c>
      <c r="V4052" s="2" t="s">
        <v>33</v>
      </c>
      <c r="W4052" s="4">
        <v>1839045.04</v>
      </c>
      <c r="X4052" s="4">
        <v>0</v>
      </c>
      <c r="Y4052" s="4">
        <v>1839045.04</v>
      </c>
      <c r="Z4052" s="2">
        <v>0</v>
      </c>
      <c r="AA4052" s="2" t="s">
        <v>56</v>
      </c>
      <c r="AB4052" s="2" t="s">
        <v>15728</v>
      </c>
      <c r="AC4052" s="2" t="s">
        <v>75</v>
      </c>
      <c r="AD4052" s="2" t="s">
        <v>76</v>
      </c>
      <c r="AE4052" s="5">
        <v>64.41</v>
      </c>
      <c r="AF4052" s="2">
        <v>0</v>
      </c>
      <c r="AG4052" s="2" t="s">
        <v>77</v>
      </c>
      <c r="AH4052" s="2">
        <v>21</v>
      </c>
      <c r="AI4052" s="6" t="str">
        <f t="shared" si="189"/>
        <v>65+</v>
      </c>
      <c r="AJ4052" s="11">
        <f>YEAR(tbl_LoanData[[#This Row],[Application Date]])</f>
        <v>2024</v>
      </c>
      <c r="AK4052" s="11" t="str">
        <f>TEXT(tbl_LoanData[[#This Row],[Application Date]],"MMMM")</f>
        <v>December</v>
      </c>
      <c r="AL4052" s="12">
        <f>DATE(YEAR(tbl_LoanData[[#This Row],[Application Date]]),MONTH(tbl_LoanData[[#This Row],[Application Date]]),1)</f>
        <v>45627</v>
      </c>
      <c r="AM4052" s="14">
        <f ca="1">IF(AND(tbl_LoanData[[#This Row],[Application Date]]&gt;=EOMONTH(TODAY(),-1)+1,tbl_LoanData[[#This Row],[Application Date]]&lt;=TODAY()),tbl_LoanData[[#This Row],[Loan Amount]],0)</f>
        <v>0</v>
      </c>
      <c r="AN4052" s="14">
        <f>tbl_LoanData[[#This Row],[Amount Paid]]-(Q4052-X4052)</f>
        <v>159245.04000000004</v>
      </c>
      <c r="AO4052" s="14">
        <f>IF(tbl_LoanData[[#This Row],[Application Status]]="Approved",1,0)</f>
        <v>1</v>
      </c>
      <c r="AP4052" s="22" t="str">
        <f t="shared" ca="1" si="190"/>
        <v/>
      </c>
      <c r="AQ4052" s="22" t="str">
        <f t="shared" ca="1" si="191"/>
        <v/>
      </c>
    </row>
    <row r="4053" spans="1:43" ht="14.4" customHeight="1" x14ac:dyDescent="0.3">
      <c r="A4053" s="2" t="s">
        <v>1381</v>
      </c>
      <c r="B4053" s="2" t="s">
        <v>1382</v>
      </c>
      <c r="C4053" s="2" t="s">
        <v>327</v>
      </c>
      <c r="D4053" s="2" t="s">
        <v>254</v>
      </c>
      <c r="E4053" s="2" t="s">
        <v>101</v>
      </c>
      <c r="F4053" s="2">
        <v>49</v>
      </c>
      <c r="G4053" s="2" t="s">
        <v>69</v>
      </c>
      <c r="H4053" s="2" t="s">
        <v>172</v>
      </c>
      <c r="I4053" s="2" t="s">
        <v>45</v>
      </c>
      <c r="J4053" s="3">
        <v>45650</v>
      </c>
      <c r="K4053" s="3">
        <v>45662</v>
      </c>
      <c r="L4053" s="2" t="s">
        <v>40</v>
      </c>
      <c r="M4053" s="2" t="s">
        <v>71</v>
      </c>
      <c r="N4053" s="2" t="s">
        <v>137</v>
      </c>
      <c r="O4053" s="4">
        <v>750000</v>
      </c>
      <c r="P4053" s="4">
        <v>196000</v>
      </c>
      <c r="Q4053" s="4">
        <v>554000</v>
      </c>
      <c r="R4053" s="2">
        <v>36</v>
      </c>
      <c r="S4053" s="5">
        <v>10.79</v>
      </c>
      <c r="T4053" s="4">
        <v>20370.27</v>
      </c>
      <c r="U4053" s="2" t="s">
        <v>73</v>
      </c>
      <c r="V4053" s="2" t="s">
        <v>74</v>
      </c>
      <c r="W4053" s="4">
        <v>387035.13</v>
      </c>
      <c r="X4053" s="4">
        <v>346294.67</v>
      </c>
      <c r="Y4053" s="4">
        <v>733329.8</v>
      </c>
      <c r="Z4053" s="2">
        <v>0</v>
      </c>
      <c r="AA4053" s="2" t="s">
        <v>56</v>
      </c>
      <c r="AB4053" s="2" t="s">
        <v>15727</v>
      </c>
      <c r="AC4053" s="2" t="s">
        <v>87</v>
      </c>
      <c r="AD4053" s="2" t="s">
        <v>76</v>
      </c>
      <c r="AE4053" s="5">
        <v>73.87</v>
      </c>
      <c r="AF4053" s="2">
        <v>0</v>
      </c>
      <c r="AG4053" s="2" t="s">
        <v>77</v>
      </c>
      <c r="AH4053" s="2">
        <v>12</v>
      </c>
      <c r="AI4053" s="6" t="str">
        <f t="shared" si="189"/>
        <v>45-54</v>
      </c>
      <c r="AJ4053" s="11">
        <f>YEAR(tbl_LoanData[[#This Row],[Application Date]])</f>
        <v>2024</v>
      </c>
      <c r="AK4053" s="11" t="str">
        <f>TEXT(tbl_LoanData[[#This Row],[Application Date]],"MMMM")</f>
        <v>December</v>
      </c>
      <c r="AL4053" s="12">
        <f>DATE(YEAR(tbl_LoanData[[#This Row],[Application Date]]),MONTH(tbl_LoanData[[#This Row],[Application Date]]),1)</f>
        <v>45627</v>
      </c>
      <c r="AM4053" s="14">
        <f ca="1">IF(AND(tbl_LoanData[[#This Row],[Application Date]]&gt;=EOMONTH(TODAY(),-1)+1,tbl_LoanData[[#This Row],[Application Date]]&lt;=TODAY()),tbl_LoanData[[#This Row],[Loan Amount]],0)</f>
        <v>0</v>
      </c>
      <c r="AN4053" s="14">
        <f>tbl_LoanData[[#This Row],[Amount Paid]]-(Q4053-X4053)</f>
        <v>179329.8</v>
      </c>
      <c r="AO4053" s="14">
        <f>IF(tbl_LoanData[[#This Row],[Application Status]]="Approved",1,0)</f>
        <v>1</v>
      </c>
      <c r="AP4053" s="22" t="str">
        <f t="shared" ca="1" si="190"/>
        <v/>
      </c>
      <c r="AQ4053" s="22" t="str">
        <f t="shared" ca="1" si="191"/>
        <v/>
      </c>
    </row>
    <row r="4054" spans="1:43" ht="14.4" customHeight="1" x14ac:dyDescent="0.3">
      <c r="A4054" s="2" t="s">
        <v>1391</v>
      </c>
      <c r="B4054" s="2" t="s">
        <v>1392</v>
      </c>
      <c r="C4054" s="2" t="s">
        <v>413</v>
      </c>
      <c r="D4054" s="2" t="s">
        <v>81</v>
      </c>
      <c r="E4054" s="2" t="s">
        <v>142</v>
      </c>
      <c r="F4054" s="2">
        <v>46</v>
      </c>
      <c r="G4054" s="2" t="s">
        <v>83</v>
      </c>
      <c r="H4054" s="2" t="s">
        <v>516</v>
      </c>
      <c r="I4054" s="2" t="s">
        <v>53</v>
      </c>
      <c r="J4054" s="3">
        <v>45646</v>
      </c>
      <c r="K4054" s="3">
        <v>45653</v>
      </c>
      <c r="L4054" s="2" t="s">
        <v>39</v>
      </c>
      <c r="M4054" s="2" t="s">
        <v>167</v>
      </c>
      <c r="N4054" s="2" t="s">
        <v>168</v>
      </c>
      <c r="O4054" s="4">
        <v>2539000</v>
      </c>
      <c r="P4054" s="4">
        <v>374200</v>
      </c>
      <c r="Q4054" s="4">
        <v>2164800</v>
      </c>
      <c r="R4054" s="2">
        <v>36</v>
      </c>
      <c r="S4054" s="5">
        <v>14.96</v>
      </c>
      <c r="T4054" s="4">
        <v>87121.17</v>
      </c>
      <c r="U4054" s="2" t="s">
        <v>73</v>
      </c>
      <c r="V4054" s="2" t="s">
        <v>74</v>
      </c>
      <c r="W4054" s="4">
        <v>1568181.06</v>
      </c>
      <c r="X4054" s="4">
        <v>1568181.18</v>
      </c>
      <c r="Y4054" s="4">
        <v>3136362.24</v>
      </c>
      <c r="Z4054" s="2">
        <v>32</v>
      </c>
      <c r="AA4054" s="2" t="s">
        <v>58</v>
      </c>
      <c r="AB4054" s="2" t="s">
        <v>15731</v>
      </c>
      <c r="AC4054" s="2" t="s">
        <v>213</v>
      </c>
      <c r="AD4054" s="2" t="s">
        <v>76</v>
      </c>
      <c r="AE4054" s="5">
        <v>85.26</v>
      </c>
      <c r="AF4054" s="2">
        <v>1</v>
      </c>
      <c r="AG4054" s="2" t="s">
        <v>15718</v>
      </c>
      <c r="AH4054" s="2">
        <v>7</v>
      </c>
      <c r="AI4054" s="6" t="str">
        <f t="shared" si="189"/>
        <v>45-54</v>
      </c>
      <c r="AJ4054" s="11">
        <f>YEAR(tbl_LoanData[[#This Row],[Application Date]])</f>
        <v>2024</v>
      </c>
      <c r="AK4054" s="11" t="str">
        <f>TEXT(tbl_LoanData[[#This Row],[Application Date]],"MMMM")</f>
        <v>December</v>
      </c>
      <c r="AL4054" s="12">
        <f>DATE(YEAR(tbl_LoanData[[#This Row],[Application Date]]),MONTH(tbl_LoanData[[#This Row],[Application Date]]),1)</f>
        <v>45627</v>
      </c>
      <c r="AM4054" s="14">
        <f ca="1">IF(AND(tbl_LoanData[[#This Row],[Application Date]]&gt;=EOMONTH(TODAY(),-1)+1,tbl_LoanData[[#This Row],[Application Date]]&lt;=TODAY()),tbl_LoanData[[#This Row],[Loan Amount]],0)</f>
        <v>0</v>
      </c>
      <c r="AN4054" s="14">
        <f>tbl_LoanData[[#This Row],[Amount Paid]]-(Q4054-X4054)</f>
        <v>971562.24</v>
      </c>
      <c r="AO4054" s="14">
        <f>IF(tbl_LoanData[[#This Row],[Application Status]]="Approved",1,0)</f>
        <v>1</v>
      </c>
      <c r="AP4054" s="22" t="str">
        <f t="shared" ca="1" si="190"/>
        <v/>
      </c>
      <c r="AQ4054" s="22" t="str">
        <f t="shared" ca="1" si="191"/>
        <v/>
      </c>
    </row>
    <row r="4055" spans="1:43" x14ac:dyDescent="0.3">
      <c r="A4055" s="2" t="s">
        <v>1397</v>
      </c>
      <c r="B4055" s="2" t="s">
        <v>1398</v>
      </c>
      <c r="C4055" s="2" t="s">
        <v>281</v>
      </c>
      <c r="D4055" s="2" t="s">
        <v>161</v>
      </c>
      <c r="E4055" s="2" t="s">
        <v>102</v>
      </c>
      <c r="F4055" s="2">
        <v>34</v>
      </c>
      <c r="G4055" s="2" t="s">
        <v>83</v>
      </c>
      <c r="H4055" s="2" t="s">
        <v>285</v>
      </c>
      <c r="I4055" s="2" t="s">
        <v>55</v>
      </c>
      <c r="J4055" s="3">
        <v>45636</v>
      </c>
      <c r="K4055" s="3">
        <v>45652</v>
      </c>
      <c r="L4055" s="2" t="s">
        <v>36</v>
      </c>
      <c r="M4055" s="2" t="s">
        <v>85</v>
      </c>
      <c r="N4055" s="2" t="s">
        <v>671</v>
      </c>
      <c r="O4055" s="4">
        <v>1008000</v>
      </c>
      <c r="P4055" s="4">
        <v>255100</v>
      </c>
      <c r="Q4055" s="4">
        <v>752900</v>
      </c>
      <c r="R4055" s="2">
        <v>48</v>
      </c>
      <c r="S4055" s="5">
        <v>11.57</v>
      </c>
      <c r="T4055" s="4">
        <v>22944.63</v>
      </c>
      <c r="U4055" s="2" t="s">
        <v>73</v>
      </c>
      <c r="V4055" s="2" t="s">
        <v>74</v>
      </c>
      <c r="W4055" s="4">
        <v>367114.08</v>
      </c>
      <c r="X4055" s="4">
        <v>734228.04</v>
      </c>
      <c r="Y4055" s="4">
        <v>1101342.1200000001</v>
      </c>
      <c r="Z4055" s="2">
        <v>128</v>
      </c>
      <c r="AA4055" s="2" t="s">
        <v>60</v>
      </c>
      <c r="AB4055" s="2" t="s">
        <v>15734</v>
      </c>
      <c r="AC4055" s="2" t="s">
        <v>87</v>
      </c>
      <c r="AD4055" s="2" t="s">
        <v>76</v>
      </c>
      <c r="AE4055" s="5">
        <v>74.69</v>
      </c>
      <c r="AF4055" s="2">
        <v>4</v>
      </c>
      <c r="AG4055" s="2" t="s">
        <v>130</v>
      </c>
      <c r="AH4055" s="2">
        <v>16</v>
      </c>
      <c r="AI4055" s="6" t="str">
        <f t="shared" si="189"/>
        <v>25-34</v>
      </c>
      <c r="AJ4055" s="11">
        <f>YEAR(tbl_LoanData[[#This Row],[Application Date]])</f>
        <v>2024</v>
      </c>
      <c r="AK4055" s="11" t="str">
        <f>TEXT(tbl_LoanData[[#This Row],[Application Date]],"MMMM")</f>
        <v>December</v>
      </c>
      <c r="AL4055" s="12">
        <f>DATE(YEAR(tbl_LoanData[[#This Row],[Application Date]]),MONTH(tbl_LoanData[[#This Row],[Application Date]]),1)</f>
        <v>45627</v>
      </c>
      <c r="AM4055" s="14">
        <f ca="1">IF(AND(tbl_LoanData[[#This Row],[Application Date]]&gt;=EOMONTH(TODAY(),-1)+1,tbl_LoanData[[#This Row],[Application Date]]&lt;=TODAY()),tbl_LoanData[[#This Row],[Loan Amount]],0)</f>
        <v>0</v>
      </c>
      <c r="AN4055" s="14">
        <f>tbl_LoanData[[#This Row],[Amount Paid]]-(Q4055-X4055)</f>
        <v>348442.12000000005</v>
      </c>
      <c r="AO4055" s="14">
        <f>IF(tbl_LoanData[[#This Row],[Application Status]]="Approved",1,0)</f>
        <v>1</v>
      </c>
      <c r="AP4055" s="22" t="str">
        <f t="shared" ca="1" si="190"/>
        <v/>
      </c>
      <c r="AQ4055" s="22" t="str">
        <f t="shared" ca="1" si="191"/>
        <v/>
      </c>
    </row>
    <row r="4056" spans="1:43" ht="14.4" customHeight="1" x14ac:dyDescent="0.3">
      <c r="A4056" s="2" t="s">
        <v>1578</v>
      </c>
      <c r="B4056" s="2" t="s">
        <v>1579</v>
      </c>
      <c r="C4056" s="2" t="s">
        <v>353</v>
      </c>
      <c r="D4056" s="2" t="s">
        <v>161</v>
      </c>
      <c r="E4056" s="2" t="s">
        <v>311</v>
      </c>
      <c r="F4056" s="2">
        <v>42</v>
      </c>
      <c r="G4056" s="2" t="s">
        <v>83</v>
      </c>
      <c r="H4056" s="2" t="s">
        <v>313</v>
      </c>
      <c r="I4056" s="2" t="s">
        <v>44</v>
      </c>
      <c r="J4056" s="3">
        <v>45655</v>
      </c>
      <c r="K4056" s="3">
        <v>45667</v>
      </c>
      <c r="L4056" s="2" t="s">
        <v>38</v>
      </c>
      <c r="M4056" s="2" t="s">
        <v>111</v>
      </c>
      <c r="N4056" s="2" t="s">
        <v>112</v>
      </c>
      <c r="O4056" s="4">
        <v>1468000</v>
      </c>
      <c r="P4056" s="4">
        <v>444700</v>
      </c>
      <c r="Q4056" s="4">
        <v>1023300</v>
      </c>
      <c r="R4056" s="2">
        <v>36</v>
      </c>
      <c r="S4056" s="5">
        <v>10.62</v>
      </c>
      <c r="T4056" s="4">
        <v>37481.199999999997</v>
      </c>
      <c r="U4056" s="2" t="s">
        <v>73</v>
      </c>
      <c r="V4056" s="2" t="s">
        <v>74</v>
      </c>
      <c r="W4056" s="4">
        <v>674661.6</v>
      </c>
      <c r="X4056" s="4">
        <v>674661.78</v>
      </c>
      <c r="Y4056" s="4">
        <v>1349323.38</v>
      </c>
      <c r="Z4056" s="2">
        <v>29</v>
      </c>
      <c r="AA4056" s="2" t="s">
        <v>57</v>
      </c>
      <c r="AB4056" s="2" t="s">
        <v>15730</v>
      </c>
      <c r="AC4056" s="2" t="s">
        <v>129</v>
      </c>
      <c r="AD4056" s="2" t="s">
        <v>76</v>
      </c>
      <c r="AE4056" s="5">
        <v>69.709999999999994</v>
      </c>
      <c r="AF4056" s="2">
        <v>1</v>
      </c>
      <c r="AG4056" s="2" t="s">
        <v>77</v>
      </c>
      <c r="AH4056" s="2">
        <v>12</v>
      </c>
      <c r="AI4056" s="6" t="str">
        <f t="shared" si="189"/>
        <v>35-44</v>
      </c>
      <c r="AJ4056" s="11">
        <f>YEAR(tbl_LoanData[[#This Row],[Application Date]])</f>
        <v>2024</v>
      </c>
      <c r="AK4056" s="11" t="str">
        <f>TEXT(tbl_LoanData[[#This Row],[Application Date]],"MMMM")</f>
        <v>December</v>
      </c>
      <c r="AL4056" s="12">
        <f>DATE(YEAR(tbl_LoanData[[#This Row],[Application Date]]),MONTH(tbl_LoanData[[#This Row],[Application Date]]),1)</f>
        <v>45627</v>
      </c>
      <c r="AM4056" s="14">
        <f ca="1">IF(AND(tbl_LoanData[[#This Row],[Application Date]]&gt;=EOMONTH(TODAY(),-1)+1,tbl_LoanData[[#This Row],[Application Date]]&lt;=TODAY()),tbl_LoanData[[#This Row],[Loan Amount]],0)</f>
        <v>0</v>
      </c>
      <c r="AN4056" s="14">
        <f>tbl_LoanData[[#This Row],[Amount Paid]]-(Q4056-X4056)</f>
        <v>326023.38</v>
      </c>
      <c r="AO4056" s="14">
        <f>IF(tbl_LoanData[[#This Row],[Application Status]]="Approved",1,0)</f>
        <v>1</v>
      </c>
      <c r="AP4056" s="22" t="str">
        <f t="shared" ca="1" si="190"/>
        <v/>
      </c>
      <c r="AQ4056" s="22" t="str">
        <f t="shared" ca="1" si="191"/>
        <v/>
      </c>
    </row>
    <row r="4057" spans="1:43" ht="14.4" customHeight="1" x14ac:dyDescent="0.3">
      <c r="A4057" s="2" t="s">
        <v>1586</v>
      </c>
      <c r="B4057" s="2" t="s">
        <v>1587</v>
      </c>
      <c r="C4057" s="2" t="s">
        <v>223</v>
      </c>
      <c r="D4057" s="2" t="s">
        <v>134</v>
      </c>
      <c r="E4057" s="2" t="s">
        <v>268</v>
      </c>
      <c r="F4057" s="2">
        <v>37</v>
      </c>
      <c r="G4057" s="2" t="s">
        <v>69</v>
      </c>
      <c r="H4057" s="2" t="s">
        <v>250</v>
      </c>
      <c r="I4057" s="2" t="s">
        <v>52</v>
      </c>
      <c r="J4057" s="3">
        <v>45649</v>
      </c>
      <c r="K4057" s="3">
        <v>45670</v>
      </c>
      <c r="L4057" s="2" t="s">
        <v>40</v>
      </c>
      <c r="M4057" s="2" t="s">
        <v>94</v>
      </c>
      <c r="N4057" s="2" t="s">
        <v>4</v>
      </c>
      <c r="O4057" s="4">
        <v>1512000</v>
      </c>
      <c r="P4057" s="4">
        <v>204900</v>
      </c>
      <c r="Q4057" s="4">
        <v>1307100</v>
      </c>
      <c r="R4057" s="2">
        <v>24</v>
      </c>
      <c r="S4057" s="5">
        <v>10.32</v>
      </c>
      <c r="T4057" s="4">
        <v>65703.56</v>
      </c>
      <c r="U4057" s="2" t="s">
        <v>73</v>
      </c>
      <c r="V4057" s="2" t="s">
        <v>74</v>
      </c>
      <c r="W4057" s="4">
        <v>1248367.6399999999</v>
      </c>
      <c r="X4057" s="4">
        <v>328517.8</v>
      </c>
      <c r="Y4057" s="4">
        <v>1576885.44</v>
      </c>
      <c r="Z4057" s="2">
        <v>0</v>
      </c>
      <c r="AA4057" s="2" t="s">
        <v>56</v>
      </c>
      <c r="AB4057" s="2" t="s">
        <v>15728</v>
      </c>
      <c r="AC4057" s="2" t="s">
        <v>213</v>
      </c>
      <c r="AD4057" s="2" t="s">
        <v>76</v>
      </c>
      <c r="AE4057" s="5">
        <v>86.45</v>
      </c>
      <c r="AF4057" s="2">
        <v>0</v>
      </c>
      <c r="AG4057" s="2" t="s">
        <v>77</v>
      </c>
      <c r="AH4057" s="2">
        <v>21</v>
      </c>
      <c r="AI4057" s="6" t="str">
        <f t="shared" si="189"/>
        <v>35-44</v>
      </c>
      <c r="AJ4057" s="11">
        <f>YEAR(tbl_LoanData[[#This Row],[Application Date]])</f>
        <v>2024</v>
      </c>
      <c r="AK4057" s="11" t="str">
        <f>TEXT(tbl_LoanData[[#This Row],[Application Date]],"MMMM")</f>
        <v>December</v>
      </c>
      <c r="AL4057" s="12">
        <f>DATE(YEAR(tbl_LoanData[[#This Row],[Application Date]]),MONTH(tbl_LoanData[[#This Row],[Application Date]]),1)</f>
        <v>45627</v>
      </c>
      <c r="AM4057" s="14">
        <f ca="1">IF(AND(tbl_LoanData[[#This Row],[Application Date]]&gt;=EOMONTH(TODAY(),-1)+1,tbl_LoanData[[#This Row],[Application Date]]&lt;=TODAY()),tbl_LoanData[[#This Row],[Loan Amount]],0)</f>
        <v>0</v>
      </c>
      <c r="AN4057" s="14">
        <f>tbl_LoanData[[#This Row],[Amount Paid]]-(Q4057-X4057)</f>
        <v>269785.43999999994</v>
      </c>
      <c r="AO4057" s="14">
        <f>IF(tbl_LoanData[[#This Row],[Application Status]]="Approved",1,0)</f>
        <v>1</v>
      </c>
      <c r="AP4057" s="22" t="str">
        <f t="shared" ca="1" si="190"/>
        <v/>
      </c>
      <c r="AQ4057" s="22" t="str">
        <f t="shared" ca="1" si="191"/>
        <v/>
      </c>
    </row>
    <row r="4058" spans="1:43" ht="14.4" customHeight="1" x14ac:dyDescent="0.3">
      <c r="A4058" s="2" t="s">
        <v>1618</v>
      </c>
      <c r="B4058" s="2" t="s">
        <v>1619</v>
      </c>
      <c r="C4058" s="2" t="s">
        <v>227</v>
      </c>
      <c r="D4058" s="2" t="s">
        <v>102</v>
      </c>
      <c r="E4058" s="2" t="s">
        <v>82</v>
      </c>
      <c r="F4058" s="2">
        <v>63</v>
      </c>
      <c r="G4058" s="2" t="s">
        <v>69</v>
      </c>
      <c r="H4058" s="2" t="s">
        <v>278</v>
      </c>
      <c r="I4058" s="2" t="s">
        <v>45</v>
      </c>
      <c r="J4058" s="3">
        <v>45657</v>
      </c>
      <c r="K4058" s="3"/>
      <c r="L4058" s="2" t="s">
        <v>36</v>
      </c>
      <c r="M4058" s="2" t="s">
        <v>94</v>
      </c>
      <c r="N4058" s="2" t="s">
        <v>212</v>
      </c>
      <c r="O4058" s="4">
        <v>1877000</v>
      </c>
      <c r="P4058" s="4">
        <v>238700</v>
      </c>
      <c r="Q4058" s="4">
        <v>1638300</v>
      </c>
      <c r="R4058" s="2">
        <v>48</v>
      </c>
      <c r="S4058" s="5">
        <v>11.39</v>
      </c>
      <c r="T4058" s="4">
        <v>49681.45</v>
      </c>
      <c r="U4058" s="2" t="s">
        <v>113</v>
      </c>
      <c r="V4058" s="2" t="s">
        <v>97</v>
      </c>
      <c r="W4058" s="4">
        <v>0</v>
      </c>
      <c r="X4058" s="4">
        <v>0</v>
      </c>
      <c r="Y4058" s="4">
        <v>2384709.48</v>
      </c>
      <c r="Z4058" s="2">
        <v>0</v>
      </c>
      <c r="AA4058" s="2" t="s">
        <v>97</v>
      </c>
      <c r="AB4058" s="2" t="s">
        <v>15728</v>
      </c>
      <c r="AC4058" s="2" t="s">
        <v>213</v>
      </c>
      <c r="AD4058" s="2" t="s">
        <v>76</v>
      </c>
      <c r="AE4058" s="5">
        <v>87.28</v>
      </c>
      <c r="AF4058" s="2">
        <v>0</v>
      </c>
      <c r="AG4058" s="2" t="s">
        <v>97</v>
      </c>
      <c r="AH4058" s="2"/>
      <c r="AI4058" s="6" t="str">
        <f t="shared" si="189"/>
        <v>55-64</v>
      </c>
      <c r="AJ4058" s="11">
        <f>YEAR(tbl_LoanData[[#This Row],[Application Date]])</f>
        <v>2024</v>
      </c>
      <c r="AK4058" s="11" t="str">
        <f>TEXT(tbl_LoanData[[#This Row],[Application Date]],"MMMM")</f>
        <v>December</v>
      </c>
      <c r="AL4058" s="12">
        <f>DATE(YEAR(tbl_LoanData[[#This Row],[Application Date]]),MONTH(tbl_LoanData[[#This Row],[Application Date]]),1)</f>
        <v>45627</v>
      </c>
      <c r="AM4058" s="14">
        <f ca="1">IF(AND(tbl_LoanData[[#This Row],[Application Date]]&gt;=EOMONTH(TODAY(),-1)+1,tbl_LoanData[[#This Row],[Application Date]]&lt;=TODAY()),tbl_LoanData[[#This Row],[Loan Amount]],0)</f>
        <v>0</v>
      </c>
      <c r="AN4058" s="14">
        <f>tbl_LoanData[[#This Row],[Amount Paid]]-(Q4058-X4058)</f>
        <v>-1638300</v>
      </c>
      <c r="AO4058" s="14">
        <f>IF(tbl_LoanData[[#This Row],[Application Status]]="Approved",1,0)</f>
        <v>0</v>
      </c>
      <c r="AP4058" s="22" t="str">
        <f t="shared" ca="1" si="190"/>
        <v/>
      </c>
      <c r="AQ4058" s="22" t="str">
        <f t="shared" ca="1" si="191"/>
        <v/>
      </c>
    </row>
    <row r="4059" spans="1:43" ht="14.4" customHeight="1" x14ac:dyDescent="0.3">
      <c r="A4059" s="2" t="s">
        <v>1620</v>
      </c>
      <c r="B4059" s="2" t="s">
        <v>1621</v>
      </c>
      <c r="C4059" s="2" t="s">
        <v>546</v>
      </c>
      <c r="D4059" s="2" t="s">
        <v>134</v>
      </c>
      <c r="E4059" s="2" t="s">
        <v>118</v>
      </c>
      <c r="F4059" s="2">
        <v>57</v>
      </c>
      <c r="G4059" s="2" t="s">
        <v>83</v>
      </c>
      <c r="H4059" s="2" t="s">
        <v>166</v>
      </c>
      <c r="I4059" s="2" t="s">
        <v>46</v>
      </c>
      <c r="J4059" s="3">
        <v>45649</v>
      </c>
      <c r="K4059" s="3">
        <v>45661</v>
      </c>
      <c r="L4059" s="2" t="s">
        <v>38</v>
      </c>
      <c r="M4059" s="2" t="s">
        <v>144</v>
      </c>
      <c r="N4059" s="2" t="s">
        <v>382</v>
      </c>
      <c r="O4059" s="4">
        <v>1135000</v>
      </c>
      <c r="P4059" s="4">
        <v>150400</v>
      </c>
      <c r="Q4059" s="4">
        <v>984600</v>
      </c>
      <c r="R4059" s="2">
        <v>48</v>
      </c>
      <c r="S4059" s="5">
        <v>9.6999999999999993</v>
      </c>
      <c r="T4059" s="4">
        <v>28471.35</v>
      </c>
      <c r="U4059" s="2" t="s">
        <v>73</v>
      </c>
      <c r="V4059" s="2" t="s">
        <v>74</v>
      </c>
      <c r="W4059" s="4">
        <v>540955.65</v>
      </c>
      <c r="X4059" s="4">
        <v>825669.15</v>
      </c>
      <c r="Y4059" s="4">
        <v>1366624.8</v>
      </c>
      <c r="Z4059" s="2">
        <v>0</v>
      </c>
      <c r="AA4059" s="2" t="s">
        <v>56</v>
      </c>
      <c r="AB4059" s="2" t="s">
        <v>15729</v>
      </c>
      <c r="AC4059" s="2" t="s">
        <v>146</v>
      </c>
      <c r="AD4059" s="2" t="s">
        <v>76</v>
      </c>
      <c r="AE4059" s="5">
        <v>86.75</v>
      </c>
      <c r="AF4059" s="2">
        <v>0</v>
      </c>
      <c r="AG4059" s="2" t="s">
        <v>77</v>
      </c>
      <c r="AH4059" s="2">
        <v>12</v>
      </c>
      <c r="AI4059" s="6" t="str">
        <f t="shared" si="189"/>
        <v>55-64</v>
      </c>
      <c r="AJ4059" s="11">
        <f>YEAR(tbl_LoanData[[#This Row],[Application Date]])</f>
        <v>2024</v>
      </c>
      <c r="AK4059" s="11" t="str">
        <f>TEXT(tbl_LoanData[[#This Row],[Application Date]],"MMMM")</f>
        <v>December</v>
      </c>
      <c r="AL4059" s="12">
        <f>DATE(YEAR(tbl_LoanData[[#This Row],[Application Date]]),MONTH(tbl_LoanData[[#This Row],[Application Date]]),1)</f>
        <v>45627</v>
      </c>
      <c r="AM4059" s="14">
        <f ca="1">IF(AND(tbl_LoanData[[#This Row],[Application Date]]&gt;=EOMONTH(TODAY(),-1)+1,tbl_LoanData[[#This Row],[Application Date]]&lt;=TODAY()),tbl_LoanData[[#This Row],[Loan Amount]],0)</f>
        <v>0</v>
      </c>
      <c r="AN4059" s="14">
        <f>tbl_LoanData[[#This Row],[Amount Paid]]-(Q4059-X4059)</f>
        <v>382024.80000000005</v>
      </c>
      <c r="AO4059" s="14">
        <f>IF(tbl_LoanData[[#This Row],[Application Status]]="Approved",1,0)</f>
        <v>1</v>
      </c>
      <c r="AP4059" s="22" t="str">
        <f t="shared" ca="1" si="190"/>
        <v/>
      </c>
      <c r="AQ4059" s="22" t="str">
        <f t="shared" ca="1" si="191"/>
        <v/>
      </c>
    </row>
    <row r="4060" spans="1:43" x14ac:dyDescent="0.3">
      <c r="A4060" s="2" t="s">
        <v>1652</v>
      </c>
      <c r="B4060" s="2" t="s">
        <v>1653</v>
      </c>
      <c r="C4060" s="2" t="s">
        <v>986</v>
      </c>
      <c r="D4060" s="2" t="s">
        <v>311</v>
      </c>
      <c r="E4060" s="2" t="s">
        <v>209</v>
      </c>
      <c r="F4060" s="2">
        <v>40</v>
      </c>
      <c r="G4060" s="2" t="s">
        <v>83</v>
      </c>
      <c r="H4060" s="2" t="s">
        <v>285</v>
      </c>
      <c r="I4060" s="2" t="s">
        <v>55</v>
      </c>
      <c r="J4060" s="3">
        <v>45648</v>
      </c>
      <c r="K4060" s="3">
        <v>45662</v>
      </c>
      <c r="L4060" s="2" t="s">
        <v>37</v>
      </c>
      <c r="M4060" s="2" t="s">
        <v>260</v>
      </c>
      <c r="N4060" s="2" t="s">
        <v>261</v>
      </c>
      <c r="O4060" s="4">
        <v>165000</v>
      </c>
      <c r="P4060" s="4">
        <v>37200</v>
      </c>
      <c r="Q4060" s="4">
        <v>127800</v>
      </c>
      <c r="R4060" s="2">
        <v>18</v>
      </c>
      <c r="S4060" s="5">
        <v>10.08</v>
      </c>
      <c r="T4060" s="4">
        <v>8173.52</v>
      </c>
      <c r="U4060" s="2" t="s">
        <v>73</v>
      </c>
      <c r="V4060" s="2" t="s">
        <v>33</v>
      </c>
      <c r="W4060" s="4">
        <v>147123.35999999999</v>
      </c>
      <c r="X4060" s="4">
        <v>0</v>
      </c>
      <c r="Y4060" s="4">
        <v>147123.35999999999</v>
      </c>
      <c r="Z4060" s="2">
        <v>0</v>
      </c>
      <c r="AA4060" s="2" t="s">
        <v>56</v>
      </c>
      <c r="AB4060" s="2" t="s">
        <v>15736</v>
      </c>
      <c r="AC4060" s="2" t="s">
        <v>87</v>
      </c>
      <c r="AD4060" s="2" t="s">
        <v>76</v>
      </c>
      <c r="AE4060" s="5">
        <v>77.45</v>
      </c>
      <c r="AF4060" s="2">
        <v>0</v>
      </c>
      <c r="AG4060" s="2" t="s">
        <v>77</v>
      </c>
      <c r="AH4060" s="2">
        <v>14</v>
      </c>
      <c r="AI4060" s="6" t="str">
        <f t="shared" si="189"/>
        <v>35-44</v>
      </c>
      <c r="AJ4060" s="11">
        <f>YEAR(tbl_LoanData[[#This Row],[Application Date]])</f>
        <v>2024</v>
      </c>
      <c r="AK4060" s="11" t="str">
        <f>TEXT(tbl_LoanData[[#This Row],[Application Date]],"MMMM")</f>
        <v>December</v>
      </c>
      <c r="AL4060" s="12">
        <f>DATE(YEAR(tbl_LoanData[[#This Row],[Application Date]]),MONTH(tbl_LoanData[[#This Row],[Application Date]]),1)</f>
        <v>45627</v>
      </c>
      <c r="AM4060" s="14">
        <f ca="1">IF(AND(tbl_LoanData[[#This Row],[Application Date]]&gt;=EOMONTH(TODAY(),-1)+1,tbl_LoanData[[#This Row],[Application Date]]&lt;=TODAY()),tbl_LoanData[[#This Row],[Loan Amount]],0)</f>
        <v>0</v>
      </c>
      <c r="AN4060" s="14">
        <f>tbl_LoanData[[#This Row],[Amount Paid]]-(Q4060-X4060)</f>
        <v>19323.359999999986</v>
      </c>
      <c r="AO4060" s="14">
        <f>IF(tbl_LoanData[[#This Row],[Application Status]]="Approved",1,0)</f>
        <v>1</v>
      </c>
      <c r="AP4060" s="22" t="str">
        <f t="shared" ca="1" si="190"/>
        <v/>
      </c>
      <c r="AQ4060" s="22" t="str">
        <f t="shared" ca="1" si="191"/>
        <v/>
      </c>
    </row>
    <row r="4061" spans="1:43" ht="14.4" customHeight="1" x14ac:dyDescent="0.3">
      <c r="A4061" s="2" t="s">
        <v>1765</v>
      </c>
      <c r="B4061" s="2" t="s">
        <v>1766</v>
      </c>
      <c r="C4061" s="2" t="s">
        <v>297</v>
      </c>
      <c r="D4061" s="2" t="s">
        <v>182</v>
      </c>
      <c r="E4061" s="2" t="s">
        <v>312</v>
      </c>
      <c r="F4061" s="2">
        <v>30</v>
      </c>
      <c r="G4061" s="2" t="s">
        <v>69</v>
      </c>
      <c r="H4061" s="2" t="s">
        <v>313</v>
      </c>
      <c r="I4061" s="2" t="s">
        <v>44</v>
      </c>
      <c r="J4061" s="3">
        <v>45643</v>
      </c>
      <c r="K4061" s="3">
        <v>45655</v>
      </c>
      <c r="L4061" s="2" t="s">
        <v>40</v>
      </c>
      <c r="M4061" s="2" t="s">
        <v>71</v>
      </c>
      <c r="N4061" s="2" t="s">
        <v>137</v>
      </c>
      <c r="O4061" s="4">
        <v>716000</v>
      </c>
      <c r="P4061" s="4">
        <v>78600</v>
      </c>
      <c r="Q4061" s="4">
        <v>637400</v>
      </c>
      <c r="R4061" s="2">
        <v>36</v>
      </c>
      <c r="S4061" s="5">
        <v>6.44</v>
      </c>
      <c r="T4061" s="4">
        <v>21126.27</v>
      </c>
      <c r="U4061" s="2" t="s">
        <v>73</v>
      </c>
      <c r="V4061" s="2" t="s">
        <v>74</v>
      </c>
      <c r="W4061" s="4">
        <v>380272.86</v>
      </c>
      <c r="X4061" s="4">
        <v>380272.82</v>
      </c>
      <c r="Y4061" s="4">
        <v>760545.68</v>
      </c>
      <c r="Z4061" s="2">
        <v>31</v>
      </c>
      <c r="AA4061" s="2" t="s">
        <v>58</v>
      </c>
      <c r="AB4061" s="2" t="s">
        <v>15728</v>
      </c>
      <c r="AC4061" s="2" t="s">
        <v>87</v>
      </c>
      <c r="AD4061" s="2" t="s">
        <v>76</v>
      </c>
      <c r="AE4061" s="5">
        <v>89.02</v>
      </c>
      <c r="AF4061" s="2">
        <v>1</v>
      </c>
      <c r="AG4061" s="2" t="s">
        <v>15718</v>
      </c>
      <c r="AH4061" s="2">
        <v>12</v>
      </c>
      <c r="AI4061" s="6" t="str">
        <f t="shared" si="189"/>
        <v>25-34</v>
      </c>
      <c r="AJ4061" s="11">
        <f>YEAR(tbl_LoanData[[#This Row],[Application Date]])</f>
        <v>2024</v>
      </c>
      <c r="AK4061" s="11" t="str">
        <f>TEXT(tbl_LoanData[[#This Row],[Application Date]],"MMMM")</f>
        <v>December</v>
      </c>
      <c r="AL4061" s="12">
        <f>DATE(YEAR(tbl_LoanData[[#This Row],[Application Date]]),MONTH(tbl_LoanData[[#This Row],[Application Date]]),1)</f>
        <v>45627</v>
      </c>
      <c r="AM4061" s="14">
        <f ca="1">IF(AND(tbl_LoanData[[#This Row],[Application Date]]&gt;=EOMONTH(TODAY(),-1)+1,tbl_LoanData[[#This Row],[Application Date]]&lt;=TODAY()),tbl_LoanData[[#This Row],[Loan Amount]],0)</f>
        <v>0</v>
      </c>
      <c r="AN4061" s="14">
        <f>tbl_LoanData[[#This Row],[Amount Paid]]-(Q4061-X4061)</f>
        <v>123145.68</v>
      </c>
      <c r="AO4061" s="14">
        <f>IF(tbl_LoanData[[#This Row],[Application Status]]="Approved",1,0)</f>
        <v>1</v>
      </c>
      <c r="AP4061" s="22" t="str">
        <f t="shared" ca="1" si="190"/>
        <v/>
      </c>
      <c r="AQ4061" s="22" t="str">
        <f t="shared" ca="1" si="191"/>
        <v/>
      </c>
    </row>
    <row r="4062" spans="1:43" ht="14.4" customHeight="1" x14ac:dyDescent="0.3">
      <c r="A4062" s="2" t="s">
        <v>2213</v>
      </c>
      <c r="B4062" s="2" t="s">
        <v>2214</v>
      </c>
      <c r="C4062" s="2" t="s">
        <v>439</v>
      </c>
      <c r="D4062" s="2" t="s">
        <v>189</v>
      </c>
      <c r="E4062" s="2" t="s">
        <v>540</v>
      </c>
      <c r="F4062" s="2">
        <v>57</v>
      </c>
      <c r="G4062" s="2" t="s">
        <v>83</v>
      </c>
      <c r="H4062" s="2" t="s">
        <v>166</v>
      </c>
      <c r="I4062" s="2" t="s">
        <v>46</v>
      </c>
      <c r="J4062" s="3">
        <v>45651</v>
      </c>
      <c r="K4062" s="3"/>
      <c r="L4062" s="2" t="s">
        <v>38</v>
      </c>
      <c r="M4062" s="2" t="s">
        <v>127</v>
      </c>
      <c r="N4062" s="2" t="s">
        <v>128</v>
      </c>
      <c r="O4062" s="4">
        <v>1693000</v>
      </c>
      <c r="P4062" s="4">
        <v>414000</v>
      </c>
      <c r="Q4062" s="4">
        <v>1279000</v>
      </c>
      <c r="R4062" s="2">
        <v>12</v>
      </c>
      <c r="S4062" s="5">
        <v>7.85</v>
      </c>
      <c r="T4062" s="4">
        <v>114950.12</v>
      </c>
      <c r="U4062" s="2" t="s">
        <v>113</v>
      </c>
      <c r="V4062" s="2" t="s">
        <v>97</v>
      </c>
      <c r="W4062" s="4">
        <v>0</v>
      </c>
      <c r="X4062" s="4">
        <v>0</v>
      </c>
      <c r="Y4062" s="4">
        <v>1379401.5</v>
      </c>
      <c r="Z4062" s="2">
        <v>0</v>
      </c>
      <c r="AA4062" s="2" t="s">
        <v>97</v>
      </c>
      <c r="AB4062" s="2" t="s">
        <v>15732</v>
      </c>
      <c r="AC4062" s="2" t="s">
        <v>87</v>
      </c>
      <c r="AD4062" s="2" t="s">
        <v>76</v>
      </c>
      <c r="AE4062" s="5">
        <v>75.55</v>
      </c>
      <c r="AF4062" s="2">
        <v>0</v>
      </c>
      <c r="AG4062" s="2" t="s">
        <v>97</v>
      </c>
      <c r="AH4062" s="2"/>
      <c r="AI4062" s="6" t="str">
        <f t="shared" si="189"/>
        <v>55-64</v>
      </c>
      <c r="AJ4062" s="11">
        <f>YEAR(tbl_LoanData[[#This Row],[Application Date]])</f>
        <v>2024</v>
      </c>
      <c r="AK4062" s="11" t="str">
        <f>TEXT(tbl_LoanData[[#This Row],[Application Date]],"MMMM")</f>
        <v>December</v>
      </c>
      <c r="AL4062" s="12">
        <f>DATE(YEAR(tbl_LoanData[[#This Row],[Application Date]]),MONTH(tbl_LoanData[[#This Row],[Application Date]]),1)</f>
        <v>45627</v>
      </c>
      <c r="AM4062" s="14">
        <f ca="1">IF(AND(tbl_LoanData[[#This Row],[Application Date]]&gt;=EOMONTH(TODAY(),-1)+1,tbl_LoanData[[#This Row],[Application Date]]&lt;=TODAY()),tbl_LoanData[[#This Row],[Loan Amount]],0)</f>
        <v>0</v>
      </c>
      <c r="AN4062" s="14">
        <f>tbl_LoanData[[#This Row],[Amount Paid]]-(Q4062-X4062)</f>
        <v>-1279000</v>
      </c>
      <c r="AO4062" s="14">
        <f>IF(tbl_LoanData[[#This Row],[Application Status]]="Approved",1,0)</f>
        <v>0</v>
      </c>
      <c r="AP4062" s="22" t="str">
        <f t="shared" ca="1" si="190"/>
        <v/>
      </c>
      <c r="AQ4062" s="22" t="str">
        <f t="shared" ca="1" si="191"/>
        <v/>
      </c>
    </row>
    <row r="4063" spans="1:43" x14ac:dyDescent="0.3">
      <c r="A4063" s="2" t="s">
        <v>2405</v>
      </c>
      <c r="B4063" s="2" t="s">
        <v>2406</v>
      </c>
      <c r="C4063" s="2" t="s">
        <v>109</v>
      </c>
      <c r="D4063" s="2" t="s">
        <v>268</v>
      </c>
      <c r="E4063" s="2" t="s">
        <v>117</v>
      </c>
      <c r="F4063" s="2">
        <v>59</v>
      </c>
      <c r="G4063" s="2" t="s">
        <v>83</v>
      </c>
      <c r="H4063" s="2" t="s">
        <v>259</v>
      </c>
      <c r="I4063" s="2" t="s">
        <v>43</v>
      </c>
      <c r="J4063" s="3">
        <v>45652</v>
      </c>
      <c r="K4063" s="3">
        <v>45671</v>
      </c>
      <c r="L4063" s="2" t="s">
        <v>37</v>
      </c>
      <c r="M4063" s="2" t="s">
        <v>199</v>
      </c>
      <c r="N4063" s="2" t="s">
        <v>200</v>
      </c>
      <c r="O4063" s="4">
        <v>162000</v>
      </c>
      <c r="P4063" s="4">
        <v>39100</v>
      </c>
      <c r="Q4063" s="4">
        <v>122900</v>
      </c>
      <c r="R4063" s="2">
        <v>24</v>
      </c>
      <c r="S4063" s="5">
        <v>6.97</v>
      </c>
      <c r="T4063" s="4">
        <v>5834.68</v>
      </c>
      <c r="U4063" s="2" t="s">
        <v>73</v>
      </c>
      <c r="V4063" s="2" t="s">
        <v>74</v>
      </c>
      <c r="W4063" s="4">
        <v>110858.92</v>
      </c>
      <c r="X4063" s="4">
        <v>29173.34</v>
      </c>
      <c r="Y4063" s="4">
        <v>140032.26</v>
      </c>
      <c r="Z4063" s="2">
        <v>0</v>
      </c>
      <c r="AA4063" s="2" t="s">
        <v>56</v>
      </c>
      <c r="AB4063" s="2" t="s">
        <v>15736</v>
      </c>
      <c r="AC4063" s="2" t="s">
        <v>87</v>
      </c>
      <c r="AD4063" s="2" t="s">
        <v>76</v>
      </c>
      <c r="AE4063" s="5">
        <v>75.86</v>
      </c>
      <c r="AF4063" s="2">
        <v>0</v>
      </c>
      <c r="AG4063" s="2" t="s">
        <v>77</v>
      </c>
      <c r="AH4063" s="2">
        <v>19</v>
      </c>
      <c r="AI4063" s="6" t="str">
        <f t="shared" si="189"/>
        <v>55-64</v>
      </c>
      <c r="AJ4063" s="11">
        <f>YEAR(tbl_LoanData[[#This Row],[Application Date]])</f>
        <v>2024</v>
      </c>
      <c r="AK4063" s="11" t="str">
        <f>TEXT(tbl_LoanData[[#This Row],[Application Date]],"MMMM")</f>
        <v>December</v>
      </c>
      <c r="AL4063" s="12">
        <f>DATE(YEAR(tbl_LoanData[[#This Row],[Application Date]]),MONTH(tbl_LoanData[[#This Row],[Application Date]]),1)</f>
        <v>45627</v>
      </c>
      <c r="AM4063" s="14">
        <f ca="1">IF(AND(tbl_LoanData[[#This Row],[Application Date]]&gt;=EOMONTH(TODAY(),-1)+1,tbl_LoanData[[#This Row],[Application Date]]&lt;=TODAY()),tbl_LoanData[[#This Row],[Loan Amount]],0)</f>
        <v>0</v>
      </c>
      <c r="AN4063" s="14">
        <f>tbl_LoanData[[#This Row],[Amount Paid]]-(Q4063-X4063)</f>
        <v>17132.259999999995</v>
      </c>
      <c r="AO4063" s="14">
        <f>IF(tbl_LoanData[[#This Row],[Application Status]]="Approved",1,0)</f>
        <v>1</v>
      </c>
      <c r="AP4063" s="22" t="str">
        <f t="shared" ca="1" si="190"/>
        <v/>
      </c>
      <c r="AQ4063" s="22" t="str">
        <f t="shared" ca="1" si="191"/>
        <v/>
      </c>
    </row>
    <row r="4064" spans="1:43" ht="14.4" customHeight="1" x14ac:dyDescent="0.3">
      <c r="A4064" s="2" t="s">
        <v>2489</v>
      </c>
      <c r="B4064" s="2" t="s">
        <v>2490</v>
      </c>
      <c r="C4064" s="2" t="s">
        <v>109</v>
      </c>
      <c r="D4064" s="2" t="s">
        <v>81</v>
      </c>
      <c r="E4064" s="2" t="s">
        <v>117</v>
      </c>
      <c r="F4064" s="2">
        <v>30</v>
      </c>
      <c r="G4064" s="2" t="s">
        <v>83</v>
      </c>
      <c r="H4064" s="2" t="s">
        <v>244</v>
      </c>
      <c r="I4064" s="2" t="s">
        <v>48</v>
      </c>
      <c r="J4064" s="3">
        <v>45649</v>
      </c>
      <c r="K4064" s="3">
        <v>45662</v>
      </c>
      <c r="L4064" s="2" t="s">
        <v>39</v>
      </c>
      <c r="M4064" s="2" t="s">
        <v>85</v>
      </c>
      <c r="N4064" s="2" t="s">
        <v>373</v>
      </c>
      <c r="O4064" s="4">
        <v>1147000</v>
      </c>
      <c r="P4064" s="4">
        <v>367100</v>
      </c>
      <c r="Q4064" s="4">
        <v>779900</v>
      </c>
      <c r="R4064" s="2">
        <v>36</v>
      </c>
      <c r="S4064" s="5">
        <v>7.96</v>
      </c>
      <c r="T4064" s="4">
        <v>26837.23</v>
      </c>
      <c r="U4064" s="2" t="s">
        <v>73</v>
      </c>
      <c r="V4064" s="2" t="s">
        <v>74</v>
      </c>
      <c r="W4064" s="4">
        <v>483070.14</v>
      </c>
      <c r="X4064" s="4">
        <v>483069.98</v>
      </c>
      <c r="Y4064" s="4">
        <v>966140.12</v>
      </c>
      <c r="Z4064" s="2">
        <v>30</v>
      </c>
      <c r="AA4064" s="2" t="s">
        <v>57</v>
      </c>
      <c r="AB4064" s="2" t="s">
        <v>15734</v>
      </c>
      <c r="AC4064" s="2" t="s">
        <v>146</v>
      </c>
      <c r="AD4064" s="2" t="s">
        <v>76</v>
      </c>
      <c r="AE4064" s="5">
        <v>67.989999999999995</v>
      </c>
      <c r="AF4064" s="2">
        <v>1</v>
      </c>
      <c r="AG4064" s="2" t="s">
        <v>77</v>
      </c>
      <c r="AH4064" s="2">
        <v>13</v>
      </c>
      <c r="AI4064" s="6" t="str">
        <f t="shared" si="189"/>
        <v>25-34</v>
      </c>
      <c r="AJ4064" s="11">
        <f>YEAR(tbl_LoanData[[#This Row],[Application Date]])</f>
        <v>2024</v>
      </c>
      <c r="AK4064" s="11" t="str">
        <f>TEXT(tbl_LoanData[[#This Row],[Application Date]],"MMMM")</f>
        <v>December</v>
      </c>
      <c r="AL4064" s="12">
        <f>DATE(YEAR(tbl_LoanData[[#This Row],[Application Date]]),MONTH(tbl_LoanData[[#This Row],[Application Date]]),1)</f>
        <v>45627</v>
      </c>
      <c r="AM4064" s="14">
        <f ca="1">IF(AND(tbl_LoanData[[#This Row],[Application Date]]&gt;=EOMONTH(TODAY(),-1)+1,tbl_LoanData[[#This Row],[Application Date]]&lt;=TODAY()),tbl_LoanData[[#This Row],[Loan Amount]],0)</f>
        <v>0</v>
      </c>
      <c r="AN4064" s="14">
        <f>tbl_LoanData[[#This Row],[Amount Paid]]-(Q4064-X4064)</f>
        <v>186240.12</v>
      </c>
      <c r="AO4064" s="14">
        <f>IF(tbl_LoanData[[#This Row],[Application Status]]="Approved",1,0)</f>
        <v>1</v>
      </c>
      <c r="AP4064" s="22" t="str">
        <f t="shared" ca="1" si="190"/>
        <v/>
      </c>
      <c r="AQ4064" s="22" t="str">
        <f t="shared" ca="1" si="191"/>
        <v/>
      </c>
    </row>
    <row r="4065" spans="1:43" x14ac:dyDescent="0.3">
      <c r="A4065" s="2" t="s">
        <v>2539</v>
      </c>
      <c r="B4065" s="2" t="s">
        <v>2540</v>
      </c>
      <c r="C4065" s="2" t="s">
        <v>530</v>
      </c>
      <c r="D4065" s="2" t="s">
        <v>209</v>
      </c>
      <c r="E4065" s="2" t="s">
        <v>67</v>
      </c>
      <c r="F4065" s="2">
        <v>59</v>
      </c>
      <c r="G4065" s="2" t="s">
        <v>69</v>
      </c>
      <c r="H4065" s="2" t="s">
        <v>205</v>
      </c>
      <c r="I4065" s="2" t="s">
        <v>49</v>
      </c>
      <c r="J4065" s="3">
        <v>45657</v>
      </c>
      <c r="K4065" s="3"/>
      <c r="L4065" s="2" t="s">
        <v>39</v>
      </c>
      <c r="M4065" s="2" t="s">
        <v>167</v>
      </c>
      <c r="N4065" s="2" t="s">
        <v>491</v>
      </c>
      <c r="O4065" s="4">
        <v>1712000</v>
      </c>
      <c r="P4065" s="4">
        <v>410300</v>
      </c>
      <c r="Q4065" s="4">
        <v>1301700</v>
      </c>
      <c r="R4065" s="2">
        <v>36</v>
      </c>
      <c r="S4065" s="5">
        <v>14.79</v>
      </c>
      <c r="T4065" s="4">
        <v>52201.79</v>
      </c>
      <c r="U4065" s="2" t="s">
        <v>113</v>
      </c>
      <c r="V4065" s="2" t="s">
        <v>97</v>
      </c>
      <c r="W4065" s="4">
        <v>0</v>
      </c>
      <c r="X4065" s="4">
        <v>0</v>
      </c>
      <c r="Y4065" s="4">
        <v>1879264.29</v>
      </c>
      <c r="Z4065" s="2">
        <v>0</v>
      </c>
      <c r="AA4065" s="2" t="s">
        <v>97</v>
      </c>
      <c r="AB4065" s="2" t="s">
        <v>15735</v>
      </c>
      <c r="AC4065" s="2" t="s">
        <v>360</v>
      </c>
      <c r="AD4065" s="2" t="s">
        <v>76</v>
      </c>
      <c r="AE4065" s="5">
        <v>76.03</v>
      </c>
      <c r="AF4065" s="2">
        <v>0</v>
      </c>
      <c r="AG4065" s="2" t="s">
        <v>97</v>
      </c>
      <c r="AH4065" s="2"/>
      <c r="AI4065" s="6" t="str">
        <f t="shared" si="189"/>
        <v>55-64</v>
      </c>
      <c r="AJ4065" s="11">
        <f>YEAR(tbl_LoanData[[#This Row],[Application Date]])</f>
        <v>2024</v>
      </c>
      <c r="AK4065" s="11" t="str">
        <f>TEXT(tbl_LoanData[[#This Row],[Application Date]],"MMMM")</f>
        <v>December</v>
      </c>
      <c r="AL4065" s="12">
        <f>DATE(YEAR(tbl_LoanData[[#This Row],[Application Date]]),MONTH(tbl_LoanData[[#This Row],[Application Date]]),1)</f>
        <v>45627</v>
      </c>
      <c r="AM4065" s="14">
        <f ca="1">IF(AND(tbl_LoanData[[#This Row],[Application Date]]&gt;=EOMONTH(TODAY(),-1)+1,tbl_LoanData[[#This Row],[Application Date]]&lt;=TODAY()),tbl_LoanData[[#This Row],[Loan Amount]],0)</f>
        <v>0</v>
      </c>
      <c r="AN4065" s="14">
        <f>tbl_LoanData[[#This Row],[Amount Paid]]-(Q4065-X4065)</f>
        <v>-1301700</v>
      </c>
      <c r="AO4065" s="14">
        <f>IF(tbl_LoanData[[#This Row],[Application Status]]="Approved",1,0)</f>
        <v>0</v>
      </c>
      <c r="AP4065" s="22" t="str">
        <f t="shared" ca="1" si="190"/>
        <v/>
      </c>
      <c r="AQ4065" s="22" t="str">
        <f t="shared" ca="1" si="191"/>
        <v/>
      </c>
    </row>
    <row r="4066" spans="1:43" ht="14.4" customHeight="1" x14ac:dyDescent="0.3">
      <c r="A4066" s="2" t="s">
        <v>2551</v>
      </c>
      <c r="B4066" s="2" t="s">
        <v>2552</v>
      </c>
      <c r="C4066" s="2" t="s">
        <v>712</v>
      </c>
      <c r="D4066" s="2" t="s">
        <v>142</v>
      </c>
      <c r="E4066" s="2" t="s">
        <v>67</v>
      </c>
      <c r="F4066" s="2">
        <v>35</v>
      </c>
      <c r="G4066" s="2" t="s">
        <v>83</v>
      </c>
      <c r="H4066" s="2" t="s">
        <v>318</v>
      </c>
      <c r="I4066" s="2" t="s">
        <v>42</v>
      </c>
      <c r="J4066" s="3">
        <v>45652</v>
      </c>
      <c r="K4066" s="3">
        <v>45664</v>
      </c>
      <c r="L4066" s="2" t="s">
        <v>39</v>
      </c>
      <c r="M4066" s="2" t="s">
        <v>127</v>
      </c>
      <c r="N4066" s="2" t="s">
        <v>152</v>
      </c>
      <c r="O4066" s="4">
        <v>1246000</v>
      </c>
      <c r="P4066" s="4">
        <v>223700</v>
      </c>
      <c r="Q4066" s="4">
        <v>1022300</v>
      </c>
      <c r="R4066" s="2">
        <v>24</v>
      </c>
      <c r="S4066" s="5">
        <v>13.08</v>
      </c>
      <c r="T4066" s="4">
        <v>53738.9</v>
      </c>
      <c r="U4066" s="2" t="s">
        <v>73</v>
      </c>
      <c r="V4066" s="2" t="s">
        <v>74</v>
      </c>
      <c r="W4066" s="4">
        <v>806083.5</v>
      </c>
      <c r="X4066" s="4">
        <v>483650.18</v>
      </c>
      <c r="Y4066" s="4">
        <v>1289733.68</v>
      </c>
      <c r="Z4066" s="2">
        <v>116</v>
      </c>
      <c r="AA4066" s="2" t="s">
        <v>60</v>
      </c>
      <c r="AB4066" s="2" t="s">
        <v>15728</v>
      </c>
      <c r="AC4066" s="2" t="s">
        <v>146</v>
      </c>
      <c r="AD4066" s="2" t="s">
        <v>76</v>
      </c>
      <c r="AE4066" s="5">
        <v>82.05</v>
      </c>
      <c r="AF4066" s="2">
        <v>4</v>
      </c>
      <c r="AG4066" s="2" t="s">
        <v>130</v>
      </c>
      <c r="AH4066" s="2">
        <v>12</v>
      </c>
      <c r="AI4066" s="6" t="str">
        <f t="shared" si="189"/>
        <v>35-44</v>
      </c>
      <c r="AJ4066" s="11">
        <f>YEAR(tbl_LoanData[[#This Row],[Application Date]])</f>
        <v>2024</v>
      </c>
      <c r="AK4066" s="11" t="str">
        <f>TEXT(tbl_LoanData[[#This Row],[Application Date]],"MMMM")</f>
        <v>December</v>
      </c>
      <c r="AL4066" s="12">
        <f>DATE(YEAR(tbl_LoanData[[#This Row],[Application Date]]),MONTH(tbl_LoanData[[#This Row],[Application Date]]),1)</f>
        <v>45627</v>
      </c>
      <c r="AM4066" s="14">
        <f ca="1">IF(AND(tbl_LoanData[[#This Row],[Application Date]]&gt;=EOMONTH(TODAY(),-1)+1,tbl_LoanData[[#This Row],[Application Date]]&lt;=TODAY()),tbl_LoanData[[#This Row],[Loan Amount]],0)</f>
        <v>0</v>
      </c>
      <c r="AN4066" s="14">
        <f>tbl_LoanData[[#This Row],[Amount Paid]]-(Q4066-X4066)</f>
        <v>267433.67999999993</v>
      </c>
      <c r="AO4066" s="14">
        <f>IF(tbl_LoanData[[#This Row],[Application Status]]="Approved",1,0)</f>
        <v>1</v>
      </c>
      <c r="AP4066" s="22" t="str">
        <f t="shared" ca="1" si="190"/>
        <v/>
      </c>
      <c r="AQ4066" s="22" t="str">
        <f t="shared" ca="1" si="191"/>
        <v/>
      </c>
    </row>
    <row r="4067" spans="1:43" ht="14.4" customHeight="1" x14ac:dyDescent="0.3">
      <c r="A4067" s="2" t="s">
        <v>2609</v>
      </c>
      <c r="B4067" s="2" t="s">
        <v>2610</v>
      </c>
      <c r="C4067" s="2" t="s">
        <v>508</v>
      </c>
      <c r="D4067" s="2" t="s">
        <v>91</v>
      </c>
      <c r="E4067" s="2" t="s">
        <v>323</v>
      </c>
      <c r="F4067" s="2">
        <v>52</v>
      </c>
      <c r="G4067" s="2" t="s">
        <v>83</v>
      </c>
      <c r="H4067" s="2" t="s">
        <v>285</v>
      </c>
      <c r="I4067" s="2" t="s">
        <v>55</v>
      </c>
      <c r="J4067" s="3">
        <v>45639</v>
      </c>
      <c r="K4067" s="3">
        <v>45652</v>
      </c>
      <c r="L4067" s="2" t="s">
        <v>38</v>
      </c>
      <c r="M4067" s="2" t="s">
        <v>71</v>
      </c>
      <c r="N4067" s="2" t="s">
        <v>589</v>
      </c>
      <c r="O4067" s="4">
        <v>1189000</v>
      </c>
      <c r="P4067" s="4">
        <v>202800</v>
      </c>
      <c r="Q4067" s="4">
        <v>986200</v>
      </c>
      <c r="R4067" s="2">
        <v>24</v>
      </c>
      <c r="S4067" s="5">
        <v>13.19</v>
      </c>
      <c r="T4067" s="4">
        <v>51931.65</v>
      </c>
      <c r="U4067" s="2" t="s">
        <v>73</v>
      </c>
      <c r="V4067" s="2" t="s">
        <v>74</v>
      </c>
      <c r="W4067" s="4">
        <v>1038633</v>
      </c>
      <c r="X4067" s="4">
        <v>207726.56</v>
      </c>
      <c r="Y4067" s="4">
        <v>1246359.56</v>
      </c>
      <c r="Z4067" s="2">
        <v>0</v>
      </c>
      <c r="AA4067" s="2" t="s">
        <v>56</v>
      </c>
      <c r="AB4067" s="2" t="s">
        <v>15727</v>
      </c>
      <c r="AC4067" s="2" t="s">
        <v>138</v>
      </c>
      <c r="AD4067" s="2" t="s">
        <v>76</v>
      </c>
      <c r="AE4067" s="5">
        <v>82.94</v>
      </c>
      <c r="AF4067" s="2">
        <v>0</v>
      </c>
      <c r="AG4067" s="2" t="s">
        <v>77</v>
      </c>
      <c r="AH4067" s="2">
        <v>13</v>
      </c>
      <c r="AI4067" s="6" t="str">
        <f t="shared" si="189"/>
        <v>45-54</v>
      </c>
      <c r="AJ4067" s="11">
        <f>YEAR(tbl_LoanData[[#This Row],[Application Date]])</f>
        <v>2024</v>
      </c>
      <c r="AK4067" s="11" t="str">
        <f>TEXT(tbl_LoanData[[#This Row],[Application Date]],"MMMM")</f>
        <v>December</v>
      </c>
      <c r="AL4067" s="12">
        <f>DATE(YEAR(tbl_LoanData[[#This Row],[Application Date]]),MONTH(tbl_LoanData[[#This Row],[Application Date]]),1)</f>
        <v>45627</v>
      </c>
      <c r="AM4067" s="14">
        <f ca="1">IF(AND(tbl_LoanData[[#This Row],[Application Date]]&gt;=EOMONTH(TODAY(),-1)+1,tbl_LoanData[[#This Row],[Application Date]]&lt;=TODAY()),tbl_LoanData[[#This Row],[Loan Amount]],0)</f>
        <v>0</v>
      </c>
      <c r="AN4067" s="14">
        <f>tbl_LoanData[[#This Row],[Amount Paid]]-(Q4067-X4067)</f>
        <v>260159.56000000006</v>
      </c>
      <c r="AO4067" s="14">
        <f>IF(tbl_LoanData[[#This Row],[Application Status]]="Approved",1,0)</f>
        <v>1</v>
      </c>
      <c r="AP4067" s="22" t="str">
        <f t="shared" ca="1" si="190"/>
        <v/>
      </c>
      <c r="AQ4067" s="22" t="str">
        <f t="shared" ca="1" si="191"/>
        <v/>
      </c>
    </row>
    <row r="4068" spans="1:43" ht="14.4" customHeight="1" x14ac:dyDescent="0.3">
      <c r="A4068" s="2" t="s">
        <v>2611</v>
      </c>
      <c r="B4068" s="2" t="s">
        <v>2612</v>
      </c>
      <c r="C4068" s="2" t="s">
        <v>668</v>
      </c>
      <c r="D4068" s="2" t="s">
        <v>101</v>
      </c>
      <c r="E4068" s="2" t="s">
        <v>101</v>
      </c>
      <c r="F4068" s="2">
        <v>32</v>
      </c>
      <c r="G4068" s="2" t="s">
        <v>69</v>
      </c>
      <c r="H4068" s="2" t="s">
        <v>205</v>
      </c>
      <c r="I4068" s="2" t="s">
        <v>49</v>
      </c>
      <c r="J4068" s="3">
        <v>45640</v>
      </c>
      <c r="K4068" s="3">
        <v>45649</v>
      </c>
      <c r="L4068" s="2" t="s">
        <v>39</v>
      </c>
      <c r="M4068" s="2" t="s">
        <v>167</v>
      </c>
      <c r="N4068" s="2" t="s">
        <v>168</v>
      </c>
      <c r="O4068" s="4">
        <v>2423000</v>
      </c>
      <c r="P4068" s="4">
        <v>332300</v>
      </c>
      <c r="Q4068" s="4">
        <v>2090700</v>
      </c>
      <c r="R4068" s="2">
        <v>48</v>
      </c>
      <c r="S4068" s="5">
        <v>12.52</v>
      </c>
      <c r="T4068" s="4">
        <v>65369.22</v>
      </c>
      <c r="U4068" s="2" t="s">
        <v>73</v>
      </c>
      <c r="V4068" s="2" t="s">
        <v>74</v>
      </c>
      <c r="W4068" s="4">
        <v>1242015.18</v>
      </c>
      <c r="X4068" s="4">
        <v>1895707.38</v>
      </c>
      <c r="Y4068" s="4">
        <v>3137722.56</v>
      </c>
      <c r="Z4068" s="2">
        <v>28</v>
      </c>
      <c r="AA4068" s="2" t="s">
        <v>57</v>
      </c>
      <c r="AB4068" s="2" t="s">
        <v>15729</v>
      </c>
      <c r="AC4068" s="2" t="s">
        <v>213</v>
      </c>
      <c r="AD4068" s="2" t="s">
        <v>76</v>
      </c>
      <c r="AE4068" s="5">
        <v>86.29</v>
      </c>
      <c r="AF4068" s="2">
        <v>1</v>
      </c>
      <c r="AG4068" s="2" t="s">
        <v>77</v>
      </c>
      <c r="AH4068" s="2">
        <v>9</v>
      </c>
      <c r="AI4068" s="6" t="str">
        <f t="shared" si="189"/>
        <v>25-34</v>
      </c>
      <c r="AJ4068" s="11">
        <f>YEAR(tbl_LoanData[[#This Row],[Application Date]])</f>
        <v>2024</v>
      </c>
      <c r="AK4068" s="11" t="str">
        <f>TEXT(tbl_LoanData[[#This Row],[Application Date]],"MMMM")</f>
        <v>December</v>
      </c>
      <c r="AL4068" s="12">
        <f>DATE(YEAR(tbl_LoanData[[#This Row],[Application Date]]),MONTH(tbl_LoanData[[#This Row],[Application Date]]),1)</f>
        <v>45627</v>
      </c>
      <c r="AM4068" s="14">
        <f ca="1">IF(AND(tbl_LoanData[[#This Row],[Application Date]]&gt;=EOMONTH(TODAY(),-1)+1,tbl_LoanData[[#This Row],[Application Date]]&lt;=TODAY()),tbl_LoanData[[#This Row],[Loan Amount]],0)</f>
        <v>0</v>
      </c>
      <c r="AN4068" s="14">
        <f>tbl_LoanData[[#This Row],[Amount Paid]]-(Q4068-X4068)</f>
        <v>1047022.5599999998</v>
      </c>
      <c r="AO4068" s="14">
        <f>IF(tbl_LoanData[[#This Row],[Application Status]]="Approved",1,0)</f>
        <v>1</v>
      </c>
      <c r="AP4068" s="22" t="str">
        <f t="shared" ca="1" si="190"/>
        <v/>
      </c>
      <c r="AQ4068" s="22" t="str">
        <f t="shared" ca="1" si="191"/>
        <v/>
      </c>
    </row>
    <row r="4069" spans="1:43" ht="14.4" customHeight="1" x14ac:dyDescent="0.3">
      <c r="A4069" s="2" t="s">
        <v>2783</v>
      </c>
      <c r="B4069" s="2" t="s">
        <v>2784</v>
      </c>
      <c r="C4069" s="2" t="s">
        <v>397</v>
      </c>
      <c r="D4069" s="2" t="s">
        <v>176</v>
      </c>
      <c r="E4069" s="2" t="s">
        <v>189</v>
      </c>
      <c r="F4069" s="2">
        <v>31</v>
      </c>
      <c r="G4069" s="2" t="s">
        <v>83</v>
      </c>
      <c r="H4069" s="2" t="s">
        <v>269</v>
      </c>
      <c r="I4069" s="2" t="s">
        <v>46</v>
      </c>
      <c r="J4069" s="3">
        <v>45627</v>
      </c>
      <c r="K4069" s="3"/>
      <c r="L4069" s="2" t="s">
        <v>39</v>
      </c>
      <c r="M4069" s="2" t="s">
        <v>167</v>
      </c>
      <c r="N4069" s="2" t="s">
        <v>491</v>
      </c>
      <c r="O4069" s="4">
        <v>2135000</v>
      </c>
      <c r="P4069" s="4">
        <v>700300</v>
      </c>
      <c r="Q4069" s="4">
        <v>1434700</v>
      </c>
      <c r="R4069" s="2">
        <v>36</v>
      </c>
      <c r="S4069" s="5">
        <v>14.63</v>
      </c>
      <c r="T4069" s="4">
        <v>57344.160000000003</v>
      </c>
      <c r="U4069" s="2" t="s">
        <v>113</v>
      </c>
      <c r="V4069" s="2" t="s">
        <v>97</v>
      </c>
      <c r="W4069" s="4">
        <v>0</v>
      </c>
      <c r="X4069" s="4">
        <v>0</v>
      </c>
      <c r="Y4069" s="4">
        <v>2064389.83</v>
      </c>
      <c r="Z4069" s="2">
        <v>0</v>
      </c>
      <c r="AA4069" s="2" t="s">
        <v>97</v>
      </c>
      <c r="AB4069" s="2" t="s">
        <v>15728</v>
      </c>
      <c r="AC4069" s="2" t="s">
        <v>213</v>
      </c>
      <c r="AD4069" s="2" t="s">
        <v>76</v>
      </c>
      <c r="AE4069" s="5">
        <v>67.2</v>
      </c>
      <c r="AF4069" s="2">
        <v>0</v>
      </c>
      <c r="AG4069" s="2" t="s">
        <v>97</v>
      </c>
      <c r="AH4069" s="2"/>
      <c r="AI4069" s="6" t="str">
        <f t="shared" si="189"/>
        <v>25-34</v>
      </c>
      <c r="AJ4069" s="11">
        <f>YEAR(tbl_LoanData[[#This Row],[Application Date]])</f>
        <v>2024</v>
      </c>
      <c r="AK4069" s="11" t="str">
        <f>TEXT(tbl_LoanData[[#This Row],[Application Date]],"MMMM")</f>
        <v>December</v>
      </c>
      <c r="AL4069" s="12">
        <f>DATE(YEAR(tbl_LoanData[[#This Row],[Application Date]]),MONTH(tbl_LoanData[[#This Row],[Application Date]]),1)</f>
        <v>45627</v>
      </c>
      <c r="AM4069" s="14">
        <f ca="1">IF(AND(tbl_LoanData[[#This Row],[Application Date]]&gt;=EOMONTH(TODAY(),-1)+1,tbl_LoanData[[#This Row],[Application Date]]&lt;=TODAY()),tbl_LoanData[[#This Row],[Loan Amount]],0)</f>
        <v>0</v>
      </c>
      <c r="AN4069" s="14">
        <f>tbl_LoanData[[#This Row],[Amount Paid]]-(Q4069-X4069)</f>
        <v>-1434700</v>
      </c>
      <c r="AO4069" s="14">
        <f>IF(tbl_LoanData[[#This Row],[Application Status]]="Approved",1,0)</f>
        <v>0</v>
      </c>
      <c r="AP4069" s="22" t="str">
        <f t="shared" ca="1" si="190"/>
        <v/>
      </c>
      <c r="AQ4069" s="22" t="str">
        <f t="shared" ca="1" si="191"/>
        <v/>
      </c>
    </row>
    <row r="4070" spans="1:43" ht="14.4" customHeight="1" x14ac:dyDescent="0.3">
      <c r="A4070" s="2" t="s">
        <v>2875</v>
      </c>
      <c r="B4070" s="2" t="s">
        <v>2876</v>
      </c>
      <c r="C4070" s="2" t="s">
        <v>223</v>
      </c>
      <c r="D4070" s="2" t="s">
        <v>311</v>
      </c>
      <c r="E4070" s="2" t="s">
        <v>284</v>
      </c>
      <c r="F4070" s="2">
        <v>50</v>
      </c>
      <c r="G4070" s="2" t="s">
        <v>69</v>
      </c>
      <c r="H4070" s="2" t="s">
        <v>237</v>
      </c>
      <c r="I4070" s="2" t="s">
        <v>48</v>
      </c>
      <c r="J4070" s="3">
        <v>45632</v>
      </c>
      <c r="K4070" s="3">
        <v>45652</v>
      </c>
      <c r="L4070" s="2" t="s">
        <v>39</v>
      </c>
      <c r="M4070" s="2" t="s">
        <v>127</v>
      </c>
      <c r="N4070" s="2" t="s">
        <v>152</v>
      </c>
      <c r="O4070" s="4">
        <v>2002000</v>
      </c>
      <c r="P4070" s="4">
        <v>613100</v>
      </c>
      <c r="Q4070" s="4">
        <v>1388900</v>
      </c>
      <c r="R4070" s="2">
        <v>24</v>
      </c>
      <c r="S4070" s="5">
        <v>10.220000000000001</v>
      </c>
      <c r="T4070" s="4">
        <v>69699.63</v>
      </c>
      <c r="U4070" s="2" t="s">
        <v>73</v>
      </c>
      <c r="V4070" s="2" t="s">
        <v>74</v>
      </c>
      <c r="W4070" s="4">
        <v>1393992.6</v>
      </c>
      <c r="X4070" s="4">
        <v>278798.56</v>
      </c>
      <c r="Y4070" s="4">
        <v>1672791.16</v>
      </c>
      <c r="Z4070" s="2">
        <v>0</v>
      </c>
      <c r="AA4070" s="2" t="s">
        <v>56</v>
      </c>
      <c r="AB4070" s="2" t="s">
        <v>15731</v>
      </c>
      <c r="AC4070" s="2" t="s">
        <v>146</v>
      </c>
      <c r="AD4070" s="2" t="s">
        <v>76</v>
      </c>
      <c r="AE4070" s="5">
        <v>69.38</v>
      </c>
      <c r="AF4070" s="2">
        <v>0</v>
      </c>
      <c r="AG4070" s="2" t="s">
        <v>77</v>
      </c>
      <c r="AH4070" s="2">
        <v>20</v>
      </c>
      <c r="AI4070" s="6" t="str">
        <f t="shared" si="189"/>
        <v>45-54</v>
      </c>
      <c r="AJ4070" s="11">
        <f>YEAR(tbl_LoanData[[#This Row],[Application Date]])</f>
        <v>2024</v>
      </c>
      <c r="AK4070" s="11" t="str">
        <f>TEXT(tbl_LoanData[[#This Row],[Application Date]],"MMMM")</f>
        <v>December</v>
      </c>
      <c r="AL4070" s="12">
        <f>DATE(YEAR(tbl_LoanData[[#This Row],[Application Date]]),MONTH(tbl_LoanData[[#This Row],[Application Date]]),1)</f>
        <v>45627</v>
      </c>
      <c r="AM4070" s="14">
        <f ca="1">IF(AND(tbl_LoanData[[#This Row],[Application Date]]&gt;=EOMONTH(TODAY(),-1)+1,tbl_LoanData[[#This Row],[Application Date]]&lt;=TODAY()),tbl_LoanData[[#This Row],[Loan Amount]],0)</f>
        <v>0</v>
      </c>
      <c r="AN4070" s="14">
        <f>tbl_LoanData[[#This Row],[Amount Paid]]-(Q4070-X4070)</f>
        <v>283891.16000000015</v>
      </c>
      <c r="AO4070" s="14">
        <f>IF(tbl_LoanData[[#This Row],[Application Status]]="Approved",1,0)</f>
        <v>1</v>
      </c>
      <c r="AP4070" s="22" t="str">
        <f t="shared" ca="1" si="190"/>
        <v/>
      </c>
      <c r="AQ4070" s="22" t="str">
        <f t="shared" ca="1" si="191"/>
        <v/>
      </c>
    </row>
    <row r="4071" spans="1:43" ht="14.4" customHeight="1" x14ac:dyDescent="0.3">
      <c r="A4071" s="2" t="s">
        <v>3117</v>
      </c>
      <c r="B4071" s="2" t="s">
        <v>3118</v>
      </c>
      <c r="C4071" s="2" t="s">
        <v>249</v>
      </c>
      <c r="D4071" s="2" t="s">
        <v>176</v>
      </c>
      <c r="E4071" s="2" t="s">
        <v>117</v>
      </c>
      <c r="F4071" s="2">
        <v>24</v>
      </c>
      <c r="G4071" s="2" t="s">
        <v>69</v>
      </c>
      <c r="H4071" s="2" t="s">
        <v>119</v>
      </c>
      <c r="I4071" s="2" t="s">
        <v>43</v>
      </c>
      <c r="J4071" s="3">
        <v>45632</v>
      </c>
      <c r="K4071" s="3">
        <v>45648</v>
      </c>
      <c r="L4071" s="2" t="s">
        <v>37</v>
      </c>
      <c r="M4071" s="2" t="s">
        <v>104</v>
      </c>
      <c r="N4071" s="2" t="s">
        <v>286</v>
      </c>
      <c r="O4071" s="4">
        <v>142000</v>
      </c>
      <c r="P4071" s="4">
        <v>46500</v>
      </c>
      <c r="Q4071" s="4">
        <v>95500</v>
      </c>
      <c r="R4071" s="2">
        <v>24</v>
      </c>
      <c r="S4071" s="5">
        <v>12.45</v>
      </c>
      <c r="T4071" s="4">
        <v>4969.9799999999996</v>
      </c>
      <c r="U4071" s="2" t="s">
        <v>73</v>
      </c>
      <c r="V4071" s="2" t="s">
        <v>74</v>
      </c>
      <c r="W4071" s="4">
        <v>84489.66</v>
      </c>
      <c r="X4071" s="4">
        <v>34789.839999999997</v>
      </c>
      <c r="Y4071" s="4">
        <v>119279.5</v>
      </c>
      <c r="Z4071" s="2">
        <v>96</v>
      </c>
      <c r="AA4071" s="2" t="s">
        <v>60</v>
      </c>
      <c r="AB4071" s="2" t="s">
        <v>15727</v>
      </c>
      <c r="AC4071" s="2" t="s">
        <v>360</v>
      </c>
      <c r="AD4071" s="2" t="s">
        <v>76</v>
      </c>
      <c r="AE4071" s="5">
        <v>67.25</v>
      </c>
      <c r="AF4071" s="2">
        <v>3</v>
      </c>
      <c r="AG4071" s="2" t="s">
        <v>130</v>
      </c>
      <c r="AH4071" s="2">
        <v>16</v>
      </c>
      <c r="AI4071" s="6" t="str">
        <f t="shared" si="189"/>
        <v>18-24</v>
      </c>
      <c r="AJ4071" s="11">
        <f>YEAR(tbl_LoanData[[#This Row],[Application Date]])</f>
        <v>2024</v>
      </c>
      <c r="AK4071" s="11" t="str">
        <f>TEXT(tbl_LoanData[[#This Row],[Application Date]],"MMMM")</f>
        <v>December</v>
      </c>
      <c r="AL4071" s="12">
        <f>DATE(YEAR(tbl_LoanData[[#This Row],[Application Date]]),MONTH(tbl_LoanData[[#This Row],[Application Date]]),1)</f>
        <v>45627</v>
      </c>
      <c r="AM4071" s="14">
        <f ca="1">IF(AND(tbl_LoanData[[#This Row],[Application Date]]&gt;=EOMONTH(TODAY(),-1)+1,tbl_LoanData[[#This Row],[Application Date]]&lt;=TODAY()),tbl_LoanData[[#This Row],[Loan Amount]],0)</f>
        <v>0</v>
      </c>
      <c r="AN4071" s="14">
        <f>tbl_LoanData[[#This Row],[Amount Paid]]-(Q4071-X4071)</f>
        <v>23779.5</v>
      </c>
      <c r="AO4071" s="14">
        <f>IF(tbl_LoanData[[#This Row],[Application Status]]="Approved",1,0)</f>
        <v>1</v>
      </c>
      <c r="AP4071" s="22" t="str">
        <f t="shared" ca="1" si="190"/>
        <v/>
      </c>
      <c r="AQ4071" s="22" t="str">
        <f t="shared" ca="1" si="191"/>
        <v/>
      </c>
    </row>
    <row r="4072" spans="1:43" ht="14.4" customHeight="1" x14ac:dyDescent="0.3">
      <c r="A4072" s="2" t="s">
        <v>3147</v>
      </c>
      <c r="B4072" s="2" t="s">
        <v>3148</v>
      </c>
      <c r="C4072" s="2" t="s">
        <v>227</v>
      </c>
      <c r="D4072" s="2" t="s">
        <v>176</v>
      </c>
      <c r="E4072" s="2" t="s">
        <v>190</v>
      </c>
      <c r="F4072" s="2">
        <v>46</v>
      </c>
      <c r="G4072" s="2" t="s">
        <v>69</v>
      </c>
      <c r="H4072" s="2" t="s">
        <v>211</v>
      </c>
      <c r="I4072" s="2" t="s">
        <v>50</v>
      </c>
      <c r="J4072" s="3">
        <v>45651</v>
      </c>
      <c r="K4072" s="3">
        <v>45661</v>
      </c>
      <c r="L4072" s="2" t="s">
        <v>36</v>
      </c>
      <c r="M4072" s="2" t="s">
        <v>111</v>
      </c>
      <c r="N4072" s="2" t="s">
        <v>350</v>
      </c>
      <c r="O4072" s="4">
        <v>967000</v>
      </c>
      <c r="P4072" s="4">
        <v>317700</v>
      </c>
      <c r="Q4072" s="4">
        <v>649300</v>
      </c>
      <c r="R4072" s="2">
        <v>18</v>
      </c>
      <c r="S4072" s="5">
        <v>10.68</v>
      </c>
      <c r="T4072" s="4">
        <v>41850.99</v>
      </c>
      <c r="U4072" s="2" t="s">
        <v>73</v>
      </c>
      <c r="V4072" s="2" t="s">
        <v>34</v>
      </c>
      <c r="W4072" s="4">
        <v>544062.87</v>
      </c>
      <c r="X4072" s="4">
        <v>209254.99</v>
      </c>
      <c r="Y4072" s="4">
        <v>753317.86</v>
      </c>
      <c r="Z4072" s="2">
        <v>155</v>
      </c>
      <c r="AA4072" s="2" t="s">
        <v>60</v>
      </c>
      <c r="AB4072" s="2" t="s">
        <v>15732</v>
      </c>
      <c r="AC4072" s="2" t="s">
        <v>87</v>
      </c>
      <c r="AD4072" s="2" t="s">
        <v>76</v>
      </c>
      <c r="AE4072" s="5">
        <v>67.150000000000006</v>
      </c>
      <c r="AF4072" s="2">
        <v>5</v>
      </c>
      <c r="AG4072" s="2" t="s">
        <v>130</v>
      </c>
      <c r="AH4072" s="2">
        <v>10</v>
      </c>
      <c r="AI4072" s="6" t="str">
        <f t="shared" si="189"/>
        <v>45-54</v>
      </c>
      <c r="AJ4072" s="11">
        <f>YEAR(tbl_LoanData[[#This Row],[Application Date]])</f>
        <v>2024</v>
      </c>
      <c r="AK4072" s="11" t="str">
        <f>TEXT(tbl_LoanData[[#This Row],[Application Date]],"MMMM")</f>
        <v>December</v>
      </c>
      <c r="AL4072" s="12">
        <f>DATE(YEAR(tbl_LoanData[[#This Row],[Application Date]]),MONTH(tbl_LoanData[[#This Row],[Application Date]]),1)</f>
        <v>45627</v>
      </c>
      <c r="AM4072" s="14">
        <f ca="1">IF(AND(tbl_LoanData[[#This Row],[Application Date]]&gt;=EOMONTH(TODAY(),-1)+1,tbl_LoanData[[#This Row],[Application Date]]&lt;=TODAY()),tbl_LoanData[[#This Row],[Loan Amount]],0)</f>
        <v>0</v>
      </c>
      <c r="AN4072" s="14">
        <f>tbl_LoanData[[#This Row],[Amount Paid]]-(Q4072-X4072)</f>
        <v>104017.85999999999</v>
      </c>
      <c r="AO4072" s="14">
        <f>IF(tbl_LoanData[[#This Row],[Application Status]]="Approved",1,0)</f>
        <v>1</v>
      </c>
      <c r="AP4072" s="22" t="str">
        <f t="shared" ca="1" si="190"/>
        <v/>
      </c>
      <c r="AQ4072" s="22" t="str">
        <f t="shared" ca="1" si="191"/>
        <v/>
      </c>
    </row>
    <row r="4073" spans="1:43" ht="14.4" customHeight="1" x14ac:dyDescent="0.3">
      <c r="A4073" s="2" t="s">
        <v>3203</v>
      </c>
      <c r="B4073" s="2" t="s">
        <v>3204</v>
      </c>
      <c r="C4073" s="2" t="s">
        <v>644</v>
      </c>
      <c r="D4073" s="2" t="s">
        <v>232</v>
      </c>
      <c r="E4073" s="2" t="s">
        <v>150</v>
      </c>
      <c r="F4073" s="2">
        <v>51</v>
      </c>
      <c r="G4073" s="2" t="s">
        <v>83</v>
      </c>
      <c r="H4073" s="2" t="s">
        <v>285</v>
      </c>
      <c r="I4073" s="2" t="s">
        <v>55</v>
      </c>
      <c r="J4073" s="3">
        <v>45640</v>
      </c>
      <c r="K4073" s="3">
        <v>45656</v>
      </c>
      <c r="L4073" s="2" t="s">
        <v>39</v>
      </c>
      <c r="M4073" s="2" t="s">
        <v>85</v>
      </c>
      <c r="N4073" s="2" t="s">
        <v>373</v>
      </c>
      <c r="O4073" s="4">
        <v>1788000</v>
      </c>
      <c r="P4073" s="4">
        <v>712800</v>
      </c>
      <c r="Q4073" s="4">
        <v>1075200</v>
      </c>
      <c r="R4073" s="2">
        <v>18</v>
      </c>
      <c r="S4073" s="5">
        <v>14.77</v>
      </c>
      <c r="T4073" s="4">
        <v>72967.25</v>
      </c>
      <c r="U4073" s="2" t="s">
        <v>73</v>
      </c>
      <c r="V4073" s="2" t="s">
        <v>33</v>
      </c>
      <c r="W4073" s="4">
        <v>1313410.5600000001</v>
      </c>
      <c r="X4073" s="4">
        <v>0</v>
      </c>
      <c r="Y4073" s="4">
        <v>1313410.5600000001</v>
      </c>
      <c r="Z4073" s="2">
        <v>0</v>
      </c>
      <c r="AA4073" s="2" t="s">
        <v>56</v>
      </c>
      <c r="AB4073" s="2" t="s">
        <v>15730</v>
      </c>
      <c r="AC4073" s="2" t="s">
        <v>75</v>
      </c>
      <c r="AD4073" s="2" t="s">
        <v>76</v>
      </c>
      <c r="AE4073" s="5">
        <v>60.13</v>
      </c>
      <c r="AF4073" s="2">
        <v>0</v>
      </c>
      <c r="AG4073" s="2" t="s">
        <v>77</v>
      </c>
      <c r="AH4073" s="2">
        <v>16</v>
      </c>
      <c r="AI4073" s="6" t="str">
        <f t="shared" si="189"/>
        <v>45-54</v>
      </c>
      <c r="AJ4073" s="11">
        <f>YEAR(tbl_LoanData[[#This Row],[Application Date]])</f>
        <v>2024</v>
      </c>
      <c r="AK4073" s="11" t="str">
        <f>TEXT(tbl_LoanData[[#This Row],[Application Date]],"MMMM")</f>
        <v>December</v>
      </c>
      <c r="AL4073" s="12">
        <f>DATE(YEAR(tbl_LoanData[[#This Row],[Application Date]]),MONTH(tbl_LoanData[[#This Row],[Application Date]]),1)</f>
        <v>45627</v>
      </c>
      <c r="AM4073" s="14">
        <f ca="1">IF(AND(tbl_LoanData[[#This Row],[Application Date]]&gt;=EOMONTH(TODAY(),-1)+1,tbl_LoanData[[#This Row],[Application Date]]&lt;=TODAY()),tbl_LoanData[[#This Row],[Loan Amount]],0)</f>
        <v>0</v>
      </c>
      <c r="AN4073" s="14">
        <f>tbl_LoanData[[#This Row],[Amount Paid]]-(Q4073-X4073)</f>
        <v>238210.56000000006</v>
      </c>
      <c r="AO4073" s="14">
        <f>IF(tbl_LoanData[[#This Row],[Application Status]]="Approved",1,0)</f>
        <v>1</v>
      </c>
      <c r="AP4073" s="22" t="str">
        <f t="shared" ca="1" si="190"/>
        <v/>
      </c>
      <c r="AQ4073" s="22" t="str">
        <f t="shared" ca="1" si="191"/>
        <v/>
      </c>
    </row>
    <row r="4074" spans="1:43" ht="14.4" customHeight="1" x14ac:dyDescent="0.3">
      <c r="A4074" s="2" t="s">
        <v>3241</v>
      </c>
      <c r="B4074" s="2" t="s">
        <v>3242</v>
      </c>
      <c r="C4074" s="2" t="s">
        <v>508</v>
      </c>
      <c r="D4074" s="2" t="s">
        <v>101</v>
      </c>
      <c r="E4074" s="2" t="s">
        <v>161</v>
      </c>
      <c r="F4074" s="2">
        <v>21</v>
      </c>
      <c r="G4074" s="2" t="s">
        <v>83</v>
      </c>
      <c r="H4074" s="2" t="s">
        <v>565</v>
      </c>
      <c r="I4074" s="2" t="s">
        <v>47</v>
      </c>
      <c r="J4074" s="3">
        <v>45652</v>
      </c>
      <c r="K4074" s="3">
        <v>45668</v>
      </c>
      <c r="L4074" s="2" t="s">
        <v>38</v>
      </c>
      <c r="M4074" s="2" t="s">
        <v>111</v>
      </c>
      <c r="N4074" s="2" t="s">
        <v>112</v>
      </c>
      <c r="O4074" s="4">
        <v>1666000</v>
      </c>
      <c r="P4074" s="4">
        <v>185700</v>
      </c>
      <c r="Q4074" s="4">
        <v>1480300</v>
      </c>
      <c r="R4074" s="2">
        <v>36</v>
      </c>
      <c r="S4074" s="5">
        <v>13.89</v>
      </c>
      <c r="T4074" s="4">
        <v>58253.919999999998</v>
      </c>
      <c r="U4074" s="2" t="s">
        <v>73</v>
      </c>
      <c r="V4074" s="2" t="s">
        <v>74</v>
      </c>
      <c r="W4074" s="4">
        <v>1106824.48</v>
      </c>
      <c r="X4074" s="4">
        <v>990316.53</v>
      </c>
      <c r="Y4074" s="4">
        <v>2097141.01</v>
      </c>
      <c r="Z4074" s="2">
        <v>0</v>
      </c>
      <c r="AA4074" s="2" t="s">
        <v>56</v>
      </c>
      <c r="AB4074" s="2" t="s">
        <v>15731</v>
      </c>
      <c r="AC4074" s="2" t="s">
        <v>129</v>
      </c>
      <c r="AD4074" s="2" t="s">
        <v>76</v>
      </c>
      <c r="AE4074" s="5">
        <v>88.85</v>
      </c>
      <c r="AF4074" s="2">
        <v>0</v>
      </c>
      <c r="AG4074" s="2" t="s">
        <v>77</v>
      </c>
      <c r="AH4074" s="2">
        <v>16</v>
      </c>
      <c r="AI4074" s="6" t="str">
        <f t="shared" si="189"/>
        <v>18-24</v>
      </c>
      <c r="AJ4074" s="11">
        <f>YEAR(tbl_LoanData[[#This Row],[Application Date]])</f>
        <v>2024</v>
      </c>
      <c r="AK4074" s="11" t="str">
        <f>TEXT(tbl_LoanData[[#This Row],[Application Date]],"MMMM")</f>
        <v>December</v>
      </c>
      <c r="AL4074" s="12">
        <f>DATE(YEAR(tbl_LoanData[[#This Row],[Application Date]]),MONTH(tbl_LoanData[[#This Row],[Application Date]]),1)</f>
        <v>45627</v>
      </c>
      <c r="AM4074" s="14">
        <f ca="1">IF(AND(tbl_LoanData[[#This Row],[Application Date]]&gt;=EOMONTH(TODAY(),-1)+1,tbl_LoanData[[#This Row],[Application Date]]&lt;=TODAY()),tbl_LoanData[[#This Row],[Loan Amount]],0)</f>
        <v>0</v>
      </c>
      <c r="AN4074" s="14">
        <f>tbl_LoanData[[#This Row],[Amount Paid]]-(Q4074-X4074)</f>
        <v>616841.01</v>
      </c>
      <c r="AO4074" s="14">
        <f>IF(tbl_LoanData[[#This Row],[Application Status]]="Approved",1,0)</f>
        <v>1</v>
      </c>
      <c r="AP4074" s="22" t="str">
        <f t="shared" ca="1" si="190"/>
        <v/>
      </c>
      <c r="AQ4074" s="22" t="str">
        <f t="shared" ca="1" si="191"/>
        <v/>
      </c>
    </row>
    <row r="4075" spans="1:43" ht="14.4" customHeight="1" x14ac:dyDescent="0.3">
      <c r="A4075" s="2" t="s">
        <v>3555</v>
      </c>
      <c r="B4075" s="2" t="s">
        <v>3556</v>
      </c>
      <c r="C4075" s="2" t="s">
        <v>240</v>
      </c>
      <c r="D4075" s="2" t="s">
        <v>182</v>
      </c>
      <c r="E4075" s="2" t="s">
        <v>394</v>
      </c>
      <c r="F4075" s="2">
        <v>21</v>
      </c>
      <c r="G4075" s="2" t="s">
        <v>83</v>
      </c>
      <c r="H4075" s="2" t="s">
        <v>543</v>
      </c>
      <c r="I4075" s="2" t="s">
        <v>45</v>
      </c>
      <c r="J4075" s="3">
        <v>45641</v>
      </c>
      <c r="K4075" s="3">
        <v>45644</v>
      </c>
      <c r="L4075" s="2" t="s">
        <v>36</v>
      </c>
      <c r="M4075" s="2" t="s">
        <v>71</v>
      </c>
      <c r="N4075" s="2" t="s">
        <v>162</v>
      </c>
      <c r="O4075" s="4">
        <v>1693000</v>
      </c>
      <c r="P4075" s="4">
        <v>365800</v>
      </c>
      <c r="Q4075" s="4">
        <v>1327200</v>
      </c>
      <c r="R4075" s="2">
        <v>48</v>
      </c>
      <c r="S4075" s="5">
        <v>12.27</v>
      </c>
      <c r="T4075" s="4">
        <v>41220.620000000003</v>
      </c>
      <c r="U4075" s="2" t="s">
        <v>73</v>
      </c>
      <c r="V4075" s="2" t="s">
        <v>74</v>
      </c>
      <c r="W4075" s="4">
        <v>824412.4</v>
      </c>
      <c r="X4075" s="4">
        <v>1154177.3600000001</v>
      </c>
      <c r="Y4075" s="4">
        <v>1978589.76</v>
      </c>
      <c r="Z4075" s="2">
        <v>0</v>
      </c>
      <c r="AA4075" s="2" t="s">
        <v>56</v>
      </c>
      <c r="AB4075" s="2" t="s">
        <v>15734</v>
      </c>
      <c r="AC4075" s="2" t="s">
        <v>121</v>
      </c>
      <c r="AD4075" s="2" t="s">
        <v>76</v>
      </c>
      <c r="AE4075" s="5">
        <v>78.39</v>
      </c>
      <c r="AF4075" s="2">
        <v>0</v>
      </c>
      <c r="AG4075" s="2" t="s">
        <v>77</v>
      </c>
      <c r="AH4075" s="2">
        <v>3</v>
      </c>
      <c r="AI4075" s="6" t="str">
        <f t="shared" si="189"/>
        <v>18-24</v>
      </c>
      <c r="AJ4075" s="11">
        <f>YEAR(tbl_LoanData[[#This Row],[Application Date]])</f>
        <v>2024</v>
      </c>
      <c r="AK4075" s="11" t="str">
        <f>TEXT(tbl_LoanData[[#This Row],[Application Date]],"MMMM")</f>
        <v>December</v>
      </c>
      <c r="AL4075" s="12">
        <f>DATE(YEAR(tbl_LoanData[[#This Row],[Application Date]]),MONTH(tbl_LoanData[[#This Row],[Application Date]]),1)</f>
        <v>45627</v>
      </c>
      <c r="AM4075" s="14">
        <f ca="1">IF(AND(tbl_LoanData[[#This Row],[Application Date]]&gt;=EOMONTH(TODAY(),-1)+1,tbl_LoanData[[#This Row],[Application Date]]&lt;=TODAY()),tbl_LoanData[[#This Row],[Loan Amount]],0)</f>
        <v>0</v>
      </c>
      <c r="AN4075" s="14">
        <f>tbl_LoanData[[#This Row],[Amount Paid]]-(Q4075-X4075)</f>
        <v>651389.76000000013</v>
      </c>
      <c r="AO4075" s="14">
        <f>IF(tbl_LoanData[[#This Row],[Application Status]]="Approved",1,0)</f>
        <v>1</v>
      </c>
      <c r="AP4075" s="22" t="str">
        <f t="shared" ca="1" si="190"/>
        <v/>
      </c>
      <c r="AQ4075" s="22" t="str">
        <f t="shared" ca="1" si="191"/>
        <v/>
      </c>
    </row>
    <row r="4076" spans="1:43" ht="14.4" customHeight="1" x14ac:dyDescent="0.3">
      <c r="A4076" s="2" t="s">
        <v>3571</v>
      </c>
      <c r="B4076" s="2" t="s">
        <v>3572</v>
      </c>
      <c r="C4076" s="2" t="s">
        <v>292</v>
      </c>
      <c r="D4076" s="2" t="s">
        <v>254</v>
      </c>
      <c r="E4076" s="2" t="s">
        <v>323</v>
      </c>
      <c r="F4076" s="2">
        <v>23</v>
      </c>
      <c r="G4076" s="2" t="s">
        <v>83</v>
      </c>
      <c r="H4076" s="2" t="s">
        <v>372</v>
      </c>
      <c r="I4076" s="2" t="s">
        <v>43</v>
      </c>
      <c r="J4076" s="3">
        <v>45636</v>
      </c>
      <c r="K4076" s="3"/>
      <c r="L4076" s="2" t="s">
        <v>36</v>
      </c>
      <c r="M4076" s="2" t="s">
        <v>85</v>
      </c>
      <c r="N4076" s="2" t="s">
        <v>624</v>
      </c>
      <c r="O4076" s="4">
        <v>1046000</v>
      </c>
      <c r="P4076" s="4">
        <v>175800</v>
      </c>
      <c r="Q4076" s="4">
        <v>870200</v>
      </c>
      <c r="R4076" s="2">
        <v>36</v>
      </c>
      <c r="S4076" s="5">
        <v>7.86</v>
      </c>
      <c r="T4076" s="4">
        <v>29872.03</v>
      </c>
      <c r="U4076" s="2" t="s">
        <v>96</v>
      </c>
      <c r="V4076" s="2" t="s">
        <v>97</v>
      </c>
      <c r="W4076" s="4">
        <v>0</v>
      </c>
      <c r="X4076" s="4">
        <v>0</v>
      </c>
      <c r="Y4076" s="4">
        <v>1075393.1599999999</v>
      </c>
      <c r="Z4076" s="2">
        <v>0</v>
      </c>
      <c r="AA4076" s="2" t="s">
        <v>97</v>
      </c>
      <c r="AB4076" s="2" t="s">
        <v>15735</v>
      </c>
      <c r="AC4076" s="2" t="s">
        <v>138</v>
      </c>
      <c r="AD4076" s="2" t="s">
        <v>76</v>
      </c>
      <c r="AE4076" s="5">
        <v>83.19</v>
      </c>
      <c r="AF4076" s="2">
        <v>0</v>
      </c>
      <c r="AG4076" s="2" t="s">
        <v>97</v>
      </c>
      <c r="AH4076" s="2"/>
      <c r="AI4076" s="6" t="str">
        <f t="shared" si="189"/>
        <v>18-24</v>
      </c>
      <c r="AJ4076" s="11">
        <f>YEAR(tbl_LoanData[[#This Row],[Application Date]])</f>
        <v>2024</v>
      </c>
      <c r="AK4076" s="11" t="str">
        <f>TEXT(tbl_LoanData[[#This Row],[Application Date]],"MMMM")</f>
        <v>December</v>
      </c>
      <c r="AL4076" s="12">
        <f>DATE(YEAR(tbl_LoanData[[#This Row],[Application Date]]),MONTH(tbl_LoanData[[#This Row],[Application Date]]),1)</f>
        <v>45627</v>
      </c>
      <c r="AM4076" s="14">
        <f ca="1">IF(AND(tbl_LoanData[[#This Row],[Application Date]]&gt;=EOMONTH(TODAY(),-1)+1,tbl_LoanData[[#This Row],[Application Date]]&lt;=TODAY()),tbl_LoanData[[#This Row],[Loan Amount]],0)</f>
        <v>0</v>
      </c>
      <c r="AN4076" s="14">
        <f>tbl_LoanData[[#This Row],[Amount Paid]]-(Q4076-X4076)</f>
        <v>-870200</v>
      </c>
      <c r="AO4076" s="14">
        <f>IF(tbl_LoanData[[#This Row],[Application Status]]="Approved",1,0)</f>
        <v>0</v>
      </c>
      <c r="AP4076" s="22" t="str">
        <f t="shared" ca="1" si="190"/>
        <v/>
      </c>
      <c r="AQ4076" s="22" t="str">
        <f t="shared" ca="1" si="191"/>
        <v/>
      </c>
    </row>
    <row r="4077" spans="1:43" x14ac:dyDescent="0.3">
      <c r="A4077" s="2" t="s">
        <v>3615</v>
      </c>
      <c r="B4077" s="2" t="s">
        <v>3616</v>
      </c>
      <c r="C4077" s="2" t="s">
        <v>452</v>
      </c>
      <c r="D4077" s="2" t="s">
        <v>134</v>
      </c>
      <c r="E4077" s="2" t="s">
        <v>118</v>
      </c>
      <c r="F4077" s="2">
        <v>55</v>
      </c>
      <c r="G4077" s="2" t="s">
        <v>83</v>
      </c>
      <c r="H4077" s="2" t="s">
        <v>110</v>
      </c>
      <c r="I4077" s="2" t="s">
        <v>46</v>
      </c>
      <c r="J4077" s="3">
        <v>45647</v>
      </c>
      <c r="K4077" s="3">
        <v>45651</v>
      </c>
      <c r="L4077" s="2" t="s">
        <v>38</v>
      </c>
      <c r="M4077" s="2" t="s">
        <v>127</v>
      </c>
      <c r="N4077" s="2" t="s">
        <v>128</v>
      </c>
      <c r="O4077" s="4">
        <v>1959000</v>
      </c>
      <c r="P4077" s="4">
        <v>203100</v>
      </c>
      <c r="Q4077" s="4">
        <v>1755900</v>
      </c>
      <c r="R4077" s="2">
        <v>36</v>
      </c>
      <c r="S4077" s="5">
        <v>11.47</v>
      </c>
      <c r="T4077" s="4">
        <v>65558.48</v>
      </c>
      <c r="U4077" s="2" t="s">
        <v>73</v>
      </c>
      <c r="V4077" s="2" t="s">
        <v>74</v>
      </c>
      <c r="W4077" s="4">
        <v>1311169.6000000001</v>
      </c>
      <c r="X4077" s="4">
        <v>1048935.5900000001</v>
      </c>
      <c r="Y4077" s="4">
        <v>2360105.19</v>
      </c>
      <c r="Z4077" s="2">
        <v>0</v>
      </c>
      <c r="AA4077" s="2" t="s">
        <v>56</v>
      </c>
      <c r="AB4077" s="2" t="s">
        <v>15733</v>
      </c>
      <c r="AC4077" s="2" t="s">
        <v>129</v>
      </c>
      <c r="AD4077" s="2" t="s">
        <v>76</v>
      </c>
      <c r="AE4077" s="5">
        <v>89.63</v>
      </c>
      <c r="AF4077" s="2">
        <v>0</v>
      </c>
      <c r="AG4077" s="2" t="s">
        <v>77</v>
      </c>
      <c r="AH4077" s="2">
        <v>4</v>
      </c>
      <c r="AI4077" s="6" t="str">
        <f t="shared" si="189"/>
        <v>55-64</v>
      </c>
      <c r="AJ4077" s="11">
        <f>YEAR(tbl_LoanData[[#This Row],[Application Date]])</f>
        <v>2024</v>
      </c>
      <c r="AK4077" s="11" t="str">
        <f>TEXT(tbl_LoanData[[#This Row],[Application Date]],"MMMM")</f>
        <v>December</v>
      </c>
      <c r="AL4077" s="12">
        <f>DATE(YEAR(tbl_LoanData[[#This Row],[Application Date]]),MONTH(tbl_LoanData[[#This Row],[Application Date]]),1)</f>
        <v>45627</v>
      </c>
      <c r="AM4077" s="14">
        <f ca="1">IF(AND(tbl_LoanData[[#This Row],[Application Date]]&gt;=EOMONTH(TODAY(),-1)+1,tbl_LoanData[[#This Row],[Application Date]]&lt;=TODAY()),tbl_LoanData[[#This Row],[Loan Amount]],0)</f>
        <v>0</v>
      </c>
      <c r="AN4077" s="14">
        <f>tbl_LoanData[[#This Row],[Amount Paid]]-(Q4077-X4077)</f>
        <v>604205.19000000018</v>
      </c>
      <c r="AO4077" s="14">
        <f>IF(tbl_LoanData[[#This Row],[Application Status]]="Approved",1,0)</f>
        <v>1</v>
      </c>
      <c r="AP4077" s="22" t="str">
        <f t="shared" ca="1" si="190"/>
        <v/>
      </c>
      <c r="AQ4077" s="22" t="str">
        <f t="shared" ca="1" si="191"/>
        <v/>
      </c>
    </row>
    <row r="4078" spans="1:43" ht="14.4" customHeight="1" x14ac:dyDescent="0.3">
      <c r="A4078" s="2" t="s">
        <v>3639</v>
      </c>
      <c r="B4078" s="2" t="s">
        <v>3640</v>
      </c>
      <c r="C4078" s="2" t="s">
        <v>109</v>
      </c>
      <c r="D4078" s="2" t="s">
        <v>311</v>
      </c>
      <c r="E4078" s="2" t="s">
        <v>255</v>
      </c>
      <c r="F4078" s="2">
        <v>49</v>
      </c>
      <c r="G4078" s="2" t="s">
        <v>83</v>
      </c>
      <c r="H4078" s="2" t="s">
        <v>372</v>
      </c>
      <c r="I4078" s="2" t="s">
        <v>43</v>
      </c>
      <c r="J4078" s="3">
        <v>45652</v>
      </c>
      <c r="K4078" s="3">
        <v>45663</v>
      </c>
      <c r="L4078" s="2" t="s">
        <v>40</v>
      </c>
      <c r="M4078" s="2" t="s">
        <v>111</v>
      </c>
      <c r="N4078" s="2" t="s">
        <v>369</v>
      </c>
      <c r="O4078" s="4">
        <v>1024000</v>
      </c>
      <c r="P4078" s="4">
        <v>264200</v>
      </c>
      <c r="Q4078" s="4">
        <v>759800</v>
      </c>
      <c r="R4078" s="2">
        <v>48</v>
      </c>
      <c r="S4078" s="5">
        <v>8.59</v>
      </c>
      <c r="T4078" s="4">
        <v>21268.07</v>
      </c>
      <c r="U4078" s="2" t="s">
        <v>73</v>
      </c>
      <c r="V4078" s="2" t="s">
        <v>74</v>
      </c>
      <c r="W4078" s="4">
        <v>404093.33</v>
      </c>
      <c r="X4078" s="4">
        <v>616773.94999999995</v>
      </c>
      <c r="Y4078" s="4">
        <v>1020867.28</v>
      </c>
      <c r="Z4078" s="2">
        <v>0</v>
      </c>
      <c r="AA4078" s="2" t="s">
        <v>56</v>
      </c>
      <c r="AB4078" s="2" t="s">
        <v>15735</v>
      </c>
      <c r="AC4078" s="2" t="s">
        <v>129</v>
      </c>
      <c r="AD4078" s="2" t="s">
        <v>76</v>
      </c>
      <c r="AE4078" s="5">
        <v>74.2</v>
      </c>
      <c r="AF4078" s="2">
        <v>0</v>
      </c>
      <c r="AG4078" s="2" t="s">
        <v>77</v>
      </c>
      <c r="AH4078" s="2">
        <v>11</v>
      </c>
      <c r="AI4078" s="6" t="str">
        <f t="shared" si="189"/>
        <v>45-54</v>
      </c>
      <c r="AJ4078" s="11">
        <f>YEAR(tbl_LoanData[[#This Row],[Application Date]])</f>
        <v>2024</v>
      </c>
      <c r="AK4078" s="11" t="str">
        <f>TEXT(tbl_LoanData[[#This Row],[Application Date]],"MMMM")</f>
        <v>December</v>
      </c>
      <c r="AL4078" s="12">
        <f>DATE(YEAR(tbl_LoanData[[#This Row],[Application Date]]),MONTH(tbl_LoanData[[#This Row],[Application Date]]),1)</f>
        <v>45627</v>
      </c>
      <c r="AM4078" s="14">
        <f ca="1">IF(AND(tbl_LoanData[[#This Row],[Application Date]]&gt;=EOMONTH(TODAY(),-1)+1,tbl_LoanData[[#This Row],[Application Date]]&lt;=TODAY()),tbl_LoanData[[#This Row],[Loan Amount]],0)</f>
        <v>0</v>
      </c>
      <c r="AN4078" s="14">
        <f>tbl_LoanData[[#This Row],[Amount Paid]]-(Q4078-X4078)</f>
        <v>261067.27999999997</v>
      </c>
      <c r="AO4078" s="14">
        <f>IF(tbl_LoanData[[#This Row],[Application Status]]="Approved",1,0)</f>
        <v>1</v>
      </c>
      <c r="AP4078" s="22" t="str">
        <f t="shared" ca="1" si="190"/>
        <v/>
      </c>
      <c r="AQ4078" s="22" t="str">
        <f t="shared" ca="1" si="191"/>
        <v/>
      </c>
    </row>
    <row r="4079" spans="1:43" ht="14.4" customHeight="1" x14ac:dyDescent="0.3">
      <c r="A4079" s="2" t="s">
        <v>3645</v>
      </c>
      <c r="B4079" s="2" t="s">
        <v>3646</v>
      </c>
      <c r="C4079" s="2" t="s">
        <v>758</v>
      </c>
      <c r="D4079" s="2" t="s">
        <v>232</v>
      </c>
      <c r="E4079" s="2" t="s">
        <v>135</v>
      </c>
      <c r="F4079" s="2">
        <v>55</v>
      </c>
      <c r="G4079" s="2" t="s">
        <v>83</v>
      </c>
      <c r="H4079" s="2" t="s">
        <v>70</v>
      </c>
      <c r="I4079" s="2" t="s">
        <v>50</v>
      </c>
      <c r="J4079" s="3">
        <v>45655</v>
      </c>
      <c r="K4079" s="3">
        <v>45669</v>
      </c>
      <c r="L4079" s="2" t="s">
        <v>39</v>
      </c>
      <c r="M4079" s="2" t="s">
        <v>85</v>
      </c>
      <c r="N4079" s="2" t="s">
        <v>324</v>
      </c>
      <c r="O4079" s="4">
        <v>1228000</v>
      </c>
      <c r="P4079" s="4">
        <v>462700</v>
      </c>
      <c r="Q4079" s="4">
        <v>765300</v>
      </c>
      <c r="R4079" s="2">
        <v>48</v>
      </c>
      <c r="S4079" s="5">
        <v>14.3</v>
      </c>
      <c r="T4079" s="4">
        <v>25063.58</v>
      </c>
      <c r="U4079" s="2" t="s">
        <v>73</v>
      </c>
      <c r="V4079" s="2" t="s">
        <v>74</v>
      </c>
      <c r="W4079" s="4">
        <v>476208.02</v>
      </c>
      <c r="X4079" s="4">
        <v>726843.58</v>
      </c>
      <c r="Y4079" s="4">
        <v>1203051.6000000001</v>
      </c>
      <c r="Z4079" s="2">
        <v>0</v>
      </c>
      <c r="AA4079" s="2" t="s">
        <v>56</v>
      </c>
      <c r="AB4079" s="2" t="s">
        <v>15730</v>
      </c>
      <c r="AC4079" s="2" t="s">
        <v>75</v>
      </c>
      <c r="AD4079" s="2" t="s">
        <v>76</v>
      </c>
      <c r="AE4079" s="5">
        <v>62.32</v>
      </c>
      <c r="AF4079" s="2">
        <v>0</v>
      </c>
      <c r="AG4079" s="2" t="s">
        <v>77</v>
      </c>
      <c r="AH4079" s="2">
        <v>14</v>
      </c>
      <c r="AI4079" s="6" t="str">
        <f t="shared" si="189"/>
        <v>55-64</v>
      </c>
      <c r="AJ4079" s="11">
        <f>YEAR(tbl_LoanData[[#This Row],[Application Date]])</f>
        <v>2024</v>
      </c>
      <c r="AK4079" s="11" t="str">
        <f>TEXT(tbl_LoanData[[#This Row],[Application Date]],"MMMM")</f>
        <v>December</v>
      </c>
      <c r="AL4079" s="12">
        <f>DATE(YEAR(tbl_LoanData[[#This Row],[Application Date]]),MONTH(tbl_LoanData[[#This Row],[Application Date]]),1)</f>
        <v>45627</v>
      </c>
      <c r="AM4079" s="14">
        <f ca="1">IF(AND(tbl_LoanData[[#This Row],[Application Date]]&gt;=EOMONTH(TODAY(),-1)+1,tbl_LoanData[[#This Row],[Application Date]]&lt;=TODAY()),tbl_LoanData[[#This Row],[Loan Amount]],0)</f>
        <v>0</v>
      </c>
      <c r="AN4079" s="14">
        <f>tbl_LoanData[[#This Row],[Amount Paid]]-(Q4079-X4079)</f>
        <v>437751.6</v>
      </c>
      <c r="AO4079" s="14">
        <f>IF(tbl_LoanData[[#This Row],[Application Status]]="Approved",1,0)</f>
        <v>1</v>
      </c>
      <c r="AP4079" s="22" t="str">
        <f t="shared" ca="1" si="190"/>
        <v/>
      </c>
      <c r="AQ4079" s="22" t="str">
        <f t="shared" ca="1" si="191"/>
        <v/>
      </c>
    </row>
    <row r="4080" spans="1:43" ht="14.4" customHeight="1" x14ac:dyDescent="0.3">
      <c r="A4080" s="2" t="s">
        <v>3755</v>
      </c>
      <c r="B4080" s="2" t="s">
        <v>3756</v>
      </c>
      <c r="C4080" s="2" t="s">
        <v>487</v>
      </c>
      <c r="D4080" s="2" t="s">
        <v>142</v>
      </c>
      <c r="E4080" s="2" t="s">
        <v>312</v>
      </c>
      <c r="F4080" s="2">
        <v>63</v>
      </c>
      <c r="G4080" s="2" t="s">
        <v>69</v>
      </c>
      <c r="H4080" s="2" t="s">
        <v>265</v>
      </c>
      <c r="I4080" s="2" t="s">
        <v>44</v>
      </c>
      <c r="J4080" s="3">
        <v>45651</v>
      </c>
      <c r="K4080" s="3">
        <v>45658</v>
      </c>
      <c r="L4080" s="2" t="s">
        <v>39</v>
      </c>
      <c r="M4080" s="2" t="s">
        <v>127</v>
      </c>
      <c r="N4080" s="2" t="s">
        <v>195</v>
      </c>
      <c r="O4080" s="4">
        <v>2049000</v>
      </c>
      <c r="P4080" s="4">
        <v>750600</v>
      </c>
      <c r="Q4080" s="4">
        <v>1298400</v>
      </c>
      <c r="R4080" s="2">
        <v>36</v>
      </c>
      <c r="S4080" s="5">
        <v>5.33</v>
      </c>
      <c r="T4080" s="4">
        <v>41833.730000000003</v>
      </c>
      <c r="U4080" s="2" t="s">
        <v>73</v>
      </c>
      <c r="V4080" s="2" t="s">
        <v>74</v>
      </c>
      <c r="W4080" s="4">
        <v>753007.14</v>
      </c>
      <c r="X4080" s="4">
        <v>753007.02</v>
      </c>
      <c r="Y4080" s="4">
        <v>1506014.16</v>
      </c>
      <c r="Z4080" s="2">
        <v>32</v>
      </c>
      <c r="AA4080" s="2" t="s">
        <v>58</v>
      </c>
      <c r="AB4080" s="2" t="s">
        <v>15731</v>
      </c>
      <c r="AC4080" s="2" t="s">
        <v>360</v>
      </c>
      <c r="AD4080" s="2" t="s">
        <v>76</v>
      </c>
      <c r="AE4080" s="5">
        <v>63.37</v>
      </c>
      <c r="AF4080" s="2">
        <v>1</v>
      </c>
      <c r="AG4080" s="2" t="s">
        <v>15718</v>
      </c>
      <c r="AH4080" s="2">
        <v>7</v>
      </c>
      <c r="AI4080" s="6" t="str">
        <f t="shared" si="189"/>
        <v>55-64</v>
      </c>
      <c r="AJ4080" s="11">
        <f>YEAR(tbl_LoanData[[#This Row],[Application Date]])</f>
        <v>2024</v>
      </c>
      <c r="AK4080" s="11" t="str">
        <f>TEXT(tbl_LoanData[[#This Row],[Application Date]],"MMMM")</f>
        <v>December</v>
      </c>
      <c r="AL4080" s="12">
        <f>DATE(YEAR(tbl_LoanData[[#This Row],[Application Date]]),MONTH(tbl_LoanData[[#This Row],[Application Date]]),1)</f>
        <v>45627</v>
      </c>
      <c r="AM4080" s="14">
        <f ca="1">IF(AND(tbl_LoanData[[#This Row],[Application Date]]&gt;=EOMONTH(TODAY(),-1)+1,tbl_LoanData[[#This Row],[Application Date]]&lt;=TODAY()),tbl_LoanData[[#This Row],[Loan Amount]],0)</f>
        <v>0</v>
      </c>
      <c r="AN4080" s="14">
        <f>tbl_LoanData[[#This Row],[Amount Paid]]-(Q4080-X4080)</f>
        <v>207614.16000000003</v>
      </c>
      <c r="AO4080" s="14">
        <f>IF(tbl_LoanData[[#This Row],[Application Status]]="Approved",1,0)</f>
        <v>1</v>
      </c>
      <c r="AP4080" s="22" t="str">
        <f t="shared" ca="1" si="190"/>
        <v/>
      </c>
      <c r="AQ4080" s="22" t="str">
        <f t="shared" ca="1" si="191"/>
        <v/>
      </c>
    </row>
    <row r="4081" spans="1:43" ht="14.4" customHeight="1" x14ac:dyDescent="0.3">
      <c r="A4081" s="2" t="s">
        <v>4201</v>
      </c>
      <c r="B4081" s="2" t="s">
        <v>4202</v>
      </c>
      <c r="C4081" s="2" t="s">
        <v>240</v>
      </c>
      <c r="D4081" s="2" t="s">
        <v>102</v>
      </c>
      <c r="E4081" s="2" t="s">
        <v>134</v>
      </c>
      <c r="F4081" s="2">
        <v>29</v>
      </c>
      <c r="G4081" s="2" t="s">
        <v>83</v>
      </c>
      <c r="H4081" s="2" t="s">
        <v>166</v>
      </c>
      <c r="I4081" s="2" t="s">
        <v>46</v>
      </c>
      <c r="J4081" s="3">
        <v>45654</v>
      </c>
      <c r="K4081" s="3">
        <v>45673</v>
      </c>
      <c r="L4081" s="2" t="s">
        <v>36</v>
      </c>
      <c r="M4081" s="2" t="s">
        <v>111</v>
      </c>
      <c r="N4081" s="2" t="s">
        <v>350</v>
      </c>
      <c r="O4081" s="4">
        <v>897000</v>
      </c>
      <c r="P4081" s="4">
        <v>225000</v>
      </c>
      <c r="Q4081" s="4">
        <v>672000</v>
      </c>
      <c r="R4081" s="2">
        <v>60</v>
      </c>
      <c r="S4081" s="5">
        <v>8.7100000000000009</v>
      </c>
      <c r="T4081" s="4">
        <v>16077.6</v>
      </c>
      <c r="U4081" s="2" t="s">
        <v>73</v>
      </c>
      <c r="V4081" s="2" t="s">
        <v>74</v>
      </c>
      <c r="W4081" s="4">
        <v>289396.8</v>
      </c>
      <c r="X4081" s="4">
        <v>675259.2</v>
      </c>
      <c r="Y4081" s="4">
        <v>964656</v>
      </c>
      <c r="Z4081" s="2">
        <v>30</v>
      </c>
      <c r="AA4081" s="2" t="s">
        <v>57</v>
      </c>
      <c r="AB4081" s="2" t="s">
        <v>15728</v>
      </c>
      <c r="AC4081" s="2" t="s">
        <v>75</v>
      </c>
      <c r="AD4081" s="2" t="s">
        <v>76</v>
      </c>
      <c r="AE4081" s="5">
        <v>74.92</v>
      </c>
      <c r="AF4081" s="2">
        <v>1</v>
      </c>
      <c r="AG4081" s="2" t="s">
        <v>77</v>
      </c>
      <c r="AH4081" s="2">
        <v>19</v>
      </c>
      <c r="AI4081" s="6" t="str">
        <f t="shared" si="189"/>
        <v>25-34</v>
      </c>
      <c r="AJ4081" s="11">
        <f>YEAR(tbl_LoanData[[#This Row],[Application Date]])</f>
        <v>2024</v>
      </c>
      <c r="AK4081" s="11" t="str">
        <f>TEXT(tbl_LoanData[[#This Row],[Application Date]],"MMMM")</f>
        <v>December</v>
      </c>
      <c r="AL4081" s="12">
        <f>DATE(YEAR(tbl_LoanData[[#This Row],[Application Date]]),MONTH(tbl_LoanData[[#This Row],[Application Date]]),1)</f>
        <v>45627</v>
      </c>
      <c r="AM4081" s="14">
        <f ca="1">IF(AND(tbl_LoanData[[#This Row],[Application Date]]&gt;=EOMONTH(TODAY(),-1)+1,tbl_LoanData[[#This Row],[Application Date]]&lt;=TODAY()),tbl_LoanData[[#This Row],[Loan Amount]],0)</f>
        <v>0</v>
      </c>
      <c r="AN4081" s="14">
        <f>tbl_LoanData[[#This Row],[Amount Paid]]-(Q4081-X4081)</f>
        <v>292655.99999999994</v>
      </c>
      <c r="AO4081" s="14">
        <f>IF(tbl_LoanData[[#This Row],[Application Status]]="Approved",1,0)</f>
        <v>1</v>
      </c>
      <c r="AP4081" s="22" t="str">
        <f t="shared" ca="1" si="190"/>
        <v/>
      </c>
      <c r="AQ4081" s="22" t="str">
        <f t="shared" ca="1" si="191"/>
        <v/>
      </c>
    </row>
    <row r="4082" spans="1:43" ht="14.4" customHeight="1" x14ac:dyDescent="0.3">
      <c r="A4082" s="2" t="s">
        <v>4353</v>
      </c>
      <c r="B4082" s="2" t="s">
        <v>4354</v>
      </c>
      <c r="C4082" s="2" t="s">
        <v>471</v>
      </c>
      <c r="D4082" s="2" t="s">
        <v>101</v>
      </c>
      <c r="E4082" s="2" t="s">
        <v>135</v>
      </c>
      <c r="F4082" s="2">
        <v>33</v>
      </c>
      <c r="G4082" s="2" t="s">
        <v>83</v>
      </c>
      <c r="H4082" s="2" t="s">
        <v>103</v>
      </c>
      <c r="I4082" s="2" t="s">
        <v>43</v>
      </c>
      <c r="J4082" s="3">
        <v>45640</v>
      </c>
      <c r="K4082" s="3"/>
      <c r="L4082" s="2" t="s">
        <v>40</v>
      </c>
      <c r="M4082" s="2" t="s">
        <v>85</v>
      </c>
      <c r="N4082" s="2" t="s">
        <v>86</v>
      </c>
      <c r="O4082" s="4">
        <v>1428000</v>
      </c>
      <c r="P4082" s="4">
        <v>243400</v>
      </c>
      <c r="Q4082" s="4">
        <v>1184600</v>
      </c>
      <c r="R4082" s="2">
        <v>24</v>
      </c>
      <c r="S4082" s="5">
        <v>9.36</v>
      </c>
      <c r="T4082" s="4">
        <v>58598.21</v>
      </c>
      <c r="U4082" s="2" t="s">
        <v>113</v>
      </c>
      <c r="V4082" s="2" t="s">
        <v>97</v>
      </c>
      <c r="W4082" s="4">
        <v>0</v>
      </c>
      <c r="X4082" s="4">
        <v>0</v>
      </c>
      <c r="Y4082" s="4">
        <v>1406357.12</v>
      </c>
      <c r="Z4082" s="2">
        <v>0</v>
      </c>
      <c r="AA4082" s="2" t="s">
        <v>97</v>
      </c>
      <c r="AB4082" s="2" t="s">
        <v>15729</v>
      </c>
      <c r="AC4082" s="2" t="s">
        <v>75</v>
      </c>
      <c r="AD4082" s="2" t="s">
        <v>76</v>
      </c>
      <c r="AE4082" s="5">
        <v>82.96</v>
      </c>
      <c r="AF4082" s="2">
        <v>0</v>
      </c>
      <c r="AG4082" s="2" t="s">
        <v>97</v>
      </c>
      <c r="AH4082" s="2"/>
      <c r="AI4082" s="6" t="str">
        <f t="shared" si="189"/>
        <v>25-34</v>
      </c>
      <c r="AJ4082" s="11">
        <f>YEAR(tbl_LoanData[[#This Row],[Application Date]])</f>
        <v>2024</v>
      </c>
      <c r="AK4082" s="11" t="str">
        <f>TEXT(tbl_LoanData[[#This Row],[Application Date]],"MMMM")</f>
        <v>December</v>
      </c>
      <c r="AL4082" s="12">
        <f>DATE(YEAR(tbl_LoanData[[#This Row],[Application Date]]),MONTH(tbl_LoanData[[#This Row],[Application Date]]),1)</f>
        <v>45627</v>
      </c>
      <c r="AM4082" s="14">
        <f ca="1">IF(AND(tbl_LoanData[[#This Row],[Application Date]]&gt;=EOMONTH(TODAY(),-1)+1,tbl_LoanData[[#This Row],[Application Date]]&lt;=TODAY()),tbl_LoanData[[#This Row],[Loan Amount]],0)</f>
        <v>0</v>
      </c>
      <c r="AN4082" s="14">
        <f>tbl_LoanData[[#This Row],[Amount Paid]]-(Q4082-X4082)</f>
        <v>-1184600</v>
      </c>
      <c r="AO4082" s="14">
        <f>IF(tbl_LoanData[[#This Row],[Application Status]]="Approved",1,0)</f>
        <v>0</v>
      </c>
      <c r="AP4082" s="22" t="str">
        <f t="shared" ca="1" si="190"/>
        <v/>
      </c>
      <c r="AQ4082" s="22" t="str">
        <f t="shared" ca="1" si="191"/>
        <v/>
      </c>
    </row>
    <row r="4083" spans="1:43" ht="14.4" customHeight="1" x14ac:dyDescent="0.3">
      <c r="A4083" s="2" t="s">
        <v>4515</v>
      </c>
      <c r="B4083" s="2" t="s">
        <v>4516</v>
      </c>
      <c r="C4083" s="2" t="s">
        <v>804</v>
      </c>
      <c r="D4083" s="2" t="s">
        <v>311</v>
      </c>
      <c r="E4083" s="2" t="s">
        <v>209</v>
      </c>
      <c r="F4083" s="2">
        <v>52</v>
      </c>
      <c r="G4083" s="2" t="s">
        <v>83</v>
      </c>
      <c r="H4083" s="2" t="s">
        <v>259</v>
      </c>
      <c r="I4083" s="2" t="s">
        <v>43</v>
      </c>
      <c r="J4083" s="3">
        <v>45649</v>
      </c>
      <c r="K4083" s="3">
        <v>45664</v>
      </c>
      <c r="L4083" s="2" t="s">
        <v>38</v>
      </c>
      <c r="M4083" s="2" t="s">
        <v>127</v>
      </c>
      <c r="N4083" s="2" t="s">
        <v>128</v>
      </c>
      <c r="O4083" s="4">
        <v>1035000</v>
      </c>
      <c r="P4083" s="4">
        <v>373900</v>
      </c>
      <c r="Q4083" s="4">
        <v>661100</v>
      </c>
      <c r="R4083" s="2">
        <v>36</v>
      </c>
      <c r="S4083" s="5">
        <v>10.6</v>
      </c>
      <c r="T4083" s="4">
        <v>24203.61</v>
      </c>
      <c r="U4083" s="2" t="s">
        <v>73</v>
      </c>
      <c r="V4083" s="2" t="s">
        <v>74</v>
      </c>
      <c r="W4083" s="4">
        <v>387257.76</v>
      </c>
      <c r="X4083" s="4">
        <v>484072.04</v>
      </c>
      <c r="Y4083" s="4">
        <v>871329.8</v>
      </c>
      <c r="Z4083" s="2">
        <v>96</v>
      </c>
      <c r="AA4083" s="2" t="s">
        <v>60</v>
      </c>
      <c r="AB4083" s="2" t="s">
        <v>15729</v>
      </c>
      <c r="AC4083" s="2" t="s">
        <v>129</v>
      </c>
      <c r="AD4083" s="2" t="s">
        <v>76</v>
      </c>
      <c r="AE4083" s="5">
        <v>63.87</v>
      </c>
      <c r="AF4083" s="2">
        <v>3</v>
      </c>
      <c r="AG4083" s="2" t="s">
        <v>130</v>
      </c>
      <c r="AH4083" s="2">
        <v>15</v>
      </c>
      <c r="AI4083" s="6" t="str">
        <f t="shared" si="189"/>
        <v>45-54</v>
      </c>
      <c r="AJ4083" s="11">
        <f>YEAR(tbl_LoanData[[#This Row],[Application Date]])</f>
        <v>2024</v>
      </c>
      <c r="AK4083" s="11" t="str">
        <f>TEXT(tbl_LoanData[[#This Row],[Application Date]],"MMMM")</f>
        <v>December</v>
      </c>
      <c r="AL4083" s="12">
        <f>DATE(YEAR(tbl_LoanData[[#This Row],[Application Date]]),MONTH(tbl_LoanData[[#This Row],[Application Date]]),1)</f>
        <v>45627</v>
      </c>
      <c r="AM4083" s="14">
        <f ca="1">IF(AND(tbl_LoanData[[#This Row],[Application Date]]&gt;=EOMONTH(TODAY(),-1)+1,tbl_LoanData[[#This Row],[Application Date]]&lt;=TODAY()),tbl_LoanData[[#This Row],[Loan Amount]],0)</f>
        <v>0</v>
      </c>
      <c r="AN4083" s="14">
        <f>tbl_LoanData[[#This Row],[Amount Paid]]-(Q4083-X4083)</f>
        <v>210229.8</v>
      </c>
      <c r="AO4083" s="14">
        <f>IF(tbl_LoanData[[#This Row],[Application Status]]="Approved",1,0)</f>
        <v>1</v>
      </c>
      <c r="AP4083" s="22" t="str">
        <f t="shared" ca="1" si="190"/>
        <v/>
      </c>
      <c r="AQ4083" s="22" t="str">
        <f t="shared" ca="1" si="191"/>
        <v/>
      </c>
    </row>
    <row r="4084" spans="1:43" ht="14.4" customHeight="1" x14ac:dyDescent="0.3">
      <c r="A4084" s="2" t="s">
        <v>4749</v>
      </c>
      <c r="B4084" s="2" t="s">
        <v>4750</v>
      </c>
      <c r="C4084" s="2" t="s">
        <v>432</v>
      </c>
      <c r="D4084" s="2" t="s">
        <v>142</v>
      </c>
      <c r="E4084" s="2" t="s">
        <v>311</v>
      </c>
      <c r="F4084" s="2">
        <v>33</v>
      </c>
      <c r="G4084" s="2" t="s">
        <v>69</v>
      </c>
      <c r="H4084" s="2" t="s">
        <v>103</v>
      </c>
      <c r="I4084" s="2" t="s">
        <v>43</v>
      </c>
      <c r="J4084" s="3">
        <v>45644</v>
      </c>
      <c r="K4084" s="3">
        <v>45650</v>
      </c>
      <c r="L4084" s="2" t="s">
        <v>39</v>
      </c>
      <c r="M4084" s="2" t="s">
        <v>167</v>
      </c>
      <c r="N4084" s="2" t="s">
        <v>491</v>
      </c>
      <c r="O4084" s="4">
        <v>2583000</v>
      </c>
      <c r="P4084" s="4">
        <v>302400</v>
      </c>
      <c r="Q4084" s="4">
        <v>2280600</v>
      </c>
      <c r="R4084" s="2">
        <v>48</v>
      </c>
      <c r="S4084" s="5">
        <v>9.43</v>
      </c>
      <c r="T4084" s="4">
        <v>65434.22</v>
      </c>
      <c r="U4084" s="2" t="s">
        <v>73</v>
      </c>
      <c r="V4084" s="2" t="s">
        <v>74</v>
      </c>
      <c r="W4084" s="4">
        <v>1308684.3999999999</v>
      </c>
      <c r="X4084" s="4">
        <v>1832157.92</v>
      </c>
      <c r="Y4084" s="4">
        <v>3140842.32</v>
      </c>
      <c r="Z4084" s="2">
        <v>0</v>
      </c>
      <c r="AA4084" s="2" t="s">
        <v>56</v>
      </c>
      <c r="AB4084" s="2" t="s">
        <v>15735</v>
      </c>
      <c r="AC4084" s="2" t="s">
        <v>87</v>
      </c>
      <c r="AD4084" s="2" t="s">
        <v>76</v>
      </c>
      <c r="AE4084" s="5">
        <v>88.29</v>
      </c>
      <c r="AF4084" s="2">
        <v>0</v>
      </c>
      <c r="AG4084" s="2" t="s">
        <v>77</v>
      </c>
      <c r="AH4084" s="2">
        <v>6</v>
      </c>
      <c r="AI4084" s="6" t="str">
        <f t="shared" si="189"/>
        <v>25-34</v>
      </c>
      <c r="AJ4084" s="11">
        <f>YEAR(tbl_LoanData[[#This Row],[Application Date]])</f>
        <v>2024</v>
      </c>
      <c r="AK4084" s="11" t="str">
        <f>TEXT(tbl_LoanData[[#This Row],[Application Date]],"MMMM")</f>
        <v>December</v>
      </c>
      <c r="AL4084" s="12">
        <f>DATE(YEAR(tbl_LoanData[[#This Row],[Application Date]]),MONTH(tbl_LoanData[[#This Row],[Application Date]]),1)</f>
        <v>45627</v>
      </c>
      <c r="AM4084" s="14">
        <f ca="1">IF(AND(tbl_LoanData[[#This Row],[Application Date]]&gt;=EOMONTH(TODAY(),-1)+1,tbl_LoanData[[#This Row],[Application Date]]&lt;=TODAY()),tbl_LoanData[[#This Row],[Loan Amount]],0)</f>
        <v>0</v>
      </c>
      <c r="AN4084" s="14">
        <f>tbl_LoanData[[#This Row],[Amount Paid]]-(Q4084-X4084)</f>
        <v>860242.31999999983</v>
      </c>
      <c r="AO4084" s="14">
        <f>IF(tbl_LoanData[[#This Row],[Application Status]]="Approved",1,0)</f>
        <v>1</v>
      </c>
      <c r="AP4084" s="22" t="str">
        <f t="shared" ca="1" si="190"/>
        <v/>
      </c>
      <c r="AQ4084" s="22" t="str">
        <f t="shared" ca="1" si="191"/>
        <v/>
      </c>
    </row>
    <row r="4085" spans="1:43" ht="14.4" customHeight="1" x14ac:dyDescent="0.3">
      <c r="A4085" s="2" t="s">
        <v>4799</v>
      </c>
      <c r="B4085" s="2" t="s">
        <v>4800</v>
      </c>
      <c r="C4085" s="2" t="s">
        <v>347</v>
      </c>
      <c r="D4085" s="2" t="s">
        <v>117</v>
      </c>
      <c r="E4085" s="2" t="s">
        <v>385</v>
      </c>
      <c r="F4085" s="2">
        <v>30</v>
      </c>
      <c r="G4085" s="2" t="s">
        <v>69</v>
      </c>
      <c r="H4085" s="2" t="s">
        <v>191</v>
      </c>
      <c r="I4085" s="2" t="s">
        <v>51</v>
      </c>
      <c r="J4085" s="3">
        <v>45649</v>
      </c>
      <c r="K4085" s="3"/>
      <c r="L4085" s="2" t="s">
        <v>39</v>
      </c>
      <c r="M4085" s="2" t="s">
        <v>157</v>
      </c>
      <c r="N4085" s="2" t="s">
        <v>158</v>
      </c>
      <c r="O4085" s="4">
        <v>1265000</v>
      </c>
      <c r="P4085" s="4">
        <v>335300</v>
      </c>
      <c r="Q4085" s="4">
        <v>929700</v>
      </c>
      <c r="R4085" s="2">
        <v>36</v>
      </c>
      <c r="S4085" s="5">
        <v>11.53</v>
      </c>
      <c r="T4085" s="4">
        <v>34757.870000000003</v>
      </c>
      <c r="U4085" s="2" t="s">
        <v>96</v>
      </c>
      <c r="V4085" s="2" t="s">
        <v>97</v>
      </c>
      <c r="W4085" s="4">
        <v>0</v>
      </c>
      <c r="X4085" s="4">
        <v>0</v>
      </c>
      <c r="Y4085" s="4">
        <v>1251283.23</v>
      </c>
      <c r="Z4085" s="2">
        <v>0</v>
      </c>
      <c r="AA4085" s="2" t="s">
        <v>97</v>
      </c>
      <c r="AB4085" s="2" t="s">
        <v>15734</v>
      </c>
      <c r="AC4085" s="2" t="s">
        <v>121</v>
      </c>
      <c r="AD4085" s="2" t="s">
        <v>76</v>
      </c>
      <c r="AE4085" s="5">
        <v>73.489999999999995</v>
      </c>
      <c r="AF4085" s="2">
        <v>0</v>
      </c>
      <c r="AG4085" s="2" t="s">
        <v>97</v>
      </c>
      <c r="AH4085" s="2"/>
      <c r="AI4085" s="6" t="str">
        <f t="shared" si="189"/>
        <v>25-34</v>
      </c>
      <c r="AJ4085" s="11">
        <f>YEAR(tbl_LoanData[[#This Row],[Application Date]])</f>
        <v>2024</v>
      </c>
      <c r="AK4085" s="11" t="str">
        <f>TEXT(tbl_LoanData[[#This Row],[Application Date]],"MMMM")</f>
        <v>December</v>
      </c>
      <c r="AL4085" s="12">
        <f>DATE(YEAR(tbl_LoanData[[#This Row],[Application Date]]),MONTH(tbl_LoanData[[#This Row],[Application Date]]),1)</f>
        <v>45627</v>
      </c>
      <c r="AM4085" s="14">
        <f ca="1">IF(AND(tbl_LoanData[[#This Row],[Application Date]]&gt;=EOMONTH(TODAY(),-1)+1,tbl_LoanData[[#This Row],[Application Date]]&lt;=TODAY()),tbl_LoanData[[#This Row],[Loan Amount]],0)</f>
        <v>0</v>
      </c>
      <c r="AN4085" s="14">
        <f>tbl_LoanData[[#This Row],[Amount Paid]]-(Q4085-X4085)</f>
        <v>-929700</v>
      </c>
      <c r="AO4085" s="14">
        <f>IF(tbl_LoanData[[#This Row],[Application Status]]="Approved",1,0)</f>
        <v>0</v>
      </c>
      <c r="AP4085" s="22" t="str">
        <f t="shared" ca="1" si="190"/>
        <v/>
      </c>
      <c r="AQ4085" s="22" t="str">
        <f t="shared" ca="1" si="191"/>
        <v/>
      </c>
    </row>
    <row r="4086" spans="1:43" x14ac:dyDescent="0.3">
      <c r="A4086" s="2" t="s">
        <v>5145</v>
      </c>
      <c r="B4086" s="2" t="s">
        <v>5146</v>
      </c>
      <c r="C4086" s="2" t="s">
        <v>304</v>
      </c>
      <c r="D4086" s="2" t="s">
        <v>209</v>
      </c>
      <c r="E4086" s="2" t="s">
        <v>284</v>
      </c>
      <c r="F4086" s="2">
        <v>41</v>
      </c>
      <c r="G4086" s="2" t="s">
        <v>83</v>
      </c>
      <c r="H4086" s="2" t="s">
        <v>372</v>
      </c>
      <c r="I4086" s="2" t="s">
        <v>43</v>
      </c>
      <c r="J4086" s="3">
        <v>45653</v>
      </c>
      <c r="K4086" s="3">
        <v>45657</v>
      </c>
      <c r="L4086" s="2" t="s">
        <v>37</v>
      </c>
      <c r="M4086" s="2" t="s">
        <v>199</v>
      </c>
      <c r="N4086" s="2" t="s">
        <v>200</v>
      </c>
      <c r="O4086" s="4">
        <v>224000</v>
      </c>
      <c r="P4086" s="4">
        <v>52800</v>
      </c>
      <c r="Q4086" s="4">
        <v>171200</v>
      </c>
      <c r="R4086" s="2">
        <v>36</v>
      </c>
      <c r="S4086" s="5">
        <v>5.44</v>
      </c>
      <c r="T4086" s="4">
        <v>5531.66</v>
      </c>
      <c r="U4086" s="2" t="s">
        <v>73</v>
      </c>
      <c r="V4086" s="2" t="s">
        <v>74</v>
      </c>
      <c r="W4086" s="4">
        <v>88506.559999999998</v>
      </c>
      <c r="X4086" s="4">
        <v>110633.28</v>
      </c>
      <c r="Y4086" s="4">
        <v>199139.84</v>
      </c>
      <c r="Z4086" s="2">
        <v>90</v>
      </c>
      <c r="AA4086" s="2" t="s">
        <v>59</v>
      </c>
      <c r="AB4086" s="2" t="s">
        <v>15728</v>
      </c>
      <c r="AC4086" s="2" t="s">
        <v>138</v>
      </c>
      <c r="AD4086" s="2" t="s">
        <v>76</v>
      </c>
      <c r="AE4086" s="5">
        <v>76.430000000000007</v>
      </c>
      <c r="AF4086" s="2">
        <v>3</v>
      </c>
      <c r="AG4086" s="2" t="s">
        <v>130</v>
      </c>
      <c r="AH4086" s="2">
        <v>4</v>
      </c>
      <c r="AI4086" s="6" t="str">
        <f t="shared" si="189"/>
        <v>35-44</v>
      </c>
      <c r="AJ4086" s="11">
        <f>YEAR(tbl_LoanData[[#This Row],[Application Date]])</f>
        <v>2024</v>
      </c>
      <c r="AK4086" s="11" t="str">
        <f>TEXT(tbl_LoanData[[#This Row],[Application Date]],"MMMM")</f>
        <v>December</v>
      </c>
      <c r="AL4086" s="12">
        <f>DATE(YEAR(tbl_LoanData[[#This Row],[Application Date]]),MONTH(tbl_LoanData[[#This Row],[Application Date]]),1)</f>
        <v>45627</v>
      </c>
      <c r="AM4086" s="14">
        <f ca="1">IF(AND(tbl_LoanData[[#This Row],[Application Date]]&gt;=EOMONTH(TODAY(),-1)+1,tbl_LoanData[[#This Row],[Application Date]]&lt;=TODAY()),tbl_LoanData[[#This Row],[Loan Amount]],0)</f>
        <v>0</v>
      </c>
      <c r="AN4086" s="14">
        <f>tbl_LoanData[[#This Row],[Amount Paid]]-(Q4086-X4086)</f>
        <v>27939.839999999997</v>
      </c>
      <c r="AO4086" s="14">
        <f>IF(tbl_LoanData[[#This Row],[Application Status]]="Approved",1,0)</f>
        <v>1</v>
      </c>
      <c r="AP4086" s="22" t="str">
        <f t="shared" ca="1" si="190"/>
        <v/>
      </c>
      <c r="AQ4086" s="22" t="str">
        <f t="shared" ca="1" si="191"/>
        <v/>
      </c>
    </row>
    <row r="4087" spans="1:43" ht="14.4" customHeight="1" x14ac:dyDescent="0.3">
      <c r="A4087" s="2" t="s">
        <v>5253</v>
      </c>
      <c r="B4087" s="2" t="s">
        <v>5254</v>
      </c>
      <c r="C4087" s="2" t="s">
        <v>508</v>
      </c>
      <c r="D4087" s="2" t="s">
        <v>311</v>
      </c>
      <c r="E4087" s="2" t="s">
        <v>385</v>
      </c>
      <c r="F4087" s="2">
        <v>63</v>
      </c>
      <c r="G4087" s="2" t="s">
        <v>83</v>
      </c>
      <c r="H4087" s="2" t="s">
        <v>143</v>
      </c>
      <c r="I4087" s="2" t="s">
        <v>46</v>
      </c>
      <c r="J4087" s="3">
        <v>45645</v>
      </c>
      <c r="K4087" s="3">
        <v>45647</v>
      </c>
      <c r="L4087" s="2" t="s">
        <v>36</v>
      </c>
      <c r="M4087" s="2" t="s">
        <v>71</v>
      </c>
      <c r="N4087" s="2" t="s">
        <v>162</v>
      </c>
      <c r="O4087" s="4">
        <v>1946000</v>
      </c>
      <c r="P4087" s="4">
        <v>470900</v>
      </c>
      <c r="Q4087" s="4">
        <v>1475100</v>
      </c>
      <c r="R4087" s="2">
        <v>12</v>
      </c>
      <c r="S4087" s="5">
        <v>8.9600000000000009</v>
      </c>
      <c r="T4087" s="4">
        <v>133939.07999999999</v>
      </c>
      <c r="U4087" s="2" t="s">
        <v>73</v>
      </c>
      <c r="V4087" s="2" t="s">
        <v>33</v>
      </c>
      <c r="W4087" s="4">
        <v>1607268.96</v>
      </c>
      <c r="X4087" s="4">
        <v>0</v>
      </c>
      <c r="Y4087" s="4">
        <v>1607268.96</v>
      </c>
      <c r="Z4087" s="2">
        <v>0</v>
      </c>
      <c r="AA4087" s="2" t="s">
        <v>56</v>
      </c>
      <c r="AB4087" s="2" t="s">
        <v>15732</v>
      </c>
      <c r="AC4087" s="2" t="s">
        <v>129</v>
      </c>
      <c r="AD4087" s="2" t="s">
        <v>76</v>
      </c>
      <c r="AE4087" s="5">
        <v>75.8</v>
      </c>
      <c r="AF4087" s="2">
        <v>0</v>
      </c>
      <c r="AG4087" s="2" t="s">
        <v>77</v>
      </c>
      <c r="AH4087" s="2">
        <v>2</v>
      </c>
      <c r="AI4087" s="6" t="str">
        <f t="shared" si="189"/>
        <v>55-64</v>
      </c>
      <c r="AJ4087" s="11">
        <f>YEAR(tbl_LoanData[[#This Row],[Application Date]])</f>
        <v>2024</v>
      </c>
      <c r="AK4087" s="11" t="str">
        <f>TEXT(tbl_LoanData[[#This Row],[Application Date]],"MMMM")</f>
        <v>December</v>
      </c>
      <c r="AL4087" s="12">
        <f>DATE(YEAR(tbl_LoanData[[#This Row],[Application Date]]),MONTH(tbl_LoanData[[#This Row],[Application Date]]),1)</f>
        <v>45627</v>
      </c>
      <c r="AM4087" s="14">
        <f ca="1">IF(AND(tbl_LoanData[[#This Row],[Application Date]]&gt;=EOMONTH(TODAY(),-1)+1,tbl_LoanData[[#This Row],[Application Date]]&lt;=TODAY()),tbl_LoanData[[#This Row],[Loan Amount]],0)</f>
        <v>0</v>
      </c>
      <c r="AN4087" s="14">
        <f>tbl_LoanData[[#This Row],[Amount Paid]]-(Q4087-X4087)</f>
        <v>132168.95999999996</v>
      </c>
      <c r="AO4087" s="14">
        <f>IF(tbl_LoanData[[#This Row],[Application Status]]="Approved",1,0)</f>
        <v>1</v>
      </c>
      <c r="AP4087" s="22" t="str">
        <f t="shared" ca="1" si="190"/>
        <v/>
      </c>
      <c r="AQ4087" s="22" t="str">
        <f t="shared" ca="1" si="191"/>
        <v/>
      </c>
    </row>
    <row r="4088" spans="1:43" ht="14.4" customHeight="1" x14ac:dyDescent="0.3">
      <c r="A4088" s="2" t="s">
        <v>5335</v>
      </c>
      <c r="B4088" s="2" t="s">
        <v>5336</v>
      </c>
      <c r="C4088" s="2" t="s">
        <v>575</v>
      </c>
      <c r="D4088" s="2" t="s">
        <v>91</v>
      </c>
      <c r="E4088" s="2" t="s">
        <v>284</v>
      </c>
      <c r="F4088" s="2">
        <v>65</v>
      </c>
      <c r="G4088" s="2" t="s">
        <v>69</v>
      </c>
      <c r="H4088" s="2" t="s">
        <v>177</v>
      </c>
      <c r="I4088" s="2" t="s">
        <v>43</v>
      </c>
      <c r="J4088" s="3">
        <v>45632</v>
      </c>
      <c r="K4088" s="3">
        <v>45648</v>
      </c>
      <c r="L4088" s="2" t="s">
        <v>39</v>
      </c>
      <c r="M4088" s="2" t="s">
        <v>157</v>
      </c>
      <c r="N4088" s="2" t="s">
        <v>359</v>
      </c>
      <c r="O4088" s="4">
        <v>1624000</v>
      </c>
      <c r="P4088" s="4">
        <v>221900</v>
      </c>
      <c r="Q4088" s="4">
        <v>1402100</v>
      </c>
      <c r="R4088" s="2">
        <v>36</v>
      </c>
      <c r="S4088" s="5">
        <v>12.2</v>
      </c>
      <c r="T4088" s="4">
        <v>53201.91</v>
      </c>
      <c r="U4088" s="2" t="s">
        <v>73</v>
      </c>
      <c r="V4088" s="2" t="s">
        <v>74</v>
      </c>
      <c r="W4088" s="4">
        <v>1064038.2</v>
      </c>
      <c r="X4088" s="4">
        <v>851230.4</v>
      </c>
      <c r="Y4088" s="4">
        <v>1915268.6</v>
      </c>
      <c r="Z4088" s="2">
        <v>0</v>
      </c>
      <c r="AA4088" s="2" t="s">
        <v>56</v>
      </c>
      <c r="AB4088" s="2" t="s">
        <v>15729</v>
      </c>
      <c r="AC4088" s="2" t="s">
        <v>213</v>
      </c>
      <c r="AD4088" s="2" t="s">
        <v>76</v>
      </c>
      <c r="AE4088" s="5">
        <v>86.34</v>
      </c>
      <c r="AF4088" s="2">
        <v>0</v>
      </c>
      <c r="AG4088" s="2" t="s">
        <v>77</v>
      </c>
      <c r="AH4088" s="2">
        <v>16</v>
      </c>
      <c r="AI4088" s="6" t="str">
        <f t="shared" si="189"/>
        <v>65+</v>
      </c>
      <c r="AJ4088" s="11">
        <f>YEAR(tbl_LoanData[[#This Row],[Application Date]])</f>
        <v>2024</v>
      </c>
      <c r="AK4088" s="11" t="str">
        <f>TEXT(tbl_LoanData[[#This Row],[Application Date]],"MMMM")</f>
        <v>December</v>
      </c>
      <c r="AL4088" s="12">
        <f>DATE(YEAR(tbl_LoanData[[#This Row],[Application Date]]),MONTH(tbl_LoanData[[#This Row],[Application Date]]),1)</f>
        <v>45627</v>
      </c>
      <c r="AM4088" s="14">
        <f ca="1">IF(AND(tbl_LoanData[[#This Row],[Application Date]]&gt;=EOMONTH(TODAY(),-1)+1,tbl_LoanData[[#This Row],[Application Date]]&lt;=TODAY()),tbl_LoanData[[#This Row],[Loan Amount]],0)</f>
        <v>0</v>
      </c>
      <c r="AN4088" s="14">
        <f>tbl_LoanData[[#This Row],[Amount Paid]]-(Q4088-X4088)</f>
        <v>513168.6</v>
      </c>
      <c r="AO4088" s="14">
        <f>IF(tbl_LoanData[[#This Row],[Application Status]]="Approved",1,0)</f>
        <v>1</v>
      </c>
      <c r="AP4088" s="22" t="str">
        <f t="shared" ca="1" si="190"/>
        <v/>
      </c>
      <c r="AQ4088" s="22" t="str">
        <f t="shared" ca="1" si="191"/>
        <v/>
      </c>
    </row>
    <row r="4089" spans="1:43" ht="14.4" customHeight="1" x14ac:dyDescent="0.3">
      <c r="A4089" s="2" t="s">
        <v>5369</v>
      </c>
      <c r="B4089" s="2" t="s">
        <v>5370</v>
      </c>
      <c r="C4089" s="2" t="s">
        <v>277</v>
      </c>
      <c r="D4089" s="2" t="s">
        <v>82</v>
      </c>
      <c r="E4089" s="2" t="s">
        <v>176</v>
      </c>
      <c r="F4089" s="2">
        <v>40</v>
      </c>
      <c r="G4089" s="2" t="s">
        <v>83</v>
      </c>
      <c r="H4089" s="2" t="s">
        <v>217</v>
      </c>
      <c r="I4089" s="2" t="s">
        <v>46</v>
      </c>
      <c r="J4089" s="3">
        <v>45649</v>
      </c>
      <c r="K4089" s="3">
        <v>45653</v>
      </c>
      <c r="L4089" s="2" t="s">
        <v>39</v>
      </c>
      <c r="M4089" s="2" t="s">
        <v>85</v>
      </c>
      <c r="N4089" s="2" t="s">
        <v>373</v>
      </c>
      <c r="O4089" s="4">
        <v>1395000</v>
      </c>
      <c r="P4089" s="4">
        <v>492600</v>
      </c>
      <c r="Q4089" s="4">
        <v>902400</v>
      </c>
      <c r="R4089" s="2">
        <v>36</v>
      </c>
      <c r="S4089" s="5">
        <v>7.69</v>
      </c>
      <c r="T4089" s="4">
        <v>30849.55</v>
      </c>
      <c r="U4089" s="2" t="s">
        <v>73</v>
      </c>
      <c r="V4089" s="2" t="s">
        <v>34</v>
      </c>
      <c r="W4089" s="4">
        <v>401044.15</v>
      </c>
      <c r="X4089" s="4">
        <v>709539.53</v>
      </c>
      <c r="Y4089" s="4">
        <v>1110583.68</v>
      </c>
      <c r="Z4089" s="2">
        <v>186</v>
      </c>
      <c r="AA4089" s="2" t="s">
        <v>60</v>
      </c>
      <c r="AB4089" s="2" t="s">
        <v>15736</v>
      </c>
      <c r="AC4089" s="2" t="s">
        <v>75</v>
      </c>
      <c r="AD4089" s="2" t="s">
        <v>76</v>
      </c>
      <c r="AE4089" s="5">
        <v>64.69</v>
      </c>
      <c r="AF4089" s="2">
        <v>6</v>
      </c>
      <c r="AG4089" s="2" t="s">
        <v>130</v>
      </c>
      <c r="AH4089" s="2">
        <v>4</v>
      </c>
      <c r="AI4089" s="6" t="str">
        <f t="shared" si="189"/>
        <v>35-44</v>
      </c>
      <c r="AJ4089" s="11">
        <f>YEAR(tbl_LoanData[[#This Row],[Application Date]])</f>
        <v>2024</v>
      </c>
      <c r="AK4089" s="11" t="str">
        <f>TEXT(tbl_LoanData[[#This Row],[Application Date]],"MMMM")</f>
        <v>December</v>
      </c>
      <c r="AL4089" s="12">
        <f>DATE(YEAR(tbl_LoanData[[#This Row],[Application Date]]),MONTH(tbl_LoanData[[#This Row],[Application Date]]),1)</f>
        <v>45627</v>
      </c>
      <c r="AM4089" s="14">
        <f ca="1">IF(AND(tbl_LoanData[[#This Row],[Application Date]]&gt;=EOMONTH(TODAY(),-1)+1,tbl_LoanData[[#This Row],[Application Date]]&lt;=TODAY()),tbl_LoanData[[#This Row],[Loan Amount]],0)</f>
        <v>0</v>
      </c>
      <c r="AN4089" s="14">
        <f>tbl_LoanData[[#This Row],[Amount Paid]]-(Q4089-X4089)</f>
        <v>208183.68000000005</v>
      </c>
      <c r="AO4089" s="14">
        <f>IF(tbl_LoanData[[#This Row],[Application Status]]="Approved",1,0)</f>
        <v>1</v>
      </c>
      <c r="AP4089" s="22" t="str">
        <f t="shared" ca="1" si="190"/>
        <v/>
      </c>
      <c r="AQ4089" s="22" t="str">
        <f t="shared" ca="1" si="191"/>
        <v/>
      </c>
    </row>
    <row r="4090" spans="1:43" ht="14.4" customHeight="1" x14ac:dyDescent="0.3">
      <c r="A4090" s="2" t="s">
        <v>5579</v>
      </c>
      <c r="B4090" s="2" t="s">
        <v>5580</v>
      </c>
      <c r="C4090" s="2" t="s">
        <v>712</v>
      </c>
      <c r="D4090" s="2" t="s">
        <v>209</v>
      </c>
      <c r="E4090" s="2" t="s">
        <v>255</v>
      </c>
      <c r="F4090" s="2">
        <v>21</v>
      </c>
      <c r="G4090" s="2" t="s">
        <v>83</v>
      </c>
      <c r="H4090" s="2" t="s">
        <v>228</v>
      </c>
      <c r="I4090" s="2" t="s">
        <v>43</v>
      </c>
      <c r="J4090" s="3">
        <v>45639</v>
      </c>
      <c r="K4090" s="3">
        <v>45660</v>
      </c>
      <c r="L4090" s="2" t="s">
        <v>36</v>
      </c>
      <c r="M4090" s="2" t="s">
        <v>85</v>
      </c>
      <c r="N4090" s="2" t="s">
        <v>671</v>
      </c>
      <c r="O4090" s="4">
        <v>1805000</v>
      </c>
      <c r="P4090" s="4">
        <v>423600</v>
      </c>
      <c r="Q4090" s="4">
        <v>1381400</v>
      </c>
      <c r="R4090" s="2">
        <v>48</v>
      </c>
      <c r="S4090" s="5">
        <v>10.63</v>
      </c>
      <c r="T4090" s="4">
        <v>41016.07</v>
      </c>
      <c r="U4090" s="2" t="s">
        <v>73</v>
      </c>
      <c r="V4090" s="2" t="s">
        <v>74</v>
      </c>
      <c r="W4090" s="4">
        <v>697273.19</v>
      </c>
      <c r="X4090" s="4">
        <v>1271498.0900000001</v>
      </c>
      <c r="Y4090" s="4">
        <v>1968771.28</v>
      </c>
      <c r="Z4090" s="2">
        <v>58</v>
      </c>
      <c r="AA4090" s="2" t="s">
        <v>58</v>
      </c>
      <c r="AB4090" s="2" t="s">
        <v>15728</v>
      </c>
      <c r="AC4090" s="2" t="s">
        <v>360</v>
      </c>
      <c r="AD4090" s="2" t="s">
        <v>76</v>
      </c>
      <c r="AE4090" s="5">
        <v>76.53</v>
      </c>
      <c r="AF4090" s="2">
        <v>2</v>
      </c>
      <c r="AG4090" s="2" t="s">
        <v>15718</v>
      </c>
      <c r="AH4090" s="2">
        <v>21</v>
      </c>
      <c r="AI4090" s="6" t="str">
        <f t="shared" si="189"/>
        <v>18-24</v>
      </c>
      <c r="AJ4090" s="11">
        <f>YEAR(tbl_LoanData[[#This Row],[Application Date]])</f>
        <v>2024</v>
      </c>
      <c r="AK4090" s="11" t="str">
        <f>TEXT(tbl_LoanData[[#This Row],[Application Date]],"MMMM")</f>
        <v>December</v>
      </c>
      <c r="AL4090" s="12">
        <f>DATE(YEAR(tbl_LoanData[[#This Row],[Application Date]]),MONTH(tbl_LoanData[[#This Row],[Application Date]]),1)</f>
        <v>45627</v>
      </c>
      <c r="AM4090" s="14">
        <f ca="1">IF(AND(tbl_LoanData[[#This Row],[Application Date]]&gt;=EOMONTH(TODAY(),-1)+1,tbl_LoanData[[#This Row],[Application Date]]&lt;=TODAY()),tbl_LoanData[[#This Row],[Loan Amount]],0)</f>
        <v>0</v>
      </c>
      <c r="AN4090" s="14">
        <f>tbl_LoanData[[#This Row],[Amount Paid]]-(Q4090-X4090)</f>
        <v>587371.28</v>
      </c>
      <c r="AO4090" s="14">
        <f>IF(tbl_LoanData[[#This Row],[Application Status]]="Approved",1,0)</f>
        <v>1</v>
      </c>
      <c r="AP4090" s="22" t="str">
        <f t="shared" ca="1" si="190"/>
        <v/>
      </c>
      <c r="AQ4090" s="22" t="str">
        <f t="shared" ca="1" si="191"/>
        <v/>
      </c>
    </row>
    <row r="4091" spans="1:43" ht="14.4" customHeight="1" x14ac:dyDescent="0.3">
      <c r="A4091" s="2" t="s">
        <v>5597</v>
      </c>
      <c r="B4091" s="2" t="s">
        <v>5598</v>
      </c>
      <c r="C4091" s="2" t="s">
        <v>452</v>
      </c>
      <c r="D4091" s="2" t="s">
        <v>101</v>
      </c>
      <c r="E4091" s="2" t="s">
        <v>190</v>
      </c>
      <c r="F4091" s="2">
        <v>43</v>
      </c>
      <c r="G4091" s="2" t="s">
        <v>83</v>
      </c>
      <c r="H4091" s="2" t="s">
        <v>126</v>
      </c>
      <c r="I4091" s="2" t="s">
        <v>44</v>
      </c>
      <c r="J4091" s="3">
        <v>45648</v>
      </c>
      <c r="K4091" s="3">
        <v>45662</v>
      </c>
      <c r="L4091" s="2" t="s">
        <v>40</v>
      </c>
      <c r="M4091" s="2" t="s">
        <v>111</v>
      </c>
      <c r="N4091" s="2" t="s">
        <v>369</v>
      </c>
      <c r="O4091" s="4">
        <v>1509000</v>
      </c>
      <c r="P4091" s="4">
        <v>360600</v>
      </c>
      <c r="Q4091" s="4">
        <v>1148400</v>
      </c>
      <c r="R4091" s="2">
        <v>36</v>
      </c>
      <c r="S4091" s="5">
        <v>12.1</v>
      </c>
      <c r="T4091" s="4">
        <v>43479.7</v>
      </c>
      <c r="U4091" s="2" t="s">
        <v>73</v>
      </c>
      <c r="V4091" s="2" t="s">
        <v>74</v>
      </c>
      <c r="W4091" s="4">
        <v>826114.3</v>
      </c>
      <c r="X4091" s="4">
        <v>739154.9</v>
      </c>
      <c r="Y4091" s="4">
        <v>1565269.2</v>
      </c>
      <c r="Z4091" s="2">
        <v>0</v>
      </c>
      <c r="AA4091" s="2" t="s">
        <v>56</v>
      </c>
      <c r="AB4091" s="2" t="s">
        <v>15732</v>
      </c>
      <c r="AC4091" s="2" t="s">
        <v>332</v>
      </c>
      <c r="AD4091" s="2" t="s">
        <v>76</v>
      </c>
      <c r="AE4091" s="5">
        <v>76.099999999999994</v>
      </c>
      <c r="AF4091" s="2">
        <v>0</v>
      </c>
      <c r="AG4091" s="2" t="s">
        <v>77</v>
      </c>
      <c r="AH4091" s="2">
        <v>14</v>
      </c>
      <c r="AI4091" s="6" t="str">
        <f t="shared" si="189"/>
        <v>35-44</v>
      </c>
      <c r="AJ4091" s="11">
        <f>YEAR(tbl_LoanData[[#This Row],[Application Date]])</f>
        <v>2024</v>
      </c>
      <c r="AK4091" s="11" t="str">
        <f>TEXT(tbl_LoanData[[#This Row],[Application Date]],"MMMM")</f>
        <v>December</v>
      </c>
      <c r="AL4091" s="12">
        <f>DATE(YEAR(tbl_LoanData[[#This Row],[Application Date]]),MONTH(tbl_LoanData[[#This Row],[Application Date]]),1)</f>
        <v>45627</v>
      </c>
      <c r="AM4091" s="14">
        <f ca="1">IF(AND(tbl_LoanData[[#This Row],[Application Date]]&gt;=EOMONTH(TODAY(),-1)+1,tbl_LoanData[[#This Row],[Application Date]]&lt;=TODAY()),tbl_LoanData[[#This Row],[Loan Amount]],0)</f>
        <v>0</v>
      </c>
      <c r="AN4091" s="14">
        <f>tbl_LoanData[[#This Row],[Amount Paid]]-(Q4091-X4091)</f>
        <v>416869.20000000007</v>
      </c>
      <c r="AO4091" s="14">
        <f>IF(tbl_LoanData[[#This Row],[Application Status]]="Approved",1,0)</f>
        <v>1</v>
      </c>
      <c r="AP4091" s="22" t="str">
        <f t="shared" ca="1" si="190"/>
        <v/>
      </c>
      <c r="AQ4091" s="22" t="str">
        <f t="shared" ca="1" si="191"/>
        <v/>
      </c>
    </row>
    <row r="4092" spans="1:43" ht="14.4" customHeight="1" x14ac:dyDescent="0.3">
      <c r="A4092" s="2" t="s">
        <v>5621</v>
      </c>
      <c r="B4092" s="2" t="s">
        <v>5622</v>
      </c>
      <c r="C4092" s="2" t="s">
        <v>188</v>
      </c>
      <c r="D4092" s="2" t="s">
        <v>254</v>
      </c>
      <c r="E4092" s="2" t="s">
        <v>183</v>
      </c>
      <c r="F4092" s="2">
        <v>42</v>
      </c>
      <c r="G4092" s="2" t="s">
        <v>69</v>
      </c>
      <c r="H4092" s="2" t="s">
        <v>372</v>
      </c>
      <c r="I4092" s="2" t="s">
        <v>43</v>
      </c>
      <c r="J4092" s="3">
        <v>45632</v>
      </c>
      <c r="K4092" s="3"/>
      <c r="L4092" s="2" t="s">
        <v>39</v>
      </c>
      <c r="M4092" s="2" t="s">
        <v>127</v>
      </c>
      <c r="N4092" s="2" t="s">
        <v>152</v>
      </c>
      <c r="O4092" s="4">
        <v>1251000</v>
      </c>
      <c r="P4092" s="4">
        <v>261100</v>
      </c>
      <c r="Q4092" s="4">
        <v>989900</v>
      </c>
      <c r="R4092" s="2">
        <v>24</v>
      </c>
      <c r="S4092" s="5">
        <v>5.99</v>
      </c>
      <c r="T4092" s="4">
        <v>46187.08</v>
      </c>
      <c r="U4092" s="2" t="s">
        <v>96</v>
      </c>
      <c r="V4092" s="2" t="s">
        <v>97</v>
      </c>
      <c r="W4092" s="4">
        <v>0</v>
      </c>
      <c r="X4092" s="4">
        <v>0</v>
      </c>
      <c r="Y4092" s="4">
        <v>1108490.02</v>
      </c>
      <c r="Z4092" s="2">
        <v>0</v>
      </c>
      <c r="AA4092" s="2" t="s">
        <v>97</v>
      </c>
      <c r="AB4092" s="2" t="s">
        <v>15728</v>
      </c>
      <c r="AC4092" s="2" t="s">
        <v>332</v>
      </c>
      <c r="AD4092" s="2" t="s">
        <v>76</v>
      </c>
      <c r="AE4092" s="5">
        <v>79.13</v>
      </c>
      <c r="AF4092" s="2">
        <v>0</v>
      </c>
      <c r="AG4092" s="2" t="s">
        <v>97</v>
      </c>
      <c r="AH4092" s="2"/>
      <c r="AI4092" s="6" t="str">
        <f t="shared" si="189"/>
        <v>35-44</v>
      </c>
      <c r="AJ4092" s="11">
        <f>YEAR(tbl_LoanData[[#This Row],[Application Date]])</f>
        <v>2024</v>
      </c>
      <c r="AK4092" s="11" t="str">
        <f>TEXT(tbl_LoanData[[#This Row],[Application Date]],"MMMM")</f>
        <v>December</v>
      </c>
      <c r="AL4092" s="12">
        <f>DATE(YEAR(tbl_LoanData[[#This Row],[Application Date]]),MONTH(tbl_LoanData[[#This Row],[Application Date]]),1)</f>
        <v>45627</v>
      </c>
      <c r="AM4092" s="14">
        <f ca="1">IF(AND(tbl_LoanData[[#This Row],[Application Date]]&gt;=EOMONTH(TODAY(),-1)+1,tbl_LoanData[[#This Row],[Application Date]]&lt;=TODAY()),tbl_LoanData[[#This Row],[Loan Amount]],0)</f>
        <v>0</v>
      </c>
      <c r="AN4092" s="14">
        <f>tbl_LoanData[[#This Row],[Amount Paid]]-(Q4092-X4092)</f>
        <v>-989900</v>
      </c>
      <c r="AO4092" s="14">
        <f>IF(tbl_LoanData[[#This Row],[Application Status]]="Approved",1,0)</f>
        <v>0</v>
      </c>
      <c r="AP4092" s="22" t="str">
        <f t="shared" ca="1" si="190"/>
        <v/>
      </c>
      <c r="AQ4092" s="22" t="str">
        <f t="shared" ca="1" si="191"/>
        <v/>
      </c>
    </row>
    <row r="4093" spans="1:43" ht="14.4" customHeight="1" x14ac:dyDescent="0.3">
      <c r="A4093" s="2" t="s">
        <v>5699</v>
      </c>
      <c r="B4093" s="2" t="s">
        <v>5700</v>
      </c>
      <c r="C4093" s="2" t="s">
        <v>655</v>
      </c>
      <c r="D4093" s="2" t="s">
        <v>101</v>
      </c>
      <c r="E4093" s="2" t="s">
        <v>118</v>
      </c>
      <c r="F4093" s="2">
        <v>42</v>
      </c>
      <c r="G4093" s="2" t="s">
        <v>69</v>
      </c>
      <c r="H4093" s="2" t="s">
        <v>84</v>
      </c>
      <c r="I4093" s="2" t="s">
        <v>45</v>
      </c>
      <c r="J4093" s="3">
        <v>45642</v>
      </c>
      <c r="K4093" s="3">
        <v>45649</v>
      </c>
      <c r="L4093" s="2" t="s">
        <v>36</v>
      </c>
      <c r="M4093" s="2" t="s">
        <v>104</v>
      </c>
      <c r="N4093" s="2" t="s">
        <v>592</v>
      </c>
      <c r="O4093" s="4">
        <v>1434000</v>
      </c>
      <c r="P4093" s="4">
        <v>399500</v>
      </c>
      <c r="Q4093" s="4">
        <v>1034500</v>
      </c>
      <c r="R4093" s="2">
        <v>48</v>
      </c>
      <c r="S4093" s="5">
        <v>9.51</v>
      </c>
      <c r="T4093" s="4">
        <v>29750.5</v>
      </c>
      <c r="U4093" s="2" t="s">
        <v>73</v>
      </c>
      <c r="V4093" s="2" t="s">
        <v>74</v>
      </c>
      <c r="W4093" s="4">
        <v>595010</v>
      </c>
      <c r="X4093" s="4">
        <v>833013.8</v>
      </c>
      <c r="Y4093" s="4">
        <v>1428023.8</v>
      </c>
      <c r="Z4093" s="2">
        <v>0</v>
      </c>
      <c r="AA4093" s="2" t="s">
        <v>56</v>
      </c>
      <c r="AB4093" s="2" t="s">
        <v>15727</v>
      </c>
      <c r="AC4093" s="2" t="s">
        <v>75</v>
      </c>
      <c r="AD4093" s="2" t="s">
        <v>76</v>
      </c>
      <c r="AE4093" s="5">
        <v>72.14</v>
      </c>
      <c r="AF4093" s="2">
        <v>0</v>
      </c>
      <c r="AG4093" s="2" t="s">
        <v>77</v>
      </c>
      <c r="AH4093" s="2">
        <v>7</v>
      </c>
      <c r="AI4093" s="6" t="str">
        <f t="shared" si="189"/>
        <v>35-44</v>
      </c>
      <c r="AJ4093" s="11">
        <f>YEAR(tbl_LoanData[[#This Row],[Application Date]])</f>
        <v>2024</v>
      </c>
      <c r="AK4093" s="11" t="str">
        <f>TEXT(tbl_LoanData[[#This Row],[Application Date]],"MMMM")</f>
        <v>December</v>
      </c>
      <c r="AL4093" s="12">
        <f>DATE(YEAR(tbl_LoanData[[#This Row],[Application Date]]),MONTH(tbl_LoanData[[#This Row],[Application Date]]),1)</f>
        <v>45627</v>
      </c>
      <c r="AM4093" s="14">
        <f ca="1">IF(AND(tbl_LoanData[[#This Row],[Application Date]]&gt;=EOMONTH(TODAY(),-1)+1,tbl_LoanData[[#This Row],[Application Date]]&lt;=TODAY()),tbl_LoanData[[#This Row],[Loan Amount]],0)</f>
        <v>0</v>
      </c>
      <c r="AN4093" s="14">
        <f>tbl_LoanData[[#This Row],[Amount Paid]]-(Q4093-X4093)</f>
        <v>393523.80000000005</v>
      </c>
      <c r="AO4093" s="14">
        <f>IF(tbl_LoanData[[#This Row],[Application Status]]="Approved",1,0)</f>
        <v>1</v>
      </c>
      <c r="AP4093" s="22" t="str">
        <f t="shared" ca="1" si="190"/>
        <v/>
      </c>
      <c r="AQ4093" s="22" t="str">
        <f t="shared" ca="1" si="191"/>
        <v/>
      </c>
    </row>
    <row r="4094" spans="1:43" ht="14.4" customHeight="1" x14ac:dyDescent="0.3">
      <c r="A4094" s="2" t="s">
        <v>5847</v>
      </c>
      <c r="B4094" s="2" t="s">
        <v>5848</v>
      </c>
      <c r="C4094" s="2" t="s">
        <v>840</v>
      </c>
      <c r="D4094" s="2" t="s">
        <v>209</v>
      </c>
      <c r="E4094" s="2" t="s">
        <v>82</v>
      </c>
      <c r="F4094" s="2">
        <v>25</v>
      </c>
      <c r="G4094" s="2" t="s">
        <v>83</v>
      </c>
      <c r="H4094" s="2" t="s">
        <v>285</v>
      </c>
      <c r="I4094" s="2" t="s">
        <v>55</v>
      </c>
      <c r="J4094" s="3">
        <v>45642</v>
      </c>
      <c r="K4094" s="3">
        <v>45662</v>
      </c>
      <c r="L4094" s="2" t="s">
        <v>39</v>
      </c>
      <c r="M4094" s="2" t="s">
        <v>71</v>
      </c>
      <c r="N4094" s="2" t="s">
        <v>72</v>
      </c>
      <c r="O4094" s="4">
        <v>2171000</v>
      </c>
      <c r="P4094" s="4">
        <v>762900</v>
      </c>
      <c r="Q4094" s="4">
        <v>1408100</v>
      </c>
      <c r="R4094" s="2">
        <v>36</v>
      </c>
      <c r="S4094" s="5">
        <v>12.78</v>
      </c>
      <c r="T4094" s="4">
        <v>54110.15</v>
      </c>
      <c r="U4094" s="2" t="s">
        <v>73</v>
      </c>
      <c r="V4094" s="2" t="s">
        <v>74</v>
      </c>
      <c r="W4094" s="4">
        <v>1028092.85</v>
      </c>
      <c r="X4094" s="4">
        <v>919872.69</v>
      </c>
      <c r="Y4094" s="4">
        <v>1947965.54</v>
      </c>
      <c r="Z4094" s="2">
        <v>0</v>
      </c>
      <c r="AA4094" s="2" t="s">
        <v>56</v>
      </c>
      <c r="AB4094" s="2" t="s">
        <v>15731</v>
      </c>
      <c r="AC4094" s="2" t="s">
        <v>106</v>
      </c>
      <c r="AD4094" s="2" t="s">
        <v>76</v>
      </c>
      <c r="AE4094" s="5">
        <v>64.86</v>
      </c>
      <c r="AF4094" s="2">
        <v>0</v>
      </c>
      <c r="AG4094" s="2" t="s">
        <v>77</v>
      </c>
      <c r="AH4094" s="2">
        <v>20</v>
      </c>
      <c r="AI4094" s="6" t="str">
        <f t="shared" si="189"/>
        <v>25-34</v>
      </c>
      <c r="AJ4094" s="11">
        <f>YEAR(tbl_LoanData[[#This Row],[Application Date]])</f>
        <v>2024</v>
      </c>
      <c r="AK4094" s="11" t="str">
        <f>TEXT(tbl_LoanData[[#This Row],[Application Date]],"MMMM")</f>
        <v>December</v>
      </c>
      <c r="AL4094" s="12">
        <f>DATE(YEAR(tbl_LoanData[[#This Row],[Application Date]]),MONTH(tbl_LoanData[[#This Row],[Application Date]]),1)</f>
        <v>45627</v>
      </c>
      <c r="AM4094" s="14">
        <f ca="1">IF(AND(tbl_LoanData[[#This Row],[Application Date]]&gt;=EOMONTH(TODAY(),-1)+1,tbl_LoanData[[#This Row],[Application Date]]&lt;=TODAY()),tbl_LoanData[[#This Row],[Loan Amount]],0)</f>
        <v>0</v>
      </c>
      <c r="AN4094" s="14">
        <f>tbl_LoanData[[#This Row],[Amount Paid]]-(Q4094-X4094)</f>
        <v>539865.53999999992</v>
      </c>
      <c r="AO4094" s="14">
        <f>IF(tbl_LoanData[[#This Row],[Application Status]]="Approved",1,0)</f>
        <v>1</v>
      </c>
      <c r="AP4094" s="22" t="str">
        <f t="shared" ca="1" si="190"/>
        <v/>
      </c>
      <c r="AQ4094" s="22" t="str">
        <f t="shared" ca="1" si="191"/>
        <v/>
      </c>
    </row>
    <row r="4095" spans="1:43" x14ac:dyDescent="0.3">
      <c r="A4095" s="2" t="s">
        <v>5879</v>
      </c>
      <c r="B4095" s="2" t="s">
        <v>5880</v>
      </c>
      <c r="C4095" s="2" t="s">
        <v>712</v>
      </c>
      <c r="D4095" s="2" t="s">
        <v>101</v>
      </c>
      <c r="E4095" s="2" t="s">
        <v>311</v>
      </c>
      <c r="F4095" s="2">
        <v>23</v>
      </c>
      <c r="G4095" s="2" t="s">
        <v>83</v>
      </c>
      <c r="H4095" s="2" t="s">
        <v>398</v>
      </c>
      <c r="I4095" s="2" t="s">
        <v>46</v>
      </c>
      <c r="J4095" s="3">
        <v>45631</v>
      </c>
      <c r="K4095" s="3">
        <v>45638</v>
      </c>
      <c r="L4095" s="2" t="s">
        <v>39</v>
      </c>
      <c r="M4095" s="2" t="s">
        <v>94</v>
      </c>
      <c r="N4095" s="2" t="s">
        <v>365</v>
      </c>
      <c r="O4095" s="4">
        <v>1624000</v>
      </c>
      <c r="P4095" s="4">
        <v>386300</v>
      </c>
      <c r="Q4095" s="4">
        <v>1237700</v>
      </c>
      <c r="R4095" s="2">
        <v>48</v>
      </c>
      <c r="S4095" s="5">
        <v>5.38</v>
      </c>
      <c r="T4095" s="4">
        <v>31334.44</v>
      </c>
      <c r="U4095" s="2" t="s">
        <v>73</v>
      </c>
      <c r="V4095" s="2" t="s">
        <v>74</v>
      </c>
      <c r="W4095" s="4">
        <v>626688.80000000005</v>
      </c>
      <c r="X4095" s="4">
        <v>877364.24</v>
      </c>
      <c r="Y4095" s="4">
        <v>1504053.04</v>
      </c>
      <c r="Z4095" s="2">
        <v>0</v>
      </c>
      <c r="AA4095" s="2" t="s">
        <v>56</v>
      </c>
      <c r="AB4095" s="2" t="s">
        <v>15729</v>
      </c>
      <c r="AC4095" s="2" t="s">
        <v>332</v>
      </c>
      <c r="AD4095" s="2" t="s">
        <v>76</v>
      </c>
      <c r="AE4095" s="5">
        <v>76.209999999999994</v>
      </c>
      <c r="AF4095" s="2">
        <v>0</v>
      </c>
      <c r="AG4095" s="2" t="s">
        <v>77</v>
      </c>
      <c r="AH4095" s="2">
        <v>7</v>
      </c>
      <c r="AI4095" s="6" t="str">
        <f t="shared" si="189"/>
        <v>18-24</v>
      </c>
      <c r="AJ4095" s="11">
        <f>YEAR(tbl_LoanData[[#This Row],[Application Date]])</f>
        <v>2024</v>
      </c>
      <c r="AK4095" s="11" t="str">
        <f>TEXT(tbl_LoanData[[#This Row],[Application Date]],"MMMM")</f>
        <v>December</v>
      </c>
      <c r="AL4095" s="12">
        <f>DATE(YEAR(tbl_LoanData[[#This Row],[Application Date]]),MONTH(tbl_LoanData[[#This Row],[Application Date]]),1)</f>
        <v>45627</v>
      </c>
      <c r="AM4095" s="14">
        <f ca="1">IF(AND(tbl_LoanData[[#This Row],[Application Date]]&gt;=EOMONTH(TODAY(),-1)+1,tbl_LoanData[[#This Row],[Application Date]]&lt;=TODAY()),tbl_LoanData[[#This Row],[Loan Amount]],0)</f>
        <v>0</v>
      </c>
      <c r="AN4095" s="14">
        <f>tbl_LoanData[[#This Row],[Amount Paid]]-(Q4095-X4095)</f>
        <v>266353.04000000004</v>
      </c>
      <c r="AO4095" s="14">
        <f>IF(tbl_LoanData[[#This Row],[Application Status]]="Approved",1,0)</f>
        <v>1</v>
      </c>
      <c r="AP4095" s="22" t="str">
        <f t="shared" ca="1" si="190"/>
        <v/>
      </c>
      <c r="AQ4095" s="22" t="str">
        <f t="shared" ca="1" si="191"/>
        <v/>
      </c>
    </row>
    <row r="4096" spans="1:43" ht="14.4" customHeight="1" x14ac:dyDescent="0.3">
      <c r="A4096" s="2" t="s">
        <v>6063</v>
      </c>
      <c r="B4096" s="2" t="s">
        <v>6064</v>
      </c>
      <c r="C4096" s="2" t="s">
        <v>171</v>
      </c>
      <c r="D4096" s="2" t="s">
        <v>254</v>
      </c>
      <c r="E4096" s="2" t="s">
        <v>165</v>
      </c>
      <c r="F4096" s="2">
        <v>61</v>
      </c>
      <c r="G4096" s="2" t="s">
        <v>69</v>
      </c>
      <c r="H4096" s="2" t="s">
        <v>126</v>
      </c>
      <c r="I4096" s="2" t="s">
        <v>44</v>
      </c>
      <c r="J4096" s="3">
        <v>45636</v>
      </c>
      <c r="K4096" s="3"/>
      <c r="L4096" s="2" t="s">
        <v>40</v>
      </c>
      <c r="M4096" s="2" t="s">
        <v>94</v>
      </c>
      <c r="N4096" s="2" t="s">
        <v>4</v>
      </c>
      <c r="O4096" s="4">
        <v>1059000</v>
      </c>
      <c r="P4096" s="4">
        <v>299400</v>
      </c>
      <c r="Q4096" s="4">
        <v>759600</v>
      </c>
      <c r="R4096" s="2">
        <v>36</v>
      </c>
      <c r="S4096" s="5">
        <v>14.88</v>
      </c>
      <c r="T4096" s="4">
        <v>30519.040000000001</v>
      </c>
      <c r="U4096" s="2" t="s">
        <v>113</v>
      </c>
      <c r="V4096" s="2" t="s">
        <v>97</v>
      </c>
      <c r="W4096" s="4">
        <v>0</v>
      </c>
      <c r="X4096" s="4">
        <v>0</v>
      </c>
      <c r="Y4096" s="4">
        <v>1098685.4399999999</v>
      </c>
      <c r="Z4096" s="2">
        <v>0</v>
      </c>
      <c r="AA4096" s="2" t="s">
        <v>97</v>
      </c>
      <c r="AB4096" s="2" t="s">
        <v>15728</v>
      </c>
      <c r="AC4096" s="2" t="s">
        <v>129</v>
      </c>
      <c r="AD4096" s="2" t="s">
        <v>76</v>
      </c>
      <c r="AE4096" s="5">
        <v>71.73</v>
      </c>
      <c r="AF4096" s="2">
        <v>0</v>
      </c>
      <c r="AG4096" s="2" t="s">
        <v>97</v>
      </c>
      <c r="AH4096" s="2"/>
      <c r="AI4096" s="6" t="str">
        <f t="shared" si="189"/>
        <v>55-64</v>
      </c>
      <c r="AJ4096" s="11">
        <f>YEAR(tbl_LoanData[[#This Row],[Application Date]])</f>
        <v>2024</v>
      </c>
      <c r="AK4096" s="11" t="str">
        <f>TEXT(tbl_LoanData[[#This Row],[Application Date]],"MMMM")</f>
        <v>December</v>
      </c>
      <c r="AL4096" s="12">
        <f>DATE(YEAR(tbl_LoanData[[#This Row],[Application Date]]),MONTH(tbl_LoanData[[#This Row],[Application Date]]),1)</f>
        <v>45627</v>
      </c>
      <c r="AM4096" s="14">
        <f ca="1">IF(AND(tbl_LoanData[[#This Row],[Application Date]]&gt;=EOMONTH(TODAY(),-1)+1,tbl_LoanData[[#This Row],[Application Date]]&lt;=TODAY()),tbl_LoanData[[#This Row],[Loan Amount]],0)</f>
        <v>0</v>
      </c>
      <c r="AN4096" s="14">
        <f>tbl_LoanData[[#This Row],[Amount Paid]]-(Q4096-X4096)</f>
        <v>-759600</v>
      </c>
      <c r="AO4096" s="14">
        <f>IF(tbl_LoanData[[#This Row],[Application Status]]="Approved",1,0)</f>
        <v>0</v>
      </c>
      <c r="AP4096" s="22" t="str">
        <f t="shared" ca="1" si="190"/>
        <v/>
      </c>
      <c r="AQ4096" s="22" t="str">
        <f t="shared" ca="1" si="191"/>
        <v/>
      </c>
    </row>
    <row r="4097" spans="1:43" x14ac:dyDescent="0.3">
      <c r="A4097" s="2" t="s">
        <v>6131</v>
      </c>
      <c r="B4097" s="2" t="s">
        <v>6132</v>
      </c>
      <c r="C4097" s="2" t="s">
        <v>327</v>
      </c>
      <c r="D4097" s="2" t="s">
        <v>232</v>
      </c>
      <c r="E4097" s="2" t="s">
        <v>312</v>
      </c>
      <c r="F4097" s="2">
        <v>34</v>
      </c>
      <c r="G4097" s="2" t="s">
        <v>69</v>
      </c>
      <c r="H4097" s="2" t="s">
        <v>466</v>
      </c>
      <c r="I4097" s="2" t="s">
        <v>43</v>
      </c>
      <c r="J4097" s="3">
        <v>45627</v>
      </c>
      <c r="K4097" s="3">
        <v>45642</v>
      </c>
      <c r="L4097" s="2" t="s">
        <v>38</v>
      </c>
      <c r="M4097" s="2" t="s">
        <v>144</v>
      </c>
      <c r="N4097" s="2" t="s">
        <v>382</v>
      </c>
      <c r="O4097" s="4">
        <v>1850000</v>
      </c>
      <c r="P4097" s="4">
        <v>388800</v>
      </c>
      <c r="Q4097" s="4">
        <v>1461200</v>
      </c>
      <c r="R4097" s="2">
        <v>48</v>
      </c>
      <c r="S4097" s="5">
        <v>8.5299999999999994</v>
      </c>
      <c r="T4097" s="4">
        <v>40828.36</v>
      </c>
      <c r="U4097" s="2" t="s">
        <v>73</v>
      </c>
      <c r="V4097" s="2" t="s">
        <v>74</v>
      </c>
      <c r="W4097" s="4">
        <v>816567.2</v>
      </c>
      <c r="X4097" s="4">
        <v>1143194.24</v>
      </c>
      <c r="Y4097" s="4">
        <v>1959761.44</v>
      </c>
      <c r="Z4097" s="2">
        <v>0</v>
      </c>
      <c r="AA4097" s="2" t="s">
        <v>56</v>
      </c>
      <c r="AB4097" s="2" t="s">
        <v>15732</v>
      </c>
      <c r="AC4097" s="2" t="s">
        <v>121</v>
      </c>
      <c r="AD4097" s="2" t="s">
        <v>76</v>
      </c>
      <c r="AE4097" s="5">
        <v>78.98</v>
      </c>
      <c r="AF4097" s="2">
        <v>0</v>
      </c>
      <c r="AG4097" s="2" t="s">
        <v>77</v>
      </c>
      <c r="AH4097" s="2">
        <v>15</v>
      </c>
      <c r="AI4097" s="6" t="str">
        <f t="shared" si="189"/>
        <v>25-34</v>
      </c>
      <c r="AJ4097" s="11">
        <f>YEAR(tbl_LoanData[[#This Row],[Application Date]])</f>
        <v>2024</v>
      </c>
      <c r="AK4097" s="11" t="str">
        <f>TEXT(tbl_LoanData[[#This Row],[Application Date]],"MMMM")</f>
        <v>December</v>
      </c>
      <c r="AL4097" s="12">
        <f>DATE(YEAR(tbl_LoanData[[#This Row],[Application Date]]),MONTH(tbl_LoanData[[#This Row],[Application Date]]),1)</f>
        <v>45627</v>
      </c>
      <c r="AM4097" s="14">
        <f ca="1">IF(AND(tbl_LoanData[[#This Row],[Application Date]]&gt;=EOMONTH(TODAY(),-1)+1,tbl_LoanData[[#This Row],[Application Date]]&lt;=TODAY()),tbl_LoanData[[#This Row],[Loan Amount]],0)</f>
        <v>0</v>
      </c>
      <c r="AN4097" s="14">
        <f>tbl_LoanData[[#This Row],[Amount Paid]]-(Q4097-X4097)</f>
        <v>498561.43999999994</v>
      </c>
      <c r="AO4097" s="14">
        <f>IF(tbl_LoanData[[#This Row],[Application Status]]="Approved",1,0)</f>
        <v>1</v>
      </c>
      <c r="AP4097" s="22" t="str">
        <f t="shared" ca="1" si="190"/>
        <v/>
      </c>
      <c r="AQ4097" s="22" t="str">
        <f t="shared" ca="1" si="191"/>
        <v/>
      </c>
    </row>
    <row r="4098" spans="1:43" x14ac:dyDescent="0.3">
      <c r="A4098" s="2" t="s">
        <v>6145</v>
      </c>
      <c r="B4098" s="2" t="s">
        <v>6146</v>
      </c>
      <c r="C4098" s="2" t="s">
        <v>487</v>
      </c>
      <c r="D4098" s="2" t="s">
        <v>161</v>
      </c>
      <c r="E4098" s="2" t="s">
        <v>394</v>
      </c>
      <c r="F4098" s="2">
        <v>47</v>
      </c>
      <c r="G4098" s="2" t="s">
        <v>69</v>
      </c>
      <c r="H4098" s="2" t="s">
        <v>205</v>
      </c>
      <c r="I4098" s="2" t="s">
        <v>49</v>
      </c>
      <c r="J4098" s="3">
        <v>45628</v>
      </c>
      <c r="K4098" s="3">
        <v>45635</v>
      </c>
      <c r="L4098" s="2" t="s">
        <v>37</v>
      </c>
      <c r="M4098" s="2" t="s">
        <v>199</v>
      </c>
      <c r="N4098" s="2" t="s">
        <v>200</v>
      </c>
      <c r="O4098" s="4">
        <v>218000</v>
      </c>
      <c r="P4098" s="4">
        <v>57500</v>
      </c>
      <c r="Q4098" s="4">
        <v>160500</v>
      </c>
      <c r="R4098" s="2">
        <v>60</v>
      </c>
      <c r="S4098" s="5">
        <v>8.9600000000000009</v>
      </c>
      <c r="T4098" s="4">
        <v>3873.4</v>
      </c>
      <c r="U4098" s="2" t="s">
        <v>73</v>
      </c>
      <c r="V4098" s="2" t="s">
        <v>74</v>
      </c>
      <c r="W4098" s="4">
        <v>77468</v>
      </c>
      <c r="X4098" s="4">
        <v>154936</v>
      </c>
      <c r="Y4098" s="4">
        <v>232404</v>
      </c>
      <c r="Z4098" s="2">
        <v>0</v>
      </c>
      <c r="AA4098" s="2" t="s">
        <v>56</v>
      </c>
      <c r="AB4098" s="2" t="s">
        <v>15730</v>
      </c>
      <c r="AC4098" s="2" t="s">
        <v>87</v>
      </c>
      <c r="AD4098" s="2" t="s">
        <v>76</v>
      </c>
      <c r="AE4098" s="5">
        <v>73.62</v>
      </c>
      <c r="AF4098" s="2">
        <v>0</v>
      </c>
      <c r="AG4098" s="2" t="s">
        <v>77</v>
      </c>
      <c r="AH4098" s="2">
        <v>7</v>
      </c>
      <c r="AI4098" s="6" t="str">
        <f t="shared" ref="AI4098:AI4161" si="192">IF(F4098&lt;25,"18-24",IF(F4098&lt;35,"25-34",IF(F4098&lt;45,"35-44",IF(F4098&lt;55,"45-54",IF(F4098&lt;65,"55-64","65+")))))</f>
        <v>45-54</v>
      </c>
      <c r="AJ4098" s="11">
        <f>YEAR(tbl_LoanData[[#This Row],[Application Date]])</f>
        <v>2024</v>
      </c>
      <c r="AK4098" s="11" t="str">
        <f>TEXT(tbl_LoanData[[#This Row],[Application Date]],"MMMM")</f>
        <v>December</v>
      </c>
      <c r="AL4098" s="12">
        <f>DATE(YEAR(tbl_LoanData[[#This Row],[Application Date]]),MONTH(tbl_LoanData[[#This Row],[Application Date]]),1)</f>
        <v>45627</v>
      </c>
      <c r="AM4098" s="14">
        <f ca="1">IF(AND(tbl_LoanData[[#This Row],[Application Date]]&gt;=EOMONTH(TODAY(),-1)+1,tbl_LoanData[[#This Row],[Application Date]]&lt;=TODAY()),tbl_LoanData[[#This Row],[Loan Amount]],0)</f>
        <v>0</v>
      </c>
      <c r="AN4098" s="14">
        <f>tbl_LoanData[[#This Row],[Amount Paid]]-(Q4098-X4098)</f>
        <v>71904</v>
      </c>
      <c r="AO4098" s="14">
        <f>IF(tbl_LoanData[[#This Row],[Application Status]]="Approved",1,0)</f>
        <v>1</v>
      </c>
      <c r="AP4098" s="22" t="str">
        <f t="shared" ref="AP4098:AP4161" ca="1" si="193">IF(AND(J4098&gt;=DATE(YEAR(TODAY()),MONTH(TODAY()),1),J4098&lt;=TODAY()),"Current MTD",IF(AND(J4098&gt;=EOMONTH(TODAY(),-2)+1,J4098&lt;=EOMONTH(TODAY(),-1)),"Previous MTD",""))</f>
        <v/>
      </c>
      <c r="AQ4098" s="22" t="str">
        <f t="shared" ref="AQ4098:AQ4161" ca="1" si="194">IF(AND(J4098&gt;=DATE(YEAR(TODAY()),MONTH(TODAY()),1),J4098&lt;=TODAY()),TEXT(DATE(YEAR(TODAY()),MONTH(TODAY()),1),"mmm d")&amp;"–"&amp;DAY(TODAY()),IF(AND(J4098&gt;=EOMONTH(TODAY(),-2)+1,J4098&lt;=EOMONTH(TODAY(),-1)),""&amp;TEXT(EOMONTH(TODAY(),-2)+1,"mmm d")&amp;"–"&amp;DAY(TODAY()),""))</f>
        <v/>
      </c>
    </row>
    <row r="4099" spans="1:43" ht="14.4" customHeight="1" x14ac:dyDescent="0.3">
      <c r="A4099" s="2" t="s">
        <v>6169</v>
      </c>
      <c r="B4099" s="2" t="s">
        <v>6170</v>
      </c>
      <c r="C4099" s="2" t="s">
        <v>575</v>
      </c>
      <c r="D4099" s="2" t="s">
        <v>134</v>
      </c>
      <c r="E4099" s="2" t="s">
        <v>311</v>
      </c>
      <c r="F4099" s="2">
        <v>65</v>
      </c>
      <c r="G4099" s="2" t="s">
        <v>69</v>
      </c>
      <c r="H4099" s="2" t="s">
        <v>244</v>
      </c>
      <c r="I4099" s="2" t="s">
        <v>48</v>
      </c>
      <c r="J4099" s="3">
        <v>45635</v>
      </c>
      <c r="K4099" s="3">
        <v>45649</v>
      </c>
      <c r="L4099" s="2" t="s">
        <v>36</v>
      </c>
      <c r="M4099" s="2" t="s">
        <v>111</v>
      </c>
      <c r="N4099" s="2" t="s">
        <v>350</v>
      </c>
      <c r="O4099" s="4">
        <v>1480000</v>
      </c>
      <c r="P4099" s="4">
        <v>206100</v>
      </c>
      <c r="Q4099" s="4">
        <v>1273900</v>
      </c>
      <c r="R4099" s="2">
        <v>48</v>
      </c>
      <c r="S4099" s="5">
        <v>11.42</v>
      </c>
      <c r="T4099" s="4">
        <v>38662.86</v>
      </c>
      <c r="U4099" s="2" t="s">
        <v>73</v>
      </c>
      <c r="V4099" s="2" t="s">
        <v>74</v>
      </c>
      <c r="W4099" s="4">
        <v>773257.2</v>
      </c>
      <c r="X4099" s="4">
        <v>1082560.32</v>
      </c>
      <c r="Y4099" s="4">
        <v>1855817.52</v>
      </c>
      <c r="Z4099" s="2">
        <v>0</v>
      </c>
      <c r="AA4099" s="2" t="s">
        <v>56</v>
      </c>
      <c r="AB4099" s="2" t="s">
        <v>15731</v>
      </c>
      <c r="AC4099" s="2" t="s">
        <v>87</v>
      </c>
      <c r="AD4099" s="2" t="s">
        <v>76</v>
      </c>
      <c r="AE4099" s="5">
        <v>86.07</v>
      </c>
      <c r="AF4099" s="2">
        <v>0</v>
      </c>
      <c r="AG4099" s="2" t="s">
        <v>77</v>
      </c>
      <c r="AH4099" s="2">
        <v>14</v>
      </c>
      <c r="AI4099" s="6" t="str">
        <f t="shared" si="192"/>
        <v>65+</v>
      </c>
      <c r="AJ4099" s="11">
        <f>YEAR(tbl_LoanData[[#This Row],[Application Date]])</f>
        <v>2024</v>
      </c>
      <c r="AK4099" s="11" t="str">
        <f>TEXT(tbl_LoanData[[#This Row],[Application Date]],"MMMM")</f>
        <v>December</v>
      </c>
      <c r="AL4099" s="12">
        <f>DATE(YEAR(tbl_LoanData[[#This Row],[Application Date]]),MONTH(tbl_LoanData[[#This Row],[Application Date]]),1)</f>
        <v>45627</v>
      </c>
      <c r="AM4099" s="14">
        <f ca="1">IF(AND(tbl_LoanData[[#This Row],[Application Date]]&gt;=EOMONTH(TODAY(),-1)+1,tbl_LoanData[[#This Row],[Application Date]]&lt;=TODAY()),tbl_LoanData[[#This Row],[Loan Amount]],0)</f>
        <v>0</v>
      </c>
      <c r="AN4099" s="14">
        <f>tbl_LoanData[[#This Row],[Amount Paid]]-(Q4099-X4099)</f>
        <v>581917.52</v>
      </c>
      <c r="AO4099" s="14">
        <f>IF(tbl_LoanData[[#This Row],[Application Status]]="Approved",1,0)</f>
        <v>1</v>
      </c>
      <c r="AP4099" s="22" t="str">
        <f t="shared" ca="1" si="193"/>
        <v/>
      </c>
      <c r="AQ4099" s="22" t="str">
        <f t="shared" ca="1" si="194"/>
        <v/>
      </c>
    </row>
    <row r="4100" spans="1:43" ht="14.4" customHeight="1" x14ac:dyDescent="0.3">
      <c r="A4100" s="2" t="s">
        <v>6213</v>
      </c>
      <c r="B4100" s="2" t="s">
        <v>6214</v>
      </c>
      <c r="C4100" s="2" t="s">
        <v>521</v>
      </c>
      <c r="D4100" s="2" t="s">
        <v>117</v>
      </c>
      <c r="E4100" s="2" t="s">
        <v>293</v>
      </c>
      <c r="F4100" s="2">
        <v>43</v>
      </c>
      <c r="G4100" s="2" t="s">
        <v>69</v>
      </c>
      <c r="H4100" s="2" t="s">
        <v>156</v>
      </c>
      <c r="I4100" s="2" t="s">
        <v>45</v>
      </c>
      <c r="J4100" s="3">
        <v>45631</v>
      </c>
      <c r="K4100" s="3">
        <v>45649</v>
      </c>
      <c r="L4100" s="2" t="s">
        <v>36</v>
      </c>
      <c r="M4100" s="2" t="s">
        <v>71</v>
      </c>
      <c r="N4100" s="2" t="s">
        <v>162</v>
      </c>
      <c r="O4100" s="4">
        <v>1779000</v>
      </c>
      <c r="P4100" s="4">
        <v>419700</v>
      </c>
      <c r="Q4100" s="4">
        <v>1359300</v>
      </c>
      <c r="R4100" s="2">
        <v>24</v>
      </c>
      <c r="S4100" s="5">
        <v>6.41</v>
      </c>
      <c r="T4100" s="4">
        <v>63898.43</v>
      </c>
      <c r="U4100" s="2" t="s">
        <v>73</v>
      </c>
      <c r="V4100" s="2" t="s">
        <v>74</v>
      </c>
      <c r="W4100" s="4">
        <v>1277968.6000000001</v>
      </c>
      <c r="X4100" s="4">
        <v>255593.66</v>
      </c>
      <c r="Y4100" s="4">
        <v>1533562.26</v>
      </c>
      <c r="Z4100" s="2">
        <v>0</v>
      </c>
      <c r="AA4100" s="2" t="s">
        <v>56</v>
      </c>
      <c r="AB4100" s="2" t="s">
        <v>15727</v>
      </c>
      <c r="AC4100" s="2" t="s">
        <v>332</v>
      </c>
      <c r="AD4100" s="2" t="s">
        <v>76</v>
      </c>
      <c r="AE4100" s="5">
        <v>76.41</v>
      </c>
      <c r="AF4100" s="2">
        <v>0</v>
      </c>
      <c r="AG4100" s="2" t="s">
        <v>77</v>
      </c>
      <c r="AH4100" s="2">
        <v>18</v>
      </c>
      <c r="AI4100" s="6" t="str">
        <f t="shared" si="192"/>
        <v>35-44</v>
      </c>
      <c r="AJ4100" s="11">
        <f>YEAR(tbl_LoanData[[#This Row],[Application Date]])</f>
        <v>2024</v>
      </c>
      <c r="AK4100" s="11" t="str">
        <f>TEXT(tbl_LoanData[[#This Row],[Application Date]],"MMMM")</f>
        <v>December</v>
      </c>
      <c r="AL4100" s="12">
        <f>DATE(YEAR(tbl_LoanData[[#This Row],[Application Date]]),MONTH(tbl_LoanData[[#This Row],[Application Date]]),1)</f>
        <v>45627</v>
      </c>
      <c r="AM4100" s="14">
        <f ca="1">IF(AND(tbl_LoanData[[#This Row],[Application Date]]&gt;=EOMONTH(TODAY(),-1)+1,tbl_LoanData[[#This Row],[Application Date]]&lt;=TODAY()),tbl_LoanData[[#This Row],[Loan Amount]],0)</f>
        <v>0</v>
      </c>
      <c r="AN4100" s="14">
        <f>tbl_LoanData[[#This Row],[Amount Paid]]-(Q4100-X4100)</f>
        <v>174262.26</v>
      </c>
      <c r="AO4100" s="14">
        <f>IF(tbl_LoanData[[#This Row],[Application Status]]="Approved",1,0)</f>
        <v>1</v>
      </c>
      <c r="AP4100" s="22" t="str">
        <f t="shared" ca="1" si="193"/>
        <v/>
      </c>
      <c r="AQ4100" s="22" t="str">
        <f t="shared" ca="1" si="194"/>
        <v/>
      </c>
    </row>
    <row r="4101" spans="1:43" x14ac:dyDescent="0.3">
      <c r="A4101" s="2" t="s">
        <v>6229</v>
      </c>
      <c r="B4101" s="2" t="s">
        <v>6230</v>
      </c>
      <c r="C4101" s="2" t="s">
        <v>758</v>
      </c>
      <c r="D4101" s="2" t="s">
        <v>82</v>
      </c>
      <c r="E4101" s="2" t="s">
        <v>255</v>
      </c>
      <c r="F4101" s="2">
        <v>51</v>
      </c>
      <c r="G4101" s="2" t="s">
        <v>83</v>
      </c>
      <c r="H4101" s="2" t="s">
        <v>318</v>
      </c>
      <c r="I4101" s="2" t="s">
        <v>42</v>
      </c>
      <c r="J4101" s="3">
        <v>45642</v>
      </c>
      <c r="K4101" s="3">
        <v>45658</v>
      </c>
      <c r="L4101" s="2" t="s">
        <v>39</v>
      </c>
      <c r="M4101" s="2" t="s">
        <v>157</v>
      </c>
      <c r="N4101" s="2" t="s">
        <v>158</v>
      </c>
      <c r="O4101" s="4">
        <v>2290000</v>
      </c>
      <c r="P4101" s="4">
        <v>669300</v>
      </c>
      <c r="Q4101" s="4">
        <v>1620700</v>
      </c>
      <c r="R4101" s="2">
        <v>12</v>
      </c>
      <c r="S4101" s="5">
        <v>10.5</v>
      </c>
      <c r="T4101" s="4">
        <v>149239.46</v>
      </c>
      <c r="U4101" s="2" t="s">
        <v>73</v>
      </c>
      <c r="V4101" s="2" t="s">
        <v>33</v>
      </c>
      <c r="W4101" s="4">
        <v>1790873.5</v>
      </c>
      <c r="X4101" s="4">
        <v>0</v>
      </c>
      <c r="Y4101" s="4">
        <v>1790873.5</v>
      </c>
      <c r="Z4101" s="2">
        <v>0</v>
      </c>
      <c r="AA4101" s="2" t="s">
        <v>56</v>
      </c>
      <c r="AB4101" s="2" t="s">
        <v>15728</v>
      </c>
      <c r="AC4101" s="2" t="s">
        <v>138</v>
      </c>
      <c r="AD4101" s="2" t="s">
        <v>76</v>
      </c>
      <c r="AE4101" s="5">
        <v>70.77</v>
      </c>
      <c r="AF4101" s="2">
        <v>0</v>
      </c>
      <c r="AG4101" s="2" t="s">
        <v>77</v>
      </c>
      <c r="AH4101" s="2">
        <v>16</v>
      </c>
      <c r="AI4101" s="6" t="str">
        <f t="shared" si="192"/>
        <v>45-54</v>
      </c>
      <c r="AJ4101" s="11">
        <f>YEAR(tbl_LoanData[[#This Row],[Application Date]])</f>
        <v>2024</v>
      </c>
      <c r="AK4101" s="11" t="str">
        <f>TEXT(tbl_LoanData[[#This Row],[Application Date]],"MMMM")</f>
        <v>December</v>
      </c>
      <c r="AL4101" s="12">
        <f>DATE(YEAR(tbl_LoanData[[#This Row],[Application Date]]),MONTH(tbl_LoanData[[#This Row],[Application Date]]),1)</f>
        <v>45627</v>
      </c>
      <c r="AM4101" s="14">
        <f ca="1">IF(AND(tbl_LoanData[[#This Row],[Application Date]]&gt;=EOMONTH(TODAY(),-1)+1,tbl_LoanData[[#This Row],[Application Date]]&lt;=TODAY()),tbl_LoanData[[#This Row],[Loan Amount]],0)</f>
        <v>0</v>
      </c>
      <c r="AN4101" s="14">
        <f>tbl_LoanData[[#This Row],[Amount Paid]]-(Q4101-X4101)</f>
        <v>170173.5</v>
      </c>
      <c r="AO4101" s="14">
        <f>IF(tbl_LoanData[[#This Row],[Application Status]]="Approved",1,0)</f>
        <v>1</v>
      </c>
      <c r="AP4101" s="22" t="str">
        <f t="shared" ca="1" si="193"/>
        <v/>
      </c>
      <c r="AQ4101" s="22" t="str">
        <f t="shared" ca="1" si="194"/>
        <v/>
      </c>
    </row>
    <row r="4102" spans="1:43" ht="14.4" customHeight="1" x14ac:dyDescent="0.3">
      <c r="A4102" s="2" t="s">
        <v>6335</v>
      </c>
      <c r="B4102" s="2" t="s">
        <v>6336</v>
      </c>
      <c r="C4102" s="2" t="s">
        <v>444</v>
      </c>
      <c r="D4102" s="2" t="s">
        <v>254</v>
      </c>
      <c r="E4102" s="2" t="s">
        <v>161</v>
      </c>
      <c r="F4102" s="2">
        <v>62</v>
      </c>
      <c r="G4102" s="2" t="s">
        <v>69</v>
      </c>
      <c r="H4102" s="2" t="s">
        <v>543</v>
      </c>
      <c r="I4102" s="2" t="s">
        <v>45</v>
      </c>
      <c r="J4102" s="3">
        <v>45655</v>
      </c>
      <c r="K4102" s="3">
        <v>45671</v>
      </c>
      <c r="L4102" s="2" t="s">
        <v>37</v>
      </c>
      <c r="M4102" s="2" t="s">
        <v>260</v>
      </c>
      <c r="N4102" s="2" t="s">
        <v>745</v>
      </c>
      <c r="O4102" s="4">
        <v>225000</v>
      </c>
      <c r="P4102" s="4">
        <v>83400</v>
      </c>
      <c r="Q4102" s="4">
        <v>141600</v>
      </c>
      <c r="R4102" s="2">
        <v>48</v>
      </c>
      <c r="S4102" s="5">
        <v>6.09</v>
      </c>
      <c r="T4102" s="4">
        <v>3668.62</v>
      </c>
      <c r="U4102" s="2" t="s">
        <v>73</v>
      </c>
      <c r="V4102" s="2" t="s">
        <v>74</v>
      </c>
      <c r="W4102" s="4">
        <v>66035.16</v>
      </c>
      <c r="X4102" s="4">
        <v>110058.6</v>
      </c>
      <c r="Y4102" s="4">
        <v>176093.76</v>
      </c>
      <c r="Z4102" s="2">
        <v>31</v>
      </c>
      <c r="AA4102" s="2" t="s">
        <v>58</v>
      </c>
      <c r="AB4102" s="2" t="s">
        <v>15735</v>
      </c>
      <c r="AC4102" s="2" t="s">
        <v>146</v>
      </c>
      <c r="AD4102" s="2" t="s">
        <v>76</v>
      </c>
      <c r="AE4102" s="5">
        <v>62.93</v>
      </c>
      <c r="AF4102" s="2">
        <v>1</v>
      </c>
      <c r="AG4102" s="2" t="s">
        <v>15718</v>
      </c>
      <c r="AH4102" s="2">
        <v>16</v>
      </c>
      <c r="AI4102" s="6" t="str">
        <f t="shared" si="192"/>
        <v>55-64</v>
      </c>
      <c r="AJ4102" s="11">
        <f>YEAR(tbl_LoanData[[#This Row],[Application Date]])</f>
        <v>2024</v>
      </c>
      <c r="AK4102" s="11" t="str">
        <f>TEXT(tbl_LoanData[[#This Row],[Application Date]],"MMMM")</f>
        <v>December</v>
      </c>
      <c r="AL4102" s="12">
        <f>DATE(YEAR(tbl_LoanData[[#This Row],[Application Date]]),MONTH(tbl_LoanData[[#This Row],[Application Date]]),1)</f>
        <v>45627</v>
      </c>
      <c r="AM4102" s="14">
        <f ca="1">IF(AND(tbl_LoanData[[#This Row],[Application Date]]&gt;=EOMONTH(TODAY(),-1)+1,tbl_LoanData[[#This Row],[Application Date]]&lt;=TODAY()),tbl_LoanData[[#This Row],[Loan Amount]],0)</f>
        <v>0</v>
      </c>
      <c r="AN4102" s="14">
        <f>tbl_LoanData[[#This Row],[Amount Paid]]-(Q4102-X4102)</f>
        <v>34493.760000000009</v>
      </c>
      <c r="AO4102" s="14">
        <f>IF(tbl_LoanData[[#This Row],[Application Status]]="Approved",1,0)</f>
        <v>1</v>
      </c>
      <c r="AP4102" s="22" t="str">
        <f t="shared" ca="1" si="193"/>
        <v/>
      </c>
      <c r="AQ4102" s="22" t="str">
        <f t="shared" ca="1" si="194"/>
        <v/>
      </c>
    </row>
    <row r="4103" spans="1:43" ht="14.4" customHeight="1" x14ac:dyDescent="0.3">
      <c r="A4103" s="2" t="s">
        <v>6375</v>
      </c>
      <c r="B4103" s="2" t="s">
        <v>6376</v>
      </c>
      <c r="C4103" s="2" t="s">
        <v>347</v>
      </c>
      <c r="D4103" s="2" t="s">
        <v>67</v>
      </c>
      <c r="E4103" s="2" t="s">
        <v>161</v>
      </c>
      <c r="F4103" s="2">
        <v>26</v>
      </c>
      <c r="G4103" s="2" t="s">
        <v>69</v>
      </c>
      <c r="H4103" s="2" t="s">
        <v>269</v>
      </c>
      <c r="I4103" s="2" t="s">
        <v>46</v>
      </c>
      <c r="J4103" s="3">
        <v>45631</v>
      </c>
      <c r="K4103" s="3">
        <v>45643</v>
      </c>
      <c r="L4103" s="2" t="s">
        <v>37</v>
      </c>
      <c r="M4103" s="2" t="s">
        <v>199</v>
      </c>
      <c r="N4103" s="2" t="s">
        <v>319</v>
      </c>
      <c r="O4103" s="4">
        <v>169000</v>
      </c>
      <c r="P4103" s="4">
        <v>48000</v>
      </c>
      <c r="Q4103" s="4">
        <v>121000</v>
      </c>
      <c r="R4103" s="2">
        <v>18</v>
      </c>
      <c r="S4103" s="5">
        <v>9.75</v>
      </c>
      <c r="T4103" s="4">
        <v>7705.35</v>
      </c>
      <c r="U4103" s="2" t="s">
        <v>73</v>
      </c>
      <c r="V4103" s="2" t="s">
        <v>33</v>
      </c>
      <c r="W4103" s="4">
        <v>138696.25</v>
      </c>
      <c r="X4103" s="4">
        <v>0</v>
      </c>
      <c r="Y4103" s="4">
        <v>138696.25</v>
      </c>
      <c r="Z4103" s="2">
        <v>0</v>
      </c>
      <c r="AA4103" s="2" t="s">
        <v>56</v>
      </c>
      <c r="AB4103" s="2" t="s">
        <v>15735</v>
      </c>
      <c r="AC4103" s="2" t="s">
        <v>75</v>
      </c>
      <c r="AD4103" s="2" t="s">
        <v>76</v>
      </c>
      <c r="AE4103" s="5">
        <v>71.599999999999994</v>
      </c>
      <c r="AF4103" s="2">
        <v>0</v>
      </c>
      <c r="AG4103" s="2" t="s">
        <v>77</v>
      </c>
      <c r="AH4103" s="2">
        <v>12</v>
      </c>
      <c r="AI4103" s="6" t="str">
        <f t="shared" si="192"/>
        <v>25-34</v>
      </c>
      <c r="AJ4103" s="11">
        <f>YEAR(tbl_LoanData[[#This Row],[Application Date]])</f>
        <v>2024</v>
      </c>
      <c r="AK4103" s="11" t="str">
        <f>TEXT(tbl_LoanData[[#This Row],[Application Date]],"MMMM")</f>
        <v>December</v>
      </c>
      <c r="AL4103" s="12">
        <f>DATE(YEAR(tbl_LoanData[[#This Row],[Application Date]]),MONTH(tbl_LoanData[[#This Row],[Application Date]]),1)</f>
        <v>45627</v>
      </c>
      <c r="AM4103" s="14">
        <f ca="1">IF(AND(tbl_LoanData[[#This Row],[Application Date]]&gt;=EOMONTH(TODAY(),-1)+1,tbl_LoanData[[#This Row],[Application Date]]&lt;=TODAY()),tbl_LoanData[[#This Row],[Loan Amount]],0)</f>
        <v>0</v>
      </c>
      <c r="AN4103" s="14">
        <f>tbl_LoanData[[#This Row],[Amount Paid]]-(Q4103-X4103)</f>
        <v>17696.25</v>
      </c>
      <c r="AO4103" s="14">
        <f>IF(tbl_LoanData[[#This Row],[Application Status]]="Approved",1,0)</f>
        <v>1</v>
      </c>
      <c r="AP4103" s="22" t="str">
        <f t="shared" ca="1" si="193"/>
        <v/>
      </c>
      <c r="AQ4103" s="22" t="str">
        <f t="shared" ca="1" si="194"/>
        <v/>
      </c>
    </row>
    <row r="4104" spans="1:43" ht="14.4" customHeight="1" x14ac:dyDescent="0.3">
      <c r="A4104" s="2" t="s">
        <v>6419</v>
      </c>
      <c r="B4104" s="2" t="s">
        <v>6420</v>
      </c>
      <c r="C4104" s="2" t="s">
        <v>530</v>
      </c>
      <c r="D4104" s="2" t="s">
        <v>142</v>
      </c>
      <c r="E4104" s="2" t="s">
        <v>135</v>
      </c>
      <c r="F4104" s="2">
        <v>21</v>
      </c>
      <c r="G4104" s="2" t="s">
        <v>69</v>
      </c>
      <c r="H4104" s="2" t="s">
        <v>172</v>
      </c>
      <c r="I4104" s="2" t="s">
        <v>45</v>
      </c>
      <c r="J4104" s="3">
        <v>45655</v>
      </c>
      <c r="K4104" s="3">
        <v>45664</v>
      </c>
      <c r="L4104" s="2" t="s">
        <v>40</v>
      </c>
      <c r="M4104" s="2" t="s">
        <v>157</v>
      </c>
      <c r="N4104" s="2" t="s">
        <v>328</v>
      </c>
      <c r="O4104" s="4">
        <v>1284000</v>
      </c>
      <c r="P4104" s="4">
        <v>205400</v>
      </c>
      <c r="Q4104" s="4">
        <v>1078600</v>
      </c>
      <c r="R4104" s="2">
        <v>48</v>
      </c>
      <c r="S4104" s="5">
        <v>7.87</v>
      </c>
      <c r="T4104" s="4">
        <v>29544.65</v>
      </c>
      <c r="U4104" s="2" t="s">
        <v>73</v>
      </c>
      <c r="V4104" s="2" t="s">
        <v>74</v>
      </c>
      <c r="W4104" s="4">
        <v>531803.69999999995</v>
      </c>
      <c r="X4104" s="4">
        <v>886339.58</v>
      </c>
      <c r="Y4104" s="4">
        <v>1418143.28</v>
      </c>
      <c r="Z4104" s="2">
        <v>28</v>
      </c>
      <c r="AA4104" s="2" t="s">
        <v>57</v>
      </c>
      <c r="AB4104" s="2" t="s">
        <v>15727</v>
      </c>
      <c r="AC4104" s="2" t="s">
        <v>121</v>
      </c>
      <c r="AD4104" s="2" t="s">
        <v>76</v>
      </c>
      <c r="AE4104" s="5">
        <v>84</v>
      </c>
      <c r="AF4104" s="2">
        <v>1</v>
      </c>
      <c r="AG4104" s="2" t="s">
        <v>77</v>
      </c>
      <c r="AH4104" s="2">
        <v>9</v>
      </c>
      <c r="AI4104" s="6" t="str">
        <f t="shared" si="192"/>
        <v>18-24</v>
      </c>
      <c r="AJ4104" s="11">
        <f>YEAR(tbl_LoanData[[#This Row],[Application Date]])</f>
        <v>2024</v>
      </c>
      <c r="AK4104" s="11" t="str">
        <f>TEXT(tbl_LoanData[[#This Row],[Application Date]],"MMMM")</f>
        <v>December</v>
      </c>
      <c r="AL4104" s="12">
        <f>DATE(YEAR(tbl_LoanData[[#This Row],[Application Date]]),MONTH(tbl_LoanData[[#This Row],[Application Date]]),1)</f>
        <v>45627</v>
      </c>
      <c r="AM4104" s="14">
        <f ca="1">IF(AND(tbl_LoanData[[#This Row],[Application Date]]&gt;=EOMONTH(TODAY(),-1)+1,tbl_LoanData[[#This Row],[Application Date]]&lt;=TODAY()),tbl_LoanData[[#This Row],[Loan Amount]],0)</f>
        <v>0</v>
      </c>
      <c r="AN4104" s="14">
        <f>tbl_LoanData[[#This Row],[Amount Paid]]-(Q4104-X4104)</f>
        <v>339543.27999999991</v>
      </c>
      <c r="AO4104" s="14">
        <f>IF(tbl_LoanData[[#This Row],[Application Status]]="Approved",1,0)</f>
        <v>1</v>
      </c>
      <c r="AP4104" s="22" t="str">
        <f t="shared" ca="1" si="193"/>
        <v/>
      </c>
      <c r="AQ4104" s="22" t="str">
        <f t="shared" ca="1" si="194"/>
        <v/>
      </c>
    </row>
    <row r="4105" spans="1:43" ht="14.4" customHeight="1" x14ac:dyDescent="0.3">
      <c r="A4105" s="2" t="s">
        <v>6451</v>
      </c>
      <c r="B4105" s="2" t="s">
        <v>6452</v>
      </c>
      <c r="C4105" s="2" t="s">
        <v>393</v>
      </c>
      <c r="D4105" s="2" t="s">
        <v>254</v>
      </c>
      <c r="E4105" s="2" t="s">
        <v>117</v>
      </c>
      <c r="F4105" s="2">
        <v>23</v>
      </c>
      <c r="G4105" s="2" t="s">
        <v>83</v>
      </c>
      <c r="H4105" s="2" t="s">
        <v>172</v>
      </c>
      <c r="I4105" s="2" t="s">
        <v>45</v>
      </c>
      <c r="J4105" s="3">
        <v>45636</v>
      </c>
      <c r="K4105" s="3">
        <v>45639</v>
      </c>
      <c r="L4105" s="2" t="s">
        <v>40</v>
      </c>
      <c r="M4105" s="2" t="s">
        <v>157</v>
      </c>
      <c r="N4105" s="2" t="s">
        <v>328</v>
      </c>
      <c r="O4105" s="4">
        <v>1418000</v>
      </c>
      <c r="P4105" s="4">
        <v>273000</v>
      </c>
      <c r="Q4105" s="4">
        <v>1145000</v>
      </c>
      <c r="R4105" s="2">
        <v>60</v>
      </c>
      <c r="S4105" s="5">
        <v>10.41</v>
      </c>
      <c r="T4105" s="4">
        <v>29016.21</v>
      </c>
      <c r="U4105" s="2" t="s">
        <v>73</v>
      </c>
      <c r="V4105" s="2" t="s">
        <v>74</v>
      </c>
      <c r="W4105" s="4">
        <v>551307.99</v>
      </c>
      <c r="X4105" s="4">
        <v>1189664.51</v>
      </c>
      <c r="Y4105" s="4">
        <v>1740972.5</v>
      </c>
      <c r="Z4105" s="2">
        <v>30</v>
      </c>
      <c r="AA4105" s="2" t="s">
        <v>57</v>
      </c>
      <c r="AB4105" s="2" t="s">
        <v>15728</v>
      </c>
      <c r="AC4105" s="2" t="s">
        <v>146</v>
      </c>
      <c r="AD4105" s="2" t="s">
        <v>76</v>
      </c>
      <c r="AE4105" s="5">
        <v>80.75</v>
      </c>
      <c r="AF4105" s="2">
        <v>1</v>
      </c>
      <c r="AG4105" s="2" t="s">
        <v>77</v>
      </c>
      <c r="AH4105" s="2">
        <v>3</v>
      </c>
      <c r="AI4105" s="6" t="str">
        <f t="shared" si="192"/>
        <v>18-24</v>
      </c>
      <c r="AJ4105" s="11">
        <f>YEAR(tbl_LoanData[[#This Row],[Application Date]])</f>
        <v>2024</v>
      </c>
      <c r="AK4105" s="11" t="str">
        <f>TEXT(tbl_LoanData[[#This Row],[Application Date]],"MMMM")</f>
        <v>December</v>
      </c>
      <c r="AL4105" s="12">
        <f>DATE(YEAR(tbl_LoanData[[#This Row],[Application Date]]),MONTH(tbl_LoanData[[#This Row],[Application Date]]),1)</f>
        <v>45627</v>
      </c>
      <c r="AM4105" s="14">
        <f ca="1">IF(AND(tbl_LoanData[[#This Row],[Application Date]]&gt;=EOMONTH(TODAY(),-1)+1,tbl_LoanData[[#This Row],[Application Date]]&lt;=TODAY()),tbl_LoanData[[#This Row],[Loan Amount]],0)</f>
        <v>0</v>
      </c>
      <c r="AN4105" s="14">
        <f>tbl_LoanData[[#This Row],[Amount Paid]]-(Q4105-X4105)</f>
        <v>595972.5</v>
      </c>
      <c r="AO4105" s="14">
        <f>IF(tbl_LoanData[[#This Row],[Application Status]]="Approved",1,0)</f>
        <v>1</v>
      </c>
      <c r="AP4105" s="22" t="str">
        <f t="shared" ca="1" si="193"/>
        <v/>
      </c>
      <c r="AQ4105" s="22" t="str">
        <f t="shared" ca="1" si="194"/>
        <v/>
      </c>
    </row>
    <row r="4106" spans="1:43" x14ac:dyDescent="0.3">
      <c r="A4106" s="2" t="s">
        <v>6603</v>
      </c>
      <c r="B4106" s="2" t="s">
        <v>6604</v>
      </c>
      <c r="C4106" s="2" t="s">
        <v>175</v>
      </c>
      <c r="D4106" s="2" t="s">
        <v>204</v>
      </c>
      <c r="E4106" s="2" t="s">
        <v>165</v>
      </c>
      <c r="F4106" s="2">
        <v>44</v>
      </c>
      <c r="G4106" s="2" t="s">
        <v>83</v>
      </c>
      <c r="H4106" s="2" t="s">
        <v>228</v>
      </c>
      <c r="I4106" s="2" t="s">
        <v>43</v>
      </c>
      <c r="J4106" s="3">
        <v>45643</v>
      </c>
      <c r="K4106" s="3">
        <v>45651</v>
      </c>
      <c r="L4106" s="2" t="s">
        <v>40</v>
      </c>
      <c r="M4106" s="2" t="s">
        <v>85</v>
      </c>
      <c r="N4106" s="2" t="s">
        <v>274</v>
      </c>
      <c r="O4106" s="4">
        <v>1069000</v>
      </c>
      <c r="P4106" s="4">
        <v>342000</v>
      </c>
      <c r="Q4106" s="4">
        <v>727000</v>
      </c>
      <c r="R4106" s="2">
        <v>24</v>
      </c>
      <c r="S4106" s="5">
        <v>11.85</v>
      </c>
      <c r="T4106" s="4">
        <v>37470.79</v>
      </c>
      <c r="U4106" s="2" t="s">
        <v>73</v>
      </c>
      <c r="V4106" s="2" t="s">
        <v>74</v>
      </c>
      <c r="W4106" s="4">
        <v>749415.8</v>
      </c>
      <c r="X4106" s="4">
        <v>149883.20000000001</v>
      </c>
      <c r="Y4106" s="4">
        <v>899299</v>
      </c>
      <c r="Z4106" s="2">
        <v>0</v>
      </c>
      <c r="AA4106" s="2" t="s">
        <v>56</v>
      </c>
      <c r="AB4106" s="2" t="s">
        <v>15730</v>
      </c>
      <c r="AC4106" s="2" t="s">
        <v>75</v>
      </c>
      <c r="AD4106" s="2" t="s">
        <v>76</v>
      </c>
      <c r="AE4106" s="5">
        <v>68.010000000000005</v>
      </c>
      <c r="AF4106" s="2">
        <v>0</v>
      </c>
      <c r="AG4106" s="2" t="s">
        <v>77</v>
      </c>
      <c r="AH4106" s="2">
        <v>8</v>
      </c>
      <c r="AI4106" s="6" t="str">
        <f t="shared" si="192"/>
        <v>35-44</v>
      </c>
      <c r="AJ4106" s="11">
        <f>YEAR(tbl_LoanData[[#This Row],[Application Date]])</f>
        <v>2024</v>
      </c>
      <c r="AK4106" s="11" t="str">
        <f>TEXT(tbl_LoanData[[#This Row],[Application Date]],"MMMM")</f>
        <v>December</v>
      </c>
      <c r="AL4106" s="12">
        <f>DATE(YEAR(tbl_LoanData[[#This Row],[Application Date]]),MONTH(tbl_LoanData[[#This Row],[Application Date]]),1)</f>
        <v>45627</v>
      </c>
      <c r="AM4106" s="14">
        <f ca="1">IF(AND(tbl_LoanData[[#This Row],[Application Date]]&gt;=EOMONTH(TODAY(),-1)+1,tbl_LoanData[[#This Row],[Application Date]]&lt;=TODAY()),tbl_LoanData[[#This Row],[Loan Amount]],0)</f>
        <v>0</v>
      </c>
      <c r="AN4106" s="14">
        <f>tbl_LoanData[[#This Row],[Amount Paid]]-(Q4106-X4106)</f>
        <v>172299</v>
      </c>
      <c r="AO4106" s="14">
        <f>IF(tbl_LoanData[[#This Row],[Application Status]]="Approved",1,0)</f>
        <v>1</v>
      </c>
      <c r="AP4106" s="22" t="str">
        <f t="shared" ca="1" si="193"/>
        <v/>
      </c>
      <c r="AQ4106" s="22" t="str">
        <f t="shared" ca="1" si="194"/>
        <v/>
      </c>
    </row>
    <row r="4107" spans="1:43" ht="14.4" customHeight="1" x14ac:dyDescent="0.3">
      <c r="A4107" s="2" t="s">
        <v>6685</v>
      </c>
      <c r="B4107" s="2" t="s">
        <v>6686</v>
      </c>
      <c r="C4107" s="2" t="s">
        <v>397</v>
      </c>
      <c r="D4107" s="2" t="s">
        <v>117</v>
      </c>
      <c r="E4107" s="2" t="s">
        <v>394</v>
      </c>
      <c r="F4107" s="2">
        <v>54</v>
      </c>
      <c r="G4107" s="2" t="s">
        <v>83</v>
      </c>
      <c r="H4107" s="2" t="s">
        <v>318</v>
      </c>
      <c r="I4107" s="2" t="s">
        <v>42</v>
      </c>
      <c r="J4107" s="3">
        <v>45645</v>
      </c>
      <c r="K4107" s="3">
        <v>45661</v>
      </c>
      <c r="L4107" s="2" t="s">
        <v>37</v>
      </c>
      <c r="M4107" s="2" t="s">
        <v>94</v>
      </c>
      <c r="N4107" s="2" t="s">
        <v>568</v>
      </c>
      <c r="O4107" s="4">
        <v>129000</v>
      </c>
      <c r="P4107" s="4">
        <v>38600</v>
      </c>
      <c r="Q4107" s="4">
        <v>90400</v>
      </c>
      <c r="R4107" s="2">
        <v>36</v>
      </c>
      <c r="S4107" s="5">
        <v>6.45</v>
      </c>
      <c r="T4107" s="4">
        <v>2997.01</v>
      </c>
      <c r="U4107" s="2" t="s">
        <v>73</v>
      </c>
      <c r="V4107" s="2" t="s">
        <v>74</v>
      </c>
      <c r="W4107" s="4">
        <v>56943.19</v>
      </c>
      <c r="X4107" s="4">
        <v>50949.21</v>
      </c>
      <c r="Y4107" s="4">
        <v>107892.4</v>
      </c>
      <c r="Z4107" s="2">
        <v>0</v>
      </c>
      <c r="AA4107" s="2" t="s">
        <v>56</v>
      </c>
      <c r="AB4107" s="2" t="s">
        <v>15732</v>
      </c>
      <c r="AC4107" s="2" t="s">
        <v>87</v>
      </c>
      <c r="AD4107" s="2" t="s">
        <v>76</v>
      </c>
      <c r="AE4107" s="5">
        <v>70.08</v>
      </c>
      <c r="AF4107" s="2">
        <v>0</v>
      </c>
      <c r="AG4107" s="2" t="s">
        <v>77</v>
      </c>
      <c r="AH4107" s="2">
        <v>16</v>
      </c>
      <c r="AI4107" s="6" t="str">
        <f t="shared" si="192"/>
        <v>45-54</v>
      </c>
      <c r="AJ4107" s="11">
        <f>YEAR(tbl_LoanData[[#This Row],[Application Date]])</f>
        <v>2024</v>
      </c>
      <c r="AK4107" s="11" t="str">
        <f>TEXT(tbl_LoanData[[#This Row],[Application Date]],"MMMM")</f>
        <v>December</v>
      </c>
      <c r="AL4107" s="12">
        <f>DATE(YEAR(tbl_LoanData[[#This Row],[Application Date]]),MONTH(tbl_LoanData[[#This Row],[Application Date]]),1)</f>
        <v>45627</v>
      </c>
      <c r="AM4107" s="14">
        <f ca="1">IF(AND(tbl_LoanData[[#This Row],[Application Date]]&gt;=EOMONTH(TODAY(),-1)+1,tbl_LoanData[[#This Row],[Application Date]]&lt;=TODAY()),tbl_LoanData[[#This Row],[Loan Amount]],0)</f>
        <v>0</v>
      </c>
      <c r="AN4107" s="14">
        <f>tbl_LoanData[[#This Row],[Amount Paid]]-(Q4107-X4107)</f>
        <v>17492.400000000001</v>
      </c>
      <c r="AO4107" s="14">
        <f>IF(tbl_LoanData[[#This Row],[Application Status]]="Approved",1,0)</f>
        <v>1</v>
      </c>
      <c r="AP4107" s="22" t="str">
        <f t="shared" ca="1" si="193"/>
        <v/>
      </c>
      <c r="AQ4107" s="22" t="str">
        <f t="shared" ca="1" si="194"/>
        <v/>
      </c>
    </row>
    <row r="4108" spans="1:43" ht="14.4" customHeight="1" x14ac:dyDescent="0.3">
      <c r="A4108" s="2" t="s">
        <v>6881</v>
      </c>
      <c r="B4108" s="2" t="s">
        <v>6882</v>
      </c>
      <c r="C4108" s="2" t="s">
        <v>804</v>
      </c>
      <c r="D4108" s="2" t="s">
        <v>311</v>
      </c>
      <c r="E4108" s="2" t="s">
        <v>311</v>
      </c>
      <c r="F4108" s="2">
        <v>59</v>
      </c>
      <c r="G4108" s="2" t="s">
        <v>83</v>
      </c>
      <c r="H4108" s="2" t="s">
        <v>70</v>
      </c>
      <c r="I4108" s="2" t="s">
        <v>50</v>
      </c>
      <c r="J4108" s="3">
        <v>45657</v>
      </c>
      <c r="K4108" s="3">
        <v>45670</v>
      </c>
      <c r="L4108" s="2" t="s">
        <v>37</v>
      </c>
      <c r="M4108" s="2" t="s">
        <v>94</v>
      </c>
      <c r="N4108" s="2" t="s">
        <v>568</v>
      </c>
      <c r="O4108" s="4">
        <v>159000</v>
      </c>
      <c r="P4108" s="4">
        <v>22300</v>
      </c>
      <c r="Q4108" s="4">
        <v>136700</v>
      </c>
      <c r="R4108" s="2">
        <v>60</v>
      </c>
      <c r="S4108" s="5">
        <v>6.98</v>
      </c>
      <c r="T4108" s="4">
        <v>3073.47</v>
      </c>
      <c r="U4108" s="2" t="s">
        <v>73</v>
      </c>
      <c r="V4108" s="2" t="s">
        <v>74</v>
      </c>
      <c r="W4108" s="4">
        <v>58395.93</v>
      </c>
      <c r="X4108" s="4">
        <v>126012.37</v>
      </c>
      <c r="Y4108" s="4">
        <v>184408.3</v>
      </c>
      <c r="Z4108" s="2">
        <v>0</v>
      </c>
      <c r="AA4108" s="2" t="s">
        <v>56</v>
      </c>
      <c r="AB4108" s="2" t="s">
        <v>15727</v>
      </c>
      <c r="AC4108" s="2" t="s">
        <v>129</v>
      </c>
      <c r="AD4108" s="2" t="s">
        <v>76</v>
      </c>
      <c r="AE4108" s="5">
        <v>85.97</v>
      </c>
      <c r="AF4108" s="2">
        <v>0</v>
      </c>
      <c r="AG4108" s="2" t="s">
        <v>77</v>
      </c>
      <c r="AH4108" s="2">
        <v>13</v>
      </c>
      <c r="AI4108" s="6" t="str">
        <f t="shared" si="192"/>
        <v>55-64</v>
      </c>
      <c r="AJ4108" s="11">
        <f>YEAR(tbl_LoanData[[#This Row],[Application Date]])</f>
        <v>2024</v>
      </c>
      <c r="AK4108" s="11" t="str">
        <f>TEXT(tbl_LoanData[[#This Row],[Application Date]],"MMMM")</f>
        <v>December</v>
      </c>
      <c r="AL4108" s="12">
        <f>DATE(YEAR(tbl_LoanData[[#This Row],[Application Date]]),MONTH(tbl_LoanData[[#This Row],[Application Date]]),1)</f>
        <v>45627</v>
      </c>
      <c r="AM4108" s="14">
        <f ca="1">IF(AND(tbl_LoanData[[#This Row],[Application Date]]&gt;=EOMONTH(TODAY(),-1)+1,tbl_LoanData[[#This Row],[Application Date]]&lt;=TODAY()),tbl_LoanData[[#This Row],[Loan Amount]],0)</f>
        <v>0</v>
      </c>
      <c r="AN4108" s="14">
        <f>tbl_LoanData[[#This Row],[Amount Paid]]-(Q4108-X4108)</f>
        <v>47708.299999999996</v>
      </c>
      <c r="AO4108" s="14">
        <f>IF(tbl_LoanData[[#This Row],[Application Status]]="Approved",1,0)</f>
        <v>1</v>
      </c>
      <c r="AP4108" s="22" t="str">
        <f t="shared" ca="1" si="193"/>
        <v/>
      </c>
      <c r="AQ4108" s="22" t="str">
        <f t="shared" ca="1" si="194"/>
        <v/>
      </c>
    </row>
    <row r="4109" spans="1:43" ht="14.4" customHeight="1" x14ac:dyDescent="0.3">
      <c r="A4109" s="2" t="s">
        <v>7295</v>
      </c>
      <c r="B4109" s="2" t="s">
        <v>7296</v>
      </c>
      <c r="C4109" s="2" t="s">
        <v>868</v>
      </c>
      <c r="D4109" s="2" t="s">
        <v>161</v>
      </c>
      <c r="E4109" s="2" t="s">
        <v>190</v>
      </c>
      <c r="F4109" s="2">
        <v>47</v>
      </c>
      <c r="G4109" s="2" t="s">
        <v>69</v>
      </c>
      <c r="H4109" s="2" t="s">
        <v>307</v>
      </c>
      <c r="I4109" s="2" t="s">
        <v>43</v>
      </c>
      <c r="J4109" s="3">
        <v>45636</v>
      </c>
      <c r="K4109" s="3">
        <v>45639</v>
      </c>
      <c r="L4109" s="2" t="s">
        <v>37</v>
      </c>
      <c r="M4109" s="2" t="s">
        <v>94</v>
      </c>
      <c r="N4109" s="2" t="s">
        <v>488</v>
      </c>
      <c r="O4109" s="4">
        <v>244000</v>
      </c>
      <c r="P4109" s="4">
        <v>44600</v>
      </c>
      <c r="Q4109" s="4">
        <v>199400</v>
      </c>
      <c r="R4109" s="2">
        <v>36</v>
      </c>
      <c r="S4109" s="5">
        <v>6.4</v>
      </c>
      <c r="T4109" s="4">
        <v>6602.36</v>
      </c>
      <c r="U4109" s="2" t="s">
        <v>73</v>
      </c>
      <c r="V4109" s="2" t="s">
        <v>74</v>
      </c>
      <c r="W4109" s="4">
        <v>132047.20000000001</v>
      </c>
      <c r="X4109" s="4">
        <v>105637.6</v>
      </c>
      <c r="Y4109" s="4">
        <v>237684.8</v>
      </c>
      <c r="Z4109" s="2">
        <v>0</v>
      </c>
      <c r="AA4109" s="2" t="s">
        <v>56</v>
      </c>
      <c r="AB4109" s="2" t="s">
        <v>15730</v>
      </c>
      <c r="AC4109" s="2" t="s">
        <v>121</v>
      </c>
      <c r="AD4109" s="2" t="s">
        <v>76</v>
      </c>
      <c r="AE4109" s="5">
        <v>81.72</v>
      </c>
      <c r="AF4109" s="2">
        <v>0</v>
      </c>
      <c r="AG4109" s="2" t="s">
        <v>77</v>
      </c>
      <c r="AH4109" s="2">
        <v>3</v>
      </c>
      <c r="AI4109" s="6" t="str">
        <f t="shared" si="192"/>
        <v>45-54</v>
      </c>
      <c r="AJ4109" s="11">
        <f>YEAR(tbl_LoanData[[#This Row],[Application Date]])</f>
        <v>2024</v>
      </c>
      <c r="AK4109" s="11" t="str">
        <f>TEXT(tbl_LoanData[[#This Row],[Application Date]],"MMMM")</f>
        <v>December</v>
      </c>
      <c r="AL4109" s="12">
        <f>DATE(YEAR(tbl_LoanData[[#This Row],[Application Date]]),MONTH(tbl_LoanData[[#This Row],[Application Date]]),1)</f>
        <v>45627</v>
      </c>
      <c r="AM4109" s="14">
        <f ca="1">IF(AND(tbl_LoanData[[#This Row],[Application Date]]&gt;=EOMONTH(TODAY(),-1)+1,tbl_LoanData[[#This Row],[Application Date]]&lt;=TODAY()),tbl_LoanData[[#This Row],[Loan Amount]],0)</f>
        <v>0</v>
      </c>
      <c r="AN4109" s="14">
        <f>tbl_LoanData[[#This Row],[Amount Paid]]-(Q4109-X4109)</f>
        <v>38284.800000000017</v>
      </c>
      <c r="AO4109" s="14">
        <f>IF(tbl_LoanData[[#This Row],[Application Status]]="Approved",1,0)</f>
        <v>1</v>
      </c>
      <c r="AP4109" s="22" t="str">
        <f t="shared" ca="1" si="193"/>
        <v/>
      </c>
      <c r="AQ4109" s="22" t="str">
        <f t="shared" ca="1" si="194"/>
        <v/>
      </c>
    </row>
    <row r="4110" spans="1:43" ht="14.4" customHeight="1" x14ac:dyDescent="0.3">
      <c r="A4110" s="2" t="s">
        <v>7305</v>
      </c>
      <c r="B4110" s="2" t="s">
        <v>7306</v>
      </c>
      <c r="C4110" s="2" t="s">
        <v>401</v>
      </c>
      <c r="D4110" s="2" t="s">
        <v>134</v>
      </c>
      <c r="E4110" s="2" t="s">
        <v>406</v>
      </c>
      <c r="F4110" s="2">
        <v>58</v>
      </c>
      <c r="G4110" s="2" t="s">
        <v>83</v>
      </c>
      <c r="H4110" s="2" t="s">
        <v>244</v>
      </c>
      <c r="I4110" s="2" t="s">
        <v>48</v>
      </c>
      <c r="J4110" s="3">
        <v>45645</v>
      </c>
      <c r="K4110" s="3"/>
      <c r="L4110" s="2" t="s">
        <v>39</v>
      </c>
      <c r="M4110" s="2" t="s">
        <v>167</v>
      </c>
      <c r="N4110" s="2" t="s">
        <v>168</v>
      </c>
      <c r="O4110" s="4">
        <v>1691000</v>
      </c>
      <c r="P4110" s="4">
        <v>532400</v>
      </c>
      <c r="Q4110" s="4">
        <v>1158600</v>
      </c>
      <c r="R4110" s="2">
        <v>36</v>
      </c>
      <c r="S4110" s="5">
        <v>7.39</v>
      </c>
      <c r="T4110" s="4">
        <v>39318.379999999997</v>
      </c>
      <c r="U4110" s="2" t="s">
        <v>113</v>
      </c>
      <c r="V4110" s="2" t="s">
        <v>97</v>
      </c>
      <c r="W4110" s="4">
        <v>0</v>
      </c>
      <c r="X4110" s="4">
        <v>0</v>
      </c>
      <c r="Y4110" s="4">
        <v>1415461.62</v>
      </c>
      <c r="Z4110" s="2">
        <v>0</v>
      </c>
      <c r="AA4110" s="2" t="s">
        <v>97</v>
      </c>
      <c r="AB4110" s="2" t="s">
        <v>15731</v>
      </c>
      <c r="AC4110" s="2" t="s">
        <v>146</v>
      </c>
      <c r="AD4110" s="2" t="s">
        <v>76</v>
      </c>
      <c r="AE4110" s="5">
        <v>68.52</v>
      </c>
      <c r="AF4110" s="2">
        <v>0</v>
      </c>
      <c r="AG4110" s="2" t="s">
        <v>97</v>
      </c>
      <c r="AH4110" s="2"/>
      <c r="AI4110" s="6" t="str">
        <f t="shared" si="192"/>
        <v>55-64</v>
      </c>
      <c r="AJ4110" s="11">
        <f>YEAR(tbl_LoanData[[#This Row],[Application Date]])</f>
        <v>2024</v>
      </c>
      <c r="AK4110" s="11" t="str">
        <f>TEXT(tbl_LoanData[[#This Row],[Application Date]],"MMMM")</f>
        <v>December</v>
      </c>
      <c r="AL4110" s="12">
        <f>DATE(YEAR(tbl_LoanData[[#This Row],[Application Date]]),MONTH(tbl_LoanData[[#This Row],[Application Date]]),1)</f>
        <v>45627</v>
      </c>
      <c r="AM4110" s="14">
        <f ca="1">IF(AND(tbl_LoanData[[#This Row],[Application Date]]&gt;=EOMONTH(TODAY(),-1)+1,tbl_LoanData[[#This Row],[Application Date]]&lt;=TODAY()),tbl_LoanData[[#This Row],[Loan Amount]],0)</f>
        <v>0</v>
      </c>
      <c r="AN4110" s="14">
        <f>tbl_LoanData[[#This Row],[Amount Paid]]-(Q4110-X4110)</f>
        <v>-1158600</v>
      </c>
      <c r="AO4110" s="14">
        <f>IF(tbl_LoanData[[#This Row],[Application Status]]="Approved",1,0)</f>
        <v>0</v>
      </c>
      <c r="AP4110" s="22" t="str">
        <f t="shared" ca="1" si="193"/>
        <v/>
      </c>
      <c r="AQ4110" s="22" t="str">
        <f t="shared" ca="1" si="194"/>
        <v/>
      </c>
    </row>
    <row r="4111" spans="1:43" ht="14.4" customHeight="1" x14ac:dyDescent="0.3">
      <c r="A4111" s="2" t="s">
        <v>7371</v>
      </c>
      <c r="B4111" s="2" t="s">
        <v>7372</v>
      </c>
      <c r="C4111" s="2" t="s">
        <v>606</v>
      </c>
      <c r="D4111" s="2" t="s">
        <v>81</v>
      </c>
      <c r="E4111" s="2" t="s">
        <v>255</v>
      </c>
      <c r="F4111" s="2">
        <v>29</v>
      </c>
      <c r="G4111" s="2" t="s">
        <v>69</v>
      </c>
      <c r="H4111" s="2" t="s">
        <v>136</v>
      </c>
      <c r="I4111" s="2" t="s">
        <v>49</v>
      </c>
      <c r="J4111" s="3">
        <v>45641</v>
      </c>
      <c r="K4111" s="3"/>
      <c r="L4111" s="2" t="s">
        <v>40</v>
      </c>
      <c r="M4111" s="2" t="s">
        <v>94</v>
      </c>
      <c r="N4111" s="2" t="s">
        <v>4</v>
      </c>
      <c r="O4111" s="4">
        <v>722000</v>
      </c>
      <c r="P4111" s="4">
        <v>198300</v>
      </c>
      <c r="Q4111" s="4">
        <v>523700</v>
      </c>
      <c r="R4111" s="2">
        <v>36</v>
      </c>
      <c r="S4111" s="5">
        <v>13.1</v>
      </c>
      <c r="T4111" s="4">
        <v>20264.28</v>
      </c>
      <c r="U4111" s="2" t="s">
        <v>96</v>
      </c>
      <c r="V4111" s="2" t="s">
        <v>97</v>
      </c>
      <c r="W4111" s="4">
        <v>0</v>
      </c>
      <c r="X4111" s="4">
        <v>0</v>
      </c>
      <c r="Y4111" s="4">
        <v>729514.1</v>
      </c>
      <c r="Z4111" s="2">
        <v>0</v>
      </c>
      <c r="AA4111" s="2" t="s">
        <v>97</v>
      </c>
      <c r="AB4111" s="2" t="s">
        <v>15734</v>
      </c>
      <c r="AC4111" s="2" t="s">
        <v>213</v>
      </c>
      <c r="AD4111" s="2" t="s">
        <v>76</v>
      </c>
      <c r="AE4111" s="5">
        <v>72.53</v>
      </c>
      <c r="AF4111" s="2">
        <v>0</v>
      </c>
      <c r="AG4111" s="2" t="s">
        <v>97</v>
      </c>
      <c r="AH4111" s="2"/>
      <c r="AI4111" s="6" t="str">
        <f t="shared" si="192"/>
        <v>25-34</v>
      </c>
      <c r="AJ4111" s="11">
        <f>YEAR(tbl_LoanData[[#This Row],[Application Date]])</f>
        <v>2024</v>
      </c>
      <c r="AK4111" s="11" t="str">
        <f>TEXT(tbl_LoanData[[#This Row],[Application Date]],"MMMM")</f>
        <v>December</v>
      </c>
      <c r="AL4111" s="12">
        <f>DATE(YEAR(tbl_LoanData[[#This Row],[Application Date]]),MONTH(tbl_LoanData[[#This Row],[Application Date]]),1)</f>
        <v>45627</v>
      </c>
      <c r="AM4111" s="14">
        <f ca="1">IF(AND(tbl_LoanData[[#This Row],[Application Date]]&gt;=EOMONTH(TODAY(),-1)+1,tbl_LoanData[[#This Row],[Application Date]]&lt;=TODAY()),tbl_LoanData[[#This Row],[Loan Amount]],0)</f>
        <v>0</v>
      </c>
      <c r="AN4111" s="14">
        <f>tbl_LoanData[[#This Row],[Amount Paid]]-(Q4111-X4111)</f>
        <v>-523700</v>
      </c>
      <c r="AO4111" s="14">
        <f>IF(tbl_LoanData[[#This Row],[Application Status]]="Approved",1,0)</f>
        <v>0</v>
      </c>
      <c r="AP4111" s="22" t="str">
        <f t="shared" ca="1" si="193"/>
        <v/>
      </c>
      <c r="AQ4111" s="22" t="str">
        <f t="shared" ca="1" si="194"/>
        <v/>
      </c>
    </row>
    <row r="4112" spans="1:43" ht="14.4" customHeight="1" x14ac:dyDescent="0.3">
      <c r="A4112" s="2" t="s">
        <v>7511</v>
      </c>
      <c r="B4112" s="2" t="s">
        <v>7512</v>
      </c>
      <c r="C4112" s="2" t="s">
        <v>435</v>
      </c>
      <c r="D4112" s="2" t="s">
        <v>101</v>
      </c>
      <c r="E4112" s="2" t="s">
        <v>117</v>
      </c>
      <c r="F4112" s="2">
        <v>43</v>
      </c>
      <c r="G4112" s="2" t="s">
        <v>83</v>
      </c>
      <c r="H4112" s="2" t="s">
        <v>543</v>
      </c>
      <c r="I4112" s="2" t="s">
        <v>45</v>
      </c>
      <c r="J4112" s="3">
        <v>45634</v>
      </c>
      <c r="K4112" s="3"/>
      <c r="L4112" s="2" t="s">
        <v>36</v>
      </c>
      <c r="M4112" s="2" t="s">
        <v>85</v>
      </c>
      <c r="N4112" s="2" t="s">
        <v>624</v>
      </c>
      <c r="O4112" s="4">
        <v>1605000</v>
      </c>
      <c r="P4112" s="4">
        <v>461300</v>
      </c>
      <c r="Q4112" s="4">
        <v>1143700</v>
      </c>
      <c r="R4112" s="2">
        <v>48</v>
      </c>
      <c r="S4112" s="5">
        <v>14.57</v>
      </c>
      <c r="T4112" s="4">
        <v>37713.51</v>
      </c>
      <c r="U4112" s="2" t="s">
        <v>96</v>
      </c>
      <c r="V4112" s="2" t="s">
        <v>97</v>
      </c>
      <c r="W4112" s="4">
        <v>0</v>
      </c>
      <c r="X4112" s="4">
        <v>0</v>
      </c>
      <c r="Y4112" s="4">
        <v>1810248.36</v>
      </c>
      <c r="Z4112" s="2">
        <v>0</v>
      </c>
      <c r="AA4112" s="2" t="s">
        <v>97</v>
      </c>
      <c r="AB4112" s="2" t="s">
        <v>15729</v>
      </c>
      <c r="AC4112" s="2" t="s">
        <v>106</v>
      </c>
      <c r="AD4112" s="2" t="s">
        <v>76</v>
      </c>
      <c r="AE4112" s="5">
        <v>71.260000000000005</v>
      </c>
      <c r="AF4112" s="2">
        <v>0</v>
      </c>
      <c r="AG4112" s="2" t="s">
        <v>97</v>
      </c>
      <c r="AH4112" s="2"/>
      <c r="AI4112" s="6" t="str">
        <f t="shared" si="192"/>
        <v>35-44</v>
      </c>
      <c r="AJ4112" s="11">
        <f>YEAR(tbl_LoanData[[#This Row],[Application Date]])</f>
        <v>2024</v>
      </c>
      <c r="AK4112" s="11" t="str">
        <f>TEXT(tbl_LoanData[[#This Row],[Application Date]],"MMMM")</f>
        <v>December</v>
      </c>
      <c r="AL4112" s="12">
        <f>DATE(YEAR(tbl_LoanData[[#This Row],[Application Date]]),MONTH(tbl_LoanData[[#This Row],[Application Date]]),1)</f>
        <v>45627</v>
      </c>
      <c r="AM4112" s="14">
        <f ca="1">IF(AND(tbl_LoanData[[#This Row],[Application Date]]&gt;=EOMONTH(TODAY(),-1)+1,tbl_LoanData[[#This Row],[Application Date]]&lt;=TODAY()),tbl_LoanData[[#This Row],[Loan Amount]],0)</f>
        <v>0</v>
      </c>
      <c r="AN4112" s="14">
        <f>tbl_LoanData[[#This Row],[Amount Paid]]-(Q4112-X4112)</f>
        <v>-1143700</v>
      </c>
      <c r="AO4112" s="14">
        <f>IF(tbl_LoanData[[#This Row],[Application Status]]="Approved",1,0)</f>
        <v>0</v>
      </c>
      <c r="AP4112" s="22" t="str">
        <f t="shared" ca="1" si="193"/>
        <v/>
      </c>
      <c r="AQ4112" s="22" t="str">
        <f t="shared" ca="1" si="194"/>
        <v/>
      </c>
    </row>
    <row r="4113" spans="1:43" ht="14.4" customHeight="1" x14ac:dyDescent="0.3">
      <c r="A4113" s="2" t="s">
        <v>7565</v>
      </c>
      <c r="B4113" s="2" t="s">
        <v>7566</v>
      </c>
      <c r="C4113" s="2" t="s">
        <v>317</v>
      </c>
      <c r="D4113" s="2" t="s">
        <v>91</v>
      </c>
      <c r="E4113" s="2" t="s">
        <v>134</v>
      </c>
      <c r="F4113" s="2">
        <v>50</v>
      </c>
      <c r="G4113" s="2" t="s">
        <v>83</v>
      </c>
      <c r="H4113" s="2" t="s">
        <v>233</v>
      </c>
      <c r="I4113" s="2" t="s">
        <v>46</v>
      </c>
      <c r="J4113" s="3">
        <v>45639</v>
      </c>
      <c r="K4113" s="3">
        <v>45646</v>
      </c>
      <c r="L4113" s="2" t="s">
        <v>37</v>
      </c>
      <c r="M4113" s="2" t="s">
        <v>199</v>
      </c>
      <c r="N4113" s="2" t="s">
        <v>200</v>
      </c>
      <c r="O4113" s="4">
        <v>237000</v>
      </c>
      <c r="P4113" s="4">
        <v>74200</v>
      </c>
      <c r="Q4113" s="4">
        <v>162800</v>
      </c>
      <c r="R4113" s="2">
        <v>48</v>
      </c>
      <c r="S4113" s="5">
        <v>10.25</v>
      </c>
      <c r="T4113" s="4">
        <v>4782.25</v>
      </c>
      <c r="U4113" s="2" t="s">
        <v>73</v>
      </c>
      <c r="V4113" s="2" t="s">
        <v>74</v>
      </c>
      <c r="W4113" s="4">
        <v>90862.75</v>
      </c>
      <c r="X4113" s="4">
        <v>138685.25</v>
      </c>
      <c r="Y4113" s="4">
        <v>229548</v>
      </c>
      <c r="Z4113" s="2">
        <v>31</v>
      </c>
      <c r="AA4113" s="2" t="s">
        <v>58</v>
      </c>
      <c r="AB4113" s="2" t="s">
        <v>15730</v>
      </c>
      <c r="AC4113" s="2" t="s">
        <v>146</v>
      </c>
      <c r="AD4113" s="2" t="s">
        <v>76</v>
      </c>
      <c r="AE4113" s="5">
        <v>68.69</v>
      </c>
      <c r="AF4113" s="2">
        <v>1</v>
      </c>
      <c r="AG4113" s="2" t="s">
        <v>15718</v>
      </c>
      <c r="AH4113" s="2">
        <v>7</v>
      </c>
      <c r="AI4113" s="6" t="str">
        <f t="shared" si="192"/>
        <v>45-54</v>
      </c>
      <c r="AJ4113" s="11">
        <f>YEAR(tbl_LoanData[[#This Row],[Application Date]])</f>
        <v>2024</v>
      </c>
      <c r="AK4113" s="11" t="str">
        <f>TEXT(tbl_LoanData[[#This Row],[Application Date]],"MMMM")</f>
        <v>December</v>
      </c>
      <c r="AL4113" s="12">
        <f>DATE(YEAR(tbl_LoanData[[#This Row],[Application Date]]),MONTH(tbl_LoanData[[#This Row],[Application Date]]),1)</f>
        <v>45627</v>
      </c>
      <c r="AM4113" s="14">
        <f ca="1">IF(AND(tbl_LoanData[[#This Row],[Application Date]]&gt;=EOMONTH(TODAY(),-1)+1,tbl_LoanData[[#This Row],[Application Date]]&lt;=TODAY()),tbl_LoanData[[#This Row],[Loan Amount]],0)</f>
        <v>0</v>
      </c>
      <c r="AN4113" s="14">
        <f>tbl_LoanData[[#This Row],[Amount Paid]]-(Q4113-X4113)</f>
        <v>66748</v>
      </c>
      <c r="AO4113" s="14">
        <f>IF(tbl_LoanData[[#This Row],[Application Status]]="Approved",1,0)</f>
        <v>1</v>
      </c>
      <c r="AP4113" s="22" t="str">
        <f t="shared" ca="1" si="193"/>
        <v/>
      </c>
      <c r="AQ4113" s="22" t="str">
        <f t="shared" ca="1" si="194"/>
        <v/>
      </c>
    </row>
    <row r="4114" spans="1:43" x14ac:dyDescent="0.3">
      <c r="A4114" s="2" t="s">
        <v>7625</v>
      </c>
      <c r="B4114" s="2" t="s">
        <v>7626</v>
      </c>
      <c r="C4114" s="2" t="s">
        <v>401</v>
      </c>
      <c r="D4114" s="2" t="s">
        <v>117</v>
      </c>
      <c r="E4114" s="2" t="s">
        <v>293</v>
      </c>
      <c r="F4114" s="2">
        <v>56</v>
      </c>
      <c r="G4114" s="2" t="s">
        <v>83</v>
      </c>
      <c r="H4114" s="2" t="s">
        <v>224</v>
      </c>
      <c r="I4114" s="2" t="s">
        <v>54</v>
      </c>
      <c r="J4114" s="3">
        <v>45645</v>
      </c>
      <c r="K4114" s="3">
        <v>45665</v>
      </c>
      <c r="L4114" s="2" t="s">
        <v>36</v>
      </c>
      <c r="M4114" s="2" t="s">
        <v>85</v>
      </c>
      <c r="N4114" s="2" t="s">
        <v>671</v>
      </c>
      <c r="O4114" s="4">
        <v>1495000</v>
      </c>
      <c r="P4114" s="4">
        <v>199500</v>
      </c>
      <c r="Q4114" s="4">
        <v>1295500</v>
      </c>
      <c r="R4114" s="2">
        <v>36</v>
      </c>
      <c r="S4114" s="5">
        <v>10.32</v>
      </c>
      <c r="T4114" s="4">
        <v>47127.41</v>
      </c>
      <c r="U4114" s="2" t="s">
        <v>73</v>
      </c>
      <c r="V4114" s="2" t="s">
        <v>74</v>
      </c>
      <c r="W4114" s="4">
        <v>895420.79</v>
      </c>
      <c r="X4114" s="4">
        <v>801166.01</v>
      </c>
      <c r="Y4114" s="4">
        <v>1696586.8</v>
      </c>
      <c r="Z4114" s="2">
        <v>0</v>
      </c>
      <c r="AA4114" s="2" t="s">
        <v>56</v>
      </c>
      <c r="AB4114" s="2" t="s">
        <v>15732</v>
      </c>
      <c r="AC4114" s="2" t="s">
        <v>213</v>
      </c>
      <c r="AD4114" s="2" t="s">
        <v>76</v>
      </c>
      <c r="AE4114" s="5">
        <v>86.66</v>
      </c>
      <c r="AF4114" s="2">
        <v>0</v>
      </c>
      <c r="AG4114" s="2" t="s">
        <v>77</v>
      </c>
      <c r="AH4114" s="2">
        <v>20</v>
      </c>
      <c r="AI4114" s="6" t="str">
        <f t="shared" si="192"/>
        <v>55-64</v>
      </c>
      <c r="AJ4114" s="11">
        <f>YEAR(tbl_LoanData[[#This Row],[Application Date]])</f>
        <v>2024</v>
      </c>
      <c r="AK4114" s="11" t="str">
        <f>TEXT(tbl_LoanData[[#This Row],[Application Date]],"MMMM")</f>
        <v>December</v>
      </c>
      <c r="AL4114" s="12">
        <f>DATE(YEAR(tbl_LoanData[[#This Row],[Application Date]]),MONTH(tbl_LoanData[[#This Row],[Application Date]]),1)</f>
        <v>45627</v>
      </c>
      <c r="AM4114" s="14">
        <f ca="1">IF(AND(tbl_LoanData[[#This Row],[Application Date]]&gt;=EOMONTH(TODAY(),-1)+1,tbl_LoanData[[#This Row],[Application Date]]&lt;=TODAY()),tbl_LoanData[[#This Row],[Loan Amount]],0)</f>
        <v>0</v>
      </c>
      <c r="AN4114" s="14">
        <f>tbl_LoanData[[#This Row],[Amount Paid]]-(Q4114-X4114)</f>
        <v>401086.80000000005</v>
      </c>
      <c r="AO4114" s="14">
        <f>IF(tbl_LoanData[[#This Row],[Application Status]]="Approved",1,0)</f>
        <v>1</v>
      </c>
      <c r="AP4114" s="22" t="str">
        <f t="shared" ca="1" si="193"/>
        <v/>
      </c>
      <c r="AQ4114" s="22" t="str">
        <f t="shared" ca="1" si="194"/>
        <v/>
      </c>
    </row>
    <row r="4115" spans="1:43" ht="14.4" customHeight="1" x14ac:dyDescent="0.3">
      <c r="A4115" s="2" t="s">
        <v>7627</v>
      </c>
      <c r="B4115" s="2" t="s">
        <v>7628</v>
      </c>
      <c r="C4115" s="2" t="s">
        <v>310</v>
      </c>
      <c r="D4115" s="2" t="s">
        <v>189</v>
      </c>
      <c r="E4115" s="2" t="s">
        <v>402</v>
      </c>
      <c r="F4115" s="2">
        <v>37</v>
      </c>
      <c r="G4115" s="2" t="s">
        <v>69</v>
      </c>
      <c r="H4115" s="2" t="s">
        <v>166</v>
      </c>
      <c r="I4115" s="2" t="s">
        <v>46</v>
      </c>
      <c r="J4115" s="3">
        <v>45646</v>
      </c>
      <c r="K4115" s="3">
        <v>45664</v>
      </c>
      <c r="L4115" s="2" t="s">
        <v>38</v>
      </c>
      <c r="M4115" s="2" t="s">
        <v>111</v>
      </c>
      <c r="N4115" s="2" t="s">
        <v>112</v>
      </c>
      <c r="O4115" s="4">
        <v>1589000</v>
      </c>
      <c r="P4115" s="4">
        <v>621900</v>
      </c>
      <c r="Q4115" s="4">
        <v>967100</v>
      </c>
      <c r="R4115" s="2">
        <v>60</v>
      </c>
      <c r="S4115" s="5">
        <v>12.14</v>
      </c>
      <c r="T4115" s="4">
        <v>25902.16</v>
      </c>
      <c r="U4115" s="2" t="s">
        <v>73</v>
      </c>
      <c r="V4115" s="2" t="s">
        <v>35</v>
      </c>
      <c r="W4115" s="4">
        <v>310825.92</v>
      </c>
      <c r="X4115" s="4">
        <v>1243303.78</v>
      </c>
      <c r="Y4115" s="4">
        <v>1554129.7</v>
      </c>
      <c r="Z4115" s="2">
        <v>196</v>
      </c>
      <c r="AA4115" s="2" t="s">
        <v>60</v>
      </c>
      <c r="AB4115" s="2" t="s">
        <v>15736</v>
      </c>
      <c r="AC4115" s="2" t="s">
        <v>146</v>
      </c>
      <c r="AD4115" s="2" t="s">
        <v>76</v>
      </c>
      <c r="AE4115" s="5">
        <v>60.86</v>
      </c>
      <c r="AF4115" s="2">
        <v>7</v>
      </c>
      <c r="AG4115" s="2" t="s">
        <v>130</v>
      </c>
      <c r="AH4115" s="2">
        <v>18</v>
      </c>
      <c r="AI4115" s="6" t="str">
        <f t="shared" si="192"/>
        <v>35-44</v>
      </c>
      <c r="AJ4115" s="11">
        <f>YEAR(tbl_LoanData[[#This Row],[Application Date]])</f>
        <v>2024</v>
      </c>
      <c r="AK4115" s="11" t="str">
        <f>TEXT(tbl_LoanData[[#This Row],[Application Date]],"MMMM")</f>
        <v>December</v>
      </c>
      <c r="AL4115" s="12">
        <f>DATE(YEAR(tbl_LoanData[[#This Row],[Application Date]]),MONTH(tbl_LoanData[[#This Row],[Application Date]]),1)</f>
        <v>45627</v>
      </c>
      <c r="AM4115" s="14">
        <f ca="1">IF(AND(tbl_LoanData[[#This Row],[Application Date]]&gt;=EOMONTH(TODAY(),-1)+1,tbl_LoanData[[#This Row],[Application Date]]&lt;=TODAY()),tbl_LoanData[[#This Row],[Loan Amount]],0)</f>
        <v>0</v>
      </c>
      <c r="AN4115" s="14">
        <f>tbl_LoanData[[#This Row],[Amount Paid]]-(Q4115-X4115)</f>
        <v>587029.69999999995</v>
      </c>
      <c r="AO4115" s="14">
        <f>IF(tbl_LoanData[[#This Row],[Application Status]]="Approved",1,0)</f>
        <v>1</v>
      </c>
      <c r="AP4115" s="22" t="str">
        <f t="shared" ca="1" si="193"/>
        <v/>
      </c>
      <c r="AQ4115" s="22" t="str">
        <f t="shared" ca="1" si="194"/>
        <v/>
      </c>
    </row>
    <row r="4116" spans="1:43" ht="14.4" customHeight="1" x14ac:dyDescent="0.3">
      <c r="A4116" s="2" t="s">
        <v>7709</v>
      </c>
      <c r="B4116" s="2" t="s">
        <v>7710</v>
      </c>
      <c r="C4116" s="2" t="s">
        <v>599</v>
      </c>
      <c r="D4116" s="2" t="s">
        <v>81</v>
      </c>
      <c r="E4116" s="2" t="s">
        <v>176</v>
      </c>
      <c r="F4116" s="2">
        <v>55</v>
      </c>
      <c r="G4116" s="2" t="s">
        <v>83</v>
      </c>
      <c r="H4116" s="2" t="s">
        <v>313</v>
      </c>
      <c r="I4116" s="2" t="s">
        <v>44</v>
      </c>
      <c r="J4116" s="3">
        <v>45647</v>
      </c>
      <c r="K4116" s="3"/>
      <c r="L4116" s="2" t="s">
        <v>40</v>
      </c>
      <c r="M4116" s="2" t="s">
        <v>85</v>
      </c>
      <c r="N4116" s="2" t="s">
        <v>274</v>
      </c>
      <c r="O4116" s="4">
        <v>995000</v>
      </c>
      <c r="P4116" s="4">
        <v>380600</v>
      </c>
      <c r="Q4116" s="4">
        <v>614400</v>
      </c>
      <c r="R4116" s="2">
        <v>48</v>
      </c>
      <c r="S4116" s="5">
        <v>5.0599999999999996</v>
      </c>
      <c r="T4116" s="4">
        <v>15390.72</v>
      </c>
      <c r="U4116" s="2" t="s">
        <v>113</v>
      </c>
      <c r="V4116" s="2" t="s">
        <v>97</v>
      </c>
      <c r="W4116" s="4">
        <v>0</v>
      </c>
      <c r="X4116" s="4">
        <v>0</v>
      </c>
      <c r="Y4116" s="4">
        <v>738754.56000000006</v>
      </c>
      <c r="Z4116" s="2">
        <v>0</v>
      </c>
      <c r="AA4116" s="2" t="s">
        <v>97</v>
      </c>
      <c r="AB4116" s="2" t="s">
        <v>15731</v>
      </c>
      <c r="AC4116" s="2" t="s">
        <v>75</v>
      </c>
      <c r="AD4116" s="2" t="s">
        <v>76</v>
      </c>
      <c r="AE4116" s="5">
        <v>61.75</v>
      </c>
      <c r="AF4116" s="2">
        <v>0</v>
      </c>
      <c r="AG4116" s="2" t="s">
        <v>97</v>
      </c>
      <c r="AH4116" s="2"/>
      <c r="AI4116" s="6" t="str">
        <f t="shared" si="192"/>
        <v>55-64</v>
      </c>
      <c r="AJ4116" s="11">
        <f>YEAR(tbl_LoanData[[#This Row],[Application Date]])</f>
        <v>2024</v>
      </c>
      <c r="AK4116" s="11" t="str">
        <f>TEXT(tbl_LoanData[[#This Row],[Application Date]],"MMMM")</f>
        <v>December</v>
      </c>
      <c r="AL4116" s="12">
        <f>DATE(YEAR(tbl_LoanData[[#This Row],[Application Date]]),MONTH(tbl_LoanData[[#This Row],[Application Date]]),1)</f>
        <v>45627</v>
      </c>
      <c r="AM4116" s="14">
        <f ca="1">IF(AND(tbl_LoanData[[#This Row],[Application Date]]&gt;=EOMONTH(TODAY(),-1)+1,tbl_LoanData[[#This Row],[Application Date]]&lt;=TODAY()),tbl_LoanData[[#This Row],[Loan Amount]],0)</f>
        <v>0</v>
      </c>
      <c r="AN4116" s="14">
        <f>tbl_LoanData[[#This Row],[Amount Paid]]-(Q4116-X4116)</f>
        <v>-614400</v>
      </c>
      <c r="AO4116" s="14">
        <f>IF(tbl_LoanData[[#This Row],[Application Status]]="Approved",1,0)</f>
        <v>0</v>
      </c>
      <c r="AP4116" s="22" t="str">
        <f t="shared" ca="1" si="193"/>
        <v/>
      </c>
      <c r="AQ4116" s="22" t="str">
        <f t="shared" ca="1" si="194"/>
        <v/>
      </c>
    </row>
    <row r="4117" spans="1:43" x14ac:dyDescent="0.3">
      <c r="A4117" s="2" t="s">
        <v>7831</v>
      </c>
      <c r="B4117" s="2" t="s">
        <v>7832</v>
      </c>
      <c r="C4117" s="2" t="s">
        <v>439</v>
      </c>
      <c r="D4117" s="2" t="s">
        <v>134</v>
      </c>
      <c r="E4117" s="2" t="s">
        <v>91</v>
      </c>
      <c r="F4117" s="2">
        <v>22</v>
      </c>
      <c r="G4117" s="2" t="s">
        <v>83</v>
      </c>
      <c r="H4117" s="2" t="s">
        <v>177</v>
      </c>
      <c r="I4117" s="2" t="s">
        <v>43</v>
      </c>
      <c r="J4117" s="3">
        <v>45630</v>
      </c>
      <c r="K4117" s="3"/>
      <c r="L4117" s="2" t="s">
        <v>39</v>
      </c>
      <c r="M4117" s="2" t="s">
        <v>167</v>
      </c>
      <c r="N4117" s="2" t="s">
        <v>168</v>
      </c>
      <c r="O4117" s="4">
        <v>1232000</v>
      </c>
      <c r="P4117" s="4">
        <v>378200</v>
      </c>
      <c r="Q4117" s="4">
        <v>853800</v>
      </c>
      <c r="R4117" s="2">
        <v>48</v>
      </c>
      <c r="S4117" s="5">
        <v>14.05</v>
      </c>
      <c r="T4117" s="4">
        <v>27784.080000000002</v>
      </c>
      <c r="U4117" s="2" t="s">
        <v>96</v>
      </c>
      <c r="V4117" s="2" t="s">
        <v>97</v>
      </c>
      <c r="W4117" s="4">
        <v>0</v>
      </c>
      <c r="X4117" s="4">
        <v>0</v>
      </c>
      <c r="Y4117" s="4">
        <v>1333635.6000000001</v>
      </c>
      <c r="Z4117" s="2">
        <v>0</v>
      </c>
      <c r="AA4117" s="2" t="s">
        <v>97</v>
      </c>
      <c r="AB4117" s="2" t="s">
        <v>15731</v>
      </c>
      <c r="AC4117" s="2" t="s">
        <v>129</v>
      </c>
      <c r="AD4117" s="2" t="s">
        <v>76</v>
      </c>
      <c r="AE4117" s="5">
        <v>69.3</v>
      </c>
      <c r="AF4117" s="2">
        <v>0</v>
      </c>
      <c r="AG4117" s="2" t="s">
        <v>97</v>
      </c>
      <c r="AH4117" s="2"/>
      <c r="AI4117" s="6" t="str">
        <f t="shared" si="192"/>
        <v>18-24</v>
      </c>
      <c r="AJ4117" s="11">
        <f>YEAR(tbl_LoanData[[#This Row],[Application Date]])</f>
        <v>2024</v>
      </c>
      <c r="AK4117" s="11" t="str">
        <f>TEXT(tbl_LoanData[[#This Row],[Application Date]],"MMMM")</f>
        <v>December</v>
      </c>
      <c r="AL4117" s="12">
        <f>DATE(YEAR(tbl_LoanData[[#This Row],[Application Date]]),MONTH(tbl_LoanData[[#This Row],[Application Date]]),1)</f>
        <v>45627</v>
      </c>
      <c r="AM4117" s="14">
        <f ca="1">IF(AND(tbl_LoanData[[#This Row],[Application Date]]&gt;=EOMONTH(TODAY(),-1)+1,tbl_LoanData[[#This Row],[Application Date]]&lt;=TODAY()),tbl_LoanData[[#This Row],[Loan Amount]],0)</f>
        <v>0</v>
      </c>
      <c r="AN4117" s="14">
        <f>tbl_LoanData[[#This Row],[Amount Paid]]-(Q4117-X4117)</f>
        <v>-853800</v>
      </c>
      <c r="AO4117" s="14">
        <f>IF(tbl_LoanData[[#This Row],[Application Status]]="Approved",1,0)</f>
        <v>0</v>
      </c>
      <c r="AP4117" s="22" t="str">
        <f t="shared" ca="1" si="193"/>
        <v/>
      </c>
      <c r="AQ4117" s="22" t="str">
        <f t="shared" ca="1" si="194"/>
        <v/>
      </c>
    </row>
    <row r="4118" spans="1:43" ht="14.4" customHeight="1" x14ac:dyDescent="0.3">
      <c r="A4118" s="2" t="s">
        <v>7927</v>
      </c>
      <c r="B4118" s="2" t="s">
        <v>7928</v>
      </c>
      <c r="C4118" s="2" t="s">
        <v>175</v>
      </c>
      <c r="D4118" s="2" t="s">
        <v>117</v>
      </c>
      <c r="E4118" s="2" t="s">
        <v>142</v>
      </c>
      <c r="F4118" s="2">
        <v>22</v>
      </c>
      <c r="G4118" s="2" t="s">
        <v>83</v>
      </c>
      <c r="H4118" s="2" t="s">
        <v>237</v>
      </c>
      <c r="I4118" s="2" t="s">
        <v>48</v>
      </c>
      <c r="J4118" s="3">
        <v>45631</v>
      </c>
      <c r="K4118" s="3">
        <v>45637</v>
      </c>
      <c r="L4118" s="2" t="s">
        <v>37</v>
      </c>
      <c r="M4118" s="2" t="s">
        <v>94</v>
      </c>
      <c r="N4118" s="2" t="s">
        <v>568</v>
      </c>
      <c r="O4118" s="4">
        <v>192000</v>
      </c>
      <c r="P4118" s="4">
        <v>65200</v>
      </c>
      <c r="Q4118" s="4">
        <v>126800</v>
      </c>
      <c r="R4118" s="2">
        <v>36</v>
      </c>
      <c r="S4118" s="5">
        <v>11.36</v>
      </c>
      <c r="T4118" s="4">
        <v>4722.6000000000004</v>
      </c>
      <c r="U4118" s="2" t="s">
        <v>73</v>
      </c>
      <c r="V4118" s="2" t="s">
        <v>74</v>
      </c>
      <c r="W4118" s="4">
        <v>94452</v>
      </c>
      <c r="X4118" s="4">
        <v>75561.440000000002</v>
      </c>
      <c r="Y4118" s="4">
        <v>170013.44</v>
      </c>
      <c r="Z4118" s="2">
        <v>0</v>
      </c>
      <c r="AA4118" s="2" t="s">
        <v>56</v>
      </c>
      <c r="AB4118" s="2" t="s">
        <v>15733</v>
      </c>
      <c r="AC4118" s="2" t="s">
        <v>332</v>
      </c>
      <c r="AD4118" s="2" t="s">
        <v>76</v>
      </c>
      <c r="AE4118" s="5">
        <v>66.040000000000006</v>
      </c>
      <c r="AF4118" s="2">
        <v>0</v>
      </c>
      <c r="AG4118" s="2" t="s">
        <v>77</v>
      </c>
      <c r="AH4118" s="2">
        <v>6</v>
      </c>
      <c r="AI4118" s="6" t="str">
        <f t="shared" si="192"/>
        <v>18-24</v>
      </c>
      <c r="AJ4118" s="11">
        <f>YEAR(tbl_LoanData[[#This Row],[Application Date]])</f>
        <v>2024</v>
      </c>
      <c r="AK4118" s="11" t="str">
        <f>TEXT(tbl_LoanData[[#This Row],[Application Date]],"MMMM")</f>
        <v>December</v>
      </c>
      <c r="AL4118" s="12">
        <f>DATE(YEAR(tbl_LoanData[[#This Row],[Application Date]]),MONTH(tbl_LoanData[[#This Row],[Application Date]]),1)</f>
        <v>45627</v>
      </c>
      <c r="AM4118" s="14">
        <f ca="1">IF(AND(tbl_LoanData[[#This Row],[Application Date]]&gt;=EOMONTH(TODAY(),-1)+1,tbl_LoanData[[#This Row],[Application Date]]&lt;=TODAY()),tbl_LoanData[[#This Row],[Loan Amount]],0)</f>
        <v>0</v>
      </c>
      <c r="AN4118" s="14">
        <f>tbl_LoanData[[#This Row],[Amount Paid]]-(Q4118-X4118)</f>
        <v>43213.440000000002</v>
      </c>
      <c r="AO4118" s="14">
        <f>IF(tbl_LoanData[[#This Row],[Application Status]]="Approved",1,0)</f>
        <v>1</v>
      </c>
      <c r="AP4118" s="22" t="str">
        <f t="shared" ca="1" si="193"/>
        <v/>
      </c>
      <c r="AQ4118" s="22" t="str">
        <f t="shared" ca="1" si="194"/>
        <v/>
      </c>
    </row>
    <row r="4119" spans="1:43" ht="14.4" customHeight="1" x14ac:dyDescent="0.3">
      <c r="A4119" s="2" t="s">
        <v>8103</v>
      </c>
      <c r="B4119" s="2" t="s">
        <v>8104</v>
      </c>
      <c r="C4119" s="2" t="s">
        <v>327</v>
      </c>
      <c r="D4119" s="2" t="s">
        <v>182</v>
      </c>
      <c r="E4119" s="2" t="s">
        <v>385</v>
      </c>
      <c r="F4119" s="2">
        <v>59</v>
      </c>
      <c r="G4119" s="2" t="s">
        <v>69</v>
      </c>
      <c r="H4119" s="2" t="s">
        <v>84</v>
      </c>
      <c r="I4119" s="2" t="s">
        <v>45</v>
      </c>
      <c r="J4119" s="3">
        <v>45642</v>
      </c>
      <c r="K4119" s="3">
        <v>45653</v>
      </c>
      <c r="L4119" s="2" t="s">
        <v>39</v>
      </c>
      <c r="M4119" s="2" t="s">
        <v>85</v>
      </c>
      <c r="N4119" s="2" t="s">
        <v>324</v>
      </c>
      <c r="O4119" s="4">
        <v>2539000</v>
      </c>
      <c r="P4119" s="4">
        <v>910300</v>
      </c>
      <c r="Q4119" s="4">
        <v>1628700</v>
      </c>
      <c r="R4119" s="2">
        <v>48</v>
      </c>
      <c r="S4119" s="5">
        <v>14.73</v>
      </c>
      <c r="T4119" s="4">
        <v>53923.54</v>
      </c>
      <c r="U4119" s="2" t="s">
        <v>73</v>
      </c>
      <c r="V4119" s="2" t="s">
        <v>74</v>
      </c>
      <c r="W4119" s="4">
        <v>1024547.26</v>
      </c>
      <c r="X4119" s="4">
        <v>1563782.78</v>
      </c>
      <c r="Y4119" s="4">
        <v>2588330.04</v>
      </c>
      <c r="Z4119" s="2">
        <v>0</v>
      </c>
      <c r="AA4119" s="2" t="s">
        <v>56</v>
      </c>
      <c r="AB4119" s="2" t="s">
        <v>15729</v>
      </c>
      <c r="AC4119" s="2" t="s">
        <v>360</v>
      </c>
      <c r="AD4119" s="2" t="s">
        <v>76</v>
      </c>
      <c r="AE4119" s="5">
        <v>64.150000000000006</v>
      </c>
      <c r="AF4119" s="2">
        <v>0</v>
      </c>
      <c r="AG4119" s="2" t="s">
        <v>77</v>
      </c>
      <c r="AH4119" s="2">
        <v>11</v>
      </c>
      <c r="AI4119" s="6" t="str">
        <f t="shared" si="192"/>
        <v>55-64</v>
      </c>
      <c r="AJ4119" s="11">
        <f>YEAR(tbl_LoanData[[#This Row],[Application Date]])</f>
        <v>2024</v>
      </c>
      <c r="AK4119" s="11" t="str">
        <f>TEXT(tbl_LoanData[[#This Row],[Application Date]],"MMMM")</f>
        <v>December</v>
      </c>
      <c r="AL4119" s="12">
        <f>DATE(YEAR(tbl_LoanData[[#This Row],[Application Date]]),MONTH(tbl_LoanData[[#This Row],[Application Date]]),1)</f>
        <v>45627</v>
      </c>
      <c r="AM4119" s="14">
        <f ca="1">IF(AND(tbl_LoanData[[#This Row],[Application Date]]&gt;=EOMONTH(TODAY(),-1)+1,tbl_LoanData[[#This Row],[Application Date]]&lt;=TODAY()),tbl_LoanData[[#This Row],[Loan Amount]],0)</f>
        <v>0</v>
      </c>
      <c r="AN4119" s="14">
        <f>tbl_LoanData[[#This Row],[Amount Paid]]-(Q4119-X4119)</f>
        <v>959630.04</v>
      </c>
      <c r="AO4119" s="14">
        <f>IF(tbl_LoanData[[#This Row],[Application Status]]="Approved",1,0)</f>
        <v>1</v>
      </c>
      <c r="AP4119" s="22" t="str">
        <f t="shared" ca="1" si="193"/>
        <v/>
      </c>
      <c r="AQ4119" s="22" t="str">
        <f t="shared" ca="1" si="194"/>
        <v/>
      </c>
    </row>
    <row r="4120" spans="1:43" ht="14.4" customHeight="1" x14ac:dyDescent="0.3">
      <c r="A4120" s="2" t="s">
        <v>8169</v>
      </c>
      <c r="B4120" s="2" t="s">
        <v>8170</v>
      </c>
      <c r="C4120" s="2" t="s">
        <v>435</v>
      </c>
      <c r="D4120" s="2" t="s">
        <v>91</v>
      </c>
      <c r="E4120" s="2" t="s">
        <v>209</v>
      </c>
      <c r="F4120" s="2">
        <v>46</v>
      </c>
      <c r="G4120" s="2" t="s">
        <v>83</v>
      </c>
      <c r="H4120" s="2" t="s">
        <v>177</v>
      </c>
      <c r="I4120" s="2" t="s">
        <v>43</v>
      </c>
      <c r="J4120" s="3">
        <v>45628</v>
      </c>
      <c r="K4120" s="3">
        <v>45636</v>
      </c>
      <c r="L4120" s="2" t="s">
        <v>40</v>
      </c>
      <c r="M4120" s="2" t="s">
        <v>111</v>
      </c>
      <c r="N4120" s="2" t="s">
        <v>120</v>
      </c>
      <c r="O4120" s="4">
        <v>793000</v>
      </c>
      <c r="P4120" s="4">
        <v>159800</v>
      </c>
      <c r="Q4120" s="4">
        <v>633200</v>
      </c>
      <c r="R4120" s="2">
        <v>18</v>
      </c>
      <c r="S4120" s="5">
        <v>11.84</v>
      </c>
      <c r="T4120" s="4">
        <v>41425.35</v>
      </c>
      <c r="U4120" s="2" t="s">
        <v>73</v>
      </c>
      <c r="V4120" s="2" t="s">
        <v>33</v>
      </c>
      <c r="W4120" s="4">
        <v>745656.31999999995</v>
      </c>
      <c r="X4120" s="4">
        <v>0</v>
      </c>
      <c r="Y4120" s="4">
        <v>745656.31999999995</v>
      </c>
      <c r="Z4120" s="2">
        <v>0</v>
      </c>
      <c r="AA4120" s="2" t="s">
        <v>56</v>
      </c>
      <c r="AB4120" s="2" t="s">
        <v>15728</v>
      </c>
      <c r="AC4120" s="2" t="s">
        <v>121</v>
      </c>
      <c r="AD4120" s="2" t="s">
        <v>76</v>
      </c>
      <c r="AE4120" s="5">
        <v>79.849999999999994</v>
      </c>
      <c r="AF4120" s="2">
        <v>0</v>
      </c>
      <c r="AG4120" s="2" t="s">
        <v>77</v>
      </c>
      <c r="AH4120" s="2">
        <v>8</v>
      </c>
      <c r="AI4120" s="6" t="str">
        <f t="shared" si="192"/>
        <v>45-54</v>
      </c>
      <c r="AJ4120" s="11">
        <f>YEAR(tbl_LoanData[[#This Row],[Application Date]])</f>
        <v>2024</v>
      </c>
      <c r="AK4120" s="11" t="str">
        <f>TEXT(tbl_LoanData[[#This Row],[Application Date]],"MMMM")</f>
        <v>December</v>
      </c>
      <c r="AL4120" s="12">
        <f>DATE(YEAR(tbl_LoanData[[#This Row],[Application Date]]),MONTH(tbl_LoanData[[#This Row],[Application Date]]),1)</f>
        <v>45627</v>
      </c>
      <c r="AM4120" s="14">
        <f ca="1">IF(AND(tbl_LoanData[[#This Row],[Application Date]]&gt;=EOMONTH(TODAY(),-1)+1,tbl_LoanData[[#This Row],[Application Date]]&lt;=TODAY()),tbl_LoanData[[#This Row],[Loan Amount]],0)</f>
        <v>0</v>
      </c>
      <c r="AN4120" s="14">
        <f>tbl_LoanData[[#This Row],[Amount Paid]]-(Q4120-X4120)</f>
        <v>112456.31999999995</v>
      </c>
      <c r="AO4120" s="14">
        <f>IF(tbl_LoanData[[#This Row],[Application Status]]="Approved",1,0)</f>
        <v>1</v>
      </c>
      <c r="AP4120" s="22" t="str">
        <f t="shared" ca="1" si="193"/>
        <v/>
      </c>
      <c r="AQ4120" s="22" t="str">
        <f t="shared" ca="1" si="194"/>
        <v/>
      </c>
    </row>
    <row r="4121" spans="1:43" ht="14.4" customHeight="1" x14ac:dyDescent="0.3">
      <c r="A4121" s="2" t="s">
        <v>8399</v>
      </c>
      <c r="B4121" s="2" t="s">
        <v>8400</v>
      </c>
      <c r="C4121" s="2" t="s">
        <v>281</v>
      </c>
      <c r="D4121" s="2" t="s">
        <v>161</v>
      </c>
      <c r="E4121" s="2" t="s">
        <v>150</v>
      </c>
      <c r="F4121" s="2">
        <v>26</v>
      </c>
      <c r="G4121" s="2" t="s">
        <v>83</v>
      </c>
      <c r="H4121" s="2" t="s">
        <v>126</v>
      </c>
      <c r="I4121" s="2" t="s">
        <v>44</v>
      </c>
      <c r="J4121" s="3">
        <v>45657</v>
      </c>
      <c r="K4121" s="3">
        <v>45660</v>
      </c>
      <c r="L4121" s="2" t="s">
        <v>40</v>
      </c>
      <c r="M4121" s="2" t="s">
        <v>111</v>
      </c>
      <c r="N4121" s="2" t="s">
        <v>369</v>
      </c>
      <c r="O4121" s="4">
        <v>1282000</v>
      </c>
      <c r="P4121" s="4">
        <v>378800</v>
      </c>
      <c r="Q4121" s="4">
        <v>903200</v>
      </c>
      <c r="R4121" s="2">
        <v>24</v>
      </c>
      <c r="S4121" s="5">
        <v>7.24</v>
      </c>
      <c r="T4121" s="4">
        <v>43082.64</v>
      </c>
      <c r="U4121" s="2" t="s">
        <v>73</v>
      </c>
      <c r="V4121" s="2" t="s">
        <v>74</v>
      </c>
      <c r="W4121" s="4">
        <v>818570.16</v>
      </c>
      <c r="X4121" s="4">
        <v>215413.2</v>
      </c>
      <c r="Y4121" s="4">
        <v>1033983.36</v>
      </c>
      <c r="Z4121" s="2">
        <v>0</v>
      </c>
      <c r="AA4121" s="2" t="s">
        <v>56</v>
      </c>
      <c r="AB4121" s="2" t="s">
        <v>15730</v>
      </c>
      <c r="AC4121" s="2" t="s">
        <v>106</v>
      </c>
      <c r="AD4121" s="2" t="s">
        <v>76</v>
      </c>
      <c r="AE4121" s="5">
        <v>70.45</v>
      </c>
      <c r="AF4121" s="2">
        <v>0</v>
      </c>
      <c r="AG4121" s="2" t="s">
        <v>77</v>
      </c>
      <c r="AH4121" s="2">
        <v>3</v>
      </c>
      <c r="AI4121" s="6" t="str">
        <f t="shared" si="192"/>
        <v>25-34</v>
      </c>
      <c r="AJ4121" s="11">
        <f>YEAR(tbl_LoanData[[#This Row],[Application Date]])</f>
        <v>2024</v>
      </c>
      <c r="AK4121" s="11" t="str">
        <f>TEXT(tbl_LoanData[[#This Row],[Application Date]],"MMMM")</f>
        <v>December</v>
      </c>
      <c r="AL4121" s="12">
        <f>DATE(YEAR(tbl_LoanData[[#This Row],[Application Date]]),MONTH(tbl_LoanData[[#This Row],[Application Date]]),1)</f>
        <v>45627</v>
      </c>
      <c r="AM4121" s="14">
        <f ca="1">IF(AND(tbl_LoanData[[#This Row],[Application Date]]&gt;=EOMONTH(TODAY(),-1)+1,tbl_LoanData[[#This Row],[Application Date]]&lt;=TODAY()),tbl_LoanData[[#This Row],[Loan Amount]],0)</f>
        <v>0</v>
      </c>
      <c r="AN4121" s="14">
        <f>tbl_LoanData[[#This Row],[Amount Paid]]-(Q4121-X4121)</f>
        <v>130783.35999999999</v>
      </c>
      <c r="AO4121" s="14">
        <f>IF(tbl_LoanData[[#This Row],[Application Status]]="Approved",1,0)</f>
        <v>1</v>
      </c>
      <c r="AP4121" s="22" t="str">
        <f t="shared" ca="1" si="193"/>
        <v/>
      </c>
      <c r="AQ4121" s="22" t="str">
        <f t="shared" ca="1" si="194"/>
        <v/>
      </c>
    </row>
    <row r="4122" spans="1:43" x14ac:dyDescent="0.3">
      <c r="A4122" s="2" t="s">
        <v>8551</v>
      </c>
      <c r="B4122" s="2" t="s">
        <v>8552</v>
      </c>
      <c r="C4122" s="2" t="s">
        <v>198</v>
      </c>
      <c r="D4122" s="2" t="s">
        <v>117</v>
      </c>
      <c r="E4122" s="2" t="s">
        <v>134</v>
      </c>
      <c r="F4122" s="2">
        <v>65</v>
      </c>
      <c r="G4122" s="2" t="s">
        <v>69</v>
      </c>
      <c r="H4122" s="2" t="s">
        <v>70</v>
      </c>
      <c r="I4122" s="2" t="s">
        <v>50</v>
      </c>
      <c r="J4122" s="3">
        <v>45652</v>
      </c>
      <c r="K4122" s="3">
        <v>45672</v>
      </c>
      <c r="L4122" s="2" t="s">
        <v>40</v>
      </c>
      <c r="M4122" s="2" t="s">
        <v>71</v>
      </c>
      <c r="N4122" s="2" t="s">
        <v>137</v>
      </c>
      <c r="O4122" s="4">
        <v>1585000</v>
      </c>
      <c r="P4122" s="4">
        <v>343700</v>
      </c>
      <c r="Q4122" s="4">
        <v>1241300</v>
      </c>
      <c r="R4122" s="2">
        <v>18</v>
      </c>
      <c r="S4122" s="5">
        <v>13</v>
      </c>
      <c r="T4122" s="4">
        <v>82408.53</v>
      </c>
      <c r="U4122" s="2" t="s">
        <v>73</v>
      </c>
      <c r="V4122" s="2" t="s">
        <v>33</v>
      </c>
      <c r="W4122" s="4">
        <v>1483353.5</v>
      </c>
      <c r="X4122" s="4">
        <v>0</v>
      </c>
      <c r="Y4122" s="4">
        <v>1483353.5</v>
      </c>
      <c r="Z4122" s="2">
        <v>0</v>
      </c>
      <c r="AA4122" s="2" t="s">
        <v>56</v>
      </c>
      <c r="AB4122" s="2" t="s">
        <v>15729</v>
      </c>
      <c r="AC4122" s="2" t="s">
        <v>106</v>
      </c>
      <c r="AD4122" s="2" t="s">
        <v>76</v>
      </c>
      <c r="AE4122" s="5">
        <v>78.319999999999993</v>
      </c>
      <c r="AF4122" s="2">
        <v>0</v>
      </c>
      <c r="AG4122" s="2" t="s">
        <v>77</v>
      </c>
      <c r="AH4122" s="2">
        <v>20</v>
      </c>
      <c r="AI4122" s="6" t="str">
        <f t="shared" si="192"/>
        <v>65+</v>
      </c>
      <c r="AJ4122" s="11">
        <f>YEAR(tbl_LoanData[[#This Row],[Application Date]])</f>
        <v>2024</v>
      </c>
      <c r="AK4122" s="11" t="str">
        <f>TEXT(tbl_LoanData[[#This Row],[Application Date]],"MMMM")</f>
        <v>December</v>
      </c>
      <c r="AL4122" s="12">
        <f>DATE(YEAR(tbl_LoanData[[#This Row],[Application Date]]),MONTH(tbl_LoanData[[#This Row],[Application Date]]),1)</f>
        <v>45627</v>
      </c>
      <c r="AM4122" s="14">
        <f ca="1">IF(AND(tbl_LoanData[[#This Row],[Application Date]]&gt;=EOMONTH(TODAY(),-1)+1,tbl_LoanData[[#This Row],[Application Date]]&lt;=TODAY()),tbl_LoanData[[#This Row],[Loan Amount]],0)</f>
        <v>0</v>
      </c>
      <c r="AN4122" s="14">
        <f>tbl_LoanData[[#This Row],[Amount Paid]]-(Q4122-X4122)</f>
        <v>242053.5</v>
      </c>
      <c r="AO4122" s="14">
        <f>IF(tbl_LoanData[[#This Row],[Application Status]]="Approved",1,0)</f>
        <v>1</v>
      </c>
      <c r="AP4122" s="22" t="str">
        <f t="shared" ca="1" si="193"/>
        <v/>
      </c>
      <c r="AQ4122" s="22" t="str">
        <f t="shared" ca="1" si="194"/>
        <v/>
      </c>
    </row>
    <row r="4123" spans="1:43" x14ac:dyDescent="0.3">
      <c r="A4123" s="2" t="s">
        <v>8647</v>
      </c>
      <c r="B4123" s="2" t="s">
        <v>8648</v>
      </c>
      <c r="C4123" s="2" t="s">
        <v>533</v>
      </c>
      <c r="D4123" s="2" t="s">
        <v>232</v>
      </c>
      <c r="E4123" s="2" t="s">
        <v>134</v>
      </c>
      <c r="F4123" s="2">
        <v>62</v>
      </c>
      <c r="G4123" s="2" t="s">
        <v>83</v>
      </c>
      <c r="H4123" s="2" t="s">
        <v>93</v>
      </c>
      <c r="I4123" s="2" t="s">
        <v>50</v>
      </c>
      <c r="J4123" s="3">
        <v>45630</v>
      </c>
      <c r="K4123" s="3"/>
      <c r="L4123" s="2" t="s">
        <v>40</v>
      </c>
      <c r="M4123" s="2" t="s">
        <v>71</v>
      </c>
      <c r="N4123" s="2" t="s">
        <v>137</v>
      </c>
      <c r="O4123" s="4">
        <v>1068000</v>
      </c>
      <c r="P4123" s="4">
        <v>221000</v>
      </c>
      <c r="Q4123" s="4">
        <v>847000</v>
      </c>
      <c r="R4123" s="2">
        <v>18</v>
      </c>
      <c r="S4123" s="5">
        <v>5.9</v>
      </c>
      <c r="T4123" s="4">
        <v>51219.97</v>
      </c>
      <c r="U4123" s="2" t="s">
        <v>113</v>
      </c>
      <c r="V4123" s="2" t="s">
        <v>97</v>
      </c>
      <c r="W4123" s="4">
        <v>0</v>
      </c>
      <c r="X4123" s="4">
        <v>0</v>
      </c>
      <c r="Y4123" s="4">
        <v>921959.5</v>
      </c>
      <c r="Z4123" s="2">
        <v>0</v>
      </c>
      <c r="AA4123" s="2" t="s">
        <v>97</v>
      </c>
      <c r="AB4123" s="2" t="s">
        <v>15733</v>
      </c>
      <c r="AC4123" s="2" t="s">
        <v>146</v>
      </c>
      <c r="AD4123" s="2" t="s">
        <v>76</v>
      </c>
      <c r="AE4123" s="5">
        <v>79.31</v>
      </c>
      <c r="AF4123" s="2">
        <v>0</v>
      </c>
      <c r="AG4123" s="2" t="s">
        <v>97</v>
      </c>
      <c r="AH4123" s="2"/>
      <c r="AI4123" s="6" t="str">
        <f t="shared" si="192"/>
        <v>55-64</v>
      </c>
      <c r="AJ4123" s="11">
        <f>YEAR(tbl_LoanData[[#This Row],[Application Date]])</f>
        <v>2024</v>
      </c>
      <c r="AK4123" s="11" t="str">
        <f>TEXT(tbl_LoanData[[#This Row],[Application Date]],"MMMM")</f>
        <v>December</v>
      </c>
      <c r="AL4123" s="12">
        <f>DATE(YEAR(tbl_LoanData[[#This Row],[Application Date]]),MONTH(tbl_LoanData[[#This Row],[Application Date]]),1)</f>
        <v>45627</v>
      </c>
      <c r="AM4123" s="14">
        <f ca="1">IF(AND(tbl_LoanData[[#This Row],[Application Date]]&gt;=EOMONTH(TODAY(),-1)+1,tbl_LoanData[[#This Row],[Application Date]]&lt;=TODAY()),tbl_LoanData[[#This Row],[Loan Amount]],0)</f>
        <v>0</v>
      </c>
      <c r="AN4123" s="14">
        <f>tbl_LoanData[[#This Row],[Amount Paid]]-(Q4123-X4123)</f>
        <v>-847000</v>
      </c>
      <c r="AO4123" s="14">
        <f>IF(tbl_LoanData[[#This Row],[Application Status]]="Approved",1,0)</f>
        <v>0</v>
      </c>
      <c r="AP4123" s="22" t="str">
        <f t="shared" ca="1" si="193"/>
        <v/>
      </c>
      <c r="AQ4123" s="22" t="str">
        <f t="shared" ca="1" si="194"/>
        <v/>
      </c>
    </row>
    <row r="4124" spans="1:43" ht="14.4" customHeight="1" x14ac:dyDescent="0.3">
      <c r="A4124" s="2" t="s">
        <v>8697</v>
      </c>
      <c r="B4124" s="2" t="s">
        <v>8698</v>
      </c>
      <c r="C4124" s="2" t="s">
        <v>809</v>
      </c>
      <c r="D4124" s="2" t="s">
        <v>254</v>
      </c>
      <c r="E4124" s="2" t="s">
        <v>182</v>
      </c>
      <c r="F4124" s="2">
        <v>50</v>
      </c>
      <c r="G4124" s="2" t="s">
        <v>69</v>
      </c>
      <c r="H4124" s="2" t="s">
        <v>84</v>
      </c>
      <c r="I4124" s="2" t="s">
        <v>45</v>
      </c>
      <c r="J4124" s="3">
        <v>45635</v>
      </c>
      <c r="K4124" s="3">
        <v>45651</v>
      </c>
      <c r="L4124" s="2" t="s">
        <v>40</v>
      </c>
      <c r="M4124" s="2" t="s">
        <v>157</v>
      </c>
      <c r="N4124" s="2" t="s">
        <v>299</v>
      </c>
      <c r="O4124" s="4">
        <v>1247000</v>
      </c>
      <c r="P4124" s="4">
        <v>383600</v>
      </c>
      <c r="Q4124" s="4">
        <v>863400</v>
      </c>
      <c r="R4124" s="2">
        <v>12</v>
      </c>
      <c r="S4124" s="5">
        <v>14.36</v>
      </c>
      <c r="T4124" s="4">
        <v>82282.02</v>
      </c>
      <c r="U4124" s="2" t="s">
        <v>73</v>
      </c>
      <c r="V4124" s="2" t="s">
        <v>33</v>
      </c>
      <c r="W4124" s="4">
        <v>987384.24</v>
      </c>
      <c r="X4124" s="4">
        <v>0</v>
      </c>
      <c r="Y4124" s="4">
        <v>987384.24</v>
      </c>
      <c r="Z4124" s="2">
        <v>0</v>
      </c>
      <c r="AA4124" s="2" t="s">
        <v>56</v>
      </c>
      <c r="AB4124" s="2" t="s">
        <v>15729</v>
      </c>
      <c r="AC4124" s="2" t="s">
        <v>75</v>
      </c>
      <c r="AD4124" s="2" t="s">
        <v>76</v>
      </c>
      <c r="AE4124" s="5">
        <v>69.239999999999995</v>
      </c>
      <c r="AF4124" s="2">
        <v>0</v>
      </c>
      <c r="AG4124" s="2" t="s">
        <v>77</v>
      </c>
      <c r="AH4124" s="2">
        <v>16</v>
      </c>
      <c r="AI4124" s="6" t="str">
        <f t="shared" si="192"/>
        <v>45-54</v>
      </c>
      <c r="AJ4124" s="11">
        <f>YEAR(tbl_LoanData[[#This Row],[Application Date]])</f>
        <v>2024</v>
      </c>
      <c r="AK4124" s="11" t="str">
        <f>TEXT(tbl_LoanData[[#This Row],[Application Date]],"MMMM")</f>
        <v>December</v>
      </c>
      <c r="AL4124" s="12">
        <f>DATE(YEAR(tbl_LoanData[[#This Row],[Application Date]]),MONTH(tbl_LoanData[[#This Row],[Application Date]]),1)</f>
        <v>45627</v>
      </c>
      <c r="AM4124" s="14">
        <f ca="1">IF(AND(tbl_LoanData[[#This Row],[Application Date]]&gt;=EOMONTH(TODAY(),-1)+1,tbl_LoanData[[#This Row],[Application Date]]&lt;=TODAY()),tbl_LoanData[[#This Row],[Loan Amount]],0)</f>
        <v>0</v>
      </c>
      <c r="AN4124" s="14">
        <f>tbl_LoanData[[#This Row],[Amount Paid]]-(Q4124-X4124)</f>
        <v>123984.23999999999</v>
      </c>
      <c r="AO4124" s="14">
        <f>IF(tbl_LoanData[[#This Row],[Application Status]]="Approved",1,0)</f>
        <v>1</v>
      </c>
      <c r="AP4124" s="22" t="str">
        <f t="shared" ca="1" si="193"/>
        <v/>
      </c>
      <c r="AQ4124" s="22" t="str">
        <f t="shared" ca="1" si="194"/>
        <v/>
      </c>
    </row>
    <row r="4125" spans="1:43" x14ac:dyDescent="0.3">
      <c r="A4125" s="2" t="s">
        <v>8843</v>
      </c>
      <c r="B4125" s="2" t="s">
        <v>8844</v>
      </c>
      <c r="C4125" s="2" t="s">
        <v>429</v>
      </c>
      <c r="D4125" s="2" t="s">
        <v>101</v>
      </c>
      <c r="E4125" s="2" t="s">
        <v>232</v>
      </c>
      <c r="F4125" s="2">
        <v>53</v>
      </c>
      <c r="G4125" s="2" t="s">
        <v>83</v>
      </c>
      <c r="H4125" s="2" t="s">
        <v>265</v>
      </c>
      <c r="I4125" s="2" t="s">
        <v>44</v>
      </c>
      <c r="J4125" s="3">
        <v>45653</v>
      </c>
      <c r="K4125" s="3">
        <v>45666</v>
      </c>
      <c r="L4125" s="2" t="s">
        <v>40</v>
      </c>
      <c r="M4125" s="2" t="s">
        <v>157</v>
      </c>
      <c r="N4125" s="2" t="s">
        <v>299</v>
      </c>
      <c r="O4125" s="4">
        <v>927000</v>
      </c>
      <c r="P4125" s="4">
        <v>168700</v>
      </c>
      <c r="Q4125" s="4">
        <v>758300</v>
      </c>
      <c r="R4125" s="2">
        <v>36</v>
      </c>
      <c r="S4125" s="5">
        <v>10.69</v>
      </c>
      <c r="T4125" s="4">
        <v>27819.08</v>
      </c>
      <c r="U4125" s="2" t="s">
        <v>73</v>
      </c>
      <c r="V4125" s="2" t="s">
        <v>74</v>
      </c>
      <c r="W4125" s="4">
        <v>389467.12</v>
      </c>
      <c r="X4125" s="4">
        <v>612019.68999999994</v>
      </c>
      <c r="Y4125" s="4">
        <v>1001486.81</v>
      </c>
      <c r="Z4125" s="2">
        <v>155</v>
      </c>
      <c r="AA4125" s="2" t="s">
        <v>60</v>
      </c>
      <c r="AB4125" s="2" t="s">
        <v>15728</v>
      </c>
      <c r="AC4125" s="2" t="s">
        <v>360</v>
      </c>
      <c r="AD4125" s="2" t="s">
        <v>76</v>
      </c>
      <c r="AE4125" s="5">
        <v>81.8</v>
      </c>
      <c r="AF4125" s="2">
        <v>5</v>
      </c>
      <c r="AG4125" s="2" t="s">
        <v>130</v>
      </c>
      <c r="AH4125" s="2">
        <v>13</v>
      </c>
      <c r="AI4125" s="6" t="str">
        <f t="shared" si="192"/>
        <v>45-54</v>
      </c>
      <c r="AJ4125" s="11">
        <f>YEAR(tbl_LoanData[[#This Row],[Application Date]])</f>
        <v>2024</v>
      </c>
      <c r="AK4125" s="11" t="str">
        <f>TEXT(tbl_LoanData[[#This Row],[Application Date]],"MMMM")</f>
        <v>December</v>
      </c>
      <c r="AL4125" s="12">
        <f>DATE(YEAR(tbl_LoanData[[#This Row],[Application Date]]),MONTH(tbl_LoanData[[#This Row],[Application Date]]),1)</f>
        <v>45627</v>
      </c>
      <c r="AM4125" s="14">
        <f ca="1">IF(AND(tbl_LoanData[[#This Row],[Application Date]]&gt;=EOMONTH(TODAY(),-1)+1,tbl_LoanData[[#This Row],[Application Date]]&lt;=TODAY()),tbl_LoanData[[#This Row],[Loan Amount]],0)</f>
        <v>0</v>
      </c>
      <c r="AN4125" s="14">
        <f>tbl_LoanData[[#This Row],[Amount Paid]]-(Q4125-X4125)</f>
        <v>243186.80999999994</v>
      </c>
      <c r="AO4125" s="14">
        <f>IF(tbl_LoanData[[#This Row],[Application Status]]="Approved",1,0)</f>
        <v>1</v>
      </c>
      <c r="AP4125" s="22" t="str">
        <f t="shared" ca="1" si="193"/>
        <v/>
      </c>
      <c r="AQ4125" s="22" t="str">
        <f t="shared" ca="1" si="194"/>
        <v/>
      </c>
    </row>
    <row r="4126" spans="1:43" ht="14.4" customHeight="1" x14ac:dyDescent="0.3">
      <c r="A4126" s="2" t="s">
        <v>9013</v>
      </c>
      <c r="B4126" s="2" t="s">
        <v>9014</v>
      </c>
      <c r="C4126" s="2" t="s">
        <v>1102</v>
      </c>
      <c r="D4126" s="2" t="s">
        <v>101</v>
      </c>
      <c r="E4126" s="2" t="s">
        <v>150</v>
      </c>
      <c r="F4126" s="2">
        <v>49</v>
      </c>
      <c r="G4126" s="2" t="s">
        <v>69</v>
      </c>
      <c r="H4126" s="2" t="s">
        <v>398</v>
      </c>
      <c r="I4126" s="2" t="s">
        <v>46</v>
      </c>
      <c r="J4126" s="3">
        <v>45649</v>
      </c>
      <c r="K4126" s="3"/>
      <c r="L4126" s="2" t="s">
        <v>39</v>
      </c>
      <c r="M4126" s="2" t="s">
        <v>167</v>
      </c>
      <c r="N4126" s="2" t="s">
        <v>168</v>
      </c>
      <c r="O4126" s="4">
        <v>2030000</v>
      </c>
      <c r="P4126" s="4">
        <v>514400</v>
      </c>
      <c r="Q4126" s="4">
        <v>1515600</v>
      </c>
      <c r="R4126" s="2">
        <v>36</v>
      </c>
      <c r="S4126" s="5">
        <v>13.89</v>
      </c>
      <c r="T4126" s="4">
        <v>59643.07</v>
      </c>
      <c r="U4126" s="2" t="s">
        <v>113</v>
      </c>
      <c r="V4126" s="2" t="s">
        <v>97</v>
      </c>
      <c r="W4126" s="4">
        <v>0</v>
      </c>
      <c r="X4126" s="4">
        <v>0</v>
      </c>
      <c r="Y4126" s="4">
        <v>2147150.52</v>
      </c>
      <c r="Z4126" s="2">
        <v>0</v>
      </c>
      <c r="AA4126" s="2" t="s">
        <v>97</v>
      </c>
      <c r="AB4126" s="2" t="s">
        <v>15728</v>
      </c>
      <c r="AC4126" s="2" t="s">
        <v>332</v>
      </c>
      <c r="AD4126" s="2" t="s">
        <v>76</v>
      </c>
      <c r="AE4126" s="5">
        <v>74.66</v>
      </c>
      <c r="AF4126" s="2">
        <v>0</v>
      </c>
      <c r="AG4126" s="2" t="s">
        <v>97</v>
      </c>
      <c r="AH4126" s="2"/>
      <c r="AI4126" s="6" t="str">
        <f t="shared" si="192"/>
        <v>45-54</v>
      </c>
      <c r="AJ4126" s="11">
        <f>YEAR(tbl_LoanData[[#This Row],[Application Date]])</f>
        <v>2024</v>
      </c>
      <c r="AK4126" s="11" t="str">
        <f>TEXT(tbl_LoanData[[#This Row],[Application Date]],"MMMM")</f>
        <v>December</v>
      </c>
      <c r="AL4126" s="12">
        <f>DATE(YEAR(tbl_LoanData[[#This Row],[Application Date]]),MONTH(tbl_LoanData[[#This Row],[Application Date]]),1)</f>
        <v>45627</v>
      </c>
      <c r="AM4126" s="14">
        <f ca="1">IF(AND(tbl_LoanData[[#This Row],[Application Date]]&gt;=EOMONTH(TODAY(),-1)+1,tbl_LoanData[[#This Row],[Application Date]]&lt;=TODAY()),tbl_LoanData[[#This Row],[Loan Amount]],0)</f>
        <v>0</v>
      </c>
      <c r="AN4126" s="14">
        <f>tbl_LoanData[[#This Row],[Amount Paid]]-(Q4126-X4126)</f>
        <v>-1515600</v>
      </c>
      <c r="AO4126" s="14">
        <f>IF(tbl_LoanData[[#This Row],[Application Status]]="Approved",1,0)</f>
        <v>0</v>
      </c>
      <c r="AP4126" s="22" t="str">
        <f t="shared" ca="1" si="193"/>
        <v/>
      </c>
      <c r="AQ4126" s="22" t="str">
        <f t="shared" ca="1" si="194"/>
        <v/>
      </c>
    </row>
    <row r="4127" spans="1:43" ht="14.4" customHeight="1" x14ac:dyDescent="0.3">
      <c r="A4127" s="2" t="s">
        <v>9045</v>
      </c>
      <c r="B4127" s="2" t="s">
        <v>9046</v>
      </c>
      <c r="C4127" s="2" t="s">
        <v>368</v>
      </c>
      <c r="D4127" s="2" t="s">
        <v>182</v>
      </c>
      <c r="E4127" s="2" t="s">
        <v>165</v>
      </c>
      <c r="F4127" s="2">
        <v>50</v>
      </c>
      <c r="G4127" s="2" t="s">
        <v>83</v>
      </c>
      <c r="H4127" s="2" t="s">
        <v>285</v>
      </c>
      <c r="I4127" s="2" t="s">
        <v>55</v>
      </c>
      <c r="J4127" s="3">
        <v>45635</v>
      </c>
      <c r="K4127" s="3"/>
      <c r="L4127" s="2" t="s">
        <v>40</v>
      </c>
      <c r="M4127" s="2" t="s">
        <v>94</v>
      </c>
      <c r="N4127" s="2" t="s">
        <v>95</v>
      </c>
      <c r="O4127" s="4">
        <v>814000</v>
      </c>
      <c r="P4127" s="4">
        <v>181500</v>
      </c>
      <c r="Q4127" s="4">
        <v>632500</v>
      </c>
      <c r="R4127" s="2">
        <v>48</v>
      </c>
      <c r="S4127" s="5">
        <v>13.08</v>
      </c>
      <c r="T4127" s="4">
        <v>20071.330000000002</v>
      </c>
      <c r="U4127" s="2" t="s">
        <v>113</v>
      </c>
      <c r="V4127" s="2" t="s">
        <v>97</v>
      </c>
      <c r="W4127" s="4">
        <v>0</v>
      </c>
      <c r="X4127" s="4">
        <v>0</v>
      </c>
      <c r="Y4127" s="4">
        <v>963424</v>
      </c>
      <c r="Z4127" s="2">
        <v>0</v>
      </c>
      <c r="AA4127" s="2" t="s">
        <v>97</v>
      </c>
      <c r="AB4127" s="2" t="s">
        <v>15735</v>
      </c>
      <c r="AC4127" s="2" t="s">
        <v>87</v>
      </c>
      <c r="AD4127" s="2" t="s">
        <v>76</v>
      </c>
      <c r="AE4127" s="5">
        <v>77.7</v>
      </c>
      <c r="AF4127" s="2">
        <v>0</v>
      </c>
      <c r="AG4127" s="2" t="s">
        <v>97</v>
      </c>
      <c r="AH4127" s="2"/>
      <c r="AI4127" s="6" t="str">
        <f t="shared" si="192"/>
        <v>45-54</v>
      </c>
      <c r="AJ4127" s="11">
        <f>YEAR(tbl_LoanData[[#This Row],[Application Date]])</f>
        <v>2024</v>
      </c>
      <c r="AK4127" s="11" t="str">
        <f>TEXT(tbl_LoanData[[#This Row],[Application Date]],"MMMM")</f>
        <v>December</v>
      </c>
      <c r="AL4127" s="12">
        <f>DATE(YEAR(tbl_LoanData[[#This Row],[Application Date]]),MONTH(tbl_LoanData[[#This Row],[Application Date]]),1)</f>
        <v>45627</v>
      </c>
      <c r="AM4127" s="14">
        <f ca="1">IF(AND(tbl_LoanData[[#This Row],[Application Date]]&gt;=EOMONTH(TODAY(),-1)+1,tbl_LoanData[[#This Row],[Application Date]]&lt;=TODAY()),tbl_LoanData[[#This Row],[Loan Amount]],0)</f>
        <v>0</v>
      </c>
      <c r="AN4127" s="14">
        <f>tbl_LoanData[[#This Row],[Amount Paid]]-(Q4127-X4127)</f>
        <v>-632500</v>
      </c>
      <c r="AO4127" s="14">
        <f>IF(tbl_LoanData[[#This Row],[Application Status]]="Approved",1,0)</f>
        <v>0</v>
      </c>
      <c r="AP4127" s="22" t="str">
        <f t="shared" ca="1" si="193"/>
        <v/>
      </c>
      <c r="AQ4127" s="22" t="str">
        <f t="shared" ca="1" si="194"/>
        <v/>
      </c>
    </row>
    <row r="4128" spans="1:43" x14ac:dyDescent="0.3">
      <c r="A4128" s="2" t="s">
        <v>9047</v>
      </c>
      <c r="B4128" s="2" t="s">
        <v>9048</v>
      </c>
      <c r="C4128" s="2" t="s">
        <v>575</v>
      </c>
      <c r="D4128" s="2" t="s">
        <v>311</v>
      </c>
      <c r="E4128" s="2" t="s">
        <v>189</v>
      </c>
      <c r="F4128" s="2">
        <v>26</v>
      </c>
      <c r="G4128" s="2" t="s">
        <v>69</v>
      </c>
      <c r="H4128" s="2" t="s">
        <v>516</v>
      </c>
      <c r="I4128" s="2" t="s">
        <v>53</v>
      </c>
      <c r="J4128" s="3">
        <v>45636</v>
      </c>
      <c r="K4128" s="3"/>
      <c r="L4128" s="2" t="s">
        <v>40</v>
      </c>
      <c r="M4128" s="2" t="s">
        <v>85</v>
      </c>
      <c r="N4128" s="2" t="s">
        <v>274</v>
      </c>
      <c r="O4128" s="4">
        <v>1407000</v>
      </c>
      <c r="P4128" s="4">
        <v>293500</v>
      </c>
      <c r="Q4128" s="4">
        <v>1113500</v>
      </c>
      <c r="R4128" s="2">
        <v>48</v>
      </c>
      <c r="S4128" s="5">
        <v>11.64</v>
      </c>
      <c r="T4128" s="4">
        <v>33998.870000000003</v>
      </c>
      <c r="U4128" s="2" t="s">
        <v>96</v>
      </c>
      <c r="V4128" s="2" t="s">
        <v>97</v>
      </c>
      <c r="W4128" s="4">
        <v>0</v>
      </c>
      <c r="X4128" s="4">
        <v>0</v>
      </c>
      <c r="Y4128" s="4">
        <v>1631945.6</v>
      </c>
      <c r="Z4128" s="2">
        <v>0</v>
      </c>
      <c r="AA4128" s="2" t="s">
        <v>97</v>
      </c>
      <c r="AB4128" s="2" t="s">
        <v>15727</v>
      </c>
      <c r="AC4128" s="2" t="s">
        <v>213</v>
      </c>
      <c r="AD4128" s="2" t="s">
        <v>76</v>
      </c>
      <c r="AE4128" s="5">
        <v>79.14</v>
      </c>
      <c r="AF4128" s="2">
        <v>0</v>
      </c>
      <c r="AG4128" s="2" t="s">
        <v>97</v>
      </c>
      <c r="AH4128" s="2"/>
      <c r="AI4128" s="6" t="str">
        <f t="shared" si="192"/>
        <v>25-34</v>
      </c>
      <c r="AJ4128" s="11">
        <f>YEAR(tbl_LoanData[[#This Row],[Application Date]])</f>
        <v>2024</v>
      </c>
      <c r="AK4128" s="11" t="str">
        <f>TEXT(tbl_LoanData[[#This Row],[Application Date]],"MMMM")</f>
        <v>December</v>
      </c>
      <c r="AL4128" s="12">
        <f>DATE(YEAR(tbl_LoanData[[#This Row],[Application Date]]),MONTH(tbl_LoanData[[#This Row],[Application Date]]),1)</f>
        <v>45627</v>
      </c>
      <c r="AM4128" s="14">
        <f ca="1">IF(AND(tbl_LoanData[[#This Row],[Application Date]]&gt;=EOMONTH(TODAY(),-1)+1,tbl_LoanData[[#This Row],[Application Date]]&lt;=TODAY()),tbl_LoanData[[#This Row],[Loan Amount]],0)</f>
        <v>0</v>
      </c>
      <c r="AN4128" s="14">
        <f>tbl_LoanData[[#This Row],[Amount Paid]]-(Q4128-X4128)</f>
        <v>-1113500</v>
      </c>
      <c r="AO4128" s="14">
        <f>IF(tbl_LoanData[[#This Row],[Application Status]]="Approved",1,0)</f>
        <v>0</v>
      </c>
      <c r="AP4128" s="22" t="str">
        <f t="shared" ca="1" si="193"/>
        <v/>
      </c>
      <c r="AQ4128" s="22" t="str">
        <f t="shared" ca="1" si="194"/>
        <v/>
      </c>
    </row>
    <row r="4129" spans="1:43" ht="14.4" customHeight="1" x14ac:dyDescent="0.3">
      <c r="A4129" s="2" t="s">
        <v>9099</v>
      </c>
      <c r="B4129" s="2" t="s">
        <v>9100</v>
      </c>
      <c r="C4129" s="2" t="s">
        <v>100</v>
      </c>
      <c r="D4129" s="2" t="s">
        <v>182</v>
      </c>
      <c r="E4129" s="2" t="s">
        <v>101</v>
      </c>
      <c r="F4129" s="2">
        <v>63</v>
      </c>
      <c r="G4129" s="2" t="s">
        <v>69</v>
      </c>
      <c r="H4129" s="2" t="s">
        <v>119</v>
      </c>
      <c r="I4129" s="2" t="s">
        <v>43</v>
      </c>
      <c r="J4129" s="3">
        <v>45636</v>
      </c>
      <c r="K4129" s="3">
        <v>45651</v>
      </c>
      <c r="L4129" s="2" t="s">
        <v>39</v>
      </c>
      <c r="M4129" s="2" t="s">
        <v>157</v>
      </c>
      <c r="N4129" s="2" t="s">
        <v>359</v>
      </c>
      <c r="O4129" s="4">
        <v>1788000</v>
      </c>
      <c r="P4129" s="4">
        <v>482600</v>
      </c>
      <c r="Q4129" s="4">
        <v>1305400</v>
      </c>
      <c r="R4129" s="2">
        <v>60</v>
      </c>
      <c r="S4129" s="5">
        <v>8.11</v>
      </c>
      <c r="T4129" s="4">
        <v>30579</v>
      </c>
      <c r="U4129" s="2" t="s">
        <v>73</v>
      </c>
      <c r="V4129" s="2" t="s">
        <v>74</v>
      </c>
      <c r="W4129" s="4">
        <v>519843</v>
      </c>
      <c r="X4129" s="4">
        <v>1314896.7</v>
      </c>
      <c r="Y4129" s="4">
        <v>1834739.7</v>
      </c>
      <c r="Z4129" s="2">
        <v>93</v>
      </c>
      <c r="AA4129" s="2" t="s">
        <v>60</v>
      </c>
      <c r="AB4129" s="2" t="s">
        <v>15733</v>
      </c>
      <c r="AC4129" s="2" t="s">
        <v>213</v>
      </c>
      <c r="AD4129" s="2" t="s">
        <v>76</v>
      </c>
      <c r="AE4129" s="5">
        <v>73.010000000000005</v>
      </c>
      <c r="AF4129" s="2">
        <v>3</v>
      </c>
      <c r="AG4129" s="2" t="s">
        <v>130</v>
      </c>
      <c r="AH4129" s="2">
        <v>15</v>
      </c>
      <c r="AI4129" s="6" t="str">
        <f t="shared" si="192"/>
        <v>55-64</v>
      </c>
      <c r="AJ4129" s="11">
        <f>YEAR(tbl_LoanData[[#This Row],[Application Date]])</f>
        <v>2024</v>
      </c>
      <c r="AK4129" s="11" t="str">
        <f>TEXT(tbl_LoanData[[#This Row],[Application Date]],"MMMM")</f>
        <v>December</v>
      </c>
      <c r="AL4129" s="12">
        <f>DATE(YEAR(tbl_LoanData[[#This Row],[Application Date]]),MONTH(tbl_LoanData[[#This Row],[Application Date]]),1)</f>
        <v>45627</v>
      </c>
      <c r="AM4129" s="14">
        <f ca="1">IF(AND(tbl_LoanData[[#This Row],[Application Date]]&gt;=EOMONTH(TODAY(),-1)+1,tbl_LoanData[[#This Row],[Application Date]]&lt;=TODAY()),tbl_LoanData[[#This Row],[Loan Amount]],0)</f>
        <v>0</v>
      </c>
      <c r="AN4129" s="14">
        <f>tbl_LoanData[[#This Row],[Amount Paid]]-(Q4129-X4129)</f>
        <v>529339.69999999995</v>
      </c>
      <c r="AO4129" s="14">
        <f>IF(tbl_LoanData[[#This Row],[Application Status]]="Approved",1,0)</f>
        <v>1</v>
      </c>
      <c r="AP4129" s="22" t="str">
        <f t="shared" ca="1" si="193"/>
        <v/>
      </c>
      <c r="AQ4129" s="22" t="str">
        <f t="shared" ca="1" si="194"/>
        <v/>
      </c>
    </row>
    <row r="4130" spans="1:43" ht="14.4" customHeight="1" x14ac:dyDescent="0.3">
      <c r="A4130" s="2" t="s">
        <v>9353</v>
      </c>
      <c r="B4130" s="2" t="s">
        <v>9354</v>
      </c>
      <c r="C4130" s="2" t="s">
        <v>171</v>
      </c>
      <c r="D4130" s="2" t="s">
        <v>254</v>
      </c>
      <c r="E4130" s="2" t="s">
        <v>91</v>
      </c>
      <c r="F4130" s="2">
        <v>29</v>
      </c>
      <c r="G4130" s="2" t="s">
        <v>69</v>
      </c>
      <c r="H4130" s="2" t="s">
        <v>273</v>
      </c>
      <c r="I4130" s="2" t="s">
        <v>45</v>
      </c>
      <c r="J4130" s="3">
        <v>45632</v>
      </c>
      <c r="K4130" s="3"/>
      <c r="L4130" s="2" t="s">
        <v>40</v>
      </c>
      <c r="M4130" s="2" t="s">
        <v>71</v>
      </c>
      <c r="N4130" s="2" t="s">
        <v>137</v>
      </c>
      <c r="O4130" s="4">
        <v>1209000</v>
      </c>
      <c r="P4130" s="4">
        <v>474700</v>
      </c>
      <c r="Q4130" s="4">
        <v>734300</v>
      </c>
      <c r="R4130" s="2">
        <v>60</v>
      </c>
      <c r="S4130" s="5">
        <v>13.9</v>
      </c>
      <c r="T4130" s="4">
        <v>20743.97</v>
      </c>
      <c r="U4130" s="2" t="s">
        <v>113</v>
      </c>
      <c r="V4130" s="2" t="s">
        <v>97</v>
      </c>
      <c r="W4130" s="4">
        <v>0</v>
      </c>
      <c r="X4130" s="4">
        <v>0</v>
      </c>
      <c r="Y4130" s="4">
        <v>1244638.5</v>
      </c>
      <c r="Z4130" s="2">
        <v>0</v>
      </c>
      <c r="AA4130" s="2" t="s">
        <v>97</v>
      </c>
      <c r="AB4130" s="2" t="s">
        <v>15734</v>
      </c>
      <c r="AC4130" s="2" t="s">
        <v>75</v>
      </c>
      <c r="AD4130" s="2" t="s">
        <v>76</v>
      </c>
      <c r="AE4130" s="5">
        <v>60.74</v>
      </c>
      <c r="AF4130" s="2">
        <v>0</v>
      </c>
      <c r="AG4130" s="2" t="s">
        <v>97</v>
      </c>
      <c r="AH4130" s="2"/>
      <c r="AI4130" s="6" t="str">
        <f t="shared" si="192"/>
        <v>25-34</v>
      </c>
      <c r="AJ4130" s="11">
        <f>YEAR(tbl_LoanData[[#This Row],[Application Date]])</f>
        <v>2024</v>
      </c>
      <c r="AK4130" s="11" t="str">
        <f>TEXT(tbl_LoanData[[#This Row],[Application Date]],"MMMM")</f>
        <v>December</v>
      </c>
      <c r="AL4130" s="12">
        <f>DATE(YEAR(tbl_LoanData[[#This Row],[Application Date]]),MONTH(tbl_LoanData[[#This Row],[Application Date]]),1)</f>
        <v>45627</v>
      </c>
      <c r="AM4130" s="14">
        <f ca="1">IF(AND(tbl_LoanData[[#This Row],[Application Date]]&gt;=EOMONTH(TODAY(),-1)+1,tbl_LoanData[[#This Row],[Application Date]]&lt;=TODAY()),tbl_LoanData[[#This Row],[Loan Amount]],0)</f>
        <v>0</v>
      </c>
      <c r="AN4130" s="14">
        <f>tbl_LoanData[[#This Row],[Amount Paid]]-(Q4130-X4130)</f>
        <v>-734300</v>
      </c>
      <c r="AO4130" s="14">
        <f>IF(tbl_LoanData[[#This Row],[Application Status]]="Approved",1,0)</f>
        <v>0</v>
      </c>
      <c r="AP4130" s="22" t="str">
        <f t="shared" ca="1" si="193"/>
        <v/>
      </c>
      <c r="AQ4130" s="22" t="str">
        <f t="shared" ca="1" si="194"/>
        <v/>
      </c>
    </row>
    <row r="4131" spans="1:43" x14ac:dyDescent="0.3">
      <c r="A4131" s="2" t="s">
        <v>9369</v>
      </c>
      <c r="B4131" s="2" t="s">
        <v>9370</v>
      </c>
      <c r="C4131" s="2" t="s">
        <v>80</v>
      </c>
      <c r="D4131" s="2" t="s">
        <v>161</v>
      </c>
      <c r="E4131" s="2" t="s">
        <v>125</v>
      </c>
      <c r="F4131" s="2">
        <v>48</v>
      </c>
      <c r="G4131" s="2" t="s">
        <v>83</v>
      </c>
      <c r="H4131" s="2" t="s">
        <v>259</v>
      </c>
      <c r="I4131" s="2" t="s">
        <v>43</v>
      </c>
      <c r="J4131" s="3">
        <v>45640</v>
      </c>
      <c r="K4131" s="3">
        <v>45650</v>
      </c>
      <c r="L4131" s="2" t="s">
        <v>40</v>
      </c>
      <c r="M4131" s="2" t="s">
        <v>111</v>
      </c>
      <c r="N4131" s="2" t="s">
        <v>369</v>
      </c>
      <c r="O4131" s="4">
        <v>1382000</v>
      </c>
      <c r="P4131" s="4">
        <v>248100</v>
      </c>
      <c r="Q4131" s="4">
        <v>1133900</v>
      </c>
      <c r="R4131" s="2">
        <v>48</v>
      </c>
      <c r="S4131" s="5">
        <v>5.78</v>
      </c>
      <c r="T4131" s="4">
        <v>29084.54</v>
      </c>
      <c r="U4131" s="2" t="s">
        <v>73</v>
      </c>
      <c r="V4131" s="2" t="s">
        <v>74</v>
      </c>
      <c r="W4131" s="4">
        <v>552606.26</v>
      </c>
      <c r="X4131" s="4">
        <v>843451.42</v>
      </c>
      <c r="Y4131" s="4">
        <v>1396057.68</v>
      </c>
      <c r="Z4131" s="2">
        <v>29</v>
      </c>
      <c r="AA4131" s="2" t="s">
        <v>57</v>
      </c>
      <c r="AB4131" s="2" t="s">
        <v>15730</v>
      </c>
      <c r="AC4131" s="2" t="s">
        <v>121</v>
      </c>
      <c r="AD4131" s="2" t="s">
        <v>76</v>
      </c>
      <c r="AE4131" s="5">
        <v>82.05</v>
      </c>
      <c r="AF4131" s="2">
        <v>1</v>
      </c>
      <c r="AG4131" s="2" t="s">
        <v>77</v>
      </c>
      <c r="AH4131" s="2">
        <v>10</v>
      </c>
      <c r="AI4131" s="6" t="str">
        <f t="shared" si="192"/>
        <v>45-54</v>
      </c>
      <c r="AJ4131" s="11">
        <f>YEAR(tbl_LoanData[[#This Row],[Application Date]])</f>
        <v>2024</v>
      </c>
      <c r="AK4131" s="11" t="str">
        <f>TEXT(tbl_LoanData[[#This Row],[Application Date]],"MMMM")</f>
        <v>December</v>
      </c>
      <c r="AL4131" s="12">
        <f>DATE(YEAR(tbl_LoanData[[#This Row],[Application Date]]),MONTH(tbl_LoanData[[#This Row],[Application Date]]),1)</f>
        <v>45627</v>
      </c>
      <c r="AM4131" s="14">
        <f ca="1">IF(AND(tbl_LoanData[[#This Row],[Application Date]]&gt;=EOMONTH(TODAY(),-1)+1,tbl_LoanData[[#This Row],[Application Date]]&lt;=TODAY()),tbl_LoanData[[#This Row],[Loan Amount]],0)</f>
        <v>0</v>
      </c>
      <c r="AN4131" s="14">
        <f>tbl_LoanData[[#This Row],[Amount Paid]]-(Q4131-X4131)</f>
        <v>262157.68000000005</v>
      </c>
      <c r="AO4131" s="14">
        <f>IF(tbl_LoanData[[#This Row],[Application Status]]="Approved",1,0)</f>
        <v>1</v>
      </c>
      <c r="AP4131" s="22" t="str">
        <f t="shared" ca="1" si="193"/>
        <v/>
      </c>
      <c r="AQ4131" s="22" t="str">
        <f t="shared" ca="1" si="194"/>
        <v/>
      </c>
    </row>
    <row r="4132" spans="1:43" ht="14.4" customHeight="1" x14ac:dyDescent="0.3">
      <c r="A4132" s="2" t="s">
        <v>9489</v>
      </c>
      <c r="B4132" s="2" t="s">
        <v>9490</v>
      </c>
      <c r="C4132" s="2" t="s">
        <v>405</v>
      </c>
      <c r="D4132" s="2" t="s">
        <v>91</v>
      </c>
      <c r="E4132" s="2" t="s">
        <v>385</v>
      </c>
      <c r="F4132" s="2">
        <v>45</v>
      </c>
      <c r="G4132" s="2" t="s">
        <v>69</v>
      </c>
      <c r="H4132" s="2" t="s">
        <v>172</v>
      </c>
      <c r="I4132" s="2" t="s">
        <v>45</v>
      </c>
      <c r="J4132" s="3">
        <v>45627</v>
      </c>
      <c r="K4132" s="3">
        <v>45648</v>
      </c>
      <c r="L4132" s="2" t="s">
        <v>39</v>
      </c>
      <c r="M4132" s="2" t="s">
        <v>167</v>
      </c>
      <c r="N4132" s="2" t="s">
        <v>491</v>
      </c>
      <c r="O4132" s="4">
        <v>1771000</v>
      </c>
      <c r="P4132" s="4">
        <v>431700</v>
      </c>
      <c r="Q4132" s="4">
        <v>1339300</v>
      </c>
      <c r="R4132" s="2">
        <v>48</v>
      </c>
      <c r="S4132" s="5">
        <v>10.72</v>
      </c>
      <c r="T4132" s="4">
        <v>39866.5</v>
      </c>
      <c r="U4132" s="2" t="s">
        <v>73</v>
      </c>
      <c r="V4132" s="2" t="s">
        <v>74</v>
      </c>
      <c r="W4132" s="4">
        <v>797330</v>
      </c>
      <c r="X4132" s="4">
        <v>1116261.8400000001</v>
      </c>
      <c r="Y4132" s="4">
        <v>1913591.84</v>
      </c>
      <c r="Z4132" s="2">
        <v>0</v>
      </c>
      <c r="AA4132" s="2" t="s">
        <v>56</v>
      </c>
      <c r="AB4132" s="2" t="s">
        <v>15731</v>
      </c>
      <c r="AC4132" s="2" t="s">
        <v>87</v>
      </c>
      <c r="AD4132" s="2" t="s">
        <v>76</v>
      </c>
      <c r="AE4132" s="5">
        <v>75.62</v>
      </c>
      <c r="AF4132" s="2">
        <v>0</v>
      </c>
      <c r="AG4132" s="2" t="s">
        <v>77</v>
      </c>
      <c r="AH4132" s="2">
        <v>21</v>
      </c>
      <c r="AI4132" s="6" t="str">
        <f t="shared" si="192"/>
        <v>45-54</v>
      </c>
      <c r="AJ4132" s="11">
        <f>YEAR(tbl_LoanData[[#This Row],[Application Date]])</f>
        <v>2024</v>
      </c>
      <c r="AK4132" s="11" t="str">
        <f>TEXT(tbl_LoanData[[#This Row],[Application Date]],"MMMM")</f>
        <v>December</v>
      </c>
      <c r="AL4132" s="12">
        <f>DATE(YEAR(tbl_LoanData[[#This Row],[Application Date]]),MONTH(tbl_LoanData[[#This Row],[Application Date]]),1)</f>
        <v>45627</v>
      </c>
      <c r="AM4132" s="14">
        <f ca="1">IF(AND(tbl_LoanData[[#This Row],[Application Date]]&gt;=EOMONTH(TODAY(),-1)+1,tbl_LoanData[[#This Row],[Application Date]]&lt;=TODAY()),tbl_LoanData[[#This Row],[Loan Amount]],0)</f>
        <v>0</v>
      </c>
      <c r="AN4132" s="14">
        <f>tbl_LoanData[[#This Row],[Amount Paid]]-(Q4132-X4132)</f>
        <v>574291.84000000008</v>
      </c>
      <c r="AO4132" s="14">
        <f>IF(tbl_LoanData[[#This Row],[Application Status]]="Approved",1,0)</f>
        <v>1</v>
      </c>
      <c r="AP4132" s="22" t="str">
        <f t="shared" ca="1" si="193"/>
        <v/>
      </c>
      <c r="AQ4132" s="22" t="str">
        <f t="shared" ca="1" si="194"/>
        <v/>
      </c>
    </row>
    <row r="4133" spans="1:43" ht="14.4" customHeight="1" x14ac:dyDescent="0.3">
      <c r="A4133" s="2" t="s">
        <v>9517</v>
      </c>
      <c r="B4133" s="2" t="s">
        <v>9518</v>
      </c>
      <c r="C4133" s="2" t="s">
        <v>627</v>
      </c>
      <c r="D4133" s="2" t="s">
        <v>311</v>
      </c>
      <c r="E4133" s="2" t="s">
        <v>82</v>
      </c>
      <c r="F4133" s="2">
        <v>26</v>
      </c>
      <c r="G4133" s="2" t="s">
        <v>83</v>
      </c>
      <c r="H4133" s="2" t="s">
        <v>269</v>
      </c>
      <c r="I4133" s="2" t="s">
        <v>46</v>
      </c>
      <c r="J4133" s="3">
        <v>45647</v>
      </c>
      <c r="K4133" s="3">
        <v>45657</v>
      </c>
      <c r="L4133" s="2" t="s">
        <v>41</v>
      </c>
      <c r="M4133" s="2" t="s">
        <v>144</v>
      </c>
      <c r="N4133" s="2" t="s">
        <v>857</v>
      </c>
      <c r="O4133" s="4">
        <v>2344000</v>
      </c>
      <c r="P4133" s="4">
        <v>444500</v>
      </c>
      <c r="Q4133" s="4">
        <v>1899500</v>
      </c>
      <c r="R4133" s="2">
        <v>48</v>
      </c>
      <c r="S4133" s="5">
        <v>10.06</v>
      </c>
      <c r="T4133" s="4">
        <v>55497.06</v>
      </c>
      <c r="U4133" s="2" t="s">
        <v>73</v>
      </c>
      <c r="V4133" s="2" t="s">
        <v>74</v>
      </c>
      <c r="W4133" s="4">
        <v>1054444.1399999999</v>
      </c>
      <c r="X4133" s="4">
        <v>1609414.66</v>
      </c>
      <c r="Y4133" s="4">
        <v>2663858.7999999998</v>
      </c>
      <c r="Z4133" s="2">
        <v>0</v>
      </c>
      <c r="AA4133" s="2" t="s">
        <v>56</v>
      </c>
      <c r="AB4133" s="2" t="s">
        <v>15734</v>
      </c>
      <c r="AC4133" s="2" t="s">
        <v>146</v>
      </c>
      <c r="AD4133" s="2" t="s">
        <v>76</v>
      </c>
      <c r="AE4133" s="5">
        <v>81.040000000000006</v>
      </c>
      <c r="AF4133" s="2">
        <v>0</v>
      </c>
      <c r="AG4133" s="2" t="s">
        <v>77</v>
      </c>
      <c r="AH4133" s="2">
        <v>10</v>
      </c>
      <c r="AI4133" s="6" t="str">
        <f t="shared" si="192"/>
        <v>25-34</v>
      </c>
      <c r="AJ4133" s="11">
        <f>YEAR(tbl_LoanData[[#This Row],[Application Date]])</f>
        <v>2024</v>
      </c>
      <c r="AK4133" s="11" t="str">
        <f>TEXT(tbl_LoanData[[#This Row],[Application Date]],"MMMM")</f>
        <v>December</v>
      </c>
      <c r="AL4133" s="12">
        <f>DATE(YEAR(tbl_LoanData[[#This Row],[Application Date]]),MONTH(tbl_LoanData[[#This Row],[Application Date]]),1)</f>
        <v>45627</v>
      </c>
      <c r="AM4133" s="14">
        <f ca="1">IF(AND(tbl_LoanData[[#This Row],[Application Date]]&gt;=EOMONTH(TODAY(),-1)+1,tbl_LoanData[[#This Row],[Application Date]]&lt;=TODAY()),tbl_LoanData[[#This Row],[Loan Amount]],0)</f>
        <v>0</v>
      </c>
      <c r="AN4133" s="14">
        <f>tbl_LoanData[[#This Row],[Amount Paid]]-(Q4133-X4133)</f>
        <v>764358.79999999981</v>
      </c>
      <c r="AO4133" s="14">
        <f>IF(tbl_LoanData[[#This Row],[Application Status]]="Approved",1,0)</f>
        <v>1</v>
      </c>
      <c r="AP4133" s="22" t="str">
        <f t="shared" ca="1" si="193"/>
        <v/>
      </c>
      <c r="AQ4133" s="22" t="str">
        <f t="shared" ca="1" si="194"/>
        <v/>
      </c>
    </row>
    <row r="4134" spans="1:43" ht="14.4" customHeight="1" x14ac:dyDescent="0.3">
      <c r="A4134" s="2" t="s">
        <v>9561</v>
      </c>
      <c r="B4134" s="2" t="s">
        <v>9562</v>
      </c>
      <c r="C4134" s="2" t="s">
        <v>508</v>
      </c>
      <c r="D4134" s="2" t="s">
        <v>268</v>
      </c>
      <c r="E4134" s="2" t="s">
        <v>142</v>
      </c>
      <c r="F4134" s="2">
        <v>44</v>
      </c>
      <c r="G4134" s="2" t="s">
        <v>83</v>
      </c>
      <c r="H4134" s="2" t="s">
        <v>70</v>
      </c>
      <c r="I4134" s="2" t="s">
        <v>50</v>
      </c>
      <c r="J4134" s="3">
        <v>45632</v>
      </c>
      <c r="K4134" s="3">
        <v>45649</v>
      </c>
      <c r="L4134" s="2" t="s">
        <v>39</v>
      </c>
      <c r="M4134" s="2" t="s">
        <v>127</v>
      </c>
      <c r="N4134" s="2" t="s">
        <v>152</v>
      </c>
      <c r="O4134" s="4">
        <v>1834000</v>
      </c>
      <c r="P4134" s="4">
        <v>414500</v>
      </c>
      <c r="Q4134" s="4">
        <v>1419500</v>
      </c>
      <c r="R4134" s="2">
        <v>36</v>
      </c>
      <c r="S4134" s="5">
        <v>11.18</v>
      </c>
      <c r="T4134" s="4">
        <v>52655.56</v>
      </c>
      <c r="U4134" s="2" t="s">
        <v>73</v>
      </c>
      <c r="V4134" s="2" t="s">
        <v>74</v>
      </c>
      <c r="W4134" s="4">
        <v>1053111.2</v>
      </c>
      <c r="X4134" s="4">
        <v>842489.1</v>
      </c>
      <c r="Y4134" s="4">
        <v>1895600.3</v>
      </c>
      <c r="Z4134" s="2">
        <v>0</v>
      </c>
      <c r="AA4134" s="2" t="s">
        <v>56</v>
      </c>
      <c r="AB4134" s="2" t="s">
        <v>15735</v>
      </c>
      <c r="AC4134" s="2" t="s">
        <v>213</v>
      </c>
      <c r="AD4134" s="2" t="s">
        <v>76</v>
      </c>
      <c r="AE4134" s="5">
        <v>77.400000000000006</v>
      </c>
      <c r="AF4134" s="2">
        <v>0</v>
      </c>
      <c r="AG4134" s="2" t="s">
        <v>77</v>
      </c>
      <c r="AH4134" s="2">
        <v>17</v>
      </c>
      <c r="AI4134" s="6" t="str">
        <f t="shared" si="192"/>
        <v>35-44</v>
      </c>
      <c r="AJ4134" s="11">
        <f>YEAR(tbl_LoanData[[#This Row],[Application Date]])</f>
        <v>2024</v>
      </c>
      <c r="AK4134" s="11" t="str">
        <f>TEXT(tbl_LoanData[[#This Row],[Application Date]],"MMMM")</f>
        <v>December</v>
      </c>
      <c r="AL4134" s="12">
        <f>DATE(YEAR(tbl_LoanData[[#This Row],[Application Date]]),MONTH(tbl_LoanData[[#This Row],[Application Date]]),1)</f>
        <v>45627</v>
      </c>
      <c r="AM4134" s="14">
        <f ca="1">IF(AND(tbl_LoanData[[#This Row],[Application Date]]&gt;=EOMONTH(TODAY(),-1)+1,tbl_LoanData[[#This Row],[Application Date]]&lt;=TODAY()),tbl_LoanData[[#This Row],[Loan Amount]],0)</f>
        <v>0</v>
      </c>
      <c r="AN4134" s="14">
        <f>tbl_LoanData[[#This Row],[Amount Paid]]-(Q4134-X4134)</f>
        <v>476100.29999999993</v>
      </c>
      <c r="AO4134" s="14">
        <f>IF(tbl_LoanData[[#This Row],[Application Status]]="Approved",1,0)</f>
        <v>1</v>
      </c>
      <c r="AP4134" s="22" t="str">
        <f t="shared" ca="1" si="193"/>
        <v/>
      </c>
      <c r="AQ4134" s="22" t="str">
        <f t="shared" ca="1" si="194"/>
        <v/>
      </c>
    </row>
    <row r="4135" spans="1:43" ht="14.4" customHeight="1" x14ac:dyDescent="0.3">
      <c r="A4135" s="2" t="s">
        <v>9595</v>
      </c>
      <c r="B4135" s="2" t="s">
        <v>9596</v>
      </c>
      <c r="C4135" s="2" t="s">
        <v>508</v>
      </c>
      <c r="D4135" s="2" t="s">
        <v>161</v>
      </c>
      <c r="E4135" s="2" t="s">
        <v>284</v>
      </c>
      <c r="F4135" s="2">
        <v>21</v>
      </c>
      <c r="G4135" s="2" t="s">
        <v>83</v>
      </c>
      <c r="H4135" s="2" t="s">
        <v>273</v>
      </c>
      <c r="I4135" s="2" t="s">
        <v>45</v>
      </c>
      <c r="J4135" s="3">
        <v>45641</v>
      </c>
      <c r="K4135" s="3">
        <v>45645</v>
      </c>
      <c r="L4135" s="2" t="s">
        <v>40</v>
      </c>
      <c r="M4135" s="2" t="s">
        <v>94</v>
      </c>
      <c r="N4135" s="2" t="s">
        <v>95</v>
      </c>
      <c r="O4135" s="4">
        <v>1495000</v>
      </c>
      <c r="P4135" s="4">
        <v>327400</v>
      </c>
      <c r="Q4135" s="4">
        <v>1167600</v>
      </c>
      <c r="R4135" s="2">
        <v>48</v>
      </c>
      <c r="S4135" s="5">
        <v>7.98</v>
      </c>
      <c r="T4135" s="4">
        <v>32089.54</v>
      </c>
      <c r="U4135" s="2" t="s">
        <v>73</v>
      </c>
      <c r="V4135" s="2" t="s">
        <v>74</v>
      </c>
      <c r="W4135" s="4">
        <v>641790.80000000005</v>
      </c>
      <c r="X4135" s="4">
        <v>898507.12</v>
      </c>
      <c r="Y4135" s="4">
        <v>1540297.92</v>
      </c>
      <c r="Z4135" s="2">
        <v>0</v>
      </c>
      <c r="AA4135" s="2" t="s">
        <v>56</v>
      </c>
      <c r="AB4135" s="2" t="s">
        <v>15732</v>
      </c>
      <c r="AC4135" s="2" t="s">
        <v>75</v>
      </c>
      <c r="AD4135" s="2" t="s">
        <v>76</v>
      </c>
      <c r="AE4135" s="5">
        <v>78.099999999999994</v>
      </c>
      <c r="AF4135" s="2">
        <v>0</v>
      </c>
      <c r="AG4135" s="2" t="s">
        <v>77</v>
      </c>
      <c r="AH4135" s="2">
        <v>4</v>
      </c>
      <c r="AI4135" s="6" t="str">
        <f t="shared" si="192"/>
        <v>18-24</v>
      </c>
      <c r="AJ4135" s="11">
        <f>YEAR(tbl_LoanData[[#This Row],[Application Date]])</f>
        <v>2024</v>
      </c>
      <c r="AK4135" s="11" t="str">
        <f>TEXT(tbl_LoanData[[#This Row],[Application Date]],"MMMM")</f>
        <v>December</v>
      </c>
      <c r="AL4135" s="12">
        <f>DATE(YEAR(tbl_LoanData[[#This Row],[Application Date]]),MONTH(tbl_LoanData[[#This Row],[Application Date]]),1)</f>
        <v>45627</v>
      </c>
      <c r="AM4135" s="14">
        <f ca="1">IF(AND(tbl_LoanData[[#This Row],[Application Date]]&gt;=EOMONTH(TODAY(),-1)+1,tbl_LoanData[[#This Row],[Application Date]]&lt;=TODAY()),tbl_LoanData[[#This Row],[Loan Amount]],0)</f>
        <v>0</v>
      </c>
      <c r="AN4135" s="14">
        <f>tbl_LoanData[[#This Row],[Amount Paid]]-(Q4135-X4135)</f>
        <v>372697.92000000004</v>
      </c>
      <c r="AO4135" s="14">
        <f>IF(tbl_LoanData[[#This Row],[Application Status]]="Approved",1,0)</f>
        <v>1</v>
      </c>
      <c r="AP4135" s="22" t="str">
        <f t="shared" ca="1" si="193"/>
        <v/>
      </c>
      <c r="AQ4135" s="22" t="str">
        <f t="shared" ca="1" si="194"/>
        <v/>
      </c>
    </row>
    <row r="4136" spans="1:43" x14ac:dyDescent="0.3">
      <c r="A4136" s="2" t="s">
        <v>9599</v>
      </c>
      <c r="B4136" s="2" t="s">
        <v>9600</v>
      </c>
      <c r="C4136" s="2" t="s">
        <v>599</v>
      </c>
      <c r="D4136" s="2" t="s">
        <v>254</v>
      </c>
      <c r="E4136" s="2" t="s">
        <v>134</v>
      </c>
      <c r="F4136" s="2">
        <v>28</v>
      </c>
      <c r="G4136" s="2" t="s">
        <v>83</v>
      </c>
      <c r="H4136" s="2" t="s">
        <v>151</v>
      </c>
      <c r="I4136" s="2" t="s">
        <v>46</v>
      </c>
      <c r="J4136" s="3">
        <v>45649</v>
      </c>
      <c r="K4136" s="3">
        <v>45666</v>
      </c>
      <c r="L4136" s="2" t="s">
        <v>36</v>
      </c>
      <c r="M4136" s="2" t="s">
        <v>111</v>
      </c>
      <c r="N4136" s="2" t="s">
        <v>350</v>
      </c>
      <c r="O4136" s="4">
        <v>1489000</v>
      </c>
      <c r="P4136" s="4">
        <v>469500</v>
      </c>
      <c r="Q4136" s="4">
        <v>1019500</v>
      </c>
      <c r="R4136" s="2">
        <v>36</v>
      </c>
      <c r="S4136" s="5">
        <v>12.82</v>
      </c>
      <c r="T4136" s="4">
        <v>39211.1</v>
      </c>
      <c r="U4136" s="2" t="s">
        <v>73</v>
      </c>
      <c r="V4136" s="2" t="s">
        <v>74</v>
      </c>
      <c r="W4136" s="4">
        <v>627377.6</v>
      </c>
      <c r="X4136" s="4">
        <v>784222.1</v>
      </c>
      <c r="Y4136" s="4">
        <v>1411599.7</v>
      </c>
      <c r="Z4136" s="2">
        <v>96</v>
      </c>
      <c r="AA4136" s="2" t="s">
        <v>60</v>
      </c>
      <c r="AB4136" s="2" t="s">
        <v>15734</v>
      </c>
      <c r="AC4136" s="2" t="s">
        <v>87</v>
      </c>
      <c r="AD4136" s="2" t="s">
        <v>76</v>
      </c>
      <c r="AE4136" s="5">
        <v>68.47</v>
      </c>
      <c r="AF4136" s="2">
        <v>3</v>
      </c>
      <c r="AG4136" s="2" t="s">
        <v>130</v>
      </c>
      <c r="AH4136" s="2">
        <v>17</v>
      </c>
      <c r="AI4136" s="6" t="str">
        <f t="shared" si="192"/>
        <v>25-34</v>
      </c>
      <c r="AJ4136" s="11">
        <f>YEAR(tbl_LoanData[[#This Row],[Application Date]])</f>
        <v>2024</v>
      </c>
      <c r="AK4136" s="11" t="str">
        <f>TEXT(tbl_LoanData[[#This Row],[Application Date]],"MMMM")</f>
        <v>December</v>
      </c>
      <c r="AL4136" s="12">
        <f>DATE(YEAR(tbl_LoanData[[#This Row],[Application Date]]),MONTH(tbl_LoanData[[#This Row],[Application Date]]),1)</f>
        <v>45627</v>
      </c>
      <c r="AM4136" s="14">
        <f ca="1">IF(AND(tbl_LoanData[[#This Row],[Application Date]]&gt;=EOMONTH(TODAY(),-1)+1,tbl_LoanData[[#This Row],[Application Date]]&lt;=TODAY()),tbl_LoanData[[#This Row],[Loan Amount]],0)</f>
        <v>0</v>
      </c>
      <c r="AN4136" s="14">
        <f>tbl_LoanData[[#This Row],[Amount Paid]]-(Q4136-X4136)</f>
        <v>392099.69999999995</v>
      </c>
      <c r="AO4136" s="14">
        <f>IF(tbl_LoanData[[#This Row],[Application Status]]="Approved",1,0)</f>
        <v>1</v>
      </c>
      <c r="AP4136" s="22" t="str">
        <f t="shared" ca="1" si="193"/>
        <v/>
      </c>
      <c r="AQ4136" s="22" t="str">
        <f t="shared" ca="1" si="194"/>
        <v/>
      </c>
    </row>
    <row r="4137" spans="1:43" ht="14.4" customHeight="1" x14ac:dyDescent="0.3">
      <c r="A4137" s="2" t="s">
        <v>9647</v>
      </c>
      <c r="B4137" s="2" t="s">
        <v>9648</v>
      </c>
      <c r="C4137" s="2" t="s">
        <v>80</v>
      </c>
      <c r="D4137" s="2" t="s">
        <v>204</v>
      </c>
      <c r="E4137" s="2" t="s">
        <v>182</v>
      </c>
      <c r="F4137" s="2">
        <v>43</v>
      </c>
      <c r="G4137" s="2" t="s">
        <v>83</v>
      </c>
      <c r="H4137" s="2" t="s">
        <v>516</v>
      </c>
      <c r="I4137" s="2" t="s">
        <v>53</v>
      </c>
      <c r="J4137" s="3">
        <v>45627</v>
      </c>
      <c r="K4137" s="3">
        <v>45642</v>
      </c>
      <c r="L4137" s="2" t="s">
        <v>39</v>
      </c>
      <c r="M4137" s="2" t="s">
        <v>71</v>
      </c>
      <c r="N4137" s="2" t="s">
        <v>72</v>
      </c>
      <c r="O4137" s="4">
        <v>1431000</v>
      </c>
      <c r="P4137" s="4">
        <v>147000</v>
      </c>
      <c r="Q4137" s="4">
        <v>1284000</v>
      </c>
      <c r="R4137" s="2">
        <v>12</v>
      </c>
      <c r="S4137" s="5">
        <v>8.32</v>
      </c>
      <c r="T4137" s="4">
        <v>115902.39999999999</v>
      </c>
      <c r="U4137" s="2" t="s">
        <v>73</v>
      </c>
      <c r="V4137" s="2" t="s">
        <v>33</v>
      </c>
      <c r="W4137" s="4">
        <v>1390828.8</v>
      </c>
      <c r="X4137" s="4">
        <v>0</v>
      </c>
      <c r="Y4137" s="4">
        <v>1390828.8</v>
      </c>
      <c r="Z4137" s="2">
        <v>0</v>
      </c>
      <c r="AA4137" s="2" t="s">
        <v>56</v>
      </c>
      <c r="AB4137" s="2" t="s">
        <v>15730</v>
      </c>
      <c r="AC4137" s="2" t="s">
        <v>75</v>
      </c>
      <c r="AD4137" s="2" t="s">
        <v>76</v>
      </c>
      <c r="AE4137" s="5">
        <v>89.73</v>
      </c>
      <c r="AF4137" s="2">
        <v>0</v>
      </c>
      <c r="AG4137" s="2" t="s">
        <v>77</v>
      </c>
      <c r="AH4137" s="2">
        <v>15</v>
      </c>
      <c r="AI4137" s="6" t="str">
        <f t="shared" si="192"/>
        <v>35-44</v>
      </c>
      <c r="AJ4137" s="11">
        <f>YEAR(tbl_LoanData[[#This Row],[Application Date]])</f>
        <v>2024</v>
      </c>
      <c r="AK4137" s="11" t="str">
        <f>TEXT(tbl_LoanData[[#This Row],[Application Date]],"MMMM")</f>
        <v>December</v>
      </c>
      <c r="AL4137" s="12">
        <f>DATE(YEAR(tbl_LoanData[[#This Row],[Application Date]]),MONTH(tbl_LoanData[[#This Row],[Application Date]]),1)</f>
        <v>45627</v>
      </c>
      <c r="AM4137" s="14">
        <f ca="1">IF(AND(tbl_LoanData[[#This Row],[Application Date]]&gt;=EOMONTH(TODAY(),-1)+1,tbl_LoanData[[#This Row],[Application Date]]&lt;=TODAY()),tbl_LoanData[[#This Row],[Loan Amount]],0)</f>
        <v>0</v>
      </c>
      <c r="AN4137" s="14">
        <f>tbl_LoanData[[#This Row],[Amount Paid]]-(Q4137-X4137)</f>
        <v>106828.80000000005</v>
      </c>
      <c r="AO4137" s="14">
        <f>IF(tbl_LoanData[[#This Row],[Application Status]]="Approved",1,0)</f>
        <v>1</v>
      </c>
      <c r="AP4137" s="22" t="str">
        <f t="shared" ca="1" si="193"/>
        <v/>
      </c>
      <c r="AQ4137" s="22" t="str">
        <f t="shared" ca="1" si="194"/>
        <v/>
      </c>
    </row>
    <row r="4138" spans="1:43" ht="14.4" customHeight="1" x14ac:dyDescent="0.3">
      <c r="A4138" s="2" t="s">
        <v>10065</v>
      </c>
      <c r="B4138" s="2" t="s">
        <v>10066</v>
      </c>
      <c r="C4138" s="2" t="s">
        <v>390</v>
      </c>
      <c r="D4138" s="2" t="s">
        <v>134</v>
      </c>
      <c r="E4138" s="2" t="s">
        <v>385</v>
      </c>
      <c r="F4138" s="2">
        <v>29</v>
      </c>
      <c r="G4138" s="2" t="s">
        <v>83</v>
      </c>
      <c r="H4138" s="2" t="s">
        <v>265</v>
      </c>
      <c r="I4138" s="2" t="s">
        <v>44</v>
      </c>
      <c r="J4138" s="3">
        <v>45631</v>
      </c>
      <c r="K4138" s="3">
        <v>45633</v>
      </c>
      <c r="L4138" s="2" t="s">
        <v>39</v>
      </c>
      <c r="M4138" s="2" t="s">
        <v>85</v>
      </c>
      <c r="N4138" s="2" t="s">
        <v>373</v>
      </c>
      <c r="O4138" s="4">
        <v>1443000</v>
      </c>
      <c r="P4138" s="4">
        <v>396800</v>
      </c>
      <c r="Q4138" s="4">
        <v>1046200</v>
      </c>
      <c r="R4138" s="2">
        <v>18</v>
      </c>
      <c r="S4138" s="5">
        <v>14.62</v>
      </c>
      <c r="T4138" s="4">
        <v>70868.429999999993</v>
      </c>
      <c r="U4138" s="2" t="s">
        <v>73</v>
      </c>
      <c r="V4138" s="2" t="s">
        <v>33</v>
      </c>
      <c r="W4138" s="4">
        <v>1275631.6599999999</v>
      </c>
      <c r="X4138" s="4">
        <v>0</v>
      </c>
      <c r="Y4138" s="4">
        <v>1275631.6599999999</v>
      </c>
      <c r="Z4138" s="2">
        <v>0</v>
      </c>
      <c r="AA4138" s="2" t="s">
        <v>56</v>
      </c>
      <c r="AB4138" s="2" t="s">
        <v>15727</v>
      </c>
      <c r="AC4138" s="2" t="s">
        <v>75</v>
      </c>
      <c r="AD4138" s="2" t="s">
        <v>76</v>
      </c>
      <c r="AE4138" s="5">
        <v>72.5</v>
      </c>
      <c r="AF4138" s="2">
        <v>0</v>
      </c>
      <c r="AG4138" s="2" t="s">
        <v>77</v>
      </c>
      <c r="AH4138" s="2">
        <v>2</v>
      </c>
      <c r="AI4138" s="6" t="str">
        <f t="shared" si="192"/>
        <v>25-34</v>
      </c>
      <c r="AJ4138" s="11">
        <f>YEAR(tbl_LoanData[[#This Row],[Application Date]])</f>
        <v>2024</v>
      </c>
      <c r="AK4138" s="11" t="str">
        <f>TEXT(tbl_LoanData[[#This Row],[Application Date]],"MMMM")</f>
        <v>December</v>
      </c>
      <c r="AL4138" s="12">
        <f>DATE(YEAR(tbl_LoanData[[#This Row],[Application Date]]),MONTH(tbl_LoanData[[#This Row],[Application Date]]),1)</f>
        <v>45627</v>
      </c>
      <c r="AM4138" s="14">
        <f ca="1">IF(AND(tbl_LoanData[[#This Row],[Application Date]]&gt;=EOMONTH(TODAY(),-1)+1,tbl_LoanData[[#This Row],[Application Date]]&lt;=TODAY()),tbl_LoanData[[#This Row],[Loan Amount]],0)</f>
        <v>0</v>
      </c>
      <c r="AN4138" s="14">
        <f>tbl_LoanData[[#This Row],[Amount Paid]]-(Q4138-X4138)</f>
        <v>229431.65999999992</v>
      </c>
      <c r="AO4138" s="14">
        <f>IF(tbl_LoanData[[#This Row],[Application Status]]="Approved",1,0)</f>
        <v>1</v>
      </c>
      <c r="AP4138" s="22" t="str">
        <f t="shared" ca="1" si="193"/>
        <v/>
      </c>
      <c r="AQ4138" s="22" t="str">
        <f t="shared" ca="1" si="194"/>
        <v/>
      </c>
    </row>
    <row r="4139" spans="1:43" x14ac:dyDescent="0.3">
      <c r="A4139" s="2" t="s">
        <v>10129</v>
      </c>
      <c r="B4139" s="2" t="s">
        <v>10130</v>
      </c>
      <c r="C4139" s="2" t="s">
        <v>401</v>
      </c>
      <c r="D4139" s="2" t="s">
        <v>91</v>
      </c>
      <c r="E4139" s="2" t="s">
        <v>284</v>
      </c>
      <c r="F4139" s="2">
        <v>62</v>
      </c>
      <c r="G4139" s="2" t="s">
        <v>83</v>
      </c>
      <c r="H4139" s="2" t="s">
        <v>110</v>
      </c>
      <c r="I4139" s="2" t="s">
        <v>46</v>
      </c>
      <c r="J4139" s="3">
        <v>45643</v>
      </c>
      <c r="K4139" s="3">
        <v>45648</v>
      </c>
      <c r="L4139" s="2" t="s">
        <v>40</v>
      </c>
      <c r="M4139" s="2" t="s">
        <v>94</v>
      </c>
      <c r="N4139" s="2" t="s">
        <v>4</v>
      </c>
      <c r="O4139" s="4">
        <v>1513000</v>
      </c>
      <c r="P4139" s="4">
        <v>525100</v>
      </c>
      <c r="Q4139" s="4">
        <v>987900</v>
      </c>
      <c r="R4139" s="2">
        <v>48</v>
      </c>
      <c r="S4139" s="5">
        <v>7.59</v>
      </c>
      <c r="T4139" s="4">
        <v>26829.72</v>
      </c>
      <c r="U4139" s="2" t="s">
        <v>73</v>
      </c>
      <c r="V4139" s="2" t="s">
        <v>74</v>
      </c>
      <c r="W4139" s="4">
        <v>456105.24</v>
      </c>
      <c r="X4139" s="4">
        <v>831721.2</v>
      </c>
      <c r="Y4139" s="4">
        <v>1287826.44</v>
      </c>
      <c r="Z4139" s="2">
        <v>93</v>
      </c>
      <c r="AA4139" s="2" t="s">
        <v>60</v>
      </c>
      <c r="AB4139" s="2" t="s">
        <v>15736</v>
      </c>
      <c r="AC4139" s="2" t="s">
        <v>75</v>
      </c>
      <c r="AD4139" s="2" t="s">
        <v>76</v>
      </c>
      <c r="AE4139" s="5">
        <v>65.290000000000006</v>
      </c>
      <c r="AF4139" s="2">
        <v>3</v>
      </c>
      <c r="AG4139" s="2" t="s">
        <v>130</v>
      </c>
      <c r="AH4139" s="2">
        <v>5</v>
      </c>
      <c r="AI4139" s="6" t="str">
        <f t="shared" si="192"/>
        <v>55-64</v>
      </c>
      <c r="AJ4139" s="11">
        <f>YEAR(tbl_LoanData[[#This Row],[Application Date]])</f>
        <v>2024</v>
      </c>
      <c r="AK4139" s="11" t="str">
        <f>TEXT(tbl_LoanData[[#This Row],[Application Date]],"MMMM")</f>
        <v>December</v>
      </c>
      <c r="AL4139" s="12">
        <f>DATE(YEAR(tbl_LoanData[[#This Row],[Application Date]]),MONTH(tbl_LoanData[[#This Row],[Application Date]]),1)</f>
        <v>45627</v>
      </c>
      <c r="AM4139" s="14">
        <f ca="1">IF(AND(tbl_LoanData[[#This Row],[Application Date]]&gt;=EOMONTH(TODAY(),-1)+1,tbl_LoanData[[#This Row],[Application Date]]&lt;=TODAY()),tbl_LoanData[[#This Row],[Loan Amount]],0)</f>
        <v>0</v>
      </c>
      <c r="AN4139" s="14">
        <f>tbl_LoanData[[#This Row],[Amount Paid]]-(Q4139-X4139)</f>
        <v>299926.43999999994</v>
      </c>
      <c r="AO4139" s="14">
        <f>IF(tbl_LoanData[[#This Row],[Application Status]]="Approved",1,0)</f>
        <v>1</v>
      </c>
      <c r="AP4139" s="22" t="str">
        <f t="shared" ca="1" si="193"/>
        <v/>
      </c>
      <c r="AQ4139" s="22" t="str">
        <f t="shared" ca="1" si="194"/>
        <v/>
      </c>
    </row>
    <row r="4140" spans="1:43" ht="14.4" customHeight="1" x14ac:dyDescent="0.3">
      <c r="A4140" s="2" t="s">
        <v>10309</v>
      </c>
      <c r="B4140" s="2" t="s">
        <v>10310</v>
      </c>
      <c r="C4140" s="2" t="s">
        <v>401</v>
      </c>
      <c r="D4140" s="2" t="s">
        <v>101</v>
      </c>
      <c r="E4140" s="2" t="s">
        <v>209</v>
      </c>
      <c r="F4140" s="2">
        <v>60</v>
      </c>
      <c r="G4140" s="2" t="s">
        <v>83</v>
      </c>
      <c r="H4140" s="2" t="s">
        <v>93</v>
      </c>
      <c r="I4140" s="2" t="s">
        <v>50</v>
      </c>
      <c r="J4140" s="3">
        <v>45637</v>
      </c>
      <c r="K4140" s="3"/>
      <c r="L4140" s="2" t="s">
        <v>41</v>
      </c>
      <c r="M4140" s="2" t="s">
        <v>552</v>
      </c>
      <c r="N4140" s="2" t="s">
        <v>553</v>
      </c>
      <c r="O4140" s="4">
        <v>3414000</v>
      </c>
      <c r="P4140" s="4">
        <v>680800</v>
      </c>
      <c r="Q4140" s="4">
        <v>2733200</v>
      </c>
      <c r="R4140" s="2">
        <v>36</v>
      </c>
      <c r="S4140" s="5">
        <v>8.33</v>
      </c>
      <c r="T4140" s="4">
        <v>94895.19</v>
      </c>
      <c r="U4140" s="2" t="s">
        <v>113</v>
      </c>
      <c r="V4140" s="2" t="s">
        <v>97</v>
      </c>
      <c r="W4140" s="4">
        <v>0</v>
      </c>
      <c r="X4140" s="4">
        <v>0</v>
      </c>
      <c r="Y4140" s="4">
        <v>3416226.68</v>
      </c>
      <c r="Z4140" s="2">
        <v>0</v>
      </c>
      <c r="AA4140" s="2" t="s">
        <v>97</v>
      </c>
      <c r="AB4140" s="2" t="s">
        <v>15727</v>
      </c>
      <c r="AC4140" s="2" t="s">
        <v>138</v>
      </c>
      <c r="AD4140" s="2" t="s">
        <v>76</v>
      </c>
      <c r="AE4140" s="5">
        <v>80.06</v>
      </c>
      <c r="AF4140" s="2">
        <v>0</v>
      </c>
      <c r="AG4140" s="2" t="s">
        <v>97</v>
      </c>
      <c r="AH4140" s="2"/>
      <c r="AI4140" s="6" t="str">
        <f t="shared" si="192"/>
        <v>55-64</v>
      </c>
      <c r="AJ4140" s="11">
        <f>YEAR(tbl_LoanData[[#This Row],[Application Date]])</f>
        <v>2024</v>
      </c>
      <c r="AK4140" s="11" t="str">
        <f>TEXT(tbl_LoanData[[#This Row],[Application Date]],"MMMM")</f>
        <v>December</v>
      </c>
      <c r="AL4140" s="12">
        <f>DATE(YEAR(tbl_LoanData[[#This Row],[Application Date]]),MONTH(tbl_LoanData[[#This Row],[Application Date]]),1)</f>
        <v>45627</v>
      </c>
      <c r="AM4140" s="14">
        <f ca="1">IF(AND(tbl_LoanData[[#This Row],[Application Date]]&gt;=EOMONTH(TODAY(),-1)+1,tbl_LoanData[[#This Row],[Application Date]]&lt;=TODAY()),tbl_LoanData[[#This Row],[Loan Amount]],0)</f>
        <v>0</v>
      </c>
      <c r="AN4140" s="14">
        <f>tbl_LoanData[[#This Row],[Amount Paid]]-(Q4140-X4140)</f>
        <v>-2733200</v>
      </c>
      <c r="AO4140" s="14">
        <f>IF(tbl_LoanData[[#This Row],[Application Status]]="Approved",1,0)</f>
        <v>0</v>
      </c>
      <c r="AP4140" s="22" t="str">
        <f t="shared" ca="1" si="193"/>
        <v/>
      </c>
      <c r="AQ4140" s="22" t="str">
        <f t="shared" ca="1" si="194"/>
        <v/>
      </c>
    </row>
    <row r="4141" spans="1:43" ht="14.4" customHeight="1" x14ac:dyDescent="0.3">
      <c r="A4141" s="2" t="s">
        <v>10459</v>
      </c>
      <c r="B4141" s="2" t="s">
        <v>10460</v>
      </c>
      <c r="C4141" s="2" t="s">
        <v>397</v>
      </c>
      <c r="D4141" s="2" t="s">
        <v>209</v>
      </c>
      <c r="E4141" s="2" t="s">
        <v>81</v>
      </c>
      <c r="F4141" s="2">
        <v>64</v>
      </c>
      <c r="G4141" s="2" t="s">
        <v>83</v>
      </c>
      <c r="H4141" s="2" t="s">
        <v>126</v>
      </c>
      <c r="I4141" s="2" t="s">
        <v>44</v>
      </c>
      <c r="J4141" s="3">
        <v>45645</v>
      </c>
      <c r="K4141" s="3">
        <v>45656</v>
      </c>
      <c r="L4141" s="2" t="s">
        <v>40</v>
      </c>
      <c r="M4141" s="2" t="s">
        <v>157</v>
      </c>
      <c r="N4141" s="2" t="s">
        <v>299</v>
      </c>
      <c r="O4141" s="4">
        <v>1591000</v>
      </c>
      <c r="P4141" s="4">
        <v>360800</v>
      </c>
      <c r="Q4141" s="4">
        <v>1230200</v>
      </c>
      <c r="R4141" s="2">
        <v>48</v>
      </c>
      <c r="S4141" s="5">
        <v>8.0399999999999991</v>
      </c>
      <c r="T4141" s="4">
        <v>33871.51</v>
      </c>
      <c r="U4141" s="2" t="s">
        <v>73</v>
      </c>
      <c r="V4141" s="2" t="s">
        <v>74</v>
      </c>
      <c r="W4141" s="4">
        <v>643558.68999999994</v>
      </c>
      <c r="X4141" s="4">
        <v>982273.63</v>
      </c>
      <c r="Y4141" s="4">
        <v>1625832.32</v>
      </c>
      <c r="Z4141" s="2">
        <v>0</v>
      </c>
      <c r="AA4141" s="2" t="s">
        <v>56</v>
      </c>
      <c r="AB4141" s="2" t="s">
        <v>15728</v>
      </c>
      <c r="AC4141" s="2" t="s">
        <v>121</v>
      </c>
      <c r="AD4141" s="2" t="s">
        <v>76</v>
      </c>
      <c r="AE4141" s="5">
        <v>77.319999999999993</v>
      </c>
      <c r="AF4141" s="2">
        <v>0</v>
      </c>
      <c r="AG4141" s="2" t="s">
        <v>77</v>
      </c>
      <c r="AH4141" s="2">
        <v>11</v>
      </c>
      <c r="AI4141" s="6" t="str">
        <f t="shared" si="192"/>
        <v>55-64</v>
      </c>
      <c r="AJ4141" s="11">
        <f>YEAR(tbl_LoanData[[#This Row],[Application Date]])</f>
        <v>2024</v>
      </c>
      <c r="AK4141" s="11" t="str">
        <f>TEXT(tbl_LoanData[[#This Row],[Application Date]],"MMMM")</f>
        <v>December</v>
      </c>
      <c r="AL4141" s="12">
        <f>DATE(YEAR(tbl_LoanData[[#This Row],[Application Date]]),MONTH(tbl_LoanData[[#This Row],[Application Date]]),1)</f>
        <v>45627</v>
      </c>
      <c r="AM4141" s="14">
        <f ca="1">IF(AND(tbl_LoanData[[#This Row],[Application Date]]&gt;=EOMONTH(TODAY(),-1)+1,tbl_LoanData[[#This Row],[Application Date]]&lt;=TODAY()),tbl_LoanData[[#This Row],[Loan Amount]],0)</f>
        <v>0</v>
      </c>
      <c r="AN4141" s="14">
        <f>tbl_LoanData[[#This Row],[Amount Paid]]-(Q4141-X4141)</f>
        <v>395632.31999999995</v>
      </c>
      <c r="AO4141" s="14">
        <f>IF(tbl_LoanData[[#This Row],[Application Status]]="Approved",1,0)</f>
        <v>1</v>
      </c>
      <c r="AP4141" s="22" t="str">
        <f t="shared" ca="1" si="193"/>
        <v/>
      </c>
      <c r="AQ4141" s="22" t="str">
        <f t="shared" ca="1" si="194"/>
        <v/>
      </c>
    </row>
    <row r="4142" spans="1:43" x14ac:dyDescent="0.3">
      <c r="A4142" s="2" t="s">
        <v>10559</v>
      </c>
      <c r="B4142" s="2" t="s">
        <v>10560</v>
      </c>
      <c r="C4142" s="2" t="s">
        <v>356</v>
      </c>
      <c r="D4142" s="2" t="s">
        <v>102</v>
      </c>
      <c r="E4142" s="2" t="s">
        <v>255</v>
      </c>
      <c r="F4142" s="2">
        <v>34</v>
      </c>
      <c r="G4142" s="2" t="s">
        <v>69</v>
      </c>
      <c r="H4142" s="2" t="s">
        <v>70</v>
      </c>
      <c r="I4142" s="2" t="s">
        <v>50</v>
      </c>
      <c r="J4142" s="3">
        <v>45634</v>
      </c>
      <c r="K4142" s="3"/>
      <c r="L4142" s="2" t="s">
        <v>37</v>
      </c>
      <c r="M4142" s="2" t="s">
        <v>199</v>
      </c>
      <c r="N4142" s="2" t="s">
        <v>319</v>
      </c>
      <c r="O4142" s="4">
        <v>200000</v>
      </c>
      <c r="P4142" s="4">
        <v>33800</v>
      </c>
      <c r="Q4142" s="4">
        <v>166200</v>
      </c>
      <c r="R4142" s="2">
        <v>48</v>
      </c>
      <c r="S4142" s="5">
        <v>11.73</v>
      </c>
      <c r="T4142" s="4">
        <v>5087.1099999999997</v>
      </c>
      <c r="U4142" s="2" t="s">
        <v>113</v>
      </c>
      <c r="V4142" s="2" t="s">
        <v>97</v>
      </c>
      <c r="W4142" s="4">
        <v>0</v>
      </c>
      <c r="X4142" s="4">
        <v>0</v>
      </c>
      <c r="Y4142" s="4">
        <v>244181.04</v>
      </c>
      <c r="Z4142" s="2">
        <v>0</v>
      </c>
      <c r="AA4142" s="2" t="s">
        <v>97</v>
      </c>
      <c r="AB4142" s="2" t="s">
        <v>15735</v>
      </c>
      <c r="AC4142" s="2" t="s">
        <v>75</v>
      </c>
      <c r="AD4142" s="2" t="s">
        <v>76</v>
      </c>
      <c r="AE4142" s="5">
        <v>83.1</v>
      </c>
      <c r="AF4142" s="2">
        <v>0</v>
      </c>
      <c r="AG4142" s="2" t="s">
        <v>97</v>
      </c>
      <c r="AH4142" s="2"/>
      <c r="AI4142" s="6" t="str">
        <f t="shared" si="192"/>
        <v>25-34</v>
      </c>
      <c r="AJ4142" s="11">
        <f>YEAR(tbl_LoanData[[#This Row],[Application Date]])</f>
        <v>2024</v>
      </c>
      <c r="AK4142" s="11" t="str">
        <f>TEXT(tbl_LoanData[[#This Row],[Application Date]],"MMMM")</f>
        <v>December</v>
      </c>
      <c r="AL4142" s="12">
        <f>DATE(YEAR(tbl_LoanData[[#This Row],[Application Date]]),MONTH(tbl_LoanData[[#This Row],[Application Date]]),1)</f>
        <v>45627</v>
      </c>
      <c r="AM4142" s="14">
        <f ca="1">IF(AND(tbl_LoanData[[#This Row],[Application Date]]&gt;=EOMONTH(TODAY(),-1)+1,tbl_LoanData[[#This Row],[Application Date]]&lt;=TODAY()),tbl_LoanData[[#This Row],[Loan Amount]],0)</f>
        <v>0</v>
      </c>
      <c r="AN4142" s="14">
        <f>tbl_LoanData[[#This Row],[Amount Paid]]-(Q4142-X4142)</f>
        <v>-166200</v>
      </c>
      <c r="AO4142" s="14">
        <f>IF(tbl_LoanData[[#This Row],[Application Status]]="Approved",1,0)</f>
        <v>0</v>
      </c>
      <c r="AP4142" s="22" t="str">
        <f t="shared" ca="1" si="193"/>
        <v/>
      </c>
      <c r="AQ4142" s="22" t="str">
        <f t="shared" ca="1" si="194"/>
        <v/>
      </c>
    </row>
    <row r="4143" spans="1:43" x14ac:dyDescent="0.3">
      <c r="A4143" s="2" t="s">
        <v>10607</v>
      </c>
      <c r="B4143" s="2" t="s">
        <v>10608</v>
      </c>
      <c r="C4143" s="2" t="s">
        <v>809</v>
      </c>
      <c r="D4143" s="2" t="s">
        <v>176</v>
      </c>
      <c r="E4143" s="2" t="s">
        <v>323</v>
      </c>
      <c r="F4143" s="2">
        <v>63</v>
      </c>
      <c r="G4143" s="2" t="s">
        <v>69</v>
      </c>
      <c r="H4143" s="2" t="s">
        <v>177</v>
      </c>
      <c r="I4143" s="2" t="s">
        <v>43</v>
      </c>
      <c r="J4143" s="3">
        <v>45634</v>
      </c>
      <c r="K4143" s="3">
        <v>45654</v>
      </c>
      <c r="L4143" s="2" t="s">
        <v>36</v>
      </c>
      <c r="M4143" s="2" t="s">
        <v>71</v>
      </c>
      <c r="N4143" s="2" t="s">
        <v>162</v>
      </c>
      <c r="O4143" s="4">
        <v>1269000</v>
      </c>
      <c r="P4143" s="4">
        <v>247000</v>
      </c>
      <c r="Q4143" s="4">
        <v>1022000</v>
      </c>
      <c r="R4143" s="2">
        <v>36</v>
      </c>
      <c r="S4143" s="5">
        <v>10.85</v>
      </c>
      <c r="T4143" s="4">
        <v>37629.47</v>
      </c>
      <c r="U4143" s="2" t="s">
        <v>73</v>
      </c>
      <c r="V4143" s="2" t="s">
        <v>74</v>
      </c>
      <c r="W4143" s="4">
        <v>714959.93</v>
      </c>
      <c r="X4143" s="4">
        <v>639701.06999999995</v>
      </c>
      <c r="Y4143" s="4">
        <v>1354661</v>
      </c>
      <c r="Z4143" s="2">
        <v>0</v>
      </c>
      <c r="AA4143" s="2" t="s">
        <v>56</v>
      </c>
      <c r="AB4143" s="2" t="s">
        <v>15730</v>
      </c>
      <c r="AC4143" s="2" t="s">
        <v>332</v>
      </c>
      <c r="AD4143" s="2" t="s">
        <v>76</v>
      </c>
      <c r="AE4143" s="5">
        <v>80.540000000000006</v>
      </c>
      <c r="AF4143" s="2">
        <v>0</v>
      </c>
      <c r="AG4143" s="2" t="s">
        <v>77</v>
      </c>
      <c r="AH4143" s="2">
        <v>20</v>
      </c>
      <c r="AI4143" s="6" t="str">
        <f t="shared" si="192"/>
        <v>55-64</v>
      </c>
      <c r="AJ4143" s="11">
        <f>YEAR(tbl_LoanData[[#This Row],[Application Date]])</f>
        <v>2024</v>
      </c>
      <c r="AK4143" s="11" t="str">
        <f>TEXT(tbl_LoanData[[#This Row],[Application Date]],"MMMM")</f>
        <v>December</v>
      </c>
      <c r="AL4143" s="12">
        <f>DATE(YEAR(tbl_LoanData[[#This Row],[Application Date]]),MONTH(tbl_LoanData[[#This Row],[Application Date]]),1)</f>
        <v>45627</v>
      </c>
      <c r="AM4143" s="14">
        <f ca="1">IF(AND(tbl_LoanData[[#This Row],[Application Date]]&gt;=EOMONTH(TODAY(),-1)+1,tbl_LoanData[[#This Row],[Application Date]]&lt;=TODAY()),tbl_LoanData[[#This Row],[Loan Amount]],0)</f>
        <v>0</v>
      </c>
      <c r="AN4143" s="14">
        <f>tbl_LoanData[[#This Row],[Amount Paid]]-(Q4143-X4143)</f>
        <v>332661</v>
      </c>
      <c r="AO4143" s="14">
        <f>IF(tbl_LoanData[[#This Row],[Application Status]]="Approved",1,0)</f>
        <v>1</v>
      </c>
      <c r="AP4143" s="22" t="str">
        <f t="shared" ca="1" si="193"/>
        <v/>
      </c>
      <c r="AQ4143" s="22" t="str">
        <f t="shared" ca="1" si="194"/>
        <v/>
      </c>
    </row>
    <row r="4144" spans="1:43" ht="14.4" customHeight="1" x14ac:dyDescent="0.3">
      <c r="A4144" s="2" t="s">
        <v>10769</v>
      </c>
      <c r="B4144" s="2" t="s">
        <v>10770</v>
      </c>
      <c r="C4144" s="2" t="s">
        <v>304</v>
      </c>
      <c r="D4144" s="2" t="s">
        <v>254</v>
      </c>
      <c r="E4144" s="2" t="s">
        <v>268</v>
      </c>
      <c r="F4144" s="2">
        <v>27</v>
      </c>
      <c r="G4144" s="2" t="s">
        <v>83</v>
      </c>
      <c r="H4144" s="2" t="s">
        <v>191</v>
      </c>
      <c r="I4144" s="2" t="s">
        <v>51</v>
      </c>
      <c r="J4144" s="3">
        <v>45642</v>
      </c>
      <c r="K4144" s="3">
        <v>45648</v>
      </c>
      <c r="L4144" s="2" t="s">
        <v>40</v>
      </c>
      <c r="M4144" s="2" t="s">
        <v>111</v>
      </c>
      <c r="N4144" s="2" t="s">
        <v>120</v>
      </c>
      <c r="O4144" s="4">
        <v>1274000</v>
      </c>
      <c r="P4144" s="4">
        <v>167100</v>
      </c>
      <c r="Q4144" s="4">
        <v>1106900</v>
      </c>
      <c r="R4144" s="2">
        <v>48</v>
      </c>
      <c r="S4144" s="5">
        <v>8.4</v>
      </c>
      <c r="T4144" s="4">
        <v>30808.720000000001</v>
      </c>
      <c r="U4144" s="2" t="s">
        <v>73</v>
      </c>
      <c r="V4144" s="2" t="s">
        <v>74</v>
      </c>
      <c r="W4144" s="4">
        <v>616174.4</v>
      </c>
      <c r="X4144" s="4">
        <v>862644</v>
      </c>
      <c r="Y4144" s="4">
        <v>1478818.4</v>
      </c>
      <c r="Z4144" s="2">
        <v>0</v>
      </c>
      <c r="AA4144" s="2" t="s">
        <v>56</v>
      </c>
      <c r="AB4144" s="2" t="s">
        <v>15734</v>
      </c>
      <c r="AC4144" s="2" t="s">
        <v>106</v>
      </c>
      <c r="AD4144" s="2" t="s">
        <v>76</v>
      </c>
      <c r="AE4144" s="5">
        <v>86.88</v>
      </c>
      <c r="AF4144" s="2">
        <v>0</v>
      </c>
      <c r="AG4144" s="2" t="s">
        <v>77</v>
      </c>
      <c r="AH4144" s="2">
        <v>6</v>
      </c>
      <c r="AI4144" s="6" t="str">
        <f t="shared" si="192"/>
        <v>25-34</v>
      </c>
      <c r="AJ4144" s="11">
        <f>YEAR(tbl_LoanData[[#This Row],[Application Date]])</f>
        <v>2024</v>
      </c>
      <c r="AK4144" s="11" t="str">
        <f>TEXT(tbl_LoanData[[#This Row],[Application Date]],"MMMM")</f>
        <v>December</v>
      </c>
      <c r="AL4144" s="12">
        <f>DATE(YEAR(tbl_LoanData[[#This Row],[Application Date]]),MONTH(tbl_LoanData[[#This Row],[Application Date]]),1)</f>
        <v>45627</v>
      </c>
      <c r="AM4144" s="14">
        <f ca="1">IF(AND(tbl_LoanData[[#This Row],[Application Date]]&gt;=EOMONTH(TODAY(),-1)+1,tbl_LoanData[[#This Row],[Application Date]]&lt;=TODAY()),tbl_LoanData[[#This Row],[Loan Amount]],0)</f>
        <v>0</v>
      </c>
      <c r="AN4144" s="14">
        <f>tbl_LoanData[[#This Row],[Amount Paid]]-(Q4144-X4144)</f>
        <v>371918.4</v>
      </c>
      <c r="AO4144" s="14">
        <f>IF(tbl_LoanData[[#This Row],[Application Status]]="Approved",1,0)</f>
        <v>1</v>
      </c>
      <c r="AP4144" s="22" t="str">
        <f t="shared" ca="1" si="193"/>
        <v/>
      </c>
      <c r="AQ4144" s="22" t="str">
        <f t="shared" ca="1" si="194"/>
        <v/>
      </c>
    </row>
    <row r="4145" spans="1:43" x14ac:dyDescent="0.3">
      <c r="A4145" s="2" t="s">
        <v>10835</v>
      </c>
      <c r="B4145" s="2" t="s">
        <v>10836</v>
      </c>
      <c r="C4145" s="2" t="s">
        <v>289</v>
      </c>
      <c r="D4145" s="2" t="s">
        <v>134</v>
      </c>
      <c r="E4145" s="2" t="s">
        <v>268</v>
      </c>
      <c r="F4145" s="2">
        <v>65</v>
      </c>
      <c r="G4145" s="2" t="s">
        <v>69</v>
      </c>
      <c r="H4145" s="2" t="s">
        <v>372</v>
      </c>
      <c r="I4145" s="2" t="s">
        <v>43</v>
      </c>
      <c r="J4145" s="3">
        <v>45640</v>
      </c>
      <c r="K4145" s="3">
        <v>45660</v>
      </c>
      <c r="L4145" s="2" t="s">
        <v>36</v>
      </c>
      <c r="M4145" s="2" t="s">
        <v>71</v>
      </c>
      <c r="N4145" s="2" t="s">
        <v>162</v>
      </c>
      <c r="O4145" s="4">
        <v>906000</v>
      </c>
      <c r="P4145" s="4">
        <v>356800</v>
      </c>
      <c r="Q4145" s="4">
        <v>549200</v>
      </c>
      <c r="R4145" s="2">
        <v>24</v>
      </c>
      <c r="S4145" s="5">
        <v>6.11</v>
      </c>
      <c r="T4145" s="4">
        <v>25679.68</v>
      </c>
      <c r="U4145" s="2" t="s">
        <v>73</v>
      </c>
      <c r="V4145" s="2" t="s">
        <v>74</v>
      </c>
      <c r="W4145" s="4">
        <v>487913.92</v>
      </c>
      <c r="X4145" s="4">
        <v>128398.32</v>
      </c>
      <c r="Y4145" s="4">
        <v>616312.24</v>
      </c>
      <c r="Z4145" s="2">
        <v>0</v>
      </c>
      <c r="AA4145" s="2" t="s">
        <v>56</v>
      </c>
      <c r="AB4145" s="2" t="s">
        <v>15729</v>
      </c>
      <c r="AC4145" s="2" t="s">
        <v>129</v>
      </c>
      <c r="AD4145" s="2" t="s">
        <v>76</v>
      </c>
      <c r="AE4145" s="5">
        <v>60.62</v>
      </c>
      <c r="AF4145" s="2">
        <v>0</v>
      </c>
      <c r="AG4145" s="2" t="s">
        <v>77</v>
      </c>
      <c r="AH4145" s="2">
        <v>20</v>
      </c>
      <c r="AI4145" s="6" t="str">
        <f t="shared" si="192"/>
        <v>65+</v>
      </c>
      <c r="AJ4145" s="11">
        <f>YEAR(tbl_LoanData[[#This Row],[Application Date]])</f>
        <v>2024</v>
      </c>
      <c r="AK4145" s="11" t="str">
        <f>TEXT(tbl_LoanData[[#This Row],[Application Date]],"MMMM")</f>
        <v>December</v>
      </c>
      <c r="AL4145" s="12">
        <f>DATE(YEAR(tbl_LoanData[[#This Row],[Application Date]]),MONTH(tbl_LoanData[[#This Row],[Application Date]]),1)</f>
        <v>45627</v>
      </c>
      <c r="AM4145" s="14">
        <f ca="1">IF(AND(tbl_LoanData[[#This Row],[Application Date]]&gt;=EOMONTH(TODAY(),-1)+1,tbl_LoanData[[#This Row],[Application Date]]&lt;=TODAY()),tbl_LoanData[[#This Row],[Loan Amount]],0)</f>
        <v>0</v>
      </c>
      <c r="AN4145" s="14">
        <f>tbl_LoanData[[#This Row],[Amount Paid]]-(Q4145-X4145)</f>
        <v>67112.239999999991</v>
      </c>
      <c r="AO4145" s="14">
        <f>IF(tbl_LoanData[[#This Row],[Application Status]]="Approved",1,0)</f>
        <v>1</v>
      </c>
      <c r="AP4145" s="22" t="str">
        <f t="shared" ca="1" si="193"/>
        <v/>
      </c>
      <c r="AQ4145" s="22" t="str">
        <f t="shared" ca="1" si="194"/>
        <v/>
      </c>
    </row>
    <row r="4146" spans="1:43" ht="14.4" customHeight="1" x14ac:dyDescent="0.3">
      <c r="A4146" s="2" t="s">
        <v>10885</v>
      </c>
      <c r="B4146" s="2" t="s">
        <v>10886</v>
      </c>
      <c r="C4146" s="2" t="s">
        <v>429</v>
      </c>
      <c r="D4146" s="2" t="s">
        <v>82</v>
      </c>
      <c r="E4146" s="2" t="s">
        <v>91</v>
      </c>
      <c r="F4146" s="2">
        <v>38</v>
      </c>
      <c r="G4146" s="2" t="s">
        <v>83</v>
      </c>
      <c r="H4146" s="2" t="s">
        <v>191</v>
      </c>
      <c r="I4146" s="2" t="s">
        <v>51</v>
      </c>
      <c r="J4146" s="3">
        <v>45656</v>
      </c>
      <c r="K4146" s="3">
        <v>45659</v>
      </c>
      <c r="L4146" s="2" t="s">
        <v>40</v>
      </c>
      <c r="M4146" s="2" t="s">
        <v>85</v>
      </c>
      <c r="N4146" s="2" t="s">
        <v>270</v>
      </c>
      <c r="O4146" s="4">
        <v>775000</v>
      </c>
      <c r="P4146" s="4">
        <v>277500</v>
      </c>
      <c r="Q4146" s="4">
        <v>497500</v>
      </c>
      <c r="R4146" s="2">
        <v>18</v>
      </c>
      <c r="S4146" s="5">
        <v>6.96</v>
      </c>
      <c r="T4146" s="4">
        <v>30524.39</v>
      </c>
      <c r="U4146" s="2" t="s">
        <v>73</v>
      </c>
      <c r="V4146" s="2" t="s">
        <v>33</v>
      </c>
      <c r="W4146" s="4">
        <v>549439</v>
      </c>
      <c r="X4146" s="4">
        <v>0</v>
      </c>
      <c r="Y4146" s="4">
        <v>549439</v>
      </c>
      <c r="Z4146" s="2">
        <v>0</v>
      </c>
      <c r="AA4146" s="2" t="s">
        <v>56</v>
      </c>
      <c r="AB4146" s="2" t="s">
        <v>15736</v>
      </c>
      <c r="AC4146" s="2" t="s">
        <v>121</v>
      </c>
      <c r="AD4146" s="2" t="s">
        <v>76</v>
      </c>
      <c r="AE4146" s="5">
        <v>64.19</v>
      </c>
      <c r="AF4146" s="2">
        <v>0</v>
      </c>
      <c r="AG4146" s="2" t="s">
        <v>77</v>
      </c>
      <c r="AH4146" s="2">
        <v>3</v>
      </c>
      <c r="AI4146" s="6" t="str">
        <f t="shared" si="192"/>
        <v>35-44</v>
      </c>
      <c r="AJ4146" s="11">
        <f>YEAR(tbl_LoanData[[#This Row],[Application Date]])</f>
        <v>2024</v>
      </c>
      <c r="AK4146" s="11" t="str">
        <f>TEXT(tbl_LoanData[[#This Row],[Application Date]],"MMMM")</f>
        <v>December</v>
      </c>
      <c r="AL4146" s="12">
        <f>DATE(YEAR(tbl_LoanData[[#This Row],[Application Date]]),MONTH(tbl_LoanData[[#This Row],[Application Date]]),1)</f>
        <v>45627</v>
      </c>
      <c r="AM4146" s="14">
        <f ca="1">IF(AND(tbl_LoanData[[#This Row],[Application Date]]&gt;=EOMONTH(TODAY(),-1)+1,tbl_LoanData[[#This Row],[Application Date]]&lt;=TODAY()),tbl_LoanData[[#This Row],[Loan Amount]],0)</f>
        <v>0</v>
      </c>
      <c r="AN4146" s="14">
        <f>tbl_LoanData[[#This Row],[Amount Paid]]-(Q4146-X4146)</f>
        <v>51939</v>
      </c>
      <c r="AO4146" s="14">
        <f>IF(tbl_LoanData[[#This Row],[Application Status]]="Approved",1,0)</f>
        <v>1</v>
      </c>
      <c r="AP4146" s="22" t="str">
        <f t="shared" ca="1" si="193"/>
        <v/>
      </c>
      <c r="AQ4146" s="22" t="str">
        <f t="shared" ca="1" si="194"/>
        <v/>
      </c>
    </row>
    <row r="4147" spans="1:43" ht="14.4" customHeight="1" x14ac:dyDescent="0.3">
      <c r="A4147" s="2" t="s">
        <v>11121</v>
      </c>
      <c r="B4147" s="2" t="s">
        <v>11122</v>
      </c>
      <c r="C4147" s="2" t="s">
        <v>141</v>
      </c>
      <c r="D4147" s="2" t="s">
        <v>118</v>
      </c>
      <c r="E4147" s="2" t="s">
        <v>135</v>
      </c>
      <c r="F4147" s="2">
        <v>56</v>
      </c>
      <c r="G4147" s="2" t="s">
        <v>83</v>
      </c>
      <c r="H4147" s="2" t="s">
        <v>191</v>
      </c>
      <c r="I4147" s="2" t="s">
        <v>51</v>
      </c>
      <c r="J4147" s="3">
        <v>45654</v>
      </c>
      <c r="K4147" s="3">
        <v>45661</v>
      </c>
      <c r="L4147" s="2" t="s">
        <v>39</v>
      </c>
      <c r="M4147" s="2" t="s">
        <v>127</v>
      </c>
      <c r="N4147" s="2" t="s">
        <v>152</v>
      </c>
      <c r="O4147" s="4">
        <v>1676000</v>
      </c>
      <c r="P4147" s="4">
        <v>203300</v>
      </c>
      <c r="Q4147" s="4">
        <v>1472700</v>
      </c>
      <c r="R4147" s="2">
        <v>24</v>
      </c>
      <c r="S4147" s="5">
        <v>5.09</v>
      </c>
      <c r="T4147" s="4">
        <v>67609.2</v>
      </c>
      <c r="U4147" s="2" t="s">
        <v>73</v>
      </c>
      <c r="V4147" s="2" t="s">
        <v>74</v>
      </c>
      <c r="W4147" s="4">
        <v>1284574.8</v>
      </c>
      <c r="X4147" s="4">
        <v>338046.06</v>
      </c>
      <c r="Y4147" s="4">
        <v>1622620.86</v>
      </c>
      <c r="Z4147" s="2">
        <v>0</v>
      </c>
      <c r="AA4147" s="2" t="s">
        <v>56</v>
      </c>
      <c r="AB4147" s="2" t="s">
        <v>15735</v>
      </c>
      <c r="AC4147" s="2" t="s">
        <v>138</v>
      </c>
      <c r="AD4147" s="2" t="s">
        <v>76</v>
      </c>
      <c r="AE4147" s="5">
        <v>87.87</v>
      </c>
      <c r="AF4147" s="2">
        <v>0</v>
      </c>
      <c r="AG4147" s="2" t="s">
        <v>77</v>
      </c>
      <c r="AH4147" s="2">
        <v>7</v>
      </c>
      <c r="AI4147" s="6" t="str">
        <f t="shared" si="192"/>
        <v>55-64</v>
      </c>
      <c r="AJ4147" s="11">
        <f>YEAR(tbl_LoanData[[#This Row],[Application Date]])</f>
        <v>2024</v>
      </c>
      <c r="AK4147" s="11" t="str">
        <f>TEXT(tbl_LoanData[[#This Row],[Application Date]],"MMMM")</f>
        <v>December</v>
      </c>
      <c r="AL4147" s="12">
        <f>DATE(YEAR(tbl_LoanData[[#This Row],[Application Date]]),MONTH(tbl_LoanData[[#This Row],[Application Date]]),1)</f>
        <v>45627</v>
      </c>
      <c r="AM4147" s="14">
        <f ca="1">IF(AND(tbl_LoanData[[#This Row],[Application Date]]&gt;=EOMONTH(TODAY(),-1)+1,tbl_LoanData[[#This Row],[Application Date]]&lt;=TODAY()),tbl_LoanData[[#This Row],[Loan Amount]],0)</f>
        <v>0</v>
      </c>
      <c r="AN4147" s="14">
        <f>tbl_LoanData[[#This Row],[Amount Paid]]-(Q4147-X4147)</f>
        <v>149920.8600000001</v>
      </c>
      <c r="AO4147" s="14">
        <f>IF(tbl_LoanData[[#This Row],[Application Status]]="Approved",1,0)</f>
        <v>1</v>
      </c>
      <c r="AP4147" s="22" t="str">
        <f t="shared" ca="1" si="193"/>
        <v/>
      </c>
      <c r="AQ4147" s="22" t="str">
        <f t="shared" ca="1" si="194"/>
        <v/>
      </c>
    </row>
    <row r="4148" spans="1:43" ht="14.4" customHeight="1" x14ac:dyDescent="0.3">
      <c r="A4148" s="2" t="s">
        <v>11249</v>
      </c>
      <c r="B4148" s="2" t="s">
        <v>11250</v>
      </c>
      <c r="C4148" s="2" t="s">
        <v>310</v>
      </c>
      <c r="D4148" s="2" t="s">
        <v>311</v>
      </c>
      <c r="E4148" s="2" t="s">
        <v>209</v>
      </c>
      <c r="F4148" s="2">
        <v>62</v>
      </c>
      <c r="G4148" s="2" t="s">
        <v>69</v>
      </c>
      <c r="H4148" s="2" t="s">
        <v>151</v>
      </c>
      <c r="I4148" s="2" t="s">
        <v>46</v>
      </c>
      <c r="J4148" s="3">
        <v>45644</v>
      </c>
      <c r="K4148" s="3">
        <v>45656</v>
      </c>
      <c r="L4148" s="2" t="s">
        <v>40</v>
      </c>
      <c r="M4148" s="2" t="s">
        <v>157</v>
      </c>
      <c r="N4148" s="2" t="s">
        <v>328</v>
      </c>
      <c r="O4148" s="4">
        <v>1477000</v>
      </c>
      <c r="P4148" s="4">
        <v>287200</v>
      </c>
      <c r="Q4148" s="4">
        <v>1189800</v>
      </c>
      <c r="R4148" s="2">
        <v>24</v>
      </c>
      <c r="S4148" s="5">
        <v>14.62</v>
      </c>
      <c r="T4148" s="4">
        <v>64070.73</v>
      </c>
      <c r="U4148" s="2" t="s">
        <v>73</v>
      </c>
      <c r="V4148" s="2" t="s">
        <v>74</v>
      </c>
      <c r="W4148" s="4">
        <v>1217343.8700000001</v>
      </c>
      <c r="X4148" s="4">
        <v>320353.65000000002</v>
      </c>
      <c r="Y4148" s="4">
        <v>1537697.52</v>
      </c>
      <c r="Z4148" s="2">
        <v>0</v>
      </c>
      <c r="AA4148" s="2" t="s">
        <v>56</v>
      </c>
      <c r="AB4148" s="2" t="s">
        <v>15733</v>
      </c>
      <c r="AC4148" s="2" t="s">
        <v>106</v>
      </c>
      <c r="AD4148" s="2" t="s">
        <v>76</v>
      </c>
      <c r="AE4148" s="5">
        <v>80.56</v>
      </c>
      <c r="AF4148" s="2">
        <v>0</v>
      </c>
      <c r="AG4148" s="2" t="s">
        <v>77</v>
      </c>
      <c r="AH4148" s="2">
        <v>12</v>
      </c>
      <c r="AI4148" s="6" t="str">
        <f t="shared" si="192"/>
        <v>55-64</v>
      </c>
      <c r="AJ4148" s="11">
        <f>YEAR(tbl_LoanData[[#This Row],[Application Date]])</f>
        <v>2024</v>
      </c>
      <c r="AK4148" s="11" t="str">
        <f>TEXT(tbl_LoanData[[#This Row],[Application Date]],"MMMM")</f>
        <v>December</v>
      </c>
      <c r="AL4148" s="12">
        <f>DATE(YEAR(tbl_LoanData[[#This Row],[Application Date]]),MONTH(tbl_LoanData[[#This Row],[Application Date]]),1)</f>
        <v>45627</v>
      </c>
      <c r="AM4148" s="14">
        <f ca="1">IF(AND(tbl_LoanData[[#This Row],[Application Date]]&gt;=EOMONTH(TODAY(),-1)+1,tbl_LoanData[[#This Row],[Application Date]]&lt;=TODAY()),tbl_LoanData[[#This Row],[Loan Amount]],0)</f>
        <v>0</v>
      </c>
      <c r="AN4148" s="14">
        <f>tbl_LoanData[[#This Row],[Amount Paid]]-(Q4148-X4148)</f>
        <v>347897.52000000014</v>
      </c>
      <c r="AO4148" s="14">
        <f>IF(tbl_LoanData[[#This Row],[Application Status]]="Approved",1,0)</f>
        <v>1</v>
      </c>
      <c r="AP4148" s="22" t="str">
        <f t="shared" ca="1" si="193"/>
        <v/>
      </c>
      <c r="AQ4148" s="22" t="str">
        <f t="shared" ca="1" si="194"/>
        <v/>
      </c>
    </row>
    <row r="4149" spans="1:43" ht="14.4" customHeight="1" x14ac:dyDescent="0.3">
      <c r="A4149" s="2" t="s">
        <v>11275</v>
      </c>
      <c r="B4149" s="2" t="s">
        <v>11276</v>
      </c>
      <c r="C4149" s="2" t="s">
        <v>413</v>
      </c>
      <c r="D4149" s="2" t="s">
        <v>91</v>
      </c>
      <c r="E4149" s="2" t="s">
        <v>102</v>
      </c>
      <c r="F4149" s="2">
        <v>53</v>
      </c>
      <c r="G4149" s="2" t="s">
        <v>83</v>
      </c>
      <c r="H4149" s="2" t="s">
        <v>136</v>
      </c>
      <c r="I4149" s="2" t="s">
        <v>49</v>
      </c>
      <c r="J4149" s="3">
        <v>45632</v>
      </c>
      <c r="K4149" s="3">
        <v>45640</v>
      </c>
      <c r="L4149" s="2" t="s">
        <v>40</v>
      </c>
      <c r="M4149" s="2" t="s">
        <v>71</v>
      </c>
      <c r="N4149" s="2" t="s">
        <v>137</v>
      </c>
      <c r="O4149" s="4">
        <v>1254000</v>
      </c>
      <c r="P4149" s="4">
        <v>371800</v>
      </c>
      <c r="Q4149" s="4">
        <v>882200</v>
      </c>
      <c r="R4149" s="2">
        <v>36</v>
      </c>
      <c r="S4149" s="5">
        <v>9.64</v>
      </c>
      <c r="T4149" s="4">
        <v>31592.560000000001</v>
      </c>
      <c r="U4149" s="2" t="s">
        <v>73</v>
      </c>
      <c r="V4149" s="2" t="s">
        <v>74</v>
      </c>
      <c r="W4149" s="4">
        <v>631851.19999999995</v>
      </c>
      <c r="X4149" s="4">
        <v>505481.04</v>
      </c>
      <c r="Y4149" s="4">
        <v>1137332.24</v>
      </c>
      <c r="Z4149" s="2">
        <v>0</v>
      </c>
      <c r="AA4149" s="2" t="s">
        <v>56</v>
      </c>
      <c r="AB4149" s="2" t="s">
        <v>15733</v>
      </c>
      <c r="AC4149" s="2" t="s">
        <v>121</v>
      </c>
      <c r="AD4149" s="2" t="s">
        <v>76</v>
      </c>
      <c r="AE4149" s="5">
        <v>70.349999999999994</v>
      </c>
      <c r="AF4149" s="2">
        <v>0</v>
      </c>
      <c r="AG4149" s="2" t="s">
        <v>77</v>
      </c>
      <c r="AH4149" s="2">
        <v>8</v>
      </c>
      <c r="AI4149" s="6" t="str">
        <f t="shared" si="192"/>
        <v>45-54</v>
      </c>
      <c r="AJ4149" s="11">
        <f>YEAR(tbl_LoanData[[#This Row],[Application Date]])</f>
        <v>2024</v>
      </c>
      <c r="AK4149" s="11" t="str">
        <f>TEXT(tbl_LoanData[[#This Row],[Application Date]],"MMMM")</f>
        <v>December</v>
      </c>
      <c r="AL4149" s="12">
        <f>DATE(YEAR(tbl_LoanData[[#This Row],[Application Date]]),MONTH(tbl_LoanData[[#This Row],[Application Date]]),1)</f>
        <v>45627</v>
      </c>
      <c r="AM4149" s="14">
        <f ca="1">IF(AND(tbl_LoanData[[#This Row],[Application Date]]&gt;=EOMONTH(TODAY(),-1)+1,tbl_LoanData[[#This Row],[Application Date]]&lt;=TODAY()),tbl_LoanData[[#This Row],[Loan Amount]],0)</f>
        <v>0</v>
      </c>
      <c r="AN4149" s="14">
        <f>tbl_LoanData[[#This Row],[Amount Paid]]-(Q4149-X4149)</f>
        <v>255132.23999999993</v>
      </c>
      <c r="AO4149" s="14">
        <f>IF(tbl_LoanData[[#This Row],[Application Status]]="Approved",1,0)</f>
        <v>1</v>
      </c>
      <c r="AP4149" s="22" t="str">
        <f t="shared" ca="1" si="193"/>
        <v/>
      </c>
      <c r="AQ4149" s="22" t="str">
        <f t="shared" ca="1" si="194"/>
        <v/>
      </c>
    </row>
    <row r="4150" spans="1:43" x14ac:dyDescent="0.3">
      <c r="A4150" s="2" t="s">
        <v>11427</v>
      </c>
      <c r="B4150" s="2" t="s">
        <v>11428</v>
      </c>
      <c r="C4150" s="2" t="s">
        <v>331</v>
      </c>
      <c r="D4150" s="2" t="s">
        <v>67</v>
      </c>
      <c r="E4150" s="2" t="s">
        <v>135</v>
      </c>
      <c r="F4150" s="2">
        <v>56</v>
      </c>
      <c r="G4150" s="2" t="s">
        <v>83</v>
      </c>
      <c r="H4150" s="2" t="s">
        <v>298</v>
      </c>
      <c r="I4150" s="2" t="s">
        <v>43</v>
      </c>
      <c r="J4150" s="3">
        <v>45631</v>
      </c>
      <c r="K4150" s="3">
        <v>45640</v>
      </c>
      <c r="L4150" s="2" t="s">
        <v>36</v>
      </c>
      <c r="M4150" s="2" t="s">
        <v>104</v>
      </c>
      <c r="N4150" s="2" t="s">
        <v>105</v>
      </c>
      <c r="O4150" s="4">
        <v>1846000</v>
      </c>
      <c r="P4150" s="4">
        <v>522100</v>
      </c>
      <c r="Q4150" s="4">
        <v>1323900</v>
      </c>
      <c r="R4150" s="2">
        <v>36</v>
      </c>
      <c r="S4150" s="5">
        <v>12</v>
      </c>
      <c r="T4150" s="4">
        <v>50014</v>
      </c>
      <c r="U4150" s="2" t="s">
        <v>73</v>
      </c>
      <c r="V4150" s="2" t="s">
        <v>74</v>
      </c>
      <c r="W4150" s="4">
        <v>1000280</v>
      </c>
      <c r="X4150" s="4">
        <v>800224</v>
      </c>
      <c r="Y4150" s="4">
        <v>1800504</v>
      </c>
      <c r="Z4150" s="2">
        <v>0</v>
      </c>
      <c r="AA4150" s="2" t="s">
        <v>56</v>
      </c>
      <c r="AB4150" s="2" t="s">
        <v>15732</v>
      </c>
      <c r="AC4150" s="2" t="s">
        <v>129</v>
      </c>
      <c r="AD4150" s="2" t="s">
        <v>76</v>
      </c>
      <c r="AE4150" s="5">
        <v>71.72</v>
      </c>
      <c r="AF4150" s="2">
        <v>0</v>
      </c>
      <c r="AG4150" s="2" t="s">
        <v>77</v>
      </c>
      <c r="AH4150" s="2">
        <v>9</v>
      </c>
      <c r="AI4150" s="6" t="str">
        <f t="shared" si="192"/>
        <v>55-64</v>
      </c>
      <c r="AJ4150" s="11">
        <f>YEAR(tbl_LoanData[[#This Row],[Application Date]])</f>
        <v>2024</v>
      </c>
      <c r="AK4150" s="11" t="str">
        <f>TEXT(tbl_LoanData[[#This Row],[Application Date]],"MMMM")</f>
        <v>December</v>
      </c>
      <c r="AL4150" s="12">
        <f>DATE(YEAR(tbl_LoanData[[#This Row],[Application Date]]),MONTH(tbl_LoanData[[#This Row],[Application Date]]),1)</f>
        <v>45627</v>
      </c>
      <c r="AM4150" s="14">
        <f ca="1">IF(AND(tbl_LoanData[[#This Row],[Application Date]]&gt;=EOMONTH(TODAY(),-1)+1,tbl_LoanData[[#This Row],[Application Date]]&lt;=TODAY()),tbl_LoanData[[#This Row],[Loan Amount]],0)</f>
        <v>0</v>
      </c>
      <c r="AN4150" s="14">
        <f>tbl_LoanData[[#This Row],[Amount Paid]]-(Q4150-X4150)</f>
        <v>476604</v>
      </c>
      <c r="AO4150" s="14">
        <f>IF(tbl_LoanData[[#This Row],[Application Status]]="Approved",1,0)</f>
        <v>1</v>
      </c>
      <c r="AP4150" s="22" t="str">
        <f t="shared" ca="1" si="193"/>
        <v/>
      </c>
      <c r="AQ4150" s="22" t="str">
        <f t="shared" ca="1" si="194"/>
        <v/>
      </c>
    </row>
    <row r="4151" spans="1:43" ht="14.4" customHeight="1" x14ac:dyDescent="0.3">
      <c r="A4151" s="2" t="s">
        <v>11481</v>
      </c>
      <c r="B4151" s="2" t="s">
        <v>11482</v>
      </c>
      <c r="C4151" s="2" t="s">
        <v>327</v>
      </c>
      <c r="D4151" s="2" t="s">
        <v>134</v>
      </c>
      <c r="E4151" s="2" t="s">
        <v>150</v>
      </c>
      <c r="F4151" s="2">
        <v>34</v>
      </c>
      <c r="G4151" s="2" t="s">
        <v>69</v>
      </c>
      <c r="H4151" s="2" t="s">
        <v>466</v>
      </c>
      <c r="I4151" s="2" t="s">
        <v>43</v>
      </c>
      <c r="J4151" s="3">
        <v>45630</v>
      </c>
      <c r="K4151" s="3">
        <v>45638</v>
      </c>
      <c r="L4151" s="2" t="s">
        <v>40</v>
      </c>
      <c r="M4151" s="2" t="s">
        <v>71</v>
      </c>
      <c r="N4151" s="2" t="s">
        <v>137</v>
      </c>
      <c r="O4151" s="4">
        <v>1501000</v>
      </c>
      <c r="P4151" s="4">
        <v>481600</v>
      </c>
      <c r="Q4151" s="4">
        <v>1019400</v>
      </c>
      <c r="R4151" s="2">
        <v>48</v>
      </c>
      <c r="S4151" s="5">
        <v>7.62</v>
      </c>
      <c r="T4151" s="4">
        <v>27710.69</v>
      </c>
      <c r="U4151" s="2" t="s">
        <v>73</v>
      </c>
      <c r="V4151" s="2" t="s">
        <v>74</v>
      </c>
      <c r="W4151" s="4">
        <v>415660.35</v>
      </c>
      <c r="X4151" s="4">
        <v>914452.77</v>
      </c>
      <c r="Y4151" s="4">
        <v>1330113.1200000001</v>
      </c>
      <c r="Z4151" s="2">
        <v>145</v>
      </c>
      <c r="AA4151" s="2" t="s">
        <v>60</v>
      </c>
      <c r="AB4151" s="2" t="s">
        <v>15729</v>
      </c>
      <c r="AC4151" s="2" t="s">
        <v>146</v>
      </c>
      <c r="AD4151" s="2" t="s">
        <v>76</v>
      </c>
      <c r="AE4151" s="5">
        <v>67.91</v>
      </c>
      <c r="AF4151" s="2">
        <v>5</v>
      </c>
      <c r="AG4151" s="2" t="s">
        <v>130</v>
      </c>
      <c r="AH4151" s="2">
        <v>8</v>
      </c>
      <c r="AI4151" s="6" t="str">
        <f t="shared" si="192"/>
        <v>25-34</v>
      </c>
      <c r="AJ4151" s="11">
        <f>YEAR(tbl_LoanData[[#This Row],[Application Date]])</f>
        <v>2024</v>
      </c>
      <c r="AK4151" s="11" t="str">
        <f>TEXT(tbl_LoanData[[#This Row],[Application Date]],"MMMM")</f>
        <v>December</v>
      </c>
      <c r="AL4151" s="12">
        <f>DATE(YEAR(tbl_LoanData[[#This Row],[Application Date]]),MONTH(tbl_LoanData[[#This Row],[Application Date]]),1)</f>
        <v>45627</v>
      </c>
      <c r="AM4151" s="14">
        <f ca="1">IF(AND(tbl_LoanData[[#This Row],[Application Date]]&gt;=EOMONTH(TODAY(),-1)+1,tbl_LoanData[[#This Row],[Application Date]]&lt;=TODAY()),tbl_LoanData[[#This Row],[Loan Amount]],0)</f>
        <v>0</v>
      </c>
      <c r="AN4151" s="14">
        <f>tbl_LoanData[[#This Row],[Amount Paid]]-(Q4151-X4151)</f>
        <v>310713.12</v>
      </c>
      <c r="AO4151" s="14">
        <f>IF(tbl_LoanData[[#This Row],[Application Status]]="Approved",1,0)</f>
        <v>1</v>
      </c>
      <c r="AP4151" s="22" t="str">
        <f t="shared" ca="1" si="193"/>
        <v/>
      </c>
      <c r="AQ4151" s="22" t="str">
        <f t="shared" ca="1" si="194"/>
        <v/>
      </c>
    </row>
    <row r="4152" spans="1:43" ht="14.4" customHeight="1" x14ac:dyDescent="0.3">
      <c r="A4152" s="2" t="s">
        <v>11607</v>
      </c>
      <c r="B4152" s="2" t="s">
        <v>11608</v>
      </c>
      <c r="C4152" s="2" t="s">
        <v>575</v>
      </c>
      <c r="D4152" s="2" t="s">
        <v>209</v>
      </c>
      <c r="E4152" s="2" t="s">
        <v>311</v>
      </c>
      <c r="F4152" s="2">
        <v>60</v>
      </c>
      <c r="G4152" s="2" t="s">
        <v>69</v>
      </c>
      <c r="H4152" s="2" t="s">
        <v>307</v>
      </c>
      <c r="I4152" s="2" t="s">
        <v>43</v>
      </c>
      <c r="J4152" s="3">
        <v>45654</v>
      </c>
      <c r="K4152" s="3">
        <v>45668</v>
      </c>
      <c r="L4152" s="2" t="s">
        <v>37</v>
      </c>
      <c r="M4152" s="2" t="s">
        <v>199</v>
      </c>
      <c r="N4152" s="2" t="s">
        <v>319</v>
      </c>
      <c r="O4152" s="4">
        <v>72000</v>
      </c>
      <c r="P4152" s="4">
        <v>23900</v>
      </c>
      <c r="Q4152" s="4">
        <v>48100</v>
      </c>
      <c r="R4152" s="2">
        <v>24</v>
      </c>
      <c r="S4152" s="5">
        <v>8.25</v>
      </c>
      <c r="T4152" s="4">
        <v>2334.85</v>
      </c>
      <c r="U4152" s="2" t="s">
        <v>73</v>
      </c>
      <c r="V4152" s="2" t="s">
        <v>74</v>
      </c>
      <c r="W4152" s="4">
        <v>37357.599999999999</v>
      </c>
      <c r="X4152" s="4">
        <v>18678.900000000001</v>
      </c>
      <c r="Y4152" s="4">
        <v>56036.5</v>
      </c>
      <c r="Z4152" s="2">
        <v>90</v>
      </c>
      <c r="AA4152" s="2" t="s">
        <v>59</v>
      </c>
      <c r="AB4152" s="2" t="s">
        <v>15736</v>
      </c>
      <c r="AC4152" s="2" t="s">
        <v>121</v>
      </c>
      <c r="AD4152" s="2" t="s">
        <v>76</v>
      </c>
      <c r="AE4152" s="5">
        <v>66.81</v>
      </c>
      <c r="AF4152" s="2">
        <v>3</v>
      </c>
      <c r="AG4152" s="2" t="s">
        <v>130</v>
      </c>
      <c r="AH4152" s="2">
        <v>14</v>
      </c>
      <c r="AI4152" s="6" t="str">
        <f t="shared" si="192"/>
        <v>55-64</v>
      </c>
      <c r="AJ4152" s="11">
        <f>YEAR(tbl_LoanData[[#This Row],[Application Date]])</f>
        <v>2024</v>
      </c>
      <c r="AK4152" s="11" t="str">
        <f>TEXT(tbl_LoanData[[#This Row],[Application Date]],"MMMM")</f>
        <v>December</v>
      </c>
      <c r="AL4152" s="12">
        <f>DATE(YEAR(tbl_LoanData[[#This Row],[Application Date]]),MONTH(tbl_LoanData[[#This Row],[Application Date]]),1)</f>
        <v>45627</v>
      </c>
      <c r="AM4152" s="14">
        <f ca="1">IF(AND(tbl_LoanData[[#This Row],[Application Date]]&gt;=EOMONTH(TODAY(),-1)+1,tbl_LoanData[[#This Row],[Application Date]]&lt;=TODAY()),tbl_LoanData[[#This Row],[Loan Amount]],0)</f>
        <v>0</v>
      </c>
      <c r="AN4152" s="14">
        <f>tbl_LoanData[[#This Row],[Amount Paid]]-(Q4152-X4152)</f>
        <v>7936.5</v>
      </c>
      <c r="AO4152" s="14">
        <f>IF(tbl_LoanData[[#This Row],[Application Status]]="Approved",1,0)</f>
        <v>1</v>
      </c>
      <c r="AP4152" s="22" t="str">
        <f t="shared" ca="1" si="193"/>
        <v/>
      </c>
      <c r="AQ4152" s="22" t="str">
        <f t="shared" ca="1" si="194"/>
        <v/>
      </c>
    </row>
    <row r="4153" spans="1:43" ht="14.4" customHeight="1" x14ac:dyDescent="0.3">
      <c r="A4153" s="2" t="s">
        <v>11629</v>
      </c>
      <c r="B4153" s="2" t="s">
        <v>11630</v>
      </c>
      <c r="C4153" s="2" t="s">
        <v>1059</v>
      </c>
      <c r="D4153" s="2" t="s">
        <v>91</v>
      </c>
      <c r="E4153" s="2" t="s">
        <v>232</v>
      </c>
      <c r="F4153" s="2">
        <v>63</v>
      </c>
      <c r="G4153" s="2" t="s">
        <v>69</v>
      </c>
      <c r="H4153" s="2" t="s">
        <v>244</v>
      </c>
      <c r="I4153" s="2" t="s">
        <v>48</v>
      </c>
      <c r="J4153" s="3">
        <v>45651</v>
      </c>
      <c r="K4153" s="3">
        <v>45665</v>
      </c>
      <c r="L4153" s="2" t="s">
        <v>39</v>
      </c>
      <c r="M4153" s="2" t="s">
        <v>85</v>
      </c>
      <c r="N4153" s="2" t="s">
        <v>324</v>
      </c>
      <c r="O4153" s="4">
        <v>1358000</v>
      </c>
      <c r="P4153" s="4">
        <v>415100</v>
      </c>
      <c r="Q4153" s="4">
        <v>942900</v>
      </c>
      <c r="R4153" s="2">
        <v>24</v>
      </c>
      <c r="S4153" s="5">
        <v>13.1</v>
      </c>
      <c r="T4153" s="4">
        <v>49580.82</v>
      </c>
      <c r="U4153" s="2" t="s">
        <v>73</v>
      </c>
      <c r="V4153" s="2" t="s">
        <v>74</v>
      </c>
      <c r="W4153" s="4">
        <v>942035.58</v>
      </c>
      <c r="X4153" s="4">
        <v>247904.22</v>
      </c>
      <c r="Y4153" s="4">
        <v>1189939.8</v>
      </c>
      <c r="Z4153" s="2">
        <v>0</v>
      </c>
      <c r="AA4153" s="2" t="s">
        <v>56</v>
      </c>
      <c r="AB4153" s="2" t="s">
        <v>15728</v>
      </c>
      <c r="AC4153" s="2" t="s">
        <v>106</v>
      </c>
      <c r="AD4153" s="2" t="s">
        <v>76</v>
      </c>
      <c r="AE4153" s="5">
        <v>69.430000000000007</v>
      </c>
      <c r="AF4153" s="2">
        <v>0</v>
      </c>
      <c r="AG4153" s="2" t="s">
        <v>77</v>
      </c>
      <c r="AH4153" s="2">
        <v>14</v>
      </c>
      <c r="AI4153" s="6" t="str">
        <f t="shared" si="192"/>
        <v>55-64</v>
      </c>
      <c r="AJ4153" s="11">
        <f>YEAR(tbl_LoanData[[#This Row],[Application Date]])</f>
        <v>2024</v>
      </c>
      <c r="AK4153" s="11" t="str">
        <f>TEXT(tbl_LoanData[[#This Row],[Application Date]],"MMMM")</f>
        <v>December</v>
      </c>
      <c r="AL4153" s="12">
        <f>DATE(YEAR(tbl_LoanData[[#This Row],[Application Date]]),MONTH(tbl_LoanData[[#This Row],[Application Date]]),1)</f>
        <v>45627</v>
      </c>
      <c r="AM4153" s="14">
        <f ca="1">IF(AND(tbl_LoanData[[#This Row],[Application Date]]&gt;=EOMONTH(TODAY(),-1)+1,tbl_LoanData[[#This Row],[Application Date]]&lt;=TODAY()),tbl_LoanData[[#This Row],[Loan Amount]],0)</f>
        <v>0</v>
      </c>
      <c r="AN4153" s="14">
        <f>tbl_LoanData[[#This Row],[Amount Paid]]-(Q4153-X4153)</f>
        <v>247039.79999999993</v>
      </c>
      <c r="AO4153" s="14">
        <f>IF(tbl_LoanData[[#This Row],[Application Status]]="Approved",1,0)</f>
        <v>1</v>
      </c>
      <c r="AP4153" s="22" t="str">
        <f t="shared" ca="1" si="193"/>
        <v/>
      </c>
      <c r="AQ4153" s="22" t="str">
        <f t="shared" ca="1" si="194"/>
        <v/>
      </c>
    </row>
    <row r="4154" spans="1:43" ht="14.4" customHeight="1" x14ac:dyDescent="0.3">
      <c r="A4154" s="2" t="s">
        <v>11717</v>
      </c>
      <c r="B4154" s="2" t="s">
        <v>11718</v>
      </c>
      <c r="C4154" s="2" t="s">
        <v>198</v>
      </c>
      <c r="D4154" s="2" t="s">
        <v>189</v>
      </c>
      <c r="E4154" s="2" t="s">
        <v>117</v>
      </c>
      <c r="F4154" s="2">
        <v>47</v>
      </c>
      <c r="G4154" s="2" t="s">
        <v>69</v>
      </c>
      <c r="H4154" s="2" t="s">
        <v>278</v>
      </c>
      <c r="I4154" s="2" t="s">
        <v>45</v>
      </c>
      <c r="J4154" s="3">
        <v>45641</v>
      </c>
      <c r="K4154" s="3"/>
      <c r="L4154" s="2" t="s">
        <v>39</v>
      </c>
      <c r="M4154" s="2" t="s">
        <v>127</v>
      </c>
      <c r="N4154" s="2" t="s">
        <v>195</v>
      </c>
      <c r="O4154" s="4">
        <v>1566000</v>
      </c>
      <c r="P4154" s="4">
        <v>476400</v>
      </c>
      <c r="Q4154" s="4">
        <v>1089600</v>
      </c>
      <c r="R4154" s="2">
        <v>36</v>
      </c>
      <c r="S4154" s="5">
        <v>10.43</v>
      </c>
      <c r="T4154" s="4">
        <v>39737.11</v>
      </c>
      <c r="U4154" s="2" t="s">
        <v>96</v>
      </c>
      <c r="V4154" s="2" t="s">
        <v>97</v>
      </c>
      <c r="W4154" s="4">
        <v>0</v>
      </c>
      <c r="X4154" s="4">
        <v>0</v>
      </c>
      <c r="Y4154" s="4">
        <v>1430535.84</v>
      </c>
      <c r="Z4154" s="2">
        <v>0</v>
      </c>
      <c r="AA4154" s="2" t="s">
        <v>97</v>
      </c>
      <c r="AB4154" s="2" t="s">
        <v>15734</v>
      </c>
      <c r="AC4154" s="2" t="s">
        <v>106</v>
      </c>
      <c r="AD4154" s="2" t="s">
        <v>76</v>
      </c>
      <c r="AE4154" s="5">
        <v>69.58</v>
      </c>
      <c r="AF4154" s="2">
        <v>0</v>
      </c>
      <c r="AG4154" s="2" t="s">
        <v>97</v>
      </c>
      <c r="AH4154" s="2"/>
      <c r="AI4154" s="6" t="str">
        <f t="shared" si="192"/>
        <v>45-54</v>
      </c>
      <c r="AJ4154" s="11">
        <f>YEAR(tbl_LoanData[[#This Row],[Application Date]])</f>
        <v>2024</v>
      </c>
      <c r="AK4154" s="11" t="str">
        <f>TEXT(tbl_LoanData[[#This Row],[Application Date]],"MMMM")</f>
        <v>December</v>
      </c>
      <c r="AL4154" s="12">
        <f>DATE(YEAR(tbl_LoanData[[#This Row],[Application Date]]),MONTH(tbl_LoanData[[#This Row],[Application Date]]),1)</f>
        <v>45627</v>
      </c>
      <c r="AM4154" s="14">
        <f ca="1">IF(AND(tbl_LoanData[[#This Row],[Application Date]]&gt;=EOMONTH(TODAY(),-1)+1,tbl_LoanData[[#This Row],[Application Date]]&lt;=TODAY()),tbl_LoanData[[#This Row],[Loan Amount]],0)</f>
        <v>0</v>
      </c>
      <c r="AN4154" s="14">
        <f>tbl_LoanData[[#This Row],[Amount Paid]]-(Q4154-X4154)</f>
        <v>-1089600</v>
      </c>
      <c r="AO4154" s="14">
        <f>IF(tbl_LoanData[[#This Row],[Application Status]]="Approved",1,0)</f>
        <v>0</v>
      </c>
      <c r="AP4154" s="22" t="str">
        <f t="shared" ca="1" si="193"/>
        <v/>
      </c>
      <c r="AQ4154" s="22" t="str">
        <f t="shared" ca="1" si="194"/>
        <v/>
      </c>
    </row>
    <row r="4155" spans="1:43" x14ac:dyDescent="0.3">
      <c r="A4155" s="2" t="s">
        <v>12089</v>
      </c>
      <c r="B4155" s="2" t="s">
        <v>12090</v>
      </c>
      <c r="C4155" s="2" t="s">
        <v>231</v>
      </c>
      <c r="D4155" s="2" t="s">
        <v>102</v>
      </c>
      <c r="E4155" s="2" t="s">
        <v>293</v>
      </c>
      <c r="F4155" s="2">
        <v>49</v>
      </c>
      <c r="G4155" s="2" t="s">
        <v>83</v>
      </c>
      <c r="H4155" s="2" t="s">
        <v>205</v>
      </c>
      <c r="I4155" s="2" t="s">
        <v>49</v>
      </c>
      <c r="J4155" s="3">
        <v>45657</v>
      </c>
      <c r="K4155" s="3">
        <v>45671</v>
      </c>
      <c r="L4155" s="2" t="s">
        <v>40</v>
      </c>
      <c r="M4155" s="2" t="s">
        <v>111</v>
      </c>
      <c r="N4155" s="2" t="s">
        <v>120</v>
      </c>
      <c r="O4155" s="4">
        <v>1593000</v>
      </c>
      <c r="P4155" s="4">
        <v>171400</v>
      </c>
      <c r="Q4155" s="4">
        <v>1421600</v>
      </c>
      <c r="R4155" s="2">
        <v>36</v>
      </c>
      <c r="S4155" s="5">
        <v>9.31</v>
      </c>
      <c r="T4155" s="4">
        <v>50518.14</v>
      </c>
      <c r="U4155" s="2" t="s">
        <v>73</v>
      </c>
      <c r="V4155" s="2" t="s">
        <v>74</v>
      </c>
      <c r="W4155" s="4">
        <v>656735.81999999995</v>
      </c>
      <c r="X4155" s="4">
        <v>1161917.06</v>
      </c>
      <c r="Y4155" s="4">
        <v>1818652.88</v>
      </c>
      <c r="Z4155" s="2">
        <v>186</v>
      </c>
      <c r="AA4155" s="2" t="s">
        <v>60</v>
      </c>
      <c r="AB4155" s="2" t="s">
        <v>15734</v>
      </c>
      <c r="AC4155" s="2" t="s">
        <v>213</v>
      </c>
      <c r="AD4155" s="2" t="s">
        <v>76</v>
      </c>
      <c r="AE4155" s="5">
        <v>89.24</v>
      </c>
      <c r="AF4155" s="2">
        <v>6</v>
      </c>
      <c r="AG4155" s="2" t="s">
        <v>130</v>
      </c>
      <c r="AH4155" s="2">
        <v>14</v>
      </c>
      <c r="AI4155" s="6" t="str">
        <f t="shared" si="192"/>
        <v>45-54</v>
      </c>
      <c r="AJ4155" s="11">
        <f>YEAR(tbl_LoanData[[#This Row],[Application Date]])</f>
        <v>2024</v>
      </c>
      <c r="AK4155" s="11" t="str">
        <f>TEXT(tbl_LoanData[[#This Row],[Application Date]],"MMMM")</f>
        <v>December</v>
      </c>
      <c r="AL4155" s="12">
        <f>DATE(YEAR(tbl_LoanData[[#This Row],[Application Date]]),MONTH(tbl_LoanData[[#This Row],[Application Date]]),1)</f>
        <v>45627</v>
      </c>
      <c r="AM4155" s="14">
        <f ca="1">IF(AND(tbl_LoanData[[#This Row],[Application Date]]&gt;=EOMONTH(TODAY(),-1)+1,tbl_LoanData[[#This Row],[Application Date]]&lt;=TODAY()),tbl_LoanData[[#This Row],[Loan Amount]],0)</f>
        <v>0</v>
      </c>
      <c r="AN4155" s="14">
        <f>tbl_LoanData[[#This Row],[Amount Paid]]-(Q4155-X4155)</f>
        <v>397052.88</v>
      </c>
      <c r="AO4155" s="14">
        <f>IF(tbl_LoanData[[#This Row],[Application Status]]="Approved",1,0)</f>
        <v>1</v>
      </c>
      <c r="AP4155" s="22" t="str">
        <f t="shared" ca="1" si="193"/>
        <v/>
      </c>
      <c r="AQ4155" s="22" t="str">
        <f t="shared" ca="1" si="194"/>
        <v/>
      </c>
    </row>
    <row r="4156" spans="1:43" ht="14.4" customHeight="1" x14ac:dyDescent="0.3">
      <c r="A4156" s="2" t="s">
        <v>12135</v>
      </c>
      <c r="B4156" s="2" t="s">
        <v>12136</v>
      </c>
      <c r="C4156" s="2" t="s">
        <v>482</v>
      </c>
      <c r="D4156" s="2" t="s">
        <v>82</v>
      </c>
      <c r="E4156" s="2" t="s">
        <v>312</v>
      </c>
      <c r="F4156" s="2">
        <v>55</v>
      </c>
      <c r="G4156" s="2" t="s">
        <v>69</v>
      </c>
      <c r="H4156" s="2" t="s">
        <v>466</v>
      </c>
      <c r="I4156" s="2" t="s">
        <v>43</v>
      </c>
      <c r="J4156" s="3">
        <v>45642</v>
      </c>
      <c r="K4156" s="3">
        <v>45658</v>
      </c>
      <c r="L4156" s="2" t="s">
        <v>40</v>
      </c>
      <c r="M4156" s="2" t="s">
        <v>94</v>
      </c>
      <c r="N4156" s="2" t="s">
        <v>95</v>
      </c>
      <c r="O4156" s="4">
        <v>978000</v>
      </c>
      <c r="P4156" s="4">
        <v>168600</v>
      </c>
      <c r="Q4156" s="4">
        <v>809400</v>
      </c>
      <c r="R4156" s="2">
        <v>24</v>
      </c>
      <c r="S4156" s="5">
        <v>6.01</v>
      </c>
      <c r="T4156" s="4">
        <v>37778.75</v>
      </c>
      <c r="U4156" s="2" t="s">
        <v>73</v>
      </c>
      <c r="V4156" s="2" t="s">
        <v>74</v>
      </c>
      <c r="W4156" s="4">
        <v>717796.25</v>
      </c>
      <c r="X4156" s="4">
        <v>188893.63</v>
      </c>
      <c r="Y4156" s="4">
        <v>906689.88</v>
      </c>
      <c r="Z4156" s="2">
        <v>0</v>
      </c>
      <c r="AA4156" s="2" t="s">
        <v>56</v>
      </c>
      <c r="AB4156" s="2" t="s">
        <v>15727</v>
      </c>
      <c r="AC4156" s="2" t="s">
        <v>129</v>
      </c>
      <c r="AD4156" s="2" t="s">
        <v>76</v>
      </c>
      <c r="AE4156" s="5">
        <v>82.76</v>
      </c>
      <c r="AF4156" s="2">
        <v>0</v>
      </c>
      <c r="AG4156" s="2" t="s">
        <v>77</v>
      </c>
      <c r="AH4156" s="2">
        <v>16</v>
      </c>
      <c r="AI4156" s="6" t="str">
        <f t="shared" si="192"/>
        <v>55-64</v>
      </c>
      <c r="AJ4156" s="11">
        <f>YEAR(tbl_LoanData[[#This Row],[Application Date]])</f>
        <v>2024</v>
      </c>
      <c r="AK4156" s="11" t="str">
        <f>TEXT(tbl_LoanData[[#This Row],[Application Date]],"MMMM")</f>
        <v>December</v>
      </c>
      <c r="AL4156" s="12">
        <f>DATE(YEAR(tbl_LoanData[[#This Row],[Application Date]]),MONTH(tbl_LoanData[[#This Row],[Application Date]]),1)</f>
        <v>45627</v>
      </c>
      <c r="AM4156" s="14">
        <f ca="1">IF(AND(tbl_LoanData[[#This Row],[Application Date]]&gt;=EOMONTH(TODAY(),-1)+1,tbl_LoanData[[#This Row],[Application Date]]&lt;=TODAY()),tbl_LoanData[[#This Row],[Loan Amount]],0)</f>
        <v>0</v>
      </c>
      <c r="AN4156" s="14">
        <f>tbl_LoanData[[#This Row],[Amount Paid]]-(Q4156-X4156)</f>
        <v>97289.88</v>
      </c>
      <c r="AO4156" s="14">
        <f>IF(tbl_LoanData[[#This Row],[Application Status]]="Approved",1,0)</f>
        <v>1</v>
      </c>
      <c r="AP4156" s="22" t="str">
        <f t="shared" ca="1" si="193"/>
        <v/>
      </c>
      <c r="AQ4156" s="22" t="str">
        <f t="shared" ca="1" si="194"/>
        <v/>
      </c>
    </row>
    <row r="4157" spans="1:43" ht="14.4" customHeight="1" x14ac:dyDescent="0.3">
      <c r="A4157" s="2" t="s">
        <v>12249</v>
      </c>
      <c r="B4157" s="2" t="s">
        <v>12250</v>
      </c>
      <c r="C4157" s="2" t="s">
        <v>322</v>
      </c>
      <c r="D4157" s="2" t="s">
        <v>176</v>
      </c>
      <c r="E4157" s="2" t="s">
        <v>323</v>
      </c>
      <c r="F4157" s="2">
        <v>64</v>
      </c>
      <c r="G4157" s="2" t="s">
        <v>83</v>
      </c>
      <c r="H4157" s="2" t="s">
        <v>259</v>
      </c>
      <c r="I4157" s="2" t="s">
        <v>43</v>
      </c>
      <c r="J4157" s="3">
        <v>45639</v>
      </c>
      <c r="K4157" s="3">
        <v>45643</v>
      </c>
      <c r="L4157" s="2" t="s">
        <v>41</v>
      </c>
      <c r="M4157" s="2" t="s">
        <v>552</v>
      </c>
      <c r="N4157" s="2" t="s">
        <v>553</v>
      </c>
      <c r="O4157" s="4">
        <v>4148000</v>
      </c>
      <c r="P4157" s="4">
        <v>1528000</v>
      </c>
      <c r="Q4157" s="4">
        <v>2620000</v>
      </c>
      <c r="R4157" s="2">
        <v>24</v>
      </c>
      <c r="S4157" s="5">
        <v>6.73</v>
      </c>
      <c r="T4157" s="4">
        <v>123860.5</v>
      </c>
      <c r="U4157" s="2" t="s">
        <v>73</v>
      </c>
      <c r="V4157" s="2" t="s">
        <v>74</v>
      </c>
      <c r="W4157" s="4">
        <v>2477210</v>
      </c>
      <c r="X4157" s="4">
        <v>495442</v>
      </c>
      <c r="Y4157" s="4">
        <v>2972652</v>
      </c>
      <c r="Z4157" s="2">
        <v>0</v>
      </c>
      <c r="AA4157" s="2" t="s">
        <v>56</v>
      </c>
      <c r="AB4157" s="2" t="s">
        <v>15732</v>
      </c>
      <c r="AC4157" s="2" t="s">
        <v>138</v>
      </c>
      <c r="AD4157" s="2" t="s">
        <v>76</v>
      </c>
      <c r="AE4157" s="5">
        <v>63.16</v>
      </c>
      <c r="AF4157" s="2">
        <v>0</v>
      </c>
      <c r="AG4157" s="2" t="s">
        <v>77</v>
      </c>
      <c r="AH4157" s="2">
        <v>4</v>
      </c>
      <c r="AI4157" s="6" t="str">
        <f t="shared" si="192"/>
        <v>55-64</v>
      </c>
      <c r="AJ4157" s="11">
        <f>YEAR(tbl_LoanData[[#This Row],[Application Date]])</f>
        <v>2024</v>
      </c>
      <c r="AK4157" s="11" t="str">
        <f>TEXT(tbl_LoanData[[#This Row],[Application Date]],"MMMM")</f>
        <v>December</v>
      </c>
      <c r="AL4157" s="12">
        <f>DATE(YEAR(tbl_LoanData[[#This Row],[Application Date]]),MONTH(tbl_LoanData[[#This Row],[Application Date]]),1)</f>
        <v>45627</v>
      </c>
      <c r="AM4157" s="14">
        <f ca="1">IF(AND(tbl_LoanData[[#This Row],[Application Date]]&gt;=EOMONTH(TODAY(),-1)+1,tbl_LoanData[[#This Row],[Application Date]]&lt;=TODAY()),tbl_LoanData[[#This Row],[Loan Amount]],0)</f>
        <v>0</v>
      </c>
      <c r="AN4157" s="14">
        <f>tbl_LoanData[[#This Row],[Amount Paid]]-(Q4157-X4157)</f>
        <v>352652</v>
      </c>
      <c r="AO4157" s="14">
        <f>IF(tbl_LoanData[[#This Row],[Application Status]]="Approved",1,0)</f>
        <v>1</v>
      </c>
      <c r="AP4157" s="22" t="str">
        <f t="shared" ca="1" si="193"/>
        <v/>
      </c>
      <c r="AQ4157" s="22" t="str">
        <f t="shared" ca="1" si="194"/>
        <v/>
      </c>
    </row>
    <row r="4158" spans="1:43" ht="14.4" customHeight="1" x14ac:dyDescent="0.3">
      <c r="A4158" s="2" t="s">
        <v>12275</v>
      </c>
      <c r="B4158" s="2" t="s">
        <v>12276</v>
      </c>
      <c r="C4158" s="2" t="s">
        <v>208</v>
      </c>
      <c r="D4158" s="2" t="s">
        <v>82</v>
      </c>
      <c r="E4158" s="2" t="s">
        <v>189</v>
      </c>
      <c r="F4158" s="2">
        <v>22</v>
      </c>
      <c r="G4158" s="2" t="s">
        <v>69</v>
      </c>
      <c r="H4158" s="2" t="s">
        <v>136</v>
      </c>
      <c r="I4158" s="2" t="s">
        <v>49</v>
      </c>
      <c r="J4158" s="3">
        <v>45643</v>
      </c>
      <c r="K4158" s="3">
        <v>45647</v>
      </c>
      <c r="L4158" s="2" t="s">
        <v>41</v>
      </c>
      <c r="M4158" s="2" t="s">
        <v>552</v>
      </c>
      <c r="N4158" s="2" t="s">
        <v>553</v>
      </c>
      <c r="O4158" s="4">
        <v>2360000</v>
      </c>
      <c r="P4158" s="4">
        <v>771500</v>
      </c>
      <c r="Q4158" s="4">
        <v>1588500</v>
      </c>
      <c r="R4158" s="2">
        <v>36</v>
      </c>
      <c r="S4158" s="5">
        <v>8.35</v>
      </c>
      <c r="T4158" s="4">
        <v>55178.31</v>
      </c>
      <c r="U4158" s="2" t="s">
        <v>73</v>
      </c>
      <c r="V4158" s="2" t="s">
        <v>74</v>
      </c>
      <c r="W4158" s="4">
        <v>938031.27</v>
      </c>
      <c r="X4158" s="4">
        <v>1048387.98</v>
      </c>
      <c r="Y4158" s="4">
        <v>1986419.25</v>
      </c>
      <c r="Z4158" s="2">
        <v>90</v>
      </c>
      <c r="AA4158" s="2" t="s">
        <v>59</v>
      </c>
      <c r="AB4158" s="2" t="s">
        <v>15734</v>
      </c>
      <c r="AC4158" s="2" t="s">
        <v>129</v>
      </c>
      <c r="AD4158" s="2" t="s">
        <v>76</v>
      </c>
      <c r="AE4158" s="5">
        <v>67.31</v>
      </c>
      <c r="AF4158" s="2">
        <v>3</v>
      </c>
      <c r="AG4158" s="2" t="s">
        <v>130</v>
      </c>
      <c r="AH4158" s="2">
        <v>4</v>
      </c>
      <c r="AI4158" s="6" t="str">
        <f t="shared" si="192"/>
        <v>18-24</v>
      </c>
      <c r="AJ4158" s="11">
        <f>YEAR(tbl_LoanData[[#This Row],[Application Date]])</f>
        <v>2024</v>
      </c>
      <c r="AK4158" s="11" t="str">
        <f>TEXT(tbl_LoanData[[#This Row],[Application Date]],"MMMM")</f>
        <v>December</v>
      </c>
      <c r="AL4158" s="12">
        <f>DATE(YEAR(tbl_LoanData[[#This Row],[Application Date]]),MONTH(tbl_LoanData[[#This Row],[Application Date]]),1)</f>
        <v>45627</v>
      </c>
      <c r="AM4158" s="14">
        <f ca="1">IF(AND(tbl_LoanData[[#This Row],[Application Date]]&gt;=EOMONTH(TODAY(),-1)+1,tbl_LoanData[[#This Row],[Application Date]]&lt;=TODAY()),tbl_LoanData[[#This Row],[Loan Amount]],0)</f>
        <v>0</v>
      </c>
      <c r="AN4158" s="14">
        <f>tbl_LoanData[[#This Row],[Amount Paid]]-(Q4158-X4158)</f>
        <v>397919.25</v>
      </c>
      <c r="AO4158" s="14">
        <f>IF(tbl_LoanData[[#This Row],[Application Status]]="Approved",1,0)</f>
        <v>1</v>
      </c>
      <c r="AP4158" s="22" t="str">
        <f t="shared" ca="1" si="193"/>
        <v/>
      </c>
      <c r="AQ4158" s="22" t="str">
        <f t="shared" ca="1" si="194"/>
        <v/>
      </c>
    </row>
    <row r="4159" spans="1:43" ht="14.4" customHeight="1" x14ac:dyDescent="0.3">
      <c r="A4159" s="2" t="s">
        <v>12347</v>
      </c>
      <c r="B4159" s="2" t="s">
        <v>12348</v>
      </c>
      <c r="C4159" s="2" t="s">
        <v>249</v>
      </c>
      <c r="D4159" s="2" t="s">
        <v>82</v>
      </c>
      <c r="E4159" s="2" t="s">
        <v>92</v>
      </c>
      <c r="F4159" s="2">
        <v>50</v>
      </c>
      <c r="G4159" s="2" t="s">
        <v>69</v>
      </c>
      <c r="H4159" s="2" t="s">
        <v>217</v>
      </c>
      <c r="I4159" s="2" t="s">
        <v>46</v>
      </c>
      <c r="J4159" s="3">
        <v>45648</v>
      </c>
      <c r="K4159" s="3">
        <v>45668</v>
      </c>
      <c r="L4159" s="2" t="s">
        <v>37</v>
      </c>
      <c r="M4159" s="2" t="s">
        <v>199</v>
      </c>
      <c r="N4159" s="2" t="s">
        <v>200</v>
      </c>
      <c r="O4159" s="4">
        <v>220000</v>
      </c>
      <c r="P4159" s="4">
        <v>47900</v>
      </c>
      <c r="Q4159" s="4">
        <v>172100</v>
      </c>
      <c r="R4159" s="2">
        <v>48</v>
      </c>
      <c r="S4159" s="5">
        <v>7.46</v>
      </c>
      <c r="T4159" s="4">
        <v>4655.3</v>
      </c>
      <c r="U4159" s="2" t="s">
        <v>73</v>
      </c>
      <c r="V4159" s="2" t="s">
        <v>74</v>
      </c>
      <c r="W4159" s="4">
        <v>88450.7</v>
      </c>
      <c r="X4159" s="4">
        <v>135003.94</v>
      </c>
      <c r="Y4159" s="4">
        <v>223454.64</v>
      </c>
      <c r="Z4159" s="2">
        <v>0</v>
      </c>
      <c r="AA4159" s="2" t="s">
        <v>56</v>
      </c>
      <c r="AB4159" s="2" t="s">
        <v>15731</v>
      </c>
      <c r="AC4159" s="2" t="s">
        <v>146</v>
      </c>
      <c r="AD4159" s="2" t="s">
        <v>76</v>
      </c>
      <c r="AE4159" s="5">
        <v>78.23</v>
      </c>
      <c r="AF4159" s="2">
        <v>0</v>
      </c>
      <c r="AG4159" s="2" t="s">
        <v>77</v>
      </c>
      <c r="AH4159" s="2">
        <v>20</v>
      </c>
      <c r="AI4159" s="6" t="str">
        <f t="shared" si="192"/>
        <v>45-54</v>
      </c>
      <c r="AJ4159" s="11">
        <f>YEAR(tbl_LoanData[[#This Row],[Application Date]])</f>
        <v>2024</v>
      </c>
      <c r="AK4159" s="11" t="str">
        <f>TEXT(tbl_LoanData[[#This Row],[Application Date]],"MMMM")</f>
        <v>December</v>
      </c>
      <c r="AL4159" s="12">
        <f>DATE(YEAR(tbl_LoanData[[#This Row],[Application Date]]),MONTH(tbl_LoanData[[#This Row],[Application Date]]),1)</f>
        <v>45627</v>
      </c>
      <c r="AM4159" s="14">
        <f ca="1">IF(AND(tbl_LoanData[[#This Row],[Application Date]]&gt;=EOMONTH(TODAY(),-1)+1,tbl_LoanData[[#This Row],[Application Date]]&lt;=TODAY()),tbl_LoanData[[#This Row],[Loan Amount]],0)</f>
        <v>0</v>
      </c>
      <c r="AN4159" s="14">
        <f>tbl_LoanData[[#This Row],[Amount Paid]]-(Q4159-X4159)</f>
        <v>51354.64</v>
      </c>
      <c r="AO4159" s="14">
        <f>IF(tbl_LoanData[[#This Row],[Application Status]]="Approved",1,0)</f>
        <v>1</v>
      </c>
      <c r="AP4159" s="22" t="str">
        <f t="shared" ca="1" si="193"/>
        <v/>
      </c>
      <c r="AQ4159" s="22" t="str">
        <f t="shared" ca="1" si="194"/>
        <v/>
      </c>
    </row>
    <row r="4160" spans="1:43" ht="14.4" customHeight="1" x14ac:dyDescent="0.3">
      <c r="A4160" s="2" t="s">
        <v>12363</v>
      </c>
      <c r="B4160" s="2" t="s">
        <v>12364</v>
      </c>
      <c r="C4160" s="2" t="s">
        <v>289</v>
      </c>
      <c r="D4160" s="2" t="s">
        <v>161</v>
      </c>
      <c r="E4160" s="2" t="s">
        <v>102</v>
      </c>
      <c r="F4160" s="2">
        <v>42</v>
      </c>
      <c r="G4160" s="2" t="s">
        <v>69</v>
      </c>
      <c r="H4160" s="2" t="s">
        <v>93</v>
      </c>
      <c r="I4160" s="2" t="s">
        <v>50</v>
      </c>
      <c r="J4160" s="3">
        <v>45639</v>
      </c>
      <c r="K4160" s="3"/>
      <c r="L4160" s="2" t="s">
        <v>40</v>
      </c>
      <c r="M4160" s="2" t="s">
        <v>85</v>
      </c>
      <c r="N4160" s="2" t="s">
        <v>274</v>
      </c>
      <c r="O4160" s="4">
        <v>1002000</v>
      </c>
      <c r="P4160" s="4">
        <v>223200</v>
      </c>
      <c r="Q4160" s="4">
        <v>778800</v>
      </c>
      <c r="R4160" s="2">
        <v>24</v>
      </c>
      <c r="S4160" s="5">
        <v>7.04</v>
      </c>
      <c r="T4160" s="4">
        <v>37018.959999999999</v>
      </c>
      <c r="U4160" s="2" t="s">
        <v>113</v>
      </c>
      <c r="V4160" s="2" t="s">
        <v>97</v>
      </c>
      <c r="W4160" s="4">
        <v>0</v>
      </c>
      <c r="X4160" s="4">
        <v>0</v>
      </c>
      <c r="Y4160" s="4">
        <v>888455.04</v>
      </c>
      <c r="Z4160" s="2">
        <v>0</v>
      </c>
      <c r="AA4160" s="2" t="s">
        <v>97</v>
      </c>
      <c r="AB4160" s="2" t="s">
        <v>15729</v>
      </c>
      <c r="AC4160" s="2" t="s">
        <v>213</v>
      </c>
      <c r="AD4160" s="2" t="s">
        <v>76</v>
      </c>
      <c r="AE4160" s="5">
        <v>77.72</v>
      </c>
      <c r="AF4160" s="2">
        <v>0</v>
      </c>
      <c r="AG4160" s="2" t="s">
        <v>97</v>
      </c>
      <c r="AH4160" s="2"/>
      <c r="AI4160" s="6" t="str">
        <f t="shared" si="192"/>
        <v>35-44</v>
      </c>
      <c r="AJ4160" s="11">
        <f>YEAR(tbl_LoanData[[#This Row],[Application Date]])</f>
        <v>2024</v>
      </c>
      <c r="AK4160" s="11" t="str">
        <f>TEXT(tbl_LoanData[[#This Row],[Application Date]],"MMMM")</f>
        <v>December</v>
      </c>
      <c r="AL4160" s="12">
        <f>DATE(YEAR(tbl_LoanData[[#This Row],[Application Date]]),MONTH(tbl_LoanData[[#This Row],[Application Date]]),1)</f>
        <v>45627</v>
      </c>
      <c r="AM4160" s="14">
        <f ca="1">IF(AND(tbl_LoanData[[#This Row],[Application Date]]&gt;=EOMONTH(TODAY(),-1)+1,tbl_LoanData[[#This Row],[Application Date]]&lt;=TODAY()),tbl_LoanData[[#This Row],[Loan Amount]],0)</f>
        <v>0</v>
      </c>
      <c r="AN4160" s="14">
        <f>tbl_LoanData[[#This Row],[Amount Paid]]-(Q4160-X4160)</f>
        <v>-778800</v>
      </c>
      <c r="AO4160" s="14">
        <f>IF(tbl_LoanData[[#This Row],[Application Status]]="Approved",1,0)</f>
        <v>0</v>
      </c>
      <c r="AP4160" s="22" t="str">
        <f t="shared" ca="1" si="193"/>
        <v/>
      </c>
      <c r="AQ4160" s="22" t="str">
        <f t="shared" ca="1" si="194"/>
        <v/>
      </c>
    </row>
    <row r="4161" spans="1:43" x14ac:dyDescent="0.3">
      <c r="A4161" s="2" t="s">
        <v>12413</v>
      </c>
      <c r="B4161" s="2" t="s">
        <v>12414</v>
      </c>
      <c r="C4161" s="2" t="s">
        <v>999</v>
      </c>
      <c r="D4161" s="2" t="s">
        <v>82</v>
      </c>
      <c r="E4161" s="2" t="s">
        <v>67</v>
      </c>
      <c r="F4161" s="2">
        <v>41</v>
      </c>
      <c r="G4161" s="2" t="s">
        <v>69</v>
      </c>
      <c r="H4161" s="2" t="s">
        <v>259</v>
      </c>
      <c r="I4161" s="2" t="s">
        <v>43</v>
      </c>
      <c r="J4161" s="3">
        <v>45640</v>
      </c>
      <c r="K4161" s="3">
        <v>45654</v>
      </c>
      <c r="L4161" s="2" t="s">
        <v>39</v>
      </c>
      <c r="M4161" s="2" t="s">
        <v>71</v>
      </c>
      <c r="N4161" s="2" t="s">
        <v>294</v>
      </c>
      <c r="O4161" s="4">
        <v>1577000</v>
      </c>
      <c r="P4161" s="4">
        <v>385600</v>
      </c>
      <c r="Q4161" s="4">
        <v>1191400</v>
      </c>
      <c r="R4161" s="2">
        <v>60</v>
      </c>
      <c r="S4161" s="5">
        <v>14.43</v>
      </c>
      <c r="T4161" s="4">
        <v>34183.25</v>
      </c>
      <c r="U4161" s="2" t="s">
        <v>73</v>
      </c>
      <c r="V4161" s="2" t="s">
        <v>74</v>
      </c>
      <c r="W4161" s="4">
        <v>649481.75</v>
      </c>
      <c r="X4161" s="4">
        <v>1401513.35</v>
      </c>
      <c r="Y4161" s="4">
        <v>2050995.1</v>
      </c>
      <c r="Z4161" s="2">
        <v>0</v>
      </c>
      <c r="AA4161" s="2" t="s">
        <v>56</v>
      </c>
      <c r="AB4161" s="2" t="s">
        <v>15728</v>
      </c>
      <c r="AC4161" s="2" t="s">
        <v>75</v>
      </c>
      <c r="AD4161" s="2" t="s">
        <v>76</v>
      </c>
      <c r="AE4161" s="5">
        <v>75.55</v>
      </c>
      <c r="AF4161" s="2">
        <v>0</v>
      </c>
      <c r="AG4161" s="2" t="s">
        <v>77</v>
      </c>
      <c r="AH4161" s="2">
        <v>14</v>
      </c>
      <c r="AI4161" s="6" t="str">
        <f t="shared" si="192"/>
        <v>35-44</v>
      </c>
      <c r="AJ4161" s="11">
        <f>YEAR(tbl_LoanData[[#This Row],[Application Date]])</f>
        <v>2024</v>
      </c>
      <c r="AK4161" s="11" t="str">
        <f>TEXT(tbl_LoanData[[#This Row],[Application Date]],"MMMM")</f>
        <v>December</v>
      </c>
      <c r="AL4161" s="12">
        <f>DATE(YEAR(tbl_LoanData[[#This Row],[Application Date]]),MONTH(tbl_LoanData[[#This Row],[Application Date]]),1)</f>
        <v>45627</v>
      </c>
      <c r="AM4161" s="14">
        <f ca="1">IF(AND(tbl_LoanData[[#This Row],[Application Date]]&gt;=EOMONTH(TODAY(),-1)+1,tbl_LoanData[[#This Row],[Application Date]]&lt;=TODAY()),tbl_LoanData[[#This Row],[Loan Amount]],0)</f>
        <v>0</v>
      </c>
      <c r="AN4161" s="14">
        <f>tbl_LoanData[[#This Row],[Amount Paid]]-(Q4161-X4161)</f>
        <v>859595.10000000009</v>
      </c>
      <c r="AO4161" s="14">
        <f>IF(tbl_LoanData[[#This Row],[Application Status]]="Approved",1,0)</f>
        <v>1</v>
      </c>
      <c r="AP4161" s="22" t="str">
        <f t="shared" ca="1" si="193"/>
        <v/>
      </c>
      <c r="AQ4161" s="22" t="str">
        <f t="shared" ca="1" si="194"/>
        <v/>
      </c>
    </row>
    <row r="4162" spans="1:43" x14ac:dyDescent="0.3">
      <c r="A4162" s="2" t="s">
        <v>12619</v>
      </c>
      <c r="B4162" s="2" t="s">
        <v>12620</v>
      </c>
      <c r="C4162" s="2" t="s">
        <v>668</v>
      </c>
      <c r="D4162" s="2" t="s">
        <v>118</v>
      </c>
      <c r="E4162" s="2" t="s">
        <v>311</v>
      </c>
      <c r="F4162" s="2">
        <v>28</v>
      </c>
      <c r="G4162" s="2" t="s">
        <v>69</v>
      </c>
      <c r="H4162" s="2" t="s">
        <v>298</v>
      </c>
      <c r="I4162" s="2" t="s">
        <v>43</v>
      </c>
      <c r="J4162" s="3">
        <v>45648</v>
      </c>
      <c r="K4162" s="3">
        <v>45658</v>
      </c>
      <c r="L4162" s="2" t="s">
        <v>36</v>
      </c>
      <c r="M4162" s="2" t="s">
        <v>94</v>
      </c>
      <c r="N4162" s="2" t="s">
        <v>212</v>
      </c>
      <c r="O4162" s="4">
        <v>1550000</v>
      </c>
      <c r="P4162" s="4">
        <v>573700</v>
      </c>
      <c r="Q4162" s="4">
        <v>976300</v>
      </c>
      <c r="R4162" s="2">
        <v>24</v>
      </c>
      <c r="S4162" s="5">
        <v>7.72</v>
      </c>
      <c r="T4162" s="4">
        <v>46960.03</v>
      </c>
      <c r="U4162" s="2" t="s">
        <v>73</v>
      </c>
      <c r="V4162" s="2" t="s">
        <v>34</v>
      </c>
      <c r="W4162" s="4">
        <v>516560.33</v>
      </c>
      <c r="X4162" s="4">
        <v>610480.39</v>
      </c>
      <c r="Y4162" s="4">
        <v>1127040.72</v>
      </c>
      <c r="Z4162" s="2">
        <v>240</v>
      </c>
      <c r="AA4162" s="2" t="s">
        <v>60</v>
      </c>
      <c r="AB4162" s="2" t="s">
        <v>15729</v>
      </c>
      <c r="AC4162" s="2" t="s">
        <v>332</v>
      </c>
      <c r="AD4162" s="2" t="s">
        <v>76</v>
      </c>
      <c r="AE4162" s="5">
        <v>62.99</v>
      </c>
      <c r="AF4162" s="2">
        <v>8</v>
      </c>
      <c r="AG4162" s="2" t="s">
        <v>130</v>
      </c>
      <c r="AH4162" s="2">
        <v>10</v>
      </c>
      <c r="AI4162" s="6" t="str">
        <f t="shared" ref="AI4162:AI4225" si="195">IF(F4162&lt;25,"18-24",IF(F4162&lt;35,"25-34",IF(F4162&lt;45,"35-44",IF(F4162&lt;55,"45-54",IF(F4162&lt;65,"55-64","65+")))))</f>
        <v>25-34</v>
      </c>
      <c r="AJ4162" s="11">
        <f>YEAR(tbl_LoanData[[#This Row],[Application Date]])</f>
        <v>2024</v>
      </c>
      <c r="AK4162" s="11" t="str">
        <f>TEXT(tbl_LoanData[[#This Row],[Application Date]],"MMMM")</f>
        <v>December</v>
      </c>
      <c r="AL4162" s="12">
        <f>DATE(YEAR(tbl_LoanData[[#This Row],[Application Date]]),MONTH(tbl_LoanData[[#This Row],[Application Date]]),1)</f>
        <v>45627</v>
      </c>
      <c r="AM4162" s="14">
        <f ca="1">IF(AND(tbl_LoanData[[#This Row],[Application Date]]&gt;=EOMONTH(TODAY(),-1)+1,tbl_LoanData[[#This Row],[Application Date]]&lt;=TODAY()),tbl_LoanData[[#This Row],[Loan Amount]],0)</f>
        <v>0</v>
      </c>
      <c r="AN4162" s="14">
        <f>tbl_LoanData[[#This Row],[Amount Paid]]-(Q4162-X4162)</f>
        <v>150740.72000000003</v>
      </c>
      <c r="AO4162" s="14">
        <f>IF(tbl_LoanData[[#This Row],[Application Status]]="Approved",1,0)</f>
        <v>1</v>
      </c>
      <c r="AP4162" s="22" t="str">
        <f t="shared" ref="AP4162:AP4225" ca="1" si="196">IF(AND(J4162&gt;=DATE(YEAR(TODAY()),MONTH(TODAY()),1),J4162&lt;=TODAY()),"Current MTD",IF(AND(J4162&gt;=EOMONTH(TODAY(),-2)+1,J4162&lt;=EOMONTH(TODAY(),-1)),"Previous MTD",""))</f>
        <v/>
      </c>
      <c r="AQ4162" s="22" t="str">
        <f t="shared" ref="AQ4162:AQ4225" ca="1" si="197">IF(AND(J4162&gt;=DATE(YEAR(TODAY()),MONTH(TODAY()),1),J4162&lt;=TODAY()),TEXT(DATE(YEAR(TODAY()),MONTH(TODAY()),1),"mmm d")&amp;"–"&amp;DAY(TODAY()),IF(AND(J4162&gt;=EOMONTH(TODAY(),-2)+1,J4162&lt;=EOMONTH(TODAY(),-1)),""&amp;TEXT(EOMONTH(TODAY(),-2)+1,"mmm d")&amp;"–"&amp;DAY(TODAY()),""))</f>
        <v/>
      </c>
    </row>
    <row r="4163" spans="1:43" ht="14.4" customHeight="1" x14ac:dyDescent="0.3">
      <c r="A4163" s="2" t="s">
        <v>12639</v>
      </c>
      <c r="B4163" s="2" t="s">
        <v>12640</v>
      </c>
      <c r="C4163" s="2" t="s">
        <v>546</v>
      </c>
      <c r="D4163" s="2" t="s">
        <v>134</v>
      </c>
      <c r="E4163" s="2" t="s">
        <v>150</v>
      </c>
      <c r="F4163" s="2">
        <v>21</v>
      </c>
      <c r="G4163" s="2" t="s">
        <v>83</v>
      </c>
      <c r="H4163" s="2" t="s">
        <v>313</v>
      </c>
      <c r="I4163" s="2" t="s">
        <v>44</v>
      </c>
      <c r="J4163" s="3">
        <v>45638</v>
      </c>
      <c r="K4163" s="3"/>
      <c r="L4163" s="2" t="s">
        <v>41</v>
      </c>
      <c r="M4163" s="2" t="s">
        <v>552</v>
      </c>
      <c r="N4163" s="2" t="s">
        <v>553</v>
      </c>
      <c r="O4163" s="4">
        <v>4322000</v>
      </c>
      <c r="P4163" s="4">
        <v>1362300</v>
      </c>
      <c r="Q4163" s="4">
        <v>2959700</v>
      </c>
      <c r="R4163" s="2">
        <v>36</v>
      </c>
      <c r="S4163" s="5">
        <v>9.93</v>
      </c>
      <c r="T4163" s="4">
        <v>106705.41</v>
      </c>
      <c r="U4163" s="2" t="s">
        <v>113</v>
      </c>
      <c r="V4163" s="2" t="s">
        <v>97</v>
      </c>
      <c r="W4163" s="4">
        <v>0</v>
      </c>
      <c r="X4163" s="4">
        <v>0</v>
      </c>
      <c r="Y4163" s="4">
        <v>3841394.63</v>
      </c>
      <c r="Z4163" s="2">
        <v>0</v>
      </c>
      <c r="AA4163" s="2" t="s">
        <v>97</v>
      </c>
      <c r="AB4163" s="2" t="s">
        <v>15727</v>
      </c>
      <c r="AC4163" s="2" t="s">
        <v>360</v>
      </c>
      <c r="AD4163" s="2" t="s">
        <v>76</v>
      </c>
      <c r="AE4163" s="5">
        <v>68.48</v>
      </c>
      <c r="AF4163" s="2">
        <v>0</v>
      </c>
      <c r="AG4163" s="2" t="s">
        <v>97</v>
      </c>
      <c r="AH4163" s="2"/>
      <c r="AI4163" s="6" t="str">
        <f t="shared" si="195"/>
        <v>18-24</v>
      </c>
      <c r="AJ4163" s="11">
        <f>YEAR(tbl_LoanData[[#This Row],[Application Date]])</f>
        <v>2024</v>
      </c>
      <c r="AK4163" s="11" t="str">
        <f>TEXT(tbl_LoanData[[#This Row],[Application Date]],"MMMM")</f>
        <v>December</v>
      </c>
      <c r="AL4163" s="12">
        <f>DATE(YEAR(tbl_LoanData[[#This Row],[Application Date]]),MONTH(tbl_LoanData[[#This Row],[Application Date]]),1)</f>
        <v>45627</v>
      </c>
      <c r="AM4163" s="14">
        <f ca="1">IF(AND(tbl_LoanData[[#This Row],[Application Date]]&gt;=EOMONTH(TODAY(),-1)+1,tbl_LoanData[[#This Row],[Application Date]]&lt;=TODAY()),tbl_LoanData[[#This Row],[Loan Amount]],0)</f>
        <v>0</v>
      </c>
      <c r="AN4163" s="14">
        <f>tbl_LoanData[[#This Row],[Amount Paid]]-(Q4163-X4163)</f>
        <v>-2959700</v>
      </c>
      <c r="AO4163" s="14">
        <f>IF(tbl_LoanData[[#This Row],[Application Status]]="Approved",1,0)</f>
        <v>0</v>
      </c>
      <c r="AP4163" s="22" t="str">
        <f t="shared" ca="1" si="196"/>
        <v/>
      </c>
      <c r="AQ4163" s="22" t="str">
        <f t="shared" ca="1" si="197"/>
        <v/>
      </c>
    </row>
    <row r="4164" spans="1:43" ht="14.4" customHeight="1" x14ac:dyDescent="0.3">
      <c r="A4164" s="2" t="s">
        <v>12705</v>
      </c>
      <c r="B4164" s="2" t="s">
        <v>12706</v>
      </c>
      <c r="C4164" s="2" t="s">
        <v>356</v>
      </c>
      <c r="D4164" s="2" t="s">
        <v>161</v>
      </c>
      <c r="E4164" s="2" t="s">
        <v>102</v>
      </c>
      <c r="F4164" s="2">
        <v>56</v>
      </c>
      <c r="G4164" s="2" t="s">
        <v>69</v>
      </c>
      <c r="H4164" s="2" t="s">
        <v>285</v>
      </c>
      <c r="I4164" s="2" t="s">
        <v>55</v>
      </c>
      <c r="J4164" s="3">
        <v>45637</v>
      </c>
      <c r="K4164" s="3">
        <v>45654</v>
      </c>
      <c r="L4164" s="2" t="s">
        <v>40</v>
      </c>
      <c r="M4164" s="2" t="s">
        <v>94</v>
      </c>
      <c r="N4164" s="2" t="s">
        <v>4</v>
      </c>
      <c r="O4164" s="4">
        <v>880000</v>
      </c>
      <c r="P4164" s="4">
        <v>315200</v>
      </c>
      <c r="Q4164" s="4">
        <v>564800</v>
      </c>
      <c r="R4164" s="2">
        <v>36</v>
      </c>
      <c r="S4164" s="5">
        <v>12.46</v>
      </c>
      <c r="T4164" s="4">
        <v>21553.4</v>
      </c>
      <c r="U4164" s="2" t="s">
        <v>73</v>
      </c>
      <c r="V4164" s="2" t="s">
        <v>74</v>
      </c>
      <c r="W4164" s="4">
        <v>409514.6</v>
      </c>
      <c r="X4164" s="4">
        <v>366407.64</v>
      </c>
      <c r="Y4164" s="4">
        <v>775922.24</v>
      </c>
      <c r="Z4164" s="2">
        <v>0</v>
      </c>
      <c r="AA4164" s="2" t="s">
        <v>56</v>
      </c>
      <c r="AB4164" s="2" t="s">
        <v>15732</v>
      </c>
      <c r="AC4164" s="2" t="s">
        <v>121</v>
      </c>
      <c r="AD4164" s="2" t="s">
        <v>76</v>
      </c>
      <c r="AE4164" s="5">
        <v>64.180000000000007</v>
      </c>
      <c r="AF4164" s="2">
        <v>0</v>
      </c>
      <c r="AG4164" s="2" t="s">
        <v>77</v>
      </c>
      <c r="AH4164" s="2">
        <v>17</v>
      </c>
      <c r="AI4164" s="6" t="str">
        <f t="shared" si="195"/>
        <v>55-64</v>
      </c>
      <c r="AJ4164" s="11">
        <f>YEAR(tbl_LoanData[[#This Row],[Application Date]])</f>
        <v>2024</v>
      </c>
      <c r="AK4164" s="11" t="str">
        <f>TEXT(tbl_LoanData[[#This Row],[Application Date]],"MMMM")</f>
        <v>December</v>
      </c>
      <c r="AL4164" s="12">
        <f>DATE(YEAR(tbl_LoanData[[#This Row],[Application Date]]),MONTH(tbl_LoanData[[#This Row],[Application Date]]),1)</f>
        <v>45627</v>
      </c>
      <c r="AM4164" s="14">
        <f ca="1">IF(AND(tbl_LoanData[[#This Row],[Application Date]]&gt;=EOMONTH(TODAY(),-1)+1,tbl_LoanData[[#This Row],[Application Date]]&lt;=TODAY()),tbl_LoanData[[#This Row],[Loan Amount]],0)</f>
        <v>0</v>
      </c>
      <c r="AN4164" s="14">
        <f>tbl_LoanData[[#This Row],[Amount Paid]]-(Q4164-X4164)</f>
        <v>211122.24</v>
      </c>
      <c r="AO4164" s="14">
        <f>IF(tbl_LoanData[[#This Row],[Application Status]]="Approved",1,0)</f>
        <v>1</v>
      </c>
      <c r="AP4164" s="22" t="str">
        <f t="shared" ca="1" si="196"/>
        <v/>
      </c>
      <c r="AQ4164" s="22" t="str">
        <f t="shared" ca="1" si="197"/>
        <v/>
      </c>
    </row>
    <row r="4165" spans="1:43" ht="14.4" customHeight="1" x14ac:dyDescent="0.3">
      <c r="A4165" s="2" t="s">
        <v>12733</v>
      </c>
      <c r="B4165" s="2" t="s">
        <v>12734</v>
      </c>
      <c r="C4165" s="2" t="s">
        <v>668</v>
      </c>
      <c r="D4165" s="2" t="s">
        <v>91</v>
      </c>
      <c r="E4165" s="2" t="s">
        <v>293</v>
      </c>
      <c r="F4165" s="2">
        <v>56</v>
      </c>
      <c r="G4165" s="2" t="s">
        <v>69</v>
      </c>
      <c r="H4165" s="2" t="s">
        <v>318</v>
      </c>
      <c r="I4165" s="2" t="s">
        <v>42</v>
      </c>
      <c r="J4165" s="3">
        <v>45657</v>
      </c>
      <c r="K4165" s="3"/>
      <c r="L4165" s="2" t="s">
        <v>40</v>
      </c>
      <c r="M4165" s="2" t="s">
        <v>94</v>
      </c>
      <c r="N4165" s="2" t="s">
        <v>95</v>
      </c>
      <c r="O4165" s="4">
        <v>1471000</v>
      </c>
      <c r="P4165" s="4">
        <v>507700</v>
      </c>
      <c r="Q4165" s="4">
        <v>963300</v>
      </c>
      <c r="R4165" s="2">
        <v>36</v>
      </c>
      <c r="S4165" s="5">
        <v>5.87</v>
      </c>
      <c r="T4165" s="4">
        <v>31470.48</v>
      </c>
      <c r="U4165" s="2" t="s">
        <v>96</v>
      </c>
      <c r="V4165" s="2" t="s">
        <v>97</v>
      </c>
      <c r="W4165" s="4">
        <v>0</v>
      </c>
      <c r="X4165" s="4">
        <v>0</v>
      </c>
      <c r="Y4165" s="4">
        <v>1132937.1299999999</v>
      </c>
      <c r="Z4165" s="2">
        <v>0</v>
      </c>
      <c r="AA4165" s="2" t="s">
        <v>97</v>
      </c>
      <c r="AB4165" s="2" t="s">
        <v>15733</v>
      </c>
      <c r="AC4165" s="2" t="s">
        <v>75</v>
      </c>
      <c r="AD4165" s="2" t="s">
        <v>76</v>
      </c>
      <c r="AE4165" s="5">
        <v>65.489999999999995</v>
      </c>
      <c r="AF4165" s="2">
        <v>0</v>
      </c>
      <c r="AG4165" s="2" t="s">
        <v>97</v>
      </c>
      <c r="AH4165" s="2"/>
      <c r="AI4165" s="6" t="str">
        <f t="shared" si="195"/>
        <v>55-64</v>
      </c>
      <c r="AJ4165" s="11">
        <f>YEAR(tbl_LoanData[[#This Row],[Application Date]])</f>
        <v>2024</v>
      </c>
      <c r="AK4165" s="11" t="str">
        <f>TEXT(tbl_LoanData[[#This Row],[Application Date]],"MMMM")</f>
        <v>December</v>
      </c>
      <c r="AL4165" s="12">
        <f>DATE(YEAR(tbl_LoanData[[#This Row],[Application Date]]),MONTH(tbl_LoanData[[#This Row],[Application Date]]),1)</f>
        <v>45627</v>
      </c>
      <c r="AM4165" s="14">
        <f ca="1">IF(AND(tbl_LoanData[[#This Row],[Application Date]]&gt;=EOMONTH(TODAY(),-1)+1,tbl_LoanData[[#This Row],[Application Date]]&lt;=TODAY()),tbl_LoanData[[#This Row],[Loan Amount]],0)</f>
        <v>0</v>
      </c>
      <c r="AN4165" s="14">
        <f>tbl_LoanData[[#This Row],[Amount Paid]]-(Q4165-X4165)</f>
        <v>-963300</v>
      </c>
      <c r="AO4165" s="14">
        <f>IF(tbl_LoanData[[#This Row],[Application Status]]="Approved",1,0)</f>
        <v>0</v>
      </c>
      <c r="AP4165" s="22" t="str">
        <f t="shared" ca="1" si="196"/>
        <v/>
      </c>
      <c r="AQ4165" s="22" t="str">
        <f t="shared" ca="1" si="197"/>
        <v/>
      </c>
    </row>
    <row r="4166" spans="1:43" ht="14.4" customHeight="1" x14ac:dyDescent="0.3">
      <c r="A4166" s="2" t="s">
        <v>12799</v>
      </c>
      <c r="B4166" s="2" t="s">
        <v>12800</v>
      </c>
      <c r="C4166" s="2" t="s">
        <v>175</v>
      </c>
      <c r="D4166" s="2" t="s">
        <v>82</v>
      </c>
      <c r="E4166" s="2" t="s">
        <v>182</v>
      </c>
      <c r="F4166" s="2">
        <v>54</v>
      </c>
      <c r="G4166" s="2" t="s">
        <v>83</v>
      </c>
      <c r="H4166" s="2" t="s">
        <v>285</v>
      </c>
      <c r="I4166" s="2" t="s">
        <v>55</v>
      </c>
      <c r="J4166" s="3">
        <v>45631</v>
      </c>
      <c r="K4166" s="3"/>
      <c r="L4166" s="2" t="s">
        <v>36</v>
      </c>
      <c r="M4166" s="2" t="s">
        <v>85</v>
      </c>
      <c r="N4166" s="2" t="s">
        <v>344</v>
      </c>
      <c r="O4166" s="4">
        <v>961000</v>
      </c>
      <c r="P4166" s="4">
        <v>255200</v>
      </c>
      <c r="Q4166" s="4">
        <v>705800</v>
      </c>
      <c r="R4166" s="2">
        <v>24</v>
      </c>
      <c r="S4166" s="5">
        <v>7.03</v>
      </c>
      <c r="T4166" s="4">
        <v>33543.14</v>
      </c>
      <c r="U4166" s="2" t="s">
        <v>113</v>
      </c>
      <c r="V4166" s="2" t="s">
        <v>97</v>
      </c>
      <c r="W4166" s="4">
        <v>0</v>
      </c>
      <c r="X4166" s="4">
        <v>0</v>
      </c>
      <c r="Y4166" s="4">
        <v>805035.48</v>
      </c>
      <c r="Z4166" s="2">
        <v>0</v>
      </c>
      <c r="AA4166" s="2" t="s">
        <v>97</v>
      </c>
      <c r="AB4166" s="2" t="s">
        <v>15728</v>
      </c>
      <c r="AC4166" s="2" t="s">
        <v>75</v>
      </c>
      <c r="AD4166" s="2" t="s">
        <v>76</v>
      </c>
      <c r="AE4166" s="5">
        <v>73.44</v>
      </c>
      <c r="AF4166" s="2">
        <v>0</v>
      </c>
      <c r="AG4166" s="2" t="s">
        <v>97</v>
      </c>
      <c r="AH4166" s="2"/>
      <c r="AI4166" s="6" t="str">
        <f t="shared" si="195"/>
        <v>45-54</v>
      </c>
      <c r="AJ4166" s="11">
        <f>YEAR(tbl_LoanData[[#This Row],[Application Date]])</f>
        <v>2024</v>
      </c>
      <c r="AK4166" s="11" t="str">
        <f>TEXT(tbl_LoanData[[#This Row],[Application Date]],"MMMM")</f>
        <v>December</v>
      </c>
      <c r="AL4166" s="12">
        <f>DATE(YEAR(tbl_LoanData[[#This Row],[Application Date]]),MONTH(tbl_LoanData[[#This Row],[Application Date]]),1)</f>
        <v>45627</v>
      </c>
      <c r="AM4166" s="14">
        <f ca="1">IF(AND(tbl_LoanData[[#This Row],[Application Date]]&gt;=EOMONTH(TODAY(),-1)+1,tbl_LoanData[[#This Row],[Application Date]]&lt;=TODAY()),tbl_LoanData[[#This Row],[Loan Amount]],0)</f>
        <v>0</v>
      </c>
      <c r="AN4166" s="14">
        <f>tbl_LoanData[[#This Row],[Amount Paid]]-(Q4166-X4166)</f>
        <v>-705800</v>
      </c>
      <c r="AO4166" s="14">
        <f>IF(tbl_LoanData[[#This Row],[Application Status]]="Approved",1,0)</f>
        <v>0</v>
      </c>
      <c r="AP4166" s="22" t="str">
        <f t="shared" ca="1" si="196"/>
        <v/>
      </c>
      <c r="AQ4166" s="22" t="str">
        <f t="shared" ca="1" si="197"/>
        <v/>
      </c>
    </row>
    <row r="4167" spans="1:43" ht="14.4" customHeight="1" x14ac:dyDescent="0.3">
      <c r="A4167" s="2" t="s">
        <v>12839</v>
      </c>
      <c r="B4167" s="2" t="s">
        <v>12840</v>
      </c>
      <c r="C4167" s="2" t="s">
        <v>66</v>
      </c>
      <c r="D4167" s="2" t="s">
        <v>268</v>
      </c>
      <c r="E4167" s="2" t="s">
        <v>101</v>
      </c>
      <c r="F4167" s="2">
        <v>27</v>
      </c>
      <c r="G4167" s="2" t="s">
        <v>69</v>
      </c>
      <c r="H4167" s="2" t="s">
        <v>93</v>
      </c>
      <c r="I4167" s="2" t="s">
        <v>50</v>
      </c>
      <c r="J4167" s="3">
        <v>45642</v>
      </c>
      <c r="K4167" s="3">
        <v>45647</v>
      </c>
      <c r="L4167" s="2" t="s">
        <v>37</v>
      </c>
      <c r="M4167" s="2" t="s">
        <v>104</v>
      </c>
      <c r="N4167" s="2" t="s">
        <v>286</v>
      </c>
      <c r="O4167" s="4">
        <v>106000</v>
      </c>
      <c r="P4167" s="4">
        <v>17700</v>
      </c>
      <c r="Q4167" s="4">
        <v>88300</v>
      </c>
      <c r="R4167" s="2">
        <v>36</v>
      </c>
      <c r="S4167" s="5">
        <v>11.1</v>
      </c>
      <c r="T4167" s="4">
        <v>3269.55</v>
      </c>
      <c r="U4167" s="2" t="s">
        <v>73</v>
      </c>
      <c r="V4167" s="2" t="s">
        <v>74</v>
      </c>
      <c r="W4167" s="4">
        <v>65391</v>
      </c>
      <c r="X4167" s="4">
        <v>52312.9</v>
      </c>
      <c r="Y4167" s="4">
        <v>117703.9</v>
      </c>
      <c r="Z4167" s="2">
        <v>0</v>
      </c>
      <c r="AA4167" s="2" t="s">
        <v>56</v>
      </c>
      <c r="AB4167" s="2" t="s">
        <v>15732</v>
      </c>
      <c r="AC4167" s="2" t="s">
        <v>332</v>
      </c>
      <c r="AD4167" s="2" t="s">
        <v>76</v>
      </c>
      <c r="AE4167" s="5">
        <v>83.3</v>
      </c>
      <c r="AF4167" s="2">
        <v>0</v>
      </c>
      <c r="AG4167" s="2" t="s">
        <v>77</v>
      </c>
      <c r="AH4167" s="2">
        <v>5</v>
      </c>
      <c r="AI4167" s="6" t="str">
        <f t="shared" si="195"/>
        <v>25-34</v>
      </c>
      <c r="AJ4167" s="11">
        <f>YEAR(tbl_LoanData[[#This Row],[Application Date]])</f>
        <v>2024</v>
      </c>
      <c r="AK4167" s="11" t="str">
        <f>TEXT(tbl_LoanData[[#This Row],[Application Date]],"MMMM")</f>
        <v>December</v>
      </c>
      <c r="AL4167" s="12">
        <f>DATE(YEAR(tbl_LoanData[[#This Row],[Application Date]]),MONTH(tbl_LoanData[[#This Row],[Application Date]]),1)</f>
        <v>45627</v>
      </c>
      <c r="AM4167" s="14">
        <f ca="1">IF(AND(tbl_LoanData[[#This Row],[Application Date]]&gt;=EOMONTH(TODAY(),-1)+1,tbl_LoanData[[#This Row],[Application Date]]&lt;=TODAY()),tbl_LoanData[[#This Row],[Loan Amount]],0)</f>
        <v>0</v>
      </c>
      <c r="AN4167" s="14">
        <f>tbl_LoanData[[#This Row],[Amount Paid]]-(Q4167-X4167)</f>
        <v>29403.9</v>
      </c>
      <c r="AO4167" s="14">
        <f>IF(tbl_LoanData[[#This Row],[Application Status]]="Approved",1,0)</f>
        <v>1</v>
      </c>
      <c r="AP4167" s="22" t="str">
        <f t="shared" ca="1" si="196"/>
        <v/>
      </c>
      <c r="AQ4167" s="22" t="str">
        <f t="shared" ca="1" si="197"/>
        <v/>
      </c>
    </row>
    <row r="4168" spans="1:43" ht="14.4" customHeight="1" x14ac:dyDescent="0.3">
      <c r="A4168" s="2" t="s">
        <v>12917</v>
      </c>
      <c r="B4168" s="2" t="s">
        <v>12918</v>
      </c>
      <c r="C4168" s="2" t="s">
        <v>80</v>
      </c>
      <c r="D4168" s="2" t="s">
        <v>142</v>
      </c>
      <c r="E4168" s="2" t="s">
        <v>183</v>
      </c>
      <c r="F4168" s="2">
        <v>46</v>
      </c>
      <c r="G4168" s="2" t="s">
        <v>83</v>
      </c>
      <c r="H4168" s="2" t="s">
        <v>516</v>
      </c>
      <c r="I4168" s="2" t="s">
        <v>53</v>
      </c>
      <c r="J4168" s="3">
        <v>45631</v>
      </c>
      <c r="K4168" s="3">
        <v>45652</v>
      </c>
      <c r="L4168" s="2" t="s">
        <v>36</v>
      </c>
      <c r="M4168" s="2" t="s">
        <v>111</v>
      </c>
      <c r="N4168" s="2" t="s">
        <v>350</v>
      </c>
      <c r="O4168" s="4">
        <v>1215000</v>
      </c>
      <c r="P4168" s="4">
        <v>322600</v>
      </c>
      <c r="Q4168" s="4">
        <v>892400</v>
      </c>
      <c r="R4168" s="2">
        <v>60</v>
      </c>
      <c r="S4168" s="5">
        <v>11.85</v>
      </c>
      <c r="T4168" s="4">
        <v>23685.78</v>
      </c>
      <c r="U4168" s="2" t="s">
        <v>73</v>
      </c>
      <c r="V4168" s="2" t="s">
        <v>74</v>
      </c>
      <c r="W4168" s="4">
        <v>473715.6</v>
      </c>
      <c r="X4168" s="4">
        <v>947431.4</v>
      </c>
      <c r="Y4168" s="4">
        <v>1421147</v>
      </c>
      <c r="Z4168" s="2">
        <v>0</v>
      </c>
      <c r="AA4168" s="2" t="s">
        <v>56</v>
      </c>
      <c r="AB4168" s="2" t="s">
        <v>15732</v>
      </c>
      <c r="AC4168" s="2" t="s">
        <v>106</v>
      </c>
      <c r="AD4168" s="2" t="s">
        <v>76</v>
      </c>
      <c r="AE4168" s="5">
        <v>73.45</v>
      </c>
      <c r="AF4168" s="2">
        <v>0</v>
      </c>
      <c r="AG4168" s="2" t="s">
        <v>77</v>
      </c>
      <c r="AH4168" s="2">
        <v>21</v>
      </c>
      <c r="AI4168" s="6" t="str">
        <f t="shared" si="195"/>
        <v>45-54</v>
      </c>
      <c r="AJ4168" s="11">
        <f>YEAR(tbl_LoanData[[#This Row],[Application Date]])</f>
        <v>2024</v>
      </c>
      <c r="AK4168" s="11" t="str">
        <f>TEXT(tbl_LoanData[[#This Row],[Application Date]],"MMMM")</f>
        <v>December</v>
      </c>
      <c r="AL4168" s="12">
        <f>DATE(YEAR(tbl_LoanData[[#This Row],[Application Date]]),MONTH(tbl_LoanData[[#This Row],[Application Date]]),1)</f>
        <v>45627</v>
      </c>
      <c r="AM4168" s="14">
        <f ca="1">IF(AND(tbl_LoanData[[#This Row],[Application Date]]&gt;=EOMONTH(TODAY(),-1)+1,tbl_LoanData[[#This Row],[Application Date]]&lt;=TODAY()),tbl_LoanData[[#This Row],[Loan Amount]],0)</f>
        <v>0</v>
      </c>
      <c r="AN4168" s="14">
        <f>tbl_LoanData[[#This Row],[Amount Paid]]-(Q4168-X4168)</f>
        <v>528747</v>
      </c>
      <c r="AO4168" s="14">
        <f>IF(tbl_LoanData[[#This Row],[Application Status]]="Approved",1,0)</f>
        <v>1</v>
      </c>
      <c r="AP4168" s="22" t="str">
        <f t="shared" ca="1" si="196"/>
        <v/>
      </c>
      <c r="AQ4168" s="22" t="str">
        <f t="shared" ca="1" si="197"/>
        <v/>
      </c>
    </row>
    <row r="4169" spans="1:43" ht="14.4" customHeight="1" x14ac:dyDescent="0.3">
      <c r="A4169" s="2" t="s">
        <v>13031</v>
      </c>
      <c r="B4169" s="2" t="s">
        <v>13032</v>
      </c>
      <c r="C4169" s="2" t="s">
        <v>90</v>
      </c>
      <c r="D4169" s="2" t="s">
        <v>161</v>
      </c>
      <c r="E4169" s="2" t="s">
        <v>189</v>
      </c>
      <c r="F4169" s="2">
        <v>21</v>
      </c>
      <c r="G4169" s="2" t="s">
        <v>69</v>
      </c>
      <c r="H4169" s="2" t="s">
        <v>172</v>
      </c>
      <c r="I4169" s="2" t="s">
        <v>45</v>
      </c>
      <c r="J4169" s="3">
        <v>45648</v>
      </c>
      <c r="K4169" s="3">
        <v>45660</v>
      </c>
      <c r="L4169" s="2" t="s">
        <v>40</v>
      </c>
      <c r="M4169" s="2" t="s">
        <v>85</v>
      </c>
      <c r="N4169" s="2" t="s">
        <v>270</v>
      </c>
      <c r="O4169" s="4">
        <v>884000</v>
      </c>
      <c r="P4169" s="4">
        <v>280000</v>
      </c>
      <c r="Q4169" s="4">
        <v>604000</v>
      </c>
      <c r="R4169" s="2">
        <v>36</v>
      </c>
      <c r="S4169" s="5">
        <v>10.62</v>
      </c>
      <c r="T4169" s="4">
        <v>22123.18</v>
      </c>
      <c r="U4169" s="2" t="s">
        <v>73</v>
      </c>
      <c r="V4169" s="2" t="s">
        <v>74</v>
      </c>
      <c r="W4169" s="4">
        <v>398217.24</v>
      </c>
      <c r="X4169" s="4">
        <v>398217.16</v>
      </c>
      <c r="Y4169" s="4">
        <v>796434.4</v>
      </c>
      <c r="Z4169" s="2">
        <v>31</v>
      </c>
      <c r="AA4169" s="2" t="s">
        <v>58</v>
      </c>
      <c r="AB4169" s="2" t="s">
        <v>15731</v>
      </c>
      <c r="AC4169" s="2" t="s">
        <v>106</v>
      </c>
      <c r="AD4169" s="2" t="s">
        <v>76</v>
      </c>
      <c r="AE4169" s="5">
        <v>68.33</v>
      </c>
      <c r="AF4169" s="2">
        <v>1</v>
      </c>
      <c r="AG4169" s="2" t="s">
        <v>15718</v>
      </c>
      <c r="AH4169" s="2">
        <v>12</v>
      </c>
      <c r="AI4169" s="6" t="str">
        <f t="shared" si="195"/>
        <v>18-24</v>
      </c>
      <c r="AJ4169" s="11">
        <f>YEAR(tbl_LoanData[[#This Row],[Application Date]])</f>
        <v>2024</v>
      </c>
      <c r="AK4169" s="11" t="str">
        <f>TEXT(tbl_LoanData[[#This Row],[Application Date]],"MMMM")</f>
        <v>December</v>
      </c>
      <c r="AL4169" s="12">
        <f>DATE(YEAR(tbl_LoanData[[#This Row],[Application Date]]),MONTH(tbl_LoanData[[#This Row],[Application Date]]),1)</f>
        <v>45627</v>
      </c>
      <c r="AM4169" s="14">
        <f ca="1">IF(AND(tbl_LoanData[[#This Row],[Application Date]]&gt;=EOMONTH(TODAY(),-1)+1,tbl_LoanData[[#This Row],[Application Date]]&lt;=TODAY()),tbl_LoanData[[#This Row],[Loan Amount]],0)</f>
        <v>0</v>
      </c>
      <c r="AN4169" s="14">
        <f>tbl_LoanData[[#This Row],[Amount Paid]]-(Q4169-X4169)</f>
        <v>192434.39999999997</v>
      </c>
      <c r="AO4169" s="14">
        <f>IF(tbl_LoanData[[#This Row],[Application Status]]="Approved",1,0)</f>
        <v>1</v>
      </c>
      <c r="AP4169" s="22" t="str">
        <f t="shared" ca="1" si="196"/>
        <v/>
      </c>
      <c r="AQ4169" s="22" t="str">
        <f t="shared" ca="1" si="197"/>
        <v/>
      </c>
    </row>
    <row r="4170" spans="1:43" x14ac:dyDescent="0.3">
      <c r="A4170" s="2" t="s">
        <v>13033</v>
      </c>
      <c r="B4170" s="2" t="s">
        <v>13034</v>
      </c>
      <c r="C4170" s="2" t="s">
        <v>809</v>
      </c>
      <c r="D4170" s="2" t="s">
        <v>209</v>
      </c>
      <c r="E4170" s="2" t="s">
        <v>402</v>
      </c>
      <c r="F4170" s="2">
        <v>40</v>
      </c>
      <c r="G4170" s="2" t="s">
        <v>69</v>
      </c>
      <c r="H4170" s="2" t="s">
        <v>259</v>
      </c>
      <c r="I4170" s="2" t="s">
        <v>43</v>
      </c>
      <c r="J4170" s="3">
        <v>45652</v>
      </c>
      <c r="K4170" s="3">
        <v>45661</v>
      </c>
      <c r="L4170" s="2" t="s">
        <v>38</v>
      </c>
      <c r="M4170" s="2" t="s">
        <v>111</v>
      </c>
      <c r="N4170" s="2" t="s">
        <v>112</v>
      </c>
      <c r="O4170" s="4">
        <v>1819000</v>
      </c>
      <c r="P4170" s="4">
        <v>694700</v>
      </c>
      <c r="Q4170" s="4">
        <v>1124300</v>
      </c>
      <c r="R4170" s="2">
        <v>36</v>
      </c>
      <c r="S4170" s="5">
        <v>11.05</v>
      </c>
      <c r="T4170" s="4">
        <v>41583.480000000003</v>
      </c>
      <c r="U4170" s="2" t="s">
        <v>73</v>
      </c>
      <c r="V4170" s="2" t="s">
        <v>74</v>
      </c>
      <c r="W4170" s="4">
        <v>790086.12</v>
      </c>
      <c r="X4170" s="4">
        <v>706919.33</v>
      </c>
      <c r="Y4170" s="4">
        <v>1497005.45</v>
      </c>
      <c r="Z4170" s="2">
        <v>0</v>
      </c>
      <c r="AA4170" s="2" t="s">
        <v>56</v>
      </c>
      <c r="AB4170" s="2" t="s">
        <v>15736</v>
      </c>
      <c r="AC4170" s="2" t="s">
        <v>121</v>
      </c>
      <c r="AD4170" s="2" t="s">
        <v>76</v>
      </c>
      <c r="AE4170" s="5">
        <v>61.81</v>
      </c>
      <c r="AF4170" s="2">
        <v>0</v>
      </c>
      <c r="AG4170" s="2" t="s">
        <v>77</v>
      </c>
      <c r="AH4170" s="2">
        <v>9</v>
      </c>
      <c r="AI4170" s="6" t="str">
        <f t="shared" si="195"/>
        <v>35-44</v>
      </c>
      <c r="AJ4170" s="11">
        <f>YEAR(tbl_LoanData[[#This Row],[Application Date]])</f>
        <v>2024</v>
      </c>
      <c r="AK4170" s="11" t="str">
        <f>TEXT(tbl_LoanData[[#This Row],[Application Date]],"MMMM")</f>
        <v>December</v>
      </c>
      <c r="AL4170" s="12">
        <f>DATE(YEAR(tbl_LoanData[[#This Row],[Application Date]]),MONTH(tbl_LoanData[[#This Row],[Application Date]]),1)</f>
        <v>45627</v>
      </c>
      <c r="AM4170" s="14">
        <f ca="1">IF(AND(tbl_LoanData[[#This Row],[Application Date]]&gt;=EOMONTH(TODAY(),-1)+1,tbl_LoanData[[#This Row],[Application Date]]&lt;=TODAY()),tbl_LoanData[[#This Row],[Loan Amount]],0)</f>
        <v>0</v>
      </c>
      <c r="AN4170" s="14">
        <f>tbl_LoanData[[#This Row],[Amount Paid]]-(Q4170-X4170)</f>
        <v>372705.44999999995</v>
      </c>
      <c r="AO4170" s="14">
        <f>IF(tbl_LoanData[[#This Row],[Application Status]]="Approved",1,0)</f>
        <v>1</v>
      </c>
      <c r="AP4170" s="22" t="str">
        <f t="shared" ca="1" si="196"/>
        <v/>
      </c>
      <c r="AQ4170" s="22" t="str">
        <f t="shared" ca="1" si="197"/>
        <v/>
      </c>
    </row>
    <row r="4171" spans="1:43" ht="14.4" customHeight="1" x14ac:dyDescent="0.3">
      <c r="A4171" s="2" t="s">
        <v>13045</v>
      </c>
      <c r="B4171" s="2" t="s">
        <v>13046</v>
      </c>
      <c r="C4171" s="2" t="s">
        <v>840</v>
      </c>
      <c r="D4171" s="2" t="s">
        <v>204</v>
      </c>
      <c r="E4171" s="2" t="s">
        <v>189</v>
      </c>
      <c r="F4171" s="2">
        <v>24</v>
      </c>
      <c r="G4171" s="2" t="s">
        <v>83</v>
      </c>
      <c r="H4171" s="2" t="s">
        <v>250</v>
      </c>
      <c r="I4171" s="2" t="s">
        <v>52</v>
      </c>
      <c r="J4171" s="3">
        <v>45637</v>
      </c>
      <c r="K4171" s="3">
        <v>45641</v>
      </c>
      <c r="L4171" s="2" t="s">
        <v>39</v>
      </c>
      <c r="M4171" s="2" t="s">
        <v>157</v>
      </c>
      <c r="N4171" s="2" t="s">
        <v>158</v>
      </c>
      <c r="O4171" s="4">
        <v>1948000</v>
      </c>
      <c r="P4171" s="4">
        <v>234900</v>
      </c>
      <c r="Q4171" s="4">
        <v>1713100</v>
      </c>
      <c r="R4171" s="2">
        <v>36</v>
      </c>
      <c r="S4171" s="5">
        <v>8.8000000000000007</v>
      </c>
      <c r="T4171" s="4">
        <v>60148.84</v>
      </c>
      <c r="U4171" s="2" t="s">
        <v>73</v>
      </c>
      <c r="V4171" s="2" t="s">
        <v>74</v>
      </c>
      <c r="W4171" s="4">
        <v>1142827.96</v>
      </c>
      <c r="X4171" s="4">
        <v>1022530.44</v>
      </c>
      <c r="Y4171" s="4">
        <v>2165358.4</v>
      </c>
      <c r="Z4171" s="2">
        <v>28</v>
      </c>
      <c r="AA4171" s="2" t="s">
        <v>57</v>
      </c>
      <c r="AB4171" s="2" t="s">
        <v>15727</v>
      </c>
      <c r="AC4171" s="2" t="s">
        <v>332</v>
      </c>
      <c r="AD4171" s="2" t="s">
        <v>76</v>
      </c>
      <c r="AE4171" s="5">
        <v>87.94</v>
      </c>
      <c r="AF4171" s="2">
        <v>1</v>
      </c>
      <c r="AG4171" s="2" t="s">
        <v>77</v>
      </c>
      <c r="AH4171" s="2">
        <v>4</v>
      </c>
      <c r="AI4171" s="6" t="str">
        <f t="shared" si="195"/>
        <v>18-24</v>
      </c>
      <c r="AJ4171" s="11">
        <f>YEAR(tbl_LoanData[[#This Row],[Application Date]])</f>
        <v>2024</v>
      </c>
      <c r="AK4171" s="11" t="str">
        <f>TEXT(tbl_LoanData[[#This Row],[Application Date]],"MMMM")</f>
        <v>December</v>
      </c>
      <c r="AL4171" s="12">
        <f>DATE(YEAR(tbl_LoanData[[#This Row],[Application Date]]),MONTH(tbl_LoanData[[#This Row],[Application Date]]),1)</f>
        <v>45627</v>
      </c>
      <c r="AM4171" s="14">
        <f ca="1">IF(AND(tbl_LoanData[[#This Row],[Application Date]]&gt;=EOMONTH(TODAY(),-1)+1,tbl_LoanData[[#This Row],[Application Date]]&lt;=TODAY()),tbl_LoanData[[#This Row],[Loan Amount]],0)</f>
        <v>0</v>
      </c>
      <c r="AN4171" s="14">
        <f>tbl_LoanData[[#This Row],[Amount Paid]]-(Q4171-X4171)</f>
        <v>452258.39999999991</v>
      </c>
      <c r="AO4171" s="14">
        <f>IF(tbl_LoanData[[#This Row],[Application Status]]="Approved",1,0)</f>
        <v>1</v>
      </c>
      <c r="AP4171" s="22" t="str">
        <f t="shared" ca="1" si="196"/>
        <v/>
      </c>
      <c r="AQ4171" s="22" t="str">
        <f t="shared" ca="1" si="197"/>
        <v/>
      </c>
    </row>
    <row r="4172" spans="1:43" ht="14.4" customHeight="1" x14ac:dyDescent="0.3">
      <c r="A4172" s="2" t="s">
        <v>13223</v>
      </c>
      <c r="B4172" s="2" t="s">
        <v>13224</v>
      </c>
      <c r="C4172" s="2" t="s">
        <v>322</v>
      </c>
      <c r="D4172" s="2" t="s">
        <v>189</v>
      </c>
      <c r="E4172" s="2" t="s">
        <v>255</v>
      </c>
      <c r="F4172" s="2">
        <v>29</v>
      </c>
      <c r="G4172" s="2" t="s">
        <v>83</v>
      </c>
      <c r="H4172" s="2" t="s">
        <v>313</v>
      </c>
      <c r="I4172" s="2" t="s">
        <v>44</v>
      </c>
      <c r="J4172" s="3">
        <v>45629</v>
      </c>
      <c r="K4172" s="3">
        <v>45639</v>
      </c>
      <c r="L4172" s="2" t="s">
        <v>38</v>
      </c>
      <c r="M4172" s="2" t="s">
        <v>85</v>
      </c>
      <c r="N4172" s="2" t="s">
        <v>314</v>
      </c>
      <c r="O4172" s="4">
        <v>1033000</v>
      </c>
      <c r="P4172" s="4">
        <v>175300</v>
      </c>
      <c r="Q4172" s="4">
        <v>857700</v>
      </c>
      <c r="R4172" s="2">
        <v>12</v>
      </c>
      <c r="S4172" s="5">
        <v>12.91</v>
      </c>
      <c r="T4172" s="4">
        <v>80702.42</v>
      </c>
      <c r="U4172" s="2" t="s">
        <v>73</v>
      </c>
      <c r="V4172" s="2" t="s">
        <v>33</v>
      </c>
      <c r="W4172" s="4">
        <v>968429.07</v>
      </c>
      <c r="X4172" s="4">
        <v>0</v>
      </c>
      <c r="Y4172" s="4">
        <v>968429.07</v>
      </c>
      <c r="Z4172" s="2">
        <v>0</v>
      </c>
      <c r="AA4172" s="2" t="s">
        <v>56</v>
      </c>
      <c r="AB4172" s="2" t="s">
        <v>15736</v>
      </c>
      <c r="AC4172" s="2" t="s">
        <v>138</v>
      </c>
      <c r="AD4172" s="2" t="s">
        <v>76</v>
      </c>
      <c r="AE4172" s="5">
        <v>83.03</v>
      </c>
      <c r="AF4172" s="2">
        <v>0</v>
      </c>
      <c r="AG4172" s="2" t="s">
        <v>77</v>
      </c>
      <c r="AH4172" s="2">
        <v>10</v>
      </c>
      <c r="AI4172" s="6" t="str">
        <f t="shared" si="195"/>
        <v>25-34</v>
      </c>
      <c r="AJ4172" s="11">
        <f>YEAR(tbl_LoanData[[#This Row],[Application Date]])</f>
        <v>2024</v>
      </c>
      <c r="AK4172" s="11" t="str">
        <f>TEXT(tbl_LoanData[[#This Row],[Application Date]],"MMMM")</f>
        <v>December</v>
      </c>
      <c r="AL4172" s="12">
        <f>DATE(YEAR(tbl_LoanData[[#This Row],[Application Date]]),MONTH(tbl_LoanData[[#This Row],[Application Date]]),1)</f>
        <v>45627</v>
      </c>
      <c r="AM4172" s="14">
        <f ca="1">IF(AND(tbl_LoanData[[#This Row],[Application Date]]&gt;=EOMONTH(TODAY(),-1)+1,tbl_LoanData[[#This Row],[Application Date]]&lt;=TODAY()),tbl_LoanData[[#This Row],[Loan Amount]],0)</f>
        <v>0</v>
      </c>
      <c r="AN4172" s="14">
        <f>tbl_LoanData[[#This Row],[Amount Paid]]-(Q4172-X4172)</f>
        <v>110729.06999999995</v>
      </c>
      <c r="AO4172" s="14">
        <f>IF(tbl_LoanData[[#This Row],[Application Status]]="Approved",1,0)</f>
        <v>1</v>
      </c>
      <c r="AP4172" s="22" t="str">
        <f t="shared" ca="1" si="196"/>
        <v/>
      </c>
      <c r="AQ4172" s="22" t="str">
        <f t="shared" ca="1" si="197"/>
        <v/>
      </c>
    </row>
    <row r="4173" spans="1:43" ht="14.4" customHeight="1" x14ac:dyDescent="0.3">
      <c r="A4173" s="2" t="s">
        <v>13307</v>
      </c>
      <c r="B4173" s="2" t="s">
        <v>13308</v>
      </c>
      <c r="C4173" s="2" t="s">
        <v>249</v>
      </c>
      <c r="D4173" s="2" t="s">
        <v>204</v>
      </c>
      <c r="E4173" s="2" t="s">
        <v>81</v>
      </c>
      <c r="F4173" s="2">
        <v>64</v>
      </c>
      <c r="G4173" s="2" t="s">
        <v>69</v>
      </c>
      <c r="H4173" s="2" t="s">
        <v>143</v>
      </c>
      <c r="I4173" s="2" t="s">
        <v>46</v>
      </c>
      <c r="J4173" s="3">
        <v>45649</v>
      </c>
      <c r="K4173" s="3">
        <v>45662</v>
      </c>
      <c r="L4173" s="2" t="s">
        <v>37</v>
      </c>
      <c r="M4173" s="2" t="s">
        <v>199</v>
      </c>
      <c r="N4173" s="2" t="s">
        <v>319</v>
      </c>
      <c r="O4173" s="4">
        <v>219000</v>
      </c>
      <c r="P4173" s="4">
        <v>32600</v>
      </c>
      <c r="Q4173" s="4">
        <v>186400</v>
      </c>
      <c r="R4173" s="2">
        <v>36</v>
      </c>
      <c r="S4173" s="5">
        <v>10.54</v>
      </c>
      <c r="T4173" s="4">
        <v>6814.99</v>
      </c>
      <c r="U4173" s="2" t="s">
        <v>73</v>
      </c>
      <c r="V4173" s="2" t="s">
        <v>74</v>
      </c>
      <c r="W4173" s="4">
        <v>129484.81</v>
      </c>
      <c r="X4173" s="4">
        <v>115854.87</v>
      </c>
      <c r="Y4173" s="4">
        <v>245339.68</v>
      </c>
      <c r="Z4173" s="2">
        <v>0</v>
      </c>
      <c r="AA4173" s="2" t="s">
        <v>56</v>
      </c>
      <c r="AB4173" s="2" t="s">
        <v>15735</v>
      </c>
      <c r="AC4173" s="2" t="s">
        <v>138</v>
      </c>
      <c r="AD4173" s="2" t="s">
        <v>76</v>
      </c>
      <c r="AE4173" s="5">
        <v>85.11</v>
      </c>
      <c r="AF4173" s="2">
        <v>0</v>
      </c>
      <c r="AG4173" s="2" t="s">
        <v>77</v>
      </c>
      <c r="AH4173" s="2">
        <v>13</v>
      </c>
      <c r="AI4173" s="6" t="str">
        <f t="shared" si="195"/>
        <v>55-64</v>
      </c>
      <c r="AJ4173" s="11">
        <f>YEAR(tbl_LoanData[[#This Row],[Application Date]])</f>
        <v>2024</v>
      </c>
      <c r="AK4173" s="11" t="str">
        <f>TEXT(tbl_LoanData[[#This Row],[Application Date]],"MMMM")</f>
        <v>December</v>
      </c>
      <c r="AL4173" s="12">
        <f>DATE(YEAR(tbl_LoanData[[#This Row],[Application Date]]),MONTH(tbl_LoanData[[#This Row],[Application Date]]),1)</f>
        <v>45627</v>
      </c>
      <c r="AM4173" s="14">
        <f ca="1">IF(AND(tbl_LoanData[[#This Row],[Application Date]]&gt;=EOMONTH(TODAY(),-1)+1,tbl_LoanData[[#This Row],[Application Date]]&lt;=TODAY()),tbl_LoanData[[#This Row],[Loan Amount]],0)</f>
        <v>0</v>
      </c>
      <c r="AN4173" s="14">
        <f>tbl_LoanData[[#This Row],[Amount Paid]]-(Q4173-X4173)</f>
        <v>58939.679999999993</v>
      </c>
      <c r="AO4173" s="14">
        <f>IF(tbl_LoanData[[#This Row],[Application Status]]="Approved",1,0)</f>
        <v>1</v>
      </c>
      <c r="AP4173" s="22" t="str">
        <f t="shared" ca="1" si="196"/>
        <v/>
      </c>
      <c r="AQ4173" s="22" t="str">
        <f t="shared" ca="1" si="197"/>
        <v/>
      </c>
    </row>
    <row r="4174" spans="1:43" ht="14.4" customHeight="1" x14ac:dyDescent="0.3">
      <c r="A4174" s="2" t="s">
        <v>13361</v>
      </c>
      <c r="B4174" s="2" t="s">
        <v>13362</v>
      </c>
      <c r="C4174" s="2" t="s">
        <v>487</v>
      </c>
      <c r="D4174" s="2" t="s">
        <v>268</v>
      </c>
      <c r="E4174" s="2" t="s">
        <v>183</v>
      </c>
      <c r="F4174" s="2">
        <v>26</v>
      </c>
      <c r="G4174" s="2" t="s">
        <v>69</v>
      </c>
      <c r="H4174" s="2" t="s">
        <v>191</v>
      </c>
      <c r="I4174" s="2" t="s">
        <v>51</v>
      </c>
      <c r="J4174" s="3">
        <v>45634</v>
      </c>
      <c r="K4174" s="3">
        <v>45641</v>
      </c>
      <c r="L4174" s="2" t="s">
        <v>40</v>
      </c>
      <c r="M4174" s="2" t="s">
        <v>157</v>
      </c>
      <c r="N4174" s="2" t="s">
        <v>299</v>
      </c>
      <c r="O4174" s="4">
        <v>1031000</v>
      </c>
      <c r="P4174" s="4">
        <v>251800</v>
      </c>
      <c r="Q4174" s="4">
        <v>779200</v>
      </c>
      <c r="R4174" s="2">
        <v>24</v>
      </c>
      <c r="S4174" s="5">
        <v>9.65</v>
      </c>
      <c r="T4174" s="4">
        <v>38732.730000000003</v>
      </c>
      <c r="U4174" s="2" t="s">
        <v>73</v>
      </c>
      <c r="V4174" s="2" t="s">
        <v>74</v>
      </c>
      <c r="W4174" s="4">
        <v>580990.94999999995</v>
      </c>
      <c r="X4174" s="4">
        <v>348594.65</v>
      </c>
      <c r="Y4174" s="4">
        <v>929585.6</v>
      </c>
      <c r="Z4174" s="2">
        <v>140</v>
      </c>
      <c r="AA4174" s="2" t="s">
        <v>60</v>
      </c>
      <c r="AB4174" s="2" t="s">
        <v>15730</v>
      </c>
      <c r="AC4174" s="2" t="s">
        <v>332</v>
      </c>
      <c r="AD4174" s="2" t="s">
        <v>76</v>
      </c>
      <c r="AE4174" s="5">
        <v>75.58</v>
      </c>
      <c r="AF4174" s="2">
        <v>5</v>
      </c>
      <c r="AG4174" s="2" t="s">
        <v>130</v>
      </c>
      <c r="AH4174" s="2">
        <v>7</v>
      </c>
      <c r="AI4174" s="6" t="str">
        <f t="shared" si="195"/>
        <v>25-34</v>
      </c>
      <c r="AJ4174" s="11">
        <f>YEAR(tbl_LoanData[[#This Row],[Application Date]])</f>
        <v>2024</v>
      </c>
      <c r="AK4174" s="11" t="str">
        <f>TEXT(tbl_LoanData[[#This Row],[Application Date]],"MMMM")</f>
        <v>December</v>
      </c>
      <c r="AL4174" s="12">
        <f>DATE(YEAR(tbl_LoanData[[#This Row],[Application Date]]),MONTH(tbl_LoanData[[#This Row],[Application Date]]),1)</f>
        <v>45627</v>
      </c>
      <c r="AM4174" s="14">
        <f ca="1">IF(AND(tbl_LoanData[[#This Row],[Application Date]]&gt;=EOMONTH(TODAY(),-1)+1,tbl_LoanData[[#This Row],[Application Date]]&lt;=TODAY()),tbl_LoanData[[#This Row],[Loan Amount]],0)</f>
        <v>0</v>
      </c>
      <c r="AN4174" s="14">
        <f>tbl_LoanData[[#This Row],[Amount Paid]]-(Q4174-X4174)</f>
        <v>150385.59999999998</v>
      </c>
      <c r="AO4174" s="14">
        <f>IF(tbl_LoanData[[#This Row],[Application Status]]="Approved",1,0)</f>
        <v>1</v>
      </c>
      <c r="AP4174" s="22" t="str">
        <f t="shared" ca="1" si="196"/>
        <v/>
      </c>
      <c r="AQ4174" s="22" t="str">
        <f t="shared" ca="1" si="197"/>
        <v/>
      </c>
    </row>
    <row r="4175" spans="1:43" ht="14.4" customHeight="1" x14ac:dyDescent="0.3">
      <c r="A4175" s="2" t="s">
        <v>13613</v>
      </c>
      <c r="B4175" s="2" t="s">
        <v>13614</v>
      </c>
      <c r="C4175" s="2" t="s">
        <v>141</v>
      </c>
      <c r="D4175" s="2" t="s">
        <v>67</v>
      </c>
      <c r="E4175" s="2" t="s">
        <v>323</v>
      </c>
      <c r="F4175" s="2">
        <v>36</v>
      </c>
      <c r="G4175" s="2" t="s">
        <v>83</v>
      </c>
      <c r="H4175" s="2" t="s">
        <v>269</v>
      </c>
      <c r="I4175" s="2" t="s">
        <v>46</v>
      </c>
      <c r="J4175" s="3">
        <v>45641</v>
      </c>
      <c r="K4175" s="3">
        <v>45653</v>
      </c>
      <c r="L4175" s="2" t="s">
        <v>40</v>
      </c>
      <c r="M4175" s="2" t="s">
        <v>157</v>
      </c>
      <c r="N4175" s="2" t="s">
        <v>328</v>
      </c>
      <c r="O4175" s="4">
        <v>1153000</v>
      </c>
      <c r="P4175" s="4">
        <v>243300</v>
      </c>
      <c r="Q4175" s="4">
        <v>909700</v>
      </c>
      <c r="R4175" s="2">
        <v>48</v>
      </c>
      <c r="S4175" s="5">
        <v>10.59</v>
      </c>
      <c r="T4175" s="4">
        <v>26980.19</v>
      </c>
      <c r="U4175" s="2" t="s">
        <v>73</v>
      </c>
      <c r="V4175" s="2" t="s">
        <v>74</v>
      </c>
      <c r="W4175" s="4">
        <v>512623.61</v>
      </c>
      <c r="X4175" s="4">
        <v>782425.31</v>
      </c>
      <c r="Y4175" s="4">
        <v>1295048.92</v>
      </c>
      <c r="Z4175" s="2">
        <v>0</v>
      </c>
      <c r="AA4175" s="2" t="s">
        <v>56</v>
      </c>
      <c r="AB4175" s="2" t="s">
        <v>15727</v>
      </c>
      <c r="AC4175" s="2" t="s">
        <v>106</v>
      </c>
      <c r="AD4175" s="2" t="s">
        <v>76</v>
      </c>
      <c r="AE4175" s="5">
        <v>78.900000000000006</v>
      </c>
      <c r="AF4175" s="2">
        <v>0</v>
      </c>
      <c r="AG4175" s="2" t="s">
        <v>77</v>
      </c>
      <c r="AH4175" s="2">
        <v>12</v>
      </c>
      <c r="AI4175" s="6" t="str">
        <f t="shared" si="195"/>
        <v>35-44</v>
      </c>
      <c r="AJ4175" s="11">
        <f>YEAR(tbl_LoanData[[#This Row],[Application Date]])</f>
        <v>2024</v>
      </c>
      <c r="AK4175" s="11" t="str">
        <f>TEXT(tbl_LoanData[[#This Row],[Application Date]],"MMMM")</f>
        <v>December</v>
      </c>
      <c r="AL4175" s="12">
        <f>DATE(YEAR(tbl_LoanData[[#This Row],[Application Date]]),MONTH(tbl_LoanData[[#This Row],[Application Date]]),1)</f>
        <v>45627</v>
      </c>
      <c r="AM4175" s="14">
        <f ca="1">IF(AND(tbl_LoanData[[#This Row],[Application Date]]&gt;=EOMONTH(TODAY(),-1)+1,tbl_LoanData[[#This Row],[Application Date]]&lt;=TODAY()),tbl_LoanData[[#This Row],[Loan Amount]],0)</f>
        <v>0</v>
      </c>
      <c r="AN4175" s="14">
        <f>tbl_LoanData[[#This Row],[Amount Paid]]-(Q4175-X4175)</f>
        <v>385348.92000000004</v>
      </c>
      <c r="AO4175" s="14">
        <f>IF(tbl_LoanData[[#This Row],[Application Status]]="Approved",1,0)</f>
        <v>1</v>
      </c>
      <c r="AP4175" s="22" t="str">
        <f t="shared" ca="1" si="196"/>
        <v/>
      </c>
      <c r="AQ4175" s="22" t="str">
        <f t="shared" ca="1" si="197"/>
        <v/>
      </c>
    </row>
    <row r="4176" spans="1:43" x14ac:dyDescent="0.3">
      <c r="A4176" s="2" t="s">
        <v>13645</v>
      </c>
      <c r="B4176" s="2" t="s">
        <v>13646</v>
      </c>
      <c r="C4176" s="2" t="s">
        <v>560</v>
      </c>
      <c r="D4176" s="2" t="s">
        <v>311</v>
      </c>
      <c r="E4176" s="2" t="s">
        <v>91</v>
      </c>
      <c r="F4176" s="2">
        <v>51</v>
      </c>
      <c r="G4176" s="2" t="s">
        <v>69</v>
      </c>
      <c r="H4176" s="2" t="s">
        <v>398</v>
      </c>
      <c r="I4176" s="2" t="s">
        <v>46</v>
      </c>
      <c r="J4176" s="3">
        <v>45646</v>
      </c>
      <c r="K4176" s="3">
        <v>45655</v>
      </c>
      <c r="L4176" s="2" t="s">
        <v>40</v>
      </c>
      <c r="M4176" s="2" t="s">
        <v>71</v>
      </c>
      <c r="N4176" s="2" t="s">
        <v>137</v>
      </c>
      <c r="O4176" s="4">
        <v>1499000</v>
      </c>
      <c r="P4176" s="4">
        <v>519600</v>
      </c>
      <c r="Q4176" s="4">
        <v>979400</v>
      </c>
      <c r="R4176" s="2">
        <v>24</v>
      </c>
      <c r="S4176" s="5">
        <v>7.58</v>
      </c>
      <c r="T4176" s="4">
        <v>46994.879999999997</v>
      </c>
      <c r="U4176" s="2" t="s">
        <v>73</v>
      </c>
      <c r="V4176" s="2" t="s">
        <v>74</v>
      </c>
      <c r="W4176" s="4">
        <v>892902.72</v>
      </c>
      <c r="X4176" s="4">
        <v>234974.32</v>
      </c>
      <c r="Y4176" s="4">
        <v>1127877.04</v>
      </c>
      <c r="Z4176" s="2">
        <v>0</v>
      </c>
      <c r="AA4176" s="2" t="s">
        <v>56</v>
      </c>
      <c r="AB4176" s="2" t="s">
        <v>15736</v>
      </c>
      <c r="AC4176" s="2" t="s">
        <v>106</v>
      </c>
      <c r="AD4176" s="2" t="s">
        <v>76</v>
      </c>
      <c r="AE4176" s="5">
        <v>65.34</v>
      </c>
      <c r="AF4176" s="2">
        <v>0</v>
      </c>
      <c r="AG4176" s="2" t="s">
        <v>77</v>
      </c>
      <c r="AH4176" s="2">
        <v>9</v>
      </c>
      <c r="AI4176" s="6" t="str">
        <f t="shared" si="195"/>
        <v>45-54</v>
      </c>
      <c r="AJ4176" s="11">
        <f>YEAR(tbl_LoanData[[#This Row],[Application Date]])</f>
        <v>2024</v>
      </c>
      <c r="AK4176" s="11" t="str">
        <f>TEXT(tbl_LoanData[[#This Row],[Application Date]],"MMMM")</f>
        <v>December</v>
      </c>
      <c r="AL4176" s="12">
        <f>DATE(YEAR(tbl_LoanData[[#This Row],[Application Date]]),MONTH(tbl_LoanData[[#This Row],[Application Date]]),1)</f>
        <v>45627</v>
      </c>
      <c r="AM4176" s="14">
        <f ca="1">IF(AND(tbl_LoanData[[#This Row],[Application Date]]&gt;=EOMONTH(TODAY(),-1)+1,tbl_LoanData[[#This Row],[Application Date]]&lt;=TODAY()),tbl_LoanData[[#This Row],[Loan Amount]],0)</f>
        <v>0</v>
      </c>
      <c r="AN4176" s="14">
        <f>tbl_LoanData[[#This Row],[Amount Paid]]-(Q4176-X4176)</f>
        <v>148477.04000000004</v>
      </c>
      <c r="AO4176" s="14">
        <f>IF(tbl_LoanData[[#This Row],[Application Status]]="Approved",1,0)</f>
        <v>1</v>
      </c>
      <c r="AP4176" s="22" t="str">
        <f t="shared" ca="1" si="196"/>
        <v/>
      </c>
      <c r="AQ4176" s="22" t="str">
        <f t="shared" ca="1" si="197"/>
        <v/>
      </c>
    </row>
    <row r="4177" spans="1:43" ht="14.4" customHeight="1" x14ac:dyDescent="0.3">
      <c r="A4177" s="2" t="s">
        <v>13651</v>
      </c>
      <c r="B4177" s="2" t="s">
        <v>13652</v>
      </c>
      <c r="C4177" s="2" t="s">
        <v>249</v>
      </c>
      <c r="D4177" s="2" t="s">
        <v>101</v>
      </c>
      <c r="E4177" s="2" t="s">
        <v>204</v>
      </c>
      <c r="F4177" s="2">
        <v>53</v>
      </c>
      <c r="G4177" s="2" t="s">
        <v>69</v>
      </c>
      <c r="H4177" s="2" t="s">
        <v>285</v>
      </c>
      <c r="I4177" s="2" t="s">
        <v>55</v>
      </c>
      <c r="J4177" s="3">
        <v>45656</v>
      </c>
      <c r="K4177" s="3">
        <v>45659</v>
      </c>
      <c r="L4177" s="2" t="s">
        <v>36</v>
      </c>
      <c r="M4177" s="2" t="s">
        <v>111</v>
      </c>
      <c r="N4177" s="2" t="s">
        <v>350</v>
      </c>
      <c r="O4177" s="4">
        <v>1308000</v>
      </c>
      <c r="P4177" s="4">
        <v>234400</v>
      </c>
      <c r="Q4177" s="4">
        <v>1073600</v>
      </c>
      <c r="R4177" s="2">
        <v>24</v>
      </c>
      <c r="S4177" s="5">
        <v>6.18</v>
      </c>
      <c r="T4177" s="4">
        <v>50262.37</v>
      </c>
      <c r="U4177" s="2" t="s">
        <v>73</v>
      </c>
      <c r="V4177" s="2" t="s">
        <v>74</v>
      </c>
      <c r="W4177" s="4">
        <v>954985.03</v>
      </c>
      <c r="X4177" s="4">
        <v>251311.93</v>
      </c>
      <c r="Y4177" s="4">
        <v>1206296.96</v>
      </c>
      <c r="Z4177" s="2">
        <v>0</v>
      </c>
      <c r="AA4177" s="2" t="s">
        <v>56</v>
      </c>
      <c r="AB4177" s="2" t="s">
        <v>15730</v>
      </c>
      <c r="AC4177" s="2" t="s">
        <v>360</v>
      </c>
      <c r="AD4177" s="2" t="s">
        <v>76</v>
      </c>
      <c r="AE4177" s="5">
        <v>82.08</v>
      </c>
      <c r="AF4177" s="2">
        <v>0</v>
      </c>
      <c r="AG4177" s="2" t="s">
        <v>77</v>
      </c>
      <c r="AH4177" s="2">
        <v>3</v>
      </c>
      <c r="AI4177" s="6" t="str">
        <f t="shared" si="195"/>
        <v>45-54</v>
      </c>
      <c r="AJ4177" s="11">
        <f>YEAR(tbl_LoanData[[#This Row],[Application Date]])</f>
        <v>2024</v>
      </c>
      <c r="AK4177" s="11" t="str">
        <f>TEXT(tbl_LoanData[[#This Row],[Application Date]],"MMMM")</f>
        <v>December</v>
      </c>
      <c r="AL4177" s="12">
        <f>DATE(YEAR(tbl_LoanData[[#This Row],[Application Date]]),MONTH(tbl_LoanData[[#This Row],[Application Date]]),1)</f>
        <v>45627</v>
      </c>
      <c r="AM4177" s="14">
        <f ca="1">IF(AND(tbl_LoanData[[#This Row],[Application Date]]&gt;=EOMONTH(TODAY(),-1)+1,tbl_LoanData[[#This Row],[Application Date]]&lt;=TODAY()),tbl_LoanData[[#This Row],[Loan Amount]],0)</f>
        <v>0</v>
      </c>
      <c r="AN4177" s="14">
        <f>tbl_LoanData[[#This Row],[Amount Paid]]-(Q4177-X4177)</f>
        <v>132696.95999999996</v>
      </c>
      <c r="AO4177" s="14">
        <f>IF(tbl_LoanData[[#This Row],[Application Status]]="Approved",1,0)</f>
        <v>1</v>
      </c>
      <c r="AP4177" s="22" t="str">
        <f t="shared" ca="1" si="196"/>
        <v/>
      </c>
      <c r="AQ4177" s="22" t="str">
        <f t="shared" ca="1" si="197"/>
        <v/>
      </c>
    </row>
    <row r="4178" spans="1:43" ht="14.4" customHeight="1" x14ac:dyDescent="0.3">
      <c r="A4178" s="2" t="s">
        <v>13653</v>
      </c>
      <c r="B4178" s="2" t="s">
        <v>13654</v>
      </c>
      <c r="C4178" s="2" t="s">
        <v>243</v>
      </c>
      <c r="D4178" s="2" t="s">
        <v>102</v>
      </c>
      <c r="E4178" s="2" t="s">
        <v>183</v>
      </c>
      <c r="F4178" s="2">
        <v>35</v>
      </c>
      <c r="G4178" s="2" t="s">
        <v>83</v>
      </c>
      <c r="H4178" s="2" t="s">
        <v>265</v>
      </c>
      <c r="I4178" s="2" t="s">
        <v>44</v>
      </c>
      <c r="J4178" s="3">
        <v>45646</v>
      </c>
      <c r="K4178" s="3">
        <v>45651</v>
      </c>
      <c r="L4178" s="2" t="s">
        <v>37</v>
      </c>
      <c r="M4178" s="2" t="s">
        <v>260</v>
      </c>
      <c r="N4178" s="2" t="s">
        <v>457</v>
      </c>
      <c r="O4178" s="4">
        <v>124000</v>
      </c>
      <c r="P4178" s="4">
        <v>14600</v>
      </c>
      <c r="Q4178" s="4">
        <v>109400</v>
      </c>
      <c r="R4178" s="2">
        <v>48</v>
      </c>
      <c r="S4178" s="5">
        <v>9.0500000000000007</v>
      </c>
      <c r="T4178" s="4">
        <v>3104.22</v>
      </c>
      <c r="U4178" s="2" t="s">
        <v>73</v>
      </c>
      <c r="V4178" s="2" t="s">
        <v>74</v>
      </c>
      <c r="W4178" s="4">
        <v>62084.4</v>
      </c>
      <c r="X4178" s="4">
        <v>86918.399999999994</v>
      </c>
      <c r="Y4178" s="4">
        <v>149002.79999999999</v>
      </c>
      <c r="Z4178" s="2">
        <v>0</v>
      </c>
      <c r="AA4178" s="2" t="s">
        <v>56</v>
      </c>
      <c r="AB4178" s="2" t="s">
        <v>15735</v>
      </c>
      <c r="AC4178" s="2" t="s">
        <v>213</v>
      </c>
      <c r="AD4178" s="2" t="s">
        <v>76</v>
      </c>
      <c r="AE4178" s="5">
        <v>88.23</v>
      </c>
      <c r="AF4178" s="2">
        <v>0</v>
      </c>
      <c r="AG4178" s="2" t="s">
        <v>77</v>
      </c>
      <c r="AH4178" s="2">
        <v>5</v>
      </c>
      <c r="AI4178" s="6" t="str">
        <f t="shared" si="195"/>
        <v>35-44</v>
      </c>
      <c r="AJ4178" s="11">
        <f>YEAR(tbl_LoanData[[#This Row],[Application Date]])</f>
        <v>2024</v>
      </c>
      <c r="AK4178" s="11" t="str">
        <f>TEXT(tbl_LoanData[[#This Row],[Application Date]],"MMMM")</f>
        <v>December</v>
      </c>
      <c r="AL4178" s="12">
        <f>DATE(YEAR(tbl_LoanData[[#This Row],[Application Date]]),MONTH(tbl_LoanData[[#This Row],[Application Date]]),1)</f>
        <v>45627</v>
      </c>
      <c r="AM4178" s="14">
        <f ca="1">IF(AND(tbl_LoanData[[#This Row],[Application Date]]&gt;=EOMONTH(TODAY(),-1)+1,tbl_LoanData[[#This Row],[Application Date]]&lt;=TODAY()),tbl_LoanData[[#This Row],[Loan Amount]],0)</f>
        <v>0</v>
      </c>
      <c r="AN4178" s="14">
        <f>tbl_LoanData[[#This Row],[Amount Paid]]-(Q4178-X4178)</f>
        <v>39602.799999999996</v>
      </c>
      <c r="AO4178" s="14">
        <f>IF(tbl_LoanData[[#This Row],[Application Status]]="Approved",1,0)</f>
        <v>1</v>
      </c>
      <c r="AP4178" s="22" t="str">
        <f t="shared" ca="1" si="196"/>
        <v/>
      </c>
      <c r="AQ4178" s="22" t="str">
        <f t="shared" ca="1" si="197"/>
        <v/>
      </c>
    </row>
    <row r="4179" spans="1:43" ht="14.4" customHeight="1" x14ac:dyDescent="0.3">
      <c r="A4179" s="2" t="s">
        <v>13803</v>
      </c>
      <c r="B4179" s="2" t="s">
        <v>13804</v>
      </c>
      <c r="C4179" s="2" t="s">
        <v>347</v>
      </c>
      <c r="D4179" s="2" t="s">
        <v>161</v>
      </c>
      <c r="E4179" s="2" t="s">
        <v>189</v>
      </c>
      <c r="F4179" s="2">
        <v>58</v>
      </c>
      <c r="G4179" s="2" t="s">
        <v>69</v>
      </c>
      <c r="H4179" s="2" t="s">
        <v>233</v>
      </c>
      <c r="I4179" s="2" t="s">
        <v>46</v>
      </c>
      <c r="J4179" s="3">
        <v>45642</v>
      </c>
      <c r="K4179" s="3">
        <v>45654</v>
      </c>
      <c r="L4179" s="2" t="s">
        <v>36</v>
      </c>
      <c r="M4179" s="2" t="s">
        <v>71</v>
      </c>
      <c r="N4179" s="2" t="s">
        <v>162</v>
      </c>
      <c r="O4179" s="4">
        <v>1510000</v>
      </c>
      <c r="P4179" s="4">
        <v>595000</v>
      </c>
      <c r="Q4179" s="4">
        <v>915000</v>
      </c>
      <c r="R4179" s="2">
        <v>36</v>
      </c>
      <c r="S4179" s="5">
        <v>12.09</v>
      </c>
      <c r="T4179" s="4">
        <v>34635.29</v>
      </c>
      <c r="U4179" s="2" t="s">
        <v>73</v>
      </c>
      <c r="V4179" s="2" t="s">
        <v>74</v>
      </c>
      <c r="W4179" s="4">
        <v>658070.51</v>
      </c>
      <c r="X4179" s="4">
        <v>588799.99</v>
      </c>
      <c r="Y4179" s="4">
        <v>1246870.5</v>
      </c>
      <c r="Z4179" s="2">
        <v>0</v>
      </c>
      <c r="AA4179" s="2" t="s">
        <v>56</v>
      </c>
      <c r="AB4179" s="2" t="s">
        <v>15734</v>
      </c>
      <c r="AC4179" s="2" t="s">
        <v>360</v>
      </c>
      <c r="AD4179" s="2" t="s">
        <v>76</v>
      </c>
      <c r="AE4179" s="5">
        <v>60.6</v>
      </c>
      <c r="AF4179" s="2">
        <v>0</v>
      </c>
      <c r="AG4179" s="2" t="s">
        <v>77</v>
      </c>
      <c r="AH4179" s="2">
        <v>12</v>
      </c>
      <c r="AI4179" s="6" t="str">
        <f t="shared" si="195"/>
        <v>55-64</v>
      </c>
      <c r="AJ4179" s="11">
        <f>YEAR(tbl_LoanData[[#This Row],[Application Date]])</f>
        <v>2024</v>
      </c>
      <c r="AK4179" s="11" t="str">
        <f>TEXT(tbl_LoanData[[#This Row],[Application Date]],"MMMM")</f>
        <v>December</v>
      </c>
      <c r="AL4179" s="12">
        <f>DATE(YEAR(tbl_LoanData[[#This Row],[Application Date]]),MONTH(tbl_LoanData[[#This Row],[Application Date]]),1)</f>
        <v>45627</v>
      </c>
      <c r="AM4179" s="14">
        <f ca="1">IF(AND(tbl_LoanData[[#This Row],[Application Date]]&gt;=EOMONTH(TODAY(),-1)+1,tbl_LoanData[[#This Row],[Application Date]]&lt;=TODAY()),tbl_LoanData[[#This Row],[Loan Amount]],0)</f>
        <v>0</v>
      </c>
      <c r="AN4179" s="14">
        <f>tbl_LoanData[[#This Row],[Amount Paid]]-(Q4179-X4179)</f>
        <v>331870.5</v>
      </c>
      <c r="AO4179" s="14">
        <f>IF(tbl_LoanData[[#This Row],[Application Status]]="Approved",1,0)</f>
        <v>1</v>
      </c>
      <c r="AP4179" s="22" t="str">
        <f t="shared" ca="1" si="196"/>
        <v/>
      </c>
      <c r="AQ4179" s="22" t="str">
        <f t="shared" ca="1" si="197"/>
        <v/>
      </c>
    </row>
    <row r="4180" spans="1:43" ht="14.4" customHeight="1" x14ac:dyDescent="0.3">
      <c r="A4180" s="2" t="s">
        <v>13997</v>
      </c>
      <c r="B4180" s="2" t="s">
        <v>13998</v>
      </c>
      <c r="C4180" s="2" t="s">
        <v>216</v>
      </c>
      <c r="D4180" s="2" t="s">
        <v>82</v>
      </c>
      <c r="E4180" s="2" t="s">
        <v>82</v>
      </c>
      <c r="F4180" s="2">
        <v>24</v>
      </c>
      <c r="G4180" s="2" t="s">
        <v>83</v>
      </c>
      <c r="H4180" s="2" t="s">
        <v>307</v>
      </c>
      <c r="I4180" s="2" t="s">
        <v>43</v>
      </c>
      <c r="J4180" s="3">
        <v>45643</v>
      </c>
      <c r="K4180" s="3"/>
      <c r="L4180" s="2" t="s">
        <v>40</v>
      </c>
      <c r="M4180" s="2" t="s">
        <v>111</v>
      </c>
      <c r="N4180" s="2" t="s">
        <v>369</v>
      </c>
      <c r="O4180" s="4">
        <v>995000</v>
      </c>
      <c r="P4180" s="4">
        <v>115100</v>
      </c>
      <c r="Q4180" s="4">
        <v>879900</v>
      </c>
      <c r="R4180" s="2">
        <v>48</v>
      </c>
      <c r="S4180" s="5">
        <v>11.29</v>
      </c>
      <c r="T4180" s="4">
        <v>26609.64</v>
      </c>
      <c r="U4180" s="2" t="s">
        <v>96</v>
      </c>
      <c r="V4180" s="2" t="s">
        <v>97</v>
      </c>
      <c r="W4180" s="4">
        <v>0</v>
      </c>
      <c r="X4180" s="4">
        <v>0</v>
      </c>
      <c r="Y4180" s="4">
        <v>1277262.8400000001</v>
      </c>
      <c r="Z4180" s="2">
        <v>0</v>
      </c>
      <c r="AA4180" s="2" t="s">
        <v>97</v>
      </c>
      <c r="AB4180" s="2" t="s">
        <v>15731</v>
      </c>
      <c r="AC4180" s="2" t="s">
        <v>75</v>
      </c>
      <c r="AD4180" s="2" t="s">
        <v>76</v>
      </c>
      <c r="AE4180" s="5">
        <v>88.43</v>
      </c>
      <c r="AF4180" s="2">
        <v>0</v>
      </c>
      <c r="AG4180" s="2" t="s">
        <v>97</v>
      </c>
      <c r="AH4180" s="2"/>
      <c r="AI4180" s="6" t="str">
        <f t="shared" si="195"/>
        <v>18-24</v>
      </c>
      <c r="AJ4180" s="11">
        <f>YEAR(tbl_LoanData[[#This Row],[Application Date]])</f>
        <v>2024</v>
      </c>
      <c r="AK4180" s="11" t="str">
        <f>TEXT(tbl_LoanData[[#This Row],[Application Date]],"MMMM")</f>
        <v>December</v>
      </c>
      <c r="AL4180" s="12">
        <f>DATE(YEAR(tbl_LoanData[[#This Row],[Application Date]]),MONTH(tbl_LoanData[[#This Row],[Application Date]]),1)</f>
        <v>45627</v>
      </c>
      <c r="AM4180" s="14">
        <f ca="1">IF(AND(tbl_LoanData[[#This Row],[Application Date]]&gt;=EOMONTH(TODAY(),-1)+1,tbl_LoanData[[#This Row],[Application Date]]&lt;=TODAY()),tbl_LoanData[[#This Row],[Loan Amount]],0)</f>
        <v>0</v>
      </c>
      <c r="AN4180" s="14">
        <f>tbl_LoanData[[#This Row],[Amount Paid]]-(Q4180-X4180)</f>
        <v>-879900</v>
      </c>
      <c r="AO4180" s="14">
        <f>IF(tbl_LoanData[[#This Row],[Application Status]]="Approved",1,0)</f>
        <v>0</v>
      </c>
      <c r="AP4180" s="22" t="str">
        <f t="shared" ca="1" si="196"/>
        <v/>
      </c>
      <c r="AQ4180" s="22" t="str">
        <f t="shared" ca="1" si="197"/>
        <v/>
      </c>
    </row>
    <row r="4181" spans="1:43" ht="14.4" customHeight="1" x14ac:dyDescent="0.3">
      <c r="A4181" s="2" t="s">
        <v>14001</v>
      </c>
      <c r="B4181" s="2" t="s">
        <v>14002</v>
      </c>
      <c r="C4181" s="2" t="s">
        <v>949</v>
      </c>
      <c r="D4181" s="2" t="s">
        <v>82</v>
      </c>
      <c r="E4181" s="2" t="s">
        <v>311</v>
      </c>
      <c r="F4181" s="2">
        <v>32</v>
      </c>
      <c r="G4181" s="2" t="s">
        <v>83</v>
      </c>
      <c r="H4181" s="2" t="s">
        <v>265</v>
      </c>
      <c r="I4181" s="2" t="s">
        <v>44</v>
      </c>
      <c r="J4181" s="3">
        <v>45648</v>
      </c>
      <c r="K4181" s="3"/>
      <c r="L4181" s="2" t="s">
        <v>40</v>
      </c>
      <c r="M4181" s="2" t="s">
        <v>157</v>
      </c>
      <c r="N4181" s="2" t="s">
        <v>328</v>
      </c>
      <c r="O4181" s="4">
        <v>1357000</v>
      </c>
      <c r="P4181" s="4">
        <v>169200</v>
      </c>
      <c r="Q4181" s="4">
        <v>1187800</v>
      </c>
      <c r="R4181" s="2">
        <v>36</v>
      </c>
      <c r="S4181" s="5">
        <v>5.78</v>
      </c>
      <c r="T4181" s="4">
        <v>38715.68</v>
      </c>
      <c r="U4181" s="2" t="s">
        <v>96</v>
      </c>
      <c r="V4181" s="2" t="s">
        <v>97</v>
      </c>
      <c r="W4181" s="4">
        <v>0</v>
      </c>
      <c r="X4181" s="4">
        <v>0</v>
      </c>
      <c r="Y4181" s="4">
        <v>1393764.52</v>
      </c>
      <c r="Z4181" s="2">
        <v>0</v>
      </c>
      <c r="AA4181" s="2" t="s">
        <v>97</v>
      </c>
      <c r="AB4181" s="2" t="s">
        <v>15736</v>
      </c>
      <c r="AC4181" s="2" t="s">
        <v>87</v>
      </c>
      <c r="AD4181" s="2" t="s">
        <v>76</v>
      </c>
      <c r="AE4181" s="5">
        <v>87.53</v>
      </c>
      <c r="AF4181" s="2">
        <v>0</v>
      </c>
      <c r="AG4181" s="2" t="s">
        <v>97</v>
      </c>
      <c r="AH4181" s="2"/>
      <c r="AI4181" s="6" t="str">
        <f t="shared" si="195"/>
        <v>25-34</v>
      </c>
      <c r="AJ4181" s="11">
        <f>YEAR(tbl_LoanData[[#This Row],[Application Date]])</f>
        <v>2024</v>
      </c>
      <c r="AK4181" s="11" t="str">
        <f>TEXT(tbl_LoanData[[#This Row],[Application Date]],"MMMM")</f>
        <v>December</v>
      </c>
      <c r="AL4181" s="12">
        <f>DATE(YEAR(tbl_LoanData[[#This Row],[Application Date]]),MONTH(tbl_LoanData[[#This Row],[Application Date]]),1)</f>
        <v>45627</v>
      </c>
      <c r="AM4181" s="14">
        <f ca="1">IF(AND(tbl_LoanData[[#This Row],[Application Date]]&gt;=EOMONTH(TODAY(),-1)+1,tbl_LoanData[[#This Row],[Application Date]]&lt;=TODAY()),tbl_LoanData[[#This Row],[Loan Amount]],0)</f>
        <v>0</v>
      </c>
      <c r="AN4181" s="14">
        <f>tbl_LoanData[[#This Row],[Amount Paid]]-(Q4181-X4181)</f>
        <v>-1187800</v>
      </c>
      <c r="AO4181" s="14">
        <f>IF(tbl_LoanData[[#This Row],[Application Status]]="Approved",1,0)</f>
        <v>0</v>
      </c>
      <c r="AP4181" s="22" t="str">
        <f t="shared" ca="1" si="196"/>
        <v/>
      </c>
      <c r="AQ4181" s="22" t="str">
        <f t="shared" ca="1" si="197"/>
        <v/>
      </c>
    </row>
    <row r="4182" spans="1:43" x14ac:dyDescent="0.3">
      <c r="A4182" s="2" t="s">
        <v>14045</v>
      </c>
      <c r="B4182" s="2" t="s">
        <v>14046</v>
      </c>
      <c r="C4182" s="2" t="s">
        <v>687</v>
      </c>
      <c r="D4182" s="2" t="s">
        <v>118</v>
      </c>
      <c r="E4182" s="2" t="s">
        <v>311</v>
      </c>
      <c r="F4182" s="2">
        <v>26</v>
      </c>
      <c r="G4182" s="2" t="s">
        <v>83</v>
      </c>
      <c r="H4182" s="2" t="s">
        <v>250</v>
      </c>
      <c r="I4182" s="2" t="s">
        <v>52</v>
      </c>
      <c r="J4182" s="3">
        <v>45635</v>
      </c>
      <c r="K4182" s="3">
        <v>45641</v>
      </c>
      <c r="L4182" s="2" t="s">
        <v>36</v>
      </c>
      <c r="M4182" s="2" t="s">
        <v>111</v>
      </c>
      <c r="N4182" s="2" t="s">
        <v>350</v>
      </c>
      <c r="O4182" s="4">
        <v>1219000</v>
      </c>
      <c r="P4182" s="4">
        <v>260200</v>
      </c>
      <c r="Q4182" s="4">
        <v>958800</v>
      </c>
      <c r="R4182" s="2">
        <v>24</v>
      </c>
      <c r="S4182" s="5">
        <v>11.7</v>
      </c>
      <c r="T4182" s="4">
        <v>49298.3</v>
      </c>
      <c r="U4182" s="2" t="s">
        <v>73</v>
      </c>
      <c r="V4182" s="2" t="s">
        <v>74</v>
      </c>
      <c r="W4182" s="4">
        <v>985966</v>
      </c>
      <c r="X4182" s="4">
        <v>197193.2</v>
      </c>
      <c r="Y4182" s="4">
        <v>1183159.2</v>
      </c>
      <c r="Z4182" s="2">
        <v>0</v>
      </c>
      <c r="AA4182" s="2" t="s">
        <v>56</v>
      </c>
      <c r="AB4182" s="2" t="s">
        <v>15734</v>
      </c>
      <c r="AC4182" s="2" t="s">
        <v>213</v>
      </c>
      <c r="AD4182" s="2" t="s">
        <v>76</v>
      </c>
      <c r="AE4182" s="5">
        <v>78.650000000000006</v>
      </c>
      <c r="AF4182" s="2">
        <v>0</v>
      </c>
      <c r="AG4182" s="2" t="s">
        <v>77</v>
      </c>
      <c r="AH4182" s="2">
        <v>6</v>
      </c>
      <c r="AI4182" s="6" t="str">
        <f t="shared" si="195"/>
        <v>25-34</v>
      </c>
      <c r="AJ4182" s="11">
        <f>YEAR(tbl_LoanData[[#This Row],[Application Date]])</f>
        <v>2024</v>
      </c>
      <c r="AK4182" s="11" t="str">
        <f>TEXT(tbl_LoanData[[#This Row],[Application Date]],"MMMM")</f>
        <v>December</v>
      </c>
      <c r="AL4182" s="12">
        <f>DATE(YEAR(tbl_LoanData[[#This Row],[Application Date]]),MONTH(tbl_LoanData[[#This Row],[Application Date]]),1)</f>
        <v>45627</v>
      </c>
      <c r="AM4182" s="14">
        <f ca="1">IF(AND(tbl_LoanData[[#This Row],[Application Date]]&gt;=EOMONTH(TODAY(),-1)+1,tbl_LoanData[[#This Row],[Application Date]]&lt;=TODAY()),tbl_LoanData[[#This Row],[Loan Amount]],0)</f>
        <v>0</v>
      </c>
      <c r="AN4182" s="14">
        <f>tbl_LoanData[[#This Row],[Amount Paid]]-(Q4182-X4182)</f>
        <v>224359.19999999995</v>
      </c>
      <c r="AO4182" s="14">
        <f>IF(tbl_LoanData[[#This Row],[Application Status]]="Approved",1,0)</f>
        <v>1</v>
      </c>
      <c r="AP4182" s="22" t="str">
        <f t="shared" ca="1" si="196"/>
        <v/>
      </c>
      <c r="AQ4182" s="22" t="str">
        <f t="shared" ca="1" si="197"/>
        <v/>
      </c>
    </row>
    <row r="4183" spans="1:43" ht="14.4" customHeight="1" x14ac:dyDescent="0.3">
      <c r="A4183" s="2" t="s">
        <v>14261</v>
      </c>
      <c r="B4183" s="2" t="s">
        <v>14262</v>
      </c>
      <c r="C4183" s="2" t="s">
        <v>353</v>
      </c>
      <c r="D4183" s="2" t="s">
        <v>101</v>
      </c>
      <c r="E4183" s="2" t="s">
        <v>150</v>
      </c>
      <c r="F4183" s="2">
        <v>26</v>
      </c>
      <c r="G4183" s="2" t="s">
        <v>83</v>
      </c>
      <c r="H4183" s="2" t="s">
        <v>256</v>
      </c>
      <c r="I4183" s="2" t="s">
        <v>43</v>
      </c>
      <c r="J4183" s="3">
        <v>45641</v>
      </c>
      <c r="K4183" s="3">
        <v>45648</v>
      </c>
      <c r="L4183" s="2" t="s">
        <v>40</v>
      </c>
      <c r="M4183" s="2" t="s">
        <v>71</v>
      </c>
      <c r="N4183" s="2" t="s">
        <v>137</v>
      </c>
      <c r="O4183" s="4">
        <v>853000</v>
      </c>
      <c r="P4183" s="4">
        <v>144500</v>
      </c>
      <c r="Q4183" s="4">
        <v>708500</v>
      </c>
      <c r="R4183" s="2">
        <v>36</v>
      </c>
      <c r="S4183" s="5">
        <v>11.78</v>
      </c>
      <c r="T4183" s="4">
        <v>26635.66</v>
      </c>
      <c r="U4183" s="2" t="s">
        <v>73</v>
      </c>
      <c r="V4183" s="2" t="s">
        <v>74</v>
      </c>
      <c r="W4183" s="4">
        <v>506077.54</v>
      </c>
      <c r="X4183" s="4">
        <v>452806.36</v>
      </c>
      <c r="Y4183" s="4">
        <v>958883.9</v>
      </c>
      <c r="Z4183" s="2">
        <v>31</v>
      </c>
      <c r="AA4183" s="2" t="s">
        <v>58</v>
      </c>
      <c r="AB4183" s="2" t="s">
        <v>15727</v>
      </c>
      <c r="AC4183" s="2" t="s">
        <v>360</v>
      </c>
      <c r="AD4183" s="2" t="s">
        <v>76</v>
      </c>
      <c r="AE4183" s="5">
        <v>83.06</v>
      </c>
      <c r="AF4183" s="2">
        <v>1</v>
      </c>
      <c r="AG4183" s="2" t="s">
        <v>15718</v>
      </c>
      <c r="AH4183" s="2">
        <v>7</v>
      </c>
      <c r="AI4183" s="6" t="str">
        <f t="shared" si="195"/>
        <v>25-34</v>
      </c>
      <c r="AJ4183" s="11">
        <f>YEAR(tbl_LoanData[[#This Row],[Application Date]])</f>
        <v>2024</v>
      </c>
      <c r="AK4183" s="11" t="str">
        <f>TEXT(tbl_LoanData[[#This Row],[Application Date]],"MMMM")</f>
        <v>December</v>
      </c>
      <c r="AL4183" s="12">
        <f>DATE(YEAR(tbl_LoanData[[#This Row],[Application Date]]),MONTH(tbl_LoanData[[#This Row],[Application Date]]),1)</f>
        <v>45627</v>
      </c>
      <c r="AM4183" s="14">
        <f ca="1">IF(AND(tbl_LoanData[[#This Row],[Application Date]]&gt;=EOMONTH(TODAY(),-1)+1,tbl_LoanData[[#This Row],[Application Date]]&lt;=TODAY()),tbl_LoanData[[#This Row],[Loan Amount]],0)</f>
        <v>0</v>
      </c>
      <c r="AN4183" s="14">
        <f>tbl_LoanData[[#This Row],[Amount Paid]]-(Q4183-X4183)</f>
        <v>250383.89999999997</v>
      </c>
      <c r="AO4183" s="14">
        <f>IF(tbl_LoanData[[#This Row],[Application Status]]="Approved",1,0)</f>
        <v>1</v>
      </c>
      <c r="AP4183" s="22" t="str">
        <f t="shared" ca="1" si="196"/>
        <v/>
      </c>
      <c r="AQ4183" s="22" t="str">
        <f t="shared" ca="1" si="197"/>
        <v/>
      </c>
    </row>
    <row r="4184" spans="1:43" ht="14.4" customHeight="1" x14ac:dyDescent="0.3">
      <c r="A4184" s="2" t="s">
        <v>14273</v>
      </c>
      <c r="B4184" s="2" t="s">
        <v>14274</v>
      </c>
      <c r="C4184" s="2" t="s">
        <v>393</v>
      </c>
      <c r="D4184" s="2" t="s">
        <v>91</v>
      </c>
      <c r="E4184" s="2" t="s">
        <v>402</v>
      </c>
      <c r="F4184" s="2">
        <v>21</v>
      </c>
      <c r="G4184" s="2" t="s">
        <v>83</v>
      </c>
      <c r="H4184" s="2" t="s">
        <v>228</v>
      </c>
      <c r="I4184" s="2" t="s">
        <v>43</v>
      </c>
      <c r="J4184" s="3">
        <v>45634</v>
      </c>
      <c r="K4184" s="3">
        <v>45654</v>
      </c>
      <c r="L4184" s="2" t="s">
        <v>40</v>
      </c>
      <c r="M4184" s="2" t="s">
        <v>71</v>
      </c>
      <c r="N4184" s="2" t="s">
        <v>137</v>
      </c>
      <c r="O4184" s="4">
        <v>1206000</v>
      </c>
      <c r="P4184" s="4">
        <v>215800</v>
      </c>
      <c r="Q4184" s="4">
        <v>990200</v>
      </c>
      <c r="R4184" s="2">
        <v>36</v>
      </c>
      <c r="S4184" s="5">
        <v>5.22</v>
      </c>
      <c r="T4184" s="4">
        <v>31812.93</v>
      </c>
      <c r="U4184" s="2" t="s">
        <v>73</v>
      </c>
      <c r="V4184" s="2" t="s">
        <v>34</v>
      </c>
      <c r="W4184" s="4">
        <v>318129.3</v>
      </c>
      <c r="X4184" s="4">
        <v>827136.02</v>
      </c>
      <c r="Y4184" s="4">
        <v>1145265.32</v>
      </c>
      <c r="Z4184" s="2">
        <v>270</v>
      </c>
      <c r="AA4184" s="2" t="s">
        <v>60</v>
      </c>
      <c r="AB4184" s="2" t="s">
        <v>15729</v>
      </c>
      <c r="AC4184" s="2" t="s">
        <v>121</v>
      </c>
      <c r="AD4184" s="2" t="s">
        <v>76</v>
      </c>
      <c r="AE4184" s="5">
        <v>82.11</v>
      </c>
      <c r="AF4184" s="2">
        <v>9</v>
      </c>
      <c r="AG4184" s="2" t="s">
        <v>130</v>
      </c>
      <c r="AH4184" s="2">
        <v>20</v>
      </c>
      <c r="AI4184" s="6" t="str">
        <f t="shared" si="195"/>
        <v>18-24</v>
      </c>
      <c r="AJ4184" s="11">
        <f>YEAR(tbl_LoanData[[#This Row],[Application Date]])</f>
        <v>2024</v>
      </c>
      <c r="AK4184" s="11" t="str">
        <f>TEXT(tbl_LoanData[[#This Row],[Application Date]],"MMMM")</f>
        <v>December</v>
      </c>
      <c r="AL4184" s="12">
        <f>DATE(YEAR(tbl_LoanData[[#This Row],[Application Date]]),MONTH(tbl_LoanData[[#This Row],[Application Date]]),1)</f>
        <v>45627</v>
      </c>
      <c r="AM4184" s="14">
        <f ca="1">IF(AND(tbl_LoanData[[#This Row],[Application Date]]&gt;=EOMONTH(TODAY(),-1)+1,tbl_LoanData[[#This Row],[Application Date]]&lt;=TODAY()),tbl_LoanData[[#This Row],[Loan Amount]],0)</f>
        <v>0</v>
      </c>
      <c r="AN4184" s="14">
        <f>tbl_LoanData[[#This Row],[Amount Paid]]-(Q4184-X4184)</f>
        <v>155065.32</v>
      </c>
      <c r="AO4184" s="14">
        <f>IF(tbl_LoanData[[#This Row],[Application Status]]="Approved",1,0)</f>
        <v>1</v>
      </c>
      <c r="AP4184" s="22" t="str">
        <f t="shared" ca="1" si="196"/>
        <v/>
      </c>
      <c r="AQ4184" s="22" t="str">
        <f t="shared" ca="1" si="197"/>
        <v/>
      </c>
    </row>
    <row r="4185" spans="1:43" ht="14.4" customHeight="1" x14ac:dyDescent="0.3">
      <c r="A4185" s="2" t="s">
        <v>14323</v>
      </c>
      <c r="B4185" s="2" t="s">
        <v>14324</v>
      </c>
      <c r="C4185" s="2" t="s">
        <v>452</v>
      </c>
      <c r="D4185" s="2" t="s">
        <v>311</v>
      </c>
      <c r="E4185" s="2" t="s">
        <v>165</v>
      </c>
      <c r="F4185" s="2">
        <v>63</v>
      </c>
      <c r="G4185" s="2" t="s">
        <v>83</v>
      </c>
      <c r="H4185" s="2" t="s">
        <v>273</v>
      </c>
      <c r="I4185" s="2" t="s">
        <v>45</v>
      </c>
      <c r="J4185" s="3">
        <v>45628</v>
      </c>
      <c r="K4185" s="3">
        <v>45638</v>
      </c>
      <c r="L4185" s="2" t="s">
        <v>37</v>
      </c>
      <c r="M4185" s="2" t="s">
        <v>94</v>
      </c>
      <c r="N4185" s="2" t="s">
        <v>436</v>
      </c>
      <c r="O4185" s="4">
        <v>223000</v>
      </c>
      <c r="P4185" s="4">
        <v>34600</v>
      </c>
      <c r="Q4185" s="4">
        <v>188400</v>
      </c>
      <c r="R4185" s="2">
        <v>48</v>
      </c>
      <c r="S4185" s="5">
        <v>7.37</v>
      </c>
      <c r="T4185" s="4">
        <v>5082.09</v>
      </c>
      <c r="U4185" s="2" t="s">
        <v>73</v>
      </c>
      <c r="V4185" s="2" t="s">
        <v>74</v>
      </c>
      <c r="W4185" s="4">
        <v>101641.8</v>
      </c>
      <c r="X4185" s="4">
        <v>142298.51999999999</v>
      </c>
      <c r="Y4185" s="4">
        <v>243940.32</v>
      </c>
      <c r="Z4185" s="2">
        <v>0</v>
      </c>
      <c r="AA4185" s="2" t="s">
        <v>56</v>
      </c>
      <c r="AB4185" s="2" t="s">
        <v>15732</v>
      </c>
      <c r="AC4185" s="2" t="s">
        <v>138</v>
      </c>
      <c r="AD4185" s="2" t="s">
        <v>76</v>
      </c>
      <c r="AE4185" s="5">
        <v>84.48</v>
      </c>
      <c r="AF4185" s="2">
        <v>0</v>
      </c>
      <c r="AG4185" s="2" t="s">
        <v>77</v>
      </c>
      <c r="AH4185" s="2">
        <v>10</v>
      </c>
      <c r="AI4185" s="6" t="str">
        <f t="shared" si="195"/>
        <v>55-64</v>
      </c>
      <c r="AJ4185" s="11">
        <f>YEAR(tbl_LoanData[[#This Row],[Application Date]])</f>
        <v>2024</v>
      </c>
      <c r="AK4185" s="11" t="str">
        <f>TEXT(tbl_LoanData[[#This Row],[Application Date]],"MMMM")</f>
        <v>December</v>
      </c>
      <c r="AL4185" s="12">
        <f>DATE(YEAR(tbl_LoanData[[#This Row],[Application Date]]),MONTH(tbl_LoanData[[#This Row],[Application Date]]),1)</f>
        <v>45627</v>
      </c>
      <c r="AM4185" s="14">
        <f ca="1">IF(AND(tbl_LoanData[[#This Row],[Application Date]]&gt;=EOMONTH(TODAY(),-1)+1,tbl_LoanData[[#This Row],[Application Date]]&lt;=TODAY()),tbl_LoanData[[#This Row],[Loan Amount]],0)</f>
        <v>0</v>
      </c>
      <c r="AN4185" s="14">
        <f>tbl_LoanData[[#This Row],[Amount Paid]]-(Q4185-X4185)</f>
        <v>55540.319999999992</v>
      </c>
      <c r="AO4185" s="14">
        <f>IF(tbl_LoanData[[#This Row],[Application Status]]="Approved",1,0)</f>
        <v>1</v>
      </c>
      <c r="AP4185" s="22" t="str">
        <f t="shared" ca="1" si="196"/>
        <v/>
      </c>
      <c r="AQ4185" s="22" t="str">
        <f t="shared" ca="1" si="197"/>
        <v/>
      </c>
    </row>
    <row r="4186" spans="1:43" ht="14.4" customHeight="1" x14ac:dyDescent="0.3">
      <c r="A4186" s="2" t="s">
        <v>14789</v>
      </c>
      <c r="B4186" s="2" t="s">
        <v>14790</v>
      </c>
      <c r="C4186" s="2" t="s">
        <v>335</v>
      </c>
      <c r="D4186" s="2" t="s">
        <v>209</v>
      </c>
      <c r="E4186" s="2" t="s">
        <v>210</v>
      </c>
      <c r="F4186" s="2">
        <v>24</v>
      </c>
      <c r="G4186" s="2" t="s">
        <v>83</v>
      </c>
      <c r="H4186" s="2" t="s">
        <v>191</v>
      </c>
      <c r="I4186" s="2" t="s">
        <v>51</v>
      </c>
      <c r="J4186" s="3">
        <v>45656</v>
      </c>
      <c r="K4186" s="3">
        <v>45670</v>
      </c>
      <c r="L4186" s="2" t="s">
        <v>39</v>
      </c>
      <c r="M4186" s="2" t="s">
        <v>157</v>
      </c>
      <c r="N4186" s="2" t="s">
        <v>359</v>
      </c>
      <c r="O4186" s="4">
        <v>2476000</v>
      </c>
      <c r="P4186" s="4">
        <v>975300</v>
      </c>
      <c r="Q4186" s="4">
        <v>1500700</v>
      </c>
      <c r="R4186" s="2">
        <v>12</v>
      </c>
      <c r="S4186" s="5">
        <v>7.89</v>
      </c>
      <c r="T4186" s="4">
        <v>134925.44</v>
      </c>
      <c r="U4186" s="2" t="s">
        <v>73</v>
      </c>
      <c r="V4186" s="2" t="s">
        <v>33</v>
      </c>
      <c r="W4186" s="4">
        <v>1619105.23</v>
      </c>
      <c r="X4186" s="4">
        <v>0</v>
      </c>
      <c r="Y4186" s="4">
        <v>1619105.23</v>
      </c>
      <c r="Z4186" s="2">
        <v>0</v>
      </c>
      <c r="AA4186" s="2" t="s">
        <v>56</v>
      </c>
      <c r="AB4186" s="2" t="s">
        <v>15731</v>
      </c>
      <c r="AC4186" s="2" t="s">
        <v>129</v>
      </c>
      <c r="AD4186" s="2" t="s">
        <v>76</v>
      </c>
      <c r="AE4186" s="5">
        <v>60.61</v>
      </c>
      <c r="AF4186" s="2">
        <v>0</v>
      </c>
      <c r="AG4186" s="2" t="s">
        <v>77</v>
      </c>
      <c r="AH4186" s="2">
        <v>14</v>
      </c>
      <c r="AI4186" s="6" t="str">
        <f t="shared" si="195"/>
        <v>18-24</v>
      </c>
      <c r="AJ4186" s="11">
        <f>YEAR(tbl_LoanData[[#This Row],[Application Date]])</f>
        <v>2024</v>
      </c>
      <c r="AK4186" s="11" t="str">
        <f>TEXT(tbl_LoanData[[#This Row],[Application Date]],"MMMM")</f>
        <v>December</v>
      </c>
      <c r="AL4186" s="12">
        <f>DATE(YEAR(tbl_LoanData[[#This Row],[Application Date]]),MONTH(tbl_LoanData[[#This Row],[Application Date]]),1)</f>
        <v>45627</v>
      </c>
      <c r="AM4186" s="14">
        <f ca="1">IF(AND(tbl_LoanData[[#This Row],[Application Date]]&gt;=EOMONTH(TODAY(),-1)+1,tbl_LoanData[[#This Row],[Application Date]]&lt;=TODAY()),tbl_LoanData[[#This Row],[Loan Amount]],0)</f>
        <v>0</v>
      </c>
      <c r="AN4186" s="14">
        <f>tbl_LoanData[[#This Row],[Amount Paid]]-(Q4186-X4186)</f>
        <v>118405.22999999998</v>
      </c>
      <c r="AO4186" s="14">
        <f>IF(tbl_LoanData[[#This Row],[Application Status]]="Approved",1,0)</f>
        <v>1</v>
      </c>
      <c r="AP4186" s="22" t="str">
        <f t="shared" ca="1" si="196"/>
        <v/>
      </c>
      <c r="AQ4186" s="22" t="str">
        <f t="shared" ca="1" si="197"/>
        <v/>
      </c>
    </row>
    <row r="4187" spans="1:43" x14ac:dyDescent="0.3">
      <c r="A4187" s="2" t="s">
        <v>14803</v>
      </c>
      <c r="B4187" s="2" t="s">
        <v>14804</v>
      </c>
      <c r="C4187" s="2" t="s">
        <v>133</v>
      </c>
      <c r="D4187" s="2" t="s">
        <v>232</v>
      </c>
      <c r="E4187" s="2" t="s">
        <v>540</v>
      </c>
      <c r="F4187" s="2">
        <v>47</v>
      </c>
      <c r="G4187" s="2" t="s">
        <v>69</v>
      </c>
      <c r="H4187" s="2" t="s">
        <v>136</v>
      </c>
      <c r="I4187" s="2" t="s">
        <v>49</v>
      </c>
      <c r="J4187" s="3">
        <v>45627</v>
      </c>
      <c r="K4187" s="3">
        <v>45633</v>
      </c>
      <c r="L4187" s="2" t="s">
        <v>40</v>
      </c>
      <c r="M4187" s="2" t="s">
        <v>85</v>
      </c>
      <c r="N4187" s="2" t="s">
        <v>270</v>
      </c>
      <c r="O4187" s="4">
        <v>731000</v>
      </c>
      <c r="P4187" s="4">
        <v>148400</v>
      </c>
      <c r="Q4187" s="4">
        <v>582600</v>
      </c>
      <c r="R4187" s="2">
        <v>24</v>
      </c>
      <c r="S4187" s="5">
        <v>7.38</v>
      </c>
      <c r="T4187" s="4">
        <v>27857.99</v>
      </c>
      <c r="U4187" s="2" t="s">
        <v>73</v>
      </c>
      <c r="V4187" s="2" t="s">
        <v>74</v>
      </c>
      <c r="W4187" s="4">
        <v>557159.80000000005</v>
      </c>
      <c r="X4187" s="4">
        <v>111431.96</v>
      </c>
      <c r="Y4187" s="4">
        <v>668591.76</v>
      </c>
      <c r="Z4187" s="2">
        <v>0</v>
      </c>
      <c r="AA4187" s="2" t="s">
        <v>56</v>
      </c>
      <c r="AB4187" s="2" t="s">
        <v>15731</v>
      </c>
      <c r="AC4187" s="2" t="s">
        <v>121</v>
      </c>
      <c r="AD4187" s="2" t="s">
        <v>76</v>
      </c>
      <c r="AE4187" s="5">
        <v>79.7</v>
      </c>
      <c r="AF4187" s="2">
        <v>0</v>
      </c>
      <c r="AG4187" s="2" t="s">
        <v>77</v>
      </c>
      <c r="AH4187" s="2">
        <v>6</v>
      </c>
      <c r="AI4187" s="6" t="str">
        <f t="shared" si="195"/>
        <v>45-54</v>
      </c>
      <c r="AJ4187" s="11">
        <f>YEAR(tbl_LoanData[[#This Row],[Application Date]])</f>
        <v>2024</v>
      </c>
      <c r="AK4187" s="11" t="str">
        <f>TEXT(tbl_LoanData[[#This Row],[Application Date]],"MMMM")</f>
        <v>December</v>
      </c>
      <c r="AL4187" s="12">
        <f>DATE(YEAR(tbl_LoanData[[#This Row],[Application Date]]),MONTH(tbl_LoanData[[#This Row],[Application Date]]),1)</f>
        <v>45627</v>
      </c>
      <c r="AM4187" s="14">
        <f ca="1">IF(AND(tbl_LoanData[[#This Row],[Application Date]]&gt;=EOMONTH(TODAY(),-1)+1,tbl_LoanData[[#This Row],[Application Date]]&lt;=TODAY()),tbl_LoanData[[#This Row],[Loan Amount]],0)</f>
        <v>0</v>
      </c>
      <c r="AN4187" s="14">
        <f>tbl_LoanData[[#This Row],[Amount Paid]]-(Q4187-X4187)</f>
        <v>85991.760000000068</v>
      </c>
      <c r="AO4187" s="14">
        <f>IF(tbl_LoanData[[#This Row],[Application Status]]="Approved",1,0)</f>
        <v>1</v>
      </c>
      <c r="AP4187" s="22" t="str">
        <f t="shared" ca="1" si="196"/>
        <v/>
      </c>
      <c r="AQ4187" s="22" t="str">
        <f t="shared" ca="1" si="197"/>
        <v/>
      </c>
    </row>
    <row r="4188" spans="1:43" ht="14.4" customHeight="1" x14ac:dyDescent="0.3">
      <c r="A4188" s="2" t="s">
        <v>15003</v>
      </c>
      <c r="B4188" s="2" t="s">
        <v>15004</v>
      </c>
      <c r="C4188" s="2" t="s">
        <v>397</v>
      </c>
      <c r="D4188" s="2" t="s">
        <v>176</v>
      </c>
      <c r="E4188" s="2" t="s">
        <v>67</v>
      </c>
      <c r="F4188" s="2">
        <v>22</v>
      </c>
      <c r="G4188" s="2" t="s">
        <v>83</v>
      </c>
      <c r="H4188" s="2" t="s">
        <v>211</v>
      </c>
      <c r="I4188" s="2" t="s">
        <v>50</v>
      </c>
      <c r="J4188" s="3">
        <v>45645</v>
      </c>
      <c r="K4188" s="3">
        <v>45662</v>
      </c>
      <c r="L4188" s="2" t="s">
        <v>36</v>
      </c>
      <c r="M4188" s="2" t="s">
        <v>104</v>
      </c>
      <c r="N4188" s="2" t="s">
        <v>105</v>
      </c>
      <c r="O4188" s="4">
        <v>1922000</v>
      </c>
      <c r="P4188" s="4">
        <v>619200</v>
      </c>
      <c r="Q4188" s="4">
        <v>1302800</v>
      </c>
      <c r="R4188" s="2">
        <v>18</v>
      </c>
      <c r="S4188" s="5">
        <v>8.11</v>
      </c>
      <c r="T4188" s="4">
        <v>81182.53</v>
      </c>
      <c r="U4188" s="2" t="s">
        <v>73</v>
      </c>
      <c r="V4188" s="2" t="s">
        <v>33</v>
      </c>
      <c r="W4188" s="4">
        <v>1461285.62</v>
      </c>
      <c r="X4188" s="4">
        <v>0</v>
      </c>
      <c r="Y4188" s="4">
        <v>1461285.62</v>
      </c>
      <c r="Z4188" s="2">
        <v>0</v>
      </c>
      <c r="AA4188" s="2" t="s">
        <v>56</v>
      </c>
      <c r="AB4188" s="2" t="s">
        <v>15733</v>
      </c>
      <c r="AC4188" s="2" t="s">
        <v>75</v>
      </c>
      <c r="AD4188" s="2" t="s">
        <v>76</v>
      </c>
      <c r="AE4188" s="5">
        <v>67.78</v>
      </c>
      <c r="AF4188" s="2">
        <v>0</v>
      </c>
      <c r="AG4188" s="2" t="s">
        <v>77</v>
      </c>
      <c r="AH4188" s="2">
        <v>17</v>
      </c>
      <c r="AI4188" s="6" t="str">
        <f t="shared" si="195"/>
        <v>18-24</v>
      </c>
      <c r="AJ4188" s="11">
        <f>YEAR(tbl_LoanData[[#This Row],[Application Date]])</f>
        <v>2024</v>
      </c>
      <c r="AK4188" s="11" t="str">
        <f>TEXT(tbl_LoanData[[#This Row],[Application Date]],"MMMM")</f>
        <v>December</v>
      </c>
      <c r="AL4188" s="12">
        <f>DATE(YEAR(tbl_LoanData[[#This Row],[Application Date]]),MONTH(tbl_LoanData[[#This Row],[Application Date]]),1)</f>
        <v>45627</v>
      </c>
      <c r="AM4188" s="14">
        <f ca="1">IF(AND(tbl_LoanData[[#This Row],[Application Date]]&gt;=EOMONTH(TODAY(),-1)+1,tbl_LoanData[[#This Row],[Application Date]]&lt;=TODAY()),tbl_LoanData[[#This Row],[Loan Amount]],0)</f>
        <v>0</v>
      </c>
      <c r="AN4188" s="14">
        <f>tbl_LoanData[[#This Row],[Amount Paid]]-(Q4188-X4188)</f>
        <v>158485.62000000011</v>
      </c>
      <c r="AO4188" s="14">
        <f>IF(tbl_LoanData[[#This Row],[Application Status]]="Approved",1,0)</f>
        <v>1</v>
      </c>
      <c r="AP4188" s="22" t="str">
        <f t="shared" ca="1" si="196"/>
        <v/>
      </c>
      <c r="AQ4188" s="22" t="str">
        <f t="shared" ca="1" si="197"/>
        <v/>
      </c>
    </row>
    <row r="4189" spans="1:43" ht="14.4" customHeight="1" x14ac:dyDescent="0.3">
      <c r="A4189" s="2" t="s">
        <v>15005</v>
      </c>
      <c r="B4189" s="2" t="s">
        <v>15006</v>
      </c>
      <c r="C4189" s="2" t="s">
        <v>546</v>
      </c>
      <c r="D4189" s="2" t="s">
        <v>268</v>
      </c>
      <c r="E4189" s="2" t="s">
        <v>189</v>
      </c>
      <c r="F4189" s="2">
        <v>23</v>
      </c>
      <c r="G4189" s="2" t="s">
        <v>83</v>
      </c>
      <c r="H4189" s="2" t="s">
        <v>143</v>
      </c>
      <c r="I4189" s="2" t="s">
        <v>46</v>
      </c>
      <c r="J4189" s="3">
        <v>45643</v>
      </c>
      <c r="K4189" s="3">
        <v>45645</v>
      </c>
      <c r="L4189" s="2" t="s">
        <v>38</v>
      </c>
      <c r="M4189" s="2" t="s">
        <v>85</v>
      </c>
      <c r="N4189" s="2" t="s">
        <v>314</v>
      </c>
      <c r="O4189" s="4">
        <v>1170000</v>
      </c>
      <c r="P4189" s="4">
        <v>281400</v>
      </c>
      <c r="Q4189" s="4">
        <v>888600</v>
      </c>
      <c r="R4189" s="2">
        <v>48</v>
      </c>
      <c r="S4189" s="5">
        <v>6.29</v>
      </c>
      <c r="T4189" s="4">
        <v>23170.240000000002</v>
      </c>
      <c r="U4189" s="2" t="s">
        <v>73</v>
      </c>
      <c r="V4189" s="2" t="s">
        <v>74</v>
      </c>
      <c r="W4189" s="4">
        <v>463404.79999999999</v>
      </c>
      <c r="X4189" s="4">
        <v>648766.96</v>
      </c>
      <c r="Y4189" s="4">
        <v>1112171.76</v>
      </c>
      <c r="Z4189" s="2">
        <v>0</v>
      </c>
      <c r="AA4189" s="2" t="s">
        <v>56</v>
      </c>
      <c r="AB4189" s="2" t="s">
        <v>15727</v>
      </c>
      <c r="AC4189" s="2" t="s">
        <v>213</v>
      </c>
      <c r="AD4189" s="2" t="s">
        <v>76</v>
      </c>
      <c r="AE4189" s="5">
        <v>75.95</v>
      </c>
      <c r="AF4189" s="2">
        <v>0</v>
      </c>
      <c r="AG4189" s="2" t="s">
        <v>77</v>
      </c>
      <c r="AH4189" s="2">
        <v>2</v>
      </c>
      <c r="AI4189" s="6" t="str">
        <f t="shared" si="195"/>
        <v>18-24</v>
      </c>
      <c r="AJ4189" s="11">
        <f>YEAR(tbl_LoanData[[#This Row],[Application Date]])</f>
        <v>2024</v>
      </c>
      <c r="AK4189" s="11" t="str">
        <f>TEXT(tbl_LoanData[[#This Row],[Application Date]],"MMMM")</f>
        <v>December</v>
      </c>
      <c r="AL4189" s="12">
        <f>DATE(YEAR(tbl_LoanData[[#This Row],[Application Date]]),MONTH(tbl_LoanData[[#This Row],[Application Date]]),1)</f>
        <v>45627</v>
      </c>
      <c r="AM4189" s="14">
        <f ca="1">IF(AND(tbl_LoanData[[#This Row],[Application Date]]&gt;=EOMONTH(TODAY(),-1)+1,tbl_LoanData[[#This Row],[Application Date]]&lt;=TODAY()),tbl_LoanData[[#This Row],[Loan Amount]],0)</f>
        <v>0</v>
      </c>
      <c r="AN4189" s="14">
        <f>tbl_LoanData[[#This Row],[Amount Paid]]-(Q4189-X4189)</f>
        <v>223571.75999999995</v>
      </c>
      <c r="AO4189" s="14">
        <f>IF(tbl_LoanData[[#This Row],[Application Status]]="Approved",1,0)</f>
        <v>1</v>
      </c>
      <c r="AP4189" s="22" t="str">
        <f t="shared" ca="1" si="196"/>
        <v/>
      </c>
      <c r="AQ4189" s="22" t="str">
        <f t="shared" ca="1" si="197"/>
        <v/>
      </c>
    </row>
    <row r="4190" spans="1:43" ht="14.4" customHeight="1" x14ac:dyDescent="0.3">
      <c r="A4190" s="2" t="s">
        <v>15073</v>
      </c>
      <c r="B4190" s="2" t="s">
        <v>15074</v>
      </c>
      <c r="C4190" s="2" t="s">
        <v>338</v>
      </c>
      <c r="D4190" s="2" t="s">
        <v>91</v>
      </c>
      <c r="E4190" s="2" t="s">
        <v>165</v>
      </c>
      <c r="F4190" s="2">
        <v>49</v>
      </c>
      <c r="G4190" s="2" t="s">
        <v>83</v>
      </c>
      <c r="H4190" s="2" t="s">
        <v>466</v>
      </c>
      <c r="I4190" s="2" t="s">
        <v>43</v>
      </c>
      <c r="J4190" s="3">
        <v>45628</v>
      </c>
      <c r="K4190" s="3"/>
      <c r="L4190" s="2" t="s">
        <v>36</v>
      </c>
      <c r="M4190" s="2" t="s">
        <v>71</v>
      </c>
      <c r="N4190" s="2" t="s">
        <v>162</v>
      </c>
      <c r="O4190" s="4">
        <v>1623000</v>
      </c>
      <c r="P4190" s="4">
        <v>557900</v>
      </c>
      <c r="Q4190" s="4">
        <v>1065100</v>
      </c>
      <c r="R4190" s="2">
        <v>24</v>
      </c>
      <c r="S4190" s="5">
        <v>9.5</v>
      </c>
      <c r="T4190" s="4">
        <v>52811.21</v>
      </c>
      <c r="U4190" s="2" t="s">
        <v>113</v>
      </c>
      <c r="V4190" s="2" t="s">
        <v>97</v>
      </c>
      <c r="W4190" s="4">
        <v>0</v>
      </c>
      <c r="X4190" s="4">
        <v>0</v>
      </c>
      <c r="Y4190" s="4">
        <v>1267469</v>
      </c>
      <c r="Z4190" s="2">
        <v>0</v>
      </c>
      <c r="AA4190" s="2" t="s">
        <v>97</v>
      </c>
      <c r="AB4190" s="2" t="s">
        <v>15736</v>
      </c>
      <c r="AC4190" s="2" t="s">
        <v>213</v>
      </c>
      <c r="AD4190" s="2" t="s">
        <v>76</v>
      </c>
      <c r="AE4190" s="5">
        <v>65.63</v>
      </c>
      <c r="AF4190" s="2">
        <v>0</v>
      </c>
      <c r="AG4190" s="2" t="s">
        <v>97</v>
      </c>
      <c r="AH4190" s="2"/>
      <c r="AI4190" s="6" t="str">
        <f t="shared" si="195"/>
        <v>45-54</v>
      </c>
      <c r="AJ4190" s="11">
        <f>YEAR(tbl_LoanData[[#This Row],[Application Date]])</f>
        <v>2024</v>
      </c>
      <c r="AK4190" s="11" t="str">
        <f>TEXT(tbl_LoanData[[#This Row],[Application Date]],"MMMM")</f>
        <v>December</v>
      </c>
      <c r="AL4190" s="12">
        <f>DATE(YEAR(tbl_LoanData[[#This Row],[Application Date]]),MONTH(tbl_LoanData[[#This Row],[Application Date]]),1)</f>
        <v>45627</v>
      </c>
      <c r="AM4190" s="14">
        <f ca="1">IF(AND(tbl_LoanData[[#This Row],[Application Date]]&gt;=EOMONTH(TODAY(),-1)+1,tbl_LoanData[[#This Row],[Application Date]]&lt;=TODAY()),tbl_LoanData[[#This Row],[Loan Amount]],0)</f>
        <v>0</v>
      </c>
      <c r="AN4190" s="14">
        <f>tbl_LoanData[[#This Row],[Amount Paid]]-(Q4190-X4190)</f>
        <v>-1065100</v>
      </c>
      <c r="AO4190" s="14">
        <f>IF(tbl_LoanData[[#This Row],[Application Status]]="Approved",1,0)</f>
        <v>0</v>
      </c>
      <c r="AP4190" s="22" t="str">
        <f t="shared" ca="1" si="196"/>
        <v/>
      </c>
      <c r="AQ4190" s="22" t="str">
        <f t="shared" ca="1" si="197"/>
        <v/>
      </c>
    </row>
    <row r="4191" spans="1:43" ht="14.4" customHeight="1" x14ac:dyDescent="0.3">
      <c r="A4191" s="2" t="s">
        <v>15117</v>
      </c>
      <c r="B4191" s="2" t="s">
        <v>15118</v>
      </c>
      <c r="C4191" s="2" t="s">
        <v>444</v>
      </c>
      <c r="D4191" s="2" t="s">
        <v>81</v>
      </c>
      <c r="E4191" s="2" t="s">
        <v>68</v>
      </c>
      <c r="F4191" s="2">
        <v>60</v>
      </c>
      <c r="G4191" s="2" t="s">
        <v>69</v>
      </c>
      <c r="H4191" s="2" t="s">
        <v>265</v>
      </c>
      <c r="I4191" s="2" t="s">
        <v>44</v>
      </c>
      <c r="J4191" s="3">
        <v>45634</v>
      </c>
      <c r="K4191" s="3">
        <v>45646</v>
      </c>
      <c r="L4191" s="2" t="s">
        <v>39</v>
      </c>
      <c r="M4191" s="2" t="s">
        <v>71</v>
      </c>
      <c r="N4191" s="2" t="s">
        <v>72</v>
      </c>
      <c r="O4191" s="4">
        <v>2198000</v>
      </c>
      <c r="P4191" s="4">
        <v>299700</v>
      </c>
      <c r="Q4191" s="4">
        <v>1898300</v>
      </c>
      <c r="R4191" s="2">
        <v>12</v>
      </c>
      <c r="S4191" s="5">
        <v>10.11</v>
      </c>
      <c r="T4191" s="4">
        <v>174184.84</v>
      </c>
      <c r="U4191" s="2" t="s">
        <v>73</v>
      </c>
      <c r="V4191" s="2" t="s">
        <v>33</v>
      </c>
      <c r="W4191" s="4">
        <v>2090218.13</v>
      </c>
      <c r="X4191" s="4">
        <v>0</v>
      </c>
      <c r="Y4191" s="4">
        <v>2090218.13</v>
      </c>
      <c r="Z4191" s="2">
        <v>0</v>
      </c>
      <c r="AA4191" s="2" t="s">
        <v>56</v>
      </c>
      <c r="AB4191" s="2" t="s">
        <v>15736</v>
      </c>
      <c r="AC4191" s="2" t="s">
        <v>146</v>
      </c>
      <c r="AD4191" s="2" t="s">
        <v>76</v>
      </c>
      <c r="AE4191" s="5">
        <v>86.36</v>
      </c>
      <c r="AF4191" s="2">
        <v>0</v>
      </c>
      <c r="AG4191" s="2" t="s">
        <v>77</v>
      </c>
      <c r="AH4191" s="2">
        <v>12</v>
      </c>
      <c r="AI4191" s="6" t="str">
        <f t="shared" si="195"/>
        <v>55-64</v>
      </c>
      <c r="AJ4191" s="11">
        <f>YEAR(tbl_LoanData[[#This Row],[Application Date]])</f>
        <v>2024</v>
      </c>
      <c r="AK4191" s="11" t="str">
        <f>TEXT(tbl_LoanData[[#This Row],[Application Date]],"MMMM")</f>
        <v>December</v>
      </c>
      <c r="AL4191" s="12">
        <f>DATE(YEAR(tbl_LoanData[[#This Row],[Application Date]]),MONTH(tbl_LoanData[[#This Row],[Application Date]]),1)</f>
        <v>45627</v>
      </c>
      <c r="AM4191" s="14">
        <f ca="1">IF(AND(tbl_LoanData[[#This Row],[Application Date]]&gt;=EOMONTH(TODAY(),-1)+1,tbl_LoanData[[#This Row],[Application Date]]&lt;=TODAY()),tbl_LoanData[[#This Row],[Loan Amount]],0)</f>
        <v>0</v>
      </c>
      <c r="AN4191" s="14">
        <f>tbl_LoanData[[#This Row],[Amount Paid]]-(Q4191-X4191)</f>
        <v>191918.12999999989</v>
      </c>
      <c r="AO4191" s="14">
        <f>IF(tbl_LoanData[[#This Row],[Application Status]]="Approved",1,0)</f>
        <v>1</v>
      </c>
      <c r="AP4191" s="22" t="str">
        <f t="shared" ca="1" si="196"/>
        <v/>
      </c>
      <c r="AQ4191" s="22" t="str">
        <f t="shared" ca="1" si="197"/>
        <v/>
      </c>
    </row>
    <row r="4192" spans="1:43" x14ac:dyDescent="0.3">
      <c r="A4192" s="2" t="s">
        <v>15133</v>
      </c>
      <c r="B4192" s="2" t="s">
        <v>15134</v>
      </c>
      <c r="C4192" s="2" t="s">
        <v>439</v>
      </c>
      <c r="D4192" s="2" t="s">
        <v>67</v>
      </c>
      <c r="E4192" s="2" t="s">
        <v>81</v>
      </c>
      <c r="F4192" s="2">
        <v>31</v>
      </c>
      <c r="G4192" s="2" t="s">
        <v>83</v>
      </c>
      <c r="H4192" s="2" t="s">
        <v>233</v>
      </c>
      <c r="I4192" s="2" t="s">
        <v>46</v>
      </c>
      <c r="J4192" s="3">
        <v>45638</v>
      </c>
      <c r="K4192" s="3"/>
      <c r="L4192" s="2" t="s">
        <v>40</v>
      </c>
      <c r="M4192" s="2" t="s">
        <v>71</v>
      </c>
      <c r="N4192" s="2" t="s">
        <v>137</v>
      </c>
      <c r="O4192" s="4">
        <v>1089000</v>
      </c>
      <c r="P4192" s="4">
        <v>148500</v>
      </c>
      <c r="Q4192" s="4">
        <v>940500</v>
      </c>
      <c r="R4192" s="2">
        <v>18</v>
      </c>
      <c r="S4192" s="5">
        <v>12.51</v>
      </c>
      <c r="T4192" s="4">
        <v>62054.71</v>
      </c>
      <c r="U4192" s="2" t="s">
        <v>96</v>
      </c>
      <c r="V4192" s="2" t="s">
        <v>97</v>
      </c>
      <c r="W4192" s="4">
        <v>0</v>
      </c>
      <c r="X4192" s="4">
        <v>0</v>
      </c>
      <c r="Y4192" s="4">
        <v>1116984.82</v>
      </c>
      <c r="Z4192" s="2">
        <v>0</v>
      </c>
      <c r="AA4192" s="2" t="s">
        <v>97</v>
      </c>
      <c r="AB4192" s="2" t="s">
        <v>15728</v>
      </c>
      <c r="AC4192" s="2" t="s">
        <v>121</v>
      </c>
      <c r="AD4192" s="2" t="s">
        <v>76</v>
      </c>
      <c r="AE4192" s="5">
        <v>86.36</v>
      </c>
      <c r="AF4192" s="2">
        <v>0</v>
      </c>
      <c r="AG4192" s="2" t="s">
        <v>97</v>
      </c>
      <c r="AH4192" s="2"/>
      <c r="AI4192" s="6" t="str">
        <f t="shared" si="195"/>
        <v>25-34</v>
      </c>
      <c r="AJ4192" s="11">
        <f>YEAR(tbl_LoanData[[#This Row],[Application Date]])</f>
        <v>2024</v>
      </c>
      <c r="AK4192" s="11" t="str">
        <f>TEXT(tbl_LoanData[[#This Row],[Application Date]],"MMMM")</f>
        <v>December</v>
      </c>
      <c r="AL4192" s="12">
        <f>DATE(YEAR(tbl_LoanData[[#This Row],[Application Date]]),MONTH(tbl_LoanData[[#This Row],[Application Date]]),1)</f>
        <v>45627</v>
      </c>
      <c r="AM4192" s="14">
        <f ca="1">IF(AND(tbl_LoanData[[#This Row],[Application Date]]&gt;=EOMONTH(TODAY(),-1)+1,tbl_LoanData[[#This Row],[Application Date]]&lt;=TODAY()),tbl_LoanData[[#This Row],[Loan Amount]],0)</f>
        <v>0</v>
      </c>
      <c r="AN4192" s="14">
        <f>tbl_LoanData[[#This Row],[Amount Paid]]-(Q4192-X4192)</f>
        <v>-940500</v>
      </c>
      <c r="AO4192" s="14">
        <f>IF(tbl_LoanData[[#This Row],[Application Status]]="Approved",1,0)</f>
        <v>0</v>
      </c>
      <c r="AP4192" s="22" t="str">
        <f t="shared" ca="1" si="196"/>
        <v/>
      </c>
      <c r="AQ4192" s="22" t="str">
        <f t="shared" ca="1" si="197"/>
        <v/>
      </c>
    </row>
    <row r="4193" spans="1:43" ht="14.4" customHeight="1" x14ac:dyDescent="0.3">
      <c r="A4193" s="2" t="s">
        <v>15181</v>
      </c>
      <c r="B4193" s="2" t="s">
        <v>15182</v>
      </c>
      <c r="C4193" s="2" t="s">
        <v>124</v>
      </c>
      <c r="D4193" s="2" t="s">
        <v>232</v>
      </c>
      <c r="E4193" s="2" t="s">
        <v>394</v>
      </c>
      <c r="F4193" s="2">
        <v>30</v>
      </c>
      <c r="G4193" s="2" t="s">
        <v>69</v>
      </c>
      <c r="H4193" s="2" t="s">
        <v>211</v>
      </c>
      <c r="I4193" s="2" t="s">
        <v>50</v>
      </c>
      <c r="J4193" s="3">
        <v>45639</v>
      </c>
      <c r="K4193" s="3"/>
      <c r="L4193" s="2" t="s">
        <v>37</v>
      </c>
      <c r="M4193" s="2" t="s">
        <v>104</v>
      </c>
      <c r="N4193" s="2" t="s">
        <v>286</v>
      </c>
      <c r="O4193" s="4">
        <v>94000</v>
      </c>
      <c r="P4193" s="4">
        <v>22300</v>
      </c>
      <c r="Q4193" s="4">
        <v>71700</v>
      </c>
      <c r="R4193" s="2">
        <v>24</v>
      </c>
      <c r="S4193" s="5">
        <v>9.82</v>
      </c>
      <c r="T4193" s="4">
        <v>3574.25</v>
      </c>
      <c r="U4193" s="2" t="s">
        <v>113</v>
      </c>
      <c r="V4193" s="2" t="s">
        <v>97</v>
      </c>
      <c r="W4193" s="4">
        <v>0</v>
      </c>
      <c r="X4193" s="4">
        <v>0</v>
      </c>
      <c r="Y4193" s="4">
        <v>85781.88</v>
      </c>
      <c r="Z4193" s="2">
        <v>0</v>
      </c>
      <c r="AA4193" s="2" t="s">
        <v>97</v>
      </c>
      <c r="AB4193" s="2" t="s">
        <v>15727</v>
      </c>
      <c r="AC4193" s="2" t="s">
        <v>360</v>
      </c>
      <c r="AD4193" s="2" t="s">
        <v>76</v>
      </c>
      <c r="AE4193" s="5">
        <v>76.28</v>
      </c>
      <c r="AF4193" s="2">
        <v>0</v>
      </c>
      <c r="AG4193" s="2" t="s">
        <v>97</v>
      </c>
      <c r="AH4193" s="2"/>
      <c r="AI4193" s="6" t="str">
        <f t="shared" si="195"/>
        <v>25-34</v>
      </c>
      <c r="AJ4193" s="11">
        <f>YEAR(tbl_LoanData[[#This Row],[Application Date]])</f>
        <v>2024</v>
      </c>
      <c r="AK4193" s="11" t="str">
        <f>TEXT(tbl_LoanData[[#This Row],[Application Date]],"MMMM")</f>
        <v>December</v>
      </c>
      <c r="AL4193" s="12">
        <f>DATE(YEAR(tbl_LoanData[[#This Row],[Application Date]]),MONTH(tbl_LoanData[[#This Row],[Application Date]]),1)</f>
        <v>45627</v>
      </c>
      <c r="AM4193" s="14">
        <f ca="1">IF(AND(tbl_LoanData[[#This Row],[Application Date]]&gt;=EOMONTH(TODAY(),-1)+1,tbl_LoanData[[#This Row],[Application Date]]&lt;=TODAY()),tbl_LoanData[[#This Row],[Loan Amount]],0)</f>
        <v>0</v>
      </c>
      <c r="AN4193" s="14">
        <f>tbl_LoanData[[#This Row],[Amount Paid]]-(Q4193-X4193)</f>
        <v>-71700</v>
      </c>
      <c r="AO4193" s="14">
        <f>IF(tbl_LoanData[[#This Row],[Application Status]]="Approved",1,0)</f>
        <v>0</v>
      </c>
      <c r="AP4193" s="22" t="str">
        <f t="shared" ca="1" si="196"/>
        <v/>
      </c>
      <c r="AQ4193" s="22" t="str">
        <f t="shared" ca="1" si="197"/>
        <v/>
      </c>
    </row>
    <row r="4194" spans="1:43" ht="14.4" customHeight="1" x14ac:dyDescent="0.3">
      <c r="A4194" s="2" t="s">
        <v>15193</v>
      </c>
      <c r="B4194" s="2" t="s">
        <v>15194</v>
      </c>
      <c r="C4194" s="2" t="s">
        <v>124</v>
      </c>
      <c r="D4194" s="2" t="s">
        <v>311</v>
      </c>
      <c r="E4194" s="2" t="s">
        <v>209</v>
      </c>
      <c r="F4194" s="2">
        <v>23</v>
      </c>
      <c r="G4194" s="2" t="s">
        <v>69</v>
      </c>
      <c r="H4194" s="2" t="s">
        <v>273</v>
      </c>
      <c r="I4194" s="2" t="s">
        <v>45</v>
      </c>
      <c r="J4194" s="3">
        <v>45644</v>
      </c>
      <c r="K4194" s="3">
        <v>45659</v>
      </c>
      <c r="L4194" s="2" t="s">
        <v>36</v>
      </c>
      <c r="M4194" s="2" t="s">
        <v>94</v>
      </c>
      <c r="N4194" s="2" t="s">
        <v>212</v>
      </c>
      <c r="O4194" s="4">
        <v>2196000</v>
      </c>
      <c r="P4194" s="4">
        <v>246600</v>
      </c>
      <c r="Q4194" s="4">
        <v>1949400</v>
      </c>
      <c r="R4194" s="2">
        <v>36</v>
      </c>
      <c r="S4194" s="5">
        <v>11.4</v>
      </c>
      <c r="T4194" s="4">
        <v>72669.3</v>
      </c>
      <c r="U4194" s="2" t="s">
        <v>73</v>
      </c>
      <c r="V4194" s="2" t="s">
        <v>74</v>
      </c>
      <c r="W4194" s="4">
        <v>1380716.7</v>
      </c>
      <c r="X4194" s="4">
        <v>1235378.1000000001</v>
      </c>
      <c r="Y4194" s="4">
        <v>2616094.7999999998</v>
      </c>
      <c r="Z4194" s="2">
        <v>0</v>
      </c>
      <c r="AA4194" s="2" t="s">
        <v>56</v>
      </c>
      <c r="AB4194" s="2" t="s">
        <v>15736</v>
      </c>
      <c r="AC4194" s="2" t="s">
        <v>121</v>
      </c>
      <c r="AD4194" s="2" t="s">
        <v>76</v>
      </c>
      <c r="AE4194" s="5">
        <v>88.77</v>
      </c>
      <c r="AF4194" s="2">
        <v>0</v>
      </c>
      <c r="AG4194" s="2" t="s">
        <v>77</v>
      </c>
      <c r="AH4194" s="2">
        <v>15</v>
      </c>
      <c r="AI4194" s="6" t="str">
        <f t="shared" si="195"/>
        <v>18-24</v>
      </c>
      <c r="AJ4194" s="11">
        <f>YEAR(tbl_LoanData[[#This Row],[Application Date]])</f>
        <v>2024</v>
      </c>
      <c r="AK4194" s="11" t="str">
        <f>TEXT(tbl_LoanData[[#This Row],[Application Date]],"MMMM")</f>
        <v>December</v>
      </c>
      <c r="AL4194" s="12">
        <f>DATE(YEAR(tbl_LoanData[[#This Row],[Application Date]]),MONTH(tbl_LoanData[[#This Row],[Application Date]]),1)</f>
        <v>45627</v>
      </c>
      <c r="AM4194" s="14">
        <f ca="1">IF(AND(tbl_LoanData[[#This Row],[Application Date]]&gt;=EOMONTH(TODAY(),-1)+1,tbl_LoanData[[#This Row],[Application Date]]&lt;=TODAY()),tbl_LoanData[[#This Row],[Loan Amount]],0)</f>
        <v>0</v>
      </c>
      <c r="AN4194" s="14">
        <f>tbl_LoanData[[#This Row],[Amount Paid]]-(Q4194-X4194)</f>
        <v>666694.80000000005</v>
      </c>
      <c r="AO4194" s="14">
        <f>IF(tbl_LoanData[[#This Row],[Application Status]]="Approved",1,0)</f>
        <v>1</v>
      </c>
      <c r="AP4194" s="22" t="str">
        <f t="shared" ca="1" si="196"/>
        <v/>
      </c>
      <c r="AQ4194" s="22" t="str">
        <f t="shared" ca="1" si="197"/>
        <v/>
      </c>
    </row>
    <row r="4195" spans="1:43" ht="14.4" customHeight="1" x14ac:dyDescent="0.3">
      <c r="A4195" s="2" t="s">
        <v>15211</v>
      </c>
      <c r="B4195" s="2" t="s">
        <v>15212</v>
      </c>
      <c r="C4195" s="2" t="s">
        <v>124</v>
      </c>
      <c r="D4195" s="2" t="s">
        <v>209</v>
      </c>
      <c r="E4195" s="2" t="s">
        <v>293</v>
      </c>
      <c r="F4195" s="2">
        <v>25</v>
      </c>
      <c r="G4195" s="2" t="s">
        <v>69</v>
      </c>
      <c r="H4195" s="2" t="s">
        <v>244</v>
      </c>
      <c r="I4195" s="2" t="s">
        <v>48</v>
      </c>
      <c r="J4195" s="3">
        <v>45654</v>
      </c>
      <c r="K4195" s="3">
        <v>45658</v>
      </c>
      <c r="L4195" s="2" t="s">
        <v>39</v>
      </c>
      <c r="M4195" s="2" t="s">
        <v>167</v>
      </c>
      <c r="N4195" s="2" t="s">
        <v>168</v>
      </c>
      <c r="O4195" s="4">
        <v>1861000</v>
      </c>
      <c r="P4195" s="4">
        <v>636800</v>
      </c>
      <c r="Q4195" s="4">
        <v>1224200</v>
      </c>
      <c r="R4195" s="2">
        <v>18</v>
      </c>
      <c r="S4195" s="5">
        <v>8.65</v>
      </c>
      <c r="T4195" s="4">
        <v>76835.55</v>
      </c>
      <c r="U4195" s="2" t="s">
        <v>73</v>
      </c>
      <c r="V4195" s="2" t="s">
        <v>34</v>
      </c>
      <c r="W4195" s="4">
        <v>1306204.3500000001</v>
      </c>
      <c r="X4195" s="4">
        <v>76835.600000000006</v>
      </c>
      <c r="Y4195" s="4">
        <v>1383039.95</v>
      </c>
      <c r="Z4195" s="2">
        <v>32</v>
      </c>
      <c r="AA4195" s="2" t="s">
        <v>58</v>
      </c>
      <c r="AB4195" s="2" t="s">
        <v>15736</v>
      </c>
      <c r="AC4195" s="2" t="s">
        <v>213</v>
      </c>
      <c r="AD4195" s="2" t="s">
        <v>76</v>
      </c>
      <c r="AE4195" s="5">
        <v>65.78</v>
      </c>
      <c r="AF4195" s="2">
        <v>1</v>
      </c>
      <c r="AG4195" s="2" t="s">
        <v>15718</v>
      </c>
      <c r="AH4195" s="2">
        <v>4</v>
      </c>
      <c r="AI4195" s="6" t="str">
        <f t="shared" si="195"/>
        <v>25-34</v>
      </c>
      <c r="AJ4195" s="11">
        <f>YEAR(tbl_LoanData[[#This Row],[Application Date]])</f>
        <v>2024</v>
      </c>
      <c r="AK4195" s="11" t="str">
        <f>TEXT(tbl_LoanData[[#This Row],[Application Date]],"MMMM")</f>
        <v>December</v>
      </c>
      <c r="AL4195" s="12">
        <f>DATE(YEAR(tbl_LoanData[[#This Row],[Application Date]]),MONTH(tbl_LoanData[[#This Row],[Application Date]]),1)</f>
        <v>45627</v>
      </c>
      <c r="AM4195" s="14">
        <f ca="1">IF(AND(tbl_LoanData[[#This Row],[Application Date]]&gt;=EOMONTH(TODAY(),-1)+1,tbl_LoanData[[#This Row],[Application Date]]&lt;=TODAY()),tbl_LoanData[[#This Row],[Loan Amount]],0)</f>
        <v>0</v>
      </c>
      <c r="AN4195" s="14">
        <f>tbl_LoanData[[#This Row],[Amount Paid]]-(Q4195-X4195)</f>
        <v>158839.95000000019</v>
      </c>
      <c r="AO4195" s="14">
        <f>IF(tbl_LoanData[[#This Row],[Application Status]]="Approved",1,0)</f>
        <v>1</v>
      </c>
      <c r="AP4195" s="22" t="str">
        <f t="shared" ca="1" si="196"/>
        <v/>
      </c>
      <c r="AQ4195" s="22" t="str">
        <f t="shared" ca="1" si="197"/>
        <v/>
      </c>
    </row>
    <row r="4196" spans="1:43" x14ac:dyDescent="0.3">
      <c r="A4196" s="2" t="s">
        <v>15243</v>
      </c>
      <c r="B4196" s="2" t="s">
        <v>15244</v>
      </c>
      <c r="C4196" s="2" t="s">
        <v>487</v>
      </c>
      <c r="D4196" s="2" t="s">
        <v>118</v>
      </c>
      <c r="E4196" s="2" t="s">
        <v>150</v>
      </c>
      <c r="F4196" s="2">
        <v>39</v>
      </c>
      <c r="G4196" s="2" t="s">
        <v>69</v>
      </c>
      <c r="H4196" s="2" t="s">
        <v>307</v>
      </c>
      <c r="I4196" s="2" t="s">
        <v>43</v>
      </c>
      <c r="J4196" s="3">
        <v>45640</v>
      </c>
      <c r="K4196" s="3">
        <v>45654</v>
      </c>
      <c r="L4196" s="2" t="s">
        <v>39</v>
      </c>
      <c r="M4196" s="2" t="s">
        <v>167</v>
      </c>
      <c r="N4196" s="2" t="s">
        <v>168</v>
      </c>
      <c r="O4196" s="4">
        <v>1426000</v>
      </c>
      <c r="P4196" s="4">
        <v>207200</v>
      </c>
      <c r="Q4196" s="4">
        <v>1218800</v>
      </c>
      <c r="R4196" s="2">
        <v>60</v>
      </c>
      <c r="S4196" s="5">
        <v>13.91</v>
      </c>
      <c r="T4196" s="4">
        <v>34441.26</v>
      </c>
      <c r="U4196" s="2" t="s">
        <v>73</v>
      </c>
      <c r="V4196" s="2" t="s">
        <v>74</v>
      </c>
      <c r="W4196" s="4">
        <v>654383.93999999994</v>
      </c>
      <c r="X4196" s="4">
        <v>1412091.46</v>
      </c>
      <c r="Y4196" s="4">
        <v>2066475.4</v>
      </c>
      <c r="Z4196" s="2">
        <v>0</v>
      </c>
      <c r="AA4196" s="2" t="s">
        <v>56</v>
      </c>
      <c r="AB4196" s="2" t="s">
        <v>15727</v>
      </c>
      <c r="AC4196" s="2" t="s">
        <v>360</v>
      </c>
      <c r="AD4196" s="2" t="s">
        <v>76</v>
      </c>
      <c r="AE4196" s="5">
        <v>85.47</v>
      </c>
      <c r="AF4196" s="2">
        <v>0</v>
      </c>
      <c r="AG4196" s="2" t="s">
        <v>77</v>
      </c>
      <c r="AH4196" s="2">
        <v>14</v>
      </c>
      <c r="AI4196" s="6" t="str">
        <f t="shared" si="195"/>
        <v>35-44</v>
      </c>
      <c r="AJ4196" s="11">
        <f>YEAR(tbl_LoanData[[#This Row],[Application Date]])</f>
        <v>2024</v>
      </c>
      <c r="AK4196" s="11" t="str">
        <f>TEXT(tbl_LoanData[[#This Row],[Application Date]],"MMMM")</f>
        <v>December</v>
      </c>
      <c r="AL4196" s="12">
        <f>DATE(YEAR(tbl_LoanData[[#This Row],[Application Date]]),MONTH(tbl_LoanData[[#This Row],[Application Date]]),1)</f>
        <v>45627</v>
      </c>
      <c r="AM4196" s="14">
        <f ca="1">IF(AND(tbl_LoanData[[#This Row],[Application Date]]&gt;=EOMONTH(TODAY(),-1)+1,tbl_LoanData[[#This Row],[Application Date]]&lt;=TODAY()),tbl_LoanData[[#This Row],[Loan Amount]],0)</f>
        <v>0</v>
      </c>
      <c r="AN4196" s="14">
        <f>tbl_LoanData[[#This Row],[Amount Paid]]-(Q4196-X4196)</f>
        <v>847675.39999999991</v>
      </c>
      <c r="AO4196" s="14">
        <f>IF(tbl_LoanData[[#This Row],[Application Status]]="Approved",1,0)</f>
        <v>1</v>
      </c>
      <c r="AP4196" s="22" t="str">
        <f t="shared" ca="1" si="196"/>
        <v/>
      </c>
      <c r="AQ4196" s="22" t="str">
        <f t="shared" ca="1" si="197"/>
        <v/>
      </c>
    </row>
    <row r="4197" spans="1:43" x14ac:dyDescent="0.3">
      <c r="A4197" s="2" t="s">
        <v>15319</v>
      </c>
      <c r="B4197" s="2" t="s">
        <v>15320</v>
      </c>
      <c r="C4197" s="2" t="s">
        <v>868</v>
      </c>
      <c r="D4197" s="2" t="s">
        <v>254</v>
      </c>
      <c r="E4197" s="2" t="s">
        <v>82</v>
      </c>
      <c r="F4197" s="2">
        <v>51</v>
      </c>
      <c r="G4197" s="2" t="s">
        <v>69</v>
      </c>
      <c r="H4197" s="2" t="s">
        <v>172</v>
      </c>
      <c r="I4197" s="2" t="s">
        <v>45</v>
      </c>
      <c r="J4197" s="3">
        <v>45640</v>
      </c>
      <c r="K4197" s="3">
        <v>45650</v>
      </c>
      <c r="L4197" s="2" t="s">
        <v>38</v>
      </c>
      <c r="M4197" s="2" t="s">
        <v>127</v>
      </c>
      <c r="N4197" s="2" t="s">
        <v>128</v>
      </c>
      <c r="O4197" s="4">
        <v>1724000</v>
      </c>
      <c r="P4197" s="4">
        <v>469700</v>
      </c>
      <c r="Q4197" s="4">
        <v>1254300</v>
      </c>
      <c r="R4197" s="2">
        <v>12</v>
      </c>
      <c r="S4197" s="5">
        <v>8.92</v>
      </c>
      <c r="T4197" s="4">
        <v>113848.63</v>
      </c>
      <c r="U4197" s="2" t="s">
        <v>73</v>
      </c>
      <c r="V4197" s="2" t="s">
        <v>33</v>
      </c>
      <c r="W4197" s="4">
        <v>1366183.56</v>
      </c>
      <c r="X4197" s="4">
        <v>0</v>
      </c>
      <c r="Y4197" s="4">
        <v>1366183.56</v>
      </c>
      <c r="Z4197" s="2">
        <v>0</v>
      </c>
      <c r="AA4197" s="2" t="s">
        <v>56</v>
      </c>
      <c r="AB4197" s="2" t="s">
        <v>15736</v>
      </c>
      <c r="AC4197" s="2" t="s">
        <v>213</v>
      </c>
      <c r="AD4197" s="2" t="s">
        <v>76</v>
      </c>
      <c r="AE4197" s="5">
        <v>72.760000000000005</v>
      </c>
      <c r="AF4197" s="2">
        <v>0</v>
      </c>
      <c r="AG4197" s="2" t="s">
        <v>77</v>
      </c>
      <c r="AH4197" s="2">
        <v>10</v>
      </c>
      <c r="AI4197" s="6" t="str">
        <f t="shared" si="195"/>
        <v>45-54</v>
      </c>
      <c r="AJ4197" s="11">
        <f>YEAR(tbl_LoanData[[#This Row],[Application Date]])</f>
        <v>2024</v>
      </c>
      <c r="AK4197" s="11" t="str">
        <f>TEXT(tbl_LoanData[[#This Row],[Application Date]],"MMMM")</f>
        <v>December</v>
      </c>
      <c r="AL4197" s="12">
        <f>DATE(YEAR(tbl_LoanData[[#This Row],[Application Date]]),MONTH(tbl_LoanData[[#This Row],[Application Date]]),1)</f>
        <v>45627</v>
      </c>
      <c r="AM4197" s="14">
        <f ca="1">IF(AND(tbl_LoanData[[#This Row],[Application Date]]&gt;=EOMONTH(TODAY(),-1)+1,tbl_LoanData[[#This Row],[Application Date]]&lt;=TODAY()),tbl_LoanData[[#This Row],[Loan Amount]],0)</f>
        <v>0</v>
      </c>
      <c r="AN4197" s="14">
        <f>tbl_LoanData[[#This Row],[Amount Paid]]-(Q4197-X4197)</f>
        <v>111883.56000000006</v>
      </c>
      <c r="AO4197" s="14">
        <f>IF(tbl_LoanData[[#This Row],[Application Status]]="Approved",1,0)</f>
        <v>1</v>
      </c>
      <c r="AP4197" s="22" t="str">
        <f t="shared" ca="1" si="196"/>
        <v/>
      </c>
      <c r="AQ4197" s="22" t="str">
        <f t="shared" ca="1" si="197"/>
        <v/>
      </c>
    </row>
    <row r="4198" spans="1:43" ht="14.4" customHeight="1" x14ac:dyDescent="0.3">
      <c r="A4198" s="2" t="s">
        <v>64</v>
      </c>
      <c r="B4198" s="2" t="s">
        <v>65</v>
      </c>
      <c r="C4198" s="2" t="s">
        <v>66</v>
      </c>
      <c r="D4198" s="2" t="s">
        <v>67</v>
      </c>
      <c r="E4198" s="2" t="s">
        <v>68</v>
      </c>
      <c r="F4198" s="2">
        <v>58</v>
      </c>
      <c r="G4198" s="2" t="s">
        <v>69</v>
      </c>
      <c r="H4198" s="2" t="s">
        <v>70</v>
      </c>
      <c r="I4198" s="2" t="s">
        <v>50</v>
      </c>
      <c r="J4198" s="3">
        <v>45671</v>
      </c>
      <c r="K4198" s="3">
        <v>45680</v>
      </c>
      <c r="L4198" s="2" t="s">
        <v>39</v>
      </c>
      <c r="M4198" s="2" t="s">
        <v>71</v>
      </c>
      <c r="N4198" s="2" t="s">
        <v>72</v>
      </c>
      <c r="O4198" s="4">
        <v>1918000</v>
      </c>
      <c r="P4198" s="4">
        <v>599100</v>
      </c>
      <c r="Q4198" s="4">
        <v>1318900</v>
      </c>
      <c r="R4198" s="2">
        <v>48</v>
      </c>
      <c r="S4198" s="5">
        <v>10.78</v>
      </c>
      <c r="T4198" s="4">
        <v>39325.199999999997</v>
      </c>
      <c r="U4198" s="2" t="s">
        <v>73</v>
      </c>
      <c r="V4198" s="2" t="s">
        <v>74</v>
      </c>
      <c r="W4198" s="4">
        <v>747178.8</v>
      </c>
      <c r="X4198" s="4">
        <v>1140430.8799999999</v>
      </c>
      <c r="Y4198" s="4">
        <v>1887609.68</v>
      </c>
      <c r="Z4198" s="2">
        <v>0</v>
      </c>
      <c r="AA4198" s="2" t="s">
        <v>56</v>
      </c>
      <c r="AB4198" s="2" t="s">
        <v>15730</v>
      </c>
      <c r="AC4198" s="2" t="s">
        <v>75</v>
      </c>
      <c r="AD4198" s="2" t="s">
        <v>76</v>
      </c>
      <c r="AE4198" s="5">
        <v>68.760000000000005</v>
      </c>
      <c r="AF4198" s="2">
        <v>0</v>
      </c>
      <c r="AG4198" s="2" t="s">
        <v>77</v>
      </c>
      <c r="AH4198" s="2">
        <v>9</v>
      </c>
      <c r="AI4198" s="6" t="str">
        <f t="shared" si="195"/>
        <v>55-64</v>
      </c>
      <c r="AJ4198" s="11">
        <f>YEAR(tbl_LoanData[[#This Row],[Application Date]])</f>
        <v>2025</v>
      </c>
      <c r="AK4198" s="11" t="str">
        <f>TEXT(tbl_LoanData[[#This Row],[Application Date]],"MMMM")</f>
        <v>January</v>
      </c>
      <c r="AL4198" s="12">
        <f>DATE(YEAR(tbl_LoanData[[#This Row],[Application Date]]),MONTH(tbl_LoanData[[#This Row],[Application Date]]),1)</f>
        <v>45658</v>
      </c>
      <c r="AM4198" s="14">
        <f ca="1">IF(AND(tbl_LoanData[[#This Row],[Application Date]]&gt;=EOMONTH(TODAY(),-1)+1,tbl_LoanData[[#This Row],[Application Date]]&lt;=TODAY()),tbl_LoanData[[#This Row],[Loan Amount]],0)</f>
        <v>0</v>
      </c>
      <c r="AN4198" s="14">
        <f>tbl_LoanData[[#This Row],[Amount Paid]]-(Q4198-X4198)</f>
        <v>568709.67999999993</v>
      </c>
      <c r="AO4198" s="14">
        <f>IF(tbl_LoanData[[#This Row],[Application Status]]="Approved",1,0)</f>
        <v>1</v>
      </c>
      <c r="AP4198" s="22" t="str">
        <f t="shared" ca="1" si="196"/>
        <v/>
      </c>
      <c r="AQ4198" s="22" t="str">
        <f t="shared" ca="1" si="197"/>
        <v/>
      </c>
    </row>
    <row r="4199" spans="1:43" ht="14.4" customHeight="1" x14ac:dyDescent="0.3">
      <c r="A4199" s="2" t="s">
        <v>214</v>
      </c>
      <c r="B4199" s="2" t="s">
        <v>215</v>
      </c>
      <c r="C4199" s="2" t="s">
        <v>216</v>
      </c>
      <c r="D4199" s="2" t="s">
        <v>67</v>
      </c>
      <c r="E4199" s="2" t="s">
        <v>161</v>
      </c>
      <c r="F4199" s="2">
        <v>44</v>
      </c>
      <c r="G4199" s="2" t="s">
        <v>83</v>
      </c>
      <c r="H4199" s="2" t="s">
        <v>217</v>
      </c>
      <c r="I4199" s="2" t="s">
        <v>46</v>
      </c>
      <c r="J4199" s="3">
        <v>45682</v>
      </c>
      <c r="K4199" s="3">
        <v>45691</v>
      </c>
      <c r="L4199" s="2" t="s">
        <v>39</v>
      </c>
      <c r="M4199" s="2" t="s">
        <v>157</v>
      </c>
      <c r="N4199" s="2" t="s">
        <v>158</v>
      </c>
      <c r="O4199" s="4">
        <v>1321000</v>
      </c>
      <c r="P4199" s="4">
        <v>478900</v>
      </c>
      <c r="Q4199" s="4">
        <v>842100</v>
      </c>
      <c r="R4199" s="2">
        <v>24</v>
      </c>
      <c r="S4199" s="5">
        <v>7.54</v>
      </c>
      <c r="T4199" s="4">
        <v>40378.699999999997</v>
      </c>
      <c r="U4199" s="2" t="s">
        <v>73</v>
      </c>
      <c r="V4199" s="2" t="s">
        <v>74</v>
      </c>
      <c r="W4199" s="4">
        <v>726816.6</v>
      </c>
      <c r="X4199" s="4">
        <v>242272.08</v>
      </c>
      <c r="Y4199" s="4">
        <v>969088.68</v>
      </c>
      <c r="Z4199" s="2">
        <v>0</v>
      </c>
      <c r="AA4199" s="2" t="s">
        <v>56</v>
      </c>
      <c r="AB4199" s="2" t="s">
        <v>15735</v>
      </c>
      <c r="AC4199" s="2" t="s">
        <v>138</v>
      </c>
      <c r="AD4199" s="2" t="s">
        <v>76</v>
      </c>
      <c r="AE4199" s="5">
        <v>63.75</v>
      </c>
      <c r="AF4199" s="2">
        <v>0</v>
      </c>
      <c r="AG4199" s="2" t="s">
        <v>77</v>
      </c>
      <c r="AH4199" s="2">
        <v>9</v>
      </c>
      <c r="AI4199" s="6" t="str">
        <f t="shared" si="195"/>
        <v>35-44</v>
      </c>
      <c r="AJ4199" s="11">
        <f>YEAR(tbl_LoanData[[#This Row],[Application Date]])</f>
        <v>2025</v>
      </c>
      <c r="AK4199" s="11" t="str">
        <f>TEXT(tbl_LoanData[[#This Row],[Application Date]],"MMMM")</f>
        <v>January</v>
      </c>
      <c r="AL4199" s="12">
        <f>DATE(YEAR(tbl_LoanData[[#This Row],[Application Date]]),MONTH(tbl_LoanData[[#This Row],[Application Date]]),1)</f>
        <v>45658</v>
      </c>
      <c r="AM4199" s="14">
        <f ca="1">IF(AND(tbl_LoanData[[#This Row],[Application Date]]&gt;=EOMONTH(TODAY(),-1)+1,tbl_LoanData[[#This Row],[Application Date]]&lt;=TODAY()),tbl_LoanData[[#This Row],[Loan Amount]],0)</f>
        <v>0</v>
      </c>
      <c r="AN4199" s="14">
        <f>tbl_LoanData[[#This Row],[Amount Paid]]-(Q4199-X4199)</f>
        <v>126988.67999999993</v>
      </c>
      <c r="AO4199" s="14">
        <f>IF(tbl_LoanData[[#This Row],[Application Status]]="Approved",1,0)</f>
        <v>1</v>
      </c>
      <c r="AP4199" s="22" t="str">
        <f t="shared" ca="1" si="196"/>
        <v/>
      </c>
      <c r="AQ4199" s="22" t="str">
        <f t="shared" ca="1" si="197"/>
        <v/>
      </c>
    </row>
    <row r="4200" spans="1:43" ht="14.4" customHeight="1" x14ac:dyDescent="0.3">
      <c r="A4200" s="2" t="s">
        <v>229</v>
      </c>
      <c r="B4200" s="2" t="s">
        <v>230</v>
      </c>
      <c r="C4200" s="2" t="s">
        <v>231</v>
      </c>
      <c r="D4200" s="2" t="s">
        <v>232</v>
      </c>
      <c r="E4200" s="2" t="s">
        <v>135</v>
      </c>
      <c r="F4200" s="2">
        <v>54</v>
      </c>
      <c r="G4200" s="2" t="s">
        <v>83</v>
      </c>
      <c r="H4200" s="2" t="s">
        <v>233</v>
      </c>
      <c r="I4200" s="2" t="s">
        <v>46</v>
      </c>
      <c r="J4200" s="3">
        <v>45658</v>
      </c>
      <c r="K4200" s="3">
        <v>45676</v>
      </c>
      <c r="L4200" s="2" t="s">
        <v>37</v>
      </c>
      <c r="M4200" s="2" t="s">
        <v>94</v>
      </c>
      <c r="N4200" s="2" t="s">
        <v>234</v>
      </c>
      <c r="O4200" s="4">
        <v>180000</v>
      </c>
      <c r="P4200" s="4">
        <v>58600</v>
      </c>
      <c r="Q4200" s="4">
        <v>121400</v>
      </c>
      <c r="R4200" s="2">
        <v>24</v>
      </c>
      <c r="S4200" s="5">
        <v>9.66</v>
      </c>
      <c r="T4200" s="4">
        <v>6035.6</v>
      </c>
      <c r="U4200" s="2" t="s">
        <v>73</v>
      </c>
      <c r="V4200" s="2" t="s">
        <v>74</v>
      </c>
      <c r="W4200" s="4">
        <v>114676.4</v>
      </c>
      <c r="X4200" s="4">
        <v>30178.080000000002</v>
      </c>
      <c r="Y4200" s="4">
        <v>144854.48000000001</v>
      </c>
      <c r="Z4200" s="2">
        <v>0</v>
      </c>
      <c r="AA4200" s="2" t="s">
        <v>56</v>
      </c>
      <c r="AB4200" s="2" t="s">
        <v>15727</v>
      </c>
      <c r="AC4200" s="2" t="s">
        <v>106</v>
      </c>
      <c r="AD4200" s="2" t="s">
        <v>76</v>
      </c>
      <c r="AE4200" s="5">
        <v>67.44</v>
      </c>
      <c r="AF4200" s="2">
        <v>0</v>
      </c>
      <c r="AG4200" s="2" t="s">
        <v>77</v>
      </c>
      <c r="AH4200" s="2">
        <v>18</v>
      </c>
      <c r="AI4200" s="6" t="str">
        <f t="shared" si="195"/>
        <v>45-54</v>
      </c>
      <c r="AJ4200" s="11">
        <f>YEAR(tbl_LoanData[[#This Row],[Application Date]])</f>
        <v>2025</v>
      </c>
      <c r="AK4200" s="11" t="str">
        <f>TEXT(tbl_LoanData[[#This Row],[Application Date]],"MMMM")</f>
        <v>January</v>
      </c>
      <c r="AL4200" s="12">
        <f>DATE(YEAR(tbl_LoanData[[#This Row],[Application Date]]),MONTH(tbl_LoanData[[#This Row],[Application Date]]),1)</f>
        <v>45658</v>
      </c>
      <c r="AM4200" s="14">
        <f ca="1">IF(AND(tbl_LoanData[[#This Row],[Application Date]]&gt;=EOMONTH(TODAY(),-1)+1,tbl_LoanData[[#This Row],[Application Date]]&lt;=TODAY()),tbl_LoanData[[#This Row],[Loan Amount]],0)</f>
        <v>0</v>
      </c>
      <c r="AN4200" s="14">
        <f>tbl_LoanData[[#This Row],[Amount Paid]]-(Q4200-X4200)</f>
        <v>23454.479999999996</v>
      </c>
      <c r="AO4200" s="14">
        <f>IF(tbl_LoanData[[#This Row],[Application Status]]="Approved",1,0)</f>
        <v>1</v>
      </c>
      <c r="AP4200" s="22" t="str">
        <f t="shared" ca="1" si="196"/>
        <v/>
      </c>
      <c r="AQ4200" s="22" t="str">
        <f t="shared" ca="1" si="197"/>
        <v/>
      </c>
    </row>
    <row r="4201" spans="1:43" ht="14.4" customHeight="1" x14ac:dyDescent="0.3">
      <c r="A4201" s="2" t="s">
        <v>333</v>
      </c>
      <c r="B4201" s="2" t="s">
        <v>334</v>
      </c>
      <c r="C4201" s="2" t="s">
        <v>335</v>
      </c>
      <c r="D4201" s="2" t="s">
        <v>118</v>
      </c>
      <c r="E4201" s="2" t="s">
        <v>142</v>
      </c>
      <c r="F4201" s="2">
        <v>30</v>
      </c>
      <c r="G4201" s="2" t="s">
        <v>83</v>
      </c>
      <c r="H4201" s="2" t="s">
        <v>211</v>
      </c>
      <c r="I4201" s="2" t="s">
        <v>50</v>
      </c>
      <c r="J4201" s="3">
        <v>45666</v>
      </c>
      <c r="K4201" s="3">
        <v>45683</v>
      </c>
      <c r="L4201" s="2" t="s">
        <v>39</v>
      </c>
      <c r="M4201" s="2" t="s">
        <v>127</v>
      </c>
      <c r="N4201" s="2" t="s">
        <v>195</v>
      </c>
      <c r="O4201" s="4">
        <v>2446000</v>
      </c>
      <c r="P4201" s="4">
        <v>741300</v>
      </c>
      <c r="Q4201" s="4">
        <v>1704700</v>
      </c>
      <c r="R4201" s="2">
        <v>48</v>
      </c>
      <c r="S4201" s="5">
        <v>6.36</v>
      </c>
      <c r="T4201" s="4">
        <v>44549.49</v>
      </c>
      <c r="U4201" s="2" t="s">
        <v>73</v>
      </c>
      <c r="V4201" s="2" t="s">
        <v>74</v>
      </c>
      <c r="W4201" s="4">
        <v>801890.82</v>
      </c>
      <c r="X4201" s="4">
        <v>1336484.8600000001</v>
      </c>
      <c r="Y4201" s="4">
        <v>2138375.6800000002</v>
      </c>
      <c r="Z4201" s="2">
        <v>0</v>
      </c>
      <c r="AA4201" s="2" t="s">
        <v>56</v>
      </c>
      <c r="AB4201" s="2" t="s">
        <v>15730</v>
      </c>
      <c r="AC4201" s="2" t="s">
        <v>332</v>
      </c>
      <c r="AD4201" s="2" t="s">
        <v>76</v>
      </c>
      <c r="AE4201" s="5">
        <v>69.69</v>
      </c>
      <c r="AF4201" s="2">
        <v>0</v>
      </c>
      <c r="AG4201" s="2" t="s">
        <v>77</v>
      </c>
      <c r="AH4201" s="2">
        <v>17</v>
      </c>
      <c r="AI4201" s="6" t="str">
        <f t="shared" si="195"/>
        <v>25-34</v>
      </c>
      <c r="AJ4201" s="11">
        <f>YEAR(tbl_LoanData[[#This Row],[Application Date]])</f>
        <v>2025</v>
      </c>
      <c r="AK4201" s="11" t="str">
        <f>TEXT(tbl_LoanData[[#This Row],[Application Date]],"MMMM")</f>
        <v>January</v>
      </c>
      <c r="AL4201" s="12">
        <f>DATE(YEAR(tbl_LoanData[[#This Row],[Application Date]]),MONTH(tbl_LoanData[[#This Row],[Application Date]]),1)</f>
        <v>45658</v>
      </c>
      <c r="AM4201" s="14">
        <f ca="1">IF(AND(tbl_LoanData[[#This Row],[Application Date]]&gt;=EOMONTH(TODAY(),-1)+1,tbl_LoanData[[#This Row],[Application Date]]&lt;=TODAY()),tbl_LoanData[[#This Row],[Loan Amount]],0)</f>
        <v>0</v>
      </c>
      <c r="AN4201" s="14">
        <f>tbl_LoanData[[#This Row],[Amount Paid]]-(Q4201-X4201)</f>
        <v>433675.68000000005</v>
      </c>
      <c r="AO4201" s="14">
        <f>IF(tbl_LoanData[[#This Row],[Application Status]]="Approved",1,0)</f>
        <v>1</v>
      </c>
      <c r="AP4201" s="22" t="str">
        <f t="shared" ca="1" si="196"/>
        <v/>
      </c>
      <c r="AQ4201" s="22" t="str">
        <f t="shared" ca="1" si="197"/>
        <v/>
      </c>
    </row>
    <row r="4202" spans="1:43" ht="14.4" customHeight="1" x14ac:dyDescent="0.3">
      <c r="A4202" s="2" t="s">
        <v>345</v>
      </c>
      <c r="B4202" s="2" t="s">
        <v>346</v>
      </c>
      <c r="C4202" s="2" t="s">
        <v>347</v>
      </c>
      <c r="D4202" s="2" t="s">
        <v>232</v>
      </c>
      <c r="E4202" s="2" t="s">
        <v>323</v>
      </c>
      <c r="F4202" s="2">
        <v>63</v>
      </c>
      <c r="G4202" s="2" t="s">
        <v>69</v>
      </c>
      <c r="H4202" s="2" t="s">
        <v>205</v>
      </c>
      <c r="I4202" s="2" t="s">
        <v>49</v>
      </c>
      <c r="J4202" s="3">
        <v>45667</v>
      </c>
      <c r="K4202" s="3"/>
      <c r="L4202" s="2" t="s">
        <v>40</v>
      </c>
      <c r="M4202" s="2" t="s">
        <v>111</v>
      </c>
      <c r="N4202" s="2" t="s">
        <v>120</v>
      </c>
      <c r="O4202" s="4">
        <v>1314000</v>
      </c>
      <c r="P4202" s="4">
        <v>254200</v>
      </c>
      <c r="Q4202" s="4">
        <v>1059800</v>
      </c>
      <c r="R4202" s="2">
        <v>36</v>
      </c>
      <c r="S4202" s="5">
        <v>6.52</v>
      </c>
      <c r="T4202" s="4">
        <v>35197.14</v>
      </c>
      <c r="U4202" s="2" t="s">
        <v>96</v>
      </c>
      <c r="V4202" s="2" t="s">
        <v>97</v>
      </c>
      <c r="W4202" s="4">
        <v>0</v>
      </c>
      <c r="X4202" s="4">
        <v>0</v>
      </c>
      <c r="Y4202" s="4">
        <v>1267096.8799999999</v>
      </c>
      <c r="Z4202" s="2">
        <v>0</v>
      </c>
      <c r="AA4202" s="2" t="s">
        <v>97</v>
      </c>
      <c r="AB4202" s="2" t="s">
        <v>15734</v>
      </c>
      <c r="AC4202" s="2" t="s">
        <v>129</v>
      </c>
      <c r="AD4202" s="2" t="s">
        <v>76</v>
      </c>
      <c r="AE4202" s="5">
        <v>80.650000000000006</v>
      </c>
      <c r="AF4202" s="2">
        <v>0</v>
      </c>
      <c r="AG4202" s="2" t="s">
        <v>97</v>
      </c>
      <c r="AH4202" s="2"/>
      <c r="AI4202" s="6" t="str">
        <f t="shared" si="195"/>
        <v>55-64</v>
      </c>
      <c r="AJ4202" s="11">
        <f>YEAR(tbl_LoanData[[#This Row],[Application Date]])</f>
        <v>2025</v>
      </c>
      <c r="AK4202" s="11" t="str">
        <f>TEXT(tbl_LoanData[[#This Row],[Application Date]],"MMMM")</f>
        <v>January</v>
      </c>
      <c r="AL4202" s="12">
        <f>DATE(YEAR(tbl_LoanData[[#This Row],[Application Date]]),MONTH(tbl_LoanData[[#This Row],[Application Date]]),1)</f>
        <v>45658</v>
      </c>
      <c r="AM4202" s="14">
        <f ca="1">IF(AND(tbl_LoanData[[#This Row],[Application Date]]&gt;=EOMONTH(TODAY(),-1)+1,tbl_LoanData[[#This Row],[Application Date]]&lt;=TODAY()),tbl_LoanData[[#This Row],[Loan Amount]],0)</f>
        <v>0</v>
      </c>
      <c r="AN4202" s="14">
        <f>tbl_LoanData[[#This Row],[Amount Paid]]-(Q4202-X4202)</f>
        <v>-1059800</v>
      </c>
      <c r="AO4202" s="14">
        <f>IF(tbl_LoanData[[#This Row],[Application Status]]="Approved",1,0)</f>
        <v>0</v>
      </c>
      <c r="AP4202" s="22" t="str">
        <f t="shared" ca="1" si="196"/>
        <v/>
      </c>
      <c r="AQ4202" s="22" t="str">
        <f t="shared" ca="1" si="197"/>
        <v/>
      </c>
    </row>
    <row r="4203" spans="1:43" ht="14.4" customHeight="1" x14ac:dyDescent="0.3">
      <c r="A4203" s="2" t="s">
        <v>354</v>
      </c>
      <c r="B4203" s="2" t="s">
        <v>355</v>
      </c>
      <c r="C4203" s="2" t="s">
        <v>356</v>
      </c>
      <c r="D4203" s="2" t="s">
        <v>161</v>
      </c>
      <c r="E4203" s="2" t="s">
        <v>323</v>
      </c>
      <c r="F4203" s="2">
        <v>21</v>
      </c>
      <c r="G4203" s="2" t="s">
        <v>69</v>
      </c>
      <c r="H4203" s="2" t="s">
        <v>307</v>
      </c>
      <c r="I4203" s="2" t="s">
        <v>43</v>
      </c>
      <c r="J4203" s="3">
        <v>45680</v>
      </c>
      <c r="K4203" s="3"/>
      <c r="L4203" s="2" t="s">
        <v>38</v>
      </c>
      <c r="M4203" s="2" t="s">
        <v>85</v>
      </c>
      <c r="N4203" s="2" t="s">
        <v>314</v>
      </c>
      <c r="O4203" s="4">
        <v>1963000</v>
      </c>
      <c r="P4203" s="4">
        <v>347600</v>
      </c>
      <c r="Q4203" s="4">
        <v>1615400</v>
      </c>
      <c r="R4203" s="2">
        <v>36</v>
      </c>
      <c r="S4203" s="5">
        <v>10.87</v>
      </c>
      <c r="T4203" s="4">
        <v>59505.05</v>
      </c>
      <c r="U4203" s="2" t="s">
        <v>113</v>
      </c>
      <c r="V4203" s="2" t="s">
        <v>97</v>
      </c>
      <c r="W4203" s="4">
        <v>0</v>
      </c>
      <c r="X4203" s="4">
        <v>0</v>
      </c>
      <c r="Y4203" s="4">
        <v>2142181.94</v>
      </c>
      <c r="Z4203" s="2">
        <v>0</v>
      </c>
      <c r="AA4203" s="2" t="s">
        <v>97</v>
      </c>
      <c r="AB4203" s="2" t="s">
        <v>15730</v>
      </c>
      <c r="AC4203" s="2" t="s">
        <v>121</v>
      </c>
      <c r="AD4203" s="2" t="s">
        <v>76</v>
      </c>
      <c r="AE4203" s="5">
        <v>82.29</v>
      </c>
      <c r="AF4203" s="2">
        <v>0</v>
      </c>
      <c r="AG4203" s="2" t="s">
        <v>97</v>
      </c>
      <c r="AH4203" s="2"/>
      <c r="AI4203" s="6" t="str">
        <f t="shared" si="195"/>
        <v>18-24</v>
      </c>
      <c r="AJ4203" s="11">
        <f>YEAR(tbl_LoanData[[#This Row],[Application Date]])</f>
        <v>2025</v>
      </c>
      <c r="AK4203" s="11" t="str">
        <f>TEXT(tbl_LoanData[[#This Row],[Application Date]],"MMMM")</f>
        <v>January</v>
      </c>
      <c r="AL4203" s="12">
        <f>DATE(YEAR(tbl_LoanData[[#This Row],[Application Date]]),MONTH(tbl_LoanData[[#This Row],[Application Date]]),1)</f>
        <v>45658</v>
      </c>
      <c r="AM4203" s="14">
        <f ca="1">IF(AND(tbl_LoanData[[#This Row],[Application Date]]&gt;=EOMONTH(TODAY(),-1)+1,tbl_LoanData[[#This Row],[Application Date]]&lt;=TODAY()),tbl_LoanData[[#This Row],[Loan Amount]],0)</f>
        <v>0</v>
      </c>
      <c r="AN4203" s="14">
        <f>tbl_LoanData[[#This Row],[Amount Paid]]-(Q4203-X4203)</f>
        <v>-1615400</v>
      </c>
      <c r="AO4203" s="14">
        <f>IF(tbl_LoanData[[#This Row],[Application Status]]="Approved",1,0)</f>
        <v>0</v>
      </c>
      <c r="AP4203" s="22" t="str">
        <f t="shared" ca="1" si="196"/>
        <v/>
      </c>
      <c r="AQ4203" s="22" t="str">
        <f t="shared" ca="1" si="197"/>
        <v/>
      </c>
    </row>
    <row r="4204" spans="1:43" x14ac:dyDescent="0.3">
      <c r="A4204" s="2" t="s">
        <v>388</v>
      </c>
      <c r="B4204" s="2" t="s">
        <v>389</v>
      </c>
      <c r="C4204" s="2" t="s">
        <v>390</v>
      </c>
      <c r="D4204" s="2" t="s">
        <v>142</v>
      </c>
      <c r="E4204" s="2" t="s">
        <v>92</v>
      </c>
      <c r="F4204" s="2">
        <v>58</v>
      </c>
      <c r="G4204" s="2" t="s">
        <v>83</v>
      </c>
      <c r="H4204" s="2" t="s">
        <v>256</v>
      </c>
      <c r="I4204" s="2" t="s">
        <v>43</v>
      </c>
      <c r="J4204" s="3">
        <v>45686</v>
      </c>
      <c r="K4204" s="3">
        <v>45694</v>
      </c>
      <c r="L4204" s="2" t="s">
        <v>40</v>
      </c>
      <c r="M4204" s="2" t="s">
        <v>111</v>
      </c>
      <c r="N4204" s="2" t="s">
        <v>369</v>
      </c>
      <c r="O4204" s="4">
        <v>1192000</v>
      </c>
      <c r="P4204" s="4">
        <v>189200</v>
      </c>
      <c r="Q4204" s="4">
        <v>1002800</v>
      </c>
      <c r="R4204" s="2">
        <v>48</v>
      </c>
      <c r="S4204" s="5">
        <v>7.63</v>
      </c>
      <c r="T4204" s="4">
        <v>27267.8</v>
      </c>
      <c r="U4204" s="2" t="s">
        <v>73</v>
      </c>
      <c r="V4204" s="2" t="s">
        <v>74</v>
      </c>
      <c r="W4204" s="4">
        <v>490820.4</v>
      </c>
      <c r="X4204" s="4">
        <v>818034.16</v>
      </c>
      <c r="Y4204" s="4">
        <v>1308854.56</v>
      </c>
      <c r="Z4204" s="2">
        <v>0</v>
      </c>
      <c r="AA4204" s="2" t="s">
        <v>56</v>
      </c>
      <c r="AB4204" s="2" t="s">
        <v>15734</v>
      </c>
      <c r="AC4204" s="2" t="s">
        <v>106</v>
      </c>
      <c r="AD4204" s="2" t="s">
        <v>76</v>
      </c>
      <c r="AE4204" s="5">
        <v>84.13</v>
      </c>
      <c r="AF4204" s="2">
        <v>0</v>
      </c>
      <c r="AG4204" s="2" t="s">
        <v>77</v>
      </c>
      <c r="AH4204" s="2">
        <v>8</v>
      </c>
      <c r="AI4204" s="6" t="str">
        <f t="shared" si="195"/>
        <v>55-64</v>
      </c>
      <c r="AJ4204" s="11">
        <f>YEAR(tbl_LoanData[[#This Row],[Application Date]])</f>
        <v>2025</v>
      </c>
      <c r="AK4204" s="11" t="str">
        <f>TEXT(tbl_LoanData[[#This Row],[Application Date]],"MMMM")</f>
        <v>January</v>
      </c>
      <c r="AL4204" s="12">
        <f>DATE(YEAR(tbl_LoanData[[#This Row],[Application Date]]),MONTH(tbl_LoanData[[#This Row],[Application Date]]),1)</f>
        <v>45658</v>
      </c>
      <c r="AM4204" s="14">
        <f ca="1">IF(AND(tbl_LoanData[[#This Row],[Application Date]]&gt;=EOMONTH(TODAY(),-1)+1,tbl_LoanData[[#This Row],[Application Date]]&lt;=TODAY()),tbl_LoanData[[#This Row],[Loan Amount]],0)</f>
        <v>0</v>
      </c>
      <c r="AN4204" s="14">
        <f>tbl_LoanData[[#This Row],[Amount Paid]]-(Q4204-X4204)</f>
        <v>306054.56000000006</v>
      </c>
      <c r="AO4204" s="14">
        <f>IF(tbl_LoanData[[#This Row],[Application Status]]="Approved",1,0)</f>
        <v>1</v>
      </c>
      <c r="AP4204" s="22" t="str">
        <f t="shared" ca="1" si="196"/>
        <v/>
      </c>
      <c r="AQ4204" s="22" t="str">
        <f t="shared" ca="1" si="197"/>
        <v/>
      </c>
    </row>
    <row r="4205" spans="1:43" ht="14.4" customHeight="1" x14ac:dyDescent="0.3">
      <c r="A4205" s="2" t="s">
        <v>472</v>
      </c>
      <c r="B4205" s="2" t="s">
        <v>473</v>
      </c>
      <c r="C4205" s="2" t="s">
        <v>368</v>
      </c>
      <c r="D4205" s="2" t="s">
        <v>209</v>
      </c>
      <c r="E4205" s="2" t="s">
        <v>323</v>
      </c>
      <c r="F4205" s="2">
        <v>63</v>
      </c>
      <c r="G4205" s="2" t="s">
        <v>83</v>
      </c>
      <c r="H4205" s="2" t="s">
        <v>191</v>
      </c>
      <c r="I4205" s="2" t="s">
        <v>51</v>
      </c>
      <c r="J4205" s="3">
        <v>45665</v>
      </c>
      <c r="K4205" s="3">
        <v>45671</v>
      </c>
      <c r="L4205" s="2" t="s">
        <v>40</v>
      </c>
      <c r="M4205" s="2" t="s">
        <v>157</v>
      </c>
      <c r="N4205" s="2" t="s">
        <v>299</v>
      </c>
      <c r="O4205" s="4">
        <v>1565000</v>
      </c>
      <c r="P4205" s="4">
        <v>541400</v>
      </c>
      <c r="Q4205" s="4">
        <v>1023600</v>
      </c>
      <c r="R4205" s="2">
        <v>48</v>
      </c>
      <c r="S4205" s="5">
        <v>12.04</v>
      </c>
      <c r="T4205" s="4">
        <v>31595.119999999999</v>
      </c>
      <c r="U4205" s="2" t="s">
        <v>73</v>
      </c>
      <c r="V4205" s="2" t="s">
        <v>74</v>
      </c>
      <c r="W4205" s="4">
        <v>600307.28</v>
      </c>
      <c r="X4205" s="4">
        <v>916258.48</v>
      </c>
      <c r="Y4205" s="4">
        <v>1516565.76</v>
      </c>
      <c r="Z4205" s="2">
        <v>0</v>
      </c>
      <c r="AA4205" s="2" t="s">
        <v>56</v>
      </c>
      <c r="AB4205" s="2" t="s">
        <v>15729</v>
      </c>
      <c r="AC4205" s="2" t="s">
        <v>106</v>
      </c>
      <c r="AD4205" s="2" t="s">
        <v>76</v>
      </c>
      <c r="AE4205" s="5">
        <v>65.41</v>
      </c>
      <c r="AF4205" s="2">
        <v>0</v>
      </c>
      <c r="AG4205" s="2" t="s">
        <v>77</v>
      </c>
      <c r="AH4205" s="2">
        <v>6</v>
      </c>
      <c r="AI4205" s="6" t="str">
        <f t="shared" si="195"/>
        <v>55-64</v>
      </c>
      <c r="AJ4205" s="11">
        <f>YEAR(tbl_LoanData[[#This Row],[Application Date]])</f>
        <v>2025</v>
      </c>
      <c r="AK4205" s="11" t="str">
        <f>TEXT(tbl_LoanData[[#This Row],[Application Date]],"MMMM")</f>
        <v>January</v>
      </c>
      <c r="AL4205" s="12">
        <f>DATE(YEAR(tbl_LoanData[[#This Row],[Application Date]]),MONTH(tbl_LoanData[[#This Row],[Application Date]]),1)</f>
        <v>45658</v>
      </c>
      <c r="AM4205" s="14">
        <f ca="1">IF(AND(tbl_LoanData[[#This Row],[Application Date]]&gt;=EOMONTH(TODAY(),-1)+1,tbl_LoanData[[#This Row],[Application Date]]&lt;=TODAY()),tbl_LoanData[[#This Row],[Loan Amount]],0)</f>
        <v>0</v>
      </c>
      <c r="AN4205" s="14">
        <f>tbl_LoanData[[#This Row],[Amount Paid]]-(Q4205-X4205)</f>
        <v>492965.76</v>
      </c>
      <c r="AO4205" s="14">
        <f>IF(tbl_LoanData[[#This Row],[Application Status]]="Approved",1,0)</f>
        <v>1</v>
      </c>
      <c r="AP4205" s="22" t="str">
        <f t="shared" ca="1" si="196"/>
        <v/>
      </c>
      <c r="AQ4205" s="22" t="str">
        <f t="shared" ca="1" si="197"/>
        <v/>
      </c>
    </row>
    <row r="4206" spans="1:43" ht="14.4" customHeight="1" x14ac:dyDescent="0.3">
      <c r="A4206" s="2" t="s">
        <v>476</v>
      </c>
      <c r="B4206" s="2" t="s">
        <v>477</v>
      </c>
      <c r="C4206" s="2" t="s">
        <v>289</v>
      </c>
      <c r="D4206" s="2" t="s">
        <v>268</v>
      </c>
      <c r="E4206" s="2" t="s">
        <v>385</v>
      </c>
      <c r="F4206" s="2">
        <v>37</v>
      </c>
      <c r="G4206" s="2" t="s">
        <v>69</v>
      </c>
      <c r="H4206" s="2" t="s">
        <v>318</v>
      </c>
      <c r="I4206" s="2" t="s">
        <v>42</v>
      </c>
      <c r="J4206" s="3">
        <v>45688</v>
      </c>
      <c r="K4206" s="3">
        <v>45707</v>
      </c>
      <c r="L4206" s="2" t="s">
        <v>40</v>
      </c>
      <c r="M4206" s="2" t="s">
        <v>71</v>
      </c>
      <c r="N4206" s="2" t="s">
        <v>137</v>
      </c>
      <c r="O4206" s="4">
        <v>1044000</v>
      </c>
      <c r="P4206" s="4">
        <v>289100</v>
      </c>
      <c r="Q4206" s="4">
        <v>754900</v>
      </c>
      <c r="R4206" s="2">
        <v>48</v>
      </c>
      <c r="S4206" s="5">
        <v>7.41</v>
      </c>
      <c r="T4206" s="4">
        <v>20388.59</v>
      </c>
      <c r="U4206" s="2" t="s">
        <v>73</v>
      </c>
      <c r="V4206" s="2" t="s">
        <v>74</v>
      </c>
      <c r="W4206" s="4">
        <v>305828.84999999998</v>
      </c>
      <c r="X4206" s="4">
        <v>672823.51</v>
      </c>
      <c r="Y4206" s="4">
        <v>978652.36</v>
      </c>
      <c r="Z4206" s="2">
        <v>87</v>
      </c>
      <c r="AA4206" s="2" t="s">
        <v>59</v>
      </c>
      <c r="AB4206" s="2" t="s">
        <v>15736</v>
      </c>
      <c r="AC4206" s="2" t="s">
        <v>106</v>
      </c>
      <c r="AD4206" s="2" t="s">
        <v>76</v>
      </c>
      <c r="AE4206" s="5">
        <v>72.31</v>
      </c>
      <c r="AF4206" s="2">
        <v>3</v>
      </c>
      <c r="AG4206" s="2" t="s">
        <v>130</v>
      </c>
      <c r="AH4206" s="2">
        <v>19</v>
      </c>
      <c r="AI4206" s="6" t="str">
        <f t="shared" si="195"/>
        <v>35-44</v>
      </c>
      <c r="AJ4206" s="11">
        <f>YEAR(tbl_LoanData[[#This Row],[Application Date]])</f>
        <v>2025</v>
      </c>
      <c r="AK4206" s="11" t="str">
        <f>TEXT(tbl_LoanData[[#This Row],[Application Date]],"MMMM")</f>
        <v>January</v>
      </c>
      <c r="AL4206" s="12">
        <f>DATE(YEAR(tbl_LoanData[[#This Row],[Application Date]]),MONTH(tbl_LoanData[[#This Row],[Application Date]]),1)</f>
        <v>45658</v>
      </c>
      <c r="AM4206" s="14">
        <f ca="1">IF(AND(tbl_LoanData[[#This Row],[Application Date]]&gt;=EOMONTH(TODAY(),-1)+1,tbl_LoanData[[#This Row],[Application Date]]&lt;=TODAY()),tbl_LoanData[[#This Row],[Loan Amount]],0)</f>
        <v>0</v>
      </c>
      <c r="AN4206" s="14">
        <f>tbl_LoanData[[#This Row],[Amount Paid]]-(Q4206-X4206)</f>
        <v>223752.36</v>
      </c>
      <c r="AO4206" s="14">
        <f>IF(tbl_LoanData[[#This Row],[Application Status]]="Approved",1,0)</f>
        <v>1</v>
      </c>
      <c r="AP4206" s="22" t="str">
        <f t="shared" ca="1" si="196"/>
        <v/>
      </c>
      <c r="AQ4206" s="22" t="str">
        <f t="shared" ca="1" si="197"/>
        <v/>
      </c>
    </row>
    <row r="4207" spans="1:43" ht="14.4" customHeight="1" x14ac:dyDescent="0.3">
      <c r="A4207" s="2" t="s">
        <v>640</v>
      </c>
      <c r="B4207" s="2" t="s">
        <v>641</v>
      </c>
      <c r="C4207" s="2" t="s">
        <v>343</v>
      </c>
      <c r="D4207" s="2" t="s">
        <v>161</v>
      </c>
      <c r="E4207" s="2" t="s">
        <v>312</v>
      </c>
      <c r="F4207" s="2">
        <v>44</v>
      </c>
      <c r="G4207" s="2" t="s">
        <v>69</v>
      </c>
      <c r="H4207" s="2" t="s">
        <v>70</v>
      </c>
      <c r="I4207" s="2" t="s">
        <v>50</v>
      </c>
      <c r="J4207" s="3">
        <v>45676</v>
      </c>
      <c r="K4207" s="3">
        <v>45696</v>
      </c>
      <c r="L4207" s="2" t="s">
        <v>40</v>
      </c>
      <c r="M4207" s="2" t="s">
        <v>94</v>
      </c>
      <c r="N4207" s="2" t="s">
        <v>95</v>
      </c>
      <c r="O4207" s="4">
        <v>1030000</v>
      </c>
      <c r="P4207" s="4">
        <v>105100</v>
      </c>
      <c r="Q4207" s="4">
        <v>924900</v>
      </c>
      <c r="R4207" s="2">
        <v>60</v>
      </c>
      <c r="S4207" s="5">
        <v>13.93</v>
      </c>
      <c r="T4207" s="4">
        <v>26151.55</v>
      </c>
      <c r="U4207" s="2" t="s">
        <v>73</v>
      </c>
      <c r="V4207" s="2" t="s">
        <v>74</v>
      </c>
      <c r="W4207" s="4">
        <v>470727.9</v>
      </c>
      <c r="X4207" s="4">
        <v>1098364.95</v>
      </c>
      <c r="Y4207" s="4">
        <v>1569092.85</v>
      </c>
      <c r="Z4207" s="2">
        <v>0</v>
      </c>
      <c r="AA4207" s="2" t="s">
        <v>56</v>
      </c>
      <c r="AB4207" s="2" t="s">
        <v>15728</v>
      </c>
      <c r="AC4207" s="2" t="s">
        <v>106</v>
      </c>
      <c r="AD4207" s="2" t="s">
        <v>76</v>
      </c>
      <c r="AE4207" s="5">
        <v>89.8</v>
      </c>
      <c r="AF4207" s="2">
        <v>0</v>
      </c>
      <c r="AG4207" s="2" t="s">
        <v>77</v>
      </c>
      <c r="AH4207" s="2">
        <v>20</v>
      </c>
      <c r="AI4207" s="6" t="str">
        <f t="shared" si="195"/>
        <v>35-44</v>
      </c>
      <c r="AJ4207" s="11">
        <f>YEAR(tbl_LoanData[[#This Row],[Application Date]])</f>
        <v>2025</v>
      </c>
      <c r="AK4207" s="11" t="str">
        <f>TEXT(tbl_LoanData[[#This Row],[Application Date]],"MMMM")</f>
        <v>January</v>
      </c>
      <c r="AL4207" s="12">
        <f>DATE(YEAR(tbl_LoanData[[#This Row],[Application Date]]),MONTH(tbl_LoanData[[#This Row],[Application Date]]),1)</f>
        <v>45658</v>
      </c>
      <c r="AM4207" s="14">
        <f ca="1">IF(AND(tbl_LoanData[[#This Row],[Application Date]]&gt;=EOMONTH(TODAY(),-1)+1,tbl_LoanData[[#This Row],[Application Date]]&lt;=TODAY()),tbl_LoanData[[#This Row],[Loan Amount]],0)</f>
        <v>0</v>
      </c>
      <c r="AN4207" s="14">
        <f>tbl_LoanData[[#This Row],[Amount Paid]]-(Q4207-X4207)</f>
        <v>644192.85</v>
      </c>
      <c r="AO4207" s="14">
        <f>IF(tbl_LoanData[[#This Row],[Application Status]]="Approved",1,0)</f>
        <v>1</v>
      </c>
      <c r="AP4207" s="22" t="str">
        <f t="shared" ca="1" si="196"/>
        <v/>
      </c>
      <c r="AQ4207" s="22" t="str">
        <f t="shared" ca="1" si="197"/>
        <v/>
      </c>
    </row>
    <row r="4208" spans="1:43" ht="14.4" customHeight="1" x14ac:dyDescent="0.3">
      <c r="A4208" s="2" t="s">
        <v>750</v>
      </c>
      <c r="B4208" s="2" t="s">
        <v>751</v>
      </c>
      <c r="C4208" s="2" t="s">
        <v>343</v>
      </c>
      <c r="D4208" s="2" t="s">
        <v>101</v>
      </c>
      <c r="E4208" s="2" t="s">
        <v>293</v>
      </c>
      <c r="F4208" s="2">
        <v>44</v>
      </c>
      <c r="G4208" s="2" t="s">
        <v>69</v>
      </c>
      <c r="H4208" s="2" t="s">
        <v>313</v>
      </c>
      <c r="I4208" s="2" t="s">
        <v>44</v>
      </c>
      <c r="J4208" s="3">
        <v>45684</v>
      </c>
      <c r="K4208" s="3">
        <v>45703</v>
      </c>
      <c r="L4208" s="2" t="s">
        <v>40</v>
      </c>
      <c r="M4208" s="2" t="s">
        <v>111</v>
      </c>
      <c r="N4208" s="2" t="s">
        <v>120</v>
      </c>
      <c r="O4208" s="4">
        <v>844000</v>
      </c>
      <c r="P4208" s="4">
        <v>298000</v>
      </c>
      <c r="Q4208" s="4">
        <v>546000</v>
      </c>
      <c r="R4208" s="2">
        <v>36</v>
      </c>
      <c r="S4208" s="5">
        <v>10.26</v>
      </c>
      <c r="T4208" s="4">
        <v>19834.97</v>
      </c>
      <c r="U4208" s="2" t="s">
        <v>73</v>
      </c>
      <c r="V4208" s="2" t="s">
        <v>74</v>
      </c>
      <c r="W4208" s="4">
        <v>317359.52</v>
      </c>
      <c r="X4208" s="4">
        <v>396699.28</v>
      </c>
      <c r="Y4208" s="4">
        <v>714058.8</v>
      </c>
      <c r="Z4208" s="2">
        <v>64</v>
      </c>
      <c r="AA4208" s="2" t="s">
        <v>59</v>
      </c>
      <c r="AB4208" s="2" t="s">
        <v>15729</v>
      </c>
      <c r="AC4208" s="2" t="s">
        <v>106</v>
      </c>
      <c r="AD4208" s="2" t="s">
        <v>76</v>
      </c>
      <c r="AE4208" s="5">
        <v>64.69</v>
      </c>
      <c r="AF4208" s="2">
        <v>2</v>
      </c>
      <c r="AG4208" s="2" t="s">
        <v>130</v>
      </c>
      <c r="AH4208" s="2">
        <v>19</v>
      </c>
      <c r="AI4208" s="6" t="str">
        <f t="shared" si="195"/>
        <v>35-44</v>
      </c>
      <c r="AJ4208" s="11">
        <f>YEAR(tbl_LoanData[[#This Row],[Application Date]])</f>
        <v>2025</v>
      </c>
      <c r="AK4208" s="11" t="str">
        <f>TEXT(tbl_LoanData[[#This Row],[Application Date]],"MMMM")</f>
        <v>January</v>
      </c>
      <c r="AL4208" s="12">
        <f>DATE(YEAR(tbl_LoanData[[#This Row],[Application Date]]),MONTH(tbl_LoanData[[#This Row],[Application Date]]),1)</f>
        <v>45658</v>
      </c>
      <c r="AM4208" s="14">
        <f ca="1">IF(AND(tbl_LoanData[[#This Row],[Application Date]]&gt;=EOMONTH(TODAY(),-1)+1,tbl_LoanData[[#This Row],[Application Date]]&lt;=TODAY()),tbl_LoanData[[#This Row],[Loan Amount]],0)</f>
        <v>0</v>
      </c>
      <c r="AN4208" s="14">
        <f>tbl_LoanData[[#This Row],[Amount Paid]]-(Q4208-X4208)</f>
        <v>168058.80000000005</v>
      </c>
      <c r="AO4208" s="14">
        <f>IF(tbl_LoanData[[#This Row],[Application Status]]="Approved",1,0)</f>
        <v>1</v>
      </c>
      <c r="AP4208" s="22" t="str">
        <f t="shared" ca="1" si="196"/>
        <v/>
      </c>
      <c r="AQ4208" s="22" t="str">
        <f t="shared" ca="1" si="197"/>
        <v/>
      </c>
    </row>
    <row r="4209" spans="1:43" ht="14.4" customHeight="1" x14ac:dyDescent="0.3">
      <c r="A4209" s="2" t="s">
        <v>792</v>
      </c>
      <c r="B4209" s="2" t="s">
        <v>793</v>
      </c>
      <c r="C4209" s="2" t="s">
        <v>429</v>
      </c>
      <c r="D4209" s="2" t="s">
        <v>67</v>
      </c>
      <c r="E4209" s="2" t="s">
        <v>118</v>
      </c>
      <c r="F4209" s="2">
        <v>42</v>
      </c>
      <c r="G4209" s="2" t="s">
        <v>83</v>
      </c>
      <c r="H4209" s="2" t="s">
        <v>228</v>
      </c>
      <c r="I4209" s="2" t="s">
        <v>43</v>
      </c>
      <c r="J4209" s="3">
        <v>45671</v>
      </c>
      <c r="K4209" s="3">
        <v>45686</v>
      </c>
      <c r="L4209" s="2" t="s">
        <v>40</v>
      </c>
      <c r="M4209" s="2" t="s">
        <v>71</v>
      </c>
      <c r="N4209" s="2" t="s">
        <v>137</v>
      </c>
      <c r="O4209" s="4">
        <v>1232000</v>
      </c>
      <c r="P4209" s="4">
        <v>184500</v>
      </c>
      <c r="Q4209" s="4">
        <v>1047500</v>
      </c>
      <c r="R4209" s="2">
        <v>24</v>
      </c>
      <c r="S4209" s="5">
        <v>8.52</v>
      </c>
      <c r="T4209" s="4">
        <v>51083.08</v>
      </c>
      <c r="U4209" s="2" t="s">
        <v>73</v>
      </c>
      <c r="V4209" s="2" t="s">
        <v>74</v>
      </c>
      <c r="W4209" s="4">
        <v>919495.44</v>
      </c>
      <c r="X4209" s="4">
        <v>306498.56</v>
      </c>
      <c r="Y4209" s="4">
        <v>1225994</v>
      </c>
      <c r="Z4209" s="2">
        <v>0</v>
      </c>
      <c r="AA4209" s="2" t="s">
        <v>56</v>
      </c>
      <c r="AB4209" s="2" t="s">
        <v>15729</v>
      </c>
      <c r="AC4209" s="2" t="s">
        <v>213</v>
      </c>
      <c r="AD4209" s="2" t="s">
        <v>76</v>
      </c>
      <c r="AE4209" s="5">
        <v>85.02</v>
      </c>
      <c r="AF4209" s="2">
        <v>0</v>
      </c>
      <c r="AG4209" s="2" t="s">
        <v>77</v>
      </c>
      <c r="AH4209" s="2">
        <v>15</v>
      </c>
      <c r="AI4209" s="6" t="str">
        <f t="shared" si="195"/>
        <v>35-44</v>
      </c>
      <c r="AJ4209" s="11">
        <f>YEAR(tbl_LoanData[[#This Row],[Application Date]])</f>
        <v>2025</v>
      </c>
      <c r="AK4209" s="11" t="str">
        <f>TEXT(tbl_LoanData[[#This Row],[Application Date]],"MMMM")</f>
        <v>January</v>
      </c>
      <c r="AL4209" s="12">
        <f>DATE(YEAR(tbl_LoanData[[#This Row],[Application Date]]),MONTH(tbl_LoanData[[#This Row],[Application Date]]),1)</f>
        <v>45658</v>
      </c>
      <c r="AM4209" s="14">
        <f ca="1">IF(AND(tbl_LoanData[[#This Row],[Application Date]]&gt;=EOMONTH(TODAY(),-1)+1,tbl_LoanData[[#This Row],[Application Date]]&lt;=TODAY()),tbl_LoanData[[#This Row],[Loan Amount]],0)</f>
        <v>0</v>
      </c>
      <c r="AN4209" s="14">
        <f>tbl_LoanData[[#This Row],[Amount Paid]]-(Q4209-X4209)</f>
        <v>178494</v>
      </c>
      <c r="AO4209" s="14">
        <f>IF(tbl_LoanData[[#This Row],[Application Status]]="Approved",1,0)</f>
        <v>1</v>
      </c>
      <c r="AP4209" s="22" t="str">
        <f t="shared" ca="1" si="196"/>
        <v/>
      </c>
      <c r="AQ4209" s="22" t="str">
        <f t="shared" ca="1" si="197"/>
        <v/>
      </c>
    </row>
    <row r="4210" spans="1:43" ht="14.4" customHeight="1" x14ac:dyDescent="0.3">
      <c r="A4210" s="2" t="s">
        <v>807</v>
      </c>
      <c r="B4210" s="2" t="s">
        <v>808</v>
      </c>
      <c r="C4210" s="2" t="s">
        <v>809</v>
      </c>
      <c r="D4210" s="2" t="s">
        <v>254</v>
      </c>
      <c r="E4210" s="2" t="s">
        <v>182</v>
      </c>
      <c r="F4210" s="2">
        <v>53</v>
      </c>
      <c r="G4210" s="2" t="s">
        <v>69</v>
      </c>
      <c r="H4210" s="2" t="s">
        <v>259</v>
      </c>
      <c r="I4210" s="2" t="s">
        <v>43</v>
      </c>
      <c r="J4210" s="3">
        <v>45679</v>
      </c>
      <c r="K4210" s="3">
        <v>45700</v>
      </c>
      <c r="L4210" s="2" t="s">
        <v>38</v>
      </c>
      <c r="M4210" s="2" t="s">
        <v>111</v>
      </c>
      <c r="N4210" s="2" t="s">
        <v>112</v>
      </c>
      <c r="O4210" s="4">
        <v>1068000</v>
      </c>
      <c r="P4210" s="4">
        <v>206200</v>
      </c>
      <c r="Q4210" s="4">
        <v>861800</v>
      </c>
      <c r="R4210" s="2">
        <v>12</v>
      </c>
      <c r="S4210" s="5">
        <v>8.9</v>
      </c>
      <c r="T4210" s="4">
        <v>78208.350000000006</v>
      </c>
      <c r="U4210" s="2" t="s">
        <v>73</v>
      </c>
      <c r="V4210" s="2" t="s">
        <v>34</v>
      </c>
      <c r="W4210" s="4">
        <v>782083.5</v>
      </c>
      <c r="X4210" s="4">
        <v>156416.70000000001</v>
      </c>
      <c r="Y4210" s="4">
        <v>938500.2</v>
      </c>
      <c r="Z4210" s="2">
        <v>64</v>
      </c>
      <c r="AA4210" s="2" t="s">
        <v>59</v>
      </c>
      <c r="AB4210" s="2" t="s">
        <v>15730</v>
      </c>
      <c r="AC4210" s="2" t="s">
        <v>138</v>
      </c>
      <c r="AD4210" s="2" t="s">
        <v>76</v>
      </c>
      <c r="AE4210" s="5">
        <v>80.69</v>
      </c>
      <c r="AF4210" s="2">
        <v>2</v>
      </c>
      <c r="AG4210" s="2" t="s">
        <v>130</v>
      </c>
      <c r="AH4210" s="2">
        <v>21</v>
      </c>
      <c r="AI4210" s="6" t="str">
        <f t="shared" si="195"/>
        <v>45-54</v>
      </c>
      <c r="AJ4210" s="11">
        <f>YEAR(tbl_LoanData[[#This Row],[Application Date]])</f>
        <v>2025</v>
      </c>
      <c r="AK4210" s="11" t="str">
        <f>TEXT(tbl_LoanData[[#This Row],[Application Date]],"MMMM")</f>
        <v>January</v>
      </c>
      <c r="AL4210" s="12">
        <f>DATE(YEAR(tbl_LoanData[[#This Row],[Application Date]]),MONTH(tbl_LoanData[[#This Row],[Application Date]]),1)</f>
        <v>45658</v>
      </c>
      <c r="AM4210" s="14">
        <f ca="1">IF(AND(tbl_LoanData[[#This Row],[Application Date]]&gt;=EOMONTH(TODAY(),-1)+1,tbl_LoanData[[#This Row],[Application Date]]&lt;=TODAY()),tbl_LoanData[[#This Row],[Loan Amount]],0)</f>
        <v>0</v>
      </c>
      <c r="AN4210" s="14">
        <f>tbl_LoanData[[#This Row],[Amount Paid]]-(Q4210-X4210)</f>
        <v>76700.199999999953</v>
      </c>
      <c r="AO4210" s="14">
        <f>IF(tbl_LoanData[[#This Row],[Application Status]]="Approved",1,0)</f>
        <v>1</v>
      </c>
      <c r="AP4210" s="22" t="str">
        <f t="shared" ca="1" si="196"/>
        <v/>
      </c>
      <c r="AQ4210" s="22" t="str">
        <f t="shared" ca="1" si="197"/>
        <v/>
      </c>
    </row>
    <row r="4211" spans="1:43" ht="14.4" customHeight="1" x14ac:dyDescent="0.3">
      <c r="A4211" s="2" t="s">
        <v>818</v>
      </c>
      <c r="B4211" s="2" t="s">
        <v>819</v>
      </c>
      <c r="C4211" s="2" t="s">
        <v>781</v>
      </c>
      <c r="D4211" s="2" t="s">
        <v>176</v>
      </c>
      <c r="E4211" s="2" t="s">
        <v>67</v>
      </c>
      <c r="F4211" s="2">
        <v>35</v>
      </c>
      <c r="G4211" s="2" t="s">
        <v>69</v>
      </c>
      <c r="H4211" s="2" t="s">
        <v>565</v>
      </c>
      <c r="I4211" s="2" t="s">
        <v>47</v>
      </c>
      <c r="J4211" s="3">
        <v>45674</v>
      </c>
      <c r="K4211" s="3">
        <v>45689</v>
      </c>
      <c r="L4211" s="2" t="s">
        <v>37</v>
      </c>
      <c r="M4211" s="2" t="s">
        <v>94</v>
      </c>
      <c r="N4211" s="2" t="s">
        <v>488</v>
      </c>
      <c r="O4211" s="4">
        <v>200000</v>
      </c>
      <c r="P4211" s="4">
        <v>29400</v>
      </c>
      <c r="Q4211" s="4">
        <v>170600</v>
      </c>
      <c r="R4211" s="2">
        <v>24</v>
      </c>
      <c r="S4211" s="5">
        <v>12.48</v>
      </c>
      <c r="T4211" s="4">
        <v>8882.57</v>
      </c>
      <c r="U4211" s="2" t="s">
        <v>73</v>
      </c>
      <c r="V4211" s="2" t="s">
        <v>35</v>
      </c>
      <c r="W4211" s="4">
        <v>79943.13</v>
      </c>
      <c r="X4211" s="4">
        <v>133238.63</v>
      </c>
      <c r="Y4211" s="4">
        <v>213181.76</v>
      </c>
      <c r="Z4211" s="2">
        <v>252</v>
      </c>
      <c r="AA4211" s="2" t="s">
        <v>60</v>
      </c>
      <c r="AB4211" s="2" t="s">
        <v>15735</v>
      </c>
      <c r="AC4211" s="2" t="s">
        <v>75</v>
      </c>
      <c r="AD4211" s="2" t="s">
        <v>76</v>
      </c>
      <c r="AE4211" s="5">
        <v>85.3</v>
      </c>
      <c r="AF4211" s="2">
        <v>8</v>
      </c>
      <c r="AG4211" s="2" t="s">
        <v>130</v>
      </c>
      <c r="AH4211" s="2">
        <v>15</v>
      </c>
      <c r="AI4211" s="6" t="str">
        <f t="shared" si="195"/>
        <v>35-44</v>
      </c>
      <c r="AJ4211" s="11">
        <f>YEAR(tbl_LoanData[[#This Row],[Application Date]])</f>
        <v>2025</v>
      </c>
      <c r="AK4211" s="11" t="str">
        <f>TEXT(tbl_LoanData[[#This Row],[Application Date]],"MMMM")</f>
        <v>January</v>
      </c>
      <c r="AL4211" s="12">
        <f>DATE(YEAR(tbl_LoanData[[#This Row],[Application Date]]),MONTH(tbl_LoanData[[#This Row],[Application Date]]),1)</f>
        <v>45658</v>
      </c>
      <c r="AM4211" s="14">
        <f ca="1">IF(AND(tbl_LoanData[[#This Row],[Application Date]]&gt;=EOMONTH(TODAY(),-1)+1,tbl_LoanData[[#This Row],[Application Date]]&lt;=TODAY()),tbl_LoanData[[#This Row],[Loan Amount]],0)</f>
        <v>0</v>
      </c>
      <c r="AN4211" s="14">
        <f>tbl_LoanData[[#This Row],[Amount Paid]]-(Q4211-X4211)</f>
        <v>42581.760000000009</v>
      </c>
      <c r="AO4211" s="14">
        <f>IF(tbl_LoanData[[#This Row],[Application Status]]="Approved",1,0)</f>
        <v>1</v>
      </c>
      <c r="AP4211" s="22" t="str">
        <f t="shared" ca="1" si="196"/>
        <v/>
      </c>
      <c r="AQ4211" s="22" t="str">
        <f t="shared" ca="1" si="197"/>
        <v/>
      </c>
    </row>
    <row r="4212" spans="1:43" ht="14.4" customHeight="1" x14ac:dyDescent="0.3">
      <c r="A4212" s="2" t="s">
        <v>858</v>
      </c>
      <c r="B4212" s="2" t="s">
        <v>859</v>
      </c>
      <c r="C4212" s="2" t="s">
        <v>368</v>
      </c>
      <c r="D4212" s="2" t="s">
        <v>102</v>
      </c>
      <c r="E4212" s="2" t="s">
        <v>117</v>
      </c>
      <c r="F4212" s="2">
        <v>36</v>
      </c>
      <c r="G4212" s="2" t="s">
        <v>83</v>
      </c>
      <c r="H4212" s="2" t="s">
        <v>543</v>
      </c>
      <c r="I4212" s="2" t="s">
        <v>45</v>
      </c>
      <c r="J4212" s="3">
        <v>45666</v>
      </c>
      <c r="K4212" s="3">
        <v>45687</v>
      </c>
      <c r="L4212" s="2" t="s">
        <v>39</v>
      </c>
      <c r="M4212" s="2" t="s">
        <v>94</v>
      </c>
      <c r="N4212" s="2" t="s">
        <v>418</v>
      </c>
      <c r="O4212" s="4">
        <v>1981000</v>
      </c>
      <c r="P4212" s="4">
        <v>688400</v>
      </c>
      <c r="Q4212" s="4">
        <v>1292600</v>
      </c>
      <c r="R4212" s="2">
        <v>24</v>
      </c>
      <c r="S4212" s="5">
        <v>14.76</v>
      </c>
      <c r="T4212" s="4">
        <v>69757.31</v>
      </c>
      <c r="U4212" s="2" t="s">
        <v>73</v>
      </c>
      <c r="V4212" s="2" t="s">
        <v>74</v>
      </c>
      <c r="W4212" s="4">
        <v>1255631.58</v>
      </c>
      <c r="X4212" s="4">
        <v>418543.94</v>
      </c>
      <c r="Y4212" s="4">
        <v>1674175.52</v>
      </c>
      <c r="Z4212" s="2">
        <v>0</v>
      </c>
      <c r="AA4212" s="2" t="s">
        <v>56</v>
      </c>
      <c r="AB4212" s="2" t="s">
        <v>15735</v>
      </c>
      <c r="AC4212" s="2" t="s">
        <v>106</v>
      </c>
      <c r="AD4212" s="2" t="s">
        <v>76</v>
      </c>
      <c r="AE4212" s="5">
        <v>65.25</v>
      </c>
      <c r="AF4212" s="2">
        <v>0</v>
      </c>
      <c r="AG4212" s="2" t="s">
        <v>77</v>
      </c>
      <c r="AH4212" s="2">
        <v>21</v>
      </c>
      <c r="AI4212" s="6" t="str">
        <f t="shared" si="195"/>
        <v>35-44</v>
      </c>
      <c r="AJ4212" s="11">
        <f>YEAR(tbl_LoanData[[#This Row],[Application Date]])</f>
        <v>2025</v>
      </c>
      <c r="AK4212" s="11" t="str">
        <f>TEXT(tbl_LoanData[[#This Row],[Application Date]],"MMMM")</f>
        <v>January</v>
      </c>
      <c r="AL4212" s="12">
        <f>DATE(YEAR(tbl_LoanData[[#This Row],[Application Date]]),MONTH(tbl_LoanData[[#This Row],[Application Date]]),1)</f>
        <v>45658</v>
      </c>
      <c r="AM4212" s="14">
        <f ca="1">IF(AND(tbl_LoanData[[#This Row],[Application Date]]&gt;=EOMONTH(TODAY(),-1)+1,tbl_LoanData[[#This Row],[Application Date]]&lt;=TODAY()),tbl_LoanData[[#This Row],[Loan Amount]],0)</f>
        <v>0</v>
      </c>
      <c r="AN4212" s="14">
        <f>tbl_LoanData[[#This Row],[Amount Paid]]-(Q4212-X4212)</f>
        <v>381575.52</v>
      </c>
      <c r="AO4212" s="14">
        <f>IF(tbl_LoanData[[#This Row],[Application Status]]="Approved",1,0)</f>
        <v>1</v>
      </c>
      <c r="AP4212" s="22" t="str">
        <f t="shared" ca="1" si="196"/>
        <v/>
      </c>
      <c r="AQ4212" s="22" t="str">
        <f t="shared" ca="1" si="197"/>
        <v/>
      </c>
    </row>
    <row r="4213" spans="1:43" ht="14.4" customHeight="1" x14ac:dyDescent="0.3">
      <c r="A4213" s="2" t="s">
        <v>899</v>
      </c>
      <c r="B4213" s="2" t="s">
        <v>900</v>
      </c>
      <c r="C4213" s="2" t="s">
        <v>240</v>
      </c>
      <c r="D4213" s="2" t="s">
        <v>118</v>
      </c>
      <c r="E4213" s="2" t="s">
        <v>311</v>
      </c>
      <c r="F4213" s="2">
        <v>61</v>
      </c>
      <c r="G4213" s="2" t="s">
        <v>83</v>
      </c>
      <c r="H4213" s="2" t="s">
        <v>172</v>
      </c>
      <c r="I4213" s="2" t="s">
        <v>45</v>
      </c>
      <c r="J4213" s="3">
        <v>45675</v>
      </c>
      <c r="K4213" s="3">
        <v>45692</v>
      </c>
      <c r="L4213" s="2" t="s">
        <v>40</v>
      </c>
      <c r="M4213" s="2" t="s">
        <v>157</v>
      </c>
      <c r="N4213" s="2" t="s">
        <v>328</v>
      </c>
      <c r="O4213" s="4">
        <v>1424000</v>
      </c>
      <c r="P4213" s="4">
        <v>420000</v>
      </c>
      <c r="Q4213" s="4">
        <v>1004000</v>
      </c>
      <c r="R4213" s="2">
        <v>24</v>
      </c>
      <c r="S4213" s="5">
        <v>12.87</v>
      </c>
      <c r="T4213" s="4">
        <v>52601.23</v>
      </c>
      <c r="U4213" s="2" t="s">
        <v>73</v>
      </c>
      <c r="V4213" s="2" t="s">
        <v>74</v>
      </c>
      <c r="W4213" s="4">
        <v>946822.14</v>
      </c>
      <c r="X4213" s="4">
        <v>315607.46000000002</v>
      </c>
      <c r="Y4213" s="4">
        <v>1262429.6000000001</v>
      </c>
      <c r="Z4213" s="2">
        <v>0</v>
      </c>
      <c r="AA4213" s="2" t="s">
        <v>56</v>
      </c>
      <c r="AB4213" s="2" t="s">
        <v>15728</v>
      </c>
      <c r="AC4213" s="2" t="s">
        <v>75</v>
      </c>
      <c r="AD4213" s="2" t="s">
        <v>76</v>
      </c>
      <c r="AE4213" s="5">
        <v>70.510000000000005</v>
      </c>
      <c r="AF4213" s="2">
        <v>0</v>
      </c>
      <c r="AG4213" s="2" t="s">
        <v>77</v>
      </c>
      <c r="AH4213" s="2">
        <v>17</v>
      </c>
      <c r="AI4213" s="6" t="str">
        <f t="shared" si="195"/>
        <v>55-64</v>
      </c>
      <c r="AJ4213" s="11">
        <f>YEAR(tbl_LoanData[[#This Row],[Application Date]])</f>
        <v>2025</v>
      </c>
      <c r="AK4213" s="11" t="str">
        <f>TEXT(tbl_LoanData[[#This Row],[Application Date]],"MMMM")</f>
        <v>January</v>
      </c>
      <c r="AL4213" s="12">
        <f>DATE(YEAR(tbl_LoanData[[#This Row],[Application Date]]),MONTH(tbl_LoanData[[#This Row],[Application Date]]),1)</f>
        <v>45658</v>
      </c>
      <c r="AM4213" s="14">
        <f ca="1">IF(AND(tbl_LoanData[[#This Row],[Application Date]]&gt;=EOMONTH(TODAY(),-1)+1,tbl_LoanData[[#This Row],[Application Date]]&lt;=TODAY()),tbl_LoanData[[#This Row],[Loan Amount]],0)</f>
        <v>0</v>
      </c>
      <c r="AN4213" s="14">
        <f>tbl_LoanData[[#This Row],[Amount Paid]]-(Q4213-X4213)</f>
        <v>258429.59999999998</v>
      </c>
      <c r="AO4213" s="14">
        <f>IF(tbl_LoanData[[#This Row],[Application Status]]="Approved",1,0)</f>
        <v>1</v>
      </c>
      <c r="AP4213" s="22" t="str">
        <f t="shared" ca="1" si="196"/>
        <v/>
      </c>
      <c r="AQ4213" s="22" t="str">
        <f t="shared" ca="1" si="197"/>
        <v/>
      </c>
    </row>
    <row r="4214" spans="1:43" ht="14.4" customHeight="1" x14ac:dyDescent="0.3">
      <c r="A4214" s="2" t="s">
        <v>903</v>
      </c>
      <c r="B4214" s="2" t="s">
        <v>904</v>
      </c>
      <c r="C4214" s="2" t="s">
        <v>390</v>
      </c>
      <c r="D4214" s="2" t="s">
        <v>142</v>
      </c>
      <c r="E4214" s="2" t="s">
        <v>102</v>
      </c>
      <c r="F4214" s="2">
        <v>39</v>
      </c>
      <c r="G4214" s="2" t="s">
        <v>83</v>
      </c>
      <c r="H4214" s="2" t="s">
        <v>285</v>
      </c>
      <c r="I4214" s="2" t="s">
        <v>55</v>
      </c>
      <c r="J4214" s="3">
        <v>45658</v>
      </c>
      <c r="K4214" s="3">
        <v>45674</v>
      </c>
      <c r="L4214" s="2" t="s">
        <v>37</v>
      </c>
      <c r="M4214" s="2" t="s">
        <v>104</v>
      </c>
      <c r="N4214" s="2" t="s">
        <v>286</v>
      </c>
      <c r="O4214" s="4">
        <v>204000</v>
      </c>
      <c r="P4214" s="4">
        <v>81100</v>
      </c>
      <c r="Q4214" s="4">
        <v>122900</v>
      </c>
      <c r="R4214" s="2">
        <v>24</v>
      </c>
      <c r="S4214" s="5">
        <v>13.22</v>
      </c>
      <c r="T4214" s="4">
        <v>6474.78</v>
      </c>
      <c r="U4214" s="2" t="s">
        <v>73</v>
      </c>
      <c r="V4214" s="2" t="s">
        <v>74</v>
      </c>
      <c r="W4214" s="4">
        <v>123020.82</v>
      </c>
      <c r="X4214" s="4">
        <v>32373.94</v>
      </c>
      <c r="Y4214" s="4">
        <v>155394.76</v>
      </c>
      <c r="Z4214" s="2">
        <v>0</v>
      </c>
      <c r="AA4214" s="2" t="s">
        <v>56</v>
      </c>
      <c r="AB4214" s="2" t="s">
        <v>15729</v>
      </c>
      <c r="AC4214" s="2" t="s">
        <v>121</v>
      </c>
      <c r="AD4214" s="2" t="s">
        <v>76</v>
      </c>
      <c r="AE4214" s="5">
        <v>60.25</v>
      </c>
      <c r="AF4214" s="2">
        <v>0</v>
      </c>
      <c r="AG4214" s="2" t="s">
        <v>77</v>
      </c>
      <c r="AH4214" s="2">
        <v>16</v>
      </c>
      <c r="AI4214" s="6" t="str">
        <f t="shared" si="195"/>
        <v>35-44</v>
      </c>
      <c r="AJ4214" s="11">
        <f>YEAR(tbl_LoanData[[#This Row],[Application Date]])</f>
        <v>2025</v>
      </c>
      <c r="AK4214" s="11" t="str">
        <f>TEXT(tbl_LoanData[[#This Row],[Application Date]],"MMMM")</f>
        <v>January</v>
      </c>
      <c r="AL4214" s="12">
        <f>DATE(YEAR(tbl_LoanData[[#This Row],[Application Date]]),MONTH(tbl_LoanData[[#This Row],[Application Date]]),1)</f>
        <v>45658</v>
      </c>
      <c r="AM4214" s="14">
        <f ca="1">IF(AND(tbl_LoanData[[#This Row],[Application Date]]&gt;=EOMONTH(TODAY(),-1)+1,tbl_LoanData[[#This Row],[Application Date]]&lt;=TODAY()),tbl_LoanData[[#This Row],[Loan Amount]],0)</f>
        <v>0</v>
      </c>
      <c r="AN4214" s="14">
        <f>tbl_LoanData[[#This Row],[Amount Paid]]-(Q4214-X4214)</f>
        <v>32494.760000000009</v>
      </c>
      <c r="AO4214" s="14">
        <f>IF(tbl_LoanData[[#This Row],[Application Status]]="Approved",1,0)</f>
        <v>1</v>
      </c>
      <c r="AP4214" s="22" t="str">
        <f t="shared" ca="1" si="196"/>
        <v/>
      </c>
      <c r="AQ4214" s="22" t="str">
        <f t="shared" ca="1" si="197"/>
        <v/>
      </c>
    </row>
    <row r="4215" spans="1:43" x14ac:dyDescent="0.3">
      <c r="A4215" s="2" t="s">
        <v>1072</v>
      </c>
      <c r="B4215" s="2" t="s">
        <v>1073</v>
      </c>
      <c r="C4215" s="2" t="s">
        <v>840</v>
      </c>
      <c r="D4215" s="2" t="s">
        <v>102</v>
      </c>
      <c r="E4215" s="2" t="s">
        <v>189</v>
      </c>
      <c r="F4215" s="2">
        <v>26</v>
      </c>
      <c r="G4215" s="2" t="s">
        <v>83</v>
      </c>
      <c r="H4215" s="2" t="s">
        <v>278</v>
      </c>
      <c r="I4215" s="2" t="s">
        <v>45</v>
      </c>
      <c r="J4215" s="3">
        <v>45679</v>
      </c>
      <c r="K4215" s="3">
        <v>45686</v>
      </c>
      <c r="L4215" s="2" t="s">
        <v>37</v>
      </c>
      <c r="M4215" s="2" t="s">
        <v>199</v>
      </c>
      <c r="N4215" s="2" t="s">
        <v>200</v>
      </c>
      <c r="O4215" s="4">
        <v>219000</v>
      </c>
      <c r="P4215" s="4">
        <v>81100</v>
      </c>
      <c r="Q4215" s="4">
        <v>137900</v>
      </c>
      <c r="R4215" s="2">
        <v>48</v>
      </c>
      <c r="S4215" s="5">
        <v>7.79</v>
      </c>
      <c r="T4215" s="4">
        <v>3768.12</v>
      </c>
      <c r="U4215" s="2" t="s">
        <v>73</v>
      </c>
      <c r="V4215" s="2" t="s">
        <v>74</v>
      </c>
      <c r="W4215" s="4">
        <v>67826.16</v>
      </c>
      <c r="X4215" s="4">
        <v>113043.48</v>
      </c>
      <c r="Y4215" s="4">
        <v>180869.64</v>
      </c>
      <c r="Z4215" s="2">
        <v>0</v>
      </c>
      <c r="AA4215" s="2" t="s">
        <v>56</v>
      </c>
      <c r="AB4215" s="2" t="s">
        <v>15730</v>
      </c>
      <c r="AC4215" s="2" t="s">
        <v>121</v>
      </c>
      <c r="AD4215" s="2" t="s">
        <v>76</v>
      </c>
      <c r="AE4215" s="5">
        <v>62.97</v>
      </c>
      <c r="AF4215" s="2">
        <v>0</v>
      </c>
      <c r="AG4215" s="2" t="s">
        <v>77</v>
      </c>
      <c r="AH4215" s="2">
        <v>7</v>
      </c>
      <c r="AI4215" s="6" t="str">
        <f t="shared" si="195"/>
        <v>25-34</v>
      </c>
      <c r="AJ4215" s="11">
        <f>YEAR(tbl_LoanData[[#This Row],[Application Date]])</f>
        <v>2025</v>
      </c>
      <c r="AK4215" s="11" t="str">
        <f>TEXT(tbl_LoanData[[#This Row],[Application Date]],"MMMM")</f>
        <v>January</v>
      </c>
      <c r="AL4215" s="12">
        <f>DATE(YEAR(tbl_LoanData[[#This Row],[Application Date]]),MONTH(tbl_LoanData[[#This Row],[Application Date]]),1)</f>
        <v>45658</v>
      </c>
      <c r="AM4215" s="14">
        <f ca="1">IF(AND(tbl_LoanData[[#This Row],[Application Date]]&gt;=EOMONTH(TODAY(),-1)+1,tbl_LoanData[[#This Row],[Application Date]]&lt;=TODAY()),tbl_LoanData[[#This Row],[Loan Amount]],0)</f>
        <v>0</v>
      </c>
      <c r="AN4215" s="14">
        <f>tbl_LoanData[[#This Row],[Amount Paid]]-(Q4215-X4215)</f>
        <v>42969.64</v>
      </c>
      <c r="AO4215" s="14">
        <f>IF(tbl_LoanData[[#This Row],[Application Status]]="Approved",1,0)</f>
        <v>1</v>
      </c>
      <c r="AP4215" s="22" t="str">
        <f t="shared" ca="1" si="196"/>
        <v/>
      </c>
      <c r="AQ4215" s="22" t="str">
        <f t="shared" ca="1" si="197"/>
        <v/>
      </c>
    </row>
    <row r="4216" spans="1:43" ht="14.4" customHeight="1" x14ac:dyDescent="0.3">
      <c r="A4216" s="2" t="s">
        <v>1109</v>
      </c>
      <c r="B4216" s="2" t="s">
        <v>1110</v>
      </c>
      <c r="C4216" s="2" t="s">
        <v>712</v>
      </c>
      <c r="D4216" s="2" t="s">
        <v>189</v>
      </c>
      <c r="E4216" s="2" t="s">
        <v>312</v>
      </c>
      <c r="F4216" s="2">
        <v>58</v>
      </c>
      <c r="G4216" s="2" t="s">
        <v>83</v>
      </c>
      <c r="H4216" s="2" t="s">
        <v>172</v>
      </c>
      <c r="I4216" s="2" t="s">
        <v>45</v>
      </c>
      <c r="J4216" s="3">
        <v>45664</v>
      </c>
      <c r="K4216" s="3">
        <v>45670</v>
      </c>
      <c r="L4216" s="2" t="s">
        <v>38</v>
      </c>
      <c r="M4216" s="2" t="s">
        <v>127</v>
      </c>
      <c r="N4216" s="2" t="s">
        <v>128</v>
      </c>
      <c r="O4216" s="4">
        <v>1449000</v>
      </c>
      <c r="P4216" s="4">
        <v>320800</v>
      </c>
      <c r="Q4216" s="4">
        <v>1128200</v>
      </c>
      <c r="R4216" s="2">
        <v>36</v>
      </c>
      <c r="S4216" s="5">
        <v>6.18</v>
      </c>
      <c r="T4216" s="4">
        <v>37149.120000000003</v>
      </c>
      <c r="U4216" s="2" t="s">
        <v>73</v>
      </c>
      <c r="V4216" s="2" t="s">
        <v>74</v>
      </c>
      <c r="W4216" s="4">
        <v>705833.28</v>
      </c>
      <c r="X4216" s="4">
        <v>631535</v>
      </c>
      <c r="Y4216" s="4">
        <v>1337368.28</v>
      </c>
      <c r="Z4216" s="2">
        <v>0</v>
      </c>
      <c r="AA4216" s="2" t="s">
        <v>56</v>
      </c>
      <c r="AB4216" s="2" t="s">
        <v>15730</v>
      </c>
      <c r="AC4216" s="2" t="s">
        <v>87</v>
      </c>
      <c r="AD4216" s="2" t="s">
        <v>76</v>
      </c>
      <c r="AE4216" s="5">
        <v>77.86</v>
      </c>
      <c r="AF4216" s="2">
        <v>0</v>
      </c>
      <c r="AG4216" s="2" t="s">
        <v>77</v>
      </c>
      <c r="AH4216" s="2">
        <v>6</v>
      </c>
      <c r="AI4216" s="6" t="str">
        <f t="shared" si="195"/>
        <v>55-64</v>
      </c>
      <c r="AJ4216" s="11">
        <f>YEAR(tbl_LoanData[[#This Row],[Application Date]])</f>
        <v>2025</v>
      </c>
      <c r="AK4216" s="11" t="str">
        <f>TEXT(tbl_LoanData[[#This Row],[Application Date]],"MMMM")</f>
        <v>January</v>
      </c>
      <c r="AL4216" s="12">
        <f>DATE(YEAR(tbl_LoanData[[#This Row],[Application Date]]),MONTH(tbl_LoanData[[#This Row],[Application Date]]),1)</f>
        <v>45658</v>
      </c>
      <c r="AM4216" s="14">
        <f ca="1">IF(AND(tbl_LoanData[[#This Row],[Application Date]]&gt;=EOMONTH(TODAY(),-1)+1,tbl_LoanData[[#This Row],[Application Date]]&lt;=TODAY()),tbl_LoanData[[#This Row],[Loan Amount]],0)</f>
        <v>0</v>
      </c>
      <c r="AN4216" s="14">
        <f>tbl_LoanData[[#This Row],[Amount Paid]]-(Q4216-X4216)</f>
        <v>209168.28000000003</v>
      </c>
      <c r="AO4216" s="14">
        <f>IF(tbl_LoanData[[#This Row],[Application Status]]="Approved",1,0)</f>
        <v>1</v>
      </c>
      <c r="AP4216" s="22" t="str">
        <f t="shared" ca="1" si="196"/>
        <v/>
      </c>
      <c r="AQ4216" s="22" t="str">
        <f t="shared" ca="1" si="197"/>
        <v/>
      </c>
    </row>
    <row r="4217" spans="1:43" ht="14.4" customHeight="1" x14ac:dyDescent="0.3">
      <c r="A4217" s="2" t="s">
        <v>1131</v>
      </c>
      <c r="B4217" s="2" t="s">
        <v>1132</v>
      </c>
      <c r="C4217" s="2" t="s">
        <v>297</v>
      </c>
      <c r="D4217" s="2" t="s">
        <v>268</v>
      </c>
      <c r="E4217" s="2" t="s">
        <v>183</v>
      </c>
      <c r="F4217" s="2">
        <v>28</v>
      </c>
      <c r="G4217" s="2" t="s">
        <v>69</v>
      </c>
      <c r="H4217" s="2" t="s">
        <v>119</v>
      </c>
      <c r="I4217" s="2" t="s">
        <v>43</v>
      </c>
      <c r="J4217" s="3">
        <v>45682</v>
      </c>
      <c r="K4217" s="3">
        <v>45684</v>
      </c>
      <c r="L4217" s="2" t="s">
        <v>41</v>
      </c>
      <c r="M4217" s="2" t="s">
        <v>184</v>
      </c>
      <c r="N4217" s="2" t="s">
        <v>426</v>
      </c>
      <c r="O4217" s="4">
        <v>2861000</v>
      </c>
      <c r="P4217" s="4">
        <v>477100</v>
      </c>
      <c r="Q4217" s="4">
        <v>2383900</v>
      </c>
      <c r="R4217" s="2">
        <v>24</v>
      </c>
      <c r="S4217" s="5">
        <v>6.25</v>
      </c>
      <c r="T4217" s="4">
        <v>111745.31</v>
      </c>
      <c r="U4217" s="2" t="s">
        <v>73</v>
      </c>
      <c r="V4217" s="2" t="s">
        <v>74</v>
      </c>
      <c r="W4217" s="4">
        <v>2011415.58</v>
      </c>
      <c r="X4217" s="4">
        <v>670471.92000000004</v>
      </c>
      <c r="Y4217" s="4">
        <v>2681887.5</v>
      </c>
      <c r="Z4217" s="2">
        <v>0</v>
      </c>
      <c r="AA4217" s="2" t="s">
        <v>56</v>
      </c>
      <c r="AB4217" s="2" t="s">
        <v>15729</v>
      </c>
      <c r="AC4217" s="2" t="s">
        <v>87</v>
      </c>
      <c r="AD4217" s="2" t="s">
        <v>76</v>
      </c>
      <c r="AE4217" s="5">
        <v>83.32</v>
      </c>
      <c r="AF4217" s="2">
        <v>0</v>
      </c>
      <c r="AG4217" s="2" t="s">
        <v>77</v>
      </c>
      <c r="AH4217" s="2">
        <v>2</v>
      </c>
      <c r="AI4217" s="6" t="str">
        <f t="shared" si="195"/>
        <v>25-34</v>
      </c>
      <c r="AJ4217" s="11">
        <f>YEAR(tbl_LoanData[[#This Row],[Application Date]])</f>
        <v>2025</v>
      </c>
      <c r="AK4217" s="11" t="str">
        <f>TEXT(tbl_LoanData[[#This Row],[Application Date]],"MMMM")</f>
        <v>January</v>
      </c>
      <c r="AL4217" s="12">
        <f>DATE(YEAR(tbl_LoanData[[#This Row],[Application Date]]),MONTH(tbl_LoanData[[#This Row],[Application Date]]),1)</f>
        <v>45658</v>
      </c>
      <c r="AM4217" s="14">
        <f ca="1">IF(AND(tbl_LoanData[[#This Row],[Application Date]]&gt;=EOMONTH(TODAY(),-1)+1,tbl_LoanData[[#This Row],[Application Date]]&lt;=TODAY()),tbl_LoanData[[#This Row],[Loan Amount]],0)</f>
        <v>0</v>
      </c>
      <c r="AN4217" s="14">
        <f>tbl_LoanData[[#This Row],[Amount Paid]]-(Q4217-X4217)</f>
        <v>297987.5</v>
      </c>
      <c r="AO4217" s="14">
        <f>IF(tbl_LoanData[[#This Row],[Application Status]]="Approved",1,0)</f>
        <v>1</v>
      </c>
      <c r="AP4217" s="22" t="str">
        <f t="shared" ca="1" si="196"/>
        <v/>
      </c>
      <c r="AQ4217" s="22" t="str">
        <f t="shared" ca="1" si="197"/>
        <v/>
      </c>
    </row>
    <row r="4218" spans="1:43" ht="14.4" customHeight="1" x14ac:dyDescent="0.3">
      <c r="A4218" s="2" t="s">
        <v>1223</v>
      </c>
      <c r="B4218" s="2" t="s">
        <v>1224</v>
      </c>
      <c r="C4218" s="2" t="s">
        <v>949</v>
      </c>
      <c r="D4218" s="2" t="s">
        <v>204</v>
      </c>
      <c r="E4218" s="2" t="s">
        <v>142</v>
      </c>
      <c r="F4218" s="2">
        <v>30</v>
      </c>
      <c r="G4218" s="2" t="s">
        <v>83</v>
      </c>
      <c r="H4218" s="2" t="s">
        <v>516</v>
      </c>
      <c r="I4218" s="2" t="s">
        <v>53</v>
      </c>
      <c r="J4218" s="3">
        <v>45687</v>
      </c>
      <c r="K4218" s="3">
        <v>45707</v>
      </c>
      <c r="L4218" s="2" t="s">
        <v>40</v>
      </c>
      <c r="M4218" s="2" t="s">
        <v>85</v>
      </c>
      <c r="N4218" s="2" t="s">
        <v>274</v>
      </c>
      <c r="O4218" s="4">
        <v>1557000</v>
      </c>
      <c r="P4218" s="4">
        <v>175400</v>
      </c>
      <c r="Q4218" s="4">
        <v>1381600</v>
      </c>
      <c r="R4218" s="2">
        <v>24</v>
      </c>
      <c r="S4218" s="5">
        <v>9.49</v>
      </c>
      <c r="T4218" s="4">
        <v>68492.820000000007</v>
      </c>
      <c r="U4218" s="2" t="s">
        <v>73</v>
      </c>
      <c r="V4218" s="2" t="s">
        <v>74</v>
      </c>
      <c r="W4218" s="4">
        <v>1095885.1200000001</v>
      </c>
      <c r="X4218" s="4">
        <v>547942.56000000006</v>
      </c>
      <c r="Y4218" s="4">
        <v>1643827.68</v>
      </c>
      <c r="Z4218" s="2">
        <v>62</v>
      </c>
      <c r="AA4218" s="2" t="s">
        <v>59</v>
      </c>
      <c r="AB4218" s="2" t="s">
        <v>15732</v>
      </c>
      <c r="AC4218" s="2" t="s">
        <v>106</v>
      </c>
      <c r="AD4218" s="2" t="s">
        <v>76</v>
      </c>
      <c r="AE4218" s="5">
        <v>88.73</v>
      </c>
      <c r="AF4218" s="2">
        <v>2</v>
      </c>
      <c r="AG4218" s="2" t="s">
        <v>130</v>
      </c>
      <c r="AH4218" s="2">
        <v>20</v>
      </c>
      <c r="AI4218" s="6" t="str">
        <f t="shared" si="195"/>
        <v>25-34</v>
      </c>
      <c r="AJ4218" s="11">
        <f>YEAR(tbl_LoanData[[#This Row],[Application Date]])</f>
        <v>2025</v>
      </c>
      <c r="AK4218" s="11" t="str">
        <f>TEXT(tbl_LoanData[[#This Row],[Application Date]],"MMMM")</f>
        <v>January</v>
      </c>
      <c r="AL4218" s="12">
        <f>DATE(YEAR(tbl_LoanData[[#This Row],[Application Date]]),MONTH(tbl_LoanData[[#This Row],[Application Date]]),1)</f>
        <v>45658</v>
      </c>
      <c r="AM4218" s="14">
        <f ca="1">IF(AND(tbl_LoanData[[#This Row],[Application Date]]&gt;=EOMONTH(TODAY(),-1)+1,tbl_LoanData[[#This Row],[Application Date]]&lt;=TODAY()),tbl_LoanData[[#This Row],[Loan Amount]],0)</f>
        <v>0</v>
      </c>
      <c r="AN4218" s="14">
        <f>tbl_LoanData[[#This Row],[Amount Paid]]-(Q4218-X4218)</f>
        <v>262227.68000000017</v>
      </c>
      <c r="AO4218" s="14">
        <f>IF(tbl_LoanData[[#This Row],[Application Status]]="Approved",1,0)</f>
        <v>1</v>
      </c>
      <c r="AP4218" s="22" t="str">
        <f t="shared" ca="1" si="196"/>
        <v/>
      </c>
      <c r="AQ4218" s="22" t="str">
        <f t="shared" ca="1" si="197"/>
        <v/>
      </c>
    </row>
    <row r="4219" spans="1:43" ht="14.4" customHeight="1" x14ac:dyDescent="0.3">
      <c r="A4219" s="2" t="s">
        <v>1227</v>
      </c>
      <c r="B4219" s="2" t="s">
        <v>1228</v>
      </c>
      <c r="C4219" s="2" t="s">
        <v>429</v>
      </c>
      <c r="D4219" s="2" t="s">
        <v>182</v>
      </c>
      <c r="E4219" s="2" t="s">
        <v>82</v>
      </c>
      <c r="F4219" s="2">
        <v>21</v>
      </c>
      <c r="G4219" s="2" t="s">
        <v>83</v>
      </c>
      <c r="H4219" s="2" t="s">
        <v>543</v>
      </c>
      <c r="I4219" s="2" t="s">
        <v>45</v>
      </c>
      <c r="J4219" s="3">
        <v>45684</v>
      </c>
      <c r="K4219" s="3">
        <v>45693</v>
      </c>
      <c r="L4219" s="2" t="s">
        <v>40</v>
      </c>
      <c r="M4219" s="2" t="s">
        <v>94</v>
      </c>
      <c r="N4219" s="2" t="s">
        <v>4</v>
      </c>
      <c r="O4219" s="4">
        <v>1471000</v>
      </c>
      <c r="P4219" s="4">
        <v>454700</v>
      </c>
      <c r="Q4219" s="4">
        <v>1016300</v>
      </c>
      <c r="R4219" s="2">
        <v>36</v>
      </c>
      <c r="S4219" s="5">
        <v>6.37</v>
      </c>
      <c r="T4219" s="4">
        <v>33625.410000000003</v>
      </c>
      <c r="U4219" s="2" t="s">
        <v>73</v>
      </c>
      <c r="V4219" s="2" t="s">
        <v>74</v>
      </c>
      <c r="W4219" s="4">
        <v>571631.97</v>
      </c>
      <c r="X4219" s="4">
        <v>638882.96</v>
      </c>
      <c r="Y4219" s="4">
        <v>1210514.93</v>
      </c>
      <c r="Z4219" s="2">
        <v>32</v>
      </c>
      <c r="AA4219" s="2" t="s">
        <v>58</v>
      </c>
      <c r="AB4219" s="2" t="s">
        <v>15732</v>
      </c>
      <c r="AC4219" s="2" t="s">
        <v>213</v>
      </c>
      <c r="AD4219" s="2" t="s">
        <v>76</v>
      </c>
      <c r="AE4219" s="5">
        <v>69.09</v>
      </c>
      <c r="AF4219" s="2">
        <v>1</v>
      </c>
      <c r="AG4219" s="2" t="s">
        <v>15718</v>
      </c>
      <c r="AH4219" s="2">
        <v>9</v>
      </c>
      <c r="AI4219" s="6" t="str">
        <f t="shared" si="195"/>
        <v>18-24</v>
      </c>
      <c r="AJ4219" s="11">
        <f>YEAR(tbl_LoanData[[#This Row],[Application Date]])</f>
        <v>2025</v>
      </c>
      <c r="AK4219" s="11" t="str">
        <f>TEXT(tbl_LoanData[[#This Row],[Application Date]],"MMMM")</f>
        <v>January</v>
      </c>
      <c r="AL4219" s="12">
        <f>DATE(YEAR(tbl_LoanData[[#This Row],[Application Date]]),MONTH(tbl_LoanData[[#This Row],[Application Date]]),1)</f>
        <v>45658</v>
      </c>
      <c r="AM4219" s="14">
        <f ca="1">IF(AND(tbl_LoanData[[#This Row],[Application Date]]&gt;=EOMONTH(TODAY(),-1)+1,tbl_LoanData[[#This Row],[Application Date]]&lt;=TODAY()),tbl_LoanData[[#This Row],[Loan Amount]],0)</f>
        <v>0</v>
      </c>
      <c r="AN4219" s="14">
        <f>tbl_LoanData[[#This Row],[Amount Paid]]-(Q4219-X4219)</f>
        <v>194214.92999999993</v>
      </c>
      <c r="AO4219" s="14">
        <f>IF(tbl_LoanData[[#This Row],[Application Status]]="Approved",1,0)</f>
        <v>1</v>
      </c>
      <c r="AP4219" s="22" t="str">
        <f t="shared" ca="1" si="196"/>
        <v/>
      </c>
      <c r="AQ4219" s="22" t="str">
        <f t="shared" ca="1" si="197"/>
        <v/>
      </c>
    </row>
    <row r="4220" spans="1:43" x14ac:dyDescent="0.3">
      <c r="A4220" s="2" t="s">
        <v>1281</v>
      </c>
      <c r="B4220" s="2" t="s">
        <v>1282</v>
      </c>
      <c r="C4220" s="2" t="s">
        <v>376</v>
      </c>
      <c r="D4220" s="2" t="s">
        <v>117</v>
      </c>
      <c r="E4220" s="2" t="s">
        <v>406</v>
      </c>
      <c r="F4220" s="2">
        <v>43</v>
      </c>
      <c r="G4220" s="2" t="s">
        <v>69</v>
      </c>
      <c r="H4220" s="2" t="s">
        <v>228</v>
      </c>
      <c r="I4220" s="2" t="s">
        <v>43</v>
      </c>
      <c r="J4220" s="3">
        <v>45662</v>
      </c>
      <c r="K4220" s="3">
        <v>45673</v>
      </c>
      <c r="L4220" s="2" t="s">
        <v>39</v>
      </c>
      <c r="M4220" s="2" t="s">
        <v>167</v>
      </c>
      <c r="N4220" s="2" t="s">
        <v>168</v>
      </c>
      <c r="O4220" s="4">
        <v>2198000</v>
      </c>
      <c r="P4220" s="4">
        <v>554500</v>
      </c>
      <c r="Q4220" s="4">
        <v>1643500</v>
      </c>
      <c r="R4220" s="2">
        <v>60</v>
      </c>
      <c r="S4220" s="5">
        <v>13.71</v>
      </c>
      <c r="T4220" s="4">
        <v>46168.65</v>
      </c>
      <c r="U4220" s="2" t="s">
        <v>73</v>
      </c>
      <c r="V4220" s="2" t="s">
        <v>74</v>
      </c>
      <c r="W4220" s="4">
        <v>877204.35</v>
      </c>
      <c r="X4220" s="4">
        <v>1892914.9</v>
      </c>
      <c r="Y4220" s="4">
        <v>2770119.25</v>
      </c>
      <c r="Z4220" s="2">
        <v>0</v>
      </c>
      <c r="AA4220" s="2" t="s">
        <v>56</v>
      </c>
      <c r="AB4220" s="2" t="s">
        <v>15736</v>
      </c>
      <c r="AC4220" s="2" t="s">
        <v>146</v>
      </c>
      <c r="AD4220" s="2" t="s">
        <v>76</v>
      </c>
      <c r="AE4220" s="5">
        <v>74.77</v>
      </c>
      <c r="AF4220" s="2">
        <v>0</v>
      </c>
      <c r="AG4220" s="2" t="s">
        <v>77</v>
      </c>
      <c r="AH4220" s="2">
        <v>11</v>
      </c>
      <c r="AI4220" s="6" t="str">
        <f t="shared" si="195"/>
        <v>35-44</v>
      </c>
      <c r="AJ4220" s="11">
        <f>YEAR(tbl_LoanData[[#This Row],[Application Date]])</f>
        <v>2025</v>
      </c>
      <c r="AK4220" s="11" t="str">
        <f>TEXT(tbl_LoanData[[#This Row],[Application Date]],"MMMM")</f>
        <v>January</v>
      </c>
      <c r="AL4220" s="12">
        <f>DATE(YEAR(tbl_LoanData[[#This Row],[Application Date]]),MONTH(tbl_LoanData[[#This Row],[Application Date]]),1)</f>
        <v>45658</v>
      </c>
      <c r="AM4220" s="14">
        <f ca="1">IF(AND(tbl_LoanData[[#This Row],[Application Date]]&gt;=EOMONTH(TODAY(),-1)+1,tbl_LoanData[[#This Row],[Application Date]]&lt;=TODAY()),tbl_LoanData[[#This Row],[Loan Amount]],0)</f>
        <v>0</v>
      </c>
      <c r="AN4220" s="14">
        <f>tbl_LoanData[[#This Row],[Amount Paid]]-(Q4220-X4220)</f>
        <v>1126619.25</v>
      </c>
      <c r="AO4220" s="14">
        <f>IF(tbl_LoanData[[#This Row],[Application Status]]="Approved",1,0)</f>
        <v>1</v>
      </c>
      <c r="AP4220" s="22" t="str">
        <f t="shared" ca="1" si="196"/>
        <v/>
      </c>
      <c r="AQ4220" s="22" t="str">
        <f t="shared" ca="1" si="197"/>
        <v/>
      </c>
    </row>
    <row r="4221" spans="1:43" ht="14.4" customHeight="1" x14ac:dyDescent="0.3">
      <c r="A4221" s="2" t="s">
        <v>1349</v>
      </c>
      <c r="B4221" s="2" t="s">
        <v>1350</v>
      </c>
      <c r="C4221" s="2" t="s">
        <v>530</v>
      </c>
      <c r="D4221" s="2" t="s">
        <v>102</v>
      </c>
      <c r="E4221" s="2" t="s">
        <v>91</v>
      </c>
      <c r="F4221" s="2">
        <v>55</v>
      </c>
      <c r="G4221" s="2" t="s">
        <v>69</v>
      </c>
      <c r="H4221" s="2" t="s">
        <v>156</v>
      </c>
      <c r="I4221" s="2" t="s">
        <v>45</v>
      </c>
      <c r="J4221" s="3">
        <v>45667</v>
      </c>
      <c r="K4221" s="3">
        <v>45683</v>
      </c>
      <c r="L4221" s="2" t="s">
        <v>37</v>
      </c>
      <c r="M4221" s="2" t="s">
        <v>260</v>
      </c>
      <c r="N4221" s="2" t="s">
        <v>457</v>
      </c>
      <c r="O4221" s="4">
        <v>185000</v>
      </c>
      <c r="P4221" s="4">
        <v>68400</v>
      </c>
      <c r="Q4221" s="4">
        <v>116600</v>
      </c>
      <c r="R4221" s="2">
        <v>48</v>
      </c>
      <c r="S4221" s="5">
        <v>10.220000000000001</v>
      </c>
      <c r="T4221" s="4">
        <v>3422.21</v>
      </c>
      <c r="U4221" s="2" t="s">
        <v>73</v>
      </c>
      <c r="V4221" s="2" t="s">
        <v>35</v>
      </c>
      <c r="W4221" s="4">
        <v>30799.89</v>
      </c>
      <c r="X4221" s="4">
        <v>133466.19</v>
      </c>
      <c r="Y4221" s="4">
        <v>164266.07999999999</v>
      </c>
      <c r="Z4221" s="2">
        <v>261</v>
      </c>
      <c r="AA4221" s="2" t="s">
        <v>60</v>
      </c>
      <c r="AB4221" s="2" t="s">
        <v>15732</v>
      </c>
      <c r="AC4221" s="2" t="s">
        <v>75</v>
      </c>
      <c r="AD4221" s="2" t="s">
        <v>76</v>
      </c>
      <c r="AE4221" s="5">
        <v>63.03</v>
      </c>
      <c r="AF4221" s="2">
        <v>9</v>
      </c>
      <c r="AG4221" s="2" t="s">
        <v>130</v>
      </c>
      <c r="AH4221" s="2">
        <v>16</v>
      </c>
      <c r="AI4221" s="6" t="str">
        <f t="shared" si="195"/>
        <v>55-64</v>
      </c>
      <c r="AJ4221" s="11">
        <f>YEAR(tbl_LoanData[[#This Row],[Application Date]])</f>
        <v>2025</v>
      </c>
      <c r="AK4221" s="11" t="str">
        <f>TEXT(tbl_LoanData[[#This Row],[Application Date]],"MMMM")</f>
        <v>January</v>
      </c>
      <c r="AL4221" s="12">
        <f>DATE(YEAR(tbl_LoanData[[#This Row],[Application Date]]),MONTH(tbl_LoanData[[#This Row],[Application Date]]),1)</f>
        <v>45658</v>
      </c>
      <c r="AM4221" s="14">
        <f ca="1">IF(AND(tbl_LoanData[[#This Row],[Application Date]]&gt;=EOMONTH(TODAY(),-1)+1,tbl_LoanData[[#This Row],[Application Date]]&lt;=TODAY()),tbl_LoanData[[#This Row],[Loan Amount]],0)</f>
        <v>0</v>
      </c>
      <c r="AN4221" s="14">
        <f>tbl_LoanData[[#This Row],[Amount Paid]]-(Q4221-X4221)</f>
        <v>47666.080000000002</v>
      </c>
      <c r="AO4221" s="14">
        <f>IF(tbl_LoanData[[#This Row],[Application Status]]="Approved",1,0)</f>
        <v>1</v>
      </c>
      <c r="AP4221" s="22" t="str">
        <f t="shared" ca="1" si="196"/>
        <v/>
      </c>
      <c r="AQ4221" s="22" t="str">
        <f t="shared" ca="1" si="197"/>
        <v/>
      </c>
    </row>
    <row r="4222" spans="1:43" x14ac:dyDescent="0.3">
      <c r="A4222" s="2" t="s">
        <v>1435</v>
      </c>
      <c r="B4222" s="2" t="s">
        <v>1436</v>
      </c>
      <c r="C4222" s="2" t="s">
        <v>546</v>
      </c>
      <c r="D4222" s="2" t="s">
        <v>117</v>
      </c>
      <c r="E4222" s="2" t="s">
        <v>161</v>
      </c>
      <c r="F4222" s="2">
        <v>58</v>
      </c>
      <c r="G4222" s="2" t="s">
        <v>83</v>
      </c>
      <c r="H4222" s="2" t="s">
        <v>298</v>
      </c>
      <c r="I4222" s="2" t="s">
        <v>43</v>
      </c>
      <c r="J4222" s="3">
        <v>45674</v>
      </c>
      <c r="K4222" s="3"/>
      <c r="L4222" s="2" t="s">
        <v>39</v>
      </c>
      <c r="M4222" s="2" t="s">
        <v>85</v>
      </c>
      <c r="N4222" s="2" t="s">
        <v>324</v>
      </c>
      <c r="O4222" s="4">
        <v>1135000</v>
      </c>
      <c r="P4222" s="4">
        <v>152300</v>
      </c>
      <c r="Q4222" s="4">
        <v>982700</v>
      </c>
      <c r="R4222" s="2">
        <v>60</v>
      </c>
      <c r="S4222" s="5">
        <v>12.03</v>
      </c>
      <c r="T4222" s="4">
        <v>26229.9</v>
      </c>
      <c r="U4222" s="2" t="s">
        <v>96</v>
      </c>
      <c r="V4222" s="2" t="s">
        <v>97</v>
      </c>
      <c r="W4222" s="4">
        <v>0</v>
      </c>
      <c r="X4222" s="4">
        <v>0</v>
      </c>
      <c r="Y4222" s="4">
        <v>1573794.05</v>
      </c>
      <c r="Z4222" s="2">
        <v>0</v>
      </c>
      <c r="AA4222" s="2" t="s">
        <v>97</v>
      </c>
      <c r="AB4222" s="2" t="s">
        <v>15733</v>
      </c>
      <c r="AC4222" s="2" t="s">
        <v>360</v>
      </c>
      <c r="AD4222" s="2" t="s">
        <v>76</v>
      </c>
      <c r="AE4222" s="5">
        <v>86.58</v>
      </c>
      <c r="AF4222" s="2">
        <v>0</v>
      </c>
      <c r="AG4222" s="2" t="s">
        <v>97</v>
      </c>
      <c r="AH4222" s="2"/>
      <c r="AI4222" s="6" t="str">
        <f t="shared" si="195"/>
        <v>55-64</v>
      </c>
      <c r="AJ4222" s="11">
        <f>YEAR(tbl_LoanData[[#This Row],[Application Date]])</f>
        <v>2025</v>
      </c>
      <c r="AK4222" s="11" t="str">
        <f>TEXT(tbl_LoanData[[#This Row],[Application Date]],"MMMM")</f>
        <v>January</v>
      </c>
      <c r="AL4222" s="12">
        <f>DATE(YEAR(tbl_LoanData[[#This Row],[Application Date]]),MONTH(tbl_LoanData[[#This Row],[Application Date]]),1)</f>
        <v>45658</v>
      </c>
      <c r="AM4222" s="14">
        <f ca="1">IF(AND(tbl_LoanData[[#This Row],[Application Date]]&gt;=EOMONTH(TODAY(),-1)+1,tbl_LoanData[[#This Row],[Application Date]]&lt;=TODAY()),tbl_LoanData[[#This Row],[Loan Amount]],0)</f>
        <v>0</v>
      </c>
      <c r="AN4222" s="14">
        <f>tbl_LoanData[[#This Row],[Amount Paid]]-(Q4222-X4222)</f>
        <v>-982700</v>
      </c>
      <c r="AO4222" s="14">
        <f>IF(tbl_LoanData[[#This Row],[Application Status]]="Approved",1,0)</f>
        <v>0</v>
      </c>
      <c r="AP4222" s="22" t="str">
        <f t="shared" ca="1" si="196"/>
        <v/>
      </c>
      <c r="AQ4222" s="22" t="str">
        <f t="shared" ca="1" si="197"/>
        <v/>
      </c>
    </row>
    <row r="4223" spans="1:43" ht="14.4" customHeight="1" x14ac:dyDescent="0.3">
      <c r="A4223" s="2" t="s">
        <v>1527</v>
      </c>
      <c r="B4223" s="2" t="s">
        <v>1528</v>
      </c>
      <c r="C4223" s="2" t="s">
        <v>401</v>
      </c>
      <c r="D4223" s="2" t="s">
        <v>182</v>
      </c>
      <c r="E4223" s="2" t="s">
        <v>232</v>
      </c>
      <c r="F4223" s="2">
        <v>61</v>
      </c>
      <c r="G4223" s="2" t="s">
        <v>83</v>
      </c>
      <c r="H4223" s="2" t="s">
        <v>466</v>
      </c>
      <c r="I4223" s="2" t="s">
        <v>43</v>
      </c>
      <c r="J4223" s="3">
        <v>45671</v>
      </c>
      <c r="K4223" s="3">
        <v>45692</v>
      </c>
      <c r="L4223" s="2" t="s">
        <v>39</v>
      </c>
      <c r="M4223" s="2" t="s">
        <v>85</v>
      </c>
      <c r="N4223" s="2" t="s">
        <v>324</v>
      </c>
      <c r="O4223" s="4">
        <v>1649000</v>
      </c>
      <c r="P4223" s="4">
        <v>345400</v>
      </c>
      <c r="Q4223" s="4">
        <v>1303600</v>
      </c>
      <c r="R4223" s="2">
        <v>36</v>
      </c>
      <c r="S4223" s="5">
        <v>12.44</v>
      </c>
      <c r="T4223" s="4">
        <v>49725.1</v>
      </c>
      <c r="U4223" s="2" t="s">
        <v>73</v>
      </c>
      <c r="V4223" s="2" t="s">
        <v>34</v>
      </c>
      <c r="W4223" s="4">
        <v>596701.19999999995</v>
      </c>
      <c r="X4223" s="4">
        <v>1193402.32</v>
      </c>
      <c r="Y4223" s="4">
        <v>1790103.52</v>
      </c>
      <c r="Z4223" s="2">
        <v>192</v>
      </c>
      <c r="AA4223" s="2" t="s">
        <v>60</v>
      </c>
      <c r="AB4223" s="2" t="s">
        <v>15734</v>
      </c>
      <c r="AC4223" s="2" t="s">
        <v>87</v>
      </c>
      <c r="AD4223" s="2" t="s">
        <v>76</v>
      </c>
      <c r="AE4223" s="5">
        <v>79.05</v>
      </c>
      <c r="AF4223" s="2">
        <v>6</v>
      </c>
      <c r="AG4223" s="2" t="s">
        <v>130</v>
      </c>
      <c r="AH4223" s="2">
        <v>21</v>
      </c>
      <c r="AI4223" s="6" t="str">
        <f t="shared" si="195"/>
        <v>55-64</v>
      </c>
      <c r="AJ4223" s="11">
        <f>YEAR(tbl_LoanData[[#This Row],[Application Date]])</f>
        <v>2025</v>
      </c>
      <c r="AK4223" s="11" t="str">
        <f>TEXT(tbl_LoanData[[#This Row],[Application Date]],"MMMM")</f>
        <v>January</v>
      </c>
      <c r="AL4223" s="12">
        <f>DATE(YEAR(tbl_LoanData[[#This Row],[Application Date]]),MONTH(tbl_LoanData[[#This Row],[Application Date]]),1)</f>
        <v>45658</v>
      </c>
      <c r="AM4223" s="14">
        <f ca="1">IF(AND(tbl_LoanData[[#This Row],[Application Date]]&gt;=EOMONTH(TODAY(),-1)+1,tbl_LoanData[[#This Row],[Application Date]]&lt;=TODAY()),tbl_LoanData[[#This Row],[Loan Amount]],0)</f>
        <v>0</v>
      </c>
      <c r="AN4223" s="14">
        <f>tbl_LoanData[[#This Row],[Amount Paid]]-(Q4223-X4223)</f>
        <v>486503.52</v>
      </c>
      <c r="AO4223" s="14">
        <f>IF(tbl_LoanData[[#This Row],[Application Status]]="Approved",1,0)</f>
        <v>1</v>
      </c>
      <c r="AP4223" s="22" t="str">
        <f t="shared" ca="1" si="196"/>
        <v/>
      </c>
      <c r="AQ4223" s="22" t="str">
        <f t="shared" ca="1" si="197"/>
        <v/>
      </c>
    </row>
    <row r="4224" spans="1:43" ht="14.4" customHeight="1" x14ac:dyDescent="0.3">
      <c r="A4224" s="2" t="s">
        <v>1648</v>
      </c>
      <c r="B4224" s="2" t="s">
        <v>1649</v>
      </c>
      <c r="C4224" s="2" t="s">
        <v>627</v>
      </c>
      <c r="D4224" s="2" t="s">
        <v>204</v>
      </c>
      <c r="E4224" s="2" t="s">
        <v>142</v>
      </c>
      <c r="F4224" s="2">
        <v>54</v>
      </c>
      <c r="G4224" s="2" t="s">
        <v>83</v>
      </c>
      <c r="H4224" s="2" t="s">
        <v>177</v>
      </c>
      <c r="I4224" s="2" t="s">
        <v>43</v>
      </c>
      <c r="J4224" s="3">
        <v>45688</v>
      </c>
      <c r="K4224" s="3">
        <v>45703</v>
      </c>
      <c r="L4224" s="2" t="s">
        <v>36</v>
      </c>
      <c r="M4224" s="2" t="s">
        <v>104</v>
      </c>
      <c r="N4224" s="2" t="s">
        <v>105</v>
      </c>
      <c r="O4224" s="4">
        <v>1484000</v>
      </c>
      <c r="P4224" s="4">
        <v>191400</v>
      </c>
      <c r="Q4224" s="4">
        <v>1292600</v>
      </c>
      <c r="R4224" s="2">
        <v>48</v>
      </c>
      <c r="S4224" s="5">
        <v>9.6</v>
      </c>
      <c r="T4224" s="4">
        <v>37269.97</v>
      </c>
      <c r="U4224" s="2" t="s">
        <v>73</v>
      </c>
      <c r="V4224" s="2" t="s">
        <v>74</v>
      </c>
      <c r="W4224" s="4">
        <v>596319.52</v>
      </c>
      <c r="X4224" s="4">
        <v>1192638.8799999999</v>
      </c>
      <c r="Y4224" s="4">
        <v>1788958.4</v>
      </c>
      <c r="Z4224" s="2">
        <v>56</v>
      </c>
      <c r="AA4224" s="2" t="s">
        <v>58</v>
      </c>
      <c r="AB4224" s="2" t="s">
        <v>15730</v>
      </c>
      <c r="AC4224" s="2" t="s">
        <v>138</v>
      </c>
      <c r="AD4224" s="2" t="s">
        <v>76</v>
      </c>
      <c r="AE4224" s="5">
        <v>87.1</v>
      </c>
      <c r="AF4224" s="2">
        <v>2</v>
      </c>
      <c r="AG4224" s="2" t="s">
        <v>15718</v>
      </c>
      <c r="AH4224" s="2">
        <v>15</v>
      </c>
      <c r="AI4224" s="6" t="str">
        <f t="shared" si="195"/>
        <v>45-54</v>
      </c>
      <c r="AJ4224" s="11">
        <f>YEAR(tbl_LoanData[[#This Row],[Application Date]])</f>
        <v>2025</v>
      </c>
      <c r="AK4224" s="11" t="str">
        <f>TEXT(tbl_LoanData[[#This Row],[Application Date]],"MMMM")</f>
        <v>January</v>
      </c>
      <c r="AL4224" s="12">
        <f>DATE(YEAR(tbl_LoanData[[#This Row],[Application Date]]),MONTH(tbl_LoanData[[#This Row],[Application Date]]),1)</f>
        <v>45658</v>
      </c>
      <c r="AM4224" s="14">
        <f ca="1">IF(AND(tbl_LoanData[[#This Row],[Application Date]]&gt;=EOMONTH(TODAY(),-1)+1,tbl_LoanData[[#This Row],[Application Date]]&lt;=TODAY()),tbl_LoanData[[#This Row],[Loan Amount]],0)</f>
        <v>0</v>
      </c>
      <c r="AN4224" s="14">
        <f>tbl_LoanData[[#This Row],[Amount Paid]]-(Q4224-X4224)</f>
        <v>496358.39999999991</v>
      </c>
      <c r="AO4224" s="14">
        <f>IF(tbl_LoanData[[#This Row],[Application Status]]="Approved",1,0)</f>
        <v>1</v>
      </c>
      <c r="AP4224" s="22" t="str">
        <f t="shared" ca="1" si="196"/>
        <v/>
      </c>
      <c r="AQ4224" s="22" t="str">
        <f t="shared" ca="1" si="197"/>
        <v/>
      </c>
    </row>
    <row r="4225" spans="1:43" x14ac:dyDescent="0.3">
      <c r="A4225" s="2" t="s">
        <v>1743</v>
      </c>
      <c r="B4225" s="2" t="s">
        <v>1744</v>
      </c>
      <c r="C4225" s="2" t="s">
        <v>868</v>
      </c>
      <c r="D4225" s="2" t="s">
        <v>311</v>
      </c>
      <c r="E4225" s="2" t="s">
        <v>406</v>
      </c>
      <c r="F4225" s="2">
        <v>50</v>
      </c>
      <c r="G4225" s="2" t="s">
        <v>69</v>
      </c>
      <c r="H4225" s="2" t="s">
        <v>269</v>
      </c>
      <c r="I4225" s="2" t="s">
        <v>46</v>
      </c>
      <c r="J4225" s="3">
        <v>45666</v>
      </c>
      <c r="K4225" s="3">
        <v>45673</v>
      </c>
      <c r="L4225" s="2" t="s">
        <v>36</v>
      </c>
      <c r="M4225" s="2" t="s">
        <v>71</v>
      </c>
      <c r="N4225" s="2" t="s">
        <v>162</v>
      </c>
      <c r="O4225" s="4">
        <v>1715000</v>
      </c>
      <c r="P4225" s="4">
        <v>330000</v>
      </c>
      <c r="Q4225" s="4">
        <v>1385000</v>
      </c>
      <c r="R4225" s="2">
        <v>24</v>
      </c>
      <c r="S4225" s="5">
        <v>11.5</v>
      </c>
      <c r="T4225" s="4">
        <v>70981.25</v>
      </c>
      <c r="U4225" s="2" t="s">
        <v>73</v>
      </c>
      <c r="V4225" s="2" t="s">
        <v>35</v>
      </c>
      <c r="W4225" s="4">
        <v>638831.25</v>
      </c>
      <c r="X4225" s="4">
        <v>1064718.75</v>
      </c>
      <c r="Y4225" s="4">
        <v>1703550</v>
      </c>
      <c r="Z4225" s="2">
        <v>310</v>
      </c>
      <c r="AA4225" s="2" t="s">
        <v>60</v>
      </c>
      <c r="AB4225" s="2" t="s">
        <v>15731</v>
      </c>
      <c r="AC4225" s="2" t="s">
        <v>75</v>
      </c>
      <c r="AD4225" s="2" t="s">
        <v>76</v>
      </c>
      <c r="AE4225" s="5">
        <v>80.760000000000005</v>
      </c>
      <c r="AF4225" s="2">
        <v>10</v>
      </c>
      <c r="AG4225" s="2" t="s">
        <v>130</v>
      </c>
      <c r="AH4225" s="2">
        <v>7</v>
      </c>
      <c r="AI4225" s="6" t="str">
        <f t="shared" si="195"/>
        <v>45-54</v>
      </c>
      <c r="AJ4225" s="11">
        <f>YEAR(tbl_LoanData[[#This Row],[Application Date]])</f>
        <v>2025</v>
      </c>
      <c r="AK4225" s="11" t="str">
        <f>TEXT(tbl_LoanData[[#This Row],[Application Date]],"MMMM")</f>
        <v>January</v>
      </c>
      <c r="AL4225" s="12">
        <f>DATE(YEAR(tbl_LoanData[[#This Row],[Application Date]]),MONTH(tbl_LoanData[[#This Row],[Application Date]]),1)</f>
        <v>45658</v>
      </c>
      <c r="AM4225" s="14">
        <f ca="1">IF(AND(tbl_LoanData[[#This Row],[Application Date]]&gt;=EOMONTH(TODAY(),-1)+1,tbl_LoanData[[#This Row],[Application Date]]&lt;=TODAY()),tbl_LoanData[[#This Row],[Loan Amount]],0)</f>
        <v>0</v>
      </c>
      <c r="AN4225" s="14">
        <f>tbl_LoanData[[#This Row],[Amount Paid]]-(Q4225-X4225)</f>
        <v>318550</v>
      </c>
      <c r="AO4225" s="14">
        <f>IF(tbl_LoanData[[#This Row],[Application Status]]="Approved",1,0)</f>
        <v>1</v>
      </c>
      <c r="AP4225" s="22" t="str">
        <f t="shared" ca="1" si="196"/>
        <v/>
      </c>
      <c r="AQ4225" s="22" t="str">
        <f t="shared" ca="1" si="197"/>
        <v/>
      </c>
    </row>
    <row r="4226" spans="1:43" ht="14.4" customHeight="1" x14ac:dyDescent="0.3">
      <c r="A4226" s="2" t="s">
        <v>1873</v>
      </c>
      <c r="B4226" s="2" t="s">
        <v>1874</v>
      </c>
      <c r="C4226" s="2" t="s">
        <v>343</v>
      </c>
      <c r="D4226" s="2" t="s">
        <v>134</v>
      </c>
      <c r="E4226" s="2" t="s">
        <v>402</v>
      </c>
      <c r="F4226" s="2">
        <v>42</v>
      </c>
      <c r="G4226" s="2" t="s">
        <v>69</v>
      </c>
      <c r="H4226" s="2" t="s">
        <v>237</v>
      </c>
      <c r="I4226" s="2" t="s">
        <v>48</v>
      </c>
      <c r="J4226" s="3">
        <v>45687</v>
      </c>
      <c r="K4226" s="3">
        <v>45708</v>
      </c>
      <c r="L4226" s="2" t="s">
        <v>37</v>
      </c>
      <c r="M4226" s="2" t="s">
        <v>94</v>
      </c>
      <c r="N4226" s="2" t="s">
        <v>436</v>
      </c>
      <c r="O4226" s="4">
        <v>173000</v>
      </c>
      <c r="P4226" s="4">
        <v>19900</v>
      </c>
      <c r="Q4226" s="4">
        <v>153100</v>
      </c>
      <c r="R4226" s="2">
        <v>24</v>
      </c>
      <c r="S4226" s="5">
        <v>7.28</v>
      </c>
      <c r="T4226" s="4">
        <v>7307.97</v>
      </c>
      <c r="U4226" s="2" t="s">
        <v>73</v>
      </c>
      <c r="V4226" s="2" t="s">
        <v>74</v>
      </c>
      <c r="W4226" s="4">
        <v>109619.55</v>
      </c>
      <c r="X4226" s="4">
        <v>65771.81</v>
      </c>
      <c r="Y4226" s="4">
        <v>175391.35999999999</v>
      </c>
      <c r="Z4226" s="2">
        <v>84</v>
      </c>
      <c r="AA4226" s="2" t="s">
        <v>59</v>
      </c>
      <c r="AB4226" s="2" t="s">
        <v>15729</v>
      </c>
      <c r="AC4226" s="2" t="s">
        <v>75</v>
      </c>
      <c r="AD4226" s="2" t="s">
        <v>76</v>
      </c>
      <c r="AE4226" s="5">
        <v>88.5</v>
      </c>
      <c r="AF4226" s="2">
        <v>3</v>
      </c>
      <c r="AG4226" s="2" t="s">
        <v>130</v>
      </c>
      <c r="AH4226" s="2">
        <v>21</v>
      </c>
      <c r="AI4226" s="6" t="str">
        <f t="shared" ref="AI4226:AI4289" si="198">IF(F4226&lt;25,"18-24",IF(F4226&lt;35,"25-34",IF(F4226&lt;45,"35-44",IF(F4226&lt;55,"45-54",IF(F4226&lt;65,"55-64","65+")))))</f>
        <v>35-44</v>
      </c>
      <c r="AJ4226" s="11">
        <f>YEAR(tbl_LoanData[[#This Row],[Application Date]])</f>
        <v>2025</v>
      </c>
      <c r="AK4226" s="11" t="str">
        <f>TEXT(tbl_LoanData[[#This Row],[Application Date]],"MMMM")</f>
        <v>January</v>
      </c>
      <c r="AL4226" s="12">
        <f>DATE(YEAR(tbl_LoanData[[#This Row],[Application Date]]),MONTH(tbl_LoanData[[#This Row],[Application Date]]),1)</f>
        <v>45658</v>
      </c>
      <c r="AM4226" s="14">
        <f ca="1">IF(AND(tbl_LoanData[[#This Row],[Application Date]]&gt;=EOMONTH(TODAY(),-1)+1,tbl_LoanData[[#This Row],[Application Date]]&lt;=TODAY()),tbl_LoanData[[#This Row],[Loan Amount]],0)</f>
        <v>0</v>
      </c>
      <c r="AN4226" s="14">
        <f>tbl_LoanData[[#This Row],[Amount Paid]]-(Q4226-X4226)</f>
        <v>22291.360000000001</v>
      </c>
      <c r="AO4226" s="14">
        <f>IF(tbl_LoanData[[#This Row],[Application Status]]="Approved",1,0)</f>
        <v>1</v>
      </c>
      <c r="AP4226" s="22" t="str">
        <f t="shared" ref="AP4226:AP4289" ca="1" si="199">IF(AND(J4226&gt;=DATE(YEAR(TODAY()),MONTH(TODAY()),1),J4226&lt;=TODAY()),"Current MTD",IF(AND(J4226&gt;=EOMONTH(TODAY(),-2)+1,J4226&lt;=EOMONTH(TODAY(),-1)),"Previous MTD",""))</f>
        <v/>
      </c>
      <c r="AQ4226" s="22" t="str">
        <f t="shared" ref="AQ4226:AQ4289" ca="1" si="200">IF(AND(J4226&gt;=DATE(YEAR(TODAY()),MONTH(TODAY()),1),J4226&lt;=TODAY()),TEXT(DATE(YEAR(TODAY()),MONTH(TODAY()),1),"mmm d")&amp;"–"&amp;DAY(TODAY()),IF(AND(J4226&gt;=EOMONTH(TODAY(),-2)+1,J4226&lt;=EOMONTH(TODAY(),-1)),""&amp;TEXT(EOMONTH(TODAY(),-2)+1,"mmm d")&amp;"–"&amp;DAY(TODAY()),""))</f>
        <v/>
      </c>
    </row>
    <row r="4227" spans="1:43" ht="14.4" customHeight="1" x14ac:dyDescent="0.3">
      <c r="A4227" s="2" t="s">
        <v>1963</v>
      </c>
      <c r="B4227" s="2" t="s">
        <v>1964</v>
      </c>
      <c r="C4227" s="2" t="s">
        <v>80</v>
      </c>
      <c r="D4227" s="2" t="s">
        <v>254</v>
      </c>
      <c r="E4227" s="2" t="s">
        <v>311</v>
      </c>
      <c r="F4227" s="2">
        <v>26</v>
      </c>
      <c r="G4227" s="2" t="s">
        <v>83</v>
      </c>
      <c r="H4227" s="2" t="s">
        <v>166</v>
      </c>
      <c r="I4227" s="2" t="s">
        <v>46</v>
      </c>
      <c r="J4227" s="3">
        <v>45682</v>
      </c>
      <c r="K4227" s="3"/>
      <c r="L4227" s="2" t="s">
        <v>37</v>
      </c>
      <c r="M4227" s="2" t="s">
        <v>94</v>
      </c>
      <c r="N4227" s="2" t="s">
        <v>568</v>
      </c>
      <c r="O4227" s="4">
        <v>173000</v>
      </c>
      <c r="P4227" s="4">
        <v>48400</v>
      </c>
      <c r="Q4227" s="4">
        <v>124600</v>
      </c>
      <c r="R4227" s="2">
        <v>36</v>
      </c>
      <c r="S4227" s="5">
        <v>6.31</v>
      </c>
      <c r="T4227" s="4">
        <v>4116.3</v>
      </c>
      <c r="U4227" s="2" t="s">
        <v>96</v>
      </c>
      <c r="V4227" s="2" t="s">
        <v>97</v>
      </c>
      <c r="W4227" s="4">
        <v>0</v>
      </c>
      <c r="X4227" s="4">
        <v>0</v>
      </c>
      <c r="Y4227" s="4">
        <v>148186.78</v>
      </c>
      <c r="Z4227" s="2">
        <v>0</v>
      </c>
      <c r="AA4227" s="2" t="s">
        <v>97</v>
      </c>
      <c r="AB4227" s="2" t="s">
        <v>15734</v>
      </c>
      <c r="AC4227" s="2" t="s">
        <v>360</v>
      </c>
      <c r="AD4227" s="2" t="s">
        <v>76</v>
      </c>
      <c r="AE4227" s="5">
        <v>72.02</v>
      </c>
      <c r="AF4227" s="2">
        <v>0</v>
      </c>
      <c r="AG4227" s="2" t="s">
        <v>97</v>
      </c>
      <c r="AH4227" s="2"/>
      <c r="AI4227" s="6" t="str">
        <f t="shared" si="198"/>
        <v>25-34</v>
      </c>
      <c r="AJ4227" s="11">
        <f>YEAR(tbl_LoanData[[#This Row],[Application Date]])</f>
        <v>2025</v>
      </c>
      <c r="AK4227" s="11" t="str">
        <f>TEXT(tbl_LoanData[[#This Row],[Application Date]],"MMMM")</f>
        <v>January</v>
      </c>
      <c r="AL4227" s="12">
        <f>DATE(YEAR(tbl_LoanData[[#This Row],[Application Date]]),MONTH(tbl_LoanData[[#This Row],[Application Date]]),1)</f>
        <v>45658</v>
      </c>
      <c r="AM4227" s="14">
        <f ca="1">IF(AND(tbl_LoanData[[#This Row],[Application Date]]&gt;=EOMONTH(TODAY(),-1)+1,tbl_LoanData[[#This Row],[Application Date]]&lt;=TODAY()),tbl_LoanData[[#This Row],[Loan Amount]],0)</f>
        <v>0</v>
      </c>
      <c r="AN4227" s="14">
        <f>tbl_LoanData[[#This Row],[Amount Paid]]-(Q4227-X4227)</f>
        <v>-124600</v>
      </c>
      <c r="AO4227" s="14">
        <f>IF(tbl_LoanData[[#This Row],[Application Status]]="Approved",1,0)</f>
        <v>0</v>
      </c>
      <c r="AP4227" s="22" t="str">
        <f t="shared" ca="1" si="199"/>
        <v/>
      </c>
      <c r="AQ4227" s="22" t="str">
        <f t="shared" ca="1" si="200"/>
        <v/>
      </c>
    </row>
    <row r="4228" spans="1:43" ht="14.4" customHeight="1" x14ac:dyDescent="0.3">
      <c r="A4228" s="2" t="s">
        <v>2085</v>
      </c>
      <c r="B4228" s="2" t="s">
        <v>2086</v>
      </c>
      <c r="C4228" s="2" t="s">
        <v>376</v>
      </c>
      <c r="D4228" s="2" t="s">
        <v>161</v>
      </c>
      <c r="E4228" s="2" t="s">
        <v>183</v>
      </c>
      <c r="F4228" s="2">
        <v>47</v>
      </c>
      <c r="G4228" s="2" t="s">
        <v>69</v>
      </c>
      <c r="H4228" s="2" t="s">
        <v>110</v>
      </c>
      <c r="I4228" s="2" t="s">
        <v>46</v>
      </c>
      <c r="J4228" s="3">
        <v>45664</v>
      </c>
      <c r="K4228" s="3"/>
      <c r="L4228" s="2" t="s">
        <v>37</v>
      </c>
      <c r="M4228" s="2" t="s">
        <v>94</v>
      </c>
      <c r="N4228" s="2" t="s">
        <v>234</v>
      </c>
      <c r="O4228" s="4">
        <v>190000</v>
      </c>
      <c r="P4228" s="4">
        <v>40600</v>
      </c>
      <c r="Q4228" s="4">
        <v>149400</v>
      </c>
      <c r="R4228" s="2">
        <v>60</v>
      </c>
      <c r="S4228" s="5">
        <v>12.47</v>
      </c>
      <c r="T4228" s="4">
        <v>4042.52</v>
      </c>
      <c r="U4228" s="2" t="s">
        <v>113</v>
      </c>
      <c r="V4228" s="2" t="s">
        <v>97</v>
      </c>
      <c r="W4228" s="4">
        <v>0</v>
      </c>
      <c r="X4228" s="4">
        <v>0</v>
      </c>
      <c r="Y4228" s="4">
        <v>242550.9</v>
      </c>
      <c r="Z4228" s="2">
        <v>0</v>
      </c>
      <c r="AA4228" s="2" t="s">
        <v>97</v>
      </c>
      <c r="AB4228" s="2" t="s">
        <v>15727</v>
      </c>
      <c r="AC4228" s="2" t="s">
        <v>146</v>
      </c>
      <c r="AD4228" s="2" t="s">
        <v>76</v>
      </c>
      <c r="AE4228" s="5">
        <v>78.63</v>
      </c>
      <c r="AF4228" s="2">
        <v>0</v>
      </c>
      <c r="AG4228" s="2" t="s">
        <v>97</v>
      </c>
      <c r="AH4228" s="2"/>
      <c r="AI4228" s="6" t="str">
        <f t="shared" si="198"/>
        <v>45-54</v>
      </c>
      <c r="AJ4228" s="11">
        <f>YEAR(tbl_LoanData[[#This Row],[Application Date]])</f>
        <v>2025</v>
      </c>
      <c r="AK4228" s="11" t="str">
        <f>TEXT(tbl_LoanData[[#This Row],[Application Date]],"MMMM")</f>
        <v>January</v>
      </c>
      <c r="AL4228" s="12">
        <f>DATE(YEAR(tbl_LoanData[[#This Row],[Application Date]]),MONTH(tbl_LoanData[[#This Row],[Application Date]]),1)</f>
        <v>45658</v>
      </c>
      <c r="AM4228" s="14">
        <f ca="1">IF(AND(tbl_LoanData[[#This Row],[Application Date]]&gt;=EOMONTH(TODAY(),-1)+1,tbl_LoanData[[#This Row],[Application Date]]&lt;=TODAY()),tbl_LoanData[[#This Row],[Loan Amount]],0)</f>
        <v>0</v>
      </c>
      <c r="AN4228" s="14">
        <f>tbl_LoanData[[#This Row],[Amount Paid]]-(Q4228-X4228)</f>
        <v>-149400</v>
      </c>
      <c r="AO4228" s="14">
        <f>IF(tbl_LoanData[[#This Row],[Application Status]]="Approved",1,0)</f>
        <v>0</v>
      </c>
      <c r="AP4228" s="22" t="str">
        <f t="shared" ca="1" si="199"/>
        <v/>
      </c>
      <c r="AQ4228" s="22" t="str">
        <f t="shared" ca="1" si="200"/>
        <v/>
      </c>
    </row>
    <row r="4229" spans="1:43" x14ac:dyDescent="0.3">
      <c r="A4229" s="2" t="s">
        <v>2123</v>
      </c>
      <c r="B4229" s="2" t="s">
        <v>2124</v>
      </c>
      <c r="C4229" s="2" t="s">
        <v>471</v>
      </c>
      <c r="D4229" s="2" t="s">
        <v>176</v>
      </c>
      <c r="E4229" s="2" t="s">
        <v>165</v>
      </c>
      <c r="F4229" s="2">
        <v>54</v>
      </c>
      <c r="G4229" s="2" t="s">
        <v>83</v>
      </c>
      <c r="H4229" s="2" t="s">
        <v>318</v>
      </c>
      <c r="I4229" s="2" t="s">
        <v>42</v>
      </c>
      <c r="J4229" s="3">
        <v>45664</v>
      </c>
      <c r="K4229" s="3">
        <v>45670</v>
      </c>
      <c r="L4229" s="2" t="s">
        <v>36</v>
      </c>
      <c r="M4229" s="2" t="s">
        <v>85</v>
      </c>
      <c r="N4229" s="2" t="s">
        <v>344</v>
      </c>
      <c r="O4229" s="4">
        <v>1377000</v>
      </c>
      <c r="P4229" s="4">
        <v>332000</v>
      </c>
      <c r="Q4229" s="4">
        <v>1045000</v>
      </c>
      <c r="R4229" s="2">
        <v>24</v>
      </c>
      <c r="S4229" s="5">
        <v>11.02</v>
      </c>
      <c r="T4229" s="4">
        <v>53138.25</v>
      </c>
      <c r="U4229" s="2" t="s">
        <v>73</v>
      </c>
      <c r="V4229" s="2" t="s">
        <v>74</v>
      </c>
      <c r="W4229" s="4">
        <v>1009626.75</v>
      </c>
      <c r="X4229" s="4">
        <v>265691.25</v>
      </c>
      <c r="Y4229" s="4">
        <v>1275318</v>
      </c>
      <c r="Z4229" s="2">
        <v>0</v>
      </c>
      <c r="AA4229" s="2" t="s">
        <v>56</v>
      </c>
      <c r="AB4229" s="2" t="s">
        <v>15733</v>
      </c>
      <c r="AC4229" s="2" t="s">
        <v>129</v>
      </c>
      <c r="AD4229" s="2" t="s">
        <v>76</v>
      </c>
      <c r="AE4229" s="5">
        <v>75.89</v>
      </c>
      <c r="AF4229" s="2">
        <v>0</v>
      </c>
      <c r="AG4229" s="2" t="s">
        <v>77</v>
      </c>
      <c r="AH4229" s="2">
        <v>6</v>
      </c>
      <c r="AI4229" s="6" t="str">
        <f t="shared" si="198"/>
        <v>45-54</v>
      </c>
      <c r="AJ4229" s="11">
        <f>YEAR(tbl_LoanData[[#This Row],[Application Date]])</f>
        <v>2025</v>
      </c>
      <c r="AK4229" s="11" t="str">
        <f>TEXT(tbl_LoanData[[#This Row],[Application Date]],"MMMM")</f>
        <v>January</v>
      </c>
      <c r="AL4229" s="12">
        <f>DATE(YEAR(tbl_LoanData[[#This Row],[Application Date]]),MONTH(tbl_LoanData[[#This Row],[Application Date]]),1)</f>
        <v>45658</v>
      </c>
      <c r="AM4229" s="14">
        <f ca="1">IF(AND(tbl_LoanData[[#This Row],[Application Date]]&gt;=EOMONTH(TODAY(),-1)+1,tbl_LoanData[[#This Row],[Application Date]]&lt;=TODAY()),tbl_LoanData[[#This Row],[Loan Amount]],0)</f>
        <v>0</v>
      </c>
      <c r="AN4229" s="14">
        <f>tbl_LoanData[[#This Row],[Amount Paid]]-(Q4229-X4229)</f>
        <v>230318</v>
      </c>
      <c r="AO4229" s="14">
        <f>IF(tbl_LoanData[[#This Row],[Application Status]]="Approved",1,0)</f>
        <v>1</v>
      </c>
      <c r="AP4229" s="22" t="str">
        <f t="shared" ca="1" si="199"/>
        <v/>
      </c>
      <c r="AQ4229" s="22" t="str">
        <f t="shared" ca="1" si="200"/>
        <v/>
      </c>
    </row>
    <row r="4230" spans="1:43" ht="14.4" customHeight="1" x14ac:dyDescent="0.3">
      <c r="A4230" s="2" t="s">
        <v>2241</v>
      </c>
      <c r="B4230" s="2" t="s">
        <v>2242</v>
      </c>
      <c r="C4230" s="2" t="s">
        <v>575</v>
      </c>
      <c r="D4230" s="2" t="s">
        <v>81</v>
      </c>
      <c r="E4230" s="2" t="s">
        <v>142</v>
      </c>
      <c r="F4230" s="2">
        <v>47</v>
      </c>
      <c r="G4230" s="2" t="s">
        <v>69</v>
      </c>
      <c r="H4230" s="2" t="s">
        <v>126</v>
      </c>
      <c r="I4230" s="2" t="s">
        <v>44</v>
      </c>
      <c r="J4230" s="3">
        <v>45665</v>
      </c>
      <c r="K4230" s="3">
        <v>45683</v>
      </c>
      <c r="L4230" s="2" t="s">
        <v>40</v>
      </c>
      <c r="M4230" s="2" t="s">
        <v>157</v>
      </c>
      <c r="N4230" s="2" t="s">
        <v>299</v>
      </c>
      <c r="O4230" s="4">
        <v>1099000</v>
      </c>
      <c r="P4230" s="4">
        <v>337100</v>
      </c>
      <c r="Q4230" s="4">
        <v>761900</v>
      </c>
      <c r="R4230" s="2">
        <v>36</v>
      </c>
      <c r="S4230" s="5">
        <v>14.22</v>
      </c>
      <c r="T4230" s="4">
        <v>30192.400000000001</v>
      </c>
      <c r="U4230" s="2" t="s">
        <v>73</v>
      </c>
      <c r="V4230" s="2" t="s">
        <v>74</v>
      </c>
      <c r="W4230" s="4">
        <v>543463.19999999995</v>
      </c>
      <c r="X4230" s="4">
        <v>543463.34</v>
      </c>
      <c r="Y4230" s="4">
        <v>1086926.54</v>
      </c>
      <c r="Z4230" s="2">
        <v>0</v>
      </c>
      <c r="AA4230" s="2" t="s">
        <v>56</v>
      </c>
      <c r="AB4230" s="2" t="s">
        <v>15732</v>
      </c>
      <c r="AC4230" s="2" t="s">
        <v>146</v>
      </c>
      <c r="AD4230" s="2" t="s">
        <v>76</v>
      </c>
      <c r="AE4230" s="5">
        <v>69.33</v>
      </c>
      <c r="AF4230" s="2">
        <v>0</v>
      </c>
      <c r="AG4230" s="2" t="s">
        <v>77</v>
      </c>
      <c r="AH4230" s="2">
        <v>18</v>
      </c>
      <c r="AI4230" s="6" t="str">
        <f t="shared" si="198"/>
        <v>45-54</v>
      </c>
      <c r="AJ4230" s="11">
        <f>YEAR(tbl_LoanData[[#This Row],[Application Date]])</f>
        <v>2025</v>
      </c>
      <c r="AK4230" s="11" t="str">
        <f>TEXT(tbl_LoanData[[#This Row],[Application Date]],"MMMM")</f>
        <v>January</v>
      </c>
      <c r="AL4230" s="12">
        <f>DATE(YEAR(tbl_LoanData[[#This Row],[Application Date]]),MONTH(tbl_LoanData[[#This Row],[Application Date]]),1)</f>
        <v>45658</v>
      </c>
      <c r="AM4230" s="14">
        <f ca="1">IF(AND(tbl_LoanData[[#This Row],[Application Date]]&gt;=EOMONTH(TODAY(),-1)+1,tbl_LoanData[[#This Row],[Application Date]]&lt;=TODAY()),tbl_LoanData[[#This Row],[Loan Amount]],0)</f>
        <v>0</v>
      </c>
      <c r="AN4230" s="14">
        <f>tbl_LoanData[[#This Row],[Amount Paid]]-(Q4230-X4230)</f>
        <v>325026.53999999992</v>
      </c>
      <c r="AO4230" s="14">
        <f>IF(tbl_LoanData[[#This Row],[Application Status]]="Approved",1,0)</f>
        <v>1</v>
      </c>
      <c r="AP4230" s="22" t="str">
        <f t="shared" ca="1" si="199"/>
        <v/>
      </c>
      <c r="AQ4230" s="22" t="str">
        <f t="shared" ca="1" si="200"/>
        <v/>
      </c>
    </row>
    <row r="4231" spans="1:43" x14ac:dyDescent="0.3">
      <c r="A4231" s="2" t="s">
        <v>2257</v>
      </c>
      <c r="B4231" s="2" t="s">
        <v>2258</v>
      </c>
      <c r="C4231" s="2" t="s">
        <v>133</v>
      </c>
      <c r="D4231" s="2" t="s">
        <v>204</v>
      </c>
      <c r="E4231" s="2" t="s">
        <v>189</v>
      </c>
      <c r="F4231" s="2">
        <v>60</v>
      </c>
      <c r="G4231" s="2" t="s">
        <v>69</v>
      </c>
      <c r="H4231" s="2" t="s">
        <v>166</v>
      </c>
      <c r="I4231" s="2" t="s">
        <v>46</v>
      </c>
      <c r="J4231" s="3">
        <v>45666</v>
      </c>
      <c r="K4231" s="3">
        <v>45686</v>
      </c>
      <c r="L4231" s="2" t="s">
        <v>37</v>
      </c>
      <c r="M4231" s="2" t="s">
        <v>94</v>
      </c>
      <c r="N4231" s="2" t="s">
        <v>488</v>
      </c>
      <c r="O4231" s="4">
        <v>83000</v>
      </c>
      <c r="P4231" s="4">
        <v>14700</v>
      </c>
      <c r="Q4231" s="4">
        <v>68300</v>
      </c>
      <c r="R4231" s="2">
        <v>48</v>
      </c>
      <c r="S4231" s="5">
        <v>13.11</v>
      </c>
      <c r="T4231" s="4">
        <v>2169.09</v>
      </c>
      <c r="U4231" s="2" t="s">
        <v>73</v>
      </c>
      <c r="V4231" s="2" t="s">
        <v>74</v>
      </c>
      <c r="W4231" s="4">
        <v>39043.620000000003</v>
      </c>
      <c r="X4231" s="4">
        <v>65072.9</v>
      </c>
      <c r="Y4231" s="4">
        <v>104116.52</v>
      </c>
      <c r="Z4231" s="2">
        <v>0</v>
      </c>
      <c r="AA4231" s="2" t="s">
        <v>56</v>
      </c>
      <c r="AB4231" s="2" t="s">
        <v>15731</v>
      </c>
      <c r="AC4231" s="2" t="s">
        <v>121</v>
      </c>
      <c r="AD4231" s="2" t="s">
        <v>76</v>
      </c>
      <c r="AE4231" s="5">
        <v>82.29</v>
      </c>
      <c r="AF4231" s="2">
        <v>0</v>
      </c>
      <c r="AG4231" s="2" t="s">
        <v>77</v>
      </c>
      <c r="AH4231" s="2">
        <v>20</v>
      </c>
      <c r="AI4231" s="6" t="str">
        <f t="shared" si="198"/>
        <v>55-64</v>
      </c>
      <c r="AJ4231" s="11">
        <f>YEAR(tbl_LoanData[[#This Row],[Application Date]])</f>
        <v>2025</v>
      </c>
      <c r="AK4231" s="11" t="str">
        <f>TEXT(tbl_LoanData[[#This Row],[Application Date]],"MMMM")</f>
        <v>January</v>
      </c>
      <c r="AL4231" s="12">
        <f>DATE(YEAR(tbl_LoanData[[#This Row],[Application Date]]),MONTH(tbl_LoanData[[#This Row],[Application Date]]),1)</f>
        <v>45658</v>
      </c>
      <c r="AM4231" s="14">
        <f ca="1">IF(AND(tbl_LoanData[[#This Row],[Application Date]]&gt;=EOMONTH(TODAY(),-1)+1,tbl_LoanData[[#This Row],[Application Date]]&lt;=TODAY()),tbl_LoanData[[#This Row],[Loan Amount]],0)</f>
        <v>0</v>
      </c>
      <c r="AN4231" s="14">
        <f>tbl_LoanData[[#This Row],[Amount Paid]]-(Q4231-X4231)</f>
        <v>35816.520000000004</v>
      </c>
      <c r="AO4231" s="14">
        <f>IF(tbl_LoanData[[#This Row],[Application Status]]="Approved",1,0)</f>
        <v>1</v>
      </c>
      <c r="AP4231" s="22" t="str">
        <f t="shared" ca="1" si="199"/>
        <v/>
      </c>
      <c r="AQ4231" s="22" t="str">
        <f t="shared" ca="1" si="200"/>
        <v/>
      </c>
    </row>
    <row r="4232" spans="1:43" ht="14.4" customHeight="1" x14ac:dyDescent="0.3">
      <c r="A4232" s="2" t="s">
        <v>2299</v>
      </c>
      <c r="B4232" s="2" t="s">
        <v>2300</v>
      </c>
      <c r="C4232" s="2" t="s">
        <v>376</v>
      </c>
      <c r="D4232" s="2" t="s">
        <v>311</v>
      </c>
      <c r="E4232" s="2" t="s">
        <v>255</v>
      </c>
      <c r="F4232" s="2">
        <v>52</v>
      </c>
      <c r="G4232" s="2" t="s">
        <v>69</v>
      </c>
      <c r="H4232" s="2" t="s">
        <v>93</v>
      </c>
      <c r="I4232" s="2" t="s">
        <v>50</v>
      </c>
      <c r="J4232" s="3">
        <v>45684</v>
      </c>
      <c r="K4232" s="3"/>
      <c r="L4232" s="2" t="s">
        <v>38</v>
      </c>
      <c r="M4232" s="2" t="s">
        <v>85</v>
      </c>
      <c r="N4232" s="2" t="s">
        <v>314</v>
      </c>
      <c r="O4232" s="4">
        <v>1596000</v>
      </c>
      <c r="P4232" s="4">
        <v>166600</v>
      </c>
      <c r="Q4232" s="4">
        <v>1429400</v>
      </c>
      <c r="R4232" s="2">
        <v>24</v>
      </c>
      <c r="S4232" s="5">
        <v>12.95</v>
      </c>
      <c r="T4232" s="4">
        <v>74983.94</v>
      </c>
      <c r="U4232" s="2" t="s">
        <v>113</v>
      </c>
      <c r="V4232" s="2" t="s">
        <v>97</v>
      </c>
      <c r="W4232" s="4">
        <v>0</v>
      </c>
      <c r="X4232" s="4">
        <v>0</v>
      </c>
      <c r="Y4232" s="4">
        <v>1799614.6</v>
      </c>
      <c r="Z4232" s="2">
        <v>0</v>
      </c>
      <c r="AA4232" s="2" t="s">
        <v>97</v>
      </c>
      <c r="AB4232" s="2" t="s">
        <v>15727</v>
      </c>
      <c r="AC4232" s="2" t="s">
        <v>360</v>
      </c>
      <c r="AD4232" s="2" t="s">
        <v>76</v>
      </c>
      <c r="AE4232" s="5">
        <v>89.56</v>
      </c>
      <c r="AF4232" s="2">
        <v>0</v>
      </c>
      <c r="AG4232" s="2" t="s">
        <v>97</v>
      </c>
      <c r="AH4232" s="2"/>
      <c r="AI4232" s="6" t="str">
        <f t="shared" si="198"/>
        <v>45-54</v>
      </c>
      <c r="AJ4232" s="11">
        <f>YEAR(tbl_LoanData[[#This Row],[Application Date]])</f>
        <v>2025</v>
      </c>
      <c r="AK4232" s="11" t="str">
        <f>TEXT(tbl_LoanData[[#This Row],[Application Date]],"MMMM")</f>
        <v>January</v>
      </c>
      <c r="AL4232" s="12">
        <f>DATE(YEAR(tbl_LoanData[[#This Row],[Application Date]]),MONTH(tbl_LoanData[[#This Row],[Application Date]]),1)</f>
        <v>45658</v>
      </c>
      <c r="AM4232" s="14">
        <f ca="1">IF(AND(tbl_LoanData[[#This Row],[Application Date]]&gt;=EOMONTH(TODAY(),-1)+1,tbl_LoanData[[#This Row],[Application Date]]&lt;=TODAY()),tbl_LoanData[[#This Row],[Loan Amount]],0)</f>
        <v>0</v>
      </c>
      <c r="AN4232" s="14">
        <f>tbl_LoanData[[#This Row],[Amount Paid]]-(Q4232-X4232)</f>
        <v>-1429400</v>
      </c>
      <c r="AO4232" s="14">
        <f>IF(tbl_LoanData[[#This Row],[Application Status]]="Approved",1,0)</f>
        <v>0</v>
      </c>
      <c r="AP4232" s="22" t="str">
        <f t="shared" ca="1" si="199"/>
        <v/>
      </c>
      <c r="AQ4232" s="22" t="str">
        <f t="shared" ca="1" si="200"/>
        <v/>
      </c>
    </row>
    <row r="4233" spans="1:43" ht="14.4" customHeight="1" x14ac:dyDescent="0.3">
      <c r="A4233" s="2" t="s">
        <v>2367</v>
      </c>
      <c r="B4233" s="2" t="s">
        <v>2368</v>
      </c>
      <c r="C4233" s="2" t="s">
        <v>712</v>
      </c>
      <c r="D4233" s="2" t="s">
        <v>67</v>
      </c>
      <c r="E4233" s="2" t="s">
        <v>82</v>
      </c>
      <c r="F4233" s="2">
        <v>31</v>
      </c>
      <c r="G4233" s="2" t="s">
        <v>83</v>
      </c>
      <c r="H4233" s="2" t="s">
        <v>250</v>
      </c>
      <c r="I4233" s="2" t="s">
        <v>52</v>
      </c>
      <c r="J4233" s="3">
        <v>45662</v>
      </c>
      <c r="K4233" s="3"/>
      <c r="L4233" s="2" t="s">
        <v>40</v>
      </c>
      <c r="M4233" s="2" t="s">
        <v>85</v>
      </c>
      <c r="N4233" s="2" t="s">
        <v>274</v>
      </c>
      <c r="O4233" s="4">
        <v>1236000</v>
      </c>
      <c r="P4233" s="4">
        <v>469700</v>
      </c>
      <c r="Q4233" s="4">
        <v>766300</v>
      </c>
      <c r="R4233" s="2">
        <v>36</v>
      </c>
      <c r="S4233" s="5">
        <v>14.47</v>
      </c>
      <c r="T4233" s="4">
        <v>30526.41</v>
      </c>
      <c r="U4233" s="2" t="s">
        <v>113</v>
      </c>
      <c r="V4233" s="2" t="s">
        <v>97</v>
      </c>
      <c r="W4233" s="4">
        <v>0</v>
      </c>
      <c r="X4233" s="4">
        <v>0</v>
      </c>
      <c r="Y4233" s="4">
        <v>1098950.83</v>
      </c>
      <c r="Z4233" s="2">
        <v>0</v>
      </c>
      <c r="AA4233" s="2" t="s">
        <v>97</v>
      </c>
      <c r="AB4233" s="2" t="s">
        <v>15733</v>
      </c>
      <c r="AC4233" s="2" t="s">
        <v>106</v>
      </c>
      <c r="AD4233" s="2" t="s">
        <v>76</v>
      </c>
      <c r="AE4233" s="5">
        <v>62</v>
      </c>
      <c r="AF4233" s="2">
        <v>0</v>
      </c>
      <c r="AG4233" s="2" t="s">
        <v>97</v>
      </c>
      <c r="AH4233" s="2"/>
      <c r="AI4233" s="6" t="str">
        <f t="shared" si="198"/>
        <v>25-34</v>
      </c>
      <c r="AJ4233" s="11">
        <f>YEAR(tbl_LoanData[[#This Row],[Application Date]])</f>
        <v>2025</v>
      </c>
      <c r="AK4233" s="11" t="str">
        <f>TEXT(tbl_LoanData[[#This Row],[Application Date]],"MMMM")</f>
        <v>January</v>
      </c>
      <c r="AL4233" s="12">
        <f>DATE(YEAR(tbl_LoanData[[#This Row],[Application Date]]),MONTH(tbl_LoanData[[#This Row],[Application Date]]),1)</f>
        <v>45658</v>
      </c>
      <c r="AM4233" s="14">
        <f ca="1">IF(AND(tbl_LoanData[[#This Row],[Application Date]]&gt;=EOMONTH(TODAY(),-1)+1,tbl_LoanData[[#This Row],[Application Date]]&lt;=TODAY()),tbl_LoanData[[#This Row],[Loan Amount]],0)</f>
        <v>0</v>
      </c>
      <c r="AN4233" s="14">
        <f>tbl_LoanData[[#This Row],[Amount Paid]]-(Q4233-X4233)</f>
        <v>-766300</v>
      </c>
      <c r="AO4233" s="14">
        <f>IF(tbl_LoanData[[#This Row],[Application Status]]="Approved",1,0)</f>
        <v>0</v>
      </c>
      <c r="AP4233" s="22" t="str">
        <f t="shared" ca="1" si="199"/>
        <v/>
      </c>
      <c r="AQ4233" s="22" t="str">
        <f t="shared" ca="1" si="200"/>
        <v/>
      </c>
    </row>
    <row r="4234" spans="1:43" ht="14.4" customHeight="1" x14ac:dyDescent="0.3">
      <c r="A4234" s="2" t="s">
        <v>2415</v>
      </c>
      <c r="B4234" s="2" t="s">
        <v>2416</v>
      </c>
      <c r="C4234" s="2" t="s">
        <v>423</v>
      </c>
      <c r="D4234" s="2" t="s">
        <v>232</v>
      </c>
      <c r="E4234" s="2" t="s">
        <v>125</v>
      </c>
      <c r="F4234" s="2">
        <v>24</v>
      </c>
      <c r="G4234" s="2" t="s">
        <v>69</v>
      </c>
      <c r="H4234" s="2" t="s">
        <v>273</v>
      </c>
      <c r="I4234" s="2" t="s">
        <v>45</v>
      </c>
      <c r="J4234" s="3">
        <v>45673</v>
      </c>
      <c r="K4234" s="3">
        <v>45680</v>
      </c>
      <c r="L4234" s="2" t="s">
        <v>39</v>
      </c>
      <c r="M4234" s="2" t="s">
        <v>94</v>
      </c>
      <c r="N4234" s="2" t="s">
        <v>365</v>
      </c>
      <c r="O4234" s="4">
        <v>1833000</v>
      </c>
      <c r="P4234" s="4">
        <v>200800</v>
      </c>
      <c r="Q4234" s="4">
        <v>1632200</v>
      </c>
      <c r="R4234" s="2">
        <v>36</v>
      </c>
      <c r="S4234" s="5">
        <v>12.27</v>
      </c>
      <c r="T4234" s="4">
        <v>62028.13</v>
      </c>
      <c r="U4234" s="2" t="s">
        <v>73</v>
      </c>
      <c r="V4234" s="2" t="s">
        <v>74</v>
      </c>
      <c r="W4234" s="4">
        <v>1178534.47</v>
      </c>
      <c r="X4234" s="4">
        <v>1054478.3500000001</v>
      </c>
      <c r="Y4234" s="4">
        <v>2233012.8199999998</v>
      </c>
      <c r="Z4234" s="2">
        <v>0</v>
      </c>
      <c r="AA4234" s="2" t="s">
        <v>56</v>
      </c>
      <c r="AB4234" s="2" t="s">
        <v>15729</v>
      </c>
      <c r="AC4234" s="2" t="s">
        <v>75</v>
      </c>
      <c r="AD4234" s="2" t="s">
        <v>76</v>
      </c>
      <c r="AE4234" s="5">
        <v>89.05</v>
      </c>
      <c r="AF4234" s="2">
        <v>0</v>
      </c>
      <c r="AG4234" s="2" t="s">
        <v>77</v>
      </c>
      <c r="AH4234" s="2">
        <v>7</v>
      </c>
      <c r="AI4234" s="6" t="str">
        <f t="shared" si="198"/>
        <v>18-24</v>
      </c>
      <c r="AJ4234" s="11">
        <f>YEAR(tbl_LoanData[[#This Row],[Application Date]])</f>
        <v>2025</v>
      </c>
      <c r="AK4234" s="11" t="str">
        <f>TEXT(tbl_LoanData[[#This Row],[Application Date]],"MMMM")</f>
        <v>January</v>
      </c>
      <c r="AL4234" s="12">
        <f>DATE(YEAR(tbl_LoanData[[#This Row],[Application Date]]),MONTH(tbl_LoanData[[#This Row],[Application Date]]),1)</f>
        <v>45658</v>
      </c>
      <c r="AM4234" s="14">
        <f ca="1">IF(AND(tbl_LoanData[[#This Row],[Application Date]]&gt;=EOMONTH(TODAY(),-1)+1,tbl_LoanData[[#This Row],[Application Date]]&lt;=TODAY()),tbl_LoanData[[#This Row],[Loan Amount]],0)</f>
        <v>0</v>
      </c>
      <c r="AN4234" s="14">
        <f>tbl_LoanData[[#This Row],[Amount Paid]]-(Q4234-X4234)</f>
        <v>600812.82000000007</v>
      </c>
      <c r="AO4234" s="14">
        <f>IF(tbl_LoanData[[#This Row],[Application Status]]="Approved",1,0)</f>
        <v>1</v>
      </c>
      <c r="AP4234" s="22" t="str">
        <f t="shared" ca="1" si="199"/>
        <v/>
      </c>
      <c r="AQ4234" s="22" t="str">
        <f t="shared" ca="1" si="200"/>
        <v/>
      </c>
    </row>
    <row r="4235" spans="1:43" ht="14.4" customHeight="1" x14ac:dyDescent="0.3">
      <c r="A4235" s="2" t="s">
        <v>2421</v>
      </c>
      <c r="B4235" s="2" t="s">
        <v>2422</v>
      </c>
      <c r="C4235" s="2" t="s">
        <v>368</v>
      </c>
      <c r="D4235" s="2" t="s">
        <v>118</v>
      </c>
      <c r="E4235" s="2" t="s">
        <v>204</v>
      </c>
      <c r="F4235" s="2">
        <v>54</v>
      </c>
      <c r="G4235" s="2" t="s">
        <v>83</v>
      </c>
      <c r="H4235" s="2" t="s">
        <v>70</v>
      </c>
      <c r="I4235" s="2" t="s">
        <v>50</v>
      </c>
      <c r="J4235" s="3">
        <v>45687</v>
      </c>
      <c r="K4235" s="3">
        <v>45702</v>
      </c>
      <c r="L4235" s="2" t="s">
        <v>36</v>
      </c>
      <c r="M4235" s="2" t="s">
        <v>111</v>
      </c>
      <c r="N4235" s="2" t="s">
        <v>350</v>
      </c>
      <c r="O4235" s="4">
        <v>1388000</v>
      </c>
      <c r="P4235" s="4">
        <v>149100</v>
      </c>
      <c r="Q4235" s="4">
        <v>1238900</v>
      </c>
      <c r="R4235" s="2">
        <v>24</v>
      </c>
      <c r="S4235" s="5">
        <v>14.5</v>
      </c>
      <c r="T4235" s="4">
        <v>66590.880000000005</v>
      </c>
      <c r="U4235" s="2" t="s">
        <v>73</v>
      </c>
      <c r="V4235" s="2" t="s">
        <v>74</v>
      </c>
      <c r="W4235" s="4">
        <v>1198635.8400000001</v>
      </c>
      <c r="X4235" s="4">
        <v>399545.16</v>
      </c>
      <c r="Y4235" s="4">
        <v>1598181</v>
      </c>
      <c r="Z4235" s="2">
        <v>0</v>
      </c>
      <c r="AA4235" s="2" t="s">
        <v>56</v>
      </c>
      <c r="AB4235" s="2" t="s">
        <v>15727</v>
      </c>
      <c r="AC4235" s="2" t="s">
        <v>332</v>
      </c>
      <c r="AD4235" s="2" t="s">
        <v>76</v>
      </c>
      <c r="AE4235" s="5">
        <v>89.26</v>
      </c>
      <c r="AF4235" s="2">
        <v>0</v>
      </c>
      <c r="AG4235" s="2" t="s">
        <v>77</v>
      </c>
      <c r="AH4235" s="2">
        <v>15</v>
      </c>
      <c r="AI4235" s="6" t="str">
        <f t="shared" si="198"/>
        <v>45-54</v>
      </c>
      <c r="AJ4235" s="11">
        <f>YEAR(tbl_LoanData[[#This Row],[Application Date]])</f>
        <v>2025</v>
      </c>
      <c r="AK4235" s="11" t="str">
        <f>TEXT(tbl_LoanData[[#This Row],[Application Date]],"MMMM")</f>
        <v>January</v>
      </c>
      <c r="AL4235" s="12">
        <f>DATE(YEAR(tbl_LoanData[[#This Row],[Application Date]]),MONTH(tbl_LoanData[[#This Row],[Application Date]]),1)</f>
        <v>45658</v>
      </c>
      <c r="AM4235" s="14">
        <f ca="1">IF(AND(tbl_LoanData[[#This Row],[Application Date]]&gt;=EOMONTH(TODAY(),-1)+1,tbl_LoanData[[#This Row],[Application Date]]&lt;=TODAY()),tbl_LoanData[[#This Row],[Loan Amount]],0)</f>
        <v>0</v>
      </c>
      <c r="AN4235" s="14">
        <f>tbl_LoanData[[#This Row],[Amount Paid]]-(Q4235-X4235)</f>
        <v>359281</v>
      </c>
      <c r="AO4235" s="14">
        <f>IF(tbl_LoanData[[#This Row],[Application Status]]="Approved",1,0)</f>
        <v>1</v>
      </c>
      <c r="AP4235" s="22" t="str">
        <f t="shared" ca="1" si="199"/>
        <v/>
      </c>
      <c r="AQ4235" s="22" t="str">
        <f t="shared" ca="1" si="200"/>
        <v/>
      </c>
    </row>
    <row r="4236" spans="1:43" ht="14.4" customHeight="1" x14ac:dyDescent="0.3">
      <c r="A4236" s="2" t="s">
        <v>2441</v>
      </c>
      <c r="B4236" s="2" t="s">
        <v>2442</v>
      </c>
      <c r="C4236" s="2" t="s">
        <v>515</v>
      </c>
      <c r="D4236" s="2" t="s">
        <v>209</v>
      </c>
      <c r="E4236" s="2" t="s">
        <v>311</v>
      </c>
      <c r="F4236" s="2">
        <v>31</v>
      </c>
      <c r="G4236" s="2" t="s">
        <v>69</v>
      </c>
      <c r="H4236" s="2" t="s">
        <v>285</v>
      </c>
      <c r="I4236" s="2" t="s">
        <v>55</v>
      </c>
      <c r="J4236" s="3">
        <v>45658</v>
      </c>
      <c r="K4236" s="3"/>
      <c r="L4236" s="2" t="s">
        <v>36</v>
      </c>
      <c r="M4236" s="2" t="s">
        <v>111</v>
      </c>
      <c r="N4236" s="2" t="s">
        <v>350</v>
      </c>
      <c r="O4236" s="4">
        <v>1553000</v>
      </c>
      <c r="P4236" s="4">
        <v>281500</v>
      </c>
      <c r="Q4236" s="4">
        <v>1271500</v>
      </c>
      <c r="R4236" s="2">
        <v>36</v>
      </c>
      <c r="S4236" s="5">
        <v>6.97</v>
      </c>
      <c r="T4236" s="4">
        <v>42704.74</v>
      </c>
      <c r="U4236" s="2" t="s">
        <v>96</v>
      </c>
      <c r="V4236" s="2" t="s">
        <v>97</v>
      </c>
      <c r="W4236" s="4">
        <v>0</v>
      </c>
      <c r="X4236" s="4">
        <v>0</v>
      </c>
      <c r="Y4236" s="4">
        <v>1537370.65</v>
      </c>
      <c r="Z4236" s="2">
        <v>0</v>
      </c>
      <c r="AA4236" s="2" t="s">
        <v>97</v>
      </c>
      <c r="AB4236" s="2" t="s">
        <v>15736</v>
      </c>
      <c r="AC4236" s="2" t="s">
        <v>213</v>
      </c>
      <c r="AD4236" s="2" t="s">
        <v>76</v>
      </c>
      <c r="AE4236" s="5">
        <v>81.87</v>
      </c>
      <c r="AF4236" s="2">
        <v>0</v>
      </c>
      <c r="AG4236" s="2" t="s">
        <v>97</v>
      </c>
      <c r="AH4236" s="2"/>
      <c r="AI4236" s="6" t="str">
        <f t="shared" si="198"/>
        <v>25-34</v>
      </c>
      <c r="AJ4236" s="11">
        <f>YEAR(tbl_LoanData[[#This Row],[Application Date]])</f>
        <v>2025</v>
      </c>
      <c r="AK4236" s="11" t="str">
        <f>TEXT(tbl_LoanData[[#This Row],[Application Date]],"MMMM")</f>
        <v>January</v>
      </c>
      <c r="AL4236" s="12">
        <f>DATE(YEAR(tbl_LoanData[[#This Row],[Application Date]]),MONTH(tbl_LoanData[[#This Row],[Application Date]]),1)</f>
        <v>45658</v>
      </c>
      <c r="AM4236" s="14">
        <f ca="1">IF(AND(tbl_LoanData[[#This Row],[Application Date]]&gt;=EOMONTH(TODAY(),-1)+1,tbl_LoanData[[#This Row],[Application Date]]&lt;=TODAY()),tbl_LoanData[[#This Row],[Loan Amount]],0)</f>
        <v>0</v>
      </c>
      <c r="AN4236" s="14">
        <f>tbl_LoanData[[#This Row],[Amount Paid]]-(Q4236-X4236)</f>
        <v>-1271500</v>
      </c>
      <c r="AO4236" s="14">
        <f>IF(tbl_LoanData[[#This Row],[Application Status]]="Approved",1,0)</f>
        <v>0</v>
      </c>
      <c r="AP4236" s="22" t="str">
        <f t="shared" ca="1" si="199"/>
        <v/>
      </c>
      <c r="AQ4236" s="22" t="str">
        <f t="shared" ca="1" si="200"/>
        <v/>
      </c>
    </row>
    <row r="4237" spans="1:43" ht="14.4" customHeight="1" x14ac:dyDescent="0.3">
      <c r="A4237" s="2" t="s">
        <v>2595</v>
      </c>
      <c r="B4237" s="2" t="s">
        <v>2596</v>
      </c>
      <c r="C4237" s="2" t="s">
        <v>208</v>
      </c>
      <c r="D4237" s="2" t="s">
        <v>268</v>
      </c>
      <c r="E4237" s="2" t="s">
        <v>284</v>
      </c>
      <c r="F4237" s="2">
        <v>43</v>
      </c>
      <c r="G4237" s="2" t="s">
        <v>69</v>
      </c>
      <c r="H4237" s="2" t="s">
        <v>172</v>
      </c>
      <c r="I4237" s="2" t="s">
        <v>45</v>
      </c>
      <c r="J4237" s="3">
        <v>45687</v>
      </c>
      <c r="K4237" s="3">
        <v>45696</v>
      </c>
      <c r="L4237" s="2" t="s">
        <v>37</v>
      </c>
      <c r="M4237" s="2" t="s">
        <v>260</v>
      </c>
      <c r="N4237" s="2" t="s">
        <v>261</v>
      </c>
      <c r="O4237" s="4">
        <v>173000</v>
      </c>
      <c r="P4237" s="4">
        <v>59600</v>
      </c>
      <c r="Q4237" s="4">
        <v>113400</v>
      </c>
      <c r="R4237" s="2">
        <v>18</v>
      </c>
      <c r="S4237" s="5">
        <v>10.58</v>
      </c>
      <c r="T4237" s="4">
        <v>7299.81</v>
      </c>
      <c r="U4237" s="2" t="s">
        <v>73</v>
      </c>
      <c r="V4237" s="2" t="s">
        <v>34</v>
      </c>
      <c r="W4237" s="4">
        <v>124096.77</v>
      </c>
      <c r="X4237" s="4">
        <v>7299.81</v>
      </c>
      <c r="Y4237" s="4">
        <v>131396.57999999999</v>
      </c>
      <c r="Z4237" s="2">
        <v>28</v>
      </c>
      <c r="AA4237" s="2" t="s">
        <v>57</v>
      </c>
      <c r="AB4237" s="2" t="s">
        <v>15731</v>
      </c>
      <c r="AC4237" s="2" t="s">
        <v>75</v>
      </c>
      <c r="AD4237" s="2" t="s">
        <v>76</v>
      </c>
      <c r="AE4237" s="5">
        <v>65.55</v>
      </c>
      <c r="AF4237" s="2">
        <v>1</v>
      </c>
      <c r="AG4237" s="2" t="s">
        <v>77</v>
      </c>
      <c r="AH4237" s="2">
        <v>9</v>
      </c>
      <c r="AI4237" s="6" t="str">
        <f t="shared" si="198"/>
        <v>35-44</v>
      </c>
      <c r="AJ4237" s="11">
        <f>YEAR(tbl_LoanData[[#This Row],[Application Date]])</f>
        <v>2025</v>
      </c>
      <c r="AK4237" s="11" t="str">
        <f>TEXT(tbl_LoanData[[#This Row],[Application Date]],"MMMM")</f>
        <v>January</v>
      </c>
      <c r="AL4237" s="12">
        <f>DATE(YEAR(tbl_LoanData[[#This Row],[Application Date]]),MONTH(tbl_LoanData[[#This Row],[Application Date]]),1)</f>
        <v>45658</v>
      </c>
      <c r="AM4237" s="14">
        <f ca="1">IF(AND(tbl_LoanData[[#This Row],[Application Date]]&gt;=EOMONTH(TODAY(),-1)+1,tbl_LoanData[[#This Row],[Application Date]]&lt;=TODAY()),tbl_LoanData[[#This Row],[Loan Amount]],0)</f>
        <v>0</v>
      </c>
      <c r="AN4237" s="14">
        <f>tbl_LoanData[[#This Row],[Amount Paid]]-(Q4237-X4237)</f>
        <v>17996.580000000002</v>
      </c>
      <c r="AO4237" s="14">
        <f>IF(tbl_LoanData[[#This Row],[Application Status]]="Approved",1,0)</f>
        <v>1</v>
      </c>
      <c r="AP4237" s="22" t="str">
        <f t="shared" ca="1" si="199"/>
        <v/>
      </c>
      <c r="AQ4237" s="22" t="str">
        <f t="shared" ca="1" si="200"/>
        <v/>
      </c>
    </row>
    <row r="4238" spans="1:43" ht="14.4" customHeight="1" x14ac:dyDescent="0.3">
      <c r="A4238" s="2" t="s">
        <v>2621</v>
      </c>
      <c r="B4238" s="2" t="s">
        <v>2622</v>
      </c>
      <c r="C4238" s="2" t="s">
        <v>124</v>
      </c>
      <c r="D4238" s="2" t="s">
        <v>182</v>
      </c>
      <c r="E4238" s="2" t="s">
        <v>323</v>
      </c>
      <c r="F4238" s="2">
        <v>24</v>
      </c>
      <c r="G4238" s="2" t="s">
        <v>69</v>
      </c>
      <c r="H4238" s="2" t="s">
        <v>211</v>
      </c>
      <c r="I4238" s="2" t="s">
        <v>50</v>
      </c>
      <c r="J4238" s="3">
        <v>45671</v>
      </c>
      <c r="K4238" s="3"/>
      <c r="L4238" s="2" t="s">
        <v>37</v>
      </c>
      <c r="M4238" s="2" t="s">
        <v>199</v>
      </c>
      <c r="N4238" s="2" t="s">
        <v>319</v>
      </c>
      <c r="O4238" s="4">
        <v>118000</v>
      </c>
      <c r="P4238" s="4">
        <v>44200</v>
      </c>
      <c r="Q4238" s="4">
        <v>73800</v>
      </c>
      <c r="R4238" s="2">
        <v>24</v>
      </c>
      <c r="S4238" s="5">
        <v>7.98</v>
      </c>
      <c r="T4238" s="4">
        <v>3565.77</v>
      </c>
      <c r="U4238" s="2" t="s">
        <v>113</v>
      </c>
      <c r="V4238" s="2" t="s">
        <v>97</v>
      </c>
      <c r="W4238" s="4">
        <v>0</v>
      </c>
      <c r="X4238" s="4">
        <v>0</v>
      </c>
      <c r="Y4238" s="4">
        <v>85578.48</v>
      </c>
      <c r="Z4238" s="2">
        <v>0</v>
      </c>
      <c r="AA4238" s="2" t="s">
        <v>97</v>
      </c>
      <c r="AB4238" s="2" t="s">
        <v>15736</v>
      </c>
      <c r="AC4238" s="2" t="s">
        <v>121</v>
      </c>
      <c r="AD4238" s="2" t="s">
        <v>76</v>
      </c>
      <c r="AE4238" s="5">
        <v>62.54</v>
      </c>
      <c r="AF4238" s="2">
        <v>0</v>
      </c>
      <c r="AG4238" s="2" t="s">
        <v>97</v>
      </c>
      <c r="AH4238" s="2"/>
      <c r="AI4238" s="6" t="str">
        <f t="shared" si="198"/>
        <v>18-24</v>
      </c>
      <c r="AJ4238" s="11">
        <f>YEAR(tbl_LoanData[[#This Row],[Application Date]])</f>
        <v>2025</v>
      </c>
      <c r="AK4238" s="11" t="str">
        <f>TEXT(tbl_LoanData[[#This Row],[Application Date]],"MMMM")</f>
        <v>January</v>
      </c>
      <c r="AL4238" s="12">
        <f>DATE(YEAR(tbl_LoanData[[#This Row],[Application Date]]),MONTH(tbl_LoanData[[#This Row],[Application Date]]),1)</f>
        <v>45658</v>
      </c>
      <c r="AM4238" s="14">
        <f ca="1">IF(AND(tbl_LoanData[[#This Row],[Application Date]]&gt;=EOMONTH(TODAY(),-1)+1,tbl_LoanData[[#This Row],[Application Date]]&lt;=TODAY()),tbl_LoanData[[#This Row],[Loan Amount]],0)</f>
        <v>0</v>
      </c>
      <c r="AN4238" s="14">
        <f>tbl_LoanData[[#This Row],[Amount Paid]]-(Q4238-X4238)</f>
        <v>-73800</v>
      </c>
      <c r="AO4238" s="14">
        <f>IF(tbl_LoanData[[#This Row],[Application Status]]="Approved",1,0)</f>
        <v>0</v>
      </c>
      <c r="AP4238" s="22" t="str">
        <f t="shared" ca="1" si="199"/>
        <v/>
      </c>
      <c r="AQ4238" s="22" t="str">
        <f t="shared" ca="1" si="200"/>
        <v/>
      </c>
    </row>
    <row r="4239" spans="1:43" ht="14.4" customHeight="1" x14ac:dyDescent="0.3">
      <c r="A4239" s="2" t="s">
        <v>2645</v>
      </c>
      <c r="B4239" s="2" t="s">
        <v>2646</v>
      </c>
      <c r="C4239" s="2" t="s">
        <v>155</v>
      </c>
      <c r="D4239" s="2" t="s">
        <v>268</v>
      </c>
      <c r="E4239" s="2" t="s">
        <v>101</v>
      </c>
      <c r="F4239" s="2">
        <v>24</v>
      </c>
      <c r="G4239" s="2" t="s">
        <v>83</v>
      </c>
      <c r="H4239" s="2" t="s">
        <v>233</v>
      </c>
      <c r="I4239" s="2" t="s">
        <v>46</v>
      </c>
      <c r="J4239" s="3">
        <v>45677</v>
      </c>
      <c r="K4239" s="3"/>
      <c r="L4239" s="2" t="s">
        <v>39</v>
      </c>
      <c r="M4239" s="2" t="s">
        <v>94</v>
      </c>
      <c r="N4239" s="2" t="s">
        <v>365</v>
      </c>
      <c r="O4239" s="4">
        <v>1601000</v>
      </c>
      <c r="P4239" s="4">
        <v>572300</v>
      </c>
      <c r="Q4239" s="4">
        <v>1028700</v>
      </c>
      <c r="R4239" s="2">
        <v>48</v>
      </c>
      <c r="S4239" s="5">
        <v>6.84</v>
      </c>
      <c r="T4239" s="4">
        <v>27294.84</v>
      </c>
      <c r="U4239" s="2" t="s">
        <v>96</v>
      </c>
      <c r="V4239" s="2" t="s">
        <v>97</v>
      </c>
      <c r="W4239" s="4">
        <v>0</v>
      </c>
      <c r="X4239" s="4">
        <v>0</v>
      </c>
      <c r="Y4239" s="4">
        <v>1310152.32</v>
      </c>
      <c r="Z4239" s="2">
        <v>0</v>
      </c>
      <c r="AA4239" s="2" t="s">
        <v>97</v>
      </c>
      <c r="AB4239" s="2" t="s">
        <v>15732</v>
      </c>
      <c r="AC4239" s="2" t="s">
        <v>106</v>
      </c>
      <c r="AD4239" s="2" t="s">
        <v>76</v>
      </c>
      <c r="AE4239" s="5">
        <v>64.25</v>
      </c>
      <c r="AF4239" s="2">
        <v>0</v>
      </c>
      <c r="AG4239" s="2" t="s">
        <v>97</v>
      </c>
      <c r="AH4239" s="2"/>
      <c r="AI4239" s="6" t="str">
        <f t="shared" si="198"/>
        <v>18-24</v>
      </c>
      <c r="AJ4239" s="11">
        <f>YEAR(tbl_LoanData[[#This Row],[Application Date]])</f>
        <v>2025</v>
      </c>
      <c r="AK4239" s="11" t="str">
        <f>TEXT(tbl_LoanData[[#This Row],[Application Date]],"MMMM")</f>
        <v>January</v>
      </c>
      <c r="AL4239" s="12">
        <f>DATE(YEAR(tbl_LoanData[[#This Row],[Application Date]]),MONTH(tbl_LoanData[[#This Row],[Application Date]]),1)</f>
        <v>45658</v>
      </c>
      <c r="AM4239" s="14">
        <f ca="1">IF(AND(tbl_LoanData[[#This Row],[Application Date]]&gt;=EOMONTH(TODAY(),-1)+1,tbl_LoanData[[#This Row],[Application Date]]&lt;=TODAY()),tbl_LoanData[[#This Row],[Loan Amount]],0)</f>
        <v>0</v>
      </c>
      <c r="AN4239" s="14">
        <f>tbl_LoanData[[#This Row],[Amount Paid]]-(Q4239-X4239)</f>
        <v>-1028700</v>
      </c>
      <c r="AO4239" s="14">
        <f>IF(tbl_LoanData[[#This Row],[Application Status]]="Approved",1,0)</f>
        <v>0</v>
      </c>
      <c r="AP4239" s="22" t="str">
        <f t="shared" ca="1" si="199"/>
        <v/>
      </c>
      <c r="AQ4239" s="22" t="str">
        <f t="shared" ca="1" si="200"/>
        <v/>
      </c>
    </row>
    <row r="4240" spans="1:43" ht="14.4" customHeight="1" x14ac:dyDescent="0.3">
      <c r="A4240" s="2" t="s">
        <v>2739</v>
      </c>
      <c r="B4240" s="2" t="s">
        <v>2740</v>
      </c>
      <c r="C4240" s="2" t="s">
        <v>804</v>
      </c>
      <c r="D4240" s="2" t="s">
        <v>182</v>
      </c>
      <c r="E4240" s="2" t="s">
        <v>465</v>
      </c>
      <c r="F4240" s="2">
        <v>53</v>
      </c>
      <c r="G4240" s="2" t="s">
        <v>83</v>
      </c>
      <c r="H4240" s="2" t="s">
        <v>205</v>
      </c>
      <c r="I4240" s="2" t="s">
        <v>49</v>
      </c>
      <c r="J4240" s="3">
        <v>45688</v>
      </c>
      <c r="K4240" s="3">
        <v>45697</v>
      </c>
      <c r="L4240" s="2" t="s">
        <v>37</v>
      </c>
      <c r="M4240" s="2" t="s">
        <v>260</v>
      </c>
      <c r="N4240" s="2" t="s">
        <v>457</v>
      </c>
      <c r="O4240" s="4">
        <v>90000</v>
      </c>
      <c r="P4240" s="4">
        <v>34100</v>
      </c>
      <c r="Q4240" s="4">
        <v>55900</v>
      </c>
      <c r="R4240" s="2">
        <v>24</v>
      </c>
      <c r="S4240" s="5">
        <v>9.11</v>
      </c>
      <c r="T4240" s="4">
        <v>2753.54</v>
      </c>
      <c r="U4240" s="2" t="s">
        <v>73</v>
      </c>
      <c r="V4240" s="2" t="s">
        <v>74</v>
      </c>
      <c r="W4240" s="4">
        <v>49563.72</v>
      </c>
      <c r="X4240" s="4">
        <v>16521.259999999998</v>
      </c>
      <c r="Y4240" s="4">
        <v>66084.98</v>
      </c>
      <c r="Z4240" s="2">
        <v>0</v>
      </c>
      <c r="AA4240" s="2" t="s">
        <v>56</v>
      </c>
      <c r="AB4240" s="2" t="s">
        <v>15736</v>
      </c>
      <c r="AC4240" s="2" t="s">
        <v>146</v>
      </c>
      <c r="AD4240" s="2" t="s">
        <v>76</v>
      </c>
      <c r="AE4240" s="5">
        <v>62.11</v>
      </c>
      <c r="AF4240" s="2">
        <v>0</v>
      </c>
      <c r="AG4240" s="2" t="s">
        <v>77</v>
      </c>
      <c r="AH4240" s="2">
        <v>9</v>
      </c>
      <c r="AI4240" s="6" t="str">
        <f t="shared" si="198"/>
        <v>45-54</v>
      </c>
      <c r="AJ4240" s="11">
        <f>YEAR(tbl_LoanData[[#This Row],[Application Date]])</f>
        <v>2025</v>
      </c>
      <c r="AK4240" s="11" t="str">
        <f>TEXT(tbl_LoanData[[#This Row],[Application Date]],"MMMM")</f>
        <v>January</v>
      </c>
      <c r="AL4240" s="12">
        <f>DATE(YEAR(tbl_LoanData[[#This Row],[Application Date]]),MONTH(tbl_LoanData[[#This Row],[Application Date]]),1)</f>
        <v>45658</v>
      </c>
      <c r="AM4240" s="14">
        <f ca="1">IF(AND(tbl_LoanData[[#This Row],[Application Date]]&gt;=EOMONTH(TODAY(),-1)+1,tbl_LoanData[[#This Row],[Application Date]]&lt;=TODAY()),tbl_LoanData[[#This Row],[Loan Amount]],0)</f>
        <v>0</v>
      </c>
      <c r="AN4240" s="14">
        <f>tbl_LoanData[[#This Row],[Amount Paid]]-(Q4240-X4240)</f>
        <v>10184.979999999996</v>
      </c>
      <c r="AO4240" s="14">
        <f>IF(tbl_LoanData[[#This Row],[Application Status]]="Approved",1,0)</f>
        <v>1</v>
      </c>
      <c r="AP4240" s="22" t="str">
        <f t="shared" ca="1" si="199"/>
        <v/>
      </c>
      <c r="AQ4240" s="22" t="str">
        <f t="shared" ca="1" si="200"/>
        <v/>
      </c>
    </row>
    <row r="4241" spans="1:43" x14ac:dyDescent="0.3">
      <c r="A4241" s="2" t="s">
        <v>3019</v>
      </c>
      <c r="B4241" s="2" t="s">
        <v>3020</v>
      </c>
      <c r="C4241" s="2" t="s">
        <v>203</v>
      </c>
      <c r="D4241" s="2" t="s">
        <v>209</v>
      </c>
      <c r="E4241" s="2" t="s">
        <v>190</v>
      </c>
      <c r="F4241" s="2">
        <v>62</v>
      </c>
      <c r="G4241" s="2" t="s">
        <v>69</v>
      </c>
      <c r="H4241" s="2" t="s">
        <v>205</v>
      </c>
      <c r="I4241" s="2" t="s">
        <v>49</v>
      </c>
      <c r="J4241" s="3">
        <v>45681</v>
      </c>
      <c r="K4241" s="3"/>
      <c r="L4241" s="2" t="s">
        <v>40</v>
      </c>
      <c r="M4241" s="2" t="s">
        <v>111</v>
      </c>
      <c r="N4241" s="2" t="s">
        <v>120</v>
      </c>
      <c r="O4241" s="4">
        <v>1417000</v>
      </c>
      <c r="P4241" s="4">
        <v>292200</v>
      </c>
      <c r="Q4241" s="4">
        <v>1124800</v>
      </c>
      <c r="R4241" s="2">
        <v>12</v>
      </c>
      <c r="S4241" s="5">
        <v>5.7</v>
      </c>
      <c r="T4241" s="4">
        <v>99076.13</v>
      </c>
      <c r="U4241" s="2" t="s">
        <v>113</v>
      </c>
      <c r="V4241" s="2" t="s">
        <v>97</v>
      </c>
      <c r="W4241" s="4">
        <v>0</v>
      </c>
      <c r="X4241" s="4">
        <v>0</v>
      </c>
      <c r="Y4241" s="4">
        <v>1188913.6000000001</v>
      </c>
      <c r="Z4241" s="2">
        <v>0</v>
      </c>
      <c r="AA4241" s="2" t="s">
        <v>97</v>
      </c>
      <c r="AB4241" s="2" t="s">
        <v>15734</v>
      </c>
      <c r="AC4241" s="2" t="s">
        <v>121</v>
      </c>
      <c r="AD4241" s="2" t="s">
        <v>76</v>
      </c>
      <c r="AE4241" s="5">
        <v>79.38</v>
      </c>
      <c r="AF4241" s="2">
        <v>0</v>
      </c>
      <c r="AG4241" s="2" t="s">
        <v>97</v>
      </c>
      <c r="AH4241" s="2"/>
      <c r="AI4241" s="6" t="str">
        <f t="shared" si="198"/>
        <v>55-64</v>
      </c>
      <c r="AJ4241" s="11">
        <f>YEAR(tbl_LoanData[[#This Row],[Application Date]])</f>
        <v>2025</v>
      </c>
      <c r="AK4241" s="11" t="str">
        <f>TEXT(tbl_LoanData[[#This Row],[Application Date]],"MMMM")</f>
        <v>January</v>
      </c>
      <c r="AL4241" s="12">
        <f>DATE(YEAR(tbl_LoanData[[#This Row],[Application Date]]),MONTH(tbl_LoanData[[#This Row],[Application Date]]),1)</f>
        <v>45658</v>
      </c>
      <c r="AM4241" s="14">
        <f ca="1">IF(AND(tbl_LoanData[[#This Row],[Application Date]]&gt;=EOMONTH(TODAY(),-1)+1,tbl_LoanData[[#This Row],[Application Date]]&lt;=TODAY()),tbl_LoanData[[#This Row],[Loan Amount]],0)</f>
        <v>0</v>
      </c>
      <c r="AN4241" s="14">
        <f>tbl_LoanData[[#This Row],[Amount Paid]]-(Q4241-X4241)</f>
        <v>-1124800</v>
      </c>
      <c r="AO4241" s="14">
        <f>IF(tbl_LoanData[[#This Row],[Application Status]]="Approved",1,0)</f>
        <v>0</v>
      </c>
      <c r="AP4241" s="22" t="str">
        <f t="shared" ca="1" si="199"/>
        <v/>
      </c>
      <c r="AQ4241" s="22" t="str">
        <f t="shared" ca="1" si="200"/>
        <v/>
      </c>
    </row>
    <row r="4242" spans="1:43" ht="14.4" customHeight="1" x14ac:dyDescent="0.3">
      <c r="A4242" s="2" t="s">
        <v>3073</v>
      </c>
      <c r="B4242" s="2" t="s">
        <v>3074</v>
      </c>
      <c r="C4242" s="2" t="s">
        <v>401</v>
      </c>
      <c r="D4242" s="2" t="s">
        <v>134</v>
      </c>
      <c r="E4242" s="2" t="s">
        <v>385</v>
      </c>
      <c r="F4242" s="2">
        <v>46</v>
      </c>
      <c r="G4242" s="2" t="s">
        <v>83</v>
      </c>
      <c r="H4242" s="2" t="s">
        <v>166</v>
      </c>
      <c r="I4242" s="2" t="s">
        <v>46</v>
      </c>
      <c r="J4242" s="3">
        <v>45687</v>
      </c>
      <c r="K4242" s="3">
        <v>45702</v>
      </c>
      <c r="L4242" s="2" t="s">
        <v>38</v>
      </c>
      <c r="M4242" s="2" t="s">
        <v>85</v>
      </c>
      <c r="N4242" s="2" t="s">
        <v>314</v>
      </c>
      <c r="O4242" s="4">
        <v>1844000</v>
      </c>
      <c r="P4242" s="4">
        <v>418500</v>
      </c>
      <c r="Q4242" s="4">
        <v>1425500</v>
      </c>
      <c r="R4242" s="2">
        <v>24</v>
      </c>
      <c r="S4242" s="5">
        <v>14.79</v>
      </c>
      <c r="T4242" s="4">
        <v>76965.119999999995</v>
      </c>
      <c r="U4242" s="2" t="s">
        <v>73</v>
      </c>
      <c r="V4242" s="2" t="s">
        <v>74</v>
      </c>
      <c r="W4242" s="4">
        <v>1385372.16</v>
      </c>
      <c r="X4242" s="4">
        <v>461790.74</v>
      </c>
      <c r="Y4242" s="4">
        <v>1847162.9</v>
      </c>
      <c r="Z4242" s="2">
        <v>0</v>
      </c>
      <c r="AA4242" s="2" t="s">
        <v>56</v>
      </c>
      <c r="AB4242" s="2" t="s">
        <v>15730</v>
      </c>
      <c r="AC4242" s="2" t="s">
        <v>332</v>
      </c>
      <c r="AD4242" s="2" t="s">
        <v>76</v>
      </c>
      <c r="AE4242" s="5">
        <v>77.3</v>
      </c>
      <c r="AF4242" s="2">
        <v>0</v>
      </c>
      <c r="AG4242" s="2" t="s">
        <v>77</v>
      </c>
      <c r="AH4242" s="2">
        <v>15</v>
      </c>
      <c r="AI4242" s="6" t="str">
        <f t="shared" si="198"/>
        <v>45-54</v>
      </c>
      <c r="AJ4242" s="11">
        <f>YEAR(tbl_LoanData[[#This Row],[Application Date]])</f>
        <v>2025</v>
      </c>
      <c r="AK4242" s="11" t="str">
        <f>TEXT(tbl_LoanData[[#This Row],[Application Date]],"MMMM")</f>
        <v>January</v>
      </c>
      <c r="AL4242" s="12">
        <f>DATE(YEAR(tbl_LoanData[[#This Row],[Application Date]]),MONTH(tbl_LoanData[[#This Row],[Application Date]]),1)</f>
        <v>45658</v>
      </c>
      <c r="AM4242" s="14">
        <f ca="1">IF(AND(tbl_LoanData[[#This Row],[Application Date]]&gt;=EOMONTH(TODAY(),-1)+1,tbl_LoanData[[#This Row],[Application Date]]&lt;=TODAY()),tbl_LoanData[[#This Row],[Loan Amount]],0)</f>
        <v>0</v>
      </c>
      <c r="AN4242" s="14">
        <f>tbl_LoanData[[#This Row],[Amount Paid]]-(Q4242-X4242)</f>
        <v>421662.89999999991</v>
      </c>
      <c r="AO4242" s="14">
        <f>IF(tbl_LoanData[[#This Row],[Application Status]]="Approved",1,0)</f>
        <v>1</v>
      </c>
      <c r="AP4242" s="22" t="str">
        <f t="shared" ca="1" si="199"/>
        <v/>
      </c>
      <c r="AQ4242" s="22" t="str">
        <f t="shared" ca="1" si="200"/>
        <v/>
      </c>
    </row>
    <row r="4243" spans="1:43" x14ac:dyDescent="0.3">
      <c r="A4243" s="2" t="s">
        <v>3115</v>
      </c>
      <c r="B4243" s="2" t="s">
        <v>3116</v>
      </c>
      <c r="C4243" s="2" t="s">
        <v>155</v>
      </c>
      <c r="D4243" s="2" t="s">
        <v>254</v>
      </c>
      <c r="E4243" s="2" t="s">
        <v>385</v>
      </c>
      <c r="F4243" s="2">
        <v>32</v>
      </c>
      <c r="G4243" s="2" t="s">
        <v>83</v>
      </c>
      <c r="H4243" s="2" t="s">
        <v>166</v>
      </c>
      <c r="I4243" s="2" t="s">
        <v>46</v>
      </c>
      <c r="J4243" s="3">
        <v>45677</v>
      </c>
      <c r="K4243" s="3"/>
      <c r="L4243" s="2" t="s">
        <v>37</v>
      </c>
      <c r="M4243" s="2" t="s">
        <v>104</v>
      </c>
      <c r="N4243" s="2" t="s">
        <v>286</v>
      </c>
      <c r="O4243" s="4">
        <v>103000</v>
      </c>
      <c r="P4243" s="4">
        <v>32100</v>
      </c>
      <c r="Q4243" s="4">
        <v>70900</v>
      </c>
      <c r="R4243" s="2">
        <v>60</v>
      </c>
      <c r="S4243" s="5">
        <v>6.68</v>
      </c>
      <c r="T4243" s="4">
        <v>1576.34</v>
      </c>
      <c r="U4243" s="2" t="s">
        <v>96</v>
      </c>
      <c r="V4243" s="2" t="s">
        <v>97</v>
      </c>
      <c r="W4243" s="4">
        <v>0</v>
      </c>
      <c r="X4243" s="4">
        <v>0</v>
      </c>
      <c r="Y4243" s="4">
        <v>94580.6</v>
      </c>
      <c r="Z4243" s="2">
        <v>0</v>
      </c>
      <c r="AA4243" s="2" t="s">
        <v>97</v>
      </c>
      <c r="AB4243" s="2" t="s">
        <v>15735</v>
      </c>
      <c r="AC4243" s="2" t="s">
        <v>75</v>
      </c>
      <c r="AD4243" s="2" t="s">
        <v>76</v>
      </c>
      <c r="AE4243" s="5">
        <v>68.83</v>
      </c>
      <c r="AF4243" s="2">
        <v>0</v>
      </c>
      <c r="AG4243" s="2" t="s">
        <v>97</v>
      </c>
      <c r="AH4243" s="2"/>
      <c r="AI4243" s="6" t="str">
        <f t="shared" si="198"/>
        <v>25-34</v>
      </c>
      <c r="AJ4243" s="11">
        <f>YEAR(tbl_LoanData[[#This Row],[Application Date]])</f>
        <v>2025</v>
      </c>
      <c r="AK4243" s="11" t="str">
        <f>TEXT(tbl_LoanData[[#This Row],[Application Date]],"MMMM")</f>
        <v>January</v>
      </c>
      <c r="AL4243" s="12">
        <f>DATE(YEAR(tbl_LoanData[[#This Row],[Application Date]]),MONTH(tbl_LoanData[[#This Row],[Application Date]]),1)</f>
        <v>45658</v>
      </c>
      <c r="AM4243" s="14">
        <f ca="1">IF(AND(tbl_LoanData[[#This Row],[Application Date]]&gt;=EOMONTH(TODAY(),-1)+1,tbl_LoanData[[#This Row],[Application Date]]&lt;=TODAY()),tbl_LoanData[[#This Row],[Loan Amount]],0)</f>
        <v>0</v>
      </c>
      <c r="AN4243" s="14">
        <f>tbl_LoanData[[#This Row],[Amount Paid]]-(Q4243-X4243)</f>
        <v>-70900</v>
      </c>
      <c r="AO4243" s="14">
        <f>IF(tbl_LoanData[[#This Row],[Application Status]]="Approved",1,0)</f>
        <v>0</v>
      </c>
      <c r="AP4243" s="22" t="str">
        <f t="shared" ca="1" si="199"/>
        <v/>
      </c>
      <c r="AQ4243" s="22" t="str">
        <f t="shared" ca="1" si="200"/>
        <v/>
      </c>
    </row>
    <row r="4244" spans="1:43" ht="14.4" customHeight="1" x14ac:dyDescent="0.3">
      <c r="A4244" s="2" t="s">
        <v>3135</v>
      </c>
      <c r="B4244" s="2" t="s">
        <v>3136</v>
      </c>
      <c r="C4244" s="2" t="s">
        <v>141</v>
      </c>
      <c r="D4244" s="2" t="s">
        <v>161</v>
      </c>
      <c r="E4244" s="2" t="s">
        <v>293</v>
      </c>
      <c r="F4244" s="2">
        <v>23</v>
      </c>
      <c r="G4244" s="2" t="s">
        <v>83</v>
      </c>
      <c r="H4244" s="2" t="s">
        <v>126</v>
      </c>
      <c r="I4244" s="2" t="s">
        <v>44</v>
      </c>
      <c r="J4244" s="3">
        <v>45660</v>
      </c>
      <c r="K4244" s="3">
        <v>45678</v>
      </c>
      <c r="L4244" s="2" t="s">
        <v>36</v>
      </c>
      <c r="M4244" s="2" t="s">
        <v>85</v>
      </c>
      <c r="N4244" s="2" t="s">
        <v>671</v>
      </c>
      <c r="O4244" s="4">
        <v>907000</v>
      </c>
      <c r="P4244" s="4">
        <v>110600</v>
      </c>
      <c r="Q4244" s="4">
        <v>796400</v>
      </c>
      <c r="R4244" s="2">
        <v>12</v>
      </c>
      <c r="S4244" s="5">
        <v>13.74</v>
      </c>
      <c r="T4244" s="4">
        <v>75485.45</v>
      </c>
      <c r="U4244" s="2" t="s">
        <v>73</v>
      </c>
      <c r="V4244" s="2" t="s">
        <v>33</v>
      </c>
      <c r="W4244" s="4">
        <v>905825.36</v>
      </c>
      <c r="X4244" s="4">
        <v>0</v>
      </c>
      <c r="Y4244" s="4">
        <v>905825.36</v>
      </c>
      <c r="Z4244" s="2">
        <v>0</v>
      </c>
      <c r="AA4244" s="2" t="s">
        <v>56</v>
      </c>
      <c r="AB4244" s="2" t="s">
        <v>15735</v>
      </c>
      <c r="AC4244" s="2" t="s">
        <v>121</v>
      </c>
      <c r="AD4244" s="2" t="s">
        <v>76</v>
      </c>
      <c r="AE4244" s="5">
        <v>87.81</v>
      </c>
      <c r="AF4244" s="2">
        <v>0</v>
      </c>
      <c r="AG4244" s="2" t="s">
        <v>77</v>
      </c>
      <c r="AH4244" s="2">
        <v>18</v>
      </c>
      <c r="AI4244" s="6" t="str">
        <f t="shared" si="198"/>
        <v>18-24</v>
      </c>
      <c r="AJ4244" s="11">
        <f>YEAR(tbl_LoanData[[#This Row],[Application Date]])</f>
        <v>2025</v>
      </c>
      <c r="AK4244" s="11" t="str">
        <f>TEXT(tbl_LoanData[[#This Row],[Application Date]],"MMMM")</f>
        <v>January</v>
      </c>
      <c r="AL4244" s="12">
        <f>DATE(YEAR(tbl_LoanData[[#This Row],[Application Date]]),MONTH(tbl_LoanData[[#This Row],[Application Date]]),1)</f>
        <v>45658</v>
      </c>
      <c r="AM4244" s="14">
        <f ca="1">IF(AND(tbl_LoanData[[#This Row],[Application Date]]&gt;=EOMONTH(TODAY(),-1)+1,tbl_LoanData[[#This Row],[Application Date]]&lt;=TODAY()),tbl_LoanData[[#This Row],[Loan Amount]],0)</f>
        <v>0</v>
      </c>
      <c r="AN4244" s="14">
        <f>tbl_LoanData[[#This Row],[Amount Paid]]-(Q4244-X4244)</f>
        <v>109425.35999999999</v>
      </c>
      <c r="AO4244" s="14">
        <f>IF(tbl_LoanData[[#This Row],[Application Status]]="Approved",1,0)</f>
        <v>1</v>
      </c>
      <c r="AP4244" s="22" t="str">
        <f t="shared" ca="1" si="199"/>
        <v/>
      </c>
      <c r="AQ4244" s="22" t="str">
        <f t="shared" ca="1" si="200"/>
        <v/>
      </c>
    </row>
    <row r="4245" spans="1:43" x14ac:dyDescent="0.3">
      <c r="A4245" s="2" t="s">
        <v>3181</v>
      </c>
      <c r="B4245" s="2" t="s">
        <v>3182</v>
      </c>
      <c r="C4245" s="2" t="s">
        <v>413</v>
      </c>
      <c r="D4245" s="2" t="s">
        <v>101</v>
      </c>
      <c r="E4245" s="2" t="s">
        <v>323</v>
      </c>
      <c r="F4245" s="2">
        <v>33</v>
      </c>
      <c r="G4245" s="2" t="s">
        <v>83</v>
      </c>
      <c r="H4245" s="2" t="s">
        <v>228</v>
      </c>
      <c r="I4245" s="2" t="s">
        <v>43</v>
      </c>
      <c r="J4245" s="3">
        <v>45680</v>
      </c>
      <c r="K4245" s="3">
        <v>45693</v>
      </c>
      <c r="L4245" s="2" t="s">
        <v>37</v>
      </c>
      <c r="M4245" s="2" t="s">
        <v>199</v>
      </c>
      <c r="N4245" s="2" t="s">
        <v>200</v>
      </c>
      <c r="O4245" s="4">
        <v>93000</v>
      </c>
      <c r="P4245" s="4">
        <v>30700</v>
      </c>
      <c r="Q4245" s="4">
        <v>62300</v>
      </c>
      <c r="R4245" s="2">
        <v>12</v>
      </c>
      <c r="S4245" s="5">
        <v>14.98</v>
      </c>
      <c r="T4245" s="4">
        <v>5969.38</v>
      </c>
      <c r="U4245" s="2" t="s">
        <v>73</v>
      </c>
      <c r="V4245" s="2" t="s">
        <v>33</v>
      </c>
      <c r="W4245" s="4">
        <v>71632.539999999994</v>
      </c>
      <c r="X4245" s="4">
        <v>0</v>
      </c>
      <c r="Y4245" s="4">
        <v>71632.539999999994</v>
      </c>
      <c r="Z4245" s="2">
        <v>0</v>
      </c>
      <c r="AA4245" s="2" t="s">
        <v>56</v>
      </c>
      <c r="AB4245" s="2" t="s">
        <v>15735</v>
      </c>
      <c r="AC4245" s="2" t="s">
        <v>121</v>
      </c>
      <c r="AD4245" s="2" t="s">
        <v>76</v>
      </c>
      <c r="AE4245" s="5">
        <v>66.989999999999995</v>
      </c>
      <c r="AF4245" s="2">
        <v>0</v>
      </c>
      <c r="AG4245" s="2" t="s">
        <v>77</v>
      </c>
      <c r="AH4245" s="2">
        <v>13</v>
      </c>
      <c r="AI4245" s="6" t="str">
        <f t="shared" si="198"/>
        <v>25-34</v>
      </c>
      <c r="AJ4245" s="11">
        <f>YEAR(tbl_LoanData[[#This Row],[Application Date]])</f>
        <v>2025</v>
      </c>
      <c r="AK4245" s="11" t="str">
        <f>TEXT(tbl_LoanData[[#This Row],[Application Date]],"MMMM")</f>
        <v>January</v>
      </c>
      <c r="AL4245" s="12">
        <f>DATE(YEAR(tbl_LoanData[[#This Row],[Application Date]]),MONTH(tbl_LoanData[[#This Row],[Application Date]]),1)</f>
        <v>45658</v>
      </c>
      <c r="AM4245" s="14">
        <f ca="1">IF(AND(tbl_LoanData[[#This Row],[Application Date]]&gt;=EOMONTH(TODAY(),-1)+1,tbl_LoanData[[#This Row],[Application Date]]&lt;=TODAY()),tbl_LoanData[[#This Row],[Loan Amount]],0)</f>
        <v>0</v>
      </c>
      <c r="AN4245" s="14">
        <f>tbl_LoanData[[#This Row],[Amount Paid]]-(Q4245-X4245)</f>
        <v>9332.5399999999936</v>
      </c>
      <c r="AO4245" s="14">
        <f>IF(tbl_LoanData[[#This Row],[Application Status]]="Approved",1,0)</f>
        <v>1</v>
      </c>
      <c r="AP4245" s="22" t="str">
        <f t="shared" ca="1" si="199"/>
        <v/>
      </c>
      <c r="AQ4245" s="22" t="str">
        <f t="shared" ca="1" si="200"/>
        <v/>
      </c>
    </row>
    <row r="4246" spans="1:43" ht="14.4" customHeight="1" x14ac:dyDescent="0.3">
      <c r="A4246" s="2" t="s">
        <v>3215</v>
      </c>
      <c r="B4246" s="2" t="s">
        <v>3216</v>
      </c>
      <c r="C4246" s="2" t="s">
        <v>949</v>
      </c>
      <c r="D4246" s="2" t="s">
        <v>117</v>
      </c>
      <c r="E4246" s="2" t="s">
        <v>402</v>
      </c>
      <c r="F4246" s="2">
        <v>55</v>
      </c>
      <c r="G4246" s="2" t="s">
        <v>83</v>
      </c>
      <c r="H4246" s="2" t="s">
        <v>224</v>
      </c>
      <c r="I4246" s="2" t="s">
        <v>54</v>
      </c>
      <c r="J4246" s="3">
        <v>45665</v>
      </c>
      <c r="K4246" s="3">
        <v>45675</v>
      </c>
      <c r="L4246" s="2" t="s">
        <v>41</v>
      </c>
      <c r="M4246" s="2" t="s">
        <v>144</v>
      </c>
      <c r="N4246" s="2" t="s">
        <v>145</v>
      </c>
      <c r="O4246" s="4">
        <v>3952000</v>
      </c>
      <c r="P4246" s="4">
        <v>549800</v>
      </c>
      <c r="Q4246" s="4">
        <v>3402200</v>
      </c>
      <c r="R4246" s="2">
        <v>36</v>
      </c>
      <c r="S4246" s="5">
        <v>6.61</v>
      </c>
      <c r="T4246" s="4">
        <v>113246.01</v>
      </c>
      <c r="U4246" s="2" t="s">
        <v>73</v>
      </c>
      <c r="V4246" s="2" t="s">
        <v>74</v>
      </c>
      <c r="W4246" s="4">
        <v>2151674.19</v>
      </c>
      <c r="X4246" s="4">
        <v>1925182.07</v>
      </c>
      <c r="Y4246" s="4">
        <v>4076856.26</v>
      </c>
      <c r="Z4246" s="2">
        <v>0</v>
      </c>
      <c r="AA4246" s="2" t="s">
        <v>56</v>
      </c>
      <c r="AB4246" s="2" t="s">
        <v>15732</v>
      </c>
      <c r="AC4246" s="2" t="s">
        <v>146</v>
      </c>
      <c r="AD4246" s="2" t="s">
        <v>76</v>
      </c>
      <c r="AE4246" s="5">
        <v>86.09</v>
      </c>
      <c r="AF4246" s="2">
        <v>0</v>
      </c>
      <c r="AG4246" s="2" t="s">
        <v>77</v>
      </c>
      <c r="AH4246" s="2">
        <v>10</v>
      </c>
      <c r="AI4246" s="6" t="str">
        <f t="shared" si="198"/>
        <v>55-64</v>
      </c>
      <c r="AJ4246" s="11">
        <f>YEAR(tbl_LoanData[[#This Row],[Application Date]])</f>
        <v>2025</v>
      </c>
      <c r="AK4246" s="11" t="str">
        <f>TEXT(tbl_LoanData[[#This Row],[Application Date]],"MMMM")</f>
        <v>January</v>
      </c>
      <c r="AL4246" s="12">
        <f>DATE(YEAR(tbl_LoanData[[#This Row],[Application Date]]),MONTH(tbl_LoanData[[#This Row],[Application Date]]),1)</f>
        <v>45658</v>
      </c>
      <c r="AM4246" s="14">
        <f ca="1">IF(AND(tbl_LoanData[[#This Row],[Application Date]]&gt;=EOMONTH(TODAY(),-1)+1,tbl_LoanData[[#This Row],[Application Date]]&lt;=TODAY()),tbl_LoanData[[#This Row],[Loan Amount]],0)</f>
        <v>0</v>
      </c>
      <c r="AN4246" s="14">
        <f>tbl_LoanData[[#This Row],[Amount Paid]]-(Q4246-X4246)</f>
        <v>674656.26</v>
      </c>
      <c r="AO4246" s="14">
        <f>IF(tbl_LoanData[[#This Row],[Application Status]]="Approved",1,0)</f>
        <v>1</v>
      </c>
      <c r="AP4246" s="22" t="str">
        <f t="shared" ca="1" si="199"/>
        <v/>
      </c>
      <c r="AQ4246" s="22" t="str">
        <f t="shared" ca="1" si="200"/>
        <v/>
      </c>
    </row>
    <row r="4247" spans="1:43" ht="14.4" customHeight="1" x14ac:dyDescent="0.3">
      <c r="A4247" s="2" t="s">
        <v>3219</v>
      </c>
      <c r="B4247" s="2" t="s">
        <v>3220</v>
      </c>
      <c r="C4247" s="2" t="s">
        <v>515</v>
      </c>
      <c r="D4247" s="2" t="s">
        <v>82</v>
      </c>
      <c r="E4247" s="2" t="s">
        <v>92</v>
      </c>
      <c r="F4247" s="2">
        <v>40</v>
      </c>
      <c r="G4247" s="2" t="s">
        <v>69</v>
      </c>
      <c r="H4247" s="2" t="s">
        <v>177</v>
      </c>
      <c r="I4247" s="2" t="s">
        <v>43</v>
      </c>
      <c r="J4247" s="3">
        <v>45668</v>
      </c>
      <c r="K4247" s="3">
        <v>45686</v>
      </c>
      <c r="L4247" s="2" t="s">
        <v>37</v>
      </c>
      <c r="M4247" s="2" t="s">
        <v>199</v>
      </c>
      <c r="N4247" s="2" t="s">
        <v>200</v>
      </c>
      <c r="O4247" s="4">
        <v>76000</v>
      </c>
      <c r="P4247" s="4">
        <v>16600</v>
      </c>
      <c r="Q4247" s="4">
        <v>59400</v>
      </c>
      <c r="R4247" s="2">
        <v>24</v>
      </c>
      <c r="S4247" s="5">
        <v>11.37</v>
      </c>
      <c r="T4247" s="4">
        <v>3037.82</v>
      </c>
      <c r="U4247" s="2" t="s">
        <v>73</v>
      </c>
      <c r="V4247" s="2" t="s">
        <v>74</v>
      </c>
      <c r="W4247" s="4">
        <v>54680.76</v>
      </c>
      <c r="X4247" s="4">
        <v>18226.8</v>
      </c>
      <c r="Y4247" s="4">
        <v>72907.56</v>
      </c>
      <c r="Z4247" s="2">
        <v>0</v>
      </c>
      <c r="AA4247" s="2" t="s">
        <v>56</v>
      </c>
      <c r="AB4247" s="2" t="s">
        <v>15736</v>
      </c>
      <c r="AC4247" s="2" t="s">
        <v>106</v>
      </c>
      <c r="AD4247" s="2" t="s">
        <v>76</v>
      </c>
      <c r="AE4247" s="5">
        <v>78.16</v>
      </c>
      <c r="AF4247" s="2">
        <v>0</v>
      </c>
      <c r="AG4247" s="2" t="s">
        <v>77</v>
      </c>
      <c r="AH4247" s="2">
        <v>18</v>
      </c>
      <c r="AI4247" s="6" t="str">
        <f t="shared" si="198"/>
        <v>35-44</v>
      </c>
      <c r="AJ4247" s="11">
        <f>YEAR(tbl_LoanData[[#This Row],[Application Date]])</f>
        <v>2025</v>
      </c>
      <c r="AK4247" s="11" t="str">
        <f>TEXT(tbl_LoanData[[#This Row],[Application Date]],"MMMM")</f>
        <v>January</v>
      </c>
      <c r="AL4247" s="12">
        <f>DATE(YEAR(tbl_LoanData[[#This Row],[Application Date]]),MONTH(tbl_LoanData[[#This Row],[Application Date]]),1)</f>
        <v>45658</v>
      </c>
      <c r="AM4247" s="14">
        <f ca="1">IF(AND(tbl_LoanData[[#This Row],[Application Date]]&gt;=EOMONTH(TODAY(),-1)+1,tbl_LoanData[[#This Row],[Application Date]]&lt;=TODAY()),tbl_LoanData[[#This Row],[Loan Amount]],0)</f>
        <v>0</v>
      </c>
      <c r="AN4247" s="14">
        <f>tbl_LoanData[[#This Row],[Amount Paid]]-(Q4247-X4247)</f>
        <v>13507.560000000005</v>
      </c>
      <c r="AO4247" s="14">
        <f>IF(tbl_LoanData[[#This Row],[Application Status]]="Approved",1,0)</f>
        <v>1</v>
      </c>
      <c r="AP4247" s="22" t="str">
        <f t="shared" ca="1" si="199"/>
        <v/>
      </c>
      <c r="AQ4247" s="22" t="str">
        <f t="shared" ca="1" si="200"/>
        <v/>
      </c>
    </row>
    <row r="4248" spans="1:43" ht="14.4" customHeight="1" x14ac:dyDescent="0.3">
      <c r="A4248" s="2" t="s">
        <v>3247</v>
      </c>
      <c r="B4248" s="2" t="s">
        <v>3248</v>
      </c>
      <c r="C4248" s="2" t="s">
        <v>142</v>
      </c>
      <c r="D4248" s="2" t="s">
        <v>118</v>
      </c>
      <c r="E4248" s="2" t="s">
        <v>385</v>
      </c>
      <c r="F4248" s="2">
        <v>42</v>
      </c>
      <c r="G4248" s="2" t="s">
        <v>83</v>
      </c>
      <c r="H4248" s="2" t="s">
        <v>177</v>
      </c>
      <c r="I4248" s="2" t="s">
        <v>43</v>
      </c>
      <c r="J4248" s="3">
        <v>45669</v>
      </c>
      <c r="K4248" s="3">
        <v>45679</v>
      </c>
      <c r="L4248" s="2" t="s">
        <v>37</v>
      </c>
      <c r="M4248" s="2" t="s">
        <v>260</v>
      </c>
      <c r="N4248" s="2" t="s">
        <v>261</v>
      </c>
      <c r="O4248" s="4">
        <v>210000</v>
      </c>
      <c r="P4248" s="4">
        <v>59400</v>
      </c>
      <c r="Q4248" s="4">
        <v>150600</v>
      </c>
      <c r="R4248" s="2">
        <v>48</v>
      </c>
      <c r="S4248" s="5">
        <v>6.03</v>
      </c>
      <c r="T4248" s="4">
        <v>3894.26</v>
      </c>
      <c r="U4248" s="2" t="s">
        <v>73</v>
      </c>
      <c r="V4248" s="2" t="s">
        <v>74</v>
      </c>
      <c r="W4248" s="4">
        <v>73990.94</v>
      </c>
      <c r="X4248" s="4">
        <v>112933.78</v>
      </c>
      <c r="Y4248" s="4">
        <v>186924.72</v>
      </c>
      <c r="Z4248" s="2">
        <v>0</v>
      </c>
      <c r="AA4248" s="2" t="s">
        <v>56</v>
      </c>
      <c r="AB4248" s="2" t="s">
        <v>15734</v>
      </c>
      <c r="AC4248" s="2" t="s">
        <v>87</v>
      </c>
      <c r="AD4248" s="2" t="s">
        <v>76</v>
      </c>
      <c r="AE4248" s="5">
        <v>71.709999999999994</v>
      </c>
      <c r="AF4248" s="2">
        <v>0</v>
      </c>
      <c r="AG4248" s="2" t="s">
        <v>77</v>
      </c>
      <c r="AH4248" s="2">
        <v>10</v>
      </c>
      <c r="AI4248" s="6" t="str">
        <f t="shared" si="198"/>
        <v>35-44</v>
      </c>
      <c r="AJ4248" s="11">
        <f>YEAR(tbl_LoanData[[#This Row],[Application Date]])</f>
        <v>2025</v>
      </c>
      <c r="AK4248" s="11" t="str">
        <f>TEXT(tbl_LoanData[[#This Row],[Application Date]],"MMMM")</f>
        <v>January</v>
      </c>
      <c r="AL4248" s="12">
        <f>DATE(YEAR(tbl_LoanData[[#This Row],[Application Date]]),MONTH(tbl_LoanData[[#This Row],[Application Date]]),1)</f>
        <v>45658</v>
      </c>
      <c r="AM4248" s="14">
        <f ca="1">IF(AND(tbl_LoanData[[#This Row],[Application Date]]&gt;=EOMONTH(TODAY(),-1)+1,tbl_LoanData[[#This Row],[Application Date]]&lt;=TODAY()),tbl_LoanData[[#This Row],[Loan Amount]],0)</f>
        <v>0</v>
      </c>
      <c r="AN4248" s="14">
        <f>tbl_LoanData[[#This Row],[Amount Paid]]-(Q4248-X4248)</f>
        <v>36324.720000000001</v>
      </c>
      <c r="AO4248" s="14">
        <f>IF(tbl_LoanData[[#This Row],[Application Status]]="Approved",1,0)</f>
        <v>1</v>
      </c>
      <c r="AP4248" s="22" t="str">
        <f t="shared" ca="1" si="199"/>
        <v/>
      </c>
      <c r="AQ4248" s="22" t="str">
        <f t="shared" ca="1" si="200"/>
        <v/>
      </c>
    </row>
    <row r="4249" spans="1:43" x14ac:dyDescent="0.3">
      <c r="A4249" s="2" t="s">
        <v>3373</v>
      </c>
      <c r="B4249" s="2" t="s">
        <v>3374</v>
      </c>
      <c r="C4249" s="2" t="s">
        <v>297</v>
      </c>
      <c r="D4249" s="2" t="s">
        <v>204</v>
      </c>
      <c r="E4249" s="2" t="s">
        <v>176</v>
      </c>
      <c r="F4249" s="2">
        <v>59</v>
      </c>
      <c r="G4249" s="2" t="s">
        <v>69</v>
      </c>
      <c r="H4249" s="2" t="s">
        <v>172</v>
      </c>
      <c r="I4249" s="2" t="s">
        <v>45</v>
      </c>
      <c r="J4249" s="3">
        <v>45673</v>
      </c>
      <c r="K4249" s="3">
        <v>45675</v>
      </c>
      <c r="L4249" s="2" t="s">
        <v>40</v>
      </c>
      <c r="M4249" s="2" t="s">
        <v>85</v>
      </c>
      <c r="N4249" s="2" t="s">
        <v>86</v>
      </c>
      <c r="O4249" s="4">
        <v>1397000</v>
      </c>
      <c r="P4249" s="4">
        <v>294500</v>
      </c>
      <c r="Q4249" s="4">
        <v>1102500</v>
      </c>
      <c r="R4249" s="2">
        <v>18</v>
      </c>
      <c r="S4249" s="5">
        <v>5.05</v>
      </c>
      <c r="T4249" s="4">
        <v>65889.69</v>
      </c>
      <c r="U4249" s="2" t="s">
        <v>73</v>
      </c>
      <c r="V4249" s="2" t="s">
        <v>33</v>
      </c>
      <c r="W4249" s="4">
        <v>1186014.3799999999</v>
      </c>
      <c r="X4249" s="4">
        <v>0</v>
      </c>
      <c r="Y4249" s="4">
        <v>1186014.3799999999</v>
      </c>
      <c r="Z4249" s="2">
        <v>0</v>
      </c>
      <c r="AA4249" s="2" t="s">
        <v>56</v>
      </c>
      <c r="AB4249" s="2" t="s">
        <v>15735</v>
      </c>
      <c r="AC4249" s="2" t="s">
        <v>146</v>
      </c>
      <c r="AD4249" s="2" t="s">
        <v>76</v>
      </c>
      <c r="AE4249" s="5">
        <v>78.92</v>
      </c>
      <c r="AF4249" s="2">
        <v>0</v>
      </c>
      <c r="AG4249" s="2" t="s">
        <v>77</v>
      </c>
      <c r="AH4249" s="2">
        <v>2</v>
      </c>
      <c r="AI4249" s="6" t="str">
        <f t="shared" si="198"/>
        <v>55-64</v>
      </c>
      <c r="AJ4249" s="11">
        <f>YEAR(tbl_LoanData[[#This Row],[Application Date]])</f>
        <v>2025</v>
      </c>
      <c r="AK4249" s="11" t="str">
        <f>TEXT(tbl_LoanData[[#This Row],[Application Date]],"MMMM")</f>
        <v>January</v>
      </c>
      <c r="AL4249" s="12">
        <f>DATE(YEAR(tbl_LoanData[[#This Row],[Application Date]]),MONTH(tbl_LoanData[[#This Row],[Application Date]]),1)</f>
        <v>45658</v>
      </c>
      <c r="AM4249" s="14">
        <f ca="1">IF(AND(tbl_LoanData[[#This Row],[Application Date]]&gt;=EOMONTH(TODAY(),-1)+1,tbl_LoanData[[#This Row],[Application Date]]&lt;=TODAY()),tbl_LoanData[[#This Row],[Loan Amount]],0)</f>
        <v>0</v>
      </c>
      <c r="AN4249" s="14">
        <f>tbl_LoanData[[#This Row],[Amount Paid]]-(Q4249-X4249)</f>
        <v>83514.379999999888</v>
      </c>
      <c r="AO4249" s="14">
        <f>IF(tbl_LoanData[[#This Row],[Application Status]]="Approved",1,0)</f>
        <v>1</v>
      </c>
      <c r="AP4249" s="22" t="str">
        <f t="shared" ca="1" si="199"/>
        <v/>
      </c>
      <c r="AQ4249" s="22" t="str">
        <f t="shared" ca="1" si="200"/>
        <v/>
      </c>
    </row>
    <row r="4250" spans="1:43" ht="14.4" customHeight="1" x14ac:dyDescent="0.3">
      <c r="A4250" s="2" t="s">
        <v>3383</v>
      </c>
      <c r="B4250" s="2" t="s">
        <v>3384</v>
      </c>
      <c r="C4250" s="2" t="s">
        <v>317</v>
      </c>
      <c r="D4250" s="2" t="s">
        <v>91</v>
      </c>
      <c r="E4250" s="2" t="s">
        <v>447</v>
      </c>
      <c r="F4250" s="2">
        <v>59</v>
      </c>
      <c r="G4250" s="2" t="s">
        <v>83</v>
      </c>
      <c r="H4250" s="2" t="s">
        <v>398</v>
      </c>
      <c r="I4250" s="2" t="s">
        <v>46</v>
      </c>
      <c r="J4250" s="3">
        <v>45672</v>
      </c>
      <c r="K4250" s="3"/>
      <c r="L4250" s="2" t="s">
        <v>40</v>
      </c>
      <c r="M4250" s="2" t="s">
        <v>111</v>
      </c>
      <c r="N4250" s="2" t="s">
        <v>369</v>
      </c>
      <c r="O4250" s="4">
        <v>1005000</v>
      </c>
      <c r="P4250" s="4">
        <v>384200</v>
      </c>
      <c r="Q4250" s="4">
        <v>620800</v>
      </c>
      <c r="R4250" s="2">
        <v>36</v>
      </c>
      <c r="S4250" s="5">
        <v>13.24</v>
      </c>
      <c r="T4250" s="4">
        <v>24093.94</v>
      </c>
      <c r="U4250" s="2" t="s">
        <v>113</v>
      </c>
      <c r="V4250" s="2" t="s">
        <v>97</v>
      </c>
      <c r="W4250" s="4">
        <v>0</v>
      </c>
      <c r="X4250" s="4">
        <v>0</v>
      </c>
      <c r="Y4250" s="4">
        <v>867381.76000000001</v>
      </c>
      <c r="Z4250" s="2">
        <v>0</v>
      </c>
      <c r="AA4250" s="2" t="s">
        <v>97</v>
      </c>
      <c r="AB4250" s="2" t="s">
        <v>15735</v>
      </c>
      <c r="AC4250" s="2" t="s">
        <v>75</v>
      </c>
      <c r="AD4250" s="2" t="s">
        <v>76</v>
      </c>
      <c r="AE4250" s="5">
        <v>61.77</v>
      </c>
      <c r="AF4250" s="2">
        <v>0</v>
      </c>
      <c r="AG4250" s="2" t="s">
        <v>97</v>
      </c>
      <c r="AH4250" s="2"/>
      <c r="AI4250" s="6" t="str">
        <f t="shared" si="198"/>
        <v>55-64</v>
      </c>
      <c r="AJ4250" s="11">
        <f>YEAR(tbl_LoanData[[#This Row],[Application Date]])</f>
        <v>2025</v>
      </c>
      <c r="AK4250" s="11" t="str">
        <f>TEXT(tbl_LoanData[[#This Row],[Application Date]],"MMMM")</f>
        <v>January</v>
      </c>
      <c r="AL4250" s="12">
        <f>DATE(YEAR(tbl_LoanData[[#This Row],[Application Date]]),MONTH(tbl_LoanData[[#This Row],[Application Date]]),1)</f>
        <v>45658</v>
      </c>
      <c r="AM4250" s="14">
        <f ca="1">IF(AND(tbl_LoanData[[#This Row],[Application Date]]&gt;=EOMONTH(TODAY(),-1)+1,tbl_LoanData[[#This Row],[Application Date]]&lt;=TODAY()),tbl_LoanData[[#This Row],[Loan Amount]],0)</f>
        <v>0</v>
      </c>
      <c r="AN4250" s="14">
        <f>tbl_LoanData[[#This Row],[Amount Paid]]-(Q4250-X4250)</f>
        <v>-620800</v>
      </c>
      <c r="AO4250" s="14">
        <f>IF(tbl_LoanData[[#This Row],[Application Status]]="Approved",1,0)</f>
        <v>0</v>
      </c>
      <c r="AP4250" s="22" t="str">
        <f t="shared" ca="1" si="199"/>
        <v/>
      </c>
      <c r="AQ4250" s="22" t="str">
        <f t="shared" ca="1" si="200"/>
        <v/>
      </c>
    </row>
    <row r="4251" spans="1:43" x14ac:dyDescent="0.3">
      <c r="A4251" s="2" t="s">
        <v>3441</v>
      </c>
      <c r="B4251" s="2" t="s">
        <v>3442</v>
      </c>
      <c r="C4251" s="2" t="s">
        <v>249</v>
      </c>
      <c r="D4251" s="2" t="s">
        <v>67</v>
      </c>
      <c r="E4251" s="2" t="s">
        <v>102</v>
      </c>
      <c r="F4251" s="2">
        <v>57</v>
      </c>
      <c r="G4251" s="2" t="s">
        <v>69</v>
      </c>
      <c r="H4251" s="2" t="s">
        <v>177</v>
      </c>
      <c r="I4251" s="2" t="s">
        <v>43</v>
      </c>
      <c r="J4251" s="3">
        <v>45683</v>
      </c>
      <c r="K4251" s="3">
        <v>45695</v>
      </c>
      <c r="L4251" s="2" t="s">
        <v>38</v>
      </c>
      <c r="M4251" s="2" t="s">
        <v>144</v>
      </c>
      <c r="N4251" s="2" t="s">
        <v>382</v>
      </c>
      <c r="O4251" s="4">
        <v>1335000</v>
      </c>
      <c r="P4251" s="4">
        <v>487100</v>
      </c>
      <c r="Q4251" s="4">
        <v>847900</v>
      </c>
      <c r="R4251" s="2">
        <v>24</v>
      </c>
      <c r="S4251" s="5">
        <v>11.03</v>
      </c>
      <c r="T4251" s="4">
        <v>43122.78</v>
      </c>
      <c r="U4251" s="2" t="s">
        <v>73</v>
      </c>
      <c r="V4251" s="2" t="s">
        <v>74</v>
      </c>
      <c r="W4251" s="4">
        <v>776210.04</v>
      </c>
      <c r="X4251" s="4">
        <v>258736.7</v>
      </c>
      <c r="Y4251" s="4">
        <v>1034946.74</v>
      </c>
      <c r="Z4251" s="2">
        <v>0</v>
      </c>
      <c r="AA4251" s="2" t="s">
        <v>56</v>
      </c>
      <c r="AB4251" s="2" t="s">
        <v>15729</v>
      </c>
      <c r="AC4251" s="2" t="s">
        <v>332</v>
      </c>
      <c r="AD4251" s="2" t="s">
        <v>76</v>
      </c>
      <c r="AE4251" s="5">
        <v>63.51</v>
      </c>
      <c r="AF4251" s="2">
        <v>0</v>
      </c>
      <c r="AG4251" s="2" t="s">
        <v>77</v>
      </c>
      <c r="AH4251" s="2">
        <v>12</v>
      </c>
      <c r="AI4251" s="6" t="str">
        <f t="shared" si="198"/>
        <v>55-64</v>
      </c>
      <c r="AJ4251" s="11">
        <f>YEAR(tbl_LoanData[[#This Row],[Application Date]])</f>
        <v>2025</v>
      </c>
      <c r="AK4251" s="11" t="str">
        <f>TEXT(tbl_LoanData[[#This Row],[Application Date]],"MMMM")</f>
        <v>January</v>
      </c>
      <c r="AL4251" s="12">
        <f>DATE(YEAR(tbl_LoanData[[#This Row],[Application Date]]),MONTH(tbl_LoanData[[#This Row],[Application Date]]),1)</f>
        <v>45658</v>
      </c>
      <c r="AM4251" s="14">
        <f ca="1">IF(AND(tbl_LoanData[[#This Row],[Application Date]]&gt;=EOMONTH(TODAY(),-1)+1,tbl_LoanData[[#This Row],[Application Date]]&lt;=TODAY()),tbl_LoanData[[#This Row],[Loan Amount]],0)</f>
        <v>0</v>
      </c>
      <c r="AN4251" s="14">
        <f>tbl_LoanData[[#This Row],[Amount Paid]]-(Q4251-X4251)</f>
        <v>187046.74</v>
      </c>
      <c r="AO4251" s="14">
        <f>IF(tbl_LoanData[[#This Row],[Application Status]]="Approved",1,0)</f>
        <v>1</v>
      </c>
      <c r="AP4251" s="22" t="str">
        <f t="shared" ca="1" si="199"/>
        <v/>
      </c>
      <c r="AQ4251" s="22" t="str">
        <f t="shared" ca="1" si="200"/>
        <v/>
      </c>
    </row>
    <row r="4252" spans="1:43" ht="14.4" customHeight="1" x14ac:dyDescent="0.3">
      <c r="A4252" s="2" t="s">
        <v>3659</v>
      </c>
      <c r="B4252" s="2" t="s">
        <v>3660</v>
      </c>
      <c r="C4252" s="2" t="s">
        <v>376</v>
      </c>
      <c r="D4252" s="2" t="s">
        <v>102</v>
      </c>
      <c r="E4252" s="2" t="s">
        <v>293</v>
      </c>
      <c r="F4252" s="2">
        <v>29</v>
      </c>
      <c r="G4252" s="2" t="s">
        <v>69</v>
      </c>
      <c r="H4252" s="2" t="s">
        <v>126</v>
      </c>
      <c r="I4252" s="2" t="s">
        <v>44</v>
      </c>
      <c r="J4252" s="3">
        <v>45660</v>
      </c>
      <c r="K4252" s="3">
        <v>45678</v>
      </c>
      <c r="L4252" s="2" t="s">
        <v>38</v>
      </c>
      <c r="M4252" s="2" t="s">
        <v>127</v>
      </c>
      <c r="N4252" s="2" t="s">
        <v>128</v>
      </c>
      <c r="O4252" s="4">
        <v>1892000</v>
      </c>
      <c r="P4252" s="4">
        <v>549500</v>
      </c>
      <c r="Q4252" s="4">
        <v>1342500</v>
      </c>
      <c r="R4252" s="2">
        <v>48</v>
      </c>
      <c r="S4252" s="5">
        <v>11.35</v>
      </c>
      <c r="T4252" s="4">
        <v>40666.559999999998</v>
      </c>
      <c r="U4252" s="2" t="s">
        <v>73</v>
      </c>
      <c r="V4252" s="2" t="s">
        <v>74</v>
      </c>
      <c r="W4252" s="4">
        <v>772664.64</v>
      </c>
      <c r="X4252" s="4">
        <v>1179330.3600000001</v>
      </c>
      <c r="Y4252" s="4">
        <v>1951995</v>
      </c>
      <c r="Z4252" s="2">
        <v>0</v>
      </c>
      <c r="AA4252" s="2" t="s">
        <v>56</v>
      </c>
      <c r="AB4252" s="2" t="s">
        <v>15735</v>
      </c>
      <c r="AC4252" s="2" t="s">
        <v>129</v>
      </c>
      <c r="AD4252" s="2" t="s">
        <v>76</v>
      </c>
      <c r="AE4252" s="5">
        <v>70.959999999999994</v>
      </c>
      <c r="AF4252" s="2">
        <v>0</v>
      </c>
      <c r="AG4252" s="2" t="s">
        <v>77</v>
      </c>
      <c r="AH4252" s="2">
        <v>18</v>
      </c>
      <c r="AI4252" s="6" t="str">
        <f t="shared" si="198"/>
        <v>25-34</v>
      </c>
      <c r="AJ4252" s="11">
        <f>YEAR(tbl_LoanData[[#This Row],[Application Date]])</f>
        <v>2025</v>
      </c>
      <c r="AK4252" s="11" t="str">
        <f>TEXT(tbl_LoanData[[#This Row],[Application Date]],"MMMM")</f>
        <v>January</v>
      </c>
      <c r="AL4252" s="12">
        <f>DATE(YEAR(tbl_LoanData[[#This Row],[Application Date]]),MONTH(tbl_LoanData[[#This Row],[Application Date]]),1)</f>
        <v>45658</v>
      </c>
      <c r="AM4252" s="14">
        <f ca="1">IF(AND(tbl_LoanData[[#This Row],[Application Date]]&gt;=EOMONTH(TODAY(),-1)+1,tbl_LoanData[[#This Row],[Application Date]]&lt;=TODAY()),tbl_LoanData[[#This Row],[Loan Amount]],0)</f>
        <v>0</v>
      </c>
      <c r="AN4252" s="14">
        <f>tbl_LoanData[[#This Row],[Amount Paid]]-(Q4252-X4252)</f>
        <v>609495.00000000012</v>
      </c>
      <c r="AO4252" s="14">
        <f>IF(tbl_LoanData[[#This Row],[Application Status]]="Approved",1,0)</f>
        <v>1</v>
      </c>
      <c r="AP4252" s="22" t="str">
        <f t="shared" ca="1" si="199"/>
        <v/>
      </c>
      <c r="AQ4252" s="22" t="str">
        <f t="shared" ca="1" si="200"/>
        <v/>
      </c>
    </row>
    <row r="4253" spans="1:43" x14ac:dyDescent="0.3">
      <c r="A4253" s="2" t="s">
        <v>3729</v>
      </c>
      <c r="B4253" s="2" t="s">
        <v>3730</v>
      </c>
      <c r="C4253" s="2" t="s">
        <v>220</v>
      </c>
      <c r="D4253" s="2" t="s">
        <v>209</v>
      </c>
      <c r="E4253" s="2" t="s">
        <v>465</v>
      </c>
      <c r="F4253" s="2">
        <v>57</v>
      </c>
      <c r="G4253" s="2" t="s">
        <v>69</v>
      </c>
      <c r="H4253" s="2" t="s">
        <v>466</v>
      </c>
      <c r="I4253" s="2" t="s">
        <v>43</v>
      </c>
      <c r="J4253" s="3">
        <v>45688</v>
      </c>
      <c r="K4253" s="3">
        <v>45706</v>
      </c>
      <c r="L4253" s="2" t="s">
        <v>39</v>
      </c>
      <c r="M4253" s="2" t="s">
        <v>127</v>
      </c>
      <c r="N4253" s="2" t="s">
        <v>152</v>
      </c>
      <c r="O4253" s="4">
        <v>2024000</v>
      </c>
      <c r="P4253" s="4">
        <v>448700</v>
      </c>
      <c r="Q4253" s="4">
        <v>1575300</v>
      </c>
      <c r="R4253" s="2">
        <v>48</v>
      </c>
      <c r="S4253" s="5">
        <v>10.36</v>
      </c>
      <c r="T4253" s="4">
        <v>46418.84</v>
      </c>
      <c r="U4253" s="2" t="s">
        <v>73</v>
      </c>
      <c r="V4253" s="2" t="s">
        <v>74</v>
      </c>
      <c r="W4253" s="4">
        <v>835539.12</v>
      </c>
      <c r="X4253" s="4">
        <v>1392565.2</v>
      </c>
      <c r="Y4253" s="4">
        <v>2228104.3199999998</v>
      </c>
      <c r="Z4253" s="2">
        <v>0</v>
      </c>
      <c r="AA4253" s="2" t="s">
        <v>56</v>
      </c>
      <c r="AB4253" s="2" t="s">
        <v>15731</v>
      </c>
      <c r="AC4253" s="2" t="s">
        <v>121</v>
      </c>
      <c r="AD4253" s="2" t="s">
        <v>76</v>
      </c>
      <c r="AE4253" s="5">
        <v>77.83</v>
      </c>
      <c r="AF4253" s="2">
        <v>0</v>
      </c>
      <c r="AG4253" s="2" t="s">
        <v>77</v>
      </c>
      <c r="AH4253" s="2">
        <v>18</v>
      </c>
      <c r="AI4253" s="6" t="str">
        <f t="shared" si="198"/>
        <v>55-64</v>
      </c>
      <c r="AJ4253" s="11">
        <f>YEAR(tbl_LoanData[[#This Row],[Application Date]])</f>
        <v>2025</v>
      </c>
      <c r="AK4253" s="11" t="str">
        <f>TEXT(tbl_LoanData[[#This Row],[Application Date]],"MMMM")</f>
        <v>January</v>
      </c>
      <c r="AL4253" s="12">
        <f>DATE(YEAR(tbl_LoanData[[#This Row],[Application Date]]),MONTH(tbl_LoanData[[#This Row],[Application Date]]),1)</f>
        <v>45658</v>
      </c>
      <c r="AM4253" s="14">
        <f ca="1">IF(AND(tbl_LoanData[[#This Row],[Application Date]]&gt;=EOMONTH(TODAY(),-1)+1,tbl_LoanData[[#This Row],[Application Date]]&lt;=TODAY()),tbl_LoanData[[#This Row],[Loan Amount]],0)</f>
        <v>0</v>
      </c>
      <c r="AN4253" s="14">
        <f>tbl_LoanData[[#This Row],[Amount Paid]]-(Q4253-X4253)</f>
        <v>652804.31999999995</v>
      </c>
      <c r="AO4253" s="14">
        <f>IF(tbl_LoanData[[#This Row],[Application Status]]="Approved",1,0)</f>
        <v>1</v>
      </c>
      <c r="AP4253" s="22" t="str">
        <f t="shared" ca="1" si="199"/>
        <v/>
      </c>
      <c r="AQ4253" s="22" t="str">
        <f t="shared" ca="1" si="200"/>
        <v/>
      </c>
    </row>
    <row r="4254" spans="1:43" x14ac:dyDescent="0.3">
      <c r="A4254" s="2" t="s">
        <v>3737</v>
      </c>
      <c r="B4254" s="2" t="s">
        <v>3738</v>
      </c>
      <c r="C4254" s="2" t="s">
        <v>397</v>
      </c>
      <c r="D4254" s="2" t="s">
        <v>118</v>
      </c>
      <c r="E4254" s="2" t="s">
        <v>81</v>
      </c>
      <c r="F4254" s="2">
        <v>36</v>
      </c>
      <c r="G4254" s="2" t="s">
        <v>83</v>
      </c>
      <c r="H4254" s="2" t="s">
        <v>307</v>
      </c>
      <c r="I4254" s="2" t="s">
        <v>43</v>
      </c>
      <c r="J4254" s="3">
        <v>45669</v>
      </c>
      <c r="K4254" s="3">
        <v>45674</v>
      </c>
      <c r="L4254" s="2" t="s">
        <v>40</v>
      </c>
      <c r="M4254" s="2" t="s">
        <v>157</v>
      </c>
      <c r="N4254" s="2" t="s">
        <v>299</v>
      </c>
      <c r="O4254" s="4">
        <v>1348000</v>
      </c>
      <c r="P4254" s="4">
        <v>381700</v>
      </c>
      <c r="Q4254" s="4">
        <v>966300</v>
      </c>
      <c r="R4254" s="2">
        <v>12</v>
      </c>
      <c r="S4254" s="5">
        <v>6.2</v>
      </c>
      <c r="T4254" s="4">
        <v>85517.55</v>
      </c>
      <c r="U4254" s="2" t="s">
        <v>73</v>
      </c>
      <c r="V4254" s="2" t="s">
        <v>34</v>
      </c>
      <c r="W4254" s="4">
        <v>940693.05</v>
      </c>
      <c r="X4254" s="4">
        <v>85517.55</v>
      </c>
      <c r="Y4254" s="4">
        <v>1026210.6</v>
      </c>
      <c r="Z4254" s="2">
        <v>29</v>
      </c>
      <c r="AA4254" s="2" t="s">
        <v>57</v>
      </c>
      <c r="AB4254" s="2" t="s">
        <v>15730</v>
      </c>
      <c r="AC4254" s="2" t="s">
        <v>213</v>
      </c>
      <c r="AD4254" s="2" t="s">
        <v>76</v>
      </c>
      <c r="AE4254" s="5">
        <v>71.680000000000007</v>
      </c>
      <c r="AF4254" s="2">
        <v>1</v>
      </c>
      <c r="AG4254" s="2" t="s">
        <v>77</v>
      </c>
      <c r="AH4254" s="2">
        <v>5</v>
      </c>
      <c r="AI4254" s="6" t="str">
        <f t="shared" si="198"/>
        <v>35-44</v>
      </c>
      <c r="AJ4254" s="11">
        <f>YEAR(tbl_LoanData[[#This Row],[Application Date]])</f>
        <v>2025</v>
      </c>
      <c r="AK4254" s="11" t="str">
        <f>TEXT(tbl_LoanData[[#This Row],[Application Date]],"MMMM")</f>
        <v>January</v>
      </c>
      <c r="AL4254" s="12">
        <f>DATE(YEAR(tbl_LoanData[[#This Row],[Application Date]]),MONTH(tbl_LoanData[[#This Row],[Application Date]]),1)</f>
        <v>45658</v>
      </c>
      <c r="AM4254" s="14">
        <f ca="1">IF(AND(tbl_LoanData[[#This Row],[Application Date]]&gt;=EOMONTH(TODAY(),-1)+1,tbl_LoanData[[#This Row],[Application Date]]&lt;=TODAY()),tbl_LoanData[[#This Row],[Loan Amount]],0)</f>
        <v>0</v>
      </c>
      <c r="AN4254" s="14">
        <f>tbl_LoanData[[#This Row],[Amount Paid]]-(Q4254-X4254)</f>
        <v>59910.600000000093</v>
      </c>
      <c r="AO4254" s="14">
        <f>IF(tbl_LoanData[[#This Row],[Application Status]]="Approved",1,0)</f>
        <v>1</v>
      </c>
      <c r="AP4254" s="22" t="str">
        <f t="shared" ca="1" si="199"/>
        <v/>
      </c>
      <c r="AQ4254" s="22" t="str">
        <f t="shared" ca="1" si="200"/>
        <v/>
      </c>
    </row>
    <row r="4255" spans="1:43" x14ac:dyDescent="0.3">
      <c r="A4255" s="2" t="s">
        <v>3833</v>
      </c>
      <c r="B4255" s="2" t="s">
        <v>3834</v>
      </c>
      <c r="C4255" s="2" t="s">
        <v>1102</v>
      </c>
      <c r="D4255" s="2" t="s">
        <v>311</v>
      </c>
      <c r="E4255" s="2" t="s">
        <v>311</v>
      </c>
      <c r="F4255" s="2">
        <v>24</v>
      </c>
      <c r="G4255" s="2" t="s">
        <v>69</v>
      </c>
      <c r="H4255" s="2" t="s">
        <v>307</v>
      </c>
      <c r="I4255" s="2" t="s">
        <v>43</v>
      </c>
      <c r="J4255" s="3">
        <v>45679</v>
      </c>
      <c r="K4255" s="3">
        <v>45688</v>
      </c>
      <c r="L4255" s="2" t="s">
        <v>36</v>
      </c>
      <c r="M4255" s="2" t="s">
        <v>111</v>
      </c>
      <c r="N4255" s="2" t="s">
        <v>350</v>
      </c>
      <c r="O4255" s="4">
        <v>2016000</v>
      </c>
      <c r="P4255" s="4">
        <v>404100</v>
      </c>
      <c r="Q4255" s="4">
        <v>1611900</v>
      </c>
      <c r="R4255" s="2">
        <v>36</v>
      </c>
      <c r="S4255" s="5">
        <v>8.41</v>
      </c>
      <c r="T4255" s="4">
        <v>56071.73</v>
      </c>
      <c r="U4255" s="2" t="s">
        <v>73</v>
      </c>
      <c r="V4255" s="2" t="s">
        <v>74</v>
      </c>
      <c r="W4255" s="4">
        <v>1009291.14</v>
      </c>
      <c r="X4255" s="4">
        <v>1009291.23</v>
      </c>
      <c r="Y4255" s="4">
        <v>2018582.37</v>
      </c>
      <c r="Z4255" s="2">
        <v>0</v>
      </c>
      <c r="AA4255" s="2" t="s">
        <v>56</v>
      </c>
      <c r="AB4255" s="2" t="s">
        <v>15733</v>
      </c>
      <c r="AC4255" s="2" t="s">
        <v>87</v>
      </c>
      <c r="AD4255" s="2" t="s">
        <v>76</v>
      </c>
      <c r="AE4255" s="5">
        <v>79.959999999999994</v>
      </c>
      <c r="AF4255" s="2">
        <v>0</v>
      </c>
      <c r="AG4255" s="2" t="s">
        <v>77</v>
      </c>
      <c r="AH4255" s="2">
        <v>9</v>
      </c>
      <c r="AI4255" s="6" t="str">
        <f t="shared" si="198"/>
        <v>18-24</v>
      </c>
      <c r="AJ4255" s="11">
        <f>YEAR(tbl_LoanData[[#This Row],[Application Date]])</f>
        <v>2025</v>
      </c>
      <c r="AK4255" s="11" t="str">
        <f>TEXT(tbl_LoanData[[#This Row],[Application Date]],"MMMM")</f>
        <v>January</v>
      </c>
      <c r="AL4255" s="12">
        <f>DATE(YEAR(tbl_LoanData[[#This Row],[Application Date]]),MONTH(tbl_LoanData[[#This Row],[Application Date]]),1)</f>
        <v>45658</v>
      </c>
      <c r="AM4255" s="14">
        <f ca="1">IF(AND(tbl_LoanData[[#This Row],[Application Date]]&gt;=EOMONTH(TODAY(),-1)+1,tbl_LoanData[[#This Row],[Application Date]]&lt;=TODAY()),tbl_LoanData[[#This Row],[Loan Amount]],0)</f>
        <v>0</v>
      </c>
      <c r="AN4255" s="14">
        <f>tbl_LoanData[[#This Row],[Amount Paid]]-(Q4255-X4255)</f>
        <v>406682.37</v>
      </c>
      <c r="AO4255" s="14">
        <f>IF(tbl_LoanData[[#This Row],[Application Status]]="Approved",1,0)</f>
        <v>1</v>
      </c>
      <c r="AP4255" s="22" t="str">
        <f t="shared" ca="1" si="199"/>
        <v/>
      </c>
      <c r="AQ4255" s="22" t="str">
        <f t="shared" ca="1" si="200"/>
        <v/>
      </c>
    </row>
    <row r="4256" spans="1:43" ht="14.4" customHeight="1" x14ac:dyDescent="0.3">
      <c r="A4256" s="2" t="s">
        <v>3963</v>
      </c>
      <c r="B4256" s="2" t="s">
        <v>3964</v>
      </c>
      <c r="C4256" s="2" t="s">
        <v>292</v>
      </c>
      <c r="D4256" s="2" t="s">
        <v>254</v>
      </c>
      <c r="E4256" s="2" t="s">
        <v>232</v>
      </c>
      <c r="F4256" s="2">
        <v>36</v>
      </c>
      <c r="G4256" s="2" t="s">
        <v>83</v>
      </c>
      <c r="H4256" s="2" t="s">
        <v>265</v>
      </c>
      <c r="I4256" s="2" t="s">
        <v>44</v>
      </c>
      <c r="J4256" s="3">
        <v>45675</v>
      </c>
      <c r="K4256" s="3"/>
      <c r="L4256" s="2" t="s">
        <v>37</v>
      </c>
      <c r="M4256" s="2" t="s">
        <v>94</v>
      </c>
      <c r="N4256" s="2" t="s">
        <v>234</v>
      </c>
      <c r="O4256" s="4">
        <v>152000</v>
      </c>
      <c r="P4256" s="4">
        <v>58700</v>
      </c>
      <c r="Q4256" s="4">
        <v>93300</v>
      </c>
      <c r="R4256" s="2">
        <v>24</v>
      </c>
      <c r="S4256" s="5">
        <v>6.89</v>
      </c>
      <c r="T4256" s="4">
        <v>4423.2</v>
      </c>
      <c r="U4256" s="2" t="s">
        <v>113</v>
      </c>
      <c r="V4256" s="2" t="s">
        <v>97</v>
      </c>
      <c r="W4256" s="4">
        <v>0</v>
      </c>
      <c r="X4256" s="4">
        <v>0</v>
      </c>
      <c r="Y4256" s="4">
        <v>106156.74</v>
      </c>
      <c r="Z4256" s="2">
        <v>0</v>
      </c>
      <c r="AA4256" s="2" t="s">
        <v>97</v>
      </c>
      <c r="AB4256" s="2" t="s">
        <v>15730</v>
      </c>
      <c r="AC4256" s="2" t="s">
        <v>138</v>
      </c>
      <c r="AD4256" s="2" t="s">
        <v>76</v>
      </c>
      <c r="AE4256" s="5">
        <v>61.38</v>
      </c>
      <c r="AF4256" s="2">
        <v>0</v>
      </c>
      <c r="AG4256" s="2" t="s">
        <v>97</v>
      </c>
      <c r="AH4256" s="2"/>
      <c r="AI4256" s="6" t="str">
        <f t="shared" si="198"/>
        <v>35-44</v>
      </c>
      <c r="AJ4256" s="11">
        <f>YEAR(tbl_LoanData[[#This Row],[Application Date]])</f>
        <v>2025</v>
      </c>
      <c r="AK4256" s="11" t="str">
        <f>TEXT(tbl_LoanData[[#This Row],[Application Date]],"MMMM")</f>
        <v>January</v>
      </c>
      <c r="AL4256" s="12">
        <f>DATE(YEAR(tbl_LoanData[[#This Row],[Application Date]]),MONTH(tbl_LoanData[[#This Row],[Application Date]]),1)</f>
        <v>45658</v>
      </c>
      <c r="AM4256" s="14">
        <f ca="1">IF(AND(tbl_LoanData[[#This Row],[Application Date]]&gt;=EOMONTH(TODAY(),-1)+1,tbl_LoanData[[#This Row],[Application Date]]&lt;=TODAY()),tbl_LoanData[[#This Row],[Loan Amount]],0)</f>
        <v>0</v>
      </c>
      <c r="AN4256" s="14">
        <f>tbl_LoanData[[#This Row],[Amount Paid]]-(Q4256-X4256)</f>
        <v>-93300</v>
      </c>
      <c r="AO4256" s="14">
        <f>IF(tbl_LoanData[[#This Row],[Application Status]]="Approved",1,0)</f>
        <v>0</v>
      </c>
      <c r="AP4256" s="22" t="str">
        <f t="shared" ca="1" si="199"/>
        <v/>
      </c>
      <c r="AQ4256" s="22" t="str">
        <f t="shared" ca="1" si="200"/>
        <v/>
      </c>
    </row>
    <row r="4257" spans="1:43" x14ac:dyDescent="0.3">
      <c r="A4257" s="2" t="s">
        <v>4079</v>
      </c>
      <c r="B4257" s="2" t="s">
        <v>4080</v>
      </c>
      <c r="C4257" s="2" t="s">
        <v>343</v>
      </c>
      <c r="D4257" s="2" t="s">
        <v>134</v>
      </c>
      <c r="E4257" s="2" t="s">
        <v>67</v>
      </c>
      <c r="F4257" s="2">
        <v>40</v>
      </c>
      <c r="G4257" s="2" t="s">
        <v>69</v>
      </c>
      <c r="H4257" s="2" t="s">
        <v>398</v>
      </c>
      <c r="I4257" s="2" t="s">
        <v>46</v>
      </c>
      <c r="J4257" s="3">
        <v>45664</v>
      </c>
      <c r="K4257" s="3">
        <v>45667</v>
      </c>
      <c r="L4257" s="2" t="s">
        <v>37</v>
      </c>
      <c r="M4257" s="2" t="s">
        <v>260</v>
      </c>
      <c r="N4257" s="2" t="s">
        <v>745</v>
      </c>
      <c r="O4257" s="4">
        <v>161000</v>
      </c>
      <c r="P4257" s="4">
        <v>52700</v>
      </c>
      <c r="Q4257" s="4">
        <v>108300</v>
      </c>
      <c r="R4257" s="2">
        <v>24</v>
      </c>
      <c r="S4257" s="5">
        <v>14.39</v>
      </c>
      <c r="T4257" s="4">
        <v>5811.2</v>
      </c>
      <c r="U4257" s="2" t="s">
        <v>73</v>
      </c>
      <c r="V4257" s="2" t="s">
        <v>74</v>
      </c>
      <c r="W4257" s="4">
        <v>104601.60000000001</v>
      </c>
      <c r="X4257" s="4">
        <v>34867.14</v>
      </c>
      <c r="Y4257" s="4">
        <v>139468.74</v>
      </c>
      <c r="Z4257" s="2">
        <v>29</v>
      </c>
      <c r="AA4257" s="2" t="s">
        <v>57</v>
      </c>
      <c r="AB4257" s="2" t="s">
        <v>15727</v>
      </c>
      <c r="AC4257" s="2" t="s">
        <v>360</v>
      </c>
      <c r="AD4257" s="2" t="s">
        <v>76</v>
      </c>
      <c r="AE4257" s="5">
        <v>67.27</v>
      </c>
      <c r="AF4257" s="2">
        <v>1</v>
      </c>
      <c r="AG4257" s="2" t="s">
        <v>77</v>
      </c>
      <c r="AH4257" s="2">
        <v>3</v>
      </c>
      <c r="AI4257" s="6" t="str">
        <f t="shared" si="198"/>
        <v>35-44</v>
      </c>
      <c r="AJ4257" s="11">
        <f>YEAR(tbl_LoanData[[#This Row],[Application Date]])</f>
        <v>2025</v>
      </c>
      <c r="AK4257" s="11" t="str">
        <f>TEXT(tbl_LoanData[[#This Row],[Application Date]],"MMMM")</f>
        <v>January</v>
      </c>
      <c r="AL4257" s="12">
        <f>DATE(YEAR(tbl_LoanData[[#This Row],[Application Date]]),MONTH(tbl_LoanData[[#This Row],[Application Date]]),1)</f>
        <v>45658</v>
      </c>
      <c r="AM4257" s="14">
        <f ca="1">IF(AND(tbl_LoanData[[#This Row],[Application Date]]&gt;=EOMONTH(TODAY(),-1)+1,tbl_LoanData[[#This Row],[Application Date]]&lt;=TODAY()),tbl_LoanData[[#This Row],[Loan Amount]],0)</f>
        <v>0</v>
      </c>
      <c r="AN4257" s="14">
        <f>tbl_LoanData[[#This Row],[Amount Paid]]-(Q4257-X4257)</f>
        <v>31168.740000000005</v>
      </c>
      <c r="AO4257" s="14">
        <f>IF(tbl_LoanData[[#This Row],[Application Status]]="Approved",1,0)</f>
        <v>1</v>
      </c>
      <c r="AP4257" s="22" t="str">
        <f t="shared" ca="1" si="199"/>
        <v/>
      </c>
      <c r="AQ4257" s="22" t="str">
        <f t="shared" ca="1" si="200"/>
        <v/>
      </c>
    </row>
    <row r="4258" spans="1:43" ht="14.4" customHeight="1" x14ac:dyDescent="0.3">
      <c r="A4258" s="2" t="s">
        <v>4091</v>
      </c>
      <c r="B4258" s="2" t="s">
        <v>4092</v>
      </c>
      <c r="C4258" s="2" t="s">
        <v>249</v>
      </c>
      <c r="D4258" s="2" t="s">
        <v>142</v>
      </c>
      <c r="E4258" s="2" t="s">
        <v>268</v>
      </c>
      <c r="F4258" s="2">
        <v>49</v>
      </c>
      <c r="G4258" s="2" t="s">
        <v>69</v>
      </c>
      <c r="H4258" s="2" t="s">
        <v>269</v>
      </c>
      <c r="I4258" s="2" t="s">
        <v>46</v>
      </c>
      <c r="J4258" s="3">
        <v>45677</v>
      </c>
      <c r="K4258" s="3">
        <v>45697</v>
      </c>
      <c r="L4258" s="2" t="s">
        <v>40</v>
      </c>
      <c r="M4258" s="2" t="s">
        <v>94</v>
      </c>
      <c r="N4258" s="2" t="s">
        <v>4</v>
      </c>
      <c r="O4258" s="4">
        <v>1592000</v>
      </c>
      <c r="P4258" s="4">
        <v>195700</v>
      </c>
      <c r="Q4258" s="4">
        <v>1396300</v>
      </c>
      <c r="R4258" s="2">
        <v>48</v>
      </c>
      <c r="S4258" s="5">
        <v>14.04</v>
      </c>
      <c r="T4258" s="4">
        <v>45426.29</v>
      </c>
      <c r="U4258" s="2" t="s">
        <v>73</v>
      </c>
      <c r="V4258" s="2" t="s">
        <v>74</v>
      </c>
      <c r="W4258" s="4">
        <v>817673.22</v>
      </c>
      <c r="X4258" s="4">
        <v>1362788.86</v>
      </c>
      <c r="Y4258" s="4">
        <v>2180462.08</v>
      </c>
      <c r="Z4258" s="2">
        <v>0</v>
      </c>
      <c r="AA4258" s="2" t="s">
        <v>56</v>
      </c>
      <c r="AB4258" s="2" t="s">
        <v>15733</v>
      </c>
      <c r="AC4258" s="2" t="s">
        <v>360</v>
      </c>
      <c r="AD4258" s="2" t="s">
        <v>76</v>
      </c>
      <c r="AE4258" s="5">
        <v>87.71</v>
      </c>
      <c r="AF4258" s="2">
        <v>0</v>
      </c>
      <c r="AG4258" s="2" t="s">
        <v>77</v>
      </c>
      <c r="AH4258" s="2">
        <v>20</v>
      </c>
      <c r="AI4258" s="6" t="str">
        <f t="shared" si="198"/>
        <v>45-54</v>
      </c>
      <c r="AJ4258" s="11">
        <f>YEAR(tbl_LoanData[[#This Row],[Application Date]])</f>
        <v>2025</v>
      </c>
      <c r="AK4258" s="11" t="str">
        <f>TEXT(tbl_LoanData[[#This Row],[Application Date]],"MMMM")</f>
        <v>January</v>
      </c>
      <c r="AL4258" s="12">
        <f>DATE(YEAR(tbl_LoanData[[#This Row],[Application Date]]),MONTH(tbl_LoanData[[#This Row],[Application Date]]),1)</f>
        <v>45658</v>
      </c>
      <c r="AM4258" s="14">
        <f ca="1">IF(AND(tbl_LoanData[[#This Row],[Application Date]]&gt;=EOMONTH(TODAY(),-1)+1,tbl_LoanData[[#This Row],[Application Date]]&lt;=TODAY()),tbl_LoanData[[#This Row],[Loan Amount]],0)</f>
        <v>0</v>
      </c>
      <c r="AN4258" s="14">
        <f>tbl_LoanData[[#This Row],[Amount Paid]]-(Q4258-X4258)</f>
        <v>784162.08000000007</v>
      </c>
      <c r="AO4258" s="14">
        <f>IF(tbl_LoanData[[#This Row],[Application Status]]="Approved",1,0)</f>
        <v>1</v>
      </c>
      <c r="AP4258" s="22" t="str">
        <f t="shared" ca="1" si="199"/>
        <v/>
      </c>
      <c r="AQ4258" s="22" t="str">
        <f t="shared" ca="1" si="200"/>
        <v/>
      </c>
    </row>
    <row r="4259" spans="1:43" ht="14.4" customHeight="1" x14ac:dyDescent="0.3">
      <c r="A4259" s="2" t="s">
        <v>4131</v>
      </c>
      <c r="B4259" s="2" t="s">
        <v>4132</v>
      </c>
      <c r="C4259" s="2" t="s">
        <v>429</v>
      </c>
      <c r="D4259" s="2" t="s">
        <v>118</v>
      </c>
      <c r="E4259" s="2" t="s">
        <v>117</v>
      </c>
      <c r="F4259" s="2">
        <v>29</v>
      </c>
      <c r="G4259" s="2" t="s">
        <v>83</v>
      </c>
      <c r="H4259" s="2" t="s">
        <v>244</v>
      </c>
      <c r="I4259" s="2" t="s">
        <v>48</v>
      </c>
      <c r="J4259" s="3">
        <v>45667</v>
      </c>
      <c r="K4259" s="3">
        <v>45674</v>
      </c>
      <c r="L4259" s="2" t="s">
        <v>39</v>
      </c>
      <c r="M4259" s="2" t="s">
        <v>167</v>
      </c>
      <c r="N4259" s="2" t="s">
        <v>491</v>
      </c>
      <c r="O4259" s="4">
        <v>1921000</v>
      </c>
      <c r="P4259" s="4">
        <v>458200</v>
      </c>
      <c r="Q4259" s="4">
        <v>1462800</v>
      </c>
      <c r="R4259" s="2">
        <v>36</v>
      </c>
      <c r="S4259" s="5">
        <v>6.48</v>
      </c>
      <c r="T4259" s="4">
        <v>48532.45</v>
      </c>
      <c r="U4259" s="2" t="s">
        <v>73</v>
      </c>
      <c r="V4259" s="2" t="s">
        <v>74</v>
      </c>
      <c r="W4259" s="4">
        <v>922116.55</v>
      </c>
      <c r="X4259" s="4">
        <v>825051.77</v>
      </c>
      <c r="Y4259" s="4">
        <v>1747168.32</v>
      </c>
      <c r="Z4259" s="2">
        <v>0</v>
      </c>
      <c r="AA4259" s="2" t="s">
        <v>56</v>
      </c>
      <c r="AB4259" s="2" t="s">
        <v>15731</v>
      </c>
      <c r="AC4259" s="2" t="s">
        <v>121</v>
      </c>
      <c r="AD4259" s="2" t="s">
        <v>76</v>
      </c>
      <c r="AE4259" s="5">
        <v>76.150000000000006</v>
      </c>
      <c r="AF4259" s="2">
        <v>0</v>
      </c>
      <c r="AG4259" s="2" t="s">
        <v>77</v>
      </c>
      <c r="AH4259" s="2">
        <v>7</v>
      </c>
      <c r="AI4259" s="6" t="str">
        <f t="shared" si="198"/>
        <v>25-34</v>
      </c>
      <c r="AJ4259" s="11">
        <f>YEAR(tbl_LoanData[[#This Row],[Application Date]])</f>
        <v>2025</v>
      </c>
      <c r="AK4259" s="11" t="str">
        <f>TEXT(tbl_LoanData[[#This Row],[Application Date]],"MMMM")</f>
        <v>January</v>
      </c>
      <c r="AL4259" s="12">
        <f>DATE(YEAR(tbl_LoanData[[#This Row],[Application Date]]),MONTH(tbl_LoanData[[#This Row],[Application Date]]),1)</f>
        <v>45658</v>
      </c>
      <c r="AM4259" s="14">
        <f ca="1">IF(AND(tbl_LoanData[[#This Row],[Application Date]]&gt;=EOMONTH(TODAY(),-1)+1,tbl_LoanData[[#This Row],[Application Date]]&lt;=TODAY()),tbl_LoanData[[#This Row],[Loan Amount]],0)</f>
        <v>0</v>
      </c>
      <c r="AN4259" s="14">
        <f>tbl_LoanData[[#This Row],[Amount Paid]]-(Q4259-X4259)</f>
        <v>284368.32000000007</v>
      </c>
      <c r="AO4259" s="14">
        <f>IF(tbl_LoanData[[#This Row],[Application Status]]="Approved",1,0)</f>
        <v>1</v>
      </c>
      <c r="AP4259" s="22" t="str">
        <f t="shared" ca="1" si="199"/>
        <v/>
      </c>
      <c r="AQ4259" s="22" t="str">
        <f t="shared" ca="1" si="200"/>
        <v/>
      </c>
    </row>
    <row r="4260" spans="1:43" x14ac:dyDescent="0.3">
      <c r="A4260" s="2" t="s">
        <v>4141</v>
      </c>
      <c r="B4260" s="2" t="s">
        <v>4142</v>
      </c>
      <c r="C4260" s="2" t="s">
        <v>464</v>
      </c>
      <c r="D4260" s="2" t="s">
        <v>81</v>
      </c>
      <c r="E4260" s="2" t="s">
        <v>125</v>
      </c>
      <c r="F4260" s="2">
        <v>45</v>
      </c>
      <c r="G4260" s="2" t="s">
        <v>83</v>
      </c>
      <c r="H4260" s="2" t="s">
        <v>177</v>
      </c>
      <c r="I4260" s="2" t="s">
        <v>43</v>
      </c>
      <c r="J4260" s="3">
        <v>45683</v>
      </c>
      <c r="K4260" s="3">
        <v>45702</v>
      </c>
      <c r="L4260" s="2" t="s">
        <v>40</v>
      </c>
      <c r="M4260" s="2" t="s">
        <v>157</v>
      </c>
      <c r="N4260" s="2" t="s">
        <v>328</v>
      </c>
      <c r="O4260" s="4">
        <v>1041000</v>
      </c>
      <c r="P4260" s="4">
        <v>241000</v>
      </c>
      <c r="Q4260" s="4">
        <v>800000</v>
      </c>
      <c r="R4260" s="2">
        <v>36</v>
      </c>
      <c r="S4260" s="5">
        <v>6.85</v>
      </c>
      <c r="T4260" s="4">
        <v>26788.89</v>
      </c>
      <c r="U4260" s="2" t="s">
        <v>73</v>
      </c>
      <c r="V4260" s="2" t="s">
        <v>74</v>
      </c>
      <c r="W4260" s="4">
        <v>482200.02</v>
      </c>
      <c r="X4260" s="4">
        <v>482199.98</v>
      </c>
      <c r="Y4260" s="4">
        <v>964400</v>
      </c>
      <c r="Z4260" s="2">
        <v>0</v>
      </c>
      <c r="AA4260" s="2" t="s">
        <v>56</v>
      </c>
      <c r="AB4260" s="2" t="s">
        <v>15728</v>
      </c>
      <c r="AC4260" s="2" t="s">
        <v>138</v>
      </c>
      <c r="AD4260" s="2" t="s">
        <v>76</v>
      </c>
      <c r="AE4260" s="5">
        <v>76.849999999999994</v>
      </c>
      <c r="AF4260" s="2">
        <v>0</v>
      </c>
      <c r="AG4260" s="2" t="s">
        <v>77</v>
      </c>
      <c r="AH4260" s="2">
        <v>19</v>
      </c>
      <c r="AI4260" s="6" t="str">
        <f t="shared" si="198"/>
        <v>45-54</v>
      </c>
      <c r="AJ4260" s="11">
        <f>YEAR(tbl_LoanData[[#This Row],[Application Date]])</f>
        <v>2025</v>
      </c>
      <c r="AK4260" s="11" t="str">
        <f>TEXT(tbl_LoanData[[#This Row],[Application Date]],"MMMM")</f>
        <v>January</v>
      </c>
      <c r="AL4260" s="12">
        <f>DATE(YEAR(tbl_LoanData[[#This Row],[Application Date]]),MONTH(tbl_LoanData[[#This Row],[Application Date]]),1)</f>
        <v>45658</v>
      </c>
      <c r="AM4260" s="14">
        <f ca="1">IF(AND(tbl_LoanData[[#This Row],[Application Date]]&gt;=EOMONTH(TODAY(),-1)+1,tbl_LoanData[[#This Row],[Application Date]]&lt;=TODAY()),tbl_LoanData[[#This Row],[Loan Amount]],0)</f>
        <v>0</v>
      </c>
      <c r="AN4260" s="14">
        <f>tbl_LoanData[[#This Row],[Amount Paid]]-(Q4260-X4260)</f>
        <v>164400</v>
      </c>
      <c r="AO4260" s="14">
        <f>IF(tbl_LoanData[[#This Row],[Application Status]]="Approved",1,0)</f>
        <v>1</v>
      </c>
      <c r="AP4260" s="22" t="str">
        <f t="shared" ca="1" si="199"/>
        <v/>
      </c>
      <c r="AQ4260" s="22" t="str">
        <f t="shared" ca="1" si="200"/>
        <v/>
      </c>
    </row>
    <row r="4261" spans="1:43" ht="14.4" customHeight="1" x14ac:dyDescent="0.3">
      <c r="A4261" s="2" t="s">
        <v>4407</v>
      </c>
      <c r="B4261" s="2" t="s">
        <v>4408</v>
      </c>
      <c r="C4261" s="2" t="s">
        <v>809</v>
      </c>
      <c r="D4261" s="2" t="s">
        <v>254</v>
      </c>
      <c r="E4261" s="2" t="s">
        <v>385</v>
      </c>
      <c r="F4261" s="2">
        <v>21</v>
      </c>
      <c r="G4261" s="2" t="s">
        <v>69</v>
      </c>
      <c r="H4261" s="2" t="s">
        <v>318</v>
      </c>
      <c r="I4261" s="2" t="s">
        <v>42</v>
      </c>
      <c r="J4261" s="3">
        <v>45671</v>
      </c>
      <c r="K4261" s="3">
        <v>45689</v>
      </c>
      <c r="L4261" s="2" t="s">
        <v>41</v>
      </c>
      <c r="M4261" s="2" t="s">
        <v>144</v>
      </c>
      <c r="N4261" s="2" t="s">
        <v>857</v>
      </c>
      <c r="O4261" s="4">
        <v>3198000</v>
      </c>
      <c r="P4261" s="4">
        <v>1057300</v>
      </c>
      <c r="Q4261" s="4">
        <v>2140700</v>
      </c>
      <c r="R4261" s="2">
        <v>24</v>
      </c>
      <c r="S4261" s="5">
        <v>11.66</v>
      </c>
      <c r="T4261" s="4">
        <v>109996.3</v>
      </c>
      <c r="U4261" s="2" t="s">
        <v>73</v>
      </c>
      <c r="V4261" s="2" t="s">
        <v>74</v>
      </c>
      <c r="W4261" s="4">
        <v>1649944.5</v>
      </c>
      <c r="X4261" s="4">
        <v>989966.74</v>
      </c>
      <c r="Y4261" s="4">
        <v>2639911.2400000002</v>
      </c>
      <c r="Z4261" s="2">
        <v>87</v>
      </c>
      <c r="AA4261" s="2" t="s">
        <v>59</v>
      </c>
      <c r="AB4261" s="2" t="s">
        <v>15735</v>
      </c>
      <c r="AC4261" s="2" t="s">
        <v>106</v>
      </c>
      <c r="AD4261" s="2" t="s">
        <v>76</v>
      </c>
      <c r="AE4261" s="5">
        <v>66.94</v>
      </c>
      <c r="AF4261" s="2">
        <v>3</v>
      </c>
      <c r="AG4261" s="2" t="s">
        <v>130</v>
      </c>
      <c r="AH4261" s="2">
        <v>18</v>
      </c>
      <c r="AI4261" s="6" t="str">
        <f t="shared" si="198"/>
        <v>18-24</v>
      </c>
      <c r="AJ4261" s="11">
        <f>YEAR(tbl_LoanData[[#This Row],[Application Date]])</f>
        <v>2025</v>
      </c>
      <c r="AK4261" s="11" t="str">
        <f>TEXT(tbl_LoanData[[#This Row],[Application Date]],"MMMM")</f>
        <v>January</v>
      </c>
      <c r="AL4261" s="12">
        <f>DATE(YEAR(tbl_LoanData[[#This Row],[Application Date]]),MONTH(tbl_LoanData[[#This Row],[Application Date]]),1)</f>
        <v>45658</v>
      </c>
      <c r="AM4261" s="14">
        <f ca="1">IF(AND(tbl_LoanData[[#This Row],[Application Date]]&gt;=EOMONTH(TODAY(),-1)+1,tbl_LoanData[[#This Row],[Application Date]]&lt;=TODAY()),tbl_LoanData[[#This Row],[Loan Amount]],0)</f>
        <v>0</v>
      </c>
      <c r="AN4261" s="14">
        <f>tbl_LoanData[[#This Row],[Amount Paid]]-(Q4261-X4261)</f>
        <v>499211.24</v>
      </c>
      <c r="AO4261" s="14">
        <f>IF(tbl_LoanData[[#This Row],[Application Status]]="Approved",1,0)</f>
        <v>1</v>
      </c>
      <c r="AP4261" s="22" t="str">
        <f t="shared" ca="1" si="199"/>
        <v/>
      </c>
      <c r="AQ4261" s="22" t="str">
        <f t="shared" ca="1" si="200"/>
        <v/>
      </c>
    </row>
    <row r="4262" spans="1:43" x14ac:dyDescent="0.3">
      <c r="A4262" s="2" t="s">
        <v>4415</v>
      </c>
      <c r="B4262" s="2" t="s">
        <v>4416</v>
      </c>
      <c r="C4262" s="2" t="s">
        <v>124</v>
      </c>
      <c r="D4262" s="2" t="s">
        <v>134</v>
      </c>
      <c r="E4262" s="2" t="s">
        <v>406</v>
      </c>
      <c r="F4262" s="2">
        <v>24</v>
      </c>
      <c r="G4262" s="2" t="s">
        <v>69</v>
      </c>
      <c r="H4262" s="2" t="s">
        <v>543</v>
      </c>
      <c r="I4262" s="2" t="s">
        <v>45</v>
      </c>
      <c r="J4262" s="3">
        <v>45673</v>
      </c>
      <c r="K4262" s="3"/>
      <c r="L4262" s="2" t="s">
        <v>36</v>
      </c>
      <c r="M4262" s="2" t="s">
        <v>71</v>
      </c>
      <c r="N4262" s="2" t="s">
        <v>162</v>
      </c>
      <c r="O4262" s="4">
        <v>2059000</v>
      </c>
      <c r="P4262" s="4">
        <v>699900</v>
      </c>
      <c r="Q4262" s="4">
        <v>1359100</v>
      </c>
      <c r="R4262" s="2">
        <v>36</v>
      </c>
      <c r="S4262" s="5">
        <v>8.4700000000000006</v>
      </c>
      <c r="T4262" s="4">
        <v>47345.760000000002</v>
      </c>
      <c r="U4262" s="2" t="s">
        <v>113</v>
      </c>
      <c r="V4262" s="2" t="s">
        <v>97</v>
      </c>
      <c r="W4262" s="4">
        <v>0</v>
      </c>
      <c r="X4262" s="4">
        <v>0</v>
      </c>
      <c r="Y4262" s="4">
        <v>1704447.31</v>
      </c>
      <c r="Z4262" s="2">
        <v>0</v>
      </c>
      <c r="AA4262" s="2" t="s">
        <v>97</v>
      </c>
      <c r="AB4262" s="2" t="s">
        <v>15727</v>
      </c>
      <c r="AC4262" s="2" t="s">
        <v>332</v>
      </c>
      <c r="AD4262" s="2" t="s">
        <v>76</v>
      </c>
      <c r="AE4262" s="5">
        <v>66.010000000000005</v>
      </c>
      <c r="AF4262" s="2">
        <v>0</v>
      </c>
      <c r="AG4262" s="2" t="s">
        <v>97</v>
      </c>
      <c r="AH4262" s="2"/>
      <c r="AI4262" s="6" t="str">
        <f t="shared" si="198"/>
        <v>18-24</v>
      </c>
      <c r="AJ4262" s="11">
        <f>YEAR(tbl_LoanData[[#This Row],[Application Date]])</f>
        <v>2025</v>
      </c>
      <c r="AK4262" s="11" t="str">
        <f>TEXT(tbl_LoanData[[#This Row],[Application Date]],"MMMM")</f>
        <v>January</v>
      </c>
      <c r="AL4262" s="12">
        <f>DATE(YEAR(tbl_LoanData[[#This Row],[Application Date]]),MONTH(tbl_LoanData[[#This Row],[Application Date]]),1)</f>
        <v>45658</v>
      </c>
      <c r="AM4262" s="14">
        <f ca="1">IF(AND(tbl_LoanData[[#This Row],[Application Date]]&gt;=EOMONTH(TODAY(),-1)+1,tbl_LoanData[[#This Row],[Application Date]]&lt;=TODAY()),tbl_LoanData[[#This Row],[Loan Amount]],0)</f>
        <v>0</v>
      </c>
      <c r="AN4262" s="14">
        <f>tbl_LoanData[[#This Row],[Amount Paid]]-(Q4262-X4262)</f>
        <v>-1359100</v>
      </c>
      <c r="AO4262" s="14">
        <f>IF(tbl_LoanData[[#This Row],[Application Status]]="Approved",1,0)</f>
        <v>0</v>
      </c>
      <c r="AP4262" s="22" t="str">
        <f t="shared" ca="1" si="199"/>
        <v/>
      </c>
      <c r="AQ4262" s="22" t="str">
        <f t="shared" ca="1" si="200"/>
        <v/>
      </c>
    </row>
    <row r="4263" spans="1:43" ht="14.4" customHeight="1" x14ac:dyDescent="0.3">
      <c r="A4263" s="2" t="s">
        <v>4503</v>
      </c>
      <c r="B4263" s="2" t="s">
        <v>4504</v>
      </c>
      <c r="C4263" s="2" t="s">
        <v>401</v>
      </c>
      <c r="D4263" s="2" t="s">
        <v>268</v>
      </c>
      <c r="E4263" s="2" t="s">
        <v>101</v>
      </c>
      <c r="F4263" s="2">
        <v>24</v>
      </c>
      <c r="G4263" s="2" t="s">
        <v>83</v>
      </c>
      <c r="H4263" s="2" t="s">
        <v>93</v>
      </c>
      <c r="I4263" s="2" t="s">
        <v>50</v>
      </c>
      <c r="J4263" s="3">
        <v>45667</v>
      </c>
      <c r="K4263" s="3">
        <v>45683</v>
      </c>
      <c r="L4263" s="2" t="s">
        <v>38</v>
      </c>
      <c r="M4263" s="2" t="s">
        <v>85</v>
      </c>
      <c r="N4263" s="2" t="s">
        <v>314</v>
      </c>
      <c r="O4263" s="4">
        <v>1607000</v>
      </c>
      <c r="P4263" s="4">
        <v>539700</v>
      </c>
      <c r="Q4263" s="4">
        <v>1067300</v>
      </c>
      <c r="R4263" s="2">
        <v>36</v>
      </c>
      <c r="S4263" s="5">
        <v>6.89</v>
      </c>
      <c r="T4263" s="4">
        <v>35775.300000000003</v>
      </c>
      <c r="U4263" s="2" t="s">
        <v>73</v>
      </c>
      <c r="V4263" s="2" t="s">
        <v>74</v>
      </c>
      <c r="W4263" s="4">
        <v>643955.4</v>
      </c>
      <c r="X4263" s="4">
        <v>643955.51</v>
      </c>
      <c r="Y4263" s="4">
        <v>1287910.9099999999</v>
      </c>
      <c r="Z4263" s="2">
        <v>0</v>
      </c>
      <c r="AA4263" s="2" t="s">
        <v>56</v>
      </c>
      <c r="AB4263" s="2" t="s">
        <v>15729</v>
      </c>
      <c r="AC4263" s="2" t="s">
        <v>106</v>
      </c>
      <c r="AD4263" s="2" t="s">
        <v>76</v>
      </c>
      <c r="AE4263" s="5">
        <v>66.42</v>
      </c>
      <c r="AF4263" s="2">
        <v>0</v>
      </c>
      <c r="AG4263" s="2" t="s">
        <v>77</v>
      </c>
      <c r="AH4263" s="2">
        <v>16</v>
      </c>
      <c r="AI4263" s="6" t="str">
        <f t="shared" si="198"/>
        <v>18-24</v>
      </c>
      <c r="AJ4263" s="11">
        <f>YEAR(tbl_LoanData[[#This Row],[Application Date]])</f>
        <v>2025</v>
      </c>
      <c r="AK4263" s="11" t="str">
        <f>TEXT(tbl_LoanData[[#This Row],[Application Date]],"MMMM")</f>
        <v>January</v>
      </c>
      <c r="AL4263" s="12">
        <f>DATE(YEAR(tbl_LoanData[[#This Row],[Application Date]]),MONTH(tbl_LoanData[[#This Row],[Application Date]]),1)</f>
        <v>45658</v>
      </c>
      <c r="AM4263" s="14">
        <f ca="1">IF(AND(tbl_LoanData[[#This Row],[Application Date]]&gt;=EOMONTH(TODAY(),-1)+1,tbl_LoanData[[#This Row],[Application Date]]&lt;=TODAY()),tbl_LoanData[[#This Row],[Loan Amount]],0)</f>
        <v>0</v>
      </c>
      <c r="AN4263" s="14">
        <f>tbl_LoanData[[#This Row],[Amount Paid]]-(Q4263-X4263)</f>
        <v>220610.91000000003</v>
      </c>
      <c r="AO4263" s="14">
        <f>IF(tbl_LoanData[[#This Row],[Application Status]]="Approved",1,0)</f>
        <v>1</v>
      </c>
      <c r="AP4263" s="22" t="str">
        <f t="shared" ca="1" si="199"/>
        <v/>
      </c>
      <c r="AQ4263" s="22" t="str">
        <f t="shared" ca="1" si="200"/>
        <v/>
      </c>
    </row>
    <row r="4264" spans="1:43" ht="14.4" customHeight="1" x14ac:dyDescent="0.3">
      <c r="A4264" s="2" t="s">
        <v>4541</v>
      </c>
      <c r="B4264" s="2" t="s">
        <v>4542</v>
      </c>
      <c r="C4264" s="2" t="s">
        <v>90</v>
      </c>
      <c r="D4264" s="2" t="s">
        <v>268</v>
      </c>
      <c r="E4264" s="2" t="s">
        <v>117</v>
      </c>
      <c r="F4264" s="2">
        <v>62</v>
      </c>
      <c r="G4264" s="2" t="s">
        <v>69</v>
      </c>
      <c r="H4264" s="2" t="s">
        <v>136</v>
      </c>
      <c r="I4264" s="2" t="s">
        <v>49</v>
      </c>
      <c r="J4264" s="3">
        <v>45685</v>
      </c>
      <c r="K4264" s="3"/>
      <c r="L4264" s="2" t="s">
        <v>40</v>
      </c>
      <c r="M4264" s="2" t="s">
        <v>157</v>
      </c>
      <c r="N4264" s="2" t="s">
        <v>299</v>
      </c>
      <c r="O4264" s="4">
        <v>958000</v>
      </c>
      <c r="P4264" s="4">
        <v>213200</v>
      </c>
      <c r="Q4264" s="4">
        <v>744800</v>
      </c>
      <c r="R4264" s="2">
        <v>48</v>
      </c>
      <c r="S4264" s="5">
        <v>12.23</v>
      </c>
      <c r="T4264" s="4">
        <v>23107.42</v>
      </c>
      <c r="U4264" s="2" t="s">
        <v>113</v>
      </c>
      <c r="V4264" s="2" t="s">
        <v>97</v>
      </c>
      <c r="W4264" s="4">
        <v>0</v>
      </c>
      <c r="X4264" s="4">
        <v>0</v>
      </c>
      <c r="Y4264" s="4">
        <v>1109156.1599999999</v>
      </c>
      <c r="Z4264" s="2">
        <v>0</v>
      </c>
      <c r="AA4264" s="2" t="s">
        <v>97</v>
      </c>
      <c r="AB4264" s="2" t="s">
        <v>15732</v>
      </c>
      <c r="AC4264" s="2" t="s">
        <v>332</v>
      </c>
      <c r="AD4264" s="2" t="s">
        <v>76</v>
      </c>
      <c r="AE4264" s="5">
        <v>77.75</v>
      </c>
      <c r="AF4264" s="2">
        <v>0</v>
      </c>
      <c r="AG4264" s="2" t="s">
        <v>97</v>
      </c>
      <c r="AH4264" s="2"/>
      <c r="AI4264" s="6" t="str">
        <f t="shared" si="198"/>
        <v>55-64</v>
      </c>
      <c r="AJ4264" s="11">
        <f>YEAR(tbl_LoanData[[#This Row],[Application Date]])</f>
        <v>2025</v>
      </c>
      <c r="AK4264" s="11" t="str">
        <f>TEXT(tbl_LoanData[[#This Row],[Application Date]],"MMMM")</f>
        <v>January</v>
      </c>
      <c r="AL4264" s="12">
        <f>DATE(YEAR(tbl_LoanData[[#This Row],[Application Date]]),MONTH(tbl_LoanData[[#This Row],[Application Date]]),1)</f>
        <v>45658</v>
      </c>
      <c r="AM4264" s="14">
        <f ca="1">IF(AND(tbl_LoanData[[#This Row],[Application Date]]&gt;=EOMONTH(TODAY(),-1)+1,tbl_LoanData[[#This Row],[Application Date]]&lt;=TODAY()),tbl_LoanData[[#This Row],[Loan Amount]],0)</f>
        <v>0</v>
      </c>
      <c r="AN4264" s="14">
        <f>tbl_LoanData[[#This Row],[Amount Paid]]-(Q4264-X4264)</f>
        <v>-744800</v>
      </c>
      <c r="AO4264" s="14">
        <f>IF(tbl_LoanData[[#This Row],[Application Status]]="Approved",1,0)</f>
        <v>0</v>
      </c>
      <c r="AP4264" s="22" t="str">
        <f t="shared" ca="1" si="199"/>
        <v/>
      </c>
      <c r="AQ4264" s="22" t="str">
        <f t="shared" ca="1" si="200"/>
        <v/>
      </c>
    </row>
    <row r="4265" spans="1:43" ht="14.4" customHeight="1" x14ac:dyDescent="0.3">
      <c r="A4265" s="2" t="s">
        <v>4597</v>
      </c>
      <c r="B4265" s="2" t="s">
        <v>4598</v>
      </c>
      <c r="C4265" s="2" t="s">
        <v>277</v>
      </c>
      <c r="D4265" s="2" t="s">
        <v>101</v>
      </c>
      <c r="E4265" s="2" t="s">
        <v>68</v>
      </c>
      <c r="F4265" s="2">
        <v>25</v>
      </c>
      <c r="G4265" s="2" t="s">
        <v>83</v>
      </c>
      <c r="H4265" s="2" t="s">
        <v>217</v>
      </c>
      <c r="I4265" s="2" t="s">
        <v>46</v>
      </c>
      <c r="J4265" s="3">
        <v>45664</v>
      </c>
      <c r="K4265" s="3"/>
      <c r="L4265" s="2" t="s">
        <v>40</v>
      </c>
      <c r="M4265" s="2" t="s">
        <v>85</v>
      </c>
      <c r="N4265" s="2" t="s">
        <v>270</v>
      </c>
      <c r="O4265" s="4">
        <v>1455000</v>
      </c>
      <c r="P4265" s="4">
        <v>543000</v>
      </c>
      <c r="Q4265" s="4">
        <v>912000</v>
      </c>
      <c r="R4265" s="2">
        <v>48</v>
      </c>
      <c r="S4265" s="5">
        <v>14.5</v>
      </c>
      <c r="T4265" s="4">
        <v>30020</v>
      </c>
      <c r="U4265" s="2" t="s">
        <v>113</v>
      </c>
      <c r="V4265" s="2" t="s">
        <v>97</v>
      </c>
      <c r="W4265" s="4">
        <v>0</v>
      </c>
      <c r="X4265" s="4">
        <v>0</v>
      </c>
      <c r="Y4265" s="4">
        <v>1440960</v>
      </c>
      <c r="Z4265" s="2">
        <v>0</v>
      </c>
      <c r="AA4265" s="2" t="s">
        <v>97</v>
      </c>
      <c r="AB4265" s="2" t="s">
        <v>15731</v>
      </c>
      <c r="AC4265" s="2" t="s">
        <v>213</v>
      </c>
      <c r="AD4265" s="2" t="s">
        <v>76</v>
      </c>
      <c r="AE4265" s="5">
        <v>62.68</v>
      </c>
      <c r="AF4265" s="2">
        <v>0</v>
      </c>
      <c r="AG4265" s="2" t="s">
        <v>97</v>
      </c>
      <c r="AH4265" s="2"/>
      <c r="AI4265" s="6" t="str">
        <f t="shared" si="198"/>
        <v>25-34</v>
      </c>
      <c r="AJ4265" s="11">
        <f>YEAR(tbl_LoanData[[#This Row],[Application Date]])</f>
        <v>2025</v>
      </c>
      <c r="AK4265" s="11" t="str">
        <f>TEXT(tbl_LoanData[[#This Row],[Application Date]],"MMMM")</f>
        <v>January</v>
      </c>
      <c r="AL4265" s="12">
        <f>DATE(YEAR(tbl_LoanData[[#This Row],[Application Date]]),MONTH(tbl_LoanData[[#This Row],[Application Date]]),1)</f>
        <v>45658</v>
      </c>
      <c r="AM4265" s="14">
        <f ca="1">IF(AND(tbl_LoanData[[#This Row],[Application Date]]&gt;=EOMONTH(TODAY(),-1)+1,tbl_LoanData[[#This Row],[Application Date]]&lt;=TODAY()),tbl_LoanData[[#This Row],[Loan Amount]],0)</f>
        <v>0</v>
      </c>
      <c r="AN4265" s="14">
        <f>tbl_LoanData[[#This Row],[Amount Paid]]-(Q4265-X4265)</f>
        <v>-912000</v>
      </c>
      <c r="AO4265" s="14">
        <f>IF(tbl_LoanData[[#This Row],[Application Status]]="Approved",1,0)</f>
        <v>0</v>
      </c>
      <c r="AP4265" s="22" t="str">
        <f t="shared" ca="1" si="199"/>
        <v/>
      </c>
      <c r="AQ4265" s="22" t="str">
        <f t="shared" ca="1" si="200"/>
        <v/>
      </c>
    </row>
    <row r="4266" spans="1:43" ht="14.4" customHeight="1" x14ac:dyDescent="0.3">
      <c r="A4266" s="2" t="s">
        <v>4683</v>
      </c>
      <c r="B4266" s="2" t="s">
        <v>4684</v>
      </c>
      <c r="C4266" s="2" t="s">
        <v>868</v>
      </c>
      <c r="D4266" s="2" t="s">
        <v>209</v>
      </c>
      <c r="E4266" s="2" t="s">
        <v>190</v>
      </c>
      <c r="F4266" s="2">
        <v>43</v>
      </c>
      <c r="G4266" s="2" t="s">
        <v>69</v>
      </c>
      <c r="H4266" s="2" t="s">
        <v>256</v>
      </c>
      <c r="I4266" s="2" t="s">
        <v>43</v>
      </c>
      <c r="J4266" s="3">
        <v>45658</v>
      </c>
      <c r="K4266" s="3">
        <v>45662</v>
      </c>
      <c r="L4266" s="2" t="s">
        <v>37</v>
      </c>
      <c r="M4266" s="2" t="s">
        <v>94</v>
      </c>
      <c r="N4266" s="2" t="s">
        <v>488</v>
      </c>
      <c r="O4266" s="4">
        <v>233000</v>
      </c>
      <c r="P4266" s="4">
        <v>85200</v>
      </c>
      <c r="Q4266" s="4">
        <v>147800</v>
      </c>
      <c r="R4266" s="2">
        <v>48</v>
      </c>
      <c r="S4266" s="5">
        <v>13.44</v>
      </c>
      <c r="T4266" s="4">
        <v>4734.53</v>
      </c>
      <c r="U4266" s="2" t="s">
        <v>73</v>
      </c>
      <c r="V4266" s="2" t="s">
        <v>74</v>
      </c>
      <c r="W4266" s="4">
        <v>89956.07</v>
      </c>
      <c r="X4266" s="4">
        <v>137301.21</v>
      </c>
      <c r="Y4266" s="4">
        <v>227257.28</v>
      </c>
      <c r="Z4266" s="2">
        <v>0</v>
      </c>
      <c r="AA4266" s="2" t="s">
        <v>56</v>
      </c>
      <c r="AB4266" s="2" t="s">
        <v>15729</v>
      </c>
      <c r="AC4266" s="2" t="s">
        <v>129</v>
      </c>
      <c r="AD4266" s="2" t="s">
        <v>76</v>
      </c>
      <c r="AE4266" s="5">
        <v>63.43</v>
      </c>
      <c r="AF4266" s="2">
        <v>0</v>
      </c>
      <c r="AG4266" s="2" t="s">
        <v>77</v>
      </c>
      <c r="AH4266" s="2">
        <v>4</v>
      </c>
      <c r="AI4266" s="6" t="str">
        <f t="shared" si="198"/>
        <v>35-44</v>
      </c>
      <c r="AJ4266" s="11">
        <f>YEAR(tbl_LoanData[[#This Row],[Application Date]])</f>
        <v>2025</v>
      </c>
      <c r="AK4266" s="11" t="str">
        <f>TEXT(tbl_LoanData[[#This Row],[Application Date]],"MMMM")</f>
        <v>January</v>
      </c>
      <c r="AL4266" s="12">
        <f>DATE(YEAR(tbl_LoanData[[#This Row],[Application Date]]),MONTH(tbl_LoanData[[#This Row],[Application Date]]),1)</f>
        <v>45658</v>
      </c>
      <c r="AM4266" s="14">
        <f ca="1">IF(AND(tbl_LoanData[[#This Row],[Application Date]]&gt;=EOMONTH(TODAY(),-1)+1,tbl_LoanData[[#This Row],[Application Date]]&lt;=TODAY()),tbl_LoanData[[#This Row],[Loan Amount]],0)</f>
        <v>0</v>
      </c>
      <c r="AN4266" s="14">
        <f>tbl_LoanData[[#This Row],[Amount Paid]]-(Q4266-X4266)</f>
        <v>79457.279999999999</v>
      </c>
      <c r="AO4266" s="14">
        <f>IF(tbl_LoanData[[#This Row],[Application Status]]="Approved",1,0)</f>
        <v>1</v>
      </c>
      <c r="AP4266" s="22" t="str">
        <f t="shared" ca="1" si="199"/>
        <v/>
      </c>
      <c r="AQ4266" s="22" t="str">
        <f t="shared" ca="1" si="200"/>
        <v/>
      </c>
    </row>
    <row r="4267" spans="1:43" ht="14.4" customHeight="1" x14ac:dyDescent="0.3">
      <c r="A4267" s="2" t="s">
        <v>4707</v>
      </c>
      <c r="B4267" s="2" t="s">
        <v>4708</v>
      </c>
      <c r="C4267" s="2" t="s">
        <v>66</v>
      </c>
      <c r="D4267" s="2" t="s">
        <v>176</v>
      </c>
      <c r="E4267" s="2" t="s">
        <v>293</v>
      </c>
      <c r="F4267" s="2">
        <v>63</v>
      </c>
      <c r="G4267" s="2" t="s">
        <v>69</v>
      </c>
      <c r="H4267" s="2" t="s">
        <v>70</v>
      </c>
      <c r="I4267" s="2" t="s">
        <v>50</v>
      </c>
      <c r="J4267" s="3">
        <v>45678</v>
      </c>
      <c r="K4267" s="3"/>
      <c r="L4267" s="2" t="s">
        <v>39</v>
      </c>
      <c r="M4267" s="2" t="s">
        <v>85</v>
      </c>
      <c r="N4267" s="2" t="s">
        <v>324</v>
      </c>
      <c r="O4267" s="4">
        <v>2088000</v>
      </c>
      <c r="P4267" s="4">
        <v>607200</v>
      </c>
      <c r="Q4267" s="4">
        <v>1480800</v>
      </c>
      <c r="R4267" s="2">
        <v>48</v>
      </c>
      <c r="S4267" s="5">
        <v>11.54</v>
      </c>
      <c r="T4267" s="4">
        <v>45090.36</v>
      </c>
      <c r="U4267" s="2" t="s">
        <v>96</v>
      </c>
      <c r="V4267" s="2" t="s">
        <v>97</v>
      </c>
      <c r="W4267" s="4">
        <v>0</v>
      </c>
      <c r="X4267" s="4">
        <v>0</v>
      </c>
      <c r="Y4267" s="4">
        <v>2164337.2799999998</v>
      </c>
      <c r="Z4267" s="2">
        <v>0</v>
      </c>
      <c r="AA4267" s="2" t="s">
        <v>97</v>
      </c>
      <c r="AB4267" s="2" t="s">
        <v>15732</v>
      </c>
      <c r="AC4267" s="2" t="s">
        <v>106</v>
      </c>
      <c r="AD4267" s="2" t="s">
        <v>76</v>
      </c>
      <c r="AE4267" s="5">
        <v>70.92</v>
      </c>
      <c r="AF4267" s="2">
        <v>0</v>
      </c>
      <c r="AG4267" s="2" t="s">
        <v>97</v>
      </c>
      <c r="AH4267" s="2"/>
      <c r="AI4267" s="6" t="str">
        <f t="shared" si="198"/>
        <v>55-64</v>
      </c>
      <c r="AJ4267" s="11">
        <f>YEAR(tbl_LoanData[[#This Row],[Application Date]])</f>
        <v>2025</v>
      </c>
      <c r="AK4267" s="11" t="str">
        <f>TEXT(tbl_LoanData[[#This Row],[Application Date]],"MMMM")</f>
        <v>January</v>
      </c>
      <c r="AL4267" s="12">
        <f>DATE(YEAR(tbl_LoanData[[#This Row],[Application Date]]),MONTH(tbl_LoanData[[#This Row],[Application Date]]),1)</f>
        <v>45658</v>
      </c>
      <c r="AM4267" s="14">
        <f ca="1">IF(AND(tbl_LoanData[[#This Row],[Application Date]]&gt;=EOMONTH(TODAY(),-1)+1,tbl_LoanData[[#This Row],[Application Date]]&lt;=TODAY()),tbl_LoanData[[#This Row],[Loan Amount]],0)</f>
        <v>0</v>
      </c>
      <c r="AN4267" s="14">
        <f>tbl_LoanData[[#This Row],[Amount Paid]]-(Q4267-X4267)</f>
        <v>-1480800</v>
      </c>
      <c r="AO4267" s="14">
        <f>IF(tbl_LoanData[[#This Row],[Application Status]]="Approved",1,0)</f>
        <v>0</v>
      </c>
      <c r="AP4267" s="22" t="str">
        <f t="shared" ca="1" si="199"/>
        <v/>
      </c>
      <c r="AQ4267" s="22" t="str">
        <f t="shared" ca="1" si="200"/>
        <v/>
      </c>
    </row>
    <row r="4268" spans="1:43" ht="14.4" customHeight="1" x14ac:dyDescent="0.3">
      <c r="A4268" s="2" t="s">
        <v>4925</v>
      </c>
      <c r="B4268" s="2" t="s">
        <v>4926</v>
      </c>
      <c r="C4268" s="2" t="s">
        <v>599</v>
      </c>
      <c r="D4268" s="2" t="s">
        <v>209</v>
      </c>
      <c r="E4268" s="2" t="s">
        <v>190</v>
      </c>
      <c r="F4268" s="2">
        <v>48</v>
      </c>
      <c r="G4268" s="2" t="s">
        <v>83</v>
      </c>
      <c r="H4268" s="2" t="s">
        <v>298</v>
      </c>
      <c r="I4268" s="2" t="s">
        <v>43</v>
      </c>
      <c r="J4268" s="3">
        <v>45688</v>
      </c>
      <c r="K4268" s="3"/>
      <c r="L4268" s="2" t="s">
        <v>36</v>
      </c>
      <c r="M4268" s="2" t="s">
        <v>104</v>
      </c>
      <c r="N4268" s="2" t="s">
        <v>592</v>
      </c>
      <c r="O4268" s="4">
        <v>868000</v>
      </c>
      <c r="P4268" s="4">
        <v>312500</v>
      </c>
      <c r="Q4268" s="4">
        <v>555500</v>
      </c>
      <c r="R4268" s="2">
        <v>36</v>
      </c>
      <c r="S4268" s="5">
        <v>13.59</v>
      </c>
      <c r="T4268" s="4">
        <v>21721.59</v>
      </c>
      <c r="U4268" s="2" t="s">
        <v>113</v>
      </c>
      <c r="V4268" s="2" t="s">
        <v>97</v>
      </c>
      <c r="W4268" s="4">
        <v>0</v>
      </c>
      <c r="X4268" s="4">
        <v>0</v>
      </c>
      <c r="Y4268" s="4">
        <v>781977.35</v>
      </c>
      <c r="Z4268" s="2">
        <v>0</v>
      </c>
      <c r="AA4268" s="2" t="s">
        <v>97</v>
      </c>
      <c r="AB4268" s="2" t="s">
        <v>15733</v>
      </c>
      <c r="AC4268" s="2" t="s">
        <v>138</v>
      </c>
      <c r="AD4268" s="2" t="s">
        <v>76</v>
      </c>
      <c r="AE4268" s="5">
        <v>64</v>
      </c>
      <c r="AF4268" s="2">
        <v>0</v>
      </c>
      <c r="AG4268" s="2" t="s">
        <v>97</v>
      </c>
      <c r="AH4268" s="2"/>
      <c r="AI4268" s="6" t="str">
        <f t="shared" si="198"/>
        <v>45-54</v>
      </c>
      <c r="AJ4268" s="11">
        <f>YEAR(tbl_LoanData[[#This Row],[Application Date]])</f>
        <v>2025</v>
      </c>
      <c r="AK4268" s="11" t="str">
        <f>TEXT(tbl_LoanData[[#This Row],[Application Date]],"MMMM")</f>
        <v>January</v>
      </c>
      <c r="AL4268" s="12">
        <f>DATE(YEAR(tbl_LoanData[[#This Row],[Application Date]]),MONTH(tbl_LoanData[[#This Row],[Application Date]]),1)</f>
        <v>45658</v>
      </c>
      <c r="AM4268" s="14">
        <f ca="1">IF(AND(tbl_LoanData[[#This Row],[Application Date]]&gt;=EOMONTH(TODAY(),-1)+1,tbl_LoanData[[#This Row],[Application Date]]&lt;=TODAY()),tbl_LoanData[[#This Row],[Loan Amount]],0)</f>
        <v>0</v>
      </c>
      <c r="AN4268" s="14">
        <f>tbl_LoanData[[#This Row],[Amount Paid]]-(Q4268-X4268)</f>
        <v>-555500</v>
      </c>
      <c r="AO4268" s="14">
        <f>IF(tbl_LoanData[[#This Row],[Application Status]]="Approved",1,0)</f>
        <v>0</v>
      </c>
      <c r="AP4268" s="22" t="str">
        <f t="shared" ca="1" si="199"/>
        <v/>
      </c>
      <c r="AQ4268" s="22" t="str">
        <f t="shared" ca="1" si="200"/>
        <v/>
      </c>
    </row>
    <row r="4269" spans="1:43" ht="14.4" customHeight="1" x14ac:dyDescent="0.3">
      <c r="A4269" s="2" t="s">
        <v>5053</v>
      </c>
      <c r="B4269" s="2" t="s">
        <v>5054</v>
      </c>
      <c r="C4269" s="2" t="s">
        <v>435</v>
      </c>
      <c r="D4269" s="2" t="s">
        <v>91</v>
      </c>
      <c r="E4269" s="2" t="s">
        <v>402</v>
      </c>
      <c r="F4269" s="2">
        <v>32</v>
      </c>
      <c r="G4269" s="2" t="s">
        <v>83</v>
      </c>
      <c r="H4269" s="2" t="s">
        <v>543</v>
      </c>
      <c r="I4269" s="2" t="s">
        <v>45</v>
      </c>
      <c r="J4269" s="3">
        <v>45679</v>
      </c>
      <c r="K4269" s="3">
        <v>45694</v>
      </c>
      <c r="L4269" s="2" t="s">
        <v>39</v>
      </c>
      <c r="M4269" s="2" t="s">
        <v>94</v>
      </c>
      <c r="N4269" s="2" t="s">
        <v>365</v>
      </c>
      <c r="O4269" s="4">
        <v>1926000</v>
      </c>
      <c r="P4269" s="4">
        <v>325500</v>
      </c>
      <c r="Q4269" s="4">
        <v>1600500</v>
      </c>
      <c r="R4269" s="2">
        <v>48</v>
      </c>
      <c r="S4269" s="5">
        <v>10.87</v>
      </c>
      <c r="T4269" s="4">
        <v>47841.61</v>
      </c>
      <c r="U4269" s="2" t="s">
        <v>73</v>
      </c>
      <c r="V4269" s="2" t="s">
        <v>74</v>
      </c>
      <c r="W4269" s="4">
        <v>861148.98</v>
      </c>
      <c r="X4269" s="4">
        <v>1435248.42</v>
      </c>
      <c r="Y4269" s="4">
        <v>2296397.4</v>
      </c>
      <c r="Z4269" s="2">
        <v>0</v>
      </c>
      <c r="AA4269" s="2" t="s">
        <v>56</v>
      </c>
      <c r="AB4269" s="2" t="s">
        <v>15728</v>
      </c>
      <c r="AC4269" s="2" t="s">
        <v>106</v>
      </c>
      <c r="AD4269" s="2" t="s">
        <v>76</v>
      </c>
      <c r="AE4269" s="5">
        <v>83.1</v>
      </c>
      <c r="AF4269" s="2">
        <v>0</v>
      </c>
      <c r="AG4269" s="2" t="s">
        <v>77</v>
      </c>
      <c r="AH4269" s="2">
        <v>15</v>
      </c>
      <c r="AI4269" s="6" t="str">
        <f t="shared" si="198"/>
        <v>25-34</v>
      </c>
      <c r="AJ4269" s="11">
        <f>YEAR(tbl_LoanData[[#This Row],[Application Date]])</f>
        <v>2025</v>
      </c>
      <c r="AK4269" s="11" t="str">
        <f>TEXT(tbl_LoanData[[#This Row],[Application Date]],"MMMM")</f>
        <v>January</v>
      </c>
      <c r="AL4269" s="12">
        <f>DATE(YEAR(tbl_LoanData[[#This Row],[Application Date]]),MONTH(tbl_LoanData[[#This Row],[Application Date]]),1)</f>
        <v>45658</v>
      </c>
      <c r="AM4269" s="14">
        <f ca="1">IF(AND(tbl_LoanData[[#This Row],[Application Date]]&gt;=EOMONTH(TODAY(),-1)+1,tbl_LoanData[[#This Row],[Application Date]]&lt;=TODAY()),tbl_LoanData[[#This Row],[Loan Amount]],0)</f>
        <v>0</v>
      </c>
      <c r="AN4269" s="14">
        <f>tbl_LoanData[[#This Row],[Amount Paid]]-(Q4269-X4269)</f>
        <v>695897.39999999991</v>
      </c>
      <c r="AO4269" s="14">
        <f>IF(tbl_LoanData[[#This Row],[Application Status]]="Approved",1,0)</f>
        <v>1</v>
      </c>
      <c r="AP4269" s="22" t="str">
        <f t="shared" ca="1" si="199"/>
        <v/>
      </c>
      <c r="AQ4269" s="22" t="str">
        <f t="shared" ca="1" si="200"/>
        <v/>
      </c>
    </row>
    <row r="4270" spans="1:43" ht="14.4" customHeight="1" x14ac:dyDescent="0.3">
      <c r="A4270" s="2" t="s">
        <v>5131</v>
      </c>
      <c r="B4270" s="2" t="s">
        <v>5132</v>
      </c>
      <c r="C4270" s="2" t="s">
        <v>423</v>
      </c>
      <c r="D4270" s="2" t="s">
        <v>204</v>
      </c>
      <c r="E4270" s="2" t="s">
        <v>68</v>
      </c>
      <c r="F4270" s="2">
        <v>58</v>
      </c>
      <c r="G4270" s="2" t="s">
        <v>69</v>
      </c>
      <c r="H4270" s="2" t="s">
        <v>269</v>
      </c>
      <c r="I4270" s="2" t="s">
        <v>46</v>
      </c>
      <c r="J4270" s="3">
        <v>45666</v>
      </c>
      <c r="K4270" s="3">
        <v>45684</v>
      </c>
      <c r="L4270" s="2" t="s">
        <v>36</v>
      </c>
      <c r="M4270" s="2" t="s">
        <v>111</v>
      </c>
      <c r="N4270" s="2" t="s">
        <v>350</v>
      </c>
      <c r="O4270" s="4">
        <v>1813000</v>
      </c>
      <c r="P4270" s="4">
        <v>566500</v>
      </c>
      <c r="Q4270" s="4">
        <v>1246500</v>
      </c>
      <c r="R4270" s="2">
        <v>24</v>
      </c>
      <c r="S4270" s="5">
        <v>8.32</v>
      </c>
      <c r="T4270" s="4">
        <v>60579.9</v>
      </c>
      <c r="U4270" s="2" t="s">
        <v>73</v>
      </c>
      <c r="V4270" s="2" t="s">
        <v>74</v>
      </c>
      <c r="W4270" s="4">
        <v>1090438.2</v>
      </c>
      <c r="X4270" s="4">
        <v>363479.4</v>
      </c>
      <c r="Y4270" s="4">
        <v>1453917.6</v>
      </c>
      <c r="Z4270" s="2">
        <v>0</v>
      </c>
      <c r="AA4270" s="2" t="s">
        <v>56</v>
      </c>
      <c r="AB4270" s="2" t="s">
        <v>15735</v>
      </c>
      <c r="AC4270" s="2" t="s">
        <v>138</v>
      </c>
      <c r="AD4270" s="2" t="s">
        <v>76</v>
      </c>
      <c r="AE4270" s="5">
        <v>68.75</v>
      </c>
      <c r="AF4270" s="2">
        <v>0</v>
      </c>
      <c r="AG4270" s="2" t="s">
        <v>77</v>
      </c>
      <c r="AH4270" s="2">
        <v>18</v>
      </c>
      <c r="AI4270" s="6" t="str">
        <f t="shared" si="198"/>
        <v>55-64</v>
      </c>
      <c r="AJ4270" s="11">
        <f>YEAR(tbl_LoanData[[#This Row],[Application Date]])</f>
        <v>2025</v>
      </c>
      <c r="AK4270" s="11" t="str">
        <f>TEXT(tbl_LoanData[[#This Row],[Application Date]],"MMMM")</f>
        <v>January</v>
      </c>
      <c r="AL4270" s="12">
        <f>DATE(YEAR(tbl_LoanData[[#This Row],[Application Date]]),MONTH(tbl_LoanData[[#This Row],[Application Date]]),1)</f>
        <v>45658</v>
      </c>
      <c r="AM4270" s="14">
        <f ca="1">IF(AND(tbl_LoanData[[#This Row],[Application Date]]&gt;=EOMONTH(TODAY(),-1)+1,tbl_LoanData[[#This Row],[Application Date]]&lt;=TODAY()),tbl_LoanData[[#This Row],[Loan Amount]],0)</f>
        <v>0</v>
      </c>
      <c r="AN4270" s="14">
        <f>tbl_LoanData[[#This Row],[Amount Paid]]-(Q4270-X4270)</f>
        <v>207417.59999999998</v>
      </c>
      <c r="AO4270" s="14">
        <f>IF(tbl_LoanData[[#This Row],[Application Status]]="Approved",1,0)</f>
        <v>1</v>
      </c>
      <c r="AP4270" s="22" t="str">
        <f t="shared" ca="1" si="199"/>
        <v/>
      </c>
      <c r="AQ4270" s="22" t="str">
        <f t="shared" ca="1" si="200"/>
        <v/>
      </c>
    </row>
    <row r="4271" spans="1:43" ht="14.4" customHeight="1" x14ac:dyDescent="0.3">
      <c r="A4271" s="2" t="s">
        <v>5205</v>
      </c>
      <c r="B4271" s="2" t="s">
        <v>5206</v>
      </c>
      <c r="C4271" s="2" t="s">
        <v>141</v>
      </c>
      <c r="D4271" s="2" t="s">
        <v>101</v>
      </c>
      <c r="E4271" s="2" t="s">
        <v>117</v>
      </c>
      <c r="F4271" s="2">
        <v>58</v>
      </c>
      <c r="G4271" s="2" t="s">
        <v>83</v>
      </c>
      <c r="H4271" s="2" t="s">
        <v>244</v>
      </c>
      <c r="I4271" s="2" t="s">
        <v>48</v>
      </c>
      <c r="J4271" s="3">
        <v>45687</v>
      </c>
      <c r="K4271" s="3"/>
      <c r="L4271" s="2" t="s">
        <v>40</v>
      </c>
      <c r="M4271" s="2" t="s">
        <v>157</v>
      </c>
      <c r="N4271" s="2" t="s">
        <v>328</v>
      </c>
      <c r="O4271" s="4">
        <v>923000</v>
      </c>
      <c r="P4271" s="4">
        <v>326000</v>
      </c>
      <c r="Q4271" s="4">
        <v>597000</v>
      </c>
      <c r="R4271" s="2">
        <v>24</v>
      </c>
      <c r="S4271" s="5">
        <v>11.75</v>
      </c>
      <c r="T4271" s="4">
        <v>30720.62</v>
      </c>
      <c r="U4271" s="2" t="s">
        <v>113</v>
      </c>
      <c r="V4271" s="2" t="s">
        <v>97</v>
      </c>
      <c r="W4271" s="4">
        <v>0</v>
      </c>
      <c r="X4271" s="4">
        <v>0</v>
      </c>
      <c r="Y4271" s="4">
        <v>737295</v>
      </c>
      <c r="Z4271" s="2">
        <v>0</v>
      </c>
      <c r="AA4271" s="2" t="s">
        <v>97</v>
      </c>
      <c r="AB4271" s="2" t="s">
        <v>15735</v>
      </c>
      <c r="AC4271" s="2" t="s">
        <v>332</v>
      </c>
      <c r="AD4271" s="2" t="s">
        <v>76</v>
      </c>
      <c r="AE4271" s="5">
        <v>64.680000000000007</v>
      </c>
      <c r="AF4271" s="2">
        <v>0</v>
      </c>
      <c r="AG4271" s="2" t="s">
        <v>97</v>
      </c>
      <c r="AH4271" s="2"/>
      <c r="AI4271" s="6" t="str">
        <f t="shared" si="198"/>
        <v>55-64</v>
      </c>
      <c r="AJ4271" s="11">
        <f>YEAR(tbl_LoanData[[#This Row],[Application Date]])</f>
        <v>2025</v>
      </c>
      <c r="AK4271" s="11" t="str">
        <f>TEXT(tbl_LoanData[[#This Row],[Application Date]],"MMMM")</f>
        <v>January</v>
      </c>
      <c r="AL4271" s="12">
        <f>DATE(YEAR(tbl_LoanData[[#This Row],[Application Date]]),MONTH(tbl_LoanData[[#This Row],[Application Date]]),1)</f>
        <v>45658</v>
      </c>
      <c r="AM4271" s="14">
        <f ca="1">IF(AND(tbl_LoanData[[#This Row],[Application Date]]&gt;=EOMONTH(TODAY(),-1)+1,tbl_LoanData[[#This Row],[Application Date]]&lt;=TODAY()),tbl_LoanData[[#This Row],[Loan Amount]],0)</f>
        <v>0</v>
      </c>
      <c r="AN4271" s="14">
        <f>tbl_LoanData[[#This Row],[Amount Paid]]-(Q4271-X4271)</f>
        <v>-597000</v>
      </c>
      <c r="AO4271" s="14">
        <f>IF(tbl_LoanData[[#This Row],[Application Status]]="Approved",1,0)</f>
        <v>0</v>
      </c>
      <c r="AP4271" s="22" t="str">
        <f t="shared" ca="1" si="199"/>
        <v/>
      </c>
      <c r="AQ4271" s="22" t="str">
        <f t="shared" ca="1" si="200"/>
        <v/>
      </c>
    </row>
    <row r="4272" spans="1:43" ht="14.4" customHeight="1" x14ac:dyDescent="0.3">
      <c r="A4272" s="2" t="s">
        <v>5283</v>
      </c>
      <c r="B4272" s="2" t="s">
        <v>5284</v>
      </c>
      <c r="C4272" s="2" t="s">
        <v>949</v>
      </c>
      <c r="D4272" s="2" t="s">
        <v>118</v>
      </c>
      <c r="E4272" s="2" t="s">
        <v>102</v>
      </c>
      <c r="F4272" s="2">
        <v>46</v>
      </c>
      <c r="G4272" s="2" t="s">
        <v>83</v>
      </c>
      <c r="H4272" s="2" t="s">
        <v>307</v>
      </c>
      <c r="I4272" s="2" t="s">
        <v>43</v>
      </c>
      <c r="J4272" s="3">
        <v>45687</v>
      </c>
      <c r="K4272" s="3">
        <v>45706</v>
      </c>
      <c r="L4272" s="2" t="s">
        <v>39</v>
      </c>
      <c r="M4272" s="2" t="s">
        <v>94</v>
      </c>
      <c r="N4272" s="2" t="s">
        <v>418</v>
      </c>
      <c r="O4272" s="4">
        <v>2052000</v>
      </c>
      <c r="P4272" s="4">
        <v>599700</v>
      </c>
      <c r="Q4272" s="4">
        <v>1452300</v>
      </c>
      <c r="R4272" s="2">
        <v>18</v>
      </c>
      <c r="S4272" s="5">
        <v>9.19</v>
      </c>
      <c r="T4272" s="4">
        <v>91805.53</v>
      </c>
      <c r="U4272" s="2" t="s">
        <v>73</v>
      </c>
      <c r="V4272" s="2" t="s">
        <v>34</v>
      </c>
      <c r="W4272" s="4">
        <v>1377082.95</v>
      </c>
      <c r="X4272" s="4">
        <v>275416.61</v>
      </c>
      <c r="Y4272" s="4">
        <v>1652499.56</v>
      </c>
      <c r="Z4272" s="2">
        <v>84</v>
      </c>
      <c r="AA4272" s="2" t="s">
        <v>59</v>
      </c>
      <c r="AB4272" s="2" t="s">
        <v>15733</v>
      </c>
      <c r="AC4272" s="2" t="s">
        <v>332</v>
      </c>
      <c r="AD4272" s="2" t="s">
        <v>76</v>
      </c>
      <c r="AE4272" s="5">
        <v>70.77</v>
      </c>
      <c r="AF4272" s="2">
        <v>3</v>
      </c>
      <c r="AG4272" s="2" t="s">
        <v>130</v>
      </c>
      <c r="AH4272" s="2">
        <v>19</v>
      </c>
      <c r="AI4272" s="6" t="str">
        <f t="shared" si="198"/>
        <v>45-54</v>
      </c>
      <c r="AJ4272" s="11">
        <f>YEAR(tbl_LoanData[[#This Row],[Application Date]])</f>
        <v>2025</v>
      </c>
      <c r="AK4272" s="11" t="str">
        <f>TEXT(tbl_LoanData[[#This Row],[Application Date]],"MMMM")</f>
        <v>January</v>
      </c>
      <c r="AL4272" s="12">
        <f>DATE(YEAR(tbl_LoanData[[#This Row],[Application Date]]),MONTH(tbl_LoanData[[#This Row],[Application Date]]),1)</f>
        <v>45658</v>
      </c>
      <c r="AM4272" s="14">
        <f ca="1">IF(AND(tbl_LoanData[[#This Row],[Application Date]]&gt;=EOMONTH(TODAY(),-1)+1,tbl_LoanData[[#This Row],[Application Date]]&lt;=TODAY()),tbl_LoanData[[#This Row],[Loan Amount]],0)</f>
        <v>0</v>
      </c>
      <c r="AN4272" s="14">
        <f>tbl_LoanData[[#This Row],[Amount Paid]]-(Q4272-X4272)</f>
        <v>200199.55999999982</v>
      </c>
      <c r="AO4272" s="14">
        <f>IF(tbl_LoanData[[#This Row],[Application Status]]="Approved",1,0)</f>
        <v>1</v>
      </c>
      <c r="AP4272" s="22" t="str">
        <f t="shared" ca="1" si="199"/>
        <v/>
      </c>
      <c r="AQ4272" s="22" t="str">
        <f t="shared" ca="1" si="200"/>
        <v/>
      </c>
    </row>
    <row r="4273" spans="1:43" ht="14.4" customHeight="1" x14ac:dyDescent="0.3">
      <c r="A4273" s="2" t="s">
        <v>5293</v>
      </c>
      <c r="B4273" s="2" t="s">
        <v>5294</v>
      </c>
      <c r="C4273" s="2" t="s">
        <v>397</v>
      </c>
      <c r="D4273" s="2" t="s">
        <v>311</v>
      </c>
      <c r="E4273" s="2" t="s">
        <v>465</v>
      </c>
      <c r="F4273" s="2">
        <v>40</v>
      </c>
      <c r="G4273" s="2" t="s">
        <v>83</v>
      </c>
      <c r="H4273" s="2" t="s">
        <v>318</v>
      </c>
      <c r="I4273" s="2" t="s">
        <v>42</v>
      </c>
      <c r="J4273" s="3">
        <v>45676</v>
      </c>
      <c r="K4273" s="3">
        <v>45682</v>
      </c>
      <c r="L4273" s="2" t="s">
        <v>40</v>
      </c>
      <c r="M4273" s="2" t="s">
        <v>94</v>
      </c>
      <c r="N4273" s="2" t="s">
        <v>95</v>
      </c>
      <c r="O4273" s="4">
        <v>1461000</v>
      </c>
      <c r="P4273" s="4">
        <v>434500</v>
      </c>
      <c r="Q4273" s="4">
        <v>1026500</v>
      </c>
      <c r="R4273" s="2">
        <v>36</v>
      </c>
      <c r="S4273" s="5">
        <v>10.09</v>
      </c>
      <c r="T4273" s="4">
        <v>37145.040000000001</v>
      </c>
      <c r="U4273" s="2" t="s">
        <v>73</v>
      </c>
      <c r="V4273" s="2" t="s">
        <v>74</v>
      </c>
      <c r="W4273" s="4">
        <v>705755.76</v>
      </c>
      <c r="X4273" s="4">
        <v>631465.79</v>
      </c>
      <c r="Y4273" s="4">
        <v>1337221.55</v>
      </c>
      <c r="Z4273" s="2">
        <v>0</v>
      </c>
      <c r="AA4273" s="2" t="s">
        <v>56</v>
      </c>
      <c r="AB4273" s="2" t="s">
        <v>15735</v>
      </c>
      <c r="AC4273" s="2" t="s">
        <v>121</v>
      </c>
      <c r="AD4273" s="2" t="s">
        <v>76</v>
      </c>
      <c r="AE4273" s="5">
        <v>70.260000000000005</v>
      </c>
      <c r="AF4273" s="2">
        <v>0</v>
      </c>
      <c r="AG4273" s="2" t="s">
        <v>77</v>
      </c>
      <c r="AH4273" s="2">
        <v>6</v>
      </c>
      <c r="AI4273" s="6" t="str">
        <f t="shared" si="198"/>
        <v>35-44</v>
      </c>
      <c r="AJ4273" s="11">
        <f>YEAR(tbl_LoanData[[#This Row],[Application Date]])</f>
        <v>2025</v>
      </c>
      <c r="AK4273" s="11" t="str">
        <f>TEXT(tbl_LoanData[[#This Row],[Application Date]],"MMMM")</f>
        <v>January</v>
      </c>
      <c r="AL4273" s="12">
        <f>DATE(YEAR(tbl_LoanData[[#This Row],[Application Date]]),MONTH(tbl_LoanData[[#This Row],[Application Date]]),1)</f>
        <v>45658</v>
      </c>
      <c r="AM4273" s="14">
        <f ca="1">IF(AND(tbl_LoanData[[#This Row],[Application Date]]&gt;=EOMONTH(TODAY(),-1)+1,tbl_LoanData[[#This Row],[Application Date]]&lt;=TODAY()),tbl_LoanData[[#This Row],[Loan Amount]],0)</f>
        <v>0</v>
      </c>
      <c r="AN4273" s="14">
        <f>tbl_LoanData[[#This Row],[Amount Paid]]-(Q4273-X4273)</f>
        <v>310721.55000000005</v>
      </c>
      <c r="AO4273" s="14">
        <f>IF(tbl_LoanData[[#This Row],[Application Status]]="Approved",1,0)</f>
        <v>1</v>
      </c>
      <c r="AP4273" s="22" t="str">
        <f t="shared" ca="1" si="199"/>
        <v/>
      </c>
      <c r="AQ4273" s="22" t="str">
        <f t="shared" ca="1" si="200"/>
        <v/>
      </c>
    </row>
    <row r="4274" spans="1:43" ht="14.4" customHeight="1" x14ac:dyDescent="0.3">
      <c r="A4274" s="2" t="s">
        <v>5507</v>
      </c>
      <c r="B4274" s="2" t="s">
        <v>5508</v>
      </c>
      <c r="C4274" s="2" t="s">
        <v>452</v>
      </c>
      <c r="D4274" s="2" t="s">
        <v>161</v>
      </c>
      <c r="E4274" s="2" t="s">
        <v>142</v>
      </c>
      <c r="F4274" s="2">
        <v>37</v>
      </c>
      <c r="G4274" s="2" t="s">
        <v>83</v>
      </c>
      <c r="H4274" s="2" t="s">
        <v>398</v>
      </c>
      <c r="I4274" s="2" t="s">
        <v>46</v>
      </c>
      <c r="J4274" s="3">
        <v>45678</v>
      </c>
      <c r="K4274" s="3">
        <v>45693</v>
      </c>
      <c r="L4274" s="2" t="s">
        <v>38</v>
      </c>
      <c r="M4274" s="2" t="s">
        <v>85</v>
      </c>
      <c r="N4274" s="2" t="s">
        <v>314</v>
      </c>
      <c r="O4274" s="4">
        <v>1795000</v>
      </c>
      <c r="P4274" s="4">
        <v>692100</v>
      </c>
      <c r="Q4274" s="4">
        <v>1102900</v>
      </c>
      <c r="R4274" s="2">
        <v>12</v>
      </c>
      <c r="S4274" s="5">
        <v>10.09</v>
      </c>
      <c r="T4274" s="4">
        <v>101181.88</v>
      </c>
      <c r="U4274" s="2" t="s">
        <v>73</v>
      </c>
      <c r="V4274" s="2" t="s">
        <v>34</v>
      </c>
      <c r="W4274" s="4">
        <v>0</v>
      </c>
      <c r="X4274" s="4">
        <v>1214182.6100000001</v>
      </c>
      <c r="Y4274" s="4">
        <v>1214182.6100000001</v>
      </c>
      <c r="Z4274" s="2">
        <v>360</v>
      </c>
      <c r="AA4274" s="2" t="s">
        <v>60</v>
      </c>
      <c r="AB4274" s="2" t="s">
        <v>15728</v>
      </c>
      <c r="AC4274" s="2" t="s">
        <v>332</v>
      </c>
      <c r="AD4274" s="2" t="s">
        <v>76</v>
      </c>
      <c r="AE4274" s="5">
        <v>61.44</v>
      </c>
      <c r="AF4274" s="2">
        <v>12</v>
      </c>
      <c r="AG4274" s="2" t="s">
        <v>130</v>
      </c>
      <c r="AH4274" s="2">
        <v>15</v>
      </c>
      <c r="AI4274" s="6" t="str">
        <f t="shared" si="198"/>
        <v>35-44</v>
      </c>
      <c r="AJ4274" s="11">
        <f>YEAR(tbl_LoanData[[#This Row],[Application Date]])</f>
        <v>2025</v>
      </c>
      <c r="AK4274" s="11" t="str">
        <f>TEXT(tbl_LoanData[[#This Row],[Application Date]],"MMMM")</f>
        <v>January</v>
      </c>
      <c r="AL4274" s="12">
        <f>DATE(YEAR(tbl_LoanData[[#This Row],[Application Date]]),MONTH(tbl_LoanData[[#This Row],[Application Date]]),1)</f>
        <v>45658</v>
      </c>
      <c r="AM4274" s="14">
        <f ca="1">IF(AND(tbl_LoanData[[#This Row],[Application Date]]&gt;=EOMONTH(TODAY(),-1)+1,tbl_LoanData[[#This Row],[Application Date]]&lt;=TODAY()),tbl_LoanData[[#This Row],[Loan Amount]],0)</f>
        <v>0</v>
      </c>
      <c r="AN4274" s="14">
        <f>tbl_LoanData[[#This Row],[Amount Paid]]-(Q4274-X4274)</f>
        <v>111282.6100000001</v>
      </c>
      <c r="AO4274" s="14">
        <f>IF(tbl_LoanData[[#This Row],[Application Status]]="Approved",1,0)</f>
        <v>1</v>
      </c>
      <c r="AP4274" s="22" t="str">
        <f t="shared" ca="1" si="199"/>
        <v/>
      </c>
      <c r="AQ4274" s="22" t="str">
        <f t="shared" ca="1" si="200"/>
        <v/>
      </c>
    </row>
    <row r="4275" spans="1:43" ht="14.4" customHeight="1" x14ac:dyDescent="0.3">
      <c r="A4275" s="2" t="s">
        <v>5643</v>
      </c>
      <c r="B4275" s="2" t="s">
        <v>5644</v>
      </c>
      <c r="C4275" s="2" t="s">
        <v>1012</v>
      </c>
      <c r="D4275" s="2" t="s">
        <v>204</v>
      </c>
      <c r="E4275" s="2" t="s">
        <v>182</v>
      </c>
      <c r="F4275" s="2">
        <v>22</v>
      </c>
      <c r="G4275" s="2" t="s">
        <v>69</v>
      </c>
      <c r="H4275" s="2" t="s">
        <v>151</v>
      </c>
      <c r="I4275" s="2" t="s">
        <v>46</v>
      </c>
      <c r="J4275" s="3">
        <v>45683</v>
      </c>
      <c r="K4275" s="3">
        <v>45685</v>
      </c>
      <c r="L4275" s="2" t="s">
        <v>38</v>
      </c>
      <c r="M4275" s="2" t="s">
        <v>144</v>
      </c>
      <c r="N4275" s="2" t="s">
        <v>382</v>
      </c>
      <c r="O4275" s="4">
        <v>1066000</v>
      </c>
      <c r="P4275" s="4">
        <v>257800</v>
      </c>
      <c r="Q4275" s="4">
        <v>808200</v>
      </c>
      <c r="R4275" s="2">
        <v>12</v>
      </c>
      <c r="S4275" s="5">
        <v>10.62</v>
      </c>
      <c r="T4275" s="4">
        <v>74502.570000000007</v>
      </c>
      <c r="U4275" s="2" t="s">
        <v>73</v>
      </c>
      <c r="V4275" s="2" t="s">
        <v>33</v>
      </c>
      <c r="W4275" s="4">
        <v>894030.84</v>
      </c>
      <c r="X4275" s="4">
        <v>0</v>
      </c>
      <c r="Y4275" s="4">
        <v>894030.84</v>
      </c>
      <c r="Z4275" s="2">
        <v>0</v>
      </c>
      <c r="AA4275" s="2" t="s">
        <v>56</v>
      </c>
      <c r="AB4275" s="2" t="s">
        <v>15728</v>
      </c>
      <c r="AC4275" s="2" t="s">
        <v>360</v>
      </c>
      <c r="AD4275" s="2" t="s">
        <v>76</v>
      </c>
      <c r="AE4275" s="5">
        <v>75.819999999999993</v>
      </c>
      <c r="AF4275" s="2">
        <v>0</v>
      </c>
      <c r="AG4275" s="2" t="s">
        <v>77</v>
      </c>
      <c r="AH4275" s="2">
        <v>2</v>
      </c>
      <c r="AI4275" s="6" t="str">
        <f t="shared" si="198"/>
        <v>18-24</v>
      </c>
      <c r="AJ4275" s="11">
        <f>YEAR(tbl_LoanData[[#This Row],[Application Date]])</f>
        <v>2025</v>
      </c>
      <c r="AK4275" s="11" t="str">
        <f>TEXT(tbl_LoanData[[#This Row],[Application Date]],"MMMM")</f>
        <v>January</v>
      </c>
      <c r="AL4275" s="12">
        <f>DATE(YEAR(tbl_LoanData[[#This Row],[Application Date]]),MONTH(tbl_LoanData[[#This Row],[Application Date]]),1)</f>
        <v>45658</v>
      </c>
      <c r="AM4275" s="14">
        <f ca="1">IF(AND(tbl_LoanData[[#This Row],[Application Date]]&gt;=EOMONTH(TODAY(),-1)+1,tbl_LoanData[[#This Row],[Application Date]]&lt;=TODAY()),tbl_LoanData[[#This Row],[Loan Amount]],0)</f>
        <v>0</v>
      </c>
      <c r="AN4275" s="14">
        <f>tbl_LoanData[[#This Row],[Amount Paid]]-(Q4275-X4275)</f>
        <v>85830.839999999967</v>
      </c>
      <c r="AO4275" s="14">
        <f>IF(tbl_LoanData[[#This Row],[Application Status]]="Approved",1,0)</f>
        <v>1</v>
      </c>
      <c r="AP4275" s="22" t="str">
        <f t="shared" ca="1" si="199"/>
        <v/>
      </c>
      <c r="AQ4275" s="22" t="str">
        <f t="shared" ca="1" si="200"/>
        <v/>
      </c>
    </row>
    <row r="4276" spans="1:43" ht="14.4" customHeight="1" x14ac:dyDescent="0.3">
      <c r="A4276" s="2" t="s">
        <v>6059</v>
      </c>
      <c r="B4276" s="2" t="s">
        <v>6060</v>
      </c>
      <c r="C4276" s="2" t="s">
        <v>627</v>
      </c>
      <c r="D4276" s="2" t="s">
        <v>189</v>
      </c>
      <c r="E4276" s="2" t="s">
        <v>394</v>
      </c>
      <c r="F4276" s="2">
        <v>60</v>
      </c>
      <c r="G4276" s="2" t="s">
        <v>83</v>
      </c>
      <c r="H4276" s="2" t="s">
        <v>313</v>
      </c>
      <c r="I4276" s="2" t="s">
        <v>44</v>
      </c>
      <c r="J4276" s="3">
        <v>45686</v>
      </c>
      <c r="K4276" s="3">
        <v>45689</v>
      </c>
      <c r="L4276" s="2" t="s">
        <v>37</v>
      </c>
      <c r="M4276" s="2" t="s">
        <v>260</v>
      </c>
      <c r="N4276" s="2" t="s">
        <v>745</v>
      </c>
      <c r="O4276" s="4">
        <v>205000</v>
      </c>
      <c r="P4276" s="4">
        <v>44000</v>
      </c>
      <c r="Q4276" s="4">
        <v>161000</v>
      </c>
      <c r="R4276" s="2">
        <v>36</v>
      </c>
      <c r="S4276" s="5">
        <v>12.49</v>
      </c>
      <c r="T4276" s="4">
        <v>6147.96</v>
      </c>
      <c r="U4276" s="2" t="s">
        <v>73</v>
      </c>
      <c r="V4276" s="2" t="s">
        <v>74</v>
      </c>
      <c r="W4276" s="4">
        <v>110663.28</v>
      </c>
      <c r="X4276" s="4">
        <v>110663.42</v>
      </c>
      <c r="Y4276" s="4">
        <v>221326.7</v>
      </c>
      <c r="Z4276" s="2">
        <v>0</v>
      </c>
      <c r="AA4276" s="2" t="s">
        <v>56</v>
      </c>
      <c r="AB4276" s="2" t="s">
        <v>15734</v>
      </c>
      <c r="AC4276" s="2" t="s">
        <v>121</v>
      </c>
      <c r="AD4276" s="2" t="s">
        <v>76</v>
      </c>
      <c r="AE4276" s="5">
        <v>78.540000000000006</v>
      </c>
      <c r="AF4276" s="2">
        <v>0</v>
      </c>
      <c r="AG4276" s="2" t="s">
        <v>77</v>
      </c>
      <c r="AH4276" s="2">
        <v>3</v>
      </c>
      <c r="AI4276" s="6" t="str">
        <f t="shared" si="198"/>
        <v>55-64</v>
      </c>
      <c r="AJ4276" s="11">
        <f>YEAR(tbl_LoanData[[#This Row],[Application Date]])</f>
        <v>2025</v>
      </c>
      <c r="AK4276" s="11" t="str">
        <f>TEXT(tbl_LoanData[[#This Row],[Application Date]],"MMMM")</f>
        <v>January</v>
      </c>
      <c r="AL4276" s="12">
        <f>DATE(YEAR(tbl_LoanData[[#This Row],[Application Date]]),MONTH(tbl_LoanData[[#This Row],[Application Date]]),1)</f>
        <v>45658</v>
      </c>
      <c r="AM4276" s="14">
        <f ca="1">IF(AND(tbl_LoanData[[#This Row],[Application Date]]&gt;=EOMONTH(TODAY(),-1)+1,tbl_LoanData[[#This Row],[Application Date]]&lt;=TODAY()),tbl_LoanData[[#This Row],[Loan Amount]],0)</f>
        <v>0</v>
      </c>
      <c r="AN4276" s="14">
        <f>tbl_LoanData[[#This Row],[Amount Paid]]-(Q4276-X4276)</f>
        <v>60326.7</v>
      </c>
      <c r="AO4276" s="14">
        <f>IF(tbl_LoanData[[#This Row],[Application Status]]="Approved",1,0)</f>
        <v>1</v>
      </c>
      <c r="AP4276" s="22" t="str">
        <f t="shared" ca="1" si="199"/>
        <v/>
      </c>
      <c r="AQ4276" s="22" t="str">
        <f t="shared" ca="1" si="200"/>
        <v/>
      </c>
    </row>
    <row r="4277" spans="1:43" ht="14.4" customHeight="1" x14ac:dyDescent="0.3">
      <c r="A4277" s="2" t="s">
        <v>6093</v>
      </c>
      <c r="B4277" s="2" t="s">
        <v>6094</v>
      </c>
      <c r="C4277" s="2" t="s">
        <v>208</v>
      </c>
      <c r="D4277" s="2" t="s">
        <v>82</v>
      </c>
      <c r="E4277" s="2" t="s">
        <v>406</v>
      </c>
      <c r="F4277" s="2">
        <v>55</v>
      </c>
      <c r="G4277" s="2" t="s">
        <v>69</v>
      </c>
      <c r="H4277" s="2" t="s">
        <v>93</v>
      </c>
      <c r="I4277" s="2" t="s">
        <v>50</v>
      </c>
      <c r="J4277" s="3">
        <v>45672</v>
      </c>
      <c r="K4277" s="3">
        <v>45689</v>
      </c>
      <c r="L4277" s="2" t="s">
        <v>39</v>
      </c>
      <c r="M4277" s="2" t="s">
        <v>71</v>
      </c>
      <c r="N4277" s="2" t="s">
        <v>72</v>
      </c>
      <c r="O4277" s="4">
        <v>1248000</v>
      </c>
      <c r="P4277" s="4">
        <v>451900</v>
      </c>
      <c r="Q4277" s="4">
        <v>796100</v>
      </c>
      <c r="R4277" s="2">
        <v>36</v>
      </c>
      <c r="S4277" s="5">
        <v>12.1</v>
      </c>
      <c r="T4277" s="4">
        <v>30141.23</v>
      </c>
      <c r="U4277" s="2" t="s">
        <v>73</v>
      </c>
      <c r="V4277" s="2" t="s">
        <v>74</v>
      </c>
      <c r="W4277" s="4">
        <v>542542.14</v>
      </c>
      <c r="X4277" s="4">
        <v>542542.16</v>
      </c>
      <c r="Y4277" s="4">
        <v>1085084.3</v>
      </c>
      <c r="Z4277" s="2">
        <v>0</v>
      </c>
      <c r="AA4277" s="2" t="s">
        <v>56</v>
      </c>
      <c r="AB4277" s="2" t="s">
        <v>15733</v>
      </c>
      <c r="AC4277" s="2" t="s">
        <v>360</v>
      </c>
      <c r="AD4277" s="2" t="s">
        <v>76</v>
      </c>
      <c r="AE4277" s="5">
        <v>63.79</v>
      </c>
      <c r="AF4277" s="2">
        <v>0</v>
      </c>
      <c r="AG4277" s="2" t="s">
        <v>77</v>
      </c>
      <c r="AH4277" s="2">
        <v>17</v>
      </c>
      <c r="AI4277" s="6" t="str">
        <f t="shared" si="198"/>
        <v>55-64</v>
      </c>
      <c r="AJ4277" s="11">
        <f>YEAR(tbl_LoanData[[#This Row],[Application Date]])</f>
        <v>2025</v>
      </c>
      <c r="AK4277" s="11" t="str">
        <f>TEXT(tbl_LoanData[[#This Row],[Application Date]],"MMMM")</f>
        <v>January</v>
      </c>
      <c r="AL4277" s="12">
        <f>DATE(YEAR(tbl_LoanData[[#This Row],[Application Date]]),MONTH(tbl_LoanData[[#This Row],[Application Date]]),1)</f>
        <v>45658</v>
      </c>
      <c r="AM4277" s="14">
        <f ca="1">IF(AND(tbl_LoanData[[#This Row],[Application Date]]&gt;=EOMONTH(TODAY(),-1)+1,tbl_LoanData[[#This Row],[Application Date]]&lt;=TODAY()),tbl_LoanData[[#This Row],[Loan Amount]],0)</f>
        <v>0</v>
      </c>
      <c r="AN4277" s="14">
        <f>tbl_LoanData[[#This Row],[Amount Paid]]-(Q4277-X4277)</f>
        <v>288984.30000000005</v>
      </c>
      <c r="AO4277" s="14">
        <f>IF(tbl_LoanData[[#This Row],[Application Status]]="Approved",1,0)</f>
        <v>1</v>
      </c>
      <c r="AP4277" s="22" t="str">
        <f t="shared" ca="1" si="199"/>
        <v/>
      </c>
      <c r="AQ4277" s="22" t="str">
        <f t="shared" ca="1" si="200"/>
        <v/>
      </c>
    </row>
    <row r="4278" spans="1:43" ht="14.4" customHeight="1" x14ac:dyDescent="0.3">
      <c r="A4278" s="2" t="s">
        <v>6253</v>
      </c>
      <c r="B4278" s="2" t="s">
        <v>6254</v>
      </c>
      <c r="C4278" s="2" t="s">
        <v>181</v>
      </c>
      <c r="D4278" s="2" t="s">
        <v>67</v>
      </c>
      <c r="E4278" s="2" t="s">
        <v>204</v>
      </c>
      <c r="F4278" s="2">
        <v>53</v>
      </c>
      <c r="G4278" s="2" t="s">
        <v>83</v>
      </c>
      <c r="H4278" s="2" t="s">
        <v>269</v>
      </c>
      <c r="I4278" s="2" t="s">
        <v>46</v>
      </c>
      <c r="J4278" s="3">
        <v>45664</v>
      </c>
      <c r="K4278" s="3"/>
      <c r="L4278" s="2" t="s">
        <v>39</v>
      </c>
      <c r="M4278" s="2" t="s">
        <v>157</v>
      </c>
      <c r="N4278" s="2" t="s">
        <v>158</v>
      </c>
      <c r="O4278" s="4">
        <v>2318000</v>
      </c>
      <c r="P4278" s="4">
        <v>300800</v>
      </c>
      <c r="Q4278" s="4">
        <v>2017200</v>
      </c>
      <c r="R4278" s="2">
        <v>48</v>
      </c>
      <c r="S4278" s="5">
        <v>5.95</v>
      </c>
      <c r="T4278" s="4">
        <v>52026.95</v>
      </c>
      <c r="U4278" s="2" t="s">
        <v>113</v>
      </c>
      <c r="V4278" s="2" t="s">
        <v>97</v>
      </c>
      <c r="W4278" s="4">
        <v>0</v>
      </c>
      <c r="X4278" s="4">
        <v>0</v>
      </c>
      <c r="Y4278" s="4">
        <v>2497293.6</v>
      </c>
      <c r="Z4278" s="2">
        <v>0</v>
      </c>
      <c r="AA4278" s="2" t="s">
        <v>97</v>
      </c>
      <c r="AB4278" s="2" t="s">
        <v>15735</v>
      </c>
      <c r="AC4278" s="2" t="s">
        <v>138</v>
      </c>
      <c r="AD4278" s="2" t="s">
        <v>76</v>
      </c>
      <c r="AE4278" s="5">
        <v>87.02</v>
      </c>
      <c r="AF4278" s="2">
        <v>0</v>
      </c>
      <c r="AG4278" s="2" t="s">
        <v>97</v>
      </c>
      <c r="AH4278" s="2"/>
      <c r="AI4278" s="6" t="str">
        <f t="shared" si="198"/>
        <v>45-54</v>
      </c>
      <c r="AJ4278" s="11">
        <f>YEAR(tbl_LoanData[[#This Row],[Application Date]])</f>
        <v>2025</v>
      </c>
      <c r="AK4278" s="11" t="str">
        <f>TEXT(tbl_LoanData[[#This Row],[Application Date]],"MMMM")</f>
        <v>January</v>
      </c>
      <c r="AL4278" s="12">
        <f>DATE(YEAR(tbl_LoanData[[#This Row],[Application Date]]),MONTH(tbl_LoanData[[#This Row],[Application Date]]),1)</f>
        <v>45658</v>
      </c>
      <c r="AM4278" s="14">
        <f ca="1">IF(AND(tbl_LoanData[[#This Row],[Application Date]]&gt;=EOMONTH(TODAY(),-1)+1,tbl_LoanData[[#This Row],[Application Date]]&lt;=TODAY()),tbl_LoanData[[#This Row],[Loan Amount]],0)</f>
        <v>0</v>
      </c>
      <c r="AN4278" s="14">
        <f>tbl_LoanData[[#This Row],[Amount Paid]]-(Q4278-X4278)</f>
        <v>-2017200</v>
      </c>
      <c r="AO4278" s="14">
        <f>IF(tbl_LoanData[[#This Row],[Application Status]]="Approved",1,0)</f>
        <v>0</v>
      </c>
      <c r="AP4278" s="22" t="str">
        <f t="shared" ca="1" si="199"/>
        <v/>
      </c>
      <c r="AQ4278" s="22" t="str">
        <f t="shared" ca="1" si="200"/>
        <v/>
      </c>
    </row>
    <row r="4279" spans="1:43" ht="14.4" customHeight="1" x14ac:dyDescent="0.3">
      <c r="A4279" s="2" t="s">
        <v>6409</v>
      </c>
      <c r="B4279" s="2" t="s">
        <v>6410</v>
      </c>
      <c r="C4279" s="2" t="s">
        <v>80</v>
      </c>
      <c r="D4279" s="2" t="s">
        <v>67</v>
      </c>
      <c r="E4279" s="2" t="s">
        <v>117</v>
      </c>
      <c r="F4279" s="2">
        <v>40</v>
      </c>
      <c r="G4279" s="2" t="s">
        <v>83</v>
      </c>
      <c r="H4279" s="2" t="s">
        <v>205</v>
      </c>
      <c r="I4279" s="2" t="s">
        <v>49</v>
      </c>
      <c r="J4279" s="3">
        <v>45659</v>
      </c>
      <c r="K4279" s="3">
        <v>45670</v>
      </c>
      <c r="L4279" s="2" t="s">
        <v>39</v>
      </c>
      <c r="M4279" s="2" t="s">
        <v>71</v>
      </c>
      <c r="N4279" s="2" t="s">
        <v>72</v>
      </c>
      <c r="O4279" s="4">
        <v>1800000</v>
      </c>
      <c r="P4279" s="4">
        <v>273300</v>
      </c>
      <c r="Q4279" s="4">
        <v>1526700</v>
      </c>
      <c r="R4279" s="2">
        <v>36</v>
      </c>
      <c r="S4279" s="5">
        <v>8.26</v>
      </c>
      <c r="T4279" s="4">
        <v>52917.120000000003</v>
      </c>
      <c r="U4279" s="2" t="s">
        <v>73</v>
      </c>
      <c r="V4279" s="2" t="s">
        <v>74</v>
      </c>
      <c r="W4279" s="4">
        <v>793756.8</v>
      </c>
      <c r="X4279" s="4">
        <v>1111259.46</v>
      </c>
      <c r="Y4279" s="4">
        <v>1905016.26</v>
      </c>
      <c r="Z4279" s="2">
        <v>128</v>
      </c>
      <c r="AA4279" s="2" t="s">
        <v>60</v>
      </c>
      <c r="AB4279" s="2" t="s">
        <v>15735</v>
      </c>
      <c r="AC4279" s="2" t="s">
        <v>332</v>
      </c>
      <c r="AD4279" s="2" t="s">
        <v>76</v>
      </c>
      <c r="AE4279" s="5">
        <v>84.82</v>
      </c>
      <c r="AF4279" s="2">
        <v>4</v>
      </c>
      <c r="AG4279" s="2" t="s">
        <v>130</v>
      </c>
      <c r="AH4279" s="2">
        <v>11</v>
      </c>
      <c r="AI4279" s="6" t="str">
        <f t="shared" si="198"/>
        <v>35-44</v>
      </c>
      <c r="AJ4279" s="11">
        <f>YEAR(tbl_LoanData[[#This Row],[Application Date]])</f>
        <v>2025</v>
      </c>
      <c r="AK4279" s="11" t="str">
        <f>TEXT(tbl_LoanData[[#This Row],[Application Date]],"MMMM")</f>
        <v>January</v>
      </c>
      <c r="AL4279" s="12">
        <f>DATE(YEAR(tbl_LoanData[[#This Row],[Application Date]]),MONTH(tbl_LoanData[[#This Row],[Application Date]]),1)</f>
        <v>45658</v>
      </c>
      <c r="AM4279" s="14">
        <f ca="1">IF(AND(tbl_LoanData[[#This Row],[Application Date]]&gt;=EOMONTH(TODAY(),-1)+1,tbl_LoanData[[#This Row],[Application Date]]&lt;=TODAY()),tbl_LoanData[[#This Row],[Loan Amount]],0)</f>
        <v>0</v>
      </c>
      <c r="AN4279" s="14">
        <f>tbl_LoanData[[#This Row],[Amount Paid]]-(Q4279-X4279)</f>
        <v>378316.26</v>
      </c>
      <c r="AO4279" s="14">
        <f>IF(tbl_LoanData[[#This Row],[Application Status]]="Approved",1,0)</f>
        <v>1</v>
      </c>
      <c r="AP4279" s="22" t="str">
        <f t="shared" ca="1" si="199"/>
        <v/>
      </c>
      <c r="AQ4279" s="22" t="str">
        <f t="shared" ca="1" si="200"/>
        <v/>
      </c>
    </row>
    <row r="4280" spans="1:43" x14ac:dyDescent="0.3">
      <c r="A4280" s="2" t="s">
        <v>6413</v>
      </c>
      <c r="B4280" s="2" t="s">
        <v>6414</v>
      </c>
      <c r="C4280" s="2" t="s">
        <v>423</v>
      </c>
      <c r="D4280" s="2" t="s">
        <v>254</v>
      </c>
      <c r="E4280" s="2" t="s">
        <v>209</v>
      </c>
      <c r="F4280" s="2">
        <v>45</v>
      </c>
      <c r="G4280" s="2" t="s">
        <v>69</v>
      </c>
      <c r="H4280" s="2" t="s">
        <v>265</v>
      </c>
      <c r="I4280" s="2" t="s">
        <v>44</v>
      </c>
      <c r="J4280" s="3">
        <v>45658</v>
      </c>
      <c r="K4280" s="3">
        <v>45677</v>
      </c>
      <c r="L4280" s="2" t="s">
        <v>37</v>
      </c>
      <c r="M4280" s="2" t="s">
        <v>94</v>
      </c>
      <c r="N4280" s="2" t="s">
        <v>234</v>
      </c>
      <c r="O4280" s="4">
        <v>94000</v>
      </c>
      <c r="P4280" s="4">
        <v>11900</v>
      </c>
      <c r="Q4280" s="4">
        <v>82100</v>
      </c>
      <c r="R4280" s="2">
        <v>24</v>
      </c>
      <c r="S4280" s="5">
        <v>7.3</v>
      </c>
      <c r="T4280" s="4">
        <v>3920.28</v>
      </c>
      <c r="U4280" s="2" t="s">
        <v>73</v>
      </c>
      <c r="V4280" s="2" t="s">
        <v>74</v>
      </c>
      <c r="W4280" s="4">
        <v>74485.320000000007</v>
      </c>
      <c r="X4280" s="4">
        <v>19601.28</v>
      </c>
      <c r="Y4280" s="4">
        <v>94086.6</v>
      </c>
      <c r="Z4280" s="2">
        <v>0</v>
      </c>
      <c r="AA4280" s="2" t="s">
        <v>56</v>
      </c>
      <c r="AB4280" s="2" t="s">
        <v>15732</v>
      </c>
      <c r="AC4280" s="2" t="s">
        <v>75</v>
      </c>
      <c r="AD4280" s="2" t="s">
        <v>76</v>
      </c>
      <c r="AE4280" s="5">
        <v>87.34</v>
      </c>
      <c r="AF4280" s="2">
        <v>0</v>
      </c>
      <c r="AG4280" s="2" t="s">
        <v>77</v>
      </c>
      <c r="AH4280" s="2">
        <v>19</v>
      </c>
      <c r="AI4280" s="6" t="str">
        <f t="shared" si="198"/>
        <v>45-54</v>
      </c>
      <c r="AJ4280" s="11">
        <f>YEAR(tbl_LoanData[[#This Row],[Application Date]])</f>
        <v>2025</v>
      </c>
      <c r="AK4280" s="11" t="str">
        <f>TEXT(tbl_LoanData[[#This Row],[Application Date]],"MMMM")</f>
        <v>January</v>
      </c>
      <c r="AL4280" s="12">
        <f>DATE(YEAR(tbl_LoanData[[#This Row],[Application Date]]),MONTH(tbl_LoanData[[#This Row],[Application Date]]),1)</f>
        <v>45658</v>
      </c>
      <c r="AM4280" s="14">
        <f ca="1">IF(AND(tbl_LoanData[[#This Row],[Application Date]]&gt;=EOMONTH(TODAY(),-1)+1,tbl_LoanData[[#This Row],[Application Date]]&lt;=TODAY()),tbl_LoanData[[#This Row],[Loan Amount]],0)</f>
        <v>0</v>
      </c>
      <c r="AN4280" s="14">
        <f>tbl_LoanData[[#This Row],[Amount Paid]]-(Q4280-X4280)</f>
        <v>11986.600000000006</v>
      </c>
      <c r="AO4280" s="14">
        <f>IF(tbl_LoanData[[#This Row],[Application Status]]="Approved",1,0)</f>
        <v>1</v>
      </c>
      <c r="AP4280" s="22" t="str">
        <f t="shared" ca="1" si="199"/>
        <v/>
      </c>
      <c r="AQ4280" s="22" t="str">
        <f t="shared" ca="1" si="200"/>
        <v/>
      </c>
    </row>
    <row r="4281" spans="1:43" ht="14.4" customHeight="1" x14ac:dyDescent="0.3">
      <c r="A4281" s="2" t="s">
        <v>6487</v>
      </c>
      <c r="B4281" s="2" t="s">
        <v>6488</v>
      </c>
      <c r="C4281" s="2" t="s">
        <v>231</v>
      </c>
      <c r="D4281" s="2" t="s">
        <v>204</v>
      </c>
      <c r="E4281" s="2" t="s">
        <v>102</v>
      </c>
      <c r="F4281" s="2">
        <v>38</v>
      </c>
      <c r="G4281" s="2" t="s">
        <v>83</v>
      </c>
      <c r="H4281" s="2" t="s">
        <v>256</v>
      </c>
      <c r="I4281" s="2" t="s">
        <v>43</v>
      </c>
      <c r="J4281" s="3">
        <v>45678</v>
      </c>
      <c r="K4281" s="3">
        <v>45695</v>
      </c>
      <c r="L4281" s="2" t="s">
        <v>40</v>
      </c>
      <c r="M4281" s="2" t="s">
        <v>85</v>
      </c>
      <c r="N4281" s="2" t="s">
        <v>274</v>
      </c>
      <c r="O4281" s="4">
        <v>1573000</v>
      </c>
      <c r="P4281" s="4">
        <v>472000</v>
      </c>
      <c r="Q4281" s="4">
        <v>1101000</v>
      </c>
      <c r="R4281" s="2">
        <v>48</v>
      </c>
      <c r="S4281" s="5">
        <v>10.98</v>
      </c>
      <c r="T4281" s="4">
        <v>33011.65</v>
      </c>
      <c r="U4281" s="2" t="s">
        <v>73</v>
      </c>
      <c r="V4281" s="2" t="s">
        <v>74</v>
      </c>
      <c r="W4281" s="4">
        <v>594209.69999999995</v>
      </c>
      <c r="X4281" s="4">
        <v>990349.5</v>
      </c>
      <c r="Y4281" s="4">
        <v>1584559.2</v>
      </c>
      <c r="Z4281" s="2">
        <v>0</v>
      </c>
      <c r="AA4281" s="2" t="s">
        <v>56</v>
      </c>
      <c r="AB4281" s="2" t="s">
        <v>15730</v>
      </c>
      <c r="AC4281" s="2" t="s">
        <v>121</v>
      </c>
      <c r="AD4281" s="2" t="s">
        <v>76</v>
      </c>
      <c r="AE4281" s="5">
        <v>69.989999999999995</v>
      </c>
      <c r="AF4281" s="2">
        <v>0</v>
      </c>
      <c r="AG4281" s="2" t="s">
        <v>77</v>
      </c>
      <c r="AH4281" s="2">
        <v>17</v>
      </c>
      <c r="AI4281" s="6" t="str">
        <f t="shared" si="198"/>
        <v>35-44</v>
      </c>
      <c r="AJ4281" s="11">
        <f>YEAR(tbl_LoanData[[#This Row],[Application Date]])</f>
        <v>2025</v>
      </c>
      <c r="AK4281" s="11" t="str">
        <f>TEXT(tbl_LoanData[[#This Row],[Application Date]],"MMMM")</f>
        <v>January</v>
      </c>
      <c r="AL4281" s="12">
        <f>DATE(YEAR(tbl_LoanData[[#This Row],[Application Date]]),MONTH(tbl_LoanData[[#This Row],[Application Date]]),1)</f>
        <v>45658</v>
      </c>
      <c r="AM4281" s="14">
        <f ca="1">IF(AND(tbl_LoanData[[#This Row],[Application Date]]&gt;=EOMONTH(TODAY(),-1)+1,tbl_LoanData[[#This Row],[Application Date]]&lt;=TODAY()),tbl_LoanData[[#This Row],[Loan Amount]],0)</f>
        <v>0</v>
      </c>
      <c r="AN4281" s="14">
        <f>tbl_LoanData[[#This Row],[Amount Paid]]-(Q4281-X4281)</f>
        <v>483559.19999999995</v>
      </c>
      <c r="AO4281" s="14">
        <f>IF(tbl_LoanData[[#This Row],[Application Status]]="Approved",1,0)</f>
        <v>1</v>
      </c>
      <c r="AP4281" s="22" t="str">
        <f t="shared" ca="1" si="199"/>
        <v/>
      </c>
      <c r="AQ4281" s="22" t="str">
        <f t="shared" ca="1" si="200"/>
        <v/>
      </c>
    </row>
    <row r="4282" spans="1:43" ht="14.4" customHeight="1" x14ac:dyDescent="0.3">
      <c r="A4282" s="2" t="s">
        <v>6517</v>
      </c>
      <c r="B4282" s="2" t="s">
        <v>6518</v>
      </c>
      <c r="C4282" s="2" t="s">
        <v>549</v>
      </c>
      <c r="D4282" s="2" t="s">
        <v>189</v>
      </c>
      <c r="E4282" s="2" t="s">
        <v>183</v>
      </c>
      <c r="F4282" s="2">
        <v>60</v>
      </c>
      <c r="G4282" s="2" t="s">
        <v>83</v>
      </c>
      <c r="H4282" s="2" t="s">
        <v>177</v>
      </c>
      <c r="I4282" s="2" t="s">
        <v>43</v>
      </c>
      <c r="J4282" s="3">
        <v>45676</v>
      </c>
      <c r="K4282" s="3">
        <v>45691</v>
      </c>
      <c r="L4282" s="2" t="s">
        <v>36</v>
      </c>
      <c r="M4282" s="2" t="s">
        <v>104</v>
      </c>
      <c r="N4282" s="2" t="s">
        <v>592</v>
      </c>
      <c r="O4282" s="4">
        <v>1274000</v>
      </c>
      <c r="P4282" s="4">
        <v>264100</v>
      </c>
      <c r="Q4282" s="4">
        <v>1009900</v>
      </c>
      <c r="R4282" s="2">
        <v>36</v>
      </c>
      <c r="S4282" s="5">
        <v>12.1</v>
      </c>
      <c r="T4282" s="4">
        <v>38235.94</v>
      </c>
      <c r="U4282" s="2" t="s">
        <v>73</v>
      </c>
      <c r="V4282" s="2" t="s">
        <v>74</v>
      </c>
      <c r="W4282" s="4">
        <v>650010.98</v>
      </c>
      <c r="X4282" s="4">
        <v>726482.72</v>
      </c>
      <c r="Y4282" s="4">
        <v>1376493.7</v>
      </c>
      <c r="Z4282" s="2">
        <v>31</v>
      </c>
      <c r="AA4282" s="2" t="s">
        <v>58</v>
      </c>
      <c r="AB4282" s="2" t="s">
        <v>15732</v>
      </c>
      <c r="AC4282" s="2" t="s">
        <v>87</v>
      </c>
      <c r="AD4282" s="2" t="s">
        <v>76</v>
      </c>
      <c r="AE4282" s="5">
        <v>79.27</v>
      </c>
      <c r="AF4282" s="2">
        <v>1</v>
      </c>
      <c r="AG4282" s="2" t="s">
        <v>15718</v>
      </c>
      <c r="AH4282" s="2">
        <v>15</v>
      </c>
      <c r="AI4282" s="6" t="str">
        <f t="shared" si="198"/>
        <v>55-64</v>
      </c>
      <c r="AJ4282" s="11">
        <f>YEAR(tbl_LoanData[[#This Row],[Application Date]])</f>
        <v>2025</v>
      </c>
      <c r="AK4282" s="11" t="str">
        <f>TEXT(tbl_LoanData[[#This Row],[Application Date]],"MMMM")</f>
        <v>January</v>
      </c>
      <c r="AL4282" s="12">
        <f>DATE(YEAR(tbl_LoanData[[#This Row],[Application Date]]),MONTH(tbl_LoanData[[#This Row],[Application Date]]),1)</f>
        <v>45658</v>
      </c>
      <c r="AM4282" s="14">
        <f ca="1">IF(AND(tbl_LoanData[[#This Row],[Application Date]]&gt;=EOMONTH(TODAY(),-1)+1,tbl_LoanData[[#This Row],[Application Date]]&lt;=TODAY()),tbl_LoanData[[#This Row],[Loan Amount]],0)</f>
        <v>0</v>
      </c>
      <c r="AN4282" s="14">
        <f>tbl_LoanData[[#This Row],[Amount Paid]]-(Q4282-X4282)</f>
        <v>366593.69999999995</v>
      </c>
      <c r="AO4282" s="14">
        <f>IF(tbl_LoanData[[#This Row],[Application Status]]="Approved",1,0)</f>
        <v>1</v>
      </c>
      <c r="AP4282" s="22" t="str">
        <f t="shared" ca="1" si="199"/>
        <v/>
      </c>
      <c r="AQ4282" s="22" t="str">
        <f t="shared" ca="1" si="200"/>
        <v/>
      </c>
    </row>
    <row r="4283" spans="1:43" ht="14.4" customHeight="1" x14ac:dyDescent="0.3">
      <c r="A4283" s="2" t="s">
        <v>6539</v>
      </c>
      <c r="B4283" s="2" t="s">
        <v>6540</v>
      </c>
      <c r="C4283" s="2" t="s">
        <v>530</v>
      </c>
      <c r="D4283" s="2" t="s">
        <v>254</v>
      </c>
      <c r="E4283" s="2" t="s">
        <v>312</v>
      </c>
      <c r="F4283" s="2">
        <v>43</v>
      </c>
      <c r="G4283" s="2" t="s">
        <v>69</v>
      </c>
      <c r="H4283" s="2" t="s">
        <v>278</v>
      </c>
      <c r="I4283" s="2" t="s">
        <v>45</v>
      </c>
      <c r="J4283" s="3">
        <v>45676</v>
      </c>
      <c r="K4283" s="3">
        <v>45687</v>
      </c>
      <c r="L4283" s="2" t="s">
        <v>40</v>
      </c>
      <c r="M4283" s="2" t="s">
        <v>157</v>
      </c>
      <c r="N4283" s="2" t="s">
        <v>299</v>
      </c>
      <c r="O4283" s="4">
        <v>989000</v>
      </c>
      <c r="P4283" s="4">
        <v>296800</v>
      </c>
      <c r="Q4283" s="4">
        <v>692200</v>
      </c>
      <c r="R4283" s="2">
        <v>60</v>
      </c>
      <c r="S4283" s="5">
        <v>8.39</v>
      </c>
      <c r="T4283" s="4">
        <v>16376.3</v>
      </c>
      <c r="U4283" s="2" t="s">
        <v>73</v>
      </c>
      <c r="V4283" s="2" t="s">
        <v>74</v>
      </c>
      <c r="W4283" s="4">
        <v>278397.09999999998</v>
      </c>
      <c r="X4283" s="4">
        <v>704180.8</v>
      </c>
      <c r="Y4283" s="4">
        <v>982577.9</v>
      </c>
      <c r="Z4283" s="2">
        <v>29</v>
      </c>
      <c r="AA4283" s="2" t="s">
        <v>57</v>
      </c>
      <c r="AB4283" s="2" t="s">
        <v>15735</v>
      </c>
      <c r="AC4283" s="2" t="s">
        <v>146</v>
      </c>
      <c r="AD4283" s="2" t="s">
        <v>76</v>
      </c>
      <c r="AE4283" s="5">
        <v>69.989999999999995</v>
      </c>
      <c r="AF4283" s="2">
        <v>1</v>
      </c>
      <c r="AG4283" s="2" t="s">
        <v>77</v>
      </c>
      <c r="AH4283" s="2">
        <v>11</v>
      </c>
      <c r="AI4283" s="6" t="str">
        <f t="shared" si="198"/>
        <v>35-44</v>
      </c>
      <c r="AJ4283" s="11">
        <f>YEAR(tbl_LoanData[[#This Row],[Application Date]])</f>
        <v>2025</v>
      </c>
      <c r="AK4283" s="11" t="str">
        <f>TEXT(tbl_LoanData[[#This Row],[Application Date]],"MMMM")</f>
        <v>January</v>
      </c>
      <c r="AL4283" s="12">
        <f>DATE(YEAR(tbl_LoanData[[#This Row],[Application Date]]),MONTH(tbl_LoanData[[#This Row],[Application Date]]),1)</f>
        <v>45658</v>
      </c>
      <c r="AM4283" s="14">
        <f ca="1">IF(AND(tbl_LoanData[[#This Row],[Application Date]]&gt;=EOMONTH(TODAY(),-1)+1,tbl_LoanData[[#This Row],[Application Date]]&lt;=TODAY()),tbl_LoanData[[#This Row],[Loan Amount]],0)</f>
        <v>0</v>
      </c>
      <c r="AN4283" s="14">
        <f>tbl_LoanData[[#This Row],[Amount Paid]]-(Q4283-X4283)</f>
        <v>290377.90000000002</v>
      </c>
      <c r="AO4283" s="14">
        <f>IF(tbl_LoanData[[#This Row],[Application Status]]="Approved",1,0)</f>
        <v>1</v>
      </c>
      <c r="AP4283" s="22" t="str">
        <f t="shared" ca="1" si="199"/>
        <v/>
      </c>
      <c r="AQ4283" s="22" t="str">
        <f t="shared" ca="1" si="200"/>
        <v/>
      </c>
    </row>
    <row r="4284" spans="1:43" ht="14.4" customHeight="1" x14ac:dyDescent="0.3">
      <c r="A4284" s="2" t="s">
        <v>6549</v>
      </c>
      <c r="B4284" s="2" t="s">
        <v>6550</v>
      </c>
      <c r="C4284" s="2" t="s">
        <v>281</v>
      </c>
      <c r="D4284" s="2" t="s">
        <v>91</v>
      </c>
      <c r="E4284" s="2" t="s">
        <v>150</v>
      </c>
      <c r="F4284" s="2">
        <v>49</v>
      </c>
      <c r="G4284" s="2" t="s">
        <v>83</v>
      </c>
      <c r="H4284" s="2" t="s">
        <v>143</v>
      </c>
      <c r="I4284" s="2" t="s">
        <v>46</v>
      </c>
      <c r="J4284" s="3">
        <v>45673</v>
      </c>
      <c r="K4284" s="3">
        <v>45692</v>
      </c>
      <c r="L4284" s="2" t="s">
        <v>36</v>
      </c>
      <c r="M4284" s="2" t="s">
        <v>85</v>
      </c>
      <c r="N4284" s="2" t="s">
        <v>624</v>
      </c>
      <c r="O4284" s="4">
        <v>1909000</v>
      </c>
      <c r="P4284" s="4">
        <v>478300</v>
      </c>
      <c r="Q4284" s="4">
        <v>1430700</v>
      </c>
      <c r="R4284" s="2">
        <v>18</v>
      </c>
      <c r="S4284" s="5">
        <v>8.5500000000000007</v>
      </c>
      <c r="T4284" s="4">
        <v>89677.07</v>
      </c>
      <c r="U4284" s="2" t="s">
        <v>73</v>
      </c>
      <c r="V4284" s="2" t="s">
        <v>33</v>
      </c>
      <c r="W4284" s="4">
        <v>1614187.28</v>
      </c>
      <c r="X4284" s="4">
        <v>0</v>
      </c>
      <c r="Y4284" s="4">
        <v>1614187.28</v>
      </c>
      <c r="Z4284" s="2">
        <v>0</v>
      </c>
      <c r="AA4284" s="2" t="s">
        <v>56</v>
      </c>
      <c r="AB4284" s="2" t="s">
        <v>15735</v>
      </c>
      <c r="AC4284" s="2" t="s">
        <v>121</v>
      </c>
      <c r="AD4284" s="2" t="s">
        <v>76</v>
      </c>
      <c r="AE4284" s="5">
        <v>74.94</v>
      </c>
      <c r="AF4284" s="2">
        <v>0</v>
      </c>
      <c r="AG4284" s="2" t="s">
        <v>77</v>
      </c>
      <c r="AH4284" s="2">
        <v>19</v>
      </c>
      <c r="AI4284" s="6" t="str">
        <f t="shared" si="198"/>
        <v>45-54</v>
      </c>
      <c r="AJ4284" s="11">
        <f>YEAR(tbl_LoanData[[#This Row],[Application Date]])</f>
        <v>2025</v>
      </c>
      <c r="AK4284" s="11" t="str">
        <f>TEXT(tbl_LoanData[[#This Row],[Application Date]],"MMMM")</f>
        <v>January</v>
      </c>
      <c r="AL4284" s="12">
        <f>DATE(YEAR(tbl_LoanData[[#This Row],[Application Date]]),MONTH(tbl_LoanData[[#This Row],[Application Date]]),1)</f>
        <v>45658</v>
      </c>
      <c r="AM4284" s="14">
        <f ca="1">IF(AND(tbl_LoanData[[#This Row],[Application Date]]&gt;=EOMONTH(TODAY(),-1)+1,tbl_LoanData[[#This Row],[Application Date]]&lt;=TODAY()),tbl_LoanData[[#This Row],[Loan Amount]],0)</f>
        <v>0</v>
      </c>
      <c r="AN4284" s="14">
        <f>tbl_LoanData[[#This Row],[Amount Paid]]-(Q4284-X4284)</f>
        <v>183487.28000000003</v>
      </c>
      <c r="AO4284" s="14">
        <f>IF(tbl_LoanData[[#This Row],[Application Status]]="Approved",1,0)</f>
        <v>1</v>
      </c>
      <c r="AP4284" s="22" t="str">
        <f t="shared" ca="1" si="199"/>
        <v/>
      </c>
      <c r="AQ4284" s="22" t="str">
        <f t="shared" ca="1" si="200"/>
        <v/>
      </c>
    </row>
    <row r="4285" spans="1:43" ht="14.4" customHeight="1" x14ac:dyDescent="0.3">
      <c r="A4285" s="2" t="s">
        <v>6617</v>
      </c>
      <c r="B4285" s="2" t="s">
        <v>6618</v>
      </c>
      <c r="C4285" s="2" t="s">
        <v>487</v>
      </c>
      <c r="D4285" s="2" t="s">
        <v>142</v>
      </c>
      <c r="E4285" s="2" t="s">
        <v>117</v>
      </c>
      <c r="F4285" s="2">
        <v>47</v>
      </c>
      <c r="G4285" s="2" t="s">
        <v>69</v>
      </c>
      <c r="H4285" s="2" t="s">
        <v>224</v>
      </c>
      <c r="I4285" s="2" t="s">
        <v>54</v>
      </c>
      <c r="J4285" s="3">
        <v>45676</v>
      </c>
      <c r="K4285" s="3">
        <v>45694</v>
      </c>
      <c r="L4285" s="2" t="s">
        <v>37</v>
      </c>
      <c r="M4285" s="2" t="s">
        <v>104</v>
      </c>
      <c r="N4285" s="2" t="s">
        <v>286</v>
      </c>
      <c r="O4285" s="4">
        <v>168000</v>
      </c>
      <c r="P4285" s="4">
        <v>54500</v>
      </c>
      <c r="Q4285" s="4">
        <v>113500</v>
      </c>
      <c r="R4285" s="2">
        <v>18</v>
      </c>
      <c r="S4285" s="5">
        <v>5.84</v>
      </c>
      <c r="T4285" s="4">
        <v>6857.92</v>
      </c>
      <c r="U4285" s="2" t="s">
        <v>73</v>
      </c>
      <c r="V4285" s="2" t="s">
        <v>33</v>
      </c>
      <c r="W4285" s="4">
        <v>123442.6</v>
      </c>
      <c r="X4285" s="4">
        <v>0</v>
      </c>
      <c r="Y4285" s="4">
        <v>123442.6</v>
      </c>
      <c r="Z4285" s="2">
        <v>0</v>
      </c>
      <c r="AA4285" s="2" t="s">
        <v>56</v>
      </c>
      <c r="AB4285" s="2" t="s">
        <v>15733</v>
      </c>
      <c r="AC4285" s="2" t="s">
        <v>129</v>
      </c>
      <c r="AD4285" s="2" t="s">
        <v>76</v>
      </c>
      <c r="AE4285" s="5">
        <v>67.56</v>
      </c>
      <c r="AF4285" s="2">
        <v>0</v>
      </c>
      <c r="AG4285" s="2" t="s">
        <v>77</v>
      </c>
      <c r="AH4285" s="2">
        <v>18</v>
      </c>
      <c r="AI4285" s="6" t="str">
        <f t="shared" si="198"/>
        <v>45-54</v>
      </c>
      <c r="AJ4285" s="11">
        <f>YEAR(tbl_LoanData[[#This Row],[Application Date]])</f>
        <v>2025</v>
      </c>
      <c r="AK4285" s="11" t="str">
        <f>TEXT(tbl_LoanData[[#This Row],[Application Date]],"MMMM")</f>
        <v>January</v>
      </c>
      <c r="AL4285" s="12">
        <f>DATE(YEAR(tbl_LoanData[[#This Row],[Application Date]]),MONTH(tbl_LoanData[[#This Row],[Application Date]]),1)</f>
        <v>45658</v>
      </c>
      <c r="AM4285" s="14">
        <f ca="1">IF(AND(tbl_LoanData[[#This Row],[Application Date]]&gt;=EOMONTH(TODAY(),-1)+1,tbl_LoanData[[#This Row],[Application Date]]&lt;=TODAY()),tbl_LoanData[[#This Row],[Loan Amount]],0)</f>
        <v>0</v>
      </c>
      <c r="AN4285" s="14">
        <f>tbl_LoanData[[#This Row],[Amount Paid]]-(Q4285-X4285)</f>
        <v>9942.6000000000058</v>
      </c>
      <c r="AO4285" s="14">
        <f>IF(tbl_LoanData[[#This Row],[Application Status]]="Approved",1,0)</f>
        <v>1</v>
      </c>
      <c r="AP4285" s="22" t="str">
        <f t="shared" ca="1" si="199"/>
        <v/>
      </c>
      <c r="AQ4285" s="22" t="str">
        <f t="shared" ca="1" si="200"/>
        <v/>
      </c>
    </row>
    <row r="4286" spans="1:43" ht="14.4" customHeight="1" x14ac:dyDescent="0.3">
      <c r="A4286" s="2" t="s">
        <v>6697</v>
      </c>
      <c r="B4286" s="2" t="s">
        <v>6698</v>
      </c>
      <c r="C4286" s="2" t="s">
        <v>435</v>
      </c>
      <c r="D4286" s="2" t="s">
        <v>232</v>
      </c>
      <c r="E4286" s="2" t="s">
        <v>232</v>
      </c>
      <c r="F4286" s="2">
        <v>59</v>
      </c>
      <c r="G4286" s="2" t="s">
        <v>83</v>
      </c>
      <c r="H4286" s="2" t="s">
        <v>136</v>
      </c>
      <c r="I4286" s="2" t="s">
        <v>49</v>
      </c>
      <c r="J4286" s="3">
        <v>45660</v>
      </c>
      <c r="K4286" s="3">
        <v>45678</v>
      </c>
      <c r="L4286" s="2" t="s">
        <v>39</v>
      </c>
      <c r="M4286" s="2" t="s">
        <v>71</v>
      </c>
      <c r="N4286" s="2" t="s">
        <v>294</v>
      </c>
      <c r="O4286" s="4">
        <v>2510000</v>
      </c>
      <c r="P4286" s="4">
        <v>307900</v>
      </c>
      <c r="Q4286" s="4">
        <v>2202100</v>
      </c>
      <c r="R4286" s="2">
        <v>48</v>
      </c>
      <c r="S4286" s="5">
        <v>9.84</v>
      </c>
      <c r="T4286" s="4">
        <v>63934.3</v>
      </c>
      <c r="U4286" s="2" t="s">
        <v>73</v>
      </c>
      <c r="V4286" s="2" t="s">
        <v>74</v>
      </c>
      <c r="W4286" s="4">
        <v>1214751.7</v>
      </c>
      <c r="X4286" s="4">
        <v>1854094.86</v>
      </c>
      <c r="Y4286" s="4">
        <v>3068846.56</v>
      </c>
      <c r="Z4286" s="2">
        <v>0</v>
      </c>
      <c r="AA4286" s="2" t="s">
        <v>56</v>
      </c>
      <c r="AB4286" s="2" t="s">
        <v>15734</v>
      </c>
      <c r="AC4286" s="2" t="s">
        <v>138</v>
      </c>
      <c r="AD4286" s="2" t="s">
        <v>76</v>
      </c>
      <c r="AE4286" s="5">
        <v>87.73</v>
      </c>
      <c r="AF4286" s="2">
        <v>0</v>
      </c>
      <c r="AG4286" s="2" t="s">
        <v>77</v>
      </c>
      <c r="AH4286" s="2">
        <v>18</v>
      </c>
      <c r="AI4286" s="6" t="str">
        <f t="shared" si="198"/>
        <v>55-64</v>
      </c>
      <c r="AJ4286" s="11">
        <f>YEAR(tbl_LoanData[[#This Row],[Application Date]])</f>
        <v>2025</v>
      </c>
      <c r="AK4286" s="11" t="str">
        <f>TEXT(tbl_LoanData[[#This Row],[Application Date]],"MMMM")</f>
        <v>January</v>
      </c>
      <c r="AL4286" s="12">
        <f>DATE(YEAR(tbl_LoanData[[#This Row],[Application Date]]),MONTH(tbl_LoanData[[#This Row],[Application Date]]),1)</f>
        <v>45658</v>
      </c>
      <c r="AM4286" s="14">
        <f ca="1">IF(AND(tbl_LoanData[[#This Row],[Application Date]]&gt;=EOMONTH(TODAY(),-1)+1,tbl_LoanData[[#This Row],[Application Date]]&lt;=TODAY()),tbl_LoanData[[#This Row],[Loan Amount]],0)</f>
        <v>0</v>
      </c>
      <c r="AN4286" s="14">
        <f>tbl_LoanData[[#This Row],[Amount Paid]]-(Q4286-X4286)</f>
        <v>866746.56</v>
      </c>
      <c r="AO4286" s="14">
        <f>IF(tbl_LoanData[[#This Row],[Application Status]]="Approved",1,0)</f>
        <v>1</v>
      </c>
      <c r="AP4286" s="22" t="str">
        <f t="shared" ca="1" si="199"/>
        <v/>
      </c>
      <c r="AQ4286" s="22" t="str">
        <f t="shared" ca="1" si="200"/>
        <v/>
      </c>
    </row>
    <row r="4287" spans="1:43" ht="14.4" customHeight="1" x14ac:dyDescent="0.3">
      <c r="A4287" s="2" t="s">
        <v>6937</v>
      </c>
      <c r="B4287" s="2" t="s">
        <v>6938</v>
      </c>
      <c r="C4287" s="2" t="s">
        <v>347</v>
      </c>
      <c r="D4287" s="2" t="s">
        <v>81</v>
      </c>
      <c r="E4287" s="2" t="s">
        <v>176</v>
      </c>
      <c r="F4287" s="2">
        <v>40</v>
      </c>
      <c r="G4287" s="2" t="s">
        <v>69</v>
      </c>
      <c r="H4287" s="2" t="s">
        <v>244</v>
      </c>
      <c r="I4287" s="2" t="s">
        <v>48</v>
      </c>
      <c r="J4287" s="3">
        <v>45658</v>
      </c>
      <c r="K4287" s="3"/>
      <c r="L4287" s="2" t="s">
        <v>37</v>
      </c>
      <c r="M4287" s="2" t="s">
        <v>260</v>
      </c>
      <c r="N4287" s="2" t="s">
        <v>261</v>
      </c>
      <c r="O4287" s="4">
        <v>115000</v>
      </c>
      <c r="P4287" s="4">
        <v>43200</v>
      </c>
      <c r="Q4287" s="4">
        <v>71800</v>
      </c>
      <c r="R4287" s="2">
        <v>48</v>
      </c>
      <c r="S4287" s="5">
        <v>5.6</v>
      </c>
      <c r="T4287" s="4">
        <v>1830.9</v>
      </c>
      <c r="U4287" s="2" t="s">
        <v>113</v>
      </c>
      <c r="V4287" s="2" t="s">
        <v>97</v>
      </c>
      <c r="W4287" s="4">
        <v>0</v>
      </c>
      <c r="X4287" s="4">
        <v>0</v>
      </c>
      <c r="Y4287" s="4">
        <v>87883.199999999997</v>
      </c>
      <c r="Z4287" s="2">
        <v>0</v>
      </c>
      <c r="AA4287" s="2" t="s">
        <v>97</v>
      </c>
      <c r="AB4287" s="2" t="s">
        <v>15729</v>
      </c>
      <c r="AC4287" s="2" t="s">
        <v>360</v>
      </c>
      <c r="AD4287" s="2" t="s">
        <v>76</v>
      </c>
      <c r="AE4287" s="5">
        <v>62.43</v>
      </c>
      <c r="AF4287" s="2">
        <v>0</v>
      </c>
      <c r="AG4287" s="2" t="s">
        <v>97</v>
      </c>
      <c r="AH4287" s="2"/>
      <c r="AI4287" s="6" t="str">
        <f t="shared" si="198"/>
        <v>35-44</v>
      </c>
      <c r="AJ4287" s="11">
        <f>YEAR(tbl_LoanData[[#This Row],[Application Date]])</f>
        <v>2025</v>
      </c>
      <c r="AK4287" s="11" t="str">
        <f>TEXT(tbl_LoanData[[#This Row],[Application Date]],"MMMM")</f>
        <v>January</v>
      </c>
      <c r="AL4287" s="12">
        <f>DATE(YEAR(tbl_LoanData[[#This Row],[Application Date]]),MONTH(tbl_LoanData[[#This Row],[Application Date]]),1)</f>
        <v>45658</v>
      </c>
      <c r="AM4287" s="14">
        <f ca="1">IF(AND(tbl_LoanData[[#This Row],[Application Date]]&gt;=EOMONTH(TODAY(),-1)+1,tbl_LoanData[[#This Row],[Application Date]]&lt;=TODAY()),tbl_LoanData[[#This Row],[Loan Amount]],0)</f>
        <v>0</v>
      </c>
      <c r="AN4287" s="14">
        <f>tbl_LoanData[[#This Row],[Amount Paid]]-(Q4287-X4287)</f>
        <v>-71800</v>
      </c>
      <c r="AO4287" s="14">
        <f>IF(tbl_LoanData[[#This Row],[Application Status]]="Approved",1,0)</f>
        <v>0</v>
      </c>
      <c r="AP4287" s="22" t="str">
        <f t="shared" ca="1" si="199"/>
        <v/>
      </c>
      <c r="AQ4287" s="22" t="str">
        <f t="shared" ca="1" si="200"/>
        <v/>
      </c>
    </row>
    <row r="4288" spans="1:43" ht="14.4" customHeight="1" x14ac:dyDescent="0.3">
      <c r="A4288" s="2" t="s">
        <v>7085</v>
      </c>
      <c r="B4288" s="2" t="s">
        <v>7086</v>
      </c>
      <c r="C4288" s="2" t="s">
        <v>243</v>
      </c>
      <c r="D4288" s="2" t="s">
        <v>176</v>
      </c>
      <c r="E4288" s="2" t="s">
        <v>210</v>
      </c>
      <c r="F4288" s="2">
        <v>41</v>
      </c>
      <c r="G4288" s="2" t="s">
        <v>83</v>
      </c>
      <c r="H4288" s="2" t="s">
        <v>224</v>
      </c>
      <c r="I4288" s="2" t="s">
        <v>54</v>
      </c>
      <c r="J4288" s="3">
        <v>45686</v>
      </c>
      <c r="K4288" s="3">
        <v>45689</v>
      </c>
      <c r="L4288" s="2" t="s">
        <v>39</v>
      </c>
      <c r="M4288" s="2" t="s">
        <v>157</v>
      </c>
      <c r="N4288" s="2" t="s">
        <v>158</v>
      </c>
      <c r="O4288" s="4">
        <v>1378000</v>
      </c>
      <c r="P4288" s="4">
        <v>502000</v>
      </c>
      <c r="Q4288" s="4">
        <v>876000</v>
      </c>
      <c r="R4288" s="2">
        <v>24</v>
      </c>
      <c r="S4288" s="5">
        <v>14.66</v>
      </c>
      <c r="T4288" s="4">
        <v>47201.8</v>
      </c>
      <c r="U4288" s="2" t="s">
        <v>73</v>
      </c>
      <c r="V4288" s="2" t="s">
        <v>74</v>
      </c>
      <c r="W4288" s="4">
        <v>708027</v>
      </c>
      <c r="X4288" s="4">
        <v>424816.2</v>
      </c>
      <c r="Y4288" s="4">
        <v>1132843.2</v>
      </c>
      <c r="Z4288" s="2">
        <v>87</v>
      </c>
      <c r="AA4288" s="2" t="s">
        <v>59</v>
      </c>
      <c r="AB4288" s="2" t="s">
        <v>15734</v>
      </c>
      <c r="AC4288" s="2" t="s">
        <v>129</v>
      </c>
      <c r="AD4288" s="2" t="s">
        <v>76</v>
      </c>
      <c r="AE4288" s="5">
        <v>63.57</v>
      </c>
      <c r="AF4288" s="2">
        <v>3</v>
      </c>
      <c r="AG4288" s="2" t="s">
        <v>130</v>
      </c>
      <c r="AH4288" s="2">
        <v>3</v>
      </c>
      <c r="AI4288" s="6" t="str">
        <f t="shared" si="198"/>
        <v>35-44</v>
      </c>
      <c r="AJ4288" s="11">
        <f>YEAR(tbl_LoanData[[#This Row],[Application Date]])</f>
        <v>2025</v>
      </c>
      <c r="AK4288" s="11" t="str">
        <f>TEXT(tbl_LoanData[[#This Row],[Application Date]],"MMMM")</f>
        <v>January</v>
      </c>
      <c r="AL4288" s="12">
        <f>DATE(YEAR(tbl_LoanData[[#This Row],[Application Date]]),MONTH(tbl_LoanData[[#This Row],[Application Date]]),1)</f>
        <v>45658</v>
      </c>
      <c r="AM4288" s="14">
        <f ca="1">IF(AND(tbl_LoanData[[#This Row],[Application Date]]&gt;=EOMONTH(TODAY(),-1)+1,tbl_LoanData[[#This Row],[Application Date]]&lt;=TODAY()),tbl_LoanData[[#This Row],[Loan Amount]],0)</f>
        <v>0</v>
      </c>
      <c r="AN4288" s="14">
        <f>tbl_LoanData[[#This Row],[Amount Paid]]-(Q4288-X4288)</f>
        <v>256843.2</v>
      </c>
      <c r="AO4288" s="14">
        <f>IF(tbl_LoanData[[#This Row],[Application Status]]="Approved",1,0)</f>
        <v>1</v>
      </c>
      <c r="AP4288" s="22" t="str">
        <f t="shared" ca="1" si="199"/>
        <v/>
      </c>
      <c r="AQ4288" s="22" t="str">
        <f t="shared" ca="1" si="200"/>
        <v/>
      </c>
    </row>
    <row r="4289" spans="1:43" ht="14.4" customHeight="1" x14ac:dyDescent="0.3">
      <c r="A4289" s="2" t="s">
        <v>7117</v>
      </c>
      <c r="B4289" s="2" t="s">
        <v>7118</v>
      </c>
      <c r="C4289" s="2" t="s">
        <v>327</v>
      </c>
      <c r="D4289" s="2" t="s">
        <v>101</v>
      </c>
      <c r="E4289" s="2" t="s">
        <v>67</v>
      </c>
      <c r="F4289" s="2">
        <v>25</v>
      </c>
      <c r="G4289" s="2" t="s">
        <v>69</v>
      </c>
      <c r="H4289" s="2" t="s">
        <v>166</v>
      </c>
      <c r="I4289" s="2" t="s">
        <v>46</v>
      </c>
      <c r="J4289" s="3">
        <v>45685</v>
      </c>
      <c r="K4289" s="3">
        <v>45687</v>
      </c>
      <c r="L4289" s="2" t="s">
        <v>36</v>
      </c>
      <c r="M4289" s="2" t="s">
        <v>94</v>
      </c>
      <c r="N4289" s="2" t="s">
        <v>212</v>
      </c>
      <c r="O4289" s="4">
        <v>894000</v>
      </c>
      <c r="P4289" s="4">
        <v>228500</v>
      </c>
      <c r="Q4289" s="4">
        <v>665500</v>
      </c>
      <c r="R4289" s="2">
        <v>36</v>
      </c>
      <c r="S4289" s="5">
        <v>14.44</v>
      </c>
      <c r="T4289" s="4">
        <v>26494.29</v>
      </c>
      <c r="U4289" s="2" t="s">
        <v>73</v>
      </c>
      <c r="V4289" s="2" t="s">
        <v>74</v>
      </c>
      <c r="W4289" s="4">
        <v>344425.77</v>
      </c>
      <c r="X4289" s="4">
        <v>609368.82999999996</v>
      </c>
      <c r="Y4289" s="4">
        <v>953794.6</v>
      </c>
      <c r="Z4289" s="2">
        <v>140</v>
      </c>
      <c r="AA4289" s="2" t="s">
        <v>60</v>
      </c>
      <c r="AB4289" s="2" t="s">
        <v>15732</v>
      </c>
      <c r="AC4289" s="2" t="s">
        <v>75</v>
      </c>
      <c r="AD4289" s="2" t="s">
        <v>76</v>
      </c>
      <c r="AE4289" s="5">
        <v>74.44</v>
      </c>
      <c r="AF4289" s="2">
        <v>5</v>
      </c>
      <c r="AG4289" s="2" t="s">
        <v>130</v>
      </c>
      <c r="AH4289" s="2">
        <v>2</v>
      </c>
      <c r="AI4289" s="6" t="str">
        <f t="shared" si="198"/>
        <v>25-34</v>
      </c>
      <c r="AJ4289" s="11">
        <f>YEAR(tbl_LoanData[[#This Row],[Application Date]])</f>
        <v>2025</v>
      </c>
      <c r="AK4289" s="11" t="str">
        <f>TEXT(tbl_LoanData[[#This Row],[Application Date]],"MMMM")</f>
        <v>January</v>
      </c>
      <c r="AL4289" s="12">
        <f>DATE(YEAR(tbl_LoanData[[#This Row],[Application Date]]),MONTH(tbl_LoanData[[#This Row],[Application Date]]),1)</f>
        <v>45658</v>
      </c>
      <c r="AM4289" s="14">
        <f ca="1">IF(AND(tbl_LoanData[[#This Row],[Application Date]]&gt;=EOMONTH(TODAY(),-1)+1,tbl_LoanData[[#This Row],[Application Date]]&lt;=TODAY()),tbl_LoanData[[#This Row],[Loan Amount]],0)</f>
        <v>0</v>
      </c>
      <c r="AN4289" s="14">
        <f>tbl_LoanData[[#This Row],[Amount Paid]]-(Q4289-X4289)</f>
        <v>288294.59999999998</v>
      </c>
      <c r="AO4289" s="14">
        <f>IF(tbl_LoanData[[#This Row],[Application Status]]="Approved",1,0)</f>
        <v>1</v>
      </c>
      <c r="AP4289" s="22" t="str">
        <f t="shared" ca="1" si="199"/>
        <v/>
      </c>
      <c r="AQ4289" s="22" t="str">
        <f t="shared" ca="1" si="200"/>
        <v/>
      </c>
    </row>
    <row r="4290" spans="1:43" ht="14.4" customHeight="1" x14ac:dyDescent="0.3">
      <c r="A4290" s="2" t="s">
        <v>7125</v>
      </c>
      <c r="B4290" s="2" t="s">
        <v>7126</v>
      </c>
      <c r="C4290" s="2" t="s">
        <v>100</v>
      </c>
      <c r="D4290" s="2" t="s">
        <v>161</v>
      </c>
      <c r="E4290" s="2" t="s">
        <v>91</v>
      </c>
      <c r="F4290" s="2">
        <v>32</v>
      </c>
      <c r="G4290" s="2" t="s">
        <v>69</v>
      </c>
      <c r="H4290" s="2" t="s">
        <v>136</v>
      </c>
      <c r="I4290" s="2" t="s">
        <v>49</v>
      </c>
      <c r="J4290" s="3">
        <v>45672</v>
      </c>
      <c r="K4290" s="3">
        <v>45692</v>
      </c>
      <c r="L4290" s="2" t="s">
        <v>40</v>
      </c>
      <c r="M4290" s="2" t="s">
        <v>85</v>
      </c>
      <c r="N4290" s="2" t="s">
        <v>274</v>
      </c>
      <c r="O4290" s="4">
        <v>1259000</v>
      </c>
      <c r="P4290" s="4">
        <v>157900</v>
      </c>
      <c r="Q4290" s="4">
        <v>1101100</v>
      </c>
      <c r="R4290" s="2">
        <v>48</v>
      </c>
      <c r="S4290" s="5">
        <v>7.48</v>
      </c>
      <c r="T4290" s="4">
        <v>29803.11</v>
      </c>
      <c r="U4290" s="2" t="s">
        <v>73</v>
      </c>
      <c r="V4290" s="2" t="s">
        <v>74</v>
      </c>
      <c r="W4290" s="4">
        <v>536455.98</v>
      </c>
      <c r="X4290" s="4">
        <v>894093.14</v>
      </c>
      <c r="Y4290" s="4">
        <v>1430549.12</v>
      </c>
      <c r="Z4290" s="2">
        <v>0</v>
      </c>
      <c r="AA4290" s="2" t="s">
        <v>56</v>
      </c>
      <c r="AB4290" s="2" t="s">
        <v>15732</v>
      </c>
      <c r="AC4290" s="2" t="s">
        <v>75</v>
      </c>
      <c r="AD4290" s="2" t="s">
        <v>76</v>
      </c>
      <c r="AE4290" s="5">
        <v>87.46</v>
      </c>
      <c r="AF4290" s="2">
        <v>0</v>
      </c>
      <c r="AG4290" s="2" t="s">
        <v>77</v>
      </c>
      <c r="AH4290" s="2">
        <v>20</v>
      </c>
      <c r="AI4290" s="6" t="str">
        <f t="shared" ref="AI4290:AI4353" si="201">IF(F4290&lt;25,"18-24",IF(F4290&lt;35,"25-34",IF(F4290&lt;45,"35-44",IF(F4290&lt;55,"45-54",IF(F4290&lt;65,"55-64","65+")))))</f>
        <v>25-34</v>
      </c>
      <c r="AJ4290" s="11">
        <f>YEAR(tbl_LoanData[[#This Row],[Application Date]])</f>
        <v>2025</v>
      </c>
      <c r="AK4290" s="11" t="str">
        <f>TEXT(tbl_LoanData[[#This Row],[Application Date]],"MMMM")</f>
        <v>January</v>
      </c>
      <c r="AL4290" s="12">
        <f>DATE(YEAR(tbl_LoanData[[#This Row],[Application Date]]),MONTH(tbl_LoanData[[#This Row],[Application Date]]),1)</f>
        <v>45658</v>
      </c>
      <c r="AM4290" s="14">
        <f ca="1">IF(AND(tbl_LoanData[[#This Row],[Application Date]]&gt;=EOMONTH(TODAY(),-1)+1,tbl_LoanData[[#This Row],[Application Date]]&lt;=TODAY()),tbl_LoanData[[#This Row],[Loan Amount]],0)</f>
        <v>0</v>
      </c>
      <c r="AN4290" s="14">
        <f>tbl_LoanData[[#This Row],[Amount Paid]]-(Q4290-X4290)</f>
        <v>329449.12</v>
      </c>
      <c r="AO4290" s="14">
        <f>IF(tbl_LoanData[[#This Row],[Application Status]]="Approved",1,0)</f>
        <v>1</v>
      </c>
      <c r="AP4290" s="22" t="str">
        <f t="shared" ref="AP4290:AP4353" ca="1" si="202">IF(AND(J4290&gt;=DATE(YEAR(TODAY()),MONTH(TODAY()),1),J4290&lt;=TODAY()),"Current MTD",IF(AND(J4290&gt;=EOMONTH(TODAY(),-2)+1,J4290&lt;=EOMONTH(TODAY(),-1)),"Previous MTD",""))</f>
        <v/>
      </c>
      <c r="AQ4290" s="22" t="str">
        <f t="shared" ref="AQ4290:AQ4353" ca="1" si="203">IF(AND(J4290&gt;=DATE(YEAR(TODAY()),MONTH(TODAY()),1),J4290&lt;=TODAY()),TEXT(DATE(YEAR(TODAY()),MONTH(TODAY()),1),"mmm d")&amp;"–"&amp;DAY(TODAY()),IF(AND(J4290&gt;=EOMONTH(TODAY(),-2)+1,J4290&lt;=EOMONTH(TODAY(),-1)),""&amp;TEXT(EOMONTH(TODAY(),-2)+1,"mmm d")&amp;"–"&amp;DAY(TODAY()),""))</f>
        <v/>
      </c>
    </row>
    <row r="4291" spans="1:43" ht="14.4" customHeight="1" x14ac:dyDescent="0.3">
      <c r="A4291" s="2" t="s">
        <v>7331</v>
      </c>
      <c r="B4291" s="2" t="s">
        <v>7332</v>
      </c>
      <c r="C4291" s="2" t="s">
        <v>444</v>
      </c>
      <c r="D4291" s="2" t="s">
        <v>182</v>
      </c>
      <c r="E4291" s="2" t="s">
        <v>81</v>
      </c>
      <c r="F4291" s="2">
        <v>64</v>
      </c>
      <c r="G4291" s="2" t="s">
        <v>69</v>
      </c>
      <c r="H4291" s="2" t="s">
        <v>84</v>
      </c>
      <c r="I4291" s="2" t="s">
        <v>45</v>
      </c>
      <c r="J4291" s="3">
        <v>45662</v>
      </c>
      <c r="K4291" s="3">
        <v>45676</v>
      </c>
      <c r="L4291" s="2" t="s">
        <v>40</v>
      </c>
      <c r="M4291" s="2" t="s">
        <v>111</v>
      </c>
      <c r="N4291" s="2" t="s">
        <v>120</v>
      </c>
      <c r="O4291" s="4">
        <v>1121000</v>
      </c>
      <c r="P4291" s="4">
        <v>428700</v>
      </c>
      <c r="Q4291" s="4">
        <v>692300</v>
      </c>
      <c r="R4291" s="2">
        <v>48</v>
      </c>
      <c r="S4291" s="5">
        <v>11.42</v>
      </c>
      <c r="T4291" s="4">
        <v>21011.3</v>
      </c>
      <c r="U4291" s="2" t="s">
        <v>73</v>
      </c>
      <c r="V4291" s="2" t="s">
        <v>74</v>
      </c>
      <c r="W4291" s="4">
        <v>399214.7</v>
      </c>
      <c r="X4291" s="4">
        <v>609327.93999999994</v>
      </c>
      <c r="Y4291" s="4">
        <v>1008542.64</v>
      </c>
      <c r="Z4291" s="2">
        <v>0</v>
      </c>
      <c r="AA4291" s="2" t="s">
        <v>56</v>
      </c>
      <c r="AB4291" s="2" t="s">
        <v>15734</v>
      </c>
      <c r="AC4291" s="2" t="s">
        <v>106</v>
      </c>
      <c r="AD4291" s="2" t="s">
        <v>76</v>
      </c>
      <c r="AE4291" s="5">
        <v>61.76</v>
      </c>
      <c r="AF4291" s="2">
        <v>0</v>
      </c>
      <c r="AG4291" s="2" t="s">
        <v>77</v>
      </c>
      <c r="AH4291" s="2">
        <v>14</v>
      </c>
      <c r="AI4291" s="6" t="str">
        <f t="shared" si="201"/>
        <v>55-64</v>
      </c>
      <c r="AJ4291" s="11">
        <f>YEAR(tbl_LoanData[[#This Row],[Application Date]])</f>
        <v>2025</v>
      </c>
      <c r="AK4291" s="11" t="str">
        <f>TEXT(tbl_LoanData[[#This Row],[Application Date]],"MMMM")</f>
        <v>January</v>
      </c>
      <c r="AL4291" s="12">
        <f>DATE(YEAR(tbl_LoanData[[#This Row],[Application Date]]),MONTH(tbl_LoanData[[#This Row],[Application Date]]),1)</f>
        <v>45658</v>
      </c>
      <c r="AM4291" s="14">
        <f ca="1">IF(AND(tbl_LoanData[[#This Row],[Application Date]]&gt;=EOMONTH(TODAY(),-1)+1,tbl_LoanData[[#This Row],[Application Date]]&lt;=TODAY()),tbl_LoanData[[#This Row],[Loan Amount]],0)</f>
        <v>0</v>
      </c>
      <c r="AN4291" s="14">
        <f>tbl_LoanData[[#This Row],[Amount Paid]]-(Q4291-X4291)</f>
        <v>316242.63999999996</v>
      </c>
      <c r="AO4291" s="14">
        <f>IF(tbl_LoanData[[#This Row],[Application Status]]="Approved",1,0)</f>
        <v>1</v>
      </c>
      <c r="AP4291" s="22" t="str">
        <f t="shared" ca="1" si="202"/>
        <v/>
      </c>
      <c r="AQ4291" s="22" t="str">
        <f t="shared" ca="1" si="203"/>
        <v/>
      </c>
    </row>
    <row r="4292" spans="1:43" ht="14.4" customHeight="1" x14ac:dyDescent="0.3">
      <c r="A4292" s="2" t="s">
        <v>7667</v>
      </c>
      <c r="B4292" s="2" t="s">
        <v>7668</v>
      </c>
      <c r="C4292" s="2" t="s">
        <v>432</v>
      </c>
      <c r="D4292" s="2" t="s">
        <v>81</v>
      </c>
      <c r="E4292" s="2" t="s">
        <v>92</v>
      </c>
      <c r="F4292" s="2">
        <v>52</v>
      </c>
      <c r="G4292" s="2" t="s">
        <v>69</v>
      </c>
      <c r="H4292" s="2" t="s">
        <v>126</v>
      </c>
      <c r="I4292" s="2" t="s">
        <v>44</v>
      </c>
      <c r="J4292" s="3">
        <v>45670</v>
      </c>
      <c r="K4292" s="3">
        <v>45675</v>
      </c>
      <c r="L4292" s="2" t="s">
        <v>39</v>
      </c>
      <c r="M4292" s="2" t="s">
        <v>157</v>
      </c>
      <c r="N4292" s="2" t="s">
        <v>158</v>
      </c>
      <c r="O4292" s="4">
        <v>1171000</v>
      </c>
      <c r="P4292" s="4">
        <v>406400</v>
      </c>
      <c r="Q4292" s="4">
        <v>764600</v>
      </c>
      <c r="R4292" s="2">
        <v>18</v>
      </c>
      <c r="S4292" s="5">
        <v>8.31</v>
      </c>
      <c r="T4292" s="4">
        <v>47772.63</v>
      </c>
      <c r="U4292" s="2" t="s">
        <v>73</v>
      </c>
      <c r="V4292" s="2" t="s">
        <v>33</v>
      </c>
      <c r="W4292" s="4">
        <v>859907.39</v>
      </c>
      <c r="X4292" s="4">
        <v>0</v>
      </c>
      <c r="Y4292" s="4">
        <v>859907.39</v>
      </c>
      <c r="Z4292" s="2">
        <v>0</v>
      </c>
      <c r="AA4292" s="2" t="s">
        <v>56</v>
      </c>
      <c r="AB4292" s="2" t="s">
        <v>15730</v>
      </c>
      <c r="AC4292" s="2" t="s">
        <v>360</v>
      </c>
      <c r="AD4292" s="2" t="s">
        <v>76</v>
      </c>
      <c r="AE4292" s="5">
        <v>65.290000000000006</v>
      </c>
      <c r="AF4292" s="2">
        <v>0</v>
      </c>
      <c r="AG4292" s="2" t="s">
        <v>77</v>
      </c>
      <c r="AH4292" s="2">
        <v>5</v>
      </c>
      <c r="AI4292" s="6" t="str">
        <f t="shared" si="201"/>
        <v>45-54</v>
      </c>
      <c r="AJ4292" s="11">
        <f>YEAR(tbl_LoanData[[#This Row],[Application Date]])</f>
        <v>2025</v>
      </c>
      <c r="AK4292" s="11" t="str">
        <f>TEXT(tbl_LoanData[[#This Row],[Application Date]],"MMMM")</f>
        <v>January</v>
      </c>
      <c r="AL4292" s="12">
        <f>DATE(YEAR(tbl_LoanData[[#This Row],[Application Date]]),MONTH(tbl_LoanData[[#This Row],[Application Date]]),1)</f>
        <v>45658</v>
      </c>
      <c r="AM4292" s="14">
        <f ca="1">IF(AND(tbl_LoanData[[#This Row],[Application Date]]&gt;=EOMONTH(TODAY(),-1)+1,tbl_LoanData[[#This Row],[Application Date]]&lt;=TODAY()),tbl_LoanData[[#This Row],[Loan Amount]],0)</f>
        <v>0</v>
      </c>
      <c r="AN4292" s="14">
        <f>tbl_LoanData[[#This Row],[Amount Paid]]-(Q4292-X4292)</f>
        <v>95307.390000000014</v>
      </c>
      <c r="AO4292" s="14">
        <f>IF(tbl_LoanData[[#This Row],[Application Status]]="Approved",1,0)</f>
        <v>1</v>
      </c>
      <c r="AP4292" s="22" t="str">
        <f t="shared" ca="1" si="202"/>
        <v/>
      </c>
      <c r="AQ4292" s="22" t="str">
        <f t="shared" ca="1" si="203"/>
        <v/>
      </c>
    </row>
    <row r="4293" spans="1:43" ht="14.4" customHeight="1" x14ac:dyDescent="0.3">
      <c r="A4293" s="2" t="s">
        <v>7827</v>
      </c>
      <c r="B4293" s="2" t="s">
        <v>7828</v>
      </c>
      <c r="C4293" s="2" t="s">
        <v>109</v>
      </c>
      <c r="D4293" s="2" t="s">
        <v>82</v>
      </c>
      <c r="E4293" s="2" t="s">
        <v>465</v>
      </c>
      <c r="F4293" s="2">
        <v>45</v>
      </c>
      <c r="G4293" s="2" t="s">
        <v>83</v>
      </c>
      <c r="H4293" s="2" t="s">
        <v>211</v>
      </c>
      <c r="I4293" s="2" t="s">
        <v>50</v>
      </c>
      <c r="J4293" s="3">
        <v>45677</v>
      </c>
      <c r="K4293" s="3">
        <v>45689</v>
      </c>
      <c r="L4293" s="2" t="s">
        <v>40</v>
      </c>
      <c r="M4293" s="2" t="s">
        <v>111</v>
      </c>
      <c r="N4293" s="2" t="s">
        <v>120</v>
      </c>
      <c r="O4293" s="4">
        <v>1175000</v>
      </c>
      <c r="P4293" s="4">
        <v>157100</v>
      </c>
      <c r="Q4293" s="4">
        <v>1017900</v>
      </c>
      <c r="R4293" s="2">
        <v>36</v>
      </c>
      <c r="S4293" s="5">
        <v>13.87</v>
      </c>
      <c r="T4293" s="4">
        <v>40040.230000000003</v>
      </c>
      <c r="U4293" s="2" t="s">
        <v>73</v>
      </c>
      <c r="V4293" s="2" t="s">
        <v>74</v>
      </c>
      <c r="W4293" s="4">
        <v>720724.14</v>
      </c>
      <c r="X4293" s="4">
        <v>720724.05</v>
      </c>
      <c r="Y4293" s="4">
        <v>1441448.19</v>
      </c>
      <c r="Z4293" s="2">
        <v>0</v>
      </c>
      <c r="AA4293" s="2" t="s">
        <v>56</v>
      </c>
      <c r="AB4293" s="2" t="s">
        <v>15727</v>
      </c>
      <c r="AC4293" s="2" t="s">
        <v>106</v>
      </c>
      <c r="AD4293" s="2" t="s">
        <v>76</v>
      </c>
      <c r="AE4293" s="5">
        <v>86.63</v>
      </c>
      <c r="AF4293" s="2">
        <v>0</v>
      </c>
      <c r="AG4293" s="2" t="s">
        <v>77</v>
      </c>
      <c r="AH4293" s="2">
        <v>12</v>
      </c>
      <c r="AI4293" s="6" t="str">
        <f t="shared" si="201"/>
        <v>45-54</v>
      </c>
      <c r="AJ4293" s="11">
        <f>YEAR(tbl_LoanData[[#This Row],[Application Date]])</f>
        <v>2025</v>
      </c>
      <c r="AK4293" s="11" t="str">
        <f>TEXT(tbl_LoanData[[#This Row],[Application Date]],"MMMM")</f>
        <v>January</v>
      </c>
      <c r="AL4293" s="12">
        <f>DATE(YEAR(tbl_LoanData[[#This Row],[Application Date]]),MONTH(tbl_LoanData[[#This Row],[Application Date]]),1)</f>
        <v>45658</v>
      </c>
      <c r="AM4293" s="14">
        <f ca="1">IF(AND(tbl_LoanData[[#This Row],[Application Date]]&gt;=EOMONTH(TODAY(),-1)+1,tbl_LoanData[[#This Row],[Application Date]]&lt;=TODAY()),tbl_LoanData[[#This Row],[Loan Amount]],0)</f>
        <v>0</v>
      </c>
      <c r="AN4293" s="14">
        <f>tbl_LoanData[[#This Row],[Amount Paid]]-(Q4293-X4293)</f>
        <v>423548.19000000006</v>
      </c>
      <c r="AO4293" s="14">
        <f>IF(tbl_LoanData[[#This Row],[Application Status]]="Approved",1,0)</f>
        <v>1</v>
      </c>
      <c r="AP4293" s="22" t="str">
        <f t="shared" ca="1" si="202"/>
        <v/>
      </c>
      <c r="AQ4293" s="22" t="str">
        <f t="shared" ca="1" si="203"/>
        <v/>
      </c>
    </row>
    <row r="4294" spans="1:43" ht="14.4" customHeight="1" x14ac:dyDescent="0.3">
      <c r="A4294" s="2" t="s">
        <v>7983</v>
      </c>
      <c r="B4294" s="2" t="s">
        <v>7984</v>
      </c>
      <c r="C4294" s="2" t="s">
        <v>401</v>
      </c>
      <c r="D4294" s="2" t="s">
        <v>134</v>
      </c>
      <c r="E4294" s="2" t="s">
        <v>312</v>
      </c>
      <c r="F4294" s="2">
        <v>31</v>
      </c>
      <c r="G4294" s="2" t="s">
        <v>83</v>
      </c>
      <c r="H4294" s="2" t="s">
        <v>265</v>
      </c>
      <c r="I4294" s="2" t="s">
        <v>44</v>
      </c>
      <c r="J4294" s="3">
        <v>45668</v>
      </c>
      <c r="K4294" s="3">
        <v>45680</v>
      </c>
      <c r="L4294" s="2" t="s">
        <v>37</v>
      </c>
      <c r="M4294" s="2" t="s">
        <v>260</v>
      </c>
      <c r="N4294" s="2" t="s">
        <v>261</v>
      </c>
      <c r="O4294" s="4">
        <v>198000</v>
      </c>
      <c r="P4294" s="4">
        <v>21700</v>
      </c>
      <c r="Q4294" s="4">
        <v>176300</v>
      </c>
      <c r="R4294" s="2">
        <v>60</v>
      </c>
      <c r="S4294" s="5">
        <v>14.91</v>
      </c>
      <c r="T4294" s="4">
        <v>5128.8599999999997</v>
      </c>
      <c r="U4294" s="2" t="s">
        <v>73</v>
      </c>
      <c r="V4294" s="2" t="s">
        <v>74</v>
      </c>
      <c r="W4294" s="4">
        <v>87190.62</v>
      </c>
      <c r="X4294" s="4">
        <v>220541.03</v>
      </c>
      <c r="Y4294" s="4">
        <v>307731.65000000002</v>
      </c>
      <c r="Z4294" s="2">
        <v>58</v>
      </c>
      <c r="AA4294" s="2" t="s">
        <v>58</v>
      </c>
      <c r="AB4294" s="2" t="s">
        <v>15727</v>
      </c>
      <c r="AC4294" s="2" t="s">
        <v>75</v>
      </c>
      <c r="AD4294" s="2" t="s">
        <v>76</v>
      </c>
      <c r="AE4294" s="5">
        <v>89.04</v>
      </c>
      <c r="AF4294" s="2">
        <v>2</v>
      </c>
      <c r="AG4294" s="2" t="s">
        <v>15718</v>
      </c>
      <c r="AH4294" s="2">
        <v>12</v>
      </c>
      <c r="AI4294" s="6" t="str">
        <f t="shared" si="201"/>
        <v>25-34</v>
      </c>
      <c r="AJ4294" s="11">
        <f>YEAR(tbl_LoanData[[#This Row],[Application Date]])</f>
        <v>2025</v>
      </c>
      <c r="AK4294" s="11" t="str">
        <f>TEXT(tbl_LoanData[[#This Row],[Application Date]],"MMMM")</f>
        <v>January</v>
      </c>
      <c r="AL4294" s="12">
        <f>DATE(YEAR(tbl_LoanData[[#This Row],[Application Date]]),MONTH(tbl_LoanData[[#This Row],[Application Date]]),1)</f>
        <v>45658</v>
      </c>
      <c r="AM4294" s="14">
        <f ca="1">IF(AND(tbl_LoanData[[#This Row],[Application Date]]&gt;=EOMONTH(TODAY(),-1)+1,tbl_LoanData[[#This Row],[Application Date]]&lt;=TODAY()),tbl_LoanData[[#This Row],[Loan Amount]],0)</f>
        <v>0</v>
      </c>
      <c r="AN4294" s="14">
        <f>tbl_LoanData[[#This Row],[Amount Paid]]-(Q4294-X4294)</f>
        <v>131431.65</v>
      </c>
      <c r="AO4294" s="14">
        <f>IF(tbl_LoanData[[#This Row],[Application Status]]="Approved",1,0)</f>
        <v>1</v>
      </c>
      <c r="AP4294" s="22" t="str">
        <f t="shared" ca="1" si="202"/>
        <v/>
      </c>
      <c r="AQ4294" s="22" t="str">
        <f t="shared" ca="1" si="203"/>
        <v/>
      </c>
    </row>
    <row r="4295" spans="1:43" ht="14.4" customHeight="1" x14ac:dyDescent="0.3">
      <c r="A4295" s="2" t="s">
        <v>8069</v>
      </c>
      <c r="B4295" s="2" t="s">
        <v>8070</v>
      </c>
      <c r="C4295" s="2" t="s">
        <v>331</v>
      </c>
      <c r="D4295" s="2" t="s">
        <v>189</v>
      </c>
      <c r="E4295" s="2" t="s">
        <v>117</v>
      </c>
      <c r="F4295" s="2">
        <v>59</v>
      </c>
      <c r="G4295" s="2" t="s">
        <v>83</v>
      </c>
      <c r="H4295" s="2" t="s">
        <v>398</v>
      </c>
      <c r="I4295" s="2" t="s">
        <v>46</v>
      </c>
      <c r="J4295" s="3">
        <v>45682</v>
      </c>
      <c r="K4295" s="3">
        <v>45687</v>
      </c>
      <c r="L4295" s="2" t="s">
        <v>41</v>
      </c>
      <c r="M4295" s="2" t="s">
        <v>144</v>
      </c>
      <c r="N4295" s="2" t="s">
        <v>857</v>
      </c>
      <c r="O4295" s="4">
        <v>1890000</v>
      </c>
      <c r="P4295" s="4">
        <v>349100</v>
      </c>
      <c r="Q4295" s="4">
        <v>1540900</v>
      </c>
      <c r="R4295" s="2">
        <v>12</v>
      </c>
      <c r="S4295" s="5">
        <v>14.31</v>
      </c>
      <c r="T4295" s="4">
        <v>146783.57</v>
      </c>
      <c r="U4295" s="2" t="s">
        <v>73</v>
      </c>
      <c r="V4295" s="2" t="s">
        <v>33</v>
      </c>
      <c r="W4295" s="4">
        <v>1761402.79</v>
      </c>
      <c r="X4295" s="4">
        <v>0</v>
      </c>
      <c r="Y4295" s="4">
        <v>1761402.79</v>
      </c>
      <c r="Z4295" s="2">
        <v>0</v>
      </c>
      <c r="AA4295" s="2" t="s">
        <v>56</v>
      </c>
      <c r="AB4295" s="2" t="s">
        <v>15736</v>
      </c>
      <c r="AC4295" s="2" t="s">
        <v>213</v>
      </c>
      <c r="AD4295" s="2" t="s">
        <v>76</v>
      </c>
      <c r="AE4295" s="5">
        <v>81.53</v>
      </c>
      <c r="AF4295" s="2">
        <v>0</v>
      </c>
      <c r="AG4295" s="2" t="s">
        <v>77</v>
      </c>
      <c r="AH4295" s="2">
        <v>5</v>
      </c>
      <c r="AI4295" s="6" t="str">
        <f t="shared" si="201"/>
        <v>55-64</v>
      </c>
      <c r="AJ4295" s="11">
        <f>YEAR(tbl_LoanData[[#This Row],[Application Date]])</f>
        <v>2025</v>
      </c>
      <c r="AK4295" s="11" t="str">
        <f>TEXT(tbl_LoanData[[#This Row],[Application Date]],"MMMM")</f>
        <v>January</v>
      </c>
      <c r="AL4295" s="12">
        <f>DATE(YEAR(tbl_LoanData[[#This Row],[Application Date]]),MONTH(tbl_LoanData[[#This Row],[Application Date]]),1)</f>
        <v>45658</v>
      </c>
      <c r="AM4295" s="14">
        <f ca="1">IF(AND(tbl_LoanData[[#This Row],[Application Date]]&gt;=EOMONTH(TODAY(),-1)+1,tbl_LoanData[[#This Row],[Application Date]]&lt;=TODAY()),tbl_LoanData[[#This Row],[Loan Amount]],0)</f>
        <v>0</v>
      </c>
      <c r="AN4295" s="14">
        <f>tbl_LoanData[[#This Row],[Amount Paid]]-(Q4295-X4295)</f>
        <v>220502.79000000004</v>
      </c>
      <c r="AO4295" s="14">
        <f>IF(tbl_LoanData[[#This Row],[Application Status]]="Approved",1,0)</f>
        <v>1</v>
      </c>
      <c r="AP4295" s="22" t="str">
        <f t="shared" ca="1" si="202"/>
        <v/>
      </c>
      <c r="AQ4295" s="22" t="str">
        <f t="shared" ca="1" si="203"/>
        <v/>
      </c>
    </row>
    <row r="4296" spans="1:43" ht="14.4" customHeight="1" x14ac:dyDescent="0.3">
      <c r="A4296" s="2" t="s">
        <v>8427</v>
      </c>
      <c r="B4296" s="2" t="s">
        <v>8428</v>
      </c>
      <c r="C4296" s="2" t="s">
        <v>376</v>
      </c>
      <c r="D4296" s="2" t="s">
        <v>268</v>
      </c>
      <c r="E4296" s="2" t="s">
        <v>102</v>
      </c>
      <c r="F4296" s="2">
        <v>55</v>
      </c>
      <c r="G4296" s="2" t="s">
        <v>69</v>
      </c>
      <c r="H4296" s="2" t="s">
        <v>136</v>
      </c>
      <c r="I4296" s="2" t="s">
        <v>49</v>
      </c>
      <c r="J4296" s="3">
        <v>45674</v>
      </c>
      <c r="K4296" s="3">
        <v>45683</v>
      </c>
      <c r="L4296" s="2" t="s">
        <v>40</v>
      </c>
      <c r="M4296" s="2" t="s">
        <v>94</v>
      </c>
      <c r="N4296" s="2" t="s">
        <v>4</v>
      </c>
      <c r="O4296" s="4">
        <v>968000</v>
      </c>
      <c r="P4296" s="4">
        <v>249400</v>
      </c>
      <c r="Q4296" s="4">
        <v>718600</v>
      </c>
      <c r="R4296" s="2">
        <v>36</v>
      </c>
      <c r="S4296" s="5">
        <v>9.16</v>
      </c>
      <c r="T4296" s="4">
        <v>25446.42</v>
      </c>
      <c r="U4296" s="2" t="s">
        <v>73</v>
      </c>
      <c r="V4296" s="2" t="s">
        <v>74</v>
      </c>
      <c r="W4296" s="4">
        <v>458035.56</v>
      </c>
      <c r="X4296" s="4">
        <v>458035.72</v>
      </c>
      <c r="Y4296" s="4">
        <v>916071.28</v>
      </c>
      <c r="Z4296" s="2">
        <v>0</v>
      </c>
      <c r="AA4296" s="2" t="s">
        <v>56</v>
      </c>
      <c r="AB4296" s="2" t="s">
        <v>15733</v>
      </c>
      <c r="AC4296" s="2" t="s">
        <v>138</v>
      </c>
      <c r="AD4296" s="2" t="s">
        <v>76</v>
      </c>
      <c r="AE4296" s="5">
        <v>74.239999999999995</v>
      </c>
      <c r="AF4296" s="2">
        <v>0</v>
      </c>
      <c r="AG4296" s="2" t="s">
        <v>77</v>
      </c>
      <c r="AH4296" s="2">
        <v>9</v>
      </c>
      <c r="AI4296" s="6" t="str">
        <f t="shared" si="201"/>
        <v>55-64</v>
      </c>
      <c r="AJ4296" s="11">
        <f>YEAR(tbl_LoanData[[#This Row],[Application Date]])</f>
        <v>2025</v>
      </c>
      <c r="AK4296" s="11" t="str">
        <f>TEXT(tbl_LoanData[[#This Row],[Application Date]],"MMMM")</f>
        <v>January</v>
      </c>
      <c r="AL4296" s="12">
        <f>DATE(YEAR(tbl_LoanData[[#This Row],[Application Date]]),MONTH(tbl_LoanData[[#This Row],[Application Date]]),1)</f>
        <v>45658</v>
      </c>
      <c r="AM4296" s="14">
        <f ca="1">IF(AND(tbl_LoanData[[#This Row],[Application Date]]&gt;=EOMONTH(TODAY(),-1)+1,tbl_LoanData[[#This Row],[Application Date]]&lt;=TODAY()),tbl_LoanData[[#This Row],[Loan Amount]],0)</f>
        <v>0</v>
      </c>
      <c r="AN4296" s="14">
        <f>tbl_LoanData[[#This Row],[Amount Paid]]-(Q4296-X4296)</f>
        <v>197471.27999999997</v>
      </c>
      <c r="AO4296" s="14">
        <f>IF(tbl_LoanData[[#This Row],[Application Status]]="Approved",1,0)</f>
        <v>1</v>
      </c>
      <c r="AP4296" s="22" t="str">
        <f t="shared" ca="1" si="202"/>
        <v/>
      </c>
      <c r="AQ4296" s="22" t="str">
        <f t="shared" ca="1" si="203"/>
        <v/>
      </c>
    </row>
    <row r="4297" spans="1:43" ht="14.4" customHeight="1" x14ac:dyDescent="0.3">
      <c r="A4297" s="2" t="s">
        <v>8525</v>
      </c>
      <c r="B4297" s="2" t="s">
        <v>8526</v>
      </c>
      <c r="C4297" s="2" t="s">
        <v>253</v>
      </c>
      <c r="D4297" s="2" t="s">
        <v>161</v>
      </c>
      <c r="E4297" s="2" t="s">
        <v>293</v>
      </c>
      <c r="F4297" s="2">
        <v>32</v>
      </c>
      <c r="G4297" s="2" t="s">
        <v>69</v>
      </c>
      <c r="H4297" s="2" t="s">
        <v>318</v>
      </c>
      <c r="I4297" s="2" t="s">
        <v>42</v>
      </c>
      <c r="J4297" s="3">
        <v>45668</v>
      </c>
      <c r="K4297" s="3">
        <v>45685</v>
      </c>
      <c r="L4297" s="2" t="s">
        <v>39</v>
      </c>
      <c r="M4297" s="2" t="s">
        <v>127</v>
      </c>
      <c r="N4297" s="2" t="s">
        <v>195</v>
      </c>
      <c r="O4297" s="4">
        <v>1266000</v>
      </c>
      <c r="P4297" s="4">
        <v>237900</v>
      </c>
      <c r="Q4297" s="4">
        <v>1028100</v>
      </c>
      <c r="R4297" s="2">
        <v>36</v>
      </c>
      <c r="S4297" s="5">
        <v>11.75</v>
      </c>
      <c r="T4297" s="4">
        <v>38625.15</v>
      </c>
      <c r="U4297" s="2" t="s">
        <v>73</v>
      </c>
      <c r="V4297" s="2" t="s">
        <v>74</v>
      </c>
      <c r="W4297" s="4">
        <v>695252.7</v>
      </c>
      <c r="X4297" s="4">
        <v>695252.55</v>
      </c>
      <c r="Y4297" s="4">
        <v>1390505.25</v>
      </c>
      <c r="Z4297" s="2">
        <v>0</v>
      </c>
      <c r="AA4297" s="2" t="s">
        <v>56</v>
      </c>
      <c r="AB4297" s="2" t="s">
        <v>15731</v>
      </c>
      <c r="AC4297" s="2" t="s">
        <v>332</v>
      </c>
      <c r="AD4297" s="2" t="s">
        <v>76</v>
      </c>
      <c r="AE4297" s="5">
        <v>81.209999999999994</v>
      </c>
      <c r="AF4297" s="2">
        <v>0</v>
      </c>
      <c r="AG4297" s="2" t="s">
        <v>77</v>
      </c>
      <c r="AH4297" s="2">
        <v>17</v>
      </c>
      <c r="AI4297" s="6" t="str">
        <f t="shared" si="201"/>
        <v>25-34</v>
      </c>
      <c r="AJ4297" s="11">
        <f>YEAR(tbl_LoanData[[#This Row],[Application Date]])</f>
        <v>2025</v>
      </c>
      <c r="AK4297" s="11" t="str">
        <f>TEXT(tbl_LoanData[[#This Row],[Application Date]],"MMMM")</f>
        <v>January</v>
      </c>
      <c r="AL4297" s="12">
        <f>DATE(YEAR(tbl_LoanData[[#This Row],[Application Date]]),MONTH(tbl_LoanData[[#This Row],[Application Date]]),1)</f>
        <v>45658</v>
      </c>
      <c r="AM4297" s="14">
        <f ca="1">IF(AND(tbl_LoanData[[#This Row],[Application Date]]&gt;=EOMONTH(TODAY(),-1)+1,tbl_LoanData[[#This Row],[Application Date]]&lt;=TODAY()),tbl_LoanData[[#This Row],[Loan Amount]],0)</f>
        <v>0</v>
      </c>
      <c r="AN4297" s="14">
        <f>tbl_LoanData[[#This Row],[Amount Paid]]-(Q4297-X4297)</f>
        <v>362405.25</v>
      </c>
      <c r="AO4297" s="14">
        <f>IF(tbl_LoanData[[#This Row],[Application Status]]="Approved",1,0)</f>
        <v>1</v>
      </c>
      <c r="AP4297" s="22" t="str">
        <f t="shared" ca="1" si="202"/>
        <v/>
      </c>
      <c r="AQ4297" s="22" t="str">
        <f t="shared" ca="1" si="203"/>
        <v/>
      </c>
    </row>
    <row r="4298" spans="1:43" ht="14.4" customHeight="1" x14ac:dyDescent="0.3">
      <c r="A4298" s="2" t="s">
        <v>8565</v>
      </c>
      <c r="B4298" s="2" t="s">
        <v>8566</v>
      </c>
      <c r="C4298" s="2" t="s">
        <v>840</v>
      </c>
      <c r="D4298" s="2" t="s">
        <v>67</v>
      </c>
      <c r="E4298" s="2" t="s">
        <v>284</v>
      </c>
      <c r="F4298" s="2">
        <v>55</v>
      </c>
      <c r="G4298" s="2" t="s">
        <v>83</v>
      </c>
      <c r="H4298" s="2" t="s">
        <v>250</v>
      </c>
      <c r="I4298" s="2" t="s">
        <v>52</v>
      </c>
      <c r="J4298" s="3">
        <v>45673</v>
      </c>
      <c r="K4298" s="3">
        <v>45682</v>
      </c>
      <c r="L4298" s="2" t="s">
        <v>37</v>
      </c>
      <c r="M4298" s="2" t="s">
        <v>104</v>
      </c>
      <c r="N4298" s="2" t="s">
        <v>192</v>
      </c>
      <c r="O4298" s="4">
        <v>186000</v>
      </c>
      <c r="P4298" s="4">
        <v>55000</v>
      </c>
      <c r="Q4298" s="4">
        <v>131000</v>
      </c>
      <c r="R4298" s="2">
        <v>36</v>
      </c>
      <c r="S4298" s="5">
        <v>12.35</v>
      </c>
      <c r="T4298" s="4">
        <v>4987.1000000000004</v>
      </c>
      <c r="U4298" s="2" t="s">
        <v>73</v>
      </c>
      <c r="V4298" s="2" t="s">
        <v>74</v>
      </c>
      <c r="W4298" s="4">
        <v>94754.9</v>
      </c>
      <c r="X4298" s="4">
        <v>84780.6</v>
      </c>
      <c r="Y4298" s="4">
        <v>179535.5</v>
      </c>
      <c r="Z4298" s="2">
        <v>0</v>
      </c>
      <c r="AA4298" s="2" t="s">
        <v>56</v>
      </c>
      <c r="AB4298" s="2" t="s">
        <v>15730</v>
      </c>
      <c r="AC4298" s="2" t="s">
        <v>87</v>
      </c>
      <c r="AD4298" s="2" t="s">
        <v>76</v>
      </c>
      <c r="AE4298" s="5">
        <v>70.430000000000007</v>
      </c>
      <c r="AF4298" s="2">
        <v>0</v>
      </c>
      <c r="AG4298" s="2" t="s">
        <v>77</v>
      </c>
      <c r="AH4298" s="2">
        <v>9</v>
      </c>
      <c r="AI4298" s="6" t="str">
        <f t="shared" si="201"/>
        <v>55-64</v>
      </c>
      <c r="AJ4298" s="11">
        <f>YEAR(tbl_LoanData[[#This Row],[Application Date]])</f>
        <v>2025</v>
      </c>
      <c r="AK4298" s="11" t="str">
        <f>TEXT(tbl_LoanData[[#This Row],[Application Date]],"MMMM")</f>
        <v>January</v>
      </c>
      <c r="AL4298" s="12">
        <f>DATE(YEAR(tbl_LoanData[[#This Row],[Application Date]]),MONTH(tbl_LoanData[[#This Row],[Application Date]]),1)</f>
        <v>45658</v>
      </c>
      <c r="AM4298" s="14">
        <f ca="1">IF(AND(tbl_LoanData[[#This Row],[Application Date]]&gt;=EOMONTH(TODAY(),-1)+1,tbl_LoanData[[#This Row],[Application Date]]&lt;=TODAY()),tbl_LoanData[[#This Row],[Loan Amount]],0)</f>
        <v>0</v>
      </c>
      <c r="AN4298" s="14">
        <f>tbl_LoanData[[#This Row],[Amount Paid]]-(Q4298-X4298)</f>
        <v>48535.5</v>
      </c>
      <c r="AO4298" s="14">
        <f>IF(tbl_LoanData[[#This Row],[Application Status]]="Approved",1,0)</f>
        <v>1</v>
      </c>
      <c r="AP4298" s="22" t="str">
        <f t="shared" ca="1" si="202"/>
        <v/>
      </c>
      <c r="AQ4298" s="22" t="str">
        <f t="shared" ca="1" si="203"/>
        <v/>
      </c>
    </row>
    <row r="4299" spans="1:43" ht="14.4" customHeight="1" x14ac:dyDescent="0.3">
      <c r="A4299" s="2" t="s">
        <v>8677</v>
      </c>
      <c r="B4299" s="2" t="s">
        <v>8678</v>
      </c>
      <c r="C4299" s="2" t="s">
        <v>116</v>
      </c>
      <c r="D4299" s="2" t="s">
        <v>82</v>
      </c>
      <c r="E4299" s="2" t="s">
        <v>182</v>
      </c>
      <c r="F4299" s="2">
        <v>26</v>
      </c>
      <c r="G4299" s="2" t="s">
        <v>69</v>
      </c>
      <c r="H4299" s="2" t="s">
        <v>126</v>
      </c>
      <c r="I4299" s="2" t="s">
        <v>44</v>
      </c>
      <c r="J4299" s="3">
        <v>45687</v>
      </c>
      <c r="K4299" s="3"/>
      <c r="L4299" s="2" t="s">
        <v>40</v>
      </c>
      <c r="M4299" s="2" t="s">
        <v>71</v>
      </c>
      <c r="N4299" s="2" t="s">
        <v>137</v>
      </c>
      <c r="O4299" s="4">
        <v>871000</v>
      </c>
      <c r="P4299" s="4">
        <v>178100</v>
      </c>
      <c r="Q4299" s="4">
        <v>692900</v>
      </c>
      <c r="R4299" s="2">
        <v>24</v>
      </c>
      <c r="S4299" s="5">
        <v>7.21</v>
      </c>
      <c r="T4299" s="4">
        <v>33034.01</v>
      </c>
      <c r="U4299" s="2" t="s">
        <v>113</v>
      </c>
      <c r="V4299" s="2" t="s">
        <v>97</v>
      </c>
      <c r="W4299" s="4">
        <v>0</v>
      </c>
      <c r="X4299" s="4">
        <v>0</v>
      </c>
      <c r="Y4299" s="4">
        <v>792816.18</v>
      </c>
      <c r="Z4299" s="2">
        <v>0</v>
      </c>
      <c r="AA4299" s="2" t="s">
        <v>97</v>
      </c>
      <c r="AB4299" s="2" t="s">
        <v>15728</v>
      </c>
      <c r="AC4299" s="2" t="s">
        <v>87</v>
      </c>
      <c r="AD4299" s="2" t="s">
        <v>76</v>
      </c>
      <c r="AE4299" s="5">
        <v>79.55</v>
      </c>
      <c r="AF4299" s="2">
        <v>0</v>
      </c>
      <c r="AG4299" s="2" t="s">
        <v>97</v>
      </c>
      <c r="AH4299" s="2"/>
      <c r="AI4299" s="6" t="str">
        <f t="shared" si="201"/>
        <v>25-34</v>
      </c>
      <c r="AJ4299" s="11">
        <f>YEAR(tbl_LoanData[[#This Row],[Application Date]])</f>
        <v>2025</v>
      </c>
      <c r="AK4299" s="11" t="str">
        <f>TEXT(tbl_LoanData[[#This Row],[Application Date]],"MMMM")</f>
        <v>January</v>
      </c>
      <c r="AL4299" s="12">
        <f>DATE(YEAR(tbl_LoanData[[#This Row],[Application Date]]),MONTH(tbl_LoanData[[#This Row],[Application Date]]),1)</f>
        <v>45658</v>
      </c>
      <c r="AM4299" s="14">
        <f ca="1">IF(AND(tbl_LoanData[[#This Row],[Application Date]]&gt;=EOMONTH(TODAY(),-1)+1,tbl_LoanData[[#This Row],[Application Date]]&lt;=TODAY()),tbl_LoanData[[#This Row],[Loan Amount]],0)</f>
        <v>0</v>
      </c>
      <c r="AN4299" s="14">
        <f>tbl_LoanData[[#This Row],[Amount Paid]]-(Q4299-X4299)</f>
        <v>-692900</v>
      </c>
      <c r="AO4299" s="14">
        <f>IF(tbl_LoanData[[#This Row],[Application Status]]="Approved",1,0)</f>
        <v>0</v>
      </c>
      <c r="AP4299" s="22" t="str">
        <f t="shared" ca="1" si="202"/>
        <v/>
      </c>
      <c r="AQ4299" s="22" t="str">
        <f t="shared" ca="1" si="203"/>
        <v/>
      </c>
    </row>
    <row r="4300" spans="1:43" ht="14.4" customHeight="1" x14ac:dyDescent="0.3">
      <c r="A4300" s="2" t="s">
        <v>8779</v>
      </c>
      <c r="B4300" s="2" t="s">
        <v>8780</v>
      </c>
      <c r="C4300" s="2" t="s">
        <v>999</v>
      </c>
      <c r="D4300" s="2" t="s">
        <v>102</v>
      </c>
      <c r="E4300" s="2" t="s">
        <v>91</v>
      </c>
      <c r="F4300" s="2">
        <v>26</v>
      </c>
      <c r="G4300" s="2" t="s">
        <v>69</v>
      </c>
      <c r="H4300" s="2" t="s">
        <v>307</v>
      </c>
      <c r="I4300" s="2" t="s">
        <v>43</v>
      </c>
      <c r="J4300" s="3">
        <v>45676</v>
      </c>
      <c r="K4300" s="3">
        <v>45683</v>
      </c>
      <c r="L4300" s="2" t="s">
        <v>36</v>
      </c>
      <c r="M4300" s="2" t="s">
        <v>104</v>
      </c>
      <c r="N4300" s="2" t="s">
        <v>105</v>
      </c>
      <c r="O4300" s="4">
        <v>1370000</v>
      </c>
      <c r="P4300" s="4">
        <v>508300</v>
      </c>
      <c r="Q4300" s="4">
        <v>861700</v>
      </c>
      <c r="R4300" s="2">
        <v>48</v>
      </c>
      <c r="S4300" s="5">
        <v>8.33</v>
      </c>
      <c r="T4300" s="4">
        <v>23933.72</v>
      </c>
      <c r="U4300" s="2" t="s">
        <v>73</v>
      </c>
      <c r="V4300" s="2" t="s">
        <v>74</v>
      </c>
      <c r="W4300" s="4">
        <v>430806.96</v>
      </c>
      <c r="X4300" s="4">
        <v>718011.48</v>
      </c>
      <c r="Y4300" s="4">
        <v>1148818.44</v>
      </c>
      <c r="Z4300" s="2">
        <v>0</v>
      </c>
      <c r="AA4300" s="2" t="s">
        <v>56</v>
      </c>
      <c r="AB4300" s="2" t="s">
        <v>15734</v>
      </c>
      <c r="AC4300" s="2" t="s">
        <v>129</v>
      </c>
      <c r="AD4300" s="2" t="s">
        <v>76</v>
      </c>
      <c r="AE4300" s="5">
        <v>62.9</v>
      </c>
      <c r="AF4300" s="2">
        <v>0</v>
      </c>
      <c r="AG4300" s="2" t="s">
        <v>77</v>
      </c>
      <c r="AH4300" s="2">
        <v>7</v>
      </c>
      <c r="AI4300" s="6" t="str">
        <f t="shared" si="201"/>
        <v>25-34</v>
      </c>
      <c r="AJ4300" s="11">
        <f>YEAR(tbl_LoanData[[#This Row],[Application Date]])</f>
        <v>2025</v>
      </c>
      <c r="AK4300" s="11" t="str">
        <f>TEXT(tbl_LoanData[[#This Row],[Application Date]],"MMMM")</f>
        <v>January</v>
      </c>
      <c r="AL4300" s="12">
        <f>DATE(YEAR(tbl_LoanData[[#This Row],[Application Date]]),MONTH(tbl_LoanData[[#This Row],[Application Date]]),1)</f>
        <v>45658</v>
      </c>
      <c r="AM4300" s="14">
        <f ca="1">IF(AND(tbl_LoanData[[#This Row],[Application Date]]&gt;=EOMONTH(TODAY(),-1)+1,tbl_LoanData[[#This Row],[Application Date]]&lt;=TODAY()),tbl_LoanData[[#This Row],[Loan Amount]],0)</f>
        <v>0</v>
      </c>
      <c r="AN4300" s="14">
        <f>tbl_LoanData[[#This Row],[Amount Paid]]-(Q4300-X4300)</f>
        <v>287118.44</v>
      </c>
      <c r="AO4300" s="14">
        <f>IF(tbl_LoanData[[#This Row],[Application Status]]="Approved",1,0)</f>
        <v>1</v>
      </c>
      <c r="AP4300" s="22" t="str">
        <f t="shared" ca="1" si="202"/>
        <v/>
      </c>
      <c r="AQ4300" s="22" t="str">
        <f t="shared" ca="1" si="203"/>
        <v/>
      </c>
    </row>
    <row r="4301" spans="1:43" ht="14.4" customHeight="1" x14ac:dyDescent="0.3">
      <c r="A4301" s="2" t="s">
        <v>8815</v>
      </c>
      <c r="B4301" s="2" t="s">
        <v>8816</v>
      </c>
      <c r="C4301" s="2" t="s">
        <v>397</v>
      </c>
      <c r="D4301" s="2" t="s">
        <v>232</v>
      </c>
      <c r="E4301" s="2" t="s">
        <v>101</v>
      </c>
      <c r="F4301" s="2">
        <v>30</v>
      </c>
      <c r="G4301" s="2" t="s">
        <v>83</v>
      </c>
      <c r="H4301" s="2" t="s">
        <v>256</v>
      </c>
      <c r="I4301" s="2" t="s">
        <v>43</v>
      </c>
      <c r="J4301" s="3">
        <v>45682</v>
      </c>
      <c r="K4301" s="3"/>
      <c r="L4301" s="2" t="s">
        <v>41</v>
      </c>
      <c r="M4301" s="2" t="s">
        <v>552</v>
      </c>
      <c r="N4301" s="2" t="s">
        <v>553</v>
      </c>
      <c r="O4301" s="4">
        <v>3618000</v>
      </c>
      <c r="P4301" s="4">
        <v>502900</v>
      </c>
      <c r="Q4301" s="4">
        <v>3115100</v>
      </c>
      <c r="R4301" s="2">
        <v>24</v>
      </c>
      <c r="S4301" s="5">
        <v>8.41</v>
      </c>
      <c r="T4301" s="4">
        <v>151627.49</v>
      </c>
      <c r="U4301" s="2" t="s">
        <v>113</v>
      </c>
      <c r="V4301" s="2" t="s">
        <v>97</v>
      </c>
      <c r="W4301" s="4">
        <v>0</v>
      </c>
      <c r="X4301" s="4">
        <v>0</v>
      </c>
      <c r="Y4301" s="4">
        <v>3639059.82</v>
      </c>
      <c r="Z4301" s="2">
        <v>0</v>
      </c>
      <c r="AA4301" s="2" t="s">
        <v>97</v>
      </c>
      <c r="AB4301" s="2" t="s">
        <v>15729</v>
      </c>
      <c r="AC4301" s="2" t="s">
        <v>106</v>
      </c>
      <c r="AD4301" s="2" t="s">
        <v>76</v>
      </c>
      <c r="AE4301" s="5">
        <v>86.1</v>
      </c>
      <c r="AF4301" s="2">
        <v>0</v>
      </c>
      <c r="AG4301" s="2" t="s">
        <v>97</v>
      </c>
      <c r="AH4301" s="2"/>
      <c r="AI4301" s="6" t="str">
        <f t="shared" si="201"/>
        <v>25-34</v>
      </c>
      <c r="AJ4301" s="11">
        <f>YEAR(tbl_LoanData[[#This Row],[Application Date]])</f>
        <v>2025</v>
      </c>
      <c r="AK4301" s="11" t="str">
        <f>TEXT(tbl_LoanData[[#This Row],[Application Date]],"MMMM")</f>
        <v>January</v>
      </c>
      <c r="AL4301" s="12">
        <f>DATE(YEAR(tbl_LoanData[[#This Row],[Application Date]]),MONTH(tbl_LoanData[[#This Row],[Application Date]]),1)</f>
        <v>45658</v>
      </c>
      <c r="AM4301" s="14">
        <f ca="1">IF(AND(tbl_LoanData[[#This Row],[Application Date]]&gt;=EOMONTH(TODAY(),-1)+1,tbl_LoanData[[#This Row],[Application Date]]&lt;=TODAY()),tbl_LoanData[[#This Row],[Loan Amount]],0)</f>
        <v>0</v>
      </c>
      <c r="AN4301" s="14">
        <f>tbl_LoanData[[#This Row],[Amount Paid]]-(Q4301-X4301)</f>
        <v>-3115100</v>
      </c>
      <c r="AO4301" s="14">
        <f>IF(tbl_LoanData[[#This Row],[Application Status]]="Approved",1,0)</f>
        <v>0</v>
      </c>
      <c r="AP4301" s="22" t="str">
        <f t="shared" ca="1" si="202"/>
        <v/>
      </c>
      <c r="AQ4301" s="22" t="str">
        <f t="shared" ca="1" si="203"/>
        <v/>
      </c>
    </row>
    <row r="4302" spans="1:43" ht="14.4" customHeight="1" x14ac:dyDescent="0.3">
      <c r="A4302" s="2" t="s">
        <v>8825</v>
      </c>
      <c r="B4302" s="2" t="s">
        <v>8826</v>
      </c>
      <c r="C4302" s="2" t="s">
        <v>804</v>
      </c>
      <c r="D4302" s="2" t="s">
        <v>182</v>
      </c>
      <c r="E4302" s="2" t="s">
        <v>68</v>
      </c>
      <c r="F4302" s="2">
        <v>22</v>
      </c>
      <c r="G4302" s="2" t="s">
        <v>83</v>
      </c>
      <c r="H4302" s="2" t="s">
        <v>70</v>
      </c>
      <c r="I4302" s="2" t="s">
        <v>50</v>
      </c>
      <c r="J4302" s="3">
        <v>45666</v>
      </c>
      <c r="K4302" s="3">
        <v>45679</v>
      </c>
      <c r="L4302" s="2" t="s">
        <v>36</v>
      </c>
      <c r="M4302" s="2" t="s">
        <v>104</v>
      </c>
      <c r="N4302" s="2" t="s">
        <v>592</v>
      </c>
      <c r="O4302" s="4">
        <v>1330000</v>
      </c>
      <c r="P4302" s="4">
        <v>392000</v>
      </c>
      <c r="Q4302" s="4">
        <v>938000</v>
      </c>
      <c r="R4302" s="2">
        <v>12</v>
      </c>
      <c r="S4302" s="5">
        <v>14.44</v>
      </c>
      <c r="T4302" s="4">
        <v>89453.93</v>
      </c>
      <c r="U4302" s="2" t="s">
        <v>73</v>
      </c>
      <c r="V4302" s="2" t="s">
        <v>33</v>
      </c>
      <c r="W4302" s="4">
        <v>1073447.2</v>
      </c>
      <c r="X4302" s="4">
        <v>0</v>
      </c>
      <c r="Y4302" s="4">
        <v>1073447.2</v>
      </c>
      <c r="Z4302" s="2">
        <v>0</v>
      </c>
      <c r="AA4302" s="2" t="s">
        <v>56</v>
      </c>
      <c r="AB4302" s="2" t="s">
        <v>15734</v>
      </c>
      <c r="AC4302" s="2" t="s">
        <v>121</v>
      </c>
      <c r="AD4302" s="2" t="s">
        <v>76</v>
      </c>
      <c r="AE4302" s="5">
        <v>70.53</v>
      </c>
      <c r="AF4302" s="2">
        <v>0</v>
      </c>
      <c r="AG4302" s="2" t="s">
        <v>77</v>
      </c>
      <c r="AH4302" s="2">
        <v>13</v>
      </c>
      <c r="AI4302" s="6" t="str">
        <f t="shared" si="201"/>
        <v>18-24</v>
      </c>
      <c r="AJ4302" s="11">
        <f>YEAR(tbl_LoanData[[#This Row],[Application Date]])</f>
        <v>2025</v>
      </c>
      <c r="AK4302" s="11" t="str">
        <f>TEXT(tbl_LoanData[[#This Row],[Application Date]],"MMMM")</f>
        <v>January</v>
      </c>
      <c r="AL4302" s="12">
        <f>DATE(YEAR(tbl_LoanData[[#This Row],[Application Date]]),MONTH(tbl_LoanData[[#This Row],[Application Date]]),1)</f>
        <v>45658</v>
      </c>
      <c r="AM4302" s="14">
        <f ca="1">IF(AND(tbl_LoanData[[#This Row],[Application Date]]&gt;=EOMONTH(TODAY(),-1)+1,tbl_LoanData[[#This Row],[Application Date]]&lt;=TODAY()),tbl_LoanData[[#This Row],[Loan Amount]],0)</f>
        <v>0</v>
      </c>
      <c r="AN4302" s="14">
        <f>tbl_LoanData[[#This Row],[Amount Paid]]-(Q4302-X4302)</f>
        <v>135447.19999999995</v>
      </c>
      <c r="AO4302" s="14">
        <f>IF(tbl_LoanData[[#This Row],[Application Status]]="Approved",1,0)</f>
        <v>1</v>
      </c>
      <c r="AP4302" s="22" t="str">
        <f t="shared" ca="1" si="202"/>
        <v/>
      </c>
      <c r="AQ4302" s="22" t="str">
        <f t="shared" ca="1" si="203"/>
        <v/>
      </c>
    </row>
    <row r="4303" spans="1:43" ht="14.4" customHeight="1" x14ac:dyDescent="0.3">
      <c r="A4303" s="2" t="s">
        <v>9071</v>
      </c>
      <c r="B4303" s="2" t="s">
        <v>9072</v>
      </c>
      <c r="C4303" s="2" t="s">
        <v>599</v>
      </c>
      <c r="D4303" s="2" t="s">
        <v>81</v>
      </c>
      <c r="E4303" s="2" t="s">
        <v>540</v>
      </c>
      <c r="F4303" s="2">
        <v>50</v>
      </c>
      <c r="G4303" s="2" t="s">
        <v>83</v>
      </c>
      <c r="H4303" s="2" t="s">
        <v>543</v>
      </c>
      <c r="I4303" s="2" t="s">
        <v>45</v>
      </c>
      <c r="J4303" s="3">
        <v>45668</v>
      </c>
      <c r="K4303" s="3">
        <v>45675</v>
      </c>
      <c r="L4303" s="2" t="s">
        <v>40</v>
      </c>
      <c r="M4303" s="2" t="s">
        <v>94</v>
      </c>
      <c r="N4303" s="2" t="s">
        <v>4</v>
      </c>
      <c r="O4303" s="4">
        <v>1407000</v>
      </c>
      <c r="P4303" s="4">
        <v>306600</v>
      </c>
      <c r="Q4303" s="4">
        <v>1100400</v>
      </c>
      <c r="R4303" s="2">
        <v>36</v>
      </c>
      <c r="S4303" s="5">
        <v>7.45</v>
      </c>
      <c r="T4303" s="4">
        <v>37398.32</v>
      </c>
      <c r="U4303" s="2" t="s">
        <v>73</v>
      </c>
      <c r="V4303" s="2" t="s">
        <v>74</v>
      </c>
      <c r="W4303" s="4">
        <v>710568.08</v>
      </c>
      <c r="X4303" s="4">
        <v>635771.31999999995</v>
      </c>
      <c r="Y4303" s="4">
        <v>1346339.4</v>
      </c>
      <c r="Z4303" s="2">
        <v>0</v>
      </c>
      <c r="AA4303" s="2" t="s">
        <v>56</v>
      </c>
      <c r="AB4303" s="2" t="s">
        <v>15733</v>
      </c>
      <c r="AC4303" s="2" t="s">
        <v>106</v>
      </c>
      <c r="AD4303" s="2" t="s">
        <v>76</v>
      </c>
      <c r="AE4303" s="5">
        <v>78.209999999999994</v>
      </c>
      <c r="AF4303" s="2">
        <v>0</v>
      </c>
      <c r="AG4303" s="2" t="s">
        <v>77</v>
      </c>
      <c r="AH4303" s="2">
        <v>7</v>
      </c>
      <c r="AI4303" s="6" t="str">
        <f t="shared" si="201"/>
        <v>45-54</v>
      </c>
      <c r="AJ4303" s="11">
        <f>YEAR(tbl_LoanData[[#This Row],[Application Date]])</f>
        <v>2025</v>
      </c>
      <c r="AK4303" s="11" t="str">
        <f>TEXT(tbl_LoanData[[#This Row],[Application Date]],"MMMM")</f>
        <v>January</v>
      </c>
      <c r="AL4303" s="12">
        <f>DATE(YEAR(tbl_LoanData[[#This Row],[Application Date]]),MONTH(tbl_LoanData[[#This Row],[Application Date]]),1)</f>
        <v>45658</v>
      </c>
      <c r="AM4303" s="14">
        <f ca="1">IF(AND(tbl_LoanData[[#This Row],[Application Date]]&gt;=EOMONTH(TODAY(),-1)+1,tbl_LoanData[[#This Row],[Application Date]]&lt;=TODAY()),tbl_LoanData[[#This Row],[Loan Amount]],0)</f>
        <v>0</v>
      </c>
      <c r="AN4303" s="14">
        <f>tbl_LoanData[[#This Row],[Amount Paid]]-(Q4303-X4303)</f>
        <v>245939.39999999991</v>
      </c>
      <c r="AO4303" s="14">
        <f>IF(tbl_LoanData[[#This Row],[Application Status]]="Approved",1,0)</f>
        <v>1</v>
      </c>
      <c r="AP4303" s="22" t="str">
        <f t="shared" ca="1" si="202"/>
        <v/>
      </c>
      <c r="AQ4303" s="22" t="str">
        <f t="shared" ca="1" si="203"/>
        <v/>
      </c>
    </row>
    <row r="4304" spans="1:43" ht="14.4" customHeight="1" x14ac:dyDescent="0.3">
      <c r="A4304" s="2" t="s">
        <v>9087</v>
      </c>
      <c r="B4304" s="2" t="s">
        <v>9088</v>
      </c>
      <c r="C4304" s="2" t="s">
        <v>627</v>
      </c>
      <c r="D4304" s="2" t="s">
        <v>254</v>
      </c>
      <c r="E4304" s="2" t="s">
        <v>182</v>
      </c>
      <c r="F4304" s="2">
        <v>32</v>
      </c>
      <c r="G4304" s="2" t="s">
        <v>83</v>
      </c>
      <c r="H4304" s="2" t="s">
        <v>237</v>
      </c>
      <c r="I4304" s="2" t="s">
        <v>48</v>
      </c>
      <c r="J4304" s="3">
        <v>45675</v>
      </c>
      <c r="K4304" s="3">
        <v>45680</v>
      </c>
      <c r="L4304" s="2" t="s">
        <v>36</v>
      </c>
      <c r="M4304" s="2" t="s">
        <v>85</v>
      </c>
      <c r="N4304" s="2" t="s">
        <v>671</v>
      </c>
      <c r="O4304" s="4">
        <v>2166000</v>
      </c>
      <c r="P4304" s="4">
        <v>565700</v>
      </c>
      <c r="Q4304" s="4">
        <v>1600300</v>
      </c>
      <c r="R4304" s="2">
        <v>36</v>
      </c>
      <c r="S4304" s="5">
        <v>9.23</v>
      </c>
      <c r="T4304" s="4">
        <v>56761.75</v>
      </c>
      <c r="U4304" s="2" t="s">
        <v>73</v>
      </c>
      <c r="V4304" s="2" t="s">
        <v>74</v>
      </c>
      <c r="W4304" s="4">
        <v>964949.75</v>
      </c>
      <c r="X4304" s="4">
        <v>1078473.32</v>
      </c>
      <c r="Y4304" s="4">
        <v>2043423.07</v>
      </c>
      <c r="Z4304" s="2">
        <v>62</v>
      </c>
      <c r="AA4304" s="2" t="s">
        <v>59</v>
      </c>
      <c r="AB4304" s="2" t="s">
        <v>15735</v>
      </c>
      <c r="AC4304" s="2" t="s">
        <v>75</v>
      </c>
      <c r="AD4304" s="2" t="s">
        <v>76</v>
      </c>
      <c r="AE4304" s="5">
        <v>73.88</v>
      </c>
      <c r="AF4304" s="2">
        <v>2</v>
      </c>
      <c r="AG4304" s="2" t="s">
        <v>130</v>
      </c>
      <c r="AH4304" s="2">
        <v>5</v>
      </c>
      <c r="AI4304" s="6" t="str">
        <f t="shared" si="201"/>
        <v>25-34</v>
      </c>
      <c r="AJ4304" s="11">
        <f>YEAR(tbl_LoanData[[#This Row],[Application Date]])</f>
        <v>2025</v>
      </c>
      <c r="AK4304" s="11" t="str">
        <f>TEXT(tbl_LoanData[[#This Row],[Application Date]],"MMMM")</f>
        <v>January</v>
      </c>
      <c r="AL4304" s="12">
        <f>DATE(YEAR(tbl_LoanData[[#This Row],[Application Date]]),MONTH(tbl_LoanData[[#This Row],[Application Date]]),1)</f>
        <v>45658</v>
      </c>
      <c r="AM4304" s="14">
        <f ca="1">IF(AND(tbl_LoanData[[#This Row],[Application Date]]&gt;=EOMONTH(TODAY(),-1)+1,tbl_LoanData[[#This Row],[Application Date]]&lt;=TODAY()),tbl_LoanData[[#This Row],[Loan Amount]],0)</f>
        <v>0</v>
      </c>
      <c r="AN4304" s="14">
        <f>tbl_LoanData[[#This Row],[Amount Paid]]-(Q4304-X4304)</f>
        <v>443123.07000000007</v>
      </c>
      <c r="AO4304" s="14">
        <f>IF(tbl_LoanData[[#This Row],[Application Status]]="Approved",1,0)</f>
        <v>1</v>
      </c>
      <c r="AP4304" s="22" t="str">
        <f t="shared" ca="1" si="202"/>
        <v/>
      </c>
      <c r="AQ4304" s="22" t="str">
        <f t="shared" ca="1" si="203"/>
        <v/>
      </c>
    </row>
    <row r="4305" spans="1:43" x14ac:dyDescent="0.3">
      <c r="A4305" s="2" t="s">
        <v>9089</v>
      </c>
      <c r="B4305" s="2" t="s">
        <v>9090</v>
      </c>
      <c r="C4305" s="2" t="s">
        <v>231</v>
      </c>
      <c r="D4305" s="2" t="s">
        <v>254</v>
      </c>
      <c r="E4305" s="2" t="s">
        <v>311</v>
      </c>
      <c r="F4305" s="2">
        <v>49</v>
      </c>
      <c r="G4305" s="2" t="s">
        <v>83</v>
      </c>
      <c r="H4305" s="2" t="s">
        <v>256</v>
      </c>
      <c r="I4305" s="2" t="s">
        <v>43</v>
      </c>
      <c r="J4305" s="3">
        <v>45664</v>
      </c>
      <c r="K4305" s="3">
        <v>45685</v>
      </c>
      <c r="L4305" s="2" t="s">
        <v>38</v>
      </c>
      <c r="M4305" s="2" t="s">
        <v>71</v>
      </c>
      <c r="N4305" s="2" t="s">
        <v>589</v>
      </c>
      <c r="O4305" s="4">
        <v>1602000</v>
      </c>
      <c r="P4305" s="4">
        <v>296600</v>
      </c>
      <c r="Q4305" s="4">
        <v>1305400</v>
      </c>
      <c r="R4305" s="2">
        <v>36</v>
      </c>
      <c r="S4305" s="5">
        <v>10.27</v>
      </c>
      <c r="T4305" s="4">
        <v>47433.16</v>
      </c>
      <c r="U4305" s="2" t="s">
        <v>73</v>
      </c>
      <c r="V4305" s="2" t="s">
        <v>34</v>
      </c>
      <c r="W4305" s="4">
        <v>474331.6</v>
      </c>
      <c r="X4305" s="4">
        <v>1233262.1399999999</v>
      </c>
      <c r="Y4305" s="4">
        <v>1707593.74</v>
      </c>
      <c r="Z4305" s="2">
        <v>248</v>
      </c>
      <c r="AA4305" s="2" t="s">
        <v>60</v>
      </c>
      <c r="AB4305" s="2" t="s">
        <v>15730</v>
      </c>
      <c r="AC4305" s="2" t="s">
        <v>138</v>
      </c>
      <c r="AD4305" s="2" t="s">
        <v>76</v>
      </c>
      <c r="AE4305" s="5">
        <v>81.489999999999995</v>
      </c>
      <c r="AF4305" s="2">
        <v>8</v>
      </c>
      <c r="AG4305" s="2" t="s">
        <v>130</v>
      </c>
      <c r="AH4305" s="2">
        <v>21</v>
      </c>
      <c r="AI4305" s="6" t="str">
        <f t="shared" si="201"/>
        <v>45-54</v>
      </c>
      <c r="AJ4305" s="11">
        <f>YEAR(tbl_LoanData[[#This Row],[Application Date]])</f>
        <v>2025</v>
      </c>
      <c r="AK4305" s="11" t="str">
        <f>TEXT(tbl_LoanData[[#This Row],[Application Date]],"MMMM")</f>
        <v>January</v>
      </c>
      <c r="AL4305" s="12">
        <f>DATE(YEAR(tbl_LoanData[[#This Row],[Application Date]]),MONTH(tbl_LoanData[[#This Row],[Application Date]]),1)</f>
        <v>45658</v>
      </c>
      <c r="AM4305" s="14">
        <f ca="1">IF(AND(tbl_LoanData[[#This Row],[Application Date]]&gt;=EOMONTH(TODAY(),-1)+1,tbl_LoanData[[#This Row],[Application Date]]&lt;=TODAY()),tbl_LoanData[[#This Row],[Loan Amount]],0)</f>
        <v>0</v>
      </c>
      <c r="AN4305" s="14">
        <f>tbl_LoanData[[#This Row],[Amount Paid]]-(Q4305-X4305)</f>
        <v>402193.73999999987</v>
      </c>
      <c r="AO4305" s="14">
        <f>IF(tbl_LoanData[[#This Row],[Application Status]]="Approved",1,0)</f>
        <v>1</v>
      </c>
      <c r="AP4305" s="22" t="str">
        <f t="shared" ca="1" si="202"/>
        <v/>
      </c>
      <c r="AQ4305" s="22" t="str">
        <f t="shared" ca="1" si="203"/>
        <v/>
      </c>
    </row>
    <row r="4306" spans="1:43" ht="14.4" customHeight="1" x14ac:dyDescent="0.3">
      <c r="A4306" s="2" t="s">
        <v>9287</v>
      </c>
      <c r="B4306" s="2" t="s">
        <v>9288</v>
      </c>
      <c r="C4306" s="2" t="s">
        <v>432</v>
      </c>
      <c r="D4306" s="2" t="s">
        <v>311</v>
      </c>
      <c r="E4306" s="2" t="s">
        <v>402</v>
      </c>
      <c r="F4306" s="2">
        <v>26</v>
      </c>
      <c r="G4306" s="2" t="s">
        <v>69</v>
      </c>
      <c r="H4306" s="2" t="s">
        <v>143</v>
      </c>
      <c r="I4306" s="2" t="s">
        <v>46</v>
      </c>
      <c r="J4306" s="3">
        <v>45682</v>
      </c>
      <c r="K4306" s="3"/>
      <c r="L4306" s="2" t="s">
        <v>39</v>
      </c>
      <c r="M4306" s="2" t="s">
        <v>71</v>
      </c>
      <c r="N4306" s="2" t="s">
        <v>294</v>
      </c>
      <c r="O4306" s="4">
        <v>1294000</v>
      </c>
      <c r="P4306" s="4">
        <v>339400</v>
      </c>
      <c r="Q4306" s="4">
        <v>954600</v>
      </c>
      <c r="R4306" s="2">
        <v>48</v>
      </c>
      <c r="S4306" s="5">
        <v>8.06</v>
      </c>
      <c r="T4306" s="4">
        <v>26299.23</v>
      </c>
      <c r="U4306" s="2" t="s">
        <v>96</v>
      </c>
      <c r="V4306" s="2" t="s">
        <v>97</v>
      </c>
      <c r="W4306" s="4">
        <v>0</v>
      </c>
      <c r="X4306" s="4">
        <v>0</v>
      </c>
      <c r="Y4306" s="4">
        <v>1262363.04</v>
      </c>
      <c r="Z4306" s="2">
        <v>0</v>
      </c>
      <c r="AA4306" s="2" t="s">
        <v>97</v>
      </c>
      <c r="AB4306" s="2" t="s">
        <v>15732</v>
      </c>
      <c r="AC4306" s="2" t="s">
        <v>87</v>
      </c>
      <c r="AD4306" s="2" t="s">
        <v>76</v>
      </c>
      <c r="AE4306" s="5">
        <v>73.77</v>
      </c>
      <c r="AF4306" s="2">
        <v>0</v>
      </c>
      <c r="AG4306" s="2" t="s">
        <v>97</v>
      </c>
      <c r="AH4306" s="2"/>
      <c r="AI4306" s="6" t="str">
        <f t="shared" si="201"/>
        <v>25-34</v>
      </c>
      <c r="AJ4306" s="11">
        <f>YEAR(tbl_LoanData[[#This Row],[Application Date]])</f>
        <v>2025</v>
      </c>
      <c r="AK4306" s="11" t="str">
        <f>TEXT(tbl_LoanData[[#This Row],[Application Date]],"MMMM")</f>
        <v>January</v>
      </c>
      <c r="AL4306" s="12">
        <f>DATE(YEAR(tbl_LoanData[[#This Row],[Application Date]]),MONTH(tbl_LoanData[[#This Row],[Application Date]]),1)</f>
        <v>45658</v>
      </c>
      <c r="AM4306" s="14">
        <f ca="1">IF(AND(tbl_LoanData[[#This Row],[Application Date]]&gt;=EOMONTH(TODAY(),-1)+1,tbl_LoanData[[#This Row],[Application Date]]&lt;=TODAY()),tbl_LoanData[[#This Row],[Loan Amount]],0)</f>
        <v>0</v>
      </c>
      <c r="AN4306" s="14">
        <f>tbl_LoanData[[#This Row],[Amount Paid]]-(Q4306-X4306)</f>
        <v>-954600</v>
      </c>
      <c r="AO4306" s="14">
        <f>IF(tbl_LoanData[[#This Row],[Application Status]]="Approved",1,0)</f>
        <v>0</v>
      </c>
      <c r="AP4306" s="22" t="str">
        <f t="shared" ca="1" si="202"/>
        <v/>
      </c>
      <c r="AQ4306" s="22" t="str">
        <f t="shared" ca="1" si="203"/>
        <v/>
      </c>
    </row>
    <row r="4307" spans="1:43" x14ac:dyDescent="0.3">
      <c r="A4307" s="2" t="s">
        <v>9291</v>
      </c>
      <c r="B4307" s="2" t="s">
        <v>9292</v>
      </c>
      <c r="C4307" s="2" t="s">
        <v>253</v>
      </c>
      <c r="D4307" s="2" t="s">
        <v>134</v>
      </c>
      <c r="E4307" s="2" t="s">
        <v>68</v>
      </c>
      <c r="F4307" s="2">
        <v>30</v>
      </c>
      <c r="G4307" s="2" t="s">
        <v>69</v>
      </c>
      <c r="H4307" s="2" t="s">
        <v>84</v>
      </c>
      <c r="I4307" s="2" t="s">
        <v>45</v>
      </c>
      <c r="J4307" s="3">
        <v>45665</v>
      </c>
      <c r="K4307" s="3"/>
      <c r="L4307" s="2" t="s">
        <v>39</v>
      </c>
      <c r="M4307" s="2" t="s">
        <v>94</v>
      </c>
      <c r="N4307" s="2" t="s">
        <v>418</v>
      </c>
      <c r="O4307" s="4">
        <v>1405000</v>
      </c>
      <c r="P4307" s="4">
        <v>379800</v>
      </c>
      <c r="Q4307" s="4">
        <v>1025200</v>
      </c>
      <c r="R4307" s="2">
        <v>36</v>
      </c>
      <c r="S4307" s="5">
        <v>11.37</v>
      </c>
      <c r="T4307" s="4">
        <v>38191.550000000003</v>
      </c>
      <c r="U4307" s="2" t="s">
        <v>113</v>
      </c>
      <c r="V4307" s="2" t="s">
        <v>97</v>
      </c>
      <c r="W4307" s="4">
        <v>0</v>
      </c>
      <c r="X4307" s="4">
        <v>0</v>
      </c>
      <c r="Y4307" s="4">
        <v>1374895.72</v>
      </c>
      <c r="Z4307" s="2">
        <v>0</v>
      </c>
      <c r="AA4307" s="2" t="s">
        <v>97</v>
      </c>
      <c r="AB4307" s="2" t="s">
        <v>15735</v>
      </c>
      <c r="AC4307" s="2" t="s">
        <v>360</v>
      </c>
      <c r="AD4307" s="2" t="s">
        <v>76</v>
      </c>
      <c r="AE4307" s="5">
        <v>72.97</v>
      </c>
      <c r="AF4307" s="2">
        <v>0</v>
      </c>
      <c r="AG4307" s="2" t="s">
        <v>97</v>
      </c>
      <c r="AH4307" s="2"/>
      <c r="AI4307" s="6" t="str">
        <f t="shared" si="201"/>
        <v>25-34</v>
      </c>
      <c r="AJ4307" s="11">
        <f>YEAR(tbl_LoanData[[#This Row],[Application Date]])</f>
        <v>2025</v>
      </c>
      <c r="AK4307" s="11" t="str">
        <f>TEXT(tbl_LoanData[[#This Row],[Application Date]],"MMMM")</f>
        <v>January</v>
      </c>
      <c r="AL4307" s="12">
        <f>DATE(YEAR(tbl_LoanData[[#This Row],[Application Date]]),MONTH(tbl_LoanData[[#This Row],[Application Date]]),1)</f>
        <v>45658</v>
      </c>
      <c r="AM4307" s="14">
        <f ca="1">IF(AND(tbl_LoanData[[#This Row],[Application Date]]&gt;=EOMONTH(TODAY(),-1)+1,tbl_LoanData[[#This Row],[Application Date]]&lt;=TODAY()),tbl_LoanData[[#This Row],[Loan Amount]],0)</f>
        <v>0</v>
      </c>
      <c r="AN4307" s="14">
        <f>tbl_LoanData[[#This Row],[Amount Paid]]-(Q4307-X4307)</f>
        <v>-1025200</v>
      </c>
      <c r="AO4307" s="14">
        <f>IF(tbl_LoanData[[#This Row],[Application Status]]="Approved",1,0)</f>
        <v>0</v>
      </c>
      <c r="AP4307" s="22" t="str">
        <f t="shared" ca="1" si="202"/>
        <v/>
      </c>
      <c r="AQ4307" s="22" t="str">
        <f t="shared" ca="1" si="203"/>
        <v/>
      </c>
    </row>
    <row r="4308" spans="1:43" x14ac:dyDescent="0.3">
      <c r="A4308" s="2" t="s">
        <v>9293</v>
      </c>
      <c r="B4308" s="2" t="s">
        <v>9294</v>
      </c>
      <c r="C4308" s="2" t="s">
        <v>133</v>
      </c>
      <c r="D4308" s="2" t="s">
        <v>134</v>
      </c>
      <c r="E4308" s="2" t="s">
        <v>134</v>
      </c>
      <c r="F4308" s="2">
        <v>59</v>
      </c>
      <c r="G4308" s="2" t="s">
        <v>69</v>
      </c>
      <c r="H4308" s="2" t="s">
        <v>543</v>
      </c>
      <c r="I4308" s="2" t="s">
        <v>45</v>
      </c>
      <c r="J4308" s="3">
        <v>45668</v>
      </c>
      <c r="K4308" s="3">
        <v>45673</v>
      </c>
      <c r="L4308" s="2" t="s">
        <v>40</v>
      </c>
      <c r="M4308" s="2" t="s">
        <v>111</v>
      </c>
      <c r="N4308" s="2" t="s">
        <v>120</v>
      </c>
      <c r="O4308" s="4">
        <v>1232000</v>
      </c>
      <c r="P4308" s="4">
        <v>453700</v>
      </c>
      <c r="Q4308" s="4">
        <v>778300</v>
      </c>
      <c r="R4308" s="2">
        <v>24</v>
      </c>
      <c r="S4308" s="5">
        <v>10.95</v>
      </c>
      <c r="T4308" s="4">
        <v>39531.15</v>
      </c>
      <c r="U4308" s="2" t="s">
        <v>73</v>
      </c>
      <c r="V4308" s="2" t="s">
        <v>74</v>
      </c>
      <c r="W4308" s="4">
        <v>751091.85</v>
      </c>
      <c r="X4308" s="4">
        <v>197655.85</v>
      </c>
      <c r="Y4308" s="4">
        <v>948747.7</v>
      </c>
      <c r="Z4308" s="2">
        <v>0</v>
      </c>
      <c r="AA4308" s="2" t="s">
        <v>56</v>
      </c>
      <c r="AB4308" s="2" t="s">
        <v>15731</v>
      </c>
      <c r="AC4308" s="2" t="s">
        <v>87</v>
      </c>
      <c r="AD4308" s="2" t="s">
        <v>76</v>
      </c>
      <c r="AE4308" s="5">
        <v>63.17</v>
      </c>
      <c r="AF4308" s="2">
        <v>0</v>
      </c>
      <c r="AG4308" s="2" t="s">
        <v>77</v>
      </c>
      <c r="AH4308" s="2">
        <v>5</v>
      </c>
      <c r="AI4308" s="6" t="str">
        <f t="shared" si="201"/>
        <v>55-64</v>
      </c>
      <c r="AJ4308" s="11">
        <f>YEAR(tbl_LoanData[[#This Row],[Application Date]])</f>
        <v>2025</v>
      </c>
      <c r="AK4308" s="11" t="str">
        <f>TEXT(tbl_LoanData[[#This Row],[Application Date]],"MMMM")</f>
        <v>January</v>
      </c>
      <c r="AL4308" s="12">
        <f>DATE(YEAR(tbl_LoanData[[#This Row],[Application Date]]),MONTH(tbl_LoanData[[#This Row],[Application Date]]),1)</f>
        <v>45658</v>
      </c>
      <c r="AM4308" s="14">
        <f ca="1">IF(AND(tbl_LoanData[[#This Row],[Application Date]]&gt;=EOMONTH(TODAY(),-1)+1,tbl_LoanData[[#This Row],[Application Date]]&lt;=TODAY()),tbl_LoanData[[#This Row],[Loan Amount]],0)</f>
        <v>0</v>
      </c>
      <c r="AN4308" s="14">
        <f>tbl_LoanData[[#This Row],[Amount Paid]]-(Q4308-X4308)</f>
        <v>170447.69999999995</v>
      </c>
      <c r="AO4308" s="14">
        <f>IF(tbl_LoanData[[#This Row],[Application Status]]="Approved",1,0)</f>
        <v>1</v>
      </c>
      <c r="AP4308" s="22" t="str">
        <f t="shared" ca="1" si="202"/>
        <v/>
      </c>
      <c r="AQ4308" s="22" t="str">
        <f t="shared" ca="1" si="203"/>
        <v/>
      </c>
    </row>
    <row r="4309" spans="1:43" ht="14.4" customHeight="1" x14ac:dyDescent="0.3">
      <c r="A4309" s="2" t="s">
        <v>9455</v>
      </c>
      <c r="B4309" s="2" t="s">
        <v>9456</v>
      </c>
      <c r="C4309" s="2" t="s">
        <v>253</v>
      </c>
      <c r="D4309" s="2" t="s">
        <v>91</v>
      </c>
      <c r="E4309" s="2" t="s">
        <v>293</v>
      </c>
      <c r="F4309" s="2">
        <v>57</v>
      </c>
      <c r="G4309" s="2" t="s">
        <v>69</v>
      </c>
      <c r="H4309" s="2" t="s">
        <v>256</v>
      </c>
      <c r="I4309" s="2" t="s">
        <v>43</v>
      </c>
      <c r="J4309" s="3">
        <v>45669</v>
      </c>
      <c r="K4309" s="3">
        <v>45682</v>
      </c>
      <c r="L4309" s="2" t="s">
        <v>39</v>
      </c>
      <c r="M4309" s="2" t="s">
        <v>167</v>
      </c>
      <c r="N4309" s="2" t="s">
        <v>168</v>
      </c>
      <c r="O4309" s="4">
        <v>1532000</v>
      </c>
      <c r="P4309" s="4">
        <v>520700</v>
      </c>
      <c r="Q4309" s="4">
        <v>1011300</v>
      </c>
      <c r="R4309" s="2">
        <v>24</v>
      </c>
      <c r="S4309" s="5">
        <v>9.7899999999999991</v>
      </c>
      <c r="T4309" s="4">
        <v>50388.02</v>
      </c>
      <c r="U4309" s="2" t="s">
        <v>73</v>
      </c>
      <c r="V4309" s="2" t="s">
        <v>74</v>
      </c>
      <c r="W4309" s="4">
        <v>957372.38</v>
      </c>
      <c r="X4309" s="4">
        <v>251940.16</v>
      </c>
      <c r="Y4309" s="4">
        <v>1209312.54</v>
      </c>
      <c r="Z4309" s="2">
        <v>0</v>
      </c>
      <c r="AA4309" s="2" t="s">
        <v>56</v>
      </c>
      <c r="AB4309" s="2" t="s">
        <v>15735</v>
      </c>
      <c r="AC4309" s="2" t="s">
        <v>106</v>
      </c>
      <c r="AD4309" s="2" t="s">
        <v>76</v>
      </c>
      <c r="AE4309" s="5">
        <v>66.010000000000005</v>
      </c>
      <c r="AF4309" s="2">
        <v>0</v>
      </c>
      <c r="AG4309" s="2" t="s">
        <v>77</v>
      </c>
      <c r="AH4309" s="2">
        <v>13</v>
      </c>
      <c r="AI4309" s="6" t="str">
        <f t="shared" si="201"/>
        <v>55-64</v>
      </c>
      <c r="AJ4309" s="11">
        <f>YEAR(tbl_LoanData[[#This Row],[Application Date]])</f>
        <v>2025</v>
      </c>
      <c r="AK4309" s="11" t="str">
        <f>TEXT(tbl_LoanData[[#This Row],[Application Date]],"MMMM")</f>
        <v>January</v>
      </c>
      <c r="AL4309" s="12">
        <f>DATE(YEAR(tbl_LoanData[[#This Row],[Application Date]]),MONTH(tbl_LoanData[[#This Row],[Application Date]]),1)</f>
        <v>45658</v>
      </c>
      <c r="AM4309" s="14">
        <f ca="1">IF(AND(tbl_LoanData[[#This Row],[Application Date]]&gt;=EOMONTH(TODAY(),-1)+1,tbl_LoanData[[#This Row],[Application Date]]&lt;=TODAY()),tbl_LoanData[[#This Row],[Loan Amount]],0)</f>
        <v>0</v>
      </c>
      <c r="AN4309" s="14">
        <f>tbl_LoanData[[#This Row],[Amount Paid]]-(Q4309-X4309)</f>
        <v>198012.54000000004</v>
      </c>
      <c r="AO4309" s="14">
        <f>IF(tbl_LoanData[[#This Row],[Application Status]]="Approved",1,0)</f>
        <v>1</v>
      </c>
      <c r="AP4309" s="22" t="str">
        <f t="shared" ca="1" si="202"/>
        <v/>
      </c>
      <c r="AQ4309" s="22" t="str">
        <f t="shared" ca="1" si="203"/>
        <v/>
      </c>
    </row>
    <row r="4310" spans="1:43" x14ac:dyDescent="0.3">
      <c r="A4310" s="2" t="s">
        <v>9473</v>
      </c>
      <c r="B4310" s="2" t="s">
        <v>9474</v>
      </c>
      <c r="C4310" s="2" t="s">
        <v>546</v>
      </c>
      <c r="D4310" s="2" t="s">
        <v>134</v>
      </c>
      <c r="E4310" s="2" t="s">
        <v>183</v>
      </c>
      <c r="F4310" s="2">
        <v>46</v>
      </c>
      <c r="G4310" s="2" t="s">
        <v>83</v>
      </c>
      <c r="H4310" s="2" t="s">
        <v>228</v>
      </c>
      <c r="I4310" s="2" t="s">
        <v>43</v>
      </c>
      <c r="J4310" s="3">
        <v>45685</v>
      </c>
      <c r="K4310" s="3">
        <v>45697</v>
      </c>
      <c r="L4310" s="2" t="s">
        <v>38</v>
      </c>
      <c r="M4310" s="2" t="s">
        <v>144</v>
      </c>
      <c r="N4310" s="2" t="s">
        <v>382</v>
      </c>
      <c r="O4310" s="4">
        <v>1121000</v>
      </c>
      <c r="P4310" s="4">
        <v>259500</v>
      </c>
      <c r="Q4310" s="4">
        <v>861500</v>
      </c>
      <c r="R4310" s="2">
        <v>36</v>
      </c>
      <c r="S4310" s="5">
        <v>10.85</v>
      </c>
      <c r="T4310" s="4">
        <v>31719.95</v>
      </c>
      <c r="U4310" s="2" t="s">
        <v>73</v>
      </c>
      <c r="V4310" s="2" t="s">
        <v>74</v>
      </c>
      <c r="W4310" s="4">
        <v>570959.1</v>
      </c>
      <c r="X4310" s="4">
        <v>570959.15</v>
      </c>
      <c r="Y4310" s="4">
        <v>1141918.25</v>
      </c>
      <c r="Z4310" s="2">
        <v>0</v>
      </c>
      <c r="AA4310" s="2" t="s">
        <v>56</v>
      </c>
      <c r="AB4310" s="2" t="s">
        <v>15727</v>
      </c>
      <c r="AC4310" s="2" t="s">
        <v>138</v>
      </c>
      <c r="AD4310" s="2" t="s">
        <v>76</v>
      </c>
      <c r="AE4310" s="5">
        <v>76.849999999999994</v>
      </c>
      <c r="AF4310" s="2">
        <v>0</v>
      </c>
      <c r="AG4310" s="2" t="s">
        <v>77</v>
      </c>
      <c r="AH4310" s="2">
        <v>12</v>
      </c>
      <c r="AI4310" s="6" t="str">
        <f t="shared" si="201"/>
        <v>45-54</v>
      </c>
      <c r="AJ4310" s="11">
        <f>YEAR(tbl_LoanData[[#This Row],[Application Date]])</f>
        <v>2025</v>
      </c>
      <c r="AK4310" s="11" t="str">
        <f>TEXT(tbl_LoanData[[#This Row],[Application Date]],"MMMM")</f>
        <v>January</v>
      </c>
      <c r="AL4310" s="12">
        <f>DATE(YEAR(tbl_LoanData[[#This Row],[Application Date]]),MONTH(tbl_LoanData[[#This Row],[Application Date]]),1)</f>
        <v>45658</v>
      </c>
      <c r="AM4310" s="14">
        <f ca="1">IF(AND(tbl_LoanData[[#This Row],[Application Date]]&gt;=EOMONTH(TODAY(),-1)+1,tbl_LoanData[[#This Row],[Application Date]]&lt;=TODAY()),tbl_LoanData[[#This Row],[Loan Amount]],0)</f>
        <v>0</v>
      </c>
      <c r="AN4310" s="14">
        <f>tbl_LoanData[[#This Row],[Amount Paid]]-(Q4310-X4310)</f>
        <v>280418.25</v>
      </c>
      <c r="AO4310" s="14">
        <f>IF(tbl_LoanData[[#This Row],[Application Status]]="Approved",1,0)</f>
        <v>1</v>
      </c>
      <c r="AP4310" s="22" t="str">
        <f t="shared" ca="1" si="202"/>
        <v/>
      </c>
      <c r="AQ4310" s="22" t="str">
        <f t="shared" ca="1" si="203"/>
        <v/>
      </c>
    </row>
    <row r="4311" spans="1:43" ht="14.4" customHeight="1" x14ac:dyDescent="0.3">
      <c r="A4311" s="2" t="s">
        <v>9675</v>
      </c>
      <c r="B4311" s="2" t="s">
        <v>9676</v>
      </c>
      <c r="C4311" s="2" t="s">
        <v>322</v>
      </c>
      <c r="D4311" s="2" t="s">
        <v>81</v>
      </c>
      <c r="E4311" s="2" t="s">
        <v>165</v>
      </c>
      <c r="F4311" s="2">
        <v>45</v>
      </c>
      <c r="G4311" s="2" t="s">
        <v>83</v>
      </c>
      <c r="H4311" s="2" t="s">
        <v>228</v>
      </c>
      <c r="I4311" s="2" t="s">
        <v>43</v>
      </c>
      <c r="J4311" s="3">
        <v>45673</v>
      </c>
      <c r="K4311" s="3">
        <v>45688</v>
      </c>
      <c r="L4311" s="2" t="s">
        <v>36</v>
      </c>
      <c r="M4311" s="2" t="s">
        <v>71</v>
      </c>
      <c r="N4311" s="2" t="s">
        <v>162</v>
      </c>
      <c r="O4311" s="4">
        <v>1978000</v>
      </c>
      <c r="P4311" s="4">
        <v>267500</v>
      </c>
      <c r="Q4311" s="4">
        <v>1710500</v>
      </c>
      <c r="R4311" s="2">
        <v>36</v>
      </c>
      <c r="S4311" s="5">
        <v>8.6999999999999993</v>
      </c>
      <c r="T4311" s="4">
        <v>59915.01</v>
      </c>
      <c r="U4311" s="2" t="s">
        <v>73</v>
      </c>
      <c r="V4311" s="2" t="s">
        <v>74</v>
      </c>
      <c r="W4311" s="4">
        <v>1078470.18</v>
      </c>
      <c r="X4311" s="4">
        <v>1078470.32</v>
      </c>
      <c r="Y4311" s="4">
        <v>2156940.5</v>
      </c>
      <c r="Z4311" s="2">
        <v>0</v>
      </c>
      <c r="AA4311" s="2" t="s">
        <v>56</v>
      </c>
      <c r="AB4311" s="2" t="s">
        <v>15736</v>
      </c>
      <c r="AC4311" s="2" t="s">
        <v>106</v>
      </c>
      <c r="AD4311" s="2" t="s">
        <v>76</v>
      </c>
      <c r="AE4311" s="5">
        <v>86.48</v>
      </c>
      <c r="AF4311" s="2">
        <v>0</v>
      </c>
      <c r="AG4311" s="2" t="s">
        <v>77</v>
      </c>
      <c r="AH4311" s="2">
        <v>15</v>
      </c>
      <c r="AI4311" s="6" t="str">
        <f t="shared" si="201"/>
        <v>45-54</v>
      </c>
      <c r="AJ4311" s="11">
        <f>YEAR(tbl_LoanData[[#This Row],[Application Date]])</f>
        <v>2025</v>
      </c>
      <c r="AK4311" s="11" t="str">
        <f>TEXT(tbl_LoanData[[#This Row],[Application Date]],"MMMM")</f>
        <v>January</v>
      </c>
      <c r="AL4311" s="12">
        <f>DATE(YEAR(tbl_LoanData[[#This Row],[Application Date]]),MONTH(tbl_LoanData[[#This Row],[Application Date]]),1)</f>
        <v>45658</v>
      </c>
      <c r="AM4311" s="14">
        <f ca="1">IF(AND(tbl_LoanData[[#This Row],[Application Date]]&gt;=EOMONTH(TODAY(),-1)+1,tbl_LoanData[[#This Row],[Application Date]]&lt;=TODAY()),tbl_LoanData[[#This Row],[Loan Amount]],0)</f>
        <v>0</v>
      </c>
      <c r="AN4311" s="14">
        <f>tbl_LoanData[[#This Row],[Amount Paid]]-(Q4311-X4311)</f>
        <v>446440.5</v>
      </c>
      <c r="AO4311" s="14">
        <f>IF(tbl_LoanData[[#This Row],[Application Status]]="Approved",1,0)</f>
        <v>1</v>
      </c>
      <c r="AP4311" s="22" t="str">
        <f t="shared" ca="1" si="202"/>
        <v/>
      </c>
      <c r="AQ4311" s="22" t="str">
        <f t="shared" ca="1" si="203"/>
        <v/>
      </c>
    </row>
    <row r="4312" spans="1:43" x14ac:dyDescent="0.3">
      <c r="A4312" s="2" t="s">
        <v>9727</v>
      </c>
      <c r="B4312" s="2" t="s">
        <v>9728</v>
      </c>
      <c r="C4312" s="2" t="s">
        <v>198</v>
      </c>
      <c r="D4312" s="2" t="s">
        <v>268</v>
      </c>
      <c r="E4312" s="2" t="s">
        <v>402</v>
      </c>
      <c r="F4312" s="2">
        <v>50</v>
      </c>
      <c r="G4312" s="2" t="s">
        <v>69</v>
      </c>
      <c r="H4312" s="2" t="s">
        <v>177</v>
      </c>
      <c r="I4312" s="2" t="s">
        <v>43</v>
      </c>
      <c r="J4312" s="3">
        <v>45673</v>
      </c>
      <c r="K4312" s="3"/>
      <c r="L4312" s="2" t="s">
        <v>36</v>
      </c>
      <c r="M4312" s="2" t="s">
        <v>111</v>
      </c>
      <c r="N4312" s="2" t="s">
        <v>350</v>
      </c>
      <c r="O4312" s="4">
        <v>954000</v>
      </c>
      <c r="P4312" s="4">
        <v>323600</v>
      </c>
      <c r="Q4312" s="4">
        <v>630400</v>
      </c>
      <c r="R4312" s="2">
        <v>48</v>
      </c>
      <c r="S4312" s="5">
        <v>13.59</v>
      </c>
      <c r="T4312" s="4">
        <v>20272.61</v>
      </c>
      <c r="U4312" s="2" t="s">
        <v>113</v>
      </c>
      <c r="V4312" s="2" t="s">
        <v>97</v>
      </c>
      <c r="W4312" s="4">
        <v>0</v>
      </c>
      <c r="X4312" s="4">
        <v>0</v>
      </c>
      <c r="Y4312" s="4">
        <v>973085.44</v>
      </c>
      <c r="Z4312" s="2">
        <v>0</v>
      </c>
      <c r="AA4312" s="2" t="s">
        <v>97</v>
      </c>
      <c r="AB4312" s="2" t="s">
        <v>15736</v>
      </c>
      <c r="AC4312" s="2" t="s">
        <v>129</v>
      </c>
      <c r="AD4312" s="2" t="s">
        <v>76</v>
      </c>
      <c r="AE4312" s="5">
        <v>66.08</v>
      </c>
      <c r="AF4312" s="2">
        <v>0</v>
      </c>
      <c r="AG4312" s="2" t="s">
        <v>97</v>
      </c>
      <c r="AH4312" s="2"/>
      <c r="AI4312" s="6" t="str">
        <f t="shared" si="201"/>
        <v>45-54</v>
      </c>
      <c r="AJ4312" s="11">
        <f>YEAR(tbl_LoanData[[#This Row],[Application Date]])</f>
        <v>2025</v>
      </c>
      <c r="AK4312" s="11" t="str">
        <f>TEXT(tbl_LoanData[[#This Row],[Application Date]],"MMMM")</f>
        <v>January</v>
      </c>
      <c r="AL4312" s="12">
        <f>DATE(YEAR(tbl_LoanData[[#This Row],[Application Date]]),MONTH(tbl_LoanData[[#This Row],[Application Date]]),1)</f>
        <v>45658</v>
      </c>
      <c r="AM4312" s="14">
        <f ca="1">IF(AND(tbl_LoanData[[#This Row],[Application Date]]&gt;=EOMONTH(TODAY(),-1)+1,tbl_LoanData[[#This Row],[Application Date]]&lt;=TODAY()),tbl_LoanData[[#This Row],[Loan Amount]],0)</f>
        <v>0</v>
      </c>
      <c r="AN4312" s="14">
        <f>tbl_LoanData[[#This Row],[Amount Paid]]-(Q4312-X4312)</f>
        <v>-630400</v>
      </c>
      <c r="AO4312" s="14">
        <f>IF(tbl_LoanData[[#This Row],[Application Status]]="Approved",1,0)</f>
        <v>0</v>
      </c>
      <c r="AP4312" s="22" t="str">
        <f t="shared" ca="1" si="202"/>
        <v/>
      </c>
      <c r="AQ4312" s="22" t="str">
        <f t="shared" ca="1" si="203"/>
        <v/>
      </c>
    </row>
    <row r="4313" spans="1:43" x14ac:dyDescent="0.3">
      <c r="A4313" s="2" t="s">
        <v>9779</v>
      </c>
      <c r="B4313" s="2" t="s">
        <v>9780</v>
      </c>
      <c r="C4313" s="2" t="s">
        <v>231</v>
      </c>
      <c r="D4313" s="2" t="s">
        <v>268</v>
      </c>
      <c r="E4313" s="2" t="s">
        <v>134</v>
      </c>
      <c r="F4313" s="2">
        <v>36</v>
      </c>
      <c r="G4313" s="2" t="s">
        <v>83</v>
      </c>
      <c r="H4313" s="2" t="s">
        <v>70</v>
      </c>
      <c r="I4313" s="2" t="s">
        <v>50</v>
      </c>
      <c r="J4313" s="3">
        <v>45668</v>
      </c>
      <c r="K4313" s="3">
        <v>45688</v>
      </c>
      <c r="L4313" s="2" t="s">
        <v>39</v>
      </c>
      <c r="M4313" s="2" t="s">
        <v>157</v>
      </c>
      <c r="N4313" s="2" t="s">
        <v>158</v>
      </c>
      <c r="O4313" s="4">
        <v>2490000</v>
      </c>
      <c r="P4313" s="4">
        <v>430400</v>
      </c>
      <c r="Q4313" s="4">
        <v>2059600</v>
      </c>
      <c r="R4313" s="2">
        <v>36</v>
      </c>
      <c r="S4313" s="5">
        <v>13.77</v>
      </c>
      <c r="T4313" s="4">
        <v>80845.02</v>
      </c>
      <c r="U4313" s="2" t="s">
        <v>73</v>
      </c>
      <c r="V4313" s="2" t="s">
        <v>74</v>
      </c>
      <c r="W4313" s="4">
        <v>1455210.36</v>
      </c>
      <c r="X4313" s="4">
        <v>1455210.4</v>
      </c>
      <c r="Y4313" s="4">
        <v>2910420.76</v>
      </c>
      <c r="Z4313" s="2">
        <v>0</v>
      </c>
      <c r="AA4313" s="2" t="s">
        <v>56</v>
      </c>
      <c r="AB4313" s="2" t="s">
        <v>15736</v>
      </c>
      <c r="AC4313" s="2" t="s">
        <v>75</v>
      </c>
      <c r="AD4313" s="2" t="s">
        <v>76</v>
      </c>
      <c r="AE4313" s="5">
        <v>82.71</v>
      </c>
      <c r="AF4313" s="2">
        <v>0</v>
      </c>
      <c r="AG4313" s="2" t="s">
        <v>77</v>
      </c>
      <c r="AH4313" s="2">
        <v>20</v>
      </c>
      <c r="AI4313" s="6" t="str">
        <f t="shared" si="201"/>
        <v>35-44</v>
      </c>
      <c r="AJ4313" s="11">
        <f>YEAR(tbl_LoanData[[#This Row],[Application Date]])</f>
        <v>2025</v>
      </c>
      <c r="AK4313" s="11" t="str">
        <f>TEXT(tbl_LoanData[[#This Row],[Application Date]],"MMMM")</f>
        <v>January</v>
      </c>
      <c r="AL4313" s="12">
        <f>DATE(YEAR(tbl_LoanData[[#This Row],[Application Date]]),MONTH(tbl_LoanData[[#This Row],[Application Date]]),1)</f>
        <v>45658</v>
      </c>
      <c r="AM4313" s="14">
        <f ca="1">IF(AND(tbl_LoanData[[#This Row],[Application Date]]&gt;=EOMONTH(TODAY(),-1)+1,tbl_LoanData[[#This Row],[Application Date]]&lt;=TODAY()),tbl_LoanData[[#This Row],[Loan Amount]],0)</f>
        <v>0</v>
      </c>
      <c r="AN4313" s="14">
        <f>tbl_LoanData[[#This Row],[Amount Paid]]-(Q4313-X4313)</f>
        <v>850820.76</v>
      </c>
      <c r="AO4313" s="14">
        <f>IF(tbl_LoanData[[#This Row],[Application Status]]="Approved",1,0)</f>
        <v>1</v>
      </c>
      <c r="AP4313" s="22" t="str">
        <f t="shared" ca="1" si="202"/>
        <v/>
      </c>
      <c r="AQ4313" s="22" t="str">
        <f t="shared" ca="1" si="203"/>
        <v/>
      </c>
    </row>
    <row r="4314" spans="1:43" ht="14.4" customHeight="1" x14ac:dyDescent="0.3">
      <c r="A4314" s="2" t="s">
        <v>9829</v>
      </c>
      <c r="B4314" s="2" t="s">
        <v>9830</v>
      </c>
      <c r="C4314" s="2" t="s">
        <v>304</v>
      </c>
      <c r="D4314" s="2" t="s">
        <v>204</v>
      </c>
      <c r="E4314" s="2" t="s">
        <v>125</v>
      </c>
      <c r="F4314" s="2">
        <v>22</v>
      </c>
      <c r="G4314" s="2" t="s">
        <v>83</v>
      </c>
      <c r="H4314" s="2" t="s">
        <v>136</v>
      </c>
      <c r="I4314" s="2" t="s">
        <v>49</v>
      </c>
      <c r="J4314" s="3">
        <v>45659</v>
      </c>
      <c r="K4314" s="3">
        <v>45672</v>
      </c>
      <c r="L4314" s="2" t="s">
        <v>37</v>
      </c>
      <c r="M4314" s="2" t="s">
        <v>104</v>
      </c>
      <c r="N4314" s="2" t="s">
        <v>192</v>
      </c>
      <c r="O4314" s="4">
        <v>203000</v>
      </c>
      <c r="P4314" s="4">
        <v>20600</v>
      </c>
      <c r="Q4314" s="4">
        <v>182400</v>
      </c>
      <c r="R4314" s="2">
        <v>24</v>
      </c>
      <c r="S4314" s="5">
        <v>7.83</v>
      </c>
      <c r="T4314" s="4">
        <v>8790.16</v>
      </c>
      <c r="U4314" s="2" t="s">
        <v>73</v>
      </c>
      <c r="V4314" s="2" t="s">
        <v>74</v>
      </c>
      <c r="W4314" s="4">
        <v>167013.04</v>
      </c>
      <c r="X4314" s="4">
        <v>43950.8</v>
      </c>
      <c r="Y4314" s="4">
        <v>210963.84</v>
      </c>
      <c r="Z4314" s="2">
        <v>0</v>
      </c>
      <c r="AA4314" s="2" t="s">
        <v>56</v>
      </c>
      <c r="AB4314" s="2" t="s">
        <v>15736</v>
      </c>
      <c r="AC4314" s="2" t="s">
        <v>106</v>
      </c>
      <c r="AD4314" s="2" t="s">
        <v>76</v>
      </c>
      <c r="AE4314" s="5">
        <v>89.85</v>
      </c>
      <c r="AF4314" s="2">
        <v>0</v>
      </c>
      <c r="AG4314" s="2" t="s">
        <v>77</v>
      </c>
      <c r="AH4314" s="2">
        <v>13</v>
      </c>
      <c r="AI4314" s="6" t="str">
        <f t="shared" si="201"/>
        <v>18-24</v>
      </c>
      <c r="AJ4314" s="11">
        <f>YEAR(tbl_LoanData[[#This Row],[Application Date]])</f>
        <v>2025</v>
      </c>
      <c r="AK4314" s="11" t="str">
        <f>TEXT(tbl_LoanData[[#This Row],[Application Date]],"MMMM")</f>
        <v>January</v>
      </c>
      <c r="AL4314" s="12">
        <f>DATE(YEAR(tbl_LoanData[[#This Row],[Application Date]]),MONTH(tbl_LoanData[[#This Row],[Application Date]]),1)</f>
        <v>45658</v>
      </c>
      <c r="AM4314" s="14">
        <f ca="1">IF(AND(tbl_LoanData[[#This Row],[Application Date]]&gt;=EOMONTH(TODAY(),-1)+1,tbl_LoanData[[#This Row],[Application Date]]&lt;=TODAY()),tbl_LoanData[[#This Row],[Loan Amount]],0)</f>
        <v>0</v>
      </c>
      <c r="AN4314" s="14">
        <f>tbl_LoanData[[#This Row],[Amount Paid]]-(Q4314-X4314)</f>
        <v>28563.839999999997</v>
      </c>
      <c r="AO4314" s="14">
        <f>IF(tbl_LoanData[[#This Row],[Application Status]]="Approved",1,0)</f>
        <v>1</v>
      </c>
      <c r="AP4314" s="22" t="str">
        <f t="shared" ca="1" si="202"/>
        <v/>
      </c>
      <c r="AQ4314" s="22" t="str">
        <f t="shared" ca="1" si="203"/>
        <v/>
      </c>
    </row>
    <row r="4315" spans="1:43" ht="14.4" customHeight="1" x14ac:dyDescent="0.3">
      <c r="A4315" s="2" t="s">
        <v>9901</v>
      </c>
      <c r="B4315" s="2" t="s">
        <v>9902</v>
      </c>
      <c r="C4315" s="2" t="s">
        <v>175</v>
      </c>
      <c r="D4315" s="2" t="s">
        <v>161</v>
      </c>
      <c r="E4315" s="2" t="s">
        <v>394</v>
      </c>
      <c r="F4315" s="2">
        <v>53</v>
      </c>
      <c r="G4315" s="2" t="s">
        <v>83</v>
      </c>
      <c r="H4315" s="2" t="s">
        <v>119</v>
      </c>
      <c r="I4315" s="2" t="s">
        <v>43</v>
      </c>
      <c r="J4315" s="3">
        <v>45663</v>
      </c>
      <c r="K4315" s="3">
        <v>45682</v>
      </c>
      <c r="L4315" s="2" t="s">
        <v>40</v>
      </c>
      <c r="M4315" s="2" t="s">
        <v>111</v>
      </c>
      <c r="N4315" s="2" t="s">
        <v>369</v>
      </c>
      <c r="O4315" s="4">
        <v>1444000</v>
      </c>
      <c r="P4315" s="4">
        <v>205200</v>
      </c>
      <c r="Q4315" s="4">
        <v>1238800</v>
      </c>
      <c r="R4315" s="2">
        <v>24</v>
      </c>
      <c r="S4315" s="5">
        <v>6.31</v>
      </c>
      <c r="T4315" s="4">
        <v>58130.69</v>
      </c>
      <c r="U4315" s="2" t="s">
        <v>73</v>
      </c>
      <c r="V4315" s="2" t="s">
        <v>74</v>
      </c>
      <c r="W4315" s="4">
        <v>1104483.1100000001</v>
      </c>
      <c r="X4315" s="4">
        <v>290653.45</v>
      </c>
      <c r="Y4315" s="4">
        <v>1395136.56</v>
      </c>
      <c r="Z4315" s="2">
        <v>0</v>
      </c>
      <c r="AA4315" s="2" t="s">
        <v>56</v>
      </c>
      <c r="AB4315" s="2" t="s">
        <v>15733</v>
      </c>
      <c r="AC4315" s="2" t="s">
        <v>121</v>
      </c>
      <c r="AD4315" s="2" t="s">
        <v>76</v>
      </c>
      <c r="AE4315" s="5">
        <v>85.79</v>
      </c>
      <c r="AF4315" s="2">
        <v>0</v>
      </c>
      <c r="AG4315" s="2" t="s">
        <v>77</v>
      </c>
      <c r="AH4315" s="2">
        <v>19</v>
      </c>
      <c r="AI4315" s="6" t="str">
        <f t="shared" si="201"/>
        <v>45-54</v>
      </c>
      <c r="AJ4315" s="11">
        <f>YEAR(tbl_LoanData[[#This Row],[Application Date]])</f>
        <v>2025</v>
      </c>
      <c r="AK4315" s="11" t="str">
        <f>TEXT(tbl_LoanData[[#This Row],[Application Date]],"MMMM")</f>
        <v>January</v>
      </c>
      <c r="AL4315" s="12">
        <f>DATE(YEAR(tbl_LoanData[[#This Row],[Application Date]]),MONTH(tbl_LoanData[[#This Row],[Application Date]]),1)</f>
        <v>45658</v>
      </c>
      <c r="AM4315" s="14">
        <f ca="1">IF(AND(tbl_LoanData[[#This Row],[Application Date]]&gt;=EOMONTH(TODAY(),-1)+1,tbl_LoanData[[#This Row],[Application Date]]&lt;=TODAY()),tbl_LoanData[[#This Row],[Loan Amount]],0)</f>
        <v>0</v>
      </c>
      <c r="AN4315" s="14">
        <f>tbl_LoanData[[#This Row],[Amount Paid]]-(Q4315-X4315)</f>
        <v>156336.56000000006</v>
      </c>
      <c r="AO4315" s="14">
        <f>IF(tbl_LoanData[[#This Row],[Application Status]]="Approved",1,0)</f>
        <v>1</v>
      </c>
      <c r="AP4315" s="22" t="str">
        <f t="shared" ca="1" si="202"/>
        <v/>
      </c>
      <c r="AQ4315" s="22" t="str">
        <f t="shared" ca="1" si="203"/>
        <v/>
      </c>
    </row>
    <row r="4316" spans="1:43" ht="14.4" customHeight="1" x14ac:dyDescent="0.3">
      <c r="A4316" s="2" t="s">
        <v>9927</v>
      </c>
      <c r="B4316" s="2" t="s">
        <v>9928</v>
      </c>
      <c r="C4316" s="2" t="s">
        <v>560</v>
      </c>
      <c r="D4316" s="2" t="s">
        <v>81</v>
      </c>
      <c r="E4316" s="2" t="s">
        <v>102</v>
      </c>
      <c r="F4316" s="2">
        <v>21</v>
      </c>
      <c r="G4316" s="2" t="s">
        <v>69</v>
      </c>
      <c r="H4316" s="2" t="s">
        <v>136</v>
      </c>
      <c r="I4316" s="2" t="s">
        <v>49</v>
      </c>
      <c r="J4316" s="3">
        <v>45674</v>
      </c>
      <c r="K4316" s="3">
        <v>45682</v>
      </c>
      <c r="L4316" s="2" t="s">
        <v>38</v>
      </c>
      <c r="M4316" s="2" t="s">
        <v>127</v>
      </c>
      <c r="N4316" s="2" t="s">
        <v>128</v>
      </c>
      <c r="O4316" s="4">
        <v>1526000</v>
      </c>
      <c r="P4316" s="4">
        <v>475600</v>
      </c>
      <c r="Q4316" s="4">
        <v>1050400</v>
      </c>
      <c r="R4316" s="2">
        <v>48</v>
      </c>
      <c r="S4316" s="5">
        <v>13.74</v>
      </c>
      <c r="T4316" s="4">
        <v>33910.410000000003</v>
      </c>
      <c r="U4316" s="2" t="s">
        <v>73</v>
      </c>
      <c r="V4316" s="2" t="s">
        <v>34</v>
      </c>
      <c r="W4316" s="4">
        <v>237372.87</v>
      </c>
      <c r="X4316" s="4">
        <v>1390326.97</v>
      </c>
      <c r="Y4316" s="4">
        <v>1627699.84</v>
      </c>
      <c r="Z4316" s="2">
        <v>360</v>
      </c>
      <c r="AA4316" s="2" t="s">
        <v>60</v>
      </c>
      <c r="AB4316" s="2" t="s">
        <v>15732</v>
      </c>
      <c r="AC4316" s="2" t="s">
        <v>213</v>
      </c>
      <c r="AD4316" s="2" t="s">
        <v>76</v>
      </c>
      <c r="AE4316" s="5">
        <v>68.83</v>
      </c>
      <c r="AF4316" s="2">
        <v>12</v>
      </c>
      <c r="AG4316" s="2" t="s">
        <v>130</v>
      </c>
      <c r="AH4316" s="2">
        <v>8</v>
      </c>
      <c r="AI4316" s="6" t="str">
        <f t="shared" si="201"/>
        <v>18-24</v>
      </c>
      <c r="AJ4316" s="11">
        <f>YEAR(tbl_LoanData[[#This Row],[Application Date]])</f>
        <v>2025</v>
      </c>
      <c r="AK4316" s="11" t="str">
        <f>TEXT(tbl_LoanData[[#This Row],[Application Date]],"MMMM")</f>
        <v>January</v>
      </c>
      <c r="AL4316" s="12">
        <f>DATE(YEAR(tbl_LoanData[[#This Row],[Application Date]]),MONTH(tbl_LoanData[[#This Row],[Application Date]]),1)</f>
        <v>45658</v>
      </c>
      <c r="AM4316" s="14">
        <f ca="1">IF(AND(tbl_LoanData[[#This Row],[Application Date]]&gt;=EOMONTH(TODAY(),-1)+1,tbl_LoanData[[#This Row],[Application Date]]&lt;=TODAY()),tbl_LoanData[[#This Row],[Loan Amount]],0)</f>
        <v>0</v>
      </c>
      <c r="AN4316" s="14">
        <f>tbl_LoanData[[#This Row],[Amount Paid]]-(Q4316-X4316)</f>
        <v>577299.84</v>
      </c>
      <c r="AO4316" s="14">
        <f>IF(tbl_LoanData[[#This Row],[Application Status]]="Approved",1,0)</f>
        <v>1</v>
      </c>
      <c r="AP4316" s="22" t="str">
        <f t="shared" ca="1" si="202"/>
        <v/>
      </c>
      <c r="AQ4316" s="22" t="str">
        <f t="shared" ca="1" si="203"/>
        <v/>
      </c>
    </row>
    <row r="4317" spans="1:43" ht="14.4" customHeight="1" x14ac:dyDescent="0.3">
      <c r="A4317" s="2" t="s">
        <v>9937</v>
      </c>
      <c r="B4317" s="2" t="s">
        <v>9938</v>
      </c>
      <c r="C4317" s="2" t="s">
        <v>203</v>
      </c>
      <c r="D4317" s="2" t="s">
        <v>189</v>
      </c>
      <c r="E4317" s="2" t="s">
        <v>189</v>
      </c>
      <c r="F4317" s="2">
        <v>31</v>
      </c>
      <c r="G4317" s="2" t="s">
        <v>69</v>
      </c>
      <c r="H4317" s="2" t="s">
        <v>93</v>
      </c>
      <c r="I4317" s="2" t="s">
        <v>50</v>
      </c>
      <c r="J4317" s="3">
        <v>45663</v>
      </c>
      <c r="K4317" s="3">
        <v>45679</v>
      </c>
      <c r="L4317" s="2" t="s">
        <v>36</v>
      </c>
      <c r="M4317" s="2" t="s">
        <v>85</v>
      </c>
      <c r="N4317" s="2" t="s">
        <v>344</v>
      </c>
      <c r="O4317" s="4">
        <v>944000</v>
      </c>
      <c r="P4317" s="4">
        <v>252600</v>
      </c>
      <c r="Q4317" s="4">
        <v>691400</v>
      </c>
      <c r="R4317" s="2">
        <v>36</v>
      </c>
      <c r="S4317" s="5">
        <v>11.47</v>
      </c>
      <c r="T4317" s="4">
        <v>25814.19</v>
      </c>
      <c r="U4317" s="2" t="s">
        <v>73</v>
      </c>
      <c r="V4317" s="2" t="s">
        <v>74</v>
      </c>
      <c r="W4317" s="4">
        <v>464655.42</v>
      </c>
      <c r="X4317" s="4">
        <v>464655.32</v>
      </c>
      <c r="Y4317" s="4">
        <v>929310.74</v>
      </c>
      <c r="Z4317" s="2">
        <v>29</v>
      </c>
      <c r="AA4317" s="2" t="s">
        <v>57</v>
      </c>
      <c r="AB4317" s="2" t="s">
        <v>15735</v>
      </c>
      <c r="AC4317" s="2" t="s">
        <v>129</v>
      </c>
      <c r="AD4317" s="2" t="s">
        <v>76</v>
      </c>
      <c r="AE4317" s="5">
        <v>73.239999999999995</v>
      </c>
      <c r="AF4317" s="2">
        <v>1</v>
      </c>
      <c r="AG4317" s="2" t="s">
        <v>77</v>
      </c>
      <c r="AH4317" s="2">
        <v>16</v>
      </c>
      <c r="AI4317" s="6" t="str">
        <f t="shared" si="201"/>
        <v>25-34</v>
      </c>
      <c r="AJ4317" s="11">
        <f>YEAR(tbl_LoanData[[#This Row],[Application Date]])</f>
        <v>2025</v>
      </c>
      <c r="AK4317" s="11" t="str">
        <f>TEXT(tbl_LoanData[[#This Row],[Application Date]],"MMMM")</f>
        <v>January</v>
      </c>
      <c r="AL4317" s="12">
        <f>DATE(YEAR(tbl_LoanData[[#This Row],[Application Date]]),MONTH(tbl_LoanData[[#This Row],[Application Date]]),1)</f>
        <v>45658</v>
      </c>
      <c r="AM4317" s="14">
        <f ca="1">IF(AND(tbl_LoanData[[#This Row],[Application Date]]&gt;=EOMONTH(TODAY(),-1)+1,tbl_LoanData[[#This Row],[Application Date]]&lt;=TODAY()),tbl_LoanData[[#This Row],[Loan Amount]],0)</f>
        <v>0</v>
      </c>
      <c r="AN4317" s="14">
        <f>tbl_LoanData[[#This Row],[Amount Paid]]-(Q4317-X4317)</f>
        <v>237910.74</v>
      </c>
      <c r="AO4317" s="14">
        <f>IF(tbl_LoanData[[#This Row],[Application Status]]="Approved",1,0)</f>
        <v>1</v>
      </c>
      <c r="AP4317" s="22" t="str">
        <f t="shared" ca="1" si="202"/>
        <v/>
      </c>
      <c r="AQ4317" s="22" t="str">
        <f t="shared" ca="1" si="203"/>
        <v/>
      </c>
    </row>
    <row r="4318" spans="1:43" ht="14.4" customHeight="1" x14ac:dyDescent="0.3">
      <c r="A4318" s="2" t="s">
        <v>10087</v>
      </c>
      <c r="B4318" s="2" t="s">
        <v>10088</v>
      </c>
      <c r="C4318" s="2" t="s">
        <v>353</v>
      </c>
      <c r="D4318" s="2" t="s">
        <v>102</v>
      </c>
      <c r="E4318" s="2" t="s">
        <v>255</v>
      </c>
      <c r="F4318" s="2">
        <v>55</v>
      </c>
      <c r="G4318" s="2" t="s">
        <v>83</v>
      </c>
      <c r="H4318" s="2" t="s">
        <v>172</v>
      </c>
      <c r="I4318" s="2" t="s">
        <v>45</v>
      </c>
      <c r="J4318" s="3">
        <v>45672</v>
      </c>
      <c r="K4318" s="3">
        <v>45692</v>
      </c>
      <c r="L4318" s="2" t="s">
        <v>36</v>
      </c>
      <c r="M4318" s="2" t="s">
        <v>104</v>
      </c>
      <c r="N4318" s="2" t="s">
        <v>592</v>
      </c>
      <c r="O4318" s="4">
        <v>1285000</v>
      </c>
      <c r="P4318" s="4">
        <v>390700</v>
      </c>
      <c r="Q4318" s="4">
        <v>894300</v>
      </c>
      <c r="R4318" s="2">
        <v>36</v>
      </c>
      <c r="S4318" s="5">
        <v>10.71</v>
      </c>
      <c r="T4318" s="4">
        <v>32823.29</v>
      </c>
      <c r="U4318" s="2" t="s">
        <v>73</v>
      </c>
      <c r="V4318" s="2" t="s">
        <v>74</v>
      </c>
      <c r="W4318" s="4">
        <v>590819.22</v>
      </c>
      <c r="X4318" s="4">
        <v>590819.37</v>
      </c>
      <c r="Y4318" s="4">
        <v>1181638.5900000001</v>
      </c>
      <c r="Z4318" s="2">
        <v>0</v>
      </c>
      <c r="AA4318" s="2" t="s">
        <v>56</v>
      </c>
      <c r="AB4318" s="2" t="s">
        <v>15729</v>
      </c>
      <c r="AC4318" s="2" t="s">
        <v>75</v>
      </c>
      <c r="AD4318" s="2" t="s">
        <v>76</v>
      </c>
      <c r="AE4318" s="5">
        <v>69.599999999999994</v>
      </c>
      <c r="AF4318" s="2">
        <v>0</v>
      </c>
      <c r="AG4318" s="2" t="s">
        <v>77</v>
      </c>
      <c r="AH4318" s="2">
        <v>20</v>
      </c>
      <c r="AI4318" s="6" t="str">
        <f t="shared" si="201"/>
        <v>55-64</v>
      </c>
      <c r="AJ4318" s="11">
        <f>YEAR(tbl_LoanData[[#This Row],[Application Date]])</f>
        <v>2025</v>
      </c>
      <c r="AK4318" s="11" t="str">
        <f>TEXT(tbl_LoanData[[#This Row],[Application Date]],"MMMM")</f>
        <v>January</v>
      </c>
      <c r="AL4318" s="12">
        <f>DATE(YEAR(tbl_LoanData[[#This Row],[Application Date]]),MONTH(tbl_LoanData[[#This Row],[Application Date]]),1)</f>
        <v>45658</v>
      </c>
      <c r="AM4318" s="14">
        <f ca="1">IF(AND(tbl_LoanData[[#This Row],[Application Date]]&gt;=EOMONTH(TODAY(),-1)+1,tbl_LoanData[[#This Row],[Application Date]]&lt;=TODAY()),tbl_LoanData[[#This Row],[Loan Amount]],0)</f>
        <v>0</v>
      </c>
      <c r="AN4318" s="14">
        <f>tbl_LoanData[[#This Row],[Amount Paid]]-(Q4318-X4318)</f>
        <v>287338.58999999997</v>
      </c>
      <c r="AO4318" s="14">
        <f>IF(tbl_LoanData[[#This Row],[Application Status]]="Approved",1,0)</f>
        <v>1</v>
      </c>
      <c r="AP4318" s="22" t="str">
        <f t="shared" ca="1" si="202"/>
        <v/>
      </c>
      <c r="AQ4318" s="22" t="str">
        <f t="shared" ca="1" si="203"/>
        <v/>
      </c>
    </row>
    <row r="4319" spans="1:43" ht="14.4" customHeight="1" x14ac:dyDescent="0.3">
      <c r="A4319" s="2" t="s">
        <v>10115</v>
      </c>
      <c r="B4319" s="2" t="s">
        <v>10116</v>
      </c>
      <c r="C4319" s="2" t="s">
        <v>687</v>
      </c>
      <c r="D4319" s="2" t="s">
        <v>134</v>
      </c>
      <c r="E4319" s="2" t="s">
        <v>82</v>
      </c>
      <c r="F4319" s="2">
        <v>32</v>
      </c>
      <c r="G4319" s="2" t="s">
        <v>83</v>
      </c>
      <c r="H4319" s="2" t="s">
        <v>307</v>
      </c>
      <c r="I4319" s="2" t="s">
        <v>43</v>
      </c>
      <c r="J4319" s="3">
        <v>45672</v>
      </c>
      <c r="K4319" s="3">
        <v>45690</v>
      </c>
      <c r="L4319" s="2" t="s">
        <v>40</v>
      </c>
      <c r="M4319" s="2" t="s">
        <v>94</v>
      </c>
      <c r="N4319" s="2" t="s">
        <v>4</v>
      </c>
      <c r="O4319" s="4">
        <v>1165000</v>
      </c>
      <c r="P4319" s="4">
        <v>395400</v>
      </c>
      <c r="Q4319" s="4">
        <v>769600</v>
      </c>
      <c r="R4319" s="2">
        <v>48</v>
      </c>
      <c r="S4319" s="5">
        <v>11.96</v>
      </c>
      <c r="T4319" s="4">
        <v>23703.68</v>
      </c>
      <c r="U4319" s="2" t="s">
        <v>73</v>
      </c>
      <c r="V4319" s="2" t="s">
        <v>74</v>
      </c>
      <c r="W4319" s="4">
        <v>426666.23999999999</v>
      </c>
      <c r="X4319" s="4">
        <v>711110.4</v>
      </c>
      <c r="Y4319" s="4">
        <v>1137776.6399999999</v>
      </c>
      <c r="Z4319" s="2">
        <v>0</v>
      </c>
      <c r="AA4319" s="2" t="s">
        <v>56</v>
      </c>
      <c r="AB4319" s="2" t="s">
        <v>15727</v>
      </c>
      <c r="AC4319" s="2" t="s">
        <v>129</v>
      </c>
      <c r="AD4319" s="2" t="s">
        <v>76</v>
      </c>
      <c r="AE4319" s="5">
        <v>66.06</v>
      </c>
      <c r="AF4319" s="2">
        <v>0</v>
      </c>
      <c r="AG4319" s="2" t="s">
        <v>77</v>
      </c>
      <c r="AH4319" s="2">
        <v>18</v>
      </c>
      <c r="AI4319" s="6" t="str">
        <f t="shared" si="201"/>
        <v>25-34</v>
      </c>
      <c r="AJ4319" s="11">
        <f>YEAR(tbl_LoanData[[#This Row],[Application Date]])</f>
        <v>2025</v>
      </c>
      <c r="AK4319" s="11" t="str">
        <f>TEXT(tbl_LoanData[[#This Row],[Application Date]],"MMMM")</f>
        <v>January</v>
      </c>
      <c r="AL4319" s="12">
        <f>DATE(YEAR(tbl_LoanData[[#This Row],[Application Date]]),MONTH(tbl_LoanData[[#This Row],[Application Date]]),1)</f>
        <v>45658</v>
      </c>
      <c r="AM4319" s="14">
        <f ca="1">IF(AND(tbl_LoanData[[#This Row],[Application Date]]&gt;=EOMONTH(TODAY(),-1)+1,tbl_LoanData[[#This Row],[Application Date]]&lt;=TODAY()),tbl_LoanData[[#This Row],[Loan Amount]],0)</f>
        <v>0</v>
      </c>
      <c r="AN4319" s="14">
        <f>tbl_LoanData[[#This Row],[Amount Paid]]-(Q4319-X4319)</f>
        <v>368176.64000000001</v>
      </c>
      <c r="AO4319" s="14">
        <f>IF(tbl_LoanData[[#This Row],[Application Status]]="Approved",1,0)</f>
        <v>1</v>
      </c>
      <c r="AP4319" s="22" t="str">
        <f t="shared" ca="1" si="202"/>
        <v/>
      </c>
      <c r="AQ4319" s="22" t="str">
        <f t="shared" ca="1" si="203"/>
        <v/>
      </c>
    </row>
    <row r="4320" spans="1:43" ht="14.4" customHeight="1" x14ac:dyDescent="0.3">
      <c r="A4320" s="2" t="s">
        <v>10231</v>
      </c>
      <c r="B4320" s="2" t="s">
        <v>10232</v>
      </c>
      <c r="C4320" s="2" t="s">
        <v>809</v>
      </c>
      <c r="D4320" s="2" t="s">
        <v>311</v>
      </c>
      <c r="E4320" s="2" t="s">
        <v>323</v>
      </c>
      <c r="F4320" s="2">
        <v>24</v>
      </c>
      <c r="G4320" s="2" t="s">
        <v>69</v>
      </c>
      <c r="H4320" s="2" t="s">
        <v>250</v>
      </c>
      <c r="I4320" s="2" t="s">
        <v>52</v>
      </c>
      <c r="J4320" s="3">
        <v>45671</v>
      </c>
      <c r="K4320" s="3">
        <v>45673</v>
      </c>
      <c r="L4320" s="2" t="s">
        <v>40</v>
      </c>
      <c r="M4320" s="2" t="s">
        <v>157</v>
      </c>
      <c r="N4320" s="2" t="s">
        <v>328</v>
      </c>
      <c r="O4320" s="4">
        <v>724000</v>
      </c>
      <c r="P4320" s="4">
        <v>88600</v>
      </c>
      <c r="Q4320" s="4">
        <v>635400</v>
      </c>
      <c r="R4320" s="2">
        <v>18</v>
      </c>
      <c r="S4320" s="5">
        <v>14.52</v>
      </c>
      <c r="T4320" s="4">
        <v>42988.34</v>
      </c>
      <c r="U4320" s="2" t="s">
        <v>73</v>
      </c>
      <c r="V4320" s="2" t="s">
        <v>33</v>
      </c>
      <c r="W4320" s="4">
        <v>773790.12</v>
      </c>
      <c r="X4320" s="4">
        <v>0</v>
      </c>
      <c r="Y4320" s="4">
        <v>773790.12</v>
      </c>
      <c r="Z4320" s="2">
        <v>0</v>
      </c>
      <c r="AA4320" s="2" t="s">
        <v>56</v>
      </c>
      <c r="AB4320" s="2" t="s">
        <v>15732</v>
      </c>
      <c r="AC4320" s="2" t="s">
        <v>332</v>
      </c>
      <c r="AD4320" s="2" t="s">
        <v>76</v>
      </c>
      <c r="AE4320" s="5">
        <v>87.76</v>
      </c>
      <c r="AF4320" s="2">
        <v>0</v>
      </c>
      <c r="AG4320" s="2" t="s">
        <v>77</v>
      </c>
      <c r="AH4320" s="2">
        <v>2</v>
      </c>
      <c r="AI4320" s="6" t="str">
        <f t="shared" si="201"/>
        <v>18-24</v>
      </c>
      <c r="AJ4320" s="11">
        <f>YEAR(tbl_LoanData[[#This Row],[Application Date]])</f>
        <v>2025</v>
      </c>
      <c r="AK4320" s="11" t="str">
        <f>TEXT(tbl_LoanData[[#This Row],[Application Date]],"MMMM")</f>
        <v>January</v>
      </c>
      <c r="AL4320" s="12">
        <f>DATE(YEAR(tbl_LoanData[[#This Row],[Application Date]]),MONTH(tbl_LoanData[[#This Row],[Application Date]]),1)</f>
        <v>45658</v>
      </c>
      <c r="AM4320" s="14">
        <f ca="1">IF(AND(tbl_LoanData[[#This Row],[Application Date]]&gt;=EOMONTH(TODAY(),-1)+1,tbl_LoanData[[#This Row],[Application Date]]&lt;=TODAY()),tbl_LoanData[[#This Row],[Loan Amount]],0)</f>
        <v>0</v>
      </c>
      <c r="AN4320" s="14">
        <f>tbl_LoanData[[#This Row],[Amount Paid]]-(Q4320-X4320)</f>
        <v>138390.12</v>
      </c>
      <c r="AO4320" s="14">
        <f>IF(tbl_LoanData[[#This Row],[Application Status]]="Approved",1,0)</f>
        <v>1</v>
      </c>
      <c r="AP4320" s="22" t="str">
        <f t="shared" ca="1" si="202"/>
        <v/>
      </c>
      <c r="AQ4320" s="22" t="str">
        <f t="shared" ca="1" si="203"/>
        <v/>
      </c>
    </row>
    <row r="4321" spans="1:43" ht="14.4" customHeight="1" x14ac:dyDescent="0.3">
      <c r="A4321" s="2" t="s">
        <v>10281</v>
      </c>
      <c r="B4321" s="2" t="s">
        <v>10282</v>
      </c>
      <c r="C4321" s="2" t="s">
        <v>142</v>
      </c>
      <c r="D4321" s="2" t="s">
        <v>182</v>
      </c>
      <c r="E4321" s="2" t="s">
        <v>165</v>
      </c>
      <c r="F4321" s="2">
        <v>46</v>
      </c>
      <c r="G4321" s="2" t="s">
        <v>83</v>
      </c>
      <c r="H4321" s="2" t="s">
        <v>273</v>
      </c>
      <c r="I4321" s="2" t="s">
        <v>45</v>
      </c>
      <c r="J4321" s="3">
        <v>45687</v>
      </c>
      <c r="K4321" s="3">
        <v>45689</v>
      </c>
      <c r="L4321" s="2" t="s">
        <v>40</v>
      </c>
      <c r="M4321" s="2" t="s">
        <v>157</v>
      </c>
      <c r="N4321" s="2" t="s">
        <v>299</v>
      </c>
      <c r="O4321" s="4">
        <v>846000</v>
      </c>
      <c r="P4321" s="4">
        <v>315800</v>
      </c>
      <c r="Q4321" s="4">
        <v>530200</v>
      </c>
      <c r="R4321" s="2">
        <v>36</v>
      </c>
      <c r="S4321" s="5">
        <v>7.98</v>
      </c>
      <c r="T4321" s="4">
        <v>18253.61</v>
      </c>
      <c r="U4321" s="2" t="s">
        <v>73</v>
      </c>
      <c r="V4321" s="2" t="s">
        <v>74</v>
      </c>
      <c r="W4321" s="4">
        <v>328564.98</v>
      </c>
      <c r="X4321" s="4">
        <v>328564.90000000002</v>
      </c>
      <c r="Y4321" s="4">
        <v>657129.88</v>
      </c>
      <c r="Z4321" s="2">
        <v>0</v>
      </c>
      <c r="AA4321" s="2" t="s">
        <v>56</v>
      </c>
      <c r="AB4321" s="2" t="s">
        <v>15735</v>
      </c>
      <c r="AC4321" s="2" t="s">
        <v>121</v>
      </c>
      <c r="AD4321" s="2" t="s">
        <v>76</v>
      </c>
      <c r="AE4321" s="5">
        <v>62.67</v>
      </c>
      <c r="AF4321" s="2">
        <v>0</v>
      </c>
      <c r="AG4321" s="2" t="s">
        <v>77</v>
      </c>
      <c r="AH4321" s="2">
        <v>2</v>
      </c>
      <c r="AI4321" s="6" t="str">
        <f t="shared" si="201"/>
        <v>45-54</v>
      </c>
      <c r="AJ4321" s="11">
        <f>YEAR(tbl_LoanData[[#This Row],[Application Date]])</f>
        <v>2025</v>
      </c>
      <c r="AK4321" s="11" t="str">
        <f>TEXT(tbl_LoanData[[#This Row],[Application Date]],"MMMM")</f>
        <v>January</v>
      </c>
      <c r="AL4321" s="12">
        <f>DATE(YEAR(tbl_LoanData[[#This Row],[Application Date]]),MONTH(tbl_LoanData[[#This Row],[Application Date]]),1)</f>
        <v>45658</v>
      </c>
      <c r="AM4321" s="14">
        <f ca="1">IF(AND(tbl_LoanData[[#This Row],[Application Date]]&gt;=EOMONTH(TODAY(),-1)+1,tbl_LoanData[[#This Row],[Application Date]]&lt;=TODAY()),tbl_LoanData[[#This Row],[Loan Amount]],0)</f>
        <v>0</v>
      </c>
      <c r="AN4321" s="14">
        <f>tbl_LoanData[[#This Row],[Amount Paid]]-(Q4321-X4321)</f>
        <v>126929.88</v>
      </c>
      <c r="AO4321" s="14">
        <f>IF(tbl_LoanData[[#This Row],[Application Status]]="Approved",1,0)</f>
        <v>1</v>
      </c>
      <c r="AP4321" s="22" t="str">
        <f t="shared" ca="1" si="202"/>
        <v/>
      </c>
      <c r="AQ4321" s="22" t="str">
        <f t="shared" ca="1" si="203"/>
        <v/>
      </c>
    </row>
    <row r="4322" spans="1:43" x14ac:dyDescent="0.3">
      <c r="A4322" s="2" t="s">
        <v>10291</v>
      </c>
      <c r="B4322" s="2" t="s">
        <v>10292</v>
      </c>
      <c r="C4322" s="2" t="s">
        <v>471</v>
      </c>
      <c r="D4322" s="2" t="s">
        <v>232</v>
      </c>
      <c r="E4322" s="2" t="s">
        <v>406</v>
      </c>
      <c r="F4322" s="2">
        <v>24</v>
      </c>
      <c r="G4322" s="2" t="s">
        <v>83</v>
      </c>
      <c r="H4322" s="2" t="s">
        <v>224</v>
      </c>
      <c r="I4322" s="2" t="s">
        <v>54</v>
      </c>
      <c r="J4322" s="3">
        <v>45671</v>
      </c>
      <c r="K4322" s="3"/>
      <c r="L4322" s="2" t="s">
        <v>37</v>
      </c>
      <c r="M4322" s="2" t="s">
        <v>104</v>
      </c>
      <c r="N4322" s="2" t="s">
        <v>286</v>
      </c>
      <c r="O4322" s="4">
        <v>166000</v>
      </c>
      <c r="P4322" s="4">
        <v>36800</v>
      </c>
      <c r="Q4322" s="4">
        <v>129200</v>
      </c>
      <c r="R4322" s="2">
        <v>60</v>
      </c>
      <c r="S4322" s="5">
        <v>7.51</v>
      </c>
      <c r="T4322" s="4">
        <v>2961.91</v>
      </c>
      <c r="U4322" s="2" t="s">
        <v>96</v>
      </c>
      <c r="V4322" s="2" t="s">
        <v>97</v>
      </c>
      <c r="W4322" s="4">
        <v>0</v>
      </c>
      <c r="X4322" s="4">
        <v>0</v>
      </c>
      <c r="Y4322" s="4">
        <v>177714.6</v>
      </c>
      <c r="Z4322" s="2">
        <v>0</v>
      </c>
      <c r="AA4322" s="2" t="s">
        <v>97</v>
      </c>
      <c r="AB4322" s="2" t="s">
        <v>15732</v>
      </c>
      <c r="AC4322" s="2" t="s">
        <v>146</v>
      </c>
      <c r="AD4322" s="2" t="s">
        <v>76</v>
      </c>
      <c r="AE4322" s="5">
        <v>77.83</v>
      </c>
      <c r="AF4322" s="2">
        <v>0</v>
      </c>
      <c r="AG4322" s="2" t="s">
        <v>97</v>
      </c>
      <c r="AH4322" s="2"/>
      <c r="AI4322" s="6" t="str">
        <f t="shared" si="201"/>
        <v>18-24</v>
      </c>
      <c r="AJ4322" s="11">
        <f>YEAR(tbl_LoanData[[#This Row],[Application Date]])</f>
        <v>2025</v>
      </c>
      <c r="AK4322" s="11" t="str">
        <f>TEXT(tbl_LoanData[[#This Row],[Application Date]],"MMMM")</f>
        <v>January</v>
      </c>
      <c r="AL4322" s="12">
        <f>DATE(YEAR(tbl_LoanData[[#This Row],[Application Date]]),MONTH(tbl_LoanData[[#This Row],[Application Date]]),1)</f>
        <v>45658</v>
      </c>
      <c r="AM4322" s="14">
        <f ca="1">IF(AND(tbl_LoanData[[#This Row],[Application Date]]&gt;=EOMONTH(TODAY(),-1)+1,tbl_LoanData[[#This Row],[Application Date]]&lt;=TODAY()),tbl_LoanData[[#This Row],[Loan Amount]],0)</f>
        <v>0</v>
      </c>
      <c r="AN4322" s="14">
        <f>tbl_LoanData[[#This Row],[Amount Paid]]-(Q4322-X4322)</f>
        <v>-129200</v>
      </c>
      <c r="AO4322" s="14">
        <f>IF(tbl_LoanData[[#This Row],[Application Status]]="Approved",1,0)</f>
        <v>0</v>
      </c>
      <c r="AP4322" s="22" t="str">
        <f t="shared" ca="1" si="202"/>
        <v/>
      </c>
      <c r="AQ4322" s="22" t="str">
        <f t="shared" ca="1" si="203"/>
        <v/>
      </c>
    </row>
    <row r="4323" spans="1:43" ht="14.4" customHeight="1" x14ac:dyDescent="0.3">
      <c r="A4323" s="2" t="s">
        <v>10447</v>
      </c>
      <c r="B4323" s="2" t="s">
        <v>10448</v>
      </c>
      <c r="C4323" s="2" t="s">
        <v>142</v>
      </c>
      <c r="D4323" s="2" t="s">
        <v>67</v>
      </c>
      <c r="E4323" s="2" t="s">
        <v>311</v>
      </c>
      <c r="F4323" s="2">
        <v>58</v>
      </c>
      <c r="G4323" s="2" t="s">
        <v>83</v>
      </c>
      <c r="H4323" s="2" t="s">
        <v>298</v>
      </c>
      <c r="I4323" s="2" t="s">
        <v>43</v>
      </c>
      <c r="J4323" s="3">
        <v>45675</v>
      </c>
      <c r="K4323" s="3">
        <v>45679</v>
      </c>
      <c r="L4323" s="2" t="s">
        <v>37</v>
      </c>
      <c r="M4323" s="2" t="s">
        <v>104</v>
      </c>
      <c r="N4323" s="2" t="s">
        <v>286</v>
      </c>
      <c r="O4323" s="4">
        <v>196000</v>
      </c>
      <c r="P4323" s="4">
        <v>49700</v>
      </c>
      <c r="Q4323" s="4">
        <v>146300</v>
      </c>
      <c r="R4323" s="2">
        <v>48</v>
      </c>
      <c r="S4323" s="5">
        <v>11.29</v>
      </c>
      <c r="T4323" s="4">
        <v>4424.3599999999997</v>
      </c>
      <c r="U4323" s="2" t="s">
        <v>73</v>
      </c>
      <c r="V4323" s="2" t="s">
        <v>74</v>
      </c>
      <c r="W4323" s="4">
        <v>84062.84</v>
      </c>
      <c r="X4323" s="4">
        <v>128306.24000000001</v>
      </c>
      <c r="Y4323" s="4">
        <v>212369.08</v>
      </c>
      <c r="Z4323" s="2">
        <v>0</v>
      </c>
      <c r="AA4323" s="2" t="s">
        <v>56</v>
      </c>
      <c r="AB4323" s="2" t="s">
        <v>15735</v>
      </c>
      <c r="AC4323" s="2" t="s">
        <v>213</v>
      </c>
      <c r="AD4323" s="2" t="s">
        <v>76</v>
      </c>
      <c r="AE4323" s="5">
        <v>74.64</v>
      </c>
      <c r="AF4323" s="2">
        <v>0</v>
      </c>
      <c r="AG4323" s="2" t="s">
        <v>77</v>
      </c>
      <c r="AH4323" s="2">
        <v>4</v>
      </c>
      <c r="AI4323" s="6" t="str">
        <f t="shared" si="201"/>
        <v>55-64</v>
      </c>
      <c r="AJ4323" s="11">
        <f>YEAR(tbl_LoanData[[#This Row],[Application Date]])</f>
        <v>2025</v>
      </c>
      <c r="AK4323" s="11" t="str">
        <f>TEXT(tbl_LoanData[[#This Row],[Application Date]],"MMMM")</f>
        <v>January</v>
      </c>
      <c r="AL4323" s="12">
        <f>DATE(YEAR(tbl_LoanData[[#This Row],[Application Date]]),MONTH(tbl_LoanData[[#This Row],[Application Date]]),1)</f>
        <v>45658</v>
      </c>
      <c r="AM4323" s="14">
        <f ca="1">IF(AND(tbl_LoanData[[#This Row],[Application Date]]&gt;=EOMONTH(TODAY(),-1)+1,tbl_LoanData[[#This Row],[Application Date]]&lt;=TODAY()),tbl_LoanData[[#This Row],[Loan Amount]],0)</f>
        <v>0</v>
      </c>
      <c r="AN4323" s="14">
        <f>tbl_LoanData[[#This Row],[Amount Paid]]-(Q4323-X4323)</f>
        <v>66069.08</v>
      </c>
      <c r="AO4323" s="14">
        <f>IF(tbl_LoanData[[#This Row],[Application Status]]="Approved",1,0)</f>
        <v>1</v>
      </c>
      <c r="AP4323" s="22" t="str">
        <f t="shared" ca="1" si="202"/>
        <v/>
      </c>
      <c r="AQ4323" s="22" t="str">
        <f t="shared" ca="1" si="203"/>
        <v/>
      </c>
    </row>
    <row r="4324" spans="1:43" ht="14.4" customHeight="1" x14ac:dyDescent="0.3">
      <c r="A4324" s="2" t="s">
        <v>10599</v>
      </c>
      <c r="B4324" s="2" t="s">
        <v>10600</v>
      </c>
      <c r="C4324" s="2" t="s">
        <v>401</v>
      </c>
      <c r="D4324" s="2" t="s">
        <v>176</v>
      </c>
      <c r="E4324" s="2" t="s">
        <v>150</v>
      </c>
      <c r="F4324" s="2">
        <v>43</v>
      </c>
      <c r="G4324" s="2" t="s">
        <v>83</v>
      </c>
      <c r="H4324" s="2" t="s">
        <v>177</v>
      </c>
      <c r="I4324" s="2" t="s">
        <v>43</v>
      </c>
      <c r="J4324" s="3">
        <v>45669</v>
      </c>
      <c r="K4324" s="3">
        <v>45684</v>
      </c>
      <c r="L4324" s="2" t="s">
        <v>38</v>
      </c>
      <c r="M4324" s="2" t="s">
        <v>71</v>
      </c>
      <c r="N4324" s="2" t="s">
        <v>589</v>
      </c>
      <c r="O4324" s="4">
        <v>1152000</v>
      </c>
      <c r="P4324" s="4">
        <v>172400</v>
      </c>
      <c r="Q4324" s="4">
        <v>979600</v>
      </c>
      <c r="R4324" s="2">
        <v>48</v>
      </c>
      <c r="S4324" s="5">
        <v>8.74</v>
      </c>
      <c r="T4324" s="4">
        <v>27543.09</v>
      </c>
      <c r="U4324" s="2" t="s">
        <v>73</v>
      </c>
      <c r="V4324" s="2" t="s">
        <v>74</v>
      </c>
      <c r="W4324" s="4">
        <v>495775.62</v>
      </c>
      <c r="X4324" s="4">
        <v>826292.54</v>
      </c>
      <c r="Y4324" s="4">
        <v>1322068.1599999999</v>
      </c>
      <c r="Z4324" s="2">
        <v>0</v>
      </c>
      <c r="AA4324" s="2" t="s">
        <v>56</v>
      </c>
      <c r="AB4324" s="2" t="s">
        <v>15729</v>
      </c>
      <c r="AC4324" s="2" t="s">
        <v>360</v>
      </c>
      <c r="AD4324" s="2" t="s">
        <v>76</v>
      </c>
      <c r="AE4324" s="5">
        <v>85.03</v>
      </c>
      <c r="AF4324" s="2">
        <v>0</v>
      </c>
      <c r="AG4324" s="2" t="s">
        <v>77</v>
      </c>
      <c r="AH4324" s="2">
        <v>15</v>
      </c>
      <c r="AI4324" s="6" t="str">
        <f t="shared" si="201"/>
        <v>35-44</v>
      </c>
      <c r="AJ4324" s="11">
        <f>YEAR(tbl_LoanData[[#This Row],[Application Date]])</f>
        <v>2025</v>
      </c>
      <c r="AK4324" s="11" t="str">
        <f>TEXT(tbl_LoanData[[#This Row],[Application Date]],"MMMM")</f>
        <v>January</v>
      </c>
      <c r="AL4324" s="12">
        <f>DATE(YEAR(tbl_LoanData[[#This Row],[Application Date]]),MONTH(tbl_LoanData[[#This Row],[Application Date]]),1)</f>
        <v>45658</v>
      </c>
      <c r="AM4324" s="14">
        <f ca="1">IF(AND(tbl_LoanData[[#This Row],[Application Date]]&gt;=EOMONTH(TODAY(),-1)+1,tbl_LoanData[[#This Row],[Application Date]]&lt;=TODAY()),tbl_LoanData[[#This Row],[Loan Amount]],0)</f>
        <v>0</v>
      </c>
      <c r="AN4324" s="14">
        <f>tbl_LoanData[[#This Row],[Amount Paid]]-(Q4324-X4324)</f>
        <v>342468.16000000003</v>
      </c>
      <c r="AO4324" s="14">
        <f>IF(tbl_LoanData[[#This Row],[Application Status]]="Approved",1,0)</f>
        <v>1</v>
      </c>
      <c r="AP4324" s="22" t="str">
        <f t="shared" ca="1" si="202"/>
        <v/>
      </c>
      <c r="AQ4324" s="22" t="str">
        <f t="shared" ca="1" si="203"/>
        <v/>
      </c>
    </row>
    <row r="4325" spans="1:43" x14ac:dyDescent="0.3">
      <c r="A4325" s="2" t="s">
        <v>10623</v>
      </c>
      <c r="B4325" s="2" t="s">
        <v>10624</v>
      </c>
      <c r="C4325" s="2" t="s">
        <v>687</v>
      </c>
      <c r="D4325" s="2" t="s">
        <v>176</v>
      </c>
      <c r="E4325" s="2" t="s">
        <v>210</v>
      </c>
      <c r="F4325" s="2">
        <v>29</v>
      </c>
      <c r="G4325" s="2" t="s">
        <v>83</v>
      </c>
      <c r="H4325" s="2" t="s">
        <v>84</v>
      </c>
      <c r="I4325" s="2" t="s">
        <v>45</v>
      </c>
      <c r="J4325" s="3">
        <v>45660</v>
      </c>
      <c r="K4325" s="3"/>
      <c r="L4325" s="2" t="s">
        <v>40</v>
      </c>
      <c r="M4325" s="2" t="s">
        <v>111</v>
      </c>
      <c r="N4325" s="2" t="s">
        <v>369</v>
      </c>
      <c r="O4325" s="4">
        <v>750000</v>
      </c>
      <c r="P4325" s="4">
        <v>159900</v>
      </c>
      <c r="Q4325" s="4">
        <v>590100</v>
      </c>
      <c r="R4325" s="2">
        <v>36</v>
      </c>
      <c r="S4325" s="5">
        <v>13.39</v>
      </c>
      <c r="T4325" s="4">
        <v>22976.2</v>
      </c>
      <c r="U4325" s="2" t="s">
        <v>113</v>
      </c>
      <c r="V4325" s="2" t="s">
        <v>97</v>
      </c>
      <c r="W4325" s="4">
        <v>0</v>
      </c>
      <c r="X4325" s="4">
        <v>0</v>
      </c>
      <c r="Y4325" s="4">
        <v>827143.17</v>
      </c>
      <c r="Z4325" s="2">
        <v>0</v>
      </c>
      <c r="AA4325" s="2" t="s">
        <v>97</v>
      </c>
      <c r="AB4325" s="2" t="s">
        <v>15732</v>
      </c>
      <c r="AC4325" s="2" t="s">
        <v>146</v>
      </c>
      <c r="AD4325" s="2" t="s">
        <v>76</v>
      </c>
      <c r="AE4325" s="5">
        <v>78.680000000000007</v>
      </c>
      <c r="AF4325" s="2">
        <v>0</v>
      </c>
      <c r="AG4325" s="2" t="s">
        <v>97</v>
      </c>
      <c r="AH4325" s="2"/>
      <c r="AI4325" s="6" t="str">
        <f t="shared" si="201"/>
        <v>25-34</v>
      </c>
      <c r="AJ4325" s="11">
        <f>YEAR(tbl_LoanData[[#This Row],[Application Date]])</f>
        <v>2025</v>
      </c>
      <c r="AK4325" s="11" t="str">
        <f>TEXT(tbl_LoanData[[#This Row],[Application Date]],"MMMM")</f>
        <v>January</v>
      </c>
      <c r="AL4325" s="12">
        <f>DATE(YEAR(tbl_LoanData[[#This Row],[Application Date]]),MONTH(tbl_LoanData[[#This Row],[Application Date]]),1)</f>
        <v>45658</v>
      </c>
      <c r="AM4325" s="14">
        <f ca="1">IF(AND(tbl_LoanData[[#This Row],[Application Date]]&gt;=EOMONTH(TODAY(),-1)+1,tbl_LoanData[[#This Row],[Application Date]]&lt;=TODAY()),tbl_LoanData[[#This Row],[Loan Amount]],0)</f>
        <v>0</v>
      </c>
      <c r="AN4325" s="14">
        <f>tbl_LoanData[[#This Row],[Amount Paid]]-(Q4325-X4325)</f>
        <v>-590100</v>
      </c>
      <c r="AO4325" s="14">
        <f>IF(tbl_LoanData[[#This Row],[Application Status]]="Approved",1,0)</f>
        <v>0</v>
      </c>
      <c r="AP4325" s="22" t="str">
        <f t="shared" ca="1" si="202"/>
        <v/>
      </c>
      <c r="AQ4325" s="22" t="str">
        <f t="shared" ca="1" si="203"/>
        <v/>
      </c>
    </row>
    <row r="4326" spans="1:43" x14ac:dyDescent="0.3">
      <c r="A4326" s="2" t="s">
        <v>10741</v>
      </c>
      <c r="B4326" s="2" t="s">
        <v>10742</v>
      </c>
      <c r="C4326" s="2" t="s">
        <v>317</v>
      </c>
      <c r="D4326" s="2" t="s">
        <v>209</v>
      </c>
      <c r="E4326" s="2" t="s">
        <v>182</v>
      </c>
      <c r="F4326" s="2">
        <v>24</v>
      </c>
      <c r="G4326" s="2" t="s">
        <v>83</v>
      </c>
      <c r="H4326" s="2" t="s">
        <v>543</v>
      </c>
      <c r="I4326" s="2" t="s">
        <v>45</v>
      </c>
      <c r="J4326" s="3">
        <v>45669</v>
      </c>
      <c r="K4326" s="3">
        <v>45687</v>
      </c>
      <c r="L4326" s="2" t="s">
        <v>37</v>
      </c>
      <c r="M4326" s="2" t="s">
        <v>94</v>
      </c>
      <c r="N4326" s="2" t="s">
        <v>488</v>
      </c>
      <c r="O4326" s="4">
        <v>177000</v>
      </c>
      <c r="P4326" s="4">
        <v>54800</v>
      </c>
      <c r="Q4326" s="4">
        <v>122200</v>
      </c>
      <c r="R4326" s="2">
        <v>24</v>
      </c>
      <c r="S4326" s="5">
        <v>10.31</v>
      </c>
      <c r="T4326" s="4">
        <v>6141.57</v>
      </c>
      <c r="U4326" s="2" t="s">
        <v>73</v>
      </c>
      <c r="V4326" s="2" t="s">
        <v>74</v>
      </c>
      <c r="W4326" s="4">
        <v>104406.69</v>
      </c>
      <c r="X4326" s="4">
        <v>42990.95</v>
      </c>
      <c r="Y4326" s="4">
        <v>147397.64000000001</v>
      </c>
      <c r="Z4326" s="2">
        <v>28</v>
      </c>
      <c r="AA4326" s="2" t="s">
        <v>57</v>
      </c>
      <c r="AB4326" s="2" t="s">
        <v>15728</v>
      </c>
      <c r="AC4326" s="2" t="s">
        <v>138</v>
      </c>
      <c r="AD4326" s="2" t="s">
        <v>76</v>
      </c>
      <c r="AE4326" s="5">
        <v>69.040000000000006</v>
      </c>
      <c r="AF4326" s="2">
        <v>1</v>
      </c>
      <c r="AG4326" s="2" t="s">
        <v>77</v>
      </c>
      <c r="AH4326" s="2">
        <v>18</v>
      </c>
      <c r="AI4326" s="6" t="str">
        <f t="shared" si="201"/>
        <v>18-24</v>
      </c>
      <c r="AJ4326" s="11">
        <f>YEAR(tbl_LoanData[[#This Row],[Application Date]])</f>
        <v>2025</v>
      </c>
      <c r="AK4326" s="11" t="str">
        <f>TEXT(tbl_LoanData[[#This Row],[Application Date]],"MMMM")</f>
        <v>January</v>
      </c>
      <c r="AL4326" s="12">
        <f>DATE(YEAR(tbl_LoanData[[#This Row],[Application Date]]),MONTH(tbl_LoanData[[#This Row],[Application Date]]),1)</f>
        <v>45658</v>
      </c>
      <c r="AM4326" s="14">
        <f ca="1">IF(AND(tbl_LoanData[[#This Row],[Application Date]]&gt;=EOMONTH(TODAY(),-1)+1,tbl_LoanData[[#This Row],[Application Date]]&lt;=TODAY()),tbl_LoanData[[#This Row],[Loan Amount]],0)</f>
        <v>0</v>
      </c>
      <c r="AN4326" s="14">
        <f>tbl_LoanData[[#This Row],[Amount Paid]]-(Q4326-X4326)</f>
        <v>25197.64</v>
      </c>
      <c r="AO4326" s="14">
        <f>IF(tbl_LoanData[[#This Row],[Application Status]]="Approved",1,0)</f>
        <v>1</v>
      </c>
      <c r="AP4326" s="22" t="str">
        <f t="shared" ca="1" si="202"/>
        <v/>
      </c>
      <c r="AQ4326" s="22" t="str">
        <f t="shared" ca="1" si="203"/>
        <v/>
      </c>
    </row>
    <row r="4327" spans="1:43" ht="14.4" customHeight="1" x14ac:dyDescent="0.3">
      <c r="A4327" s="2" t="s">
        <v>10813</v>
      </c>
      <c r="B4327" s="2" t="s">
        <v>10814</v>
      </c>
      <c r="C4327" s="2" t="s">
        <v>149</v>
      </c>
      <c r="D4327" s="2" t="s">
        <v>182</v>
      </c>
      <c r="E4327" s="2" t="s">
        <v>406</v>
      </c>
      <c r="F4327" s="2">
        <v>28</v>
      </c>
      <c r="G4327" s="2" t="s">
        <v>83</v>
      </c>
      <c r="H4327" s="2" t="s">
        <v>318</v>
      </c>
      <c r="I4327" s="2" t="s">
        <v>42</v>
      </c>
      <c r="J4327" s="3">
        <v>45687</v>
      </c>
      <c r="K4327" s="3">
        <v>45703</v>
      </c>
      <c r="L4327" s="2" t="s">
        <v>41</v>
      </c>
      <c r="M4327" s="2" t="s">
        <v>184</v>
      </c>
      <c r="N4327" s="2" t="s">
        <v>185</v>
      </c>
      <c r="O4327" s="4">
        <v>2871000</v>
      </c>
      <c r="P4327" s="4">
        <v>347200</v>
      </c>
      <c r="Q4327" s="4">
        <v>2523800</v>
      </c>
      <c r="R4327" s="2">
        <v>60</v>
      </c>
      <c r="S4327" s="5">
        <v>9.92</v>
      </c>
      <c r="T4327" s="4">
        <v>62926.75</v>
      </c>
      <c r="U4327" s="2" t="s">
        <v>73</v>
      </c>
      <c r="V4327" s="2" t="s">
        <v>74</v>
      </c>
      <c r="W4327" s="4">
        <v>1132681.5</v>
      </c>
      <c r="X4327" s="4">
        <v>2642923.2999999998</v>
      </c>
      <c r="Y4327" s="4">
        <v>3775604.8</v>
      </c>
      <c r="Z4327" s="2">
        <v>0</v>
      </c>
      <c r="AA4327" s="2" t="s">
        <v>56</v>
      </c>
      <c r="AB4327" s="2" t="s">
        <v>15729</v>
      </c>
      <c r="AC4327" s="2" t="s">
        <v>213</v>
      </c>
      <c r="AD4327" s="2" t="s">
        <v>76</v>
      </c>
      <c r="AE4327" s="5">
        <v>87.91</v>
      </c>
      <c r="AF4327" s="2">
        <v>0</v>
      </c>
      <c r="AG4327" s="2" t="s">
        <v>77</v>
      </c>
      <c r="AH4327" s="2">
        <v>16</v>
      </c>
      <c r="AI4327" s="6" t="str">
        <f t="shared" si="201"/>
        <v>25-34</v>
      </c>
      <c r="AJ4327" s="11">
        <f>YEAR(tbl_LoanData[[#This Row],[Application Date]])</f>
        <v>2025</v>
      </c>
      <c r="AK4327" s="11" t="str">
        <f>TEXT(tbl_LoanData[[#This Row],[Application Date]],"MMMM")</f>
        <v>January</v>
      </c>
      <c r="AL4327" s="12">
        <f>DATE(YEAR(tbl_LoanData[[#This Row],[Application Date]]),MONTH(tbl_LoanData[[#This Row],[Application Date]]),1)</f>
        <v>45658</v>
      </c>
      <c r="AM4327" s="14">
        <f ca="1">IF(AND(tbl_LoanData[[#This Row],[Application Date]]&gt;=EOMONTH(TODAY(),-1)+1,tbl_LoanData[[#This Row],[Application Date]]&lt;=TODAY()),tbl_LoanData[[#This Row],[Loan Amount]],0)</f>
        <v>0</v>
      </c>
      <c r="AN4327" s="14">
        <f>tbl_LoanData[[#This Row],[Amount Paid]]-(Q4327-X4327)</f>
        <v>1251804.7999999998</v>
      </c>
      <c r="AO4327" s="14">
        <f>IF(tbl_LoanData[[#This Row],[Application Status]]="Approved",1,0)</f>
        <v>1</v>
      </c>
      <c r="AP4327" s="22" t="str">
        <f t="shared" ca="1" si="202"/>
        <v/>
      </c>
      <c r="AQ4327" s="22" t="str">
        <f t="shared" ca="1" si="203"/>
        <v/>
      </c>
    </row>
    <row r="4328" spans="1:43" ht="14.4" customHeight="1" x14ac:dyDescent="0.3">
      <c r="A4328" s="2" t="s">
        <v>10869</v>
      </c>
      <c r="B4328" s="2" t="s">
        <v>10870</v>
      </c>
      <c r="C4328" s="2" t="s">
        <v>423</v>
      </c>
      <c r="D4328" s="2" t="s">
        <v>189</v>
      </c>
      <c r="E4328" s="2" t="s">
        <v>81</v>
      </c>
      <c r="F4328" s="2">
        <v>55</v>
      </c>
      <c r="G4328" s="2" t="s">
        <v>69</v>
      </c>
      <c r="H4328" s="2" t="s">
        <v>372</v>
      </c>
      <c r="I4328" s="2" t="s">
        <v>43</v>
      </c>
      <c r="J4328" s="3">
        <v>45676</v>
      </c>
      <c r="K4328" s="3">
        <v>45683</v>
      </c>
      <c r="L4328" s="2" t="s">
        <v>36</v>
      </c>
      <c r="M4328" s="2" t="s">
        <v>111</v>
      </c>
      <c r="N4328" s="2" t="s">
        <v>350</v>
      </c>
      <c r="O4328" s="4">
        <v>2031000</v>
      </c>
      <c r="P4328" s="4">
        <v>470800</v>
      </c>
      <c r="Q4328" s="4">
        <v>1560200</v>
      </c>
      <c r="R4328" s="2">
        <v>36</v>
      </c>
      <c r="S4328" s="5">
        <v>13.85</v>
      </c>
      <c r="T4328" s="4">
        <v>61346.2</v>
      </c>
      <c r="U4328" s="2" t="s">
        <v>73</v>
      </c>
      <c r="V4328" s="2" t="s">
        <v>74</v>
      </c>
      <c r="W4328" s="4">
        <v>1104231.6000000001</v>
      </c>
      <c r="X4328" s="4">
        <v>1104231.5</v>
      </c>
      <c r="Y4328" s="4">
        <v>2208463.1</v>
      </c>
      <c r="Z4328" s="2">
        <v>0</v>
      </c>
      <c r="AA4328" s="2" t="s">
        <v>56</v>
      </c>
      <c r="AB4328" s="2" t="s">
        <v>15730</v>
      </c>
      <c r="AC4328" s="2" t="s">
        <v>213</v>
      </c>
      <c r="AD4328" s="2" t="s">
        <v>76</v>
      </c>
      <c r="AE4328" s="5">
        <v>76.819999999999993</v>
      </c>
      <c r="AF4328" s="2">
        <v>0</v>
      </c>
      <c r="AG4328" s="2" t="s">
        <v>77</v>
      </c>
      <c r="AH4328" s="2">
        <v>7</v>
      </c>
      <c r="AI4328" s="6" t="str">
        <f t="shared" si="201"/>
        <v>55-64</v>
      </c>
      <c r="AJ4328" s="11">
        <f>YEAR(tbl_LoanData[[#This Row],[Application Date]])</f>
        <v>2025</v>
      </c>
      <c r="AK4328" s="11" t="str">
        <f>TEXT(tbl_LoanData[[#This Row],[Application Date]],"MMMM")</f>
        <v>January</v>
      </c>
      <c r="AL4328" s="12">
        <f>DATE(YEAR(tbl_LoanData[[#This Row],[Application Date]]),MONTH(tbl_LoanData[[#This Row],[Application Date]]),1)</f>
        <v>45658</v>
      </c>
      <c r="AM4328" s="14">
        <f ca="1">IF(AND(tbl_LoanData[[#This Row],[Application Date]]&gt;=EOMONTH(TODAY(),-1)+1,tbl_LoanData[[#This Row],[Application Date]]&lt;=TODAY()),tbl_LoanData[[#This Row],[Loan Amount]],0)</f>
        <v>0</v>
      </c>
      <c r="AN4328" s="14">
        <f>tbl_LoanData[[#This Row],[Amount Paid]]-(Q4328-X4328)</f>
        <v>648263.10000000009</v>
      </c>
      <c r="AO4328" s="14">
        <f>IF(tbl_LoanData[[#This Row],[Application Status]]="Approved",1,0)</f>
        <v>1</v>
      </c>
      <c r="AP4328" s="22" t="str">
        <f t="shared" ca="1" si="202"/>
        <v/>
      </c>
      <c r="AQ4328" s="22" t="str">
        <f t="shared" ca="1" si="203"/>
        <v/>
      </c>
    </row>
    <row r="4329" spans="1:43" ht="14.4" customHeight="1" x14ac:dyDescent="0.3">
      <c r="A4329" s="2" t="s">
        <v>11063</v>
      </c>
      <c r="B4329" s="2" t="s">
        <v>11064</v>
      </c>
      <c r="C4329" s="2" t="s">
        <v>297</v>
      </c>
      <c r="D4329" s="2" t="s">
        <v>81</v>
      </c>
      <c r="E4329" s="2" t="s">
        <v>255</v>
      </c>
      <c r="F4329" s="2">
        <v>32</v>
      </c>
      <c r="G4329" s="2" t="s">
        <v>69</v>
      </c>
      <c r="H4329" s="2" t="s">
        <v>166</v>
      </c>
      <c r="I4329" s="2" t="s">
        <v>46</v>
      </c>
      <c r="J4329" s="3">
        <v>45677</v>
      </c>
      <c r="K4329" s="3">
        <v>45685</v>
      </c>
      <c r="L4329" s="2" t="s">
        <v>36</v>
      </c>
      <c r="M4329" s="2" t="s">
        <v>85</v>
      </c>
      <c r="N4329" s="2" t="s">
        <v>344</v>
      </c>
      <c r="O4329" s="4">
        <v>998000</v>
      </c>
      <c r="P4329" s="4">
        <v>306700</v>
      </c>
      <c r="Q4329" s="4">
        <v>691300</v>
      </c>
      <c r="R4329" s="2">
        <v>12</v>
      </c>
      <c r="S4329" s="5">
        <v>12.93</v>
      </c>
      <c r="T4329" s="4">
        <v>65057.09</v>
      </c>
      <c r="U4329" s="2" t="s">
        <v>73</v>
      </c>
      <c r="V4329" s="2" t="s">
        <v>33</v>
      </c>
      <c r="W4329" s="4">
        <v>780685.09</v>
      </c>
      <c r="X4329" s="4">
        <v>0</v>
      </c>
      <c r="Y4329" s="4">
        <v>780685.09</v>
      </c>
      <c r="Z4329" s="2">
        <v>0</v>
      </c>
      <c r="AA4329" s="2" t="s">
        <v>56</v>
      </c>
      <c r="AB4329" s="2" t="s">
        <v>15730</v>
      </c>
      <c r="AC4329" s="2" t="s">
        <v>146</v>
      </c>
      <c r="AD4329" s="2" t="s">
        <v>76</v>
      </c>
      <c r="AE4329" s="5">
        <v>69.27</v>
      </c>
      <c r="AF4329" s="2">
        <v>0</v>
      </c>
      <c r="AG4329" s="2" t="s">
        <v>77</v>
      </c>
      <c r="AH4329" s="2">
        <v>8</v>
      </c>
      <c r="AI4329" s="6" t="str">
        <f t="shared" si="201"/>
        <v>25-34</v>
      </c>
      <c r="AJ4329" s="11">
        <f>YEAR(tbl_LoanData[[#This Row],[Application Date]])</f>
        <v>2025</v>
      </c>
      <c r="AK4329" s="11" t="str">
        <f>TEXT(tbl_LoanData[[#This Row],[Application Date]],"MMMM")</f>
        <v>January</v>
      </c>
      <c r="AL4329" s="12">
        <f>DATE(YEAR(tbl_LoanData[[#This Row],[Application Date]]),MONTH(tbl_LoanData[[#This Row],[Application Date]]),1)</f>
        <v>45658</v>
      </c>
      <c r="AM4329" s="14">
        <f ca="1">IF(AND(tbl_LoanData[[#This Row],[Application Date]]&gt;=EOMONTH(TODAY(),-1)+1,tbl_LoanData[[#This Row],[Application Date]]&lt;=TODAY()),tbl_LoanData[[#This Row],[Loan Amount]],0)</f>
        <v>0</v>
      </c>
      <c r="AN4329" s="14">
        <f>tbl_LoanData[[#This Row],[Amount Paid]]-(Q4329-X4329)</f>
        <v>89385.089999999967</v>
      </c>
      <c r="AO4329" s="14">
        <f>IF(tbl_LoanData[[#This Row],[Application Status]]="Approved",1,0)</f>
        <v>1</v>
      </c>
      <c r="AP4329" s="22" t="str">
        <f t="shared" ca="1" si="202"/>
        <v/>
      </c>
      <c r="AQ4329" s="22" t="str">
        <f t="shared" ca="1" si="203"/>
        <v/>
      </c>
    </row>
    <row r="4330" spans="1:43" ht="14.4" customHeight="1" x14ac:dyDescent="0.3">
      <c r="A4330" s="2" t="s">
        <v>11085</v>
      </c>
      <c r="B4330" s="2" t="s">
        <v>11086</v>
      </c>
      <c r="C4330" s="2" t="s">
        <v>149</v>
      </c>
      <c r="D4330" s="2" t="s">
        <v>82</v>
      </c>
      <c r="E4330" s="2" t="s">
        <v>406</v>
      </c>
      <c r="F4330" s="2">
        <v>39</v>
      </c>
      <c r="G4330" s="2" t="s">
        <v>83</v>
      </c>
      <c r="H4330" s="2" t="s">
        <v>228</v>
      </c>
      <c r="I4330" s="2" t="s">
        <v>43</v>
      </c>
      <c r="J4330" s="3">
        <v>45668</v>
      </c>
      <c r="K4330" s="3">
        <v>45683</v>
      </c>
      <c r="L4330" s="2" t="s">
        <v>40</v>
      </c>
      <c r="M4330" s="2" t="s">
        <v>85</v>
      </c>
      <c r="N4330" s="2" t="s">
        <v>274</v>
      </c>
      <c r="O4330" s="4">
        <v>1510000</v>
      </c>
      <c r="P4330" s="4">
        <v>505400</v>
      </c>
      <c r="Q4330" s="4">
        <v>1004600</v>
      </c>
      <c r="R4330" s="2">
        <v>12</v>
      </c>
      <c r="S4330" s="5">
        <v>6.72</v>
      </c>
      <c r="T4330" s="4">
        <v>89342.43</v>
      </c>
      <c r="U4330" s="2" t="s">
        <v>73</v>
      </c>
      <c r="V4330" s="2" t="s">
        <v>34</v>
      </c>
      <c r="W4330" s="4">
        <v>804081.87</v>
      </c>
      <c r="X4330" s="4">
        <v>268027.25</v>
      </c>
      <c r="Y4330" s="4">
        <v>1072109.1200000001</v>
      </c>
      <c r="Z4330" s="2">
        <v>90</v>
      </c>
      <c r="AA4330" s="2" t="s">
        <v>59</v>
      </c>
      <c r="AB4330" s="2" t="s">
        <v>15734</v>
      </c>
      <c r="AC4330" s="2" t="s">
        <v>138</v>
      </c>
      <c r="AD4330" s="2" t="s">
        <v>76</v>
      </c>
      <c r="AE4330" s="5">
        <v>66.53</v>
      </c>
      <c r="AF4330" s="2">
        <v>3</v>
      </c>
      <c r="AG4330" s="2" t="s">
        <v>130</v>
      </c>
      <c r="AH4330" s="2">
        <v>15</v>
      </c>
      <c r="AI4330" s="6" t="str">
        <f t="shared" si="201"/>
        <v>35-44</v>
      </c>
      <c r="AJ4330" s="11">
        <f>YEAR(tbl_LoanData[[#This Row],[Application Date]])</f>
        <v>2025</v>
      </c>
      <c r="AK4330" s="11" t="str">
        <f>TEXT(tbl_LoanData[[#This Row],[Application Date]],"MMMM")</f>
        <v>January</v>
      </c>
      <c r="AL4330" s="12">
        <f>DATE(YEAR(tbl_LoanData[[#This Row],[Application Date]]),MONTH(tbl_LoanData[[#This Row],[Application Date]]),1)</f>
        <v>45658</v>
      </c>
      <c r="AM4330" s="14">
        <f ca="1">IF(AND(tbl_LoanData[[#This Row],[Application Date]]&gt;=EOMONTH(TODAY(),-1)+1,tbl_LoanData[[#This Row],[Application Date]]&lt;=TODAY()),tbl_LoanData[[#This Row],[Loan Amount]],0)</f>
        <v>0</v>
      </c>
      <c r="AN4330" s="14">
        <f>tbl_LoanData[[#This Row],[Amount Paid]]-(Q4330-X4330)</f>
        <v>67509.119999999995</v>
      </c>
      <c r="AO4330" s="14">
        <f>IF(tbl_LoanData[[#This Row],[Application Status]]="Approved",1,0)</f>
        <v>1</v>
      </c>
      <c r="AP4330" s="22" t="str">
        <f t="shared" ca="1" si="202"/>
        <v/>
      </c>
      <c r="AQ4330" s="22" t="str">
        <f t="shared" ca="1" si="203"/>
        <v/>
      </c>
    </row>
    <row r="4331" spans="1:43" ht="14.4" customHeight="1" x14ac:dyDescent="0.3">
      <c r="A4331" s="2" t="s">
        <v>11109</v>
      </c>
      <c r="B4331" s="2" t="s">
        <v>11110</v>
      </c>
      <c r="C4331" s="2" t="s">
        <v>781</v>
      </c>
      <c r="D4331" s="2" t="s">
        <v>161</v>
      </c>
      <c r="E4331" s="2" t="s">
        <v>125</v>
      </c>
      <c r="F4331" s="2">
        <v>28</v>
      </c>
      <c r="G4331" s="2" t="s">
        <v>69</v>
      </c>
      <c r="H4331" s="2" t="s">
        <v>565</v>
      </c>
      <c r="I4331" s="2" t="s">
        <v>47</v>
      </c>
      <c r="J4331" s="3">
        <v>45669</v>
      </c>
      <c r="K4331" s="3"/>
      <c r="L4331" s="2" t="s">
        <v>40</v>
      </c>
      <c r="M4331" s="2" t="s">
        <v>157</v>
      </c>
      <c r="N4331" s="2" t="s">
        <v>299</v>
      </c>
      <c r="O4331" s="4">
        <v>1535000</v>
      </c>
      <c r="P4331" s="4">
        <v>563900</v>
      </c>
      <c r="Q4331" s="4">
        <v>971100</v>
      </c>
      <c r="R4331" s="2">
        <v>24</v>
      </c>
      <c r="S4331" s="5">
        <v>10.11</v>
      </c>
      <c r="T4331" s="4">
        <v>48644.02</v>
      </c>
      <c r="U4331" s="2" t="s">
        <v>96</v>
      </c>
      <c r="V4331" s="2" t="s">
        <v>97</v>
      </c>
      <c r="W4331" s="4">
        <v>0</v>
      </c>
      <c r="X4331" s="4">
        <v>0</v>
      </c>
      <c r="Y4331" s="4">
        <v>1167456.42</v>
      </c>
      <c r="Z4331" s="2">
        <v>0</v>
      </c>
      <c r="AA4331" s="2" t="s">
        <v>97</v>
      </c>
      <c r="AB4331" s="2" t="s">
        <v>15728</v>
      </c>
      <c r="AC4331" s="2" t="s">
        <v>87</v>
      </c>
      <c r="AD4331" s="2" t="s">
        <v>76</v>
      </c>
      <c r="AE4331" s="5">
        <v>63.26</v>
      </c>
      <c r="AF4331" s="2">
        <v>0</v>
      </c>
      <c r="AG4331" s="2" t="s">
        <v>97</v>
      </c>
      <c r="AH4331" s="2"/>
      <c r="AI4331" s="6" t="str">
        <f t="shared" si="201"/>
        <v>25-34</v>
      </c>
      <c r="AJ4331" s="11">
        <f>YEAR(tbl_LoanData[[#This Row],[Application Date]])</f>
        <v>2025</v>
      </c>
      <c r="AK4331" s="11" t="str">
        <f>TEXT(tbl_LoanData[[#This Row],[Application Date]],"MMMM")</f>
        <v>January</v>
      </c>
      <c r="AL4331" s="12">
        <f>DATE(YEAR(tbl_LoanData[[#This Row],[Application Date]]),MONTH(tbl_LoanData[[#This Row],[Application Date]]),1)</f>
        <v>45658</v>
      </c>
      <c r="AM4331" s="14">
        <f ca="1">IF(AND(tbl_LoanData[[#This Row],[Application Date]]&gt;=EOMONTH(TODAY(),-1)+1,tbl_LoanData[[#This Row],[Application Date]]&lt;=TODAY()),tbl_LoanData[[#This Row],[Loan Amount]],0)</f>
        <v>0</v>
      </c>
      <c r="AN4331" s="14">
        <f>tbl_LoanData[[#This Row],[Amount Paid]]-(Q4331-X4331)</f>
        <v>-971100</v>
      </c>
      <c r="AO4331" s="14">
        <f>IF(tbl_LoanData[[#This Row],[Application Status]]="Approved",1,0)</f>
        <v>0</v>
      </c>
      <c r="AP4331" s="22" t="str">
        <f t="shared" ca="1" si="202"/>
        <v/>
      </c>
      <c r="AQ4331" s="22" t="str">
        <f t="shared" ca="1" si="203"/>
        <v/>
      </c>
    </row>
    <row r="4332" spans="1:43" x14ac:dyDescent="0.3">
      <c r="A4332" s="2" t="s">
        <v>11129</v>
      </c>
      <c r="B4332" s="2" t="s">
        <v>11130</v>
      </c>
      <c r="C4332" s="2" t="s">
        <v>343</v>
      </c>
      <c r="D4332" s="2" t="s">
        <v>117</v>
      </c>
      <c r="E4332" s="2" t="s">
        <v>402</v>
      </c>
      <c r="F4332" s="2">
        <v>52</v>
      </c>
      <c r="G4332" s="2" t="s">
        <v>69</v>
      </c>
      <c r="H4332" s="2" t="s">
        <v>172</v>
      </c>
      <c r="I4332" s="2" t="s">
        <v>45</v>
      </c>
      <c r="J4332" s="3">
        <v>45680</v>
      </c>
      <c r="K4332" s="3"/>
      <c r="L4332" s="2" t="s">
        <v>40</v>
      </c>
      <c r="M4332" s="2" t="s">
        <v>85</v>
      </c>
      <c r="N4332" s="2" t="s">
        <v>86</v>
      </c>
      <c r="O4332" s="4">
        <v>864000</v>
      </c>
      <c r="P4332" s="4">
        <v>220300</v>
      </c>
      <c r="Q4332" s="4">
        <v>643700</v>
      </c>
      <c r="R4332" s="2">
        <v>48</v>
      </c>
      <c r="S4332" s="5">
        <v>12.32</v>
      </c>
      <c r="T4332" s="4">
        <v>20019.07</v>
      </c>
      <c r="U4332" s="2" t="s">
        <v>96</v>
      </c>
      <c r="V4332" s="2" t="s">
        <v>97</v>
      </c>
      <c r="W4332" s="4">
        <v>0</v>
      </c>
      <c r="X4332" s="4">
        <v>0</v>
      </c>
      <c r="Y4332" s="4">
        <v>960915.36</v>
      </c>
      <c r="Z4332" s="2">
        <v>0</v>
      </c>
      <c r="AA4332" s="2" t="s">
        <v>97</v>
      </c>
      <c r="AB4332" s="2" t="s">
        <v>15730</v>
      </c>
      <c r="AC4332" s="2" t="s">
        <v>75</v>
      </c>
      <c r="AD4332" s="2" t="s">
        <v>76</v>
      </c>
      <c r="AE4332" s="5">
        <v>74.5</v>
      </c>
      <c r="AF4332" s="2">
        <v>0</v>
      </c>
      <c r="AG4332" s="2" t="s">
        <v>97</v>
      </c>
      <c r="AH4332" s="2"/>
      <c r="AI4332" s="6" t="str">
        <f t="shared" si="201"/>
        <v>45-54</v>
      </c>
      <c r="AJ4332" s="11">
        <f>YEAR(tbl_LoanData[[#This Row],[Application Date]])</f>
        <v>2025</v>
      </c>
      <c r="AK4332" s="11" t="str">
        <f>TEXT(tbl_LoanData[[#This Row],[Application Date]],"MMMM")</f>
        <v>January</v>
      </c>
      <c r="AL4332" s="12">
        <f>DATE(YEAR(tbl_LoanData[[#This Row],[Application Date]]),MONTH(tbl_LoanData[[#This Row],[Application Date]]),1)</f>
        <v>45658</v>
      </c>
      <c r="AM4332" s="14">
        <f ca="1">IF(AND(tbl_LoanData[[#This Row],[Application Date]]&gt;=EOMONTH(TODAY(),-1)+1,tbl_LoanData[[#This Row],[Application Date]]&lt;=TODAY()),tbl_LoanData[[#This Row],[Loan Amount]],0)</f>
        <v>0</v>
      </c>
      <c r="AN4332" s="14">
        <f>tbl_LoanData[[#This Row],[Amount Paid]]-(Q4332-X4332)</f>
        <v>-643700</v>
      </c>
      <c r="AO4332" s="14">
        <f>IF(tbl_LoanData[[#This Row],[Application Status]]="Approved",1,0)</f>
        <v>0</v>
      </c>
      <c r="AP4332" s="22" t="str">
        <f t="shared" ca="1" si="202"/>
        <v/>
      </c>
      <c r="AQ4332" s="22" t="str">
        <f t="shared" ca="1" si="203"/>
        <v/>
      </c>
    </row>
    <row r="4333" spans="1:43" ht="14.4" customHeight="1" x14ac:dyDescent="0.3">
      <c r="A4333" s="2" t="s">
        <v>11161</v>
      </c>
      <c r="B4333" s="2" t="s">
        <v>11162</v>
      </c>
      <c r="C4333" s="2" t="s">
        <v>141</v>
      </c>
      <c r="D4333" s="2" t="s">
        <v>182</v>
      </c>
      <c r="E4333" s="2" t="s">
        <v>176</v>
      </c>
      <c r="F4333" s="2">
        <v>29</v>
      </c>
      <c r="G4333" s="2" t="s">
        <v>83</v>
      </c>
      <c r="H4333" s="2" t="s">
        <v>269</v>
      </c>
      <c r="I4333" s="2" t="s">
        <v>46</v>
      </c>
      <c r="J4333" s="3">
        <v>45680</v>
      </c>
      <c r="K4333" s="3"/>
      <c r="L4333" s="2" t="s">
        <v>40</v>
      </c>
      <c r="M4333" s="2" t="s">
        <v>111</v>
      </c>
      <c r="N4333" s="2" t="s">
        <v>120</v>
      </c>
      <c r="O4333" s="4">
        <v>798000</v>
      </c>
      <c r="P4333" s="4">
        <v>102800</v>
      </c>
      <c r="Q4333" s="4">
        <v>695200</v>
      </c>
      <c r="R4333" s="2">
        <v>36</v>
      </c>
      <c r="S4333" s="5">
        <v>7.32</v>
      </c>
      <c r="T4333" s="4">
        <v>23551.83</v>
      </c>
      <c r="U4333" s="2" t="s">
        <v>113</v>
      </c>
      <c r="V4333" s="2" t="s">
        <v>97</v>
      </c>
      <c r="W4333" s="4">
        <v>0</v>
      </c>
      <c r="X4333" s="4">
        <v>0</v>
      </c>
      <c r="Y4333" s="4">
        <v>847865.92</v>
      </c>
      <c r="Z4333" s="2">
        <v>0</v>
      </c>
      <c r="AA4333" s="2" t="s">
        <v>97</v>
      </c>
      <c r="AB4333" s="2" t="s">
        <v>15727</v>
      </c>
      <c r="AC4333" s="2" t="s">
        <v>129</v>
      </c>
      <c r="AD4333" s="2" t="s">
        <v>76</v>
      </c>
      <c r="AE4333" s="5">
        <v>87.12</v>
      </c>
      <c r="AF4333" s="2">
        <v>0</v>
      </c>
      <c r="AG4333" s="2" t="s">
        <v>97</v>
      </c>
      <c r="AH4333" s="2"/>
      <c r="AI4333" s="6" t="str">
        <f t="shared" si="201"/>
        <v>25-34</v>
      </c>
      <c r="AJ4333" s="11">
        <f>YEAR(tbl_LoanData[[#This Row],[Application Date]])</f>
        <v>2025</v>
      </c>
      <c r="AK4333" s="11" t="str">
        <f>TEXT(tbl_LoanData[[#This Row],[Application Date]],"MMMM")</f>
        <v>January</v>
      </c>
      <c r="AL4333" s="12">
        <f>DATE(YEAR(tbl_LoanData[[#This Row],[Application Date]]),MONTH(tbl_LoanData[[#This Row],[Application Date]]),1)</f>
        <v>45658</v>
      </c>
      <c r="AM4333" s="14">
        <f ca="1">IF(AND(tbl_LoanData[[#This Row],[Application Date]]&gt;=EOMONTH(TODAY(),-1)+1,tbl_LoanData[[#This Row],[Application Date]]&lt;=TODAY()),tbl_LoanData[[#This Row],[Loan Amount]],0)</f>
        <v>0</v>
      </c>
      <c r="AN4333" s="14">
        <f>tbl_LoanData[[#This Row],[Amount Paid]]-(Q4333-X4333)</f>
        <v>-695200</v>
      </c>
      <c r="AO4333" s="14">
        <f>IF(tbl_LoanData[[#This Row],[Application Status]]="Approved",1,0)</f>
        <v>0</v>
      </c>
      <c r="AP4333" s="22" t="str">
        <f t="shared" ca="1" si="202"/>
        <v/>
      </c>
      <c r="AQ4333" s="22" t="str">
        <f t="shared" ca="1" si="203"/>
        <v/>
      </c>
    </row>
    <row r="4334" spans="1:43" ht="14.4" customHeight="1" x14ac:dyDescent="0.3">
      <c r="A4334" s="2" t="s">
        <v>11393</v>
      </c>
      <c r="B4334" s="2" t="s">
        <v>11394</v>
      </c>
      <c r="C4334" s="2" t="s">
        <v>368</v>
      </c>
      <c r="D4334" s="2" t="s">
        <v>82</v>
      </c>
      <c r="E4334" s="2" t="s">
        <v>81</v>
      </c>
      <c r="F4334" s="2">
        <v>65</v>
      </c>
      <c r="G4334" s="2" t="s">
        <v>83</v>
      </c>
      <c r="H4334" s="2" t="s">
        <v>217</v>
      </c>
      <c r="I4334" s="2" t="s">
        <v>46</v>
      </c>
      <c r="J4334" s="3">
        <v>45667</v>
      </c>
      <c r="K4334" s="3">
        <v>45675</v>
      </c>
      <c r="L4334" s="2" t="s">
        <v>39</v>
      </c>
      <c r="M4334" s="2" t="s">
        <v>71</v>
      </c>
      <c r="N4334" s="2" t="s">
        <v>72</v>
      </c>
      <c r="O4334" s="4">
        <v>1134000</v>
      </c>
      <c r="P4334" s="4">
        <v>336400</v>
      </c>
      <c r="Q4334" s="4">
        <v>797600</v>
      </c>
      <c r="R4334" s="2">
        <v>48</v>
      </c>
      <c r="S4334" s="5">
        <v>14.82</v>
      </c>
      <c r="T4334" s="4">
        <v>26467.03</v>
      </c>
      <c r="U4334" s="2" t="s">
        <v>73</v>
      </c>
      <c r="V4334" s="2" t="s">
        <v>74</v>
      </c>
      <c r="W4334" s="4">
        <v>502873.57</v>
      </c>
      <c r="X4334" s="4">
        <v>767543.71</v>
      </c>
      <c r="Y4334" s="4">
        <v>1270417.28</v>
      </c>
      <c r="Z4334" s="2">
        <v>0</v>
      </c>
      <c r="AA4334" s="2" t="s">
        <v>56</v>
      </c>
      <c r="AB4334" s="2" t="s">
        <v>15735</v>
      </c>
      <c r="AC4334" s="2" t="s">
        <v>213</v>
      </c>
      <c r="AD4334" s="2" t="s">
        <v>76</v>
      </c>
      <c r="AE4334" s="5">
        <v>70.34</v>
      </c>
      <c r="AF4334" s="2">
        <v>0</v>
      </c>
      <c r="AG4334" s="2" t="s">
        <v>77</v>
      </c>
      <c r="AH4334" s="2">
        <v>8</v>
      </c>
      <c r="AI4334" s="6" t="str">
        <f t="shared" si="201"/>
        <v>65+</v>
      </c>
      <c r="AJ4334" s="11">
        <f>YEAR(tbl_LoanData[[#This Row],[Application Date]])</f>
        <v>2025</v>
      </c>
      <c r="AK4334" s="11" t="str">
        <f>TEXT(tbl_LoanData[[#This Row],[Application Date]],"MMMM")</f>
        <v>January</v>
      </c>
      <c r="AL4334" s="12">
        <f>DATE(YEAR(tbl_LoanData[[#This Row],[Application Date]]),MONTH(tbl_LoanData[[#This Row],[Application Date]]),1)</f>
        <v>45658</v>
      </c>
      <c r="AM4334" s="14">
        <f ca="1">IF(AND(tbl_LoanData[[#This Row],[Application Date]]&gt;=EOMONTH(TODAY(),-1)+1,tbl_LoanData[[#This Row],[Application Date]]&lt;=TODAY()),tbl_LoanData[[#This Row],[Loan Amount]],0)</f>
        <v>0</v>
      </c>
      <c r="AN4334" s="14">
        <f>tbl_LoanData[[#This Row],[Amount Paid]]-(Q4334-X4334)</f>
        <v>472817.27999999997</v>
      </c>
      <c r="AO4334" s="14">
        <f>IF(tbl_LoanData[[#This Row],[Application Status]]="Approved",1,0)</f>
        <v>1</v>
      </c>
      <c r="AP4334" s="22" t="str">
        <f t="shared" ca="1" si="202"/>
        <v/>
      </c>
      <c r="AQ4334" s="22" t="str">
        <f t="shared" ca="1" si="203"/>
        <v/>
      </c>
    </row>
    <row r="4335" spans="1:43" ht="14.4" customHeight="1" x14ac:dyDescent="0.3">
      <c r="A4335" s="2" t="s">
        <v>11433</v>
      </c>
      <c r="B4335" s="2" t="s">
        <v>11434</v>
      </c>
      <c r="C4335" s="2" t="s">
        <v>627</v>
      </c>
      <c r="D4335" s="2" t="s">
        <v>204</v>
      </c>
      <c r="E4335" s="2" t="s">
        <v>68</v>
      </c>
      <c r="F4335" s="2">
        <v>61</v>
      </c>
      <c r="G4335" s="2" t="s">
        <v>83</v>
      </c>
      <c r="H4335" s="2" t="s">
        <v>250</v>
      </c>
      <c r="I4335" s="2" t="s">
        <v>52</v>
      </c>
      <c r="J4335" s="3">
        <v>45671</v>
      </c>
      <c r="K4335" s="3">
        <v>45684</v>
      </c>
      <c r="L4335" s="2" t="s">
        <v>37</v>
      </c>
      <c r="M4335" s="2" t="s">
        <v>94</v>
      </c>
      <c r="N4335" s="2" t="s">
        <v>436</v>
      </c>
      <c r="O4335" s="4">
        <v>194000</v>
      </c>
      <c r="P4335" s="4">
        <v>25000</v>
      </c>
      <c r="Q4335" s="4">
        <v>169000</v>
      </c>
      <c r="R4335" s="2">
        <v>48</v>
      </c>
      <c r="S4335" s="5">
        <v>9.8000000000000007</v>
      </c>
      <c r="T4335" s="4">
        <v>4901</v>
      </c>
      <c r="U4335" s="2" t="s">
        <v>73</v>
      </c>
      <c r="V4335" s="2" t="s">
        <v>74</v>
      </c>
      <c r="W4335" s="4">
        <v>68614</v>
      </c>
      <c r="X4335" s="4">
        <v>166634</v>
      </c>
      <c r="Y4335" s="4">
        <v>235248</v>
      </c>
      <c r="Z4335" s="2">
        <v>116</v>
      </c>
      <c r="AA4335" s="2" t="s">
        <v>60</v>
      </c>
      <c r="AB4335" s="2" t="s">
        <v>15736</v>
      </c>
      <c r="AC4335" s="2" t="s">
        <v>87</v>
      </c>
      <c r="AD4335" s="2" t="s">
        <v>76</v>
      </c>
      <c r="AE4335" s="5">
        <v>87.11</v>
      </c>
      <c r="AF4335" s="2">
        <v>4</v>
      </c>
      <c r="AG4335" s="2" t="s">
        <v>130</v>
      </c>
      <c r="AH4335" s="2">
        <v>13</v>
      </c>
      <c r="AI4335" s="6" t="str">
        <f t="shared" si="201"/>
        <v>55-64</v>
      </c>
      <c r="AJ4335" s="11">
        <f>YEAR(tbl_LoanData[[#This Row],[Application Date]])</f>
        <v>2025</v>
      </c>
      <c r="AK4335" s="11" t="str">
        <f>TEXT(tbl_LoanData[[#This Row],[Application Date]],"MMMM")</f>
        <v>January</v>
      </c>
      <c r="AL4335" s="12">
        <f>DATE(YEAR(tbl_LoanData[[#This Row],[Application Date]]),MONTH(tbl_LoanData[[#This Row],[Application Date]]),1)</f>
        <v>45658</v>
      </c>
      <c r="AM4335" s="14">
        <f ca="1">IF(AND(tbl_LoanData[[#This Row],[Application Date]]&gt;=EOMONTH(TODAY(),-1)+1,tbl_LoanData[[#This Row],[Application Date]]&lt;=TODAY()),tbl_LoanData[[#This Row],[Loan Amount]],0)</f>
        <v>0</v>
      </c>
      <c r="AN4335" s="14">
        <f>tbl_LoanData[[#This Row],[Amount Paid]]-(Q4335-X4335)</f>
        <v>66248</v>
      </c>
      <c r="AO4335" s="14">
        <f>IF(tbl_LoanData[[#This Row],[Application Status]]="Approved",1,0)</f>
        <v>1</v>
      </c>
      <c r="AP4335" s="22" t="str">
        <f t="shared" ca="1" si="202"/>
        <v/>
      </c>
      <c r="AQ4335" s="22" t="str">
        <f t="shared" ca="1" si="203"/>
        <v/>
      </c>
    </row>
    <row r="4336" spans="1:43" ht="14.4" customHeight="1" x14ac:dyDescent="0.3">
      <c r="A4336" s="2" t="s">
        <v>11523</v>
      </c>
      <c r="B4336" s="2" t="s">
        <v>11524</v>
      </c>
      <c r="C4336" s="2" t="s">
        <v>712</v>
      </c>
      <c r="D4336" s="2" t="s">
        <v>161</v>
      </c>
      <c r="E4336" s="2" t="s">
        <v>189</v>
      </c>
      <c r="F4336" s="2">
        <v>38</v>
      </c>
      <c r="G4336" s="2" t="s">
        <v>83</v>
      </c>
      <c r="H4336" s="2" t="s">
        <v>372</v>
      </c>
      <c r="I4336" s="2" t="s">
        <v>43</v>
      </c>
      <c r="J4336" s="3">
        <v>45666</v>
      </c>
      <c r="K4336" s="3">
        <v>45674</v>
      </c>
      <c r="L4336" s="2" t="s">
        <v>38</v>
      </c>
      <c r="M4336" s="2" t="s">
        <v>127</v>
      </c>
      <c r="N4336" s="2" t="s">
        <v>128</v>
      </c>
      <c r="O4336" s="4">
        <v>1750000</v>
      </c>
      <c r="P4336" s="4">
        <v>614400</v>
      </c>
      <c r="Q4336" s="4">
        <v>1135600</v>
      </c>
      <c r="R4336" s="2">
        <v>48</v>
      </c>
      <c r="S4336" s="5">
        <v>12.81</v>
      </c>
      <c r="T4336" s="4">
        <v>35780.86</v>
      </c>
      <c r="U4336" s="2" t="s">
        <v>73</v>
      </c>
      <c r="V4336" s="2" t="s">
        <v>74</v>
      </c>
      <c r="W4336" s="4">
        <v>572493.76</v>
      </c>
      <c r="X4336" s="4">
        <v>1144987.68</v>
      </c>
      <c r="Y4336" s="4">
        <v>1717481.44</v>
      </c>
      <c r="Z4336" s="2">
        <v>90</v>
      </c>
      <c r="AA4336" s="2" t="s">
        <v>59</v>
      </c>
      <c r="AB4336" s="2" t="s">
        <v>15731</v>
      </c>
      <c r="AC4336" s="2" t="s">
        <v>87</v>
      </c>
      <c r="AD4336" s="2" t="s">
        <v>76</v>
      </c>
      <c r="AE4336" s="5">
        <v>64.89</v>
      </c>
      <c r="AF4336" s="2">
        <v>3</v>
      </c>
      <c r="AG4336" s="2" t="s">
        <v>130</v>
      </c>
      <c r="AH4336" s="2">
        <v>8</v>
      </c>
      <c r="AI4336" s="6" t="str">
        <f t="shared" si="201"/>
        <v>35-44</v>
      </c>
      <c r="AJ4336" s="11">
        <f>YEAR(tbl_LoanData[[#This Row],[Application Date]])</f>
        <v>2025</v>
      </c>
      <c r="AK4336" s="11" t="str">
        <f>TEXT(tbl_LoanData[[#This Row],[Application Date]],"MMMM")</f>
        <v>January</v>
      </c>
      <c r="AL4336" s="12">
        <f>DATE(YEAR(tbl_LoanData[[#This Row],[Application Date]]),MONTH(tbl_LoanData[[#This Row],[Application Date]]),1)</f>
        <v>45658</v>
      </c>
      <c r="AM4336" s="14">
        <f ca="1">IF(AND(tbl_LoanData[[#This Row],[Application Date]]&gt;=EOMONTH(TODAY(),-1)+1,tbl_LoanData[[#This Row],[Application Date]]&lt;=TODAY()),tbl_LoanData[[#This Row],[Loan Amount]],0)</f>
        <v>0</v>
      </c>
      <c r="AN4336" s="14">
        <f>tbl_LoanData[[#This Row],[Amount Paid]]-(Q4336-X4336)</f>
        <v>581881.43999999994</v>
      </c>
      <c r="AO4336" s="14">
        <f>IF(tbl_LoanData[[#This Row],[Application Status]]="Approved",1,0)</f>
        <v>1</v>
      </c>
      <c r="AP4336" s="22" t="str">
        <f t="shared" ca="1" si="202"/>
        <v/>
      </c>
      <c r="AQ4336" s="22" t="str">
        <f t="shared" ca="1" si="203"/>
        <v/>
      </c>
    </row>
    <row r="4337" spans="1:43" ht="14.4" customHeight="1" x14ac:dyDescent="0.3">
      <c r="A4337" s="2" t="s">
        <v>11677</v>
      </c>
      <c r="B4337" s="2" t="s">
        <v>11678</v>
      </c>
      <c r="C4337" s="2" t="s">
        <v>175</v>
      </c>
      <c r="D4337" s="2" t="s">
        <v>91</v>
      </c>
      <c r="E4337" s="2" t="s">
        <v>67</v>
      </c>
      <c r="F4337" s="2">
        <v>49</v>
      </c>
      <c r="G4337" s="2" t="s">
        <v>83</v>
      </c>
      <c r="H4337" s="2" t="s">
        <v>211</v>
      </c>
      <c r="I4337" s="2" t="s">
        <v>50</v>
      </c>
      <c r="J4337" s="3">
        <v>45672</v>
      </c>
      <c r="K4337" s="3">
        <v>45680</v>
      </c>
      <c r="L4337" s="2" t="s">
        <v>36</v>
      </c>
      <c r="M4337" s="2" t="s">
        <v>94</v>
      </c>
      <c r="N4337" s="2" t="s">
        <v>212</v>
      </c>
      <c r="O4337" s="4">
        <v>1682000</v>
      </c>
      <c r="P4337" s="4">
        <v>426400</v>
      </c>
      <c r="Q4337" s="4">
        <v>1255600</v>
      </c>
      <c r="R4337" s="2">
        <v>36</v>
      </c>
      <c r="S4337" s="5">
        <v>13.81</v>
      </c>
      <c r="T4337" s="4">
        <v>49327.64</v>
      </c>
      <c r="U4337" s="2" t="s">
        <v>73</v>
      </c>
      <c r="V4337" s="2" t="s">
        <v>74</v>
      </c>
      <c r="W4337" s="4">
        <v>789242.24</v>
      </c>
      <c r="X4337" s="4">
        <v>986552.84</v>
      </c>
      <c r="Y4337" s="4">
        <v>1775795.08</v>
      </c>
      <c r="Z4337" s="2">
        <v>84</v>
      </c>
      <c r="AA4337" s="2" t="s">
        <v>59</v>
      </c>
      <c r="AB4337" s="2" t="s">
        <v>15727</v>
      </c>
      <c r="AC4337" s="2" t="s">
        <v>106</v>
      </c>
      <c r="AD4337" s="2" t="s">
        <v>76</v>
      </c>
      <c r="AE4337" s="5">
        <v>74.650000000000006</v>
      </c>
      <c r="AF4337" s="2">
        <v>3</v>
      </c>
      <c r="AG4337" s="2" t="s">
        <v>130</v>
      </c>
      <c r="AH4337" s="2">
        <v>8</v>
      </c>
      <c r="AI4337" s="6" t="str">
        <f t="shared" si="201"/>
        <v>45-54</v>
      </c>
      <c r="AJ4337" s="11">
        <f>YEAR(tbl_LoanData[[#This Row],[Application Date]])</f>
        <v>2025</v>
      </c>
      <c r="AK4337" s="11" t="str">
        <f>TEXT(tbl_LoanData[[#This Row],[Application Date]],"MMMM")</f>
        <v>January</v>
      </c>
      <c r="AL4337" s="12">
        <f>DATE(YEAR(tbl_LoanData[[#This Row],[Application Date]]),MONTH(tbl_LoanData[[#This Row],[Application Date]]),1)</f>
        <v>45658</v>
      </c>
      <c r="AM4337" s="14">
        <f ca="1">IF(AND(tbl_LoanData[[#This Row],[Application Date]]&gt;=EOMONTH(TODAY(),-1)+1,tbl_LoanData[[#This Row],[Application Date]]&lt;=TODAY()),tbl_LoanData[[#This Row],[Loan Amount]],0)</f>
        <v>0</v>
      </c>
      <c r="AN4337" s="14">
        <f>tbl_LoanData[[#This Row],[Amount Paid]]-(Q4337-X4337)</f>
        <v>520195.07999999996</v>
      </c>
      <c r="AO4337" s="14">
        <f>IF(tbl_LoanData[[#This Row],[Application Status]]="Approved",1,0)</f>
        <v>1</v>
      </c>
      <c r="AP4337" s="22" t="str">
        <f t="shared" ca="1" si="202"/>
        <v/>
      </c>
      <c r="AQ4337" s="22" t="str">
        <f t="shared" ca="1" si="203"/>
        <v/>
      </c>
    </row>
    <row r="4338" spans="1:43" ht="14.4" customHeight="1" x14ac:dyDescent="0.3">
      <c r="A4338" s="2" t="s">
        <v>11713</v>
      </c>
      <c r="B4338" s="2" t="s">
        <v>11714</v>
      </c>
      <c r="C4338" s="2" t="s">
        <v>243</v>
      </c>
      <c r="D4338" s="2" t="s">
        <v>204</v>
      </c>
      <c r="E4338" s="2" t="s">
        <v>161</v>
      </c>
      <c r="F4338" s="2">
        <v>36</v>
      </c>
      <c r="G4338" s="2" t="s">
        <v>83</v>
      </c>
      <c r="H4338" s="2" t="s">
        <v>265</v>
      </c>
      <c r="I4338" s="2" t="s">
        <v>44</v>
      </c>
      <c r="J4338" s="3">
        <v>45672</v>
      </c>
      <c r="K4338" s="3">
        <v>45686</v>
      </c>
      <c r="L4338" s="2" t="s">
        <v>40</v>
      </c>
      <c r="M4338" s="2" t="s">
        <v>71</v>
      </c>
      <c r="N4338" s="2" t="s">
        <v>137</v>
      </c>
      <c r="O4338" s="4">
        <v>939000</v>
      </c>
      <c r="P4338" s="4">
        <v>167600</v>
      </c>
      <c r="Q4338" s="4">
        <v>771400</v>
      </c>
      <c r="R4338" s="2">
        <v>48</v>
      </c>
      <c r="S4338" s="5">
        <v>9.9600000000000009</v>
      </c>
      <c r="T4338" s="4">
        <v>22473.45</v>
      </c>
      <c r="U4338" s="2" t="s">
        <v>73</v>
      </c>
      <c r="V4338" s="2" t="s">
        <v>74</v>
      </c>
      <c r="W4338" s="4">
        <v>292154.84999999998</v>
      </c>
      <c r="X4338" s="4">
        <v>786570.91</v>
      </c>
      <c r="Y4338" s="4">
        <v>1078725.76</v>
      </c>
      <c r="Z4338" s="2">
        <v>155</v>
      </c>
      <c r="AA4338" s="2" t="s">
        <v>60</v>
      </c>
      <c r="AB4338" s="2" t="s">
        <v>15735</v>
      </c>
      <c r="AC4338" s="2" t="s">
        <v>332</v>
      </c>
      <c r="AD4338" s="2" t="s">
        <v>76</v>
      </c>
      <c r="AE4338" s="5">
        <v>82.15</v>
      </c>
      <c r="AF4338" s="2">
        <v>5</v>
      </c>
      <c r="AG4338" s="2" t="s">
        <v>130</v>
      </c>
      <c r="AH4338" s="2">
        <v>14</v>
      </c>
      <c r="AI4338" s="6" t="str">
        <f t="shared" si="201"/>
        <v>35-44</v>
      </c>
      <c r="AJ4338" s="11">
        <f>YEAR(tbl_LoanData[[#This Row],[Application Date]])</f>
        <v>2025</v>
      </c>
      <c r="AK4338" s="11" t="str">
        <f>TEXT(tbl_LoanData[[#This Row],[Application Date]],"MMMM")</f>
        <v>January</v>
      </c>
      <c r="AL4338" s="12">
        <f>DATE(YEAR(tbl_LoanData[[#This Row],[Application Date]]),MONTH(tbl_LoanData[[#This Row],[Application Date]]),1)</f>
        <v>45658</v>
      </c>
      <c r="AM4338" s="14">
        <f ca="1">IF(AND(tbl_LoanData[[#This Row],[Application Date]]&gt;=EOMONTH(TODAY(),-1)+1,tbl_LoanData[[#This Row],[Application Date]]&lt;=TODAY()),tbl_LoanData[[#This Row],[Loan Amount]],0)</f>
        <v>0</v>
      </c>
      <c r="AN4338" s="14">
        <f>tbl_LoanData[[#This Row],[Amount Paid]]-(Q4338-X4338)</f>
        <v>307325.76</v>
      </c>
      <c r="AO4338" s="14">
        <f>IF(tbl_LoanData[[#This Row],[Application Status]]="Approved",1,0)</f>
        <v>1</v>
      </c>
      <c r="AP4338" s="22" t="str">
        <f t="shared" ca="1" si="202"/>
        <v/>
      </c>
      <c r="AQ4338" s="22" t="str">
        <f t="shared" ca="1" si="203"/>
        <v/>
      </c>
    </row>
    <row r="4339" spans="1:43" x14ac:dyDescent="0.3">
      <c r="A4339" s="2" t="s">
        <v>11731</v>
      </c>
      <c r="B4339" s="2" t="s">
        <v>11732</v>
      </c>
      <c r="C4339" s="2" t="s">
        <v>464</v>
      </c>
      <c r="D4339" s="2" t="s">
        <v>91</v>
      </c>
      <c r="E4339" s="2" t="s">
        <v>209</v>
      </c>
      <c r="F4339" s="2">
        <v>37</v>
      </c>
      <c r="G4339" s="2" t="s">
        <v>83</v>
      </c>
      <c r="H4339" s="2" t="s">
        <v>103</v>
      </c>
      <c r="I4339" s="2" t="s">
        <v>43</v>
      </c>
      <c r="J4339" s="3">
        <v>45660</v>
      </c>
      <c r="K4339" s="3">
        <v>45671</v>
      </c>
      <c r="L4339" s="2" t="s">
        <v>39</v>
      </c>
      <c r="M4339" s="2" t="s">
        <v>71</v>
      </c>
      <c r="N4339" s="2" t="s">
        <v>294</v>
      </c>
      <c r="O4339" s="4">
        <v>2419000</v>
      </c>
      <c r="P4339" s="4">
        <v>477300</v>
      </c>
      <c r="Q4339" s="4">
        <v>1941700</v>
      </c>
      <c r="R4339" s="2">
        <v>36</v>
      </c>
      <c r="S4339" s="5">
        <v>5.44</v>
      </c>
      <c r="T4339" s="4">
        <v>62738.48</v>
      </c>
      <c r="U4339" s="2" t="s">
        <v>73</v>
      </c>
      <c r="V4339" s="2" t="s">
        <v>74</v>
      </c>
      <c r="W4339" s="4">
        <v>1129292.6399999999</v>
      </c>
      <c r="X4339" s="4">
        <v>1129292.8</v>
      </c>
      <c r="Y4339" s="4">
        <v>2258585.44</v>
      </c>
      <c r="Z4339" s="2">
        <v>30</v>
      </c>
      <c r="AA4339" s="2" t="s">
        <v>57</v>
      </c>
      <c r="AB4339" s="2" t="s">
        <v>15727</v>
      </c>
      <c r="AC4339" s="2" t="s">
        <v>87</v>
      </c>
      <c r="AD4339" s="2" t="s">
        <v>76</v>
      </c>
      <c r="AE4339" s="5">
        <v>80.27</v>
      </c>
      <c r="AF4339" s="2">
        <v>1</v>
      </c>
      <c r="AG4339" s="2" t="s">
        <v>77</v>
      </c>
      <c r="AH4339" s="2">
        <v>11</v>
      </c>
      <c r="AI4339" s="6" t="str">
        <f t="shared" si="201"/>
        <v>35-44</v>
      </c>
      <c r="AJ4339" s="11">
        <f>YEAR(tbl_LoanData[[#This Row],[Application Date]])</f>
        <v>2025</v>
      </c>
      <c r="AK4339" s="11" t="str">
        <f>TEXT(tbl_LoanData[[#This Row],[Application Date]],"MMMM")</f>
        <v>January</v>
      </c>
      <c r="AL4339" s="12">
        <f>DATE(YEAR(tbl_LoanData[[#This Row],[Application Date]]),MONTH(tbl_LoanData[[#This Row],[Application Date]]),1)</f>
        <v>45658</v>
      </c>
      <c r="AM4339" s="14">
        <f ca="1">IF(AND(tbl_LoanData[[#This Row],[Application Date]]&gt;=EOMONTH(TODAY(),-1)+1,tbl_LoanData[[#This Row],[Application Date]]&lt;=TODAY()),tbl_LoanData[[#This Row],[Loan Amount]],0)</f>
        <v>0</v>
      </c>
      <c r="AN4339" s="14">
        <f>tbl_LoanData[[#This Row],[Amount Paid]]-(Q4339-X4339)</f>
        <v>316885.43999999994</v>
      </c>
      <c r="AO4339" s="14">
        <f>IF(tbl_LoanData[[#This Row],[Application Status]]="Approved",1,0)</f>
        <v>1</v>
      </c>
      <c r="AP4339" s="22" t="str">
        <f t="shared" ca="1" si="202"/>
        <v/>
      </c>
      <c r="AQ4339" s="22" t="str">
        <f t="shared" ca="1" si="203"/>
        <v/>
      </c>
    </row>
    <row r="4340" spans="1:43" ht="14.4" customHeight="1" x14ac:dyDescent="0.3">
      <c r="A4340" s="2" t="s">
        <v>11853</v>
      </c>
      <c r="B4340" s="2" t="s">
        <v>11854</v>
      </c>
      <c r="C4340" s="2" t="s">
        <v>868</v>
      </c>
      <c r="D4340" s="2" t="s">
        <v>254</v>
      </c>
      <c r="E4340" s="2" t="s">
        <v>540</v>
      </c>
      <c r="F4340" s="2">
        <v>45</v>
      </c>
      <c r="G4340" s="2" t="s">
        <v>69</v>
      </c>
      <c r="H4340" s="2" t="s">
        <v>177</v>
      </c>
      <c r="I4340" s="2" t="s">
        <v>43</v>
      </c>
      <c r="J4340" s="3">
        <v>45676</v>
      </c>
      <c r="K4340" s="3">
        <v>45692</v>
      </c>
      <c r="L4340" s="2" t="s">
        <v>40</v>
      </c>
      <c r="M4340" s="2" t="s">
        <v>85</v>
      </c>
      <c r="N4340" s="2" t="s">
        <v>274</v>
      </c>
      <c r="O4340" s="4">
        <v>1294000</v>
      </c>
      <c r="P4340" s="4">
        <v>306000</v>
      </c>
      <c r="Q4340" s="4">
        <v>988000</v>
      </c>
      <c r="R4340" s="2">
        <v>48</v>
      </c>
      <c r="S4340" s="5">
        <v>10.98</v>
      </c>
      <c r="T4340" s="4">
        <v>29623.53</v>
      </c>
      <c r="U4340" s="2" t="s">
        <v>73</v>
      </c>
      <c r="V4340" s="2" t="s">
        <v>74</v>
      </c>
      <c r="W4340" s="4">
        <v>533223.54</v>
      </c>
      <c r="X4340" s="4">
        <v>888706.06</v>
      </c>
      <c r="Y4340" s="4">
        <v>1421929.6</v>
      </c>
      <c r="Z4340" s="2">
        <v>0</v>
      </c>
      <c r="AA4340" s="2" t="s">
        <v>56</v>
      </c>
      <c r="AB4340" s="2" t="s">
        <v>15732</v>
      </c>
      <c r="AC4340" s="2" t="s">
        <v>360</v>
      </c>
      <c r="AD4340" s="2" t="s">
        <v>76</v>
      </c>
      <c r="AE4340" s="5">
        <v>76.349999999999994</v>
      </c>
      <c r="AF4340" s="2">
        <v>0</v>
      </c>
      <c r="AG4340" s="2" t="s">
        <v>77</v>
      </c>
      <c r="AH4340" s="2">
        <v>16</v>
      </c>
      <c r="AI4340" s="6" t="str">
        <f t="shared" si="201"/>
        <v>45-54</v>
      </c>
      <c r="AJ4340" s="11">
        <f>YEAR(tbl_LoanData[[#This Row],[Application Date]])</f>
        <v>2025</v>
      </c>
      <c r="AK4340" s="11" t="str">
        <f>TEXT(tbl_LoanData[[#This Row],[Application Date]],"MMMM")</f>
        <v>January</v>
      </c>
      <c r="AL4340" s="12">
        <f>DATE(YEAR(tbl_LoanData[[#This Row],[Application Date]]),MONTH(tbl_LoanData[[#This Row],[Application Date]]),1)</f>
        <v>45658</v>
      </c>
      <c r="AM4340" s="14">
        <f ca="1">IF(AND(tbl_LoanData[[#This Row],[Application Date]]&gt;=EOMONTH(TODAY(),-1)+1,tbl_LoanData[[#This Row],[Application Date]]&lt;=TODAY()),tbl_LoanData[[#This Row],[Loan Amount]],0)</f>
        <v>0</v>
      </c>
      <c r="AN4340" s="14">
        <f>tbl_LoanData[[#This Row],[Amount Paid]]-(Q4340-X4340)</f>
        <v>433929.60000000009</v>
      </c>
      <c r="AO4340" s="14">
        <f>IF(tbl_LoanData[[#This Row],[Application Status]]="Approved",1,0)</f>
        <v>1</v>
      </c>
      <c r="AP4340" s="22" t="str">
        <f t="shared" ca="1" si="202"/>
        <v/>
      </c>
      <c r="AQ4340" s="22" t="str">
        <f t="shared" ca="1" si="203"/>
        <v/>
      </c>
    </row>
    <row r="4341" spans="1:43" x14ac:dyDescent="0.3">
      <c r="A4341" s="2" t="s">
        <v>12121</v>
      </c>
      <c r="B4341" s="2" t="s">
        <v>12122</v>
      </c>
      <c r="C4341" s="2" t="s">
        <v>338</v>
      </c>
      <c r="D4341" s="2" t="s">
        <v>134</v>
      </c>
      <c r="E4341" s="2" t="s">
        <v>102</v>
      </c>
      <c r="F4341" s="2">
        <v>41</v>
      </c>
      <c r="G4341" s="2" t="s">
        <v>83</v>
      </c>
      <c r="H4341" s="2" t="s">
        <v>269</v>
      </c>
      <c r="I4341" s="2" t="s">
        <v>46</v>
      </c>
      <c r="J4341" s="3">
        <v>45676</v>
      </c>
      <c r="K4341" s="3"/>
      <c r="L4341" s="2" t="s">
        <v>37</v>
      </c>
      <c r="M4341" s="2" t="s">
        <v>199</v>
      </c>
      <c r="N4341" s="2" t="s">
        <v>200</v>
      </c>
      <c r="O4341" s="4">
        <v>245000</v>
      </c>
      <c r="P4341" s="4">
        <v>33200</v>
      </c>
      <c r="Q4341" s="4">
        <v>211800</v>
      </c>
      <c r="R4341" s="2">
        <v>24</v>
      </c>
      <c r="S4341" s="5">
        <v>10.88</v>
      </c>
      <c r="T4341" s="4">
        <v>10745.32</v>
      </c>
      <c r="U4341" s="2" t="s">
        <v>113</v>
      </c>
      <c r="V4341" s="2" t="s">
        <v>97</v>
      </c>
      <c r="W4341" s="4">
        <v>0</v>
      </c>
      <c r="X4341" s="4">
        <v>0</v>
      </c>
      <c r="Y4341" s="4">
        <v>257887.68</v>
      </c>
      <c r="Z4341" s="2">
        <v>0</v>
      </c>
      <c r="AA4341" s="2" t="s">
        <v>97</v>
      </c>
      <c r="AB4341" s="2" t="s">
        <v>15731</v>
      </c>
      <c r="AC4341" s="2" t="s">
        <v>332</v>
      </c>
      <c r="AD4341" s="2" t="s">
        <v>76</v>
      </c>
      <c r="AE4341" s="5">
        <v>86.45</v>
      </c>
      <c r="AF4341" s="2">
        <v>0</v>
      </c>
      <c r="AG4341" s="2" t="s">
        <v>97</v>
      </c>
      <c r="AH4341" s="2"/>
      <c r="AI4341" s="6" t="str">
        <f t="shared" si="201"/>
        <v>35-44</v>
      </c>
      <c r="AJ4341" s="11">
        <f>YEAR(tbl_LoanData[[#This Row],[Application Date]])</f>
        <v>2025</v>
      </c>
      <c r="AK4341" s="11" t="str">
        <f>TEXT(tbl_LoanData[[#This Row],[Application Date]],"MMMM")</f>
        <v>January</v>
      </c>
      <c r="AL4341" s="12">
        <f>DATE(YEAR(tbl_LoanData[[#This Row],[Application Date]]),MONTH(tbl_LoanData[[#This Row],[Application Date]]),1)</f>
        <v>45658</v>
      </c>
      <c r="AM4341" s="14">
        <f ca="1">IF(AND(tbl_LoanData[[#This Row],[Application Date]]&gt;=EOMONTH(TODAY(),-1)+1,tbl_LoanData[[#This Row],[Application Date]]&lt;=TODAY()),tbl_LoanData[[#This Row],[Loan Amount]],0)</f>
        <v>0</v>
      </c>
      <c r="AN4341" s="14">
        <f>tbl_LoanData[[#This Row],[Amount Paid]]-(Q4341-X4341)</f>
        <v>-211800</v>
      </c>
      <c r="AO4341" s="14">
        <f>IF(tbl_LoanData[[#This Row],[Application Status]]="Approved",1,0)</f>
        <v>0</v>
      </c>
      <c r="AP4341" s="22" t="str">
        <f t="shared" ca="1" si="202"/>
        <v/>
      </c>
      <c r="AQ4341" s="22" t="str">
        <f t="shared" ca="1" si="203"/>
        <v/>
      </c>
    </row>
    <row r="4342" spans="1:43" ht="14.4" customHeight="1" x14ac:dyDescent="0.3">
      <c r="A4342" s="2" t="s">
        <v>12137</v>
      </c>
      <c r="B4342" s="2" t="s">
        <v>12138</v>
      </c>
      <c r="C4342" s="2" t="s">
        <v>393</v>
      </c>
      <c r="D4342" s="2" t="s">
        <v>311</v>
      </c>
      <c r="E4342" s="2" t="s">
        <v>385</v>
      </c>
      <c r="F4342" s="2">
        <v>49</v>
      </c>
      <c r="G4342" s="2" t="s">
        <v>83</v>
      </c>
      <c r="H4342" s="2" t="s">
        <v>233</v>
      </c>
      <c r="I4342" s="2" t="s">
        <v>46</v>
      </c>
      <c r="J4342" s="3">
        <v>45684</v>
      </c>
      <c r="K4342" s="3">
        <v>45697</v>
      </c>
      <c r="L4342" s="2" t="s">
        <v>36</v>
      </c>
      <c r="M4342" s="2" t="s">
        <v>94</v>
      </c>
      <c r="N4342" s="2" t="s">
        <v>212</v>
      </c>
      <c r="O4342" s="4">
        <v>1563000</v>
      </c>
      <c r="P4342" s="4">
        <v>166200</v>
      </c>
      <c r="Q4342" s="4">
        <v>1396800</v>
      </c>
      <c r="R4342" s="2">
        <v>48</v>
      </c>
      <c r="S4342" s="5">
        <v>5.83</v>
      </c>
      <c r="T4342" s="4">
        <v>35886.120000000003</v>
      </c>
      <c r="U4342" s="2" t="s">
        <v>73</v>
      </c>
      <c r="V4342" s="2" t="s">
        <v>74</v>
      </c>
      <c r="W4342" s="4">
        <v>645950.16</v>
      </c>
      <c r="X4342" s="4">
        <v>1076583.6000000001</v>
      </c>
      <c r="Y4342" s="4">
        <v>1722533.76</v>
      </c>
      <c r="Z4342" s="2">
        <v>0</v>
      </c>
      <c r="AA4342" s="2" t="s">
        <v>56</v>
      </c>
      <c r="AB4342" s="2" t="s">
        <v>15736</v>
      </c>
      <c r="AC4342" s="2" t="s">
        <v>213</v>
      </c>
      <c r="AD4342" s="2" t="s">
        <v>76</v>
      </c>
      <c r="AE4342" s="5">
        <v>89.37</v>
      </c>
      <c r="AF4342" s="2">
        <v>0</v>
      </c>
      <c r="AG4342" s="2" t="s">
        <v>77</v>
      </c>
      <c r="AH4342" s="2">
        <v>13</v>
      </c>
      <c r="AI4342" s="6" t="str">
        <f t="shared" si="201"/>
        <v>45-54</v>
      </c>
      <c r="AJ4342" s="11">
        <f>YEAR(tbl_LoanData[[#This Row],[Application Date]])</f>
        <v>2025</v>
      </c>
      <c r="AK4342" s="11" t="str">
        <f>TEXT(tbl_LoanData[[#This Row],[Application Date]],"MMMM")</f>
        <v>January</v>
      </c>
      <c r="AL4342" s="12">
        <f>DATE(YEAR(tbl_LoanData[[#This Row],[Application Date]]),MONTH(tbl_LoanData[[#This Row],[Application Date]]),1)</f>
        <v>45658</v>
      </c>
      <c r="AM4342" s="14">
        <f ca="1">IF(AND(tbl_LoanData[[#This Row],[Application Date]]&gt;=EOMONTH(TODAY(),-1)+1,tbl_LoanData[[#This Row],[Application Date]]&lt;=TODAY()),tbl_LoanData[[#This Row],[Loan Amount]],0)</f>
        <v>0</v>
      </c>
      <c r="AN4342" s="14">
        <f>tbl_LoanData[[#This Row],[Amount Paid]]-(Q4342-X4342)</f>
        <v>325733.76000000013</v>
      </c>
      <c r="AO4342" s="14">
        <f>IF(tbl_LoanData[[#This Row],[Application Status]]="Approved",1,0)</f>
        <v>1</v>
      </c>
      <c r="AP4342" s="22" t="str">
        <f t="shared" ca="1" si="202"/>
        <v/>
      </c>
      <c r="AQ4342" s="22" t="str">
        <f t="shared" ca="1" si="203"/>
        <v/>
      </c>
    </row>
    <row r="4343" spans="1:43" ht="14.4" customHeight="1" x14ac:dyDescent="0.3">
      <c r="A4343" s="2" t="s">
        <v>12169</v>
      </c>
      <c r="B4343" s="2" t="s">
        <v>12170</v>
      </c>
      <c r="C4343" s="2" t="s">
        <v>317</v>
      </c>
      <c r="D4343" s="2" t="s">
        <v>117</v>
      </c>
      <c r="E4343" s="2" t="s">
        <v>161</v>
      </c>
      <c r="F4343" s="2">
        <v>63</v>
      </c>
      <c r="G4343" s="2" t="s">
        <v>83</v>
      </c>
      <c r="H4343" s="2" t="s">
        <v>70</v>
      </c>
      <c r="I4343" s="2" t="s">
        <v>50</v>
      </c>
      <c r="J4343" s="3">
        <v>45669</v>
      </c>
      <c r="K4343" s="3">
        <v>45671</v>
      </c>
      <c r="L4343" s="2" t="s">
        <v>36</v>
      </c>
      <c r="M4343" s="2" t="s">
        <v>104</v>
      </c>
      <c r="N4343" s="2" t="s">
        <v>105</v>
      </c>
      <c r="O4343" s="4">
        <v>1355000</v>
      </c>
      <c r="P4343" s="4">
        <v>501000</v>
      </c>
      <c r="Q4343" s="4">
        <v>854000</v>
      </c>
      <c r="R4343" s="2">
        <v>24</v>
      </c>
      <c r="S4343" s="5">
        <v>12.95</v>
      </c>
      <c r="T4343" s="4">
        <v>44799.42</v>
      </c>
      <c r="U4343" s="2" t="s">
        <v>73</v>
      </c>
      <c r="V4343" s="2" t="s">
        <v>74</v>
      </c>
      <c r="W4343" s="4">
        <v>806389.56</v>
      </c>
      <c r="X4343" s="4">
        <v>268796.44</v>
      </c>
      <c r="Y4343" s="4">
        <v>1075186</v>
      </c>
      <c r="Z4343" s="2">
        <v>32</v>
      </c>
      <c r="AA4343" s="2" t="s">
        <v>58</v>
      </c>
      <c r="AB4343" s="2" t="s">
        <v>15736</v>
      </c>
      <c r="AC4343" s="2" t="s">
        <v>87</v>
      </c>
      <c r="AD4343" s="2" t="s">
        <v>76</v>
      </c>
      <c r="AE4343" s="5">
        <v>63.03</v>
      </c>
      <c r="AF4343" s="2">
        <v>1</v>
      </c>
      <c r="AG4343" s="2" t="s">
        <v>15718</v>
      </c>
      <c r="AH4343" s="2">
        <v>2</v>
      </c>
      <c r="AI4343" s="6" t="str">
        <f t="shared" si="201"/>
        <v>55-64</v>
      </c>
      <c r="AJ4343" s="11">
        <f>YEAR(tbl_LoanData[[#This Row],[Application Date]])</f>
        <v>2025</v>
      </c>
      <c r="AK4343" s="11" t="str">
        <f>TEXT(tbl_LoanData[[#This Row],[Application Date]],"MMMM")</f>
        <v>January</v>
      </c>
      <c r="AL4343" s="12">
        <f>DATE(YEAR(tbl_LoanData[[#This Row],[Application Date]]),MONTH(tbl_LoanData[[#This Row],[Application Date]]),1)</f>
        <v>45658</v>
      </c>
      <c r="AM4343" s="14">
        <f ca="1">IF(AND(tbl_LoanData[[#This Row],[Application Date]]&gt;=EOMONTH(TODAY(),-1)+1,tbl_LoanData[[#This Row],[Application Date]]&lt;=TODAY()),tbl_LoanData[[#This Row],[Loan Amount]],0)</f>
        <v>0</v>
      </c>
      <c r="AN4343" s="14">
        <f>tbl_LoanData[[#This Row],[Amount Paid]]-(Q4343-X4343)</f>
        <v>221186</v>
      </c>
      <c r="AO4343" s="14">
        <f>IF(tbl_LoanData[[#This Row],[Application Status]]="Approved",1,0)</f>
        <v>1</v>
      </c>
      <c r="AP4343" s="22" t="str">
        <f t="shared" ca="1" si="202"/>
        <v/>
      </c>
      <c r="AQ4343" s="22" t="str">
        <f t="shared" ca="1" si="203"/>
        <v/>
      </c>
    </row>
    <row r="4344" spans="1:43" x14ac:dyDescent="0.3">
      <c r="A4344" s="2" t="s">
        <v>12205</v>
      </c>
      <c r="B4344" s="2" t="s">
        <v>12206</v>
      </c>
      <c r="C4344" s="2" t="s">
        <v>347</v>
      </c>
      <c r="D4344" s="2" t="s">
        <v>311</v>
      </c>
      <c r="E4344" s="2" t="s">
        <v>209</v>
      </c>
      <c r="F4344" s="2">
        <v>40</v>
      </c>
      <c r="G4344" s="2" t="s">
        <v>69</v>
      </c>
      <c r="H4344" s="2" t="s">
        <v>119</v>
      </c>
      <c r="I4344" s="2" t="s">
        <v>43</v>
      </c>
      <c r="J4344" s="3">
        <v>45665</v>
      </c>
      <c r="K4344" s="3"/>
      <c r="L4344" s="2" t="s">
        <v>40</v>
      </c>
      <c r="M4344" s="2" t="s">
        <v>94</v>
      </c>
      <c r="N4344" s="2" t="s">
        <v>95</v>
      </c>
      <c r="O4344" s="4">
        <v>1168000</v>
      </c>
      <c r="P4344" s="4">
        <v>368400</v>
      </c>
      <c r="Q4344" s="4">
        <v>799600</v>
      </c>
      <c r="R4344" s="2">
        <v>60</v>
      </c>
      <c r="S4344" s="5">
        <v>7.23</v>
      </c>
      <c r="T4344" s="4">
        <v>18144.259999999998</v>
      </c>
      <c r="U4344" s="2" t="s">
        <v>96</v>
      </c>
      <c r="V4344" s="2" t="s">
        <v>97</v>
      </c>
      <c r="W4344" s="4">
        <v>0</v>
      </c>
      <c r="X4344" s="4">
        <v>0</v>
      </c>
      <c r="Y4344" s="4">
        <v>1088655.3999999999</v>
      </c>
      <c r="Z4344" s="2">
        <v>0</v>
      </c>
      <c r="AA4344" s="2" t="s">
        <v>97</v>
      </c>
      <c r="AB4344" s="2" t="s">
        <v>15729</v>
      </c>
      <c r="AC4344" s="2" t="s">
        <v>106</v>
      </c>
      <c r="AD4344" s="2" t="s">
        <v>76</v>
      </c>
      <c r="AE4344" s="5">
        <v>68.459999999999994</v>
      </c>
      <c r="AF4344" s="2">
        <v>0</v>
      </c>
      <c r="AG4344" s="2" t="s">
        <v>97</v>
      </c>
      <c r="AH4344" s="2"/>
      <c r="AI4344" s="6" t="str">
        <f t="shared" si="201"/>
        <v>35-44</v>
      </c>
      <c r="AJ4344" s="11">
        <f>YEAR(tbl_LoanData[[#This Row],[Application Date]])</f>
        <v>2025</v>
      </c>
      <c r="AK4344" s="11" t="str">
        <f>TEXT(tbl_LoanData[[#This Row],[Application Date]],"MMMM")</f>
        <v>January</v>
      </c>
      <c r="AL4344" s="12">
        <f>DATE(YEAR(tbl_LoanData[[#This Row],[Application Date]]),MONTH(tbl_LoanData[[#This Row],[Application Date]]),1)</f>
        <v>45658</v>
      </c>
      <c r="AM4344" s="14">
        <f ca="1">IF(AND(tbl_LoanData[[#This Row],[Application Date]]&gt;=EOMONTH(TODAY(),-1)+1,tbl_LoanData[[#This Row],[Application Date]]&lt;=TODAY()),tbl_LoanData[[#This Row],[Loan Amount]],0)</f>
        <v>0</v>
      </c>
      <c r="AN4344" s="14">
        <f>tbl_LoanData[[#This Row],[Amount Paid]]-(Q4344-X4344)</f>
        <v>-799600</v>
      </c>
      <c r="AO4344" s="14">
        <f>IF(tbl_LoanData[[#This Row],[Application Status]]="Approved",1,0)</f>
        <v>0</v>
      </c>
      <c r="AP4344" s="22" t="str">
        <f t="shared" ca="1" si="202"/>
        <v/>
      </c>
      <c r="AQ4344" s="22" t="str">
        <f t="shared" ca="1" si="203"/>
        <v/>
      </c>
    </row>
    <row r="4345" spans="1:43" x14ac:dyDescent="0.3">
      <c r="A4345" s="2" t="s">
        <v>12233</v>
      </c>
      <c r="B4345" s="2" t="s">
        <v>12234</v>
      </c>
      <c r="C4345" s="2" t="s">
        <v>840</v>
      </c>
      <c r="D4345" s="2" t="s">
        <v>101</v>
      </c>
      <c r="E4345" s="2" t="s">
        <v>232</v>
      </c>
      <c r="F4345" s="2">
        <v>33</v>
      </c>
      <c r="G4345" s="2" t="s">
        <v>83</v>
      </c>
      <c r="H4345" s="2" t="s">
        <v>372</v>
      </c>
      <c r="I4345" s="2" t="s">
        <v>43</v>
      </c>
      <c r="J4345" s="3">
        <v>45658</v>
      </c>
      <c r="K4345" s="3">
        <v>45668</v>
      </c>
      <c r="L4345" s="2" t="s">
        <v>40</v>
      </c>
      <c r="M4345" s="2" t="s">
        <v>71</v>
      </c>
      <c r="N4345" s="2" t="s">
        <v>137</v>
      </c>
      <c r="O4345" s="4">
        <v>1061000</v>
      </c>
      <c r="P4345" s="4">
        <v>320600</v>
      </c>
      <c r="Q4345" s="4">
        <v>740400</v>
      </c>
      <c r="R4345" s="2">
        <v>48</v>
      </c>
      <c r="S4345" s="5">
        <v>5.74</v>
      </c>
      <c r="T4345" s="4">
        <v>18966.580000000002</v>
      </c>
      <c r="U4345" s="2" t="s">
        <v>73</v>
      </c>
      <c r="V4345" s="2" t="s">
        <v>74</v>
      </c>
      <c r="W4345" s="4">
        <v>360365.02</v>
      </c>
      <c r="X4345" s="4">
        <v>550030.81999999995</v>
      </c>
      <c r="Y4345" s="4">
        <v>910395.84</v>
      </c>
      <c r="Z4345" s="2">
        <v>0</v>
      </c>
      <c r="AA4345" s="2" t="s">
        <v>56</v>
      </c>
      <c r="AB4345" s="2" t="s">
        <v>15730</v>
      </c>
      <c r="AC4345" s="2" t="s">
        <v>121</v>
      </c>
      <c r="AD4345" s="2" t="s">
        <v>76</v>
      </c>
      <c r="AE4345" s="5">
        <v>69.78</v>
      </c>
      <c r="AF4345" s="2">
        <v>0</v>
      </c>
      <c r="AG4345" s="2" t="s">
        <v>77</v>
      </c>
      <c r="AH4345" s="2">
        <v>10</v>
      </c>
      <c r="AI4345" s="6" t="str">
        <f t="shared" si="201"/>
        <v>25-34</v>
      </c>
      <c r="AJ4345" s="11">
        <f>YEAR(tbl_LoanData[[#This Row],[Application Date]])</f>
        <v>2025</v>
      </c>
      <c r="AK4345" s="11" t="str">
        <f>TEXT(tbl_LoanData[[#This Row],[Application Date]],"MMMM")</f>
        <v>January</v>
      </c>
      <c r="AL4345" s="12">
        <f>DATE(YEAR(tbl_LoanData[[#This Row],[Application Date]]),MONTH(tbl_LoanData[[#This Row],[Application Date]]),1)</f>
        <v>45658</v>
      </c>
      <c r="AM4345" s="14">
        <f ca="1">IF(AND(tbl_LoanData[[#This Row],[Application Date]]&gt;=EOMONTH(TODAY(),-1)+1,tbl_LoanData[[#This Row],[Application Date]]&lt;=TODAY()),tbl_LoanData[[#This Row],[Loan Amount]],0)</f>
        <v>0</v>
      </c>
      <c r="AN4345" s="14">
        <f>tbl_LoanData[[#This Row],[Amount Paid]]-(Q4345-X4345)</f>
        <v>169995.83999999997</v>
      </c>
      <c r="AO4345" s="14">
        <f>IF(tbl_LoanData[[#This Row],[Application Status]]="Approved",1,0)</f>
        <v>1</v>
      </c>
      <c r="AP4345" s="22" t="str">
        <f t="shared" ca="1" si="202"/>
        <v/>
      </c>
      <c r="AQ4345" s="22" t="str">
        <f t="shared" ca="1" si="203"/>
        <v/>
      </c>
    </row>
    <row r="4346" spans="1:43" ht="14.4" customHeight="1" x14ac:dyDescent="0.3">
      <c r="A4346" s="2" t="s">
        <v>12383</v>
      </c>
      <c r="B4346" s="2" t="s">
        <v>12384</v>
      </c>
      <c r="C4346" s="2" t="s">
        <v>644</v>
      </c>
      <c r="D4346" s="2" t="s">
        <v>91</v>
      </c>
      <c r="E4346" s="2" t="s">
        <v>91</v>
      </c>
      <c r="F4346" s="2">
        <v>24</v>
      </c>
      <c r="G4346" s="2" t="s">
        <v>83</v>
      </c>
      <c r="H4346" s="2" t="s">
        <v>269</v>
      </c>
      <c r="I4346" s="2" t="s">
        <v>46</v>
      </c>
      <c r="J4346" s="3">
        <v>45667</v>
      </c>
      <c r="K4346" s="3">
        <v>45674</v>
      </c>
      <c r="L4346" s="2" t="s">
        <v>38</v>
      </c>
      <c r="M4346" s="2" t="s">
        <v>71</v>
      </c>
      <c r="N4346" s="2" t="s">
        <v>589</v>
      </c>
      <c r="O4346" s="4">
        <v>1264000</v>
      </c>
      <c r="P4346" s="4">
        <v>244800</v>
      </c>
      <c r="Q4346" s="4">
        <v>1019200</v>
      </c>
      <c r="R4346" s="2">
        <v>18</v>
      </c>
      <c r="S4346" s="5">
        <v>11.13</v>
      </c>
      <c r="T4346" s="4">
        <v>66075.3</v>
      </c>
      <c r="U4346" s="2" t="s">
        <v>73</v>
      </c>
      <c r="V4346" s="2" t="s">
        <v>33</v>
      </c>
      <c r="W4346" s="4">
        <v>1189355.44</v>
      </c>
      <c r="X4346" s="4">
        <v>0</v>
      </c>
      <c r="Y4346" s="4">
        <v>1189355.44</v>
      </c>
      <c r="Z4346" s="2">
        <v>0</v>
      </c>
      <c r="AA4346" s="2" t="s">
        <v>56</v>
      </c>
      <c r="AB4346" s="2" t="s">
        <v>15736</v>
      </c>
      <c r="AC4346" s="2" t="s">
        <v>87</v>
      </c>
      <c r="AD4346" s="2" t="s">
        <v>76</v>
      </c>
      <c r="AE4346" s="5">
        <v>80.63</v>
      </c>
      <c r="AF4346" s="2">
        <v>0</v>
      </c>
      <c r="AG4346" s="2" t="s">
        <v>77</v>
      </c>
      <c r="AH4346" s="2">
        <v>7</v>
      </c>
      <c r="AI4346" s="6" t="str">
        <f t="shared" si="201"/>
        <v>18-24</v>
      </c>
      <c r="AJ4346" s="11">
        <f>YEAR(tbl_LoanData[[#This Row],[Application Date]])</f>
        <v>2025</v>
      </c>
      <c r="AK4346" s="11" t="str">
        <f>TEXT(tbl_LoanData[[#This Row],[Application Date]],"MMMM")</f>
        <v>January</v>
      </c>
      <c r="AL4346" s="12">
        <f>DATE(YEAR(tbl_LoanData[[#This Row],[Application Date]]),MONTH(tbl_LoanData[[#This Row],[Application Date]]),1)</f>
        <v>45658</v>
      </c>
      <c r="AM4346" s="14">
        <f ca="1">IF(AND(tbl_LoanData[[#This Row],[Application Date]]&gt;=EOMONTH(TODAY(),-1)+1,tbl_LoanData[[#This Row],[Application Date]]&lt;=TODAY()),tbl_LoanData[[#This Row],[Loan Amount]],0)</f>
        <v>0</v>
      </c>
      <c r="AN4346" s="14">
        <f>tbl_LoanData[[#This Row],[Amount Paid]]-(Q4346-X4346)</f>
        <v>170155.43999999994</v>
      </c>
      <c r="AO4346" s="14">
        <f>IF(tbl_LoanData[[#This Row],[Application Status]]="Approved",1,0)</f>
        <v>1</v>
      </c>
      <c r="AP4346" s="22" t="str">
        <f t="shared" ca="1" si="202"/>
        <v/>
      </c>
      <c r="AQ4346" s="22" t="str">
        <f t="shared" ca="1" si="203"/>
        <v/>
      </c>
    </row>
    <row r="4347" spans="1:43" ht="14.4" customHeight="1" x14ac:dyDescent="0.3">
      <c r="A4347" s="2" t="s">
        <v>12429</v>
      </c>
      <c r="B4347" s="2" t="s">
        <v>12430</v>
      </c>
      <c r="C4347" s="2" t="s">
        <v>393</v>
      </c>
      <c r="D4347" s="2" t="s">
        <v>82</v>
      </c>
      <c r="E4347" s="2" t="s">
        <v>402</v>
      </c>
      <c r="F4347" s="2">
        <v>63</v>
      </c>
      <c r="G4347" s="2" t="s">
        <v>83</v>
      </c>
      <c r="H4347" s="2" t="s">
        <v>156</v>
      </c>
      <c r="I4347" s="2" t="s">
        <v>45</v>
      </c>
      <c r="J4347" s="3">
        <v>45682</v>
      </c>
      <c r="K4347" s="3">
        <v>45695</v>
      </c>
      <c r="L4347" s="2" t="s">
        <v>40</v>
      </c>
      <c r="M4347" s="2" t="s">
        <v>85</v>
      </c>
      <c r="N4347" s="2" t="s">
        <v>270</v>
      </c>
      <c r="O4347" s="4">
        <v>793000</v>
      </c>
      <c r="P4347" s="4">
        <v>169500</v>
      </c>
      <c r="Q4347" s="4">
        <v>623500</v>
      </c>
      <c r="R4347" s="2">
        <v>48</v>
      </c>
      <c r="S4347" s="5">
        <v>5.91</v>
      </c>
      <c r="T4347" s="4">
        <v>16060.32</v>
      </c>
      <c r="U4347" s="2" t="s">
        <v>73</v>
      </c>
      <c r="V4347" s="2" t="s">
        <v>74</v>
      </c>
      <c r="W4347" s="4">
        <v>289085.76</v>
      </c>
      <c r="X4347" s="4">
        <v>481809.64</v>
      </c>
      <c r="Y4347" s="4">
        <v>770895.4</v>
      </c>
      <c r="Z4347" s="2">
        <v>0</v>
      </c>
      <c r="AA4347" s="2" t="s">
        <v>56</v>
      </c>
      <c r="AB4347" s="2" t="s">
        <v>15732</v>
      </c>
      <c r="AC4347" s="2" t="s">
        <v>106</v>
      </c>
      <c r="AD4347" s="2" t="s">
        <v>76</v>
      </c>
      <c r="AE4347" s="5">
        <v>78.63</v>
      </c>
      <c r="AF4347" s="2">
        <v>0</v>
      </c>
      <c r="AG4347" s="2" t="s">
        <v>77</v>
      </c>
      <c r="AH4347" s="2">
        <v>13</v>
      </c>
      <c r="AI4347" s="6" t="str">
        <f t="shared" si="201"/>
        <v>55-64</v>
      </c>
      <c r="AJ4347" s="11">
        <f>YEAR(tbl_LoanData[[#This Row],[Application Date]])</f>
        <v>2025</v>
      </c>
      <c r="AK4347" s="11" t="str">
        <f>TEXT(tbl_LoanData[[#This Row],[Application Date]],"MMMM")</f>
        <v>January</v>
      </c>
      <c r="AL4347" s="12">
        <f>DATE(YEAR(tbl_LoanData[[#This Row],[Application Date]]),MONTH(tbl_LoanData[[#This Row],[Application Date]]),1)</f>
        <v>45658</v>
      </c>
      <c r="AM4347" s="14">
        <f ca="1">IF(AND(tbl_LoanData[[#This Row],[Application Date]]&gt;=EOMONTH(TODAY(),-1)+1,tbl_LoanData[[#This Row],[Application Date]]&lt;=TODAY()),tbl_LoanData[[#This Row],[Loan Amount]],0)</f>
        <v>0</v>
      </c>
      <c r="AN4347" s="14">
        <f>tbl_LoanData[[#This Row],[Amount Paid]]-(Q4347-X4347)</f>
        <v>147395.40000000002</v>
      </c>
      <c r="AO4347" s="14">
        <f>IF(tbl_LoanData[[#This Row],[Application Status]]="Approved",1,0)</f>
        <v>1</v>
      </c>
      <c r="AP4347" s="22" t="str">
        <f t="shared" ca="1" si="202"/>
        <v/>
      </c>
      <c r="AQ4347" s="22" t="str">
        <f t="shared" ca="1" si="203"/>
        <v/>
      </c>
    </row>
    <row r="4348" spans="1:43" ht="14.4" customHeight="1" x14ac:dyDescent="0.3">
      <c r="A4348" s="2" t="s">
        <v>12451</v>
      </c>
      <c r="B4348" s="2" t="s">
        <v>12452</v>
      </c>
      <c r="C4348" s="2" t="s">
        <v>240</v>
      </c>
      <c r="D4348" s="2" t="s">
        <v>81</v>
      </c>
      <c r="E4348" s="2" t="s">
        <v>101</v>
      </c>
      <c r="F4348" s="2">
        <v>44</v>
      </c>
      <c r="G4348" s="2" t="s">
        <v>83</v>
      </c>
      <c r="H4348" s="2" t="s">
        <v>256</v>
      </c>
      <c r="I4348" s="2" t="s">
        <v>43</v>
      </c>
      <c r="J4348" s="3">
        <v>45687</v>
      </c>
      <c r="K4348" s="3">
        <v>45696</v>
      </c>
      <c r="L4348" s="2" t="s">
        <v>37</v>
      </c>
      <c r="M4348" s="2" t="s">
        <v>104</v>
      </c>
      <c r="N4348" s="2" t="s">
        <v>192</v>
      </c>
      <c r="O4348" s="4">
        <v>181000</v>
      </c>
      <c r="P4348" s="4">
        <v>70300</v>
      </c>
      <c r="Q4348" s="4">
        <v>110700</v>
      </c>
      <c r="R4348" s="2">
        <v>24</v>
      </c>
      <c r="S4348" s="5">
        <v>7.1</v>
      </c>
      <c r="T4348" s="4">
        <v>5267.48</v>
      </c>
      <c r="U4348" s="2" t="s">
        <v>73</v>
      </c>
      <c r="V4348" s="2" t="s">
        <v>74</v>
      </c>
      <c r="W4348" s="4">
        <v>89547.16</v>
      </c>
      <c r="X4348" s="4">
        <v>36872.239999999998</v>
      </c>
      <c r="Y4348" s="4">
        <v>126419.4</v>
      </c>
      <c r="Z4348" s="2">
        <v>30</v>
      </c>
      <c r="AA4348" s="2" t="s">
        <v>57</v>
      </c>
      <c r="AB4348" s="2" t="s">
        <v>15731</v>
      </c>
      <c r="AC4348" s="2" t="s">
        <v>106</v>
      </c>
      <c r="AD4348" s="2" t="s">
        <v>76</v>
      </c>
      <c r="AE4348" s="5">
        <v>61.16</v>
      </c>
      <c r="AF4348" s="2">
        <v>1</v>
      </c>
      <c r="AG4348" s="2" t="s">
        <v>77</v>
      </c>
      <c r="AH4348" s="2">
        <v>9</v>
      </c>
      <c r="AI4348" s="6" t="str">
        <f t="shared" si="201"/>
        <v>35-44</v>
      </c>
      <c r="AJ4348" s="11">
        <f>YEAR(tbl_LoanData[[#This Row],[Application Date]])</f>
        <v>2025</v>
      </c>
      <c r="AK4348" s="11" t="str">
        <f>TEXT(tbl_LoanData[[#This Row],[Application Date]],"MMMM")</f>
        <v>January</v>
      </c>
      <c r="AL4348" s="12">
        <f>DATE(YEAR(tbl_LoanData[[#This Row],[Application Date]]),MONTH(tbl_LoanData[[#This Row],[Application Date]]),1)</f>
        <v>45658</v>
      </c>
      <c r="AM4348" s="14">
        <f ca="1">IF(AND(tbl_LoanData[[#This Row],[Application Date]]&gt;=EOMONTH(TODAY(),-1)+1,tbl_LoanData[[#This Row],[Application Date]]&lt;=TODAY()),tbl_LoanData[[#This Row],[Loan Amount]],0)</f>
        <v>0</v>
      </c>
      <c r="AN4348" s="14">
        <f>tbl_LoanData[[#This Row],[Amount Paid]]-(Q4348-X4348)</f>
        <v>15719.399999999994</v>
      </c>
      <c r="AO4348" s="14">
        <f>IF(tbl_LoanData[[#This Row],[Application Status]]="Approved",1,0)</f>
        <v>1</v>
      </c>
      <c r="AP4348" s="22" t="str">
        <f t="shared" ca="1" si="202"/>
        <v/>
      </c>
      <c r="AQ4348" s="22" t="str">
        <f t="shared" ca="1" si="203"/>
        <v/>
      </c>
    </row>
    <row r="4349" spans="1:43" ht="14.4" customHeight="1" x14ac:dyDescent="0.3">
      <c r="A4349" s="2" t="s">
        <v>12925</v>
      </c>
      <c r="B4349" s="2" t="s">
        <v>12926</v>
      </c>
      <c r="C4349" s="2" t="s">
        <v>599</v>
      </c>
      <c r="D4349" s="2" t="s">
        <v>161</v>
      </c>
      <c r="E4349" s="2" t="s">
        <v>118</v>
      </c>
      <c r="F4349" s="2">
        <v>65</v>
      </c>
      <c r="G4349" s="2" t="s">
        <v>83</v>
      </c>
      <c r="H4349" s="2" t="s">
        <v>265</v>
      </c>
      <c r="I4349" s="2" t="s">
        <v>44</v>
      </c>
      <c r="J4349" s="3">
        <v>45671</v>
      </c>
      <c r="K4349" s="3">
        <v>45675</v>
      </c>
      <c r="L4349" s="2" t="s">
        <v>39</v>
      </c>
      <c r="M4349" s="2" t="s">
        <v>127</v>
      </c>
      <c r="N4349" s="2" t="s">
        <v>152</v>
      </c>
      <c r="O4349" s="4">
        <v>1307000</v>
      </c>
      <c r="P4349" s="4">
        <v>202100</v>
      </c>
      <c r="Q4349" s="4">
        <v>1104900</v>
      </c>
      <c r="R4349" s="2">
        <v>18</v>
      </c>
      <c r="S4349" s="5">
        <v>6.68</v>
      </c>
      <c r="T4349" s="4">
        <v>67533.94</v>
      </c>
      <c r="U4349" s="2" t="s">
        <v>73</v>
      </c>
      <c r="V4349" s="2" t="s">
        <v>33</v>
      </c>
      <c r="W4349" s="4">
        <v>1215610.98</v>
      </c>
      <c r="X4349" s="4">
        <v>0</v>
      </c>
      <c r="Y4349" s="4">
        <v>1215610.98</v>
      </c>
      <c r="Z4349" s="2">
        <v>0</v>
      </c>
      <c r="AA4349" s="2" t="s">
        <v>56</v>
      </c>
      <c r="AB4349" s="2" t="s">
        <v>15729</v>
      </c>
      <c r="AC4349" s="2" t="s">
        <v>138</v>
      </c>
      <c r="AD4349" s="2" t="s">
        <v>76</v>
      </c>
      <c r="AE4349" s="5">
        <v>84.54</v>
      </c>
      <c r="AF4349" s="2">
        <v>0</v>
      </c>
      <c r="AG4349" s="2" t="s">
        <v>77</v>
      </c>
      <c r="AH4349" s="2">
        <v>4</v>
      </c>
      <c r="AI4349" s="6" t="str">
        <f t="shared" si="201"/>
        <v>65+</v>
      </c>
      <c r="AJ4349" s="11">
        <f>YEAR(tbl_LoanData[[#This Row],[Application Date]])</f>
        <v>2025</v>
      </c>
      <c r="AK4349" s="11" t="str">
        <f>TEXT(tbl_LoanData[[#This Row],[Application Date]],"MMMM")</f>
        <v>January</v>
      </c>
      <c r="AL4349" s="12">
        <f>DATE(YEAR(tbl_LoanData[[#This Row],[Application Date]]),MONTH(tbl_LoanData[[#This Row],[Application Date]]),1)</f>
        <v>45658</v>
      </c>
      <c r="AM4349" s="14">
        <f ca="1">IF(AND(tbl_LoanData[[#This Row],[Application Date]]&gt;=EOMONTH(TODAY(),-1)+1,tbl_LoanData[[#This Row],[Application Date]]&lt;=TODAY()),tbl_LoanData[[#This Row],[Loan Amount]],0)</f>
        <v>0</v>
      </c>
      <c r="AN4349" s="14">
        <f>tbl_LoanData[[#This Row],[Amount Paid]]-(Q4349-X4349)</f>
        <v>110710.97999999998</v>
      </c>
      <c r="AO4349" s="14">
        <f>IF(tbl_LoanData[[#This Row],[Application Status]]="Approved",1,0)</f>
        <v>1</v>
      </c>
      <c r="AP4349" s="22" t="str">
        <f t="shared" ca="1" si="202"/>
        <v/>
      </c>
      <c r="AQ4349" s="22" t="str">
        <f t="shared" ca="1" si="203"/>
        <v/>
      </c>
    </row>
    <row r="4350" spans="1:43" ht="14.4" customHeight="1" x14ac:dyDescent="0.3">
      <c r="A4350" s="2" t="s">
        <v>13057</v>
      </c>
      <c r="B4350" s="2" t="s">
        <v>13058</v>
      </c>
      <c r="C4350" s="2" t="s">
        <v>253</v>
      </c>
      <c r="D4350" s="2" t="s">
        <v>81</v>
      </c>
      <c r="E4350" s="2" t="s">
        <v>293</v>
      </c>
      <c r="F4350" s="2">
        <v>62</v>
      </c>
      <c r="G4350" s="2" t="s">
        <v>69</v>
      </c>
      <c r="H4350" s="2" t="s">
        <v>398</v>
      </c>
      <c r="I4350" s="2" t="s">
        <v>46</v>
      </c>
      <c r="J4350" s="3">
        <v>45669</v>
      </c>
      <c r="K4350" s="3">
        <v>45681</v>
      </c>
      <c r="L4350" s="2" t="s">
        <v>39</v>
      </c>
      <c r="M4350" s="2" t="s">
        <v>85</v>
      </c>
      <c r="N4350" s="2" t="s">
        <v>373</v>
      </c>
      <c r="O4350" s="4">
        <v>2496000</v>
      </c>
      <c r="P4350" s="4">
        <v>533100</v>
      </c>
      <c r="Q4350" s="4">
        <v>1962900</v>
      </c>
      <c r="R4350" s="2">
        <v>18</v>
      </c>
      <c r="S4350" s="5">
        <v>14.87</v>
      </c>
      <c r="T4350" s="4">
        <v>133373.6</v>
      </c>
      <c r="U4350" s="2" t="s">
        <v>73</v>
      </c>
      <c r="V4350" s="2" t="s">
        <v>33</v>
      </c>
      <c r="W4350" s="4">
        <v>2400724.84</v>
      </c>
      <c r="X4350" s="4">
        <v>0</v>
      </c>
      <c r="Y4350" s="4">
        <v>2400724.84</v>
      </c>
      <c r="Z4350" s="2">
        <v>0</v>
      </c>
      <c r="AA4350" s="2" t="s">
        <v>56</v>
      </c>
      <c r="AB4350" s="2" t="s">
        <v>15732</v>
      </c>
      <c r="AC4350" s="2" t="s">
        <v>213</v>
      </c>
      <c r="AD4350" s="2" t="s">
        <v>76</v>
      </c>
      <c r="AE4350" s="5">
        <v>78.64</v>
      </c>
      <c r="AF4350" s="2">
        <v>0</v>
      </c>
      <c r="AG4350" s="2" t="s">
        <v>77</v>
      </c>
      <c r="AH4350" s="2">
        <v>12</v>
      </c>
      <c r="AI4350" s="6" t="str">
        <f t="shared" si="201"/>
        <v>55-64</v>
      </c>
      <c r="AJ4350" s="11">
        <f>YEAR(tbl_LoanData[[#This Row],[Application Date]])</f>
        <v>2025</v>
      </c>
      <c r="AK4350" s="11" t="str">
        <f>TEXT(tbl_LoanData[[#This Row],[Application Date]],"MMMM")</f>
        <v>January</v>
      </c>
      <c r="AL4350" s="12">
        <f>DATE(YEAR(tbl_LoanData[[#This Row],[Application Date]]),MONTH(tbl_LoanData[[#This Row],[Application Date]]),1)</f>
        <v>45658</v>
      </c>
      <c r="AM4350" s="14">
        <f ca="1">IF(AND(tbl_LoanData[[#This Row],[Application Date]]&gt;=EOMONTH(TODAY(),-1)+1,tbl_LoanData[[#This Row],[Application Date]]&lt;=TODAY()),tbl_LoanData[[#This Row],[Loan Amount]],0)</f>
        <v>0</v>
      </c>
      <c r="AN4350" s="14">
        <f>tbl_LoanData[[#This Row],[Amount Paid]]-(Q4350-X4350)</f>
        <v>437824.83999999985</v>
      </c>
      <c r="AO4350" s="14">
        <f>IF(tbl_LoanData[[#This Row],[Application Status]]="Approved",1,0)</f>
        <v>1</v>
      </c>
      <c r="AP4350" s="22" t="str">
        <f t="shared" ca="1" si="202"/>
        <v/>
      </c>
      <c r="AQ4350" s="22" t="str">
        <f t="shared" ca="1" si="203"/>
        <v/>
      </c>
    </row>
    <row r="4351" spans="1:43" ht="14.4" customHeight="1" x14ac:dyDescent="0.3">
      <c r="A4351" s="2" t="s">
        <v>13165</v>
      </c>
      <c r="B4351" s="2" t="s">
        <v>13166</v>
      </c>
      <c r="C4351" s="2" t="s">
        <v>133</v>
      </c>
      <c r="D4351" s="2" t="s">
        <v>102</v>
      </c>
      <c r="E4351" s="2" t="s">
        <v>68</v>
      </c>
      <c r="F4351" s="2">
        <v>38</v>
      </c>
      <c r="G4351" s="2" t="s">
        <v>69</v>
      </c>
      <c r="H4351" s="2" t="s">
        <v>205</v>
      </c>
      <c r="I4351" s="2" t="s">
        <v>49</v>
      </c>
      <c r="J4351" s="3">
        <v>45666</v>
      </c>
      <c r="K4351" s="3">
        <v>45683</v>
      </c>
      <c r="L4351" s="2" t="s">
        <v>40</v>
      </c>
      <c r="M4351" s="2" t="s">
        <v>157</v>
      </c>
      <c r="N4351" s="2" t="s">
        <v>328</v>
      </c>
      <c r="O4351" s="4">
        <v>1284000</v>
      </c>
      <c r="P4351" s="4">
        <v>407800</v>
      </c>
      <c r="Q4351" s="4">
        <v>876200</v>
      </c>
      <c r="R4351" s="2">
        <v>12</v>
      </c>
      <c r="S4351" s="5">
        <v>5.39</v>
      </c>
      <c r="T4351" s="4">
        <v>76952.259999999995</v>
      </c>
      <c r="U4351" s="2" t="s">
        <v>73</v>
      </c>
      <c r="V4351" s="2" t="s">
        <v>33</v>
      </c>
      <c r="W4351" s="4">
        <v>923427.18</v>
      </c>
      <c r="X4351" s="4">
        <v>0</v>
      </c>
      <c r="Y4351" s="4">
        <v>923427.18</v>
      </c>
      <c r="Z4351" s="2">
        <v>0</v>
      </c>
      <c r="AA4351" s="2" t="s">
        <v>56</v>
      </c>
      <c r="AB4351" s="2" t="s">
        <v>15736</v>
      </c>
      <c r="AC4351" s="2" t="s">
        <v>332</v>
      </c>
      <c r="AD4351" s="2" t="s">
        <v>76</v>
      </c>
      <c r="AE4351" s="5">
        <v>68.239999999999995</v>
      </c>
      <c r="AF4351" s="2">
        <v>0</v>
      </c>
      <c r="AG4351" s="2" t="s">
        <v>77</v>
      </c>
      <c r="AH4351" s="2">
        <v>17</v>
      </c>
      <c r="AI4351" s="6" t="str">
        <f t="shared" si="201"/>
        <v>35-44</v>
      </c>
      <c r="AJ4351" s="11">
        <f>YEAR(tbl_LoanData[[#This Row],[Application Date]])</f>
        <v>2025</v>
      </c>
      <c r="AK4351" s="11" t="str">
        <f>TEXT(tbl_LoanData[[#This Row],[Application Date]],"MMMM")</f>
        <v>January</v>
      </c>
      <c r="AL4351" s="12">
        <f>DATE(YEAR(tbl_LoanData[[#This Row],[Application Date]]),MONTH(tbl_LoanData[[#This Row],[Application Date]]),1)</f>
        <v>45658</v>
      </c>
      <c r="AM4351" s="14">
        <f ca="1">IF(AND(tbl_LoanData[[#This Row],[Application Date]]&gt;=EOMONTH(TODAY(),-1)+1,tbl_LoanData[[#This Row],[Application Date]]&lt;=TODAY()),tbl_LoanData[[#This Row],[Loan Amount]],0)</f>
        <v>0</v>
      </c>
      <c r="AN4351" s="14">
        <f>tbl_LoanData[[#This Row],[Amount Paid]]-(Q4351-X4351)</f>
        <v>47227.180000000051</v>
      </c>
      <c r="AO4351" s="14">
        <f>IF(tbl_LoanData[[#This Row],[Application Status]]="Approved",1,0)</f>
        <v>1</v>
      </c>
      <c r="AP4351" s="22" t="str">
        <f t="shared" ca="1" si="202"/>
        <v/>
      </c>
      <c r="AQ4351" s="22" t="str">
        <f t="shared" ca="1" si="203"/>
        <v/>
      </c>
    </row>
    <row r="4352" spans="1:43" x14ac:dyDescent="0.3">
      <c r="A4352" s="2" t="s">
        <v>13293</v>
      </c>
      <c r="B4352" s="2" t="s">
        <v>13294</v>
      </c>
      <c r="C4352" s="2" t="s">
        <v>560</v>
      </c>
      <c r="D4352" s="2" t="s">
        <v>189</v>
      </c>
      <c r="E4352" s="2" t="s">
        <v>92</v>
      </c>
      <c r="F4352" s="2">
        <v>47</v>
      </c>
      <c r="G4352" s="2" t="s">
        <v>69</v>
      </c>
      <c r="H4352" s="2" t="s">
        <v>136</v>
      </c>
      <c r="I4352" s="2" t="s">
        <v>49</v>
      </c>
      <c r="J4352" s="3">
        <v>45677</v>
      </c>
      <c r="K4352" s="3">
        <v>45687</v>
      </c>
      <c r="L4352" s="2" t="s">
        <v>39</v>
      </c>
      <c r="M4352" s="2" t="s">
        <v>94</v>
      </c>
      <c r="N4352" s="2" t="s">
        <v>418</v>
      </c>
      <c r="O4352" s="4">
        <v>2376000</v>
      </c>
      <c r="P4352" s="4">
        <v>851400</v>
      </c>
      <c r="Q4352" s="4">
        <v>1524600</v>
      </c>
      <c r="R4352" s="2">
        <v>48</v>
      </c>
      <c r="S4352" s="5">
        <v>10.62</v>
      </c>
      <c r="T4352" s="4">
        <v>45255.21</v>
      </c>
      <c r="U4352" s="2" t="s">
        <v>73</v>
      </c>
      <c r="V4352" s="2" t="s">
        <v>74</v>
      </c>
      <c r="W4352" s="4">
        <v>814593.78</v>
      </c>
      <c r="X4352" s="4">
        <v>1357656.3</v>
      </c>
      <c r="Y4352" s="4">
        <v>2172250.08</v>
      </c>
      <c r="Z4352" s="2">
        <v>0</v>
      </c>
      <c r="AA4352" s="2" t="s">
        <v>56</v>
      </c>
      <c r="AB4352" s="2" t="s">
        <v>15733</v>
      </c>
      <c r="AC4352" s="2" t="s">
        <v>138</v>
      </c>
      <c r="AD4352" s="2" t="s">
        <v>76</v>
      </c>
      <c r="AE4352" s="5">
        <v>64.17</v>
      </c>
      <c r="AF4352" s="2">
        <v>0</v>
      </c>
      <c r="AG4352" s="2" t="s">
        <v>77</v>
      </c>
      <c r="AH4352" s="2">
        <v>10</v>
      </c>
      <c r="AI4352" s="6" t="str">
        <f t="shared" si="201"/>
        <v>45-54</v>
      </c>
      <c r="AJ4352" s="11">
        <f>YEAR(tbl_LoanData[[#This Row],[Application Date]])</f>
        <v>2025</v>
      </c>
      <c r="AK4352" s="11" t="str">
        <f>TEXT(tbl_LoanData[[#This Row],[Application Date]],"MMMM")</f>
        <v>January</v>
      </c>
      <c r="AL4352" s="12">
        <f>DATE(YEAR(tbl_LoanData[[#This Row],[Application Date]]),MONTH(tbl_LoanData[[#This Row],[Application Date]]),1)</f>
        <v>45658</v>
      </c>
      <c r="AM4352" s="14">
        <f ca="1">IF(AND(tbl_LoanData[[#This Row],[Application Date]]&gt;=EOMONTH(TODAY(),-1)+1,tbl_LoanData[[#This Row],[Application Date]]&lt;=TODAY()),tbl_LoanData[[#This Row],[Loan Amount]],0)</f>
        <v>0</v>
      </c>
      <c r="AN4352" s="14">
        <f>tbl_LoanData[[#This Row],[Amount Paid]]-(Q4352-X4352)</f>
        <v>647650.08000000007</v>
      </c>
      <c r="AO4352" s="14">
        <f>IF(tbl_LoanData[[#This Row],[Application Status]]="Approved",1,0)</f>
        <v>1</v>
      </c>
      <c r="AP4352" s="22" t="str">
        <f t="shared" ca="1" si="202"/>
        <v/>
      </c>
      <c r="AQ4352" s="22" t="str">
        <f t="shared" ca="1" si="203"/>
        <v/>
      </c>
    </row>
    <row r="4353" spans="1:43" ht="14.4" customHeight="1" x14ac:dyDescent="0.3">
      <c r="A4353" s="2" t="s">
        <v>13317</v>
      </c>
      <c r="B4353" s="2" t="s">
        <v>13318</v>
      </c>
      <c r="C4353" s="2" t="s">
        <v>227</v>
      </c>
      <c r="D4353" s="2" t="s">
        <v>134</v>
      </c>
      <c r="E4353" s="2" t="s">
        <v>182</v>
      </c>
      <c r="F4353" s="2">
        <v>48</v>
      </c>
      <c r="G4353" s="2" t="s">
        <v>69</v>
      </c>
      <c r="H4353" s="2" t="s">
        <v>307</v>
      </c>
      <c r="I4353" s="2" t="s">
        <v>43</v>
      </c>
      <c r="J4353" s="3">
        <v>45687</v>
      </c>
      <c r="K4353" s="3">
        <v>45696</v>
      </c>
      <c r="L4353" s="2" t="s">
        <v>36</v>
      </c>
      <c r="M4353" s="2" t="s">
        <v>71</v>
      </c>
      <c r="N4353" s="2" t="s">
        <v>162</v>
      </c>
      <c r="O4353" s="4">
        <v>1669000</v>
      </c>
      <c r="P4353" s="4">
        <v>507200</v>
      </c>
      <c r="Q4353" s="4">
        <v>1161800</v>
      </c>
      <c r="R4353" s="2">
        <v>36</v>
      </c>
      <c r="S4353" s="5">
        <v>9.17</v>
      </c>
      <c r="T4353" s="4">
        <v>41150.31</v>
      </c>
      <c r="U4353" s="2" t="s">
        <v>73</v>
      </c>
      <c r="V4353" s="2" t="s">
        <v>74</v>
      </c>
      <c r="W4353" s="4">
        <v>740705.58</v>
      </c>
      <c r="X4353" s="4">
        <v>740705.6</v>
      </c>
      <c r="Y4353" s="4">
        <v>1481411.18</v>
      </c>
      <c r="Z4353" s="2">
        <v>0</v>
      </c>
      <c r="AA4353" s="2" t="s">
        <v>56</v>
      </c>
      <c r="AB4353" s="2" t="s">
        <v>15731</v>
      </c>
      <c r="AC4353" s="2" t="s">
        <v>213</v>
      </c>
      <c r="AD4353" s="2" t="s">
        <v>76</v>
      </c>
      <c r="AE4353" s="5">
        <v>69.61</v>
      </c>
      <c r="AF4353" s="2">
        <v>0</v>
      </c>
      <c r="AG4353" s="2" t="s">
        <v>77</v>
      </c>
      <c r="AH4353" s="2">
        <v>9</v>
      </c>
      <c r="AI4353" s="6" t="str">
        <f t="shared" si="201"/>
        <v>45-54</v>
      </c>
      <c r="AJ4353" s="11">
        <f>YEAR(tbl_LoanData[[#This Row],[Application Date]])</f>
        <v>2025</v>
      </c>
      <c r="AK4353" s="11" t="str">
        <f>TEXT(tbl_LoanData[[#This Row],[Application Date]],"MMMM")</f>
        <v>January</v>
      </c>
      <c r="AL4353" s="12">
        <f>DATE(YEAR(tbl_LoanData[[#This Row],[Application Date]]),MONTH(tbl_LoanData[[#This Row],[Application Date]]),1)</f>
        <v>45658</v>
      </c>
      <c r="AM4353" s="14">
        <f ca="1">IF(AND(tbl_LoanData[[#This Row],[Application Date]]&gt;=EOMONTH(TODAY(),-1)+1,tbl_LoanData[[#This Row],[Application Date]]&lt;=TODAY()),tbl_LoanData[[#This Row],[Loan Amount]],0)</f>
        <v>0</v>
      </c>
      <c r="AN4353" s="14">
        <f>tbl_LoanData[[#This Row],[Amount Paid]]-(Q4353-X4353)</f>
        <v>319611.17999999993</v>
      </c>
      <c r="AO4353" s="14">
        <f>IF(tbl_LoanData[[#This Row],[Application Status]]="Approved",1,0)</f>
        <v>1</v>
      </c>
      <c r="AP4353" s="22" t="str">
        <f t="shared" ca="1" si="202"/>
        <v/>
      </c>
      <c r="AQ4353" s="22" t="str">
        <f t="shared" ca="1" si="203"/>
        <v/>
      </c>
    </row>
    <row r="4354" spans="1:43" ht="14.4" customHeight="1" x14ac:dyDescent="0.3">
      <c r="A4354" s="2" t="s">
        <v>13319</v>
      </c>
      <c r="B4354" s="2" t="s">
        <v>13320</v>
      </c>
      <c r="C4354" s="2" t="s">
        <v>413</v>
      </c>
      <c r="D4354" s="2" t="s">
        <v>117</v>
      </c>
      <c r="E4354" s="2" t="s">
        <v>117</v>
      </c>
      <c r="F4354" s="2">
        <v>42</v>
      </c>
      <c r="G4354" s="2" t="s">
        <v>83</v>
      </c>
      <c r="H4354" s="2" t="s">
        <v>250</v>
      </c>
      <c r="I4354" s="2" t="s">
        <v>52</v>
      </c>
      <c r="J4354" s="3">
        <v>45662</v>
      </c>
      <c r="K4354" s="3">
        <v>45678</v>
      </c>
      <c r="L4354" s="2" t="s">
        <v>39</v>
      </c>
      <c r="M4354" s="2" t="s">
        <v>167</v>
      </c>
      <c r="N4354" s="2" t="s">
        <v>491</v>
      </c>
      <c r="O4354" s="4">
        <v>1277000</v>
      </c>
      <c r="P4354" s="4">
        <v>436400</v>
      </c>
      <c r="Q4354" s="4">
        <v>840600</v>
      </c>
      <c r="R4354" s="2">
        <v>36</v>
      </c>
      <c r="S4354" s="5">
        <v>14.94</v>
      </c>
      <c r="T4354" s="4">
        <v>33815.47</v>
      </c>
      <c r="U4354" s="2" t="s">
        <v>73</v>
      </c>
      <c r="V4354" s="2" t="s">
        <v>74</v>
      </c>
      <c r="W4354" s="4">
        <v>642493.93000000005</v>
      </c>
      <c r="X4354" s="4">
        <v>574862.99</v>
      </c>
      <c r="Y4354" s="4">
        <v>1217356.92</v>
      </c>
      <c r="Z4354" s="2">
        <v>0</v>
      </c>
      <c r="AA4354" s="2" t="s">
        <v>56</v>
      </c>
      <c r="AB4354" s="2" t="s">
        <v>15729</v>
      </c>
      <c r="AC4354" s="2" t="s">
        <v>75</v>
      </c>
      <c r="AD4354" s="2" t="s">
        <v>76</v>
      </c>
      <c r="AE4354" s="5">
        <v>65.83</v>
      </c>
      <c r="AF4354" s="2">
        <v>0</v>
      </c>
      <c r="AG4354" s="2" t="s">
        <v>77</v>
      </c>
      <c r="AH4354" s="2">
        <v>16</v>
      </c>
      <c r="AI4354" s="6" t="str">
        <f t="shared" ref="AI4354:AI4417" si="204">IF(F4354&lt;25,"18-24",IF(F4354&lt;35,"25-34",IF(F4354&lt;45,"35-44",IF(F4354&lt;55,"45-54",IF(F4354&lt;65,"55-64","65+")))))</f>
        <v>35-44</v>
      </c>
      <c r="AJ4354" s="11">
        <f>YEAR(tbl_LoanData[[#This Row],[Application Date]])</f>
        <v>2025</v>
      </c>
      <c r="AK4354" s="11" t="str">
        <f>TEXT(tbl_LoanData[[#This Row],[Application Date]],"MMMM")</f>
        <v>January</v>
      </c>
      <c r="AL4354" s="12">
        <f>DATE(YEAR(tbl_LoanData[[#This Row],[Application Date]]),MONTH(tbl_LoanData[[#This Row],[Application Date]]),1)</f>
        <v>45658</v>
      </c>
      <c r="AM4354" s="14">
        <f ca="1">IF(AND(tbl_LoanData[[#This Row],[Application Date]]&gt;=EOMONTH(TODAY(),-1)+1,tbl_LoanData[[#This Row],[Application Date]]&lt;=TODAY()),tbl_LoanData[[#This Row],[Loan Amount]],0)</f>
        <v>0</v>
      </c>
      <c r="AN4354" s="14">
        <f>tbl_LoanData[[#This Row],[Amount Paid]]-(Q4354-X4354)</f>
        <v>376756.92000000004</v>
      </c>
      <c r="AO4354" s="14">
        <f>IF(tbl_LoanData[[#This Row],[Application Status]]="Approved",1,0)</f>
        <v>1</v>
      </c>
      <c r="AP4354" s="22" t="str">
        <f t="shared" ref="AP4354:AP4417" ca="1" si="205">IF(AND(J4354&gt;=DATE(YEAR(TODAY()),MONTH(TODAY()),1),J4354&lt;=TODAY()),"Current MTD",IF(AND(J4354&gt;=EOMONTH(TODAY(),-2)+1,J4354&lt;=EOMONTH(TODAY(),-1)),"Previous MTD",""))</f>
        <v/>
      </c>
      <c r="AQ4354" s="22" t="str">
        <f t="shared" ref="AQ4354:AQ4417" ca="1" si="206">IF(AND(J4354&gt;=DATE(YEAR(TODAY()),MONTH(TODAY()),1),J4354&lt;=TODAY()),TEXT(DATE(YEAR(TODAY()),MONTH(TODAY()),1),"mmm d")&amp;"–"&amp;DAY(TODAY()),IF(AND(J4354&gt;=EOMONTH(TODAY(),-2)+1,J4354&lt;=EOMONTH(TODAY(),-1)),""&amp;TEXT(EOMONTH(TODAY(),-2)+1,"mmm d")&amp;"–"&amp;DAY(TODAY()),""))</f>
        <v/>
      </c>
    </row>
    <row r="4355" spans="1:43" ht="14.4" customHeight="1" x14ac:dyDescent="0.3">
      <c r="A4355" s="2" t="s">
        <v>13373</v>
      </c>
      <c r="B4355" s="2" t="s">
        <v>13374</v>
      </c>
      <c r="C4355" s="2" t="s">
        <v>401</v>
      </c>
      <c r="D4355" s="2" t="s">
        <v>189</v>
      </c>
      <c r="E4355" s="2" t="s">
        <v>190</v>
      </c>
      <c r="F4355" s="2">
        <v>23</v>
      </c>
      <c r="G4355" s="2" t="s">
        <v>83</v>
      </c>
      <c r="H4355" s="2" t="s">
        <v>136</v>
      </c>
      <c r="I4355" s="2" t="s">
        <v>49</v>
      </c>
      <c r="J4355" s="3">
        <v>45680</v>
      </c>
      <c r="K4355" s="3">
        <v>45685</v>
      </c>
      <c r="L4355" s="2" t="s">
        <v>36</v>
      </c>
      <c r="M4355" s="2" t="s">
        <v>104</v>
      </c>
      <c r="N4355" s="2" t="s">
        <v>105</v>
      </c>
      <c r="O4355" s="4">
        <v>1738000</v>
      </c>
      <c r="P4355" s="4">
        <v>477600</v>
      </c>
      <c r="Q4355" s="4">
        <v>1260400</v>
      </c>
      <c r="R4355" s="2">
        <v>60</v>
      </c>
      <c r="S4355" s="5">
        <v>13.21</v>
      </c>
      <c r="T4355" s="4">
        <v>34881.57</v>
      </c>
      <c r="U4355" s="2" t="s">
        <v>73</v>
      </c>
      <c r="V4355" s="2" t="s">
        <v>74</v>
      </c>
      <c r="W4355" s="4">
        <v>627868.26</v>
      </c>
      <c r="X4355" s="4">
        <v>1465025.94</v>
      </c>
      <c r="Y4355" s="4">
        <v>2092894.2</v>
      </c>
      <c r="Z4355" s="2">
        <v>0</v>
      </c>
      <c r="AA4355" s="2" t="s">
        <v>56</v>
      </c>
      <c r="AB4355" s="2" t="s">
        <v>15735</v>
      </c>
      <c r="AC4355" s="2" t="s">
        <v>121</v>
      </c>
      <c r="AD4355" s="2" t="s">
        <v>76</v>
      </c>
      <c r="AE4355" s="5">
        <v>72.52</v>
      </c>
      <c r="AF4355" s="2">
        <v>0</v>
      </c>
      <c r="AG4355" s="2" t="s">
        <v>77</v>
      </c>
      <c r="AH4355" s="2">
        <v>5</v>
      </c>
      <c r="AI4355" s="6" t="str">
        <f t="shared" si="204"/>
        <v>18-24</v>
      </c>
      <c r="AJ4355" s="11">
        <f>YEAR(tbl_LoanData[[#This Row],[Application Date]])</f>
        <v>2025</v>
      </c>
      <c r="AK4355" s="11" t="str">
        <f>TEXT(tbl_LoanData[[#This Row],[Application Date]],"MMMM")</f>
        <v>January</v>
      </c>
      <c r="AL4355" s="12">
        <f>DATE(YEAR(tbl_LoanData[[#This Row],[Application Date]]),MONTH(tbl_LoanData[[#This Row],[Application Date]]),1)</f>
        <v>45658</v>
      </c>
      <c r="AM4355" s="14">
        <f ca="1">IF(AND(tbl_LoanData[[#This Row],[Application Date]]&gt;=EOMONTH(TODAY(),-1)+1,tbl_LoanData[[#This Row],[Application Date]]&lt;=TODAY()),tbl_LoanData[[#This Row],[Loan Amount]],0)</f>
        <v>0</v>
      </c>
      <c r="AN4355" s="14">
        <f>tbl_LoanData[[#This Row],[Amount Paid]]-(Q4355-X4355)</f>
        <v>832494.2</v>
      </c>
      <c r="AO4355" s="14">
        <f>IF(tbl_LoanData[[#This Row],[Application Status]]="Approved",1,0)</f>
        <v>1</v>
      </c>
      <c r="AP4355" s="22" t="str">
        <f t="shared" ca="1" si="205"/>
        <v/>
      </c>
      <c r="AQ4355" s="22" t="str">
        <f t="shared" ca="1" si="206"/>
        <v/>
      </c>
    </row>
    <row r="4356" spans="1:43" ht="14.4" customHeight="1" x14ac:dyDescent="0.3">
      <c r="A4356" s="2" t="s">
        <v>13467</v>
      </c>
      <c r="B4356" s="2" t="s">
        <v>13468</v>
      </c>
      <c r="C4356" s="2" t="s">
        <v>606</v>
      </c>
      <c r="D4356" s="2" t="s">
        <v>82</v>
      </c>
      <c r="E4356" s="2" t="s">
        <v>210</v>
      </c>
      <c r="F4356" s="2">
        <v>39</v>
      </c>
      <c r="G4356" s="2" t="s">
        <v>69</v>
      </c>
      <c r="H4356" s="2" t="s">
        <v>136</v>
      </c>
      <c r="I4356" s="2" t="s">
        <v>49</v>
      </c>
      <c r="J4356" s="3">
        <v>45686</v>
      </c>
      <c r="K4356" s="3">
        <v>45700</v>
      </c>
      <c r="L4356" s="2" t="s">
        <v>40</v>
      </c>
      <c r="M4356" s="2" t="s">
        <v>94</v>
      </c>
      <c r="N4356" s="2" t="s">
        <v>4</v>
      </c>
      <c r="O4356" s="4">
        <v>925000</v>
      </c>
      <c r="P4356" s="4">
        <v>228800</v>
      </c>
      <c r="Q4356" s="4">
        <v>696200</v>
      </c>
      <c r="R4356" s="2">
        <v>12</v>
      </c>
      <c r="S4356" s="5">
        <v>14.29</v>
      </c>
      <c r="T4356" s="4">
        <v>66307.25</v>
      </c>
      <c r="U4356" s="2" t="s">
        <v>73</v>
      </c>
      <c r="V4356" s="2" t="s">
        <v>34</v>
      </c>
      <c r="W4356" s="4">
        <v>729379.75</v>
      </c>
      <c r="X4356" s="4">
        <v>66307.23</v>
      </c>
      <c r="Y4356" s="4">
        <v>795686.98</v>
      </c>
      <c r="Z4356" s="2">
        <v>29</v>
      </c>
      <c r="AA4356" s="2" t="s">
        <v>57</v>
      </c>
      <c r="AB4356" s="2" t="s">
        <v>15727</v>
      </c>
      <c r="AC4356" s="2" t="s">
        <v>213</v>
      </c>
      <c r="AD4356" s="2" t="s">
        <v>76</v>
      </c>
      <c r="AE4356" s="5">
        <v>75.260000000000005</v>
      </c>
      <c r="AF4356" s="2">
        <v>1</v>
      </c>
      <c r="AG4356" s="2" t="s">
        <v>77</v>
      </c>
      <c r="AH4356" s="2">
        <v>14</v>
      </c>
      <c r="AI4356" s="6" t="str">
        <f t="shared" si="204"/>
        <v>35-44</v>
      </c>
      <c r="AJ4356" s="11">
        <f>YEAR(tbl_LoanData[[#This Row],[Application Date]])</f>
        <v>2025</v>
      </c>
      <c r="AK4356" s="11" t="str">
        <f>TEXT(tbl_LoanData[[#This Row],[Application Date]],"MMMM")</f>
        <v>January</v>
      </c>
      <c r="AL4356" s="12">
        <f>DATE(YEAR(tbl_LoanData[[#This Row],[Application Date]]),MONTH(tbl_LoanData[[#This Row],[Application Date]]),1)</f>
        <v>45658</v>
      </c>
      <c r="AM4356" s="14">
        <f ca="1">IF(AND(tbl_LoanData[[#This Row],[Application Date]]&gt;=EOMONTH(TODAY(),-1)+1,tbl_LoanData[[#This Row],[Application Date]]&lt;=TODAY()),tbl_LoanData[[#This Row],[Loan Amount]],0)</f>
        <v>0</v>
      </c>
      <c r="AN4356" s="14">
        <f>tbl_LoanData[[#This Row],[Amount Paid]]-(Q4356-X4356)</f>
        <v>99486.979999999981</v>
      </c>
      <c r="AO4356" s="14">
        <f>IF(tbl_LoanData[[#This Row],[Application Status]]="Approved",1,0)</f>
        <v>1</v>
      </c>
      <c r="AP4356" s="22" t="str">
        <f t="shared" ca="1" si="205"/>
        <v/>
      </c>
      <c r="AQ4356" s="22" t="str">
        <f t="shared" ca="1" si="206"/>
        <v/>
      </c>
    </row>
    <row r="4357" spans="1:43" x14ac:dyDescent="0.3">
      <c r="A4357" s="2" t="s">
        <v>13485</v>
      </c>
      <c r="B4357" s="2" t="s">
        <v>13486</v>
      </c>
      <c r="C4357" s="2" t="s">
        <v>682</v>
      </c>
      <c r="D4357" s="2" t="s">
        <v>176</v>
      </c>
      <c r="E4357" s="2" t="s">
        <v>92</v>
      </c>
      <c r="F4357" s="2">
        <v>50</v>
      </c>
      <c r="G4357" s="2" t="s">
        <v>69</v>
      </c>
      <c r="H4357" s="2" t="s">
        <v>256</v>
      </c>
      <c r="I4357" s="2" t="s">
        <v>43</v>
      </c>
      <c r="J4357" s="3">
        <v>45663</v>
      </c>
      <c r="K4357" s="3">
        <v>45676</v>
      </c>
      <c r="L4357" s="2" t="s">
        <v>39</v>
      </c>
      <c r="M4357" s="2" t="s">
        <v>71</v>
      </c>
      <c r="N4357" s="2" t="s">
        <v>294</v>
      </c>
      <c r="O4357" s="4">
        <v>2069000</v>
      </c>
      <c r="P4357" s="4">
        <v>728800</v>
      </c>
      <c r="Q4357" s="4">
        <v>1340200</v>
      </c>
      <c r="R4357" s="2">
        <v>36</v>
      </c>
      <c r="S4357" s="5">
        <v>11.99</v>
      </c>
      <c r="T4357" s="4">
        <v>50618.61</v>
      </c>
      <c r="U4357" s="2" t="s">
        <v>73</v>
      </c>
      <c r="V4357" s="2" t="s">
        <v>74</v>
      </c>
      <c r="W4357" s="4">
        <v>961753.59</v>
      </c>
      <c r="X4357" s="4">
        <v>860516.35</v>
      </c>
      <c r="Y4357" s="4">
        <v>1822269.94</v>
      </c>
      <c r="Z4357" s="2">
        <v>0</v>
      </c>
      <c r="AA4357" s="2" t="s">
        <v>56</v>
      </c>
      <c r="AB4357" s="2" t="s">
        <v>15734</v>
      </c>
      <c r="AC4357" s="2" t="s">
        <v>360</v>
      </c>
      <c r="AD4357" s="2" t="s">
        <v>76</v>
      </c>
      <c r="AE4357" s="5">
        <v>64.78</v>
      </c>
      <c r="AF4357" s="2">
        <v>0</v>
      </c>
      <c r="AG4357" s="2" t="s">
        <v>77</v>
      </c>
      <c r="AH4357" s="2">
        <v>13</v>
      </c>
      <c r="AI4357" s="6" t="str">
        <f t="shared" si="204"/>
        <v>45-54</v>
      </c>
      <c r="AJ4357" s="11">
        <f>YEAR(tbl_LoanData[[#This Row],[Application Date]])</f>
        <v>2025</v>
      </c>
      <c r="AK4357" s="11" t="str">
        <f>TEXT(tbl_LoanData[[#This Row],[Application Date]],"MMMM")</f>
        <v>January</v>
      </c>
      <c r="AL4357" s="12">
        <f>DATE(YEAR(tbl_LoanData[[#This Row],[Application Date]]),MONTH(tbl_LoanData[[#This Row],[Application Date]]),1)</f>
        <v>45658</v>
      </c>
      <c r="AM4357" s="14">
        <f ca="1">IF(AND(tbl_LoanData[[#This Row],[Application Date]]&gt;=EOMONTH(TODAY(),-1)+1,tbl_LoanData[[#This Row],[Application Date]]&lt;=TODAY()),tbl_LoanData[[#This Row],[Loan Amount]],0)</f>
        <v>0</v>
      </c>
      <c r="AN4357" s="14">
        <f>tbl_LoanData[[#This Row],[Amount Paid]]-(Q4357-X4357)</f>
        <v>482069.93999999994</v>
      </c>
      <c r="AO4357" s="14">
        <f>IF(tbl_LoanData[[#This Row],[Application Status]]="Approved",1,0)</f>
        <v>1</v>
      </c>
      <c r="AP4357" s="22" t="str">
        <f t="shared" ca="1" si="205"/>
        <v/>
      </c>
      <c r="AQ4357" s="22" t="str">
        <f t="shared" ca="1" si="206"/>
        <v/>
      </c>
    </row>
    <row r="4358" spans="1:43" x14ac:dyDescent="0.3">
      <c r="A4358" s="2" t="s">
        <v>13549</v>
      </c>
      <c r="B4358" s="2" t="s">
        <v>13550</v>
      </c>
      <c r="C4358" s="2" t="s">
        <v>1059</v>
      </c>
      <c r="D4358" s="2" t="s">
        <v>142</v>
      </c>
      <c r="E4358" s="2" t="s">
        <v>210</v>
      </c>
      <c r="F4358" s="2">
        <v>40</v>
      </c>
      <c r="G4358" s="2" t="s">
        <v>69</v>
      </c>
      <c r="H4358" s="2" t="s">
        <v>103</v>
      </c>
      <c r="I4358" s="2" t="s">
        <v>43</v>
      </c>
      <c r="J4358" s="3">
        <v>45678</v>
      </c>
      <c r="K4358" s="3">
        <v>45691</v>
      </c>
      <c r="L4358" s="2" t="s">
        <v>37</v>
      </c>
      <c r="M4358" s="2" t="s">
        <v>199</v>
      </c>
      <c r="N4358" s="2" t="s">
        <v>200</v>
      </c>
      <c r="O4358" s="4">
        <v>95000</v>
      </c>
      <c r="P4358" s="4">
        <v>23300</v>
      </c>
      <c r="Q4358" s="4">
        <v>71700</v>
      </c>
      <c r="R4358" s="2">
        <v>18</v>
      </c>
      <c r="S4358" s="5">
        <v>6.1</v>
      </c>
      <c r="T4358" s="4">
        <v>4347.8100000000004</v>
      </c>
      <c r="U4358" s="2" t="s">
        <v>73</v>
      </c>
      <c r="V4358" s="2" t="s">
        <v>34</v>
      </c>
      <c r="W4358" s="4">
        <v>73912.77</v>
      </c>
      <c r="X4358" s="4">
        <v>4347.78</v>
      </c>
      <c r="Y4358" s="4">
        <v>78260.55</v>
      </c>
      <c r="Z4358" s="2">
        <v>28</v>
      </c>
      <c r="AA4358" s="2" t="s">
        <v>57</v>
      </c>
      <c r="AB4358" s="2" t="s">
        <v>15730</v>
      </c>
      <c r="AC4358" s="2" t="s">
        <v>138</v>
      </c>
      <c r="AD4358" s="2" t="s">
        <v>76</v>
      </c>
      <c r="AE4358" s="5">
        <v>75.47</v>
      </c>
      <c r="AF4358" s="2">
        <v>1</v>
      </c>
      <c r="AG4358" s="2" t="s">
        <v>77</v>
      </c>
      <c r="AH4358" s="2">
        <v>13</v>
      </c>
      <c r="AI4358" s="6" t="str">
        <f t="shared" si="204"/>
        <v>35-44</v>
      </c>
      <c r="AJ4358" s="11">
        <f>YEAR(tbl_LoanData[[#This Row],[Application Date]])</f>
        <v>2025</v>
      </c>
      <c r="AK4358" s="11" t="str">
        <f>TEXT(tbl_LoanData[[#This Row],[Application Date]],"MMMM")</f>
        <v>January</v>
      </c>
      <c r="AL4358" s="12">
        <f>DATE(YEAR(tbl_LoanData[[#This Row],[Application Date]]),MONTH(tbl_LoanData[[#This Row],[Application Date]]),1)</f>
        <v>45658</v>
      </c>
      <c r="AM4358" s="14">
        <f ca="1">IF(AND(tbl_LoanData[[#This Row],[Application Date]]&gt;=EOMONTH(TODAY(),-1)+1,tbl_LoanData[[#This Row],[Application Date]]&lt;=TODAY()),tbl_LoanData[[#This Row],[Loan Amount]],0)</f>
        <v>0</v>
      </c>
      <c r="AN4358" s="14">
        <f>tbl_LoanData[[#This Row],[Amount Paid]]-(Q4358-X4358)</f>
        <v>6560.5500000000029</v>
      </c>
      <c r="AO4358" s="14">
        <f>IF(tbl_LoanData[[#This Row],[Application Status]]="Approved",1,0)</f>
        <v>1</v>
      </c>
      <c r="AP4358" s="22" t="str">
        <f t="shared" ca="1" si="205"/>
        <v/>
      </c>
      <c r="AQ4358" s="22" t="str">
        <f t="shared" ca="1" si="206"/>
        <v/>
      </c>
    </row>
    <row r="4359" spans="1:43" ht="14.4" customHeight="1" x14ac:dyDescent="0.3">
      <c r="A4359" s="2" t="s">
        <v>13569</v>
      </c>
      <c r="B4359" s="2" t="s">
        <v>13570</v>
      </c>
      <c r="C4359" s="2" t="s">
        <v>487</v>
      </c>
      <c r="D4359" s="2" t="s">
        <v>232</v>
      </c>
      <c r="E4359" s="2" t="s">
        <v>183</v>
      </c>
      <c r="F4359" s="2">
        <v>50</v>
      </c>
      <c r="G4359" s="2" t="s">
        <v>69</v>
      </c>
      <c r="H4359" s="2" t="s">
        <v>565</v>
      </c>
      <c r="I4359" s="2" t="s">
        <v>47</v>
      </c>
      <c r="J4359" s="3">
        <v>45673</v>
      </c>
      <c r="K4359" s="3"/>
      <c r="L4359" s="2" t="s">
        <v>38</v>
      </c>
      <c r="M4359" s="2" t="s">
        <v>127</v>
      </c>
      <c r="N4359" s="2" t="s">
        <v>128</v>
      </c>
      <c r="O4359" s="4">
        <v>1594000</v>
      </c>
      <c r="P4359" s="4">
        <v>600800</v>
      </c>
      <c r="Q4359" s="4">
        <v>993200</v>
      </c>
      <c r="R4359" s="2">
        <v>60</v>
      </c>
      <c r="S4359" s="5">
        <v>6.82</v>
      </c>
      <c r="T4359" s="4">
        <v>22198.02</v>
      </c>
      <c r="U4359" s="2" t="s">
        <v>113</v>
      </c>
      <c r="V4359" s="2" t="s">
        <v>97</v>
      </c>
      <c r="W4359" s="4">
        <v>0</v>
      </c>
      <c r="X4359" s="4">
        <v>0</v>
      </c>
      <c r="Y4359" s="4">
        <v>1331881.2</v>
      </c>
      <c r="Z4359" s="2">
        <v>0</v>
      </c>
      <c r="AA4359" s="2" t="s">
        <v>97</v>
      </c>
      <c r="AB4359" s="2" t="s">
        <v>15731</v>
      </c>
      <c r="AC4359" s="2" t="s">
        <v>75</v>
      </c>
      <c r="AD4359" s="2" t="s">
        <v>76</v>
      </c>
      <c r="AE4359" s="5">
        <v>62.31</v>
      </c>
      <c r="AF4359" s="2">
        <v>0</v>
      </c>
      <c r="AG4359" s="2" t="s">
        <v>97</v>
      </c>
      <c r="AH4359" s="2"/>
      <c r="AI4359" s="6" t="str">
        <f t="shared" si="204"/>
        <v>45-54</v>
      </c>
      <c r="AJ4359" s="11">
        <f>YEAR(tbl_LoanData[[#This Row],[Application Date]])</f>
        <v>2025</v>
      </c>
      <c r="AK4359" s="11" t="str">
        <f>TEXT(tbl_LoanData[[#This Row],[Application Date]],"MMMM")</f>
        <v>January</v>
      </c>
      <c r="AL4359" s="12">
        <f>DATE(YEAR(tbl_LoanData[[#This Row],[Application Date]]),MONTH(tbl_LoanData[[#This Row],[Application Date]]),1)</f>
        <v>45658</v>
      </c>
      <c r="AM4359" s="14">
        <f ca="1">IF(AND(tbl_LoanData[[#This Row],[Application Date]]&gt;=EOMONTH(TODAY(),-1)+1,tbl_LoanData[[#This Row],[Application Date]]&lt;=TODAY()),tbl_LoanData[[#This Row],[Loan Amount]],0)</f>
        <v>0</v>
      </c>
      <c r="AN4359" s="14">
        <f>tbl_LoanData[[#This Row],[Amount Paid]]-(Q4359-X4359)</f>
        <v>-993200</v>
      </c>
      <c r="AO4359" s="14">
        <f>IF(tbl_LoanData[[#This Row],[Application Status]]="Approved",1,0)</f>
        <v>0</v>
      </c>
      <c r="AP4359" s="22" t="str">
        <f t="shared" ca="1" si="205"/>
        <v/>
      </c>
      <c r="AQ4359" s="22" t="str">
        <f t="shared" ca="1" si="206"/>
        <v/>
      </c>
    </row>
    <row r="4360" spans="1:43" x14ac:dyDescent="0.3">
      <c r="A4360" s="2" t="s">
        <v>13725</v>
      </c>
      <c r="B4360" s="2" t="s">
        <v>13726</v>
      </c>
      <c r="C4360" s="2" t="s">
        <v>133</v>
      </c>
      <c r="D4360" s="2" t="s">
        <v>67</v>
      </c>
      <c r="E4360" s="2" t="s">
        <v>161</v>
      </c>
      <c r="F4360" s="2">
        <v>52</v>
      </c>
      <c r="G4360" s="2" t="s">
        <v>69</v>
      </c>
      <c r="H4360" s="2" t="s">
        <v>398</v>
      </c>
      <c r="I4360" s="2" t="s">
        <v>46</v>
      </c>
      <c r="J4360" s="3">
        <v>45680</v>
      </c>
      <c r="K4360" s="3"/>
      <c r="L4360" s="2" t="s">
        <v>37</v>
      </c>
      <c r="M4360" s="2" t="s">
        <v>199</v>
      </c>
      <c r="N4360" s="2" t="s">
        <v>200</v>
      </c>
      <c r="O4360" s="4">
        <v>155000</v>
      </c>
      <c r="P4360" s="4">
        <v>47500</v>
      </c>
      <c r="Q4360" s="4">
        <v>107500</v>
      </c>
      <c r="R4360" s="2">
        <v>36</v>
      </c>
      <c r="S4360" s="5">
        <v>8.31</v>
      </c>
      <c r="T4360" s="4">
        <v>3730.55</v>
      </c>
      <c r="U4360" s="2" t="s">
        <v>113</v>
      </c>
      <c r="V4360" s="2" t="s">
        <v>97</v>
      </c>
      <c r="W4360" s="4">
        <v>0</v>
      </c>
      <c r="X4360" s="4">
        <v>0</v>
      </c>
      <c r="Y4360" s="4">
        <v>134299.75</v>
      </c>
      <c r="Z4360" s="2">
        <v>0</v>
      </c>
      <c r="AA4360" s="2" t="s">
        <v>97</v>
      </c>
      <c r="AB4360" s="2" t="s">
        <v>15730</v>
      </c>
      <c r="AC4360" s="2" t="s">
        <v>360</v>
      </c>
      <c r="AD4360" s="2" t="s">
        <v>76</v>
      </c>
      <c r="AE4360" s="5">
        <v>69.349999999999994</v>
      </c>
      <c r="AF4360" s="2">
        <v>0</v>
      </c>
      <c r="AG4360" s="2" t="s">
        <v>97</v>
      </c>
      <c r="AH4360" s="2"/>
      <c r="AI4360" s="6" t="str">
        <f t="shared" si="204"/>
        <v>45-54</v>
      </c>
      <c r="AJ4360" s="11">
        <f>YEAR(tbl_LoanData[[#This Row],[Application Date]])</f>
        <v>2025</v>
      </c>
      <c r="AK4360" s="11" t="str">
        <f>TEXT(tbl_LoanData[[#This Row],[Application Date]],"MMMM")</f>
        <v>January</v>
      </c>
      <c r="AL4360" s="12">
        <f>DATE(YEAR(tbl_LoanData[[#This Row],[Application Date]]),MONTH(tbl_LoanData[[#This Row],[Application Date]]),1)</f>
        <v>45658</v>
      </c>
      <c r="AM4360" s="14">
        <f ca="1">IF(AND(tbl_LoanData[[#This Row],[Application Date]]&gt;=EOMONTH(TODAY(),-1)+1,tbl_LoanData[[#This Row],[Application Date]]&lt;=TODAY()),tbl_LoanData[[#This Row],[Loan Amount]],0)</f>
        <v>0</v>
      </c>
      <c r="AN4360" s="14">
        <f>tbl_LoanData[[#This Row],[Amount Paid]]-(Q4360-X4360)</f>
        <v>-107500</v>
      </c>
      <c r="AO4360" s="14">
        <f>IF(tbl_LoanData[[#This Row],[Application Status]]="Approved",1,0)</f>
        <v>0</v>
      </c>
      <c r="AP4360" s="22" t="str">
        <f t="shared" ca="1" si="205"/>
        <v/>
      </c>
      <c r="AQ4360" s="22" t="str">
        <f t="shared" ca="1" si="206"/>
        <v/>
      </c>
    </row>
    <row r="4361" spans="1:43" x14ac:dyDescent="0.3">
      <c r="A4361" s="2" t="s">
        <v>13731</v>
      </c>
      <c r="B4361" s="2" t="s">
        <v>13732</v>
      </c>
      <c r="C4361" s="2" t="s">
        <v>133</v>
      </c>
      <c r="D4361" s="2" t="s">
        <v>209</v>
      </c>
      <c r="E4361" s="2" t="s">
        <v>268</v>
      </c>
      <c r="F4361" s="2">
        <v>58</v>
      </c>
      <c r="G4361" s="2" t="s">
        <v>69</v>
      </c>
      <c r="H4361" s="2" t="s">
        <v>372</v>
      </c>
      <c r="I4361" s="2" t="s">
        <v>43</v>
      </c>
      <c r="J4361" s="3">
        <v>45680</v>
      </c>
      <c r="K4361" s="3">
        <v>45701</v>
      </c>
      <c r="L4361" s="2" t="s">
        <v>39</v>
      </c>
      <c r="M4361" s="2" t="s">
        <v>157</v>
      </c>
      <c r="N4361" s="2" t="s">
        <v>158</v>
      </c>
      <c r="O4361" s="4">
        <v>2014000</v>
      </c>
      <c r="P4361" s="4">
        <v>545000</v>
      </c>
      <c r="Q4361" s="4">
        <v>1469000</v>
      </c>
      <c r="R4361" s="2">
        <v>48</v>
      </c>
      <c r="S4361" s="5">
        <v>12.73</v>
      </c>
      <c r="T4361" s="4">
        <v>46187.81</v>
      </c>
      <c r="U4361" s="2" t="s">
        <v>73</v>
      </c>
      <c r="V4361" s="2" t="s">
        <v>74</v>
      </c>
      <c r="W4361" s="4">
        <v>785192.77</v>
      </c>
      <c r="X4361" s="4">
        <v>1431822.03</v>
      </c>
      <c r="Y4361" s="4">
        <v>2217014.7999999998</v>
      </c>
      <c r="Z4361" s="2">
        <v>28</v>
      </c>
      <c r="AA4361" s="2" t="s">
        <v>57</v>
      </c>
      <c r="AB4361" s="2" t="s">
        <v>15732</v>
      </c>
      <c r="AC4361" s="2" t="s">
        <v>360</v>
      </c>
      <c r="AD4361" s="2" t="s">
        <v>76</v>
      </c>
      <c r="AE4361" s="5">
        <v>72.94</v>
      </c>
      <c r="AF4361" s="2">
        <v>1</v>
      </c>
      <c r="AG4361" s="2" t="s">
        <v>77</v>
      </c>
      <c r="AH4361" s="2">
        <v>21</v>
      </c>
      <c r="AI4361" s="6" t="str">
        <f t="shared" si="204"/>
        <v>55-64</v>
      </c>
      <c r="AJ4361" s="11">
        <f>YEAR(tbl_LoanData[[#This Row],[Application Date]])</f>
        <v>2025</v>
      </c>
      <c r="AK4361" s="11" t="str">
        <f>TEXT(tbl_LoanData[[#This Row],[Application Date]],"MMMM")</f>
        <v>January</v>
      </c>
      <c r="AL4361" s="12">
        <f>DATE(YEAR(tbl_LoanData[[#This Row],[Application Date]]),MONTH(tbl_LoanData[[#This Row],[Application Date]]),1)</f>
        <v>45658</v>
      </c>
      <c r="AM4361" s="14">
        <f ca="1">IF(AND(tbl_LoanData[[#This Row],[Application Date]]&gt;=EOMONTH(TODAY(),-1)+1,tbl_LoanData[[#This Row],[Application Date]]&lt;=TODAY()),tbl_LoanData[[#This Row],[Loan Amount]],0)</f>
        <v>0</v>
      </c>
      <c r="AN4361" s="14">
        <f>tbl_LoanData[[#This Row],[Amount Paid]]-(Q4361-X4361)</f>
        <v>748014.8</v>
      </c>
      <c r="AO4361" s="14">
        <f>IF(tbl_LoanData[[#This Row],[Application Status]]="Approved",1,0)</f>
        <v>1</v>
      </c>
      <c r="AP4361" s="22" t="str">
        <f t="shared" ca="1" si="205"/>
        <v/>
      </c>
      <c r="AQ4361" s="22" t="str">
        <f t="shared" ca="1" si="206"/>
        <v/>
      </c>
    </row>
    <row r="4362" spans="1:43" ht="14.4" customHeight="1" x14ac:dyDescent="0.3">
      <c r="A4362" s="2" t="s">
        <v>13737</v>
      </c>
      <c r="B4362" s="2" t="s">
        <v>13738</v>
      </c>
      <c r="C4362" s="2" t="s">
        <v>335</v>
      </c>
      <c r="D4362" s="2" t="s">
        <v>182</v>
      </c>
      <c r="E4362" s="2" t="s">
        <v>161</v>
      </c>
      <c r="F4362" s="2">
        <v>27</v>
      </c>
      <c r="G4362" s="2" t="s">
        <v>83</v>
      </c>
      <c r="H4362" s="2" t="s">
        <v>250</v>
      </c>
      <c r="I4362" s="2" t="s">
        <v>52</v>
      </c>
      <c r="J4362" s="3">
        <v>45680</v>
      </c>
      <c r="K4362" s="3">
        <v>45683</v>
      </c>
      <c r="L4362" s="2" t="s">
        <v>38</v>
      </c>
      <c r="M4362" s="2" t="s">
        <v>144</v>
      </c>
      <c r="N4362" s="2" t="s">
        <v>382</v>
      </c>
      <c r="O4362" s="4">
        <v>1276000</v>
      </c>
      <c r="P4362" s="4">
        <v>499000</v>
      </c>
      <c r="Q4362" s="4">
        <v>777000</v>
      </c>
      <c r="R4362" s="2">
        <v>24</v>
      </c>
      <c r="S4362" s="5">
        <v>13.21</v>
      </c>
      <c r="T4362" s="4">
        <v>40928.480000000003</v>
      </c>
      <c r="U4362" s="2" t="s">
        <v>73</v>
      </c>
      <c r="V4362" s="2" t="s">
        <v>74</v>
      </c>
      <c r="W4362" s="4">
        <v>736712.64</v>
      </c>
      <c r="X4362" s="4">
        <v>245570.76</v>
      </c>
      <c r="Y4362" s="4">
        <v>982283.4</v>
      </c>
      <c r="Z4362" s="2">
        <v>0</v>
      </c>
      <c r="AA4362" s="2" t="s">
        <v>56</v>
      </c>
      <c r="AB4362" s="2" t="s">
        <v>15730</v>
      </c>
      <c r="AC4362" s="2" t="s">
        <v>360</v>
      </c>
      <c r="AD4362" s="2" t="s">
        <v>76</v>
      </c>
      <c r="AE4362" s="5">
        <v>60.89</v>
      </c>
      <c r="AF4362" s="2">
        <v>0</v>
      </c>
      <c r="AG4362" s="2" t="s">
        <v>77</v>
      </c>
      <c r="AH4362" s="2">
        <v>3</v>
      </c>
      <c r="AI4362" s="6" t="str">
        <f t="shared" si="204"/>
        <v>25-34</v>
      </c>
      <c r="AJ4362" s="11">
        <f>YEAR(tbl_LoanData[[#This Row],[Application Date]])</f>
        <v>2025</v>
      </c>
      <c r="AK4362" s="11" t="str">
        <f>TEXT(tbl_LoanData[[#This Row],[Application Date]],"MMMM")</f>
        <v>January</v>
      </c>
      <c r="AL4362" s="12">
        <f>DATE(YEAR(tbl_LoanData[[#This Row],[Application Date]]),MONTH(tbl_LoanData[[#This Row],[Application Date]]),1)</f>
        <v>45658</v>
      </c>
      <c r="AM4362" s="14">
        <f ca="1">IF(AND(tbl_LoanData[[#This Row],[Application Date]]&gt;=EOMONTH(TODAY(),-1)+1,tbl_LoanData[[#This Row],[Application Date]]&lt;=TODAY()),tbl_LoanData[[#This Row],[Loan Amount]],0)</f>
        <v>0</v>
      </c>
      <c r="AN4362" s="14">
        <f>tbl_LoanData[[#This Row],[Amount Paid]]-(Q4362-X4362)</f>
        <v>205283.40000000002</v>
      </c>
      <c r="AO4362" s="14">
        <f>IF(tbl_LoanData[[#This Row],[Application Status]]="Approved",1,0)</f>
        <v>1</v>
      </c>
      <c r="AP4362" s="22" t="str">
        <f t="shared" ca="1" si="205"/>
        <v/>
      </c>
      <c r="AQ4362" s="22" t="str">
        <f t="shared" ca="1" si="206"/>
        <v/>
      </c>
    </row>
    <row r="4363" spans="1:43" ht="14.4" customHeight="1" x14ac:dyDescent="0.3">
      <c r="A4363" s="2" t="s">
        <v>13837</v>
      </c>
      <c r="B4363" s="2" t="s">
        <v>13838</v>
      </c>
      <c r="C4363" s="2" t="s">
        <v>758</v>
      </c>
      <c r="D4363" s="2" t="s">
        <v>176</v>
      </c>
      <c r="E4363" s="2" t="s">
        <v>284</v>
      </c>
      <c r="F4363" s="2">
        <v>33</v>
      </c>
      <c r="G4363" s="2" t="s">
        <v>83</v>
      </c>
      <c r="H4363" s="2" t="s">
        <v>265</v>
      </c>
      <c r="I4363" s="2" t="s">
        <v>44</v>
      </c>
      <c r="J4363" s="3">
        <v>45686</v>
      </c>
      <c r="K4363" s="3">
        <v>45692</v>
      </c>
      <c r="L4363" s="2" t="s">
        <v>41</v>
      </c>
      <c r="M4363" s="2" t="s">
        <v>184</v>
      </c>
      <c r="N4363" s="2" t="s">
        <v>185</v>
      </c>
      <c r="O4363" s="4">
        <v>2681000</v>
      </c>
      <c r="P4363" s="4">
        <v>669300</v>
      </c>
      <c r="Q4363" s="4">
        <v>2011700</v>
      </c>
      <c r="R4363" s="2">
        <v>36</v>
      </c>
      <c r="S4363" s="5">
        <v>11.33</v>
      </c>
      <c r="T4363" s="4">
        <v>74874.36</v>
      </c>
      <c r="U4363" s="2" t="s">
        <v>73</v>
      </c>
      <c r="V4363" s="2" t="s">
        <v>74</v>
      </c>
      <c r="W4363" s="4">
        <v>1272864.1200000001</v>
      </c>
      <c r="X4363" s="4">
        <v>1422612.71</v>
      </c>
      <c r="Y4363" s="4">
        <v>2695476.83</v>
      </c>
      <c r="Z4363" s="2">
        <v>28</v>
      </c>
      <c r="AA4363" s="2" t="s">
        <v>57</v>
      </c>
      <c r="AB4363" s="2" t="s">
        <v>15727</v>
      </c>
      <c r="AC4363" s="2" t="s">
        <v>121</v>
      </c>
      <c r="AD4363" s="2" t="s">
        <v>76</v>
      </c>
      <c r="AE4363" s="5">
        <v>75.040000000000006</v>
      </c>
      <c r="AF4363" s="2">
        <v>1</v>
      </c>
      <c r="AG4363" s="2" t="s">
        <v>77</v>
      </c>
      <c r="AH4363" s="2">
        <v>6</v>
      </c>
      <c r="AI4363" s="6" t="str">
        <f t="shared" si="204"/>
        <v>25-34</v>
      </c>
      <c r="AJ4363" s="11">
        <f>YEAR(tbl_LoanData[[#This Row],[Application Date]])</f>
        <v>2025</v>
      </c>
      <c r="AK4363" s="11" t="str">
        <f>TEXT(tbl_LoanData[[#This Row],[Application Date]],"MMMM")</f>
        <v>January</v>
      </c>
      <c r="AL4363" s="12">
        <f>DATE(YEAR(tbl_LoanData[[#This Row],[Application Date]]),MONTH(tbl_LoanData[[#This Row],[Application Date]]),1)</f>
        <v>45658</v>
      </c>
      <c r="AM4363" s="14">
        <f ca="1">IF(AND(tbl_LoanData[[#This Row],[Application Date]]&gt;=EOMONTH(TODAY(),-1)+1,tbl_LoanData[[#This Row],[Application Date]]&lt;=TODAY()),tbl_LoanData[[#This Row],[Loan Amount]],0)</f>
        <v>0</v>
      </c>
      <c r="AN4363" s="14">
        <f>tbl_LoanData[[#This Row],[Amount Paid]]-(Q4363-X4363)</f>
        <v>683776.83000000007</v>
      </c>
      <c r="AO4363" s="14">
        <f>IF(tbl_LoanData[[#This Row],[Application Status]]="Approved",1,0)</f>
        <v>1</v>
      </c>
      <c r="AP4363" s="22" t="str">
        <f t="shared" ca="1" si="205"/>
        <v/>
      </c>
      <c r="AQ4363" s="22" t="str">
        <f t="shared" ca="1" si="206"/>
        <v/>
      </c>
    </row>
    <row r="4364" spans="1:43" ht="14.4" customHeight="1" x14ac:dyDescent="0.3">
      <c r="A4364" s="2" t="s">
        <v>13873</v>
      </c>
      <c r="B4364" s="2" t="s">
        <v>13874</v>
      </c>
      <c r="C4364" s="2" t="s">
        <v>533</v>
      </c>
      <c r="D4364" s="2" t="s">
        <v>82</v>
      </c>
      <c r="E4364" s="2" t="s">
        <v>125</v>
      </c>
      <c r="F4364" s="2">
        <v>48</v>
      </c>
      <c r="G4364" s="2" t="s">
        <v>83</v>
      </c>
      <c r="H4364" s="2" t="s">
        <v>298</v>
      </c>
      <c r="I4364" s="2" t="s">
        <v>43</v>
      </c>
      <c r="J4364" s="3">
        <v>45658</v>
      </c>
      <c r="K4364" s="3">
        <v>45674</v>
      </c>
      <c r="L4364" s="2" t="s">
        <v>39</v>
      </c>
      <c r="M4364" s="2" t="s">
        <v>85</v>
      </c>
      <c r="N4364" s="2" t="s">
        <v>178</v>
      </c>
      <c r="O4364" s="4">
        <v>1715000</v>
      </c>
      <c r="P4364" s="4">
        <v>284100</v>
      </c>
      <c r="Q4364" s="4">
        <v>1430900</v>
      </c>
      <c r="R4364" s="2">
        <v>36</v>
      </c>
      <c r="S4364" s="5">
        <v>9.06</v>
      </c>
      <c r="T4364" s="4">
        <v>50550.52</v>
      </c>
      <c r="U4364" s="2" t="s">
        <v>73</v>
      </c>
      <c r="V4364" s="2" t="s">
        <v>74</v>
      </c>
      <c r="W4364" s="4">
        <v>960459.88</v>
      </c>
      <c r="X4364" s="4">
        <v>859358.74</v>
      </c>
      <c r="Y4364" s="4">
        <v>1819818.62</v>
      </c>
      <c r="Z4364" s="2">
        <v>0</v>
      </c>
      <c r="AA4364" s="2" t="s">
        <v>56</v>
      </c>
      <c r="AB4364" s="2" t="s">
        <v>15729</v>
      </c>
      <c r="AC4364" s="2" t="s">
        <v>332</v>
      </c>
      <c r="AD4364" s="2" t="s">
        <v>76</v>
      </c>
      <c r="AE4364" s="5">
        <v>83.43</v>
      </c>
      <c r="AF4364" s="2">
        <v>0</v>
      </c>
      <c r="AG4364" s="2" t="s">
        <v>77</v>
      </c>
      <c r="AH4364" s="2">
        <v>16</v>
      </c>
      <c r="AI4364" s="6" t="str">
        <f t="shared" si="204"/>
        <v>45-54</v>
      </c>
      <c r="AJ4364" s="11">
        <f>YEAR(tbl_LoanData[[#This Row],[Application Date]])</f>
        <v>2025</v>
      </c>
      <c r="AK4364" s="11" t="str">
        <f>TEXT(tbl_LoanData[[#This Row],[Application Date]],"MMMM")</f>
        <v>January</v>
      </c>
      <c r="AL4364" s="12">
        <f>DATE(YEAR(tbl_LoanData[[#This Row],[Application Date]]),MONTH(tbl_LoanData[[#This Row],[Application Date]]),1)</f>
        <v>45658</v>
      </c>
      <c r="AM4364" s="14">
        <f ca="1">IF(AND(tbl_LoanData[[#This Row],[Application Date]]&gt;=EOMONTH(TODAY(),-1)+1,tbl_LoanData[[#This Row],[Application Date]]&lt;=TODAY()),tbl_LoanData[[#This Row],[Loan Amount]],0)</f>
        <v>0</v>
      </c>
      <c r="AN4364" s="14">
        <f>tbl_LoanData[[#This Row],[Amount Paid]]-(Q4364-X4364)</f>
        <v>388918.62</v>
      </c>
      <c r="AO4364" s="14">
        <f>IF(tbl_LoanData[[#This Row],[Application Status]]="Approved",1,0)</f>
        <v>1</v>
      </c>
      <c r="AP4364" s="22" t="str">
        <f t="shared" ca="1" si="205"/>
        <v/>
      </c>
      <c r="AQ4364" s="22" t="str">
        <f t="shared" ca="1" si="206"/>
        <v/>
      </c>
    </row>
    <row r="4365" spans="1:43" ht="14.4" customHeight="1" x14ac:dyDescent="0.3">
      <c r="A4365" s="2" t="s">
        <v>14031</v>
      </c>
      <c r="B4365" s="2" t="s">
        <v>14032</v>
      </c>
      <c r="C4365" s="2" t="s">
        <v>331</v>
      </c>
      <c r="D4365" s="2" t="s">
        <v>91</v>
      </c>
      <c r="E4365" s="2" t="s">
        <v>204</v>
      </c>
      <c r="F4365" s="2">
        <v>24</v>
      </c>
      <c r="G4365" s="2" t="s">
        <v>83</v>
      </c>
      <c r="H4365" s="2" t="s">
        <v>466</v>
      </c>
      <c r="I4365" s="2" t="s">
        <v>43</v>
      </c>
      <c r="J4365" s="3">
        <v>45686</v>
      </c>
      <c r="K4365" s="3">
        <v>45693</v>
      </c>
      <c r="L4365" s="2" t="s">
        <v>37</v>
      </c>
      <c r="M4365" s="2" t="s">
        <v>94</v>
      </c>
      <c r="N4365" s="2" t="s">
        <v>488</v>
      </c>
      <c r="O4365" s="4">
        <v>197000</v>
      </c>
      <c r="P4365" s="4">
        <v>55400</v>
      </c>
      <c r="Q4365" s="4">
        <v>141600</v>
      </c>
      <c r="R4365" s="2">
        <v>36</v>
      </c>
      <c r="S4365" s="5">
        <v>10.71</v>
      </c>
      <c r="T4365" s="4">
        <v>5197.1099999999997</v>
      </c>
      <c r="U4365" s="2" t="s">
        <v>73</v>
      </c>
      <c r="V4365" s="2" t="s">
        <v>74</v>
      </c>
      <c r="W4365" s="4">
        <v>93547.98</v>
      </c>
      <c r="X4365" s="4">
        <v>93548.1</v>
      </c>
      <c r="Y4365" s="4">
        <v>187096.08</v>
      </c>
      <c r="Z4365" s="2">
        <v>0</v>
      </c>
      <c r="AA4365" s="2" t="s">
        <v>56</v>
      </c>
      <c r="AB4365" s="2" t="s">
        <v>15731</v>
      </c>
      <c r="AC4365" s="2" t="s">
        <v>360</v>
      </c>
      <c r="AD4365" s="2" t="s">
        <v>76</v>
      </c>
      <c r="AE4365" s="5">
        <v>71.88</v>
      </c>
      <c r="AF4365" s="2">
        <v>0</v>
      </c>
      <c r="AG4365" s="2" t="s">
        <v>77</v>
      </c>
      <c r="AH4365" s="2">
        <v>7</v>
      </c>
      <c r="AI4365" s="6" t="str">
        <f t="shared" si="204"/>
        <v>18-24</v>
      </c>
      <c r="AJ4365" s="11">
        <f>YEAR(tbl_LoanData[[#This Row],[Application Date]])</f>
        <v>2025</v>
      </c>
      <c r="AK4365" s="11" t="str">
        <f>TEXT(tbl_LoanData[[#This Row],[Application Date]],"MMMM")</f>
        <v>January</v>
      </c>
      <c r="AL4365" s="12">
        <f>DATE(YEAR(tbl_LoanData[[#This Row],[Application Date]]),MONTH(tbl_LoanData[[#This Row],[Application Date]]),1)</f>
        <v>45658</v>
      </c>
      <c r="AM4365" s="14">
        <f ca="1">IF(AND(tbl_LoanData[[#This Row],[Application Date]]&gt;=EOMONTH(TODAY(),-1)+1,tbl_LoanData[[#This Row],[Application Date]]&lt;=TODAY()),tbl_LoanData[[#This Row],[Loan Amount]],0)</f>
        <v>0</v>
      </c>
      <c r="AN4365" s="14">
        <f>tbl_LoanData[[#This Row],[Amount Paid]]-(Q4365-X4365)</f>
        <v>45496.08</v>
      </c>
      <c r="AO4365" s="14">
        <f>IF(tbl_LoanData[[#This Row],[Application Status]]="Approved",1,0)</f>
        <v>1</v>
      </c>
      <c r="AP4365" s="22" t="str">
        <f t="shared" ca="1" si="205"/>
        <v/>
      </c>
      <c r="AQ4365" s="22" t="str">
        <f t="shared" ca="1" si="206"/>
        <v/>
      </c>
    </row>
    <row r="4366" spans="1:43" x14ac:dyDescent="0.3">
      <c r="A4366" s="2" t="s">
        <v>14061</v>
      </c>
      <c r="B4366" s="2" t="s">
        <v>14062</v>
      </c>
      <c r="C4366" s="2" t="s">
        <v>368</v>
      </c>
      <c r="D4366" s="2" t="s">
        <v>81</v>
      </c>
      <c r="E4366" s="2" t="s">
        <v>117</v>
      </c>
      <c r="F4366" s="2">
        <v>22</v>
      </c>
      <c r="G4366" s="2" t="s">
        <v>83</v>
      </c>
      <c r="H4366" s="2" t="s">
        <v>172</v>
      </c>
      <c r="I4366" s="2" t="s">
        <v>45</v>
      </c>
      <c r="J4366" s="3">
        <v>45675</v>
      </c>
      <c r="K4366" s="3">
        <v>45691</v>
      </c>
      <c r="L4366" s="2" t="s">
        <v>40</v>
      </c>
      <c r="M4366" s="2" t="s">
        <v>71</v>
      </c>
      <c r="N4366" s="2" t="s">
        <v>137</v>
      </c>
      <c r="O4366" s="4">
        <v>784000</v>
      </c>
      <c r="P4366" s="4">
        <v>81900</v>
      </c>
      <c r="Q4366" s="4">
        <v>702100</v>
      </c>
      <c r="R4366" s="2">
        <v>24</v>
      </c>
      <c r="S4366" s="5">
        <v>6.47</v>
      </c>
      <c r="T4366" s="4">
        <v>33039.660000000003</v>
      </c>
      <c r="U4366" s="2" t="s">
        <v>73</v>
      </c>
      <c r="V4366" s="2" t="s">
        <v>74</v>
      </c>
      <c r="W4366" s="4">
        <v>528634.56000000006</v>
      </c>
      <c r="X4366" s="4">
        <v>264317.18</v>
      </c>
      <c r="Y4366" s="4">
        <v>792951.74</v>
      </c>
      <c r="Z4366" s="2">
        <v>64</v>
      </c>
      <c r="AA4366" s="2" t="s">
        <v>59</v>
      </c>
      <c r="AB4366" s="2" t="s">
        <v>15732</v>
      </c>
      <c r="AC4366" s="2" t="s">
        <v>138</v>
      </c>
      <c r="AD4366" s="2" t="s">
        <v>76</v>
      </c>
      <c r="AE4366" s="5">
        <v>89.55</v>
      </c>
      <c r="AF4366" s="2">
        <v>2</v>
      </c>
      <c r="AG4366" s="2" t="s">
        <v>130</v>
      </c>
      <c r="AH4366" s="2">
        <v>16</v>
      </c>
      <c r="AI4366" s="6" t="str">
        <f t="shared" si="204"/>
        <v>18-24</v>
      </c>
      <c r="AJ4366" s="11">
        <f>YEAR(tbl_LoanData[[#This Row],[Application Date]])</f>
        <v>2025</v>
      </c>
      <c r="AK4366" s="11" t="str">
        <f>TEXT(tbl_LoanData[[#This Row],[Application Date]],"MMMM")</f>
        <v>January</v>
      </c>
      <c r="AL4366" s="12">
        <f>DATE(YEAR(tbl_LoanData[[#This Row],[Application Date]]),MONTH(tbl_LoanData[[#This Row],[Application Date]]),1)</f>
        <v>45658</v>
      </c>
      <c r="AM4366" s="14">
        <f ca="1">IF(AND(tbl_LoanData[[#This Row],[Application Date]]&gt;=EOMONTH(TODAY(),-1)+1,tbl_LoanData[[#This Row],[Application Date]]&lt;=TODAY()),tbl_LoanData[[#This Row],[Loan Amount]],0)</f>
        <v>0</v>
      </c>
      <c r="AN4366" s="14">
        <f>tbl_LoanData[[#This Row],[Amount Paid]]-(Q4366-X4366)</f>
        <v>90851.740000000049</v>
      </c>
      <c r="AO4366" s="14">
        <f>IF(tbl_LoanData[[#This Row],[Application Status]]="Approved",1,0)</f>
        <v>1</v>
      </c>
      <c r="AP4366" s="22" t="str">
        <f t="shared" ca="1" si="205"/>
        <v/>
      </c>
      <c r="AQ4366" s="22" t="str">
        <f t="shared" ca="1" si="206"/>
        <v/>
      </c>
    </row>
    <row r="4367" spans="1:43" x14ac:dyDescent="0.3">
      <c r="A4367" s="2" t="s">
        <v>14165</v>
      </c>
      <c r="B4367" s="2" t="s">
        <v>14166</v>
      </c>
      <c r="C4367" s="2" t="s">
        <v>281</v>
      </c>
      <c r="D4367" s="2" t="s">
        <v>268</v>
      </c>
      <c r="E4367" s="2" t="s">
        <v>312</v>
      </c>
      <c r="F4367" s="2">
        <v>23</v>
      </c>
      <c r="G4367" s="2" t="s">
        <v>83</v>
      </c>
      <c r="H4367" s="2" t="s">
        <v>398</v>
      </c>
      <c r="I4367" s="2" t="s">
        <v>46</v>
      </c>
      <c r="J4367" s="3">
        <v>45683</v>
      </c>
      <c r="K4367" s="3">
        <v>45695</v>
      </c>
      <c r="L4367" s="2" t="s">
        <v>36</v>
      </c>
      <c r="M4367" s="2" t="s">
        <v>104</v>
      </c>
      <c r="N4367" s="2" t="s">
        <v>592</v>
      </c>
      <c r="O4367" s="4">
        <v>1515000</v>
      </c>
      <c r="P4367" s="4">
        <v>335800</v>
      </c>
      <c r="Q4367" s="4">
        <v>1179200</v>
      </c>
      <c r="R4367" s="2">
        <v>36</v>
      </c>
      <c r="S4367" s="5">
        <v>13.34</v>
      </c>
      <c r="T4367" s="4">
        <v>45864.33</v>
      </c>
      <c r="U4367" s="2" t="s">
        <v>73</v>
      </c>
      <c r="V4367" s="2" t="s">
        <v>74</v>
      </c>
      <c r="W4367" s="4">
        <v>825557.94</v>
      </c>
      <c r="X4367" s="4">
        <v>825557.9</v>
      </c>
      <c r="Y4367" s="4">
        <v>1651115.84</v>
      </c>
      <c r="Z4367" s="2">
        <v>0</v>
      </c>
      <c r="AA4367" s="2" t="s">
        <v>56</v>
      </c>
      <c r="AB4367" s="2" t="s">
        <v>15731</v>
      </c>
      <c r="AC4367" s="2" t="s">
        <v>75</v>
      </c>
      <c r="AD4367" s="2" t="s">
        <v>76</v>
      </c>
      <c r="AE4367" s="5">
        <v>77.83</v>
      </c>
      <c r="AF4367" s="2">
        <v>0</v>
      </c>
      <c r="AG4367" s="2" t="s">
        <v>77</v>
      </c>
      <c r="AH4367" s="2">
        <v>12</v>
      </c>
      <c r="AI4367" s="6" t="str">
        <f t="shared" si="204"/>
        <v>18-24</v>
      </c>
      <c r="AJ4367" s="11">
        <f>YEAR(tbl_LoanData[[#This Row],[Application Date]])</f>
        <v>2025</v>
      </c>
      <c r="AK4367" s="11" t="str">
        <f>TEXT(tbl_LoanData[[#This Row],[Application Date]],"MMMM")</f>
        <v>January</v>
      </c>
      <c r="AL4367" s="12">
        <f>DATE(YEAR(tbl_LoanData[[#This Row],[Application Date]]),MONTH(tbl_LoanData[[#This Row],[Application Date]]),1)</f>
        <v>45658</v>
      </c>
      <c r="AM4367" s="14">
        <f ca="1">IF(AND(tbl_LoanData[[#This Row],[Application Date]]&gt;=EOMONTH(TODAY(),-1)+1,tbl_LoanData[[#This Row],[Application Date]]&lt;=TODAY()),tbl_LoanData[[#This Row],[Loan Amount]],0)</f>
        <v>0</v>
      </c>
      <c r="AN4367" s="14">
        <f>tbl_LoanData[[#This Row],[Amount Paid]]-(Q4367-X4367)</f>
        <v>471915.83999999997</v>
      </c>
      <c r="AO4367" s="14">
        <f>IF(tbl_LoanData[[#This Row],[Application Status]]="Approved",1,0)</f>
        <v>1</v>
      </c>
      <c r="AP4367" s="22" t="str">
        <f t="shared" ca="1" si="205"/>
        <v/>
      </c>
      <c r="AQ4367" s="22" t="str">
        <f t="shared" ca="1" si="206"/>
        <v/>
      </c>
    </row>
    <row r="4368" spans="1:43" ht="14.4" customHeight="1" x14ac:dyDescent="0.3">
      <c r="A4368" s="2" t="s">
        <v>14247</v>
      </c>
      <c r="B4368" s="2" t="s">
        <v>14248</v>
      </c>
      <c r="C4368" s="2" t="s">
        <v>90</v>
      </c>
      <c r="D4368" s="2" t="s">
        <v>81</v>
      </c>
      <c r="E4368" s="2" t="s">
        <v>102</v>
      </c>
      <c r="F4368" s="2">
        <v>62</v>
      </c>
      <c r="G4368" s="2" t="s">
        <v>69</v>
      </c>
      <c r="H4368" s="2" t="s">
        <v>250</v>
      </c>
      <c r="I4368" s="2" t="s">
        <v>52</v>
      </c>
      <c r="J4368" s="3">
        <v>45669</v>
      </c>
      <c r="K4368" s="3">
        <v>45672</v>
      </c>
      <c r="L4368" s="2" t="s">
        <v>39</v>
      </c>
      <c r="M4368" s="2" t="s">
        <v>157</v>
      </c>
      <c r="N4368" s="2" t="s">
        <v>158</v>
      </c>
      <c r="O4368" s="4">
        <v>2062000</v>
      </c>
      <c r="P4368" s="4">
        <v>680400</v>
      </c>
      <c r="Q4368" s="4">
        <v>1381600</v>
      </c>
      <c r="R4368" s="2">
        <v>18</v>
      </c>
      <c r="S4368" s="5">
        <v>10.8</v>
      </c>
      <c r="T4368" s="4">
        <v>89189.96</v>
      </c>
      <c r="U4368" s="2" t="s">
        <v>73</v>
      </c>
      <c r="V4368" s="2" t="s">
        <v>33</v>
      </c>
      <c r="W4368" s="4">
        <v>1605419.2</v>
      </c>
      <c r="X4368" s="4">
        <v>0</v>
      </c>
      <c r="Y4368" s="4">
        <v>1605419.2</v>
      </c>
      <c r="Z4368" s="2">
        <v>0</v>
      </c>
      <c r="AA4368" s="2" t="s">
        <v>56</v>
      </c>
      <c r="AB4368" s="2" t="s">
        <v>15728</v>
      </c>
      <c r="AC4368" s="2" t="s">
        <v>332</v>
      </c>
      <c r="AD4368" s="2" t="s">
        <v>76</v>
      </c>
      <c r="AE4368" s="5">
        <v>67</v>
      </c>
      <c r="AF4368" s="2">
        <v>0</v>
      </c>
      <c r="AG4368" s="2" t="s">
        <v>77</v>
      </c>
      <c r="AH4368" s="2">
        <v>3</v>
      </c>
      <c r="AI4368" s="6" t="str">
        <f t="shared" si="204"/>
        <v>55-64</v>
      </c>
      <c r="AJ4368" s="11">
        <f>YEAR(tbl_LoanData[[#This Row],[Application Date]])</f>
        <v>2025</v>
      </c>
      <c r="AK4368" s="11" t="str">
        <f>TEXT(tbl_LoanData[[#This Row],[Application Date]],"MMMM")</f>
        <v>January</v>
      </c>
      <c r="AL4368" s="12">
        <f>DATE(YEAR(tbl_LoanData[[#This Row],[Application Date]]),MONTH(tbl_LoanData[[#This Row],[Application Date]]),1)</f>
        <v>45658</v>
      </c>
      <c r="AM4368" s="14">
        <f ca="1">IF(AND(tbl_LoanData[[#This Row],[Application Date]]&gt;=EOMONTH(TODAY(),-1)+1,tbl_LoanData[[#This Row],[Application Date]]&lt;=TODAY()),tbl_LoanData[[#This Row],[Loan Amount]],0)</f>
        <v>0</v>
      </c>
      <c r="AN4368" s="14">
        <f>tbl_LoanData[[#This Row],[Amount Paid]]-(Q4368-X4368)</f>
        <v>223819.19999999995</v>
      </c>
      <c r="AO4368" s="14">
        <f>IF(tbl_LoanData[[#This Row],[Application Status]]="Approved",1,0)</f>
        <v>1</v>
      </c>
      <c r="AP4368" s="22" t="str">
        <f t="shared" ca="1" si="205"/>
        <v/>
      </c>
      <c r="AQ4368" s="22" t="str">
        <f t="shared" ca="1" si="206"/>
        <v/>
      </c>
    </row>
    <row r="4369" spans="1:43" ht="14.4" customHeight="1" x14ac:dyDescent="0.3">
      <c r="A4369" s="2" t="s">
        <v>14321</v>
      </c>
      <c r="B4369" s="2" t="s">
        <v>14322</v>
      </c>
      <c r="C4369" s="2" t="s">
        <v>289</v>
      </c>
      <c r="D4369" s="2" t="s">
        <v>161</v>
      </c>
      <c r="E4369" s="2" t="s">
        <v>117</v>
      </c>
      <c r="F4369" s="2">
        <v>57</v>
      </c>
      <c r="G4369" s="2" t="s">
        <v>69</v>
      </c>
      <c r="H4369" s="2" t="s">
        <v>126</v>
      </c>
      <c r="I4369" s="2" t="s">
        <v>44</v>
      </c>
      <c r="J4369" s="3">
        <v>45662</v>
      </c>
      <c r="K4369" s="3"/>
      <c r="L4369" s="2" t="s">
        <v>36</v>
      </c>
      <c r="M4369" s="2" t="s">
        <v>71</v>
      </c>
      <c r="N4369" s="2" t="s">
        <v>162</v>
      </c>
      <c r="O4369" s="4">
        <v>984000</v>
      </c>
      <c r="P4369" s="4">
        <v>116200</v>
      </c>
      <c r="Q4369" s="4">
        <v>867800</v>
      </c>
      <c r="R4369" s="2">
        <v>12</v>
      </c>
      <c r="S4369" s="5">
        <v>13.41</v>
      </c>
      <c r="T4369" s="4">
        <v>82014.33</v>
      </c>
      <c r="U4369" s="2" t="s">
        <v>96</v>
      </c>
      <c r="V4369" s="2" t="s">
        <v>97</v>
      </c>
      <c r="W4369" s="4">
        <v>0</v>
      </c>
      <c r="X4369" s="4">
        <v>0</v>
      </c>
      <c r="Y4369" s="4">
        <v>984171.98</v>
      </c>
      <c r="Z4369" s="2">
        <v>0</v>
      </c>
      <c r="AA4369" s="2" t="s">
        <v>97</v>
      </c>
      <c r="AB4369" s="2" t="s">
        <v>15736</v>
      </c>
      <c r="AC4369" s="2" t="s">
        <v>75</v>
      </c>
      <c r="AD4369" s="2" t="s">
        <v>76</v>
      </c>
      <c r="AE4369" s="5">
        <v>88.19</v>
      </c>
      <c r="AF4369" s="2">
        <v>0</v>
      </c>
      <c r="AG4369" s="2" t="s">
        <v>97</v>
      </c>
      <c r="AH4369" s="2"/>
      <c r="AI4369" s="6" t="str">
        <f t="shared" si="204"/>
        <v>55-64</v>
      </c>
      <c r="AJ4369" s="11">
        <f>YEAR(tbl_LoanData[[#This Row],[Application Date]])</f>
        <v>2025</v>
      </c>
      <c r="AK4369" s="11" t="str">
        <f>TEXT(tbl_LoanData[[#This Row],[Application Date]],"MMMM")</f>
        <v>January</v>
      </c>
      <c r="AL4369" s="12">
        <f>DATE(YEAR(tbl_LoanData[[#This Row],[Application Date]]),MONTH(tbl_LoanData[[#This Row],[Application Date]]),1)</f>
        <v>45658</v>
      </c>
      <c r="AM4369" s="14">
        <f ca="1">IF(AND(tbl_LoanData[[#This Row],[Application Date]]&gt;=EOMONTH(TODAY(),-1)+1,tbl_LoanData[[#This Row],[Application Date]]&lt;=TODAY()),tbl_LoanData[[#This Row],[Loan Amount]],0)</f>
        <v>0</v>
      </c>
      <c r="AN4369" s="14">
        <f>tbl_LoanData[[#This Row],[Amount Paid]]-(Q4369-X4369)</f>
        <v>-867800</v>
      </c>
      <c r="AO4369" s="14">
        <f>IF(tbl_LoanData[[#This Row],[Application Status]]="Approved",1,0)</f>
        <v>0</v>
      </c>
      <c r="AP4369" s="22" t="str">
        <f t="shared" ca="1" si="205"/>
        <v/>
      </c>
      <c r="AQ4369" s="22" t="str">
        <f t="shared" ca="1" si="206"/>
        <v/>
      </c>
    </row>
    <row r="4370" spans="1:43" ht="14.4" customHeight="1" x14ac:dyDescent="0.3">
      <c r="A4370" s="2" t="s">
        <v>14445</v>
      </c>
      <c r="B4370" s="2" t="s">
        <v>14446</v>
      </c>
      <c r="C4370" s="2" t="s">
        <v>208</v>
      </c>
      <c r="D4370" s="2" t="s">
        <v>118</v>
      </c>
      <c r="E4370" s="2" t="s">
        <v>101</v>
      </c>
      <c r="F4370" s="2">
        <v>30</v>
      </c>
      <c r="G4370" s="2" t="s">
        <v>69</v>
      </c>
      <c r="H4370" s="2" t="s">
        <v>151</v>
      </c>
      <c r="I4370" s="2" t="s">
        <v>46</v>
      </c>
      <c r="J4370" s="3">
        <v>45663</v>
      </c>
      <c r="K4370" s="3">
        <v>45669</v>
      </c>
      <c r="L4370" s="2" t="s">
        <v>41</v>
      </c>
      <c r="M4370" s="2" t="s">
        <v>552</v>
      </c>
      <c r="N4370" s="2" t="s">
        <v>553</v>
      </c>
      <c r="O4370" s="4">
        <v>4212000</v>
      </c>
      <c r="P4370" s="4">
        <v>904100</v>
      </c>
      <c r="Q4370" s="4">
        <v>3307900</v>
      </c>
      <c r="R4370" s="2">
        <v>48</v>
      </c>
      <c r="S4370" s="5">
        <v>14.84</v>
      </c>
      <c r="T4370" s="4">
        <v>109822.28</v>
      </c>
      <c r="U4370" s="2" t="s">
        <v>73</v>
      </c>
      <c r="V4370" s="2" t="s">
        <v>74</v>
      </c>
      <c r="W4370" s="4">
        <v>2086623.32</v>
      </c>
      <c r="X4370" s="4">
        <v>3184846.12</v>
      </c>
      <c r="Y4370" s="4">
        <v>5271469.4400000004</v>
      </c>
      <c r="Z4370" s="2">
        <v>0</v>
      </c>
      <c r="AA4370" s="2" t="s">
        <v>56</v>
      </c>
      <c r="AB4370" s="2" t="s">
        <v>15731</v>
      </c>
      <c r="AC4370" s="2" t="s">
        <v>332</v>
      </c>
      <c r="AD4370" s="2" t="s">
        <v>76</v>
      </c>
      <c r="AE4370" s="5">
        <v>78.540000000000006</v>
      </c>
      <c r="AF4370" s="2">
        <v>0</v>
      </c>
      <c r="AG4370" s="2" t="s">
        <v>77</v>
      </c>
      <c r="AH4370" s="2">
        <v>6</v>
      </c>
      <c r="AI4370" s="6" t="str">
        <f t="shared" si="204"/>
        <v>25-34</v>
      </c>
      <c r="AJ4370" s="11">
        <f>YEAR(tbl_LoanData[[#This Row],[Application Date]])</f>
        <v>2025</v>
      </c>
      <c r="AK4370" s="11" t="str">
        <f>TEXT(tbl_LoanData[[#This Row],[Application Date]],"MMMM")</f>
        <v>January</v>
      </c>
      <c r="AL4370" s="12">
        <f>DATE(YEAR(tbl_LoanData[[#This Row],[Application Date]]),MONTH(tbl_LoanData[[#This Row],[Application Date]]),1)</f>
        <v>45658</v>
      </c>
      <c r="AM4370" s="14">
        <f ca="1">IF(AND(tbl_LoanData[[#This Row],[Application Date]]&gt;=EOMONTH(TODAY(),-1)+1,tbl_LoanData[[#This Row],[Application Date]]&lt;=TODAY()),tbl_LoanData[[#This Row],[Loan Amount]],0)</f>
        <v>0</v>
      </c>
      <c r="AN4370" s="14">
        <f>tbl_LoanData[[#This Row],[Amount Paid]]-(Q4370-X4370)</f>
        <v>1963569.4400000002</v>
      </c>
      <c r="AO4370" s="14">
        <f>IF(tbl_LoanData[[#This Row],[Application Status]]="Approved",1,0)</f>
        <v>1</v>
      </c>
      <c r="AP4370" s="22" t="str">
        <f t="shared" ca="1" si="205"/>
        <v/>
      </c>
      <c r="AQ4370" s="22" t="str">
        <f t="shared" ca="1" si="206"/>
        <v/>
      </c>
    </row>
    <row r="4371" spans="1:43" x14ac:dyDescent="0.3">
      <c r="A4371" s="2" t="s">
        <v>14603</v>
      </c>
      <c r="B4371" s="2" t="s">
        <v>14604</v>
      </c>
      <c r="C4371" s="2" t="s">
        <v>644</v>
      </c>
      <c r="D4371" s="2" t="s">
        <v>232</v>
      </c>
      <c r="E4371" s="2" t="s">
        <v>135</v>
      </c>
      <c r="F4371" s="2">
        <v>34</v>
      </c>
      <c r="G4371" s="2" t="s">
        <v>83</v>
      </c>
      <c r="H4371" s="2" t="s">
        <v>110</v>
      </c>
      <c r="I4371" s="2" t="s">
        <v>46</v>
      </c>
      <c r="J4371" s="3">
        <v>45678</v>
      </c>
      <c r="K4371" s="3"/>
      <c r="L4371" s="2" t="s">
        <v>41</v>
      </c>
      <c r="M4371" s="2" t="s">
        <v>144</v>
      </c>
      <c r="N4371" s="2" t="s">
        <v>857</v>
      </c>
      <c r="O4371" s="4">
        <v>3096000</v>
      </c>
      <c r="P4371" s="4">
        <v>1057200</v>
      </c>
      <c r="Q4371" s="4">
        <v>2038800</v>
      </c>
      <c r="R4371" s="2">
        <v>18</v>
      </c>
      <c r="S4371" s="5">
        <v>9.27</v>
      </c>
      <c r="T4371" s="4">
        <v>129016.4</v>
      </c>
      <c r="U4371" s="2" t="s">
        <v>113</v>
      </c>
      <c r="V4371" s="2" t="s">
        <v>97</v>
      </c>
      <c r="W4371" s="4">
        <v>0</v>
      </c>
      <c r="X4371" s="4">
        <v>0</v>
      </c>
      <c r="Y4371" s="4">
        <v>2322295.14</v>
      </c>
      <c r="Z4371" s="2">
        <v>0</v>
      </c>
      <c r="AA4371" s="2" t="s">
        <v>97</v>
      </c>
      <c r="AB4371" s="2" t="s">
        <v>15734</v>
      </c>
      <c r="AC4371" s="2" t="s">
        <v>129</v>
      </c>
      <c r="AD4371" s="2" t="s">
        <v>76</v>
      </c>
      <c r="AE4371" s="5">
        <v>65.849999999999994</v>
      </c>
      <c r="AF4371" s="2">
        <v>0</v>
      </c>
      <c r="AG4371" s="2" t="s">
        <v>97</v>
      </c>
      <c r="AH4371" s="2"/>
      <c r="AI4371" s="6" t="str">
        <f t="shared" si="204"/>
        <v>25-34</v>
      </c>
      <c r="AJ4371" s="11">
        <f>YEAR(tbl_LoanData[[#This Row],[Application Date]])</f>
        <v>2025</v>
      </c>
      <c r="AK4371" s="11" t="str">
        <f>TEXT(tbl_LoanData[[#This Row],[Application Date]],"MMMM")</f>
        <v>January</v>
      </c>
      <c r="AL4371" s="12">
        <f>DATE(YEAR(tbl_LoanData[[#This Row],[Application Date]]),MONTH(tbl_LoanData[[#This Row],[Application Date]]),1)</f>
        <v>45658</v>
      </c>
      <c r="AM4371" s="14">
        <f ca="1">IF(AND(tbl_LoanData[[#This Row],[Application Date]]&gt;=EOMONTH(TODAY(),-1)+1,tbl_LoanData[[#This Row],[Application Date]]&lt;=TODAY()),tbl_LoanData[[#This Row],[Loan Amount]],0)</f>
        <v>0</v>
      </c>
      <c r="AN4371" s="14">
        <f>tbl_LoanData[[#This Row],[Amount Paid]]-(Q4371-X4371)</f>
        <v>-2038800</v>
      </c>
      <c r="AO4371" s="14">
        <f>IF(tbl_LoanData[[#This Row],[Application Status]]="Approved",1,0)</f>
        <v>0</v>
      </c>
      <c r="AP4371" s="22" t="str">
        <f t="shared" ca="1" si="205"/>
        <v/>
      </c>
      <c r="AQ4371" s="22" t="str">
        <f t="shared" ca="1" si="206"/>
        <v/>
      </c>
    </row>
    <row r="4372" spans="1:43" ht="14.4" customHeight="1" x14ac:dyDescent="0.3">
      <c r="A4372" s="2" t="s">
        <v>14627</v>
      </c>
      <c r="B4372" s="2" t="s">
        <v>14628</v>
      </c>
      <c r="C4372" s="2" t="s">
        <v>586</v>
      </c>
      <c r="D4372" s="2" t="s">
        <v>81</v>
      </c>
      <c r="E4372" s="2" t="s">
        <v>117</v>
      </c>
      <c r="F4372" s="2">
        <v>49</v>
      </c>
      <c r="G4372" s="2" t="s">
        <v>69</v>
      </c>
      <c r="H4372" s="2" t="s">
        <v>211</v>
      </c>
      <c r="I4372" s="2" t="s">
        <v>50</v>
      </c>
      <c r="J4372" s="3">
        <v>45667</v>
      </c>
      <c r="K4372" s="3">
        <v>45688</v>
      </c>
      <c r="L4372" s="2" t="s">
        <v>40</v>
      </c>
      <c r="M4372" s="2" t="s">
        <v>71</v>
      </c>
      <c r="N4372" s="2" t="s">
        <v>137</v>
      </c>
      <c r="O4372" s="4">
        <v>833000</v>
      </c>
      <c r="P4372" s="4">
        <v>282700</v>
      </c>
      <c r="Q4372" s="4">
        <v>550300</v>
      </c>
      <c r="R4372" s="2">
        <v>48</v>
      </c>
      <c r="S4372" s="5">
        <v>6.72</v>
      </c>
      <c r="T4372" s="4">
        <v>14546.26</v>
      </c>
      <c r="U4372" s="2" t="s">
        <v>73</v>
      </c>
      <c r="V4372" s="2" t="s">
        <v>35</v>
      </c>
      <c r="W4372" s="4">
        <v>116370.08</v>
      </c>
      <c r="X4372" s="4">
        <v>581850.56000000006</v>
      </c>
      <c r="Y4372" s="4">
        <v>698220.64</v>
      </c>
      <c r="Z4372" s="2">
        <v>320</v>
      </c>
      <c r="AA4372" s="2" t="s">
        <v>60</v>
      </c>
      <c r="AB4372" s="2" t="s">
        <v>15727</v>
      </c>
      <c r="AC4372" s="2" t="s">
        <v>360</v>
      </c>
      <c r="AD4372" s="2" t="s">
        <v>76</v>
      </c>
      <c r="AE4372" s="5">
        <v>66.06</v>
      </c>
      <c r="AF4372" s="2">
        <v>11</v>
      </c>
      <c r="AG4372" s="2" t="s">
        <v>130</v>
      </c>
      <c r="AH4372" s="2">
        <v>21</v>
      </c>
      <c r="AI4372" s="6" t="str">
        <f t="shared" si="204"/>
        <v>45-54</v>
      </c>
      <c r="AJ4372" s="11">
        <f>YEAR(tbl_LoanData[[#This Row],[Application Date]])</f>
        <v>2025</v>
      </c>
      <c r="AK4372" s="11" t="str">
        <f>TEXT(tbl_LoanData[[#This Row],[Application Date]],"MMMM")</f>
        <v>January</v>
      </c>
      <c r="AL4372" s="12">
        <f>DATE(YEAR(tbl_LoanData[[#This Row],[Application Date]]),MONTH(tbl_LoanData[[#This Row],[Application Date]]),1)</f>
        <v>45658</v>
      </c>
      <c r="AM4372" s="14">
        <f ca="1">IF(AND(tbl_LoanData[[#This Row],[Application Date]]&gt;=EOMONTH(TODAY(),-1)+1,tbl_LoanData[[#This Row],[Application Date]]&lt;=TODAY()),tbl_LoanData[[#This Row],[Loan Amount]],0)</f>
        <v>0</v>
      </c>
      <c r="AN4372" s="14">
        <f>tbl_LoanData[[#This Row],[Amount Paid]]-(Q4372-X4372)</f>
        <v>147920.64000000007</v>
      </c>
      <c r="AO4372" s="14">
        <f>IF(tbl_LoanData[[#This Row],[Application Status]]="Approved",1,0)</f>
        <v>1</v>
      </c>
      <c r="AP4372" s="22" t="str">
        <f t="shared" ca="1" si="205"/>
        <v/>
      </c>
      <c r="AQ4372" s="22" t="str">
        <f t="shared" ca="1" si="206"/>
        <v/>
      </c>
    </row>
    <row r="4373" spans="1:43" ht="14.4" customHeight="1" x14ac:dyDescent="0.3">
      <c r="A4373" s="2" t="s">
        <v>14635</v>
      </c>
      <c r="B4373" s="2" t="s">
        <v>14636</v>
      </c>
      <c r="C4373" s="2" t="s">
        <v>376</v>
      </c>
      <c r="D4373" s="2" t="s">
        <v>176</v>
      </c>
      <c r="E4373" s="2" t="s">
        <v>190</v>
      </c>
      <c r="F4373" s="2">
        <v>59</v>
      </c>
      <c r="G4373" s="2" t="s">
        <v>69</v>
      </c>
      <c r="H4373" s="2" t="s">
        <v>143</v>
      </c>
      <c r="I4373" s="2" t="s">
        <v>46</v>
      </c>
      <c r="J4373" s="3">
        <v>45658</v>
      </c>
      <c r="K4373" s="3">
        <v>45673</v>
      </c>
      <c r="L4373" s="2" t="s">
        <v>38</v>
      </c>
      <c r="M4373" s="2" t="s">
        <v>111</v>
      </c>
      <c r="N4373" s="2" t="s">
        <v>112</v>
      </c>
      <c r="O4373" s="4">
        <v>1675000</v>
      </c>
      <c r="P4373" s="4">
        <v>616800</v>
      </c>
      <c r="Q4373" s="4">
        <v>1058200</v>
      </c>
      <c r="R4373" s="2">
        <v>24</v>
      </c>
      <c r="S4373" s="5">
        <v>7.24</v>
      </c>
      <c r="T4373" s="4">
        <v>50476.14</v>
      </c>
      <c r="U4373" s="2" t="s">
        <v>73</v>
      </c>
      <c r="V4373" s="2" t="s">
        <v>74</v>
      </c>
      <c r="W4373" s="4">
        <v>959046.66</v>
      </c>
      <c r="X4373" s="4">
        <v>252380.7</v>
      </c>
      <c r="Y4373" s="4">
        <v>1211427.3600000001</v>
      </c>
      <c r="Z4373" s="2">
        <v>0</v>
      </c>
      <c r="AA4373" s="2" t="s">
        <v>56</v>
      </c>
      <c r="AB4373" s="2" t="s">
        <v>15733</v>
      </c>
      <c r="AC4373" s="2" t="s">
        <v>87</v>
      </c>
      <c r="AD4373" s="2" t="s">
        <v>76</v>
      </c>
      <c r="AE4373" s="5">
        <v>63.18</v>
      </c>
      <c r="AF4373" s="2">
        <v>0</v>
      </c>
      <c r="AG4373" s="2" t="s">
        <v>77</v>
      </c>
      <c r="AH4373" s="2">
        <v>15</v>
      </c>
      <c r="AI4373" s="6" t="str">
        <f t="shared" si="204"/>
        <v>55-64</v>
      </c>
      <c r="AJ4373" s="11">
        <f>YEAR(tbl_LoanData[[#This Row],[Application Date]])</f>
        <v>2025</v>
      </c>
      <c r="AK4373" s="11" t="str">
        <f>TEXT(tbl_LoanData[[#This Row],[Application Date]],"MMMM")</f>
        <v>January</v>
      </c>
      <c r="AL4373" s="12">
        <f>DATE(YEAR(tbl_LoanData[[#This Row],[Application Date]]),MONTH(tbl_LoanData[[#This Row],[Application Date]]),1)</f>
        <v>45658</v>
      </c>
      <c r="AM4373" s="14">
        <f ca="1">IF(AND(tbl_LoanData[[#This Row],[Application Date]]&gt;=EOMONTH(TODAY(),-1)+1,tbl_LoanData[[#This Row],[Application Date]]&lt;=TODAY()),tbl_LoanData[[#This Row],[Loan Amount]],0)</f>
        <v>0</v>
      </c>
      <c r="AN4373" s="14">
        <f>tbl_LoanData[[#This Row],[Amount Paid]]-(Q4373-X4373)</f>
        <v>153227.35999999999</v>
      </c>
      <c r="AO4373" s="14">
        <f>IF(tbl_LoanData[[#This Row],[Application Status]]="Approved",1,0)</f>
        <v>1</v>
      </c>
      <c r="AP4373" s="22" t="str">
        <f t="shared" ca="1" si="205"/>
        <v/>
      </c>
      <c r="AQ4373" s="22" t="str">
        <f t="shared" ca="1" si="206"/>
        <v/>
      </c>
    </row>
    <row r="4374" spans="1:43" ht="14.4" customHeight="1" x14ac:dyDescent="0.3">
      <c r="A4374" s="2" t="s">
        <v>14843</v>
      </c>
      <c r="B4374" s="2" t="s">
        <v>14844</v>
      </c>
      <c r="C4374" s="2" t="s">
        <v>376</v>
      </c>
      <c r="D4374" s="2" t="s">
        <v>91</v>
      </c>
      <c r="E4374" s="2" t="s">
        <v>81</v>
      </c>
      <c r="F4374" s="2">
        <v>40</v>
      </c>
      <c r="G4374" s="2" t="s">
        <v>69</v>
      </c>
      <c r="H4374" s="2" t="s">
        <v>228</v>
      </c>
      <c r="I4374" s="2" t="s">
        <v>43</v>
      </c>
      <c r="J4374" s="3">
        <v>45664</v>
      </c>
      <c r="K4374" s="3"/>
      <c r="L4374" s="2" t="s">
        <v>39</v>
      </c>
      <c r="M4374" s="2" t="s">
        <v>167</v>
      </c>
      <c r="N4374" s="2" t="s">
        <v>168</v>
      </c>
      <c r="O4374" s="4">
        <v>2168000</v>
      </c>
      <c r="P4374" s="4">
        <v>508600</v>
      </c>
      <c r="Q4374" s="4">
        <v>1659400</v>
      </c>
      <c r="R4374" s="2">
        <v>36</v>
      </c>
      <c r="S4374" s="5">
        <v>5.68</v>
      </c>
      <c r="T4374" s="4">
        <v>53948.94</v>
      </c>
      <c r="U4374" s="2" t="s">
        <v>113</v>
      </c>
      <c r="V4374" s="2" t="s">
        <v>97</v>
      </c>
      <c r="W4374" s="4">
        <v>0</v>
      </c>
      <c r="X4374" s="4">
        <v>0</v>
      </c>
      <c r="Y4374" s="4">
        <v>1942161.76</v>
      </c>
      <c r="Z4374" s="2">
        <v>0</v>
      </c>
      <c r="AA4374" s="2" t="s">
        <v>97</v>
      </c>
      <c r="AB4374" s="2" t="s">
        <v>15735</v>
      </c>
      <c r="AC4374" s="2" t="s">
        <v>75</v>
      </c>
      <c r="AD4374" s="2" t="s">
        <v>76</v>
      </c>
      <c r="AE4374" s="5">
        <v>76.540000000000006</v>
      </c>
      <c r="AF4374" s="2">
        <v>0</v>
      </c>
      <c r="AG4374" s="2" t="s">
        <v>97</v>
      </c>
      <c r="AH4374" s="2"/>
      <c r="AI4374" s="6" t="str">
        <f t="shared" si="204"/>
        <v>35-44</v>
      </c>
      <c r="AJ4374" s="11">
        <f>YEAR(tbl_LoanData[[#This Row],[Application Date]])</f>
        <v>2025</v>
      </c>
      <c r="AK4374" s="11" t="str">
        <f>TEXT(tbl_LoanData[[#This Row],[Application Date]],"MMMM")</f>
        <v>January</v>
      </c>
      <c r="AL4374" s="12">
        <f>DATE(YEAR(tbl_LoanData[[#This Row],[Application Date]]),MONTH(tbl_LoanData[[#This Row],[Application Date]]),1)</f>
        <v>45658</v>
      </c>
      <c r="AM4374" s="14">
        <f ca="1">IF(AND(tbl_LoanData[[#This Row],[Application Date]]&gt;=EOMONTH(TODAY(),-1)+1,tbl_LoanData[[#This Row],[Application Date]]&lt;=TODAY()),tbl_LoanData[[#This Row],[Loan Amount]],0)</f>
        <v>0</v>
      </c>
      <c r="AN4374" s="14">
        <f>tbl_LoanData[[#This Row],[Amount Paid]]-(Q4374-X4374)</f>
        <v>-1659400</v>
      </c>
      <c r="AO4374" s="14">
        <f>IF(tbl_LoanData[[#This Row],[Application Status]]="Approved",1,0)</f>
        <v>0</v>
      </c>
      <c r="AP4374" s="22" t="str">
        <f t="shared" ca="1" si="205"/>
        <v/>
      </c>
      <c r="AQ4374" s="22" t="str">
        <f t="shared" ca="1" si="206"/>
        <v/>
      </c>
    </row>
    <row r="4375" spans="1:43" ht="14.4" customHeight="1" x14ac:dyDescent="0.3">
      <c r="A4375" s="2" t="s">
        <v>14981</v>
      </c>
      <c r="B4375" s="2" t="s">
        <v>14982</v>
      </c>
      <c r="C4375" s="2" t="s">
        <v>621</v>
      </c>
      <c r="D4375" s="2" t="s">
        <v>182</v>
      </c>
      <c r="E4375" s="2" t="s">
        <v>91</v>
      </c>
      <c r="F4375" s="2">
        <v>23</v>
      </c>
      <c r="G4375" s="2" t="s">
        <v>69</v>
      </c>
      <c r="H4375" s="2" t="s">
        <v>126</v>
      </c>
      <c r="I4375" s="2" t="s">
        <v>44</v>
      </c>
      <c r="J4375" s="3">
        <v>45681</v>
      </c>
      <c r="K4375" s="3">
        <v>45699</v>
      </c>
      <c r="L4375" s="2" t="s">
        <v>40</v>
      </c>
      <c r="M4375" s="2" t="s">
        <v>85</v>
      </c>
      <c r="N4375" s="2" t="s">
        <v>270</v>
      </c>
      <c r="O4375" s="4">
        <v>769000</v>
      </c>
      <c r="P4375" s="4">
        <v>96100</v>
      </c>
      <c r="Q4375" s="4">
        <v>672900</v>
      </c>
      <c r="R4375" s="2">
        <v>60</v>
      </c>
      <c r="S4375" s="5">
        <v>8.6199999999999992</v>
      </c>
      <c r="T4375" s="4">
        <v>16048.66</v>
      </c>
      <c r="U4375" s="2" t="s">
        <v>73</v>
      </c>
      <c r="V4375" s="2" t="s">
        <v>74</v>
      </c>
      <c r="W4375" s="4">
        <v>288875.88</v>
      </c>
      <c r="X4375" s="4">
        <v>674044.02</v>
      </c>
      <c r="Y4375" s="4">
        <v>962919.9</v>
      </c>
      <c r="Z4375" s="2">
        <v>0</v>
      </c>
      <c r="AA4375" s="2" t="s">
        <v>56</v>
      </c>
      <c r="AB4375" s="2" t="s">
        <v>15730</v>
      </c>
      <c r="AC4375" s="2" t="s">
        <v>213</v>
      </c>
      <c r="AD4375" s="2" t="s">
        <v>76</v>
      </c>
      <c r="AE4375" s="5">
        <v>87.5</v>
      </c>
      <c r="AF4375" s="2">
        <v>0</v>
      </c>
      <c r="AG4375" s="2" t="s">
        <v>77</v>
      </c>
      <c r="AH4375" s="2">
        <v>18</v>
      </c>
      <c r="AI4375" s="6" t="str">
        <f t="shared" si="204"/>
        <v>18-24</v>
      </c>
      <c r="AJ4375" s="11">
        <f>YEAR(tbl_LoanData[[#This Row],[Application Date]])</f>
        <v>2025</v>
      </c>
      <c r="AK4375" s="11" t="str">
        <f>TEXT(tbl_LoanData[[#This Row],[Application Date]],"MMMM")</f>
        <v>January</v>
      </c>
      <c r="AL4375" s="12">
        <f>DATE(YEAR(tbl_LoanData[[#This Row],[Application Date]]),MONTH(tbl_LoanData[[#This Row],[Application Date]]),1)</f>
        <v>45658</v>
      </c>
      <c r="AM4375" s="14">
        <f ca="1">IF(AND(tbl_LoanData[[#This Row],[Application Date]]&gt;=EOMONTH(TODAY(),-1)+1,tbl_LoanData[[#This Row],[Application Date]]&lt;=TODAY()),tbl_LoanData[[#This Row],[Loan Amount]],0)</f>
        <v>0</v>
      </c>
      <c r="AN4375" s="14">
        <f>tbl_LoanData[[#This Row],[Amount Paid]]-(Q4375-X4375)</f>
        <v>290019.90000000002</v>
      </c>
      <c r="AO4375" s="14">
        <f>IF(tbl_LoanData[[#This Row],[Application Status]]="Approved",1,0)</f>
        <v>1</v>
      </c>
      <c r="AP4375" s="22" t="str">
        <f t="shared" ca="1" si="205"/>
        <v/>
      </c>
      <c r="AQ4375" s="22" t="str">
        <f t="shared" ca="1" si="206"/>
        <v/>
      </c>
    </row>
    <row r="4376" spans="1:43" ht="14.4" customHeight="1" x14ac:dyDescent="0.3">
      <c r="A4376" s="2" t="s">
        <v>15037</v>
      </c>
      <c r="B4376" s="2" t="s">
        <v>15038</v>
      </c>
      <c r="C4376" s="2" t="s">
        <v>413</v>
      </c>
      <c r="D4376" s="2" t="s">
        <v>101</v>
      </c>
      <c r="E4376" s="2" t="s">
        <v>255</v>
      </c>
      <c r="F4376" s="2">
        <v>61</v>
      </c>
      <c r="G4376" s="2" t="s">
        <v>83</v>
      </c>
      <c r="H4376" s="2" t="s">
        <v>151</v>
      </c>
      <c r="I4376" s="2" t="s">
        <v>46</v>
      </c>
      <c r="J4376" s="3">
        <v>45685</v>
      </c>
      <c r="K4376" s="3">
        <v>45689</v>
      </c>
      <c r="L4376" s="2" t="s">
        <v>38</v>
      </c>
      <c r="M4376" s="2" t="s">
        <v>127</v>
      </c>
      <c r="N4376" s="2" t="s">
        <v>128</v>
      </c>
      <c r="O4376" s="4">
        <v>1272000</v>
      </c>
      <c r="P4376" s="4">
        <v>481300</v>
      </c>
      <c r="Q4376" s="4">
        <v>790700</v>
      </c>
      <c r="R4376" s="2">
        <v>48</v>
      </c>
      <c r="S4376" s="5">
        <v>5.22</v>
      </c>
      <c r="T4376" s="4">
        <v>19912.46</v>
      </c>
      <c r="U4376" s="2" t="s">
        <v>73</v>
      </c>
      <c r="V4376" s="2" t="s">
        <v>74</v>
      </c>
      <c r="W4376" s="4">
        <v>358424.28</v>
      </c>
      <c r="X4376" s="4">
        <v>597373.88</v>
      </c>
      <c r="Y4376" s="4">
        <v>955798.16</v>
      </c>
      <c r="Z4376" s="2">
        <v>0</v>
      </c>
      <c r="AA4376" s="2" t="s">
        <v>56</v>
      </c>
      <c r="AB4376" s="2" t="s">
        <v>15728</v>
      </c>
      <c r="AC4376" s="2" t="s">
        <v>106</v>
      </c>
      <c r="AD4376" s="2" t="s">
        <v>76</v>
      </c>
      <c r="AE4376" s="5">
        <v>62.16</v>
      </c>
      <c r="AF4376" s="2">
        <v>0</v>
      </c>
      <c r="AG4376" s="2" t="s">
        <v>77</v>
      </c>
      <c r="AH4376" s="2">
        <v>4</v>
      </c>
      <c r="AI4376" s="6" t="str">
        <f t="shared" si="204"/>
        <v>55-64</v>
      </c>
      <c r="AJ4376" s="11">
        <f>YEAR(tbl_LoanData[[#This Row],[Application Date]])</f>
        <v>2025</v>
      </c>
      <c r="AK4376" s="11" t="str">
        <f>TEXT(tbl_LoanData[[#This Row],[Application Date]],"MMMM")</f>
        <v>January</v>
      </c>
      <c r="AL4376" s="12">
        <f>DATE(YEAR(tbl_LoanData[[#This Row],[Application Date]]),MONTH(tbl_LoanData[[#This Row],[Application Date]]),1)</f>
        <v>45658</v>
      </c>
      <c r="AM4376" s="14">
        <f ca="1">IF(AND(tbl_LoanData[[#This Row],[Application Date]]&gt;=EOMONTH(TODAY(),-1)+1,tbl_LoanData[[#This Row],[Application Date]]&lt;=TODAY()),tbl_LoanData[[#This Row],[Loan Amount]],0)</f>
        <v>0</v>
      </c>
      <c r="AN4376" s="14">
        <f>tbl_LoanData[[#This Row],[Amount Paid]]-(Q4376-X4376)</f>
        <v>165098.16000000003</v>
      </c>
      <c r="AO4376" s="14">
        <f>IF(tbl_LoanData[[#This Row],[Application Status]]="Approved",1,0)</f>
        <v>1</v>
      </c>
      <c r="AP4376" s="22" t="str">
        <f t="shared" ca="1" si="205"/>
        <v/>
      </c>
      <c r="AQ4376" s="22" t="str">
        <f t="shared" ca="1" si="206"/>
        <v/>
      </c>
    </row>
    <row r="4377" spans="1:43" x14ac:dyDescent="0.3">
      <c r="A4377" s="2" t="s">
        <v>15049</v>
      </c>
      <c r="B4377" s="2" t="s">
        <v>15050</v>
      </c>
      <c r="C4377" s="2" t="s">
        <v>331</v>
      </c>
      <c r="D4377" s="2" t="s">
        <v>161</v>
      </c>
      <c r="E4377" s="2" t="s">
        <v>385</v>
      </c>
      <c r="F4377" s="2">
        <v>21</v>
      </c>
      <c r="G4377" s="2" t="s">
        <v>83</v>
      </c>
      <c r="H4377" s="2" t="s">
        <v>372</v>
      </c>
      <c r="I4377" s="2" t="s">
        <v>43</v>
      </c>
      <c r="J4377" s="3">
        <v>45666</v>
      </c>
      <c r="K4377" s="3">
        <v>45683</v>
      </c>
      <c r="L4377" s="2" t="s">
        <v>38</v>
      </c>
      <c r="M4377" s="2" t="s">
        <v>111</v>
      </c>
      <c r="N4377" s="2" t="s">
        <v>112</v>
      </c>
      <c r="O4377" s="4">
        <v>1970000</v>
      </c>
      <c r="P4377" s="4">
        <v>592300</v>
      </c>
      <c r="Q4377" s="4">
        <v>1377700</v>
      </c>
      <c r="R4377" s="2">
        <v>24</v>
      </c>
      <c r="S4377" s="5">
        <v>11.88</v>
      </c>
      <c r="T4377" s="4">
        <v>71043.399999999994</v>
      </c>
      <c r="U4377" s="2" t="s">
        <v>73</v>
      </c>
      <c r="V4377" s="2" t="s">
        <v>74</v>
      </c>
      <c r="W4377" s="4">
        <v>1278781.2</v>
      </c>
      <c r="X4377" s="4">
        <v>426260.32</v>
      </c>
      <c r="Y4377" s="4">
        <v>1705041.52</v>
      </c>
      <c r="Z4377" s="2">
        <v>0</v>
      </c>
      <c r="AA4377" s="2" t="s">
        <v>56</v>
      </c>
      <c r="AB4377" s="2" t="s">
        <v>15731</v>
      </c>
      <c r="AC4377" s="2" t="s">
        <v>87</v>
      </c>
      <c r="AD4377" s="2" t="s">
        <v>76</v>
      </c>
      <c r="AE4377" s="5">
        <v>69.930000000000007</v>
      </c>
      <c r="AF4377" s="2">
        <v>0</v>
      </c>
      <c r="AG4377" s="2" t="s">
        <v>77</v>
      </c>
      <c r="AH4377" s="2">
        <v>17</v>
      </c>
      <c r="AI4377" s="6" t="str">
        <f t="shared" si="204"/>
        <v>18-24</v>
      </c>
      <c r="AJ4377" s="11">
        <f>YEAR(tbl_LoanData[[#This Row],[Application Date]])</f>
        <v>2025</v>
      </c>
      <c r="AK4377" s="11" t="str">
        <f>TEXT(tbl_LoanData[[#This Row],[Application Date]],"MMMM")</f>
        <v>January</v>
      </c>
      <c r="AL4377" s="12">
        <f>DATE(YEAR(tbl_LoanData[[#This Row],[Application Date]]),MONTH(tbl_LoanData[[#This Row],[Application Date]]),1)</f>
        <v>45658</v>
      </c>
      <c r="AM4377" s="14">
        <f ca="1">IF(AND(tbl_LoanData[[#This Row],[Application Date]]&gt;=EOMONTH(TODAY(),-1)+1,tbl_LoanData[[#This Row],[Application Date]]&lt;=TODAY()),tbl_LoanData[[#This Row],[Loan Amount]],0)</f>
        <v>0</v>
      </c>
      <c r="AN4377" s="14">
        <f>tbl_LoanData[[#This Row],[Amount Paid]]-(Q4377-X4377)</f>
        <v>327341.52</v>
      </c>
      <c r="AO4377" s="14">
        <f>IF(tbl_LoanData[[#This Row],[Application Status]]="Approved",1,0)</f>
        <v>1</v>
      </c>
      <c r="AP4377" s="22" t="str">
        <f t="shared" ca="1" si="205"/>
        <v/>
      </c>
      <c r="AQ4377" s="22" t="str">
        <f t="shared" ca="1" si="206"/>
        <v/>
      </c>
    </row>
    <row r="4378" spans="1:43" ht="14.4" customHeight="1" x14ac:dyDescent="0.3">
      <c r="A4378" s="2" t="s">
        <v>15067</v>
      </c>
      <c r="B4378" s="2" t="s">
        <v>15068</v>
      </c>
      <c r="C4378" s="2" t="s">
        <v>66</v>
      </c>
      <c r="D4378" s="2" t="s">
        <v>82</v>
      </c>
      <c r="E4378" s="2" t="s">
        <v>165</v>
      </c>
      <c r="F4378" s="2">
        <v>40</v>
      </c>
      <c r="G4378" s="2" t="s">
        <v>69</v>
      </c>
      <c r="H4378" s="2" t="s">
        <v>110</v>
      </c>
      <c r="I4378" s="2" t="s">
        <v>46</v>
      </c>
      <c r="J4378" s="3">
        <v>45668</v>
      </c>
      <c r="K4378" s="3">
        <v>45689</v>
      </c>
      <c r="L4378" s="2" t="s">
        <v>39</v>
      </c>
      <c r="M4378" s="2" t="s">
        <v>71</v>
      </c>
      <c r="N4378" s="2" t="s">
        <v>72</v>
      </c>
      <c r="O4378" s="4">
        <v>1175000</v>
      </c>
      <c r="P4378" s="4">
        <v>376900</v>
      </c>
      <c r="Q4378" s="4">
        <v>798100</v>
      </c>
      <c r="R4378" s="2">
        <v>36</v>
      </c>
      <c r="S4378" s="5">
        <v>12.42</v>
      </c>
      <c r="T4378" s="4">
        <v>30429.78</v>
      </c>
      <c r="U4378" s="2" t="s">
        <v>73</v>
      </c>
      <c r="V4378" s="2" t="s">
        <v>74</v>
      </c>
      <c r="W4378" s="4">
        <v>547736.04</v>
      </c>
      <c r="X4378" s="4">
        <v>547736.02</v>
      </c>
      <c r="Y4378" s="4">
        <v>1095472.06</v>
      </c>
      <c r="Z4378" s="2">
        <v>0</v>
      </c>
      <c r="AA4378" s="2" t="s">
        <v>56</v>
      </c>
      <c r="AB4378" s="2" t="s">
        <v>15728</v>
      </c>
      <c r="AC4378" s="2" t="s">
        <v>360</v>
      </c>
      <c r="AD4378" s="2" t="s">
        <v>76</v>
      </c>
      <c r="AE4378" s="5">
        <v>67.92</v>
      </c>
      <c r="AF4378" s="2">
        <v>0</v>
      </c>
      <c r="AG4378" s="2" t="s">
        <v>77</v>
      </c>
      <c r="AH4378" s="2">
        <v>21</v>
      </c>
      <c r="AI4378" s="6" t="str">
        <f t="shared" si="204"/>
        <v>35-44</v>
      </c>
      <c r="AJ4378" s="11">
        <f>YEAR(tbl_LoanData[[#This Row],[Application Date]])</f>
        <v>2025</v>
      </c>
      <c r="AK4378" s="11" t="str">
        <f>TEXT(tbl_LoanData[[#This Row],[Application Date]],"MMMM")</f>
        <v>January</v>
      </c>
      <c r="AL4378" s="12">
        <f>DATE(YEAR(tbl_LoanData[[#This Row],[Application Date]]),MONTH(tbl_LoanData[[#This Row],[Application Date]]),1)</f>
        <v>45658</v>
      </c>
      <c r="AM4378" s="14">
        <f ca="1">IF(AND(tbl_LoanData[[#This Row],[Application Date]]&gt;=EOMONTH(TODAY(),-1)+1,tbl_LoanData[[#This Row],[Application Date]]&lt;=TODAY()),tbl_LoanData[[#This Row],[Loan Amount]],0)</f>
        <v>0</v>
      </c>
      <c r="AN4378" s="14">
        <f>tbl_LoanData[[#This Row],[Amount Paid]]-(Q4378-X4378)</f>
        <v>297372.06000000006</v>
      </c>
      <c r="AO4378" s="14">
        <f>IF(tbl_LoanData[[#This Row],[Application Status]]="Approved",1,0)</f>
        <v>1</v>
      </c>
      <c r="AP4378" s="22" t="str">
        <f t="shared" ca="1" si="205"/>
        <v/>
      </c>
      <c r="AQ4378" s="22" t="str">
        <f t="shared" ca="1" si="206"/>
        <v/>
      </c>
    </row>
    <row r="4379" spans="1:43" ht="14.4" customHeight="1" x14ac:dyDescent="0.3">
      <c r="A4379" s="2" t="s">
        <v>15071</v>
      </c>
      <c r="B4379" s="2" t="s">
        <v>15072</v>
      </c>
      <c r="C4379" s="2" t="s">
        <v>356</v>
      </c>
      <c r="D4379" s="2" t="s">
        <v>189</v>
      </c>
      <c r="E4379" s="2" t="s">
        <v>68</v>
      </c>
      <c r="F4379" s="2">
        <v>33</v>
      </c>
      <c r="G4379" s="2" t="s">
        <v>69</v>
      </c>
      <c r="H4379" s="2" t="s">
        <v>259</v>
      </c>
      <c r="I4379" s="2" t="s">
        <v>43</v>
      </c>
      <c r="J4379" s="3">
        <v>45688</v>
      </c>
      <c r="K4379" s="3">
        <v>45707</v>
      </c>
      <c r="L4379" s="2" t="s">
        <v>38</v>
      </c>
      <c r="M4379" s="2" t="s">
        <v>85</v>
      </c>
      <c r="N4379" s="2" t="s">
        <v>314</v>
      </c>
      <c r="O4379" s="4">
        <v>1048000</v>
      </c>
      <c r="P4379" s="4">
        <v>414300</v>
      </c>
      <c r="Q4379" s="4">
        <v>633700</v>
      </c>
      <c r="R4379" s="2">
        <v>36</v>
      </c>
      <c r="S4379" s="5">
        <v>13.43</v>
      </c>
      <c r="T4379" s="4">
        <v>24694.94</v>
      </c>
      <c r="U4379" s="2" t="s">
        <v>73</v>
      </c>
      <c r="V4379" s="2" t="s">
        <v>74</v>
      </c>
      <c r="W4379" s="4">
        <v>419813.98</v>
      </c>
      <c r="X4379" s="4">
        <v>469203.75</v>
      </c>
      <c r="Y4379" s="4">
        <v>889017.73</v>
      </c>
      <c r="Z4379" s="2">
        <v>29</v>
      </c>
      <c r="AA4379" s="2" t="s">
        <v>57</v>
      </c>
      <c r="AB4379" s="2" t="s">
        <v>15734</v>
      </c>
      <c r="AC4379" s="2" t="s">
        <v>146</v>
      </c>
      <c r="AD4379" s="2" t="s">
        <v>76</v>
      </c>
      <c r="AE4379" s="5">
        <v>60.47</v>
      </c>
      <c r="AF4379" s="2">
        <v>1</v>
      </c>
      <c r="AG4379" s="2" t="s">
        <v>77</v>
      </c>
      <c r="AH4379" s="2">
        <v>19</v>
      </c>
      <c r="AI4379" s="6" t="str">
        <f t="shared" si="204"/>
        <v>25-34</v>
      </c>
      <c r="AJ4379" s="11">
        <f>YEAR(tbl_LoanData[[#This Row],[Application Date]])</f>
        <v>2025</v>
      </c>
      <c r="AK4379" s="11" t="str">
        <f>TEXT(tbl_LoanData[[#This Row],[Application Date]],"MMMM")</f>
        <v>January</v>
      </c>
      <c r="AL4379" s="12">
        <f>DATE(YEAR(tbl_LoanData[[#This Row],[Application Date]]),MONTH(tbl_LoanData[[#This Row],[Application Date]]),1)</f>
        <v>45658</v>
      </c>
      <c r="AM4379" s="14">
        <f ca="1">IF(AND(tbl_LoanData[[#This Row],[Application Date]]&gt;=EOMONTH(TODAY(),-1)+1,tbl_LoanData[[#This Row],[Application Date]]&lt;=TODAY()),tbl_LoanData[[#This Row],[Loan Amount]],0)</f>
        <v>0</v>
      </c>
      <c r="AN4379" s="14">
        <f>tbl_LoanData[[#This Row],[Amount Paid]]-(Q4379-X4379)</f>
        <v>255317.72999999998</v>
      </c>
      <c r="AO4379" s="14">
        <f>IF(tbl_LoanData[[#This Row],[Application Status]]="Approved",1,0)</f>
        <v>1</v>
      </c>
      <c r="AP4379" s="22" t="str">
        <f t="shared" ca="1" si="205"/>
        <v/>
      </c>
      <c r="AQ4379" s="22" t="str">
        <f t="shared" ca="1" si="206"/>
        <v/>
      </c>
    </row>
    <row r="4380" spans="1:43" ht="14.4" customHeight="1" x14ac:dyDescent="0.3">
      <c r="A4380" s="2" t="s">
        <v>15165</v>
      </c>
      <c r="B4380" s="2" t="s">
        <v>15166</v>
      </c>
      <c r="C4380" s="2" t="s">
        <v>401</v>
      </c>
      <c r="D4380" s="2" t="s">
        <v>142</v>
      </c>
      <c r="E4380" s="2" t="s">
        <v>284</v>
      </c>
      <c r="F4380" s="2">
        <v>39</v>
      </c>
      <c r="G4380" s="2" t="s">
        <v>83</v>
      </c>
      <c r="H4380" s="2" t="s">
        <v>244</v>
      </c>
      <c r="I4380" s="2" t="s">
        <v>48</v>
      </c>
      <c r="J4380" s="3">
        <v>45684</v>
      </c>
      <c r="K4380" s="3">
        <v>45692</v>
      </c>
      <c r="L4380" s="2" t="s">
        <v>36</v>
      </c>
      <c r="M4380" s="2" t="s">
        <v>94</v>
      </c>
      <c r="N4380" s="2" t="s">
        <v>212</v>
      </c>
      <c r="O4380" s="4">
        <v>1950000</v>
      </c>
      <c r="P4380" s="4">
        <v>451000</v>
      </c>
      <c r="Q4380" s="4">
        <v>1499000</v>
      </c>
      <c r="R4380" s="2">
        <v>36</v>
      </c>
      <c r="S4380" s="5">
        <v>11.93</v>
      </c>
      <c r="T4380" s="4">
        <v>56541.45</v>
      </c>
      <c r="U4380" s="2" t="s">
        <v>73</v>
      </c>
      <c r="V4380" s="2" t="s">
        <v>74</v>
      </c>
      <c r="W4380" s="4">
        <v>961204.65</v>
      </c>
      <c r="X4380" s="4">
        <v>1074287.45</v>
      </c>
      <c r="Y4380" s="4">
        <v>2035492.1</v>
      </c>
      <c r="Z4380" s="2">
        <v>30</v>
      </c>
      <c r="AA4380" s="2" t="s">
        <v>57</v>
      </c>
      <c r="AB4380" s="2" t="s">
        <v>15735</v>
      </c>
      <c r="AC4380" s="2" t="s">
        <v>87</v>
      </c>
      <c r="AD4380" s="2" t="s">
        <v>76</v>
      </c>
      <c r="AE4380" s="5">
        <v>76.87</v>
      </c>
      <c r="AF4380" s="2">
        <v>1</v>
      </c>
      <c r="AG4380" s="2" t="s">
        <v>77</v>
      </c>
      <c r="AH4380" s="2">
        <v>8</v>
      </c>
      <c r="AI4380" s="6" t="str">
        <f t="shared" si="204"/>
        <v>35-44</v>
      </c>
      <c r="AJ4380" s="11">
        <f>YEAR(tbl_LoanData[[#This Row],[Application Date]])</f>
        <v>2025</v>
      </c>
      <c r="AK4380" s="11" t="str">
        <f>TEXT(tbl_LoanData[[#This Row],[Application Date]],"MMMM")</f>
        <v>January</v>
      </c>
      <c r="AL4380" s="12">
        <f>DATE(YEAR(tbl_LoanData[[#This Row],[Application Date]]),MONTH(tbl_LoanData[[#This Row],[Application Date]]),1)</f>
        <v>45658</v>
      </c>
      <c r="AM4380" s="14">
        <f ca="1">IF(AND(tbl_LoanData[[#This Row],[Application Date]]&gt;=EOMONTH(TODAY(),-1)+1,tbl_LoanData[[#This Row],[Application Date]]&lt;=TODAY()),tbl_LoanData[[#This Row],[Loan Amount]],0)</f>
        <v>0</v>
      </c>
      <c r="AN4380" s="14">
        <f>tbl_LoanData[[#This Row],[Amount Paid]]-(Q4380-X4380)</f>
        <v>536492.1</v>
      </c>
      <c r="AO4380" s="14">
        <f>IF(tbl_LoanData[[#This Row],[Application Status]]="Approved",1,0)</f>
        <v>1</v>
      </c>
      <c r="AP4380" s="22" t="str">
        <f t="shared" ca="1" si="205"/>
        <v/>
      </c>
      <c r="AQ4380" s="22" t="str">
        <f t="shared" ca="1" si="206"/>
        <v/>
      </c>
    </row>
    <row r="4381" spans="1:43" ht="14.4" customHeight="1" x14ac:dyDescent="0.3">
      <c r="A4381" s="2" t="s">
        <v>15261</v>
      </c>
      <c r="B4381" s="2" t="s">
        <v>15262</v>
      </c>
      <c r="C4381" s="2" t="s">
        <v>401</v>
      </c>
      <c r="D4381" s="2" t="s">
        <v>101</v>
      </c>
      <c r="E4381" s="2" t="s">
        <v>92</v>
      </c>
      <c r="F4381" s="2">
        <v>31</v>
      </c>
      <c r="G4381" s="2" t="s">
        <v>83</v>
      </c>
      <c r="H4381" s="2" t="s">
        <v>143</v>
      </c>
      <c r="I4381" s="2" t="s">
        <v>46</v>
      </c>
      <c r="J4381" s="3">
        <v>45658</v>
      </c>
      <c r="K4381" s="3">
        <v>45662</v>
      </c>
      <c r="L4381" s="2" t="s">
        <v>37</v>
      </c>
      <c r="M4381" s="2" t="s">
        <v>260</v>
      </c>
      <c r="N4381" s="2" t="s">
        <v>261</v>
      </c>
      <c r="O4381" s="4">
        <v>194000</v>
      </c>
      <c r="P4381" s="4">
        <v>29300</v>
      </c>
      <c r="Q4381" s="4">
        <v>164700</v>
      </c>
      <c r="R4381" s="2">
        <v>48</v>
      </c>
      <c r="S4381" s="5">
        <v>8.67</v>
      </c>
      <c r="T4381" s="4">
        <v>4621.21</v>
      </c>
      <c r="U4381" s="2" t="s">
        <v>73</v>
      </c>
      <c r="V4381" s="2" t="s">
        <v>74</v>
      </c>
      <c r="W4381" s="4">
        <v>87802.99</v>
      </c>
      <c r="X4381" s="4">
        <v>134014.97</v>
      </c>
      <c r="Y4381" s="4">
        <v>221817.96</v>
      </c>
      <c r="Z4381" s="2">
        <v>0</v>
      </c>
      <c r="AA4381" s="2" t="s">
        <v>56</v>
      </c>
      <c r="AB4381" s="2" t="s">
        <v>15733</v>
      </c>
      <c r="AC4381" s="2" t="s">
        <v>129</v>
      </c>
      <c r="AD4381" s="2" t="s">
        <v>76</v>
      </c>
      <c r="AE4381" s="5">
        <v>84.9</v>
      </c>
      <c r="AF4381" s="2">
        <v>0</v>
      </c>
      <c r="AG4381" s="2" t="s">
        <v>77</v>
      </c>
      <c r="AH4381" s="2">
        <v>4</v>
      </c>
      <c r="AI4381" s="6" t="str">
        <f t="shared" si="204"/>
        <v>25-34</v>
      </c>
      <c r="AJ4381" s="11">
        <f>YEAR(tbl_LoanData[[#This Row],[Application Date]])</f>
        <v>2025</v>
      </c>
      <c r="AK4381" s="11" t="str">
        <f>TEXT(tbl_LoanData[[#This Row],[Application Date]],"MMMM")</f>
        <v>January</v>
      </c>
      <c r="AL4381" s="12">
        <f>DATE(YEAR(tbl_LoanData[[#This Row],[Application Date]]),MONTH(tbl_LoanData[[#This Row],[Application Date]]),1)</f>
        <v>45658</v>
      </c>
      <c r="AM4381" s="14">
        <f ca="1">IF(AND(tbl_LoanData[[#This Row],[Application Date]]&gt;=EOMONTH(TODAY(),-1)+1,tbl_LoanData[[#This Row],[Application Date]]&lt;=TODAY()),tbl_LoanData[[#This Row],[Loan Amount]],0)</f>
        <v>0</v>
      </c>
      <c r="AN4381" s="14">
        <f>tbl_LoanData[[#This Row],[Amount Paid]]-(Q4381-X4381)</f>
        <v>57117.960000000006</v>
      </c>
      <c r="AO4381" s="14">
        <f>IF(tbl_LoanData[[#This Row],[Application Status]]="Approved",1,0)</f>
        <v>1</v>
      </c>
      <c r="AP4381" s="22" t="str">
        <f t="shared" ca="1" si="205"/>
        <v/>
      </c>
      <c r="AQ4381" s="22" t="str">
        <f t="shared" ca="1" si="206"/>
        <v/>
      </c>
    </row>
    <row r="4382" spans="1:43" ht="14.4" customHeight="1" x14ac:dyDescent="0.3">
      <c r="A4382" s="2" t="s">
        <v>15269</v>
      </c>
      <c r="B4382" s="2" t="s">
        <v>15270</v>
      </c>
      <c r="C4382" s="2" t="s">
        <v>331</v>
      </c>
      <c r="D4382" s="2" t="s">
        <v>209</v>
      </c>
      <c r="E4382" s="2" t="s">
        <v>209</v>
      </c>
      <c r="F4382" s="2">
        <v>56</v>
      </c>
      <c r="G4382" s="2" t="s">
        <v>83</v>
      </c>
      <c r="H4382" s="2" t="s">
        <v>136</v>
      </c>
      <c r="I4382" s="2" t="s">
        <v>49</v>
      </c>
      <c r="J4382" s="3">
        <v>45658</v>
      </c>
      <c r="K4382" s="3">
        <v>45677</v>
      </c>
      <c r="L4382" s="2" t="s">
        <v>39</v>
      </c>
      <c r="M4382" s="2" t="s">
        <v>71</v>
      </c>
      <c r="N4382" s="2" t="s">
        <v>294</v>
      </c>
      <c r="O4382" s="4">
        <v>1108000</v>
      </c>
      <c r="P4382" s="4">
        <v>367400</v>
      </c>
      <c r="Q4382" s="4">
        <v>740600</v>
      </c>
      <c r="R4382" s="2">
        <v>24</v>
      </c>
      <c r="S4382" s="5">
        <v>7.72</v>
      </c>
      <c r="T4382" s="4">
        <v>35622.86</v>
      </c>
      <c r="U4382" s="2" t="s">
        <v>73</v>
      </c>
      <c r="V4382" s="2" t="s">
        <v>74</v>
      </c>
      <c r="W4382" s="4">
        <v>676834.34</v>
      </c>
      <c r="X4382" s="4">
        <v>178114.3</v>
      </c>
      <c r="Y4382" s="4">
        <v>854948.64</v>
      </c>
      <c r="Z4382" s="2">
        <v>0</v>
      </c>
      <c r="AA4382" s="2" t="s">
        <v>56</v>
      </c>
      <c r="AB4382" s="2" t="s">
        <v>15733</v>
      </c>
      <c r="AC4382" s="2" t="s">
        <v>129</v>
      </c>
      <c r="AD4382" s="2" t="s">
        <v>76</v>
      </c>
      <c r="AE4382" s="5">
        <v>66.84</v>
      </c>
      <c r="AF4382" s="2">
        <v>0</v>
      </c>
      <c r="AG4382" s="2" t="s">
        <v>77</v>
      </c>
      <c r="AH4382" s="2">
        <v>19</v>
      </c>
      <c r="AI4382" s="6" t="str">
        <f t="shared" si="204"/>
        <v>55-64</v>
      </c>
      <c r="AJ4382" s="11">
        <f>YEAR(tbl_LoanData[[#This Row],[Application Date]])</f>
        <v>2025</v>
      </c>
      <c r="AK4382" s="11" t="str">
        <f>TEXT(tbl_LoanData[[#This Row],[Application Date]],"MMMM")</f>
        <v>January</v>
      </c>
      <c r="AL4382" s="12">
        <f>DATE(YEAR(tbl_LoanData[[#This Row],[Application Date]]),MONTH(tbl_LoanData[[#This Row],[Application Date]]),1)</f>
        <v>45658</v>
      </c>
      <c r="AM4382" s="14">
        <f ca="1">IF(AND(tbl_LoanData[[#This Row],[Application Date]]&gt;=EOMONTH(TODAY(),-1)+1,tbl_LoanData[[#This Row],[Application Date]]&lt;=TODAY()),tbl_LoanData[[#This Row],[Loan Amount]],0)</f>
        <v>0</v>
      </c>
      <c r="AN4382" s="14">
        <f>tbl_LoanData[[#This Row],[Amount Paid]]-(Q4382-X4382)</f>
        <v>114348.64000000001</v>
      </c>
      <c r="AO4382" s="14">
        <f>IF(tbl_LoanData[[#This Row],[Application Status]]="Approved",1,0)</f>
        <v>1</v>
      </c>
      <c r="AP4382" s="22" t="str">
        <f t="shared" ca="1" si="205"/>
        <v/>
      </c>
      <c r="AQ4382" s="22" t="str">
        <f t="shared" ca="1" si="206"/>
        <v/>
      </c>
    </row>
    <row r="4383" spans="1:43" ht="14.4" customHeight="1" x14ac:dyDescent="0.3">
      <c r="A4383" s="2" t="s">
        <v>15285</v>
      </c>
      <c r="B4383" s="2" t="s">
        <v>15286</v>
      </c>
      <c r="C4383" s="2" t="s">
        <v>142</v>
      </c>
      <c r="D4383" s="2" t="s">
        <v>189</v>
      </c>
      <c r="E4383" s="2" t="s">
        <v>232</v>
      </c>
      <c r="F4383" s="2">
        <v>34</v>
      </c>
      <c r="G4383" s="2" t="s">
        <v>83</v>
      </c>
      <c r="H4383" s="2" t="s">
        <v>166</v>
      </c>
      <c r="I4383" s="2" t="s">
        <v>46</v>
      </c>
      <c r="J4383" s="3">
        <v>45670</v>
      </c>
      <c r="K4383" s="3">
        <v>45685</v>
      </c>
      <c r="L4383" s="2" t="s">
        <v>37</v>
      </c>
      <c r="M4383" s="2" t="s">
        <v>199</v>
      </c>
      <c r="N4383" s="2" t="s">
        <v>200</v>
      </c>
      <c r="O4383" s="4">
        <v>198000</v>
      </c>
      <c r="P4383" s="4">
        <v>24700</v>
      </c>
      <c r="Q4383" s="4">
        <v>173300</v>
      </c>
      <c r="R4383" s="2">
        <v>18</v>
      </c>
      <c r="S4383" s="5">
        <v>7.6</v>
      </c>
      <c r="T4383" s="4">
        <v>10725.34</v>
      </c>
      <c r="U4383" s="2" t="s">
        <v>73</v>
      </c>
      <c r="V4383" s="2" t="s">
        <v>33</v>
      </c>
      <c r="W4383" s="4">
        <v>193056.2</v>
      </c>
      <c r="X4383" s="4">
        <v>0</v>
      </c>
      <c r="Y4383" s="4">
        <v>193056.2</v>
      </c>
      <c r="Z4383" s="2">
        <v>0</v>
      </c>
      <c r="AA4383" s="2" t="s">
        <v>56</v>
      </c>
      <c r="AB4383" s="2" t="s">
        <v>15736</v>
      </c>
      <c r="AC4383" s="2" t="s">
        <v>360</v>
      </c>
      <c r="AD4383" s="2" t="s">
        <v>76</v>
      </c>
      <c r="AE4383" s="5">
        <v>87.53</v>
      </c>
      <c r="AF4383" s="2">
        <v>0</v>
      </c>
      <c r="AG4383" s="2" t="s">
        <v>77</v>
      </c>
      <c r="AH4383" s="2">
        <v>15</v>
      </c>
      <c r="AI4383" s="6" t="str">
        <f t="shared" si="204"/>
        <v>25-34</v>
      </c>
      <c r="AJ4383" s="11">
        <f>YEAR(tbl_LoanData[[#This Row],[Application Date]])</f>
        <v>2025</v>
      </c>
      <c r="AK4383" s="11" t="str">
        <f>TEXT(tbl_LoanData[[#This Row],[Application Date]],"MMMM")</f>
        <v>January</v>
      </c>
      <c r="AL4383" s="12">
        <f>DATE(YEAR(tbl_LoanData[[#This Row],[Application Date]]),MONTH(tbl_LoanData[[#This Row],[Application Date]]),1)</f>
        <v>45658</v>
      </c>
      <c r="AM4383" s="14">
        <f ca="1">IF(AND(tbl_LoanData[[#This Row],[Application Date]]&gt;=EOMONTH(TODAY(),-1)+1,tbl_LoanData[[#This Row],[Application Date]]&lt;=TODAY()),tbl_LoanData[[#This Row],[Loan Amount]],0)</f>
        <v>0</v>
      </c>
      <c r="AN4383" s="14">
        <f>tbl_LoanData[[#This Row],[Amount Paid]]-(Q4383-X4383)</f>
        <v>19756.200000000012</v>
      </c>
      <c r="AO4383" s="14">
        <f>IF(tbl_LoanData[[#This Row],[Application Status]]="Approved",1,0)</f>
        <v>1</v>
      </c>
      <c r="AP4383" s="22" t="str">
        <f t="shared" ca="1" si="205"/>
        <v/>
      </c>
      <c r="AQ4383" s="22" t="str">
        <f t="shared" ca="1" si="206"/>
        <v/>
      </c>
    </row>
    <row r="4384" spans="1:43" ht="14.4" customHeight="1" x14ac:dyDescent="0.3">
      <c r="A4384" s="2" t="s">
        <v>528</v>
      </c>
      <c r="B4384" s="2" t="s">
        <v>529</v>
      </c>
      <c r="C4384" s="2" t="s">
        <v>530</v>
      </c>
      <c r="D4384" s="2" t="s">
        <v>161</v>
      </c>
      <c r="E4384" s="2" t="s">
        <v>176</v>
      </c>
      <c r="F4384" s="2">
        <v>55</v>
      </c>
      <c r="G4384" s="2" t="s">
        <v>69</v>
      </c>
      <c r="H4384" s="2" t="s">
        <v>136</v>
      </c>
      <c r="I4384" s="2" t="s">
        <v>49</v>
      </c>
      <c r="J4384" s="3">
        <v>45706</v>
      </c>
      <c r="K4384" s="3">
        <v>45717</v>
      </c>
      <c r="L4384" s="2" t="s">
        <v>40</v>
      </c>
      <c r="M4384" s="2" t="s">
        <v>71</v>
      </c>
      <c r="N4384" s="2" t="s">
        <v>137</v>
      </c>
      <c r="O4384" s="4">
        <v>1336000</v>
      </c>
      <c r="P4384" s="4">
        <v>173800</v>
      </c>
      <c r="Q4384" s="4">
        <v>1162200</v>
      </c>
      <c r="R4384" s="2">
        <v>60</v>
      </c>
      <c r="S4384" s="5">
        <v>9.33</v>
      </c>
      <c r="T4384" s="4">
        <v>28406.1</v>
      </c>
      <c r="U4384" s="2" t="s">
        <v>73</v>
      </c>
      <c r="V4384" s="2" t="s">
        <v>74</v>
      </c>
      <c r="W4384" s="4">
        <v>454497.6</v>
      </c>
      <c r="X4384" s="4">
        <v>1249868.7</v>
      </c>
      <c r="Y4384" s="4">
        <v>1704366.3</v>
      </c>
      <c r="Z4384" s="2">
        <v>30</v>
      </c>
      <c r="AA4384" s="2" t="s">
        <v>57</v>
      </c>
      <c r="AB4384" s="2" t="s">
        <v>15730</v>
      </c>
      <c r="AC4384" s="2" t="s">
        <v>75</v>
      </c>
      <c r="AD4384" s="2" t="s">
        <v>76</v>
      </c>
      <c r="AE4384" s="5">
        <v>86.99</v>
      </c>
      <c r="AF4384" s="2">
        <v>1</v>
      </c>
      <c r="AG4384" s="2" t="s">
        <v>77</v>
      </c>
      <c r="AH4384" s="2">
        <v>11</v>
      </c>
      <c r="AI4384" s="6" t="str">
        <f t="shared" si="204"/>
        <v>55-64</v>
      </c>
      <c r="AJ4384" s="11">
        <f>YEAR(tbl_LoanData[[#This Row],[Application Date]])</f>
        <v>2025</v>
      </c>
      <c r="AK4384" s="11" t="str">
        <f>TEXT(tbl_LoanData[[#This Row],[Application Date]],"MMMM")</f>
        <v>February</v>
      </c>
      <c r="AL4384" s="12">
        <f>DATE(YEAR(tbl_LoanData[[#This Row],[Application Date]]),MONTH(tbl_LoanData[[#This Row],[Application Date]]),1)</f>
        <v>45689</v>
      </c>
      <c r="AM4384" s="14">
        <f ca="1">IF(AND(tbl_LoanData[[#This Row],[Application Date]]&gt;=EOMONTH(TODAY(),-1)+1,tbl_LoanData[[#This Row],[Application Date]]&lt;=TODAY()),tbl_LoanData[[#This Row],[Loan Amount]],0)</f>
        <v>0</v>
      </c>
      <c r="AN4384" s="14">
        <f>tbl_LoanData[[#This Row],[Amount Paid]]-(Q4384-X4384)</f>
        <v>542166.29999999993</v>
      </c>
      <c r="AO4384" s="14">
        <f>IF(tbl_LoanData[[#This Row],[Application Status]]="Approved",1,0)</f>
        <v>1</v>
      </c>
      <c r="AP4384" s="22" t="str">
        <f t="shared" ca="1" si="205"/>
        <v/>
      </c>
      <c r="AQ4384" s="22" t="str">
        <f t="shared" ca="1" si="206"/>
        <v/>
      </c>
    </row>
    <row r="4385" spans="1:43" ht="14.4" customHeight="1" x14ac:dyDescent="0.3">
      <c r="A4385" s="2" t="s">
        <v>600</v>
      </c>
      <c r="B4385" s="2" t="s">
        <v>601</v>
      </c>
      <c r="C4385" s="2" t="s">
        <v>599</v>
      </c>
      <c r="D4385" s="2" t="s">
        <v>254</v>
      </c>
      <c r="E4385" s="2" t="s">
        <v>117</v>
      </c>
      <c r="F4385" s="2">
        <v>29</v>
      </c>
      <c r="G4385" s="2" t="s">
        <v>83</v>
      </c>
      <c r="H4385" s="2" t="s">
        <v>205</v>
      </c>
      <c r="I4385" s="2" t="s">
        <v>49</v>
      </c>
      <c r="J4385" s="3">
        <v>45708</v>
      </c>
      <c r="K4385" s="3">
        <v>45720</v>
      </c>
      <c r="L4385" s="2" t="s">
        <v>39</v>
      </c>
      <c r="M4385" s="2" t="s">
        <v>157</v>
      </c>
      <c r="N4385" s="2" t="s">
        <v>359</v>
      </c>
      <c r="O4385" s="4">
        <v>1273000</v>
      </c>
      <c r="P4385" s="4">
        <v>483000</v>
      </c>
      <c r="Q4385" s="4">
        <v>790000</v>
      </c>
      <c r="R4385" s="2">
        <v>18</v>
      </c>
      <c r="S4385" s="5">
        <v>7.85</v>
      </c>
      <c r="T4385" s="4">
        <v>49056.81</v>
      </c>
      <c r="U4385" s="2" t="s">
        <v>73</v>
      </c>
      <c r="V4385" s="2" t="s">
        <v>74</v>
      </c>
      <c r="W4385" s="4">
        <v>833965.77</v>
      </c>
      <c r="X4385" s="4">
        <v>49056.73</v>
      </c>
      <c r="Y4385" s="4">
        <v>883022.5</v>
      </c>
      <c r="Z4385" s="2">
        <v>0</v>
      </c>
      <c r="AA4385" s="2" t="s">
        <v>56</v>
      </c>
      <c r="AB4385" s="2" t="s">
        <v>15728</v>
      </c>
      <c r="AC4385" s="2" t="s">
        <v>213</v>
      </c>
      <c r="AD4385" s="2" t="s">
        <v>76</v>
      </c>
      <c r="AE4385" s="5">
        <v>62.06</v>
      </c>
      <c r="AF4385" s="2">
        <v>0</v>
      </c>
      <c r="AG4385" s="2" t="s">
        <v>77</v>
      </c>
      <c r="AH4385" s="2">
        <v>12</v>
      </c>
      <c r="AI4385" s="6" t="str">
        <f t="shared" si="204"/>
        <v>25-34</v>
      </c>
      <c r="AJ4385" s="11">
        <f>YEAR(tbl_LoanData[[#This Row],[Application Date]])</f>
        <v>2025</v>
      </c>
      <c r="AK4385" s="11" t="str">
        <f>TEXT(tbl_LoanData[[#This Row],[Application Date]],"MMMM")</f>
        <v>February</v>
      </c>
      <c r="AL4385" s="12">
        <f>DATE(YEAR(tbl_LoanData[[#This Row],[Application Date]]),MONTH(tbl_LoanData[[#This Row],[Application Date]]),1)</f>
        <v>45689</v>
      </c>
      <c r="AM4385" s="14">
        <f ca="1">IF(AND(tbl_LoanData[[#This Row],[Application Date]]&gt;=EOMONTH(TODAY(),-1)+1,tbl_LoanData[[#This Row],[Application Date]]&lt;=TODAY()),tbl_LoanData[[#This Row],[Loan Amount]],0)</f>
        <v>0</v>
      </c>
      <c r="AN4385" s="14">
        <f>tbl_LoanData[[#This Row],[Amount Paid]]-(Q4385-X4385)</f>
        <v>93022.5</v>
      </c>
      <c r="AO4385" s="14">
        <f>IF(tbl_LoanData[[#This Row],[Application Status]]="Approved",1,0)</f>
        <v>1</v>
      </c>
      <c r="AP4385" s="22" t="str">
        <f t="shared" ca="1" si="205"/>
        <v/>
      </c>
      <c r="AQ4385" s="22" t="str">
        <f t="shared" ca="1" si="206"/>
        <v/>
      </c>
    </row>
    <row r="4386" spans="1:43" ht="14.4" customHeight="1" x14ac:dyDescent="0.3">
      <c r="A4386" s="2" t="s">
        <v>613</v>
      </c>
      <c r="B4386" s="2" t="s">
        <v>614</v>
      </c>
      <c r="C4386" s="2" t="s">
        <v>198</v>
      </c>
      <c r="D4386" s="2" t="s">
        <v>189</v>
      </c>
      <c r="E4386" s="2" t="s">
        <v>284</v>
      </c>
      <c r="F4386" s="2">
        <v>39</v>
      </c>
      <c r="G4386" s="2" t="s">
        <v>69</v>
      </c>
      <c r="H4386" s="2" t="s">
        <v>70</v>
      </c>
      <c r="I4386" s="2" t="s">
        <v>50</v>
      </c>
      <c r="J4386" s="3">
        <v>45704</v>
      </c>
      <c r="K4386" s="3">
        <v>45712</v>
      </c>
      <c r="L4386" s="2" t="s">
        <v>38</v>
      </c>
      <c r="M4386" s="2" t="s">
        <v>127</v>
      </c>
      <c r="N4386" s="2" t="s">
        <v>128</v>
      </c>
      <c r="O4386" s="4">
        <v>1117000</v>
      </c>
      <c r="P4386" s="4">
        <v>396700</v>
      </c>
      <c r="Q4386" s="4">
        <v>720300</v>
      </c>
      <c r="R4386" s="2">
        <v>24</v>
      </c>
      <c r="S4386" s="5">
        <v>5.57</v>
      </c>
      <c r="T4386" s="4">
        <v>33355.89</v>
      </c>
      <c r="U4386" s="2" t="s">
        <v>73</v>
      </c>
      <c r="V4386" s="2" t="s">
        <v>74</v>
      </c>
      <c r="W4386" s="4">
        <v>567050.13</v>
      </c>
      <c r="X4386" s="4">
        <v>233491.29</v>
      </c>
      <c r="Y4386" s="4">
        <v>800541.42</v>
      </c>
      <c r="Z4386" s="2">
        <v>30</v>
      </c>
      <c r="AA4386" s="2" t="s">
        <v>57</v>
      </c>
      <c r="AB4386" s="2" t="s">
        <v>15730</v>
      </c>
      <c r="AC4386" s="2" t="s">
        <v>213</v>
      </c>
      <c r="AD4386" s="2" t="s">
        <v>76</v>
      </c>
      <c r="AE4386" s="5">
        <v>64.489999999999995</v>
      </c>
      <c r="AF4386" s="2">
        <v>1</v>
      </c>
      <c r="AG4386" s="2" t="s">
        <v>77</v>
      </c>
      <c r="AH4386" s="2">
        <v>8</v>
      </c>
      <c r="AI4386" s="6" t="str">
        <f t="shared" si="204"/>
        <v>35-44</v>
      </c>
      <c r="AJ4386" s="11">
        <f>YEAR(tbl_LoanData[[#This Row],[Application Date]])</f>
        <v>2025</v>
      </c>
      <c r="AK4386" s="11" t="str">
        <f>TEXT(tbl_LoanData[[#This Row],[Application Date]],"MMMM")</f>
        <v>February</v>
      </c>
      <c r="AL4386" s="12">
        <f>DATE(YEAR(tbl_LoanData[[#This Row],[Application Date]]),MONTH(tbl_LoanData[[#This Row],[Application Date]]),1)</f>
        <v>45689</v>
      </c>
      <c r="AM4386" s="14">
        <f ca="1">IF(AND(tbl_LoanData[[#This Row],[Application Date]]&gt;=EOMONTH(TODAY(),-1)+1,tbl_LoanData[[#This Row],[Application Date]]&lt;=TODAY()),tbl_LoanData[[#This Row],[Loan Amount]],0)</f>
        <v>0</v>
      </c>
      <c r="AN4386" s="14">
        <f>tbl_LoanData[[#This Row],[Amount Paid]]-(Q4386-X4386)</f>
        <v>80241.420000000042</v>
      </c>
      <c r="AO4386" s="14">
        <f>IF(tbl_LoanData[[#This Row],[Application Status]]="Approved",1,0)</f>
        <v>1</v>
      </c>
      <c r="AP4386" s="22" t="str">
        <f t="shared" ca="1" si="205"/>
        <v/>
      </c>
      <c r="AQ4386" s="22" t="str">
        <f t="shared" ca="1" si="206"/>
        <v/>
      </c>
    </row>
    <row r="4387" spans="1:43" ht="14.4" customHeight="1" x14ac:dyDescent="0.3">
      <c r="A4387" s="2" t="s">
        <v>669</v>
      </c>
      <c r="B4387" s="2" t="s">
        <v>670</v>
      </c>
      <c r="C4387" s="2" t="s">
        <v>198</v>
      </c>
      <c r="D4387" s="2" t="s">
        <v>81</v>
      </c>
      <c r="E4387" s="2" t="s">
        <v>209</v>
      </c>
      <c r="F4387" s="2">
        <v>21</v>
      </c>
      <c r="G4387" s="2" t="s">
        <v>69</v>
      </c>
      <c r="H4387" s="2" t="s">
        <v>256</v>
      </c>
      <c r="I4387" s="2" t="s">
        <v>43</v>
      </c>
      <c r="J4387" s="3">
        <v>45693</v>
      </c>
      <c r="K4387" s="3">
        <v>45712</v>
      </c>
      <c r="L4387" s="2" t="s">
        <v>36</v>
      </c>
      <c r="M4387" s="2" t="s">
        <v>85</v>
      </c>
      <c r="N4387" s="2" t="s">
        <v>671</v>
      </c>
      <c r="O4387" s="4">
        <v>2168000</v>
      </c>
      <c r="P4387" s="4">
        <v>830400</v>
      </c>
      <c r="Q4387" s="4">
        <v>1337600</v>
      </c>
      <c r="R4387" s="2">
        <v>36</v>
      </c>
      <c r="S4387" s="5">
        <v>7.9</v>
      </c>
      <c r="T4387" s="4">
        <v>45961.42</v>
      </c>
      <c r="U4387" s="2" t="s">
        <v>73</v>
      </c>
      <c r="V4387" s="2" t="s">
        <v>74</v>
      </c>
      <c r="W4387" s="4">
        <v>827305.56</v>
      </c>
      <c r="X4387" s="4">
        <v>827305.64</v>
      </c>
      <c r="Y4387" s="4">
        <v>1654611.2</v>
      </c>
      <c r="Z4387" s="2">
        <v>0</v>
      </c>
      <c r="AA4387" s="2" t="s">
        <v>56</v>
      </c>
      <c r="AB4387" s="2" t="s">
        <v>15727</v>
      </c>
      <c r="AC4387" s="2" t="s">
        <v>360</v>
      </c>
      <c r="AD4387" s="2" t="s">
        <v>76</v>
      </c>
      <c r="AE4387" s="5">
        <v>61.7</v>
      </c>
      <c r="AF4387" s="2">
        <v>0</v>
      </c>
      <c r="AG4387" s="2" t="s">
        <v>77</v>
      </c>
      <c r="AH4387" s="2">
        <v>19</v>
      </c>
      <c r="AI4387" s="6" t="str">
        <f t="shared" si="204"/>
        <v>18-24</v>
      </c>
      <c r="AJ4387" s="11">
        <f>YEAR(tbl_LoanData[[#This Row],[Application Date]])</f>
        <v>2025</v>
      </c>
      <c r="AK4387" s="11" t="str">
        <f>TEXT(tbl_LoanData[[#This Row],[Application Date]],"MMMM")</f>
        <v>February</v>
      </c>
      <c r="AL4387" s="12">
        <f>DATE(YEAR(tbl_LoanData[[#This Row],[Application Date]]),MONTH(tbl_LoanData[[#This Row],[Application Date]]),1)</f>
        <v>45689</v>
      </c>
      <c r="AM4387" s="14">
        <f ca="1">IF(AND(tbl_LoanData[[#This Row],[Application Date]]&gt;=EOMONTH(TODAY(),-1)+1,tbl_LoanData[[#This Row],[Application Date]]&lt;=TODAY()),tbl_LoanData[[#This Row],[Loan Amount]],0)</f>
        <v>0</v>
      </c>
      <c r="AN4387" s="14">
        <f>tbl_LoanData[[#This Row],[Amount Paid]]-(Q4387-X4387)</f>
        <v>317011.20000000007</v>
      </c>
      <c r="AO4387" s="14">
        <f>IF(tbl_LoanData[[#This Row],[Application Status]]="Approved",1,0)</f>
        <v>1</v>
      </c>
      <c r="AP4387" s="22" t="str">
        <f t="shared" ca="1" si="205"/>
        <v/>
      </c>
      <c r="AQ4387" s="22" t="str">
        <f t="shared" ca="1" si="206"/>
        <v/>
      </c>
    </row>
    <row r="4388" spans="1:43" ht="14.4" customHeight="1" x14ac:dyDescent="0.3">
      <c r="A4388" s="2" t="s">
        <v>719</v>
      </c>
      <c r="B4388" s="2" t="s">
        <v>720</v>
      </c>
      <c r="C4388" s="2" t="s">
        <v>141</v>
      </c>
      <c r="D4388" s="2" t="s">
        <v>161</v>
      </c>
      <c r="E4388" s="2" t="s">
        <v>232</v>
      </c>
      <c r="F4388" s="2">
        <v>41</v>
      </c>
      <c r="G4388" s="2" t="s">
        <v>83</v>
      </c>
      <c r="H4388" s="2" t="s">
        <v>265</v>
      </c>
      <c r="I4388" s="2" t="s">
        <v>44</v>
      </c>
      <c r="J4388" s="3">
        <v>45712</v>
      </c>
      <c r="K4388" s="3">
        <v>45729</v>
      </c>
      <c r="L4388" s="2" t="s">
        <v>40</v>
      </c>
      <c r="M4388" s="2" t="s">
        <v>111</v>
      </c>
      <c r="N4388" s="2" t="s">
        <v>369</v>
      </c>
      <c r="O4388" s="4">
        <v>1158000</v>
      </c>
      <c r="P4388" s="4">
        <v>369300</v>
      </c>
      <c r="Q4388" s="4">
        <v>788700</v>
      </c>
      <c r="R4388" s="2">
        <v>24</v>
      </c>
      <c r="S4388" s="5">
        <v>14.42</v>
      </c>
      <c r="T4388" s="4">
        <v>42340.04</v>
      </c>
      <c r="U4388" s="2" t="s">
        <v>73</v>
      </c>
      <c r="V4388" s="2" t="s">
        <v>74</v>
      </c>
      <c r="W4388" s="4">
        <v>719780.68</v>
      </c>
      <c r="X4388" s="4">
        <v>296380.40000000002</v>
      </c>
      <c r="Y4388" s="4">
        <v>1016161.08</v>
      </c>
      <c r="Z4388" s="2">
        <v>0</v>
      </c>
      <c r="AA4388" s="2" t="s">
        <v>56</v>
      </c>
      <c r="AB4388" s="2" t="s">
        <v>15727</v>
      </c>
      <c r="AC4388" s="2" t="s">
        <v>138</v>
      </c>
      <c r="AD4388" s="2" t="s">
        <v>76</v>
      </c>
      <c r="AE4388" s="5">
        <v>68.11</v>
      </c>
      <c r="AF4388" s="2">
        <v>0</v>
      </c>
      <c r="AG4388" s="2" t="s">
        <v>77</v>
      </c>
      <c r="AH4388" s="2">
        <v>17</v>
      </c>
      <c r="AI4388" s="6" t="str">
        <f t="shared" si="204"/>
        <v>35-44</v>
      </c>
      <c r="AJ4388" s="11">
        <f>YEAR(tbl_LoanData[[#This Row],[Application Date]])</f>
        <v>2025</v>
      </c>
      <c r="AK4388" s="11" t="str">
        <f>TEXT(tbl_LoanData[[#This Row],[Application Date]],"MMMM")</f>
        <v>February</v>
      </c>
      <c r="AL4388" s="12">
        <f>DATE(YEAR(tbl_LoanData[[#This Row],[Application Date]]),MONTH(tbl_LoanData[[#This Row],[Application Date]]),1)</f>
        <v>45689</v>
      </c>
      <c r="AM4388" s="14">
        <f ca="1">IF(AND(tbl_LoanData[[#This Row],[Application Date]]&gt;=EOMONTH(TODAY(),-1)+1,tbl_LoanData[[#This Row],[Application Date]]&lt;=TODAY()),tbl_LoanData[[#This Row],[Loan Amount]],0)</f>
        <v>0</v>
      </c>
      <c r="AN4388" s="14">
        <f>tbl_LoanData[[#This Row],[Amount Paid]]-(Q4388-X4388)</f>
        <v>227461.08000000007</v>
      </c>
      <c r="AO4388" s="14">
        <f>IF(tbl_LoanData[[#This Row],[Application Status]]="Approved",1,0)</f>
        <v>1</v>
      </c>
      <c r="AP4388" s="22" t="str">
        <f t="shared" ca="1" si="205"/>
        <v/>
      </c>
      <c r="AQ4388" s="22" t="str">
        <f t="shared" ca="1" si="206"/>
        <v/>
      </c>
    </row>
    <row r="4389" spans="1:43" x14ac:dyDescent="0.3">
      <c r="A4389" s="2" t="s">
        <v>725</v>
      </c>
      <c r="B4389" s="2" t="s">
        <v>726</v>
      </c>
      <c r="C4389" s="2" t="s">
        <v>644</v>
      </c>
      <c r="D4389" s="2" t="s">
        <v>161</v>
      </c>
      <c r="E4389" s="2" t="s">
        <v>447</v>
      </c>
      <c r="F4389" s="2">
        <v>43</v>
      </c>
      <c r="G4389" s="2" t="s">
        <v>83</v>
      </c>
      <c r="H4389" s="2" t="s">
        <v>151</v>
      </c>
      <c r="I4389" s="2" t="s">
        <v>46</v>
      </c>
      <c r="J4389" s="3">
        <v>45695</v>
      </c>
      <c r="K4389" s="3">
        <v>45698</v>
      </c>
      <c r="L4389" s="2" t="s">
        <v>37</v>
      </c>
      <c r="M4389" s="2" t="s">
        <v>104</v>
      </c>
      <c r="N4389" s="2" t="s">
        <v>286</v>
      </c>
      <c r="O4389" s="4">
        <v>86000</v>
      </c>
      <c r="P4389" s="4">
        <v>16100</v>
      </c>
      <c r="Q4389" s="4">
        <v>69900</v>
      </c>
      <c r="R4389" s="2">
        <v>60</v>
      </c>
      <c r="S4389" s="5">
        <v>14.89</v>
      </c>
      <c r="T4389" s="4">
        <v>2032.34</v>
      </c>
      <c r="U4389" s="2" t="s">
        <v>73</v>
      </c>
      <c r="V4389" s="2" t="s">
        <v>74</v>
      </c>
      <c r="W4389" s="4">
        <v>36582.120000000003</v>
      </c>
      <c r="X4389" s="4">
        <v>85358.43</v>
      </c>
      <c r="Y4389" s="4">
        <v>121940.55</v>
      </c>
      <c r="Z4389" s="2">
        <v>0</v>
      </c>
      <c r="AA4389" s="2" t="s">
        <v>56</v>
      </c>
      <c r="AB4389" s="2" t="s">
        <v>15733</v>
      </c>
      <c r="AC4389" s="2" t="s">
        <v>332</v>
      </c>
      <c r="AD4389" s="2" t="s">
        <v>76</v>
      </c>
      <c r="AE4389" s="5">
        <v>81.28</v>
      </c>
      <c r="AF4389" s="2">
        <v>0</v>
      </c>
      <c r="AG4389" s="2" t="s">
        <v>77</v>
      </c>
      <c r="AH4389" s="2">
        <v>3</v>
      </c>
      <c r="AI4389" s="6" t="str">
        <f t="shared" si="204"/>
        <v>35-44</v>
      </c>
      <c r="AJ4389" s="11">
        <f>YEAR(tbl_LoanData[[#This Row],[Application Date]])</f>
        <v>2025</v>
      </c>
      <c r="AK4389" s="11" t="str">
        <f>TEXT(tbl_LoanData[[#This Row],[Application Date]],"MMMM")</f>
        <v>February</v>
      </c>
      <c r="AL4389" s="12">
        <f>DATE(YEAR(tbl_LoanData[[#This Row],[Application Date]]),MONTH(tbl_LoanData[[#This Row],[Application Date]]),1)</f>
        <v>45689</v>
      </c>
      <c r="AM4389" s="14">
        <f ca="1">IF(AND(tbl_LoanData[[#This Row],[Application Date]]&gt;=EOMONTH(TODAY(),-1)+1,tbl_LoanData[[#This Row],[Application Date]]&lt;=TODAY()),tbl_LoanData[[#This Row],[Loan Amount]],0)</f>
        <v>0</v>
      </c>
      <c r="AN4389" s="14">
        <f>tbl_LoanData[[#This Row],[Amount Paid]]-(Q4389-X4389)</f>
        <v>52040.549999999996</v>
      </c>
      <c r="AO4389" s="14">
        <f>IF(tbl_LoanData[[#This Row],[Application Status]]="Approved",1,0)</f>
        <v>1</v>
      </c>
      <c r="AP4389" s="22" t="str">
        <f t="shared" ca="1" si="205"/>
        <v/>
      </c>
      <c r="AQ4389" s="22" t="str">
        <f t="shared" ca="1" si="206"/>
        <v/>
      </c>
    </row>
    <row r="4390" spans="1:43" ht="14.4" customHeight="1" x14ac:dyDescent="0.3">
      <c r="A4390" s="2" t="s">
        <v>782</v>
      </c>
      <c r="B4390" s="2" t="s">
        <v>783</v>
      </c>
      <c r="C4390" s="2" t="s">
        <v>327</v>
      </c>
      <c r="D4390" s="2" t="s">
        <v>134</v>
      </c>
      <c r="E4390" s="2" t="s">
        <v>91</v>
      </c>
      <c r="F4390" s="2">
        <v>27</v>
      </c>
      <c r="G4390" s="2" t="s">
        <v>69</v>
      </c>
      <c r="H4390" s="2" t="s">
        <v>273</v>
      </c>
      <c r="I4390" s="2" t="s">
        <v>45</v>
      </c>
      <c r="J4390" s="3">
        <v>45708</v>
      </c>
      <c r="K4390" s="3">
        <v>45725</v>
      </c>
      <c r="L4390" s="2" t="s">
        <v>40</v>
      </c>
      <c r="M4390" s="2" t="s">
        <v>157</v>
      </c>
      <c r="N4390" s="2" t="s">
        <v>328</v>
      </c>
      <c r="O4390" s="4">
        <v>1262000</v>
      </c>
      <c r="P4390" s="4">
        <v>503800</v>
      </c>
      <c r="Q4390" s="4">
        <v>758200</v>
      </c>
      <c r="R4390" s="2">
        <v>18</v>
      </c>
      <c r="S4390" s="5">
        <v>12.15</v>
      </c>
      <c r="T4390" s="4">
        <v>49799</v>
      </c>
      <c r="U4390" s="2" t="s">
        <v>73</v>
      </c>
      <c r="V4390" s="2" t="s">
        <v>74</v>
      </c>
      <c r="W4390" s="4">
        <v>846583</v>
      </c>
      <c r="X4390" s="4">
        <v>49798.95</v>
      </c>
      <c r="Y4390" s="4">
        <v>896381.95</v>
      </c>
      <c r="Z4390" s="2">
        <v>0</v>
      </c>
      <c r="AA4390" s="2" t="s">
        <v>56</v>
      </c>
      <c r="AB4390" s="2" t="s">
        <v>15734</v>
      </c>
      <c r="AC4390" s="2" t="s">
        <v>106</v>
      </c>
      <c r="AD4390" s="2" t="s">
        <v>76</v>
      </c>
      <c r="AE4390" s="5">
        <v>60.08</v>
      </c>
      <c r="AF4390" s="2">
        <v>0</v>
      </c>
      <c r="AG4390" s="2" t="s">
        <v>77</v>
      </c>
      <c r="AH4390" s="2">
        <v>17</v>
      </c>
      <c r="AI4390" s="6" t="str">
        <f t="shared" si="204"/>
        <v>25-34</v>
      </c>
      <c r="AJ4390" s="11">
        <f>YEAR(tbl_LoanData[[#This Row],[Application Date]])</f>
        <v>2025</v>
      </c>
      <c r="AK4390" s="11" t="str">
        <f>TEXT(tbl_LoanData[[#This Row],[Application Date]],"MMMM")</f>
        <v>February</v>
      </c>
      <c r="AL4390" s="12">
        <f>DATE(YEAR(tbl_LoanData[[#This Row],[Application Date]]),MONTH(tbl_LoanData[[#This Row],[Application Date]]),1)</f>
        <v>45689</v>
      </c>
      <c r="AM4390" s="14">
        <f ca="1">IF(AND(tbl_LoanData[[#This Row],[Application Date]]&gt;=EOMONTH(TODAY(),-1)+1,tbl_LoanData[[#This Row],[Application Date]]&lt;=TODAY()),tbl_LoanData[[#This Row],[Loan Amount]],0)</f>
        <v>0</v>
      </c>
      <c r="AN4390" s="14">
        <f>tbl_LoanData[[#This Row],[Amount Paid]]-(Q4390-X4390)</f>
        <v>138181.94999999995</v>
      </c>
      <c r="AO4390" s="14">
        <f>IF(tbl_LoanData[[#This Row],[Application Status]]="Approved",1,0)</f>
        <v>1</v>
      </c>
      <c r="AP4390" s="22" t="str">
        <f t="shared" ca="1" si="205"/>
        <v/>
      </c>
      <c r="AQ4390" s="22" t="str">
        <f t="shared" ca="1" si="206"/>
        <v/>
      </c>
    </row>
    <row r="4391" spans="1:43" x14ac:dyDescent="0.3">
      <c r="A4391" s="2" t="s">
        <v>802</v>
      </c>
      <c r="B4391" s="2" t="s">
        <v>803</v>
      </c>
      <c r="C4391" s="2" t="s">
        <v>804</v>
      </c>
      <c r="D4391" s="2" t="s">
        <v>161</v>
      </c>
      <c r="E4391" s="2" t="s">
        <v>117</v>
      </c>
      <c r="F4391" s="2">
        <v>21</v>
      </c>
      <c r="G4391" s="2" t="s">
        <v>83</v>
      </c>
      <c r="H4391" s="2" t="s">
        <v>228</v>
      </c>
      <c r="I4391" s="2" t="s">
        <v>43</v>
      </c>
      <c r="J4391" s="3">
        <v>45706</v>
      </c>
      <c r="K4391" s="3"/>
      <c r="L4391" s="2" t="s">
        <v>38</v>
      </c>
      <c r="M4391" s="2" t="s">
        <v>111</v>
      </c>
      <c r="N4391" s="2" t="s">
        <v>112</v>
      </c>
      <c r="O4391" s="4">
        <v>1313000</v>
      </c>
      <c r="P4391" s="4">
        <v>295000</v>
      </c>
      <c r="Q4391" s="4">
        <v>1018000</v>
      </c>
      <c r="R4391" s="2">
        <v>24</v>
      </c>
      <c r="S4391" s="5">
        <v>7.56</v>
      </c>
      <c r="T4391" s="4">
        <v>48830.07</v>
      </c>
      <c r="U4391" s="2" t="s">
        <v>96</v>
      </c>
      <c r="V4391" s="2" t="s">
        <v>97</v>
      </c>
      <c r="W4391" s="4">
        <v>0</v>
      </c>
      <c r="X4391" s="4">
        <v>0</v>
      </c>
      <c r="Y4391" s="4">
        <v>1171921.6000000001</v>
      </c>
      <c r="Z4391" s="2">
        <v>0</v>
      </c>
      <c r="AA4391" s="2" t="s">
        <v>97</v>
      </c>
      <c r="AB4391" s="2" t="s">
        <v>15736</v>
      </c>
      <c r="AC4391" s="2" t="s">
        <v>146</v>
      </c>
      <c r="AD4391" s="2" t="s">
        <v>76</v>
      </c>
      <c r="AE4391" s="5">
        <v>77.53</v>
      </c>
      <c r="AF4391" s="2">
        <v>0</v>
      </c>
      <c r="AG4391" s="2" t="s">
        <v>97</v>
      </c>
      <c r="AH4391" s="2"/>
      <c r="AI4391" s="6" t="str">
        <f t="shared" si="204"/>
        <v>18-24</v>
      </c>
      <c r="AJ4391" s="11">
        <f>YEAR(tbl_LoanData[[#This Row],[Application Date]])</f>
        <v>2025</v>
      </c>
      <c r="AK4391" s="11" t="str">
        <f>TEXT(tbl_LoanData[[#This Row],[Application Date]],"MMMM")</f>
        <v>February</v>
      </c>
      <c r="AL4391" s="12">
        <f>DATE(YEAR(tbl_LoanData[[#This Row],[Application Date]]),MONTH(tbl_LoanData[[#This Row],[Application Date]]),1)</f>
        <v>45689</v>
      </c>
      <c r="AM4391" s="14">
        <f ca="1">IF(AND(tbl_LoanData[[#This Row],[Application Date]]&gt;=EOMONTH(TODAY(),-1)+1,tbl_LoanData[[#This Row],[Application Date]]&lt;=TODAY()),tbl_LoanData[[#This Row],[Loan Amount]],0)</f>
        <v>0</v>
      </c>
      <c r="AN4391" s="14">
        <f>tbl_LoanData[[#This Row],[Amount Paid]]-(Q4391-X4391)</f>
        <v>-1018000</v>
      </c>
      <c r="AO4391" s="14">
        <f>IF(tbl_LoanData[[#This Row],[Application Status]]="Approved",1,0)</f>
        <v>0</v>
      </c>
      <c r="AP4391" s="22" t="str">
        <f t="shared" ca="1" si="205"/>
        <v/>
      </c>
      <c r="AQ4391" s="22" t="str">
        <f t="shared" ca="1" si="206"/>
        <v/>
      </c>
    </row>
    <row r="4392" spans="1:43" x14ac:dyDescent="0.3">
      <c r="A4392" s="2" t="s">
        <v>826</v>
      </c>
      <c r="B4392" s="2" t="s">
        <v>827</v>
      </c>
      <c r="C4392" s="2" t="s">
        <v>149</v>
      </c>
      <c r="D4392" s="2" t="s">
        <v>254</v>
      </c>
      <c r="E4392" s="2" t="s">
        <v>406</v>
      </c>
      <c r="F4392" s="2">
        <v>30</v>
      </c>
      <c r="G4392" s="2" t="s">
        <v>83</v>
      </c>
      <c r="H4392" s="2" t="s">
        <v>298</v>
      </c>
      <c r="I4392" s="2" t="s">
        <v>43</v>
      </c>
      <c r="J4392" s="3">
        <v>45705</v>
      </c>
      <c r="K4392" s="3">
        <v>45709</v>
      </c>
      <c r="L4392" s="2" t="s">
        <v>36</v>
      </c>
      <c r="M4392" s="2" t="s">
        <v>85</v>
      </c>
      <c r="N4392" s="2" t="s">
        <v>624</v>
      </c>
      <c r="O4392" s="4">
        <v>1168000</v>
      </c>
      <c r="P4392" s="4">
        <v>161200</v>
      </c>
      <c r="Q4392" s="4">
        <v>1006800</v>
      </c>
      <c r="R4392" s="2">
        <v>24</v>
      </c>
      <c r="S4392" s="5">
        <v>14.79</v>
      </c>
      <c r="T4392" s="4">
        <v>54358.81</v>
      </c>
      <c r="U4392" s="2" t="s">
        <v>73</v>
      </c>
      <c r="V4392" s="2" t="s">
        <v>74</v>
      </c>
      <c r="W4392" s="4">
        <v>924099.77</v>
      </c>
      <c r="X4392" s="4">
        <v>380511.67</v>
      </c>
      <c r="Y4392" s="4">
        <v>1304611.44</v>
      </c>
      <c r="Z4392" s="2">
        <v>32</v>
      </c>
      <c r="AA4392" s="2" t="s">
        <v>58</v>
      </c>
      <c r="AB4392" s="2" t="s">
        <v>15732</v>
      </c>
      <c r="AC4392" s="2" t="s">
        <v>129</v>
      </c>
      <c r="AD4392" s="2" t="s">
        <v>76</v>
      </c>
      <c r="AE4392" s="5">
        <v>86.2</v>
      </c>
      <c r="AF4392" s="2">
        <v>1</v>
      </c>
      <c r="AG4392" s="2" t="s">
        <v>15718</v>
      </c>
      <c r="AH4392" s="2">
        <v>4</v>
      </c>
      <c r="AI4392" s="6" t="str">
        <f t="shared" si="204"/>
        <v>25-34</v>
      </c>
      <c r="AJ4392" s="11">
        <f>YEAR(tbl_LoanData[[#This Row],[Application Date]])</f>
        <v>2025</v>
      </c>
      <c r="AK4392" s="11" t="str">
        <f>TEXT(tbl_LoanData[[#This Row],[Application Date]],"MMMM")</f>
        <v>February</v>
      </c>
      <c r="AL4392" s="12">
        <f>DATE(YEAR(tbl_LoanData[[#This Row],[Application Date]]),MONTH(tbl_LoanData[[#This Row],[Application Date]]),1)</f>
        <v>45689</v>
      </c>
      <c r="AM4392" s="14">
        <f ca="1">IF(AND(tbl_LoanData[[#This Row],[Application Date]]&gt;=EOMONTH(TODAY(),-1)+1,tbl_LoanData[[#This Row],[Application Date]]&lt;=TODAY()),tbl_LoanData[[#This Row],[Loan Amount]],0)</f>
        <v>0</v>
      </c>
      <c r="AN4392" s="14">
        <f>tbl_LoanData[[#This Row],[Amount Paid]]-(Q4392-X4392)</f>
        <v>297811.43999999994</v>
      </c>
      <c r="AO4392" s="14">
        <f>IF(tbl_LoanData[[#This Row],[Application Status]]="Approved",1,0)</f>
        <v>1</v>
      </c>
      <c r="AP4392" s="22" t="str">
        <f t="shared" ca="1" si="205"/>
        <v/>
      </c>
      <c r="AQ4392" s="22" t="str">
        <f t="shared" ca="1" si="206"/>
        <v/>
      </c>
    </row>
    <row r="4393" spans="1:43" ht="14.4" customHeight="1" x14ac:dyDescent="0.3">
      <c r="A4393" s="2" t="s">
        <v>929</v>
      </c>
      <c r="B4393" s="2" t="s">
        <v>930</v>
      </c>
      <c r="C4393" s="2" t="s">
        <v>668</v>
      </c>
      <c r="D4393" s="2" t="s">
        <v>101</v>
      </c>
      <c r="E4393" s="2" t="s">
        <v>161</v>
      </c>
      <c r="F4393" s="2">
        <v>59</v>
      </c>
      <c r="G4393" s="2" t="s">
        <v>69</v>
      </c>
      <c r="H4393" s="2" t="s">
        <v>110</v>
      </c>
      <c r="I4393" s="2" t="s">
        <v>46</v>
      </c>
      <c r="J4393" s="3">
        <v>45698</v>
      </c>
      <c r="K4393" s="3">
        <v>45707</v>
      </c>
      <c r="L4393" s="2" t="s">
        <v>40</v>
      </c>
      <c r="M4393" s="2" t="s">
        <v>111</v>
      </c>
      <c r="N4393" s="2" t="s">
        <v>120</v>
      </c>
      <c r="O4393" s="4">
        <v>1476000</v>
      </c>
      <c r="P4393" s="4">
        <v>578600</v>
      </c>
      <c r="Q4393" s="4">
        <v>897400</v>
      </c>
      <c r="R4393" s="2">
        <v>48</v>
      </c>
      <c r="S4393" s="5">
        <v>5.76</v>
      </c>
      <c r="T4393" s="4">
        <v>23003.35</v>
      </c>
      <c r="U4393" s="2" t="s">
        <v>73</v>
      </c>
      <c r="V4393" s="2" t="s">
        <v>74</v>
      </c>
      <c r="W4393" s="4">
        <v>414060.3</v>
      </c>
      <c r="X4393" s="4">
        <v>690100.66</v>
      </c>
      <c r="Y4393" s="4">
        <v>1104160.96</v>
      </c>
      <c r="Z4393" s="2">
        <v>0</v>
      </c>
      <c r="AA4393" s="2" t="s">
        <v>56</v>
      </c>
      <c r="AB4393" s="2" t="s">
        <v>15732</v>
      </c>
      <c r="AC4393" s="2" t="s">
        <v>106</v>
      </c>
      <c r="AD4393" s="2" t="s">
        <v>76</v>
      </c>
      <c r="AE4393" s="5">
        <v>60.8</v>
      </c>
      <c r="AF4393" s="2">
        <v>0</v>
      </c>
      <c r="AG4393" s="2" t="s">
        <v>77</v>
      </c>
      <c r="AH4393" s="2">
        <v>9</v>
      </c>
      <c r="AI4393" s="6" t="str">
        <f t="shared" si="204"/>
        <v>55-64</v>
      </c>
      <c r="AJ4393" s="11">
        <f>YEAR(tbl_LoanData[[#This Row],[Application Date]])</f>
        <v>2025</v>
      </c>
      <c r="AK4393" s="11" t="str">
        <f>TEXT(tbl_LoanData[[#This Row],[Application Date]],"MMMM")</f>
        <v>February</v>
      </c>
      <c r="AL4393" s="12">
        <f>DATE(YEAR(tbl_LoanData[[#This Row],[Application Date]]),MONTH(tbl_LoanData[[#This Row],[Application Date]]),1)</f>
        <v>45689</v>
      </c>
      <c r="AM4393" s="14">
        <f ca="1">IF(AND(tbl_LoanData[[#This Row],[Application Date]]&gt;=EOMONTH(TODAY(),-1)+1,tbl_LoanData[[#This Row],[Application Date]]&lt;=TODAY()),tbl_LoanData[[#This Row],[Loan Amount]],0)</f>
        <v>0</v>
      </c>
      <c r="AN4393" s="14">
        <f>tbl_LoanData[[#This Row],[Amount Paid]]-(Q4393-X4393)</f>
        <v>206760.96000000002</v>
      </c>
      <c r="AO4393" s="14">
        <f>IF(tbl_LoanData[[#This Row],[Application Status]]="Approved",1,0)</f>
        <v>1</v>
      </c>
      <c r="AP4393" s="22" t="str">
        <f t="shared" ca="1" si="205"/>
        <v/>
      </c>
      <c r="AQ4393" s="22" t="str">
        <f t="shared" ca="1" si="206"/>
        <v/>
      </c>
    </row>
    <row r="4394" spans="1:43" ht="14.4" customHeight="1" x14ac:dyDescent="0.3">
      <c r="A4394" s="2" t="s">
        <v>989</v>
      </c>
      <c r="B4394" s="2" t="s">
        <v>990</v>
      </c>
      <c r="C4394" s="2" t="s">
        <v>249</v>
      </c>
      <c r="D4394" s="2" t="s">
        <v>101</v>
      </c>
      <c r="E4394" s="2" t="s">
        <v>81</v>
      </c>
      <c r="F4394" s="2">
        <v>37</v>
      </c>
      <c r="G4394" s="2" t="s">
        <v>69</v>
      </c>
      <c r="H4394" s="2" t="s">
        <v>84</v>
      </c>
      <c r="I4394" s="2" t="s">
        <v>45</v>
      </c>
      <c r="J4394" s="3">
        <v>45713</v>
      </c>
      <c r="K4394" s="3"/>
      <c r="L4394" s="2" t="s">
        <v>40</v>
      </c>
      <c r="M4394" s="2" t="s">
        <v>94</v>
      </c>
      <c r="N4394" s="2" t="s">
        <v>95</v>
      </c>
      <c r="O4394" s="4">
        <v>1420000</v>
      </c>
      <c r="P4394" s="4">
        <v>219000</v>
      </c>
      <c r="Q4394" s="4">
        <v>1201000</v>
      </c>
      <c r="R4394" s="2">
        <v>36</v>
      </c>
      <c r="S4394" s="5">
        <v>6.92</v>
      </c>
      <c r="T4394" s="4">
        <v>40286.879999999997</v>
      </c>
      <c r="U4394" s="2" t="s">
        <v>96</v>
      </c>
      <c r="V4394" s="2" t="s">
        <v>97</v>
      </c>
      <c r="W4394" s="4">
        <v>0</v>
      </c>
      <c r="X4394" s="4">
        <v>0</v>
      </c>
      <c r="Y4394" s="4">
        <v>1450327.6</v>
      </c>
      <c r="Z4394" s="2">
        <v>0</v>
      </c>
      <c r="AA4394" s="2" t="s">
        <v>97</v>
      </c>
      <c r="AB4394" s="2" t="s">
        <v>15733</v>
      </c>
      <c r="AC4394" s="2" t="s">
        <v>138</v>
      </c>
      <c r="AD4394" s="2" t="s">
        <v>76</v>
      </c>
      <c r="AE4394" s="5">
        <v>84.58</v>
      </c>
      <c r="AF4394" s="2">
        <v>0</v>
      </c>
      <c r="AG4394" s="2" t="s">
        <v>97</v>
      </c>
      <c r="AH4394" s="2"/>
      <c r="AI4394" s="6" t="str">
        <f t="shared" si="204"/>
        <v>35-44</v>
      </c>
      <c r="AJ4394" s="11">
        <f>YEAR(tbl_LoanData[[#This Row],[Application Date]])</f>
        <v>2025</v>
      </c>
      <c r="AK4394" s="11" t="str">
        <f>TEXT(tbl_LoanData[[#This Row],[Application Date]],"MMMM")</f>
        <v>February</v>
      </c>
      <c r="AL4394" s="12">
        <f>DATE(YEAR(tbl_LoanData[[#This Row],[Application Date]]),MONTH(tbl_LoanData[[#This Row],[Application Date]]),1)</f>
        <v>45689</v>
      </c>
      <c r="AM4394" s="14">
        <f ca="1">IF(AND(tbl_LoanData[[#This Row],[Application Date]]&gt;=EOMONTH(TODAY(),-1)+1,tbl_LoanData[[#This Row],[Application Date]]&lt;=TODAY()),tbl_LoanData[[#This Row],[Loan Amount]],0)</f>
        <v>0</v>
      </c>
      <c r="AN4394" s="14">
        <f>tbl_LoanData[[#This Row],[Amount Paid]]-(Q4394-X4394)</f>
        <v>-1201000</v>
      </c>
      <c r="AO4394" s="14">
        <f>IF(tbl_LoanData[[#This Row],[Application Status]]="Approved",1,0)</f>
        <v>0</v>
      </c>
      <c r="AP4394" s="22" t="str">
        <f t="shared" ca="1" si="205"/>
        <v/>
      </c>
      <c r="AQ4394" s="22" t="str">
        <f t="shared" ca="1" si="206"/>
        <v/>
      </c>
    </row>
    <row r="4395" spans="1:43" x14ac:dyDescent="0.3">
      <c r="A4395" s="2" t="s">
        <v>1008</v>
      </c>
      <c r="B4395" s="2" t="s">
        <v>1009</v>
      </c>
      <c r="C4395" s="2" t="s">
        <v>444</v>
      </c>
      <c r="D4395" s="2" t="s">
        <v>82</v>
      </c>
      <c r="E4395" s="2" t="s">
        <v>406</v>
      </c>
      <c r="F4395" s="2">
        <v>56</v>
      </c>
      <c r="G4395" s="2" t="s">
        <v>69</v>
      </c>
      <c r="H4395" s="2" t="s">
        <v>172</v>
      </c>
      <c r="I4395" s="2" t="s">
        <v>45</v>
      </c>
      <c r="J4395" s="3">
        <v>45709</v>
      </c>
      <c r="K4395" s="3">
        <v>45730</v>
      </c>
      <c r="L4395" s="2" t="s">
        <v>37</v>
      </c>
      <c r="M4395" s="2" t="s">
        <v>260</v>
      </c>
      <c r="N4395" s="2" t="s">
        <v>261</v>
      </c>
      <c r="O4395" s="4">
        <v>162000</v>
      </c>
      <c r="P4395" s="4">
        <v>24100</v>
      </c>
      <c r="Q4395" s="4">
        <v>137900</v>
      </c>
      <c r="R4395" s="2">
        <v>48</v>
      </c>
      <c r="S4395" s="5">
        <v>12.62</v>
      </c>
      <c r="T4395" s="4">
        <v>4323.16</v>
      </c>
      <c r="U4395" s="2" t="s">
        <v>73</v>
      </c>
      <c r="V4395" s="2" t="s">
        <v>74</v>
      </c>
      <c r="W4395" s="4">
        <v>73493.72</v>
      </c>
      <c r="X4395" s="4">
        <v>134018.20000000001</v>
      </c>
      <c r="Y4395" s="4">
        <v>207511.92</v>
      </c>
      <c r="Z4395" s="2">
        <v>0</v>
      </c>
      <c r="AA4395" s="2" t="s">
        <v>56</v>
      </c>
      <c r="AB4395" s="2" t="s">
        <v>15732</v>
      </c>
      <c r="AC4395" s="2" t="s">
        <v>129</v>
      </c>
      <c r="AD4395" s="2" t="s">
        <v>76</v>
      </c>
      <c r="AE4395" s="5">
        <v>85.12</v>
      </c>
      <c r="AF4395" s="2">
        <v>0</v>
      </c>
      <c r="AG4395" s="2" t="s">
        <v>77</v>
      </c>
      <c r="AH4395" s="2">
        <v>21</v>
      </c>
      <c r="AI4395" s="6" t="str">
        <f t="shared" si="204"/>
        <v>55-64</v>
      </c>
      <c r="AJ4395" s="11">
        <f>YEAR(tbl_LoanData[[#This Row],[Application Date]])</f>
        <v>2025</v>
      </c>
      <c r="AK4395" s="11" t="str">
        <f>TEXT(tbl_LoanData[[#This Row],[Application Date]],"MMMM")</f>
        <v>February</v>
      </c>
      <c r="AL4395" s="12">
        <f>DATE(YEAR(tbl_LoanData[[#This Row],[Application Date]]),MONTH(tbl_LoanData[[#This Row],[Application Date]]),1)</f>
        <v>45689</v>
      </c>
      <c r="AM4395" s="14">
        <f ca="1">IF(AND(tbl_LoanData[[#This Row],[Application Date]]&gt;=EOMONTH(TODAY(),-1)+1,tbl_LoanData[[#This Row],[Application Date]]&lt;=TODAY()),tbl_LoanData[[#This Row],[Loan Amount]],0)</f>
        <v>0</v>
      </c>
      <c r="AN4395" s="14">
        <f>tbl_LoanData[[#This Row],[Amount Paid]]-(Q4395-X4395)</f>
        <v>69611.920000000013</v>
      </c>
      <c r="AO4395" s="14">
        <f>IF(tbl_LoanData[[#This Row],[Application Status]]="Approved",1,0)</f>
        <v>1</v>
      </c>
      <c r="AP4395" s="22" t="str">
        <f t="shared" ca="1" si="205"/>
        <v/>
      </c>
      <c r="AQ4395" s="22" t="str">
        <f t="shared" ca="1" si="206"/>
        <v/>
      </c>
    </row>
    <row r="4396" spans="1:43" ht="14.4" customHeight="1" x14ac:dyDescent="0.3">
      <c r="A4396" s="2" t="s">
        <v>1255</v>
      </c>
      <c r="B4396" s="2" t="s">
        <v>1256</v>
      </c>
      <c r="C4396" s="2" t="s">
        <v>655</v>
      </c>
      <c r="D4396" s="2" t="s">
        <v>182</v>
      </c>
      <c r="E4396" s="2" t="s">
        <v>68</v>
      </c>
      <c r="F4396" s="2">
        <v>41</v>
      </c>
      <c r="G4396" s="2" t="s">
        <v>69</v>
      </c>
      <c r="H4396" s="2" t="s">
        <v>110</v>
      </c>
      <c r="I4396" s="2" t="s">
        <v>46</v>
      </c>
      <c r="J4396" s="3">
        <v>45710</v>
      </c>
      <c r="K4396" s="3">
        <v>45718</v>
      </c>
      <c r="L4396" s="2" t="s">
        <v>36</v>
      </c>
      <c r="M4396" s="2" t="s">
        <v>85</v>
      </c>
      <c r="N4396" s="2" t="s">
        <v>344</v>
      </c>
      <c r="O4396" s="4">
        <v>913000</v>
      </c>
      <c r="P4396" s="4">
        <v>163800</v>
      </c>
      <c r="Q4396" s="4">
        <v>749200</v>
      </c>
      <c r="R4396" s="2">
        <v>12</v>
      </c>
      <c r="S4396" s="5">
        <v>12.77</v>
      </c>
      <c r="T4396" s="4">
        <v>70406.070000000007</v>
      </c>
      <c r="U4396" s="2" t="s">
        <v>73</v>
      </c>
      <c r="V4396" s="2" t="s">
        <v>33</v>
      </c>
      <c r="W4396" s="4">
        <v>844872.84</v>
      </c>
      <c r="X4396" s="4">
        <v>0</v>
      </c>
      <c r="Y4396" s="4">
        <v>844872.84</v>
      </c>
      <c r="Z4396" s="2">
        <v>0</v>
      </c>
      <c r="AA4396" s="2" t="s">
        <v>56</v>
      </c>
      <c r="AB4396" s="2" t="s">
        <v>15729</v>
      </c>
      <c r="AC4396" s="2" t="s">
        <v>106</v>
      </c>
      <c r="AD4396" s="2" t="s">
        <v>76</v>
      </c>
      <c r="AE4396" s="5">
        <v>82.06</v>
      </c>
      <c r="AF4396" s="2">
        <v>0</v>
      </c>
      <c r="AG4396" s="2" t="s">
        <v>77</v>
      </c>
      <c r="AH4396" s="2">
        <v>8</v>
      </c>
      <c r="AI4396" s="6" t="str">
        <f t="shared" si="204"/>
        <v>35-44</v>
      </c>
      <c r="AJ4396" s="11">
        <f>YEAR(tbl_LoanData[[#This Row],[Application Date]])</f>
        <v>2025</v>
      </c>
      <c r="AK4396" s="11" t="str">
        <f>TEXT(tbl_LoanData[[#This Row],[Application Date]],"MMMM")</f>
        <v>February</v>
      </c>
      <c r="AL4396" s="12">
        <f>DATE(YEAR(tbl_LoanData[[#This Row],[Application Date]]),MONTH(tbl_LoanData[[#This Row],[Application Date]]),1)</f>
        <v>45689</v>
      </c>
      <c r="AM4396" s="14">
        <f ca="1">IF(AND(tbl_LoanData[[#This Row],[Application Date]]&gt;=EOMONTH(TODAY(),-1)+1,tbl_LoanData[[#This Row],[Application Date]]&lt;=TODAY()),tbl_LoanData[[#This Row],[Loan Amount]],0)</f>
        <v>0</v>
      </c>
      <c r="AN4396" s="14">
        <f>tbl_LoanData[[#This Row],[Amount Paid]]-(Q4396-X4396)</f>
        <v>95672.839999999967</v>
      </c>
      <c r="AO4396" s="14">
        <f>IF(tbl_LoanData[[#This Row],[Application Status]]="Approved",1,0)</f>
        <v>1</v>
      </c>
      <c r="AP4396" s="22" t="str">
        <f t="shared" ca="1" si="205"/>
        <v/>
      </c>
      <c r="AQ4396" s="22" t="str">
        <f t="shared" ca="1" si="206"/>
        <v/>
      </c>
    </row>
    <row r="4397" spans="1:43" ht="14.4" customHeight="1" x14ac:dyDescent="0.3">
      <c r="A4397" s="2" t="s">
        <v>1317</v>
      </c>
      <c r="B4397" s="2" t="s">
        <v>1318</v>
      </c>
      <c r="C4397" s="2" t="s">
        <v>432</v>
      </c>
      <c r="D4397" s="2" t="s">
        <v>311</v>
      </c>
      <c r="E4397" s="2" t="s">
        <v>176</v>
      </c>
      <c r="F4397" s="2">
        <v>41</v>
      </c>
      <c r="G4397" s="2" t="s">
        <v>69</v>
      </c>
      <c r="H4397" s="2" t="s">
        <v>156</v>
      </c>
      <c r="I4397" s="2" t="s">
        <v>45</v>
      </c>
      <c r="J4397" s="3">
        <v>45699</v>
      </c>
      <c r="K4397" s="3">
        <v>45718</v>
      </c>
      <c r="L4397" s="2" t="s">
        <v>40</v>
      </c>
      <c r="M4397" s="2" t="s">
        <v>85</v>
      </c>
      <c r="N4397" s="2" t="s">
        <v>274</v>
      </c>
      <c r="O4397" s="4">
        <v>937000</v>
      </c>
      <c r="P4397" s="4">
        <v>123400</v>
      </c>
      <c r="Q4397" s="4">
        <v>813600</v>
      </c>
      <c r="R4397" s="2">
        <v>48</v>
      </c>
      <c r="S4397" s="5">
        <v>12.92</v>
      </c>
      <c r="T4397" s="4">
        <v>25709.759999999998</v>
      </c>
      <c r="U4397" s="2" t="s">
        <v>73</v>
      </c>
      <c r="V4397" s="2" t="s">
        <v>74</v>
      </c>
      <c r="W4397" s="4">
        <v>437065.92</v>
      </c>
      <c r="X4397" s="4">
        <v>797002.56</v>
      </c>
      <c r="Y4397" s="4">
        <v>1234068.48</v>
      </c>
      <c r="Z4397" s="2">
        <v>0</v>
      </c>
      <c r="AA4397" s="2" t="s">
        <v>56</v>
      </c>
      <c r="AB4397" s="2" t="s">
        <v>15733</v>
      </c>
      <c r="AC4397" s="2" t="s">
        <v>146</v>
      </c>
      <c r="AD4397" s="2" t="s">
        <v>76</v>
      </c>
      <c r="AE4397" s="5">
        <v>86.83</v>
      </c>
      <c r="AF4397" s="2">
        <v>0</v>
      </c>
      <c r="AG4397" s="2" t="s">
        <v>77</v>
      </c>
      <c r="AH4397" s="2">
        <v>19</v>
      </c>
      <c r="AI4397" s="6" t="str">
        <f t="shared" si="204"/>
        <v>35-44</v>
      </c>
      <c r="AJ4397" s="11">
        <f>YEAR(tbl_LoanData[[#This Row],[Application Date]])</f>
        <v>2025</v>
      </c>
      <c r="AK4397" s="11" t="str">
        <f>TEXT(tbl_LoanData[[#This Row],[Application Date]],"MMMM")</f>
        <v>February</v>
      </c>
      <c r="AL4397" s="12">
        <f>DATE(YEAR(tbl_LoanData[[#This Row],[Application Date]]),MONTH(tbl_LoanData[[#This Row],[Application Date]]),1)</f>
        <v>45689</v>
      </c>
      <c r="AM4397" s="14">
        <f ca="1">IF(AND(tbl_LoanData[[#This Row],[Application Date]]&gt;=EOMONTH(TODAY(),-1)+1,tbl_LoanData[[#This Row],[Application Date]]&lt;=TODAY()),tbl_LoanData[[#This Row],[Loan Amount]],0)</f>
        <v>0</v>
      </c>
      <c r="AN4397" s="14">
        <f>tbl_LoanData[[#This Row],[Amount Paid]]-(Q4397-X4397)</f>
        <v>420468.48000000004</v>
      </c>
      <c r="AO4397" s="14">
        <f>IF(tbl_LoanData[[#This Row],[Application Status]]="Approved",1,0)</f>
        <v>1</v>
      </c>
      <c r="AP4397" s="22" t="str">
        <f t="shared" ca="1" si="205"/>
        <v/>
      </c>
      <c r="AQ4397" s="22" t="str">
        <f t="shared" ca="1" si="206"/>
        <v/>
      </c>
    </row>
    <row r="4398" spans="1:43" ht="14.4" customHeight="1" x14ac:dyDescent="0.3">
      <c r="A4398" s="2" t="s">
        <v>1509</v>
      </c>
      <c r="B4398" s="2" t="s">
        <v>1510</v>
      </c>
      <c r="C4398" s="2" t="s">
        <v>397</v>
      </c>
      <c r="D4398" s="2" t="s">
        <v>142</v>
      </c>
      <c r="E4398" s="2" t="s">
        <v>81</v>
      </c>
      <c r="F4398" s="2">
        <v>58</v>
      </c>
      <c r="G4398" s="2" t="s">
        <v>83</v>
      </c>
      <c r="H4398" s="2" t="s">
        <v>466</v>
      </c>
      <c r="I4398" s="2" t="s">
        <v>43</v>
      </c>
      <c r="J4398" s="3">
        <v>45712</v>
      </c>
      <c r="K4398" s="3">
        <v>45732</v>
      </c>
      <c r="L4398" s="2" t="s">
        <v>39</v>
      </c>
      <c r="M4398" s="2" t="s">
        <v>167</v>
      </c>
      <c r="N4398" s="2" t="s">
        <v>168</v>
      </c>
      <c r="O4398" s="4">
        <v>1990000</v>
      </c>
      <c r="P4398" s="4">
        <v>587200</v>
      </c>
      <c r="Q4398" s="4">
        <v>1402800</v>
      </c>
      <c r="R4398" s="2">
        <v>12</v>
      </c>
      <c r="S4398" s="5">
        <v>12.1</v>
      </c>
      <c r="T4398" s="4">
        <v>131044.9</v>
      </c>
      <c r="U4398" s="2" t="s">
        <v>73</v>
      </c>
      <c r="V4398" s="2" t="s">
        <v>33</v>
      </c>
      <c r="W4398" s="4">
        <v>1572538.8</v>
      </c>
      <c r="X4398" s="4">
        <v>0</v>
      </c>
      <c r="Y4398" s="4">
        <v>1572538.8</v>
      </c>
      <c r="Z4398" s="2">
        <v>0</v>
      </c>
      <c r="AA4398" s="2" t="s">
        <v>56</v>
      </c>
      <c r="AB4398" s="2" t="s">
        <v>15728</v>
      </c>
      <c r="AC4398" s="2" t="s">
        <v>138</v>
      </c>
      <c r="AD4398" s="2" t="s">
        <v>76</v>
      </c>
      <c r="AE4398" s="5">
        <v>70.489999999999995</v>
      </c>
      <c r="AF4398" s="2">
        <v>0</v>
      </c>
      <c r="AG4398" s="2" t="s">
        <v>77</v>
      </c>
      <c r="AH4398" s="2">
        <v>20</v>
      </c>
      <c r="AI4398" s="6" t="str">
        <f t="shared" si="204"/>
        <v>55-64</v>
      </c>
      <c r="AJ4398" s="11">
        <f>YEAR(tbl_LoanData[[#This Row],[Application Date]])</f>
        <v>2025</v>
      </c>
      <c r="AK4398" s="11" t="str">
        <f>TEXT(tbl_LoanData[[#This Row],[Application Date]],"MMMM")</f>
        <v>February</v>
      </c>
      <c r="AL4398" s="12">
        <f>DATE(YEAR(tbl_LoanData[[#This Row],[Application Date]]),MONTH(tbl_LoanData[[#This Row],[Application Date]]),1)</f>
        <v>45689</v>
      </c>
      <c r="AM4398" s="14">
        <f ca="1">IF(AND(tbl_LoanData[[#This Row],[Application Date]]&gt;=EOMONTH(TODAY(),-1)+1,tbl_LoanData[[#This Row],[Application Date]]&lt;=TODAY()),tbl_LoanData[[#This Row],[Loan Amount]],0)</f>
        <v>0</v>
      </c>
      <c r="AN4398" s="14">
        <f>tbl_LoanData[[#This Row],[Amount Paid]]-(Q4398-X4398)</f>
        <v>169738.80000000005</v>
      </c>
      <c r="AO4398" s="14">
        <f>IF(tbl_LoanData[[#This Row],[Application Status]]="Approved",1,0)</f>
        <v>1</v>
      </c>
      <c r="AP4398" s="22" t="str">
        <f t="shared" ca="1" si="205"/>
        <v/>
      </c>
      <c r="AQ4398" s="22" t="str">
        <f t="shared" ca="1" si="206"/>
        <v/>
      </c>
    </row>
    <row r="4399" spans="1:43" x14ac:dyDescent="0.3">
      <c r="A4399" s="2" t="s">
        <v>1539</v>
      </c>
      <c r="B4399" s="2" t="s">
        <v>1540</v>
      </c>
      <c r="C4399" s="2" t="s">
        <v>347</v>
      </c>
      <c r="D4399" s="2" t="s">
        <v>82</v>
      </c>
      <c r="E4399" s="2" t="s">
        <v>465</v>
      </c>
      <c r="F4399" s="2">
        <v>22</v>
      </c>
      <c r="G4399" s="2" t="s">
        <v>69</v>
      </c>
      <c r="H4399" s="2" t="s">
        <v>516</v>
      </c>
      <c r="I4399" s="2" t="s">
        <v>53</v>
      </c>
      <c r="J4399" s="3">
        <v>45700</v>
      </c>
      <c r="K4399" s="3">
        <v>45719</v>
      </c>
      <c r="L4399" s="2" t="s">
        <v>40</v>
      </c>
      <c r="M4399" s="2" t="s">
        <v>94</v>
      </c>
      <c r="N4399" s="2" t="s">
        <v>95</v>
      </c>
      <c r="O4399" s="4">
        <v>1478000</v>
      </c>
      <c r="P4399" s="4">
        <v>220100</v>
      </c>
      <c r="Q4399" s="4">
        <v>1257900</v>
      </c>
      <c r="R4399" s="2">
        <v>60</v>
      </c>
      <c r="S4399" s="5">
        <v>11.74</v>
      </c>
      <c r="T4399" s="4">
        <v>33271.449999999997</v>
      </c>
      <c r="U4399" s="2" t="s">
        <v>73</v>
      </c>
      <c r="V4399" s="2" t="s">
        <v>74</v>
      </c>
      <c r="W4399" s="4">
        <v>565614.65</v>
      </c>
      <c r="X4399" s="4">
        <v>1430672.65</v>
      </c>
      <c r="Y4399" s="4">
        <v>1996287.3</v>
      </c>
      <c r="Z4399" s="2">
        <v>0</v>
      </c>
      <c r="AA4399" s="2" t="s">
        <v>56</v>
      </c>
      <c r="AB4399" s="2" t="s">
        <v>15728</v>
      </c>
      <c r="AC4399" s="2" t="s">
        <v>75</v>
      </c>
      <c r="AD4399" s="2" t="s">
        <v>76</v>
      </c>
      <c r="AE4399" s="5">
        <v>85.11</v>
      </c>
      <c r="AF4399" s="2">
        <v>0</v>
      </c>
      <c r="AG4399" s="2" t="s">
        <v>77</v>
      </c>
      <c r="AH4399" s="2">
        <v>19</v>
      </c>
      <c r="AI4399" s="6" t="str">
        <f t="shared" si="204"/>
        <v>18-24</v>
      </c>
      <c r="AJ4399" s="11">
        <f>YEAR(tbl_LoanData[[#This Row],[Application Date]])</f>
        <v>2025</v>
      </c>
      <c r="AK4399" s="11" t="str">
        <f>TEXT(tbl_LoanData[[#This Row],[Application Date]],"MMMM")</f>
        <v>February</v>
      </c>
      <c r="AL4399" s="12">
        <f>DATE(YEAR(tbl_LoanData[[#This Row],[Application Date]]),MONTH(tbl_LoanData[[#This Row],[Application Date]]),1)</f>
        <v>45689</v>
      </c>
      <c r="AM4399" s="14">
        <f ca="1">IF(AND(tbl_LoanData[[#This Row],[Application Date]]&gt;=EOMONTH(TODAY(),-1)+1,tbl_LoanData[[#This Row],[Application Date]]&lt;=TODAY()),tbl_LoanData[[#This Row],[Loan Amount]],0)</f>
        <v>0</v>
      </c>
      <c r="AN4399" s="14">
        <f>tbl_LoanData[[#This Row],[Amount Paid]]-(Q4399-X4399)</f>
        <v>738387.29999999993</v>
      </c>
      <c r="AO4399" s="14">
        <f>IF(tbl_LoanData[[#This Row],[Application Status]]="Approved",1,0)</f>
        <v>1</v>
      </c>
      <c r="AP4399" s="22" t="str">
        <f t="shared" ca="1" si="205"/>
        <v/>
      </c>
      <c r="AQ4399" s="22" t="str">
        <f t="shared" ca="1" si="206"/>
        <v/>
      </c>
    </row>
    <row r="4400" spans="1:43" ht="14.4" customHeight="1" x14ac:dyDescent="0.3">
      <c r="A4400" s="2" t="s">
        <v>1563</v>
      </c>
      <c r="B4400" s="2" t="s">
        <v>1564</v>
      </c>
      <c r="C4400" s="2" t="s">
        <v>401</v>
      </c>
      <c r="D4400" s="2" t="s">
        <v>82</v>
      </c>
      <c r="E4400" s="2" t="s">
        <v>102</v>
      </c>
      <c r="F4400" s="2">
        <v>60</v>
      </c>
      <c r="G4400" s="2" t="s">
        <v>83</v>
      </c>
      <c r="H4400" s="2" t="s">
        <v>151</v>
      </c>
      <c r="I4400" s="2" t="s">
        <v>46</v>
      </c>
      <c r="J4400" s="3">
        <v>45695</v>
      </c>
      <c r="K4400" s="3">
        <v>45707</v>
      </c>
      <c r="L4400" s="2" t="s">
        <v>39</v>
      </c>
      <c r="M4400" s="2" t="s">
        <v>127</v>
      </c>
      <c r="N4400" s="2" t="s">
        <v>195</v>
      </c>
      <c r="O4400" s="4">
        <v>2148000</v>
      </c>
      <c r="P4400" s="4">
        <v>730900</v>
      </c>
      <c r="Q4400" s="4">
        <v>1417100</v>
      </c>
      <c r="R4400" s="2">
        <v>18</v>
      </c>
      <c r="S4400" s="5">
        <v>9.09</v>
      </c>
      <c r="T4400" s="4">
        <v>89462.31</v>
      </c>
      <c r="U4400" s="2" t="s">
        <v>73</v>
      </c>
      <c r="V4400" s="2" t="s">
        <v>35</v>
      </c>
      <c r="W4400" s="4">
        <v>626236.17000000004</v>
      </c>
      <c r="X4400" s="4">
        <v>984085.41</v>
      </c>
      <c r="Y4400" s="4">
        <v>1610321.58</v>
      </c>
      <c r="Z4400" s="2">
        <v>352</v>
      </c>
      <c r="AA4400" s="2" t="s">
        <v>60</v>
      </c>
      <c r="AB4400" s="2" t="s">
        <v>15730</v>
      </c>
      <c r="AC4400" s="2" t="s">
        <v>121</v>
      </c>
      <c r="AD4400" s="2" t="s">
        <v>76</v>
      </c>
      <c r="AE4400" s="5">
        <v>65.97</v>
      </c>
      <c r="AF4400" s="2">
        <v>12</v>
      </c>
      <c r="AG4400" s="2" t="s">
        <v>130</v>
      </c>
      <c r="AH4400" s="2">
        <v>12</v>
      </c>
      <c r="AI4400" s="6" t="str">
        <f t="shared" si="204"/>
        <v>55-64</v>
      </c>
      <c r="AJ4400" s="11">
        <f>YEAR(tbl_LoanData[[#This Row],[Application Date]])</f>
        <v>2025</v>
      </c>
      <c r="AK4400" s="11" t="str">
        <f>TEXT(tbl_LoanData[[#This Row],[Application Date]],"MMMM")</f>
        <v>February</v>
      </c>
      <c r="AL4400" s="12">
        <f>DATE(YEAR(tbl_LoanData[[#This Row],[Application Date]]),MONTH(tbl_LoanData[[#This Row],[Application Date]]),1)</f>
        <v>45689</v>
      </c>
      <c r="AM4400" s="14">
        <f ca="1">IF(AND(tbl_LoanData[[#This Row],[Application Date]]&gt;=EOMONTH(TODAY(),-1)+1,tbl_LoanData[[#This Row],[Application Date]]&lt;=TODAY()),tbl_LoanData[[#This Row],[Loan Amount]],0)</f>
        <v>0</v>
      </c>
      <c r="AN4400" s="14">
        <f>tbl_LoanData[[#This Row],[Amount Paid]]-(Q4400-X4400)</f>
        <v>193221.58000000007</v>
      </c>
      <c r="AO4400" s="14">
        <f>IF(tbl_LoanData[[#This Row],[Application Status]]="Approved",1,0)</f>
        <v>1</v>
      </c>
      <c r="AP4400" s="22" t="str">
        <f t="shared" ca="1" si="205"/>
        <v/>
      </c>
      <c r="AQ4400" s="22" t="str">
        <f t="shared" ca="1" si="206"/>
        <v/>
      </c>
    </row>
    <row r="4401" spans="1:43" x14ac:dyDescent="0.3">
      <c r="A4401" s="2" t="s">
        <v>1837</v>
      </c>
      <c r="B4401" s="2" t="s">
        <v>1838</v>
      </c>
      <c r="C4401" s="2" t="s">
        <v>297</v>
      </c>
      <c r="D4401" s="2" t="s">
        <v>82</v>
      </c>
      <c r="E4401" s="2" t="s">
        <v>465</v>
      </c>
      <c r="F4401" s="2">
        <v>64</v>
      </c>
      <c r="G4401" s="2" t="s">
        <v>69</v>
      </c>
      <c r="H4401" s="2" t="s">
        <v>265</v>
      </c>
      <c r="I4401" s="2" t="s">
        <v>44</v>
      </c>
      <c r="J4401" s="3">
        <v>45706</v>
      </c>
      <c r="K4401" s="3">
        <v>45714</v>
      </c>
      <c r="L4401" s="2" t="s">
        <v>40</v>
      </c>
      <c r="M4401" s="2" t="s">
        <v>111</v>
      </c>
      <c r="N4401" s="2" t="s">
        <v>369</v>
      </c>
      <c r="O4401" s="4">
        <v>795000</v>
      </c>
      <c r="P4401" s="4">
        <v>187000</v>
      </c>
      <c r="Q4401" s="4">
        <v>608000</v>
      </c>
      <c r="R4401" s="2">
        <v>36</v>
      </c>
      <c r="S4401" s="5">
        <v>7.63</v>
      </c>
      <c r="T4401" s="4">
        <v>20754.759999999998</v>
      </c>
      <c r="U4401" s="2" t="s">
        <v>73</v>
      </c>
      <c r="V4401" s="2" t="s">
        <v>74</v>
      </c>
      <c r="W4401" s="4">
        <v>352830.92</v>
      </c>
      <c r="X4401" s="4">
        <v>394340.28</v>
      </c>
      <c r="Y4401" s="4">
        <v>747171.2</v>
      </c>
      <c r="Z4401" s="2">
        <v>0</v>
      </c>
      <c r="AA4401" s="2" t="s">
        <v>56</v>
      </c>
      <c r="AB4401" s="2" t="s">
        <v>15730</v>
      </c>
      <c r="AC4401" s="2" t="s">
        <v>121</v>
      </c>
      <c r="AD4401" s="2" t="s">
        <v>76</v>
      </c>
      <c r="AE4401" s="5">
        <v>76.48</v>
      </c>
      <c r="AF4401" s="2">
        <v>0</v>
      </c>
      <c r="AG4401" s="2" t="s">
        <v>77</v>
      </c>
      <c r="AH4401" s="2">
        <v>8</v>
      </c>
      <c r="AI4401" s="6" t="str">
        <f t="shared" si="204"/>
        <v>55-64</v>
      </c>
      <c r="AJ4401" s="11">
        <f>YEAR(tbl_LoanData[[#This Row],[Application Date]])</f>
        <v>2025</v>
      </c>
      <c r="AK4401" s="11" t="str">
        <f>TEXT(tbl_LoanData[[#This Row],[Application Date]],"MMMM")</f>
        <v>February</v>
      </c>
      <c r="AL4401" s="12">
        <f>DATE(YEAR(tbl_LoanData[[#This Row],[Application Date]]),MONTH(tbl_LoanData[[#This Row],[Application Date]]),1)</f>
        <v>45689</v>
      </c>
      <c r="AM4401" s="14">
        <f ca="1">IF(AND(tbl_LoanData[[#This Row],[Application Date]]&gt;=EOMONTH(TODAY(),-1)+1,tbl_LoanData[[#This Row],[Application Date]]&lt;=TODAY()),tbl_LoanData[[#This Row],[Loan Amount]],0)</f>
        <v>0</v>
      </c>
      <c r="AN4401" s="14">
        <f>tbl_LoanData[[#This Row],[Amount Paid]]-(Q4401-X4401)</f>
        <v>139171.20000000001</v>
      </c>
      <c r="AO4401" s="14">
        <f>IF(tbl_LoanData[[#This Row],[Application Status]]="Approved",1,0)</f>
        <v>1</v>
      </c>
      <c r="AP4401" s="22" t="str">
        <f t="shared" ca="1" si="205"/>
        <v/>
      </c>
      <c r="AQ4401" s="22" t="str">
        <f t="shared" ca="1" si="206"/>
        <v/>
      </c>
    </row>
    <row r="4402" spans="1:43" ht="14.4" customHeight="1" x14ac:dyDescent="0.3">
      <c r="A4402" s="2" t="s">
        <v>1841</v>
      </c>
      <c r="B4402" s="2" t="s">
        <v>1842</v>
      </c>
      <c r="C4402" s="2" t="s">
        <v>508</v>
      </c>
      <c r="D4402" s="2" t="s">
        <v>134</v>
      </c>
      <c r="E4402" s="2" t="s">
        <v>68</v>
      </c>
      <c r="F4402" s="2">
        <v>49</v>
      </c>
      <c r="G4402" s="2" t="s">
        <v>83</v>
      </c>
      <c r="H4402" s="2" t="s">
        <v>278</v>
      </c>
      <c r="I4402" s="2" t="s">
        <v>45</v>
      </c>
      <c r="J4402" s="3">
        <v>45703</v>
      </c>
      <c r="K4402" s="3">
        <v>45719</v>
      </c>
      <c r="L4402" s="2" t="s">
        <v>40</v>
      </c>
      <c r="M4402" s="2" t="s">
        <v>71</v>
      </c>
      <c r="N4402" s="2" t="s">
        <v>137</v>
      </c>
      <c r="O4402" s="4">
        <v>1530000</v>
      </c>
      <c r="P4402" s="4">
        <v>488800</v>
      </c>
      <c r="Q4402" s="4">
        <v>1041200</v>
      </c>
      <c r="R4402" s="2">
        <v>36</v>
      </c>
      <c r="S4402" s="5">
        <v>13.24</v>
      </c>
      <c r="T4402" s="4">
        <v>40410.129999999997</v>
      </c>
      <c r="U4402" s="2" t="s">
        <v>73</v>
      </c>
      <c r="V4402" s="2" t="s">
        <v>74</v>
      </c>
      <c r="W4402" s="4">
        <v>686972.21</v>
      </c>
      <c r="X4402" s="4">
        <v>767792.43</v>
      </c>
      <c r="Y4402" s="4">
        <v>1454764.64</v>
      </c>
      <c r="Z4402" s="2">
        <v>0</v>
      </c>
      <c r="AA4402" s="2" t="s">
        <v>56</v>
      </c>
      <c r="AB4402" s="2" t="s">
        <v>15735</v>
      </c>
      <c r="AC4402" s="2" t="s">
        <v>87</v>
      </c>
      <c r="AD4402" s="2" t="s">
        <v>76</v>
      </c>
      <c r="AE4402" s="5">
        <v>68.05</v>
      </c>
      <c r="AF4402" s="2">
        <v>0</v>
      </c>
      <c r="AG4402" s="2" t="s">
        <v>77</v>
      </c>
      <c r="AH4402" s="2">
        <v>16</v>
      </c>
      <c r="AI4402" s="6" t="str">
        <f t="shared" si="204"/>
        <v>45-54</v>
      </c>
      <c r="AJ4402" s="11">
        <f>YEAR(tbl_LoanData[[#This Row],[Application Date]])</f>
        <v>2025</v>
      </c>
      <c r="AK4402" s="11" t="str">
        <f>TEXT(tbl_LoanData[[#This Row],[Application Date]],"MMMM")</f>
        <v>February</v>
      </c>
      <c r="AL4402" s="12">
        <f>DATE(YEAR(tbl_LoanData[[#This Row],[Application Date]]),MONTH(tbl_LoanData[[#This Row],[Application Date]]),1)</f>
        <v>45689</v>
      </c>
      <c r="AM4402" s="14">
        <f ca="1">IF(AND(tbl_LoanData[[#This Row],[Application Date]]&gt;=EOMONTH(TODAY(),-1)+1,tbl_LoanData[[#This Row],[Application Date]]&lt;=TODAY()),tbl_LoanData[[#This Row],[Loan Amount]],0)</f>
        <v>0</v>
      </c>
      <c r="AN4402" s="14">
        <f>tbl_LoanData[[#This Row],[Amount Paid]]-(Q4402-X4402)</f>
        <v>413564.64</v>
      </c>
      <c r="AO4402" s="14">
        <f>IF(tbl_LoanData[[#This Row],[Application Status]]="Approved",1,0)</f>
        <v>1</v>
      </c>
      <c r="AP4402" s="22" t="str">
        <f t="shared" ca="1" si="205"/>
        <v/>
      </c>
      <c r="AQ4402" s="22" t="str">
        <f t="shared" ca="1" si="206"/>
        <v/>
      </c>
    </row>
    <row r="4403" spans="1:43" ht="14.4" customHeight="1" x14ac:dyDescent="0.3">
      <c r="A4403" s="2" t="s">
        <v>1875</v>
      </c>
      <c r="B4403" s="2" t="s">
        <v>1876</v>
      </c>
      <c r="C4403" s="2" t="s">
        <v>327</v>
      </c>
      <c r="D4403" s="2" t="s">
        <v>101</v>
      </c>
      <c r="E4403" s="2" t="s">
        <v>134</v>
      </c>
      <c r="F4403" s="2">
        <v>59</v>
      </c>
      <c r="G4403" s="2" t="s">
        <v>69</v>
      </c>
      <c r="H4403" s="2" t="s">
        <v>103</v>
      </c>
      <c r="I4403" s="2" t="s">
        <v>43</v>
      </c>
      <c r="J4403" s="3">
        <v>45694</v>
      </c>
      <c r="K4403" s="3">
        <v>45696</v>
      </c>
      <c r="L4403" s="2" t="s">
        <v>37</v>
      </c>
      <c r="M4403" s="2" t="s">
        <v>104</v>
      </c>
      <c r="N4403" s="2" t="s">
        <v>286</v>
      </c>
      <c r="O4403" s="4">
        <v>99000</v>
      </c>
      <c r="P4403" s="4">
        <v>16400</v>
      </c>
      <c r="Q4403" s="4">
        <v>82600</v>
      </c>
      <c r="R4403" s="2">
        <v>36</v>
      </c>
      <c r="S4403" s="5">
        <v>10.55</v>
      </c>
      <c r="T4403" s="4">
        <v>3020.64</v>
      </c>
      <c r="U4403" s="2" t="s">
        <v>73</v>
      </c>
      <c r="V4403" s="2" t="s">
        <v>74</v>
      </c>
      <c r="W4403" s="4">
        <v>54371.519999999997</v>
      </c>
      <c r="X4403" s="4">
        <v>54371.38</v>
      </c>
      <c r="Y4403" s="4">
        <v>108742.9</v>
      </c>
      <c r="Z4403" s="2">
        <v>0</v>
      </c>
      <c r="AA4403" s="2" t="s">
        <v>56</v>
      </c>
      <c r="AB4403" s="2" t="s">
        <v>15728</v>
      </c>
      <c r="AC4403" s="2" t="s">
        <v>106</v>
      </c>
      <c r="AD4403" s="2" t="s">
        <v>76</v>
      </c>
      <c r="AE4403" s="5">
        <v>83.43</v>
      </c>
      <c r="AF4403" s="2">
        <v>0</v>
      </c>
      <c r="AG4403" s="2" t="s">
        <v>77</v>
      </c>
      <c r="AH4403" s="2">
        <v>2</v>
      </c>
      <c r="AI4403" s="6" t="str">
        <f t="shared" si="204"/>
        <v>55-64</v>
      </c>
      <c r="AJ4403" s="11">
        <f>YEAR(tbl_LoanData[[#This Row],[Application Date]])</f>
        <v>2025</v>
      </c>
      <c r="AK4403" s="11" t="str">
        <f>TEXT(tbl_LoanData[[#This Row],[Application Date]],"MMMM")</f>
        <v>February</v>
      </c>
      <c r="AL4403" s="12">
        <f>DATE(YEAR(tbl_LoanData[[#This Row],[Application Date]]),MONTH(tbl_LoanData[[#This Row],[Application Date]]),1)</f>
        <v>45689</v>
      </c>
      <c r="AM4403" s="14">
        <f ca="1">IF(AND(tbl_LoanData[[#This Row],[Application Date]]&gt;=EOMONTH(TODAY(),-1)+1,tbl_LoanData[[#This Row],[Application Date]]&lt;=TODAY()),tbl_LoanData[[#This Row],[Loan Amount]],0)</f>
        <v>0</v>
      </c>
      <c r="AN4403" s="14">
        <f>tbl_LoanData[[#This Row],[Amount Paid]]-(Q4403-X4403)</f>
        <v>26142.899999999994</v>
      </c>
      <c r="AO4403" s="14">
        <f>IF(tbl_LoanData[[#This Row],[Application Status]]="Approved",1,0)</f>
        <v>1</v>
      </c>
      <c r="AP4403" s="22" t="str">
        <f t="shared" ca="1" si="205"/>
        <v/>
      </c>
      <c r="AQ4403" s="22" t="str">
        <f t="shared" ca="1" si="206"/>
        <v/>
      </c>
    </row>
    <row r="4404" spans="1:43" ht="14.4" customHeight="1" x14ac:dyDescent="0.3">
      <c r="A4404" s="2" t="s">
        <v>1933</v>
      </c>
      <c r="B4404" s="2" t="s">
        <v>1934</v>
      </c>
      <c r="C4404" s="2" t="s">
        <v>220</v>
      </c>
      <c r="D4404" s="2" t="s">
        <v>209</v>
      </c>
      <c r="E4404" s="2" t="s">
        <v>81</v>
      </c>
      <c r="F4404" s="2">
        <v>27</v>
      </c>
      <c r="G4404" s="2" t="s">
        <v>69</v>
      </c>
      <c r="H4404" s="2" t="s">
        <v>84</v>
      </c>
      <c r="I4404" s="2" t="s">
        <v>45</v>
      </c>
      <c r="J4404" s="3">
        <v>45693</v>
      </c>
      <c r="K4404" s="3">
        <v>45708</v>
      </c>
      <c r="L4404" s="2" t="s">
        <v>40</v>
      </c>
      <c r="M4404" s="2" t="s">
        <v>71</v>
      </c>
      <c r="N4404" s="2" t="s">
        <v>137</v>
      </c>
      <c r="O4404" s="4">
        <v>786000</v>
      </c>
      <c r="P4404" s="4">
        <v>151400</v>
      </c>
      <c r="Q4404" s="4">
        <v>634600</v>
      </c>
      <c r="R4404" s="2">
        <v>12</v>
      </c>
      <c r="S4404" s="5">
        <v>5.35</v>
      </c>
      <c r="T4404" s="4">
        <v>55712.59</v>
      </c>
      <c r="U4404" s="2" t="s">
        <v>73</v>
      </c>
      <c r="V4404" s="2" t="s">
        <v>34</v>
      </c>
      <c r="W4404" s="4">
        <v>501413.31</v>
      </c>
      <c r="X4404" s="4">
        <v>167137.79</v>
      </c>
      <c r="Y4404" s="4">
        <v>668551.1</v>
      </c>
      <c r="Z4404" s="2">
        <v>93</v>
      </c>
      <c r="AA4404" s="2" t="s">
        <v>60</v>
      </c>
      <c r="AB4404" s="2" t="s">
        <v>15735</v>
      </c>
      <c r="AC4404" s="2" t="s">
        <v>75</v>
      </c>
      <c r="AD4404" s="2" t="s">
        <v>76</v>
      </c>
      <c r="AE4404" s="5">
        <v>80.739999999999995</v>
      </c>
      <c r="AF4404" s="2">
        <v>3</v>
      </c>
      <c r="AG4404" s="2" t="s">
        <v>130</v>
      </c>
      <c r="AH4404" s="2">
        <v>15</v>
      </c>
      <c r="AI4404" s="6" t="str">
        <f t="shared" si="204"/>
        <v>25-34</v>
      </c>
      <c r="AJ4404" s="11">
        <f>YEAR(tbl_LoanData[[#This Row],[Application Date]])</f>
        <v>2025</v>
      </c>
      <c r="AK4404" s="11" t="str">
        <f>TEXT(tbl_LoanData[[#This Row],[Application Date]],"MMMM")</f>
        <v>February</v>
      </c>
      <c r="AL4404" s="12">
        <f>DATE(YEAR(tbl_LoanData[[#This Row],[Application Date]]),MONTH(tbl_LoanData[[#This Row],[Application Date]]),1)</f>
        <v>45689</v>
      </c>
      <c r="AM4404" s="14">
        <f ca="1">IF(AND(tbl_LoanData[[#This Row],[Application Date]]&gt;=EOMONTH(TODAY(),-1)+1,tbl_LoanData[[#This Row],[Application Date]]&lt;=TODAY()),tbl_LoanData[[#This Row],[Loan Amount]],0)</f>
        <v>0</v>
      </c>
      <c r="AN4404" s="14">
        <f>tbl_LoanData[[#This Row],[Amount Paid]]-(Q4404-X4404)</f>
        <v>33951.100000000035</v>
      </c>
      <c r="AO4404" s="14">
        <f>IF(tbl_LoanData[[#This Row],[Application Status]]="Approved",1,0)</f>
        <v>1</v>
      </c>
      <c r="AP4404" s="22" t="str">
        <f t="shared" ca="1" si="205"/>
        <v/>
      </c>
      <c r="AQ4404" s="22" t="str">
        <f t="shared" ca="1" si="206"/>
        <v/>
      </c>
    </row>
    <row r="4405" spans="1:43" ht="14.4" customHeight="1" x14ac:dyDescent="0.3">
      <c r="A4405" s="2" t="s">
        <v>1961</v>
      </c>
      <c r="B4405" s="2" t="s">
        <v>1962</v>
      </c>
      <c r="C4405" s="2" t="s">
        <v>289</v>
      </c>
      <c r="D4405" s="2" t="s">
        <v>142</v>
      </c>
      <c r="E4405" s="2" t="s">
        <v>182</v>
      </c>
      <c r="F4405" s="2">
        <v>64</v>
      </c>
      <c r="G4405" s="2" t="s">
        <v>69</v>
      </c>
      <c r="H4405" s="2" t="s">
        <v>265</v>
      </c>
      <c r="I4405" s="2" t="s">
        <v>44</v>
      </c>
      <c r="J4405" s="3">
        <v>45707</v>
      </c>
      <c r="K4405" s="3">
        <v>45726</v>
      </c>
      <c r="L4405" s="2" t="s">
        <v>38</v>
      </c>
      <c r="M4405" s="2" t="s">
        <v>144</v>
      </c>
      <c r="N4405" s="2" t="s">
        <v>382</v>
      </c>
      <c r="O4405" s="4">
        <v>1099000</v>
      </c>
      <c r="P4405" s="4">
        <v>365100</v>
      </c>
      <c r="Q4405" s="4">
        <v>733900</v>
      </c>
      <c r="R4405" s="2">
        <v>12</v>
      </c>
      <c r="S4405" s="5">
        <v>7.74</v>
      </c>
      <c r="T4405" s="4">
        <v>65891.990000000005</v>
      </c>
      <c r="U4405" s="2" t="s">
        <v>73</v>
      </c>
      <c r="V4405" s="2" t="s">
        <v>33</v>
      </c>
      <c r="W4405" s="4">
        <v>790703.86</v>
      </c>
      <c r="X4405" s="4">
        <v>0</v>
      </c>
      <c r="Y4405" s="4">
        <v>790703.86</v>
      </c>
      <c r="Z4405" s="2">
        <v>0</v>
      </c>
      <c r="AA4405" s="2" t="s">
        <v>56</v>
      </c>
      <c r="AB4405" s="2" t="s">
        <v>15736</v>
      </c>
      <c r="AC4405" s="2" t="s">
        <v>332</v>
      </c>
      <c r="AD4405" s="2" t="s">
        <v>76</v>
      </c>
      <c r="AE4405" s="5">
        <v>66.78</v>
      </c>
      <c r="AF4405" s="2">
        <v>0</v>
      </c>
      <c r="AG4405" s="2" t="s">
        <v>77</v>
      </c>
      <c r="AH4405" s="2">
        <v>19</v>
      </c>
      <c r="AI4405" s="6" t="str">
        <f t="shared" si="204"/>
        <v>55-64</v>
      </c>
      <c r="AJ4405" s="11">
        <f>YEAR(tbl_LoanData[[#This Row],[Application Date]])</f>
        <v>2025</v>
      </c>
      <c r="AK4405" s="11" t="str">
        <f>TEXT(tbl_LoanData[[#This Row],[Application Date]],"MMMM")</f>
        <v>February</v>
      </c>
      <c r="AL4405" s="12">
        <f>DATE(YEAR(tbl_LoanData[[#This Row],[Application Date]]),MONTH(tbl_LoanData[[#This Row],[Application Date]]),1)</f>
        <v>45689</v>
      </c>
      <c r="AM4405" s="14">
        <f ca="1">IF(AND(tbl_LoanData[[#This Row],[Application Date]]&gt;=EOMONTH(TODAY(),-1)+1,tbl_LoanData[[#This Row],[Application Date]]&lt;=TODAY()),tbl_LoanData[[#This Row],[Loan Amount]],0)</f>
        <v>0</v>
      </c>
      <c r="AN4405" s="14">
        <f>tbl_LoanData[[#This Row],[Amount Paid]]-(Q4405-X4405)</f>
        <v>56803.859999999986</v>
      </c>
      <c r="AO4405" s="14">
        <f>IF(tbl_LoanData[[#This Row],[Application Status]]="Approved",1,0)</f>
        <v>1</v>
      </c>
      <c r="AP4405" s="22" t="str">
        <f t="shared" ca="1" si="205"/>
        <v/>
      </c>
      <c r="AQ4405" s="22" t="str">
        <f t="shared" ca="1" si="206"/>
        <v/>
      </c>
    </row>
    <row r="4406" spans="1:43" ht="14.4" customHeight="1" x14ac:dyDescent="0.3">
      <c r="A4406" s="2" t="s">
        <v>1979</v>
      </c>
      <c r="B4406" s="2" t="s">
        <v>1980</v>
      </c>
      <c r="C4406" s="2" t="s">
        <v>644</v>
      </c>
      <c r="D4406" s="2" t="s">
        <v>102</v>
      </c>
      <c r="E4406" s="2" t="s">
        <v>210</v>
      </c>
      <c r="F4406" s="2">
        <v>33</v>
      </c>
      <c r="G4406" s="2" t="s">
        <v>83</v>
      </c>
      <c r="H4406" s="2" t="s">
        <v>259</v>
      </c>
      <c r="I4406" s="2" t="s">
        <v>43</v>
      </c>
      <c r="J4406" s="3">
        <v>45697</v>
      </c>
      <c r="K4406" s="3">
        <v>45716</v>
      </c>
      <c r="L4406" s="2" t="s">
        <v>40</v>
      </c>
      <c r="M4406" s="2" t="s">
        <v>111</v>
      </c>
      <c r="N4406" s="2" t="s">
        <v>369</v>
      </c>
      <c r="O4406" s="4">
        <v>1283000</v>
      </c>
      <c r="P4406" s="4">
        <v>424300</v>
      </c>
      <c r="Q4406" s="4">
        <v>858700</v>
      </c>
      <c r="R4406" s="2">
        <v>18</v>
      </c>
      <c r="S4406" s="5">
        <v>6.16</v>
      </c>
      <c r="T4406" s="4">
        <v>52113.55</v>
      </c>
      <c r="U4406" s="2" t="s">
        <v>73</v>
      </c>
      <c r="V4406" s="2" t="s">
        <v>74</v>
      </c>
      <c r="W4406" s="4">
        <v>885930.35</v>
      </c>
      <c r="X4406" s="4">
        <v>52113.53</v>
      </c>
      <c r="Y4406" s="4">
        <v>938043.88</v>
      </c>
      <c r="Z4406" s="2">
        <v>0</v>
      </c>
      <c r="AA4406" s="2" t="s">
        <v>56</v>
      </c>
      <c r="AB4406" s="2" t="s">
        <v>15734</v>
      </c>
      <c r="AC4406" s="2" t="s">
        <v>213</v>
      </c>
      <c r="AD4406" s="2" t="s">
        <v>76</v>
      </c>
      <c r="AE4406" s="5">
        <v>66.930000000000007</v>
      </c>
      <c r="AF4406" s="2">
        <v>0</v>
      </c>
      <c r="AG4406" s="2" t="s">
        <v>77</v>
      </c>
      <c r="AH4406" s="2">
        <v>19</v>
      </c>
      <c r="AI4406" s="6" t="str">
        <f t="shared" si="204"/>
        <v>25-34</v>
      </c>
      <c r="AJ4406" s="11">
        <f>YEAR(tbl_LoanData[[#This Row],[Application Date]])</f>
        <v>2025</v>
      </c>
      <c r="AK4406" s="11" t="str">
        <f>TEXT(tbl_LoanData[[#This Row],[Application Date]],"MMMM")</f>
        <v>February</v>
      </c>
      <c r="AL4406" s="12">
        <f>DATE(YEAR(tbl_LoanData[[#This Row],[Application Date]]),MONTH(tbl_LoanData[[#This Row],[Application Date]]),1)</f>
        <v>45689</v>
      </c>
      <c r="AM4406" s="14">
        <f ca="1">IF(AND(tbl_LoanData[[#This Row],[Application Date]]&gt;=EOMONTH(TODAY(),-1)+1,tbl_LoanData[[#This Row],[Application Date]]&lt;=TODAY()),tbl_LoanData[[#This Row],[Loan Amount]],0)</f>
        <v>0</v>
      </c>
      <c r="AN4406" s="14">
        <f>tbl_LoanData[[#This Row],[Amount Paid]]-(Q4406-X4406)</f>
        <v>79343.88</v>
      </c>
      <c r="AO4406" s="14">
        <f>IF(tbl_LoanData[[#This Row],[Application Status]]="Approved",1,0)</f>
        <v>1</v>
      </c>
      <c r="AP4406" s="22" t="str">
        <f t="shared" ca="1" si="205"/>
        <v/>
      </c>
      <c r="AQ4406" s="22" t="str">
        <f t="shared" ca="1" si="206"/>
        <v/>
      </c>
    </row>
    <row r="4407" spans="1:43" ht="14.4" customHeight="1" x14ac:dyDescent="0.3">
      <c r="A4407" s="2" t="s">
        <v>2039</v>
      </c>
      <c r="B4407" s="2" t="s">
        <v>2040</v>
      </c>
      <c r="C4407" s="2" t="s">
        <v>986</v>
      </c>
      <c r="D4407" s="2" t="s">
        <v>82</v>
      </c>
      <c r="E4407" s="2" t="s">
        <v>284</v>
      </c>
      <c r="F4407" s="2">
        <v>27</v>
      </c>
      <c r="G4407" s="2" t="s">
        <v>83</v>
      </c>
      <c r="H4407" s="2" t="s">
        <v>237</v>
      </c>
      <c r="I4407" s="2" t="s">
        <v>48</v>
      </c>
      <c r="J4407" s="3">
        <v>45698</v>
      </c>
      <c r="K4407" s="3">
        <v>45703</v>
      </c>
      <c r="L4407" s="2" t="s">
        <v>39</v>
      </c>
      <c r="M4407" s="2" t="s">
        <v>71</v>
      </c>
      <c r="N4407" s="2" t="s">
        <v>72</v>
      </c>
      <c r="O4407" s="4">
        <v>1246000</v>
      </c>
      <c r="P4407" s="4">
        <v>361100</v>
      </c>
      <c r="Q4407" s="4">
        <v>884900</v>
      </c>
      <c r="R4407" s="2">
        <v>48</v>
      </c>
      <c r="S4407" s="5">
        <v>10.24</v>
      </c>
      <c r="T4407" s="4">
        <v>25986.560000000001</v>
      </c>
      <c r="U4407" s="2" t="s">
        <v>73</v>
      </c>
      <c r="V4407" s="2" t="s">
        <v>74</v>
      </c>
      <c r="W4407" s="4">
        <v>441771.52000000002</v>
      </c>
      <c r="X4407" s="4">
        <v>805583.52</v>
      </c>
      <c r="Y4407" s="4">
        <v>1247355.04</v>
      </c>
      <c r="Z4407" s="2">
        <v>28</v>
      </c>
      <c r="AA4407" s="2" t="s">
        <v>57</v>
      </c>
      <c r="AB4407" s="2" t="s">
        <v>15734</v>
      </c>
      <c r="AC4407" s="2" t="s">
        <v>213</v>
      </c>
      <c r="AD4407" s="2" t="s">
        <v>76</v>
      </c>
      <c r="AE4407" s="5">
        <v>71.02</v>
      </c>
      <c r="AF4407" s="2">
        <v>1</v>
      </c>
      <c r="AG4407" s="2" t="s">
        <v>77</v>
      </c>
      <c r="AH4407" s="2">
        <v>5</v>
      </c>
      <c r="AI4407" s="6" t="str">
        <f t="shared" si="204"/>
        <v>25-34</v>
      </c>
      <c r="AJ4407" s="11">
        <f>YEAR(tbl_LoanData[[#This Row],[Application Date]])</f>
        <v>2025</v>
      </c>
      <c r="AK4407" s="11" t="str">
        <f>TEXT(tbl_LoanData[[#This Row],[Application Date]],"MMMM")</f>
        <v>February</v>
      </c>
      <c r="AL4407" s="12">
        <f>DATE(YEAR(tbl_LoanData[[#This Row],[Application Date]]),MONTH(tbl_LoanData[[#This Row],[Application Date]]),1)</f>
        <v>45689</v>
      </c>
      <c r="AM4407" s="14">
        <f ca="1">IF(AND(tbl_LoanData[[#This Row],[Application Date]]&gt;=EOMONTH(TODAY(),-1)+1,tbl_LoanData[[#This Row],[Application Date]]&lt;=TODAY()),tbl_LoanData[[#This Row],[Loan Amount]],0)</f>
        <v>0</v>
      </c>
      <c r="AN4407" s="14">
        <f>tbl_LoanData[[#This Row],[Amount Paid]]-(Q4407-X4407)</f>
        <v>362455.04000000004</v>
      </c>
      <c r="AO4407" s="14">
        <f>IF(tbl_LoanData[[#This Row],[Application Status]]="Approved",1,0)</f>
        <v>1</v>
      </c>
      <c r="AP4407" s="22" t="str">
        <f t="shared" ca="1" si="205"/>
        <v/>
      </c>
      <c r="AQ4407" s="22" t="str">
        <f t="shared" ca="1" si="206"/>
        <v/>
      </c>
    </row>
    <row r="4408" spans="1:43" ht="14.4" customHeight="1" x14ac:dyDescent="0.3">
      <c r="A4408" s="2" t="s">
        <v>2051</v>
      </c>
      <c r="B4408" s="2" t="s">
        <v>2052</v>
      </c>
      <c r="C4408" s="2" t="s">
        <v>327</v>
      </c>
      <c r="D4408" s="2" t="s">
        <v>161</v>
      </c>
      <c r="E4408" s="2" t="s">
        <v>210</v>
      </c>
      <c r="F4408" s="2">
        <v>47</v>
      </c>
      <c r="G4408" s="2" t="s">
        <v>69</v>
      </c>
      <c r="H4408" s="2" t="s">
        <v>307</v>
      </c>
      <c r="I4408" s="2" t="s">
        <v>43</v>
      </c>
      <c r="J4408" s="3">
        <v>45695</v>
      </c>
      <c r="K4408" s="3">
        <v>45700</v>
      </c>
      <c r="L4408" s="2" t="s">
        <v>38</v>
      </c>
      <c r="M4408" s="2" t="s">
        <v>127</v>
      </c>
      <c r="N4408" s="2" t="s">
        <v>128</v>
      </c>
      <c r="O4408" s="4">
        <v>1041000</v>
      </c>
      <c r="P4408" s="4">
        <v>301200</v>
      </c>
      <c r="Q4408" s="4">
        <v>739800</v>
      </c>
      <c r="R4408" s="2">
        <v>18</v>
      </c>
      <c r="S4408" s="5">
        <v>10.49</v>
      </c>
      <c r="T4408" s="4">
        <v>47567.08</v>
      </c>
      <c r="U4408" s="2" t="s">
        <v>73</v>
      </c>
      <c r="V4408" s="2" t="s">
        <v>33</v>
      </c>
      <c r="W4408" s="4">
        <v>856207.53</v>
      </c>
      <c r="X4408" s="4">
        <v>0</v>
      </c>
      <c r="Y4408" s="4">
        <v>856207.53</v>
      </c>
      <c r="Z4408" s="2">
        <v>0</v>
      </c>
      <c r="AA4408" s="2" t="s">
        <v>56</v>
      </c>
      <c r="AB4408" s="2" t="s">
        <v>15728</v>
      </c>
      <c r="AC4408" s="2" t="s">
        <v>75</v>
      </c>
      <c r="AD4408" s="2" t="s">
        <v>76</v>
      </c>
      <c r="AE4408" s="5">
        <v>71.069999999999993</v>
      </c>
      <c r="AF4408" s="2">
        <v>0</v>
      </c>
      <c r="AG4408" s="2" t="s">
        <v>77</v>
      </c>
      <c r="AH4408" s="2">
        <v>5</v>
      </c>
      <c r="AI4408" s="6" t="str">
        <f t="shared" si="204"/>
        <v>45-54</v>
      </c>
      <c r="AJ4408" s="11">
        <f>YEAR(tbl_LoanData[[#This Row],[Application Date]])</f>
        <v>2025</v>
      </c>
      <c r="AK4408" s="11" t="str">
        <f>TEXT(tbl_LoanData[[#This Row],[Application Date]],"MMMM")</f>
        <v>February</v>
      </c>
      <c r="AL4408" s="12">
        <f>DATE(YEAR(tbl_LoanData[[#This Row],[Application Date]]),MONTH(tbl_LoanData[[#This Row],[Application Date]]),1)</f>
        <v>45689</v>
      </c>
      <c r="AM4408" s="14">
        <f ca="1">IF(AND(tbl_LoanData[[#This Row],[Application Date]]&gt;=EOMONTH(TODAY(),-1)+1,tbl_LoanData[[#This Row],[Application Date]]&lt;=TODAY()),tbl_LoanData[[#This Row],[Loan Amount]],0)</f>
        <v>0</v>
      </c>
      <c r="AN4408" s="14">
        <f>tbl_LoanData[[#This Row],[Amount Paid]]-(Q4408-X4408)</f>
        <v>116407.53000000003</v>
      </c>
      <c r="AO4408" s="14">
        <f>IF(tbl_LoanData[[#This Row],[Application Status]]="Approved",1,0)</f>
        <v>1</v>
      </c>
      <c r="AP4408" s="22" t="str">
        <f t="shared" ca="1" si="205"/>
        <v/>
      </c>
      <c r="AQ4408" s="22" t="str">
        <f t="shared" ca="1" si="206"/>
        <v/>
      </c>
    </row>
    <row r="4409" spans="1:43" ht="14.4" customHeight="1" x14ac:dyDescent="0.3">
      <c r="A4409" s="2" t="s">
        <v>2189</v>
      </c>
      <c r="B4409" s="2" t="s">
        <v>2190</v>
      </c>
      <c r="C4409" s="2" t="s">
        <v>627</v>
      </c>
      <c r="D4409" s="2" t="s">
        <v>118</v>
      </c>
      <c r="E4409" s="2" t="s">
        <v>101</v>
      </c>
      <c r="F4409" s="2">
        <v>23</v>
      </c>
      <c r="G4409" s="2" t="s">
        <v>83</v>
      </c>
      <c r="H4409" s="2" t="s">
        <v>156</v>
      </c>
      <c r="I4409" s="2" t="s">
        <v>45</v>
      </c>
      <c r="J4409" s="3">
        <v>45694</v>
      </c>
      <c r="K4409" s="3">
        <v>45713</v>
      </c>
      <c r="L4409" s="2" t="s">
        <v>40</v>
      </c>
      <c r="M4409" s="2" t="s">
        <v>157</v>
      </c>
      <c r="N4409" s="2" t="s">
        <v>328</v>
      </c>
      <c r="O4409" s="4">
        <v>1473000</v>
      </c>
      <c r="P4409" s="4">
        <v>155300</v>
      </c>
      <c r="Q4409" s="4">
        <v>1317700</v>
      </c>
      <c r="R4409" s="2">
        <v>48</v>
      </c>
      <c r="S4409" s="5">
        <v>14.61</v>
      </c>
      <c r="T4409" s="4">
        <v>43495.08</v>
      </c>
      <c r="U4409" s="2" t="s">
        <v>73</v>
      </c>
      <c r="V4409" s="2" t="s">
        <v>74</v>
      </c>
      <c r="W4409" s="4">
        <v>739416.36</v>
      </c>
      <c r="X4409" s="4">
        <v>1348347.52</v>
      </c>
      <c r="Y4409" s="4">
        <v>2087763.88</v>
      </c>
      <c r="Z4409" s="2">
        <v>0</v>
      </c>
      <c r="AA4409" s="2" t="s">
        <v>56</v>
      </c>
      <c r="AB4409" s="2" t="s">
        <v>15731</v>
      </c>
      <c r="AC4409" s="2" t="s">
        <v>360</v>
      </c>
      <c r="AD4409" s="2" t="s">
        <v>76</v>
      </c>
      <c r="AE4409" s="5">
        <v>89.46</v>
      </c>
      <c r="AF4409" s="2">
        <v>0</v>
      </c>
      <c r="AG4409" s="2" t="s">
        <v>77</v>
      </c>
      <c r="AH4409" s="2">
        <v>19</v>
      </c>
      <c r="AI4409" s="6" t="str">
        <f t="shared" si="204"/>
        <v>18-24</v>
      </c>
      <c r="AJ4409" s="11">
        <f>YEAR(tbl_LoanData[[#This Row],[Application Date]])</f>
        <v>2025</v>
      </c>
      <c r="AK4409" s="11" t="str">
        <f>TEXT(tbl_LoanData[[#This Row],[Application Date]],"MMMM")</f>
        <v>February</v>
      </c>
      <c r="AL4409" s="12">
        <f>DATE(YEAR(tbl_LoanData[[#This Row],[Application Date]]),MONTH(tbl_LoanData[[#This Row],[Application Date]]),1)</f>
        <v>45689</v>
      </c>
      <c r="AM4409" s="14">
        <f ca="1">IF(AND(tbl_LoanData[[#This Row],[Application Date]]&gt;=EOMONTH(TODAY(),-1)+1,tbl_LoanData[[#This Row],[Application Date]]&lt;=TODAY()),tbl_LoanData[[#This Row],[Loan Amount]],0)</f>
        <v>0</v>
      </c>
      <c r="AN4409" s="14">
        <f>tbl_LoanData[[#This Row],[Amount Paid]]-(Q4409-X4409)</f>
        <v>770063.88</v>
      </c>
      <c r="AO4409" s="14">
        <f>IF(tbl_LoanData[[#This Row],[Application Status]]="Approved",1,0)</f>
        <v>1</v>
      </c>
      <c r="AP4409" s="22" t="str">
        <f t="shared" ca="1" si="205"/>
        <v/>
      </c>
      <c r="AQ4409" s="22" t="str">
        <f t="shared" ca="1" si="206"/>
        <v/>
      </c>
    </row>
    <row r="4410" spans="1:43" ht="14.4" customHeight="1" x14ac:dyDescent="0.3">
      <c r="A4410" s="2" t="s">
        <v>2235</v>
      </c>
      <c r="B4410" s="2" t="s">
        <v>2236</v>
      </c>
      <c r="C4410" s="2" t="s">
        <v>413</v>
      </c>
      <c r="D4410" s="2" t="s">
        <v>81</v>
      </c>
      <c r="E4410" s="2" t="s">
        <v>118</v>
      </c>
      <c r="F4410" s="2">
        <v>23</v>
      </c>
      <c r="G4410" s="2" t="s">
        <v>83</v>
      </c>
      <c r="H4410" s="2" t="s">
        <v>103</v>
      </c>
      <c r="I4410" s="2" t="s">
        <v>43</v>
      </c>
      <c r="J4410" s="3">
        <v>45706</v>
      </c>
      <c r="K4410" s="3">
        <v>45722</v>
      </c>
      <c r="L4410" s="2" t="s">
        <v>39</v>
      </c>
      <c r="M4410" s="2" t="s">
        <v>85</v>
      </c>
      <c r="N4410" s="2" t="s">
        <v>178</v>
      </c>
      <c r="O4410" s="4">
        <v>1591000</v>
      </c>
      <c r="P4410" s="4">
        <v>602600</v>
      </c>
      <c r="Q4410" s="4">
        <v>988400</v>
      </c>
      <c r="R4410" s="2">
        <v>60</v>
      </c>
      <c r="S4410" s="5">
        <v>7.09</v>
      </c>
      <c r="T4410" s="4">
        <v>22313.13</v>
      </c>
      <c r="U4410" s="2" t="s">
        <v>73</v>
      </c>
      <c r="V4410" s="2" t="s">
        <v>74</v>
      </c>
      <c r="W4410" s="4">
        <v>379323.21</v>
      </c>
      <c r="X4410" s="4">
        <v>959464.59</v>
      </c>
      <c r="Y4410" s="4">
        <v>1338787.8</v>
      </c>
      <c r="Z4410" s="2">
        <v>0</v>
      </c>
      <c r="AA4410" s="2" t="s">
        <v>56</v>
      </c>
      <c r="AB4410" s="2" t="s">
        <v>15736</v>
      </c>
      <c r="AC4410" s="2" t="s">
        <v>213</v>
      </c>
      <c r="AD4410" s="2" t="s">
        <v>76</v>
      </c>
      <c r="AE4410" s="5">
        <v>62.12</v>
      </c>
      <c r="AF4410" s="2">
        <v>0</v>
      </c>
      <c r="AG4410" s="2" t="s">
        <v>77</v>
      </c>
      <c r="AH4410" s="2">
        <v>16</v>
      </c>
      <c r="AI4410" s="6" t="str">
        <f t="shared" si="204"/>
        <v>18-24</v>
      </c>
      <c r="AJ4410" s="11">
        <f>YEAR(tbl_LoanData[[#This Row],[Application Date]])</f>
        <v>2025</v>
      </c>
      <c r="AK4410" s="11" t="str">
        <f>TEXT(tbl_LoanData[[#This Row],[Application Date]],"MMMM")</f>
        <v>February</v>
      </c>
      <c r="AL4410" s="12">
        <f>DATE(YEAR(tbl_LoanData[[#This Row],[Application Date]]),MONTH(tbl_LoanData[[#This Row],[Application Date]]),1)</f>
        <v>45689</v>
      </c>
      <c r="AM4410" s="14">
        <f ca="1">IF(AND(tbl_LoanData[[#This Row],[Application Date]]&gt;=EOMONTH(TODAY(),-1)+1,tbl_LoanData[[#This Row],[Application Date]]&lt;=TODAY()),tbl_LoanData[[#This Row],[Loan Amount]],0)</f>
        <v>0</v>
      </c>
      <c r="AN4410" s="14">
        <f>tbl_LoanData[[#This Row],[Amount Paid]]-(Q4410-X4410)</f>
        <v>350387.8</v>
      </c>
      <c r="AO4410" s="14">
        <f>IF(tbl_LoanData[[#This Row],[Application Status]]="Approved",1,0)</f>
        <v>1</v>
      </c>
      <c r="AP4410" s="22" t="str">
        <f t="shared" ca="1" si="205"/>
        <v/>
      </c>
      <c r="AQ4410" s="22" t="str">
        <f t="shared" ca="1" si="206"/>
        <v/>
      </c>
    </row>
    <row r="4411" spans="1:43" ht="14.4" customHeight="1" x14ac:dyDescent="0.3">
      <c r="A4411" s="2" t="s">
        <v>2249</v>
      </c>
      <c r="B4411" s="2" t="s">
        <v>2250</v>
      </c>
      <c r="C4411" s="2" t="s">
        <v>240</v>
      </c>
      <c r="D4411" s="2" t="s">
        <v>81</v>
      </c>
      <c r="E4411" s="2" t="s">
        <v>82</v>
      </c>
      <c r="F4411" s="2">
        <v>65</v>
      </c>
      <c r="G4411" s="2" t="s">
        <v>83</v>
      </c>
      <c r="H4411" s="2" t="s">
        <v>166</v>
      </c>
      <c r="I4411" s="2" t="s">
        <v>46</v>
      </c>
      <c r="J4411" s="3">
        <v>45713</v>
      </c>
      <c r="K4411" s="3">
        <v>45724</v>
      </c>
      <c r="L4411" s="2" t="s">
        <v>40</v>
      </c>
      <c r="M4411" s="2" t="s">
        <v>111</v>
      </c>
      <c r="N4411" s="2" t="s">
        <v>120</v>
      </c>
      <c r="O4411" s="4">
        <v>1102000</v>
      </c>
      <c r="P4411" s="4">
        <v>114100</v>
      </c>
      <c r="Q4411" s="4">
        <v>987900</v>
      </c>
      <c r="R4411" s="2">
        <v>48</v>
      </c>
      <c r="S4411" s="5">
        <v>6.73</v>
      </c>
      <c r="T4411" s="4">
        <v>26121.72</v>
      </c>
      <c r="U4411" s="2" t="s">
        <v>73</v>
      </c>
      <c r="V4411" s="2" t="s">
        <v>74</v>
      </c>
      <c r="W4411" s="4">
        <v>444069.24</v>
      </c>
      <c r="X4411" s="4">
        <v>809773.44</v>
      </c>
      <c r="Y4411" s="4">
        <v>1253842.68</v>
      </c>
      <c r="Z4411" s="2">
        <v>0</v>
      </c>
      <c r="AA4411" s="2" t="s">
        <v>56</v>
      </c>
      <c r="AB4411" s="2" t="s">
        <v>15730</v>
      </c>
      <c r="AC4411" s="2" t="s">
        <v>213</v>
      </c>
      <c r="AD4411" s="2" t="s">
        <v>76</v>
      </c>
      <c r="AE4411" s="5">
        <v>89.65</v>
      </c>
      <c r="AF4411" s="2">
        <v>0</v>
      </c>
      <c r="AG4411" s="2" t="s">
        <v>77</v>
      </c>
      <c r="AH4411" s="2">
        <v>11</v>
      </c>
      <c r="AI4411" s="6" t="str">
        <f t="shared" si="204"/>
        <v>65+</v>
      </c>
      <c r="AJ4411" s="11">
        <f>YEAR(tbl_LoanData[[#This Row],[Application Date]])</f>
        <v>2025</v>
      </c>
      <c r="AK4411" s="11" t="str">
        <f>TEXT(tbl_LoanData[[#This Row],[Application Date]],"MMMM")</f>
        <v>February</v>
      </c>
      <c r="AL4411" s="12">
        <f>DATE(YEAR(tbl_LoanData[[#This Row],[Application Date]]),MONTH(tbl_LoanData[[#This Row],[Application Date]]),1)</f>
        <v>45689</v>
      </c>
      <c r="AM4411" s="14">
        <f ca="1">IF(AND(tbl_LoanData[[#This Row],[Application Date]]&gt;=EOMONTH(TODAY(),-1)+1,tbl_LoanData[[#This Row],[Application Date]]&lt;=TODAY()),tbl_LoanData[[#This Row],[Loan Amount]],0)</f>
        <v>0</v>
      </c>
      <c r="AN4411" s="14">
        <f>tbl_LoanData[[#This Row],[Amount Paid]]-(Q4411-X4411)</f>
        <v>265942.67999999993</v>
      </c>
      <c r="AO4411" s="14">
        <f>IF(tbl_LoanData[[#This Row],[Application Status]]="Approved",1,0)</f>
        <v>1</v>
      </c>
      <c r="AP4411" s="22" t="str">
        <f t="shared" ca="1" si="205"/>
        <v/>
      </c>
      <c r="AQ4411" s="22" t="str">
        <f t="shared" ca="1" si="206"/>
        <v/>
      </c>
    </row>
    <row r="4412" spans="1:43" ht="14.4" customHeight="1" x14ac:dyDescent="0.3">
      <c r="A4412" s="2" t="s">
        <v>2433</v>
      </c>
      <c r="B4412" s="2" t="s">
        <v>2434</v>
      </c>
      <c r="C4412" s="2" t="s">
        <v>353</v>
      </c>
      <c r="D4412" s="2" t="s">
        <v>118</v>
      </c>
      <c r="E4412" s="2" t="s">
        <v>118</v>
      </c>
      <c r="F4412" s="2">
        <v>57</v>
      </c>
      <c r="G4412" s="2" t="s">
        <v>83</v>
      </c>
      <c r="H4412" s="2" t="s">
        <v>285</v>
      </c>
      <c r="I4412" s="2" t="s">
        <v>55</v>
      </c>
      <c r="J4412" s="3">
        <v>45705</v>
      </c>
      <c r="K4412" s="3"/>
      <c r="L4412" s="2" t="s">
        <v>36</v>
      </c>
      <c r="M4412" s="2" t="s">
        <v>71</v>
      </c>
      <c r="N4412" s="2" t="s">
        <v>162</v>
      </c>
      <c r="O4412" s="4">
        <v>976000</v>
      </c>
      <c r="P4412" s="4">
        <v>331400</v>
      </c>
      <c r="Q4412" s="4">
        <v>644600</v>
      </c>
      <c r="R4412" s="2">
        <v>36</v>
      </c>
      <c r="S4412" s="5">
        <v>10.83</v>
      </c>
      <c r="T4412" s="4">
        <v>23723.07</v>
      </c>
      <c r="U4412" s="2" t="s">
        <v>113</v>
      </c>
      <c r="V4412" s="2" t="s">
        <v>97</v>
      </c>
      <c r="W4412" s="4">
        <v>0</v>
      </c>
      <c r="X4412" s="4">
        <v>0</v>
      </c>
      <c r="Y4412" s="4">
        <v>854030.54</v>
      </c>
      <c r="Z4412" s="2">
        <v>0</v>
      </c>
      <c r="AA4412" s="2" t="s">
        <v>97</v>
      </c>
      <c r="AB4412" s="2" t="s">
        <v>15728</v>
      </c>
      <c r="AC4412" s="2" t="s">
        <v>106</v>
      </c>
      <c r="AD4412" s="2" t="s">
        <v>76</v>
      </c>
      <c r="AE4412" s="5">
        <v>66.05</v>
      </c>
      <c r="AF4412" s="2">
        <v>0</v>
      </c>
      <c r="AG4412" s="2" t="s">
        <v>97</v>
      </c>
      <c r="AH4412" s="2"/>
      <c r="AI4412" s="6" t="str">
        <f t="shared" si="204"/>
        <v>55-64</v>
      </c>
      <c r="AJ4412" s="11">
        <f>YEAR(tbl_LoanData[[#This Row],[Application Date]])</f>
        <v>2025</v>
      </c>
      <c r="AK4412" s="11" t="str">
        <f>TEXT(tbl_LoanData[[#This Row],[Application Date]],"MMMM")</f>
        <v>February</v>
      </c>
      <c r="AL4412" s="12">
        <f>DATE(YEAR(tbl_LoanData[[#This Row],[Application Date]]),MONTH(tbl_LoanData[[#This Row],[Application Date]]),1)</f>
        <v>45689</v>
      </c>
      <c r="AM4412" s="14">
        <f ca="1">IF(AND(tbl_LoanData[[#This Row],[Application Date]]&gt;=EOMONTH(TODAY(),-1)+1,tbl_LoanData[[#This Row],[Application Date]]&lt;=TODAY()),tbl_LoanData[[#This Row],[Loan Amount]],0)</f>
        <v>0</v>
      </c>
      <c r="AN4412" s="14">
        <f>tbl_LoanData[[#This Row],[Amount Paid]]-(Q4412-X4412)</f>
        <v>-644600</v>
      </c>
      <c r="AO4412" s="14">
        <f>IF(tbl_LoanData[[#This Row],[Application Status]]="Approved",1,0)</f>
        <v>0</v>
      </c>
      <c r="AP4412" s="22" t="str">
        <f t="shared" ca="1" si="205"/>
        <v/>
      </c>
      <c r="AQ4412" s="22" t="str">
        <f t="shared" ca="1" si="206"/>
        <v/>
      </c>
    </row>
    <row r="4413" spans="1:43" x14ac:dyDescent="0.3">
      <c r="A4413" s="2" t="s">
        <v>2501</v>
      </c>
      <c r="B4413" s="2" t="s">
        <v>2502</v>
      </c>
      <c r="C4413" s="2" t="s">
        <v>482</v>
      </c>
      <c r="D4413" s="2" t="s">
        <v>176</v>
      </c>
      <c r="E4413" s="2" t="s">
        <v>232</v>
      </c>
      <c r="F4413" s="2">
        <v>32</v>
      </c>
      <c r="G4413" s="2" t="s">
        <v>69</v>
      </c>
      <c r="H4413" s="2" t="s">
        <v>244</v>
      </c>
      <c r="I4413" s="2" t="s">
        <v>48</v>
      </c>
      <c r="J4413" s="3">
        <v>45701</v>
      </c>
      <c r="K4413" s="3">
        <v>45717</v>
      </c>
      <c r="L4413" s="2" t="s">
        <v>36</v>
      </c>
      <c r="M4413" s="2" t="s">
        <v>71</v>
      </c>
      <c r="N4413" s="2" t="s">
        <v>162</v>
      </c>
      <c r="O4413" s="4">
        <v>1436000</v>
      </c>
      <c r="P4413" s="4">
        <v>482100</v>
      </c>
      <c r="Q4413" s="4">
        <v>953900</v>
      </c>
      <c r="R4413" s="2">
        <v>36</v>
      </c>
      <c r="S4413" s="5">
        <v>8.8000000000000007</v>
      </c>
      <c r="T4413" s="4">
        <v>33492.49</v>
      </c>
      <c r="U4413" s="2" t="s">
        <v>73</v>
      </c>
      <c r="V4413" s="2" t="s">
        <v>74</v>
      </c>
      <c r="W4413" s="4">
        <v>569372.32999999996</v>
      </c>
      <c r="X4413" s="4">
        <v>636357.27</v>
      </c>
      <c r="Y4413" s="4">
        <v>1205729.6000000001</v>
      </c>
      <c r="Z4413" s="2">
        <v>0</v>
      </c>
      <c r="AA4413" s="2" t="s">
        <v>56</v>
      </c>
      <c r="AB4413" s="2" t="s">
        <v>15728</v>
      </c>
      <c r="AC4413" s="2" t="s">
        <v>332</v>
      </c>
      <c r="AD4413" s="2" t="s">
        <v>76</v>
      </c>
      <c r="AE4413" s="5">
        <v>66.430000000000007</v>
      </c>
      <c r="AF4413" s="2">
        <v>0</v>
      </c>
      <c r="AG4413" s="2" t="s">
        <v>77</v>
      </c>
      <c r="AH4413" s="2">
        <v>16</v>
      </c>
      <c r="AI4413" s="6" t="str">
        <f t="shared" si="204"/>
        <v>25-34</v>
      </c>
      <c r="AJ4413" s="11">
        <f>YEAR(tbl_LoanData[[#This Row],[Application Date]])</f>
        <v>2025</v>
      </c>
      <c r="AK4413" s="11" t="str">
        <f>TEXT(tbl_LoanData[[#This Row],[Application Date]],"MMMM")</f>
        <v>February</v>
      </c>
      <c r="AL4413" s="12">
        <f>DATE(YEAR(tbl_LoanData[[#This Row],[Application Date]]),MONTH(tbl_LoanData[[#This Row],[Application Date]]),1)</f>
        <v>45689</v>
      </c>
      <c r="AM4413" s="14">
        <f ca="1">IF(AND(tbl_LoanData[[#This Row],[Application Date]]&gt;=EOMONTH(TODAY(),-1)+1,tbl_LoanData[[#This Row],[Application Date]]&lt;=TODAY()),tbl_LoanData[[#This Row],[Loan Amount]],0)</f>
        <v>0</v>
      </c>
      <c r="AN4413" s="14">
        <f>tbl_LoanData[[#This Row],[Amount Paid]]-(Q4413-X4413)</f>
        <v>251829.59999999998</v>
      </c>
      <c r="AO4413" s="14">
        <f>IF(tbl_LoanData[[#This Row],[Application Status]]="Approved",1,0)</f>
        <v>1</v>
      </c>
      <c r="AP4413" s="22" t="str">
        <f t="shared" ca="1" si="205"/>
        <v/>
      </c>
      <c r="AQ4413" s="22" t="str">
        <f t="shared" ca="1" si="206"/>
        <v/>
      </c>
    </row>
    <row r="4414" spans="1:43" ht="14.4" customHeight="1" x14ac:dyDescent="0.3">
      <c r="A4414" s="2" t="s">
        <v>2561</v>
      </c>
      <c r="B4414" s="2" t="s">
        <v>2562</v>
      </c>
      <c r="C4414" s="2" t="s">
        <v>292</v>
      </c>
      <c r="D4414" s="2" t="s">
        <v>209</v>
      </c>
      <c r="E4414" s="2" t="s">
        <v>134</v>
      </c>
      <c r="F4414" s="2">
        <v>31</v>
      </c>
      <c r="G4414" s="2" t="s">
        <v>83</v>
      </c>
      <c r="H4414" s="2" t="s">
        <v>172</v>
      </c>
      <c r="I4414" s="2" t="s">
        <v>45</v>
      </c>
      <c r="J4414" s="3">
        <v>45697</v>
      </c>
      <c r="K4414" s="3">
        <v>45711</v>
      </c>
      <c r="L4414" s="2" t="s">
        <v>37</v>
      </c>
      <c r="M4414" s="2" t="s">
        <v>260</v>
      </c>
      <c r="N4414" s="2" t="s">
        <v>457</v>
      </c>
      <c r="O4414" s="4">
        <v>239000</v>
      </c>
      <c r="P4414" s="4">
        <v>45600</v>
      </c>
      <c r="Q4414" s="4">
        <v>193400</v>
      </c>
      <c r="R4414" s="2">
        <v>48</v>
      </c>
      <c r="S4414" s="5">
        <v>12.77</v>
      </c>
      <c r="T4414" s="4">
        <v>6087.26</v>
      </c>
      <c r="U4414" s="2" t="s">
        <v>73</v>
      </c>
      <c r="V4414" s="2" t="s">
        <v>74</v>
      </c>
      <c r="W4414" s="4">
        <v>109570.68</v>
      </c>
      <c r="X4414" s="4">
        <v>182618.04</v>
      </c>
      <c r="Y4414" s="4">
        <v>292188.71999999997</v>
      </c>
      <c r="Z4414" s="2">
        <v>0</v>
      </c>
      <c r="AA4414" s="2" t="s">
        <v>56</v>
      </c>
      <c r="AB4414" s="2" t="s">
        <v>15728</v>
      </c>
      <c r="AC4414" s="2" t="s">
        <v>213</v>
      </c>
      <c r="AD4414" s="2" t="s">
        <v>76</v>
      </c>
      <c r="AE4414" s="5">
        <v>80.92</v>
      </c>
      <c r="AF4414" s="2">
        <v>0</v>
      </c>
      <c r="AG4414" s="2" t="s">
        <v>77</v>
      </c>
      <c r="AH4414" s="2">
        <v>14</v>
      </c>
      <c r="AI4414" s="6" t="str">
        <f t="shared" si="204"/>
        <v>25-34</v>
      </c>
      <c r="AJ4414" s="11">
        <f>YEAR(tbl_LoanData[[#This Row],[Application Date]])</f>
        <v>2025</v>
      </c>
      <c r="AK4414" s="11" t="str">
        <f>TEXT(tbl_LoanData[[#This Row],[Application Date]],"MMMM")</f>
        <v>February</v>
      </c>
      <c r="AL4414" s="12">
        <f>DATE(YEAR(tbl_LoanData[[#This Row],[Application Date]]),MONTH(tbl_LoanData[[#This Row],[Application Date]]),1)</f>
        <v>45689</v>
      </c>
      <c r="AM4414" s="14">
        <f ca="1">IF(AND(tbl_LoanData[[#This Row],[Application Date]]&gt;=EOMONTH(TODAY(),-1)+1,tbl_LoanData[[#This Row],[Application Date]]&lt;=TODAY()),tbl_LoanData[[#This Row],[Loan Amount]],0)</f>
        <v>0</v>
      </c>
      <c r="AN4414" s="14">
        <f>tbl_LoanData[[#This Row],[Amount Paid]]-(Q4414-X4414)</f>
        <v>98788.72</v>
      </c>
      <c r="AO4414" s="14">
        <f>IF(tbl_LoanData[[#This Row],[Application Status]]="Approved",1,0)</f>
        <v>1</v>
      </c>
      <c r="AP4414" s="22" t="str">
        <f t="shared" ca="1" si="205"/>
        <v/>
      </c>
      <c r="AQ4414" s="22" t="str">
        <f t="shared" ca="1" si="206"/>
        <v/>
      </c>
    </row>
    <row r="4415" spans="1:43" x14ac:dyDescent="0.3">
      <c r="A4415" s="2" t="s">
        <v>2605</v>
      </c>
      <c r="B4415" s="2" t="s">
        <v>2606</v>
      </c>
      <c r="C4415" s="2" t="s">
        <v>464</v>
      </c>
      <c r="D4415" s="2" t="s">
        <v>311</v>
      </c>
      <c r="E4415" s="2" t="s">
        <v>311</v>
      </c>
      <c r="F4415" s="2">
        <v>50</v>
      </c>
      <c r="G4415" s="2" t="s">
        <v>83</v>
      </c>
      <c r="H4415" s="2" t="s">
        <v>110</v>
      </c>
      <c r="I4415" s="2" t="s">
        <v>46</v>
      </c>
      <c r="J4415" s="3">
        <v>45715</v>
      </c>
      <c r="K4415" s="3">
        <v>45729</v>
      </c>
      <c r="L4415" s="2" t="s">
        <v>41</v>
      </c>
      <c r="M4415" s="2" t="s">
        <v>144</v>
      </c>
      <c r="N4415" s="2" t="s">
        <v>857</v>
      </c>
      <c r="O4415" s="4">
        <v>2078000</v>
      </c>
      <c r="P4415" s="4">
        <v>450400</v>
      </c>
      <c r="Q4415" s="4">
        <v>1627600</v>
      </c>
      <c r="R4415" s="2">
        <v>48</v>
      </c>
      <c r="S4415" s="5">
        <v>7.76</v>
      </c>
      <c r="T4415" s="4">
        <v>44433.48</v>
      </c>
      <c r="U4415" s="2" t="s">
        <v>73</v>
      </c>
      <c r="V4415" s="2" t="s">
        <v>74</v>
      </c>
      <c r="W4415" s="4">
        <v>622068.72</v>
      </c>
      <c r="X4415" s="4">
        <v>1510738.32</v>
      </c>
      <c r="Y4415" s="4">
        <v>2132807.04</v>
      </c>
      <c r="Z4415" s="2">
        <v>96</v>
      </c>
      <c r="AA4415" s="2" t="s">
        <v>60</v>
      </c>
      <c r="AB4415" s="2" t="s">
        <v>15729</v>
      </c>
      <c r="AC4415" s="2" t="s">
        <v>332</v>
      </c>
      <c r="AD4415" s="2" t="s">
        <v>76</v>
      </c>
      <c r="AE4415" s="5">
        <v>78.33</v>
      </c>
      <c r="AF4415" s="2">
        <v>3</v>
      </c>
      <c r="AG4415" s="2" t="s">
        <v>130</v>
      </c>
      <c r="AH4415" s="2">
        <v>14</v>
      </c>
      <c r="AI4415" s="6" t="str">
        <f t="shared" si="204"/>
        <v>45-54</v>
      </c>
      <c r="AJ4415" s="11">
        <f>YEAR(tbl_LoanData[[#This Row],[Application Date]])</f>
        <v>2025</v>
      </c>
      <c r="AK4415" s="11" t="str">
        <f>TEXT(tbl_LoanData[[#This Row],[Application Date]],"MMMM")</f>
        <v>February</v>
      </c>
      <c r="AL4415" s="12">
        <f>DATE(YEAR(tbl_LoanData[[#This Row],[Application Date]]),MONTH(tbl_LoanData[[#This Row],[Application Date]]),1)</f>
        <v>45689</v>
      </c>
      <c r="AM4415" s="14">
        <f ca="1">IF(AND(tbl_LoanData[[#This Row],[Application Date]]&gt;=EOMONTH(TODAY(),-1)+1,tbl_LoanData[[#This Row],[Application Date]]&lt;=TODAY()),tbl_LoanData[[#This Row],[Loan Amount]],0)</f>
        <v>0</v>
      </c>
      <c r="AN4415" s="14">
        <f>tbl_LoanData[[#This Row],[Amount Paid]]-(Q4415-X4415)</f>
        <v>505207.04000000004</v>
      </c>
      <c r="AO4415" s="14">
        <f>IF(tbl_LoanData[[#This Row],[Application Status]]="Approved",1,0)</f>
        <v>1</v>
      </c>
      <c r="AP4415" s="22" t="str">
        <f t="shared" ca="1" si="205"/>
        <v/>
      </c>
      <c r="AQ4415" s="22" t="str">
        <f t="shared" ca="1" si="206"/>
        <v/>
      </c>
    </row>
    <row r="4416" spans="1:43" ht="14.4" customHeight="1" x14ac:dyDescent="0.3">
      <c r="A4416" s="2" t="s">
        <v>2697</v>
      </c>
      <c r="B4416" s="2" t="s">
        <v>2698</v>
      </c>
      <c r="C4416" s="2" t="s">
        <v>368</v>
      </c>
      <c r="D4416" s="2" t="s">
        <v>82</v>
      </c>
      <c r="E4416" s="2" t="s">
        <v>284</v>
      </c>
      <c r="F4416" s="2">
        <v>31</v>
      </c>
      <c r="G4416" s="2" t="s">
        <v>83</v>
      </c>
      <c r="H4416" s="2" t="s">
        <v>126</v>
      </c>
      <c r="I4416" s="2" t="s">
        <v>44</v>
      </c>
      <c r="J4416" s="3">
        <v>45689</v>
      </c>
      <c r="K4416" s="3">
        <v>45701</v>
      </c>
      <c r="L4416" s="2" t="s">
        <v>39</v>
      </c>
      <c r="M4416" s="2" t="s">
        <v>85</v>
      </c>
      <c r="N4416" s="2" t="s">
        <v>373</v>
      </c>
      <c r="O4416" s="4">
        <v>1538000</v>
      </c>
      <c r="P4416" s="4">
        <v>193100</v>
      </c>
      <c r="Q4416" s="4">
        <v>1344900</v>
      </c>
      <c r="R4416" s="2">
        <v>18</v>
      </c>
      <c r="S4416" s="5">
        <v>14.85</v>
      </c>
      <c r="T4416" s="4">
        <v>91359.8</v>
      </c>
      <c r="U4416" s="2" t="s">
        <v>73</v>
      </c>
      <c r="V4416" s="2" t="s">
        <v>33</v>
      </c>
      <c r="W4416" s="4">
        <v>1644476.48</v>
      </c>
      <c r="X4416" s="4">
        <v>0</v>
      </c>
      <c r="Y4416" s="4">
        <v>1644476.48</v>
      </c>
      <c r="Z4416" s="2">
        <v>0</v>
      </c>
      <c r="AA4416" s="2" t="s">
        <v>56</v>
      </c>
      <c r="AB4416" s="2" t="s">
        <v>15736</v>
      </c>
      <c r="AC4416" s="2" t="s">
        <v>121</v>
      </c>
      <c r="AD4416" s="2" t="s">
        <v>76</v>
      </c>
      <c r="AE4416" s="5">
        <v>87.44</v>
      </c>
      <c r="AF4416" s="2">
        <v>0</v>
      </c>
      <c r="AG4416" s="2" t="s">
        <v>77</v>
      </c>
      <c r="AH4416" s="2">
        <v>12</v>
      </c>
      <c r="AI4416" s="6" t="str">
        <f t="shared" si="204"/>
        <v>25-34</v>
      </c>
      <c r="AJ4416" s="11">
        <f>YEAR(tbl_LoanData[[#This Row],[Application Date]])</f>
        <v>2025</v>
      </c>
      <c r="AK4416" s="11" t="str">
        <f>TEXT(tbl_LoanData[[#This Row],[Application Date]],"MMMM")</f>
        <v>February</v>
      </c>
      <c r="AL4416" s="12">
        <f>DATE(YEAR(tbl_LoanData[[#This Row],[Application Date]]),MONTH(tbl_LoanData[[#This Row],[Application Date]]),1)</f>
        <v>45689</v>
      </c>
      <c r="AM4416" s="14">
        <f ca="1">IF(AND(tbl_LoanData[[#This Row],[Application Date]]&gt;=EOMONTH(TODAY(),-1)+1,tbl_LoanData[[#This Row],[Application Date]]&lt;=TODAY()),tbl_LoanData[[#This Row],[Loan Amount]],0)</f>
        <v>0</v>
      </c>
      <c r="AN4416" s="14">
        <f>tbl_LoanData[[#This Row],[Amount Paid]]-(Q4416-X4416)</f>
        <v>299576.48</v>
      </c>
      <c r="AO4416" s="14">
        <f>IF(tbl_LoanData[[#This Row],[Application Status]]="Approved",1,0)</f>
        <v>1</v>
      </c>
      <c r="AP4416" s="22" t="str">
        <f t="shared" ca="1" si="205"/>
        <v/>
      </c>
      <c r="AQ4416" s="22" t="str">
        <f t="shared" ca="1" si="206"/>
        <v/>
      </c>
    </row>
    <row r="4417" spans="1:43" ht="14.4" customHeight="1" x14ac:dyDescent="0.3">
      <c r="A4417" s="2" t="s">
        <v>2733</v>
      </c>
      <c r="B4417" s="2" t="s">
        <v>2734</v>
      </c>
      <c r="C4417" s="2" t="s">
        <v>100</v>
      </c>
      <c r="D4417" s="2" t="s">
        <v>102</v>
      </c>
      <c r="E4417" s="2" t="s">
        <v>125</v>
      </c>
      <c r="F4417" s="2">
        <v>50</v>
      </c>
      <c r="G4417" s="2" t="s">
        <v>69</v>
      </c>
      <c r="H4417" s="2" t="s">
        <v>143</v>
      </c>
      <c r="I4417" s="2" t="s">
        <v>46</v>
      </c>
      <c r="J4417" s="3">
        <v>45712</v>
      </c>
      <c r="K4417" s="3">
        <v>45730</v>
      </c>
      <c r="L4417" s="2" t="s">
        <v>39</v>
      </c>
      <c r="M4417" s="2" t="s">
        <v>127</v>
      </c>
      <c r="N4417" s="2" t="s">
        <v>195</v>
      </c>
      <c r="O4417" s="4">
        <v>1158000</v>
      </c>
      <c r="P4417" s="4">
        <v>222300</v>
      </c>
      <c r="Q4417" s="4">
        <v>935700</v>
      </c>
      <c r="R4417" s="2">
        <v>36</v>
      </c>
      <c r="S4417" s="5">
        <v>5.89</v>
      </c>
      <c r="T4417" s="4">
        <v>30584.39</v>
      </c>
      <c r="U4417" s="2" t="s">
        <v>73</v>
      </c>
      <c r="V4417" s="2" t="s">
        <v>74</v>
      </c>
      <c r="W4417" s="4">
        <v>519934.63</v>
      </c>
      <c r="X4417" s="4">
        <v>581103.56000000006</v>
      </c>
      <c r="Y4417" s="4">
        <v>1101038.19</v>
      </c>
      <c r="Z4417" s="2">
        <v>0</v>
      </c>
      <c r="AA4417" s="2" t="s">
        <v>56</v>
      </c>
      <c r="AB4417" s="2" t="s">
        <v>15736</v>
      </c>
      <c r="AC4417" s="2" t="s">
        <v>213</v>
      </c>
      <c r="AD4417" s="2" t="s">
        <v>76</v>
      </c>
      <c r="AE4417" s="5">
        <v>80.8</v>
      </c>
      <c r="AF4417" s="2">
        <v>0</v>
      </c>
      <c r="AG4417" s="2" t="s">
        <v>77</v>
      </c>
      <c r="AH4417" s="2">
        <v>18</v>
      </c>
      <c r="AI4417" s="6" t="str">
        <f t="shared" si="204"/>
        <v>45-54</v>
      </c>
      <c r="AJ4417" s="11">
        <f>YEAR(tbl_LoanData[[#This Row],[Application Date]])</f>
        <v>2025</v>
      </c>
      <c r="AK4417" s="11" t="str">
        <f>TEXT(tbl_LoanData[[#This Row],[Application Date]],"MMMM")</f>
        <v>February</v>
      </c>
      <c r="AL4417" s="12">
        <f>DATE(YEAR(tbl_LoanData[[#This Row],[Application Date]]),MONTH(tbl_LoanData[[#This Row],[Application Date]]),1)</f>
        <v>45689</v>
      </c>
      <c r="AM4417" s="14">
        <f ca="1">IF(AND(tbl_LoanData[[#This Row],[Application Date]]&gt;=EOMONTH(TODAY(),-1)+1,tbl_LoanData[[#This Row],[Application Date]]&lt;=TODAY()),tbl_LoanData[[#This Row],[Loan Amount]],0)</f>
        <v>0</v>
      </c>
      <c r="AN4417" s="14">
        <f>tbl_LoanData[[#This Row],[Amount Paid]]-(Q4417-X4417)</f>
        <v>165338.19000000006</v>
      </c>
      <c r="AO4417" s="14">
        <f>IF(tbl_LoanData[[#This Row],[Application Status]]="Approved",1,0)</f>
        <v>1</v>
      </c>
      <c r="AP4417" s="22" t="str">
        <f t="shared" ca="1" si="205"/>
        <v/>
      </c>
      <c r="AQ4417" s="22" t="str">
        <f t="shared" ca="1" si="206"/>
        <v/>
      </c>
    </row>
    <row r="4418" spans="1:43" ht="14.4" customHeight="1" x14ac:dyDescent="0.3">
      <c r="A4418" s="2" t="s">
        <v>2853</v>
      </c>
      <c r="B4418" s="2" t="s">
        <v>2854</v>
      </c>
      <c r="C4418" s="2" t="s">
        <v>317</v>
      </c>
      <c r="D4418" s="2" t="s">
        <v>176</v>
      </c>
      <c r="E4418" s="2" t="s">
        <v>117</v>
      </c>
      <c r="F4418" s="2">
        <v>63</v>
      </c>
      <c r="G4418" s="2" t="s">
        <v>83</v>
      </c>
      <c r="H4418" s="2" t="s">
        <v>250</v>
      </c>
      <c r="I4418" s="2" t="s">
        <v>52</v>
      </c>
      <c r="J4418" s="3">
        <v>45705</v>
      </c>
      <c r="K4418" s="3">
        <v>45707</v>
      </c>
      <c r="L4418" s="2" t="s">
        <v>37</v>
      </c>
      <c r="M4418" s="2" t="s">
        <v>260</v>
      </c>
      <c r="N4418" s="2" t="s">
        <v>261</v>
      </c>
      <c r="O4418" s="4">
        <v>220000</v>
      </c>
      <c r="P4418" s="4">
        <v>44200</v>
      </c>
      <c r="Q4418" s="4">
        <v>175800</v>
      </c>
      <c r="R4418" s="2">
        <v>36</v>
      </c>
      <c r="S4418" s="5">
        <v>12.61</v>
      </c>
      <c r="T4418" s="4">
        <v>6730.7</v>
      </c>
      <c r="U4418" s="2" t="s">
        <v>73</v>
      </c>
      <c r="V4418" s="2" t="s">
        <v>74</v>
      </c>
      <c r="W4418" s="4">
        <v>121152.6</v>
      </c>
      <c r="X4418" s="4">
        <v>121152.54</v>
      </c>
      <c r="Y4418" s="4">
        <v>242305.14</v>
      </c>
      <c r="Z4418" s="2">
        <v>0</v>
      </c>
      <c r="AA4418" s="2" t="s">
        <v>56</v>
      </c>
      <c r="AB4418" s="2" t="s">
        <v>15735</v>
      </c>
      <c r="AC4418" s="2" t="s">
        <v>87</v>
      </c>
      <c r="AD4418" s="2" t="s">
        <v>76</v>
      </c>
      <c r="AE4418" s="5">
        <v>79.91</v>
      </c>
      <c r="AF4418" s="2">
        <v>0</v>
      </c>
      <c r="AG4418" s="2" t="s">
        <v>77</v>
      </c>
      <c r="AH4418" s="2">
        <v>2</v>
      </c>
      <c r="AI4418" s="6" t="str">
        <f t="shared" ref="AI4418:AI4481" si="207">IF(F4418&lt;25,"18-24",IF(F4418&lt;35,"25-34",IF(F4418&lt;45,"35-44",IF(F4418&lt;55,"45-54",IF(F4418&lt;65,"55-64","65+")))))</f>
        <v>55-64</v>
      </c>
      <c r="AJ4418" s="11">
        <f>YEAR(tbl_LoanData[[#This Row],[Application Date]])</f>
        <v>2025</v>
      </c>
      <c r="AK4418" s="11" t="str">
        <f>TEXT(tbl_LoanData[[#This Row],[Application Date]],"MMMM")</f>
        <v>February</v>
      </c>
      <c r="AL4418" s="12">
        <f>DATE(YEAR(tbl_LoanData[[#This Row],[Application Date]]),MONTH(tbl_LoanData[[#This Row],[Application Date]]),1)</f>
        <v>45689</v>
      </c>
      <c r="AM4418" s="14">
        <f ca="1">IF(AND(tbl_LoanData[[#This Row],[Application Date]]&gt;=EOMONTH(TODAY(),-1)+1,tbl_LoanData[[#This Row],[Application Date]]&lt;=TODAY()),tbl_LoanData[[#This Row],[Loan Amount]],0)</f>
        <v>0</v>
      </c>
      <c r="AN4418" s="14">
        <f>tbl_LoanData[[#This Row],[Amount Paid]]-(Q4418-X4418)</f>
        <v>66505.14</v>
      </c>
      <c r="AO4418" s="14">
        <f>IF(tbl_LoanData[[#This Row],[Application Status]]="Approved",1,0)</f>
        <v>1</v>
      </c>
      <c r="AP4418" s="22" t="str">
        <f t="shared" ref="AP4418:AP4481" ca="1" si="208">IF(AND(J4418&gt;=DATE(YEAR(TODAY()),MONTH(TODAY()),1),J4418&lt;=TODAY()),"Current MTD",IF(AND(J4418&gt;=EOMONTH(TODAY(),-2)+1,J4418&lt;=EOMONTH(TODAY(),-1)),"Previous MTD",""))</f>
        <v/>
      </c>
      <c r="AQ4418" s="22" t="str">
        <f t="shared" ref="AQ4418:AQ4481" ca="1" si="209">IF(AND(J4418&gt;=DATE(YEAR(TODAY()),MONTH(TODAY()),1),J4418&lt;=TODAY()),TEXT(DATE(YEAR(TODAY()),MONTH(TODAY()),1),"mmm d")&amp;"–"&amp;DAY(TODAY()),IF(AND(J4418&gt;=EOMONTH(TODAY(),-2)+1,J4418&lt;=EOMONTH(TODAY(),-1)),""&amp;TEXT(EOMONTH(TODAY(),-2)+1,"mmm d")&amp;"–"&amp;DAY(TODAY()),""))</f>
        <v/>
      </c>
    </row>
    <row r="4419" spans="1:43" ht="14.4" customHeight="1" x14ac:dyDescent="0.3">
      <c r="A4419" s="2" t="s">
        <v>3071</v>
      </c>
      <c r="B4419" s="2" t="s">
        <v>3072</v>
      </c>
      <c r="C4419" s="2" t="s">
        <v>560</v>
      </c>
      <c r="D4419" s="2" t="s">
        <v>268</v>
      </c>
      <c r="E4419" s="2" t="s">
        <v>176</v>
      </c>
      <c r="F4419" s="2">
        <v>55</v>
      </c>
      <c r="G4419" s="2" t="s">
        <v>69</v>
      </c>
      <c r="H4419" s="2" t="s">
        <v>143</v>
      </c>
      <c r="I4419" s="2" t="s">
        <v>46</v>
      </c>
      <c r="J4419" s="3">
        <v>45691</v>
      </c>
      <c r="K4419" s="3">
        <v>45706</v>
      </c>
      <c r="L4419" s="2" t="s">
        <v>36</v>
      </c>
      <c r="M4419" s="2" t="s">
        <v>104</v>
      </c>
      <c r="N4419" s="2" t="s">
        <v>105</v>
      </c>
      <c r="O4419" s="4">
        <v>815000</v>
      </c>
      <c r="P4419" s="4">
        <v>289300</v>
      </c>
      <c r="Q4419" s="4">
        <v>525700</v>
      </c>
      <c r="R4419" s="2">
        <v>60</v>
      </c>
      <c r="S4419" s="5">
        <v>8.89</v>
      </c>
      <c r="T4419" s="4">
        <v>12656.23</v>
      </c>
      <c r="U4419" s="2" t="s">
        <v>73</v>
      </c>
      <c r="V4419" s="2" t="s">
        <v>74</v>
      </c>
      <c r="W4419" s="4">
        <v>227812.14</v>
      </c>
      <c r="X4419" s="4">
        <v>531561.51</v>
      </c>
      <c r="Y4419" s="4">
        <v>759373.65</v>
      </c>
      <c r="Z4419" s="2">
        <v>0</v>
      </c>
      <c r="AA4419" s="2" t="s">
        <v>56</v>
      </c>
      <c r="AB4419" s="2" t="s">
        <v>15731</v>
      </c>
      <c r="AC4419" s="2" t="s">
        <v>138</v>
      </c>
      <c r="AD4419" s="2" t="s">
        <v>76</v>
      </c>
      <c r="AE4419" s="5">
        <v>64.5</v>
      </c>
      <c r="AF4419" s="2">
        <v>0</v>
      </c>
      <c r="AG4419" s="2" t="s">
        <v>77</v>
      </c>
      <c r="AH4419" s="2">
        <v>15</v>
      </c>
      <c r="AI4419" s="6" t="str">
        <f t="shared" si="207"/>
        <v>55-64</v>
      </c>
      <c r="AJ4419" s="11">
        <f>YEAR(tbl_LoanData[[#This Row],[Application Date]])</f>
        <v>2025</v>
      </c>
      <c r="AK4419" s="11" t="str">
        <f>TEXT(tbl_LoanData[[#This Row],[Application Date]],"MMMM")</f>
        <v>February</v>
      </c>
      <c r="AL4419" s="12">
        <f>DATE(YEAR(tbl_LoanData[[#This Row],[Application Date]]),MONTH(tbl_LoanData[[#This Row],[Application Date]]),1)</f>
        <v>45689</v>
      </c>
      <c r="AM4419" s="14">
        <f ca="1">IF(AND(tbl_LoanData[[#This Row],[Application Date]]&gt;=EOMONTH(TODAY(),-1)+1,tbl_LoanData[[#This Row],[Application Date]]&lt;=TODAY()),tbl_LoanData[[#This Row],[Loan Amount]],0)</f>
        <v>0</v>
      </c>
      <c r="AN4419" s="14">
        <f>tbl_LoanData[[#This Row],[Amount Paid]]-(Q4419-X4419)</f>
        <v>233673.65000000002</v>
      </c>
      <c r="AO4419" s="14">
        <f>IF(tbl_LoanData[[#This Row],[Application Status]]="Approved",1,0)</f>
        <v>1</v>
      </c>
      <c r="AP4419" s="22" t="str">
        <f t="shared" ca="1" si="208"/>
        <v/>
      </c>
      <c r="AQ4419" s="22" t="str">
        <f t="shared" ca="1" si="209"/>
        <v/>
      </c>
    </row>
    <row r="4420" spans="1:43" ht="14.4" customHeight="1" x14ac:dyDescent="0.3">
      <c r="A4420" s="2" t="s">
        <v>3119</v>
      </c>
      <c r="B4420" s="2" t="s">
        <v>3120</v>
      </c>
      <c r="C4420" s="2" t="s">
        <v>439</v>
      </c>
      <c r="D4420" s="2" t="s">
        <v>161</v>
      </c>
      <c r="E4420" s="2" t="s">
        <v>402</v>
      </c>
      <c r="F4420" s="2">
        <v>32</v>
      </c>
      <c r="G4420" s="2" t="s">
        <v>83</v>
      </c>
      <c r="H4420" s="2" t="s">
        <v>103</v>
      </c>
      <c r="I4420" s="2" t="s">
        <v>43</v>
      </c>
      <c r="J4420" s="3">
        <v>45702</v>
      </c>
      <c r="K4420" s="3">
        <v>45721</v>
      </c>
      <c r="L4420" s="2" t="s">
        <v>36</v>
      </c>
      <c r="M4420" s="2" t="s">
        <v>85</v>
      </c>
      <c r="N4420" s="2" t="s">
        <v>344</v>
      </c>
      <c r="O4420" s="4">
        <v>805000</v>
      </c>
      <c r="P4420" s="4">
        <v>117600</v>
      </c>
      <c r="Q4420" s="4">
        <v>687400</v>
      </c>
      <c r="R4420" s="2">
        <v>60</v>
      </c>
      <c r="S4420" s="5">
        <v>11.38</v>
      </c>
      <c r="T4420" s="4">
        <v>17975.509999999998</v>
      </c>
      <c r="U4420" s="2" t="s">
        <v>73</v>
      </c>
      <c r="V4420" s="2" t="s">
        <v>74</v>
      </c>
      <c r="W4420" s="4">
        <v>305583.67</v>
      </c>
      <c r="X4420" s="4">
        <v>772946.93</v>
      </c>
      <c r="Y4420" s="4">
        <v>1078530.6000000001</v>
      </c>
      <c r="Z4420" s="2">
        <v>0</v>
      </c>
      <c r="AA4420" s="2" t="s">
        <v>56</v>
      </c>
      <c r="AB4420" s="2" t="s">
        <v>15734</v>
      </c>
      <c r="AC4420" s="2" t="s">
        <v>87</v>
      </c>
      <c r="AD4420" s="2" t="s">
        <v>76</v>
      </c>
      <c r="AE4420" s="5">
        <v>85.39</v>
      </c>
      <c r="AF4420" s="2">
        <v>0</v>
      </c>
      <c r="AG4420" s="2" t="s">
        <v>77</v>
      </c>
      <c r="AH4420" s="2">
        <v>19</v>
      </c>
      <c r="AI4420" s="6" t="str">
        <f t="shared" si="207"/>
        <v>25-34</v>
      </c>
      <c r="AJ4420" s="11">
        <f>YEAR(tbl_LoanData[[#This Row],[Application Date]])</f>
        <v>2025</v>
      </c>
      <c r="AK4420" s="11" t="str">
        <f>TEXT(tbl_LoanData[[#This Row],[Application Date]],"MMMM")</f>
        <v>February</v>
      </c>
      <c r="AL4420" s="12">
        <f>DATE(YEAR(tbl_LoanData[[#This Row],[Application Date]]),MONTH(tbl_LoanData[[#This Row],[Application Date]]),1)</f>
        <v>45689</v>
      </c>
      <c r="AM4420" s="14">
        <f ca="1">IF(AND(tbl_LoanData[[#This Row],[Application Date]]&gt;=EOMONTH(TODAY(),-1)+1,tbl_LoanData[[#This Row],[Application Date]]&lt;=TODAY()),tbl_LoanData[[#This Row],[Loan Amount]],0)</f>
        <v>0</v>
      </c>
      <c r="AN4420" s="14">
        <f>tbl_LoanData[[#This Row],[Amount Paid]]-(Q4420-X4420)</f>
        <v>391130.60000000003</v>
      </c>
      <c r="AO4420" s="14">
        <f>IF(tbl_LoanData[[#This Row],[Application Status]]="Approved",1,0)</f>
        <v>1</v>
      </c>
      <c r="AP4420" s="22" t="str">
        <f t="shared" ca="1" si="208"/>
        <v/>
      </c>
      <c r="AQ4420" s="22" t="str">
        <f t="shared" ca="1" si="209"/>
        <v/>
      </c>
    </row>
    <row r="4421" spans="1:43" ht="14.4" customHeight="1" x14ac:dyDescent="0.3">
      <c r="A4421" s="2" t="s">
        <v>3121</v>
      </c>
      <c r="B4421" s="2" t="s">
        <v>3122</v>
      </c>
      <c r="C4421" s="2" t="s">
        <v>986</v>
      </c>
      <c r="D4421" s="2" t="s">
        <v>67</v>
      </c>
      <c r="E4421" s="2" t="s">
        <v>82</v>
      </c>
      <c r="F4421" s="2">
        <v>31</v>
      </c>
      <c r="G4421" s="2" t="s">
        <v>83</v>
      </c>
      <c r="H4421" s="2" t="s">
        <v>126</v>
      </c>
      <c r="I4421" s="2" t="s">
        <v>44</v>
      </c>
      <c r="J4421" s="3">
        <v>45707</v>
      </c>
      <c r="K4421" s="3">
        <v>45726</v>
      </c>
      <c r="L4421" s="2" t="s">
        <v>36</v>
      </c>
      <c r="M4421" s="2" t="s">
        <v>85</v>
      </c>
      <c r="N4421" s="2" t="s">
        <v>671</v>
      </c>
      <c r="O4421" s="4">
        <v>1856000</v>
      </c>
      <c r="P4421" s="4">
        <v>456700</v>
      </c>
      <c r="Q4421" s="4">
        <v>1399300</v>
      </c>
      <c r="R4421" s="2">
        <v>24</v>
      </c>
      <c r="S4421" s="5">
        <v>6.99</v>
      </c>
      <c r="T4421" s="4">
        <v>66455.09</v>
      </c>
      <c r="U4421" s="2" t="s">
        <v>73</v>
      </c>
      <c r="V4421" s="2" t="s">
        <v>74</v>
      </c>
      <c r="W4421" s="4">
        <v>1129736.53</v>
      </c>
      <c r="X4421" s="4">
        <v>465185.61</v>
      </c>
      <c r="Y4421" s="4">
        <v>1594922.14</v>
      </c>
      <c r="Z4421" s="2">
        <v>0</v>
      </c>
      <c r="AA4421" s="2" t="s">
        <v>56</v>
      </c>
      <c r="AB4421" s="2" t="s">
        <v>15735</v>
      </c>
      <c r="AC4421" s="2" t="s">
        <v>213</v>
      </c>
      <c r="AD4421" s="2" t="s">
        <v>76</v>
      </c>
      <c r="AE4421" s="5">
        <v>75.39</v>
      </c>
      <c r="AF4421" s="2">
        <v>0</v>
      </c>
      <c r="AG4421" s="2" t="s">
        <v>77</v>
      </c>
      <c r="AH4421" s="2">
        <v>19</v>
      </c>
      <c r="AI4421" s="6" t="str">
        <f t="shared" si="207"/>
        <v>25-34</v>
      </c>
      <c r="AJ4421" s="11">
        <f>YEAR(tbl_LoanData[[#This Row],[Application Date]])</f>
        <v>2025</v>
      </c>
      <c r="AK4421" s="11" t="str">
        <f>TEXT(tbl_LoanData[[#This Row],[Application Date]],"MMMM")</f>
        <v>February</v>
      </c>
      <c r="AL4421" s="12">
        <f>DATE(YEAR(tbl_LoanData[[#This Row],[Application Date]]),MONTH(tbl_LoanData[[#This Row],[Application Date]]),1)</f>
        <v>45689</v>
      </c>
      <c r="AM4421" s="14">
        <f ca="1">IF(AND(tbl_LoanData[[#This Row],[Application Date]]&gt;=EOMONTH(TODAY(),-1)+1,tbl_LoanData[[#This Row],[Application Date]]&lt;=TODAY()),tbl_LoanData[[#This Row],[Loan Amount]],0)</f>
        <v>0</v>
      </c>
      <c r="AN4421" s="14">
        <f>tbl_LoanData[[#This Row],[Amount Paid]]-(Q4421-X4421)</f>
        <v>195622.14</v>
      </c>
      <c r="AO4421" s="14">
        <f>IF(tbl_LoanData[[#This Row],[Application Status]]="Approved",1,0)</f>
        <v>1</v>
      </c>
      <c r="AP4421" s="22" t="str">
        <f t="shared" ca="1" si="208"/>
        <v/>
      </c>
      <c r="AQ4421" s="22" t="str">
        <f t="shared" ca="1" si="209"/>
        <v/>
      </c>
    </row>
    <row r="4422" spans="1:43" ht="14.4" customHeight="1" x14ac:dyDescent="0.3">
      <c r="A4422" s="2" t="s">
        <v>3197</v>
      </c>
      <c r="B4422" s="2" t="s">
        <v>3198</v>
      </c>
      <c r="C4422" s="2" t="s">
        <v>322</v>
      </c>
      <c r="D4422" s="2" t="s">
        <v>82</v>
      </c>
      <c r="E4422" s="2" t="s">
        <v>102</v>
      </c>
      <c r="F4422" s="2">
        <v>43</v>
      </c>
      <c r="G4422" s="2" t="s">
        <v>83</v>
      </c>
      <c r="H4422" s="2" t="s">
        <v>256</v>
      </c>
      <c r="I4422" s="2" t="s">
        <v>43</v>
      </c>
      <c r="J4422" s="3">
        <v>45701</v>
      </c>
      <c r="K4422" s="3">
        <v>45709</v>
      </c>
      <c r="L4422" s="2" t="s">
        <v>40</v>
      </c>
      <c r="M4422" s="2" t="s">
        <v>94</v>
      </c>
      <c r="N4422" s="2" t="s">
        <v>95</v>
      </c>
      <c r="O4422" s="4">
        <v>945000</v>
      </c>
      <c r="P4422" s="4">
        <v>214800</v>
      </c>
      <c r="Q4422" s="4">
        <v>730200</v>
      </c>
      <c r="R4422" s="2">
        <v>36</v>
      </c>
      <c r="S4422" s="5">
        <v>8.68</v>
      </c>
      <c r="T4422" s="4">
        <v>25565.11</v>
      </c>
      <c r="U4422" s="2" t="s">
        <v>73</v>
      </c>
      <c r="V4422" s="2" t="s">
        <v>35</v>
      </c>
      <c r="W4422" s="4">
        <v>178955.77</v>
      </c>
      <c r="X4422" s="4">
        <v>741388.31</v>
      </c>
      <c r="Y4422" s="4">
        <v>920344.08</v>
      </c>
      <c r="Z4422" s="2">
        <v>308</v>
      </c>
      <c r="AA4422" s="2" t="s">
        <v>60</v>
      </c>
      <c r="AB4422" s="2" t="s">
        <v>15732</v>
      </c>
      <c r="AC4422" s="2" t="s">
        <v>332</v>
      </c>
      <c r="AD4422" s="2" t="s">
        <v>76</v>
      </c>
      <c r="AE4422" s="5">
        <v>77.27</v>
      </c>
      <c r="AF4422" s="2">
        <v>10</v>
      </c>
      <c r="AG4422" s="2" t="s">
        <v>130</v>
      </c>
      <c r="AH4422" s="2">
        <v>8</v>
      </c>
      <c r="AI4422" s="6" t="str">
        <f t="shared" si="207"/>
        <v>35-44</v>
      </c>
      <c r="AJ4422" s="11">
        <f>YEAR(tbl_LoanData[[#This Row],[Application Date]])</f>
        <v>2025</v>
      </c>
      <c r="AK4422" s="11" t="str">
        <f>TEXT(tbl_LoanData[[#This Row],[Application Date]],"MMMM")</f>
        <v>February</v>
      </c>
      <c r="AL4422" s="12">
        <f>DATE(YEAR(tbl_LoanData[[#This Row],[Application Date]]),MONTH(tbl_LoanData[[#This Row],[Application Date]]),1)</f>
        <v>45689</v>
      </c>
      <c r="AM4422" s="14">
        <f ca="1">IF(AND(tbl_LoanData[[#This Row],[Application Date]]&gt;=EOMONTH(TODAY(),-1)+1,tbl_LoanData[[#This Row],[Application Date]]&lt;=TODAY()),tbl_LoanData[[#This Row],[Loan Amount]],0)</f>
        <v>0</v>
      </c>
      <c r="AN4422" s="14">
        <f>tbl_LoanData[[#This Row],[Amount Paid]]-(Q4422-X4422)</f>
        <v>190144.08000000005</v>
      </c>
      <c r="AO4422" s="14">
        <f>IF(tbl_LoanData[[#This Row],[Application Status]]="Approved",1,0)</f>
        <v>1</v>
      </c>
      <c r="AP4422" s="22" t="str">
        <f t="shared" ca="1" si="208"/>
        <v/>
      </c>
      <c r="AQ4422" s="22" t="str">
        <f t="shared" ca="1" si="209"/>
        <v/>
      </c>
    </row>
    <row r="4423" spans="1:43" ht="14.4" customHeight="1" x14ac:dyDescent="0.3">
      <c r="A4423" s="2" t="s">
        <v>3613</v>
      </c>
      <c r="B4423" s="2" t="s">
        <v>3614</v>
      </c>
      <c r="C4423" s="2" t="s">
        <v>508</v>
      </c>
      <c r="D4423" s="2" t="s">
        <v>209</v>
      </c>
      <c r="E4423" s="2" t="s">
        <v>447</v>
      </c>
      <c r="F4423" s="2">
        <v>61</v>
      </c>
      <c r="G4423" s="2" t="s">
        <v>83</v>
      </c>
      <c r="H4423" s="2" t="s">
        <v>285</v>
      </c>
      <c r="I4423" s="2" t="s">
        <v>55</v>
      </c>
      <c r="J4423" s="3">
        <v>45698</v>
      </c>
      <c r="K4423" s="3">
        <v>45701</v>
      </c>
      <c r="L4423" s="2" t="s">
        <v>39</v>
      </c>
      <c r="M4423" s="2" t="s">
        <v>71</v>
      </c>
      <c r="N4423" s="2" t="s">
        <v>72</v>
      </c>
      <c r="O4423" s="4">
        <v>2488000</v>
      </c>
      <c r="P4423" s="4">
        <v>767900</v>
      </c>
      <c r="Q4423" s="4">
        <v>1720100</v>
      </c>
      <c r="R4423" s="2">
        <v>36</v>
      </c>
      <c r="S4423" s="5">
        <v>11.25</v>
      </c>
      <c r="T4423" s="4">
        <v>63906.49</v>
      </c>
      <c r="U4423" s="2" t="s">
        <v>73</v>
      </c>
      <c r="V4423" s="2" t="s">
        <v>74</v>
      </c>
      <c r="W4423" s="4">
        <v>1150316.82</v>
      </c>
      <c r="X4423" s="4">
        <v>1150316.93</v>
      </c>
      <c r="Y4423" s="4">
        <v>2300633.75</v>
      </c>
      <c r="Z4423" s="2">
        <v>0</v>
      </c>
      <c r="AA4423" s="2" t="s">
        <v>56</v>
      </c>
      <c r="AB4423" s="2" t="s">
        <v>15729</v>
      </c>
      <c r="AC4423" s="2" t="s">
        <v>121</v>
      </c>
      <c r="AD4423" s="2" t="s">
        <v>76</v>
      </c>
      <c r="AE4423" s="5">
        <v>69.14</v>
      </c>
      <c r="AF4423" s="2">
        <v>0</v>
      </c>
      <c r="AG4423" s="2" t="s">
        <v>77</v>
      </c>
      <c r="AH4423" s="2">
        <v>3</v>
      </c>
      <c r="AI4423" s="6" t="str">
        <f t="shared" si="207"/>
        <v>55-64</v>
      </c>
      <c r="AJ4423" s="11">
        <f>YEAR(tbl_LoanData[[#This Row],[Application Date]])</f>
        <v>2025</v>
      </c>
      <c r="AK4423" s="11" t="str">
        <f>TEXT(tbl_LoanData[[#This Row],[Application Date]],"MMMM")</f>
        <v>February</v>
      </c>
      <c r="AL4423" s="12">
        <f>DATE(YEAR(tbl_LoanData[[#This Row],[Application Date]]),MONTH(tbl_LoanData[[#This Row],[Application Date]]),1)</f>
        <v>45689</v>
      </c>
      <c r="AM4423" s="14">
        <f ca="1">IF(AND(tbl_LoanData[[#This Row],[Application Date]]&gt;=EOMONTH(TODAY(),-1)+1,tbl_LoanData[[#This Row],[Application Date]]&lt;=TODAY()),tbl_LoanData[[#This Row],[Loan Amount]],0)</f>
        <v>0</v>
      </c>
      <c r="AN4423" s="14">
        <f>tbl_LoanData[[#This Row],[Amount Paid]]-(Q4423-X4423)</f>
        <v>580533.75</v>
      </c>
      <c r="AO4423" s="14">
        <f>IF(tbl_LoanData[[#This Row],[Application Status]]="Approved",1,0)</f>
        <v>1</v>
      </c>
      <c r="AP4423" s="22" t="str">
        <f t="shared" ca="1" si="208"/>
        <v/>
      </c>
      <c r="AQ4423" s="22" t="str">
        <f t="shared" ca="1" si="209"/>
        <v/>
      </c>
    </row>
    <row r="4424" spans="1:43" ht="14.4" customHeight="1" x14ac:dyDescent="0.3">
      <c r="A4424" s="2" t="s">
        <v>3649</v>
      </c>
      <c r="B4424" s="2" t="s">
        <v>3650</v>
      </c>
      <c r="C4424" s="2" t="s">
        <v>471</v>
      </c>
      <c r="D4424" s="2" t="s">
        <v>81</v>
      </c>
      <c r="E4424" s="2" t="s">
        <v>67</v>
      </c>
      <c r="F4424" s="2">
        <v>22</v>
      </c>
      <c r="G4424" s="2" t="s">
        <v>83</v>
      </c>
      <c r="H4424" s="2" t="s">
        <v>543</v>
      </c>
      <c r="I4424" s="2" t="s">
        <v>45</v>
      </c>
      <c r="J4424" s="3">
        <v>45711</v>
      </c>
      <c r="K4424" s="3">
        <v>45714</v>
      </c>
      <c r="L4424" s="2" t="s">
        <v>39</v>
      </c>
      <c r="M4424" s="2" t="s">
        <v>71</v>
      </c>
      <c r="N4424" s="2" t="s">
        <v>72</v>
      </c>
      <c r="O4424" s="4">
        <v>2303000</v>
      </c>
      <c r="P4424" s="4">
        <v>790200</v>
      </c>
      <c r="Q4424" s="4">
        <v>1512800</v>
      </c>
      <c r="R4424" s="2">
        <v>36</v>
      </c>
      <c r="S4424" s="5">
        <v>11.43</v>
      </c>
      <c r="T4424" s="4">
        <v>56431.64</v>
      </c>
      <c r="U4424" s="2" t="s">
        <v>73</v>
      </c>
      <c r="V4424" s="2" t="s">
        <v>74</v>
      </c>
      <c r="W4424" s="4">
        <v>959337.88</v>
      </c>
      <c r="X4424" s="4">
        <v>1072201.24</v>
      </c>
      <c r="Y4424" s="4">
        <v>2031539.12</v>
      </c>
      <c r="Z4424" s="2">
        <v>0</v>
      </c>
      <c r="AA4424" s="2" t="s">
        <v>56</v>
      </c>
      <c r="AB4424" s="2" t="s">
        <v>15729</v>
      </c>
      <c r="AC4424" s="2" t="s">
        <v>360</v>
      </c>
      <c r="AD4424" s="2" t="s">
        <v>76</v>
      </c>
      <c r="AE4424" s="5">
        <v>65.69</v>
      </c>
      <c r="AF4424" s="2">
        <v>0</v>
      </c>
      <c r="AG4424" s="2" t="s">
        <v>77</v>
      </c>
      <c r="AH4424" s="2">
        <v>3</v>
      </c>
      <c r="AI4424" s="6" t="str">
        <f t="shared" si="207"/>
        <v>18-24</v>
      </c>
      <c r="AJ4424" s="11">
        <f>YEAR(tbl_LoanData[[#This Row],[Application Date]])</f>
        <v>2025</v>
      </c>
      <c r="AK4424" s="11" t="str">
        <f>TEXT(tbl_LoanData[[#This Row],[Application Date]],"MMMM")</f>
        <v>February</v>
      </c>
      <c r="AL4424" s="12">
        <f>DATE(YEAR(tbl_LoanData[[#This Row],[Application Date]]),MONTH(tbl_LoanData[[#This Row],[Application Date]]),1)</f>
        <v>45689</v>
      </c>
      <c r="AM4424" s="14">
        <f ca="1">IF(AND(tbl_LoanData[[#This Row],[Application Date]]&gt;=EOMONTH(TODAY(),-1)+1,tbl_LoanData[[#This Row],[Application Date]]&lt;=TODAY()),tbl_LoanData[[#This Row],[Loan Amount]],0)</f>
        <v>0</v>
      </c>
      <c r="AN4424" s="14">
        <f>tbl_LoanData[[#This Row],[Amount Paid]]-(Q4424-X4424)</f>
        <v>518739.12</v>
      </c>
      <c r="AO4424" s="14">
        <f>IF(tbl_LoanData[[#This Row],[Application Status]]="Approved",1,0)</f>
        <v>1</v>
      </c>
      <c r="AP4424" s="22" t="str">
        <f t="shared" ca="1" si="208"/>
        <v/>
      </c>
      <c r="AQ4424" s="22" t="str">
        <f t="shared" ca="1" si="209"/>
        <v/>
      </c>
    </row>
    <row r="4425" spans="1:43" x14ac:dyDescent="0.3">
      <c r="A4425" s="2" t="s">
        <v>3791</v>
      </c>
      <c r="B4425" s="2" t="s">
        <v>3792</v>
      </c>
      <c r="C4425" s="2" t="s">
        <v>141</v>
      </c>
      <c r="D4425" s="2" t="s">
        <v>102</v>
      </c>
      <c r="E4425" s="2" t="s">
        <v>204</v>
      </c>
      <c r="F4425" s="2">
        <v>33</v>
      </c>
      <c r="G4425" s="2" t="s">
        <v>83</v>
      </c>
      <c r="H4425" s="2" t="s">
        <v>70</v>
      </c>
      <c r="I4425" s="2" t="s">
        <v>50</v>
      </c>
      <c r="J4425" s="3">
        <v>45715</v>
      </c>
      <c r="K4425" s="3"/>
      <c r="L4425" s="2" t="s">
        <v>39</v>
      </c>
      <c r="M4425" s="2" t="s">
        <v>71</v>
      </c>
      <c r="N4425" s="2" t="s">
        <v>294</v>
      </c>
      <c r="O4425" s="4">
        <v>1511000</v>
      </c>
      <c r="P4425" s="4">
        <v>430500</v>
      </c>
      <c r="Q4425" s="4">
        <v>1080500</v>
      </c>
      <c r="R4425" s="2">
        <v>36</v>
      </c>
      <c r="S4425" s="5">
        <v>7.71</v>
      </c>
      <c r="T4425" s="4">
        <v>36956.1</v>
      </c>
      <c r="U4425" s="2" t="s">
        <v>96</v>
      </c>
      <c r="V4425" s="2" t="s">
        <v>97</v>
      </c>
      <c r="W4425" s="4">
        <v>0</v>
      </c>
      <c r="X4425" s="4">
        <v>0</v>
      </c>
      <c r="Y4425" s="4">
        <v>1330419.6499999999</v>
      </c>
      <c r="Z4425" s="2">
        <v>0</v>
      </c>
      <c r="AA4425" s="2" t="s">
        <v>97</v>
      </c>
      <c r="AB4425" s="2" t="s">
        <v>15736</v>
      </c>
      <c r="AC4425" s="2" t="s">
        <v>146</v>
      </c>
      <c r="AD4425" s="2" t="s">
        <v>76</v>
      </c>
      <c r="AE4425" s="5">
        <v>71.510000000000005</v>
      </c>
      <c r="AF4425" s="2">
        <v>0</v>
      </c>
      <c r="AG4425" s="2" t="s">
        <v>97</v>
      </c>
      <c r="AH4425" s="2"/>
      <c r="AI4425" s="6" t="str">
        <f t="shared" si="207"/>
        <v>25-34</v>
      </c>
      <c r="AJ4425" s="11">
        <f>YEAR(tbl_LoanData[[#This Row],[Application Date]])</f>
        <v>2025</v>
      </c>
      <c r="AK4425" s="11" t="str">
        <f>TEXT(tbl_LoanData[[#This Row],[Application Date]],"MMMM")</f>
        <v>February</v>
      </c>
      <c r="AL4425" s="12">
        <f>DATE(YEAR(tbl_LoanData[[#This Row],[Application Date]]),MONTH(tbl_LoanData[[#This Row],[Application Date]]),1)</f>
        <v>45689</v>
      </c>
      <c r="AM4425" s="14">
        <f ca="1">IF(AND(tbl_LoanData[[#This Row],[Application Date]]&gt;=EOMONTH(TODAY(),-1)+1,tbl_LoanData[[#This Row],[Application Date]]&lt;=TODAY()),tbl_LoanData[[#This Row],[Loan Amount]],0)</f>
        <v>0</v>
      </c>
      <c r="AN4425" s="14">
        <f>tbl_LoanData[[#This Row],[Amount Paid]]-(Q4425-X4425)</f>
        <v>-1080500</v>
      </c>
      <c r="AO4425" s="14">
        <f>IF(tbl_LoanData[[#This Row],[Application Status]]="Approved",1,0)</f>
        <v>0</v>
      </c>
      <c r="AP4425" s="22" t="str">
        <f t="shared" ca="1" si="208"/>
        <v/>
      </c>
      <c r="AQ4425" s="22" t="str">
        <f t="shared" ca="1" si="209"/>
        <v/>
      </c>
    </row>
    <row r="4426" spans="1:43" x14ac:dyDescent="0.3">
      <c r="A4426" s="2" t="s">
        <v>3801</v>
      </c>
      <c r="B4426" s="2" t="s">
        <v>3802</v>
      </c>
      <c r="C4426" s="2" t="s">
        <v>223</v>
      </c>
      <c r="D4426" s="2" t="s">
        <v>209</v>
      </c>
      <c r="E4426" s="2" t="s">
        <v>465</v>
      </c>
      <c r="F4426" s="2">
        <v>31</v>
      </c>
      <c r="G4426" s="2" t="s">
        <v>69</v>
      </c>
      <c r="H4426" s="2" t="s">
        <v>103</v>
      </c>
      <c r="I4426" s="2" t="s">
        <v>43</v>
      </c>
      <c r="J4426" s="3">
        <v>45705</v>
      </c>
      <c r="K4426" s="3">
        <v>45707</v>
      </c>
      <c r="L4426" s="2" t="s">
        <v>36</v>
      </c>
      <c r="M4426" s="2" t="s">
        <v>71</v>
      </c>
      <c r="N4426" s="2" t="s">
        <v>162</v>
      </c>
      <c r="O4426" s="4">
        <v>1556000</v>
      </c>
      <c r="P4426" s="4">
        <v>572400</v>
      </c>
      <c r="Q4426" s="4">
        <v>983600</v>
      </c>
      <c r="R4426" s="2">
        <v>48</v>
      </c>
      <c r="S4426" s="5">
        <v>14.64</v>
      </c>
      <c r="T4426" s="4">
        <v>32491.59</v>
      </c>
      <c r="U4426" s="2" t="s">
        <v>73</v>
      </c>
      <c r="V4426" s="2" t="s">
        <v>35</v>
      </c>
      <c r="W4426" s="4">
        <v>357407.49</v>
      </c>
      <c r="X4426" s="4">
        <v>1202188.67</v>
      </c>
      <c r="Y4426" s="4">
        <v>1559596.16</v>
      </c>
      <c r="Z4426" s="2">
        <v>224</v>
      </c>
      <c r="AA4426" s="2" t="s">
        <v>60</v>
      </c>
      <c r="AB4426" s="2" t="s">
        <v>15732</v>
      </c>
      <c r="AC4426" s="2" t="s">
        <v>213</v>
      </c>
      <c r="AD4426" s="2" t="s">
        <v>76</v>
      </c>
      <c r="AE4426" s="5">
        <v>63.21</v>
      </c>
      <c r="AF4426" s="2">
        <v>7</v>
      </c>
      <c r="AG4426" s="2" t="s">
        <v>130</v>
      </c>
      <c r="AH4426" s="2">
        <v>2</v>
      </c>
      <c r="AI4426" s="6" t="str">
        <f t="shared" si="207"/>
        <v>25-34</v>
      </c>
      <c r="AJ4426" s="11">
        <f>YEAR(tbl_LoanData[[#This Row],[Application Date]])</f>
        <v>2025</v>
      </c>
      <c r="AK4426" s="11" t="str">
        <f>TEXT(tbl_LoanData[[#This Row],[Application Date]],"MMMM")</f>
        <v>February</v>
      </c>
      <c r="AL4426" s="12">
        <f>DATE(YEAR(tbl_LoanData[[#This Row],[Application Date]]),MONTH(tbl_LoanData[[#This Row],[Application Date]]),1)</f>
        <v>45689</v>
      </c>
      <c r="AM4426" s="14">
        <f ca="1">IF(AND(tbl_LoanData[[#This Row],[Application Date]]&gt;=EOMONTH(TODAY(),-1)+1,tbl_LoanData[[#This Row],[Application Date]]&lt;=TODAY()),tbl_LoanData[[#This Row],[Loan Amount]],0)</f>
        <v>0</v>
      </c>
      <c r="AN4426" s="14">
        <f>tbl_LoanData[[#This Row],[Amount Paid]]-(Q4426-X4426)</f>
        <v>575996.15999999992</v>
      </c>
      <c r="AO4426" s="14">
        <f>IF(tbl_LoanData[[#This Row],[Application Status]]="Approved",1,0)</f>
        <v>1</v>
      </c>
      <c r="AP4426" s="22" t="str">
        <f t="shared" ca="1" si="208"/>
        <v/>
      </c>
      <c r="AQ4426" s="22" t="str">
        <f t="shared" ca="1" si="209"/>
        <v/>
      </c>
    </row>
    <row r="4427" spans="1:43" ht="14.4" customHeight="1" x14ac:dyDescent="0.3">
      <c r="A4427" s="2" t="s">
        <v>3919</v>
      </c>
      <c r="B4427" s="2" t="s">
        <v>3920</v>
      </c>
      <c r="C4427" s="2" t="s">
        <v>804</v>
      </c>
      <c r="D4427" s="2" t="s">
        <v>101</v>
      </c>
      <c r="E4427" s="2" t="s">
        <v>81</v>
      </c>
      <c r="F4427" s="2">
        <v>35</v>
      </c>
      <c r="G4427" s="2" t="s">
        <v>83</v>
      </c>
      <c r="H4427" s="2" t="s">
        <v>265</v>
      </c>
      <c r="I4427" s="2" t="s">
        <v>44</v>
      </c>
      <c r="J4427" s="3">
        <v>45710</v>
      </c>
      <c r="K4427" s="3">
        <v>45731</v>
      </c>
      <c r="L4427" s="2" t="s">
        <v>36</v>
      </c>
      <c r="M4427" s="2" t="s">
        <v>85</v>
      </c>
      <c r="N4427" s="2" t="s">
        <v>671</v>
      </c>
      <c r="O4427" s="4">
        <v>1167000</v>
      </c>
      <c r="P4427" s="4">
        <v>375400</v>
      </c>
      <c r="Q4427" s="4">
        <v>791600</v>
      </c>
      <c r="R4427" s="2">
        <v>24</v>
      </c>
      <c r="S4427" s="5">
        <v>10.53</v>
      </c>
      <c r="T4427" s="4">
        <v>39929.620000000003</v>
      </c>
      <c r="U4427" s="2" t="s">
        <v>73</v>
      </c>
      <c r="V4427" s="2" t="s">
        <v>74</v>
      </c>
      <c r="W4427" s="4">
        <v>678803.54</v>
      </c>
      <c r="X4427" s="4">
        <v>279507.42</v>
      </c>
      <c r="Y4427" s="4">
        <v>958310.96</v>
      </c>
      <c r="Z4427" s="2">
        <v>0</v>
      </c>
      <c r="AA4427" s="2" t="s">
        <v>56</v>
      </c>
      <c r="AB4427" s="2" t="s">
        <v>15727</v>
      </c>
      <c r="AC4427" s="2" t="s">
        <v>138</v>
      </c>
      <c r="AD4427" s="2" t="s">
        <v>76</v>
      </c>
      <c r="AE4427" s="5">
        <v>67.83</v>
      </c>
      <c r="AF4427" s="2">
        <v>0</v>
      </c>
      <c r="AG4427" s="2" t="s">
        <v>77</v>
      </c>
      <c r="AH4427" s="2">
        <v>21</v>
      </c>
      <c r="AI4427" s="6" t="str">
        <f t="shared" si="207"/>
        <v>35-44</v>
      </c>
      <c r="AJ4427" s="11">
        <f>YEAR(tbl_LoanData[[#This Row],[Application Date]])</f>
        <v>2025</v>
      </c>
      <c r="AK4427" s="11" t="str">
        <f>TEXT(tbl_LoanData[[#This Row],[Application Date]],"MMMM")</f>
        <v>February</v>
      </c>
      <c r="AL4427" s="12">
        <f>DATE(YEAR(tbl_LoanData[[#This Row],[Application Date]]),MONTH(tbl_LoanData[[#This Row],[Application Date]]),1)</f>
        <v>45689</v>
      </c>
      <c r="AM4427" s="14">
        <f ca="1">IF(AND(tbl_LoanData[[#This Row],[Application Date]]&gt;=EOMONTH(TODAY(),-1)+1,tbl_LoanData[[#This Row],[Application Date]]&lt;=TODAY()),tbl_LoanData[[#This Row],[Loan Amount]],0)</f>
        <v>0</v>
      </c>
      <c r="AN4427" s="14">
        <f>tbl_LoanData[[#This Row],[Amount Paid]]-(Q4427-X4427)</f>
        <v>166710.96000000002</v>
      </c>
      <c r="AO4427" s="14">
        <f>IF(tbl_LoanData[[#This Row],[Application Status]]="Approved",1,0)</f>
        <v>1</v>
      </c>
      <c r="AP4427" s="22" t="str">
        <f t="shared" ca="1" si="208"/>
        <v/>
      </c>
      <c r="AQ4427" s="22" t="str">
        <f t="shared" ca="1" si="209"/>
        <v/>
      </c>
    </row>
    <row r="4428" spans="1:43" ht="14.4" customHeight="1" x14ac:dyDescent="0.3">
      <c r="A4428" s="2" t="s">
        <v>3935</v>
      </c>
      <c r="B4428" s="2" t="s">
        <v>3936</v>
      </c>
      <c r="C4428" s="2" t="s">
        <v>1012</v>
      </c>
      <c r="D4428" s="2" t="s">
        <v>118</v>
      </c>
      <c r="E4428" s="2" t="s">
        <v>118</v>
      </c>
      <c r="F4428" s="2">
        <v>33</v>
      </c>
      <c r="G4428" s="2" t="s">
        <v>69</v>
      </c>
      <c r="H4428" s="2" t="s">
        <v>565</v>
      </c>
      <c r="I4428" s="2" t="s">
        <v>47</v>
      </c>
      <c r="J4428" s="3">
        <v>45692</v>
      </c>
      <c r="K4428" s="3">
        <v>45703</v>
      </c>
      <c r="L4428" s="2" t="s">
        <v>36</v>
      </c>
      <c r="M4428" s="2" t="s">
        <v>104</v>
      </c>
      <c r="N4428" s="2" t="s">
        <v>592</v>
      </c>
      <c r="O4428" s="4">
        <v>1085000</v>
      </c>
      <c r="P4428" s="4">
        <v>138200</v>
      </c>
      <c r="Q4428" s="4">
        <v>946800</v>
      </c>
      <c r="R4428" s="2">
        <v>48</v>
      </c>
      <c r="S4428" s="5">
        <v>8.5399999999999991</v>
      </c>
      <c r="T4428" s="4">
        <v>26463.06</v>
      </c>
      <c r="U4428" s="2" t="s">
        <v>73</v>
      </c>
      <c r="V4428" s="2" t="s">
        <v>74</v>
      </c>
      <c r="W4428" s="4">
        <v>476335.08</v>
      </c>
      <c r="X4428" s="4">
        <v>793891.8</v>
      </c>
      <c r="Y4428" s="4">
        <v>1270226.8799999999</v>
      </c>
      <c r="Z4428" s="2">
        <v>0</v>
      </c>
      <c r="AA4428" s="2" t="s">
        <v>56</v>
      </c>
      <c r="AB4428" s="2" t="s">
        <v>15727</v>
      </c>
      <c r="AC4428" s="2" t="s">
        <v>75</v>
      </c>
      <c r="AD4428" s="2" t="s">
        <v>76</v>
      </c>
      <c r="AE4428" s="5">
        <v>87.26</v>
      </c>
      <c r="AF4428" s="2">
        <v>0</v>
      </c>
      <c r="AG4428" s="2" t="s">
        <v>77</v>
      </c>
      <c r="AH4428" s="2">
        <v>11</v>
      </c>
      <c r="AI4428" s="6" t="str">
        <f t="shared" si="207"/>
        <v>25-34</v>
      </c>
      <c r="AJ4428" s="11">
        <f>YEAR(tbl_LoanData[[#This Row],[Application Date]])</f>
        <v>2025</v>
      </c>
      <c r="AK4428" s="11" t="str">
        <f>TEXT(tbl_LoanData[[#This Row],[Application Date]],"MMMM")</f>
        <v>February</v>
      </c>
      <c r="AL4428" s="12">
        <f>DATE(YEAR(tbl_LoanData[[#This Row],[Application Date]]),MONTH(tbl_LoanData[[#This Row],[Application Date]]),1)</f>
        <v>45689</v>
      </c>
      <c r="AM4428" s="14">
        <f ca="1">IF(AND(tbl_LoanData[[#This Row],[Application Date]]&gt;=EOMONTH(TODAY(),-1)+1,tbl_LoanData[[#This Row],[Application Date]]&lt;=TODAY()),tbl_LoanData[[#This Row],[Loan Amount]],0)</f>
        <v>0</v>
      </c>
      <c r="AN4428" s="14">
        <f>tbl_LoanData[[#This Row],[Amount Paid]]-(Q4428-X4428)</f>
        <v>323426.88000000006</v>
      </c>
      <c r="AO4428" s="14">
        <f>IF(tbl_LoanData[[#This Row],[Application Status]]="Approved",1,0)</f>
        <v>1</v>
      </c>
      <c r="AP4428" s="22" t="str">
        <f t="shared" ca="1" si="208"/>
        <v/>
      </c>
      <c r="AQ4428" s="22" t="str">
        <f t="shared" ca="1" si="209"/>
        <v/>
      </c>
    </row>
    <row r="4429" spans="1:43" ht="14.4" customHeight="1" x14ac:dyDescent="0.3">
      <c r="A4429" s="2" t="s">
        <v>3957</v>
      </c>
      <c r="B4429" s="2" t="s">
        <v>3958</v>
      </c>
      <c r="C4429" s="2" t="s">
        <v>327</v>
      </c>
      <c r="D4429" s="2" t="s">
        <v>189</v>
      </c>
      <c r="E4429" s="2" t="s">
        <v>189</v>
      </c>
      <c r="F4429" s="2">
        <v>50</v>
      </c>
      <c r="G4429" s="2" t="s">
        <v>69</v>
      </c>
      <c r="H4429" s="2" t="s">
        <v>265</v>
      </c>
      <c r="I4429" s="2" t="s">
        <v>44</v>
      </c>
      <c r="J4429" s="3">
        <v>45716</v>
      </c>
      <c r="K4429" s="3">
        <v>45725</v>
      </c>
      <c r="L4429" s="2" t="s">
        <v>37</v>
      </c>
      <c r="M4429" s="2" t="s">
        <v>104</v>
      </c>
      <c r="N4429" s="2" t="s">
        <v>286</v>
      </c>
      <c r="O4429" s="4">
        <v>161000</v>
      </c>
      <c r="P4429" s="4">
        <v>33900</v>
      </c>
      <c r="Q4429" s="4">
        <v>127100</v>
      </c>
      <c r="R4429" s="2">
        <v>36</v>
      </c>
      <c r="S4429" s="5">
        <v>7.3</v>
      </c>
      <c r="T4429" s="4">
        <v>4303.75</v>
      </c>
      <c r="U4429" s="2" t="s">
        <v>73</v>
      </c>
      <c r="V4429" s="2" t="s">
        <v>74</v>
      </c>
      <c r="W4429" s="4">
        <v>73163.75</v>
      </c>
      <c r="X4429" s="4">
        <v>81771.149999999994</v>
      </c>
      <c r="Y4429" s="4">
        <v>154934.9</v>
      </c>
      <c r="Z4429" s="2">
        <v>0</v>
      </c>
      <c r="AA4429" s="2" t="s">
        <v>56</v>
      </c>
      <c r="AB4429" s="2" t="s">
        <v>15727</v>
      </c>
      <c r="AC4429" s="2" t="s">
        <v>332</v>
      </c>
      <c r="AD4429" s="2" t="s">
        <v>76</v>
      </c>
      <c r="AE4429" s="5">
        <v>78.94</v>
      </c>
      <c r="AF4429" s="2">
        <v>0</v>
      </c>
      <c r="AG4429" s="2" t="s">
        <v>77</v>
      </c>
      <c r="AH4429" s="2">
        <v>9</v>
      </c>
      <c r="AI4429" s="6" t="str">
        <f t="shared" si="207"/>
        <v>45-54</v>
      </c>
      <c r="AJ4429" s="11">
        <f>YEAR(tbl_LoanData[[#This Row],[Application Date]])</f>
        <v>2025</v>
      </c>
      <c r="AK4429" s="11" t="str">
        <f>TEXT(tbl_LoanData[[#This Row],[Application Date]],"MMMM")</f>
        <v>February</v>
      </c>
      <c r="AL4429" s="12">
        <f>DATE(YEAR(tbl_LoanData[[#This Row],[Application Date]]),MONTH(tbl_LoanData[[#This Row],[Application Date]]),1)</f>
        <v>45689</v>
      </c>
      <c r="AM4429" s="14">
        <f ca="1">IF(AND(tbl_LoanData[[#This Row],[Application Date]]&gt;=EOMONTH(TODAY(),-1)+1,tbl_LoanData[[#This Row],[Application Date]]&lt;=TODAY()),tbl_LoanData[[#This Row],[Loan Amount]],0)</f>
        <v>0</v>
      </c>
      <c r="AN4429" s="14">
        <f>tbl_LoanData[[#This Row],[Amount Paid]]-(Q4429-X4429)</f>
        <v>27834.899999999994</v>
      </c>
      <c r="AO4429" s="14">
        <f>IF(tbl_LoanData[[#This Row],[Application Status]]="Approved",1,0)</f>
        <v>1</v>
      </c>
      <c r="AP4429" s="22" t="str">
        <f t="shared" ca="1" si="208"/>
        <v/>
      </c>
      <c r="AQ4429" s="22" t="str">
        <f t="shared" ca="1" si="209"/>
        <v/>
      </c>
    </row>
    <row r="4430" spans="1:43" x14ac:dyDescent="0.3">
      <c r="A4430" s="2" t="s">
        <v>3991</v>
      </c>
      <c r="B4430" s="2" t="s">
        <v>3992</v>
      </c>
      <c r="C4430" s="2" t="s">
        <v>682</v>
      </c>
      <c r="D4430" s="2" t="s">
        <v>91</v>
      </c>
      <c r="E4430" s="2" t="s">
        <v>91</v>
      </c>
      <c r="F4430" s="2">
        <v>34</v>
      </c>
      <c r="G4430" s="2" t="s">
        <v>69</v>
      </c>
      <c r="H4430" s="2" t="s">
        <v>298</v>
      </c>
      <c r="I4430" s="2" t="s">
        <v>43</v>
      </c>
      <c r="J4430" s="3">
        <v>45693</v>
      </c>
      <c r="K4430" s="3">
        <v>45713</v>
      </c>
      <c r="L4430" s="2" t="s">
        <v>36</v>
      </c>
      <c r="M4430" s="2" t="s">
        <v>94</v>
      </c>
      <c r="N4430" s="2" t="s">
        <v>212</v>
      </c>
      <c r="O4430" s="4">
        <v>1851000</v>
      </c>
      <c r="P4430" s="4">
        <v>494600</v>
      </c>
      <c r="Q4430" s="4">
        <v>1356400</v>
      </c>
      <c r="R4430" s="2">
        <v>36</v>
      </c>
      <c r="S4430" s="5">
        <v>11.35</v>
      </c>
      <c r="T4430" s="4">
        <v>50507.06</v>
      </c>
      <c r="U4430" s="2" t="s">
        <v>73</v>
      </c>
      <c r="V4430" s="2" t="s">
        <v>74</v>
      </c>
      <c r="W4430" s="4">
        <v>858620.02</v>
      </c>
      <c r="X4430" s="4">
        <v>959634.18</v>
      </c>
      <c r="Y4430" s="4">
        <v>1818254.2</v>
      </c>
      <c r="Z4430" s="2">
        <v>0</v>
      </c>
      <c r="AA4430" s="2" t="s">
        <v>56</v>
      </c>
      <c r="AB4430" s="2" t="s">
        <v>15734</v>
      </c>
      <c r="AC4430" s="2" t="s">
        <v>121</v>
      </c>
      <c r="AD4430" s="2" t="s">
        <v>76</v>
      </c>
      <c r="AE4430" s="5">
        <v>73.28</v>
      </c>
      <c r="AF4430" s="2">
        <v>0</v>
      </c>
      <c r="AG4430" s="2" t="s">
        <v>77</v>
      </c>
      <c r="AH4430" s="2">
        <v>20</v>
      </c>
      <c r="AI4430" s="6" t="str">
        <f t="shared" si="207"/>
        <v>25-34</v>
      </c>
      <c r="AJ4430" s="11">
        <f>YEAR(tbl_LoanData[[#This Row],[Application Date]])</f>
        <v>2025</v>
      </c>
      <c r="AK4430" s="11" t="str">
        <f>TEXT(tbl_LoanData[[#This Row],[Application Date]],"MMMM")</f>
        <v>February</v>
      </c>
      <c r="AL4430" s="12">
        <f>DATE(YEAR(tbl_LoanData[[#This Row],[Application Date]]),MONTH(tbl_LoanData[[#This Row],[Application Date]]),1)</f>
        <v>45689</v>
      </c>
      <c r="AM4430" s="14">
        <f ca="1">IF(AND(tbl_LoanData[[#This Row],[Application Date]]&gt;=EOMONTH(TODAY(),-1)+1,tbl_LoanData[[#This Row],[Application Date]]&lt;=TODAY()),tbl_LoanData[[#This Row],[Loan Amount]],0)</f>
        <v>0</v>
      </c>
      <c r="AN4430" s="14">
        <f>tbl_LoanData[[#This Row],[Amount Paid]]-(Q4430-X4430)</f>
        <v>461854.20000000007</v>
      </c>
      <c r="AO4430" s="14">
        <f>IF(tbl_LoanData[[#This Row],[Application Status]]="Approved",1,0)</f>
        <v>1</v>
      </c>
      <c r="AP4430" s="22" t="str">
        <f t="shared" ca="1" si="208"/>
        <v/>
      </c>
      <c r="AQ4430" s="22" t="str">
        <f t="shared" ca="1" si="209"/>
        <v/>
      </c>
    </row>
    <row r="4431" spans="1:43" ht="14.4" customHeight="1" x14ac:dyDescent="0.3">
      <c r="A4431" s="2" t="s">
        <v>4065</v>
      </c>
      <c r="B4431" s="2" t="s">
        <v>4066</v>
      </c>
      <c r="C4431" s="2" t="s">
        <v>181</v>
      </c>
      <c r="D4431" s="2" t="s">
        <v>67</v>
      </c>
      <c r="E4431" s="2" t="s">
        <v>68</v>
      </c>
      <c r="F4431" s="2">
        <v>64</v>
      </c>
      <c r="G4431" s="2" t="s">
        <v>83</v>
      </c>
      <c r="H4431" s="2" t="s">
        <v>156</v>
      </c>
      <c r="I4431" s="2" t="s">
        <v>45</v>
      </c>
      <c r="J4431" s="3">
        <v>45716</v>
      </c>
      <c r="K4431" s="3">
        <v>45734</v>
      </c>
      <c r="L4431" s="2" t="s">
        <v>40</v>
      </c>
      <c r="M4431" s="2" t="s">
        <v>94</v>
      </c>
      <c r="N4431" s="2" t="s">
        <v>4</v>
      </c>
      <c r="O4431" s="4">
        <v>1430000</v>
      </c>
      <c r="P4431" s="4">
        <v>427700</v>
      </c>
      <c r="Q4431" s="4">
        <v>1002300</v>
      </c>
      <c r="R4431" s="2">
        <v>48</v>
      </c>
      <c r="S4431" s="5">
        <v>14.8</v>
      </c>
      <c r="T4431" s="4">
        <v>33242.949999999997</v>
      </c>
      <c r="U4431" s="2" t="s">
        <v>73</v>
      </c>
      <c r="V4431" s="2" t="s">
        <v>34</v>
      </c>
      <c r="W4431" s="4">
        <v>332429.5</v>
      </c>
      <c r="X4431" s="4">
        <v>1263232.1000000001</v>
      </c>
      <c r="Y4431" s="4">
        <v>1595661.6</v>
      </c>
      <c r="Z4431" s="2">
        <v>196</v>
      </c>
      <c r="AA4431" s="2" t="s">
        <v>60</v>
      </c>
      <c r="AB4431" s="2" t="s">
        <v>15730</v>
      </c>
      <c r="AC4431" s="2" t="s">
        <v>129</v>
      </c>
      <c r="AD4431" s="2" t="s">
        <v>76</v>
      </c>
      <c r="AE4431" s="5">
        <v>70.09</v>
      </c>
      <c r="AF4431" s="2">
        <v>7</v>
      </c>
      <c r="AG4431" s="2" t="s">
        <v>130</v>
      </c>
      <c r="AH4431" s="2">
        <v>18</v>
      </c>
      <c r="AI4431" s="6" t="str">
        <f t="shared" si="207"/>
        <v>55-64</v>
      </c>
      <c r="AJ4431" s="11">
        <f>YEAR(tbl_LoanData[[#This Row],[Application Date]])</f>
        <v>2025</v>
      </c>
      <c r="AK4431" s="11" t="str">
        <f>TEXT(tbl_LoanData[[#This Row],[Application Date]],"MMMM")</f>
        <v>February</v>
      </c>
      <c r="AL4431" s="12">
        <f>DATE(YEAR(tbl_LoanData[[#This Row],[Application Date]]),MONTH(tbl_LoanData[[#This Row],[Application Date]]),1)</f>
        <v>45689</v>
      </c>
      <c r="AM4431" s="14">
        <f ca="1">IF(AND(tbl_LoanData[[#This Row],[Application Date]]&gt;=EOMONTH(TODAY(),-1)+1,tbl_LoanData[[#This Row],[Application Date]]&lt;=TODAY()),tbl_LoanData[[#This Row],[Loan Amount]],0)</f>
        <v>0</v>
      </c>
      <c r="AN4431" s="14">
        <f>tbl_LoanData[[#This Row],[Amount Paid]]-(Q4431-X4431)</f>
        <v>593361.60000000009</v>
      </c>
      <c r="AO4431" s="14">
        <f>IF(tbl_LoanData[[#This Row],[Application Status]]="Approved",1,0)</f>
        <v>1</v>
      </c>
      <c r="AP4431" s="22" t="str">
        <f t="shared" ca="1" si="208"/>
        <v/>
      </c>
      <c r="AQ4431" s="22" t="str">
        <f t="shared" ca="1" si="209"/>
        <v/>
      </c>
    </row>
    <row r="4432" spans="1:43" x14ac:dyDescent="0.3">
      <c r="A4432" s="2" t="s">
        <v>4105</v>
      </c>
      <c r="B4432" s="2" t="s">
        <v>4106</v>
      </c>
      <c r="C4432" s="2" t="s">
        <v>560</v>
      </c>
      <c r="D4432" s="2" t="s">
        <v>161</v>
      </c>
      <c r="E4432" s="2" t="s">
        <v>406</v>
      </c>
      <c r="F4432" s="2">
        <v>41</v>
      </c>
      <c r="G4432" s="2" t="s">
        <v>69</v>
      </c>
      <c r="H4432" s="2" t="s">
        <v>151</v>
      </c>
      <c r="I4432" s="2" t="s">
        <v>46</v>
      </c>
      <c r="J4432" s="3">
        <v>45705</v>
      </c>
      <c r="K4432" s="3">
        <v>45717</v>
      </c>
      <c r="L4432" s="2" t="s">
        <v>39</v>
      </c>
      <c r="M4432" s="2" t="s">
        <v>85</v>
      </c>
      <c r="N4432" s="2" t="s">
        <v>178</v>
      </c>
      <c r="O4432" s="4">
        <v>1219000</v>
      </c>
      <c r="P4432" s="4">
        <v>419000</v>
      </c>
      <c r="Q4432" s="4">
        <v>800000</v>
      </c>
      <c r="R4432" s="2">
        <v>18</v>
      </c>
      <c r="S4432" s="5">
        <v>13.51</v>
      </c>
      <c r="T4432" s="4">
        <v>53451.11</v>
      </c>
      <c r="U4432" s="2" t="s">
        <v>73</v>
      </c>
      <c r="V4432" s="2" t="s">
        <v>74</v>
      </c>
      <c r="W4432" s="4">
        <v>855217.76</v>
      </c>
      <c r="X4432" s="4">
        <v>106902.24</v>
      </c>
      <c r="Y4432" s="4">
        <v>962120</v>
      </c>
      <c r="Z4432" s="2">
        <v>30</v>
      </c>
      <c r="AA4432" s="2" t="s">
        <v>57</v>
      </c>
      <c r="AB4432" s="2" t="s">
        <v>15731</v>
      </c>
      <c r="AC4432" s="2" t="s">
        <v>360</v>
      </c>
      <c r="AD4432" s="2" t="s">
        <v>76</v>
      </c>
      <c r="AE4432" s="5">
        <v>65.63</v>
      </c>
      <c r="AF4432" s="2">
        <v>1</v>
      </c>
      <c r="AG4432" s="2" t="s">
        <v>77</v>
      </c>
      <c r="AH4432" s="2">
        <v>12</v>
      </c>
      <c r="AI4432" s="6" t="str">
        <f t="shared" si="207"/>
        <v>35-44</v>
      </c>
      <c r="AJ4432" s="11">
        <f>YEAR(tbl_LoanData[[#This Row],[Application Date]])</f>
        <v>2025</v>
      </c>
      <c r="AK4432" s="11" t="str">
        <f>TEXT(tbl_LoanData[[#This Row],[Application Date]],"MMMM")</f>
        <v>February</v>
      </c>
      <c r="AL4432" s="12">
        <f>DATE(YEAR(tbl_LoanData[[#This Row],[Application Date]]),MONTH(tbl_LoanData[[#This Row],[Application Date]]),1)</f>
        <v>45689</v>
      </c>
      <c r="AM4432" s="14">
        <f ca="1">IF(AND(tbl_LoanData[[#This Row],[Application Date]]&gt;=EOMONTH(TODAY(),-1)+1,tbl_LoanData[[#This Row],[Application Date]]&lt;=TODAY()),tbl_LoanData[[#This Row],[Loan Amount]],0)</f>
        <v>0</v>
      </c>
      <c r="AN4432" s="14">
        <f>tbl_LoanData[[#This Row],[Amount Paid]]-(Q4432-X4432)</f>
        <v>162120</v>
      </c>
      <c r="AO4432" s="14">
        <f>IF(tbl_LoanData[[#This Row],[Application Status]]="Approved",1,0)</f>
        <v>1</v>
      </c>
      <c r="AP4432" s="22" t="str">
        <f t="shared" ca="1" si="208"/>
        <v/>
      </c>
      <c r="AQ4432" s="22" t="str">
        <f t="shared" ca="1" si="209"/>
        <v/>
      </c>
    </row>
    <row r="4433" spans="1:43" ht="14.4" customHeight="1" x14ac:dyDescent="0.3">
      <c r="A4433" s="2" t="s">
        <v>4411</v>
      </c>
      <c r="B4433" s="2" t="s">
        <v>4412</v>
      </c>
      <c r="C4433" s="2" t="s">
        <v>405</v>
      </c>
      <c r="D4433" s="2" t="s">
        <v>118</v>
      </c>
      <c r="E4433" s="2" t="s">
        <v>81</v>
      </c>
      <c r="F4433" s="2">
        <v>28</v>
      </c>
      <c r="G4433" s="2" t="s">
        <v>69</v>
      </c>
      <c r="H4433" s="2" t="s">
        <v>318</v>
      </c>
      <c r="I4433" s="2" t="s">
        <v>42</v>
      </c>
      <c r="J4433" s="3">
        <v>45714</v>
      </c>
      <c r="K4433" s="3">
        <v>45733</v>
      </c>
      <c r="L4433" s="2" t="s">
        <v>40</v>
      </c>
      <c r="M4433" s="2" t="s">
        <v>157</v>
      </c>
      <c r="N4433" s="2" t="s">
        <v>328</v>
      </c>
      <c r="O4433" s="4">
        <v>961000</v>
      </c>
      <c r="P4433" s="4">
        <v>127600</v>
      </c>
      <c r="Q4433" s="4">
        <v>833400</v>
      </c>
      <c r="R4433" s="2">
        <v>24</v>
      </c>
      <c r="S4433" s="5">
        <v>9.84</v>
      </c>
      <c r="T4433" s="4">
        <v>41558.879999999997</v>
      </c>
      <c r="U4433" s="2" t="s">
        <v>73</v>
      </c>
      <c r="V4433" s="2" t="s">
        <v>74</v>
      </c>
      <c r="W4433" s="4">
        <v>706500.96</v>
      </c>
      <c r="X4433" s="4">
        <v>290912.15999999997</v>
      </c>
      <c r="Y4433" s="4">
        <v>997413.12</v>
      </c>
      <c r="Z4433" s="2">
        <v>0</v>
      </c>
      <c r="AA4433" s="2" t="s">
        <v>56</v>
      </c>
      <c r="AB4433" s="2" t="s">
        <v>15732</v>
      </c>
      <c r="AC4433" s="2" t="s">
        <v>213</v>
      </c>
      <c r="AD4433" s="2" t="s">
        <v>76</v>
      </c>
      <c r="AE4433" s="5">
        <v>86.72</v>
      </c>
      <c r="AF4433" s="2">
        <v>0</v>
      </c>
      <c r="AG4433" s="2" t="s">
        <v>77</v>
      </c>
      <c r="AH4433" s="2">
        <v>19</v>
      </c>
      <c r="AI4433" s="6" t="str">
        <f t="shared" si="207"/>
        <v>25-34</v>
      </c>
      <c r="AJ4433" s="11">
        <f>YEAR(tbl_LoanData[[#This Row],[Application Date]])</f>
        <v>2025</v>
      </c>
      <c r="AK4433" s="11" t="str">
        <f>TEXT(tbl_LoanData[[#This Row],[Application Date]],"MMMM")</f>
        <v>February</v>
      </c>
      <c r="AL4433" s="12">
        <f>DATE(YEAR(tbl_LoanData[[#This Row],[Application Date]]),MONTH(tbl_LoanData[[#This Row],[Application Date]]),1)</f>
        <v>45689</v>
      </c>
      <c r="AM4433" s="14">
        <f ca="1">IF(AND(tbl_LoanData[[#This Row],[Application Date]]&gt;=EOMONTH(TODAY(),-1)+1,tbl_LoanData[[#This Row],[Application Date]]&lt;=TODAY()),tbl_LoanData[[#This Row],[Loan Amount]],0)</f>
        <v>0</v>
      </c>
      <c r="AN4433" s="14">
        <f>tbl_LoanData[[#This Row],[Amount Paid]]-(Q4433-X4433)</f>
        <v>164013.11999999988</v>
      </c>
      <c r="AO4433" s="14">
        <f>IF(tbl_LoanData[[#This Row],[Application Status]]="Approved",1,0)</f>
        <v>1</v>
      </c>
      <c r="AP4433" s="22" t="str">
        <f t="shared" ca="1" si="208"/>
        <v/>
      </c>
      <c r="AQ4433" s="22" t="str">
        <f t="shared" ca="1" si="209"/>
        <v/>
      </c>
    </row>
    <row r="4434" spans="1:43" ht="14.4" customHeight="1" x14ac:dyDescent="0.3">
      <c r="A4434" s="2" t="s">
        <v>4621</v>
      </c>
      <c r="B4434" s="2" t="s">
        <v>4622</v>
      </c>
      <c r="C4434" s="2" t="s">
        <v>80</v>
      </c>
      <c r="D4434" s="2" t="s">
        <v>101</v>
      </c>
      <c r="E4434" s="2" t="s">
        <v>81</v>
      </c>
      <c r="F4434" s="2">
        <v>41</v>
      </c>
      <c r="G4434" s="2" t="s">
        <v>83</v>
      </c>
      <c r="H4434" s="2" t="s">
        <v>191</v>
      </c>
      <c r="I4434" s="2" t="s">
        <v>51</v>
      </c>
      <c r="J4434" s="3">
        <v>45695</v>
      </c>
      <c r="K4434" s="3">
        <v>45714</v>
      </c>
      <c r="L4434" s="2" t="s">
        <v>40</v>
      </c>
      <c r="M4434" s="2" t="s">
        <v>94</v>
      </c>
      <c r="N4434" s="2" t="s">
        <v>4</v>
      </c>
      <c r="O4434" s="4">
        <v>995000</v>
      </c>
      <c r="P4434" s="4">
        <v>195500</v>
      </c>
      <c r="Q4434" s="4">
        <v>799500</v>
      </c>
      <c r="R4434" s="2">
        <v>12</v>
      </c>
      <c r="S4434" s="5">
        <v>9.9600000000000009</v>
      </c>
      <c r="T4434" s="4">
        <v>73260.850000000006</v>
      </c>
      <c r="U4434" s="2" t="s">
        <v>73</v>
      </c>
      <c r="V4434" s="2" t="s">
        <v>33</v>
      </c>
      <c r="W4434" s="4">
        <v>879130.2</v>
      </c>
      <c r="X4434" s="4">
        <v>0</v>
      </c>
      <c r="Y4434" s="4">
        <v>879130.2</v>
      </c>
      <c r="Z4434" s="2">
        <v>0</v>
      </c>
      <c r="AA4434" s="2" t="s">
        <v>56</v>
      </c>
      <c r="AB4434" s="2" t="s">
        <v>15732</v>
      </c>
      <c r="AC4434" s="2" t="s">
        <v>360</v>
      </c>
      <c r="AD4434" s="2" t="s">
        <v>76</v>
      </c>
      <c r="AE4434" s="5">
        <v>80.349999999999994</v>
      </c>
      <c r="AF4434" s="2">
        <v>0</v>
      </c>
      <c r="AG4434" s="2" t="s">
        <v>77</v>
      </c>
      <c r="AH4434" s="2">
        <v>19</v>
      </c>
      <c r="AI4434" s="6" t="str">
        <f t="shared" si="207"/>
        <v>35-44</v>
      </c>
      <c r="AJ4434" s="11">
        <f>YEAR(tbl_LoanData[[#This Row],[Application Date]])</f>
        <v>2025</v>
      </c>
      <c r="AK4434" s="11" t="str">
        <f>TEXT(tbl_LoanData[[#This Row],[Application Date]],"MMMM")</f>
        <v>February</v>
      </c>
      <c r="AL4434" s="12">
        <f>DATE(YEAR(tbl_LoanData[[#This Row],[Application Date]]),MONTH(tbl_LoanData[[#This Row],[Application Date]]),1)</f>
        <v>45689</v>
      </c>
      <c r="AM4434" s="14">
        <f ca="1">IF(AND(tbl_LoanData[[#This Row],[Application Date]]&gt;=EOMONTH(TODAY(),-1)+1,tbl_LoanData[[#This Row],[Application Date]]&lt;=TODAY()),tbl_LoanData[[#This Row],[Loan Amount]],0)</f>
        <v>0</v>
      </c>
      <c r="AN4434" s="14">
        <f>tbl_LoanData[[#This Row],[Amount Paid]]-(Q4434-X4434)</f>
        <v>79630.199999999953</v>
      </c>
      <c r="AO4434" s="14">
        <f>IF(tbl_LoanData[[#This Row],[Application Status]]="Approved",1,0)</f>
        <v>1</v>
      </c>
      <c r="AP4434" s="22" t="str">
        <f t="shared" ca="1" si="208"/>
        <v/>
      </c>
      <c r="AQ4434" s="22" t="str">
        <f t="shared" ca="1" si="209"/>
        <v/>
      </c>
    </row>
    <row r="4435" spans="1:43" ht="14.4" customHeight="1" x14ac:dyDescent="0.3">
      <c r="A4435" s="2" t="s">
        <v>4623</v>
      </c>
      <c r="B4435" s="2" t="s">
        <v>4624</v>
      </c>
      <c r="C4435" s="2" t="s">
        <v>575</v>
      </c>
      <c r="D4435" s="2" t="s">
        <v>182</v>
      </c>
      <c r="E4435" s="2" t="s">
        <v>118</v>
      </c>
      <c r="F4435" s="2">
        <v>58</v>
      </c>
      <c r="G4435" s="2" t="s">
        <v>69</v>
      </c>
      <c r="H4435" s="2" t="s">
        <v>126</v>
      </c>
      <c r="I4435" s="2" t="s">
        <v>44</v>
      </c>
      <c r="J4435" s="3">
        <v>45707</v>
      </c>
      <c r="K4435" s="3">
        <v>45727</v>
      </c>
      <c r="L4435" s="2" t="s">
        <v>37</v>
      </c>
      <c r="M4435" s="2" t="s">
        <v>94</v>
      </c>
      <c r="N4435" s="2" t="s">
        <v>488</v>
      </c>
      <c r="O4435" s="4">
        <v>160000</v>
      </c>
      <c r="P4435" s="4">
        <v>36600</v>
      </c>
      <c r="Q4435" s="4">
        <v>123400</v>
      </c>
      <c r="R4435" s="2">
        <v>36</v>
      </c>
      <c r="S4435" s="5">
        <v>8.16</v>
      </c>
      <c r="T4435" s="4">
        <v>4266.8999999999996</v>
      </c>
      <c r="U4435" s="2" t="s">
        <v>73</v>
      </c>
      <c r="V4435" s="2" t="s">
        <v>74</v>
      </c>
      <c r="W4435" s="4">
        <v>72537.3</v>
      </c>
      <c r="X4435" s="4">
        <v>81071.02</v>
      </c>
      <c r="Y4435" s="4">
        <v>153608.32000000001</v>
      </c>
      <c r="Z4435" s="2">
        <v>0</v>
      </c>
      <c r="AA4435" s="2" t="s">
        <v>56</v>
      </c>
      <c r="AB4435" s="2" t="s">
        <v>15728</v>
      </c>
      <c r="AC4435" s="2" t="s">
        <v>138</v>
      </c>
      <c r="AD4435" s="2" t="s">
        <v>76</v>
      </c>
      <c r="AE4435" s="5">
        <v>77.12</v>
      </c>
      <c r="AF4435" s="2">
        <v>0</v>
      </c>
      <c r="AG4435" s="2" t="s">
        <v>77</v>
      </c>
      <c r="AH4435" s="2">
        <v>20</v>
      </c>
      <c r="AI4435" s="6" t="str">
        <f t="shared" si="207"/>
        <v>55-64</v>
      </c>
      <c r="AJ4435" s="11">
        <f>YEAR(tbl_LoanData[[#This Row],[Application Date]])</f>
        <v>2025</v>
      </c>
      <c r="AK4435" s="11" t="str">
        <f>TEXT(tbl_LoanData[[#This Row],[Application Date]],"MMMM")</f>
        <v>February</v>
      </c>
      <c r="AL4435" s="12">
        <f>DATE(YEAR(tbl_LoanData[[#This Row],[Application Date]]),MONTH(tbl_LoanData[[#This Row],[Application Date]]),1)</f>
        <v>45689</v>
      </c>
      <c r="AM4435" s="14">
        <f ca="1">IF(AND(tbl_LoanData[[#This Row],[Application Date]]&gt;=EOMONTH(TODAY(),-1)+1,tbl_LoanData[[#This Row],[Application Date]]&lt;=TODAY()),tbl_LoanData[[#This Row],[Loan Amount]],0)</f>
        <v>0</v>
      </c>
      <c r="AN4435" s="14">
        <f>tbl_LoanData[[#This Row],[Amount Paid]]-(Q4435-X4435)</f>
        <v>30208.320000000007</v>
      </c>
      <c r="AO4435" s="14">
        <f>IF(tbl_LoanData[[#This Row],[Application Status]]="Approved",1,0)</f>
        <v>1</v>
      </c>
      <c r="AP4435" s="22" t="str">
        <f t="shared" ca="1" si="208"/>
        <v/>
      </c>
      <c r="AQ4435" s="22" t="str">
        <f t="shared" ca="1" si="209"/>
        <v/>
      </c>
    </row>
    <row r="4436" spans="1:43" ht="14.4" customHeight="1" x14ac:dyDescent="0.3">
      <c r="A4436" s="2" t="s">
        <v>4767</v>
      </c>
      <c r="B4436" s="2" t="s">
        <v>4768</v>
      </c>
      <c r="C4436" s="2" t="s">
        <v>322</v>
      </c>
      <c r="D4436" s="2" t="s">
        <v>311</v>
      </c>
      <c r="E4436" s="2" t="s">
        <v>165</v>
      </c>
      <c r="F4436" s="2">
        <v>33</v>
      </c>
      <c r="G4436" s="2" t="s">
        <v>83</v>
      </c>
      <c r="H4436" s="2" t="s">
        <v>205</v>
      </c>
      <c r="I4436" s="2" t="s">
        <v>49</v>
      </c>
      <c r="J4436" s="3">
        <v>45716</v>
      </c>
      <c r="K4436" s="3">
        <v>45724</v>
      </c>
      <c r="L4436" s="2" t="s">
        <v>40</v>
      </c>
      <c r="M4436" s="2" t="s">
        <v>157</v>
      </c>
      <c r="N4436" s="2" t="s">
        <v>328</v>
      </c>
      <c r="O4436" s="4">
        <v>1246000</v>
      </c>
      <c r="P4436" s="4">
        <v>368100</v>
      </c>
      <c r="Q4436" s="4">
        <v>877900</v>
      </c>
      <c r="R4436" s="2">
        <v>24</v>
      </c>
      <c r="S4436" s="5">
        <v>9.94</v>
      </c>
      <c r="T4436" s="4">
        <v>43851.1</v>
      </c>
      <c r="U4436" s="2" t="s">
        <v>73</v>
      </c>
      <c r="V4436" s="2" t="s">
        <v>74</v>
      </c>
      <c r="W4436" s="4">
        <v>657766.5</v>
      </c>
      <c r="X4436" s="4">
        <v>394660.02</v>
      </c>
      <c r="Y4436" s="4">
        <v>1052426.52</v>
      </c>
      <c r="Z4436" s="2">
        <v>56</v>
      </c>
      <c r="AA4436" s="2" t="s">
        <v>58</v>
      </c>
      <c r="AB4436" s="2" t="s">
        <v>15730</v>
      </c>
      <c r="AC4436" s="2" t="s">
        <v>332</v>
      </c>
      <c r="AD4436" s="2" t="s">
        <v>76</v>
      </c>
      <c r="AE4436" s="5">
        <v>70.459999999999994</v>
      </c>
      <c r="AF4436" s="2">
        <v>2</v>
      </c>
      <c r="AG4436" s="2" t="s">
        <v>15718</v>
      </c>
      <c r="AH4436" s="2">
        <v>8</v>
      </c>
      <c r="AI4436" s="6" t="str">
        <f t="shared" si="207"/>
        <v>25-34</v>
      </c>
      <c r="AJ4436" s="11">
        <f>YEAR(tbl_LoanData[[#This Row],[Application Date]])</f>
        <v>2025</v>
      </c>
      <c r="AK4436" s="11" t="str">
        <f>TEXT(tbl_LoanData[[#This Row],[Application Date]],"MMMM")</f>
        <v>February</v>
      </c>
      <c r="AL4436" s="12">
        <f>DATE(YEAR(tbl_LoanData[[#This Row],[Application Date]]),MONTH(tbl_LoanData[[#This Row],[Application Date]]),1)</f>
        <v>45689</v>
      </c>
      <c r="AM4436" s="14">
        <f ca="1">IF(AND(tbl_LoanData[[#This Row],[Application Date]]&gt;=EOMONTH(TODAY(),-1)+1,tbl_LoanData[[#This Row],[Application Date]]&lt;=TODAY()),tbl_LoanData[[#This Row],[Loan Amount]],0)</f>
        <v>0</v>
      </c>
      <c r="AN4436" s="14">
        <f>tbl_LoanData[[#This Row],[Amount Paid]]-(Q4436-X4436)</f>
        <v>174526.52000000002</v>
      </c>
      <c r="AO4436" s="14">
        <f>IF(tbl_LoanData[[#This Row],[Application Status]]="Approved",1,0)</f>
        <v>1</v>
      </c>
      <c r="AP4436" s="22" t="str">
        <f t="shared" ca="1" si="208"/>
        <v/>
      </c>
      <c r="AQ4436" s="22" t="str">
        <f t="shared" ca="1" si="209"/>
        <v/>
      </c>
    </row>
    <row r="4437" spans="1:43" x14ac:dyDescent="0.3">
      <c r="A4437" s="2" t="s">
        <v>4845</v>
      </c>
      <c r="B4437" s="2" t="s">
        <v>4846</v>
      </c>
      <c r="C4437" s="2" t="s">
        <v>413</v>
      </c>
      <c r="D4437" s="2" t="s">
        <v>232</v>
      </c>
      <c r="E4437" s="2" t="s">
        <v>284</v>
      </c>
      <c r="F4437" s="2">
        <v>45</v>
      </c>
      <c r="G4437" s="2" t="s">
        <v>83</v>
      </c>
      <c r="H4437" s="2" t="s">
        <v>211</v>
      </c>
      <c r="I4437" s="2" t="s">
        <v>50</v>
      </c>
      <c r="J4437" s="3">
        <v>45691</v>
      </c>
      <c r="K4437" s="3">
        <v>45705</v>
      </c>
      <c r="L4437" s="2" t="s">
        <v>41</v>
      </c>
      <c r="M4437" s="2" t="s">
        <v>144</v>
      </c>
      <c r="N4437" s="2" t="s">
        <v>145</v>
      </c>
      <c r="O4437" s="4">
        <v>3394000</v>
      </c>
      <c r="P4437" s="4">
        <v>481300</v>
      </c>
      <c r="Q4437" s="4">
        <v>2912700</v>
      </c>
      <c r="R4437" s="2">
        <v>36</v>
      </c>
      <c r="S4437" s="5">
        <v>9.15</v>
      </c>
      <c r="T4437" s="4">
        <v>103117.67</v>
      </c>
      <c r="U4437" s="2" t="s">
        <v>73</v>
      </c>
      <c r="V4437" s="2" t="s">
        <v>74</v>
      </c>
      <c r="W4437" s="4">
        <v>1856118.06</v>
      </c>
      <c r="X4437" s="4">
        <v>1856118.09</v>
      </c>
      <c r="Y4437" s="4">
        <v>3712236.15</v>
      </c>
      <c r="Z4437" s="2">
        <v>0</v>
      </c>
      <c r="AA4437" s="2" t="s">
        <v>56</v>
      </c>
      <c r="AB4437" s="2" t="s">
        <v>15730</v>
      </c>
      <c r="AC4437" s="2" t="s">
        <v>87</v>
      </c>
      <c r="AD4437" s="2" t="s">
        <v>76</v>
      </c>
      <c r="AE4437" s="5">
        <v>85.82</v>
      </c>
      <c r="AF4437" s="2">
        <v>0</v>
      </c>
      <c r="AG4437" s="2" t="s">
        <v>77</v>
      </c>
      <c r="AH4437" s="2">
        <v>14</v>
      </c>
      <c r="AI4437" s="6" t="str">
        <f t="shared" si="207"/>
        <v>45-54</v>
      </c>
      <c r="AJ4437" s="11">
        <f>YEAR(tbl_LoanData[[#This Row],[Application Date]])</f>
        <v>2025</v>
      </c>
      <c r="AK4437" s="11" t="str">
        <f>TEXT(tbl_LoanData[[#This Row],[Application Date]],"MMMM")</f>
        <v>February</v>
      </c>
      <c r="AL4437" s="12">
        <f>DATE(YEAR(tbl_LoanData[[#This Row],[Application Date]]),MONTH(tbl_LoanData[[#This Row],[Application Date]]),1)</f>
        <v>45689</v>
      </c>
      <c r="AM4437" s="14">
        <f ca="1">IF(AND(tbl_LoanData[[#This Row],[Application Date]]&gt;=EOMONTH(TODAY(),-1)+1,tbl_LoanData[[#This Row],[Application Date]]&lt;=TODAY()),tbl_LoanData[[#This Row],[Loan Amount]],0)</f>
        <v>0</v>
      </c>
      <c r="AN4437" s="14">
        <f>tbl_LoanData[[#This Row],[Amount Paid]]-(Q4437-X4437)</f>
        <v>799536.15000000014</v>
      </c>
      <c r="AO4437" s="14">
        <f>IF(tbl_LoanData[[#This Row],[Application Status]]="Approved",1,0)</f>
        <v>1</v>
      </c>
      <c r="AP4437" s="22" t="str">
        <f t="shared" ca="1" si="208"/>
        <v/>
      </c>
      <c r="AQ4437" s="22" t="str">
        <f t="shared" ca="1" si="209"/>
        <v/>
      </c>
    </row>
    <row r="4438" spans="1:43" ht="14.4" customHeight="1" x14ac:dyDescent="0.3">
      <c r="A4438" s="2" t="s">
        <v>4897</v>
      </c>
      <c r="B4438" s="2" t="s">
        <v>4898</v>
      </c>
      <c r="C4438" s="2" t="s">
        <v>439</v>
      </c>
      <c r="D4438" s="2" t="s">
        <v>102</v>
      </c>
      <c r="E4438" s="2" t="s">
        <v>183</v>
      </c>
      <c r="F4438" s="2">
        <v>64</v>
      </c>
      <c r="G4438" s="2" t="s">
        <v>83</v>
      </c>
      <c r="H4438" s="2" t="s">
        <v>224</v>
      </c>
      <c r="I4438" s="2" t="s">
        <v>54</v>
      </c>
      <c r="J4438" s="3">
        <v>45707</v>
      </c>
      <c r="K4438" s="3">
        <v>45719</v>
      </c>
      <c r="L4438" s="2" t="s">
        <v>37</v>
      </c>
      <c r="M4438" s="2" t="s">
        <v>94</v>
      </c>
      <c r="N4438" s="2" t="s">
        <v>568</v>
      </c>
      <c r="O4438" s="4">
        <v>102000</v>
      </c>
      <c r="P4438" s="4">
        <v>31100</v>
      </c>
      <c r="Q4438" s="4">
        <v>70900</v>
      </c>
      <c r="R4438" s="2">
        <v>36</v>
      </c>
      <c r="S4438" s="5">
        <v>9.7799999999999994</v>
      </c>
      <c r="T4438" s="4">
        <v>2547.2800000000002</v>
      </c>
      <c r="U4438" s="2" t="s">
        <v>73</v>
      </c>
      <c r="V4438" s="2" t="s">
        <v>74</v>
      </c>
      <c r="W4438" s="4">
        <v>43303.76</v>
      </c>
      <c r="X4438" s="4">
        <v>48398.3</v>
      </c>
      <c r="Y4438" s="4">
        <v>91702.06</v>
      </c>
      <c r="Z4438" s="2">
        <v>0</v>
      </c>
      <c r="AA4438" s="2" t="s">
        <v>56</v>
      </c>
      <c r="AB4438" s="2" t="s">
        <v>15728</v>
      </c>
      <c r="AC4438" s="2" t="s">
        <v>106</v>
      </c>
      <c r="AD4438" s="2" t="s">
        <v>76</v>
      </c>
      <c r="AE4438" s="5">
        <v>69.510000000000005</v>
      </c>
      <c r="AF4438" s="2">
        <v>0</v>
      </c>
      <c r="AG4438" s="2" t="s">
        <v>77</v>
      </c>
      <c r="AH4438" s="2">
        <v>12</v>
      </c>
      <c r="AI4438" s="6" t="str">
        <f t="shared" si="207"/>
        <v>55-64</v>
      </c>
      <c r="AJ4438" s="11">
        <f>YEAR(tbl_LoanData[[#This Row],[Application Date]])</f>
        <v>2025</v>
      </c>
      <c r="AK4438" s="11" t="str">
        <f>TEXT(tbl_LoanData[[#This Row],[Application Date]],"MMMM")</f>
        <v>February</v>
      </c>
      <c r="AL4438" s="12">
        <f>DATE(YEAR(tbl_LoanData[[#This Row],[Application Date]]),MONTH(tbl_LoanData[[#This Row],[Application Date]]),1)</f>
        <v>45689</v>
      </c>
      <c r="AM4438" s="14">
        <f ca="1">IF(AND(tbl_LoanData[[#This Row],[Application Date]]&gt;=EOMONTH(TODAY(),-1)+1,tbl_LoanData[[#This Row],[Application Date]]&lt;=TODAY()),tbl_LoanData[[#This Row],[Loan Amount]],0)</f>
        <v>0</v>
      </c>
      <c r="AN4438" s="14">
        <f>tbl_LoanData[[#This Row],[Amount Paid]]-(Q4438-X4438)</f>
        <v>20802.060000000005</v>
      </c>
      <c r="AO4438" s="14">
        <f>IF(tbl_LoanData[[#This Row],[Application Status]]="Approved",1,0)</f>
        <v>1</v>
      </c>
      <c r="AP4438" s="22" t="str">
        <f t="shared" ca="1" si="208"/>
        <v/>
      </c>
      <c r="AQ4438" s="22" t="str">
        <f t="shared" ca="1" si="209"/>
        <v/>
      </c>
    </row>
    <row r="4439" spans="1:43" ht="14.4" customHeight="1" x14ac:dyDescent="0.3">
      <c r="A4439" s="2" t="s">
        <v>4969</v>
      </c>
      <c r="B4439" s="2" t="s">
        <v>4970</v>
      </c>
      <c r="C4439" s="2" t="s">
        <v>1686</v>
      </c>
      <c r="D4439" s="2" t="s">
        <v>176</v>
      </c>
      <c r="E4439" s="2" t="s">
        <v>323</v>
      </c>
      <c r="F4439" s="2">
        <v>28</v>
      </c>
      <c r="G4439" s="2" t="s">
        <v>83</v>
      </c>
      <c r="H4439" s="2" t="s">
        <v>151</v>
      </c>
      <c r="I4439" s="2" t="s">
        <v>46</v>
      </c>
      <c r="J4439" s="3">
        <v>45690</v>
      </c>
      <c r="K4439" s="3">
        <v>45692</v>
      </c>
      <c r="L4439" s="2" t="s">
        <v>36</v>
      </c>
      <c r="M4439" s="2" t="s">
        <v>111</v>
      </c>
      <c r="N4439" s="2" t="s">
        <v>350</v>
      </c>
      <c r="O4439" s="4">
        <v>1775000</v>
      </c>
      <c r="P4439" s="4">
        <v>355500</v>
      </c>
      <c r="Q4439" s="4">
        <v>1419500</v>
      </c>
      <c r="R4439" s="2">
        <v>48</v>
      </c>
      <c r="S4439" s="5">
        <v>10.59</v>
      </c>
      <c r="T4439" s="4">
        <v>42100</v>
      </c>
      <c r="U4439" s="2" t="s">
        <v>73</v>
      </c>
      <c r="V4439" s="2" t="s">
        <v>74</v>
      </c>
      <c r="W4439" s="4">
        <v>589400</v>
      </c>
      <c r="X4439" s="4">
        <v>1431400.2</v>
      </c>
      <c r="Y4439" s="4">
        <v>2020800.2</v>
      </c>
      <c r="Z4439" s="2">
        <v>124</v>
      </c>
      <c r="AA4439" s="2" t="s">
        <v>60</v>
      </c>
      <c r="AB4439" s="2" t="s">
        <v>15730</v>
      </c>
      <c r="AC4439" s="2" t="s">
        <v>129</v>
      </c>
      <c r="AD4439" s="2" t="s">
        <v>76</v>
      </c>
      <c r="AE4439" s="5">
        <v>79.97</v>
      </c>
      <c r="AF4439" s="2">
        <v>4</v>
      </c>
      <c r="AG4439" s="2" t="s">
        <v>130</v>
      </c>
      <c r="AH4439" s="2">
        <v>2</v>
      </c>
      <c r="AI4439" s="6" t="str">
        <f t="shared" si="207"/>
        <v>25-34</v>
      </c>
      <c r="AJ4439" s="11">
        <f>YEAR(tbl_LoanData[[#This Row],[Application Date]])</f>
        <v>2025</v>
      </c>
      <c r="AK4439" s="11" t="str">
        <f>TEXT(tbl_LoanData[[#This Row],[Application Date]],"MMMM")</f>
        <v>February</v>
      </c>
      <c r="AL4439" s="12">
        <f>DATE(YEAR(tbl_LoanData[[#This Row],[Application Date]]),MONTH(tbl_LoanData[[#This Row],[Application Date]]),1)</f>
        <v>45689</v>
      </c>
      <c r="AM4439" s="14">
        <f ca="1">IF(AND(tbl_LoanData[[#This Row],[Application Date]]&gt;=EOMONTH(TODAY(),-1)+1,tbl_LoanData[[#This Row],[Application Date]]&lt;=TODAY()),tbl_LoanData[[#This Row],[Loan Amount]],0)</f>
        <v>0</v>
      </c>
      <c r="AN4439" s="14">
        <f>tbl_LoanData[[#This Row],[Amount Paid]]-(Q4439-X4439)</f>
        <v>601300.19999999995</v>
      </c>
      <c r="AO4439" s="14">
        <f>IF(tbl_LoanData[[#This Row],[Application Status]]="Approved",1,0)</f>
        <v>1</v>
      </c>
      <c r="AP4439" s="22" t="str">
        <f t="shared" ca="1" si="208"/>
        <v/>
      </c>
      <c r="AQ4439" s="22" t="str">
        <f t="shared" ca="1" si="209"/>
        <v/>
      </c>
    </row>
    <row r="4440" spans="1:43" x14ac:dyDescent="0.3">
      <c r="A4440" s="2" t="s">
        <v>5005</v>
      </c>
      <c r="B4440" s="2" t="s">
        <v>5006</v>
      </c>
      <c r="C4440" s="2" t="s">
        <v>444</v>
      </c>
      <c r="D4440" s="2" t="s">
        <v>67</v>
      </c>
      <c r="E4440" s="2" t="s">
        <v>165</v>
      </c>
      <c r="F4440" s="2">
        <v>62</v>
      </c>
      <c r="G4440" s="2" t="s">
        <v>69</v>
      </c>
      <c r="H4440" s="2" t="s">
        <v>265</v>
      </c>
      <c r="I4440" s="2" t="s">
        <v>44</v>
      </c>
      <c r="J4440" s="3">
        <v>45698</v>
      </c>
      <c r="K4440" s="3">
        <v>45701</v>
      </c>
      <c r="L4440" s="2" t="s">
        <v>36</v>
      </c>
      <c r="M4440" s="2" t="s">
        <v>111</v>
      </c>
      <c r="N4440" s="2" t="s">
        <v>350</v>
      </c>
      <c r="O4440" s="4">
        <v>1986000</v>
      </c>
      <c r="P4440" s="4">
        <v>296300</v>
      </c>
      <c r="Q4440" s="4">
        <v>1689700</v>
      </c>
      <c r="R4440" s="2">
        <v>36</v>
      </c>
      <c r="S4440" s="5">
        <v>12.85</v>
      </c>
      <c r="T4440" s="4">
        <v>65029.98</v>
      </c>
      <c r="U4440" s="2" t="s">
        <v>73</v>
      </c>
      <c r="V4440" s="2" t="s">
        <v>74</v>
      </c>
      <c r="W4440" s="4">
        <v>1170539.6399999999</v>
      </c>
      <c r="X4440" s="4">
        <v>1170539.71</v>
      </c>
      <c r="Y4440" s="4">
        <v>2341079.35</v>
      </c>
      <c r="Z4440" s="2">
        <v>0</v>
      </c>
      <c r="AA4440" s="2" t="s">
        <v>56</v>
      </c>
      <c r="AB4440" s="2" t="s">
        <v>15732</v>
      </c>
      <c r="AC4440" s="2" t="s">
        <v>87</v>
      </c>
      <c r="AD4440" s="2" t="s">
        <v>76</v>
      </c>
      <c r="AE4440" s="5">
        <v>85.08</v>
      </c>
      <c r="AF4440" s="2">
        <v>0</v>
      </c>
      <c r="AG4440" s="2" t="s">
        <v>77</v>
      </c>
      <c r="AH4440" s="2">
        <v>3</v>
      </c>
      <c r="AI4440" s="6" t="str">
        <f t="shared" si="207"/>
        <v>55-64</v>
      </c>
      <c r="AJ4440" s="11">
        <f>YEAR(tbl_LoanData[[#This Row],[Application Date]])</f>
        <v>2025</v>
      </c>
      <c r="AK4440" s="11" t="str">
        <f>TEXT(tbl_LoanData[[#This Row],[Application Date]],"MMMM")</f>
        <v>February</v>
      </c>
      <c r="AL4440" s="12">
        <f>DATE(YEAR(tbl_LoanData[[#This Row],[Application Date]]),MONTH(tbl_LoanData[[#This Row],[Application Date]]),1)</f>
        <v>45689</v>
      </c>
      <c r="AM4440" s="14">
        <f ca="1">IF(AND(tbl_LoanData[[#This Row],[Application Date]]&gt;=EOMONTH(TODAY(),-1)+1,tbl_LoanData[[#This Row],[Application Date]]&lt;=TODAY()),tbl_LoanData[[#This Row],[Loan Amount]],0)</f>
        <v>0</v>
      </c>
      <c r="AN4440" s="14">
        <f>tbl_LoanData[[#This Row],[Amount Paid]]-(Q4440-X4440)</f>
        <v>651379.34999999986</v>
      </c>
      <c r="AO4440" s="14">
        <f>IF(tbl_LoanData[[#This Row],[Application Status]]="Approved",1,0)</f>
        <v>1</v>
      </c>
      <c r="AP4440" s="22" t="str">
        <f t="shared" ca="1" si="208"/>
        <v/>
      </c>
      <c r="AQ4440" s="22" t="str">
        <f t="shared" ca="1" si="209"/>
        <v/>
      </c>
    </row>
    <row r="4441" spans="1:43" x14ac:dyDescent="0.3">
      <c r="A4441" s="2" t="s">
        <v>5135</v>
      </c>
      <c r="B4441" s="2" t="s">
        <v>5136</v>
      </c>
      <c r="C4441" s="2" t="s">
        <v>223</v>
      </c>
      <c r="D4441" s="2" t="s">
        <v>176</v>
      </c>
      <c r="E4441" s="2" t="s">
        <v>117</v>
      </c>
      <c r="F4441" s="2">
        <v>46</v>
      </c>
      <c r="G4441" s="2" t="s">
        <v>69</v>
      </c>
      <c r="H4441" s="2" t="s">
        <v>110</v>
      </c>
      <c r="I4441" s="2" t="s">
        <v>46</v>
      </c>
      <c r="J4441" s="3">
        <v>45698</v>
      </c>
      <c r="K4441" s="3">
        <v>45719</v>
      </c>
      <c r="L4441" s="2" t="s">
        <v>40</v>
      </c>
      <c r="M4441" s="2" t="s">
        <v>94</v>
      </c>
      <c r="N4441" s="2" t="s">
        <v>4</v>
      </c>
      <c r="O4441" s="4">
        <v>1184000</v>
      </c>
      <c r="P4441" s="4">
        <v>335700</v>
      </c>
      <c r="Q4441" s="4">
        <v>848300</v>
      </c>
      <c r="R4441" s="2">
        <v>36</v>
      </c>
      <c r="S4441" s="5">
        <v>6.31</v>
      </c>
      <c r="T4441" s="4">
        <v>28024.53</v>
      </c>
      <c r="U4441" s="2" t="s">
        <v>73</v>
      </c>
      <c r="V4441" s="2" t="s">
        <v>74</v>
      </c>
      <c r="W4441" s="4">
        <v>476417.01</v>
      </c>
      <c r="X4441" s="4">
        <v>532466.18000000005</v>
      </c>
      <c r="Y4441" s="4">
        <v>1008883.19</v>
      </c>
      <c r="Z4441" s="2">
        <v>0</v>
      </c>
      <c r="AA4441" s="2" t="s">
        <v>56</v>
      </c>
      <c r="AB4441" s="2" t="s">
        <v>15734</v>
      </c>
      <c r="AC4441" s="2" t="s">
        <v>138</v>
      </c>
      <c r="AD4441" s="2" t="s">
        <v>76</v>
      </c>
      <c r="AE4441" s="5">
        <v>71.650000000000006</v>
      </c>
      <c r="AF4441" s="2">
        <v>0</v>
      </c>
      <c r="AG4441" s="2" t="s">
        <v>77</v>
      </c>
      <c r="AH4441" s="2">
        <v>21</v>
      </c>
      <c r="AI4441" s="6" t="str">
        <f t="shared" si="207"/>
        <v>45-54</v>
      </c>
      <c r="AJ4441" s="11">
        <f>YEAR(tbl_LoanData[[#This Row],[Application Date]])</f>
        <v>2025</v>
      </c>
      <c r="AK4441" s="11" t="str">
        <f>TEXT(tbl_LoanData[[#This Row],[Application Date]],"MMMM")</f>
        <v>February</v>
      </c>
      <c r="AL4441" s="12">
        <f>DATE(YEAR(tbl_LoanData[[#This Row],[Application Date]]),MONTH(tbl_LoanData[[#This Row],[Application Date]]),1)</f>
        <v>45689</v>
      </c>
      <c r="AM4441" s="14">
        <f ca="1">IF(AND(tbl_LoanData[[#This Row],[Application Date]]&gt;=EOMONTH(TODAY(),-1)+1,tbl_LoanData[[#This Row],[Application Date]]&lt;=TODAY()),tbl_LoanData[[#This Row],[Loan Amount]],0)</f>
        <v>0</v>
      </c>
      <c r="AN4441" s="14">
        <f>tbl_LoanData[[#This Row],[Amount Paid]]-(Q4441-X4441)</f>
        <v>160583.19000000006</v>
      </c>
      <c r="AO4441" s="14">
        <f>IF(tbl_LoanData[[#This Row],[Application Status]]="Approved",1,0)</f>
        <v>1</v>
      </c>
      <c r="AP4441" s="22" t="str">
        <f t="shared" ca="1" si="208"/>
        <v/>
      </c>
      <c r="AQ4441" s="22" t="str">
        <f t="shared" ca="1" si="209"/>
        <v/>
      </c>
    </row>
    <row r="4442" spans="1:43" ht="14.4" customHeight="1" x14ac:dyDescent="0.3">
      <c r="A4442" s="2" t="s">
        <v>5211</v>
      </c>
      <c r="B4442" s="2" t="s">
        <v>5212</v>
      </c>
      <c r="C4442" s="2" t="s">
        <v>687</v>
      </c>
      <c r="D4442" s="2" t="s">
        <v>209</v>
      </c>
      <c r="E4442" s="2" t="s">
        <v>68</v>
      </c>
      <c r="F4442" s="2">
        <v>61</v>
      </c>
      <c r="G4442" s="2" t="s">
        <v>83</v>
      </c>
      <c r="H4442" s="2" t="s">
        <v>84</v>
      </c>
      <c r="I4442" s="2" t="s">
        <v>45</v>
      </c>
      <c r="J4442" s="3">
        <v>45692</v>
      </c>
      <c r="K4442" s="3">
        <v>45695</v>
      </c>
      <c r="L4442" s="2" t="s">
        <v>39</v>
      </c>
      <c r="M4442" s="2" t="s">
        <v>71</v>
      </c>
      <c r="N4442" s="2" t="s">
        <v>72</v>
      </c>
      <c r="O4442" s="4">
        <v>1487000</v>
      </c>
      <c r="P4442" s="4">
        <v>268800</v>
      </c>
      <c r="Q4442" s="4">
        <v>1218200</v>
      </c>
      <c r="R4442" s="2">
        <v>12</v>
      </c>
      <c r="S4442" s="5">
        <v>10.75</v>
      </c>
      <c r="T4442" s="4">
        <v>112429.71</v>
      </c>
      <c r="U4442" s="2" t="s">
        <v>73</v>
      </c>
      <c r="V4442" s="2" t="s">
        <v>33</v>
      </c>
      <c r="W4442" s="4">
        <v>1349156.5</v>
      </c>
      <c r="X4442" s="4">
        <v>0</v>
      </c>
      <c r="Y4442" s="4">
        <v>1349156.5</v>
      </c>
      <c r="Z4442" s="2">
        <v>0</v>
      </c>
      <c r="AA4442" s="2" t="s">
        <v>56</v>
      </c>
      <c r="AB4442" s="2" t="s">
        <v>15731</v>
      </c>
      <c r="AC4442" s="2" t="s">
        <v>106</v>
      </c>
      <c r="AD4442" s="2" t="s">
        <v>76</v>
      </c>
      <c r="AE4442" s="5">
        <v>81.92</v>
      </c>
      <c r="AF4442" s="2">
        <v>0</v>
      </c>
      <c r="AG4442" s="2" t="s">
        <v>77</v>
      </c>
      <c r="AH4442" s="2">
        <v>3</v>
      </c>
      <c r="AI4442" s="6" t="str">
        <f t="shared" si="207"/>
        <v>55-64</v>
      </c>
      <c r="AJ4442" s="11">
        <f>YEAR(tbl_LoanData[[#This Row],[Application Date]])</f>
        <v>2025</v>
      </c>
      <c r="AK4442" s="11" t="str">
        <f>TEXT(tbl_LoanData[[#This Row],[Application Date]],"MMMM")</f>
        <v>February</v>
      </c>
      <c r="AL4442" s="12">
        <f>DATE(YEAR(tbl_LoanData[[#This Row],[Application Date]]),MONTH(tbl_LoanData[[#This Row],[Application Date]]),1)</f>
        <v>45689</v>
      </c>
      <c r="AM4442" s="14">
        <f ca="1">IF(AND(tbl_LoanData[[#This Row],[Application Date]]&gt;=EOMONTH(TODAY(),-1)+1,tbl_LoanData[[#This Row],[Application Date]]&lt;=TODAY()),tbl_LoanData[[#This Row],[Loan Amount]],0)</f>
        <v>0</v>
      </c>
      <c r="AN4442" s="14">
        <f>tbl_LoanData[[#This Row],[Amount Paid]]-(Q4442-X4442)</f>
        <v>130956.5</v>
      </c>
      <c r="AO4442" s="14">
        <f>IF(tbl_LoanData[[#This Row],[Application Status]]="Approved",1,0)</f>
        <v>1</v>
      </c>
      <c r="AP4442" s="22" t="str">
        <f t="shared" ca="1" si="208"/>
        <v/>
      </c>
      <c r="AQ4442" s="22" t="str">
        <f t="shared" ca="1" si="209"/>
        <v/>
      </c>
    </row>
    <row r="4443" spans="1:43" ht="14.4" customHeight="1" x14ac:dyDescent="0.3">
      <c r="A4443" s="2" t="s">
        <v>5343</v>
      </c>
      <c r="B4443" s="2" t="s">
        <v>5344</v>
      </c>
      <c r="C4443" s="2" t="s">
        <v>682</v>
      </c>
      <c r="D4443" s="2" t="s">
        <v>118</v>
      </c>
      <c r="E4443" s="2" t="s">
        <v>91</v>
      </c>
      <c r="F4443" s="2">
        <v>32</v>
      </c>
      <c r="G4443" s="2" t="s">
        <v>69</v>
      </c>
      <c r="H4443" s="2" t="s">
        <v>278</v>
      </c>
      <c r="I4443" s="2" t="s">
        <v>45</v>
      </c>
      <c r="J4443" s="3">
        <v>45715</v>
      </c>
      <c r="K4443" s="3"/>
      <c r="L4443" s="2" t="s">
        <v>40</v>
      </c>
      <c r="M4443" s="2" t="s">
        <v>71</v>
      </c>
      <c r="N4443" s="2" t="s">
        <v>137</v>
      </c>
      <c r="O4443" s="4">
        <v>1484000</v>
      </c>
      <c r="P4443" s="4">
        <v>164200</v>
      </c>
      <c r="Q4443" s="4">
        <v>1319800</v>
      </c>
      <c r="R4443" s="2">
        <v>36</v>
      </c>
      <c r="S4443" s="5">
        <v>14.08</v>
      </c>
      <c r="T4443" s="4">
        <v>52146.76</v>
      </c>
      <c r="U4443" s="2" t="s">
        <v>113</v>
      </c>
      <c r="V4443" s="2" t="s">
        <v>97</v>
      </c>
      <c r="W4443" s="4">
        <v>0</v>
      </c>
      <c r="X4443" s="4">
        <v>0</v>
      </c>
      <c r="Y4443" s="4">
        <v>1877283.52</v>
      </c>
      <c r="Z4443" s="2">
        <v>0</v>
      </c>
      <c r="AA4443" s="2" t="s">
        <v>97</v>
      </c>
      <c r="AB4443" s="2" t="s">
        <v>15734</v>
      </c>
      <c r="AC4443" s="2" t="s">
        <v>138</v>
      </c>
      <c r="AD4443" s="2" t="s">
        <v>76</v>
      </c>
      <c r="AE4443" s="5">
        <v>88.94</v>
      </c>
      <c r="AF4443" s="2">
        <v>0</v>
      </c>
      <c r="AG4443" s="2" t="s">
        <v>97</v>
      </c>
      <c r="AH4443" s="2"/>
      <c r="AI4443" s="6" t="str">
        <f t="shared" si="207"/>
        <v>25-34</v>
      </c>
      <c r="AJ4443" s="11">
        <f>YEAR(tbl_LoanData[[#This Row],[Application Date]])</f>
        <v>2025</v>
      </c>
      <c r="AK4443" s="11" t="str">
        <f>TEXT(tbl_LoanData[[#This Row],[Application Date]],"MMMM")</f>
        <v>February</v>
      </c>
      <c r="AL4443" s="12">
        <f>DATE(YEAR(tbl_LoanData[[#This Row],[Application Date]]),MONTH(tbl_LoanData[[#This Row],[Application Date]]),1)</f>
        <v>45689</v>
      </c>
      <c r="AM4443" s="14">
        <f ca="1">IF(AND(tbl_LoanData[[#This Row],[Application Date]]&gt;=EOMONTH(TODAY(),-1)+1,tbl_LoanData[[#This Row],[Application Date]]&lt;=TODAY()),tbl_LoanData[[#This Row],[Loan Amount]],0)</f>
        <v>0</v>
      </c>
      <c r="AN4443" s="14">
        <f>tbl_LoanData[[#This Row],[Amount Paid]]-(Q4443-X4443)</f>
        <v>-1319800</v>
      </c>
      <c r="AO4443" s="14">
        <f>IF(tbl_LoanData[[#This Row],[Application Status]]="Approved",1,0)</f>
        <v>0</v>
      </c>
      <c r="AP4443" s="22" t="str">
        <f t="shared" ca="1" si="208"/>
        <v/>
      </c>
      <c r="AQ4443" s="22" t="str">
        <f t="shared" ca="1" si="209"/>
        <v/>
      </c>
    </row>
    <row r="4444" spans="1:43" ht="14.4" customHeight="1" x14ac:dyDescent="0.3">
      <c r="A4444" s="2" t="s">
        <v>5349</v>
      </c>
      <c r="B4444" s="2" t="s">
        <v>5350</v>
      </c>
      <c r="C4444" s="2" t="s">
        <v>264</v>
      </c>
      <c r="D4444" s="2" t="s">
        <v>102</v>
      </c>
      <c r="E4444" s="2" t="s">
        <v>540</v>
      </c>
      <c r="F4444" s="2">
        <v>44</v>
      </c>
      <c r="G4444" s="2" t="s">
        <v>83</v>
      </c>
      <c r="H4444" s="2" t="s">
        <v>285</v>
      </c>
      <c r="I4444" s="2" t="s">
        <v>55</v>
      </c>
      <c r="J4444" s="3">
        <v>45699</v>
      </c>
      <c r="K4444" s="3">
        <v>45701</v>
      </c>
      <c r="L4444" s="2" t="s">
        <v>36</v>
      </c>
      <c r="M4444" s="2" t="s">
        <v>104</v>
      </c>
      <c r="N4444" s="2" t="s">
        <v>105</v>
      </c>
      <c r="O4444" s="4">
        <v>955000</v>
      </c>
      <c r="P4444" s="4">
        <v>345300</v>
      </c>
      <c r="Q4444" s="4">
        <v>609700</v>
      </c>
      <c r="R4444" s="2">
        <v>18</v>
      </c>
      <c r="S4444" s="5">
        <v>10.38</v>
      </c>
      <c r="T4444" s="4">
        <v>39146.129999999997</v>
      </c>
      <c r="U4444" s="2" t="s">
        <v>73</v>
      </c>
      <c r="V4444" s="2" t="s">
        <v>33</v>
      </c>
      <c r="W4444" s="4">
        <v>704630.29</v>
      </c>
      <c r="X4444" s="4">
        <v>0</v>
      </c>
      <c r="Y4444" s="4">
        <v>704630.29</v>
      </c>
      <c r="Z4444" s="2">
        <v>0</v>
      </c>
      <c r="AA4444" s="2" t="s">
        <v>56</v>
      </c>
      <c r="AB4444" s="2" t="s">
        <v>15727</v>
      </c>
      <c r="AC4444" s="2" t="s">
        <v>146</v>
      </c>
      <c r="AD4444" s="2" t="s">
        <v>76</v>
      </c>
      <c r="AE4444" s="5">
        <v>63.84</v>
      </c>
      <c r="AF4444" s="2">
        <v>0</v>
      </c>
      <c r="AG4444" s="2" t="s">
        <v>77</v>
      </c>
      <c r="AH4444" s="2">
        <v>2</v>
      </c>
      <c r="AI4444" s="6" t="str">
        <f t="shared" si="207"/>
        <v>35-44</v>
      </c>
      <c r="AJ4444" s="11">
        <f>YEAR(tbl_LoanData[[#This Row],[Application Date]])</f>
        <v>2025</v>
      </c>
      <c r="AK4444" s="11" t="str">
        <f>TEXT(tbl_LoanData[[#This Row],[Application Date]],"MMMM")</f>
        <v>February</v>
      </c>
      <c r="AL4444" s="12">
        <f>DATE(YEAR(tbl_LoanData[[#This Row],[Application Date]]),MONTH(tbl_LoanData[[#This Row],[Application Date]]),1)</f>
        <v>45689</v>
      </c>
      <c r="AM4444" s="14">
        <f ca="1">IF(AND(tbl_LoanData[[#This Row],[Application Date]]&gt;=EOMONTH(TODAY(),-1)+1,tbl_LoanData[[#This Row],[Application Date]]&lt;=TODAY()),tbl_LoanData[[#This Row],[Loan Amount]],0)</f>
        <v>0</v>
      </c>
      <c r="AN4444" s="14">
        <f>tbl_LoanData[[#This Row],[Amount Paid]]-(Q4444-X4444)</f>
        <v>94930.290000000037</v>
      </c>
      <c r="AO4444" s="14">
        <f>IF(tbl_LoanData[[#This Row],[Application Status]]="Approved",1,0)</f>
        <v>1</v>
      </c>
      <c r="AP4444" s="22" t="str">
        <f t="shared" ca="1" si="208"/>
        <v/>
      </c>
      <c r="AQ4444" s="22" t="str">
        <f t="shared" ca="1" si="209"/>
        <v/>
      </c>
    </row>
    <row r="4445" spans="1:43" ht="14.4" customHeight="1" x14ac:dyDescent="0.3">
      <c r="A4445" s="2" t="s">
        <v>5397</v>
      </c>
      <c r="B4445" s="2" t="s">
        <v>5398</v>
      </c>
      <c r="C4445" s="2" t="s">
        <v>530</v>
      </c>
      <c r="D4445" s="2" t="s">
        <v>134</v>
      </c>
      <c r="E4445" s="2" t="s">
        <v>165</v>
      </c>
      <c r="F4445" s="2">
        <v>41</v>
      </c>
      <c r="G4445" s="2" t="s">
        <v>69</v>
      </c>
      <c r="H4445" s="2" t="s">
        <v>126</v>
      </c>
      <c r="I4445" s="2" t="s">
        <v>44</v>
      </c>
      <c r="J4445" s="3">
        <v>45710</v>
      </c>
      <c r="K4445" s="3">
        <v>45716</v>
      </c>
      <c r="L4445" s="2" t="s">
        <v>39</v>
      </c>
      <c r="M4445" s="2" t="s">
        <v>167</v>
      </c>
      <c r="N4445" s="2" t="s">
        <v>491</v>
      </c>
      <c r="O4445" s="4">
        <v>2013000</v>
      </c>
      <c r="P4445" s="4">
        <v>332800</v>
      </c>
      <c r="Q4445" s="4">
        <v>1680200</v>
      </c>
      <c r="R4445" s="2">
        <v>60</v>
      </c>
      <c r="S4445" s="5">
        <v>10.210000000000001</v>
      </c>
      <c r="T4445" s="4">
        <v>42299.040000000001</v>
      </c>
      <c r="U4445" s="2" t="s">
        <v>73</v>
      </c>
      <c r="V4445" s="2" t="s">
        <v>74</v>
      </c>
      <c r="W4445" s="4">
        <v>719083.68</v>
      </c>
      <c r="X4445" s="4">
        <v>1818858.42</v>
      </c>
      <c r="Y4445" s="4">
        <v>2537942.1</v>
      </c>
      <c r="Z4445" s="2">
        <v>0</v>
      </c>
      <c r="AA4445" s="2" t="s">
        <v>56</v>
      </c>
      <c r="AB4445" s="2" t="s">
        <v>15727</v>
      </c>
      <c r="AC4445" s="2" t="s">
        <v>332</v>
      </c>
      <c r="AD4445" s="2" t="s">
        <v>76</v>
      </c>
      <c r="AE4445" s="5">
        <v>83.47</v>
      </c>
      <c r="AF4445" s="2">
        <v>0</v>
      </c>
      <c r="AG4445" s="2" t="s">
        <v>77</v>
      </c>
      <c r="AH4445" s="2">
        <v>6</v>
      </c>
      <c r="AI4445" s="6" t="str">
        <f t="shared" si="207"/>
        <v>35-44</v>
      </c>
      <c r="AJ4445" s="11">
        <f>YEAR(tbl_LoanData[[#This Row],[Application Date]])</f>
        <v>2025</v>
      </c>
      <c r="AK4445" s="11" t="str">
        <f>TEXT(tbl_LoanData[[#This Row],[Application Date]],"MMMM")</f>
        <v>February</v>
      </c>
      <c r="AL4445" s="12">
        <f>DATE(YEAR(tbl_LoanData[[#This Row],[Application Date]]),MONTH(tbl_LoanData[[#This Row],[Application Date]]),1)</f>
        <v>45689</v>
      </c>
      <c r="AM4445" s="14">
        <f ca="1">IF(AND(tbl_LoanData[[#This Row],[Application Date]]&gt;=EOMONTH(TODAY(),-1)+1,tbl_LoanData[[#This Row],[Application Date]]&lt;=TODAY()),tbl_LoanData[[#This Row],[Loan Amount]],0)</f>
        <v>0</v>
      </c>
      <c r="AN4445" s="14">
        <f>tbl_LoanData[[#This Row],[Amount Paid]]-(Q4445-X4445)</f>
        <v>857742.1</v>
      </c>
      <c r="AO4445" s="14">
        <f>IF(tbl_LoanData[[#This Row],[Application Status]]="Approved",1,0)</f>
        <v>1</v>
      </c>
      <c r="AP4445" s="22" t="str">
        <f t="shared" ca="1" si="208"/>
        <v/>
      </c>
      <c r="AQ4445" s="22" t="str">
        <f t="shared" ca="1" si="209"/>
        <v/>
      </c>
    </row>
    <row r="4446" spans="1:43" ht="14.4" customHeight="1" x14ac:dyDescent="0.3">
      <c r="A4446" s="2" t="s">
        <v>5437</v>
      </c>
      <c r="B4446" s="2" t="s">
        <v>5438</v>
      </c>
      <c r="C4446" s="2" t="s">
        <v>627</v>
      </c>
      <c r="D4446" s="2" t="s">
        <v>161</v>
      </c>
      <c r="E4446" s="2" t="s">
        <v>183</v>
      </c>
      <c r="F4446" s="2">
        <v>26</v>
      </c>
      <c r="G4446" s="2" t="s">
        <v>83</v>
      </c>
      <c r="H4446" s="2" t="s">
        <v>237</v>
      </c>
      <c r="I4446" s="2" t="s">
        <v>48</v>
      </c>
      <c r="J4446" s="3">
        <v>45712</v>
      </c>
      <c r="K4446" s="3">
        <v>45729</v>
      </c>
      <c r="L4446" s="2" t="s">
        <v>40</v>
      </c>
      <c r="M4446" s="2" t="s">
        <v>111</v>
      </c>
      <c r="N4446" s="2" t="s">
        <v>369</v>
      </c>
      <c r="O4446" s="4">
        <v>1448000</v>
      </c>
      <c r="P4446" s="4">
        <v>491100</v>
      </c>
      <c r="Q4446" s="4">
        <v>956900</v>
      </c>
      <c r="R4446" s="2">
        <v>36</v>
      </c>
      <c r="S4446" s="5">
        <v>8.1199999999999992</v>
      </c>
      <c r="T4446" s="4">
        <v>33055.58</v>
      </c>
      <c r="U4446" s="2" t="s">
        <v>73</v>
      </c>
      <c r="V4446" s="2" t="s">
        <v>74</v>
      </c>
      <c r="W4446" s="4">
        <v>462778.12</v>
      </c>
      <c r="X4446" s="4">
        <v>727222.72</v>
      </c>
      <c r="Y4446" s="4">
        <v>1190000.8400000001</v>
      </c>
      <c r="Z4446" s="2">
        <v>90</v>
      </c>
      <c r="AA4446" s="2" t="s">
        <v>59</v>
      </c>
      <c r="AB4446" s="2" t="s">
        <v>15728</v>
      </c>
      <c r="AC4446" s="2" t="s">
        <v>138</v>
      </c>
      <c r="AD4446" s="2" t="s">
        <v>76</v>
      </c>
      <c r="AE4446" s="5">
        <v>66.08</v>
      </c>
      <c r="AF4446" s="2">
        <v>3</v>
      </c>
      <c r="AG4446" s="2" t="s">
        <v>130</v>
      </c>
      <c r="AH4446" s="2">
        <v>17</v>
      </c>
      <c r="AI4446" s="6" t="str">
        <f t="shared" si="207"/>
        <v>25-34</v>
      </c>
      <c r="AJ4446" s="11">
        <f>YEAR(tbl_LoanData[[#This Row],[Application Date]])</f>
        <v>2025</v>
      </c>
      <c r="AK4446" s="11" t="str">
        <f>TEXT(tbl_LoanData[[#This Row],[Application Date]],"MMMM")</f>
        <v>February</v>
      </c>
      <c r="AL4446" s="12">
        <f>DATE(YEAR(tbl_LoanData[[#This Row],[Application Date]]),MONTH(tbl_LoanData[[#This Row],[Application Date]]),1)</f>
        <v>45689</v>
      </c>
      <c r="AM4446" s="14">
        <f ca="1">IF(AND(tbl_LoanData[[#This Row],[Application Date]]&gt;=EOMONTH(TODAY(),-1)+1,tbl_LoanData[[#This Row],[Application Date]]&lt;=TODAY()),tbl_LoanData[[#This Row],[Loan Amount]],0)</f>
        <v>0</v>
      </c>
      <c r="AN4446" s="14">
        <f>tbl_LoanData[[#This Row],[Amount Paid]]-(Q4446-X4446)</f>
        <v>233100.83999999997</v>
      </c>
      <c r="AO4446" s="14">
        <f>IF(tbl_LoanData[[#This Row],[Application Status]]="Approved",1,0)</f>
        <v>1</v>
      </c>
      <c r="AP4446" s="22" t="str">
        <f t="shared" ca="1" si="208"/>
        <v/>
      </c>
      <c r="AQ4446" s="22" t="str">
        <f t="shared" ca="1" si="209"/>
        <v/>
      </c>
    </row>
    <row r="4447" spans="1:43" ht="14.4" customHeight="1" x14ac:dyDescent="0.3">
      <c r="A4447" s="2" t="s">
        <v>5465</v>
      </c>
      <c r="B4447" s="2" t="s">
        <v>5466</v>
      </c>
      <c r="C4447" s="2" t="s">
        <v>310</v>
      </c>
      <c r="D4447" s="2" t="s">
        <v>142</v>
      </c>
      <c r="E4447" s="2" t="s">
        <v>406</v>
      </c>
      <c r="F4447" s="2">
        <v>51</v>
      </c>
      <c r="G4447" s="2" t="s">
        <v>69</v>
      </c>
      <c r="H4447" s="2" t="s">
        <v>103</v>
      </c>
      <c r="I4447" s="2" t="s">
        <v>43</v>
      </c>
      <c r="J4447" s="3">
        <v>45699</v>
      </c>
      <c r="K4447" s="3">
        <v>45701</v>
      </c>
      <c r="L4447" s="2" t="s">
        <v>38</v>
      </c>
      <c r="M4447" s="2" t="s">
        <v>111</v>
      </c>
      <c r="N4447" s="2" t="s">
        <v>112</v>
      </c>
      <c r="O4447" s="4">
        <v>1369000</v>
      </c>
      <c r="P4447" s="4">
        <v>422200</v>
      </c>
      <c r="Q4447" s="4">
        <v>946800</v>
      </c>
      <c r="R4447" s="2">
        <v>36</v>
      </c>
      <c r="S4447" s="5">
        <v>11.56</v>
      </c>
      <c r="T4447" s="4">
        <v>35420.839999999997</v>
      </c>
      <c r="U4447" s="2" t="s">
        <v>73</v>
      </c>
      <c r="V4447" s="2" t="s">
        <v>74</v>
      </c>
      <c r="W4447" s="4">
        <v>602154.28</v>
      </c>
      <c r="X4447" s="4">
        <v>672995.96</v>
      </c>
      <c r="Y4447" s="4">
        <v>1275150.24</v>
      </c>
      <c r="Z4447" s="2">
        <v>29</v>
      </c>
      <c r="AA4447" s="2" t="s">
        <v>57</v>
      </c>
      <c r="AB4447" s="2" t="s">
        <v>15729</v>
      </c>
      <c r="AC4447" s="2" t="s">
        <v>360</v>
      </c>
      <c r="AD4447" s="2" t="s">
        <v>76</v>
      </c>
      <c r="AE4447" s="5">
        <v>69.16</v>
      </c>
      <c r="AF4447" s="2">
        <v>1</v>
      </c>
      <c r="AG4447" s="2" t="s">
        <v>77</v>
      </c>
      <c r="AH4447" s="2">
        <v>2</v>
      </c>
      <c r="AI4447" s="6" t="str">
        <f t="shared" si="207"/>
        <v>45-54</v>
      </c>
      <c r="AJ4447" s="11">
        <f>YEAR(tbl_LoanData[[#This Row],[Application Date]])</f>
        <v>2025</v>
      </c>
      <c r="AK4447" s="11" t="str">
        <f>TEXT(tbl_LoanData[[#This Row],[Application Date]],"MMMM")</f>
        <v>February</v>
      </c>
      <c r="AL4447" s="12">
        <f>DATE(YEAR(tbl_LoanData[[#This Row],[Application Date]]),MONTH(tbl_LoanData[[#This Row],[Application Date]]),1)</f>
        <v>45689</v>
      </c>
      <c r="AM4447" s="14">
        <f ca="1">IF(AND(tbl_LoanData[[#This Row],[Application Date]]&gt;=EOMONTH(TODAY(),-1)+1,tbl_LoanData[[#This Row],[Application Date]]&lt;=TODAY()),tbl_LoanData[[#This Row],[Loan Amount]],0)</f>
        <v>0</v>
      </c>
      <c r="AN4447" s="14">
        <f>tbl_LoanData[[#This Row],[Amount Paid]]-(Q4447-X4447)</f>
        <v>328350.24</v>
      </c>
      <c r="AO4447" s="14">
        <f>IF(tbl_LoanData[[#This Row],[Application Status]]="Approved",1,0)</f>
        <v>1</v>
      </c>
      <c r="AP4447" s="22" t="str">
        <f t="shared" ca="1" si="208"/>
        <v/>
      </c>
      <c r="AQ4447" s="22" t="str">
        <f t="shared" ca="1" si="209"/>
        <v/>
      </c>
    </row>
    <row r="4448" spans="1:43" ht="14.4" customHeight="1" x14ac:dyDescent="0.3">
      <c r="A4448" s="2" t="s">
        <v>5617</v>
      </c>
      <c r="B4448" s="2" t="s">
        <v>5618</v>
      </c>
      <c r="C4448" s="2" t="s">
        <v>804</v>
      </c>
      <c r="D4448" s="2" t="s">
        <v>82</v>
      </c>
      <c r="E4448" s="2" t="s">
        <v>68</v>
      </c>
      <c r="F4448" s="2">
        <v>56</v>
      </c>
      <c r="G4448" s="2" t="s">
        <v>83</v>
      </c>
      <c r="H4448" s="2" t="s">
        <v>313</v>
      </c>
      <c r="I4448" s="2" t="s">
        <v>44</v>
      </c>
      <c r="J4448" s="3">
        <v>45698</v>
      </c>
      <c r="K4448" s="3">
        <v>45704</v>
      </c>
      <c r="L4448" s="2" t="s">
        <v>38</v>
      </c>
      <c r="M4448" s="2" t="s">
        <v>127</v>
      </c>
      <c r="N4448" s="2" t="s">
        <v>128</v>
      </c>
      <c r="O4448" s="4">
        <v>1517000</v>
      </c>
      <c r="P4448" s="4">
        <v>585100</v>
      </c>
      <c r="Q4448" s="4">
        <v>931900</v>
      </c>
      <c r="R4448" s="2">
        <v>36</v>
      </c>
      <c r="S4448" s="5">
        <v>9.9499999999999993</v>
      </c>
      <c r="T4448" s="4">
        <v>33613.120000000003</v>
      </c>
      <c r="U4448" s="2" t="s">
        <v>73</v>
      </c>
      <c r="V4448" s="2" t="s">
        <v>74</v>
      </c>
      <c r="W4448" s="4">
        <v>537809.92000000004</v>
      </c>
      <c r="X4448" s="4">
        <v>672262.23</v>
      </c>
      <c r="Y4448" s="4">
        <v>1210072.1499999999</v>
      </c>
      <c r="Z4448" s="2">
        <v>60</v>
      </c>
      <c r="AA4448" s="2" t="s">
        <v>58</v>
      </c>
      <c r="AB4448" s="2" t="s">
        <v>15732</v>
      </c>
      <c r="AC4448" s="2" t="s">
        <v>138</v>
      </c>
      <c r="AD4448" s="2" t="s">
        <v>76</v>
      </c>
      <c r="AE4448" s="5">
        <v>61.43</v>
      </c>
      <c r="AF4448" s="2">
        <v>2</v>
      </c>
      <c r="AG4448" s="2" t="s">
        <v>15718</v>
      </c>
      <c r="AH4448" s="2">
        <v>6</v>
      </c>
      <c r="AI4448" s="6" t="str">
        <f t="shared" si="207"/>
        <v>55-64</v>
      </c>
      <c r="AJ4448" s="11">
        <f>YEAR(tbl_LoanData[[#This Row],[Application Date]])</f>
        <v>2025</v>
      </c>
      <c r="AK4448" s="11" t="str">
        <f>TEXT(tbl_LoanData[[#This Row],[Application Date]],"MMMM")</f>
        <v>February</v>
      </c>
      <c r="AL4448" s="12">
        <f>DATE(YEAR(tbl_LoanData[[#This Row],[Application Date]]),MONTH(tbl_LoanData[[#This Row],[Application Date]]),1)</f>
        <v>45689</v>
      </c>
      <c r="AM4448" s="14">
        <f ca="1">IF(AND(tbl_LoanData[[#This Row],[Application Date]]&gt;=EOMONTH(TODAY(),-1)+1,tbl_LoanData[[#This Row],[Application Date]]&lt;=TODAY()),tbl_LoanData[[#This Row],[Loan Amount]],0)</f>
        <v>0</v>
      </c>
      <c r="AN4448" s="14">
        <f>tbl_LoanData[[#This Row],[Amount Paid]]-(Q4448-X4448)</f>
        <v>278172.15000000002</v>
      </c>
      <c r="AO4448" s="14">
        <f>IF(tbl_LoanData[[#This Row],[Application Status]]="Approved",1,0)</f>
        <v>1</v>
      </c>
      <c r="AP4448" s="22" t="str">
        <f t="shared" ca="1" si="208"/>
        <v/>
      </c>
      <c r="AQ4448" s="22" t="str">
        <f t="shared" ca="1" si="209"/>
        <v/>
      </c>
    </row>
    <row r="4449" spans="1:43" x14ac:dyDescent="0.3">
      <c r="A4449" s="2" t="s">
        <v>5625</v>
      </c>
      <c r="B4449" s="2" t="s">
        <v>5626</v>
      </c>
      <c r="C4449" s="2" t="s">
        <v>606</v>
      </c>
      <c r="D4449" s="2" t="s">
        <v>209</v>
      </c>
      <c r="E4449" s="2" t="s">
        <v>81</v>
      </c>
      <c r="F4449" s="2">
        <v>49</v>
      </c>
      <c r="G4449" s="2" t="s">
        <v>69</v>
      </c>
      <c r="H4449" s="2" t="s">
        <v>278</v>
      </c>
      <c r="I4449" s="2" t="s">
        <v>45</v>
      </c>
      <c r="J4449" s="3">
        <v>45707</v>
      </c>
      <c r="K4449" s="3">
        <v>45714</v>
      </c>
      <c r="L4449" s="2" t="s">
        <v>39</v>
      </c>
      <c r="M4449" s="2" t="s">
        <v>127</v>
      </c>
      <c r="N4449" s="2" t="s">
        <v>152</v>
      </c>
      <c r="O4449" s="4">
        <v>1552000</v>
      </c>
      <c r="P4449" s="4">
        <v>456800</v>
      </c>
      <c r="Q4449" s="4">
        <v>1095200</v>
      </c>
      <c r="R4449" s="2">
        <v>24</v>
      </c>
      <c r="S4449" s="5">
        <v>6.73</v>
      </c>
      <c r="T4449" s="4">
        <v>51775.58</v>
      </c>
      <c r="U4449" s="2" t="s">
        <v>73</v>
      </c>
      <c r="V4449" s="2" t="s">
        <v>74</v>
      </c>
      <c r="W4449" s="4">
        <v>776633.7</v>
      </c>
      <c r="X4449" s="4">
        <v>465980.22</v>
      </c>
      <c r="Y4449" s="4">
        <v>1242613.92</v>
      </c>
      <c r="Z4449" s="2">
        <v>58</v>
      </c>
      <c r="AA4449" s="2" t="s">
        <v>58</v>
      </c>
      <c r="AB4449" s="2" t="s">
        <v>15730</v>
      </c>
      <c r="AC4449" s="2" t="s">
        <v>146</v>
      </c>
      <c r="AD4449" s="2" t="s">
        <v>76</v>
      </c>
      <c r="AE4449" s="5">
        <v>70.569999999999993</v>
      </c>
      <c r="AF4449" s="2">
        <v>2</v>
      </c>
      <c r="AG4449" s="2" t="s">
        <v>15718</v>
      </c>
      <c r="AH4449" s="2">
        <v>7</v>
      </c>
      <c r="AI4449" s="6" t="str">
        <f t="shared" si="207"/>
        <v>45-54</v>
      </c>
      <c r="AJ4449" s="11">
        <f>YEAR(tbl_LoanData[[#This Row],[Application Date]])</f>
        <v>2025</v>
      </c>
      <c r="AK4449" s="11" t="str">
        <f>TEXT(tbl_LoanData[[#This Row],[Application Date]],"MMMM")</f>
        <v>February</v>
      </c>
      <c r="AL4449" s="12">
        <f>DATE(YEAR(tbl_LoanData[[#This Row],[Application Date]]),MONTH(tbl_LoanData[[#This Row],[Application Date]]),1)</f>
        <v>45689</v>
      </c>
      <c r="AM4449" s="14">
        <f ca="1">IF(AND(tbl_LoanData[[#This Row],[Application Date]]&gt;=EOMONTH(TODAY(),-1)+1,tbl_LoanData[[#This Row],[Application Date]]&lt;=TODAY()),tbl_LoanData[[#This Row],[Loan Amount]],0)</f>
        <v>0</v>
      </c>
      <c r="AN4449" s="14">
        <f>tbl_LoanData[[#This Row],[Amount Paid]]-(Q4449-X4449)</f>
        <v>147413.91999999993</v>
      </c>
      <c r="AO4449" s="14">
        <f>IF(tbl_LoanData[[#This Row],[Application Status]]="Approved",1,0)</f>
        <v>1</v>
      </c>
      <c r="AP4449" s="22" t="str">
        <f t="shared" ca="1" si="208"/>
        <v/>
      </c>
      <c r="AQ4449" s="22" t="str">
        <f t="shared" ca="1" si="209"/>
        <v/>
      </c>
    </row>
    <row r="4450" spans="1:43" ht="14.4" customHeight="1" x14ac:dyDescent="0.3">
      <c r="A4450" s="2" t="s">
        <v>5655</v>
      </c>
      <c r="B4450" s="2" t="s">
        <v>5656</v>
      </c>
      <c r="C4450" s="2" t="s">
        <v>452</v>
      </c>
      <c r="D4450" s="2" t="s">
        <v>134</v>
      </c>
      <c r="E4450" s="2" t="s">
        <v>125</v>
      </c>
      <c r="F4450" s="2">
        <v>49</v>
      </c>
      <c r="G4450" s="2" t="s">
        <v>83</v>
      </c>
      <c r="H4450" s="2" t="s">
        <v>217</v>
      </c>
      <c r="I4450" s="2" t="s">
        <v>46</v>
      </c>
      <c r="J4450" s="3">
        <v>45704</v>
      </c>
      <c r="K4450" s="3">
        <v>45706</v>
      </c>
      <c r="L4450" s="2" t="s">
        <v>40</v>
      </c>
      <c r="M4450" s="2" t="s">
        <v>111</v>
      </c>
      <c r="N4450" s="2" t="s">
        <v>120</v>
      </c>
      <c r="O4450" s="4">
        <v>1599000</v>
      </c>
      <c r="P4450" s="4">
        <v>228500</v>
      </c>
      <c r="Q4450" s="4">
        <v>1370500</v>
      </c>
      <c r="R4450" s="2">
        <v>48</v>
      </c>
      <c r="S4450" s="5">
        <v>6.39</v>
      </c>
      <c r="T4450" s="4">
        <v>35850</v>
      </c>
      <c r="U4450" s="2" t="s">
        <v>73</v>
      </c>
      <c r="V4450" s="2" t="s">
        <v>74</v>
      </c>
      <c r="W4450" s="4">
        <v>537750</v>
      </c>
      <c r="X4450" s="4">
        <v>1183049.8</v>
      </c>
      <c r="Y4450" s="4">
        <v>1720799.8</v>
      </c>
      <c r="Z4450" s="2">
        <v>87</v>
      </c>
      <c r="AA4450" s="2" t="s">
        <v>59</v>
      </c>
      <c r="AB4450" s="2" t="s">
        <v>15731</v>
      </c>
      <c r="AC4450" s="2" t="s">
        <v>146</v>
      </c>
      <c r="AD4450" s="2" t="s">
        <v>76</v>
      </c>
      <c r="AE4450" s="5">
        <v>85.71</v>
      </c>
      <c r="AF4450" s="2">
        <v>3</v>
      </c>
      <c r="AG4450" s="2" t="s">
        <v>130</v>
      </c>
      <c r="AH4450" s="2">
        <v>2</v>
      </c>
      <c r="AI4450" s="6" t="str">
        <f t="shared" si="207"/>
        <v>45-54</v>
      </c>
      <c r="AJ4450" s="11">
        <f>YEAR(tbl_LoanData[[#This Row],[Application Date]])</f>
        <v>2025</v>
      </c>
      <c r="AK4450" s="11" t="str">
        <f>TEXT(tbl_LoanData[[#This Row],[Application Date]],"MMMM")</f>
        <v>February</v>
      </c>
      <c r="AL4450" s="12">
        <f>DATE(YEAR(tbl_LoanData[[#This Row],[Application Date]]),MONTH(tbl_LoanData[[#This Row],[Application Date]]),1)</f>
        <v>45689</v>
      </c>
      <c r="AM4450" s="14">
        <f ca="1">IF(AND(tbl_LoanData[[#This Row],[Application Date]]&gt;=EOMONTH(TODAY(),-1)+1,tbl_LoanData[[#This Row],[Application Date]]&lt;=TODAY()),tbl_LoanData[[#This Row],[Loan Amount]],0)</f>
        <v>0</v>
      </c>
      <c r="AN4450" s="14">
        <f>tbl_LoanData[[#This Row],[Amount Paid]]-(Q4450-X4450)</f>
        <v>350299.80000000005</v>
      </c>
      <c r="AO4450" s="14">
        <f>IF(tbl_LoanData[[#This Row],[Application Status]]="Approved",1,0)</f>
        <v>1</v>
      </c>
      <c r="AP4450" s="22" t="str">
        <f t="shared" ca="1" si="208"/>
        <v/>
      </c>
      <c r="AQ4450" s="22" t="str">
        <f t="shared" ca="1" si="209"/>
        <v/>
      </c>
    </row>
    <row r="4451" spans="1:43" ht="14.4" customHeight="1" x14ac:dyDescent="0.3">
      <c r="A4451" s="2" t="s">
        <v>5683</v>
      </c>
      <c r="B4451" s="2" t="s">
        <v>5684</v>
      </c>
      <c r="C4451" s="2" t="s">
        <v>1012</v>
      </c>
      <c r="D4451" s="2" t="s">
        <v>232</v>
      </c>
      <c r="E4451" s="2" t="s">
        <v>447</v>
      </c>
      <c r="F4451" s="2">
        <v>39</v>
      </c>
      <c r="G4451" s="2" t="s">
        <v>69</v>
      </c>
      <c r="H4451" s="2" t="s">
        <v>318</v>
      </c>
      <c r="I4451" s="2" t="s">
        <v>42</v>
      </c>
      <c r="J4451" s="3">
        <v>45697</v>
      </c>
      <c r="K4451" s="3">
        <v>45709</v>
      </c>
      <c r="L4451" s="2" t="s">
        <v>36</v>
      </c>
      <c r="M4451" s="2" t="s">
        <v>71</v>
      </c>
      <c r="N4451" s="2" t="s">
        <v>162</v>
      </c>
      <c r="O4451" s="4">
        <v>1539000</v>
      </c>
      <c r="P4451" s="4">
        <v>372200</v>
      </c>
      <c r="Q4451" s="4">
        <v>1166800</v>
      </c>
      <c r="R4451" s="2">
        <v>12</v>
      </c>
      <c r="S4451" s="5">
        <v>12.64</v>
      </c>
      <c r="T4451" s="4">
        <v>109523.63</v>
      </c>
      <c r="U4451" s="2" t="s">
        <v>73</v>
      </c>
      <c r="V4451" s="2" t="s">
        <v>33</v>
      </c>
      <c r="W4451" s="4">
        <v>1314283.52</v>
      </c>
      <c r="X4451" s="4">
        <v>0</v>
      </c>
      <c r="Y4451" s="4">
        <v>1314283.52</v>
      </c>
      <c r="Z4451" s="2">
        <v>0</v>
      </c>
      <c r="AA4451" s="2" t="s">
        <v>56</v>
      </c>
      <c r="AB4451" s="2" t="s">
        <v>15727</v>
      </c>
      <c r="AC4451" s="2" t="s">
        <v>213</v>
      </c>
      <c r="AD4451" s="2" t="s">
        <v>76</v>
      </c>
      <c r="AE4451" s="5">
        <v>75.819999999999993</v>
      </c>
      <c r="AF4451" s="2">
        <v>0</v>
      </c>
      <c r="AG4451" s="2" t="s">
        <v>77</v>
      </c>
      <c r="AH4451" s="2">
        <v>12</v>
      </c>
      <c r="AI4451" s="6" t="str">
        <f t="shared" si="207"/>
        <v>35-44</v>
      </c>
      <c r="AJ4451" s="11">
        <f>YEAR(tbl_LoanData[[#This Row],[Application Date]])</f>
        <v>2025</v>
      </c>
      <c r="AK4451" s="11" t="str">
        <f>TEXT(tbl_LoanData[[#This Row],[Application Date]],"MMMM")</f>
        <v>February</v>
      </c>
      <c r="AL4451" s="12">
        <f>DATE(YEAR(tbl_LoanData[[#This Row],[Application Date]]),MONTH(tbl_LoanData[[#This Row],[Application Date]]),1)</f>
        <v>45689</v>
      </c>
      <c r="AM4451" s="14">
        <f ca="1">IF(AND(tbl_LoanData[[#This Row],[Application Date]]&gt;=EOMONTH(TODAY(),-1)+1,tbl_LoanData[[#This Row],[Application Date]]&lt;=TODAY()),tbl_LoanData[[#This Row],[Loan Amount]],0)</f>
        <v>0</v>
      </c>
      <c r="AN4451" s="14">
        <f>tbl_LoanData[[#This Row],[Amount Paid]]-(Q4451-X4451)</f>
        <v>147483.52000000002</v>
      </c>
      <c r="AO4451" s="14">
        <f>IF(tbl_LoanData[[#This Row],[Application Status]]="Approved",1,0)</f>
        <v>1</v>
      </c>
      <c r="AP4451" s="22" t="str">
        <f t="shared" ca="1" si="208"/>
        <v/>
      </c>
      <c r="AQ4451" s="22" t="str">
        <f t="shared" ca="1" si="209"/>
        <v/>
      </c>
    </row>
    <row r="4452" spans="1:43" ht="14.4" customHeight="1" x14ac:dyDescent="0.3">
      <c r="A4452" s="2" t="s">
        <v>5861</v>
      </c>
      <c r="B4452" s="2" t="s">
        <v>5862</v>
      </c>
      <c r="C4452" s="2" t="s">
        <v>368</v>
      </c>
      <c r="D4452" s="2" t="s">
        <v>118</v>
      </c>
      <c r="E4452" s="2" t="s">
        <v>91</v>
      </c>
      <c r="F4452" s="2">
        <v>29</v>
      </c>
      <c r="G4452" s="2" t="s">
        <v>83</v>
      </c>
      <c r="H4452" s="2" t="s">
        <v>565</v>
      </c>
      <c r="I4452" s="2" t="s">
        <v>47</v>
      </c>
      <c r="J4452" s="3">
        <v>45709</v>
      </c>
      <c r="K4452" s="3">
        <v>45722</v>
      </c>
      <c r="L4452" s="2" t="s">
        <v>36</v>
      </c>
      <c r="M4452" s="2" t="s">
        <v>85</v>
      </c>
      <c r="N4452" s="2" t="s">
        <v>624</v>
      </c>
      <c r="O4452" s="4">
        <v>2051000</v>
      </c>
      <c r="P4452" s="4">
        <v>475300</v>
      </c>
      <c r="Q4452" s="4">
        <v>1575700</v>
      </c>
      <c r="R4452" s="2">
        <v>24</v>
      </c>
      <c r="S4452" s="5">
        <v>7.64</v>
      </c>
      <c r="T4452" s="4">
        <v>75686.12</v>
      </c>
      <c r="U4452" s="2" t="s">
        <v>73</v>
      </c>
      <c r="V4452" s="2" t="s">
        <v>74</v>
      </c>
      <c r="W4452" s="4">
        <v>1286664.04</v>
      </c>
      <c r="X4452" s="4">
        <v>529802.92000000004</v>
      </c>
      <c r="Y4452" s="4">
        <v>1816466.96</v>
      </c>
      <c r="Z4452" s="2">
        <v>0</v>
      </c>
      <c r="AA4452" s="2" t="s">
        <v>56</v>
      </c>
      <c r="AB4452" s="2" t="s">
        <v>15736</v>
      </c>
      <c r="AC4452" s="2" t="s">
        <v>360</v>
      </c>
      <c r="AD4452" s="2" t="s">
        <v>76</v>
      </c>
      <c r="AE4452" s="5">
        <v>76.83</v>
      </c>
      <c r="AF4452" s="2">
        <v>0</v>
      </c>
      <c r="AG4452" s="2" t="s">
        <v>77</v>
      </c>
      <c r="AH4452" s="2">
        <v>13</v>
      </c>
      <c r="AI4452" s="6" t="str">
        <f t="shared" si="207"/>
        <v>25-34</v>
      </c>
      <c r="AJ4452" s="11">
        <f>YEAR(tbl_LoanData[[#This Row],[Application Date]])</f>
        <v>2025</v>
      </c>
      <c r="AK4452" s="11" t="str">
        <f>TEXT(tbl_LoanData[[#This Row],[Application Date]],"MMMM")</f>
        <v>February</v>
      </c>
      <c r="AL4452" s="12">
        <f>DATE(YEAR(tbl_LoanData[[#This Row],[Application Date]]),MONTH(tbl_LoanData[[#This Row],[Application Date]]),1)</f>
        <v>45689</v>
      </c>
      <c r="AM4452" s="14">
        <f ca="1">IF(AND(tbl_LoanData[[#This Row],[Application Date]]&gt;=EOMONTH(TODAY(),-1)+1,tbl_LoanData[[#This Row],[Application Date]]&lt;=TODAY()),tbl_LoanData[[#This Row],[Loan Amount]],0)</f>
        <v>0</v>
      </c>
      <c r="AN4452" s="14">
        <f>tbl_LoanData[[#This Row],[Amount Paid]]-(Q4452-X4452)</f>
        <v>240766.96000000008</v>
      </c>
      <c r="AO4452" s="14">
        <f>IF(tbl_LoanData[[#This Row],[Application Status]]="Approved",1,0)</f>
        <v>1</v>
      </c>
      <c r="AP4452" s="22" t="str">
        <f t="shared" ca="1" si="208"/>
        <v/>
      </c>
      <c r="AQ4452" s="22" t="str">
        <f t="shared" ca="1" si="209"/>
        <v/>
      </c>
    </row>
    <row r="4453" spans="1:43" ht="14.4" customHeight="1" x14ac:dyDescent="0.3">
      <c r="A4453" s="2" t="s">
        <v>6137</v>
      </c>
      <c r="B4453" s="2" t="s">
        <v>6138</v>
      </c>
      <c r="C4453" s="2" t="s">
        <v>243</v>
      </c>
      <c r="D4453" s="2" t="s">
        <v>117</v>
      </c>
      <c r="E4453" s="2" t="s">
        <v>540</v>
      </c>
      <c r="F4453" s="2">
        <v>24</v>
      </c>
      <c r="G4453" s="2" t="s">
        <v>83</v>
      </c>
      <c r="H4453" s="2" t="s">
        <v>273</v>
      </c>
      <c r="I4453" s="2" t="s">
        <v>45</v>
      </c>
      <c r="J4453" s="3">
        <v>45708</v>
      </c>
      <c r="K4453" s="3">
        <v>45728</v>
      </c>
      <c r="L4453" s="2" t="s">
        <v>36</v>
      </c>
      <c r="M4453" s="2" t="s">
        <v>104</v>
      </c>
      <c r="N4453" s="2" t="s">
        <v>592</v>
      </c>
      <c r="O4453" s="4">
        <v>975000</v>
      </c>
      <c r="P4453" s="4">
        <v>203500</v>
      </c>
      <c r="Q4453" s="4">
        <v>771500</v>
      </c>
      <c r="R4453" s="2">
        <v>36</v>
      </c>
      <c r="S4453" s="5">
        <v>14.69</v>
      </c>
      <c r="T4453" s="4">
        <v>30875</v>
      </c>
      <c r="U4453" s="2" t="s">
        <v>73</v>
      </c>
      <c r="V4453" s="2" t="s">
        <v>74</v>
      </c>
      <c r="W4453" s="4">
        <v>524875</v>
      </c>
      <c r="X4453" s="4">
        <v>586625.05000000005</v>
      </c>
      <c r="Y4453" s="4">
        <v>1111500.05</v>
      </c>
      <c r="Z4453" s="2">
        <v>0</v>
      </c>
      <c r="AA4453" s="2" t="s">
        <v>56</v>
      </c>
      <c r="AB4453" s="2" t="s">
        <v>15733</v>
      </c>
      <c r="AC4453" s="2" t="s">
        <v>87</v>
      </c>
      <c r="AD4453" s="2" t="s">
        <v>76</v>
      </c>
      <c r="AE4453" s="5">
        <v>79.13</v>
      </c>
      <c r="AF4453" s="2">
        <v>0</v>
      </c>
      <c r="AG4453" s="2" t="s">
        <v>77</v>
      </c>
      <c r="AH4453" s="2">
        <v>20</v>
      </c>
      <c r="AI4453" s="6" t="str">
        <f t="shared" si="207"/>
        <v>18-24</v>
      </c>
      <c r="AJ4453" s="11">
        <f>YEAR(tbl_LoanData[[#This Row],[Application Date]])</f>
        <v>2025</v>
      </c>
      <c r="AK4453" s="11" t="str">
        <f>TEXT(tbl_LoanData[[#This Row],[Application Date]],"MMMM")</f>
        <v>February</v>
      </c>
      <c r="AL4453" s="12">
        <f>DATE(YEAR(tbl_LoanData[[#This Row],[Application Date]]),MONTH(tbl_LoanData[[#This Row],[Application Date]]),1)</f>
        <v>45689</v>
      </c>
      <c r="AM4453" s="14">
        <f ca="1">IF(AND(tbl_LoanData[[#This Row],[Application Date]]&gt;=EOMONTH(TODAY(),-1)+1,tbl_LoanData[[#This Row],[Application Date]]&lt;=TODAY()),tbl_LoanData[[#This Row],[Loan Amount]],0)</f>
        <v>0</v>
      </c>
      <c r="AN4453" s="14">
        <f>tbl_LoanData[[#This Row],[Amount Paid]]-(Q4453-X4453)</f>
        <v>340000.05000000005</v>
      </c>
      <c r="AO4453" s="14">
        <f>IF(tbl_LoanData[[#This Row],[Application Status]]="Approved",1,0)</f>
        <v>1</v>
      </c>
      <c r="AP4453" s="22" t="str">
        <f t="shared" ca="1" si="208"/>
        <v/>
      </c>
      <c r="AQ4453" s="22" t="str">
        <f t="shared" ca="1" si="209"/>
        <v/>
      </c>
    </row>
    <row r="4454" spans="1:43" x14ac:dyDescent="0.3">
      <c r="A4454" s="2" t="s">
        <v>6189</v>
      </c>
      <c r="B4454" s="2" t="s">
        <v>6190</v>
      </c>
      <c r="C4454" s="2" t="s">
        <v>655</v>
      </c>
      <c r="D4454" s="2" t="s">
        <v>176</v>
      </c>
      <c r="E4454" s="2" t="s">
        <v>312</v>
      </c>
      <c r="F4454" s="2">
        <v>23</v>
      </c>
      <c r="G4454" s="2" t="s">
        <v>69</v>
      </c>
      <c r="H4454" s="2" t="s">
        <v>136</v>
      </c>
      <c r="I4454" s="2" t="s">
        <v>49</v>
      </c>
      <c r="J4454" s="3">
        <v>45689</v>
      </c>
      <c r="K4454" s="3">
        <v>45703</v>
      </c>
      <c r="L4454" s="2" t="s">
        <v>40</v>
      </c>
      <c r="M4454" s="2" t="s">
        <v>94</v>
      </c>
      <c r="N4454" s="2" t="s">
        <v>95</v>
      </c>
      <c r="O4454" s="4">
        <v>1249000</v>
      </c>
      <c r="P4454" s="4">
        <v>155000</v>
      </c>
      <c r="Q4454" s="4">
        <v>1094000</v>
      </c>
      <c r="R4454" s="2">
        <v>48</v>
      </c>
      <c r="S4454" s="5">
        <v>5.47</v>
      </c>
      <c r="T4454" s="4">
        <v>27778.48</v>
      </c>
      <c r="U4454" s="2" t="s">
        <v>73</v>
      </c>
      <c r="V4454" s="2" t="s">
        <v>74</v>
      </c>
      <c r="W4454" s="4">
        <v>500012.64</v>
      </c>
      <c r="X4454" s="4">
        <v>833354.56</v>
      </c>
      <c r="Y4454" s="4">
        <v>1333367.2</v>
      </c>
      <c r="Z4454" s="2">
        <v>0</v>
      </c>
      <c r="AA4454" s="2" t="s">
        <v>56</v>
      </c>
      <c r="AB4454" s="2" t="s">
        <v>15730</v>
      </c>
      <c r="AC4454" s="2" t="s">
        <v>213</v>
      </c>
      <c r="AD4454" s="2" t="s">
        <v>76</v>
      </c>
      <c r="AE4454" s="5">
        <v>87.59</v>
      </c>
      <c r="AF4454" s="2">
        <v>0</v>
      </c>
      <c r="AG4454" s="2" t="s">
        <v>77</v>
      </c>
      <c r="AH4454" s="2">
        <v>14</v>
      </c>
      <c r="AI4454" s="6" t="str">
        <f t="shared" si="207"/>
        <v>18-24</v>
      </c>
      <c r="AJ4454" s="11">
        <f>YEAR(tbl_LoanData[[#This Row],[Application Date]])</f>
        <v>2025</v>
      </c>
      <c r="AK4454" s="11" t="str">
        <f>TEXT(tbl_LoanData[[#This Row],[Application Date]],"MMMM")</f>
        <v>February</v>
      </c>
      <c r="AL4454" s="12">
        <f>DATE(YEAR(tbl_LoanData[[#This Row],[Application Date]]),MONTH(tbl_LoanData[[#This Row],[Application Date]]),1)</f>
        <v>45689</v>
      </c>
      <c r="AM4454" s="14">
        <f ca="1">IF(AND(tbl_LoanData[[#This Row],[Application Date]]&gt;=EOMONTH(TODAY(),-1)+1,tbl_LoanData[[#This Row],[Application Date]]&lt;=TODAY()),tbl_LoanData[[#This Row],[Loan Amount]],0)</f>
        <v>0</v>
      </c>
      <c r="AN4454" s="14">
        <f>tbl_LoanData[[#This Row],[Amount Paid]]-(Q4454-X4454)</f>
        <v>239367.20000000007</v>
      </c>
      <c r="AO4454" s="14">
        <f>IF(tbl_LoanData[[#This Row],[Application Status]]="Approved",1,0)</f>
        <v>1</v>
      </c>
      <c r="AP4454" s="22" t="str">
        <f t="shared" ca="1" si="208"/>
        <v/>
      </c>
      <c r="AQ4454" s="22" t="str">
        <f t="shared" ca="1" si="209"/>
        <v/>
      </c>
    </row>
    <row r="4455" spans="1:43" ht="14.4" customHeight="1" x14ac:dyDescent="0.3">
      <c r="A4455" s="2" t="s">
        <v>6221</v>
      </c>
      <c r="B4455" s="2" t="s">
        <v>6222</v>
      </c>
      <c r="C4455" s="2" t="s">
        <v>181</v>
      </c>
      <c r="D4455" s="2" t="s">
        <v>176</v>
      </c>
      <c r="E4455" s="2" t="s">
        <v>81</v>
      </c>
      <c r="F4455" s="2">
        <v>28</v>
      </c>
      <c r="G4455" s="2" t="s">
        <v>83</v>
      </c>
      <c r="H4455" s="2" t="s">
        <v>298</v>
      </c>
      <c r="I4455" s="2" t="s">
        <v>43</v>
      </c>
      <c r="J4455" s="3">
        <v>45708</v>
      </c>
      <c r="K4455" s="3">
        <v>45728</v>
      </c>
      <c r="L4455" s="2" t="s">
        <v>39</v>
      </c>
      <c r="M4455" s="2" t="s">
        <v>85</v>
      </c>
      <c r="N4455" s="2" t="s">
        <v>373</v>
      </c>
      <c r="O4455" s="4">
        <v>1653000</v>
      </c>
      <c r="P4455" s="4">
        <v>171500</v>
      </c>
      <c r="Q4455" s="4">
        <v>1481500</v>
      </c>
      <c r="R4455" s="2">
        <v>36</v>
      </c>
      <c r="S4455" s="5">
        <v>12.77</v>
      </c>
      <c r="T4455" s="4">
        <v>56918.41</v>
      </c>
      <c r="U4455" s="2" t="s">
        <v>73</v>
      </c>
      <c r="V4455" s="2" t="s">
        <v>74</v>
      </c>
      <c r="W4455" s="4">
        <v>967612.97</v>
      </c>
      <c r="X4455" s="4">
        <v>1081449.68</v>
      </c>
      <c r="Y4455" s="4">
        <v>2049062.65</v>
      </c>
      <c r="Z4455" s="2">
        <v>0</v>
      </c>
      <c r="AA4455" s="2" t="s">
        <v>56</v>
      </c>
      <c r="AB4455" s="2" t="s">
        <v>15734</v>
      </c>
      <c r="AC4455" s="2" t="s">
        <v>138</v>
      </c>
      <c r="AD4455" s="2" t="s">
        <v>76</v>
      </c>
      <c r="AE4455" s="5">
        <v>89.62</v>
      </c>
      <c r="AF4455" s="2">
        <v>0</v>
      </c>
      <c r="AG4455" s="2" t="s">
        <v>77</v>
      </c>
      <c r="AH4455" s="2">
        <v>20</v>
      </c>
      <c r="AI4455" s="6" t="str">
        <f t="shared" si="207"/>
        <v>25-34</v>
      </c>
      <c r="AJ4455" s="11">
        <f>YEAR(tbl_LoanData[[#This Row],[Application Date]])</f>
        <v>2025</v>
      </c>
      <c r="AK4455" s="11" t="str">
        <f>TEXT(tbl_LoanData[[#This Row],[Application Date]],"MMMM")</f>
        <v>February</v>
      </c>
      <c r="AL4455" s="12">
        <f>DATE(YEAR(tbl_LoanData[[#This Row],[Application Date]]),MONTH(tbl_LoanData[[#This Row],[Application Date]]),1)</f>
        <v>45689</v>
      </c>
      <c r="AM4455" s="14">
        <f ca="1">IF(AND(tbl_LoanData[[#This Row],[Application Date]]&gt;=EOMONTH(TODAY(),-1)+1,tbl_LoanData[[#This Row],[Application Date]]&lt;=TODAY()),tbl_LoanData[[#This Row],[Loan Amount]],0)</f>
        <v>0</v>
      </c>
      <c r="AN4455" s="14">
        <f>tbl_LoanData[[#This Row],[Amount Paid]]-(Q4455-X4455)</f>
        <v>567562.64999999991</v>
      </c>
      <c r="AO4455" s="14">
        <f>IF(tbl_LoanData[[#This Row],[Application Status]]="Approved",1,0)</f>
        <v>1</v>
      </c>
      <c r="AP4455" s="22" t="str">
        <f t="shared" ca="1" si="208"/>
        <v/>
      </c>
      <c r="AQ4455" s="22" t="str">
        <f t="shared" ca="1" si="209"/>
        <v/>
      </c>
    </row>
    <row r="4456" spans="1:43" ht="14.4" customHeight="1" x14ac:dyDescent="0.3">
      <c r="A4456" s="2" t="s">
        <v>6249</v>
      </c>
      <c r="B4456" s="2" t="s">
        <v>6250</v>
      </c>
      <c r="C4456" s="2" t="s">
        <v>249</v>
      </c>
      <c r="D4456" s="2" t="s">
        <v>102</v>
      </c>
      <c r="E4456" s="2" t="s">
        <v>284</v>
      </c>
      <c r="F4456" s="2">
        <v>57</v>
      </c>
      <c r="G4456" s="2" t="s">
        <v>69</v>
      </c>
      <c r="H4456" s="2" t="s">
        <v>244</v>
      </c>
      <c r="I4456" s="2" t="s">
        <v>48</v>
      </c>
      <c r="J4456" s="3">
        <v>45702</v>
      </c>
      <c r="K4456" s="3">
        <v>45710</v>
      </c>
      <c r="L4456" s="2" t="s">
        <v>40</v>
      </c>
      <c r="M4456" s="2" t="s">
        <v>111</v>
      </c>
      <c r="N4456" s="2" t="s">
        <v>120</v>
      </c>
      <c r="O4456" s="4">
        <v>1249000</v>
      </c>
      <c r="P4456" s="4">
        <v>366700</v>
      </c>
      <c r="Q4456" s="4">
        <v>882300</v>
      </c>
      <c r="R4456" s="2">
        <v>36</v>
      </c>
      <c r="S4456" s="5">
        <v>5.19</v>
      </c>
      <c r="T4456" s="4">
        <v>28324.28</v>
      </c>
      <c r="U4456" s="2" t="s">
        <v>73</v>
      </c>
      <c r="V4456" s="2" t="s">
        <v>74</v>
      </c>
      <c r="W4456" s="4">
        <v>509837.04</v>
      </c>
      <c r="X4456" s="4">
        <v>509837.07</v>
      </c>
      <c r="Y4456" s="4">
        <v>1019674.11</v>
      </c>
      <c r="Z4456" s="2">
        <v>0</v>
      </c>
      <c r="AA4456" s="2" t="s">
        <v>56</v>
      </c>
      <c r="AB4456" s="2" t="s">
        <v>15734</v>
      </c>
      <c r="AC4456" s="2" t="s">
        <v>213</v>
      </c>
      <c r="AD4456" s="2" t="s">
        <v>76</v>
      </c>
      <c r="AE4456" s="5">
        <v>70.64</v>
      </c>
      <c r="AF4456" s="2">
        <v>0</v>
      </c>
      <c r="AG4456" s="2" t="s">
        <v>77</v>
      </c>
      <c r="AH4456" s="2">
        <v>8</v>
      </c>
      <c r="AI4456" s="6" t="str">
        <f t="shared" si="207"/>
        <v>55-64</v>
      </c>
      <c r="AJ4456" s="11">
        <f>YEAR(tbl_LoanData[[#This Row],[Application Date]])</f>
        <v>2025</v>
      </c>
      <c r="AK4456" s="11" t="str">
        <f>TEXT(tbl_LoanData[[#This Row],[Application Date]],"MMMM")</f>
        <v>February</v>
      </c>
      <c r="AL4456" s="12">
        <f>DATE(YEAR(tbl_LoanData[[#This Row],[Application Date]]),MONTH(tbl_LoanData[[#This Row],[Application Date]]),1)</f>
        <v>45689</v>
      </c>
      <c r="AM4456" s="14">
        <f ca="1">IF(AND(tbl_LoanData[[#This Row],[Application Date]]&gt;=EOMONTH(TODAY(),-1)+1,tbl_LoanData[[#This Row],[Application Date]]&lt;=TODAY()),tbl_LoanData[[#This Row],[Loan Amount]],0)</f>
        <v>0</v>
      </c>
      <c r="AN4456" s="14">
        <f>tbl_LoanData[[#This Row],[Amount Paid]]-(Q4456-X4456)</f>
        <v>137374.10999999999</v>
      </c>
      <c r="AO4456" s="14">
        <f>IF(tbl_LoanData[[#This Row],[Application Status]]="Approved",1,0)</f>
        <v>1</v>
      </c>
      <c r="AP4456" s="22" t="str">
        <f t="shared" ca="1" si="208"/>
        <v/>
      </c>
      <c r="AQ4456" s="22" t="str">
        <f t="shared" ca="1" si="209"/>
        <v/>
      </c>
    </row>
    <row r="4457" spans="1:43" ht="14.4" customHeight="1" x14ac:dyDescent="0.3">
      <c r="A4457" s="2" t="s">
        <v>6457</v>
      </c>
      <c r="B4457" s="2" t="s">
        <v>6458</v>
      </c>
      <c r="C4457" s="2" t="s">
        <v>243</v>
      </c>
      <c r="D4457" s="2" t="s">
        <v>268</v>
      </c>
      <c r="E4457" s="2" t="s">
        <v>165</v>
      </c>
      <c r="F4457" s="2">
        <v>52</v>
      </c>
      <c r="G4457" s="2" t="s">
        <v>83</v>
      </c>
      <c r="H4457" s="2" t="s">
        <v>126</v>
      </c>
      <c r="I4457" s="2" t="s">
        <v>44</v>
      </c>
      <c r="J4457" s="3">
        <v>45710</v>
      </c>
      <c r="K4457" s="3"/>
      <c r="L4457" s="2" t="s">
        <v>41</v>
      </c>
      <c r="M4457" s="2" t="s">
        <v>184</v>
      </c>
      <c r="N4457" s="2" t="s">
        <v>426</v>
      </c>
      <c r="O4457" s="4">
        <v>1814000</v>
      </c>
      <c r="P4457" s="4">
        <v>284400</v>
      </c>
      <c r="Q4457" s="4">
        <v>1529600</v>
      </c>
      <c r="R4457" s="2">
        <v>36</v>
      </c>
      <c r="S4457" s="5">
        <v>7.06</v>
      </c>
      <c r="T4457" s="4">
        <v>51488.04</v>
      </c>
      <c r="U4457" s="2" t="s">
        <v>113</v>
      </c>
      <c r="V4457" s="2" t="s">
        <v>97</v>
      </c>
      <c r="W4457" s="4">
        <v>0</v>
      </c>
      <c r="X4457" s="4">
        <v>0</v>
      </c>
      <c r="Y4457" s="4">
        <v>1853569.28</v>
      </c>
      <c r="Z4457" s="2">
        <v>0</v>
      </c>
      <c r="AA4457" s="2" t="s">
        <v>97</v>
      </c>
      <c r="AB4457" s="2" t="s">
        <v>15734</v>
      </c>
      <c r="AC4457" s="2" t="s">
        <v>106</v>
      </c>
      <c r="AD4457" s="2" t="s">
        <v>76</v>
      </c>
      <c r="AE4457" s="5">
        <v>84.32</v>
      </c>
      <c r="AF4457" s="2">
        <v>0</v>
      </c>
      <c r="AG4457" s="2" t="s">
        <v>97</v>
      </c>
      <c r="AH4457" s="2"/>
      <c r="AI4457" s="6" t="str">
        <f t="shared" si="207"/>
        <v>45-54</v>
      </c>
      <c r="AJ4457" s="11">
        <f>YEAR(tbl_LoanData[[#This Row],[Application Date]])</f>
        <v>2025</v>
      </c>
      <c r="AK4457" s="11" t="str">
        <f>TEXT(tbl_LoanData[[#This Row],[Application Date]],"MMMM")</f>
        <v>February</v>
      </c>
      <c r="AL4457" s="12">
        <f>DATE(YEAR(tbl_LoanData[[#This Row],[Application Date]]),MONTH(tbl_LoanData[[#This Row],[Application Date]]),1)</f>
        <v>45689</v>
      </c>
      <c r="AM4457" s="14">
        <f ca="1">IF(AND(tbl_LoanData[[#This Row],[Application Date]]&gt;=EOMONTH(TODAY(),-1)+1,tbl_LoanData[[#This Row],[Application Date]]&lt;=TODAY()),tbl_LoanData[[#This Row],[Loan Amount]],0)</f>
        <v>0</v>
      </c>
      <c r="AN4457" s="14">
        <f>tbl_LoanData[[#This Row],[Amount Paid]]-(Q4457-X4457)</f>
        <v>-1529600</v>
      </c>
      <c r="AO4457" s="14">
        <f>IF(tbl_LoanData[[#This Row],[Application Status]]="Approved",1,0)</f>
        <v>0</v>
      </c>
      <c r="AP4457" s="22" t="str">
        <f t="shared" ca="1" si="208"/>
        <v/>
      </c>
      <c r="AQ4457" s="22" t="str">
        <f t="shared" ca="1" si="209"/>
        <v/>
      </c>
    </row>
    <row r="4458" spans="1:43" ht="14.4" customHeight="1" x14ac:dyDescent="0.3">
      <c r="A4458" s="2" t="s">
        <v>6701</v>
      </c>
      <c r="B4458" s="2" t="s">
        <v>6702</v>
      </c>
      <c r="C4458" s="2" t="s">
        <v>586</v>
      </c>
      <c r="D4458" s="2" t="s">
        <v>209</v>
      </c>
      <c r="E4458" s="2" t="s">
        <v>92</v>
      </c>
      <c r="F4458" s="2">
        <v>53</v>
      </c>
      <c r="G4458" s="2" t="s">
        <v>69</v>
      </c>
      <c r="H4458" s="2" t="s">
        <v>318</v>
      </c>
      <c r="I4458" s="2" t="s">
        <v>42</v>
      </c>
      <c r="J4458" s="3">
        <v>45693</v>
      </c>
      <c r="K4458" s="3">
        <v>45713</v>
      </c>
      <c r="L4458" s="2" t="s">
        <v>39</v>
      </c>
      <c r="M4458" s="2" t="s">
        <v>85</v>
      </c>
      <c r="N4458" s="2" t="s">
        <v>178</v>
      </c>
      <c r="O4458" s="4">
        <v>1785000</v>
      </c>
      <c r="P4458" s="4">
        <v>544900</v>
      </c>
      <c r="Q4458" s="4">
        <v>1240100</v>
      </c>
      <c r="R4458" s="2">
        <v>36</v>
      </c>
      <c r="S4458" s="5">
        <v>8.57</v>
      </c>
      <c r="T4458" s="4">
        <v>43303.6</v>
      </c>
      <c r="U4458" s="2" t="s">
        <v>73</v>
      </c>
      <c r="V4458" s="2" t="s">
        <v>74</v>
      </c>
      <c r="W4458" s="4">
        <v>649554</v>
      </c>
      <c r="X4458" s="4">
        <v>909375.71</v>
      </c>
      <c r="Y4458" s="4">
        <v>1558929.71</v>
      </c>
      <c r="Z4458" s="2">
        <v>58</v>
      </c>
      <c r="AA4458" s="2" t="s">
        <v>58</v>
      </c>
      <c r="AB4458" s="2" t="s">
        <v>15734</v>
      </c>
      <c r="AC4458" s="2" t="s">
        <v>121</v>
      </c>
      <c r="AD4458" s="2" t="s">
        <v>76</v>
      </c>
      <c r="AE4458" s="5">
        <v>69.47</v>
      </c>
      <c r="AF4458" s="2">
        <v>2</v>
      </c>
      <c r="AG4458" s="2" t="s">
        <v>15718</v>
      </c>
      <c r="AH4458" s="2">
        <v>20</v>
      </c>
      <c r="AI4458" s="6" t="str">
        <f t="shared" si="207"/>
        <v>45-54</v>
      </c>
      <c r="AJ4458" s="11">
        <f>YEAR(tbl_LoanData[[#This Row],[Application Date]])</f>
        <v>2025</v>
      </c>
      <c r="AK4458" s="11" t="str">
        <f>TEXT(tbl_LoanData[[#This Row],[Application Date]],"MMMM")</f>
        <v>February</v>
      </c>
      <c r="AL4458" s="12">
        <f>DATE(YEAR(tbl_LoanData[[#This Row],[Application Date]]),MONTH(tbl_LoanData[[#This Row],[Application Date]]),1)</f>
        <v>45689</v>
      </c>
      <c r="AM4458" s="14">
        <f ca="1">IF(AND(tbl_LoanData[[#This Row],[Application Date]]&gt;=EOMONTH(TODAY(),-1)+1,tbl_LoanData[[#This Row],[Application Date]]&lt;=TODAY()),tbl_LoanData[[#This Row],[Loan Amount]],0)</f>
        <v>0</v>
      </c>
      <c r="AN4458" s="14">
        <f>tbl_LoanData[[#This Row],[Amount Paid]]-(Q4458-X4458)</f>
        <v>318829.70999999996</v>
      </c>
      <c r="AO4458" s="14">
        <f>IF(tbl_LoanData[[#This Row],[Application Status]]="Approved",1,0)</f>
        <v>1</v>
      </c>
      <c r="AP4458" s="22" t="str">
        <f t="shared" ca="1" si="208"/>
        <v/>
      </c>
      <c r="AQ4458" s="22" t="str">
        <f t="shared" ca="1" si="209"/>
        <v/>
      </c>
    </row>
    <row r="4459" spans="1:43" ht="14.4" customHeight="1" x14ac:dyDescent="0.3">
      <c r="A4459" s="2" t="s">
        <v>6759</v>
      </c>
      <c r="B4459" s="2" t="s">
        <v>6760</v>
      </c>
      <c r="C4459" s="2" t="s">
        <v>133</v>
      </c>
      <c r="D4459" s="2" t="s">
        <v>91</v>
      </c>
      <c r="E4459" s="2" t="s">
        <v>176</v>
      </c>
      <c r="F4459" s="2">
        <v>64</v>
      </c>
      <c r="G4459" s="2" t="s">
        <v>69</v>
      </c>
      <c r="H4459" s="2" t="s">
        <v>398</v>
      </c>
      <c r="I4459" s="2" t="s">
        <v>46</v>
      </c>
      <c r="J4459" s="3">
        <v>45698</v>
      </c>
      <c r="K4459" s="3">
        <v>45703</v>
      </c>
      <c r="L4459" s="2" t="s">
        <v>39</v>
      </c>
      <c r="M4459" s="2" t="s">
        <v>71</v>
      </c>
      <c r="N4459" s="2" t="s">
        <v>72</v>
      </c>
      <c r="O4459" s="4">
        <v>1614000</v>
      </c>
      <c r="P4459" s="4">
        <v>557800</v>
      </c>
      <c r="Q4459" s="4">
        <v>1056200</v>
      </c>
      <c r="R4459" s="2">
        <v>36</v>
      </c>
      <c r="S4459" s="5">
        <v>5.0199999999999996</v>
      </c>
      <c r="T4459" s="4">
        <v>33757.33</v>
      </c>
      <c r="U4459" s="2" t="s">
        <v>73</v>
      </c>
      <c r="V4459" s="2" t="s">
        <v>74</v>
      </c>
      <c r="W4459" s="4">
        <v>607631.93999999994</v>
      </c>
      <c r="X4459" s="4">
        <v>607631.78</v>
      </c>
      <c r="Y4459" s="4">
        <v>1215263.72</v>
      </c>
      <c r="Z4459" s="2">
        <v>0</v>
      </c>
      <c r="AA4459" s="2" t="s">
        <v>56</v>
      </c>
      <c r="AB4459" s="2" t="s">
        <v>15730</v>
      </c>
      <c r="AC4459" s="2" t="s">
        <v>121</v>
      </c>
      <c r="AD4459" s="2" t="s">
        <v>76</v>
      </c>
      <c r="AE4459" s="5">
        <v>65.44</v>
      </c>
      <c r="AF4459" s="2">
        <v>0</v>
      </c>
      <c r="AG4459" s="2" t="s">
        <v>77</v>
      </c>
      <c r="AH4459" s="2">
        <v>5</v>
      </c>
      <c r="AI4459" s="6" t="str">
        <f t="shared" si="207"/>
        <v>55-64</v>
      </c>
      <c r="AJ4459" s="11">
        <f>YEAR(tbl_LoanData[[#This Row],[Application Date]])</f>
        <v>2025</v>
      </c>
      <c r="AK4459" s="11" t="str">
        <f>TEXT(tbl_LoanData[[#This Row],[Application Date]],"MMMM")</f>
        <v>February</v>
      </c>
      <c r="AL4459" s="12">
        <f>DATE(YEAR(tbl_LoanData[[#This Row],[Application Date]]),MONTH(tbl_LoanData[[#This Row],[Application Date]]),1)</f>
        <v>45689</v>
      </c>
      <c r="AM4459" s="14">
        <f ca="1">IF(AND(tbl_LoanData[[#This Row],[Application Date]]&gt;=EOMONTH(TODAY(),-1)+1,tbl_LoanData[[#This Row],[Application Date]]&lt;=TODAY()),tbl_LoanData[[#This Row],[Loan Amount]],0)</f>
        <v>0</v>
      </c>
      <c r="AN4459" s="14">
        <f>tbl_LoanData[[#This Row],[Amount Paid]]-(Q4459-X4459)</f>
        <v>159063.71999999997</v>
      </c>
      <c r="AO4459" s="14">
        <f>IF(tbl_LoanData[[#This Row],[Application Status]]="Approved",1,0)</f>
        <v>1</v>
      </c>
      <c r="AP4459" s="22" t="str">
        <f t="shared" ca="1" si="208"/>
        <v/>
      </c>
      <c r="AQ4459" s="22" t="str">
        <f t="shared" ca="1" si="209"/>
        <v/>
      </c>
    </row>
    <row r="4460" spans="1:43" ht="14.4" customHeight="1" x14ac:dyDescent="0.3">
      <c r="A4460" s="2" t="s">
        <v>6845</v>
      </c>
      <c r="B4460" s="2" t="s">
        <v>6846</v>
      </c>
      <c r="C4460" s="2" t="s">
        <v>379</v>
      </c>
      <c r="D4460" s="2" t="s">
        <v>209</v>
      </c>
      <c r="E4460" s="2" t="s">
        <v>82</v>
      </c>
      <c r="F4460" s="2">
        <v>58</v>
      </c>
      <c r="G4460" s="2" t="s">
        <v>69</v>
      </c>
      <c r="H4460" s="2" t="s">
        <v>110</v>
      </c>
      <c r="I4460" s="2" t="s">
        <v>46</v>
      </c>
      <c r="J4460" s="3">
        <v>45702</v>
      </c>
      <c r="K4460" s="3">
        <v>45716</v>
      </c>
      <c r="L4460" s="2" t="s">
        <v>36</v>
      </c>
      <c r="M4460" s="2" t="s">
        <v>85</v>
      </c>
      <c r="N4460" s="2" t="s">
        <v>624</v>
      </c>
      <c r="O4460" s="4">
        <v>1538000</v>
      </c>
      <c r="P4460" s="4">
        <v>165800</v>
      </c>
      <c r="Q4460" s="4">
        <v>1372200</v>
      </c>
      <c r="R4460" s="2">
        <v>12</v>
      </c>
      <c r="S4460" s="5">
        <v>7.57</v>
      </c>
      <c r="T4460" s="4">
        <v>123006.3</v>
      </c>
      <c r="U4460" s="2" t="s">
        <v>73</v>
      </c>
      <c r="V4460" s="2" t="s">
        <v>34</v>
      </c>
      <c r="W4460" s="4">
        <v>0</v>
      </c>
      <c r="X4460" s="4">
        <v>1476075.54</v>
      </c>
      <c r="Y4460" s="4">
        <v>1476075.54</v>
      </c>
      <c r="Z4460" s="2">
        <v>372</v>
      </c>
      <c r="AA4460" s="2" t="s">
        <v>60</v>
      </c>
      <c r="AB4460" s="2" t="s">
        <v>15729</v>
      </c>
      <c r="AC4460" s="2" t="s">
        <v>106</v>
      </c>
      <c r="AD4460" s="2" t="s">
        <v>76</v>
      </c>
      <c r="AE4460" s="5">
        <v>89.22</v>
      </c>
      <c r="AF4460" s="2">
        <v>12</v>
      </c>
      <c r="AG4460" s="2" t="s">
        <v>130</v>
      </c>
      <c r="AH4460" s="2">
        <v>14</v>
      </c>
      <c r="AI4460" s="6" t="str">
        <f t="shared" si="207"/>
        <v>55-64</v>
      </c>
      <c r="AJ4460" s="11">
        <f>YEAR(tbl_LoanData[[#This Row],[Application Date]])</f>
        <v>2025</v>
      </c>
      <c r="AK4460" s="11" t="str">
        <f>TEXT(tbl_LoanData[[#This Row],[Application Date]],"MMMM")</f>
        <v>February</v>
      </c>
      <c r="AL4460" s="12">
        <f>DATE(YEAR(tbl_LoanData[[#This Row],[Application Date]]),MONTH(tbl_LoanData[[#This Row],[Application Date]]),1)</f>
        <v>45689</v>
      </c>
      <c r="AM4460" s="14">
        <f ca="1">IF(AND(tbl_LoanData[[#This Row],[Application Date]]&gt;=EOMONTH(TODAY(),-1)+1,tbl_LoanData[[#This Row],[Application Date]]&lt;=TODAY()),tbl_LoanData[[#This Row],[Loan Amount]],0)</f>
        <v>0</v>
      </c>
      <c r="AN4460" s="14">
        <f>tbl_LoanData[[#This Row],[Amount Paid]]-(Q4460-X4460)</f>
        <v>103875.54000000004</v>
      </c>
      <c r="AO4460" s="14">
        <f>IF(tbl_LoanData[[#This Row],[Application Status]]="Approved",1,0)</f>
        <v>1</v>
      </c>
      <c r="AP4460" s="22" t="str">
        <f t="shared" ca="1" si="208"/>
        <v/>
      </c>
      <c r="AQ4460" s="22" t="str">
        <f t="shared" ca="1" si="209"/>
        <v/>
      </c>
    </row>
    <row r="4461" spans="1:43" x14ac:dyDescent="0.3">
      <c r="A4461" s="2" t="s">
        <v>6861</v>
      </c>
      <c r="B4461" s="2" t="s">
        <v>6862</v>
      </c>
      <c r="C4461" s="2" t="s">
        <v>335</v>
      </c>
      <c r="D4461" s="2" t="s">
        <v>81</v>
      </c>
      <c r="E4461" s="2" t="s">
        <v>190</v>
      </c>
      <c r="F4461" s="2">
        <v>39</v>
      </c>
      <c r="G4461" s="2" t="s">
        <v>83</v>
      </c>
      <c r="H4461" s="2" t="s">
        <v>543</v>
      </c>
      <c r="I4461" s="2" t="s">
        <v>45</v>
      </c>
      <c r="J4461" s="3">
        <v>45690</v>
      </c>
      <c r="K4461" s="3"/>
      <c r="L4461" s="2" t="s">
        <v>39</v>
      </c>
      <c r="M4461" s="2" t="s">
        <v>94</v>
      </c>
      <c r="N4461" s="2" t="s">
        <v>365</v>
      </c>
      <c r="O4461" s="4">
        <v>1325000</v>
      </c>
      <c r="P4461" s="4">
        <v>206700</v>
      </c>
      <c r="Q4461" s="4">
        <v>1118300</v>
      </c>
      <c r="R4461" s="2">
        <v>48</v>
      </c>
      <c r="S4461" s="5">
        <v>12.52</v>
      </c>
      <c r="T4461" s="4">
        <v>34965.51</v>
      </c>
      <c r="U4461" s="2" t="s">
        <v>113</v>
      </c>
      <c r="V4461" s="2" t="s">
        <v>97</v>
      </c>
      <c r="W4461" s="4">
        <v>0</v>
      </c>
      <c r="X4461" s="4">
        <v>0</v>
      </c>
      <c r="Y4461" s="4">
        <v>1678344.64</v>
      </c>
      <c r="Z4461" s="2">
        <v>0</v>
      </c>
      <c r="AA4461" s="2" t="s">
        <v>97</v>
      </c>
      <c r="AB4461" s="2" t="s">
        <v>15731</v>
      </c>
      <c r="AC4461" s="2" t="s">
        <v>87</v>
      </c>
      <c r="AD4461" s="2" t="s">
        <v>76</v>
      </c>
      <c r="AE4461" s="5">
        <v>84.4</v>
      </c>
      <c r="AF4461" s="2">
        <v>0</v>
      </c>
      <c r="AG4461" s="2" t="s">
        <v>97</v>
      </c>
      <c r="AH4461" s="2"/>
      <c r="AI4461" s="6" t="str">
        <f t="shared" si="207"/>
        <v>35-44</v>
      </c>
      <c r="AJ4461" s="11">
        <f>YEAR(tbl_LoanData[[#This Row],[Application Date]])</f>
        <v>2025</v>
      </c>
      <c r="AK4461" s="11" t="str">
        <f>TEXT(tbl_LoanData[[#This Row],[Application Date]],"MMMM")</f>
        <v>February</v>
      </c>
      <c r="AL4461" s="12">
        <f>DATE(YEAR(tbl_LoanData[[#This Row],[Application Date]]),MONTH(tbl_LoanData[[#This Row],[Application Date]]),1)</f>
        <v>45689</v>
      </c>
      <c r="AM4461" s="14">
        <f ca="1">IF(AND(tbl_LoanData[[#This Row],[Application Date]]&gt;=EOMONTH(TODAY(),-1)+1,tbl_LoanData[[#This Row],[Application Date]]&lt;=TODAY()),tbl_LoanData[[#This Row],[Loan Amount]],0)</f>
        <v>0</v>
      </c>
      <c r="AN4461" s="14">
        <f>tbl_LoanData[[#This Row],[Amount Paid]]-(Q4461-X4461)</f>
        <v>-1118300</v>
      </c>
      <c r="AO4461" s="14">
        <f>IF(tbl_LoanData[[#This Row],[Application Status]]="Approved",1,0)</f>
        <v>0</v>
      </c>
      <c r="AP4461" s="22" t="str">
        <f t="shared" ca="1" si="208"/>
        <v/>
      </c>
      <c r="AQ4461" s="22" t="str">
        <f t="shared" ca="1" si="209"/>
        <v/>
      </c>
    </row>
    <row r="4462" spans="1:43" ht="14.4" customHeight="1" x14ac:dyDescent="0.3">
      <c r="A4462" s="2" t="s">
        <v>6865</v>
      </c>
      <c r="B4462" s="2" t="s">
        <v>6866</v>
      </c>
      <c r="C4462" s="2" t="s">
        <v>198</v>
      </c>
      <c r="D4462" s="2" t="s">
        <v>268</v>
      </c>
      <c r="E4462" s="2" t="s">
        <v>135</v>
      </c>
      <c r="F4462" s="2">
        <v>38</v>
      </c>
      <c r="G4462" s="2" t="s">
        <v>69</v>
      </c>
      <c r="H4462" s="2" t="s">
        <v>110</v>
      </c>
      <c r="I4462" s="2" t="s">
        <v>46</v>
      </c>
      <c r="J4462" s="3">
        <v>45692</v>
      </c>
      <c r="K4462" s="3">
        <v>45713</v>
      </c>
      <c r="L4462" s="2" t="s">
        <v>40</v>
      </c>
      <c r="M4462" s="2" t="s">
        <v>94</v>
      </c>
      <c r="N4462" s="2" t="s">
        <v>95</v>
      </c>
      <c r="O4462" s="4">
        <v>1453000</v>
      </c>
      <c r="P4462" s="4">
        <v>467600</v>
      </c>
      <c r="Q4462" s="4">
        <v>985400</v>
      </c>
      <c r="R4462" s="2">
        <v>60</v>
      </c>
      <c r="S4462" s="5">
        <v>7.81</v>
      </c>
      <c r="T4462" s="4">
        <v>22836.639999999999</v>
      </c>
      <c r="U4462" s="2" t="s">
        <v>73</v>
      </c>
      <c r="V4462" s="2" t="s">
        <v>74</v>
      </c>
      <c r="W4462" s="4">
        <v>388222.88</v>
      </c>
      <c r="X4462" s="4">
        <v>981975.82</v>
      </c>
      <c r="Y4462" s="4">
        <v>1370198.7</v>
      </c>
      <c r="Z4462" s="2">
        <v>0</v>
      </c>
      <c r="AA4462" s="2" t="s">
        <v>56</v>
      </c>
      <c r="AB4462" s="2" t="s">
        <v>15733</v>
      </c>
      <c r="AC4462" s="2" t="s">
        <v>213</v>
      </c>
      <c r="AD4462" s="2" t="s">
        <v>76</v>
      </c>
      <c r="AE4462" s="5">
        <v>67.819999999999993</v>
      </c>
      <c r="AF4462" s="2">
        <v>0</v>
      </c>
      <c r="AG4462" s="2" t="s">
        <v>77</v>
      </c>
      <c r="AH4462" s="2">
        <v>21</v>
      </c>
      <c r="AI4462" s="6" t="str">
        <f t="shared" si="207"/>
        <v>35-44</v>
      </c>
      <c r="AJ4462" s="11">
        <f>YEAR(tbl_LoanData[[#This Row],[Application Date]])</f>
        <v>2025</v>
      </c>
      <c r="AK4462" s="11" t="str">
        <f>TEXT(tbl_LoanData[[#This Row],[Application Date]],"MMMM")</f>
        <v>February</v>
      </c>
      <c r="AL4462" s="12">
        <f>DATE(YEAR(tbl_LoanData[[#This Row],[Application Date]]),MONTH(tbl_LoanData[[#This Row],[Application Date]]),1)</f>
        <v>45689</v>
      </c>
      <c r="AM4462" s="14">
        <f ca="1">IF(AND(tbl_LoanData[[#This Row],[Application Date]]&gt;=EOMONTH(TODAY(),-1)+1,tbl_LoanData[[#This Row],[Application Date]]&lt;=TODAY()),tbl_LoanData[[#This Row],[Loan Amount]],0)</f>
        <v>0</v>
      </c>
      <c r="AN4462" s="14">
        <f>tbl_LoanData[[#This Row],[Amount Paid]]-(Q4462-X4462)</f>
        <v>384798.69999999995</v>
      </c>
      <c r="AO4462" s="14">
        <f>IF(tbl_LoanData[[#This Row],[Application Status]]="Approved",1,0)</f>
        <v>1</v>
      </c>
      <c r="AP4462" s="22" t="str">
        <f t="shared" ca="1" si="208"/>
        <v/>
      </c>
      <c r="AQ4462" s="22" t="str">
        <f t="shared" ca="1" si="209"/>
        <v/>
      </c>
    </row>
    <row r="4463" spans="1:43" x14ac:dyDescent="0.3">
      <c r="A4463" s="2" t="s">
        <v>6893</v>
      </c>
      <c r="B4463" s="2" t="s">
        <v>6894</v>
      </c>
      <c r="C4463" s="2" t="s">
        <v>508</v>
      </c>
      <c r="D4463" s="2" t="s">
        <v>81</v>
      </c>
      <c r="E4463" s="2" t="s">
        <v>293</v>
      </c>
      <c r="F4463" s="2">
        <v>23</v>
      </c>
      <c r="G4463" s="2" t="s">
        <v>83</v>
      </c>
      <c r="H4463" s="2" t="s">
        <v>156</v>
      </c>
      <c r="I4463" s="2" t="s">
        <v>45</v>
      </c>
      <c r="J4463" s="3">
        <v>45693</v>
      </c>
      <c r="K4463" s="3">
        <v>45714</v>
      </c>
      <c r="L4463" s="2" t="s">
        <v>39</v>
      </c>
      <c r="M4463" s="2" t="s">
        <v>71</v>
      </c>
      <c r="N4463" s="2" t="s">
        <v>294</v>
      </c>
      <c r="O4463" s="4">
        <v>2523000</v>
      </c>
      <c r="P4463" s="4">
        <v>829100</v>
      </c>
      <c r="Q4463" s="4">
        <v>1693900</v>
      </c>
      <c r="R4463" s="2">
        <v>48</v>
      </c>
      <c r="S4463" s="5">
        <v>13.03</v>
      </c>
      <c r="T4463" s="4">
        <v>53682.51</v>
      </c>
      <c r="U4463" s="2" t="s">
        <v>73</v>
      </c>
      <c r="V4463" s="2" t="s">
        <v>74</v>
      </c>
      <c r="W4463" s="4">
        <v>912602.67</v>
      </c>
      <c r="X4463" s="4">
        <v>1664158.01</v>
      </c>
      <c r="Y4463" s="4">
        <v>2576760.6800000002</v>
      </c>
      <c r="Z4463" s="2">
        <v>0</v>
      </c>
      <c r="AA4463" s="2" t="s">
        <v>56</v>
      </c>
      <c r="AB4463" s="2" t="s">
        <v>15733</v>
      </c>
      <c r="AC4463" s="2" t="s">
        <v>138</v>
      </c>
      <c r="AD4463" s="2" t="s">
        <v>76</v>
      </c>
      <c r="AE4463" s="5">
        <v>67.14</v>
      </c>
      <c r="AF4463" s="2">
        <v>0</v>
      </c>
      <c r="AG4463" s="2" t="s">
        <v>77</v>
      </c>
      <c r="AH4463" s="2">
        <v>21</v>
      </c>
      <c r="AI4463" s="6" t="str">
        <f t="shared" si="207"/>
        <v>18-24</v>
      </c>
      <c r="AJ4463" s="11">
        <f>YEAR(tbl_LoanData[[#This Row],[Application Date]])</f>
        <v>2025</v>
      </c>
      <c r="AK4463" s="11" t="str">
        <f>TEXT(tbl_LoanData[[#This Row],[Application Date]],"MMMM")</f>
        <v>February</v>
      </c>
      <c r="AL4463" s="12">
        <f>DATE(YEAR(tbl_LoanData[[#This Row],[Application Date]]),MONTH(tbl_LoanData[[#This Row],[Application Date]]),1)</f>
        <v>45689</v>
      </c>
      <c r="AM4463" s="14">
        <f ca="1">IF(AND(tbl_LoanData[[#This Row],[Application Date]]&gt;=EOMONTH(TODAY(),-1)+1,tbl_LoanData[[#This Row],[Application Date]]&lt;=TODAY()),tbl_LoanData[[#This Row],[Loan Amount]],0)</f>
        <v>0</v>
      </c>
      <c r="AN4463" s="14">
        <f>tbl_LoanData[[#This Row],[Amount Paid]]-(Q4463-X4463)</f>
        <v>882860.68</v>
      </c>
      <c r="AO4463" s="14">
        <f>IF(tbl_LoanData[[#This Row],[Application Status]]="Approved",1,0)</f>
        <v>1</v>
      </c>
      <c r="AP4463" s="22" t="str">
        <f t="shared" ca="1" si="208"/>
        <v/>
      </c>
      <c r="AQ4463" s="22" t="str">
        <f t="shared" ca="1" si="209"/>
        <v/>
      </c>
    </row>
    <row r="4464" spans="1:43" x14ac:dyDescent="0.3">
      <c r="A4464" s="2" t="s">
        <v>6977</v>
      </c>
      <c r="B4464" s="2" t="s">
        <v>6978</v>
      </c>
      <c r="C4464" s="2" t="s">
        <v>289</v>
      </c>
      <c r="D4464" s="2" t="s">
        <v>311</v>
      </c>
      <c r="E4464" s="2" t="s">
        <v>176</v>
      </c>
      <c r="F4464" s="2">
        <v>49</v>
      </c>
      <c r="G4464" s="2" t="s">
        <v>69</v>
      </c>
      <c r="H4464" s="2" t="s">
        <v>205</v>
      </c>
      <c r="I4464" s="2" t="s">
        <v>49</v>
      </c>
      <c r="J4464" s="3">
        <v>45702</v>
      </c>
      <c r="K4464" s="3"/>
      <c r="L4464" s="2" t="s">
        <v>37</v>
      </c>
      <c r="M4464" s="2" t="s">
        <v>104</v>
      </c>
      <c r="N4464" s="2" t="s">
        <v>192</v>
      </c>
      <c r="O4464" s="4">
        <v>96000</v>
      </c>
      <c r="P4464" s="4">
        <v>16400</v>
      </c>
      <c r="Q4464" s="4">
        <v>79600</v>
      </c>
      <c r="R4464" s="2">
        <v>60</v>
      </c>
      <c r="S4464" s="5">
        <v>7.4</v>
      </c>
      <c r="T4464" s="4">
        <v>1817.53</v>
      </c>
      <c r="U4464" s="2" t="s">
        <v>96</v>
      </c>
      <c r="V4464" s="2" t="s">
        <v>97</v>
      </c>
      <c r="W4464" s="4">
        <v>0</v>
      </c>
      <c r="X4464" s="4">
        <v>0</v>
      </c>
      <c r="Y4464" s="4">
        <v>109052</v>
      </c>
      <c r="Z4464" s="2">
        <v>0</v>
      </c>
      <c r="AA4464" s="2" t="s">
        <v>97</v>
      </c>
      <c r="AB4464" s="2" t="s">
        <v>15728</v>
      </c>
      <c r="AC4464" s="2" t="s">
        <v>146</v>
      </c>
      <c r="AD4464" s="2" t="s">
        <v>76</v>
      </c>
      <c r="AE4464" s="5">
        <v>82.92</v>
      </c>
      <c r="AF4464" s="2">
        <v>0</v>
      </c>
      <c r="AG4464" s="2" t="s">
        <v>97</v>
      </c>
      <c r="AH4464" s="2"/>
      <c r="AI4464" s="6" t="str">
        <f t="shared" si="207"/>
        <v>45-54</v>
      </c>
      <c r="AJ4464" s="11">
        <f>YEAR(tbl_LoanData[[#This Row],[Application Date]])</f>
        <v>2025</v>
      </c>
      <c r="AK4464" s="11" t="str">
        <f>TEXT(tbl_LoanData[[#This Row],[Application Date]],"MMMM")</f>
        <v>February</v>
      </c>
      <c r="AL4464" s="12">
        <f>DATE(YEAR(tbl_LoanData[[#This Row],[Application Date]]),MONTH(tbl_LoanData[[#This Row],[Application Date]]),1)</f>
        <v>45689</v>
      </c>
      <c r="AM4464" s="14">
        <f ca="1">IF(AND(tbl_LoanData[[#This Row],[Application Date]]&gt;=EOMONTH(TODAY(),-1)+1,tbl_LoanData[[#This Row],[Application Date]]&lt;=TODAY()),tbl_LoanData[[#This Row],[Loan Amount]],0)</f>
        <v>0</v>
      </c>
      <c r="AN4464" s="14">
        <f>tbl_LoanData[[#This Row],[Amount Paid]]-(Q4464-X4464)</f>
        <v>-79600</v>
      </c>
      <c r="AO4464" s="14">
        <f>IF(tbl_LoanData[[#This Row],[Application Status]]="Approved",1,0)</f>
        <v>0</v>
      </c>
      <c r="AP4464" s="22" t="str">
        <f t="shared" ca="1" si="208"/>
        <v/>
      </c>
      <c r="AQ4464" s="22" t="str">
        <f t="shared" ca="1" si="209"/>
        <v/>
      </c>
    </row>
    <row r="4465" spans="1:43" ht="14.4" customHeight="1" x14ac:dyDescent="0.3">
      <c r="A4465" s="2" t="s">
        <v>6989</v>
      </c>
      <c r="B4465" s="2" t="s">
        <v>6990</v>
      </c>
      <c r="C4465" s="2" t="s">
        <v>379</v>
      </c>
      <c r="D4465" s="2" t="s">
        <v>117</v>
      </c>
      <c r="E4465" s="2" t="s">
        <v>134</v>
      </c>
      <c r="F4465" s="2">
        <v>63</v>
      </c>
      <c r="G4465" s="2" t="s">
        <v>69</v>
      </c>
      <c r="H4465" s="2" t="s">
        <v>70</v>
      </c>
      <c r="I4465" s="2" t="s">
        <v>50</v>
      </c>
      <c r="J4465" s="3">
        <v>45695</v>
      </c>
      <c r="K4465" s="3">
        <v>45700</v>
      </c>
      <c r="L4465" s="2" t="s">
        <v>40</v>
      </c>
      <c r="M4465" s="2" t="s">
        <v>111</v>
      </c>
      <c r="N4465" s="2" t="s">
        <v>369</v>
      </c>
      <c r="O4465" s="4">
        <v>1411000</v>
      </c>
      <c r="P4465" s="4">
        <v>421200</v>
      </c>
      <c r="Q4465" s="4">
        <v>989800</v>
      </c>
      <c r="R4465" s="2">
        <v>18</v>
      </c>
      <c r="S4465" s="5">
        <v>14.67</v>
      </c>
      <c r="T4465" s="4">
        <v>67089.19</v>
      </c>
      <c r="U4465" s="2" t="s">
        <v>73</v>
      </c>
      <c r="V4465" s="2" t="s">
        <v>33</v>
      </c>
      <c r="W4465" s="4">
        <v>1207605.49</v>
      </c>
      <c r="X4465" s="4">
        <v>0</v>
      </c>
      <c r="Y4465" s="4">
        <v>1207605.49</v>
      </c>
      <c r="Z4465" s="2">
        <v>0</v>
      </c>
      <c r="AA4465" s="2" t="s">
        <v>56</v>
      </c>
      <c r="AB4465" s="2" t="s">
        <v>15735</v>
      </c>
      <c r="AC4465" s="2" t="s">
        <v>75</v>
      </c>
      <c r="AD4465" s="2" t="s">
        <v>76</v>
      </c>
      <c r="AE4465" s="5">
        <v>70.150000000000006</v>
      </c>
      <c r="AF4465" s="2">
        <v>0</v>
      </c>
      <c r="AG4465" s="2" t="s">
        <v>77</v>
      </c>
      <c r="AH4465" s="2">
        <v>5</v>
      </c>
      <c r="AI4465" s="6" t="str">
        <f t="shared" si="207"/>
        <v>55-64</v>
      </c>
      <c r="AJ4465" s="11">
        <f>YEAR(tbl_LoanData[[#This Row],[Application Date]])</f>
        <v>2025</v>
      </c>
      <c r="AK4465" s="11" t="str">
        <f>TEXT(tbl_LoanData[[#This Row],[Application Date]],"MMMM")</f>
        <v>February</v>
      </c>
      <c r="AL4465" s="12">
        <f>DATE(YEAR(tbl_LoanData[[#This Row],[Application Date]]),MONTH(tbl_LoanData[[#This Row],[Application Date]]),1)</f>
        <v>45689</v>
      </c>
      <c r="AM4465" s="14">
        <f ca="1">IF(AND(tbl_LoanData[[#This Row],[Application Date]]&gt;=EOMONTH(TODAY(),-1)+1,tbl_LoanData[[#This Row],[Application Date]]&lt;=TODAY()),tbl_LoanData[[#This Row],[Loan Amount]],0)</f>
        <v>0</v>
      </c>
      <c r="AN4465" s="14">
        <f>tbl_LoanData[[#This Row],[Amount Paid]]-(Q4465-X4465)</f>
        <v>217805.49</v>
      </c>
      <c r="AO4465" s="14">
        <f>IF(tbl_LoanData[[#This Row],[Application Status]]="Approved",1,0)</f>
        <v>1</v>
      </c>
      <c r="AP4465" s="22" t="str">
        <f t="shared" ca="1" si="208"/>
        <v/>
      </c>
      <c r="AQ4465" s="22" t="str">
        <f t="shared" ca="1" si="209"/>
        <v/>
      </c>
    </row>
    <row r="4466" spans="1:43" ht="14.4" customHeight="1" x14ac:dyDescent="0.3">
      <c r="A4466" s="2" t="s">
        <v>7055</v>
      </c>
      <c r="B4466" s="2" t="s">
        <v>7056</v>
      </c>
      <c r="C4466" s="2" t="s">
        <v>376</v>
      </c>
      <c r="D4466" s="2" t="s">
        <v>67</v>
      </c>
      <c r="E4466" s="2" t="s">
        <v>125</v>
      </c>
      <c r="F4466" s="2">
        <v>60</v>
      </c>
      <c r="G4466" s="2" t="s">
        <v>69</v>
      </c>
      <c r="H4466" s="2" t="s">
        <v>156</v>
      </c>
      <c r="I4466" s="2" t="s">
        <v>45</v>
      </c>
      <c r="J4466" s="3">
        <v>45711</v>
      </c>
      <c r="K4466" s="3">
        <v>45731</v>
      </c>
      <c r="L4466" s="2" t="s">
        <v>39</v>
      </c>
      <c r="M4466" s="2" t="s">
        <v>157</v>
      </c>
      <c r="N4466" s="2" t="s">
        <v>158</v>
      </c>
      <c r="O4466" s="4">
        <v>2447000</v>
      </c>
      <c r="P4466" s="4">
        <v>355500</v>
      </c>
      <c r="Q4466" s="4">
        <v>2091500</v>
      </c>
      <c r="R4466" s="2">
        <v>36</v>
      </c>
      <c r="S4466" s="5">
        <v>14.84</v>
      </c>
      <c r="T4466" s="4">
        <v>83962.11</v>
      </c>
      <c r="U4466" s="2" t="s">
        <v>73</v>
      </c>
      <c r="V4466" s="2" t="s">
        <v>74</v>
      </c>
      <c r="W4466" s="4">
        <v>1427355.87</v>
      </c>
      <c r="X4466" s="4">
        <v>1595279.93</v>
      </c>
      <c r="Y4466" s="4">
        <v>3022635.8</v>
      </c>
      <c r="Z4466" s="2">
        <v>0</v>
      </c>
      <c r="AA4466" s="2" t="s">
        <v>56</v>
      </c>
      <c r="AB4466" s="2" t="s">
        <v>15730</v>
      </c>
      <c r="AC4466" s="2" t="s">
        <v>129</v>
      </c>
      <c r="AD4466" s="2" t="s">
        <v>76</v>
      </c>
      <c r="AE4466" s="5">
        <v>85.47</v>
      </c>
      <c r="AF4466" s="2">
        <v>0</v>
      </c>
      <c r="AG4466" s="2" t="s">
        <v>77</v>
      </c>
      <c r="AH4466" s="2">
        <v>20</v>
      </c>
      <c r="AI4466" s="6" t="str">
        <f t="shared" si="207"/>
        <v>55-64</v>
      </c>
      <c r="AJ4466" s="11">
        <f>YEAR(tbl_LoanData[[#This Row],[Application Date]])</f>
        <v>2025</v>
      </c>
      <c r="AK4466" s="11" t="str">
        <f>TEXT(tbl_LoanData[[#This Row],[Application Date]],"MMMM")</f>
        <v>February</v>
      </c>
      <c r="AL4466" s="12">
        <f>DATE(YEAR(tbl_LoanData[[#This Row],[Application Date]]),MONTH(tbl_LoanData[[#This Row],[Application Date]]),1)</f>
        <v>45689</v>
      </c>
      <c r="AM4466" s="14">
        <f ca="1">IF(AND(tbl_LoanData[[#This Row],[Application Date]]&gt;=EOMONTH(TODAY(),-1)+1,tbl_LoanData[[#This Row],[Application Date]]&lt;=TODAY()),tbl_LoanData[[#This Row],[Loan Amount]],0)</f>
        <v>0</v>
      </c>
      <c r="AN4466" s="14">
        <f>tbl_LoanData[[#This Row],[Amount Paid]]-(Q4466-X4466)</f>
        <v>931135.8</v>
      </c>
      <c r="AO4466" s="14">
        <f>IF(tbl_LoanData[[#This Row],[Application Status]]="Approved",1,0)</f>
        <v>1</v>
      </c>
      <c r="AP4466" s="22" t="str">
        <f t="shared" ca="1" si="208"/>
        <v/>
      </c>
      <c r="AQ4466" s="22" t="str">
        <f t="shared" ca="1" si="209"/>
        <v/>
      </c>
    </row>
    <row r="4467" spans="1:43" ht="14.4" customHeight="1" x14ac:dyDescent="0.3">
      <c r="A4467" s="2" t="s">
        <v>7101</v>
      </c>
      <c r="B4467" s="2" t="s">
        <v>7102</v>
      </c>
      <c r="C4467" s="2" t="s">
        <v>999</v>
      </c>
      <c r="D4467" s="2" t="s">
        <v>91</v>
      </c>
      <c r="E4467" s="2" t="s">
        <v>204</v>
      </c>
      <c r="F4467" s="2">
        <v>21</v>
      </c>
      <c r="G4467" s="2" t="s">
        <v>69</v>
      </c>
      <c r="H4467" s="2" t="s">
        <v>177</v>
      </c>
      <c r="I4467" s="2" t="s">
        <v>43</v>
      </c>
      <c r="J4467" s="3">
        <v>45693</v>
      </c>
      <c r="K4467" s="3">
        <v>45704</v>
      </c>
      <c r="L4467" s="2" t="s">
        <v>39</v>
      </c>
      <c r="M4467" s="2" t="s">
        <v>94</v>
      </c>
      <c r="N4467" s="2" t="s">
        <v>418</v>
      </c>
      <c r="O4467" s="4">
        <v>1177000</v>
      </c>
      <c r="P4467" s="4">
        <v>386900</v>
      </c>
      <c r="Q4467" s="4">
        <v>790100</v>
      </c>
      <c r="R4467" s="2">
        <v>48</v>
      </c>
      <c r="S4467" s="5">
        <v>14.53</v>
      </c>
      <c r="T4467" s="4">
        <v>26027.21</v>
      </c>
      <c r="U4467" s="2" t="s">
        <v>73</v>
      </c>
      <c r="V4467" s="2" t="s">
        <v>74</v>
      </c>
      <c r="W4467" s="4">
        <v>442462.57</v>
      </c>
      <c r="X4467" s="4">
        <v>806843.55</v>
      </c>
      <c r="Y4467" s="4">
        <v>1249306.1200000001</v>
      </c>
      <c r="Z4467" s="2">
        <v>28</v>
      </c>
      <c r="AA4467" s="2" t="s">
        <v>57</v>
      </c>
      <c r="AB4467" s="2" t="s">
        <v>15730</v>
      </c>
      <c r="AC4467" s="2" t="s">
        <v>129</v>
      </c>
      <c r="AD4467" s="2" t="s">
        <v>76</v>
      </c>
      <c r="AE4467" s="5">
        <v>67.13</v>
      </c>
      <c r="AF4467" s="2">
        <v>1</v>
      </c>
      <c r="AG4467" s="2" t="s">
        <v>77</v>
      </c>
      <c r="AH4467" s="2">
        <v>11</v>
      </c>
      <c r="AI4467" s="6" t="str">
        <f t="shared" si="207"/>
        <v>18-24</v>
      </c>
      <c r="AJ4467" s="11">
        <f>YEAR(tbl_LoanData[[#This Row],[Application Date]])</f>
        <v>2025</v>
      </c>
      <c r="AK4467" s="11" t="str">
        <f>TEXT(tbl_LoanData[[#This Row],[Application Date]],"MMMM")</f>
        <v>February</v>
      </c>
      <c r="AL4467" s="12">
        <f>DATE(YEAR(tbl_LoanData[[#This Row],[Application Date]]),MONTH(tbl_LoanData[[#This Row],[Application Date]]),1)</f>
        <v>45689</v>
      </c>
      <c r="AM4467" s="14">
        <f ca="1">IF(AND(tbl_LoanData[[#This Row],[Application Date]]&gt;=EOMONTH(TODAY(),-1)+1,tbl_LoanData[[#This Row],[Application Date]]&lt;=TODAY()),tbl_LoanData[[#This Row],[Loan Amount]],0)</f>
        <v>0</v>
      </c>
      <c r="AN4467" s="14">
        <f>tbl_LoanData[[#This Row],[Amount Paid]]-(Q4467-X4467)</f>
        <v>459206.12000000005</v>
      </c>
      <c r="AO4467" s="14">
        <f>IF(tbl_LoanData[[#This Row],[Application Status]]="Approved",1,0)</f>
        <v>1</v>
      </c>
      <c r="AP4467" s="22" t="str">
        <f t="shared" ca="1" si="208"/>
        <v/>
      </c>
      <c r="AQ4467" s="22" t="str">
        <f t="shared" ca="1" si="209"/>
        <v/>
      </c>
    </row>
    <row r="4468" spans="1:43" ht="14.4" customHeight="1" x14ac:dyDescent="0.3">
      <c r="A4468" s="2" t="s">
        <v>7107</v>
      </c>
      <c r="B4468" s="2" t="s">
        <v>7108</v>
      </c>
      <c r="C4468" s="2" t="s">
        <v>840</v>
      </c>
      <c r="D4468" s="2" t="s">
        <v>232</v>
      </c>
      <c r="E4468" s="2" t="s">
        <v>92</v>
      </c>
      <c r="F4468" s="2">
        <v>30</v>
      </c>
      <c r="G4468" s="2" t="s">
        <v>83</v>
      </c>
      <c r="H4468" s="2" t="s">
        <v>233</v>
      </c>
      <c r="I4468" s="2" t="s">
        <v>46</v>
      </c>
      <c r="J4468" s="3">
        <v>45716</v>
      </c>
      <c r="K4468" s="3">
        <v>45730</v>
      </c>
      <c r="L4468" s="2" t="s">
        <v>40</v>
      </c>
      <c r="M4468" s="2" t="s">
        <v>111</v>
      </c>
      <c r="N4468" s="2" t="s">
        <v>369</v>
      </c>
      <c r="O4468" s="4">
        <v>702000</v>
      </c>
      <c r="P4468" s="4">
        <v>136600</v>
      </c>
      <c r="Q4468" s="4">
        <v>565400</v>
      </c>
      <c r="R4468" s="2">
        <v>48</v>
      </c>
      <c r="S4468" s="5">
        <v>8.85</v>
      </c>
      <c r="T4468" s="4">
        <v>15948.99</v>
      </c>
      <c r="U4468" s="2" t="s">
        <v>73</v>
      </c>
      <c r="V4468" s="2" t="s">
        <v>74</v>
      </c>
      <c r="W4468" s="4">
        <v>239234.85</v>
      </c>
      <c r="X4468" s="4">
        <v>526316.75</v>
      </c>
      <c r="Y4468" s="4">
        <v>765551.6</v>
      </c>
      <c r="Z4468" s="2">
        <v>62</v>
      </c>
      <c r="AA4468" s="2" t="s">
        <v>59</v>
      </c>
      <c r="AB4468" s="2" t="s">
        <v>15734</v>
      </c>
      <c r="AC4468" s="2" t="s">
        <v>146</v>
      </c>
      <c r="AD4468" s="2" t="s">
        <v>76</v>
      </c>
      <c r="AE4468" s="5">
        <v>80.540000000000006</v>
      </c>
      <c r="AF4468" s="2">
        <v>2</v>
      </c>
      <c r="AG4468" s="2" t="s">
        <v>130</v>
      </c>
      <c r="AH4468" s="2">
        <v>14</v>
      </c>
      <c r="AI4468" s="6" t="str">
        <f t="shared" si="207"/>
        <v>25-34</v>
      </c>
      <c r="AJ4468" s="11">
        <f>YEAR(tbl_LoanData[[#This Row],[Application Date]])</f>
        <v>2025</v>
      </c>
      <c r="AK4468" s="11" t="str">
        <f>TEXT(tbl_LoanData[[#This Row],[Application Date]],"MMMM")</f>
        <v>February</v>
      </c>
      <c r="AL4468" s="12">
        <f>DATE(YEAR(tbl_LoanData[[#This Row],[Application Date]]),MONTH(tbl_LoanData[[#This Row],[Application Date]]),1)</f>
        <v>45689</v>
      </c>
      <c r="AM4468" s="14">
        <f ca="1">IF(AND(tbl_LoanData[[#This Row],[Application Date]]&gt;=EOMONTH(TODAY(),-1)+1,tbl_LoanData[[#This Row],[Application Date]]&lt;=TODAY()),tbl_LoanData[[#This Row],[Loan Amount]],0)</f>
        <v>0</v>
      </c>
      <c r="AN4468" s="14">
        <f>tbl_LoanData[[#This Row],[Amount Paid]]-(Q4468-X4468)</f>
        <v>200151.6</v>
      </c>
      <c r="AO4468" s="14">
        <f>IF(tbl_LoanData[[#This Row],[Application Status]]="Approved",1,0)</f>
        <v>1</v>
      </c>
      <c r="AP4468" s="22" t="str">
        <f t="shared" ca="1" si="208"/>
        <v/>
      </c>
      <c r="AQ4468" s="22" t="str">
        <f t="shared" ca="1" si="209"/>
        <v/>
      </c>
    </row>
    <row r="4469" spans="1:43" ht="14.4" customHeight="1" x14ac:dyDescent="0.3">
      <c r="A4469" s="2" t="s">
        <v>7123</v>
      </c>
      <c r="B4469" s="2" t="s">
        <v>7124</v>
      </c>
      <c r="C4469" s="2" t="s">
        <v>471</v>
      </c>
      <c r="D4469" s="2" t="s">
        <v>204</v>
      </c>
      <c r="E4469" s="2" t="s">
        <v>210</v>
      </c>
      <c r="F4469" s="2">
        <v>59</v>
      </c>
      <c r="G4469" s="2" t="s">
        <v>83</v>
      </c>
      <c r="H4469" s="2" t="s">
        <v>228</v>
      </c>
      <c r="I4469" s="2" t="s">
        <v>43</v>
      </c>
      <c r="J4469" s="3">
        <v>45698</v>
      </c>
      <c r="K4469" s="3">
        <v>45717</v>
      </c>
      <c r="L4469" s="2" t="s">
        <v>38</v>
      </c>
      <c r="M4469" s="2" t="s">
        <v>144</v>
      </c>
      <c r="N4469" s="2" t="s">
        <v>382</v>
      </c>
      <c r="O4469" s="4">
        <v>1754000</v>
      </c>
      <c r="P4469" s="4">
        <v>495900</v>
      </c>
      <c r="Q4469" s="4">
        <v>1258100</v>
      </c>
      <c r="R4469" s="2">
        <v>60</v>
      </c>
      <c r="S4469" s="5">
        <v>10.25</v>
      </c>
      <c r="T4469" s="4">
        <v>31714.6</v>
      </c>
      <c r="U4469" s="2" t="s">
        <v>73</v>
      </c>
      <c r="V4469" s="2" t="s">
        <v>74</v>
      </c>
      <c r="W4469" s="4">
        <v>539148.19999999995</v>
      </c>
      <c r="X4469" s="4">
        <v>1363728.05</v>
      </c>
      <c r="Y4469" s="4">
        <v>1902876.25</v>
      </c>
      <c r="Z4469" s="2">
        <v>0</v>
      </c>
      <c r="AA4469" s="2" t="s">
        <v>56</v>
      </c>
      <c r="AB4469" s="2" t="s">
        <v>15728</v>
      </c>
      <c r="AC4469" s="2" t="s">
        <v>332</v>
      </c>
      <c r="AD4469" s="2" t="s">
        <v>76</v>
      </c>
      <c r="AE4469" s="5">
        <v>71.73</v>
      </c>
      <c r="AF4469" s="2">
        <v>0</v>
      </c>
      <c r="AG4469" s="2" t="s">
        <v>77</v>
      </c>
      <c r="AH4469" s="2">
        <v>19</v>
      </c>
      <c r="AI4469" s="6" t="str">
        <f t="shared" si="207"/>
        <v>55-64</v>
      </c>
      <c r="AJ4469" s="11">
        <f>YEAR(tbl_LoanData[[#This Row],[Application Date]])</f>
        <v>2025</v>
      </c>
      <c r="AK4469" s="11" t="str">
        <f>TEXT(tbl_LoanData[[#This Row],[Application Date]],"MMMM")</f>
        <v>February</v>
      </c>
      <c r="AL4469" s="12">
        <f>DATE(YEAR(tbl_LoanData[[#This Row],[Application Date]]),MONTH(tbl_LoanData[[#This Row],[Application Date]]),1)</f>
        <v>45689</v>
      </c>
      <c r="AM4469" s="14">
        <f ca="1">IF(AND(tbl_LoanData[[#This Row],[Application Date]]&gt;=EOMONTH(TODAY(),-1)+1,tbl_LoanData[[#This Row],[Application Date]]&lt;=TODAY()),tbl_LoanData[[#This Row],[Loan Amount]],0)</f>
        <v>0</v>
      </c>
      <c r="AN4469" s="14">
        <f>tbl_LoanData[[#This Row],[Amount Paid]]-(Q4469-X4469)</f>
        <v>644776.25</v>
      </c>
      <c r="AO4469" s="14">
        <f>IF(tbl_LoanData[[#This Row],[Application Status]]="Approved",1,0)</f>
        <v>1</v>
      </c>
      <c r="AP4469" s="22" t="str">
        <f t="shared" ca="1" si="208"/>
        <v/>
      </c>
      <c r="AQ4469" s="22" t="str">
        <f t="shared" ca="1" si="209"/>
        <v/>
      </c>
    </row>
    <row r="4470" spans="1:43" ht="14.4" customHeight="1" x14ac:dyDescent="0.3">
      <c r="A4470" s="2" t="s">
        <v>7197</v>
      </c>
      <c r="B4470" s="2" t="s">
        <v>7198</v>
      </c>
      <c r="C4470" s="2" t="s">
        <v>401</v>
      </c>
      <c r="D4470" s="2" t="s">
        <v>204</v>
      </c>
      <c r="E4470" s="2" t="s">
        <v>165</v>
      </c>
      <c r="F4470" s="2">
        <v>33</v>
      </c>
      <c r="G4470" s="2" t="s">
        <v>83</v>
      </c>
      <c r="H4470" s="2" t="s">
        <v>269</v>
      </c>
      <c r="I4470" s="2" t="s">
        <v>46</v>
      </c>
      <c r="J4470" s="3">
        <v>45703</v>
      </c>
      <c r="K4470" s="3">
        <v>45707</v>
      </c>
      <c r="L4470" s="2" t="s">
        <v>39</v>
      </c>
      <c r="M4470" s="2" t="s">
        <v>94</v>
      </c>
      <c r="N4470" s="2" t="s">
        <v>365</v>
      </c>
      <c r="O4470" s="4">
        <v>1677000</v>
      </c>
      <c r="P4470" s="4">
        <v>462100</v>
      </c>
      <c r="Q4470" s="4">
        <v>1214900</v>
      </c>
      <c r="R4470" s="2">
        <v>36</v>
      </c>
      <c r="S4470" s="5">
        <v>14.44</v>
      </c>
      <c r="T4470" s="4">
        <v>48366.52</v>
      </c>
      <c r="U4470" s="2" t="s">
        <v>73</v>
      </c>
      <c r="V4470" s="2" t="s">
        <v>74</v>
      </c>
      <c r="W4470" s="4">
        <v>870597.36</v>
      </c>
      <c r="X4470" s="4">
        <v>870597.32</v>
      </c>
      <c r="Y4470" s="4">
        <v>1741194.68</v>
      </c>
      <c r="Z4470" s="2">
        <v>0</v>
      </c>
      <c r="AA4470" s="2" t="s">
        <v>56</v>
      </c>
      <c r="AB4470" s="2" t="s">
        <v>15728</v>
      </c>
      <c r="AC4470" s="2" t="s">
        <v>138</v>
      </c>
      <c r="AD4470" s="2" t="s">
        <v>76</v>
      </c>
      <c r="AE4470" s="5">
        <v>72.44</v>
      </c>
      <c r="AF4470" s="2">
        <v>0</v>
      </c>
      <c r="AG4470" s="2" t="s">
        <v>77</v>
      </c>
      <c r="AH4470" s="2">
        <v>4</v>
      </c>
      <c r="AI4470" s="6" t="str">
        <f t="shared" si="207"/>
        <v>25-34</v>
      </c>
      <c r="AJ4470" s="11">
        <f>YEAR(tbl_LoanData[[#This Row],[Application Date]])</f>
        <v>2025</v>
      </c>
      <c r="AK4470" s="11" t="str">
        <f>TEXT(tbl_LoanData[[#This Row],[Application Date]],"MMMM")</f>
        <v>February</v>
      </c>
      <c r="AL4470" s="12">
        <f>DATE(YEAR(tbl_LoanData[[#This Row],[Application Date]]),MONTH(tbl_LoanData[[#This Row],[Application Date]]),1)</f>
        <v>45689</v>
      </c>
      <c r="AM4470" s="14">
        <f ca="1">IF(AND(tbl_LoanData[[#This Row],[Application Date]]&gt;=EOMONTH(TODAY(),-1)+1,tbl_LoanData[[#This Row],[Application Date]]&lt;=TODAY()),tbl_LoanData[[#This Row],[Loan Amount]],0)</f>
        <v>0</v>
      </c>
      <c r="AN4470" s="14">
        <f>tbl_LoanData[[#This Row],[Amount Paid]]-(Q4470-X4470)</f>
        <v>526294.67999999993</v>
      </c>
      <c r="AO4470" s="14">
        <f>IF(tbl_LoanData[[#This Row],[Application Status]]="Approved",1,0)</f>
        <v>1</v>
      </c>
      <c r="AP4470" s="22" t="str">
        <f t="shared" ca="1" si="208"/>
        <v/>
      </c>
      <c r="AQ4470" s="22" t="str">
        <f t="shared" ca="1" si="209"/>
        <v/>
      </c>
    </row>
    <row r="4471" spans="1:43" ht="14.4" customHeight="1" x14ac:dyDescent="0.3">
      <c r="A4471" s="2" t="s">
        <v>7385</v>
      </c>
      <c r="B4471" s="2" t="s">
        <v>7386</v>
      </c>
      <c r="C4471" s="2" t="s">
        <v>356</v>
      </c>
      <c r="D4471" s="2" t="s">
        <v>176</v>
      </c>
      <c r="E4471" s="2" t="s">
        <v>312</v>
      </c>
      <c r="F4471" s="2">
        <v>61</v>
      </c>
      <c r="G4471" s="2" t="s">
        <v>69</v>
      </c>
      <c r="H4471" s="2" t="s">
        <v>172</v>
      </c>
      <c r="I4471" s="2" t="s">
        <v>45</v>
      </c>
      <c r="J4471" s="3">
        <v>45711</v>
      </c>
      <c r="K4471" s="3">
        <v>45726</v>
      </c>
      <c r="L4471" s="2" t="s">
        <v>39</v>
      </c>
      <c r="M4471" s="2" t="s">
        <v>85</v>
      </c>
      <c r="N4471" s="2" t="s">
        <v>324</v>
      </c>
      <c r="O4471" s="4">
        <v>2546000</v>
      </c>
      <c r="P4471" s="4">
        <v>616600</v>
      </c>
      <c r="Q4471" s="4">
        <v>1929400</v>
      </c>
      <c r="R4471" s="2">
        <v>48</v>
      </c>
      <c r="S4471" s="5">
        <v>14.17</v>
      </c>
      <c r="T4471" s="4">
        <v>62978.83</v>
      </c>
      <c r="U4471" s="2" t="s">
        <v>73</v>
      </c>
      <c r="V4471" s="2" t="s">
        <v>74</v>
      </c>
      <c r="W4471" s="4">
        <v>1007661.28</v>
      </c>
      <c r="X4471" s="4">
        <v>2015322.64</v>
      </c>
      <c r="Y4471" s="4">
        <v>3022983.92</v>
      </c>
      <c r="Z4471" s="2">
        <v>30</v>
      </c>
      <c r="AA4471" s="2" t="s">
        <v>57</v>
      </c>
      <c r="AB4471" s="2" t="s">
        <v>15728</v>
      </c>
      <c r="AC4471" s="2" t="s">
        <v>129</v>
      </c>
      <c r="AD4471" s="2" t="s">
        <v>76</v>
      </c>
      <c r="AE4471" s="5">
        <v>75.78</v>
      </c>
      <c r="AF4471" s="2">
        <v>1</v>
      </c>
      <c r="AG4471" s="2" t="s">
        <v>77</v>
      </c>
      <c r="AH4471" s="2">
        <v>15</v>
      </c>
      <c r="AI4471" s="6" t="str">
        <f t="shared" si="207"/>
        <v>55-64</v>
      </c>
      <c r="AJ4471" s="11">
        <f>YEAR(tbl_LoanData[[#This Row],[Application Date]])</f>
        <v>2025</v>
      </c>
      <c r="AK4471" s="11" t="str">
        <f>TEXT(tbl_LoanData[[#This Row],[Application Date]],"MMMM")</f>
        <v>February</v>
      </c>
      <c r="AL4471" s="12">
        <f>DATE(YEAR(tbl_LoanData[[#This Row],[Application Date]]),MONTH(tbl_LoanData[[#This Row],[Application Date]]),1)</f>
        <v>45689</v>
      </c>
      <c r="AM4471" s="14">
        <f ca="1">IF(AND(tbl_LoanData[[#This Row],[Application Date]]&gt;=EOMONTH(TODAY(),-1)+1,tbl_LoanData[[#This Row],[Application Date]]&lt;=TODAY()),tbl_LoanData[[#This Row],[Loan Amount]],0)</f>
        <v>0</v>
      </c>
      <c r="AN4471" s="14">
        <f>tbl_LoanData[[#This Row],[Amount Paid]]-(Q4471-X4471)</f>
        <v>1093583.92</v>
      </c>
      <c r="AO4471" s="14">
        <f>IF(tbl_LoanData[[#This Row],[Application Status]]="Approved",1,0)</f>
        <v>1</v>
      </c>
      <c r="AP4471" s="22" t="str">
        <f t="shared" ca="1" si="208"/>
        <v/>
      </c>
      <c r="AQ4471" s="22" t="str">
        <f t="shared" ca="1" si="209"/>
        <v/>
      </c>
    </row>
    <row r="4472" spans="1:43" ht="14.4" customHeight="1" x14ac:dyDescent="0.3">
      <c r="A4472" s="2" t="s">
        <v>7539</v>
      </c>
      <c r="B4472" s="2" t="s">
        <v>7540</v>
      </c>
      <c r="C4472" s="2" t="s">
        <v>390</v>
      </c>
      <c r="D4472" s="2" t="s">
        <v>254</v>
      </c>
      <c r="E4472" s="2" t="s">
        <v>134</v>
      </c>
      <c r="F4472" s="2">
        <v>44</v>
      </c>
      <c r="G4472" s="2" t="s">
        <v>83</v>
      </c>
      <c r="H4472" s="2" t="s">
        <v>398</v>
      </c>
      <c r="I4472" s="2" t="s">
        <v>46</v>
      </c>
      <c r="J4472" s="3">
        <v>45701</v>
      </c>
      <c r="K4472" s="3"/>
      <c r="L4472" s="2" t="s">
        <v>37</v>
      </c>
      <c r="M4472" s="2" t="s">
        <v>104</v>
      </c>
      <c r="N4472" s="2" t="s">
        <v>192</v>
      </c>
      <c r="O4472" s="4">
        <v>76000</v>
      </c>
      <c r="P4472" s="4">
        <v>9100</v>
      </c>
      <c r="Q4472" s="4">
        <v>66900</v>
      </c>
      <c r="R4472" s="2">
        <v>60</v>
      </c>
      <c r="S4472" s="5">
        <v>6.31</v>
      </c>
      <c r="T4472" s="4">
        <v>1466.78</v>
      </c>
      <c r="U4472" s="2" t="s">
        <v>113</v>
      </c>
      <c r="V4472" s="2" t="s">
        <v>97</v>
      </c>
      <c r="W4472" s="4">
        <v>0</v>
      </c>
      <c r="X4472" s="4">
        <v>0</v>
      </c>
      <c r="Y4472" s="4">
        <v>88006.95</v>
      </c>
      <c r="Z4472" s="2">
        <v>0</v>
      </c>
      <c r="AA4472" s="2" t="s">
        <v>97</v>
      </c>
      <c r="AB4472" s="2" t="s">
        <v>15734</v>
      </c>
      <c r="AC4472" s="2" t="s">
        <v>75</v>
      </c>
      <c r="AD4472" s="2" t="s">
        <v>76</v>
      </c>
      <c r="AE4472" s="5">
        <v>88.03</v>
      </c>
      <c r="AF4472" s="2">
        <v>0</v>
      </c>
      <c r="AG4472" s="2" t="s">
        <v>97</v>
      </c>
      <c r="AH4472" s="2"/>
      <c r="AI4472" s="6" t="str">
        <f t="shared" si="207"/>
        <v>35-44</v>
      </c>
      <c r="AJ4472" s="11">
        <f>YEAR(tbl_LoanData[[#This Row],[Application Date]])</f>
        <v>2025</v>
      </c>
      <c r="AK4472" s="11" t="str">
        <f>TEXT(tbl_LoanData[[#This Row],[Application Date]],"MMMM")</f>
        <v>February</v>
      </c>
      <c r="AL4472" s="12">
        <f>DATE(YEAR(tbl_LoanData[[#This Row],[Application Date]]),MONTH(tbl_LoanData[[#This Row],[Application Date]]),1)</f>
        <v>45689</v>
      </c>
      <c r="AM4472" s="14">
        <f ca="1">IF(AND(tbl_LoanData[[#This Row],[Application Date]]&gt;=EOMONTH(TODAY(),-1)+1,tbl_LoanData[[#This Row],[Application Date]]&lt;=TODAY()),tbl_LoanData[[#This Row],[Loan Amount]],0)</f>
        <v>0</v>
      </c>
      <c r="AN4472" s="14">
        <f>tbl_LoanData[[#This Row],[Amount Paid]]-(Q4472-X4472)</f>
        <v>-66900</v>
      </c>
      <c r="AO4472" s="14">
        <f>IF(tbl_LoanData[[#This Row],[Application Status]]="Approved",1,0)</f>
        <v>0</v>
      </c>
      <c r="AP4472" s="22" t="str">
        <f t="shared" ca="1" si="208"/>
        <v/>
      </c>
      <c r="AQ4472" s="22" t="str">
        <f t="shared" ca="1" si="209"/>
        <v/>
      </c>
    </row>
    <row r="4473" spans="1:43" ht="14.4" customHeight="1" x14ac:dyDescent="0.3">
      <c r="A4473" s="2" t="s">
        <v>7631</v>
      </c>
      <c r="B4473" s="2" t="s">
        <v>7632</v>
      </c>
      <c r="C4473" s="2" t="s">
        <v>149</v>
      </c>
      <c r="D4473" s="2" t="s">
        <v>118</v>
      </c>
      <c r="E4473" s="2" t="s">
        <v>117</v>
      </c>
      <c r="F4473" s="2">
        <v>22</v>
      </c>
      <c r="G4473" s="2" t="s">
        <v>83</v>
      </c>
      <c r="H4473" s="2" t="s">
        <v>237</v>
      </c>
      <c r="I4473" s="2" t="s">
        <v>48</v>
      </c>
      <c r="J4473" s="3">
        <v>45694</v>
      </c>
      <c r="K4473" s="3">
        <v>45711</v>
      </c>
      <c r="L4473" s="2" t="s">
        <v>38</v>
      </c>
      <c r="M4473" s="2" t="s">
        <v>85</v>
      </c>
      <c r="N4473" s="2" t="s">
        <v>314</v>
      </c>
      <c r="O4473" s="4">
        <v>1486000</v>
      </c>
      <c r="P4473" s="4">
        <v>161300</v>
      </c>
      <c r="Q4473" s="4">
        <v>1324700</v>
      </c>
      <c r="R4473" s="2">
        <v>60</v>
      </c>
      <c r="S4473" s="5">
        <v>5.4</v>
      </c>
      <c r="T4473" s="4">
        <v>28039.48</v>
      </c>
      <c r="U4473" s="2" t="s">
        <v>73</v>
      </c>
      <c r="V4473" s="2" t="s">
        <v>74</v>
      </c>
      <c r="W4473" s="4">
        <v>504710.64</v>
      </c>
      <c r="X4473" s="4">
        <v>1177658.3600000001</v>
      </c>
      <c r="Y4473" s="4">
        <v>1682369</v>
      </c>
      <c r="Z4473" s="2">
        <v>0</v>
      </c>
      <c r="AA4473" s="2" t="s">
        <v>56</v>
      </c>
      <c r="AB4473" s="2" t="s">
        <v>15727</v>
      </c>
      <c r="AC4473" s="2" t="s">
        <v>87</v>
      </c>
      <c r="AD4473" s="2" t="s">
        <v>76</v>
      </c>
      <c r="AE4473" s="5">
        <v>89.15</v>
      </c>
      <c r="AF4473" s="2">
        <v>0</v>
      </c>
      <c r="AG4473" s="2" t="s">
        <v>77</v>
      </c>
      <c r="AH4473" s="2">
        <v>17</v>
      </c>
      <c r="AI4473" s="6" t="str">
        <f t="shared" si="207"/>
        <v>18-24</v>
      </c>
      <c r="AJ4473" s="11">
        <f>YEAR(tbl_LoanData[[#This Row],[Application Date]])</f>
        <v>2025</v>
      </c>
      <c r="AK4473" s="11" t="str">
        <f>TEXT(tbl_LoanData[[#This Row],[Application Date]],"MMMM")</f>
        <v>February</v>
      </c>
      <c r="AL4473" s="12">
        <f>DATE(YEAR(tbl_LoanData[[#This Row],[Application Date]]),MONTH(tbl_LoanData[[#This Row],[Application Date]]),1)</f>
        <v>45689</v>
      </c>
      <c r="AM4473" s="14">
        <f ca="1">IF(AND(tbl_LoanData[[#This Row],[Application Date]]&gt;=EOMONTH(TODAY(),-1)+1,tbl_LoanData[[#This Row],[Application Date]]&lt;=TODAY()),tbl_LoanData[[#This Row],[Loan Amount]],0)</f>
        <v>0</v>
      </c>
      <c r="AN4473" s="14">
        <f>tbl_LoanData[[#This Row],[Amount Paid]]-(Q4473-X4473)</f>
        <v>357669.00000000012</v>
      </c>
      <c r="AO4473" s="14">
        <f>IF(tbl_LoanData[[#This Row],[Application Status]]="Approved",1,0)</f>
        <v>1</v>
      </c>
      <c r="AP4473" s="22" t="str">
        <f t="shared" ca="1" si="208"/>
        <v/>
      </c>
      <c r="AQ4473" s="22" t="str">
        <f t="shared" ca="1" si="209"/>
        <v/>
      </c>
    </row>
    <row r="4474" spans="1:43" ht="14.4" customHeight="1" x14ac:dyDescent="0.3">
      <c r="A4474" s="2" t="s">
        <v>7735</v>
      </c>
      <c r="B4474" s="2" t="s">
        <v>7736</v>
      </c>
      <c r="C4474" s="2" t="s">
        <v>253</v>
      </c>
      <c r="D4474" s="2" t="s">
        <v>134</v>
      </c>
      <c r="E4474" s="2" t="s">
        <v>540</v>
      </c>
      <c r="F4474" s="2">
        <v>62</v>
      </c>
      <c r="G4474" s="2" t="s">
        <v>69</v>
      </c>
      <c r="H4474" s="2" t="s">
        <v>233</v>
      </c>
      <c r="I4474" s="2" t="s">
        <v>46</v>
      </c>
      <c r="J4474" s="3">
        <v>45695</v>
      </c>
      <c r="K4474" s="3">
        <v>45709</v>
      </c>
      <c r="L4474" s="2" t="s">
        <v>37</v>
      </c>
      <c r="M4474" s="2" t="s">
        <v>94</v>
      </c>
      <c r="N4474" s="2" t="s">
        <v>488</v>
      </c>
      <c r="O4474" s="4">
        <v>168000</v>
      </c>
      <c r="P4474" s="4">
        <v>49300</v>
      </c>
      <c r="Q4474" s="4">
        <v>118700</v>
      </c>
      <c r="R4474" s="2">
        <v>24</v>
      </c>
      <c r="S4474" s="5">
        <v>8.82</v>
      </c>
      <c r="T4474" s="4">
        <v>5818.28</v>
      </c>
      <c r="U4474" s="2" t="s">
        <v>73</v>
      </c>
      <c r="V4474" s="2" t="s">
        <v>74</v>
      </c>
      <c r="W4474" s="4">
        <v>104729.04</v>
      </c>
      <c r="X4474" s="4">
        <v>34909.64</v>
      </c>
      <c r="Y4474" s="4">
        <v>139638.68</v>
      </c>
      <c r="Z4474" s="2">
        <v>0</v>
      </c>
      <c r="AA4474" s="2" t="s">
        <v>56</v>
      </c>
      <c r="AB4474" s="2" t="s">
        <v>15729</v>
      </c>
      <c r="AC4474" s="2" t="s">
        <v>87</v>
      </c>
      <c r="AD4474" s="2" t="s">
        <v>76</v>
      </c>
      <c r="AE4474" s="5">
        <v>70.650000000000006</v>
      </c>
      <c r="AF4474" s="2">
        <v>0</v>
      </c>
      <c r="AG4474" s="2" t="s">
        <v>77</v>
      </c>
      <c r="AH4474" s="2">
        <v>14</v>
      </c>
      <c r="AI4474" s="6" t="str">
        <f t="shared" si="207"/>
        <v>55-64</v>
      </c>
      <c r="AJ4474" s="11">
        <f>YEAR(tbl_LoanData[[#This Row],[Application Date]])</f>
        <v>2025</v>
      </c>
      <c r="AK4474" s="11" t="str">
        <f>TEXT(tbl_LoanData[[#This Row],[Application Date]],"MMMM")</f>
        <v>February</v>
      </c>
      <c r="AL4474" s="12">
        <f>DATE(YEAR(tbl_LoanData[[#This Row],[Application Date]]),MONTH(tbl_LoanData[[#This Row],[Application Date]]),1)</f>
        <v>45689</v>
      </c>
      <c r="AM4474" s="14">
        <f ca="1">IF(AND(tbl_LoanData[[#This Row],[Application Date]]&gt;=EOMONTH(TODAY(),-1)+1,tbl_LoanData[[#This Row],[Application Date]]&lt;=TODAY()),tbl_LoanData[[#This Row],[Loan Amount]],0)</f>
        <v>0</v>
      </c>
      <c r="AN4474" s="14">
        <f>tbl_LoanData[[#This Row],[Amount Paid]]-(Q4474-X4474)</f>
        <v>20938.679999999993</v>
      </c>
      <c r="AO4474" s="14">
        <f>IF(tbl_LoanData[[#This Row],[Application Status]]="Approved",1,0)</f>
        <v>1</v>
      </c>
      <c r="AP4474" s="22" t="str">
        <f t="shared" ca="1" si="208"/>
        <v/>
      </c>
      <c r="AQ4474" s="22" t="str">
        <f t="shared" ca="1" si="209"/>
        <v/>
      </c>
    </row>
    <row r="4475" spans="1:43" ht="14.4" customHeight="1" x14ac:dyDescent="0.3">
      <c r="A4475" s="2" t="s">
        <v>7785</v>
      </c>
      <c r="B4475" s="2" t="s">
        <v>7786</v>
      </c>
      <c r="C4475" s="2" t="s">
        <v>198</v>
      </c>
      <c r="D4475" s="2" t="s">
        <v>232</v>
      </c>
      <c r="E4475" s="2" t="s">
        <v>101</v>
      </c>
      <c r="F4475" s="2">
        <v>44</v>
      </c>
      <c r="G4475" s="2" t="s">
        <v>69</v>
      </c>
      <c r="H4475" s="2" t="s">
        <v>278</v>
      </c>
      <c r="I4475" s="2" t="s">
        <v>45</v>
      </c>
      <c r="J4475" s="3">
        <v>45699</v>
      </c>
      <c r="K4475" s="3">
        <v>45711</v>
      </c>
      <c r="L4475" s="2" t="s">
        <v>40</v>
      </c>
      <c r="M4475" s="2" t="s">
        <v>85</v>
      </c>
      <c r="N4475" s="2" t="s">
        <v>270</v>
      </c>
      <c r="O4475" s="4">
        <v>1172000</v>
      </c>
      <c r="P4475" s="4">
        <v>303200</v>
      </c>
      <c r="Q4475" s="4">
        <v>868800</v>
      </c>
      <c r="R4475" s="2">
        <v>36</v>
      </c>
      <c r="S4475" s="5">
        <v>12.4</v>
      </c>
      <c r="T4475" s="4">
        <v>33110.93</v>
      </c>
      <c r="U4475" s="2" t="s">
        <v>73</v>
      </c>
      <c r="V4475" s="2" t="s">
        <v>74</v>
      </c>
      <c r="W4475" s="4">
        <v>529774.88</v>
      </c>
      <c r="X4475" s="4">
        <v>662218.72</v>
      </c>
      <c r="Y4475" s="4">
        <v>1191993.6000000001</v>
      </c>
      <c r="Z4475" s="2">
        <v>60</v>
      </c>
      <c r="AA4475" s="2" t="s">
        <v>58</v>
      </c>
      <c r="AB4475" s="2" t="s">
        <v>15730</v>
      </c>
      <c r="AC4475" s="2" t="s">
        <v>146</v>
      </c>
      <c r="AD4475" s="2" t="s">
        <v>76</v>
      </c>
      <c r="AE4475" s="5">
        <v>74.13</v>
      </c>
      <c r="AF4475" s="2">
        <v>2</v>
      </c>
      <c r="AG4475" s="2" t="s">
        <v>15718</v>
      </c>
      <c r="AH4475" s="2">
        <v>12</v>
      </c>
      <c r="AI4475" s="6" t="str">
        <f t="shared" si="207"/>
        <v>35-44</v>
      </c>
      <c r="AJ4475" s="11">
        <f>YEAR(tbl_LoanData[[#This Row],[Application Date]])</f>
        <v>2025</v>
      </c>
      <c r="AK4475" s="11" t="str">
        <f>TEXT(tbl_LoanData[[#This Row],[Application Date]],"MMMM")</f>
        <v>February</v>
      </c>
      <c r="AL4475" s="12">
        <f>DATE(YEAR(tbl_LoanData[[#This Row],[Application Date]]),MONTH(tbl_LoanData[[#This Row],[Application Date]]),1)</f>
        <v>45689</v>
      </c>
      <c r="AM4475" s="14">
        <f ca="1">IF(AND(tbl_LoanData[[#This Row],[Application Date]]&gt;=EOMONTH(TODAY(),-1)+1,tbl_LoanData[[#This Row],[Application Date]]&lt;=TODAY()),tbl_LoanData[[#This Row],[Loan Amount]],0)</f>
        <v>0</v>
      </c>
      <c r="AN4475" s="14">
        <f>tbl_LoanData[[#This Row],[Amount Paid]]-(Q4475-X4475)</f>
        <v>323193.59999999998</v>
      </c>
      <c r="AO4475" s="14">
        <f>IF(tbl_LoanData[[#This Row],[Application Status]]="Approved",1,0)</f>
        <v>1</v>
      </c>
      <c r="AP4475" s="22" t="str">
        <f t="shared" ca="1" si="208"/>
        <v/>
      </c>
      <c r="AQ4475" s="22" t="str">
        <f t="shared" ca="1" si="209"/>
        <v/>
      </c>
    </row>
    <row r="4476" spans="1:43" ht="14.4" customHeight="1" x14ac:dyDescent="0.3">
      <c r="A4476" s="2" t="s">
        <v>7843</v>
      </c>
      <c r="B4476" s="2" t="s">
        <v>7844</v>
      </c>
      <c r="C4476" s="2" t="s">
        <v>393</v>
      </c>
      <c r="D4476" s="2" t="s">
        <v>67</v>
      </c>
      <c r="E4476" s="2" t="s">
        <v>118</v>
      </c>
      <c r="F4476" s="2">
        <v>54</v>
      </c>
      <c r="G4476" s="2" t="s">
        <v>83</v>
      </c>
      <c r="H4476" s="2" t="s">
        <v>259</v>
      </c>
      <c r="I4476" s="2" t="s">
        <v>43</v>
      </c>
      <c r="J4476" s="3">
        <v>45692</v>
      </c>
      <c r="K4476" s="3">
        <v>45705</v>
      </c>
      <c r="L4476" s="2" t="s">
        <v>36</v>
      </c>
      <c r="M4476" s="2" t="s">
        <v>104</v>
      </c>
      <c r="N4476" s="2" t="s">
        <v>105</v>
      </c>
      <c r="O4476" s="4">
        <v>856000</v>
      </c>
      <c r="P4476" s="4">
        <v>192200</v>
      </c>
      <c r="Q4476" s="4">
        <v>663800</v>
      </c>
      <c r="R4476" s="2">
        <v>36</v>
      </c>
      <c r="S4476" s="5">
        <v>6.19</v>
      </c>
      <c r="T4476" s="4">
        <v>21862.99</v>
      </c>
      <c r="U4476" s="2" t="s">
        <v>73</v>
      </c>
      <c r="V4476" s="2" t="s">
        <v>74</v>
      </c>
      <c r="W4476" s="4">
        <v>393533.82</v>
      </c>
      <c r="X4476" s="4">
        <v>393533.84</v>
      </c>
      <c r="Y4476" s="4">
        <v>787067.66</v>
      </c>
      <c r="Z4476" s="2">
        <v>0</v>
      </c>
      <c r="AA4476" s="2" t="s">
        <v>56</v>
      </c>
      <c r="AB4476" s="2" t="s">
        <v>15733</v>
      </c>
      <c r="AC4476" s="2" t="s">
        <v>332</v>
      </c>
      <c r="AD4476" s="2" t="s">
        <v>76</v>
      </c>
      <c r="AE4476" s="5">
        <v>77.55</v>
      </c>
      <c r="AF4476" s="2">
        <v>0</v>
      </c>
      <c r="AG4476" s="2" t="s">
        <v>77</v>
      </c>
      <c r="AH4476" s="2">
        <v>13</v>
      </c>
      <c r="AI4476" s="6" t="str">
        <f t="shared" si="207"/>
        <v>45-54</v>
      </c>
      <c r="AJ4476" s="11">
        <f>YEAR(tbl_LoanData[[#This Row],[Application Date]])</f>
        <v>2025</v>
      </c>
      <c r="AK4476" s="11" t="str">
        <f>TEXT(tbl_LoanData[[#This Row],[Application Date]],"MMMM")</f>
        <v>February</v>
      </c>
      <c r="AL4476" s="12">
        <f>DATE(YEAR(tbl_LoanData[[#This Row],[Application Date]]),MONTH(tbl_LoanData[[#This Row],[Application Date]]),1)</f>
        <v>45689</v>
      </c>
      <c r="AM4476" s="14">
        <f ca="1">IF(AND(tbl_LoanData[[#This Row],[Application Date]]&gt;=EOMONTH(TODAY(),-1)+1,tbl_LoanData[[#This Row],[Application Date]]&lt;=TODAY()),tbl_LoanData[[#This Row],[Loan Amount]],0)</f>
        <v>0</v>
      </c>
      <c r="AN4476" s="14">
        <f>tbl_LoanData[[#This Row],[Amount Paid]]-(Q4476-X4476)</f>
        <v>123267.66000000003</v>
      </c>
      <c r="AO4476" s="14">
        <f>IF(tbl_LoanData[[#This Row],[Application Status]]="Approved",1,0)</f>
        <v>1</v>
      </c>
      <c r="AP4476" s="22" t="str">
        <f t="shared" ca="1" si="208"/>
        <v/>
      </c>
      <c r="AQ4476" s="22" t="str">
        <f t="shared" ca="1" si="209"/>
        <v/>
      </c>
    </row>
    <row r="4477" spans="1:43" ht="14.4" customHeight="1" x14ac:dyDescent="0.3">
      <c r="A4477" s="2" t="s">
        <v>7917</v>
      </c>
      <c r="B4477" s="2" t="s">
        <v>7918</v>
      </c>
      <c r="C4477" s="2" t="s">
        <v>1573</v>
      </c>
      <c r="D4477" s="2" t="s">
        <v>134</v>
      </c>
      <c r="E4477" s="2" t="s">
        <v>406</v>
      </c>
      <c r="F4477" s="2">
        <v>44</v>
      </c>
      <c r="G4477" s="2" t="s">
        <v>69</v>
      </c>
      <c r="H4477" s="2" t="s">
        <v>313</v>
      </c>
      <c r="I4477" s="2" t="s">
        <v>44</v>
      </c>
      <c r="J4477" s="3">
        <v>45715</v>
      </c>
      <c r="K4477" s="3">
        <v>45725</v>
      </c>
      <c r="L4477" s="2" t="s">
        <v>40</v>
      </c>
      <c r="M4477" s="2" t="s">
        <v>111</v>
      </c>
      <c r="N4477" s="2" t="s">
        <v>369</v>
      </c>
      <c r="O4477" s="4">
        <v>1067000</v>
      </c>
      <c r="P4477" s="4">
        <v>168000</v>
      </c>
      <c r="Q4477" s="4">
        <v>899000</v>
      </c>
      <c r="R4477" s="2">
        <v>48</v>
      </c>
      <c r="S4477" s="5">
        <v>9.0399999999999991</v>
      </c>
      <c r="T4477" s="4">
        <v>25501.63</v>
      </c>
      <c r="U4477" s="2" t="s">
        <v>73</v>
      </c>
      <c r="V4477" s="2" t="s">
        <v>74</v>
      </c>
      <c r="W4477" s="4">
        <v>433527.71</v>
      </c>
      <c r="X4477" s="4">
        <v>790550.69</v>
      </c>
      <c r="Y4477" s="4">
        <v>1224078.3999999999</v>
      </c>
      <c r="Z4477" s="2">
        <v>0</v>
      </c>
      <c r="AA4477" s="2" t="s">
        <v>56</v>
      </c>
      <c r="AB4477" s="2" t="s">
        <v>15727</v>
      </c>
      <c r="AC4477" s="2" t="s">
        <v>213</v>
      </c>
      <c r="AD4477" s="2" t="s">
        <v>76</v>
      </c>
      <c r="AE4477" s="5">
        <v>84.25</v>
      </c>
      <c r="AF4477" s="2">
        <v>0</v>
      </c>
      <c r="AG4477" s="2" t="s">
        <v>77</v>
      </c>
      <c r="AH4477" s="2">
        <v>10</v>
      </c>
      <c r="AI4477" s="6" t="str">
        <f t="shared" si="207"/>
        <v>35-44</v>
      </c>
      <c r="AJ4477" s="11">
        <f>YEAR(tbl_LoanData[[#This Row],[Application Date]])</f>
        <v>2025</v>
      </c>
      <c r="AK4477" s="11" t="str">
        <f>TEXT(tbl_LoanData[[#This Row],[Application Date]],"MMMM")</f>
        <v>February</v>
      </c>
      <c r="AL4477" s="12">
        <f>DATE(YEAR(tbl_LoanData[[#This Row],[Application Date]]),MONTH(tbl_LoanData[[#This Row],[Application Date]]),1)</f>
        <v>45689</v>
      </c>
      <c r="AM4477" s="14">
        <f ca="1">IF(AND(tbl_LoanData[[#This Row],[Application Date]]&gt;=EOMONTH(TODAY(),-1)+1,tbl_LoanData[[#This Row],[Application Date]]&lt;=TODAY()),tbl_LoanData[[#This Row],[Loan Amount]],0)</f>
        <v>0</v>
      </c>
      <c r="AN4477" s="14">
        <f>tbl_LoanData[[#This Row],[Amount Paid]]-(Q4477-X4477)</f>
        <v>325078.39999999997</v>
      </c>
      <c r="AO4477" s="14">
        <f>IF(tbl_LoanData[[#This Row],[Application Status]]="Approved",1,0)</f>
        <v>1</v>
      </c>
      <c r="AP4477" s="22" t="str">
        <f t="shared" ca="1" si="208"/>
        <v/>
      </c>
      <c r="AQ4477" s="22" t="str">
        <f t="shared" ca="1" si="209"/>
        <v/>
      </c>
    </row>
    <row r="4478" spans="1:43" ht="14.4" customHeight="1" x14ac:dyDescent="0.3">
      <c r="A4478" s="2" t="s">
        <v>8027</v>
      </c>
      <c r="B4478" s="2" t="s">
        <v>8028</v>
      </c>
      <c r="C4478" s="2" t="s">
        <v>216</v>
      </c>
      <c r="D4478" s="2" t="s">
        <v>254</v>
      </c>
      <c r="E4478" s="2" t="s">
        <v>284</v>
      </c>
      <c r="F4478" s="2">
        <v>44</v>
      </c>
      <c r="G4478" s="2" t="s">
        <v>83</v>
      </c>
      <c r="H4478" s="2" t="s">
        <v>143</v>
      </c>
      <c r="I4478" s="2" t="s">
        <v>46</v>
      </c>
      <c r="J4478" s="3">
        <v>45713</v>
      </c>
      <c r="K4478" s="3">
        <v>45724</v>
      </c>
      <c r="L4478" s="2" t="s">
        <v>36</v>
      </c>
      <c r="M4478" s="2" t="s">
        <v>94</v>
      </c>
      <c r="N4478" s="2" t="s">
        <v>212</v>
      </c>
      <c r="O4478" s="4">
        <v>1383000</v>
      </c>
      <c r="P4478" s="4">
        <v>409400</v>
      </c>
      <c r="Q4478" s="4">
        <v>973600</v>
      </c>
      <c r="R4478" s="2">
        <v>24</v>
      </c>
      <c r="S4478" s="5">
        <v>11.3</v>
      </c>
      <c r="T4478" s="4">
        <v>49734.73</v>
      </c>
      <c r="U4478" s="2" t="s">
        <v>73</v>
      </c>
      <c r="V4478" s="2" t="s">
        <v>74</v>
      </c>
      <c r="W4478" s="4">
        <v>845490.41</v>
      </c>
      <c r="X4478" s="4">
        <v>348143.19</v>
      </c>
      <c r="Y4478" s="4">
        <v>1193633.6000000001</v>
      </c>
      <c r="Z4478" s="2">
        <v>0</v>
      </c>
      <c r="AA4478" s="2" t="s">
        <v>56</v>
      </c>
      <c r="AB4478" s="2" t="s">
        <v>15733</v>
      </c>
      <c r="AC4478" s="2" t="s">
        <v>121</v>
      </c>
      <c r="AD4478" s="2" t="s">
        <v>76</v>
      </c>
      <c r="AE4478" s="5">
        <v>70.400000000000006</v>
      </c>
      <c r="AF4478" s="2">
        <v>0</v>
      </c>
      <c r="AG4478" s="2" t="s">
        <v>77</v>
      </c>
      <c r="AH4478" s="2">
        <v>11</v>
      </c>
      <c r="AI4478" s="6" t="str">
        <f t="shared" si="207"/>
        <v>35-44</v>
      </c>
      <c r="AJ4478" s="11">
        <f>YEAR(tbl_LoanData[[#This Row],[Application Date]])</f>
        <v>2025</v>
      </c>
      <c r="AK4478" s="11" t="str">
        <f>TEXT(tbl_LoanData[[#This Row],[Application Date]],"MMMM")</f>
        <v>February</v>
      </c>
      <c r="AL4478" s="12">
        <f>DATE(YEAR(tbl_LoanData[[#This Row],[Application Date]]),MONTH(tbl_LoanData[[#This Row],[Application Date]]),1)</f>
        <v>45689</v>
      </c>
      <c r="AM4478" s="14">
        <f ca="1">IF(AND(tbl_LoanData[[#This Row],[Application Date]]&gt;=EOMONTH(TODAY(),-1)+1,tbl_LoanData[[#This Row],[Application Date]]&lt;=TODAY()),tbl_LoanData[[#This Row],[Loan Amount]],0)</f>
        <v>0</v>
      </c>
      <c r="AN4478" s="14">
        <f>tbl_LoanData[[#This Row],[Amount Paid]]-(Q4478-X4478)</f>
        <v>220033.59999999998</v>
      </c>
      <c r="AO4478" s="14">
        <f>IF(tbl_LoanData[[#This Row],[Application Status]]="Approved",1,0)</f>
        <v>1</v>
      </c>
      <c r="AP4478" s="22" t="str">
        <f t="shared" ca="1" si="208"/>
        <v/>
      </c>
      <c r="AQ4478" s="22" t="str">
        <f t="shared" ca="1" si="209"/>
        <v/>
      </c>
    </row>
    <row r="4479" spans="1:43" x14ac:dyDescent="0.3">
      <c r="A4479" s="2" t="s">
        <v>8073</v>
      </c>
      <c r="B4479" s="2" t="s">
        <v>8074</v>
      </c>
      <c r="C4479" s="2" t="s">
        <v>277</v>
      </c>
      <c r="D4479" s="2" t="s">
        <v>268</v>
      </c>
      <c r="E4479" s="2" t="s">
        <v>165</v>
      </c>
      <c r="F4479" s="2">
        <v>23</v>
      </c>
      <c r="G4479" s="2" t="s">
        <v>83</v>
      </c>
      <c r="H4479" s="2" t="s">
        <v>265</v>
      </c>
      <c r="I4479" s="2" t="s">
        <v>44</v>
      </c>
      <c r="J4479" s="3">
        <v>45712</v>
      </c>
      <c r="K4479" s="3"/>
      <c r="L4479" s="2" t="s">
        <v>41</v>
      </c>
      <c r="M4479" s="2" t="s">
        <v>552</v>
      </c>
      <c r="N4479" s="2" t="s">
        <v>553</v>
      </c>
      <c r="O4479" s="4">
        <v>3402000</v>
      </c>
      <c r="P4479" s="4">
        <v>689400</v>
      </c>
      <c r="Q4479" s="4">
        <v>2712600</v>
      </c>
      <c r="R4479" s="2">
        <v>36</v>
      </c>
      <c r="S4479" s="5">
        <v>12.52</v>
      </c>
      <c r="T4479" s="4">
        <v>103651.46</v>
      </c>
      <c r="U4479" s="2" t="s">
        <v>113</v>
      </c>
      <c r="V4479" s="2" t="s">
        <v>97</v>
      </c>
      <c r="W4479" s="4">
        <v>0</v>
      </c>
      <c r="X4479" s="4">
        <v>0</v>
      </c>
      <c r="Y4479" s="4">
        <v>3731452.56</v>
      </c>
      <c r="Z4479" s="2">
        <v>0</v>
      </c>
      <c r="AA4479" s="2" t="s">
        <v>97</v>
      </c>
      <c r="AB4479" s="2" t="s">
        <v>15736</v>
      </c>
      <c r="AC4479" s="2" t="s">
        <v>360</v>
      </c>
      <c r="AD4479" s="2" t="s">
        <v>76</v>
      </c>
      <c r="AE4479" s="5">
        <v>79.739999999999995</v>
      </c>
      <c r="AF4479" s="2">
        <v>0</v>
      </c>
      <c r="AG4479" s="2" t="s">
        <v>97</v>
      </c>
      <c r="AH4479" s="2"/>
      <c r="AI4479" s="6" t="str">
        <f t="shared" si="207"/>
        <v>18-24</v>
      </c>
      <c r="AJ4479" s="11">
        <f>YEAR(tbl_LoanData[[#This Row],[Application Date]])</f>
        <v>2025</v>
      </c>
      <c r="AK4479" s="11" t="str">
        <f>TEXT(tbl_LoanData[[#This Row],[Application Date]],"MMMM")</f>
        <v>February</v>
      </c>
      <c r="AL4479" s="12">
        <f>DATE(YEAR(tbl_LoanData[[#This Row],[Application Date]]),MONTH(tbl_LoanData[[#This Row],[Application Date]]),1)</f>
        <v>45689</v>
      </c>
      <c r="AM4479" s="14">
        <f ca="1">IF(AND(tbl_LoanData[[#This Row],[Application Date]]&gt;=EOMONTH(TODAY(),-1)+1,tbl_LoanData[[#This Row],[Application Date]]&lt;=TODAY()),tbl_LoanData[[#This Row],[Loan Amount]],0)</f>
        <v>0</v>
      </c>
      <c r="AN4479" s="14">
        <f>tbl_LoanData[[#This Row],[Amount Paid]]-(Q4479-X4479)</f>
        <v>-2712600</v>
      </c>
      <c r="AO4479" s="14">
        <f>IF(tbl_LoanData[[#This Row],[Application Status]]="Approved",1,0)</f>
        <v>0</v>
      </c>
      <c r="AP4479" s="22" t="str">
        <f t="shared" ca="1" si="208"/>
        <v/>
      </c>
      <c r="AQ4479" s="22" t="str">
        <f t="shared" ca="1" si="209"/>
        <v/>
      </c>
    </row>
    <row r="4480" spans="1:43" ht="14.4" customHeight="1" x14ac:dyDescent="0.3">
      <c r="A4480" s="2" t="s">
        <v>8153</v>
      </c>
      <c r="B4480" s="2" t="s">
        <v>8154</v>
      </c>
      <c r="C4480" s="2" t="s">
        <v>203</v>
      </c>
      <c r="D4480" s="2" t="s">
        <v>82</v>
      </c>
      <c r="E4480" s="2" t="s">
        <v>91</v>
      </c>
      <c r="F4480" s="2">
        <v>37</v>
      </c>
      <c r="G4480" s="2" t="s">
        <v>69</v>
      </c>
      <c r="H4480" s="2" t="s">
        <v>372</v>
      </c>
      <c r="I4480" s="2" t="s">
        <v>43</v>
      </c>
      <c r="J4480" s="3">
        <v>45707</v>
      </c>
      <c r="K4480" s="3">
        <v>45724</v>
      </c>
      <c r="L4480" s="2" t="s">
        <v>40</v>
      </c>
      <c r="M4480" s="2" t="s">
        <v>157</v>
      </c>
      <c r="N4480" s="2" t="s">
        <v>328</v>
      </c>
      <c r="O4480" s="4">
        <v>1154000</v>
      </c>
      <c r="P4480" s="4">
        <v>229300</v>
      </c>
      <c r="Q4480" s="4">
        <v>924700</v>
      </c>
      <c r="R4480" s="2">
        <v>36</v>
      </c>
      <c r="S4480" s="5">
        <v>10.38</v>
      </c>
      <c r="T4480" s="4">
        <v>33684.769999999997</v>
      </c>
      <c r="U4480" s="2" t="s">
        <v>73</v>
      </c>
      <c r="V4480" s="2" t="s">
        <v>74</v>
      </c>
      <c r="W4480" s="4">
        <v>538956.31999999995</v>
      </c>
      <c r="X4480" s="4">
        <v>673695.26</v>
      </c>
      <c r="Y4480" s="4">
        <v>1212651.58</v>
      </c>
      <c r="Z4480" s="2">
        <v>30</v>
      </c>
      <c r="AA4480" s="2" t="s">
        <v>57</v>
      </c>
      <c r="AB4480" s="2" t="s">
        <v>15733</v>
      </c>
      <c r="AC4480" s="2" t="s">
        <v>106</v>
      </c>
      <c r="AD4480" s="2" t="s">
        <v>76</v>
      </c>
      <c r="AE4480" s="5">
        <v>80.13</v>
      </c>
      <c r="AF4480" s="2">
        <v>1</v>
      </c>
      <c r="AG4480" s="2" t="s">
        <v>77</v>
      </c>
      <c r="AH4480" s="2">
        <v>17</v>
      </c>
      <c r="AI4480" s="6" t="str">
        <f t="shared" si="207"/>
        <v>35-44</v>
      </c>
      <c r="AJ4480" s="11">
        <f>YEAR(tbl_LoanData[[#This Row],[Application Date]])</f>
        <v>2025</v>
      </c>
      <c r="AK4480" s="11" t="str">
        <f>TEXT(tbl_LoanData[[#This Row],[Application Date]],"MMMM")</f>
        <v>February</v>
      </c>
      <c r="AL4480" s="12">
        <f>DATE(YEAR(tbl_LoanData[[#This Row],[Application Date]]),MONTH(tbl_LoanData[[#This Row],[Application Date]]),1)</f>
        <v>45689</v>
      </c>
      <c r="AM4480" s="14">
        <f ca="1">IF(AND(tbl_LoanData[[#This Row],[Application Date]]&gt;=EOMONTH(TODAY(),-1)+1,tbl_LoanData[[#This Row],[Application Date]]&lt;=TODAY()),tbl_LoanData[[#This Row],[Loan Amount]],0)</f>
        <v>0</v>
      </c>
      <c r="AN4480" s="14">
        <f>tbl_LoanData[[#This Row],[Amount Paid]]-(Q4480-X4480)</f>
        <v>287951.57999999996</v>
      </c>
      <c r="AO4480" s="14">
        <f>IF(tbl_LoanData[[#This Row],[Application Status]]="Approved",1,0)</f>
        <v>1</v>
      </c>
      <c r="AP4480" s="22" t="str">
        <f t="shared" ca="1" si="208"/>
        <v/>
      </c>
      <c r="AQ4480" s="22" t="str">
        <f t="shared" ca="1" si="209"/>
        <v/>
      </c>
    </row>
    <row r="4481" spans="1:43" x14ac:dyDescent="0.3">
      <c r="A4481" s="2" t="s">
        <v>8237</v>
      </c>
      <c r="B4481" s="2" t="s">
        <v>8238</v>
      </c>
      <c r="C4481" s="2" t="s">
        <v>292</v>
      </c>
      <c r="D4481" s="2" t="s">
        <v>118</v>
      </c>
      <c r="E4481" s="2" t="s">
        <v>82</v>
      </c>
      <c r="F4481" s="2">
        <v>55</v>
      </c>
      <c r="G4481" s="2" t="s">
        <v>83</v>
      </c>
      <c r="H4481" s="2" t="s">
        <v>224</v>
      </c>
      <c r="I4481" s="2" t="s">
        <v>54</v>
      </c>
      <c r="J4481" s="3">
        <v>45708</v>
      </c>
      <c r="K4481" s="3">
        <v>45717</v>
      </c>
      <c r="L4481" s="2" t="s">
        <v>39</v>
      </c>
      <c r="M4481" s="2" t="s">
        <v>71</v>
      </c>
      <c r="N4481" s="2" t="s">
        <v>72</v>
      </c>
      <c r="O4481" s="4">
        <v>1680000</v>
      </c>
      <c r="P4481" s="4">
        <v>635300</v>
      </c>
      <c r="Q4481" s="4">
        <v>1044700</v>
      </c>
      <c r="R4481" s="2">
        <v>24</v>
      </c>
      <c r="S4481" s="5">
        <v>11.06</v>
      </c>
      <c r="T4481" s="4">
        <v>53157.82</v>
      </c>
      <c r="U4481" s="2" t="s">
        <v>73</v>
      </c>
      <c r="V4481" s="2" t="s">
        <v>74</v>
      </c>
      <c r="W4481" s="4">
        <v>903682.94</v>
      </c>
      <c r="X4481" s="4">
        <v>372104.7</v>
      </c>
      <c r="Y4481" s="4">
        <v>1275787.6399999999</v>
      </c>
      <c r="Z4481" s="2">
        <v>0</v>
      </c>
      <c r="AA4481" s="2" t="s">
        <v>56</v>
      </c>
      <c r="AB4481" s="2" t="s">
        <v>15729</v>
      </c>
      <c r="AC4481" s="2" t="s">
        <v>75</v>
      </c>
      <c r="AD4481" s="2" t="s">
        <v>76</v>
      </c>
      <c r="AE4481" s="5">
        <v>62.18</v>
      </c>
      <c r="AF4481" s="2">
        <v>0</v>
      </c>
      <c r="AG4481" s="2" t="s">
        <v>77</v>
      </c>
      <c r="AH4481" s="2">
        <v>9</v>
      </c>
      <c r="AI4481" s="6" t="str">
        <f t="shared" si="207"/>
        <v>55-64</v>
      </c>
      <c r="AJ4481" s="11">
        <f>YEAR(tbl_LoanData[[#This Row],[Application Date]])</f>
        <v>2025</v>
      </c>
      <c r="AK4481" s="11" t="str">
        <f>TEXT(tbl_LoanData[[#This Row],[Application Date]],"MMMM")</f>
        <v>February</v>
      </c>
      <c r="AL4481" s="12">
        <f>DATE(YEAR(tbl_LoanData[[#This Row],[Application Date]]),MONTH(tbl_LoanData[[#This Row],[Application Date]]),1)</f>
        <v>45689</v>
      </c>
      <c r="AM4481" s="14">
        <f ca="1">IF(AND(tbl_LoanData[[#This Row],[Application Date]]&gt;=EOMONTH(TODAY(),-1)+1,tbl_LoanData[[#This Row],[Application Date]]&lt;=TODAY()),tbl_LoanData[[#This Row],[Loan Amount]],0)</f>
        <v>0</v>
      </c>
      <c r="AN4481" s="14">
        <f>tbl_LoanData[[#This Row],[Amount Paid]]-(Q4481-X4481)</f>
        <v>231087.6399999999</v>
      </c>
      <c r="AO4481" s="14">
        <f>IF(tbl_LoanData[[#This Row],[Application Status]]="Approved",1,0)</f>
        <v>1</v>
      </c>
      <c r="AP4481" s="22" t="str">
        <f t="shared" ca="1" si="208"/>
        <v/>
      </c>
      <c r="AQ4481" s="22" t="str">
        <f t="shared" ca="1" si="209"/>
        <v/>
      </c>
    </row>
    <row r="4482" spans="1:43" ht="14.4" customHeight="1" x14ac:dyDescent="0.3">
      <c r="A4482" s="2" t="s">
        <v>8299</v>
      </c>
      <c r="B4482" s="2" t="s">
        <v>8300</v>
      </c>
      <c r="C4482" s="2" t="s">
        <v>292</v>
      </c>
      <c r="D4482" s="2" t="s">
        <v>311</v>
      </c>
      <c r="E4482" s="2" t="s">
        <v>323</v>
      </c>
      <c r="F4482" s="2">
        <v>29</v>
      </c>
      <c r="G4482" s="2" t="s">
        <v>83</v>
      </c>
      <c r="H4482" s="2" t="s">
        <v>278</v>
      </c>
      <c r="I4482" s="2" t="s">
        <v>45</v>
      </c>
      <c r="J4482" s="3">
        <v>45693</v>
      </c>
      <c r="K4482" s="3"/>
      <c r="L4482" s="2" t="s">
        <v>40</v>
      </c>
      <c r="M4482" s="2" t="s">
        <v>111</v>
      </c>
      <c r="N4482" s="2" t="s">
        <v>120</v>
      </c>
      <c r="O4482" s="4">
        <v>1255000</v>
      </c>
      <c r="P4482" s="4">
        <v>447500</v>
      </c>
      <c r="Q4482" s="4">
        <v>807500</v>
      </c>
      <c r="R4482" s="2">
        <v>36</v>
      </c>
      <c r="S4482" s="5">
        <v>11.41</v>
      </c>
      <c r="T4482" s="4">
        <v>30108.53</v>
      </c>
      <c r="U4482" s="2" t="s">
        <v>96</v>
      </c>
      <c r="V4482" s="2" t="s">
        <v>97</v>
      </c>
      <c r="W4482" s="4">
        <v>0</v>
      </c>
      <c r="X4482" s="4">
        <v>0</v>
      </c>
      <c r="Y4482" s="4">
        <v>1083907.25</v>
      </c>
      <c r="Z4482" s="2">
        <v>0</v>
      </c>
      <c r="AA4482" s="2" t="s">
        <v>97</v>
      </c>
      <c r="AB4482" s="2" t="s">
        <v>15730</v>
      </c>
      <c r="AC4482" s="2" t="s">
        <v>87</v>
      </c>
      <c r="AD4482" s="2" t="s">
        <v>76</v>
      </c>
      <c r="AE4482" s="5">
        <v>64.34</v>
      </c>
      <c r="AF4482" s="2">
        <v>0</v>
      </c>
      <c r="AG4482" s="2" t="s">
        <v>97</v>
      </c>
      <c r="AH4482" s="2"/>
      <c r="AI4482" s="6" t="str">
        <f t="shared" ref="AI4482:AI4545" si="210">IF(F4482&lt;25,"18-24",IF(F4482&lt;35,"25-34",IF(F4482&lt;45,"35-44",IF(F4482&lt;55,"45-54",IF(F4482&lt;65,"55-64","65+")))))</f>
        <v>25-34</v>
      </c>
      <c r="AJ4482" s="11">
        <f>YEAR(tbl_LoanData[[#This Row],[Application Date]])</f>
        <v>2025</v>
      </c>
      <c r="AK4482" s="11" t="str">
        <f>TEXT(tbl_LoanData[[#This Row],[Application Date]],"MMMM")</f>
        <v>February</v>
      </c>
      <c r="AL4482" s="12">
        <f>DATE(YEAR(tbl_LoanData[[#This Row],[Application Date]]),MONTH(tbl_LoanData[[#This Row],[Application Date]]),1)</f>
        <v>45689</v>
      </c>
      <c r="AM4482" s="14">
        <f ca="1">IF(AND(tbl_LoanData[[#This Row],[Application Date]]&gt;=EOMONTH(TODAY(),-1)+1,tbl_LoanData[[#This Row],[Application Date]]&lt;=TODAY()),tbl_LoanData[[#This Row],[Loan Amount]],0)</f>
        <v>0</v>
      </c>
      <c r="AN4482" s="14">
        <f>tbl_LoanData[[#This Row],[Amount Paid]]-(Q4482-X4482)</f>
        <v>-807500</v>
      </c>
      <c r="AO4482" s="14">
        <f>IF(tbl_LoanData[[#This Row],[Application Status]]="Approved",1,0)</f>
        <v>0</v>
      </c>
      <c r="AP4482" s="22" t="str">
        <f t="shared" ref="AP4482:AP4545" ca="1" si="211">IF(AND(J4482&gt;=DATE(YEAR(TODAY()),MONTH(TODAY()),1),J4482&lt;=TODAY()),"Current MTD",IF(AND(J4482&gt;=EOMONTH(TODAY(),-2)+1,J4482&lt;=EOMONTH(TODAY(),-1)),"Previous MTD",""))</f>
        <v/>
      </c>
      <c r="AQ4482" s="22" t="str">
        <f t="shared" ref="AQ4482:AQ4545" ca="1" si="212">IF(AND(J4482&gt;=DATE(YEAR(TODAY()),MONTH(TODAY()),1),J4482&lt;=TODAY()),TEXT(DATE(YEAR(TODAY()),MONTH(TODAY()),1),"mmm d")&amp;"–"&amp;DAY(TODAY()),IF(AND(J4482&gt;=EOMONTH(TODAY(),-2)+1,J4482&lt;=EOMONTH(TODAY(),-1)),""&amp;TEXT(EOMONTH(TODAY(),-2)+1,"mmm d")&amp;"–"&amp;DAY(TODAY()),""))</f>
        <v/>
      </c>
    </row>
    <row r="4483" spans="1:43" x14ac:dyDescent="0.3">
      <c r="A4483" s="2" t="s">
        <v>8373</v>
      </c>
      <c r="B4483" s="2" t="s">
        <v>8374</v>
      </c>
      <c r="C4483" s="2" t="s">
        <v>338</v>
      </c>
      <c r="D4483" s="2" t="s">
        <v>268</v>
      </c>
      <c r="E4483" s="2" t="s">
        <v>92</v>
      </c>
      <c r="F4483" s="2">
        <v>42</v>
      </c>
      <c r="G4483" s="2" t="s">
        <v>83</v>
      </c>
      <c r="H4483" s="2" t="s">
        <v>398</v>
      </c>
      <c r="I4483" s="2" t="s">
        <v>46</v>
      </c>
      <c r="J4483" s="3">
        <v>45708</v>
      </c>
      <c r="K4483" s="3">
        <v>45723</v>
      </c>
      <c r="L4483" s="2" t="s">
        <v>40</v>
      </c>
      <c r="M4483" s="2" t="s">
        <v>85</v>
      </c>
      <c r="N4483" s="2" t="s">
        <v>270</v>
      </c>
      <c r="O4483" s="4">
        <v>998000</v>
      </c>
      <c r="P4483" s="4">
        <v>213200</v>
      </c>
      <c r="Q4483" s="4">
        <v>784800</v>
      </c>
      <c r="R4483" s="2">
        <v>48</v>
      </c>
      <c r="S4483" s="5">
        <v>12.09</v>
      </c>
      <c r="T4483" s="4">
        <v>24256.86</v>
      </c>
      <c r="U4483" s="2" t="s">
        <v>73</v>
      </c>
      <c r="V4483" s="2" t="s">
        <v>74</v>
      </c>
      <c r="W4483" s="4">
        <v>339596.04</v>
      </c>
      <c r="X4483" s="4">
        <v>824733.24</v>
      </c>
      <c r="Y4483" s="4">
        <v>1164329.28</v>
      </c>
      <c r="Z4483" s="2">
        <v>96</v>
      </c>
      <c r="AA4483" s="2" t="s">
        <v>60</v>
      </c>
      <c r="AB4483" s="2" t="s">
        <v>15736</v>
      </c>
      <c r="AC4483" s="2" t="s">
        <v>106</v>
      </c>
      <c r="AD4483" s="2" t="s">
        <v>76</v>
      </c>
      <c r="AE4483" s="5">
        <v>78.64</v>
      </c>
      <c r="AF4483" s="2">
        <v>3</v>
      </c>
      <c r="AG4483" s="2" t="s">
        <v>130</v>
      </c>
      <c r="AH4483" s="2">
        <v>15</v>
      </c>
      <c r="AI4483" s="6" t="str">
        <f t="shared" si="210"/>
        <v>35-44</v>
      </c>
      <c r="AJ4483" s="11">
        <f>YEAR(tbl_LoanData[[#This Row],[Application Date]])</f>
        <v>2025</v>
      </c>
      <c r="AK4483" s="11" t="str">
        <f>TEXT(tbl_LoanData[[#This Row],[Application Date]],"MMMM")</f>
        <v>February</v>
      </c>
      <c r="AL4483" s="12">
        <f>DATE(YEAR(tbl_LoanData[[#This Row],[Application Date]]),MONTH(tbl_LoanData[[#This Row],[Application Date]]),1)</f>
        <v>45689</v>
      </c>
      <c r="AM4483" s="14">
        <f ca="1">IF(AND(tbl_LoanData[[#This Row],[Application Date]]&gt;=EOMONTH(TODAY(),-1)+1,tbl_LoanData[[#This Row],[Application Date]]&lt;=TODAY()),tbl_LoanData[[#This Row],[Loan Amount]],0)</f>
        <v>0</v>
      </c>
      <c r="AN4483" s="14">
        <f>tbl_LoanData[[#This Row],[Amount Paid]]-(Q4483-X4483)</f>
        <v>379529.27999999997</v>
      </c>
      <c r="AO4483" s="14">
        <f>IF(tbl_LoanData[[#This Row],[Application Status]]="Approved",1,0)</f>
        <v>1</v>
      </c>
      <c r="AP4483" s="22" t="str">
        <f t="shared" ca="1" si="211"/>
        <v/>
      </c>
      <c r="AQ4483" s="22" t="str">
        <f t="shared" ca="1" si="212"/>
        <v/>
      </c>
    </row>
    <row r="4484" spans="1:43" ht="14.4" customHeight="1" x14ac:dyDescent="0.3">
      <c r="A4484" s="2" t="s">
        <v>8381</v>
      </c>
      <c r="B4484" s="2" t="s">
        <v>8382</v>
      </c>
      <c r="C4484" s="2" t="s">
        <v>289</v>
      </c>
      <c r="D4484" s="2" t="s">
        <v>232</v>
      </c>
      <c r="E4484" s="2" t="s">
        <v>189</v>
      </c>
      <c r="F4484" s="2">
        <v>53</v>
      </c>
      <c r="G4484" s="2" t="s">
        <v>69</v>
      </c>
      <c r="H4484" s="2" t="s">
        <v>177</v>
      </c>
      <c r="I4484" s="2" t="s">
        <v>43</v>
      </c>
      <c r="J4484" s="3">
        <v>45710</v>
      </c>
      <c r="K4484" s="3">
        <v>45717</v>
      </c>
      <c r="L4484" s="2" t="s">
        <v>36</v>
      </c>
      <c r="M4484" s="2" t="s">
        <v>104</v>
      </c>
      <c r="N4484" s="2" t="s">
        <v>592</v>
      </c>
      <c r="O4484" s="4">
        <v>2099000</v>
      </c>
      <c r="P4484" s="4">
        <v>516500</v>
      </c>
      <c r="Q4484" s="4">
        <v>1582500</v>
      </c>
      <c r="R4484" s="2">
        <v>18</v>
      </c>
      <c r="S4484" s="5">
        <v>9.2799999999999994</v>
      </c>
      <c r="T4484" s="4">
        <v>100154.67</v>
      </c>
      <c r="U4484" s="2" t="s">
        <v>73</v>
      </c>
      <c r="V4484" s="2" t="s">
        <v>74</v>
      </c>
      <c r="W4484" s="4">
        <v>1702629.39</v>
      </c>
      <c r="X4484" s="4">
        <v>100154.61</v>
      </c>
      <c r="Y4484" s="4">
        <v>1802784</v>
      </c>
      <c r="Z4484" s="2">
        <v>0</v>
      </c>
      <c r="AA4484" s="2" t="s">
        <v>56</v>
      </c>
      <c r="AB4484" s="2" t="s">
        <v>15730</v>
      </c>
      <c r="AC4484" s="2" t="s">
        <v>360</v>
      </c>
      <c r="AD4484" s="2" t="s">
        <v>76</v>
      </c>
      <c r="AE4484" s="5">
        <v>75.39</v>
      </c>
      <c r="AF4484" s="2">
        <v>0</v>
      </c>
      <c r="AG4484" s="2" t="s">
        <v>77</v>
      </c>
      <c r="AH4484" s="2">
        <v>7</v>
      </c>
      <c r="AI4484" s="6" t="str">
        <f t="shared" si="210"/>
        <v>45-54</v>
      </c>
      <c r="AJ4484" s="11">
        <f>YEAR(tbl_LoanData[[#This Row],[Application Date]])</f>
        <v>2025</v>
      </c>
      <c r="AK4484" s="11" t="str">
        <f>TEXT(tbl_LoanData[[#This Row],[Application Date]],"MMMM")</f>
        <v>February</v>
      </c>
      <c r="AL4484" s="12">
        <f>DATE(YEAR(tbl_LoanData[[#This Row],[Application Date]]),MONTH(tbl_LoanData[[#This Row],[Application Date]]),1)</f>
        <v>45689</v>
      </c>
      <c r="AM4484" s="14">
        <f ca="1">IF(AND(tbl_LoanData[[#This Row],[Application Date]]&gt;=EOMONTH(TODAY(),-1)+1,tbl_LoanData[[#This Row],[Application Date]]&lt;=TODAY()),tbl_LoanData[[#This Row],[Loan Amount]],0)</f>
        <v>0</v>
      </c>
      <c r="AN4484" s="14">
        <f>tbl_LoanData[[#This Row],[Amount Paid]]-(Q4484-X4484)</f>
        <v>220284</v>
      </c>
      <c r="AO4484" s="14">
        <f>IF(tbl_LoanData[[#This Row],[Application Status]]="Approved",1,0)</f>
        <v>1</v>
      </c>
      <c r="AP4484" s="22" t="str">
        <f t="shared" ca="1" si="211"/>
        <v/>
      </c>
      <c r="AQ4484" s="22" t="str">
        <f t="shared" ca="1" si="212"/>
        <v/>
      </c>
    </row>
    <row r="4485" spans="1:43" x14ac:dyDescent="0.3">
      <c r="A4485" s="2" t="s">
        <v>8543</v>
      </c>
      <c r="B4485" s="2" t="s">
        <v>8544</v>
      </c>
      <c r="C4485" s="2" t="s">
        <v>809</v>
      </c>
      <c r="D4485" s="2" t="s">
        <v>118</v>
      </c>
      <c r="E4485" s="2" t="s">
        <v>176</v>
      </c>
      <c r="F4485" s="2">
        <v>54</v>
      </c>
      <c r="G4485" s="2" t="s">
        <v>69</v>
      </c>
      <c r="H4485" s="2" t="s">
        <v>298</v>
      </c>
      <c r="I4485" s="2" t="s">
        <v>43</v>
      </c>
      <c r="J4485" s="3">
        <v>45716</v>
      </c>
      <c r="K4485" s="3">
        <v>45724</v>
      </c>
      <c r="L4485" s="2" t="s">
        <v>40</v>
      </c>
      <c r="M4485" s="2" t="s">
        <v>111</v>
      </c>
      <c r="N4485" s="2" t="s">
        <v>120</v>
      </c>
      <c r="O4485" s="4">
        <v>1514000</v>
      </c>
      <c r="P4485" s="4">
        <v>584900</v>
      </c>
      <c r="Q4485" s="4">
        <v>929100</v>
      </c>
      <c r="R4485" s="2">
        <v>24</v>
      </c>
      <c r="S4485" s="5">
        <v>6.65</v>
      </c>
      <c r="T4485" s="4">
        <v>43861.26</v>
      </c>
      <c r="U4485" s="2" t="s">
        <v>73</v>
      </c>
      <c r="V4485" s="2" t="s">
        <v>74</v>
      </c>
      <c r="W4485" s="4">
        <v>745641.42</v>
      </c>
      <c r="X4485" s="4">
        <v>307028.88</v>
      </c>
      <c r="Y4485" s="4">
        <v>1052670.3</v>
      </c>
      <c r="Z4485" s="2">
        <v>0</v>
      </c>
      <c r="AA4485" s="2" t="s">
        <v>56</v>
      </c>
      <c r="AB4485" s="2" t="s">
        <v>15735</v>
      </c>
      <c r="AC4485" s="2" t="s">
        <v>360</v>
      </c>
      <c r="AD4485" s="2" t="s">
        <v>76</v>
      </c>
      <c r="AE4485" s="5">
        <v>61.37</v>
      </c>
      <c r="AF4485" s="2">
        <v>0</v>
      </c>
      <c r="AG4485" s="2" t="s">
        <v>77</v>
      </c>
      <c r="AH4485" s="2">
        <v>8</v>
      </c>
      <c r="AI4485" s="6" t="str">
        <f t="shared" si="210"/>
        <v>45-54</v>
      </c>
      <c r="AJ4485" s="11">
        <f>YEAR(tbl_LoanData[[#This Row],[Application Date]])</f>
        <v>2025</v>
      </c>
      <c r="AK4485" s="11" t="str">
        <f>TEXT(tbl_LoanData[[#This Row],[Application Date]],"MMMM")</f>
        <v>February</v>
      </c>
      <c r="AL4485" s="12">
        <f>DATE(YEAR(tbl_LoanData[[#This Row],[Application Date]]),MONTH(tbl_LoanData[[#This Row],[Application Date]]),1)</f>
        <v>45689</v>
      </c>
      <c r="AM4485" s="14">
        <f ca="1">IF(AND(tbl_LoanData[[#This Row],[Application Date]]&gt;=EOMONTH(TODAY(),-1)+1,tbl_LoanData[[#This Row],[Application Date]]&lt;=TODAY()),tbl_LoanData[[#This Row],[Loan Amount]],0)</f>
        <v>0</v>
      </c>
      <c r="AN4485" s="14">
        <f>tbl_LoanData[[#This Row],[Amount Paid]]-(Q4485-X4485)</f>
        <v>123570.30000000005</v>
      </c>
      <c r="AO4485" s="14">
        <f>IF(tbl_LoanData[[#This Row],[Application Status]]="Approved",1,0)</f>
        <v>1</v>
      </c>
      <c r="AP4485" s="22" t="str">
        <f t="shared" ca="1" si="211"/>
        <v/>
      </c>
      <c r="AQ4485" s="22" t="str">
        <f t="shared" ca="1" si="212"/>
        <v/>
      </c>
    </row>
    <row r="4486" spans="1:43" ht="14.4" customHeight="1" x14ac:dyDescent="0.3">
      <c r="A4486" s="2" t="s">
        <v>8577</v>
      </c>
      <c r="B4486" s="2" t="s">
        <v>8578</v>
      </c>
      <c r="C4486" s="2" t="s">
        <v>1059</v>
      </c>
      <c r="D4486" s="2" t="s">
        <v>81</v>
      </c>
      <c r="E4486" s="2" t="s">
        <v>91</v>
      </c>
      <c r="F4486" s="2">
        <v>28</v>
      </c>
      <c r="G4486" s="2" t="s">
        <v>69</v>
      </c>
      <c r="H4486" s="2" t="s">
        <v>217</v>
      </c>
      <c r="I4486" s="2" t="s">
        <v>46</v>
      </c>
      <c r="J4486" s="3">
        <v>45700</v>
      </c>
      <c r="K4486" s="3">
        <v>45718</v>
      </c>
      <c r="L4486" s="2" t="s">
        <v>40</v>
      </c>
      <c r="M4486" s="2" t="s">
        <v>157</v>
      </c>
      <c r="N4486" s="2" t="s">
        <v>299</v>
      </c>
      <c r="O4486" s="4">
        <v>1488000</v>
      </c>
      <c r="P4486" s="4">
        <v>554100</v>
      </c>
      <c r="Q4486" s="4">
        <v>933900</v>
      </c>
      <c r="R4486" s="2">
        <v>48</v>
      </c>
      <c r="S4486" s="5">
        <v>11.4</v>
      </c>
      <c r="T4486" s="4">
        <v>28328.3</v>
      </c>
      <c r="U4486" s="2" t="s">
        <v>73</v>
      </c>
      <c r="V4486" s="2" t="s">
        <v>74</v>
      </c>
      <c r="W4486" s="4">
        <v>424924.5</v>
      </c>
      <c r="X4486" s="4">
        <v>934833.9</v>
      </c>
      <c r="Y4486" s="4">
        <v>1359758.4</v>
      </c>
      <c r="Z4486" s="2">
        <v>64</v>
      </c>
      <c r="AA4486" s="2" t="s">
        <v>59</v>
      </c>
      <c r="AB4486" s="2" t="s">
        <v>15730</v>
      </c>
      <c r="AC4486" s="2" t="s">
        <v>332</v>
      </c>
      <c r="AD4486" s="2" t="s">
        <v>76</v>
      </c>
      <c r="AE4486" s="5">
        <v>62.76</v>
      </c>
      <c r="AF4486" s="2">
        <v>2</v>
      </c>
      <c r="AG4486" s="2" t="s">
        <v>130</v>
      </c>
      <c r="AH4486" s="2">
        <v>18</v>
      </c>
      <c r="AI4486" s="6" t="str">
        <f t="shared" si="210"/>
        <v>25-34</v>
      </c>
      <c r="AJ4486" s="11">
        <f>YEAR(tbl_LoanData[[#This Row],[Application Date]])</f>
        <v>2025</v>
      </c>
      <c r="AK4486" s="11" t="str">
        <f>TEXT(tbl_LoanData[[#This Row],[Application Date]],"MMMM")</f>
        <v>February</v>
      </c>
      <c r="AL4486" s="12">
        <f>DATE(YEAR(tbl_LoanData[[#This Row],[Application Date]]),MONTH(tbl_LoanData[[#This Row],[Application Date]]),1)</f>
        <v>45689</v>
      </c>
      <c r="AM4486" s="14">
        <f ca="1">IF(AND(tbl_LoanData[[#This Row],[Application Date]]&gt;=EOMONTH(TODAY(),-1)+1,tbl_LoanData[[#This Row],[Application Date]]&lt;=TODAY()),tbl_LoanData[[#This Row],[Loan Amount]],0)</f>
        <v>0</v>
      </c>
      <c r="AN4486" s="14">
        <f>tbl_LoanData[[#This Row],[Amount Paid]]-(Q4486-X4486)</f>
        <v>425858.4</v>
      </c>
      <c r="AO4486" s="14">
        <f>IF(tbl_LoanData[[#This Row],[Application Status]]="Approved",1,0)</f>
        <v>1</v>
      </c>
      <c r="AP4486" s="22" t="str">
        <f t="shared" ca="1" si="211"/>
        <v/>
      </c>
      <c r="AQ4486" s="22" t="str">
        <f t="shared" ca="1" si="212"/>
        <v/>
      </c>
    </row>
    <row r="4487" spans="1:43" x14ac:dyDescent="0.3">
      <c r="A4487" s="2" t="s">
        <v>8655</v>
      </c>
      <c r="B4487" s="2" t="s">
        <v>8656</v>
      </c>
      <c r="C4487" s="2" t="s">
        <v>533</v>
      </c>
      <c r="D4487" s="2" t="s">
        <v>81</v>
      </c>
      <c r="E4487" s="2" t="s">
        <v>311</v>
      </c>
      <c r="F4487" s="2">
        <v>25</v>
      </c>
      <c r="G4487" s="2" t="s">
        <v>83</v>
      </c>
      <c r="H4487" s="2" t="s">
        <v>259</v>
      </c>
      <c r="I4487" s="2" t="s">
        <v>43</v>
      </c>
      <c r="J4487" s="3">
        <v>45708</v>
      </c>
      <c r="K4487" s="3">
        <v>45720</v>
      </c>
      <c r="L4487" s="2" t="s">
        <v>40</v>
      </c>
      <c r="M4487" s="2" t="s">
        <v>85</v>
      </c>
      <c r="N4487" s="2" t="s">
        <v>270</v>
      </c>
      <c r="O4487" s="4">
        <v>1491000</v>
      </c>
      <c r="P4487" s="4">
        <v>285800</v>
      </c>
      <c r="Q4487" s="4">
        <v>1205200</v>
      </c>
      <c r="R4487" s="2">
        <v>12</v>
      </c>
      <c r="S4487" s="5">
        <v>10.220000000000001</v>
      </c>
      <c r="T4487" s="4">
        <v>110697.62</v>
      </c>
      <c r="U4487" s="2" t="s">
        <v>73</v>
      </c>
      <c r="V4487" s="2" t="s">
        <v>33</v>
      </c>
      <c r="W4487" s="4">
        <v>1328371.44</v>
      </c>
      <c r="X4487" s="4">
        <v>0</v>
      </c>
      <c r="Y4487" s="4">
        <v>1328371.44</v>
      </c>
      <c r="Z4487" s="2">
        <v>0</v>
      </c>
      <c r="AA4487" s="2" t="s">
        <v>56</v>
      </c>
      <c r="AB4487" s="2" t="s">
        <v>15727</v>
      </c>
      <c r="AC4487" s="2" t="s">
        <v>146</v>
      </c>
      <c r="AD4487" s="2" t="s">
        <v>76</v>
      </c>
      <c r="AE4487" s="5">
        <v>80.83</v>
      </c>
      <c r="AF4487" s="2">
        <v>0</v>
      </c>
      <c r="AG4487" s="2" t="s">
        <v>77</v>
      </c>
      <c r="AH4487" s="2">
        <v>12</v>
      </c>
      <c r="AI4487" s="6" t="str">
        <f t="shared" si="210"/>
        <v>25-34</v>
      </c>
      <c r="AJ4487" s="11">
        <f>YEAR(tbl_LoanData[[#This Row],[Application Date]])</f>
        <v>2025</v>
      </c>
      <c r="AK4487" s="11" t="str">
        <f>TEXT(tbl_LoanData[[#This Row],[Application Date]],"MMMM")</f>
        <v>February</v>
      </c>
      <c r="AL4487" s="12">
        <f>DATE(YEAR(tbl_LoanData[[#This Row],[Application Date]]),MONTH(tbl_LoanData[[#This Row],[Application Date]]),1)</f>
        <v>45689</v>
      </c>
      <c r="AM4487" s="14">
        <f ca="1">IF(AND(tbl_LoanData[[#This Row],[Application Date]]&gt;=EOMONTH(TODAY(),-1)+1,tbl_LoanData[[#This Row],[Application Date]]&lt;=TODAY()),tbl_LoanData[[#This Row],[Loan Amount]],0)</f>
        <v>0</v>
      </c>
      <c r="AN4487" s="14">
        <f>tbl_LoanData[[#This Row],[Amount Paid]]-(Q4487-X4487)</f>
        <v>123171.43999999994</v>
      </c>
      <c r="AO4487" s="14">
        <f>IF(tbl_LoanData[[#This Row],[Application Status]]="Approved",1,0)</f>
        <v>1</v>
      </c>
      <c r="AP4487" s="22" t="str">
        <f t="shared" ca="1" si="211"/>
        <v/>
      </c>
      <c r="AQ4487" s="22" t="str">
        <f t="shared" ca="1" si="212"/>
        <v/>
      </c>
    </row>
    <row r="4488" spans="1:43" ht="14.4" customHeight="1" x14ac:dyDescent="0.3">
      <c r="A4488" s="2" t="s">
        <v>8885</v>
      </c>
      <c r="B4488" s="2" t="s">
        <v>8886</v>
      </c>
      <c r="C4488" s="2" t="s">
        <v>949</v>
      </c>
      <c r="D4488" s="2" t="s">
        <v>102</v>
      </c>
      <c r="E4488" s="2" t="s">
        <v>385</v>
      </c>
      <c r="F4488" s="2">
        <v>32</v>
      </c>
      <c r="G4488" s="2" t="s">
        <v>83</v>
      </c>
      <c r="H4488" s="2" t="s">
        <v>273</v>
      </c>
      <c r="I4488" s="2" t="s">
        <v>45</v>
      </c>
      <c r="J4488" s="3">
        <v>45716</v>
      </c>
      <c r="K4488" s="3"/>
      <c r="L4488" s="2" t="s">
        <v>37</v>
      </c>
      <c r="M4488" s="2" t="s">
        <v>94</v>
      </c>
      <c r="N4488" s="2" t="s">
        <v>436</v>
      </c>
      <c r="O4488" s="4">
        <v>149000</v>
      </c>
      <c r="P4488" s="4">
        <v>57300</v>
      </c>
      <c r="Q4488" s="4">
        <v>91700</v>
      </c>
      <c r="R4488" s="2">
        <v>36</v>
      </c>
      <c r="S4488" s="5">
        <v>6.17</v>
      </c>
      <c r="T4488" s="4">
        <v>3018.71</v>
      </c>
      <c r="U4488" s="2" t="s">
        <v>113</v>
      </c>
      <c r="V4488" s="2" t="s">
        <v>97</v>
      </c>
      <c r="W4488" s="4">
        <v>0</v>
      </c>
      <c r="X4488" s="4">
        <v>0</v>
      </c>
      <c r="Y4488" s="4">
        <v>108673.67</v>
      </c>
      <c r="Z4488" s="2">
        <v>0</v>
      </c>
      <c r="AA4488" s="2" t="s">
        <v>97</v>
      </c>
      <c r="AB4488" s="2" t="s">
        <v>15733</v>
      </c>
      <c r="AC4488" s="2" t="s">
        <v>87</v>
      </c>
      <c r="AD4488" s="2" t="s">
        <v>76</v>
      </c>
      <c r="AE4488" s="5">
        <v>61.54</v>
      </c>
      <c r="AF4488" s="2">
        <v>0</v>
      </c>
      <c r="AG4488" s="2" t="s">
        <v>97</v>
      </c>
      <c r="AH4488" s="2"/>
      <c r="AI4488" s="6" t="str">
        <f t="shared" si="210"/>
        <v>25-34</v>
      </c>
      <c r="AJ4488" s="11">
        <f>YEAR(tbl_LoanData[[#This Row],[Application Date]])</f>
        <v>2025</v>
      </c>
      <c r="AK4488" s="11" t="str">
        <f>TEXT(tbl_LoanData[[#This Row],[Application Date]],"MMMM")</f>
        <v>February</v>
      </c>
      <c r="AL4488" s="12">
        <f>DATE(YEAR(tbl_LoanData[[#This Row],[Application Date]]),MONTH(tbl_LoanData[[#This Row],[Application Date]]),1)</f>
        <v>45689</v>
      </c>
      <c r="AM4488" s="14">
        <f ca="1">IF(AND(tbl_LoanData[[#This Row],[Application Date]]&gt;=EOMONTH(TODAY(),-1)+1,tbl_LoanData[[#This Row],[Application Date]]&lt;=TODAY()),tbl_LoanData[[#This Row],[Loan Amount]],0)</f>
        <v>0</v>
      </c>
      <c r="AN4488" s="14">
        <f>tbl_LoanData[[#This Row],[Amount Paid]]-(Q4488-X4488)</f>
        <v>-91700</v>
      </c>
      <c r="AO4488" s="14">
        <f>IF(tbl_LoanData[[#This Row],[Application Status]]="Approved",1,0)</f>
        <v>0</v>
      </c>
      <c r="AP4488" s="22" t="str">
        <f t="shared" ca="1" si="211"/>
        <v/>
      </c>
      <c r="AQ4488" s="22" t="str">
        <f t="shared" ca="1" si="212"/>
        <v/>
      </c>
    </row>
    <row r="4489" spans="1:43" ht="14.4" customHeight="1" x14ac:dyDescent="0.3">
      <c r="A4489" s="2" t="s">
        <v>9079</v>
      </c>
      <c r="B4489" s="2" t="s">
        <v>9080</v>
      </c>
      <c r="C4489" s="2" t="s">
        <v>264</v>
      </c>
      <c r="D4489" s="2" t="s">
        <v>102</v>
      </c>
      <c r="E4489" s="2" t="s">
        <v>183</v>
      </c>
      <c r="F4489" s="2">
        <v>64</v>
      </c>
      <c r="G4489" s="2" t="s">
        <v>83</v>
      </c>
      <c r="H4489" s="2" t="s">
        <v>256</v>
      </c>
      <c r="I4489" s="2" t="s">
        <v>43</v>
      </c>
      <c r="J4489" s="3">
        <v>45714</v>
      </c>
      <c r="K4489" s="3"/>
      <c r="L4489" s="2" t="s">
        <v>36</v>
      </c>
      <c r="M4489" s="2" t="s">
        <v>71</v>
      </c>
      <c r="N4489" s="2" t="s">
        <v>162</v>
      </c>
      <c r="O4489" s="4">
        <v>2070000</v>
      </c>
      <c r="P4489" s="4">
        <v>328100</v>
      </c>
      <c r="Q4489" s="4">
        <v>1741900</v>
      </c>
      <c r="R4489" s="2">
        <v>12</v>
      </c>
      <c r="S4489" s="5">
        <v>5.59</v>
      </c>
      <c r="T4489" s="4">
        <v>153272.68</v>
      </c>
      <c r="U4489" s="2" t="s">
        <v>113</v>
      </c>
      <c r="V4489" s="2" t="s">
        <v>97</v>
      </c>
      <c r="W4489" s="4">
        <v>0</v>
      </c>
      <c r="X4489" s="4">
        <v>0</v>
      </c>
      <c r="Y4489" s="4">
        <v>1839272.21</v>
      </c>
      <c r="Z4489" s="2">
        <v>0</v>
      </c>
      <c r="AA4489" s="2" t="s">
        <v>97</v>
      </c>
      <c r="AB4489" s="2" t="s">
        <v>15733</v>
      </c>
      <c r="AC4489" s="2" t="s">
        <v>129</v>
      </c>
      <c r="AD4489" s="2" t="s">
        <v>76</v>
      </c>
      <c r="AE4489" s="5">
        <v>84.15</v>
      </c>
      <c r="AF4489" s="2">
        <v>0</v>
      </c>
      <c r="AG4489" s="2" t="s">
        <v>97</v>
      </c>
      <c r="AH4489" s="2"/>
      <c r="AI4489" s="6" t="str">
        <f t="shared" si="210"/>
        <v>55-64</v>
      </c>
      <c r="AJ4489" s="11">
        <f>YEAR(tbl_LoanData[[#This Row],[Application Date]])</f>
        <v>2025</v>
      </c>
      <c r="AK4489" s="11" t="str">
        <f>TEXT(tbl_LoanData[[#This Row],[Application Date]],"MMMM")</f>
        <v>February</v>
      </c>
      <c r="AL4489" s="12">
        <f>DATE(YEAR(tbl_LoanData[[#This Row],[Application Date]]),MONTH(tbl_LoanData[[#This Row],[Application Date]]),1)</f>
        <v>45689</v>
      </c>
      <c r="AM4489" s="14">
        <f ca="1">IF(AND(tbl_LoanData[[#This Row],[Application Date]]&gt;=EOMONTH(TODAY(),-1)+1,tbl_LoanData[[#This Row],[Application Date]]&lt;=TODAY()),tbl_LoanData[[#This Row],[Loan Amount]],0)</f>
        <v>0</v>
      </c>
      <c r="AN4489" s="14">
        <f>tbl_LoanData[[#This Row],[Amount Paid]]-(Q4489-X4489)</f>
        <v>-1741900</v>
      </c>
      <c r="AO4489" s="14">
        <f>IF(tbl_LoanData[[#This Row],[Application Status]]="Approved",1,0)</f>
        <v>0</v>
      </c>
      <c r="AP4489" s="22" t="str">
        <f t="shared" ca="1" si="211"/>
        <v/>
      </c>
      <c r="AQ4489" s="22" t="str">
        <f t="shared" ca="1" si="212"/>
        <v/>
      </c>
    </row>
    <row r="4490" spans="1:43" ht="14.4" customHeight="1" x14ac:dyDescent="0.3">
      <c r="A4490" s="2" t="s">
        <v>9107</v>
      </c>
      <c r="B4490" s="2" t="s">
        <v>9108</v>
      </c>
      <c r="C4490" s="2" t="s">
        <v>223</v>
      </c>
      <c r="D4490" s="2" t="s">
        <v>161</v>
      </c>
      <c r="E4490" s="2" t="s">
        <v>161</v>
      </c>
      <c r="F4490" s="2">
        <v>60</v>
      </c>
      <c r="G4490" s="2" t="s">
        <v>69</v>
      </c>
      <c r="H4490" s="2" t="s">
        <v>313</v>
      </c>
      <c r="I4490" s="2" t="s">
        <v>44</v>
      </c>
      <c r="J4490" s="3">
        <v>45692</v>
      </c>
      <c r="K4490" s="3"/>
      <c r="L4490" s="2" t="s">
        <v>41</v>
      </c>
      <c r="M4490" s="2" t="s">
        <v>552</v>
      </c>
      <c r="N4490" s="2" t="s">
        <v>553</v>
      </c>
      <c r="O4490" s="4">
        <v>2465000</v>
      </c>
      <c r="P4490" s="4">
        <v>843200</v>
      </c>
      <c r="Q4490" s="4">
        <v>1621800</v>
      </c>
      <c r="R4490" s="2">
        <v>36</v>
      </c>
      <c r="S4490" s="5">
        <v>11.78</v>
      </c>
      <c r="T4490" s="4">
        <v>60970.67</v>
      </c>
      <c r="U4490" s="2" t="s">
        <v>113</v>
      </c>
      <c r="V4490" s="2" t="s">
        <v>97</v>
      </c>
      <c r="W4490" s="4">
        <v>0</v>
      </c>
      <c r="X4490" s="4">
        <v>0</v>
      </c>
      <c r="Y4490" s="4">
        <v>2194944.12</v>
      </c>
      <c r="Z4490" s="2">
        <v>0</v>
      </c>
      <c r="AA4490" s="2" t="s">
        <v>97</v>
      </c>
      <c r="AB4490" s="2" t="s">
        <v>15729</v>
      </c>
      <c r="AC4490" s="2" t="s">
        <v>213</v>
      </c>
      <c r="AD4490" s="2" t="s">
        <v>76</v>
      </c>
      <c r="AE4490" s="5">
        <v>65.790000000000006</v>
      </c>
      <c r="AF4490" s="2">
        <v>0</v>
      </c>
      <c r="AG4490" s="2" t="s">
        <v>97</v>
      </c>
      <c r="AH4490" s="2"/>
      <c r="AI4490" s="6" t="str">
        <f t="shared" si="210"/>
        <v>55-64</v>
      </c>
      <c r="AJ4490" s="11">
        <f>YEAR(tbl_LoanData[[#This Row],[Application Date]])</f>
        <v>2025</v>
      </c>
      <c r="AK4490" s="11" t="str">
        <f>TEXT(tbl_LoanData[[#This Row],[Application Date]],"MMMM")</f>
        <v>February</v>
      </c>
      <c r="AL4490" s="12">
        <f>DATE(YEAR(tbl_LoanData[[#This Row],[Application Date]]),MONTH(tbl_LoanData[[#This Row],[Application Date]]),1)</f>
        <v>45689</v>
      </c>
      <c r="AM4490" s="14">
        <f ca="1">IF(AND(tbl_LoanData[[#This Row],[Application Date]]&gt;=EOMONTH(TODAY(),-1)+1,tbl_LoanData[[#This Row],[Application Date]]&lt;=TODAY()),tbl_LoanData[[#This Row],[Loan Amount]],0)</f>
        <v>0</v>
      </c>
      <c r="AN4490" s="14">
        <f>tbl_LoanData[[#This Row],[Amount Paid]]-(Q4490-X4490)</f>
        <v>-1621800</v>
      </c>
      <c r="AO4490" s="14">
        <f>IF(tbl_LoanData[[#This Row],[Application Status]]="Approved",1,0)</f>
        <v>0</v>
      </c>
      <c r="AP4490" s="22" t="str">
        <f t="shared" ca="1" si="211"/>
        <v/>
      </c>
      <c r="AQ4490" s="22" t="str">
        <f t="shared" ca="1" si="212"/>
        <v/>
      </c>
    </row>
    <row r="4491" spans="1:43" ht="14.4" customHeight="1" x14ac:dyDescent="0.3">
      <c r="A4491" s="2" t="s">
        <v>9221</v>
      </c>
      <c r="B4491" s="2" t="s">
        <v>9222</v>
      </c>
      <c r="C4491" s="2" t="s">
        <v>231</v>
      </c>
      <c r="D4491" s="2" t="s">
        <v>82</v>
      </c>
      <c r="E4491" s="2" t="s">
        <v>142</v>
      </c>
      <c r="F4491" s="2">
        <v>55</v>
      </c>
      <c r="G4491" s="2" t="s">
        <v>83</v>
      </c>
      <c r="H4491" s="2" t="s">
        <v>228</v>
      </c>
      <c r="I4491" s="2" t="s">
        <v>43</v>
      </c>
      <c r="J4491" s="3">
        <v>45694</v>
      </c>
      <c r="K4491" s="3">
        <v>45698</v>
      </c>
      <c r="L4491" s="2" t="s">
        <v>41</v>
      </c>
      <c r="M4491" s="2" t="s">
        <v>144</v>
      </c>
      <c r="N4491" s="2" t="s">
        <v>857</v>
      </c>
      <c r="O4491" s="4">
        <v>3979000</v>
      </c>
      <c r="P4491" s="4">
        <v>1070500</v>
      </c>
      <c r="Q4491" s="4">
        <v>2908500</v>
      </c>
      <c r="R4491" s="2">
        <v>48</v>
      </c>
      <c r="S4491" s="5">
        <v>8.75</v>
      </c>
      <c r="T4491" s="4">
        <v>81801.56</v>
      </c>
      <c r="U4491" s="2" t="s">
        <v>73</v>
      </c>
      <c r="V4491" s="2" t="s">
        <v>74</v>
      </c>
      <c r="W4491" s="4">
        <v>1472428.08</v>
      </c>
      <c r="X4491" s="4">
        <v>2454046.92</v>
      </c>
      <c r="Y4491" s="4">
        <v>3926475</v>
      </c>
      <c r="Z4491" s="2">
        <v>0</v>
      </c>
      <c r="AA4491" s="2" t="s">
        <v>56</v>
      </c>
      <c r="AB4491" s="2" t="s">
        <v>15733</v>
      </c>
      <c r="AC4491" s="2" t="s">
        <v>332</v>
      </c>
      <c r="AD4491" s="2" t="s">
        <v>76</v>
      </c>
      <c r="AE4491" s="5">
        <v>73.099999999999994</v>
      </c>
      <c r="AF4491" s="2">
        <v>0</v>
      </c>
      <c r="AG4491" s="2" t="s">
        <v>77</v>
      </c>
      <c r="AH4491" s="2">
        <v>4</v>
      </c>
      <c r="AI4491" s="6" t="str">
        <f t="shared" si="210"/>
        <v>55-64</v>
      </c>
      <c r="AJ4491" s="11">
        <f>YEAR(tbl_LoanData[[#This Row],[Application Date]])</f>
        <v>2025</v>
      </c>
      <c r="AK4491" s="11" t="str">
        <f>TEXT(tbl_LoanData[[#This Row],[Application Date]],"MMMM")</f>
        <v>February</v>
      </c>
      <c r="AL4491" s="12">
        <f>DATE(YEAR(tbl_LoanData[[#This Row],[Application Date]]),MONTH(tbl_LoanData[[#This Row],[Application Date]]),1)</f>
        <v>45689</v>
      </c>
      <c r="AM4491" s="14">
        <f ca="1">IF(AND(tbl_LoanData[[#This Row],[Application Date]]&gt;=EOMONTH(TODAY(),-1)+1,tbl_LoanData[[#This Row],[Application Date]]&lt;=TODAY()),tbl_LoanData[[#This Row],[Loan Amount]],0)</f>
        <v>0</v>
      </c>
      <c r="AN4491" s="14">
        <f>tbl_LoanData[[#This Row],[Amount Paid]]-(Q4491-X4491)</f>
        <v>1017975</v>
      </c>
      <c r="AO4491" s="14">
        <f>IF(tbl_LoanData[[#This Row],[Application Status]]="Approved",1,0)</f>
        <v>1</v>
      </c>
      <c r="AP4491" s="22" t="str">
        <f t="shared" ca="1" si="211"/>
        <v/>
      </c>
      <c r="AQ4491" s="22" t="str">
        <f t="shared" ca="1" si="212"/>
        <v/>
      </c>
    </row>
    <row r="4492" spans="1:43" x14ac:dyDescent="0.3">
      <c r="A4492" s="2" t="s">
        <v>9391</v>
      </c>
      <c r="B4492" s="2" t="s">
        <v>9392</v>
      </c>
      <c r="C4492" s="2" t="s">
        <v>149</v>
      </c>
      <c r="D4492" s="2" t="s">
        <v>118</v>
      </c>
      <c r="E4492" s="2" t="s">
        <v>117</v>
      </c>
      <c r="F4492" s="2">
        <v>34</v>
      </c>
      <c r="G4492" s="2" t="s">
        <v>83</v>
      </c>
      <c r="H4492" s="2" t="s">
        <v>298</v>
      </c>
      <c r="I4492" s="2" t="s">
        <v>43</v>
      </c>
      <c r="J4492" s="3">
        <v>45704</v>
      </c>
      <c r="K4492" s="3"/>
      <c r="L4492" s="2" t="s">
        <v>39</v>
      </c>
      <c r="M4492" s="2" t="s">
        <v>127</v>
      </c>
      <c r="N4492" s="2" t="s">
        <v>195</v>
      </c>
      <c r="O4492" s="4">
        <v>2248000</v>
      </c>
      <c r="P4492" s="4">
        <v>344700</v>
      </c>
      <c r="Q4492" s="4">
        <v>1903300</v>
      </c>
      <c r="R4492" s="2">
        <v>36</v>
      </c>
      <c r="S4492" s="5">
        <v>5.62</v>
      </c>
      <c r="T4492" s="4">
        <v>61783.23</v>
      </c>
      <c r="U4492" s="2" t="s">
        <v>96</v>
      </c>
      <c r="V4492" s="2" t="s">
        <v>97</v>
      </c>
      <c r="W4492" s="4">
        <v>0</v>
      </c>
      <c r="X4492" s="4">
        <v>0</v>
      </c>
      <c r="Y4492" s="4">
        <v>2224196.38</v>
      </c>
      <c r="Z4492" s="2">
        <v>0</v>
      </c>
      <c r="AA4492" s="2" t="s">
        <v>97</v>
      </c>
      <c r="AB4492" s="2" t="s">
        <v>15733</v>
      </c>
      <c r="AC4492" s="2" t="s">
        <v>213</v>
      </c>
      <c r="AD4492" s="2" t="s">
        <v>76</v>
      </c>
      <c r="AE4492" s="5">
        <v>84.67</v>
      </c>
      <c r="AF4492" s="2">
        <v>0</v>
      </c>
      <c r="AG4492" s="2" t="s">
        <v>97</v>
      </c>
      <c r="AH4492" s="2"/>
      <c r="AI4492" s="6" t="str">
        <f t="shared" si="210"/>
        <v>25-34</v>
      </c>
      <c r="AJ4492" s="11">
        <f>YEAR(tbl_LoanData[[#This Row],[Application Date]])</f>
        <v>2025</v>
      </c>
      <c r="AK4492" s="11" t="str">
        <f>TEXT(tbl_LoanData[[#This Row],[Application Date]],"MMMM")</f>
        <v>February</v>
      </c>
      <c r="AL4492" s="12">
        <f>DATE(YEAR(tbl_LoanData[[#This Row],[Application Date]]),MONTH(tbl_LoanData[[#This Row],[Application Date]]),1)</f>
        <v>45689</v>
      </c>
      <c r="AM4492" s="14">
        <f ca="1">IF(AND(tbl_LoanData[[#This Row],[Application Date]]&gt;=EOMONTH(TODAY(),-1)+1,tbl_LoanData[[#This Row],[Application Date]]&lt;=TODAY()),tbl_LoanData[[#This Row],[Loan Amount]],0)</f>
        <v>0</v>
      </c>
      <c r="AN4492" s="14">
        <f>tbl_LoanData[[#This Row],[Amount Paid]]-(Q4492-X4492)</f>
        <v>-1903300</v>
      </c>
      <c r="AO4492" s="14">
        <f>IF(tbl_LoanData[[#This Row],[Application Status]]="Approved",1,0)</f>
        <v>0</v>
      </c>
      <c r="AP4492" s="22" t="str">
        <f t="shared" ca="1" si="211"/>
        <v/>
      </c>
      <c r="AQ4492" s="22" t="str">
        <f t="shared" ca="1" si="212"/>
        <v/>
      </c>
    </row>
    <row r="4493" spans="1:43" x14ac:dyDescent="0.3">
      <c r="A4493" s="2" t="s">
        <v>9433</v>
      </c>
      <c r="B4493" s="2" t="s">
        <v>9434</v>
      </c>
      <c r="C4493" s="2" t="s">
        <v>644</v>
      </c>
      <c r="D4493" s="2" t="s">
        <v>268</v>
      </c>
      <c r="E4493" s="2" t="s">
        <v>67</v>
      </c>
      <c r="F4493" s="2">
        <v>48</v>
      </c>
      <c r="G4493" s="2" t="s">
        <v>83</v>
      </c>
      <c r="H4493" s="2" t="s">
        <v>398</v>
      </c>
      <c r="I4493" s="2" t="s">
        <v>46</v>
      </c>
      <c r="J4493" s="3">
        <v>45710</v>
      </c>
      <c r="K4493" s="3">
        <v>45713</v>
      </c>
      <c r="L4493" s="2" t="s">
        <v>40</v>
      </c>
      <c r="M4493" s="2" t="s">
        <v>94</v>
      </c>
      <c r="N4493" s="2" t="s">
        <v>95</v>
      </c>
      <c r="O4493" s="4">
        <v>879000</v>
      </c>
      <c r="P4493" s="4">
        <v>137800</v>
      </c>
      <c r="Q4493" s="4">
        <v>741200</v>
      </c>
      <c r="R4493" s="2">
        <v>36</v>
      </c>
      <c r="S4493" s="5">
        <v>5.2</v>
      </c>
      <c r="T4493" s="4">
        <v>23800.76</v>
      </c>
      <c r="U4493" s="2" t="s">
        <v>73</v>
      </c>
      <c r="V4493" s="2" t="s">
        <v>35</v>
      </c>
      <c r="W4493" s="4">
        <v>166605.32</v>
      </c>
      <c r="X4493" s="4">
        <v>690221.88</v>
      </c>
      <c r="Y4493" s="4">
        <v>856827.2</v>
      </c>
      <c r="Z4493" s="2">
        <v>280</v>
      </c>
      <c r="AA4493" s="2" t="s">
        <v>60</v>
      </c>
      <c r="AB4493" s="2" t="s">
        <v>15731</v>
      </c>
      <c r="AC4493" s="2" t="s">
        <v>121</v>
      </c>
      <c r="AD4493" s="2" t="s">
        <v>76</v>
      </c>
      <c r="AE4493" s="5">
        <v>84.32</v>
      </c>
      <c r="AF4493" s="2">
        <v>9</v>
      </c>
      <c r="AG4493" s="2" t="s">
        <v>130</v>
      </c>
      <c r="AH4493" s="2">
        <v>3</v>
      </c>
      <c r="AI4493" s="6" t="str">
        <f t="shared" si="210"/>
        <v>45-54</v>
      </c>
      <c r="AJ4493" s="11">
        <f>YEAR(tbl_LoanData[[#This Row],[Application Date]])</f>
        <v>2025</v>
      </c>
      <c r="AK4493" s="11" t="str">
        <f>TEXT(tbl_LoanData[[#This Row],[Application Date]],"MMMM")</f>
        <v>February</v>
      </c>
      <c r="AL4493" s="12">
        <f>DATE(YEAR(tbl_LoanData[[#This Row],[Application Date]]),MONTH(tbl_LoanData[[#This Row],[Application Date]]),1)</f>
        <v>45689</v>
      </c>
      <c r="AM4493" s="14">
        <f ca="1">IF(AND(tbl_LoanData[[#This Row],[Application Date]]&gt;=EOMONTH(TODAY(),-1)+1,tbl_LoanData[[#This Row],[Application Date]]&lt;=TODAY()),tbl_LoanData[[#This Row],[Loan Amount]],0)</f>
        <v>0</v>
      </c>
      <c r="AN4493" s="14">
        <f>tbl_LoanData[[#This Row],[Amount Paid]]-(Q4493-X4493)</f>
        <v>115627.20000000001</v>
      </c>
      <c r="AO4493" s="14">
        <f>IF(tbl_LoanData[[#This Row],[Application Status]]="Approved",1,0)</f>
        <v>1</v>
      </c>
      <c r="AP4493" s="22" t="str">
        <f t="shared" ca="1" si="211"/>
        <v/>
      </c>
      <c r="AQ4493" s="22" t="str">
        <f t="shared" ca="1" si="212"/>
        <v/>
      </c>
    </row>
    <row r="4494" spans="1:43" ht="14.4" customHeight="1" x14ac:dyDescent="0.3">
      <c r="A4494" s="2" t="s">
        <v>9579</v>
      </c>
      <c r="B4494" s="2" t="s">
        <v>9580</v>
      </c>
      <c r="C4494" s="2" t="s">
        <v>999</v>
      </c>
      <c r="D4494" s="2" t="s">
        <v>101</v>
      </c>
      <c r="E4494" s="2" t="s">
        <v>81</v>
      </c>
      <c r="F4494" s="2">
        <v>43</v>
      </c>
      <c r="G4494" s="2" t="s">
        <v>69</v>
      </c>
      <c r="H4494" s="2" t="s">
        <v>516</v>
      </c>
      <c r="I4494" s="2" t="s">
        <v>53</v>
      </c>
      <c r="J4494" s="3">
        <v>45697</v>
      </c>
      <c r="K4494" s="3">
        <v>45705</v>
      </c>
      <c r="L4494" s="2" t="s">
        <v>36</v>
      </c>
      <c r="M4494" s="2" t="s">
        <v>104</v>
      </c>
      <c r="N4494" s="2" t="s">
        <v>592</v>
      </c>
      <c r="O4494" s="4">
        <v>1911000</v>
      </c>
      <c r="P4494" s="4">
        <v>704200</v>
      </c>
      <c r="Q4494" s="4">
        <v>1206800</v>
      </c>
      <c r="R4494" s="2">
        <v>24</v>
      </c>
      <c r="S4494" s="5">
        <v>14.79</v>
      </c>
      <c r="T4494" s="4">
        <v>65157.14</v>
      </c>
      <c r="U4494" s="2" t="s">
        <v>73</v>
      </c>
      <c r="V4494" s="2" t="s">
        <v>74</v>
      </c>
      <c r="W4494" s="4">
        <v>847042.82</v>
      </c>
      <c r="X4494" s="4">
        <v>716728.62</v>
      </c>
      <c r="Y4494" s="4">
        <v>1563771.44</v>
      </c>
      <c r="Z4494" s="2">
        <v>160</v>
      </c>
      <c r="AA4494" s="2" t="s">
        <v>60</v>
      </c>
      <c r="AB4494" s="2" t="s">
        <v>15730</v>
      </c>
      <c r="AC4494" s="2" t="s">
        <v>121</v>
      </c>
      <c r="AD4494" s="2" t="s">
        <v>76</v>
      </c>
      <c r="AE4494" s="5">
        <v>63.15</v>
      </c>
      <c r="AF4494" s="2">
        <v>5</v>
      </c>
      <c r="AG4494" s="2" t="s">
        <v>130</v>
      </c>
      <c r="AH4494" s="2">
        <v>8</v>
      </c>
      <c r="AI4494" s="6" t="str">
        <f t="shared" si="210"/>
        <v>35-44</v>
      </c>
      <c r="AJ4494" s="11">
        <f>YEAR(tbl_LoanData[[#This Row],[Application Date]])</f>
        <v>2025</v>
      </c>
      <c r="AK4494" s="11" t="str">
        <f>TEXT(tbl_LoanData[[#This Row],[Application Date]],"MMMM")</f>
        <v>February</v>
      </c>
      <c r="AL4494" s="12">
        <f>DATE(YEAR(tbl_LoanData[[#This Row],[Application Date]]),MONTH(tbl_LoanData[[#This Row],[Application Date]]),1)</f>
        <v>45689</v>
      </c>
      <c r="AM4494" s="14">
        <f ca="1">IF(AND(tbl_LoanData[[#This Row],[Application Date]]&gt;=EOMONTH(TODAY(),-1)+1,tbl_LoanData[[#This Row],[Application Date]]&lt;=TODAY()),tbl_LoanData[[#This Row],[Loan Amount]],0)</f>
        <v>0</v>
      </c>
      <c r="AN4494" s="14">
        <f>tbl_LoanData[[#This Row],[Amount Paid]]-(Q4494-X4494)</f>
        <v>356971.43999999994</v>
      </c>
      <c r="AO4494" s="14">
        <f>IF(tbl_LoanData[[#This Row],[Application Status]]="Approved",1,0)</f>
        <v>1</v>
      </c>
      <c r="AP4494" s="22" t="str">
        <f t="shared" ca="1" si="211"/>
        <v/>
      </c>
      <c r="AQ4494" s="22" t="str">
        <f t="shared" ca="1" si="212"/>
        <v/>
      </c>
    </row>
    <row r="4495" spans="1:43" ht="14.4" customHeight="1" x14ac:dyDescent="0.3">
      <c r="A4495" s="2" t="s">
        <v>9649</v>
      </c>
      <c r="B4495" s="2" t="s">
        <v>9650</v>
      </c>
      <c r="C4495" s="2" t="s">
        <v>423</v>
      </c>
      <c r="D4495" s="2" t="s">
        <v>134</v>
      </c>
      <c r="E4495" s="2" t="s">
        <v>176</v>
      </c>
      <c r="F4495" s="2">
        <v>63</v>
      </c>
      <c r="G4495" s="2" t="s">
        <v>69</v>
      </c>
      <c r="H4495" s="2" t="s">
        <v>191</v>
      </c>
      <c r="I4495" s="2" t="s">
        <v>51</v>
      </c>
      <c r="J4495" s="3">
        <v>45709</v>
      </c>
      <c r="K4495" s="3">
        <v>45730</v>
      </c>
      <c r="L4495" s="2" t="s">
        <v>39</v>
      </c>
      <c r="M4495" s="2" t="s">
        <v>85</v>
      </c>
      <c r="N4495" s="2" t="s">
        <v>373</v>
      </c>
      <c r="O4495" s="4">
        <v>1855000</v>
      </c>
      <c r="P4495" s="4">
        <v>262600</v>
      </c>
      <c r="Q4495" s="4">
        <v>1592400</v>
      </c>
      <c r="R4495" s="2">
        <v>24</v>
      </c>
      <c r="S4495" s="5">
        <v>6.93</v>
      </c>
      <c r="T4495" s="4">
        <v>75546.11</v>
      </c>
      <c r="U4495" s="2" t="s">
        <v>73</v>
      </c>
      <c r="V4495" s="2" t="s">
        <v>74</v>
      </c>
      <c r="W4495" s="4">
        <v>1208737.76</v>
      </c>
      <c r="X4495" s="4">
        <v>604368.88</v>
      </c>
      <c r="Y4495" s="4">
        <v>1813106.64</v>
      </c>
      <c r="Z4495" s="2">
        <v>29</v>
      </c>
      <c r="AA4495" s="2" t="s">
        <v>57</v>
      </c>
      <c r="AB4495" s="2" t="s">
        <v>15733</v>
      </c>
      <c r="AC4495" s="2" t="s">
        <v>106</v>
      </c>
      <c r="AD4495" s="2" t="s">
        <v>76</v>
      </c>
      <c r="AE4495" s="5">
        <v>85.84</v>
      </c>
      <c r="AF4495" s="2">
        <v>1</v>
      </c>
      <c r="AG4495" s="2" t="s">
        <v>77</v>
      </c>
      <c r="AH4495" s="2">
        <v>21</v>
      </c>
      <c r="AI4495" s="6" t="str">
        <f t="shared" si="210"/>
        <v>55-64</v>
      </c>
      <c r="AJ4495" s="11">
        <f>YEAR(tbl_LoanData[[#This Row],[Application Date]])</f>
        <v>2025</v>
      </c>
      <c r="AK4495" s="11" t="str">
        <f>TEXT(tbl_LoanData[[#This Row],[Application Date]],"MMMM")</f>
        <v>February</v>
      </c>
      <c r="AL4495" s="12">
        <f>DATE(YEAR(tbl_LoanData[[#This Row],[Application Date]]),MONTH(tbl_LoanData[[#This Row],[Application Date]]),1)</f>
        <v>45689</v>
      </c>
      <c r="AM4495" s="14">
        <f ca="1">IF(AND(tbl_LoanData[[#This Row],[Application Date]]&gt;=EOMONTH(TODAY(),-1)+1,tbl_LoanData[[#This Row],[Application Date]]&lt;=TODAY()),tbl_LoanData[[#This Row],[Loan Amount]],0)</f>
        <v>0</v>
      </c>
      <c r="AN4495" s="14">
        <f>tbl_LoanData[[#This Row],[Amount Paid]]-(Q4495-X4495)</f>
        <v>220706.64</v>
      </c>
      <c r="AO4495" s="14">
        <f>IF(tbl_LoanData[[#This Row],[Application Status]]="Approved",1,0)</f>
        <v>1</v>
      </c>
      <c r="AP4495" s="22" t="str">
        <f t="shared" ca="1" si="211"/>
        <v/>
      </c>
      <c r="AQ4495" s="22" t="str">
        <f t="shared" ca="1" si="212"/>
        <v/>
      </c>
    </row>
    <row r="4496" spans="1:43" ht="14.4" customHeight="1" x14ac:dyDescent="0.3">
      <c r="A4496" s="2" t="s">
        <v>9677</v>
      </c>
      <c r="B4496" s="2" t="s">
        <v>9678</v>
      </c>
      <c r="C4496" s="2" t="s">
        <v>575</v>
      </c>
      <c r="D4496" s="2" t="s">
        <v>117</v>
      </c>
      <c r="E4496" s="2" t="s">
        <v>176</v>
      </c>
      <c r="F4496" s="2">
        <v>58</v>
      </c>
      <c r="G4496" s="2" t="s">
        <v>69</v>
      </c>
      <c r="H4496" s="2" t="s">
        <v>398</v>
      </c>
      <c r="I4496" s="2" t="s">
        <v>46</v>
      </c>
      <c r="J4496" s="3">
        <v>45698</v>
      </c>
      <c r="K4496" s="3">
        <v>45717</v>
      </c>
      <c r="L4496" s="2" t="s">
        <v>36</v>
      </c>
      <c r="M4496" s="2" t="s">
        <v>85</v>
      </c>
      <c r="N4496" s="2" t="s">
        <v>671</v>
      </c>
      <c r="O4496" s="4">
        <v>2120000</v>
      </c>
      <c r="P4496" s="4">
        <v>711200</v>
      </c>
      <c r="Q4496" s="4">
        <v>1408800</v>
      </c>
      <c r="R4496" s="2">
        <v>12</v>
      </c>
      <c r="S4496" s="5">
        <v>12.57</v>
      </c>
      <c r="T4496" s="4">
        <v>132157.18</v>
      </c>
      <c r="U4496" s="2" t="s">
        <v>73</v>
      </c>
      <c r="V4496" s="2" t="s">
        <v>34</v>
      </c>
      <c r="W4496" s="4">
        <v>1453728.98</v>
      </c>
      <c r="X4496" s="4">
        <v>132157.18</v>
      </c>
      <c r="Y4496" s="4">
        <v>1585886.16</v>
      </c>
      <c r="Z4496" s="2">
        <v>31</v>
      </c>
      <c r="AA4496" s="2" t="s">
        <v>58</v>
      </c>
      <c r="AB4496" s="2" t="s">
        <v>15733</v>
      </c>
      <c r="AC4496" s="2" t="s">
        <v>75</v>
      </c>
      <c r="AD4496" s="2" t="s">
        <v>76</v>
      </c>
      <c r="AE4496" s="5">
        <v>66.45</v>
      </c>
      <c r="AF4496" s="2">
        <v>1</v>
      </c>
      <c r="AG4496" s="2" t="s">
        <v>15718</v>
      </c>
      <c r="AH4496" s="2">
        <v>19</v>
      </c>
      <c r="AI4496" s="6" t="str">
        <f t="shared" si="210"/>
        <v>55-64</v>
      </c>
      <c r="AJ4496" s="11">
        <f>YEAR(tbl_LoanData[[#This Row],[Application Date]])</f>
        <v>2025</v>
      </c>
      <c r="AK4496" s="11" t="str">
        <f>TEXT(tbl_LoanData[[#This Row],[Application Date]],"MMMM")</f>
        <v>February</v>
      </c>
      <c r="AL4496" s="12">
        <f>DATE(YEAR(tbl_LoanData[[#This Row],[Application Date]]),MONTH(tbl_LoanData[[#This Row],[Application Date]]),1)</f>
        <v>45689</v>
      </c>
      <c r="AM4496" s="14">
        <f ca="1">IF(AND(tbl_LoanData[[#This Row],[Application Date]]&gt;=EOMONTH(TODAY(),-1)+1,tbl_LoanData[[#This Row],[Application Date]]&lt;=TODAY()),tbl_LoanData[[#This Row],[Loan Amount]],0)</f>
        <v>0</v>
      </c>
      <c r="AN4496" s="14">
        <f>tbl_LoanData[[#This Row],[Amount Paid]]-(Q4496-X4496)</f>
        <v>177086.15999999992</v>
      </c>
      <c r="AO4496" s="14">
        <f>IF(tbl_LoanData[[#This Row],[Application Status]]="Approved",1,0)</f>
        <v>1</v>
      </c>
      <c r="AP4496" s="22" t="str">
        <f t="shared" ca="1" si="211"/>
        <v/>
      </c>
      <c r="AQ4496" s="22" t="str">
        <f t="shared" ca="1" si="212"/>
        <v/>
      </c>
    </row>
    <row r="4497" spans="1:43" ht="14.4" customHeight="1" x14ac:dyDescent="0.3">
      <c r="A4497" s="2" t="s">
        <v>9721</v>
      </c>
      <c r="B4497" s="2" t="s">
        <v>9722</v>
      </c>
      <c r="C4497" s="2" t="s">
        <v>435</v>
      </c>
      <c r="D4497" s="2" t="s">
        <v>161</v>
      </c>
      <c r="E4497" s="2" t="s">
        <v>142</v>
      </c>
      <c r="F4497" s="2">
        <v>32</v>
      </c>
      <c r="G4497" s="2" t="s">
        <v>83</v>
      </c>
      <c r="H4497" s="2" t="s">
        <v>84</v>
      </c>
      <c r="I4497" s="2" t="s">
        <v>45</v>
      </c>
      <c r="J4497" s="3">
        <v>45695</v>
      </c>
      <c r="K4497" s="3">
        <v>45713</v>
      </c>
      <c r="L4497" s="2" t="s">
        <v>36</v>
      </c>
      <c r="M4497" s="2" t="s">
        <v>111</v>
      </c>
      <c r="N4497" s="2" t="s">
        <v>350</v>
      </c>
      <c r="O4497" s="4">
        <v>1643000</v>
      </c>
      <c r="P4497" s="4">
        <v>369200</v>
      </c>
      <c r="Q4497" s="4">
        <v>1273800</v>
      </c>
      <c r="R4497" s="2">
        <v>48</v>
      </c>
      <c r="S4497" s="5">
        <v>8.76</v>
      </c>
      <c r="T4497" s="4">
        <v>35836.239999999998</v>
      </c>
      <c r="U4497" s="2" t="s">
        <v>73</v>
      </c>
      <c r="V4497" s="2" t="s">
        <v>74</v>
      </c>
      <c r="W4497" s="4">
        <v>501707.36</v>
      </c>
      <c r="X4497" s="4">
        <v>1218432.1599999999</v>
      </c>
      <c r="Y4497" s="4">
        <v>1720139.52</v>
      </c>
      <c r="Z4497" s="2">
        <v>93</v>
      </c>
      <c r="AA4497" s="2" t="s">
        <v>60</v>
      </c>
      <c r="AB4497" s="2" t="s">
        <v>15734</v>
      </c>
      <c r="AC4497" s="2" t="s">
        <v>146</v>
      </c>
      <c r="AD4497" s="2" t="s">
        <v>76</v>
      </c>
      <c r="AE4497" s="5">
        <v>77.53</v>
      </c>
      <c r="AF4497" s="2">
        <v>3</v>
      </c>
      <c r="AG4497" s="2" t="s">
        <v>130</v>
      </c>
      <c r="AH4497" s="2">
        <v>18</v>
      </c>
      <c r="AI4497" s="6" t="str">
        <f t="shared" si="210"/>
        <v>25-34</v>
      </c>
      <c r="AJ4497" s="11">
        <f>YEAR(tbl_LoanData[[#This Row],[Application Date]])</f>
        <v>2025</v>
      </c>
      <c r="AK4497" s="11" t="str">
        <f>TEXT(tbl_LoanData[[#This Row],[Application Date]],"MMMM")</f>
        <v>February</v>
      </c>
      <c r="AL4497" s="12">
        <f>DATE(YEAR(tbl_LoanData[[#This Row],[Application Date]]),MONTH(tbl_LoanData[[#This Row],[Application Date]]),1)</f>
        <v>45689</v>
      </c>
      <c r="AM4497" s="14">
        <f ca="1">IF(AND(tbl_LoanData[[#This Row],[Application Date]]&gt;=EOMONTH(TODAY(),-1)+1,tbl_LoanData[[#This Row],[Application Date]]&lt;=TODAY()),tbl_LoanData[[#This Row],[Loan Amount]],0)</f>
        <v>0</v>
      </c>
      <c r="AN4497" s="14">
        <f>tbl_LoanData[[#This Row],[Amount Paid]]-(Q4497-X4497)</f>
        <v>446339.5199999999</v>
      </c>
      <c r="AO4497" s="14">
        <f>IF(tbl_LoanData[[#This Row],[Application Status]]="Approved",1,0)</f>
        <v>1</v>
      </c>
      <c r="AP4497" s="22" t="str">
        <f t="shared" ca="1" si="211"/>
        <v/>
      </c>
      <c r="AQ4497" s="22" t="str">
        <f t="shared" ca="1" si="212"/>
        <v/>
      </c>
    </row>
    <row r="4498" spans="1:43" ht="14.4" customHeight="1" x14ac:dyDescent="0.3">
      <c r="A4498" s="2" t="s">
        <v>9869</v>
      </c>
      <c r="B4498" s="2" t="s">
        <v>9870</v>
      </c>
      <c r="C4498" s="2" t="s">
        <v>203</v>
      </c>
      <c r="D4498" s="2" t="s">
        <v>81</v>
      </c>
      <c r="E4498" s="2" t="s">
        <v>189</v>
      </c>
      <c r="F4498" s="2">
        <v>57</v>
      </c>
      <c r="G4498" s="2" t="s">
        <v>69</v>
      </c>
      <c r="H4498" s="2" t="s">
        <v>565</v>
      </c>
      <c r="I4498" s="2" t="s">
        <v>47</v>
      </c>
      <c r="J4498" s="3">
        <v>45693</v>
      </c>
      <c r="K4498" s="3">
        <v>45705</v>
      </c>
      <c r="L4498" s="2" t="s">
        <v>36</v>
      </c>
      <c r="M4498" s="2" t="s">
        <v>111</v>
      </c>
      <c r="N4498" s="2" t="s">
        <v>350</v>
      </c>
      <c r="O4498" s="4">
        <v>1270000</v>
      </c>
      <c r="P4498" s="4">
        <v>315800</v>
      </c>
      <c r="Q4498" s="4">
        <v>954200</v>
      </c>
      <c r="R4498" s="2">
        <v>36</v>
      </c>
      <c r="S4498" s="5">
        <v>13.51</v>
      </c>
      <c r="T4498" s="4">
        <v>37248.26</v>
      </c>
      <c r="U4498" s="2" t="s">
        <v>73</v>
      </c>
      <c r="V4498" s="2" t="s">
        <v>74</v>
      </c>
      <c r="W4498" s="4">
        <v>670468.68000000005</v>
      </c>
      <c r="X4498" s="4">
        <v>670468.57999999996</v>
      </c>
      <c r="Y4498" s="4">
        <v>1340937.26</v>
      </c>
      <c r="Z4498" s="2">
        <v>0</v>
      </c>
      <c r="AA4498" s="2" t="s">
        <v>56</v>
      </c>
      <c r="AB4498" s="2" t="s">
        <v>15729</v>
      </c>
      <c r="AC4498" s="2" t="s">
        <v>75</v>
      </c>
      <c r="AD4498" s="2" t="s">
        <v>76</v>
      </c>
      <c r="AE4498" s="5">
        <v>75.13</v>
      </c>
      <c r="AF4498" s="2">
        <v>0</v>
      </c>
      <c r="AG4498" s="2" t="s">
        <v>77</v>
      </c>
      <c r="AH4498" s="2">
        <v>12</v>
      </c>
      <c r="AI4498" s="6" t="str">
        <f t="shared" si="210"/>
        <v>55-64</v>
      </c>
      <c r="AJ4498" s="11">
        <f>YEAR(tbl_LoanData[[#This Row],[Application Date]])</f>
        <v>2025</v>
      </c>
      <c r="AK4498" s="11" t="str">
        <f>TEXT(tbl_LoanData[[#This Row],[Application Date]],"MMMM")</f>
        <v>February</v>
      </c>
      <c r="AL4498" s="12">
        <f>DATE(YEAR(tbl_LoanData[[#This Row],[Application Date]]),MONTH(tbl_LoanData[[#This Row],[Application Date]]),1)</f>
        <v>45689</v>
      </c>
      <c r="AM4498" s="14">
        <f ca="1">IF(AND(tbl_LoanData[[#This Row],[Application Date]]&gt;=EOMONTH(TODAY(),-1)+1,tbl_LoanData[[#This Row],[Application Date]]&lt;=TODAY()),tbl_LoanData[[#This Row],[Loan Amount]],0)</f>
        <v>0</v>
      </c>
      <c r="AN4498" s="14">
        <f>tbl_LoanData[[#This Row],[Amount Paid]]-(Q4498-X4498)</f>
        <v>386737.26</v>
      </c>
      <c r="AO4498" s="14">
        <f>IF(tbl_LoanData[[#This Row],[Application Status]]="Approved",1,0)</f>
        <v>1</v>
      </c>
      <c r="AP4498" s="22" t="str">
        <f t="shared" ca="1" si="211"/>
        <v/>
      </c>
      <c r="AQ4498" s="22" t="str">
        <f t="shared" ca="1" si="212"/>
        <v/>
      </c>
    </row>
    <row r="4499" spans="1:43" ht="14.4" customHeight="1" x14ac:dyDescent="0.3">
      <c r="A4499" s="2" t="s">
        <v>9993</v>
      </c>
      <c r="B4499" s="2" t="s">
        <v>9994</v>
      </c>
      <c r="C4499" s="2" t="s">
        <v>356</v>
      </c>
      <c r="D4499" s="2" t="s">
        <v>101</v>
      </c>
      <c r="E4499" s="2" t="s">
        <v>91</v>
      </c>
      <c r="F4499" s="2">
        <v>50</v>
      </c>
      <c r="G4499" s="2" t="s">
        <v>69</v>
      </c>
      <c r="H4499" s="2" t="s">
        <v>250</v>
      </c>
      <c r="I4499" s="2" t="s">
        <v>52</v>
      </c>
      <c r="J4499" s="3">
        <v>45715</v>
      </c>
      <c r="K4499" s="3">
        <v>45720</v>
      </c>
      <c r="L4499" s="2" t="s">
        <v>38</v>
      </c>
      <c r="M4499" s="2" t="s">
        <v>85</v>
      </c>
      <c r="N4499" s="2" t="s">
        <v>314</v>
      </c>
      <c r="O4499" s="4">
        <v>1184000</v>
      </c>
      <c r="P4499" s="4">
        <v>170200</v>
      </c>
      <c r="Q4499" s="4">
        <v>1013800</v>
      </c>
      <c r="R4499" s="2">
        <v>12</v>
      </c>
      <c r="S4499" s="5">
        <v>10.39</v>
      </c>
      <c r="T4499" s="4">
        <v>93261.15</v>
      </c>
      <c r="U4499" s="2" t="s">
        <v>73</v>
      </c>
      <c r="V4499" s="2" t="s">
        <v>34</v>
      </c>
      <c r="W4499" s="4">
        <v>932611.5</v>
      </c>
      <c r="X4499" s="4">
        <v>186522.32</v>
      </c>
      <c r="Y4499" s="4">
        <v>1119133.82</v>
      </c>
      <c r="Z4499" s="2">
        <v>56</v>
      </c>
      <c r="AA4499" s="2" t="s">
        <v>58</v>
      </c>
      <c r="AB4499" s="2" t="s">
        <v>15736</v>
      </c>
      <c r="AC4499" s="2" t="s">
        <v>106</v>
      </c>
      <c r="AD4499" s="2" t="s">
        <v>76</v>
      </c>
      <c r="AE4499" s="5">
        <v>85.62</v>
      </c>
      <c r="AF4499" s="2">
        <v>2</v>
      </c>
      <c r="AG4499" s="2" t="s">
        <v>15718</v>
      </c>
      <c r="AH4499" s="2">
        <v>5</v>
      </c>
      <c r="AI4499" s="6" t="str">
        <f t="shared" si="210"/>
        <v>45-54</v>
      </c>
      <c r="AJ4499" s="11">
        <f>YEAR(tbl_LoanData[[#This Row],[Application Date]])</f>
        <v>2025</v>
      </c>
      <c r="AK4499" s="11" t="str">
        <f>TEXT(tbl_LoanData[[#This Row],[Application Date]],"MMMM")</f>
        <v>February</v>
      </c>
      <c r="AL4499" s="12">
        <f>DATE(YEAR(tbl_LoanData[[#This Row],[Application Date]]),MONTH(tbl_LoanData[[#This Row],[Application Date]]),1)</f>
        <v>45689</v>
      </c>
      <c r="AM4499" s="14">
        <f ca="1">IF(AND(tbl_LoanData[[#This Row],[Application Date]]&gt;=EOMONTH(TODAY(),-1)+1,tbl_LoanData[[#This Row],[Application Date]]&lt;=TODAY()),tbl_LoanData[[#This Row],[Loan Amount]],0)</f>
        <v>0</v>
      </c>
      <c r="AN4499" s="14">
        <f>tbl_LoanData[[#This Row],[Amount Paid]]-(Q4499-X4499)</f>
        <v>105333.82000000007</v>
      </c>
      <c r="AO4499" s="14">
        <f>IF(tbl_LoanData[[#This Row],[Application Status]]="Approved",1,0)</f>
        <v>1</v>
      </c>
      <c r="AP4499" s="22" t="str">
        <f t="shared" ca="1" si="211"/>
        <v/>
      </c>
      <c r="AQ4499" s="22" t="str">
        <f t="shared" ca="1" si="212"/>
        <v/>
      </c>
    </row>
    <row r="4500" spans="1:43" ht="14.4" customHeight="1" x14ac:dyDescent="0.3">
      <c r="A4500" s="2" t="s">
        <v>10203</v>
      </c>
      <c r="B4500" s="2" t="s">
        <v>10204</v>
      </c>
      <c r="C4500" s="2" t="s">
        <v>1012</v>
      </c>
      <c r="D4500" s="2" t="s">
        <v>268</v>
      </c>
      <c r="E4500" s="2" t="s">
        <v>210</v>
      </c>
      <c r="F4500" s="2">
        <v>55</v>
      </c>
      <c r="G4500" s="2" t="s">
        <v>69</v>
      </c>
      <c r="H4500" s="2" t="s">
        <v>70</v>
      </c>
      <c r="I4500" s="2" t="s">
        <v>50</v>
      </c>
      <c r="J4500" s="3">
        <v>45697</v>
      </c>
      <c r="K4500" s="3">
        <v>45714</v>
      </c>
      <c r="L4500" s="2" t="s">
        <v>36</v>
      </c>
      <c r="M4500" s="2" t="s">
        <v>111</v>
      </c>
      <c r="N4500" s="2" t="s">
        <v>350</v>
      </c>
      <c r="O4500" s="4">
        <v>1201000</v>
      </c>
      <c r="P4500" s="4">
        <v>393500</v>
      </c>
      <c r="Q4500" s="4">
        <v>807500</v>
      </c>
      <c r="R4500" s="2">
        <v>48</v>
      </c>
      <c r="S4500" s="5">
        <v>14.27</v>
      </c>
      <c r="T4500" s="4">
        <v>26425.439999999999</v>
      </c>
      <c r="U4500" s="2" t="s">
        <v>73</v>
      </c>
      <c r="V4500" s="2" t="s">
        <v>34</v>
      </c>
      <c r="W4500" s="4">
        <v>158552.64000000001</v>
      </c>
      <c r="X4500" s="4">
        <v>1109868.3600000001</v>
      </c>
      <c r="Y4500" s="4">
        <v>1268421</v>
      </c>
      <c r="Z4500" s="2">
        <v>352</v>
      </c>
      <c r="AA4500" s="2" t="s">
        <v>60</v>
      </c>
      <c r="AB4500" s="2" t="s">
        <v>15731</v>
      </c>
      <c r="AC4500" s="2" t="s">
        <v>332</v>
      </c>
      <c r="AD4500" s="2" t="s">
        <v>76</v>
      </c>
      <c r="AE4500" s="5">
        <v>67.239999999999995</v>
      </c>
      <c r="AF4500" s="2">
        <v>12</v>
      </c>
      <c r="AG4500" s="2" t="s">
        <v>130</v>
      </c>
      <c r="AH4500" s="2">
        <v>17</v>
      </c>
      <c r="AI4500" s="6" t="str">
        <f t="shared" si="210"/>
        <v>55-64</v>
      </c>
      <c r="AJ4500" s="11">
        <f>YEAR(tbl_LoanData[[#This Row],[Application Date]])</f>
        <v>2025</v>
      </c>
      <c r="AK4500" s="11" t="str">
        <f>TEXT(tbl_LoanData[[#This Row],[Application Date]],"MMMM")</f>
        <v>February</v>
      </c>
      <c r="AL4500" s="12">
        <f>DATE(YEAR(tbl_LoanData[[#This Row],[Application Date]]),MONTH(tbl_LoanData[[#This Row],[Application Date]]),1)</f>
        <v>45689</v>
      </c>
      <c r="AM4500" s="14">
        <f ca="1">IF(AND(tbl_LoanData[[#This Row],[Application Date]]&gt;=EOMONTH(TODAY(),-1)+1,tbl_LoanData[[#This Row],[Application Date]]&lt;=TODAY()),tbl_LoanData[[#This Row],[Loan Amount]],0)</f>
        <v>0</v>
      </c>
      <c r="AN4500" s="14">
        <f>tbl_LoanData[[#This Row],[Amount Paid]]-(Q4500-X4500)</f>
        <v>460921.00000000012</v>
      </c>
      <c r="AO4500" s="14">
        <f>IF(tbl_LoanData[[#This Row],[Application Status]]="Approved",1,0)</f>
        <v>1</v>
      </c>
      <c r="AP4500" s="22" t="str">
        <f t="shared" ca="1" si="211"/>
        <v/>
      </c>
      <c r="AQ4500" s="22" t="str">
        <f t="shared" ca="1" si="212"/>
        <v/>
      </c>
    </row>
    <row r="4501" spans="1:43" ht="14.4" customHeight="1" x14ac:dyDescent="0.3">
      <c r="A4501" s="2" t="s">
        <v>10211</v>
      </c>
      <c r="B4501" s="2" t="s">
        <v>10212</v>
      </c>
      <c r="C4501" s="2" t="s">
        <v>397</v>
      </c>
      <c r="D4501" s="2" t="s">
        <v>232</v>
      </c>
      <c r="E4501" s="2" t="s">
        <v>183</v>
      </c>
      <c r="F4501" s="2">
        <v>24</v>
      </c>
      <c r="G4501" s="2" t="s">
        <v>83</v>
      </c>
      <c r="H4501" s="2" t="s">
        <v>273</v>
      </c>
      <c r="I4501" s="2" t="s">
        <v>45</v>
      </c>
      <c r="J4501" s="3">
        <v>45697</v>
      </c>
      <c r="K4501" s="3">
        <v>45714</v>
      </c>
      <c r="L4501" s="2" t="s">
        <v>39</v>
      </c>
      <c r="M4501" s="2" t="s">
        <v>94</v>
      </c>
      <c r="N4501" s="2" t="s">
        <v>365</v>
      </c>
      <c r="O4501" s="4">
        <v>1359000</v>
      </c>
      <c r="P4501" s="4">
        <v>473400</v>
      </c>
      <c r="Q4501" s="4">
        <v>885600</v>
      </c>
      <c r="R4501" s="2">
        <v>48</v>
      </c>
      <c r="S4501" s="5">
        <v>6.74</v>
      </c>
      <c r="T4501" s="4">
        <v>23424.12</v>
      </c>
      <c r="U4501" s="2" t="s">
        <v>73</v>
      </c>
      <c r="V4501" s="2" t="s">
        <v>74</v>
      </c>
      <c r="W4501" s="4">
        <v>398210.04</v>
      </c>
      <c r="X4501" s="4">
        <v>726147.72</v>
      </c>
      <c r="Y4501" s="4">
        <v>1124357.76</v>
      </c>
      <c r="Z4501" s="2">
        <v>0</v>
      </c>
      <c r="AA4501" s="2" t="s">
        <v>56</v>
      </c>
      <c r="AB4501" s="2" t="s">
        <v>15728</v>
      </c>
      <c r="AC4501" s="2" t="s">
        <v>213</v>
      </c>
      <c r="AD4501" s="2" t="s">
        <v>76</v>
      </c>
      <c r="AE4501" s="5">
        <v>65.17</v>
      </c>
      <c r="AF4501" s="2">
        <v>0</v>
      </c>
      <c r="AG4501" s="2" t="s">
        <v>77</v>
      </c>
      <c r="AH4501" s="2">
        <v>17</v>
      </c>
      <c r="AI4501" s="6" t="str">
        <f t="shared" si="210"/>
        <v>18-24</v>
      </c>
      <c r="AJ4501" s="11">
        <f>YEAR(tbl_LoanData[[#This Row],[Application Date]])</f>
        <v>2025</v>
      </c>
      <c r="AK4501" s="11" t="str">
        <f>TEXT(tbl_LoanData[[#This Row],[Application Date]],"MMMM")</f>
        <v>February</v>
      </c>
      <c r="AL4501" s="12">
        <f>DATE(YEAR(tbl_LoanData[[#This Row],[Application Date]]),MONTH(tbl_LoanData[[#This Row],[Application Date]]),1)</f>
        <v>45689</v>
      </c>
      <c r="AM4501" s="14">
        <f ca="1">IF(AND(tbl_LoanData[[#This Row],[Application Date]]&gt;=EOMONTH(TODAY(),-1)+1,tbl_LoanData[[#This Row],[Application Date]]&lt;=TODAY()),tbl_LoanData[[#This Row],[Loan Amount]],0)</f>
        <v>0</v>
      </c>
      <c r="AN4501" s="14">
        <f>tbl_LoanData[[#This Row],[Amount Paid]]-(Q4501-X4501)</f>
        <v>238757.75999999995</v>
      </c>
      <c r="AO4501" s="14">
        <f>IF(tbl_LoanData[[#This Row],[Application Status]]="Approved",1,0)</f>
        <v>1</v>
      </c>
      <c r="AP4501" s="22" t="str">
        <f t="shared" ca="1" si="211"/>
        <v/>
      </c>
      <c r="AQ4501" s="22" t="str">
        <f t="shared" ca="1" si="212"/>
        <v/>
      </c>
    </row>
    <row r="4502" spans="1:43" ht="14.4" customHeight="1" x14ac:dyDescent="0.3">
      <c r="A4502" s="2" t="s">
        <v>10277</v>
      </c>
      <c r="B4502" s="2" t="s">
        <v>10278</v>
      </c>
      <c r="C4502" s="2" t="s">
        <v>253</v>
      </c>
      <c r="D4502" s="2" t="s">
        <v>182</v>
      </c>
      <c r="E4502" s="2" t="s">
        <v>311</v>
      </c>
      <c r="F4502" s="2">
        <v>27</v>
      </c>
      <c r="G4502" s="2" t="s">
        <v>69</v>
      </c>
      <c r="H4502" s="2" t="s">
        <v>273</v>
      </c>
      <c r="I4502" s="2" t="s">
        <v>45</v>
      </c>
      <c r="J4502" s="3">
        <v>45709</v>
      </c>
      <c r="K4502" s="3">
        <v>45726</v>
      </c>
      <c r="L4502" s="2" t="s">
        <v>40</v>
      </c>
      <c r="M4502" s="2" t="s">
        <v>157</v>
      </c>
      <c r="N4502" s="2" t="s">
        <v>299</v>
      </c>
      <c r="O4502" s="4">
        <v>1487000</v>
      </c>
      <c r="P4502" s="4">
        <v>163200</v>
      </c>
      <c r="Q4502" s="4">
        <v>1323800</v>
      </c>
      <c r="R4502" s="2">
        <v>48</v>
      </c>
      <c r="S4502" s="5">
        <v>8.5399999999999991</v>
      </c>
      <c r="T4502" s="4">
        <v>37000.21</v>
      </c>
      <c r="U4502" s="2" t="s">
        <v>73</v>
      </c>
      <c r="V4502" s="2" t="s">
        <v>74</v>
      </c>
      <c r="W4502" s="4">
        <v>629003.56999999995</v>
      </c>
      <c r="X4502" s="4">
        <v>1147006.51</v>
      </c>
      <c r="Y4502" s="4">
        <v>1776010.08</v>
      </c>
      <c r="Z4502" s="2">
        <v>0</v>
      </c>
      <c r="AA4502" s="2" t="s">
        <v>56</v>
      </c>
      <c r="AB4502" s="2" t="s">
        <v>15732</v>
      </c>
      <c r="AC4502" s="2" t="s">
        <v>360</v>
      </c>
      <c r="AD4502" s="2" t="s">
        <v>76</v>
      </c>
      <c r="AE4502" s="5">
        <v>89.02</v>
      </c>
      <c r="AF4502" s="2">
        <v>0</v>
      </c>
      <c r="AG4502" s="2" t="s">
        <v>77</v>
      </c>
      <c r="AH4502" s="2">
        <v>17</v>
      </c>
      <c r="AI4502" s="6" t="str">
        <f t="shared" si="210"/>
        <v>25-34</v>
      </c>
      <c r="AJ4502" s="11">
        <f>YEAR(tbl_LoanData[[#This Row],[Application Date]])</f>
        <v>2025</v>
      </c>
      <c r="AK4502" s="11" t="str">
        <f>TEXT(tbl_LoanData[[#This Row],[Application Date]],"MMMM")</f>
        <v>February</v>
      </c>
      <c r="AL4502" s="12">
        <f>DATE(YEAR(tbl_LoanData[[#This Row],[Application Date]]),MONTH(tbl_LoanData[[#This Row],[Application Date]]),1)</f>
        <v>45689</v>
      </c>
      <c r="AM4502" s="14">
        <f ca="1">IF(AND(tbl_LoanData[[#This Row],[Application Date]]&gt;=EOMONTH(TODAY(),-1)+1,tbl_LoanData[[#This Row],[Application Date]]&lt;=TODAY()),tbl_LoanData[[#This Row],[Loan Amount]],0)</f>
        <v>0</v>
      </c>
      <c r="AN4502" s="14">
        <f>tbl_LoanData[[#This Row],[Amount Paid]]-(Q4502-X4502)</f>
        <v>452210.07999999996</v>
      </c>
      <c r="AO4502" s="14">
        <f>IF(tbl_LoanData[[#This Row],[Application Status]]="Approved",1,0)</f>
        <v>1</v>
      </c>
      <c r="AP4502" s="22" t="str">
        <f t="shared" ca="1" si="211"/>
        <v/>
      </c>
      <c r="AQ4502" s="22" t="str">
        <f t="shared" ca="1" si="212"/>
        <v/>
      </c>
    </row>
    <row r="4503" spans="1:43" ht="14.4" customHeight="1" x14ac:dyDescent="0.3">
      <c r="A4503" s="2" t="s">
        <v>10373</v>
      </c>
      <c r="B4503" s="2" t="s">
        <v>10374</v>
      </c>
      <c r="C4503" s="2" t="s">
        <v>66</v>
      </c>
      <c r="D4503" s="2" t="s">
        <v>117</v>
      </c>
      <c r="E4503" s="2" t="s">
        <v>142</v>
      </c>
      <c r="F4503" s="2">
        <v>42</v>
      </c>
      <c r="G4503" s="2" t="s">
        <v>69</v>
      </c>
      <c r="H4503" s="2" t="s">
        <v>143</v>
      </c>
      <c r="I4503" s="2" t="s">
        <v>46</v>
      </c>
      <c r="J4503" s="3">
        <v>45694</v>
      </c>
      <c r="K4503" s="3"/>
      <c r="L4503" s="2" t="s">
        <v>37</v>
      </c>
      <c r="M4503" s="2" t="s">
        <v>104</v>
      </c>
      <c r="N4503" s="2" t="s">
        <v>192</v>
      </c>
      <c r="O4503" s="4">
        <v>167000</v>
      </c>
      <c r="P4503" s="4">
        <v>29700</v>
      </c>
      <c r="Q4503" s="4">
        <v>137300</v>
      </c>
      <c r="R4503" s="2">
        <v>18</v>
      </c>
      <c r="S4503" s="5">
        <v>5.27</v>
      </c>
      <c r="T4503" s="4">
        <v>8230.75</v>
      </c>
      <c r="U4503" s="2" t="s">
        <v>113</v>
      </c>
      <c r="V4503" s="2" t="s">
        <v>97</v>
      </c>
      <c r="W4503" s="4">
        <v>0</v>
      </c>
      <c r="X4503" s="4">
        <v>0</v>
      </c>
      <c r="Y4503" s="4">
        <v>148153.56</v>
      </c>
      <c r="Z4503" s="2">
        <v>0</v>
      </c>
      <c r="AA4503" s="2" t="s">
        <v>97</v>
      </c>
      <c r="AB4503" s="2" t="s">
        <v>15731</v>
      </c>
      <c r="AC4503" s="2" t="s">
        <v>129</v>
      </c>
      <c r="AD4503" s="2" t="s">
        <v>76</v>
      </c>
      <c r="AE4503" s="5">
        <v>82.22</v>
      </c>
      <c r="AF4503" s="2">
        <v>0</v>
      </c>
      <c r="AG4503" s="2" t="s">
        <v>97</v>
      </c>
      <c r="AH4503" s="2"/>
      <c r="AI4503" s="6" t="str">
        <f t="shared" si="210"/>
        <v>35-44</v>
      </c>
      <c r="AJ4503" s="11">
        <f>YEAR(tbl_LoanData[[#This Row],[Application Date]])</f>
        <v>2025</v>
      </c>
      <c r="AK4503" s="11" t="str">
        <f>TEXT(tbl_LoanData[[#This Row],[Application Date]],"MMMM")</f>
        <v>February</v>
      </c>
      <c r="AL4503" s="12">
        <f>DATE(YEAR(tbl_LoanData[[#This Row],[Application Date]]),MONTH(tbl_LoanData[[#This Row],[Application Date]]),1)</f>
        <v>45689</v>
      </c>
      <c r="AM4503" s="14">
        <f ca="1">IF(AND(tbl_LoanData[[#This Row],[Application Date]]&gt;=EOMONTH(TODAY(),-1)+1,tbl_LoanData[[#This Row],[Application Date]]&lt;=TODAY()),tbl_LoanData[[#This Row],[Loan Amount]],0)</f>
        <v>0</v>
      </c>
      <c r="AN4503" s="14">
        <f>tbl_LoanData[[#This Row],[Amount Paid]]-(Q4503-X4503)</f>
        <v>-137300</v>
      </c>
      <c r="AO4503" s="14">
        <f>IF(tbl_LoanData[[#This Row],[Application Status]]="Approved",1,0)</f>
        <v>0</v>
      </c>
      <c r="AP4503" s="22" t="str">
        <f t="shared" ca="1" si="211"/>
        <v/>
      </c>
      <c r="AQ4503" s="22" t="str">
        <f t="shared" ca="1" si="212"/>
        <v/>
      </c>
    </row>
    <row r="4504" spans="1:43" ht="14.4" customHeight="1" x14ac:dyDescent="0.3">
      <c r="A4504" s="2" t="s">
        <v>10377</v>
      </c>
      <c r="B4504" s="2" t="s">
        <v>10378</v>
      </c>
      <c r="C4504" s="2" t="s">
        <v>198</v>
      </c>
      <c r="D4504" s="2" t="s">
        <v>82</v>
      </c>
      <c r="E4504" s="2" t="s">
        <v>268</v>
      </c>
      <c r="F4504" s="2">
        <v>40</v>
      </c>
      <c r="G4504" s="2" t="s">
        <v>69</v>
      </c>
      <c r="H4504" s="2" t="s">
        <v>233</v>
      </c>
      <c r="I4504" s="2" t="s">
        <v>46</v>
      </c>
      <c r="J4504" s="3">
        <v>45689</v>
      </c>
      <c r="K4504" s="3">
        <v>45698</v>
      </c>
      <c r="L4504" s="2" t="s">
        <v>39</v>
      </c>
      <c r="M4504" s="2" t="s">
        <v>157</v>
      </c>
      <c r="N4504" s="2" t="s">
        <v>158</v>
      </c>
      <c r="O4504" s="4">
        <v>2403000</v>
      </c>
      <c r="P4504" s="4">
        <v>577700</v>
      </c>
      <c r="Q4504" s="4">
        <v>1825300</v>
      </c>
      <c r="R4504" s="2">
        <v>24</v>
      </c>
      <c r="S4504" s="5">
        <v>5.32</v>
      </c>
      <c r="T4504" s="4">
        <v>84146.33</v>
      </c>
      <c r="U4504" s="2" t="s">
        <v>73</v>
      </c>
      <c r="V4504" s="2" t="s">
        <v>74</v>
      </c>
      <c r="W4504" s="4">
        <v>1514633.94</v>
      </c>
      <c r="X4504" s="4">
        <v>504877.98</v>
      </c>
      <c r="Y4504" s="4">
        <v>2019511.92</v>
      </c>
      <c r="Z4504" s="2">
        <v>0</v>
      </c>
      <c r="AA4504" s="2" t="s">
        <v>56</v>
      </c>
      <c r="AB4504" s="2" t="s">
        <v>15727</v>
      </c>
      <c r="AC4504" s="2" t="s">
        <v>106</v>
      </c>
      <c r="AD4504" s="2" t="s">
        <v>76</v>
      </c>
      <c r="AE4504" s="5">
        <v>75.959999999999994</v>
      </c>
      <c r="AF4504" s="2">
        <v>0</v>
      </c>
      <c r="AG4504" s="2" t="s">
        <v>77</v>
      </c>
      <c r="AH4504" s="2">
        <v>9</v>
      </c>
      <c r="AI4504" s="6" t="str">
        <f t="shared" si="210"/>
        <v>35-44</v>
      </c>
      <c r="AJ4504" s="11">
        <f>YEAR(tbl_LoanData[[#This Row],[Application Date]])</f>
        <v>2025</v>
      </c>
      <c r="AK4504" s="11" t="str">
        <f>TEXT(tbl_LoanData[[#This Row],[Application Date]],"MMMM")</f>
        <v>February</v>
      </c>
      <c r="AL4504" s="12">
        <f>DATE(YEAR(tbl_LoanData[[#This Row],[Application Date]]),MONTH(tbl_LoanData[[#This Row],[Application Date]]),1)</f>
        <v>45689</v>
      </c>
      <c r="AM4504" s="14">
        <f ca="1">IF(AND(tbl_LoanData[[#This Row],[Application Date]]&gt;=EOMONTH(TODAY(),-1)+1,tbl_LoanData[[#This Row],[Application Date]]&lt;=TODAY()),tbl_LoanData[[#This Row],[Loan Amount]],0)</f>
        <v>0</v>
      </c>
      <c r="AN4504" s="14">
        <f>tbl_LoanData[[#This Row],[Amount Paid]]-(Q4504-X4504)</f>
        <v>194211.91999999993</v>
      </c>
      <c r="AO4504" s="14">
        <f>IF(tbl_LoanData[[#This Row],[Application Status]]="Approved",1,0)</f>
        <v>1</v>
      </c>
      <c r="AP4504" s="22" t="str">
        <f t="shared" ca="1" si="211"/>
        <v/>
      </c>
      <c r="AQ4504" s="22" t="str">
        <f t="shared" ca="1" si="212"/>
        <v/>
      </c>
    </row>
    <row r="4505" spans="1:43" x14ac:dyDescent="0.3">
      <c r="A4505" s="2" t="s">
        <v>10619</v>
      </c>
      <c r="B4505" s="2" t="s">
        <v>10620</v>
      </c>
      <c r="C4505" s="2" t="s">
        <v>227</v>
      </c>
      <c r="D4505" s="2" t="s">
        <v>102</v>
      </c>
      <c r="E4505" s="2" t="s">
        <v>67</v>
      </c>
      <c r="F4505" s="2">
        <v>50</v>
      </c>
      <c r="G4505" s="2" t="s">
        <v>69</v>
      </c>
      <c r="H4505" s="2" t="s">
        <v>259</v>
      </c>
      <c r="I4505" s="2" t="s">
        <v>43</v>
      </c>
      <c r="J4505" s="3">
        <v>45706</v>
      </c>
      <c r="K4505" s="3"/>
      <c r="L4505" s="2" t="s">
        <v>40</v>
      </c>
      <c r="M4505" s="2" t="s">
        <v>71</v>
      </c>
      <c r="N4505" s="2" t="s">
        <v>137</v>
      </c>
      <c r="O4505" s="4">
        <v>984000</v>
      </c>
      <c r="P4505" s="4">
        <v>182900</v>
      </c>
      <c r="Q4505" s="4">
        <v>801100</v>
      </c>
      <c r="R4505" s="2">
        <v>48</v>
      </c>
      <c r="S4505" s="5">
        <v>11.86</v>
      </c>
      <c r="T4505" s="4">
        <v>24607.119999999999</v>
      </c>
      <c r="U4505" s="2" t="s">
        <v>113</v>
      </c>
      <c r="V4505" s="2" t="s">
        <v>97</v>
      </c>
      <c r="W4505" s="4">
        <v>0</v>
      </c>
      <c r="X4505" s="4">
        <v>0</v>
      </c>
      <c r="Y4505" s="4">
        <v>1181141.8400000001</v>
      </c>
      <c r="Z4505" s="2">
        <v>0</v>
      </c>
      <c r="AA4505" s="2" t="s">
        <v>97</v>
      </c>
      <c r="AB4505" s="2" t="s">
        <v>15729</v>
      </c>
      <c r="AC4505" s="2" t="s">
        <v>87</v>
      </c>
      <c r="AD4505" s="2" t="s">
        <v>76</v>
      </c>
      <c r="AE4505" s="5">
        <v>81.41</v>
      </c>
      <c r="AF4505" s="2">
        <v>0</v>
      </c>
      <c r="AG4505" s="2" t="s">
        <v>97</v>
      </c>
      <c r="AH4505" s="2"/>
      <c r="AI4505" s="6" t="str">
        <f t="shared" si="210"/>
        <v>45-54</v>
      </c>
      <c r="AJ4505" s="11">
        <f>YEAR(tbl_LoanData[[#This Row],[Application Date]])</f>
        <v>2025</v>
      </c>
      <c r="AK4505" s="11" t="str">
        <f>TEXT(tbl_LoanData[[#This Row],[Application Date]],"MMMM")</f>
        <v>February</v>
      </c>
      <c r="AL4505" s="12">
        <f>DATE(YEAR(tbl_LoanData[[#This Row],[Application Date]]),MONTH(tbl_LoanData[[#This Row],[Application Date]]),1)</f>
        <v>45689</v>
      </c>
      <c r="AM4505" s="14">
        <f ca="1">IF(AND(tbl_LoanData[[#This Row],[Application Date]]&gt;=EOMONTH(TODAY(),-1)+1,tbl_LoanData[[#This Row],[Application Date]]&lt;=TODAY()),tbl_LoanData[[#This Row],[Loan Amount]],0)</f>
        <v>0</v>
      </c>
      <c r="AN4505" s="14">
        <f>tbl_LoanData[[#This Row],[Amount Paid]]-(Q4505-X4505)</f>
        <v>-801100</v>
      </c>
      <c r="AO4505" s="14">
        <f>IF(tbl_LoanData[[#This Row],[Application Status]]="Approved",1,0)</f>
        <v>0</v>
      </c>
      <c r="AP4505" s="22" t="str">
        <f t="shared" ca="1" si="211"/>
        <v/>
      </c>
      <c r="AQ4505" s="22" t="str">
        <f t="shared" ca="1" si="212"/>
        <v/>
      </c>
    </row>
    <row r="4506" spans="1:43" ht="14.4" customHeight="1" x14ac:dyDescent="0.3">
      <c r="A4506" s="2" t="s">
        <v>10633</v>
      </c>
      <c r="B4506" s="2" t="s">
        <v>10634</v>
      </c>
      <c r="C4506" s="2" t="s">
        <v>390</v>
      </c>
      <c r="D4506" s="2" t="s">
        <v>254</v>
      </c>
      <c r="E4506" s="2" t="s">
        <v>135</v>
      </c>
      <c r="F4506" s="2">
        <v>59</v>
      </c>
      <c r="G4506" s="2" t="s">
        <v>83</v>
      </c>
      <c r="H4506" s="2" t="s">
        <v>177</v>
      </c>
      <c r="I4506" s="2" t="s">
        <v>43</v>
      </c>
      <c r="J4506" s="3">
        <v>45703</v>
      </c>
      <c r="K4506" s="3">
        <v>45724</v>
      </c>
      <c r="L4506" s="2" t="s">
        <v>39</v>
      </c>
      <c r="M4506" s="2" t="s">
        <v>85</v>
      </c>
      <c r="N4506" s="2" t="s">
        <v>373</v>
      </c>
      <c r="O4506" s="4">
        <v>2001000</v>
      </c>
      <c r="P4506" s="4">
        <v>618100</v>
      </c>
      <c r="Q4506" s="4">
        <v>1382900</v>
      </c>
      <c r="R4506" s="2">
        <v>18</v>
      </c>
      <c r="S4506" s="5">
        <v>7.08</v>
      </c>
      <c r="T4506" s="4">
        <v>84986.89</v>
      </c>
      <c r="U4506" s="2" t="s">
        <v>73</v>
      </c>
      <c r="V4506" s="2" t="s">
        <v>74</v>
      </c>
      <c r="W4506" s="4">
        <v>1359790.24</v>
      </c>
      <c r="X4506" s="4">
        <v>169973.74</v>
      </c>
      <c r="Y4506" s="4">
        <v>1529763.98</v>
      </c>
      <c r="Z4506" s="2">
        <v>31</v>
      </c>
      <c r="AA4506" s="2" t="s">
        <v>58</v>
      </c>
      <c r="AB4506" s="2" t="s">
        <v>15731</v>
      </c>
      <c r="AC4506" s="2" t="s">
        <v>138</v>
      </c>
      <c r="AD4506" s="2" t="s">
        <v>76</v>
      </c>
      <c r="AE4506" s="5">
        <v>69.11</v>
      </c>
      <c r="AF4506" s="2">
        <v>1</v>
      </c>
      <c r="AG4506" s="2" t="s">
        <v>15718</v>
      </c>
      <c r="AH4506" s="2">
        <v>21</v>
      </c>
      <c r="AI4506" s="6" t="str">
        <f t="shared" si="210"/>
        <v>55-64</v>
      </c>
      <c r="AJ4506" s="11">
        <f>YEAR(tbl_LoanData[[#This Row],[Application Date]])</f>
        <v>2025</v>
      </c>
      <c r="AK4506" s="11" t="str">
        <f>TEXT(tbl_LoanData[[#This Row],[Application Date]],"MMMM")</f>
        <v>February</v>
      </c>
      <c r="AL4506" s="12">
        <f>DATE(YEAR(tbl_LoanData[[#This Row],[Application Date]]),MONTH(tbl_LoanData[[#This Row],[Application Date]]),1)</f>
        <v>45689</v>
      </c>
      <c r="AM4506" s="14">
        <f ca="1">IF(AND(tbl_LoanData[[#This Row],[Application Date]]&gt;=EOMONTH(TODAY(),-1)+1,tbl_LoanData[[#This Row],[Application Date]]&lt;=TODAY()),tbl_LoanData[[#This Row],[Loan Amount]],0)</f>
        <v>0</v>
      </c>
      <c r="AN4506" s="14">
        <f>tbl_LoanData[[#This Row],[Amount Paid]]-(Q4506-X4506)</f>
        <v>146863.97999999998</v>
      </c>
      <c r="AO4506" s="14">
        <f>IF(tbl_LoanData[[#This Row],[Application Status]]="Approved",1,0)</f>
        <v>1</v>
      </c>
      <c r="AP4506" s="22" t="str">
        <f t="shared" ca="1" si="211"/>
        <v/>
      </c>
      <c r="AQ4506" s="22" t="str">
        <f t="shared" ca="1" si="212"/>
        <v/>
      </c>
    </row>
    <row r="4507" spans="1:43" ht="14.4" customHeight="1" x14ac:dyDescent="0.3">
      <c r="A4507" s="2" t="s">
        <v>10673</v>
      </c>
      <c r="B4507" s="2" t="s">
        <v>10674</v>
      </c>
      <c r="C4507" s="2" t="s">
        <v>223</v>
      </c>
      <c r="D4507" s="2" t="s">
        <v>311</v>
      </c>
      <c r="E4507" s="2" t="s">
        <v>394</v>
      </c>
      <c r="F4507" s="2">
        <v>64</v>
      </c>
      <c r="G4507" s="2" t="s">
        <v>69</v>
      </c>
      <c r="H4507" s="2" t="s">
        <v>103</v>
      </c>
      <c r="I4507" s="2" t="s">
        <v>43</v>
      </c>
      <c r="J4507" s="3">
        <v>45695</v>
      </c>
      <c r="K4507" s="3">
        <v>45711</v>
      </c>
      <c r="L4507" s="2" t="s">
        <v>38</v>
      </c>
      <c r="M4507" s="2" t="s">
        <v>127</v>
      </c>
      <c r="N4507" s="2" t="s">
        <v>128</v>
      </c>
      <c r="O4507" s="4">
        <v>1826000</v>
      </c>
      <c r="P4507" s="4">
        <v>600200</v>
      </c>
      <c r="Q4507" s="4">
        <v>1225800</v>
      </c>
      <c r="R4507" s="2">
        <v>24</v>
      </c>
      <c r="S4507" s="5">
        <v>13.85</v>
      </c>
      <c r="T4507" s="4">
        <v>65222.78</v>
      </c>
      <c r="U4507" s="2" t="s">
        <v>73</v>
      </c>
      <c r="V4507" s="2" t="s">
        <v>74</v>
      </c>
      <c r="W4507" s="4">
        <v>1043564.48</v>
      </c>
      <c r="X4507" s="4">
        <v>521782.12</v>
      </c>
      <c r="Y4507" s="4">
        <v>1565346.6</v>
      </c>
      <c r="Z4507" s="2">
        <v>62</v>
      </c>
      <c r="AA4507" s="2" t="s">
        <v>59</v>
      </c>
      <c r="AB4507" s="2" t="s">
        <v>15733</v>
      </c>
      <c r="AC4507" s="2" t="s">
        <v>332</v>
      </c>
      <c r="AD4507" s="2" t="s">
        <v>76</v>
      </c>
      <c r="AE4507" s="5">
        <v>67.13</v>
      </c>
      <c r="AF4507" s="2">
        <v>2</v>
      </c>
      <c r="AG4507" s="2" t="s">
        <v>130</v>
      </c>
      <c r="AH4507" s="2">
        <v>16</v>
      </c>
      <c r="AI4507" s="6" t="str">
        <f t="shared" si="210"/>
        <v>55-64</v>
      </c>
      <c r="AJ4507" s="11">
        <f>YEAR(tbl_LoanData[[#This Row],[Application Date]])</f>
        <v>2025</v>
      </c>
      <c r="AK4507" s="11" t="str">
        <f>TEXT(tbl_LoanData[[#This Row],[Application Date]],"MMMM")</f>
        <v>February</v>
      </c>
      <c r="AL4507" s="12">
        <f>DATE(YEAR(tbl_LoanData[[#This Row],[Application Date]]),MONTH(tbl_LoanData[[#This Row],[Application Date]]),1)</f>
        <v>45689</v>
      </c>
      <c r="AM4507" s="14">
        <f ca="1">IF(AND(tbl_LoanData[[#This Row],[Application Date]]&gt;=EOMONTH(TODAY(),-1)+1,tbl_LoanData[[#This Row],[Application Date]]&lt;=TODAY()),tbl_LoanData[[#This Row],[Loan Amount]],0)</f>
        <v>0</v>
      </c>
      <c r="AN4507" s="14">
        <f>tbl_LoanData[[#This Row],[Amount Paid]]-(Q4507-X4507)</f>
        <v>339546.6</v>
      </c>
      <c r="AO4507" s="14">
        <f>IF(tbl_LoanData[[#This Row],[Application Status]]="Approved",1,0)</f>
        <v>1</v>
      </c>
      <c r="AP4507" s="22" t="str">
        <f t="shared" ca="1" si="211"/>
        <v/>
      </c>
      <c r="AQ4507" s="22" t="str">
        <f t="shared" ca="1" si="212"/>
        <v/>
      </c>
    </row>
    <row r="4508" spans="1:43" ht="14.4" customHeight="1" x14ac:dyDescent="0.3">
      <c r="A4508" s="2" t="s">
        <v>10861</v>
      </c>
      <c r="B4508" s="2" t="s">
        <v>10862</v>
      </c>
      <c r="C4508" s="2" t="s">
        <v>155</v>
      </c>
      <c r="D4508" s="2" t="s">
        <v>142</v>
      </c>
      <c r="E4508" s="2" t="s">
        <v>142</v>
      </c>
      <c r="F4508" s="2">
        <v>57</v>
      </c>
      <c r="G4508" s="2" t="s">
        <v>83</v>
      </c>
      <c r="H4508" s="2" t="s">
        <v>172</v>
      </c>
      <c r="I4508" s="2" t="s">
        <v>45</v>
      </c>
      <c r="J4508" s="3">
        <v>45693</v>
      </c>
      <c r="K4508" s="3"/>
      <c r="L4508" s="2" t="s">
        <v>39</v>
      </c>
      <c r="M4508" s="2" t="s">
        <v>85</v>
      </c>
      <c r="N4508" s="2" t="s">
        <v>178</v>
      </c>
      <c r="O4508" s="4">
        <v>2587000</v>
      </c>
      <c r="P4508" s="4">
        <v>843800</v>
      </c>
      <c r="Q4508" s="4">
        <v>1743200</v>
      </c>
      <c r="R4508" s="2">
        <v>36</v>
      </c>
      <c r="S4508" s="5">
        <v>11.24</v>
      </c>
      <c r="T4508" s="4">
        <v>64750.2</v>
      </c>
      <c r="U4508" s="2" t="s">
        <v>113</v>
      </c>
      <c r="V4508" s="2" t="s">
        <v>97</v>
      </c>
      <c r="W4508" s="4">
        <v>0</v>
      </c>
      <c r="X4508" s="4">
        <v>0</v>
      </c>
      <c r="Y4508" s="4">
        <v>2331007.04</v>
      </c>
      <c r="Z4508" s="2">
        <v>0</v>
      </c>
      <c r="AA4508" s="2" t="s">
        <v>97</v>
      </c>
      <c r="AB4508" s="2" t="s">
        <v>15733</v>
      </c>
      <c r="AC4508" s="2" t="s">
        <v>87</v>
      </c>
      <c r="AD4508" s="2" t="s">
        <v>76</v>
      </c>
      <c r="AE4508" s="5">
        <v>67.38</v>
      </c>
      <c r="AF4508" s="2">
        <v>0</v>
      </c>
      <c r="AG4508" s="2" t="s">
        <v>97</v>
      </c>
      <c r="AH4508" s="2"/>
      <c r="AI4508" s="6" t="str">
        <f t="shared" si="210"/>
        <v>55-64</v>
      </c>
      <c r="AJ4508" s="11">
        <f>YEAR(tbl_LoanData[[#This Row],[Application Date]])</f>
        <v>2025</v>
      </c>
      <c r="AK4508" s="11" t="str">
        <f>TEXT(tbl_LoanData[[#This Row],[Application Date]],"MMMM")</f>
        <v>February</v>
      </c>
      <c r="AL4508" s="12">
        <f>DATE(YEAR(tbl_LoanData[[#This Row],[Application Date]]),MONTH(tbl_LoanData[[#This Row],[Application Date]]),1)</f>
        <v>45689</v>
      </c>
      <c r="AM4508" s="14">
        <f ca="1">IF(AND(tbl_LoanData[[#This Row],[Application Date]]&gt;=EOMONTH(TODAY(),-1)+1,tbl_LoanData[[#This Row],[Application Date]]&lt;=TODAY()),tbl_LoanData[[#This Row],[Loan Amount]],0)</f>
        <v>0</v>
      </c>
      <c r="AN4508" s="14">
        <f>tbl_LoanData[[#This Row],[Amount Paid]]-(Q4508-X4508)</f>
        <v>-1743200</v>
      </c>
      <c r="AO4508" s="14">
        <f>IF(tbl_LoanData[[#This Row],[Application Status]]="Approved",1,0)</f>
        <v>0</v>
      </c>
      <c r="AP4508" s="22" t="str">
        <f t="shared" ca="1" si="211"/>
        <v/>
      </c>
      <c r="AQ4508" s="22" t="str">
        <f t="shared" ca="1" si="212"/>
        <v/>
      </c>
    </row>
    <row r="4509" spans="1:43" ht="14.4" customHeight="1" x14ac:dyDescent="0.3">
      <c r="A4509" s="2" t="s">
        <v>10959</v>
      </c>
      <c r="B4509" s="2" t="s">
        <v>10960</v>
      </c>
      <c r="C4509" s="2" t="s">
        <v>949</v>
      </c>
      <c r="D4509" s="2" t="s">
        <v>161</v>
      </c>
      <c r="E4509" s="2" t="s">
        <v>232</v>
      </c>
      <c r="F4509" s="2">
        <v>64</v>
      </c>
      <c r="G4509" s="2" t="s">
        <v>83</v>
      </c>
      <c r="H4509" s="2" t="s">
        <v>307</v>
      </c>
      <c r="I4509" s="2" t="s">
        <v>43</v>
      </c>
      <c r="J4509" s="3">
        <v>45694</v>
      </c>
      <c r="K4509" s="3">
        <v>45702</v>
      </c>
      <c r="L4509" s="2" t="s">
        <v>41</v>
      </c>
      <c r="M4509" s="2" t="s">
        <v>184</v>
      </c>
      <c r="N4509" s="2" t="s">
        <v>185</v>
      </c>
      <c r="O4509" s="4">
        <v>1884000</v>
      </c>
      <c r="P4509" s="4">
        <v>594200</v>
      </c>
      <c r="Q4509" s="4">
        <v>1289800</v>
      </c>
      <c r="R4509" s="2">
        <v>12</v>
      </c>
      <c r="S4509" s="5">
        <v>12.91</v>
      </c>
      <c r="T4509" s="4">
        <v>121359.43</v>
      </c>
      <c r="U4509" s="2" t="s">
        <v>73</v>
      </c>
      <c r="V4509" s="2" t="s">
        <v>33</v>
      </c>
      <c r="W4509" s="4">
        <v>1456313.18</v>
      </c>
      <c r="X4509" s="4">
        <v>0</v>
      </c>
      <c r="Y4509" s="4">
        <v>1456313.18</v>
      </c>
      <c r="Z4509" s="2">
        <v>0</v>
      </c>
      <c r="AA4509" s="2" t="s">
        <v>56</v>
      </c>
      <c r="AB4509" s="2" t="s">
        <v>15729</v>
      </c>
      <c r="AC4509" s="2" t="s">
        <v>129</v>
      </c>
      <c r="AD4509" s="2" t="s">
        <v>76</v>
      </c>
      <c r="AE4509" s="5">
        <v>68.459999999999994</v>
      </c>
      <c r="AF4509" s="2">
        <v>0</v>
      </c>
      <c r="AG4509" s="2" t="s">
        <v>77</v>
      </c>
      <c r="AH4509" s="2">
        <v>8</v>
      </c>
      <c r="AI4509" s="6" t="str">
        <f t="shared" si="210"/>
        <v>55-64</v>
      </c>
      <c r="AJ4509" s="11">
        <f>YEAR(tbl_LoanData[[#This Row],[Application Date]])</f>
        <v>2025</v>
      </c>
      <c r="AK4509" s="11" t="str">
        <f>TEXT(tbl_LoanData[[#This Row],[Application Date]],"MMMM")</f>
        <v>February</v>
      </c>
      <c r="AL4509" s="12">
        <f>DATE(YEAR(tbl_LoanData[[#This Row],[Application Date]]),MONTH(tbl_LoanData[[#This Row],[Application Date]]),1)</f>
        <v>45689</v>
      </c>
      <c r="AM4509" s="14">
        <f ca="1">IF(AND(tbl_LoanData[[#This Row],[Application Date]]&gt;=EOMONTH(TODAY(),-1)+1,tbl_LoanData[[#This Row],[Application Date]]&lt;=TODAY()),tbl_LoanData[[#This Row],[Loan Amount]],0)</f>
        <v>0</v>
      </c>
      <c r="AN4509" s="14">
        <f>tbl_LoanData[[#This Row],[Amount Paid]]-(Q4509-X4509)</f>
        <v>166513.17999999993</v>
      </c>
      <c r="AO4509" s="14">
        <f>IF(tbl_LoanData[[#This Row],[Application Status]]="Approved",1,0)</f>
        <v>1</v>
      </c>
      <c r="AP4509" s="22" t="str">
        <f t="shared" ca="1" si="211"/>
        <v/>
      </c>
      <c r="AQ4509" s="22" t="str">
        <f t="shared" ca="1" si="212"/>
        <v/>
      </c>
    </row>
    <row r="4510" spans="1:43" ht="14.4" customHeight="1" x14ac:dyDescent="0.3">
      <c r="A4510" s="2" t="s">
        <v>10971</v>
      </c>
      <c r="B4510" s="2" t="s">
        <v>10972</v>
      </c>
      <c r="C4510" s="2" t="s">
        <v>655</v>
      </c>
      <c r="D4510" s="2" t="s">
        <v>142</v>
      </c>
      <c r="E4510" s="2" t="s">
        <v>311</v>
      </c>
      <c r="F4510" s="2">
        <v>65</v>
      </c>
      <c r="G4510" s="2" t="s">
        <v>69</v>
      </c>
      <c r="H4510" s="2" t="s">
        <v>250</v>
      </c>
      <c r="I4510" s="2" t="s">
        <v>52</v>
      </c>
      <c r="J4510" s="3">
        <v>45695</v>
      </c>
      <c r="K4510" s="3"/>
      <c r="L4510" s="2" t="s">
        <v>40</v>
      </c>
      <c r="M4510" s="2" t="s">
        <v>157</v>
      </c>
      <c r="N4510" s="2" t="s">
        <v>328</v>
      </c>
      <c r="O4510" s="4">
        <v>1252000</v>
      </c>
      <c r="P4510" s="4">
        <v>328200</v>
      </c>
      <c r="Q4510" s="4">
        <v>923800</v>
      </c>
      <c r="R4510" s="2">
        <v>24</v>
      </c>
      <c r="S4510" s="5">
        <v>12.55</v>
      </c>
      <c r="T4510" s="4">
        <v>48153.08</v>
      </c>
      <c r="U4510" s="2" t="s">
        <v>113</v>
      </c>
      <c r="V4510" s="2" t="s">
        <v>97</v>
      </c>
      <c r="W4510" s="4">
        <v>0</v>
      </c>
      <c r="X4510" s="4">
        <v>0</v>
      </c>
      <c r="Y4510" s="4">
        <v>1155673.8</v>
      </c>
      <c r="Z4510" s="2">
        <v>0</v>
      </c>
      <c r="AA4510" s="2" t="s">
        <v>97</v>
      </c>
      <c r="AB4510" s="2" t="s">
        <v>15729</v>
      </c>
      <c r="AC4510" s="2" t="s">
        <v>146</v>
      </c>
      <c r="AD4510" s="2" t="s">
        <v>76</v>
      </c>
      <c r="AE4510" s="5">
        <v>73.790000000000006</v>
      </c>
      <c r="AF4510" s="2">
        <v>0</v>
      </c>
      <c r="AG4510" s="2" t="s">
        <v>97</v>
      </c>
      <c r="AH4510" s="2"/>
      <c r="AI4510" s="6" t="str">
        <f t="shared" si="210"/>
        <v>65+</v>
      </c>
      <c r="AJ4510" s="11">
        <f>YEAR(tbl_LoanData[[#This Row],[Application Date]])</f>
        <v>2025</v>
      </c>
      <c r="AK4510" s="11" t="str">
        <f>TEXT(tbl_LoanData[[#This Row],[Application Date]],"MMMM")</f>
        <v>February</v>
      </c>
      <c r="AL4510" s="12">
        <f>DATE(YEAR(tbl_LoanData[[#This Row],[Application Date]]),MONTH(tbl_LoanData[[#This Row],[Application Date]]),1)</f>
        <v>45689</v>
      </c>
      <c r="AM4510" s="14">
        <f ca="1">IF(AND(tbl_LoanData[[#This Row],[Application Date]]&gt;=EOMONTH(TODAY(),-1)+1,tbl_LoanData[[#This Row],[Application Date]]&lt;=TODAY()),tbl_LoanData[[#This Row],[Loan Amount]],0)</f>
        <v>0</v>
      </c>
      <c r="AN4510" s="14">
        <f>tbl_LoanData[[#This Row],[Amount Paid]]-(Q4510-X4510)</f>
        <v>-923800</v>
      </c>
      <c r="AO4510" s="14">
        <f>IF(tbl_LoanData[[#This Row],[Application Status]]="Approved",1,0)</f>
        <v>0</v>
      </c>
      <c r="AP4510" s="22" t="str">
        <f t="shared" ca="1" si="211"/>
        <v/>
      </c>
      <c r="AQ4510" s="22" t="str">
        <f t="shared" ca="1" si="212"/>
        <v/>
      </c>
    </row>
    <row r="4511" spans="1:43" ht="14.4" customHeight="1" x14ac:dyDescent="0.3">
      <c r="A4511" s="2" t="s">
        <v>11155</v>
      </c>
      <c r="B4511" s="2" t="s">
        <v>11156</v>
      </c>
      <c r="C4511" s="2" t="s">
        <v>80</v>
      </c>
      <c r="D4511" s="2" t="s">
        <v>117</v>
      </c>
      <c r="E4511" s="2" t="s">
        <v>540</v>
      </c>
      <c r="F4511" s="2">
        <v>53</v>
      </c>
      <c r="G4511" s="2" t="s">
        <v>83</v>
      </c>
      <c r="H4511" s="2" t="s">
        <v>151</v>
      </c>
      <c r="I4511" s="2" t="s">
        <v>46</v>
      </c>
      <c r="J4511" s="3">
        <v>45690</v>
      </c>
      <c r="K4511" s="3">
        <v>45696</v>
      </c>
      <c r="L4511" s="2" t="s">
        <v>39</v>
      </c>
      <c r="M4511" s="2" t="s">
        <v>157</v>
      </c>
      <c r="N4511" s="2" t="s">
        <v>158</v>
      </c>
      <c r="O4511" s="4">
        <v>2361000</v>
      </c>
      <c r="P4511" s="4">
        <v>374200</v>
      </c>
      <c r="Q4511" s="4">
        <v>1986800</v>
      </c>
      <c r="R4511" s="2">
        <v>24</v>
      </c>
      <c r="S4511" s="5">
        <v>9.81</v>
      </c>
      <c r="T4511" s="4">
        <v>99025.42</v>
      </c>
      <c r="U4511" s="2" t="s">
        <v>73</v>
      </c>
      <c r="V4511" s="2" t="s">
        <v>74</v>
      </c>
      <c r="W4511" s="4">
        <v>1782457.56</v>
      </c>
      <c r="X4511" s="4">
        <v>594152.6</v>
      </c>
      <c r="Y4511" s="4">
        <v>2376610.16</v>
      </c>
      <c r="Z4511" s="2">
        <v>0</v>
      </c>
      <c r="AA4511" s="2" t="s">
        <v>56</v>
      </c>
      <c r="AB4511" s="2" t="s">
        <v>15734</v>
      </c>
      <c r="AC4511" s="2" t="s">
        <v>138</v>
      </c>
      <c r="AD4511" s="2" t="s">
        <v>76</v>
      </c>
      <c r="AE4511" s="5">
        <v>84.15</v>
      </c>
      <c r="AF4511" s="2">
        <v>0</v>
      </c>
      <c r="AG4511" s="2" t="s">
        <v>77</v>
      </c>
      <c r="AH4511" s="2">
        <v>6</v>
      </c>
      <c r="AI4511" s="6" t="str">
        <f t="shared" si="210"/>
        <v>45-54</v>
      </c>
      <c r="AJ4511" s="11">
        <f>YEAR(tbl_LoanData[[#This Row],[Application Date]])</f>
        <v>2025</v>
      </c>
      <c r="AK4511" s="11" t="str">
        <f>TEXT(tbl_LoanData[[#This Row],[Application Date]],"MMMM")</f>
        <v>February</v>
      </c>
      <c r="AL4511" s="12">
        <f>DATE(YEAR(tbl_LoanData[[#This Row],[Application Date]]),MONTH(tbl_LoanData[[#This Row],[Application Date]]),1)</f>
        <v>45689</v>
      </c>
      <c r="AM4511" s="14">
        <f ca="1">IF(AND(tbl_LoanData[[#This Row],[Application Date]]&gt;=EOMONTH(TODAY(),-1)+1,tbl_LoanData[[#This Row],[Application Date]]&lt;=TODAY()),tbl_LoanData[[#This Row],[Loan Amount]],0)</f>
        <v>0</v>
      </c>
      <c r="AN4511" s="14">
        <f>tbl_LoanData[[#This Row],[Amount Paid]]-(Q4511-X4511)</f>
        <v>389810.16000000015</v>
      </c>
      <c r="AO4511" s="14">
        <f>IF(tbl_LoanData[[#This Row],[Application Status]]="Approved",1,0)</f>
        <v>1</v>
      </c>
      <c r="AP4511" s="22" t="str">
        <f t="shared" ca="1" si="211"/>
        <v/>
      </c>
      <c r="AQ4511" s="22" t="str">
        <f t="shared" ca="1" si="212"/>
        <v/>
      </c>
    </row>
    <row r="4512" spans="1:43" ht="14.4" customHeight="1" x14ac:dyDescent="0.3">
      <c r="A4512" s="2" t="s">
        <v>11403</v>
      </c>
      <c r="B4512" s="2" t="s">
        <v>11404</v>
      </c>
      <c r="C4512" s="2" t="s">
        <v>343</v>
      </c>
      <c r="D4512" s="2" t="s">
        <v>182</v>
      </c>
      <c r="E4512" s="2" t="s">
        <v>101</v>
      </c>
      <c r="F4512" s="2">
        <v>33</v>
      </c>
      <c r="G4512" s="2" t="s">
        <v>69</v>
      </c>
      <c r="H4512" s="2" t="s">
        <v>237</v>
      </c>
      <c r="I4512" s="2" t="s">
        <v>48</v>
      </c>
      <c r="J4512" s="3">
        <v>45703</v>
      </c>
      <c r="K4512" s="3"/>
      <c r="L4512" s="2" t="s">
        <v>40</v>
      </c>
      <c r="M4512" s="2" t="s">
        <v>94</v>
      </c>
      <c r="N4512" s="2" t="s">
        <v>95</v>
      </c>
      <c r="O4512" s="4">
        <v>1343000</v>
      </c>
      <c r="P4512" s="4">
        <v>168400</v>
      </c>
      <c r="Q4512" s="4">
        <v>1174600</v>
      </c>
      <c r="R4512" s="2">
        <v>60</v>
      </c>
      <c r="S4512" s="5">
        <v>13.42</v>
      </c>
      <c r="T4512" s="4">
        <v>32712.61</v>
      </c>
      <c r="U4512" s="2" t="s">
        <v>113</v>
      </c>
      <c r="V4512" s="2" t="s">
        <v>97</v>
      </c>
      <c r="W4512" s="4">
        <v>0</v>
      </c>
      <c r="X4512" s="4">
        <v>0</v>
      </c>
      <c r="Y4512" s="4">
        <v>1962756.6</v>
      </c>
      <c r="Z4512" s="2">
        <v>0</v>
      </c>
      <c r="AA4512" s="2" t="s">
        <v>97</v>
      </c>
      <c r="AB4512" s="2" t="s">
        <v>15735</v>
      </c>
      <c r="AC4512" s="2" t="s">
        <v>75</v>
      </c>
      <c r="AD4512" s="2" t="s">
        <v>76</v>
      </c>
      <c r="AE4512" s="5">
        <v>87.46</v>
      </c>
      <c r="AF4512" s="2">
        <v>0</v>
      </c>
      <c r="AG4512" s="2" t="s">
        <v>97</v>
      </c>
      <c r="AH4512" s="2"/>
      <c r="AI4512" s="6" t="str">
        <f t="shared" si="210"/>
        <v>25-34</v>
      </c>
      <c r="AJ4512" s="11">
        <f>YEAR(tbl_LoanData[[#This Row],[Application Date]])</f>
        <v>2025</v>
      </c>
      <c r="AK4512" s="11" t="str">
        <f>TEXT(tbl_LoanData[[#This Row],[Application Date]],"MMMM")</f>
        <v>February</v>
      </c>
      <c r="AL4512" s="12">
        <f>DATE(YEAR(tbl_LoanData[[#This Row],[Application Date]]),MONTH(tbl_LoanData[[#This Row],[Application Date]]),1)</f>
        <v>45689</v>
      </c>
      <c r="AM4512" s="14">
        <f ca="1">IF(AND(tbl_LoanData[[#This Row],[Application Date]]&gt;=EOMONTH(TODAY(),-1)+1,tbl_LoanData[[#This Row],[Application Date]]&lt;=TODAY()),tbl_LoanData[[#This Row],[Loan Amount]],0)</f>
        <v>0</v>
      </c>
      <c r="AN4512" s="14">
        <f>tbl_LoanData[[#This Row],[Amount Paid]]-(Q4512-X4512)</f>
        <v>-1174600</v>
      </c>
      <c r="AO4512" s="14">
        <f>IF(tbl_LoanData[[#This Row],[Application Status]]="Approved",1,0)</f>
        <v>0</v>
      </c>
      <c r="AP4512" s="22" t="str">
        <f t="shared" ca="1" si="211"/>
        <v/>
      </c>
      <c r="AQ4512" s="22" t="str">
        <f t="shared" ca="1" si="212"/>
        <v/>
      </c>
    </row>
    <row r="4513" spans="1:43" ht="14.4" customHeight="1" x14ac:dyDescent="0.3">
      <c r="A4513" s="2" t="s">
        <v>11527</v>
      </c>
      <c r="B4513" s="2" t="s">
        <v>11528</v>
      </c>
      <c r="C4513" s="2" t="s">
        <v>141</v>
      </c>
      <c r="D4513" s="2" t="s">
        <v>189</v>
      </c>
      <c r="E4513" s="2" t="s">
        <v>312</v>
      </c>
      <c r="F4513" s="2">
        <v>44</v>
      </c>
      <c r="G4513" s="2" t="s">
        <v>83</v>
      </c>
      <c r="H4513" s="2" t="s">
        <v>172</v>
      </c>
      <c r="I4513" s="2" t="s">
        <v>45</v>
      </c>
      <c r="J4513" s="3">
        <v>45707</v>
      </c>
      <c r="K4513" s="3">
        <v>45709</v>
      </c>
      <c r="L4513" s="2" t="s">
        <v>37</v>
      </c>
      <c r="M4513" s="2" t="s">
        <v>94</v>
      </c>
      <c r="N4513" s="2" t="s">
        <v>488</v>
      </c>
      <c r="O4513" s="4">
        <v>176000</v>
      </c>
      <c r="P4513" s="4">
        <v>49900</v>
      </c>
      <c r="Q4513" s="4">
        <v>126100</v>
      </c>
      <c r="R4513" s="2">
        <v>36</v>
      </c>
      <c r="S4513" s="5">
        <v>6.05</v>
      </c>
      <c r="T4513" s="4">
        <v>4138.53</v>
      </c>
      <c r="U4513" s="2" t="s">
        <v>73</v>
      </c>
      <c r="V4513" s="2" t="s">
        <v>74</v>
      </c>
      <c r="W4513" s="4">
        <v>74493.539999999994</v>
      </c>
      <c r="X4513" s="4">
        <v>74493.61</v>
      </c>
      <c r="Y4513" s="4">
        <v>148987.15</v>
      </c>
      <c r="Z4513" s="2">
        <v>0</v>
      </c>
      <c r="AA4513" s="2" t="s">
        <v>56</v>
      </c>
      <c r="AB4513" s="2" t="s">
        <v>15727</v>
      </c>
      <c r="AC4513" s="2" t="s">
        <v>121</v>
      </c>
      <c r="AD4513" s="2" t="s">
        <v>76</v>
      </c>
      <c r="AE4513" s="5">
        <v>71.650000000000006</v>
      </c>
      <c r="AF4513" s="2">
        <v>0</v>
      </c>
      <c r="AG4513" s="2" t="s">
        <v>77</v>
      </c>
      <c r="AH4513" s="2">
        <v>2</v>
      </c>
      <c r="AI4513" s="6" t="str">
        <f t="shared" si="210"/>
        <v>35-44</v>
      </c>
      <c r="AJ4513" s="11">
        <f>YEAR(tbl_LoanData[[#This Row],[Application Date]])</f>
        <v>2025</v>
      </c>
      <c r="AK4513" s="11" t="str">
        <f>TEXT(tbl_LoanData[[#This Row],[Application Date]],"MMMM")</f>
        <v>February</v>
      </c>
      <c r="AL4513" s="12">
        <f>DATE(YEAR(tbl_LoanData[[#This Row],[Application Date]]),MONTH(tbl_LoanData[[#This Row],[Application Date]]),1)</f>
        <v>45689</v>
      </c>
      <c r="AM4513" s="14">
        <f ca="1">IF(AND(tbl_LoanData[[#This Row],[Application Date]]&gt;=EOMONTH(TODAY(),-1)+1,tbl_LoanData[[#This Row],[Application Date]]&lt;=TODAY()),tbl_LoanData[[#This Row],[Loan Amount]],0)</f>
        <v>0</v>
      </c>
      <c r="AN4513" s="14">
        <f>tbl_LoanData[[#This Row],[Amount Paid]]-(Q4513-X4513)</f>
        <v>22887.149999999994</v>
      </c>
      <c r="AO4513" s="14">
        <f>IF(tbl_LoanData[[#This Row],[Application Status]]="Approved",1,0)</f>
        <v>1</v>
      </c>
      <c r="AP4513" s="22" t="str">
        <f t="shared" ca="1" si="211"/>
        <v/>
      </c>
      <c r="AQ4513" s="22" t="str">
        <f t="shared" ca="1" si="212"/>
        <v/>
      </c>
    </row>
    <row r="4514" spans="1:43" x14ac:dyDescent="0.3">
      <c r="A4514" s="2" t="s">
        <v>11757</v>
      </c>
      <c r="B4514" s="2" t="s">
        <v>11758</v>
      </c>
      <c r="C4514" s="2" t="s">
        <v>1686</v>
      </c>
      <c r="D4514" s="2" t="s">
        <v>232</v>
      </c>
      <c r="E4514" s="2" t="s">
        <v>68</v>
      </c>
      <c r="F4514" s="2">
        <v>50</v>
      </c>
      <c r="G4514" s="2" t="s">
        <v>83</v>
      </c>
      <c r="H4514" s="2" t="s">
        <v>372</v>
      </c>
      <c r="I4514" s="2" t="s">
        <v>43</v>
      </c>
      <c r="J4514" s="3">
        <v>45695</v>
      </c>
      <c r="K4514" s="3">
        <v>45701</v>
      </c>
      <c r="L4514" s="2" t="s">
        <v>37</v>
      </c>
      <c r="M4514" s="2" t="s">
        <v>104</v>
      </c>
      <c r="N4514" s="2" t="s">
        <v>192</v>
      </c>
      <c r="O4514" s="4">
        <v>97000</v>
      </c>
      <c r="P4514" s="4">
        <v>27300</v>
      </c>
      <c r="Q4514" s="4">
        <v>69700</v>
      </c>
      <c r="R4514" s="2">
        <v>24</v>
      </c>
      <c r="S4514" s="5">
        <v>6.65</v>
      </c>
      <c r="T4514" s="4">
        <v>3290.42</v>
      </c>
      <c r="U4514" s="2" t="s">
        <v>73</v>
      </c>
      <c r="V4514" s="2" t="s">
        <v>74</v>
      </c>
      <c r="W4514" s="4">
        <v>59227.56</v>
      </c>
      <c r="X4514" s="4">
        <v>19742.54</v>
      </c>
      <c r="Y4514" s="4">
        <v>78970.100000000006</v>
      </c>
      <c r="Z4514" s="2">
        <v>0</v>
      </c>
      <c r="AA4514" s="2" t="s">
        <v>56</v>
      </c>
      <c r="AB4514" s="2" t="s">
        <v>15727</v>
      </c>
      <c r="AC4514" s="2" t="s">
        <v>360</v>
      </c>
      <c r="AD4514" s="2" t="s">
        <v>76</v>
      </c>
      <c r="AE4514" s="5">
        <v>71.86</v>
      </c>
      <c r="AF4514" s="2">
        <v>0</v>
      </c>
      <c r="AG4514" s="2" t="s">
        <v>77</v>
      </c>
      <c r="AH4514" s="2">
        <v>6</v>
      </c>
      <c r="AI4514" s="6" t="str">
        <f t="shared" si="210"/>
        <v>45-54</v>
      </c>
      <c r="AJ4514" s="11">
        <f>YEAR(tbl_LoanData[[#This Row],[Application Date]])</f>
        <v>2025</v>
      </c>
      <c r="AK4514" s="11" t="str">
        <f>TEXT(tbl_LoanData[[#This Row],[Application Date]],"MMMM")</f>
        <v>February</v>
      </c>
      <c r="AL4514" s="12">
        <f>DATE(YEAR(tbl_LoanData[[#This Row],[Application Date]]),MONTH(tbl_LoanData[[#This Row],[Application Date]]),1)</f>
        <v>45689</v>
      </c>
      <c r="AM4514" s="14">
        <f ca="1">IF(AND(tbl_LoanData[[#This Row],[Application Date]]&gt;=EOMONTH(TODAY(),-1)+1,tbl_LoanData[[#This Row],[Application Date]]&lt;=TODAY()),tbl_LoanData[[#This Row],[Loan Amount]],0)</f>
        <v>0</v>
      </c>
      <c r="AN4514" s="14">
        <f>tbl_LoanData[[#This Row],[Amount Paid]]-(Q4514-X4514)</f>
        <v>9270.0999999999985</v>
      </c>
      <c r="AO4514" s="14">
        <f>IF(tbl_LoanData[[#This Row],[Application Status]]="Approved",1,0)</f>
        <v>1</v>
      </c>
      <c r="AP4514" s="22" t="str">
        <f t="shared" ca="1" si="211"/>
        <v/>
      </c>
      <c r="AQ4514" s="22" t="str">
        <f t="shared" ca="1" si="212"/>
        <v/>
      </c>
    </row>
    <row r="4515" spans="1:43" x14ac:dyDescent="0.3">
      <c r="A4515" s="2" t="s">
        <v>11801</v>
      </c>
      <c r="B4515" s="2" t="s">
        <v>11802</v>
      </c>
      <c r="C4515" s="2" t="s">
        <v>198</v>
      </c>
      <c r="D4515" s="2" t="s">
        <v>176</v>
      </c>
      <c r="E4515" s="2" t="s">
        <v>91</v>
      </c>
      <c r="F4515" s="2">
        <v>28</v>
      </c>
      <c r="G4515" s="2" t="s">
        <v>69</v>
      </c>
      <c r="H4515" s="2" t="s">
        <v>250</v>
      </c>
      <c r="I4515" s="2" t="s">
        <v>52</v>
      </c>
      <c r="J4515" s="3">
        <v>45709</v>
      </c>
      <c r="K4515" s="3">
        <v>45719</v>
      </c>
      <c r="L4515" s="2" t="s">
        <v>40</v>
      </c>
      <c r="M4515" s="2" t="s">
        <v>71</v>
      </c>
      <c r="N4515" s="2" t="s">
        <v>137</v>
      </c>
      <c r="O4515" s="4">
        <v>745000</v>
      </c>
      <c r="P4515" s="4">
        <v>90600</v>
      </c>
      <c r="Q4515" s="4">
        <v>654400</v>
      </c>
      <c r="R4515" s="2">
        <v>48</v>
      </c>
      <c r="S4515" s="5">
        <v>6.6</v>
      </c>
      <c r="T4515" s="4">
        <v>17232.53</v>
      </c>
      <c r="U4515" s="2" t="s">
        <v>73</v>
      </c>
      <c r="V4515" s="2" t="s">
        <v>74</v>
      </c>
      <c r="W4515" s="4">
        <v>292953.01</v>
      </c>
      <c r="X4515" s="4">
        <v>534208.59</v>
      </c>
      <c r="Y4515" s="4">
        <v>827161.59999999998</v>
      </c>
      <c r="Z4515" s="2">
        <v>0</v>
      </c>
      <c r="AA4515" s="2" t="s">
        <v>56</v>
      </c>
      <c r="AB4515" s="2" t="s">
        <v>15729</v>
      </c>
      <c r="AC4515" s="2" t="s">
        <v>138</v>
      </c>
      <c r="AD4515" s="2" t="s">
        <v>76</v>
      </c>
      <c r="AE4515" s="5">
        <v>87.84</v>
      </c>
      <c r="AF4515" s="2">
        <v>0</v>
      </c>
      <c r="AG4515" s="2" t="s">
        <v>77</v>
      </c>
      <c r="AH4515" s="2">
        <v>10</v>
      </c>
      <c r="AI4515" s="6" t="str">
        <f t="shared" si="210"/>
        <v>25-34</v>
      </c>
      <c r="AJ4515" s="11">
        <f>YEAR(tbl_LoanData[[#This Row],[Application Date]])</f>
        <v>2025</v>
      </c>
      <c r="AK4515" s="11" t="str">
        <f>TEXT(tbl_LoanData[[#This Row],[Application Date]],"MMMM")</f>
        <v>February</v>
      </c>
      <c r="AL4515" s="12">
        <f>DATE(YEAR(tbl_LoanData[[#This Row],[Application Date]]),MONTH(tbl_LoanData[[#This Row],[Application Date]]),1)</f>
        <v>45689</v>
      </c>
      <c r="AM4515" s="14">
        <f ca="1">IF(AND(tbl_LoanData[[#This Row],[Application Date]]&gt;=EOMONTH(TODAY(),-1)+1,tbl_LoanData[[#This Row],[Application Date]]&lt;=TODAY()),tbl_LoanData[[#This Row],[Loan Amount]],0)</f>
        <v>0</v>
      </c>
      <c r="AN4515" s="14">
        <f>tbl_LoanData[[#This Row],[Amount Paid]]-(Q4515-X4515)</f>
        <v>172761.59999999998</v>
      </c>
      <c r="AO4515" s="14">
        <f>IF(tbl_LoanData[[#This Row],[Application Status]]="Approved",1,0)</f>
        <v>1</v>
      </c>
      <c r="AP4515" s="22" t="str">
        <f t="shared" ca="1" si="211"/>
        <v/>
      </c>
      <c r="AQ4515" s="22" t="str">
        <f t="shared" ca="1" si="212"/>
        <v/>
      </c>
    </row>
    <row r="4516" spans="1:43" ht="14.4" customHeight="1" x14ac:dyDescent="0.3">
      <c r="A4516" s="2" t="s">
        <v>11861</v>
      </c>
      <c r="B4516" s="2" t="s">
        <v>11862</v>
      </c>
      <c r="C4516" s="2" t="s">
        <v>277</v>
      </c>
      <c r="D4516" s="2" t="s">
        <v>232</v>
      </c>
      <c r="E4516" s="2" t="s">
        <v>118</v>
      </c>
      <c r="F4516" s="2">
        <v>34</v>
      </c>
      <c r="G4516" s="2" t="s">
        <v>83</v>
      </c>
      <c r="H4516" s="2" t="s">
        <v>398</v>
      </c>
      <c r="I4516" s="2" t="s">
        <v>46</v>
      </c>
      <c r="J4516" s="3">
        <v>45692</v>
      </c>
      <c r="K4516" s="3">
        <v>45702</v>
      </c>
      <c r="L4516" s="2" t="s">
        <v>40</v>
      </c>
      <c r="M4516" s="2" t="s">
        <v>71</v>
      </c>
      <c r="N4516" s="2" t="s">
        <v>137</v>
      </c>
      <c r="O4516" s="4">
        <v>946000</v>
      </c>
      <c r="P4516" s="4">
        <v>198000</v>
      </c>
      <c r="Q4516" s="4">
        <v>748000</v>
      </c>
      <c r="R4516" s="2">
        <v>12</v>
      </c>
      <c r="S4516" s="5">
        <v>8.8800000000000008</v>
      </c>
      <c r="T4516" s="4">
        <v>67868.53</v>
      </c>
      <c r="U4516" s="2" t="s">
        <v>73</v>
      </c>
      <c r="V4516" s="2" t="s">
        <v>33</v>
      </c>
      <c r="W4516" s="4">
        <v>814422.4</v>
      </c>
      <c r="X4516" s="4">
        <v>0</v>
      </c>
      <c r="Y4516" s="4">
        <v>814422.4</v>
      </c>
      <c r="Z4516" s="2">
        <v>0</v>
      </c>
      <c r="AA4516" s="2" t="s">
        <v>56</v>
      </c>
      <c r="AB4516" s="2" t="s">
        <v>15733</v>
      </c>
      <c r="AC4516" s="2" t="s">
        <v>146</v>
      </c>
      <c r="AD4516" s="2" t="s">
        <v>76</v>
      </c>
      <c r="AE4516" s="5">
        <v>79.069999999999993</v>
      </c>
      <c r="AF4516" s="2">
        <v>0</v>
      </c>
      <c r="AG4516" s="2" t="s">
        <v>77</v>
      </c>
      <c r="AH4516" s="2">
        <v>10</v>
      </c>
      <c r="AI4516" s="6" t="str">
        <f t="shared" si="210"/>
        <v>25-34</v>
      </c>
      <c r="AJ4516" s="11">
        <f>YEAR(tbl_LoanData[[#This Row],[Application Date]])</f>
        <v>2025</v>
      </c>
      <c r="AK4516" s="11" t="str">
        <f>TEXT(tbl_LoanData[[#This Row],[Application Date]],"MMMM")</f>
        <v>February</v>
      </c>
      <c r="AL4516" s="12">
        <f>DATE(YEAR(tbl_LoanData[[#This Row],[Application Date]]),MONTH(tbl_LoanData[[#This Row],[Application Date]]),1)</f>
        <v>45689</v>
      </c>
      <c r="AM4516" s="14">
        <f ca="1">IF(AND(tbl_LoanData[[#This Row],[Application Date]]&gt;=EOMONTH(TODAY(),-1)+1,tbl_LoanData[[#This Row],[Application Date]]&lt;=TODAY()),tbl_LoanData[[#This Row],[Loan Amount]],0)</f>
        <v>0</v>
      </c>
      <c r="AN4516" s="14">
        <f>tbl_LoanData[[#This Row],[Amount Paid]]-(Q4516-X4516)</f>
        <v>66422.400000000023</v>
      </c>
      <c r="AO4516" s="14">
        <f>IF(tbl_LoanData[[#This Row],[Application Status]]="Approved",1,0)</f>
        <v>1</v>
      </c>
      <c r="AP4516" s="22" t="str">
        <f t="shared" ca="1" si="211"/>
        <v/>
      </c>
      <c r="AQ4516" s="22" t="str">
        <f t="shared" ca="1" si="212"/>
        <v/>
      </c>
    </row>
    <row r="4517" spans="1:43" ht="14.4" customHeight="1" x14ac:dyDescent="0.3">
      <c r="A4517" s="2" t="s">
        <v>12179</v>
      </c>
      <c r="B4517" s="2" t="s">
        <v>12180</v>
      </c>
      <c r="C4517" s="2" t="s">
        <v>599</v>
      </c>
      <c r="D4517" s="2" t="s">
        <v>91</v>
      </c>
      <c r="E4517" s="2" t="s">
        <v>232</v>
      </c>
      <c r="F4517" s="2">
        <v>47</v>
      </c>
      <c r="G4517" s="2" t="s">
        <v>83</v>
      </c>
      <c r="H4517" s="2" t="s">
        <v>298</v>
      </c>
      <c r="I4517" s="2" t="s">
        <v>43</v>
      </c>
      <c r="J4517" s="3">
        <v>45695</v>
      </c>
      <c r="K4517" s="3">
        <v>45713</v>
      </c>
      <c r="L4517" s="2" t="s">
        <v>38</v>
      </c>
      <c r="M4517" s="2" t="s">
        <v>127</v>
      </c>
      <c r="N4517" s="2" t="s">
        <v>128</v>
      </c>
      <c r="O4517" s="4">
        <v>1583000</v>
      </c>
      <c r="P4517" s="4">
        <v>572400</v>
      </c>
      <c r="Q4517" s="4">
        <v>1010600</v>
      </c>
      <c r="R4517" s="2">
        <v>24</v>
      </c>
      <c r="S4517" s="5">
        <v>6.61</v>
      </c>
      <c r="T4517" s="4">
        <v>47675.06</v>
      </c>
      <c r="U4517" s="2" t="s">
        <v>73</v>
      </c>
      <c r="V4517" s="2" t="s">
        <v>74</v>
      </c>
      <c r="W4517" s="4">
        <v>810476.02</v>
      </c>
      <c r="X4517" s="4">
        <v>333725.3</v>
      </c>
      <c r="Y4517" s="4">
        <v>1144201.32</v>
      </c>
      <c r="Z4517" s="2">
        <v>0</v>
      </c>
      <c r="AA4517" s="2" t="s">
        <v>56</v>
      </c>
      <c r="AB4517" s="2" t="s">
        <v>15735</v>
      </c>
      <c r="AC4517" s="2" t="s">
        <v>146</v>
      </c>
      <c r="AD4517" s="2" t="s">
        <v>76</v>
      </c>
      <c r="AE4517" s="5">
        <v>63.84</v>
      </c>
      <c r="AF4517" s="2">
        <v>0</v>
      </c>
      <c r="AG4517" s="2" t="s">
        <v>77</v>
      </c>
      <c r="AH4517" s="2">
        <v>18</v>
      </c>
      <c r="AI4517" s="6" t="str">
        <f t="shared" si="210"/>
        <v>45-54</v>
      </c>
      <c r="AJ4517" s="11">
        <f>YEAR(tbl_LoanData[[#This Row],[Application Date]])</f>
        <v>2025</v>
      </c>
      <c r="AK4517" s="11" t="str">
        <f>TEXT(tbl_LoanData[[#This Row],[Application Date]],"MMMM")</f>
        <v>February</v>
      </c>
      <c r="AL4517" s="12">
        <f>DATE(YEAR(tbl_LoanData[[#This Row],[Application Date]]),MONTH(tbl_LoanData[[#This Row],[Application Date]]),1)</f>
        <v>45689</v>
      </c>
      <c r="AM4517" s="14">
        <f ca="1">IF(AND(tbl_LoanData[[#This Row],[Application Date]]&gt;=EOMONTH(TODAY(),-1)+1,tbl_LoanData[[#This Row],[Application Date]]&lt;=TODAY()),tbl_LoanData[[#This Row],[Loan Amount]],0)</f>
        <v>0</v>
      </c>
      <c r="AN4517" s="14">
        <f>tbl_LoanData[[#This Row],[Amount Paid]]-(Q4517-X4517)</f>
        <v>133601.32000000007</v>
      </c>
      <c r="AO4517" s="14">
        <f>IF(tbl_LoanData[[#This Row],[Application Status]]="Approved",1,0)</f>
        <v>1</v>
      </c>
      <c r="AP4517" s="22" t="str">
        <f t="shared" ca="1" si="211"/>
        <v/>
      </c>
      <c r="AQ4517" s="22" t="str">
        <f t="shared" ca="1" si="212"/>
        <v/>
      </c>
    </row>
    <row r="4518" spans="1:43" ht="14.4" customHeight="1" x14ac:dyDescent="0.3">
      <c r="A4518" s="2" t="s">
        <v>12791</v>
      </c>
      <c r="B4518" s="2" t="s">
        <v>12792</v>
      </c>
      <c r="C4518" s="2" t="s">
        <v>281</v>
      </c>
      <c r="D4518" s="2" t="s">
        <v>101</v>
      </c>
      <c r="E4518" s="2" t="s">
        <v>91</v>
      </c>
      <c r="F4518" s="2">
        <v>27</v>
      </c>
      <c r="G4518" s="2" t="s">
        <v>83</v>
      </c>
      <c r="H4518" s="2" t="s">
        <v>285</v>
      </c>
      <c r="I4518" s="2" t="s">
        <v>55</v>
      </c>
      <c r="J4518" s="3">
        <v>45689</v>
      </c>
      <c r="K4518" s="3">
        <v>45697</v>
      </c>
      <c r="L4518" s="2" t="s">
        <v>38</v>
      </c>
      <c r="M4518" s="2" t="s">
        <v>111</v>
      </c>
      <c r="N4518" s="2" t="s">
        <v>112</v>
      </c>
      <c r="O4518" s="4">
        <v>1289000</v>
      </c>
      <c r="P4518" s="4">
        <v>437100</v>
      </c>
      <c r="Q4518" s="4">
        <v>851900</v>
      </c>
      <c r="R4518" s="2">
        <v>60</v>
      </c>
      <c r="S4518" s="5">
        <v>7.9</v>
      </c>
      <c r="T4518" s="4">
        <v>19806.68</v>
      </c>
      <c r="U4518" s="2" t="s">
        <v>73</v>
      </c>
      <c r="V4518" s="2" t="s">
        <v>74</v>
      </c>
      <c r="W4518" s="4">
        <v>336713.56</v>
      </c>
      <c r="X4518" s="4">
        <v>851686.94</v>
      </c>
      <c r="Y4518" s="4">
        <v>1188400.5</v>
      </c>
      <c r="Z4518" s="2">
        <v>28</v>
      </c>
      <c r="AA4518" s="2" t="s">
        <v>57</v>
      </c>
      <c r="AB4518" s="2" t="s">
        <v>15727</v>
      </c>
      <c r="AC4518" s="2" t="s">
        <v>146</v>
      </c>
      <c r="AD4518" s="2" t="s">
        <v>76</v>
      </c>
      <c r="AE4518" s="5">
        <v>66.09</v>
      </c>
      <c r="AF4518" s="2">
        <v>1</v>
      </c>
      <c r="AG4518" s="2" t="s">
        <v>77</v>
      </c>
      <c r="AH4518" s="2">
        <v>8</v>
      </c>
      <c r="AI4518" s="6" t="str">
        <f t="shared" si="210"/>
        <v>25-34</v>
      </c>
      <c r="AJ4518" s="11">
        <f>YEAR(tbl_LoanData[[#This Row],[Application Date]])</f>
        <v>2025</v>
      </c>
      <c r="AK4518" s="11" t="str">
        <f>TEXT(tbl_LoanData[[#This Row],[Application Date]],"MMMM")</f>
        <v>February</v>
      </c>
      <c r="AL4518" s="12">
        <f>DATE(YEAR(tbl_LoanData[[#This Row],[Application Date]]),MONTH(tbl_LoanData[[#This Row],[Application Date]]),1)</f>
        <v>45689</v>
      </c>
      <c r="AM4518" s="14">
        <f ca="1">IF(AND(tbl_LoanData[[#This Row],[Application Date]]&gt;=EOMONTH(TODAY(),-1)+1,tbl_LoanData[[#This Row],[Application Date]]&lt;=TODAY()),tbl_LoanData[[#This Row],[Loan Amount]],0)</f>
        <v>0</v>
      </c>
      <c r="AN4518" s="14">
        <f>tbl_LoanData[[#This Row],[Amount Paid]]-(Q4518-X4518)</f>
        <v>336500.49999999994</v>
      </c>
      <c r="AO4518" s="14">
        <f>IF(tbl_LoanData[[#This Row],[Application Status]]="Approved",1,0)</f>
        <v>1</v>
      </c>
      <c r="AP4518" s="22" t="str">
        <f t="shared" ca="1" si="211"/>
        <v/>
      </c>
      <c r="AQ4518" s="22" t="str">
        <f t="shared" ca="1" si="212"/>
        <v/>
      </c>
    </row>
    <row r="4519" spans="1:43" ht="14.4" customHeight="1" x14ac:dyDescent="0.3">
      <c r="A4519" s="2" t="s">
        <v>12807</v>
      </c>
      <c r="B4519" s="2" t="s">
        <v>12808</v>
      </c>
      <c r="C4519" s="2" t="s">
        <v>249</v>
      </c>
      <c r="D4519" s="2" t="s">
        <v>82</v>
      </c>
      <c r="E4519" s="2" t="s">
        <v>284</v>
      </c>
      <c r="F4519" s="2">
        <v>43</v>
      </c>
      <c r="G4519" s="2" t="s">
        <v>69</v>
      </c>
      <c r="H4519" s="2" t="s">
        <v>256</v>
      </c>
      <c r="I4519" s="2" t="s">
        <v>43</v>
      </c>
      <c r="J4519" s="3">
        <v>45709</v>
      </c>
      <c r="K4519" s="3"/>
      <c r="L4519" s="2" t="s">
        <v>40</v>
      </c>
      <c r="M4519" s="2" t="s">
        <v>94</v>
      </c>
      <c r="N4519" s="2" t="s">
        <v>95</v>
      </c>
      <c r="O4519" s="4">
        <v>957000</v>
      </c>
      <c r="P4519" s="4">
        <v>204400</v>
      </c>
      <c r="Q4519" s="4">
        <v>752600</v>
      </c>
      <c r="R4519" s="2">
        <v>24</v>
      </c>
      <c r="S4519" s="5">
        <v>12.78</v>
      </c>
      <c r="T4519" s="4">
        <v>39373.519999999997</v>
      </c>
      <c r="U4519" s="2" t="s">
        <v>96</v>
      </c>
      <c r="V4519" s="2" t="s">
        <v>97</v>
      </c>
      <c r="W4519" s="4">
        <v>0</v>
      </c>
      <c r="X4519" s="4">
        <v>0</v>
      </c>
      <c r="Y4519" s="4">
        <v>944964.56</v>
      </c>
      <c r="Z4519" s="2">
        <v>0</v>
      </c>
      <c r="AA4519" s="2" t="s">
        <v>97</v>
      </c>
      <c r="AB4519" s="2" t="s">
        <v>15727</v>
      </c>
      <c r="AC4519" s="2" t="s">
        <v>106</v>
      </c>
      <c r="AD4519" s="2" t="s">
        <v>76</v>
      </c>
      <c r="AE4519" s="5">
        <v>78.64</v>
      </c>
      <c r="AF4519" s="2">
        <v>0</v>
      </c>
      <c r="AG4519" s="2" t="s">
        <v>97</v>
      </c>
      <c r="AH4519" s="2"/>
      <c r="AI4519" s="6" t="str">
        <f t="shared" si="210"/>
        <v>35-44</v>
      </c>
      <c r="AJ4519" s="11">
        <f>YEAR(tbl_LoanData[[#This Row],[Application Date]])</f>
        <v>2025</v>
      </c>
      <c r="AK4519" s="11" t="str">
        <f>TEXT(tbl_LoanData[[#This Row],[Application Date]],"MMMM")</f>
        <v>February</v>
      </c>
      <c r="AL4519" s="12">
        <f>DATE(YEAR(tbl_LoanData[[#This Row],[Application Date]]),MONTH(tbl_LoanData[[#This Row],[Application Date]]),1)</f>
        <v>45689</v>
      </c>
      <c r="AM4519" s="14">
        <f ca="1">IF(AND(tbl_LoanData[[#This Row],[Application Date]]&gt;=EOMONTH(TODAY(),-1)+1,tbl_LoanData[[#This Row],[Application Date]]&lt;=TODAY()),tbl_LoanData[[#This Row],[Loan Amount]],0)</f>
        <v>0</v>
      </c>
      <c r="AN4519" s="14">
        <f>tbl_LoanData[[#This Row],[Amount Paid]]-(Q4519-X4519)</f>
        <v>-752600</v>
      </c>
      <c r="AO4519" s="14">
        <f>IF(tbl_LoanData[[#This Row],[Application Status]]="Approved",1,0)</f>
        <v>0</v>
      </c>
      <c r="AP4519" s="22" t="str">
        <f t="shared" ca="1" si="211"/>
        <v/>
      </c>
      <c r="AQ4519" s="22" t="str">
        <f t="shared" ca="1" si="212"/>
        <v/>
      </c>
    </row>
    <row r="4520" spans="1:43" ht="14.4" customHeight="1" x14ac:dyDescent="0.3">
      <c r="A4520" s="2" t="s">
        <v>12823</v>
      </c>
      <c r="B4520" s="2" t="s">
        <v>12824</v>
      </c>
      <c r="C4520" s="2" t="s">
        <v>90</v>
      </c>
      <c r="D4520" s="2" t="s">
        <v>254</v>
      </c>
      <c r="E4520" s="2" t="s">
        <v>134</v>
      </c>
      <c r="F4520" s="2">
        <v>56</v>
      </c>
      <c r="G4520" s="2" t="s">
        <v>69</v>
      </c>
      <c r="H4520" s="2" t="s">
        <v>256</v>
      </c>
      <c r="I4520" s="2" t="s">
        <v>43</v>
      </c>
      <c r="J4520" s="3">
        <v>45690</v>
      </c>
      <c r="K4520" s="3">
        <v>45698</v>
      </c>
      <c r="L4520" s="2" t="s">
        <v>40</v>
      </c>
      <c r="M4520" s="2" t="s">
        <v>94</v>
      </c>
      <c r="N4520" s="2" t="s">
        <v>4</v>
      </c>
      <c r="O4520" s="4">
        <v>1263000</v>
      </c>
      <c r="P4520" s="4">
        <v>294700</v>
      </c>
      <c r="Q4520" s="4">
        <v>968300</v>
      </c>
      <c r="R4520" s="2">
        <v>36</v>
      </c>
      <c r="S4520" s="5">
        <v>6.43</v>
      </c>
      <c r="T4520" s="4">
        <v>32085.7</v>
      </c>
      <c r="U4520" s="2" t="s">
        <v>73</v>
      </c>
      <c r="V4520" s="2" t="s">
        <v>74</v>
      </c>
      <c r="W4520" s="4">
        <v>481285.5</v>
      </c>
      <c r="X4520" s="4">
        <v>673799.57</v>
      </c>
      <c r="Y4520" s="4">
        <v>1155085.07</v>
      </c>
      <c r="Z4520" s="2">
        <v>90</v>
      </c>
      <c r="AA4520" s="2" t="s">
        <v>59</v>
      </c>
      <c r="AB4520" s="2" t="s">
        <v>15733</v>
      </c>
      <c r="AC4520" s="2" t="s">
        <v>213</v>
      </c>
      <c r="AD4520" s="2" t="s">
        <v>76</v>
      </c>
      <c r="AE4520" s="5">
        <v>76.67</v>
      </c>
      <c r="AF4520" s="2">
        <v>3</v>
      </c>
      <c r="AG4520" s="2" t="s">
        <v>130</v>
      </c>
      <c r="AH4520" s="2">
        <v>8</v>
      </c>
      <c r="AI4520" s="6" t="str">
        <f t="shared" si="210"/>
        <v>55-64</v>
      </c>
      <c r="AJ4520" s="11">
        <f>YEAR(tbl_LoanData[[#This Row],[Application Date]])</f>
        <v>2025</v>
      </c>
      <c r="AK4520" s="11" t="str">
        <f>TEXT(tbl_LoanData[[#This Row],[Application Date]],"MMMM")</f>
        <v>February</v>
      </c>
      <c r="AL4520" s="12">
        <f>DATE(YEAR(tbl_LoanData[[#This Row],[Application Date]]),MONTH(tbl_LoanData[[#This Row],[Application Date]]),1)</f>
        <v>45689</v>
      </c>
      <c r="AM4520" s="14">
        <f ca="1">IF(AND(tbl_LoanData[[#This Row],[Application Date]]&gt;=EOMONTH(TODAY(),-1)+1,tbl_LoanData[[#This Row],[Application Date]]&lt;=TODAY()),tbl_LoanData[[#This Row],[Loan Amount]],0)</f>
        <v>0</v>
      </c>
      <c r="AN4520" s="14">
        <f>tbl_LoanData[[#This Row],[Amount Paid]]-(Q4520-X4520)</f>
        <v>186785.06999999995</v>
      </c>
      <c r="AO4520" s="14">
        <f>IF(tbl_LoanData[[#This Row],[Application Status]]="Approved",1,0)</f>
        <v>1</v>
      </c>
      <c r="AP4520" s="22" t="str">
        <f t="shared" ca="1" si="211"/>
        <v/>
      </c>
      <c r="AQ4520" s="22" t="str">
        <f t="shared" ca="1" si="212"/>
        <v/>
      </c>
    </row>
    <row r="4521" spans="1:43" x14ac:dyDescent="0.3">
      <c r="A4521" s="2" t="s">
        <v>13071</v>
      </c>
      <c r="B4521" s="2" t="s">
        <v>13072</v>
      </c>
      <c r="C4521" s="2" t="s">
        <v>149</v>
      </c>
      <c r="D4521" s="2" t="s">
        <v>101</v>
      </c>
      <c r="E4521" s="2" t="s">
        <v>182</v>
      </c>
      <c r="F4521" s="2">
        <v>57</v>
      </c>
      <c r="G4521" s="2" t="s">
        <v>83</v>
      </c>
      <c r="H4521" s="2" t="s">
        <v>151</v>
      </c>
      <c r="I4521" s="2" t="s">
        <v>46</v>
      </c>
      <c r="J4521" s="3">
        <v>45702</v>
      </c>
      <c r="K4521" s="3">
        <v>45709</v>
      </c>
      <c r="L4521" s="2" t="s">
        <v>40</v>
      </c>
      <c r="M4521" s="2" t="s">
        <v>85</v>
      </c>
      <c r="N4521" s="2" t="s">
        <v>86</v>
      </c>
      <c r="O4521" s="4">
        <v>1037000</v>
      </c>
      <c r="P4521" s="4">
        <v>315900</v>
      </c>
      <c r="Q4521" s="4">
        <v>721100</v>
      </c>
      <c r="R4521" s="2">
        <v>36</v>
      </c>
      <c r="S4521" s="5">
        <v>12.45</v>
      </c>
      <c r="T4521" s="4">
        <v>27511.97</v>
      </c>
      <c r="U4521" s="2" t="s">
        <v>73</v>
      </c>
      <c r="V4521" s="2" t="s">
        <v>74</v>
      </c>
      <c r="W4521" s="4">
        <v>467703.49</v>
      </c>
      <c r="X4521" s="4">
        <v>522727.36</v>
      </c>
      <c r="Y4521" s="4">
        <v>990430.85</v>
      </c>
      <c r="Z4521" s="2">
        <v>28</v>
      </c>
      <c r="AA4521" s="2" t="s">
        <v>57</v>
      </c>
      <c r="AB4521" s="2" t="s">
        <v>15736</v>
      </c>
      <c r="AC4521" s="2" t="s">
        <v>332</v>
      </c>
      <c r="AD4521" s="2" t="s">
        <v>76</v>
      </c>
      <c r="AE4521" s="5">
        <v>69.540000000000006</v>
      </c>
      <c r="AF4521" s="2">
        <v>1</v>
      </c>
      <c r="AG4521" s="2" t="s">
        <v>77</v>
      </c>
      <c r="AH4521" s="2">
        <v>7</v>
      </c>
      <c r="AI4521" s="6" t="str">
        <f t="shared" si="210"/>
        <v>55-64</v>
      </c>
      <c r="AJ4521" s="11">
        <f>YEAR(tbl_LoanData[[#This Row],[Application Date]])</f>
        <v>2025</v>
      </c>
      <c r="AK4521" s="11" t="str">
        <f>TEXT(tbl_LoanData[[#This Row],[Application Date]],"MMMM")</f>
        <v>February</v>
      </c>
      <c r="AL4521" s="12">
        <f>DATE(YEAR(tbl_LoanData[[#This Row],[Application Date]]),MONTH(tbl_LoanData[[#This Row],[Application Date]]),1)</f>
        <v>45689</v>
      </c>
      <c r="AM4521" s="14">
        <f ca="1">IF(AND(tbl_LoanData[[#This Row],[Application Date]]&gt;=EOMONTH(TODAY(),-1)+1,tbl_LoanData[[#This Row],[Application Date]]&lt;=TODAY()),tbl_LoanData[[#This Row],[Loan Amount]],0)</f>
        <v>0</v>
      </c>
      <c r="AN4521" s="14">
        <f>tbl_LoanData[[#This Row],[Amount Paid]]-(Q4521-X4521)</f>
        <v>269330.84999999998</v>
      </c>
      <c r="AO4521" s="14">
        <f>IF(tbl_LoanData[[#This Row],[Application Status]]="Approved",1,0)</f>
        <v>1</v>
      </c>
      <c r="AP4521" s="22" t="str">
        <f t="shared" ca="1" si="211"/>
        <v/>
      </c>
      <c r="AQ4521" s="22" t="str">
        <f t="shared" ca="1" si="212"/>
        <v/>
      </c>
    </row>
    <row r="4522" spans="1:43" ht="14.4" customHeight="1" x14ac:dyDescent="0.3">
      <c r="A4522" s="2" t="s">
        <v>13201</v>
      </c>
      <c r="B4522" s="2" t="s">
        <v>13202</v>
      </c>
      <c r="C4522" s="2" t="s">
        <v>599</v>
      </c>
      <c r="D4522" s="2" t="s">
        <v>268</v>
      </c>
      <c r="E4522" s="2" t="s">
        <v>209</v>
      </c>
      <c r="F4522" s="2">
        <v>26</v>
      </c>
      <c r="G4522" s="2" t="s">
        <v>83</v>
      </c>
      <c r="H4522" s="2" t="s">
        <v>191</v>
      </c>
      <c r="I4522" s="2" t="s">
        <v>51</v>
      </c>
      <c r="J4522" s="3">
        <v>45689</v>
      </c>
      <c r="K4522" s="3">
        <v>45700</v>
      </c>
      <c r="L4522" s="2" t="s">
        <v>40</v>
      </c>
      <c r="M4522" s="2" t="s">
        <v>94</v>
      </c>
      <c r="N4522" s="2" t="s">
        <v>4</v>
      </c>
      <c r="O4522" s="4">
        <v>1473000</v>
      </c>
      <c r="P4522" s="4">
        <v>254300</v>
      </c>
      <c r="Q4522" s="4">
        <v>1218700</v>
      </c>
      <c r="R4522" s="2">
        <v>60</v>
      </c>
      <c r="S4522" s="5">
        <v>9.92</v>
      </c>
      <c r="T4522" s="4">
        <v>30386.25</v>
      </c>
      <c r="U4522" s="2" t="s">
        <v>73</v>
      </c>
      <c r="V4522" s="2" t="s">
        <v>74</v>
      </c>
      <c r="W4522" s="4">
        <v>516566.25</v>
      </c>
      <c r="X4522" s="4">
        <v>1306608.95</v>
      </c>
      <c r="Y4522" s="4">
        <v>1823175.2</v>
      </c>
      <c r="Z4522" s="2">
        <v>31</v>
      </c>
      <c r="AA4522" s="2" t="s">
        <v>58</v>
      </c>
      <c r="AB4522" s="2" t="s">
        <v>15731</v>
      </c>
      <c r="AC4522" s="2" t="s">
        <v>75</v>
      </c>
      <c r="AD4522" s="2" t="s">
        <v>76</v>
      </c>
      <c r="AE4522" s="5">
        <v>82.74</v>
      </c>
      <c r="AF4522" s="2">
        <v>1</v>
      </c>
      <c r="AG4522" s="2" t="s">
        <v>15718</v>
      </c>
      <c r="AH4522" s="2">
        <v>11</v>
      </c>
      <c r="AI4522" s="6" t="str">
        <f t="shared" si="210"/>
        <v>25-34</v>
      </c>
      <c r="AJ4522" s="11">
        <f>YEAR(tbl_LoanData[[#This Row],[Application Date]])</f>
        <v>2025</v>
      </c>
      <c r="AK4522" s="11" t="str">
        <f>TEXT(tbl_LoanData[[#This Row],[Application Date]],"MMMM")</f>
        <v>February</v>
      </c>
      <c r="AL4522" s="12">
        <f>DATE(YEAR(tbl_LoanData[[#This Row],[Application Date]]),MONTH(tbl_LoanData[[#This Row],[Application Date]]),1)</f>
        <v>45689</v>
      </c>
      <c r="AM4522" s="14">
        <f ca="1">IF(AND(tbl_LoanData[[#This Row],[Application Date]]&gt;=EOMONTH(TODAY(),-1)+1,tbl_LoanData[[#This Row],[Application Date]]&lt;=TODAY()),tbl_LoanData[[#This Row],[Loan Amount]],0)</f>
        <v>0</v>
      </c>
      <c r="AN4522" s="14">
        <f>tbl_LoanData[[#This Row],[Amount Paid]]-(Q4522-X4522)</f>
        <v>604475.19999999995</v>
      </c>
      <c r="AO4522" s="14">
        <f>IF(tbl_LoanData[[#This Row],[Application Status]]="Approved",1,0)</f>
        <v>1</v>
      </c>
      <c r="AP4522" s="22" t="str">
        <f t="shared" ca="1" si="211"/>
        <v/>
      </c>
      <c r="AQ4522" s="22" t="str">
        <f t="shared" ca="1" si="212"/>
        <v/>
      </c>
    </row>
    <row r="4523" spans="1:43" ht="14.4" customHeight="1" x14ac:dyDescent="0.3">
      <c r="A4523" s="2" t="s">
        <v>13245</v>
      </c>
      <c r="B4523" s="2" t="s">
        <v>13246</v>
      </c>
      <c r="C4523" s="2" t="s">
        <v>335</v>
      </c>
      <c r="D4523" s="2" t="s">
        <v>142</v>
      </c>
      <c r="E4523" s="2" t="s">
        <v>81</v>
      </c>
      <c r="F4523" s="2">
        <v>35</v>
      </c>
      <c r="G4523" s="2" t="s">
        <v>83</v>
      </c>
      <c r="H4523" s="2" t="s">
        <v>298</v>
      </c>
      <c r="I4523" s="2" t="s">
        <v>43</v>
      </c>
      <c r="J4523" s="3">
        <v>45700</v>
      </c>
      <c r="K4523" s="3">
        <v>45712</v>
      </c>
      <c r="L4523" s="2" t="s">
        <v>37</v>
      </c>
      <c r="M4523" s="2" t="s">
        <v>104</v>
      </c>
      <c r="N4523" s="2" t="s">
        <v>286</v>
      </c>
      <c r="O4523" s="4">
        <v>233000</v>
      </c>
      <c r="P4523" s="4">
        <v>46300</v>
      </c>
      <c r="Q4523" s="4">
        <v>186700</v>
      </c>
      <c r="R4523" s="2">
        <v>36</v>
      </c>
      <c r="S4523" s="5">
        <v>8.61</v>
      </c>
      <c r="T4523" s="4">
        <v>6525.68</v>
      </c>
      <c r="U4523" s="2" t="s">
        <v>73</v>
      </c>
      <c r="V4523" s="2" t="s">
        <v>74</v>
      </c>
      <c r="W4523" s="4">
        <v>117462.24</v>
      </c>
      <c r="X4523" s="4">
        <v>117462.37</v>
      </c>
      <c r="Y4523" s="4">
        <v>234924.61</v>
      </c>
      <c r="Z4523" s="2">
        <v>0</v>
      </c>
      <c r="AA4523" s="2" t="s">
        <v>56</v>
      </c>
      <c r="AB4523" s="2" t="s">
        <v>15733</v>
      </c>
      <c r="AC4523" s="2" t="s">
        <v>106</v>
      </c>
      <c r="AD4523" s="2" t="s">
        <v>76</v>
      </c>
      <c r="AE4523" s="5">
        <v>80.13</v>
      </c>
      <c r="AF4523" s="2">
        <v>0</v>
      </c>
      <c r="AG4523" s="2" t="s">
        <v>77</v>
      </c>
      <c r="AH4523" s="2">
        <v>12</v>
      </c>
      <c r="AI4523" s="6" t="str">
        <f t="shared" si="210"/>
        <v>35-44</v>
      </c>
      <c r="AJ4523" s="11">
        <f>YEAR(tbl_LoanData[[#This Row],[Application Date]])</f>
        <v>2025</v>
      </c>
      <c r="AK4523" s="11" t="str">
        <f>TEXT(tbl_LoanData[[#This Row],[Application Date]],"MMMM")</f>
        <v>February</v>
      </c>
      <c r="AL4523" s="12">
        <f>DATE(YEAR(tbl_LoanData[[#This Row],[Application Date]]),MONTH(tbl_LoanData[[#This Row],[Application Date]]),1)</f>
        <v>45689</v>
      </c>
      <c r="AM4523" s="14">
        <f ca="1">IF(AND(tbl_LoanData[[#This Row],[Application Date]]&gt;=EOMONTH(TODAY(),-1)+1,tbl_LoanData[[#This Row],[Application Date]]&lt;=TODAY()),tbl_LoanData[[#This Row],[Loan Amount]],0)</f>
        <v>0</v>
      </c>
      <c r="AN4523" s="14">
        <f>tbl_LoanData[[#This Row],[Amount Paid]]-(Q4523-X4523)</f>
        <v>48224.61</v>
      </c>
      <c r="AO4523" s="14">
        <f>IF(tbl_LoanData[[#This Row],[Application Status]]="Approved",1,0)</f>
        <v>1</v>
      </c>
      <c r="AP4523" s="22" t="str">
        <f t="shared" ca="1" si="211"/>
        <v/>
      </c>
      <c r="AQ4523" s="22" t="str">
        <f t="shared" ca="1" si="212"/>
        <v/>
      </c>
    </row>
    <row r="4524" spans="1:43" ht="14.4" customHeight="1" x14ac:dyDescent="0.3">
      <c r="A4524" s="2" t="s">
        <v>13343</v>
      </c>
      <c r="B4524" s="2" t="s">
        <v>13344</v>
      </c>
      <c r="C4524" s="2" t="s">
        <v>322</v>
      </c>
      <c r="D4524" s="2" t="s">
        <v>118</v>
      </c>
      <c r="E4524" s="2" t="s">
        <v>134</v>
      </c>
      <c r="F4524" s="2">
        <v>22</v>
      </c>
      <c r="G4524" s="2" t="s">
        <v>83</v>
      </c>
      <c r="H4524" s="2" t="s">
        <v>217</v>
      </c>
      <c r="I4524" s="2" t="s">
        <v>46</v>
      </c>
      <c r="J4524" s="3">
        <v>45707</v>
      </c>
      <c r="K4524" s="3">
        <v>45709</v>
      </c>
      <c r="L4524" s="2" t="s">
        <v>39</v>
      </c>
      <c r="M4524" s="2" t="s">
        <v>85</v>
      </c>
      <c r="N4524" s="2" t="s">
        <v>178</v>
      </c>
      <c r="O4524" s="4">
        <v>2152000</v>
      </c>
      <c r="P4524" s="4">
        <v>785100</v>
      </c>
      <c r="Q4524" s="4">
        <v>1366900</v>
      </c>
      <c r="R4524" s="2">
        <v>36</v>
      </c>
      <c r="S4524" s="5">
        <v>9.5</v>
      </c>
      <c r="T4524" s="4">
        <v>48790.74</v>
      </c>
      <c r="U4524" s="2" t="s">
        <v>73</v>
      </c>
      <c r="V4524" s="2" t="s">
        <v>74</v>
      </c>
      <c r="W4524" s="4">
        <v>878233.32</v>
      </c>
      <c r="X4524" s="4">
        <v>878233.18</v>
      </c>
      <c r="Y4524" s="4">
        <v>1756466.5</v>
      </c>
      <c r="Z4524" s="2">
        <v>0</v>
      </c>
      <c r="AA4524" s="2" t="s">
        <v>56</v>
      </c>
      <c r="AB4524" s="2" t="s">
        <v>15730</v>
      </c>
      <c r="AC4524" s="2" t="s">
        <v>146</v>
      </c>
      <c r="AD4524" s="2" t="s">
        <v>76</v>
      </c>
      <c r="AE4524" s="5">
        <v>63.52</v>
      </c>
      <c r="AF4524" s="2">
        <v>0</v>
      </c>
      <c r="AG4524" s="2" t="s">
        <v>77</v>
      </c>
      <c r="AH4524" s="2">
        <v>2</v>
      </c>
      <c r="AI4524" s="6" t="str">
        <f t="shared" si="210"/>
        <v>18-24</v>
      </c>
      <c r="AJ4524" s="11">
        <f>YEAR(tbl_LoanData[[#This Row],[Application Date]])</f>
        <v>2025</v>
      </c>
      <c r="AK4524" s="11" t="str">
        <f>TEXT(tbl_LoanData[[#This Row],[Application Date]],"MMMM")</f>
        <v>February</v>
      </c>
      <c r="AL4524" s="12">
        <f>DATE(YEAR(tbl_LoanData[[#This Row],[Application Date]]),MONTH(tbl_LoanData[[#This Row],[Application Date]]),1)</f>
        <v>45689</v>
      </c>
      <c r="AM4524" s="14">
        <f ca="1">IF(AND(tbl_LoanData[[#This Row],[Application Date]]&gt;=EOMONTH(TODAY(),-1)+1,tbl_LoanData[[#This Row],[Application Date]]&lt;=TODAY()),tbl_LoanData[[#This Row],[Loan Amount]],0)</f>
        <v>0</v>
      </c>
      <c r="AN4524" s="14">
        <f>tbl_LoanData[[#This Row],[Amount Paid]]-(Q4524-X4524)</f>
        <v>389566.5</v>
      </c>
      <c r="AO4524" s="14">
        <f>IF(tbl_LoanData[[#This Row],[Application Status]]="Approved",1,0)</f>
        <v>1</v>
      </c>
      <c r="AP4524" s="22" t="str">
        <f t="shared" ca="1" si="211"/>
        <v/>
      </c>
      <c r="AQ4524" s="22" t="str">
        <f t="shared" ca="1" si="212"/>
        <v/>
      </c>
    </row>
    <row r="4525" spans="1:43" ht="14.4" customHeight="1" x14ac:dyDescent="0.3">
      <c r="A4525" s="2" t="s">
        <v>13415</v>
      </c>
      <c r="B4525" s="2" t="s">
        <v>13416</v>
      </c>
      <c r="C4525" s="2" t="s">
        <v>1686</v>
      </c>
      <c r="D4525" s="2" t="s">
        <v>102</v>
      </c>
      <c r="E4525" s="2" t="s">
        <v>385</v>
      </c>
      <c r="F4525" s="2">
        <v>23</v>
      </c>
      <c r="G4525" s="2" t="s">
        <v>83</v>
      </c>
      <c r="H4525" s="2" t="s">
        <v>93</v>
      </c>
      <c r="I4525" s="2" t="s">
        <v>50</v>
      </c>
      <c r="J4525" s="3">
        <v>45693</v>
      </c>
      <c r="K4525" s="3">
        <v>45701</v>
      </c>
      <c r="L4525" s="2" t="s">
        <v>39</v>
      </c>
      <c r="M4525" s="2" t="s">
        <v>94</v>
      </c>
      <c r="N4525" s="2" t="s">
        <v>418</v>
      </c>
      <c r="O4525" s="4">
        <v>1423000</v>
      </c>
      <c r="P4525" s="4">
        <v>374200</v>
      </c>
      <c r="Q4525" s="4">
        <v>1048800</v>
      </c>
      <c r="R4525" s="2">
        <v>48</v>
      </c>
      <c r="S4525" s="5">
        <v>12.64</v>
      </c>
      <c r="T4525" s="4">
        <v>32897.360000000001</v>
      </c>
      <c r="U4525" s="2" t="s">
        <v>73</v>
      </c>
      <c r="V4525" s="2" t="s">
        <v>74</v>
      </c>
      <c r="W4525" s="4">
        <v>592152.48</v>
      </c>
      <c r="X4525" s="4">
        <v>986920.8</v>
      </c>
      <c r="Y4525" s="4">
        <v>1579073.28</v>
      </c>
      <c r="Z4525" s="2">
        <v>0</v>
      </c>
      <c r="AA4525" s="2" t="s">
        <v>56</v>
      </c>
      <c r="AB4525" s="2" t="s">
        <v>15734</v>
      </c>
      <c r="AC4525" s="2" t="s">
        <v>146</v>
      </c>
      <c r="AD4525" s="2" t="s">
        <v>76</v>
      </c>
      <c r="AE4525" s="5">
        <v>73.7</v>
      </c>
      <c r="AF4525" s="2">
        <v>0</v>
      </c>
      <c r="AG4525" s="2" t="s">
        <v>77</v>
      </c>
      <c r="AH4525" s="2">
        <v>8</v>
      </c>
      <c r="AI4525" s="6" t="str">
        <f t="shared" si="210"/>
        <v>18-24</v>
      </c>
      <c r="AJ4525" s="11">
        <f>YEAR(tbl_LoanData[[#This Row],[Application Date]])</f>
        <v>2025</v>
      </c>
      <c r="AK4525" s="11" t="str">
        <f>TEXT(tbl_LoanData[[#This Row],[Application Date]],"MMMM")</f>
        <v>February</v>
      </c>
      <c r="AL4525" s="12">
        <f>DATE(YEAR(tbl_LoanData[[#This Row],[Application Date]]),MONTH(tbl_LoanData[[#This Row],[Application Date]]),1)</f>
        <v>45689</v>
      </c>
      <c r="AM4525" s="14">
        <f ca="1">IF(AND(tbl_LoanData[[#This Row],[Application Date]]&gt;=EOMONTH(TODAY(),-1)+1,tbl_LoanData[[#This Row],[Application Date]]&lt;=TODAY()),tbl_LoanData[[#This Row],[Loan Amount]],0)</f>
        <v>0</v>
      </c>
      <c r="AN4525" s="14">
        <f>tbl_LoanData[[#This Row],[Amount Paid]]-(Q4525-X4525)</f>
        <v>530273.28000000003</v>
      </c>
      <c r="AO4525" s="14">
        <f>IF(tbl_LoanData[[#This Row],[Application Status]]="Approved",1,0)</f>
        <v>1</v>
      </c>
      <c r="AP4525" s="22" t="str">
        <f t="shared" ca="1" si="211"/>
        <v/>
      </c>
      <c r="AQ4525" s="22" t="str">
        <f t="shared" ca="1" si="212"/>
        <v/>
      </c>
    </row>
    <row r="4526" spans="1:43" ht="14.4" customHeight="1" x14ac:dyDescent="0.3">
      <c r="A4526" s="2" t="s">
        <v>13449</v>
      </c>
      <c r="B4526" s="2" t="s">
        <v>13450</v>
      </c>
      <c r="C4526" s="2" t="s">
        <v>181</v>
      </c>
      <c r="D4526" s="2" t="s">
        <v>254</v>
      </c>
      <c r="E4526" s="2" t="s">
        <v>92</v>
      </c>
      <c r="F4526" s="2">
        <v>39</v>
      </c>
      <c r="G4526" s="2" t="s">
        <v>83</v>
      </c>
      <c r="H4526" s="2" t="s">
        <v>543</v>
      </c>
      <c r="I4526" s="2" t="s">
        <v>45</v>
      </c>
      <c r="J4526" s="3">
        <v>45710</v>
      </c>
      <c r="K4526" s="3">
        <v>45726</v>
      </c>
      <c r="L4526" s="2" t="s">
        <v>40</v>
      </c>
      <c r="M4526" s="2" t="s">
        <v>71</v>
      </c>
      <c r="N4526" s="2" t="s">
        <v>137</v>
      </c>
      <c r="O4526" s="4">
        <v>1594000</v>
      </c>
      <c r="P4526" s="4">
        <v>462700</v>
      </c>
      <c r="Q4526" s="4">
        <v>1131300</v>
      </c>
      <c r="R4526" s="2">
        <v>48</v>
      </c>
      <c r="S4526" s="5">
        <v>8.89</v>
      </c>
      <c r="T4526" s="4">
        <v>31949.8</v>
      </c>
      <c r="U4526" s="2" t="s">
        <v>73</v>
      </c>
      <c r="V4526" s="2" t="s">
        <v>74</v>
      </c>
      <c r="W4526" s="4">
        <v>543146.6</v>
      </c>
      <c r="X4526" s="4">
        <v>990443.68</v>
      </c>
      <c r="Y4526" s="4">
        <v>1533590.28</v>
      </c>
      <c r="Z4526" s="2">
        <v>0</v>
      </c>
      <c r="AA4526" s="2" t="s">
        <v>56</v>
      </c>
      <c r="AB4526" s="2" t="s">
        <v>15734</v>
      </c>
      <c r="AC4526" s="2" t="s">
        <v>138</v>
      </c>
      <c r="AD4526" s="2" t="s">
        <v>76</v>
      </c>
      <c r="AE4526" s="5">
        <v>70.97</v>
      </c>
      <c r="AF4526" s="2">
        <v>0</v>
      </c>
      <c r="AG4526" s="2" t="s">
        <v>77</v>
      </c>
      <c r="AH4526" s="2">
        <v>16</v>
      </c>
      <c r="AI4526" s="6" t="str">
        <f t="shared" si="210"/>
        <v>35-44</v>
      </c>
      <c r="AJ4526" s="11">
        <f>YEAR(tbl_LoanData[[#This Row],[Application Date]])</f>
        <v>2025</v>
      </c>
      <c r="AK4526" s="11" t="str">
        <f>TEXT(tbl_LoanData[[#This Row],[Application Date]],"MMMM")</f>
        <v>February</v>
      </c>
      <c r="AL4526" s="12">
        <f>DATE(YEAR(tbl_LoanData[[#This Row],[Application Date]]),MONTH(tbl_LoanData[[#This Row],[Application Date]]),1)</f>
        <v>45689</v>
      </c>
      <c r="AM4526" s="14">
        <f ca="1">IF(AND(tbl_LoanData[[#This Row],[Application Date]]&gt;=EOMONTH(TODAY(),-1)+1,tbl_LoanData[[#This Row],[Application Date]]&lt;=TODAY()),tbl_LoanData[[#This Row],[Loan Amount]],0)</f>
        <v>0</v>
      </c>
      <c r="AN4526" s="14">
        <f>tbl_LoanData[[#This Row],[Amount Paid]]-(Q4526-X4526)</f>
        <v>402290.28</v>
      </c>
      <c r="AO4526" s="14">
        <f>IF(tbl_LoanData[[#This Row],[Application Status]]="Approved",1,0)</f>
        <v>1</v>
      </c>
      <c r="AP4526" s="22" t="str">
        <f t="shared" ca="1" si="211"/>
        <v/>
      </c>
      <c r="AQ4526" s="22" t="str">
        <f t="shared" ca="1" si="212"/>
        <v/>
      </c>
    </row>
    <row r="4527" spans="1:43" x14ac:dyDescent="0.3">
      <c r="A4527" s="2" t="s">
        <v>13501</v>
      </c>
      <c r="B4527" s="2" t="s">
        <v>13502</v>
      </c>
      <c r="C4527" s="2" t="s">
        <v>317</v>
      </c>
      <c r="D4527" s="2" t="s">
        <v>209</v>
      </c>
      <c r="E4527" s="2" t="s">
        <v>102</v>
      </c>
      <c r="F4527" s="2">
        <v>40</v>
      </c>
      <c r="G4527" s="2" t="s">
        <v>83</v>
      </c>
      <c r="H4527" s="2" t="s">
        <v>256</v>
      </c>
      <c r="I4527" s="2" t="s">
        <v>43</v>
      </c>
      <c r="J4527" s="3">
        <v>45712</v>
      </c>
      <c r="K4527" s="3">
        <v>45726</v>
      </c>
      <c r="L4527" s="2" t="s">
        <v>40</v>
      </c>
      <c r="M4527" s="2" t="s">
        <v>157</v>
      </c>
      <c r="N4527" s="2" t="s">
        <v>299</v>
      </c>
      <c r="O4527" s="4">
        <v>1237000</v>
      </c>
      <c r="P4527" s="4">
        <v>342200</v>
      </c>
      <c r="Q4527" s="4">
        <v>894800</v>
      </c>
      <c r="R4527" s="2">
        <v>60</v>
      </c>
      <c r="S4527" s="5">
        <v>9.77</v>
      </c>
      <c r="T4527" s="4">
        <v>22198.5</v>
      </c>
      <c r="U4527" s="2" t="s">
        <v>73</v>
      </c>
      <c r="V4527" s="2" t="s">
        <v>74</v>
      </c>
      <c r="W4527" s="4">
        <v>377374.5</v>
      </c>
      <c r="X4527" s="4">
        <v>954535.3</v>
      </c>
      <c r="Y4527" s="4">
        <v>1331909.8</v>
      </c>
      <c r="Z4527" s="2">
        <v>0</v>
      </c>
      <c r="AA4527" s="2" t="s">
        <v>56</v>
      </c>
      <c r="AB4527" s="2" t="s">
        <v>15733</v>
      </c>
      <c r="AC4527" s="2" t="s">
        <v>129</v>
      </c>
      <c r="AD4527" s="2" t="s">
        <v>76</v>
      </c>
      <c r="AE4527" s="5">
        <v>72.34</v>
      </c>
      <c r="AF4527" s="2">
        <v>0</v>
      </c>
      <c r="AG4527" s="2" t="s">
        <v>77</v>
      </c>
      <c r="AH4527" s="2">
        <v>14</v>
      </c>
      <c r="AI4527" s="6" t="str">
        <f t="shared" si="210"/>
        <v>35-44</v>
      </c>
      <c r="AJ4527" s="11">
        <f>YEAR(tbl_LoanData[[#This Row],[Application Date]])</f>
        <v>2025</v>
      </c>
      <c r="AK4527" s="11" t="str">
        <f>TEXT(tbl_LoanData[[#This Row],[Application Date]],"MMMM")</f>
        <v>February</v>
      </c>
      <c r="AL4527" s="12">
        <f>DATE(YEAR(tbl_LoanData[[#This Row],[Application Date]]),MONTH(tbl_LoanData[[#This Row],[Application Date]]),1)</f>
        <v>45689</v>
      </c>
      <c r="AM4527" s="14">
        <f ca="1">IF(AND(tbl_LoanData[[#This Row],[Application Date]]&gt;=EOMONTH(TODAY(),-1)+1,tbl_LoanData[[#This Row],[Application Date]]&lt;=TODAY()),tbl_LoanData[[#This Row],[Loan Amount]],0)</f>
        <v>0</v>
      </c>
      <c r="AN4527" s="14">
        <f>tbl_LoanData[[#This Row],[Amount Paid]]-(Q4527-X4527)</f>
        <v>437109.80000000005</v>
      </c>
      <c r="AO4527" s="14">
        <f>IF(tbl_LoanData[[#This Row],[Application Status]]="Approved",1,0)</f>
        <v>1</v>
      </c>
      <c r="AP4527" s="22" t="str">
        <f t="shared" ca="1" si="211"/>
        <v/>
      </c>
      <c r="AQ4527" s="22" t="str">
        <f t="shared" ca="1" si="212"/>
        <v/>
      </c>
    </row>
    <row r="4528" spans="1:43" ht="14.4" customHeight="1" x14ac:dyDescent="0.3">
      <c r="A4528" s="2" t="s">
        <v>13523</v>
      </c>
      <c r="B4528" s="2" t="s">
        <v>13524</v>
      </c>
      <c r="C4528" s="2" t="s">
        <v>429</v>
      </c>
      <c r="D4528" s="2" t="s">
        <v>91</v>
      </c>
      <c r="E4528" s="2" t="s">
        <v>135</v>
      </c>
      <c r="F4528" s="2">
        <v>54</v>
      </c>
      <c r="G4528" s="2" t="s">
        <v>83</v>
      </c>
      <c r="H4528" s="2" t="s">
        <v>166</v>
      </c>
      <c r="I4528" s="2" t="s">
        <v>46</v>
      </c>
      <c r="J4528" s="3">
        <v>45706</v>
      </c>
      <c r="K4528" s="3"/>
      <c r="L4528" s="2" t="s">
        <v>40</v>
      </c>
      <c r="M4528" s="2" t="s">
        <v>85</v>
      </c>
      <c r="N4528" s="2" t="s">
        <v>86</v>
      </c>
      <c r="O4528" s="4">
        <v>1577000</v>
      </c>
      <c r="P4528" s="4">
        <v>207400</v>
      </c>
      <c r="Q4528" s="4">
        <v>1369600</v>
      </c>
      <c r="R4528" s="2">
        <v>60</v>
      </c>
      <c r="S4528" s="5">
        <v>7.62</v>
      </c>
      <c r="T4528" s="4">
        <v>31523.63</v>
      </c>
      <c r="U4528" s="2" t="s">
        <v>113</v>
      </c>
      <c r="V4528" s="2" t="s">
        <v>97</v>
      </c>
      <c r="W4528" s="4">
        <v>0</v>
      </c>
      <c r="X4528" s="4">
        <v>0</v>
      </c>
      <c r="Y4528" s="4">
        <v>1891417.6</v>
      </c>
      <c r="Z4528" s="2">
        <v>0</v>
      </c>
      <c r="AA4528" s="2" t="s">
        <v>97</v>
      </c>
      <c r="AB4528" s="2" t="s">
        <v>15727</v>
      </c>
      <c r="AC4528" s="2" t="s">
        <v>129</v>
      </c>
      <c r="AD4528" s="2" t="s">
        <v>76</v>
      </c>
      <c r="AE4528" s="5">
        <v>86.85</v>
      </c>
      <c r="AF4528" s="2">
        <v>0</v>
      </c>
      <c r="AG4528" s="2" t="s">
        <v>97</v>
      </c>
      <c r="AH4528" s="2"/>
      <c r="AI4528" s="6" t="str">
        <f t="shared" si="210"/>
        <v>45-54</v>
      </c>
      <c r="AJ4528" s="11">
        <f>YEAR(tbl_LoanData[[#This Row],[Application Date]])</f>
        <v>2025</v>
      </c>
      <c r="AK4528" s="11" t="str">
        <f>TEXT(tbl_LoanData[[#This Row],[Application Date]],"MMMM")</f>
        <v>February</v>
      </c>
      <c r="AL4528" s="12">
        <f>DATE(YEAR(tbl_LoanData[[#This Row],[Application Date]]),MONTH(tbl_LoanData[[#This Row],[Application Date]]),1)</f>
        <v>45689</v>
      </c>
      <c r="AM4528" s="14">
        <f ca="1">IF(AND(tbl_LoanData[[#This Row],[Application Date]]&gt;=EOMONTH(TODAY(),-1)+1,tbl_LoanData[[#This Row],[Application Date]]&lt;=TODAY()),tbl_LoanData[[#This Row],[Loan Amount]],0)</f>
        <v>0</v>
      </c>
      <c r="AN4528" s="14">
        <f>tbl_LoanData[[#This Row],[Amount Paid]]-(Q4528-X4528)</f>
        <v>-1369600</v>
      </c>
      <c r="AO4528" s="14">
        <f>IF(tbl_LoanData[[#This Row],[Application Status]]="Approved",1,0)</f>
        <v>0</v>
      </c>
      <c r="AP4528" s="22" t="str">
        <f t="shared" ca="1" si="211"/>
        <v/>
      </c>
      <c r="AQ4528" s="22" t="str">
        <f t="shared" ca="1" si="212"/>
        <v/>
      </c>
    </row>
    <row r="4529" spans="1:43" ht="14.4" customHeight="1" x14ac:dyDescent="0.3">
      <c r="A4529" s="2" t="s">
        <v>13529</v>
      </c>
      <c r="B4529" s="2" t="s">
        <v>13530</v>
      </c>
      <c r="C4529" s="2" t="s">
        <v>231</v>
      </c>
      <c r="D4529" s="2" t="s">
        <v>176</v>
      </c>
      <c r="E4529" s="2" t="s">
        <v>293</v>
      </c>
      <c r="F4529" s="2">
        <v>34</v>
      </c>
      <c r="G4529" s="2" t="s">
        <v>83</v>
      </c>
      <c r="H4529" s="2" t="s">
        <v>250</v>
      </c>
      <c r="I4529" s="2" t="s">
        <v>52</v>
      </c>
      <c r="J4529" s="3">
        <v>45697</v>
      </c>
      <c r="K4529" s="3">
        <v>45708</v>
      </c>
      <c r="L4529" s="2" t="s">
        <v>39</v>
      </c>
      <c r="M4529" s="2" t="s">
        <v>157</v>
      </c>
      <c r="N4529" s="2" t="s">
        <v>158</v>
      </c>
      <c r="O4529" s="4">
        <v>1304000</v>
      </c>
      <c r="P4529" s="4">
        <v>339000</v>
      </c>
      <c r="Q4529" s="4">
        <v>965000</v>
      </c>
      <c r="R4529" s="2">
        <v>36</v>
      </c>
      <c r="S4529" s="5">
        <v>13.62</v>
      </c>
      <c r="T4529" s="4">
        <v>37758.31</v>
      </c>
      <c r="U4529" s="2" t="s">
        <v>73</v>
      </c>
      <c r="V4529" s="2" t="s">
        <v>74</v>
      </c>
      <c r="W4529" s="4">
        <v>679649.58</v>
      </c>
      <c r="X4529" s="4">
        <v>679649.42</v>
      </c>
      <c r="Y4529" s="4">
        <v>1359299</v>
      </c>
      <c r="Z4529" s="2">
        <v>0</v>
      </c>
      <c r="AA4529" s="2" t="s">
        <v>56</v>
      </c>
      <c r="AB4529" s="2" t="s">
        <v>15730</v>
      </c>
      <c r="AC4529" s="2" t="s">
        <v>75</v>
      </c>
      <c r="AD4529" s="2" t="s">
        <v>76</v>
      </c>
      <c r="AE4529" s="5">
        <v>74</v>
      </c>
      <c r="AF4529" s="2">
        <v>0</v>
      </c>
      <c r="AG4529" s="2" t="s">
        <v>77</v>
      </c>
      <c r="AH4529" s="2">
        <v>11</v>
      </c>
      <c r="AI4529" s="6" t="str">
        <f t="shared" si="210"/>
        <v>25-34</v>
      </c>
      <c r="AJ4529" s="11">
        <f>YEAR(tbl_LoanData[[#This Row],[Application Date]])</f>
        <v>2025</v>
      </c>
      <c r="AK4529" s="11" t="str">
        <f>TEXT(tbl_LoanData[[#This Row],[Application Date]],"MMMM")</f>
        <v>February</v>
      </c>
      <c r="AL4529" s="12">
        <f>DATE(YEAR(tbl_LoanData[[#This Row],[Application Date]]),MONTH(tbl_LoanData[[#This Row],[Application Date]]),1)</f>
        <v>45689</v>
      </c>
      <c r="AM4529" s="14">
        <f ca="1">IF(AND(tbl_LoanData[[#This Row],[Application Date]]&gt;=EOMONTH(TODAY(),-1)+1,tbl_LoanData[[#This Row],[Application Date]]&lt;=TODAY()),tbl_LoanData[[#This Row],[Loan Amount]],0)</f>
        <v>0</v>
      </c>
      <c r="AN4529" s="14">
        <f>tbl_LoanData[[#This Row],[Amount Paid]]-(Q4529-X4529)</f>
        <v>394299</v>
      </c>
      <c r="AO4529" s="14">
        <f>IF(tbl_LoanData[[#This Row],[Application Status]]="Approved",1,0)</f>
        <v>1</v>
      </c>
      <c r="AP4529" s="22" t="str">
        <f t="shared" ca="1" si="211"/>
        <v/>
      </c>
      <c r="AQ4529" s="22" t="str">
        <f t="shared" ca="1" si="212"/>
        <v/>
      </c>
    </row>
    <row r="4530" spans="1:43" ht="14.4" customHeight="1" x14ac:dyDescent="0.3">
      <c r="A4530" s="2" t="s">
        <v>13643</v>
      </c>
      <c r="B4530" s="2" t="s">
        <v>13644</v>
      </c>
      <c r="C4530" s="2" t="s">
        <v>405</v>
      </c>
      <c r="D4530" s="2" t="s">
        <v>254</v>
      </c>
      <c r="E4530" s="2" t="s">
        <v>176</v>
      </c>
      <c r="F4530" s="2">
        <v>65</v>
      </c>
      <c r="G4530" s="2" t="s">
        <v>69</v>
      </c>
      <c r="H4530" s="2" t="s">
        <v>565</v>
      </c>
      <c r="I4530" s="2" t="s">
        <v>47</v>
      </c>
      <c r="J4530" s="3">
        <v>45689</v>
      </c>
      <c r="K4530" s="3">
        <v>45707</v>
      </c>
      <c r="L4530" s="2" t="s">
        <v>36</v>
      </c>
      <c r="M4530" s="2" t="s">
        <v>104</v>
      </c>
      <c r="N4530" s="2" t="s">
        <v>592</v>
      </c>
      <c r="O4530" s="4">
        <v>1354000</v>
      </c>
      <c r="P4530" s="4">
        <v>504700</v>
      </c>
      <c r="Q4530" s="4">
        <v>849300</v>
      </c>
      <c r="R4530" s="2">
        <v>60</v>
      </c>
      <c r="S4530" s="5">
        <v>7.7</v>
      </c>
      <c r="T4530" s="4">
        <v>19604.68</v>
      </c>
      <c r="U4530" s="2" t="s">
        <v>73</v>
      </c>
      <c r="V4530" s="2" t="s">
        <v>74</v>
      </c>
      <c r="W4530" s="4">
        <v>352884.24</v>
      </c>
      <c r="X4530" s="4">
        <v>823396.26</v>
      </c>
      <c r="Y4530" s="4">
        <v>1176280.5</v>
      </c>
      <c r="Z4530" s="2">
        <v>0</v>
      </c>
      <c r="AA4530" s="2" t="s">
        <v>56</v>
      </c>
      <c r="AB4530" s="2" t="s">
        <v>15736</v>
      </c>
      <c r="AC4530" s="2" t="s">
        <v>213</v>
      </c>
      <c r="AD4530" s="2" t="s">
        <v>76</v>
      </c>
      <c r="AE4530" s="5">
        <v>62.73</v>
      </c>
      <c r="AF4530" s="2">
        <v>0</v>
      </c>
      <c r="AG4530" s="2" t="s">
        <v>77</v>
      </c>
      <c r="AH4530" s="2">
        <v>18</v>
      </c>
      <c r="AI4530" s="6" t="str">
        <f t="shared" si="210"/>
        <v>65+</v>
      </c>
      <c r="AJ4530" s="11">
        <f>YEAR(tbl_LoanData[[#This Row],[Application Date]])</f>
        <v>2025</v>
      </c>
      <c r="AK4530" s="11" t="str">
        <f>TEXT(tbl_LoanData[[#This Row],[Application Date]],"MMMM")</f>
        <v>February</v>
      </c>
      <c r="AL4530" s="12">
        <f>DATE(YEAR(tbl_LoanData[[#This Row],[Application Date]]),MONTH(tbl_LoanData[[#This Row],[Application Date]]),1)</f>
        <v>45689</v>
      </c>
      <c r="AM4530" s="14">
        <f ca="1">IF(AND(tbl_LoanData[[#This Row],[Application Date]]&gt;=EOMONTH(TODAY(),-1)+1,tbl_LoanData[[#This Row],[Application Date]]&lt;=TODAY()),tbl_LoanData[[#This Row],[Loan Amount]],0)</f>
        <v>0</v>
      </c>
      <c r="AN4530" s="14">
        <f>tbl_LoanData[[#This Row],[Amount Paid]]-(Q4530-X4530)</f>
        <v>326980.5</v>
      </c>
      <c r="AO4530" s="14">
        <f>IF(tbl_LoanData[[#This Row],[Application Status]]="Approved",1,0)</f>
        <v>1</v>
      </c>
      <c r="AP4530" s="22" t="str">
        <f t="shared" ca="1" si="211"/>
        <v/>
      </c>
      <c r="AQ4530" s="22" t="str">
        <f t="shared" ca="1" si="212"/>
        <v/>
      </c>
    </row>
    <row r="4531" spans="1:43" ht="14.4" customHeight="1" x14ac:dyDescent="0.3">
      <c r="A4531" s="2" t="s">
        <v>13783</v>
      </c>
      <c r="B4531" s="2" t="s">
        <v>13784</v>
      </c>
      <c r="C4531" s="2" t="s">
        <v>439</v>
      </c>
      <c r="D4531" s="2" t="s">
        <v>204</v>
      </c>
      <c r="E4531" s="2" t="s">
        <v>67</v>
      </c>
      <c r="F4531" s="2">
        <v>35</v>
      </c>
      <c r="G4531" s="2" t="s">
        <v>83</v>
      </c>
      <c r="H4531" s="2" t="s">
        <v>217</v>
      </c>
      <c r="I4531" s="2" t="s">
        <v>46</v>
      </c>
      <c r="J4531" s="3">
        <v>45694</v>
      </c>
      <c r="K4531" s="3"/>
      <c r="L4531" s="2" t="s">
        <v>40</v>
      </c>
      <c r="M4531" s="2" t="s">
        <v>111</v>
      </c>
      <c r="N4531" s="2" t="s">
        <v>120</v>
      </c>
      <c r="O4531" s="4">
        <v>745000</v>
      </c>
      <c r="P4531" s="4">
        <v>256700</v>
      </c>
      <c r="Q4531" s="4">
        <v>488300</v>
      </c>
      <c r="R4531" s="2">
        <v>48</v>
      </c>
      <c r="S4531" s="5">
        <v>13.36</v>
      </c>
      <c r="T4531" s="4">
        <v>15609.32</v>
      </c>
      <c r="U4531" s="2" t="s">
        <v>113</v>
      </c>
      <c r="V4531" s="2" t="s">
        <v>97</v>
      </c>
      <c r="W4531" s="4">
        <v>0</v>
      </c>
      <c r="X4531" s="4">
        <v>0</v>
      </c>
      <c r="Y4531" s="4">
        <v>749247.52</v>
      </c>
      <c r="Z4531" s="2">
        <v>0</v>
      </c>
      <c r="AA4531" s="2" t="s">
        <v>97</v>
      </c>
      <c r="AB4531" s="2" t="s">
        <v>15731</v>
      </c>
      <c r="AC4531" s="2" t="s">
        <v>75</v>
      </c>
      <c r="AD4531" s="2" t="s">
        <v>76</v>
      </c>
      <c r="AE4531" s="5">
        <v>65.540000000000006</v>
      </c>
      <c r="AF4531" s="2">
        <v>0</v>
      </c>
      <c r="AG4531" s="2" t="s">
        <v>97</v>
      </c>
      <c r="AH4531" s="2"/>
      <c r="AI4531" s="6" t="str">
        <f t="shared" si="210"/>
        <v>35-44</v>
      </c>
      <c r="AJ4531" s="11">
        <f>YEAR(tbl_LoanData[[#This Row],[Application Date]])</f>
        <v>2025</v>
      </c>
      <c r="AK4531" s="11" t="str">
        <f>TEXT(tbl_LoanData[[#This Row],[Application Date]],"MMMM")</f>
        <v>February</v>
      </c>
      <c r="AL4531" s="12">
        <f>DATE(YEAR(tbl_LoanData[[#This Row],[Application Date]]),MONTH(tbl_LoanData[[#This Row],[Application Date]]),1)</f>
        <v>45689</v>
      </c>
      <c r="AM4531" s="14">
        <f ca="1">IF(AND(tbl_LoanData[[#This Row],[Application Date]]&gt;=EOMONTH(TODAY(),-1)+1,tbl_LoanData[[#This Row],[Application Date]]&lt;=TODAY()),tbl_LoanData[[#This Row],[Loan Amount]],0)</f>
        <v>0</v>
      </c>
      <c r="AN4531" s="14">
        <f>tbl_LoanData[[#This Row],[Amount Paid]]-(Q4531-X4531)</f>
        <v>-488300</v>
      </c>
      <c r="AO4531" s="14">
        <f>IF(tbl_LoanData[[#This Row],[Application Status]]="Approved",1,0)</f>
        <v>0</v>
      </c>
      <c r="AP4531" s="22" t="str">
        <f t="shared" ca="1" si="211"/>
        <v/>
      </c>
      <c r="AQ4531" s="22" t="str">
        <f t="shared" ca="1" si="212"/>
        <v/>
      </c>
    </row>
    <row r="4532" spans="1:43" ht="14.4" customHeight="1" x14ac:dyDescent="0.3">
      <c r="A4532" s="2" t="s">
        <v>13857</v>
      </c>
      <c r="B4532" s="2" t="s">
        <v>13858</v>
      </c>
      <c r="C4532" s="2" t="s">
        <v>264</v>
      </c>
      <c r="D4532" s="2" t="s">
        <v>176</v>
      </c>
      <c r="E4532" s="2" t="s">
        <v>134</v>
      </c>
      <c r="F4532" s="2">
        <v>30</v>
      </c>
      <c r="G4532" s="2" t="s">
        <v>83</v>
      </c>
      <c r="H4532" s="2" t="s">
        <v>103</v>
      </c>
      <c r="I4532" s="2" t="s">
        <v>43</v>
      </c>
      <c r="J4532" s="3">
        <v>45704</v>
      </c>
      <c r="K4532" s="3"/>
      <c r="L4532" s="2" t="s">
        <v>40</v>
      </c>
      <c r="M4532" s="2" t="s">
        <v>157</v>
      </c>
      <c r="N4532" s="2" t="s">
        <v>328</v>
      </c>
      <c r="O4532" s="4">
        <v>767000</v>
      </c>
      <c r="P4532" s="4">
        <v>101900</v>
      </c>
      <c r="Q4532" s="4">
        <v>665100</v>
      </c>
      <c r="R4532" s="2">
        <v>12</v>
      </c>
      <c r="S4532" s="5">
        <v>14.74</v>
      </c>
      <c r="T4532" s="4">
        <v>63594.64</v>
      </c>
      <c r="U4532" s="2" t="s">
        <v>113</v>
      </c>
      <c r="V4532" s="2" t="s">
        <v>97</v>
      </c>
      <c r="W4532" s="4">
        <v>0</v>
      </c>
      <c r="X4532" s="4">
        <v>0</v>
      </c>
      <c r="Y4532" s="4">
        <v>763135.74</v>
      </c>
      <c r="Z4532" s="2">
        <v>0</v>
      </c>
      <c r="AA4532" s="2" t="s">
        <v>97</v>
      </c>
      <c r="AB4532" s="2" t="s">
        <v>15735</v>
      </c>
      <c r="AC4532" s="2" t="s">
        <v>360</v>
      </c>
      <c r="AD4532" s="2" t="s">
        <v>76</v>
      </c>
      <c r="AE4532" s="5">
        <v>86.71</v>
      </c>
      <c r="AF4532" s="2">
        <v>0</v>
      </c>
      <c r="AG4532" s="2" t="s">
        <v>97</v>
      </c>
      <c r="AH4532" s="2"/>
      <c r="AI4532" s="6" t="str">
        <f t="shared" si="210"/>
        <v>25-34</v>
      </c>
      <c r="AJ4532" s="11">
        <f>YEAR(tbl_LoanData[[#This Row],[Application Date]])</f>
        <v>2025</v>
      </c>
      <c r="AK4532" s="11" t="str">
        <f>TEXT(tbl_LoanData[[#This Row],[Application Date]],"MMMM")</f>
        <v>February</v>
      </c>
      <c r="AL4532" s="12">
        <f>DATE(YEAR(tbl_LoanData[[#This Row],[Application Date]]),MONTH(tbl_LoanData[[#This Row],[Application Date]]),1)</f>
        <v>45689</v>
      </c>
      <c r="AM4532" s="14">
        <f ca="1">IF(AND(tbl_LoanData[[#This Row],[Application Date]]&gt;=EOMONTH(TODAY(),-1)+1,tbl_LoanData[[#This Row],[Application Date]]&lt;=TODAY()),tbl_LoanData[[#This Row],[Loan Amount]],0)</f>
        <v>0</v>
      </c>
      <c r="AN4532" s="14">
        <f>tbl_LoanData[[#This Row],[Amount Paid]]-(Q4532-X4532)</f>
        <v>-665100</v>
      </c>
      <c r="AO4532" s="14">
        <f>IF(tbl_LoanData[[#This Row],[Application Status]]="Approved",1,0)</f>
        <v>0</v>
      </c>
      <c r="AP4532" s="22" t="str">
        <f t="shared" ca="1" si="211"/>
        <v/>
      </c>
      <c r="AQ4532" s="22" t="str">
        <f t="shared" ca="1" si="212"/>
        <v/>
      </c>
    </row>
    <row r="4533" spans="1:43" x14ac:dyDescent="0.3">
      <c r="A4533" s="2" t="s">
        <v>13951</v>
      </c>
      <c r="B4533" s="2" t="s">
        <v>13952</v>
      </c>
      <c r="C4533" s="2" t="s">
        <v>533</v>
      </c>
      <c r="D4533" s="2" t="s">
        <v>254</v>
      </c>
      <c r="E4533" s="2" t="s">
        <v>284</v>
      </c>
      <c r="F4533" s="2">
        <v>31</v>
      </c>
      <c r="G4533" s="2" t="s">
        <v>83</v>
      </c>
      <c r="H4533" s="2" t="s">
        <v>156</v>
      </c>
      <c r="I4533" s="2" t="s">
        <v>45</v>
      </c>
      <c r="J4533" s="3">
        <v>45710</v>
      </c>
      <c r="K4533" s="3">
        <v>45712</v>
      </c>
      <c r="L4533" s="2" t="s">
        <v>37</v>
      </c>
      <c r="M4533" s="2" t="s">
        <v>260</v>
      </c>
      <c r="N4533" s="2" t="s">
        <v>745</v>
      </c>
      <c r="O4533" s="4">
        <v>162000</v>
      </c>
      <c r="P4533" s="4">
        <v>36600</v>
      </c>
      <c r="Q4533" s="4">
        <v>125400</v>
      </c>
      <c r="R4533" s="2">
        <v>36</v>
      </c>
      <c r="S4533" s="5">
        <v>6.1</v>
      </c>
      <c r="T4533" s="4">
        <v>4120.78</v>
      </c>
      <c r="U4533" s="2" t="s">
        <v>73</v>
      </c>
      <c r="V4533" s="2" t="s">
        <v>74</v>
      </c>
      <c r="W4533" s="4">
        <v>74174.039999999994</v>
      </c>
      <c r="X4533" s="4">
        <v>74174.16</v>
      </c>
      <c r="Y4533" s="4">
        <v>148348.20000000001</v>
      </c>
      <c r="Z4533" s="2">
        <v>0</v>
      </c>
      <c r="AA4533" s="2" t="s">
        <v>56</v>
      </c>
      <c r="AB4533" s="2" t="s">
        <v>15731</v>
      </c>
      <c r="AC4533" s="2" t="s">
        <v>75</v>
      </c>
      <c r="AD4533" s="2" t="s">
        <v>76</v>
      </c>
      <c r="AE4533" s="5">
        <v>77.41</v>
      </c>
      <c r="AF4533" s="2">
        <v>0</v>
      </c>
      <c r="AG4533" s="2" t="s">
        <v>77</v>
      </c>
      <c r="AH4533" s="2">
        <v>2</v>
      </c>
      <c r="AI4533" s="6" t="str">
        <f t="shared" si="210"/>
        <v>25-34</v>
      </c>
      <c r="AJ4533" s="11">
        <f>YEAR(tbl_LoanData[[#This Row],[Application Date]])</f>
        <v>2025</v>
      </c>
      <c r="AK4533" s="11" t="str">
        <f>TEXT(tbl_LoanData[[#This Row],[Application Date]],"MMMM")</f>
        <v>February</v>
      </c>
      <c r="AL4533" s="12">
        <f>DATE(YEAR(tbl_LoanData[[#This Row],[Application Date]]),MONTH(tbl_LoanData[[#This Row],[Application Date]]),1)</f>
        <v>45689</v>
      </c>
      <c r="AM4533" s="14">
        <f ca="1">IF(AND(tbl_LoanData[[#This Row],[Application Date]]&gt;=EOMONTH(TODAY(),-1)+1,tbl_LoanData[[#This Row],[Application Date]]&lt;=TODAY()),tbl_LoanData[[#This Row],[Loan Amount]],0)</f>
        <v>0</v>
      </c>
      <c r="AN4533" s="14">
        <f>tbl_LoanData[[#This Row],[Amount Paid]]-(Q4533-X4533)</f>
        <v>22948.199999999997</v>
      </c>
      <c r="AO4533" s="14">
        <f>IF(tbl_LoanData[[#This Row],[Application Status]]="Approved",1,0)</f>
        <v>1</v>
      </c>
      <c r="AP4533" s="22" t="str">
        <f t="shared" ca="1" si="211"/>
        <v/>
      </c>
      <c r="AQ4533" s="22" t="str">
        <f t="shared" ca="1" si="212"/>
        <v/>
      </c>
    </row>
    <row r="4534" spans="1:43" ht="14.4" customHeight="1" x14ac:dyDescent="0.3">
      <c r="A4534" s="2" t="s">
        <v>14027</v>
      </c>
      <c r="B4534" s="2" t="s">
        <v>14028</v>
      </c>
      <c r="C4534" s="2" t="s">
        <v>327</v>
      </c>
      <c r="D4534" s="2" t="s">
        <v>311</v>
      </c>
      <c r="E4534" s="2" t="s">
        <v>323</v>
      </c>
      <c r="F4534" s="2">
        <v>22</v>
      </c>
      <c r="G4534" s="2" t="s">
        <v>69</v>
      </c>
      <c r="H4534" s="2" t="s">
        <v>233</v>
      </c>
      <c r="I4534" s="2" t="s">
        <v>46</v>
      </c>
      <c r="J4534" s="3">
        <v>45697</v>
      </c>
      <c r="K4534" s="3"/>
      <c r="L4534" s="2" t="s">
        <v>40</v>
      </c>
      <c r="M4534" s="2" t="s">
        <v>85</v>
      </c>
      <c r="N4534" s="2" t="s">
        <v>274</v>
      </c>
      <c r="O4534" s="4">
        <v>906000</v>
      </c>
      <c r="P4534" s="4">
        <v>161600</v>
      </c>
      <c r="Q4534" s="4">
        <v>744400</v>
      </c>
      <c r="R4534" s="2">
        <v>48</v>
      </c>
      <c r="S4534" s="5">
        <v>7.98</v>
      </c>
      <c r="T4534" s="4">
        <v>20458.59</v>
      </c>
      <c r="U4534" s="2" t="s">
        <v>113</v>
      </c>
      <c r="V4534" s="2" t="s">
        <v>97</v>
      </c>
      <c r="W4534" s="4">
        <v>0</v>
      </c>
      <c r="X4534" s="4">
        <v>0</v>
      </c>
      <c r="Y4534" s="4">
        <v>982012.48</v>
      </c>
      <c r="Z4534" s="2">
        <v>0</v>
      </c>
      <c r="AA4534" s="2" t="s">
        <v>97</v>
      </c>
      <c r="AB4534" s="2" t="s">
        <v>15736</v>
      </c>
      <c r="AC4534" s="2" t="s">
        <v>213</v>
      </c>
      <c r="AD4534" s="2" t="s">
        <v>76</v>
      </c>
      <c r="AE4534" s="5">
        <v>82.16</v>
      </c>
      <c r="AF4534" s="2">
        <v>0</v>
      </c>
      <c r="AG4534" s="2" t="s">
        <v>97</v>
      </c>
      <c r="AH4534" s="2"/>
      <c r="AI4534" s="6" t="str">
        <f t="shared" si="210"/>
        <v>18-24</v>
      </c>
      <c r="AJ4534" s="11">
        <f>YEAR(tbl_LoanData[[#This Row],[Application Date]])</f>
        <v>2025</v>
      </c>
      <c r="AK4534" s="11" t="str">
        <f>TEXT(tbl_LoanData[[#This Row],[Application Date]],"MMMM")</f>
        <v>February</v>
      </c>
      <c r="AL4534" s="12">
        <f>DATE(YEAR(tbl_LoanData[[#This Row],[Application Date]]),MONTH(tbl_LoanData[[#This Row],[Application Date]]),1)</f>
        <v>45689</v>
      </c>
      <c r="AM4534" s="14">
        <f ca="1">IF(AND(tbl_LoanData[[#This Row],[Application Date]]&gt;=EOMONTH(TODAY(),-1)+1,tbl_LoanData[[#This Row],[Application Date]]&lt;=TODAY()),tbl_LoanData[[#This Row],[Loan Amount]],0)</f>
        <v>0</v>
      </c>
      <c r="AN4534" s="14">
        <f>tbl_LoanData[[#This Row],[Amount Paid]]-(Q4534-X4534)</f>
        <v>-744400</v>
      </c>
      <c r="AO4534" s="14">
        <f>IF(tbl_LoanData[[#This Row],[Application Status]]="Approved",1,0)</f>
        <v>0</v>
      </c>
      <c r="AP4534" s="22" t="str">
        <f t="shared" ca="1" si="211"/>
        <v/>
      </c>
      <c r="AQ4534" s="22" t="str">
        <f t="shared" ca="1" si="212"/>
        <v/>
      </c>
    </row>
    <row r="4535" spans="1:43" ht="14.4" customHeight="1" x14ac:dyDescent="0.3">
      <c r="A4535" s="2" t="s">
        <v>14033</v>
      </c>
      <c r="B4535" s="2" t="s">
        <v>14034</v>
      </c>
      <c r="C4535" s="2" t="s">
        <v>356</v>
      </c>
      <c r="D4535" s="2" t="s">
        <v>118</v>
      </c>
      <c r="E4535" s="2" t="s">
        <v>284</v>
      </c>
      <c r="F4535" s="2">
        <v>40</v>
      </c>
      <c r="G4535" s="2" t="s">
        <v>69</v>
      </c>
      <c r="H4535" s="2" t="s">
        <v>273</v>
      </c>
      <c r="I4535" s="2" t="s">
        <v>45</v>
      </c>
      <c r="J4535" s="3">
        <v>45704</v>
      </c>
      <c r="K4535" s="3">
        <v>45717</v>
      </c>
      <c r="L4535" s="2" t="s">
        <v>40</v>
      </c>
      <c r="M4535" s="2" t="s">
        <v>94</v>
      </c>
      <c r="N4535" s="2" t="s">
        <v>95</v>
      </c>
      <c r="O4535" s="4">
        <v>1358000</v>
      </c>
      <c r="P4535" s="4">
        <v>312900</v>
      </c>
      <c r="Q4535" s="4">
        <v>1045100</v>
      </c>
      <c r="R4535" s="2">
        <v>60</v>
      </c>
      <c r="S4535" s="5">
        <v>14.83</v>
      </c>
      <c r="T4535" s="4">
        <v>30334.03</v>
      </c>
      <c r="U4535" s="2" t="s">
        <v>73</v>
      </c>
      <c r="V4535" s="2" t="s">
        <v>74</v>
      </c>
      <c r="W4535" s="4">
        <v>515678.51</v>
      </c>
      <c r="X4535" s="4">
        <v>1304363.1399999999</v>
      </c>
      <c r="Y4535" s="4">
        <v>1820041.65</v>
      </c>
      <c r="Z4535" s="2">
        <v>0</v>
      </c>
      <c r="AA4535" s="2" t="s">
        <v>56</v>
      </c>
      <c r="AB4535" s="2" t="s">
        <v>15732</v>
      </c>
      <c r="AC4535" s="2" t="s">
        <v>146</v>
      </c>
      <c r="AD4535" s="2" t="s">
        <v>76</v>
      </c>
      <c r="AE4535" s="5">
        <v>76.959999999999994</v>
      </c>
      <c r="AF4535" s="2">
        <v>0</v>
      </c>
      <c r="AG4535" s="2" t="s">
        <v>77</v>
      </c>
      <c r="AH4535" s="2">
        <v>13</v>
      </c>
      <c r="AI4535" s="6" t="str">
        <f t="shared" si="210"/>
        <v>35-44</v>
      </c>
      <c r="AJ4535" s="11">
        <f>YEAR(tbl_LoanData[[#This Row],[Application Date]])</f>
        <v>2025</v>
      </c>
      <c r="AK4535" s="11" t="str">
        <f>TEXT(tbl_LoanData[[#This Row],[Application Date]],"MMMM")</f>
        <v>February</v>
      </c>
      <c r="AL4535" s="12">
        <f>DATE(YEAR(tbl_LoanData[[#This Row],[Application Date]]),MONTH(tbl_LoanData[[#This Row],[Application Date]]),1)</f>
        <v>45689</v>
      </c>
      <c r="AM4535" s="14">
        <f ca="1">IF(AND(tbl_LoanData[[#This Row],[Application Date]]&gt;=EOMONTH(TODAY(),-1)+1,tbl_LoanData[[#This Row],[Application Date]]&lt;=TODAY()),tbl_LoanData[[#This Row],[Loan Amount]],0)</f>
        <v>0</v>
      </c>
      <c r="AN4535" s="14">
        <f>tbl_LoanData[[#This Row],[Amount Paid]]-(Q4535-X4535)</f>
        <v>774941.64999999991</v>
      </c>
      <c r="AO4535" s="14">
        <f>IF(tbl_LoanData[[#This Row],[Application Status]]="Approved",1,0)</f>
        <v>1</v>
      </c>
      <c r="AP4535" s="22" t="str">
        <f t="shared" ca="1" si="211"/>
        <v/>
      </c>
      <c r="AQ4535" s="22" t="str">
        <f t="shared" ca="1" si="212"/>
        <v/>
      </c>
    </row>
    <row r="4536" spans="1:43" x14ac:dyDescent="0.3">
      <c r="A4536" s="2" t="s">
        <v>14035</v>
      </c>
      <c r="B4536" s="2" t="s">
        <v>14036</v>
      </c>
      <c r="C4536" s="2" t="s">
        <v>452</v>
      </c>
      <c r="D4536" s="2" t="s">
        <v>67</v>
      </c>
      <c r="E4536" s="2" t="s">
        <v>293</v>
      </c>
      <c r="F4536" s="2">
        <v>57</v>
      </c>
      <c r="G4536" s="2" t="s">
        <v>83</v>
      </c>
      <c r="H4536" s="2" t="s">
        <v>126</v>
      </c>
      <c r="I4536" s="2" t="s">
        <v>44</v>
      </c>
      <c r="J4536" s="3">
        <v>45702</v>
      </c>
      <c r="K4536" s="3">
        <v>45712</v>
      </c>
      <c r="L4536" s="2" t="s">
        <v>40</v>
      </c>
      <c r="M4536" s="2" t="s">
        <v>94</v>
      </c>
      <c r="N4536" s="2" t="s">
        <v>4</v>
      </c>
      <c r="O4536" s="4">
        <v>854000</v>
      </c>
      <c r="P4536" s="4">
        <v>142700</v>
      </c>
      <c r="Q4536" s="4">
        <v>711300</v>
      </c>
      <c r="R4536" s="2">
        <v>18</v>
      </c>
      <c r="S4536" s="5">
        <v>9.3699999999999992</v>
      </c>
      <c r="T4536" s="4">
        <v>45070.73</v>
      </c>
      <c r="U4536" s="2" t="s">
        <v>73</v>
      </c>
      <c r="V4536" s="2" t="s">
        <v>33</v>
      </c>
      <c r="W4536" s="4">
        <v>811273.22</v>
      </c>
      <c r="X4536" s="4">
        <v>0</v>
      </c>
      <c r="Y4536" s="4">
        <v>811273.22</v>
      </c>
      <c r="Z4536" s="2">
        <v>0</v>
      </c>
      <c r="AA4536" s="2" t="s">
        <v>56</v>
      </c>
      <c r="AB4536" s="2" t="s">
        <v>15732</v>
      </c>
      <c r="AC4536" s="2" t="s">
        <v>106</v>
      </c>
      <c r="AD4536" s="2" t="s">
        <v>76</v>
      </c>
      <c r="AE4536" s="5">
        <v>83.29</v>
      </c>
      <c r="AF4536" s="2">
        <v>0</v>
      </c>
      <c r="AG4536" s="2" t="s">
        <v>77</v>
      </c>
      <c r="AH4536" s="2">
        <v>10</v>
      </c>
      <c r="AI4536" s="6" t="str">
        <f t="shared" si="210"/>
        <v>55-64</v>
      </c>
      <c r="AJ4536" s="11">
        <f>YEAR(tbl_LoanData[[#This Row],[Application Date]])</f>
        <v>2025</v>
      </c>
      <c r="AK4536" s="11" t="str">
        <f>TEXT(tbl_LoanData[[#This Row],[Application Date]],"MMMM")</f>
        <v>February</v>
      </c>
      <c r="AL4536" s="12">
        <f>DATE(YEAR(tbl_LoanData[[#This Row],[Application Date]]),MONTH(tbl_LoanData[[#This Row],[Application Date]]),1)</f>
        <v>45689</v>
      </c>
      <c r="AM4536" s="14">
        <f ca="1">IF(AND(tbl_LoanData[[#This Row],[Application Date]]&gt;=EOMONTH(TODAY(),-1)+1,tbl_LoanData[[#This Row],[Application Date]]&lt;=TODAY()),tbl_LoanData[[#This Row],[Loan Amount]],0)</f>
        <v>0</v>
      </c>
      <c r="AN4536" s="14">
        <f>tbl_LoanData[[#This Row],[Amount Paid]]-(Q4536-X4536)</f>
        <v>99973.219999999972</v>
      </c>
      <c r="AO4536" s="14">
        <f>IF(tbl_LoanData[[#This Row],[Application Status]]="Approved",1,0)</f>
        <v>1</v>
      </c>
      <c r="AP4536" s="22" t="str">
        <f t="shared" ca="1" si="211"/>
        <v/>
      </c>
      <c r="AQ4536" s="22" t="str">
        <f t="shared" ca="1" si="212"/>
        <v/>
      </c>
    </row>
    <row r="4537" spans="1:43" ht="14.4" customHeight="1" x14ac:dyDescent="0.3">
      <c r="A4537" s="2" t="s">
        <v>14235</v>
      </c>
      <c r="B4537" s="2" t="s">
        <v>14236</v>
      </c>
      <c r="C4537" s="2" t="s">
        <v>133</v>
      </c>
      <c r="D4537" s="2" t="s">
        <v>232</v>
      </c>
      <c r="E4537" s="2" t="s">
        <v>293</v>
      </c>
      <c r="F4537" s="2">
        <v>28</v>
      </c>
      <c r="G4537" s="2" t="s">
        <v>69</v>
      </c>
      <c r="H4537" s="2" t="s">
        <v>516</v>
      </c>
      <c r="I4537" s="2" t="s">
        <v>53</v>
      </c>
      <c r="J4537" s="3">
        <v>45712</v>
      </c>
      <c r="K4537" s="3">
        <v>45717</v>
      </c>
      <c r="L4537" s="2" t="s">
        <v>38</v>
      </c>
      <c r="M4537" s="2" t="s">
        <v>85</v>
      </c>
      <c r="N4537" s="2" t="s">
        <v>314</v>
      </c>
      <c r="O4537" s="4">
        <v>1591000</v>
      </c>
      <c r="P4537" s="4">
        <v>549700</v>
      </c>
      <c r="Q4537" s="4">
        <v>1041300</v>
      </c>
      <c r="R4537" s="2">
        <v>24</v>
      </c>
      <c r="S4537" s="5">
        <v>8.2100000000000009</v>
      </c>
      <c r="T4537" s="4">
        <v>50511.73</v>
      </c>
      <c r="U4537" s="2" t="s">
        <v>73</v>
      </c>
      <c r="V4537" s="2" t="s">
        <v>74</v>
      </c>
      <c r="W4537" s="4">
        <v>858699.41</v>
      </c>
      <c r="X4537" s="4">
        <v>353582.05</v>
      </c>
      <c r="Y4537" s="4">
        <v>1212281.46</v>
      </c>
      <c r="Z4537" s="2">
        <v>0</v>
      </c>
      <c r="AA4537" s="2" t="s">
        <v>56</v>
      </c>
      <c r="AB4537" s="2" t="s">
        <v>15735</v>
      </c>
      <c r="AC4537" s="2" t="s">
        <v>106</v>
      </c>
      <c r="AD4537" s="2" t="s">
        <v>76</v>
      </c>
      <c r="AE4537" s="5">
        <v>65.45</v>
      </c>
      <c r="AF4537" s="2">
        <v>0</v>
      </c>
      <c r="AG4537" s="2" t="s">
        <v>77</v>
      </c>
      <c r="AH4537" s="2">
        <v>5</v>
      </c>
      <c r="AI4537" s="6" t="str">
        <f t="shared" si="210"/>
        <v>25-34</v>
      </c>
      <c r="AJ4537" s="11">
        <f>YEAR(tbl_LoanData[[#This Row],[Application Date]])</f>
        <v>2025</v>
      </c>
      <c r="AK4537" s="11" t="str">
        <f>TEXT(tbl_LoanData[[#This Row],[Application Date]],"MMMM")</f>
        <v>February</v>
      </c>
      <c r="AL4537" s="12">
        <f>DATE(YEAR(tbl_LoanData[[#This Row],[Application Date]]),MONTH(tbl_LoanData[[#This Row],[Application Date]]),1)</f>
        <v>45689</v>
      </c>
      <c r="AM4537" s="14">
        <f ca="1">IF(AND(tbl_LoanData[[#This Row],[Application Date]]&gt;=EOMONTH(TODAY(),-1)+1,tbl_LoanData[[#This Row],[Application Date]]&lt;=TODAY()),tbl_LoanData[[#This Row],[Loan Amount]],0)</f>
        <v>0</v>
      </c>
      <c r="AN4537" s="14">
        <f>tbl_LoanData[[#This Row],[Amount Paid]]-(Q4537-X4537)</f>
        <v>170981.46000000008</v>
      </c>
      <c r="AO4537" s="14">
        <f>IF(tbl_LoanData[[#This Row],[Application Status]]="Approved",1,0)</f>
        <v>1</v>
      </c>
      <c r="AP4537" s="22" t="str">
        <f t="shared" ca="1" si="211"/>
        <v/>
      </c>
      <c r="AQ4537" s="22" t="str">
        <f t="shared" ca="1" si="212"/>
        <v/>
      </c>
    </row>
    <row r="4538" spans="1:43" ht="14.4" customHeight="1" x14ac:dyDescent="0.3">
      <c r="A4538" s="2" t="s">
        <v>14249</v>
      </c>
      <c r="B4538" s="2" t="s">
        <v>14250</v>
      </c>
      <c r="C4538" s="2" t="s">
        <v>533</v>
      </c>
      <c r="D4538" s="2" t="s">
        <v>182</v>
      </c>
      <c r="E4538" s="2" t="s">
        <v>447</v>
      </c>
      <c r="F4538" s="2">
        <v>57</v>
      </c>
      <c r="G4538" s="2" t="s">
        <v>83</v>
      </c>
      <c r="H4538" s="2" t="s">
        <v>250</v>
      </c>
      <c r="I4538" s="2" t="s">
        <v>52</v>
      </c>
      <c r="J4538" s="3">
        <v>45695</v>
      </c>
      <c r="K4538" s="3">
        <v>45703</v>
      </c>
      <c r="L4538" s="2" t="s">
        <v>40</v>
      </c>
      <c r="M4538" s="2" t="s">
        <v>111</v>
      </c>
      <c r="N4538" s="2" t="s">
        <v>369</v>
      </c>
      <c r="O4538" s="4">
        <v>1012000</v>
      </c>
      <c r="P4538" s="4">
        <v>287800</v>
      </c>
      <c r="Q4538" s="4">
        <v>724200</v>
      </c>
      <c r="R4538" s="2">
        <v>36</v>
      </c>
      <c r="S4538" s="5">
        <v>8.5399999999999991</v>
      </c>
      <c r="T4538" s="4">
        <v>25270.560000000001</v>
      </c>
      <c r="U4538" s="2" t="s">
        <v>73</v>
      </c>
      <c r="V4538" s="2" t="s">
        <v>74</v>
      </c>
      <c r="W4538" s="4">
        <v>454870.08</v>
      </c>
      <c r="X4538" s="4">
        <v>454869.96</v>
      </c>
      <c r="Y4538" s="4">
        <v>909740.04</v>
      </c>
      <c r="Z4538" s="2">
        <v>0</v>
      </c>
      <c r="AA4538" s="2" t="s">
        <v>56</v>
      </c>
      <c r="AB4538" s="2" t="s">
        <v>15735</v>
      </c>
      <c r="AC4538" s="2" t="s">
        <v>87</v>
      </c>
      <c r="AD4538" s="2" t="s">
        <v>76</v>
      </c>
      <c r="AE4538" s="5">
        <v>71.56</v>
      </c>
      <c r="AF4538" s="2">
        <v>0</v>
      </c>
      <c r="AG4538" s="2" t="s">
        <v>77</v>
      </c>
      <c r="AH4538" s="2">
        <v>8</v>
      </c>
      <c r="AI4538" s="6" t="str">
        <f t="shared" si="210"/>
        <v>55-64</v>
      </c>
      <c r="AJ4538" s="11">
        <f>YEAR(tbl_LoanData[[#This Row],[Application Date]])</f>
        <v>2025</v>
      </c>
      <c r="AK4538" s="11" t="str">
        <f>TEXT(tbl_LoanData[[#This Row],[Application Date]],"MMMM")</f>
        <v>February</v>
      </c>
      <c r="AL4538" s="12">
        <f>DATE(YEAR(tbl_LoanData[[#This Row],[Application Date]]),MONTH(tbl_LoanData[[#This Row],[Application Date]]),1)</f>
        <v>45689</v>
      </c>
      <c r="AM4538" s="14">
        <f ca="1">IF(AND(tbl_LoanData[[#This Row],[Application Date]]&gt;=EOMONTH(TODAY(),-1)+1,tbl_LoanData[[#This Row],[Application Date]]&lt;=TODAY()),tbl_LoanData[[#This Row],[Loan Amount]],0)</f>
        <v>0</v>
      </c>
      <c r="AN4538" s="14">
        <f>tbl_LoanData[[#This Row],[Amount Paid]]-(Q4538-X4538)</f>
        <v>185540.04000000004</v>
      </c>
      <c r="AO4538" s="14">
        <f>IF(tbl_LoanData[[#This Row],[Application Status]]="Approved",1,0)</f>
        <v>1</v>
      </c>
      <c r="AP4538" s="22" t="str">
        <f t="shared" ca="1" si="211"/>
        <v/>
      </c>
      <c r="AQ4538" s="22" t="str">
        <f t="shared" ca="1" si="212"/>
        <v/>
      </c>
    </row>
    <row r="4539" spans="1:43" x14ac:dyDescent="0.3">
      <c r="A4539" s="2" t="s">
        <v>14501</v>
      </c>
      <c r="B4539" s="2" t="s">
        <v>14502</v>
      </c>
      <c r="C4539" s="2" t="s">
        <v>66</v>
      </c>
      <c r="D4539" s="2" t="s">
        <v>311</v>
      </c>
      <c r="E4539" s="2" t="s">
        <v>385</v>
      </c>
      <c r="F4539" s="2">
        <v>51</v>
      </c>
      <c r="G4539" s="2" t="s">
        <v>69</v>
      </c>
      <c r="H4539" s="2" t="s">
        <v>285</v>
      </c>
      <c r="I4539" s="2" t="s">
        <v>55</v>
      </c>
      <c r="J4539" s="3">
        <v>45693</v>
      </c>
      <c r="K4539" s="3">
        <v>45700</v>
      </c>
      <c r="L4539" s="2" t="s">
        <v>37</v>
      </c>
      <c r="M4539" s="2" t="s">
        <v>94</v>
      </c>
      <c r="N4539" s="2" t="s">
        <v>568</v>
      </c>
      <c r="O4539" s="4">
        <v>143000</v>
      </c>
      <c r="P4539" s="4">
        <v>19700</v>
      </c>
      <c r="Q4539" s="4">
        <v>123300</v>
      </c>
      <c r="R4539" s="2">
        <v>24</v>
      </c>
      <c r="S4539" s="5">
        <v>9.5299999999999994</v>
      </c>
      <c r="T4539" s="4">
        <v>6116.71</v>
      </c>
      <c r="U4539" s="2" t="s">
        <v>73</v>
      </c>
      <c r="V4539" s="2" t="s">
        <v>74</v>
      </c>
      <c r="W4539" s="4">
        <v>91750.65</v>
      </c>
      <c r="X4539" s="4">
        <v>55050.33</v>
      </c>
      <c r="Y4539" s="4">
        <v>146800.98000000001</v>
      </c>
      <c r="Z4539" s="2">
        <v>90</v>
      </c>
      <c r="AA4539" s="2" t="s">
        <v>59</v>
      </c>
      <c r="AB4539" s="2" t="s">
        <v>15728</v>
      </c>
      <c r="AC4539" s="2" t="s">
        <v>75</v>
      </c>
      <c r="AD4539" s="2" t="s">
        <v>76</v>
      </c>
      <c r="AE4539" s="5">
        <v>86.22</v>
      </c>
      <c r="AF4539" s="2">
        <v>3</v>
      </c>
      <c r="AG4539" s="2" t="s">
        <v>130</v>
      </c>
      <c r="AH4539" s="2">
        <v>7</v>
      </c>
      <c r="AI4539" s="6" t="str">
        <f t="shared" si="210"/>
        <v>45-54</v>
      </c>
      <c r="AJ4539" s="11">
        <f>YEAR(tbl_LoanData[[#This Row],[Application Date]])</f>
        <v>2025</v>
      </c>
      <c r="AK4539" s="11" t="str">
        <f>TEXT(tbl_LoanData[[#This Row],[Application Date]],"MMMM")</f>
        <v>February</v>
      </c>
      <c r="AL4539" s="12">
        <f>DATE(YEAR(tbl_LoanData[[#This Row],[Application Date]]),MONTH(tbl_LoanData[[#This Row],[Application Date]]),1)</f>
        <v>45689</v>
      </c>
      <c r="AM4539" s="14">
        <f ca="1">IF(AND(tbl_LoanData[[#This Row],[Application Date]]&gt;=EOMONTH(TODAY(),-1)+1,tbl_LoanData[[#This Row],[Application Date]]&lt;=TODAY()),tbl_LoanData[[#This Row],[Loan Amount]],0)</f>
        <v>0</v>
      </c>
      <c r="AN4539" s="14">
        <f>tbl_LoanData[[#This Row],[Amount Paid]]-(Q4539-X4539)</f>
        <v>23500.979999999996</v>
      </c>
      <c r="AO4539" s="14">
        <f>IF(tbl_LoanData[[#This Row],[Application Status]]="Approved",1,0)</f>
        <v>1</v>
      </c>
      <c r="AP4539" s="22" t="str">
        <f t="shared" ca="1" si="211"/>
        <v/>
      </c>
      <c r="AQ4539" s="22" t="str">
        <f t="shared" ca="1" si="212"/>
        <v/>
      </c>
    </row>
    <row r="4540" spans="1:43" ht="14.4" customHeight="1" x14ac:dyDescent="0.3">
      <c r="A4540" s="2" t="s">
        <v>14781</v>
      </c>
      <c r="B4540" s="2" t="s">
        <v>14782</v>
      </c>
      <c r="C4540" s="2" t="s">
        <v>804</v>
      </c>
      <c r="D4540" s="2" t="s">
        <v>311</v>
      </c>
      <c r="E4540" s="2" t="s">
        <v>284</v>
      </c>
      <c r="F4540" s="2">
        <v>57</v>
      </c>
      <c r="G4540" s="2" t="s">
        <v>83</v>
      </c>
      <c r="H4540" s="2" t="s">
        <v>298</v>
      </c>
      <c r="I4540" s="2" t="s">
        <v>43</v>
      </c>
      <c r="J4540" s="3">
        <v>45693</v>
      </c>
      <c r="K4540" s="3">
        <v>45700</v>
      </c>
      <c r="L4540" s="2" t="s">
        <v>40</v>
      </c>
      <c r="M4540" s="2" t="s">
        <v>157</v>
      </c>
      <c r="N4540" s="2" t="s">
        <v>299</v>
      </c>
      <c r="O4540" s="4">
        <v>1360000</v>
      </c>
      <c r="P4540" s="4">
        <v>376400</v>
      </c>
      <c r="Q4540" s="4">
        <v>983600</v>
      </c>
      <c r="R4540" s="2">
        <v>36</v>
      </c>
      <c r="S4540" s="5">
        <v>7.25</v>
      </c>
      <c r="T4540" s="4">
        <v>33264.81</v>
      </c>
      <c r="U4540" s="2" t="s">
        <v>73</v>
      </c>
      <c r="V4540" s="2" t="s">
        <v>74</v>
      </c>
      <c r="W4540" s="4">
        <v>565501.77</v>
      </c>
      <c r="X4540" s="4">
        <v>632031.23</v>
      </c>
      <c r="Y4540" s="4">
        <v>1197533</v>
      </c>
      <c r="Z4540" s="2">
        <v>29</v>
      </c>
      <c r="AA4540" s="2" t="s">
        <v>57</v>
      </c>
      <c r="AB4540" s="2" t="s">
        <v>15736</v>
      </c>
      <c r="AC4540" s="2" t="s">
        <v>213</v>
      </c>
      <c r="AD4540" s="2" t="s">
        <v>76</v>
      </c>
      <c r="AE4540" s="5">
        <v>72.319999999999993</v>
      </c>
      <c r="AF4540" s="2">
        <v>1</v>
      </c>
      <c r="AG4540" s="2" t="s">
        <v>77</v>
      </c>
      <c r="AH4540" s="2">
        <v>7</v>
      </c>
      <c r="AI4540" s="6" t="str">
        <f t="shared" si="210"/>
        <v>55-64</v>
      </c>
      <c r="AJ4540" s="11">
        <f>YEAR(tbl_LoanData[[#This Row],[Application Date]])</f>
        <v>2025</v>
      </c>
      <c r="AK4540" s="11" t="str">
        <f>TEXT(tbl_LoanData[[#This Row],[Application Date]],"MMMM")</f>
        <v>February</v>
      </c>
      <c r="AL4540" s="12">
        <f>DATE(YEAR(tbl_LoanData[[#This Row],[Application Date]]),MONTH(tbl_LoanData[[#This Row],[Application Date]]),1)</f>
        <v>45689</v>
      </c>
      <c r="AM4540" s="14">
        <f ca="1">IF(AND(tbl_LoanData[[#This Row],[Application Date]]&gt;=EOMONTH(TODAY(),-1)+1,tbl_LoanData[[#This Row],[Application Date]]&lt;=TODAY()),tbl_LoanData[[#This Row],[Loan Amount]],0)</f>
        <v>0</v>
      </c>
      <c r="AN4540" s="14">
        <f>tbl_LoanData[[#This Row],[Amount Paid]]-(Q4540-X4540)</f>
        <v>213933</v>
      </c>
      <c r="AO4540" s="14">
        <f>IF(tbl_LoanData[[#This Row],[Application Status]]="Approved",1,0)</f>
        <v>1</v>
      </c>
      <c r="AP4540" s="22" t="str">
        <f t="shared" ca="1" si="211"/>
        <v/>
      </c>
      <c r="AQ4540" s="22" t="str">
        <f t="shared" ca="1" si="212"/>
        <v/>
      </c>
    </row>
    <row r="4541" spans="1:43" x14ac:dyDescent="0.3">
      <c r="A4541" s="2" t="s">
        <v>14917</v>
      </c>
      <c r="B4541" s="2" t="s">
        <v>14918</v>
      </c>
      <c r="C4541" s="2" t="s">
        <v>100</v>
      </c>
      <c r="D4541" s="2" t="s">
        <v>91</v>
      </c>
      <c r="E4541" s="2" t="s">
        <v>394</v>
      </c>
      <c r="F4541" s="2">
        <v>64</v>
      </c>
      <c r="G4541" s="2" t="s">
        <v>69</v>
      </c>
      <c r="H4541" s="2" t="s">
        <v>205</v>
      </c>
      <c r="I4541" s="2" t="s">
        <v>49</v>
      </c>
      <c r="J4541" s="3">
        <v>45690</v>
      </c>
      <c r="K4541" s="3">
        <v>45705</v>
      </c>
      <c r="L4541" s="2" t="s">
        <v>36</v>
      </c>
      <c r="M4541" s="2" t="s">
        <v>94</v>
      </c>
      <c r="N4541" s="2" t="s">
        <v>212</v>
      </c>
      <c r="O4541" s="4">
        <v>889000</v>
      </c>
      <c r="P4541" s="4">
        <v>208900</v>
      </c>
      <c r="Q4541" s="4">
        <v>680100</v>
      </c>
      <c r="R4541" s="2">
        <v>24</v>
      </c>
      <c r="S4541" s="5">
        <v>9.17</v>
      </c>
      <c r="T4541" s="4">
        <v>33534.6</v>
      </c>
      <c r="U4541" s="2" t="s">
        <v>73</v>
      </c>
      <c r="V4541" s="2" t="s">
        <v>74</v>
      </c>
      <c r="W4541" s="4">
        <v>603622.80000000005</v>
      </c>
      <c r="X4541" s="4">
        <v>201207.54</v>
      </c>
      <c r="Y4541" s="4">
        <v>804830.34</v>
      </c>
      <c r="Z4541" s="2">
        <v>0</v>
      </c>
      <c r="AA4541" s="2" t="s">
        <v>56</v>
      </c>
      <c r="AB4541" s="2" t="s">
        <v>15731</v>
      </c>
      <c r="AC4541" s="2" t="s">
        <v>360</v>
      </c>
      <c r="AD4541" s="2" t="s">
        <v>76</v>
      </c>
      <c r="AE4541" s="5">
        <v>76.5</v>
      </c>
      <c r="AF4541" s="2">
        <v>0</v>
      </c>
      <c r="AG4541" s="2" t="s">
        <v>77</v>
      </c>
      <c r="AH4541" s="2">
        <v>15</v>
      </c>
      <c r="AI4541" s="6" t="str">
        <f t="shared" si="210"/>
        <v>55-64</v>
      </c>
      <c r="AJ4541" s="11">
        <f>YEAR(tbl_LoanData[[#This Row],[Application Date]])</f>
        <v>2025</v>
      </c>
      <c r="AK4541" s="11" t="str">
        <f>TEXT(tbl_LoanData[[#This Row],[Application Date]],"MMMM")</f>
        <v>February</v>
      </c>
      <c r="AL4541" s="12">
        <f>DATE(YEAR(tbl_LoanData[[#This Row],[Application Date]]),MONTH(tbl_LoanData[[#This Row],[Application Date]]),1)</f>
        <v>45689</v>
      </c>
      <c r="AM4541" s="14">
        <f ca="1">IF(AND(tbl_LoanData[[#This Row],[Application Date]]&gt;=EOMONTH(TODAY(),-1)+1,tbl_LoanData[[#This Row],[Application Date]]&lt;=TODAY()),tbl_LoanData[[#This Row],[Loan Amount]],0)</f>
        <v>0</v>
      </c>
      <c r="AN4541" s="14">
        <f>tbl_LoanData[[#This Row],[Amount Paid]]-(Q4541-X4541)</f>
        <v>124730.34000000008</v>
      </c>
      <c r="AO4541" s="14">
        <f>IF(tbl_LoanData[[#This Row],[Application Status]]="Approved",1,0)</f>
        <v>1</v>
      </c>
      <c r="AP4541" s="22" t="str">
        <f t="shared" ca="1" si="211"/>
        <v/>
      </c>
      <c r="AQ4541" s="22" t="str">
        <f t="shared" ca="1" si="212"/>
        <v/>
      </c>
    </row>
    <row r="4542" spans="1:43" x14ac:dyDescent="0.3">
      <c r="A4542" s="2" t="s">
        <v>15061</v>
      </c>
      <c r="B4542" s="2" t="s">
        <v>15062</v>
      </c>
      <c r="C4542" s="2" t="s">
        <v>338</v>
      </c>
      <c r="D4542" s="2" t="s">
        <v>161</v>
      </c>
      <c r="E4542" s="2" t="s">
        <v>204</v>
      </c>
      <c r="F4542" s="2">
        <v>43</v>
      </c>
      <c r="G4542" s="2" t="s">
        <v>83</v>
      </c>
      <c r="H4542" s="2" t="s">
        <v>191</v>
      </c>
      <c r="I4542" s="2" t="s">
        <v>51</v>
      </c>
      <c r="J4542" s="3">
        <v>45716</v>
      </c>
      <c r="K4542" s="3"/>
      <c r="L4542" s="2" t="s">
        <v>40</v>
      </c>
      <c r="M4542" s="2" t="s">
        <v>111</v>
      </c>
      <c r="N4542" s="2" t="s">
        <v>369</v>
      </c>
      <c r="O4542" s="4">
        <v>719000</v>
      </c>
      <c r="P4542" s="4">
        <v>80900</v>
      </c>
      <c r="Q4542" s="4">
        <v>638100</v>
      </c>
      <c r="R4542" s="2">
        <v>36</v>
      </c>
      <c r="S4542" s="5">
        <v>14.98</v>
      </c>
      <c r="T4542" s="4">
        <v>25690.62</v>
      </c>
      <c r="U4542" s="2" t="s">
        <v>113</v>
      </c>
      <c r="V4542" s="2" t="s">
        <v>97</v>
      </c>
      <c r="W4542" s="4">
        <v>0</v>
      </c>
      <c r="X4542" s="4">
        <v>0</v>
      </c>
      <c r="Y4542" s="4">
        <v>924862.14</v>
      </c>
      <c r="Z4542" s="2">
        <v>0</v>
      </c>
      <c r="AA4542" s="2" t="s">
        <v>97</v>
      </c>
      <c r="AB4542" s="2" t="s">
        <v>15727</v>
      </c>
      <c r="AC4542" s="2" t="s">
        <v>106</v>
      </c>
      <c r="AD4542" s="2" t="s">
        <v>76</v>
      </c>
      <c r="AE4542" s="5">
        <v>88.75</v>
      </c>
      <c r="AF4542" s="2">
        <v>0</v>
      </c>
      <c r="AG4542" s="2" t="s">
        <v>97</v>
      </c>
      <c r="AH4542" s="2"/>
      <c r="AI4542" s="6" t="str">
        <f t="shared" si="210"/>
        <v>35-44</v>
      </c>
      <c r="AJ4542" s="11">
        <f>YEAR(tbl_LoanData[[#This Row],[Application Date]])</f>
        <v>2025</v>
      </c>
      <c r="AK4542" s="11" t="str">
        <f>TEXT(tbl_LoanData[[#This Row],[Application Date]],"MMMM")</f>
        <v>February</v>
      </c>
      <c r="AL4542" s="12">
        <f>DATE(YEAR(tbl_LoanData[[#This Row],[Application Date]]),MONTH(tbl_LoanData[[#This Row],[Application Date]]),1)</f>
        <v>45689</v>
      </c>
      <c r="AM4542" s="14">
        <f ca="1">IF(AND(tbl_LoanData[[#This Row],[Application Date]]&gt;=EOMONTH(TODAY(),-1)+1,tbl_LoanData[[#This Row],[Application Date]]&lt;=TODAY()),tbl_LoanData[[#This Row],[Loan Amount]],0)</f>
        <v>0</v>
      </c>
      <c r="AN4542" s="14">
        <f>tbl_LoanData[[#This Row],[Amount Paid]]-(Q4542-X4542)</f>
        <v>-638100</v>
      </c>
      <c r="AO4542" s="14">
        <f>IF(tbl_LoanData[[#This Row],[Application Status]]="Approved",1,0)</f>
        <v>0</v>
      </c>
      <c r="AP4542" s="22" t="str">
        <f t="shared" ca="1" si="211"/>
        <v/>
      </c>
      <c r="AQ4542" s="22" t="str">
        <f t="shared" ca="1" si="212"/>
        <v/>
      </c>
    </row>
    <row r="4543" spans="1:43" ht="14.4" customHeight="1" x14ac:dyDescent="0.3">
      <c r="A4543" s="2" t="s">
        <v>15291</v>
      </c>
      <c r="B4543" s="2" t="s">
        <v>15292</v>
      </c>
      <c r="C4543" s="2" t="s">
        <v>343</v>
      </c>
      <c r="D4543" s="2" t="s">
        <v>82</v>
      </c>
      <c r="E4543" s="2" t="s">
        <v>312</v>
      </c>
      <c r="F4543" s="2">
        <v>52</v>
      </c>
      <c r="G4543" s="2" t="s">
        <v>69</v>
      </c>
      <c r="H4543" s="2" t="s">
        <v>273</v>
      </c>
      <c r="I4543" s="2" t="s">
        <v>45</v>
      </c>
      <c r="J4543" s="3">
        <v>45689</v>
      </c>
      <c r="K4543" s="3">
        <v>45696</v>
      </c>
      <c r="L4543" s="2" t="s">
        <v>38</v>
      </c>
      <c r="M4543" s="2" t="s">
        <v>71</v>
      </c>
      <c r="N4543" s="2" t="s">
        <v>589</v>
      </c>
      <c r="O4543" s="4">
        <v>1648000</v>
      </c>
      <c r="P4543" s="4">
        <v>480700</v>
      </c>
      <c r="Q4543" s="4">
        <v>1167300</v>
      </c>
      <c r="R4543" s="2">
        <v>60</v>
      </c>
      <c r="S4543" s="5">
        <v>7.74</v>
      </c>
      <c r="T4543" s="4">
        <v>26984.09</v>
      </c>
      <c r="U4543" s="2" t="s">
        <v>73</v>
      </c>
      <c r="V4543" s="2" t="s">
        <v>35</v>
      </c>
      <c r="W4543" s="4">
        <v>296824.99</v>
      </c>
      <c r="X4543" s="4">
        <v>1322220.1100000001</v>
      </c>
      <c r="Y4543" s="4">
        <v>1619045.1</v>
      </c>
      <c r="Z4543" s="2">
        <v>224</v>
      </c>
      <c r="AA4543" s="2" t="s">
        <v>60</v>
      </c>
      <c r="AB4543" s="2" t="s">
        <v>15730</v>
      </c>
      <c r="AC4543" s="2" t="s">
        <v>146</v>
      </c>
      <c r="AD4543" s="2" t="s">
        <v>76</v>
      </c>
      <c r="AE4543" s="5">
        <v>70.83</v>
      </c>
      <c r="AF4543" s="2">
        <v>7</v>
      </c>
      <c r="AG4543" s="2" t="s">
        <v>130</v>
      </c>
      <c r="AH4543" s="2">
        <v>7</v>
      </c>
      <c r="AI4543" s="6" t="str">
        <f t="shared" si="210"/>
        <v>45-54</v>
      </c>
      <c r="AJ4543" s="11">
        <f>YEAR(tbl_LoanData[[#This Row],[Application Date]])</f>
        <v>2025</v>
      </c>
      <c r="AK4543" s="11" t="str">
        <f>TEXT(tbl_LoanData[[#This Row],[Application Date]],"MMMM")</f>
        <v>February</v>
      </c>
      <c r="AL4543" s="12">
        <f>DATE(YEAR(tbl_LoanData[[#This Row],[Application Date]]),MONTH(tbl_LoanData[[#This Row],[Application Date]]),1)</f>
        <v>45689</v>
      </c>
      <c r="AM4543" s="14">
        <f ca="1">IF(AND(tbl_LoanData[[#This Row],[Application Date]]&gt;=EOMONTH(TODAY(),-1)+1,tbl_LoanData[[#This Row],[Application Date]]&lt;=TODAY()),tbl_LoanData[[#This Row],[Loan Amount]],0)</f>
        <v>0</v>
      </c>
      <c r="AN4543" s="14">
        <f>tbl_LoanData[[#This Row],[Amount Paid]]-(Q4543-X4543)</f>
        <v>451745.10000000009</v>
      </c>
      <c r="AO4543" s="14">
        <f>IF(tbl_LoanData[[#This Row],[Application Status]]="Approved",1,0)</f>
        <v>1</v>
      </c>
      <c r="AP4543" s="22" t="str">
        <f t="shared" ca="1" si="211"/>
        <v/>
      </c>
      <c r="AQ4543" s="22" t="str">
        <f t="shared" ca="1" si="212"/>
        <v/>
      </c>
    </row>
    <row r="4544" spans="1:43" ht="14.4" customHeight="1" x14ac:dyDescent="0.3">
      <c r="A4544" s="2" t="s">
        <v>193</v>
      </c>
      <c r="B4544" s="2" t="s">
        <v>194</v>
      </c>
      <c r="C4544" s="2" t="s">
        <v>155</v>
      </c>
      <c r="D4544" s="2" t="s">
        <v>81</v>
      </c>
      <c r="E4544" s="2" t="s">
        <v>142</v>
      </c>
      <c r="F4544" s="2">
        <v>32</v>
      </c>
      <c r="G4544" s="2" t="s">
        <v>83</v>
      </c>
      <c r="H4544" s="2" t="s">
        <v>136</v>
      </c>
      <c r="I4544" s="2" t="s">
        <v>49</v>
      </c>
      <c r="J4544" s="3">
        <v>45724</v>
      </c>
      <c r="K4544" s="3">
        <v>45730</v>
      </c>
      <c r="L4544" s="2" t="s">
        <v>39</v>
      </c>
      <c r="M4544" s="2" t="s">
        <v>127</v>
      </c>
      <c r="N4544" s="2" t="s">
        <v>195</v>
      </c>
      <c r="O4544" s="4">
        <v>2258000</v>
      </c>
      <c r="P4544" s="4">
        <v>791200</v>
      </c>
      <c r="Q4544" s="4">
        <v>1466800</v>
      </c>
      <c r="R4544" s="2">
        <v>18</v>
      </c>
      <c r="S4544" s="5">
        <v>12.89</v>
      </c>
      <c r="T4544" s="4">
        <v>97244.77</v>
      </c>
      <c r="U4544" s="2" t="s">
        <v>73</v>
      </c>
      <c r="V4544" s="2" t="s">
        <v>74</v>
      </c>
      <c r="W4544" s="4">
        <v>1653161.09</v>
      </c>
      <c r="X4544" s="4">
        <v>97244.69</v>
      </c>
      <c r="Y4544" s="4">
        <v>1750405.78</v>
      </c>
      <c r="Z4544" s="2">
        <v>0</v>
      </c>
      <c r="AA4544" s="2" t="s">
        <v>56</v>
      </c>
      <c r="AB4544" s="2" t="s">
        <v>15729</v>
      </c>
      <c r="AC4544" s="2" t="s">
        <v>129</v>
      </c>
      <c r="AD4544" s="2" t="s">
        <v>76</v>
      </c>
      <c r="AE4544" s="5">
        <v>64.959999999999994</v>
      </c>
      <c r="AF4544" s="2">
        <v>0</v>
      </c>
      <c r="AG4544" s="2" t="s">
        <v>77</v>
      </c>
      <c r="AH4544" s="2">
        <v>6</v>
      </c>
      <c r="AI4544" s="6" t="str">
        <f t="shared" si="210"/>
        <v>25-34</v>
      </c>
      <c r="AJ4544" s="11">
        <f>YEAR(tbl_LoanData[[#This Row],[Application Date]])</f>
        <v>2025</v>
      </c>
      <c r="AK4544" s="11" t="str">
        <f>TEXT(tbl_LoanData[[#This Row],[Application Date]],"MMMM")</f>
        <v>March</v>
      </c>
      <c r="AL4544" s="12">
        <f>DATE(YEAR(tbl_LoanData[[#This Row],[Application Date]]),MONTH(tbl_LoanData[[#This Row],[Application Date]]),1)</f>
        <v>45717</v>
      </c>
      <c r="AM4544" s="14">
        <f ca="1">IF(AND(tbl_LoanData[[#This Row],[Application Date]]&gt;=EOMONTH(TODAY(),-1)+1,tbl_LoanData[[#This Row],[Application Date]]&lt;=TODAY()),tbl_LoanData[[#This Row],[Loan Amount]],0)</f>
        <v>0</v>
      </c>
      <c r="AN4544" s="14">
        <f>tbl_LoanData[[#This Row],[Amount Paid]]-(Q4544-X4544)</f>
        <v>283605.78000000003</v>
      </c>
      <c r="AO4544" s="14">
        <f>IF(tbl_LoanData[[#This Row],[Application Status]]="Approved",1,0)</f>
        <v>1</v>
      </c>
      <c r="AP4544" s="22" t="str">
        <f t="shared" ca="1" si="211"/>
        <v/>
      </c>
      <c r="AQ4544" s="22" t="str">
        <f t="shared" ca="1" si="212"/>
        <v/>
      </c>
    </row>
    <row r="4545" spans="1:43" ht="14.4" customHeight="1" x14ac:dyDescent="0.3">
      <c r="A4545" s="2" t="s">
        <v>279</v>
      </c>
      <c r="B4545" s="2" t="s">
        <v>280</v>
      </c>
      <c r="C4545" s="2" t="s">
        <v>281</v>
      </c>
      <c r="D4545" s="2" t="s">
        <v>189</v>
      </c>
      <c r="E4545" s="2" t="s">
        <v>189</v>
      </c>
      <c r="F4545" s="2">
        <v>51</v>
      </c>
      <c r="G4545" s="2" t="s">
        <v>83</v>
      </c>
      <c r="H4545" s="2" t="s">
        <v>110</v>
      </c>
      <c r="I4545" s="2" t="s">
        <v>46</v>
      </c>
      <c r="J4545" s="3">
        <v>45735</v>
      </c>
      <c r="K4545" s="3">
        <v>45752</v>
      </c>
      <c r="L4545" s="2" t="s">
        <v>40</v>
      </c>
      <c r="M4545" s="2" t="s">
        <v>94</v>
      </c>
      <c r="N4545" s="2" t="s">
        <v>95</v>
      </c>
      <c r="O4545" s="4">
        <v>1153000</v>
      </c>
      <c r="P4545" s="4">
        <v>460300</v>
      </c>
      <c r="Q4545" s="4">
        <v>692700</v>
      </c>
      <c r="R4545" s="2">
        <v>36</v>
      </c>
      <c r="S4545" s="5">
        <v>7.27</v>
      </c>
      <c r="T4545" s="4">
        <v>23438.27</v>
      </c>
      <c r="U4545" s="2" t="s">
        <v>73</v>
      </c>
      <c r="V4545" s="2" t="s">
        <v>74</v>
      </c>
      <c r="W4545" s="4">
        <v>375012.32</v>
      </c>
      <c r="X4545" s="4">
        <v>468765.55</v>
      </c>
      <c r="Y4545" s="4">
        <v>843777.87</v>
      </c>
      <c r="Z4545" s="2">
        <v>0</v>
      </c>
      <c r="AA4545" s="2" t="s">
        <v>56</v>
      </c>
      <c r="AB4545" s="2" t="s">
        <v>15731</v>
      </c>
      <c r="AC4545" s="2" t="s">
        <v>121</v>
      </c>
      <c r="AD4545" s="2" t="s">
        <v>76</v>
      </c>
      <c r="AE4545" s="5">
        <v>60.08</v>
      </c>
      <c r="AF4545" s="2">
        <v>0</v>
      </c>
      <c r="AG4545" s="2" t="s">
        <v>77</v>
      </c>
      <c r="AH4545" s="2">
        <v>17</v>
      </c>
      <c r="AI4545" s="6" t="str">
        <f t="shared" si="210"/>
        <v>45-54</v>
      </c>
      <c r="AJ4545" s="11">
        <f>YEAR(tbl_LoanData[[#This Row],[Application Date]])</f>
        <v>2025</v>
      </c>
      <c r="AK4545" s="11" t="str">
        <f>TEXT(tbl_LoanData[[#This Row],[Application Date]],"MMMM")</f>
        <v>March</v>
      </c>
      <c r="AL4545" s="12">
        <f>DATE(YEAR(tbl_LoanData[[#This Row],[Application Date]]),MONTH(tbl_LoanData[[#This Row],[Application Date]]),1)</f>
        <v>45717</v>
      </c>
      <c r="AM4545" s="14">
        <f ca="1">IF(AND(tbl_LoanData[[#This Row],[Application Date]]&gt;=EOMONTH(TODAY(),-1)+1,tbl_LoanData[[#This Row],[Application Date]]&lt;=TODAY()),tbl_LoanData[[#This Row],[Loan Amount]],0)</f>
        <v>0</v>
      </c>
      <c r="AN4545" s="14">
        <f>tbl_LoanData[[#This Row],[Amount Paid]]-(Q4545-X4545)</f>
        <v>151077.87</v>
      </c>
      <c r="AO4545" s="14">
        <f>IF(tbl_LoanData[[#This Row],[Application Status]]="Approved",1,0)</f>
        <v>1</v>
      </c>
      <c r="AP4545" s="22" t="str">
        <f t="shared" ca="1" si="211"/>
        <v/>
      </c>
      <c r="AQ4545" s="22" t="str">
        <f t="shared" ca="1" si="212"/>
        <v/>
      </c>
    </row>
    <row r="4546" spans="1:43" ht="14.4" customHeight="1" x14ac:dyDescent="0.3">
      <c r="A4546" s="2" t="s">
        <v>320</v>
      </c>
      <c r="B4546" s="2" t="s">
        <v>321</v>
      </c>
      <c r="C4546" s="2" t="s">
        <v>322</v>
      </c>
      <c r="D4546" s="2" t="s">
        <v>117</v>
      </c>
      <c r="E4546" s="2" t="s">
        <v>323</v>
      </c>
      <c r="F4546" s="2">
        <v>45</v>
      </c>
      <c r="G4546" s="2" t="s">
        <v>83</v>
      </c>
      <c r="H4546" s="2" t="s">
        <v>177</v>
      </c>
      <c r="I4546" s="2" t="s">
        <v>43</v>
      </c>
      <c r="J4546" s="3">
        <v>45738</v>
      </c>
      <c r="K4546" s="3">
        <v>45751</v>
      </c>
      <c r="L4546" s="2" t="s">
        <v>39</v>
      </c>
      <c r="M4546" s="2" t="s">
        <v>85</v>
      </c>
      <c r="N4546" s="2" t="s">
        <v>324</v>
      </c>
      <c r="O4546" s="4">
        <v>2332000</v>
      </c>
      <c r="P4546" s="4">
        <v>753000</v>
      </c>
      <c r="Q4546" s="4">
        <v>1579000</v>
      </c>
      <c r="R4546" s="2">
        <v>12</v>
      </c>
      <c r="S4546" s="5">
        <v>7.12</v>
      </c>
      <c r="T4546" s="4">
        <v>140952.07</v>
      </c>
      <c r="U4546" s="2" t="s">
        <v>73</v>
      </c>
      <c r="V4546" s="2" t="s">
        <v>33</v>
      </c>
      <c r="W4546" s="4">
        <v>1691424.8</v>
      </c>
      <c r="X4546" s="4">
        <v>0</v>
      </c>
      <c r="Y4546" s="4">
        <v>1691424.8</v>
      </c>
      <c r="Z4546" s="2">
        <v>0</v>
      </c>
      <c r="AA4546" s="2" t="s">
        <v>56</v>
      </c>
      <c r="AB4546" s="2" t="s">
        <v>15730</v>
      </c>
      <c r="AC4546" s="2" t="s">
        <v>87</v>
      </c>
      <c r="AD4546" s="2" t="s">
        <v>76</v>
      </c>
      <c r="AE4546" s="5">
        <v>67.709999999999994</v>
      </c>
      <c r="AF4546" s="2">
        <v>0</v>
      </c>
      <c r="AG4546" s="2" t="s">
        <v>77</v>
      </c>
      <c r="AH4546" s="2">
        <v>13</v>
      </c>
      <c r="AI4546" s="6" t="str">
        <f t="shared" ref="AI4546:AI4609" si="213">IF(F4546&lt;25,"18-24",IF(F4546&lt;35,"25-34",IF(F4546&lt;45,"35-44",IF(F4546&lt;55,"45-54",IF(F4546&lt;65,"55-64","65+")))))</f>
        <v>45-54</v>
      </c>
      <c r="AJ4546" s="11">
        <f>YEAR(tbl_LoanData[[#This Row],[Application Date]])</f>
        <v>2025</v>
      </c>
      <c r="AK4546" s="11" t="str">
        <f>TEXT(tbl_LoanData[[#This Row],[Application Date]],"MMMM")</f>
        <v>March</v>
      </c>
      <c r="AL4546" s="12">
        <f>DATE(YEAR(tbl_LoanData[[#This Row],[Application Date]]),MONTH(tbl_LoanData[[#This Row],[Application Date]]),1)</f>
        <v>45717</v>
      </c>
      <c r="AM4546" s="14">
        <f ca="1">IF(AND(tbl_LoanData[[#This Row],[Application Date]]&gt;=EOMONTH(TODAY(),-1)+1,tbl_LoanData[[#This Row],[Application Date]]&lt;=TODAY()),tbl_LoanData[[#This Row],[Loan Amount]],0)</f>
        <v>0</v>
      </c>
      <c r="AN4546" s="14">
        <f>tbl_LoanData[[#This Row],[Amount Paid]]-(Q4546-X4546)</f>
        <v>112424.80000000005</v>
      </c>
      <c r="AO4546" s="14">
        <f>IF(tbl_LoanData[[#This Row],[Application Status]]="Approved",1,0)</f>
        <v>1</v>
      </c>
      <c r="AP4546" s="22" t="str">
        <f t="shared" ref="AP4546:AP4609" ca="1" si="214">IF(AND(J4546&gt;=DATE(YEAR(TODAY()),MONTH(TODAY()),1),J4546&lt;=TODAY()),"Current MTD",IF(AND(J4546&gt;=EOMONTH(TODAY(),-2)+1,J4546&lt;=EOMONTH(TODAY(),-1)),"Previous MTD",""))</f>
        <v/>
      </c>
      <c r="AQ4546" s="22" t="str">
        <f t="shared" ref="AQ4546:AQ4609" ca="1" si="215">IF(AND(J4546&gt;=DATE(YEAR(TODAY()),MONTH(TODAY()),1),J4546&lt;=TODAY()),TEXT(DATE(YEAR(TODAY()),MONTH(TODAY()),1),"mmm d")&amp;"–"&amp;DAY(TODAY()),IF(AND(J4546&gt;=EOMONTH(TODAY(),-2)+1,J4546&lt;=EOMONTH(TODAY(),-1)),""&amp;TEXT(EOMONTH(TODAY(),-2)+1,"mmm d")&amp;"–"&amp;DAY(TODAY()),""))</f>
        <v/>
      </c>
    </row>
    <row r="4547" spans="1:43" x14ac:dyDescent="0.3">
      <c r="A4547" s="2" t="s">
        <v>348</v>
      </c>
      <c r="B4547" s="2" t="s">
        <v>349</v>
      </c>
      <c r="C4547" s="2" t="s">
        <v>249</v>
      </c>
      <c r="D4547" s="2" t="s">
        <v>254</v>
      </c>
      <c r="E4547" s="2" t="s">
        <v>209</v>
      </c>
      <c r="F4547" s="2">
        <v>33</v>
      </c>
      <c r="G4547" s="2" t="s">
        <v>69</v>
      </c>
      <c r="H4547" s="2" t="s">
        <v>156</v>
      </c>
      <c r="I4547" s="2" t="s">
        <v>45</v>
      </c>
      <c r="J4547" s="3">
        <v>45720</v>
      </c>
      <c r="K4547" s="3">
        <v>45722</v>
      </c>
      <c r="L4547" s="2" t="s">
        <v>36</v>
      </c>
      <c r="M4547" s="2" t="s">
        <v>111</v>
      </c>
      <c r="N4547" s="2" t="s">
        <v>350</v>
      </c>
      <c r="O4547" s="4">
        <v>1710000</v>
      </c>
      <c r="P4547" s="4">
        <v>613800</v>
      </c>
      <c r="Q4547" s="4">
        <v>1096200</v>
      </c>
      <c r="R4547" s="2">
        <v>48</v>
      </c>
      <c r="S4547" s="5">
        <v>10.79</v>
      </c>
      <c r="T4547" s="4">
        <v>32694.16</v>
      </c>
      <c r="U4547" s="2" t="s">
        <v>73</v>
      </c>
      <c r="V4547" s="2" t="s">
        <v>74</v>
      </c>
      <c r="W4547" s="4">
        <v>523106.56</v>
      </c>
      <c r="X4547" s="4">
        <v>1046213.36</v>
      </c>
      <c r="Y4547" s="4">
        <v>1569319.92</v>
      </c>
      <c r="Z4547" s="2">
        <v>31</v>
      </c>
      <c r="AA4547" s="2" t="s">
        <v>58</v>
      </c>
      <c r="AB4547" s="2" t="s">
        <v>15731</v>
      </c>
      <c r="AC4547" s="2" t="s">
        <v>121</v>
      </c>
      <c r="AD4547" s="2" t="s">
        <v>76</v>
      </c>
      <c r="AE4547" s="5">
        <v>64.11</v>
      </c>
      <c r="AF4547" s="2">
        <v>1</v>
      </c>
      <c r="AG4547" s="2" t="s">
        <v>15718</v>
      </c>
      <c r="AH4547" s="2">
        <v>2</v>
      </c>
      <c r="AI4547" s="6" t="str">
        <f t="shared" si="213"/>
        <v>25-34</v>
      </c>
      <c r="AJ4547" s="11">
        <f>YEAR(tbl_LoanData[[#This Row],[Application Date]])</f>
        <v>2025</v>
      </c>
      <c r="AK4547" s="11" t="str">
        <f>TEXT(tbl_LoanData[[#This Row],[Application Date]],"MMMM")</f>
        <v>March</v>
      </c>
      <c r="AL4547" s="12">
        <f>DATE(YEAR(tbl_LoanData[[#This Row],[Application Date]]),MONTH(tbl_LoanData[[#This Row],[Application Date]]),1)</f>
        <v>45717</v>
      </c>
      <c r="AM4547" s="14">
        <f ca="1">IF(AND(tbl_LoanData[[#This Row],[Application Date]]&gt;=EOMONTH(TODAY(),-1)+1,tbl_LoanData[[#This Row],[Application Date]]&lt;=TODAY()),tbl_LoanData[[#This Row],[Loan Amount]],0)</f>
        <v>0</v>
      </c>
      <c r="AN4547" s="14">
        <f>tbl_LoanData[[#This Row],[Amount Paid]]-(Q4547-X4547)</f>
        <v>473119.92</v>
      </c>
      <c r="AO4547" s="14">
        <f>IF(tbl_LoanData[[#This Row],[Application Status]]="Approved",1,0)</f>
        <v>1</v>
      </c>
      <c r="AP4547" s="22" t="str">
        <f t="shared" ca="1" si="214"/>
        <v/>
      </c>
      <c r="AQ4547" s="22" t="str">
        <f t="shared" ca="1" si="215"/>
        <v/>
      </c>
    </row>
    <row r="4548" spans="1:43" x14ac:dyDescent="0.3">
      <c r="A4548" s="2" t="s">
        <v>597</v>
      </c>
      <c r="B4548" s="2" t="s">
        <v>598</v>
      </c>
      <c r="C4548" s="2" t="s">
        <v>599</v>
      </c>
      <c r="D4548" s="2" t="s">
        <v>142</v>
      </c>
      <c r="E4548" s="2" t="s">
        <v>182</v>
      </c>
      <c r="F4548" s="2">
        <v>62</v>
      </c>
      <c r="G4548" s="2" t="s">
        <v>83</v>
      </c>
      <c r="H4548" s="2" t="s">
        <v>250</v>
      </c>
      <c r="I4548" s="2" t="s">
        <v>52</v>
      </c>
      <c r="J4548" s="3">
        <v>45734</v>
      </c>
      <c r="K4548" s="3">
        <v>45747</v>
      </c>
      <c r="L4548" s="2" t="s">
        <v>38</v>
      </c>
      <c r="M4548" s="2" t="s">
        <v>111</v>
      </c>
      <c r="N4548" s="2" t="s">
        <v>112</v>
      </c>
      <c r="O4548" s="4">
        <v>1965000</v>
      </c>
      <c r="P4548" s="4">
        <v>235200</v>
      </c>
      <c r="Q4548" s="4">
        <v>1729800</v>
      </c>
      <c r="R4548" s="2">
        <v>48</v>
      </c>
      <c r="S4548" s="5">
        <v>10.38</v>
      </c>
      <c r="T4548" s="4">
        <v>51000.27</v>
      </c>
      <c r="U4548" s="2" t="s">
        <v>73</v>
      </c>
      <c r="V4548" s="2" t="s">
        <v>74</v>
      </c>
      <c r="W4548" s="4">
        <v>663003.51</v>
      </c>
      <c r="X4548" s="4">
        <v>1785009.45</v>
      </c>
      <c r="Y4548" s="4">
        <v>2448012.96</v>
      </c>
      <c r="Z4548" s="2">
        <v>87</v>
      </c>
      <c r="AA4548" s="2" t="s">
        <v>59</v>
      </c>
      <c r="AB4548" s="2" t="s">
        <v>15731</v>
      </c>
      <c r="AC4548" s="2" t="s">
        <v>87</v>
      </c>
      <c r="AD4548" s="2" t="s">
        <v>76</v>
      </c>
      <c r="AE4548" s="5">
        <v>88.03</v>
      </c>
      <c r="AF4548" s="2">
        <v>3</v>
      </c>
      <c r="AG4548" s="2" t="s">
        <v>130</v>
      </c>
      <c r="AH4548" s="2">
        <v>13</v>
      </c>
      <c r="AI4548" s="6" t="str">
        <f t="shared" si="213"/>
        <v>55-64</v>
      </c>
      <c r="AJ4548" s="11">
        <f>YEAR(tbl_LoanData[[#This Row],[Application Date]])</f>
        <v>2025</v>
      </c>
      <c r="AK4548" s="11" t="str">
        <f>TEXT(tbl_LoanData[[#This Row],[Application Date]],"MMMM")</f>
        <v>March</v>
      </c>
      <c r="AL4548" s="12">
        <f>DATE(YEAR(tbl_LoanData[[#This Row],[Application Date]]),MONTH(tbl_LoanData[[#This Row],[Application Date]]),1)</f>
        <v>45717</v>
      </c>
      <c r="AM4548" s="14">
        <f ca="1">IF(AND(tbl_LoanData[[#This Row],[Application Date]]&gt;=EOMONTH(TODAY(),-1)+1,tbl_LoanData[[#This Row],[Application Date]]&lt;=TODAY()),tbl_LoanData[[#This Row],[Loan Amount]],0)</f>
        <v>0</v>
      </c>
      <c r="AN4548" s="14">
        <f>tbl_LoanData[[#This Row],[Amount Paid]]-(Q4548-X4548)</f>
        <v>718212.96</v>
      </c>
      <c r="AO4548" s="14">
        <f>IF(tbl_LoanData[[#This Row],[Application Status]]="Approved",1,0)</f>
        <v>1</v>
      </c>
      <c r="AP4548" s="22" t="str">
        <f t="shared" ca="1" si="214"/>
        <v/>
      </c>
      <c r="AQ4548" s="22" t="str">
        <f t="shared" ca="1" si="215"/>
        <v/>
      </c>
    </row>
    <row r="4549" spans="1:43" ht="14.4" customHeight="1" x14ac:dyDescent="0.3">
      <c r="A4549" s="2" t="s">
        <v>617</v>
      </c>
      <c r="B4549" s="2" t="s">
        <v>618</v>
      </c>
      <c r="C4549" s="2" t="s">
        <v>289</v>
      </c>
      <c r="D4549" s="2" t="s">
        <v>176</v>
      </c>
      <c r="E4549" s="2" t="s">
        <v>190</v>
      </c>
      <c r="F4549" s="2">
        <v>51</v>
      </c>
      <c r="G4549" s="2" t="s">
        <v>69</v>
      </c>
      <c r="H4549" s="2" t="s">
        <v>228</v>
      </c>
      <c r="I4549" s="2" t="s">
        <v>43</v>
      </c>
      <c r="J4549" s="3">
        <v>45721</v>
      </c>
      <c r="K4549" s="3"/>
      <c r="L4549" s="2" t="s">
        <v>36</v>
      </c>
      <c r="M4549" s="2" t="s">
        <v>71</v>
      </c>
      <c r="N4549" s="2" t="s">
        <v>162</v>
      </c>
      <c r="O4549" s="4">
        <v>1528000</v>
      </c>
      <c r="P4549" s="4">
        <v>606300</v>
      </c>
      <c r="Q4549" s="4">
        <v>921700</v>
      </c>
      <c r="R4549" s="2">
        <v>12</v>
      </c>
      <c r="S4549" s="5">
        <v>10.45</v>
      </c>
      <c r="T4549" s="4">
        <v>84834.8</v>
      </c>
      <c r="U4549" s="2" t="s">
        <v>96</v>
      </c>
      <c r="V4549" s="2" t="s">
        <v>97</v>
      </c>
      <c r="W4549" s="4">
        <v>0</v>
      </c>
      <c r="X4549" s="4">
        <v>0</v>
      </c>
      <c r="Y4549" s="4">
        <v>1018017.65</v>
      </c>
      <c r="Z4549" s="2">
        <v>0</v>
      </c>
      <c r="AA4549" s="2" t="s">
        <v>97</v>
      </c>
      <c r="AB4549" s="2" t="s">
        <v>15731</v>
      </c>
      <c r="AC4549" s="2" t="s">
        <v>332</v>
      </c>
      <c r="AD4549" s="2" t="s">
        <v>76</v>
      </c>
      <c r="AE4549" s="5">
        <v>60.32</v>
      </c>
      <c r="AF4549" s="2">
        <v>0</v>
      </c>
      <c r="AG4549" s="2" t="s">
        <v>97</v>
      </c>
      <c r="AH4549" s="2"/>
      <c r="AI4549" s="6" t="str">
        <f t="shared" si="213"/>
        <v>45-54</v>
      </c>
      <c r="AJ4549" s="11">
        <f>YEAR(tbl_LoanData[[#This Row],[Application Date]])</f>
        <v>2025</v>
      </c>
      <c r="AK4549" s="11" t="str">
        <f>TEXT(tbl_LoanData[[#This Row],[Application Date]],"MMMM")</f>
        <v>March</v>
      </c>
      <c r="AL4549" s="12">
        <f>DATE(YEAR(tbl_LoanData[[#This Row],[Application Date]]),MONTH(tbl_LoanData[[#This Row],[Application Date]]),1)</f>
        <v>45717</v>
      </c>
      <c r="AM4549" s="14">
        <f ca="1">IF(AND(tbl_LoanData[[#This Row],[Application Date]]&gt;=EOMONTH(TODAY(),-1)+1,tbl_LoanData[[#This Row],[Application Date]]&lt;=TODAY()),tbl_LoanData[[#This Row],[Loan Amount]],0)</f>
        <v>0</v>
      </c>
      <c r="AN4549" s="14">
        <f>tbl_LoanData[[#This Row],[Amount Paid]]-(Q4549-X4549)</f>
        <v>-921700</v>
      </c>
      <c r="AO4549" s="14">
        <f>IF(tbl_LoanData[[#This Row],[Application Status]]="Approved",1,0)</f>
        <v>0</v>
      </c>
      <c r="AP4549" s="22" t="str">
        <f t="shared" ca="1" si="214"/>
        <v/>
      </c>
      <c r="AQ4549" s="22" t="str">
        <f t="shared" ca="1" si="215"/>
        <v/>
      </c>
    </row>
    <row r="4550" spans="1:43" ht="14.4" customHeight="1" x14ac:dyDescent="0.3">
      <c r="A4550" s="2" t="s">
        <v>645</v>
      </c>
      <c r="B4550" s="2" t="s">
        <v>646</v>
      </c>
      <c r="C4550" s="2" t="s">
        <v>223</v>
      </c>
      <c r="D4550" s="2" t="s">
        <v>254</v>
      </c>
      <c r="E4550" s="2" t="s">
        <v>118</v>
      </c>
      <c r="F4550" s="2">
        <v>29</v>
      </c>
      <c r="G4550" s="2" t="s">
        <v>69</v>
      </c>
      <c r="H4550" s="2" t="s">
        <v>228</v>
      </c>
      <c r="I4550" s="2" t="s">
        <v>43</v>
      </c>
      <c r="J4550" s="3">
        <v>45736</v>
      </c>
      <c r="K4550" s="3">
        <v>45756</v>
      </c>
      <c r="L4550" s="2" t="s">
        <v>40</v>
      </c>
      <c r="M4550" s="2" t="s">
        <v>85</v>
      </c>
      <c r="N4550" s="2" t="s">
        <v>86</v>
      </c>
      <c r="O4550" s="4">
        <v>1022000</v>
      </c>
      <c r="P4550" s="4">
        <v>268700</v>
      </c>
      <c r="Q4550" s="4">
        <v>753300</v>
      </c>
      <c r="R4550" s="2">
        <v>12</v>
      </c>
      <c r="S4550" s="5">
        <v>8.25</v>
      </c>
      <c r="T4550" s="4">
        <v>67953.94</v>
      </c>
      <c r="U4550" s="2" t="s">
        <v>73</v>
      </c>
      <c r="V4550" s="2" t="s">
        <v>33</v>
      </c>
      <c r="W4550" s="4">
        <v>815447.25</v>
      </c>
      <c r="X4550" s="4">
        <v>0</v>
      </c>
      <c r="Y4550" s="4">
        <v>815447.25</v>
      </c>
      <c r="Z4550" s="2">
        <v>0</v>
      </c>
      <c r="AA4550" s="2" t="s">
        <v>56</v>
      </c>
      <c r="AB4550" s="2" t="s">
        <v>15733</v>
      </c>
      <c r="AC4550" s="2" t="s">
        <v>106</v>
      </c>
      <c r="AD4550" s="2" t="s">
        <v>76</v>
      </c>
      <c r="AE4550" s="5">
        <v>73.709999999999994</v>
      </c>
      <c r="AF4550" s="2">
        <v>0</v>
      </c>
      <c r="AG4550" s="2" t="s">
        <v>77</v>
      </c>
      <c r="AH4550" s="2">
        <v>20</v>
      </c>
      <c r="AI4550" s="6" t="str">
        <f t="shared" si="213"/>
        <v>25-34</v>
      </c>
      <c r="AJ4550" s="11">
        <f>YEAR(tbl_LoanData[[#This Row],[Application Date]])</f>
        <v>2025</v>
      </c>
      <c r="AK4550" s="11" t="str">
        <f>TEXT(tbl_LoanData[[#This Row],[Application Date]],"MMMM")</f>
        <v>March</v>
      </c>
      <c r="AL4550" s="12">
        <f>DATE(YEAR(tbl_LoanData[[#This Row],[Application Date]]),MONTH(tbl_LoanData[[#This Row],[Application Date]]),1)</f>
        <v>45717</v>
      </c>
      <c r="AM4550" s="14">
        <f ca="1">IF(AND(tbl_LoanData[[#This Row],[Application Date]]&gt;=EOMONTH(TODAY(),-1)+1,tbl_LoanData[[#This Row],[Application Date]]&lt;=TODAY()),tbl_LoanData[[#This Row],[Loan Amount]],0)</f>
        <v>0</v>
      </c>
      <c r="AN4550" s="14">
        <f>tbl_LoanData[[#This Row],[Amount Paid]]-(Q4550-X4550)</f>
        <v>62147.25</v>
      </c>
      <c r="AO4550" s="14">
        <f>IF(tbl_LoanData[[#This Row],[Application Status]]="Approved",1,0)</f>
        <v>1</v>
      </c>
      <c r="AP4550" s="22" t="str">
        <f t="shared" ca="1" si="214"/>
        <v/>
      </c>
      <c r="AQ4550" s="22" t="str">
        <f t="shared" ca="1" si="215"/>
        <v/>
      </c>
    </row>
    <row r="4551" spans="1:43" ht="14.4" customHeight="1" x14ac:dyDescent="0.3">
      <c r="A4551" s="2" t="s">
        <v>683</v>
      </c>
      <c r="B4551" s="2" t="s">
        <v>684</v>
      </c>
      <c r="C4551" s="2" t="s">
        <v>508</v>
      </c>
      <c r="D4551" s="2" t="s">
        <v>204</v>
      </c>
      <c r="E4551" s="2" t="s">
        <v>323</v>
      </c>
      <c r="F4551" s="2">
        <v>24</v>
      </c>
      <c r="G4551" s="2" t="s">
        <v>83</v>
      </c>
      <c r="H4551" s="2" t="s">
        <v>143</v>
      </c>
      <c r="I4551" s="2" t="s">
        <v>46</v>
      </c>
      <c r="J4551" s="3">
        <v>45729</v>
      </c>
      <c r="K4551" s="3">
        <v>45745</v>
      </c>
      <c r="L4551" s="2" t="s">
        <v>40</v>
      </c>
      <c r="M4551" s="2" t="s">
        <v>157</v>
      </c>
      <c r="N4551" s="2" t="s">
        <v>328</v>
      </c>
      <c r="O4551" s="4">
        <v>1296000</v>
      </c>
      <c r="P4551" s="4">
        <v>152600</v>
      </c>
      <c r="Q4551" s="4">
        <v>1143400</v>
      </c>
      <c r="R4551" s="2">
        <v>36</v>
      </c>
      <c r="S4551" s="5">
        <v>7.02</v>
      </c>
      <c r="T4551" s="4">
        <v>38450</v>
      </c>
      <c r="U4551" s="2" t="s">
        <v>73</v>
      </c>
      <c r="V4551" s="2" t="s">
        <v>74</v>
      </c>
      <c r="W4551" s="4">
        <v>499850</v>
      </c>
      <c r="X4551" s="4">
        <v>884350.04</v>
      </c>
      <c r="Y4551" s="4">
        <v>1384200.04</v>
      </c>
      <c r="Z4551" s="2">
        <v>96</v>
      </c>
      <c r="AA4551" s="2" t="s">
        <v>60</v>
      </c>
      <c r="AB4551" s="2" t="s">
        <v>15727</v>
      </c>
      <c r="AC4551" s="2" t="s">
        <v>138</v>
      </c>
      <c r="AD4551" s="2" t="s">
        <v>76</v>
      </c>
      <c r="AE4551" s="5">
        <v>88.23</v>
      </c>
      <c r="AF4551" s="2">
        <v>3</v>
      </c>
      <c r="AG4551" s="2" t="s">
        <v>130</v>
      </c>
      <c r="AH4551" s="2">
        <v>16</v>
      </c>
      <c r="AI4551" s="6" t="str">
        <f t="shared" si="213"/>
        <v>18-24</v>
      </c>
      <c r="AJ4551" s="11">
        <f>YEAR(tbl_LoanData[[#This Row],[Application Date]])</f>
        <v>2025</v>
      </c>
      <c r="AK4551" s="11" t="str">
        <f>TEXT(tbl_LoanData[[#This Row],[Application Date]],"MMMM")</f>
        <v>March</v>
      </c>
      <c r="AL4551" s="12">
        <f>DATE(YEAR(tbl_LoanData[[#This Row],[Application Date]]),MONTH(tbl_LoanData[[#This Row],[Application Date]]),1)</f>
        <v>45717</v>
      </c>
      <c r="AM4551" s="14">
        <f ca="1">IF(AND(tbl_LoanData[[#This Row],[Application Date]]&gt;=EOMONTH(TODAY(),-1)+1,tbl_LoanData[[#This Row],[Application Date]]&lt;=TODAY()),tbl_LoanData[[#This Row],[Loan Amount]],0)</f>
        <v>0</v>
      </c>
      <c r="AN4551" s="14">
        <f>tbl_LoanData[[#This Row],[Amount Paid]]-(Q4551-X4551)</f>
        <v>240800.04000000004</v>
      </c>
      <c r="AO4551" s="14">
        <f>IF(tbl_LoanData[[#This Row],[Application Status]]="Approved",1,0)</f>
        <v>1</v>
      </c>
      <c r="AP4551" s="22" t="str">
        <f t="shared" ca="1" si="214"/>
        <v/>
      </c>
      <c r="AQ4551" s="22" t="str">
        <f t="shared" ca="1" si="215"/>
        <v/>
      </c>
    </row>
    <row r="4552" spans="1:43" ht="14.4" customHeight="1" x14ac:dyDescent="0.3">
      <c r="A4552" s="2" t="s">
        <v>820</v>
      </c>
      <c r="B4552" s="2" t="s">
        <v>821</v>
      </c>
      <c r="C4552" s="2" t="s">
        <v>297</v>
      </c>
      <c r="D4552" s="2" t="s">
        <v>91</v>
      </c>
      <c r="E4552" s="2" t="s">
        <v>117</v>
      </c>
      <c r="F4552" s="2">
        <v>45</v>
      </c>
      <c r="G4552" s="2" t="s">
        <v>69</v>
      </c>
      <c r="H4552" s="2" t="s">
        <v>228</v>
      </c>
      <c r="I4552" s="2" t="s">
        <v>43</v>
      </c>
      <c r="J4552" s="3">
        <v>45729</v>
      </c>
      <c r="K4552" s="3">
        <v>45742</v>
      </c>
      <c r="L4552" s="2" t="s">
        <v>36</v>
      </c>
      <c r="M4552" s="2" t="s">
        <v>94</v>
      </c>
      <c r="N4552" s="2" t="s">
        <v>212</v>
      </c>
      <c r="O4552" s="4">
        <v>1763000</v>
      </c>
      <c r="P4552" s="4">
        <v>365200</v>
      </c>
      <c r="Q4552" s="4">
        <v>1397800</v>
      </c>
      <c r="R4552" s="2">
        <v>36</v>
      </c>
      <c r="S4552" s="5">
        <v>6.29</v>
      </c>
      <c r="T4552" s="4">
        <v>46154.58</v>
      </c>
      <c r="U4552" s="2" t="s">
        <v>73</v>
      </c>
      <c r="V4552" s="2" t="s">
        <v>74</v>
      </c>
      <c r="W4552" s="4">
        <v>784627.86</v>
      </c>
      <c r="X4552" s="4">
        <v>876937</v>
      </c>
      <c r="Y4552" s="4">
        <v>1661564.86</v>
      </c>
      <c r="Z4552" s="2">
        <v>0</v>
      </c>
      <c r="AA4552" s="2" t="s">
        <v>56</v>
      </c>
      <c r="AB4552" s="2" t="s">
        <v>15735</v>
      </c>
      <c r="AC4552" s="2" t="s">
        <v>87</v>
      </c>
      <c r="AD4552" s="2" t="s">
        <v>76</v>
      </c>
      <c r="AE4552" s="5">
        <v>79.290000000000006</v>
      </c>
      <c r="AF4552" s="2">
        <v>0</v>
      </c>
      <c r="AG4552" s="2" t="s">
        <v>77</v>
      </c>
      <c r="AH4552" s="2">
        <v>13</v>
      </c>
      <c r="AI4552" s="6" t="str">
        <f t="shared" si="213"/>
        <v>45-54</v>
      </c>
      <c r="AJ4552" s="11">
        <f>YEAR(tbl_LoanData[[#This Row],[Application Date]])</f>
        <v>2025</v>
      </c>
      <c r="AK4552" s="11" t="str">
        <f>TEXT(tbl_LoanData[[#This Row],[Application Date]],"MMMM")</f>
        <v>March</v>
      </c>
      <c r="AL4552" s="12">
        <f>DATE(YEAR(tbl_LoanData[[#This Row],[Application Date]]),MONTH(tbl_LoanData[[#This Row],[Application Date]]),1)</f>
        <v>45717</v>
      </c>
      <c r="AM4552" s="14">
        <f ca="1">IF(AND(tbl_LoanData[[#This Row],[Application Date]]&gt;=EOMONTH(TODAY(),-1)+1,tbl_LoanData[[#This Row],[Application Date]]&lt;=TODAY()),tbl_LoanData[[#This Row],[Loan Amount]],0)</f>
        <v>0</v>
      </c>
      <c r="AN4552" s="14">
        <f>tbl_LoanData[[#This Row],[Amount Paid]]-(Q4552-X4552)</f>
        <v>263764.86</v>
      </c>
      <c r="AO4552" s="14">
        <f>IF(tbl_LoanData[[#This Row],[Application Status]]="Approved",1,0)</f>
        <v>1</v>
      </c>
      <c r="AP4552" s="22" t="str">
        <f t="shared" ca="1" si="214"/>
        <v/>
      </c>
      <c r="AQ4552" s="22" t="str">
        <f t="shared" ca="1" si="215"/>
        <v/>
      </c>
    </row>
    <row r="4553" spans="1:43" ht="14.4" customHeight="1" x14ac:dyDescent="0.3">
      <c r="A4553" s="2" t="s">
        <v>1033</v>
      </c>
      <c r="B4553" s="2" t="s">
        <v>1034</v>
      </c>
      <c r="C4553" s="2" t="s">
        <v>109</v>
      </c>
      <c r="D4553" s="2" t="s">
        <v>82</v>
      </c>
      <c r="E4553" s="2" t="s">
        <v>447</v>
      </c>
      <c r="F4553" s="2">
        <v>23</v>
      </c>
      <c r="G4553" s="2" t="s">
        <v>83</v>
      </c>
      <c r="H4553" s="2" t="s">
        <v>126</v>
      </c>
      <c r="I4553" s="2" t="s">
        <v>44</v>
      </c>
      <c r="J4553" s="3">
        <v>45719</v>
      </c>
      <c r="K4553" s="3"/>
      <c r="L4553" s="2" t="s">
        <v>40</v>
      </c>
      <c r="M4553" s="2" t="s">
        <v>157</v>
      </c>
      <c r="N4553" s="2" t="s">
        <v>299</v>
      </c>
      <c r="O4553" s="4">
        <v>1278000</v>
      </c>
      <c r="P4553" s="4">
        <v>389800</v>
      </c>
      <c r="Q4553" s="4">
        <v>888200</v>
      </c>
      <c r="R4553" s="2">
        <v>60</v>
      </c>
      <c r="S4553" s="5">
        <v>8.6</v>
      </c>
      <c r="T4553" s="4">
        <v>21168.77</v>
      </c>
      <c r="U4553" s="2" t="s">
        <v>96</v>
      </c>
      <c r="V4553" s="2" t="s">
        <v>97</v>
      </c>
      <c r="W4553" s="4">
        <v>0</v>
      </c>
      <c r="X4553" s="4">
        <v>0</v>
      </c>
      <c r="Y4553" s="4">
        <v>1270126</v>
      </c>
      <c r="Z4553" s="2">
        <v>0</v>
      </c>
      <c r="AA4553" s="2" t="s">
        <v>97</v>
      </c>
      <c r="AB4553" s="2" t="s">
        <v>15730</v>
      </c>
      <c r="AC4553" s="2" t="s">
        <v>129</v>
      </c>
      <c r="AD4553" s="2" t="s">
        <v>76</v>
      </c>
      <c r="AE4553" s="5">
        <v>69.5</v>
      </c>
      <c r="AF4553" s="2">
        <v>0</v>
      </c>
      <c r="AG4553" s="2" t="s">
        <v>97</v>
      </c>
      <c r="AH4553" s="2"/>
      <c r="AI4553" s="6" t="str">
        <f t="shared" si="213"/>
        <v>18-24</v>
      </c>
      <c r="AJ4553" s="11">
        <f>YEAR(tbl_LoanData[[#This Row],[Application Date]])</f>
        <v>2025</v>
      </c>
      <c r="AK4553" s="11" t="str">
        <f>TEXT(tbl_LoanData[[#This Row],[Application Date]],"MMMM")</f>
        <v>March</v>
      </c>
      <c r="AL4553" s="12">
        <f>DATE(YEAR(tbl_LoanData[[#This Row],[Application Date]]),MONTH(tbl_LoanData[[#This Row],[Application Date]]),1)</f>
        <v>45717</v>
      </c>
      <c r="AM4553" s="14">
        <f ca="1">IF(AND(tbl_LoanData[[#This Row],[Application Date]]&gt;=EOMONTH(TODAY(),-1)+1,tbl_LoanData[[#This Row],[Application Date]]&lt;=TODAY()),tbl_LoanData[[#This Row],[Loan Amount]],0)</f>
        <v>0</v>
      </c>
      <c r="AN4553" s="14">
        <f>tbl_LoanData[[#This Row],[Amount Paid]]-(Q4553-X4553)</f>
        <v>-888200</v>
      </c>
      <c r="AO4553" s="14">
        <f>IF(tbl_LoanData[[#This Row],[Application Status]]="Approved",1,0)</f>
        <v>0</v>
      </c>
      <c r="AP4553" s="22" t="str">
        <f t="shared" ca="1" si="214"/>
        <v/>
      </c>
      <c r="AQ4553" s="22" t="str">
        <f t="shared" ca="1" si="215"/>
        <v/>
      </c>
    </row>
    <row r="4554" spans="1:43" ht="14.4" customHeight="1" x14ac:dyDescent="0.3">
      <c r="A4554" s="2" t="s">
        <v>1129</v>
      </c>
      <c r="B4554" s="2" t="s">
        <v>1130</v>
      </c>
      <c r="C4554" s="2" t="s">
        <v>1012</v>
      </c>
      <c r="D4554" s="2" t="s">
        <v>176</v>
      </c>
      <c r="E4554" s="2" t="s">
        <v>204</v>
      </c>
      <c r="F4554" s="2">
        <v>61</v>
      </c>
      <c r="G4554" s="2" t="s">
        <v>69</v>
      </c>
      <c r="H4554" s="2" t="s">
        <v>166</v>
      </c>
      <c r="I4554" s="2" t="s">
        <v>46</v>
      </c>
      <c r="J4554" s="3">
        <v>45720</v>
      </c>
      <c r="K4554" s="3">
        <v>45737</v>
      </c>
      <c r="L4554" s="2" t="s">
        <v>39</v>
      </c>
      <c r="M4554" s="2" t="s">
        <v>167</v>
      </c>
      <c r="N4554" s="2" t="s">
        <v>168</v>
      </c>
      <c r="O4554" s="4">
        <v>1352000</v>
      </c>
      <c r="P4554" s="4">
        <v>185600</v>
      </c>
      <c r="Q4554" s="4">
        <v>1166400</v>
      </c>
      <c r="R4554" s="2">
        <v>48</v>
      </c>
      <c r="S4554" s="5">
        <v>8.4</v>
      </c>
      <c r="T4554" s="4">
        <v>32464.799999999999</v>
      </c>
      <c r="U4554" s="2" t="s">
        <v>73</v>
      </c>
      <c r="V4554" s="2" t="s">
        <v>74</v>
      </c>
      <c r="W4554" s="4">
        <v>551901.6</v>
      </c>
      <c r="X4554" s="4">
        <v>1006408.8</v>
      </c>
      <c r="Y4554" s="4">
        <v>1558310.4</v>
      </c>
      <c r="Z4554" s="2">
        <v>0</v>
      </c>
      <c r="AA4554" s="2" t="s">
        <v>56</v>
      </c>
      <c r="AB4554" s="2" t="s">
        <v>15728</v>
      </c>
      <c r="AC4554" s="2" t="s">
        <v>360</v>
      </c>
      <c r="AD4554" s="2" t="s">
        <v>76</v>
      </c>
      <c r="AE4554" s="5">
        <v>86.27</v>
      </c>
      <c r="AF4554" s="2">
        <v>0</v>
      </c>
      <c r="AG4554" s="2" t="s">
        <v>77</v>
      </c>
      <c r="AH4554" s="2">
        <v>17</v>
      </c>
      <c r="AI4554" s="6" t="str">
        <f t="shared" si="213"/>
        <v>55-64</v>
      </c>
      <c r="AJ4554" s="11">
        <f>YEAR(tbl_LoanData[[#This Row],[Application Date]])</f>
        <v>2025</v>
      </c>
      <c r="AK4554" s="11" t="str">
        <f>TEXT(tbl_LoanData[[#This Row],[Application Date]],"MMMM")</f>
        <v>March</v>
      </c>
      <c r="AL4554" s="12">
        <f>DATE(YEAR(tbl_LoanData[[#This Row],[Application Date]]),MONTH(tbl_LoanData[[#This Row],[Application Date]]),1)</f>
        <v>45717</v>
      </c>
      <c r="AM4554" s="14">
        <f ca="1">IF(AND(tbl_LoanData[[#This Row],[Application Date]]&gt;=EOMONTH(TODAY(),-1)+1,tbl_LoanData[[#This Row],[Application Date]]&lt;=TODAY()),tbl_LoanData[[#This Row],[Loan Amount]],0)</f>
        <v>0</v>
      </c>
      <c r="AN4554" s="14">
        <f>tbl_LoanData[[#This Row],[Amount Paid]]-(Q4554-X4554)</f>
        <v>391910.40000000002</v>
      </c>
      <c r="AO4554" s="14">
        <f>IF(tbl_LoanData[[#This Row],[Application Status]]="Approved",1,0)</f>
        <v>1</v>
      </c>
      <c r="AP4554" s="22" t="str">
        <f t="shared" ca="1" si="214"/>
        <v/>
      </c>
      <c r="AQ4554" s="22" t="str">
        <f t="shared" ca="1" si="215"/>
        <v/>
      </c>
    </row>
    <row r="4555" spans="1:43" ht="14.4" customHeight="1" x14ac:dyDescent="0.3">
      <c r="A4555" s="2" t="s">
        <v>1191</v>
      </c>
      <c r="B4555" s="2" t="s">
        <v>1192</v>
      </c>
      <c r="C4555" s="2" t="s">
        <v>198</v>
      </c>
      <c r="D4555" s="2" t="s">
        <v>118</v>
      </c>
      <c r="E4555" s="2" t="s">
        <v>255</v>
      </c>
      <c r="F4555" s="2">
        <v>63</v>
      </c>
      <c r="G4555" s="2" t="s">
        <v>69</v>
      </c>
      <c r="H4555" s="2" t="s">
        <v>205</v>
      </c>
      <c r="I4555" s="2" t="s">
        <v>49</v>
      </c>
      <c r="J4555" s="3">
        <v>45718</v>
      </c>
      <c r="K4555" s="3">
        <v>45734</v>
      </c>
      <c r="L4555" s="2" t="s">
        <v>38</v>
      </c>
      <c r="M4555" s="2" t="s">
        <v>111</v>
      </c>
      <c r="N4555" s="2" t="s">
        <v>112</v>
      </c>
      <c r="O4555" s="4">
        <v>1915000</v>
      </c>
      <c r="P4555" s="4">
        <v>345300</v>
      </c>
      <c r="Q4555" s="4">
        <v>1569700</v>
      </c>
      <c r="R4555" s="2">
        <v>24</v>
      </c>
      <c r="S4555" s="5">
        <v>8.9600000000000009</v>
      </c>
      <c r="T4555" s="4">
        <v>77124.59</v>
      </c>
      <c r="U4555" s="2" t="s">
        <v>73</v>
      </c>
      <c r="V4555" s="2" t="s">
        <v>74</v>
      </c>
      <c r="W4555" s="4">
        <v>1311118.03</v>
      </c>
      <c r="X4555" s="4">
        <v>539872.21</v>
      </c>
      <c r="Y4555" s="4">
        <v>1850990.24</v>
      </c>
      <c r="Z4555" s="2">
        <v>0</v>
      </c>
      <c r="AA4555" s="2" t="s">
        <v>56</v>
      </c>
      <c r="AB4555" s="2" t="s">
        <v>15730</v>
      </c>
      <c r="AC4555" s="2" t="s">
        <v>138</v>
      </c>
      <c r="AD4555" s="2" t="s">
        <v>76</v>
      </c>
      <c r="AE4555" s="5">
        <v>81.97</v>
      </c>
      <c r="AF4555" s="2">
        <v>0</v>
      </c>
      <c r="AG4555" s="2" t="s">
        <v>77</v>
      </c>
      <c r="AH4555" s="2">
        <v>16</v>
      </c>
      <c r="AI4555" s="6" t="str">
        <f t="shared" si="213"/>
        <v>55-64</v>
      </c>
      <c r="AJ4555" s="11">
        <f>YEAR(tbl_LoanData[[#This Row],[Application Date]])</f>
        <v>2025</v>
      </c>
      <c r="AK4555" s="11" t="str">
        <f>TEXT(tbl_LoanData[[#This Row],[Application Date]],"MMMM")</f>
        <v>March</v>
      </c>
      <c r="AL4555" s="12">
        <f>DATE(YEAR(tbl_LoanData[[#This Row],[Application Date]]),MONTH(tbl_LoanData[[#This Row],[Application Date]]),1)</f>
        <v>45717</v>
      </c>
      <c r="AM4555" s="14">
        <f ca="1">IF(AND(tbl_LoanData[[#This Row],[Application Date]]&gt;=EOMONTH(TODAY(),-1)+1,tbl_LoanData[[#This Row],[Application Date]]&lt;=TODAY()),tbl_LoanData[[#This Row],[Loan Amount]],0)</f>
        <v>0</v>
      </c>
      <c r="AN4555" s="14">
        <f>tbl_LoanData[[#This Row],[Amount Paid]]-(Q4555-X4555)</f>
        <v>281290.23999999999</v>
      </c>
      <c r="AO4555" s="14">
        <f>IF(tbl_LoanData[[#This Row],[Application Status]]="Approved",1,0)</f>
        <v>1</v>
      </c>
      <c r="AP4555" s="22" t="str">
        <f t="shared" ca="1" si="214"/>
        <v/>
      </c>
      <c r="AQ4555" s="22" t="str">
        <f t="shared" ca="1" si="215"/>
        <v/>
      </c>
    </row>
    <row r="4556" spans="1:43" ht="14.4" customHeight="1" x14ac:dyDescent="0.3">
      <c r="A4556" s="2" t="s">
        <v>1221</v>
      </c>
      <c r="B4556" s="2" t="s">
        <v>1222</v>
      </c>
      <c r="C4556" s="2" t="s">
        <v>356</v>
      </c>
      <c r="D4556" s="2" t="s">
        <v>91</v>
      </c>
      <c r="E4556" s="2" t="s">
        <v>447</v>
      </c>
      <c r="F4556" s="2">
        <v>25</v>
      </c>
      <c r="G4556" s="2" t="s">
        <v>69</v>
      </c>
      <c r="H4556" s="2" t="s">
        <v>172</v>
      </c>
      <c r="I4556" s="2" t="s">
        <v>45</v>
      </c>
      <c r="J4556" s="3">
        <v>45719</v>
      </c>
      <c r="K4556" s="3">
        <v>45726</v>
      </c>
      <c r="L4556" s="2" t="s">
        <v>36</v>
      </c>
      <c r="M4556" s="2" t="s">
        <v>71</v>
      </c>
      <c r="N4556" s="2" t="s">
        <v>162</v>
      </c>
      <c r="O4556" s="4">
        <v>2036000</v>
      </c>
      <c r="P4556" s="4">
        <v>386200</v>
      </c>
      <c r="Q4556" s="4">
        <v>1649800</v>
      </c>
      <c r="R4556" s="2">
        <v>48</v>
      </c>
      <c r="S4556" s="5">
        <v>10.4</v>
      </c>
      <c r="T4556" s="4">
        <v>48669.1</v>
      </c>
      <c r="U4556" s="2" t="s">
        <v>73</v>
      </c>
      <c r="V4556" s="2" t="s">
        <v>74</v>
      </c>
      <c r="W4556" s="4">
        <v>730036.5</v>
      </c>
      <c r="X4556" s="4">
        <v>1606080.3</v>
      </c>
      <c r="Y4556" s="4">
        <v>2336116.7999999998</v>
      </c>
      <c r="Z4556" s="2">
        <v>64</v>
      </c>
      <c r="AA4556" s="2" t="s">
        <v>59</v>
      </c>
      <c r="AB4556" s="2" t="s">
        <v>15736</v>
      </c>
      <c r="AC4556" s="2" t="s">
        <v>138</v>
      </c>
      <c r="AD4556" s="2" t="s">
        <v>76</v>
      </c>
      <c r="AE4556" s="5">
        <v>81.03</v>
      </c>
      <c r="AF4556" s="2">
        <v>2</v>
      </c>
      <c r="AG4556" s="2" t="s">
        <v>130</v>
      </c>
      <c r="AH4556" s="2">
        <v>7</v>
      </c>
      <c r="AI4556" s="6" t="str">
        <f t="shared" si="213"/>
        <v>25-34</v>
      </c>
      <c r="AJ4556" s="11">
        <f>YEAR(tbl_LoanData[[#This Row],[Application Date]])</f>
        <v>2025</v>
      </c>
      <c r="AK4556" s="11" t="str">
        <f>TEXT(tbl_LoanData[[#This Row],[Application Date]],"MMMM")</f>
        <v>March</v>
      </c>
      <c r="AL4556" s="12">
        <f>DATE(YEAR(tbl_LoanData[[#This Row],[Application Date]]),MONTH(tbl_LoanData[[#This Row],[Application Date]]),1)</f>
        <v>45717</v>
      </c>
      <c r="AM4556" s="14">
        <f ca="1">IF(AND(tbl_LoanData[[#This Row],[Application Date]]&gt;=EOMONTH(TODAY(),-1)+1,tbl_LoanData[[#This Row],[Application Date]]&lt;=TODAY()),tbl_LoanData[[#This Row],[Loan Amount]],0)</f>
        <v>0</v>
      </c>
      <c r="AN4556" s="14">
        <f>tbl_LoanData[[#This Row],[Amount Paid]]-(Q4556-X4556)</f>
        <v>686316.8</v>
      </c>
      <c r="AO4556" s="14">
        <f>IF(tbl_LoanData[[#This Row],[Application Status]]="Approved",1,0)</f>
        <v>1</v>
      </c>
      <c r="AP4556" s="22" t="str">
        <f t="shared" ca="1" si="214"/>
        <v/>
      </c>
      <c r="AQ4556" s="22" t="str">
        <f t="shared" ca="1" si="215"/>
        <v/>
      </c>
    </row>
    <row r="4557" spans="1:43" ht="14.4" customHeight="1" x14ac:dyDescent="0.3">
      <c r="A4557" s="2" t="s">
        <v>1319</v>
      </c>
      <c r="B4557" s="2" t="s">
        <v>1320</v>
      </c>
      <c r="C4557" s="2" t="s">
        <v>599</v>
      </c>
      <c r="D4557" s="2" t="s">
        <v>204</v>
      </c>
      <c r="E4557" s="2" t="s">
        <v>118</v>
      </c>
      <c r="F4557" s="2">
        <v>25</v>
      </c>
      <c r="G4557" s="2" t="s">
        <v>83</v>
      </c>
      <c r="H4557" s="2" t="s">
        <v>307</v>
      </c>
      <c r="I4557" s="2" t="s">
        <v>43</v>
      </c>
      <c r="J4557" s="3">
        <v>45725</v>
      </c>
      <c r="K4557" s="3">
        <v>45736</v>
      </c>
      <c r="L4557" s="2" t="s">
        <v>39</v>
      </c>
      <c r="M4557" s="2" t="s">
        <v>127</v>
      </c>
      <c r="N4557" s="2" t="s">
        <v>195</v>
      </c>
      <c r="O4557" s="4">
        <v>1869000</v>
      </c>
      <c r="P4557" s="4">
        <v>600200</v>
      </c>
      <c r="Q4557" s="4">
        <v>1268800</v>
      </c>
      <c r="R4557" s="2">
        <v>48</v>
      </c>
      <c r="S4557" s="5">
        <v>12.2</v>
      </c>
      <c r="T4557" s="4">
        <v>39332.800000000003</v>
      </c>
      <c r="U4557" s="2" t="s">
        <v>73</v>
      </c>
      <c r="V4557" s="2" t="s">
        <v>74</v>
      </c>
      <c r="W4557" s="4">
        <v>668657.6</v>
      </c>
      <c r="X4557" s="4">
        <v>1219316.8</v>
      </c>
      <c r="Y4557" s="4">
        <v>1887974.3999999999</v>
      </c>
      <c r="Z4557" s="2">
        <v>0</v>
      </c>
      <c r="AA4557" s="2" t="s">
        <v>56</v>
      </c>
      <c r="AB4557" s="2" t="s">
        <v>15734</v>
      </c>
      <c r="AC4557" s="2" t="s">
        <v>75</v>
      </c>
      <c r="AD4557" s="2" t="s">
        <v>76</v>
      </c>
      <c r="AE4557" s="5">
        <v>67.89</v>
      </c>
      <c r="AF4557" s="2">
        <v>0</v>
      </c>
      <c r="AG4557" s="2" t="s">
        <v>77</v>
      </c>
      <c r="AH4557" s="2">
        <v>11</v>
      </c>
      <c r="AI4557" s="6" t="str">
        <f t="shared" si="213"/>
        <v>25-34</v>
      </c>
      <c r="AJ4557" s="11">
        <f>YEAR(tbl_LoanData[[#This Row],[Application Date]])</f>
        <v>2025</v>
      </c>
      <c r="AK4557" s="11" t="str">
        <f>TEXT(tbl_LoanData[[#This Row],[Application Date]],"MMMM")</f>
        <v>March</v>
      </c>
      <c r="AL4557" s="12">
        <f>DATE(YEAR(tbl_LoanData[[#This Row],[Application Date]]),MONTH(tbl_LoanData[[#This Row],[Application Date]]),1)</f>
        <v>45717</v>
      </c>
      <c r="AM4557" s="14">
        <f ca="1">IF(AND(tbl_LoanData[[#This Row],[Application Date]]&gt;=EOMONTH(TODAY(),-1)+1,tbl_LoanData[[#This Row],[Application Date]]&lt;=TODAY()),tbl_LoanData[[#This Row],[Loan Amount]],0)</f>
        <v>0</v>
      </c>
      <c r="AN4557" s="14">
        <f>tbl_LoanData[[#This Row],[Amount Paid]]-(Q4557-X4557)</f>
        <v>619174.40000000002</v>
      </c>
      <c r="AO4557" s="14">
        <f>IF(tbl_LoanData[[#This Row],[Application Status]]="Approved",1,0)</f>
        <v>1</v>
      </c>
      <c r="AP4557" s="22" t="str">
        <f t="shared" ca="1" si="214"/>
        <v/>
      </c>
      <c r="AQ4557" s="22" t="str">
        <f t="shared" ca="1" si="215"/>
        <v/>
      </c>
    </row>
    <row r="4558" spans="1:43" x14ac:dyDescent="0.3">
      <c r="A4558" s="2" t="s">
        <v>1541</v>
      </c>
      <c r="B4558" s="2" t="s">
        <v>1542</v>
      </c>
      <c r="C4558" s="2" t="s">
        <v>840</v>
      </c>
      <c r="D4558" s="2" t="s">
        <v>254</v>
      </c>
      <c r="E4558" s="2" t="s">
        <v>68</v>
      </c>
      <c r="F4558" s="2">
        <v>52</v>
      </c>
      <c r="G4558" s="2" t="s">
        <v>83</v>
      </c>
      <c r="H4558" s="2" t="s">
        <v>250</v>
      </c>
      <c r="I4558" s="2" t="s">
        <v>52</v>
      </c>
      <c r="J4558" s="3">
        <v>45718</v>
      </c>
      <c r="K4558" s="3">
        <v>45734</v>
      </c>
      <c r="L4558" s="2" t="s">
        <v>40</v>
      </c>
      <c r="M4558" s="2" t="s">
        <v>94</v>
      </c>
      <c r="N4558" s="2" t="s">
        <v>95</v>
      </c>
      <c r="O4558" s="4">
        <v>719000</v>
      </c>
      <c r="P4558" s="4">
        <v>190400</v>
      </c>
      <c r="Q4558" s="4">
        <v>528600</v>
      </c>
      <c r="R4558" s="2">
        <v>12</v>
      </c>
      <c r="S4558" s="5">
        <v>8.9600000000000009</v>
      </c>
      <c r="T4558" s="4">
        <v>47996.88</v>
      </c>
      <c r="U4558" s="2" t="s">
        <v>73</v>
      </c>
      <c r="V4558" s="2" t="s">
        <v>34</v>
      </c>
      <c r="W4558" s="4">
        <v>527965.68000000005</v>
      </c>
      <c r="X4558" s="4">
        <v>47996.88</v>
      </c>
      <c r="Y4558" s="4">
        <v>575962.56000000006</v>
      </c>
      <c r="Z4558" s="2">
        <v>31</v>
      </c>
      <c r="AA4558" s="2" t="s">
        <v>58</v>
      </c>
      <c r="AB4558" s="2" t="s">
        <v>15727</v>
      </c>
      <c r="AC4558" s="2" t="s">
        <v>332</v>
      </c>
      <c r="AD4558" s="2" t="s">
        <v>76</v>
      </c>
      <c r="AE4558" s="5">
        <v>73.52</v>
      </c>
      <c r="AF4558" s="2">
        <v>1</v>
      </c>
      <c r="AG4558" s="2" t="s">
        <v>15718</v>
      </c>
      <c r="AH4558" s="2">
        <v>16</v>
      </c>
      <c r="AI4558" s="6" t="str">
        <f t="shared" si="213"/>
        <v>45-54</v>
      </c>
      <c r="AJ4558" s="11">
        <f>YEAR(tbl_LoanData[[#This Row],[Application Date]])</f>
        <v>2025</v>
      </c>
      <c r="AK4558" s="11" t="str">
        <f>TEXT(tbl_LoanData[[#This Row],[Application Date]],"MMMM")</f>
        <v>March</v>
      </c>
      <c r="AL4558" s="12">
        <f>DATE(YEAR(tbl_LoanData[[#This Row],[Application Date]]),MONTH(tbl_LoanData[[#This Row],[Application Date]]),1)</f>
        <v>45717</v>
      </c>
      <c r="AM4558" s="14">
        <f ca="1">IF(AND(tbl_LoanData[[#This Row],[Application Date]]&gt;=EOMONTH(TODAY(),-1)+1,tbl_LoanData[[#This Row],[Application Date]]&lt;=TODAY()),tbl_LoanData[[#This Row],[Loan Amount]],0)</f>
        <v>0</v>
      </c>
      <c r="AN4558" s="14">
        <f>tbl_LoanData[[#This Row],[Amount Paid]]-(Q4558-X4558)</f>
        <v>47362.560000000056</v>
      </c>
      <c r="AO4558" s="14">
        <f>IF(tbl_LoanData[[#This Row],[Application Status]]="Approved",1,0)</f>
        <v>1</v>
      </c>
      <c r="AP4558" s="22" t="str">
        <f t="shared" ca="1" si="214"/>
        <v/>
      </c>
      <c r="AQ4558" s="22" t="str">
        <f t="shared" ca="1" si="215"/>
        <v/>
      </c>
    </row>
    <row r="4559" spans="1:43" x14ac:dyDescent="0.3">
      <c r="A4559" s="2" t="s">
        <v>1660</v>
      </c>
      <c r="B4559" s="2" t="s">
        <v>1661</v>
      </c>
      <c r="C4559" s="2" t="s">
        <v>575</v>
      </c>
      <c r="D4559" s="2" t="s">
        <v>118</v>
      </c>
      <c r="E4559" s="2" t="s">
        <v>176</v>
      </c>
      <c r="F4559" s="2">
        <v>35</v>
      </c>
      <c r="G4559" s="2" t="s">
        <v>69</v>
      </c>
      <c r="H4559" s="2" t="s">
        <v>565</v>
      </c>
      <c r="I4559" s="2" t="s">
        <v>47</v>
      </c>
      <c r="J4559" s="3">
        <v>45717</v>
      </c>
      <c r="K4559" s="3">
        <v>45734</v>
      </c>
      <c r="L4559" s="2" t="s">
        <v>40</v>
      </c>
      <c r="M4559" s="2" t="s">
        <v>111</v>
      </c>
      <c r="N4559" s="2" t="s">
        <v>120</v>
      </c>
      <c r="O4559" s="4">
        <v>1111000</v>
      </c>
      <c r="P4559" s="4">
        <v>282600</v>
      </c>
      <c r="Q4559" s="4">
        <v>828400</v>
      </c>
      <c r="R4559" s="2">
        <v>24</v>
      </c>
      <c r="S4559" s="5">
        <v>11.18</v>
      </c>
      <c r="T4559" s="4">
        <v>42234.59</v>
      </c>
      <c r="U4559" s="2" t="s">
        <v>73</v>
      </c>
      <c r="V4559" s="2" t="s">
        <v>74</v>
      </c>
      <c r="W4559" s="4">
        <v>717988.03</v>
      </c>
      <c r="X4559" s="4">
        <v>295642.21000000002</v>
      </c>
      <c r="Y4559" s="4">
        <v>1013630.24</v>
      </c>
      <c r="Z4559" s="2">
        <v>0</v>
      </c>
      <c r="AA4559" s="2" t="s">
        <v>56</v>
      </c>
      <c r="AB4559" s="2" t="s">
        <v>15731</v>
      </c>
      <c r="AC4559" s="2" t="s">
        <v>75</v>
      </c>
      <c r="AD4559" s="2" t="s">
        <v>76</v>
      </c>
      <c r="AE4559" s="5">
        <v>74.56</v>
      </c>
      <c r="AF4559" s="2">
        <v>0</v>
      </c>
      <c r="AG4559" s="2" t="s">
        <v>77</v>
      </c>
      <c r="AH4559" s="2">
        <v>17</v>
      </c>
      <c r="AI4559" s="6" t="str">
        <f t="shared" si="213"/>
        <v>35-44</v>
      </c>
      <c r="AJ4559" s="11">
        <f>YEAR(tbl_LoanData[[#This Row],[Application Date]])</f>
        <v>2025</v>
      </c>
      <c r="AK4559" s="11" t="str">
        <f>TEXT(tbl_LoanData[[#This Row],[Application Date]],"MMMM")</f>
        <v>March</v>
      </c>
      <c r="AL4559" s="12">
        <f>DATE(YEAR(tbl_LoanData[[#This Row],[Application Date]]),MONTH(tbl_LoanData[[#This Row],[Application Date]]),1)</f>
        <v>45717</v>
      </c>
      <c r="AM4559" s="14">
        <f ca="1">IF(AND(tbl_LoanData[[#This Row],[Application Date]]&gt;=EOMONTH(TODAY(),-1)+1,tbl_LoanData[[#This Row],[Application Date]]&lt;=TODAY()),tbl_LoanData[[#This Row],[Loan Amount]],0)</f>
        <v>0</v>
      </c>
      <c r="AN4559" s="14">
        <f>tbl_LoanData[[#This Row],[Amount Paid]]-(Q4559-X4559)</f>
        <v>185230.24</v>
      </c>
      <c r="AO4559" s="14">
        <f>IF(tbl_LoanData[[#This Row],[Application Status]]="Approved",1,0)</f>
        <v>1</v>
      </c>
      <c r="AP4559" s="22" t="str">
        <f t="shared" ca="1" si="214"/>
        <v/>
      </c>
      <c r="AQ4559" s="22" t="str">
        <f t="shared" ca="1" si="215"/>
        <v/>
      </c>
    </row>
    <row r="4560" spans="1:43" ht="14.4" customHeight="1" x14ac:dyDescent="0.3">
      <c r="A4560" s="2" t="s">
        <v>1693</v>
      </c>
      <c r="B4560" s="2" t="s">
        <v>1694</v>
      </c>
      <c r="C4560" s="2" t="s">
        <v>644</v>
      </c>
      <c r="D4560" s="2" t="s">
        <v>117</v>
      </c>
      <c r="E4560" s="2" t="s">
        <v>91</v>
      </c>
      <c r="F4560" s="2">
        <v>53</v>
      </c>
      <c r="G4560" s="2" t="s">
        <v>83</v>
      </c>
      <c r="H4560" s="2" t="s">
        <v>126</v>
      </c>
      <c r="I4560" s="2" t="s">
        <v>44</v>
      </c>
      <c r="J4560" s="3">
        <v>45725</v>
      </c>
      <c r="K4560" s="3">
        <v>45735</v>
      </c>
      <c r="L4560" s="2" t="s">
        <v>37</v>
      </c>
      <c r="M4560" s="2" t="s">
        <v>199</v>
      </c>
      <c r="N4560" s="2" t="s">
        <v>200</v>
      </c>
      <c r="O4560" s="4">
        <v>145000</v>
      </c>
      <c r="P4560" s="4">
        <v>16300</v>
      </c>
      <c r="Q4560" s="4">
        <v>128700</v>
      </c>
      <c r="R4560" s="2">
        <v>18</v>
      </c>
      <c r="S4560" s="5">
        <v>13.89</v>
      </c>
      <c r="T4560" s="4">
        <v>8639.7000000000007</v>
      </c>
      <c r="U4560" s="2" t="s">
        <v>73</v>
      </c>
      <c r="V4560" s="2" t="s">
        <v>74</v>
      </c>
      <c r="W4560" s="4">
        <v>146874.9</v>
      </c>
      <c r="X4560" s="4">
        <v>8639.74</v>
      </c>
      <c r="Y4560" s="4">
        <v>155514.64000000001</v>
      </c>
      <c r="Z4560" s="2">
        <v>0</v>
      </c>
      <c r="AA4560" s="2" t="s">
        <v>56</v>
      </c>
      <c r="AB4560" s="2" t="s">
        <v>15729</v>
      </c>
      <c r="AC4560" s="2" t="s">
        <v>138</v>
      </c>
      <c r="AD4560" s="2" t="s">
        <v>76</v>
      </c>
      <c r="AE4560" s="5">
        <v>88.76</v>
      </c>
      <c r="AF4560" s="2">
        <v>0</v>
      </c>
      <c r="AG4560" s="2" t="s">
        <v>77</v>
      </c>
      <c r="AH4560" s="2">
        <v>10</v>
      </c>
      <c r="AI4560" s="6" t="str">
        <f t="shared" si="213"/>
        <v>45-54</v>
      </c>
      <c r="AJ4560" s="11">
        <f>YEAR(tbl_LoanData[[#This Row],[Application Date]])</f>
        <v>2025</v>
      </c>
      <c r="AK4560" s="11" t="str">
        <f>TEXT(tbl_LoanData[[#This Row],[Application Date]],"MMMM")</f>
        <v>March</v>
      </c>
      <c r="AL4560" s="12">
        <f>DATE(YEAR(tbl_LoanData[[#This Row],[Application Date]]),MONTH(tbl_LoanData[[#This Row],[Application Date]]),1)</f>
        <v>45717</v>
      </c>
      <c r="AM4560" s="14">
        <f ca="1">IF(AND(tbl_LoanData[[#This Row],[Application Date]]&gt;=EOMONTH(TODAY(),-1)+1,tbl_LoanData[[#This Row],[Application Date]]&lt;=TODAY()),tbl_LoanData[[#This Row],[Loan Amount]],0)</f>
        <v>0</v>
      </c>
      <c r="AN4560" s="14">
        <f>tbl_LoanData[[#This Row],[Amount Paid]]-(Q4560-X4560)</f>
        <v>26814.639999999999</v>
      </c>
      <c r="AO4560" s="14">
        <f>IF(tbl_LoanData[[#This Row],[Application Status]]="Approved",1,0)</f>
        <v>1</v>
      </c>
      <c r="AP4560" s="22" t="str">
        <f t="shared" ca="1" si="214"/>
        <v/>
      </c>
      <c r="AQ4560" s="22" t="str">
        <f t="shared" ca="1" si="215"/>
        <v/>
      </c>
    </row>
    <row r="4561" spans="1:43" ht="14.4" customHeight="1" x14ac:dyDescent="0.3">
      <c r="A4561" s="2" t="s">
        <v>1701</v>
      </c>
      <c r="B4561" s="2" t="s">
        <v>1702</v>
      </c>
      <c r="C4561" s="2" t="s">
        <v>986</v>
      </c>
      <c r="D4561" s="2" t="s">
        <v>101</v>
      </c>
      <c r="E4561" s="2" t="s">
        <v>465</v>
      </c>
      <c r="F4561" s="2">
        <v>43</v>
      </c>
      <c r="G4561" s="2" t="s">
        <v>83</v>
      </c>
      <c r="H4561" s="2" t="s">
        <v>543</v>
      </c>
      <c r="I4561" s="2" t="s">
        <v>45</v>
      </c>
      <c r="J4561" s="3">
        <v>45719</v>
      </c>
      <c r="K4561" s="3">
        <v>45728</v>
      </c>
      <c r="L4561" s="2" t="s">
        <v>36</v>
      </c>
      <c r="M4561" s="2" t="s">
        <v>111</v>
      </c>
      <c r="N4561" s="2" t="s">
        <v>350</v>
      </c>
      <c r="O4561" s="4">
        <v>1426000</v>
      </c>
      <c r="P4561" s="4">
        <v>452000</v>
      </c>
      <c r="Q4561" s="4">
        <v>974000</v>
      </c>
      <c r="R4561" s="2">
        <v>36</v>
      </c>
      <c r="S4561" s="5">
        <v>14.18</v>
      </c>
      <c r="T4561" s="4">
        <v>38564.99</v>
      </c>
      <c r="U4561" s="2" t="s">
        <v>73</v>
      </c>
      <c r="V4561" s="2" t="s">
        <v>74</v>
      </c>
      <c r="W4561" s="4">
        <v>501344.87</v>
      </c>
      <c r="X4561" s="4">
        <v>886994.73</v>
      </c>
      <c r="Y4561" s="4">
        <v>1388339.6</v>
      </c>
      <c r="Z4561" s="2">
        <v>120</v>
      </c>
      <c r="AA4561" s="2" t="s">
        <v>60</v>
      </c>
      <c r="AB4561" s="2" t="s">
        <v>15732</v>
      </c>
      <c r="AC4561" s="2" t="s">
        <v>138</v>
      </c>
      <c r="AD4561" s="2" t="s">
        <v>76</v>
      </c>
      <c r="AE4561" s="5">
        <v>68.3</v>
      </c>
      <c r="AF4561" s="2">
        <v>4</v>
      </c>
      <c r="AG4561" s="2" t="s">
        <v>130</v>
      </c>
      <c r="AH4561" s="2">
        <v>9</v>
      </c>
      <c r="AI4561" s="6" t="str">
        <f t="shared" si="213"/>
        <v>35-44</v>
      </c>
      <c r="AJ4561" s="11">
        <f>YEAR(tbl_LoanData[[#This Row],[Application Date]])</f>
        <v>2025</v>
      </c>
      <c r="AK4561" s="11" t="str">
        <f>TEXT(tbl_LoanData[[#This Row],[Application Date]],"MMMM")</f>
        <v>March</v>
      </c>
      <c r="AL4561" s="12">
        <f>DATE(YEAR(tbl_LoanData[[#This Row],[Application Date]]),MONTH(tbl_LoanData[[#This Row],[Application Date]]),1)</f>
        <v>45717</v>
      </c>
      <c r="AM4561" s="14">
        <f ca="1">IF(AND(tbl_LoanData[[#This Row],[Application Date]]&gt;=EOMONTH(TODAY(),-1)+1,tbl_LoanData[[#This Row],[Application Date]]&lt;=TODAY()),tbl_LoanData[[#This Row],[Loan Amount]],0)</f>
        <v>0</v>
      </c>
      <c r="AN4561" s="14">
        <f>tbl_LoanData[[#This Row],[Amount Paid]]-(Q4561-X4561)</f>
        <v>414339.6</v>
      </c>
      <c r="AO4561" s="14">
        <f>IF(tbl_LoanData[[#This Row],[Application Status]]="Approved",1,0)</f>
        <v>1</v>
      </c>
      <c r="AP4561" s="22" t="str">
        <f t="shared" ca="1" si="214"/>
        <v/>
      </c>
      <c r="AQ4561" s="22" t="str">
        <f t="shared" ca="1" si="215"/>
        <v/>
      </c>
    </row>
    <row r="4562" spans="1:43" x14ac:dyDescent="0.3">
      <c r="A4562" s="2" t="s">
        <v>1721</v>
      </c>
      <c r="B4562" s="2" t="s">
        <v>1722</v>
      </c>
      <c r="C4562" s="2" t="s">
        <v>133</v>
      </c>
      <c r="D4562" s="2" t="s">
        <v>209</v>
      </c>
      <c r="E4562" s="2" t="s">
        <v>101</v>
      </c>
      <c r="F4562" s="2">
        <v>60</v>
      </c>
      <c r="G4562" s="2" t="s">
        <v>69</v>
      </c>
      <c r="H4562" s="2" t="s">
        <v>278</v>
      </c>
      <c r="I4562" s="2" t="s">
        <v>45</v>
      </c>
      <c r="J4562" s="3">
        <v>45738</v>
      </c>
      <c r="K4562" s="3">
        <v>45742</v>
      </c>
      <c r="L4562" s="2" t="s">
        <v>39</v>
      </c>
      <c r="M4562" s="2" t="s">
        <v>127</v>
      </c>
      <c r="N4562" s="2" t="s">
        <v>195</v>
      </c>
      <c r="O4562" s="4">
        <v>2222000</v>
      </c>
      <c r="P4562" s="4">
        <v>403200</v>
      </c>
      <c r="Q4562" s="4">
        <v>1818800</v>
      </c>
      <c r="R4562" s="2">
        <v>48</v>
      </c>
      <c r="S4562" s="5">
        <v>6.94</v>
      </c>
      <c r="T4562" s="4">
        <v>48410.39</v>
      </c>
      <c r="U4562" s="2" t="s">
        <v>73</v>
      </c>
      <c r="V4562" s="2" t="s">
        <v>74</v>
      </c>
      <c r="W4562" s="4">
        <v>822976.63</v>
      </c>
      <c r="X4562" s="4">
        <v>1500722.25</v>
      </c>
      <c r="Y4562" s="4">
        <v>2323698.88</v>
      </c>
      <c r="Z4562" s="2">
        <v>0</v>
      </c>
      <c r="AA4562" s="2" t="s">
        <v>56</v>
      </c>
      <c r="AB4562" s="2" t="s">
        <v>15729</v>
      </c>
      <c r="AC4562" s="2" t="s">
        <v>106</v>
      </c>
      <c r="AD4562" s="2" t="s">
        <v>76</v>
      </c>
      <c r="AE4562" s="5">
        <v>81.849999999999994</v>
      </c>
      <c r="AF4562" s="2">
        <v>0</v>
      </c>
      <c r="AG4562" s="2" t="s">
        <v>77</v>
      </c>
      <c r="AH4562" s="2">
        <v>4</v>
      </c>
      <c r="AI4562" s="6" t="str">
        <f t="shared" si="213"/>
        <v>55-64</v>
      </c>
      <c r="AJ4562" s="11">
        <f>YEAR(tbl_LoanData[[#This Row],[Application Date]])</f>
        <v>2025</v>
      </c>
      <c r="AK4562" s="11" t="str">
        <f>TEXT(tbl_LoanData[[#This Row],[Application Date]],"MMMM")</f>
        <v>March</v>
      </c>
      <c r="AL4562" s="12">
        <f>DATE(YEAR(tbl_LoanData[[#This Row],[Application Date]]),MONTH(tbl_LoanData[[#This Row],[Application Date]]),1)</f>
        <v>45717</v>
      </c>
      <c r="AM4562" s="14">
        <f ca="1">IF(AND(tbl_LoanData[[#This Row],[Application Date]]&gt;=EOMONTH(TODAY(),-1)+1,tbl_LoanData[[#This Row],[Application Date]]&lt;=TODAY()),tbl_LoanData[[#This Row],[Loan Amount]],0)</f>
        <v>0</v>
      </c>
      <c r="AN4562" s="14">
        <f>tbl_LoanData[[#This Row],[Amount Paid]]-(Q4562-X4562)</f>
        <v>504898.88</v>
      </c>
      <c r="AO4562" s="14">
        <f>IF(tbl_LoanData[[#This Row],[Application Status]]="Approved",1,0)</f>
        <v>1</v>
      </c>
      <c r="AP4562" s="22" t="str">
        <f t="shared" ca="1" si="214"/>
        <v/>
      </c>
      <c r="AQ4562" s="22" t="str">
        <f t="shared" ca="1" si="215"/>
        <v/>
      </c>
    </row>
    <row r="4563" spans="1:43" ht="14.4" customHeight="1" x14ac:dyDescent="0.3">
      <c r="A4563" s="2" t="s">
        <v>1915</v>
      </c>
      <c r="B4563" s="2" t="s">
        <v>1916</v>
      </c>
      <c r="C4563" s="2" t="s">
        <v>712</v>
      </c>
      <c r="D4563" s="2" t="s">
        <v>67</v>
      </c>
      <c r="E4563" s="2" t="s">
        <v>135</v>
      </c>
      <c r="F4563" s="2">
        <v>52</v>
      </c>
      <c r="G4563" s="2" t="s">
        <v>83</v>
      </c>
      <c r="H4563" s="2" t="s">
        <v>166</v>
      </c>
      <c r="I4563" s="2" t="s">
        <v>46</v>
      </c>
      <c r="J4563" s="3">
        <v>45717</v>
      </c>
      <c r="K4563" s="3">
        <v>45720</v>
      </c>
      <c r="L4563" s="2" t="s">
        <v>39</v>
      </c>
      <c r="M4563" s="2" t="s">
        <v>157</v>
      </c>
      <c r="N4563" s="2" t="s">
        <v>158</v>
      </c>
      <c r="O4563" s="4">
        <v>1145000</v>
      </c>
      <c r="P4563" s="4">
        <v>217400</v>
      </c>
      <c r="Q4563" s="4">
        <v>927600</v>
      </c>
      <c r="R4563" s="2">
        <v>12</v>
      </c>
      <c r="S4563" s="5">
        <v>9.36</v>
      </c>
      <c r="T4563" s="4">
        <v>84535.28</v>
      </c>
      <c r="U4563" s="2" t="s">
        <v>73</v>
      </c>
      <c r="V4563" s="2" t="s">
        <v>33</v>
      </c>
      <c r="W4563" s="4">
        <v>1014423.36</v>
      </c>
      <c r="X4563" s="4">
        <v>0</v>
      </c>
      <c r="Y4563" s="4">
        <v>1014423.36</v>
      </c>
      <c r="Z4563" s="2">
        <v>0</v>
      </c>
      <c r="AA4563" s="2" t="s">
        <v>56</v>
      </c>
      <c r="AB4563" s="2" t="s">
        <v>15732</v>
      </c>
      <c r="AC4563" s="2" t="s">
        <v>332</v>
      </c>
      <c r="AD4563" s="2" t="s">
        <v>76</v>
      </c>
      <c r="AE4563" s="5">
        <v>81.010000000000005</v>
      </c>
      <c r="AF4563" s="2">
        <v>0</v>
      </c>
      <c r="AG4563" s="2" t="s">
        <v>77</v>
      </c>
      <c r="AH4563" s="2">
        <v>3</v>
      </c>
      <c r="AI4563" s="6" t="str">
        <f t="shared" si="213"/>
        <v>45-54</v>
      </c>
      <c r="AJ4563" s="11">
        <f>YEAR(tbl_LoanData[[#This Row],[Application Date]])</f>
        <v>2025</v>
      </c>
      <c r="AK4563" s="11" t="str">
        <f>TEXT(tbl_LoanData[[#This Row],[Application Date]],"MMMM")</f>
        <v>March</v>
      </c>
      <c r="AL4563" s="12">
        <f>DATE(YEAR(tbl_LoanData[[#This Row],[Application Date]]),MONTH(tbl_LoanData[[#This Row],[Application Date]]),1)</f>
        <v>45717</v>
      </c>
      <c r="AM4563" s="14">
        <f ca="1">IF(AND(tbl_LoanData[[#This Row],[Application Date]]&gt;=EOMONTH(TODAY(),-1)+1,tbl_LoanData[[#This Row],[Application Date]]&lt;=TODAY()),tbl_LoanData[[#This Row],[Loan Amount]],0)</f>
        <v>0</v>
      </c>
      <c r="AN4563" s="14">
        <f>tbl_LoanData[[#This Row],[Amount Paid]]-(Q4563-X4563)</f>
        <v>86823.359999999986</v>
      </c>
      <c r="AO4563" s="14">
        <f>IF(tbl_LoanData[[#This Row],[Application Status]]="Approved",1,0)</f>
        <v>1</v>
      </c>
      <c r="AP4563" s="22" t="str">
        <f t="shared" ca="1" si="214"/>
        <v/>
      </c>
      <c r="AQ4563" s="22" t="str">
        <f t="shared" ca="1" si="215"/>
        <v/>
      </c>
    </row>
    <row r="4564" spans="1:43" x14ac:dyDescent="0.3">
      <c r="A4564" s="2" t="s">
        <v>1995</v>
      </c>
      <c r="B4564" s="2" t="s">
        <v>1996</v>
      </c>
      <c r="C4564" s="2" t="s">
        <v>482</v>
      </c>
      <c r="D4564" s="2" t="s">
        <v>209</v>
      </c>
      <c r="E4564" s="2" t="s">
        <v>142</v>
      </c>
      <c r="F4564" s="2">
        <v>58</v>
      </c>
      <c r="G4564" s="2" t="s">
        <v>69</v>
      </c>
      <c r="H4564" s="2" t="s">
        <v>250</v>
      </c>
      <c r="I4564" s="2" t="s">
        <v>52</v>
      </c>
      <c r="J4564" s="3">
        <v>45733</v>
      </c>
      <c r="K4564" s="3">
        <v>45752</v>
      </c>
      <c r="L4564" s="2" t="s">
        <v>40</v>
      </c>
      <c r="M4564" s="2" t="s">
        <v>71</v>
      </c>
      <c r="N4564" s="2" t="s">
        <v>137</v>
      </c>
      <c r="O4564" s="4">
        <v>1329000</v>
      </c>
      <c r="P4564" s="4">
        <v>138000</v>
      </c>
      <c r="Q4564" s="4">
        <v>1191000</v>
      </c>
      <c r="R4564" s="2">
        <v>36</v>
      </c>
      <c r="S4564" s="5">
        <v>13.48</v>
      </c>
      <c r="T4564" s="4">
        <v>46462.23</v>
      </c>
      <c r="U4564" s="2" t="s">
        <v>73</v>
      </c>
      <c r="V4564" s="2" t="s">
        <v>74</v>
      </c>
      <c r="W4564" s="4">
        <v>696933.45</v>
      </c>
      <c r="X4564" s="4">
        <v>975706.95</v>
      </c>
      <c r="Y4564" s="4">
        <v>1672640.4</v>
      </c>
      <c r="Z4564" s="2">
        <v>29</v>
      </c>
      <c r="AA4564" s="2" t="s">
        <v>57</v>
      </c>
      <c r="AB4564" s="2" t="s">
        <v>15734</v>
      </c>
      <c r="AC4564" s="2" t="s">
        <v>213</v>
      </c>
      <c r="AD4564" s="2" t="s">
        <v>76</v>
      </c>
      <c r="AE4564" s="5">
        <v>89.62</v>
      </c>
      <c r="AF4564" s="2">
        <v>1</v>
      </c>
      <c r="AG4564" s="2" t="s">
        <v>77</v>
      </c>
      <c r="AH4564" s="2">
        <v>19</v>
      </c>
      <c r="AI4564" s="6" t="str">
        <f t="shared" si="213"/>
        <v>55-64</v>
      </c>
      <c r="AJ4564" s="11">
        <f>YEAR(tbl_LoanData[[#This Row],[Application Date]])</f>
        <v>2025</v>
      </c>
      <c r="AK4564" s="11" t="str">
        <f>TEXT(tbl_LoanData[[#This Row],[Application Date]],"MMMM")</f>
        <v>March</v>
      </c>
      <c r="AL4564" s="12">
        <f>DATE(YEAR(tbl_LoanData[[#This Row],[Application Date]]),MONTH(tbl_LoanData[[#This Row],[Application Date]]),1)</f>
        <v>45717</v>
      </c>
      <c r="AM4564" s="14">
        <f ca="1">IF(AND(tbl_LoanData[[#This Row],[Application Date]]&gt;=EOMONTH(TODAY(),-1)+1,tbl_LoanData[[#This Row],[Application Date]]&lt;=TODAY()),tbl_LoanData[[#This Row],[Loan Amount]],0)</f>
        <v>0</v>
      </c>
      <c r="AN4564" s="14">
        <f>tbl_LoanData[[#This Row],[Amount Paid]]-(Q4564-X4564)</f>
        <v>481640.39999999991</v>
      </c>
      <c r="AO4564" s="14">
        <f>IF(tbl_LoanData[[#This Row],[Application Status]]="Approved",1,0)</f>
        <v>1</v>
      </c>
      <c r="AP4564" s="22" t="str">
        <f t="shared" ca="1" si="214"/>
        <v/>
      </c>
      <c r="AQ4564" s="22" t="str">
        <f t="shared" ca="1" si="215"/>
        <v/>
      </c>
    </row>
    <row r="4565" spans="1:43" ht="14.4" customHeight="1" x14ac:dyDescent="0.3">
      <c r="A4565" s="2" t="s">
        <v>2043</v>
      </c>
      <c r="B4565" s="2" t="s">
        <v>2044</v>
      </c>
      <c r="C4565" s="2" t="s">
        <v>289</v>
      </c>
      <c r="D4565" s="2" t="s">
        <v>232</v>
      </c>
      <c r="E4565" s="2" t="s">
        <v>189</v>
      </c>
      <c r="F4565" s="2">
        <v>54</v>
      </c>
      <c r="G4565" s="2" t="s">
        <v>69</v>
      </c>
      <c r="H4565" s="2" t="s">
        <v>233</v>
      </c>
      <c r="I4565" s="2" t="s">
        <v>46</v>
      </c>
      <c r="J4565" s="3">
        <v>45747</v>
      </c>
      <c r="K4565" s="3">
        <v>45768</v>
      </c>
      <c r="L4565" s="2" t="s">
        <v>40</v>
      </c>
      <c r="M4565" s="2" t="s">
        <v>85</v>
      </c>
      <c r="N4565" s="2" t="s">
        <v>86</v>
      </c>
      <c r="O4565" s="4">
        <v>1398000</v>
      </c>
      <c r="P4565" s="4">
        <v>405600</v>
      </c>
      <c r="Q4565" s="4">
        <v>992400</v>
      </c>
      <c r="R4565" s="2">
        <v>60</v>
      </c>
      <c r="S4565" s="5">
        <v>5.7</v>
      </c>
      <c r="T4565" s="4">
        <v>21253.9</v>
      </c>
      <c r="U4565" s="2" t="s">
        <v>73</v>
      </c>
      <c r="V4565" s="2" t="s">
        <v>74</v>
      </c>
      <c r="W4565" s="4">
        <v>318808.5</v>
      </c>
      <c r="X4565" s="4">
        <v>956425.5</v>
      </c>
      <c r="Y4565" s="4">
        <v>1275234</v>
      </c>
      <c r="Z4565" s="2">
        <v>29</v>
      </c>
      <c r="AA4565" s="2" t="s">
        <v>57</v>
      </c>
      <c r="AB4565" s="2" t="s">
        <v>15730</v>
      </c>
      <c r="AC4565" s="2" t="s">
        <v>138</v>
      </c>
      <c r="AD4565" s="2" t="s">
        <v>76</v>
      </c>
      <c r="AE4565" s="5">
        <v>70.989999999999995</v>
      </c>
      <c r="AF4565" s="2">
        <v>1</v>
      </c>
      <c r="AG4565" s="2" t="s">
        <v>77</v>
      </c>
      <c r="AH4565" s="2">
        <v>21</v>
      </c>
      <c r="AI4565" s="6" t="str">
        <f t="shared" si="213"/>
        <v>45-54</v>
      </c>
      <c r="AJ4565" s="11">
        <f>YEAR(tbl_LoanData[[#This Row],[Application Date]])</f>
        <v>2025</v>
      </c>
      <c r="AK4565" s="11" t="str">
        <f>TEXT(tbl_LoanData[[#This Row],[Application Date]],"MMMM")</f>
        <v>March</v>
      </c>
      <c r="AL4565" s="12">
        <f>DATE(YEAR(tbl_LoanData[[#This Row],[Application Date]]),MONTH(tbl_LoanData[[#This Row],[Application Date]]),1)</f>
        <v>45717</v>
      </c>
      <c r="AM4565" s="14">
        <f ca="1">IF(AND(tbl_LoanData[[#This Row],[Application Date]]&gt;=EOMONTH(TODAY(),-1)+1,tbl_LoanData[[#This Row],[Application Date]]&lt;=TODAY()),tbl_LoanData[[#This Row],[Loan Amount]],0)</f>
        <v>0</v>
      </c>
      <c r="AN4565" s="14">
        <f>tbl_LoanData[[#This Row],[Amount Paid]]-(Q4565-X4565)</f>
        <v>282834</v>
      </c>
      <c r="AO4565" s="14">
        <f>IF(tbl_LoanData[[#This Row],[Application Status]]="Approved",1,0)</f>
        <v>1</v>
      </c>
      <c r="AP4565" s="22" t="str">
        <f t="shared" ca="1" si="214"/>
        <v/>
      </c>
      <c r="AQ4565" s="22" t="str">
        <f t="shared" ca="1" si="215"/>
        <v/>
      </c>
    </row>
    <row r="4566" spans="1:43" ht="14.4" customHeight="1" x14ac:dyDescent="0.3">
      <c r="A4566" s="2" t="s">
        <v>2073</v>
      </c>
      <c r="B4566" s="2" t="s">
        <v>2074</v>
      </c>
      <c r="C4566" s="2" t="s">
        <v>208</v>
      </c>
      <c r="D4566" s="2" t="s">
        <v>311</v>
      </c>
      <c r="E4566" s="2" t="s">
        <v>150</v>
      </c>
      <c r="F4566" s="2">
        <v>37</v>
      </c>
      <c r="G4566" s="2" t="s">
        <v>69</v>
      </c>
      <c r="H4566" s="2" t="s">
        <v>205</v>
      </c>
      <c r="I4566" s="2" t="s">
        <v>49</v>
      </c>
      <c r="J4566" s="3">
        <v>45724</v>
      </c>
      <c r="K4566" s="3">
        <v>45737</v>
      </c>
      <c r="L4566" s="2" t="s">
        <v>38</v>
      </c>
      <c r="M4566" s="2" t="s">
        <v>71</v>
      </c>
      <c r="N4566" s="2" t="s">
        <v>589</v>
      </c>
      <c r="O4566" s="4">
        <v>1983000</v>
      </c>
      <c r="P4566" s="4">
        <v>758500</v>
      </c>
      <c r="Q4566" s="4">
        <v>1224500</v>
      </c>
      <c r="R4566" s="2">
        <v>24</v>
      </c>
      <c r="S4566" s="5">
        <v>13.27</v>
      </c>
      <c r="T4566" s="4">
        <v>64561.760000000002</v>
      </c>
      <c r="U4566" s="2" t="s">
        <v>73</v>
      </c>
      <c r="V4566" s="2" t="s">
        <v>74</v>
      </c>
      <c r="W4566" s="4">
        <v>1032988.16</v>
      </c>
      <c r="X4566" s="4">
        <v>516494.14</v>
      </c>
      <c r="Y4566" s="4">
        <v>1549482.3</v>
      </c>
      <c r="Z4566" s="2">
        <v>30</v>
      </c>
      <c r="AA4566" s="2" t="s">
        <v>57</v>
      </c>
      <c r="AB4566" s="2" t="s">
        <v>15732</v>
      </c>
      <c r="AC4566" s="2" t="s">
        <v>138</v>
      </c>
      <c r="AD4566" s="2" t="s">
        <v>76</v>
      </c>
      <c r="AE4566" s="5">
        <v>61.75</v>
      </c>
      <c r="AF4566" s="2">
        <v>1</v>
      </c>
      <c r="AG4566" s="2" t="s">
        <v>77</v>
      </c>
      <c r="AH4566" s="2">
        <v>13</v>
      </c>
      <c r="AI4566" s="6" t="str">
        <f t="shared" si="213"/>
        <v>35-44</v>
      </c>
      <c r="AJ4566" s="11">
        <f>YEAR(tbl_LoanData[[#This Row],[Application Date]])</f>
        <v>2025</v>
      </c>
      <c r="AK4566" s="11" t="str">
        <f>TEXT(tbl_LoanData[[#This Row],[Application Date]],"MMMM")</f>
        <v>March</v>
      </c>
      <c r="AL4566" s="12">
        <f>DATE(YEAR(tbl_LoanData[[#This Row],[Application Date]]),MONTH(tbl_LoanData[[#This Row],[Application Date]]),1)</f>
        <v>45717</v>
      </c>
      <c r="AM4566" s="14">
        <f ca="1">IF(AND(tbl_LoanData[[#This Row],[Application Date]]&gt;=EOMONTH(TODAY(),-1)+1,tbl_LoanData[[#This Row],[Application Date]]&lt;=TODAY()),tbl_LoanData[[#This Row],[Loan Amount]],0)</f>
        <v>0</v>
      </c>
      <c r="AN4566" s="14">
        <f>tbl_LoanData[[#This Row],[Amount Paid]]-(Q4566-X4566)</f>
        <v>324982.30000000005</v>
      </c>
      <c r="AO4566" s="14">
        <f>IF(tbl_LoanData[[#This Row],[Application Status]]="Approved",1,0)</f>
        <v>1</v>
      </c>
      <c r="AP4566" s="22" t="str">
        <f t="shared" ca="1" si="214"/>
        <v/>
      </c>
      <c r="AQ4566" s="22" t="str">
        <f t="shared" ca="1" si="215"/>
        <v/>
      </c>
    </row>
    <row r="4567" spans="1:43" ht="14.4" customHeight="1" x14ac:dyDescent="0.3">
      <c r="A4567" s="2" t="s">
        <v>2101</v>
      </c>
      <c r="B4567" s="2" t="s">
        <v>2102</v>
      </c>
      <c r="C4567" s="2" t="s">
        <v>439</v>
      </c>
      <c r="D4567" s="2" t="s">
        <v>268</v>
      </c>
      <c r="E4567" s="2" t="s">
        <v>209</v>
      </c>
      <c r="F4567" s="2">
        <v>26</v>
      </c>
      <c r="G4567" s="2" t="s">
        <v>83</v>
      </c>
      <c r="H4567" s="2" t="s">
        <v>217</v>
      </c>
      <c r="I4567" s="2" t="s">
        <v>46</v>
      </c>
      <c r="J4567" s="3">
        <v>45746</v>
      </c>
      <c r="K4567" s="3">
        <v>45766</v>
      </c>
      <c r="L4567" s="2" t="s">
        <v>40</v>
      </c>
      <c r="M4567" s="2" t="s">
        <v>157</v>
      </c>
      <c r="N4567" s="2" t="s">
        <v>328</v>
      </c>
      <c r="O4567" s="4">
        <v>1000000</v>
      </c>
      <c r="P4567" s="4">
        <v>101000</v>
      </c>
      <c r="Q4567" s="4">
        <v>899000</v>
      </c>
      <c r="R4567" s="2">
        <v>48</v>
      </c>
      <c r="S4567" s="5">
        <v>9.5</v>
      </c>
      <c r="T4567" s="4">
        <v>25846.25</v>
      </c>
      <c r="U4567" s="2" t="s">
        <v>73</v>
      </c>
      <c r="V4567" s="2" t="s">
        <v>74</v>
      </c>
      <c r="W4567" s="4">
        <v>387693.75</v>
      </c>
      <c r="X4567" s="4">
        <v>852926.25</v>
      </c>
      <c r="Y4567" s="4">
        <v>1240620</v>
      </c>
      <c r="Z4567" s="2">
        <v>28</v>
      </c>
      <c r="AA4567" s="2" t="s">
        <v>57</v>
      </c>
      <c r="AB4567" s="2" t="s">
        <v>15732</v>
      </c>
      <c r="AC4567" s="2" t="s">
        <v>146</v>
      </c>
      <c r="AD4567" s="2" t="s">
        <v>76</v>
      </c>
      <c r="AE4567" s="5">
        <v>89.9</v>
      </c>
      <c r="AF4567" s="2">
        <v>1</v>
      </c>
      <c r="AG4567" s="2" t="s">
        <v>77</v>
      </c>
      <c r="AH4567" s="2">
        <v>20</v>
      </c>
      <c r="AI4567" s="6" t="str">
        <f t="shared" si="213"/>
        <v>25-34</v>
      </c>
      <c r="AJ4567" s="11">
        <f>YEAR(tbl_LoanData[[#This Row],[Application Date]])</f>
        <v>2025</v>
      </c>
      <c r="AK4567" s="11" t="str">
        <f>TEXT(tbl_LoanData[[#This Row],[Application Date]],"MMMM")</f>
        <v>March</v>
      </c>
      <c r="AL4567" s="12">
        <f>DATE(YEAR(tbl_LoanData[[#This Row],[Application Date]]),MONTH(tbl_LoanData[[#This Row],[Application Date]]),1)</f>
        <v>45717</v>
      </c>
      <c r="AM4567" s="14">
        <f ca="1">IF(AND(tbl_LoanData[[#This Row],[Application Date]]&gt;=EOMONTH(TODAY(),-1)+1,tbl_LoanData[[#This Row],[Application Date]]&lt;=TODAY()),tbl_LoanData[[#This Row],[Loan Amount]],0)</f>
        <v>0</v>
      </c>
      <c r="AN4567" s="14">
        <f>tbl_LoanData[[#This Row],[Amount Paid]]-(Q4567-X4567)</f>
        <v>341620</v>
      </c>
      <c r="AO4567" s="14">
        <f>IF(tbl_LoanData[[#This Row],[Application Status]]="Approved",1,0)</f>
        <v>1</v>
      </c>
      <c r="AP4567" s="22" t="str">
        <f t="shared" ca="1" si="214"/>
        <v/>
      </c>
      <c r="AQ4567" s="22" t="str">
        <f t="shared" ca="1" si="215"/>
        <v/>
      </c>
    </row>
    <row r="4568" spans="1:43" ht="14.4" customHeight="1" x14ac:dyDescent="0.3">
      <c r="A4568" s="2" t="s">
        <v>2199</v>
      </c>
      <c r="B4568" s="2" t="s">
        <v>2200</v>
      </c>
      <c r="C4568" s="2" t="s">
        <v>181</v>
      </c>
      <c r="D4568" s="2" t="s">
        <v>209</v>
      </c>
      <c r="E4568" s="2" t="s">
        <v>189</v>
      </c>
      <c r="F4568" s="2">
        <v>52</v>
      </c>
      <c r="G4568" s="2" t="s">
        <v>83</v>
      </c>
      <c r="H4568" s="2" t="s">
        <v>172</v>
      </c>
      <c r="I4568" s="2" t="s">
        <v>45</v>
      </c>
      <c r="J4568" s="3">
        <v>45719</v>
      </c>
      <c r="K4568" s="3">
        <v>45728</v>
      </c>
      <c r="L4568" s="2" t="s">
        <v>37</v>
      </c>
      <c r="M4568" s="2" t="s">
        <v>260</v>
      </c>
      <c r="N4568" s="2" t="s">
        <v>745</v>
      </c>
      <c r="O4568" s="4">
        <v>88000</v>
      </c>
      <c r="P4568" s="4">
        <v>27300</v>
      </c>
      <c r="Q4568" s="4">
        <v>60700</v>
      </c>
      <c r="R4568" s="2">
        <v>48</v>
      </c>
      <c r="S4568" s="5">
        <v>12.48</v>
      </c>
      <c r="T4568" s="4">
        <v>1895.86</v>
      </c>
      <c r="U4568" s="2" t="s">
        <v>73</v>
      </c>
      <c r="V4568" s="2" t="s">
        <v>74</v>
      </c>
      <c r="W4568" s="4">
        <v>22750.32</v>
      </c>
      <c r="X4568" s="4">
        <v>68251.12</v>
      </c>
      <c r="Y4568" s="4">
        <v>91001.44</v>
      </c>
      <c r="Z4568" s="2">
        <v>160</v>
      </c>
      <c r="AA4568" s="2" t="s">
        <v>60</v>
      </c>
      <c r="AB4568" s="2" t="s">
        <v>15735</v>
      </c>
      <c r="AC4568" s="2" t="s">
        <v>213</v>
      </c>
      <c r="AD4568" s="2" t="s">
        <v>76</v>
      </c>
      <c r="AE4568" s="5">
        <v>68.98</v>
      </c>
      <c r="AF4568" s="2">
        <v>5</v>
      </c>
      <c r="AG4568" s="2" t="s">
        <v>130</v>
      </c>
      <c r="AH4568" s="2">
        <v>9</v>
      </c>
      <c r="AI4568" s="6" t="str">
        <f t="shared" si="213"/>
        <v>45-54</v>
      </c>
      <c r="AJ4568" s="11">
        <f>YEAR(tbl_LoanData[[#This Row],[Application Date]])</f>
        <v>2025</v>
      </c>
      <c r="AK4568" s="11" t="str">
        <f>TEXT(tbl_LoanData[[#This Row],[Application Date]],"MMMM")</f>
        <v>March</v>
      </c>
      <c r="AL4568" s="12">
        <f>DATE(YEAR(tbl_LoanData[[#This Row],[Application Date]]),MONTH(tbl_LoanData[[#This Row],[Application Date]]),1)</f>
        <v>45717</v>
      </c>
      <c r="AM4568" s="14">
        <f ca="1">IF(AND(tbl_LoanData[[#This Row],[Application Date]]&gt;=EOMONTH(TODAY(),-1)+1,tbl_LoanData[[#This Row],[Application Date]]&lt;=TODAY()),tbl_LoanData[[#This Row],[Loan Amount]],0)</f>
        <v>0</v>
      </c>
      <c r="AN4568" s="14">
        <f>tbl_LoanData[[#This Row],[Amount Paid]]-(Q4568-X4568)</f>
        <v>30301.439999999995</v>
      </c>
      <c r="AO4568" s="14">
        <f>IF(tbl_LoanData[[#This Row],[Application Status]]="Approved",1,0)</f>
        <v>1</v>
      </c>
      <c r="AP4568" s="22" t="str">
        <f t="shared" ca="1" si="214"/>
        <v/>
      </c>
      <c r="AQ4568" s="22" t="str">
        <f t="shared" ca="1" si="215"/>
        <v/>
      </c>
    </row>
    <row r="4569" spans="1:43" x14ac:dyDescent="0.3">
      <c r="A4569" s="2" t="s">
        <v>2271</v>
      </c>
      <c r="B4569" s="2" t="s">
        <v>2272</v>
      </c>
      <c r="C4569" s="2" t="s">
        <v>439</v>
      </c>
      <c r="D4569" s="2" t="s">
        <v>82</v>
      </c>
      <c r="E4569" s="2" t="s">
        <v>394</v>
      </c>
      <c r="F4569" s="2">
        <v>22</v>
      </c>
      <c r="G4569" s="2" t="s">
        <v>83</v>
      </c>
      <c r="H4569" s="2" t="s">
        <v>565</v>
      </c>
      <c r="I4569" s="2" t="s">
        <v>47</v>
      </c>
      <c r="J4569" s="3">
        <v>45739</v>
      </c>
      <c r="K4569" s="3">
        <v>45760</v>
      </c>
      <c r="L4569" s="2" t="s">
        <v>36</v>
      </c>
      <c r="M4569" s="2" t="s">
        <v>85</v>
      </c>
      <c r="N4569" s="2" t="s">
        <v>671</v>
      </c>
      <c r="O4569" s="4">
        <v>1777000</v>
      </c>
      <c r="P4569" s="4">
        <v>251600</v>
      </c>
      <c r="Q4569" s="4">
        <v>1525400</v>
      </c>
      <c r="R4569" s="2">
        <v>24</v>
      </c>
      <c r="S4569" s="5">
        <v>11.95</v>
      </c>
      <c r="T4569" s="4">
        <v>78748.78</v>
      </c>
      <c r="U4569" s="2" t="s">
        <v>73</v>
      </c>
      <c r="V4569" s="2" t="s">
        <v>74</v>
      </c>
      <c r="W4569" s="4">
        <v>1259980.48</v>
      </c>
      <c r="X4569" s="4">
        <v>629990.12</v>
      </c>
      <c r="Y4569" s="4">
        <v>1889970.6</v>
      </c>
      <c r="Z4569" s="2">
        <v>0</v>
      </c>
      <c r="AA4569" s="2" t="s">
        <v>56</v>
      </c>
      <c r="AB4569" s="2" t="s">
        <v>15733</v>
      </c>
      <c r="AC4569" s="2" t="s">
        <v>146</v>
      </c>
      <c r="AD4569" s="2" t="s">
        <v>76</v>
      </c>
      <c r="AE4569" s="5">
        <v>85.84</v>
      </c>
      <c r="AF4569" s="2">
        <v>0</v>
      </c>
      <c r="AG4569" s="2" t="s">
        <v>77</v>
      </c>
      <c r="AH4569" s="2">
        <v>21</v>
      </c>
      <c r="AI4569" s="6" t="str">
        <f t="shared" si="213"/>
        <v>18-24</v>
      </c>
      <c r="AJ4569" s="11">
        <f>YEAR(tbl_LoanData[[#This Row],[Application Date]])</f>
        <v>2025</v>
      </c>
      <c r="AK4569" s="11" t="str">
        <f>TEXT(tbl_LoanData[[#This Row],[Application Date]],"MMMM")</f>
        <v>March</v>
      </c>
      <c r="AL4569" s="12">
        <f>DATE(YEAR(tbl_LoanData[[#This Row],[Application Date]]),MONTH(tbl_LoanData[[#This Row],[Application Date]]),1)</f>
        <v>45717</v>
      </c>
      <c r="AM4569" s="14">
        <f ca="1">IF(AND(tbl_LoanData[[#This Row],[Application Date]]&gt;=EOMONTH(TODAY(),-1)+1,tbl_LoanData[[#This Row],[Application Date]]&lt;=TODAY()),tbl_LoanData[[#This Row],[Loan Amount]],0)</f>
        <v>0</v>
      </c>
      <c r="AN4569" s="14">
        <f>tbl_LoanData[[#This Row],[Amount Paid]]-(Q4569-X4569)</f>
        <v>364570.6</v>
      </c>
      <c r="AO4569" s="14">
        <f>IF(tbl_LoanData[[#This Row],[Application Status]]="Approved",1,0)</f>
        <v>1</v>
      </c>
      <c r="AP4569" s="22" t="str">
        <f t="shared" ca="1" si="214"/>
        <v/>
      </c>
      <c r="AQ4569" s="22" t="str">
        <f t="shared" ca="1" si="215"/>
        <v/>
      </c>
    </row>
    <row r="4570" spans="1:43" x14ac:dyDescent="0.3">
      <c r="A4570" s="2" t="s">
        <v>2377</v>
      </c>
      <c r="B4570" s="2" t="s">
        <v>2378</v>
      </c>
      <c r="C4570" s="2" t="s">
        <v>376</v>
      </c>
      <c r="D4570" s="2" t="s">
        <v>81</v>
      </c>
      <c r="E4570" s="2" t="s">
        <v>255</v>
      </c>
      <c r="F4570" s="2">
        <v>60</v>
      </c>
      <c r="G4570" s="2" t="s">
        <v>69</v>
      </c>
      <c r="H4570" s="2" t="s">
        <v>211</v>
      </c>
      <c r="I4570" s="2" t="s">
        <v>50</v>
      </c>
      <c r="J4570" s="3">
        <v>45738</v>
      </c>
      <c r="K4570" s="3"/>
      <c r="L4570" s="2" t="s">
        <v>38</v>
      </c>
      <c r="M4570" s="2" t="s">
        <v>71</v>
      </c>
      <c r="N4570" s="2" t="s">
        <v>589</v>
      </c>
      <c r="O4570" s="4">
        <v>1189000</v>
      </c>
      <c r="P4570" s="4">
        <v>335300</v>
      </c>
      <c r="Q4570" s="4">
        <v>853700</v>
      </c>
      <c r="R4570" s="2">
        <v>36</v>
      </c>
      <c r="S4570" s="5">
        <v>8.93</v>
      </c>
      <c r="T4570" s="4">
        <v>30066.84</v>
      </c>
      <c r="U4570" s="2" t="s">
        <v>113</v>
      </c>
      <c r="V4570" s="2" t="s">
        <v>97</v>
      </c>
      <c r="W4570" s="4">
        <v>0</v>
      </c>
      <c r="X4570" s="4">
        <v>0</v>
      </c>
      <c r="Y4570" s="4">
        <v>1082406.23</v>
      </c>
      <c r="Z4570" s="2">
        <v>0</v>
      </c>
      <c r="AA4570" s="2" t="s">
        <v>97</v>
      </c>
      <c r="AB4570" s="2" t="s">
        <v>15733</v>
      </c>
      <c r="AC4570" s="2" t="s">
        <v>121</v>
      </c>
      <c r="AD4570" s="2" t="s">
        <v>76</v>
      </c>
      <c r="AE4570" s="5">
        <v>71.8</v>
      </c>
      <c r="AF4570" s="2">
        <v>0</v>
      </c>
      <c r="AG4570" s="2" t="s">
        <v>97</v>
      </c>
      <c r="AH4570" s="2"/>
      <c r="AI4570" s="6" t="str">
        <f t="shared" si="213"/>
        <v>55-64</v>
      </c>
      <c r="AJ4570" s="11">
        <f>YEAR(tbl_LoanData[[#This Row],[Application Date]])</f>
        <v>2025</v>
      </c>
      <c r="AK4570" s="11" t="str">
        <f>TEXT(tbl_LoanData[[#This Row],[Application Date]],"MMMM")</f>
        <v>March</v>
      </c>
      <c r="AL4570" s="12">
        <f>DATE(YEAR(tbl_LoanData[[#This Row],[Application Date]]),MONTH(tbl_LoanData[[#This Row],[Application Date]]),1)</f>
        <v>45717</v>
      </c>
      <c r="AM4570" s="14">
        <f ca="1">IF(AND(tbl_LoanData[[#This Row],[Application Date]]&gt;=EOMONTH(TODAY(),-1)+1,tbl_LoanData[[#This Row],[Application Date]]&lt;=TODAY()),tbl_LoanData[[#This Row],[Loan Amount]],0)</f>
        <v>0</v>
      </c>
      <c r="AN4570" s="14">
        <f>tbl_LoanData[[#This Row],[Amount Paid]]-(Q4570-X4570)</f>
        <v>-853700</v>
      </c>
      <c r="AO4570" s="14">
        <f>IF(tbl_LoanData[[#This Row],[Application Status]]="Approved",1,0)</f>
        <v>0</v>
      </c>
      <c r="AP4570" s="22" t="str">
        <f t="shared" ca="1" si="214"/>
        <v/>
      </c>
      <c r="AQ4570" s="22" t="str">
        <f t="shared" ca="1" si="215"/>
        <v/>
      </c>
    </row>
    <row r="4571" spans="1:43" ht="14.4" customHeight="1" x14ac:dyDescent="0.3">
      <c r="A4571" s="2" t="s">
        <v>2533</v>
      </c>
      <c r="B4571" s="2" t="s">
        <v>2534</v>
      </c>
      <c r="C4571" s="2" t="s">
        <v>356</v>
      </c>
      <c r="D4571" s="2" t="s">
        <v>118</v>
      </c>
      <c r="E4571" s="2" t="s">
        <v>323</v>
      </c>
      <c r="F4571" s="2">
        <v>47</v>
      </c>
      <c r="G4571" s="2" t="s">
        <v>69</v>
      </c>
      <c r="H4571" s="2" t="s">
        <v>224</v>
      </c>
      <c r="I4571" s="2" t="s">
        <v>54</v>
      </c>
      <c r="J4571" s="3">
        <v>45724</v>
      </c>
      <c r="K4571" s="3">
        <v>45738</v>
      </c>
      <c r="L4571" s="2" t="s">
        <v>40</v>
      </c>
      <c r="M4571" s="2" t="s">
        <v>71</v>
      </c>
      <c r="N4571" s="2" t="s">
        <v>137</v>
      </c>
      <c r="O4571" s="4">
        <v>1447000</v>
      </c>
      <c r="P4571" s="4">
        <v>174300</v>
      </c>
      <c r="Q4571" s="4">
        <v>1272700</v>
      </c>
      <c r="R4571" s="2">
        <v>36</v>
      </c>
      <c r="S4571" s="5">
        <v>13.38</v>
      </c>
      <c r="T4571" s="4">
        <v>49543.38</v>
      </c>
      <c r="U4571" s="2" t="s">
        <v>73</v>
      </c>
      <c r="V4571" s="2" t="s">
        <v>74</v>
      </c>
      <c r="W4571" s="4">
        <v>842237.46</v>
      </c>
      <c r="X4571" s="4">
        <v>941324.32</v>
      </c>
      <c r="Y4571" s="4">
        <v>1783561.78</v>
      </c>
      <c r="Z4571" s="2">
        <v>0</v>
      </c>
      <c r="AA4571" s="2" t="s">
        <v>56</v>
      </c>
      <c r="AB4571" s="2" t="s">
        <v>15730</v>
      </c>
      <c r="AC4571" s="2" t="s">
        <v>106</v>
      </c>
      <c r="AD4571" s="2" t="s">
        <v>76</v>
      </c>
      <c r="AE4571" s="5">
        <v>87.95</v>
      </c>
      <c r="AF4571" s="2">
        <v>0</v>
      </c>
      <c r="AG4571" s="2" t="s">
        <v>77</v>
      </c>
      <c r="AH4571" s="2">
        <v>14</v>
      </c>
      <c r="AI4571" s="6" t="str">
        <f t="shared" si="213"/>
        <v>45-54</v>
      </c>
      <c r="AJ4571" s="11">
        <f>YEAR(tbl_LoanData[[#This Row],[Application Date]])</f>
        <v>2025</v>
      </c>
      <c r="AK4571" s="11" t="str">
        <f>TEXT(tbl_LoanData[[#This Row],[Application Date]],"MMMM")</f>
        <v>March</v>
      </c>
      <c r="AL4571" s="12">
        <f>DATE(YEAR(tbl_LoanData[[#This Row],[Application Date]]),MONTH(tbl_LoanData[[#This Row],[Application Date]]),1)</f>
        <v>45717</v>
      </c>
      <c r="AM4571" s="14">
        <f ca="1">IF(AND(tbl_LoanData[[#This Row],[Application Date]]&gt;=EOMONTH(TODAY(),-1)+1,tbl_LoanData[[#This Row],[Application Date]]&lt;=TODAY()),tbl_LoanData[[#This Row],[Loan Amount]],0)</f>
        <v>0</v>
      </c>
      <c r="AN4571" s="14">
        <f>tbl_LoanData[[#This Row],[Amount Paid]]-(Q4571-X4571)</f>
        <v>510861.77999999991</v>
      </c>
      <c r="AO4571" s="14">
        <f>IF(tbl_LoanData[[#This Row],[Application Status]]="Approved",1,0)</f>
        <v>1</v>
      </c>
      <c r="AP4571" s="22" t="str">
        <f t="shared" ca="1" si="214"/>
        <v/>
      </c>
      <c r="AQ4571" s="22" t="str">
        <f t="shared" ca="1" si="215"/>
        <v/>
      </c>
    </row>
    <row r="4572" spans="1:43" ht="14.4" customHeight="1" x14ac:dyDescent="0.3">
      <c r="A4572" s="2" t="s">
        <v>2647</v>
      </c>
      <c r="B4572" s="2" t="s">
        <v>2648</v>
      </c>
      <c r="C4572" s="2" t="s">
        <v>606</v>
      </c>
      <c r="D4572" s="2" t="s">
        <v>91</v>
      </c>
      <c r="E4572" s="2" t="s">
        <v>209</v>
      </c>
      <c r="F4572" s="2">
        <v>65</v>
      </c>
      <c r="G4572" s="2" t="s">
        <v>69</v>
      </c>
      <c r="H4572" s="2" t="s">
        <v>103</v>
      </c>
      <c r="I4572" s="2" t="s">
        <v>43</v>
      </c>
      <c r="J4572" s="3">
        <v>45741</v>
      </c>
      <c r="K4572" s="3"/>
      <c r="L4572" s="2" t="s">
        <v>37</v>
      </c>
      <c r="M4572" s="2" t="s">
        <v>260</v>
      </c>
      <c r="N4572" s="2" t="s">
        <v>457</v>
      </c>
      <c r="O4572" s="4">
        <v>100000</v>
      </c>
      <c r="P4572" s="4">
        <v>20700</v>
      </c>
      <c r="Q4572" s="4">
        <v>79300</v>
      </c>
      <c r="R4572" s="2">
        <v>36</v>
      </c>
      <c r="S4572" s="5">
        <v>7.33</v>
      </c>
      <c r="T4572" s="4">
        <v>2687.17</v>
      </c>
      <c r="U4572" s="2" t="s">
        <v>96</v>
      </c>
      <c r="V4572" s="2" t="s">
        <v>97</v>
      </c>
      <c r="W4572" s="4">
        <v>0</v>
      </c>
      <c r="X4572" s="4">
        <v>0</v>
      </c>
      <c r="Y4572" s="4">
        <v>96738.07</v>
      </c>
      <c r="Z4572" s="2">
        <v>0</v>
      </c>
      <c r="AA4572" s="2" t="s">
        <v>97</v>
      </c>
      <c r="AB4572" s="2" t="s">
        <v>15734</v>
      </c>
      <c r="AC4572" s="2" t="s">
        <v>360</v>
      </c>
      <c r="AD4572" s="2" t="s">
        <v>76</v>
      </c>
      <c r="AE4572" s="5">
        <v>79.3</v>
      </c>
      <c r="AF4572" s="2">
        <v>0</v>
      </c>
      <c r="AG4572" s="2" t="s">
        <v>97</v>
      </c>
      <c r="AH4572" s="2"/>
      <c r="AI4572" s="6" t="str">
        <f t="shared" si="213"/>
        <v>65+</v>
      </c>
      <c r="AJ4572" s="11">
        <f>YEAR(tbl_LoanData[[#This Row],[Application Date]])</f>
        <v>2025</v>
      </c>
      <c r="AK4572" s="11" t="str">
        <f>TEXT(tbl_LoanData[[#This Row],[Application Date]],"MMMM")</f>
        <v>March</v>
      </c>
      <c r="AL4572" s="12">
        <f>DATE(YEAR(tbl_LoanData[[#This Row],[Application Date]]),MONTH(tbl_LoanData[[#This Row],[Application Date]]),1)</f>
        <v>45717</v>
      </c>
      <c r="AM4572" s="14">
        <f ca="1">IF(AND(tbl_LoanData[[#This Row],[Application Date]]&gt;=EOMONTH(TODAY(),-1)+1,tbl_LoanData[[#This Row],[Application Date]]&lt;=TODAY()),tbl_LoanData[[#This Row],[Loan Amount]],0)</f>
        <v>0</v>
      </c>
      <c r="AN4572" s="14">
        <f>tbl_LoanData[[#This Row],[Amount Paid]]-(Q4572-X4572)</f>
        <v>-79300</v>
      </c>
      <c r="AO4572" s="14">
        <f>IF(tbl_LoanData[[#This Row],[Application Status]]="Approved",1,0)</f>
        <v>0</v>
      </c>
      <c r="AP4572" s="22" t="str">
        <f t="shared" ca="1" si="214"/>
        <v/>
      </c>
      <c r="AQ4572" s="22" t="str">
        <f t="shared" ca="1" si="215"/>
        <v/>
      </c>
    </row>
    <row r="4573" spans="1:43" ht="14.4" customHeight="1" x14ac:dyDescent="0.3">
      <c r="A4573" s="2" t="s">
        <v>2765</v>
      </c>
      <c r="B4573" s="2" t="s">
        <v>2766</v>
      </c>
      <c r="C4573" s="2" t="s">
        <v>124</v>
      </c>
      <c r="D4573" s="2" t="s">
        <v>101</v>
      </c>
      <c r="E4573" s="2" t="s">
        <v>101</v>
      </c>
      <c r="F4573" s="2">
        <v>31</v>
      </c>
      <c r="G4573" s="2" t="s">
        <v>69</v>
      </c>
      <c r="H4573" s="2" t="s">
        <v>516</v>
      </c>
      <c r="I4573" s="2" t="s">
        <v>53</v>
      </c>
      <c r="J4573" s="3">
        <v>45733</v>
      </c>
      <c r="K4573" s="3">
        <v>45754</v>
      </c>
      <c r="L4573" s="2" t="s">
        <v>39</v>
      </c>
      <c r="M4573" s="2" t="s">
        <v>127</v>
      </c>
      <c r="N4573" s="2" t="s">
        <v>152</v>
      </c>
      <c r="O4573" s="4">
        <v>1497000</v>
      </c>
      <c r="P4573" s="4">
        <v>287600</v>
      </c>
      <c r="Q4573" s="4">
        <v>1209400</v>
      </c>
      <c r="R4573" s="2">
        <v>60</v>
      </c>
      <c r="S4573" s="5">
        <v>14.38</v>
      </c>
      <c r="T4573" s="4">
        <v>34649.31</v>
      </c>
      <c r="U4573" s="2" t="s">
        <v>73</v>
      </c>
      <c r="V4573" s="2" t="s">
        <v>74</v>
      </c>
      <c r="W4573" s="4">
        <v>554388.96</v>
      </c>
      <c r="X4573" s="4">
        <v>1524569.64</v>
      </c>
      <c r="Y4573" s="4">
        <v>2078958.6</v>
      </c>
      <c r="Z4573" s="2">
        <v>0</v>
      </c>
      <c r="AA4573" s="2" t="s">
        <v>56</v>
      </c>
      <c r="AB4573" s="2" t="s">
        <v>15730</v>
      </c>
      <c r="AC4573" s="2" t="s">
        <v>75</v>
      </c>
      <c r="AD4573" s="2" t="s">
        <v>76</v>
      </c>
      <c r="AE4573" s="5">
        <v>80.790000000000006</v>
      </c>
      <c r="AF4573" s="2">
        <v>0</v>
      </c>
      <c r="AG4573" s="2" t="s">
        <v>77</v>
      </c>
      <c r="AH4573" s="2">
        <v>21</v>
      </c>
      <c r="AI4573" s="6" t="str">
        <f t="shared" si="213"/>
        <v>25-34</v>
      </c>
      <c r="AJ4573" s="11">
        <f>YEAR(tbl_LoanData[[#This Row],[Application Date]])</f>
        <v>2025</v>
      </c>
      <c r="AK4573" s="11" t="str">
        <f>TEXT(tbl_LoanData[[#This Row],[Application Date]],"MMMM")</f>
        <v>March</v>
      </c>
      <c r="AL4573" s="12">
        <f>DATE(YEAR(tbl_LoanData[[#This Row],[Application Date]]),MONTH(tbl_LoanData[[#This Row],[Application Date]]),1)</f>
        <v>45717</v>
      </c>
      <c r="AM4573" s="14">
        <f ca="1">IF(AND(tbl_LoanData[[#This Row],[Application Date]]&gt;=EOMONTH(TODAY(),-1)+1,tbl_LoanData[[#This Row],[Application Date]]&lt;=TODAY()),tbl_LoanData[[#This Row],[Loan Amount]],0)</f>
        <v>0</v>
      </c>
      <c r="AN4573" s="14">
        <f>tbl_LoanData[[#This Row],[Amount Paid]]-(Q4573-X4573)</f>
        <v>869558.59999999986</v>
      </c>
      <c r="AO4573" s="14">
        <f>IF(tbl_LoanData[[#This Row],[Application Status]]="Approved",1,0)</f>
        <v>1</v>
      </c>
      <c r="AP4573" s="22" t="str">
        <f t="shared" ca="1" si="214"/>
        <v/>
      </c>
      <c r="AQ4573" s="22" t="str">
        <f t="shared" ca="1" si="215"/>
        <v/>
      </c>
    </row>
    <row r="4574" spans="1:43" ht="14.4" customHeight="1" x14ac:dyDescent="0.3">
      <c r="A4574" s="2" t="s">
        <v>2793</v>
      </c>
      <c r="B4574" s="2" t="s">
        <v>2794</v>
      </c>
      <c r="C4574" s="2" t="s">
        <v>338</v>
      </c>
      <c r="D4574" s="2" t="s">
        <v>176</v>
      </c>
      <c r="E4574" s="2" t="s">
        <v>394</v>
      </c>
      <c r="F4574" s="2">
        <v>26</v>
      </c>
      <c r="G4574" s="2" t="s">
        <v>83</v>
      </c>
      <c r="H4574" s="2" t="s">
        <v>543</v>
      </c>
      <c r="I4574" s="2" t="s">
        <v>45</v>
      </c>
      <c r="J4574" s="3">
        <v>45723</v>
      </c>
      <c r="K4574" s="3">
        <v>45737</v>
      </c>
      <c r="L4574" s="2" t="s">
        <v>40</v>
      </c>
      <c r="M4574" s="2" t="s">
        <v>157</v>
      </c>
      <c r="N4574" s="2" t="s">
        <v>299</v>
      </c>
      <c r="O4574" s="4">
        <v>975000</v>
      </c>
      <c r="P4574" s="4">
        <v>243900</v>
      </c>
      <c r="Q4574" s="4">
        <v>731100</v>
      </c>
      <c r="R4574" s="2">
        <v>48</v>
      </c>
      <c r="S4574" s="5">
        <v>7.71</v>
      </c>
      <c r="T4574" s="4">
        <v>19928.57</v>
      </c>
      <c r="U4574" s="2" t="s">
        <v>73</v>
      </c>
      <c r="V4574" s="2" t="s">
        <v>74</v>
      </c>
      <c r="W4574" s="4">
        <v>318857.12</v>
      </c>
      <c r="X4574" s="4">
        <v>637714.12</v>
      </c>
      <c r="Y4574" s="4">
        <v>956571.24</v>
      </c>
      <c r="Z4574" s="2">
        <v>32</v>
      </c>
      <c r="AA4574" s="2" t="s">
        <v>58</v>
      </c>
      <c r="AB4574" s="2" t="s">
        <v>15736</v>
      </c>
      <c r="AC4574" s="2" t="s">
        <v>360</v>
      </c>
      <c r="AD4574" s="2" t="s">
        <v>76</v>
      </c>
      <c r="AE4574" s="5">
        <v>74.98</v>
      </c>
      <c r="AF4574" s="2">
        <v>1</v>
      </c>
      <c r="AG4574" s="2" t="s">
        <v>15718</v>
      </c>
      <c r="AH4574" s="2">
        <v>14</v>
      </c>
      <c r="AI4574" s="6" t="str">
        <f t="shared" si="213"/>
        <v>25-34</v>
      </c>
      <c r="AJ4574" s="11">
        <f>YEAR(tbl_LoanData[[#This Row],[Application Date]])</f>
        <v>2025</v>
      </c>
      <c r="AK4574" s="11" t="str">
        <f>TEXT(tbl_LoanData[[#This Row],[Application Date]],"MMMM")</f>
        <v>March</v>
      </c>
      <c r="AL4574" s="12">
        <f>DATE(YEAR(tbl_LoanData[[#This Row],[Application Date]]),MONTH(tbl_LoanData[[#This Row],[Application Date]]),1)</f>
        <v>45717</v>
      </c>
      <c r="AM4574" s="14">
        <f ca="1">IF(AND(tbl_LoanData[[#This Row],[Application Date]]&gt;=EOMONTH(TODAY(),-1)+1,tbl_LoanData[[#This Row],[Application Date]]&lt;=TODAY()),tbl_LoanData[[#This Row],[Loan Amount]],0)</f>
        <v>0</v>
      </c>
      <c r="AN4574" s="14">
        <f>tbl_LoanData[[#This Row],[Amount Paid]]-(Q4574-X4574)</f>
        <v>225471.24</v>
      </c>
      <c r="AO4574" s="14">
        <f>IF(tbl_LoanData[[#This Row],[Application Status]]="Approved",1,0)</f>
        <v>1</v>
      </c>
      <c r="AP4574" s="22" t="str">
        <f t="shared" ca="1" si="214"/>
        <v/>
      </c>
      <c r="AQ4574" s="22" t="str">
        <f t="shared" ca="1" si="215"/>
        <v/>
      </c>
    </row>
    <row r="4575" spans="1:43" ht="14.4" customHeight="1" x14ac:dyDescent="0.3">
      <c r="A4575" s="2" t="s">
        <v>3017</v>
      </c>
      <c r="B4575" s="2" t="s">
        <v>3018</v>
      </c>
      <c r="C4575" s="2" t="s">
        <v>1102</v>
      </c>
      <c r="D4575" s="2" t="s">
        <v>311</v>
      </c>
      <c r="E4575" s="2" t="s">
        <v>92</v>
      </c>
      <c r="F4575" s="2">
        <v>57</v>
      </c>
      <c r="G4575" s="2" t="s">
        <v>69</v>
      </c>
      <c r="H4575" s="2" t="s">
        <v>269</v>
      </c>
      <c r="I4575" s="2" t="s">
        <v>46</v>
      </c>
      <c r="J4575" s="3">
        <v>45735</v>
      </c>
      <c r="K4575" s="3">
        <v>45756</v>
      </c>
      <c r="L4575" s="2" t="s">
        <v>37</v>
      </c>
      <c r="M4575" s="2" t="s">
        <v>199</v>
      </c>
      <c r="N4575" s="2" t="s">
        <v>319</v>
      </c>
      <c r="O4575" s="4">
        <v>231000</v>
      </c>
      <c r="P4575" s="4">
        <v>36000</v>
      </c>
      <c r="Q4575" s="4">
        <v>195000</v>
      </c>
      <c r="R4575" s="2">
        <v>18</v>
      </c>
      <c r="S4575" s="5">
        <v>8.31</v>
      </c>
      <c r="T4575" s="4">
        <v>12183.71</v>
      </c>
      <c r="U4575" s="2" t="s">
        <v>73</v>
      </c>
      <c r="V4575" s="2" t="s">
        <v>74</v>
      </c>
      <c r="W4575" s="4">
        <v>170571.94</v>
      </c>
      <c r="X4575" s="4">
        <v>48734.81</v>
      </c>
      <c r="Y4575" s="4">
        <v>219306.75</v>
      </c>
      <c r="Z4575" s="2">
        <v>56</v>
      </c>
      <c r="AA4575" s="2" t="s">
        <v>58</v>
      </c>
      <c r="AB4575" s="2" t="s">
        <v>15731</v>
      </c>
      <c r="AC4575" s="2" t="s">
        <v>75</v>
      </c>
      <c r="AD4575" s="2" t="s">
        <v>76</v>
      </c>
      <c r="AE4575" s="5">
        <v>84.42</v>
      </c>
      <c r="AF4575" s="2">
        <v>2</v>
      </c>
      <c r="AG4575" s="2" t="s">
        <v>15718</v>
      </c>
      <c r="AH4575" s="2">
        <v>21</v>
      </c>
      <c r="AI4575" s="6" t="str">
        <f t="shared" si="213"/>
        <v>55-64</v>
      </c>
      <c r="AJ4575" s="11">
        <f>YEAR(tbl_LoanData[[#This Row],[Application Date]])</f>
        <v>2025</v>
      </c>
      <c r="AK4575" s="11" t="str">
        <f>TEXT(tbl_LoanData[[#This Row],[Application Date]],"MMMM")</f>
        <v>March</v>
      </c>
      <c r="AL4575" s="12">
        <f>DATE(YEAR(tbl_LoanData[[#This Row],[Application Date]]),MONTH(tbl_LoanData[[#This Row],[Application Date]]),1)</f>
        <v>45717</v>
      </c>
      <c r="AM4575" s="14">
        <f ca="1">IF(AND(tbl_LoanData[[#This Row],[Application Date]]&gt;=EOMONTH(TODAY(),-1)+1,tbl_LoanData[[#This Row],[Application Date]]&lt;=TODAY()),tbl_LoanData[[#This Row],[Loan Amount]],0)</f>
        <v>0</v>
      </c>
      <c r="AN4575" s="14">
        <f>tbl_LoanData[[#This Row],[Amount Paid]]-(Q4575-X4575)</f>
        <v>24306.75</v>
      </c>
      <c r="AO4575" s="14">
        <f>IF(tbl_LoanData[[#This Row],[Application Status]]="Approved",1,0)</f>
        <v>1</v>
      </c>
      <c r="AP4575" s="22" t="str">
        <f t="shared" ca="1" si="214"/>
        <v/>
      </c>
      <c r="AQ4575" s="22" t="str">
        <f t="shared" ca="1" si="215"/>
        <v/>
      </c>
    </row>
    <row r="4576" spans="1:43" ht="14.4" customHeight="1" x14ac:dyDescent="0.3">
      <c r="A4576" s="2" t="s">
        <v>3059</v>
      </c>
      <c r="B4576" s="2" t="s">
        <v>3060</v>
      </c>
      <c r="C4576" s="2" t="s">
        <v>80</v>
      </c>
      <c r="D4576" s="2" t="s">
        <v>254</v>
      </c>
      <c r="E4576" s="2" t="s">
        <v>189</v>
      </c>
      <c r="F4576" s="2">
        <v>47</v>
      </c>
      <c r="G4576" s="2" t="s">
        <v>83</v>
      </c>
      <c r="H4576" s="2" t="s">
        <v>269</v>
      </c>
      <c r="I4576" s="2" t="s">
        <v>46</v>
      </c>
      <c r="J4576" s="3">
        <v>45736</v>
      </c>
      <c r="K4576" s="3">
        <v>45751</v>
      </c>
      <c r="L4576" s="2" t="s">
        <v>40</v>
      </c>
      <c r="M4576" s="2" t="s">
        <v>111</v>
      </c>
      <c r="N4576" s="2" t="s">
        <v>120</v>
      </c>
      <c r="O4576" s="4">
        <v>1429000</v>
      </c>
      <c r="P4576" s="4">
        <v>165000</v>
      </c>
      <c r="Q4576" s="4">
        <v>1264000</v>
      </c>
      <c r="R4576" s="2">
        <v>36</v>
      </c>
      <c r="S4576" s="5">
        <v>6.88</v>
      </c>
      <c r="T4576" s="4">
        <v>42358.04</v>
      </c>
      <c r="U4576" s="2" t="s">
        <v>73</v>
      </c>
      <c r="V4576" s="2" t="s">
        <v>74</v>
      </c>
      <c r="W4576" s="4">
        <v>677728.64</v>
      </c>
      <c r="X4576" s="4">
        <v>847160.96</v>
      </c>
      <c r="Y4576" s="4">
        <v>1524889.6000000001</v>
      </c>
      <c r="Z4576" s="2">
        <v>0</v>
      </c>
      <c r="AA4576" s="2" t="s">
        <v>56</v>
      </c>
      <c r="AB4576" s="2" t="s">
        <v>15733</v>
      </c>
      <c r="AC4576" s="2" t="s">
        <v>87</v>
      </c>
      <c r="AD4576" s="2" t="s">
        <v>76</v>
      </c>
      <c r="AE4576" s="5">
        <v>88.45</v>
      </c>
      <c r="AF4576" s="2">
        <v>0</v>
      </c>
      <c r="AG4576" s="2" t="s">
        <v>77</v>
      </c>
      <c r="AH4576" s="2">
        <v>15</v>
      </c>
      <c r="AI4576" s="6" t="str">
        <f t="shared" si="213"/>
        <v>45-54</v>
      </c>
      <c r="AJ4576" s="11">
        <f>YEAR(tbl_LoanData[[#This Row],[Application Date]])</f>
        <v>2025</v>
      </c>
      <c r="AK4576" s="11" t="str">
        <f>TEXT(tbl_LoanData[[#This Row],[Application Date]],"MMMM")</f>
        <v>March</v>
      </c>
      <c r="AL4576" s="12">
        <f>DATE(YEAR(tbl_LoanData[[#This Row],[Application Date]]),MONTH(tbl_LoanData[[#This Row],[Application Date]]),1)</f>
        <v>45717</v>
      </c>
      <c r="AM4576" s="14">
        <f ca="1">IF(AND(tbl_LoanData[[#This Row],[Application Date]]&gt;=EOMONTH(TODAY(),-1)+1,tbl_LoanData[[#This Row],[Application Date]]&lt;=TODAY()),tbl_LoanData[[#This Row],[Loan Amount]],0)</f>
        <v>0</v>
      </c>
      <c r="AN4576" s="14">
        <f>tbl_LoanData[[#This Row],[Amount Paid]]-(Q4576-X4576)</f>
        <v>260889.59999999998</v>
      </c>
      <c r="AO4576" s="14">
        <f>IF(tbl_LoanData[[#This Row],[Application Status]]="Approved",1,0)</f>
        <v>1</v>
      </c>
      <c r="AP4576" s="22" t="str">
        <f t="shared" ca="1" si="214"/>
        <v/>
      </c>
      <c r="AQ4576" s="22" t="str">
        <f t="shared" ca="1" si="215"/>
        <v/>
      </c>
    </row>
    <row r="4577" spans="1:43" ht="14.4" customHeight="1" x14ac:dyDescent="0.3">
      <c r="A4577" s="2" t="s">
        <v>3065</v>
      </c>
      <c r="B4577" s="2" t="s">
        <v>3066</v>
      </c>
      <c r="C4577" s="2" t="s">
        <v>149</v>
      </c>
      <c r="D4577" s="2" t="s">
        <v>176</v>
      </c>
      <c r="E4577" s="2" t="s">
        <v>134</v>
      </c>
      <c r="F4577" s="2">
        <v>57</v>
      </c>
      <c r="G4577" s="2" t="s">
        <v>83</v>
      </c>
      <c r="H4577" s="2" t="s">
        <v>205</v>
      </c>
      <c r="I4577" s="2" t="s">
        <v>49</v>
      </c>
      <c r="J4577" s="3">
        <v>45724</v>
      </c>
      <c r="K4577" s="3">
        <v>45727</v>
      </c>
      <c r="L4577" s="2" t="s">
        <v>40</v>
      </c>
      <c r="M4577" s="2" t="s">
        <v>111</v>
      </c>
      <c r="N4577" s="2" t="s">
        <v>369</v>
      </c>
      <c r="O4577" s="4">
        <v>969000</v>
      </c>
      <c r="P4577" s="4">
        <v>140000</v>
      </c>
      <c r="Q4577" s="4">
        <v>829000</v>
      </c>
      <c r="R4577" s="2">
        <v>36</v>
      </c>
      <c r="S4577" s="5">
        <v>10.130000000000001</v>
      </c>
      <c r="T4577" s="4">
        <v>30025.919999999998</v>
      </c>
      <c r="U4577" s="2" t="s">
        <v>73</v>
      </c>
      <c r="V4577" s="2" t="s">
        <v>74</v>
      </c>
      <c r="W4577" s="4">
        <v>510440.64</v>
      </c>
      <c r="X4577" s="4">
        <v>570492.46</v>
      </c>
      <c r="Y4577" s="4">
        <v>1080933.1000000001</v>
      </c>
      <c r="Z4577" s="2">
        <v>0</v>
      </c>
      <c r="AA4577" s="2" t="s">
        <v>56</v>
      </c>
      <c r="AB4577" s="2" t="s">
        <v>15727</v>
      </c>
      <c r="AC4577" s="2" t="s">
        <v>138</v>
      </c>
      <c r="AD4577" s="2" t="s">
        <v>76</v>
      </c>
      <c r="AE4577" s="5">
        <v>85.55</v>
      </c>
      <c r="AF4577" s="2">
        <v>0</v>
      </c>
      <c r="AG4577" s="2" t="s">
        <v>77</v>
      </c>
      <c r="AH4577" s="2">
        <v>3</v>
      </c>
      <c r="AI4577" s="6" t="str">
        <f t="shared" si="213"/>
        <v>55-64</v>
      </c>
      <c r="AJ4577" s="11">
        <f>YEAR(tbl_LoanData[[#This Row],[Application Date]])</f>
        <v>2025</v>
      </c>
      <c r="AK4577" s="11" t="str">
        <f>TEXT(tbl_LoanData[[#This Row],[Application Date]],"MMMM")</f>
        <v>March</v>
      </c>
      <c r="AL4577" s="12">
        <f>DATE(YEAR(tbl_LoanData[[#This Row],[Application Date]]),MONTH(tbl_LoanData[[#This Row],[Application Date]]),1)</f>
        <v>45717</v>
      </c>
      <c r="AM4577" s="14">
        <f ca="1">IF(AND(tbl_LoanData[[#This Row],[Application Date]]&gt;=EOMONTH(TODAY(),-1)+1,tbl_LoanData[[#This Row],[Application Date]]&lt;=TODAY()),tbl_LoanData[[#This Row],[Loan Amount]],0)</f>
        <v>0</v>
      </c>
      <c r="AN4577" s="14">
        <f>tbl_LoanData[[#This Row],[Amount Paid]]-(Q4577-X4577)</f>
        <v>251933.09999999998</v>
      </c>
      <c r="AO4577" s="14">
        <f>IF(tbl_LoanData[[#This Row],[Application Status]]="Approved",1,0)</f>
        <v>1</v>
      </c>
      <c r="AP4577" s="22" t="str">
        <f t="shared" ca="1" si="214"/>
        <v/>
      </c>
      <c r="AQ4577" s="22" t="str">
        <f t="shared" ca="1" si="215"/>
        <v/>
      </c>
    </row>
    <row r="4578" spans="1:43" ht="14.4" customHeight="1" x14ac:dyDescent="0.3">
      <c r="A4578" s="2" t="s">
        <v>3109</v>
      </c>
      <c r="B4578" s="2" t="s">
        <v>3110</v>
      </c>
      <c r="C4578" s="2" t="s">
        <v>655</v>
      </c>
      <c r="D4578" s="2" t="s">
        <v>182</v>
      </c>
      <c r="E4578" s="2" t="s">
        <v>125</v>
      </c>
      <c r="F4578" s="2">
        <v>40</v>
      </c>
      <c r="G4578" s="2" t="s">
        <v>69</v>
      </c>
      <c r="H4578" s="2" t="s">
        <v>278</v>
      </c>
      <c r="I4578" s="2" t="s">
        <v>45</v>
      </c>
      <c r="J4578" s="3">
        <v>45744</v>
      </c>
      <c r="K4578" s="3"/>
      <c r="L4578" s="2" t="s">
        <v>39</v>
      </c>
      <c r="M4578" s="2" t="s">
        <v>167</v>
      </c>
      <c r="N4578" s="2" t="s">
        <v>491</v>
      </c>
      <c r="O4578" s="4">
        <v>1261000</v>
      </c>
      <c r="P4578" s="4">
        <v>503100</v>
      </c>
      <c r="Q4578" s="4">
        <v>757900</v>
      </c>
      <c r="R4578" s="2">
        <v>36</v>
      </c>
      <c r="S4578" s="5">
        <v>9.82</v>
      </c>
      <c r="T4578" s="4">
        <v>27254.93</v>
      </c>
      <c r="U4578" s="2" t="s">
        <v>113</v>
      </c>
      <c r="V4578" s="2" t="s">
        <v>97</v>
      </c>
      <c r="W4578" s="4">
        <v>0</v>
      </c>
      <c r="X4578" s="4">
        <v>0</v>
      </c>
      <c r="Y4578" s="4">
        <v>981177.34</v>
      </c>
      <c r="Z4578" s="2">
        <v>0</v>
      </c>
      <c r="AA4578" s="2" t="s">
        <v>97</v>
      </c>
      <c r="AB4578" s="2" t="s">
        <v>15735</v>
      </c>
      <c r="AC4578" s="2" t="s">
        <v>360</v>
      </c>
      <c r="AD4578" s="2" t="s">
        <v>76</v>
      </c>
      <c r="AE4578" s="5">
        <v>60.1</v>
      </c>
      <c r="AF4578" s="2">
        <v>0</v>
      </c>
      <c r="AG4578" s="2" t="s">
        <v>97</v>
      </c>
      <c r="AH4578" s="2"/>
      <c r="AI4578" s="6" t="str">
        <f t="shared" si="213"/>
        <v>35-44</v>
      </c>
      <c r="AJ4578" s="11">
        <f>YEAR(tbl_LoanData[[#This Row],[Application Date]])</f>
        <v>2025</v>
      </c>
      <c r="AK4578" s="11" t="str">
        <f>TEXT(tbl_LoanData[[#This Row],[Application Date]],"MMMM")</f>
        <v>March</v>
      </c>
      <c r="AL4578" s="12">
        <f>DATE(YEAR(tbl_LoanData[[#This Row],[Application Date]]),MONTH(tbl_LoanData[[#This Row],[Application Date]]),1)</f>
        <v>45717</v>
      </c>
      <c r="AM4578" s="14">
        <f ca="1">IF(AND(tbl_LoanData[[#This Row],[Application Date]]&gt;=EOMONTH(TODAY(),-1)+1,tbl_LoanData[[#This Row],[Application Date]]&lt;=TODAY()),tbl_LoanData[[#This Row],[Loan Amount]],0)</f>
        <v>0</v>
      </c>
      <c r="AN4578" s="14">
        <f>tbl_LoanData[[#This Row],[Amount Paid]]-(Q4578-X4578)</f>
        <v>-757900</v>
      </c>
      <c r="AO4578" s="14">
        <f>IF(tbl_LoanData[[#This Row],[Application Status]]="Approved",1,0)</f>
        <v>0</v>
      </c>
      <c r="AP4578" s="22" t="str">
        <f t="shared" ca="1" si="214"/>
        <v/>
      </c>
      <c r="AQ4578" s="22" t="str">
        <f t="shared" ca="1" si="215"/>
        <v/>
      </c>
    </row>
    <row r="4579" spans="1:43" ht="14.4" customHeight="1" x14ac:dyDescent="0.3">
      <c r="A4579" s="2" t="s">
        <v>3185</v>
      </c>
      <c r="B4579" s="2" t="s">
        <v>3186</v>
      </c>
      <c r="C4579" s="2" t="s">
        <v>1102</v>
      </c>
      <c r="D4579" s="2" t="s">
        <v>81</v>
      </c>
      <c r="E4579" s="2" t="s">
        <v>183</v>
      </c>
      <c r="F4579" s="2">
        <v>38</v>
      </c>
      <c r="G4579" s="2" t="s">
        <v>69</v>
      </c>
      <c r="H4579" s="2" t="s">
        <v>298</v>
      </c>
      <c r="I4579" s="2" t="s">
        <v>43</v>
      </c>
      <c r="J4579" s="3">
        <v>45744</v>
      </c>
      <c r="K4579" s="3">
        <v>45762</v>
      </c>
      <c r="L4579" s="2" t="s">
        <v>39</v>
      </c>
      <c r="M4579" s="2" t="s">
        <v>71</v>
      </c>
      <c r="N4579" s="2" t="s">
        <v>72</v>
      </c>
      <c r="O4579" s="4">
        <v>1876000</v>
      </c>
      <c r="P4579" s="4">
        <v>475100</v>
      </c>
      <c r="Q4579" s="4">
        <v>1400900</v>
      </c>
      <c r="R4579" s="2">
        <v>12</v>
      </c>
      <c r="S4579" s="5">
        <v>9.82</v>
      </c>
      <c r="T4579" s="4">
        <v>128205.7</v>
      </c>
      <c r="U4579" s="2" t="s">
        <v>73</v>
      </c>
      <c r="V4579" s="2" t="s">
        <v>33</v>
      </c>
      <c r="W4579" s="4">
        <v>1538468.38</v>
      </c>
      <c r="X4579" s="4">
        <v>0</v>
      </c>
      <c r="Y4579" s="4">
        <v>1538468.38</v>
      </c>
      <c r="Z4579" s="2">
        <v>0</v>
      </c>
      <c r="AA4579" s="2" t="s">
        <v>56</v>
      </c>
      <c r="AB4579" s="2" t="s">
        <v>15728</v>
      </c>
      <c r="AC4579" s="2" t="s">
        <v>332</v>
      </c>
      <c r="AD4579" s="2" t="s">
        <v>76</v>
      </c>
      <c r="AE4579" s="5">
        <v>74.67</v>
      </c>
      <c r="AF4579" s="2">
        <v>0</v>
      </c>
      <c r="AG4579" s="2" t="s">
        <v>77</v>
      </c>
      <c r="AH4579" s="2">
        <v>18</v>
      </c>
      <c r="AI4579" s="6" t="str">
        <f t="shared" si="213"/>
        <v>35-44</v>
      </c>
      <c r="AJ4579" s="11">
        <f>YEAR(tbl_LoanData[[#This Row],[Application Date]])</f>
        <v>2025</v>
      </c>
      <c r="AK4579" s="11" t="str">
        <f>TEXT(tbl_LoanData[[#This Row],[Application Date]],"MMMM")</f>
        <v>March</v>
      </c>
      <c r="AL4579" s="12">
        <f>DATE(YEAR(tbl_LoanData[[#This Row],[Application Date]]),MONTH(tbl_LoanData[[#This Row],[Application Date]]),1)</f>
        <v>45717</v>
      </c>
      <c r="AM4579" s="14">
        <f ca="1">IF(AND(tbl_LoanData[[#This Row],[Application Date]]&gt;=EOMONTH(TODAY(),-1)+1,tbl_LoanData[[#This Row],[Application Date]]&lt;=TODAY()),tbl_LoanData[[#This Row],[Loan Amount]],0)</f>
        <v>0</v>
      </c>
      <c r="AN4579" s="14">
        <f>tbl_LoanData[[#This Row],[Amount Paid]]-(Q4579-X4579)</f>
        <v>137568.37999999989</v>
      </c>
      <c r="AO4579" s="14">
        <f>IF(tbl_LoanData[[#This Row],[Application Status]]="Approved",1,0)</f>
        <v>1</v>
      </c>
      <c r="AP4579" s="22" t="str">
        <f t="shared" ca="1" si="214"/>
        <v/>
      </c>
      <c r="AQ4579" s="22" t="str">
        <f t="shared" ca="1" si="215"/>
        <v/>
      </c>
    </row>
    <row r="4580" spans="1:43" x14ac:dyDescent="0.3">
      <c r="A4580" s="2" t="s">
        <v>3251</v>
      </c>
      <c r="B4580" s="2" t="s">
        <v>3252</v>
      </c>
      <c r="C4580" s="2" t="s">
        <v>1102</v>
      </c>
      <c r="D4580" s="2" t="s">
        <v>232</v>
      </c>
      <c r="E4580" s="2" t="s">
        <v>268</v>
      </c>
      <c r="F4580" s="2">
        <v>56</v>
      </c>
      <c r="G4580" s="2" t="s">
        <v>69</v>
      </c>
      <c r="H4580" s="2" t="s">
        <v>177</v>
      </c>
      <c r="I4580" s="2" t="s">
        <v>43</v>
      </c>
      <c r="J4580" s="3">
        <v>45730</v>
      </c>
      <c r="K4580" s="3"/>
      <c r="L4580" s="2" t="s">
        <v>39</v>
      </c>
      <c r="M4580" s="2" t="s">
        <v>85</v>
      </c>
      <c r="N4580" s="2" t="s">
        <v>373</v>
      </c>
      <c r="O4580" s="4">
        <v>2383000</v>
      </c>
      <c r="P4580" s="4">
        <v>240900</v>
      </c>
      <c r="Q4580" s="4">
        <v>2142100</v>
      </c>
      <c r="R4580" s="2">
        <v>12</v>
      </c>
      <c r="S4580" s="5">
        <v>7.69</v>
      </c>
      <c r="T4580" s="4">
        <v>192235.62</v>
      </c>
      <c r="U4580" s="2" t="s">
        <v>113</v>
      </c>
      <c r="V4580" s="2" t="s">
        <v>97</v>
      </c>
      <c r="W4580" s="4">
        <v>0</v>
      </c>
      <c r="X4580" s="4">
        <v>0</v>
      </c>
      <c r="Y4580" s="4">
        <v>2306827.4900000002</v>
      </c>
      <c r="Z4580" s="2">
        <v>0</v>
      </c>
      <c r="AA4580" s="2" t="s">
        <v>97</v>
      </c>
      <c r="AB4580" s="2" t="s">
        <v>15735</v>
      </c>
      <c r="AC4580" s="2" t="s">
        <v>87</v>
      </c>
      <c r="AD4580" s="2" t="s">
        <v>76</v>
      </c>
      <c r="AE4580" s="5">
        <v>89.89</v>
      </c>
      <c r="AF4580" s="2">
        <v>0</v>
      </c>
      <c r="AG4580" s="2" t="s">
        <v>97</v>
      </c>
      <c r="AH4580" s="2"/>
      <c r="AI4580" s="6" t="str">
        <f t="shared" si="213"/>
        <v>55-64</v>
      </c>
      <c r="AJ4580" s="11">
        <f>YEAR(tbl_LoanData[[#This Row],[Application Date]])</f>
        <v>2025</v>
      </c>
      <c r="AK4580" s="11" t="str">
        <f>TEXT(tbl_LoanData[[#This Row],[Application Date]],"MMMM")</f>
        <v>March</v>
      </c>
      <c r="AL4580" s="12">
        <f>DATE(YEAR(tbl_LoanData[[#This Row],[Application Date]]),MONTH(tbl_LoanData[[#This Row],[Application Date]]),1)</f>
        <v>45717</v>
      </c>
      <c r="AM4580" s="14">
        <f ca="1">IF(AND(tbl_LoanData[[#This Row],[Application Date]]&gt;=EOMONTH(TODAY(),-1)+1,tbl_LoanData[[#This Row],[Application Date]]&lt;=TODAY()),tbl_LoanData[[#This Row],[Loan Amount]],0)</f>
        <v>0</v>
      </c>
      <c r="AN4580" s="14">
        <f>tbl_LoanData[[#This Row],[Amount Paid]]-(Q4580-X4580)</f>
        <v>-2142100</v>
      </c>
      <c r="AO4580" s="14">
        <f>IF(tbl_LoanData[[#This Row],[Application Status]]="Approved",1,0)</f>
        <v>0</v>
      </c>
      <c r="AP4580" s="22" t="str">
        <f t="shared" ca="1" si="214"/>
        <v/>
      </c>
      <c r="AQ4580" s="22" t="str">
        <f t="shared" ca="1" si="215"/>
        <v/>
      </c>
    </row>
    <row r="4581" spans="1:43" x14ac:dyDescent="0.3">
      <c r="A4581" s="2" t="s">
        <v>3509</v>
      </c>
      <c r="B4581" s="2" t="s">
        <v>3510</v>
      </c>
      <c r="C4581" s="2" t="s">
        <v>949</v>
      </c>
      <c r="D4581" s="2" t="s">
        <v>91</v>
      </c>
      <c r="E4581" s="2" t="s">
        <v>135</v>
      </c>
      <c r="F4581" s="2">
        <v>60</v>
      </c>
      <c r="G4581" s="2" t="s">
        <v>83</v>
      </c>
      <c r="H4581" s="2" t="s">
        <v>269</v>
      </c>
      <c r="I4581" s="2" t="s">
        <v>46</v>
      </c>
      <c r="J4581" s="3">
        <v>45723</v>
      </c>
      <c r="K4581" s="3">
        <v>45728</v>
      </c>
      <c r="L4581" s="2" t="s">
        <v>38</v>
      </c>
      <c r="M4581" s="2" t="s">
        <v>111</v>
      </c>
      <c r="N4581" s="2" t="s">
        <v>112</v>
      </c>
      <c r="O4581" s="4">
        <v>1816000</v>
      </c>
      <c r="P4581" s="4">
        <v>339300</v>
      </c>
      <c r="Q4581" s="4">
        <v>1476700</v>
      </c>
      <c r="R4581" s="2">
        <v>36</v>
      </c>
      <c r="S4581" s="5">
        <v>13.72</v>
      </c>
      <c r="T4581" s="4">
        <v>57903.05</v>
      </c>
      <c r="U4581" s="2" t="s">
        <v>73</v>
      </c>
      <c r="V4581" s="2" t="s">
        <v>74</v>
      </c>
      <c r="W4581" s="4">
        <v>984351.85</v>
      </c>
      <c r="X4581" s="4">
        <v>1100157.8700000001</v>
      </c>
      <c r="Y4581" s="4">
        <v>2084509.72</v>
      </c>
      <c r="Z4581" s="2">
        <v>0</v>
      </c>
      <c r="AA4581" s="2" t="s">
        <v>56</v>
      </c>
      <c r="AB4581" s="2" t="s">
        <v>15735</v>
      </c>
      <c r="AC4581" s="2" t="s">
        <v>121</v>
      </c>
      <c r="AD4581" s="2" t="s">
        <v>76</v>
      </c>
      <c r="AE4581" s="5">
        <v>81.319999999999993</v>
      </c>
      <c r="AF4581" s="2">
        <v>0</v>
      </c>
      <c r="AG4581" s="2" t="s">
        <v>77</v>
      </c>
      <c r="AH4581" s="2">
        <v>5</v>
      </c>
      <c r="AI4581" s="6" t="str">
        <f t="shared" si="213"/>
        <v>55-64</v>
      </c>
      <c r="AJ4581" s="11">
        <f>YEAR(tbl_LoanData[[#This Row],[Application Date]])</f>
        <v>2025</v>
      </c>
      <c r="AK4581" s="11" t="str">
        <f>TEXT(tbl_LoanData[[#This Row],[Application Date]],"MMMM")</f>
        <v>March</v>
      </c>
      <c r="AL4581" s="12">
        <f>DATE(YEAR(tbl_LoanData[[#This Row],[Application Date]]),MONTH(tbl_LoanData[[#This Row],[Application Date]]),1)</f>
        <v>45717</v>
      </c>
      <c r="AM4581" s="14">
        <f ca="1">IF(AND(tbl_LoanData[[#This Row],[Application Date]]&gt;=EOMONTH(TODAY(),-1)+1,tbl_LoanData[[#This Row],[Application Date]]&lt;=TODAY()),tbl_LoanData[[#This Row],[Loan Amount]],0)</f>
        <v>0</v>
      </c>
      <c r="AN4581" s="14">
        <f>tbl_LoanData[[#This Row],[Amount Paid]]-(Q4581-X4581)</f>
        <v>607809.72000000009</v>
      </c>
      <c r="AO4581" s="14">
        <f>IF(tbl_LoanData[[#This Row],[Application Status]]="Approved",1,0)</f>
        <v>1</v>
      </c>
      <c r="AP4581" s="22" t="str">
        <f t="shared" ca="1" si="214"/>
        <v/>
      </c>
      <c r="AQ4581" s="22" t="str">
        <f t="shared" ca="1" si="215"/>
        <v/>
      </c>
    </row>
    <row r="4582" spans="1:43" ht="14.4" customHeight="1" x14ac:dyDescent="0.3">
      <c r="A4582" s="2" t="s">
        <v>3581</v>
      </c>
      <c r="B4582" s="2" t="s">
        <v>3582</v>
      </c>
      <c r="C4582" s="2" t="s">
        <v>322</v>
      </c>
      <c r="D4582" s="2" t="s">
        <v>182</v>
      </c>
      <c r="E4582" s="2" t="s">
        <v>255</v>
      </c>
      <c r="F4582" s="2">
        <v>31</v>
      </c>
      <c r="G4582" s="2" t="s">
        <v>83</v>
      </c>
      <c r="H4582" s="2" t="s">
        <v>224</v>
      </c>
      <c r="I4582" s="2" t="s">
        <v>54</v>
      </c>
      <c r="J4582" s="3">
        <v>45718</v>
      </c>
      <c r="K4582" s="3">
        <v>45733</v>
      </c>
      <c r="L4582" s="2" t="s">
        <v>39</v>
      </c>
      <c r="M4582" s="2" t="s">
        <v>167</v>
      </c>
      <c r="N4582" s="2" t="s">
        <v>491</v>
      </c>
      <c r="O4582" s="4">
        <v>1279000</v>
      </c>
      <c r="P4582" s="4">
        <v>259000</v>
      </c>
      <c r="Q4582" s="4">
        <v>1020000</v>
      </c>
      <c r="R4582" s="2">
        <v>36</v>
      </c>
      <c r="S4582" s="5">
        <v>11.91</v>
      </c>
      <c r="T4582" s="4">
        <v>38456.83</v>
      </c>
      <c r="U4582" s="2" t="s">
        <v>73</v>
      </c>
      <c r="V4582" s="2" t="s">
        <v>74</v>
      </c>
      <c r="W4582" s="4">
        <v>653766.11</v>
      </c>
      <c r="X4582" s="4">
        <v>730679.89</v>
      </c>
      <c r="Y4582" s="4">
        <v>1384446</v>
      </c>
      <c r="Z4582" s="2">
        <v>0</v>
      </c>
      <c r="AA4582" s="2" t="s">
        <v>56</v>
      </c>
      <c r="AB4582" s="2" t="s">
        <v>15732</v>
      </c>
      <c r="AC4582" s="2" t="s">
        <v>129</v>
      </c>
      <c r="AD4582" s="2" t="s">
        <v>76</v>
      </c>
      <c r="AE4582" s="5">
        <v>79.75</v>
      </c>
      <c r="AF4582" s="2">
        <v>0</v>
      </c>
      <c r="AG4582" s="2" t="s">
        <v>77</v>
      </c>
      <c r="AH4582" s="2">
        <v>15</v>
      </c>
      <c r="AI4582" s="6" t="str">
        <f t="shared" si="213"/>
        <v>25-34</v>
      </c>
      <c r="AJ4582" s="11">
        <f>YEAR(tbl_LoanData[[#This Row],[Application Date]])</f>
        <v>2025</v>
      </c>
      <c r="AK4582" s="11" t="str">
        <f>TEXT(tbl_LoanData[[#This Row],[Application Date]],"MMMM")</f>
        <v>March</v>
      </c>
      <c r="AL4582" s="12">
        <f>DATE(YEAR(tbl_LoanData[[#This Row],[Application Date]]),MONTH(tbl_LoanData[[#This Row],[Application Date]]),1)</f>
        <v>45717</v>
      </c>
      <c r="AM4582" s="14">
        <f ca="1">IF(AND(tbl_LoanData[[#This Row],[Application Date]]&gt;=EOMONTH(TODAY(),-1)+1,tbl_LoanData[[#This Row],[Application Date]]&lt;=TODAY()),tbl_LoanData[[#This Row],[Loan Amount]],0)</f>
        <v>0</v>
      </c>
      <c r="AN4582" s="14">
        <f>tbl_LoanData[[#This Row],[Amount Paid]]-(Q4582-X4582)</f>
        <v>364446</v>
      </c>
      <c r="AO4582" s="14">
        <f>IF(tbl_LoanData[[#This Row],[Application Status]]="Approved",1,0)</f>
        <v>1</v>
      </c>
      <c r="AP4582" s="22" t="str">
        <f t="shared" ca="1" si="214"/>
        <v/>
      </c>
      <c r="AQ4582" s="22" t="str">
        <f t="shared" ca="1" si="215"/>
        <v/>
      </c>
    </row>
    <row r="4583" spans="1:43" x14ac:dyDescent="0.3">
      <c r="A4583" s="2" t="s">
        <v>3709</v>
      </c>
      <c r="B4583" s="2" t="s">
        <v>3710</v>
      </c>
      <c r="C4583" s="2" t="s">
        <v>379</v>
      </c>
      <c r="D4583" s="2" t="s">
        <v>117</v>
      </c>
      <c r="E4583" s="2" t="s">
        <v>91</v>
      </c>
      <c r="F4583" s="2">
        <v>62</v>
      </c>
      <c r="G4583" s="2" t="s">
        <v>69</v>
      </c>
      <c r="H4583" s="2" t="s">
        <v>126</v>
      </c>
      <c r="I4583" s="2" t="s">
        <v>44</v>
      </c>
      <c r="J4583" s="3">
        <v>45743</v>
      </c>
      <c r="K4583" s="3">
        <v>45756</v>
      </c>
      <c r="L4583" s="2" t="s">
        <v>37</v>
      </c>
      <c r="M4583" s="2" t="s">
        <v>104</v>
      </c>
      <c r="N4583" s="2" t="s">
        <v>286</v>
      </c>
      <c r="O4583" s="4">
        <v>219000</v>
      </c>
      <c r="P4583" s="4">
        <v>72500</v>
      </c>
      <c r="Q4583" s="4">
        <v>146500</v>
      </c>
      <c r="R4583" s="2">
        <v>36</v>
      </c>
      <c r="S4583" s="5">
        <v>8.74</v>
      </c>
      <c r="T4583" s="4">
        <v>5136.45</v>
      </c>
      <c r="U4583" s="2" t="s">
        <v>73</v>
      </c>
      <c r="V4583" s="2" t="s">
        <v>74</v>
      </c>
      <c r="W4583" s="4">
        <v>82183.199999999997</v>
      </c>
      <c r="X4583" s="4">
        <v>102729.1</v>
      </c>
      <c r="Y4583" s="4">
        <v>184912.3</v>
      </c>
      <c r="Z4583" s="2">
        <v>0</v>
      </c>
      <c r="AA4583" s="2" t="s">
        <v>56</v>
      </c>
      <c r="AB4583" s="2" t="s">
        <v>15734</v>
      </c>
      <c r="AC4583" s="2" t="s">
        <v>138</v>
      </c>
      <c r="AD4583" s="2" t="s">
        <v>76</v>
      </c>
      <c r="AE4583" s="5">
        <v>66.89</v>
      </c>
      <c r="AF4583" s="2">
        <v>0</v>
      </c>
      <c r="AG4583" s="2" t="s">
        <v>77</v>
      </c>
      <c r="AH4583" s="2">
        <v>13</v>
      </c>
      <c r="AI4583" s="6" t="str">
        <f t="shared" si="213"/>
        <v>55-64</v>
      </c>
      <c r="AJ4583" s="11">
        <f>YEAR(tbl_LoanData[[#This Row],[Application Date]])</f>
        <v>2025</v>
      </c>
      <c r="AK4583" s="11" t="str">
        <f>TEXT(tbl_LoanData[[#This Row],[Application Date]],"MMMM")</f>
        <v>March</v>
      </c>
      <c r="AL4583" s="12">
        <f>DATE(YEAR(tbl_LoanData[[#This Row],[Application Date]]),MONTH(tbl_LoanData[[#This Row],[Application Date]]),1)</f>
        <v>45717</v>
      </c>
      <c r="AM4583" s="14">
        <f ca="1">IF(AND(tbl_LoanData[[#This Row],[Application Date]]&gt;=EOMONTH(TODAY(),-1)+1,tbl_LoanData[[#This Row],[Application Date]]&lt;=TODAY()),tbl_LoanData[[#This Row],[Loan Amount]],0)</f>
        <v>0</v>
      </c>
      <c r="AN4583" s="14">
        <f>tbl_LoanData[[#This Row],[Amount Paid]]-(Q4583-X4583)</f>
        <v>38412.300000000003</v>
      </c>
      <c r="AO4583" s="14">
        <f>IF(tbl_LoanData[[#This Row],[Application Status]]="Approved",1,0)</f>
        <v>1</v>
      </c>
      <c r="AP4583" s="22" t="str">
        <f t="shared" ca="1" si="214"/>
        <v/>
      </c>
      <c r="AQ4583" s="22" t="str">
        <f t="shared" ca="1" si="215"/>
        <v/>
      </c>
    </row>
    <row r="4584" spans="1:43" ht="14.4" customHeight="1" x14ac:dyDescent="0.3">
      <c r="A4584" s="2" t="s">
        <v>3839</v>
      </c>
      <c r="B4584" s="2" t="s">
        <v>3840</v>
      </c>
      <c r="C4584" s="2" t="s">
        <v>682</v>
      </c>
      <c r="D4584" s="2" t="s">
        <v>142</v>
      </c>
      <c r="E4584" s="2" t="s">
        <v>385</v>
      </c>
      <c r="F4584" s="2">
        <v>63</v>
      </c>
      <c r="G4584" s="2" t="s">
        <v>69</v>
      </c>
      <c r="H4584" s="2" t="s">
        <v>398</v>
      </c>
      <c r="I4584" s="2" t="s">
        <v>46</v>
      </c>
      <c r="J4584" s="3">
        <v>45724</v>
      </c>
      <c r="K4584" s="3">
        <v>45738</v>
      </c>
      <c r="L4584" s="2" t="s">
        <v>37</v>
      </c>
      <c r="M4584" s="2" t="s">
        <v>260</v>
      </c>
      <c r="N4584" s="2" t="s">
        <v>261</v>
      </c>
      <c r="O4584" s="4">
        <v>74000</v>
      </c>
      <c r="P4584" s="4">
        <v>14600</v>
      </c>
      <c r="Q4584" s="4">
        <v>59400</v>
      </c>
      <c r="R4584" s="2">
        <v>36</v>
      </c>
      <c r="S4584" s="5">
        <v>11.3</v>
      </c>
      <c r="T4584" s="4">
        <v>2209.35</v>
      </c>
      <c r="U4584" s="2" t="s">
        <v>73</v>
      </c>
      <c r="V4584" s="2" t="s">
        <v>74</v>
      </c>
      <c r="W4584" s="4">
        <v>37558.949999999997</v>
      </c>
      <c r="X4584" s="4">
        <v>41977.65</v>
      </c>
      <c r="Y4584" s="4">
        <v>79536.600000000006</v>
      </c>
      <c r="Z4584" s="2">
        <v>0</v>
      </c>
      <c r="AA4584" s="2" t="s">
        <v>56</v>
      </c>
      <c r="AB4584" s="2" t="s">
        <v>15728</v>
      </c>
      <c r="AC4584" s="2" t="s">
        <v>106</v>
      </c>
      <c r="AD4584" s="2" t="s">
        <v>76</v>
      </c>
      <c r="AE4584" s="5">
        <v>80.27</v>
      </c>
      <c r="AF4584" s="2">
        <v>0</v>
      </c>
      <c r="AG4584" s="2" t="s">
        <v>77</v>
      </c>
      <c r="AH4584" s="2">
        <v>14</v>
      </c>
      <c r="AI4584" s="6" t="str">
        <f t="shared" si="213"/>
        <v>55-64</v>
      </c>
      <c r="AJ4584" s="11">
        <f>YEAR(tbl_LoanData[[#This Row],[Application Date]])</f>
        <v>2025</v>
      </c>
      <c r="AK4584" s="11" t="str">
        <f>TEXT(tbl_LoanData[[#This Row],[Application Date]],"MMMM")</f>
        <v>March</v>
      </c>
      <c r="AL4584" s="12">
        <f>DATE(YEAR(tbl_LoanData[[#This Row],[Application Date]]),MONTH(tbl_LoanData[[#This Row],[Application Date]]),1)</f>
        <v>45717</v>
      </c>
      <c r="AM4584" s="14">
        <f ca="1">IF(AND(tbl_LoanData[[#This Row],[Application Date]]&gt;=EOMONTH(TODAY(),-1)+1,tbl_LoanData[[#This Row],[Application Date]]&lt;=TODAY()),tbl_LoanData[[#This Row],[Loan Amount]],0)</f>
        <v>0</v>
      </c>
      <c r="AN4584" s="14">
        <f>tbl_LoanData[[#This Row],[Amount Paid]]-(Q4584-X4584)</f>
        <v>20136.599999999999</v>
      </c>
      <c r="AO4584" s="14">
        <f>IF(tbl_LoanData[[#This Row],[Application Status]]="Approved",1,0)</f>
        <v>1</v>
      </c>
      <c r="AP4584" s="22" t="str">
        <f t="shared" ca="1" si="214"/>
        <v/>
      </c>
      <c r="AQ4584" s="22" t="str">
        <f t="shared" ca="1" si="215"/>
        <v/>
      </c>
    </row>
    <row r="4585" spans="1:43" ht="14.4" customHeight="1" x14ac:dyDescent="0.3">
      <c r="A4585" s="2" t="s">
        <v>4075</v>
      </c>
      <c r="B4585" s="2" t="s">
        <v>4076</v>
      </c>
      <c r="C4585" s="2" t="s">
        <v>668</v>
      </c>
      <c r="D4585" s="2" t="s">
        <v>189</v>
      </c>
      <c r="E4585" s="2" t="s">
        <v>165</v>
      </c>
      <c r="F4585" s="2">
        <v>42</v>
      </c>
      <c r="G4585" s="2" t="s">
        <v>69</v>
      </c>
      <c r="H4585" s="2" t="s">
        <v>119</v>
      </c>
      <c r="I4585" s="2" t="s">
        <v>43</v>
      </c>
      <c r="J4585" s="3">
        <v>45721</v>
      </c>
      <c r="K4585" s="3">
        <v>45725</v>
      </c>
      <c r="L4585" s="2" t="s">
        <v>36</v>
      </c>
      <c r="M4585" s="2" t="s">
        <v>71</v>
      </c>
      <c r="N4585" s="2" t="s">
        <v>162</v>
      </c>
      <c r="O4585" s="4">
        <v>1888000</v>
      </c>
      <c r="P4585" s="4">
        <v>745100</v>
      </c>
      <c r="Q4585" s="4">
        <v>1142900</v>
      </c>
      <c r="R4585" s="2">
        <v>18</v>
      </c>
      <c r="S4585" s="5">
        <v>5.21</v>
      </c>
      <c r="T4585" s="4">
        <v>68456.539999999994</v>
      </c>
      <c r="U4585" s="2" t="s">
        <v>73</v>
      </c>
      <c r="V4585" s="2" t="s">
        <v>74</v>
      </c>
      <c r="W4585" s="4">
        <v>1163761.18</v>
      </c>
      <c r="X4585" s="4">
        <v>68456.460000000006</v>
      </c>
      <c r="Y4585" s="4">
        <v>1232217.6399999999</v>
      </c>
      <c r="Z4585" s="2">
        <v>0</v>
      </c>
      <c r="AA4585" s="2" t="s">
        <v>56</v>
      </c>
      <c r="AB4585" s="2" t="s">
        <v>15731</v>
      </c>
      <c r="AC4585" s="2" t="s">
        <v>146</v>
      </c>
      <c r="AD4585" s="2" t="s">
        <v>76</v>
      </c>
      <c r="AE4585" s="5">
        <v>60.53</v>
      </c>
      <c r="AF4585" s="2">
        <v>0</v>
      </c>
      <c r="AG4585" s="2" t="s">
        <v>77</v>
      </c>
      <c r="AH4585" s="2">
        <v>4</v>
      </c>
      <c r="AI4585" s="6" t="str">
        <f t="shared" si="213"/>
        <v>35-44</v>
      </c>
      <c r="AJ4585" s="11">
        <f>YEAR(tbl_LoanData[[#This Row],[Application Date]])</f>
        <v>2025</v>
      </c>
      <c r="AK4585" s="11" t="str">
        <f>TEXT(tbl_LoanData[[#This Row],[Application Date]],"MMMM")</f>
        <v>March</v>
      </c>
      <c r="AL4585" s="12">
        <f>DATE(YEAR(tbl_LoanData[[#This Row],[Application Date]]),MONTH(tbl_LoanData[[#This Row],[Application Date]]),1)</f>
        <v>45717</v>
      </c>
      <c r="AM4585" s="14">
        <f ca="1">IF(AND(tbl_LoanData[[#This Row],[Application Date]]&gt;=EOMONTH(TODAY(),-1)+1,tbl_LoanData[[#This Row],[Application Date]]&lt;=TODAY()),tbl_LoanData[[#This Row],[Loan Amount]],0)</f>
        <v>0</v>
      </c>
      <c r="AN4585" s="14">
        <f>tbl_LoanData[[#This Row],[Amount Paid]]-(Q4585-X4585)</f>
        <v>89317.639999999898</v>
      </c>
      <c r="AO4585" s="14">
        <f>IF(tbl_LoanData[[#This Row],[Application Status]]="Approved",1,0)</f>
        <v>1</v>
      </c>
      <c r="AP4585" s="22" t="str">
        <f t="shared" ca="1" si="214"/>
        <v/>
      </c>
      <c r="AQ4585" s="22" t="str">
        <f t="shared" ca="1" si="215"/>
        <v/>
      </c>
    </row>
    <row r="4586" spans="1:43" ht="14.4" customHeight="1" x14ac:dyDescent="0.3">
      <c r="A4586" s="2" t="s">
        <v>4101</v>
      </c>
      <c r="B4586" s="2" t="s">
        <v>4102</v>
      </c>
      <c r="C4586" s="2" t="s">
        <v>243</v>
      </c>
      <c r="D4586" s="2" t="s">
        <v>209</v>
      </c>
      <c r="E4586" s="2" t="s">
        <v>406</v>
      </c>
      <c r="F4586" s="2">
        <v>35</v>
      </c>
      <c r="G4586" s="2" t="s">
        <v>83</v>
      </c>
      <c r="H4586" s="2" t="s">
        <v>228</v>
      </c>
      <c r="I4586" s="2" t="s">
        <v>43</v>
      </c>
      <c r="J4586" s="3">
        <v>45732</v>
      </c>
      <c r="K4586" s="3">
        <v>45740</v>
      </c>
      <c r="L4586" s="2" t="s">
        <v>40</v>
      </c>
      <c r="M4586" s="2" t="s">
        <v>111</v>
      </c>
      <c r="N4586" s="2" t="s">
        <v>120</v>
      </c>
      <c r="O4586" s="4">
        <v>1381000</v>
      </c>
      <c r="P4586" s="4">
        <v>368000</v>
      </c>
      <c r="Q4586" s="4">
        <v>1013000</v>
      </c>
      <c r="R4586" s="2">
        <v>48</v>
      </c>
      <c r="S4586" s="5">
        <v>13.16</v>
      </c>
      <c r="T4586" s="4">
        <v>32213.4</v>
      </c>
      <c r="U4586" s="2" t="s">
        <v>73</v>
      </c>
      <c r="V4586" s="2" t="s">
        <v>74</v>
      </c>
      <c r="W4586" s="4">
        <v>547627.80000000005</v>
      </c>
      <c r="X4586" s="4">
        <v>998615.4</v>
      </c>
      <c r="Y4586" s="4">
        <v>1546243.2</v>
      </c>
      <c r="Z4586" s="2">
        <v>0</v>
      </c>
      <c r="AA4586" s="2" t="s">
        <v>56</v>
      </c>
      <c r="AB4586" s="2" t="s">
        <v>15734</v>
      </c>
      <c r="AC4586" s="2" t="s">
        <v>129</v>
      </c>
      <c r="AD4586" s="2" t="s">
        <v>76</v>
      </c>
      <c r="AE4586" s="5">
        <v>73.349999999999994</v>
      </c>
      <c r="AF4586" s="2">
        <v>0</v>
      </c>
      <c r="AG4586" s="2" t="s">
        <v>77</v>
      </c>
      <c r="AH4586" s="2">
        <v>8</v>
      </c>
      <c r="AI4586" s="6" t="str">
        <f t="shared" si="213"/>
        <v>35-44</v>
      </c>
      <c r="AJ4586" s="11">
        <f>YEAR(tbl_LoanData[[#This Row],[Application Date]])</f>
        <v>2025</v>
      </c>
      <c r="AK4586" s="11" t="str">
        <f>TEXT(tbl_LoanData[[#This Row],[Application Date]],"MMMM")</f>
        <v>March</v>
      </c>
      <c r="AL4586" s="12">
        <f>DATE(YEAR(tbl_LoanData[[#This Row],[Application Date]]),MONTH(tbl_LoanData[[#This Row],[Application Date]]),1)</f>
        <v>45717</v>
      </c>
      <c r="AM4586" s="14">
        <f ca="1">IF(AND(tbl_LoanData[[#This Row],[Application Date]]&gt;=EOMONTH(TODAY(),-1)+1,tbl_LoanData[[#This Row],[Application Date]]&lt;=TODAY()),tbl_LoanData[[#This Row],[Loan Amount]],0)</f>
        <v>0</v>
      </c>
      <c r="AN4586" s="14">
        <f>tbl_LoanData[[#This Row],[Amount Paid]]-(Q4586-X4586)</f>
        <v>533243.20000000007</v>
      </c>
      <c r="AO4586" s="14">
        <f>IF(tbl_LoanData[[#This Row],[Application Status]]="Approved",1,0)</f>
        <v>1</v>
      </c>
      <c r="AP4586" s="22" t="str">
        <f t="shared" ca="1" si="214"/>
        <v/>
      </c>
      <c r="AQ4586" s="22" t="str">
        <f t="shared" ca="1" si="215"/>
        <v/>
      </c>
    </row>
    <row r="4587" spans="1:43" ht="14.4" customHeight="1" x14ac:dyDescent="0.3">
      <c r="A4587" s="2" t="s">
        <v>4127</v>
      </c>
      <c r="B4587" s="2" t="s">
        <v>4128</v>
      </c>
      <c r="C4587" s="2" t="s">
        <v>949</v>
      </c>
      <c r="D4587" s="2" t="s">
        <v>101</v>
      </c>
      <c r="E4587" s="2" t="s">
        <v>312</v>
      </c>
      <c r="F4587" s="2">
        <v>49</v>
      </c>
      <c r="G4587" s="2" t="s">
        <v>83</v>
      </c>
      <c r="H4587" s="2" t="s">
        <v>318</v>
      </c>
      <c r="I4587" s="2" t="s">
        <v>42</v>
      </c>
      <c r="J4587" s="3">
        <v>45735</v>
      </c>
      <c r="K4587" s="3">
        <v>45751</v>
      </c>
      <c r="L4587" s="2" t="s">
        <v>36</v>
      </c>
      <c r="M4587" s="2" t="s">
        <v>94</v>
      </c>
      <c r="N4587" s="2" t="s">
        <v>212</v>
      </c>
      <c r="O4587" s="4">
        <v>1866000</v>
      </c>
      <c r="P4587" s="4">
        <v>307400</v>
      </c>
      <c r="Q4587" s="4">
        <v>1558600</v>
      </c>
      <c r="R4587" s="2">
        <v>48</v>
      </c>
      <c r="S4587" s="5">
        <v>8.57</v>
      </c>
      <c r="T4587" s="4">
        <v>43601.84</v>
      </c>
      <c r="U4587" s="2" t="s">
        <v>73</v>
      </c>
      <c r="V4587" s="2" t="s">
        <v>74</v>
      </c>
      <c r="W4587" s="4">
        <v>697629.44</v>
      </c>
      <c r="X4587" s="4">
        <v>1395258.64</v>
      </c>
      <c r="Y4587" s="4">
        <v>2092888.08</v>
      </c>
      <c r="Z4587" s="2">
        <v>0</v>
      </c>
      <c r="AA4587" s="2" t="s">
        <v>56</v>
      </c>
      <c r="AB4587" s="2" t="s">
        <v>15735</v>
      </c>
      <c r="AC4587" s="2" t="s">
        <v>332</v>
      </c>
      <c r="AD4587" s="2" t="s">
        <v>76</v>
      </c>
      <c r="AE4587" s="5">
        <v>83.53</v>
      </c>
      <c r="AF4587" s="2">
        <v>0</v>
      </c>
      <c r="AG4587" s="2" t="s">
        <v>77</v>
      </c>
      <c r="AH4587" s="2">
        <v>16</v>
      </c>
      <c r="AI4587" s="6" t="str">
        <f t="shared" si="213"/>
        <v>45-54</v>
      </c>
      <c r="AJ4587" s="11">
        <f>YEAR(tbl_LoanData[[#This Row],[Application Date]])</f>
        <v>2025</v>
      </c>
      <c r="AK4587" s="11" t="str">
        <f>TEXT(tbl_LoanData[[#This Row],[Application Date]],"MMMM")</f>
        <v>March</v>
      </c>
      <c r="AL4587" s="12">
        <f>DATE(YEAR(tbl_LoanData[[#This Row],[Application Date]]),MONTH(tbl_LoanData[[#This Row],[Application Date]]),1)</f>
        <v>45717</v>
      </c>
      <c r="AM4587" s="14">
        <f ca="1">IF(AND(tbl_LoanData[[#This Row],[Application Date]]&gt;=EOMONTH(TODAY(),-1)+1,tbl_LoanData[[#This Row],[Application Date]]&lt;=TODAY()),tbl_LoanData[[#This Row],[Loan Amount]],0)</f>
        <v>0</v>
      </c>
      <c r="AN4587" s="14">
        <f>tbl_LoanData[[#This Row],[Amount Paid]]-(Q4587-X4587)</f>
        <v>534288.07999999984</v>
      </c>
      <c r="AO4587" s="14">
        <f>IF(tbl_LoanData[[#This Row],[Application Status]]="Approved",1,0)</f>
        <v>1</v>
      </c>
      <c r="AP4587" s="22" t="str">
        <f t="shared" ca="1" si="214"/>
        <v/>
      </c>
      <c r="AQ4587" s="22" t="str">
        <f t="shared" ca="1" si="215"/>
        <v/>
      </c>
    </row>
    <row r="4588" spans="1:43" x14ac:dyDescent="0.3">
      <c r="A4588" s="2" t="s">
        <v>4135</v>
      </c>
      <c r="B4588" s="2" t="s">
        <v>4136</v>
      </c>
      <c r="C4588" s="2" t="s">
        <v>549</v>
      </c>
      <c r="D4588" s="2" t="s">
        <v>101</v>
      </c>
      <c r="E4588" s="2" t="s">
        <v>81</v>
      </c>
      <c r="F4588" s="2">
        <v>51</v>
      </c>
      <c r="G4588" s="2" t="s">
        <v>83</v>
      </c>
      <c r="H4588" s="2" t="s">
        <v>298</v>
      </c>
      <c r="I4588" s="2" t="s">
        <v>43</v>
      </c>
      <c r="J4588" s="3">
        <v>45717</v>
      </c>
      <c r="K4588" s="3">
        <v>45727</v>
      </c>
      <c r="L4588" s="2" t="s">
        <v>40</v>
      </c>
      <c r="M4588" s="2" t="s">
        <v>71</v>
      </c>
      <c r="N4588" s="2" t="s">
        <v>137</v>
      </c>
      <c r="O4588" s="4">
        <v>787000</v>
      </c>
      <c r="P4588" s="4">
        <v>155300</v>
      </c>
      <c r="Q4588" s="4">
        <v>631700</v>
      </c>
      <c r="R4588" s="2">
        <v>24</v>
      </c>
      <c r="S4588" s="5">
        <v>14.77</v>
      </c>
      <c r="T4588" s="4">
        <v>34096.01</v>
      </c>
      <c r="U4588" s="2" t="s">
        <v>73</v>
      </c>
      <c r="V4588" s="2" t="s">
        <v>74</v>
      </c>
      <c r="W4588" s="4">
        <v>545536.16</v>
      </c>
      <c r="X4588" s="4">
        <v>272768.02</v>
      </c>
      <c r="Y4588" s="4">
        <v>818304.18</v>
      </c>
      <c r="Z4588" s="2">
        <v>30</v>
      </c>
      <c r="AA4588" s="2" t="s">
        <v>57</v>
      </c>
      <c r="AB4588" s="2" t="s">
        <v>15733</v>
      </c>
      <c r="AC4588" s="2" t="s">
        <v>360</v>
      </c>
      <c r="AD4588" s="2" t="s">
        <v>76</v>
      </c>
      <c r="AE4588" s="5">
        <v>80.27</v>
      </c>
      <c r="AF4588" s="2">
        <v>1</v>
      </c>
      <c r="AG4588" s="2" t="s">
        <v>77</v>
      </c>
      <c r="AH4588" s="2">
        <v>10</v>
      </c>
      <c r="AI4588" s="6" t="str">
        <f t="shared" si="213"/>
        <v>45-54</v>
      </c>
      <c r="AJ4588" s="11">
        <f>YEAR(tbl_LoanData[[#This Row],[Application Date]])</f>
        <v>2025</v>
      </c>
      <c r="AK4588" s="11" t="str">
        <f>TEXT(tbl_LoanData[[#This Row],[Application Date]],"MMMM")</f>
        <v>March</v>
      </c>
      <c r="AL4588" s="12">
        <f>DATE(YEAR(tbl_LoanData[[#This Row],[Application Date]]),MONTH(tbl_LoanData[[#This Row],[Application Date]]),1)</f>
        <v>45717</v>
      </c>
      <c r="AM4588" s="14">
        <f ca="1">IF(AND(tbl_LoanData[[#This Row],[Application Date]]&gt;=EOMONTH(TODAY(),-1)+1,tbl_LoanData[[#This Row],[Application Date]]&lt;=TODAY()),tbl_LoanData[[#This Row],[Loan Amount]],0)</f>
        <v>0</v>
      </c>
      <c r="AN4588" s="14">
        <f>tbl_LoanData[[#This Row],[Amount Paid]]-(Q4588-X4588)</f>
        <v>186604.18000000005</v>
      </c>
      <c r="AO4588" s="14">
        <f>IF(tbl_LoanData[[#This Row],[Application Status]]="Approved",1,0)</f>
        <v>1</v>
      </c>
      <c r="AP4588" s="22" t="str">
        <f t="shared" ca="1" si="214"/>
        <v/>
      </c>
      <c r="AQ4588" s="22" t="str">
        <f t="shared" ca="1" si="215"/>
        <v/>
      </c>
    </row>
    <row r="4589" spans="1:43" x14ac:dyDescent="0.3">
      <c r="A4589" s="2" t="s">
        <v>4181</v>
      </c>
      <c r="B4589" s="2" t="s">
        <v>4182</v>
      </c>
      <c r="C4589" s="2" t="s">
        <v>304</v>
      </c>
      <c r="D4589" s="2" t="s">
        <v>82</v>
      </c>
      <c r="E4589" s="2" t="s">
        <v>190</v>
      </c>
      <c r="F4589" s="2">
        <v>32</v>
      </c>
      <c r="G4589" s="2" t="s">
        <v>83</v>
      </c>
      <c r="H4589" s="2" t="s">
        <v>565</v>
      </c>
      <c r="I4589" s="2" t="s">
        <v>47</v>
      </c>
      <c r="J4589" s="3">
        <v>45720</v>
      </c>
      <c r="K4589" s="3">
        <v>45737</v>
      </c>
      <c r="L4589" s="2" t="s">
        <v>36</v>
      </c>
      <c r="M4589" s="2" t="s">
        <v>71</v>
      </c>
      <c r="N4589" s="2" t="s">
        <v>162</v>
      </c>
      <c r="O4589" s="4">
        <v>1955000</v>
      </c>
      <c r="P4589" s="4">
        <v>476800</v>
      </c>
      <c r="Q4589" s="4">
        <v>1478200</v>
      </c>
      <c r="R4589" s="2">
        <v>60</v>
      </c>
      <c r="S4589" s="5">
        <v>11.71</v>
      </c>
      <c r="T4589" s="4">
        <v>39061.440000000002</v>
      </c>
      <c r="U4589" s="2" t="s">
        <v>73</v>
      </c>
      <c r="V4589" s="2" t="s">
        <v>74</v>
      </c>
      <c r="W4589" s="4">
        <v>664044.48</v>
      </c>
      <c r="X4589" s="4">
        <v>1679641.62</v>
      </c>
      <c r="Y4589" s="4">
        <v>2343686.1</v>
      </c>
      <c r="Z4589" s="2">
        <v>0</v>
      </c>
      <c r="AA4589" s="2" t="s">
        <v>56</v>
      </c>
      <c r="AB4589" s="2" t="s">
        <v>15731</v>
      </c>
      <c r="AC4589" s="2" t="s">
        <v>87</v>
      </c>
      <c r="AD4589" s="2" t="s">
        <v>76</v>
      </c>
      <c r="AE4589" s="5">
        <v>75.61</v>
      </c>
      <c r="AF4589" s="2">
        <v>0</v>
      </c>
      <c r="AG4589" s="2" t="s">
        <v>77</v>
      </c>
      <c r="AH4589" s="2">
        <v>17</v>
      </c>
      <c r="AI4589" s="6" t="str">
        <f t="shared" si="213"/>
        <v>25-34</v>
      </c>
      <c r="AJ4589" s="11">
        <f>YEAR(tbl_LoanData[[#This Row],[Application Date]])</f>
        <v>2025</v>
      </c>
      <c r="AK4589" s="11" t="str">
        <f>TEXT(tbl_LoanData[[#This Row],[Application Date]],"MMMM")</f>
        <v>March</v>
      </c>
      <c r="AL4589" s="12">
        <f>DATE(YEAR(tbl_LoanData[[#This Row],[Application Date]]),MONTH(tbl_LoanData[[#This Row],[Application Date]]),1)</f>
        <v>45717</v>
      </c>
      <c r="AM4589" s="14">
        <f ca="1">IF(AND(tbl_LoanData[[#This Row],[Application Date]]&gt;=EOMONTH(TODAY(),-1)+1,tbl_LoanData[[#This Row],[Application Date]]&lt;=TODAY()),tbl_LoanData[[#This Row],[Loan Amount]],0)</f>
        <v>0</v>
      </c>
      <c r="AN4589" s="14">
        <f>tbl_LoanData[[#This Row],[Amount Paid]]-(Q4589-X4589)</f>
        <v>865486.10000000009</v>
      </c>
      <c r="AO4589" s="14">
        <f>IF(tbl_LoanData[[#This Row],[Application Status]]="Approved",1,0)</f>
        <v>1</v>
      </c>
      <c r="AP4589" s="22" t="str">
        <f t="shared" ca="1" si="214"/>
        <v/>
      </c>
      <c r="AQ4589" s="22" t="str">
        <f t="shared" ca="1" si="215"/>
        <v/>
      </c>
    </row>
    <row r="4590" spans="1:43" ht="14.4" customHeight="1" x14ac:dyDescent="0.3">
      <c r="A4590" s="2" t="s">
        <v>4265</v>
      </c>
      <c r="B4590" s="2" t="s">
        <v>4266</v>
      </c>
      <c r="C4590" s="2" t="s">
        <v>281</v>
      </c>
      <c r="D4590" s="2" t="s">
        <v>102</v>
      </c>
      <c r="E4590" s="2" t="s">
        <v>465</v>
      </c>
      <c r="F4590" s="2">
        <v>49</v>
      </c>
      <c r="G4590" s="2" t="s">
        <v>83</v>
      </c>
      <c r="H4590" s="2" t="s">
        <v>93</v>
      </c>
      <c r="I4590" s="2" t="s">
        <v>50</v>
      </c>
      <c r="J4590" s="3">
        <v>45734</v>
      </c>
      <c r="K4590" s="3">
        <v>45737</v>
      </c>
      <c r="L4590" s="2" t="s">
        <v>39</v>
      </c>
      <c r="M4590" s="2" t="s">
        <v>167</v>
      </c>
      <c r="N4590" s="2" t="s">
        <v>491</v>
      </c>
      <c r="O4590" s="4">
        <v>1700000</v>
      </c>
      <c r="P4590" s="4">
        <v>399600</v>
      </c>
      <c r="Q4590" s="4">
        <v>1300400</v>
      </c>
      <c r="R4590" s="2">
        <v>60</v>
      </c>
      <c r="S4590" s="5">
        <v>7.58</v>
      </c>
      <c r="T4590" s="4">
        <v>29887.53</v>
      </c>
      <c r="U4590" s="2" t="s">
        <v>73</v>
      </c>
      <c r="V4590" s="2" t="s">
        <v>74</v>
      </c>
      <c r="W4590" s="4">
        <v>508088.01</v>
      </c>
      <c r="X4590" s="4">
        <v>1285163.5900000001</v>
      </c>
      <c r="Y4590" s="4">
        <v>1793251.6</v>
      </c>
      <c r="Z4590" s="2">
        <v>0</v>
      </c>
      <c r="AA4590" s="2" t="s">
        <v>56</v>
      </c>
      <c r="AB4590" s="2" t="s">
        <v>15732</v>
      </c>
      <c r="AC4590" s="2" t="s">
        <v>332</v>
      </c>
      <c r="AD4590" s="2" t="s">
        <v>76</v>
      </c>
      <c r="AE4590" s="5">
        <v>76.489999999999995</v>
      </c>
      <c r="AF4590" s="2">
        <v>0</v>
      </c>
      <c r="AG4590" s="2" t="s">
        <v>77</v>
      </c>
      <c r="AH4590" s="2">
        <v>3</v>
      </c>
      <c r="AI4590" s="6" t="str">
        <f t="shared" si="213"/>
        <v>45-54</v>
      </c>
      <c r="AJ4590" s="11">
        <f>YEAR(tbl_LoanData[[#This Row],[Application Date]])</f>
        <v>2025</v>
      </c>
      <c r="AK4590" s="11" t="str">
        <f>TEXT(tbl_LoanData[[#This Row],[Application Date]],"MMMM")</f>
        <v>March</v>
      </c>
      <c r="AL4590" s="12">
        <f>DATE(YEAR(tbl_LoanData[[#This Row],[Application Date]]),MONTH(tbl_LoanData[[#This Row],[Application Date]]),1)</f>
        <v>45717</v>
      </c>
      <c r="AM4590" s="14">
        <f ca="1">IF(AND(tbl_LoanData[[#This Row],[Application Date]]&gt;=EOMONTH(TODAY(),-1)+1,tbl_LoanData[[#This Row],[Application Date]]&lt;=TODAY()),tbl_LoanData[[#This Row],[Loan Amount]],0)</f>
        <v>0</v>
      </c>
      <c r="AN4590" s="14">
        <f>tbl_LoanData[[#This Row],[Amount Paid]]-(Q4590-X4590)</f>
        <v>492851.60000000009</v>
      </c>
      <c r="AO4590" s="14">
        <f>IF(tbl_LoanData[[#This Row],[Application Status]]="Approved",1,0)</f>
        <v>1</v>
      </c>
      <c r="AP4590" s="22" t="str">
        <f t="shared" ca="1" si="214"/>
        <v/>
      </c>
      <c r="AQ4590" s="22" t="str">
        <f t="shared" ca="1" si="215"/>
        <v/>
      </c>
    </row>
    <row r="4591" spans="1:43" ht="14.4" customHeight="1" x14ac:dyDescent="0.3">
      <c r="A4591" s="2" t="s">
        <v>4337</v>
      </c>
      <c r="B4591" s="2" t="s">
        <v>4338</v>
      </c>
      <c r="C4591" s="2" t="s">
        <v>949</v>
      </c>
      <c r="D4591" s="2" t="s">
        <v>118</v>
      </c>
      <c r="E4591" s="2" t="s">
        <v>312</v>
      </c>
      <c r="F4591" s="2">
        <v>21</v>
      </c>
      <c r="G4591" s="2" t="s">
        <v>83</v>
      </c>
      <c r="H4591" s="2" t="s">
        <v>228</v>
      </c>
      <c r="I4591" s="2" t="s">
        <v>43</v>
      </c>
      <c r="J4591" s="3">
        <v>45745</v>
      </c>
      <c r="K4591" s="3">
        <v>45750</v>
      </c>
      <c r="L4591" s="2" t="s">
        <v>41</v>
      </c>
      <c r="M4591" s="2" t="s">
        <v>184</v>
      </c>
      <c r="N4591" s="2" t="s">
        <v>185</v>
      </c>
      <c r="O4591" s="4">
        <v>2853000</v>
      </c>
      <c r="P4591" s="4">
        <v>768500</v>
      </c>
      <c r="Q4591" s="4">
        <v>2084500</v>
      </c>
      <c r="R4591" s="2">
        <v>36</v>
      </c>
      <c r="S4591" s="5">
        <v>5.88</v>
      </c>
      <c r="T4591" s="4">
        <v>68116.83</v>
      </c>
      <c r="U4591" s="2" t="s">
        <v>73</v>
      </c>
      <c r="V4591" s="2" t="s">
        <v>74</v>
      </c>
      <c r="W4591" s="4">
        <v>1021752.45</v>
      </c>
      <c r="X4591" s="4">
        <v>1430453.35</v>
      </c>
      <c r="Y4591" s="4">
        <v>2452205.7999999998</v>
      </c>
      <c r="Z4591" s="2">
        <v>32</v>
      </c>
      <c r="AA4591" s="2" t="s">
        <v>58</v>
      </c>
      <c r="AB4591" s="2" t="s">
        <v>15731</v>
      </c>
      <c r="AC4591" s="2" t="s">
        <v>129</v>
      </c>
      <c r="AD4591" s="2" t="s">
        <v>76</v>
      </c>
      <c r="AE4591" s="5">
        <v>73.06</v>
      </c>
      <c r="AF4591" s="2">
        <v>1</v>
      </c>
      <c r="AG4591" s="2" t="s">
        <v>15718</v>
      </c>
      <c r="AH4591" s="2">
        <v>5</v>
      </c>
      <c r="AI4591" s="6" t="str">
        <f t="shared" si="213"/>
        <v>18-24</v>
      </c>
      <c r="AJ4591" s="11">
        <f>YEAR(tbl_LoanData[[#This Row],[Application Date]])</f>
        <v>2025</v>
      </c>
      <c r="AK4591" s="11" t="str">
        <f>TEXT(tbl_LoanData[[#This Row],[Application Date]],"MMMM")</f>
        <v>March</v>
      </c>
      <c r="AL4591" s="12">
        <f>DATE(YEAR(tbl_LoanData[[#This Row],[Application Date]]),MONTH(tbl_LoanData[[#This Row],[Application Date]]),1)</f>
        <v>45717</v>
      </c>
      <c r="AM4591" s="14">
        <f ca="1">IF(AND(tbl_LoanData[[#This Row],[Application Date]]&gt;=EOMONTH(TODAY(),-1)+1,tbl_LoanData[[#This Row],[Application Date]]&lt;=TODAY()),tbl_LoanData[[#This Row],[Loan Amount]],0)</f>
        <v>0</v>
      </c>
      <c r="AN4591" s="14">
        <f>tbl_LoanData[[#This Row],[Amount Paid]]-(Q4591-X4591)</f>
        <v>367705.80000000005</v>
      </c>
      <c r="AO4591" s="14">
        <f>IF(tbl_LoanData[[#This Row],[Application Status]]="Approved",1,0)</f>
        <v>1</v>
      </c>
      <c r="AP4591" s="22" t="str">
        <f t="shared" ca="1" si="214"/>
        <v/>
      </c>
      <c r="AQ4591" s="22" t="str">
        <f t="shared" ca="1" si="215"/>
        <v/>
      </c>
    </row>
    <row r="4592" spans="1:43" ht="14.4" customHeight="1" x14ac:dyDescent="0.3">
      <c r="A4592" s="2" t="s">
        <v>4343</v>
      </c>
      <c r="B4592" s="2" t="s">
        <v>4344</v>
      </c>
      <c r="C4592" s="2" t="s">
        <v>712</v>
      </c>
      <c r="D4592" s="2" t="s">
        <v>189</v>
      </c>
      <c r="E4592" s="2" t="s">
        <v>204</v>
      </c>
      <c r="F4592" s="2">
        <v>61</v>
      </c>
      <c r="G4592" s="2" t="s">
        <v>83</v>
      </c>
      <c r="H4592" s="2" t="s">
        <v>151</v>
      </c>
      <c r="I4592" s="2" t="s">
        <v>46</v>
      </c>
      <c r="J4592" s="3">
        <v>45739</v>
      </c>
      <c r="K4592" s="3">
        <v>45744</v>
      </c>
      <c r="L4592" s="2" t="s">
        <v>40</v>
      </c>
      <c r="M4592" s="2" t="s">
        <v>85</v>
      </c>
      <c r="N4592" s="2" t="s">
        <v>274</v>
      </c>
      <c r="O4592" s="4">
        <v>906000</v>
      </c>
      <c r="P4592" s="4">
        <v>181800</v>
      </c>
      <c r="Q4592" s="4">
        <v>724200</v>
      </c>
      <c r="R4592" s="2">
        <v>36</v>
      </c>
      <c r="S4592" s="5">
        <v>13.91</v>
      </c>
      <c r="T4592" s="4">
        <v>28511.35</v>
      </c>
      <c r="U4592" s="2" t="s">
        <v>73</v>
      </c>
      <c r="V4592" s="2" t="s">
        <v>74</v>
      </c>
      <c r="W4592" s="4">
        <v>456181.6</v>
      </c>
      <c r="X4592" s="4">
        <v>570227.06000000006</v>
      </c>
      <c r="Y4592" s="4">
        <v>1026408.66</v>
      </c>
      <c r="Z4592" s="2">
        <v>0</v>
      </c>
      <c r="AA4592" s="2" t="s">
        <v>56</v>
      </c>
      <c r="AB4592" s="2" t="s">
        <v>15733</v>
      </c>
      <c r="AC4592" s="2" t="s">
        <v>121</v>
      </c>
      <c r="AD4592" s="2" t="s">
        <v>76</v>
      </c>
      <c r="AE4592" s="5">
        <v>79.930000000000007</v>
      </c>
      <c r="AF4592" s="2">
        <v>0</v>
      </c>
      <c r="AG4592" s="2" t="s">
        <v>77</v>
      </c>
      <c r="AH4592" s="2">
        <v>5</v>
      </c>
      <c r="AI4592" s="6" t="str">
        <f t="shared" si="213"/>
        <v>55-64</v>
      </c>
      <c r="AJ4592" s="11">
        <f>YEAR(tbl_LoanData[[#This Row],[Application Date]])</f>
        <v>2025</v>
      </c>
      <c r="AK4592" s="11" t="str">
        <f>TEXT(tbl_LoanData[[#This Row],[Application Date]],"MMMM")</f>
        <v>March</v>
      </c>
      <c r="AL4592" s="12">
        <f>DATE(YEAR(tbl_LoanData[[#This Row],[Application Date]]),MONTH(tbl_LoanData[[#This Row],[Application Date]]),1)</f>
        <v>45717</v>
      </c>
      <c r="AM4592" s="14">
        <f ca="1">IF(AND(tbl_LoanData[[#This Row],[Application Date]]&gt;=EOMONTH(TODAY(),-1)+1,tbl_LoanData[[#This Row],[Application Date]]&lt;=TODAY()),tbl_LoanData[[#This Row],[Loan Amount]],0)</f>
        <v>0</v>
      </c>
      <c r="AN4592" s="14">
        <f>tbl_LoanData[[#This Row],[Amount Paid]]-(Q4592-X4592)</f>
        <v>302208.66000000003</v>
      </c>
      <c r="AO4592" s="14">
        <f>IF(tbl_LoanData[[#This Row],[Application Status]]="Approved",1,0)</f>
        <v>1</v>
      </c>
      <c r="AP4592" s="22" t="str">
        <f t="shared" ca="1" si="214"/>
        <v/>
      </c>
      <c r="AQ4592" s="22" t="str">
        <f t="shared" ca="1" si="215"/>
        <v/>
      </c>
    </row>
    <row r="4593" spans="1:43" ht="14.4" customHeight="1" x14ac:dyDescent="0.3">
      <c r="A4593" s="2" t="s">
        <v>4375</v>
      </c>
      <c r="B4593" s="2" t="s">
        <v>4376</v>
      </c>
      <c r="C4593" s="2" t="s">
        <v>149</v>
      </c>
      <c r="D4593" s="2" t="s">
        <v>81</v>
      </c>
      <c r="E4593" s="2" t="s">
        <v>142</v>
      </c>
      <c r="F4593" s="2">
        <v>46</v>
      </c>
      <c r="G4593" s="2" t="s">
        <v>83</v>
      </c>
      <c r="H4593" s="2" t="s">
        <v>237</v>
      </c>
      <c r="I4593" s="2" t="s">
        <v>48</v>
      </c>
      <c r="J4593" s="3">
        <v>45727</v>
      </c>
      <c r="K4593" s="3"/>
      <c r="L4593" s="2" t="s">
        <v>38</v>
      </c>
      <c r="M4593" s="2" t="s">
        <v>127</v>
      </c>
      <c r="N4593" s="2" t="s">
        <v>128</v>
      </c>
      <c r="O4593" s="4">
        <v>1089000</v>
      </c>
      <c r="P4593" s="4">
        <v>250400</v>
      </c>
      <c r="Q4593" s="4">
        <v>838600</v>
      </c>
      <c r="R4593" s="2">
        <v>12</v>
      </c>
      <c r="S4593" s="5">
        <v>13.11</v>
      </c>
      <c r="T4593" s="4">
        <v>79045.039999999994</v>
      </c>
      <c r="U4593" s="2" t="s">
        <v>96</v>
      </c>
      <c r="V4593" s="2" t="s">
        <v>97</v>
      </c>
      <c r="W4593" s="4">
        <v>0</v>
      </c>
      <c r="X4593" s="4">
        <v>0</v>
      </c>
      <c r="Y4593" s="4">
        <v>948540.46</v>
      </c>
      <c r="Z4593" s="2">
        <v>0</v>
      </c>
      <c r="AA4593" s="2" t="s">
        <v>97</v>
      </c>
      <c r="AB4593" s="2" t="s">
        <v>15729</v>
      </c>
      <c r="AC4593" s="2" t="s">
        <v>106</v>
      </c>
      <c r="AD4593" s="2" t="s">
        <v>76</v>
      </c>
      <c r="AE4593" s="5">
        <v>77.010000000000005</v>
      </c>
      <c r="AF4593" s="2">
        <v>0</v>
      </c>
      <c r="AG4593" s="2" t="s">
        <v>97</v>
      </c>
      <c r="AH4593" s="2"/>
      <c r="AI4593" s="6" t="str">
        <f t="shared" si="213"/>
        <v>45-54</v>
      </c>
      <c r="AJ4593" s="11">
        <f>YEAR(tbl_LoanData[[#This Row],[Application Date]])</f>
        <v>2025</v>
      </c>
      <c r="AK4593" s="11" t="str">
        <f>TEXT(tbl_LoanData[[#This Row],[Application Date]],"MMMM")</f>
        <v>March</v>
      </c>
      <c r="AL4593" s="12">
        <f>DATE(YEAR(tbl_LoanData[[#This Row],[Application Date]]),MONTH(tbl_LoanData[[#This Row],[Application Date]]),1)</f>
        <v>45717</v>
      </c>
      <c r="AM4593" s="14">
        <f ca="1">IF(AND(tbl_LoanData[[#This Row],[Application Date]]&gt;=EOMONTH(TODAY(),-1)+1,tbl_LoanData[[#This Row],[Application Date]]&lt;=TODAY()),tbl_LoanData[[#This Row],[Loan Amount]],0)</f>
        <v>0</v>
      </c>
      <c r="AN4593" s="14">
        <f>tbl_LoanData[[#This Row],[Amount Paid]]-(Q4593-X4593)</f>
        <v>-838600</v>
      </c>
      <c r="AO4593" s="14">
        <f>IF(tbl_LoanData[[#This Row],[Application Status]]="Approved",1,0)</f>
        <v>0</v>
      </c>
      <c r="AP4593" s="22" t="str">
        <f t="shared" ca="1" si="214"/>
        <v/>
      </c>
      <c r="AQ4593" s="22" t="str">
        <f t="shared" ca="1" si="215"/>
        <v/>
      </c>
    </row>
    <row r="4594" spans="1:43" ht="14.4" customHeight="1" x14ac:dyDescent="0.3">
      <c r="A4594" s="2" t="s">
        <v>4399</v>
      </c>
      <c r="B4594" s="2" t="s">
        <v>4400</v>
      </c>
      <c r="C4594" s="2" t="s">
        <v>1012</v>
      </c>
      <c r="D4594" s="2" t="s">
        <v>134</v>
      </c>
      <c r="E4594" s="2" t="s">
        <v>465</v>
      </c>
      <c r="F4594" s="2">
        <v>35</v>
      </c>
      <c r="G4594" s="2" t="s">
        <v>69</v>
      </c>
      <c r="H4594" s="2" t="s">
        <v>228</v>
      </c>
      <c r="I4594" s="2" t="s">
        <v>43</v>
      </c>
      <c r="J4594" s="3">
        <v>45725</v>
      </c>
      <c r="K4594" s="3">
        <v>45746</v>
      </c>
      <c r="L4594" s="2" t="s">
        <v>39</v>
      </c>
      <c r="M4594" s="2" t="s">
        <v>127</v>
      </c>
      <c r="N4594" s="2" t="s">
        <v>152</v>
      </c>
      <c r="O4594" s="4">
        <v>1619000</v>
      </c>
      <c r="P4594" s="4">
        <v>212100</v>
      </c>
      <c r="Q4594" s="4">
        <v>1406900</v>
      </c>
      <c r="R4594" s="2">
        <v>48</v>
      </c>
      <c r="S4594" s="5">
        <v>5.25</v>
      </c>
      <c r="T4594" s="4">
        <v>35465.599999999999</v>
      </c>
      <c r="U4594" s="2" t="s">
        <v>73</v>
      </c>
      <c r="V4594" s="2" t="s">
        <v>74</v>
      </c>
      <c r="W4594" s="4">
        <v>567449.59999999998</v>
      </c>
      <c r="X4594" s="4">
        <v>1134899.3999999999</v>
      </c>
      <c r="Y4594" s="4">
        <v>1702349</v>
      </c>
      <c r="Z4594" s="2">
        <v>0</v>
      </c>
      <c r="AA4594" s="2" t="s">
        <v>56</v>
      </c>
      <c r="AB4594" s="2" t="s">
        <v>15735</v>
      </c>
      <c r="AC4594" s="2" t="s">
        <v>360</v>
      </c>
      <c r="AD4594" s="2" t="s">
        <v>76</v>
      </c>
      <c r="AE4594" s="5">
        <v>86.9</v>
      </c>
      <c r="AF4594" s="2">
        <v>0</v>
      </c>
      <c r="AG4594" s="2" t="s">
        <v>77</v>
      </c>
      <c r="AH4594" s="2">
        <v>21</v>
      </c>
      <c r="AI4594" s="6" t="str">
        <f t="shared" si="213"/>
        <v>35-44</v>
      </c>
      <c r="AJ4594" s="11">
        <f>YEAR(tbl_LoanData[[#This Row],[Application Date]])</f>
        <v>2025</v>
      </c>
      <c r="AK4594" s="11" t="str">
        <f>TEXT(tbl_LoanData[[#This Row],[Application Date]],"MMMM")</f>
        <v>March</v>
      </c>
      <c r="AL4594" s="12">
        <f>DATE(YEAR(tbl_LoanData[[#This Row],[Application Date]]),MONTH(tbl_LoanData[[#This Row],[Application Date]]),1)</f>
        <v>45717</v>
      </c>
      <c r="AM4594" s="14">
        <f ca="1">IF(AND(tbl_LoanData[[#This Row],[Application Date]]&gt;=EOMONTH(TODAY(),-1)+1,tbl_LoanData[[#This Row],[Application Date]]&lt;=TODAY()),tbl_LoanData[[#This Row],[Loan Amount]],0)</f>
        <v>0</v>
      </c>
      <c r="AN4594" s="14">
        <f>tbl_LoanData[[#This Row],[Amount Paid]]-(Q4594-X4594)</f>
        <v>295448.99999999988</v>
      </c>
      <c r="AO4594" s="14">
        <f>IF(tbl_LoanData[[#This Row],[Application Status]]="Approved",1,0)</f>
        <v>1</v>
      </c>
      <c r="AP4594" s="22" t="str">
        <f t="shared" ca="1" si="214"/>
        <v/>
      </c>
      <c r="AQ4594" s="22" t="str">
        <f t="shared" ca="1" si="215"/>
        <v/>
      </c>
    </row>
    <row r="4595" spans="1:43" x14ac:dyDescent="0.3">
      <c r="A4595" s="2" t="s">
        <v>4401</v>
      </c>
      <c r="B4595" s="2" t="s">
        <v>4402</v>
      </c>
      <c r="C4595" s="2" t="s">
        <v>606</v>
      </c>
      <c r="D4595" s="2" t="s">
        <v>102</v>
      </c>
      <c r="E4595" s="2" t="s">
        <v>465</v>
      </c>
      <c r="F4595" s="2">
        <v>39</v>
      </c>
      <c r="G4595" s="2" t="s">
        <v>69</v>
      </c>
      <c r="H4595" s="2" t="s">
        <v>103</v>
      </c>
      <c r="I4595" s="2" t="s">
        <v>43</v>
      </c>
      <c r="J4595" s="3">
        <v>45721</v>
      </c>
      <c r="K4595" s="3">
        <v>45732</v>
      </c>
      <c r="L4595" s="2" t="s">
        <v>36</v>
      </c>
      <c r="M4595" s="2" t="s">
        <v>94</v>
      </c>
      <c r="N4595" s="2" t="s">
        <v>212</v>
      </c>
      <c r="O4595" s="4">
        <v>1750000</v>
      </c>
      <c r="P4595" s="4">
        <v>491800</v>
      </c>
      <c r="Q4595" s="4">
        <v>1258200</v>
      </c>
      <c r="R4595" s="2">
        <v>36</v>
      </c>
      <c r="S4595" s="5">
        <v>11.36</v>
      </c>
      <c r="T4595" s="4">
        <v>46860.959999999999</v>
      </c>
      <c r="U4595" s="2" t="s">
        <v>73</v>
      </c>
      <c r="V4595" s="2" t="s">
        <v>74</v>
      </c>
      <c r="W4595" s="4">
        <v>796636.32</v>
      </c>
      <c r="X4595" s="4">
        <v>890358.24</v>
      </c>
      <c r="Y4595" s="4">
        <v>1686994.56</v>
      </c>
      <c r="Z4595" s="2">
        <v>0</v>
      </c>
      <c r="AA4595" s="2" t="s">
        <v>56</v>
      </c>
      <c r="AB4595" s="2" t="s">
        <v>15735</v>
      </c>
      <c r="AC4595" s="2" t="s">
        <v>332</v>
      </c>
      <c r="AD4595" s="2" t="s">
        <v>76</v>
      </c>
      <c r="AE4595" s="5">
        <v>71.900000000000006</v>
      </c>
      <c r="AF4595" s="2">
        <v>0</v>
      </c>
      <c r="AG4595" s="2" t="s">
        <v>77</v>
      </c>
      <c r="AH4595" s="2">
        <v>11</v>
      </c>
      <c r="AI4595" s="6" t="str">
        <f t="shared" si="213"/>
        <v>35-44</v>
      </c>
      <c r="AJ4595" s="11">
        <f>YEAR(tbl_LoanData[[#This Row],[Application Date]])</f>
        <v>2025</v>
      </c>
      <c r="AK4595" s="11" t="str">
        <f>TEXT(tbl_LoanData[[#This Row],[Application Date]],"MMMM")</f>
        <v>March</v>
      </c>
      <c r="AL4595" s="12">
        <f>DATE(YEAR(tbl_LoanData[[#This Row],[Application Date]]),MONTH(tbl_LoanData[[#This Row],[Application Date]]),1)</f>
        <v>45717</v>
      </c>
      <c r="AM4595" s="14">
        <f ca="1">IF(AND(tbl_LoanData[[#This Row],[Application Date]]&gt;=EOMONTH(TODAY(),-1)+1,tbl_LoanData[[#This Row],[Application Date]]&lt;=TODAY()),tbl_LoanData[[#This Row],[Loan Amount]],0)</f>
        <v>0</v>
      </c>
      <c r="AN4595" s="14">
        <f>tbl_LoanData[[#This Row],[Amount Paid]]-(Q4595-X4595)</f>
        <v>428794.55999999994</v>
      </c>
      <c r="AO4595" s="14">
        <f>IF(tbl_LoanData[[#This Row],[Application Status]]="Approved",1,0)</f>
        <v>1</v>
      </c>
      <c r="AP4595" s="22" t="str">
        <f t="shared" ca="1" si="214"/>
        <v/>
      </c>
      <c r="AQ4595" s="22" t="str">
        <f t="shared" ca="1" si="215"/>
        <v/>
      </c>
    </row>
    <row r="4596" spans="1:43" ht="14.4" customHeight="1" x14ac:dyDescent="0.3">
      <c r="A4596" s="2" t="s">
        <v>4491</v>
      </c>
      <c r="B4596" s="2" t="s">
        <v>4492</v>
      </c>
      <c r="C4596" s="2" t="s">
        <v>331</v>
      </c>
      <c r="D4596" s="2" t="s">
        <v>142</v>
      </c>
      <c r="E4596" s="2" t="s">
        <v>183</v>
      </c>
      <c r="F4596" s="2">
        <v>27</v>
      </c>
      <c r="G4596" s="2" t="s">
        <v>83</v>
      </c>
      <c r="H4596" s="2" t="s">
        <v>224</v>
      </c>
      <c r="I4596" s="2" t="s">
        <v>54</v>
      </c>
      <c r="J4596" s="3">
        <v>45731</v>
      </c>
      <c r="K4596" s="3">
        <v>45746</v>
      </c>
      <c r="L4596" s="2" t="s">
        <v>40</v>
      </c>
      <c r="M4596" s="2" t="s">
        <v>157</v>
      </c>
      <c r="N4596" s="2" t="s">
        <v>299</v>
      </c>
      <c r="O4596" s="4">
        <v>932000</v>
      </c>
      <c r="P4596" s="4">
        <v>252000</v>
      </c>
      <c r="Q4596" s="4">
        <v>680000</v>
      </c>
      <c r="R4596" s="2">
        <v>18</v>
      </c>
      <c r="S4596" s="5">
        <v>8.16</v>
      </c>
      <c r="T4596" s="4">
        <v>42401.78</v>
      </c>
      <c r="U4596" s="2" t="s">
        <v>73</v>
      </c>
      <c r="V4596" s="2" t="s">
        <v>74</v>
      </c>
      <c r="W4596" s="4">
        <v>466419.58</v>
      </c>
      <c r="X4596" s="4">
        <v>296812.42</v>
      </c>
      <c r="Y4596" s="4">
        <v>763232</v>
      </c>
      <c r="Z4596" s="2">
        <v>140</v>
      </c>
      <c r="AA4596" s="2" t="s">
        <v>60</v>
      </c>
      <c r="AB4596" s="2" t="s">
        <v>15733</v>
      </c>
      <c r="AC4596" s="2" t="s">
        <v>75</v>
      </c>
      <c r="AD4596" s="2" t="s">
        <v>76</v>
      </c>
      <c r="AE4596" s="5">
        <v>72.959999999999994</v>
      </c>
      <c r="AF4596" s="2">
        <v>5</v>
      </c>
      <c r="AG4596" s="2" t="s">
        <v>130</v>
      </c>
      <c r="AH4596" s="2">
        <v>15</v>
      </c>
      <c r="AI4596" s="6" t="str">
        <f t="shared" si="213"/>
        <v>25-34</v>
      </c>
      <c r="AJ4596" s="11">
        <f>YEAR(tbl_LoanData[[#This Row],[Application Date]])</f>
        <v>2025</v>
      </c>
      <c r="AK4596" s="11" t="str">
        <f>TEXT(tbl_LoanData[[#This Row],[Application Date]],"MMMM")</f>
        <v>March</v>
      </c>
      <c r="AL4596" s="12">
        <f>DATE(YEAR(tbl_LoanData[[#This Row],[Application Date]]),MONTH(tbl_LoanData[[#This Row],[Application Date]]),1)</f>
        <v>45717</v>
      </c>
      <c r="AM4596" s="14">
        <f ca="1">IF(AND(tbl_LoanData[[#This Row],[Application Date]]&gt;=EOMONTH(TODAY(),-1)+1,tbl_LoanData[[#This Row],[Application Date]]&lt;=TODAY()),tbl_LoanData[[#This Row],[Loan Amount]],0)</f>
        <v>0</v>
      </c>
      <c r="AN4596" s="14">
        <f>tbl_LoanData[[#This Row],[Amount Paid]]-(Q4596-X4596)</f>
        <v>83232</v>
      </c>
      <c r="AO4596" s="14">
        <f>IF(tbl_LoanData[[#This Row],[Application Status]]="Approved",1,0)</f>
        <v>1</v>
      </c>
      <c r="AP4596" s="22" t="str">
        <f t="shared" ca="1" si="214"/>
        <v/>
      </c>
      <c r="AQ4596" s="22" t="str">
        <f t="shared" ca="1" si="215"/>
        <v/>
      </c>
    </row>
    <row r="4597" spans="1:43" x14ac:dyDescent="0.3">
      <c r="A4597" s="2" t="s">
        <v>4575</v>
      </c>
      <c r="B4597" s="2" t="s">
        <v>4576</v>
      </c>
      <c r="C4597" s="2" t="s">
        <v>390</v>
      </c>
      <c r="D4597" s="2" t="s">
        <v>81</v>
      </c>
      <c r="E4597" s="2" t="s">
        <v>81</v>
      </c>
      <c r="F4597" s="2">
        <v>64</v>
      </c>
      <c r="G4597" s="2" t="s">
        <v>83</v>
      </c>
      <c r="H4597" s="2" t="s">
        <v>70</v>
      </c>
      <c r="I4597" s="2" t="s">
        <v>50</v>
      </c>
      <c r="J4597" s="3">
        <v>45735</v>
      </c>
      <c r="K4597" s="3"/>
      <c r="L4597" s="2" t="s">
        <v>36</v>
      </c>
      <c r="M4597" s="2" t="s">
        <v>71</v>
      </c>
      <c r="N4597" s="2" t="s">
        <v>162</v>
      </c>
      <c r="O4597" s="4">
        <v>2149000</v>
      </c>
      <c r="P4597" s="4">
        <v>698200</v>
      </c>
      <c r="Q4597" s="4">
        <v>1450800</v>
      </c>
      <c r="R4597" s="2">
        <v>36</v>
      </c>
      <c r="S4597" s="5">
        <v>6.66</v>
      </c>
      <c r="T4597" s="4">
        <v>48351.94</v>
      </c>
      <c r="U4597" s="2" t="s">
        <v>113</v>
      </c>
      <c r="V4597" s="2" t="s">
        <v>97</v>
      </c>
      <c r="W4597" s="4">
        <v>0</v>
      </c>
      <c r="X4597" s="4">
        <v>0</v>
      </c>
      <c r="Y4597" s="4">
        <v>1740669.84</v>
      </c>
      <c r="Z4597" s="2">
        <v>0</v>
      </c>
      <c r="AA4597" s="2" t="s">
        <v>97</v>
      </c>
      <c r="AB4597" s="2" t="s">
        <v>15731</v>
      </c>
      <c r="AC4597" s="2" t="s">
        <v>129</v>
      </c>
      <c r="AD4597" s="2" t="s">
        <v>76</v>
      </c>
      <c r="AE4597" s="5">
        <v>67.510000000000005</v>
      </c>
      <c r="AF4597" s="2">
        <v>0</v>
      </c>
      <c r="AG4597" s="2" t="s">
        <v>97</v>
      </c>
      <c r="AH4597" s="2"/>
      <c r="AI4597" s="6" t="str">
        <f t="shared" si="213"/>
        <v>55-64</v>
      </c>
      <c r="AJ4597" s="11">
        <f>YEAR(tbl_LoanData[[#This Row],[Application Date]])</f>
        <v>2025</v>
      </c>
      <c r="AK4597" s="11" t="str">
        <f>TEXT(tbl_LoanData[[#This Row],[Application Date]],"MMMM")</f>
        <v>March</v>
      </c>
      <c r="AL4597" s="12">
        <f>DATE(YEAR(tbl_LoanData[[#This Row],[Application Date]]),MONTH(tbl_LoanData[[#This Row],[Application Date]]),1)</f>
        <v>45717</v>
      </c>
      <c r="AM4597" s="14">
        <f ca="1">IF(AND(tbl_LoanData[[#This Row],[Application Date]]&gt;=EOMONTH(TODAY(),-1)+1,tbl_LoanData[[#This Row],[Application Date]]&lt;=TODAY()),tbl_LoanData[[#This Row],[Loan Amount]],0)</f>
        <v>0</v>
      </c>
      <c r="AN4597" s="14">
        <f>tbl_LoanData[[#This Row],[Amount Paid]]-(Q4597-X4597)</f>
        <v>-1450800</v>
      </c>
      <c r="AO4597" s="14">
        <f>IF(tbl_LoanData[[#This Row],[Application Status]]="Approved",1,0)</f>
        <v>0</v>
      </c>
      <c r="AP4597" s="22" t="str">
        <f t="shared" ca="1" si="214"/>
        <v/>
      </c>
      <c r="AQ4597" s="22" t="str">
        <f t="shared" ca="1" si="215"/>
        <v/>
      </c>
    </row>
    <row r="4598" spans="1:43" ht="14.4" customHeight="1" x14ac:dyDescent="0.3">
      <c r="A4598" s="2" t="s">
        <v>4715</v>
      </c>
      <c r="B4598" s="2" t="s">
        <v>4716</v>
      </c>
      <c r="C4598" s="2" t="s">
        <v>175</v>
      </c>
      <c r="D4598" s="2" t="s">
        <v>134</v>
      </c>
      <c r="E4598" s="2" t="s">
        <v>232</v>
      </c>
      <c r="F4598" s="2">
        <v>59</v>
      </c>
      <c r="G4598" s="2" t="s">
        <v>83</v>
      </c>
      <c r="H4598" s="2" t="s">
        <v>84</v>
      </c>
      <c r="I4598" s="2" t="s">
        <v>45</v>
      </c>
      <c r="J4598" s="3">
        <v>45739</v>
      </c>
      <c r="K4598" s="3">
        <v>45753</v>
      </c>
      <c r="L4598" s="2" t="s">
        <v>37</v>
      </c>
      <c r="M4598" s="2" t="s">
        <v>104</v>
      </c>
      <c r="N4598" s="2" t="s">
        <v>192</v>
      </c>
      <c r="O4598" s="4">
        <v>171000</v>
      </c>
      <c r="P4598" s="4">
        <v>29900</v>
      </c>
      <c r="Q4598" s="4">
        <v>141100</v>
      </c>
      <c r="R4598" s="2">
        <v>12</v>
      </c>
      <c r="S4598" s="5">
        <v>9.86</v>
      </c>
      <c r="T4598" s="4">
        <v>12917.7</v>
      </c>
      <c r="U4598" s="2" t="s">
        <v>73</v>
      </c>
      <c r="V4598" s="2" t="s">
        <v>34</v>
      </c>
      <c r="W4598" s="4">
        <v>142094.70000000001</v>
      </c>
      <c r="X4598" s="4">
        <v>12917.76</v>
      </c>
      <c r="Y4598" s="4">
        <v>155012.46</v>
      </c>
      <c r="Z4598" s="2">
        <v>30</v>
      </c>
      <c r="AA4598" s="2" t="s">
        <v>57</v>
      </c>
      <c r="AB4598" s="2" t="s">
        <v>15735</v>
      </c>
      <c r="AC4598" s="2" t="s">
        <v>146</v>
      </c>
      <c r="AD4598" s="2" t="s">
        <v>76</v>
      </c>
      <c r="AE4598" s="5">
        <v>82.51</v>
      </c>
      <c r="AF4598" s="2">
        <v>1</v>
      </c>
      <c r="AG4598" s="2" t="s">
        <v>77</v>
      </c>
      <c r="AH4598" s="2">
        <v>14</v>
      </c>
      <c r="AI4598" s="6" t="str">
        <f t="shared" si="213"/>
        <v>55-64</v>
      </c>
      <c r="AJ4598" s="11">
        <f>YEAR(tbl_LoanData[[#This Row],[Application Date]])</f>
        <v>2025</v>
      </c>
      <c r="AK4598" s="11" t="str">
        <f>TEXT(tbl_LoanData[[#This Row],[Application Date]],"MMMM")</f>
        <v>March</v>
      </c>
      <c r="AL4598" s="12">
        <f>DATE(YEAR(tbl_LoanData[[#This Row],[Application Date]]),MONTH(tbl_LoanData[[#This Row],[Application Date]]),1)</f>
        <v>45717</v>
      </c>
      <c r="AM4598" s="14">
        <f ca="1">IF(AND(tbl_LoanData[[#This Row],[Application Date]]&gt;=EOMONTH(TODAY(),-1)+1,tbl_LoanData[[#This Row],[Application Date]]&lt;=TODAY()),tbl_LoanData[[#This Row],[Loan Amount]],0)</f>
        <v>0</v>
      </c>
      <c r="AN4598" s="14">
        <f>tbl_LoanData[[#This Row],[Amount Paid]]-(Q4598-X4598)</f>
        <v>13912.460000000006</v>
      </c>
      <c r="AO4598" s="14">
        <f>IF(tbl_LoanData[[#This Row],[Application Status]]="Approved",1,0)</f>
        <v>1</v>
      </c>
      <c r="AP4598" s="22" t="str">
        <f t="shared" ca="1" si="214"/>
        <v/>
      </c>
      <c r="AQ4598" s="22" t="str">
        <f t="shared" ca="1" si="215"/>
        <v/>
      </c>
    </row>
    <row r="4599" spans="1:43" ht="14.4" customHeight="1" x14ac:dyDescent="0.3">
      <c r="A4599" s="2" t="s">
        <v>4843</v>
      </c>
      <c r="B4599" s="2" t="s">
        <v>4844</v>
      </c>
      <c r="C4599" s="2" t="s">
        <v>575</v>
      </c>
      <c r="D4599" s="2" t="s">
        <v>101</v>
      </c>
      <c r="E4599" s="2" t="s">
        <v>232</v>
      </c>
      <c r="F4599" s="2">
        <v>27</v>
      </c>
      <c r="G4599" s="2" t="s">
        <v>69</v>
      </c>
      <c r="H4599" s="2" t="s">
        <v>269</v>
      </c>
      <c r="I4599" s="2" t="s">
        <v>46</v>
      </c>
      <c r="J4599" s="3">
        <v>45723</v>
      </c>
      <c r="K4599" s="3">
        <v>45731</v>
      </c>
      <c r="L4599" s="2" t="s">
        <v>39</v>
      </c>
      <c r="M4599" s="2" t="s">
        <v>85</v>
      </c>
      <c r="N4599" s="2" t="s">
        <v>324</v>
      </c>
      <c r="O4599" s="4">
        <v>2503000</v>
      </c>
      <c r="P4599" s="4">
        <v>584300</v>
      </c>
      <c r="Q4599" s="4">
        <v>1918700</v>
      </c>
      <c r="R4599" s="2">
        <v>60</v>
      </c>
      <c r="S4599" s="5">
        <v>14.74</v>
      </c>
      <c r="T4599" s="4">
        <v>55546.36</v>
      </c>
      <c r="U4599" s="2" t="s">
        <v>73</v>
      </c>
      <c r="V4599" s="2" t="s">
        <v>74</v>
      </c>
      <c r="W4599" s="4">
        <v>777649.04</v>
      </c>
      <c r="X4599" s="4">
        <v>2555132.86</v>
      </c>
      <c r="Y4599" s="4">
        <v>3332781.9</v>
      </c>
      <c r="Z4599" s="2">
        <v>84</v>
      </c>
      <c r="AA4599" s="2" t="s">
        <v>59</v>
      </c>
      <c r="AB4599" s="2" t="s">
        <v>15728</v>
      </c>
      <c r="AC4599" s="2" t="s">
        <v>360</v>
      </c>
      <c r="AD4599" s="2" t="s">
        <v>76</v>
      </c>
      <c r="AE4599" s="5">
        <v>76.66</v>
      </c>
      <c r="AF4599" s="2">
        <v>3</v>
      </c>
      <c r="AG4599" s="2" t="s">
        <v>130</v>
      </c>
      <c r="AH4599" s="2">
        <v>8</v>
      </c>
      <c r="AI4599" s="6" t="str">
        <f t="shared" si="213"/>
        <v>25-34</v>
      </c>
      <c r="AJ4599" s="11">
        <f>YEAR(tbl_LoanData[[#This Row],[Application Date]])</f>
        <v>2025</v>
      </c>
      <c r="AK4599" s="11" t="str">
        <f>TEXT(tbl_LoanData[[#This Row],[Application Date]],"MMMM")</f>
        <v>March</v>
      </c>
      <c r="AL4599" s="12">
        <f>DATE(YEAR(tbl_LoanData[[#This Row],[Application Date]]),MONTH(tbl_LoanData[[#This Row],[Application Date]]),1)</f>
        <v>45717</v>
      </c>
      <c r="AM4599" s="14">
        <f ca="1">IF(AND(tbl_LoanData[[#This Row],[Application Date]]&gt;=EOMONTH(TODAY(),-1)+1,tbl_LoanData[[#This Row],[Application Date]]&lt;=TODAY()),tbl_LoanData[[#This Row],[Loan Amount]],0)</f>
        <v>0</v>
      </c>
      <c r="AN4599" s="14">
        <f>tbl_LoanData[[#This Row],[Amount Paid]]-(Q4599-X4599)</f>
        <v>1414081.9</v>
      </c>
      <c r="AO4599" s="14">
        <f>IF(tbl_LoanData[[#This Row],[Application Status]]="Approved",1,0)</f>
        <v>1</v>
      </c>
      <c r="AP4599" s="22" t="str">
        <f t="shared" ca="1" si="214"/>
        <v/>
      </c>
      <c r="AQ4599" s="22" t="str">
        <f t="shared" ca="1" si="215"/>
        <v/>
      </c>
    </row>
    <row r="4600" spans="1:43" ht="14.4" customHeight="1" x14ac:dyDescent="0.3">
      <c r="A4600" s="2" t="s">
        <v>4863</v>
      </c>
      <c r="B4600" s="2" t="s">
        <v>4864</v>
      </c>
      <c r="C4600" s="2" t="s">
        <v>155</v>
      </c>
      <c r="D4600" s="2" t="s">
        <v>102</v>
      </c>
      <c r="E4600" s="2" t="s">
        <v>81</v>
      </c>
      <c r="F4600" s="2">
        <v>42</v>
      </c>
      <c r="G4600" s="2" t="s">
        <v>83</v>
      </c>
      <c r="H4600" s="2" t="s">
        <v>103</v>
      </c>
      <c r="I4600" s="2" t="s">
        <v>43</v>
      </c>
      <c r="J4600" s="3">
        <v>45740</v>
      </c>
      <c r="K4600" s="3">
        <v>45742</v>
      </c>
      <c r="L4600" s="2" t="s">
        <v>37</v>
      </c>
      <c r="M4600" s="2" t="s">
        <v>94</v>
      </c>
      <c r="N4600" s="2" t="s">
        <v>234</v>
      </c>
      <c r="O4600" s="4">
        <v>121000</v>
      </c>
      <c r="P4600" s="4">
        <v>27800</v>
      </c>
      <c r="Q4600" s="4">
        <v>93200</v>
      </c>
      <c r="R4600" s="2">
        <v>18</v>
      </c>
      <c r="S4600" s="5">
        <v>5.69</v>
      </c>
      <c r="T4600" s="4">
        <v>5619.7</v>
      </c>
      <c r="U4600" s="2" t="s">
        <v>73</v>
      </c>
      <c r="V4600" s="2" t="s">
        <v>74</v>
      </c>
      <c r="W4600" s="4">
        <v>89915.199999999997</v>
      </c>
      <c r="X4600" s="4">
        <v>11239.42</v>
      </c>
      <c r="Y4600" s="4">
        <v>101154.62</v>
      </c>
      <c r="Z4600" s="2">
        <v>28</v>
      </c>
      <c r="AA4600" s="2" t="s">
        <v>57</v>
      </c>
      <c r="AB4600" s="2" t="s">
        <v>15736</v>
      </c>
      <c r="AC4600" s="2" t="s">
        <v>138</v>
      </c>
      <c r="AD4600" s="2" t="s">
        <v>76</v>
      </c>
      <c r="AE4600" s="5">
        <v>77.02</v>
      </c>
      <c r="AF4600" s="2">
        <v>1</v>
      </c>
      <c r="AG4600" s="2" t="s">
        <v>77</v>
      </c>
      <c r="AH4600" s="2">
        <v>2</v>
      </c>
      <c r="AI4600" s="6" t="str">
        <f t="shared" si="213"/>
        <v>35-44</v>
      </c>
      <c r="AJ4600" s="11">
        <f>YEAR(tbl_LoanData[[#This Row],[Application Date]])</f>
        <v>2025</v>
      </c>
      <c r="AK4600" s="11" t="str">
        <f>TEXT(tbl_LoanData[[#This Row],[Application Date]],"MMMM")</f>
        <v>March</v>
      </c>
      <c r="AL4600" s="12">
        <f>DATE(YEAR(tbl_LoanData[[#This Row],[Application Date]]),MONTH(tbl_LoanData[[#This Row],[Application Date]]),1)</f>
        <v>45717</v>
      </c>
      <c r="AM4600" s="14">
        <f ca="1">IF(AND(tbl_LoanData[[#This Row],[Application Date]]&gt;=EOMONTH(TODAY(),-1)+1,tbl_LoanData[[#This Row],[Application Date]]&lt;=TODAY()),tbl_LoanData[[#This Row],[Loan Amount]],0)</f>
        <v>0</v>
      </c>
      <c r="AN4600" s="14">
        <f>tbl_LoanData[[#This Row],[Amount Paid]]-(Q4600-X4600)</f>
        <v>7954.6199999999953</v>
      </c>
      <c r="AO4600" s="14">
        <f>IF(tbl_LoanData[[#This Row],[Application Status]]="Approved",1,0)</f>
        <v>1</v>
      </c>
      <c r="AP4600" s="22" t="str">
        <f t="shared" ca="1" si="214"/>
        <v/>
      </c>
      <c r="AQ4600" s="22" t="str">
        <f t="shared" ca="1" si="215"/>
        <v/>
      </c>
    </row>
    <row r="4601" spans="1:43" ht="14.4" customHeight="1" x14ac:dyDescent="0.3">
      <c r="A4601" s="2" t="s">
        <v>4887</v>
      </c>
      <c r="B4601" s="2" t="s">
        <v>4888</v>
      </c>
      <c r="C4601" s="2" t="s">
        <v>289</v>
      </c>
      <c r="D4601" s="2" t="s">
        <v>101</v>
      </c>
      <c r="E4601" s="2" t="s">
        <v>293</v>
      </c>
      <c r="F4601" s="2">
        <v>27</v>
      </c>
      <c r="G4601" s="2" t="s">
        <v>69</v>
      </c>
      <c r="H4601" s="2" t="s">
        <v>191</v>
      </c>
      <c r="I4601" s="2" t="s">
        <v>51</v>
      </c>
      <c r="J4601" s="3">
        <v>45732</v>
      </c>
      <c r="K4601" s="3">
        <v>45740</v>
      </c>
      <c r="L4601" s="2" t="s">
        <v>40</v>
      </c>
      <c r="M4601" s="2" t="s">
        <v>157</v>
      </c>
      <c r="N4601" s="2" t="s">
        <v>299</v>
      </c>
      <c r="O4601" s="4">
        <v>1359000</v>
      </c>
      <c r="P4601" s="4">
        <v>298300</v>
      </c>
      <c r="Q4601" s="4">
        <v>1060700</v>
      </c>
      <c r="R4601" s="2">
        <v>12</v>
      </c>
      <c r="S4601" s="5">
        <v>5.19</v>
      </c>
      <c r="T4601" s="4">
        <v>92979.19</v>
      </c>
      <c r="U4601" s="2" t="s">
        <v>73</v>
      </c>
      <c r="V4601" s="2" t="s">
        <v>33</v>
      </c>
      <c r="W4601" s="4">
        <v>1115750.33</v>
      </c>
      <c r="X4601" s="4">
        <v>0</v>
      </c>
      <c r="Y4601" s="4">
        <v>1115750.33</v>
      </c>
      <c r="Z4601" s="2">
        <v>0</v>
      </c>
      <c r="AA4601" s="2" t="s">
        <v>56</v>
      </c>
      <c r="AB4601" s="2" t="s">
        <v>15736</v>
      </c>
      <c r="AC4601" s="2" t="s">
        <v>129</v>
      </c>
      <c r="AD4601" s="2" t="s">
        <v>76</v>
      </c>
      <c r="AE4601" s="5">
        <v>78.05</v>
      </c>
      <c r="AF4601" s="2">
        <v>0</v>
      </c>
      <c r="AG4601" s="2" t="s">
        <v>77</v>
      </c>
      <c r="AH4601" s="2">
        <v>8</v>
      </c>
      <c r="AI4601" s="6" t="str">
        <f t="shared" si="213"/>
        <v>25-34</v>
      </c>
      <c r="AJ4601" s="11">
        <f>YEAR(tbl_LoanData[[#This Row],[Application Date]])</f>
        <v>2025</v>
      </c>
      <c r="AK4601" s="11" t="str">
        <f>TEXT(tbl_LoanData[[#This Row],[Application Date]],"MMMM")</f>
        <v>March</v>
      </c>
      <c r="AL4601" s="12">
        <f>DATE(YEAR(tbl_LoanData[[#This Row],[Application Date]]),MONTH(tbl_LoanData[[#This Row],[Application Date]]),1)</f>
        <v>45717</v>
      </c>
      <c r="AM4601" s="14">
        <f ca="1">IF(AND(tbl_LoanData[[#This Row],[Application Date]]&gt;=EOMONTH(TODAY(),-1)+1,tbl_LoanData[[#This Row],[Application Date]]&lt;=TODAY()),tbl_LoanData[[#This Row],[Loan Amount]],0)</f>
        <v>0</v>
      </c>
      <c r="AN4601" s="14">
        <f>tbl_LoanData[[#This Row],[Amount Paid]]-(Q4601-X4601)</f>
        <v>55050.330000000075</v>
      </c>
      <c r="AO4601" s="14">
        <f>IF(tbl_LoanData[[#This Row],[Application Status]]="Approved",1,0)</f>
        <v>1</v>
      </c>
      <c r="AP4601" s="22" t="str">
        <f t="shared" ca="1" si="214"/>
        <v/>
      </c>
      <c r="AQ4601" s="22" t="str">
        <f t="shared" ca="1" si="215"/>
        <v/>
      </c>
    </row>
    <row r="4602" spans="1:43" ht="14.4" customHeight="1" x14ac:dyDescent="0.3">
      <c r="A4602" s="2" t="s">
        <v>5027</v>
      </c>
      <c r="B4602" s="2" t="s">
        <v>5028</v>
      </c>
      <c r="C4602" s="2" t="s">
        <v>335</v>
      </c>
      <c r="D4602" s="2" t="s">
        <v>117</v>
      </c>
      <c r="E4602" s="2" t="s">
        <v>165</v>
      </c>
      <c r="F4602" s="2">
        <v>22</v>
      </c>
      <c r="G4602" s="2" t="s">
        <v>83</v>
      </c>
      <c r="H4602" s="2" t="s">
        <v>84</v>
      </c>
      <c r="I4602" s="2" t="s">
        <v>45</v>
      </c>
      <c r="J4602" s="3">
        <v>45724</v>
      </c>
      <c r="K4602" s="3">
        <v>45729</v>
      </c>
      <c r="L4602" s="2" t="s">
        <v>39</v>
      </c>
      <c r="M4602" s="2" t="s">
        <v>127</v>
      </c>
      <c r="N4602" s="2" t="s">
        <v>152</v>
      </c>
      <c r="O4602" s="4">
        <v>1727000</v>
      </c>
      <c r="P4602" s="4">
        <v>486000</v>
      </c>
      <c r="Q4602" s="4">
        <v>1241000</v>
      </c>
      <c r="R4602" s="2">
        <v>48</v>
      </c>
      <c r="S4602" s="5">
        <v>14.76</v>
      </c>
      <c r="T4602" s="4">
        <v>41118.47</v>
      </c>
      <c r="U4602" s="2" t="s">
        <v>73</v>
      </c>
      <c r="V4602" s="2" t="s">
        <v>74</v>
      </c>
      <c r="W4602" s="4">
        <v>575658.57999999996</v>
      </c>
      <c r="X4602" s="4">
        <v>1398027.82</v>
      </c>
      <c r="Y4602" s="4">
        <v>1973686.4</v>
      </c>
      <c r="Z4602" s="2">
        <v>87</v>
      </c>
      <c r="AA4602" s="2" t="s">
        <v>59</v>
      </c>
      <c r="AB4602" s="2" t="s">
        <v>15736</v>
      </c>
      <c r="AC4602" s="2" t="s">
        <v>121</v>
      </c>
      <c r="AD4602" s="2" t="s">
        <v>76</v>
      </c>
      <c r="AE4602" s="5">
        <v>71.86</v>
      </c>
      <c r="AF4602" s="2">
        <v>3</v>
      </c>
      <c r="AG4602" s="2" t="s">
        <v>130</v>
      </c>
      <c r="AH4602" s="2">
        <v>5</v>
      </c>
      <c r="AI4602" s="6" t="str">
        <f t="shared" si="213"/>
        <v>18-24</v>
      </c>
      <c r="AJ4602" s="11">
        <f>YEAR(tbl_LoanData[[#This Row],[Application Date]])</f>
        <v>2025</v>
      </c>
      <c r="AK4602" s="11" t="str">
        <f>TEXT(tbl_LoanData[[#This Row],[Application Date]],"MMMM")</f>
        <v>March</v>
      </c>
      <c r="AL4602" s="12">
        <f>DATE(YEAR(tbl_LoanData[[#This Row],[Application Date]]),MONTH(tbl_LoanData[[#This Row],[Application Date]]),1)</f>
        <v>45717</v>
      </c>
      <c r="AM4602" s="14">
        <f ca="1">IF(AND(tbl_LoanData[[#This Row],[Application Date]]&gt;=EOMONTH(TODAY(),-1)+1,tbl_LoanData[[#This Row],[Application Date]]&lt;=TODAY()),tbl_LoanData[[#This Row],[Loan Amount]],0)</f>
        <v>0</v>
      </c>
      <c r="AN4602" s="14">
        <f>tbl_LoanData[[#This Row],[Amount Paid]]-(Q4602-X4602)</f>
        <v>732686.4</v>
      </c>
      <c r="AO4602" s="14">
        <f>IF(tbl_LoanData[[#This Row],[Application Status]]="Approved",1,0)</f>
        <v>1</v>
      </c>
      <c r="AP4602" s="22" t="str">
        <f t="shared" ca="1" si="214"/>
        <v/>
      </c>
      <c r="AQ4602" s="22" t="str">
        <f t="shared" ca="1" si="215"/>
        <v/>
      </c>
    </row>
    <row r="4603" spans="1:43" x14ac:dyDescent="0.3">
      <c r="A4603" s="2" t="s">
        <v>5047</v>
      </c>
      <c r="B4603" s="2" t="s">
        <v>5048</v>
      </c>
      <c r="C4603" s="2" t="s">
        <v>240</v>
      </c>
      <c r="D4603" s="2" t="s">
        <v>161</v>
      </c>
      <c r="E4603" s="2" t="s">
        <v>293</v>
      </c>
      <c r="F4603" s="2">
        <v>64</v>
      </c>
      <c r="G4603" s="2" t="s">
        <v>83</v>
      </c>
      <c r="H4603" s="2" t="s">
        <v>103</v>
      </c>
      <c r="I4603" s="2" t="s">
        <v>43</v>
      </c>
      <c r="J4603" s="3">
        <v>45735</v>
      </c>
      <c r="K4603" s="3">
        <v>45747</v>
      </c>
      <c r="L4603" s="2" t="s">
        <v>37</v>
      </c>
      <c r="M4603" s="2" t="s">
        <v>260</v>
      </c>
      <c r="N4603" s="2" t="s">
        <v>745</v>
      </c>
      <c r="O4603" s="4">
        <v>144000</v>
      </c>
      <c r="P4603" s="4">
        <v>22000</v>
      </c>
      <c r="Q4603" s="4">
        <v>122000</v>
      </c>
      <c r="R4603" s="2">
        <v>36</v>
      </c>
      <c r="S4603" s="5">
        <v>12.37</v>
      </c>
      <c r="T4603" s="4">
        <v>4646.51</v>
      </c>
      <c r="U4603" s="2" t="s">
        <v>73</v>
      </c>
      <c r="V4603" s="2" t="s">
        <v>74</v>
      </c>
      <c r="W4603" s="4">
        <v>74344.160000000003</v>
      </c>
      <c r="X4603" s="4">
        <v>92930.04</v>
      </c>
      <c r="Y4603" s="4">
        <v>167274.20000000001</v>
      </c>
      <c r="Z4603" s="2">
        <v>0</v>
      </c>
      <c r="AA4603" s="2" t="s">
        <v>56</v>
      </c>
      <c r="AB4603" s="2" t="s">
        <v>15735</v>
      </c>
      <c r="AC4603" s="2" t="s">
        <v>213</v>
      </c>
      <c r="AD4603" s="2" t="s">
        <v>76</v>
      </c>
      <c r="AE4603" s="5">
        <v>84.72</v>
      </c>
      <c r="AF4603" s="2">
        <v>0</v>
      </c>
      <c r="AG4603" s="2" t="s">
        <v>77</v>
      </c>
      <c r="AH4603" s="2">
        <v>12</v>
      </c>
      <c r="AI4603" s="6" t="str">
        <f t="shared" si="213"/>
        <v>55-64</v>
      </c>
      <c r="AJ4603" s="11">
        <f>YEAR(tbl_LoanData[[#This Row],[Application Date]])</f>
        <v>2025</v>
      </c>
      <c r="AK4603" s="11" t="str">
        <f>TEXT(tbl_LoanData[[#This Row],[Application Date]],"MMMM")</f>
        <v>March</v>
      </c>
      <c r="AL4603" s="12">
        <f>DATE(YEAR(tbl_LoanData[[#This Row],[Application Date]]),MONTH(tbl_LoanData[[#This Row],[Application Date]]),1)</f>
        <v>45717</v>
      </c>
      <c r="AM4603" s="14">
        <f ca="1">IF(AND(tbl_LoanData[[#This Row],[Application Date]]&gt;=EOMONTH(TODAY(),-1)+1,tbl_LoanData[[#This Row],[Application Date]]&lt;=TODAY()),tbl_LoanData[[#This Row],[Loan Amount]],0)</f>
        <v>0</v>
      </c>
      <c r="AN4603" s="14">
        <f>tbl_LoanData[[#This Row],[Amount Paid]]-(Q4603-X4603)</f>
        <v>45274.2</v>
      </c>
      <c r="AO4603" s="14">
        <f>IF(tbl_LoanData[[#This Row],[Application Status]]="Approved",1,0)</f>
        <v>1</v>
      </c>
      <c r="AP4603" s="22" t="str">
        <f t="shared" ca="1" si="214"/>
        <v/>
      </c>
      <c r="AQ4603" s="22" t="str">
        <f t="shared" ca="1" si="215"/>
        <v/>
      </c>
    </row>
    <row r="4604" spans="1:43" ht="14.4" customHeight="1" x14ac:dyDescent="0.3">
      <c r="A4604" s="2" t="s">
        <v>5169</v>
      </c>
      <c r="B4604" s="2" t="s">
        <v>5170</v>
      </c>
      <c r="C4604" s="2" t="s">
        <v>216</v>
      </c>
      <c r="D4604" s="2" t="s">
        <v>91</v>
      </c>
      <c r="E4604" s="2" t="s">
        <v>284</v>
      </c>
      <c r="F4604" s="2">
        <v>50</v>
      </c>
      <c r="G4604" s="2" t="s">
        <v>83</v>
      </c>
      <c r="H4604" s="2" t="s">
        <v>269</v>
      </c>
      <c r="I4604" s="2" t="s">
        <v>46</v>
      </c>
      <c r="J4604" s="3">
        <v>45722</v>
      </c>
      <c r="K4604" s="3">
        <v>45740</v>
      </c>
      <c r="L4604" s="2" t="s">
        <v>40</v>
      </c>
      <c r="M4604" s="2" t="s">
        <v>85</v>
      </c>
      <c r="N4604" s="2" t="s">
        <v>86</v>
      </c>
      <c r="O4604" s="4">
        <v>869000</v>
      </c>
      <c r="P4604" s="4">
        <v>339800</v>
      </c>
      <c r="Q4604" s="4">
        <v>529200</v>
      </c>
      <c r="R4604" s="2">
        <v>48</v>
      </c>
      <c r="S4604" s="5">
        <v>13.57</v>
      </c>
      <c r="T4604" s="4">
        <v>17009.37</v>
      </c>
      <c r="U4604" s="2" t="s">
        <v>73</v>
      </c>
      <c r="V4604" s="2" t="s">
        <v>74</v>
      </c>
      <c r="W4604" s="4">
        <v>289159.28999999998</v>
      </c>
      <c r="X4604" s="4">
        <v>527290.47</v>
      </c>
      <c r="Y4604" s="4">
        <v>816449.76</v>
      </c>
      <c r="Z4604" s="2">
        <v>0</v>
      </c>
      <c r="AA4604" s="2" t="s">
        <v>56</v>
      </c>
      <c r="AB4604" s="2" t="s">
        <v>15734</v>
      </c>
      <c r="AC4604" s="2" t="s">
        <v>332</v>
      </c>
      <c r="AD4604" s="2" t="s">
        <v>76</v>
      </c>
      <c r="AE4604" s="5">
        <v>60.9</v>
      </c>
      <c r="AF4604" s="2">
        <v>0</v>
      </c>
      <c r="AG4604" s="2" t="s">
        <v>77</v>
      </c>
      <c r="AH4604" s="2">
        <v>18</v>
      </c>
      <c r="AI4604" s="6" t="str">
        <f t="shared" si="213"/>
        <v>45-54</v>
      </c>
      <c r="AJ4604" s="11">
        <f>YEAR(tbl_LoanData[[#This Row],[Application Date]])</f>
        <v>2025</v>
      </c>
      <c r="AK4604" s="11" t="str">
        <f>TEXT(tbl_LoanData[[#This Row],[Application Date]],"MMMM")</f>
        <v>March</v>
      </c>
      <c r="AL4604" s="12">
        <f>DATE(YEAR(tbl_LoanData[[#This Row],[Application Date]]),MONTH(tbl_LoanData[[#This Row],[Application Date]]),1)</f>
        <v>45717</v>
      </c>
      <c r="AM4604" s="14">
        <f ca="1">IF(AND(tbl_LoanData[[#This Row],[Application Date]]&gt;=EOMONTH(TODAY(),-1)+1,tbl_LoanData[[#This Row],[Application Date]]&lt;=TODAY()),tbl_LoanData[[#This Row],[Loan Amount]],0)</f>
        <v>0</v>
      </c>
      <c r="AN4604" s="14">
        <f>tbl_LoanData[[#This Row],[Amount Paid]]-(Q4604-X4604)</f>
        <v>287249.75999999995</v>
      </c>
      <c r="AO4604" s="14">
        <f>IF(tbl_LoanData[[#This Row],[Application Status]]="Approved",1,0)</f>
        <v>1</v>
      </c>
      <c r="AP4604" s="22" t="str">
        <f t="shared" ca="1" si="214"/>
        <v/>
      </c>
      <c r="AQ4604" s="22" t="str">
        <f t="shared" ca="1" si="215"/>
        <v/>
      </c>
    </row>
    <row r="4605" spans="1:43" ht="14.4" customHeight="1" x14ac:dyDescent="0.3">
      <c r="A4605" s="2" t="s">
        <v>5177</v>
      </c>
      <c r="B4605" s="2" t="s">
        <v>5178</v>
      </c>
      <c r="C4605" s="2" t="s">
        <v>356</v>
      </c>
      <c r="D4605" s="2" t="s">
        <v>118</v>
      </c>
      <c r="E4605" s="2" t="s">
        <v>447</v>
      </c>
      <c r="F4605" s="2">
        <v>22</v>
      </c>
      <c r="G4605" s="2" t="s">
        <v>69</v>
      </c>
      <c r="H4605" s="2" t="s">
        <v>84</v>
      </c>
      <c r="I4605" s="2" t="s">
        <v>45</v>
      </c>
      <c r="J4605" s="3">
        <v>45720</v>
      </c>
      <c r="K4605" s="3">
        <v>45740</v>
      </c>
      <c r="L4605" s="2" t="s">
        <v>36</v>
      </c>
      <c r="M4605" s="2" t="s">
        <v>94</v>
      </c>
      <c r="N4605" s="2" t="s">
        <v>212</v>
      </c>
      <c r="O4605" s="4">
        <v>1960000</v>
      </c>
      <c r="P4605" s="4">
        <v>462700</v>
      </c>
      <c r="Q4605" s="4">
        <v>1497300</v>
      </c>
      <c r="R4605" s="2">
        <v>36</v>
      </c>
      <c r="S4605" s="5">
        <v>13.16</v>
      </c>
      <c r="T4605" s="4">
        <v>58012.06</v>
      </c>
      <c r="U4605" s="2" t="s">
        <v>73</v>
      </c>
      <c r="V4605" s="2" t="s">
        <v>74</v>
      </c>
      <c r="W4605" s="4">
        <v>986205.02</v>
      </c>
      <c r="X4605" s="4">
        <v>1102229.02</v>
      </c>
      <c r="Y4605" s="4">
        <v>2088434.04</v>
      </c>
      <c r="Z4605" s="2">
        <v>0</v>
      </c>
      <c r="AA4605" s="2" t="s">
        <v>56</v>
      </c>
      <c r="AB4605" s="2" t="s">
        <v>15729</v>
      </c>
      <c r="AC4605" s="2" t="s">
        <v>146</v>
      </c>
      <c r="AD4605" s="2" t="s">
        <v>76</v>
      </c>
      <c r="AE4605" s="5">
        <v>76.39</v>
      </c>
      <c r="AF4605" s="2">
        <v>0</v>
      </c>
      <c r="AG4605" s="2" t="s">
        <v>77</v>
      </c>
      <c r="AH4605" s="2">
        <v>20</v>
      </c>
      <c r="AI4605" s="6" t="str">
        <f t="shared" si="213"/>
        <v>18-24</v>
      </c>
      <c r="AJ4605" s="11">
        <f>YEAR(tbl_LoanData[[#This Row],[Application Date]])</f>
        <v>2025</v>
      </c>
      <c r="AK4605" s="11" t="str">
        <f>TEXT(tbl_LoanData[[#This Row],[Application Date]],"MMMM")</f>
        <v>March</v>
      </c>
      <c r="AL4605" s="12">
        <f>DATE(YEAR(tbl_LoanData[[#This Row],[Application Date]]),MONTH(tbl_LoanData[[#This Row],[Application Date]]),1)</f>
        <v>45717</v>
      </c>
      <c r="AM4605" s="14">
        <f ca="1">IF(AND(tbl_LoanData[[#This Row],[Application Date]]&gt;=EOMONTH(TODAY(),-1)+1,tbl_LoanData[[#This Row],[Application Date]]&lt;=TODAY()),tbl_LoanData[[#This Row],[Loan Amount]],0)</f>
        <v>0</v>
      </c>
      <c r="AN4605" s="14">
        <f>tbl_LoanData[[#This Row],[Amount Paid]]-(Q4605-X4605)</f>
        <v>591134.04</v>
      </c>
      <c r="AO4605" s="14">
        <f>IF(tbl_LoanData[[#This Row],[Application Status]]="Approved",1,0)</f>
        <v>1</v>
      </c>
      <c r="AP4605" s="22" t="str">
        <f t="shared" ca="1" si="214"/>
        <v/>
      </c>
      <c r="AQ4605" s="22" t="str">
        <f t="shared" ca="1" si="215"/>
        <v/>
      </c>
    </row>
    <row r="4606" spans="1:43" ht="14.4" customHeight="1" x14ac:dyDescent="0.3">
      <c r="A4606" s="2" t="s">
        <v>5185</v>
      </c>
      <c r="B4606" s="2" t="s">
        <v>5186</v>
      </c>
      <c r="C4606" s="2" t="s">
        <v>356</v>
      </c>
      <c r="D4606" s="2" t="s">
        <v>268</v>
      </c>
      <c r="E4606" s="2" t="s">
        <v>447</v>
      </c>
      <c r="F4606" s="2">
        <v>61</v>
      </c>
      <c r="G4606" s="2" t="s">
        <v>69</v>
      </c>
      <c r="H4606" s="2" t="s">
        <v>191</v>
      </c>
      <c r="I4606" s="2" t="s">
        <v>51</v>
      </c>
      <c r="J4606" s="3">
        <v>45740</v>
      </c>
      <c r="K4606" s="3">
        <v>45751</v>
      </c>
      <c r="L4606" s="2" t="s">
        <v>36</v>
      </c>
      <c r="M4606" s="2" t="s">
        <v>111</v>
      </c>
      <c r="N4606" s="2" t="s">
        <v>350</v>
      </c>
      <c r="O4606" s="4">
        <v>1373000</v>
      </c>
      <c r="P4606" s="4">
        <v>146000</v>
      </c>
      <c r="Q4606" s="4">
        <v>1227000</v>
      </c>
      <c r="R4606" s="2">
        <v>48</v>
      </c>
      <c r="S4606" s="5">
        <v>14.34</v>
      </c>
      <c r="T4606" s="4">
        <v>40225.15</v>
      </c>
      <c r="U4606" s="2" t="s">
        <v>73</v>
      </c>
      <c r="V4606" s="2" t="s">
        <v>74</v>
      </c>
      <c r="W4606" s="4">
        <v>643602.4</v>
      </c>
      <c r="X4606" s="4">
        <v>1287204.8</v>
      </c>
      <c r="Y4606" s="4">
        <v>1930807.2</v>
      </c>
      <c r="Z4606" s="2">
        <v>0</v>
      </c>
      <c r="AA4606" s="2" t="s">
        <v>56</v>
      </c>
      <c r="AB4606" s="2" t="s">
        <v>15732</v>
      </c>
      <c r="AC4606" s="2" t="s">
        <v>75</v>
      </c>
      <c r="AD4606" s="2" t="s">
        <v>76</v>
      </c>
      <c r="AE4606" s="5">
        <v>89.37</v>
      </c>
      <c r="AF4606" s="2">
        <v>0</v>
      </c>
      <c r="AG4606" s="2" t="s">
        <v>77</v>
      </c>
      <c r="AH4606" s="2">
        <v>11</v>
      </c>
      <c r="AI4606" s="6" t="str">
        <f t="shared" si="213"/>
        <v>55-64</v>
      </c>
      <c r="AJ4606" s="11">
        <f>YEAR(tbl_LoanData[[#This Row],[Application Date]])</f>
        <v>2025</v>
      </c>
      <c r="AK4606" s="11" t="str">
        <f>TEXT(tbl_LoanData[[#This Row],[Application Date]],"MMMM")</f>
        <v>March</v>
      </c>
      <c r="AL4606" s="12">
        <f>DATE(YEAR(tbl_LoanData[[#This Row],[Application Date]]),MONTH(tbl_LoanData[[#This Row],[Application Date]]),1)</f>
        <v>45717</v>
      </c>
      <c r="AM4606" s="14">
        <f ca="1">IF(AND(tbl_LoanData[[#This Row],[Application Date]]&gt;=EOMONTH(TODAY(),-1)+1,tbl_LoanData[[#This Row],[Application Date]]&lt;=TODAY()),tbl_LoanData[[#This Row],[Loan Amount]],0)</f>
        <v>0</v>
      </c>
      <c r="AN4606" s="14">
        <f>tbl_LoanData[[#This Row],[Amount Paid]]-(Q4606-X4606)</f>
        <v>703807.20000000007</v>
      </c>
      <c r="AO4606" s="14">
        <f>IF(tbl_LoanData[[#This Row],[Application Status]]="Approved",1,0)</f>
        <v>1</v>
      </c>
      <c r="AP4606" s="22" t="str">
        <f t="shared" ca="1" si="214"/>
        <v/>
      </c>
      <c r="AQ4606" s="22" t="str">
        <f t="shared" ca="1" si="215"/>
        <v/>
      </c>
    </row>
    <row r="4607" spans="1:43" ht="14.4" customHeight="1" x14ac:dyDescent="0.3">
      <c r="A4607" s="2" t="s">
        <v>5327</v>
      </c>
      <c r="B4607" s="2" t="s">
        <v>5328</v>
      </c>
      <c r="C4607" s="2" t="s">
        <v>452</v>
      </c>
      <c r="D4607" s="2" t="s">
        <v>117</v>
      </c>
      <c r="E4607" s="2" t="s">
        <v>135</v>
      </c>
      <c r="F4607" s="2">
        <v>27</v>
      </c>
      <c r="G4607" s="2" t="s">
        <v>83</v>
      </c>
      <c r="H4607" s="2" t="s">
        <v>244</v>
      </c>
      <c r="I4607" s="2" t="s">
        <v>48</v>
      </c>
      <c r="J4607" s="3">
        <v>45726</v>
      </c>
      <c r="K4607" s="3">
        <v>45730</v>
      </c>
      <c r="L4607" s="2" t="s">
        <v>40</v>
      </c>
      <c r="M4607" s="2" t="s">
        <v>85</v>
      </c>
      <c r="N4607" s="2" t="s">
        <v>274</v>
      </c>
      <c r="O4607" s="4">
        <v>1518000</v>
      </c>
      <c r="P4607" s="4">
        <v>451400</v>
      </c>
      <c r="Q4607" s="4">
        <v>1066600</v>
      </c>
      <c r="R4607" s="2">
        <v>36</v>
      </c>
      <c r="S4607" s="5">
        <v>12</v>
      </c>
      <c r="T4607" s="4">
        <v>40293.78</v>
      </c>
      <c r="U4607" s="2" t="s">
        <v>73</v>
      </c>
      <c r="V4607" s="2" t="s">
        <v>74</v>
      </c>
      <c r="W4607" s="4">
        <v>604406.69999999995</v>
      </c>
      <c r="X4607" s="4">
        <v>846169.3</v>
      </c>
      <c r="Y4607" s="4">
        <v>1450576</v>
      </c>
      <c r="Z4607" s="2">
        <v>60</v>
      </c>
      <c r="AA4607" s="2" t="s">
        <v>58</v>
      </c>
      <c r="AB4607" s="2" t="s">
        <v>15735</v>
      </c>
      <c r="AC4607" s="2" t="s">
        <v>213</v>
      </c>
      <c r="AD4607" s="2" t="s">
        <v>76</v>
      </c>
      <c r="AE4607" s="5">
        <v>70.260000000000005</v>
      </c>
      <c r="AF4607" s="2">
        <v>2</v>
      </c>
      <c r="AG4607" s="2" t="s">
        <v>15718</v>
      </c>
      <c r="AH4607" s="2">
        <v>4</v>
      </c>
      <c r="AI4607" s="6" t="str">
        <f t="shared" si="213"/>
        <v>25-34</v>
      </c>
      <c r="AJ4607" s="11">
        <f>YEAR(tbl_LoanData[[#This Row],[Application Date]])</f>
        <v>2025</v>
      </c>
      <c r="AK4607" s="11" t="str">
        <f>TEXT(tbl_LoanData[[#This Row],[Application Date]],"MMMM")</f>
        <v>March</v>
      </c>
      <c r="AL4607" s="12">
        <f>DATE(YEAR(tbl_LoanData[[#This Row],[Application Date]]),MONTH(tbl_LoanData[[#This Row],[Application Date]]),1)</f>
        <v>45717</v>
      </c>
      <c r="AM4607" s="14">
        <f ca="1">IF(AND(tbl_LoanData[[#This Row],[Application Date]]&gt;=EOMONTH(TODAY(),-1)+1,tbl_LoanData[[#This Row],[Application Date]]&lt;=TODAY()),tbl_LoanData[[#This Row],[Loan Amount]],0)</f>
        <v>0</v>
      </c>
      <c r="AN4607" s="14">
        <f>tbl_LoanData[[#This Row],[Amount Paid]]-(Q4607-X4607)</f>
        <v>383976</v>
      </c>
      <c r="AO4607" s="14">
        <f>IF(tbl_LoanData[[#This Row],[Application Status]]="Approved",1,0)</f>
        <v>1</v>
      </c>
      <c r="AP4607" s="22" t="str">
        <f t="shared" ca="1" si="214"/>
        <v/>
      </c>
      <c r="AQ4607" s="22" t="str">
        <f t="shared" ca="1" si="215"/>
        <v/>
      </c>
    </row>
    <row r="4608" spans="1:43" ht="14.4" customHeight="1" x14ac:dyDescent="0.3">
      <c r="A4608" s="2" t="s">
        <v>5545</v>
      </c>
      <c r="B4608" s="2" t="s">
        <v>5546</v>
      </c>
      <c r="C4608" s="2" t="s">
        <v>356</v>
      </c>
      <c r="D4608" s="2" t="s">
        <v>81</v>
      </c>
      <c r="E4608" s="2" t="s">
        <v>190</v>
      </c>
      <c r="F4608" s="2">
        <v>33</v>
      </c>
      <c r="G4608" s="2" t="s">
        <v>69</v>
      </c>
      <c r="H4608" s="2" t="s">
        <v>110</v>
      </c>
      <c r="I4608" s="2" t="s">
        <v>46</v>
      </c>
      <c r="J4608" s="3">
        <v>45727</v>
      </c>
      <c r="K4608" s="3"/>
      <c r="L4608" s="2" t="s">
        <v>36</v>
      </c>
      <c r="M4608" s="2" t="s">
        <v>94</v>
      </c>
      <c r="N4608" s="2" t="s">
        <v>212</v>
      </c>
      <c r="O4608" s="4">
        <v>1979000</v>
      </c>
      <c r="P4608" s="4">
        <v>543200</v>
      </c>
      <c r="Q4608" s="4">
        <v>1435800</v>
      </c>
      <c r="R4608" s="2">
        <v>48</v>
      </c>
      <c r="S4608" s="5">
        <v>13.49</v>
      </c>
      <c r="T4608" s="4">
        <v>46053.279999999999</v>
      </c>
      <c r="U4608" s="2" t="s">
        <v>96</v>
      </c>
      <c r="V4608" s="2" t="s">
        <v>97</v>
      </c>
      <c r="W4608" s="4">
        <v>0</v>
      </c>
      <c r="X4608" s="4">
        <v>0</v>
      </c>
      <c r="Y4608" s="4">
        <v>2210557.6800000002</v>
      </c>
      <c r="Z4608" s="2">
        <v>0</v>
      </c>
      <c r="AA4608" s="2" t="s">
        <v>97</v>
      </c>
      <c r="AB4608" s="2" t="s">
        <v>15733</v>
      </c>
      <c r="AC4608" s="2" t="s">
        <v>87</v>
      </c>
      <c r="AD4608" s="2" t="s">
        <v>76</v>
      </c>
      <c r="AE4608" s="5">
        <v>72.55</v>
      </c>
      <c r="AF4608" s="2">
        <v>0</v>
      </c>
      <c r="AG4608" s="2" t="s">
        <v>97</v>
      </c>
      <c r="AH4608" s="2"/>
      <c r="AI4608" s="6" t="str">
        <f t="shared" si="213"/>
        <v>25-34</v>
      </c>
      <c r="AJ4608" s="11">
        <f>YEAR(tbl_LoanData[[#This Row],[Application Date]])</f>
        <v>2025</v>
      </c>
      <c r="AK4608" s="11" t="str">
        <f>TEXT(tbl_LoanData[[#This Row],[Application Date]],"MMMM")</f>
        <v>March</v>
      </c>
      <c r="AL4608" s="12">
        <f>DATE(YEAR(tbl_LoanData[[#This Row],[Application Date]]),MONTH(tbl_LoanData[[#This Row],[Application Date]]),1)</f>
        <v>45717</v>
      </c>
      <c r="AM4608" s="14">
        <f ca="1">IF(AND(tbl_LoanData[[#This Row],[Application Date]]&gt;=EOMONTH(TODAY(),-1)+1,tbl_LoanData[[#This Row],[Application Date]]&lt;=TODAY()),tbl_LoanData[[#This Row],[Loan Amount]],0)</f>
        <v>0</v>
      </c>
      <c r="AN4608" s="14">
        <f>tbl_LoanData[[#This Row],[Amount Paid]]-(Q4608-X4608)</f>
        <v>-1435800</v>
      </c>
      <c r="AO4608" s="14">
        <f>IF(tbl_LoanData[[#This Row],[Application Status]]="Approved",1,0)</f>
        <v>0</v>
      </c>
      <c r="AP4608" s="22" t="str">
        <f t="shared" ca="1" si="214"/>
        <v/>
      </c>
      <c r="AQ4608" s="22" t="str">
        <f t="shared" ca="1" si="215"/>
        <v/>
      </c>
    </row>
    <row r="4609" spans="1:43" x14ac:dyDescent="0.3">
      <c r="A4609" s="2" t="s">
        <v>5609</v>
      </c>
      <c r="B4609" s="2" t="s">
        <v>5610</v>
      </c>
      <c r="C4609" s="2" t="s">
        <v>297</v>
      </c>
      <c r="D4609" s="2" t="s">
        <v>189</v>
      </c>
      <c r="E4609" s="2" t="s">
        <v>284</v>
      </c>
      <c r="F4609" s="2">
        <v>56</v>
      </c>
      <c r="G4609" s="2" t="s">
        <v>69</v>
      </c>
      <c r="H4609" s="2" t="s">
        <v>166</v>
      </c>
      <c r="I4609" s="2" t="s">
        <v>46</v>
      </c>
      <c r="J4609" s="3">
        <v>45737</v>
      </c>
      <c r="K4609" s="3">
        <v>45743</v>
      </c>
      <c r="L4609" s="2" t="s">
        <v>36</v>
      </c>
      <c r="M4609" s="2" t="s">
        <v>85</v>
      </c>
      <c r="N4609" s="2" t="s">
        <v>671</v>
      </c>
      <c r="O4609" s="4">
        <v>1002000</v>
      </c>
      <c r="P4609" s="4">
        <v>340500</v>
      </c>
      <c r="Q4609" s="4">
        <v>661500</v>
      </c>
      <c r="R4609" s="2">
        <v>60</v>
      </c>
      <c r="S4609" s="5">
        <v>10.62</v>
      </c>
      <c r="T4609" s="4">
        <v>16879.28</v>
      </c>
      <c r="U4609" s="2" t="s">
        <v>73</v>
      </c>
      <c r="V4609" s="2" t="s">
        <v>74</v>
      </c>
      <c r="W4609" s="4">
        <v>270068.47999999998</v>
      </c>
      <c r="X4609" s="4">
        <v>742688.02</v>
      </c>
      <c r="Y4609" s="4">
        <v>1012756.5</v>
      </c>
      <c r="Z4609" s="2">
        <v>0</v>
      </c>
      <c r="AA4609" s="2" t="s">
        <v>56</v>
      </c>
      <c r="AB4609" s="2" t="s">
        <v>15731</v>
      </c>
      <c r="AC4609" s="2" t="s">
        <v>129</v>
      </c>
      <c r="AD4609" s="2" t="s">
        <v>76</v>
      </c>
      <c r="AE4609" s="5">
        <v>66.02</v>
      </c>
      <c r="AF4609" s="2">
        <v>0</v>
      </c>
      <c r="AG4609" s="2" t="s">
        <v>77</v>
      </c>
      <c r="AH4609" s="2">
        <v>6</v>
      </c>
      <c r="AI4609" s="6" t="str">
        <f t="shared" si="213"/>
        <v>55-64</v>
      </c>
      <c r="AJ4609" s="11">
        <f>YEAR(tbl_LoanData[[#This Row],[Application Date]])</f>
        <v>2025</v>
      </c>
      <c r="AK4609" s="11" t="str">
        <f>TEXT(tbl_LoanData[[#This Row],[Application Date]],"MMMM")</f>
        <v>March</v>
      </c>
      <c r="AL4609" s="12">
        <f>DATE(YEAR(tbl_LoanData[[#This Row],[Application Date]]),MONTH(tbl_LoanData[[#This Row],[Application Date]]),1)</f>
        <v>45717</v>
      </c>
      <c r="AM4609" s="14">
        <f ca="1">IF(AND(tbl_LoanData[[#This Row],[Application Date]]&gt;=EOMONTH(TODAY(),-1)+1,tbl_LoanData[[#This Row],[Application Date]]&lt;=TODAY()),tbl_LoanData[[#This Row],[Loan Amount]],0)</f>
        <v>0</v>
      </c>
      <c r="AN4609" s="14">
        <f>tbl_LoanData[[#This Row],[Amount Paid]]-(Q4609-X4609)</f>
        <v>351256.5</v>
      </c>
      <c r="AO4609" s="14">
        <f>IF(tbl_LoanData[[#This Row],[Application Status]]="Approved",1,0)</f>
        <v>1</v>
      </c>
      <c r="AP4609" s="22" t="str">
        <f t="shared" ca="1" si="214"/>
        <v/>
      </c>
      <c r="AQ4609" s="22" t="str">
        <f t="shared" ca="1" si="215"/>
        <v/>
      </c>
    </row>
    <row r="4610" spans="1:43" ht="14.4" customHeight="1" x14ac:dyDescent="0.3">
      <c r="A4610" s="2" t="s">
        <v>5671</v>
      </c>
      <c r="B4610" s="2" t="s">
        <v>5672</v>
      </c>
      <c r="C4610" s="2" t="s">
        <v>549</v>
      </c>
      <c r="D4610" s="2" t="s">
        <v>102</v>
      </c>
      <c r="E4610" s="2" t="s">
        <v>82</v>
      </c>
      <c r="F4610" s="2">
        <v>46</v>
      </c>
      <c r="G4610" s="2" t="s">
        <v>83</v>
      </c>
      <c r="H4610" s="2" t="s">
        <v>273</v>
      </c>
      <c r="I4610" s="2" t="s">
        <v>45</v>
      </c>
      <c r="J4610" s="3">
        <v>45721</v>
      </c>
      <c r="K4610" s="3">
        <v>45730</v>
      </c>
      <c r="L4610" s="2" t="s">
        <v>39</v>
      </c>
      <c r="M4610" s="2" t="s">
        <v>94</v>
      </c>
      <c r="N4610" s="2" t="s">
        <v>365</v>
      </c>
      <c r="O4610" s="4">
        <v>2276000</v>
      </c>
      <c r="P4610" s="4">
        <v>263400</v>
      </c>
      <c r="Q4610" s="4">
        <v>2012600</v>
      </c>
      <c r="R4610" s="2">
        <v>48</v>
      </c>
      <c r="S4610" s="5">
        <v>7.4</v>
      </c>
      <c r="T4610" s="4">
        <v>54340.2</v>
      </c>
      <c r="U4610" s="2" t="s">
        <v>73</v>
      </c>
      <c r="V4610" s="2" t="s">
        <v>74</v>
      </c>
      <c r="W4610" s="4">
        <v>923783.4</v>
      </c>
      <c r="X4610" s="4">
        <v>1684546.2</v>
      </c>
      <c r="Y4610" s="4">
        <v>2608329.6</v>
      </c>
      <c r="Z4610" s="2">
        <v>0</v>
      </c>
      <c r="AA4610" s="2" t="s">
        <v>56</v>
      </c>
      <c r="AB4610" s="2" t="s">
        <v>15734</v>
      </c>
      <c r="AC4610" s="2" t="s">
        <v>106</v>
      </c>
      <c r="AD4610" s="2" t="s">
        <v>76</v>
      </c>
      <c r="AE4610" s="5">
        <v>88.43</v>
      </c>
      <c r="AF4610" s="2">
        <v>0</v>
      </c>
      <c r="AG4610" s="2" t="s">
        <v>77</v>
      </c>
      <c r="AH4610" s="2">
        <v>9</v>
      </c>
      <c r="AI4610" s="6" t="str">
        <f t="shared" ref="AI4610:AI4673" si="216">IF(F4610&lt;25,"18-24",IF(F4610&lt;35,"25-34",IF(F4610&lt;45,"35-44",IF(F4610&lt;55,"45-54",IF(F4610&lt;65,"55-64","65+")))))</f>
        <v>45-54</v>
      </c>
      <c r="AJ4610" s="11">
        <f>YEAR(tbl_LoanData[[#This Row],[Application Date]])</f>
        <v>2025</v>
      </c>
      <c r="AK4610" s="11" t="str">
        <f>TEXT(tbl_LoanData[[#This Row],[Application Date]],"MMMM")</f>
        <v>March</v>
      </c>
      <c r="AL4610" s="12">
        <f>DATE(YEAR(tbl_LoanData[[#This Row],[Application Date]]),MONTH(tbl_LoanData[[#This Row],[Application Date]]),1)</f>
        <v>45717</v>
      </c>
      <c r="AM4610" s="14">
        <f ca="1">IF(AND(tbl_LoanData[[#This Row],[Application Date]]&gt;=EOMONTH(TODAY(),-1)+1,tbl_LoanData[[#This Row],[Application Date]]&lt;=TODAY()),tbl_LoanData[[#This Row],[Loan Amount]],0)</f>
        <v>0</v>
      </c>
      <c r="AN4610" s="14">
        <f>tbl_LoanData[[#This Row],[Amount Paid]]-(Q4610-X4610)</f>
        <v>595729.6</v>
      </c>
      <c r="AO4610" s="14">
        <f>IF(tbl_LoanData[[#This Row],[Application Status]]="Approved",1,0)</f>
        <v>1</v>
      </c>
      <c r="AP4610" s="22" t="str">
        <f t="shared" ref="AP4610:AP4673" ca="1" si="217">IF(AND(J4610&gt;=DATE(YEAR(TODAY()),MONTH(TODAY()),1),J4610&lt;=TODAY()),"Current MTD",IF(AND(J4610&gt;=EOMONTH(TODAY(),-2)+1,J4610&lt;=EOMONTH(TODAY(),-1)),"Previous MTD",""))</f>
        <v/>
      </c>
      <c r="AQ4610" s="22" t="str">
        <f t="shared" ref="AQ4610:AQ4673" ca="1" si="218">IF(AND(J4610&gt;=DATE(YEAR(TODAY()),MONTH(TODAY()),1),J4610&lt;=TODAY()),TEXT(DATE(YEAR(TODAY()),MONTH(TODAY()),1),"mmm d")&amp;"–"&amp;DAY(TODAY()),IF(AND(J4610&gt;=EOMONTH(TODAY(),-2)+1,J4610&lt;=EOMONTH(TODAY(),-1)),""&amp;TEXT(EOMONTH(TODAY(),-2)+1,"mmm d")&amp;"–"&amp;DAY(TODAY()),""))</f>
        <v/>
      </c>
    </row>
    <row r="4611" spans="1:43" x14ac:dyDescent="0.3">
      <c r="A4611" s="2" t="s">
        <v>5877</v>
      </c>
      <c r="B4611" s="2" t="s">
        <v>5878</v>
      </c>
      <c r="C4611" s="2" t="s">
        <v>423</v>
      </c>
      <c r="D4611" s="2" t="s">
        <v>209</v>
      </c>
      <c r="E4611" s="2" t="s">
        <v>125</v>
      </c>
      <c r="F4611" s="2">
        <v>50</v>
      </c>
      <c r="G4611" s="2" t="s">
        <v>69</v>
      </c>
      <c r="H4611" s="2" t="s">
        <v>516</v>
      </c>
      <c r="I4611" s="2" t="s">
        <v>53</v>
      </c>
      <c r="J4611" s="3">
        <v>45722</v>
      </c>
      <c r="K4611" s="3">
        <v>45727</v>
      </c>
      <c r="L4611" s="2" t="s">
        <v>40</v>
      </c>
      <c r="M4611" s="2" t="s">
        <v>71</v>
      </c>
      <c r="N4611" s="2" t="s">
        <v>137</v>
      </c>
      <c r="O4611" s="4">
        <v>1482000</v>
      </c>
      <c r="P4611" s="4">
        <v>309600</v>
      </c>
      <c r="Q4611" s="4">
        <v>1172400</v>
      </c>
      <c r="R4611" s="2">
        <v>36</v>
      </c>
      <c r="S4611" s="5">
        <v>5.36</v>
      </c>
      <c r="T4611" s="4">
        <v>37803.39</v>
      </c>
      <c r="U4611" s="2" t="s">
        <v>73</v>
      </c>
      <c r="V4611" s="2" t="s">
        <v>74</v>
      </c>
      <c r="W4611" s="4">
        <v>604854.24</v>
      </c>
      <c r="X4611" s="4">
        <v>756067.68</v>
      </c>
      <c r="Y4611" s="4">
        <v>1360921.92</v>
      </c>
      <c r="Z4611" s="2">
        <v>31</v>
      </c>
      <c r="AA4611" s="2" t="s">
        <v>58</v>
      </c>
      <c r="AB4611" s="2" t="s">
        <v>15736</v>
      </c>
      <c r="AC4611" s="2" t="s">
        <v>87</v>
      </c>
      <c r="AD4611" s="2" t="s">
        <v>76</v>
      </c>
      <c r="AE4611" s="5">
        <v>79.11</v>
      </c>
      <c r="AF4611" s="2">
        <v>1</v>
      </c>
      <c r="AG4611" s="2" t="s">
        <v>15718</v>
      </c>
      <c r="AH4611" s="2">
        <v>5</v>
      </c>
      <c r="AI4611" s="6" t="str">
        <f t="shared" si="216"/>
        <v>45-54</v>
      </c>
      <c r="AJ4611" s="11">
        <f>YEAR(tbl_LoanData[[#This Row],[Application Date]])</f>
        <v>2025</v>
      </c>
      <c r="AK4611" s="11" t="str">
        <f>TEXT(tbl_LoanData[[#This Row],[Application Date]],"MMMM")</f>
        <v>March</v>
      </c>
      <c r="AL4611" s="12">
        <f>DATE(YEAR(tbl_LoanData[[#This Row],[Application Date]]),MONTH(tbl_LoanData[[#This Row],[Application Date]]),1)</f>
        <v>45717</v>
      </c>
      <c r="AM4611" s="14">
        <f ca="1">IF(AND(tbl_LoanData[[#This Row],[Application Date]]&gt;=EOMONTH(TODAY(),-1)+1,tbl_LoanData[[#This Row],[Application Date]]&lt;=TODAY()),tbl_LoanData[[#This Row],[Loan Amount]],0)</f>
        <v>0</v>
      </c>
      <c r="AN4611" s="14">
        <f>tbl_LoanData[[#This Row],[Amount Paid]]-(Q4611-X4611)</f>
        <v>188521.92000000004</v>
      </c>
      <c r="AO4611" s="14">
        <f>IF(tbl_LoanData[[#This Row],[Application Status]]="Approved",1,0)</f>
        <v>1</v>
      </c>
      <c r="AP4611" s="22" t="str">
        <f t="shared" ca="1" si="217"/>
        <v/>
      </c>
      <c r="AQ4611" s="22" t="str">
        <f t="shared" ca="1" si="218"/>
        <v/>
      </c>
    </row>
    <row r="4612" spans="1:43" ht="14.4" customHeight="1" x14ac:dyDescent="0.3">
      <c r="A4612" s="2" t="s">
        <v>5901</v>
      </c>
      <c r="B4612" s="2" t="s">
        <v>5902</v>
      </c>
      <c r="C4612" s="2" t="s">
        <v>379</v>
      </c>
      <c r="D4612" s="2" t="s">
        <v>268</v>
      </c>
      <c r="E4612" s="2" t="s">
        <v>165</v>
      </c>
      <c r="F4612" s="2">
        <v>28</v>
      </c>
      <c r="G4612" s="2" t="s">
        <v>69</v>
      </c>
      <c r="H4612" s="2" t="s">
        <v>70</v>
      </c>
      <c r="I4612" s="2" t="s">
        <v>50</v>
      </c>
      <c r="J4612" s="3">
        <v>45722</v>
      </c>
      <c r="K4612" s="3">
        <v>45736</v>
      </c>
      <c r="L4612" s="2" t="s">
        <v>37</v>
      </c>
      <c r="M4612" s="2" t="s">
        <v>94</v>
      </c>
      <c r="N4612" s="2" t="s">
        <v>436</v>
      </c>
      <c r="O4612" s="4">
        <v>210000</v>
      </c>
      <c r="P4612" s="4">
        <v>33600</v>
      </c>
      <c r="Q4612" s="4">
        <v>176400</v>
      </c>
      <c r="R4612" s="2">
        <v>48</v>
      </c>
      <c r="S4612" s="5">
        <v>10.88</v>
      </c>
      <c r="T4612" s="4">
        <v>5274.36</v>
      </c>
      <c r="U4612" s="2" t="s">
        <v>73</v>
      </c>
      <c r="V4612" s="2" t="s">
        <v>74</v>
      </c>
      <c r="W4612" s="4">
        <v>79115.399999999994</v>
      </c>
      <c r="X4612" s="4">
        <v>174053.88</v>
      </c>
      <c r="Y4612" s="4">
        <v>253169.28</v>
      </c>
      <c r="Z4612" s="2">
        <v>56</v>
      </c>
      <c r="AA4612" s="2" t="s">
        <v>58</v>
      </c>
      <c r="AB4612" s="2" t="s">
        <v>15734</v>
      </c>
      <c r="AC4612" s="2" t="s">
        <v>332</v>
      </c>
      <c r="AD4612" s="2" t="s">
        <v>76</v>
      </c>
      <c r="AE4612" s="5">
        <v>84</v>
      </c>
      <c r="AF4612" s="2">
        <v>2</v>
      </c>
      <c r="AG4612" s="2" t="s">
        <v>15718</v>
      </c>
      <c r="AH4612" s="2">
        <v>14</v>
      </c>
      <c r="AI4612" s="6" t="str">
        <f t="shared" si="216"/>
        <v>25-34</v>
      </c>
      <c r="AJ4612" s="11">
        <f>YEAR(tbl_LoanData[[#This Row],[Application Date]])</f>
        <v>2025</v>
      </c>
      <c r="AK4612" s="11" t="str">
        <f>TEXT(tbl_LoanData[[#This Row],[Application Date]],"MMMM")</f>
        <v>March</v>
      </c>
      <c r="AL4612" s="12">
        <f>DATE(YEAR(tbl_LoanData[[#This Row],[Application Date]]),MONTH(tbl_LoanData[[#This Row],[Application Date]]),1)</f>
        <v>45717</v>
      </c>
      <c r="AM4612" s="14">
        <f ca="1">IF(AND(tbl_LoanData[[#This Row],[Application Date]]&gt;=EOMONTH(TODAY(),-1)+1,tbl_LoanData[[#This Row],[Application Date]]&lt;=TODAY()),tbl_LoanData[[#This Row],[Loan Amount]],0)</f>
        <v>0</v>
      </c>
      <c r="AN4612" s="14">
        <f>tbl_LoanData[[#This Row],[Amount Paid]]-(Q4612-X4612)</f>
        <v>76769.279999999999</v>
      </c>
      <c r="AO4612" s="14">
        <f>IF(tbl_LoanData[[#This Row],[Application Status]]="Approved",1,0)</f>
        <v>1</v>
      </c>
      <c r="AP4612" s="22" t="str">
        <f t="shared" ca="1" si="217"/>
        <v/>
      </c>
      <c r="AQ4612" s="22" t="str">
        <f t="shared" ca="1" si="218"/>
        <v/>
      </c>
    </row>
    <row r="4613" spans="1:43" ht="14.4" customHeight="1" x14ac:dyDescent="0.3">
      <c r="A4613" s="2" t="s">
        <v>5963</v>
      </c>
      <c r="B4613" s="2" t="s">
        <v>5964</v>
      </c>
      <c r="C4613" s="2" t="s">
        <v>133</v>
      </c>
      <c r="D4613" s="2" t="s">
        <v>82</v>
      </c>
      <c r="E4613" s="2" t="s">
        <v>312</v>
      </c>
      <c r="F4613" s="2">
        <v>35</v>
      </c>
      <c r="G4613" s="2" t="s">
        <v>69</v>
      </c>
      <c r="H4613" s="2" t="s">
        <v>151</v>
      </c>
      <c r="I4613" s="2" t="s">
        <v>46</v>
      </c>
      <c r="J4613" s="3">
        <v>45721</v>
      </c>
      <c r="K4613" s="3">
        <v>45726</v>
      </c>
      <c r="L4613" s="2" t="s">
        <v>37</v>
      </c>
      <c r="M4613" s="2" t="s">
        <v>199</v>
      </c>
      <c r="N4613" s="2" t="s">
        <v>319</v>
      </c>
      <c r="O4613" s="4">
        <v>201000</v>
      </c>
      <c r="P4613" s="4">
        <v>60300</v>
      </c>
      <c r="Q4613" s="4">
        <v>140700</v>
      </c>
      <c r="R4613" s="2">
        <v>24</v>
      </c>
      <c r="S4613" s="5">
        <v>12.99</v>
      </c>
      <c r="T4613" s="4">
        <v>7385.58</v>
      </c>
      <c r="U4613" s="2" t="s">
        <v>73</v>
      </c>
      <c r="V4613" s="2" t="s">
        <v>74</v>
      </c>
      <c r="W4613" s="4">
        <v>125554.86</v>
      </c>
      <c r="X4613" s="4">
        <v>51699</v>
      </c>
      <c r="Y4613" s="4">
        <v>177253.86</v>
      </c>
      <c r="Z4613" s="2">
        <v>0</v>
      </c>
      <c r="AA4613" s="2" t="s">
        <v>56</v>
      </c>
      <c r="AB4613" s="2" t="s">
        <v>15729</v>
      </c>
      <c r="AC4613" s="2" t="s">
        <v>213</v>
      </c>
      <c r="AD4613" s="2" t="s">
        <v>76</v>
      </c>
      <c r="AE4613" s="5">
        <v>70</v>
      </c>
      <c r="AF4613" s="2">
        <v>0</v>
      </c>
      <c r="AG4613" s="2" t="s">
        <v>77</v>
      </c>
      <c r="AH4613" s="2">
        <v>5</v>
      </c>
      <c r="AI4613" s="6" t="str">
        <f t="shared" si="216"/>
        <v>35-44</v>
      </c>
      <c r="AJ4613" s="11">
        <f>YEAR(tbl_LoanData[[#This Row],[Application Date]])</f>
        <v>2025</v>
      </c>
      <c r="AK4613" s="11" t="str">
        <f>TEXT(tbl_LoanData[[#This Row],[Application Date]],"MMMM")</f>
        <v>March</v>
      </c>
      <c r="AL4613" s="12">
        <f>DATE(YEAR(tbl_LoanData[[#This Row],[Application Date]]),MONTH(tbl_LoanData[[#This Row],[Application Date]]),1)</f>
        <v>45717</v>
      </c>
      <c r="AM4613" s="14">
        <f ca="1">IF(AND(tbl_LoanData[[#This Row],[Application Date]]&gt;=EOMONTH(TODAY(),-1)+1,tbl_LoanData[[#This Row],[Application Date]]&lt;=TODAY()),tbl_LoanData[[#This Row],[Loan Amount]],0)</f>
        <v>0</v>
      </c>
      <c r="AN4613" s="14">
        <f>tbl_LoanData[[#This Row],[Amount Paid]]-(Q4613-X4613)</f>
        <v>36553.86</v>
      </c>
      <c r="AO4613" s="14">
        <f>IF(tbl_LoanData[[#This Row],[Application Status]]="Approved",1,0)</f>
        <v>1</v>
      </c>
      <c r="AP4613" s="22" t="str">
        <f t="shared" ca="1" si="217"/>
        <v/>
      </c>
      <c r="AQ4613" s="22" t="str">
        <f t="shared" ca="1" si="218"/>
        <v/>
      </c>
    </row>
    <row r="4614" spans="1:43" ht="14.4" customHeight="1" x14ac:dyDescent="0.3">
      <c r="A4614" s="2" t="s">
        <v>6097</v>
      </c>
      <c r="B4614" s="2" t="s">
        <v>6098</v>
      </c>
      <c r="C4614" s="2" t="s">
        <v>227</v>
      </c>
      <c r="D4614" s="2" t="s">
        <v>117</v>
      </c>
      <c r="E4614" s="2" t="s">
        <v>161</v>
      </c>
      <c r="F4614" s="2">
        <v>52</v>
      </c>
      <c r="G4614" s="2" t="s">
        <v>69</v>
      </c>
      <c r="H4614" s="2" t="s">
        <v>205</v>
      </c>
      <c r="I4614" s="2" t="s">
        <v>49</v>
      </c>
      <c r="J4614" s="3">
        <v>45719</v>
      </c>
      <c r="K4614" s="3">
        <v>45721</v>
      </c>
      <c r="L4614" s="2" t="s">
        <v>36</v>
      </c>
      <c r="M4614" s="2" t="s">
        <v>111</v>
      </c>
      <c r="N4614" s="2" t="s">
        <v>350</v>
      </c>
      <c r="O4614" s="4">
        <v>1532000</v>
      </c>
      <c r="P4614" s="4">
        <v>476300</v>
      </c>
      <c r="Q4614" s="4">
        <v>1055700</v>
      </c>
      <c r="R4614" s="2">
        <v>48</v>
      </c>
      <c r="S4614" s="5">
        <v>10.82</v>
      </c>
      <c r="T4614" s="4">
        <v>31512.639999999999</v>
      </c>
      <c r="U4614" s="2" t="s">
        <v>73</v>
      </c>
      <c r="V4614" s="2" t="s">
        <v>74</v>
      </c>
      <c r="W4614" s="4">
        <v>535714.88</v>
      </c>
      <c r="X4614" s="4">
        <v>976892.08</v>
      </c>
      <c r="Y4614" s="4">
        <v>1512606.96</v>
      </c>
      <c r="Z4614" s="2">
        <v>0</v>
      </c>
      <c r="AA4614" s="2" t="s">
        <v>56</v>
      </c>
      <c r="AB4614" s="2" t="s">
        <v>15730</v>
      </c>
      <c r="AC4614" s="2" t="s">
        <v>129</v>
      </c>
      <c r="AD4614" s="2" t="s">
        <v>76</v>
      </c>
      <c r="AE4614" s="5">
        <v>68.91</v>
      </c>
      <c r="AF4614" s="2">
        <v>0</v>
      </c>
      <c r="AG4614" s="2" t="s">
        <v>77</v>
      </c>
      <c r="AH4614" s="2">
        <v>2</v>
      </c>
      <c r="AI4614" s="6" t="str">
        <f t="shared" si="216"/>
        <v>45-54</v>
      </c>
      <c r="AJ4614" s="11">
        <f>YEAR(tbl_LoanData[[#This Row],[Application Date]])</f>
        <v>2025</v>
      </c>
      <c r="AK4614" s="11" t="str">
        <f>TEXT(tbl_LoanData[[#This Row],[Application Date]],"MMMM")</f>
        <v>March</v>
      </c>
      <c r="AL4614" s="12">
        <f>DATE(YEAR(tbl_LoanData[[#This Row],[Application Date]]),MONTH(tbl_LoanData[[#This Row],[Application Date]]),1)</f>
        <v>45717</v>
      </c>
      <c r="AM4614" s="14">
        <f ca="1">IF(AND(tbl_LoanData[[#This Row],[Application Date]]&gt;=EOMONTH(TODAY(),-1)+1,tbl_LoanData[[#This Row],[Application Date]]&lt;=TODAY()),tbl_LoanData[[#This Row],[Loan Amount]],0)</f>
        <v>0</v>
      </c>
      <c r="AN4614" s="14">
        <f>tbl_LoanData[[#This Row],[Amount Paid]]-(Q4614-X4614)</f>
        <v>456906.95999999996</v>
      </c>
      <c r="AO4614" s="14">
        <f>IF(tbl_LoanData[[#This Row],[Application Status]]="Approved",1,0)</f>
        <v>1</v>
      </c>
      <c r="AP4614" s="22" t="str">
        <f t="shared" ca="1" si="217"/>
        <v/>
      </c>
      <c r="AQ4614" s="22" t="str">
        <f t="shared" ca="1" si="218"/>
        <v/>
      </c>
    </row>
    <row r="4615" spans="1:43" ht="14.4" customHeight="1" x14ac:dyDescent="0.3">
      <c r="A4615" s="2" t="s">
        <v>6117</v>
      </c>
      <c r="B4615" s="2" t="s">
        <v>6118</v>
      </c>
      <c r="C4615" s="2" t="s">
        <v>530</v>
      </c>
      <c r="D4615" s="2" t="s">
        <v>102</v>
      </c>
      <c r="E4615" s="2" t="s">
        <v>91</v>
      </c>
      <c r="F4615" s="2">
        <v>23</v>
      </c>
      <c r="G4615" s="2" t="s">
        <v>69</v>
      </c>
      <c r="H4615" s="2" t="s">
        <v>278</v>
      </c>
      <c r="I4615" s="2" t="s">
        <v>45</v>
      </c>
      <c r="J4615" s="3">
        <v>45730</v>
      </c>
      <c r="K4615" s="3">
        <v>45748</v>
      </c>
      <c r="L4615" s="2" t="s">
        <v>36</v>
      </c>
      <c r="M4615" s="2" t="s">
        <v>104</v>
      </c>
      <c r="N4615" s="2" t="s">
        <v>592</v>
      </c>
      <c r="O4615" s="4">
        <v>1159000</v>
      </c>
      <c r="P4615" s="4">
        <v>425000</v>
      </c>
      <c r="Q4615" s="4">
        <v>734000</v>
      </c>
      <c r="R4615" s="2">
        <v>24</v>
      </c>
      <c r="S4615" s="5">
        <v>9.06</v>
      </c>
      <c r="T4615" s="4">
        <v>36125.03</v>
      </c>
      <c r="U4615" s="2" t="s">
        <v>73</v>
      </c>
      <c r="V4615" s="2" t="s">
        <v>74</v>
      </c>
      <c r="W4615" s="4">
        <v>578000.48</v>
      </c>
      <c r="X4615" s="4">
        <v>289000.32000000001</v>
      </c>
      <c r="Y4615" s="4">
        <v>867000.8</v>
      </c>
      <c r="Z4615" s="2">
        <v>0</v>
      </c>
      <c r="AA4615" s="2" t="s">
        <v>56</v>
      </c>
      <c r="AB4615" s="2" t="s">
        <v>15733</v>
      </c>
      <c r="AC4615" s="2" t="s">
        <v>138</v>
      </c>
      <c r="AD4615" s="2" t="s">
        <v>76</v>
      </c>
      <c r="AE4615" s="5">
        <v>63.33</v>
      </c>
      <c r="AF4615" s="2">
        <v>0</v>
      </c>
      <c r="AG4615" s="2" t="s">
        <v>77</v>
      </c>
      <c r="AH4615" s="2">
        <v>18</v>
      </c>
      <c r="AI4615" s="6" t="str">
        <f t="shared" si="216"/>
        <v>18-24</v>
      </c>
      <c r="AJ4615" s="11">
        <f>YEAR(tbl_LoanData[[#This Row],[Application Date]])</f>
        <v>2025</v>
      </c>
      <c r="AK4615" s="11" t="str">
        <f>TEXT(tbl_LoanData[[#This Row],[Application Date]],"MMMM")</f>
        <v>March</v>
      </c>
      <c r="AL4615" s="12">
        <f>DATE(YEAR(tbl_LoanData[[#This Row],[Application Date]]),MONTH(tbl_LoanData[[#This Row],[Application Date]]),1)</f>
        <v>45717</v>
      </c>
      <c r="AM4615" s="14">
        <f ca="1">IF(AND(tbl_LoanData[[#This Row],[Application Date]]&gt;=EOMONTH(TODAY(),-1)+1,tbl_LoanData[[#This Row],[Application Date]]&lt;=TODAY()),tbl_LoanData[[#This Row],[Loan Amount]],0)</f>
        <v>0</v>
      </c>
      <c r="AN4615" s="14">
        <f>tbl_LoanData[[#This Row],[Amount Paid]]-(Q4615-X4615)</f>
        <v>133000.79999999999</v>
      </c>
      <c r="AO4615" s="14">
        <f>IF(tbl_LoanData[[#This Row],[Application Status]]="Approved",1,0)</f>
        <v>1</v>
      </c>
      <c r="AP4615" s="22" t="str">
        <f t="shared" ca="1" si="217"/>
        <v/>
      </c>
      <c r="AQ4615" s="22" t="str">
        <f t="shared" ca="1" si="218"/>
        <v/>
      </c>
    </row>
    <row r="4616" spans="1:43" ht="14.4" customHeight="1" x14ac:dyDescent="0.3">
      <c r="A4616" s="2" t="s">
        <v>6231</v>
      </c>
      <c r="B4616" s="2" t="s">
        <v>6232</v>
      </c>
      <c r="C4616" s="2" t="s">
        <v>66</v>
      </c>
      <c r="D4616" s="2" t="s">
        <v>254</v>
      </c>
      <c r="E4616" s="2" t="s">
        <v>210</v>
      </c>
      <c r="F4616" s="2">
        <v>58</v>
      </c>
      <c r="G4616" s="2" t="s">
        <v>69</v>
      </c>
      <c r="H4616" s="2" t="s">
        <v>372</v>
      </c>
      <c r="I4616" s="2" t="s">
        <v>43</v>
      </c>
      <c r="J4616" s="3">
        <v>45723</v>
      </c>
      <c r="K4616" s="3"/>
      <c r="L4616" s="2" t="s">
        <v>41</v>
      </c>
      <c r="M4616" s="2" t="s">
        <v>184</v>
      </c>
      <c r="N4616" s="2" t="s">
        <v>185</v>
      </c>
      <c r="O4616" s="4">
        <v>3342000</v>
      </c>
      <c r="P4616" s="4">
        <v>657700</v>
      </c>
      <c r="Q4616" s="4">
        <v>2684300</v>
      </c>
      <c r="R4616" s="2">
        <v>36</v>
      </c>
      <c r="S4616" s="5">
        <v>6.37</v>
      </c>
      <c r="T4616" s="4">
        <v>88813.05</v>
      </c>
      <c r="U4616" s="2" t="s">
        <v>96</v>
      </c>
      <c r="V4616" s="2" t="s">
        <v>97</v>
      </c>
      <c r="W4616" s="4">
        <v>0</v>
      </c>
      <c r="X4616" s="4">
        <v>0</v>
      </c>
      <c r="Y4616" s="4">
        <v>3197269.73</v>
      </c>
      <c r="Z4616" s="2">
        <v>0</v>
      </c>
      <c r="AA4616" s="2" t="s">
        <v>97</v>
      </c>
      <c r="AB4616" s="2" t="s">
        <v>15729</v>
      </c>
      <c r="AC4616" s="2" t="s">
        <v>106</v>
      </c>
      <c r="AD4616" s="2" t="s">
        <v>76</v>
      </c>
      <c r="AE4616" s="5">
        <v>80.319999999999993</v>
      </c>
      <c r="AF4616" s="2">
        <v>0</v>
      </c>
      <c r="AG4616" s="2" t="s">
        <v>97</v>
      </c>
      <c r="AH4616" s="2"/>
      <c r="AI4616" s="6" t="str">
        <f t="shared" si="216"/>
        <v>55-64</v>
      </c>
      <c r="AJ4616" s="11">
        <f>YEAR(tbl_LoanData[[#This Row],[Application Date]])</f>
        <v>2025</v>
      </c>
      <c r="AK4616" s="11" t="str">
        <f>TEXT(tbl_LoanData[[#This Row],[Application Date]],"MMMM")</f>
        <v>March</v>
      </c>
      <c r="AL4616" s="12">
        <f>DATE(YEAR(tbl_LoanData[[#This Row],[Application Date]]),MONTH(tbl_LoanData[[#This Row],[Application Date]]),1)</f>
        <v>45717</v>
      </c>
      <c r="AM4616" s="14">
        <f ca="1">IF(AND(tbl_LoanData[[#This Row],[Application Date]]&gt;=EOMONTH(TODAY(),-1)+1,tbl_LoanData[[#This Row],[Application Date]]&lt;=TODAY()),tbl_LoanData[[#This Row],[Loan Amount]],0)</f>
        <v>0</v>
      </c>
      <c r="AN4616" s="14">
        <f>tbl_LoanData[[#This Row],[Amount Paid]]-(Q4616-X4616)</f>
        <v>-2684300</v>
      </c>
      <c r="AO4616" s="14">
        <f>IF(tbl_LoanData[[#This Row],[Application Status]]="Approved",1,0)</f>
        <v>0</v>
      </c>
      <c r="AP4616" s="22" t="str">
        <f t="shared" ca="1" si="217"/>
        <v/>
      </c>
      <c r="AQ4616" s="22" t="str">
        <f t="shared" ca="1" si="218"/>
        <v/>
      </c>
    </row>
    <row r="4617" spans="1:43" ht="14.4" customHeight="1" x14ac:dyDescent="0.3">
      <c r="A4617" s="2" t="s">
        <v>6309</v>
      </c>
      <c r="B4617" s="2" t="s">
        <v>6310</v>
      </c>
      <c r="C4617" s="2" t="s">
        <v>682</v>
      </c>
      <c r="D4617" s="2" t="s">
        <v>176</v>
      </c>
      <c r="E4617" s="2" t="s">
        <v>311</v>
      </c>
      <c r="F4617" s="2">
        <v>53</v>
      </c>
      <c r="G4617" s="2" t="s">
        <v>69</v>
      </c>
      <c r="H4617" s="2" t="s">
        <v>398</v>
      </c>
      <c r="I4617" s="2" t="s">
        <v>46</v>
      </c>
      <c r="J4617" s="3">
        <v>45736</v>
      </c>
      <c r="K4617" s="3">
        <v>45752</v>
      </c>
      <c r="L4617" s="2" t="s">
        <v>40</v>
      </c>
      <c r="M4617" s="2" t="s">
        <v>71</v>
      </c>
      <c r="N4617" s="2" t="s">
        <v>137</v>
      </c>
      <c r="O4617" s="4">
        <v>1255000</v>
      </c>
      <c r="P4617" s="4">
        <v>253300</v>
      </c>
      <c r="Q4617" s="4">
        <v>1001700</v>
      </c>
      <c r="R4617" s="2">
        <v>36</v>
      </c>
      <c r="S4617" s="5">
        <v>11.1</v>
      </c>
      <c r="T4617" s="4">
        <v>37090.730000000003</v>
      </c>
      <c r="U4617" s="2" t="s">
        <v>73</v>
      </c>
      <c r="V4617" s="2" t="s">
        <v>74</v>
      </c>
      <c r="W4617" s="4">
        <v>593451.68000000005</v>
      </c>
      <c r="X4617" s="4">
        <v>741814.42</v>
      </c>
      <c r="Y4617" s="4">
        <v>1335266.1000000001</v>
      </c>
      <c r="Z4617" s="2">
        <v>0</v>
      </c>
      <c r="AA4617" s="2" t="s">
        <v>56</v>
      </c>
      <c r="AB4617" s="2" t="s">
        <v>15731</v>
      </c>
      <c r="AC4617" s="2" t="s">
        <v>332</v>
      </c>
      <c r="AD4617" s="2" t="s">
        <v>76</v>
      </c>
      <c r="AE4617" s="5">
        <v>79.819999999999993</v>
      </c>
      <c r="AF4617" s="2">
        <v>0</v>
      </c>
      <c r="AG4617" s="2" t="s">
        <v>77</v>
      </c>
      <c r="AH4617" s="2">
        <v>16</v>
      </c>
      <c r="AI4617" s="6" t="str">
        <f t="shared" si="216"/>
        <v>45-54</v>
      </c>
      <c r="AJ4617" s="11">
        <f>YEAR(tbl_LoanData[[#This Row],[Application Date]])</f>
        <v>2025</v>
      </c>
      <c r="AK4617" s="11" t="str">
        <f>TEXT(tbl_LoanData[[#This Row],[Application Date]],"MMMM")</f>
        <v>March</v>
      </c>
      <c r="AL4617" s="12">
        <f>DATE(YEAR(tbl_LoanData[[#This Row],[Application Date]]),MONTH(tbl_LoanData[[#This Row],[Application Date]]),1)</f>
        <v>45717</v>
      </c>
      <c r="AM4617" s="14">
        <f ca="1">IF(AND(tbl_LoanData[[#This Row],[Application Date]]&gt;=EOMONTH(TODAY(),-1)+1,tbl_LoanData[[#This Row],[Application Date]]&lt;=TODAY()),tbl_LoanData[[#This Row],[Loan Amount]],0)</f>
        <v>0</v>
      </c>
      <c r="AN4617" s="14">
        <f>tbl_LoanData[[#This Row],[Amount Paid]]-(Q4617-X4617)</f>
        <v>333566.10000000009</v>
      </c>
      <c r="AO4617" s="14">
        <f>IF(tbl_LoanData[[#This Row],[Application Status]]="Approved",1,0)</f>
        <v>1</v>
      </c>
      <c r="AP4617" s="22" t="str">
        <f t="shared" ca="1" si="217"/>
        <v/>
      </c>
      <c r="AQ4617" s="22" t="str">
        <f t="shared" ca="1" si="218"/>
        <v/>
      </c>
    </row>
    <row r="4618" spans="1:43" ht="14.4" customHeight="1" x14ac:dyDescent="0.3">
      <c r="A4618" s="2" t="s">
        <v>6311</v>
      </c>
      <c r="B4618" s="2" t="s">
        <v>6312</v>
      </c>
      <c r="C4618" s="2" t="s">
        <v>560</v>
      </c>
      <c r="D4618" s="2" t="s">
        <v>91</v>
      </c>
      <c r="E4618" s="2" t="s">
        <v>101</v>
      </c>
      <c r="F4618" s="2">
        <v>23</v>
      </c>
      <c r="G4618" s="2" t="s">
        <v>69</v>
      </c>
      <c r="H4618" s="2" t="s">
        <v>259</v>
      </c>
      <c r="I4618" s="2" t="s">
        <v>43</v>
      </c>
      <c r="J4618" s="3">
        <v>45720</v>
      </c>
      <c r="K4618" s="3">
        <v>45725</v>
      </c>
      <c r="L4618" s="2" t="s">
        <v>37</v>
      </c>
      <c r="M4618" s="2" t="s">
        <v>260</v>
      </c>
      <c r="N4618" s="2" t="s">
        <v>261</v>
      </c>
      <c r="O4618" s="4">
        <v>123000</v>
      </c>
      <c r="P4618" s="4">
        <v>18600</v>
      </c>
      <c r="Q4618" s="4">
        <v>104400</v>
      </c>
      <c r="R4618" s="2">
        <v>60</v>
      </c>
      <c r="S4618" s="5">
        <v>14.52</v>
      </c>
      <c r="T4618" s="4">
        <v>3003.24</v>
      </c>
      <c r="U4618" s="2" t="s">
        <v>73</v>
      </c>
      <c r="V4618" s="2" t="s">
        <v>74</v>
      </c>
      <c r="W4618" s="4">
        <v>51055.08</v>
      </c>
      <c r="X4618" s="4">
        <v>129139.32</v>
      </c>
      <c r="Y4618" s="4">
        <v>180194.4</v>
      </c>
      <c r="Z4618" s="2">
        <v>0</v>
      </c>
      <c r="AA4618" s="2" t="s">
        <v>56</v>
      </c>
      <c r="AB4618" s="2" t="s">
        <v>15731</v>
      </c>
      <c r="AC4618" s="2" t="s">
        <v>106</v>
      </c>
      <c r="AD4618" s="2" t="s">
        <v>76</v>
      </c>
      <c r="AE4618" s="5">
        <v>84.88</v>
      </c>
      <c r="AF4618" s="2">
        <v>0</v>
      </c>
      <c r="AG4618" s="2" t="s">
        <v>77</v>
      </c>
      <c r="AH4618" s="2">
        <v>5</v>
      </c>
      <c r="AI4618" s="6" t="str">
        <f t="shared" si="216"/>
        <v>18-24</v>
      </c>
      <c r="AJ4618" s="11">
        <f>YEAR(tbl_LoanData[[#This Row],[Application Date]])</f>
        <v>2025</v>
      </c>
      <c r="AK4618" s="11" t="str">
        <f>TEXT(tbl_LoanData[[#This Row],[Application Date]],"MMMM")</f>
        <v>March</v>
      </c>
      <c r="AL4618" s="12">
        <f>DATE(YEAR(tbl_LoanData[[#This Row],[Application Date]]),MONTH(tbl_LoanData[[#This Row],[Application Date]]),1)</f>
        <v>45717</v>
      </c>
      <c r="AM4618" s="14">
        <f ca="1">IF(AND(tbl_LoanData[[#This Row],[Application Date]]&gt;=EOMONTH(TODAY(),-1)+1,tbl_LoanData[[#This Row],[Application Date]]&lt;=TODAY()),tbl_LoanData[[#This Row],[Loan Amount]],0)</f>
        <v>0</v>
      </c>
      <c r="AN4618" s="14">
        <f>tbl_LoanData[[#This Row],[Amount Paid]]-(Q4618-X4618)</f>
        <v>75794.400000000009</v>
      </c>
      <c r="AO4618" s="14">
        <f>IF(tbl_LoanData[[#This Row],[Application Status]]="Approved",1,0)</f>
        <v>1</v>
      </c>
      <c r="AP4618" s="22" t="str">
        <f t="shared" ca="1" si="217"/>
        <v/>
      </c>
      <c r="AQ4618" s="22" t="str">
        <f t="shared" ca="1" si="218"/>
        <v/>
      </c>
    </row>
    <row r="4619" spans="1:43" ht="14.4" customHeight="1" x14ac:dyDescent="0.3">
      <c r="A4619" s="2" t="s">
        <v>6569</v>
      </c>
      <c r="B4619" s="2" t="s">
        <v>6570</v>
      </c>
      <c r="C4619" s="2" t="s">
        <v>317</v>
      </c>
      <c r="D4619" s="2" t="s">
        <v>67</v>
      </c>
      <c r="E4619" s="2" t="s">
        <v>81</v>
      </c>
      <c r="F4619" s="2">
        <v>59</v>
      </c>
      <c r="G4619" s="2" t="s">
        <v>83</v>
      </c>
      <c r="H4619" s="2" t="s">
        <v>166</v>
      </c>
      <c r="I4619" s="2" t="s">
        <v>46</v>
      </c>
      <c r="J4619" s="3">
        <v>45733</v>
      </c>
      <c r="K4619" s="3">
        <v>45749</v>
      </c>
      <c r="L4619" s="2" t="s">
        <v>36</v>
      </c>
      <c r="M4619" s="2" t="s">
        <v>94</v>
      </c>
      <c r="N4619" s="2" t="s">
        <v>212</v>
      </c>
      <c r="O4619" s="4">
        <v>1618000</v>
      </c>
      <c r="P4619" s="4">
        <v>412700</v>
      </c>
      <c r="Q4619" s="4">
        <v>1205300</v>
      </c>
      <c r="R4619" s="2">
        <v>36</v>
      </c>
      <c r="S4619" s="5">
        <v>8.31</v>
      </c>
      <c r="T4619" s="4">
        <v>41827.26</v>
      </c>
      <c r="U4619" s="2" t="s">
        <v>73</v>
      </c>
      <c r="V4619" s="2" t="s">
        <v>74</v>
      </c>
      <c r="W4619" s="4">
        <v>669236.16</v>
      </c>
      <c r="X4619" s="4">
        <v>836545.13</v>
      </c>
      <c r="Y4619" s="4">
        <v>1505781.29</v>
      </c>
      <c r="Z4619" s="2">
        <v>0</v>
      </c>
      <c r="AA4619" s="2" t="s">
        <v>56</v>
      </c>
      <c r="AB4619" s="2" t="s">
        <v>15734</v>
      </c>
      <c r="AC4619" s="2" t="s">
        <v>121</v>
      </c>
      <c r="AD4619" s="2" t="s">
        <v>76</v>
      </c>
      <c r="AE4619" s="5">
        <v>74.489999999999995</v>
      </c>
      <c r="AF4619" s="2">
        <v>0</v>
      </c>
      <c r="AG4619" s="2" t="s">
        <v>77</v>
      </c>
      <c r="AH4619" s="2">
        <v>16</v>
      </c>
      <c r="AI4619" s="6" t="str">
        <f t="shared" si="216"/>
        <v>55-64</v>
      </c>
      <c r="AJ4619" s="11">
        <f>YEAR(tbl_LoanData[[#This Row],[Application Date]])</f>
        <v>2025</v>
      </c>
      <c r="AK4619" s="11" t="str">
        <f>TEXT(tbl_LoanData[[#This Row],[Application Date]],"MMMM")</f>
        <v>March</v>
      </c>
      <c r="AL4619" s="12">
        <f>DATE(YEAR(tbl_LoanData[[#This Row],[Application Date]]),MONTH(tbl_LoanData[[#This Row],[Application Date]]),1)</f>
        <v>45717</v>
      </c>
      <c r="AM4619" s="14">
        <f ca="1">IF(AND(tbl_LoanData[[#This Row],[Application Date]]&gt;=EOMONTH(TODAY(),-1)+1,tbl_LoanData[[#This Row],[Application Date]]&lt;=TODAY()),tbl_LoanData[[#This Row],[Loan Amount]],0)</f>
        <v>0</v>
      </c>
      <c r="AN4619" s="14">
        <f>tbl_LoanData[[#This Row],[Amount Paid]]-(Q4619-X4619)</f>
        <v>300481.29000000004</v>
      </c>
      <c r="AO4619" s="14">
        <f>IF(tbl_LoanData[[#This Row],[Application Status]]="Approved",1,0)</f>
        <v>1</v>
      </c>
      <c r="AP4619" s="22" t="str">
        <f t="shared" ca="1" si="217"/>
        <v/>
      </c>
      <c r="AQ4619" s="22" t="str">
        <f t="shared" ca="1" si="218"/>
        <v/>
      </c>
    </row>
    <row r="4620" spans="1:43" ht="14.4" customHeight="1" x14ac:dyDescent="0.3">
      <c r="A4620" s="2" t="s">
        <v>6635</v>
      </c>
      <c r="B4620" s="2" t="s">
        <v>6636</v>
      </c>
      <c r="C4620" s="2" t="s">
        <v>687</v>
      </c>
      <c r="D4620" s="2" t="s">
        <v>118</v>
      </c>
      <c r="E4620" s="2" t="s">
        <v>91</v>
      </c>
      <c r="F4620" s="2">
        <v>26</v>
      </c>
      <c r="G4620" s="2" t="s">
        <v>83</v>
      </c>
      <c r="H4620" s="2" t="s">
        <v>244</v>
      </c>
      <c r="I4620" s="2" t="s">
        <v>48</v>
      </c>
      <c r="J4620" s="3">
        <v>45731</v>
      </c>
      <c r="K4620" s="3"/>
      <c r="L4620" s="2" t="s">
        <v>37</v>
      </c>
      <c r="M4620" s="2" t="s">
        <v>260</v>
      </c>
      <c r="N4620" s="2" t="s">
        <v>745</v>
      </c>
      <c r="O4620" s="4">
        <v>93000</v>
      </c>
      <c r="P4620" s="4">
        <v>28700</v>
      </c>
      <c r="Q4620" s="4">
        <v>64300</v>
      </c>
      <c r="R4620" s="2">
        <v>48</v>
      </c>
      <c r="S4620" s="5">
        <v>7.19</v>
      </c>
      <c r="T4620" s="4">
        <v>1724.85</v>
      </c>
      <c r="U4620" s="2" t="s">
        <v>113</v>
      </c>
      <c r="V4620" s="2" t="s">
        <v>97</v>
      </c>
      <c r="W4620" s="4">
        <v>0</v>
      </c>
      <c r="X4620" s="4">
        <v>0</v>
      </c>
      <c r="Y4620" s="4">
        <v>82792.679999999993</v>
      </c>
      <c r="Z4620" s="2">
        <v>0</v>
      </c>
      <c r="AA4620" s="2" t="s">
        <v>97</v>
      </c>
      <c r="AB4620" s="2" t="s">
        <v>15728</v>
      </c>
      <c r="AC4620" s="2" t="s">
        <v>106</v>
      </c>
      <c r="AD4620" s="2" t="s">
        <v>76</v>
      </c>
      <c r="AE4620" s="5">
        <v>69.14</v>
      </c>
      <c r="AF4620" s="2">
        <v>0</v>
      </c>
      <c r="AG4620" s="2" t="s">
        <v>97</v>
      </c>
      <c r="AH4620" s="2"/>
      <c r="AI4620" s="6" t="str">
        <f t="shared" si="216"/>
        <v>25-34</v>
      </c>
      <c r="AJ4620" s="11">
        <f>YEAR(tbl_LoanData[[#This Row],[Application Date]])</f>
        <v>2025</v>
      </c>
      <c r="AK4620" s="11" t="str">
        <f>TEXT(tbl_LoanData[[#This Row],[Application Date]],"MMMM")</f>
        <v>March</v>
      </c>
      <c r="AL4620" s="12">
        <f>DATE(YEAR(tbl_LoanData[[#This Row],[Application Date]]),MONTH(tbl_LoanData[[#This Row],[Application Date]]),1)</f>
        <v>45717</v>
      </c>
      <c r="AM4620" s="14">
        <f ca="1">IF(AND(tbl_LoanData[[#This Row],[Application Date]]&gt;=EOMONTH(TODAY(),-1)+1,tbl_LoanData[[#This Row],[Application Date]]&lt;=TODAY()),tbl_LoanData[[#This Row],[Loan Amount]],0)</f>
        <v>0</v>
      </c>
      <c r="AN4620" s="14">
        <f>tbl_LoanData[[#This Row],[Amount Paid]]-(Q4620-X4620)</f>
        <v>-64300</v>
      </c>
      <c r="AO4620" s="14">
        <f>IF(tbl_LoanData[[#This Row],[Application Status]]="Approved",1,0)</f>
        <v>0</v>
      </c>
      <c r="AP4620" s="22" t="str">
        <f t="shared" ca="1" si="217"/>
        <v/>
      </c>
      <c r="AQ4620" s="22" t="str">
        <f t="shared" ca="1" si="218"/>
        <v/>
      </c>
    </row>
    <row r="4621" spans="1:43" ht="14.4" customHeight="1" x14ac:dyDescent="0.3">
      <c r="A4621" s="2" t="s">
        <v>6785</v>
      </c>
      <c r="B4621" s="2" t="s">
        <v>6786</v>
      </c>
      <c r="C4621" s="2" t="s">
        <v>66</v>
      </c>
      <c r="D4621" s="2" t="s">
        <v>254</v>
      </c>
      <c r="E4621" s="2" t="s">
        <v>385</v>
      </c>
      <c r="F4621" s="2">
        <v>42</v>
      </c>
      <c r="G4621" s="2" t="s">
        <v>69</v>
      </c>
      <c r="H4621" s="2" t="s">
        <v>298</v>
      </c>
      <c r="I4621" s="2" t="s">
        <v>43</v>
      </c>
      <c r="J4621" s="3">
        <v>45736</v>
      </c>
      <c r="K4621" s="3">
        <v>45745</v>
      </c>
      <c r="L4621" s="2" t="s">
        <v>40</v>
      </c>
      <c r="M4621" s="2" t="s">
        <v>94</v>
      </c>
      <c r="N4621" s="2" t="s">
        <v>95</v>
      </c>
      <c r="O4621" s="4">
        <v>729000</v>
      </c>
      <c r="P4621" s="4">
        <v>73000</v>
      </c>
      <c r="Q4621" s="4">
        <v>656000</v>
      </c>
      <c r="R4621" s="2">
        <v>12</v>
      </c>
      <c r="S4621" s="5">
        <v>7.11</v>
      </c>
      <c r="T4621" s="4">
        <v>58553.47</v>
      </c>
      <c r="U4621" s="2" t="s">
        <v>73</v>
      </c>
      <c r="V4621" s="2" t="s">
        <v>33</v>
      </c>
      <c r="W4621" s="4">
        <v>702641.6</v>
      </c>
      <c r="X4621" s="4">
        <v>0</v>
      </c>
      <c r="Y4621" s="4">
        <v>702641.6</v>
      </c>
      <c r="Z4621" s="2">
        <v>0</v>
      </c>
      <c r="AA4621" s="2" t="s">
        <v>56</v>
      </c>
      <c r="AB4621" s="2" t="s">
        <v>15734</v>
      </c>
      <c r="AC4621" s="2" t="s">
        <v>129</v>
      </c>
      <c r="AD4621" s="2" t="s">
        <v>76</v>
      </c>
      <c r="AE4621" s="5">
        <v>89.99</v>
      </c>
      <c r="AF4621" s="2">
        <v>0</v>
      </c>
      <c r="AG4621" s="2" t="s">
        <v>77</v>
      </c>
      <c r="AH4621" s="2">
        <v>9</v>
      </c>
      <c r="AI4621" s="6" t="str">
        <f t="shared" si="216"/>
        <v>35-44</v>
      </c>
      <c r="AJ4621" s="11">
        <f>YEAR(tbl_LoanData[[#This Row],[Application Date]])</f>
        <v>2025</v>
      </c>
      <c r="AK4621" s="11" t="str">
        <f>TEXT(tbl_LoanData[[#This Row],[Application Date]],"MMMM")</f>
        <v>March</v>
      </c>
      <c r="AL4621" s="12">
        <f>DATE(YEAR(tbl_LoanData[[#This Row],[Application Date]]),MONTH(tbl_LoanData[[#This Row],[Application Date]]),1)</f>
        <v>45717</v>
      </c>
      <c r="AM4621" s="14">
        <f ca="1">IF(AND(tbl_LoanData[[#This Row],[Application Date]]&gt;=EOMONTH(TODAY(),-1)+1,tbl_LoanData[[#This Row],[Application Date]]&lt;=TODAY()),tbl_LoanData[[#This Row],[Loan Amount]],0)</f>
        <v>0</v>
      </c>
      <c r="AN4621" s="14">
        <f>tbl_LoanData[[#This Row],[Amount Paid]]-(Q4621-X4621)</f>
        <v>46641.599999999977</v>
      </c>
      <c r="AO4621" s="14">
        <f>IF(tbl_LoanData[[#This Row],[Application Status]]="Approved",1,0)</f>
        <v>1</v>
      </c>
      <c r="AP4621" s="22" t="str">
        <f t="shared" ca="1" si="217"/>
        <v/>
      </c>
      <c r="AQ4621" s="22" t="str">
        <f t="shared" ca="1" si="218"/>
        <v/>
      </c>
    </row>
    <row r="4622" spans="1:43" ht="14.4" customHeight="1" x14ac:dyDescent="0.3">
      <c r="A4622" s="2" t="s">
        <v>6899</v>
      </c>
      <c r="B4622" s="2" t="s">
        <v>6900</v>
      </c>
      <c r="C4622" s="2" t="s">
        <v>1102</v>
      </c>
      <c r="D4622" s="2" t="s">
        <v>204</v>
      </c>
      <c r="E4622" s="2" t="s">
        <v>150</v>
      </c>
      <c r="F4622" s="2">
        <v>27</v>
      </c>
      <c r="G4622" s="2" t="s">
        <v>69</v>
      </c>
      <c r="H4622" s="2" t="s">
        <v>211</v>
      </c>
      <c r="I4622" s="2" t="s">
        <v>50</v>
      </c>
      <c r="J4622" s="3">
        <v>45722</v>
      </c>
      <c r="K4622" s="3"/>
      <c r="L4622" s="2" t="s">
        <v>40</v>
      </c>
      <c r="M4622" s="2" t="s">
        <v>71</v>
      </c>
      <c r="N4622" s="2" t="s">
        <v>137</v>
      </c>
      <c r="O4622" s="4">
        <v>961000</v>
      </c>
      <c r="P4622" s="4">
        <v>370300</v>
      </c>
      <c r="Q4622" s="4">
        <v>590700</v>
      </c>
      <c r="R4622" s="2">
        <v>48</v>
      </c>
      <c r="S4622" s="5">
        <v>9.52</v>
      </c>
      <c r="T4622" s="4">
        <v>16992.47</v>
      </c>
      <c r="U4622" s="2" t="s">
        <v>113</v>
      </c>
      <c r="V4622" s="2" t="s">
        <v>97</v>
      </c>
      <c r="W4622" s="4">
        <v>0</v>
      </c>
      <c r="X4622" s="4">
        <v>0</v>
      </c>
      <c r="Y4622" s="4">
        <v>815638.56</v>
      </c>
      <c r="Z4622" s="2">
        <v>0</v>
      </c>
      <c r="AA4622" s="2" t="s">
        <v>97</v>
      </c>
      <c r="AB4622" s="2" t="s">
        <v>15733</v>
      </c>
      <c r="AC4622" s="2" t="s">
        <v>106</v>
      </c>
      <c r="AD4622" s="2" t="s">
        <v>76</v>
      </c>
      <c r="AE4622" s="5">
        <v>61.47</v>
      </c>
      <c r="AF4622" s="2">
        <v>0</v>
      </c>
      <c r="AG4622" s="2" t="s">
        <v>97</v>
      </c>
      <c r="AH4622" s="2"/>
      <c r="AI4622" s="6" t="str">
        <f t="shared" si="216"/>
        <v>25-34</v>
      </c>
      <c r="AJ4622" s="11">
        <f>YEAR(tbl_LoanData[[#This Row],[Application Date]])</f>
        <v>2025</v>
      </c>
      <c r="AK4622" s="11" t="str">
        <f>TEXT(tbl_LoanData[[#This Row],[Application Date]],"MMMM")</f>
        <v>March</v>
      </c>
      <c r="AL4622" s="12">
        <f>DATE(YEAR(tbl_LoanData[[#This Row],[Application Date]]),MONTH(tbl_LoanData[[#This Row],[Application Date]]),1)</f>
        <v>45717</v>
      </c>
      <c r="AM4622" s="14">
        <f ca="1">IF(AND(tbl_LoanData[[#This Row],[Application Date]]&gt;=EOMONTH(TODAY(),-1)+1,tbl_LoanData[[#This Row],[Application Date]]&lt;=TODAY()),tbl_LoanData[[#This Row],[Loan Amount]],0)</f>
        <v>0</v>
      </c>
      <c r="AN4622" s="14">
        <f>tbl_LoanData[[#This Row],[Amount Paid]]-(Q4622-X4622)</f>
        <v>-590700</v>
      </c>
      <c r="AO4622" s="14">
        <f>IF(tbl_LoanData[[#This Row],[Application Status]]="Approved",1,0)</f>
        <v>0</v>
      </c>
      <c r="AP4622" s="22" t="str">
        <f t="shared" ca="1" si="217"/>
        <v/>
      </c>
      <c r="AQ4622" s="22" t="str">
        <f t="shared" ca="1" si="218"/>
        <v/>
      </c>
    </row>
    <row r="4623" spans="1:43" ht="14.4" customHeight="1" x14ac:dyDescent="0.3">
      <c r="A4623" s="2" t="s">
        <v>6901</v>
      </c>
      <c r="B4623" s="2" t="s">
        <v>6902</v>
      </c>
      <c r="C4623" s="2" t="s">
        <v>297</v>
      </c>
      <c r="D4623" s="2" t="s">
        <v>189</v>
      </c>
      <c r="E4623" s="2" t="s">
        <v>102</v>
      </c>
      <c r="F4623" s="2">
        <v>46</v>
      </c>
      <c r="G4623" s="2" t="s">
        <v>69</v>
      </c>
      <c r="H4623" s="2" t="s">
        <v>233</v>
      </c>
      <c r="I4623" s="2" t="s">
        <v>46</v>
      </c>
      <c r="J4623" s="3">
        <v>45737</v>
      </c>
      <c r="K4623" s="3"/>
      <c r="L4623" s="2" t="s">
        <v>38</v>
      </c>
      <c r="M4623" s="2" t="s">
        <v>85</v>
      </c>
      <c r="N4623" s="2" t="s">
        <v>314</v>
      </c>
      <c r="O4623" s="4">
        <v>1359000</v>
      </c>
      <c r="P4623" s="4">
        <v>392200</v>
      </c>
      <c r="Q4623" s="4">
        <v>966800</v>
      </c>
      <c r="R4623" s="2">
        <v>60</v>
      </c>
      <c r="S4623" s="5">
        <v>6.82</v>
      </c>
      <c r="T4623" s="4">
        <v>21607.98</v>
      </c>
      <c r="U4623" s="2" t="s">
        <v>113</v>
      </c>
      <c r="V4623" s="2" t="s">
        <v>97</v>
      </c>
      <c r="W4623" s="4">
        <v>0</v>
      </c>
      <c r="X4623" s="4">
        <v>0</v>
      </c>
      <c r="Y4623" s="4">
        <v>1296478.8</v>
      </c>
      <c r="Z4623" s="2">
        <v>0</v>
      </c>
      <c r="AA4623" s="2" t="s">
        <v>97</v>
      </c>
      <c r="AB4623" s="2" t="s">
        <v>15730</v>
      </c>
      <c r="AC4623" s="2" t="s">
        <v>106</v>
      </c>
      <c r="AD4623" s="2" t="s">
        <v>76</v>
      </c>
      <c r="AE4623" s="5">
        <v>71.14</v>
      </c>
      <c r="AF4623" s="2">
        <v>0</v>
      </c>
      <c r="AG4623" s="2" t="s">
        <v>97</v>
      </c>
      <c r="AH4623" s="2"/>
      <c r="AI4623" s="6" t="str">
        <f t="shared" si="216"/>
        <v>45-54</v>
      </c>
      <c r="AJ4623" s="11">
        <f>YEAR(tbl_LoanData[[#This Row],[Application Date]])</f>
        <v>2025</v>
      </c>
      <c r="AK4623" s="11" t="str">
        <f>TEXT(tbl_LoanData[[#This Row],[Application Date]],"MMMM")</f>
        <v>March</v>
      </c>
      <c r="AL4623" s="12">
        <f>DATE(YEAR(tbl_LoanData[[#This Row],[Application Date]]),MONTH(tbl_LoanData[[#This Row],[Application Date]]),1)</f>
        <v>45717</v>
      </c>
      <c r="AM4623" s="14">
        <f ca="1">IF(AND(tbl_LoanData[[#This Row],[Application Date]]&gt;=EOMONTH(TODAY(),-1)+1,tbl_LoanData[[#This Row],[Application Date]]&lt;=TODAY()),tbl_LoanData[[#This Row],[Loan Amount]],0)</f>
        <v>0</v>
      </c>
      <c r="AN4623" s="14">
        <f>tbl_LoanData[[#This Row],[Amount Paid]]-(Q4623-X4623)</f>
        <v>-966800</v>
      </c>
      <c r="AO4623" s="14">
        <f>IF(tbl_LoanData[[#This Row],[Application Status]]="Approved",1,0)</f>
        <v>0</v>
      </c>
      <c r="AP4623" s="22" t="str">
        <f t="shared" ca="1" si="217"/>
        <v/>
      </c>
      <c r="AQ4623" s="22" t="str">
        <f t="shared" ca="1" si="218"/>
        <v/>
      </c>
    </row>
    <row r="4624" spans="1:43" ht="14.4" customHeight="1" x14ac:dyDescent="0.3">
      <c r="A4624" s="2" t="s">
        <v>6919</v>
      </c>
      <c r="B4624" s="2" t="s">
        <v>6920</v>
      </c>
      <c r="C4624" s="2" t="s">
        <v>133</v>
      </c>
      <c r="D4624" s="2" t="s">
        <v>67</v>
      </c>
      <c r="E4624" s="2" t="s">
        <v>176</v>
      </c>
      <c r="F4624" s="2">
        <v>64</v>
      </c>
      <c r="G4624" s="2" t="s">
        <v>69</v>
      </c>
      <c r="H4624" s="2" t="s">
        <v>543</v>
      </c>
      <c r="I4624" s="2" t="s">
        <v>45</v>
      </c>
      <c r="J4624" s="3">
        <v>45724</v>
      </c>
      <c r="K4624" s="3"/>
      <c r="L4624" s="2" t="s">
        <v>36</v>
      </c>
      <c r="M4624" s="2" t="s">
        <v>104</v>
      </c>
      <c r="N4624" s="2" t="s">
        <v>592</v>
      </c>
      <c r="O4624" s="4">
        <v>1509000</v>
      </c>
      <c r="P4624" s="4">
        <v>264600</v>
      </c>
      <c r="Q4624" s="4">
        <v>1244400</v>
      </c>
      <c r="R4624" s="2">
        <v>60</v>
      </c>
      <c r="S4624" s="5">
        <v>8.9700000000000006</v>
      </c>
      <c r="T4624" s="4">
        <v>30041.89</v>
      </c>
      <c r="U4624" s="2" t="s">
        <v>96</v>
      </c>
      <c r="V4624" s="2" t="s">
        <v>97</v>
      </c>
      <c r="W4624" s="4">
        <v>0</v>
      </c>
      <c r="X4624" s="4">
        <v>0</v>
      </c>
      <c r="Y4624" s="4">
        <v>1802513.4</v>
      </c>
      <c r="Z4624" s="2">
        <v>0</v>
      </c>
      <c r="AA4624" s="2" t="s">
        <v>97</v>
      </c>
      <c r="AB4624" s="2" t="s">
        <v>15731</v>
      </c>
      <c r="AC4624" s="2" t="s">
        <v>87</v>
      </c>
      <c r="AD4624" s="2" t="s">
        <v>76</v>
      </c>
      <c r="AE4624" s="5">
        <v>82.47</v>
      </c>
      <c r="AF4624" s="2">
        <v>0</v>
      </c>
      <c r="AG4624" s="2" t="s">
        <v>97</v>
      </c>
      <c r="AH4624" s="2"/>
      <c r="AI4624" s="6" t="str">
        <f t="shared" si="216"/>
        <v>55-64</v>
      </c>
      <c r="AJ4624" s="11">
        <f>YEAR(tbl_LoanData[[#This Row],[Application Date]])</f>
        <v>2025</v>
      </c>
      <c r="AK4624" s="11" t="str">
        <f>TEXT(tbl_LoanData[[#This Row],[Application Date]],"MMMM")</f>
        <v>March</v>
      </c>
      <c r="AL4624" s="12">
        <f>DATE(YEAR(tbl_LoanData[[#This Row],[Application Date]]),MONTH(tbl_LoanData[[#This Row],[Application Date]]),1)</f>
        <v>45717</v>
      </c>
      <c r="AM4624" s="14">
        <f ca="1">IF(AND(tbl_LoanData[[#This Row],[Application Date]]&gt;=EOMONTH(TODAY(),-1)+1,tbl_LoanData[[#This Row],[Application Date]]&lt;=TODAY()),tbl_LoanData[[#This Row],[Loan Amount]],0)</f>
        <v>0</v>
      </c>
      <c r="AN4624" s="14">
        <f>tbl_LoanData[[#This Row],[Amount Paid]]-(Q4624-X4624)</f>
        <v>-1244400</v>
      </c>
      <c r="AO4624" s="14">
        <f>IF(tbl_LoanData[[#This Row],[Application Status]]="Approved",1,0)</f>
        <v>0</v>
      </c>
      <c r="AP4624" s="22" t="str">
        <f t="shared" ca="1" si="217"/>
        <v/>
      </c>
      <c r="AQ4624" s="22" t="str">
        <f t="shared" ca="1" si="218"/>
        <v/>
      </c>
    </row>
    <row r="4625" spans="1:43" ht="14.4" customHeight="1" x14ac:dyDescent="0.3">
      <c r="A4625" s="2" t="s">
        <v>7001</v>
      </c>
      <c r="B4625" s="2" t="s">
        <v>7002</v>
      </c>
      <c r="C4625" s="2" t="s">
        <v>277</v>
      </c>
      <c r="D4625" s="2" t="s">
        <v>118</v>
      </c>
      <c r="E4625" s="2" t="s">
        <v>68</v>
      </c>
      <c r="F4625" s="2">
        <v>38</v>
      </c>
      <c r="G4625" s="2" t="s">
        <v>83</v>
      </c>
      <c r="H4625" s="2" t="s">
        <v>278</v>
      </c>
      <c r="I4625" s="2" t="s">
        <v>45</v>
      </c>
      <c r="J4625" s="3">
        <v>45738</v>
      </c>
      <c r="K4625" s="3">
        <v>45751</v>
      </c>
      <c r="L4625" s="2" t="s">
        <v>39</v>
      </c>
      <c r="M4625" s="2" t="s">
        <v>71</v>
      </c>
      <c r="N4625" s="2" t="s">
        <v>294</v>
      </c>
      <c r="O4625" s="4">
        <v>1555000</v>
      </c>
      <c r="P4625" s="4">
        <v>466100</v>
      </c>
      <c r="Q4625" s="4">
        <v>1088900</v>
      </c>
      <c r="R4625" s="2">
        <v>48</v>
      </c>
      <c r="S4625" s="5">
        <v>14.02</v>
      </c>
      <c r="T4625" s="4">
        <v>35407.4</v>
      </c>
      <c r="U4625" s="2" t="s">
        <v>73</v>
      </c>
      <c r="V4625" s="2" t="s">
        <v>74</v>
      </c>
      <c r="W4625" s="4">
        <v>566518.4</v>
      </c>
      <c r="X4625" s="4">
        <v>1133036.72</v>
      </c>
      <c r="Y4625" s="4">
        <v>1699555.12</v>
      </c>
      <c r="Z4625" s="2">
        <v>0</v>
      </c>
      <c r="AA4625" s="2" t="s">
        <v>56</v>
      </c>
      <c r="AB4625" s="2" t="s">
        <v>15727</v>
      </c>
      <c r="AC4625" s="2" t="s">
        <v>106</v>
      </c>
      <c r="AD4625" s="2" t="s">
        <v>76</v>
      </c>
      <c r="AE4625" s="5">
        <v>70.03</v>
      </c>
      <c r="AF4625" s="2">
        <v>0</v>
      </c>
      <c r="AG4625" s="2" t="s">
        <v>77</v>
      </c>
      <c r="AH4625" s="2">
        <v>13</v>
      </c>
      <c r="AI4625" s="6" t="str">
        <f t="shared" si="216"/>
        <v>35-44</v>
      </c>
      <c r="AJ4625" s="11">
        <f>YEAR(tbl_LoanData[[#This Row],[Application Date]])</f>
        <v>2025</v>
      </c>
      <c r="AK4625" s="11" t="str">
        <f>TEXT(tbl_LoanData[[#This Row],[Application Date]],"MMMM")</f>
        <v>March</v>
      </c>
      <c r="AL4625" s="12">
        <f>DATE(YEAR(tbl_LoanData[[#This Row],[Application Date]]),MONTH(tbl_LoanData[[#This Row],[Application Date]]),1)</f>
        <v>45717</v>
      </c>
      <c r="AM4625" s="14">
        <f ca="1">IF(AND(tbl_LoanData[[#This Row],[Application Date]]&gt;=EOMONTH(TODAY(),-1)+1,tbl_LoanData[[#This Row],[Application Date]]&lt;=TODAY()),tbl_LoanData[[#This Row],[Loan Amount]],0)</f>
        <v>0</v>
      </c>
      <c r="AN4625" s="14">
        <f>tbl_LoanData[[#This Row],[Amount Paid]]-(Q4625-X4625)</f>
        <v>610655.12</v>
      </c>
      <c r="AO4625" s="14">
        <f>IF(tbl_LoanData[[#This Row],[Application Status]]="Approved",1,0)</f>
        <v>1</v>
      </c>
      <c r="AP4625" s="22" t="str">
        <f t="shared" ca="1" si="217"/>
        <v/>
      </c>
      <c r="AQ4625" s="22" t="str">
        <f t="shared" ca="1" si="218"/>
        <v/>
      </c>
    </row>
    <row r="4626" spans="1:43" x14ac:dyDescent="0.3">
      <c r="A4626" s="2" t="s">
        <v>7005</v>
      </c>
      <c r="B4626" s="2" t="s">
        <v>7006</v>
      </c>
      <c r="C4626" s="2" t="s">
        <v>397</v>
      </c>
      <c r="D4626" s="2" t="s">
        <v>232</v>
      </c>
      <c r="E4626" s="2" t="s">
        <v>284</v>
      </c>
      <c r="F4626" s="2">
        <v>23</v>
      </c>
      <c r="G4626" s="2" t="s">
        <v>83</v>
      </c>
      <c r="H4626" s="2" t="s">
        <v>250</v>
      </c>
      <c r="I4626" s="2" t="s">
        <v>52</v>
      </c>
      <c r="J4626" s="3">
        <v>45743</v>
      </c>
      <c r="K4626" s="3">
        <v>45762</v>
      </c>
      <c r="L4626" s="2" t="s">
        <v>36</v>
      </c>
      <c r="M4626" s="2" t="s">
        <v>94</v>
      </c>
      <c r="N4626" s="2" t="s">
        <v>212</v>
      </c>
      <c r="O4626" s="4">
        <v>1888000</v>
      </c>
      <c r="P4626" s="4">
        <v>473200</v>
      </c>
      <c r="Q4626" s="4">
        <v>1414800</v>
      </c>
      <c r="R4626" s="2">
        <v>36</v>
      </c>
      <c r="S4626" s="5">
        <v>7.64</v>
      </c>
      <c r="T4626" s="4">
        <v>48307.56</v>
      </c>
      <c r="U4626" s="2" t="s">
        <v>73</v>
      </c>
      <c r="V4626" s="2" t="s">
        <v>74</v>
      </c>
      <c r="W4626" s="4">
        <v>772920.96</v>
      </c>
      <c r="X4626" s="4">
        <v>966151.2</v>
      </c>
      <c r="Y4626" s="4">
        <v>1739072.16</v>
      </c>
      <c r="Z4626" s="2">
        <v>0</v>
      </c>
      <c r="AA4626" s="2" t="s">
        <v>56</v>
      </c>
      <c r="AB4626" s="2" t="s">
        <v>15732</v>
      </c>
      <c r="AC4626" s="2" t="s">
        <v>121</v>
      </c>
      <c r="AD4626" s="2" t="s">
        <v>76</v>
      </c>
      <c r="AE4626" s="5">
        <v>74.94</v>
      </c>
      <c r="AF4626" s="2">
        <v>0</v>
      </c>
      <c r="AG4626" s="2" t="s">
        <v>77</v>
      </c>
      <c r="AH4626" s="2">
        <v>19</v>
      </c>
      <c r="AI4626" s="6" t="str">
        <f t="shared" si="216"/>
        <v>18-24</v>
      </c>
      <c r="AJ4626" s="11">
        <f>YEAR(tbl_LoanData[[#This Row],[Application Date]])</f>
        <v>2025</v>
      </c>
      <c r="AK4626" s="11" t="str">
        <f>TEXT(tbl_LoanData[[#This Row],[Application Date]],"MMMM")</f>
        <v>March</v>
      </c>
      <c r="AL4626" s="12">
        <f>DATE(YEAR(tbl_LoanData[[#This Row],[Application Date]]),MONTH(tbl_LoanData[[#This Row],[Application Date]]),1)</f>
        <v>45717</v>
      </c>
      <c r="AM4626" s="14">
        <f ca="1">IF(AND(tbl_LoanData[[#This Row],[Application Date]]&gt;=EOMONTH(TODAY(),-1)+1,tbl_LoanData[[#This Row],[Application Date]]&lt;=TODAY()),tbl_LoanData[[#This Row],[Loan Amount]],0)</f>
        <v>0</v>
      </c>
      <c r="AN4626" s="14">
        <f>tbl_LoanData[[#This Row],[Amount Paid]]-(Q4626-X4626)</f>
        <v>324272.15999999992</v>
      </c>
      <c r="AO4626" s="14">
        <f>IF(tbl_LoanData[[#This Row],[Application Status]]="Approved",1,0)</f>
        <v>1</v>
      </c>
      <c r="AP4626" s="22" t="str">
        <f t="shared" ca="1" si="217"/>
        <v/>
      </c>
      <c r="AQ4626" s="22" t="str">
        <f t="shared" ca="1" si="218"/>
        <v/>
      </c>
    </row>
    <row r="4627" spans="1:43" ht="14.4" customHeight="1" x14ac:dyDescent="0.3">
      <c r="A4627" s="2" t="s">
        <v>7089</v>
      </c>
      <c r="B4627" s="2" t="s">
        <v>7090</v>
      </c>
      <c r="C4627" s="2" t="s">
        <v>216</v>
      </c>
      <c r="D4627" s="2" t="s">
        <v>204</v>
      </c>
      <c r="E4627" s="2" t="s">
        <v>284</v>
      </c>
      <c r="F4627" s="2">
        <v>27</v>
      </c>
      <c r="G4627" s="2" t="s">
        <v>83</v>
      </c>
      <c r="H4627" s="2" t="s">
        <v>269</v>
      </c>
      <c r="I4627" s="2" t="s">
        <v>46</v>
      </c>
      <c r="J4627" s="3">
        <v>45729</v>
      </c>
      <c r="K4627" s="3"/>
      <c r="L4627" s="2" t="s">
        <v>40</v>
      </c>
      <c r="M4627" s="2" t="s">
        <v>111</v>
      </c>
      <c r="N4627" s="2" t="s">
        <v>120</v>
      </c>
      <c r="O4627" s="4">
        <v>1452000</v>
      </c>
      <c r="P4627" s="4">
        <v>165000</v>
      </c>
      <c r="Q4627" s="4">
        <v>1287000</v>
      </c>
      <c r="R4627" s="2">
        <v>48</v>
      </c>
      <c r="S4627" s="5">
        <v>5.99</v>
      </c>
      <c r="T4627" s="4">
        <v>33236.78</v>
      </c>
      <c r="U4627" s="2" t="s">
        <v>113</v>
      </c>
      <c r="V4627" s="2" t="s">
        <v>97</v>
      </c>
      <c r="W4627" s="4">
        <v>0</v>
      </c>
      <c r="X4627" s="4">
        <v>0</v>
      </c>
      <c r="Y4627" s="4">
        <v>1595365.2</v>
      </c>
      <c r="Z4627" s="2">
        <v>0</v>
      </c>
      <c r="AA4627" s="2" t="s">
        <v>97</v>
      </c>
      <c r="AB4627" s="2" t="s">
        <v>15731</v>
      </c>
      <c r="AC4627" s="2" t="s">
        <v>75</v>
      </c>
      <c r="AD4627" s="2" t="s">
        <v>76</v>
      </c>
      <c r="AE4627" s="5">
        <v>88.64</v>
      </c>
      <c r="AF4627" s="2">
        <v>0</v>
      </c>
      <c r="AG4627" s="2" t="s">
        <v>97</v>
      </c>
      <c r="AH4627" s="2"/>
      <c r="AI4627" s="6" t="str">
        <f t="shared" si="216"/>
        <v>25-34</v>
      </c>
      <c r="AJ4627" s="11">
        <f>YEAR(tbl_LoanData[[#This Row],[Application Date]])</f>
        <v>2025</v>
      </c>
      <c r="AK4627" s="11" t="str">
        <f>TEXT(tbl_LoanData[[#This Row],[Application Date]],"MMMM")</f>
        <v>March</v>
      </c>
      <c r="AL4627" s="12">
        <f>DATE(YEAR(tbl_LoanData[[#This Row],[Application Date]]),MONTH(tbl_LoanData[[#This Row],[Application Date]]),1)</f>
        <v>45717</v>
      </c>
      <c r="AM4627" s="14">
        <f ca="1">IF(AND(tbl_LoanData[[#This Row],[Application Date]]&gt;=EOMONTH(TODAY(),-1)+1,tbl_LoanData[[#This Row],[Application Date]]&lt;=TODAY()),tbl_LoanData[[#This Row],[Loan Amount]],0)</f>
        <v>0</v>
      </c>
      <c r="AN4627" s="14">
        <f>tbl_LoanData[[#This Row],[Amount Paid]]-(Q4627-X4627)</f>
        <v>-1287000</v>
      </c>
      <c r="AO4627" s="14">
        <f>IF(tbl_LoanData[[#This Row],[Application Status]]="Approved",1,0)</f>
        <v>0</v>
      </c>
      <c r="AP4627" s="22" t="str">
        <f t="shared" ca="1" si="217"/>
        <v/>
      </c>
      <c r="AQ4627" s="22" t="str">
        <f t="shared" ca="1" si="218"/>
        <v/>
      </c>
    </row>
    <row r="4628" spans="1:43" ht="14.4" customHeight="1" x14ac:dyDescent="0.3">
      <c r="A4628" s="2" t="s">
        <v>7273</v>
      </c>
      <c r="B4628" s="2" t="s">
        <v>7274</v>
      </c>
      <c r="C4628" s="2" t="s">
        <v>781</v>
      </c>
      <c r="D4628" s="2" t="s">
        <v>254</v>
      </c>
      <c r="E4628" s="2" t="s">
        <v>293</v>
      </c>
      <c r="F4628" s="2">
        <v>48</v>
      </c>
      <c r="G4628" s="2" t="s">
        <v>69</v>
      </c>
      <c r="H4628" s="2" t="s">
        <v>136</v>
      </c>
      <c r="I4628" s="2" t="s">
        <v>49</v>
      </c>
      <c r="J4628" s="3">
        <v>45721</v>
      </c>
      <c r="K4628" s="3">
        <v>45736</v>
      </c>
      <c r="L4628" s="2" t="s">
        <v>40</v>
      </c>
      <c r="M4628" s="2" t="s">
        <v>157</v>
      </c>
      <c r="N4628" s="2" t="s">
        <v>328</v>
      </c>
      <c r="O4628" s="4">
        <v>749000</v>
      </c>
      <c r="P4628" s="4">
        <v>228000</v>
      </c>
      <c r="Q4628" s="4">
        <v>521000</v>
      </c>
      <c r="R4628" s="2">
        <v>48</v>
      </c>
      <c r="S4628" s="5">
        <v>12.34</v>
      </c>
      <c r="T4628" s="4">
        <v>16211.78</v>
      </c>
      <c r="U4628" s="2" t="s">
        <v>73</v>
      </c>
      <c r="V4628" s="2" t="s">
        <v>74</v>
      </c>
      <c r="W4628" s="4">
        <v>275600.26</v>
      </c>
      <c r="X4628" s="4">
        <v>502565.34</v>
      </c>
      <c r="Y4628" s="4">
        <v>778165.6</v>
      </c>
      <c r="Z4628" s="2">
        <v>0</v>
      </c>
      <c r="AA4628" s="2" t="s">
        <v>56</v>
      </c>
      <c r="AB4628" s="2" t="s">
        <v>15735</v>
      </c>
      <c r="AC4628" s="2" t="s">
        <v>129</v>
      </c>
      <c r="AD4628" s="2" t="s">
        <v>76</v>
      </c>
      <c r="AE4628" s="5">
        <v>69.56</v>
      </c>
      <c r="AF4628" s="2">
        <v>0</v>
      </c>
      <c r="AG4628" s="2" t="s">
        <v>77</v>
      </c>
      <c r="AH4628" s="2">
        <v>15</v>
      </c>
      <c r="AI4628" s="6" t="str">
        <f t="shared" si="216"/>
        <v>45-54</v>
      </c>
      <c r="AJ4628" s="11">
        <f>YEAR(tbl_LoanData[[#This Row],[Application Date]])</f>
        <v>2025</v>
      </c>
      <c r="AK4628" s="11" t="str">
        <f>TEXT(tbl_LoanData[[#This Row],[Application Date]],"MMMM")</f>
        <v>March</v>
      </c>
      <c r="AL4628" s="12">
        <f>DATE(YEAR(tbl_LoanData[[#This Row],[Application Date]]),MONTH(tbl_LoanData[[#This Row],[Application Date]]),1)</f>
        <v>45717</v>
      </c>
      <c r="AM4628" s="14">
        <f ca="1">IF(AND(tbl_LoanData[[#This Row],[Application Date]]&gt;=EOMONTH(TODAY(),-1)+1,tbl_LoanData[[#This Row],[Application Date]]&lt;=TODAY()),tbl_LoanData[[#This Row],[Loan Amount]],0)</f>
        <v>0</v>
      </c>
      <c r="AN4628" s="14">
        <f>tbl_LoanData[[#This Row],[Amount Paid]]-(Q4628-X4628)</f>
        <v>257165.60000000003</v>
      </c>
      <c r="AO4628" s="14">
        <f>IF(tbl_LoanData[[#This Row],[Application Status]]="Approved",1,0)</f>
        <v>1</v>
      </c>
      <c r="AP4628" s="22" t="str">
        <f t="shared" ca="1" si="217"/>
        <v/>
      </c>
      <c r="AQ4628" s="22" t="str">
        <f t="shared" ca="1" si="218"/>
        <v/>
      </c>
    </row>
    <row r="4629" spans="1:43" ht="14.4" customHeight="1" x14ac:dyDescent="0.3">
      <c r="A4629" s="2" t="s">
        <v>7275</v>
      </c>
      <c r="B4629" s="2" t="s">
        <v>7276</v>
      </c>
      <c r="C4629" s="2" t="s">
        <v>281</v>
      </c>
      <c r="D4629" s="2" t="s">
        <v>82</v>
      </c>
      <c r="E4629" s="2" t="s">
        <v>284</v>
      </c>
      <c r="F4629" s="2">
        <v>64</v>
      </c>
      <c r="G4629" s="2" t="s">
        <v>83</v>
      </c>
      <c r="H4629" s="2" t="s">
        <v>318</v>
      </c>
      <c r="I4629" s="2" t="s">
        <v>42</v>
      </c>
      <c r="J4629" s="3">
        <v>45733</v>
      </c>
      <c r="K4629" s="3">
        <v>45752</v>
      </c>
      <c r="L4629" s="2" t="s">
        <v>39</v>
      </c>
      <c r="M4629" s="2" t="s">
        <v>167</v>
      </c>
      <c r="N4629" s="2" t="s">
        <v>168</v>
      </c>
      <c r="O4629" s="4">
        <v>2587000</v>
      </c>
      <c r="P4629" s="4">
        <v>942800</v>
      </c>
      <c r="Q4629" s="4">
        <v>1644200</v>
      </c>
      <c r="R4629" s="2">
        <v>18</v>
      </c>
      <c r="S4629" s="5">
        <v>7.12</v>
      </c>
      <c r="T4629" s="4">
        <v>101100.03</v>
      </c>
      <c r="U4629" s="2" t="s">
        <v>73</v>
      </c>
      <c r="V4629" s="2" t="s">
        <v>74</v>
      </c>
      <c r="W4629" s="4">
        <v>1617600.48</v>
      </c>
      <c r="X4629" s="4">
        <v>202200.08</v>
      </c>
      <c r="Y4629" s="4">
        <v>1819800.56</v>
      </c>
      <c r="Z4629" s="2">
        <v>0</v>
      </c>
      <c r="AA4629" s="2" t="s">
        <v>56</v>
      </c>
      <c r="AB4629" s="2" t="s">
        <v>15731</v>
      </c>
      <c r="AC4629" s="2" t="s">
        <v>87</v>
      </c>
      <c r="AD4629" s="2" t="s">
        <v>76</v>
      </c>
      <c r="AE4629" s="5">
        <v>63.56</v>
      </c>
      <c r="AF4629" s="2">
        <v>0</v>
      </c>
      <c r="AG4629" s="2" t="s">
        <v>77</v>
      </c>
      <c r="AH4629" s="2">
        <v>19</v>
      </c>
      <c r="AI4629" s="6" t="str">
        <f t="shared" si="216"/>
        <v>55-64</v>
      </c>
      <c r="AJ4629" s="11">
        <f>YEAR(tbl_LoanData[[#This Row],[Application Date]])</f>
        <v>2025</v>
      </c>
      <c r="AK4629" s="11" t="str">
        <f>TEXT(tbl_LoanData[[#This Row],[Application Date]],"MMMM")</f>
        <v>March</v>
      </c>
      <c r="AL4629" s="12">
        <f>DATE(YEAR(tbl_LoanData[[#This Row],[Application Date]]),MONTH(tbl_LoanData[[#This Row],[Application Date]]),1)</f>
        <v>45717</v>
      </c>
      <c r="AM4629" s="14">
        <f ca="1">IF(AND(tbl_LoanData[[#This Row],[Application Date]]&gt;=EOMONTH(TODAY(),-1)+1,tbl_LoanData[[#This Row],[Application Date]]&lt;=TODAY()),tbl_LoanData[[#This Row],[Loan Amount]],0)</f>
        <v>0</v>
      </c>
      <c r="AN4629" s="14">
        <f>tbl_LoanData[[#This Row],[Amount Paid]]-(Q4629-X4629)</f>
        <v>175600.56000000006</v>
      </c>
      <c r="AO4629" s="14">
        <f>IF(tbl_LoanData[[#This Row],[Application Status]]="Approved",1,0)</f>
        <v>1</v>
      </c>
      <c r="AP4629" s="22" t="str">
        <f t="shared" ca="1" si="217"/>
        <v/>
      </c>
      <c r="AQ4629" s="22" t="str">
        <f t="shared" ca="1" si="218"/>
        <v/>
      </c>
    </row>
    <row r="4630" spans="1:43" ht="14.4" customHeight="1" x14ac:dyDescent="0.3">
      <c r="A4630" s="2" t="s">
        <v>7449</v>
      </c>
      <c r="B4630" s="2" t="s">
        <v>7450</v>
      </c>
      <c r="C4630" s="2" t="s">
        <v>223</v>
      </c>
      <c r="D4630" s="2" t="s">
        <v>161</v>
      </c>
      <c r="E4630" s="2" t="s">
        <v>311</v>
      </c>
      <c r="F4630" s="2">
        <v>22</v>
      </c>
      <c r="G4630" s="2" t="s">
        <v>69</v>
      </c>
      <c r="H4630" s="2" t="s">
        <v>398</v>
      </c>
      <c r="I4630" s="2" t="s">
        <v>46</v>
      </c>
      <c r="J4630" s="3">
        <v>45722</v>
      </c>
      <c r="K4630" s="3">
        <v>45726</v>
      </c>
      <c r="L4630" s="2" t="s">
        <v>36</v>
      </c>
      <c r="M4630" s="2" t="s">
        <v>104</v>
      </c>
      <c r="N4630" s="2" t="s">
        <v>105</v>
      </c>
      <c r="O4630" s="4">
        <v>1910000</v>
      </c>
      <c r="P4630" s="4">
        <v>383900</v>
      </c>
      <c r="Q4630" s="4">
        <v>1526100</v>
      </c>
      <c r="R4630" s="2">
        <v>48</v>
      </c>
      <c r="S4630" s="5">
        <v>8.67</v>
      </c>
      <c r="T4630" s="4">
        <v>42819.82</v>
      </c>
      <c r="U4630" s="2" t="s">
        <v>73</v>
      </c>
      <c r="V4630" s="2" t="s">
        <v>74</v>
      </c>
      <c r="W4630" s="4">
        <v>727936.94</v>
      </c>
      <c r="X4630" s="4">
        <v>1327414.54</v>
      </c>
      <c r="Y4630" s="4">
        <v>2055351.48</v>
      </c>
      <c r="Z4630" s="2">
        <v>0</v>
      </c>
      <c r="AA4630" s="2" t="s">
        <v>56</v>
      </c>
      <c r="AB4630" s="2" t="s">
        <v>15732</v>
      </c>
      <c r="AC4630" s="2" t="s">
        <v>138</v>
      </c>
      <c r="AD4630" s="2" t="s">
        <v>76</v>
      </c>
      <c r="AE4630" s="5">
        <v>79.900000000000006</v>
      </c>
      <c r="AF4630" s="2">
        <v>0</v>
      </c>
      <c r="AG4630" s="2" t="s">
        <v>77</v>
      </c>
      <c r="AH4630" s="2">
        <v>4</v>
      </c>
      <c r="AI4630" s="6" t="str">
        <f t="shared" si="216"/>
        <v>18-24</v>
      </c>
      <c r="AJ4630" s="11">
        <f>YEAR(tbl_LoanData[[#This Row],[Application Date]])</f>
        <v>2025</v>
      </c>
      <c r="AK4630" s="11" t="str">
        <f>TEXT(tbl_LoanData[[#This Row],[Application Date]],"MMMM")</f>
        <v>March</v>
      </c>
      <c r="AL4630" s="12">
        <f>DATE(YEAR(tbl_LoanData[[#This Row],[Application Date]]),MONTH(tbl_LoanData[[#This Row],[Application Date]]),1)</f>
        <v>45717</v>
      </c>
      <c r="AM4630" s="14">
        <f ca="1">IF(AND(tbl_LoanData[[#This Row],[Application Date]]&gt;=EOMONTH(TODAY(),-1)+1,tbl_LoanData[[#This Row],[Application Date]]&lt;=TODAY()),tbl_LoanData[[#This Row],[Loan Amount]],0)</f>
        <v>0</v>
      </c>
      <c r="AN4630" s="14">
        <f>tbl_LoanData[[#This Row],[Amount Paid]]-(Q4630-X4630)</f>
        <v>529251.48</v>
      </c>
      <c r="AO4630" s="14">
        <f>IF(tbl_LoanData[[#This Row],[Application Status]]="Approved",1,0)</f>
        <v>1</v>
      </c>
      <c r="AP4630" s="22" t="str">
        <f t="shared" ca="1" si="217"/>
        <v/>
      </c>
      <c r="AQ4630" s="22" t="str">
        <f t="shared" ca="1" si="218"/>
        <v/>
      </c>
    </row>
    <row r="4631" spans="1:43" ht="14.4" customHeight="1" x14ac:dyDescent="0.3">
      <c r="A4631" s="2" t="s">
        <v>7471</v>
      </c>
      <c r="B4631" s="2" t="s">
        <v>7472</v>
      </c>
      <c r="C4631" s="2" t="s">
        <v>368</v>
      </c>
      <c r="D4631" s="2" t="s">
        <v>142</v>
      </c>
      <c r="E4631" s="2" t="s">
        <v>117</v>
      </c>
      <c r="F4631" s="2">
        <v>41</v>
      </c>
      <c r="G4631" s="2" t="s">
        <v>83</v>
      </c>
      <c r="H4631" s="2" t="s">
        <v>233</v>
      </c>
      <c r="I4631" s="2" t="s">
        <v>46</v>
      </c>
      <c r="J4631" s="3">
        <v>45728</v>
      </c>
      <c r="K4631" s="3">
        <v>45731</v>
      </c>
      <c r="L4631" s="2" t="s">
        <v>39</v>
      </c>
      <c r="M4631" s="2" t="s">
        <v>85</v>
      </c>
      <c r="N4631" s="2" t="s">
        <v>178</v>
      </c>
      <c r="O4631" s="4">
        <v>1642000</v>
      </c>
      <c r="P4631" s="4">
        <v>475900</v>
      </c>
      <c r="Q4631" s="4">
        <v>1166100</v>
      </c>
      <c r="R4631" s="2">
        <v>48</v>
      </c>
      <c r="S4631" s="5">
        <v>9.56</v>
      </c>
      <c r="T4631" s="4">
        <v>33583.68</v>
      </c>
      <c r="U4631" s="2" t="s">
        <v>73</v>
      </c>
      <c r="V4631" s="2" t="s">
        <v>34</v>
      </c>
      <c r="W4631" s="4">
        <v>268669.44</v>
      </c>
      <c r="X4631" s="4">
        <v>1343347.2</v>
      </c>
      <c r="Y4631" s="4">
        <v>1612016.6399999999</v>
      </c>
      <c r="Z4631" s="2">
        <v>288</v>
      </c>
      <c r="AA4631" s="2" t="s">
        <v>60</v>
      </c>
      <c r="AB4631" s="2" t="s">
        <v>15729</v>
      </c>
      <c r="AC4631" s="2" t="s">
        <v>129</v>
      </c>
      <c r="AD4631" s="2" t="s">
        <v>76</v>
      </c>
      <c r="AE4631" s="5">
        <v>71.02</v>
      </c>
      <c r="AF4631" s="2">
        <v>10</v>
      </c>
      <c r="AG4631" s="2" t="s">
        <v>130</v>
      </c>
      <c r="AH4631" s="2">
        <v>3</v>
      </c>
      <c r="AI4631" s="6" t="str">
        <f t="shared" si="216"/>
        <v>35-44</v>
      </c>
      <c r="AJ4631" s="11">
        <f>YEAR(tbl_LoanData[[#This Row],[Application Date]])</f>
        <v>2025</v>
      </c>
      <c r="AK4631" s="11" t="str">
        <f>TEXT(tbl_LoanData[[#This Row],[Application Date]],"MMMM")</f>
        <v>March</v>
      </c>
      <c r="AL4631" s="12">
        <f>DATE(YEAR(tbl_LoanData[[#This Row],[Application Date]]),MONTH(tbl_LoanData[[#This Row],[Application Date]]),1)</f>
        <v>45717</v>
      </c>
      <c r="AM4631" s="14">
        <f ca="1">IF(AND(tbl_LoanData[[#This Row],[Application Date]]&gt;=EOMONTH(TODAY(),-1)+1,tbl_LoanData[[#This Row],[Application Date]]&lt;=TODAY()),tbl_LoanData[[#This Row],[Loan Amount]],0)</f>
        <v>0</v>
      </c>
      <c r="AN4631" s="14">
        <f>tbl_LoanData[[#This Row],[Amount Paid]]-(Q4631-X4631)</f>
        <v>445916.63999999996</v>
      </c>
      <c r="AO4631" s="14">
        <f>IF(tbl_LoanData[[#This Row],[Application Status]]="Approved",1,0)</f>
        <v>1</v>
      </c>
      <c r="AP4631" s="22" t="str">
        <f t="shared" ca="1" si="217"/>
        <v/>
      </c>
      <c r="AQ4631" s="22" t="str">
        <f t="shared" ca="1" si="218"/>
        <v/>
      </c>
    </row>
    <row r="4632" spans="1:43" ht="14.4" customHeight="1" x14ac:dyDescent="0.3">
      <c r="A4632" s="2" t="s">
        <v>7651</v>
      </c>
      <c r="B4632" s="2" t="s">
        <v>7652</v>
      </c>
      <c r="C4632" s="2" t="s">
        <v>999</v>
      </c>
      <c r="D4632" s="2" t="s">
        <v>161</v>
      </c>
      <c r="E4632" s="2" t="s">
        <v>101</v>
      </c>
      <c r="F4632" s="2">
        <v>26</v>
      </c>
      <c r="G4632" s="2" t="s">
        <v>69</v>
      </c>
      <c r="H4632" s="2" t="s">
        <v>119</v>
      </c>
      <c r="I4632" s="2" t="s">
        <v>43</v>
      </c>
      <c r="J4632" s="3">
        <v>45726</v>
      </c>
      <c r="K4632" s="3"/>
      <c r="L4632" s="2" t="s">
        <v>36</v>
      </c>
      <c r="M4632" s="2" t="s">
        <v>94</v>
      </c>
      <c r="N4632" s="2" t="s">
        <v>212</v>
      </c>
      <c r="O4632" s="4">
        <v>1962000</v>
      </c>
      <c r="P4632" s="4">
        <v>628000</v>
      </c>
      <c r="Q4632" s="4">
        <v>1334000</v>
      </c>
      <c r="R4632" s="2">
        <v>48</v>
      </c>
      <c r="S4632" s="5">
        <v>11.95</v>
      </c>
      <c r="T4632" s="4">
        <v>41076.080000000002</v>
      </c>
      <c r="U4632" s="2" t="s">
        <v>113</v>
      </c>
      <c r="V4632" s="2" t="s">
        <v>97</v>
      </c>
      <c r="W4632" s="4">
        <v>0</v>
      </c>
      <c r="X4632" s="4">
        <v>0</v>
      </c>
      <c r="Y4632" s="4">
        <v>1971652</v>
      </c>
      <c r="Z4632" s="2">
        <v>0</v>
      </c>
      <c r="AA4632" s="2" t="s">
        <v>97</v>
      </c>
      <c r="AB4632" s="2" t="s">
        <v>15735</v>
      </c>
      <c r="AC4632" s="2" t="s">
        <v>121</v>
      </c>
      <c r="AD4632" s="2" t="s">
        <v>76</v>
      </c>
      <c r="AE4632" s="5">
        <v>67.989999999999995</v>
      </c>
      <c r="AF4632" s="2">
        <v>0</v>
      </c>
      <c r="AG4632" s="2" t="s">
        <v>97</v>
      </c>
      <c r="AH4632" s="2"/>
      <c r="AI4632" s="6" t="str">
        <f t="shared" si="216"/>
        <v>25-34</v>
      </c>
      <c r="AJ4632" s="11">
        <f>YEAR(tbl_LoanData[[#This Row],[Application Date]])</f>
        <v>2025</v>
      </c>
      <c r="AK4632" s="11" t="str">
        <f>TEXT(tbl_LoanData[[#This Row],[Application Date]],"MMMM")</f>
        <v>March</v>
      </c>
      <c r="AL4632" s="12">
        <f>DATE(YEAR(tbl_LoanData[[#This Row],[Application Date]]),MONTH(tbl_LoanData[[#This Row],[Application Date]]),1)</f>
        <v>45717</v>
      </c>
      <c r="AM4632" s="14">
        <f ca="1">IF(AND(tbl_LoanData[[#This Row],[Application Date]]&gt;=EOMONTH(TODAY(),-1)+1,tbl_LoanData[[#This Row],[Application Date]]&lt;=TODAY()),tbl_LoanData[[#This Row],[Loan Amount]],0)</f>
        <v>0</v>
      </c>
      <c r="AN4632" s="14">
        <f>tbl_LoanData[[#This Row],[Amount Paid]]-(Q4632-X4632)</f>
        <v>-1334000</v>
      </c>
      <c r="AO4632" s="14">
        <f>IF(tbl_LoanData[[#This Row],[Application Status]]="Approved",1,0)</f>
        <v>0</v>
      </c>
      <c r="AP4632" s="22" t="str">
        <f t="shared" ca="1" si="217"/>
        <v/>
      </c>
      <c r="AQ4632" s="22" t="str">
        <f t="shared" ca="1" si="218"/>
        <v/>
      </c>
    </row>
    <row r="4633" spans="1:43" ht="14.4" customHeight="1" x14ac:dyDescent="0.3">
      <c r="A4633" s="2" t="s">
        <v>7675</v>
      </c>
      <c r="B4633" s="2" t="s">
        <v>7676</v>
      </c>
      <c r="C4633" s="2" t="s">
        <v>546</v>
      </c>
      <c r="D4633" s="2" t="s">
        <v>182</v>
      </c>
      <c r="E4633" s="2" t="s">
        <v>447</v>
      </c>
      <c r="F4633" s="2">
        <v>27</v>
      </c>
      <c r="G4633" s="2" t="s">
        <v>83</v>
      </c>
      <c r="H4633" s="2" t="s">
        <v>259</v>
      </c>
      <c r="I4633" s="2" t="s">
        <v>43</v>
      </c>
      <c r="J4633" s="3">
        <v>45739</v>
      </c>
      <c r="K4633" s="3"/>
      <c r="L4633" s="2" t="s">
        <v>37</v>
      </c>
      <c r="M4633" s="2" t="s">
        <v>94</v>
      </c>
      <c r="N4633" s="2" t="s">
        <v>436</v>
      </c>
      <c r="O4633" s="4">
        <v>171000</v>
      </c>
      <c r="P4633" s="4">
        <v>38900</v>
      </c>
      <c r="Q4633" s="4">
        <v>132100</v>
      </c>
      <c r="R4633" s="2">
        <v>60</v>
      </c>
      <c r="S4633" s="5">
        <v>10.31</v>
      </c>
      <c r="T4633" s="4">
        <v>3336.63</v>
      </c>
      <c r="U4633" s="2" t="s">
        <v>113</v>
      </c>
      <c r="V4633" s="2" t="s">
        <v>97</v>
      </c>
      <c r="W4633" s="4">
        <v>0</v>
      </c>
      <c r="X4633" s="4">
        <v>0</v>
      </c>
      <c r="Y4633" s="4">
        <v>200197.55</v>
      </c>
      <c r="Z4633" s="2">
        <v>0</v>
      </c>
      <c r="AA4633" s="2" t="s">
        <v>97</v>
      </c>
      <c r="AB4633" s="2" t="s">
        <v>15733</v>
      </c>
      <c r="AC4633" s="2" t="s">
        <v>121</v>
      </c>
      <c r="AD4633" s="2" t="s">
        <v>76</v>
      </c>
      <c r="AE4633" s="5">
        <v>77.25</v>
      </c>
      <c r="AF4633" s="2">
        <v>0</v>
      </c>
      <c r="AG4633" s="2" t="s">
        <v>97</v>
      </c>
      <c r="AH4633" s="2"/>
      <c r="AI4633" s="6" t="str">
        <f t="shared" si="216"/>
        <v>25-34</v>
      </c>
      <c r="AJ4633" s="11">
        <f>YEAR(tbl_LoanData[[#This Row],[Application Date]])</f>
        <v>2025</v>
      </c>
      <c r="AK4633" s="11" t="str">
        <f>TEXT(tbl_LoanData[[#This Row],[Application Date]],"MMMM")</f>
        <v>March</v>
      </c>
      <c r="AL4633" s="12">
        <f>DATE(YEAR(tbl_LoanData[[#This Row],[Application Date]]),MONTH(tbl_LoanData[[#This Row],[Application Date]]),1)</f>
        <v>45717</v>
      </c>
      <c r="AM4633" s="14">
        <f ca="1">IF(AND(tbl_LoanData[[#This Row],[Application Date]]&gt;=EOMONTH(TODAY(),-1)+1,tbl_LoanData[[#This Row],[Application Date]]&lt;=TODAY()),tbl_LoanData[[#This Row],[Loan Amount]],0)</f>
        <v>0</v>
      </c>
      <c r="AN4633" s="14">
        <f>tbl_LoanData[[#This Row],[Amount Paid]]-(Q4633-X4633)</f>
        <v>-132100</v>
      </c>
      <c r="AO4633" s="14">
        <f>IF(tbl_LoanData[[#This Row],[Application Status]]="Approved",1,0)</f>
        <v>0</v>
      </c>
      <c r="AP4633" s="22" t="str">
        <f t="shared" ca="1" si="217"/>
        <v/>
      </c>
      <c r="AQ4633" s="22" t="str">
        <f t="shared" ca="1" si="218"/>
        <v/>
      </c>
    </row>
    <row r="4634" spans="1:43" ht="14.4" customHeight="1" x14ac:dyDescent="0.3">
      <c r="A4634" s="2" t="s">
        <v>7725</v>
      </c>
      <c r="B4634" s="2" t="s">
        <v>7726</v>
      </c>
      <c r="C4634" s="2" t="s">
        <v>397</v>
      </c>
      <c r="D4634" s="2" t="s">
        <v>117</v>
      </c>
      <c r="E4634" s="2" t="s">
        <v>232</v>
      </c>
      <c r="F4634" s="2">
        <v>54</v>
      </c>
      <c r="G4634" s="2" t="s">
        <v>83</v>
      </c>
      <c r="H4634" s="2" t="s">
        <v>191</v>
      </c>
      <c r="I4634" s="2" t="s">
        <v>51</v>
      </c>
      <c r="J4634" s="3">
        <v>45738</v>
      </c>
      <c r="K4634" s="3"/>
      <c r="L4634" s="2" t="s">
        <v>40</v>
      </c>
      <c r="M4634" s="2" t="s">
        <v>71</v>
      </c>
      <c r="N4634" s="2" t="s">
        <v>137</v>
      </c>
      <c r="O4634" s="4">
        <v>743000</v>
      </c>
      <c r="P4634" s="4">
        <v>174000</v>
      </c>
      <c r="Q4634" s="4">
        <v>569000</v>
      </c>
      <c r="R4634" s="2">
        <v>36</v>
      </c>
      <c r="S4634" s="5">
        <v>9.49</v>
      </c>
      <c r="T4634" s="4">
        <v>20305.400000000001</v>
      </c>
      <c r="U4634" s="2" t="s">
        <v>113</v>
      </c>
      <c r="V4634" s="2" t="s">
        <v>97</v>
      </c>
      <c r="W4634" s="4">
        <v>0</v>
      </c>
      <c r="X4634" s="4">
        <v>0</v>
      </c>
      <c r="Y4634" s="4">
        <v>730994.3</v>
      </c>
      <c r="Z4634" s="2">
        <v>0</v>
      </c>
      <c r="AA4634" s="2" t="s">
        <v>97</v>
      </c>
      <c r="AB4634" s="2" t="s">
        <v>15729</v>
      </c>
      <c r="AC4634" s="2" t="s">
        <v>332</v>
      </c>
      <c r="AD4634" s="2" t="s">
        <v>76</v>
      </c>
      <c r="AE4634" s="5">
        <v>76.58</v>
      </c>
      <c r="AF4634" s="2">
        <v>0</v>
      </c>
      <c r="AG4634" s="2" t="s">
        <v>97</v>
      </c>
      <c r="AH4634" s="2"/>
      <c r="AI4634" s="6" t="str">
        <f t="shared" si="216"/>
        <v>45-54</v>
      </c>
      <c r="AJ4634" s="11">
        <f>YEAR(tbl_LoanData[[#This Row],[Application Date]])</f>
        <v>2025</v>
      </c>
      <c r="AK4634" s="11" t="str">
        <f>TEXT(tbl_LoanData[[#This Row],[Application Date]],"MMMM")</f>
        <v>March</v>
      </c>
      <c r="AL4634" s="12">
        <f>DATE(YEAR(tbl_LoanData[[#This Row],[Application Date]]),MONTH(tbl_LoanData[[#This Row],[Application Date]]),1)</f>
        <v>45717</v>
      </c>
      <c r="AM4634" s="14">
        <f ca="1">IF(AND(tbl_LoanData[[#This Row],[Application Date]]&gt;=EOMONTH(TODAY(),-1)+1,tbl_LoanData[[#This Row],[Application Date]]&lt;=TODAY()),tbl_LoanData[[#This Row],[Loan Amount]],0)</f>
        <v>0</v>
      </c>
      <c r="AN4634" s="14">
        <f>tbl_LoanData[[#This Row],[Amount Paid]]-(Q4634-X4634)</f>
        <v>-569000</v>
      </c>
      <c r="AO4634" s="14">
        <f>IF(tbl_LoanData[[#This Row],[Application Status]]="Approved",1,0)</f>
        <v>0</v>
      </c>
      <c r="AP4634" s="22" t="str">
        <f t="shared" ca="1" si="217"/>
        <v/>
      </c>
      <c r="AQ4634" s="22" t="str">
        <f t="shared" ca="1" si="218"/>
        <v/>
      </c>
    </row>
    <row r="4635" spans="1:43" ht="14.4" customHeight="1" x14ac:dyDescent="0.3">
      <c r="A4635" s="2" t="s">
        <v>7837</v>
      </c>
      <c r="B4635" s="2" t="s">
        <v>7838</v>
      </c>
      <c r="C4635" s="2" t="s">
        <v>508</v>
      </c>
      <c r="D4635" s="2" t="s">
        <v>118</v>
      </c>
      <c r="E4635" s="2" t="s">
        <v>68</v>
      </c>
      <c r="F4635" s="2">
        <v>64</v>
      </c>
      <c r="G4635" s="2" t="s">
        <v>83</v>
      </c>
      <c r="H4635" s="2" t="s">
        <v>372</v>
      </c>
      <c r="I4635" s="2" t="s">
        <v>43</v>
      </c>
      <c r="J4635" s="3">
        <v>45736</v>
      </c>
      <c r="K4635" s="3">
        <v>45740</v>
      </c>
      <c r="L4635" s="2" t="s">
        <v>40</v>
      </c>
      <c r="M4635" s="2" t="s">
        <v>71</v>
      </c>
      <c r="N4635" s="2" t="s">
        <v>137</v>
      </c>
      <c r="O4635" s="4">
        <v>1066000</v>
      </c>
      <c r="P4635" s="4">
        <v>136200</v>
      </c>
      <c r="Q4635" s="4">
        <v>929800</v>
      </c>
      <c r="R4635" s="2">
        <v>36</v>
      </c>
      <c r="S4635" s="5">
        <v>10.119999999999999</v>
      </c>
      <c r="T4635" s="4">
        <v>33669.089999999997</v>
      </c>
      <c r="U4635" s="2" t="s">
        <v>73</v>
      </c>
      <c r="V4635" s="2" t="s">
        <v>74</v>
      </c>
      <c r="W4635" s="4">
        <v>572374.53</v>
      </c>
      <c r="X4635" s="4">
        <v>639712.75</v>
      </c>
      <c r="Y4635" s="4">
        <v>1212087.28</v>
      </c>
      <c r="Z4635" s="2">
        <v>0</v>
      </c>
      <c r="AA4635" s="2" t="s">
        <v>56</v>
      </c>
      <c r="AB4635" s="2" t="s">
        <v>15728</v>
      </c>
      <c r="AC4635" s="2" t="s">
        <v>87</v>
      </c>
      <c r="AD4635" s="2" t="s">
        <v>76</v>
      </c>
      <c r="AE4635" s="5">
        <v>87.22</v>
      </c>
      <c r="AF4635" s="2">
        <v>0</v>
      </c>
      <c r="AG4635" s="2" t="s">
        <v>77</v>
      </c>
      <c r="AH4635" s="2">
        <v>4</v>
      </c>
      <c r="AI4635" s="6" t="str">
        <f t="shared" si="216"/>
        <v>55-64</v>
      </c>
      <c r="AJ4635" s="11">
        <f>YEAR(tbl_LoanData[[#This Row],[Application Date]])</f>
        <v>2025</v>
      </c>
      <c r="AK4635" s="11" t="str">
        <f>TEXT(tbl_LoanData[[#This Row],[Application Date]],"MMMM")</f>
        <v>March</v>
      </c>
      <c r="AL4635" s="12">
        <f>DATE(YEAR(tbl_LoanData[[#This Row],[Application Date]]),MONTH(tbl_LoanData[[#This Row],[Application Date]]),1)</f>
        <v>45717</v>
      </c>
      <c r="AM4635" s="14">
        <f ca="1">IF(AND(tbl_LoanData[[#This Row],[Application Date]]&gt;=EOMONTH(TODAY(),-1)+1,tbl_LoanData[[#This Row],[Application Date]]&lt;=TODAY()),tbl_LoanData[[#This Row],[Loan Amount]],0)</f>
        <v>0</v>
      </c>
      <c r="AN4635" s="14">
        <f>tbl_LoanData[[#This Row],[Amount Paid]]-(Q4635-X4635)</f>
        <v>282287.28000000003</v>
      </c>
      <c r="AO4635" s="14">
        <f>IF(tbl_LoanData[[#This Row],[Application Status]]="Approved",1,0)</f>
        <v>1</v>
      </c>
      <c r="AP4635" s="22" t="str">
        <f t="shared" ca="1" si="217"/>
        <v/>
      </c>
      <c r="AQ4635" s="22" t="str">
        <f t="shared" ca="1" si="218"/>
        <v/>
      </c>
    </row>
    <row r="4636" spans="1:43" ht="14.4" customHeight="1" x14ac:dyDescent="0.3">
      <c r="A4636" s="2" t="s">
        <v>7869</v>
      </c>
      <c r="B4636" s="2" t="s">
        <v>7870</v>
      </c>
      <c r="C4636" s="2" t="s">
        <v>188</v>
      </c>
      <c r="D4636" s="2" t="s">
        <v>67</v>
      </c>
      <c r="E4636" s="2" t="s">
        <v>255</v>
      </c>
      <c r="F4636" s="2">
        <v>53</v>
      </c>
      <c r="G4636" s="2" t="s">
        <v>69</v>
      </c>
      <c r="H4636" s="2" t="s">
        <v>143</v>
      </c>
      <c r="I4636" s="2" t="s">
        <v>46</v>
      </c>
      <c r="J4636" s="3">
        <v>45730</v>
      </c>
      <c r="K4636" s="3"/>
      <c r="L4636" s="2" t="s">
        <v>36</v>
      </c>
      <c r="M4636" s="2" t="s">
        <v>104</v>
      </c>
      <c r="N4636" s="2" t="s">
        <v>592</v>
      </c>
      <c r="O4636" s="4">
        <v>1058000</v>
      </c>
      <c r="P4636" s="4">
        <v>274100</v>
      </c>
      <c r="Q4636" s="4">
        <v>783900</v>
      </c>
      <c r="R4636" s="2">
        <v>48</v>
      </c>
      <c r="S4636" s="5">
        <v>7.7</v>
      </c>
      <c r="T4636" s="4">
        <v>21361.279999999999</v>
      </c>
      <c r="U4636" s="2" t="s">
        <v>113</v>
      </c>
      <c r="V4636" s="2" t="s">
        <v>97</v>
      </c>
      <c r="W4636" s="4">
        <v>0</v>
      </c>
      <c r="X4636" s="4">
        <v>0</v>
      </c>
      <c r="Y4636" s="4">
        <v>1025341.2</v>
      </c>
      <c r="Z4636" s="2">
        <v>0</v>
      </c>
      <c r="AA4636" s="2" t="s">
        <v>97</v>
      </c>
      <c r="AB4636" s="2" t="s">
        <v>15727</v>
      </c>
      <c r="AC4636" s="2" t="s">
        <v>138</v>
      </c>
      <c r="AD4636" s="2" t="s">
        <v>76</v>
      </c>
      <c r="AE4636" s="5">
        <v>74.09</v>
      </c>
      <c r="AF4636" s="2">
        <v>0</v>
      </c>
      <c r="AG4636" s="2" t="s">
        <v>97</v>
      </c>
      <c r="AH4636" s="2"/>
      <c r="AI4636" s="6" t="str">
        <f t="shared" si="216"/>
        <v>45-54</v>
      </c>
      <c r="AJ4636" s="11">
        <f>YEAR(tbl_LoanData[[#This Row],[Application Date]])</f>
        <v>2025</v>
      </c>
      <c r="AK4636" s="11" t="str">
        <f>TEXT(tbl_LoanData[[#This Row],[Application Date]],"MMMM")</f>
        <v>March</v>
      </c>
      <c r="AL4636" s="12">
        <f>DATE(YEAR(tbl_LoanData[[#This Row],[Application Date]]),MONTH(tbl_LoanData[[#This Row],[Application Date]]),1)</f>
        <v>45717</v>
      </c>
      <c r="AM4636" s="14">
        <f ca="1">IF(AND(tbl_LoanData[[#This Row],[Application Date]]&gt;=EOMONTH(TODAY(),-1)+1,tbl_LoanData[[#This Row],[Application Date]]&lt;=TODAY()),tbl_LoanData[[#This Row],[Loan Amount]],0)</f>
        <v>0</v>
      </c>
      <c r="AN4636" s="14">
        <f>tbl_LoanData[[#This Row],[Amount Paid]]-(Q4636-X4636)</f>
        <v>-783900</v>
      </c>
      <c r="AO4636" s="14">
        <f>IF(tbl_LoanData[[#This Row],[Application Status]]="Approved",1,0)</f>
        <v>0</v>
      </c>
      <c r="AP4636" s="22" t="str">
        <f t="shared" ca="1" si="217"/>
        <v/>
      </c>
      <c r="AQ4636" s="22" t="str">
        <f t="shared" ca="1" si="218"/>
        <v/>
      </c>
    </row>
    <row r="4637" spans="1:43" ht="14.4" customHeight="1" x14ac:dyDescent="0.3">
      <c r="A4637" s="2" t="s">
        <v>8123</v>
      </c>
      <c r="B4637" s="2" t="s">
        <v>8124</v>
      </c>
      <c r="C4637" s="2" t="s">
        <v>390</v>
      </c>
      <c r="D4637" s="2" t="s">
        <v>189</v>
      </c>
      <c r="E4637" s="2" t="s">
        <v>68</v>
      </c>
      <c r="F4637" s="2">
        <v>63</v>
      </c>
      <c r="G4637" s="2" t="s">
        <v>83</v>
      </c>
      <c r="H4637" s="2" t="s">
        <v>70</v>
      </c>
      <c r="I4637" s="2" t="s">
        <v>50</v>
      </c>
      <c r="J4637" s="3">
        <v>45721</v>
      </c>
      <c r="K4637" s="3">
        <v>45742</v>
      </c>
      <c r="L4637" s="2" t="s">
        <v>36</v>
      </c>
      <c r="M4637" s="2" t="s">
        <v>85</v>
      </c>
      <c r="N4637" s="2" t="s">
        <v>624</v>
      </c>
      <c r="O4637" s="4">
        <v>1506000</v>
      </c>
      <c r="P4637" s="4">
        <v>318100</v>
      </c>
      <c r="Q4637" s="4">
        <v>1187900</v>
      </c>
      <c r="R4637" s="2">
        <v>48</v>
      </c>
      <c r="S4637" s="5">
        <v>12.28</v>
      </c>
      <c r="T4637" s="4">
        <v>36904.089999999997</v>
      </c>
      <c r="U4637" s="2" t="s">
        <v>73</v>
      </c>
      <c r="V4637" s="2" t="s">
        <v>74</v>
      </c>
      <c r="W4637" s="4">
        <v>627369.53</v>
      </c>
      <c r="X4637" s="4">
        <v>1144026.95</v>
      </c>
      <c r="Y4637" s="4">
        <v>1771396.48</v>
      </c>
      <c r="Z4637" s="2">
        <v>0</v>
      </c>
      <c r="AA4637" s="2" t="s">
        <v>56</v>
      </c>
      <c r="AB4637" s="2" t="s">
        <v>15734</v>
      </c>
      <c r="AC4637" s="2" t="s">
        <v>75</v>
      </c>
      <c r="AD4637" s="2" t="s">
        <v>76</v>
      </c>
      <c r="AE4637" s="5">
        <v>78.88</v>
      </c>
      <c r="AF4637" s="2">
        <v>0</v>
      </c>
      <c r="AG4637" s="2" t="s">
        <v>77</v>
      </c>
      <c r="AH4637" s="2">
        <v>21</v>
      </c>
      <c r="AI4637" s="6" t="str">
        <f t="shared" si="216"/>
        <v>55-64</v>
      </c>
      <c r="AJ4637" s="11">
        <f>YEAR(tbl_LoanData[[#This Row],[Application Date]])</f>
        <v>2025</v>
      </c>
      <c r="AK4637" s="11" t="str">
        <f>TEXT(tbl_LoanData[[#This Row],[Application Date]],"MMMM")</f>
        <v>March</v>
      </c>
      <c r="AL4637" s="12">
        <f>DATE(YEAR(tbl_LoanData[[#This Row],[Application Date]]),MONTH(tbl_LoanData[[#This Row],[Application Date]]),1)</f>
        <v>45717</v>
      </c>
      <c r="AM4637" s="14">
        <f ca="1">IF(AND(tbl_LoanData[[#This Row],[Application Date]]&gt;=EOMONTH(TODAY(),-1)+1,tbl_LoanData[[#This Row],[Application Date]]&lt;=TODAY()),tbl_LoanData[[#This Row],[Loan Amount]],0)</f>
        <v>0</v>
      </c>
      <c r="AN4637" s="14">
        <f>tbl_LoanData[[#This Row],[Amount Paid]]-(Q4637-X4637)</f>
        <v>583496.48</v>
      </c>
      <c r="AO4637" s="14">
        <f>IF(tbl_LoanData[[#This Row],[Application Status]]="Approved",1,0)</f>
        <v>1</v>
      </c>
      <c r="AP4637" s="22" t="str">
        <f t="shared" ca="1" si="217"/>
        <v/>
      </c>
      <c r="AQ4637" s="22" t="str">
        <f t="shared" ca="1" si="218"/>
        <v/>
      </c>
    </row>
    <row r="4638" spans="1:43" ht="14.4" customHeight="1" x14ac:dyDescent="0.3">
      <c r="A4638" s="2" t="s">
        <v>8205</v>
      </c>
      <c r="B4638" s="2" t="s">
        <v>8206</v>
      </c>
      <c r="C4638" s="2" t="s">
        <v>712</v>
      </c>
      <c r="D4638" s="2" t="s">
        <v>268</v>
      </c>
      <c r="E4638" s="2" t="s">
        <v>81</v>
      </c>
      <c r="F4638" s="2">
        <v>26</v>
      </c>
      <c r="G4638" s="2" t="s">
        <v>83</v>
      </c>
      <c r="H4638" s="2" t="s">
        <v>70</v>
      </c>
      <c r="I4638" s="2" t="s">
        <v>50</v>
      </c>
      <c r="J4638" s="3">
        <v>45734</v>
      </c>
      <c r="K4638" s="3">
        <v>45739</v>
      </c>
      <c r="L4638" s="2" t="s">
        <v>36</v>
      </c>
      <c r="M4638" s="2" t="s">
        <v>71</v>
      </c>
      <c r="N4638" s="2" t="s">
        <v>162</v>
      </c>
      <c r="O4638" s="4">
        <v>849000</v>
      </c>
      <c r="P4638" s="4">
        <v>262500</v>
      </c>
      <c r="Q4638" s="4">
        <v>586500</v>
      </c>
      <c r="R4638" s="2">
        <v>48</v>
      </c>
      <c r="S4638" s="5">
        <v>12.02</v>
      </c>
      <c r="T4638" s="4">
        <v>18093.52</v>
      </c>
      <c r="U4638" s="2" t="s">
        <v>73</v>
      </c>
      <c r="V4638" s="2" t="s">
        <v>74</v>
      </c>
      <c r="W4638" s="4">
        <v>307589.84000000003</v>
      </c>
      <c r="X4638" s="4">
        <v>560899.36</v>
      </c>
      <c r="Y4638" s="4">
        <v>868489.2</v>
      </c>
      <c r="Z4638" s="2">
        <v>0</v>
      </c>
      <c r="AA4638" s="2" t="s">
        <v>56</v>
      </c>
      <c r="AB4638" s="2" t="s">
        <v>15733</v>
      </c>
      <c r="AC4638" s="2" t="s">
        <v>360</v>
      </c>
      <c r="AD4638" s="2" t="s">
        <v>76</v>
      </c>
      <c r="AE4638" s="5">
        <v>69.08</v>
      </c>
      <c r="AF4638" s="2">
        <v>0</v>
      </c>
      <c r="AG4638" s="2" t="s">
        <v>77</v>
      </c>
      <c r="AH4638" s="2">
        <v>5</v>
      </c>
      <c r="AI4638" s="6" t="str">
        <f t="shared" si="216"/>
        <v>25-34</v>
      </c>
      <c r="AJ4638" s="11">
        <f>YEAR(tbl_LoanData[[#This Row],[Application Date]])</f>
        <v>2025</v>
      </c>
      <c r="AK4638" s="11" t="str">
        <f>TEXT(tbl_LoanData[[#This Row],[Application Date]],"MMMM")</f>
        <v>March</v>
      </c>
      <c r="AL4638" s="12">
        <f>DATE(YEAR(tbl_LoanData[[#This Row],[Application Date]]),MONTH(tbl_LoanData[[#This Row],[Application Date]]),1)</f>
        <v>45717</v>
      </c>
      <c r="AM4638" s="14">
        <f ca="1">IF(AND(tbl_LoanData[[#This Row],[Application Date]]&gt;=EOMONTH(TODAY(),-1)+1,tbl_LoanData[[#This Row],[Application Date]]&lt;=TODAY()),tbl_LoanData[[#This Row],[Loan Amount]],0)</f>
        <v>0</v>
      </c>
      <c r="AN4638" s="14">
        <f>tbl_LoanData[[#This Row],[Amount Paid]]-(Q4638-X4638)</f>
        <v>281989.2</v>
      </c>
      <c r="AO4638" s="14">
        <f>IF(tbl_LoanData[[#This Row],[Application Status]]="Approved",1,0)</f>
        <v>1</v>
      </c>
      <c r="AP4638" s="22" t="str">
        <f t="shared" ca="1" si="217"/>
        <v/>
      </c>
      <c r="AQ4638" s="22" t="str">
        <f t="shared" ca="1" si="218"/>
        <v/>
      </c>
    </row>
    <row r="4639" spans="1:43" x14ac:dyDescent="0.3">
      <c r="A4639" s="2" t="s">
        <v>8217</v>
      </c>
      <c r="B4639" s="2" t="s">
        <v>8218</v>
      </c>
      <c r="C4639" s="2" t="s">
        <v>627</v>
      </c>
      <c r="D4639" s="2" t="s">
        <v>182</v>
      </c>
      <c r="E4639" s="2" t="s">
        <v>176</v>
      </c>
      <c r="F4639" s="2">
        <v>21</v>
      </c>
      <c r="G4639" s="2" t="s">
        <v>83</v>
      </c>
      <c r="H4639" s="2" t="s">
        <v>516</v>
      </c>
      <c r="I4639" s="2" t="s">
        <v>53</v>
      </c>
      <c r="J4639" s="3">
        <v>45726</v>
      </c>
      <c r="K4639" s="3"/>
      <c r="L4639" s="2" t="s">
        <v>40</v>
      </c>
      <c r="M4639" s="2" t="s">
        <v>71</v>
      </c>
      <c r="N4639" s="2" t="s">
        <v>137</v>
      </c>
      <c r="O4639" s="4">
        <v>774000</v>
      </c>
      <c r="P4639" s="4">
        <v>170200</v>
      </c>
      <c r="Q4639" s="4">
        <v>603800</v>
      </c>
      <c r="R4639" s="2">
        <v>12</v>
      </c>
      <c r="S4639" s="5">
        <v>5.76</v>
      </c>
      <c r="T4639" s="4">
        <v>53214.91</v>
      </c>
      <c r="U4639" s="2" t="s">
        <v>96</v>
      </c>
      <c r="V4639" s="2" t="s">
        <v>97</v>
      </c>
      <c r="W4639" s="4">
        <v>0</v>
      </c>
      <c r="X4639" s="4">
        <v>0</v>
      </c>
      <c r="Y4639" s="4">
        <v>638578.88</v>
      </c>
      <c r="Z4639" s="2">
        <v>0</v>
      </c>
      <c r="AA4639" s="2" t="s">
        <v>97</v>
      </c>
      <c r="AB4639" s="2" t="s">
        <v>15727</v>
      </c>
      <c r="AC4639" s="2" t="s">
        <v>106</v>
      </c>
      <c r="AD4639" s="2" t="s">
        <v>76</v>
      </c>
      <c r="AE4639" s="5">
        <v>78.010000000000005</v>
      </c>
      <c r="AF4639" s="2">
        <v>0</v>
      </c>
      <c r="AG4639" s="2" t="s">
        <v>97</v>
      </c>
      <c r="AH4639" s="2"/>
      <c r="AI4639" s="6" t="str">
        <f t="shared" si="216"/>
        <v>18-24</v>
      </c>
      <c r="AJ4639" s="11">
        <f>YEAR(tbl_LoanData[[#This Row],[Application Date]])</f>
        <v>2025</v>
      </c>
      <c r="AK4639" s="11" t="str">
        <f>TEXT(tbl_LoanData[[#This Row],[Application Date]],"MMMM")</f>
        <v>March</v>
      </c>
      <c r="AL4639" s="12">
        <f>DATE(YEAR(tbl_LoanData[[#This Row],[Application Date]]),MONTH(tbl_LoanData[[#This Row],[Application Date]]),1)</f>
        <v>45717</v>
      </c>
      <c r="AM4639" s="14">
        <f ca="1">IF(AND(tbl_LoanData[[#This Row],[Application Date]]&gt;=EOMONTH(TODAY(),-1)+1,tbl_LoanData[[#This Row],[Application Date]]&lt;=TODAY()),tbl_LoanData[[#This Row],[Loan Amount]],0)</f>
        <v>0</v>
      </c>
      <c r="AN4639" s="14">
        <f>tbl_LoanData[[#This Row],[Amount Paid]]-(Q4639-X4639)</f>
        <v>-603800</v>
      </c>
      <c r="AO4639" s="14">
        <f>IF(tbl_LoanData[[#This Row],[Application Status]]="Approved",1,0)</f>
        <v>0</v>
      </c>
      <c r="AP4639" s="22" t="str">
        <f t="shared" ca="1" si="217"/>
        <v/>
      </c>
      <c r="AQ4639" s="22" t="str">
        <f t="shared" ca="1" si="218"/>
        <v/>
      </c>
    </row>
    <row r="4640" spans="1:43" ht="14.4" customHeight="1" x14ac:dyDescent="0.3">
      <c r="A4640" s="2" t="s">
        <v>8291</v>
      </c>
      <c r="B4640" s="2" t="s">
        <v>8292</v>
      </c>
      <c r="C4640" s="2" t="s">
        <v>435</v>
      </c>
      <c r="D4640" s="2" t="s">
        <v>254</v>
      </c>
      <c r="E4640" s="2" t="s">
        <v>268</v>
      </c>
      <c r="F4640" s="2">
        <v>42</v>
      </c>
      <c r="G4640" s="2" t="s">
        <v>83</v>
      </c>
      <c r="H4640" s="2" t="s">
        <v>265</v>
      </c>
      <c r="I4640" s="2" t="s">
        <v>44</v>
      </c>
      <c r="J4640" s="3">
        <v>45738</v>
      </c>
      <c r="K4640" s="3">
        <v>45745</v>
      </c>
      <c r="L4640" s="2" t="s">
        <v>36</v>
      </c>
      <c r="M4640" s="2" t="s">
        <v>104</v>
      </c>
      <c r="N4640" s="2" t="s">
        <v>592</v>
      </c>
      <c r="O4640" s="4">
        <v>862000</v>
      </c>
      <c r="P4640" s="4">
        <v>123000</v>
      </c>
      <c r="Q4640" s="4">
        <v>739000</v>
      </c>
      <c r="R4640" s="2">
        <v>18</v>
      </c>
      <c r="S4640" s="5">
        <v>5.52</v>
      </c>
      <c r="T4640" s="4">
        <v>44454.96</v>
      </c>
      <c r="U4640" s="2" t="s">
        <v>73</v>
      </c>
      <c r="V4640" s="2" t="s">
        <v>74</v>
      </c>
      <c r="W4640" s="4">
        <v>711279.36</v>
      </c>
      <c r="X4640" s="4">
        <v>88909.84</v>
      </c>
      <c r="Y4640" s="4">
        <v>800189.2</v>
      </c>
      <c r="Z4640" s="2">
        <v>0</v>
      </c>
      <c r="AA4640" s="2" t="s">
        <v>56</v>
      </c>
      <c r="AB4640" s="2" t="s">
        <v>15731</v>
      </c>
      <c r="AC4640" s="2" t="s">
        <v>75</v>
      </c>
      <c r="AD4640" s="2" t="s">
        <v>76</v>
      </c>
      <c r="AE4640" s="5">
        <v>85.73</v>
      </c>
      <c r="AF4640" s="2">
        <v>0</v>
      </c>
      <c r="AG4640" s="2" t="s">
        <v>77</v>
      </c>
      <c r="AH4640" s="2">
        <v>7</v>
      </c>
      <c r="AI4640" s="6" t="str">
        <f t="shared" si="216"/>
        <v>35-44</v>
      </c>
      <c r="AJ4640" s="11">
        <f>YEAR(tbl_LoanData[[#This Row],[Application Date]])</f>
        <v>2025</v>
      </c>
      <c r="AK4640" s="11" t="str">
        <f>TEXT(tbl_LoanData[[#This Row],[Application Date]],"MMMM")</f>
        <v>March</v>
      </c>
      <c r="AL4640" s="12">
        <f>DATE(YEAR(tbl_LoanData[[#This Row],[Application Date]]),MONTH(tbl_LoanData[[#This Row],[Application Date]]),1)</f>
        <v>45717</v>
      </c>
      <c r="AM4640" s="14">
        <f ca="1">IF(AND(tbl_LoanData[[#This Row],[Application Date]]&gt;=EOMONTH(TODAY(),-1)+1,tbl_LoanData[[#This Row],[Application Date]]&lt;=TODAY()),tbl_LoanData[[#This Row],[Loan Amount]],0)</f>
        <v>0</v>
      </c>
      <c r="AN4640" s="14">
        <f>tbl_LoanData[[#This Row],[Amount Paid]]-(Q4640-X4640)</f>
        <v>61189.199999999953</v>
      </c>
      <c r="AO4640" s="14">
        <f>IF(tbl_LoanData[[#This Row],[Application Status]]="Approved",1,0)</f>
        <v>1</v>
      </c>
      <c r="AP4640" s="22" t="str">
        <f t="shared" ca="1" si="217"/>
        <v/>
      </c>
      <c r="AQ4640" s="22" t="str">
        <f t="shared" ca="1" si="218"/>
        <v/>
      </c>
    </row>
    <row r="4641" spans="1:43" ht="14.4" customHeight="1" x14ac:dyDescent="0.3">
      <c r="A4641" s="2" t="s">
        <v>8349</v>
      </c>
      <c r="B4641" s="2" t="s">
        <v>8350</v>
      </c>
      <c r="C4641" s="2" t="s">
        <v>264</v>
      </c>
      <c r="D4641" s="2" t="s">
        <v>91</v>
      </c>
      <c r="E4641" s="2" t="s">
        <v>311</v>
      </c>
      <c r="F4641" s="2">
        <v>39</v>
      </c>
      <c r="G4641" s="2" t="s">
        <v>83</v>
      </c>
      <c r="H4641" s="2" t="s">
        <v>265</v>
      </c>
      <c r="I4641" s="2" t="s">
        <v>44</v>
      </c>
      <c r="J4641" s="3">
        <v>45733</v>
      </c>
      <c r="K4641" s="3">
        <v>45747</v>
      </c>
      <c r="L4641" s="2" t="s">
        <v>39</v>
      </c>
      <c r="M4641" s="2" t="s">
        <v>157</v>
      </c>
      <c r="N4641" s="2" t="s">
        <v>158</v>
      </c>
      <c r="O4641" s="4">
        <v>1247000</v>
      </c>
      <c r="P4641" s="4">
        <v>245000</v>
      </c>
      <c r="Q4641" s="4">
        <v>1002000</v>
      </c>
      <c r="R4641" s="2">
        <v>48</v>
      </c>
      <c r="S4641" s="5">
        <v>6.02</v>
      </c>
      <c r="T4641" s="4">
        <v>25901.7</v>
      </c>
      <c r="U4641" s="2" t="s">
        <v>73</v>
      </c>
      <c r="V4641" s="2" t="s">
        <v>74</v>
      </c>
      <c r="W4641" s="4">
        <v>388525.5</v>
      </c>
      <c r="X4641" s="4">
        <v>854756.1</v>
      </c>
      <c r="Y4641" s="4">
        <v>1243281.6000000001</v>
      </c>
      <c r="Z4641" s="2">
        <v>32</v>
      </c>
      <c r="AA4641" s="2" t="s">
        <v>58</v>
      </c>
      <c r="AB4641" s="2" t="s">
        <v>15732</v>
      </c>
      <c r="AC4641" s="2" t="s">
        <v>146</v>
      </c>
      <c r="AD4641" s="2" t="s">
        <v>76</v>
      </c>
      <c r="AE4641" s="5">
        <v>80.349999999999994</v>
      </c>
      <c r="AF4641" s="2">
        <v>1</v>
      </c>
      <c r="AG4641" s="2" t="s">
        <v>15718</v>
      </c>
      <c r="AH4641" s="2">
        <v>14</v>
      </c>
      <c r="AI4641" s="6" t="str">
        <f t="shared" si="216"/>
        <v>35-44</v>
      </c>
      <c r="AJ4641" s="11">
        <f>YEAR(tbl_LoanData[[#This Row],[Application Date]])</f>
        <v>2025</v>
      </c>
      <c r="AK4641" s="11" t="str">
        <f>TEXT(tbl_LoanData[[#This Row],[Application Date]],"MMMM")</f>
        <v>March</v>
      </c>
      <c r="AL4641" s="12">
        <f>DATE(YEAR(tbl_LoanData[[#This Row],[Application Date]]),MONTH(tbl_LoanData[[#This Row],[Application Date]]),1)</f>
        <v>45717</v>
      </c>
      <c r="AM4641" s="14">
        <f ca="1">IF(AND(tbl_LoanData[[#This Row],[Application Date]]&gt;=EOMONTH(TODAY(),-1)+1,tbl_LoanData[[#This Row],[Application Date]]&lt;=TODAY()),tbl_LoanData[[#This Row],[Loan Amount]],0)</f>
        <v>0</v>
      </c>
      <c r="AN4641" s="14">
        <f>tbl_LoanData[[#This Row],[Amount Paid]]-(Q4641-X4641)</f>
        <v>241281.59999999998</v>
      </c>
      <c r="AO4641" s="14">
        <f>IF(tbl_LoanData[[#This Row],[Application Status]]="Approved",1,0)</f>
        <v>1</v>
      </c>
      <c r="AP4641" s="22" t="str">
        <f t="shared" ca="1" si="217"/>
        <v/>
      </c>
      <c r="AQ4641" s="22" t="str">
        <f t="shared" ca="1" si="218"/>
        <v/>
      </c>
    </row>
    <row r="4642" spans="1:43" ht="14.4" customHeight="1" x14ac:dyDescent="0.3">
      <c r="A4642" s="2" t="s">
        <v>8351</v>
      </c>
      <c r="B4642" s="2" t="s">
        <v>8352</v>
      </c>
      <c r="C4642" s="2" t="s">
        <v>155</v>
      </c>
      <c r="D4642" s="2" t="s">
        <v>189</v>
      </c>
      <c r="E4642" s="2" t="s">
        <v>81</v>
      </c>
      <c r="F4642" s="2">
        <v>35</v>
      </c>
      <c r="G4642" s="2" t="s">
        <v>83</v>
      </c>
      <c r="H4642" s="2" t="s">
        <v>250</v>
      </c>
      <c r="I4642" s="2" t="s">
        <v>52</v>
      </c>
      <c r="J4642" s="3">
        <v>45736</v>
      </c>
      <c r="K4642" s="3">
        <v>45755</v>
      </c>
      <c r="L4642" s="2" t="s">
        <v>39</v>
      </c>
      <c r="M4642" s="2" t="s">
        <v>157</v>
      </c>
      <c r="N4642" s="2" t="s">
        <v>359</v>
      </c>
      <c r="O4642" s="4">
        <v>1232000</v>
      </c>
      <c r="P4642" s="4">
        <v>262000</v>
      </c>
      <c r="Q4642" s="4">
        <v>970000</v>
      </c>
      <c r="R4642" s="2">
        <v>36</v>
      </c>
      <c r="S4642" s="5">
        <v>11.14</v>
      </c>
      <c r="T4642" s="4">
        <v>35949.279999999999</v>
      </c>
      <c r="U4642" s="2" t="s">
        <v>73</v>
      </c>
      <c r="V4642" s="2" t="s">
        <v>74</v>
      </c>
      <c r="W4642" s="4">
        <v>575188.47999999998</v>
      </c>
      <c r="X4642" s="4">
        <v>718985.52</v>
      </c>
      <c r="Y4642" s="4">
        <v>1294174</v>
      </c>
      <c r="Z4642" s="2">
        <v>0</v>
      </c>
      <c r="AA4642" s="2" t="s">
        <v>56</v>
      </c>
      <c r="AB4642" s="2" t="s">
        <v>15728</v>
      </c>
      <c r="AC4642" s="2" t="s">
        <v>121</v>
      </c>
      <c r="AD4642" s="2" t="s">
        <v>76</v>
      </c>
      <c r="AE4642" s="5">
        <v>78.73</v>
      </c>
      <c r="AF4642" s="2">
        <v>0</v>
      </c>
      <c r="AG4642" s="2" t="s">
        <v>77</v>
      </c>
      <c r="AH4642" s="2">
        <v>19</v>
      </c>
      <c r="AI4642" s="6" t="str">
        <f t="shared" si="216"/>
        <v>35-44</v>
      </c>
      <c r="AJ4642" s="11">
        <f>YEAR(tbl_LoanData[[#This Row],[Application Date]])</f>
        <v>2025</v>
      </c>
      <c r="AK4642" s="11" t="str">
        <f>TEXT(tbl_LoanData[[#This Row],[Application Date]],"MMMM")</f>
        <v>March</v>
      </c>
      <c r="AL4642" s="12">
        <f>DATE(YEAR(tbl_LoanData[[#This Row],[Application Date]]),MONTH(tbl_LoanData[[#This Row],[Application Date]]),1)</f>
        <v>45717</v>
      </c>
      <c r="AM4642" s="14">
        <f ca="1">IF(AND(tbl_LoanData[[#This Row],[Application Date]]&gt;=EOMONTH(TODAY(),-1)+1,tbl_LoanData[[#This Row],[Application Date]]&lt;=TODAY()),tbl_LoanData[[#This Row],[Loan Amount]],0)</f>
        <v>0</v>
      </c>
      <c r="AN4642" s="14">
        <f>tbl_LoanData[[#This Row],[Amount Paid]]-(Q4642-X4642)</f>
        <v>324174</v>
      </c>
      <c r="AO4642" s="14">
        <f>IF(tbl_LoanData[[#This Row],[Application Status]]="Approved",1,0)</f>
        <v>1</v>
      </c>
      <c r="AP4642" s="22" t="str">
        <f t="shared" ca="1" si="217"/>
        <v/>
      </c>
      <c r="AQ4642" s="22" t="str">
        <f t="shared" ca="1" si="218"/>
        <v/>
      </c>
    </row>
    <row r="4643" spans="1:43" ht="14.4" customHeight="1" x14ac:dyDescent="0.3">
      <c r="A4643" s="2" t="s">
        <v>8407</v>
      </c>
      <c r="B4643" s="2" t="s">
        <v>8408</v>
      </c>
      <c r="C4643" s="2" t="s">
        <v>208</v>
      </c>
      <c r="D4643" s="2" t="s">
        <v>101</v>
      </c>
      <c r="E4643" s="2" t="s">
        <v>311</v>
      </c>
      <c r="F4643" s="2">
        <v>57</v>
      </c>
      <c r="G4643" s="2" t="s">
        <v>69</v>
      </c>
      <c r="H4643" s="2" t="s">
        <v>191</v>
      </c>
      <c r="I4643" s="2" t="s">
        <v>51</v>
      </c>
      <c r="J4643" s="3">
        <v>45745</v>
      </c>
      <c r="K4643" s="3"/>
      <c r="L4643" s="2" t="s">
        <v>40</v>
      </c>
      <c r="M4643" s="2" t="s">
        <v>94</v>
      </c>
      <c r="N4643" s="2" t="s">
        <v>95</v>
      </c>
      <c r="O4643" s="4">
        <v>975000</v>
      </c>
      <c r="P4643" s="4">
        <v>366000</v>
      </c>
      <c r="Q4643" s="4">
        <v>609000</v>
      </c>
      <c r="R4643" s="2">
        <v>12</v>
      </c>
      <c r="S4643" s="5">
        <v>6.65</v>
      </c>
      <c r="T4643" s="4">
        <v>54124.88</v>
      </c>
      <c r="U4643" s="2" t="s">
        <v>113</v>
      </c>
      <c r="V4643" s="2" t="s">
        <v>97</v>
      </c>
      <c r="W4643" s="4">
        <v>0</v>
      </c>
      <c r="X4643" s="4">
        <v>0</v>
      </c>
      <c r="Y4643" s="4">
        <v>649498.5</v>
      </c>
      <c r="Z4643" s="2">
        <v>0</v>
      </c>
      <c r="AA4643" s="2" t="s">
        <v>97</v>
      </c>
      <c r="AB4643" s="2" t="s">
        <v>15727</v>
      </c>
      <c r="AC4643" s="2" t="s">
        <v>332</v>
      </c>
      <c r="AD4643" s="2" t="s">
        <v>76</v>
      </c>
      <c r="AE4643" s="5">
        <v>62.46</v>
      </c>
      <c r="AF4643" s="2">
        <v>0</v>
      </c>
      <c r="AG4643" s="2" t="s">
        <v>97</v>
      </c>
      <c r="AH4643" s="2"/>
      <c r="AI4643" s="6" t="str">
        <f t="shared" si="216"/>
        <v>55-64</v>
      </c>
      <c r="AJ4643" s="11">
        <f>YEAR(tbl_LoanData[[#This Row],[Application Date]])</f>
        <v>2025</v>
      </c>
      <c r="AK4643" s="11" t="str">
        <f>TEXT(tbl_LoanData[[#This Row],[Application Date]],"MMMM")</f>
        <v>March</v>
      </c>
      <c r="AL4643" s="12">
        <f>DATE(YEAR(tbl_LoanData[[#This Row],[Application Date]]),MONTH(tbl_LoanData[[#This Row],[Application Date]]),1)</f>
        <v>45717</v>
      </c>
      <c r="AM4643" s="14">
        <f ca="1">IF(AND(tbl_LoanData[[#This Row],[Application Date]]&gt;=EOMONTH(TODAY(),-1)+1,tbl_LoanData[[#This Row],[Application Date]]&lt;=TODAY()),tbl_LoanData[[#This Row],[Loan Amount]],0)</f>
        <v>0</v>
      </c>
      <c r="AN4643" s="14">
        <f>tbl_LoanData[[#This Row],[Amount Paid]]-(Q4643-X4643)</f>
        <v>-609000</v>
      </c>
      <c r="AO4643" s="14">
        <f>IF(tbl_LoanData[[#This Row],[Application Status]]="Approved",1,0)</f>
        <v>0</v>
      </c>
      <c r="AP4643" s="22" t="str">
        <f t="shared" ca="1" si="217"/>
        <v/>
      </c>
      <c r="AQ4643" s="22" t="str">
        <f t="shared" ca="1" si="218"/>
        <v/>
      </c>
    </row>
    <row r="4644" spans="1:43" ht="14.4" customHeight="1" x14ac:dyDescent="0.3">
      <c r="A4644" s="2" t="s">
        <v>8623</v>
      </c>
      <c r="B4644" s="2" t="s">
        <v>8624</v>
      </c>
      <c r="C4644" s="2" t="s">
        <v>220</v>
      </c>
      <c r="D4644" s="2" t="s">
        <v>311</v>
      </c>
      <c r="E4644" s="2" t="s">
        <v>176</v>
      </c>
      <c r="F4644" s="2">
        <v>48</v>
      </c>
      <c r="G4644" s="2" t="s">
        <v>69</v>
      </c>
      <c r="H4644" s="2" t="s">
        <v>278</v>
      </c>
      <c r="I4644" s="2" t="s">
        <v>45</v>
      </c>
      <c r="J4644" s="3">
        <v>45728</v>
      </c>
      <c r="K4644" s="3">
        <v>45732</v>
      </c>
      <c r="L4644" s="2" t="s">
        <v>40</v>
      </c>
      <c r="M4644" s="2" t="s">
        <v>111</v>
      </c>
      <c r="N4644" s="2" t="s">
        <v>120</v>
      </c>
      <c r="O4644" s="4">
        <v>1333000</v>
      </c>
      <c r="P4644" s="4">
        <v>483300</v>
      </c>
      <c r="Q4644" s="4">
        <v>849700</v>
      </c>
      <c r="R4644" s="2">
        <v>36</v>
      </c>
      <c r="S4644" s="5">
        <v>9.41</v>
      </c>
      <c r="T4644" s="4">
        <v>30265.84</v>
      </c>
      <c r="U4644" s="2" t="s">
        <v>73</v>
      </c>
      <c r="V4644" s="2" t="s">
        <v>74</v>
      </c>
      <c r="W4644" s="4">
        <v>514519.28</v>
      </c>
      <c r="X4644" s="4">
        <v>575051.03</v>
      </c>
      <c r="Y4644" s="4">
        <v>1089570.31</v>
      </c>
      <c r="Z4644" s="2">
        <v>0</v>
      </c>
      <c r="AA4644" s="2" t="s">
        <v>56</v>
      </c>
      <c r="AB4644" s="2" t="s">
        <v>15727</v>
      </c>
      <c r="AC4644" s="2" t="s">
        <v>129</v>
      </c>
      <c r="AD4644" s="2" t="s">
        <v>76</v>
      </c>
      <c r="AE4644" s="5">
        <v>63.74</v>
      </c>
      <c r="AF4644" s="2">
        <v>0</v>
      </c>
      <c r="AG4644" s="2" t="s">
        <v>77</v>
      </c>
      <c r="AH4644" s="2">
        <v>4</v>
      </c>
      <c r="AI4644" s="6" t="str">
        <f t="shared" si="216"/>
        <v>45-54</v>
      </c>
      <c r="AJ4644" s="11">
        <f>YEAR(tbl_LoanData[[#This Row],[Application Date]])</f>
        <v>2025</v>
      </c>
      <c r="AK4644" s="11" t="str">
        <f>TEXT(tbl_LoanData[[#This Row],[Application Date]],"MMMM")</f>
        <v>March</v>
      </c>
      <c r="AL4644" s="12">
        <f>DATE(YEAR(tbl_LoanData[[#This Row],[Application Date]]),MONTH(tbl_LoanData[[#This Row],[Application Date]]),1)</f>
        <v>45717</v>
      </c>
      <c r="AM4644" s="14">
        <f ca="1">IF(AND(tbl_LoanData[[#This Row],[Application Date]]&gt;=EOMONTH(TODAY(),-1)+1,tbl_LoanData[[#This Row],[Application Date]]&lt;=TODAY()),tbl_LoanData[[#This Row],[Loan Amount]],0)</f>
        <v>0</v>
      </c>
      <c r="AN4644" s="14">
        <f>tbl_LoanData[[#This Row],[Amount Paid]]-(Q4644-X4644)</f>
        <v>239870.31000000006</v>
      </c>
      <c r="AO4644" s="14">
        <f>IF(tbl_LoanData[[#This Row],[Application Status]]="Approved",1,0)</f>
        <v>1</v>
      </c>
      <c r="AP4644" s="22" t="str">
        <f t="shared" ca="1" si="217"/>
        <v/>
      </c>
      <c r="AQ4644" s="22" t="str">
        <f t="shared" ca="1" si="218"/>
        <v/>
      </c>
    </row>
    <row r="4645" spans="1:43" ht="14.4" customHeight="1" x14ac:dyDescent="0.3">
      <c r="A4645" s="2" t="s">
        <v>8687</v>
      </c>
      <c r="B4645" s="2" t="s">
        <v>8688</v>
      </c>
      <c r="C4645" s="2" t="s">
        <v>208</v>
      </c>
      <c r="D4645" s="2" t="s">
        <v>189</v>
      </c>
      <c r="E4645" s="2" t="s">
        <v>465</v>
      </c>
      <c r="F4645" s="2">
        <v>63</v>
      </c>
      <c r="G4645" s="2" t="s">
        <v>69</v>
      </c>
      <c r="H4645" s="2" t="s">
        <v>269</v>
      </c>
      <c r="I4645" s="2" t="s">
        <v>46</v>
      </c>
      <c r="J4645" s="3">
        <v>45728</v>
      </c>
      <c r="K4645" s="3">
        <v>45748</v>
      </c>
      <c r="L4645" s="2" t="s">
        <v>39</v>
      </c>
      <c r="M4645" s="2" t="s">
        <v>94</v>
      </c>
      <c r="N4645" s="2" t="s">
        <v>418</v>
      </c>
      <c r="O4645" s="4">
        <v>2405000</v>
      </c>
      <c r="P4645" s="4">
        <v>465600</v>
      </c>
      <c r="Q4645" s="4">
        <v>1939400</v>
      </c>
      <c r="R4645" s="2">
        <v>12</v>
      </c>
      <c r="S4645" s="5">
        <v>11.95</v>
      </c>
      <c r="T4645" s="4">
        <v>180929.86</v>
      </c>
      <c r="U4645" s="2" t="s">
        <v>73</v>
      </c>
      <c r="V4645" s="2" t="s">
        <v>34</v>
      </c>
      <c r="W4645" s="4">
        <v>1990228.46</v>
      </c>
      <c r="X4645" s="4">
        <v>180929.84</v>
      </c>
      <c r="Y4645" s="4">
        <v>2171158.2999999998</v>
      </c>
      <c r="Z4645" s="2">
        <v>28</v>
      </c>
      <c r="AA4645" s="2" t="s">
        <v>57</v>
      </c>
      <c r="AB4645" s="2" t="s">
        <v>15731</v>
      </c>
      <c r="AC4645" s="2" t="s">
        <v>129</v>
      </c>
      <c r="AD4645" s="2" t="s">
        <v>76</v>
      </c>
      <c r="AE4645" s="5">
        <v>80.64</v>
      </c>
      <c r="AF4645" s="2">
        <v>1</v>
      </c>
      <c r="AG4645" s="2" t="s">
        <v>77</v>
      </c>
      <c r="AH4645" s="2">
        <v>20</v>
      </c>
      <c r="AI4645" s="6" t="str">
        <f t="shared" si="216"/>
        <v>55-64</v>
      </c>
      <c r="AJ4645" s="11">
        <f>YEAR(tbl_LoanData[[#This Row],[Application Date]])</f>
        <v>2025</v>
      </c>
      <c r="AK4645" s="11" t="str">
        <f>TEXT(tbl_LoanData[[#This Row],[Application Date]],"MMMM")</f>
        <v>March</v>
      </c>
      <c r="AL4645" s="12">
        <f>DATE(YEAR(tbl_LoanData[[#This Row],[Application Date]]),MONTH(tbl_LoanData[[#This Row],[Application Date]]),1)</f>
        <v>45717</v>
      </c>
      <c r="AM4645" s="14">
        <f ca="1">IF(AND(tbl_LoanData[[#This Row],[Application Date]]&gt;=EOMONTH(TODAY(),-1)+1,tbl_LoanData[[#This Row],[Application Date]]&lt;=TODAY()),tbl_LoanData[[#This Row],[Loan Amount]],0)</f>
        <v>0</v>
      </c>
      <c r="AN4645" s="14">
        <f>tbl_LoanData[[#This Row],[Amount Paid]]-(Q4645-X4645)</f>
        <v>231758.30000000005</v>
      </c>
      <c r="AO4645" s="14">
        <f>IF(tbl_LoanData[[#This Row],[Application Status]]="Approved",1,0)</f>
        <v>1</v>
      </c>
      <c r="AP4645" s="22" t="str">
        <f t="shared" ca="1" si="217"/>
        <v/>
      </c>
      <c r="AQ4645" s="22" t="str">
        <f t="shared" ca="1" si="218"/>
        <v/>
      </c>
    </row>
    <row r="4646" spans="1:43" ht="14.4" customHeight="1" x14ac:dyDescent="0.3">
      <c r="A4646" s="2" t="s">
        <v>8809</v>
      </c>
      <c r="B4646" s="2" t="s">
        <v>8810</v>
      </c>
      <c r="C4646" s="2" t="s">
        <v>198</v>
      </c>
      <c r="D4646" s="2" t="s">
        <v>142</v>
      </c>
      <c r="E4646" s="2" t="s">
        <v>465</v>
      </c>
      <c r="F4646" s="2">
        <v>48</v>
      </c>
      <c r="G4646" s="2" t="s">
        <v>69</v>
      </c>
      <c r="H4646" s="2" t="s">
        <v>273</v>
      </c>
      <c r="I4646" s="2" t="s">
        <v>45</v>
      </c>
      <c r="J4646" s="3">
        <v>45718</v>
      </c>
      <c r="K4646" s="3">
        <v>45721</v>
      </c>
      <c r="L4646" s="2" t="s">
        <v>39</v>
      </c>
      <c r="M4646" s="2" t="s">
        <v>167</v>
      </c>
      <c r="N4646" s="2" t="s">
        <v>168</v>
      </c>
      <c r="O4646" s="4">
        <v>1643000</v>
      </c>
      <c r="P4646" s="4">
        <v>214400</v>
      </c>
      <c r="Q4646" s="4">
        <v>1428600</v>
      </c>
      <c r="R4646" s="2">
        <v>36</v>
      </c>
      <c r="S4646" s="5">
        <v>5.52</v>
      </c>
      <c r="T4646" s="4">
        <v>46254.89</v>
      </c>
      <c r="U4646" s="2" t="s">
        <v>73</v>
      </c>
      <c r="V4646" s="2" t="s">
        <v>74</v>
      </c>
      <c r="W4646" s="4">
        <v>740078.24</v>
      </c>
      <c r="X4646" s="4">
        <v>925097.92</v>
      </c>
      <c r="Y4646" s="4">
        <v>1665176.16</v>
      </c>
      <c r="Z4646" s="2">
        <v>29</v>
      </c>
      <c r="AA4646" s="2" t="s">
        <v>57</v>
      </c>
      <c r="AB4646" s="2" t="s">
        <v>15729</v>
      </c>
      <c r="AC4646" s="2" t="s">
        <v>106</v>
      </c>
      <c r="AD4646" s="2" t="s">
        <v>76</v>
      </c>
      <c r="AE4646" s="5">
        <v>86.95</v>
      </c>
      <c r="AF4646" s="2">
        <v>1</v>
      </c>
      <c r="AG4646" s="2" t="s">
        <v>77</v>
      </c>
      <c r="AH4646" s="2">
        <v>3</v>
      </c>
      <c r="AI4646" s="6" t="str">
        <f t="shared" si="216"/>
        <v>45-54</v>
      </c>
      <c r="AJ4646" s="11">
        <f>YEAR(tbl_LoanData[[#This Row],[Application Date]])</f>
        <v>2025</v>
      </c>
      <c r="AK4646" s="11" t="str">
        <f>TEXT(tbl_LoanData[[#This Row],[Application Date]],"MMMM")</f>
        <v>March</v>
      </c>
      <c r="AL4646" s="12">
        <f>DATE(YEAR(tbl_LoanData[[#This Row],[Application Date]]),MONTH(tbl_LoanData[[#This Row],[Application Date]]),1)</f>
        <v>45717</v>
      </c>
      <c r="AM4646" s="14">
        <f ca="1">IF(AND(tbl_LoanData[[#This Row],[Application Date]]&gt;=EOMONTH(TODAY(),-1)+1,tbl_LoanData[[#This Row],[Application Date]]&lt;=TODAY()),tbl_LoanData[[#This Row],[Loan Amount]],0)</f>
        <v>0</v>
      </c>
      <c r="AN4646" s="14">
        <f>tbl_LoanData[[#This Row],[Amount Paid]]-(Q4646-X4646)</f>
        <v>236576.16000000003</v>
      </c>
      <c r="AO4646" s="14">
        <f>IF(tbl_LoanData[[#This Row],[Application Status]]="Approved",1,0)</f>
        <v>1</v>
      </c>
      <c r="AP4646" s="22" t="str">
        <f t="shared" ca="1" si="217"/>
        <v/>
      </c>
      <c r="AQ4646" s="22" t="str">
        <f t="shared" ca="1" si="218"/>
        <v/>
      </c>
    </row>
    <row r="4647" spans="1:43" ht="14.4" customHeight="1" x14ac:dyDescent="0.3">
      <c r="A4647" s="2" t="s">
        <v>8977</v>
      </c>
      <c r="B4647" s="2" t="s">
        <v>8978</v>
      </c>
      <c r="C4647" s="2" t="s">
        <v>712</v>
      </c>
      <c r="D4647" s="2" t="s">
        <v>254</v>
      </c>
      <c r="E4647" s="2" t="s">
        <v>182</v>
      </c>
      <c r="F4647" s="2">
        <v>25</v>
      </c>
      <c r="G4647" s="2" t="s">
        <v>83</v>
      </c>
      <c r="H4647" s="2" t="s">
        <v>93</v>
      </c>
      <c r="I4647" s="2" t="s">
        <v>50</v>
      </c>
      <c r="J4647" s="3">
        <v>45743</v>
      </c>
      <c r="K4647" s="3"/>
      <c r="L4647" s="2" t="s">
        <v>39</v>
      </c>
      <c r="M4647" s="2" t="s">
        <v>167</v>
      </c>
      <c r="N4647" s="2" t="s">
        <v>168</v>
      </c>
      <c r="O4647" s="4">
        <v>1167000</v>
      </c>
      <c r="P4647" s="4">
        <v>201400</v>
      </c>
      <c r="Q4647" s="4">
        <v>965600</v>
      </c>
      <c r="R4647" s="2">
        <v>24</v>
      </c>
      <c r="S4647" s="5">
        <v>5.13</v>
      </c>
      <c r="T4647" s="4">
        <v>44361.27</v>
      </c>
      <c r="U4647" s="2" t="s">
        <v>113</v>
      </c>
      <c r="V4647" s="2" t="s">
        <v>97</v>
      </c>
      <c r="W4647" s="4">
        <v>0</v>
      </c>
      <c r="X4647" s="4">
        <v>0</v>
      </c>
      <c r="Y4647" s="4">
        <v>1064670.56</v>
      </c>
      <c r="Z4647" s="2">
        <v>0</v>
      </c>
      <c r="AA4647" s="2" t="s">
        <v>97</v>
      </c>
      <c r="AB4647" s="2" t="s">
        <v>15730</v>
      </c>
      <c r="AC4647" s="2" t="s">
        <v>138</v>
      </c>
      <c r="AD4647" s="2" t="s">
        <v>76</v>
      </c>
      <c r="AE4647" s="5">
        <v>82.74</v>
      </c>
      <c r="AF4647" s="2">
        <v>0</v>
      </c>
      <c r="AG4647" s="2" t="s">
        <v>97</v>
      </c>
      <c r="AH4647" s="2"/>
      <c r="AI4647" s="6" t="str">
        <f t="shared" si="216"/>
        <v>25-34</v>
      </c>
      <c r="AJ4647" s="11">
        <f>YEAR(tbl_LoanData[[#This Row],[Application Date]])</f>
        <v>2025</v>
      </c>
      <c r="AK4647" s="11" t="str">
        <f>TEXT(tbl_LoanData[[#This Row],[Application Date]],"MMMM")</f>
        <v>March</v>
      </c>
      <c r="AL4647" s="12">
        <f>DATE(YEAR(tbl_LoanData[[#This Row],[Application Date]]),MONTH(tbl_LoanData[[#This Row],[Application Date]]),1)</f>
        <v>45717</v>
      </c>
      <c r="AM4647" s="14">
        <f ca="1">IF(AND(tbl_LoanData[[#This Row],[Application Date]]&gt;=EOMONTH(TODAY(),-1)+1,tbl_LoanData[[#This Row],[Application Date]]&lt;=TODAY()),tbl_LoanData[[#This Row],[Loan Amount]],0)</f>
        <v>0</v>
      </c>
      <c r="AN4647" s="14">
        <f>tbl_LoanData[[#This Row],[Amount Paid]]-(Q4647-X4647)</f>
        <v>-965600</v>
      </c>
      <c r="AO4647" s="14">
        <f>IF(tbl_LoanData[[#This Row],[Application Status]]="Approved",1,0)</f>
        <v>0</v>
      </c>
      <c r="AP4647" s="22" t="str">
        <f t="shared" ca="1" si="217"/>
        <v/>
      </c>
      <c r="AQ4647" s="22" t="str">
        <f t="shared" ca="1" si="218"/>
        <v/>
      </c>
    </row>
    <row r="4648" spans="1:43" ht="14.4" customHeight="1" x14ac:dyDescent="0.3">
      <c r="A4648" s="2" t="s">
        <v>9057</v>
      </c>
      <c r="B4648" s="2" t="s">
        <v>9058</v>
      </c>
      <c r="C4648" s="2" t="s">
        <v>560</v>
      </c>
      <c r="D4648" s="2" t="s">
        <v>82</v>
      </c>
      <c r="E4648" s="2" t="s">
        <v>91</v>
      </c>
      <c r="F4648" s="2">
        <v>39</v>
      </c>
      <c r="G4648" s="2" t="s">
        <v>69</v>
      </c>
      <c r="H4648" s="2" t="s">
        <v>244</v>
      </c>
      <c r="I4648" s="2" t="s">
        <v>48</v>
      </c>
      <c r="J4648" s="3">
        <v>45727</v>
      </c>
      <c r="K4648" s="3"/>
      <c r="L4648" s="2" t="s">
        <v>40</v>
      </c>
      <c r="M4648" s="2" t="s">
        <v>157</v>
      </c>
      <c r="N4648" s="2" t="s">
        <v>328</v>
      </c>
      <c r="O4648" s="4">
        <v>1048000</v>
      </c>
      <c r="P4648" s="4">
        <v>350600</v>
      </c>
      <c r="Q4648" s="4">
        <v>697400</v>
      </c>
      <c r="R4648" s="2">
        <v>36</v>
      </c>
      <c r="S4648" s="5">
        <v>5.38</v>
      </c>
      <c r="T4648" s="4">
        <v>22498.9</v>
      </c>
      <c r="U4648" s="2" t="s">
        <v>113</v>
      </c>
      <c r="V4648" s="2" t="s">
        <v>97</v>
      </c>
      <c r="W4648" s="4">
        <v>0</v>
      </c>
      <c r="X4648" s="4">
        <v>0</v>
      </c>
      <c r="Y4648" s="4">
        <v>809960.36</v>
      </c>
      <c r="Z4648" s="2">
        <v>0</v>
      </c>
      <c r="AA4648" s="2" t="s">
        <v>97</v>
      </c>
      <c r="AB4648" s="2" t="s">
        <v>15728</v>
      </c>
      <c r="AC4648" s="2" t="s">
        <v>121</v>
      </c>
      <c r="AD4648" s="2" t="s">
        <v>76</v>
      </c>
      <c r="AE4648" s="5">
        <v>66.55</v>
      </c>
      <c r="AF4648" s="2">
        <v>0</v>
      </c>
      <c r="AG4648" s="2" t="s">
        <v>97</v>
      </c>
      <c r="AH4648" s="2"/>
      <c r="AI4648" s="6" t="str">
        <f t="shared" si="216"/>
        <v>35-44</v>
      </c>
      <c r="AJ4648" s="11">
        <f>YEAR(tbl_LoanData[[#This Row],[Application Date]])</f>
        <v>2025</v>
      </c>
      <c r="AK4648" s="11" t="str">
        <f>TEXT(tbl_LoanData[[#This Row],[Application Date]],"MMMM")</f>
        <v>March</v>
      </c>
      <c r="AL4648" s="12">
        <f>DATE(YEAR(tbl_LoanData[[#This Row],[Application Date]]),MONTH(tbl_LoanData[[#This Row],[Application Date]]),1)</f>
        <v>45717</v>
      </c>
      <c r="AM4648" s="14">
        <f ca="1">IF(AND(tbl_LoanData[[#This Row],[Application Date]]&gt;=EOMONTH(TODAY(),-1)+1,tbl_LoanData[[#This Row],[Application Date]]&lt;=TODAY()),tbl_LoanData[[#This Row],[Loan Amount]],0)</f>
        <v>0</v>
      </c>
      <c r="AN4648" s="14">
        <f>tbl_LoanData[[#This Row],[Amount Paid]]-(Q4648-X4648)</f>
        <v>-697400</v>
      </c>
      <c r="AO4648" s="14">
        <f>IF(tbl_LoanData[[#This Row],[Application Status]]="Approved",1,0)</f>
        <v>0</v>
      </c>
      <c r="AP4648" s="22" t="str">
        <f t="shared" ca="1" si="217"/>
        <v/>
      </c>
      <c r="AQ4648" s="22" t="str">
        <f t="shared" ca="1" si="218"/>
        <v/>
      </c>
    </row>
    <row r="4649" spans="1:43" ht="14.4" customHeight="1" x14ac:dyDescent="0.3">
      <c r="A4649" s="2" t="s">
        <v>9153</v>
      </c>
      <c r="B4649" s="2" t="s">
        <v>9154</v>
      </c>
      <c r="C4649" s="2" t="s">
        <v>668</v>
      </c>
      <c r="D4649" s="2" t="s">
        <v>81</v>
      </c>
      <c r="E4649" s="2" t="s">
        <v>101</v>
      </c>
      <c r="F4649" s="2">
        <v>36</v>
      </c>
      <c r="G4649" s="2" t="s">
        <v>69</v>
      </c>
      <c r="H4649" s="2" t="s">
        <v>205</v>
      </c>
      <c r="I4649" s="2" t="s">
        <v>49</v>
      </c>
      <c r="J4649" s="3">
        <v>45742</v>
      </c>
      <c r="K4649" s="3">
        <v>45762</v>
      </c>
      <c r="L4649" s="2" t="s">
        <v>37</v>
      </c>
      <c r="M4649" s="2" t="s">
        <v>104</v>
      </c>
      <c r="N4649" s="2" t="s">
        <v>192</v>
      </c>
      <c r="O4649" s="4">
        <v>161000</v>
      </c>
      <c r="P4649" s="4">
        <v>38300</v>
      </c>
      <c r="Q4649" s="4">
        <v>122700</v>
      </c>
      <c r="R4649" s="2">
        <v>24</v>
      </c>
      <c r="S4649" s="5">
        <v>5.24</v>
      </c>
      <c r="T4649" s="4">
        <v>5648.29</v>
      </c>
      <c r="U4649" s="2" t="s">
        <v>73</v>
      </c>
      <c r="V4649" s="2" t="s">
        <v>74</v>
      </c>
      <c r="W4649" s="4">
        <v>90372.64</v>
      </c>
      <c r="X4649" s="4">
        <v>45186.32</v>
      </c>
      <c r="Y4649" s="4">
        <v>135558.96</v>
      </c>
      <c r="Z4649" s="2">
        <v>0</v>
      </c>
      <c r="AA4649" s="2" t="s">
        <v>56</v>
      </c>
      <c r="AB4649" s="2" t="s">
        <v>15731</v>
      </c>
      <c r="AC4649" s="2" t="s">
        <v>213</v>
      </c>
      <c r="AD4649" s="2" t="s">
        <v>76</v>
      </c>
      <c r="AE4649" s="5">
        <v>76.209999999999994</v>
      </c>
      <c r="AF4649" s="2">
        <v>0</v>
      </c>
      <c r="AG4649" s="2" t="s">
        <v>77</v>
      </c>
      <c r="AH4649" s="2">
        <v>20</v>
      </c>
      <c r="AI4649" s="6" t="str">
        <f t="shared" si="216"/>
        <v>35-44</v>
      </c>
      <c r="AJ4649" s="11">
        <f>YEAR(tbl_LoanData[[#This Row],[Application Date]])</f>
        <v>2025</v>
      </c>
      <c r="AK4649" s="11" t="str">
        <f>TEXT(tbl_LoanData[[#This Row],[Application Date]],"MMMM")</f>
        <v>March</v>
      </c>
      <c r="AL4649" s="12">
        <f>DATE(YEAR(tbl_LoanData[[#This Row],[Application Date]]),MONTH(tbl_LoanData[[#This Row],[Application Date]]),1)</f>
        <v>45717</v>
      </c>
      <c r="AM4649" s="14">
        <f ca="1">IF(AND(tbl_LoanData[[#This Row],[Application Date]]&gt;=EOMONTH(TODAY(),-1)+1,tbl_LoanData[[#This Row],[Application Date]]&lt;=TODAY()),tbl_LoanData[[#This Row],[Loan Amount]],0)</f>
        <v>0</v>
      </c>
      <c r="AN4649" s="14">
        <f>tbl_LoanData[[#This Row],[Amount Paid]]-(Q4649-X4649)</f>
        <v>12858.960000000006</v>
      </c>
      <c r="AO4649" s="14">
        <f>IF(tbl_LoanData[[#This Row],[Application Status]]="Approved",1,0)</f>
        <v>1</v>
      </c>
      <c r="AP4649" s="22" t="str">
        <f t="shared" ca="1" si="217"/>
        <v/>
      </c>
      <c r="AQ4649" s="22" t="str">
        <f t="shared" ca="1" si="218"/>
        <v/>
      </c>
    </row>
    <row r="4650" spans="1:43" ht="14.4" customHeight="1" x14ac:dyDescent="0.3">
      <c r="A4650" s="2" t="s">
        <v>9303</v>
      </c>
      <c r="B4650" s="2" t="s">
        <v>9304</v>
      </c>
      <c r="C4650" s="2" t="s">
        <v>142</v>
      </c>
      <c r="D4650" s="2" t="s">
        <v>161</v>
      </c>
      <c r="E4650" s="2" t="s">
        <v>323</v>
      </c>
      <c r="F4650" s="2">
        <v>57</v>
      </c>
      <c r="G4650" s="2" t="s">
        <v>83</v>
      </c>
      <c r="H4650" s="2" t="s">
        <v>543</v>
      </c>
      <c r="I4650" s="2" t="s">
        <v>45</v>
      </c>
      <c r="J4650" s="3">
        <v>45738</v>
      </c>
      <c r="K4650" s="3">
        <v>45749</v>
      </c>
      <c r="L4650" s="2" t="s">
        <v>36</v>
      </c>
      <c r="M4650" s="2" t="s">
        <v>85</v>
      </c>
      <c r="N4650" s="2" t="s">
        <v>344</v>
      </c>
      <c r="O4650" s="4">
        <v>1559000</v>
      </c>
      <c r="P4650" s="4">
        <v>406200</v>
      </c>
      <c r="Q4650" s="4">
        <v>1152800</v>
      </c>
      <c r="R4650" s="2">
        <v>48</v>
      </c>
      <c r="S4650" s="5">
        <v>7.9</v>
      </c>
      <c r="T4650" s="4">
        <v>31605.93</v>
      </c>
      <c r="U4650" s="2" t="s">
        <v>73</v>
      </c>
      <c r="V4650" s="2" t="s">
        <v>74</v>
      </c>
      <c r="W4650" s="4">
        <v>505694.88</v>
      </c>
      <c r="X4650" s="4">
        <v>1011389.92</v>
      </c>
      <c r="Y4650" s="4">
        <v>1517084.8</v>
      </c>
      <c r="Z4650" s="2">
        <v>0</v>
      </c>
      <c r="AA4650" s="2" t="s">
        <v>56</v>
      </c>
      <c r="AB4650" s="2" t="s">
        <v>15729</v>
      </c>
      <c r="AC4650" s="2" t="s">
        <v>129</v>
      </c>
      <c r="AD4650" s="2" t="s">
        <v>76</v>
      </c>
      <c r="AE4650" s="5">
        <v>73.94</v>
      </c>
      <c r="AF4650" s="2">
        <v>0</v>
      </c>
      <c r="AG4650" s="2" t="s">
        <v>77</v>
      </c>
      <c r="AH4650" s="2">
        <v>11</v>
      </c>
      <c r="AI4650" s="6" t="str">
        <f t="shared" si="216"/>
        <v>55-64</v>
      </c>
      <c r="AJ4650" s="11">
        <f>YEAR(tbl_LoanData[[#This Row],[Application Date]])</f>
        <v>2025</v>
      </c>
      <c r="AK4650" s="11" t="str">
        <f>TEXT(tbl_LoanData[[#This Row],[Application Date]],"MMMM")</f>
        <v>March</v>
      </c>
      <c r="AL4650" s="12">
        <f>DATE(YEAR(tbl_LoanData[[#This Row],[Application Date]]),MONTH(tbl_LoanData[[#This Row],[Application Date]]),1)</f>
        <v>45717</v>
      </c>
      <c r="AM4650" s="14">
        <f ca="1">IF(AND(tbl_LoanData[[#This Row],[Application Date]]&gt;=EOMONTH(TODAY(),-1)+1,tbl_LoanData[[#This Row],[Application Date]]&lt;=TODAY()),tbl_LoanData[[#This Row],[Loan Amount]],0)</f>
        <v>0</v>
      </c>
      <c r="AN4650" s="14">
        <f>tbl_LoanData[[#This Row],[Amount Paid]]-(Q4650-X4650)</f>
        <v>364284.80000000005</v>
      </c>
      <c r="AO4650" s="14">
        <f>IF(tbl_LoanData[[#This Row],[Application Status]]="Approved",1,0)</f>
        <v>1</v>
      </c>
      <c r="AP4650" s="22" t="str">
        <f t="shared" ca="1" si="217"/>
        <v/>
      </c>
      <c r="AQ4650" s="22" t="str">
        <f t="shared" ca="1" si="218"/>
        <v/>
      </c>
    </row>
    <row r="4651" spans="1:43" ht="14.4" customHeight="1" x14ac:dyDescent="0.3">
      <c r="A4651" s="2" t="s">
        <v>9335</v>
      </c>
      <c r="B4651" s="2" t="s">
        <v>9336</v>
      </c>
      <c r="C4651" s="2" t="s">
        <v>292</v>
      </c>
      <c r="D4651" s="2" t="s">
        <v>102</v>
      </c>
      <c r="E4651" s="2" t="s">
        <v>92</v>
      </c>
      <c r="F4651" s="2">
        <v>53</v>
      </c>
      <c r="G4651" s="2" t="s">
        <v>83</v>
      </c>
      <c r="H4651" s="2" t="s">
        <v>119</v>
      </c>
      <c r="I4651" s="2" t="s">
        <v>43</v>
      </c>
      <c r="J4651" s="3">
        <v>45723</v>
      </c>
      <c r="K4651" s="3"/>
      <c r="L4651" s="2" t="s">
        <v>39</v>
      </c>
      <c r="M4651" s="2" t="s">
        <v>157</v>
      </c>
      <c r="N4651" s="2" t="s">
        <v>359</v>
      </c>
      <c r="O4651" s="4">
        <v>2342000</v>
      </c>
      <c r="P4651" s="4">
        <v>408100</v>
      </c>
      <c r="Q4651" s="4">
        <v>1933900</v>
      </c>
      <c r="R4651" s="2">
        <v>36</v>
      </c>
      <c r="S4651" s="5">
        <v>10.74</v>
      </c>
      <c r="T4651" s="4">
        <v>71027.850000000006</v>
      </c>
      <c r="U4651" s="2" t="s">
        <v>113</v>
      </c>
      <c r="V4651" s="2" t="s">
        <v>97</v>
      </c>
      <c r="W4651" s="4">
        <v>0</v>
      </c>
      <c r="X4651" s="4">
        <v>0</v>
      </c>
      <c r="Y4651" s="4">
        <v>2557002.58</v>
      </c>
      <c r="Z4651" s="2">
        <v>0</v>
      </c>
      <c r="AA4651" s="2" t="s">
        <v>97</v>
      </c>
      <c r="AB4651" s="2" t="s">
        <v>15729</v>
      </c>
      <c r="AC4651" s="2" t="s">
        <v>332</v>
      </c>
      <c r="AD4651" s="2" t="s">
        <v>76</v>
      </c>
      <c r="AE4651" s="5">
        <v>82.57</v>
      </c>
      <c r="AF4651" s="2">
        <v>0</v>
      </c>
      <c r="AG4651" s="2" t="s">
        <v>97</v>
      </c>
      <c r="AH4651" s="2"/>
      <c r="AI4651" s="6" t="str">
        <f t="shared" si="216"/>
        <v>45-54</v>
      </c>
      <c r="AJ4651" s="11">
        <f>YEAR(tbl_LoanData[[#This Row],[Application Date]])</f>
        <v>2025</v>
      </c>
      <c r="AK4651" s="11" t="str">
        <f>TEXT(tbl_LoanData[[#This Row],[Application Date]],"MMMM")</f>
        <v>March</v>
      </c>
      <c r="AL4651" s="12">
        <f>DATE(YEAR(tbl_LoanData[[#This Row],[Application Date]]),MONTH(tbl_LoanData[[#This Row],[Application Date]]),1)</f>
        <v>45717</v>
      </c>
      <c r="AM4651" s="14">
        <f ca="1">IF(AND(tbl_LoanData[[#This Row],[Application Date]]&gt;=EOMONTH(TODAY(),-1)+1,tbl_LoanData[[#This Row],[Application Date]]&lt;=TODAY()),tbl_LoanData[[#This Row],[Loan Amount]],0)</f>
        <v>0</v>
      </c>
      <c r="AN4651" s="14">
        <f>tbl_LoanData[[#This Row],[Amount Paid]]-(Q4651-X4651)</f>
        <v>-1933900</v>
      </c>
      <c r="AO4651" s="14">
        <f>IF(tbl_LoanData[[#This Row],[Application Status]]="Approved",1,0)</f>
        <v>0</v>
      </c>
      <c r="AP4651" s="22" t="str">
        <f t="shared" ca="1" si="217"/>
        <v/>
      </c>
      <c r="AQ4651" s="22" t="str">
        <f t="shared" ca="1" si="218"/>
        <v/>
      </c>
    </row>
    <row r="4652" spans="1:43" x14ac:dyDescent="0.3">
      <c r="A4652" s="2" t="s">
        <v>9383</v>
      </c>
      <c r="B4652" s="2" t="s">
        <v>9384</v>
      </c>
      <c r="C4652" s="2" t="s">
        <v>327</v>
      </c>
      <c r="D4652" s="2" t="s">
        <v>232</v>
      </c>
      <c r="E4652" s="2" t="s">
        <v>67</v>
      </c>
      <c r="F4652" s="2">
        <v>32</v>
      </c>
      <c r="G4652" s="2" t="s">
        <v>69</v>
      </c>
      <c r="H4652" s="2" t="s">
        <v>211</v>
      </c>
      <c r="I4652" s="2" t="s">
        <v>50</v>
      </c>
      <c r="J4652" s="3">
        <v>45718</v>
      </c>
      <c r="K4652" s="3">
        <v>45733</v>
      </c>
      <c r="L4652" s="2" t="s">
        <v>37</v>
      </c>
      <c r="M4652" s="2" t="s">
        <v>104</v>
      </c>
      <c r="N4652" s="2" t="s">
        <v>192</v>
      </c>
      <c r="O4652" s="4">
        <v>225000</v>
      </c>
      <c r="P4652" s="4">
        <v>41500</v>
      </c>
      <c r="Q4652" s="4">
        <v>183500</v>
      </c>
      <c r="R4652" s="2">
        <v>48</v>
      </c>
      <c r="S4652" s="5">
        <v>12.1</v>
      </c>
      <c r="T4652" s="4">
        <v>5673.21</v>
      </c>
      <c r="U4652" s="2" t="s">
        <v>73</v>
      </c>
      <c r="V4652" s="2" t="s">
        <v>74</v>
      </c>
      <c r="W4652" s="4">
        <v>96444.57</v>
      </c>
      <c r="X4652" s="4">
        <v>175869.43</v>
      </c>
      <c r="Y4652" s="4">
        <v>272314</v>
      </c>
      <c r="Z4652" s="2">
        <v>0</v>
      </c>
      <c r="AA4652" s="2" t="s">
        <v>56</v>
      </c>
      <c r="AB4652" s="2" t="s">
        <v>15730</v>
      </c>
      <c r="AC4652" s="2" t="s">
        <v>129</v>
      </c>
      <c r="AD4652" s="2" t="s">
        <v>76</v>
      </c>
      <c r="AE4652" s="5">
        <v>81.56</v>
      </c>
      <c r="AF4652" s="2">
        <v>0</v>
      </c>
      <c r="AG4652" s="2" t="s">
        <v>77</v>
      </c>
      <c r="AH4652" s="2">
        <v>15</v>
      </c>
      <c r="AI4652" s="6" t="str">
        <f t="shared" si="216"/>
        <v>25-34</v>
      </c>
      <c r="AJ4652" s="11">
        <f>YEAR(tbl_LoanData[[#This Row],[Application Date]])</f>
        <v>2025</v>
      </c>
      <c r="AK4652" s="11" t="str">
        <f>TEXT(tbl_LoanData[[#This Row],[Application Date]],"MMMM")</f>
        <v>March</v>
      </c>
      <c r="AL4652" s="12">
        <f>DATE(YEAR(tbl_LoanData[[#This Row],[Application Date]]),MONTH(tbl_LoanData[[#This Row],[Application Date]]),1)</f>
        <v>45717</v>
      </c>
      <c r="AM4652" s="14">
        <f ca="1">IF(AND(tbl_LoanData[[#This Row],[Application Date]]&gt;=EOMONTH(TODAY(),-1)+1,tbl_LoanData[[#This Row],[Application Date]]&lt;=TODAY()),tbl_LoanData[[#This Row],[Loan Amount]],0)</f>
        <v>0</v>
      </c>
      <c r="AN4652" s="14">
        <f>tbl_LoanData[[#This Row],[Amount Paid]]-(Q4652-X4652)</f>
        <v>88814</v>
      </c>
      <c r="AO4652" s="14">
        <f>IF(tbl_LoanData[[#This Row],[Application Status]]="Approved",1,0)</f>
        <v>1</v>
      </c>
      <c r="AP4652" s="22" t="str">
        <f t="shared" ca="1" si="217"/>
        <v/>
      </c>
      <c r="AQ4652" s="22" t="str">
        <f t="shared" ca="1" si="218"/>
        <v/>
      </c>
    </row>
    <row r="4653" spans="1:43" ht="14.4" customHeight="1" x14ac:dyDescent="0.3">
      <c r="A4653" s="2" t="s">
        <v>9421</v>
      </c>
      <c r="B4653" s="2" t="s">
        <v>9422</v>
      </c>
      <c r="C4653" s="2" t="s">
        <v>124</v>
      </c>
      <c r="D4653" s="2" t="s">
        <v>232</v>
      </c>
      <c r="E4653" s="2" t="s">
        <v>183</v>
      </c>
      <c r="F4653" s="2">
        <v>35</v>
      </c>
      <c r="G4653" s="2" t="s">
        <v>69</v>
      </c>
      <c r="H4653" s="2" t="s">
        <v>565</v>
      </c>
      <c r="I4653" s="2" t="s">
        <v>47</v>
      </c>
      <c r="J4653" s="3">
        <v>45735</v>
      </c>
      <c r="K4653" s="3"/>
      <c r="L4653" s="2" t="s">
        <v>37</v>
      </c>
      <c r="M4653" s="2" t="s">
        <v>199</v>
      </c>
      <c r="N4653" s="2" t="s">
        <v>200</v>
      </c>
      <c r="O4653" s="4">
        <v>185000</v>
      </c>
      <c r="P4653" s="4">
        <v>66800</v>
      </c>
      <c r="Q4653" s="4">
        <v>118200</v>
      </c>
      <c r="R4653" s="2">
        <v>36</v>
      </c>
      <c r="S4653" s="5">
        <v>6.07</v>
      </c>
      <c r="T4653" s="4">
        <v>3881.23</v>
      </c>
      <c r="U4653" s="2" t="s">
        <v>113</v>
      </c>
      <c r="V4653" s="2" t="s">
        <v>97</v>
      </c>
      <c r="W4653" s="4">
        <v>0</v>
      </c>
      <c r="X4653" s="4">
        <v>0</v>
      </c>
      <c r="Y4653" s="4">
        <v>139724.22</v>
      </c>
      <c r="Z4653" s="2">
        <v>0</v>
      </c>
      <c r="AA4653" s="2" t="s">
        <v>97</v>
      </c>
      <c r="AB4653" s="2" t="s">
        <v>15733</v>
      </c>
      <c r="AC4653" s="2" t="s">
        <v>106</v>
      </c>
      <c r="AD4653" s="2" t="s">
        <v>76</v>
      </c>
      <c r="AE4653" s="5">
        <v>63.89</v>
      </c>
      <c r="AF4653" s="2">
        <v>0</v>
      </c>
      <c r="AG4653" s="2" t="s">
        <v>97</v>
      </c>
      <c r="AH4653" s="2"/>
      <c r="AI4653" s="6" t="str">
        <f t="shared" si="216"/>
        <v>35-44</v>
      </c>
      <c r="AJ4653" s="11">
        <f>YEAR(tbl_LoanData[[#This Row],[Application Date]])</f>
        <v>2025</v>
      </c>
      <c r="AK4653" s="11" t="str">
        <f>TEXT(tbl_LoanData[[#This Row],[Application Date]],"MMMM")</f>
        <v>March</v>
      </c>
      <c r="AL4653" s="12">
        <f>DATE(YEAR(tbl_LoanData[[#This Row],[Application Date]]),MONTH(tbl_LoanData[[#This Row],[Application Date]]),1)</f>
        <v>45717</v>
      </c>
      <c r="AM4653" s="14">
        <f ca="1">IF(AND(tbl_LoanData[[#This Row],[Application Date]]&gt;=EOMONTH(TODAY(),-1)+1,tbl_LoanData[[#This Row],[Application Date]]&lt;=TODAY()),tbl_LoanData[[#This Row],[Loan Amount]],0)</f>
        <v>0</v>
      </c>
      <c r="AN4653" s="14">
        <f>tbl_LoanData[[#This Row],[Amount Paid]]-(Q4653-X4653)</f>
        <v>-118200</v>
      </c>
      <c r="AO4653" s="14">
        <f>IF(tbl_LoanData[[#This Row],[Application Status]]="Approved",1,0)</f>
        <v>0</v>
      </c>
      <c r="AP4653" s="22" t="str">
        <f t="shared" ca="1" si="217"/>
        <v/>
      </c>
      <c r="AQ4653" s="22" t="str">
        <f t="shared" ca="1" si="218"/>
        <v/>
      </c>
    </row>
    <row r="4654" spans="1:43" ht="14.4" customHeight="1" x14ac:dyDescent="0.3">
      <c r="A4654" s="2" t="s">
        <v>9505</v>
      </c>
      <c r="B4654" s="2" t="s">
        <v>9506</v>
      </c>
      <c r="C4654" s="2" t="s">
        <v>223</v>
      </c>
      <c r="D4654" s="2" t="s">
        <v>142</v>
      </c>
      <c r="E4654" s="2" t="s">
        <v>284</v>
      </c>
      <c r="F4654" s="2">
        <v>33</v>
      </c>
      <c r="G4654" s="2" t="s">
        <v>69</v>
      </c>
      <c r="H4654" s="2" t="s">
        <v>177</v>
      </c>
      <c r="I4654" s="2" t="s">
        <v>43</v>
      </c>
      <c r="J4654" s="3">
        <v>45722</v>
      </c>
      <c r="K4654" s="3">
        <v>45731</v>
      </c>
      <c r="L4654" s="2" t="s">
        <v>37</v>
      </c>
      <c r="M4654" s="2" t="s">
        <v>199</v>
      </c>
      <c r="N4654" s="2" t="s">
        <v>319</v>
      </c>
      <c r="O4654" s="4">
        <v>220000</v>
      </c>
      <c r="P4654" s="4">
        <v>80100</v>
      </c>
      <c r="Q4654" s="4">
        <v>139900</v>
      </c>
      <c r="R4654" s="2">
        <v>36</v>
      </c>
      <c r="S4654" s="5">
        <v>11.47</v>
      </c>
      <c r="T4654" s="4">
        <v>5223.32</v>
      </c>
      <c r="U4654" s="2" t="s">
        <v>73</v>
      </c>
      <c r="V4654" s="2" t="s">
        <v>74</v>
      </c>
      <c r="W4654" s="4">
        <v>78349.8</v>
      </c>
      <c r="X4654" s="4">
        <v>109689.79</v>
      </c>
      <c r="Y4654" s="4">
        <v>188039.59</v>
      </c>
      <c r="Z4654" s="2">
        <v>60</v>
      </c>
      <c r="AA4654" s="2" t="s">
        <v>58</v>
      </c>
      <c r="AB4654" s="2" t="s">
        <v>15729</v>
      </c>
      <c r="AC4654" s="2" t="s">
        <v>106</v>
      </c>
      <c r="AD4654" s="2" t="s">
        <v>76</v>
      </c>
      <c r="AE4654" s="5">
        <v>63.59</v>
      </c>
      <c r="AF4654" s="2">
        <v>2</v>
      </c>
      <c r="AG4654" s="2" t="s">
        <v>15718</v>
      </c>
      <c r="AH4654" s="2">
        <v>9</v>
      </c>
      <c r="AI4654" s="6" t="str">
        <f t="shared" si="216"/>
        <v>25-34</v>
      </c>
      <c r="AJ4654" s="11">
        <f>YEAR(tbl_LoanData[[#This Row],[Application Date]])</f>
        <v>2025</v>
      </c>
      <c r="AK4654" s="11" t="str">
        <f>TEXT(tbl_LoanData[[#This Row],[Application Date]],"MMMM")</f>
        <v>March</v>
      </c>
      <c r="AL4654" s="12">
        <f>DATE(YEAR(tbl_LoanData[[#This Row],[Application Date]]),MONTH(tbl_LoanData[[#This Row],[Application Date]]),1)</f>
        <v>45717</v>
      </c>
      <c r="AM4654" s="14">
        <f ca="1">IF(AND(tbl_LoanData[[#This Row],[Application Date]]&gt;=EOMONTH(TODAY(),-1)+1,tbl_LoanData[[#This Row],[Application Date]]&lt;=TODAY()),tbl_LoanData[[#This Row],[Loan Amount]],0)</f>
        <v>0</v>
      </c>
      <c r="AN4654" s="14">
        <f>tbl_LoanData[[#This Row],[Amount Paid]]-(Q4654-X4654)</f>
        <v>48139.59</v>
      </c>
      <c r="AO4654" s="14">
        <f>IF(tbl_LoanData[[#This Row],[Application Status]]="Approved",1,0)</f>
        <v>1</v>
      </c>
      <c r="AP4654" s="22" t="str">
        <f t="shared" ca="1" si="217"/>
        <v/>
      </c>
      <c r="AQ4654" s="22" t="str">
        <f t="shared" ca="1" si="218"/>
        <v/>
      </c>
    </row>
    <row r="4655" spans="1:43" ht="14.4" customHeight="1" x14ac:dyDescent="0.3">
      <c r="A4655" s="2" t="s">
        <v>9593</v>
      </c>
      <c r="B4655" s="2" t="s">
        <v>9594</v>
      </c>
      <c r="C4655" s="2" t="s">
        <v>331</v>
      </c>
      <c r="D4655" s="2" t="s">
        <v>182</v>
      </c>
      <c r="E4655" s="2" t="s">
        <v>118</v>
      </c>
      <c r="F4655" s="2">
        <v>55</v>
      </c>
      <c r="G4655" s="2" t="s">
        <v>83</v>
      </c>
      <c r="H4655" s="2" t="s">
        <v>273</v>
      </c>
      <c r="I4655" s="2" t="s">
        <v>45</v>
      </c>
      <c r="J4655" s="3">
        <v>45742</v>
      </c>
      <c r="K4655" s="3">
        <v>45760</v>
      </c>
      <c r="L4655" s="2" t="s">
        <v>40</v>
      </c>
      <c r="M4655" s="2" t="s">
        <v>94</v>
      </c>
      <c r="N4655" s="2" t="s">
        <v>4</v>
      </c>
      <c r="O4655" s="4">
        <v>1049000</v>
      </c>
      <c r="P4655" s="4">
        <v>131400</v>
      </c>
      <c r="Q4655" s="4">
        <v>917600</v>
      </c>
      <c r="R4655" s="2">
        <v>36</v>
      </c>
      <c r="S4655" s="5">
        <v>6.3</v>
      </c>
      <c r="T4655" s="4">
        <v>30306.29</v>
      </c>
      <c r="U4655" s="2" t="s">
        <v>73</v>
      </c>
      <c r="V4655" s="2" t="s">
        <v>74</v>
      </c>
      <c r="W4655" s="4">
        <v>484900.64</v>
      </c>
      <c r="X4655" s="4">
        <v>606125.76</v>
      </c>
      <c r="Y4655" s="4">
        <v>1091026.3999999999</v>
      </c>
      <c r="Z4655" s="2">
        <v>0</v>
      </c>
      <c r="AA4655" s="2" t="s">
        <v>56</v>
      </c>
      <c r="AB4655" s="2" t="s">
        <v>15735</v>
      </c>
      <c r="AC4655" s="2" t="s">
        <v>106</v>
      </c>
      <c r="AD4655" s="2" t="s">
        <v>76</v>
      </c>
      <c r="AE4655" s="5">
        <v>87.47</v>
      </c>
      <c r="AF4655" s="2">
        <v>0</v>
      </c>
      <c r="AG4655" s="2" t="s">
        <v>77</v>
      </c>
      <c r="AH4655" s="2">
        <v>18</v>
      </c>
      <c r="AI4655" s="6" t="str">
        <f t="shared" si="216"/>
        <v>55-64</v>
      </c>
      <c r="AJ4655" s="11">
        <f>YEAR(tbl_LoanData[[#This Row],[Application Date]])</f>
        <v>2025</v>
      </c>
      <c r="AK4655" s="11" t="str">
        <f>TEXT(tbl_LoanData[[#This Row],[Application Date]],"MMMM")</f>
        <v>March</v>
      </c>
      <c r="AL4655" s="12">
        <f>DATE(YEAR(tbl_LoanData[[#This Row],[Application Date]]),MONTH(tbl_LoanData[[#This Row],[Application Date]]),1)</f>
        <v>45717</v>
      </c>
      <c r="AM4655" s="14">
        <f ca="1">IF(AND(tbl_LoanData[[#This Row],[Application Date]]&gt;=EOMONTH(TODAY(),-1)+1,tbl_LoanData[[#This Row],[Application Date]]&lt;=TODAY()),tbl_LoanData[[#This Row],[Loan Amount]],0)</f>
        <v>0</v>
      </c>
      <c r="AN4655" s="14">
        <f>tbl_LoanData[[#This Row],[Amount Paid]]-(Q4655-X4655)</f>
        <v>173426.40000000002</v>
      </c>
      <c r="AO4655" s="14">
        <f>IF(tbl_LoanData[[#This Row],[Application Status]]="Approved",1,0)</f>
        <v>1</v>
      </c>
      <c r="AP4655" s="22" t="str">
        <f t="shared" ca="1" si="217"/>
        <v/>
      </c>
      <c r="AQ4655" s="22" t="str">
        <f t="shared" ca="1" si="218"/>
        <v/>
      </c>
    </row>
    <row r="4656" spans="1:43" ht="14.4" customHeight="1" x14ac:dyDescent="0.3">
      <c r="A4656" s="2" t="s">
        <v>9667</v>
      </c>
      <c r="B4656" s="2" t="s">
        <v>9668</v>
      </c>
      <c r="C4656" s="2" t="s">
        <v>181</v>
      </c>
      <c r="D4656" s="2" t="s">
        <v>232</v>
      </c>
      <c r="E4656" s="2" t="s">
        <v>189</v>
      </c>
      <c r="F4656" s="2">
        <v>50</v>
      </c>
      <c r="G4656" s="2" t="s">
        <v>83</v>
      </c>
      <c r="H4656" s="2" t="s">
        <v>119</v>
      </c>
      <c r="I4656" s="2" t="s">
        <v>43</v>
      </c>
      <c r="J4656" s="3">
        <v>45732</v>
      </c>
      <c r="K4656" s="3">
        <v>45745</v>
      </c>
      <c r="L4656" s="2" t="s">
        <v>37</v>
      </c>
      <c r="M4656" s="2" t="s">
        <v>260</v>
      </c>
      <c r="N4656" s="2" t="s">
        <v>261</v>
      </c>
      <c r="O4656" s="4">
        <v>101000</v>
      </c>
      <c r="P4656" s="4">
        <v>24200</v>
      </c>
      <c r="Q4656" s="4">
        <v>76800</v>
      </c>
      <c r="R4656" s="2">
        <v>48</v>
      </c>
      <c r="S4656" s="5">
        <v>12.64</v>
      </c>
      <c r="T4656" s="4">
        <v>2408.96</v>
      </c>
      <c r="U4656" s="2" t="s">
        <v>73</v>
      </c>
      <c r="V4656" s="2" t="s">
        <v>74</v>
      </c>
      <c r="W4656" s="4">
        <v>38543.360000000001</v>
      </c>
      <c r="X4656" s="4">
        <v>77086.720000000001</v>
      </c>
      <c r="Y4656" s="4">
        <v>115630.08</v>
      </c>
      <c r="Z4656" s="2">
        <v>0</v>
      </c>
      <c r="AA4656" s="2" t="s">
        <v>56</v>
      </c>
      <c r="AB4656" s="2" t="s">
        <v>15735</v>
      </c>
      <c r="AC4656" s="2" t="s">
        <v>360</v>
      </c>
      <c r="AD4656" s="2" t="s">
        <v>76</v>
      </c>
      <c r="AE4656" s="5">
        <v>76.040000000000006</v>
      </c>
      <c r="AF4656" s="2">
        <v>0</v>
      </c>
      <c r="AG4656" s="2" t="s">
        <v>77</v>
      </c>
      <c r="AH4656" s="2">
        <v>13</v>
      </c>
      <c r="AI4656" s="6" t="str">
        <f t="shared" si="216"/>
        <v>45-54</v>
      </c>
      <c r="AJ4656" s="11">
        <f>YEAR(tbl_LoanData[[#This Row],[Application Date]])</f>
        <v>2025</v>
      </c>
      <c r="AK4656" s="11" t="str">
        <f>TEXT(tbl_LoanData[[#This Row],[Application Date]],"MMMM")</f>
        <v>March</v>
      </c>
      <c r="AL4656" s="12">
        <f>DATE(YEAR(tbl_LoanData[[#This Row],[Application Date]]),MONTH(tbl_LoanData[[#This Row],[Application Date]]),1)</f>
        <v>45717</v>
      </c>
      <c r="AM4656" s="14">
        <f ca="1">IF(AND(tbl_LoanData[[#This Row],[Application Date]]&gt;=EOMONTH(TODAY(),-1)+1,tbl_LoanData[[#This Row],[Application Date]]&lt;=TODAY()),tbl_LoanData[[#This Row],[Loan Amount]],0)</f>
        <v>0</v>
      </c>
      <c r="AN4656" s="14">
        <f>tbl_LoanData[[#This Row],[Amount Paid]]-(Q4656-X4656)</f>
        <v>38830.080000000002</v>
      </c>
      <c r="AO4656" s="14">
        <f>IF(tbl_LoanData[[#This Row],[Application Status]]="Approved",1,0)</f>
        <v>1</v>
      </c>
      <c r="AP4656" s="22" t="str">
        <f t="shared" ca="1" si="217"/>
        <v/>
      </c>
      <c r="AQ4656" s="22" t="str">
        <f t="shared" ca="1" si="218"/>
        <v/>
      </c>
    </row>
    <row r="4657" spans="1:43" ht="14.4" customHeight="1" x14ac:dyDescent="0.3">
      <c r="A4657" s="2" t="s">
        <v>9853</v>
      </c>
      <c r="B4657" s="2" t="s">
        <v>9854</v>
      </c>
      <c r="C4657" s="2" t="s">
        <v>347</v>
      </c>
      <c r="D4657" s="2" t="s">
        <v>204</v>
      </c>
      <c r="E4657" s="2" t="s">
        <v>68</v>
      </c>
      <c r="F4657" s="2">
        <v>36</v>
      </c>
      <c r="G4657" s="2" t="s">
        <v>69</v>
      </c>
      <c r="H4657" s="2" t="s">
        <v>259</v>
      </c>
      <c r="I4657" s="2" t="s">
        <v>43</v>
      </c>
      <c r="J4657" s="3">
        <v>45722</v>
      </c>
      <c r="K4657" s="3">
        <v>45730</v>
      </c>
      <c r="L4657" s="2" t="s">
        <v>40</v>
      </c>
      <c r="M4657" s="2" t="s">
        <v>71</v>
      </c>
      <c r="N4657" s="2" t="s">
        <v>137</v>
      </c>
      <c r="O4657" s="4">
        <v>1061000</v>
      </c>
      <c r="P4657" s="4">
        <v>221600</v>
      </c>
      <c r="Q4657" s="4">
        <v>839400</v>
      </c>
      <c r="R4657" s="2">
        <v>24</v>
      </c>
      <c r="S4657" s="5">
        <v>6.84</v>
      </c>
      <c r="T4657" s="4">
        <v>39759.58</v>
      </c>
      <c r="U4657" s="2" t="s">
        <v>73</v>
      </c>
      <c r="V4657" s="2" t="s">
        <v>74</v>
      </c>
      <c r="W4657" s="4">
        <v>675912.86</v>
      </c>
      <c r="X4657" s="4">
        <v>278317.06</v>
      </c>
      <c r="Y4657" s="4">
        <v>954229.92</v>
      </c>
      <c r="Z4657" s="2">
        <v>0</v>
      </c>
      <c r="AA4657" s="2" t="s">
        <v>56</v>
      </c>
      <c r="AB4657" s="2" t="s">
        <v>15736</v>
      </c>
      <c r="AC4657" s="2" t="s">
        <v>138</v>
      </c>
      <c r="AD4657" s="2" t="s">
        <v>76</v>
      </c>
      <c r="AE4657" s="5">
        <v>79.11</v>
      </c>
      <c r="AF4657" s="2">
        <v>0</v>
      </c>
      <c r="AG4657" s="2" t="s">
        <v>77</v>
      </c>
      <c r="AH4657" s="2">
        <v>8</v>
      </c>
      <c r="AI4657" s="6" t="str">
        <f t="shared" si="216"/>
        <v>35-44</v>
      </c>
      <c r="AJ4657" s="11">
        <f>YEAR(tbl_LoanData[[#This Row],[Application Date]])</f>
        <v>2025</v>
      </c>
      <c r="AK4657" s="11" t="str">
        <f>TEXT(tbl_LoanData[[#This Row],[Application Date]],"MMMM")</f>
        <v>March</v>
      </c>
      <c r="AL4657" s="12">
        <f>DATE(YEAR(tbl_LoanData[[#This Row],[Application Date]]),MONTH(tbl_LoanData[[#This Row],[Application Date]]),1)</f>
        <v>45717</v>
      </c>
      <c r="AM4657" s="14">
        <f ca="1">IF(AND(tbl_LoanData[[#This Row],[Application Date]]&gt;=EOMONTH(TODAY(),-1)+1,tbl_LoanData[[#This Row],[Application Date]]&lt;=TODAY()),tbl_LoanData[[#This Row],[Loan Amount]],0)</f>
        <v>0</v>
      </c>
      <c r="AN4657" s="14">
        <f>tbl_LoanData[[#This Row],[Amount Paid]]-(Q4657-X4657)</f>
        <v>114829.92000000004</v>
      </c>
      <c r="AO4657" s="14">
        <f>IF(tbl_LoanData[[#This Row],[Application Status]]="Approved",1,0)</f>
        <v>1</v>
      </c>
      <c r="AP4657" s="22" t="str">
        <f t="shared" ca="1" si="217"/>
        <v/>
      </c>
      <c r="AQ4657" s="22" t="str">
        <f t="shared" ca="1" si="218"/>
        <v/>
      </c>
    </row>
    <row r="4658" spans="1:43" ht="14.4" customHeight="1" x14ac:dyDescent="0.3">
      <c r="A4658" s="2" t="s">
        <v>9917</v>
      </c>
      <c r="B4658" s="2" t="s">
        <v>9918</v>
      </c>
      <c r="C4658" s="2" t="s">
        <v>401</v>
      </c>
      <c r="D4658" s="2" t="s">
        <v>101</v>
      </c>
      <c r="E4658" s="2" t="s">
        <v>150</v>
      </c>
      <c r="F4658" s="2">
        <v>56</v>
      </c>
      <c r="G4658" s="2" t="s">
        <v>83</v>
      </c>
      <c r="H4658" s="2" t="s">
        <v>285</v>
      </c>
      <c r="I4658" s="2" t="s">
        <v>55</v>
      </c>
      <c r="J4658" s="3">
        <v>45741</v>
      </c>
      <c r="K4658" s="3">
        <v>45750</v>
      </c>
      <c r="L4658" s="2" t="s">
        <v>37</v>
      </c>
      <c r="M4658" s="2" t="s">
        <v>104</v>
      </c>
      <c r="N4658" s="2" t="s">
        <v>192</v>
      </c>
      <c r="O4658" s="4">
        <v>158000</v>
      </c>
      <c r="P4658" s="4">
        <v>44600</v>
      </c>
      <c r="Q4658" s="4">
        <v>113400</v>
      </c>
      <c r="R4658" s="2">
        <v>24</v>
      </c>
      <c r="S4658" s="5">
        <v>14.34</v>
      </c>
      <c r="T4658" s="4">
        <v>6080.13</v>
      </c>
      <c r="U4658" s="2" t="s">
        <v>73</v>
      </c>
      <c r="V4658" s="2" t="s">
        <v>34</v>
      </c>
      <c r="W4658" s="4">
        <v>54721.17</v>
      </c>
      <c r="X4658" s="4">
        <v>91201.95</v>
      </c>
      <c r="Y4658" s="4">
        <v>145923.12</v>
      </c>
      <c r="Z4658" s="2">
        <v>196</v>
      </c>
      <c r="AA4658" s="2" t="s">
        <v>60</v>
      </c>
      <c r="AB4658" s="2" t="s">
        <v>15735</v>
      </c>
      <c r="AC4658" s="2" t="s">
        <v>121</v>
      </c>
      <c r="AD4658" s="2" t="s">
        <v>76</v>
      </c>
      <c r="AE4658" s="5">
        <v>71.77</v>
      </c>
      <c r="AF4658" s="2">
        <v>7</v>
      </c>
      <c r="AG4658" s="2" t="s">
        <v>130</v>
      </c>
      <c r="AH4658" s="2">
        <v>9</v>
      </c>
      <c r="AI4658" s="6" t="str">
        <f t="shared" si="216"/>
        <v>55-64</v>
      </c>
      <c r="AJ4658" s="11">
        <f>YEAR(tbl_LoanData[[#This Row],[Application Date]])</f>
        <v>2025</v>
      </c>
      <c r="AK4658" s="11" t="str">
        <f>TEXT(tbl_LoanData[[#This Row],[Application Date]],"MMMM")</f>
        <v>March</v>
      </c>
      <c r="AL4658" s="12">
        <f>DATE(YEAR(tbl_LoanData[[#This Row],[Application Date]]),MONTH(tbl_LoanData[[#This Row],[Application Date]]),1)</f>
        <v>45717</v>
      </c>
      <c r="AM4658" s="14">
        <f ca="1">IF(AND(tbl_LoanData[[#This Row],[Application Date]]&gt;=EOMONTH(TODAY(),-1)+1,tbl_LoanData[[#This Row],[Application Date]]&lt;=TODAY()),tbl_LoanData[[#This Row],[Loan Amount]],0)</f>
        <v>0</v>
      </c>
      <c r="AN4658" s="14">
        <f>tbl_LoanData[[#This Row],[Amount Paid]]-(Q4658-X4658)</f>
        <v>32523.119999999995</v>
      </c>
      <c r="AO4658" s="14">
        <f>IF(tbl_LoanData[[#This Row],[Application Status]]="Approved",1,0)</f>
        <v>1</v>
      </c>
      <c r="AP4658" s="22" t="str">
        <f t="shared" ca="1" si="217"/>
        <v/>
      </c>
      <c r="AQ4658" s="22" t="str">
        <f t="shared" ca="1" si="218"/>
        <v/>
      </c>
    </row>
    <row r="4659" spans="1:43" x14ac:dyDescent="0.3">
      <c r="A4659" s="2" t="s">
        <v>10101</v>
      </c>
      <c r="B4659" s="2" t="s">
        <v>10102</v>
      </c>
      <c r="C4659" s="2" t="s">
        <v>1686</v>
      </c>
      <c r="D4659" s="2" t="s">
        <v>67</v>
      </c>
      <c r="E4659" s="2" t="s">
        <v>255</v>
      </c>
      <c r="F4659" s="2">
        <v>45</v>
      </c>
      <c r="G4659" s="2" t="s">
        <v>83</v>
      </c>
      <c r="H4659" s="2" t="s">
        <v>110</v>
      </c>
      <c r="I4659" s="2" t="s">
        <v>46</v>
      </c>
      <c r="J4659" s="3">
        <v>45728</v>
      </c>
      <c r="K4659" s="3">
        <v>45739</v>
      </c>
      <c r="L4659" s="2" t="s">
        <v>40</v>
      </c>
      <c r="M4659" s="2" t="s">
        <v>157</v>
      </c>
      <c r="N4659" s="2" t="s">
        <v>299</v>
      </c>
      <c r="O4659" s="4">
        <v>815000</v>
      </c>
      <c r="P4659" s="4">
        <v>273200</v>
      </c>
      <c r="Q4659" s="4">
        <v>541800</v>
      </c>
      <c r="R4659" s="2">
        <v>24</v>
      </c>
      <c r="S4659" s="5">
        <v>6.55</v>
      </c>
      <c r="T4659" s="4">
        <v>25532.32</v>
      </c>
      <c r="U4659" s="2" t="s">
        <v>73</v>
      </c>
      <c r="V4659" s="2" t="s">
        <v>74</v>
      </c>
      <c r="W4659" s="4">
        <v>434049.44</v>
      </c>
      <c r="X4659" s="4">
        <v>178726.36</v>
      </c>
      <c r="Y4659" s="4">
        <v>612775.80000000005</v>
      </c>
      <c r="Z4659" s="2">
        <v>0</v>
      </c>
      <c r="AA4659" s="2" t="s">
        <v>56</v>
      </c>
      <c r="AB4659" s="2" t="s">
        <v>15731</v>
      </c>
      <c r="AC4659" s="2" t="s">
        <v>213</v>
      </c>
      <c r="AD4659" s="2" t="s">
        <v>76</v>
      </c>
      <c r="AE4659" s="5">
        <v>66.48</v>
      </c>
      <c r="AF4659" s="2">
        <v>0</v>
      </c>
      <c r="AG4659" s="2" t="s">
        <v>77</v>
      </c>
      <c r="AH4659" s="2">
        <v>11</v>
      </c>
      <c r="AI4659" s="6" t="str">
        <f t="shared" si="216"/>
        <v>45-54</v>
      </c>
      <c r="AJ4659" s="11">
        <f>YEAR(tbl_LoanData[[#This Row],[Application Date]])</f>
        <v>2025</v>
      </c>
      <c r="AK4659" s="11" t="str">
        <f>TEXT(tbl_LoanData[[#This Row],[Application Date]],"MMMM")</f>
        <v>March</v>
      </c>
      <c r="AL4659" s="12">
        <f>DATE(YEAR(tbl_LoanData[[#This Row],[Application Date]]),MONTH(tbl_LoanData[[#This Row],[Application Date]]),1)</f>
        <v>45717</v>
      </c>
      <c r="AM4659" s="14">
        <f ca="1">IF(AND(tbl_LoanData[[#This Row],[Application Date]]&gt;=EOMONTH(TODAY(),-1)+1,tbl_LoanData[[#This Row],[Application Date]]&lt;=TODAY()),tbl_LoanData[[#This Row],[Loan Amount]],0)</f>
        <v>0</v>
      </c>
      <c r="AN4659" s="14">
        <f>tbl_LoanData[[#This Row],[Amount Paid]]-(Q4659-X4659)</f>
        <v>70975.799999999988</v>
      </c>
      <c r="AO4659" s="14">
        <f>IF(tbl_LoanData[[#This Row],[Application Status]]="Approved",1,0)</f>
        <v>1</v>
      </c>
      <c r="AP4659" s="22" t="str">
        <f t="shared" ca="1" si="217"/>
        <v/>
      </c>
      <c r="AQ4659" s="22" t="str">
        <f t="shared" ca="1" si="218"/>
        <v/>
      </c>
    </row>
    <row r="4660" spans="1:43" ht="14.4" customHeight="1" x14ac:dyDescent="0.3">
      <c r="A4660" s="2" t="s">
        <v>10259</v>
      </c>
      <c r="B4660" s="2" t="s">
        <v>10260</v>
      </c>
      <c r="C4660" s="2" t="s">
        <v>141</v>
      </c>
      <c r="D4660" s="2" t="s">
        <v>161</v>
      </c>
      <c r="E4660" s="2" t="s">
        <v>161</v>
      </c>
      <c r="F4660" s="2">
        <v>35</v>
      </c>
      <c r="G4660" s="2" t="s">
        <v>83</v>
      </c>
      <c r="H4660" s="2" t="s">
        <v>265</v>
      </c>
      <c r="I4660" s="2" t="s">
        <v>44</v>
      </c>
      <c r="J4660" s="3">
        <v>45729</v>
      </c>
      <c r="K4660" s="3">
        <v>45733</v>
      </c>
      <c r="L4660" s="2" t="s">
        <v>37</v>
      </c>
      <c r="M4660" s="2" t="s">
        <v>94</v>
      </c>
      <c r="N4660" s="2" t="s">
        <v>234</v>
      </c>
      <c r="O4660" s="4">
        <v>170000</v>
      </c>
      <c r="P4660" s="4">
        <v>42300</v>
      </c>
      <c r="Q4660" s="4">
        <v>127700</v>
      </c>
      <c r="R4660" s="2">
        <v>48</v>
      </c>
      <c r="S4660" s="5">
        <v>6.9</v>
      </c>
      <c r="T4660" s="4">
        <v>3394.69</v>
      </c>
      <c r="U4660" s="2" t="s">
        <v>73</v>
      </c>
      <c r="V4660" s="2" t="s">
        <v>74</v>
      </c>
      <c r="W4660" s="4">
        <v>44130.97</v>
      </c>
      <c r="X4660" s="4">
        <v>118814.23</v>
      </c>
      <c r="Y4660" s="4">
        <v>162945.20000000001</v>
      </c>
      <c r="Z4660" s="2">
        <v>124</v>
      </c>
      <c r="AA4660" s="2" t="s">
        <v>60</v>
      </c>
      <c r="AB4660" s="2" t="s">
        <v>15733</v>
      </c>
      <c r="AC4660" s="2" t="s">
        <v>138</v>
      </c>
      <c r="AD4660" s="2" t="s">
        <v>76</v>
      </c>
      <c r="AE4660" s="5">
        <v>75.12</v>
      </c>
      <c r="AF4660" s="2">
        <v>4</v>
      </c>
      <c r="AG4660" s="2" t="s">
        <v>130</v>
      </c>
      <c r="AH4660" s="2">
        <v>4</v>
      </c>
      <c r="AI4660" s="6" t="str">
        <f t="shared" si="216"/>
        <v>35-44</v>
      </c>
      <c r="AJ4660" s="11">
        <f>YEAR(tbl_LoanData[[#This Row],[Application Date]])</f>
        <v>2025</v>
      </c>
      <c r="AK4660" s="11" t="str">
        <f>TEXT(tbl_LoanData[[#This Row],[Application Date]],"MMMM")</f>
        <v>March</v>
      </c>
      <c r="AL4660" s="12">
        <f>DATE(YEAR(tbl_LoanData[[#This Row],[Application Date]]),MONTH(tbl_LoanData[[#This Row],[Application Date]]),1)</f>
        <v>45717</v>
      </c>
      <c r="AM4660" s="14">
        <f ca="1">IF(AND(tbl_LoanData[[#This Row],[Application Date]]&gt;=EOMONTH(TODAY(),-1)+1,tbl_LoanData[[#This Row],[Application Date]]&lt;=TODAY()),tbl_LoanData[[#This Row],[Loan Amount]],0)</f>
        <v>0</v>
      </c>
      <c r="AN4660" s="14">
        <f>tbl_LoanData[[#This Row],[Amount Paid]]-(Q4660-X4660)</f>
        <v>35245.199999999997</v>
      </c>
      <c r="AO4660" s="14">
        <f>IF(tbl_LoanData[[#This Row],[Application Status]]="Approved",1,0)</f>
        <v>1</v>
      </c>
      <c r="AP4660" s="22" t="str">
        <f t="shared" ca="1" si="217"/>
        <v/>
      </c>
      <c r="AQ4660" s="22" t="str">
        <f t="shared" ca="1" si="218"/>
        <v/>
      </c>
    </row>
    <row r="4661" spans="1:43" ht="14.4" customHeight="1" x14ac:dyDescent="0.3">
      <c r="A4661" s="2" t="s">
        <v>10785</v>
      </c>
      <c r="B4661" s="2" t="s">
        <v>10786</v>
      </c>
      <c r="C4661" s="2" t="s">
        <v>546</v>
      </c>
      <c r="D4661" s="2" t="s">
        <v>134</v>
      </c>
      <c r="E4661" s="2" t="s">
        <v>176</v>
      </c>
      <c r="F4661" s="2">
        <v>30</v>
      </c>
      <c r="G4661" s="2" t="s">
        <v>83</v>
      </c>
      <c r="H4661" s="2" t="s">
        <v>298</v>
      </c>
      <c r="I4661" s="2" t="s">
        <v>43</v>
      </c>
      <c r="J4661" s="3">
        <v>45739</v>
      </c>
      <c r="K4661" s="3">
        <v>45748</v>
      </c>
      <c r="L4661" s="2" t="s">
        <v>37</v>
      </c>
      <c r="M4661" s="2" t="s">
        <v>94</v>
      </c>
      <c r="N4661" s="2" t="s">
        <v>568</v>
      </c>
      <c r="O4661" s="4">
        <v>197000</v>
      </c>
      <c r="P4661" s="4">
        <v>53400</v>
      </c>
      <c r="Q4661" s="4">
        <v>143600</v>
      </c>
      <c r="R4661" s="2">
        <v>48</v>
      </c>
      <c r="S4661" s="5">
        <v>5.98</v>
      </c>
      <c r="T4661" s="4">
        <v>3707.27</v>
      </c>
      <c r="U4661" s="2" t="s">
        <v>73</v>
      </c>
      <c r="V4661" s="2" t="s">
        <v>74</v>
      </c>
      <c r="W4661" s="4">
        <v>48194.51</v>
      </c>
      <c r="X4661" s="4">
        <v>129754.61</v>
      </c>
      <c r="Y4661" s="4">
        <v>177949.12</v>
      </c>
      <c r="Z4661" s="2">
        <v>84</v>
      </c>
      <c r="AA4661" s="2" t="s">
        <v>59</v>
      </c>
      <c r="AB4661" s="2" t="s">
        <v>15730</v>
      </c>
      <c r="AC4661" s="2" t="s">
        <v>87</v>
      </c>
      <c r="AD4661" s="2" t="s">
        <v>76</v>
      </c>
      <c r="AE4661" s="5">
        <v>72.89</v>
      </c>
      <c r="AF4661" s="2">
        <v>3</v>
      </c>
      <c r="AG4661" s="2" t="s">
        <v>130</v>
      </c>
      <c r="AH4661" s="2">
        <v>9</v>
      </c>
      <c r="AI4661" s="6" t="str">
        <f t="shared" si="216"/>
        <v>25-34</v>
      </c>
      <c r="AJ4661" s="11">
        <f>YEAR(tbl_LoanData[[#This Row],[Application Date]])</f>
        <v>2025</v>
      </c>
      <c r="AK4661" s="11" t="str">
        <f>TEXT(tbl_LoanData[[#This Row],[Application Date]],"MMMM")</f>
        <v>March</v>
      </c>
      <c r="AL4661" s="12">
        <f>DATE(YEAR(tbl_LoanData[[#This Row],[Application Date]]),MONTH(tbl_LoanData[[#This Row],[Application Date]]),1)</f>
        <v>45717</v>
      </c>
      <c r="AM4661" s="14">
        <f ca="1">IF(AND(tbl_LoanData[[#This Row],[Application Date]]&gt;=EOMONTH(TODAY(),-1)+1,tbl_LoanData[[#This Row],[Application Date]]&lt;=TODAY()),tbl_LoanData[[#This Row],[Loan Amount]],0)</f>
        <v>0</v>
      </c>
      <c r="AN4661" s="14">
        <f>tbl_LoanData[[#This Row],[Amount Paid]]-(Q4661-X4661)</f>
        <v>34349.120000000003</v>
      </c>
      <c r="AO4661" s="14">
        <f>IF(tbl_LoanData[[#This Row],[Application Status]]="Approved",1,0)</f>
        <v>1</v>
      </c>
      <c r="AP4661" s="22" t="str">
        <f t="shared" ca="1" si="217"/>
        <v/>
      </c>
      <c r="AQ4661" s="22" t="str">
        <f t="shared" ca="1" si="218"/>
        <v/>
      </c>
    </row>
    <row r="4662" spans="1:43" ht="14.4" customHeight="1" x14ac:dyDescent="0.3">
      <c r="A4662" s="2" t="s">
        <v>10817</v>
      </c>
      <c r="B4662" s="2" t="s">
        <v>10818</v>
      </c>
      <c r="C4662" s="2" t="s">
        <v>393</v>
      </c>
      <c r="D4662" s="2" t="s">
        <v>81</v>
      </c>
      <c r="E4662" s="2" t="s">
        <v>232</v>
      </c>
      <c r="F4662" s="2">
        <v>49</v>
      </c>
      <c r="G4662" s="2" t="s">
        <v>83</v>
      </c>
      <c r="H4662" s="2" t="s">
        <v>516</v>
      </c>
      <c r="I4662" s="2" t="s">
        <v>53</v>
      </c>
      <c r="J4662" s="3">
        <v>45742</v>
      </c>
      <c r="K4662" s="3">
        <v>45751</v>
      </c>
      <c r="L4662" s="2" t="s">
        <v>36</v>
      </c>
      <c r="M4662" s="2" t="s">
        <v>104</v>
      </c>
      <c r="N4662" s="2" t="s">
        <v>105</v>
      </c>
      <c r="O4662" s="4">
        <v>1782000</v>
      </c>
      <c r="P4662" s="4">
        <v>342400</v>
      </c>
      <c r="Q4662" s="4">
        <v>1439600</v>
      </c>
      <c r="R4662" s="2">
        <v>48</v>
      </c>
      <c r="S4662" s="5">
        <v>13.98</v>
      </c>
      <c r="T4662" s="4">
        <v>46763.01</v>
      </c>
      <c r="U4662" s="2" t="s">
        <v>73</v>
      </c>
      <c r="V4662" s="2" t="s">
        <v>74</v>
      </c>
      <c r="W4662" s="4">
        <v>654682.14</v>
      </c>
      <c r="X4662" s="4">
        <v>1589942.18</v>
      </c>
      <c r="Y4662" s="4">
        <v>2244624.3199999998</v>
      </c>
      <c r="Z4662" s="2">
        <v>58</v>
      </c>
      <c r="AA4662" s="2" t="s">
        <v>58</v>
      </c>
      <c r="AB4662" s="2" t="s">
        <v>15734</v>
      </c>
      <c r="AC4662" s="2" t="s">
        <v>146</v>
      </c>
      <c r="AD4662" s="2" t="s">
        <v>76</v>
      </c>
      <c r="AE4662" s="5">
        <v>80.790000000000006</v>
      </c>
      <c r="AF4662" s="2">
        <v>2</v>
      </c>
      <c r="AG4662" s="2" t="s">
        <v>15718</v>
      </c>
      <c r="AH4662" s="2">
        <v>9</v>
      </c>
      <c r="AI4662" s="6" t="str">
        <f t="shared" si="216"/>
        <v>45-54</v>
      </c>
      <c r="AJ4662" s="11">
        <f>YEAR(tbl_LoanData[[#This Row],[Application Date]])</f>
        <v>2025</v>
      </c>
      <c r="AK4662" s="11" t="str">
        <f>TEXT(tbl_LoanData[[#This Row],[Application Date]],"MMMM")</f>
        <v>March</v>
      </c>
      <c r="AL4662" s="12">
        <f>DATE(YEAR(tbl_LoanData[[#This Row],[Application Date]]),MONTH(tbl_LoanData[[#This Row],[Application Date]]),1)</f>
        <v>45717</v>
      </c>
      <c r="AM4662" s="14">
        <f ca="1">IF(AND(tbl_LoanData[[#This Row],[Application Date]]&gt;=EOMONTH(TODAY(),-1)+1,tbl_LoanData[[#This Row],[Application Date]]&lt;=TODAY()),tbl_LoanData[[#This Row],[Loan Amount]],0)</f>
        <v>0</v>
      </c>
      <c r="AN4662" s="14">
        <f>tbl_LoanData[[#This Row],[Amount Paid]]-(Q4662-X4662)</f>
        <v>805024.32</v>
      </c>
      <c r="AO4662" s="14">
        <f>IF(tbl_LoanData[[#This Row],[Application Status]]="Approved",1,0)</f>
        <v>1</v>
      </c>
      <c r="AP4662" s="22" t="str">
        <f t="shared" ca="1" si="217"/>
        <v/>
      </c>
      <c r="AQ4662" s="22" t="str">
        <f t="shared" ca="1" si="218"/>
        <v/>
      </c>
    </row>
    <row r="4663" spans="1:43" ht="14.4" customHeight="1" x14ac:dyDescent="0.3">
      <c r="A4663" s="2" t="s">
        <v>10935</v>
      </c>
      <c r="B4663" s="2" t="s">
        <v>10936</v>
      </c>
      <c r="C4663" s="2" t="s">
        <v>292</v>
      </c>
      <c r="D4663" s="2" t="s">
        <v>142</v>
      </c>
      <c r="E4663" s="2" t="s">
        <v>284</v>
      </c>
      <c r="F4663" s="2">
        <v>46</v>
      </c>
      <c r="G4663" s="2" t="s">
        <v>83</v>
      </c>
      <c r="H4663" s="2" t="s">
        <v>259</v>
      </c>
      <c r="I4663" s="2" t="s">
        <v>43</v>
      </c>
      <c r="J4663" s="3">
        <v>45720</v>
      </c>
      <c r="K4663" s="3">
        <v>45737</v>
      </c>
      <c r="L4663" s="2" t="s">
        <v>37</v>
      </c>
      <c r="M4663" s="2" t="s">
        <v>260</v>
      </c>
      <c r="N4663" s="2" t="s">
        <v>261</v>
      </c>
      <c r="O4663" s="4">
        <v>123000</v>
      </c>
      <c r="P4663" s="4">
        <v>12500</v>
      </c>
      <c r="Q4663" s="4">
        <v>110500</v>
      </c>
      <c r="R4663" s="2">
        <v>48</v>
      </c>
      <c r="S4663" s="5">
        <v>15</v>
      </c>
      <c r="T4663" s="4">
        <v>3683.33</v>
      </c>
      <c r="U4663" s="2" t="s">
        <v>73</v>
      </c>
      <c r="V4663" s="2" t="s">
        <v>74</v>
      </c>
      <c r="W4663" s="4">
        <v>62616.61</v>
      </c>
      <c r="X4663" s="4">
        <v>114183.39</v>
      </c>
      <c r="Y4663" s="4">
        <v>176800</v>
      </c>
      <c r="Z4663" s="2">
        <v>0</v>
      </c>
      <c r="AA4663" s="2" t="s">
        <v>56</v>
      </c>
      <c r="AB4663" s="2" t="s">
        <v>15731</v>
      </c>
      <c r="AC4663" s="2" t="s">
        <v>332</v>
      </c>
      <c r="AD4663" s="2" t="s">
        <v>76</v>
      </c>
      <c r="AE4663" s="5">
        <v>89.84</v>
      </c>
      <c r="AF4663" s="2">
        <v>0</v>
      </c>
      <c r="AG4663" s="2" t="s">
        <v>77</v>
      </c>
      <c r="AH4663" s="2">
        <v>17</v>
      </c>
      <c r="AI4663" s="6" t="str">
        <f t="shared" si="216"/>
        <v>45-54</v>
      </c>
      <c r="AJ4663" s="11">
        <f>YEAR(tbl_LoanData[[#This Row],[Application Date]])</f>
        <v>2025</v>
      </c>
      <c r="AK4663" s="11" t="str">
        <f>TEXT(tbl_LoanData[[#This Row],[Application Date]],"MMMM")</f>
        <v>March</v>
      </c>
      <c r="AL4663" s="12">
        <f>DATE(YEAR(tbl_LoanData[[#This Row],[Application Date]]),MONTH(tbl_LoanData[[#This Row],[Application Date]]),1)</f>
        <v>45717</v>
      </c>
      <c r="AM4663" s="14">
        <f ca="1">IF(AND(tbl_LoanData[[#This Row],[Application Date]]&gt;=EOMONTH(TODAY(),-1)+1,tbl_LoanData[[#This Row],[Application Date]]&lt;=TODAY()),tbl_LoanData[[#This Row],[Loan Amount]],0)</f>
        <v>0</v>
      </c>
      <c r="AN4663" s="14">
        <f>tbl_LoanData[[#This Row],[Amount Paid]]-(Q4663-X4663)</f>
        <v>66300</v>
      </c>
      <c r="AO4663" s="14">
        <f>IF(tbl_LoanData[[#This Row],[Application Status]]="Approved",1,0)</f>
        <v>1</v>
      </c>
      <c r="AP4663" s="22" t="str">
        <f t="shared" ca="1" si="217"/>
        <v/>
      </c>
      <c r="AQ4663" s="22" t="str">
        <f t="shared" ca="1" si="218"/>
        <v/>
      </c>
    </row>
    <row r="4664" spans="1:43" ht="14.4" customHeight="1" x14ac:dyDescent="0.3">
      <c r="A4664" s="2" t="s">
        <v>10999</v>
      </c>
      <c r="B4664" s="2" t="s">
        <v>11000</v>
      </c>
      <c r="C4664" s="2" t="s">
        <v>682</v>
      </c>
      <c r="D4664" s="2" t="s">
        <v>67</v>
      </c>
      <c r="E4664" s="2" t="s">
        <v>209</v>
      </c>
      <c r="F4664" s="2">
        <v>56</v>
      </c>
      <c r="G4664" s="2" t="s">
        <v>69</v>
      </c>
      <c r="H4664" s="2" t="s">
        <v>265</v>
      </c>
      <c r="I4664" s="2" t="s">
        <v>44</v>
      </c>
      <c r="J4664" s="3">
        <v>45719</v>
      </c>
      <c r="K4664" s="3">
        <v>45731</v>
      </c>
      <c r="L4664" s="2" t="s">
        <v>40</v>
      </c>
      <c r="M4664" s="2" t="s">
        <v>111</v>
      </c>
      <c r="N4664" s="2" t="s">
        <v>120</v>
      </c>
      <c r="O4664" s="4">
        <v>945000</v>
      </c>
      <c r="P4664" s="4">
        <v>166700</v>
      </c>
      <c r="Q4664" s="4">
        <v>778300</v>
      </c>
      <c r="R4664" s="2">
        <v>36</v>
      </c>
      <c r="S4664" s="5">
        <v>12.41</v>
      </c>
      <c r="T4664" s="4">
        <v>29668.36</v>
      </c>
      <c r="U4664" s="2" t="s">
        <v>73</v>
      </c>
      <c r="V4664" s="2" t="s">
        <v>74</v>
      </c>
      <c r="W4664" s="4">
        <v>504362.12</v>
      </c>
      <c r="X4664" s="4">
        <v>563698.97</v>
      </c>
      <c r="Y4664" s="4">
        <v>1068061.0900000001</v>
      </c>
      <c r="Z4664" s="2">
        <v>0</v>
      </c>
      <c r="AA4664" s="2" t="s">
        <v>56</v>
      </c>
      <c r="AB4664" s="2" t="s">
        <v>15728</v>
      </c>
      <c r="AC4664" s="2" t="s">
        <v>146</v>
      </c>
      <c r="AD4664" s="2" t="s">
        <v>76</v>
      </c>
      <c r="AE4664" s="5">
        <v>82.36</v>
      </c>
      <c r="AF4664" s="2">
        <v>0</v>
      </c>
      <c r="AG4664" s="2" t="s">
        <v>77</v>
      </c>
      <c r="AH4664" s="2">
        <v>12</v>
      </c>
      <c r="AI4664" s="6" t="str">
        <f t="shared" si="216"/>
        <v>55-64</v>
      </c>
      <c r="AJ4664" s="11">
        <f>YEAR(tbl_LoanData[[#This Row],[Application Date]])</f>
        <v>2025</v>
      </c>
      <c r="AK4664" s="11" t="str">
        <f>TEXT(tbl_LoanData[[#This Row],[Application Date]],"MMMM")</f>
        <v>March</v>
      </c>
      <c r="AL4664" s="12">
        <f>DATE(YEAR(tbl_LoanData[[#This Row],[Application Date]]),MONTH(tbl_LoanData[[#This Row],[Application Date]]),1)</f>
        <v>45717</v>
      </c>
      <c r="AM4664" s="14">
        <f ca="1">IF(AND(tbl_LoanData[[#This Row],[Application Date]]&gt;=EOMONTH(TODAY(),-1)+1,tbl_LoanData[[#This Row],[Application Date]]&lt;=TODAY()),tbl_LoanData[[#This Row],[Loan Amount]],0)</f>
        <v>0</v>
      </c>
      <c r="AN4664" s="14">
        <f>tbl_LoanData[[#This Row],[Amount Paid]]-(Q4664-X4664)</f>
        <v>289761.08999999997</v>
      </c>
      <c r="AO4664" s="14">
        <f>IF(tbl_LoanData[[#This Row],[Application Status]]="Approved",1,0)</f>
        <v>1</v>
      </c>
      <c r="AP4664" s="22" t="str">
        <f t="shared" ca="1" si="217"/>
        <v/>
      </c>
      <c r="AQ4664" s="22" t="str">
        <f t="shared" ca="1" si="218"/>
        <v/>
      </c>
    </row>
    <row r="4665" spans="1:43" x14ac:dyDescent="0.3">
      <c r="A4665" s="2" t="s">
        <v>11087</v>
      </c>
      <c r="B4665" s="2" t="s">
        <v>11088</v>
      </c>
      <c r="C4665" s="2" t="s">
        <v>379</v>
      </c>
      <c r="D4665" s="2" t="s">
        <v>118</v>
      </c>
      <c r="E4665" s="2" t="s">
        <v>176</v>
      </c>
      <c r="F4665" s="2">
        <v>42</v>
      </c>
      <c r="G4665" s="2" t="s">
        <v>69</v>
      </c>
      <c r="H4665" s="2" t="s">
        <v>177</v>
      </c>
      <c r="I4665" s="2" t="s">
        <v>43</v>
      </c>
      <c r="J4665" s="3">
        <v>45746</v>
      </c>
      <c r="K4665" s="3">
        <v>45758</v>
      </c>
      <c r="L4665" s="2" t="s">
        <v>37</v>
      </c>
      <c r="M4665" s="2" t="s">
        <v>260</v>
      </c>
      <c r="N4665" s="2" t="s">
        <v>261</v>
      </c>
      <c r="O4665" s="4">
        <v>91000</v>
      </c>
      <c r="P4665" s="4">
        <v>27200</v>
      </c>
      <c r="Q4665" s="4">
        <v>63800</v>
      </c>
      <c r="R4665" s="2">
        <v>48</v>
      </c>
      <c r="S4665" s="5">
        <v>9.8699999999999992</v>
      </c>
      <c r="T4665" s="4">
        <v>1853.92</v>
      </c>
      <c r="U4665" s="2" t="s">
        <v>73</v>
      </c>
      <c r="V4665" s="2" t="s">
        <v>74</v>
      </c>
      <c r="W4665" s="4">
        <v>29662.720000000001</v>
      </c>
      <c r="X4665" s="4">
        <v>59325.52</v>
      </c>
      <c r="Y4665" s="4">
        <v>88988.24</v>
      </c>
      <c r="Z4665" s="2">
        <v>0</v>
      </c>
      <c r="AA4665" s="2" t="s">
        <v>56</v>
      </c>
      <c r="AB4665" s="2" t="s">
        <v>15735</v>
      </c>
      <c r="AC4665" s="2" t="s">
        <v>75</v>
      </c>
      <c r="AD4665" s="2" t="s">
        <v>76</v>
      </c>
      <c r="AE4665" s="5">
        <v>70.11</v>
      </c>
      <c r="AF4665" s="2">
        <v>0</v>
      </c>
      <c r="AG4665" s="2" t="s">
        <v>77</v>
      </c>
      <c r="AH4665" s="2">
        <v>12</v>
      </c>
      <c r="AI4665" s="6" t="str">
        <f t="shared" si="216"/>
        <v>35-44</v>
      </c>
      <c r="AJ4665" s="11">
        <f>YEAR(tbl_LoanData[[#This Row],[Application Date]])</f>
        <v>2025</v>
      </c>
      <c r="AK4665" s="11" t="str">
        <f>TEXT(tbl_LoanData[[#This Row],[Application Date]],"MMMM")</f>
        <v>March</v>
      </c>
      <c r="AL4665" s="12">
        <f>DATE(YEAR(tbl_LoanData[[#This Row],[Application Date]]),MONTH(tbl_LoanData[[#This Row],[Application Date]]),1)</f>
        <v>45717</v>
      </c>
      <c r="AM4665" s="14">
        <f ca="1">IF(AND(tbl_LoanData[[#This Row],[Application Date]]&gt;=EOMONTH(TODAY(),-1)+1,tbl_LoanData[[#This Row],[Application Date]]&lt;=TODAY()),tbl_LoanData[[#This Row],[Loan Amount]],0)</f>
        <v>0</v>
      </c>
      <c r="AN4665" s="14">
        <f>tbl_LoanData[[#This Row],[Amount Paid]]-(Q4665-X4665)</f>
        <v>25188.239999999998</v>
      </c>
      <c r="AO4665" s="14">
        <f>IF(tbl_LoanData[[#This Row],[Application Status]]="Approved",1,0)</f>
        <v>1</v>
      </c>
      <c r="AP4665" s="22" t="str">
        <f t="shared" ca="1" si="217"/>
        <v/>
      </c>
      <c r="AQ4665" s="22" t="str">
        <f t="shared" ca="1" si="218"/>
        <v/>
      </c>
    </row>
    <row r="4666" spans="1:43" ht="14.4" customHeight="1" x14ac:dyDescent="0.3">
      <c r="A4666" s="2" t="s">
        <v>11135</v>
      </c>
      <c r="B4666" s="2" t="s">
        <v>11136</v>
      </c>
      <c r="C4666" s="2" t="s">
        <v>758</v>
      </c>
      <c r="D4666" s="2" t="s">
        <v>101</v>
      </c>
      <c r="E4666" s="2" t="s">
        <v>183</v>
      </c>
      <c r="F4666" s="2">
        <v>25</v>
      </c>
      <c r="G4666" s="2" t="s">
        <v>83</v>
      </c>
      <c r="H4666" s="2" t="s">
        <v>211</v>
      </c>
      <c r="I4666" s="2" t="s">
        <v>50</v>
      </c>
      <c r="J4666" s="3">
        <v>45730</v>
      </c>
      <c r="K4666" s="3">
        <v>45740</v>
      </c>
      <c r="L4666" s="2" t="s">
        <v>40</v>
      </c>
      <c r="M4666" s="2" t="s">
        <v>85</v>
      </c>
      <c r="N4666" s="2" t="s">
        <v>270</v>
      </c>
      <c r="O4666" s="4">
        <v>1202000</v>
      </c>
      <c r="P4666" s="4">
        <v>124300</v>
      </c>
      <c r="Q4666" s="4">
        <v>1077700</v>
      </c>
      <c r="R4666" s="2">
        <v>60</v>
      </c>
      <c r="S4666" s="5">
        <v>6.94</v>
      </c>
      <c r="T4666" s="4">
        <v>24194.36</v>
      </c>
      <c r="U4666" s="2" t="s">
        <v>73</v>
      </c>
      <c r="V4666" s="2" t="s">
        <v>74</v>
      </c>
      <c r="W4666" s="4">
        <v>338721.04</v>
      </c>
      <c r="X4666" s="4">
        <v>1112940.8600000001</v>
      </c>
      <c r="Y4666" s="4">
        <v>1451661.9</v>
      </c>
      <c r="Z4666" s="2">
        <v>90</v>
      </c>
      <c r="AA4666" s="2" t="s">
        <v>59</v>
      </c>
      <c r="AB4666" s="2" t="s">
        <v>15732</v>
      </c>
      <c r="AC4666" s="2" t="s">
        <v>75</v>
      </c>
      <c r="AD4666" s="2" t="s">
        <v>76</v>
      </c>
      <c r="AE4666" s="5">
        <v>89.66</v>
      </c>
      <c r="AF4666" s="2">
        <v>3</v>
      </c>
      <c r="AG4666" s="2" t="s">
        <v>130</v>
      </c>
      <c r="AH4666" s="2">
        <v>10</v>
      </c>
      <c r="AI4666" s="6" t="str">
        <f t="shared" si="216"/>
        <v>25-34</v>
      </c>
      <c r="AJ4666" s="11">
        <f>YEAR(tbl_LoanData[[#This Row],[Application Date]])</f>
        <v>2025</v>
      </c>
      <c r="AK4666" s="11" t="str">
        <f>TEXT(tbl_LoanData[[#This Row],[Application Date]],"MMMM")</f>
        <v>March</v>
      </c>
      <c r="AL4666" s="12">
        <f>DATE(YEAR(tbl_LoanData[[#This Row],[Application Date]]),MONTH(tbl_LoanData[[#This Row],[Application Date]]),1)</f>
        <v>45717</v>
      </c>
      <c r="AM4666" s="14">
        <f ca="1">IF(AND(tbl_LoanData[[#This Row],[Application Date]]&gt;=EOMONTH(TODAY(),-1)+1,tbl_LoanData[[#This Row],[Application Date]]&lt;=TODAY()),tbl_LoanData[[#This Row],[Loan Amount]],0)</f>
        <v>0</v>
      </c>
      <c r="AN4666" s="14">
        <f>tbl_LoanData[[#This Row],[Amount Paid]]-(Q4666-X4666)</f>
        <v>373961.90000000008</v>
      </c>
      <c r="AO4666" s="14">
        <f>IF(tbl_LoanData[[#This Row],[Application Status]]="Approved",1,0)</f>
        <v>1</v>
      </c>
      <c r="AP4666" s="22" t="str">
        <f t="shared" ca="1" si="217"/>
        <v/>
      </c>
      <c r="AQ4666" s="22" t="str">
        <f t="shared" ca="1" si="218"/>
        <v/>
      </c>
    </row>
    <row r="4667" spans="1:43" ht="14.4" customHeight="1" x14ac:dyDescent="0.3">
      <c r="A4667" s="2" t="s">
        <v>11143</v>
      </c>
      <c r="B4667" s="2" t="s">
        <v>11144</v>
      </c>
      <c r="C4667" s="2" t="s">
        <v>840</v>
      </c>
      <c r="D4667" s="2" t="s">
        <v>176</v>
      </c>
      <c r="E4667" s="2" t="s">
        <v>402</v>
      </c>
      <c r="F4667" s="2">
        <v>43</v>
      </c>
      <c r="G4667" s="2" t="s">
        <v>83</v>
      </c>
      <c r="H4667" s="2" t="s">
        <v>265</v>
      </c>
      <c r="I4667" s="2" t="s">
        <v>44</v>
      </c>
      <c r="J4667" s="3">
        <v>45717</v>
      </c>
      <c r="K4667" s="3">
        <v>45721</v>
      </c>
      <c r="L4667" s="2" t="s">
        <v>37</v>
      </c>
      <c r="M4667" s="2" t="s">
        <v>104</v>
      </c>
      <c r="N4667" s="2" t="s">
        <v>286</v>
      </c>
      <c r="O4667" s="4">
        <v>199000</v>
      </c>
      <c r="P4667" s="4">
        <v>43100</v>
      </c>
      <c r="Q4667" s="4">
        <v>155900</v>
      </c>
      <c r="R4667" s="2">
        <v>60</v>
      </c>
      <c r="S4667" s="5">
        <v>6.12</v>
      </c>
      <c r="T4667" s="4">
        <v>3393.42</v>
      </c>
      <c r="U4667" s="2" t="s">
        <v>73</v>
      </c>
      <c r="V4667" s="2" t="s">
        <v>74</v>
      </c>
      <c r="W4667" s="4">
        <v>57688.14</v>
      </c>
      <c r="X4667" s="4">
        <v>145917.26</v>
      </c>
      <c r="Y4667" s="4">
        <v>203605.4</v>
      </c>
      <c r="Z4667" s="2">
        <v>0</v>
      </c>
      <c r="AA4667" s="2" t="s">
        <v>56</v>
      </c>
      <c r="AB4667" s="2" t="s">
        <v>15727</v>
      </c>
      <c r="AC4667" s="2" t="s">
        <v>106</v>
      </c>
      <c r="AD4667" s="2" t="s">
        <v>76</v>
      </c>
      <c r="AE4667" s="5">
        <v>78.34</v>
      </c>
      <c r="AF4667" s="2">
        <v>0</v>
      </c>
      <c r="AG4667" s="2" t="s">
        <v>77</v>
      </c>
      <c r="AH4667" s="2">
        <v>4</v>
      </c>
      <c r="AI4667" s="6" t="str">
        <f t="shared" si="216"/>
        <v>35-44</v>
      </c>
      <c r="AJ4667" s="11">
        <f>YEAR(tbl_LoanData[[#This Row],[Application Date]])</f>
        <v>2025</v>
      </c>
      <c r="AK4667" s="11" t="str">
        <f>TEXT(tbl_LoanData[[#This Row],[Application Date]],"MMMM")</f>
        <v>March</v>
      </c>
      <c r="AL4667" s="12">
        <f>DATE(YEAR(tbl_LoanData[[#This Row],[Application Date]]),MONTH(tbl_LoanData[[#This Row],[Application Date]]),1)</f>
        <v>45717</v>
      </c>
      <c r="AM4667" s="14">
        <f ca="1">IF(AND(tbl_LoanData[[#This Row],[Application Date]]&gt;=EOMONTH(TODAY(),-1)+1,tbl_LoanData[[#This Row],[Application Date]]&lt;=TODAY()),tbl_LoanData[[#This Row],[Loan Amount]],0)</f>
        <v>0</v>
      </c>
      <c r="AN4667" s="14">
        <f>tbl_LoanData[[#This Row],[Amount Paid]]-(Q4667-X4667)</f>
        <v>47705.400000000009</v>
      </c>
      <c r="AO4667" s="14">
        <f>IF(tbl_LoanData[[#This Row],[Application Status]]="Approved",1,0)</f>
        <v>1</v>
      </c>
      <c r="AP4667" s="22" t="str">
        <f t="shared" ca="1" si="217"/>
        <v/>
      </c>
      <c r="AQ4667" s="22" t="str">
        <f t="shared" ca="1" si="218"/>
        <v/>
      </c>
    </row>
    <row r="4668" spans="1:43" ht="14.4" customHeight="1" x14ac:dyDescent="0.3">
      <c r="A4668" s="2" t="s">
        <v>11201</v>
      </c>
      <c r="B4668" s="2" t="s">
        <v>11202</v>
      </c>
      <c r="C4668" s="2" t="s">
        <v>423</v>
      </c>
      <c r="D4668" s="2" t="s">
        <v>91</v>
      </c>
      <c r="E4668" s="2" t="s">
        <v>92</v>
      </c>
      <c r="F4668" s="2">
        <v>62</v>
      </c>
      <c r="G4668" s="2" t="s">
        <v>69</v>
      </c>
      <c r="H4668" s="2" t="s">
        <v>318</v>
      </c>
      <c r="I4668" s="2" t="s">
        <v>42</v>
      </c>
      <c r="J4668" s="3">
        <v>45745</v>
      </c>
      <c r="K4668" s="3"/>
      <c r="L4668" s="2" t="s">
        <v>41</v>
      </c>
      <c r="M4668" s="2" t="s">
        <v>552</v>
      </c>
      <c r="N4668" s="2" t="s">
        <v>553</v>
      </c>
      <c r="O4668" s="4">
        <v>3007000</v>
      </c>
      <c r="P4668" s="4">
        <v>1012100</v>
      </c>
      <c r="Q4668" s="4">
        <v>1994900</v>
      </c>
      <c r="R4668" s="2">
        <v>24</v>
      </c>
      <c r="S4668" s="5">
        <v>10.69</v>
      </c>
      <c r="T4668" s="4">
        <v>100892.07</v>
      </c>
      <c r="U4668" s="2" t="s">
        <v>96</v>
      </c>
      <c r="V4668" s="2" t="s">
        <v>97</v>
      </c>
      <c r="W4668" s="4">
        <v>0</v>
      </c>
      <c r="X4668" s="4">
        <v>0</v>
      </c>
      <c r="Y4668" s="4">
        <v>2421409.62</v>
      </c>
      <c r="Z4668" s="2">
        <v>0</v>
      </c>
      <c r="AA4668" s="2" t="s">
        <v>97</v>
      </c>
      <c r="AB4668" s="2" t="s">
        <v>15736</v>
      </c>
      <c r="AC4668" s="2" t="s">
        <v>213</v>
      </c>
      <c r="AD4668" s="2" t="s">
        <v>76</v>
      </c>
      <c r="AE4668" s="5">
        <v>66.34</v>
      </c>
      <c r="AF4668" s="2">
        <v>0</v>
      </c>
      <c r="AG4668" s="2" t="s">
        <v>97</v>
      </c>
      <c r="AH4668" s="2"/>
      <c r="AI4668" s="6" t="str">
        <f t="shared" si="216"/>
        <v>55-64</v>
      </c>
      <c r="AJ4668" s="11">
        <f>YEAR(tbl_LoanData[[#This Row],[Application Date]])</f>
        <v>2025</v>
      </c>
      <c r="AK4668" s="11" t="str">
        <f>TEXT(tbl_LoanData[[#This Row],[Application Date]],"MMMM")</f>
        <v>March</v>
      </c>
      <c r="AL4668" s="12">
        <f>DATE(YEAR(tbl_LoanData[[#This Row],[Application Date]]),MONTH(tbl_LoanData[[#This Row],[Application Date]]),1)</f>
        <v>45717</v>
      </c>
      <c r="AM4668" s="14">
        <f ca="1">IF(AND(tbl_LoanData[[#This Row],[Application Date]]&gt;=EOMONTH(TODAY(),-1)+1,tbl_LoanData[[#This Row],[Application Date]]&lt;=TODAY()),tbl_LoanData[[#This Row],[Loan Amount]],0)</f>
        <v>0</v>
      </c>
      <c r="AN4668" s="14">
        <f>tbl_LoanData[[#This Row],[Amount Paid]]-(Q4668-X4668)</f>
        <v>-1994900</v>
      </c>
      <c r="AO4668" s="14">
        <f>IF(tbl_LoanData[[#This Row],[Application Status]]="Approved",1,0)</f>
        <v>0</v>
      </c>
      <c r="AP4668" s="22" t="str">
        <f t="shared" ca="1" si="217"/>
        <v/>
      </c>
      <c r="AQ4668" s="22" t="str">
        <f t="shared" ca="1" si="218"/>
        <v/>
      </c>
    </row>
    <row r="4669" spans="1:43" ht="14.4" customHeight="1" x14ac:dyDescent="0.3">
      <c r="A4669" s="2" t="s">
        <v>11229</v>
      </c>
      <c r="B4669" s="2" t="s">
        <v>11230</v>
      </c>
      <c r="C4669" s="2" t="s">
        <v>986</v>
      </c>
      <c r="D4669" s="2" t="s">
        <v>118</v>
      </c>
      <c r="E4669" s="2" t="s">
        <v>540</v>
      </c>
      <c r="F4669" s="2">
        <v>34</v>
      </c>
      <c r="G4669" s="2" t="s">
        <v>83</v>
      </c>
      <c r="H4669" s="2" t="s">
        <v>110</v>
      </c>
      <c r="I4669" s="2" t="s">
        <v>46</v>
      </c>
      <c r="J4669" s="3">
        <v>45726</v>
      </c>
      <c r="K4669" s="3"/>
      <c r="L4669" s="2" t="s">
        <v>40</v>
      </c>
      <c r="M4669" s="2" t="s">
        <v>94</v>
      </c>
      <c r="N4669" s="2" t="s">
        <v>4</v>
      </c>
      <c r="O4669" s="4">
        <v>913000</v>
      </c>
      <c r="P4669" s="4">
        <v>305600</v>
      </c>
      <c r="Q4669" s="4">
        <v>607400</v>
      </c>
      <c r="R4669" s="2">
        <v>24</v>
      </c>
      <c r="S4669" s="5">
        <v>8.3000000000000007</v>
      </c>
      <c r="T4669" s="4">
        <v>29509.52</v>
      </c>
      <c r="U4669" s="2" t="s">
        <v>113</v>
      </c>
      <c r="V4669" s="2" t="s">
        <v>97</v>
      </c>
      <c r="W4669" s="4">
        <v>0</v>
      </c>
      <c r="X4669" s="4">
        <v>0</v>
      </c>
      <c r="Y4669" s="4">
        <v>708228.4</v>
      </c>
      <c r="Z4669" s="2">
        <v>0</v>
      </c>
      <c r="AA4669" s="2" t="s">
        <v>97</v>
      </c>
      <c r="AB4669" s="2" t="s">
        <v>15733</v>
      </c>
      <c r="AC4669" s="2" t="s">
        <v>213</v>
      </c>
      <c r="AD4669" s="2" t="s">
        <v>76</v>
      </c>
      <c r="AE4669" s="5">
        <v>66.53</v>
      </c>
      <c r="AF4669" s="2">
        <v>0</v>
      </c>
      <c r="AG4669" s="2" t="s">
        <v>97</v>
      </c>
      <c r="AH4669" s="2"/>
      <c r="AI4669" s="6" t="str">
        <f t="shared" si="216"/>
        <v>25-34</v>
      </c>
      <c r="AJ4669" s="11">
        <f>YEAR(tbl_LoanData[[#This Row],[Application Date]])</f>
        <v>2025</v>
      </c>
      <c r="AK4669" s="11" t="str">
        <f>TEXT(tbl_LoanData[[#This Row],[Application Date]],"MMMM")</f>
        <v>March</v>
      </c>
      <c r="AL4669" s="12">
        <f>DATE(YEAR(tbl_LoanData[[#This Row],[Application Date]]),MONTH(tbl_LoanData[[#This Row],[Application Date]]),1)</f>
        <v>45717</v>
      </c>
      <c r="AM4669" s="14">
        <f ca="1">IF(AND(tbl_LoanData[[#This Row],[Application Date]]&gt;=EOMONTH(TODAY(),-1)+1,tbl_LoanData[[#This Row],[Application Date]]&lt;=TODAY()),tbl_LoanData[[#This Row],[Loan Amount]],0)</f>
        <v>0</v>
      </c>
      <c r="AN4669" s="14">
        <f>tbl_LoanData[[#This Row],[Amount Paid]]-(Q4669-X4669)</f>
        <v>-607400</v>
      </c>
      <c r="AO4669" s="14">
        <f>IF(tbl_LoanData[[#This Row],[Application Status]]="Approved",1,0)</f>
        <v>0</v>
      </c>
      <c r="AP4669" s="22" t="str">
        <f t="shared" ca="1" si="217"/>
        <v/>
      </c>
      <c r="AQ4669" s="22" t="str">
        <f t="shared" ca="1" si="218"/>
        <v/>
      </c>
    </row>
    <row r="4670" spans="1:43" ht="14.4" customHeight="1" x14ac:dyDescent="0.3">
      <c r="A4670" s="2" t="s">
        <v>11329</v>
      </c>
      <c r="B4670" s="2" t="s">
        <v>11330</v>
      </c>
      <c r="C4670" s="2" t="s">
        <v>508</v>
      </c>
      <c r="D4670" s="2" t="s">
        <v>204</v>
      </c>
      <c r="E4670" s="2" t="s">
        <v>176</v>
      </c>
      <c r="F4670" s="2">
        <v>24</v>
      </c>
      <c r="G4670" s="2" t="s">
        <v>83</v>
      </c>
      <c r="H4670" s="2" t="s">
        <v>156</v>
      </c>
      <c r="I4670" s="2" t="s">
        <v>45</v>
      </c>
      <c r="J4670" s="3">
        <v>45727</v>
      </c>
      <c r="K4670" s="3">
        <v>45747</v>
      </c>
      <c r="L4670" s="2" t="s">
        <v>37</v>
      </c>
      <c r="M4670" s="2" t="s">
        <v>94</v>
      </c>
      <c r="N4670" s="2" t="s">
        <v>568</v>
      </c>
      <c r="O4670" s="4">
        <v>93000</v>
      </c>
      <c r="P4670" s="4">
        <v>25600</v>
      </c>
      <c r="Q4670" s="4">
        <v>67400</v>
      </c>
      <c r="R4670" s="2">
        <v>60</v>
      </c>
      <c r="S4670" s="5">
        <v>9.3800000000000008</v>
      </c>
      <c r="T4670" s="4">
        <v>1650.18</v>
      </c>
      <c r="U4670" s="2" t="s">
        <v>73</v>
      </c>
      <c r="V4670" s="2" t="s">
        <v>74</v>
      </c>
      <c r="W4670" s="4">
        <v>26402.880000000001</v>
      </c>
      <c r="X4670" s="4">
        <v>72607.72</v>
      </c>
      <c r="Y4670" s="4">
        <v>99010.6</v>
      </c>
      <c r="Z4670" s="2">
        <v>0</v>
      </c>
      <c r="AA4670" s="2" t="s">
        <v>56</v>
      </c>
      <c r="AB4670" s="2" t="s">
        <v>15735</v>
      </c>
      <c r="AC4670" s="2" t="s">
        <v>360</v>
      </c>
      <c r="AD4670" s="2" t="s">
        <v>76</v>
      </c>
      <c r="AE4670" s="5">
        <v>72.47</v>
      </c>
      <c r="AF4670" s="2">
        <v>0</v>
      </c>
      <c r="AG4670" s="2" t="s">
        <v>77</v>
      </c>
      <c r="AH4670" s="2">
        <v>20</v>
      </c>
      <c r="AI4670" s="6" t="str">
        <f t="shared" si="216"/>
        <v>18-24</v>
      </c>
      <c r="AJ4670" s="11">
        <f>YEAR(tbl_LoanData[[#This Row],[Application Date]])</f>
        <v>2025</v>
      </c>
      <c r="AK4670" s="11" t="str">
        <f>TEXT(tbl_LoanData[[#This Row],[Application Date]],"MMMM")</f>
        <v>March</v>
      </c>
      <c r="AL4670" s="12">
        <f>DATE(YEAR(tbl_LoanData[[#This Row],[Application Date]]),MONTH(tbl_LoanData[[#This Row],[Application Date]]),1)</f>
        <v>45717</v>
      </c>
      <c r="AM4670" s="14">
        <f ca="1">IF(AND(tbl_LoanData[[#This Row],[Application Date]]&gt;=EOMONTH(TODAY(),-1)+1,tbl_LoanData[[#This Row],[Application Date]]&lt;=TODAY()),tbl_LoanData[[#This Row],[Loan Amount]],0)</f>
        <v>0</v>
      </c>
      <c r="AN4670" s="14">
        <f>tbl_LoanData[[#This Row],[Amount Paid]]-(Q4670-X4670)</f>
        <v>31610.600000000002</v>
      </c>
      <c r="AO4670" s="14">
        <f>IF(tbl_LoanData[[#This Row],[Application Status]]="Approved",1,0)</f>
        <v>1</v>
      </c>
      <c r="AP4670" s="22" t="str">
        <f t="shared" ca="1" si="217"/>
        <v/>
      </c>
      <c r="AQ4670" s="22" t="str">
        <f t="shared" ca="1" si="218"/>
        <v/>
      </c>
    </row>
    <row r="4671" spans="1:43" ht="14.4" customHeight="1" x14ac:dyDescent="0.3">
      <c r="A4671" s="2" t="s">
        <v>11401</v>
      </c>
      <c r="B4671" s="2" t="s">
        <v>11402</v>
      </c>
      <c r="C4671" s="2" t="s">
        <v>80</v>
      </c>
      <c r="D4671" s="2" t="s">
        <v>81</v>
      </c>
      <c r="E4671" s="2" t="s">
        <v>183</v>
      </c>
      <c r="F4671" s="2">
        <v>27</v>
      </c>
      <c r="G4671" s="2" t="s">
        <v>83</v>
      </c>
      <c r="H4671" s="2" t="s">
        <v>224</v>
      </c>
      <c r="I4671" s="2" t="s">
        <v>54</v>
      </c>
      <c r="J4671" s="3">
        <v>45729</v>
      </c>
      <c r="K4671" s="3">
        <v>45745</v>
      </c>
      <c r="L4671" s="2" t="s">
        <v>36</v>
      </c>
      <c r="M4671" s="2" t="s">
        <v>111</v>
      </c>
      <c r="N4671" s="2" t="s">
        <v>350</v>
      </c>
      <c r="O4671" s="4">
        <v>1176000</v>
      </c>
      <c r="P4671" s="4">
        <v>290400</v>
      </c>
      <c r="Q4671" s="4">
        <v>885600</v>
      </c>
      <c r="R4671" s="2">
        <v>18</v>
      </c>
      <c r="S4671" s="5">
        <v>10.27</v>
      </c>
      <c r="T4671" s="4">
        <v>56779.26</v>
      </c>
      <c r="U4671" s="2" t="s">
        <v>73</v>
      </c>
      <c r="V4671" s="2" t="s">
        <v>74</v>
      </c>
      <c r="W4671" s="4">
        <v>738130.38</v>
      </c>
      <c r="X4671" s="4">
        <v>283896.3</v>
      </c>
      <c r="Y4671" s="4">
        <v>1022026.68</v>
      </c>
      <c r="Z4671" s="2">
        <v>84</v>
      </c>
      <c r="AA4671" s="2" t="s">
        <v>59</v>
      </c>
      <c r="AB4671" s="2" t="s">
        <v>15734</v>
      </c>
      <c r="AC4671" s="2" t="s">
        <v>121</v>
      </c>
      <c r="AD4671" s="2" t="s">
        <v>76</v>
      </c>
      <c r="AE4671" s="5">
        <v>75.31</v>
      </c>
      <c r="AF4671" s="2">
        <v>3</v>
      </c>
      <c r="AG4671" s="2" t="s">
        <v>130</v>
      </c>
      <c r="AH4671" s="2">
        <v>16</v>
      </c>
      <c r="AI4671" s="6" t="str">
        <f t="shared" si="216"/>
        <v>25-34</v>
      </c>
      <c r="AJ4671" s="11">
        <f>YEAR(tbl_LoanData[[#This Row],[Application Date]])</f>
        <v>2025</v>
      </c>
      <c r="AK4671" s="11" t="str">
        <f>TEXT(tbl_LoanData[[#This Row],[Application Date]],"MMMM")</f>
        <v>March</v>
      </c>
      <c r="AL4671" s="12">
        <f>DATE(YEAR(tbl_LoanData[[#This Row],[Application Date]]),MONTH(tbl_LoanData[[#This Row],[Application Date]]),1)</f>
        <v>45717</v>
      </c>
      <c r="AM4671" s="14">
        <f ca="1">IF(AND(tbl_LoanData[[#This Row],[Application Date]]&gt;=EOMONTH(TODAY(),-1)+1,tbl_LoanData[[#This Row],[Application Date]]&lt;=TODAY()),tbl_LoanData[[#This Row],[Loan Amount]],0)</f>
        <v>0</v>
      </c>
      <c r="AN4671" s="14">
        <f>tbl_LoanData[[#This Row],[Amount Paid]]-(Q4671-X4671)</f>
        <v>136426.68000000005</v>
      </c>
      <c r="AO4671" s="14">
        <f>IF(tbl_LoanData[[#This Row],[Application Status]]="Approved",1,0)</f>
        <v>1</v>
      </c>
      <c r="AP4671" s="22" t="str">
        <f t="shared" ca="1" si="217"/>
        <v/>
      </c>
      <c r="AQ4671" s="22" t="str">
        <f t="shared" ca="1" si="218"/>
        <v/>
      </c>
    </row>
    <row r="4672" spans="1:43" ht="14.4" customHeight="1" x14ac:dyDescent="0.3">
      <c r="A4672" s="2" t="s">
        <v>11423</v>
      </c>
      <c r="B4672" s="2" t="s">
        <v>11424</v>
      </c>
      <c r="C4672" s="2" t="s">
        <v>781</v>
      </c>
      <c r="D4672" s="2" t="s">
        <v>182</v>
      </c>
      <c r="E4672" s="2" t="s">
        <v>68</v>
      </c>
      <c r="F4672" s="2">
        <v>65</v>
      </c>
      <c r="G4672" s="2" t="s">
        <v>69</v>
      </c>
      <c r="H4672" s="2" t="s">
        <v>217</v>
      </c>
      <c r="I4672" s="2" t="s">
        <v>46</v>
      </c>
      <c r="J4672" s="3">
        <v>45747</v>
      </c>
      <c r="K4672" s="3">
        <v>45760</v>
      </c>
      <c r="L4672" s="2" t="s">
        <v>40</v>
      </c>
      <c r="M4672" s="2" t="s">
        <v>85</v>
      </c>
      <c r="N4672" s="2" t="s">
        <v>270</v>
      </c>
      <c r="O4672" s="4">
        <v>1446000</v>
      </c>
      <c r="P4672" s="4">
        <v>253200</v>
      </c>
      <c r="Q4672" s="4">
        <v>1192800</v>
      </c>
      <c r="R4672" s="2">
        <v>36</v>
      </c>
      <c r="S4672" s="5">
        <v>8.67</v>
      </c>
      <c r="T4672" s="4">
        <v>41751.31</v>
      </c>
      <c r="U4672" s="2" t="s">
        <v>73</v>
      </c>
      <c r="V4672" s="2" t="s">
        <v>74</v>
      </c>
      <c r="W4672" s="4">
        <v>501015.72</v>
      </c>
      <c r="X4672" s="4">
        <v>1002031.56</v>
      </c>
      <c r="Y4672" s="4">
        <v>1503047.28</v>
      </c>
      <c r="Z4672" s="2">
        <v>128</v>
      </c>
      <c r="AA4672" s="2" t="s">
        <v>60</v>
      </c>
      <c r="AB4672" s="2" t="s">
        <v>15733</v>
      </c>
      <c r="AC4672" s="2" t="s">
        <v>121</v>
      </c>
      <c r="AD4672" s="2" t="s">
        <v>76</v>
      </c>
      <c r="AE4672" s="5">
        <v>82.49</v>
      </c>
      <c r="AF4672" s="2">
        <v>4</v>
      </c>
      <c r="AG4672" s="2" t="s">
        <v>130</v>
      </c>
      <c r="AH4672" s="2">
        <v>13</v>
      </c>
      <c r="AI4672" s="6" t="str">
        <f t="shared" si="216"/>
        <v>65+</v>
      </c>
      <c r="AJ4672" s="11">
        <f>YEAR(tbl_LoanData[[#This Row],[Application Date]])</f>
        <v>2025</v>
      </c>
      <c r="AK4672" s="11" t="str">
        <f>TEXT(tbl_LoanData[[#This Row],[Application Date]],"MMMM")</f>
        <v>March</v>
      </c>
      <c r="AL4672" s="12">
        <f>DATE(YEAR(tbl_LoanData[[#This Row],[Application Date]]),MONTH(tbl_LoanData[[#This Row],[Application Date]]),1)</f>
        <v>45717</v>
      </c>
      <c r="AM4672" s="14">
        <f ca="1">IF(AND(tbl_LoanData[[#This Row],[Application Date]]&gt;=EOMONTH(TODAY(),-1)+1,tbl_LoanData[[#This Row],[Application Date]]&lt;=TODAY()),tbl_LoanData[[#This Row],[Loan Amount]],0)</f>
        <v>0</v>
      </c>
      <c r="AN4672" s="14">
        <f>tbl_LoanData[[#This Row],[Amount Paid]]-(Q4672-X4672)</f>
        <v>310247.28000000003</v>
      </c>
      <c r="AO4672" s="14">
        <f>IF(tbl_LoanData[[#This Row],[Application Status]]="Approved",1,0)</f>
        <v>1</v>
      </c>
      <c r="AP4672" s="22" t="str">
        <f t="shared" ca="1" si="217"/>
        <v/>
      </c>
      <c r="AQ4672" s="22" t="str">
        <f t="shared" ca="1" si="218"/>
        <v/>
      </c>
    </row>
    <row r="4673" spans="1:43" ht="14.4" customHeight="1" x14ac:dyDescent="0.3">
      <c r="A4673" s="2" t="s">
        <v>11509</v>
      </c>
      <c r="B4673" s="2" t="s">
        <v>11510</v>
      </c>
      <c r="C4673" s="2" t="s">
        <v>546</v>
      </c>
      <c r="D4673" s="2" t="s">
        <v>102</v>
      </c>
      <c r="E4673" s="2" t="s">
        <v>190</v>
      </c>
      <c r="F4673" s="2">
        <v>59</v>
      </c>
      <c r="G4673" s="2" t="s">
        <v>83</v>
      </c>
      <c r="H4673" s="2" t="s">
        <v>516</v>
      </c>
      <c r="I4673" s="2" t="s">
        <v>53</v>
      </c>
      <c r="J4673" s="3">
        <v>45728</v>
      </c>
      <c r="K4673" s="3"/>
      <c r="L4673" s="2" t="s">
        <v>37</v>
      </c>
      <c r="M4673" s="2" t="s">
        <v>104</v>
      </c>
      <c r="N4673" s="2" t="s">
        <v>286</v>
      </c>
      <c r="O4673" s="4">
        <v>127000</v>
      </c>
      <c r="P4673" s="4">
        <v>32600</v>
      </c>
      <c r="Q4673" s="4">
        <v>94400</v>
      </c>
      <c r="R4673" s="2">
        <v>48</v>
      </c>
      <c r="S4673" s="5">
        <v>8.0500000000000007</v>
      </c>
      <c r="T4673" s="4">
        <v>2599.9299999999998</v>
      </c>
      <c r="U4673" s="2" t="s">
        <v>96</v>
      </c>
      <c r="V4673" s="2" t="s">
        <v>97</v>
      </c>
      <c r="W4673" s="4">
        <v>0</v>
      </c>
      <c r="X4673" s="4">
        <v>0</v>
      </c>
      <c r="Y4673" s="4">
        <v>124796.8</v>
      </c>
      <c r="Z4673" s="2">
        <v>0</v>
      </c>
      <c r="AA4673" s="2" t="s">
        <v>97</v>
      </c>
      <c r="AB4673" s="2" t="s">
        <v>15733</v>
      </c>
      <c r="AC4673" s="2" t="s">
        <v>106</v>
      </c>
      <c r="AD4673" s="2" t="s">
        <v>76</v>
      </c>
      <c r="AE4673" s="5">
        <v>74.33</v>
      </c>
      <c r="AF4673" s="2">
        <v>0</v>
      </c>
      <c r="AG4673" s="2" t="s">
        <v>97</v>
      </c>
      <c r="AH4673" s="2"/>
      <c r="AI4673" s="6" t="str">
        <f t="shared" si="216"/>
        <v>55-64</v>
      </c>
      <c r="AJ4673" s="11">
        <f>YEAR(tbl_LoanData[[#This Row],[Application Date]])</f>
        <v>2025</v>
      </c>
      <c r="AK4673" s="11" t="str">
        <f>TEXT(tbl_LoanData[[#This Row],[Application Date]],"MMMM")</f>
        <v>March</v>
      </c>
      <c r="AL4673" s="12">
        <f>DATE(YEAR(tbl_LoanData[[#This Row],[Application Date]]),MONTH(tbl_LoanData[[#This Row],[Application Date]]),1)</f>
        <v>45717</v>
      </c>
      <c r="AM4673" s="14">
        <f ca="1">IF(AND(tbl_LoanData[[#This Row],[Application Date]]&gt;=EOMONTH(TODAY(),-1)+1,tbl_LoanData[[#This Row],[Application Date]]&lt;=TODAY()),tbl_LoanData[[#This Row],[Loan Amount]],0)</f>
        <v>0</v>
      </c>
      <c r="AN4673" s="14">
        <f>tbl_LoanData[[#This Row],[Amount Paid]]-(Q4673-X4673)</f>
        <v>-94400</v>
      </c>
      <c r="AO4673" s="14">
        <f>IF(tbl_LoanData[[#This Row],[Application Status]]="Approved",1,0)</f>
        <v>0</v>
      </c>
      <c r="AP4673" s="22" t="str">
        <f t="shared" ca="1" si="217"/>
        <v/>
      </c>
      <c r="AQ4673" s="22" t="str">
        <f t="shared" ca="1" si="218"/>
        <v/>
      </c>
    </row>
    <row r="4674" spans="1:43" ht="14.4" customHeight="1" x14ac:dyDescent="0.3">
      <c r="A4674" s="2" t="s">
        <v>11623</v>
      </c>
      <c r="B4674" s="2" t="s">
        <v>11624</v>
      </c>
      <c r="C4674" s="2" t="s">
        <v>712</v>
      </c>
      <c r="D4674" s="2" t="s">
        <v>67</v>
      </c>
      <c r="E4674" s="2" t="s">
        <v>394</v>
      </c>
      <c r="F4674" s="2">
        <v>32</v>
      </c>
      <c r="G4674" s="2" t="s">
        <v>83</v>
      </c>
      <c r="H4674" s="2" t="s">
        <v>307</v>
      </c>
      <c r="I4674" s="2" t="s">
        <v>43</v>
      </c>
      <c r="J4674" s="3">
        <v>45735</v>
      </c>
      <c r="K4674" s="3">
        <v>45746</v>
      </c>
      <c r="L4674" s="2" t="s">
        <v>39</v>
      </c>
      <c r="M4674" s="2" t="s">
        <v>71</v>
      </c>
      <c r="N4674" s="2" t="s">
        <v>72</v>
      </c>
      <c r="O4674" s="4">
        <v>1931000</v>
      </c>
      <c r="P4674" s="4">
        <v>588000</v>
      </c>
      <c r="Q4674" s="4">
        <v>1343000</v>
      </c>
      <c r="R4674" s="2">
        <v>24</v>
      </c>
      <c r="S4674" s="5">
        <v>11.08</v>
      </c>
      <c r="T4674" s="4">
        <v>68358.7</v>
      </c>
      <c r="U4674" s="2" t="s">
        <v>73</v>
      </c>
      <c r="V4674" s="2" t="s">
        <v>74</v>
      </c>
      <c r="W4674" s="4">
        <v>1093739.2</v>
      </c>
      <c r="X4674" s="4">
        <v>546869.6</v>
      </c>
      <c r="Y4674" s="4">
        <v>1640608.8</v>
      </c>
      <c r="Z4674" s="2">
        <v>0</v>
      </c>
      <c r="AA4674" s="2" t="s">
        <v>56</v>
      </c>
      <c r="AB4674" s="2" t="s">
        <v>15734</v>
      </c>
      <c r="AC4674" s="2" t="s">
        <v>121</v>
      </c>
      <c r="AD4674" s="2" t="s">
        <v>76</v>
      </c>
      <c r="AE4674" s="5">
        <v>69.55</v>
      </c>
      <c r="AF4674" s="2">
        <v>0</v>
      </c>
      <c r="AG4674" s="2" t="s">
        <v>77</v>
      </c>
      <c r="AH4674" s="2">
        <v>11</v>
      </c>
      <c r="AI4674" s="6" t="str">
        <f t="shared" ref="AI4674:AI4737" si="219">IF(F4674&lt;25,"18-24",IF(F4674&lt;35,"25-34",IF(F4674&lt;45,"35-44",IF(F4674&lt;55,"45-54",IF(F4674&lt;65,"55-64","65+")))))</f>
        <v>25-34</v>
      </c>
      <c r="AJ4674" s="11">
        <f>YEAR(tbl_LoanData[[#This Row],[Application Date]])</f>
        <v>2025</v>
      </c>
      <c r="AK4674" s="11" t="str">
        <f>TEXT(tbl_LoanData[[#This Row],[Application Date]],"MMMM")</f>
        <v>March</v>
      </c>
      <c r="AL4674" s="12">
        <f>DATE(YEAR(tbl_LoanData[[#This Row],[Application Date]]),MONTH(tbl_LoanData[[#This Row],[Application Date]]),1)</f>
        <v>45717</v>
      </c>
      <c r="AM4674" s="14">
        <f ca="1">IF(AND(tbl_LoanData[[#This Row],[Application Date]]&gt;=EOMONTH(TODAY(),-1)+1,tbl_LoanData[[#This Row],[Application Date]]&lt;=TODAY()),tbl_LoanData[[#This Row],[Loan Amount]],0)</f>
        <v>0</v>
      </c>
      <c r="AN4674" s="14">
        <f>tbl_LoanData[[#This Row],[Amount Paid]]-(Q4674-X4674)</f>
        <v>297608.79999999993</v>
      </c>
      <c r="AO4674" s="14">
        <f>IF(tbl_LoanData[[#This Row],[Application Status]]="Approved",1,0)</f>
        <v>1</v>
      </c>
      <c r="AP4674" s="22" t="str">
        <f t="shared" ref="AP4674:AP4737" ca="1" si="220">IF(AND(J4674&gt;=DATE(YEAR(TODAY()),MONTH(TODAY()),1),J4674&lt;=TODAY()),"Current MTD",IF(AND(J4674&gt;=EOMONTH(TODAY(),-2)+1,J4674&lt;=EOMONTH(TODAY(),-1)),"Previous MTD",""))</f>
        <v/>
      </c>
      <c r="AQ4674" s="22" t="str">
        <f t="shared" ref="AQ4674:AQ4737" ca="1" si="221">IF(AND(J4674&gt;=DATE(YEAR(TODAY()),MONTH(TODAY()),1),J4674&lt;=TODAY()),TEXT(DATE(YEAR(TODAY()),MONTH(TODAY()),1),"mmm d")&amp;"–"&amp;DAY(TODAY()),IF(AND(J4674&gt;=EOMONTH(TODAY(),-2)+1,J4674&lt;=EOMONTH(TODAY(),-1)),""&amp;TEXT(EOMONTH(TODAY(),-2)+1,"mmm d")&amp;"–"&amp;DAY(TODAY()),""))</f>
        <v/>
      </c>
    </row>
    <row r="4675" spans="1:43" ht="14.4" customHeight="1" x14ac:dyDescent="0.3">
      <c r="A4675" s="2" t="s">
        <v>11651</v>
      </c>
      <c r="B4675" s="2" t="s">
        <v>11652</v>
      </c>
      <c r="C4675" s="2" t="s">
        <v>435</v>
      </c>
      <c r="D4675" s="2" t="s">
        <v>81</v>
      </c>
      <c r="E4675" s="2" t="s">
        <v>465</v>
      </c>
      <c r="F4675" s="2">
        <v>41</v>
      </c>
      <c r="G4675" s="2" t="s">
        <v>83</v>
      </c>
      <c r="H4675" s="2" t="s">
        <v>250</v>
      </c>
      <c r="I4675" s="2" t="s">
        <v>52</v>
      </c>
      <c r="J4675" s="3">
        <v>45735</v>
      </c>
      <c r="K4675" s="3">
        <v>45738</v>
      </c>
      <c r="L4675" s="2" t="s">
        <v>39</v>
      </c>
      <c r="M4675" s="2" t="s">
        <v>167</v>
      </c>
      <c r="N4675" s="2" t="s">
        <v>491</v>
      </c>
      <c r="O4675" s="4">
        <v>1239000</v>
      </c>
      <c r="P4675" s="4">
        <v>493600</v>
      </c>
      <c r="Q4675" s="4">
        <v>745400</v>
      </c>
      <c r="R4675" s="2">
        <v>60</v>
      </c>
      <c r="S4675" s="5">
        <v>8.68</v>
      </c>
      <c r="T4675" s="4">
        <v>17815.060000000001</v>
      </c>
      <c r="U4675" s="2" t="s">
        <v>73</v>
      </c>
      <c r="V4675" s="2" t="s">
        <v>74</v>
      </c>
      <c r="W4675" s="4">
        <v>302856.02</v>
      </c>
      <c r="X4675" s="4">
        <v>766047.58</v>
      </c>
      <c r="Y4675" s="4">
        <v>1068903.6000000001</v>
      </c>
      <c r="Z4675" s="2">
        <v>0</v>
      </c>
      <c r="AA4675" s="2" t="s">
        <v>56</v>
      </c>
      <c r="AB4675" s="2" t="s">
        <v>15731</v>
      </c>
      <c r="AC4675" s="2" t="s">
        <v>121</v>
      </c>
      <c r="AD4675" s="2" t="s">
        <v>76</v>
      </c>
      <c r="AE4675" s="5">
        <v>60.16</v>
      </c>
      <c r="AF4675" s="2">
        <v>0</v>
      </c>
      <c r="AG4675" s="2" t="s">
        <v>77</v>
      </c>
      <c r="AH4675" s="2">
        <v>3</v>
      </c>
      <c r="AI4675" s="6" t="str">
        <f t="shared" si="219"/>
        <v>35-44</v>
      </c>
      <c r="AJ4675" s="11">
        <f>YEAR(tbl_LoanData[[#This Row],[Application Date]])</f>
        <v>2025</v>
      </c>
      <c r="AK4675" s="11" t="str">
        <f>TEXT(tbl_LoanData[[#This Row],[Application Date]],"MMMM")</f>
        <v>March</v>
      </c>
      <c r="AL4675" s="12">
        <f>DATE(YEAR(tbl_LoanData[[#This Row],[Application Date]]),MONTH(tbl_LoanData[[#This Row],[Application Date]]),1)</f>
        <v>45717</v>
      </c>
      <c r="AM4675" s="14">
        <f ca="1">IF(AND(tbl_LoanData[[#This Row],[Application Date]]&gt;=EOMONTH(TODAY(),-1)+1,tbl_LoanData[[#This Row],[Application Date]]&lt;=TODAY()),tbl_LoanData[[#This Row],[Loan Amount]],0)</f>
        <v>0</v>
      </c>
      <c r="AN4675" s="14">
        <f>tbl_LoanData[[#This Row],[Amount Paid]]-(Q4675-X4675)</f>
        <v>323503.59999999998</v>
      </c>
      <c r="AO4675" s="14">
        <f>IF(tbl_LoanData[[#This Row],[Application Status]]="Approved",1,0)</f>
        <v>1</v>
      </c>
      <c r="AP4675" s="22" t="str">
        <f t="shared" ca="1" si="220"/>
        <v/>
      </c>
      <c r="AQ4675" s="22" t="str">
        <f t="shared" ca="1" si="221"/>
        <v/>
      </c>
    </row>
    <row r="4676" spans="1:43" ht="14.4" customHeight="1" x14ac:dyDescent="0.3">
      <c r="A4676" s="2" t="s">
        <v>11813</v>
      </c>
      <c r="B4676" s="2" t="s">
        <v>11814</v>
      </c>
      <c r="C4676" s="2" t="s">
        <v>621</v>
      </c>
      <c r="D4676" s="2" t="s">
        <v>254</v>
      </c>
      <c r="E4676" s="2" t="s">
        <v>284</v>
      </c>
      <c r="F4676" s="2">
        <v>30</v>
      </c>
      <c r="G4676" s="2" t="s">
        <v>69</v>
      </c>
      <c r="H4676" s="2" t="s">
        <v>516</v>
      </c>
      <c r="I4676" s="2" t="s">
        <v>53</v>
      </c>
      <c r="J4676" s="3">
        <v>45723</v>
      </c>
      <c r="K4676" s="3">
        <v>45734</v>
      </c>
      <c r="L4676" s="2" t="s">
        <v>36</v>
      </c>
      <c r="M4676" s="2" t="s">
        <v>111</v>
      </c>
      <c r="N4676" s="2" t="s">
        <v>350</v>
      </c>
      <c r="O4676" s="4">
        <v>1011000</v>
      </c>
      <c r="P4676" s="4">
        <v>291800</v>
      </c>
      <c r="Q4676" s="4">
        <v>719200</v>
      </c>
      <c r="R4676" s="2">
        <v>36</v>
      </c>
      <c r="S4676" s="5">
        <v>10.45</v>
      </c>
      <c r="T4676" s="4">
        <v>26240.81</v>
      </c>
      <c r="U4676" s="2" t="s">
        <v>73</v>
      </c>
      <c r="V4676" s="2" t="s">
        <v>74</v>
      </c>
      <c r="W4676" s="4">
        <v>446093.77</v>
      </c>
      <c r="X4676" s="4">
        <v>498575.43</v>
      </c>
      <c r="Y4676" s="4">
        <v>944669.2</v>
      </c>
      <c r="Z4676" s="2">
        <v>0</v>
      </c>
      <c r="AA4676" s="2" t="s">
        <v>56</v>
      </c>
      <c r="AB4676" s="2" t="s">
        <v>15729</v>
      </c>
      <c r="AC4676" s="2" t="s">
        <v>332</v>
      </c>
      <c r="AD4676" s="2" t="s">
        <v>76</v>
      </c>
      <c r="AE4676" s="5">
        <v>71.14</v>
      </c>
      <c r="AF4676" s="2">
        <v>0</v>
      </c>
      <c r="AG4676" s="2" t="s">
        <v>77</v>
      </c>
      <c r="AH4676" s="2">
        <v>11</v>
      </c>
      <c r="AI4676" s="6" t="str">
        <f t="shared" si="219"/>
        <v>25-34</v>
      </c>
      <c r="AJ4676" s="11">
        <f>YEAR(tbl_LoanData[[#This Row],[Application Date]])</f>
        <v>2025</v>
      </c>
      <c r="AK4676" s="11" t="str">
        <f>TEXT(tbl_LoanData[[#This Row],[Application Date]],"MMMM")</f>
        <v>March</v>
      </c>
      <c r="AL4676" s="12">
        <f>DATE(YEAR(tbl_LoanData[[#This Row],[Application Date]]),MONTH(tbl_LoanData[[#This Row],[Application Date]]),1)</f>
        <v>45717</v>
      </c>
      <c r="AM4676" s="14">
        <f ca="1">IF(AND(tbl_LoanData[[#This Row],[Application Date]]&gt;=EOMONTH(TODAY(),-1)+1,tbl_LoanData[[#This Row],[Application Date]]&lt;=TODAY()),tbl_LoanData[[#This Row],[Loan Amount]],0)</f>
        <v>0</v>
      </c>
      <c r="AN4676" s="14">
        <f>tbl_LoanData[[#This Row],[Amount Paid]]-(Q4676-X4676)</f>
        <v>225469.2</v>
      </c>
      <c r="AO4676" s="14">
        <f>IF(tbl_LoanData[[#This Row],[Application Status]]="Approved",1,0)</f>
        <v>1</v>
      </c>
      <c r="AP4676" s="22" t="str">
        <f t="shared" ca="1" si="220"/>
        <v/>
      </c>
      <c r="AQ4676" s="22" t="str">
        <f t="shared" ca="1" si="221"/>
        <v/>
      </c>
    </row>
    <row r="4677" spans="1:43" x14ac:dyDescent="0.3">
      <c r="A4677" s="2" t="s">
        <v>11959</v>
      </c>
      <c r="B4677" s="2" t="s">
        <v>11960</v>
      </c>
      <c r="C4677" s="2" t="s">
        <v>487</v>
      </c>
      <c r="D4677" s="2" t="s">
        <v>118</v>
      </c>
      <c r="E4677" s="2" t="s">
        <v>323</v>
      </c>
      <c r="F4677" s="2">
        <v>41</v>
      </c>
      <c r="G4677" s="2" t="s">
        <v>69</v>
      </c>
      <c r="H4677" s="2" t="s">
        <v>516</v>
      </c>
      <c r="I4677" s="2" t="s">
        <v>53</v>
      </c>
      <c r="J4677" s="3">
        <v>45747</v>
      </c>
      <c r="K4677" s="3">
        <v>45763</v>
      </c>
      <c r="L4677" s="2" t="s">
        <v>40</v>
      </c>
      <c r="M4677" s="2" t="s">
        <v>71</v>
      </c>
      <c r="N4677" s="2" t="s">
        <v>137</v>
      </c>
      <c r="O4677" s="4">
        <v>1195000</v>
      </c>
      <c r="P4677" s="4">
        <v>289100</v>
      </c>
      <c r="Q4677" s="4">
        <v>905900</v>
      </c>
      <c r="R4677" s="2">
        <v>36</v>
      </c>
      <c r="S4677" s="5">
        <v>10</v>
      </c>
      <c r="T4677" s="4">
        <v>32713.06</v>
      </c>
      <c r="U4677" s="2" t="s">
        <v>73</v>
      </c>
      <c r="V4677" s="2" t="s">
        <v>74</v>
      </c>
      <c r="W4677" s="4">
        <v>523408.96</v>
      </c>
      <c r="X4677" s="4">
        <v>654261.04</v>
      </c>
      <c r="Y4677" s="4">
        <v>1177670</v>
      </c>
      <c r="Z4677" s="2">
        <v>0</v>
      </c>
      <c r="AA4677" s="2" t="s">
        <v>56</v>
      </c>
      <c r="AB4677" s="2" t="s">
        <v>15728</v>
      </c>
      <c r="AC4677" s="2" t="s">
        <v>360</v>
      </c>
      <c r="AD4677" s="2" t="s">
        <v>76</v>
      </c>
      <c r="AE4677" s="5">
        <v>75.81</v>
      </c>
      <c r="AF4677" s="2">
        <v>0</v>
      </c>
      <c r="AG4677" s="2" t="s">
        <v>77</v>
      </c>
      <c r="AH4677" s="2">
        <v>16</v>
      </c>
      <c r="AI4677" s="6" t="str">
        <f t="shared" si="219"/>
        <v>35-44</v>
      </c>
      <c r="AJ4677" s="11">
        <f>YEAR(tbl_LoanData[[#This Row],[Application Date]])</f>
        <v>2025</v>
      </c>
      <c r="AK4677" s="11" t="str">
        <f>TEXT(tbl_LoanData[[#This Row],[Application Date]],"MMMM")</f>
        <v>March</v>
      </c>
      <c r="AL4677" s="12">
        <f>DATE(YEAR(tbl_LoanData[[#This Row],[Application Date]]),MONTH(tbl_LoanData[[#This Row],[Application Date]]),1)</f>
        <v>45717</v>
      </c>
      <c r="AM4677" s="14">
        <f ca="1">IF(AND(tbl_LoanData[[#This Row],[Application Date]]&gt;=EOMONTH(TODAY(),-1)+1,tbl_LoanData[[#This Row],[Application Date]]&lt;=TODAY()),tbl_LoanData[[#This Row],[Loan Amount]],0)</f>
        <v>0</v>
      </c>
      <c r="AN4677" s="14">
        <f>tbl_LoanData[[#This Row],[Amount Paid]]-(Q4677-X4677)</f>
        <v>271770.00000000006</v>
      </c>
      <c r="AO4677" s="14">
        <f>IF(tbl_LoanData[[#This Row],[Application Status]]="Approved",1,0)</f>
        <v>1</v>
      </c>
      <c r="AP4677" s="22" t="str">
        <f t="shared" ca="1" si="220"/>
        <v/>
      </c>
      <c r="AQ4677" s="22" t="str">
        <f t="shared" ca="1" si="221"/>
        <v/>
      </c>
    </row>
    <row r="4678" spans="1:43" ht="14.4" customHeight="1" x14ac:dyDescent="0.3">
      <c r="A4678" s="2" t="s">
        <v>12157</v>
      </c>
      <c r="B4678" s="2" t="s">
        <v>12158</v>
      </c>
      <c r="C4678" s="2" t="s">
        <v>644</v>
      </c>
      <c r="D4678" s="2" t="s">
        <v>254</v>
      </c>
      <c r="E4678" s="2" t="s">
        <v>183</v>
      </c>
      <c r="F4678" s="2">
        <v>52</v>
      </c>
      <c r="G4678" s="2" t="s">
        <v>83</v>
      </c>
      <c r="H4678" s="2" t="s">
        <v>565</v>
      </c>
      <c r="I4678" s="2" t="s">
        <v>47</v>
      </c>
      <c r="J4678" s="3">
        <v>45735</v>
      </c>
      <c r="K4678" s="3">
        <v>45742</v>
      </c>
      <c r="L4678" s="2" t="s">
        <v>36</v>
      </c>
      <c r="M4678" s="2" t="s">
        <v>94</v>
      </c>
      <c r="N4678" s="2" t="s">
        <v>212</v>
      </c>
      <c r="O4678" s="4">
        <v>2001000</v>
      </c>
      <c r="P4678" s="4">
        <v>542700</v>
      </c>
      <c r="Q4678" s="4">
        <v>1458300</v>
      </c>
      <c r="R4678" s="2">
        <v>36</v>
      </c>
      <c r="S4678" s="5">
        <v>10.01</v>
      </c>
      <c r="T4678" s="4">
        <v>52672.99</v>
      </c>
      <c r="U4678" s="2" t="s">
        <v>73</v>
      </c>
      <c r="V4678" s="2" t="s">
        <v>74</v>
      </c>
      <c r="W4678" s="4">
        <v>895440.83</v>
      </c>
      <c r="X4678" s="4">
        <v>1000786.66</v>
      </c>
      <c r="Y4678" s="4">
        <v>1896227.49</v>
      </c>
      <c r="Z4678" s="2">
        <v>0</v>
      </c>
      <c r="AA4678" s="2" t="s">
        <v>56</v>
      </c>
      <c r="AB4678" s="2" t="s">
        <v>15727</v>
      </c>
      <c r="AC4678" s="2" t="s">
        <v>75</v>
      </c>
      <c r="AD4678" s="2" t="s">
        <v>76</v>
      </c>
      <c r="AE4678" s="5">
        <v>72.88</v>
      </c>
      <c r="AF4678" s="2">
        <v>0</v>
      </c>
      <c r="AG4678" s="2" t="s">
        <v>77</v>
      </c>
      <c r="AH4678" s="2">
        <v>7</v>
      </c>
      <c r="AI4678" s="6" t="str">
        <f t="shared" si="219"/>
        <v>45-54</v>
      </c>
      <c r="AJ4678" s="11">
        <f>YEAR(tbl_LoanData[[#This Row],[Application Date]])</f>
        <v>2025</v>
      </c>
      <c r="AK4678" s="11" t="str">
        <f>TEXT(tbl_LoanData[[#This Row],[Application Date]],"MMMM")</f>
        <v>March</v>
      </c>
      <c r="AL4678" s="12">
        <f>DATE(YEAR(tbl_LoanData[[#This Row],[Application Date]]),MONTH(tbl_LoanData[[#This Row],[Application Date]]),1)</f>
        <v>45717</v>
      </c>
      <c r="AM4678" s="14">
        <f ca="1">IF(AND(tbl_LoanData[[#This Row],[Application Date]]&gt;=EOMONTH(TODAY(),-1)+1,tbl_LoanData[[#This Row],[Application Date]]&lt;=TODAY()),tbl_LoanData[[#This Row],[Loan Amount]],0)</f>
        <v>0</v>
      </c>
      <c r="AN4678" s="14">
        <f>tbl_LoanData[[#This Row],[Amount Paid]]-(Q4678-X4678)</f>
        <v>437927.49</v>
      </c>
      <c r="AO4678" s="14">
        <f>IF(tbl_LoanData[[#This Row],[Application Status]]="Approved",1,0)</f>
        <v>1</v>
      </c>
      <c r="AP4678" s="22" t="str">
        <f t="shared" ca="1" si="220"/>
        <v/>
      </c>
      <c r="AQ4678" s="22" t="str">
        <f t="shared" ca="1" si="221"/>
        <v/>
      </c>
    </row>
    <row r="4679" spans="1:43" ht="14.4" customHeight="1" x14ac:dyDescent="0.3">
      <c r="A4679" s="2" t="s">
        <v>12459</v>
      </c>
      <c r="B4679" s="2" t="s">
        <v>12460</v>
      </c>
      <c r="C4679" s="2" t="s">
        <v>781</v>
      </c>
      <c r="D4679" s="2" t="s">
        <v>209</v>
      </c>
      <c r="E4679" s="2" t="s">
        <v>68</v>
      </c>
      <c r="F4679" s="2">
        <v>44</v>
      </c>
      <c r="G4679" s="2" t="s">
        <v>69</v>
      </c>
      <c r="H4679" s="2" t="s">
        <v>307</v>
      </c>
      <c r="I4679" s="2" t="s">
        <v>43</v>
      </c>
      <c r="J4679" s="3">
        <v>45720</v>
      </c>
      <c r="K4679" s="3">
        <v>45726</v>
      </c>
      <c r="L4679" s="2" t="s">
        <v>36</v>
      </c>
      <c r="M4679" s="2" t="s">
        <v>85</v>
      </c>
      <c r="N4679" s="2" t="s">
        <v>671</v>
      </c>
      <c r="O4679" s="4">
        <v>1323000</v>
      </c>
      <c r="P4679" s="4">
        <v>164300</v>
      </c>
      <c r="Q4679" s="4">
        <v>1158700</v>
      </c>
      <c r="R4679" s="2">
        <v>24</v>
      </c>
      <c r="S4679" s="5">
        <v>5.32</v>
      </c>
      <c r="T4679" s="4">
        <v>53416.07</v>
      </c>
      <c r="U4679" s="2" t="s">
        <v>73</v>
      </c>
      <c r="V4679" s="2" t="s">
        <v>74</v>
      </c>
      <c r="W4679" s="4">
        <v>908073.19</v>
      </c>
      <c r="X4679" s="4">
        <v>373912.49</v>
      </c>
      <c r="Y4679" s="4">
        <v>1281985.68</v>
      </c>
      <c r="Z4679" s="2">
        <v>0</v>
      </c>
      <c r="AA4679" s="2" t="s">
        <v>56</v>
      </c>
      <c r="AB4679" s="2" t="s">
        <v>15729</v>
      </c>
      <c r="AC4679" s="2" t="s">
        <v>75</v>
      </c>
      <c r="AD4679" s="2" t="s">
        <v>76</v>
      </c>
      <c r="AE4679" s="5">
        <v>87.58</v>
      </c>
      <c r="AF4679" s="2">
        <v>0</v>
      </c>
      <c r="AG4679" s="2" t="s">
        <v>77</v>
      </c>
      <c r="AH4679" s="2">
        <v>6</v>
      </c>
      <c r="AI4679" s="6" t="str">
        <f t="shared" si="219"/>
        <v>35-44</v>
      </c>
      <c r="AJ4679" s="11">
        <f>YEAR(tbl_LoanData[[#This Row],[Application Date]])</f>
        <v>2025</v>
      </c>
      <c r="AK4679" s="11" t="str">
        <f>TEXT(tbl_LoanData[[#This Row],[Application Date]],"MMMM")</f>
        <v>March</v>
      </c>
      <c r="AL4679" s="12">
        <f>DATE(YEAR(tbl_LoanData[[#This Row],[Application Date]]),MONTH(tbl_LoanData[[#This Row],[Application Date]]),1)</f>
        <v>45717</v>
      </c>
      <c r="AM4679" s="14">
        <f ca="1">IF(AND(tbl_LoanData[[#This Row],[Application Date]]&gt;=EOMONTH(TODAY(),-1)+1,tbl_LoanData[[#This Row],[Application Date]]&lt;=TODAY()),tbl_LoanData[[#This Row],[Loan Amount]],0)</f>
        <v>0</v>
      </c>
      <c r="AN4679" s="14">
        <f>tbl_LoanData[[#This Row],[Amount Paid]]-(Q4679-X4679)</f>
        <v>123285.67999999993</v>
      </c>
      <c r="AO4679" s="14">
        <f>IF(tbl_LoanData[[#This Row],[Application Status]]="Approved",1,0)</f>
        <v>1</v>
      </c>
      <c r="AP4679" s="22" t="str">
        <f t="shared" ca="1" si="220"/>
        <v/>
      </c>
      <c r="AQ4679" s="22" t="str">
        <f t="shared" ca="1" si="221"/>
        <v/>
      </c>
    </row>
    <row r="4680" spans="1:43" x14ac:dyDescent="0.3">
      <c r="A4680" s="2" t="s">
        <v>12533</v>
      </c>
      <c r="B4680" s="2" t="s">
        <v>12534</v>
      </c>
      <c r="C4680" s="2" t="s">
        <v>116</v>
      </c>
      <c r="D4680" s="2" t="s">
        <v>101</v>
      </c>
      <c r="E4680" s="2" t="s">
        <v>92</v>
      </c>
      <c r="F4680" s="2">
        <v>54</v>
      </c>
      <c r="G4680" s="2" t="s">
        <v>69</v>
      </c>
      <c r="H4680" s="2" t="s">
        <v>228</v>
      </c>
      <c r="I4680" s="2" t="s">
        <v>43</v>
      </c>
      <c r="J4680" s="3">
        <v>45747</v>
      </c>
      <c r="K4680" s="3">
        <v>45762</v>
      </c>
      <c r="L4680" s="2" t="s">
        <v>37</v>
      </c>
      <c r="M4680" s="2" t="s">
        <v>199</v>
      </c>
      <c r="N4680" s="2" t="s">
        <v>319</v>
      </c>
      <c r="O4680" s="4">
        <v>160000</v>
      </c>
      <c r="P4680" s="4">
        <v>45900</v>
      </c>
      <c r="Q4680" s="4">
        <v>114100</v>
      </c>
      <c r="R4680" s="2">
        <v>24</v>
      </c>
      <c r="S4680" s="5">
        <v>11.94</v>
      </c>
      <c r="T4680" s="4">
        <v>5889.46</v>
      </c>
      <c r="U4680" s="2" t="s">
        <v>73</v>
      </c>
      <c r="V4680" s="2" t="s">
        <v>74</v>
      </c>
      <c r="W4680" s="4">
        <v>94231.360000000001</v>
      </c>
      <c r="X4680" s="4">
        <v>47115.72</v>
      </c>
      <c r="Y4680" s="4">
        <v>141347.07999999999</v>
      </c>
      <c r="Z4680" s="2">
        <v>0</v>
      </c>
      <c r="AA4680" s="2" t="s">
        <v>56</v>
      </c>
      <c r="AB4680" s="2" t="s">
        <v>15732</v>
      </c>
      <c r="AC4680" s="2" t="s">
        <v>138</v>
      </c>
      <c r="AD4680" s="2" t="s">
        <v>76</v>
      </c>
      <c r="AE4680" s="5">
        <v>71.31</v>
      </c>
      <c r="AF4680" s="2">
        <v>0</v>
      </c>
      <c r="AG4680" s="2" t="s">
        <v>77</v>
      </c>
      <c r="AH4680" s="2">
        <v>15</v>
      </c>
      <c r="AI4680" s="6" t="str">
        <f t="shared" si="219"/>
        <v>45-54</v>
      </c>
      <c r="AJ4680" s="11">
        <f>YEAR(tbl_LoanData[[#This Row],[Application Date]])</f>
        <v>2025</v>
      </c>
      <c r="AK4680" s="11" t="str">
        <f>TEXT(tbl_LoanData[[#This Row],[Application Date]],"MMMM")</f>
        <v>March</v>
      </c>
      <c r="AL4680" s="12">
        <f>DATE(YEAR(tbl_LoanData[[#This Row],[Application Date]]),MONTH(tbl_LoanData[[#This Row],[Application Date]]),1)</f>
        <v>45717</v>
      </c>
      <c r="AM4680" s="14">
        <f ca="1">IF(AND(tbl_LoanData[[#This Row],[Application Date]]&gt;=EOMONTH(TODAY(),-1)+1,tbl_LoanData[[#This Row],[Application Date]]&lt;=TODAY()),tbl_LoanData[[#This Row],[Loan Amount]],0)</f>
        <v>0</v>
      </c>
      <c r="AN4680" s="14">
        <f>tbl_LoanData[[#This Row],[Amount Paid]]-(Q4680-X4680)</f>
        <v>27247.08</v>
      </c>
      <c r="AO4680" s="14">
        <f>IF(tbl_LoanData[[#This Row],[Application Status]]="Approved",1,0)</f>
        <v>1</v>
      </c>
      <c r="AP4680" s="22" t="str">
        <f t="shared" ca="1" si="220"/>
        <v/>
      </c>
      <c r="AQ4680" s="22" t="str">
        <f t="shared" ca="1" si="221"/>
        <v/>
      </c>
    </row>
    <row r="4681" spans="1:43" x14ac:dyDescent="0.3">
      <c r="A4681" s="2" t="s">
        <v>12545</v>
      </c>
      <c r="B4681" s="2" t="s">
        <v>12546</v>
      </c>
      <c r="C4681" s="2" t="s">
        <v>322</v>
      </c>
      <c r="D4681" s="2" t="s">
        <v>182</v>
      </c>
      <c r="E4681" s="2" t="s">
        <v>540</v>
      </c>
      <c r="F4681" s="2">
        <v>42</v>
      </c>
      <c r="G4681" s="2" t="s">
        <v>83</v>
      </c>
      <c r="H4681" s="2" t="s">
        <v>205</v>
      </c>
      <c r="I4681" s="2" t="s">
        <v>49</v>
      </c>
      <c r="J4681" s="3">
        <v>45743</v>
      </c>
      <c r="K4681" s="3">
        <v>45763</v>
      </c>
      <c r="L4681" s="2" t="s">
        <v>40</v>
      </c>
      <c r="M4681" s="2" t="s">
        <v>71</v>
      </c>
      <c r="N4681" s="2" t="s">
        <v>137</v>
      </c>
      <c r="O4681" s="4">
        <v>1274000</v>
      </c>
      <c r="P4681" s="4">
        <v>362800</v>
      </c>
      <c r="Q4681" s="4">
        <v>911200</v>
      </c>
      <c r="R4681" s="2">
        <v>36</v>
      </c>
      <c r="S4681" s="5">
        <v>14.99</v>
      </c>
      <c r="T4681" s="4">
        <v>36693.519999999997</v>
      </c>
      <c r="U4681" s="2" t="s">
        <v>73</v>
      </c>
      <c r="V4681" s="2" t="s">
        <v>74</v>
      </c>
      <c r="W4681" s="4">
        <v>513709.28</v>
      </c>
      <c r="X4681" s="4">
        <v>807257.36</v>
      </c>
      <c r="Y4681" s="4">
        <v>1320966.6399999999</v>
      </c>
      <c r="Z4681" s="2">
        <v>60</v>
      </c>
      <c r="AA4681" s="2" t="s">
        <v>58</v>
      </c>
      <c r="AB4681" s="2" t="s">
        <v>15734</v>
      </c>
      <c r="AC4681" s="2" t="s">
        <v>75</v>
      </c>
      <c r="AD4681" s="2" t="s">
        <v>76</v>
      </c>
      <c r="AE4681" s="5">
        <v>71.52</v>
      </c>
      <c r="AF4681" s="2">
        <v>2</v>
      </c>
      <c r="AG4681" s="2" t="s">
        <v>15718</v>
      </c>
      <c r="AH4681" s="2">
        <v>20</v>
      </c>
      <c r="AI4681" s="6" t="str">
        <f t="shared" si="219"/>
        <v>35-44</v>
      </c>
      <c r="AJ4681" s="11">
        <f>YEAR(tbl_LoanData[[#This Row],[Application Date]])</f>
        <v>2025</v>
      </c>
      <c r="AK4681" s="11" t="str">
        <f>TEXT(tbl_LoanData[[#This Row],[Application Date]],"MMMM")</f>
        <v>March</v>
      </c>
      <c r="AL4681" s="12">
        <f>DATE(YEAR(tbl_LoanData[[#This Row],[Application Date]]),MONTH(tbl_LoanData[[#This Row],[Application Date]]),1)</f>
        <v>45717</v>
      </c>
      <c r="AM4681" s="14">
        <f ca="1">IF(AND(tbl_LoanData[[#This Row],[Application Date]]&gt;=EOMONTH(TODAY(),-1)+1,tbl_LoanData[[#This Row],[Application Date]]&lt;=TODAY()),tbl_LoanData[[#This Row],[Loan Amount]],0)</f>
        <v>0</v>
      </c>
      <c r="AN4681" s="14">
        <f>tbl_LoanData[[#This Row],[Amount Paid]]-(Q4681-X4681)</f>
        <v>409766.64</v>
      </c>
      <c r="AO4681" s="14">
        <f>IF(tbl_LoanData[[#This Row],[Application Status]]="Approved",1,0)</f>
        <v>1</v>
      </c>
      <c r="AP4681" s="22" t="str">
        <f t="shared" ca="1" si="220"/>
        <v/>
      </c>
      <c r="AQ4681" s="22" t="str">
        <f t="shared" ca="1" si="221"/>
        <v/>
      </c>
    </row>
    <row r="4682" spans="1:43" ht="14.4" customHeight="1" x14ac:dyDescent="0.3">
      <c r="A4682" s="2" t="s">
        <v>12685</v>
      </c>
      <c r="B4682" s="2" t="s">
        <v>12686</v>
      </c>
      <c r="C4682" s="2" t="s">
        <v>429</v>
      </c>
      <c r="D4682" s="2" t="s">
        <v>82</v>
      </c>
      <c r="E4682" s="2" t="s">
        <v>210</v>
      </c>
      <c r="F4682" s="2">
        <v>60</v>
      </c>
      <c r="G4682" s="2" t="s">
        <v>83</v>
      </c>
      <c r="H4682" s="2" t="s">
        <v>273</v>
      </c>
      <c r="I4682" s="2" t="s">
        <v>45</v>
      </c>
      <c r="J4682" s="3">
        <v>45740</v>
      </c>
      <c r="K4682" s="3">
        <v>45757</v>
      </c>
      <c r="L4682" s="2" t="s">
        <v>39</v>
      </c>
      <c r="M4682" s="2" t="s">
        <v>167</v>
      </c>
      <c r="N4682" s="2" t="s">
        <v>491</v>
      </c>
      <c r="O4682" s="4">
        <v>1514000</v>
      </c>
      <c r="P4682" s="4">
        <v>314700</v>
      </c>
      <c r="Q4682" s="4">
        <v>1199300</v>
      </c>
      <c r="R4682" s="2">
        <v>24</v>
      </c>
      <c r="S4682" s="5">
        <v>5.44</v>
      </c>
      <c r="T4682" s="4">
        <v>55407.66</v>
      </c>
      <c r="U4682" s="2" t="s">
        <v>73</v>
      </c>
      <c r="V4682" s="2" t="s">
        <v>74</v>
      </c>
      <c r="W4682" s="4">
        <v>886522.56</v>
      </c>
      <c r="X4682" s="4">
        <v>443261.28</v>
      </c>
      <c r="Y4682" s="4">
        <v>1329783.8400000001</v>
      </c>
      <c r="Z4682" s="2">
        <v>0</v>
      </c>
      <c r="AA4682" s="2" t="s">
        <v>56</v>
      </c>
      <c r="AB4682" s="2" t="s">
        <v>15734</v>
      </c>
      <c r="AC4682" s="2" t="s">
        <v>213</v>
      </c>
      <c r="AD4682" s="2" t="s">
        <v>76</v>
      </c>
      <c r="AE4682" s="5">
        <v>79.209999999999994</v>
      </c>
      <c r="AF4682" s="2">
        <v>0</v>
      </c>
      <c r="AG4682" s="2" t="s">
        <v>77</v>
      </c>
      <c r="AH4682" s="2">
        <v>17</v>
      </c>
      <c r="AI4682" s="6" t="str">
        <f t="shared" si="219"/>
        <v>55-64</v>
      </c>
      <c r="AJ4682" s="11">
        <f>YEAR(tbl_LoanData[[#This Row],[Application Date]])</f>
        <v>2025</v>
      </c>
      <c r="AK4682" s="11" t="str">
        <f>TEXT(tbl_LoanData[[#This Row],[Application Date]],"MMMM")</f>
        <v>March</v>
      </c>
      <c r="AL4682" s="12">
        <f>DATE(YEAR(tbl_LoanData[[#This Row],[Application Date]]),MONTH(tbl_LoanData[[#This Row],[Application Date]]),1)</f>
        <v>45717</v>
      </c>
      <c r="AM4682" s="14">
        <f ca="1">IF(AND(tbl_LoanData[[#This Row],[Application Date]]&gt;=EOMONTH(TODAY(),-1)+1,tbl_LoanData[[#This Row],[Application Date]]&lt;=TODAY()),tbl_LoanData[[#This Row],[Loan Amount]],0)</f>
        <v>0</v>
      </c>
      <c r="AN4682" s="14">
        <f>tbl_LoanData[[#This Row],[Amount Paid]]-(Q4682-X4682)</f>
        <v>130483.84000000008</v>
      </c>
      <c r="AO4682" s="14">
        <f>IF(tbl_LoanData[[#This Row],[Application Status]]="Approved",1,0)</f>
        <v>1</v>
      </c>
      <c r="AP4682" s="22" t="str">
        <f t="shared" ca="1" si="220"/>
        <v/>
      </c>
      <c r="AQ4682" s="22" t="str">
        <f t="shared" ca="1" si="221"/>
        <v/>
      </c>
    </row>
    <row r="4683" spans="1:43" x14ac:dyDescent="0.3">
      <c r="A4683" s="2" t="s">
        <v>12797</v>
      </c>
      <c r="B4683" s="2" t="s">
        <v>12798</v>
      </c>
      <c r="C4683" s="2" t="s">
        <v>331</v>
      </c>
      <c r="D4683" s="2" t="s">
        <v>134</v>
      </c>
      <c r="E4683" s="2" t="s">
        <v>204</v>
      </c>
      <c r="F4683" s="2">
        <v>43</v>
      </c>
      <c r="G4683" s="2" t="s">
        <v>83</v>
      </c>
      <c r="H4683" s="2" t="s">
        <v>151</v>
      </c>
      <c r="I4683" s="2" t="s">
        <v>46</v>
      </c>
      <c r="J4683" s="3">
        <v>45738</v>
      </c>
      <c r="K4683" s="3"/>
      <c r="L4683" s="2" t="s">
        <v>39</v>
      </c>
      <c r="M4683" s="2" t="s">
        <v>167</v>
      </c>
      <c r="N4683" s="2" t="s">
        <v>491</v>
      </c>
      <c r="O4683" s="4">
        <v>2076000</v>
      </c>
      <c r="P4683" s="4">
        <v>807600</v>
      </c>
      <c r="Q4683" s="4">
        <v>1268400</v>
      </c>
      <c r="R4683" s="2">
        <v>60</v>
      </c>
      <c r="S4683" s="5">
        <v>5.7</v>
      </c>
      <c r="T4683" s="4">
        <v>27164.9</v>
      </c>
      <c r="U4683" s="2" t="s">
        <v>96</v>
      </c>
      <c r="V4683" s="2" t="s">
        <v>97</v>
      </c>
      <c r="W4683" s="4">
        <v>0</v>
      </c>
      <c r="X4683" s="4">
        <v>0</v>
      </c>
      <c r="Y4683" s="4">
        <v>1629894</v>
      </c>
      <c r="Z4683" s="2">
        <v>0</v>
      </c>
      <c r="AA4683" s="2" t="s">
        <v>97</v>
      </c>
      <c r="AB4683" s="2" t="s">
        <v>15732</v>
      </c>
      <c r="AC4683" s="2" t="s">
        <v>129</v>
      </c>
      <c r="AD4683" s="2" t="s">
        <v>76</v>
      </c>
      <c r="AE4683" s="5">
        <v>61.1</v>
      </c>
      <c r="AF4683" s="2">
        <v>0</v>
      </c>
      <c r="AG4683" s="2" t="s">
        <v>97</v>
      </c>
      <c r="AH4683" s="2"/>
      <c r="AI4683" s="6" t="str">
        <f t="shared" si="219"/>
        <v>35-44</v>
      </c>
      <c r="AJ4683" s="11">
        <f>YEAR(tbl_LoanData[[#This Row],[Application Date]])</f>
        <v>2025</v>
      </c>
      <c r="AK4683" s="11" t="str">
        <f>TEXT(tbl_LoanData[[#This Row],[Application Date]],"MMMM")</f>
        <v>March</v>
      </c>
      <c r="AL4683" s="12">
        <f>DATE(YEAR(tbl_LoanData[[#This Row],[Application Date]]),MONTH(tbl_LoanData[[#This Row],[Application Date]]),1)</f>
        <v>45717</v>
      </c>
      <c r="AM4683" s="14">
        <f ca="1">IF(AND(tbl_LoanData[[#This Row],[Application Date]]&gt;=EOMONTH(TODAY(),-1)+1,tbl_LoanData[[#This Row],[Application Date]]&lt;=TODAY()),tbl_LoanData[[#This Row],[Loan Amount]],0)</f>
        <v>0</v>
      </c>
      <c r="AN4683" s="14">
        <f>tbl_LoanData[[#This Row],[Amount Paid]]-(Q4683-X4683)</f>
        <v>-1268400</v>
      </c>
      <c r="AO4683" s="14">
        <f>IF(tbl_LoanData[[#This Row],[Application Status]]="Approved",1,0)</f>
        <v>0</v>
      </c>
      <c r="AP4683" s="22" t="str">
        <f t="shared" ca="1" si="220"/>
        <v/>
      </c>
      <c r="AQ4683" s="22" t="str">
        <f t="shared" ca="1" si="221"/>
        <v/>
      </c>
    </row>
    <row r="4684" spans="1:43" x14ac:dyDescent="0.3">
      <c r="A4684" s="2" t="s">
        <v>12883</v>
      </c>
      <c r="B4684" s="2" t="s">
        <v>12884</v>
      </c>
      <c r="C4684" s="2" t="s">
        <v>223</v>
      </c>
      <c r="D4684" s="2" t="s">
        <v>102</v>
      </c>
      <c r="E4684" s="2" t="s">
        <v>150</v>
      </c>
      <c r="F4684" s="2">
        <v>41</v>
      </c>
      <c r="G4684" s="2" t="s">
        <v>69</v>
      </c>
      <c r="H4684" s="2" t="s">
        <v>466</v>
      </c>
      <c r="I4684" s="2" t="s">
        <v>43</v>
      </c>
      <c r="J4684" s="3">
        <v>45731</v>
      </c>
      <c r="K4684" s="3">
        <v>45750</v>
      </c>
      <c r="L4684" s="2" t="s">
        <v>40</v>
      </c>
      <c r="M4684" s="2" t="s">
        <v>157</v>
      </c>
      <c r="N4684" s="2" t="s">
        <v>328</v>
      </c>
      <c r="O4684" s="4">
        <v>1187000</v>
      </c>
      <c r="P4684" s="4">
        <v>128700</v>
      </c>
      <c r="Q4684" s="4">
        <v>1058300</v>
      </c>
      <c r="R4684" s="2">
        <v>48</v>
      </c>
      <c r="S4684" s="5">
        <v>9.23</v>
      </c>
      <c r="T4684" s="4">
        <v>30188.01</v>
      </c>
      <c r="U4684" s="2" t="s">
        <v>73</v>
      </c>
      <c r="V4684" s="2" t="s">
        <v>74</v>
      </c>
      <c r="W4684" s="4">
        <v>483008.16</v>
      </c>
      <c r="X4684" s="4">
        <v>966016.2</v>
      </c>
      <c r="Y4684" s="4">
        <v>1449024.36</v>
      </c>
      <c r="Z4684" s="2">
        <v>0</v>
      </c>
      <c r="AA4684" s="2" t="s">
        <v>56</v>
      </c>
      <c r="AB4684" s="2" t="s">
        <v>15732</v>
      </c>
      <c r="AC4684" s="2" t="s">
        <v>213</v>
      </c>
      <c r="AD4684" s="2" t="s">
        <v>76</v>
      </c>
      <c r="AE4684" s="5">
        <v>89.16</v>
      </c>
      <c r="AF4684" s="2">
        <v>0</v>
      </c>
      <c r="AG4684" s="2" t="s">
        <v>77</v>
      </c>
      <c r="AH4684" s="2">
        <v>19</v>
      </c>
      <c r="AI4684" s="6" t="str">
        <f t="shared" si="219"/>
        <v>35-44</v>
      </c>
      <c r="AJ4684" s="11">
        <f>YEAR(tbl_LoanData[[#This Row],[Application Date]])</f>
        <v>2025</v>
      </c>
      <c r="AK4684" s="11" t="str">
        <f>TEXT(tbl_LoanData[[#This Row],[Application Date]],"MMMM")</f>
        <v>March</v>
      </c>
      <c r="AL4684" s="12">
        <f>DATE(YEAR(tbl_LoanData[[#This Row],[Application Date]]),MONTH(tbl_LoanData[[#This Row],[Application Date]]),1)</f>
        <v>45717</v>
      </c>
      <c r="AM4684" s="14">
        <f ca="1">IF(AND(tbl_LoanData[[#This Row],[Application Date]]&gt;=EOMONTH(TODAY(),-1)+1,tbl_LoanData[[#This Row],[Application Date]]&lt;=TODAY()),tbl_LoanData[[#This Row],[Loan Amount]],0)</f>
        <v>0</v>
      </c>
      <c r="AN4684" s="14">
        <f>tbl_LoanData[[#This Row],[Amount Paid]]-(Q4684-X4684)</f>
        <v>390724.35999999993</v>
      </c>
      <c r="AO4684" s="14">
        <f>IF(tbl_LoanData[[#This Row],[Application Status]]="Approved",1,0)</f>
        <v>1</v>
      </c>
      <c r="AP4684" s="22" t="str">
        <f t="shared" ca="1" si="220"/>
        <v/>
      </c>
      <c r="AQ4684" s="22" t="str">
        <f t="shared" ca="1" si="221"/>
        <v/>
      </c>
    </row>
    <row r="4685" spans="1:43" ht="14.4" customHeight="1" x14ac:dyDescent="0.3">
      <c r="A4685" s="2" t="s">
        <v>13079</v>
      </c>
      <c r="B4685" s="2" t="s">
        <v>13080</v>
      </c>
      <c r="C4685" s="2" t="s">
        <v>264</v>
      </c>
      <c r="D4685" s="2" t="s">
        <v>142</v>
      </c>
      <c r="E4685" s="2" t="s">
        <v>117</v>
      </c>
      <c r="F4685" s="2">
        <v>27</v>
      </c>
      <c r="G4685" s="2" t="s">
        <v>83</v>
      </c>
      <c r="H4685" s="2" t="s">
        <v>211</v>
      </c>
      <c r="I4685" s="2" t="s">
        <v>50</v>
      </c>
      <c r="J4685" s="3">
        <v>45721</v>
      </c>
      <c r="K4685" s="3"/>
      <c r="L4685" s="2" t="s">
        <v>40</v>
      </c>
      <c r="M4685" s="2" t="s">
        <v>111</v>
      </c>
      <c r="N4685" s="2" t="s">
        <v>120</v>
      </c>
      <c r="O4685" s="4">
        <v>1247000</v>
      </c>
      <c r="P4685" s="4">
        <v>480700</v>
      </c>
      <c r="Q4685" s="4">
        <v>766300</v>
      </c>
      <c r="R4685" s="2">
        <v>36</v>
      </c>
      <c r="S4685" s="5">
        <v>11.7</v>
      </c>
      <c r="T4685" s="4">
        <v>28757.54</v>
      </c>
      <c r="U4685" s="2" t="s">
        <v>113</v>
      </c>
      <c r="V4685" s="2" t="s">
        <v>97</v>
      </c>
      <c r="W4685" s="4">
        <v>0</v>
      </c>
      <c r="X4685" s="4">
        <v>0</v>
      </c>
      <c r="Y4685" s="4">
        <v>1035271.3</v>
      </c>
      <c r="Z4685" s="2">
        <v>0</v>
      </c>
      <c r="AA4685" s="2" t="s">
        <v>97</v>
      </c>
      <c r="AB4685" s="2" t="s">
        <v>15736</v>
      </c>
      <c r="AC4685" s="2" t="s">
        <v>106</v>
      </c>
      <c r="AD4685" s="2" t="s">
        <v>76</v>
      </c>
      <c r="AE4685" s="5">
        <v>61.45</v>
      </c>
      <c r="AF4685" s="2">
        <v>0</v>
      </c>
      <c r="AG4685" s="2" t="s">
        <v>97</v>
      </c>
      <c r="AH4685" s="2"/>
      <c r="AI4685" s="6" t="str">
        <f t="shared" si="219"/>
        <v>25-34</v>
      </c>
      <c r="AJ4685" s="11">
        <f>YEAR(tbl_LoanData[[#This Row],[Application Date]])</f>
        <v>2025</v>
      </c>
      <c r="AK4685" s="11" t="str">
        <f>TEXT(tbl_LoanData[[#This Row],[Application Date]],"MMMM")</f>
        <v>March</v>
      </c>
      <c r="AL4685" s="12">
        <f>DATE(YEAR(tbl_LoanData[[#This Row],[Application Date]]),MONTH(tbl_LoanData[[#This Row],[Application Date]]),1)</f>
        <v>45717</v>
      </c>
      <c r="AM4685" s="14">
        <f ca="1">IF(AND(tbl_LoanData[[#This Row],[Application Date]]&gt;=EOMONTH(TODAY(),-1)+1,tbl_LoanData[[#This Row],[Application Date]]&lt;=TODAY()),tbl_LoanData[[#This Row],[Loan Amount]],0)</f>
        <v>0</v>
      </c>
      <c r="AN4685" s="14">
        <f>tbl_LoanData[[#This Row],[Amount Paid]]-(Q4685-X4685)</f>
        <v>-766300</v>
      </c>
      <c r="AO4685" s="14">
        <f>IF(tbl_LoanData[[#This Row],[Application Status]]="Approved",1,0)</f>
        <v>0</v>
      </c>
      <c r="AP4685" s="22" t="str">
        <f t="shared" ca="1" si="220"/>
        <v/>
      </c>
      <c r="AQ4685" s="22" t="str">
        <f t="shared" ca="1" si="221"/>
        <v/>
      </c>
    </row>
    <row r="4686" spans="1:43" ht="14.4" customHeight="1" x14ac:dyDescent="0.3">
      <c r="A4686" s="2" t="s">
        <v>13099</v>
      </c>
      <c r="B4686" s="2" t="s">
        <v>13100</v>
      </c>
      <c r="C4686" s="2" t="s">
        <v>66</v>
      </c>
      <c r="D4686" s="2" t="s">
        <v>254</v>
      </c>
      <c r="E4686" s="2" t="s">
        <v>134</v>
      </c>
      <c r="F4686" s="2">
        <v>39</v>
      </c>
      <c r="G4686" s="2" t="s">
        <v>69</v>
      </c>
      <c r="H4686" s="2" t="s">
        <v>151</v>
      </c>
      <c r="I4686" s="2" t="s">
        <v>46</v>
      </c>
      <c r="J4686" s="3">
        <v>45730</v>
      </c>
      <c r="K4686" s="3">
        <v>45741</v>
      </c>
      <c r="L4686" s="2" t="s">
        <v>39</v>
      </c>
      <c r="M4686" s="2" t="s">
        <v>167</v>
      </c>
      <c r="N4686" s="2" t="s">
        <v>168</v>
      </c>
      <c r="O4686" s="4">
        <v>1259000</v>
      </c>
      <c r="P4686" s="4">
        <v>298300</v>
      </c>
      <c r="Q4686" s="4">
        <v>960700</v>
      </c>
      <c r="R4686" s="2">
        <v>48</v>
      </c>
      <c r="S4686" s="5">
        <v>14.25</v>
      </c>
      <c r="T4686" s="4">
        <v>31422.9</v>
      </c>
      <c r="U4686" s="2" t="s">
        <v>73</v>
      </c>
      <c r="V4686" s="2" t="s">
        <v>74</v>
      </c>
      <c r="W4686" s="4">
        <v>502766.4</v>
      </c>
      <c r="X4686" s="4">
        <v>1005532.6</v>
      </c>
      <c r="Y4686" s="4">
        <v>1508299</v>
      </c>
      <c r="Z4686" s="2">
        <v>28</v>
      </c>
      <c r="AA4686" s="2" t="s">
        <v>57</v>
      </c>
      <c r="AB4686" s="2" t="s">
        <v>15736</v>
      </c>
      <c r="AC4686" s="2" t="s">
        <v>121</v>
      </c>
      <c r="AD4686" s="2" t="s">
        <v>76</v>
      </c>
      <c r="AE4686" s="5">
        <v>76.31</v>
      </c>
      <c r="AF4686" s="2">
        <v>1</v>
      </c>
      <c r="AG4686" s="2" t="s">
        <v>77</v>
      </c>
      <c r="AH4686" s="2">
        <v>11</v>
      </c>
      <c r="AI4686" s="6" t="str">
        <f t="shared" si="219"/>
        <v>35-44</v>
      </c>
      <c r="AJ4686" s="11">
        <f>YEAR(tbl_LoanData[[#This Row],[Application Date]])</f>
        <v>2025</v>
      </c>
      <c r="AK4686" s="11" t="str">
        <f>TEXT(tbl_LoanData[[#This Row],[Application Date]],"MMMM")</f>
        <v>March</v>
      </c>
      <c r="AL4686" s="12">
        <f>DATE(YEAR(tbl_LoanData[[#This Row],[Application Date]]),MONTH(tbl_LoanData[[#This Row],[Application Date]]),1)</f>
        <v>45717</v>
      </c>
      <c r="AM4686" s="14">
        <f ca="1">IF(AND(tbl_LoanData[[#This Row],[Application Date]]&gt;=EOMONTH(TODAY(),-1)+1,tbl_LoanData[[#This Row],[Application Date]]&lt;=TODAY()),tbl_LoanData[[#This Row],[Loan Amount]],0)</f>
        <v>0</v>
      </c>
      <c r="AN4686" s="14">
        <f>tbl_LoanData[[#This Row],[Amount Paid]]-(Q4686-X4686)</f>
        <v>547599</v>
      </c>
      <c r="AO4686" s="14">
        <f>IF(tbl_LoanData[[#This Row],[Application Status]]="Approved",1,0)</f>
        <v>1</v>
      </c>
      <c r="AP4686" s="22" t="str">
        <f t="shared" ca="1" si="220"/>
        <v/>
      </c>
      <c r="AQ4686" s="22" t="str">
        <f t="shared" ca="1" si="221"/>
        <v/>
      </c>
    </row>
    <row r="4687" spans="1:43" ht="14.4" customHeight="1" x14ac:dyDescent="0.3">
      <c r="A4687" s="2" t="s">
        <v>13175</v>
      </c>
      <c r="B4687" s="2" t="s">
        <v>13176</v>
      </c>
      <c r="C4687" s="2" t="s">
        <v>668</v>
      </c>
      <c r="D4687" s="2" t="s">
        <v>268</v>
      </c>
      <c r="E4687" s="2" t="s">
        <v>312</v>
      </c>
      <c r="F4687" s="2">
        <v>63</v>
      </c>
      <c r="G4687" s="2" t="s">
        <v>69</v>
      </c>
      <c r="H4687" s="2" t="s">
        <v>372</v>
      </c>
      <c r="I4687" s="2" t="s">
        <v>43</v>
      </c>
      <c r="J4687" s="3">
        <v>45742</v>
      </c>
      <c r="K4687" s="3"/>
      <c r="L4687" s="2" t="s">
        <v>39</v>
      </c>
      <c r="M4687" s="2" t="s">
        <v>167</v>
      </c>
      <c r="N4687" s="2" t="s">
        <v>168</v>
      </c>
      <c r="O4687" s="4">
        <v>1913000</v>
      </c>
      <c r="P4687" s="4">
        <v>634100</v>
      </c>
      <c r="Q4687" s="4">
        <v>1278900</v>
      </c>
      <c r="R4687" s="2">
        <v>48</v>
      </c>
      <c r="S4687" s="5">
        <v>14</v>
      </c>
      <c r="T4687" s="4">
        <v>41564.25</v>
      </c>
      <c r="U4687" s="2" t="s">
        <v>113</v>
      </c>
      <c r="V4687" s="2" t="s">
        <v>97</v>
      </c>
      <c r="W4687" s="4">
        <v>0</v>
      </c>
      <c r="X4687" s="4">
        <v>0</v>
      </c>
      <c r="Y4687" s="4">
        <v>1995084</v>
      </c>
      <c r="Z4687" s="2">
        <v>0</v>
      </c>
      <c r="AA4687" s="2" t="s">
        <v>97</v>
      </c>
      <c r="AB4687" s="2" t="s">
        <v>15728</v>
      </c>
      <c r="AC4687" s="2" t="s">
        <v>121</v>
      </c>
      <c r="AD4687" s="2" t="s">
        <v>76</v>
      </c>
      <c r="AE4687" s="5">
        <v>66.849999999999994</v>
      </c>
      <c r="AF4687" s="2">
        <v>0</v>
      </c>
      <c r="AG4687" s="2" t="s">
        <v>97</v>
      </c>
      <c r="AH4687" s="2"/>
      <c r="AI4687" s="6" t="str">
        <f t="shared" si="219"/>
        <v>55-64</v>
      </c>
      <c r="AJ4687" s="11">
        <f>YEAR(tbl_LoanData[[#This Row],[Application Date]])</f>
        <v>2025</v>
      </c>
      <c r="AK4687" s="11" t="str">
        <f>TEXT(tbl_LoanData[[#This Row],[Application Date]],"MMMM")</f>
        <v>March</v>
      </c>
      <c r="AL4687" s="12">
        <f>DATE(YEAR(tbl_LoanData[[#This Row],[Application Date]]),MONTH(tbl_LoanData[[#This Row],[Application Date]]),1)</f>
        <v>45717</v>
      </c>
      <c r="AM4687" s="14">
        <f ca="1">IF(AND(tbl_LoanData[[#This Row],[Application Date]]&gt;=EOMONTH(TODAY(),-1)+1,tbl_LoanData[[#This Row],[Application Date]]&lt;=TODAY()),tbl_LoanData[[#This Row],[Loan Amount]],0)</f>
        <v>0</v>
      </c>
      <c r="AN4687" s="14">
        <f>tbl_LoanData[[#This Row],[Amount Paid]]-(Q4687-X4687)</f>
        <v>-1278900</v>
      </c>
      <c r="AO4687" s="14">
        <f>IF(tbl_LoanData[[#This Row],[Application Status]]="Approved",1,0)</f>
        <v>0</v>
      </c>
      <c r="AP4687" s="22" t="str">
        <f t="shared" ca="1" si="220"/>
        <v/>
      </c>
      <c r="AQ4687" s="22" t="str">
        <f t="shared" ca="1" si="221"/>
        <v/>
      </c>
    </row>
    <row r="4688" spans="1:43" ht="14.4" customHeight="1" x14ac:dyDescent="0.3">
      <c r="A4688" s="2" t="s">
        <v>13215</v>
      </c>
      <c r="B4688" s="2" t="s">
        <v>13216</v>
      </c>
      <c r="C4688" s="2" t="s">
        <v>423</v>
      </c>
      <c r="D4688" s="2" t="s">
        <v>189</v>
      </c>
      <c r="E4688" s="2" t="s">
        <v>210</v>
      </c>
      <c r="F4688" s="2">
        <v>27</v>
      </c>
      <c r="G4688" s="2" t="s">
        <v>69</v>
      </c>
      <c r="H4688" s="2" t="s">
        <v>70</v>
      </c>
      <c r="I4688" s="2" t="s">
        <v>50</v>
      </c>
      <c r="J4688" s="3">
        <v>45719</v>
      </c>
      <c r="K4688" s="3">
        <v>45732</v>
      </c>
      <c r="L4688" s="2" t="s">
        <v>36</v>
      </c>
      <c r="M4688" s="2" t="s">
        <v>104</v>
      </c>
      <c r="N4688" s="2" t="s">
        <v>105</v>
      </c>
      <c r="O4688" s="4">
        <v>1868000</v>
      </c>
      <c r="P4688" s="4">
        <v>599200</v>
      </c>
      <c r="Q4688" s="4">
        <v>1268800</v>
      </c>
      <c r="R4688" s="2">
        <v>60</v>
      </c>
      <c r="S4688" s="5">
        <v>11.67</v>
      </c>
      <c r="T4688" s="4">
        <v>33485.75</v>
      </c>
      <c r="U4688" s="2" t="s">
        <v>73</v>
      </c>
      <c r="V4688" s="2" t="s">
        <v>74</v>
      </c>
      <c r="W4688" s="4">
        <v>569257.75</v>
      </c>
      <c r="X4688" s="4">
        <v>1439887.05</v>
      </c>
      <c r="Y4688" s="4">
        <v>2009144.8</v>
      </c>
      <c r="Z4688" s="2">
        <v>0</v>
      </c>
      <c r="AA4688" s="2" t="s">
        <v>56</v>
      </c>
      <c r="AB4688" s="2" t="s">
        <v>15736</v>
      </c>
      <c r="AC4688" s="2" t="s">
        <v>129</v>
      </c>
      <c r="AD4688" s="2" t="s">
        <v>76</v>
      </c>
      <c r="AE4688" s="5">
        <v>67.92</v>
      </c>
      <c r="AF4688" s="2">
        <v>0</v>
      </c>
      <c r="AG4688" s="2" t="s">
        <v>77</v>
      </c>
      <c r="AH4688" s="2">
        <v>13</v>
      </c>
      <c r="AI4688" s="6" t="str">
        <f t="shared" si="219"/>
        <v>25-34</v>
      </c>
      <c r="AJ4688" s="11">
        <f>YEAR(tbl_LoanData[[#This Row],[Application Date]])</f>
        <v>2025</v>
      </c>
      <c r="AK4688" s="11" t="str">
        <f>TEXT(tbl_LoanData[[#This Row],[Application Date]],"MMMM")</f>
        <v>March</v>
      </c>
      <c r="AL4688" s="12">
        <f>DATE(YEAR(tbl_LoanData[[#This Row],[Application Date]]),MONTH(tbl_LoanData[[#This Row],[Application Date]]),1)</f>
        <v>45717</v>
      </c>
      <c r="AM4688" s="14">
        <f ca="1">IF(AND(tbl_LoanData[[#This Row],[Application Date]]&gt;=EOMONTH(TODAY(),-1)+1,tbl_LoanData[[#This Row],[Application Date]]&lt;=TODAY()),tbl_LoanData[[#This Row],[Loan Amount]],0)</f>
        <v>0</v>
      </c>
      <c r="AN4688" s="14">
        <f>tbl_LoanData[[#This Row],[Amount Paid]]-(Q4688-X4688)</f>
        <v>740344.8</v>
      </c>
      <c r="AO4688" s="14">
        <f>IF(tbl_LoanData[[#This Row],[Application Status]]="Approved",1,0)</f>
        <v>1</v>
      </c>
      <c r="AP4688" s="22" t="str">
        <f t="shared" ca="1" si="220"/>
        <v/>
      </c>
      <c r="AQ4688" s="22" t="str">
        <f t="shared" ca="1" si="221"/>
        <v/>
      </c>
    </row>
    <row r="4689" spans="1:43" x14ac:dyDescent="0.3">
      <c r="A4689" s="2" t="s">
        <v>13359</v>
      </c>
      <c r="B4689" s="2" t="s">
        <v>13360</v>
      </c>
      <c r="C4689" s="2" t="s">
        <v>840</v>
      </c>
      <c r="D4689" s="2" t="s">
        <v>91</v>
      </c>
      <c r="E4689" s="2" t="s">
        <v>540</v>
      </c>
      <c r="F4689" s="2">
        <v>63</v>
      </c>
      <c r="G4689" s="2" t="s">
        <v>83</v>
      </c>
      <c r="H4689" s="2" t="s">
        <v>516</v>
      </c>
      <c r="I4689" s="2" t="s">
        <v>53</v>
      </c>
      <c r="J4689" s="3">
        <v>45738</v>
      </c>
      <c r="K4689" s="3">
        <v>45745</v>
      </c>
      <c r="L4689" s="2" t="s">
        <v>38</v>
      </c>
      <c r="M4689" s="2" t="s">
        <v>111</v>
      </c>
      <c r="N4689" s="2" t="s">
        <v>112</v>
      </c>
      <c r="O4689" s="4">
        <v>1416000</v>
      </c>
      <c r="P4689" s="4">
        <v>219300</v>
      </c>
      <c r="Q4689" s="4">
        <v>1196700</v>
      </c>
      <c r="R4689" s="2">
        <v>36</v>
      </c>
      <c r="S4689" s="5">
        <v>9.26</v>
      </c>
      <c r="T4689" s="4">
        <v>42476.2</v>
      </c>
      <c r="U4689" s="2" t="s">
        <v>73</v>
      </c>
      <c r="V4689" s="2" t="s">
        <v>74</v>
      </c>
      <c r="W4689" s="4">
        <v>679619.2</v>
      </c>
      <c r="X4689" s="4">
        <v>849524.06</v>
      </c>
      <c r="Y4689" s="4">
        <v>1529143.26</v>
      </c>
      <c r="Z4689" s="2">
        <v>0</v>
      </c>
      <c r="AA4689" s="2" t="s">
        <v>56</v>
      </c>
      <c r="AB4689" s="2" t="s">
        <v>15731</v>
      </c>
      <c r="AC4689" s="2" t="s">
        <v>146</v>
      </c>
      <c r="AD4689" s="2" t="s">
        <v>76</v>
      </c>
      <c r="AE4689" s="5">
        <v>84.51</v>
      </c>
      <c r="AF4689" s="2">
        <v>0</v>
      </c>
      <c r="AG4689" s="2" t="s">
        <v>77</v>
      </c>
      <c r="AH4689" s="2">
        <v>7</v>
      </c>
      <c r="AI4689" s="6" t="str">
        <f t="shared" si="219"/>
        <v>55-64</v>
      </c>
      <c r="AJ4689" s="11">
        <f>YEAR(tbl_LoanData[[#This Row],[Application Date]])</f>
        <v>2025</v>
      </c>
      <c r="AK4689" s="11" t="str">
        <f>TEXT(tbl_LoanData[[#This Row],[Application Date]],"MMMM")</f>
        <v>March</v>
      </c>
      <c r="AL4689" s="12">
        <f>DATE(YEAR(tbl_LoanData[[#This Row],[Application Date]]),MONTH(tbl_LoanData[[#This Row],[Application Date]]),1)</f>
        <v>45717</v>
      </c>
      <c r="AM4689" s="14">
        <f ca="1">IF(AND(tbl_LoanData[[#This Row],[Application Date]]&gt;=EOMONTH(TODAY(),-1)+1,tbl_LoanData[[#This Row],[Application Date]]&lt;=TODAY()),tbl_LoanData[[#This Row],[Loan Amount]],0)</f>
        <v>0</v>
      </c>
      <c r="AN4689" s="14">
        <f>tbl_LoanData[[#This Row],[Amount Paid]]-(Q4689-X4689)</f>
        <v>332443.26</v>
      </c>
      <c r="AO4689" s="14">
        <f>IF(tbl_LoanData[[#This Row],[Application Status]]="Approved",1,0)</f>
        <v>1</v>
      </c>
      <c r="AP4689" s="22" t="str">
        <f t="shared" ca="1" si="220"/>
        <v/>
      </c>
      <c r="AQ4689" s="22" t="str">
        <f t="shared" ca="1" si="221"/>
        <v/>
      </c>
    </row>
    <row r="4690" spans="1:43" ht="14.4" customHeight="1" x14ac:dyDescent="0.3">
      <c r="A4690" s="2" t="s">
        <v>13379</v>
      </c>
      <c r="B4690" s="2" t="s">
        <v>13380</v>
      </c>
      <c r="C4690" s="2" t="s">
        <v>379</v>
      </c>
      <c r="D4690" s="2" t="s">
        <v>268</v>
      </c>
      <c r="E4690" s="2" t="s">
        <v>125</v>
      </c>
      <c r="F4690" s="2">
        <v>49</v>
      </c>
      <c r="G4690" s="2" t="s">
        <v>69</v>
      </c>
      <c r="H4690" s="2" t="s">
        <v>233</v>
      </c>
      <c r="I4690" s="2" t="s">
        <v>46</v>
      </c>
      <c r="J4690" s="3">
        <v>45747</v>
      </c>
      <c r="K4690" s="3">
        <v>45751</v>
      </c>
      <c r="L4690" s="2" t="s">
        <v>38</v>
      </c>
      <c r="M4690" s="2" t="s">
        <v>144</v>
      </c>
      <c r="N4690" s="2" t="s">
        <v>382</v>
      </c>
      <c r="O4690" s="4">
        <v>1892000</v>
      </c>
      <c r="P4690" s="4">
        <v>278600</v>
      </c>
      <c r="Q4690" s="4">
        <v>1613400</v>
      </c>
      <c r="R4690" s="2">
        <v>48</v>
      </c>
      <c r="S4690" s="5">
        <v>5.77</v>
      </c>
      <c r="T4690" s="4">
        <v>41370.26</v>
      </c>
      <c r="U4690" s="2" t="s">
        <v>73</v>
      </c>
      <c r="V4690" s="2" t="s">
        <v>74</v>
      </c>
      <c r="W4690" s="4">
        <v>579183.64</v>
      </c>
      <c r="X4690" s="4">
        <v>1406589.08</v>
      </c>
      <c r="Y4690" s="4">
        <v>1985772.72</v>
      </c>
      <c r="Z4690" s="2">
        <v>56</v>
      </c>
      <c r="AA4690" s="2" t="s">
        <v>58</v>
      </c>
      <c r="AB4690" s="2" t="s">
        <v>15731</v>
      </c>
      <c r="AC4690" s="2" t="s">
        <v>129</v>
      </c>
      <c r="AD4690" s="2" t="s">
        <v>76</v>
      </c>
      <c r="AE4690" s="5">
        <v>85.27</v>
      </c>
      <c r="AF4690" s="2">
        <v>2</v>
      </c>
      <c r="AG4690" s="2" t="s">
        <v>15718</v>
      </c>
      <c r="AH4690" s="2">
        <v>4</v>
      </c>
      <c r="AI4690" s="6" t="str">
        <f t="shared" si="219"/>
        <v>45-54</v>
      </c>
      <c r="AJ4690" s="11">
        <f>YEAR(tbl_LoanData[[#This Row],[Application Date]])</f>
        <v>2025</v>
      </c>
      <c r="AK4690" s="11" t="str">
        <f>TEXT(tbl_LoanData[[#This Row],[Application Date]],"MMMM")</f>
        <v>March</v>
      </c>
      <c r="AL4690" s="12">
        <f>DATE(YEAR(tbl_LoanData[[#This Row],[Application Date]]),MONTH(tbl_LoanData[[#This Row],[Application Date]]),1)</f>
        <v>45717</v>
      </c>
      <c r="AM4690" s="14">
        <f ca="1">IF(AND(tbl_LoanData[[#This Row],[Application Date]]&gt;=EOMONTH(TODAY(),-1)+1,tbl_LoanData[[#This Row],[Application Date]]&lt;=TODAY()),tbl_LoanData[[#This Row],[Loan Amount]],0)</f>
        <v>0</v>
      </c>
      <c r="AN4690" s="14">
        <f>tbl_LoanData[[#This Row],[Amount Paid]]-(Q4690-X4690)</f>
        <v>372372.72000000009</v>
      </c>
      <c r="AO4690" s="14">
        <f>IF(tbl_LoanData[[#This Row],[Application Status]]="Approved",1,0)</f>
        <v>1</v>
      </c>
      <c r="AP4690" s="22" t="str">
        <f t="shared" ca="1" si="220"/>
        <v/>
      </c>
      <c r="AQ4690" s="22" t="str">
        <f t="shared" ca="1" si="221"/>
        <v/>
      </c>
    </row>
    <row r="4691" spans="1:43" ht="14.4" customHeight="1" x14ac:dyDescent="0.3">
      <c r="A4691" s="2" t="s">
        <v>13389</v>
      </c>
      <c r="B4691" s="2" t="s">
        <v>13390</v>
      </c>
      <c r="C4691" s="2" t="s">
        <v>368</v>
      </c>
      <c r="D4691" s="2" t="s">
        <v>254</v>
      </c>
      <c r="E4691" s="2" t="s">
        <v>125</v>
      </c>
      <c r="F4691" s="2">
        <v>38</v>
      </c>
      <c r="G4691" s="2" t="s">
        <v>83</v>
      </c>
      <c r="H4691" s="2" t="s">
        <v>70</v>
      </c>
      <c r="I4691" s="2" t="s">
        <v>50</v>
      </c>
      <c r="J4691" s="3">
        <v>45728</v>
      </c>
      <c r="K4691" s="3">
        <v>45744</v>
      </c>
      <c r="L4691" s="2" t="s">
        <v>36</v>
      </c>
      <c r="M4691" s="2" t="s">
        <v>85</v>
      </c>
      <c r="N4691" s="2" t="s">
        <v>671</v>
      </c>
      <c r="O4691" s="4">
        <v>1067000</v>
      </c>
      <c r="P4691" s="4">
        <v>286000</v>
      </c>
      <c r="Q4691" s="4">
        <v>781000</v>
      </c>
      <c r="R4691" s="2">
        <v>48</v>
      </c>
      <c r="S4691" s="5">
        <v>14.51</v>
      </c>
      <c r="T4691" s="4">
        <v>25714.42</v>
      </c>
      <c r="U4691" s="2" t="s">
        <v>73</v>
      </c>
      <c r="V4691" s="2" t="s">
        <v>74</v>
      </c>
      <c r="W4691" s="4">
        <v>385716.3</v>
      </c>
      <c r="X4691" s="4">
        <v>848576.1</v>
      </c>
      <c r="Y4691" s="4">
        <v>1234292.3999999999</v>
      </c>
      <c r="Z4691" s="2">
        <v>30</v>
      </c>
      <c r="AA4691" s="2" t="s">
        <v>57</v>
      </c>
      <c r="AB4691" s="2" t="s">
        <v>15728</v>
      </c>
      <c r="AC4691" s="2" t="s">
        <v>87</v>
      </c>
      <c r="AD4691" s="2" t="s">
        <v>76</v>
      </c>
      <c r="AE4691" s="5">
        <v>73.2</v>
      </c>
      <c r="AF4691" s="2">
        <v>1</v>
      </c>
      <c r="AG4691" s="2" t="s">
        <v>77</v>
      </c>
      <c r="AH4691" s="2">
        <v>16</v>
      </c>
      <c r="AI4691" s="6" t="str">
        <f t="shared" si="219"/>
        <v>35-44</v>
      </c>
      <c r="AJ4691" s="11">
        <f>YEAR(tbl_LoanData[[#This Row],[Application Date]])</f>
        <v>2025</v>
      </c>
      <c r="AK4691" s="11" t="str">
        <f>TEXT(tbl_LoanData[[#This Row],[Application Date]],"MMMM")</f>
        <v>March</v>
      </c>
      <c r="AL4691" s="12">
        <f>DATE(YEAR(tbl_LoanData[[#This Row],[Application Date]]),MONTH(tbl_LoanData[[#This Row],[Application Date]]),1)</f>
        <v>45717</v>
      </c>
      <c r="AM4691" s="14">
        <f ca="1">IF(AND(tbl_LoanData[[#This Row],[Application Date]]&gt;=EOMONTH(TODAY(),-1)+1,tbl_LoanData[[#This Row],[Application Date]]&lt;=TODAY()),tbl_LoanData[[#This Row],[Loan Amount]],0)</f>
        <v>0</v>
      </c>
      <c r="AN4691" s="14">
        <f>tbl_LoanData[[#This Row],[Amount Paid]]-(Q4691-X4691)</f>
        <v>453292.39999999997</v>
      </c>
      <c r="AO4691" s="14">
        <f>IF(tbl_LoanData[[#This Row],[Application Status]]="Approved",1,0)</f>
        <v>1</v>
      </c>
      <c r="AP4691" s="22" t="str">
        <f t="shared" ca="1" si="220"/>
        <v/>
      </c>
      <c r="AQ4691" s="22" t="str">
        <f t="shared" ca="1" si="221"/>
        <v/>
      </c>
    </row>
    <row r="4692" spans="1:43" ht="14.4" customHeight="1" x14ac:dyDescent="0.3">
      <c r="A4692" s="2" t="s">
        <v>13457</v>
      </c>
      <c r="B4692" s="2" t="s">
        <v>13458</v>
      </c>
      <c r="C4692" s="2" t="s">
        <v>712</v>
      </c>
      <c r="D4692" s="2" t="s">
        <v>209</v>
      </c>
      <c r="E4692" s="2" t="s">
        <v>311</v>
      </c>
      <c r="F4692" s="2">
        <v>26</v>
      </c>
      <c r="G4692" s="2" t="s">
        <v>83</v>
      </c>
      <c r="H4692" s="2" t="s">
        <v>136</v>
      </c>
      <c r="I4692" s="2" t="s">
        <v>49</v>
      </c>
      <c r="J4692" s="3">
        <v>45733</v>
      </c>
      <c r="K4692" s="3">
        <v>45752</v>
      </c>
      <c r="L4692" s="2" t="s">
        <v>39</v>
      </c>
      <c r="M4692" s="2" t="s">
        <v>94</v>
      </c>
      <c r="N4692" s="2" t="s">
        <v>365</v>
      </c>
      <c r="O4692" s="4">
        <v>2183000</v>
      </c>
      <c r="P4692" s="4">
        <v>223900</v>
      </c>
      <c r="Q4692" s="4">
        <v>1959100</v>
      </c>
      <c r="R4692" s="2">
        <v>60</v>
      </c>
      <c r="S4692" s="5">
        <v>8.4</v>
      </c>
      <c r="T4692" s="4">
        <v>46365.37</v>
      </c>
      <c r="U4692" s="2" t="s">
        <v>73</v>
      </c>
      <c r="V4692" s="2" t="s">
        <v>35</v>
      </c>
      <c r="W4692" s="4">
        <v>278192.21999999997</v>
      </c>
      <c r="X4692" s="4">
        <v>2503729.7799999998</v>
      </c>
      <c r="Y4692" s="4">
        <v>2781922</v>
      </c>
      <c r="Z4692" s="2">
        <v>310</v>
      </c>
      <c r="AA4692" s="2" t="s">
        <v>60</v>
      </c>
      <c r="AB4692" s="2" t="s">
        <v>15731</v>
      </c>
      <c r="AC4692" s="2" t="s">
        <v>146</v>
      </c>
      <c r="AD4692" s="2" t="s">
        <v>76</v>
      </c>
      <c r="AE4692" s="5">
        <v>89.74</v>
      </c>
      <c r="AF4692" s="2">
        <v>10</v>
      </c>
      <c r="AG4692" s="2" t="s">
        <v>130</v>
      </c>
      <c r="AH4692" s="2">
        <v>19</v>
      </c>
      <c r="AI4692" s="6" t="str">
        <f t="shared" si="219"/>
        <v>25-34</v>
      </c>
      <c r="AJ4692" s="11">
        <f>YEAR(tbl_LoanData[[#This Row],[Application Date]])</f>
        <v>2025</v>
      </c>
      <c r="AK4692" s="11" t="str">
        <f>TEXT(tbl_LoanData[[#This Row],[Application Date]],"MMMM")</f>
        <v>March</v>
      </c>
      <c r="AL4692" s="12">
        <f>DATE(YEAR(tbl_LoanData[[#This Row],[Application Date]]),MONTH(tbl_LoanData[[#This Row],[Application Date]]),1)</f>
        <v>45717</v>
      </c>
      <c r="AM4692" s="14">
        <f ca="1">IF(AND(tbl_LoanData[[#This Row],[Application Date]]&gt;=EOMONTH(TODAY(),-1)+1,tbl_LoanData[[#This Row],[Application Date]]&lt;=TODAY()),tbl_LoanData[[#This Row],[Loan Amount]],0)</f>
        <v>0</v>
      </c>
      <c r="AN4692" s="14">
        <f>tbl_LoanData[[#This Row],[Amount Paid]]-(Q4692-X4692)</f>
        <v>822821.99999999977</v>
      </c>
      <c r="AO4692" s="14">
        <f>IF(tbl_LoanData[[#This Row],[Application Status]]="Approved",1,0)</f>
        <v>1</v>
      </c>
      <c r="AP4692" s="22" t="str">
        <f t="shared" ca="1" si="220"/>
        <v/>
      </c>
      <c r="AQ4692" s="22" t="str">
        <f t="shared" ca="1" si="221"/>
        <v/>
      </c>
    </row>
    <row r="4693" spans="1:43" ht="14.4" customHeight="1" x14ac:dyDescent="0.3">
      <c r="A4693" s="2" t="s">
        <v>13471</v>
      </c>
      <c r="B4693" s="2" t="s">
        <v>13472</v>
      </c>
      <c r="C4693" s="2" t="s">
        <v>264</v>
      </c>
      <c r="D4693" s="2" t="s">
        <v>268</v>
      </c>
      <c r="E4693" s="2" t="s">
        <v>209</v>
      </c>
      <c r="F4693" s="2">
        <v>43</v>
      </c>
      <c r="G4693" s="2" t="s">
        <v>83</v>
      </c>
      <c r="H4693" s="2" t="s">
        <v>265</v>
      </c>
      <c r="I4693" s="2" t="s">
        <v>44</v>
      </c>
      <c r="J4693" s="3">
        <v>45732</v>
      </c>
      <c r="K4693" s="3">
        <v>45740</v>
      </c>
      <c r="L4693" s="2" t="s">
        <v>40</v>
      </c>
      <c r="M4693" s="2" t="s">
        <v>157</v>
      </c>
      <c r="N4693" s="2" t="s">
        <v>328</v>
      </c>
      <c r="O4693" s="4">
        <v>1572000</v>
      </c>
      <c r="P4693" s="4">
        <v>551600</v>
      </c>
      <c r="Q4693" s="4">
        <v>1020400</v>
      </c>
      <c r="R4693" s="2">
        <v>36</v>
      </c>
      <c r="S4693" s="5">
        <v>10.23</v>
      </c>
      <c r="T4693" s="4">
        <v>37043.35</v>
      </c>
      <c r="U4693" s="2" t="s">
        <v>73</v>
      </c>
      <c r="V4693" s="2" t="s">
        <v>74</v>
      </c>
      <c r="W4693" s="4">
        <v>518606.9</v>
      </c>
      <c r="X4693" s="4">
        <v>814953.86</v>
      </c>
      <c r="Y4693" s="4">
        <v>1333560.76</v>
      </c>
      <c r="Z4693" s="2">
        <v>96</v>
      </c>
      <c r="AA4693" s="2" t="s">
        <v>60</v>
      </c>
      <c r="AB4693" s="2" t="s">
        <v>15735</v>
      </c>
      <c r="AC4693" s="2" t="s">
        <v>87</v>
      </c>
      <c r="AD4693" s="2" t="s">
        <v>76</v>
      </c>
      <c r="AE4693" s="5">
        <v>64.91</v>
      </c>
      <c r="AF4693" s="2">
        <v>3</v>
      </c>
      <c r="AG4693" s="2" t="s">
        <v>130</v>
      </c>
      <c r="AH4693" s="2">
        <v>8</v>
      </c>
      <c r="AI4693" s="6" t="str">
        <f t="shared" si="219"/>
        <v>35-44</v>
      </c>
      <c r="AJ4693" s="11">
        <f>YEAR(tbl_LoanData[[#This Row],[Application Date]])</f>
        <v>2025</v>
      </c>
      <c r="AK4693" s="11" t="str">
        <f>TEXT(tbl_LoanData[[#This Row],[Application Date]],"MMMM")</f>
        <v>March</v>
      </c>
      <c r="AL4693" s="12">
        <f>DATE(YEAR(tbl_LoanData[[#This Row],[Application Date]]),MONTH(tbl_LoanData[[#This Row],[Application Date]]),1)</f>
        <v>45717</v>
      </c>
      <c r="AM4693" s="14">
        <f ca="1">IF(AND(tbl_LoanData[[#This Row],[Application Date]]&gt;=EOMONTH(TODAY(),-1)+1,tbl_LoanData[[#This Row],[Application Date]]&lt;=TODAY()),tbl_LoanData[[#This Row],[Loan Amount]],0)</f>
        <v>0</v>
      </c>
      <c r="AN4693" s="14">
        <f>tbl_LoanData[[#This Row],[Amount Paid]]-(Q4693-X4693)</f>
        <v>313160.76</v>
      </c>
      <c r="AO4693" s="14">
        <f>IF(tbl_LoanData[[#This Row],[Application Status]]="Approved",1,0)</f>
        <v>1</v>
      </c>
      <c r="AP4693" s="22" t="str">
        <f t="shared" ca="1" si="220"/>
        <v/>
      </c>
      <c r="AQ4693" s="22" t="str">
        <f t="shared" ca="1" si="221"/>
        <v/>
      </c>
    </row>
    <row r="4694" spans="1:43" ht="14.4" customHeight="1" x14ac:dyDescent="0.3">
      <c r="A4694" s="2" t="s">
        <v>13601</v>
      </c>
      <c r="B4694" s="2" t="s">
        <v>13602</v>
      </c>
      <c r="C4694" s="2" t="s">
        <v>335</v>
      </c>
      <c r="D4694" s="2" t="s">
        <v>91</v>
      </c>
      <c r="E4694" s="2" t="s">
        <v>312</v>
      </c>
      <c r="F4694" s="2">
        <v>42</v>
      </c>
      <c r="G4694" s="2" t="s">
        <v>83</v>
      </c>
      <c r="H4694" s="2" t="s">
        <v>191</v>
      </c>
      <c r="I4694" s="2" t="s">
        <v>51</v>
      </c>
      <c r="J4694" s="3">
        <v>45741</v>
      </c>
      <c r="K4694" s="3"/>
      <c r="L4694" s="2" t="s">
        <v>39</v>
      </c>
      <c r="M4694" s="2" t="s">
        <v>71</v>
      </c>
      <c r="N4694" s="2" t="s">
        <v>294</v>
      </c>
      <c r="O4694" s="4">
        <v>2203000</v>
      </c>
      <c r="P4694" s="4">
        <v>462000</v>
      </c>
      <c r="Q4694" s="4">
        <v>1741000</v>
      </c>
      <c r="R4694" s="2">
        <v>24</v>
      </c>
      <c r="S4694" s="5">
        <v>10.36</v>
      </c>
      <c r="T4694" s="4">
        <v>87572.3</v>
      </c>
      <c r="U4694" s="2" t="s">
        <v>96</v>
      </c>
      <c r="V4694" s="2" t="s">
        <v>97</v>
      </c>
      <c r="W4694" s="4">
        <v>0</v>
      </c>
      <c r="X4694" s="4">
        <v>0</v>
      </c>
      <c r="Y4694" s="4">
        <v>2101735.2000000002</v>
      </c>
      <c r="Z4694" s="2">
        <v>0</v>
      </c>
      <c r="AA4694" s="2" t="s">
        <v>97</v>
      </c>
      <c r="AB4694" s="2" t="s">
        <v>15729</v>
      </c>
      <c r="AC4694" s="2" t="s">
        <v>75</v>
      </c>
      <c r="AD4694" s="2" t="s">
        <v>76</v>
      </c>
      <c r="AE4694" s="5">
        <v>79.03</v>
      </c>
      <c r="AF4694" s="2">
        <v>0</v>
      </c>
      <c r="AG4694" s="2" t="s">
        <v>97</v>
      </c>
      <c r="AH4694" s="2"/>
      <c r="AI4694" s="6" t="str">
        <f t="shared" si="219"/>
        <v>35-44</v>
      </c>
      <c r="AJ4694" s="11">
        <f>YEAR(tbl_LoanData[[#This Row],[Application Date]])</f>
        <v>2025</v>
      </c>
      <c r="AK4694" s="11" t="str">
        <f>TEXT(tbl_LoanData[[#This Row],[Application Date]],"MMMM")</f>
        <v>March</v>
      </c>
      <c r="AL4694" s="12">
        <f>DATE(YEAR(tbl_LoanData[[#This Row],[Application Date]]),MONTH(tbl_LoanData[[#This Row],[Application Date]]),1)</f>
        <v>45717</v>
      </c>
      <c r="AM4694" s="14">
        <f ca="1">IF(AND(tbl_LoanData[[#This Row],[Application Date]]&gt;=EOMONTH(TODAY(),-1)+1,tbl_LoanData[[#This Row],[Application Date]]&lt;=TODAY()),tbl_LoanData[[#This Row],[Loan Amount]],0)</f>
        <v>0</v>
      </c>
      <c r="AN4694" s="14">
        <f>tbl_LoanData[[#This Row],[Amount Paid]]-(Q4694-X4694)</f>
        <v>-1741000</v>
      </c>
      <c r="AO4694" s="14">
        <f>IF(tbl_LoanData[[#This Row],[Application Status]]="Approved",1,0)</f>
        <v>0</v>
      </c>
      <c r="AP4694" s="22" t="str">
        <f t="shared" ca="1" si="220"/>
        <v/>
      </c>
      <c r="AQ4694" s="22" t="str">
        <f t="shared" ca="1" si="221"/>
        <v/>
      </c>
    </row>
    <row r="4695" spans="1:43" ht="14.4" customHeight="1" x14ac:dyDescent="0.3">
      <c r="A4695" s="2" t="s">
        <v>13631</v>
      </c>
      <c r="B4695" s="2" t="s">
        <v>13632</v>
      </c>
      <c r="C4695" s="2" t="s">
        <v>432</v>
      </c>
      <c r="D4695" s="2" t="s">
        <v>117</v>
      </c>
      <c r="E4695" s="2" t="s">
        <v>323</v>
      </c>
      <c r="F4695" s="2">
        <v>42</v>
      </c>
      <c r="G4695" s="2" t="s">
        <v>69</v>
      </c>
      <c r="H4695" s="2" t="s">
        <v>259</v>
      </c>
      <c r="I4695" s="2" t="s">
        <v>43</v>
      </c>
      <c r="J4695" s="3">
        <v>45730</v>
      </c>
      <c r="K4695" s="3"/>
      <c r="L4695" s="2" t="s">
        <v>36</v>
      </c>
      <c r="M4695" s="2" t="s">
        <v>85</v>
      </c>
      <c r="N4695" s="2" t="s">
        <v>344</v>
      </c>
      <c r="O4695" s="4">
        <v>1336000</v>
      </c>
      <c r="P4695" s="4">
        <v>246900</v>
      </c>
      <c r="Q4695" s="4">
        <v>1089100</v>
      </c>
      <c r="R4695" s="2">
        <v>36</v>
      </c>
      <c r="S4695" s="5">
        <v>12.26</v>
      </c>
      <c r="T4695" s="4">
        <v>41379.75</v>
      </c>
      <c r="U4695" s="2" t="s">
        <v>96</v>
      </c>
      <c r="V4695" s="2" t="s">
        <v>97</v>
      </c>
      <c r="W4695" s="4">
        <v>0</v>
      </c>
      <c r="X4695" s="4">
        <v>0</v>
      </c>
      <c r="Y4695" s="4">
        <v>1489670.98</v>
      </c>
      <c r="Z4695" s="2">
        <v>0</v>
      </c>
      <c r="AA4695" s="2" t="s">
        <v>97</v>
      </c>
      <c r="AB4695" s="2" t="s">
        <v>15729</v>
      </c>
      <c r="AC4695" s="2" t="s">
        <v>106</v>
      </c>
      <c r="AD4695" s="2" t="s">
        <v>76</v>
      </c>
      <c r="AE4695" s="5">
        <v>81.52</v>
      </c>
      <c r="AF4695" s="2">
        <v>0</v>
      </c>
      <c r="AG4695" s="2" t="s">
        <v>97</v>
      </c>
      <c r="AH4695" s="2"/>
      <c r="AI4695" s="6" t="str">
        <f t="shared" si="219"/>
        <v>35-44</v>
      </c>
      <c r="AJ4695" s="11">
        <f>YEAR(tbl_LoanData[[#This Row],[Application Date]])</f>
        <v>2025</v>
      </c>
      <c r="AK4695" s="11" t="str">
        <f>TEXT(tbl_LoanData[[#This Row],[Application Date]],"MMMM")</f>
        <v>March</v>
      </c>
      <c r="AL4695" s="12">
        <f>DATE(YEAR(tbl_LoanData[[#This Row],[Application Date]]),MONTH(tbl_LoanData[[#This Row],[Application Date]]),1)</f>
        <v>45717</v>
      </c>
      <c r="AM4695" s="14">
        <f ca="1">IF(AND(tbl_LoanData[[#This Row],[Application Date]]&gt;=EOMONTH(TODAY(),-1)+1,tbl_LoanData[[#This Row],[Application Date]]&lt;=TODAY()),tbl_LoanData[[#This Row],[Loan Amount]],0)</f>
        <v>0</v>
      </c>
      <c r="AN4695" s="14">
        <f>tbl_LoanData[[#This Row],[Amount Paid]]-(Q4695-X4695)</f>
        <v>-1089100</v>
      </c>
      <c r="AO4695" s="14">
        <f>IF(tbl_LoanData[[#This Row],[Application Status]]="Approved",1,0)</f>
        <v>0</v>
      </c>
      <c r="AP4695" s="22" t="str">
        <f t="shared" ca="1" si="220"/>
        <v/>
      </c>
      <c r="AQ4695" s="22" t="str">
        <f t="shared" ca="1" si="221"/>
        <v/>
      </c>
    </row>
    <row r="4696" spans="1:43" ht="14.4" customHeight="1" x14ac:dyDescent="0.3">
      <c r="A4696" s="2" t="s">
        <v>13775</v>
      </c>
      <c r="B4696" s="2" t="s">
        <v>13776</v>
      </c>
      <c r="C4696" s="2" t="s">
        <v>758</v>
      </c>
      <c r="D4696" s="2" t="s">
        <v>102</v>
      </c>
      <c r="E4696" s="2" t="s">
        <v>125</v>
      </c>
      <c r="F4696" s="2">
        <v>53</v>
      </c>
      <c r="G4696" s="2" t="s">
        <v>83</v>
      </c>
      <c r="H4696" s="2" t="s">
        <v>237</v>
      </c>
      <c r="I4696" s="2" t="s">
        <v>48</v>
      </c>
      <c r="J4696" s="3">
        <v>45728</v>
      </c>
      <c r="K4696" s="3">
        <v>45743</v>
      </c>
      <c r="L4696" s="2" t="s">
        <v>39</v>
      </c>
      <c r="M4696" s="2" t="s">
        <v>94</v>
      </c>
      <c r="N4696" s="2" t="s">
        <v>365</v>
      </c>
      <c r="O4696" s="4">
        <v>1947000</v>
      </c>
      <c r="P4696" s="4">
        <v>550400</v>
      </c>
      <c r="Q4696" s="4">
        <v>1396600</v>
      </c>
      <c r="R4696" s="2">
        <v>48</v>
      </c>
      <c r="S4696" s="5">
        <v>9.06</v>
      </c>
      <c r="T4696" s="4">
        <v>39640.160000000003</v>
      </c>
      <c r="U4696" s="2" t="s">
        <v>73</v>
      </c>
      <c r="V4696" s="2" t="s">
        <v>74</v>
      </c>
      <c r="W4696" s="4">
        <v>634242.56000000006</v>
      </c>
      <c r="X4696" s="4">
        <v>1268485.28</v>
      </c>
      <c r="Y4696" s="4">
        <v>1902727.84</v>
      </c>
      <c r="Z4696" s="2">
        <v>0</v>
      </c>
      <c r="AA4696" s="2" t="s">
        <v>56</v>
      </c>
      <c r="AB4696" s="2" t="s">
        <v>15735</v>
      </c>
      <c r="AC4696" s="2" t="s">
        <v>360</v>
      </c>
      <c r="AD4696" s="2" t="s">
        <v>76</v>
      </c>
      <c r="AE4696" s="5">
        <v>71.73</v>
      </c>
      <c r="AF4696" s="2">
        <v>0</v>
      </c>
      <c r="AG4696" s="2" t="s">
        <v>77</v>
      </c>
      <c r="AH4696" s="2">
        <v>15</v>
      </c>
      <c r="AI4696" s="6" t="str">
        <f t="shared" si="219"/>
        <v>45-54</v>
      </c>
      <c r="AJ4696" s="11">
        <f>YEAR(tbl_LoanData[[#This Row],[Application Date]])</f>
        <v>2025</v>
      </c>
      <c r="AK4696" s="11" t="str">
        <f>TEXT(tbl_LoanData[[#This Row],[Application Date]],"MMMM")</f>
        <v>March</v>
      </c>
      <c r="AL4696" s="12">
        <f>DATE(YEAR(tbl_LoanData[[#This Row],[Application Date]]),MONTH(tbl_LoanData[[#This Row],[Application Date]]),1)</f>
        <v>45717</v>
      </c>
      <c r="AM4696" s="14">
        <f ca="1">IF(AND(tbl_LoanData[[#This Row],[Application Date]]&gt;=EOMONTH(TODAY(),-1)+1,tbl_LoanData[[#This Row],[Application Date]]&lt;=TODAY()),tbl_LoanData[[#This Row],[Loan Amount]],0)</f>
        <v>0</v>
      </c>
      <c r="AN4696" s="14">
        <f>tbl_LoanData[[#This Row],[Amount Paid]]-(Q4696-X4696)</f>
        <v>506127.84000000008</v>
      </c>
      <c r="AO4696" s="14">
        <f>IF(tbl_LoanData[[#This Row],[Application Status]]="Approved",1,0)</f>
        <v>1</v>
      </c>
      <c r="AP4696" s="22" t="str">
        <f t="shared" ca="1" si="220"/>
        <v/>
      </c>
      <c r="AQ4696" s="22" t="str">
        <f t="shared" ca="1" si="221"/>
        <v/>
      </c>
    </row>
    <row r="4697" spans="1:43" ht="14.4" customHeight="1" x14ac:dyDescent="0.3">
      <c r="A4697" s="2" t="s">
        <v>13789</v>
      </c>
      <c r="B4697" s="2" t="s">
        <v>13790</v>
      </c>
      <c r="C4697" s="2" t="s">
        <v>220</v>
      </c>
      <c r="D4697" s="2" t="s">
        <v>182</v>
      </c>
      <c r="E4697" s="2" t="s">
        <v>134</v>
      </c>
      <c r="F4697" s="2">
        <v>38</v>
      </c>
      <c r="G4697" s="2" t="s">
        <v>69</v>
      </c>
      <c r="H4697" s="2" t="s">
        <v>273</v>
      </c>
      <c r="I4697" s="2" t="s">
        <v>45</v>
      </c>
      <c r="J4697" s="3">
        <v>45718</v>
      </c>
      <c r="K4697" s="3">
        <v>45739</v>
      </c>
      <c r="L4697" s="2" t="s">
        <v>40</v>
      </c>
      <c r="M4697" s="2" t="s">
        <v>71</v>
      </c>
      <c r="N4697" s="2" t="s">
        <v>137</v>
      </c>
      <c r="O4697" s="4">
        <v>1063000</v>
      </c>
      <c r="P4697" s="4">
        <v>290200</v>
      </c>
      <c r="Q4697" s="4">
        <v>772800</v>
      </c>
      <c r="R4697" s="2">
        <v>36</v>
      </c>
      <c r="S4697" s="5">
        <v>12.73</v>
      </c>
      <c r="T4697" s="4">
        <v>29664.79</v>
      </c>
      <c r="U4697" s="2" t="s">
        <v>73</v>
      </c>
      <c r="V4697" s="2" t="s">
        <v>74</v>
      </c>
      <c r="W4697" s="4">
        <v>504301.43</v>
      </c>
      <c r="X4697" s="4">
        <v>563630.89</v>
      </c>
      <c r="Y4697" s="4">
        <v>1067932.32</v>
      </c>
      <c r="Z4697" s="2">
        <v>0</v>
      </c>
      <c r="AA4697" s="2" t="s">
        <v>56</v>
      </c>
      <c r="AB4697" s="2" t="s">
        <v>15735</v>
      </c>
      <c r="AC4697" s="2" t="s">
        <v>332</v>
      </c>
      <c r="AD4697" s="2" t="s">
        <v>76</v>
      </c>
      <c r="AE4697" s="5">
        <v>72.7</v>
      </c>
      <c r="AF4697" s="2">
        <v>0</v>
      </c>
      <c r="AG4697" s="2" t="s">
        <v>77</v>
      </c>
      <c r="AH4697" s="2">
        <v>21</v>
      </c>
      <c r="AI4697" s="6" t="str">
        <f t="shared" si="219"/>
        <v>35-44</v>
      </c>
      <c r="AJ4697" s="11">
        <f>YEAR(tbl_LoanData[[#This Row],[Application Date]])</f>
        <v>2025</v>
      </c>
      <c r="AK4697" s="11" t="str">
        <f>TEXT(tbl_LoanData[[#This Row],[Application Date]],"MMMM")</f>
        <v>March</v>
      </c>
      <c r="AL4697" s="12">
        <f>DATE(YEAR(tbl_LoanData[[#This Row],[Application Date]]),MONTH(tbl_LoanData[[#This Row],[Application Date]]),1)</f>
        <v>45717</v>
      </c>
      <c r="AM4697" s="14">
        <f ca="1">IF(AND(tbl_LoanData[[#This Row],[Application Date]]&gt;=EOMONTH(TODAY(),-1)+1,tbl_LoanData[[#This Row],[Application Date]]&lt;=TODAY()),tbl_LoanData[[#This Row],[Loan Amount]],0)</f>
        <v>0</v>
      </c>
      <c r="AN4697" s="14">
        <f>tbl_LoanData[[#This Row],[Amount Paid]]-(Q4697-X4697)</f>
        <v>295132.32</v>
      </c>
      <c r="AO4697" s="14">
        <f>IF(tbl_LoanData[[#This Row],[Application Status]]="Approved",1,0)</f>
        <v>1</v>
      </c>
      <c r="AP4697" s="22" t="str">
        <f t="shared" ca="1" si="220"/>
        <v/>
      </c>
      <c r="AQ4697" s="22" t="str">
        <f t="shared" ca="1" si="221"/>
        <v/>
      </c>
    </row>
    <row r="4698" spans="1:43" ht="14.4" customHeight="1" x14ac:dyDescent="0.3">
      <c r="A4698" s="2" t="s">
        <v>14095</v>
      </c>
      <c r="B4698" s="2" t="s">
        <v>14096</v>
      </c>
      <c r="C4698" s="2" t="s">
        <v>560</v>
      </c>
      <c r="D4698" s="2" t="s">
        <v>91</v>
      </c>
      <c r="E4698" s="2" t="s">
        <v>134</v>
      </c>
      <c r="F4698" s="2">
        <v>30</v>
      </c>
      <c r="G4698" s="2" t="s">
        <v>69</v>
      </c>
      <c r="H4698" s="2" t="s">
        <v>265</v>
      </c>
      <c r="I4698" s="2" t="s">
        <v>44</v>
      </c>
      <c r="J4698" s="3">
        <v>45742</v>
      </c>
      <c r="K4698" s="3">
        <v>45763</v>
      </c>
      <c r="L4698" s="2" t="s">
        <v>37</v>
      </c>
      <c r="M4698" s="2" t="s">
        <v>94</v>
      </c>
      <c r="N4698" s="2" t="s">
        <v>436</v>
      </c>
      <c r="O4698" s="4">
        <v>128000</v>
      </c>
      <c r="P4698" s="4">
        <v>43100</v>
      </c>
      <c r="Q4698" s="4">
        <v>84900</v>
      </c>
      <c r="R4698" s="2">
        <v>36</v>
      </c>
      <c r="S4698" s="5">
        <v>6.46</v>
      </c>
      <c r="T4698" s="4">
        <v>2815.38</v>
      </c>
      <c r="U4698" s="2" t="s">
        <v>73</v>
      </c>
      <c r="V4698" s="2" t="s">
        <v>74</v>
      </c>
      <c r="W4698" s="4">
        <v>45046.080000000002</v>
      </c>
      <c r="X4698" s="4">
        <v>56307.54</v>
      </c>
      <c r="Y4698" s="4">
        <v>101353.62</v>
      </c>
      <c r="Z4698" s="2">
        <v>0</v>
      </c>
      <c r="AA4698" s="2" t="s">
        <v>56</v>
      </c>
      <c r="AB4698" s="2" t="s">
        <v>15732</v>
      </c>
      <c r="AC4698" s="2" t="s">
        <v>332</v>
      </c>
      <c r="AD4698" s="2" t="s">
        <v>76</v>
      </c>
      <c r="AE4698" s="5">
        <v>66.33</v>
      </c>
      <c r="AF4698" s="2">
        <v>0</v>
      </c>
      <c r="AG4698" s="2" t="s">
        <v>77</v>
      </c>
      <c r="AH4698" s="2">
        <v>21</v>
      </c>
      <c r="AI4698" s="6" t="str">
        <f t="shared" si="219"/>
        <v>25-34</v>
      </c>
      <c r="AJ4698" s="11">
        <f>YEAR(tbl_LoanData[[#This Row],[Application Date]])</f>
        <v>2025</v>
      </c>
      <c r="AK4698" s="11" t="str">
        <f>TEXT(tbl_LoanData[[#This Row],[Application Date]],"MMMM")</f>
        <v>March</v>
      </c>
      <c r="AL4698" s="12">
        <f>DATE(YEAR(tbl_LoanData[[#This Row],[Application Date]]),MONTH(tbl_LoanData[[#This Row],[Application Date]]),1)</f>
        <v>45717</v>
      </c>
      <c r="AM4698" s="14">
        <f ca="1">IF(AND(tbl_LoanData[[#This Row],[Application Date]]&gt;=EOMONTH(TODAY(),-1)+1,tbl_LoanData[[#This Row],[Application Date]]&lt;=TODAY()),tbl_LoanData[[#This Row],[Loan Amount]],0)</f>
        <v>0</v>
      </c>
      <c r="AN4698" s="14">
        <f>tbl_LoanData[[#This Row],[Amount Paid]]-(Q4698-X4698)</f>
        <v>16453.620000000003</v>
      </c>
      <c r="AO4698" s="14">
        <f>IF(tbl_LoanData[[#This Row],[Application Status]]="Approved",1,0)</f>
        <v>1</v>
      </c>
      <c r="AP4698" s="22" t="str">
        <f t="shared" ca="1" si="220"/>
        <v/>
      </c>
      <c r="AQ4698" s="22" t="str">
        <f t="shared" ca="1" si="221"/>
        <v/>
      </c>
    </row>
    <row r="4699" spans="1:43" ht="14.4" customHeight="1" x14ac:dyDescent="0.3">
      <c r="A4699" s="2" t="s">
        <v>14101</v>
      </c>
      <c r="B4699" s="2" t="s">
        <v>14102</v>
      </c>
      <c r="C4699" s="2" t="s">
        <v>149</v>
      </c>
      <c r="D4699" s="2" t="s">
        <v>102</v>
      </c>
      <c r="E4699" s="2" t="s">
        <v>210</v>
      </c>
      <c r="F4699" s="2">
        <v>50</v>
      </c>
      <c r="G4699" s="2" t="s">
        <v>83</v>
      </c>
      <c r="H4699" s="2" t="s">
        <v>244</v>
      </c>
      <c r="I4699" s="2" t="s">
        <v>48</v>
      </c>
      <c r="J4699" s="3">
        <v>45721</v>
      </c>
      <c r="K4699" s="3">
        <v>45730</v>
      </c>
      <c r="L4699" s="2" t="s">
        <v>39</v>
      </c>
      <c r="M4699" s="2" t="s">
        <v>127</v>
      </c>
      <c r="N4699" s="2" t="s">
        <v>152</v>
      </c>
      <c r="O4699" s="4">
        <v>1910000</v>
      </c>
      <c r="P4699" s="4">
        <v>270300</v>
      </c>
      <c r="Q4699" s="4">
        <v>1639700</v>
      </c>
      <c r="R4699" s="2">
        <v>48</v>
      </c>
      <c r="S4699" s="5">
        <v>6.65</v>
      </c>
      <c r="T4699" s="4">
        <v>43247.09</v>
      </c>
      <c r="U4699" s="2" t="s">
        <v>73</v>
      </c>
      <c r="V4699" s="2" t="s">
        <v>74</v>
      </c>
      <c r="W4699" s="4">
        <v>735200.53</v>
      </c>
      <c r="X4699" s="4">
        <v>1340659.67</v>
      </c>
      <c r="Y4699" s="4">
        <v>2075860.2</v>
      </c>
      <c r="Z4699" s="2">
        <v>0</v>
      </c>
      <c r="AA4699" s="2" t="s">
        <v>56</v>
      </c>
      <c r="AB4699" s="2" t="s">
        <v>15729</v>
      </c>
      <c r="AC4699" s="2" t="s">
        <v>146</v>
      </c>
      <c r="AD4699" s="2" t="s">
        <v>76</v>
      </c>
      <c r="AE4699" s="5">
        <v>85.85</v>
      </c>
      <c r="AF4699" s="2">
        <v>0</v>
      </c>
      <c r="AG4699" s="2" t="s">
        <v>77</v>
      </c>
      <c r="AH4699" s="2">
        <v>9</v>
      </c>
      <c r="AI4699" s="6" t="str">
        <f t="shared" si="219"/>
        <v>45-54</v>
      </c>
      <c r="AJ4699" s="11">
        <f>YEAR(tbl_LoanData[[#This Row],[Application Date]])</f>
        <v>2025</v>
      </c>
      <c r="AK4699" s="11" t="str">
        <f>TEXT(tbl_LoanData[[#This Row],[Application Date]],"MMMM")</f>
        <v>March</v>
      </c>
      <c r="AL4699" s="12">
        <f>DATE(YEAR(tbl_LoanData[[#This Row],[Application Date]]),MONTH(tbl_LoanData[[#This Row],[Application Date]]),1)</f>
        <v>45717</v>
      </c>
      <c r="AM4699" s="14">
        <f ca="1">IF(AND(tbl_LoanData[[#This Row],[Application Date]]&gt;=EOMONTH(TODAY(),-1)+1,tbl_LoanData[[#This Row],[Application Date]]&lt;=TODAY()),tbl_LoanData[[#This Row],[Loan Amount]],0)</f>
        <v>0</v>
      </c>
      <c r="AN4699" s="14">
        <f>tbl_LoanData[[#This Row],[Amount Paid]]-(Q4699-X4699)</f>
        <v>436160.19999999995</v>
      </c>
      <c r="AO4699" s="14">
        <f>IF(tbl_LoanData[[#This Row],[Application Status]]="Approved",1,0)</f>
        <v>1</v>
      </c>
      <c r="AP4699" s="22" t="str">
        <f t="shared" ca="1" si="220"/>
        <v/>
      </c>
      <c r="AQ4699" s="22" t="str">
        <f t="shared" ca="1" si="221"/>
        <v/>
      </c>
    </row>
    <row r="4700" spans="1:43" ht="14.4" customHeight="1" x14ac:dyDescent="0.3">
      <c r="A4700" s="2" t="s">
        <v>14105</v>
      </c>
      <c r="B4700" s="2" t="s">
        <v>14106</v>
      </c>
      <c r="C4700" s="2" t="s">
        <v>668</v>
      </c>
      <c r="D4700" s="2" t="s">
        <v>118</v>
      </c>
      <c r="E4700" s="2" t="s">
        <v>540</v>
      </c>
      <c r="F4700" s="2">
        <v>29</v>
      </c>
      <c r="G4700" s="2" t="s">
        <v>69</v>
      </c>
      <c r="H4700" s="2" t="s">
        <v>166</v>
      </c>
      <c r="I4700" s="2" t="s">
        <v>46</v>
      </c>
      <c r="J4700" s="3">
        <v>45721</v>
      </c>
      <c r="K4700" s="3">
        <v>45739</v>
      </c>
      <c r="L4700" s="2" t="s">
        <v>36</v>
      </c>
      <c r="M4700" s="2" t="s">
        <v>85</v>
      </c>
      <c r="N4700" s="2" t="s">
        <v>624</v>
      </c>
      <c r="O4700" s="4">
        <v>1391000</v>
      </c>
      <c r="P4700" s="4">
        <v>262800</v>
      </c>
      <c r="Q4700" s="4">
        <v>1128200</v>
      </c>
      <c r="R4700" s="2">
        <v>36</v>
      </c>
      <c r="S4700" s="5">
        <v>7.29</v>
      </c>
      <c r="T4700" s="4">
        <v>38192.699999999997</v>
      </c>
      <c r="U4700" s="2" t="s">
        <v>73</v>
      </c>
      <c r="V4700" s="2" t="s">
        <v>74</v>
      </c>
      <c r="W4700" s="4">
        <v>649275.9</v>
      </c>
      <c r="X4700" s="4">
        <v>725661.44</v>
      </c>
      <c r="Y4700" s="4">
        <v>1374937.34</v>
      </c>
      <c r="Z4700" s="2">
        <v>0</v>
      </c>
      <c r="AA4700" s="2" t="s">
        <v>56</v>
      </c>
      <c r="AB4700" s="2" t="s">
        <v>15729</v>
      </c>
      <c r="AC4700" s="2" t="s">
        <v>360</v>
      </c>
      <c r="AD4700" s="2" t="s">
        <v>76</v>
      </c>
      <c r="AE4700" s="5">
        <v>81.11</v>
      </c>
      <c r="AF4700" s="2">
        <v>0</v>
      </c>
      <c r="AG4700" s="2" t="s">
        <v>77</v>
      </c>
      <c r="AH4700" s="2">
        <v>18</v>
      </c>
      <c r="AI4700" s="6" t="str">
        <f t="shared" si="219"/>
        <v>25-34</v>
      </c>
      <c r="AJ4700" s="11">
        <f>YEAR(tbl_LoanData[[#This Row],[Application Date]])</f>
        <v>2025</v>
      </c>
      <c r="AK4700" s="11" t="str">
        <f>TEXT(tbl_LoanData[[#This Row],[Application Date]],"MMMM")</f>
        <v>March</v>
      </c>
      <c r="AL4700" s="12">
        <f>DATE(YEAR(tbl_LoanData[[#This Row],[Application Date]]),MONTH(tbl_LoanData[[#This Row],[Application Date]]),1)</f>
        <v>45717</v>
      </c>
      <c r="AM4700" s="14">
        <f ca="1">IF(AND(tbl_LoanData[[#This Row],[Application Date]]&gt;=EOMONTH(TODAY(),-1)+1,tbl_LoanData[[#This Row],[Application Date]]&lt;=TODAY()),tbl_LoanData[[#This Row],[Loan Amount]],0)</f>
        <v>0</v>
      </c>
      <c r="AN4700" s="14">
        <f>tbl_LoanData[[#This Row],[Amount Paid]]-(Q4700-X4700)</f>
        <v>246737.33999999997</v>
      </c>
      <c r="AO4700" s="14">
        <f>IF(tbl_LoanData[[#This Row],[Application Status]]="Approved",1,0)</f>
        <v>1</v>
      </c>
      <c r="AP4700" s="22" t="str">
        <f t="shared" ca="1" si="220"/>
        <v/>
      </c>
      <c r="AQ4700" s="22" t="str">
        <f t="shared" ca="1" si="221"/>
        <v/>
      </c>
    </row>
    <row r="4701" spans="1:43" x14ac:dyDescent="0.3">
      <c r="A4701" s="2" t="s">
        <v>14111</v>
      </c>
      <c r="B4701" s="2" t="s">
        <v>14112</v>
      </c>
      <c r="C4701" s="2" t="s">
        <v>429</v>
      </c>
      <c r="D4701" s="2" t="s">
        <v>209</v>
      </c>
      <c r="E4701" s="2" t="s">
        <v>91</v>
      </c>
      <c r="F4701" s="2">
        <v>61</v>
      </c>
      <c r="G4701" s="2" t="s">
        <v>83</v>
      </c>
      <c r="H4701" s="2" t="s">
        <v>110</v>
      </c>
      <c r="I4701" s="2" t="s">
        <v>46</v>
      </c>
      <c r="J4701" s="3">
        <v>45721</v>
      </c>
      <c r="K4701" s="3">
        <v>45740</v>
      </c>
      <c r="L4701" s="2" t="s">
        <v>38</v>
      </c>
      <c r="M4701" s="2" t="s">
        <v>144</v>
      </c>
      <c r="N4701" s="2" t="s">
        <v>382</v>
      </c>
      <c r="O4701" s="4">
        <v>1625000</v>
      </c>
      <c r="P4701" s="4">
        <v>625600</v>
      </c>
      <c r="Q4701" s="4">
        <v>999400</v>
      </c>
      <c r="R4701" s="2">
        <v>12</v>
      </c>
      <c r="S4701" s="5">
        <v>14.36</v>
      </c>
      <c r="T4701" s="4">
        <v>95242.82</v>
      </c>
      <c r="U4701" s="2" t="s">
        <v>73</v>
      </c>
      <c r="V4701" s="2" t="s">
        <v>33</v>
      </c>
      <c r="W4701" s="4">
        <v>1142913.8400000001</v>
      </c>
      <c r="X4701" s="4">
        <v>0</v>
      </c>
      <c r="Y4701" s="4">
        <v>1142913.8400000001</v>
      </c>
      <c r="Z4701" s="2">
        <v>0</v>
      </c>
      <c r="AA4701" s="2" t="s">
        <v>56</v>
      </c>
      <c r="AB4701" s="2" t="s">
        <v>15729</v>
      </c>
      <c r="AC4701" s="2" t="s">
        <v>146</v>
      </c>
      <c r="AD4701" s="2" t="s">
        <v>76</v>
      </c>
      <c r="AE4701" s="5">
        <v>61.5</v>
      </c>
      <c r="AF4701" s="2">
        <v>0</v>
      </c>
      <c r="AG4701" s="2" t="s">
        <v>77</v>
      </c>
      <c r="AH4701" s="2">
        <v>19</v>
      </c>
      <c r="AI4701" s="6" t="str">
        <f t="shared" si="219"/>
        <v>55-64</v>
      </c>
      <c r="AJ4701" s="11">
        <f>YEAR(tbl_LoanData[[#This Row],[Application Date]])</f>
        <v>2025</v>
      </c>
      <c r="AK4701" s="11" t="str">
        <f>TEXT(tbl_LoanData[[#This Row],[Application Date]],"MMMM")</f>
        <v>March</v>
      </c>
      <c r="AL4701" s="12">
        <f>DATE(YEAR(tbl_LoanData[[#This Row],[Application Date]]),MONTH(tbl_LoanData[[#This Row],[Application Date]]),1)</f>
        <v>45717</v>
      </c>
      <c r="AM4701" s="14">
        <f ca="1">IF(AND(tbl_LoanData[[#This Row],[Application Date]]&gt;=EOMONTH(TODAY(),-1)+1,tbl_LoanData[[#This Row],[Application Date]]&lt;=TODAY()),tbl_LoanData[[#This Row],[Loan Amount]],0)</f>
        <v>0</v>
      </c>
      <c r="AN4701" s="14">
        <f>tbl_LoanData[[#This Row],[Amount Paid]]-(Q4701-X4701)</f>
        <v>143513.84000000008</v>
      </c>
      <c r="AO4701" s="14">
        <f>IF(tbl_LoanData[[#This Row],[Application Status]]="Approved",1,0)</f>
        <v>1</v>
      </c>
      <c r="AP4701" s="22" t="str">
        <f t="shared" ca="1" si="220"/>
        <v/>
      </c>
      <c r="AQ4701" s="22" t="str">
        <f t="shared" ca="1" si="221"/>
        <v/>
      </c>
    </row>
    <row r="4702" spans="1:43" ht="14.4" customHeight="1" x14ac:dyDescent="0.3">
      <c r="A4702" s="2" t="s">
        <v>14349</v>
      </c>
      <c r="B4702" s="2" t="s">
        <v>14350</v>
      </c>
      <c r="C4702" s="2" t="s">
        <v>393</v>
      </c>
      <c r="D4702" s="2" t="s">
        <v>232</v>
      </c>
      <c r="E4702" s="2" t="s">
        <v>189</v>
      </c>
      <c r="F4702" s="2">
        <v>63</v>
      </c>
      <c r="G4702" s="2" t="s">
        <v>83</v>
      </c>
      <c r="H4702" s="2" t="s">
        <v>278</v>
      </c>
      <c r="I4702" s="2" t="s">
        <v>45</v>
      </c>
      <c r="J4702" s="3">
        <v>45731</v>
      </c>
      <c r="K4702" s="3">
        <v>45742</v>
      </c>
      <c r="L4702" s="2" t="s">
        <v>37</v>
      </c>
      <c r="M4702" s="2" t="s">
        <v>94</v>
      </c>
      <c r="N4702" s="2" t="s">
        <v>568</v>
      </c>
      <c r="O4702" s="4">
        <v>203000</v>
      </c>
      <c r="P4702" s="4">
        <v>77200</v>
      </c>
      <c r="Q4702" s="4">
        <v>125800</v>
      </c>
      <c r="R4702" s="2">
        <v>24</v>
      </c>
      <c r="S4702" s="5">
        <v>5.87</v>
      </c>
      <c r="T4702" s="4">
        <v>5857.04</v>
      </c>
      <c r="U4702" s="2" t="s">
        <v>73</v>
      </c>
      <c r="V4702" s="2" t="s">
        <v>74</v>
      </c>
      <c r="W4702" s="4">
        <v>99569.68</v>
      </c>
      <c r="X4702" s="4">
        <v>40999.24</v>
      </c>
      <c r="Y4702" s="4">
        <v>140568.92000000001</v>
      </c>
      <c r="Z4702" s="2">
        <v>0</v>
      </c>
      <c r="AA4702" s="2" t="s">
        <v>56</v>
      </c>
      <c r="AB4702" s="2" t="s">
        <v>15727</v>
      </c>
      <c r="AC4702" s="2" t="s">
        <v>146</v>
      </c>
      <c r="AD4702" s="2" t="s">
        <v>76</v>
      </c>
      <c r="AE4702" s="5">
        <v>61.97</v>
      </c>
      <c r="AF4702" s="2">
        <v>0</v>
      </c>
      <c r="AG4702" s="2" t="s">
        <v>77</v>
      </c>
      <c r="AH4702" s="2">
        <v>11</v>
      </c>
      <c r="AI4702" s="6" t="str">
        <f t="shared" si="219"/>
        <v>55-64</v>
      </c>
      <c r="AJ4702" s="11">
        <f>YEAR(tbl_LoanData[[#This Row],[Application Date]])</f>
        <v>2025</v>
      </c>
      <c r="AK4702" s="11" t="str">
        <f>TEXT(tbl_LoanData[[#This Row],[Application Date]],"MMMM")</f>
        <v>March</v>
      </c>
      <c r="AL4702" s="12">
        <f>DATE(YEAR(tbl_LoanData[[#This Row],[Application Date]]),MONTH(tbl_LoanData[[#This Row],[Application Date]]),1)</f>
        <v>45717</v>
      </c>
      <c r="AM4702" s="14">
        <f ca="1">IF(AND(tbl_LoanData[[#This Row],[Application Date]]&gt;=EOMONTH(TODAY(),-1)+1,tbl_LoanData[[#This Row],[Application Date]]&lt;=TODAY()),tbl_LoanData[[#This Row],[Loan Amount]],0)</f>
        <v>0</v>
      </c>
      <c r="AN4702" s="14">
        <f>tbl_LoanData[[#This Row],[Amount Paid]]-(Q4702-X4702)</f>
        <v>14768.919999999984</v>
      </c>
      <c r="AO4702" s="14">
        <f>IF(tbl_LoanData[[#This Row],[Application Status]]="Approved",1,0)</f>
        <v>1</v>
      </c>
      <c r="AP4702" s="22" t="str">
        <f t="shared" ca="1" si="220"/>
        <v/>
      </c>
      <c r="AQ4702" s="22" t="str">
        <f t="shared" ca="1" si="221"/>
        <v/>
      </c>
    </row>
    <row r="4703" spans="1:43" ht="14.4" customHeight="1" x14ac:dyDescent="0.3">
      <c r="A4703" s="2" t="s">
        <v>14375</v>
      </c>
      <c r="B4703" s="2" t="s">
        <v>14376</v>
      </c>
      <c r="C4703" s="2" t="s">
        <v>181</v>
      </c>
      <c r="D4703" s="2" t="s">
        <v>232</v>
      </c>
      <c r="E4703" s="2" t="s">
        <v>447</v>
      </c>
      <c r="F4703" s="2">
        <v>64</v>
      </c>
      <c r="G4703" s="2" t="s">
        <v>83</v>
      </c>
      <c r="H4703" s="2" t="s">
        <v>269</v>
      </c>
      <c r="I4703" s="2" t="s">
        <v>46</v>
      </c>
      <c r="J4703" s="3">
        <v>45745</v>
      </c>
      <c r="K4703" s="3"/>
      <c r="L4703" s="2" t="s">
        <v>40</v>
      </c>
      <c r="M4703" s="2" t="s">
        <v>71</v>
      </c>
      <c r="N4703" s="2" t="s">
        <v>137</v>
      </c>
      <c r="O4703" s="4">
        <v>1067000</v>
      </c>
      <c r="P4703" s="4">
        <v>169200</v>
      </c>
      <c r="Q4703" s="4">
        <v>897800</v>
      </c>
      <c r="R4703" s="2">
        <v>24</v>
      </c>
      <c r="S4703" s="5">
        <v>12.17</v>
      </c>
      <c r="T4703" s="4">
        <v>46513.52</v>
      </c>
      <c r="U4703" s="2" t="s">
        <v>96</v>
      </c>
      <c r="V4703" s="2" t="s">
        <v>97</v>
      </c>
      <c r="W4703" s="4">
        <v>0</v>
      </c>
      <c r="X4703" s="4">
        <v>0</v>
      </c>
      <c r="Y4703" s="4">
        <v>1116324.52</v>
      </c>
      <c r="Z4703" s="2">
        <v>0</v>
      </c>
      <c r="AA4703" s="2" t="s">
        <v>97</v>
      </c>
      <c r="AB4703" s="2" t="s">
        <v>15731</v>
      </c>
      <c r="AC4703" s="2" t="s">
        <v>146</v>
      </c>
      <c r="AD4703" s="2" t="s">
        <v>76</v>
      </c>
      <c r="AE4703" s="5">
        <v>84.14</v>
      </c>
      <c r="AF4703" s="2">
        <v>0</v>
      </c>
      <c r="AG4703" s="2" t="s">
        <v>97</v>
      </c>
      <c r="AH4703" s="2"/>
      <c r="AI4703" s="6" t="str">
        <f t="shared" si="219"/>
        <v>55-64</v>
      </c>
      <c r="AJ4703" s="11">
        <f>YEAR(tbl_LoanData[[#This Row],[Application Date]])</f>
        <v>2025</v>
      </c>
      <c r="AK4703" s="11" t="str">
        <f>TEXT(tbl_LoanData[[#This Row],[Application Date]],"MMMM")</f>
        <v>March</v>
      </c>
      <c r="AL4703" s="12">
        <f>DATE(YEAR(tbl_LoanData[[#This Row],[Application Date]]),MONTH(tbl_LoanData[[#This Row],[Application Date]]),1)</f>
        <v>45717</v>
      </c>
      <c r="AM4703" s="14">
        <f ca="1">IF(AND(tbl_LoanData[[#This Row],[Application Date]]&gt;=EOMONTH(TODAY(),-1)+1,tbl_LoanData[[#This Row],[Application Date]]&lt;=TODAY()),tbl_LoanData[[#This Row],[Loan Amount]],0)</f>
        <v>0</v>
      </c>
      <c r="AN4703" s="14">
        <f>tbl_LoanData[[#This Row],[Amount Paid]]-(Q4703-X4703)</f>
        <v>-897800</v>
      </c>
      <c r="AO4703" s="14">
        <f>IF(tbl_LoanData[[#This Row],[Application Status]]="Approved",1,0)</f>
        <v>0</v>
      </c>
      <c r="AP4703" s="22" t="str">
        <f t="shared" ca="1" si="220"/>
        <v/>
      </c>
      <c r="AQ4703" s="22" t="str">
        <f t="shared" ca="1" si="221"/>
        <v/>
      </c>
    </row>
    <row r="4704" spans="1:43" ht="14.4" customHeight="1" x14ac:dyDescent="0.3">
      <c r="A4704" s="2" t="s">
        <v>14663</v>
      </c>
      <c r="B4704" s="2" t="s">
        <v>14664</v>
      </c>
      <c r="C4704" s="2" t="s">
        <v>353</v>
      </c>
      <c r="D4704" s="2" t="s">
        <v>117</v>
      </c>
      <c r="E4704" s="2" t="s">
        <v>385</v>
      </c>
      <c r="F4704" s="2">
        <v>45</v>
      </c>
      <c r="G4704" s="2" t="s">
        <v>83</v>
      </c>
      <c r="H4704" s="2" t="s">
        <v>110</v>
      </c>
      <c r="I4704" s="2" t="s">
        <v>46</v>
      </c>
      <c r="J4704" s="3">
        <v>45732</v>
      </c>
      <c r="K4704" s="3"/>
      <c r="L4704" s="2" t="s">
        <v>36</v>
      </c>
      <c r="M4704" s="2" t="s">
        <v>94</v>
      </c>
      <c r="N4704" s="2" t="s">
        <v>212</v>
      </c>
      <c r="O4704" s="4">
        <v>1239000</v>
      </c>
      <c r="P4704" s="4">
        <v>224800</v>
      </c>
      <c r="Q4704" s="4">
        <v>1014200</v>
      </c>
      <c r="R4704" s="2">
        <v>24</v>
      </c>
      <c r="S4704" s="5">
        <v>13.39</v>
      </c>
      <c r="T4704" s="4">
        <v>53575.12</v>
      </c>
      <c r="U4704" s="2" t="s">
        <v>113</v>
      </c>
      <c r="V4704" s="2" t="s">
        <v>97</v>
      </c>
      <c r="W4704" s="4">
        <v>0</v>
      </c>
      <c r="X4704" s="4">
        <v>0</v>
      </c>
      <c r="Y4704" s="4">
        <v>1285802.76</v>
      </c>
      <c r="Z4704" s="2">
        <v>0</v>
      </c>
      <c r="AA4704" s="2" t="s">
        <v>97</v>
      </c>
      <c r="AB4704" s="2" t="s">
        <v>15730</v>
      </c>
      <c r="AC4704" s="2" t="s">
        <v>121</v>
      </c>
      <c r="AD4704" s="2" t="s">
        <v>76</v>
      </c>
      <c r="AE4704" s="5">
        <v>81.86</v>
      </c>
      <c r="AF4704" s="2">
        <v>0</v>
      </c>
      <c r="AG4704" s="2" t="s">
        <v>97</v>
      </c>
      <c r="AH4704" s="2"/>
      <c r="AI4704" s="6" t="str">
        <f t="shared" si="219"/>
        <v>45-54</v>
      </c>
      <c r="AJ4704" s="11">
        <f>YEAR(tbl_LoanData[[#This Row],[Application Date]])</f>
        <v>2025</v>
      </c>
      <c r="AK4704" s="11" t="str">
        <f>TEXT(tbl_LoanData[[#This Row],[Application Date]],"MMMM")</f>
        <v>March</v>
      </c>
      <c r="AL4704" s="12">
        <f>DATE(YEAR(tbl_LoanData[[#This Row],[Application Date]]),MONTH(tbl_LoanData[[#This Row],[Application Date]]),1)</f>
        <v>45717</v>
      </c>
      <c r="AM4704" s="14">
        <f ca="1">IF(AND(tbl_LoanData[[#This Row],[Application Date]]&gt;=EOMONTH(TODAY(),-1)+1,tbl_LoanData[[#This Row],[Application Date]]&lt;=TODAY()),tbl_LoanData[[#This Row],[Loan Amount]],0)</f>
        <v>0</v>
      </c>
      <c r="AN4704" s="14">
        <f>tbl_LoanData[[#This Row],[Amount Paid]]-(Q4704-X4704)</f>
        <v>-1014200</v>
      </c>
      <c r="AO4704" s="14">
        <f>IF(tbl_LoanData[[#This Row],[Application Status]]="Approved",1,0)</f>
        <v>0</v>
      </c>
      <c r="AP4704" s="22" t="str">
        <f t="shared" ca="1" si="220"/>
        <v/>
      </c>
      <c r="AQ4704" s="22" t="str">
        <f t="shared" ca="1" si="221"/>
        <v/>
      </c>
    </row>
    <row r="4705" spans="1:43" ht="14.4" customHeight="1" x14ac:dyDescent="0.3">
      <c r="A4705" s="2" t="s">
        <v>14707</v>
      </c>
      <c r="B4705" s="2" t="s">
        <v>14708</v>
      </c>
      <c r="C4705" s="2" t="s">
        <v>297</v>
      </c>
      <c r="D4705" s="2" t="s">
        <v>189</v>
      </c>
      <c r="E4705" s="2" t="s">
        <v>91</v>
      </c>
      <c r="F4705" s="2">
        <v>31</v>
      </c>
      <c r="G4705" s="2" t="s">
        <v>69</v>
      </c>
      <c r="H4705" s="2" t="s">
        <v>205</v>
      </c>
      <c r="I4705" s="2" t="s">
        <v>49</v>
      </c>
      <c r="J4705" s="3">
        <v>45732</v>
      </c>
      <c r="K4705" s="3">
        <v>45742</v>
      </c>
      <c r="L4705" s="2" t="s">
        <v>37</v>
      </c>
      <c r="M4705" s="2" t="s">
        <v>260</v>
      </c>
      <c r="N4705" s="2" t="s">
        <v>457</v>
      </c>
      <c r="O4705" s="4">
        <v>144000</v>
      </c>
      <c r="P4705" s="4">
        <v>26200</v>
      </c>
      <c r="Q4705" s="4">
        <v>117800</v>
      </c>
      <c r="R4705" s="2">
        <v>24</v>
      </c>
      <c r="S4705" s="5">
        <v>10.59</v>
      </c>
      <c r="T4705" s="4">
        <v>5947.92</v>
      </c>
      <c r="U4705" s="2" t="s">
        <v>73</v>
      </c>
      <c r="V4705" s="2" t="s">
        <v>74</v>
      </c>
      <c r="W4705" s="4">
        <v>101114.64</v>
      </c>
      <c r="X4705" s="4">
        <v>41635.4</v>
      </c>
      <c r="Y4705" s="4">
        <v>142750.04</v>
      </c>
      <c r="Z4705" s="2">
        <v>0</v>
      </c>
      <c r="AA4705" s="2" t="s">
        <v>56</v>
      </c>
      <c r="AB4705" s="2" t="s">
        <v>15732</v>
      </c>
      <c r="AC4705" s="2" t="s">
        <v>87</v>
      </c>
      <c r="AD4705" s="2" t="s">
        <v>76</v>
      </c>
      <c r="AE4705" s="5">
        <v>81.81</v>
      </c>
      <c r="AF4705" s="2">
        <v>0</v>
      </c>
      <c r="AG4705" s="2" t="s">
        <v>77</v>
      </c>
      <c r="AH4705" s="2">
        <v>10</v>
      </c>
      <c r="AI4705" s="6" t="str">
        <f t="shared" si="219"/>
        <v>25-34</v>
      </c>
      <c r="AJ4705" s="11">
        <f>YEAR(tbl_LoanData[[#This Row],[Application Date]])</f>
        <v>2025</v>
      </c>
      <c r="AK4705" s="11" t="str">
        <f>TEXT(tbl_LoanData[[#This Row],[Application Date]],"MMMM")</f>
        <v>March</v>
      </c>
      <c r="AL4705" s="12">
        <f>DATE(YEAR(tbl_LoanData[[#This Row],[Application Date]]),MONTH(tbl_LoanData[[#This Row],[Application Date]]),1)</f>
        <v>45717</v>
      </c>
      <c r="AM4705" s="14">
        <f ca="1">IF(AND(tbl_LoanData[[#This Row],[Application Date]]&gt;=EOMONTH(TODAY(),-1)+1,tbl_LoanData[[#This Row],[Application Date]]&lt;=TODAY()),tbl_LoanData[[#This Row],[Loan Amount]],0)</f>
        <v>0</v>
      </c>
      <c r="AN4705" s="14">
        <f>tbl_LoanData[[#This Row],[Amount Paid]]-(Q4705-X4705)</f>
        <v>24950.039999999994</v>
      </c>
      <c r="AO4705" s="14">
        <f>IF(tbl_LoanData[[#This Row],[Application Status]]="Approved",1,0)</f>
        <v>1</v>
      </c>
      <c r="AP4705" s="22" t="str">
        <f t="shared" ca="1" si="220"/>
        <v/>
      </c>
      <c r="AQ4705" s="22" t="str">
        <f t="shared" ca="1" si="221"/>
        <v/>
      </c>
    </row>
    <row r="4706" spans="1:43" ht="14.4" customHeight="1" x14ac:dyDescent="0.3">
      <c r="A4706" s="2" t="s">
        <v>14709</v>
      </c>
      <c r="B4706" s="2" t="s">
        <v>14710</v>
      </c>
      <c r="C4706" s="2" t="s">
        <v>317</v>
      </c>
      <c r="D4706" s="2" t="s">
        <v>91</v>
      </c>
      <c r="E4706" s="2" t="s">
        <v>101</v>
      </c>
      <c r="F4706" s="2">
        <v>28</v>
      </c>
      <c r="G4706" s="2" t="s">
        <v>83</v>
      </c>
      <c r="H4706" s="2" t="s">
        <v>256</v>
      </c>
      <c r="I4706" s="2" t="s">
        <v>43</v>
      </c>
      <c r="J4706" s="3">
        <v>45732</v>
      </c>
      <c r="K4706" s="3">
        <v>45750</v>
      </c>
      <c r="L4706" s="2" t="s">
        <v>36</v>
      </c>
      <c r="M4706" s="2" t="s">
        <v>94</v>
      </c>
      <c r="N4706" s="2" t="s">
        <v>212</v>
      </c>
      <c r="O4706" s="4">
        <v>1987000</v>
      </c>
      <c r="P4706" s="4">
        <v>644300</v>
      </c>
      <c r="Q4706" s="4">
        <v>1342700</v>
      </c>
      <c r="R4706" s="2">
        <v>48</v>
      </c>
      <c r="S4706" s="5">
        <v>8.39</v>
      </c>
      <c r="T4706" s="4">
        <v>37360.629999999997</v>
      </c>
      <c r="U4706" s="2" t="s">
        <v>73</v>
      </c>
      <c r="V4706" s="2" t="s">
        <v>74</v>
      </c>
      <c r="W4706" s="4">
        <v>597770.07999999996</v>
      </c>
      <c r="X4706" s="4">
        <v>1195540.04</v>
      </c>
      <c r="Y4706" s="4">
        <v>1793310.12</v>
      </c>
      <c r="Z4706" s="2">
        <v>0</v>
      </c>
      <c r="AA4706" s="2" t="s">
        <v>56</v>
      </c>
      <c r="AB4706" s="2" t="s">
        <v>15736</v>
      </c>
      <c r="AC4706" s="2" t="s">
        <v>75</v>
      </c>
      <c r="AD4706" s="2" t="s">
        <v>76</v>
      </c>
      <c r="AE4706" s="5">
        <v>67.569999999999993</v>
      </c>
      <c r="AF4706" s="2">
        <v>0</v>
      </c>
      <c r="AG4706" s="2" t="s">
        <v>77</v>
      </c>
      <c r="AH4706" s="2">
        <v>18</v>
      </c>
      <c r="AI4706" s="6" t="str">
        <f t="shared" si="219"/>
        <v>25-34</v>
      </c>
      <c r="AJ4706" s="11">
        <f>YEAR(tbl_LoanData[[#This Row],[Application Date]])</f>
        <v>2025</v>
      </c>
      <c r="AK4706" s="11" t="str">
        <f>TEXT(tbl_LoanData[[#This Row],[Application Date]],"MMMM")</f>
        <v>March</v>
      </c>
      <c r="AL4706" s="12">
        <f>DATE(YEAR(tbl_LoanData[[#This Row],[Application Date]]),MONTH(tbl_LoanData[[#This Row],[Application Date]]),1)</f>
        <v>45717</v>
      </c>
      <c r="AM4706" s="14">
        <f ca="1">IF(AND(tbl_LoanData[[#This Row],[Application Date]]&gt;=EOMONTH(TODAY(),-1)+1,tbl_LoanData[[#This Row],[Application Date]]&lt;=TODAY()),tbl_LoanData[[#This Row],[Loan Amount]],0)</f>
        <v>0</v>
      </c>
      <c r="AN4706" s="14">
        <f>tbl_LoanData[[#This Row],[Amount Paid]]-(Q4706-X4706)</f>
        <v>450610.12</v>
      </c>
      <c r="AO4706" s="14">
        <f>IF(tbl_LoanData[[#This Row],[Application Status]]="Approved",1,0)</f>
        <v>1</v>
      </c>
      <c r="AP4706" s="22" t="str">
        <f t="shared" ca="1" si="220"/>
        <v/>
      </c>
      <c r="AQ4706" s="22" t="str">
        <f t="shared" ca="1" si="221"/>
        <v/>
      </c>
    </row>
    <row r="4707" spans="1:43" ht="14.4" customHeight="1" x14ac:dyDescent="0.3">
      <c r="A4707" s="2" t="s">
        <v>14757</v>
      </c>
      <c r="B4707" s="2" t="s">
        <v>14758</v>
      </c>
      <c r="C4707" s="2" t="s">
        <v>444</v>
      </c>
      <c r="D4707" s="2" t="s">
        <v>254</v>
      </c>
      <c r="E4707" s="2" t="s">
        <v>540</v>
      </c>
      <c r="F4707" s="2">
        <v>63</v>
      </c>
      <c r="G4707" s="2" t="s">
        <v>69</v>
      </c>
      <c r="H4707" s="2" t="s">
        <v>143</v>
      </c>
      <c r="I4707" s="2" t="s">
        <v>46</v>
      </c>
      <c r="J4707" s="3">
        <v>45740</v>
      </c>
      <c r="K4707" s="3">
        <v>45751</v>
      </c>
      <c r="L4707" s="2" t="s">
        <v>40</v>
      </c>
      <c r="M4707" s="2" t="s">
        <v>85</v>
      </c>
      <c r="N4707" s="2" t="s">
        <v>274</v>
      </c>
      <c r="O4707" s="4">
        <v>932000</v>
      </c>
      <c r="P4707" s="4">
        <v>126700</v>
      </c>
      <c r="Q4707" s="4">
        <v>805300</v>
      </c>
      <c r="R4707" s="2">
        <v>24</v>
      </c>
      <c r="S4707" s="5">
        <v>9.58</v>
      </c>
      <c r="T4707" s="4">
        <v>39983.14</v>
      </c>
      <c r="U4707" s="2" t="s">
        <v>73</v>
      </c>
      <c r="V4707" s="2" t="s">
        <v>74</v>
      </c>
      <c r="W4707" s="4">
        <v>639730.24</v>
      </c>
      <c r="X4707" s="4">
        <v>319865.24</v>
      </c>
      <c r="Y4707" s="4">
        <v>959595.48</v>
      </c>
      <c r="Z4707" s="2">
        <v>0</v>
      </c>
      <c r="AA4707" s="2" t="s">
        <v>56</v>
      </c>
      <c r="AB4707" s="2" t="s">
        <v>15734</v>
      </c>
      <c r="AC4707" s="2" t="s">
        <v>146</v>
      </c>
      <c r="AD4707" s="2" t="s">
        <v>76</v>
      </c>
      <c r="AE4707" s="5">
        <v>86.41</v>
      </c>
      <c r="AF4707" s="2">
        <v>0</v>
      </c>
      <c r="AG4707" s="2" t="s">
        <v>77</v>
      </c>
      <c r="AH4707" s="2">
        <v>11</v>
      </c>
      <c r="AI4707" s="6" t="str">
        <f t="shared" si="219"/>
        <v>55-64</v>
      </c>
      <c r="AJ4707" s="11">
        <f>YEAR(tbl_LoanData[[#This Row],[Application Date]])</f>
        <v>2025</v>
      </c>
      <c r="AK4707" s="11" t="str">
        <f>TEXT(tbl_LoanData[[#This Row],[Application Date]],"MMMM")</f>
        <v>March</v>
      </c>
      <c r="AL4707" s="12">
        <f>DATE(YEAR(tbl_LoanData[[#This Row],[Application Date]]),MONTH(tbl_LoanData[[#This Row],[Application Date]]),1)</f>
        <v>45717</v>
      </c>
      <c r="AM4707" s="14">
        <f ca="1">IF(AND(tbl_LoanData[[#This Row],[Application Date]]&gt;=EOMONTH(TODAY(),-1)+1,tbl_LoanData[[#This Row],[Application Date]]&lt;=TODAY()),tbl_LoanData[[#This Row],[Loan Amount]],0)</f>
        <v>0</v>
      </c>
      <c r="AN4707" s="14">
        <f>tbl_LoanData[[#This Row],[Amount Paid]]-(Q4707-X4707)</f>
        <v>154295.47999999998</v>
      </c>
      <c r="AO4707" s="14">
        <f>IF(tbl_LoanData[[#This Row],[Application Status]]="Approved",1,0)</f>
        <v>1</v>
      </c>
      <c r="AP4707" s="22" t="str">
        <f t="shared" ca="1" si="220"/>
        <v/>
      </c>
      <c r="AQ4707" s="22" t="str">
        <f t="shared" ca="1" si="221"/>
        <v/>
      </c>
    </row>
    <row r="4708" spans="1:43" x14ac:dyDescent="0.3">
      <c r="A4708" s="2" t="s">
        <v>14831</v>
      </c>
      <c r="B4708" s="2" t="s">
        <v>14832</v>
      </c>
      <c r="C4708" s="2" t="s">
        <v>1686</v>
      </c>
      <c r="D4708" s="2" t="s">
        <v>142</v>
      </c>
      <c r="E4708" s="2" t="s">
        <v>82</v>
      </c>
      <c r="F4708" s="2">
        <v>49</v>
      </c>
      <c r="G4708" s="2" t="s">
        <v>83</v>
      </c>
      <c r="H4708" s="2" t="s">
        <v>103</v>
      </c>
      <c r="I4708" s="2" t="s">
        <v>43</v>
      </c>
      <c r="J4708" s="3">
        <v>45724</v>
      </c>
      <c r="K4708" s="3"/>
      <c r="L4708" s="2" t="s">
        <v>40</v>
      </c>
      <c r="M4708" s="2" t="s">
        <v>111</v>
      </c>
      <c r="N4708" s="2" t="s">
        <v>369</v>
      </c>
      <c r="O4708" s="4">
        <v>1548000</v>
      </c>
      <c r="P4708" s="4">
        <v>344000</v>
      </c>
      <c r="Q4708" s="4">
        <v>1204000</v>
      </c>
      <c r="R4708" s="2">
        <v>24</v>
      </c>
      <c r="S4708" s="5">
        <v>12.18</v>
      </c>
      <c r="T4708" s="4">
        <v>62387.27</v>
      </c>
      <c r="U4708" s="2" t="s">
        <v>96</v>
      </c>
      <c r="V4708" s="2" t="s">
        <v>97</v>
      </c>
      <c r="W4708" s="4">
        <v>0</v>
      </c>
      <c r="X4708" s="4">
        <v>0</v>
      </c>
      <c r="Y4708" s="4">
        <v>1497294.4</v>
      </c>
      <c r="Z4708" s="2">
        <v>0</v>
      </c>
      <c r="AA4708" s="2" t="s">
        <v>97</v>
      </c>
      <c r="AB4708" s="2" t="s">
        <v>15727</v>
      </c>
      <c r="AC4708" s="2" t="s">
        <v>75</v>
      </c>
      <c r="AD4708" s="2" t="s">
        <v>76</v>
      </c>
      <c r="AE4708" s="5">
        <v>77.78</v>
      </c>
      <c r="AF4708" s="2">
        <v>0</v>
      </c>
      <c r="AG4708" s="2" t="s">
        <v>97</v>
      </c>
      <c r="AH4708" s="2"/>
      <c r="AI4708" s="6" t="str">
        <f t="shared" si="219"/>
        <v>45-54</v>
      </c>
      <c r="AJ4708" s="11">
        <f>YEAR(tbl_LoanData[[#This Row],[Application Date]])</f>
        <v>2025</v>
      </c>
      <c r="AK4708" s="11" t="str">
        <f>TEXT(tbl_LoanData[[#This Row],[Application Date]],"MMMM")</f>
        <v>March</v>
      </c>
      <c r="AL4708" s="12">
        <f>DATE(YEAR(tbl_LoanData[[#This Row],[Application Date]]),MONTH(tbl_LoanData[[#This Row],[Application Date]]),1)</f>
        <v>45717</v>
      </c>
      <c r="AM4708" s="14">
        <f ca="1">IF(AND(tbl_LoanData[[#This Row],[Application Date]]&gt;=EOMONTH(TODAY(),-1)+1,tbl_LoanData[[#This Row],[Application Date]]&lt;=TODAY()),tbl_LoanData[[#This Row],[Loan Amount]],0)</f>
        <v>0</v>
      </c>
      <c r="AN4708" s="14">
        <f>tbl_LoanData[[#This Row],[Amount Paid]]-(Q4708-X4708)</f>
        <v>-1204000</v>
      </c>
      <c r="AO4708" s="14">
        <f>IF(tbl_LoanData[[#This Row],[Application Status]]="Approved",1,0)</f>
        <v>0</v>
      </c>
      <c r="AP4708" s="22" t="str">
        <f t="shared" ca="1" si="220"/>
        <v/>
      </c>
      <c r="AQ4708" s="22" t="str">
        <f t="shared" ca="1" si="221"/>
        <v/>
      </c>
    </row>
    <row r="4709" spans="1:43" ht="14.4" customHeight="1" x14ac:dyDescent="0.3">
      <c r="A4709" s="2" t="s">
        <v>14953</v>
      </c>
      <c r="B4709" s="2" t="s">
        <v>14954</v>
      </c>
      <c r="C4709" s="2" t="s">
        <v>181</v>
      </c>
      <c r="D4709" s="2" t="s">
        <v>209</v>
      </c>
      <c r="E4709" s="2" t="s">
        <v>284</v>
      </c>
      <c r="F4709" s="2">
        <v>65</v>
      </c>
      <c r="G4709" s="2" t="s">
        <v>83</v>
      </c>
      <c r="H4709" s="2" t="s">
        <v>307</v>
      </c>
      <c r="I4709" s="2" t="s">
        <v>43</v>
      </c>
      <c r="J4709" s="3">
        <v>45744</v>
      </c>
      <c r="K4709" s="3">
        <v>45754</v>
      </c>
      <c r="L4709" s="2" t="s">
        <v>38</v>
      </c>
      <c r="M4709" s="2" t="s">
        <v>71</v>
      </c>
      <c r="N4709" s="2" t="s">
        <v>589</v>
      </c>
      <c r="O4709" s="4">
        <v>1655000</v>
      </c>
      <c r="P4709" s="4">
        <v>358700</v>
      </c>
      <c r="Q4709" s="4">
        <v>1296300</v>
      </c>
      <c r="R4709" s="2">
        <v>60</v>
      </c>
      <c r="S4709" s="5">
        <v>12.28</v>
      </c>
      <c r="T4709" s="4">
        <v>34870.47</v>
      </c>
      <c r="U4709" s="2" t="s">
        <v>73</v>
      </c>
      <c r="V4709" s="2" t="s">
        <v>74</v>
      </c>
      <c r="W4709" s="4">
        <v>453316.11</v>
      </c>
      <c r="X4709" s="4">
        <v>1638912.09</v>
      </c>
      <c r="Y4709" s="4">
        <v>2092228.2</v>
      </c>
      <c r="Z4709" s="2">
        <v>93</v>
      </c>
      <c r="AA4709" s="2" t="s">
        <v>60</v>
      </c>
      <c r="AB4709" s="2" t="s">
        <v>15729</v>
      </c>
      <c r="AC4709" s="2" t="s">
        <v>360</v>
      </c>
      <c r="AD4709" s="2" t="s">
        <v>76</v>
      </c>
      <c r="AE4709" s="5">
        <v>78.33</v>
      </c>
      <c r="AF4709" s="2">
        <v>3</v>
      </c>
      <c r="AG4709" s="2" t="s">
        <v>130</v>
      </c>
      <c r="AH4709" s="2">
        <v>10</v>
      </c>
      <c r="AI4709" s="6" t="str">
        <f t="shared" si="219"/>
        <v>65+</v>
      </c>
      <c r="AJ4709" s="11">
        <f>YEAR(tbl_LoanData[[#This Row],[Application Date]])</f>
        <v>2025</v>
      </c>
      <c r="AK4709" s="11" t="str">
        <f>TEXT(tbl_LoanData[[#This Row],[Application Date]],"MMMM")</f>
        <v>March</v>
      </c>
      <c r="AL4709" s="12">
        <f>DATE(YEAR(tbl_LoanData[[#This Row],[Application Date]]),MONTH(tbl_LoanData[[#This Row],[Application Date]]),1)</f>
        <v>45717</v>
      </c>
      <c r="AM4709" s="14">
        <f ca="1">IF(AND(tbl_LoanData[[#This Row],[Application Date]]&gt;=EOMONTH(TODAY(),-1)+1,tbl_LoanData[[#This Row],[Application Date]]&lt;=TODAY()),tbl_LoanData[[#This Row],[Loan Amount]],0)</f>
        <v>0</v>
      </c>
      <c r="AN4709" s="14">
        <f>tbl_LoanData[[#This Row],[Amount Paid]]-(Q4709-X4709)</f>
        <v>795928.20000000007</v>
      </c>
      <c r="AO4709" s="14">
        <f>IF(tbl_LoanData[[#This Row],[Application Status]]="Approved",1,0)</f>
        <v>1</v>
      </c>
      <c r="AP4709" s="22" t="str">
        <f t="shared" ca="1" si="220"/>
        <v/>
      </c>
      <c r="AQ4709" s="22" t="str">
        <f t="shared" ca="1" si="221"/>
        <v/>
      </c>
    </row>
    <row r="4710" spans="1:43" ht="14.4" customHeight="1" x14ac:dyDescent="0.3">
      <c r="A4710" s="2" t="s">
        <v>14957</v>
      </c>
      <c r="B4710" s="2" t="s">
        <v>14958</v>
      </c>
      <c r="C4710" s="2" t="s">
        <v>439</v>
      </c>
      <c r="D4710" s="2" t="s">
        <v>102</v>
      </c>
      <c r="E4710" s="2" t="s">
        <v>68</v>
      </c>
      <c r="F4710" s="2">
        <v>32</v>
      </c>
      <c r="G4710" s="2" t="s">
        <v>83</v>
      </c>
      <c r="H4710" s="2" t="s">
        <v>143</v>
      </c>
      <c r="I4710" s="2" t="s">
        <v>46</v>
      </c>
      <c r="J4710" s="3">
        <v>45719</v>
      </c>
      <c r="K4710" s="3">
        <v>45732</v>
      </c>
      <c r="L4710" s="2" t="s">
        <v>37</v>
      </c>
      <c r="M4710" s="2" t="s">
        <v>104</v>
      </c>
      <c r="N4710" s="2" t="s">
        <v>192</v>
      </c>
      <c r="O4710" s="4">
        <v>219000</v>
      </c>
      <c r="P4710" s="4">
        <v>53500</v>
      </c>
      <c r="Q4710" s="4">
        <v>165500</v>
      </c>
      <c r="R4710" s="2">
        <v>48</v>
      </c>
      <c r="S4710" s="5">
        <v>9.93</v>
      </c>
      <c r="T4710" s="4">
        <v>4817.43</v>
      </c>
      <c r="U4710" s="2" t="s">
        <v>73</v>
      </c>
      <c r="V4710" s="2" t="s">
        <v>74</v>
      </c>
      <c r="W4710" s="4">
        <v>81896.31</v>
      </c>
      <c r="X4710" s="4">
        <v>149340.29</v>
      </c>
      <c r="Y4710" s="4">
        <v>231236.6</v>
      </c>
      <c r="Z4710" s="2">
        <v>0</v>
      </c>
      <c r="AA4710" s="2" t="s">
        <v>56</v>
      </c>
      <c r="AB4710" s="2" t="s">
        <v>15729</v>
      </c>
      <c r="AC4710" s="2" t="s">
        <v>146</v>
      </c>
      <c r="AD4710" s="2" t="s">
        <v>76</v>
      </c>
      <c r="AE4710" s="5">
        <v>75.569999999999993</v>
      </c>
      <c r="AF4710" s="2">
        <v>0</v>
      </c>
      <c r="AG4710" s="2" t="s">
        <v>77</v>
      </c>
      <c r="AH4710" s="2">
        <v>13</v>
      </c>
      <c r="AI4710" s="6" t="str">
        <f t="shared" si="219"/>
        <v>25-34</v>
      </c>
      <c r="AJ4710" s="11">
        <f>YEAR(tbl_LoanData[[#This Row],[Application Date]])</f>
        <v>2025</v>
      </c>
      <c r="AK4710" s="11" t="str">
        <f>TEXT(tbl_LoanData[[#This Row],[Application Date]],"MMMM")</f>
        <v>March</v>
      </c>
      <c r="AL4710" s="12">
        <f>DATE(YEAR(tbl_LoanData[[#This Row],[Application Date]]),MONTH(tbl_LoanData[[#This Row],[Application Date]]),1)</f>
        <v>45717</v>
      </c>
      <c r="AM4710" s="14">
        <f ca="1">IF(AND(tbl_LoanData[[#This Row],[Application Date]]&gt;=EOMONTH(TODAY(),-1)+1,tbl_LoanData[[#This Row],[Application Date]]&lt;=TODAY()),tbl_LoanData[[#This Row],[Loan Amount]],0)</f>
        <v>0</v>
      </c>
      <c r="AN4710" s="14">
        <f>tbl_LoanData[[#This Row],[Amount Paid]]-(Q4710-X4710)</f>
        <v>65736.600000000006</v>
      </c>
      <c r="AO4710" s="14">
        <f>IF(tbl_LoanData[[#This Row],[Application Status]]="Approved",1,0)</f>
        <v>1</v>
      </c>
      <c r="AP4710" s="22" t="str">
        <f t="shared" ca="1" si="220"/>
        <v/>
      </c>
      <c r="AQ4710" s="22" t="str">
        <f t="shared" ca="1" si="221"/>
        <v/>
      </c>
    </row>
    <row r="4711" spans="1:43" ht="14.4" customHeight="1" x14ac:dyDescent="0.3">
      <c r="A4711" s="2" t="s">
        <v>15001</v>
      </c>
      <c r="B4711" s="2" t="s">
        <v>15002</v>
      </c>
      <c r="C4711" s="2" t="s">
        <v>655</v>
      </c>
      <c r="D4711" s="2" t="s">
        <v>161</v>
      </c>
      <c r="E4711" s="2" t="s">
        <v>176</v>
      </c>
      <c r="F4711" s="2">
        <v>33</v>
      </c>
      <c r="G4711" s="2" t="s">
        <v>69</v>
      </c>
      <c r="H4711" s="2" t="s">
        <v>259</v>
      </c>
      <c r="I4711" s="2" t="s">
        <v>43</v>
      </c>
      <c r="J4711" s="3">
        <v>45739</v>
      </c>
      <c r="K4711" s="3"/>
      <c r="L4711" s="2" t="s">
        <v>37</v>
      </c>
      <c r="M4711" s="2" t="s">
        <v>199</v>
      </c>
      <c r="N4711" s="2" t="s">
        <v>200</v>
      </c>
      <c r="O4711" s="4">
        <v>237000</v>
      </c>
      <c r="P4711" s="4">
        <v>65500</v>
      </c>
      <c r="Q4711" s="4">
        <v>171500</v>
      </c>
      <c r="R4711" s="2">
        <v>60</v>
      </c>
      <c r="S4711" s="5">
        <v>6.74</v>
      </c>
      <c r="T4711" s="4">
        <v>3821.59</v>
      </c>
      <c r="U4711" s="2" t="s">
        <v>96</v>
      </c>
      <c r="V4711" s="2" t="s">
        <v>97</v>
      </c>
      <c r="W4711" s="4">
        <v>0</v>
      </c>
      <c r="X4711" s="4">
        <v>0</v>
      </c>
      <c r="Y4711" s="4">
        <v>229295.5</v>
      </c>
      <c r="Z4711" s="2">
        <v>0</v>
      </c>
      <c r="AA4711" s="2" t="s">
        <v>97</v>
      </c>
      <c r="AB4711" s="2" t="s">
        <v>15728</v>
      </c>
      <c r="AC4711" s="2" t="s">
        <v>87</v>
      </c>
      <c r="AD4711" s="2" t="s">
        <v>76</v>
      </c>
      <c r="AE4711" s="5">
        <v>72.36</v>
      </c>
      <c r="AF4711" s="2">
        <v>0</v>
      </c>
      <c r="AG4711" s="2" t="s">
        <v>97</v>
      </c>
      <c r="AH4711" s="2"/>
      <c r="AI4711" s="6" t="str">
        <f t="shared" si="219"/>
        <v>25-34</v>
      </c>
      <c r="AJ4711" s="11">
        <f>YEAR(tbl_LoanData[[#This Row],[Application Date]])</f>
        <v>2025</v>
      </c>
      <c r="AK4711" s="11" t="str">
        <f>TEXT(tbl_LoanData[[#This Row],[Application Date]],"MMMM")</f>
        <v>March</v>
      </c>
      <c r="AL4711" s="12">
        <f>DATE(YEAR(tbl_LoanData[[#This Row],[Application Date]]),MONTH(tbl_LoanData[[#This Row],[Application Date]]),1)</f>
        <v>45717</v>
      </c>
      <c r="AM4711" s="14">
        <f ca="1">IF(AND(tbl_LoanData[[#This Row],[Application Date]]&gt;=EOMONTH(TODAY(),-1)+1,tbl_LoanData[[#This Row],[Application Date]]&lt;=TODAY()),tbl_LoanData[[#This Row],[Loan Amount]],0)</f>
        <v>0</v>
      </c>
      <c r="AN4711" s="14">
        <f>tbl_LoanData[[#This Row],[Amount Paid]]-(Q4711-X4711)</f>
        <v>-171500</v>
      </c>
      <c r="AO4711" s="14">
        <f>IF(tbl_LoanData[[#This Row],[Application Status]]="Approved",1,0)</f>
        <v>0</v>
      </c>
      <c r="AP4711" s="22" t="str">
        <f t="shared" ca="1" si="220"/>
        <v/>
      </c>
      <c r="AQ4711" s="22" t="str">
        <f t="shared" ca="1" si="221"/>
        <v/>
      </c>
    </row>
    <row r="4712" spans="1:43" x14ac:dyDescent="0.3">
      <c r="A4712" s="2" t="s">
        <v>15115</v>
      </c>
      <c r="B4712" s="2" t="s">
        <v>15116</v>
      </c>
      <c r="C4712" s="2" t="s">
        <v>289</v>
      </c>
      <c r="D4712" s="2" t="s">
        <v>189</v>
      </c>
      <c r="E4712" s="2" t="s">
        <v>176</v>
      </c>
      <c r="F4712" s="2">
        <v>34</v>
      </c>
      <c r="G4712" s="2" t="s">
        <v>69</v>
      </c>
      <c r="H4712" s="2" t="s">
        <v>224</v>
      </c>
      <c r="I4712" s="2" t="s">
        <v>54</v>
      </c>
      <c r="J4712" s="3">
        <v>45732</v>
      </c>
      <c r="K4712" s="3">
        <v>45750</v>
      </c>
      <c r="L4712" s="2" t="s">
        <v>40</v>
      </c>
      <c r="M4712" s="2" t="s">
        <v>111</v>
      </c>
      <c r="N4712" s="2" t="s">
        <v>369</v>
      </c>
      <c r="O4712" s="4">
        <v>846000</v>
      </c>
      <c r="P4712" s="4">
        <v>144700</v>
      </c>
      <c r="Q4712" s="4">
        <v>701300</v>
      </c>
      <c r="R4712" s="2">
        <v>60</v>
      </c>
      <c r="S4712" s="5">
        <v>10.74</v>
      </c>
      <c r="T4712" s="4">
        <v>17964.97</v>
      </c>
      <c r="U4712" s="2" t="s">
        <v>73</v>
      </c>
      <c r="V4712" s="2" t="s">
        <v>74</v>
      </c>
      <c r="W4712" s="4">
        <v>269474.55</v>
      </c>
      <c r="X4712" s="4">
        <v>808423.55</v>
      </c>
      <c r="Y4712" s="4">
        <v>1077898.1000000001</v>
      </c>
      <c r="Z4712" s="2">
        <v>28</v>
      </c>
      <c r="AA4712" s="2" t="s">
        <v>57</v>
      </c>
      <c r="AB4712" s="2" t="s">
        <v>15730</v>
      </c>
      <c r="AC4712" s="2" t="s">
        <v>129</v>
      </c>
      <c r="AD4712" s="2" t="s">
        <v>76</v>
      </c>
      <c r="AE4712" s="5">
        <v>82.9</v>
      </c>
      <c r="AF4712" s="2">
        <v>1</v>
      </c>
      <c r="AG4712" s="2" t="s">
        <v>77</v>
      </c>
      <c r="AH4712" s="2">
        <v>18</v>
      </c>
      <c r="AI4712" s="6" t="str">
        <f t="shared" si="219"/>
        <v>25-34</v>
      </c>
      <c r="AJ4712" s="11">
        <f>YEAR(tbl_LoanData[[#This Row],[Application Date]])</f>
        <v>2025</v>
      </c>
      <c r="AK4712" s="11" t="str">
        <f>TEXT(tbl_LoanData[[#This Row],[Application Date]],"MMMM")</f>
        <v>March</v>
      </c>
      <c r="AL4712" s="12">
        <f>DATE(YEAR(tbl_LoanData[[#This Row],[Application Date]]),MONTH(tbl_LoanData[[#This Row],[Application Date]]),1)</f>
        <v>45717</v>
      </c>
      <c r="AM4712" s="14">
        <f ca="1">IF(AND(tbl_LoanData[[#This Row],[Application Date]]&gt;=EOMONTH(TODAY(),-1)+1,tbl_LoanData[[#This Row],[Application Date]]&lt;=TODAY()),tbl_LoanData[[#This Row],[Loan Amount]],0)</f>
        <v>0</v>
      </c>
      <c r="AN4712" s="14">
        <f>tbl_LoanData[[#This Row],[Amount Paid]]-(Q4712-X4712)</f>
        <v>376598.10000000003</v>
      </c>
      <c r="AO4712" s="14">
        <f>IF(tbl_LoanData[[#This Row],[Application Status]]="Approved",1,0)</f>
        <v>1</v>
      </c>
      <c r="AP4712" s="22" t="str">
        <f t="shared" ca="1" si="220"/>
        <v/>
      </c>
      <c r="AQ4712" s="22" t="str">
        <f t="shared" ca="1" si="221"/>
        <v/>
      </c>
    </row>
    <row r="4713" spans="1:43" ht="14.4" customHeight="1" x14ac:dyDescent="0.3">
      <c r="A4713" s="2" t="s">
        <v>15229</v>
      </c>
      <c r="B4713" s="2" t="s">
        <v>15230</v>
      </c>
      <c r="C4713" s="2" t="s">
        <v>393</v>
      </c>
      <c r="D4713" s="2" t="s">
        <v>161</v>
      </c>
      <c r="E4713" s="2" t="s">
        <v>118</v>
      </c>
      <c r="F4713" s="2">
        <v>65</v>
      </c>
      <c r="G4713" s="2" t="s">
        <v>83</v>
      </c>
      <c r="H4713" s="2" t="s">
        <v>126</v>
      </c>
      <c r="I4713" s="2" t="s">
        <v>44</v>
      </c>
      <c r="J4713" s="3">
        <v>45738</v>
      </c>
      <c r="K4713" s="3">
        <v>45751</v>
      </c>
      <c r="L4713" s="2" t="s">
        <v>38</v>
      </c>
      <c r="M4713" s="2" t="s">
        <v>144</v>
      </c>
      <c r="N4713" s="2" t="s">
        <v>382</v>
      </c>
      <c r="O4713" s="4">
        <v>1856000</v>
      </c>
      <c r="P4713" s="4">
        <v>402200</v>
      </c>
      <c r="Q4713" s="4">
        <v>1453800</v>
      </c>
      <c r="R4713" s="2">
        <v>48</v>
      </c>
      <c r="S4713" s="5">
        <v>5.67</v>
      </c>
      <c r="T4713" s="4">
        <v>37156.699999999997</v>
      </c>
      <c r="U4713" s="2" t="s">
        <v>73</v>
      </c>
      <c r="V4713" s="2" t="s">
        <v>74</v>
      </c>
      <c r="W4713" s="4">
        <v>557350.5</v>
      </c>
      <c r="X4713" s="4">
        <v>1226171.3400000001</v>
      </c>
      <c r="Y4713" s="4">
        <v>1783521.84</v>
      </c>
      <c r="Z4713" s="2">
        <v>28</v>
      </c>
      <c r="AA4713" s="2" t="s">
        <v>57</v>
      </c>
      <c r="AB4713" s="2" t="s">
        <v>15731</v>
      </c>
      <c r="AC4713" s="2" t="s">
        <v>121</v>
      </c>
      <c r="AD4713" s="2" t="s">
        <v>76</v>
      </c>
      <c r="AE4713" s="5">
        <v>78.33</v>
      </c>
      <c r="AF4713" s="2">
        <v>1</v>
      </c>
      <c r="AG4713" s="2" t="s">
        <v>77</v>
      </c>
      <c r="AH4713" s="2">
        <v>13</v>
      </c>
      <c r="AI4713" s="6" t="str">
        <f t="shared" si="219"/>
        <v>65+</v>
      </c>
      <c r="AJ4713" s="11">
        <f>YEAR(tbl_LoanData[[#This Row],[Application Date]])</f>
        <v>2025</v>
      </c>
      <c r="AK4713" s="11" t="str">
        <f>TEXT(tbl_LoanData[[#This Row],[Application Date]],"MMMM")</f>
        <v>March</v>
      </c>
      <c r="AL4713" s="12">
        <f>DATE(YEAR(tbl_LoanData[[#This Row],[Application Date]]),MONTH(tbl_LoanData[[#This Row],[Application Date]]),1)</f>
        <v>45717</v>
      </c>
      <c r="AM4713" s="14">
        <f ca="1">IF(AND(tbl_LoanData[[#This Row],[Application Date]]&gt;=EOMONTH(TODAY(),-1)+1,tbl_LoanData[[#This Row],[Application Date]]&lt;=TODAY()),tbl_LoanData[[#This Row],[Loan Amount]],0)</f>
        <v>0</v>
      </c>
      <c r="AN4713" s="14">
        <f>tbl_LoanData[[#This Row],[Amount Paid]]-(Q4713-X4713)</f>
        <v>329721.84000000008</v>
      </c>
      <c r="AO4713" s="14">
        <f>IF(tbl_LoanData[[#This Row],[Application Status]]="Approved",1,0)</f>
        <v>1</v>
      </c>
      <c r="AP4713" s="22" t="str">
        <f t="shared" ca="1" si="220"/>
        <v/>
      </c>
      <c r="AQ4713" s="22" t="str">
        <f t="shared" ca="1" si="221"/>
        <v/>
      </c>
    </row>
    <row r="4714" spans="1:43" x14ac:dyDescent="0.3">
      <c r="A4714" s="2" t="s">
        <v>409</v>
      </c>
      <c r="B4714" s="2" t="s">
        <v>410</v>
      </c>
      <c r="C4714" s="2" t="s">
        <v>393</v>
      </c>
      <c r="D4714" s="2" t="s">
        <v>101</v>
      </c>
      <c r="E4714" s="2" t="s">
        <v>284</v>
      </c>
      <c r="F4714" s="2">
        <v>48</v>
      </c>
      <c r="G4714" s="2" t="s">
        <v>83</v>
      </c>
      <c r="H4714" s="2" t="s">
        <v>119</v>
      </c>
      <c r="I4714" s="2" t="s">
        <v>43</v>
      </c>
      <c r="J4714" s="3">
        <v>45749</v>
      </c>
      <c r="K4714" s="3">
        <v>45770</v>
      </c>
      <c r="L4714" s="2" t="s">
        <v>38</v>
      </c>
      <c r="M4714" s="2" t="s">
        <v>127</v>
      </c>
      <c r="N4714" s="2" t="s">
        <v>128</v>
      </c>
      <c r="O4714" s="4">
        <v>1527000</v>
      </c>
      <c r="P4714" s="4">
        <v>237800</v>
      </c>
      <c r="Q4714" s="4">
        <v>1289200</v>
      </c>
      <c r="R4714" s="2">
        <v>36</v>
      </c>
      <c r="S4714" s="5">
        <v>11.14</v>
      </c>
      <c r="T4714" s="4">
        <v>47779.18</v>
      </c>
      <c r="U4714" s="2" t="s">
        <v>73</v>
      </c>
      <c r="V4714" s="2" t="s">
        <v>74</v>
      </c>
      <c r="W4714" s="4">
        <v>764466.88</v>
      </c>
      <c r="X4714" s="4">
        <v>955583.76</v>
      </c>
      <c r="Y4714" s="4">
        <v>1720050.64</v>
      </c>
      <c r="Z4714" s="2">
        <v>0</v>
      </c>
      <c r="AA4714" s="2" t="s">
        <v>56</v>
      </c>
      <c r="AB4714" s="2" t="s">
        <v>15734</v>
      </c>
      <c r="AC4714" s="2" t="s">
        <v>138</v>
      </c>
      <c r="AD4714" s="2" t="s">
        <v>76</v>
      </c>
      <c r="AE4714" s="5">
        <v>84.43</v>
      </c>
      <c r="AF4714" s="2">
        <v>0</v>
      </c>
      <c r="AG4714" s="2" t="s">
        <v>77</v>
      </c>
      <c r="AH4714" s="2">
        <v>21</v>
      </c>
      <c r="AI4714" s="6" t="str">
        <f t="shared" si="219"/>
        <v>45-54</v>
      </c>
      <c r="AJ4714" s="11">
        <f>YEAR(tbl_LoanData[[#This Row],[Application Date]])</f>
        <v>2025</v>
      </c>
      <c r="AK4714" s="11" t="str">
        <f>TEXT(tbl_LoanData[[#This Row],[Application Date]],"MMMM")</f>
        <v>April</v>
      </c>
      <c r="AL4714" s="12">
        <f>DATE(YEAR(tbl_LoanData[[#This Row],[Application Date]]),MONTH(tbl_LoanData[[#This Row],[Application Date]]),1)</f>
        <v>45748</v>
      </c>
      <c r="AM4714" s="14">
        <f ca="1">IF(AND(tbl_LoanData[[#This Row],[Application Date]]&gt;=EOMONTH(TODAY(),-1)+1,tbl_LoanData[[#This Row],[Application Date]]&lt;=TODAY()),tbl_LoanData[[#This Row],[Loan Amount]],0)</f>
        <v>0</v>
      </c>
      <c r="AN4714" s="14">
        <f>tbl_LoanData[[#This Row],[Amount Paid]]-(Q4714-X4714)</f>
        <v>430850.64</v>
      </c>
      <c r="AO4714" s="14">
        <f>IF(tbl_LoanData[[#This Row],[Application Status]]="Approved",1,0)</f>
        <v>1</v>
      </c>
      <c r="AP4714" s="22" t="str">
        <f t="shared" ca="1" si="220"/>
        <v/>
      </c>
      <c r="AQ4714" s="22" t="str">
        <f t="shared" ca="1" si="221"/>
        <v/>
      </c>
    </row>
    <row r="4715" spans="1:43" ht="14.4" customHeight="1" x14ac:dyDescent="0.3">
      <c r="A4715" s="2" t="s">
        <v>474</v>
      </c>
      <c r="B4715" s="2" t="s">
        <v>475</v>
      </c>
      <c r="C4715" s="2" t="s">
        <v>175</v>
      </c>
      <c r="D4715" s="2" t="s">
        <v>204</v>
      </c>
      <c r="E4715" s="2" t="s">
        <v>183</v>
      </c>
      <c r="F4715" s="2">
        <v>63</v>
      </c>
      <c r="G4715" s="2" t="s">
        <v>83</v>
      </c>
      <c r="H4715" s="2" t="s">
        <v>126</v>
      </c>
      <c r="I4715" s="2" t="s">
        <v>44</v>
      </c>
      <c r="J4715" s="3">
        <v>45762</v>
      </c>
      <c r="K4715" s="3"/>
      <c r="L4715" s="2" t="s">
        <v>40</v>
      </c>
      <c r="M4715" s="2" t="s">
        <v>71</v>
      </c>
      <c r="N4715" s="2" t="s">
        <v>137</v>
      </c>
      <c r="O4715" s="4">
        <v>1476000</v>
      </c>
      <c r="P4715" s="4">
        <v>226000</v>
      </c>
      <c r="Q4715" s="4">
        <v>1250000</v>
      </c>
      <c r="R4715" s="2">
        <v>48</v>
      </c>
      <c r="S4715" s="5">
        <v>14.14</v>
      </c>
      <c r="T4715" s="4">
        <v>40770.83</v>
      </c>
      <c r="U4715" s="2" t="s">
        <v>96</v>
      </c>
      <c r="V4715" s="2" t="s">
        <v>97</v>
      </c>
      <c r="W4715" s="4">
        <v>0</v>
      </c>
      <c r="X4715" s="4">
        <v>0</v>
      </c>
      <c r="Y4715" s="4">
        <v>1957000</v>
      </c>
      <c r="Z4715" s="2">
        <v>0</v>
      </c>
      <c r="AA4715" s="2" t="s">
        <v>97</v>
      </c>
      <c r="AB4715" s="2" t="s">
        <v>15736</v>
      </c>
      <c r="AC4715" s="2" t="s">
        <v>360</v>
      </c>
      <c r="AD4715" s="2" t="s">
        <v>76</v>
      </c>
      <c r="AE4715" s="5">
        <v>84.69</v>
      </c>
      <c r="AF4715" s="2">
        <v>0</v>
      </c>
      <c r="AG4715" s="2" t="s">
        <v>97</v>
      </c>
      <c r="AH4715" s="2"/>
      <c r="AI4715" s="6" t="str">
        <f t="shared" si="219"/>
        <v>55-64</v>
      </c>
      <c r="AJ4715" s="11">
        <f>YEAR(tbl_LoanData[[#This Row],[Application Date]])</f>
        <v>2025</v>
      </c>
      <c r="AK4715" s="11" t="str">
        <f>TEXT(tbl_LoanData[[#This Row],[Application Date]],"MMMM")</f>
        <v>April</v>
      </c>
      <c r="AL4715" s="12">
        <f>DATE(YEAR(tbl_LoanData[[#This Row],[Application Date]]),MONTH(tbl_LoanData[[#This Row],[Application Date]]),1)</f>
        <v>45748</v>
      </c>
      <c r="AM4715" s="14">
        <f ca="1">IF(AND(tbl_LoanData[[#This Row],[Application Date]]&gt;=EOMONTH(TODAY(),-1)+1,tbl_LoanData[[#This Row],[Application Date]]&lt;=TODAY()),tbl_LoanData[[#This Row],[Loan Amount]],0)</f>
        <v>0</v>
      </c>
      <c r="AN4715" s="14">
        <f>tbl_LoanData[[#This Row],[Amount Paid]]-(Q4715-X4715)</f>
        <v>-1250000</v>
      </c>
      <c r="AO4715" s="14">
        <f>IF(tbl_LoanData[[#This Row],[Application Status]]="Approved",1,0)</f>
        <v>0</v>
      </c>
      <c r="AP4715" s="22" t="str">
        <f t="shared" ca="1" si="220"/>
        <v/>
      </c>
      <c r="AQ4715" s="22" t="str">
        <f t="shared" ca="1" si="221"/>
        <v/>
      </c>
    </row>
    <row r="4716" spans="1:43" ht="14.4" customHeight="1" x14ac:dyDescent="0.3">
      <c r="A4716" s="2" t="s">
        <v>513</v>
      </c>
      <c r="B4716" s="2" t="s">
        <v>514</v>
      </c>
      <c r="C4716" s="2" t="s">
        <v>515</v>
      </c>
      <c r="D4716" s="2" t="s">
        <v>118</v>
      </c>
      <c r="E4716" s="2" t="s">
        <v>135</v>
      </c>
      <c r="F4716" s="2">
        <v>21</v>
      </c>
      <c r="G4716" s="2" t="s">
        <v>69</v>
      </c>
      <c r="H4716" s="2" t="s">
        <v>516</v>
      </c>
      <c r="I4716" s="2" t="s">
        <v>53</v>
      </c>
      <c r="J4716" s="3">
        <v>45759</v>
      </c>
      <c r="K4716" s="3">
        <v>45777</v>
      </c>
      <c r="L4716" s="2" t="s">
        <v>39</v>
      </c>
      <c r="M4716" s="2" t="s">
        <v>127</v>
      </c>
      <c r="N4716" s="2" t="s">
        <v>195</v>
      </c>
      <c r="O4716" s="4">
        <v>1979000</v>
      </c>
      <c r="P4716" s="4">
        <v>448100</v>
      </c>
      <c r="Q4716" s="4">
        <v>1530900</v>
      </c>
      <c r="R4716" s="2">
        <v>36</v>
      </c>
      <c r="S4716" s="5">
        <v>6.16</v>
      </c>
      <c r="T4716" s="4">
        <v>50383.62</v>
      </c>
      <c r="U4716" s="2" t="s">
        <v>73</v>
      </c>
      <c r="V4716" s="2" t="s">
        <v>74</v>
      </c>
      <c r="W4716" s="4">
        <v>755754.3</v>
      </c>
      <c r="X4716" s="4">
        <v>1058056.02</v>
      </c>
      <c r="Y4716" s="4">
        <v>1813810.32</v>
      </c>
      <c r="Z4716" s="2">
        <v>0</v>
      </c>
      <c r="AA4716" s="2" t="s">
        <v>56</v>
      </c>
      <c r="AB4716" s="2" t="s">
        <v>15733</v>
      </c>
      <c r="AC4716" s="2" t="s">
        <v>87</v>
      </c>
      <c r="AD4716" s="2" t="s">
        <v>76</v>
      </c>
      <c r="AE4716" s="5">
        <v>77.36</v>
      </c>
      <c r="AF4716" s="2">
        <v>0</v>
      </c>
      <c r="AG4716" s="2" t="s">
        <v>77</v>
      </c>
      <c r="AH4716" s="2">
        <v>18</v>
      </c>
      <c r="AI4716" s="6" t="str">
        <f t="shared" si="219"/>
        <v>18-24</v>
      </c>
      <c r="AJ4716" s="11">
        <f>YEAR(tbl_LoanData[[#This Row],[Application Date]])</f>
        <v>2025</v>
      </c>
      <c r="AK4716" s="11" t="str">
        <f>TEXT(tbl_LoanData[[#This Row],[Application Date]],"MMMM")</f>
        <v>April</v>
      </c>
      <c r="AL4716" s="12">
        <f>DATE(YEAR(tbl_LoanData[[#This Row],[Application Date]]),MONTH(tbl_LoanData[[#This Row],[Application Date]]),1)</f>
        <v>45748</v>
      </c>
      <c r="AM4716" s="14">
        <f ca="1">IF(AND(tbl_LoanData[[#This Row],[Application Date]]&gt;=EOMONTH(TODAY(),-1)+1,tbl_LoanData[[#This Row],[Application Date]]&lt;=TODAY()),tbl_LoanData[[#This Row],[Loan Amount]],0)</f>
        <v>0</v>
      </c>
      <c r="AN4716" s="14">
        <f>tbl_LoanData[[#This Row],[Amount Paid]]-(Q4716-X4716)</f>
        <v>282910.32000000007</v>
      </c>
      <c r="AO4716" s="14">
        <f>IF(tbl_LoanData[[#This Row],[Application Status]]="Approved",1,0)</f>
        <v>1</v>
      </c>
      <c r="AP4716" s="22" t="str">
        <f t="shared" ca="1" si="220"/>
        <v/>
      </c>
      <c r="AQ4716" s="22" t="str">
        <f t="shared" ca="1" si="221"/>
        <v/>
      </c>
    </row>
    <row r="4717" spans="1:43" ht="14.4" customHeight="1" x14ac:dyDescent="0.3">
      <c r="A4717" s="2" t="s">
        <v>816</v>
      </c>
      <c r="B4717" s="2" t="s">
        <v>817</v>
      </c>
      <c r="C4717" s="2" t="s">
        <v>644</v>
      </c>
      <c r="D4717" s="2" t="s">
        <v>91</v>
      </c>
      <c r="E4717" s="2" t="s">
        <v>150</v>
      </c>
      <c r="F4717" s="2">
        <v>24</v>
      </c>
      <c r="G4717" s="2" t="s">
        <v>83</v>
      </c>
      <c r="H4717" s="2" t="s">
        <v>110</v>
      </c>
      <c r="I4717" s="2" t="s">
        <v>46</v>
      </c>
      <c r="J4717" s="3">
        <v>45775</v>
      </c>
      <c r="K4717" s="3">
        <v>45790</v>
      </c>
      <c r="L4717" s="2" t="s">
        <v>36</v>
      </c>
      <c r="M4717" s="2" t="s">
        <v>94</v>
      </c>
      <c r="N4717" s="2" t="s">
        <v>212</v>
      </c>
      <c r="O4717" s="4">
        <v>1339000</v>
      </c>
      <c r="P4717" s="4">
        <v>177200</v>
      </c>
      <c r="Q4717" s="4">
        <v>1161800</v>
      </c>
      <c r="R4717" s="2">
        <v>36</v>
      </c>
      <c r="S4717" s="5">
        <v>9.33</v>
      </c>
      <c r="T4717" s="4">
        <v>41305.22</v>
      </c>
      <c r="U4717" s="2" t="s">
        <v>73</v>
      </c>
      <c r="V4717" s="2" t="s">
        <v>74</v>
      </c>
      <c r="W4717" s="4">
        <v>619578.30000000005</v>
      </c>
      <c r="X4717" s="4">
        <v>867409.52</v>
      </c>
      <c r="Y4717" s="4">
        <v>1486987.82</v>
      </c>
      <c r="Z4717" s="2">
        <v>0</v>
      </c>
      <c r="AA4717" s="2" t="s">
        <v>56</v>
      </c>
      <c r="AB4717" s="2" t="s">
        <v>15732</v>
      </c>
      <c r="AC4717" s="2" t="s">
        <v>129</v>
      </c>
      <c r="AD4717" s="2" t="s">
        <v>76</v>
      </c>
      <c r="AE4717" s="5">
        <v>86.77</v>
      </c>
      <c r="AF4717" s="2">
        <v>0</v>
      </c>
      <c r="AG4717" s="2" t="s">
        <v>77</v>
      </c>
      <c r="AH4717" s="2">
        <v>15</v>
      </c>
      <c r="AI4717" s="6" t="str">
        <f t="shared" si="219"/>
        <v>18-24</v>
      </c>
      <c r="AJ4717" s="11">
        <f>YEAR(tbl_LoanData[[#This Row],[Application Date]])</f>
        <v>2025</v>
      </c>
      <c r="AK4717" s="11" t="str">
        <f>TEXT(tbl_LoanData[[#This Row],[Application Date]],"MMMM")</f>
        <v>April</v>
      </c>
      <c r="AL4717" s="12">
        <f>DATE(YEAR(tbl_LoanData[[#This Row],[Application Date]]),MONTH(tbl_LoanData[[#This Row],[Application Date]]),1)</f>
        <v>45748</v>
      </c>
      <c r="AM4717" s="14">
        <f ca="1">IF(AND(tbl_LoanData[[#This Row],[Application Date]]&gt;=EOMONTH(TODAY(),-1)+1,tbl_LoanData[[#This Row],[Application Date]]&lt;=TODAY()),tbl_LoanData[[#This Row],[Loan Amount]],0)</f>
        <v>0</v>
      </c>
      <c r="AN4717" s="14">
        <f>tbl_LoanData[[#This Row],[Amount Paid]]-(Q4717-X4717)</f>
        <v>325187.82000000007</v>
      </c>
      <c r="AO4717" s="14">
        <f>IF(tbl_LoanData[[#This Row],[Application Status]]="Approved",1,0)</f>
        <v>1</v>
      </c>
      <c r="AP4717" s="22" t="str">
        <f t="shared" ca="1" si="220"/>
        <v/>
      </c>
      <c r="AQ4717" s="22" t="str">
        <f t="shared" ca="1" si="221"/>
        <v/>
      </c>
    </row>
    <row r="4718" spans="1:43" ht="14.4" customHeight="1" x14ac:dyDescent="0.3">
      <c r="A4718" s="2" t="s">
        <v>960</v>
      </c>
      <c r="B4718" s="2" t="s">
        <v>961</v>
      </c>
      <c r="C4718" s="2" t="s">
        <v>223</v>
      </c>
      <c r="D4718" s="2" t="s">
        <v>134</v>
      </c>
      <c r="E4718" s="2" t="s">
        <v>182</v>
      </c>
      <c r="F4718" s="2">
        <v>44</v>
      </c>
      <c r="G4718" s="2" t="s">
        <v>69</v>
      </c>
      <c r="H4718" s="2" t="s">
        <v>93</v>
      </c>
      <c r="I4718" s="2" t="s">
        <v>50</v>
      </c>
      <c r="J4718" s="3">
        <v>45764</v>
      </c>
      <c r="K4718" s="3">
        <v>45780</v>
      </c>
      <c r="L4718" s="2" t="s">
        <v>40</v>
      </c>
      <c r="M4718" s="2" t="s">
        <v>71</v>
      </c>
      <c r="N4718" s="2" t="s">
        <v>137</v>
      </c>
      <c r="O4718" s="4">
        <v>771000</v>
      </c>
      <c r="P4718" s="4">
        <v>168200</v>
      </c>
      <c r="Q4718" s="4">
        <v>602800</v>
      </c>
      <c r="R4718" s="2">
        <v>24</v>
      </c>
      <c r="S4718" s="5">
        <v>7.09</v>
      </c>
      <c r="T4718" s="4">
        <v>28678.21</v>
      </c>
      <c r="U4718" s="2" t="s">
        <v>73</v>
      </c>
      <c r="V4718" s="2" t="s">
        <v>74</v>
      </c>
      <c r="W4718" s="4">
        <v>430173.15</v>
      </c>
      <c r="X4718" s="4">
        <v>258103.89</v>
      </c>
      <c r="Y4718" s="4">
        <v>688277.04</v>
      </c>
      <c r="Z4718" s="2">
        <v>0</v>
      </c>
      <c r="AA4718" s="2" t="s">
        <v>56</v>
      </c>
      <c r="AB4718" s="2" t="s">
        <v>15734</v>
      </c>
      <c r="AC4718" s="2" t="s">
        <v>332</v>
      </c>
      <c r="AD4718" s="2" t="s">
        <v>76</v>
      </c>
      <c r="AE4718" s="5">
        <v>78.180000000000007</v>
      </c>
      <c r="AF4718" s="2">
        <v>0</v>
      </c>
      <c r="AG4718" s="2" t="s">
        <v>77</v>
      </c>
      <c r="AH4718" s="2">
        <v>16</v>
      </c>
      <c r="AI4718" s="6" t="str">
        <f t="shared" si="219"/>
        <v>35-44</v>
      </c>
      <c r="AJ4718" s="11">
        <f>YEAR(tbl_LoanData[[#This Row],[Application Date]])</f>
        <v>2025</v>
      </c>
      <c r="AK4718" s="11" t="str">
        <f>TEXT(tbl_LoanData[[#This Row],[Application Date]],"MMMM")</f>
        <v>April</v>
      </c>
      <c r="AL4718" s="12">
        <f>DATE(YEAR(tbl_LoanData[[#This Row],[Application Date]]),MONTH(tbl_LoanData[[#This Row],[Application Date]]),1)</f>
        <v>45748</v>
      </c>
      <c r="AM4718" s="14">
        <f ca="1">IF(AND(tbl_LoanData[[#This Row],[Application Date]]&gt;=EOMONTH(TODAY(),-1)+1,tbl_LoanData[[#This Row],[Application Date]]&lt;=TODAY()),tbl_LoanData[[#This Row],[Loan Amount]],0)</f>
        <v>0</v>
      </c>
      <c r="AN4718" s="14">
        <f>tbl_LoanData[[#This Row],[Amount Paid]]-(Q4718-X4718)</f>
        <v>85477.040000000037</v>
      </c>
      <c r="AO4718" s="14">
        <f>IF(tbl_LoanData[[#This Row],[Application Status]]="Approved",1,0)</f>
        <v>1</v>
      </c>
      <c r="AP4718" s="22" t="str">
        <f t="shared" ca="1" si="220"/>
        <v/>
      </c>
      <c r="AQ4718" s="22" t="str">
        <f t="shared" ca="1" si="221"/>
        <v/>
      </c>
    </row>
    <row r="4719" spans="1:43" x14ac:dyDescent="0.3">
      <c r="A4719" s="2" t="s">
        <v>1019</v>
      </c>
      <c r="B4719" s="2" t="s">
        <v>1020</v>
      </c>
      <c r="C4719" s="2" t="s">
        <v>644</v>
      </c>
      <c r="D4719" s="2" t="s">
        <v>254</v>
      </c>
      <c r="E4719" s="2" t="s">
        <v>394</v>
      </c>
      <c r="F4719" s="2">
        <v>29</v>
      </c>
      <c r="G4719" s="2" t="s">
        <v>83</v>
      </c>
      <c r="H4719" s="2" t="s">
        <v>136</v>
      </c>
      <c r="I4719" s="2" t="s">
        <v>49</v>
      </c>
      <c r="J4719" s="3">
        <v>45772</v>
      </c>
      <c r="K4719" s="3"/>
      <c r="L4719" s="2" t="s">
        <v>39</v>
      </c>
      <c r="M4719" s="2" t="s">
        <v>71</v>
      </c>
      <c r="N4719" s="2" t="s">
        <v>294</v>
      </c>
      <c r="O4719" s="4">
        <v>1899000</v>
      </c>
      <c r="P4719" s="4">
        <v>634200</v>
      </c>
      <c r="Q4719" s="4">
        <v>1264800</v>
      </c>
      <c r="R4719" s="2">
        <v>36</v>
      </c>
      <c r="S4719" s="5">
        <v>8.5500000000000007</v>
      </c>
      <c r="T4719" s="4">
        <v>44145.03</v>
      </c>
      <c r="U4719" s="2" t="s">
        <v>113</v>
      </c>
      <c r="V4719" s="2" t="s">
        <v>97</v>
      </c>
      <c r="W4719" s="4">
        <v>0</v>
      </c>
      <c r="X4719" s="4">
        <v>0</v>
      </c>
      <c r="Y4719" s="4">
        <v>1589221.2</v>
      </c>
      <c r="Z4719" s="2">
        <v>0</v>
      </c>
      <c r="AA4719" s="2" t="s">
        <v>97</v>
      </c>
      <c r="AB4719" s="2" t="s">
        <v>15733</v>
      </c>
      <c r="AC4719" s="2" t="s">
        <v>146</v>
      </c>
      <c r="AD4719" s="2" t="s">
        <v>76</v>
      </c>
      <c r="AE4719" s="5">
        <v>66.599999999999994</v>
      </c>
      <c r="AF4719" s="2">
        <v>0</v>
      </c>
      <c r="AG4719" s="2" t="s">
        <v>97</v>
      </c>
      <c r="AH4719" s="2"/>
      <c r="AI4719" s="6" t="str">
        <f t="shared" si="219"/>
        <v>25-34</v>
      </c>
      <c r="AJ4719" s="11">
        <f>YEAR(tbl_LoanData[[#This Row],[Application Date]])</f>
        <v>2025</v>
      </c>
      <c r="AK4719" s="11" t="str">
        <f>TEXT(tbl_LoanData[[#This Row],[Application Date]],"MMMM")</f>
        <v>April</v>
      </c>
      <c r="AL4719" s="12">
        <f>DATE(YEAR(tbl_LoanData[[#This Row],[Application Date]]),MONTH(tbl_LoanData[[#This Row],[Application Date]]),1)</f>
        <v>45748</v>
      </c>
      <c r="AM4719" s="14">
        <f ca="1">IF(AND(tbl_LoanData[[#This Row],[Application Date]]&gt;=EOMONTH(TODAY(),-1)+1,tbl_LoanData[[#This Row],[Application Date]]&lt;=TODAY()),tbl_LoanData[[#This Row],[Loan Amount]],0)</f>
        <v>0</v>
      </c>
      <c r="AN4719" s="14">
        <f>tbl_LoanData[[#This Row],[Amount Paid]]-(Q4719-X4719)</f>
        <v>-1264800</v>
      </c>
      <c r="AO4719" s="14">
        <f>IF(tbl_LoanData[[#This Row],[Application Status]]="Approved",1,0)</f>
        <v>0</v>
      </c>
      <c r="AP4719" s="22" t="str">
        <f t="shared" ca="1" si="220"/>
        <v/>
      </c>
      <c r="AQ4719" s="22" t="str">
        <f t="shared" ca="1" si="221"/>
        <v/>
      </c>
    </row>
    <row r="4720" spans="1:43" ht="14.4" customHeight="1" x14ac:dyDescent="0.3">
      <c r="A4720" s="2" t="s">
        <v>1043</v>
      </c>
      <c r="B4720" s="2" t="s">
        <v>1044</v>
      </c>
      <c r="C4720" s="2" t="s">
        <v>171</v>
      </c>
      <c r="D4720" s="2" t="s">
        <v>118</v>
      </c>
      <c r="E4720" s="2" t="s">
        <v>134</v>
      </c>
      <c r="F4720" s="2">
        <v>37</v>
      </c>
      <c r="G4720" s="2" t="s">
        <v>69</v>
      </c>
      <c r="H4720" s="2" t="s">
        <v>126</v>
      </c>
      <c r="I4720" s="2" t="s">
        <v>44</v>
      </c>
      <c r="J4720" s="3">
        <v>45770</v>
      </c>
      <c r="K4720" s="3">
        <v>45790</v>
      </c>
      <c r="L4720" s="2" t="s">
        <v>39</v>
      </c>
      <c r="M4720" s="2" t="s">
        <v>157</v>
      </c>
      <c r="N4720" s="2" t="s">
        <v>359</v>
      </c>
      <c r="O4720" s="4">
        <v>1362000</v>
      </c>
      <c r="P4720" s="4">
        <v>226400</v>
      </c>
      <c r="Q4720" s="4">
        <v>1135600</v>
      </c>
      <c r="R4720" s="2">
        <v>24</v>
      </c>
      <c r="S4720" s="5">
        <v>7.05</v>
      </c>
      <c r="T4720" s="4">
        <v>53988.32</v>
      </c>
      <c r="U4720" s="2" t="s">
        <v>73</v>
      </c>
      <c r="V4720" s="2" t="s">
        <v>74</v>
      </c>
      <c r="W4720" s="4">
        <v>809824.8</v>
      </c>
      <c r="X4720" s="4">
        <v>485894.8</v>
      </c>
      <c r="Y4720" s="4">
        <v>1295719.6000000001</v>
      </c>
      <c r="Z4720" s="2">
        <v>0</v>
      </c>
      <c r="AA4720" s="2" t="s">
        <v>56</v>
      </c>
      <c r="AB4720" s="2" t="s">
        <v>15734</v>
      </c>
      <c r="AC4720" s="2" t="s">
        <v>87</v>
      </c>
      <c r="AD4720" s="2" t="s">
        <v>76</v>
      </c>
      <c r="AE4720" s="5">
        <v>83.38</v>
      </c>
      <c r="AF4720" s="2">
        <v>0</v>
      </c>
      <c r="AG4720" s="2" t="s">
        <v>77</v>
      </c>
      <c r="AH4720" s="2">
        <v>20</v>
      </c>
      <c r="AI4720" s="6" t="str">
        <f t="shared" si="219"/>
        <v>35-44</v>
      </c>
      <c r="AJ4720" s="11">
        <f>YEAR(tbl_LoanData[[#This Row],[Application Date]])</f>
        <v>2025</v>
      </c>
      <c r="AK4720" s="11" t="str">
        <f>TEXT(tbl_LoanData[[#This Row],[Application Date]],"MMMM")</f>
        <v>April</v>
      </c>
      <c r="AL4720" s="12">
        <f>DATE(YEAR(tbl_LoanData[[#This Row],[Application Date]]),MONTH(tbl_LoanData[[#This Row],[Application Date]]),1)</f>
        <v>45748</v>
      </c>
      <c r="AM4720" s="14">
        <f ca="1">IF(AND(tbl_LoanData[[#This Row],[Application Date]]&gt;=EOMONTH(TODAY(),-1)+1,tbl_LoanData[[#This Row],[Application Date]]&lt;=TODAY()),tbl_LoanData[[#This Row],[Loan Amount]],0)</f>
        <v>0</v>
      </c>
      <c r="AN4720" s="14">
        <f>tbl_LoanData[[#This Row],[Amount Paid]]-(Q4720-X4720)</f>
        <v>160119.60000000009</v>
      </c>
      <c r="AO4720" s="14">
        <f>IF(tbl_LoanData[[#This Row],[Application Status]]="Approved",1,0)</f>
        <v>1</v>
      </c>
      <c r="AP4720" s="22" t="str">
        <f t="shared" ca="1" si="220"/>
        <v/>
      </c>
      <c r="AQ4720" s="22" t="str">
        <f t="shared" ca="1" si="221"/>
        <v/>
      </c>
    </row>
    <row r="4721" spans="1:43" ht="14.4" customHeight="1" x14ac:dyDescent="0.3">
      <c r="A4721" s="2" t="s">
        <v>1090</v>
      </c>
      <c r="B4721" s="2" t="s">
        <v>1091</v>
      </c>
      <c r="C4721" s="2" t="s">
        <v>376</v>
      </c>
      <c r="D4721" s="2" t="s">
        <v>91</v>
      </c>
      <c r="E4721" s="2" t="s">
        <v>176</v>
      </c>
      <c r="F4721" s="2">
        <v>56</v>
      </c>
      <c r="G4721" s="2" t="s">
        <v>69</v>
      </c>
      <c r="H4721" s="2" t="s">
        <v>565</v>
      </c>
      <c r="I4721" s="2" t="s">
        <v>47</v>
      </c>
      <c r="J4721" s="3">
        <v>45774</v>
      </c>
      <c r="K4721" s="3">
        <v>45793</v>
      </c>
      <c r="L4721" s="2" t="s">
        <v>37</v>
      </c>
      <c r="M4721" s="2" t="s">
        <v>94</v>
      </c>
      <c r="N4721" s="2" t="s">
        <v>568</v>
      </c>
      <c r="O4721" s="4">
        <v>238000</v>
      </c>
      <c r="P4721" s="4">
        <v>43900</v>
      </c>
      <c r="Q4721" s="4">
        <v>194100</v>
      </c>
      <c r="R4721" s="2">
        <v>48</v>
      </c>
      <c r="S4721" s="5">
        <v>6.87</v>
      </c>
      <c r="T4721" s="4">
        <v>5154.97</v>
      </c>
      <c r="U4721" s="2" t="s">
        <v>73</v>
      </c>
      <c r="V4721" s="2" t="s">
        <v>74</v>
      </c>
      <c r="W4721" s="4">
        <v>61859.64</v>
      </c>
      <c r="X4721" s="4">
        <v>185579.04</v>
      </c>
      <c r="Y4721" s="4">
        <v>247438.68</v>
      </c>
      <c r="Z4721" s="2">
        <v>87</v>
      </c>
      <c r="AA4721" s="2" t="s">
        <v>59</v>
      </c>
      <c r="AB4721" s="2" t="s">
        <v>15735</v>
      </c>
      <c r="AC4721" s="2" t="s">
        <v>138</v>
      </c>
      <c r="AD4721" s="2" t="s">
        <v>76</v>
      </c>
      <c r="AE4721" s="5">
        <v>81.55</v>
      </c>
      <c r="AF4721" s="2">
        <v>3</v>
      </c>
      <c r="AG4721" s="2" t="s">
        <v>130</v>
      </c>
      <c r="AH4721" s="2">
        <v>19</v>
      </c>
      <c r="AI4721" s="6" t="str">
        <f t="shared" si="219"/>
        <v>55-64</v>
      </c>
      <c r="AJ4721" s="11">
        <f>YEAR(tbl_LoanData[[#This Row],[Application Date]])</f>
        <v>2025</v>
      </c>
      <c r="AK4721" s="11" t="str">
        <f>TEXT(tbl_LoanData[[#This Row],[Application Date]],"MMMM")</f>
        <v>April</v>
      </c>
      <c r="AL4721" s="12">
        <f>DATE(YEAR(tbl_LoanData[[#This Row],[Application Date]]),MONTH(tbl_LoanData[[#This Row],[Application Date]]),1)</f>
        <v>45748</v>
      </c>
      <c r="AM4721" s="14">
        <f ca="1">IF(AND(tbl_LoanData[[#This Row],[Application Date]]&gt;=EOMONTH(TODAY(),-1)+1,tbl_LoanData[[#This Row],[Application Date]]&lt;=TODAY()),tbl_LoanData[[#This Row],[Loan Amount]],0)</f>
        <v>0</v>
      </c>
      <c r="AN4721" s="14">
        <f>tbl_LoanData[[#This Row],[Amount Paid]]-(Q4721-X4721)</f>
        <v>53338.680000000008</v>
      </c>
      <c r="AO4721" s="14">
        <f>IF(tbl_LoanData[[#This Row],[Application Status]]="Approved",1,0)</f>
        <v>1</v>
      </c>
      <c r="AP4721" s="22" t="str">
        <f t="shared" ca="1" si="220"/>
        <v/>
      </c>
      <c r="AQ4721" s="22" t="str">
        <f t="shared" ca="1" si="221"/>
        <v/>
      </c>
    </row>
    <row r="4722" spans="1:43" ht="14.4" customHeight="1" x14ac:dyDescent="0.3">
      <c r="A4722" s="2" t="s">
        <v>1291</v>
      </c>
      <c r="B4722" s="2" t="s">
        <v>1292</v>
      </c>
      <c r="C4722" s="2" t="s">
        <v>343</v>
      </c>
      <c r="D4722" s="2" t="s">
        <v>142</v>
      </c>
      <c r="E4722" s="2" t="s">
        <v>394</v>
      </c>
      <c r="F4722" s="2">
        <v>40</v>
      </c>
      <c r="G4722" s="2" t="s">
        <v>69</v>
      </c>
      <c r="H4722" s="2" t="s">
        <v>516</v>
      </c>
      <c r="I4722" s="2" t="s">
        <v>53</v>
      </c>
      <c r="J4722" s="3">
        <v>45749</v>
      </c>
      <c r="K4722" s="3"/>
      <c r="L4722" s="2" t="s">
        <v>40</v>
      </c>
      <c r="M4722" s="2" t="s">
        <v>71</v>
      </c>
      <c r="N4722" s="2" t="s">
        <v>137</v>
      </c>
      <c r="O4722" s="4">
        <v>851000</v>
      </c>
      <c r="P4722" s="4">
        <v>184600</v>
      </c>
      <c r="Q4722" s="4">
        <v>666400</v>
      </c>
      <c r="R4722" s="2">
        <v>18</v>
      </c>
      <c r="S4722" s="5">
        <v>5.75</v>
      </c>
      <c r="T4722" s="4">
        <v>40215.39</v>
      </c>
      <c r="U4722" s="2" t="s">
        <v>113</v>
      </c>
      <c r="V4722" s="2" t="s">
        <v>97</v>
      </c>
      <c r="W4722" s="4">
        <v>0</v>
      </c>
      <c r="X4722" s="4">
        <v>0</v>
      </c>
      <c r="Y4722" s="4">
        <v>723877</v>
      </c>
      <c r="Z4722" s="2">
        <v>0</v>
      </c>
      <c r="AA4722" s="2" t="s">
        <v>97</v>
      </c>
      <c r="AB4722" s="2" t="s">
        <v>15732</v>
      </c>
      <c r="AC4722" s="2" t="s">
        <v>75</v>
      </c>
      <c r="AD4722" s="2" t="s">
        <v>76</v>
      </c>
      <c r="AE4722" s="5">
        <v>78.31</v>
      </c>
      <c r="AF4722" s="2">
        <v>0</v>
      </c>
      <c r="AG4722" s="2" t="s">
        <v>97</v>
      </c>
      <c r="AH4722" s="2"/>
      <c r="AI4722" s="6" t="str">
        <f t="shared" si="219"/>
        <v>35-44</v>
      </c>
      <c r="AJ4722" s="11">
        <f>YEAR(tbl_LoanData[[#This Row],[Application Date]])</f>
        <v>2025</v>
      </c>
      <c r="AK4722" s="11" t="str">
        <f>TEXT(tbl_LoanData[[#This Row],[Application Date]],"MMMM")</f>
        <v>April</v>
      </c>
      <c r="AL4722" s="12">
        <f>DATE(YEAR(tbl_LoanData[[#This Row],[Application Date]]),MONTH(tbl_LoanData[[#This Row],[Application Date]]),1)</f>
        <v>45748</v>
      </c>
      <c r="AM4722" s="14">
        <f ca="1">IF(AND(tbl_LoanData[[#This Row],[Application Date]]&gt;=EOMONTH(TODAY(),-1)+1,tbl_LoanData[[#This Row],[Application Date]]&lt;=TODAY()),tbl_LoanData[[#This Row],[Loan Amount]],0)</f>
        <v>0</v>
      </c>
      <c r="AN4722" s="14">
        <f>tbl_LoanData[[#This Row],[Amount Paid]]-(Q4722-X4722)</f>
        <v>-666400</v>
      </c>
      <c r="AO4722" s="14">
        <f>IF(tbl_LoanData[[#This Row],[Application Status]]="Approved",1,0)</f>
        <v>0</v>
      </c>
      <c r="AP4722" s="22" t="str">
        <f t="shared" ca="1" si="220"/>
        <v/>
      </c>
      <c r="AQ4722" s="22" t="str">
        <f t="shared" ca="1" si="221"/>
        <v/>
      </c>
    </row>
    <row r="4723" spans="1:43" x14ac:dyDescent="0.3">
      <c r="A4723" s="2" t="s">
        <v>1517</v>
      </c>
      <c r="B4723" s="2" t="s">
        <v>1518</v>
      </c>
      <c r="C4723" s="2" t="s">
        <v>264</v>
      </c>
      <c r="D4723" s="2" t="s">
        <v>102</v>
      </c>
      <c r="E4723" s="2" t="s">
        <v>81</v>
      </c>
      <c r="F4723" s="2">
        <v>33</v>
      </c>
      <c r="G4723" s="2" t="s">
        <v>83</v>
      </c>
      <c r="H4723" s="2" t="s">
        <v>136</v>
      </c>
      <c r="I4723" s="2" t="s">
        <v>49</v>
      </c>
      <c r="J4723" s="3">
        <v>45768</v>
      </c>
      <c r="K4723" s="3">
        <v>45771</v>
      </c>
      <c r="L4723" s="2" t="s">
        <v>39</v>
      </c>
      <c r="M4723" s="2" t="s">
        <v>167</v>
      </c>
      <c r="N4723" s="2" t="s">
        <v>168</v>
      </c>
      <c r="O4723" s="4">
        <v>2254000</v>
      </c>
      <c r="P4723" s="4">
        <v>900600</v>
      </c>
      <c r="Q4723" s="4">
        <v>1353400</v>
      </c>
      <c r="R4723" s="2">
        <v>36</v>
      </c>
      <c r="S4723" s="5">
        <v>5.72</v>
      </c>
      <c r="T4723" s="4">
        <v>44045.65</v>
      </c>
      <c r="U4723" s="2" t="s">
        <v>73</v>
      </c>
      <c r="V4723" s="2" t="s">
        <v>74</v>
      </c>
      <c r="W4723" s="4">
        <v>704730.4</v>
      </c>
      <c r="X4723" s="4">
        <v>880913.04</v>
      </c>
      <c r="Y4723" s="4">
        <v>1585643.44</v>
      </c>
      <c r="Z4723" s="2">
        <v>0</v>
      </c>
      <c r="AA4723" s="2" t="s">
        <v>56</v>
      </c>
      <c r="AB4723" s="2" t="s">
        <v>15736</v>
      </c>
      <c r="AC4723" s="2" t="s">
        <v>106</v>
      </c>
      <c r="AD4723" s="2" t="s">
        <v>76</v>
      </c>
      <c r="AE4723" s="5">
        <v>60.04</v>
      </c>
      <c r="AF4723" s="2">
        <v>0</v>
      </c>
      <c r="AG4723" s="2" t="s">
        <v>77</v>
      </c>
      <c r="AH4723" s="2">
        <v>3</v>
      </c>
      <c r="AI4723" s="6" t="str">
        <f t="shared" si="219"/>
        <v>25-34</v>
      </c>
      <c r="AJ4723" s="11">
        <f>YEAR(tbl_LoanData[[#This Row],[Application Date]])</f>
        <v>2025</v>
      </c>
      <c r="AK4723" s="11" t="str">
        <f>TEXT(tbl_LoanData[[#This Row],[Application Date]],"MMMM")</f>
        <v>April</v>
      </c>
      <c r="AL4723" s="12">
        <f>DATE(YEAR(tbl_LoanData[[#This Row],[Application Date]]),MONTH(tbl_LoanData[[#This Row],[Application Date]]),1)</f>
        <v>45748</v>
      </c>
      <c r="AM4723" s="14">
        <f ca="1">IF(AND(tbl_LoanData[[#This Row],[Application Date]]&gt;=EOMONTH(TODAY(),-1)+1,tbl_LoanData[[#This Row],[Application Date]]&lt;=TODAY()),tbl_LoanData[[#This Row],[Loan Amount]],0)</f>
        <v>0</v>
      </c>
      <c r="AN4723" s="14">
        <f>tbl_LoanData[[#This Row],[Amount Paid]]-(Q4723-X4723)</f>
        <v>232243.44000000006</v>
      </c>
      <c r="AO4723" s="14">
        <f>IF(tbl_LoanData[[#This Row],[Application Status]]="Approved",1,0)</f>
        <v>1</v>
      </c>
      <c r="AP4723" s="22" t="str">
        <f t="shared" ca="1" si="220"/>
        <v/>
      </c>
      <c r="AQ4723" s="22" t="str">
        <f t="shared" ca="1" si="221"/>
        <v/>
      </c>
    </row>
    <row r="4724" spans="1:43" ht="14.4" customHeight="1" x14ac:dyDescent="0.3">
      <c r="A4724" s="2" t="s">
        <v>1547</v>
      </c>
      <c r="B4724" s="2" t="s">
        <v>1548</v>
      </c>
      <c r="C4724" s="2" t="s">
        <v>188</v>
      </c>
      <c r="D4724" s="2" t="s">
        <v>268</v>
      </c>
      <c r="E4724" s="2" t="s">
        <v>190</v>
      </c>
      <c r="F4724" s="2">
        <v>59</v>
      </c>
      <c r="G4724" s="2" t="s">
        <v>69</v>
      </c>
      <c r="H4724" s="2" t="s">
        <v>224</v>
      </c>
      <c r="I4724" s="2" t="s">
        <v>54</v>
      </c>
      <c r="J4724" s="3">
        <v>45763</v>
      </c>
      <c r="K4724" s="3">
        <v>45766</v>
      </c>
      <c r="L4724" s="2" t="s">
        <v>37</v>
      </c>
      <c r="M4724" s="2" t="s">
        <v>104</v>
      </c>
      <c r="N4724" s="2" t="s">
        <v>286</v>
      </c>
      <c r="O4724" s="4">
        <v>131000</v>
      </c>
      <c r="P4724" s="4">
        <v>26200</v>
      </c>
      <c r="Q4724" s="4">
        <v>104800</v>
      </c>
      <c r="R4724" s="2">
        <v>24</v>
      </c>
      <c r="S4724" s="5">
        <v>14.54</v>
      </c>
      <c r="T4724" s="4">
        <v>5636.49</v>
      </c>
      <c r="U4724" s="2" t="s">
        <v>73</v>
      </c>
      <c r="V4724" s="2" t="s">
        <v>74</v>
      </c>
      <c r="W4724" s="4">
        <v>73274.37</v>
      </c>
      <c r="X4724" s="4">
        <v>62001.47</v>
      </c>
      <c r="Y4724" s="4">
        <v>135275.84</v>
      </c>
      <c r="Z4724" s="2">
        <v>93</v>
      </c>
      <c r="AA4724" s="2" t="s">
        <v>60</v>
      </c>
      <c r="AB4724" s="2" t="s">
        <v>15727</v>
      </c>
      <c r="AC4724" s="2" t="s">
        <v>121</v>
      </c>
      <c r="AD4724" s="2" t="s">
        <v>76</v>
      </c>
      <c r="AE4724" s="5">
        <v>80</v>
      </c>
      <c r="AF4724" s="2">
        <v>3</v>
      </c>
      <c r="AG4724" s="2" t="s">
        <v>130</v>
      </c>
      <c r="AH4724" s="2">
        <v>3</v>
      </c>
      <c r="AI4724" s="6" t="str">
        <f t="shared" si="219"/>
        <v>55-64</v>
      </c>
      <c r="AJ4724" s="11">
        <f>YEAR(tbl_LoanData[[#This Row],[Application Date]])</f>
        <v>2025</v>
      </c>
      <c r="AK4724" s="11" t="str">
        <f>TEXT(tbl_LoanData[[#This Row],[Application Date]],"MMMM")</f>
        <v>April</v>
      </c>
      <c r="AL4724" s="12">
        <f>DATE(YEAR(tbl_LoanData[[#This Row],[Application Date]]),MONTH(tbl_LoanData[[#This Row],[Application Date]]),1)</f>
        <v>45748</v>
      </c>
      <c r="AM4724" s="14">
        <f ca="1">IF(AND(tbl_LoanData[[#This Row],[Application Date]]&gt;=EOMONTH(TODAY(),-1)+1,tbl_LoanData[[#This Row],[Application Date]]&lt;=TODAY()),tbl_LoanData[[#This Row],[Loan Amount]],0)</f>
        <v>0</v>
      </c>
      <c r="AN4724" s="14">
        <f>tbl_LoanData[[#This Row],[Amount Paid]]-(Q4724-X4724)</f>
        <v>30475.839999999997</v>
      </c>
      <c r="AO4724" s="14">
        <f>IF(tbl_LoanData[[#This Row],[Application Status]]="Approved",1,0)</f>
        <v>1</v>
      </c>
      <c r="AP4724" s="22" t="str">
        <f t="shared" ca="1" si="220"/>
        <v/>
      </c>
      <c r="AQ4724" s="22" t="str">
        <f t="shared" ca="1" si="221"/>
        <v/>
      </c>
    </row>
    <row r="4725" spans="1:43" ht="14.4" customHeight="1" x14ac:dyDescent="0.3">
      <c r="A4725" s="2" t="s">
        <v>1594</v>
      </c>
      <c r="B4725" s="2" t="s">
        <v>1595</v>
      </c>
      <c r="C4725" s="2" t="s">
        <v>452</v>
      </c>
      <c r="D4725" s="2" t="s">
        <v>81</v>
      </c>
      <c r="E4725" s="2" t="s">
        <v>406</v>
      </c>
      <c r="F4725" s="2">
        <v>45</v>
      </c>
      <c r="G4725" s="2" t="s">
        <v>83</v>
      </c>
      <c r="H4725" s="2" t="s">
        <v>177</v>
      </c>
      <c r="I4725" s="2" t="s">
        <v>43</v>
      </c>
      <c r="J4725" s="3">
        <v>45770</v>
      </c>
      <c r="K4725" s="3"/>
      <c r="L4725" s="2" t="s">
        <v>38</v>
      </c>
      <c r="M4725" s="2" t="s">
        <v>127</v>
      </c>
      <c r="N4725" s="2" t="s">
        <v>128</v>
      </c>
      <c r="O4725" s="4">
        <v>1202000</v>
      </c>
      <c r="P4725" s="4">
        <v>337800</v>
      </c>
      <c r="Q4725" s="4">
        <v>864200</v>
      </c>
      <c r="R4725" s="2">
        <v>24</v>
      </c>
      <c r="S4725" s="5">
        <v>7.76</v>
      </c>
      <c r="T4725" s="4">
        <v>41596.83</v>
      </c>
      <c r="U4725" s="2" t="s">
        <v>96</v>
      </c>
      <c r="V4725" s="2" t="s">
        <v>97</v>
      </c>
      <c r="W4725" s="4">
        <v>0</v>
      </c>
      <c r="X4725" s="4">
        <v>0</v>
      </c>
      <c r="Y4725" s="4">
        <v>998323.84</v>
      </c>
      <c r="Z4725" s="2">
        <v>0</v>
      </c>
      <c r="AA4725" s="2" t="s">
        <v>97</v>
      </c>
      <c r="AB4725" s="2" t="s">
        <v>15736</v>
      </c>
      <c r="AC4725" s="2" t="s">
        <v>146</v>
      </c>
      <c r="AD4725" s="2" t="s">
        <v>76</v>
      </c>
      <c r="AE4725" s="5">
        <v>71.900000000000006</v>
      </c>
      <c r="AF4725" s="2">
        <v>0</v>
      </c>
      <c r="AG4725" s="2" t="s">
        <v>97</v>
      </c>
      <c r="AH4725" s="2"/>
      <c r="AI4725" s="6" t="str">
        <f t="shared" si="219"/>
        <v>45-54</v>
      </c>
      <c r="AJ4725" s="11">
        <f>YEAR(tbl_LoanData[[#This Row],[Application Date]])</f>
        <v>2025</v>
      </c>
      <c r="AK4725" s="11" t="str">
        <f>TEXT(tbl_LoanData[[#This Row],[Application Date]],"MMMM")</f>
        <v>April</v>
      </c>
      <c r="AL4725" s="12">
        <f>DATE(YEAR(tbl_LoanData[[#This Row],[Application Date]]),MONTH(tbl_LoanData[[#This Row],[Application Date]]),1)</f>
        <v>45748</v>
      </c>
      <c r="AM4725" s="14">
        <f ca="1">IF(AND(tbl_LoanData[[#This Row],[Application Date]]&gt;=EOMONTH(TODAY(),-1)+1,tbl_LoanData[[#This Row],[Application Date]]&lt;=TODAY()),tbl_LoanData[[#This Row],[Loan Amount]],0)</f>
        <v>0</v>
      </c>
      <c r="AN4725" s="14">
        <f>tbl_LoanData[[#This Row],[Amount Paid]]-(Q4725-X4725)</f>
        <v>-864200</v>
      </c>
      <c r="AO4725" s="14">
        <f>IF(tbl_LoanData[[#This Row],[Application Status]]="Approved",1,0)</f>
        <v>0</v>
      </c>
      <c r="AP4725" s="22" t="str">
        <f t="shared" ca="1" si="220"/>
        <v/>
      </c>
      <c r="AQ4725" s="22" t="str">
        <f t="shared" ca="1" si="221"/>
        <v/>
      </c>
    </row>
    <row r="4726" spans="1:43" ht="14.4" customHeight="1" x14ac:dyDescent="0.3">
      <c r="A4726" s="2" t="s">
        <v>1717</v>
      </c>
      <c r="B4726" s="2" t="s">
        <v>1718</v>
      </c>
      <c r="C4726" s="2" t="s">
        <v>530</v>
      </c>
      <c r="D4726" s="2" t="s">
        <v>102</v>
      </c>
      <c r="E4726" s="2" t="s">
        <v>204</v>
      </c>
      <c r="F4726" s="2">
        <v>23</v>
      </c>
      <c r="G4726" s="2" t="s">
        <v>69</v>
      </c>
      <c r="H4726" s="2" t="s">
        <v>285</v>
      </c>
      <c r="I4726" s="2" t="s">
        <v>55</v>
      </c>
      <c r="J4726" s="3">
        <v>45758</v>
      </c>
      <c r="K4726" s="3">
        <v>45770</v>
      </c>
      <c r="L4726" s="2" t="s">
        <v>38</v>
      </c>
      <c r="M4726" s="2" t="s">
        <v>71</v>
      </c>
      <c r="N4726" s="2" t="s">
        <v>589</v>
      </c>
      <c r="O4726" s="4">
        <v>1253000</v>
      </c>
      <c r="P4726" s="4">
        <v>260500</v>
      </c>
      <c r="Q4726" s="4">
        <v>992500</v>
      </c>
      <c r="R4726" s="2">
        <v>12</v>
      </c>
      <c r="S4726" s="5">
        <v>14.74</v>
      </c>
      <c r="T4726" s="4">
        <v>94899.54</v>
      </c>
      <c r="U4726" s="2" t="s">
        <v>73</v>
      </c>
      <c r="V4726" s="2" t="s">
        <v>33</v>
      </c>
      <c r="W4726" s="4">
        <v>1138794.5</v>
      </c>
      <c r="X4726" s="4">
        <v>0</v>
      </c>
      <c r="Y4726" s="4">
        <v>1138794.5</v>
      </c>
      <c r="Z4726" s="2">
        <v>0</v>
      </c>
      <c r="AA4726" s="2" t="s">
        <v>56</v>
      </c>
      <c r="AB4726" s="2" t="s">
        <v>15733</v>
      </c>
      <c r="AC4726" s="2" t="s">
        <v>360</v>
      </c>
      <c r="AD4726" s="2" t="s">
        <v>76</v>
      </c>
      <c r="AE4726" s="5">
        <v>79.209999999999994</v>
      </c>
      <c r="AF4726" s="2">
        <v>0</v>
      </c>
      <c r="AG4726" s="2" t="s">
        <v>77</v>
      </c>
      <c r="AH4726" s="2">
        <v>12</v>
      </c>
      <c r="AI4726" s="6" t="str">
        <f t="shared" si="219"/>
        <v>18-24</v>
      </c>
      <c r="AJ4726" s="11">
        <f>YEAR(tbl_LoanData[[#This Row],[Application Date]])</f>
        <v>2025</v>
      </c>
      <c r="AK4726" s="11" t="str">
        <f>TEXT(tbl_LoanData[[#This Row],[Application Date]],"MMMM")</f>
        <v>April</v>
      </c>
      <c r="AL4726" s="12">
        <f>DATE(YEAR(tbl_LoanData[[#This Row],[Application Date]]),MONTH(tbl_LoanData[[#This Row],[Application Date]]),1)</f>
        <v>45748</v>
      </c>
      <c r="AM4726" s="14">
        <f ca="1">IF(AND(tbl_LoanData[[#This Row],[Application Date]]&gt;=EOMONTH(TODAY(),-1)+1,tbl_LoanData[[#This Row],[Application Date]]&lt;=TODAY()),tbl_LoanData[[#This Row],[Loan Amount]],0)</f>
        <v>0</v>
      </c>
      <c r="AN4726" s="14">
        <f>tbl_LoanData[[#This Row],[Amount Paid]]-(Q4726-X4726)</f>
        <v>146294.5</v>
      </c>
      <c r="AO4726" s="14">
        <f>IF(tbl_LoanData[[#This Row],[Application Status]]="Approved",1,0)</f>
        <v>1</v>
      </c>
      <c r="AP4726" s="22" t="str">
        <f t="shared" ca="1" si="220"/>
        <v/>
      </c>
      <c r="AQ4726" s="22" t="str">
        <f t="shared" ca="1" si="221"/>
        <v/>
      </c>
    </row>
    <row r="4727" spans="1:43" ht="14.4" customHeight="1" x14ac:dyDescent="0.3">
      <c r="A4727" s="2" t="s">
        <v>1725</v>
      </c>
      <c r="B4727" s="2" t="s">
        <v>1726</v>
      </c>
      <c r="C4727" s="2" t="s">
        <v>297</v>
      </c>
      <c r="D4727" s="2" t="s">
        <v>101</v>
      </c>
      <c r="E4727" s="2" t="s">
        <v>284</v>
      </c>
      <c r="F4727" s="2">
        <v>55</v>
      </c>
      <c r="G4727" s="2" t="s">
        <v>69</v>
      </c>
      <c r="H4727" s="2" t="s">
        <v>244</v>
      </c>
      <c r="I4727" s="2" t="s">
        <v>48</v>
      </c>
      <c r="J4727" s="3">
        <v>45772</v>
      </c>
      <c r="K4727" s="3"/>
      <c r="L4727" s="2" t="s">
        <v>40</v>
      </c>
      <c r="M4727" s="2" t="s">
        <v>71</v>
      </c>
      <c r="N4727" s="2" t="s">
        <v>137</v>
      </c>
      <c r="O4727" s="4">
        <v>950000</v>
      </c>
      <c r="P4727" s="4">
        <v>219700</v>
      </c>
      <c r="Q4727" s="4">
        <v>730300</v>
      </c>
      <c r="R4727" s="2">
        <v>36</v>
      </c>
      <c r="S4727" s="5">
        <v>11.88</v>
      </c>
      <c r="T4727" s="4">
        <v>27516.080000000002</v>
      </c>
      <c r="U4727" s="2" t="s">
        <v>96</v>
      </c>
      <c r="V4727" s="2" t="s">
        <v>97</v>
      </c>
      <c r="W4727" s="4">
        <v>0</v>
      </c>
      <c r="X4727" s="4">
        <v>0</v>
      </c>
      <c r="Y4727" s="4">
        <v>990578.92</v>
      </c>
      <c r="Z4727" s="2">
        <v>0</v>
      </c>
      <c r="AA4727" s="2" t="s">
        <v>97</v>
      </c>
      <c r="AB4727" s="2" t="s">
        <v>15733</v>
      </c>
      <c r="AC4727" s="2" t="s">
        <v>75</v>
      </c>
      <c r="AD4727" s="2" t="s">
        <v>76</v>
      </c>
      <c r="AE4727" s="5">
        <v>76.87</v>
      </c>
      <c r="AF4727" s="2">
        <v>0</v>
      </c>
      <c r="AG4727" s="2" t="s">
        <v>97</v>
      </c>
      <c r="AH4727" s="2"/>
      <c r="AI4727" s="6" t="str">
        <f t="shared" si="219"/>
        <v>55-64</v>
      </c>
      <c r="AJ4727" s="11">
        <f>YEAR(tbl_LoanData[[#This Row],[Application Date]])</f>
        <v>2025</v>
      </c>
      <c r="AK4727" s="11" t="str">
        <f>TEXT(tbl_LoanData[[#This Row],[Application Date]],"MMMM")</f>
        <v>April</v>
      </c>
      <c r="AL4727" s="12">
        <f>DATE(YEAR(tbl_LoanData[[#This Row],[Application Date]]),MONTH(tbl_LoanData[[#This Row],[Application Date]]),1)</f>
        <v>45748</v>
      </c>
      <c r="AM4727" s="14">
        <f ca="1">IF(AND(tbl_LoanData[[#This Row],[Application Date]]&gt;=EOMONTH(TODAY(),-1)+1,tbl_LoanData[[#This Row],[Application Date]]&lt;=TODAY()),tbl_LoanData[[#This Row],[Loan Amount]],0)</f>
        <v>0</v>
      </c>
      <c r="AN4727" s="14">
        <f>tbl_LoanData[[#This Row],[Amount Paid]]-(Q4727-X4727)</f>
        <v>-730300</v>
      </c>
      <c r="AO4727" s="14">
        <f>IF(tbl_LoanData[[#This Row],[Application Status]]="Approved",1,0)</f>
        <v>0</v>
      </c>
      <c r="AP4727" s="22" t="str">
        <f t="shared" ca="1" si="220"/>
        <v/>
      </c>
      <c r="AQ4727" s="22" t="str">
        <f t="shared" ca="1" si="221"/>
        <v/>
      </c>
    </row>
    <row r="4728" spans="1:43" x14ac:dyDescent="0.3">
      <c r="A4728" s="2" t="s">
        <v>1831</v>
      </c>
      <c r="B4728" s="2" t="s">
        <v>1832</v>
      </c>
      <c r="C4728" s="2" t="s">
        <v>335</v>
      </c>
      <c r="D4728" s="2" t="s">
        <v>102</v>
      </c>
      <c r="E4728" s="2" t="s">
        <v>82</v>
      </c>
      <c r="F4728" s="2">
        <v>58</v>
      </c>
      <c r="G4728" s="2" t="s">
        <v>83</v>
      </c>
      <c r="H4728" s="2" t="s">
        <v>70</v>
      </c>
      <c r="I4728" s="2" t="s">
        <v>50</v>
      </c>
      <c r="J4728" s="3">
        <v>45757</v>
      </c>
      <c r="K4728" s="3"/>
      <c r="L4728" s="2" t="s">
        <v>39</v>
      </c>
      <c r="M4728" s="2" t="s">
        <v>127</v>
      </c>
      <c r="N4728" s="2" t="s">
        <v>152</v>
      </c>
      <c r="O4728" s="4">
        <v>1141000</v>
      </c>
      <c r="P4728" s="4">
        <v>279000</v>
      </c>
      <c r="Q4728" s="4">
        <v>862000</v>
      </c>
      <c r="R4728" s="2">
        <v>18</v>
      </c>
      <c r="S4728" s="5">
        <v>6.6</v>
      </c>
      <c r="T4728" s="4">
        <v>52629.89</v>
      </c>
      <c r="U4728" s="2" t="s">
        <v>96</v>
      </c>
      <c r="V4728" s="2" t="s">
        <v>97</v>
      </c>
      <c r="W4728" s="4">
        <v>0</v>
      </c>
      <c r="X4728" s="4">
        <v>0</v>
      </c>
      <c r="Y4728" s="4">
        <v>947338</v>
      </c>
      <c r="Z4728" s="2">
        <v>0</v>
      </c>
      <c r="AA4728" s="2" t="s">
        <v>97</v>
      </c>
      <c r="AB4728" s="2" t="s">
        <v>15729</v>
      </c>
      <c r="AC4728" s="2" t="s">
        <v>360</v>
      </c>
      <c r="AD4728" s="2" t="s">
        <v>76</v>
      </c>
      <c r="AE4728" s="5">
        <v>75.55</v>
      </c>
      <c r="AF4728" s="2">
        <v>0</v>
      </c>
      <c r="AG4728" s="2" t="s">
        <v>97</v>
      </c>
      <c r="AH4728" s="2"/>
      <c r="AI4728" s="6" t="str">
        <f t="shared" si="219"/>
        <v>55-64</v>
      </c>
      <c r="AJ4728" s="11">
        <f>YEAR(tbl_LoanData[[#This Row],[Application Date]])</f>
        <v>2025</v>
      </c>
      <c r="AK4728" s="11" t="str">
        <f>TEXT(tbl_LoanData[[#This Row],[Application Date]],"MMMM")</f>
        <v>April</v>
      </c>
      <c r="AL4728" s="12">
        <f>DATE(YEAR(tbl_LoanData[[#This Row],[Application Date]]),MONTH(tbl_LoanData[[#This Row],[Application Date]]),1)</f>
        <v>45748</v>
      </c>
      <c r="AM4728" s="14">
        <f ca="1">IF(AND(tbl_LoanData[[#This Row],[Application Date]]&gt;=EOMONTH(TODAY(),-1)+1,tbl_LoanData[[#This Row],[Application Date]]&lt;=TODAY()),tbl_LoanData[[#This Row],[Loan Amount]],0)</f>
        <v>0</v>
      </c>
      <c r="AN4728" s="14">
        <f>tbl_LoanData[[#This Row],[Amount Paid]]-(Q4728-X4728)</f>
        <v>-862000</v>
      </c>
      <c r="AO4728" s="14">
        <f>IF(tbl_LoanData[[#This Row],[Application Status]]="Approved",1,0)</f>
        <v>0</v>
      </c>
      <c r="AP4728" s="22" t="str">
        <f t="shared" ca="1" si="220"/>
        <v/>
      </c>
      <c r="AQ4728" s="22" t="str">
        <f t="shared" ca="1" si="221"/>
        <v/>
      </c>
    </row>
    <row r="4729" spans="1:43" ht="14.4" customHeight="1" x14ac:dyDescent="0.3">
      <c r="A4729" s="2" t="s">
        <v>1921</v>
      </c>
      <c r="B4729" s="2" t="s">
        <v>1922</v>
      </c>
      <c r="C4729" s="2" t="s">
        <v>758</v>
      </c>
      <c r="D4729" s="2" t="s">
        <v>102</v>
      </c>
      <c r="E4729" s="2" t="s">
        <v>135</v>
      </c>
      <c r="F4729" s="2">
        <v>64</v>
      </c>
      <c r="G4729" s="2" t="s">
        <v>83</v>
      </c>
      <c r="H4729" s="2" t="s">
        <v>103</v>
      </c>
      <c r="I4729" s="2" t="s">
        <v>43</v>
      </c>
      <c r="J4729" s="3">
        <v>45748</v>
      </c>
      <c r="K4729" s="3"/>
      <c r="L4729" s="2" t="s">
        <v>39</v>
      </c>
      <c r="M4729" s="2" t="s">
        <v>157</v>
      </c>
      <c r="N4729" s="2" t="s">
        <v>158</v>
      </c>
      <c r="O4729" s="4">
        <v>2051000</v>
      </c>
      <c r="P4729" s="4">
        <v>451200</v>
      </c>
      <c r="Q4729" s="4">
        <v>1599800</v>
      </c>
      <c r="R4729" s="2">
        <v>60</v>
      </c>
      <c r="S4729" s="5">
        <v>9.68</v>
      </c>
      <c r="T4729" s="4">
        <v>39568.39</v>
      </c>
      <c r="U4729" s="2" t="s">
        <v>96</v>
      </c>
      <c r="V4729" s="2" t="s">
        <v>97</v>
      </c>
      <c r="W4729" s="4">
        <v>0</v>
      </c>
      <c r="X4729" s="4">
        <v>0</v>
      </c>
      <c r="Y4729" s="4">
        <v>2374103.2000000002</v>
      </c>
      <c r="Z4729" s="2">
        <v>0</v>
      </c>
      <c r="AA4729" s="2" t="s">
        <v>97</v>
      </c>
      <c r="AB4729" s="2" t="s">
        <v>15733</v>
      </c>
      <c r="AC4729" s="2" t="s">
        <v>129</v>
      </c>
      <c r="AD4729" s="2" t="s">
        <v>76</v>
      </c>
      <c r="AE4729" s="5">
        <v>78</v>
      </c>
      <c r="AF4729" s="2">
        <v>0</v>
      </c>
      <c r="AG4729" s="2" t="s">
        <v>97</v>
      </c>
      <c r="AH4729" s="2"/>
      <c r="AI4729" s="6" t="str">
        <f t="shared" si="219"/>
        <v>55-64</v>
      </c>
      <c r="AJ4729" s="11">
        <f>YEAR(tbl_LoanData[[#This Row],[Application Date]])</f>
        <v>2025</v>
      </c>
      <c r="AK4729" s="11" t="str">
        <f>TEXT(tbl_LoanData[[#This Row],[Application Date]],"MMMM")</f>
        <v>April</v>
      </c>
      <c r="AL4729" s="12">
        <f>DATE(YEAR(tbl_LoanData[[#This Row],[Application Date]]),MONTH(tbl_LoanData[[#This Row],[Application Date]]),1)</f>
        <v>45748</v>
      </c>
      <c r="AM4729" s="14">
        <f ca="1">IF(AND(tbl_LoanData[[#This Row],[Application Date]]&gt;=EOMONTH(TODAY(),-1)+1,tbl_LoanData[[#This Row],[Application Date]]&lt;=TODAY()),tbl_LoanData[[#This Row],[Loan Amount]],0)</f>
        <v>0</v>
      </c>
      <c r="AN4729" s="14">
        <f>tbl_LoanData[[#This Row],[Amount Paid]]-(Q4729-X4729)</f>
        <v>-1599800</v>
      </c>
      <c r="AO4729" s="14">
        <f>IF(tbl_LoanData[[#This Row],[Application Status]]="Approved",1,0)</f>
        <v>0</v>
      </c>
      <c r="AP4729" s="22" t="str">
        <f t="shared" ca="1" si="220"/>
        <v/>
      </c>
      <c r="AQ4729" s="22" t="str">
        <f t="shared" ca="1" si="221"/>
        <v/>
      </c>
    </row>
    <row r="4730" spans="1:43" ht="14.4" customHeight="1" x14ac:dyDescent="0.3">
      <c r="A4730" s="2" t="s">
        <v>2089</v>
      </c>
      <c r="B4730" s="2" t="s">
        <v>2090</v>
      </c>
      <c r="C4730" s="2" t="s">
        <v>401</v>
      </c>
      <c r="D4730" s="2" t="s">
        <v>142</v>
      </c>
      <c r="E4730" s="2" t="s">
        <v>92</v>
      </c>
      <c r="F4730" s="2">
        <v>22</v>
      </c>
      <c r="G4730" s="2" t="s">
        <v>83</v>
      </c>
      <c r="H4730" s="2" t="s">
        <v>211</v>
      </c>
      <c r="I4730" s="2" t="s">
        <v>50</v>
      </c>
      <c r="J4730" s="3">
        <v>45763</v>
      </c>
      <c r="K4730" s="3">
        <v>45778</v>
      </c>
      <c r="L4730" s="2" t="s">
        <v>37</v>
      </c>
      <c r="M4730" s="2" t="s">
        <v>199</v>
      </c>
      <c r="N4730" s="2" t="s">
        <v>319</v>
      </c>
      <c r="O4730" s="4">
        <v>247000</v>
      </c>
      <c r="P4730" s="4">
        <v>61900</v>
      </c>
      <c r="Q4730" s="4">
        <v>185100</v>
      </c>
      <c r="R4730" s="2">
        <v>12</v>
      </c>
      <c r="S4730" s="5">
        <v>9.1999999999999993</v>
      </c>
      <c r="T4730" s="4">
        <v>16844.099999999999</v>
      </c>
      <c r="U4730" s="2" t="s">
        <v>73</v>
      </c>
      <c r="V4730" s="2" t="s">
        <v>33</v>
      </c>
      <c r="W4730" s="4">
        <v>202129.2</v>
      </c>
      <c r="X4730" s="4">
        <v>0</v>
      </c>
      <c r="Y4730" s="4">
        <v>202129.2</v>
      </c>
      <c r="Z4730" s="2">
        <v>0</v>
      </c>
      <c r="AA4730" s="2" t="s">
        <v>56</v>
      </c>
      <c r="AB4730" s="2" t="s">
        <v>15728</v>
      </c>
      <c r="AC4730" s="2" t="s">
        <v>106</v>
      </c>
      <c r="AD4730" s="2" t="s">
        <v>76</v>
      </c>
      <c r="AE4730" s="5">
        <v>74.94</v>
      </c>
      <c r="AF4730" s="2">
        <v>0</v>
      </c>
      <c r="AG4730" s="2" t="s">
        <v>77</v>
      </c>
      <c r="AH4730" s="2">
        <v>15</v>
      </c>
      <c r="AI4730" s="6" t="str">
        <f t="shared" si="219"/>
        <v>18-24</v>
      </c>
      <c r="AJ4730" s="11">
        <f>YEAR(tbl_LoanData[[#This Row],[Application Date]])</f>
        <v>2025</v>
      </c>
      <c r="AK4730" s="11" t="str">
        <f>TEXT(tbl_LoanData[[#This Row],[Application Date]],"MMMM")</f>
        <v>April</v>
      </c>
      <c r="AL4730" s="12">
        <f>DATE(YEAR(tbl_LoanData[[#This Row],[Application Date]]),MONTH(tbl_LoanData[[#This Row],[Application Date]]),1)</f>
        <v>45748</v>
      </c>
      <c r="AM4730" s="14">
        <f ca="1">IF(AND(tbl_LoanData[[#This Row],[Application Date]]&gt;=EOMONTH(TODAY(),-1)+1,tbl_LoanData[[#This Row],[Application Date]]&lt;=TODAY()),tbl_LoanData[[#This Row],[Loan Amount]],0)</f>
        <v>0</v>
      </c>
      <c r="AN4730" s="14">
        <f>tbl_LoanData[[#This Row],[Amount Paid]]-(Q4730-X4730)</f>
        <v>17029.200000000012</v>
      </c>
      <c r="AO4730" s="14">
        <f>IF(tbl_LoanData[[#This Row],[Application Status]]="Approved",1,0)</f>
        <v>1</v>
      </c>
      <c r="AP4730" s="22" t="str">
        <f t="shared" ca="1" si="220"/>
        <v/>
      </c>
      <c r="AQ4730" s="22" t="str">
        <f t="shared" ca="1" si="221"/>
        <v/>
      </c>
    </row>
    <row r="4731" spans="1:43" ht="14.4" customHeight="1" x14ac:dyDescent="0.3">
      <c r="A4731" s="2" t="s">
        <v>2141</v>
      </c>
      <c r="B4731" s="2" t="s">
        <v>2142</v>
      </c>
      <c r="C4731" s="2" t="s">
        <v>508</v>
      </c>
      <c r="D4731" s="2" t="s">
        <v>311</v>
      </c>
      <c r="E4731" s="2" t="s">
        <v>101</v>
      </c>
      <c r="F4731" s="2">
        <v>34</v>
      </c>
      <c r="G4731" s="2" t="s">
        <v>83</v>
      </c>
      <c r="H4731" s="2" t="s">
        <v>93</v>
      </c>
      <c r="I4731" s="2" t="s">
        <v>50</v>
      </c>
      <c r="J4731" s="3">
        <v>45773</v>
      </c>
      <c r="K4731" s="3">
        <v>45783</v>
      </c>
      <c r="L4731" s="2" t="s">
        <v>38</v>
      </c>
      <c r="M4731" s="2" t="s">
        <v>85</v>
      </c>
      <c r="N4731" s="2" t="s">
        <v>314</v>
      </c>
      <c r="O4731" s="4">
        <v>1918000</v>
      </c>
      <c r="P4731" s="4">
        <v>255700</v>
      </c>
      <c r="Q4731" s="4">
        <v>1662300</v>
      </c>
      <c r="R4731" s="2">
        <v>36</v>
      </c>
      <c r="S4731" s="5">
        <v>9.6199999999999992</v>
      </c>
      <c r="T4731" s="4">
        <v>59501.1</v>
      </c>
      <c r="U4731" s="2" t="s">
        <v>73</v>
      </c>
      <c r="V4731" s="2" t="s">
        <v>74</v>
      </c>
      <c r="W4731" s="4">
        <v>833015.4</v>
      </c>
      <c r="X4731" s="4">
        <v>1309024.3799999999</v>
      </c>
      <c r="Y4731" s="4">
        <v>2142039.7799999998</v>
      </c>
      <c r="Z4731" s="2">
        <v>29</v>
      </c>
      <c r="AA4731" s="2" t="s">
        <v>57</v>
      </c>
      <c r="AB4731" s="2" t="s">
        <v>15733</v>
      </c>
      <c r="AC4731" s="2" t="s">
        <v>360</v>
      </c>
      <c r="AD4731" s="2" t="s">
        <v>76</v>
      </c>
      <c r="AE4731" s="5">
        <v>86.67</v>
      </c>
      <c r="AF4731" s="2">
        <v>1</v>
      </c>
      <c r="AG4731" s="2" t="s">
        <v>77</v>
      </c>
      <c r="AH4731" s="2">
        <v>10</v>
      </c>
      <c r="AI4731" s="6" t="str">
        <f t="shared" si="219"/>
        <v>25-34</v>
      </c>
      <c r="AJ4731" s="11">
        <f>YEAR(tbl_LoanData[[#This Row],[Application Date]])</f>
        <v>2025</v>
      </c>
      <c r="AK4731" s="11" t="str">
        <f>TEXT(tbl_LoanData[[#This Row],[Application Date]],"MMMM")</f>
        <v>April</v>
      </c>
      <c r="AL4731" s="12">
        <f>DATE(YEAR(tbl_LoanData[[#This Row],[Application Date]]),MONTH(tbl_LoanData[[#This Row],[Application Date]]),1)</f>
        <v>45748</v>
      </c>
      <c r="AM4731" s="14">
        <f ca="1">IF(AND(tbl_LoanData[[#This Row],[Application Date]]&gt;=EOMONTH(TODAY(),-1)+1,tbl_LoanData[[#This Row],[Application Date]]&lt;=TODAY()),tbl_LoanData[[#This Row],[Loan Amount]],0)</f>
        <v>0</v>
      </c>
      <c r="AN4731" s="14">
        <f>tbl_LoanData[[#This Row],[Amount Paid]]-(Q4731-X4731)</f>
        <v>479739.77999999991</v>
      </c>
      <c r="AO4731" s="14">
        <f>IF(tbl_LoanData[[#This Row],[Application Status]]="Approved",1,0)</f>
        <v>1</v>
      </c>
      <c r="AP4731" s="22" t="str">
        <f t="shared" ca="1" si="220"/>
        <v/>
      </c>
      <c r="AQ4731" s="22" t="str">
        <f t="shared" ca="1" si="221"/>
        <v/>
      </c>
    </row>
    <row r="4732" spans="1:43" ht="14.4" customHeight="1" x14ac:dyDescent="0.3">
      <c r="A4732" s="2" t="s">
        <v>2309</v>
      </c>
      <c r="B4732" s="2" t="s">
        <v>2310</v>
      </c>
      <c r="C4732" s="2" t="s">
        <v>809</v>
      </c>
      <c r="D4732" s="2" t="s">
        <v>134</v>
      </c>
      <c r="E4732" s="2" t="s">
        <v>293</v>
      </c>
      <c r="F4732" s="2">
        <v>33</v>
      </c>
      <c r="G4732" s="2" t="s">
        <v>69</v>
      </c>
      <c r="H4732" s="2" t="s">
        <v>259</v>
      </c>
      <c r="I4732" s="2" t="s">
        <v>43</v>
      </c>
      <c r="J4732" s="3">
        <v>45766</v>
      </c>
      <c r="K4732" s="3"/>
      <c r="L4732" s="2" t="s">
        <v>36</v>
      </c>
      <c r="M4732" s="2" t="s">
        <v>94</v>
      </c>
      <c r="N4732" s="2" t="s">
        <v>212</v>
      </c>
      <c r="O4732" s="4">
        <v>1837000</v>
      </c>
      <c r="P4732" s="4">
        <v>574800</v>
      </c>
      <c r="Q4732" s="4">
        <v>1262200</v>
      </c>
      <c r="R4732" s="2">
        <v>48</v>
      </c>
      <c r="S4732" s="5">
        <v>10.199999999999999</v>
      </c>
      <c r="T4732" s="4">
        <v>37024.53</v>
      </c>
      <c r="U4732" s="2" t="s">
        <v>96</v>
      </c>
      <c r="V4732" s="2" t="s">
        <v>97</v>
      </c>
      <c r="W4732" s="4">
        <v>0</v>
      </c>
      <c r="X4732" s="4">
        <v>0</v>
      </c>
      <c r="Y4732" s="4">
        <v>1777177.6000000001</v>
      </c>
      <c r="Z4732" s="2">
        <v>0</v>
      </c>
      <c r="AA4732" s="2" t="s">
        <v>97</v>
      </c>
      <c r="AB4732" s="2" t="s">
        <v>15734</v>
      </c>
      <c r="AC4732" s="2" t="s">
        <v>360</v>
      </c>
      <c r="AD4732" s="2" t="s">
        <v>76</v>
      </c>
      <c r="AE4732" s="5">
        <v>68.709999999999994</v>
      </c>
      <c r="AF4732" s="2">
        <v>0</v>
      </c>
      <c r="AG4732" s="2" t="s">
        <v>97</v>
      </c>
      <c r="AH4732" s="2"/>
      <c r="AI4732" s="6" t="str">
        <f t="shared" si="219"/>
        <v>25-34</v>
      </c>
      <c r="AJ4732" s="11">
        <f>YEAR(tbl_LoanData[[#This Row],[Application Date]])</f>
        <v>2025</v>
      </c>
      <c r="AK4732" s="11" t="str">
        <f>TEXT(tbl_LoanData[[#This Row],[Application Date]],"MMMM")</f>
        <v>April</v>
      </c>
      <c r="AL4732" s="12">
        <f>DATE(YEAR(tbl_LoanData[[#This Row],[Application Date]]),MONTH(tbl_LoanData[[#This Row],[Application Date]]),1)</f>
        <v>45748</v>
      </c>
      <c r="AM4732" s="14">
        <f ca="1">IF(AND(tbl_LoanData[[#This Row],[Application Date]]&gt;=EOMONTH(TODAY(),-1)+1,tbl_LoanData[[#This Row],[Application Date]]&lt;=TODAY()),tbl_LoanData[[#This Row],[Loan Amount]],0)</f>
        <v>0</v>
      </c>
      <c r="AN4732" s="14">
        <f>tbl_LoanData[[#This Row],[Amount Paid]]-(Q4732-X4732)</f>
        <v>-1262200</v>
      </c>
      <c r="AO4732" s="14">
        <f>IF(tbl_LoanData[[#This Row],[Application Status]]="Approved",1,0)</f>
        <v>0</v>
      </c>
      <c r="AP4732" s="22" t="str">
        <f t="shared" ca="1" si="220"/>
        <v/>
      </c>
      <c r="AQ4732" s="22" t="str">
        <f t="shared" ca="1" si="221"/>
        <v/>
      </c>
    </row>
    <row r="4733" spans="1:43" ht="14.4" customHeight="1" x14ac:dyDescent="0.3">
      <c r="A4733" s="2" t="s">
        <v>2319</v>
      </c>
      <c r="B4733" s="2" t="s">
        <v>2320</v>
      </c>
      <c r="C4733" s="2" t="s">
        <v>243</v>
      </c>
      <c r="D4733" s="2" t="s">
        <v>134</v>
      </c>
      <c r="E4733" s="2" t="s">
        <v>118</v>
      </c>
      <c r="F4733" s="2">
        <v>44</v>
      </c>
      <c r="G4733" s="2" t="s">
        <v>83</v>
      </c>
      <c r="H4733" s="2" t="s">
        <v>211</v>
      </c>
      <c r="I4733" s="2" t="s">
        <v>50</v>
      </c>
      <c r="J4733" s="3">
        <v>45750</v>
      </c>
      <c r="K4733" s="3"/>
      <c r="L4733" s="2" t="s">
        <v>36</v>
      </c>
      <c r="M4733" s="2" t="s">
        <v>104</v>
      </c>
      <c r="N4733" s="2" t="s">
        <v>105</v>
      </c>
      <c r="O4733" s="4">
        <v>1314000</v>
      </c>
      <c r="P4733" s="4">
        <v>251700</v>
      </c>
      <c r="Q4733" s="4">
        <v>1062300</v>
      </c>
      <c r="R4733" s="2">
        <v>60</v>
      </c>
      <c r="S4733" s="5">
        <v>5.74</v>
      </c>
      <c r="T4733" s="4">
        <v>22786.34</v>
      </c>
      <c r="U4733" s="2" t="s">
        <v>113</v>
      </c>
      <c r="V4733" s="2" t="s">
        <v>97</v>
      </c>
      <c r="W4733" s="4">
        <v>0</v>
      </c>
      <c r="X4733" s="4">
        <v>0</v>
      </c>
      <c r="Y4733" s="4">
        <v>1367180.1</v>
      </c>
      <c r="Z4733" s="2">
        <v>0</v>
      </c>
      <c r="AA4733" s="2" t="s">
        <v>97</v>
      </c>
      <c r="AB4733" s="2" t="s">
        <v>15728</v>
      </c>
      <c r="AC4733" s="2" t="s">
        <v>213</v>
      </c>
      <c r="AD4733" s="2" t="s">
        <v>76</v>
      </c>
      <c r="AE4733" s="5">
        <v>80.84</v>
      </c>
      <c r="AF4733" s="2">
        <v>0</v>
      </c>
      <c r="AG4733" s="2" t="s">
        <v>97</v>
      </c>
      <c r="AH4733" s="2"/>
      <c r="AI4733" s="6" t="str">
        <f t="shared" si="219"/>
        <v>35-44</v>
      </c>
      <c r="AJ4733" s="11">
        <f>YEAR(tbl_LoanData[[#This Row],[Application Date]])</f>
        <v>2025</v>
      </c>
      <c r="AK4733" s="11" t="str">
        <f>TEXT(tbl_LoanData[[#This Row],[Application Date]],"MMMM")</f>
        <v>April</v>
      </c>
      <c r="AL4733" s="12">
        <f>DATE(YEAR(tbl_LoanData[[#This Row],[Application Date]]),MONTH(tbl_LoanData[[#This Row],[Application Date]]),1)</f>
        <v>45748</v>
      </c>
      <c r="AM4733" s="14">
        <f ca="1">IF(AND(tbl_LoanData[[#This Row],[Application Date]]&gt;=EOMONTH(TODAY(),-1)+1,tbl_LoanData[[#This Row],[Application Date]]&lt;=TODAY()),tbl_LoanData[[#This Row],[Loan Amount]],0)</f>
        <v>0</v>
      </c>
      <c r="AN4733" s="14">
        <f>tbl_LoanData[[#This Row],[Amount Paid]]-(Q4733-X4733)</f>
        <v>-1062300</v>
      </c>
      <c r="AO4733" s="14">
        <f>IF(tbl_LoanData[[#This Row],[Application Status]]="Approved",1,0)</f>
        <v>0</v>
      </c>
      <c r="AP4733" s="22" t="str">
        <f t="shared" ca="1" si="220"/>
        <v/>
      </c>
      <c r="AQ4733" s="22" t="str">
        <f t="shared" ca="1" si="221"/>
        <v/>
      </c>
    </row>
    <row r="4734" spans="1:43" ht="14.4" customHeight="1" x14ac:dyDescent="0.3">
      <c r="A4734" s="2" t="s">
        <v>2359</v>
      </c>
      <c r="B4734" s="2" t="s">
        <v>2360</v>
      </c>
      <c r="C4734" s="2" t="s">
        <v>687</v>
      </c>
      <c r="D4734" s="2" t="s">
        <v>102</v>
      </c>
      <c r="E4734" s="2" t="s">
        <v>465</v>
      </c>
      <c r="F4734" s="2">
        <v>44</v>
      </c>
      <c r="G4734" s="2" t="s">
        <v>83</v>
      </c>
      <c r="H4734" s="2" t="s">
        <v>398</v>
      </c>
      <c r="I4734" s="2" t="s">
        <v>46</v>
      </c>
      <c r="J4734" s="3">
        <v>45764</v>
      </c>
      <c r="K4734" s="3"/>
      <c r="L4734" s="2" t="s">
        <v>39</v>
      </c>
      <c r="M4734" s="2" t="s">
        <v>85</v>
      </c>
      <c r="N4734" s="2" t="s">
        <v>178</v>
      </c>
      <c r="O4734" s="4">
        <v>1911000</v>
      </c>
      <c r="P4734" s="4">
        <v>271200</v>
      </c>
      <c r="Q4734" s="4">
        <v>1639800</v>
      </c>
      <c r="R4734" s="2">
        <v>60</v>
      </c>
      <c r="S4734" s="5">
        <v>11.69</v>
      </c>
      <c r="T4734" s="4">
        <v>43304.38</v>
      </c>
      <c r="U4734" s="2" t="s">
        <v>113</v>
      </c>
      <c r="V4734" s="2" t="s">
        <v>97</v>
      </c>
      <c r="W4734" s="4">
        <v>0</v>
      </c>
      <c r="X4734" s="4">
        <v>0</v>
      </c>
      <c r="Y4734" s="4">
        <v>2598263.1</v>
      </c>
      <c r="Z4734" s="2">
        <v>0</v>
      </c>
      <c r="AA4734" s="2" t="s">
        <v>97</v>
      </c>
      <c r="AB4734" s="2" t="s">
        <v>15731</v>
      </c>
      <c r="AC4734" s="2" t="s">
        <v>106</v>
      </c>
      <c r="AD4734" s="2" t="s">
        <v>76</v>
      </c>
      <c r="AE4734" s="5">
        <v>85.81</v>
      </c>
      <c r="AF4734" s="2">
        <v>0</v>
      </c>
      <c r="AG4734" s="2" t="s">
        <v>97</v>
      </c>
      <c r="AH4734" s="2"/>
      <c r="AI4734" s="6" t="str">
        <f t="shared" si="219"/>
        <v>35-44</v>
      </c>
      <c r="AJ4734" s="11">
        <f>YEAR(tbl_LoanData[[#This Row],[Application Date]])</f>
        <v>2025</v>
      </c>
      <c r="AK4734" s="11" t="str">
        <f>TEXT(tbl_LoanData[[#This Row],[Application Date]],"MMMM")</f>
        <v>April</v>
      </c>
      <c r="AL4734" s="12">
        <f>DATE(YEAR(tbl_LoanData[[#This Row],[Application Date]]),MONTH(tbl_LoanData[[#This Row],[Application Date]]),1)</f>
        <v>45748</v>
      </c>
      <c r="AM4734" s="14">
        <f ca="1">IF(AND(tbl_LoanData[[#This Row],[Application Date]]&gt;=EOMONTH(TODAY(),-1)+1,tbl_LoanData[[#This Row],[Application Date]]&lt;=TODAY()),tbl_LoanData[[#This Row],[Loan Amount]],0)</f>
        <v>0</v>
      </c>
      <c r="AN4734" s="14">
        <f>tbl_LoanData[[#This Row],[Amount Paid]]-(Q4734-X4734)</f>
        <v>-1639800</v>
      </c>
      <c r="AO4734" s="14">
        <f>IF(tbl_LoanData[[#This Row],[Application Status]]="Approved",1,0)</f>
        <v>0</v>
      </c>
      <c r="AP4734" s="22" t="str">
        <f t="shared" ca="1" si="220"/>
        <v/>
      </c>
      <c r="AQ4734" s="22" t="str">
        <f t="shared" ca="1" si="221"/>
        <v/>
      </c>
    </row>
    <row r="4735" spans="1:43" ht="14.4" customHeight="1" x14ac:dyDescent="0.3">
      <c r="A4735" s="2" t="s">
        <v>2451</v>
      </c>
      <c r="B4735" s="2" t="s">
        <v>2452</v>
      </c>
      <c r="C4735" s="2" t="s">
        <v>203</v>
      </c>
      <c r="D4735" s="2" t="s">
        <v>189</v>
      </c>
      <c r="E4735" s="2" t="s">
        <v>183</v>
      </c>
      <c r="F4735" s="2">
        <v>41</v>
      </c>
      <c r="G4735" s="2" t="s">
        <v>69</v>
      </c>
      <c r="H4735" s="2" t="s">
        <v>224</v>
      </c>
      <c r="I4735" s="2" t="s">
        <v>54</v>
      </c>
      <c r="J4735" s="3">
        <v>45759</v>
      </c>
      <c r="K4735" s="3">
        <v>45769</v>
      </c>
      <c r="L4735" s="2" t="s">
        <v>40</v>
      </c>
      <c r="M4735" s="2" t="s">
        <v>111</v>
      </c>
      <c r="N4735" s="2" t="s">
        <v>120</v>
      </c>
      <c r="O4735" s="4">
        <v>1457000</v>
      </c>
      <c r="P4735" s="4">
        <v>391200</v>
      </c>
      <c r="Q4735" s="4">
        <v>1065800</v>
      </c>
      <c r="R4735" s="2">
        <v>36</v>
      </c>
      <c r="S4735" s="5">
        <v>7.96</v>
      </c>
      <c r="T4735" s="4">
        <v>36675.360000000001</v>
      </c>
      <c r="U4735" s="2" t="s">
        <v>73</v>
      </c>
      <c r="V4735" s="2" t="s">
        <v>74</v>
      </c>
      <c r="W4735" s="4">
        <v>586805.76000000001</v>
      </c>
      <c r="X4735" s="4">
        <v>733507.28</v>
      </c>
      <c r="Y4735" s="4">
        <v>1320313.04</v>
      </c>
      <c r="Z4735" s="2">
        <v>0</v>
      </c>
      <c r="AA4735" s="2" t="s">
        <v>56</v>
      </c>
      <c r="AB4735" s="2" t="s">
        <v>15729</v>
      </c>
      <c r="AC4735" s="2" t="s">
        <v>87</v>
      </c>
      <c r="AD4735" s="2" t="s">
        <v>76</v>
      </c>
      <c r="AE4735" s="5">
        <v>73.150000000000006</v>
      </c>
      <c r="AF4735" s="2">
        <v>0</v>
      </c>
      <c r="AG4735" s="2" t="s">
        <v>77</v>
      </c>
      <c r="AH4735" s="2">
        <v>10</v>
      </c>
      <c r="AI4735" s="6" t="str">
        <f t="shared" si="219"/>
        <v>35-44</v>
      </c>
      <c r="AJ4735" s="11">
        <f>YEAR(tbl_LoanData[[#This Row],[Application Date]])</f>
        <v>2025</v>
      </c>
      <c r="AK4735" s="11" t="str">
        <f>TEXT(tbl_LoanData[[#This Row],[Application Date]],"MMMM")</f>
        <v>April</v>
      </c>
      <c r="AL4735" s="12">
        <f>DATE(YEAR(tbl_LoanData[[#This Row],[Application Date]]),MONTH(tbl_LoanData[[#This Row],[Application Date]]),1)</f>
        <v>45748</v>
      </c>
      <c r="AM4735" s="14">
        <f ca="1">IF(AND(tbl_LoanData[[#This Row],[Application Date]]&gt;=EOMONTH(TODAY(),-1)+1,tbl_LoanData[[#This Row],[Application Date]]&lt;=TODAY()),tbl_LoanData[[#This Row],[Loan Amount]],0)</f>
        <v>0</v>
      </c>
      <c r="AN4735" s="14">
        <f>tbl_LoanData[[#This Row],[Amount Paid]]-(Q4735-X4735)</f>
        <v>254513.04000000004</v>
      </c>
      <c r="AO4735" s="14">
        <f>IF(tbl_LoanData[[#This Row],[Application Status]]="Approved",1,0)</f>
        <v>1</v>
      </c>
      <c r="AP4735" s="22" t="str">
        <f t="shared" ca="1" si="220"/>
        <v/>
      </c>
      <c r="AQ4735" s="22" t="str">
        <f t="shared" ca="1" si="221"/>
        <v/>
      </c>
    </row>
    <row r="4736" spans="1:43" ht="14.4" customHeight="1" x14ac:dyDescent="0.3">
      <c r="A4736" s="2" t="s">
        <v>2537</v>
      </c>
      <c r="B4736" s="2" t="s">
        <v>2538</v>
      </c>
      <c r="C4736" s="2" t="s">
        <v>429</v>
      </c>
      <c r="D4736" s="2" t="s">
        <v>176</v>
      </c>
      <c r="E4736" s="2" t="s">
        <v>142</v>
      </c>
      <c r="F4736" s="2">
        <v>40</v>
      </c>
      <c r="G4736" s="2" t="s">
        <v>83</v>
      </c>
      <c r="H4736" s="2" t="s">
        <v>273</v>
      </c>
      <c r="I4736" s="2" t="s">
        <v>45</v>
      </c>
      <c r="J4736" s="3">
        <v>45764</v>
      </c>
      <c r="K4736" s="3">
        <v>45776</v>
      </c>
      <c r="L4736" s="2" t="s">
        <v>38</v>
      </c>
      <c r="M4736" s="2" t="s">
        <v>71</v>
      </c>
      <c r="N4736" s="2" t="s">
        <v>589</v>
      </c>
      <c r="O4736" s="4">
        <v>1492000</v>
      </c>
      <c r="P4736" s="4">
        <v>206800</v>
      </c>
      <c r="Q4736" s="4">
        <v>1285200</v>
      </c>
      <c r="R4736" s="2">
        <v>48</v>
      </c>
      <c r="S4736" s="5">
        <v>8.82</v>
      </c>
      <c r="T4736" s="4">
        <v>36221.22</v>
      </c>
      <c r="U4736" s="2" t="s">
        <v>73</v>
      </c>
      <c r="V4736" s="2" t="s">
        <v>74</v>
      </c>
      <c r="W4736" s="4">
        <v>470875.86</v>
      </c>
      <c r="X4736" s="4">
        <v>1267742.7</v>
      </c>
      <c r="Y4736" s="4">
        <v>1738618.56</v>
      </c>
      <c r="Z4736" s="2">
        <v>56</v>
      </c>
      <c r="AA4736" s="2" t="s">
        <v>58</v>
      </c>
      <c r="AB4736" s="2" t="s">
        <v>15730</v>
      </c>
      <c r="AC4736" s="2" t="s">
        <v>138</v>
      </c>
      <c r="AD4736" s="2" t="s">
        <v>76</v>
      </c>
      <c r="AE4736" s="5">
        <v>86.14</v>
      </c>
      <c r="AF4736" s="2">
        <v>2</v>
      </c>
      <c r="AG4736" s="2" t="s">
        <v>15718</v>
      </c>
      <c r="AH4736" s="2">
        <v>12</v>
      </c>
      <c r="AI4736" s="6" t="str">
        <f t="shared" si="219"/>
        <v>35-44</v>
      </c>
      <c r="AJ4736" s="11">
        <f>YEAR(tbl_LoanData[[#This Row],[Application Date]])</f>
        <v>2025</v>
      </c>
      <c r="AK4736" s="11" t="str">
        <f>TEXT(tbl_LoanData[[#This Row],[Application Date]],"MMMM")</f>
        <v>April</v>
      </c>
      <c r="AL4736" s="12">
        <f>DATE(YEAR(tbl_LoanData[[#This Row],[Application Date]]),MONTH(tbl_LoanData[[#This Row],[Application Date]]),1)</f>
        <v>45748</v>
      </c>
      <c r="AM4736" s="14">
        <f ca="1">IF(AND(tbl_LoanData[[#This Row],[Application Date]]&gt;=EOMONTH(TODAY(),-1)+1,tbl_LoanData[[#This Row],[Application Date]]&lt;=TODAY()),tbl_LoanData[[#This Row],[Loan Amount]],0)</f>
        <v>0</v>
      </c>
      <c r="AN4736" s="14">
        <f>tbl_LoanData[[#This Row],[Amount Paid]]-(Q4736-X4736)</f>
        <v>453418.55999999994</v>
      </c>
      <c r="AO4736" s="14">
        <f>IF(tbl_LoanData[[#This Row],[Application Status]]="Approved",1,0)</f>
        <v>1</v>
      </c>
      <c r="AP4736" s="22" t="str">
        <f t="shared" ca="1" si="220"/>
        <v/>
      </c>
      <c r="AQ4736" s="22" t="str">
        <f t="shared" ca="1" si="221"/>
        <v/>
      </c>
    </row>
    <row r="4737" spans="1:43" ht="14.4" customHeight="1" x14ac:dyDescent="0.3">
      <c r="A4737" s="2" t="s">
        <v>2753</v>
      </c>
      <c r="B4737" s="2" t="s">
        <v>2754</v>
      </c>
      <c r="C4737" s="2" t="s">
        <v>249</v>
      </c>
      <c r="D4737" s="2" t="s">
        <v>101</v>
      </c>
      <c r="E4737" s="2" t="s">
        <v>293</v>
      </c>
      <c r="F4737" s="2">
        <v>36</v>
      </c>
      <c r="G4737" s="2" t="s">
        <v>69</v>
      </c>
      <c r="H4737" s="2" t="s">
        <v>156</v>
      </c>
      <c r="I4737" s="2" t="s">
        <v>45</v>
      </c>
      <c r="J4737" s="3">
        <v>45749</v>
      </c>
      <c r="K4737" s="3">
        <v>45753</v>
      </c>
      <c r="L4737" s="2" t="s">
        <v>40</v>
      </c>
      <c r="M4737" s="2" t="s">
        <v>111</v>
      </c>
      <c r="N4737" s="2" t="s">
        <v>369</v>
      </c>
      <c r="O4737" s="4">
        <v>1171000</v>
      </c>
      <c r="P4737" s="4">
        <v>254400</v>
      </c>
      <c r="Q4737" s="4">
        <v>916600</v>
      </c>
      <c r="R4737" s="2">
        <v>18</v>
      </c>
      <c r="S4737" s="5">
        <v>11.77</v>
      </c>
      <c r="T4737" s="4">
        <v>59912.54</v>
      </c>
      <c r="U4737" s="2" t="s">
        <v>73</v>
      </c>
      <c r="V4737" s="2" t="s">
        <v>74</v>
      </c>
      <c r="W4737" s="4">
        <v>958600.64</v>
      </c>
      <c r="X4737" s="4">
        <v>119825.09</v>
      </c>
      <c r="Y4737" s="4">
        <v>1078425.73</v>
      </c>
      <c r="Z4737" s="2">
        <v>0</v>
      </c>
      <c r="AA4737" s="2" t="s">
        <v>56</v>
      </c>
      <c r="AB4737" s="2" t="s">
        <v>15729</v>
      </c>
      <c r="AC4737" s="2" t="s">
        <v>129</v>
      </c>
      <c r="AD4737" s="2" t="s">
        <v>76</v>
      </c>
      <c r="AE4737" s="5">
        <v>78.27</v>
      </c>
      <c r="AF4737" s="2">
        <v>0</v>
      </c>
      <c r="AG4737" s="2" t="s">
        <v>77</v>
      </c>
      <c r="AH4737" s="2">
        <v>4</v>
      </c>
      <c r="AI4737" s="6" t="str">
        <f t="shared" si="219"/>
        <v>35-44</v>
      </c>
      <c r="AJ4737" s="11">
        <f>YEAR(tbl_LoanData[[#This Row],[Application Date]])</f>
        <v>2025</v>
      </c>
      <c r="AK4737" s="11" t="str">
        <f>TEXT(tbl_LoanData[[#This Row],[Application Date]],"MMMM")</f>
        <v>April</v>
      </c>
      <c r="AL4737" s="12">
        <f>DATE(YEAR(tbl_LoanData[[#This Row],[Application Date]]),MONTH(tbl_LoanData[[#This Row],[Application Date]]),1)</f>
        <v>45748</v>
      </c>
      <c r="AM4737" s="14">
        <f ca="1">IF(AND(tbl_LoanData[[#This Row],[Application Date]]&gt;=EOMONTH(TODAY(),-1)+1,tbl_LoanData[[#This Row],[Application Date]]&lt;=TODAY()),tbl_LoanData[[#This Row],[Loan Amount]],0)</f>
        <v>0</v>
      </c>
      <c r="AN4737" s="14">
        <f>tbl_LoanData[[#This Row],[Amount Paid]]-(Q4737-X4737)</f>
        <v>161825.72999999998</v>
      </c>
      <c r="AO4737" s="14">
        <f>IF(tbl_LoanData[[#This Row],[Application Status]]="Approved",1,0)</f>
        <v>1</v>
      </c>
      <c r="AP4737" s="22" t="str">
        <f t="shared" ca="1" si="220"/>
        <v/>
      </c>
      <c r="AQ4737" s="22" t="str">
        <f t="shared" ca="1" si="221"/>
        <v/>
      </c>
    </row>
    <row r="4738" spans="1:43" x14ac:dyDescent="0.3">
      <c r="A4738" s="2" t="s">
        <v>2799</v>
      </c>
      <c r="B4738" s="2" t="s">
        <v>2800</v>
      </c>
      <c r="C4738" s="2" t="s">
        <v>393</v>
      </c>
      <c r="D4738" s="2" t="s">
        <v>101</v>
      </c>
      <c r="E4738" s="2" t="s">
        <v>134</v>
      </c>
      <c r="F4738" s="2">
        <v>61</v>
      </c>
      <c r="G4738" s="2" t="s">
        <v>83</v>
      </c>
      <c r="H4738" s="2" t="s">
        <v>259</v>
      </c>
      <c r="I4738" s="2" t="s">
        <v>43</v>
      </c>
      <c r="J4738" s="3">
        <v>45752</v>
      </c>
      <c r="K4738" s="3">
        <v>45768</v>
      </c>
      <c r="L4738" s="2" t="s">
        <v>37</v>
      </c>
      <c r="M4738" s="2" t="s">
        <v>199</v>
      </c>
      <c r="N4738" s="2" t="s">
        <v>319</v>
      </c>
      <c r="O4738" s="4">
        <v>239000</v>
      </c>
      <c r="P4738" s="4">
        <v>63100</v>
      </c>
      <c r="Q4738" s="4">
        <v>175900</v>
      </c>
      <c r="R4738" s="2">
        <v>60</v>
      </c>
      <c r="S4738" s="5">
        <v>14.33</v>
      </c>
      <c r="T4738" s="4">
        <v>5032.21</v>
      </c>
      <c r="U4738" s="2" t="s">
        <v>73</v>
      </c>
      <c r="V4738" s="2" t="s">
        <v>74</v>
      </c>
      <c r="W4738" s="4">
        <v>80515.360000000001</v>
      </c>
      <c r="X4738" s="4">
        <v>221416.99</v>
      </c>
      <c r="Y4738" s="4">
        <v>301932.34999999998</v>
      </c>
      <c r="Z4738" s="2">
        <v>0</v>
      </c>
      <c r="AA4738" s="2" t="s">
        <v>56</v>
      </c>
      <c r="AB4738" s="2" t="s">
        <v>15733</v>
      </c>
      <c r="AC4738" s="2" t="s">
        <v>106</v>
      </c>
      <c r="AD4738" s="2" t="s">
        <v>76</v>
      </c>
      <c r="AE4738" s="5">
        <v>73.599999999999994</v>
      </c>
      <c r="AF4738" s="2">
        <v>0</v>
      </c>
      <c r="AG4738" s="2" t="s">
        <v>77</v>
      </c>
      <c r="AH4738" s="2">
        <v>16</v>
      </c>
      <c r="AI4738" s="6" t="str">
        <f t="shared" ref="AI4738:AI4801" si="222">IF(F4738&lt;25,"18-24",IF(F4738&lt;35,"25-34",IF(F4738&lt;45,"35-44",IF(F4738&lt;55,"45-54",IF(F4738&lt;65,"55-64","65+")))))</f>
        <v>55-64</v>
      </c>
      <c r="AJ4738" s="11">
        <f>YEAR(tbl_LoanData[[#This Row],[Application Date]])</f>
        <v>2025</v>
      </c>
      <c r="AK4738" s="11" t="str">
        <f>TEXT(tbl_LoanData[[#This Row],[Application Date]],"MMMM")</f>
        <v>April</v>
      </c>
      <c r="AL4738" s="12">
        <f>DATE(YEAR(tbl_LoanData[[#This Row],[Application Date]]),MONTH(tbl_LoanData[[#This Row],[Application Date]]),1)</f>
        <v>45748</v>
      </c>
      <c r="AM4738" s="14">
        <f ca="1">IF(AND(tbl_LoanData[[#This Row],[Application Date]]&gt;=EOMONTH(TODAY(),-1)+1,tbl_LoanData[[#This Row],[Application Date]]&lt;=TODAY()),tbl_LoanData[[#This Row],[Loan Amount]],0)</f>
        <v>0</v>
      </c>
      <c r="AN4738" s="14">
        <f>tbl_LoanData[[#This Row],[Amount Paid]]-(Q4738-X4738)</f>
        <v>126032.34999999999</v>
      </c>
      <c r="AO4738" s="14">
        <f>IF(tbl_LoanData[[#This Row],[Application Status]]="Approved",1,0)</f>
        <v>1</v>
      </c>
      <c r="AP4738" s="22" t="str">
        <f t="shared" ref="AP4738:AP4801" ca="1" si="223">IF(AND(J4738&gt;=DATE(YEAR(TODAY()),MONTH(TODAY()),1),J4738&lt;=TODAY()),"Current MTD",IF(AND(J4738&gt;=EOMONTH(TODAY(),-2)+1,J4738&lt;=EOMONTH(TODAY(),-1)),"Previous MTD",""))</f>
        <v/>
      </c>
      <c r="AQ4738" s="22" t="str">
        <f t="shared" ref="AQ4738:AQ4801" ca="1" si="224">IF(AND(J4738&gt;=DATE(YEAR(TODAY()),MONTH(TODAY()),1),J4738&lt;=TODAY()),TEXT(DATE(YEAR(TODAY()),MONTH(TODAY()),1),"mmm d")&amp;"–"&amp;DAY(TODAY()),IF(AND(J4738&gt;=EOMONTH(TODAY(),-2)+1,J4738&lt;=EOMONTH(TODAY(),-1)),""&amp;TEXT(EOMONTH(TODAY(),-2)+1,"mmm d")&amp;"–"&amp;DAY(TODAY()),""))</f>
        <v/>
      </c>
    </row>
    <row r="4739" spans="1:43" x14ac:dyDescent="0.3">
      <c r="A4739" s="2" t="s">
        <v>2803</v>
      </c>
      <c r="B4739" s="2" t="s">
        <v>2804</v>
      </c>
      <c r="C4739" s="2" t="s">
        <v>435</v>
      </c>
      <c r="D4739" s="2" t="s">
        <v>134</v>
      </c>
      <c r="E4739" s="2" t="s">
        <v>134</v>
      </c>
      <c r="F4739" s="2">
        <v>60</v>
      </c>
      <c r="G4739" s="2" t="s">
        <v>83</v>
      </c>
      <c r="H4739" s="2" t="s">
        <v>398</v>
      </c>
      <c r="I4739" s="2" t="s">
        <v>46</v>
      </c>
      <c r="J4739" s="3">
        <v>45759</v>
      </c>
      <c r="K4739" s="3"/>
      <c r="L4739" s="2" t="s">
        <v>36</v>
      </c>
      <c r="M4739" s="2" t="s">
        <v>85</v>
      </c>
      <c r="N4739" s="2" t="s">
        <v>344</v>
      </c>
      <c r="O4739" s="4">
        <v>1830000</v>
      </c>
      <c r="P4739" s="4">
        <v>252200</v>
      </c>
      <c r="Q4739" s="4">
        <v>1577800</v>
      </c>
      <c r="R4739" s="2">
        <v>60</v>
      </c>
      <c r="S4739" s="5">
        <v>5.97</v>
      </c>
      <c r="T4739" s="4">
        <v>34146.22</v>
      </c>
      <c r="U4739" s="2" t="s">
        <v>113</v>
      </c>
      <c r="V4739" s="2" t="s">
        <v>97</v>
      </c>
      <c r="W4739" s="4">
        <v>0</v>
      </c>
      <c r="X4739" s="4">
        <v>0</v>
      </c>
      <c r="Y4739" s="4">
        <v>2048773.3</v>
      </c>
      <c r="Z4739" s="2">
        <v>0</v>
      </c>
      <c r="AA4739" s="2" t="s">
        <v>97</v>
      </c>
      <c r="AB4739" s="2" t="s">
        <v>15728</v>
      </c>
      <c r="AC4739" s="2" t="s">
        <v>106</v>
      </c>
      <c r="AD4739" s="2" t="s">
        <v>76</v>
      </c>
      <c r="AE4739" s="5">
        <v>86.22</v>
      </c>
      <c r="AF4739" s="2">
        <v>0</v>
      </c>
      <c r="AG4739" s="2" t="s">
        <v>97</v>
      </c>
      <c r="AH4739" s="2"/>
      <c r="AI4739" s="6" t="str">
        <f t="shared" si="222"/>
        <v>55-64</v>
      </c>
      <c r="AJ4739" s="11">
        <f>YEAR(tbl_LoanData[[#This Row],[Application Date]])</f>
        <v>2025</v>
      </c>
      <c r="AK4739" s="11" t="str">
        <f>TEXT(tbl_LoanData[[#This Row],[Application Date]],"MMMM")</f>
        <v>April</v>
      </c>
      <c r="AL4739" s="12">
        <f>DATE(YEAR(tbl_LoanData[[#This Row],[Application Date]]),MONTH(tbl_LoanData[[#This Row],[Application Date]]),1)</f>
        <v>45748</v>
      </c>
      <c r="AM4739" s="14">
        <f ca="1">IF(AND(tbl_LoanData[[#This Row],[Application Date]]&gt;=EOMONTH(TODAY(),-1)+1,tbl_LoanData[[#This Row],[Application Date]]&lt;=TODAY()),tbl_LoanData[[#This Row],[Loan Amount]],0)</f>
        <v>0</v>
      </c>
      <c r="AN4739" s="14">
        <f>tbl_LoanData[[#This Row],[Amount Paid]]-(Q4739-X4739)</f>
        <v>-1577800</v>
      </c>
      <c r="AO4739" s="14">
        <f>IF(tbl_LoanData[[#This Row],[Application Status]]="Approved",1,0)</f>
        <v>0</v>
      </c>
      <c r="AP4739" s="22" t="str">
        <f t="shared" ca="1" si="223"/>
        <v/>
      </c>
      <c r="AQ4739" s="22" t="str">
        <f t="shared" ca="1" si="224"/>
        <v/>
      </c>
    </row>
    <row r="4740" spans="1:43" ht="14.4" customHeight="1" x14ac:dyDescent="0.3">
      <c r="A4740" s="2" t="s">
        <v>2805</v>
      </c>
      <c r="B4740" s="2" t="s">
        <v>2806</v>
      </c>
      <c r="C4740" s="2" t="s">
        <v>393</v>
      </c>
      <c r="D4740" s="2" t="s">
        <v>118</v>
      </c>
      <c r="E4740" s="2" t="s">
        <v>255</v>
      </c>
      <c r="F4740" s="2">
        <v>58</v>
      </c>
      <c r="G4740" s="2" t="s">
        <v>83</v>
      </c>
      <c r="H4740" s="2" t="s">
        <v>516</v>
      </c>
      <c r="I4740" s="2" t="s">
        <v>53</v>
      </c>
      <c r="J4740" s="3">
        <v>45754</v>
      </c>
      <c r="K4740" s="3">
        <v>45756</v>
      </c>
      <c r="L4740" s="2" t="s">
        <v>40</v>
      </c>
      <c r="M4740" s="2" t="s">
        <v>94</v>
      </c>
      <c r="N4740" s="2" t="s">
        <v>4</v>
      </c>
      <c r="O4740" s="4">
        <v>734000</v>
      </c>
      <c r="P4740" s="4">
        <v>142300</v>
      </c>
      <c r="Q4740" s="4">
        <v>591700</v>
      </c>
      <c r="R4740" s="2">
        <v>18</v>
      </c>
      <c r="S4740" s="5">
        <v>6.39</v>
      </c>
      <c r="T4740" s="4">
        <v>36023.019999999997</v>
      </c>
      <c r="U4740" s="2" t="s">
        <v>73</v>
      </c>
      <c r="V4740" s="2" t="s">
        <v>74</v>
      </c>
      <c r="W4740" s="4">
        <v>576368.31999999995</v>
      </c>
      <c r="X4740" s="4">
        <v>72046.12</v>
      </c>
      <c r="Y4740" s="4">
        <v>648414.43999999994</v>
      </c>
      <c r="Z4740" s="2">
        <v>0</v>
      </c>
      <c r="AA4740" s="2" t="s">
        <v>56</v>
      </c>
      <c r="AB4740" s="2" t="s">
        <v>15729</v>
      </c>
      <c r="AC4740" s="2" t="s">
        <v>138</v>
      </c>
      <c r="AD4740" s="2" t="s">
        <v>76</v>
      </c>
      <c r="AE4740" s="5">
        <v>80.61</v>
      </c>
      <c r="AF4740" s="2">
        <v>0</v>
      </c>
      <c r="AG4740" s="2" t="s">
        <v>77</v>
      </c>
      <c r="AH4740" s="2">
        <v>2</v>
      </c>
      <c r="AI4740" s="6" t="str">
        <f t="shared" si="222"/>
        <v>55-64</v>
      </c>
      <c r="AJ4740" s="11">
        <f>YEAR(tbl_LoanData[[#This Row],[Application Date]])</f>
        <v>2025</v>
      </c>
      <c r="AK4740" s="11" t="str">
        <f>TEXT(tbl_LoanData[[#This Row],[Application Date]],"MMMM")</f>
        <v>April</v>
      </c>
      <c r="AL4740" s="12">
        <f>DATE(YEAR(tbl_LoanData[[#This Row],[Application Date]]),MONTH(tbl_LoanData[[#This Row],[Application Date]]),1)</f>
        <v>45748</v>
      </c>
      <c r="AM4740" s="14">
        <f ca="1">IF(AND(tbl_LoanData[[#This Row],[Application Date]]&gt;=EOMONTH(TODAY(),-1)+1,tbl_LoanData[[#This Row],[Application Date]]&lt;=TODAY()),tbl_LoanData[[#This Row],[Loan Amount]],0)</f>
        <v>0</v>
      </c>
      <c r="AN4740" s="14">
        <f>tbl_LoanData[[#This Row],[Amount Paid]]-(Q4740-X4740)</f>
        <v>56714.439999999944</v>
      </c>
      <c r="AO4740" s="14">
        <f>IF(tbl_LoanData[[#This Row],[Application Status]]="Approved",1,0)</f>
        <v>1</v>
      </c>
      <c r="AP4740" s="22" t="str">
        <f t="shared" ca="1" si="223"/>
        <v/>
      </c>
      <c r="AQ4740" s="22" t="str">
        <f t="shared" ca="1" si="224"/>
        <v/>
      </c>
    </row>
    <row r="4741" spans="1:43" ht="14.4" customHeight="1" x14ac:dyDescent="0.3">
      <c r="A4741" s="2" t="s">
        <v>2833</v>
      </c>
      <c r="B4741" s="2" t="s">
        <v>2834</v>
      </c>
      <c r="C4741" s="2" t="s">
        <v>644</v>
      </c>
      <c r="D4741" s="2" t="s">
        <v>118</v>
      </c>
      <c r="E4741" s="2" t="s">
        <v>323</v>
      </c>
      <c r="F4741" s="2">
        <v>23</v>
      </c>
      <c r="G4741" s="2" t="s">
        <v>83</v>
      </c>
      <c r="H4741" s="2" t="s">
        <v>265</v>
      </c>
      <c r="I4741" s="2" t="s">
        <v>44</v>
      </c>
      <c r="J4741" s="3">
        <v>45756</v>
      </c>
      <c r="K4741" s="3">
        <v>45762</v>
      </c>
      <c r="L4741" s="2" t="s">
        <v>39</v>
      </c>
      <c r="M4741" s="2" t="s">
        <v>85</v>
      </c>
      <c r="N4741" s="2" t="s">
        <v>324</v>
      </c>
      <c r="O4741" s="4">
        <v>2498000</v>
      </c>
      <c r="P4741" s="4">
        <v>839000</v>
      </c>
      <c r="Q4741" s="4">
        <v>1659000</v>
      </c>
      <c r="R4741" s="2">
        <v>36</v>
      </c>
      <c r="S4741" s="5">
        <v>7.9</v>
      </c>
      <c r="T4741" s="4">
        <v>57005.08</v>
      </c>
      <c r="U4741" s="2" t="s">
        <v>73</v>
      </c>
      <c r="V4741" s="2" t="s">
        <v>74</v>
      </c>
      <c r="W4741" s="4">
        <v>855076.2</v>
      </c>
      <c r="X4741" s="4">
        <v>1197106.8</v>
      </c>
      <c r="Y4741" s="4">
        <v>2052183</v>
      </c>
      <c r="Z4741" s="2">
        <v>30</v>
      </c>
      <c r="AA4741" s="2" t="s">
        <v>57</v>
      </c>
      <c r="AB4741" s="2" t="s">
        <v>15728</v>
      </c>
      <c r="AC4741" s="2" t="s">
        <v>87</v>
      </c>
      <c r="AD4741" s="2" t="s">
        <v>76</v>
      </c>
      <c r="AE4741" s="5">
        <v>66.41</v>
      </c>
      <c r="AF4741" s="2">
        <v>1</v>
      </c>
      <c r="AG4741" s="2" t="s">
        <v>77</v>
      </c>
      <c r="AH4741" s="2">
        <v>6</v>
      </c>
      <c r="AI4741" s="6" t="str">
        <f t="shared" si="222"/>
        <v>18-24</v>
      </c>
      <c r="AJ4741" s="11">
        <f>YEAR(tbl_LoanData[[#This Row],[Application Date]])</f>
        <v>2025</v>
      </c>
      <c r="AK4741" s="11" t="str">
        <f>TEXT(tbl_LoanData[[#This Row],[Application Date]],"MMMM")</f>
        <v>April</v>
      </c>
      <c r="AL4741" s="12">
        <f>DATE(YEAR(tbl_LoanData[[#This Row],[Application Date]]),MONTH(tbl_LoanData[[#This Row],[Application Date]]),1)</f>
        <v>45748</v>
      </c>
      <c r="AM4741" s="14">
        <f ca="1">IF(AND(tbl_LoanData[[#This Row],[Application Date]]&gt;=EOMONTH(TODAY(),-1)+1,tbl_LoanData[[#This Row],[Application Date]]&lt;=TODAY()),tbl_LoanData[[#This Row],[Loan Amount]],0)</f>
        <v>0</v>
      </c>
      <c r="AN4741" s="14">
        <f>tbl_LoanData[[#This Row],[Amount Paid]]-(Q4741-X4741)</f>
        <v>393183</v>
      </c>
      <c r="AO4741" s="14">
        <f>IF(tbl_LoanData[[#This Row],[Application Status]]="Approved",1,0)</f>
        <v>1</v>
      </c>
      <c r="AP4741" s="22" t="str">
        <f t="shared" ca="1" si="223"/>
        <v/>
      </c>
      <c r="AQ4741" s="22" t="str">
        <f t="shared" ca="1" si="224"/>
        <v/>
      </c>
    </row>
    <row r="4742" spans="1:43" ht="14.4" customHeight="1" x14ac:dyDescent="0.3">
      <c r="A4742" s="2" t="s">
        <v>2843</v>
      </c>
      <c r="B4742" s="2" t="s">
        <v>2844</v>
      </c>
      <c r="C4742" s="2" t="s">
        <v>405</v>
      </c>
      <c r="D4742" s="2" t="s">
        <v>189</v>
      </c>
      <c r="E4742" s="2" t="s">
        <v>406</v>
      </c>
      <c r="F4742" s="2">
        <v>49</v>
      </c>
      <c r="G4742" s="2" t="s">
        <v>69</v>
      </c>
      <c r="H4742" s="2" t="s">
        <v>110</v>
      </c>
      <c r="I4742" s="2" t="s">
        <v>46</v>
      </c>
      <c r="J4742" s="3">
        <v>45751</v>
      </c>
      <c r="K4742" s="3"/>
      <c r="L4742" s="2" t="s">
        <v>38</v>
      </c>
      <c r="M4742" s="2" t="s">
        <v>127</v>
      </c>
      <c r="N4742" s="2" t="s">
        <v>128</v>
      </c>
      <c r="O4742" s="4">
        <v>1379000</v>
      </c>
      <c r="P4742" s="4">
        <v>399400</v>
      </c>
      <c r="Q4742" s="4">
        <v>979600</v>
      </c>
      <c r="R4742" s="2">
        <v>24</v>
      </c>
      <c r="S4742" s="5">
        <v>12.49</v>
      </c>
      <c r="T4742" s="4">
        <v>51012.67</v>
      </c>
      <c r="U4742" s="2" t="s">
        <v>113</v>
      </c>
      <c r="V4742" s="2" t="s">
        <v>97</v>
      </c>
      <c r="W4742" s="4">
        <v>0</v>
      </c>
      <c r="X4742" s="4">
        <v>0</v>
      </c>
      <c r="Y4742" s="4">
        <v>1224304.08</v>
      </c>
      <c r="Z4742" s="2">
        <v>0</v>
      </c>
      <c r="AA4742" s="2" t="s">
        <v>97</v>
      </c>
      <c r="AB4742" s="2" t="s">
        <v>15736</v>
      </c>
      <c r="AC4742" s="2" t="s">
        <v>106</v>
      </c>
      <c r="AD4742" s="2" t="s">
        <v>76</v>
      </c>
      <c r="AE4742" s="5">
        <v>71.040000000000006</v>
      </c>
      <c r="AF4742" s="2">
        <v>0</v>
      </c>
      <c r="AG4742" s="2" t="s">
        <v>97</v>
      </c>
      <c r="AH4742" s="2"/>
      <c r="AI4742" s="6" t="str">
        <f t="shared" si="222"/>
        <v>45-54</v>
      </c>
      <c r="AJ4742" s="11">
        <f>YEAR(tbl_LoanData[[#This Row],[Application Date]])</f>
        <v>2025</v>
      </c>
      <c r="AK4742" s="11" t="str">
        <f>TEXT(tbl_LoanData[[#This Row],[Application Date]],"MMMM")</f>
        <v>April</v>
      </c>
      <c r="AL4742" s="12">
        <f>DATE(YEAR(tbl_LoanData[[#This Row],[Application Date]]),MONTH(tbl_LoanData[[#This Row],[Application Date]]),1)</f>
        <v>45748</v>
      </c>
      <c r="AM4742" s="14">
        <f ca="1">IF(AND(tbl_LoanData[[#This Row],[Application Date]]&gt;=EOMONTH(TODAY(),-1)+1,tbl_LoanData[[#This Row],[Application Date]]&lt;=TODAY()),tbl_LoanData[[#This Row],[Loan Amount]],0)</f>
        <v>0</v>
      </c>
      <c r="AN4742" s="14">
        <f>tbl_LoanData[[#This Row],[Amount Paid]]-(Q4742-X4742)</f>
        <v>-979600</v>
      </c>
      <c r="AO4742" s="14">
        <f>IF(tbl_LoanData[[#This Row],[Application Status]]="Approved",1,0)</f>
        <v>0</v>
      </c>
      <c r="AP4742" s="22" t="str">
        <f t="shared" ca="1" si="223"/>
        <v/>
      </c>
      <c r="AQ4742" s="22" t="str">
        <f t="shared" ca="1" si="224"/>
        <v/>
      </c>
    </row>
    <row r="4743" spans="1:43" ht="14.4" customHeight="1" x14ac:dyDescent="0.3">
      <c r="A4743" s="2" t="s">
        <v>2951</v>
      </c>
      <c r="B4743" s="2" t="s">
        <v>2952</v>
      </c>
      <c r="C4743" s="2" t="s">
        <v>171</v>
      </c>
      <c r="D4743" s="2" t="s">
        <v>209</v>
      </c>
      <c r="E4743" s="2" t="s">
        <v>125</v>
      </c>
      <c r="F4743" s="2">
        <v>59</v>
      </c>
      <c r="G4743" s="2" t="s">
        <v>69</v>
      </c>
      <c r="H4743" s="2" t="s">
        <v>191</v>
      </c>
      <c r="I4743" s="2" t="s">
        <v>51</v>
      </c>
      <c r="J4743" s="3">
        <v>45772</v>
      </c>
      <c r="K4743" s="3"/>
      <c r="L4743" s="2" t="s">
        <v>40</v>
      </c>
      <c r="M4743" s="2" t="s">
        <v>157</v>
      </c>
      <c r="N4743" s="2" t="s">
        <v>299</v>
      </c>
      <c r="O4743" s="4">
        <v>915000</v>
      </c>
      <c r="P4743" s="4">
        <v>184400</v>
      </c>
      <c r="Q4743" s="4">
        <v>730600</v>
      </c>
      <c r="R4743" s="2">
        <v>60</v>
      </c>
      <c r="S4743" s="5">
        <v>10.56</v>
      </c>
      <c r="T4743" s="4">
        <v>18605.95</v>
      </c>
      <c r="U4743" s="2" t="s">
        <v>113</v>
      </c>
      <c r="V4743" s="2" t="s">
        <v>97</v>
      </c>
      <c r="W4743" s="4">
        <v>0</v>
      </c>
      <c r="X4743" s="4">
        <v>0</v>
      </c>
      <c r="Y4743" s="4">
        <v>1116356.8</v>
      </c>
      <c r="Z4743" s="2">
        <v>0</v>
      </c>
      <c r="AA4743" s="2" t="s">
        <v>97</v>
      </c>
      <c r="AB4743" s="2" t="s">
        <v>15733</v>
      </c>
      <c r="AC4743" s="2" t="s">
        <v>106</v>
      </c>
      <c r="AD4743" s="2" t="s">
        <v>76</v>
      </c>
      <c r="AE4743" s="5">
        <v>79.849999999999994</v>
      </c>
      <c r="AF4743" s="2">
        <v>0</v>
      </c>
      <c r="AG4743" s="2" t="s">
        <v>97</v>
      </c>
      <c r="AH4743" s="2"/>
      <c r="AI4743" s="6" t="str">
        <f t="shared" si="222"/>
        <v>55-64</v>
      </c>
      <c r="AJ4743" s="11">
        <f>YEAR(tbl_LoanData[[#This Row],[Application Date]])</f>
        <v>2025</v>
      </c>
      <c r="AK4743" s="11" t="str">
        <f>TEXT(tbl_LoanData[[#This Row],[Application Date]],"MMMM")</f>
        <v>April</v>
      </c>
      <c r="AL4743" s="12">
        <f>DATE(YEAR(tbl_LoanData[[#This Row],[Application Date]]),MONTH(tbl_LoanData[[#This Row],[Application Date]]),1)</f>
        <v>45748</v>
      </c>
      <c r="AM4743" s="14">
        <f ca="1">IF(AND(tbl_LoanData[[#This Row],[Application Date]]&gt;=EOMONTH(TODAY(),-1)+1,tbl_LoanData[[#This Row],[Application Date]]&lt;=TODAY()),tbl_LoanData[[#This Row],[Loan Amount]],0)</f>
        <v>0</v>
      </c>
      <c r="AN4743" s="14">
        <f>tbl_LoanData[[#This Row],[Amount Paid]]-(Q4743-X4743)</f>
        <v>-730600</v>
      </c>
      <c r="AO4743" s="14">
        <f>IF(tbl_LoanData[[#This Row],[Application Status]]="Approved",1,0)</f>
        <v>0</v>
      </c>
      <c r="AP4743" s="22" t="str">
        <f t="shared" ca="1" si="223"/>
        <v/>
      </c>
      <c r="AQ4743" s="22" t="str">
        <f t="shared" ca="1" si="224"/>
        <v/>
      </c>
    </row>
    <row r="4744" spans="1:43" ht="14.4" customHeight="1" x14ac:dyDescent="0.3">
      <c r="A4744" s="2" t="s">
        <v>2957</v>
      </c>
      <c r="B4744" s="2" t="s">
        <v>2958</v>
      </c>
      <c r="C4744" s="2" t="s">
        <v>155</v>
      </c>
      <c r="D4744" s="2" t="s">
        <v>118</v>
      </c>
      <c r="E4744" s="2" t="s">
        <v>81</v>
      </c>
      <c r="F4744" s="2">
        <v>58</v>
      </c>
      <c r="G4744" s="2" t="s">
        <v>83</v>
      </c>
      <c r="H4744" s="2" t="s">
        <v>156</v>
      </c>
      <c r="I4744" s="2" t="s">
        <v>45</v>
      </c>
      <c r="J4744" s="3">
        <v>45764</v>
      </c>
      <c r="K4744" s="3">
        <v>45777</v>
      </c>
      <c r="L4744" s="2" t="s">
        <v>39</v>
      </c>
      <c r="M4744" s="2" t="s">
        <v>94</v>
      </c>
      <c r="N4744" s="2" t="s">
        <v>418</v>
      </c>
      <c r="O4744" s="4">
        <v>1934000</v>
      </c>
      <c r="P4744" s="4">
        <v>545400</v>
      </c>
      <c r="Q4744" s="4">
        <v>1388600</v>
      </c>
      <c r="R4744" s="2">
        <v>24</v>
      </c>
      <c r="S4744" s="5">
        <v>12.12</v>
      </c>
      <c r="T4744" s="4">
        <v>71883.19</v>
      </c>
      <c r="U4744" s="2" t="s">
        <v>73</v>
      </c>
      <c r="V4744" s="2" t="s">
        <v>74</v>
      </c>
      <c r="W4744" s="4">
        <v>862598.28</v>
      </c>
      <c r="X4744" s="4">
        <v>862598.36</v>
      </c>
      <c r="Y4744" s="4">
        <v>1725196.64</v>
      </c>
      <c r="Z4744" s="2">
        <v>96</v>
      </c>
      <c r="AA4744" s="2" t="s">
        <v>60</v>
      </c>
      <c r="AB4744" s="2" t="s">
        <v>15728</v>
      </c>
      <c r="AC4744" s="2" t="s">
        <v>75</v>
      </c>
      <c r="AD4744" s="2" t="s">
        <v>76</v>
      </c>
      <c r="AE4744" s="5">
        <v>71.8</v>
      </c>
      <c r="AF4744" s="2">
        <v>3</v>
      </c>
      <c r="AG4744" s="2" t="s">
        <v>130</v>
      </c>
      <c r="AH4744" s="2">
        <v>13</v>
      </c>
      <c r="AI4744" s="6" t="str">
        <f t="shared" si="222"/>
        <v>55-64</v>
      </c>
      <c r="AJ4744" s="11">
        <f>YEAR(tbl_LoanData[[#This Row],[Application Date]])</f>
        <v>2025</v>
      </c>
      <c r="AK4744" s="11" t="str">
        <f>TEXT(tbl_LoanData[[#This Row],[Application Date]],"MMMM")</f>
        <v>April</v>
      </c>
      <c r="AL4744" s="12">
        <f>DATE(YEAR(tbl_LoanData[[#This Row],[Application Date]]),MONTH(tbl_LoanData[[#This Row],[Application Date]]),1)</f>
        <v>45748</v>
      </c>
      <c r="AM4744" s="14">
        <f ca="1">IF(AND(tbl_LoanData[[#This Row],[Application Date]]&gt;=EOMONTH(TODAY(),-1)+1,tbl_LoanData[[#This Row],[Application Date]]&lt;=TODAY()),tbl_LoanData[[#This Row],[Loan Amount]],0)</f>
        <v>0</v>
      </c>
      <c r="AN4744" s="14">
        <f>tbl_LoanData[[#This Row],[Amount Paid]]-(Q4744-X4744)</f>
        <v>336596.64</v>
      </c>
      <c r="AO4744" s="14">
        <f>IF(tbl_LoanData[[#This Row],[Application Status]]="Approved",1,0)</f>
        <v>1</v>
      </c>
      <c r="AP4744" s="22" t="str">
        <f t="shared" ca="1" si="223"/>
        <v/>
      </c>
      <c r="AQ4744" s="22" t="str">
        <f t="shared" ca="1" si="224"/>
        <v/>
      </c>
    </row>
    <row r="4745" spans="1:43" ht="14.4" customHeight="1" x14ac:dyDescent="0.3">
      <c r="A4745" s="2" t="s">
        <v>2959</v>
      </c>
      <c r="B4745" s="2" t="s">
        <v>2960</v>
      </c>
      <c r="C4745" s="2" t="s">
        <v>379</v>
      </c>
      <c r="D4745" s="2" t="s">
        <v>176</v>
      </c>
      <c r="E4745" s="2" t="s">
        <v>210</v>
      </c>
      <c r="F4745" s="2">
        <v>29</v>
      </c>
      <c r="G4745" s="2" t="s">
        <v>69</v>
      </c>
      <c r="H4745" s="2" t="s">
        <v>273</v>
      </c>
      <c r="I4745" s="2" t="s">
        <v>45</v>
      </c>
      <c r="J4745" s="3">
        <v>45769</v>
      </c>
      <c r="K4745" s="3"/>
      <c r="L4745" s="2" t="s">
        <v>36</v>
      </c>
      <c r="M4745" s="2" t="s">
        <v>111</v>
      </c>
      <c r="N4745" s="2" t="s">
        <v>350</v>
      </c>
      <c r="O4745" s="4">
        <v>1231000</v>
      </c>
      <c r="P4745" s="4">
        <v>451900</v>
      </c>
      <c r="Q4745" s="4">
        <v>779100</v>
      </c>
      <c r="R4745" s="2">
        <v>36</v>
      </c>
      <c r="S4745" s="5">
        <v>5.32</v>
      </c>
      <c r="T4745" s="4">
        <v>25095.68</v>
      </c>
      <c r="U4745" s="2" t="s">
        <v>113</v>
      </c>
      <c r="V4745" s="2" t="s">
        <v>97</v>
      </c>
      <c r="W4745" s="4">
        <v>0</v>
      </c>
      <c r="X4745" s="4">
        <v>0</v>
      </c>
      <c r="Y4745" s="4">
        <v>903444.36</v>
      </c>
      <c r="Z4745" s="2">
        <v>0</v>
      </c>
      <c r="AA4745" s="2" t="s">
        <v>97</v>
      </c>
      <c r="AB4745" s="2" t="s">
        <v>15730</v>
      </c>
      <c r="AC4745" s="2" t="s">
        <v>121</v>
      </c>
      <c r="AD4745" s="2" t="s">
        <v>76</v>
      </c>
      <c r="AE4745" s="5">
        <v>63.29</v>
      </c>
      <c r="AF4745" s="2">
        <v>0</v>
      </c>
      <c r="AG4745" s="2" t="s">
        <v>97</v>
      </c>
      <c r="AH4745" s="2"/>
      <c r="AI4745" s="6" t="str">
        <f t="shared" si="222"/>
        <v>25-34</v>
      </c>
      <c r="AJ4745" s="11">
        <f>YEAR(tbl_LoanData[[#This Row],[Application Date]])</f>
        <v>2025</v>
      </c>
      <c r="AK4745" s="11" t="str">
        <f>TEXT(tbl_LoanData[[#This Row],[Application Date]],"MMMM")</f>
        <v>April</v>
      </c>
      <c r="AL4745" s="12">
        <f>DATE(YEAR(tbl_LoanData[[#This Row],[Application Date]]),MONTH(tbl_LoanData[[#This Row],[Application Date]]),1)</f>
        <v>45748</v>
      </c>
      <c r="AM4745" s="14">
        <f ca="1">IF(AND(tbl_LoanData[[#This Row],[Application Date]]&gt;=EOMONTH(TODAY(),-1)+1,tbl_LoanData[[#This Row],[Application Date]]&lt;=TODAY()),tbl_LoanData[[#This Row],[Loan Amount]],0)</f>
        <v>0</v>
      </c>
      <c r="AN4745" s="14">
        <f>tbl_LoanData[[#This Row],[Amount Paid]]-(Q4745-X4745)</f>
        <v>-779100</v>
      </c>
      <c r="AO4745" s="14">
        <f>IF(tbl_LoanData[[#This Row],[Application Status]]="Approved",1,0)</f>
        <v>0</v>
      </c>
      <c r="AP4745" s="22" t="str">
        <f t="shared" ca="1" si="223"/>
        <v/>
      </c>
      <c r="AQ4745" s="22" t="str">
        <f t="shared" ca="1" si="224"/>
        <v/>
      </c>
    </row>
    <row r="4746" spans="1:43" ht="14.4" customHeight="1" x14ac:dyDescent="0.3">
      <c r="A4746" s="2" t="s">
        <v>2973</v>
      </c>
      <c r="B4746" s="2" t="s">
        <v>2974</v>
      </c>
      <c r="C4746" s="2" t="s">
        <v>109</v>
      </c>
      <c r="D4746" s="2" t="s">
        <v>134</v>
      </c>
      <c r="E4746" s="2" t="s">
        <v>102</v>
      </c>
      <c r="F4746" s="2">
        <v>36</v>
      </c>
      <c r="G4746" s="2" t="s">
        <v>83</v>
      </c>
      <c r="H4746" s="2" t="s">
        <v>273</v>
      </c>
      <c r="I4746" s="2" t="s">
        <v>45</v>
      </c>
      <c r="J4746" s="3">
        <v>45752</v>
      </c>
      <c r="K4746" s="3">
        <v>45769</v>
      </c>
      <c r="L4746" s="2" t="s">
        <v>39</v>
      </c>
      <c r="M4746" s="2" t="s">
        <v>127</v>
      </c>
      <c r="N4746" s="2" t="s">
        <v>152</v>
      </c>
      <c r="O4746" s="4">
        <v>2076000</v>
      </c>
      <c r="P4746" s="4">
        <v>402700</v>
      </c>
      <c r="Q4746" s="4">
        <v>1673300</v>
      </c>
      <c r="R4746" s="2">
        <v>60</v>
      </c>
      <c r="S4746" s="5">
        <v>11.09</v>
      </c>
      <c r="T4746" s="4">
        <v>43352.41</v>
      </c>
      <c r="U4746" s="2" t="s">
        <v>73</v>
      </c>
      <c r="V4746" s="2" t="s">
        <v>74</v>
      </c>
      <c r="W4746" s="4">
        <v>693638.56</v>
      </c>
      <c r="X4746" s="4">
        <v>1907506.29</v>
      </c>
      <c r="Y4746" s="4">
        <v>2601144.85</v>
      </c>
      <c r="Z4746" s="2">
        <v>0</v>
      </c>
      <c r="AA4746" s="2" t="s">
        <v>56</v>
      </c>
      <c r="AB4746" s="2" t="s">
        <v>15728</v>
      </c>
      <c r="AC4746" s="2" t="s">
        <v>213</v>
      </c>
      <c r="AD4746" s="2" t="s">
        <v>76</v>
      </c>
      <c r="AE4746" s="5">
        <v>80.599999999999994</v>
      </c>
      <c r="AF4746" s="2">
        <v>0</v>
      </c>
      <c r="AG4746" s="2" t="s">
        <v>77</v>
      </c>
      <c r="AH4746" s="2">
        <v>17</v>
      </c>
      <c r="AI4746" s="6" t="str">
        <f t="shared" si="222"/>
        <v>35-44</v>
      </c>
      <c r="AJ4746" s="11">
        <f>YEAR(tbl_LoanData[[#This Row],[Application Date]])</f>
        <v>2025</v>
      </c>
      <c r="AK4746" s="11" t="str">
        <f>TEXT(tbl_LoanData[[#This Row],[Application Date]],"MMMM")</f>
        <v>April</v>
      </c>
      <c r="AL4746" s="12">
        <f>DATE(YEAR(tbl_LoanData[[#This Row],[Application Date]]),MONTH(tbl_LoanData[[#This Row],[Application Date]]),1)</f>
        <v>45748</v>
      </c>
      <c r="AM4746" s="14">
        <f ca="1">IF(AND(tbl_LoanData[[#This Row],[Application Date]]&gt;=EOMONTH(TODAY(),-1)+1,tbl_LoanData[[#This Row],[Application Date]]&lt;=TODAY()),tbl_LoanData[[#This Row],[Loan Amount]],0)</f>
        <v>0</v>
      </c>
      <c r="AN4746" s="14">
        <f>tbl_LoanData[[#This Row],[Amount Paid]]-(Q4746-X4746)</f>
        <v>927844.85000000009</v>
      </c>
      <c r="AO4746" s="14">
        <f>IF(tbl_LoanData[[#This Row],[Application Status]]="Approved",1,0)</f>
        <v>1</v>
      </c>
      <c r="AP4746" s="22" t="str">
        <f t="shared" ca="1" si="223"/>
        <v/>
      </c>
      <c r="AQ4746" s="22" t="str">
        <f t="shared" ca="1" si="224"/>
        <v/>
      </c>
    </row>
    <row r="4747" spans="1:43" x14ac:dyDescent="0.3">
      <c r="A4747" s="2" t="s">
        <v>3105</v>
      </c>
      <c r="B4747" s="2" t="s">
        <v>3106</v>
      </c>
      <c r="C4747" s="2" t="s">
        <v>521</v>
      </c>
      <c r="D4747" s="2" t="s">
        <v>102</v>
      </c>
      <c r="E4747" s="2" t="s">
        <v>465</v>
      </c>
      <c r="F4747" s="2">
        <v>43</v>
      </c>
      <c r="G4747" s="2" t="s">
        <v>69</v>
      </c>
      <c r="H4747" s="2" t="s">
        <v>191</v>
      </c>
      <c r="I4747" s="2" t="s">
        <v>51</v>
      </c>
      <c r="J4747" s="3">
        <v>45753</v>
      </c>
      <c r="K4747" s="3">
        <v>45757</v>
      </c>
      <c r="L4747" s="2" t="s">
        <v>36</v>
      </c>
      <c r="M4747" s="2" t="s">
        <v>111</v>
      </c>
      <c r="N4747" s="2" t="s">
        <v>350</v>
      </c>
      <c r="O4747" s="4">
        <v>1879000</v>
      </c>
      <c r="P4747" s="4">
        <v>219800</v>
      </c>
      <c r="Q4747" s="4">
        <v>1659200</v>
      </c>
      <c r="R4747" s="2">
        <v>18</v>
      </c>
      <c r="S4747" s="5">
        <v>8.06</v>
      </c>
      <c r="T4747" s="4">
        <v>103322.07</v>
      </c>
      <c r="U4747" s="2" t="s">
        <v>73</v>
      </c>
      <c r="V4747" s="2" t="s">
        <v>74</v>
      </c>
      <c r="W4747" s="4">
        <v>1653153.12</v>
      </c>
      <c r="X4747" s="4">
        <v>206644.16</v>
      </c>
      <c r="Y4747" s="4">
        <v>1859797.28</v>
      </c>
      <c r="Z4747" s="2">
        <v>0</v>
      </c>
      <c r="AA4747" s="2" t="s">
        <v>56</v>
      </c>
      <c r="AB4747" s="2" t="s">
        <v>15733</v>
      </c>
      <c r="AC4747" s="2" t="s">
        <v>360</v>
      </c>
      <c r="AD4747" s="2" t="s">
        <v>76</v>
      </c>
      <c r="AE4747" s="5">
        <v>88.3</v>
      </c>
      <c r="AF4747" s="2">
        <v>0</v>
      </c>
      <c r="AG4747" s="2" t="s">
        <v>77</v>
      </c>
      <c r="AH4747" s="2">
        <v>4</v>
      </c>
      <c r="AI4747" s="6" t="str">
        <f t="shared" si="222"/>
        <v>35-44</v>
      </c>
      <c r="AJ4747" s="11">
        <f>YEAR(tbl_LoanData[[#This Row],[Application Date]])</f>
        <v>2025</v>
      </c>
      <c r="AK4747" s="11" t="str">
        <f>TEXT(tbl_LoanData[[#This Row],[Application Date]],"MMMM")</f>
        <v>April</v>
      </c>
      <c r="AL4747" s="12">
        <f>DATE(YEAR(tbl_LoanData[[#This Row],[Application Date]]),MONTH(tbl_LoanData[[#This Row],[Application Date]]),1)</f>
        <v>45748</v>
      </c>
      <c r="AM4747" s="14">
        <f ca="1">IF(AND(tbl_LoanData[[#This Row],[Application Date]]&gt;=EOMONTH(TODAY(),-1)+1,tbl_LoanData[[#This Row],[Application Date]]&lt;=TODAY()),tbl_LoanData[[#This Row],[Loan Amount]],0)</f>
        <v>0</v>
      </c>
      <c r="AN4747" s="14">
        <f>tbl_LoanData[[#This Row],[Amount Paid]]-(Q4747-X4747)</f>
        <v>200597.28000000003</v>
      </c>
      <c r="AO4747" s="14">
        <f>IF(tbl_LoanData[[#This Row],[Application Status]]="Approved",1,0)</f>
        <v>1</v>
      </c>
      <c r="AP4747" s="22" t="str">
        <f t="shared" ca="1" si="223"/>
        <v/>
      </c>
      <c r="AQ4747" s="22" t="str">
        <f t="shared" ca="1" si="224"/>
        <v/>
      </c>
    </row>
    <row r="4748" spans="1:43" x14ac:dyDescent="0.3">
      <c r="A4748" s="2" t="s">
        <v>3145</v>
      </c>
      <c r="B4748" s="2" t="s">
        <v>3146</v>
      </c>
      <c r="C4748" s="2" t="s">
        <v>530</v>
      </c>
      <c r="D4748" s="2" t="s">
        <v>204</v>
      </c>
      <c r="E4748" s="2" t="s">
        <v>312</v>
      </c>
      <c r="F4748" s="2">
        <v>48</v>
      </c>
      <c r="G4748" s="2" t="s">
        <v>69</v>
      </c>
      <c r="H4748" s="2" t="s">
        <v>565</v>
      </c>
      <c r="I4748" s="2" t="s">
        <v>47</v>
      </c>
      <c r="J4748" s="3">
        <v>45771</v>
      </c>
      <c r="K4748" s="3">
        <v>45782</v>
      </c>
      <c r="L4748" s="2" t="s">
        <v>37</v>
      </c>
      <c r="M4748" s="2" t="s">
        <v>104</v>
      </c>
      <c r="N4748" s="2" t="s">
        <v>286</v>
      </c>
      <c r="O4748" s="4">
        <v>209000</v>
      </c>
      <c r="P4748" s="4">
        <v>60100</v>
      </c>
      <c r="Q4748" s="4">
        <v>148900</v>
      </c>
      <c r="R4748" s="2">
        <v>48</v>
      </c>
      <c r="S4748" s="5">
        <v>14.73</v>
      </c>
      <c r="T4748" s="4">
        <v>4929.83</v>
      </c>
      <c r="U4748" s="2" t="s">
        <v>73</v>
      </c>
      <c r="V4748" s="2" t="s">
        <v>74</v>
      </c>
      <c r="W4748" s="4">
        <v>73947.45</v>
      </c>
      <c r="X4748" s="4">
        <v>162684.43</v>
      </c>
      <c r="Y4748" s="4">
        <v>236631.88</v>
      </c>
      <c r="Z4748" s="2">
        <v>0</v>
      </c>
      <c r="AA4748" s="2" t="s">
        <v>56</v>
      </c>
      <c r="AB4748" s="2" t="s">
        <v>15732</v>
      </c>
      <c r="AC4748" s="2" t="s">
        <v>75</v>
      </c>
      <c r="AD4748" s="2" t="s">
        <v>76</v>
      </c>
      <c r="AE4748" s="5">
        <v>71.239999999999995</v>
      </c>
      <c r="AF4748" s="2">
        <v>0</v>
      </c>
      <c r="AG4748" s="2" t="s">
        <v>77</v>
      </c>
      <c r="AH4748" s="2">
        <v>11</v>
      </c>
      <c r="AI4748" s="6" t="str">
        <f t="shared" si="222"/>
        <v>45-54</v>
      </c>
      <c r="AJ4748" s="11">
        <f>YEAR(tbl_LoanData[[#This Row],[Application Date]])</f>
        <v>2025</v>
      </c>
      <c r="AK4748" s="11" t="str">
        <f>TEXT(tbl_LoanData[[#This Row],[Application Date]],"MMMM")</f>
        <v>April</v>
      </c>
      <c r="AL4748" s="12">
        <f>DATE(YEAR(tbl_LoanData[[#This Row],[Application Date]]),MONTH(tbl_LoanData[[#This Row],[Application Date]]),1)</f>
        <v>45748</v>
      </c>
      <c r="AM4748" s="14">
        <f ca="1">IF(AND(tbl_LoanData[[#This Row],[Application Date]]&gt;=EOMONTH(TODAY(),-1)+1,tbl_LoanData[[#This Row],[Application Date]]&lt;=TODAY()),tbl_LoanData[[#This Row],[Loan Amount]],0)</f>
        <v>0</v>
      </c>
      <c r="AN4748" s="14">
        <f>tbl_LoanData[[#This Row],[Amount Paid]]-(Q4748-X4748)</f>
        <v>87731.87999999999</v>
      </c>
      <c r="AO4748" s="14">
        <f>IF(tbl_LoanData[[#This Row],[Application Status]]="Approved",1,0)</f>
        <v>1</v>
      </c>
      <c r="AP4748" s="22" t="str">
        <f t="shared" ca="1" si="223"/>
        <v/>
      </c>
      <c r="AQ4748" s="22" t="str">
        <f t="shared" ca="1" si="224"/>
        <v/>
      </c>
    </row>
    <row r="4749" spans="1:43" ht="14.4" customHeight="1" x14ac:dyDescent="0.3">
      <c r="A4749" s="2" t="s">
        <v>3243</v>
      </c>
      <c r="B4749" s="2" t="s">
        <v>3244</v>
      </c>
      <c r="C4749" s="2" t="s">
        <v>429</v>
      </c>
      <c r="D4749" s="2" t="s">
        <v>204</v>
      </c>
      <c r="E4749" s="2" t="s">
        <v>293</v>
      </c>
      <c r="F4749" s="2">
        <v>32</v>
      </c>
      <c r="G4749" s="2" t="s">
        <v>83</v>
      </c>
      <c r="H4749" s="2" t="s">
        <v>250</v>
      </c>
      <c r="I4749" s="2" t="s">
        <v>52</v>
      </c>
      <c r="J4749" s="3">
        <v>45759</v>
      </c>
      <c r="K4749" s="3">
        <v>45762</v>
      </c>
      <c r="L4749" s="2" t="s">
        <v>39</v>
      </c>
      <c r="M4749" s="2" t="s">
        <v>94</v>
      </c>
      <c r="N4749" s="2" t="s">
        <v>365</v>
      </c>
      <c r="O4749" s="4">
        <v>1707000</v>
      </c>
      <c r="P4749" s="4">
        <v>609800</v>
      </c>
      <c r="Q4749" s="4">
        <v>1097200</v>
      </c>
      <c r="R4749" s="2">
        <v>48</v>
      </c>
      <c r="S4749" s="5">
        <v>7.7</v>
      </c>
      <c r="T4749" s="4">
        <v>29898.7</v>
      </c>
      <c r="U4749" s="2" t="s">
        <v>73</v>
      </c>
      <c r="V4749" s="2" t="s">
        <v>74</v>
      </c>
      <c r="W4749" s="4">
        <v>478379.2</v>
      </c>
      <c r="X4749" s="4">
        <v>956758.4</v>
      </c>
      <c r="Y4749" s="4">
        <v>1435137.6</v>
      </c>
      <c r="Z4749" s="2">
        <v>0</v>
      </c>
      <c r="AA4749" s="2" t="s">
        <v>56</v>
      </c>
      <c r="AB4749" s="2" t="s">
        <v>15731</v>
      </c>
      <c r="AC4749" s="2" t="s">
        <v>360</v>
      </c>
      <c r="AD4749" s="2" t="s">
        <v>76</v>
      </c>
      <c r="AE4749" s="5">
        <v>64.28</v>
      </c>
      <c r="AF4749" s="2">
        <v>0</v>
      </c>
      <c r="AG4749" s="2" t="s">
        <v>77</v>
      </c>
      <c r="AH4749" s="2">
        <v>3</v>
      </c>
      <c r="AI4749" s="6" t="str">
        <f t="shared" si="222"/>
        <v>25-34</v>
      </c>
      <c r="AJ4749" s="11">
        <f>YEAR(tbl_LoanData[[#This Row],[Application Date]])</f>
        <v>2025</v>
      </c>
      <c r="AK4749" s="11" t="str">
        <f>TEXT(tbl_LoanData[[#This Row],[Application Date]],"MMMM")</f>
        <v>April</v>
      </c>
      <c r="AL4749" s="12">
        <f>DATE(YEAR(tbl_LoanData[[#This Row],[Application Date]]),MONTH(tbl_LoanData[[#This Row],[Application Date]]),1)</f>
        <v>45748</v>
      </c>
      <c r="AM4749" s="14">
        <f ca="1">IF(AND(tbl_LoanData[[#This Row],[Application Date]]&gt;=EOMONTH(TODAY(),-1)+1,tbl_LoanData[[#This Row],[Application Date]]&lt;=TODAY()),tbl_LoanData[[#This Row],[Loan Amount]],0)</f>
        <v>0</v>
      </c>
      <c r="AN4749" s="14">
        <f>tbl_LoanData[[#This Row],[Amount Paid]]-(Q4749-X4749)</f>
        <v>337937.60000000003</v>
      </c>
      <c r="AO4749" s="14">
        <f>IF(tbl_LoanData[[#This Row],[Application Status]]="Approved",1,0)</f>
        <v>1</v>
      </c>
      <c r="AP4749" s="22" t="str">
        <f t="shared" ca="1" si="223"/>
        <v/>
      </c>
      <c r="AQ4749" s="22" t="str">
        <f t="shared" ca="1" si="224"/>
        <v/>
      </c>
    </row>
    <row r="4750" spans="1:43" ht="14.4" customHeight="1" x14ac:dyDescent="0.3">
      <c r="A4750" s="2" t="s">
        <v>3409</v>
      </c>
      <c r="B4750" s="2" t="s">
        <v>3410</v>
      </c>
      <c r="C4750" s="2" t="s">
        <v>1573</v>
      </c>
      <c r="D4750" s="2" t="s">
        <v>311</v>
      </c>
      <c r="E4750" s="2" t="s">
        <v>190</v>
      </c>
      <c r="F4750" s="2">
        <v>58</v>
      </c>
      <c r="G4750" s="2" t="s">
        <v>69</v>
      </c>
      <c r="H4750" s="2" t="s">
        <v>250</v>
      </c>
      <c r="I4750" s="2" t="s">
        <v>52</v>
      </c>
      <c r="J4750" s="3">
        <v>45750</v>
      </c>
      <c r="K4750" s="3">
        <v>45765</v>
      </c>
      <c r="L4750" s="2" t="s">
        <v>41</v>
      </c>
      <c r="M4750" s="2" t="s">
        <v>144</v>
      </c>
      <c r="N4750" s="2" t="s">
        <v>857</v>
      </c>
      <c r="O4750" s="4">
        <v>3339000</v>
      </c>
      <c r="P4750" s="4">
        <v>1112800</v>
      </c>
      <c r="Q4750" s="4">
        <v>2226200</v>
      </c>
      <c r="R4750" s="2">
        <v>60</v>
      </c>
      <c r="S4750" s="5">
        <v>11.16</v>
      </c>
      <c r="T4750" s="4">
        <v>57806.99</v>
      </c>
      <c r="U4750" s="2" t="s">
        <v>73</v>
      </c>
      <c r="V4750" s="2" t="s">
        <v>74</v>
      </c>
      <c r="W4750" s="4">
        <v>924911.84</v>
      </c>
      <c r="X4750" s="4">
        <v>2543507.7599999998</v>
      </c>
      <c r="Y4750" s="4">
        <v>3468419.6</v>
      </c>
      <c r="Z4750" s="2">
        <v>0</v>
      </c>
      <c r="AA4750" s="2" t="s">
        <v>56</v>
      </c>
      <c r="AB4750" s="2" t="s">
        <v>15727</v>
      </c>
      <c r="AC4750" s="2" t="s">
        <v>360</v>
      </c>
      <c r="AD4750" s="2" t="s">
        <v>76</v>
      </c>
      <c r="AE4750" s="5">
        <v>66.67</v>
      </c>
      <c r="AF4750" s="2">
        <v>0</v>
      </c>
      <c r="AG4750" s="2" t="s">
        <v>77</v>
      </c>
      <c r="AH4750" s="2">
        <v>15</v>
      </c>
      <c r="AI4750" s="6" t="str">
        <f t="shared" si="222"/>
        <v>55-64</v>
      </c>
      <c r="AJ4750" s="11">
        <f>YEAR(tbl_LoanData[[#This Row],[Application Date]])</f>
        <v>2025</v>
      </c>
      <c r="AK4750" s="11" t="str">
        <f>TEXT(tbl_LoanData[[#This Row],[Application Date]],"MMMM")</f>
        <v>April</v>
      </c>
      <c r="AL4750" s="12">
        <f>DATE(YEAR(tbl_LoanData[[#This Row],[Application Date]]),MONTH(tbl_LoanData[[#This Row],[Application Date]]),1)</f>
        <v>45748</v>
      </c>
      <c r="AM4750" s="14">
        <f ca="1">IF(AND(tbl_LoanData[[#This Row],[Application Date]]&gt;=EOMONTH(TODAY(),-1)+1,tbl_LoanData[[#This Row],[Application Date]]&lt;=TODAY()),tbl_LoanData[[#This Row],[Loan Amount]],0)</f>
        <v>0</v>
      </c>
      <c r="AN4750" s="14">
        <f>tbl_LoanData[[#This Row],[Amount Paid]]-(Q4750-X4750)</f>
        <v>1242219.5999999996</v>
      </c>
      <c r="AO4750" s="14">
        <f>IF(tbl_LoanData[[#This Row],[Application Status]]="Approved",1,0)</f>
        <v>1</v>
      </c>
      <c r="AP4750" s="22" t="str">
        <f t="shared" ca="1" si="223"/>
        <v/>
      </c>
      <c r="AQ4750" s="22" t="str">
        <f t="shared" ca="1" si="224"/>
        <v/>
      </c>
    </row>
    <row r="4751" spans="1:43" ht="14.4" customHeight="1" x14ac:dyDescent="0.3">
      <c r="A4751" s="2" t="s">
        <v>3425</v>
      </c>
      <c r="B4751" s="2" t="s">
        <v>3426</v>
      </c>
      <c r="C4751" s="2" t="s">
        <v>292</v>
      </c>
      <c r="D4751" s="2" t="s">
        <v>142</v>
      </c>
      <c r="E4751" s="2" t="s">
        <v>209</v>
      </c>
      <c r="F4751" s="2">
        <v>57</v>
      </c>
      <c r="G4751" s="2" t="s">
        <v>83</v>
      </c>
      <c r="H4751" s="2" t="s">
        <v>211</v>
      </c>
      <c r="I4751" s="2" t="s">
        <v>50</v>
      </c>
      <c r="J4751" s="3">
        <v>45749</v>
      </c>
      <c r="K4751" s="3">
        <v>45753</v>
      </c>
      <c r="L4751" s="2" t="s">
        <v>36</v>
      </c>
      <c r="M4751" s="2" t="s">
        <v>111</v>
      </c>
      <c r="N4751" s="2" t="s">
        <v>350</v>
      </c>
      <c r="O4751" s="4">
        <v>1686000</v>
      </c>
      <c r="P4751" s="4">
        <v>204900</v>
      </c>
      <c r="Q4751" s="4">
        <v>1481100</v>
      </c>
      <c r="R4751" s="2">
        <v>24</v>
      </c>
      <c r="S4751" s="5">
        <v>13.59</v>
      </c>
      <c r="T4751" s="4">
        <v>78485.960000000006</v>
      </c>
      <c r="U4751" s="2" t="s">
        <v>73</v>
      </c>
      <c r="V4751" s="2" t="s">
        <v>74</v>
      </c>
      <c r="W4751" s="4">
        <v>1255775.3600000001</v>
      </c>
      <c r="X4751" s="4">
        <v>627887.62</v>
      </c>
      <c r="Y4751" s="4">
        <v>1883662.98</v>
      </c>
      <c r="Z4751" s="2">
        <v>0</v>
      </c>
      <c r="AA4751" s="2" t="s">
        <v>56</v>
      </c>
      <c r="AB4751" s="2" t="s">
        <v>15735</v>
      </c>
      <c r="AC4751" s="2" t="s">
        <v>106</v>
      </c>
      <c r="AD4751" s="2" t="s">
        <v>76</v>
      </c>
      <c r="AE4751" s="5">
        <v>87.85</v>
      </c>
      <c r="AF4751" s="2">
        <v>0</v>
      </c>
      <c r="AG4751" s="2" t="s">
        <v>77</v>
      </c>
      <c r="AH4751" s="2">
        <v>4</v>
      </c>
      <c r="AI4751" s="6" t="str">
        <f t="shared" si="222"/>
        <v>55-64</v>
      </c>
      <c r="AJ4751" s="11">
        <f>YEAR(tbl_LoanData[[#This Row],[Application Date]])</f>
        <v>2025</v>
      </c>
      <c r="AK4751" s="11" t="str">
        <f>TEXT(tbl_LoanData[[#This Row],[Application Date]],"MMMM")</f>
        <v>April</v>
      </c>
      <c r="AL4751" s="12">
        <f>DATE(YEAR(tbl_LoanData[[#This Row],[Application Date]]),MONTH(tbl_LoanData[[#This Row],[Application Date]]),1)</f>
        <v>45748</v>
      </c>
      <c r="AM4751" s="14">
        <f ca="1">IF(AND(tbl_LoanData[[#This Row],[Application Date]]&gt;=EOMONTH(TODAY(),-1)+1,tbl_LoanData[[#This Row],[Application Date]]&lt;=TODAY()),tbl_LoanData[[#This Row],[Loan Amount]],0)</f>
        <v>0</v>
      </c>
      <c r="AN4751" s="14">
        <f>tbl_LoanData[[#This Row],[Amount Paid]]-(Q4751-X4751)</f>
        <v>402562.9800000001</v>
      </c>
      <c r="AO4751" s="14">
        <f>IF(tbl_LoanData[[#This Row],[Application Status]]="Approved",1,0)</f>
        <v>1</v>
      </c>
      <c r="AP4751" s="22" t="str">
        <f t="shared" ca="1" si="223"/>
        <v/>
      </c>
      <c r="AQ4751" s="22" t="str">
        <f t="shared" ca="1" si="224"/>
        <v/>
      </c>
    </row>
    <row r="4752" spans="1:43" ht="14.4" customHeight="1" x14ac:dyDescent="0.3">
      <c r="A4752" s="2" t="s">
        <v>3543</v>
      </c>
      <c r="B4752" s="2" t="s">
        <v>3544</v>
      </c>
      <c r="C4752" s="2" t="s">
        <v>243</v>
      </c>
      <c r="D4752" s="2" t="s">
        <v>161</v>
      </c>
      <c r="E4752" s="2" t="s">
        <v>385</v>
      </c>
      <c r="F4752" s="2">
        <v>28</v>
      </c>
      <c r="G4752" s="2" t="s">
        <v>83</v>
      </c>
      <c r="H4752" s="2" t="s">
        <v>372</v>
      </c>
      <c r="I4752" s="2" t="s">
        <v>43</v>
      </c>
      <c r="J4752" s="3">
        <v>45765</v>
      </c>
      <c r="K4752" s="3">
        <v>45778</v>
      </c>
      <c r="L4752" s="2" t="s">
        <v>39</v>
      </c>
      <c r="M4752" s="2" t="s">
        <v>85</v>
      </c>
      <c r="N4752" s="2" t="s">
        <v>324</v>
      </c>
      <c r="O4752" s="4">
        <v>2579000</v>
      </c>
      <c r="P4752" s="4">
        <v>875900</v>
      </c>
      <c r="Q4752" s="4">
        <v>1703100</v>
      </c>
      <c r="R4752" s="2">
        <v>24</v>
      </c>
      <c r="S4752" s="5">
        <v>11.02</v>
      </c>
      <c r="T4752" s="4">
        <v>86602.64</v>
      </c>
      <c r="U4752" s="2" t="s">
        <v>73</v>
      </c>
      <c r="V4752" s="2" t="s">
        <v>74</v>
      </c>
      <c r="W4752" s="4">
        <v>1299039.6000000001</v>
      </c>
      <c r="X4752" s="4">
        <v>779423.64</v>
      </c>
      <c r="Y4752" s="4">
        <v>2078463.24</v>
      </c>
      <c r="Z4752" s="2">
        <v>0</v>
      </c>
      <c r="AA4752" s="2" t="s">
        <v>56</v>
      </c>
      <c r="AB4752" s="2" t="s">
        <v>15730</v>
      </c>
      <c r="AC4752" s="2" t="s">
        <v>360</v>
      </c>
      <c r="AD4752" s="2" t="s">
        <v>76</v>
      </c>
      <c r="AE4752" s="5">
        <v>66.040000000000006</v>
      </c>
      <c r="AF4752" s="2">
        <v>0</v>
      </c>
      <c r="AG4752" s="2" t="s">
        <v>77</v>
      </c>
      <c r="AH4752" s="2">
        <v>13</v>
      </c>
      <c r="AI4752" s="6" t="str">
        <f t="shared" si="222"/>
        <v>25-34</v>
      </c>
      <c r="AJ4752" s="11">
        <f>YEAR(tbl_LoanData[[#This Row],[Application Date]])</f>
        <v>2025</v>
      </c>
      <c r="AK4752" s="11" t="str">
        <f>TEXT(tbl_LoanData[[#This Row],[Application Date]],"MMMM")</f>
        <v>April</v>
      </c>
      <c r="AL4752" s="12">
        <f>DATE(YEAR(tbl_LoanData[[#This Row],[Application Date]]),MONTH(tbl_LoanData[[#This Row],[Application Date]]),1)</f>
        <v>45748</v>
      </c>
      <c r="AM4752" s="14">
        <f ca="1">IF(AND(tbl_LoanData[[#This Row],[Application Date]]&gt;=EOMONTH(TODAY(),-1)+1,tbl_LoanData[[#This Row],[Application Date]]&lt;=TODAY()),tbl_LoanData[[#This Row],[Loan Amount]],0)</f>
        <v>0</v>
      </c>
      <c r="AN4752" s="14">
        <f>tbl_LoanData[[#This Row],[Amount Paid]]-(Q4752-X4752)</f>
        <v>375363.24000000011</v>
      </c>
      <c r="AO4752" s="14">
        <f>IF(tbl_LoanData[[#This Row],[Application Status]]="Approved",1,0)</f>
        <v>1</v>
      </c>
      <c r="AP4752" s="22" t="str">
        <f t="shared" ca="1" si="223"/>
        <v/>
      </c>
      <c r="AQ4752" s="22" t="str">
        <f t="shared" ca="1" si="224"/>
        <v/>
      </c>
    </row>
    <row r="4753" spans="1:43" ht="14.4" customHeight="1" x14ac:dyDescent="0.3">
      <c r="A4753" s="2" t="s">
        <v>3623</v>
      </c>
      <c r="B4753" s="2" t="s">
        <v>3624</v>
      </c>
      <c r="C4753" s="2" t="s">
        <v>560</v>
      </c>
      <c r="D4753" s="2" t="s">
        <v>189</v>
      </c>
      <c r="E4753" s="2" t="s">
        <v>125</v>
      </c>
      <c r="F4753" s="2">
        <v>47</v>
      </c>
      <c r="G4753" s="2" t="s">
        <v>69</v>
      </c>
      <c r="H4753" s="2" t="s">
        <v>156</v>
      </c>
      <c r="I4753" s="2" t="s">
        <v>45</v>
      </c>
      <c r="J4753" s="3">
        <v>45760</v>
      </c>
      <c r="K4753" s="3">
        <v>45762</v>
      </c>
      <c r="L4753" s="2" t="s">
        <v>40</v>
      </c>
      <c r="M4753" s="2" t="s">
        <v>157</v>
      </c>
      <c r="N4753" s="2" t="s">
        <v>328</v>
      </c>
      <c r="O4753" s="4">
        <v>1134000</v>
      </c>
      <c r="P4753" s="4">
        <v>213300</v>
      </c>
      <c r="Q4753" s="4">
        <v>920700</v>
      </c>
      <c r="R4753" s="2">
        <v>18</v>
      </c>
      <c r="S4753" s="5">
        <v>9.36</v>
      </c>
      <c r="T4753" s="4">
        <v>58331.46</v>
      </c>
      <c r="U4753" s="2" t="s">
        <v>73</v>
      </c>
      <c r="V4753" s="2" t="s">
        <v>74</v>
      </c>
      <c r="W4753" s="4">
        <v>816640.44</v>
      </c>
      <c r="X4753" s="4">
        <v>233325.84</v>
      </c>
      <c r="Y4753" s="4">
        <v>1049966.28</v>
      </c>
      <c r="Z4753" s="2">
        <v>64</v>
      </c>
      <c r="AA4753" s="2" t="s">
        <v>59</v>
      </c>
      <c r="AB4753" s="2" t="s">
        <v>15729</v>
      </c>
      <c r="AC4753" s="2" t="s">
        <v>121</v>
      </c>
      <c r="AD4753" s="2" t="s">
        <v>76</v>
      </c>
      <c r="AE4753" s="5">
        <v>81.19</v>
      </c>
      <c r="AF4753" s="2">
        <v>2</v>
      </c>
      <c r="AG4753" s="2" t="s">
        <v>130</v>
      </c>
      <c r="AH4753" s="2">
        <v>2</v>
      </c>
      <c r="AI4753" s="6" t="str">
        <f t="shared" si="222"/>
        <v>45-54</v>
      </c>
      <c r="AJ4753" s="11">
        <f>YEAR(tbl_LoanData[[#This Row],[Application Date]])</f>
        <v>2025</v>
      </c>
      <c r="AK4753" s="11" t="str">
        <f>TEXT(tbl_LoanData[[#This Row],[Application Date]],"MMMM")</f>
        <v>April</v>
      </c>
      <c r="AL4753" s="12">
        <f>DATE(YEAR(tbl_LoanData[[#This Row],[Application Date]]),MONTH(tbl_LoanData[[#This Row],[Application Date]]),1)</f>
        <v>45748</v>
      </c>
      <c r="AM4753" s="14">
        <f ca="1">IF(AND(tbl_LoanData[[#This Row],[Application Date]]&gt;=EOMONTH(TODAY(),-1)+1,tbl_LoanData[[#This Row],[Application Date]]&lt;=TODAY()),tbl_LoanData[[#This Row],[Loan Amount]],0)</f>
        <v>0</v>
      </c>
      <c r="AN4753" s="14">
        <f>tbl_LoanData[[#This Row],[Amount Paid]]-(Q4753-X4753)</f>
        <v>129266.27999999991</v>
      </c>
      <c r="AO4753" s="14">
        <f>IF(tbl_LoanData[[#This Row],[Application Status]]="Approved",1,0)</f>
        <v>1</v>
      </c>
      <c r="AP4753" s="22" t="str">
        <f t="shared" ca="1" si="223"/>
        <v/>
      </c>
      <c r="AQ4753" s="22" t="str">
        <f t="shared" ca="1" si="224"/>
        <v/>
      </c>
    </row>
    <row r="4754" spans="1:43" ht="14.4" customHeight="1" x14ac:dyDescent="0.3">
      <c r="A4754" s="2" t="s">
        <v>3875</v>
      </c>
      <c r="B4754" s="2" t="s">
        <v>3876</v>
      </c>
      <c r="C4754" s="2" t="s">
        <v>171</v>
      </c>
      <c r="D4754" s="2" t="s">
        <v>81</v>
      </c>
      <c r="E4754" s="2" t="s">
        <v>293</v>
      </c>
      <c r="F4754" s="2">
        <v>52</v>
      </c>
      <c r="G4754" s="2" t="s">
        <v>69</v>
      </c>
      <c r="H4754" s="2" t="s">
        <v>126</v>
      </c>
      <c r="I4754" s="2" t="s">
        <v>44</v>
      </c>
      <c r="J4754" s="3">
        <v>45772</v>
      </c>
      <c r="K4754" s="3"/>
      <c r="L4754" s="2" t="s">
        <v>40</v>
      </c>
      <c r="M4754" s="2" t="s">
        <v>111</v>
      </c>
      <c r="N4754" s="2" t="s">
        <v>369</v>
      </c>
      <c r="O4754" s="4">
        <v>991000</v>
      </c>
      <c r="P4754" s="4">
        <v>348600</v>
      </c>
      <c r="Q4754" s="4">
        <v>642400</v>
      </c>
      <c r="R4754" s="2">
        <v>48</v>
      </c>
      <c r="S4754" s="5">
        <v>9.2100000000000009</v>
      </c>
      <c r="T4754" s="4">
        <v>18313.75</v>
      </c>
      <c r="U4754" s="2" t="s">
        <v>96</v>
      </c>
      <c r="V4754" s="2" t="s">
        <v>97</v>
      </c>
      <c r="W4754" s="4">
        <v>0</v>
      </c>
      <c r="X4754" s="4">
        <v>0</v>
      </c>
      <c r="Y4754" s="4">
        <v>879060.16</v>
      </c>
      <c r="Z4754" s="2">
        <v>0</v>
      </c>
      <c r="AA4754" s="2" t="s">
        <v>97</v>
      </c>
      <c r="AB4754" s="2" t="s">
        <v>15734</v>
      </c>
      <c r="AC4754" s="2" t="s">
        <v>213</v>
      </c>
      <c r="AD4754" s="2" t="s">
        <v>76</v>
      </c>
      <c r="AE4754" s="5">
        <v>64.819999999999993</v>
      </c>
      <c r="AF4754" s="2">
        <v>0</v>
      </c>
      <c r="AG4754" s="2" t="s">
        <v>97</v>
      </c>
      <c r="AH4754" s="2"/>
      <c r="AI4754" s="6" t="str">
        <f t="shared" si="222"/>
        <v>45-54</v>
      </c>
      <c r="AJ4754" s="11">
        <f>YEAR(tbl_LoanData[[#This Row],[Application Date]])</f>
        <v>2025</v>
      </c>
      <c r="AK4754" s="11" t="str">
        <f>TEXT(tbl_LoanData[[#This Row],[Application Date]],"MMMM")</f>
        <v>April</v>
      </c>
      <c r="AL4754" s="12">
        <f>DATE(YEAR(tbl_LoanData[[#This Row],[Application Date]]),MONTH(tbl_LoanData[[#This Row],[Application Date]]),1)</f>
        <v>45748</v>
      </c>
      <c r="AM4754" s="14">
        <f ca="1">IF(AND(tbl_LoanData[[#This Row],[Application Date]]&gt;=EOMONTH(TODAY(),-1)+1,tbl_LoanData[[#This Row],[Application Date]]&lt;=TODAY()),tbl_LoanData[[#This Row],[Loan Amount]],0)</f>
        <v>0</v>
      </c>
      <c r="AN4754" s="14">
        <f>tbl_LoanData[[#This Row],[Amount Paid]]-(Q4754-X4754)</f>
        <v>-642400</v>
      </c>
      <c r="AO4754" s="14">
        <f>IF(tbl_LoanData[[#This Row],[Application Status]]="Approved",1,0)</f>
        <v>0</v>
      </c>
      <c r="AP4754" s="22" t="str">
        <f t="shared" ca="1" si="223"/>
        <v/>
      </c>
      <c r="AQ4754" s="22" t="str">
        <f t="shared" ca="1" si="224"/>
        <v/>
      </c>
    </row>
    <row r="4755" spans="1:43" x14ac:dyDescent="0.3">
      <c r="A4755" s="2" t="s">
        <v>3999</v>
      </c>
      <c r="B4755" s="2" t="s">
        <v>4000</v>
      </c>
      <c r="C4755" s="2" t="s">
        <v>181</v>
      </c>
      <c r="D4755" s="2" t="s">
        <v>311</v>
      </c>
      <c r="E4755" s="2" t="s">
        <v>134</v>
      </c>
      <c r="F4755" s="2">
        <v>34</v>
      </c>
      <c r="G4755" s="2" t="s">
        <v>83</v>
      </c>
      <c r="H4755" s="2" t="s">
        <v>543</v>
      </c>
      <c r="I4755" s="2" t="s">
        <v>45</v>
      </c>
      <c r="J4755" s="3">
        <v>45775</v>
      </c>
      <c r="K4755" s="3">
        <v>45785</v>
      </c>
      <c r="L4755" s="2" t="s">
        <v>39</v>
      </c>
      <c r="M4755" s="2" t="s">
        <v>167</v>
      </c>
      <c r="N4755" s="2" t="s">
        <v>168</v>
      </c>
      <c r="O4755" s="4">
        <v>1941000</v>
      </c>
      <c r="P4755" s="4">
        <v>614000</v>
      </c>
      <c r="Q4755" s="4">
        <v>1327000</v>
      </c>
      <c r="R4755" s="2">
        <v>18</v>
      </c>
      <c r="S4755" s="5">
        <v>9.4</v>
      </c>
      <c r="T4755" s="4">
        <v>84117.06</v>
      </c>
      <c r="U4755" s="2" t="s">
        <v>73</v>
      </c>
      <c r="V4755" s="2" t="s">
        <v>74</v>
      </c>
      <c r="W4755" s="4">
        <v>1177638.8400000001</v>
      </c>
      <c r="X4755" s="4">
        <v>336468.16</v>
      </c>
      <c r="Y4755" s="4">
        <v>1514107</v>
      </c>
      <c r="Z4755" s="2">
        <v>30</v>
      </c>
      <c r="AA4755" s="2" t="s">
        <v>57</v>
      </c>
      <c r="AB4755" s="2" t="s">
        <v>15732</v>
      </c>
      <c r="AC4755" s="2" t="s">
        <v>87</v>
      </c>
      <c r="AD4755" s="2" t="s">
        <v>76</v>
      </c>
      <c r="AE4755" s="5">
        <v>68.37</v>
      </c>
      <c r="AF4755" s="2">
        <v>1</v>
      </c>
      <c r="AG4755" s="2" t="s">
        <v>77</v>
      </c>
      <c r="AH4755" s="2">
        <v>10</v>
      </c>
      <c r="AI4755" s="6" t="str">
        <f t="shared" si="222"/>
        <v>25-34</v>
      </c>
      <c r="AJ4755" s="11">
        <f>YEAR(tbl_LoanData[[#This Row],[Application Date]])</f>
        <v>2025</v>
      </c>
      <c r="AK4755" s="11" t="str">
        <f>TEXT(tbl_LoanData[[#This Row],[Application Date]],"MMMM")</f>
        <v>April</v>
      </c>
      <c r="AL4755" s="12">
        <f>DATE(YEAR(tbl_LoanData[[#This Row],[Application Date]]),MONTH(tbl_LoanData[[#This Row],[Application Date]]),1)</f>
        <v>45748</v>
      </c>
      <c r="AM4755" s="14">
        <f ca="1">IF(AND(tbl_LoanData[[#This Row],[Application Date]]&gt;=EOMONTH(TODAY(),-1)+1,tbl_LoanData[[#This Row],[Application Date]]&lt;=TODAY()),tbl_LoanData[[#This Row],[Loan Amount]],0)</f>
        <v>0</v>
      </c>
      <c r="AN4755" s="14">
        <f>tbl_LoanData[[#This Row],[Amount Paid]]-(Q4755-X4755)</f>
        <v>187107</v>
      </c>
      <c r="AO4755" s="14">
        <f>IF(tbl_LoanData[[#This Row],[Application Status]]="Approved",1,0)</f>
        <v>1</v>
      </c>
      <c r="AP4755" s="22" t="str">
        <f t="shared" ca="1" si="223"/>
        <v/>
      </c>
      <c r="AQ4755" s="22" t="str">
        <f t="shared" ca="1" si="224"/>
        <v/>
      </c>
    </row>
    <row r="4756" spans="1:43" ht="14.4" customHeight="1" x14ac:dyDescent="0.3">
      <c r="A4756" s="2" t="s">
        <v>4025</v>
      </c>
      <c r="B4756" s="2" t="s">
        <v>4026</v>
      </c>
      <c r="C4756" s="2" t="s">
        <v>627</v>
      </c>
      <c r="D4756" s="2" t="s">
        <v>134</v>
      </c>
      <c r="E4756" s="2" t="s">
        <v>323</v>
      </c>
      <c r="F4756" s="2">
        <v>59</v>
      </c>
      <c r="G4756" s="2" t="s">
        <v>83</v>
      </c>
      <c r="H4756" s="2" t="s">
        <v>265</v>
      </c>
      <c r="I4756" s="2" t="s">
        <v>44</v>
      </c>
      <c r="J4756" s="3">
        <v>45776</v>
      </c>
      <c r="K4756" s="3"/>
      <c r="L4756" s="2" t="s">
        <v>37</v>
      </c>
      <c r="M4756" s="2" t="s">
        <v>199</v>
      </c>
      <c r="N4756" s="2" t="s">
        <v>200</v>
      </c>
      <c r="O4756" s="4">
        <v>140000</v>
      </c>
      <c r="P4756" s="4">
        <v>51700</v>
      </c>
      <c r="Q4756" s="4">
        <v>88300</v>
      </c>
      <c r="R4756" s="2">
        <v>24</v>
      </c>
      <c r="S4756" s="5">
        <v>12.98</v>
      </c>
      <c r="T4756" s="4">
        <v>4634.28</v>
      </c>
      <c r="U4756" s="2" t="s">
        <v>96</v>
      </c>
      <c r="V4756" s="2" t="s">
        <v>97</v>
      </c>
      <c r="W4756" s="4">
        <v>0</v>
      </c>
      <c r="X4756" s="4">
        <v>0</v>
      </c>
      <c r="Y4756" s="4">
        <v>111222.68</v>
      </c>
      <c r="Z4756" s="2">
        <v>0</v>
      </c>
      <c r="AA4756" s="2" t="s">
        <v>97</v>
      </c>
      <c r="AB4756" s="2" t="s">
        <v>15731</v>
      </c>
      <c r="AC4756" s="2" t="s">
        <v>75</v>
      </c>
      <c r="AD4756" s="2" t="s">
        <v>76</v>
      </c>
      <c r="AE4756" s="5">
        <v>63.07</v>
      </c>
      <c r="AF4756" s="2">
        <v>0</v>
      </c>
      <c r="AG4756" s="2" t="s">
        <v>97</v>
      </c>
      <c r="AH4756" s="2"/>
      <c r="AI4756" s="6" t="str">
        <f t="shared" si="222"/>
        <v>55-64</v>
      </c>
      <c r="AJ4756" s="11">
        <f>YEAR(tbl_LoanData[[#This Row],[Application Date]])</f>
        <v>2025</v>
      </c>
      <c r="AK4756" s="11" t="str">
        <f>TEXT(tbl_LoanData[[#This Row],[Application Date]],"MMMM")</f>
        <v>April</v>
      </c>
      <c r="AL4756" s="12">
        <f>DATE(YEAR(tbl_LoanData[[#This Row],[Application Date]]),MONTH(tbl_LoanData[[#This Row],[Application Date]]),1)</f>
        <v>45748</v>
      </c>
      <c r="AM4756" s="14">
        <f ca="1">IF(AND(tbl_LoanData[[#This Row],[Application Date]]&gt;=EOMONTH(TODAY(),-1)+1,tbl_LoanData[[#This Row],[Application Date]]&lt;=TODAY()),tbl_LoanData[[#This Row],[Loan Amount]],0)</f>
        <v>0</v>
      </c>
      <c r="AN4756" s="14">
        <f>tbl_LoanData[[#This Row],[Amount Paid]]-(Q4756-X4756)</f>
        <v>-88300</v>
      </c>
      <c r="AO4756" s="14">
        <f>IF(tbl_LoanData[[#This Row],[Application Status]]="Approved",1,0)</f>
        <v>0</v>
      </c>
      <c r="AP4756" s="22" t="str">
        <f t="shared" ca="1" si="223"/>
        <v/>
      </c>
      <c r="AQ4756" s="22" t="str">
        <f t="shared" ca="1" si="224"/>
        <v/>
      </c>
    </row>
    <row r="4757" spans="1:43" x14ac:dyDescent="0.3">
      <c r="A4757" s="2" t="s">
        <v>4069</v>
      </c>
      <c r="B4757" s="2" t="s">
        <v>4070</v>
      </c>
      <c r="C4757" s="2" t="s">
        <v>142</v>
      </c>
      <c r="D4757" s="2" t="s">
        <v>311</v>
      </c>
      <c r="E4757" s="2" t="s">
        <v>190</v>
      </c>
      <c r="F4757" s="2">
        <v>63</v>
      </c>
      <c r="G4757" s="2" t="s">
        <v>83</v>
      </c>
      <c r="H4757" s="2" t="s">
        <v>250</v>
      </c>
      <c r="I4757" s="2" t="s">
        <v>52</v>
      </c>
      <c r="J4757" s="3">
        <v>45775</v>
      </c>
      <c r="K4757" s="3">
        <v>45784</v>
      </c>
      <c r="L4757" s="2" t="s">
        <v>37</v>
      </c>
      <c r="M4757" s="2" t="s">
        <v>104</v>
      </c>
      <c r="N4757" s="2" t="s">
        <v>286</v>
      </c>
      <c r="O4757" s="4">
        <v>185000</v>
      </c>
      <c r="P4757" s="4">
        <v>60000</v>
      </c>
      <c r="Q4757" s="4">
        <v>125000</v>
      </c>
      <c r="R4757" s="2">
        <v>48</v>
      </c>
      <c r="S4757" s="5">
        <v>10.34</v>
      </c>
      <c r="T4757" s="4">
        <v>3681.25</v>
      </c>
      <c r="U4757" s="2" t="s">
        <v>73</v>
      </c>
      <c r="V4757" s="2" t="s">
        <v>74</v>
      </c>
      <c r="W4757" s="4">
        <v>55218.75</v>
      </c>
      <c r="X4757" s="4">
        <v>121481.25</v>
      </c>
      <c r="Y4757" s="4">
        <v>176700</v>
      </c>
      <c r="Z4757" s="2">
        <v>0</v>
      </c>
      <c r="AA4757" s="2" t="s">
        <v>56</v>
      </c>
      <c r="AB4757" s="2" t="s">
        <v>15731</v>
      </c>
      <c r="AC4757" s="2" t="s">
        <v>87</v>
      </c>
      <c r="AD4757" s="2" t="s">
        <v>76</v>
      </c>
      <c r="AE4757" s="5">
        <v>67.569999999999993</v>
      </c>
      <c r="AF4757" s="2">
        <v>0</v>
      </c>
      <c r="AG4757" s="2" t="s">
        <v>77</v>
      </c>
      <c r="AH4757" s="2">
        <v>9</v>
      </c>
      <c r="AI4757" s="6" t="str">
        <f t="shared" si="222"/>
        <v>55-64</v>
      </c>
      <c r="AJ4757" s="11">
        <f>YEAR(tbl_LoanData[[#This Row],[Application Date]])</f>
        <v>2025</v>
      </c>
      <c r="AK4757" s="11" t="str">
        <f>TEXT(tbl_LoanData[[#This Row],[Application Date]],"MMMM")</f>
        <v>April</v>
      </c>
      <c r="AL4757" s="12">
        <f>DATE(YEAR(tbl_LoanData[[#This Row],[Application Date]]),MONTH(tbl_LoanData[[#This Row],[Application Date]]),1)</f>
        <v>45748</v>
      </c>
      <c r="AM4757" s="14">
        <f ca="1">IF(AND(tbl_LoanData[[#This Row],[Application Date]]&gt;=EOMONTH(TODAY(),-1)+1,tbl_LoanData[[#This Row],[Application Date]]&lt;=TODAY()),tbl_LoanData[[#This Row],[Loan Amount]],0)</f>
        <v>0</v>
      </c>
      <c r="AN4757" s="14">
        <f>tbl_LoanData[[#This Row],[Amount Paid]]-(Q4757-X4757)</f>
        <v>51700</v>
      </c>
      <c r="AO4757" s="14">
        <f>IF(tbl_LoanData[[#This Row],[Application Status]]="Approved",1,0)</f>
        <v>1</v>
      </c>
      <c r="AP4757" s="22" t="str">
        <f t="shared" ca="1" si="223"/>
        <v/>
      </c>
      <c r="AQ4757" s="22" t="str">
        <f t="shared" ca="1" si="224"/>
        <v/>
      </c>
    </row>
    <row r="4758" spans="1:43" ht="14.4" customHeight="1" x14ac:dyDescent="0.3">
      <c r="A4758" s="2" t="s">
        <v>4137</v>
      </c>
      <c r="B4758" s="2" t="s">
        <v>4138</v>
      </c>
      <c r="C4758" s="2" t="s">
        <v>171</v>
      </c>
      <c r="D4758" s="2" t="s">
        <v>102</v>
      </c>
      <c r="E4758" s="2" t="s">
        <v>465</v>
      </c>
      <c r="F4758" s="2">
        <v>50</v>
      </c>
      <c r="G4758" s="2" t="s">
        <v>69</v>
      </c>
      <c r="H4758" s="2" t="s">
        <v>93</v>
      </c>
      <c r="I4758" s="2" t="s">
        <v>50</v>
      </c>
      <c r="J4758" s="3">
        <v>45755</v>
      </c>
      <c r="K4758" s="3"/>
      <c r="L4758" s="2" t="s">
        <v>39</v>
      </c>
      <c r="M4758" s="2" t="s">
        <v>157</v>
      </c>
      <c r="N4758" s="2" t="s">
        <v>359</v>
      </c>
      <c r="O4758" s="4">
        <v>2224000</v>
      </c>
      <c r="P4758" s="4">
        <v>315500</v>
      </c>
      <c r="Q4758" s="4">
        <v>1908500</v>
      </c>
      <c r="R4758" s="2">
        <v>48</v>
      </c>
      <c r="S4758" s="5">
        <v>9.3800000000000008</v>
      </c>
      <c r="T4758" s="4">
        <v>54678.52</v>
      </c>
      <c r="U4758" s="2" t="s">
        <v>113</v>
      </c>
      <c r="V4758" s="2" t="s">
        <v>97</v>
      </c>
      <c r="W4758" s="4">
        <v>0</v>
      </c>
      <c r="X4758" s="4">
        <v>0</v>
      </c>
      <c r="Y4758" s="4">
        <v>2624569.2000000002</v>
      </c>
      <c r="Z4758" s="2">
        <v>0</v>
      </c>
      <c r="AA4758" s="2" t="s">
        <v>97</v>
      </c>
      <c r="AB4758" s="2" t="s">
        <v>15727</v>
      </c>
      <c r="AC4758" s="2" t="s">
        <v>75</v>
      </c>
      <c r="AD4758" s="2" t="s">
        <v>76</v>
      </c>
      <c r="AE4758" s="5">
        <v>85.81</v>
      </c>
      <c r="AF4758" s="2">
        <v>0</v>
      </c>
      <c r="AG4758" s="2" t="s">
        <v>97</v>
      </c>
      <c r="AH4758" s="2"/>
      <c r="AI4758" s="6" t="str">
        <f t="shared" si="222"/>
        <v>45-54</v>
      </c>
      <c r="AJ4758" s="11">
        <f>YEAR(tbl_LoanData[[#This Row],[Application Date]])</f>
        <v>2025</v>
      </c>
      <c r="AK4758" s="11" t="str">
        <f>TEXT(tbl_LoanData[[#This Row],[Application Date]],"MMMM")</f>
        <v>April</v>
      </c>
      <c r="AL4758" s="12">
        <f>DATE(YEAR(tbl_LoanData[[#This Row],[Application Date]]),MONTH(tbl_LoanData[[#This Row],[Application Date]]),1)</f>
        <v>45748</v>
      </c>
      <c r="AM4758" s="14">
        <f ca="1">IF(AND(tbl_LoanData[[#This Row],[Application Date]]&gt;=EOMONTH(TODAY(),-1)+1,tbl_LoanData[[#This Row],[Application Date]]&lt;=TODAY()),tbl_LoanData[[#This Row],[Loan Amount]],0)</f>
        <v>0</v>
      </c>
      <c r="AN4758" s="14">
        <f>tbl_LoanData[[#This Row],[Amount Paid]]-(Q4758-X4758)</f>
        <v>-1908500</v>
      </c>
      <c r="AO4758" s="14">
        <f>IF(tbl_LoanData[[#This Row],[Application Status]]="Approved",1,0)</f>
        <v>0</v>
      </c>
      <c r="AP4758" s="22" t="str">
        <f t="shared" ca="1" si="223"/>
        <v/>
      </c>
      <c r="AQ4758" s="22" t="str">
        <f t="shared" ca="1" si="224"/>
        <v/>
      </c>
    </row>
    <row r="4759" spans="1:43" ht="14.4" customHeight="1" x14ac:dyDescent="0.3">
      <c r="A4759" s="2" t="s">
        <v>4145</v>
      </c>
      <c r="B4759" s="2" t="s">
        <v>4146</v>
      </c>
      <c r="C4759" s="2" t="s">
        <v>253</v>
      </c>
      <c r="D4759" s="2" t="s">
        <v>204</v>
      </c>
      <c r="E4759" s="2" t="s">
        <v>134</v>
      </c>
      <c r="F4759" s="2">
        <v>57</v>
      </c>
      <c r="G4759" s="2" t="s">
        <v>69</v>
      </c>
      <c r="H4759" s="2" t="s">
        <v>398</v>
      </c>
      <c r="I4759" s="2" t="s">
        <v>46</v>
      </c>
      <c r="J4759" s="3">
        <v>45755</v>
      </c>
      <c r="K4759" s="3">
        <v>45766</v>
      </c>
      <c r="L4759" s="2" t="s">
        <v>39</v>
      </c>
      <c r="M4759" s="2" t="s">
        <v>94</v>
      </c>
      <c r="N4759" s="2" t="s">
        <v>365</v>
      </c>
      <c r="O4759" s="4">
        <v>1413000</v>
      </c>
      <c r="P4759" s="4">
        <v>541300</v>
      </c>
      <c r="Q4759" s="4">
        <v>871700</v>
      </c>
      <c r="R4759" s="2">
        <v>18</v>
      </c>
      <c r="S4759" s="5">
        <v>10.26</v>
      </c>
      <c r="T4759" s="4">
        <v>55880.81</v>
      </c>
      <c r="U4759" s="2" t="s">
        <v>73</v>
      </c>
      <c r="V4759" s="2" t="s">
        <v>74</v>
      </c>
      <c r="W4759" s="4">
        <v>670569.72</v>
      </c>
      <c r="X4759" s="4">
        <v>335284.90999999997</v>
      </c>
      <c r="Y4759" s="4">
        <v>1005854.63</v>
      </c>
      <c r="Z4759" s="2">
        <v>128</v>
      </c>
      <c r="AA4759" s="2" t="s">
        <v>60</v>
      </c>
      <c r="AB4759" s="2" t="s">
        <v>15730</v>
      </c>
      <c r="AC4759" s="2" t="s">
        <v>213</v>
      </c>
      <c r="AD4759" s="2" t="s">
        <v>76</v>
      </c>
      <c r="AE4759" s="5">
        <v>61.69</v>
      </c>
      <c r="AF4759" s="2">
        <v>4</v>
      </c>
      <c r="AG4759" s="2" t="s">
        <v>130</v>
      </c>
      <c r="AH4759" s="2">
        <v>11</v>
      </c>
      <c r="AI4759" s="6" t="str">
        <f t="shared" si="222"/>
        <v>55-64</v>
      </c>
      <c r="AJ4759" s="11">
        <f>YEAR(tbl_LoanData[[#This Row],[Application Date]])</f>
        <v>2025</v>
      </c>
      <c r="AK4759" s="11" t="str">
        <f>TEXT(tbl_LoanData[[#This Row],[Application Date]],"MMMM")</f>
        <v>April</v>
      </c>
      <c r="AL4759" s="12">
        <f>DATE(YEAR(tbl_LoanData[[#This Row],[Application Date]]),MONTH(tbl_LoanData[[#This Row],[Application Date]]),1)</f>
        <v>45748</v>
      </c>
      <c r="AM4759" s="14">
        <f ca="1">IF(AND(tbl_LoanData[[#This Row],[Application Date]]&gt;=EOMONTH(TODAY(),-1)+1,tbl_LoanData[[#This Row],[Application Date]]&lt;=TODAY()),tbl_LoanData[[#This Row],[Loan Amount]],0)</f>
        <v>0</v>
      </c>
      <c r="AN4759" s="14">
        <f>tbl_LoanData[[#This Row],[Amount Paid]]-(Q4759-X4759)</f>
        <v>134154.62999999989</v>
      </c>
      <c r="AO4759" s="14">
        <f>IF(tbl_LoanData[[#This Row],[Application Status]]="Approved",1,0)</f>
        <v>1</v>
      </c>
      <c r="AP4759" s="22" t="str">
        <f t="shared" ca="1" si="223"/>
        <v/>
      </c>
      <c r="AQ4759" s="22" t="str">
        <f t="shared" ca="1" si="224"/>
        <v/>
      </c>
    </row>
    <row r="4760" spans="1:43" ht="14.4" customHeight="1" x14ac:dyDescent="0.3">
      <c r="A4760" s="2" t="s">
        <v>4151</v>
      </c>
      <c r="B4760" s="2" t="s">
        <v>4152</v>
      </c>
      <c r="C4760" s="2" t="s">
        <v>533</v>
      </c>
      <c r="D4760" s="2" t="s">
        <v>268</v>
      </c>
      <c r="E4760" s="2" t="s">
        <v>255</v>
      </c>
      <c r="F4760" s="2">
        <v>48</v>
      </c>
      <c r="G4760" s="2" t="s">
        <v>83</v>
      </c>
      <c r="H4760" s="2" t="s">
        <v>166</v>
      </c>
      <c r="I4760" s="2" t="s">
        <v>46</v>
      </c>
      <c r="J4760" s="3">
        <v>45772</v>
      </c>
      <c r="K4760" s="3">
        <v>45776</v>
      </c>
      <c r="L4760" s="2" t="s">
        <v>39</v>
      </c>
      <c r="M4760" s="2" t="s">
        <v>94</v>
      </c>
      <c r="N4760" s="2" t="s">
        <v>418</v>
      </c>
      <c r="O4760" s="4">
        <v>1322000</v>
      </c>
      <c r="P4760" s="4">
        <v>270200</v>
      </c>
      <c r="Q4760" s="4">
        <v>1051800</v>
      </c>
      <c r="R4760" s="2">
        <v>18</v>
      </c>
      <c r="S4760" s="5">
        <v>14.87</v>
      </c>
      <c r="T4760" s="4">
        <v>71466.89</v>
      </c>
      <c r="U4760" s="2" t="s">
        <v>73</v>
      </c>
      <c r="V4760" s="2" t="s">
        <v>74</v>
      </c>
      <c r="W4760" s="4">
        <v>1072003.3500000001</v>
      </c>
      <c r="X4760" s="4">
        <v>214400.64000000001</v>
      </c>
      <c r="Y4760" s="4">
        <v>1286403.99</v>
      </c>
      <c r="Z4760" s="2">
        <v>0</v>
      </c>
      <c r="AA4760" s="2" t="s">
        <v>56</v>
      </c>
      <c r="AB4760" s="2" t="s">
        <v>15731</v>
      </c>
      <c r="AC4760" s="2" t="s">
        <v>106</v>
      </c>
      <c r="AD4760" s="2" t="s">
        <v>76</v>
      </c>
      <c r="AE4760" s="5">
        <v>79.56</v>
      </c>
      <c r="AF4760" s="2">
        <v>0</v>
      </c>
      <c r="AG4760" s="2" t="s">
        <v>77</v>
      </c>
      <c r="AH4760" s="2">
        <v>4</v>
      </c>
      <c r="AI4760" s="6" t="str">
        <f t="shared" si="222"/>
        <v>45-54</v>
      </c>
      <c r="AJ4760" s="11">
        <f>YEAR(tbl_LoanData[[#This Row],[Application Date]])</f>
        <v>2025</v>
      </c>
      <c r="AK4760" s="11" t="str">
        <f>TEXT(tbl_LoanData[[#This Row],[Application Date]],"MMMM")</f>
        <v>April</v>
      </c>
      <c r="AL4760" s="12">
        <f>DATE(YEAR(tbl_LoanData[[#This Row],[Application Date]]),MONTH(tbl_LoanData[[#This Row],[Application Date]]),1)</f>
        <v>45748</v>
      </c>
      <c r="AM4760" s="14">
        <f ca="1">IF(AND(tbl_LoanData[[#This Row],[Application Date]]&gt;=EOMONTH(TODAY(),-1)+1,tbl_LoanData[[#This Row],[Application Date]]&lt;=TODAY()),tbl_LoanData[[#This Row],[Loan Amount]],0)</f>
        <v>0</v>
      </c>
      <c r="AN4760" s="14">
        <f>tbl_LoanData[[#This Row],[Amount Paid]]-(Q4760-X4760)</f>
        <v>234603.99000000011</v>
      </c>
      <c r="AO4760" s="14">
        <f>IF(tbl_LoanData[[#This Row],[Application Status]]="Approved",1,0)</f>
        <v>1</v>
      </c>
      <c r="AP4760" s="22" t="str">
        <f t="shared" ca="1" si="223"/>
        <v/>
      </c>
      <c r="AQ4760" s="22" t="str">
        <f t="shared" ca="1" si="224"/>
        <v/>
      </c>
    </row>
    <row r="4761" spans="1:43" ht="14.4" customHeight="1" x14ac:dyDescent="0.3">
      <c r="A4761" s="2" t="s">
        <v>4291</v>
      </c>
      <c r="B4761" s="2" t="s">
        <v>4292</v>
      </c>
      <c r="C4761" s="2" t="s">
        <v>439</v>
      </c>
      <c r="D4761" s="2" t="s">
        <v>142</v>
      </c>
      <c r="E4761" s="2" t="s">
        <v>134</v>
      </c>
      <c r="F4761" s="2">
        <v>37</v>
      </c>
      <c r="G4761" s="2" t="s">
        <v>83</v>
      </c>
      <c r="H4761" s="2" t="s">
        <v>565</v>
      </c>
      <c r="I4761" s="2" t="s">
        <v>47</v>
      </c>
      <c r="J4761" s="3">
        <v>45749</v>
      </c>
      <c r="K4761" s="3">
        <v>45754</v>
      </c>
      <c r="L4761" s="2" t="s">
        <v>41</v>
      </c>
      <c r="M4761" s="2" t="s">
        <v>552</v>
      </c>
      <c r="N4761" s="2" t="s">
        <v>553</v>
      </c>
      <c r="O4761" s="4">
        <v>2136000</v>
      </c>
      <c r="P4761" s="4">
        <v>638900</v>
      </c>
      <c r="Q4761" s="4">
        <v>1497100</v>
      </c>
      <c r="R4761" s="2">
        <v>48</v>
      </c>
      <c r="S4761" s="5">
        <v>11.94</v>
      </c>
      <c r="T4761" s="4">
        <v>46085.73</v>
      </c>
      <c r="U4761" s="2" t="s">
        <v>73</v>
      </c>
      <c r="V4761" s="2" t="s">
        <v>74</v>
      </c>
      <c r="W4761" s="4">
        <v>737371.68</v>
      </c>
      <c r="X4761" s="4">
        <v>1474743.28</v>
      </c>
      <c r="Y4761" s="4">
        <v>2212114.96</v>
      </c>
      <c r="Z4761" s="2">
        <v>0</v>
      </c>
      <c r="AA4761" s="2" t="s">
        <v>56</v>
      </c>
      <c r="AB4761" s="2" t="s">
        <v>15728</v>
      </c>
      <c r="AC4761" s="2" t="s">
        <v>213</v>
      </c>
      <c r="AD4761" s="2" t="s">
        <v>76</v>
      </c>
      <c r="AE4761" s="5">
        <v>70.09</v>
      </c>
      <c r="AF4761" s="2">
        <v>0</v>
      </c>
      <c r="AG4761" s="2" t="s">
        <v>77</v>
      </c>
      <c r="AH4761" s="2">
        <v>5</v>
      </c>
      <c r="AI4761" s="6" t="str">
        <f t="shared" si="222"/>
        <v>35-44</v>
      </c>
      <c r="AJ4761" s="11">
        <f>YEAR(tbl_LoanData[[#This Row],[Application Date]])</f>
        <v>2025</v>
      </c>
      <c r="AK4761" s="11" t="str">
        <f>TEXT(tbl_LoanData[[#This Row],[Application Date]],"MMMM")</f>
        <v>April</v>
      </c>
      <c r="AL4761" s="12">
        <f>DATE(YEAR(tbl_LoanData[[#This Row],[Application Date]]),MONTH(tbl_LoanData[[#This Row],[Application Date]]),1)</f>
        <v>45748</v>
      </c>
      <c r="AM4761" s="14">
        <f ca="1">IF(AND(tbl_LoanData[[#This Row],[Application Date]]&gt;=EOMONTH(TODAY(),-1)+1,tbl_LoanData[[#This Row],[Application Date]]&lt;=TODAY()),tbl_LoanData[[#This Row],[Loan Amount]],0)</f>
        <v>0</v>
      </c>
      <c r="AN4761" s="14">
        <f>tbl_LoanData[[#This Row],[Amount Paid]]-(Q4761-X4761)</f>
        <v>715014.96000000008</v>
      </c>
      <c r="AO4761" s="14">
        <f>IF(tbl_LoanData[[#This Row],[Application Status]]="Approved",1,0)</f>
        <v>1</v>
      </c>
      <c r="AP4761" s="22" t="str">
        <f t="shared" ca="1" si="223"/>
        <v/>
      </c>
      <c r="AQ4761" s="22" t="str">
        <f t="shared" ca="1" si="224"/>
        <v/>
      </c>
    </row>
    <row r="4762" spans="1:43" ht="14.4" customHeight="1" x14ac:dyDescent="0.3">
      <c r="A4762" s="2" t="s">
        <v>4357</v>
      </c>
      <c r="B4762" s="2" t="s">
        <v>4358</v>
      </c>
      <c r="C4762" s="2" t="s">
        <v>216</v>
      </c>
      <c r="D4762" s="2" t="s">
        <v>176</v>
      </c>
      <c r="E4762" s="2" t="s">
        <v>150</v>
      </c>
      <c r="F4762" s="2">
        <v>32</v>
      </c>
      <c r="G4762" s="2" t="s">
        <v>83</v>
      </c>
      <c r="H4762" s="2" t="s">
        <v>298</v>
      </c>
      <c r="I4762" s="2" t="s">
        <v>43</v>
      </c>
      <c r="J4762" s="3">
        <v>45760</v>
      </c>
      <c r="K4762" s="3">
        <v>45771</v>
      </c>
      <c r="L4762" s="2" t="s">
        <v>40</v>
      </c>
      <c r="M4762" s="2" t="s">
        <v>71</v>
      </c>
      <c r="N4762" s="2" t="s">
        <v>137</v>
      </c>
      <c r="O4762" s="4">
        <v>1068000</v>
      </c>
      <c r="P4762" s="4">
        <v>244100</v>
      </c>
      <c r="Q4762" s="4">
        <v>823900</v>
      </c>
      <c r="R4762" s="2">
        <v>36</v>
      </c>
      <c r="S4762" s="5">
        <v>10.54</v>
      </c>
      <c r="T4762" s="4">
        <v>30122.7</v>
      </c>
      <c r="U4762" s="2" t="s">
        <v>73</v>
      </c>
      <c r="V4762" s="2" t="s">
        <v>74</v>
      </c>
      <c r="W4762" s="4">
        <v>481963.2</v>
      </c>
      <c r="X4762" s="4">
        <v>602453.98</v>
      </c>
      <c r="Y4762" s="4">
        <v>1084417.18</v>
      </c>
      <c r="Z4762" s="2">
        <v>0</v>
      </c>
      <c r="AA4762" s="2" t="s">
        <v>56</v>
      </c>
      <c r="AB4762" s="2" t="s">
        <v>15728</v>
      </c>
      <c r="AC4762" s="2" t="s">
        <v>129</v>
      </c>
      <c r="AD4762" s="2" t="s">
        <v>76</v>
      </c>
      <c r="AE4762" s="5">
        <v>77.14</v>
      </c>
      <c r="AF4762" s="2">
        <v>0</v>
      </c>
      <c r="AG4762" s="2" t="s">
        <v>77</v>
      </c>
      <c r="AH4762" s="2">
        <v>11</v>
      </c>
      <c r="AI4762" s="6" t="str">
        <f t="shared" si="222"/>
        <v>25-34</v>
      </c>
      <c r="AJ4762" s="11">
        <f>YEAR(tbl_LoanData[[#This Row],[Application Date]])</f>
        <v>2025</v>
      </c>
      <c r="AK4762" s="11" t="str">
        <f>TEXT(tbl_LoanData[[#This Row],[Application Date]],"MMMM")</f>
        <v>April</v>
      </c>
      <c r="AL4762" s="12">
        <f>DATE(YEAR(tbl_LoanData[[#This Row],[Application Date]]),MONTH(tbl_LoanData[[#This Row],[Application Date]]),1)</f>
        <v>45748</v>
      </c>
      <c r="AM4762" s="14">
        <f ca="1">IF(AND(tbl_LoanData[[#This Row],[Application Date]]&gt;=EOMONTH(TODAY(),-1)+1,tbl_LoanData[[#This Row],[Application Date]]&lt;=TODAY()),tbl_LoanData[[#This Row],[Loan Amount]],0)</f>
        <v>0</v>
      </c>
      <c r="AN4762" s="14">
        <f>tbl_LoanData[[#This Row],[Amount Paid]]-(Q4762-X4762)</f>
        <v>260517.18</v>
      </c>
      <c r="AO4762" s="14">
        <f>IF(tbl_LoanData[[#This Row],[Application Status]]="Approved",1,0)</f>
        <v>1</v>
      </c>
      <c r="AP4762" s="22" t="str">
        <f t="shared" ca="1" si="223"/>
        <v/>
      </c>
      <c r="AQ4762" s="22" t="str">
        <f t="shared" ca="1" si="224"/>
        <v/>
      </c>
    </row>
    <row r="4763" spans="1:43" ht="14.4" customHeight="1" x14ac:dyDescent="0.3">
      <c r="A4763" s="2" t="s">
        <v>4377</v>
      </c>
      <c r="B4763" s="2" t="s">
        <v>4378</v>
      </c>
      <c r="C4763" s="2" t="s">
        <v>758</v>
      </c>
      <c r="D4763" s="2" t="s">
        <v>268</v>
      </c>
      <c r="E4763" s="2" t="s">
        <v>125</v>
      </c>
      <c r="F4763" s="2">
        <v>58</v>
      </c>
      <c r="G4763" s="2" t="s">
        <v>83</v>
      </c>
      <c r="H4763" s="2" t="s">
        <v>237</v>
      </c>
      <c r="I4763" s="2" t="s">
        <v>48</v>
      </c>
      <c r="J4763" s="3">
        <v>45748</v>
      </c>
      <c r="K4763" s="3">
        <v>45754</v>
      </c>
      <c r="L4763" s="2" t="s">
        <v>36</v>
      </c>
      <c r="M4763" s="2" t="s">
        <v>104</v>
      </c>
      <c r="N4763" s="2" t="s">
        <v>105</v>
      </c>
      <c r="O4763" s="4">
        <v>1750000</v>
      </c>
      <c r="P4763" s="4">
        <v>572600</v>
      </c>
      <c r="Q4763" s="4">
        <v>1177400</v>
      </c>
      <c r="R4763" s="2">
        <v>36</v>
      </c>
      <c r="S4763" s="5">
        <v>7.53</v>
      </c>
      <c r="T4763" s="4">
        <v>40093.74</v>
      </c>
      <c r="U4763" s="2" t="s">
        <v>73</v>
      </c>
      <c r="V4763" s="2" t="s">
        <v>74</v>
      </c>
      <c r="W4763" s="4">
        <v>521218.62</v>
      </c>
      <c r="X4763" s="4">
        <v>922156.04</v>
      </c>
      <c r="Y4763" s="4">
        <v>1443374.66</v>
      </c>
      <c r="Z4763" s="2">
        <v>93</v>
      </c>
      <c r="AA4763" s="2" t="s">
        <v>60</v>
      </c>
      <c r="AB4763" s="2" t="s">
        <v>15727</v>
      </c>
      <c r="AC4763" s="2" t="s">
        <v>106</v>
      </c>
      <c r="AD4763" s="2" t="s">
        <v>76</v>
      </c>
      <c r="AE4763" s="5">
        <v>67.28</v>
      </c>
      <c r="AF4763" s="2">
        <v>3</v>
      </c>
      <c r="AG4763" s="2" t="s">
        <v>130</v>
      </c>
      <c r="AH4763" s="2">
        <v>6</v>
      </c>
      <c r="AI4763" s="6" t="str">
        <f t="shared" si="222"/>
        <v>55-64</v>
      </c>
      <c r="AJ4763" s="11">
        <f>YEAR(tbl_LoanData[[#This Row],[Application Date]])</f>
        <v>2025</v>
      </c>
      <c r="AK4763" s="11" t="str">
        <f>TEXT(tbl_LoanData[[#This Row],[Application Date]],"MMMM")</f>
        <v>April</v>
      </c>
      <c r="AL4763" s="12">
        <f>DATE(YEAR(tbl_LoanData[[#This Row],[Application Date]]),MONTH(tbl_LoanData[[#This Row],[Application Date]]),1)</f>
        <v>45748</v>
      </c>
      <c r="AM4763" s="14">
        <f ca="1">IF(AND(tbl_LoanData[[#This Row],[Application Date]]&gt;=EOMONTH(TODAY(),-1)+1,tbl_LoanData[[#This Row],[Application Date]]&lt;=TODAY()),tbl_LoanData[[#This Row],[Loan Amount]],0)</f>
        <v>0</v>
      </c>
      <c r="AN4763" s="14">
        <f>tbl_LoanData[[#This Row],[Amount Paid]]-(Q4763-X4763)</f>
        <v>265974.66000000003</v>
      </c>
      <c r="AO4763" s="14">
        <f>IF(tbl_LoanData[[#This Row],[Application Status]]="Approved",1,0)</f>
        <v>1</v>
      </c>
      <c r="AP4763" s="22" t="str">
        <f t="shared" ca="1" si="223"/>
        <v/>
      </c>
      <c r="AQ4763" s="22" t="str">
        <f t="shared" ca="1" si="224"/>
        <v/>
      </c>
    </row>
    <row r="4764" spans="1:43" ht="14.4" customHeight="1" x14ac:dyDescent="0.3">
      <c r="A4764" s="2" t="s">
        <v>4445</v>
      </c>
      <c r="B4764" s="2" t="s">
        <v>4446</v>
      </c>
      <c r="C4764" s="2" t="s">
        <v>397</v>
      </c>
      <c r="D4764" s="2" t="s">
        <v>118</v>
      </c>
      <c r="E4764" s="2" t="s">
        <v>91</v>
      </c>
      <c r="F4764" s="2">
        <v>63</v>
      </c>
      <c r="G4764" s="2" t="s">
        <v>83</v>
      </c>
      <c r="H4764" s="2" t="s">
        <v>244</v>
      </c>
      <c r="I4764" s="2" t="s">
        <v>48</v>
      </c>
      <c r="J4764" s="3">
        <v>45748</v>
      </c>
      <c r="K4764" s="3"/>
      <c r="L4764" s="2" t="s">
        <v>40</v>
      </c>
      <c r="M4764" s="2" t="s">
        <v>111</v>
      </c>
      <c r="N4764" s="2" t="s">
        <v>120</v>
      </c>
      <c r="O4764" s="4">
        <v>1080000</v>
      </c>
      <c r="P4764" s="4">
        <v>111000</v>
      </c>
      <c r="Q4764" s="4">
        <v>969000</v>
      </c>
      <c r="R4764" s="2">
        <v>36</v>
      </c>
      <c r="S4764" s="5">
        <v>5.24</v>
      </c>
      <c r="T4764" s="4">
        <v>31147.97</v>
      </c>
      <c r="U4764" s="2" t="s">
        <v>113</v>
      </c>
      <c r="V4764" s="2" t="s">
        <v>97</v>
      </c>
      <c r="W4764" s="4">
        <v>0</v>
      </c>
      <c r="X4764" s="4">
        <v>0</v>
      </c>
      <c r="Y4764" s="4">
        <v>1121326.8</v>
      </c>
      <c r="Z4764" s="2">
        <v>0</v>
      </c>
      <c r="AA4764" s="2" t="s">
        <v>97</v>
      </c>
      <c r="AB4764" s="2" t="s">
        <v>15729</v>
      </c>
      <c r="AC4764" s="2" t="s">
        <v>87</v>
      </c>
      <c r="AD4764" s="2" t="s">
        <v>76</v>
      </c>
      <c r="AE4764" s="5">
        <v>89.72</v>
      </c>
      <c r="AF4764" s="2">
        <v>0</v>
      </c>
      <c r="AG4764" s="2" t="s">
        <v>97</v>
      </c>
      <c r="AH4764" s="2"/>
      <c r="AI4764" s="6" t="str">
        <f t="shared" si="222"/>
        <v>55-64</v>
      </c>
      <c r="AJ4764" s="11">
        <f>YEAR(tbl_LoanData[[#This Row],[Application Date]])</f>
        <v>2025</v>
      </c>
      <c r="AK4764" s="11" t="str">
        <f>TEXT(tbl_LoanData[[#This Row],[Application Date]],"MMMM")</f>
        <v>April</v>
      </c>
      <c r="AL4764" s="12">
        <f>DATE(YEAR(tbl_LoanData[[#This Row],[Application Date]]),MONTH(tbl_LoanData[[#This Row],[Application Date]]),1)</f>
        <v>45748</v>
      </c>
      <c r="AM4764" s="14">
        <f ca="1">IF(AND(tbl_LoanData[[#This Row],[Application Date]]&gt;=EOMONTH(TODAY(),-1)+1,tbl_LoanData[[#This Row],[Application Date]]&lt;=TODAY()),tbl_LoanData[[#This Row],[Loan Amount]],0)</f>
        <v>0</v>
      </c>
      <c r="AN4764" s="14">
        <f>tbl_LoanData[[#This Row],[Amount Paid]]-(Q4764-X4764)</f>
        <v>-969000</v>
      </c>
      <c r="AO4764" s="14">
        <f>IF(tbl_LoanData[[#This Row],[Application Status]]="Approved",1,0)</f>
        <v>0</v>
      </c>
      <c r="AP4764" s="22" t="str">
        <f t="shared" ca="1" si="223"/>
        <v/>
      </c>
      <c r="AQ4764" s="22" t="str">
        <f t="shared" ca="1" si="224"/>
        <v/>
      </c>
    </row>
    <row r="4765" spans="1:43" ht="14.4" customHeight="1" x14ac:dyDescent="0.3">
      <c r="A4765" s="2" t="s">
        <v>4549</v>
      </c>
      <c r="B4765" s="2" t="s">
        <v>4550</v>
      </c>
      <c r="C4765" s="2" t="s">
        <v>687</v>
      </c>
      <c r="D4765" s="2" t="s">
        <v>254</v>
      </c>
      <c r="E4765" s="2" t="s">
        <v>293</v>
      </c>
      <c r="F4765" s="2">
        <v>61</v>
      </c>
      <c r="G4765" s="2" t="s">
        <v>83</v>
      </c>
      <c r="H4765" s="2" t="s">
        <v>166</v>
      </c>
      <c r="I4765" s="2" t="s">
        <v>46</v>
      </c>
      <c r="J4765" s="3">
        <v>45751</v>
      </c>
      <c r="K4765" s="3">
        <v>45755</v>
      </c>
      <c r="L4765" s="2" t="s">
        <v>39</v>
      </c>
      <c r="M4765" s="2" t="s">
        <v>167</v>
      </c>
      <c r="N4765" s="2" t="s">
        <v>168</v>
      </c>
      <c r="O4765" s="4">
        <v>1172000</v>
      </c>
      <c r="P4765" s="4">
        <v>408500</v>
      </c>
      <c r="Q4765" s="4">
        <v>763500</v>
      </c>
      <c r="R4765" s="2">
        <v>60</v>
      </c>
      <c r="S4765" s="5">
        <v>13.68</v>
      </c>
      <c r="T4765" s="4">
        <v>21428.9</v>
      </c>
      <c r="U4765" s="2" t="s">
        <v>73</v>
      </c>
      <c r="V4765" s="2" t="s">
        <v>74</v>
      </c>
      <c r="W4765" s="4">
        <v>342862.4</v>
      </c>
      <c r="X4765" s="4">
        <v>942871.6</v>
      </c>
      <c r="Y4765" s="4">
        <v>1285734</v>
      </c>
      <c r="Z4765" s="2">
        <v>0</v>
      </c>
      <c r="AA4765" s="2" t="s">
        <v>56</v>
      </c>
      <c r="AB4765" s="2" t="s">
        <v>15733</v>
      </c>
      <c r="AC4765" s="2" t="s">
        <v>121</v>
      </c>
      <c r="AD4765" s="2" t="s">
        <v>76</v>
      </c>
      <c r="AE4765" s="5">
        <v>65.150000000000006</v>
      </c>
      <c r="AF4765" s="2">
        <v>0</v>
      </c>
      <c r="AG4765" s="2" t="s">
        <v>77</v>
      </c>
      <c r="AH4765" s="2">
        <v>4</v>
      </c>
      <c r="AI4765" s="6" t="str">
        <f t="shared" si="222"/>
        <v>55-64</v>
      </c>
      <c r="AJ4765" s="11">
        <f>YEAR(tbl_LoanData[[#This Row],[Application Date]])</f>
        <v>2025</v>
      </c>
      <c r="AK4765" s="11" t="str">
        <f>TEXT(tbl_LoanData[[#This Row],[Application Date]],"MMMM")</f>
        <v>April</v>
      </c>
      <c r="AL4765" s="12">
        <f>DATE(YEAR(tbl_LoanData[[#This Row],[Application Date]]),MONTH(tbl_LoanData[[#This Row],[Application Date]]),1)</f>
        <v>45748</v>
      </c>
      <c r="AM4765" s="14">
        <f ca="1">IF(AND(tbl_LoanData[[#This Row],[Application Date]]&gt;=EOMONTH(TODAY(),-1)+1,tbl_LoanData[[#This Row],[Application Date]]&lt;=TODAY()),tbl_LoanData[[#This Row],[Loan Amount]],0)</f>
        <v>0</v>
      </c>
      <c r="AN4765" s="14">
        <f>tbl_LoanData[[#This Row],[Amount Paid]]-(Q4765-X4765)</f>
        <v>522234</v>
      </c>
      <c r="AO4765" s="14">
        <f>IF(tbl_LoanData[[#This Row],[Application Status]]="Approved",1,0)</f>
        <v>1</v>
      </c>
      <c r="AP4765" s="22" t="str">
        <f t="shared" ca="1" si="223"/>
        <v/>
      </c>
      <c r="AQ4765" s="22" t="str">
        <f t="shared" ca="1" si="224"/>
        <v/>
      </c>
    </row>
    <row r="4766" spans="1:43" ht="14.4" customHeight="1" x14ac:dyDescent="0.3">
      <c r="A4766" s="2" t="s">
        <v>4637</v>
      </c>
      <c r="B4766" s="2" t="s">
        <v>4638</v>
      </c>
      <c r="C4766" s="2" t="s">
        <v>999</v>
      </c>
      <c r="D4766" s="2" t="s">
        <v>176</v>
      </c>
      <c r="E4766" s="2" t="s">
        <v>394</v>
      </c>
      <c r="F4766" s="2">
        <v>35</v>
      </c>
      <c r="G4766" s="2" t="s">
        <v>69</v>
      </c>
      <c r="H4766" s="2" t="s">
        <v>217</v>
      </c>
      <c r="I4766" s="2" t="s">
        <v>46</v>
      </c>
      <c r="J4766" s="3">
        <v>45751</v>
      </c>
      <c r="K4766" s="3"/>
      <c r="L4766" s="2" t="s">
        <v>37</v>
      </c>
      <c r="M4766" s="2" t="s">
        <v>199</v>
      </c>
      <c r="N4766" s="2" t="s">
        <v>319</v>
      </c>
      <c r="O4766" s="4">
        <v>154000</v>
      </c>
      <c r="P4766" s="4">
        <v>28200</v>
      </c>
      <c r="Q4766" s="4">
        <v>125800</v>
      </c>
      <c r="R4766" s="2">
        <v>60</v>
      </c>
      <c r="S4766" s="5">
        <v>12.4</v>
      </c>
      <c r="T4766" s="4">
        <v>3396.6</v>
      </c>
      <c r="U4766" s="2" t="s">
        <v>113</v>
      </c>
      <c r="V4766" s="2" t="s">
        <v>97</v>
      </c>
      <c r="W4766" s="4">
        <v>0</v>
      </c>
      <c r="X4766" s="4">
        <v>0</v>
      </c>
      <c r="Y4766" s="4">
        <v>203796</v>
      </c>
      <c r="Z4766" s="2">
        <v>0</v>
      </c>
      <c r="AA4766" s="2" t="s">
        <v>97</v>
      </c>
      <c r="AB4766" s="2" t="s">
        <v>15731</v>
      </c>
      <c r="AC4766" s="2" t="s">
        <v>121</v>
      </c>
      <c r="AD4766" s="2" t="s">
        <v>76</v>
      </c>
      <c r="AE4766" s="5">
        <v>81.69</v>
      </c>
      <c r="AF4766" s="2">
        <v>0</v>
      </c>
      <c r="AG4766" s="2" t="s">
        <v>97</v>
      </c>
      <c r="AH4766" s="2"/>
      <c r="AI4766" s="6" t="str">
        <f t="shared" si="222"/>
        <v>35-44</v>
      </c>
      <c r="AJ4766" s="11">
        <f>YEAR(tbl_LoanData[[#This Row],[Application Date]])</f>
        <v>2025</v>
      </c>
      <c r="AK4766" s="11" t="str">
        <f>TEXT(tbl_LoanData[[#This Row],[Application Date]],"MMMM")</f>
        <v>April</v>
      </c>
      <c r="AL4766" s="12">
        <f>DATE(YEAR(tbl_LoanData[[#This Row],[Application Date]]),MONTH(tbl_LoanData[[#This Row],[Application Date]]),1)</f>
        <v>45748</v>
      </c>
      <c r="AM4766" s="14">
        <f ca="1">IF(AND(tbl_LoanData[[#This Row],[Application Date]]&gt;=EOMONTH(TODAY(),-1)+1,tbl_LoanData[[#This Row],[Application Date]]&lt;=TODAY()),tbl_LoanData[[#This Row],[Loan Amount]],0)</f>
        <v>0</v>
      </c>
      <c r="AN4766" s="14">
        <f>tbl_LoanData[[#This Row],[Amount Paid]]-(Q4766-X4766)</f>
        <v>-125800</v>
      </c>
      <c r="AO4766" s="14">
        <f>IF(tbl_LoanData[[#This Row],[Application Status]]="Approved",1,0)</f>
        <v>0</v>
      </c>
      <c r="AP4766" s="22" t="str">
        <f t="shared" ca="1" si="223"/>
        <v/>
      </c>
      <c r="AQ4766" s="22" t="str">
        <f t="shared" ca="1" si="224"/>
        <v/>
      </c>
    </row>
    <row r="4767" spans="1:43" x14ac:dyDescent="0.3">
      <c r="A4767" s="2" t="s">
        <v>4673</v>
      </c>
      <c r="B4767" s="2" t="s">
        <v>4674</v>
      </c>
      <c r="C4767" s="2" t="s">
        <v>840</v>
      </c>
      <c r="D4767" s="2" t="s">
        <v>254</v>
      </c>
      <c r="E4767" s="2" t="s">
        <v>82</v>
      </c>
      <c r="F4767" s="2">
        <v>59</v>
      </c>
      <c r="G4767" s="2" t="s">
        <v>83</v>
      </c>
      <c r="H4767" s="2" t="s">
        <v>205</v>
      </c>
      <c r="I4767" s="2" t="s">
        <v>49</v>
      </c>
      <c r="J4767" s="3">
        <v>45753</v>
      </c>
      <c r="K4767" s="3">
        <v>45760</v>
      </c>
      <c r="L4767" s="2" t="s">
        <v>40</v>
      </c>
      <c r="M4767" s="2" t="s">
        <v>94</v>
      </c>
      <c r="N4767" s="2" t="s">
        <v>4</v>
      </c>
      <c r="O4767" s="4">
        <v>1163000</v>
      </c>
      <c r="P4767" s="4">
        <v>349000</v>
      </c>
      <c r="Q4767" s="4">
        <v>814000</v>
      </c>
      <c r="R4767" s="2">
        <v>60</v>
      </c>
      <c r="S4767" s="5">
        <v>14.05</v>
      </c>
      <c r="T4767" s="4">
        <v>23097.25</v>
      </c>
      <c r="U4767" s="2" t="s">
        <v>73</v>
      </c>
      <c r="V4767" s="2" t="s">
        <v>74</v>
      </c>
      <c r="W4767" s="4">
        <v>369556</v>
      </c>
      <c r="X4767" s="4">
        <v>1016279</v>
      </c>
      <c r="Y4767" s="4">
        <v>1385835</v>
      </c>
      <c r="Z4767" s="2">
        <v>0</v>
      </c>
      <c r="AA4767" s="2" t="s">
        <v>56</v>
      </c>
      <c r="AB4767" s="2" t="s">
        <v>15728</v>
      </c>
      <c r="AC4767" s="2" t="s">
        <v>129</v>
      </c>
      <c r="AD4767" s="2" t="s">
        <v>76</v>
      </c>
      <c r="AE4767" s="5">
        <v>69.989999999999995</v>
      </c>
      <c r="AF4767" s="2">
        <v>0</v>
      </c>
      <c r="AG4767" s="2" t="s">
        <v>77</v>
      </c>
      <c r="AH4767" s="2">
        <v>7</v>
      </c>
      <c r="AI4767" s="6" t="str">
        <f t="shared" si="222"/>
        <v>55-64</v>
      </c>
      <c r="AJ4767" s="11">
        <f>YEAR(tbl_LoanData[[#This Row],[Application Date]])</f>
        <v>2025</v>
      </c>
      <c r="AK4767" s="11" t="str">
        <f>TEXT(tbl_LoanData[[#This Row],[Application Date]],"MMMM")</f>
        <v>April</v>
      </c>
      <c r="AL4767" s="12">
        <f>DATE(YEAR(tbl_LoanData[[#This Row],[Application Date]]),MONTH(tbl_LoanData[[#This Row],[Application Date]]),1)</f>
        <v>45748</v>
      </c>
      <c r="AM4767" s="14">
        <f ca="1">IF(AND(tbl_LoanData[[#This Row],[Application Date]]&gt;=EOMONTH(TODAY(),-1)+1,tbl_LoanData[[#This Row],[Application Date]]&lt;=TODAY()),tbl_LoanData[[#This Row],[Loan Amount]],0)</f>
        <v>0</v>
      </c>
      <c r="AN4767" s="14">
        <f>tbl_LoanData[[#This Row],[Amount Paid]]-(Q4767-X4767)</f>
        <v>571835</v>
      </c>
      <c r="AO4767" s="14">
        <f>IF(tbl_LoanData[[#This Row],[Application Status]]="Approved",1,0)</f>
        <v>1</v>
      </c>
      <c r="AP4767" s="22" t="str">
        <f t="shared" ca="1" si="223"/>
        <v/>
      </c>
      <c r="AQ4767" s="22" t="str">
        <f t="shared" ca="1" si="224"/>
        <v/>
      </c>
    </row>
    <row r="4768" spans="1:43" ht="14.4" customHeight="1" x14ac:dyDescent="0.3">
      <c r="A4768" s="2" t="s">
        <v>4777</v>
      </c>
      <c r="B4768" s="2" t="s">
        <v>4778</v>
      </c>
      <c r="C4768" s="2" t="s">
        <v>220</v>
      </c>
      <c r="D4768" s="2" t="s">
        <v>189</v>
      </c>
      <c r="E4768" s="2" t="s">
        <v>293</v>
      </c>
      <c r="F4768" s="2">
        <v>50</v>
      </c>
      <c r="G4768" s="2" t="s">
        <v>69</v>
      </c>
      <c r="H4768" s="2" t="s">
        <v>177</v>
      </c>
      <c r="I4768" s="2" t="s">
        <v>43</v>
      </c>
      <c r="J4768" s="3">
        <v>45757</v>
      </c>
      <c r="K4768" s="3">
        <v>45761</v>
      </c>
      <c r="L4768" s="2" t="s">
        <v>39</v>
      </c>
      <c r="M4768" s="2" t="s">
        <v>71</v>
      </c>
      <c r="N4768" s="2" t="s">
        <v>294</v>
      </c>
      <c r="O4768" s="4">
        <v>1214000</v>
      </c>
      <c r="P4768" s="4">
        <v>451700</v>
      </c>
      <c r="Q4768" s="4">
        <v>762300</v>
      </c>
      <c r="R4768" s="2">
        <v>12</v>
      </c>
      <c r="S4768" s="5">
        <v>6.93</v>
      </c>
      <c r="T4768" s="4">
        <v>67927.28</v>
      </c>
      <c r="U4768" s="2" t="s">
        <v>73</v>
      </c>
      <c r="V4768" s="2" t="s">
        <v>33</v>
      </c>
      <c r="W4768" s="4">
        <v>815127.39</v>
      </c>
      <c r="X4768" s="4">
        <v>0</v>
      </c>
      <c r="Y4768" s="4">
        <v>815127.39</v>
      </c>
      <c r="Z4768" s="2">
        <v>0</v>
      </c>
      <c r="AA4768" s="2" t="s">
        <v>56</v>
      </c>
      <c r="AB4768" s="2" t="s">
        <v>15732</v>
      </c>
      <c r="AC4768" s="2" t="s">
        <v>332</v>
      </c>
      <c r="AD4768" s="2" t="s">
        <v>76</v>
      </c>
      <c r="AE4768" s="5">
        <v>62.79</v>
      </c>
      <c r="AF4768" s="2">
        <v>0</v>
      </c>
      <c r="AG4768" s="2" t="s">
        <v>77</v>
      </c>
      <c r="AH4768" s="2">
        <v>4</v>
      </c>
      <c r="AI4768" s="6" t="str">
        <f t="shared" si="222"/>
        <v>45-54</v>
      </c>
      <c r="AJ4768" s="11">
        <f>YEAR(tbl_LoanData[[#This Row],[Application Date]])</f>
        <v>2025</v>
      </c>
      <c r="AK4768" s="11" t="str">
        <f>TEXT(tbl_LoanData[[#This Row],[Application Date]],"MMMM")</f>
        <v>April</v>
      </c>
      <c r="AL4768" s="12">
        <f>DATE(YEAR(tbl_LoanData[[#This Row],[Application Date]]),MONTH(tbl_LoanData[[#This Row],[Application Date]]),1)</f>
        <v>45748</v>
      </c>
      <c r="AM4768" s="14">
        <f ca="1">IF(AND(tbl_LoanData[[#This Row],[Application Date]]&gt;=EOMONTH(TODAY(),-1)+1,tbl_LoanData[[#This Row],[Application Date]]&lt;=TODAY()),tbl_LoanData[[#This Row],[Loan Amount]],0)</f>
        <v>0</v>
      </c>
      <c r="AN4768" s="14">
        <f>tbl_LoanData[[#This Row],[Amount Paid]]-(Q4768-X4768)</f>
        <v>52827.390000000014</v>
      </c>
      <c r="AO4768" s="14">
        <f>IF(tbl_LoanData[[#This Row],[Application Status]]="Approved",1,0)</f>
        <v>1</v>
      </c>
      <c r="AP4768" s="22" t="str">
        <f t="shared" ca="1" si="223"/>
        <v/>
      </c>
      <c r="AQ4768" s="22" t="str">
        <f t="shared" ca="1" si="224"/>
        <v/>
      </c>
    </row>
    <row r="4769" spans="1:43" ht="14.4" customHeight="1" x14ac:dyDescent="0.3">
      <c r="A4769" s="2" t="s">
        <v>4793</v>
      </c>
      <c r="B4769" s="2" t="s">
        <v>4794</v>
      </c>
      <c r="C4769" s="2" t="s">
        <v>804</v>
      </c>
      <c r="D4769" s="2" t="s">
        <v>182</v>
      </c>
      <c r="E4769" s="2" t="s">
        <v>189</v>
      </c>
      <c r="F4769" s="2">
        <v>60</v>
      </c>
      <c r="G4769" s="2" t="s">
        <v>83</v>
      </c>
      <c r="H4769" s="2" t="s">
        <v>318</v>
      </c>
      <c r="I4769" s="2" t="s">
        <v>42</v>
      </c>
      <c r="J4769" s="3">
        <v>45766</v>
      </c>
      <c r="K4769" s="3">
        <v>45774</v>
      </c>
      <c r="L4769" s="2" t="s">
        <v>36</v>
      </c>
      <c r="M4769" s="2" t="s">
        <v>71</v>
      </c>
      <c r="N4769" s="2" t="s">
        <v>162</v>
      </c>
      <c r="O4769" s="4">
        <v>1816000</v>
      </c>
      <c r="P4769" s="4">
        <v>405200</v>
      </c>
      <c r="Q4769" s="4">
        <v>1410800</v>
      </c>
      <c r="R4769" s="2">
        <v>48</v>
      </c>
      <c r="S4769" s="5">
        <v>5.07</v>
      </c>
      <c r="T4769" s="4">
        <v>35352.300000000003</v>
      </c>
      <c r="U4769" s="2" t="s">
        <v>73</v>
      </c>
      <c r="V4769" s="2" t="s">
        <v>74</v>
      </c>
      <c r="W4769" s="4">
        <v>459579.9</v>
      </c>
      <c r="X4769" s="4">
        <v>1237330.3400000001</v>
      </c>
      <c r="Y4769" s="4">
        <v>1696910.24</v>
      </c>
      <c r="Z4769" s="2">
        <v>56</v>
      </c>
      <c r="AA4769" s="2" t="s">
        <v>58</v>
      </c>
      <c r="AB4769" s="2" t="s">
        <v>15733</v>
      </c>
      <c r="AC4769" s="2" t="s">
        <v>121</v>
      </c>
      <c r="AD4769" s="2" t="s">
        <v>76</v>
      </c>
      <c r="AE4769" s="5">
        <v>77.69</v>
      </c>
      <c r="AF4769" s="2">
        <v>2</v>
      </c>
      <c r="AG4769" s="2" t="s">
        <v>15718</v>
      </c>
      <c r="AH4769" s="2">
        <v>8</v>
      </c>
      <c r="AI4769" s="6" t="str">
        <f t="shared" si="222"/>
        <v>55-64</v>
      </c>
      <c r="AJ4769" s="11">
        <f>YEAR(tbl_LoanData[[#This Row],[Application Date]])</f>
        <v>2025</v>
      </c>
      <c r="AK4769" s="11" t="str">
        <f>TEXT(tbl_LoanData[[#This Row],[Application Date]],"MMMM")</f>
        <v>April</v>
      </c>
      <c r="AL4769" s="12">
        <f>DATE(YEAR(tbl_LoanData[[#This Row],[Application Date]]),MONTH(tbl_LoanData[[#This Row],[Application Date]]),1)</f>
        <v>45748</v>
      </c>
      <c r="AM4769" s="14">
        <f ca="1">IF(AND(tbl_LoanData[[#This Row],[Application Date]]&gt;=EOMONTH(TODAY(),-1)+1,tbl_LoanData[[#This Row],[Application Date]]&lt;=TODAY()),tbl_LoanData[[#This Row],[Loan Amount]],0)</f>
        <v>0</v>
      </c>
      <c r="AN4769" s="14">
        <f>tbl_LoanData[[#This Row],[Amount Paid]]-(Q4769-X4769)</f>
        <v>286110.24000000011</v>
      </c>
      <c r="AO4769" s="14">
        <f>IF(tbl_LoanData[[#This Row],[Application Status]]="Approved",1,0)</f>
        <v>1</v>
      </c>
      <c r="AP4769" s="22" t="str">
        <f t="shared" ca="1" si="223"/>
        <v/>
      </c>
      <c r="AQ4769" s="22" t="str">
        <f t="shared" ca="1" si="224"/>
        <v/>
      </c>
    </row>
    <row r="4770" spans="1:43" x14ac:dyDescent="0.3">
      <c r="A4770" s="2" t="s">
        <v>4989</v>
      </c>
      <c r="B4770" s="2" t="s">
        <v>4990</v>
      </c>
      <c r="C4770" s="2" t="s">
        <v>868</v>
      </c>
      <c r="D4770" s="2" t="s">
        <v>82</v>
      </c>
      <c r="E4770" s="2" t="s">
        <v>150</v>
      </c>
      <c r="F4770" s="2">
        <v>21</v>
      </c>
      <c r="G4770" s="2" t="s">
        <v>69</v>
      </c>
      <c r="H4770" s="2" t="s">
        <v>126</v>
      </c>
      <c r="I4770" s="2" t="s">
        <v>44</v>
      </c>
      <c r="J4770" s="3">
        <v>45773</v>
      </c>
      <c r="K4770" s="3">
        <v>45786</v>
      </c>
      <c r="L4770" s="2" t="s">
        <v>37</v>
      </c>
      <c r="M4770" s="2" t="s">
        <v>199</v>
      </c>
      <c r="N4770" s="2" t="s">
        <v>200</v>
      </c>
      <c r="O4770" s="4">
        <v>230000</v>
      </c>
      <c r="P4770" s="4">
        <v>47900</v>
      </c>
      <c r="Q4770" s="4">
        <v>182100</v>
      </c>
      <c r="R4770" s="2">
        <v>60</v>
      </c>
      <c r="S4770" s="5">
        <v>7.76</v>
      </c>
      <c r="T4770" s="4">
        <v>4212.58</v>
      </c>
      <c r="U4770" s="2" t="s">
        <v>73</v>
      </c>
      <c r="V4770" s="2" t="s">
        <v>74</v>
      </c>
      <c r="W4770" s="4">
        <v>63188.7</v>
      </c>
      <c r="X4770" s="4">
        <v>189566.1</v>
      </c>
      <c r="Y4770" s="4">
        <v>252754.8</v>
      </c>
      <c r="Z4770" s="2">
        <v>0</v>
      </c>
      <c r="AA4770" s="2" t="s">
        <v>56</v>
      </c>
      <c r="AB4770" s="2" t="s">
        <v>15734</v>
      </c>
      <c r="AC4770" s="2" t="s">
        <v>332</v>
      </c>
      <c r="AD4770" s="2" t="s">
        <v>76</v>
      </c>
      <c r="AE4770" s="5">
        <v>79.17</v>
      </c>
      <c r="AF4770" s="2">
        <v>0</v>
      </c>
      <c r="AG4770" s="2" t="s">
        <v>77</v>
      </c>
      <c r="AH4770" s="2">
        <v>13</v>
      </c>
      <c r="AI4770" s="6" t="str">
        <f t="shared" si="222"/>
        <v>18-24</v>
      </c>
      <c r="AJ4770" s="11">
        <f>YEAR(tbl_LoanData[[#This Row],[Application Date]])</f>
        <v>2025</v>
      </c>
      <c r="AK4770" s="11" t="str">
        <f>TEXT(tbl_LoanData[[#This Row],[Application Date]],"MMMM")</f>
        <v>April</v>
      </c>
      <c r="AL4770" s="12">
        <f>DATE(YEAR(tbl_LoanData[[#This Row],[Application Date]]),MONTH(tbl_LoanData[[#This Row],[Application Date]]),1)</f>
        <v>45748</v>
      </c>
      <c r="AM4770" s="14">
        <f ca="1">IF(AND(tbl_LoanData[[#This Row],[Application Date]]&gt;=EOMONTH(TODAY(),-1)+1,tbl_LoanData[[#This Row],[Application Date]]&lt;=TODAY()),tbl_LoanData[[#This Row],[Loan Amount]],0)</f>
        <v>0</v>
      </c>
      <c r="AN4770" s="14">
        <f>tbl_LoanData[[#This Row],[Amount Paid]]-(Q4770-X4770)</f>
        <v>70654.8</v>
      </c>
      <c r="AO4770" s="14">
        <f>IF(tbl_LoanData[[#This Row],[Application Status]]="Approved",1,0)</f>
        <v>1</v>
      </c>
      <c r="AP4770" s="22" t="str">
        <f t="shared" ca="1" si="223"/>
        <v/>
      </c>
      <c r="AQ4770" s="22" t="str">
        <f t="shared" ca="1" si="224"/>
        <v/>
      </c>
    </row>
    <row r="4771" spans="1:43" ht="14.4" customHeight="1" x14ac:dyDescent="0.3">
      <c r="A4771" s="2" t="s">
        <v>5011</v>
      </c>
      <c r="B4771" s="2" t="s">
        <v>5012</v>
      </c>
      <c r="C4771" s="2" t="s">
        <v>533</v>
      </c>
      <c r="D4771" s="2" t="s">
        <v>204</v>
      </c>
      <c r="E4771" s="2" t="s">
        <v>210</v>
      </c>
      <c r="F4771" s="2">
        <v>24</v>
      </c>
      <c r="G4771" s="2" t="s">
        <v>83</v>
      </c>
      <c r="H4771" s="2" t="s">
        <v>256</v>
      </c>
      <c r="I4771" s="2" t="s">
        <v>43</v>
      </c>
      <c r="J4771" s="3">
        <v>45776</v>
      </c>
      <c r="K4771" s="3">
        <v>45793</v>
      </c>
      <c r="L4771" s="2" t="s">
        <v>36</v>
      </c>
      <c r="M4771" s="2" t="s">
        <v>94</v>
      </c>
      <c r="N4771" s="2" t="s">
        <v>212</v>
      </c>
      <c r="O4771" s="4">
        <v>829000</v>
      </c>
      <c r="P4771" s="4">
        <v>229600</v>
      </c>
      <c r="Q4771" s="4">
        <v>599400</v>
      </c>
      <c r="R4771" s="2">
        <v>24</v>
      </c>
      <c r="S4771" s="5">
        <v>8.18</v>
      </c>
      <c r="T4771" s="4">
        <v>29060.91</v>
      </c>
      <c r="U4771" s="2" t="s">
        <v>73</v>
      </c>
      <c r="V4771" s="2" t="s">
        <v>74</v>
      </c>
      <c r="W4771" s="4">
        <v>435913.65</v>
      </c>
      <c r="X4771" s="4">
        <v>261548.19</v>
      </c>
      <c r="Y4771" s="4">
        <v>697461.84</v>
      </c>
      <c r="Z4771" s="2">
        <v>0</v>
      </c>
      <c r="AA4771" s="2" t="s">
        <v>56</v>
      </c>
      <c r="AB4771" s="2" t="s">
        <v>15733</v>
      </c>
      <c r="AC4771" s="2" t="s">
        <v>87</v>
      </c>
      <c r="AD4771" s="2" t="s">
        <v>76</v>
      </c>
      <c r="AE4771" s="5">
        <v>72.3</v>
      </c>
      <c r="AF4771" s="2">
        <v>0</v>
      </c>
      <c r="AG4771" s="2" t="s">
        <v>77</v>
      </c>
      <c r="AH4771" s="2">
        <v>17</v>
      </c>
      <c r="AI4771" s="6" t="str">
        <f t="shared" si="222"/>
        <v>18-24</v>
      </c>
      <c r="AJ4771" s="11">
        <f>YEAR(tbl_LoanData[[#This Row],[Application Date]])</f>
        <v>2025</v>
      </c>
      <c r="AK4771" s="11" t="str">
        <f>TEXT(tbl_LoanData[[#This Row],[Application Date]],"MMMM")</f>
        <v>April</v>
      </c>
      <c r="AL4771" s="12">
        <f>DATE(YEAR(tbl_LoanData[[#This Row],[Application Date]]),MONTH(tbl_LoanData[[#This Row],[Application Date]]),1)</f>
        <v>45748</v>
      </c>
      <c r="AM4771" s="14">
        <f ca="1">IF(AND(tbl_LoanData[[#This Row],[Application Date]]&gt;=EOMONTH(TODAY(),-1)+1,tbl_LoanData[[#This Row],[Application Date]]&lt;=TODAY()),tbl_LoanData[[#This Row],[Loan Amount]],0)</f>
        <v>0</v>
      </c>
      <c r="AN4771" s="14">
        <f>tbl_LoanData[[#This Row],[Amount Paid]]-(Q4771-X4771)</f>
        <v>98061.840000000026</v>
      </c>
      <c r="AO4771" s="14">
        <f>IF(tbl_LoanData[[#This Row],[Application Status]]="Approved",1,0)</f>
        <v>1</v>
      </c>
      <c r="AP4771" s="22" t="str">
        <f t="shared" ca="1" si="223"/>
        <v/>
      </c>
      <c r="AQ4771" s="22" t="str">
        <f t="shared" ca="1" si="224"/>
        <v/>
      </c>
    </row>
    <row r="4772" spans="1:43" ht="14.4" customHeight="1" x14ac:dyDescent="0.3">
      <c r="A4772" s="2" t="s">
        <v>5041</v>
      </c>
      <c r="B4772" s="2" t="s">
        <v>5042</v>
      </c>
      <c r="C4772" s="2" t="s">
        <v>687</v>
      </c>
      <c r="D4772" s="2" t="s">
        <v>204</v>
      </c>
      <c r="E4772" s="2" t="s">
        <v>189</v>
      </c>
      <c r="F4772" s="2">
        <v>63</v>
      </c>
      <c r="G4772" s="2" t="s">
        <v>83</v>
      </c>
      <c r="H4772" s="2" t="s">
        <v>166</v>
      </c>
      <c r="I4772" s="2" t="s">
        <v>46</v>
      </c>
      <c r="J4772" s="3">
        <v>45772</v>
      </c>
      <c r="K4772" s="3"/>
      <c r="L4772" s="2" t="s">
        <v>39</v>
      </c>
      <c r="M4772" s="2" t="s">
        <v>71</v>
      </c>
      <c r="N4772" s="2" t="s">
        <v>72</v>
      </c>
      <c r="O4772" s="4">
        <v>1418000</v>
      </c>
      <c r="P4772" s="4">
        <v>180600</v>
      </c>
      <c r="Q4772" s="4">
        <v>1237400</v>
      </c>
      <c r="R4772" s="2">
        <v>36</v>
      </c>
      <c r="S4772" s="5">
        <v>8.36</v>
      </c>
      <c r="T4772" s="4">
        <v>42992.78</v>
      </c>
      <c r="U4772" s="2" t="s">
        <v>96</v>
      </c>
      <c r="V4772" s="2" t="s">
        <v>97</v>
      </c>
      <c r="W4772" s="4">
        <v>0</v>
      </c>
      <c r="X4772" s="4">
        <v>0</v>
      </c>
      <c r="Y4772" s="4">
        <v>1547739.92</v>
      </c>
      <c r="Z4772" s="2">
        <v>0</v>
      </c>
      <c r="AA4772" s="2" t="s">
        <v>97</v>
      </c>
      <c r="AB4772" s="2" t="s">
        <v>15735</v>
      </c>
      <c r="AC4772" s="2" t="s">
        <v>360</v>
      </c>
      <c r="AD4772" s="2" t="s">
        <v>76</v>
      </c>
      <c r="AE4772" s="5">
        <v>87.26</v>
      </c>
      <c r="AF4772" s="2">
        <v>0</v>
      </c>
      <c r="AG4772" s="2" t="s">
        <v>97</v>
      </c>
      <c r="AH4772" s="2"/>
      <c r="AI4772" s="6" t="str">
        <f t="shared" si="222"/>
        <v>55-64</v>
      </c>
      <c r="AJ4772" s="11">
        <f>YEAR(tbl_LoanData[[#This Row],[Application Date]])</f>
        <v>2025</v>
      </c>
      <c r="AK4772" s="11" t="str">
        <f>TEXT(tbl_LoanData[[#This Row],[Application Date]],"MMMM")</f>
        <v>April</v>
      </c>
      <c r="AL4772" s="12">
        <f>DATE(YEAR(tbl_LoanData[[#This Row],[Application Date]]),MONTH(tbl_LoanData[[#This Row],[Application Date]]),1)</f>
        <v>45748</v>
      </c>
      <c r="AM4772" s="14">
        <f ca="1">IF(AND(tbl_LoanData[[#This Row],[Application Date]]&gt;=EOMONTH(TODAY(),-1)+1,tbl_LoanData[[#This Row],[Application Date]]&lt;=TODAY()),tbl_LoanData[[#This Row],[Loan Amount]],0)</f>
        <v>0</v>
      </c>
      <c r="AN4772" s="14">
        <f>tbl_LoanData[[#This Row],[Amount Paid]]-(Q4772-X4772)</f>
        <v>-1237400</v>
      </c>
      <c r="AO4772" s="14">
        <f>IF(tbl_LoanData[[#This Row],[Application Status]]="Approved",1,0)</f>
        <v>0</v>
      </c>
      <c r="AP4772" s="22" t="str">
        <f t="shared" ca="1" si="223"/>
        <v/>
      </c>
      <c r="AQ4772" s="22" t="str">
        <f t="shared" ca="1" si="224"/>
        <v/>
      </c>
    </row>
    <row r="4773" spans="1:43" ht="14.4" customHeight="1" x14ac:dyDescent="0.3">
      <c r="A4773" s="2" t="s">
        <v>5201</v>
      </c>
      <c r="B4773" s="2" t="s">
        <v>5202</v>
      </c>
      <c r="C4773" s="2" t="s">
        <v>376</v>
      </c>
      <c r="D4773" s="2" t="s">
        <v>204</v>
      </c>
      <c r="E4773" s="2" t="s">
        <v>125</v>
      </c>
      <c r="F4773" s="2">
        <v>63</v>
      </c>
      <c r="G4773" s="2" t="s">
        <v>69</v>
      </c>
      <c r="H4773" s="2" t="s">
        <v>70</v>
      </c>
      <c r="I4773" s="2" t="s">
        <v>50</v>
      </c>
      <c r="J4773" s="3">
        <v>45772</v>
      </c>
      <c r="K4773" s="3">
        <v>45776</v>
      </c>
      <c r="L4773" s="2" t="s">
        <v>39</v>
      </c>
      <c r="M4773" s="2" t="s">
        <v>71</v>
      </c>
      <c r="N4773" s="2" t="s">
        <v>294</v>
      </c>
      <c r="O4773" s="4">
        <v>1501000</v>
      </c>
      <c r="P4773" s="4">
        <v>256500</v>
      </c>
      <c r="Q4773" s="4">
        <v>1244500</v>
      </c>
      <c r="R4773" s="2">
        <v>48</v>
      </c>
      <c r="S4773" s="5">
        <v>7.63</v>
      </c>
      <c r="T4773" s="4">
        <v>33840.03</v>
      </c>
      <c r="U4773" s="2" t="s">
        <v>73</v>
      </c>
      <c r="V4773" s="2" t="s">
        <v>74</v>
      </c>
      <c r="W4773" s="4">
        <v>473760.42</v>
      </c>
      <c r="X4773" s="4">
        <v>1150560.98</v>
      </c>
      <c r="Y4773" s="4">
        <v>1624321.4</v>
      </c>
      <c r="Z4773" s="2">
        <v>30</v>
      </c>
      <c r="AA4773" s="2" t="s">
        <v>57</v>
      </c>
      <c r="AB4773" s="2" t="s">
        <v>15730</v>
      </c>
      <c r="AC4773" s="2" t="s">
        <v>213</v>
      </c>
      <c r="AD4773" s="2" t="s">
        <v>76</v>
      </c>
      <c r="AE4773" s="5">
        <v>82.91</v>
      </c>
      <c r="AF4773" s="2">
        <v>1</v>
      </c>
      <c r="AG4773" s="2" t="s">
        <v>77</v>
      </c>
      <c r="AH4773" s="2">
        <v>4</v>
      </c>
      <c r="AI4773" s="6" t="str">
        <f t="shared" si="222"/>
        <v>55-64</v>
      </c>
      <c r="AJ4773" s="11">
        <f>YEAR(tbl_LoanData[[#This Row],[Application Date]])</f>
        <v>2025</v>
      </c>
      <c r="AK4773" s="11" t="str">
        <f>TEXT(tbl_LoanData[[#This Row],[Application Date]],"MMMM")</f>
        <v>April</v>
      </c>
      <c r="AL4773" s="12">
        <f>DATE(YEAR(tbl_LoanData[[#This Row],[Application Date]]),MONTH(tbl_LoanData[[#This Row],[Application Date]]),1)</f>
        <v>45748</v>
      </c>
      <c r="AM4773" s="14">
        <f ca="1">IF(AND(tbl_LoanData[[#This Row],[Application Date]]&gt;=EOMONTH(TODAY(),-1)+1,tbl_LoanData[[#This Row],[Application Date]]&lt;=TODAY()),tbl_LoanData[[#This Row],[Loan Amount]],0)</f>
        <v>0</v>
      </c>
      <c r="AN4773" s="14">
        <f>tbl_LoanData[[#This Row],[Amount Paid]]-(Q4773-X4773)</f>
        <v>379821.39999999997</v>
      </c>
      <c r="AO4773" s="14">
        <f>IF(tbl_LoanData[[#This Row],[Application Status]]="Approved",1,0)</f>
        <v>1</v>
      </c>
      <c r="AP4773" s="22" t="str">
        <f t="shared" ca="1" si="223"/>
        <v/>
      </c>
      <c r="AQ4773" s="22" t="str">
        <f t="shared" ca="1" si="224"/>
        <v/>
      </c>
    </row>
    <row r="4774" spans="1:43" ht="14.4" customHeight="1" x14ac:dyDescent="0.3">
      <c r="A4774" s="2" t="s">
        <v>5213</v>
      </c>
      <c r="B4774" s="2" t="s">
        <v>5214</v>
      </c>
      <c r="C4774" s="2" t="s">
        <v>471</v>
      </c>
      <c r="D4774" s="2" t="s">
        <v>232</v>
      </c>
      <c r="E4774" s="2" t="s">
        <v>118</v>
      </c>
      <c r="F4774" s="2">
        <v>57</v>
      </c>
      <c r="G4774" s="2" t="s">
        <v>83</v>
      </c>
      <c r="H4774" s="2" t="s">
        <v>298</v>
      </c>
      <c r="I4774" s="2" t="s">
        <v>43</v>
      </c>
      <c r="J4774" s="3">
        <v>45771</v>
      </c>
      <c r="K4774" s="3"/>
      <c r="L4774" s="2" t="s">
        <v>40</v>
      </c>
      <c r="M4774" s="2" t="s">
        <v>94</v>
      </c>
      <c r="N4774" s="2" t="s">
        <v>95</v>
      </c>
      <c r="O4774" s="4">
        <v>1205000</v>
      </c>
      <c r="P4774" s="4">
        <v>306900</v>
      </c>
      <c r="Q4774" s="4">
        <v>898100</v>
      </c>
      <c r="R4774" s="2">
        <v>36</v>
      </c>
      <c r="S4774" s="5">
        <v>14.31</v>
      </c>
      <c r="T4774" s="4">
        <v>35657.06</v>
      </c>
      <c r="U4774" s="2" t="s">
        <v>96</v>
      </c>
      <c r="V4774" s="2" t="s">
        <v>97</v>
      </c>
      <c r="W4774" s="4">
        <v>0</v>
      </c>
      <c r="X4774" s="4">
        <v>0</v>
      </c>
      <c r="Y4774" s="4">
        <v>1283654.33</v>
      </c>
      <c r="Z4774" s="2">
        <v>0</v>
      </c>
      <c r="AA4774" s="2" t="s">
        <v>97</v>
      </c>
      <c r="AB4774" s="2" t="s">
        <v>15727</v>
      </c>
      <c r="AC4774" s="2" t="s">
        <v>75</v>
      </c>
      <c r="AD4774" s="2" t="s">
        <v>76</v>
      </c>
      <c r="AE4774" s="5">
        <v>74.53</v>
      </c>
      <c r="AF4774" s="2">
        <v>0</v>
      </c>
      <c r="AG4774" s="2" t="s">
        <v>97</v>
      </c>
      <c r="AH4774" s="2"/>
      <c r="AI4774" s="6" t="str">
        <f t="shared" si="222"/>
        <v>55-64</v>
      </c>
      <c r="AJ4774" s="11">
        <f>YEAR(tbl_LoanData[[#This Row],[Application Date]])</f>
        <v>2025</v>
      </c>
      <c r="AK4774" s="11" t="str">
        <f>TEXT(tbl_LoanData[[#This Row],[Application Date]],"MMMM")</f>
        <v>April</v>
      </c>
      <c r="AL4774" s="12">
        <f>DATE(YEAR(tbl_LoanData[[#This Row],[Application Date]]),MONTH(tbl_LoanData[[#This Row],[Application Date]]),1)</f>
        <v>45748</v>
      </c>
      <c r="AM4774" s="14">
        <f ca="1">IF(AND(tbl_LoanData[[#This Row],[Application Date]]&gt;=EOMONTH(TODAY(),-1)+1,tbl_LoanData[[#This Row],[Application Date]]&lt;=TODAY()),tbl_LoanData[[#This Row],[Loan Amount]],0)</f>
        <v>0</v>
      </c>
      <c r="AN4774" s="14">
        <f>tbl_LoanData[[#This Row],[Amount Paid]]-(Q4774-X4774)</f>
        <v>-898100</v>
      </c>
      <c r="AO4774" s="14">
        <f>IF(tbl_LoanData[[#This Row],[Application Status]]="Approved",1,0)</f>
        <v>0</v>
      </c>
      <c r="AP4774" s="22" t="str">
        <f t="shared" ca="1" si="223"/>
        <v/>
      </c>
      <c r="AQ4774" s="22" t="str">
        <f t="shared" ca="1" si="224"/>
        <v/>
      </c>
    </row>
    <row r="4775" spans="1:43" ht="14.4" customHeight="1" x14ac:dyDescent="0.3">
      <c r="A4775" s="2" t="s">
        <v>5261</v>
      </c>
      <c r="B4775" s="2" t="s">
        <v>5262</v>
      </c>
      <c r="C4775" s="2" t="s">
        <v>188</v>
      </c>
      <c r="D4775" s="2" t="s">
        <v>101</v>
      </c>
      <c r="E4775" s="2" t="s">
        <v>67</v>
      </c>
      <c r="F4775" s="2">
        <v>44</v>
      </c>
      <c r="G4775" s="2" t="s">
        <v>69</v>
      </c>
      <c r="H4775" s="2" t="s">
        <v>307</v>
      </c>
      <c r="I4775" s="2" t="s">
        <v>43</v>
      </c>
      <c r="J4775" s="3">
        <v>45768</v>
      </c>
      <c r="K4775" s="3">
        <v>45787</v>
      </c>
      <c r="L4775" s="2" t="s">
        <v>40</v>
      </c>
      <c r="M4775" s="2" t="s">
        <v>85</v>
      </c>
      <c r="N4775" s="2" t="s">
        <v>270</v>
      </c>
      <c r="O4775" s="4">
        <v>1467000</v>
      </c>
      <c r="P4775" s="4">
        <v>270300</v>
      </c>
      <c r="Q4775" s="4">
        <v>1196700</v>
      </c>
      <c r="R4775" s="2">
        <v>48</v>
      </c>
      <c r="S4775" s="5">
        <v>12</v>
      </c>
      <c r="T4775" s="4">
        <v>36898.25</v>
      </c>
      <c r="U4775" s="2" t="s">
        <v>73</v>
      </c>
      <c r="V4775" s="2" t="s">
        <v>74</v>
      </c>
      <c r="W4775" s="4">
        <v>553473.75</v>
      </c>
      <c r="X4775" s="4">
        <v>1217642.25</v>
      </c>
      <c r="Y4775" s="4">
        <v>1771116</v>
      </c>
      <c r="Z4775" s="2">
        <v>0</v>
      </c>
      <c r="AA4775" s="2" t="s">
        <v>56</v>
      </c>
      <c r="AB4775" s="2" t="s">
        <v>15736</v>
      </c>
      <c r="AC4775" s="2" t="s">
        <v>121</v>
      </c>
      <c r="AD4775" s="2" t="s">
        <v>76</v>
      </c>
      <c r="AE4775" s="5">
        <v>81.569999999999993</v>
      </c>
      <c r="AF4775" s="2">
        <v>0</v>
      </c>
      <c r="AG4775" s="2" t="s">
        <v>77</v>
      </c>
      <c r="AH4775" s="2">
        <v>19</v>
      </c>
      <c r="AI4775" s="6" t="str">
        <f t="shared" si="222"/>
        <v>35-44</v>
      </c>
      <c r="AJ4775" s="11">
        <f>YEAR(tbl_LoanData[[#This Row],[Application Date]])</f>
        <v>2025</v>
      </c>
      <c r="AK4775" s="11" t="str">
        <f>TEXT(tbl_LoanData[[#This Row],[Application Date]],"MMMM")</f>
        <v>April</v>
      </c>
      <c r="AL4775" s="12">
        <f>DATE(YEAR(tbl_LoanData[[#This Row],[Application Date]]),MONTH(tbl_LoanData[[#This Row],[Application Date]]),1)</f>
        <v>45748</v>
      </c>
      <c r="AM4775" s="14">
        <f ca="1">IF(AND(tbl_LoanData[[#This Row],[Application Date]]&gt;=EOMONTH(TODAY(),-1)+1,tbl_LoanData[[#This Row],[Application Date]]&lt;=TODAY()),tbl_LoanData[[#This Row],[Loan Amount]],0)</f>
        <v>0</v>
      </c>
      <c r="AN4775" s="14">
        <f>tbl_LoanData[[#This Row],[Amount Paid]]-(Q4775-X4775)</f>
        <v>574416</v>
      </c>
      <c r="AO4775" s="14">
        <f>IF(tbl_LoanData[[#This Row],[Application Status]]="Approved",1,0)</f>
        <v>1</v>
      </c>
      <c r="AP4775" s="22" t="str">
        <f t="shared" ca="1" si="223"/>
        <v/>
      </c>
      <c r="AQ4775" s="22" t="str">
        <f t="shared" ca="1" si="224"/>
        <v/>
      </c>
    </row>
    <row r="4776" spans="1:43" ht="14.4" customHeight="1" x14ac:dyDescent="0.3">
      <c r="A4776" s="2" t="s">
        <v>5351</v>
      </c>
      <c r="B4776" s="2" t="s">
        <v>5352</v>
      </c>
      <c r="C4776" s="2" t="s">
        <v>338</v>
      </c>
      <c r="D4776" s="2" t="s">
        <v>189</v>
      </c>
      <c r="E4776" s="2" t="s">
        <v>182</v>
      </c>
      <c r="F4776" s="2">
        <v>39</v>
      </c>
      <c r="G4776" s="2" t="s">
        <v>83</v>
      </c>
      <c r="H4776" s="2" t="s">
        <v>191</v>
      </c>
      <c r="I4776" s="2" t="s">
        <v>51</v>
      </c>
      <c r="J4776" s="3">
        <v>45776</v>
      </c>
      <c r="K4776" s="3">
        <v>45782</v>
      </c>
      <c r="L4776" s="2" t="s">
        <v>36</v>
      </c>
      <c r="M4776" s="2" t="s">
        <v>111</v>
      </c>
      <c r="N4776" s="2" t="s">
        <v>350</v>
      </c>
      <c r="O4776" s="4">
        <v>1060000</v>
      </c>
      <c r="P4776" s="4">
        <v>134800</v>
      </c>
      <c r="Q4776" s="4">
        <v>925200</v>
      </c>
      <c r="R4776" s="2">
        <v>18</v>
      </c>
      <c r="S4776" s="5">
        <v>6.01</v>
      </c>
      <c r="T4776" s="4">
        <v>56033.71</v>
      </c>
      <c r="U4776" s="2" t="s">
        <v>73</v>
      </c>
      <c r="V4776" s="2" t="s">
        <v>74</v>
      </c>
      <c r="W4776" s="4">
        <v>840505.65</v>
      </c>
      <c r="X4776" s="4">
        <v>168101.13</v>
      </c>
      <c r="Y4776" s="4">
        <v>1008606.78</v>
      </c>
      <c r="Z4776" s="2">
        <v>0</v>
      </c>
      <c r="AA4776" s="2" t="s">
        <v>56</v>
      </c>
      <c r="AB4776" s="2" t="s">
        <v>15734</v>
      </c>
      <c r="AC4776" s="2" t="s">
        <v>75</v>
      </c>
      <c r="AD4776" s="2" t="s">
        <v>76</v>
      </c>
      <c r="AE4776" s="5">
        <v>87.28</v>
      </c>
      <c r="AF4776" s="2">
        <v>0</v>
      </c>
      <c r="AG4776" s="2" t="s">
        <v>77</v>
      </c>
      <c r="AH4776" s="2">
        <v>6</v>
      </c>
      <c r="AI4776" s="6" t="str">
        <f t="shared" si="222"/>
        <v>35-44</v>
      </c>
      <c r="AJ4776" s="11">
        <f>YEAR(tbl_LoanData[[#This Row],[Application Date]])</f>
        <v>2025</v>
      </c>
      <c r="AK4776" s="11" t="str">
        <f>TEXT(tbl_LoanData[[#This Row],[Application Date]],"MMMM")</f>
        <v>April</v>
      </c>
      <c r="AL4776" s="12">
        <f>DATE(YEAR(tbl_LoanData[[#This Row],[Application Date]]),MONTH(tbl_LoanData[[#This Row],[Application Date]]),1)</f>
        <v>45748</v>
      </c>
      <c r="AM4776" s="14">
        <f ca="1">IF(AND(tbl_LoanData[[#This Row],[Application Date]]&gt;=EOMONTH(TODAY(),-1)+1,tbl_LoanData[[#This Row],[Application Date]]&lt;=TODAY()),tbl_LoanData[[#This Row],[Loan Amount]],0)</f>
        <v>0</v>
      </c>
      <c r="AN4776" s="14">
        <f>tbl_LoanData[[#This Row],[Amount Paid]]-(Q4776-X4776)</f>
        <v>83406.780000000028</v>
      </c>
      <c r="AO4776" s="14">
        <f>IF(tbl_LoanData[[#This Row],[Application Status]]="Approved",1,0)</f>
        <v>1</v>
      </c>
      <c r="AP4776" s="22" t="str">
        <f t="shared" ca="1" si="223"/>
        <v/>
      </c>
      <c r="AQ4776" s="22" t="str">
        <f t="shared" ca="1" si="224"/>
        <v/>
      </c>
    </row>
    <row r="4777" spans="1:43" x14ac:dyDescent="0.3">
      <c r="A4777" s="2" t="s">
        <v>5415</v>
      </c>
      <c r="B4777" s="2" t="s">
        <v>5416</v>
      </c>
      <c r="C4777" s="2" t="s">
        <v>401</v>
      </c>
      <c r="D4777" s="2" t="s">
        <v>67</v>
      </c>
      <c r="E4777" s="2" t="s">
        <v>385</v>
      </c>
      <c r="F4777" s="2">
        <v>59</v>
      </c>
      <c r="G4777" s="2" t="s">
        <v>83</v>
      </c>
      <c r="H4777" s="2" t="s">
        <v>177</v>
      </c>
      <c r="I4777" s="2" t="s">
        <v>43</v>
      </c>
      <c r="J4777" s="3">
        <v>45770</v>
      </c>
      <c r="K4777" s="3">
        <v>45791</v>
      </c>
      <c r="L4777" s="2" t="s">
        <v>37</v>
      </c>
      <c r="M4777" s="2" t="s">
        <v>104</v>
      </c>
      <c r="N4777" s="2" t="s">
        <v>192</v>
      </c>
      <c r="O4777" s="4">
        <v>203000</v>
      </c>
      <c r="P4777" s="4">
        <v>61700</v>
      </c>
      <c r="Q4777" s="4">
        <v>141300</v>
      </c>
      <c r="R4777" s="2">
        <v>24</v>
      </c>
      <c r="S4777" s="5">
        <v>13.26</v>
      </c>
      <c r="T4777" s="4">
        <v>7448.87</v>
      </c>
      <c r="U4777" s="2" t="s">
        <v>73</v>
      </c>
      <c r="V4777" s="2" t="s">
        <v>74</v>
      </c>
      <c r="W4777" s="4">
        <v>111733.05</v>
      </c>
      <c r="X4777" s="4">
        <v>67039.710000000006</v>
      </c>
      <c r="Y4777" s="4">
        <v>178772.76</v>
      </c>
      <c r="Z4777" s="2">
        <v>0</v>
      </c>
      <c r="AA4777" s="2" t="s">
        <v>56</v>
      </c>
      <c r="AB4777" s="2" t="s">
        <v>15735</v>
      </c>
      <c r="AC4777" s="2" t="s">
        <v>75</v>
      </c>
      <c r="AD4777" s="2" t="s">
        <v>76</v>
      </c>
      <c r="AE4777" s="5">
        <v>69.61</v>
      </c>
      <c r="AF4777" s="2">
        <v>0</v>
      </c>
      <c r="AG4777" s="2" t="s">
        <v>77</v>
      </c>
      <c r="AH4777" s="2">
        <v>21</v>
      </c>
      <c r="AI4777" s="6" t="str">
        <f t="shared" si="222"/>
        <v>55-64</v>
      </c>
      <c r="AJ4777" s="11">
        <f>YEAR(tbl_LoanData[[#This Row],[Application Date]])</f>
        <v>2025</v>
      </c>
      <c r="AK4777" s="11" t="str">
        <f>TEXT(tbl_LoanData[[#This Row],[Application Date]],"MMMM")</f>
        <v>April</v>
      </c>
      <c r="AL4777" s="12">
        <f>DATE(YEAR(tbl_LoanData[[#This Row],[Application Date]]),MONTH(tbl_LoanData[[#This Row],[Application Date]]),1)</f>
        <v>45748</v>
      </c>
      <c r="AM4777" s="14">
        <f ca="1">IF(AND(tbl_LoanData[[#This Row],[Application Date]]&gt;=EOMONTH(TODAY(),-1)+1,tbl_LoanData[[#This Row],[Application Date]]&lt;=TODAY()),tbl_LoanData[[#This Row],[Loan Amount]],0)</f>
        <v>0</v>
      </c>
      <c r="AN4777" s="14">
        <f>tbl_LoanData[[#This Row],[Amount Paid]]-(Q4777-X4777)</f>
        <v>37472.760000000009</v>
      </c>
      <c r="AO4777" s="14">
        <f>IF(tbl_LoanData[[#This Row],[Application Status]]="Approved",1,0)</f>
        <v>1</v>
      </c>
      <c r="AP4777" s="22" t="str">
        <f t="shared" ca="1" si="223"/>
        <v/>
      </c>
      <c r="AQ4777" s="22" t="str">
        <f t="shared" ca="1" si="224"/>
        <v/>
      </c>
    </row>
    <row r="4778" spans="1:43" ht="14.4" customHeight="1" x14ac:dyDescent="0.3">
      <c r="A4778" s="2" t="s">
        <v>5467</v>
      </c>
      <c r="B4778" s="2" t="s">
        <v>5468</v>
      </c>
      <c r="C4778" s="2" t="s">
        <v>100</v>
      </c>
      <c r="D4778" s="2" t="s">
        <v>102</v>
      </c>
      <c r="E4778" s="2" t="s">
        <v>406</v>
      </c>
      <c r="F4778" s="2">
        <v>53</v>
      </c>
      <c r="G4778" s="2" t="s">
        <v>69</v>
      </c>
      <c r="H4778" s="2" t="s">
        <v>318</v>
      </c>
      <c r="I4778" s="2" t="s">
        <v>42</v>
      </c>
      <c r="J4778" s="3">
        <v>45766</v>
      </c>
      <c r="K4778" s="3">
        <v>45769</v>
      </c>
      <c r="L4778" s="2" t="s">
        <v>41</v>
      </c>
      <c r="M4778" s="2" t="s">
        <v>552</v>
      </c>
      <c r="N4778" s="2" t="s">
        <v>553</v>
      </c>
      <c r="O4778" s="4">
        <v>3602000</v>
      </c>
      <c r="P4778" s="4">
        <v>1071300</v>
      </c>
      <c r="Q4778" s="4">
        <v>2530700</v>
      </c>
      <c r="R4778" s="2">
        <v>36</v>
      </c>
      <c r="S4778" s="5">
        <v>13.07</v>
      </c>
      <c r="T4778" s="4">
        <v>97860.76</v>
      </c>
      <c r="U4778" s="2" t="s">
        <v>73</v>
      </c>
      <c r="V4778" s="2" t="s">
        <v>74</v>
      </c>
      <c r="W4778" s="4">
        <v>1467911.4</v>
      </c>
      <c r="X4778" s="4">
        <v>2055076.07</v>
      </c>
      <c r="Y4778" s="4">
        <v>3522987.47</v>
      </c>
      <c r="Z4778" s="2">
        <v>28</v>
      </c>
      <c r="AA4778" s="2" t="s">
        <v>57</v>
      </c>
      <c r="AB4778" s="2" t="s">
        <v>15728</v>
      </c>
      <c r="AC4778" s="2" t="s">
        <v>138</v>
      </c>
      <c r="AD4778" s="2" t="s">
        <v>76</v>
      </c>
      <c r="AE4778" s="5">
        <v>70.260000000000005</v>
      </c>
      <c r="AF4778" s="2">
        <v>1</v>
      </c>
      <c r="AG4778" s="2" t="s">
        <v>77</v>
      </c>
      <c r="AH4778" s="2">
        <v>3</v>
      </c>
      <c r="AI4778" s="6" t="str">
        <f t="shared" si="222"/>
        <v>45-54</v>
      </c>
      <c r="AJ4778" s="11">
        <f>YEAR(tbl_LoanData[[#This Row],[Application Date]])</f>
        <v>2025</v>
      </c>
      <c r="AK4778" s="11" t="str">
        <f>TEXT(tbl_LoanData[[#This Row],[Application Date]],"MMMM")</f>
        <v>April</v>
      </c>
      <c r="AL4778" s="12">
        <f>DATE(YEAR(tbl_LoanData[[#This Row],[Application Date]]),MONTH(tbl_LoanData[[#This Row],[Application Date]]),1)</f>
        <v>45748</v>
      </c>
      <c r="AM4778" s="14">
        <f ca="1">IF(AND(tbl_LoanData[[#This Row],[Application Date]]&gt;=EOMONTH(TODAY(),-1)+1,tbl_LoanData[[#This Row],[Application Date]]&lt;=TODAY()),tbl_LoanData[[#This Row],[Loan Amount]],0)</f>
        <v>0</v>
      </c>
      <c r="AN4778" s="14">
        <f>tbl_LoanData[[#This Row],[Amount Paid]]-(Q4778-X4778)</f>
        <v>992287.47</v>
      </c>
      <c r="AO4778" s="14">
        <f>IF(tbl_LoanData[[#This Row],[Application Status]]="Approved",1,0)</f>
        <v>1</v>
      </c>
      <c r="AP4778" s="22" t="str">
        <f t="shared" ca="1" si="223"/>
        <v/>
      </c>
      <c r="AQ4778" s="22" t="str">
        <f t="shared" ca="1" si="224"/>
        <v/>
      </c>
    </row>
    <row r="4779" spans="1:43" ht="14.4" customHeight="1" x14ac:dyDescent="0.3">
      <c r="A4779" s="2" t="s">
        <v>5493</v>
      </c>
      <c r="B4779" s="2" t="s">
        <v>5494</v>
      </c>
      <c r="C4779" s="2" t="s">
        <v>338</v>
      </c>
      <c r="D4779" s="2" t="s">
        <v>134</v>
      </c>
      <c r="E4779" s="2" t="s">
        <v>406</v>
      </c>
      <c r="F4779" s="2">
        <v>36</v>
      </c>
      <c r="G4779" s="2" t="s">
        <v>83</v>
      </c>
      <c r="H4779" s="2" t="s">
        <v>298</v>
      </c>
      <c r="I4779" s="2" t="s">
        <v>43</v>
      </c>
      <c r="J4779" s="3">
        <v>45759</v>
      </c>
      <c r="K4779" s="3">
        <v>45776</v>
      </c>
      <c r="L4779" s="2" t="s">
        <v>40</v>
      </c>
      <c r="M4779" s="2" t="s">
        <v>111</v>
      </c>
      <c r="N4779" s="2" t="s">
        <v>369</v>
      </c>
      <c r="O4779" s="4">
        <v>1595000</v>
      </c>
      <c r="P4779" s="4">
        <v>301600</v>
      </c>
      <c r="Q4779" s="4">
        <v>1293400</v>
      </c>
      <c r="R4779" s="2">
        <v>36</v>
      </c>
      <c r="S4779" s="5">
        <v>13.58</v>
      </c>
      <c r="T4779" s="4">
        <v>50564.75</v>
      </c>
      <c r="U4779" s="2" t="s">
        <v>73</v>
      </c>
      <c r="V4779" s="2" t="s">
        <v>74</v>
      </c>
      <c r="W4779" s="4">
        <v>758471.25</v>
      </c>
      <c r="X4779" s="4">
        <v>1061859.9099999999</v>
      </c>
      <c r="Y4779" s="4">
        <v>1820331.16</v>
      </c>
      <c r="Z4779" s="2">
        <v>0</v>
      </c>
      <c r="AA4779" s="2" t="s">
        <v>56</v>
      </c>
      <c r="AB4779" s="2" t="s">
        <v>15734</v>
      </c>
      <c r="AC4779" s="2" t="s">
        <v>106</v>
      </c>
      <c r="AD4779" s="2" t="s">
        <v>76</v>
      </c>
      <c r="AE4779" s="5">
        <v>81.09</v>
      </c>
      <c r="AF4779" s="2">
        <v>0</v>
      </c>
      <c r="AG4779" s="2" t="s">
        <v>77</v>
      </c>
      <c r="AH4779" s="2">
        <v>17</v>
      </c>
      <c r="AI4779" s="6" t="str">
        <f t="shared" si="222"/>
        <v>35-44</v>
      </c>
      <c r="AJ4779" s="11">
        <f>YEAR(tbl_LoanData[[#This Row],[Application Date]])</f>
        <v>2025</v>
      </c>
      <c r="AK4779" s="11" t="str">
        <f>TEXT(tbl_LoanData[[#This Row],[Application Date]],"MMMM")</f>
        <v>April</v>
      </c>
      <c r="AL4779" s="12">
        <f>DATE(YEAR(tbl_LoanData[[#This Row],[Application Date]]),MONTH(tbl_LoanData[[#This Row],[Application Date]]),1)</f>
        <v>45748</v>
      </c>
      <c r="AM4779" s="14">
        <f ca="1">IF(AND(tbl_LoanData[[#This Row],[Application Date]]&gt;=EOMONTH(TODAY(),-1)+1,tbl_LoanData[[#This Row],[Application Date]]&lt;=TODAY()),tbl_LoanData[[#This Row],[Loan Amount]],0)</f>
        <v>0</v>
      </c>
      <c r="AN4779" s="14">
        <f>tbl_LoanData[[#This Row],[Amount Paid]]-(Q4779-X4779)</f>
        <v>526931.15999999992</v>
      </c>
      <c r="AO4779" s="14">
        <f>IF(tbl_LoanData[[#This Row],[Application Status]]="Approved",1,0)</f>
        <v>1</v>
      </c>
      <c r="AP4779" s="22" t="str">
        <f t="shared" ca="1" si="223"/>
        <v/>
      </c>
      <c r="AQ4779" s="22" t="str">
        <f t="shared" ca="1" si="224"/>
        <v/>
      </c>
    </row>
    <row r="4780" spans="1:43" x14ac:dyDescent="0.3">
      <c r="A4780" s="2" t="s">
        <v>5519</v>
      </c>
      <c r="B4780" s="2" t="s">
        <v>5520</v>
      </c>
      <c r="C4780" s="2" t="s">
        <v>405</v>
      </c>
      <c r="D4780" s="2" t="s">
        <v>134</v>
      </c>
      <c r="E4780" s="2" t="s">
        <v>183</v>
      </c>
      <c r="F4780" s="2">
        <v>27</v>
      </c>
      <c r="G4780" s="2" t="s">
        <v>69</v>
      </c>
      <c r="H4780" s="2" t="s">
        <v>543</v>
      </c>
      <c r="I4780" s="2" t="s">
        <v>45</v>
      </c>
      <c r="J4780" s="3">
        <v>45748</v>
      </c>
      <c r="K4780" s="3"/>
      <c r="L4780" s="2" t="s">
        <v>37</v>
      </c>
      <c r="M4780" s="2" t="s">
        <v>199</v>
      </c>
      <c r="N4780" s="2" t="s">
        <v>319</v>
      </c>
      <c r="O4780" s="4">
        <v>201000</v>
      </c>
      <c r="P4780" s="4">
        <v>38100</v>
      </c>
      <c r="Q4780" s="4">
        <v>162900</v>
      </c>
      <c r="R4780" s="2">
        <v>48</v>
      </c>
      <c r="S4780" s="5">
        <v>11.98</v>
      </c>
      <c r="T4780" s="4">
        <v>5020.04</v>
      </c>
      <c r="U4780" s="2" t="s">
        <v>113</v>
      </c>
      <c r="V4780" s="2" t="s">
        <v>97</v>
      </c>
      <c r="W4780" s="4">
        <v>0</v>
      </c>
      <c r="X4780" s="4">
        <v>0</v>
      </c>
      <c r="Y4780" s="4">
        <v>240961.68</v>
      </c>
      <c r="Z4780" s="2">
        <v>0</v>
      </c>
      <c r="AA4780" s="2" t="s">
        <v>97</v>
      </c>
      <c r="AB4780" s="2" t="s">
        <v>15735</v>
      </c>
      <c r="AC4780" s="2" t="s">
        <v>360</v>
      </c>
      <c r="AD4780" s="2" t="s">
        <v>76</v>
      </c>
      <c r="AE4780" s="5">
        <v>81.040000000000006</v>
      </c>
      <c r="AF4780" s="2">
        <v>0</v>
      </c>
      <c r="AG4780" s="2" t="s">
        <v>97</v>
      </c>
      <c r="AH4780" s="2"/>
      <c r="AI4780" s="6" t="str">
        <f t="shared" si="222"/>
        <v>25-34</v>
      </c>
      <c r="AJ4780" s="11">
        <f>YEAR(tbl_LoanData[[#This Row],[Application Date]])</f>
        <v>2025</v>
      </c>
      <c r="AK4780" s="11" t="str">
        <f>TEXT(tbl_LoanData[[#This Row],[Application Date]],"MMMM")</f>
        <v>April</v>
      </c>
      <c r="AL4780" s="12">
        <f>DATE(YEAR(tbl_LoanData[[#This Row],[Application Date]]),MONTH(tbl_LoanData[[#This Row],[Application Date]]),1)</f>
        <v>45748</v>
      </c>
      <c r="AM4780" s="14">
        <f ca="1">IF(AND(tbl_LoanData[[#This Row],[Application Date]]&gt;=EOMONTH(TODAY(),-1)+1,tbl_LoanData[[#This Row],[Application Date]]&lt;=TODAY()),tbl_LoanData[[#This Row],[Loan Amount]],0)</f>
        <v>0</v>
      </c>
      <c r="AN4780" s="14">
        <f>tbl_LoanData[[#This Row],[Amount Paid]]-(Q4780-X4780)</f>
        <v>-162900</v>
      </c>
      <c r="AO4780" s="14">
        <f>IF(tbl_LoanData[[#This Row],[Application Status]]="Approved",1,0)</f>
        <v>0</v>
      </c>
      <c r="AP4780" s="22" t="str">
        <f t="shared" ca="1" si="223"/>
        <v/>
      </c>
      <c r="AQ4780" s="22" t="str">
        <f t="shared" ca="1" si="224"/>
        <v/>
      </c>
    </row>
    <row r="4781" spans="1:43" ht="14.4" customHeight="1" x14ac:dyDescent="0.3">
      <c r="A4781" s="2" t="s">
        <v>5527</v>
      </c>
      <c r="B4781" s="2" t="s">
        <v>5528</v>
      </c>
      <c r="C4781" s="2" t="s">
        <v>575</v>
      </c>
      <c r="D4781" s="2" t="s">
        <v>182</v>
      </c>
      <c r="E4781" s="2" t="s">
        <v>268</v>
      </c>
      <c r="F4781" s="2">
        <v>49</v>
      </c>
      <c r="G4781" s="2" t="s">
        <v>69</v>
      </c>
      <c r="H4781" s="2" t="s">
        <v>166</v>
      </c>
      <c r="I4781" s="2" t="s">
        <v>46</v>
      </c>
      <c r="J4781" s="3">
        <v>45760</v>
      </c>
      <c r="K4781" s="3">
        <v>45777</v>
      </c>
      <c r="L4781" s="2" t="s">
        <v>39</v>
      </c>
      <c r="M4781" s="2" t="s">
        <v>167</v>
      </c>
      <c r="N4781" s="2" t="s">
        <v>168</v>
      </c>
      <c r="O4781" s="4">
        <v>1768000</v>
      </c>
      <c r="P4781" s="4">
        <v>296800</v>
      </c>
      <c r="Q4781" s="4">
        <v>1471200</v>
      </c>
      <c r="R4781" s="2">
        <v>36</v>
      </c>
      <c r="S4781" s="5">
        <v>12.6</v>
      </c>
      <c r="T4781" s="4">
        <v>56314.27</v>
      </c>
      <c r="U4781" s="2" t="s">
        <v>73</v>
      </c>
      <c r="V4781" s="2" t="s">
        <v>74</v>
      </c>
      <c r="W4781" s="4">
        <v>788399.78</v>
      </c>
      <c r="X4781" s="4">
        <v>1238913.82</v>
      </c>
      <c r="Y4781" s="4">
        <v>2027313.6</v>
      </c>
      <c r="Z4781" s="2">
        <v>30</v>
      </c>
      <c r="AA4781" s="2" t="s">
        <v>57</v>
      </c>
      <c r="AB4781" s="2" t="s">
        <v>15728</v>
      </c>
      <c r="AC4781" s="2" t="s">
        <v>87</v>
      </c>
      <c r="AD4781" s="2" t="s">
        <v>76</v>
      </c>
      <c r="AE4781" s="5">
        <v>83.21</v>
      </c>
      <c r="AF4781" s="2">
        <v>1</v>
      </c>
      <c r="AG4781" s="2" t="s">
        <v>77</v>
      </c>
      <c r="AH4781" s="2">
        <v>17</v>
      </c>
      <c r="AI4781" s="6" t="str">
        <f t="shared" si="222"/>
        <v>45-54</v>
      </c>
      <c r="AJ4781" s="11">
        <f>YEAR(tbl_LoanData[[#This Row],[Application Date]])</f>
        <v>2025</v>
      </c>
      <c r="AK4781" s="11" t="str">
        <f>TEXT(tbl_LoanData[[#This Row],[Application Date]],"MMMM")</f>
        <v>April</v>
      </c>
      <c r="AL4781" s="12">
        <f>DATE(YEAR(tbl_LoanData[[#This Row],[Application Date]]),MONTH(tbl_LoanData[[#This Row],[Application Date]]),1)</f>
        <v>45748</v>
      </c>
      <c r="AM4781" s="14">
        <f ca="1">IF(AND(tbl_LoanData[[#This Row],[Application Date]]&gt;=EOMONTH(TODAY(),-1)+1,tbl_LoanData[[#This Row],[Application Date]]&lt;=TODAY()),tbl_LoanData[[#This Row],[Loan Amount]],0)</f>
        <v>0</v>
      </c>
      <c r="AN4781" s="14">
        <f>tbl_LoanData[[#This Row],[Amount Paid]]-(Q4781-X4781)</f>
        <v>556113.60000000009</v>
      </c>
      <c r="AO4781" s="14">
        <f>IF(tbl_LoanData[[#This Row],[Application Status]]="Approved",1,0)</f>
        <v>1</v>
      </c>
      <c r="AP4781" s="22" t="str">
        <f t="shared" ca="1" si="223"/>
        <v/>
      </c>
      <c r="AQ4781" s="22" t="str">
        <f t="shared" ca="1" si="224"/>
        <v/>
      </c>
    </row>
    <row r="4782" spans="1:43" ht="14.4" customHeight="1" x14ac:dyDescent="0.3">
      <c r="A4782" s="2" t="s">
        <v>5651</v>
      </c>
      <c r="B4782" s="2" t="s">
        <v>5652</v>
      </c>
      <c r="C4782" s="2" t="s">
        <v>533</v>
      </c>
      <c r="D4782" s="2" t="s">
        <v>134</v>
      </c>
      <c r="E4782" s="2" t="s">
        <v>101</v>
      </c>
      <c r="F4782" s="2">
        <v>53</v>
      </c>
      <c r="G4782" s="2" t="s">
        <v>83</v>
      </c>
      <c r="H4782" s="2" t="s">
        <v>298</v>
      </c>
      <c r="I4782" s="2" t="s">
        <v>43</v>
      </c>
      <c r="J4782" s="3">
        <v>45764</v>
      </c>
      <c r="K4782" s="3">
        <v>45785</v>
      </c>
      <c r="L4782" s="2" t="s">
        <v>40</v>
      </c>
      <c r="M4782" s="2" t="s">
        <v>94</v>
      </c>
      <c r="N4782" s="2" t="s">
        <v>4</v>
      </c>
      <c r="O4782" s="4">
        <v>1290000</v>
      </c>
      <c r="P4782" s="4">
        <v>427600</v>
      </c>
      <c r="Q4782" s="4">
        <v>862400</v>
      </c>
      <c r="R4782" s="2">
        <v>24</v>
      </c>
      <c r="S4782" s="5">
        <v>13.61</v>
      </c>
      <c r="T4782" s="4">
        <v>45714.39</v>
      </c>
      <c r="U4782" s="2" t="s">
        <v>73</v>
      </c>
      <c r="V4782" s="2" t="s">
        <v>74</v>
      </c>
      <c r="W4782" s="4">
        <v>411429.51</v>
      </c>
      <c r="X4782" s="4">
        <v>685715.77</v>
      </c>
      <c r="Y4782" s="4">
        <v>1097145.28</v>
      </c>
      <c r="Z4782" s="2">
        <v>174</v>
      </c>
      <c r="AA4782" s="2" t="s">
        <v>60</v>
      </c>
      <c r="AB4782" s="2" t="s">
        <v>15727</v>
      </c>
      <c r="AC4782" s="2" t="s">
        <v>146</v>
      </c>
      <c r="AD4782" s="2" t="s">
        <v>76</v>
      </c>
      <c r="AE4782" s="5">
        <v>66.849999999999994</v>
      </c>
      <c r="AF4782" s="2">
        <v>6</v>
      </c>
      <c r="AG4782" s="2" t="s">
        <v>130</v>
      </c>
      <c r="AH4782" s="2">
        <v>21</v>
      </c>
      <c r="AI4782" s="6" t="str">
        <f t="shared" si="222"/>
        <v>45-54</v>
      </c>
      <c r="AJ4782" s="11">
        <f>YEAR(tbl_LoanData[[#This Row],[Application Date]])</f>
        <v>2025</v>
      </c>
      <c r="AK4782" s="11" t="str">
        <f>TEXT(tbl_LoanData[[#This Row],[Application Date]],"MMMM")</f>
        <v>April</v>
      </c>
      <c r="AL4782" s="12">
        <f>DATE(YEAR(tbl_LoanData[[#This Row],[Application Date]]),MONTH(tbl_LoanData[[#This Row],[Application Date]]),1)</f>
        <v>45748</v>
      </c>
      <c r="AM4782" s="14">
        <f ca="1">IF(AND(tbl_LoanData[[#This Row],[Application Date]]&gt;=EOMONTH(TODAY(),-1)+1,tbl_LoanData[[#This Row],[Application Date]]&lt;=TODAY()),tbl_LoanData[[#This Row],[Loan Amount]],0)</f>
        <v>0</v>
      </c>
      <c r="AN4782" s="14">
        <f>tbl_LoanData[[#This Row],[Amount Paid]]-(Q4782-X4782)</f>
        <v>234745.28000000003</v>
      </c>
      <c r="AO4782" s="14">
        <f>IF(tbl_LoanData[[#This Row],[Application Status]]="Approved",1,0)</f>
        <v>1</v>
      </c>
      <c r="AP4782" s="22" t="str">
        <f t="shared" ca="1" si="223"/>
        <v/>
      </c>
      <c r="AQ4782" s="22" t="str">
        <f t="shared" ca="1" si="224"/>
        <v/>
      </c>
    </row>
    <row r="4783" spans="1:43" ht="14.4" customHeight="1" x14ac:dyDescent="0.3">
      <c r="A4783" s="2" t="s">
        <v>5693</v>
      </c>
      <c r="B4783" s="2" t="s">
        <v>5694</v>
      </c>
      <c r="C4783" s="2" t="s">
        <v>435</v>
      </c>
      <c r="D4783" s="2" t="s">
        <v>82</v>
      </c>
      <c r="E4783" s="2" t="s">
        <v>190</v>
      </c>
      <c r="F4783" s="2">
        <v>43</v>
      </c>
      <c r="G4783" s="2" t="s">
        <v>83</v>
      </c>
      <c r="H4783" s="2" t="s">
        <v>143</v>
      </c>
      <c r="I4783" s="2" t="s">
        <v>46</v>
      </c>
      <c r="J4783" s="3">
        <v>45749</v>
      </c>
      <c r="K4783" s="3">
        <v>45765</v>
      </c>
      <c r="L4783" s="2" t="s">
        <v>36</v>
      </c>
      <c r="M4783" s="2" t="s">
        <v>85</v>
      </c>
      <c r="N4783" s="2" t="s">
        <v>671</v>
      </c>
      <c r="O4783" s="4">
        <v>1918000</v>
      </c>
      <c r="P4783" s="4">
        <v>446100</v>
      </c>
      <c r="Q4783" s="4">
        <v>1471900</v>
      </c>
      <c r="R4783" s="2">
        <v>36</v>
      </c>
      <c r="S4783" s="5">
        <v>13.44</v>
      </c>
      <c r="T4783" s="4">
        <v>57371.39</v>
      </c>
      <c r="U4783" s="2" t="s">
        <v>73</v>
      </c>
      <c r="V4783" s="2" t="s">
        <v>74</v>
      </c>
      <c r="W4783" s="4">
        <v>860570.85</v>
      </c>
      <c r="X4783" s="4">
        <v>1204799.23</v>
      </c>
      <c r="Y4783" s="4">
        <v>2065370.08</v>
      </c>
      <c r="Z4783" s="2">
        <v>31</v>
      </c>
      <c r="AA4783" s="2" t="s">
        <v>58</v>
      </c>
      <c r="AB4783" s="2" t="s">
        <v>15730</v>
      </c>
      <c r="AC4783" s="2" t="s">
        <v>121</v>
      </c>
      <c r="AD4783" s="2" t="s">
        <v>76</v>
      </c>
      <c r="AE4783" s="5">
        <v>76.739999999999995</v>
      </c>
      <c r="AF4783" s="2">
        <v>1</v>
      </c>
      <c r="AG4783" s="2" t="s">
        <v>15718</v>
      </c>
      <c r="AH4783" s="2">
        <v>16</v>
      </c>
      <c r="AI4783" s="6" t="str">
        <f t="shared" si="222"/>
        <v>35-44</v>
      </c>
      <c r="AJ4783" s="11">
        <f>YEAR(tbl_LoanData[[#This Row],[Application Date]])</f>
        <v>2025</v>
      </c>
      <c r="AK4783" s="11" t="str">
        <f>TEXT(tbl_LoanData[[#This Row],[Application Date]],"MMMM")</f>
        <v>April</v>
      </c>
      <c r="AL4783" s="12">
        <f>DATE(YEAR(tbl_LoanData[[#This Row],[Application Date]]),MONTH(tbl_LoanData[[#This Row],[Application Date]]),1)</f>
        <v>45748</v>
      </c>
      <c r="AM4783" s="14">
        <f ca="1">IF(AND(tbl_LoanData[[#This Row],[Application Date]]&gt;=EOMONTH(TODAY(),-1)+1,tbl_LoanData[[#This Row],[Application Date]]&lt;=TODAY()),tbl_LoanData[[#This Row],[Loan Amount]],0)</f>
        <v>0</v>
      </c>
      <c r="AN4783" s="14">
        <f>tbl_LoanData[[#This Row],[Amount Paid]]-(Q4783-X4783)</f>
        <v>593470.07999999996</v>
      </c>
      <c r="AO4783" s="14">
        <f>IF(tbl_LoanData[[#This Row],[Application Status]]="Approved",1,0)</f>
        <v>1</v>
      </c>
      <c r="AP4783" s="22" t="str">
        <f t="shared" ca="1" si="223"/>
        <v/>
      </c>
      <c r="AQ4783" s="22" t="str">
        <f t="shared" ca="1" si="224"/>
        <v/>
      </c>
    </row>
    <row r="4784" spans="1:43" x14ac:dyDescent="0.3">
      <c r="A4784" s="2" t="s">
        <v>5707</v>
      </c>
      <c r="B4784" s="2" t="s">
        <v>5708</v>
      </c>
      <c r="C4784" s="2" t="s">
        <v>758</v>
      </c>
      <c r="D4784" s="2" t="s">
        <v>268</v>
      </c>
      <c r="E4784" s="2" t="s">
        <v>125</v>
      </c>
      <c r="F4784" s="2">
        <v>28</v>
      </c>
      <c r="G4784" s="2" t="s">
        <v>83</v>
      </c>
      <c r="H4784" s="2" t="s">
        <v>372</v>
      </c>
      <c r="I4784" s="2" t="s">
        <v>43</v>
      </c>
      <c r="J4784" s="3">
        <v>45766</v>
      </c>
      <c r="K4784" s="3">
        <v>45777</v>
      </c>
      <c r="L4784" s="2" t="s">
        <v>36</v>
      </c>
      <c r="M4784" s="2" t="s">
        <v>94</v>
      </c>
      <c r="N4784" s="2" t="s">
        <v>212</v>
      </c>
      <c r="O4784" s="4">
        <v>1688000</v>
      </c>
      <c r="P4784" s="4">
        <v>281700</v>
      </c>
      <c r="Q4784" s="4">
        <v>1406300</v>
      </c>
      <c r="R4784" s="2">
        <v>24</v>
      </c>
      <c r="S4784" s="5">
        <v>13.58</v>
      </c>
      <c r="T4784" s="4">
        <v>74510.460000000006</v>
      </c>
      <c r="U4784" s="2" t="s">
        <v>73</v>
      </c>
      <c r="V4784" s="2" t="s">
        <v>74</v>
      </c>
      <c r="W4784" s="4">
        <v>1043146.44</v>
      </c>
      <c r="X4784" s="4">
        <v>745104.64</v>
      </c>
      <c r="Y4784" s="4">
        <v>1788251.08</v>
      </c>
      <c r="Z4784" s="2">
        <v>31</v>
      </c>
      <c r="AA4784" s="2" t="s">
        <v>58</v>
      </c>
      <c r="AB4784" s="2" t="s">
        <v>15735</v>
      </c>
      <c r="AC4784" s="2" t="s">
        <v>332</v>
      </c>
      <c r="AD4784" s="2" t="s">
        <v>76</v>
      </c>
      <c r="AE4784" s="5">
        <v>83.31</v>
      </c>
      <c r="AF4784" s="2">
        <v>1</v>
      </c>
      <c r="AG4784" s="2" t="s">
        <v>15718</v>
      </c>
      <c r="AH4784" s="2">
        <v>11</v>
      </c>
      <c r="AI4784" s="6" t="str">
        <f t="shared" si="222"/>
        <v>25-34</v>
      </c>
      <c r="AJ4784" s="11">
        <f>YEAR(tbl_LoanData[[#This Row],[Application Date]])</f>
        <v>2025</v>
      </c>
      <c r="AK4784" s="11" t="str">
        <f>TEXT(tbl_LoanData[[#This Row],[Application Date]],"MMMM")</f>
        <v>April</v>
      </c>
      <c r="AL4784" s="12">
        <f>DATE(YEAR(tbl_LoanData[[#This Row],[Application Date]]),MONTH(tbl_LoanData[[#This Row],[Application Date]]),1)</f>
        <v>45748</v>
      </c>
      <c r="AM4784" s="14">
        <f ca="1">IF(AND(tbl_LoanData[[#This Row],[Application Date]]&gt;=EOMONTH(TODAY(),-1)+1,tbl_LoanData[[#This Row],[Application Date]]&lt;=TODAY()),tbl_LoanData[[#This Row],[Loan Amount]],0)</f>
        <v>0</v>
      </c>
      <c r="AN4784" s="14">
        <f>tbl_LoanData[[#This Row],[Amount Paid]]-(Q4784-X4784)</f>
        <v>381951.07999999996</v>
      </c>
      <c r="AO4784" s="14">
        <f>IF(tbl_LoanData[[#This Row],[Application Status]]="Approved",1,0)</f>
        <v>1</v>
      </c>
      <c r="AP4784" s="22" t="str">
        <f t="shared" ca="1" si="223"/>
        <v/>
      </c>
      <c r="AQ4784" s="22" t="str">
        <f t="shared" ca="1" si="224"/>
        <v/>
      </c>
    </row>
    <row r="4785" spans="1:43" ht="14.4" customHeight="1" x14ac:dyDescent="0.3">
      <c r="A4785" s="2" t="s">
        <v>5723</v>
      </c>
      <c r="B4785" s="2" t="s">
        <v>5724</v>
      </c>
      <c r="C4785" s="2" t="s">
        <v>949</v>
      </c>
      <c r="D4785" s="2" t="s">
        <v>268</v>
      </c>
      <c r="E4785" s="2" t="s">
        <v>385</v>
      </c>
      <c r="F4785" s="2">
        <v>26</v>
      </c>
      <c r="G4785" s="2" t="s">
        <v>83</v>
      </c>
      <c r="H4785" s="2" t="s">
        <v>217</v>
      </c>
      <c r="I4785" s="2" t="s">
        <v>46</v>
      </c>
      <c r="J4785" s="3">
        <v>45760</v>
      </c>
      <c r="K4785" s="3">
        <v>45778</v>
      </c>
      <c r="L4785" s="2" t="s">
        <v>39</v>
      </c>
      <c r="M4785" s="2" t="s">
        <v>85</v>
      </c>
      <c r="N4785" s="2" t="s">
        <v>178</v>
      </c>
      <c r="O4785" s="4">
        <v>2241000</v>
      </c>
      <c r="P4785" s="4">
        <v>696800</v>
      </c>
      <c r="Q4785" s="4">
        <v>1544200</v>
      </c>
      <c r="R4785" s="2">
        <v>36</v>
      </c>
      <c r="S4785" s="5">
        <v>5.84</v>
      </c>
      <c r="T4785" s="4">
        <v>50409.55</v>
      </c>
      <c r="U4785" s="2" t="s">
        <v>73</v>
      </c>
      <c r="V4785" s="2" t="s">
        <v>74</v>
      </c>
      <c r="W4785" s="4">
        <v>756143.25</v>
      </c>
      <c r="X4785" s="4">
        <v>1058600.5900000001</v>
      </c>
      <c r="Y4785" s="4">
        <v>1814743.84</v>
      </c>
      <c r="Z4785" s="2">
        <v>0</v>
      </c>
      <c r="AA4785" s="2" t="s">
        <v>56</v>
      </c>
      <c r="AB4785" s="2" t="s">
        <v>15730</v>
      </c>
      <c r="AC4785" s="2" t="s">
        <v>129</v>
      </c>
      <c r="AD4785" s="2" t="s">
        <v>76</v>
      </c>
      <c r="AE4785" s="5">
        <v>68.91</v>
      </c>
      <c r="AF4785" s="2">
        <v>0</v>
      </c>
      <c r="AG4785" s="2" t="s">
        <v>77</v>
      </c>
      <c r="AH4785" s="2">
        <v>18</v>
      </c>
      <c r="AI4785" s="6" t="str">
        <f t="shared" si="222"/>
        <v>25-34</v>
      </c>
      <c r="AJ4785" s="11">
        <f>YEAR(tbl_LoanData[[#This Row],[Application Date]])</f>
        <v>2025</v>
      </c>
      <c r="AK4785" s="11" t="str">
        <f>TEXT(tbl_LoanData[[#This Row],[Application Date]],"MMMM")</f>
        <v>April</v>
      </c>
      <c r="AL4785" s="12">
        <f>DATE(YEAR(tbl_LoanData[[#This Row],[Application Date]]),MONTH(tbl_LoanData[[#This Row],[Application Date]]),1)</f>
        <v>45748</v>
      </c>
      <c r="AM4785" s="14">
        <f ca="1">IF(AND(tbl_LoanData[[#This Row],[Application Date]]&gt;=EOMONTH(TODAY(),-1)+1,tbl_LoanData[[#This Row],[Application Date]]&lt;=TODAY()),tbl_LoanData[[#This Row],[Loan Amount]],0)</f>
        <v>0</v>
      </c>
      <c r="AN4785" s="14">
        <f>tbl_LoanData[[#This Row],[Amount Paid]]-(Q4785-X4785)</f>
        <v>270543.84000000008</v>
      </c>
      <c r="AO4785" s="14">
        <f>IF(tbl_LoanData[[#This Row],[Application Status]]="Approved",1,0)</f>
        <v>1</v>
      </c>
      <c r="AP4785" s="22" t="str">
        <f t="shared" ca="1" si="223"/>
        <v/>
      </c>
      <c r="AQ4785" s="22" t="str">
        <f t="shared" ca="1" si="224"/>
        <v/>
      </c>
    </row>
    <row r="4786" spans="1:43" ht="14.4" customHeight="1" x14ac:dyDescent="0.3">
      <c r="A4786" s="2" t="s">
        <v>5731</v>
      </c>
      <c r="B4786" s="2" t="s">
        <v>5732</v>
      </c>
      <c r="C4786" s="2" t="s">
        <v>435</v>
      </c>
      <c r="D4786" s="2" t="s">
        <v>209</v>
      </c>
      <c r="E4786" s="2" t="s">
        <v>402</v>
      </c>
      <c r="F4786" s="2">
        <v>24</v>
      </c>
      <c r="G4786" s="2" t="s">
        <v>83</v>
      </c>
      <c r="H4786" s="2" t="s">
        <v>228</v>
      </c>
      <c r="I4786" s="2" t="s">
        <v>43</v>
      </c>
      <c r="J4786" s="3">
        <v>45764</v>
      </c>
      <c r="K4786" s="3">
        <v>45776</v>
      </c>
      <c r="L4786" s="2" t="s">
        <v>39</v>
      </c>
      <c r="M4786" s="2" t="s">
        <v>71</v>
      </c>
      <c r="N4786" s="2" t="s">
        <v>294</v>
      </c>
      <c r="O4786" s="4">
        <v>1282000</v>
      </c>
      <c r="P4786" s="4">
        <v>416300</v>
      </c>
      <c r="Q4786" s="4">
        <v>865700</v>
      </c>
      <c r="R4786" s="2">
        <v>36</v>
      </c>
      <c r="S4786" s="5">
        <v>6</v>
      </c>
      <c r="T4786" s="4">
        <v>28375.72</v>
      </c>
      <c r="U4786" s="2" t="s">
        <v>73</v>
      </c>
      <c r="V4786" s="2" t="s">
        <v>74</v>
      </c>
      <c r="W4786" s="4">
        <v>425635.8</v>
      </c>
      <c r="X4786" s="4">
        <v>595890.19999999995</v>
      </c>
      <c r="Y4786" s="4">
        <v>1021526</v>
      </c>
      <c r="Z4786" s="2">
        <v>0</v>
      </c>
      <c r="AA4786" s="2" t="s">
        <v>56</v>
      </c>
      <c r="AB4786" s="2" t="s">
        <v>15728</v>
      </c>
      <c r="AC4786" s="2" t="s">
        <v>106</v>
      </c>
      <c r="AD4786" s="2" t="s">
        <v>76</v>
      </c>
      <c r="AE4786" s="5">
        <v>67.53</v>
      </c>
      <c r="AF4786" s="2">
        <v>0</v>
      </c>
      <c r="AG4786" s="2" t="s">
        <v>77</v>
      </c>
      <c r="AH4786" s="2">
        <v>12</v>
      </c>
      <c r="AI4786" s="6" t="str">
        <f t="shared" si="222"/>
        <v>18-24</v>
      </c>
      <c r="AJ4786" s="11">
        <f>YEAR(tbl_LoanData[[#This Row],[Application Date]])</f>
        <v>2025</v>
      </c>
      <c r="AK4786" s="11" t="str">
        <f>TEXT(tbl_LoanData[[#This Row],[Application Date]],"MMMM")</f>
        <v>April</v>
      </c>
      <c r="AL4786" s="12">
        <f>DATE(YEAR(tbl_LoanData[[#This Row],[Application Date]]),MONTH(tbl_LoanData[[#This Row],[Application Date]]),1)</f>
        <v>45748</v>
      </c>
      <c r="AM4786" s="14">
        <f ca="1">IF(AND(tbl_LoanData[[#This Row],[Application Date]]&gt;=EOMONTH(TODAY(),-1)+1,tbl_LoanData[[#This Row],[Application Date]]&lt;=TODAY()),tbl_LoanData[[#This Row],[Loan Amount]],0)</f>
        <v>0</v>
      </c>
      <c r="AN4786" s="14">
        <f>tbl_LoanData[[#This Row],[Amount Paid]]-(Q4786-X4786)</f>
        <v>155825.99999999994</v>
      </c>
      <c r="AO4786" s="14">
        <f>IF(tbl_LoanData[[#This Row],[Application Status]]="Approved",1,0)</f>
        <v>1</v>
      </c>
      <c r="AP4786" s="22" t="str">
        <f t="shared" ca="1" si="223"/>
        <v/>
      </c>
      <c r="AQ4786" s="22" t="str">
        <f t="shared" ca="1" si="224"/>
        <v/>
      </c>
    </row>
    <row r="4787" spans="1:43" ht="14.4" customHeight="1" x14ac:dyDescent="0.3">
      <c r="A4787" s="2" t="s">
        <v>5763</v>
      </c>
      <c r="B4787" s="2" t="s">
        <v>5764</v>
      </c>
      <c r="C4787" s="2" t="s">
        <v>444</v>
      </c>
      <c r="D4787" s="2" t="s">
        <v>102</v>
      </c>
      <c r="E4787" s="2" t="s">
        <v>447</v>
      </c>
      <c r="F4787" s="2">
        <v>51</v>
      </c>
      <c r="G4787" s="2" t="s">
        <v>69</v>
      </c>
      <c r="H4787" s="2" t="s">
        <v>237</v>
      </c>
      <c r="I4787" s="2" t="s">
        <v>48</v>
      </c>
      <c r="J4787" s="3">
        <v>45765</v>
      </c>
      <c r="K4787" s="3">
        <v>45781</v>
      </c>
      <c r="L4787" s="2" t="s">
        <v>36</v>
      </c>
      <c r="M4787" s="2" t="s">
        <v>104</v>
      </c>
      <c r="N4787" s="2" t="s">
        <v>105</v>
      </c>
      <c r="O4787" s="4">
        <v>1415000</v>
      </c>
      <c r="P4787" s="4">
        <v>386400</v>
      </c>
      <c r="Q4787" s="4">
        <v>1028600</v>
      </c>
      <c r="R4787" s="2">
        <v>12</v>
      </c>
      <c r="S4787" s="5">
        <v>5.78</v>
      </c>
      <c r="T4787" s="4">
        <v>90671.09</v>
      </c>
      <c r="U4787" s="2" t="s">
        <v>73</v>
      </c>
      <c r="V4787" s="2" t="s">
        <v>33</v>
      </c>
      <c r="W4787" s="4">
        <v>1088053.08</v>
      </c>
      <c r="X4787" s="4">
        <v>0</v>
      </c>
      <c r="Y4787" s="4">
        <v>1088053.08</v>
      </c>
      <c r="Z4787" s="2">
        <v>0</v>
      </c>
      <c r="AA4787" s="2" t="s">
        <v>56</v>
      </c>
      <c r="AB4787" s="2" t="s">
        <v>15730</v>
      </c>
      <c r="AC4787" s="2" t="s">
        <v>138</v>
      </c>
      <c r="AD4787" s="2" t="s">
        <v>76</v>
      </c>
      <c r="AE4787" s="5">
        <v>72.69</v>
      </c>
      <c r="AF4787" s="2">
        <v>0</v>
      </c>
      <c r="AG4787" s="2" t="s">
        <v>77</v>
      </c>
      <c r="AH4787" s="2">
        <v>16</v>
      </c>
      <c r="AI4787" s="6" t="str">
        <f t="shared" si="222"/>
        <v>45-54</v>
      </c>
      <c r="AJ4787" s="11">
        <f>YEAR(tbl_LoanData[[#This Row],[Application Date]])</f>
        <v>2025</v>
      </c>
      <c r="AK4787" s="11" t="str">
        <f>TEXT(tbl_LoanData[[#This Row],[Application Date]],"MMMM")</f>
        <v>April</v>
      </c>
      <c r="AL4787" s="12">
        <f>DATE(YEAR(tbl_LoanData[[#This Row],[Application Date]]),MONTH(tbl_LoanData[[#This Row],[Application Date]]),1)</f>
        <v>45748</v>
      </c>
      <c r="AM4787" s="14">
        <f ca="1">IF(AND(tbl_LoanData[[#This Row],[Application Date]]&gt;=EOMONTH(TODAY(),-1)+1,tbl_LoanData[[#This Row],[Application Date]]&lt;=TODAY()),tbl_LoanData[[#This Row],[Loan Amount]],0)</f>
        <v>0</v>
      </c>
      <c r="AN4787" s="14">
        <f>tbl_LoanData[[#This Row],[Amount Paid]]-(Q4787-X4787)</f>
        <v>59453.080000000075</v>
      </c>
      <c r="AO4787" s="14">
        <f>IF(tbl_LoanData[[#This Row],[Application Status]]="Approved",1,0)</f>
        <v>1</v>
      </c>
      <c r="AP4787" s="22" t="str">
        <f t="shared" ca="1" si="223"/>
        <v/>
      </c>
      <c r="AQ4787" s="22" t="str">
        <f t="shared" ca="1" si="224"/>
        <v/>
      </c>
    </row>
    <row r="4788" spans="1:43" ht="14.4" customHeight="1" x14ac:dyDescent="0.3">
      <c r="A4788" s="2" t="s">
        <v>5767</v>
      </c>
      <c r="B4788" s="2" t="s">
        <v>5768</v>
      </c>
      <c r="C4788" s="2" t="s">
        <v>379</v>
      </c>
      <c r="D4788" s="2" t="s">
        <v>176</v>
      </c>
      <c r="E4788" s="2" t="s">
        <v>165</v>
      </c>
      <c r="F4788" s="2">
        <v>21</v>
      </c>
      <c r="G4788" s="2" t="s">
        <v>69</v>
      </c>
      <c r="H4788" s="2" t="s">
        <v>285</v>
      </c>
      <c r="I4788" s="2" t="s">
        <v>55</v>
      </c>
      <c r="J4788" s="3">
        <v>45768</v>
      </c>
      <c r="K4788" s="3">
        <v>45774</v>
      </c>
      <c r="L4788" s="2" t="s">
        <v>39</v>
      </c>
      <c r="M4788" s="2" t="s">
        <v>94</v>
      </c>
      <c r="N4788" s="2" t="s">
        <v>418</v>
      </c>
      <c r="O4788" s="4">
        <v>1450000</v>
      </c>
      <c r="P4788" s="4">
        <v>195700</v>
      </c>
      <c r="Q4788" s="4">
        <v>1254300</v>
      </c>
      <c r="R4788" s="2">
        <v>36</v>
      </c>
      <c r="S4788" s="5">
        <v>7.68</v>
      </c>
      <c r="T4788" s="4">
        <v>42869.19</v>
      </c>
      <c r="U4788" s="2" t="s">
        <v>73</v>
      </c>
      <c r="V4788" s="2" t="s">
        <v>35</v>
      </c>
      <c r="W4788" s="4">
        <v>128607.57</v>
      </c>
      <c r="X4788" s="4">
        <v>1414683.15</v>
      </c>
      <c r="Y4788" s="4">
        <v>1543290.72</v>
      </c>
      <c r="Z4788" s="2">
        <v>336</v>
      </c>
      <c r="AA4788" s="2" t="s">
        <v>60</v>
      </c>
      <c r="AB4788" s="2" t="s">
        <v>15736</v>
      </c>
      <c r="AC4788" s="2" t="s">
        <v>106</v>
      </c>
      <c r="AD4788" s="2" t="s">
        <v>76</v>
      </c>
      <c r="AE4788" s="5">
        <v>86.5</v>
      </c>
      <c r="AF4788" s="2">
        <v>11</v>
      </c>
      <c r="AG4788" s="2" t="s">
        <v>130</v>
      </c>
      <c r="AH4788" s="2">
        <v>6</v>
      </c>
      <c r="AI4788" s="6" t="str">
        <f t="shared" si="222"/>
        <v>18-24</v>
      </c>
      <c r="AJ4788" s="11">
        <f>YEAR(tbl_LoanData[[#This Row],[Application Date]])</f>
        <v>2025</v>
      </c>
      <c r="AK4788" s="11" t="str">
        <f>TEXT(tbl_LoanData[[#This Row],[Application Date]],"MMMM")</f>
        <v>April</v>
      </c>
      <c r="AL4788" s="12">
        <f>DATE(YEAR(tbl_LoanData[[#This Row],[Application Date]]),MONTH(tbl_LoanData[[#This Row],[Application Date]]),1)</f>
        <v>45748</v>
      </c>
      <c r="AM4788" s="14">
        <f ca="1">IF(AND(tbl_LoanData[[#This Row],[Application Date]]&gt;=EOMONTH(TODAY(),-1)+1,tbl_LoanData[[#This Row],[Application Date]]&lt;=TODAY()),tbl_LoanData[[#This Row],[Loan Amount]],0)</f>
        <v>0</v>
      </c>
      <c r="AN4788" s="14">
        <f>tbl_LoanData[[#This Row],[Amount Paid]]-(Q4788-X4788)</f>
        <v>288990.71999999991</v>
      </c>
      <c r="AO4788" s="14">
        <f>IF(tbl_LoanData[[#This Row],[Application Status]]="Approved",1,0)</f>
        <v>1</v>
      </c>
      <c r="AP4788" s="22" t="str">
        <f t="shared" ca="1" si="223"/>
        <v/>
      </c>
      <c r="AQ4788" s="22" t="str">
        <f t="shared" ca="1" si="224"/>
        <v/>
      </c>
    </row>
    <row r="4789" spans="1:43" ht="14.4" customHeight="1" x14ac:dyDescent="0.3">
      <c r="A4789" s="2" t="s">
        <v>5973</v>
      </c>
      <c r="B4789" s="2" t="s">
        <v>5974</v>
      </c>
      <c r="C4789" s="2" t="s">
        <v>464</v>
      </c>
      <c r="D4789" s="2" t="s">
        <v>67</v>
      </c>
      <c r="E4789" s="2" t="s">
        <v>102</v>
      </c>
      <c r="F4789" s="2">
        <v>38</v>
      </c>
      <c r="G4789" s="2" t="s">
        <v>83</v>
      </c>
      <c r="H4789" s="2" t="s">
        <v>166</v>
      </c>
      <c r="I4789" s="2" t="s">
        <v>46</v>
      </c>
      <c r="J4789" s="3">
        <v>45752</v>
      </c>
      <c r="K4789" s="3">
        <v>45773</v>
      </c>
      <c r="L4789" s="2" t="s">
        <v>37</v>
      </c>
      <c r="M4789" s="2" t="s">
        <v>104</v>
      </c>
      <c r="N4789" s="2" t="s">
        <v>192</v>
      </c>
      <c r="O4789" s="4">
        <v>135000</v>
      </c>
      <c r="P4789" s="4">
        <v>35100</v>
      </c>
      <c r="Q4789" s="4">
        <v>99900</v>
      </c>
      <c r="R4789" s="2">
        <v>48</v>
      </c>
      <c r="S4789" s="5">
        <v>5.0999999999999996</v>
      </c>
      <c r="T4789" s="4">
        <v>2505.83</v>
      </c>
      <c r="U4789" s="2" t="s">
        <v>73</v>
      </c>
      <c r="V4789" s="2" t="s">
        <v>74</v>
      </c>
      <c r="W4789" s="4">
        <v>37587.449999999997</v>
      </c>
      <c r="X4789" s="4">
        <v>82692.149999999994</v>
      </c>
      <c r="Y4789" s="4">
        <v>120279.6</v>
      </c>
      <c r="Z4789" s="2">
        <v>0</v>
      </c>
      <c r="AA4789" s="2" t="s">
        <v>56</v>
      </c>
      <c r="AB4789" s="2" t="s">
        <v>15728</v>
      </c>
      <c r="AC4789" s="2" t="s">
        <v>121</v>
      </c>
      <c r="AD4789" s="2" t="s">
        <v>76</v>
      </c>
      <c r="AE4789" s="5">
        <v>74</v>
      </c>
      <c r="AF4789" s="2">
        <v>0</v>
      </c>
      <c r="AG4789" s="2" t="s">
        <v>77</v>
      </c>
      <c r="AH4789" s="2">
        <v>21</v>
      </c>
      <c r="AI4789" s="6" t="str">
        <f t="shared" si="222"/>
        <v>35-44</v>
      </c>
      <c r="AJ4789" s="11">
        <f>YEAR(tbl_LoanData[[#This Row],[Application Date]])</f>
        <v>2025</v>
      </c>
      <c r="AK4789" s="11" t="str">
        <f>TEXT(tbl_LoanData[[#This Row],[Application Date]],"MMMM")</f>
        <v>April</v>
      </c>
      <c r="AL4789" s="12">
        <f>DATE(YEAR(tbl_LoanData[[#This Row],[Application Date]]),MONTH(tbl_LoanData[[#This Row],[Application Date]]),1)</f>
        <v>45748</v>
      </c>
      <c r="AM4789" s="14">
        <f ca="1">IF(AND(tbl_LoanData[[#This Row],[Application Date]]&gt;=EOMONTH(TODAY(),-1)+1,tbl_LoanData[[#This Row],[Application Date]]&lt;=TODAY()),tbl_LoanData[[#This Row],[Loan Amount]],0)</f>
        <v>0</v>
      </c>
      <c r="AN4789" s="14">
        <f>tbl_LoanData[[#This Row],[Amount Paid]]-(Q4789-X4789)</f>
        <v>20379.599999999991</v>
      </c>
      <c r="AO4789" s="14">
        <f>IF(tbl_LoanData[[#This Row],[Application Status]]="Approved",1,0)</f>
        <v>1</v>
      </c>
      <c r="AP4789" s="22" t="str">
        <f t="shared" ca="1" si="223"/>
        <v/>
      </c>
      <c r="AQ4789" s="22" t="str">
        <f t="shared" ca="1" si="224"/>
        <v/>
      </c>
    </row>
    <row r="4790" spans="1:43" ht="14.4" customHeight="1" x14ac:dyDescent="0.3">
      <c r="A4790" s="2" t="s">
        <v>6007</v>
      </c>
      <c r="B4790" s="2" t="s">
        <v>6008</v>
      </c>
      <c r="C4790" s="2" t="s">
        <v>804</v>
      </c>
      <c r="D4790" s="2" t="s">
        <v>118</v>
      </c>
      <c r="E4790" s="2" t="s">
        <v>182</v>
      </c>
      <c r="F4790" s="2">
        <v>38</v>
      </c>
      <c r="G4790" s="2" t="s">
        <v>83</v>
      </c>
      <c r="H4790" s="2" t="s">
        <v>172</v>
      </c>
      <c r="I4790" s="2" t="s">
        <v>45</v>
      </c>
      <c r="J4790" s="3">
        <v>45754</v>
      </c>
      <c r="K4790" s="3">
        <v>45765</v>
      </c>
      <c r="L4790" s="2" t="s">
        <v>41</v>
      </c>
      <c r="M4790" s="2" t="s">
        <v>184</v>
      </c>
      <c r="N4790" s="2" t="s">
        <v>185</v>
      </c>
      <c r="O4790" s="4">
        <v>3967000</v>
      </c>
      <c r="P4790" s="4">
        <v>1349200</v>
      </c>
      <c r="Q4790" s="4">
        <v>2617800</v>
      </c>
      <c r="R4790" s="2">
        <v>36</v>
      </c>
      <c r="S4790" s="5">
        <v>12.54</v>
      </c>
      <c r="T4790" s="4">
        <v>100072.68</v>
      </c>
      <c r="U4790" s="2" t="s">
        <v>73</v>
      </c>
      <c r="V4790" s="2" t="s">
        <v>74</v>
      </c>
      <c r="W4790" s="4">
        <v>1601162.88</v>
      </c>
      <c r="X4790" s="4">
        <v>2001453.48</v>
      </c>
      <c r="Y4790" s="4">
        <v>3602616.36</v>
      </c>
      <c r="Z4790" s="2">
        <v>0</v>
      </c>
      <c r="AA4790" s="2" t="s">
        <v>56</v>
      </c>
      <c r="AB4790" s="2" t="s">
        <v>15731</v>
      </c>
      <c r="AC4790" s="2" t="s">
        <v>360</v>
      </c>
      <c r="AD4790" s="2" t="s">
        <v>76</v>
      </c>
      <c r="AE4790" s="5">
        <v>65.989999999999995</v>
      </c>
      <c r="AF4790" s="2">
        <v>0</v>
      </c>
      <c r="AG4790" s="2" t="s">
        <v>77</v>
      </c>
      <c r="AH4790" s="2">
        <v>11</v>
      </c>
      <c r="AI4790" s="6" t="str">
        <f t="shared" si="222"/>
        <v>35-44</v>
      </c>
      <c r="AJ4790" s="11">
        <f>YEAR(tbl_LoanData[[#This Row],[Application Date]])</f>
        <v>2025</v>
      </c>
      <c r="AK4790" s="11" t="str">
        <f>TEXT(tbl_LoanData[[#This Row],[Application Date]],"MMMM")</f>
        <v>April</v>
      </c>
      <c r="AL4790" s="12">
        <f>DATE(YEAR(tbl_LoanData[[#This Row],[Application Date]]),MONTH(tbl_LoanData[[#This Row],[Application Date]]),1)</f>
        <v>45748</v>
      </c>
      <c r="AM4790" s="14">
        <f ca="1">IF(AND(tbl_LoanData[[#This Row],[Application Date]]&gt;=EOMONTH(TODAY(),-1)+1,tbl_LoanData[[#This Row],[Application Date]]&lt;=TODAY()),tbl_LoanData[[#This Row],[Loan Amount]],0)</f>
        <v>0</v>
      </c>
      <c r="AN4790" s="14">
        <f>tbl_LoanData[[#This Row],[Amount Paid]]-(Q4790-X4790)</f>
        <v>984816.35999999987</v>
      </c>
      <c r="AO4790" s="14">
        <f>IF(tbl_LoanData[[#This Row],[Application Status]]="Approved",1,0)</f>
        <v>1</v>
      </c>
      <c r="AP4790" s="22" t="str">
        <f t="shared" ca="1" si="223"/>
        <v/>
      </c>
      <c r="AQ4790" s="22" t="str">
        <f t="shared" ca="1" si="224"/>
        <v/>
      </c>
    </row>
    <row r="4791" spans="1:43" ht="14.4" customHeight="1" x14ac:dyDescent="0.3">
      <c r="A4791" s="2" t="s">
        <v>6037</v>
      </c>
      <c r="B4791" s="2" t="s">
        <v>6038</v>
      </c>
      <c r="C4791" s="2" t="s">
        <v>100</v>
      </c>
      <c r="D4791" s="2" t="s">
        <v>189</v>
      </c>
      <c r="E4791" s="2" t="s">
        <v>311</v>
      </c>
      <c r="F4791" s="2">
        <v>51</v>
      </c>
      <c r="G4791" s="2" t="s">
        <v>69</v>
      </c>
      <c r="H4791" s="2" t="s">
        <v>466</v>
      </c>
      <c r="I4791" s="2" t="s">
        <v>43</v>
      </c>
      <c r="J4791" s="3">
        <v>45765</v>
      </c>
      <c r="K4791" s="3">
        <v>45786</v>
      </c>
      <c r="L4791" s="2" t="s">
        <v>37</v>
      </c>
      <c r="M4791" s="2" t="s">
        <v>260</v>
      </c>
      <c r="N4791" s="2" t="s">
        <v>261</v>
      </c>
      <c r="O4791" s="4">
        <v>200000</v>
      </c>
      <c r="P4791" s="4">
        <v>57300</v>
      </c>
      <c r="Q4791" s="4">
        <v>142700</v>
      </c>
      <c r="R4791" s="2">
        <v>36</v>
      </c>
      <c r="S4791" s="5">
        <v>10.29</v>
      </c>
      <c r="T4791" s="4">
        <v>5187.54</v>
      </c>
      <c r="U4791" s="2" t="s">
        <v>73</v>
      </c>
      <c r="V4791" s="2" t="s">
        <v>74</v>
      </c>
      <c r="W4791" s="4">
        <v>77813.100000000006</v>
      </c>
      <c r="X4791" s="4">
        <v>108938.39</v>
      </c>
      <c r="Y4791" s="4">
        <v>186751.49</v>
      </c>
      <c r="Z4791" s="2">
        <v>0</v>
      </c>
      <c r="AA4791" s="2" t="s">
        <v>56</v>
      </c>
      <c r="AB4791" s="2" t="s">
        <v>15734</v>
      </c>
      <c r="AC4791" s="2" t="s">
        <v>106</v>
      </c>
      <c r="AD4791" s="2" t="s">
        <v>76</v>
      </c>
      <c r="AE4791" s="5">
        <v>71.349999999999994</v>
      </c>
      <c r="AF4791" s="2">
        <v>0</v>
      </c>
      <c r="AG4791" s="2" t="s">
        <v>77</v>
      </c>
      <c r="AH4791" s="2">
        <v>21</v>
      </c>
      <c r="AI4791" s="6" t="str">
        <f t="shared" si="222"/>
        <v>45-54</v>
      </c>
      <c r="AJ4791" s="11">
        <f>YEAR(tbl_LoanData[[#This Row],[Application Date]])</f>
        <v>2025</v>
      </c>
      <c r="AK4791" s="11" t="str">
        <f>TEXT(tbl_LoanData[[#This Row],[Application Date]],"MMMM")</f>
        <v>April</v>
      </c>
      <c r="AL4791" s="12">
        <f>DATE(YEAR(tbl_LoanData[[#This Row],[Application Date]]),MONTH(tbl_LoanData[[#This Row],[Application Date]]),1)</f>
        <v>45748</v>
      </c>
      <c r="AM4791" s="14">
        <f ca="1">IF(AND(tbl_LoanData[[#This Row],[Application Date]]&gt;=EOMONTH(TODAY(),-1)+1,tbl_LoanData[[#This Row],[Application Date]]&lt;=TODAY()),tbl_LoanData[[#This Row],[Loan Amount]],0)</f>
        <v>0</v>
      </c>
      <c r="AN4791" s="14">
        <f>tbl_LoanData[[#This Row],[Amount Paid]]-(Q4791-X4791)</f>
        <v>44051.490000000005</v>
      </c>
      <c r="AO4791" s="14">
        <f>IF(tbl_LoanData[[#This Row],[Application Status]]="Approved",1,0)</f>
        <v>1</v>
      </c>
      <c r="AP4791" s="22" t="str">
        <f t="shared" ca="1" si="223"/>
        <v/>
      </c>
      <c r="AQ4791" s="22" t="str">
        <f t="shared" ca="1" si="224"/>
        <v/>
      </c>
    </row>
    <row r="4792" spans="1:43" ht="14.4" customHeight="1" x14ac:dyDescent="0.3">
      <c r="A4792" s="2" t="s">
        <v>6055</v>
      </c>
      <c r="B4792" s="2" t="s">
        <v>6056</v>
      </c>
      <c r="C4792" s="2" t="s">
        <v>471</v>
      </c>
      <c r="D4792" s="2" t="s">
        <v>102</v>
      </c>
      <c r="E4792" s="2" t="s">
        <v>68</v>
      </c>
      <c r="F4792" s="2">
        <v>54</v>
      </c>
      <c r="G4792" s="2" t="s">
        <v>83</v>
      </c>
      <c r="H4792" s="2" t="s">
        <v>84</v>
      </c>
      <c r="I4792" s="2" t="s">
        <v>45</v>
      </c>
      <c r="J4792" s="3">
        <v>45757</v>
      </c>
      <c r="K4792" s="3">
        <v>45763</v>
      </c>
      <c r="L4792" s="2" t="s">
        <v>40</v>
      </c>
      <c r="M4792" s="2" t="s">
        <v>94</v>
      </c>
      <c r="N4792" s="2" t="s">
        <v>4</v>
      </c>
      <c r="O4792" s="4">
        <v>864000</v>
      </c>
      <c r="P4792" s="4">
        <v>267900</v>
      </c>
      <c r="Q4792" s="4">
        <v>596100</v>
      </c>
      <c r="R4792" s="2">
        <v>48</v>
      </c>
      <c r="S4792" s="5">
        <v>6.75</v>
      </c>
      <c r="T4792" s="4">
        <v>15771.81</v>
      </c>
      <c r="U4792" s="2" t="s">
        <v>73</v>
      </c>
      <c r="V4792" s="2" t="s">
        <v>74</v>
      </c>
      <c r="W4792" s="4">
        <v>252348.96</v>
      </c>
      <c r="X4792" s="4">
        <v>504698.04</v>
      </c>
      <c r="Y4792" s="4">
        <v>757047</v>
      </c>
      <c r="Z4792" s="2">
        <v>0</v>
      </c>
      <c r="AA4792" s="2" t="s">
        <v>56</v>
      </c>
      <c r="AB4792" s="2" t="s">
        <v>15732</v>
      </c>
      <c r="AC4792" s="2" t="s">
        <v>138</v>
      </c>
      <c r="AD4792" s="2" t="s">
        <v>76</v>
      </c>
      <c r="AE4792" s="5">
        <v>68.989999999999995</v>
      </c>
      <c r="AF4792" s="2">
        <v>0</v>
      </c>
      <c r="AG4792" s="2" t="s">
        <v>77</v>
      </c>
      <c r="AH4792" s="2">
        <v>6</v>
      </c>
      <c r="AI4792" s="6" t="str">
        <f t="shared" si="222"/>
        <v>45-54</v>
      </c>
      <c r="AJ4792" s="11">
        <f>YEAR(tbl_LoanData[[#This Row],[Application Date]])</f>
        <v>2025</v>
      </c>
      <c r="AK4792" s="11" t="str">
        <f>TEXT(tbl_LoanData[[#This Row],[Application Date]],"MMMM")</f>
        <v>April</v>
      </c>
      <c r="AL4792" s="12">
        <f>DATE(YEAR(tbl_LoanData[[#This Row],[Application Date]]),MONTH(tbl_LoanData[[#This Row],[Application Date]]),1)</f>
        <v>45748</v>
      </c>
      <c r="AM4792" s="14">
        <f ca="1">IF(AND(tbl_LoanData[[#This Row],[Application Date]]&gt;=EOMONTH(TODAY(),-1)+1,tbl_LoanData[[#This Row],[Application Date]]&lt;=TODAY()),tbl_LoanData[[#This Row],[Loan Amount]],0)</f>
        <v>0</v>
      </c>
      <c r="AN4792" s="14">
        <f>tbl_LoanData[[#This Row],[Amount Paid]]-(Q4792-X4792)</f>
        <v>160946.99999999997</v>
      </c>
      <c r="AO4792" s="14">
        <f>IF(tbl_LoanData[[#This Row],[Application Status]]="Approved",1,0)</f>
        <v>1</v>
      </c>
      <c r="AP4792" s="22" t="str">
        <f t="shared" ca="1" si="223"/>
        <v/>
      </c>
      <c r="AQ4792" s="22" t="str">
        <f t="shared" ca="1" si="224"/>
        <v/>
      </c>
    </row>
    <row r="4793" spans="1:43" ht="14.4" customHeight="1" x14ac:dyDescent="0.3">
      <c r="A4793" s="2" t="s">
        <v>6283</v>
      </c>
      <c r="B4793" s="2" t="s">
        <v>6284</v>
      </c>
      <c r="C4793" s="2" t="s">
        <v>198</v>
      </c>
      <c r="D4793" s="2" t="s">
        <v>102</v>
      </c>
      <c r="E4793" s="2" t="s">
        <v>447</v>
      </c>
      <c r="F4793" s="2">
        <v>59</v>
      </c>
      <c r="G4793" s="2" t="s">
        <v>69</v>
      </c>
      <c r="H4793" s="2" t="s">
        <v>265</v>
      </c>
      <c r="I4793" s="2" t="s">
        <v>44</v>
      </c>
      <c r="J4793" s="3">
        <v>45751</v>
      </c>
      <c r="K4793" s="3">
        <v>45756</v>
      </c>
      <c r="L4793" s="2" t="s">
        <v>39</v>
      </c>
      <c r="M4793" s="2" t="s">
        <v>167</v>
      </c>
      <c r="N4793" s="2" t="s">
        <v>491</v>
      </c>
      <c r="O4793" s="4">
        <v>1931000</v>
      </c>
      <c r="P4793" s="4">
        <v>668800</v>
      </c>
      <c r="Q4793" s="4">
        <v>1262200</v>
      </c>
      <c r="R4793" s="2">
        <v>24</v>
      </c>
      <c r="S4793" s="5">
        <v>13.66</v>
      </c>
      <c r="T4793" s="4">
        <v>66959.710000000006</v>
      </c>
      <c r="U4793" s="2" t="s">
        <v>73</v>
      </c>
      <c r="V4793" s="2" t="s">
        <v>74</v>
      </c>
      <c r="W4793" s="4">
        <v>1071355.3600000001</v>
      </c>
      <c r="X4793" s="4">
        <v>535677.68000000005</v>
      </c>
      <c r="Y4793" s="4">
        <v>1607033.04</v>
      </c>
      <c r="Z4793" s="2">
        <v>0</v>
      </c>
      <c r="AA4793" s="2" t="s">
        <v>56</v>
      </c>
      <c r="AB4793" s="2" t="s">
        <v>15730</v>
      </c>
      <c r="AC4793" s="2" t="s">
        <v>129</v>
      </c>
      <c r="AD4793" s="2" t="s">
        <v>76</v>
      </c>
      <c r="AE4793" s="5">
        <v>65.37</v>
      </c>
      <c r="AF4793" s="2">
        <v>0</v>
      </c>
      <c r="AG4793" s="2" t="s">
        <v>77</v>
      </c>
      <c r="AH4793" s="2">
        <v>5</v>
      </c>
      <c r="AI4793" s="6" t="str">
        <f t="shared" si="222"/>
        <v>55-64</v>
      </c>
      <c r="AJ4793" s="11">
        <f>YEAR(tbl_LoanData[[#This Row],[Application Date]])</f>
        <v>2025</v>
      </c>
      <c r="AK4793" s="11" t="str">
        <f>TEXT(tbl_LoanData[[#This Row],[Application Date]],"MMMM")</f>
        <v>April</v>
      </c>
      <c r="AL4793" s="12">
        <f>DATE(YEAR(tbl_LoanData[[#This Row],[Application Date]]),MONTH(tbl_LoanData[[#This Row],[Application Date]]),1)</f>
        <v>45748</v>
      </c>
      <c r="AM4793" s="14">
        <f ca="1">IF(AND(tbl_LoanData[[#This Row],[Application Date]]&gt;=EOMONTH(TODAY(),-1)+1,tbl_LoanData[[#This Row],[Application Date]]&lt;=TODAY()),tbl_LoanData[[#This Row],[Loan Amount]],0)</f>
        <v>0</v>
      </c>
      <c r="AN4793" s="14">
        <f>tbl_LoanData[[#This Row],[Amount Paid]]-(Q4793-X4793)</f>
        <v>344833.04000000015</v>
      </c>
      <c r="AO4793" s="14">
        <f>IF(tbl_LoanData[[#This Row],[Application Status]]="Approved",1,0)</f>
        <v>1</v>
      </c>
      <c r="AP4793" s="22" t="str">
        <f t="shared" ca="1" si="223"/>
        <v/>
      </c>
      <c r="AQ4793" s="22" t="str">
        <f t="shared" ca="1" si="224"/>
        <v/>
      </c>
    </row>
    <row r="4794" spans="1:43" ht="14.4" customHeight="1" x14ac:dyDescent="0.3">
      <c r="A4794" s="2" t="s">
        <v>6349</v>
      </c>
      <c r="B4794" s="2" t="s">
        <v>6350</v>
      </c>
      <c r="C4794" s="2" t="s">
        <v>949</v>
      </c>
      <c r="D4794" s="2" t="s">
        <v>91</v>
      </c>
      <c r="E4794" s="2" t="s">
        <v>293</v>
      </c>
      <c r="F4794" s="2">
        <v>38</v>
      </c>
      <c r="G4794" s="2" t="s">
        <v>83</v>
      </c>
      <c r="H4794" s="2" t="s">
        <v>250</v>
      </c>
      <c r="I4794" s="2" t="s">
        <v>52</v>
      </c>
      <c r="J4794" s="3">
        <v>45749</v>
      </c>
      <c r="K4794" s="3">
        <v>45758</v>
      </c>
      <c r="L4794" s="2" t="s">
        <v>40</v>
      </c>
      <c r="M4794" s="2" t="s">
        <v>157</v>
      </c>
      <c r="N4794" s="2" t="s">
        <v>299</v>
      </c>
      <c r="O4794" s="4">
        <v>761000</v>
      </c>
      <c r="P4794" s="4">
        <v>78500</v>
      </c>
      <c r="Q4794" s="4">
        <v>682500</v>
      </c>
      <c r="R4794" s="2">
        <v>36</v>
      </c>
      <c r="S4794" s="5">
        <v>7.97</v>
      </c>
      <c r="T4794" s="4">
        <v>23491.27</v>
      </c>
      <c r="U4794" s="2" t="s">
        <v>73</v>
      </c>
      <c r="V4794" s="2" t="s">
        <v>74</v>
      </c>
      <c r="W4794" s="4">
        <v>375860.32</v>
      </c>
      <c r="X4794" s="4">
        <v>469825.43</v>
      </c>
      <c r="Y4794" s="4">
        <v>845685.75</v>
      </c>
      <c r="Z4794" s="2">
        <v>0</v>
      </c>
      <c r="AA4794" s="2" t="s">
        <v>56</v>
      </c>
      <c r="AB4794" s="2" t="s">
        <v>15734</v>
      </c>
      <c r="AC4794" s="2" t="s">
        <v>146</v>
      </c>
      <c r="AD4794" s="2" t="s">
        <v>76</v>
      </c>
      <c r="AE4794" s="5">
        <v>89.68</v>
      </c>
      <c r="AF4794" s="2">
        <v>0</v>
      </c>
      <c r="AG4794" s="2" t="s">
        <v>77</v>
      </c>
      <c r="AH4794" s="2">
        <v>9</v>
      </c>
      <c r="AI4794" s="6" t="str">
        <f t="shared" si="222"/>
        <v>35-44</v>
      </c>
      <c r="AJ4794" s="11">
        <f>YEAR(tbl_LoanData[[#This Row],[Application Date]])</f>
        <v>2025</v>
      </c>
      <c r="AK4794" s="11" t="str">
        <f>TEXT(tbl_LoanData[[#This Row],[Application Date]],"MMMM")</f>
        <v>April</v>
      </c>
      <c r="AL4794" s="12">
        <f>DATE(YEAR(tbl_LoanData[[#This Row],[Application Date]]),MONTH(tbl_LoanData[[#This Row],[Application Date]]),1)</f>
        <v>45748</v>
      </c>
      <c r="AM4794" s="14">
        <f ca="1">IF(AND(tbl_LoanData[[#This Row],[Application Date]]&gt;=EOMONTH(TODAY(),-1)+1,tbl_LoanData[[#This Row],[Application Date]]&lt;=TODAY()),tbl_LoanData[[#This Row],[Loan Amount]],0)</f>
        <v>0</v>
      </c>
      <c r="AN4794" s="14">
        <f>tbl_LoanData[[#This Row],[Amount Paid]]-(Q4794-X4794)</f>
        <v>163185.75</v>
      </c>
      <c r="AO4794" s="14">
        <f>IF(tbl_LoanData[[#This Row],[Application Status]]="Approved",1,0)</f>
        <v>1</v>
      </c>
      <c r="AP4794" s="22" t="str">
        <f t="shared" ca="1" si="223"/>
        <v/>
      </c>
      <c r="AQ4794" s="22" t="str">
        <f t="shared" ca="1" si="224"/>
        <v/>
      </c>
    </row>
    <row r="4795" spans="1:43" x14ac:dyDescent="0.3">
      <c r="A4795" s="2" t="s">
        <v>6579</v>
      </c>
      <c r="B4795" s="2" t="s">
        <v>6580</v>
      </c>
      <c r="C4795" s="2" t="s">
        <v>243</v>
      </c>
      <c r="D4795" s="2" t="s">
        <v>189</v>
      </c>
      <c r="E4795" s="2" t="s">
        <v>91</v>
      </c>
      <c r="F4795" s="2">
        <v>42</v>
      </c>
      <c r="G4795" s="2" t="s">
        <v>83</v>
      </c>
      <c r="H4795" s="2" t="s">
        <v>110</v>
      </c>
      <c r="I4795" s="2" t="s">
        <v>46</v>
      </c>
      <c r="J4795" s="3">
        <v>45773</v>
      </c>
      <c r="K4795" s="3">
        <v>45793</v>
      </c>
      <c r="L4795" s="2" t="s">
        <v>39</v>
      </c>
      <c r="M4795" s="2" t="s">
        <v>71</v>
      </c>
      <c r="N4795" s="2" t="s">
        <v>294</v>
      </c>
      <c r="O4795" s="4">
        <v>2456000</v>
      </c>
      <c r="P4795" s="4">
        <v>476900</v>
      </c>
      <c r="Q4795" s="4">
        <v>1979100</v>
      </c>
      <c r="R4795" s="2">
        <v>36</v>
      </c>
      <c r="S4795" s="5">
        <v>14.62</v>
      </c>
      <c r="T4795" s="4">
        <v>79087.03</v>
      </c>
      <c r="U4795" s="2" t="s">
        <v>73</v>
      </c>
      <c r="V4795" s="2" t="s">
        <v>74</v>
      </c>
      <c r="W4795" s="4">
        <v>949044.36</v>
      </c>
      <c r="X4795" s="4">
        <v>1898088.9</v>
      </c>
      <c r="Y4795" s="4">
        <v>2847133.26</v>
      </c>
      <c r="Z4795" s="2">
        <v>90</v>
      </c>
      <c r="AA4795" s="2" t="s">
        <v>59</v>
      </c>
      <c r="AB4795" s="2" t="s">
        <v>15730</v>
      </c>
      <c r="AC4795" s="2" t="s">
        <v>213</v>
      </c>
      <c r="AD4795" s="2" t="s">
        <v>76</v>
      </c>
      <c r="AE4795" s="5">
        <v>80.58</v>
      </c>
      <c r="AF4795" s="2">
        <v>3</v>
      </c>
      <c r="AG4795" s="2" t="s">
        <v>130</v>
      </c>
      <c r="AH4795" s="2">
        <v>20</v>
      </c>
      <c r="AI4795" s="6" t="str">
        <f t="shared" si="222"/>
        <v>35-44</v>
      </c>
      <c r="AJ4795" s="11">
        <f>YEAR(tbl_LoanData[[#This Row],[Application Date]])</f>
        <v>2025</v>
      </c>
      <c r="AK4795" s="11" t="str">
        <f>TEXT(tbl_LoanData[[#This Row],[Application Date]],"MMMM")</f>
        <v>April</v>
      </c>
      <c r="AL4795" s="12">
        <f>DATE(YEAR(tbl_LoanData[[#This Row],[Application Date]]),MONTH(tbl_LoanData[[#This Row],[Application Date]]),1)</f>
        <v>45748</v>
      </c>
      <c r="AM4795" s="14">
        <f ca="1">IF(AND(tbl_LoanData[[#This Row],[Application Date]]&gt;=EOMONTH(TODAY(),-1)+1,tbl_LoanData[[#This Row],[Application Date]]&lt;=TODAY()),tbl_LoanData[[#This Row],[Loan Amount]],0)</f>
        <v>0</v>
      </c>
      <c r="AN4795" s="14">
        <f>tbl_LoanData[[#This Row],[Amount Paid]]-(Q4795-X4795)</f>
        <v>868033.25999999989</v>
      </c>
      <c r="AO4795" s="14">
        <f>IF(tbl_LoanData[[#This Row],[Application Status]]="Approved",1,0)</f>
        <v>1</v>
      </c>
      <c r="AP4795" s="22" t="str">
        <f t="shared" ca="1" si="223"/>
        <v/>
      </c>
      <c r="AQ4795" s="22" t="str">
        <f t="shared" ca="1" si="224"/>
        <v/>
      </c>
    </row>
    <row r="4796" spans="1:43" ht="14.4" customHeight="1" x14ac:dyDescent="0.3">
      <c r="A4796" s="2" t="s">
        <v>6741</v>
      </c>
      <c r="B4796" s="2" t="s">
        <v>6742</v>
      </c>
      <c r="C4796" s="2" t="s">
        <v>390</v>
      </c>
      <c r="D4796" s="2" t="s">
        <v>117</v>
      </c>
      <c r="E4796" s="2" t="s">
        <v>465</v>
      </c>
      <c r="F4796" s="2">
        <v>62</v>
      </c>
      <c r="G4796" s="2" t="s">
        <v>83</v>
      </c>
      <c r="H4796" s="2" t="s">
        <v>285</v>
      </c>
      <c r="I4796" s="2" t="s">
        <v>55</v>
      </c>
      <c r="J4796" s="3">
        <v>45768</v>
      </c>
      <c r="K4796" s="3"/>
      <c r="L4796" s="2" t="s">
        <v>39</v>
      </c>
      <c r="M4796" s="2" t="s">
        <v>157</v>
      </c>
      <c r="N4796" s="2" t="s">
        <v>359</v>
      </c>
      <c r="O4796" s="4">
        <v>1718000</v>
      </c>
      <c r="P4796" s="4">
        <v>509000</v>
      </c>
      <c r="Q4796" s="4">
        <v>1209000</v>
      </c>
      <c r="R4796" s="2">
        <v>24</v>
      </c>
      <c r="S4796" s="5">
        <v>5.81</v>
      </c>
      <c r="T4796" s="4">
        <v>56228.58</v>
      </c>
      <c r="U4796" s="2" t="s">
        <v>96</v>
      </c>
      <c r="V4796" s="2" t="s">
        <v>97</v>
      </c>
      <c r="W4796" s="4">
        <v>0</v>
      </c>
      <c r="X4796" s="4">
        <v>0</v>
      </c>
      <c r="Y4796" s="4">
        <v>1349485.8</v>
      </c>
      <c r="Z4796" s="2">
        <v>0</v>
      </c>
      <c r="AA4796" s="2" t="s">
        <v>97</v>
      </c>
      <c r="AB4796" s="2" t="s">
        <v>15733</v>
      </c>
      <c r="AC4796" s="2" t="s">
        <v>360</v>
      </c>
      <c r="AD4796" s="2" t="s">
        <v>76</v>
      </c>
      <c r="AE4796" s="5">
        <v>70.37</v>
      </c>
      <c r="AF4796" s="2">
        <v>0</v>
      </c>
      <c r="AG4796" s="2" t="s">
        <v>97</v>
      </c>
      <c r="AH4796" s="2"/>
      <c r="AI4796" s="6" t="str">
        <f t="shared" si="222"/>
        <v>55-64</v>
      </c>
      <c r="AJ4796" s="11">
        <f>YEAR(tbl_LoanData[[#This Row],[Application Date]])</f>
        <v>2025</v>
      </c>
      <c r="AK4796" s="11" t="str">
        <f>TEXT(tbl_LoanData[[#This Row],[Application Date]],"MMMM")</f>
        <v>April</v>
      </c>
      <c r="AL4796" s="12">
        <f>DATE(YEAR(tbl_LoanData[[#This Row],[Application Date]]),MONTH(tbl_LoanData[[#This Row],[Application Date]]),1)</f>
        <v>45748</v>
      </c>
      <c r="AM4796" s="14">
        <f ca="1">IF(AND(tbl_LoanData[[#This Row],[Application Date]]&gt;=EOMONTH(TODAY(),-1)+1,tbl_LoanData[[#This Row],[Application Date]]&lt;=TODAY()),tbl_LoanData[[#This Row],[Loan Amount]],0)</f>
        <v>0</v>
      </c>
      <c r="AN4796" s="14">
        <f>tbl_LoanData[[#This Row],[Amount Paid]]-(Q4796-X4796)</f>
        <v>-1209000</v>
      </c>
      <c r="AO4796" s="14">
        <f>IF(tbl_LoanData[[#This Row],[Application Status]]="Approved",1,0)</f>
        <v>0</v>
      </c>
      <c r="AP4796" s="22" t="str">
        <f t="shared" ca="1" si="223"/>
        <v/>
      </c>
      <c r="AQ4796" s="22" t="str">
        <f t="shared" ca="1" si="224"/>
        <v/>
      </c>
    </row>
    <row r="4797" spans="1:43" x14ac:dyDescent="0.3">
      <c r="A4797" s="2" t="s">
        <v>7121</v>
      </c>
      <c r="B4797" s="2" t="s">
        <v>7122</v>
      </c>
      <c r="C4797" s="2" t="s">
        <v>464</v>
      </c>
      <c r="D4797" s="2" t="s">
        <v>117</v>
      </c>
      <c r="E4797" s="2" t="s">
        <v>210</v>
      </c>
      <c r="F4797" s="2">
        <v>28</v>
      </c>
      <c r="G4797" s="2" t="s">
        <v>83</v>
      </c>
      <c r="H4797" s="2" t="s">
        <v>191</v>
      </c>
      <c r="I4797" s="2" t="s">
        <v>51</v>
      </c>
      <c r="J4797" s="3">
        <v>45761</v>
      </c>
      <c r="K4797" s="3"/>
      <c r="L4797" s="2" t="s">
        <v>36</v>
      </c>
      <c r="M4797" s="2" t="s">
        <v>104</v>
      </c>
      <c r="N4797" s="2" t="s">
        <v>105</v>
      </c>
      <c r="O4797" s="4">
        <v>1446000</v>
      </c>
      <c r="P4797" s="4">
        <v>551000</v>
      </c>
      <c r="Q4797" s="4">
        <v>895000</v>
      </c>
      <c r="R4797" s="2">
        <v>48</v>
      </c>
      <c r="S4797" s="5">
        <v>11.37</v>
      </c>
      <c r="T4797" s="4">
        <v>27125.96</v>
      </c>
      <c r="U4797" s="2" t="s">
        <v>96</v>
      </c>
      <c r="V4797" s="2" t="s">
        <v>97</v>
      </c>
      <c r="W4797" s="4">
        <v>0</v>
      </c>
      <c r="X4797" s="4">
        <v>0</v>
      </c>
      <c r="Y4797" s="4">
        <v>1302046</v>
      </c>
      <c r="Z4797" s="2">
        <v>0</v>
      </c>
      <c r="AA4797" s="2" t="s">
        <v>97</v>
      </c>
      <c r="AB4797" s="2" t="s">
        <v>15729</v>
      </c>
      <c r="AC4797" s="2" t="s">
        <v>360</v>
      </c>
      <c r="AD4797" s="2" t="s">
        <v>76</v>
      </c>
      <c r="AE4797" s="5">
        <v>61.89</v>
      </c>
      <c r="AF4797" s="2">
        <v>0</v>
      </c>
      <c r="AG4797" s="2" t="s">
        <v>97</v>
      </c>
      <c r="AH4797" s="2"/>
      <c r="AI4797" s="6" t="str">
        <f t="shared" si="222"/>
        <v>25-34</v>
      </c>
      <c r="AJ4797" s="11">
        <f>YEAR(tbl_LoanData[[#This Row],[Application Date]])</f>
        <v>2025</v>
      </c>
      <c r="AK4797" s="11" t="str">
        <f>TEXT(tbl_LoanData[[#This Row],[Application Date]],"MMMM")</f>
        <v>April</v>
      </c>
      <c r="AL4797" s="12">
        <f>DATE(YEAR(tbl_LoanData[[#This Row],[Application Date]]),MONTH(tbl_LoanData[[#This Row],[Application Date]]),1)</f>
        <v>45748</v>
      </c>
      <c r="AM4797" s="14">
        <f ca="1">IF(AND(tbl_LoanData[[#This Row],[Application Date]]&gt;=EOMONTH(TODAY(),-1)+1,tbl_LoanData[[#This Row],[Application Date]]&lt;=TODAY()),tbl_LoanData[[#This Row],[Loan Amount]],0)</f>
        <v>0</v>
      </c>
      <c r="AN4797" s="14">
        <f>tbl_LoanData[[#This Row],[Amount Paid]]-(Q4797-X4797)</f>
        <v>-895000</v>
      </c>
      <c r="AO4797" s="14">
        <f>IF(tbl_LoanData[[#This Row],[Application Status]]="Approved",1,0)</f>
        <v>0</v>
      </c>
      <c r="AP4797" s="22" t="str">
        <f t="shared" ca="1" si="223"/>
        <v/>
      </c>
      <c r="AQ4797" s="22" t="str">
        <f t="shared" ca="1" si="224"/>
        <v/>
      </c>
    </row>
    <row r="4798" spans="1:43" ht="14.4" customHeight="1" x14ac:dyDescent="0.3">
      <c r="A4798" s="2" t="s">
        <v>7399</v>
      </c>
      <c r="B4798" s="2" t="s">
        <v>7400</v>
      </c>
      <c r="C4798" s="2" t="s">
        <v>521</v>
      </c>
      <c r="D4798" s="2" t="s">
        <v>161</v>
      </c>
      <c r="E4798" s="2" t="s">
        <v>465</v>
      </c>
      <c r="F4798" s="2">
        <v>64</v>
      </c>
      <c r="G4798" s="2" t="s">
        <v>69</v>
      </c>
      <c r="H4798" s="2" t="s">
        <v>318</v>
      </c>
      <c r="I4798" s="2" t="s">
        <v>42</v>
      </c>
      <c r="J4798" s="3">
        <v>45756</v>
      </c>
      <c r="K4798" s="3">
        <v>45758</v>
      </c>
      <c r="L4798" s="2" t="s">
        <v>37</v>
      </c>
      <c r="M4798" s="2" t="s">
        <v>260</v>
      </c>
      <c r="N4798" s="2" t="s">
        <v>457</v>
      </c>
      <c r="O4798" s="4">
        <v>144000</v>
      </c>
      <c r="P4798" s="4">
        <v>30100</v>
      </c>
      <c r="Q4798" s="4">
        <v>113900</v>
      </c>
      <c r="R4798" s="2">
        <v>48</v>
      </c>
      <c r="S4798" s="5">
        <v>14.81</v>
      </c>
      <c r="T4798" s="4">
        <v>3778.63</v>
      </c>
      <c r="U4798" s="2" t="s">
        <v>73</v>
      </c>
      <c r="V4798" s="2" t="s">
        <v>74</v>
      </c>
      <c r="W4798" s="4">
        <v>60458.080000000002</v>
      </c>
      <c r="X4798" s="4">
        <v>120916.28</v>
      </c>
      <c r="Y4798" s="4">
        <v>181374.36</v>
      </c>
      <c r="Z4798" s="2">
        <v>0</v>
      </c>
      <c r="AA4798" s="2" t="s">
        <v>56</v>
      </c>
      <c r="AB4798" s="2" t="s">
        <v>15730</v>
      </c>
      <c r="AC4798" s="2" t="s">
        <v>332</v>
      </c>
      <c r="AD4798" s="2" t="s">
        <v>76</v>
      </c>
      <c r="AE4798" s="5">
        <v>79.099999999999994</v>
      </c>
      <c r="AF4798" s="2">
        <v>0</v>
      </c>
      <c r="AG4798" s="2" t="s">
        <v>77</v>
      </c>
      <c r="AH4798" s="2">
        <v>2</v>
      </c>
      <c r="AI4798" s="6" t="str">
        <f t="shared" si="222"/>
        <v>55-64</v>
      </c>
      <c r="AJ4798" s="11">
        <f>YEAR(tbl_LoanData[[#This Row],[Application Date]])</f>
        <v>2025</v>
      </c>
      <c r="AK4798" s="11" t="str">
        <f>TEXT(tbl_LoanData[[#This Row],[Application Date]],"MMMM")</f>
        <v>April</v>
      </c>
      <c r="AL4798" s="12">
        <f>DATE(YEAR(tbl_LoanData[[#This Row],[Application Date]]),MONTH(tbl_LoanData[[#This Row],[Application Date]]),1)</f>
        <v>45748</v>
      </c>
      <c r="AM4798" s="14">
        <f ca="1">IF(AND(tbl_LoanData[[#This Row],[Application Date]]&gt;=EOMONTH(TODAY(),-1)+1,tbl_LoanData[[#This Row],[Application Date]]&lt;=TODAY()),tbl_LoanData[[#This Row],[Loan Amount]],0)</f>
        <v>0</v>
      </c>
      <c r="AN4798" s="14">
        <f>tbl_LoanData[[#This Row],[Amount Paid]]-(Q4798-X4798)</f>
        <v>67474.36</v>
      </c>
      <c r="AO4798" s="14">
        <f>IF(tbl_LoanData[[#This Row],[Application Status]]="Approved",1,0)</f>
        <v>1</v>
      </c>
      <c r="AP4798" s="22" t="str">
        <f t="shared" ca="1" si="223"/>
        <v/>
      </c>
      <c r="AQ4798" s="22" t="str">
        <f t="shared" ca="1" si="224"/>
        <v/>
      </c>
    </row>
    <row r="4799" spans="1:43" ht="14.4" customHeight="1" x14ac:dyDescent="0.3">
      <c r="A4799" s="2" t="s">
        <v>7509</v>
      </c>
      <c r="B4799" s="2" t="s">
        <v>7510</v>
      </c>
      <c r="C4799" s="2" t="s">
        <v>1059</v>
      </c>
      <c r="D4799" s="2" t="s">
        <v>134</v>
      </c>
      <c r="E4799" s="2" t="s">
        <v>255</v>
      </c>
      <c r="F4799" s="2">
        <v>59</v>
      </c>
      <c r="G4799" s="2" t="s">
        <v>69</v>
      </c>
      <c r="H4799" s="2" t="s">
        <v>224</v>
      </c>
      <c r="I4799" s="2" t="s">
        <v>54</v>
      </c>
      <c r="J4799" s="3">
        <v>45754</v>
      </c>
      <c r="K4799" s="3">
        <v>45769</v>
      </c>
      <c r="L4799" s="2" t="s">
        <v>40</v>
      </c>
      <c r="M4799" s="2" t="s">
        <v>111</v>
      </c>
      <c r="N4799" s="2" t="s">
        <v>120</v>
      </c>
      <c r="O4799" s="4">
        <v>1563000</v>
      </c>
      <c r="P4799" s="4">
        <v>223500</v>
      </c>
      <c r="Q4799" s="4">
        <v>1339500</v>
      </c>
      <c r="R4799" s="2">
        <v>60</v>
      </c>
      <c r="S4799" s="5">
        <v>10.62</v>
      </c>
      <c r="T4799" s="4">
        <v>34179.57</v>
      </c>
      <c r="U4799" s="2" t="s">
        <v>73</v>
      </c>
      <c r="V4799" s="2" t="s">
        <v>74</v>
      </c>
      <c r="W4799" s="4">
        <v>546873.12</v>
      </c>
      <c r="X4799" s="4">
        <v>1503901.38</v>
      </c>
      <c r="Y4799" s="4">
        <v>2050774.5</v>
      </c>
      <c r="Z4799" s="2">
        <v>0</v>
      </c>
      <c r="AA4799" s="2" t="s">
        <v>56</v>
      </c>
      <c r="AB4799" s="2" t="s">
        <v>15727</v>
      </c>
      <c r="AC4799" s="2" t="s">
        <v>146</v>
      </c>
      <c r="AD4799" s="2" t="s">
        <v>76</v>
      </c>
      <c r="AE4799" s="5">
        <v>85.7</v>
      </c>
      <c r="AF4799" s="2">
        <v>0</v>
      </c>
      <c r="AG4799" s="2" t="s">
        <v>77</v>
      </c>
      <c r="AH4799" s="2">
        <v>15</v>
      </c>
      <c r="AI4799" s="6" t="str">
        <f t="shared" si="222"/>
        <v>55-64</v>
      </c>
      <c r="AJ4799" s="11">
        <f>YEAR(tbl_LoanData[[#This Row],[Application Date]])</f>
        <v>2025</v>
      </c>
      <c r="AK4799" s="11" t="str">
        <f>TEXT(tbl_LoanData[[#This Row],[Application Date]],"MMMM")</f>
        <v>April</v>
      </c>
      <c r="AL4799" s="12">
        <f>DATE(YEAR(tbl_LoanData[[#This Row],[Application Date]]),MONTH(tbl_LoanData[[#This Row],[Application Date]]),1)</f>
        <v>45748</v>
      </c>
      <c r="AM4799" s="14">
        <f ca="1">IF(AND(tbl_LoanData[[#This Row],[Application Date]]&gt;=EOMONTH(TODAY(),-1)+1,tbl_LoanData[[#This Row],[Application Date]]&lt;=TODAY()),tbl_LoanData[[#This Row],[Loan Amount]],0)</f>
        <v>0</v>
      </c>
      <c r="AN4799" s="14">
        <f>tbl_LoanData[[#This Row],[Amount Paid]]-(Q4799-X4799)</f>
        <v>711274.49999999988</v>
      </c>
      <c r="AO4799" s="14">
        <f>IF(tbl_LoanData[[#This Row],[Application Status]]="Approved",1,0)</f>
        <v>1</v>
      </c>
      <c r="AP4799" s="22" t="str">
        <f t="shared" ca="1" si="223"/>
        <v/>
      </c>
      <c r="AQ4799" s="22" t="str">
        <f t="shared" ca="1" si="224"/>
        <v/>
      </c>
    </row>
    <row r="4800" spans="1:43" x14ac:dyDescent="0.3">
      <c r="A4800" s="2" t="s">
        <v>7663</v>
      </c>
      <c r="B4800" s="2" t="s">
        <v>7664</v>
      </c>
      <c r="C4800" s="2" t="s">
        <v>216</v>
      </c>
      <c r="D4800" s="2" t="s">
        <v>268</v>
      </c>
      <c r="E4800" s="2" t="s">
        <v>135</v>
      </c>
      <c r="F4800" s="2">
        <v>25</v>
      </c>
      <c r="G4800" s="2" t="s">
        <v>83</v>
      </c>
      <c r="H4800" s="2" t="s">
        <v>177</v>
      </c>
      <c r="I4800" s="2" t="s">
        <v>43</v>
      </c>
      <c r="J4800" s="3">
        <v>45756</v>
      </c>
      <c r="K4800" s="3">
        <v>45765</v>
      </c>
      <c r="L4800" s="2" t="s">
        <v>40</v>
      </c>
      <c r="M4800" s="2" t="s">
        <v>111</v>
      </c>
      <c r="N4800" s="2" t="s">
        <v>369</v>
      </c>
      <c r="O4800" s="4">
        <v>1123000</v>
      </c>
      <c r="P4800" s="4">
        <v>375500</v>
      </c>
      <c r="Q4800" s="4">
        <v>747500</v>
      </c>
      <c r="R4800" s="2">
        <v>48</v>
      </c>
      <c r="S4800" s="5">
        <v>13.57</v>
      </c>
      <c r="T4800" s="4">
        <v>24025.9</v>
      </c>
      <c r="U4800" s="2" t="s">
        <v>73</v>
      </c>
      <c r="V4800" s="2" t="s">
        <v>35</v>
      </c>
      <c r="W4800" s="4">
        <v>192207.2</v>
      </c>
      <c r="X4800" s="4">
        <v>961035.8</v>
      </c>
      <c r="Y4800" s="4">
        <v>1153243</v>
      </c>
      <c r="Z4800" s="2">
        <v>232</v>
      </c>
      <c r="AA4800" s="2" t="s">
        <v>60</v>
      </c>
      <c r="AB4800" s="2" t="s">
        <v>15729</v>
      </c>
      <c r="AC4800" s="2" t="s">
        <v>360</v>
      </c>
      <c r="AD4800" s="2" t="s">
        <v>76</v>
      </c>
      <c r="AE4800" s="5">
        <v>66.56</v>
      </c>
      <c r="AF4800" s="2">
        <v>8</v>
      </c>
      <c r="AG4800" s="2" t="s">
        <v>130</v>
      </c>
      <c r="AH4800" s="2">
        <v>9</v>
      </c>
      <c r="AI4800" s="6" t="str">
        <f t="shared" si="222"/>
        <v>25-34</v>
      </c>
      <c r="AJ4800" s="11">
        <f>YEAR(tbl_LoanData[[#This Row],[Application Date]])</f>
        <v>2025</v>
      </c>
      <c r="AK4800" s="11" t="str">
        <f>TEXT(tbl_LoanData[[#This Row],[Application Date]],"MMMM")</f>
        <v>April</v>
      </c>
      <c r="AL4800" s="12">
        <f>DATE(YEAR(tbl_LoanData[[#This Row],[Application Date]]),MONTH(tbl_LoanData[[#This Row],[Application Date]]),1)</f>
        <v>45748</v>
      </c>
      <c r="AM4800" s="14">
        <f ca="1">IF(AND(tbl_LoanData[[#This Row],[Application Date]]&gt;=EOMONTH(TODAY(),-1)+1,tbl_LoanData[[#This Row],[Application Date]]&lt;=TODAY()),tbl_LoanData[[#This Row],[Loan Amount]],0)</f>
        <v>0</v>
      </c>
      <c r="AN4800" s="14">
        <f>tbl_LoanData[[#This Row],[Amount Paid]]-(Q4800-X4800)</f>
        <v>405743.00000000006</v>
      </c>
      <c r="AO4800" s="14">
        <f>IF(tbl_LoanData[[#This Row],[Application Status]]="Approved",1,0)</f>
        <v>1</v>
      </c>
      <c r="AP4800" s="22" t="str">
        <f t="shared" ca="1" si="223"/>
        <v/>
      </c>
      <c r="AQ4800" s="22" t="str">
        <f t="shared" ca="1" si="224"/>
        <v/>
      </c>
    </row>
    <row r="4801" spans="1:43" ht="14.4" customHeight="1" x14ac:dyDescent="0.3">
      <c r="A4801" s="2" t="s">
        <v>7891</v>
      </c>
      <c r="B4801" s="2" t="s">
        <v>7892</v>
      </c>
      <c r="C4801" s="2" t="s">
        <v>999</v>
      </c>
      <c r="D4801" s="2" t="s">
        <v>209</v>
      </c>
      <c r="E4801" s="2" t="s">
        <v>161</v>
      </c>
      <c r="F4801" s="2">
        <v>59</v>
      </c>
      <c r="G4801" s="2" t="s">
        <v>69</v>
      </c>
      <c r="H4801" s="2" t="s">
        <v>143</v>
      </c>
      <c r="I4801" s="2" t="s">
        <v>46</v>
      </c>
      <c r="J4801" s="3">
        <v>45755</v>
      </c>
      <c r="K4801" s="3">
        <v>45773</v>
      </c>
      <c r="L4801" s="2" t="s">
        <v>38</v>
      </c>
      <c r="M4801" s="2" t="s">
        <v>71</v>
      </c>
      <c r="N4801" s="2" t="s">
        <v>589</v>
      </c>
      <c r="O4801" s="4">
        <v>1935000</v>
      </c>
      <c r="P4801" s="4">
        <v>564700</v>
      </c>
      <c r="Q4801" s="4">
        <v>1370300</v>
      </c>
      <c r="R4801" s="2">
        <v>60</v>
      </c>
      <c r="S4801" s="5">
        <v>13.35</v>
      </c>
      <c r="T4801" s="4">
        <v>38082.92</v>
      </c>
      <c r="U4801" s="2" t="s">
        <v>73</v>
      </c>
      <c r="V4801" s="2" t="s">
        <v>74</v>
      </c>
      <c r="W4801" s="4">
        <v>571243.80000000005</v>
      </c>
      <c r="X4801" s="4">
        <v>1713731.45</v>
      </c>
      <c r="Y4801" s="4">
        <v>2284975.25</v>
      </c>
      <c r="Z4801" s="2">
        <v>0</v>
      </c>
      <c r="AA4801" s="2" t="s">
        <v>56</v>
      </c>
      <c r="AB4801" s="2" t="s">
        <v>15728</v>
      </c>
      <c r="AC4801" s="2" t="s">
        <v>360</v>
      </c>
      <c r="AD4801" s="2" t="s">
        <v>76</v>
      </c>
      <c r="AE4801" s="5">
        <v>70.819999999999993</v>
      </c>
      <c r="AF4801" s="2">
        <v>0</v>
      </c>
      <c r="AG4801" s="2" t="s">
        <v>77</v>
      </c>
      <c r="AH4801" s="2">
        <v>18</v>
      </c>
      <c r="AI4801" s="6" t="str">
        <f t="shared" si="222"/>
        <v>55-64</v>
      </c>
      <c r="AJ4801" s="11">
        <f>YEAR(tbl_LoanData[[#This Row],[Application Date]])</f>
        <v>2025</v>
      </c>
      <c r="AK4801" s="11" t="str">
        <f>TEXT(tbl_LoanData[[#This Row],[Application Date]],"MMMM")</f>
        <v>April</v>
      </c>
      <c r="AL4801" s="12">
        <f>DATE(YEAR(tbl_LoanData[[#This Row],[Application Date]]),MONTH(tbl_LoanData[[#This Row],[Application Date]]),1)</f>
        <v>45748</v>
      </c>
      <c r="AM4801" s="14">
        <f ca="1">IF(AND(tbl_LoanData[[#This Row],[Application Date]]&gt;=EOMONTH(TODAY(),-1)+1,tbl_LoanData[[#This Row],[Application Date]]&lt;=TODAY()),tbl_LoanData[[#This Row],[Loan Amount]],0)</f>
        <v>0</v>
      </c>
      <c r="AN4801" s="14">
        <f>tbl_LoanData[[#This Row],[Amount Paid]]-(Q4801-X4801)</f>
        <v>914675.25</v>
      </c>
      <c r="AO4801" s="14">
        <f>IF(tbl_LoanData[[#This Row],[Application Status]]="Approved",1,0)</f>
        <v>1</v>
      </c>
      <c r="AP4801" s="22" t="str">
        <f t="shared" ca="1" si="223"/>
        <v/>
      </c>
      <c r="AQ4801" s="22" t="str">
        <f t="shared" ca="1" si="224"/>
        <v/>
      </c>
    </row>
    <row r="4802" spans="1:43" x14ac:dyDescent="0.3">
      <c r="A4802" s="2" t="s">
        <v>8067</v>
      </c>
      <c r="B4802" s="2" t="s">
        <v>8068</v>
      </c>
      <c r="C4802" s="2" t="s">
        <v>758</v>
      </c>
      <c r="D4802" s="2" t="s">
        <v>67</v>
      </c>
      <c r="E4802" s="2" t="s">
        <v>125</v>
      </c>
      <c r="F4802" s="2">
        <v>24</v>
      </c>
      <c r="G4802" s="2" t="s">
        <v>83</v>
      </c>
      <c r="H4802" s="2" t="s">
        <v>307</v>
      </c>
      <c r="I4802" s="2" t="s">
        <v>43</v>
      </c>
      <c r="J4802" s="3">
        <v>45776</v>
      </c>
      <c r="K4802" s="3">
        <v>45785</v>
      </c>
      <c r="L4802" s="2" t="s">
        <v>37</v>
      </c>
      <c r="M4802" s="2" t="s">
        <v>94</v>
      </c>
      <c r="N4802" s="2" t="s">
        <v>568</v>
      </c>
      <c r="O4802" s="4">
        <v>188000</v>
      </c>
      <c r="P4802" s="4">
        <v>64300</v>
      </c>
      <c r="Q4802" s="4">
        <v>123700</v>
      </c>
      <c r="R4802" s="2">
        <v>36</v>
      </c>
      <c r="S4802" s="5">
        <v>14.72</v>
      </c>
      <c r="T4802" s="4">
        <v>4953.5</v>
      </c>
      <c r="U4802" s="2" t="s">
        <v>73</v>
      </c>
      <c r="V4802" s="2" t="s">
        <v>74</v>
      </c>
      <c r="W4802" s="4">
        <v>74302.5</v>
      </c>
      <c r="X4802" s="4">
        <v>104023.42</v>
      </c>
      <c r="Y4802" s="4">
        <v>178325.92</v>
      </c>
      <c r="Z4802" s="2">
        <v>0</v>
      </c>
      <c r="AA4802" s="2" t="s">
        <v>56</v>
      </c>
      <c r="AB4802" s="2" t="s">
        <v>15733</v>
      </c>
      <c r="AC4802" s="2" t="s">
        <v>121</v>
      </c>
      <c r="AD4802" s="2" t="s">
        <v>76</v>
      </c>
      <c r="AE4802" s="5">
        <v>65.8</v>
      </c>
      <c r="AF4802" s="2">
        <v>0</v>
      </c>
      <c r="AG4802" s="2" t="s">
        <v>77</v>
      </c>
      <c r="AH4802" s="2">
        <v>9</v>
      </c>
      <c r="AI4802" s="6" t="str">
        <f t="shared" ref="AI4802:AI4865" si="225">IF(F4802&lt;25,"18-24",IF(F4802&lt;35,"25-34",IF(F4802&lt;45,"35-44",IF(F4802&lt;55,"45-54",IF(F4802&lt;65,"55-64","65+")))))</f>
        <v>18-24</v>
      </c>
      <c r="AJ4802" s="11">
        <f>YEAR(tbl_LoanData[[#This Row],[Application Date]])</f>
        <v>2025</v>
      </c>
      <c r="AK4802" s="11" t="str">
        <f>TEXT(tbl_LoanData[[#This Row],[Application Date]],"MMMM")</f>
        <v>April</v>
      </c>
      <c r="AL4802" s="12">
        <f>DATE(YEAR(tbl_LoanData[[#This Row],[Application Date]]),MONTH(tbl_LoanData[[#This Row],[Application Date]]),1)</f>
        <v>45748</v>
      </c>
      <c r="AM4802" s="14">
        <f ca="1">IF(AND(tbl_LoanData[[#This Row],[Application Date]]&gt;=EOMONTH(TODAY(),-1)+1,tbl_LoanData[[#This Row],[Application Date]]&lt;=TODAY()),tbl_LoanData[[#This Row],[Loan Amount]],0)</f>
        <v>0</v>
      </c>
      <c r="AN4802" s="14">
        <f>tbl_LoanData[[#This Row],[Amount Paid]]-(Q4802-X4802)</f>
        <v>54625.919999999998</v>
      </c>
      <c r="AO4802" s="14">
        <f>IF(tbl_LoanData[[#This Row],[Application Status]]="Approved",1,0)</f>
        <v>1</v>
      </c>
      <c r="AP4802" s="22" t="str">
        <f t="shared" ref="AP4802:AP4865" ca="1" si="226">IF(AND(J4802&gt;=DATE(YEAR(TODAY()),MONTH(TODAY()),1),J4802&lt;=TODAY()),"Current MTD",IF(AND(J4802&gt;=EOMONTH(TODAY(),-2)+1,J4802&lt;=EOMONTH(TODAY(),-1)),"Previous MTD",""))</f>
        <v/>
      </c>
      <c r="AQ4802" s="22" t="str">
        <f t="shared" ref="AQ4802:AQ4865" ca="1" si="227">IF(AND(J4802&gt;=DATE(YEAR(TODAY()),MONTH(TODAY()),1),J4802&lt;=TODAY()),TEXT(DATE(YEAR(TODAY()),MONTH(TODAY()),1),"mmm d")&amp;"–"&amp;DAY(TODAY()),IF(AND(J4802&gt;=EOMONTH(TODAY(),-2)+1,J4802&lt;=EOMONTH(TODAY(),-1)),""&amp;TEXT(EOMONTH(TODAY(),-2)+1,"mmm d")&amp;"–"&amp;DAY(TODAY()),""))</f>
        <v/>
      </c>
    </row>
    <row r="4803" spans="1:43" ht="14.4" customHeight="1" x14ac:dyDescent="0.3">
      <c r="A4803" s="2" t="s">
        <v>8219</v>
      </c>
      <c r="B4803" s="2" t="s">
        <v>8220</v>
      </c>
      <c r="C4803" s="2" t="s">
        <v>289</v>
      </c>
      <c r="D4803" s="2" t="s">
        <v>142</v>
      </c>
      <c r="E4803" s="2" t="s">
        <v>255</v>
      </c>
      <c r="F4803" s="2">
        <v>31</v>
      </c>
      <c r="G4803" s="2" t="s">
        <v>69</v>
      </c>
      <c r="H4803" s="2" t="s">
        <v>273</v>
      </c>
      <c r="I4803" s="2" t="s">
        <v>45</v>
      </c>
      <c r="J4803" s="3">
        <v>45776</v>
      </c>
      <c r="K4803" s="3">
        <v>45788</v>
      </c>
      <c r="L4803" s="2" t="s">
        <v>37</v>
      </c>
      <c r="M4803" s="2" t="s">
        <v>94</v>
      </c>
      <c r="N4803" s="2" t="s">
        <v>436</v>
      </c>
      <c r="O4803" s="4">
        <v>118000</v>
      </c>
      <c r="P4803" s="4">
        <v>43700</v>
      </c>
      <c r="Q4803" s="4">
        <v>74300</v>
      </c>
      <c r="R4803" s="2">
        <v>24</v>
      </c>
      <c r="S4803" s="5">
        <v>7.07</v>
      </c>
      <c r="T4803" s="4">
        <v>3533.58</v>
      </c>
      <c r="U4803" s="2" t="s">
        <v>73</v>
      </c>
      <c r="V4803" s="2" t="s">
        <v>74</v>
      </c>
      <c r="W4803" s="4">
        <v>53003.7</v>
      </c>
      <c r="X4803" s="4">
        <v>31802.32</v>
      </c>
      <c r="Y4803" s="4">
        <v>84806.02</v>
      </c>
      <c r="Z4803" s="2">
        <v>0</v>
      </c>
      <c r="AA4803" s="2" t="s">
        <v>56</v>
      </c>
      <c r="AB4803" s="2" t="s">
        <v>15730</v>
      </c>
      <c r="AC4803" s="2" t="s">
        <v>146</v>
      </c>
      <c r="AD4803" s="2" t="s">
        <v>76</v>
      </c>
      <c r="AE4803" s="5">
        <v>62.97</v>
      </c>
      <c r="AF4803" s="2">
        <v>0</v>
      </c>
      <c r="AG4803" s="2" t="s">
        <v>77</v>
      </c>
      <c r="AH4803" s="2">
        <v>12</v>
      </c>
      <c r="AI4803" s="6" t="str">
        <f t="shared" si="225"/>
        <v>25-34</v>
      </c>
      <c r="AJ4803" s="11">
        <f>YEAR(tbl_LoanData[[#This Row],[Application Date]])</f>
        <v>2025</v>
      </c>
      <c r="AK4803" s="11" t="str">
        <f>TEXT(tbl_LoanData[[#This Row],[Application Date]],"MMMM")</f>
        <v>April</v>
      </c>
      <c r="AL4803" s="12">
        <f>DATE(YEAR(tbl_LoanData[[#This Row],[Application Date]]),MONTH(tbl_LoanData[[#This Row],[Application Date]]),1)</f>
        <v>45748</v>
      </c>
      <c r="AM4803" s="14">
        <f ca="1">IF(AND(tbl_LoanData[[#This Row],[Application Date]]&gt;=EOMONTH(TODAY(),-1)+1,tbl_LoanData[[#This Row],[Application Date]]&lt;=TODAY()),tbl_LoanData[[#This Row],[Loan Amount]],0)</f>
        <v>0</v>
      </c>
      <c r="AN4803" s="14">
        <f>tbl_LoanData[[#This Row],[Amount Paid]]-(Q4803-X4803)</f>
        <v>10506.019999999997</v>
      </c>
      <c r="AO4803" s="14">
        <f>IF(tbl_LoanData[[#This Row],[Application Status]]="Approved",1,0)</f>
        <v>1</v>
      </c>
      <c r="AP4803" s="22" t="str">
        <f t="shared" ca="1" si="226"/>
        <v/>
      </c>
      <c r="AQ4803" s="22" t="str">
        <f t="shared" ca="1" si="227"/>
        <v/>
      </c>
    </row>
    <row r="4804" spans="1:43" ht="14.4" customHeight="1" x14ac:dyDescent="0.3">
      <c r="A4804" s="2" t="s">
        <v>8297</v>
      </c>
      <c r="B4804" s="2" t="s">
        <v>8298</v>
      </c>
      <c r="C4804" s="2" t="s">
        <v>627</v>
      </c>
      <c r="D4804" s="2" t="s">
        <v>311</v>
      </c>
      <c r="E4804" s="2" t="s">
        <v>465</v>
      </c>
      <c r="F4804" s="2">
        <v>36</v>
      </c>
      <c r="G4804" s="2" t="s">
        <v>83</v>
      </c>
      <c r="H4804" s="2" t="s">
        <v>273</v>
      </c>
      <c r="I4804" s="2" t="s">
        <v>45</v>
      </c>
      <c r="J4804" s="3">
        <v>45752</v>
      </c>
      <c r="K4804" s="3"/>
      <c r="L4804" s="2" t="s">
        <v>37</v>
      </c>
      <c r="M4804" s="2" t="s">
        <v>260</v>
      </c>
      <c r="N4804" s="2" t="s">
        <v>457</v>
      </c>
      <c r="O4804" s="4">
        <v>128000</v>
      </c>
      <c r="P4804" s="4">
        <v>26800</v>
      </c>
      <c r="Q4804" s="4">
        <v>101200</v>
      </c>
      <c r="R4804" s="2">
        <v>24</v>
      </c>
      <c r="S4804" s="5">
        <v>13.3</v>
      </c>
      <c r="T4804" s="4">
        <v>5338.3</v>
      </c>
      <c r="U4804" s="2" t="s">
        <v>96</v>
      </c>
      <c r="V4804" s="2" t="s">
        <v>97</v>
      </c>
      <c r="W4804" s="4">
        <v>0</v>
      </c>
      <c r="X4804" s="4">
        <v>0</v>
      </c>
      <c r="Y4804" s="4">
        <v>128119.2</v>
      </c>
      <c r="Z4804" s="2">
        <v>0</v>
      </c>
      <c r="AA4804" s="2" t="s">
        <v>97</v>
      </c>
      <c r="AB4804" s="2" t="s">
        <v>15731</v>
      </c>
      <c r="AC4804" s="2" t="s">
        <v>213</v>
      </c>
      <c r="AD4804" s="2" t="s">
        <v>76</v>
      </c>
      <c r="AE4804" s="5">
        <v>79.06</v>
      </c>
      <c r="AF4804" s="2">
        <v>0</v>
      </c>
      <c r="AG4804" s="2" t="s">
        <v>97</v>
      </c>
      <c r="AH4804" s="2"/>
      <c r="AI4804" s="6" t="str">
        <f t="shared" si="225"/>
        <v>35-44</v>
      </c>
      <c r="AJ4804" s="11">
        <f>YEAR(tbl_LoanData[[#This Row],[Application Date]])</f>
        <v>2025</v>
      </c>
      <c r="AK4804" s="11" t="str">
        <f>TEXT(tbl_LoanData[[#This Row],[Application Date]],"MMMM")</f>
        <v>April</v>
      </c>
      <c r="AL4804" s="12">
        <f>DATE(YEAR(tbl_LoanData[[#This Row],[Application Date]]),MONTH(tbl_LoanData[[#This Row],[Application Date]]),1)</f>
        <v>45748</v>
      </c>
      <c r="AM4804" s="14">
        <f ca="1">IF(AND(tbl_LoanData[[#This Row],[Application Date]]&gt;=EOMONTH(TODAY(),-1)+1,tbl_LoanData[[#This Row],[Application Date]]&lt;=TODAY()),tbl_LoanData[[#This Row],[Loan Amount]],0)</f>
        <v>0</v>
      </c>
      <c r="AN4804" s="14">
        <f>tbl_LoanData[[#This Row],[Amount Paid]]-(Q4804-X4804)</f>
        <v>-101200</v>
      </c>
      <c r="AO4804" s="14">
        <f>IF(tbl_LoanData[[#This Row],[Application Status]]="Approved",1,0)</f>
        <v>0</v>
      </c>
      <c r="AP4804" s="22" t="str">
        <f t="shared" ca="1" si="226"/>
        <v/>
      </c>
      <c r="AQ4804" s="22" t="str">
        <f t="shared" ca="1" si="227"/>
        <v/>
      </c>
    </row>
    <row r="4805" spans="1:43" ht="14.4" customHeight="1" x14ac:dyDescent="0.3">
      <c r="A4805" s="2" t="s">
        <v>8397</v>
      </c>
      <c r="B4805" s="2" t="s">
        <v>8398</v>
      </c>
      <c r="C4805" s="2" t="s">
        <v>644</v>
      </c>
      <c r="D4805" s="2" t="s">
        <v>101</v>
      </c>
      <c r="E4805" s="2" t="s">
        <v>165</v>
      </c>
      <c r="F4805" s="2">
        <v>21</v>
      </c>
      <c r="G4805" s="2" t="s">
        <v>83</v>
      </c>
      <c r="H4805" s="2" t="s">
        <v>177</v>
      </c>
      <c r="I4805" s="2" t="s">
        <v>43</v>
      </c>
      <c r="J4805" s="3">
        <v>45755</v>
      </c>
      <c r="K4805" s="3">
        <v>45762</v>
      </c>
      <c r="L4805" s="2" t="s">
        <v>40</v>
      </c>
      <c r="M4805" s="2" t="s">
        <v>94</v>
      </c>
      <c r="N4805" s="2" t="s">
        <v>95</v>
      </c>
      <c r="O4805" s="4">
        <v>1331000</v>
      </c>
      <c r="P4805" s="4">
        <v>297400</v>
      </c>
      <c r="Q4805" s="4">
        <v>1033600</v>
      </c>
      <c r="R4805" s="2">
        <v>60</v>
      </c>
      <c r="S4805" s="5">
        <v>9.61</v>
      </c>
      <c r="T4805" s="4">
        <v>25504.080000000002</v>
      </c>
      <c r="U4805" s="2" t="s">
        <v>73</v>
      </c>
      <c r="V4805" s="2" t="s">
        <v>74</v>
      </c>
      <c r="W4805" s="4">
        <v>408065.28000000003</v>
      </c>
      <c r="X4805" s="4">
        <v>1122179.52</v>
      </c>
      <c r="Y4805" s="4">
        <v>1530244.8</v>
      </c>
      <c r="Z4805" s="2">
        <v>0</v>
      </c>
      <c r="AA4805" s="2" t="s">
        <v>56</v>
      </c>
      <c r="AB4805" s="2" t="s">
        <v>15729</v>
      </c>
      <c r="AC4805" s="2" t="s">
        <v>106</v>
      </c>
      <c r="AD4805" s="2" t="s">
        <v>76</v>
      </c>
      <c r="AE4805" s="5">
        <v>77.66</v>
      </c>
      <c r="AF4805" s="2">
        <v>0</v>
      </c>
      <c r="AG4805" s="2" t="s">
        <v>77</v>
      </c>
      <c r="AH4805" s="2">
        <v>7</v>
      </c>
      <c r="AI4805" s="6" t="str">
        <f t="shared" si="225"/>
        <v>18-24</v>
      </c>
      <c r="AJ4805" s="11">
        <f>YEAR(tbl_LoanData[[#This Row],[Application Date]])</f>
        <v>2025</v>
      </c>
      <c r="AK4805" s="11" t="str">
        <f>TEXT(tbl_LoanData[[#This Row],[Application Date]],"MMMM")</f>
        <v>April</v>
      </c>
      <c r="AL4805" s="12">
        <f>DATE(YEAR(tbl_LoanData[[#This Row],[Application Date]]),MONTH(tbl_LoanData[[#This Row],[Application Date]]),1)</f>
        <v>45748</v>
      </c>
      <c r="AM4805" s="14">
        <f ca="1">IF(AND(tbl_LoanData[[#This Row],[Application Date]]&gt;=EOMONTH(TODAY(),-1)+1,tbl_LoanData[[#This Row],[Application Date]]&lt;=TODAY()),tbl_LoanData[[#This Row],[Loan Amount]],0)</f>
        <v>0</v>
      </c>
      <c r="AN4805" s="14">
        <f>tbl_LoanData[[#This Row],[Amount Paid]]-(Q4805-X4805)</f>
        <v>496644.80000000005</v>
      </c>
      <c r="AO4805" s="14">
        <f>IF(tbl_LoanData[[#This Row],[Application Status]]="Approved",1,0)</f>
        <v>1</v>
      </c>
      <c r="AP4805" s="22" t="str">
        <f t="shared" ca="1" si="226"/>
        <v/>
      </c>
      <c r="AQ4805" s="22" t="str">
        <f t="shared" ca="1" si="227"/>
        <v/>
      </c>
    </row>
    <row r="4806" spans="1:43" ht="14.4" customHeight="1" x14ac:dyDescent="0.3">
      <c r="A4806" s="2" t="s">
        <v>8405</v>
      </c>
      <c r="B4806" s="2" t="s">
        <v>8406</v>
      </c>
      <c r="C4806" s="2" t="s">
        <v>277</v>
      </c>
      <c r="D4806" s="2" t="s">
        <v>311</v>
      </c>
      <c r="E4806" s="2" t="s">
        <v>540</v>
      </c>
      <c r="F4806" s="2">
        <v>61</v>
      </c>
      <c r="G4806" s="2" t="s">
        <v>83</v>
      </c>
      <c r="H4806" s="2" t="s">
        <v>217</v>
      </c>
      <c r="I4806" s="2" t="s">
        <v>46</v>
      </c>
      <c r="J4806" s="3">
        <v>45774</v>
      </c>
      <c r="K4806" s="3">
        <v>45788</v>
      </c>
      <c r="L4806" s="2" t="s">
        <v>40</v>
      </c>
      <c r="M4806" s="2" t="s">
        <v>71</v>
      </c>
      <c r="N4806" s="2" t="s">
        <v>137</v>
      </c>
      <c r="O4806" s="4">
        <v>1548000</v>
      </c>
      <c r="P4806" s="4">
        <v>418900</v>
      </c>
      <c r="Q4806" s="4">
        <v>1129100</v>
      </c>
      <c r="R4806" s="2">
        <v>48</v>
      </c>
      <c r="S4806" s="5">
        <v>12.81</v>
      </c>
      <c r="T4806" s="4">
        <v>35576.06</v>
      </c>
      <c r="U4806" s="2" t="s">
        <v>73</v>
      </c>
      <c r="V4806" s="2" t="s">
        <v>74</v>
      </c>
      <c r="W4806" s="4">
        <v>533640.9</v>
      </c>
      <c r="X4806" s="4">
        <v>1174009.94</v>
      </c>
      <c r="Y4806" s="4">
        <v>1707650.84</v>
      </c>
      <c r="Z4806" s="2">
        <v>0</v>
      </c>
      <c r="AA4806" s="2" t="s">
        <v>56</v>
      </c>
      <c r="AB4806" s="2" t="s">
        <v>15728</v>
      </c>
      <c r="AC4806" s="2" t="s">
        <v>332</v>
      </c>
      <c r="AD4806" s="2" t="s">
        <v>76</v>
      </c>
      <c r="AE4806" s="5">
        <v>72.94</v>
      </c>
      <c r="AF4806" s="2">
        <v>0</v>
      </c>
      <c r="AG4806" s="2" t="s">
        <v>77</v>
      </c>
      <c r="AH4806" s="2">
        <v>14</v>
      </c>
      <c r="AI4806" s="6" t="str">
        <f t="shared" si="225"/>
        <v>55-64</v>
      </c>
      <c r="AJ4806" s="11">
        <f>YEAR(tbl_LoanData[[#This Row],[Application Date]])</f>
        <v>2025</v>
      </c>
      <c r="AK4806" s="11" t="str">
        <f>TEXT(tbl_LoanData[[#This Row],[Application Date]],"MMMM")</f>
        <v>April</v>
      </c>
      <c r="AL4806" s="12">
        <f>DATE(YEAR(tbl_LoanData[[#This Row],[Application Date]]),MONTH(tbl_LoanData[[#This Row],[Application Date]]),1)</f>
        <v>45748</v>
      </c>
      <c r="AM4806" s="14">
        <f ca="1">IF(AND(tbl_LoanData[[#This Row],[Application Date]]&gt;=EOMONTH(TODAY(),-1)+1,tbl_LoanData[[#This Row],[Application Date]]&lt;=TODAY()),tbl_LoanData[[#This Row],[Loan Amount]],0)</f>
        <v>0</v>
      </c>
      <c r="AN4806" s="14">
        <f>tbl_LoanData[[#This Row],[Amount Paid]]-(Q4806-X4806)</f>
        <v>578550.84</v>
      </c>
      <c r="AO4806" s="14">
        <f>IF(tbl_LoanData[[#This Row],[Application Status]]="Approved",1,0)</f>
        <v>1</v>
      </c>
      <c r="AP4806" s="22" t="str">
        <f t="shared" ca="1" si="226"/>
        <v/>
      </c>
      <c r="AQ4806" s="22" t="str">
        <f t="shared" ca="1" si="227"/>
        <v/>
      </c>
    </row>
    <row r="4807" spans="1:43" ht="14.4" customHeight="1" x14ac:dyDescent="0.3">
      <c r="A4807" s="2" t="s">
        <v>8437</v>
      </c>
      <c r="B4807" s="2" t="s">
        <v>8438</v>
      </c>
      <c r="C4807" s="2" t="s">
        <v>198</v>
      </c>
      <c r="D4807" s="2" t="s">
        <v>176</v>
      </c>
      <c r="E4807" s="2" t="s">
        <v>189</v>
      </c>
      <c r="F4807" s="2">
        <v>47</v>
      </c>
      <c r="G4807" s="2" t="s">
        <v>69</v>
      </c>
      <c r="H4807" s="2" t="s">
        <v>136</v>
      </c>
      <c r="I4807" s="2" t="s">
        <v>49</v>
      </c>
      <c r="J4807" s="3">
        <v>45748</v>
      </c>
      <c r="K4807" s="3">
        <v>45757</v>
      </c>
      <c r="L4807" s="2" t="s">
        <v>39</v>
      </c>
      <c r="M4807" s="2" t="s">
        <v>167</v>
      </c>
      <c r="N4807" s="2" t="s">
        <v>491</v>
      </c>
      <c r="O4807" s="4">
        <v>2343000</v>
      </c>
      <c r="P4807" s="4">
        <v>452200</v>
      </c>
      <c r="Q4807" s="4">
        <v>1890800</v>
      </c>
      <c r="R4807" s="2">
        <v>48</v>
      </c>
      <c r="S4807" s="5">
        <v>9.31</v>
      </c>
      <c r="T4807" s="4">
        <v>54061.120000000003</v>
      </c>
      <c r="U4807" s="2" t="s">
        <v>73</v>
      </c>
      <c r="V4807" s="2" t="s">
        <v>74</v>
      </c>
      <c r="W4807" s="4">
        <v>864977.92000000004</v>
      </c>
      <c r="X4807" s="4">
        <v>1729956</v>
      </c>
      <c r="Y4807" s="4">
        <v>2594933.92</v>
      </c>
      <c r="Z4807" s="2">
        <v>0</v>
      </c>
      <c r="AA4807" s="2" t="s">
        <v>56</v>
      </c>
      <c r="AB4807" s="2" t="s">
        <v>15727</v>
      </c>
      <c r="AC4807" s="2" t="s">
        <v>138</v>
      </c>
      <c r="AD4807" s="2" t="s">
        <v>76</v>
      </c>
      <c r="AE4807" s="5">
        <v>80.7</v>
      </c>
      <c r="AF4807" s="2">
        <v>0</v>
      </c>
      <c r="AG4807" s="2" t="s">
        <v>77</v>
      </c>
      <c r="AH4807" s="2">
        <v>9</v>
      </c>
      <c r="AI4807" s="6" t="str">
        <f t="shared" si="225"/>
        <v>45-54</v>
      </c>
      <c r="AJ4807" s="11">
        <f>YEAR(tbl_LoanData[[#This Row],[Application Date]])</f>
        <v>2025</v>
      </c>
      <c r="AK4807" s="11" t="str">
        <f>TEXT(tbl_LoanData[[#This Row],[Application Date]],"MMMM")</f>
        <v>April</v>
      </c>
      <c r="AL4807" s="12">
        <f>DATE(YEAR(tbl_LoanData[[#This Row],[Application Date]]),MONTH(tbl_LoanData[[#This Row],[Application Date]]),1)</f>
        <v>45748</v>
      </c>
      <c r="AM4807" s="14">
        <f ca="1">IF(AND(tbl_LoanData[[#This Row],[Application Date]]&gt;=EOMONTH(TODAY(),-1)+1,tbl_LoanData[[#This Row],[Application Date]]&lt;=TODAY()),tbl_LoanData[[#This Row],[Loan Amount]],0)</f>
        <v>0</v>
      </c>
      <c r="AN4807" s="14">
        <f>tbl_LoanData[[#This Row],[Amount Paid]]-(Q4807-X4807)</f>
        <v>704133.92</v>
      </c>
      <c r="AO4807" s="14">
        <f>IF(tbl_LoanData[[#This Row],[Application Status]]="Approved",1,0)</f>
        <v>1</v>
      </c>
      <c r="AP4807" s="22" t="str">
        <f t="shared" ca="1" si="226"/>
        <v/>
      </c>
      <c r="AQ4807" s="22" t="str">
        <f t="shared" ca="1" si="227"/>
        <v/>
      </c>
    </row>
    <row r="4808" spans="1:43" ht="14.4" customHeight="1" x14ac:dyDescent="0.3">
      <c r="A4808" s="2" t="s">
        <v>8719</v>
      </c>
      <c r="B4808" s="2" t="s">
        <v>8720</v>
      </c>
      <c r="C4808" s="2" t="s">
        <v>304</v>
      </c>
      <c r="D4808" s="2" t="s">
        <v>101</v>
      </c>
      <c r="E4808" s="2" t="s">
        <v>447</v>
      </c>
      <c r="F4808" s="2">
        <v>48</v>
      </c>
      <c r="G4808" s="2" t="s">
        <v>83</v>
      </c>
      <c r="H4808" s="2" t="s">
        <v>237</v>
      </c>
      <c r="I4808" s="2" t="s">
        <v>48</v>
      </c>
      <c r="J4808" s="3">
        <v>45775</v>
      </c>
      <c r="K4808" s="3"/>
      <c r="L4808" s="2" t="s">
        <v>41</v>
      </c>
      <c r="M4808" s="2" t="s">
        <v>144</v>
      </c>
      <c r="N4808" s="2" t="s">
        <v>145</v>
      </c>
      <c r="O4808" s="4">
        <v>2383000</v>
      </c>
      <c r="P4808" s="4">
        <v>767500</v>
      </c>
      <c r="Q4808" s="4">
        <v>1615500</v>
      </c>
      <c r="R4808" s="2">
        <v>60</v>
      </c>
      <c r="S4808" s="5">
        <v>14.41</v>
      </c>
      <c r="T4808" s="4">
        <v>46324.46</v>
      </c>
      <c r="U4808" s="2" t="s">
        <v>113</v>
      </c>
      <c r="V4808" s="2" t="s">
        <v>97</v>
      </c>
      <c r="W4808" s="4">
        <v>0</v>
      </c>
      <c r="X4808" s="4">
        <v>0</v>
      </c>
      <c r="Y4808" s="4">
        <v>2779467.75</v>
      </c>
      <c r="Z4808" s="2">
        <v>0</v>
      </c>
      <c r="AA4808" s="2" t="s">
        <v>97</v>
      </c>
      <c r="AB4808" s="2" t="s">
        <v>15733</v>
      </c>
      <c r="AC4808" s="2" t="s">
        <v>146</v>
      </c>
      <c r="AD4808" s="2" t="s">
        <v>76</v>
      </c>
      <c r="AE4808" s="5">
        <v>67.790000000000006</v>
      </c>
      <c r="AF4808" s="2">
        <v>0</v>
      </c>
      <c r="AG4808" s="2" t="s">
        <v>97</v>
      </c>
      <c r="AH4808" s="2"/>
      <c r="AI4808" s="6" t="str">
        <f t="shared" si="225"/>
        <v>45-54</v>
      </c>
      <c r="AJ4808" s="11">
        <f>YEAR(tbl_LoanData[[#This Row],[Application Date]])</f>
        <v>2025</v>
      </c>
      <c r="AK4808" s="11" t="str">
        <f>TEXT(tbl_LoanData[[#This Row],[Application Date]],"MMMM")</f>
        <v>April</v>
      </c>
      <c r="AL4808" s="12">
        <f>DATE(YEAR(tbl_LoanData[[#This Row],[Application Date]]),MONTH(tbl_LoanData[[#This Row],[Application Date]]),1)</f>
        <v>45748</v>
      </c>
      <c r="AM4808" s="14">
        <f ca="1">IF(AND(tbl_LoanData[[#This Row],[Application Date]]&gt;=EOMONTH(TODAY(),-1)+1,tbl_LoanData[[#This Row],[Application Date]]&lt;=TODAY()),tbl_LoanData[[#This Row],[Loan Amount]],0)</f>
        <v>0</v>
      </c>
      <c r="AN4808" s="14">
        <f>tbl_LoanData[[#This Row],[Amount Paid]]-(Q4808-X4808)</f>
        <v>-1615500</v>
      </c>
      <c r="AO4808" s="14">
        <f>IF(tbl_LoanData[[#This Row],[Application Status]]="Approved",1,0)</f>
        <v>0</v>
      </c>
      <c r="AP4808" s="22" t="str">
        <f t="shared" ca="1" si="226"/>
        <v/>
      </c>
      <c r="AQ4808" s="22" t="str">
        <f t="shared" ca="1" si="227"/>
        <v/>
      </c>
    </row>
    <row r="4809" spans="1:43" ht="14.4" customHeight="1" x14ac:dyDescent="0.3">
      <c r="A4809" s="2" t="s">
        <v>8861</v>
      </c>
      <c r="B4809" s="2" t="s">
        <v>8862</v>
      </c>
      <c r="C4809" s="2" t="s">
        <v>397</v>
      </c>
      <c r="D4809" s="2" t="s">
        <v>209</v>
      </c>
      <c r="E4809" s="2" t="s">
        <v>135</v>
      </c>
      <c r="F4809" s="2">
        <v>52</v>
      </c>
      <c r="G4809" s="2" t="s">
        <v>83</v>
      </c>
      <c r="H4809" s="2" t="s">
        <v>70</v>
      </c>
      <c r="I4809" s="2" t="s">
        <v>50</v>
      </c>
      <c r="J4809" s="3">
        <v>45760</v>
      </c>
      <c r="K4809" s="3">
        <v>45774</v>
      </c>
      <c r="L4809" s="2" t="s">
        <v>38</v>
      </c>
      <c r="M4809" s="2" t="s">
        <v>71</v>
      </c>
      <c r="N4809" s="2" t="s">
        <v>589</v>
      </c>
      <c r="O4809" s="4">
        <v>1781000</v>
      </c>
      <c r="P4809" s="4">
        <v>230900</v>
      </c>
      <c r="Q4809" s="4">
        <v>1550100</v>
      </c>
      <c r="R4809" s="2">
        <v>60</v>
      </c>
      <c r="S4809" s="5">
        <v>14.54</v>
      </c>
      <c r="T4809" s="4">
        <v>44617.05</v>
      </c>
      <c r="U4809" s="2" t="s">
        <v>73</v>
      </c>
      <c r="V4809" s="2" t="s">
        <v>74</v>
      </c>
      <c r="W4809" s="4">
        <v>669255.75</v>
      </c>
      <c r="X4809" s="4">
        <v>2007766.95</v>
      </c>
      <c r="Y4809" s="4">
        <v>2677022.7000000002</v>
      </c>
      <c r="Z4809" s="2">
        <v>0</v>
      </c>
      <c r="AA4809" s="2" t="s">
        <v>56</v>
      </c>
      <c r="AB4809" s="2" t="s">
        <v>15734</v>
      </c>
      <c r="AC4809" s="2" t="s">
        <v>146</v>
      </c>
      <c r="AD4809" s="2" t="s">
        <v>76</v>
      </c>
      <c r="AE4809" s="5">
        <v>87.04</v>
      </c>
      <c r="AF4809" s="2">
        <v>0</v>
      </c>
      <c r="AG4809" s="2" t="s">
        <v>77</v>
      </c>
      <c r="AH4809" s="2">
        <v>14</v>
      </c>
      <c r="AI4809" s="6" t="str">
        <f t="shared" si="225"/>
        <v>45-54</v>
      </c>
      <c r="AJ4809" s="11">
        <f>YEAR(tbl_LoanData[[#This Row],[Application Date]])</f>
        <v>2025</v>
      </c>
      <c r="AK4809" s="11" t="str">
        <f>TEXT(tbl_LoanData[[#This Row],[Application Date]],"MMMM")</f>
        <v>April</v>
      </c>
      <c r="AL4809" s="12">
        <f>DATE(YEAR(tbl_LoanData[[#This Row],[Application Date]]),MONTH(tbl_LoanData[[#This Row],[Application Date]]),1)</f>
        <v>45748</v>
      </c>
      <c r="AM4809" s="14">
        <f ca="1">IF(AND(tbl_LoanData[[#This Row],[Application Date]]&gt;=EOMONTH(TODAY(),-1)+1,tbl_LoanData[[#This Row],[Application Date]]&lt;=TODAY()),tbl_LoanData[[#This Row],[Loan Amount]],0)</f>
        <v>0</v>
      </c>
      <c r="AN4809" s="14">
        <f>tbl_LoanData[[#This Row],[Amount Paid]]-(Q4809-X4809)</f>
        <v>1126922.7</v>
      </c>
      <c r="AO4809" s="14">
        <f>IF(tbl_LoanData[[#This Row],[Application Status]]="Approved",1,0)</f>
        <v>1</v>
      </c>
      <c r="AP4809" s="22" t="str">
        <f t="shared" ca="1" si="226"/>
        <v/>
      </c>
      <c r="AQ4809" s="22" t="str">
        <f t="shared" ca="1" si="227"/>
        <v/>
      </c>
    </row>
    <row r="4810" spans="1:43" ht="14.4" customHeight="1" x14ac:dyDescent="0.3">
      <c r="A4810" s="2" t="s">
        <v>8911</v>
      </c>
      <c r="B4810" s="2" t="s">
        <v>8912</v>
      </c>
      <c r="C4810" s="2" t="s">
        <v>840</v>
      </c>
      <c r="D4810" s="2" t="s">
        <v>82</v>
      </c>
      <c r="E4810" s="2" t="s">
        <v>293</v>
      </c>
      <c r="F4810" s="2">
        <v>48</v>
      </c>
      <c r="G4810" s="2" t="s">
        <v>83</v>
      </c>
      <c r="H4810" s="2" t="s">
        <v>224</v>
      </c>
      <c r="I4810" s="2" t="s">
        <v>54</v>
      </c>
      <c r="J4810" s="3">
        <v>45750</v>
      </c>
      <c r="K4810" s="3">
        <v>45754</v>
      </c>
      <c r="L4810" s="2" t="s">
        <v>39</v>
      </c>
      <c r="M4810" s="2" t="s">
        <v>85</v>
      </c>
      <c r="N4810" s="2" t="s">
        <v>373</v>
      </c>
      <c r="O4810" s="4">
        <v>1750000</v>
      </c>
      <c r="P4810" s="4">
        <v>604200</v>
      </c>
      <c r="Q4810" s="4">
        <v>1145800</v>
      </c>
      <c r="R4810" s="2">
        <v>48</v>
      </c>
      <c r="S4810" s="5">
        <v>7</v>
      </c>
      <c r="T4810" s="4">
        <v>30554.67</v>
      </c>
      <c r="U4810" s="2" t="s">
        <v>73</v>
      </c>
      <c r="V4810" s="2" t="s">
        <v>74</v>
      </c>
      <c r="W4810" s="4">
        <v>397210.71</v>
      </c>
      <c r="X4810" s="4">
        <v>1069413.29</v>
      </c>
      <c r="Y4810" s="4">
        <v>1466624</v>
      </c>
      <c r="Z4810" s="2">
        <v>84</v>
      </c>
      <c r="AA4810" s="2" t="s">
        <v>59</v>
      </c>
      <c r="AB4810" s="2" t="s">
        <v>15727</v>
      </c>
      <c r="AC4810" s="2" t="s">
        <v>360</v>
      </c>
      <c r="AD4810" s="2" t="s">
        <v>76</v>
      </c>
      <c r="AE4810" s="5">
        <v>65.47</v>
      </c>
      <c r="AF4810" s="2">
        <v>3</v>
      </c>
      <c r="AG4810" s="2" t="s">
        <v>130</v>
      </c>
      <c r="AH4810" s="2">
        <v>4</v>
      </c>
      <c r="AI4810" s="6" t="str">
        <f t="shared" si="225"/>
        <v>45-54</v>
      </c>
      <c r="AJ4810" s="11">
        <f>YEAR(tbl_LoanData[[#This Row],[Application Date]])</f>
        <v>2025</v>
      </c>
      <c r="AK4810" s="11" t="str">
        <f>TEXT(tbl_LoanData[[#This Row],[Application Date]],"MMMM")</f>
        <v>April</v>
      </c>
      <c r="AL4810" s="12">
        <f>DATE(YEAR(tbl_LoanData[[#This Row],[Application Date]]),MONTH(tbl_LoanData[[#This Row],[Application Date]]),1)</f>
        <v>45748</v>
      </c>
      <c r="AM4810" s="14">
        <f ca="1">IF(AND(tbl_LoanData[[#This Row],[Application Date]]&gt;=EOMONTH(TODAY(),-1)+1,tbl_LoanData[[#This Row],[Application Date]]&lt;=TODAY()),tbl_LoanData[[#This Row],[Loan Amount]],0)</f>
        <v>0</v>
      </c>
      <c r="AN4810" s="14">
        <f>tbl_LoanData[[#This Row],[Amount Paid]]-(Q4810-X4810)</f>
        <v>320824.00000000006</v>
      </c>
      <c r="AO4810" s="14">
        <f>IF(tbl_LoanData[[#This Row],[Application Status]]="Approved",1,0)</f>
        <v>1</v>
      </c>
      <c r="AP4810" s="22" t="str">
        <f t="shared" ca="1" si="226"/>
        <v/>
      </c>
      <c r="AQ4810" s="22" t="str">
        <f t="shared" ca="1" si="227"/>
        <v/>
      </c>
    </row>
    <row r="4811" spans="1:43" ht="14.4" customHeight="1" x14ac:dyDescent="0.3">
      <c r="A4811" s="2" t="s">
        <v>8919</v>
      </c>
      <c r="B4811" s="2" t="s">
        <v>8920</v>
      </c>
      <c r="C4811" s="2" t="s">
        <v>80</v>
      </c>
      <c r="D4811" s="2" t="s">
        <v>182</v>
      </c>
      <c r="E4811" s="2" t="s">
        <v>311</v>
      </c>
      <c r="F4811" s="2">
        <v>48</v>
      </c>
      <c r="G4811" s="2" t="s">
        <v>83</v>
      </c>
      <c r="H4811" s="2" t="s">
        <v>237</v>
      </c>
      <c r="I4811" s="2" t="s">
        <v>48</v>
      </c>
      <c r="J4811" s="3">
        <v>45754</v>
      </c>
      <c r="K4811" s="3">
        <v>45769</v>
      </c>
      <c r="L4811" s="2" t="s">
        <v>36</v>
      </c>
      <c r="M4811" s="2" t="s">
        <v>94</v>
      </c>
      <c r="N4811" s="2" t="s">
        <v>212</v>
      </c>
      <c r="O4811" s="4">
        <v>926000</v>
      </c>
      <c r="P4811" s="4">
        <v>307700</v>
      </c>
      <c r="Q4811" s="4">
        <v>618300</v>
      </c>
      <c r="R4811" s="2">
        <v>36</v>
      </c>
      <c r="S4811" s="5">
        <v>13.31</v>
      </c>
      <c r="T4811" s="4">
        <v>24032.98</v>
      </c>
      <c r="U4811" s="2" t="s">
        <v>73</v>
      </c>
      <c r="V4811" s="2" t="s">
        <v>74</v>
      </c>
      <c r="W4811" s="4">
        <v>360494.7</v>
      </c>
      <c r="X4811" s="4">
        <v>504692.49</v>
      </c>
      <c r="Y4811" s="4">
        <v>865187.19</v>
      </c>
      <c r="Z4811" s="2">
        <v>28</v>
      </c>
      <c r="AA4811" s="2" t="s">
        <v>57</v>
      </c>
      <c r="AB4811" s="2" t="s">
        <v>15727</v>
      </c>
      <c r="AC4811" s="2" t="s">
        <v>360</v>
      </c>
      <c r="AD4811" s="2" t="s">
        <v>76</v>
      </c>
      <c r="AE4811" s="5">
        <v>66.77</v>
      </c>
      <c r="AF4811" s="2">
        <v>1</v>
      </c>
      <c r="AG4811" s="2" t="s">
        <v>77</v>
      </c>
      <c r="AH4811" s="2">
        <v>15</v>
      </c>
      <c r="AI4811" s="6" t="str">
        <f t="shared" si="225"/>
        <v>45-54</v>
      </c>
      <c r="AJ4811" s="11">
        <f>YEAR(tbl_LoanData[[#This Row],[Application Date]])</f>
        <v>2025</v>
      </c>
      <c r="AK4811" s="11" t="str">
        <f>TEXT(tbl_LoanData[[#This Row],[Application Date]],"MMMM")</f>
        <v>April</v>
      </c>
      <c r="AL4811" s="12">
        <f>DATE(YEAR(tbl_LoanData[[#This Row],[Application Date]]),MONTH(tbl_LoanData[[#This Row],[Application Date]]),1)</f>
        <v>45748</v>
      </c>
      <c r="AM4811" s="14">
        <f ca="1">IF(AND(tbl_LoanData[[#This Row],[Application Date]]&gt;=EOMONTH(TODAY(),-1)+1,tbl_LoanData[[#This Row],[Application Date]]&lt;=TODAY()),tbl_LoanData[[#This Row],[Loan Amount]],0)</f>
        <v>0</v>
      </c>
      <c r="AN4811" s="14">
        <f>tbl_LoanData[[#This Row],[Amount Paid]]-(Q4811-X4811)</f>
        <v>246887.19</v>
      </c>
      <c r="AO4811" s="14">
        <f>IF(tbl_LoanData[[#This Row],[Application Status]]="Approved",1,0)</f>
        <v>1</v>
      </c>
      <c r="AP4811" s="22" t="str">
        <f t="shared" ca="1" si="226"/>
        <v/>
      </c>
      <c r="AQ4811" s="22" t="str">
        <f t="shared" ca="1" si="227"/>
        <v/>
      </c>
    </row>
    <row r="4812" spans="1:43" x14ac:dyDescent="0.3">
      <c r="A4812" s="2" t="s">
        <v>8959</v>
      </c>
      <c r="B4812" s="2" t="s">
        <v>8960</v>
      </c>
      <c r="C4812" s="2" t="s">
        <v>297</v>
      </c>
      <c r="D4812" s="2" t="s">
        <v>268</v>
      </c>
      <c r="E4812" s="2" t="s">
        <v>165</v>
      </c>
      <c r="F4812" s="2">
        <v>59</v>
      </c>
      <c r="G4812" s="2" t="s">
        <v>69</v>
      </c>
      <c r="H4812" s="2" t="s">
        <v>93</v>
      </c>
      <c r="I4812" s="2" t="s">
        <v>50</v>
      </c>
      <c r="J4812" s="3">
        <v>45768</v>
      </c>
      <c r="K4812" s="3">
        <v>45781</v>
      </c>
      <c r="L4812" s="2" t="s">
        <v>39</v>
      </c>
      <c r="M4812" s="2" t="s">
        <v>94</v>
      </c>
      <c r="N4812" s="2" t="s">
        <v>418</v>
      </c>
      <c r="O4812" s="4">
        <v>2446000</v>
      </c>
      <c r="P4812" s="4">
        <v>328300</v>
      </c>
      <c r="Q4812" s="4">
        <v>2117700</v>
      </c>
      <c r="R4812" s="2">
        <v>24</v>
      </c>
      <c r="S4812" s="5">
        <v>10.3</v>
      </c>
      <c r="T4812" s="4">
        <v>106414.42</v>
      </c>
      <c r="U4812" s="2" t="s">
        <v>73</v>
      </c>
      <c r="V4812" s="2" t="s">
        <v>74</v>
      </c>
      <c r="W4812" s="4">
        <v>1596216.3</v>
      </c>
      <c r="X4812" s="4">
        <v>957729.9</v>
      </c>
      <c r="Y4812" s="4">
        <v>2553946.2000000002</v>
      </c>
      <c r="Z4812" s="2">
        <v>0</v>
      </c>
      <c r="AA4812" s="2" t="s">
        <v>56</v>
      </c>
      <c r="AB4812" s="2" t="s">
        <v>15734</v>
      </c>
      <c r="AC4812" s="2" t="s">
        <v>146</v>
      </c>
      <c r="AD4812" s="2" t="s">
        <v>76</v>
      </c>
      <c r="AE4812" s="5">
        <v>86.58</v>
      </c>
      <c r="AF4812" s="2">
        <v>0</v>
      </c>
      <c r="AG4812" s="2" t="s">
        <v>77</v>
      </c>
      <c r="AH4812" s="2">
        <v>13</v>
      </c>
      <c r="AI4812" s="6" t="str">
        <f t="shared" si="225"/>
        <v>55-64</v>
      </c>
      <c r="AJ4812" s="11">
        <f>YEAR(tbl_LoanData[[#This Row],[Application Date]])</f>
        <v>2025</v>
      </c>
      <c r="AK4812" s="11" t="str">
        <f>TEXT(tbl_LoanData[[#This Row],[Application Date]],"MMMM")</f>
        <v>April</v>
      </c>
      <c r="AL4812" s="12">
        <f>DATE(YEAR(tbl_LoanData[[#This Row],[Application Date]]),MONTH(tbl_LoanData[[#This Row],[Application Date]]),1)</f>
        <v>45748</v>
      </c>
      <c r="AM4812" s="14">
        <f ca="1">IF(AND(tbl_LoanData[[#This Row],[Application Date]]&gt;=EOMONTH(TODAY(),-1)+1,tbl_LoanData[[#This Row],[Application Date]]&lt;=TODAY()),tbl_LoanData[[#This Row],[Loan Amount]],0)</f>
        <v>0</v>
      </c>
      <c r="AN4812" s="14">
        <f>tbl_LoanData[[#This Row],[Amount Paid]]-(Q4812-X4812)</f>
        <v>436246.19999999995</v>
      </c>
      <c r="AO4812" s="14">
        <f>IF(tbl_LoanData[[#This Row],[Application Status]]="Approved",1,0)</f>
        <v>1</v>
      </c>
      <c r="AP4812" s="22" t="str">
        <f t="shared" ca="1" si="226"/>
        <v/>
      </c>
      <c r="AQ4812" s="22" t="str">
        <f t="shared" ca="1" si="227"/>
        <v/>
      </c>
    </row>
    <row r="4813" spans="1:43" ht="14.4" customHeight="1" x14ac:dyDescent="0.3">
      <c r="A4813" s="2" t="s">
        <v>8989</v>
      </c>
      <c r="B4813" s="2" t="s">
        <v>8990</v>
      </c>
      <c r="C4813" s="2" t="s">
        <v>181</v>
      </c>
      <c r="D4813" s="2" t="s">
        <v>82</v>
      </c>
      <c r="E4813" s="2" t="s">
        <v>255</v>
      </c>
      <c r="F4813" s="2">
        <v>26</v>
      </c>
      <c r="G4813" s="2" t="s">
        <v>83</v>
      </c>
      <c r="H4813" s="2" t="s">
        <v>126</v>
      </c>
      <c r="I4813" s="2" t="s">
        <v>44</v>
      </c>
      <c r="J4813" s="3">
        <v>45775</v>
      </c>
      <c r="K4813" s="3"/>
      <c r="L4813" s="2" t="s">
        <v>36</v>
      </c>
      <c r="M4813" s="2" t="s">
        <v>104</v>
      </c>
      <c r="N4813" s="2" t="s">
        <v>592</v>
      </c>
      <c r="O4813" s="4">
        <v>1334000</v>
      </c>
      <c r="P4813" s="4">
        <v>391300</v>
      </c>
      <c r="Q4813" s="4">
        <v>942700</v>
      </c>
      <c r="R4813" s="2">
        <v>60</v>
      </c>
      <c r="S4813" s="5">
        <v>6.53</v>
      </c>
      <c r="T4813" s="4">
        <v>20841.53</v>
      </c>
      <c r="U4813" s="2" t="s">
        <v>113</v>
      </c>
      <c r="V4813" s="2" t="s">
        <v>97</v>
      </c>
      <c r="W4813" s="4">
        <v>0</v>
      </c>
      <c r="X4813" s="4">
        <v>0</v>
      </c>
      <c r="Y4813" s="4">
        <v>1250491.55</v>
      </c>
      <c r="Z4813" s="2">
        <v>0</v>
      </c>
      <c r="AA4813" s="2" t="s">
        <v>97</v>
      </c>
      <c r="AB4813" s="2" t="s">
        <v>15734</v>
      </c>
      <c r="AC4813" s="2" t="s">
        <v>75</v>
      </c>
      <c r="AD4813" s="2" t="s">
        <v>76</v>
      </c>
      <c r="AE4813" s="5">
        <v>70.67</v>
      </c>
      <c r="AF4813" s="2">
        <v>0</v>
      </c>
      <c r="AG4813" s="2" t="s">
        <v>97</v>
      </c>
      <c r="AH4813" s="2"/>
      <c r="AI4813" s="6" t="str">
        <f t="shared" si="225"/>
        <v>25-34</v>
      </c>
      <c r="AJ4813" s="11">
        <f>YEAR(tbl_LoanData[[#This Row],[Application Date]])</f>
        <v>2025</v>
      </c>
      <c r="AK4813" s="11" t="str">
        <f>TEXT(tbl_LoanData[[#This Row],[Application Date]],"MMMM")</f>
        <v>April</v>
      </c>
      <c r="AL4813" s="12">
        <f>DATE(YEAR(tbl_LoanData[[#This Row],[Application Date]]),MONTH(tbl_LoanData[[#This Row],[Application Date]]),1)</f>
        <v>45748</v>
      </c>
      <c r="AM4813" s="14">
        <f ca="1">IF(AND(tbl_LoanData[[#This Row],[Application Date]]&gt;=EOMONTH(TODAY(),-1)+1,tbl_LoanData[[#This Row],[Application Date]]&lt;=TODAY()),tbl_LoanData[[#This Row],[Loan Amount]],0)</f>
        <v>0</v>
      </c>
      <c r="AN4813" s="14">
        <f>tbl_LoanData[[#This Row],[Amount Paid]]-(Q4813-X4813)</f>
        <v>-942700</v>
      </c>
      <c r="AO4813" s="14">
        <f>IF(tbl_LoanData[[#This Row],[Application Status]]="Approved",1,0)</f>
        <v>0</v>
      </c>
      <c r="AP4813" s="22" t="str">
        <f t="shared" ca="1" si="226"/>
        <v/>
      </c>
      <c r="AQ4813" s="22" t="str">
        <f t="shared" ca="1" si="227"/>
        <v/>
      </c>
    </row>
    <row r="4814" spans="1:43" ht="14.4" customHeight="1" x14ac:dyDescent="0.3">
      <c r="A4814" s="2" t="s">
        <v>9007</v>
      </c>
      <c r="B4814" s="2" t="s">
        <v>9008</v>
      </c>
      <c r="C4814" s="2" t="s">
        <v>1573</v>
      </c>
      <c r="D4814" s="2" t="s">
        <v>232</v>
      </c>
      <c r="E4814" s="2" t="s">
        <v>182</v>
      </c>
      <c r="F4814" s="2">
        <v>39</v>
      </c>
      <c r="G4814" s="2" t="s">
        <v>69</v>
      </c>
      <c r="H4814" s="2" t="s">
        <v>259</v>
      </c>
      <c r="I4814" s="2" t="s">
        <v>43</v>
      </c>
      <c r="J4814" s="3">
        <v>45751</v>
      </c>
      <c r="K4814" s="3"/>
      <c r="L4814" s="2" t="s">
        <v>37</v>
      </c>
      <c r="M4814" s="2" t="s">
        <v>94</v>
      </c>
      <c r="N4814" s="2" t="s">
        <v>234</v>
      </c>
      <c r="O4814" s="4">
        <v>143000</v>
      </c>
      <c r="P4814" s="4">
        <v>55900</v>
      </c>
      <c r="Q4814" s="4">
        <v>87100</v>
      </c>
      <c r="R4814" s="2">
        <v>36</v>
      </c>
      <c r="S4814" s="5">
        <v>5.66</v>
      </c>
      <c r="T4814" s="4">
        <v>2830.27</v>
      </c>
      <c r="U4814" s="2" t="s">
        <v>113</v>
      </c>
      <c r="V4814" s="2" t="s">
        <v>97</v>
      </c>
      <c r="W4814" s="4">
        <v>0</v>
      </c>
      <c r="X4814" s="4">
        <v>0</v>
      </c>
      <c r="Y4814" s="4">
        <v>101889.58</v>
      </c>
      <c r="Z4814" s="2">
        <v>0</v>
      </c>
      <c r="AA4814" s="2" t="s">
        <v>97</v>
      </c>
      <c r="AB4814" s="2" t="s">
        <v>15733</v>
      </c>
      <c r="AC4814" s="2" t="s">
        <v>106</v>
      </c>
      <c r="AD4814" s="2" t="s">
        <v>76</v>
      </c>
      <c r="AE4814" s="5">
        <v>60.91</v>
      </c>
      <c r="AF4814" s="2">
        <v>0</v>
      </c>
      <c r="AG4814" s="2" t="s">
        <v>97</v>
      </c>
      <c r="AH4814" s="2"/>
      <c r="AI4814" s="6" t="str">
        <f t="shared" si="225"/>
        <v>35-44</v>
      </c>
      <c r="AJ4814" s="11">
        <f>YEAR(tbl_LoanData[[#This Row],[Application Date]])</f>
        <v>2025</v>
      </c>
      <c r="AK4814" s="11" t="str">
        <f>TEXT(tbl_LoanData[[#This Row],[Application Date]],"MMMM")</f>
        <v>April</v>
      </c>
      <c r="AL4814" s="12">
        <f>DATE(YEAR(tbl_LoanData[[#This Row],[Application Date]]),MONTH(tbl_LoanData[[#This Row],[Application Date]]),1)</f>
        <v>45748</v>
      </c>
      <c r="AM4814" s="14">
        <f ca="1">IF(AND(tbl_LoanData[[#This Row],[Application Date]]&gt;=EOMONTH(TODAY(),-1)+1,tbl_LoanData[[#This Row],[Application Date]]&lt;=TODAY()),tbl_LoanData[[#This Row],[Loan Amount]],0)</f>
        <v>0</v>
      </c>
      <c r="AN4814" s="14">
        <f>tbl_LoanData[[#This Row],[Amount Paid]]-(Q4814-X4814)</f>
        <v>-87100</v>
      </c>
      <c r="AO4814" s="14">
        <f>IF(tbl_LoanData[[#This Row],[Application Status]]="Approved",1,0)</f>
        <v>0</v>
      </c>
      <c r="AP4814" s="22" t="str">
        <f t="shared" ca="1" si="226"/>
        <v/>
      </c>
      <c r="AQ4814" s="22" t="str">
        <f t="shared" ca="1" si="227"/>
        <v/>
      </c>
    </row>
    <row r="4815" spans="1:43" ht="14.4" customHeight="1" x14ac:dyDescent="0.3">
      <c r="A4815" s="2" t="s">
        <v>9179</v>
      </c>
      <c r="B4815" s="2" t="s">
        <v>9180</v>
      </c>
      <c r="C4815" s="2" t="s">
        <v>181</v>
      </c>
      <c r="D4815" s="2" t="s">
        <v>67</v>
      </c>
      <c r="E4815" s="2" t="s">
        <v>447</v>
      </c>
      <c r="F4815" s="2">
        <v>44</v>
      </c>
      <c r="G4815" s="2" t="s">
        <v>83</v>
      </c>
      <c r="H4815" s="2" t="s">
        <v>233</v>
      </c>
      <c r="I4815" s="2" t="s">
        <v>46</v>
      </c>
      <c r="J4815" s="3">
        <v>45767</v>
      </c>
      <c r="K4815" s="3">
        <v>45772</v>
      </c>
      <c r="L4815" s="2" t="s">
        <v>36</v>
      </c>
      <c r="M4815" s="2" t="s">
        <v>85</v>
      </c>
      <c r="N4815" s="2" t="s">
        <v>344</v>
      </c>
      <c r="O4815" s="4">
        <v>1579000</v>
      </c>
      <c r="P4815" s="4">
        <v>306000</v>
      </c>
      <c r="Q4815" s="4">
        <v>1273000</v>
      </c>
      <c r="R4815" s="2">
        <v>60</v>
      </c>
      <c r="S4815" s="5">
        <v>14.46</v>
      </c>
      <c r="T4815" s="4">
        <v>36556.32</v>
      </c>
      <c r="U4815" s="2" t="s">
        <v>73</v>
      </c>
      <c r="V4815" s="2" t="s">
        <v>74</v>
      </c>
      <c r="W4815" s="4">
        <v>584901.12</v>
      </c>
      <c r="X4815" s="4">
        <v>1608477.88</v>
      </c>
      <c r="Y4815" s="4">
        <v>2193379</v>
      </c>
      <c r="Z4815" s="2">
        <v>0</v>
      </c>
      <c r="AA4815" s="2" t="s">
        <v>56</v>
      </c>
      <c r="AB4815" s="2" t="s">
        <v>15734</v>
      </c>
      <c r="AC4815" s="2" t="s">
        <v>360</v>
      </c>
      <c r="AD4815" s="2" t="s">
        <v>76</v>
      </c>
      <c r="AE4815" s="5">
        <v>80.62</v>
      </c>
      <c r="AF4815" s="2">
        <v>0</v>
      </c>
      <c r="AG4815" s="2" t="s">
        <v>77</v>
      </c>
      <c r="AH4815" s="2">
        <v>5</v>
      </c>
      <c r="AI4815" s="6" t="str">
        <f t="shared" si="225"/>
        <v>35-44</v>
      </c>
      <c r="AJ4815" s="11">
        <f>YEAR(tbl_LoanData[[#This Row],[Application Date]])</f>
        <v>2025</v>
      </c>
      <c r="AK4815" s="11" t="str">
        <f>TEXT(tbl_LoanData[[#This Row],[Application Date]],"MMMM")</f>
        <v>April</v>
      </c>
      <c r="AL4815" s="12">
        <f>DATE(YEAR(tbl_LoanData[[#This Row],[Application Date]]),MONTH(tbl_LoanData[[#This Row],[Application Date]]),1)</f>
        <v>45748</v>
      </c>
      <c r="AM4815" s="14">
        <f ca="1">IF(AND(tbl_LoanData[[#This Row],[Application Date]]&gt;=EOMONTH(TODAY(),-1)+1,tbl_LoanData[[#This Row],[Application Date]]&lt;=TODAY()),tbl_LoanData[[#This Row],[Loan Amount]],0)</f>
        <v>0</v>
      </c>
      <c r="AN4815" s="14">
        <f>tbl_LoanData[[#This Row],[Amount Paid]]-(Q4815-X4815)</f>
        <v>920378.99999999988</v>
      </c>
      <c r="AO4815" s="14">
        <f>IF(tbl_LoanData[[#This Row],[Application Status]]="Approved",1,0)</f>
        <v>1</v>
      </c>
      <c r="AP4815" s="22" t="str">
        <f t="shared" ca="1" si="226"/>
        <v/>
      </c>
      <c r="AQ4815" s="22" t="str">
        <f t="shared" ca="1" si="227"/>
        <v/>
      </c>
    </row>
    <row r="4816" spans="1:43" ht="14.4" customHeight="1" x14ac:dyDescent="0.3">
      <c r="A4816" s="2" t="s">
        <v>9365</v>
      </c>
      <c r="B4816" s="2" t="s">
        <v>9366</v>
      </c>
      <c r="C4816" s="2" t="s">
        <v>100</v>
      </c>
      <c r="D4816" s="2" t="s">
        <v>204</v>
      </c>
      <c r="E4816" s="2" t="s">
        <v>68</v>
      </c>
      <c r="F4816" s="2">
        <v>63</v>
      </c>
      <c r="G4816" s="2" t="s">
        <v>69</v>
      </c>
      <c r="H4816" s="2" t="s">
        <v>151</v>
      </c>
      <c r="I4816" s="2" t="s">
        <v>46</v>
      </c>
      <c r="J4816" s="3">
        <v>45763</v>
      </c>
      <c r="K4816" s="3">
        <v>45773</v>
      </c>
      <c r="L4816" s="2" t="s">
        <v>40</v>
      </c>
      <c r="M4816" s="2" t="s">
        <v>111</v>
      </c>
      <c r="N4816" s="2" t="s">
        <v>120</v>
      </c>
      <c r="O4816" s="4">
        <v>1167000</v>
      </c>
      <c r="P4816" s="4">
        <v>449900</v>
      </c>
      <c r="Q4816" s="4">
        <v>717100</v>
      </c>
      <c r="R4816" s="2">
        <v>48</v>
      </c>
      <c r="S4816" s="5">
        <v>5.44</v>
      </c>
      <c r="T4816" s="4">
        <v>18190.439999999999</v>
      </c>
      <c r="U4816" s="2" t="s">
        <v>73</v>
      </c>
      <c r="V4816" s="2" t="s">
        <v>74</v>
      </c>
      <c r="W4816" s="4">
        <v>254666.16</v>
      </c>
      <c r="X4816" s="4">
        <v>618474.80000000005</v>
      </c>
      <c r="Y4816" s="4">
        <v>873140.96</v>
      </c>
      <c r="Z4816" s="2">
        <v>30</v>
      </c>
      <c r="AA4816" s="2" t="s">
        <v>57</v>
      </c>
      <c r="AB4816" s="2" t="s">
        <v>15735</v>
      </c>
      <c r="AC4816" s="2" t="s">
        <v>87</v>
      </c>
      <c r="AD4816" s="2" t="s">
        <v>76</v>
      </c>
      <c r="AE4816" s="5">
        <v>61.45</v>
      </c>
      <c r="AF4816" s="2">
        <v>1</v>
      </c>
      <c r="AG4816" s="2" t="s">
        <v>77</v>
      </c>
      <c r="AH4816" s="2">
        <v>10</v>
      </c>
      <c r="AI4816" s="6" t="str">
        <f t="shared" si="225"/>
        <v>55-64</v>
      </c>
      <c r="AJ4816" s="11">
        <f>YEAR(tbl_LoanData[[#This Row],[Application Date]])</f>
        <v>2025</v>
      </c>
      <c r="AK4816" s="11" t="str">
        <f>TEXT(tbl_LoanData[[#This Row],[Application Date]],"MMMM")</f>
        <v>April</v>
      </c>
      <c r="AL4816" s="12">
        <f>DATE(YEAR(tbl_LoanData[[#This Row],[Application Date]]),MONTH(tbl_LoanData[[#This Row],[Application Date]]),1)</f>
        <v>45748</v>
      </c>
      <c r="AM4816" s="14">
        <f ca="1">IF(AND(tbl_LoanData[[#This Row],[Application Date]]&gt;=EOMONTH(TODAY(),-1)+1,tbl_LoanData[[#This Row],[Application Date]]&lt;=TODAY()),tbl_LoanData[[#This Row],[Loan Amount]],0)</f>
        <v>0</v>
      </c>
      <c r="AN4816" s="14">
        <f>tbl_LoanData[[#This Row],[Amount Paid]]-(Q4816-X4816)</f>
        <v>156040.96000000005</v>
      </c>
      <c r="AO4816" s="14">
        <f>IF(tbl_LoanData[[#This Row],[Application Status]]="Approved",1,0)</f>
        <v>1</v>
      </c>
      <c r="AP4816" s="22" t="str">
        <f t="shared" ca="1" si="226"/>
        <v/>
      </c>
      <c r="AQ4816" s="22" t="str">
        <f t="shared" ca="1" si="227"/>
        <v/>
      </c>
    </row>
    <row r="4817" spans="1:43" ht="14.4" customHeight="1" x14ac:dyDescent="0.3">
      <c r="A4817" s="2" t="s">
        <v>9389</v>
      </c>
      <c r="B4817" s="2" t="s">
        <v>9390</v>
      </c>
      <c r="C4817" s="2" t="s">
        <v>297</v>
      </c>
      <c r="D4817" s="2" t="s">
        <v>254</v>
      </c>
      <c r="E4817" s="2" t="s">
        <v>135</v>
      </c>
      <c r="F4817" s="2">
        <v>42</v>
      </c>
      <c r="G4817" s="2" t="s">
        <v>69</v>
      </c>
      <c r="H4817" s="2" t="s">
        <v>172</v>
      </c>
      <c r="I4817" s="2" t="s">
        <v>45</v>
      </c>
      <c r="J4817" s="3">
        <v>45748</v>
      </c>
      <c r="K4817" s="3">
        <v>45751</v>
      </c>
      <c r="L4817" s="2" t="s">
        <v>40</v>
      </c>
      <c r="M4817" s="2" t="s">
        <v>71</v>
      </c>
      <c r="N4817" s="2" t="s">
        <v>137</v>
      </c>
      <c r="O4817" s="4">
        <v>824000</v>
      </c>
      <c r="P4817" s="4">
        <v>158600</v>
      </c>
      <c r="Q4817" s="4">
        <v>665400</v>
      </c>
      <c r="R4817" s="2">
        <v>36</v>
      </c>
      <c r="S4817" s="5">
        <v>7.19</v>
      </c>
      <c r="T4817" s="4">
        <v>22470.19</v>
      </c>
      <c r="U4817" s="2" t="s">
        <v>73</v>
      </c>
      <c r="V4817" s="2" t="s">
        <v>74</v>
      </c>
      <c r="W4817" s="4">
        <v>247172.09</v>
      </c>
      <c r="X4817" s="4">
        <v>561754.68999999994</v>
      </c>
      <c r="Y4817" s="4">
        <v>808926.78</v>
      </c>
      <c r="Z4817" s="2">
        <v>140</v>
      </c>
      <c r="AA4817" s="2" t="s">
        <v>60</v>
      </c>
      <c r="AB4817" s="2" t="s">
        <v>15728</v>
      </c>
      <c r="AC4817" s="2" t="s">
        <v>138</v>
      </c>
      <c r="AD4817" s="2" t="s">
        <v>76</v>
      </c>
      <c r="AE4817" s="5">
        <v>80.75</v>
      </c>
      <c r="AF4817" s="2">
        <v>5</v>
      </c>
      <c r="AG4817" s="2" t="s">
        <v>130</v>
      </c>
      <c r="AH4817" s="2">
        <v>3</v>
      </c>
      <c r="AI4817" s="6" t="str">
        <f t="shared" si="225"/>
        <v>35-44</v>
      </c>
      <c r="AJ4817" s="11">
        <f>YEAR(tbl_LoanData[[#This Row],[Application Date]])</f>
        <v>2025</v>
      </c>
      <c r="AK4817" s="11" t="str">
        <f>TEXT(tbl_LoanData[[#This Row],[Application Date]],"MMMM")</f>
        <v>April</v>
      </c>
      <c r="AL4817" s="12">
        <f>DATE(YEAR(tbl_LoanData[[#This Row],[Application Date]]),MONTH(tbl_LoanData[[#This Row],[Application Date]]),1)</f>
        <v>45748</v>
      </c>
      <c r="AM4817" s="14">
        <f ca="1">IF(AND(tbl_LoanData[[#This Row],[Application Date]]&gt;=EOMONTH(TODAY(),-1)+1,tbl_LoanData[[#This Row],[Application Date]]&lt;=TODAY()),tbl_LoanData[[#This Row],[Loan Amount]],0)</f>
        <v>0</v>
      </c>
      <c r="AN4817" s="14">
        <f>tbl_LoanData[[#This Row],[Amount Paid]]-(Q4817-X4817)</f>
        <v>143526.77999999994</v>
      </c>
      <c r="AO4817" s="14">
        <f>IF(tbl_LoanData[[#This Row],[Application Status]]="Approved",1,0)</f>
        <v>1</v>
      </c>
      <c r="AP4817" s="22" t="str">
        <f t="shared" ca="1" si="226"/>
        <v/>
      </c>
      <c r="AQ4817" s="22" t="str">
        <f t="shared" ca="1" si="227"/>
        <v/>
      </c>
    </row>
    <row r="4818" spans="1:43" ht="14.4" customHeight="1" x14ac:dyDescent="0.3">
      <c r="A4818" s="2" t="s">
        <v>9423</v>
      </c>
      <c r="B4818" s="2" t="s">
        <v>9424</v>
      </c>
      <c r="C4818" s="2" t="s">
        <v>452</v>
      </c>
      <c r="D4818" s="2" t="s">
        <v>117</v>
      </c>
      <c r="E4818" s="2" t="s">
        <v>323</v>
      </c>
      <c r="F4818" s="2">
        <v>52</v>
      </c>
      <c r="G4818" s="2" t="s">
        <v>83</v>
      </c>
      <c r="H4818" s="2" t="s">
        <v>466</v>
      </c>
      <c r="I4818" s="2" t="s">
        <v>43</v>
      </c>
      <c r="J4818" s="3">
        <v>45768</v>
      </c>
      <c r="K4818" s="3">
        <v>45783</v>
      </c>
      <c r="L4818" s="2" t="s">
        <v>37</v>
      </c>
      <c r="M4818" s="2" t="s">
        <v>94</v>
      </c>
      <c r="N4818" s="2" t="s">
        <v>568</v>
      </c>
      <c r="O4818" s="4">
        <v>209000</v>
      </c>
      <c r="P4818" s="4">
        <v>72100</v>
      </c>
      <c r="Q4818" s="4">
        <v>136900</v>
      </c>
      <c r="R4818" s="2">
        <v>48</v>
      </c>
      <c r="S4818" s="5">
        <v>5.41</v>
      </c>
      <c r="T4818" s="4">
        <v>3469.27</v>
      </c>
      <c r="U4818" s="2" t="s">
        <v>73</v>
      </c>
      <c r="V4818" s="2" t="s">
        <v>74</v>
      </c>
      <c r="W4818" s="4">
        <v>48569.78</v>
      </c>
      <c r="X4818" s="4">
        <v>117955.38</v>
      </c>
      <c r="Y4818" s="4">
        <v>166525.16</v>
      </c>
      <c r="Z4818" s="2">
        <v>29</v>
      </c>
      <c r="AA4818" s="2" t="s">
        <v>57</v>
      </c>
      <c r="AB4818" s="2" t="s">
        <v>15727</v>
      </c>
      <c r="AC4818" s="2" t="s">
        <v>87</v>
      </c>
      <c r="AD4818" s="2" t="s">
        <v>76</v>
      </c>
      <c r="AE4818" s="5">
        <v>65.5</v>
      </c>
      <c r="AF4818" s="2">
        <v>1</v>
      </c>
      <c r="AG4818" s="2" t="s">
        <v>77</v>
      </c>
      <c r="AH4818" s="2">
        <v>15</v>
      </c>
      <c r="AI4818" s="6" t="str">
        <f t="shared" si="225"/>
        <v>45-54</v>
      </c>
      <c r="AJ4818" s="11">
        <f>YEAR(tbl_LoanData[[#This Row],[Application Date]])</f>
        <v>2025</v>
      </c>
      <c r="AK4818" s="11" t="str">
        <f>TEXT(tbl_LoanData[[#This Row],[Application Date]],"MMMM")</f>
        <v>April</v>
      </c>
      <c r="AL4818" s="12">
        <f>DATE(YEAR(tbl_LoanData[[#This Row],[Application Date]]),MONTH(tbl_LoanData[[#This Row],[Application Date]]),1)</f>
        <v>45748</v>
      </c>
      <c r="AM4818" s="14">
        <f ca="1">IF(AND(tbl_LoanData[[#This Row],[Application Date]]&gt;=EOMONTH(TODAY(),-1)+1,tbl_LoanData[[#This Row],[Application Date]]&lt;=TODAY()),tbl_LoanData[[#This Row],[Loan Amount]],0)</f>
        <v>0</v>
      </c>
      <c r="AN4818" s="14">
        <f>tbl_LoanData[[#This Row],[Amount Paid]]-(Q4818-X4818)</f>
        <v>29625.160000000003</v>
      </c>
      <c r="AO4818" s="14">
        <f>IF(tbl_LoanData[[#This Row],[Application Status]]="Approved",1,0)</f>
        <v>1</v>
      </c>
      <c r="AP4818" s="22" t="str">
        <f t="shared" ca="1" si="226"/>
        <v/>
      </c>
      <c r="AQ4818" s="22" t="str">
        <f t="shared" ca="1" si="227"/>
        <v/>
      </c>
    </row>
    <row r="4819" spans="1:43" ht="14.4" customHeight="1" x14ac:dyDescent="0.3">
      <c r="A4819" s="2" t="s">
        <v>9785</v>
      </c>
      <c r="B4819" s="2" t="s">
        <v>9786</v>
      </c>
      <c r="C4819" s="2" t="s">
        <v>220</v>
      </c>
      <c r="D4819" s="2" t="s">
        <v>311</v>
      </c>
      <c r="E4819" s="2" t="s">
        <v>540</v>
      </c>
      <c r="F4819" s="2">
        <v>49</v>
      </c>
      <c r="G4819" s="2" t="s">
        <v>69</v>
      </c>
      <c r="H4819" s="2" t="s">
        <v>84</v>
      </c>
      <c r="I4819" s="2" t="s">
        <v>45</v>
      </c>
      <c r="J4819" s="3">
        <v>45764</v>
      </c>
      <c r="K4819" s="3">
        <v>45769</v>
      </c>
      <c r="L4819" s="2" t="s">
        <v>39</v>
      </c>
      <c r="M4819" s="2" t="s">
        <v>85</v>
      </c>
      <c r="N4819" s="2" t="s">
        <v>373</v>
      </c>
      <c r="O4819" s="4">
        <v>1567000</v>
      </c>
      <c r="P4819" s="4">
        <v>597900</v>
      </c>
      <c r="Q4819" s="4">
        <v>969100</v>
      </c>
      <c r="R4819" s="2">
        <v>24</v>
      </c>
      <c r="S4819" s="5">
        <v>5.21</v>
      </c>
      <c r="T4819" s="4">
        <v>44586.68</v>
      </c>
      <c r="U4819" s="2" t="s">
        <v>73</v>
      </c>
      <c r="V4819" s="2" t="s">
        <v>74</v>
      </c>
      <c r="W4819" s="4">
        <v>713386.88</v>
      </c>
      <c r="X4819" s="4">
        <v>356693.34</v>
      </c>
      <c r="Y4819" s="4">
        <v>1070080.22</v>
      </c>
      <c r="Z4819" s="2">
        <v>0</v>
      </c>
      <c r="AA4819" s="2" t="s">
        <v>56</v>
      </c>
      <c r="AB4819" s="2" t="s">
        <v>15733</v>
      </c>
      <c r="AC4819" s="2" t="s">
        <v>138</v>
      </c>
      <c r="AD4819" s="2" t="s">
        <v>76</v>
      </c>
      <c r="AE4819" s="5">
        <v>61.84</v>
      </c>
      <c r="AF4819" s="2">
        <v>0</v>
      </c>
      <c r="AG4819" s="2" t="s">
        <v>77</v>
      </c>
      <c r="AH4819" s="2">
        <v>5</v>
      </c>
      <c r="AI4819" s="6" t="str">
        <f t="shared" si="225"/>
        <v>45-54</v>
      </c>
      <c r="AJ4819" s="11">
        <f>YEAR(tbl_LoanData[[#This Row],[Application Date]])</f>
        <v>2025</v>
      </c>
      <c r="AK4819" s="11" t="str">
        <f>TEXT(tbl_LoanData[[#This Row],[Application Date]],"MMMM")</f>
        <v>April</v>
      </c>
      <c r="AL4819" s="12">
        <f>DATE(YEAR(tbl_LoanData[[#This Row],[Application Date]]),MONTH(tbl_LoanData[[#This Row],[Application Date]]),1)</f>
        <v>45748</v>
      </c>
      <c r="AM4819" s="14">
        <f ca="1">IF(AND(tbl_LoanData[[#This Row],[Application Date]]&gt;=EOMONTH(TODAY(),-1)+1,tbl_LoanData[[#This Row],[Application Date]]&lt;=TODAY()),tbl_LoanData[[#This Row],[Loan Amount]],0)</f>
        <v>0</v>
      </c>
      <c r="AN4819" s="14">
        <f>tbl_LoanData[[#This Row],[Amount Paid]]-(Q4819-X4819)</f>
        <v>100980.22000000009</v>
      </c>
      <c r="AO4819" s="14">
        <f>IF(tbl_LoanData[[#This Row],[Application Status]]="Approved",1,0)</f>
        <v>1</v>
      </c>
      <c r="AP4819" s="22" t="str">
        <f t="shared" ca="1" si="226"/>
        <v/>
      </c>
      <c r="AQ4819" s="22" t="str">
        <f t="shared" ca="1" si="227"/>
        <v/>
      </c>
    </row>
    <row r="4820" spans="1:43" ht="14.4" customHeight="1" x14ac:dyDescent="0.3">
      <c r="A4820" s="2" t="s">
        <v>9799</v>
      </c>
      <c r="B4820" s="2" t="s">
        <v>9800</v>
      </c>
      <c r="C4820" s="2" t="s">
        <v>343</v>
      </c>
      <c r="D4820" s="2" t="s">
        <v>311</v>
      </c>
      <c r="E4820" s="2" t="s">
        <v>402</v>
      </c>
      <c r="F4820" s="2">
        <v>34</v>
      </c>
      <c r="G4820" s="2" t="s">
        <v>69</v>
      </c>
      <c r="H4820" s="2" t="s">
        <v>298</v>
      </c>
      <c r="I4820" s="2" t="s">
        <v>43</v>
      </c>
      <c r="J4820" s="3">
        <v>45766</v>
      </c>
      <c r="K4820" s="3">
        <v>45776</v>
      </c>
      <c r="L4820" s="2" t="s">
        <v>40</v>
      </c>
      <c r="M4820" s="2" t="s">
        <v>111</v>
      </c>
      <c r="N4820" s="2" t="s">
        <v>120</v>
      </c>
      <c r="O4820" s="4">
        <v>1413000</v>
      </c>
      <c r="P4820" s="4">
        <v>453100</v>
      </c>
      <c r="Q4820" s="4">
        <v>959900</v>
      </c>
      <c r="R4820" s="2">
        <v>18</v>
      </c>
      <c r="S4820" s="5">
        <v>12.94</v>
      </c>
      <c r="T4820" s="4">
        <v>63678.7</v>
      </c>
      <c r="U4820" s="2" t="s">
        <v>73</v>
      </c>
      <c r="V4820" s="2" t="s">
        <v>74</v>
      </c>
      <c r="W4820" s="4">
        <v>955180.5</v>
      </c>
      <c r="X4820" s="4">
        <v>191036.09</v>
      </c>
      <c r="Y4820" s="4">
        <v>1146216.5900000001</v>
      </c>
      <c r="Z4820" s="2">
        <v>0</v>
      </c>
      <c r="AA4820" s="2" t="s">
        <v>56</v>
      </c>
      <c r="AB4820" s="2" t="s">
        <v>15736</v>
      </c>
      <c r="AC4820" s="2" t="s">
        <v>360</v>
      </c>
      <c r="AD4820" s="2" t="s">
        <v>76</v>
      </c>
      <c r="AE4820" s="5">
        <v>67.930000000000007</v>
      </c>
      <c r="AF4820" s="2">
        <v>0</v>
      </c>
      <c r="AG4820" s="2" t="s">
        <v>77</v>
      </c>
      <c r="AH4820" s="2">
        <v>10</v>
      </c>
      <c r="AI4820" s="6" t="str">
        <f t="shared" si="225"/>
        <v>25-34</v>
      </c>
      <c r="AJ4820" s="11">
        <f>YEAR(tbl_LoanData[[#This Row],[Application Date]])</f>
        <v>2025</v>
      </c>
      <c r="AK4820" s="11" t="str">
        <f>TEXT(tbl_LoanData[[#This Row],[Application Date]],"MMMM")</f>
        <v>April</v>
      </c>
      <c r="AL4820" s="12">
        <f>DATE(YEAR(tbl_LoanData[[#This Row],[Application Date]]),MONTH(tbl_LoanData[[#This Row],[Application Date]]),1)</f>
        <v>45748</v>
      </c>
      <c r="AM4820" s="14">
        <f ca="1">IF(AND(tbl_LoanData[[#This Row],[Application Date]]&gt;=EOMONTH(TODAY(),-1)+1,tbl_LoanData[[#This Row],[Application Date]]&lt;=TODAY()),tbl_LoanData[[#This Row],[Loan Amount]],0)</f>
        <v>0</v>
      </c>
      <c r="AN4820" s="14">
        <f>tbl_LoanData[[#This Row],[Amount Paid]]-(Q4820-X4820)</f>
        <v>186316.58999999997</v>
      </c>
      <c r="AO4820" s="14">
        <f>IF(tbl_LoanData[[#This Row],[Application Status]]="Approved",1,0)</f>
        <v>1</v>
      </c>
      <c r="AP4820" s="22" t="str">
        <f t="shared" ca="1" si="226"/>
        <v/>
      </c>
      <c r="AQ4820" s="22" t="str">
        <f t="shared" ca="1" si="227"/>
        <v/>
      </c>
    </row>
    <row r="4821" spans="1:43" ht="14.4" customHeight="1" x14ac:dyDescent="0.3">
      <c r="A4821" s="2" t="s">
        <v>9817</v>
      </c>
      <c r="B4821" s="2" t="s">
        <v>9818</v>
      </c>
      <c r="C4821" s="2" t="s">
        <v>304</v>
      </c>
      <c r="D4821" s="2" t="s">
        <v>311</v>
      </c>
      <c r="E4821" s="2" t="s">
        <v>183</v>
      </c>
      <c r="F4821" s="2">
        <v>54</v>
      </c>
      <c r="G4821" s="2" t="s">
        <v>83</v>
      </c>
      <c r="H4821" s="2" t="s">
        <v>93</v>
      </c>
      <c r="I4821" s="2" t="s">
        <v>50</v>
      </c>
      <c r="J4821" s="3">
        <v>45769</v>
      </c>
      <c r="K4821" s="3">
        <v>45771</v>
      </c>
      <c r="L4821" s="2" t="s">
        <v>40</v>
      </c>
      <c r="M4821" s="2" t="s">
        <v>157</v>
      </c>
      <c r="N4821" s="2" t="s">
        <v>328</v>
      </c>
      <c r="O4821" s="4">
        <v>1288000</v>
      </c>
      <c r="P4821" s="4">
        <v>155000</v>
      </c>
      <c r="Q4821" s="4">
        <v>1133000</v>
      </c>
      <c r="R4821" s="2">
        <v>24</v>
      </c>
      <c r="S4821" s="5">
        <v>14.41</v>
      </c>
      <c r="T4821" s="4">
        <v>60813.78</v>
      </c>
      <c r="U4821" s="2" t="s">
        <v>73</v>
      </c>
      <c r="V4821" s="2" t="s">
        <v>74</v>
      </c>
      <c r="W4821" s="4">
        <v>973020.48</v>
      </c>
      <c r="X4821" s="4">
        <v>486510.12</v>
      </c>
      <c r="Y4821" s="4">
        <v>1459530.6</v>
      </c>
      <c r="Z4821" s="2">
        <v>0</v>
      </c>
      <c r="AA4821" s="2" t="s">
        <v>56</v>
      </c>
      <c r="AB4821" s="2" t="s">
        <v>15733</v>
      </c>
      <c r="AC4821" s="2" t="s">
        <v>129</v>
      </c>
      <c r="AD4821" s="2" t="s">
        <v>76</v>
      </c>
      <c r="AE4821" s="5">
        <v>87.97</v>
      </c>
      <c r="AF4821" s="2">
        <v>0</v>
      </c>
      <c r="AG4821" s="2" t="s">
        <v>77</v>
      </c>
      <c r="AH4821" s="2">
        <v>2</v>
      </c>
      <c r="AI4821" s="6" t="str">
        <f t="shared" si="225"/>
        <v>45-54</v>
      </c>
      <c r="AJ4821" s="11">
        <f>YEAR(tbl_LoanData[[#This Row],[Application Date]])</f>
        <v>2025</v>
      </c>
      <c r="AK4821" s="11" t="str">
        <f>TEXT(tbl_LoanData[[#This Row],[Application Date]],"MMMM")</f>
        <v>April</v>
      </c>
      <c r="AL4821" s="12">
        <f>DATE(YEAR(tbl_LoanData[[#This Row],[Application Date]]),MONTH(tbl_LoanData[[#This Row],[Application Date]]),1)</f>
        <v>45748</v>
      </c>
      <c r="AM4821" s="14">
        <f ca="1">IF(AND(tbl_LoanData[[#This Row],[Application Date]]&gt;=EOMONTH(TODAY(),-1)+1,tbl_LoanData[[#This Row],[Application Date]]&lt;=TODAY()),tbl_LoanData[[#This Row],[Loan Amount]],0)</f>
        <v>0</v>
      </c>
      <c r="AN4821" s="14">
        <f>tbl_LoanData[[#This Row],[Amount Paid]]-(Q4821-X4821)</f>
        <v>326530.59999999998</v>
      </c>
      <c r="AO4821" s="14">
        <f>IF(tbl_LoanData[[#This Row],[Application Status]]="Approved",1,0)</f>
        <v>1</v>
      </c>
      <c r="AP4821" s="22" t="str">
        <f t="shared" ca="1" si="226"/>
        <v/>
      </c>
      <c r="AQ4821" s="22" t="str">
        <f t="shared" ca="1" si="227"/>
        <v/>
      </c>
    </row>
    <row r="4822" spans="1:43" x14ac:dyDescent="0.3">
      <c r="A4822" s="2" t="s">
        <v>9921</v>
      </c>
      <c r="B4822" s="2" t="s">
        <v>9922</v>
      </c>
      <c r="C4822" s="2" t="s">
        <v>644</v>
      </c>
      <c r="D4822" s="2" t="s">
        <v>118</v>
      </c>
      <c r="E4822" s="2" t="s">
        <v>92</v>
      </c>
      <c r="F4822" s="2">
        <v>52</v>
      </c>
      <c r="G4822" s="2" t="s">
        <v>83</v>
      </c>
      <c r="H4822" s="2" t="s">
        <v>273</v>
      </c>
      <c r="I4822" s="2" t="s">
        <v>45</v>
      </c>
      <c r="J4822" s="3">
        <v>45751</v>
      </c>
      <c r="K4822" s="3">
        <v>45767</v>
      </c>
      <c r="L4822" s="2" t="s">
        <v>40</v>
      </c>
      <c r="M4822" s="2" t="s">
        <v>111</v>
      </c>
      <c r="N4822" s="2" t="s">
        <v>369</v>
      </c>
      <c r="O4822" s="4">
        <v>825000</v>
      </c>
      <c r="P4822" s="4">
        <v>95500</v>
      </c>
      <c r="Q4822" s="4">
        <v>729500</v>
      </c>
      <c r="R4822" s="2">
        <v>12</v>
      </c>
      <c r="S4822" s="5">
        <v>12.93</v>
      </c>
      <c r="T4822" s="4">
        <v>68652.03</v>
      </c>
      <c r="U4822" s="2" t="s">
        <v>73</v>
      </c>
      <c r="V4822" s="2" t="s">
        <v>33</v>
      </c>
      <c r="W4822" s="4">
        <v>823824.35</v>
      </c>
      <c r="X4822" s="4">
        <v>0</v>
      </c>
      <c r="Y4822" s="4">
        <v>823824.35</v>
      </c>
      <c r="Z4822" s="2">
        <v>0</v>
      </c>
      <c r="AA4822" s="2" t="s">
        <v>56</v>
      </c>
      <c r="AB4822" s="2" t="s">
        <v>15735</v>
      </c>
      <c r="AC4822" s="2" t="s">
        <v>87</v>
      </c>
      <c r="AD4822" s="2" t="s">
        <v>76</v>
      </c>
      <c r="AE4822" s="5">
        <v>88.42</v>
      </c>
      <c r="AF4822" s="2">
        <v>0</v>
      </c>
      <c r="AG4822" s="2" t="s">
        <v>77</v>
      </c>
      <c r="AH4822" s="2">
        <v>16</v>
      </c>
      <c r="AI4822" s="6" t="str">
        <f t="shared" si="225"/>
        <v>45-54</v>
      </c>
      <c r="AJ4822" s="11">
        <f>YEAR(tbl_LoanData[[#This Row],[Application Date]])</f>
        <v>2025</v>
      </c>
      <c r="AK4822" s="11" t="str">
        <f>TEXT(tbl_LoanData[[#This Row],[Application Date]],"MMMM")</f>
        <v>April</v>
      </c>
      <c r="AL4822" s="12">
        <f>DATE(YEAR(tbl_LoanData[[#This Row],[Application Date]]),MONTH(tbl_LoanData[[#This Row],[Application Date]]),1)</f>
        <v>45748</v>
      </c>
      <c r="AM4822" s="14">
        <f ca="1">IF(AND(tbl_LoanData[[#This Row],[Application Date]]&gt;=EOMONTH(TODAY(),-1)+1,tbl_LoanData[[#This Row],[Application Date]]&lt;=TODAY()),tbl_LoanData[[#This Row],[Loan Amount]],0)</f>
        <v>0</v>
      </c>
      <c r="AN4822" s="14">
        <f>tbl_LoanData[[#This Row],[Amount Paid]]-(Q4822-X4822)</f>
        <v>94324.349999999977</v>
      </c>
      <c r="AO4822" s="14">
        <f>IF(tbl_LoanData[[#This Row],[Application Status]]="Approved",1,0)</f>
        <v>1</v>
      </c>
      <c r="AP4822" s="22" t="str">
        <f t="shared" ca="1" si="226"/>
        <v/>
      </c>
      <c r="AQ4822" s="22" t="str">
        <f t="shared" ca="1" si="227"/>
        <v/>
      </c>
    </row>
    <row r="4823" spans="1:43" ht="14.4" customHeight="1" x14ac:dyDescent="0.3">
      <c r="A4823" s="2" t="s">
        <v>9945</v>
      </c>
      <c r="B4823" s="2" t="s">
        <v>9946</v>
      </c>
      <c r="C4823" s="2" t="s">
        <v>155</v>
      </c>
      <c r="D4823" s="2" t="s">
        <v>101</v>
      </c>
      <c r="E4823" s="2" t="s">
        <v>189</v>
      </c>
      <c r="F4823" s="2">
        <v>44</v>
      </c>
      <c r="G4823" s="2" t="s">
        <v>83</v>
      </c>
      <c r="H4823" s="2" t="s">
        <v>307</v>
      </c>
      <c r="I4823" s="2" t="s">
        <v>43</v>
      </c>
      <c r="J4823" s="3">
        <v>45773</v>
      </c>
      <c r="K4823" s="3">
        <v>45787</v>
      </c>
      <c r="L4823" s="2" t="s">
        <v>40</v>
      </c>
      <c r="M4823" s="2" t="s">
        <v>85</v>
      </c>
      <c r="N4823" s="2" t="s">
        <v>274</v>
      </c>
      <c r="O4823" s="4">
        <v>1038000</v>
      </c>
      <c r="P4823" s="4">
        <v>282000</v>
      </c>
      <c r="Q4823" s="4">
        <v>756000</v>
      </c>
      <c r="R4823" s="2">
        <v>48</v>
      </c>
      <c r="S4823" s="5">
        <v>13.48</v>
      </c>
      <c r="T4823" s="4">
        <v>24242.400000000001</v>
      </c>
      <c r="U4823" s="2" t="s">
        <v>73</v>
      </c>
      <c r="V4823" s="2" t="s">
        <v>74</v>
      </c>
      <c r="W4823" s="4">
        <v>363636</v>
      </c>
      <c r="X4823" s="4">
        <v>799999.2</v>
      </c>
      <c r="Y4823" s="4">
        <v>1163635.2</v>
      </c>
      <c r="Z4823" s="2">
        <v>0</v>
      </c>
      <c r="AA4823" s="2" t="s">
        <v>56</v>
      </c>
      <c r="AB4823" s="2" t="s">
        <v>15732</v>
      </c>
      <c r="AC4823" s="2" t="s">
        <v>213</v>
      </c>
      <c r="AD4823" s="2" t="s">
        <v>76</v>
      </c>
      <c r="AE4823" s="5">
        <v>72.83</v>
      </c>
      <c r="AF4823" s="2">
        <v>0</v>
      </c>
      <c r="AG4823" s="2" t="s">
        <v>77</v>
      </c>
      <c r="AH4823" s="2">
        <v>14</v>
      </c>
      <c r="AI4823" s="6" t="str">
        <f t="shared" si="225"/>
        <v>35-44</v>
      </c>
      <c r="AJ4823" s="11">
        <f>YEAR(tbl_LoanData[[#This Row],[Application Date]])</f>
        <v>2025</v>
      </c>
      <c r="AK4823" s="11" t="str">
        <f>TEXT(tbl_LoanData[[#This Row],[Application Date]],"MMMM")</f>
        <v>April</v>
      </c>
      <c r="AL4823" s="12">
        <f>DATE(YEAR(tbl_LoanData[[#This Row],[Application Date]]),MONTH(tbl_LoanData[[#This Row],[Application Date]]),1)</f>
        <v>45748</v>
      </c>
      <c r="AM4823" s="14">
        <f ca="1">IF(AND(tbl_LoanData[[#This Row],[Application Date]]&gt;=EOMONTH(TODAY(),-1)+1,tbl_LoanData[[#This Row],[Application Date]]&lt;=TODAY()),tbl_LoanData[[#This Row],[Loan Amount]],0)</f>
        <v>0</v>
      </c>
      <c r="AN4823" s="14">
        <f>tbl_LoanData[[#This Row],[Amount Paid]]-(Q4823-X4823)</f>
        <v>407635.19999999995</v>
      </c>
      <c r="AO4823" s="14">
        <f>IF(tbl_LoanData[[#This Row],[Application Status]]="Approved",1,0)</f>
        <v>1</v>
      </c>
      <c r="AP4823" s="22" t="str">
        <f t="shared" ca="1" si="226"/>
        <v/>
      </c>
      <c r="AQ4823" s="22" t="str">
        <f t="shared" ca="1" si="227"/>
        <v/>
      </c>
    </row>
    <row r="4824" spans="1:43" ht="14.4" customHeight="1" x14ac:dyDescent="0.3">
      <c r="A4824" s="2" t="s">
        <v>10005</v>
      </c>
      <c r="B4824" s="2" t="s">
        <v>10006</v>
      </c>
      <c r="C4824" s="2" t="s">
        <v>949</v>
      </c>
      <c r="D4824" s="2" t="s">
        <v>189</v>
      </c>
      <c r="E4824" s="2" t="s">
        <v>406</v>
      </c>
      <c r="F4824" s="2">
        <v>30</v>
      </c>
      <c r="G4824" s="2" t="s">
        <v>83</v>
      </c>
      <c r="H4824" s="2" t="s">
        <v>228</v>
      </c>
      <c r="I4824" s="2" t="s">
        <v>43</v>
      </c>
      <c r="J4824" s="3">
        <v>45767</v>
      </c>
      <c r="K4824" s="3">
        <v>45774</v>
      </c>
      <c r="L4824" s="2" t="s">
        <v>36</v>
      </c>
      <c r="M4824" s="2" t="s">
        <v>85</v>
      </c>
      <c r="N4824" s="2" t="s">
        <v>671</v>
      </c>
      <c r="O4824" s="4">
        <v>989000</v>
      </c>
      <c r="P4824" s="4">
        <v>274500</v>
      </c>
      <c r="Q4824" s="4">
        <v>714500</v>
      </c>
      <c r="R4824" s="2">
        <v>60</v>
      </c>
      <c r="S4824" s="5">
        <v>5.4</v>
      </c>
      <c r="T4824" s="4">
        <v>15123.58</v>
      </c>
      <c r="U4824" s="2" t="s">
        <v>73</v>
      </c>
      <c r="V4824" s="2" t="s">
        <v>74</v>
      </c>
      <c r="W4824" s="4">
        <v>226853.7</v>
      </c>
      <c r="X4824" s="4">
        <v>680561.3</v>
      </c>
      <c r="Y4824" s="4">
        <v>907415</v>
      </c>
      <c r="Z4824" s="2">
        <v>0</v>
      </c>
      <c r="AA4824" s="2" t="s">
        <v>56</v>
      </c>
      <c r="AB4824" s="2" t="s">
        <v>15734</v>
      </c>
      <c r="AC4824" s="2" t="s">
        <v>87</v>
      </c>
      <c r="AD4824" s="2" t="s">
        <v>76</v>
      </c>
      <c r="AE4824" s="5">
        <v>72.239999999999995</v>
      </c>
      <c r="AF4824" s="2">
        <v>0</v>
      </c>
      <c r="AG4824" s="2" t="s">
        <v>77</v>
      </c>
      <c r="AH4824" s="2">
        <v>7</v>
      </c>
      <c r="AI4824" s="6" t="str">
        <f t="shared" si="225"/>
        <v>25-34</v>
      </c>
      <c r="AJ4824" s="11">
        <f>YEAR(tbl_LoanData[[#This Row],[Application Date]])</f>
        <v>2025</v>
      </c>
      <c r="AK4824" s="11" t="str">
        <f>TEXT(tbl_LoanData[[#This Row],[Application Date]],"MMMM")</f>
        <v>April</v>
      </c>
      <c r="AL4824" s="12">
        <f>DATE(YEAR(tbl_LoanData[[#This Row],[Application Date]]),MONTH(tbl_LoanData[[#This Row],[Application Date]]),1)</f>
        <v>45748</v>
      </c>
      <c r="AM4824" s="14">
        <f ca="1">IF(AND(tbl_LoanData[[#This Row],[Application Date]]&gt;=EOMONTH(TODAY(),-1)+1,tbl_LoanData[[#This Row],[Application Date]]&lt;=TODAY()),tbl_LoanData[[#This Row],[Loan Amount]],0)</f>
        <v>0</v>
      </c>
      <c r="AN4824" s="14">
        <f>tbl_LoanData[[#This Row],[Amount Paid]]-(Q4824-X4824)</f>
        <v>192915.00000000006</v>
      </c>
      <c r="AO4824" s="14">
        <f>IF(tbl_LoanData[[#This Row],[Application Status]]="Approved",1,0)</f>
        <v>1</v>
      </c>
      <c r="AP4824" s="22" t="str">
        <f t="shared" ca="1" si="226"/>
        <v/>
      </c>
      <c r="AQ4824" s="22" t="str">
        <f t="shared" ca="1" si="227"/>
        <v/>
      </c>
    </row>
    <row r="4825" spans="1:43" ht="14.4" customHeight="1" x14ac:dyDescent="0.3">
      <c r="A4825" s="2" t="s">
        <v>10147</v>
      </c>
      <c r="B4825" s="2" t="s">
        <v>10148</v>
      </c>
      <c r="C4825" s="2" t="s">
        <v>240</v>
      </c>
      <c r="D4825" s="2" t="s">
        <v>254</v>
      </c>
      <c r="E4825" s="2" t="s">
        <v>101</v>
      </c>
      <c r="F4825" s="2">
        <v>62</v>
      </c>
      <c r="G4825" s="2" t="s">
        <v>83</v>
      </c>
      <c r="H4825" s="2" t="s">
        <v>543</v>
      </c>
      <c r="I4825" s="2" t="s">
        <v>45</v>
      </c>
      <c r="J4825" s="3">
        <v>45773</v>
      </c>
      <c r="K4825" s="3">
        <v>45780</v>
      </c>
      <c r="L4825" s="2" t="s">
        <v>40</v>
      </c>
      <c r="M4825" s="2" t="s">
        <v>157</v>
      </c>
      <c r="N4825" s="2" t="s">
        <v>328</v>
      </c>
      <c r="O4825" s="4">
        <v>1482000</v>
      </c>
      <c r="P4825" s="4">
        <v>306100</v>
      </c>
      <c r="Q4825" s="4">
        <v>1175900</v>
      </c>
      <c r="R4825" s="2">
        <v>36</v>
      </c>
      <c r="S4825" s="5">
        <v>10.66</v>
      </c>
      <c r="T4825" s="4">
        <v>43109.8</v>
      </c>
      <c r="U4825" s="2" t="s">
        <v>73</v>
      </c>
      <c r="V4825" s="2" t="s">
        <v>34</v>
      </c>
      <c r="W4825" s="4">
        <v>215549</v>
      </c>
      <c r="X4825" s="4">
        <v>1336403.82</v>
      </c>
      <c r="Y4825" s="4">
        <v>1551952.82</v>
      </c>
      <c r="Z4825" s="2">
        <v>300</v>
      </c>
      <c r="AA4825" s="2" t="s">
        <v>60</v>
      </c>
      <c r="AB4825" s="2" t="s">
        <v>15730</v>
      </c>
      <c r="AC4825" s="2" t="s">
        <v>332</v>
      </c>
      <c r="AD4825" s="2" t="s">
        <v>76</v>
      </c>
      <c r="AE4825" s="5">
        <v>79.349999999999994</v>
      </c>
      <c r="AF4825" s="2">
        <v>10</v>
      </c>
      <c r="AG4825" s="2" t="s">
        <v>130</v>
      </c>
      <c r="AH4825" s="2">
        <v>7</v>
      </c>
      <c r="AI4825" s="6" t="str">
        <f t="shared" si="225"/>
        <v>55-64</v>
      </c>
      <c r="AJ4825" s="11">
        <f>YEAR(tbl_LoanData[[#This Row],[Application Date]])</f>
        <v>2025</v>
      </c>
      <c r="AK4825" s="11" t="str">
        <f>TEXT(tbl_LoanData[[#This Row],[Application Date]],"MMMM")</f>
        <v>April</v>
      </c>
      <c r="AL4825" s="12">
        <f>DATE(YEAR(tbl_LoanData[[#This Row],[Application Date]]),MONTH(tbl_LoanData[[#This Row],[Application Date]]),1)</f>
        <v>45748</v>
      </c>
      <c r="AM4825" s="14">
        <f ca="1">IF(AND(tbl_LoanData[[#This Row],[Application Date]]&gt;=EOMONTH(TODAY(),-1)+1,tbl_LoanData[[#This Row],[Application Date]]&lt;=TODAY()),tbl_LoanData[[#This Row],[Loan Amount]],0)</f>
        <v>0</v>
      </c>
      <c r="AN4825" s="14">
        <f>tbl_LoanData[[#This Row],[Amount Paid]]-(Q4825-X4825)</f>
        <v>376052.82000000007</v>
      </c>
      <c r="AO4825" s="14">
        <f>IF(tbl_LoanData[[#This Row],[Application Status]]="Approved",1,0)</f>
        <v>1</v>
      </c>
      <c r="AP4825" s="22" t="str">
        <f t="shared" ca="1" si="226"/>
        <v/>
      </c>
      <c r="AQ4825" s="22" t="str">
        <f t="shared" ca="1" si="227"/>
        <v/>
      </c>
    </row>
    <row r="4826" spans="1:43" x14ac:dyDescent="0.3">
      <c r="A4826" s="2" t="s">
        <v>10289</v>
      </c>
      <c r="B4826" s="2" t="s">
        <v>10290</v>
      </c>
      <c r="C4826" s="2" t="s">
        <v>356</v>
      </c>
      <c r="D4826" s="2" t="s">
        <v>311</v>
      </c>
      <c r="E4826" s="2" t="s">
        <v>268</v>
      </c>
      <c r="F4826" s="2">
        <v>24</v>
      </c>
      <c r="G4826" s="2" t="s">
        <v>69</v>
      </c>
      <c r="H4826" s="2" t="s">
        <v>244</v>
      </c>
      <c r="I4826" s="2" t="s">
        <v>48</v>
      </c>
      <c r="J4826" s="3">
        <v>45751</v>
      </c>
      <c r="K4826" s="3">
        <v>45764</v>
      </c>
      <c r="L4826" s="2" t="s">
        <v>37</v>
      </c>
      <c r="M4826" s="2" t="s">
        <v>94</v>
      </c>
      <c r="N4826" s="2" t="s">
        <v>436</v>
      </c>
      <c r="O4826" s="4">
        <v>177000</v>
      </c>
      <c r="P4826" s="4">
        <v>62100</v>
      </c>
      <c r="Q4826" s="4">
        <v>114900</v>
      </c>
      <c r="R4826" s="2">
        <v>60</v>
      </c>
      <c r="S4826" s="5">
        <v>9.8000000000000007</v>
      </c>
      <c r="T4826" s="4">
        <v>2853.35</v>
      </c>
      <c r="U4826" s="2" t="s">
        <v>73</v>
      </c>
      <c r="V4826" s="2" t="s">
        <v>74</v>
      </c>
      <c r="W4826" s="4">
        <v>45653.599999999999</v>
      </c>
      <c r="X4826" s="4">
        <v>125547.4</v>
      </c>
      <c r="Y4826" s="4">
        <v>171201</v>
      </c>
      <c r="Z4826" s="2">
        <v>0</v>
      </c>
      <c r="AA4826" s="2" t="s">
        <v>56</v>
      </c>
      <c r="AB4826" s="2" t="s">
        <v>15731</v>
      </c>
      <c r="AC4826" s="2" t="s">
        <v>360</v>
      </c>
      <c r="AD4826" s="2" t="s">
        <v>76</v>
      </c>
      <c r="AE4826" s="5">
        <v>64.92</v>
      </c>
      <c r="AF4826" s="2">
        <v>0</v>
      </c>
      <c r="AG4826" s="2" t="s">
        <v>77</v>
      </c>
      <c r="AH4826" s="2">
        <v>13</v>
      </c>
      <c r="AI4826" s="6" t="str">
        <f t="shared" si="225"/>
        <v>18-24</v>
      </c>
      <c r="AJ4826" s="11">
        <f>YEAR(tbl_LoanData[[#This Row],[Application Date]])</f>
        <v>2025</v>
      </c>
      <c r="AK4826" s="11" t="str">
        <f>TEXT(tbl_LoanData[[#This Row],[Application Date]],"MMMM")</f>
        <v>April</v>
      </c>
      <c r="AL4826" s="12">
        <f>DATE(YEAR(tbl_LoanData[[#This Row],[Application Date]]),MONTH(tbl_LoanData[[#This Row],[Application Date]]),1)</f>
        <v>45748</v>
      </c>
      <c r="AM4826" s="14">
        <f ca="1">IF(AND(tbl_LoanData[[#This Row],[Application Date]]&gt;=EOMONTH(TODAY(),-1)+1,tbl_LoanData[[#This Row],[Application Date]]&lt;=TODAY()),tbl_LoanData[[#This Row],[Loan Amount]],0)</f>
        <v>0</v>
      </c>
      <c r="AN4826" s="14">
        <f>tbl_LoanData[[#This Row],[Amount Paid]]-(Q4826-X4826)</f>
        <v>56300.999999999993</v>
      </c>
      <c r="AO4826" s="14">
        <f>IF(tbl_LoanData[[#This Row],[Application Status]]="Approved",1,0)</f>
        <v>1</v>
      </c>
      <c r="AP4826" s="22" t="str">
        <f t="shared" ca="1" si="226"/>
        <v/>
      </c>
      <c r="AQ4826" s="22" t="str">
        <f t="shared" ca="1" si="227"/>
        <v/>
      </c>
    </row>
    <row r="4827" spans="1:43" ht="14.4" customHeight="1" x14ac:dyDescent="0.3">
      <c r="A4827" s="2" t="s">
        <v>10317</v>
      </c>
      <c r="B4827" s="2" t="s">
        <v>10318</v>
      </c>
      <c r="C4827" s="2" t="s">
        <v>100</v>
      </c>
      <c r="D4827" s="2" t="s">
        <v>142</v>
      </c>
      <c r="E4827" s="2" t="s">
        <v>176</v>
      </c>
      <c r="F4827" s="2">
        <v>58</v>
      </c>
      <c r="G4827" s="2" t="s">
        <v>69</v>
      </c>
      <c r="H4827" s="2" t="s">
        <v>256</v>
      </c>
      <c r="I4827" s="2" t="s">
        <v>43</v>
      </c>
      <c r="J4827" s="3">
        <v>45760</v>
      </c>
      <c r="K4827" s="3"/>
      <c r="L4827" s="2" t="s">
        <v>40</v>
      </c>
      <c r="M4827" s="2" t="s">
        <v>71</v>
      </c>
      <c r="N4827" s="2" t="s">
        <v>137</v>
      </c>
      <c r="O4827" s="4">
        <v>1524000</v>
      </c>
      <c r="P4827" s="4">
        <v>595400</v>
      </c>
      <c r="Q4827" s="4">
        <v>928600</v>
      </c>
      <c r="R4827" s="2">
        <v>12</v>
      </c>
      <c r="S4827" s="5">
        <v>8.0299999999999994</v>
      </c>
      <c r="T4827" s="4">
        <v>83597.22</v>
      </c>
      <c r="U4827" s="2" t="s">
        <v>96</v>
      </c>
      <c r="V4827" s="2" t="s">
        <v>97</v>
      </c>
      <c r="W4827" s="4">
        <v>0</v>
      </c>
      <c r="X4827" s="4">
        <v>0</v>
      </c>
      <c r="Y4827" s="4">
        <v>1003166.58</v>
      </c>
      <c r="Z4827" s="2">
        <v>0</v>
      </c>
      <c r="AA4827" s="2" t="s">
        <v>97</v>
      </c>
      <c r="AB4827" s="2" t="s">
        <v>15735</v>
      </c>
      <c r="AC4827" s="2" t="s">
        <v>75</v>
      </c>
      <c r="AD4827" s="2" t="s">
        <v>76</v>
      </c>
      <c r="AE4827" s="5">
        <v>60.93</v>
      </c>
      <c r="AF4827" s="2">
        <v>0</v>
      </c>
      <c r="AG4827" s="2" t="s">
        <v>97</v>
      </c>
      <c r="AH4827" s="2"/>
      <c r="AI4827" s="6" t="str">
        <f t="shared" si="225"/>
        <v>55-64</v>
      </c>
      <c r="AJ4827" s="11">
        <f>YEAR(tbl_LoanData[[#This Row],[Application Date]])</f>
        <v>2025</v>
      </c>
      <c r="AK4827" s="11" t="str">
        <f>TEXT(tbl_LoanData[[#This Row],[Application Date]],"MMMM")</f>
        <v>April</v>
      </c>
      <c r="AL4827" s="12">
        <f>DATE(YEAR(tbl_LoanData[[#This Row],[Application Date]]),MONTH(tbl_LoanData[[#This Row],[Application Date]]),1)</f>
        <v>45748</v>
      </c>
      <c r="AM4827" s="14">
        <f ca="1">IF(AND(tbl_LoanData[[#This Row],[Application Date]]&gt;=EOMONTH(TODAY(),-1)+1,tbl_LoanData[[#This Row],[Application Date]]&lt;=TODAY()),tbl_LoanData[[#This Row],[Loan Amount]],0)</f>
        <v>0</v>
      </c>
      <c r="AN4827" s="14">
        <f>tbl_LoanData[[#This Row],[Amount Paid]]-(Q4827-X4827)</f>
        <v>-928600</v>
      </c>
      <c r="AO4827" s="14">
        <f>IF(tbl_LoanData[[#This Row],[Application Status]]="Approved",1,0)</f>
        <v>0</v>
      </c>
      <c r="AP4827" s="22" t="str">
        <f t="shared" ca="1" si="226"/>
        <v/>
      </c>
      <c r="AQ4827" s="22" t="str">
        <f t="shared" ca="1" si="227"/>
        <v/>
      </c>
    </row>
    <row r="4828" spans="1:43" x14ac:dyDescent="0.3">
      <c r="A4828" s="2" t="s">
        <v>10329</v>
      </c>
      <c r="B4828" s="2" t="s">
        <v>10330</v>
      </c>
      <c r="C4828" s="2" t="s">
        <v>508</v>
      </c>
      <c r="D4828" s="2" t="s">
        <v>118</v>
      </c>
      <c r="E4828" s="2" t="s">
        <v>394</v>
      </c>
      <c r="F4828" s="2">
        <v>56</v>
      </c>
      <c r="G4828" s="2" t="s">
        <v>83</v>
      </c>
      <c r="H4828" s="2" t="s">
        <v>119</v>
      </c>
      <c r="I4828" s="2" t="s">
        <v>43</v>
      </c>
      <c r="J4828" s="3">
        <v>45762</v>
      </c>
      <c r="K4828" s="3">
        <v>45782</v>
      </c>
      <c r="L4828" s="2" t="s">
        <v>40</v>
      </c>
      <c r="M4828" s="2" t="s">
        <v>111</v>
      </c>
      <c r="N4828" s="2" t="s">
        <v>120</v>
      </c>
      <c r="O4828" s="4">
        <v>1210000</v>
      </c>
      <c r="P4828" s="4">
        <v>233000</v>
      </c>
      <c r="Q4828" s="4">
        <v>977000</v>
      </c>
      <c r="R4828" s="2">
        <v>18</v>
      </c>
      <c r="S4828" s="5">
        <v>13.02</v>
      </c>
      <c r="T4828" s="4">
        <v>64878.23</v>
      </c>
      <c r="U4828" s="2" t="s">
        <v>73</v>
      </c>
      <c r="V4828" s="2" t="s">
        <v>74</v>
      </c>
      <c r="W4828" s="4">
        <v>973173.45</v>
      </c>
      <c r="X4828" s="4">
        <v>194634.65</v>
      </c>
      <c r="Y4828" s="4">
        <v>1167808.1000000001</v>
      </c>
      <c r="Z4828" s="2">
        <v>0</v>
      </c>
      <c r="AA4828" s="2" t="s">
        <v>56</v>
      </c>
      <c r="AB4828" s="2" t="s">
        <v>15732</v>
      </c>
      <c r="AC4828" s="2" t="s">
        <v>87</v>
      </c>
      <c r="AD4828" s="2" t="s">
        <v>76</v>
      </c>
      <c r="AE4828" s="5">
        <v>80.739999999999995</v>
      </c>
      <c r="AF4828" s="2">
        <v>0</v>
      </c>
      <c r="AG4828" s="2" t="s">
        <v>77</v>
      </c>
      <c r="AH4828" s="2">
        <v>20</v>
      </c>
      <c r="AI4828" s="6" t="str">
        <f t="shared" si="225"/>
        <v>55-64</v>
      </c>
      <c r="AJ4828" s="11">
        <f>YEAR(tbl_LoanData[[#This Row],[Application Date]])</f>
        <v>2025</v>
      </c>
      <c r="AK4828" s="11" t="str">
        <f>TEXT(tbl_LoanData[[#This Row],[Application Date]],"MMMM")</f>
        <v>April</v>
      </c>
      <c r="AL4828" s="12">
        <f>DATE(YEAR(tbl_LoanData[[#This Row],[Application Date]]),MONTH(tbl_LoanData[[#This Row],[Application Date]]),1)</f>
        <v>45748</v>
      </c>
      <c r="AM4828" s="14">
        <f ca="1">IF(AND(tbl_LoanData[[#This Row],[Application Date]]&gt;=EOMONTH(TODAY(),-1)+1,tbl_LoanData[[#This Row],[Application Date]]&lt;=TODAY()),tbl_LoanData[[#This Row],[Loan Amount]],0)</f>
        <v>0</v>
      </c>
      <c r="AN4828" s="14">
        <f>tbl_LoanData[[#This Row],[Amount Paid]]-(Q4828-X4828)</f>
        <v>190808.09999999998</v>
      </c>
      <c r="AO4828" s="14">
        <f>IF(tbl_LoanData[[#This Row],[Application Status]]="Approved",1,0)</f>
        <v>1</v>
      </c>
      <c r="AP4828" s="22" t="str">
        <f t="shared" ca="1" si="226"/>
        <v/>
      </c>
      <c r="AQ4828" s="22" t="str">
        <f t="shared" ca="1" si="227"/>
        <v/>
      </c>
    </row>
    <row r="4829" spans="1:43" ht="14.4" customHeight="1" x14ac:dyDescent="0.3">
      <c r="A4829" s="2" t="s">
        <v>10389</v>
      </c>
      <c r="B4829" s="2" t="s">
        <v>10390</v>
      </c>
      <c r="C4829" s="2" t="s">
        <v>277</v>
      </c>
      <c r="D4829" s="2" t="s">
        <v>182</v>
      </c>
      <c r="E4829" s="2" t="s">
        <v>284</v>
      </c>
      <c r="F4829" s="2">
        <v>45</v>
      </c>
      <c r="G4829" s="2" t="s">
        <v>83</v>
      </c>
      <c r="H4829" s="2" t="s">
        <v>307</v>
      </c>
      <c r="I4829" s="2" t="s">
        <v>43</v>
      </c>
      <c r="J4829" s="3">
        <v>45760</v>
      </c>
      <c r="K4829" s="3">
        <v>45779</v>
      </c>
      <c r="L4829" s="2" t="s">
        <v>38</v>
      </c>
      <c r="M4829" s="2" t="s">
        <v>111</v>
      </c>
      <c r="N4829" s="2" t="s">
        <v>112</v>
      </c>
      <c r="O4829" s="4">
        <v>1255000</v>
      </c>
      <c r="P4829" s="4">
        <v>156600</v>
      </c>
      <c r="Q4829" s="4">
        <v>1098400</v>
      </c>
      <c r="R4829" s="2">
        <v>48</v>
      </c>
      <c r="S4829" s="5">
        <v>14.42</v>
      </c>
      <c r="T4829" s="4">
        <v>36082.44</v>
      </c>
      <c r="U4829" s="2" t="s">
        <v>73</v>
      </c>
      <c r="V4829" s="2" t="s">
        <v>74</v>
      </c>
      <c r="W4829" s="4">
        <v>541236.6</v>
      </c>
      <c r="X4829" s="4">
        <v>1190720.52</v>
      </c>
      <c r="Y4829" s="4">
        <v>1731957.12</v>
      </c>
      <c r="Z4829" s="2">
        <v>0</v>
      </c>
      <c r="AA4829" s="2" t="s">
        <v>56</v>
      </c>
      <c r="AB4829" s="2" t="s">
        <v>15729</v>
      </c>
      <c r="AC4829" s="2" t="s">
        <v>87</v>
      </c>
      <c r="AD4829" s="2" t="s">
        <v>76</v>
      </c>
      <c r="AE4829" s="5">
        <v>87.52</v>
      </c>
      <c r="AF4829" s="2">
        <v>0</v>
      </c>
      <c r="AG4829" s="2" t="s">
        <v>77</v>
      </c>
      <c r="AH4829" s="2">
        <v>19</v>
      </c>
      <c r="AI4829" s="6" t="str">
        <f t="shared" si="225"/>
        <v>45-54</v>
      </c>
      <c r="AJ4829" s="11">
        <f>YEAR(tbl_LoanData[[#This Row],[Application Date]])</f>
        <v>2025</v>
      </c>
      <c r="AK4829" s="11" t="str">
        <f>TEXT(tbl_LoanData[[#This Row],[Application Date]],"MMMM")</f>
        <v>April</v>
      </c>
      <c r="AL4829" s="12">
        <f>DATE(YEAR(tbl_LoanData[[#This Row],[Application Date]]),MONTH(tbl_LoanData[[#This Row],[Application Date]]),1)</f>
        <v>45748</v>
      </c>
      <c r="AM4829" s="14">
        <f ca="1">IF(AND(tbl_LoanData[[#This Row],[Application Date]]&gt;=EOMONTH(TODAY(),-1)+1,tbl_LoanData[[#This Row],[Application Date]]&lt;=TODAY()),tbl_LoanData[[#This Row],[Loan Amount]],0)</f>
        <v>0</v>
      </c>
      <c r="AN4829" s="14">
        <f>tbl_LoanData[[#This Row],[Amount Paid]]-(Q4829-X4829)</f>
        <v>633557.12</v>
      </c>
      <c r="AO4829" s="14">
        <f>IF(tbl_LoanData[[#This Row],[Application Status]]="Approved",1,0)</f>
        <v>1</v>
      </c>
      <c r="AP4829" s="22" t="str">
        <f t="shared" ca="1" si="226"/>
        <v/>
      </c>
      <c r="AQ4829" s="22" t="str">
        <f t="shared" ca="1" si="227"/>
        <v/>
      </c>
    </row>
    <row r="4830" spans="1:43" ht="14.4" customHeight="1" x14ac:dyDescent="0.3">
      <c r="A4830" s="2" t="s">
        <v>10557</v>
      </c>
      <c r="B4830" s="2" t="s">
        <v>10558</v>
      </c>
      <c r="C4830" s="2" t="s">
        <v>292</v>
      </c>
      <c r="D4830" s="2" t="s">
        <v>81</v>
      </c>
      <c r="E4830" s="2" t="s">
        <v>311</v>
      </c>
      <c r="F4830" s="2">
        <v>28</v>
      </c>
      <c r="G4830" s="2" t="s">
        <v>83</v>
      </c>
      <c r="H4830" s="2" t="s">
        <v>398</v>
      </c>
      <c r="I4830" s="2" t="s">
        <v>46</v>
      </c>
      <c r="J4830" s="3">
        <v>45762</v>
      </c>
      <c r="K4830" s="3">
        <v>45782</v>
      </c>
      <c r="L4830" s="2" t="s">
        <v>37</v>
      </c>
      <c r="M4830" s="2" t="s">
        <v>104</v>
      </c>
      <c r="N4830" s="2" t="s">
        <v>192</v>
      </c>
      <c r="O4830" s="4">
        <v>120000</v>
      </c>
      <c r="P4830" s="4">
        <v>25200</v>
      </c>
      <c r="Q4830" s="4">
        <v>94800</v>
      </c>
      <c r="R4830" s="2">
        <v>36</v>
      </c>
      <c r="S4830" s="5">
        <v>11.03</v>
      </c>
      <c r="T4830" s="4">
        <v>3504.7</v>
      </c>
      <c r="U4830" s="2" t="s">
        <v>73</v>
      </c>
      <c r="V4830" s="2" t="s">
        <v>74</v>
      </c>
      <c r="W4830" s="4">
        <v>45561.1</v>
      </c>
      <c r="X4830" s="4">
        <v>80608.22</v>
      </c>
      <c r="Y4830" s="4">
        <v>126169.32</v>
      </c>
      <c r="Z4830" s="2">
        <v>56</v>
      </c>
      <c r="AA4830" s="2" t="s">
        <v>58</v>
      </c>
      <c r="AB4830" s="2" t="s">
        <v>15734</v>
      </c>
      <c r="AC4830" s="2" t="s">
        <v>121</v>
      </c>
      <c r="AD4830" s="2" t="s">
        <v>76</v>
      </c>
      <c r="AE4830" s="5">
        <v>79</v>
      </c>
      <c r="AF4830" s="2">
        <v>2</v>
      </c>
      <c r="AG4830" s="2" t="s">
        <v>15718</v>
      </c>
      <c r="AH4830" s="2">
        <v>20</v>
      </c>
      <c r="AI4830" s="6" t="str">
        <f t="shared" si="225"/>
        <v>25-34</v>
      </c>
      <c r="AJ4830" s="11">
        <f>YEAR(tbl_LoanData[[#This Row],[Application Date]])</f>
        <v>2025</v>
      </c>
      <c r="AK4830" s="11" t="str">
        <f>TEXT(tbl_LoanData[[#This Row],[Application Date]],"MMMM")</f>
        <v>April</v>
      </c>
      <c r="AL4830" s="12">
        <f>DATE(YEAR(tbl_LoanData[[#This Row],[Application Date]]),MONTH(tbl_LoanData[[#This Row],[Application Date]]),1)</f>
        <v>45748</v>
      </c>
      <c r="AM4830" s="14">
        <f ca="1">IF(AND(tbl_LoanData[[#This Row],[Application Date]]&gt;=EOMONTH(TODAY(),-1)+1,tbl_LoanData[[#This Row],[Application Date]]&lt;=TODAY()),tbl_LoanData[[#This Row],[Loan Amount]],0)</f>
        <v>0</v>
      </c>
      <c r="AN4830" s="14">
        <f>tbl_LoanData[[#This Row],[Amount Paid]]-(Q4830-X4830)</f>
        <v>31369.32</v>
      </c>
      <c r="AO4830" s="14">
        <f>IF(tbl_LoanData[[#This Row],[Application Status]]="Approved",1,0)</f>
        <v>1</v>
      </c>
      <c r="AP4830" s="22" t="str">
        <f t="shared" ca="1" si="226"/>
        <v/>
      </c>
      <c r="AQ4830" s="22" t="str">
        <f t="shared" ca="1" si="227"/>
        <v/>
      </c>
    </row>
    <row r="4831" spans="1:43" ht="14.4" customHeight="1" x14ac:dyDescent="0.3">
      <c r="A4831" s="2" t="s">
        <v>10719</v>
      </c>
      <c r="B4831" s="2" t="s">
        <v>10720</v>
      </c>
      <c r="C4831" s="2" t="s">
        <v>171</v>
      </c>
      <c r="D4831" s="2" t="s">
        <v>117</v>
      </c>
      <c r="E4831" s="2" t="s">
        <v>293</v>
      </c>
      <c r="F4831" s="2">
        <v>62</v>
      </c>
      <c r="G4831" s="2" t="s">
        <v>69</v>
      </c>
      <c r="H4831" s="2" t="s">
        <v>217</v>
      </c>
      <c r="I4831" s="2" t="s">
        <v>46</v>
      </c>
      <c r="J4831" s="3">
        <v>45764</v>
      </c>
      <c r="K4831" s="3">
        <v>45784</v>
      </c>
      <c r="L4831" s="2" t="s">
        <v>39</v>
      </c>
      <c r="M4831" s="2" t="s">
        <v>85</v>
      </c>
      <c r="N4831" s="2" t="s">
        <v>178</v>
      </c>
      <c r="O4831" s="4">
        <v>1912000</v>
      </c>
      <c r="P4831" s="4">
        <v>494200</v>
      </c>
      <c r="Q4831" s="4">
        <v>1417800</v>
      </c>
      <c r="R4831" s="2">
        <v>12</v>
      </c>
      <c r="S4831" s="5">
        <v>13.88</v>
      </c>
      <c r="T4831" s="4">
        <v>134549.22</v>
      </c>
      <c r="U4831" s="2" t="s">
        <v>73</v>
      </c>
      <c r="V4831" s="2" t="s">
        <v>33</v>
      </c>
      <c r="W4831" s="4">
        <v>1614590.64</v>
      </c>
      <c r="X4831" s="4">
        <v>0</v>
      </c>
      <c r="Y4831" s="4">
        <v>1614590.64</v>
      </c>
      <c r="Z4831" s="2">
        <v>0</v>
      </c>
      <c r="AA4831" s="2" t="s">
        <v>56</v>
      </c>
      <c r="AB4831" s="2" t="s">
        <v>15734</v>
      </c>
      <c r="AC4831" s="2" t="s">
        <v>360</v>
      </c>
      <c r="AD4831" s="2" t="s">
        <v>76</v>
      </c>
      <c r="AE4831" s="5">
        <v>74.150000000000006</v>
      </c>
      <c r="AF4831" s="2">
        <v>0</v>
      </c>
      <c r="AG4831" s="2" t="s">
        <v>77</v>
      </c>
      <c r="AH4831" s="2">
        <v>20</v>
      </c>
      <c r="AI4831" s="6" t="str">
        <f t="shared" si="225"/>
        <v>55-64</v>
      </c>
      <c r="AJ4831" s="11">
        <f>YEAR(tbl_LoanData[[#This Row],[Application Date]])</f>
        <v>2025</v>
      </c>
      <c r="AK4831" s="11" t="str">
        <f>TEXT(tbl_LoanData[[#This Row],[Application Date]],"MMMM")</f>
        <v>April</v>
      </c>
      <c r="AL4831" s="12">
        <f>DATE(YEAR(tbl_LoanData[[#This Row],[Application Date]]),MONTH(tbl_LoanData[[#This Row],[Application Date]]),1)</f>
        <v>45748</v>
      </c>
      <c r="AM4831" s="14">
        <f ca="1">IF(AND(tbl_LoanData[[#This Row],[Application Date]]&gt;=EOMONTH(TODAY(),-1)+1,tbl_LoanData[[#This Row],[Application Date]]&lt;=TODAY()),tbl_LoanData[[#This Row],[Loan Amount]],0)</f>
        <v>0</v>
      </c>
      <c r="AN4831" s="14">
        <f>tbl_LoanData[[#This Row],[Amount Paid]]-(Q4831-X4831)</f>
        <v>196790.6399999999</v>
      </c>
      <c r="AO4831" s="14">
        <f>IF(tbl_LoanData[[#This Row],[Application Status]]="Approved",1,0)</f>
        <v>1</v>
      </c>
      <c r="AP4831" s="22" t="str">
        <f t="shared" ca="1" si="226"/>
        <v/>
      </c>
      <c r="AQ4831" s="22" t="str">
        <f t="shared" ca="1" si="227"/>
        <v/>
      </c>
    </row>
    <row r="4832" spans="1:43" ht="14.4" customHeight="1" x14ac:dyDescent="0.3">
      <c r="A4832" s="2" t="s">
        <v>10931</v>
      </c>
      <c r="B4832" s="2" t="s">
        <v>10932</v>
      </c>
      <c r="C4832" s="2" t="s">
        <v>310</v>
      </c>
      <c r="D4832" s="2" t="s">
        <v>102</v>
      </c>
      <c r="E4832" s="2" t="s">
        <v>91</v>
      </c>
      <c r="F4832" s="2">
        <v>46</v>
      </c>
      <c r="G4832" s="2" t="s">
        <v>69</v>
      </c>
      <c r="H4832" s="2" t="s">
        <v>143</v>
      </c>
      <c r="I4832" s="2" t="s">
        <v>46</v>
      </c>
      <c r="J4832" s="3">
        <v>45757</v>
      </c>
      <c r="K4832" s="3">
        <v>45766</v>
      </c>
      <c r="L4832" s="2" t="s">
        <v>40</v>
      </c>
      <c r="M4832" s="2" t="s">
        <v>94</v>
      </c>
      <c r="N4832" s="2" t="s">
        <v>95</v>
      </c>
      <c r="O4832" s="4">
        <v>851000</v>
      </c>
      <c r="P4832" s="4">
        <v>234600</v>
      </c>
      <c r="Q4832" s="4">
        <v>616400</v>
      </c>
      <c r="R4832" s="2">
        <v>12</v>
      </c>
      <c r="S4832" s="5">
        <v>12.2</v>
      </c>
      <c r="T4832" s="4">
        <v>57633.4</v>
      </c>
      <c r="U4832" s="2" t="s">
        <v>73</v>
      </c>
      <c r="V4832" s="2" t="s">
        <v>33</v>
      </c>
      <c r="W4832" s="4">
        <v>691600.8</v>
      </c>
      <c r="X4832" s="4">
        <v>0</v>
      </c>
      <c r="Y4832" s="4">
        <v>691600.8</v>
      </c>
      <c r="Z4832" s="2">
        <v>0</v>
      </c>
      <c r="AA4832" s="2" t="s">
        <v>56</v>
      </c>
      <c r="AB4832" s="2" t="s">
        <v>15735</v>
      </c>
      <c r="AC4832" s="2" t="s">
        <v>146</v>
      </c>
      <c r="AD4832" s="2" t="s">
        <v>76</v>
      </c>
      <c r="AE4832" s="5">
        <v>72.430000000000007</v>
      </c>
      <c r="AF4832" s="2">
        <v>0</v>
      </c>
      <c r="AG4832" s="2" t="s">
        <v>77</v>
      </c>
      <c r="AH4832" s="2">
        <v>9</v>
      </c>
      <c r="AI4832" s="6" t="str">
        <f t="shared" si="225"/>
        <v>45-54</v>
      </c>
      <c r="AJ4832" s="11">
        <f>YEAR(tbl_LoanData[[#This Row],[Application Date]])</f>
        <v>2025</v>
      </c>
      <c r="AK4832" s="11" t="str">
        <f>TEXT(tbl_LoanData[[#This Row],[Application Date]],"MMMM")</f>
        <v>April</v>
      </c>
      <c r="AL4832" s="12">
        <f>DATE(YEAR(tbl_LoanData[[#This Row],[Application Date]]),MONTH(tbl_LoanData[[#This Row],[Application Date]]),1)</f>
        <v>45748</v>
      </c>
      <c r="AM4832" s="14">
        <f ca="1">IF(AND(tbl_LoanData[[#This Row],[Application Date]]&gt;=EOMONTH(TODAY(),-1)+1,tbl_LoanData[[#This Row],[Application Date]]&lt;=TODAY()),tbl_LoanData[[#This Row],[Loan Amount]],0)</f>
        <v>0</v>
      </c>
      <c r="AN4832" s="14">
        <f>tbl_LoanData[[#This Row],[Amount Paid]]-(Q4832-X4832)</f>
        <v>75200.800000000047</v>
      </c>
      <c r="AO4832" s="14">
        <f>IF(tbl_LoanData[[#This Row],[Application Status]]="Approved",1,0)</f>
        <v>1</v>
      </c>
      <c r="AP4832" s="22" t="str">
        <f t="shared" ca="1" si="226"/>
        <v/>
      </c>
      <c r="AQ4832" s="22" t="str">
        <f t="shared" ca="1" si="227"/>
        <v/>
      </c>
    </row>
    <row r="4833" spans="1:43" x14ac:dyDescent="0.3">
      <c r="A4833" s="2" t="s">
        <v>10979</v>
      </c>
      <c r="B4833" s="2" t="s">
        <v>10980</v>
      </c>
      <c r="C4833" s="2" t="s">
        <v>281</v>
      </c>
      <c r="D4833" s="2" t="s">
        <v>118</v>
      </c>
      <c r="E4833" s="2" t="s">
        <v>182</v>
      </c>
      <c r="F4833" s="2">
        <v>55</v>
      </c>
      <c r="G4833" s="2" t="s">
        <v>83</v>
      </c>
      <c r="H4833" s="2" t="s">
        <v>191</v>
      </c>
      <c r="I4833" s="2" t="s">
        <v>51</v>
      </c>
      <c r="J4833" s="3">
        <v>45754</v>
      </c>
      <c r="K4833" s="3"/>
      <c r="L4833" s="2" t="s">
        <v>37</v>
      </c>
      <c r="M4833" s="2" t="s">
        <v>94</v>
      </c>
      <c r="N4833" s="2" t="s">
        <v>436</v>
      </c>
      <c r="O4833" s="4">
        <v>157000</v>
      </c>
      <c r="P4833" s="4">
        <v>37700</v>
      </c>
      <c r="Q4833" s="4">
        <v>119300</v>
      </c>
      <c r="R4833" s="2">
        <v>36</v>
      </c>
      <c r="S4833" s="5">
        <v>12.62</v>
      </c>
      <c r="T4833" s="4">
        <v>4568.53</v>
      </c>
      <c r="U4833" s="2" t="s">
        <v>96</v>
      </c>
      <c r="V4833" s="2" t="s">
        <v>97</v>
      </c>
      <c r="W4833" s="4">
        <v>0</v>
      </c>
      <c r="X4833" s="4">
        <v>0</v>
      </c>
      <c r="Y4833" s="4">
        <v>164466.98000000001</v>
      </c>
      <c r="Z4833" s="2">
        <v>0</v>
      </c>
      <c r="AA4833" s="2" t="s">
        <v>97</v>
      </c>
      <c r="AB4833" s="2" t="s">
        <v>15730</v>
      </c>
      <c r="AC4833" s="2" t="s">
        <v>106</v>
      </c>
      <c r="AD4833" s="2" t="s">
        <v>76</v>
      </c>
      <c r="AE4833" s="5">
        <v>75.989999999999995</v>
      </c>
      <c r="AF4833" s="2">
        <v>0</v>
      </c>
      <c r="AG4833" s="2" t="s">
        <v>97</v>
      </c>
      <c r="AH4833" s="2"/>
      <c r="AI4833" s="6" t="str">
        <f t="shared" si="225"/>
        <v>55-64</v>
      </c>
      <c r="AJ4833" s="11">
        <f>YEAR(tbl_LoanData[[#This Row],[Application Date]])</f>
        <v>2025</v>
      </c>
      <c r="AK4833" s="11" t="str">
        <f>TEXT(tbl_LoanData[[#This Row],[Application Date]],"MMMM")</f>
        <v>April</v>
      </c>
      <c r="AL4833" s="12">
        <f>DATE(YEAR(tbl_LoanData[[#This Row],[Application Date]]),MONTH(tbl_LoanData[[#This Row],[Application Date]]),1)</f>
        <v>45748</v>
      </c>
      <c r="AM4833" s="14">
        <f ca="1">IF(AND(tbl_LoanData[[#This Row],[Application Date]]&gt;=EOMONTH(TODAY(),-1)+1,tbl_LoanData[[#This Row],[Application Date]]&lt;=TODAY()),tbl_LoanData[[#This Row],[Loan Amount]],0)</f>
        <v>0</v>
      </c>
      <c r="AN4833" s="14">
        <f>tbl_LoanData[[#This Row],[Amount Paid]]-(Q4833-X4833)</f>
        <v>-119300</v>
      </c>
      <c r="AO4833" s="14">
        <f>IF(tbl_LoanData[[#This Row],[Application Status]]="Approved",1,0)</f>
        <v>0</v>
      </c>
      <c r="AP4833" s="22" t="str">
        <f t="shared" ca="1" si="226"/>
        <v/>
      </c>
      <c r="AQ4833" s="22" t="str">
        <f t="shared" ca="1" si="227"/>
        <v/>
      </c>
    </row>
    <row r="4834" spans="1:43" ht="14.4" customHeight="1" x14ac:dyDescent="0.3">
      <c r="A4834" s="2" t="s">
        <v>11017</v>
      </c>
      <c r="B4834" s="2" t="s">
        <v>11018</v>
      </c>
      <c r="C4834" s="2" t="s">
        <v>413</v>
      </c>
      <c r="D4834" s="2" t="s">
        <v>161</v>
      </c>
      <c r="E4834" s="2" t="s">
        <v>142</v>
      </c>
      <c r="F4834" s="2">
        <v>28</v>
      </c>
      <c r="G4834" s="2" t="s">
        <v>83</v>
      </c>
      <c r="H4834" s="2" t="s">
        <v>313</v>
      </c>
      <c r="I4834" s="2" t="s">
        <v>44</v>
      </c>
      <c r="J4834" s="3">
        <v>45760</v>
      </c>
      <c r="K4834" s="3">
        <v>45774</v>
      </c>
      <c r="L4834" s="2" t="s">
        <v>40</v>
      </c>
      <c r="M4834" s="2" t="s">
        <v>94</v>
      </c>
      <c r="N4834" s="2" t="s">
        <v>95</v>
      </c>
      <c r="O4834" s="4">
        <v>1172000</v>
      </c>
      <c r="P4834" s="4">
        <v>444200</v>
      </c>
      <c r="Q4834" s="4">
        <v>727800</v>
      </c>
      <c r="R4834" s="2">
        <v>12</v>
      </c>
      <c r="S4834" s="5">
        <v>12.45</v>
      </c>
      <c r="T4834" s="4">
        <v>68200.92</v>
      </c>
      <c r="U4834" s="2" t="s">
        <v>73</v>
      </c>
      <c r="V4834" s="2" t="s">
        <v>33</v>
      </c>
      <c r="W4834" s="4">
        <v>818411.1</v>
      </c>
      <c r="X4834" s="4">
        <v>0</v>
      </c>
      <c r="Y4834" s="4">
        <v>818411.1</v>
      </c>
      <c r="Z4834" s="2">
        <v>0</v>
      </c>
      <c r="AA4834" s="2" t="s">
        <v>56</v>
      </c>
      <c r="AB4834" s="2" t="s">
        <v>15728</v>
      </c>
      <c r="AC4834" s="2" t="s">
        <v>106</v>
      </c>
      <c r="AD4834" s="2" t="s">
        <v>76</v>
      </c>
      <c r="AE4834" s="5">
        <v>62.1</v>
      </c>
      <c r="AF4834" s="2">
        <v>0</v>
      </c>
      <c r="AG4834" s="2" t="s">
        <v>77</v>
      </c>
      <c r="AH4834" s="2">
        <v>14</v>
      </c>
      <c r="AI4834" s="6" t="str">
        <f t="shared" si="225"/>
        <v>25-34</v>
      </c>
      <c r="AJ4834" s="11">
        <f>YEAR(tbl_LoanData[[#This Row],[Application Date]])</f>
        <v>2025</v>
      </c>
      <c r="AK4834" s="11" t="str">
        <f>TEXT(tbl_LoanData[[#This Row],[Application Date]],"MMMM")</f>
        <v>April</v>
      </c>
      <c r="AL4834" s="12">
        <f>DATE(YEAR(tbl_LoanData[[#This Row],[Application Date]]),MONTH(tbl_LoanData[[#This Row],[Application Date]]),1)</f>
        <v>45748</v>
      </c>
      <c r="AM4834" s="14">
        <f ca="1">IF(AND(tbl_LoanData[[#This Row],[Application Date]]&gt;=EOMONTH(TODAY(),-1)+1,tbl_LoanData[[#This Row],[Application Date]]&lt;=TODAY()),tbl_LoanData[[#This Row],[Loan Amount]],0)</f>
        <v>0</v>
      </c>
      <c r="AN4834" s="14">
        <f>tbl_LoanData[[#This Row],[Amount Paid]]-(Q4834-X4834)</f>
        <v>90611.099999999977</v>
      </c>
      <c r="AO4834" s="14">
        <f>IF(tbl_LoanData[[#This Row],[Application Status]]="Approved",1,0)</f>
        <v>1</v>
      </c>
      <c r="AP4834" s="22" t="str">
        <f t="shared" ca="1" si="226"/>
        <v/>
      </c>
      <c r="AQ4834" s="22" t="str">
        <f t="shared" ca="1" si="227"/>
        <v/>
      </c>
    </row>
    <row r="4835" spans="1:43" x14ac:dyDescent="0.3">
      <c r="A4835" s="2" t="s">
        <v>11325</v>
      </c>
      <c r="B4835" s="2" t="s">
        <v>11326</v>
      </c>
      <c r="C4835" s="2" t="s">
        <v>155</v>
      </c>
      <c r="D4835" s="2" t="s">
        <v>182</v>
      </c>
      <c r="E4835" s="2" t="s">
        <v>118</v>
      </c>
      <c r="F4835" s="2">
        <v>52</v>
      </c>
      <c r="G4835" s="2" t="s">
        <v>83</v>
      </c>
      <c r="H4835" s="2" t="s">
        <v>244</v>
      </c>
      <c r="I4835" s="2" t="s">
        <v>48</v>
      </c>
      <c r="J4835" s="3">
        <v>45765</v>
      </c>
      <c r="K4835" s="3">
        <v>45779</v>
      </c>
      <c r="L4835" s="2" t="s">
        <v>36</v>
      </c>
      <c r="M4835" s="2" t="s">
        <v>111</v>
      </c>
      <c r="N4835" s="2" t="s">
        <v>350</v>
      </c>
      <c r="O4835" s="4">
        <v>1973000</v>
      </c>
      <c r="P4835" s="4">
        <v>679300</v>
      </c>
      <c r="Q4835" s="4">
        <v>1293700</v>
      </c>
      <c r="R4835" s="2">
        <v>48</v>
      </c>
      <c r="S4835" s="5">
        <v>8.33</v>
      </c>
      <c r="T4835" s="4">
        <v>35932.519999999997</v>
      </c>
      <c r="U4835" s="2" t="s">
        <v>73</v>
      </c>
      <c r="V4835" s="2" t="s">
        <v>74</v>
      </c>
      <c r="W4835" s="4">
        <v>538987.80000000005</v>
      </c>
      <c r="X4835" s="4">
        <v>1185773.04</v>
      </c>
      <c r="Y4835" s="4">
        <v>1724760.84</v>
      </c>
      <c r="Z4835" s="2">
        <v>0</v>
      </c>
      <c r="AA4835" s="2" t="s">
        <v>56</v>
      </c>
      <c r="AB4835" s="2" t="s">
        <v>15734</v>
      </c>
      <c r="AC4835" s="2" t="s">
        <v>106</v>
      </c>
      <c r="AD4835" s="2" t="s">
        <v>76</v>
      </c>
      <c r="AE4835" s="5">
        <v>65.569999999999993</v>
      </c>
      <c r="AF4835" s="2">
        <v>0</v>
      </c>
      <c r="AG4835" s="2" t="s">
        <v>77</v>
      </c>
      <c r="AH4835" s="2">
        <v>14</v>
      </c>
      <c r="AI4835" s="6" t="str">
        <f t="shared" si="225"/>
        <v>45-54</v>
      </c>
      <c r="AJ4835" s="11">
        <f>YEAR(tbl_LoanData[[#This Row],[Application Date]])</f>
        <v>2025</v>
      </c>
      <c r="AK4835" s="11" t="str">
        <f>TEXT(tbl_LoanData[[#This Row],[Application Date]],"MMMM")</f>
        <v>April</v>
      </c>
      <c r="AL4835" s="12">
        <f>DATE(YEAR(tbl_LoanData[[#This Row],[Application Date]]),MONTH(tbl_LoanData[[#This Row],[Application Date]]),1)</f>
        <v>45748</v>
      </c>
      <c r="AM4835" s="14">
        <f ca="1">IF(AND(tbl_LoanData[[#This Row],[Application Date]]&gt;=EOMONTH(TODAY(),-1)+1,tbl_LoanData[[#This Row],[Application Date]]&lt;=TODAY()),tbl_LoanData[[#This Row],[Loan Amount]],0)</f>
        <v>0</v>
      </c>
      <c r="AN4835" s="14">
        <f>tbl_LoanData[[#This Row],[Amount Paid]]-(Q4835-X4835)</f>
        <v>431060.84000000008</v>
      </c>
      <c r="AO4835" s="14">
        <f>IF(tbl_LoanData[[#This Row],[Application Status]]="Approved",1,0)</f>
        <v>1</v>
      </c>
      <c r="AP4835" s="22" t="str">
        <f t="shared" ca="1" si="226"/>
        <v/>
      </c>
      <c r="AQ4835" s="22" t="str">
        <f t="shared" ca="1" si="227"/>
        <v/>
      </c>
    </row>
    <row r="4836" spans="1:43" ht="14.4" customHeight="1" x14ac:dyDescent="0.3">
      <c r="A4836" s="2" t="s">
        <v>11471</v>
      </c>
      <c r="B4836" s="2" t="s">
        <v>11472</v>
      </c>
      <c r="C4836" s="2" t="s">
        <v>331</v>
      </c>
      <c r="D4836" s="2" t="s">
        <v>142</v>
      </c>
      <c r="E4836" s="2" t="s">
        <v>134</v>
      </c>
      <c r="F4836" s="2">
        <v>36</v>
      </c>
      <c r="G4836" s="2" t="s">
        <v>83</v>
      </c>
      <c r="H4836" s="2" t="s">
        <v>156</v>
      </c>
      <c r="I4836" s="2" t="s">
        <v>45</v>
      </c>
      <c r="J4836" s="3">
        <v>45751</v>
      </c>
      <c r="K4836" s="3">
        <v>45766</v>
      </c>
      <c r="L4836" s="2" t="s">
        <v>40</v>
      </c>
      <c r="M4836" s="2" t="s">
        <v>157</v>
      </c>
      <c r="N4836" s="2" t="s">
        <v>299</v>
      </c>
      <c r="O4836" s="4">
        <v>1369000</v>
      </c>
      <c r="P4836" s="4">
        <v>192300</v>
      </c>
      <c r="Q4836" s="4">
        <v>1176700</v>
      </c>
      <c r="R4836" s="2">
        <v>48</v>
      </c>
      <c r="S4836" s="5">
        <v>13.38</v>
      </c>
      <c r="T4836" s="4">
        <v>37634.79</v>
      </c>
      <c r="U4836" s="2" t="s">
        <v>73</v>
      </c>
      <c r="V4836" s="2" t="s">
        <v>74</v>
      </c>
      <c r="W4836" s="4">
        <v>602156.64</v>
      </c>
      <c r="X4836" s="4">
        <v>1204313.2</v>
      </c>
      <c r="Y4836" s="4">
        <v>1806469.84</v>
      </c>
      <c r="Z4836" s="2">
        <v>0</v>
      </c>
      <c r="AA4836" s="2" t="s">
        <v>56</v>
      </c>
      <c r="AB4836" s="2" t="s">
        <v>15729</v>
      </c>
      <c r="AC4836" s="2" t="s">
        <v>75</v>
      </c>
      <c r="AD4836" s="2" t="s">
        <v>76</v>
      </c>
      <c r="AE4836" s="5">
        <v>85.95</v>
      </c>
      <c r="AF4836" s="2">
        <v>0</v>
      </c>
      <c r="AG4836" s="2" t="s">
        <v>77</v>
      </c>
      <c r="AH4836" s="2">
        <v>15</v>
      </c>
      <c r="AI4836" s="6" t="str">
        <f t="shared" si="225"/>
        <v>35-44</v>
      </c>
      <c r="AJ4836" s="11">
        <f>YEAR(tbl_LoanData[[#This Row],[Application Date]])</f>
        <v>2025</v>
      </c>
      <c r="AK4836" s="11" t="str">
        <f>TEXT(tbl_LoanData[[#This Row],[Application Date]],"MMMM")</f>
        <v>April</v>
      </c>
      <c r="AL4836" s="12">
        <f>DATE(YEAR(tbl_LoanData[[#This Row],[Application Date]]),MONTH(tbl_LoanData[[#This Row],[Application Date]]),1)</f>
        <v>45748</v>
      </c>
      <c r="AM4836" s="14">
        <f ca="1">IF(AND(tbl_LoanData[[#This Row],[Application Date]]&gt;=EOMONTH(TODAY(),-1)+1,tbl_LoanData[[#This Row],[Application Date]]&lt;=TODAY()),tbl_LoanData[[#This Row],[Loan Amount]],0)</f>
        <v>0</v>
      </c>
      <c r="AN4836" s="14">
        <f>tbl_LoanData[[#This Row],[Amount Paid]]-(Q4836-X4836)</f>
        <v>629769.84</v>
      </c>
      <c r="AO4836" s="14">
        <f>IF(tbl_LoanData[[#This Row],[Application Status]]="Approved",1,0)</f>
        <v>1</v>
      </c>
      <c r="AP4836" s="22" t="str">
        <f t="shared" ca="1" si="226"/>
        <v/>
      </c>
      <c r="AQ4836" s="22" t="str">
        <f t="shared" ca="1" si="227"/>
        <v/>
      </c>
    </row>
    <row r="4837" spans="1:43" ht="14.4" customHeight="1" x14ac:dyDescent="0.3">
      <c r="A4837" s="2" t="s">
        <v>11507</v>
      </c>
      <c r="B4837" s="2" t="s">
        <v>11508</v>
      </c>
      <c r="C4837" s="2" t="s">
        <v>66</v>
      </c>
      <c r="D4837" s="2" t="s">
        <v>176</v>
      </c>
      <c r="E4837" s="2" t="s">
        <v>465</v>
      </c>
      <c r="F4837" s="2">
        <v>29</v>
      </c>
      <c r="G4837" s="2" t="s">
        <v>69</v>
      </c>
      <c r="H4837" s="2" t="s">
        <v>205</v>
      </c>
      <c r="I4837" s="2" t="s">
        <v>49</v>
      </c>
      <c r="J4837" s="3">
        <v>45750</v>
      </c>
      <c r="K4837" s="3"/>
      <c r="L4837" s="2" t="s">
        <v>40</v>
      </c>
      <c r="M4837" s="2" t="s">
        <v>94</v>
      </c>
      <c r="N4837" s="2" t="s">
        <v>4</v>
      </c>
      <c r="O4837" s="4">
        <v>1505000</v>
      </c>
      <c r="P4837" s="4">
        <v>207300</v>
      </c>
      <c r="Q4837" s="4">
        <v>1297700</v>
      </c>
      <c r="R4837" s="2">
        <v>12</v>
      </c>
      <c r="S4837" s="5">
        <v>9.2799999999999994</v>
      </c>
      <c r="T4837" s="4">
        <v>118177.21</v>
      </c>
      <c r="U4837" s="2" t="s">
        <v>96</v>
      </c>
      <c r="V4837" s="2" t="s">
        <v>97</v>
      </c>
      <c r="W4837" s="4">
        <v>0</v>
      </c>
      <c r="X4837" s="4">
        <v>0</v>
      </c>
      <c r="Y4837" s="4">
        <v>1418126.56</v>
      </c>
      <c r="Z4837" s="2">
        <v>0</v>
      </c>
      <c r="AA4837" s="2" t="s">
        <v>97</v>
      </c>
      <c r="AB4837" s="2" t="s">
        <v>15734</v>
      </c>
      <c r="AC4837" s="2" t="s">
        <v>360</v>
      </c>
      <c r="AD4837" s="2" t="s">
        <v>76</v>
      </c>
      <c r="AE4837" s="5">
        <v>86.23</v>
      </c>
      <c r="AF4837" s="2">
        <v>0</v>
      </c>
      <c r="AG4837" s="2" t="s">
        <v>97</v>
      </c>
      <c r="AH4837" s="2"/>
      <c r="AI4837" s="6" t="str">
        <f t="shared" si="225"/>
        <v>25-34</v>
      </c>
      <c r="AJ4837" s="11">
        <f>YEAR(tbl_LoanData[[#This Row],[Application Date]])</f>
        <v>2025</v>
      </c>
      <c r="AK4837" s="11" t="str">
        <f>TEXT(tbl_LoanData[[#This Row],[Application Date]],"MMMM")</f>
        <v>April</v>
      </c>
      <c r="AL4837" s="12">
        <f>DATE(YEAR(tbl_LoanData[[#This Row],[Application Date]]),MONTH(tbl_LoanData[[#This Row],[Application Date]]),1)</f>
        <v>45748</v>
      </c>
      <c r="AM4837" s="14">
        <f ca="1">IF(AND(tbl_LoanData[[#This Row],[Application Date]]&gt;=EOMONTH(TODAY(),-1)+1,tbl_LoanData[[#This Row],[Application Date]]&lt;=TODAY()),tbl_LoanData[[#This Row],[Loan Amount]],0)</f>
        <v>0</v>
      </c>
      <c r="AN4837" s="14">
        <f>tbl_LoanData[[#This Row],[Amount Paid]]-(Q4837-X4837)</f>
        <v>-1297700</v>
      </c>
      <c r="AO4837" s="14">
        <f>IF(tbl_LoanData[[#This Row],[Application Status]]="Approved",1,0)</f>
        <v>0</v>
      </c>
      <c r="AP4837" s="22" t="str">
        <f t="shared" ca="1" si="226"/>
        <v/>
      </c>
      <c r="AQ4837" s="22" t="str">
        <f t="shared" ca="1" si="227"/>
        <v/>
      </c>
    </row>
    <row r="4838" spans="1:43" x14ac:dyDescent="0.3">
      <c r="A4838" s="2" t="s">
        <v>11601</v>
      </c>
      <c r="B4838" s="2" t="s">
        <v>11602</v>
      </c>
      <c r="C4838" s="2" t="s">
        <v>435</v>
      </c>
      <c r="D4838" s="2" t="s">
        <v>117</v>
      </c>
      <c r="E4838" s="2" t="s">
        <v>255</v>
      </c>
      <c r="F4838" s="2">
        <v>32</v>
      </c>
      <c r="G4838" s="2" t="s">
        <v>83</v>
      </c>
      <c r="H4838" s="2" t="s">
        <v>156</v>
      </c>
      <c r="I4838" s="2" t="s">
        <v>45</v>
      </c>
      <c r="J4838" s="3">
        <v>45773</v>
      </c>
      <c r="K4838" s="3">
        <v>45781</v>
      </c>
      <c r="L4838" s="2" t="s">
        <v>40</v>
      </c>
      <c r="M4838" s="2" t="s">
        <v>111</v>
      </c>
      <c r="N4838" s="2" t="s">
        <v>120</v>
      </c>
      <c r="O4838" s="4">
        <v>757000</v>
      </c>
      <c r="P4838" s="4">
        <v>126800</v>
      </c>
      <c r="Q4838" s="4">
        <v>630200</v>
      </c>
      <c r="R4838" s="2">
        <v>36</v>
      </c>
      <c r="S4838" s="5">
        <v>9.83</v>
      </c>
      <c r="T4838" s="4">
        <v>22667.94</v>
      </c>
      <c r="U4838" s="2" t="s">
        <v>73</v>
      </c>
      <c r="V4838" s="2" t="s">
        <v>74</v>
      </c>
      <c r="W4838" s="4">
        <v>340019.1</v>
      </c>
      <c r="X4838" s="4">
        <v>476026.88</v>
      </c>
      <c r="Y4838" s="4">
        <v>816045.98</v>
      </c>
      <c r="Z4838" s="2">
        <v>0</v>
      </c>
      <c r="AA4838" s="2" t="s">
        <v>56</v>
      </c>
      <c r="AB4838" s="2" t="s">
        <v>15732</v>
      </c>
      <c r="AC4838" s="2" t="s">
        <v>106</v>
      </c>
      <c r="AD4838" s="2" t="s">
        <v>76</v>
      </c>
      <c r="AE4838" s="5">
        <v>83.25</v>
      </c>
      <c r="AF4838" s="2">
        <v>0</v>
      </c>
      <c r="AG4838" s="2" t="s">
        <v>77</v>
      </c>
      <c r="AH4838" s="2">
        <v>8</v>
      </c>
      <c r="AI4838" s="6" t="str">
        <f t="shared" si="225"/>
        <v>25-34</v>
      </c>
      <c r="AJ4838" s="11">
        <f>YEAR(tbl_LoanData[[#This Row],[Application Date]])</f>
        <v>2025</v>
      </c>
      <c r="AK4838" s="11" t="str">
        <f>TEXT(tbl_LoanData[[#This Row],[Application Date]],"MMMM")</f>
        <v>April</v>
      </c>
      <c r="AL4838" s="12">
        <f>DATE(YEAR(tbl_LoanData[[#This Row],[Application Date]]),MONTH(tbl_LoanData[[#This Row],[Application Date]]),1)</f>
        <v>45748</v>
      </c>
      <c r="AM4838" s="14">
        <f ca="1">IF(AND(tbl_LoanData[[#This Row],[Application Date]]&gt;=EOMONTH(TODAY(),-1)+1,tbl_LoanData[[#This Row],[Application Date]]&lt;=TODAY()),tbl_LoanData[[#This Row],[Loan Amount]],0)</f>
        <v>0</v>
      </c>
      <c r="AN4838" s="14">
        <f>tbl_LoanData[[#This Row],[Amount Paid]]-(Q4838-X4838)</f>
        <v>185845.97999999998</v>
      </c>
      <c r="AO4838" s="14">
        <f>IF(tbl_LoanData[[#This Row],[Application Status]]="Approved",1,0)</f>
        <v>1</v>
      </c>
      <c r="AP4838" s="22" t="str">
        <f t="shared" ca="1" si="226"/>
        <v/>
      </c>
      <c r="AQ4838" s="22" t="str">
        <f t="shared" ca="1" si="227"/>
        <v/>
      </c>
    </row>
    <row r="4839" spans="1:43" ht="14.4" customHeight="1" x14ac:dyDescent="0.3">
      <c r="A4839" s="2" t="s">
        <v>11767</v>
      </c>
      <c r="B4839" s="2" t="s">
        <v>11768</v>
      </c>
      <c r="C4839" s="2" t="s">
        <v>353</v>
      </c>
      <c r="D4839" s="2" t="s">
        <v>142</v>
      </c>
      <c r="E4839" s="2" t="s">
        <v>284</v>
      </c>
      <c r="F4839" s="2">
        <v>42</v>
      </c>
      <c r="G4839" s="2" t="s">
        <v>83</v>
      </c>
      <c r="H4839" s="2" t="s">
        <v>119</v>
      </c>
      <c r="I4839" s="2" t="s">
        <v>43</v>
      </c>
      <c r="J4839" s="3">
        <v>45754</v>
      </c>
      <c r="K4839" s="3">
        <v>45770</v>
      </c>
      <c r="L4839" s="2" t="s">
        <v>40</v>
      </c>
      <c r="M4839" s="2" t="s">
        <v>71</v>
      </c>
      <c r="N4839" s="2" t="s">
        <v>137</v>
      </c>
      <c r="O4839" s="4">
        <v>1455000</v>
      </c>
      <c r="P4839" s="4">
        <v>345300</v>
      </c>
      <c r="Q4839" s="4">
        <v>1109700</v>
      </c>
      <c r="R4839" s="2">
        <v>36</v>
      </c>
      <c r="S4839" s="5">
        <v>12.34</v>
      </c>
      <c r="T4839" s="4">
        <v>42236.42</v>
      </c>
      <c r="U4839" s="2" t="s">
        <v>73</v>
      </c>
      <c r="V4839" s="2" t="s">
        <v>74</v>
      </c>
      <c r="W4839" s="4">
        <v>675782.72</v>
      </c>
      <c r="X4839" s="4">
        <v>844728.22</v>
      </c>
      <c r="Y4839" s="4">
        <v>1520510.94</v>
      </c>
      <c r="Z4839" s="2">
        <v>0</v>
      </c>
      <c r="AA4839" s="2" t="s">
        <v>56</v>
      </c>
      <c r="AB4839" s="2" t="s">
        <v>15728</v>
      </c>
      <c r="AC4839" s="2" t="s">
        <v>106</v>
      </c>
      <c r="AD4839" s="2" t="s">
        <v>76</v>
      </c>
      <c r="AE4839" s="5">
        <v>76.27</v>
      </c>
      <c r="AF4839" s="2">
        <v>0</v>
      </c>
      <c r="AG4839" s="2" t="s">
        <v>77</v>
      </c>
      <c r="AH4839" s="2">
        <v>16</v>
      </c>
      <c r="AI4839" s="6" t="str">
        <f t="shared" si="225"/>
        <v>35-44</v>
      </c>
      <c r="AJ4839" s="11">
        <f>YEAR(tbl_LoanData[[#This Row],[Application Date]])</f>
        <v>2025</v>
      </c>
      <c r="AK4839" s="11" t="str">
        <f>TEXT(tbl_LoanData[[#This Row],[Application Date]],"MMMM")</f>
        <v>April</v>
      </c>
      <c r="AL4839" s="12">
        <f>DATE(YEAR(tbl_LoanData[[#This Row],[Application Date]]),MONTH(tbl_LoanData[[#This Row],[Application Date]]),1)</f>
        <v>45748</v>
      </c>
      <c r="AM4839" s="14">
        <f ca="1">IF(AND(tbl_LoanData[[#This Row],[Application Date]]&gt;=EOMONTH(TODAY(),-1)+1,tbl_LoanData[[#This Row],[Application Date]]&lt;=TODAY()),tbl_LoanData[[#This Row],[Loan Amount]],0)</f>
        <v>0</v>
      </c>
      <c r="AN4839" s="14">
        <f>tbl_LoanData[[#This Row],[Amount Paid]]-(Q4839-X4839)</f>
        <v>410810.93999999994</v>
      </c>
      <c r="AO4839" s="14">
        <f>IF(tbl_LoanData[[#This Row],[Application Status]]="Approved",1,0)</f>
        <v>1</v>
      </c>
      <c r="AP4839" s="22" t="str">
        <f t="shared" ca="1" si="226"/>
        <v/>
      </c>
      <c r="AQ4839" s="22" t="str">
        <f t="shared" ca="1" si="227"/>
        <v/>
      </c>
    </row>
    <row r="4840" spans="1:43" ht="14.4" customHeight="1" x14ac:dyDescent="0.3">
      <c r="A4840" s="2" t="s">
        <v>11795</v>
      </c>
      <c r="B4840" s="2" t="s">
        <v>11796</v>
      </c>
      <c r="C4840" s="2" t="s">
        <v>343</v>
      </c>
      <c r="D4840" s="2" t="s">
        <v>118</v>
      </c>
      <c r="E4840" s="2" t="s">
        <v>176</v>
      </c>
      <c r="F4840" s="2">
        <v>21</v>
      </c>
      <c r="G4840" s="2" t="s">
        <v>69</v>
      </c>
      <c r="H4840" s="2" t="s">
        <v>516</v>
      </c>
      <c r="I4840" s="2" t="s">
        <v>53</v>
      </c>
      <c r="J4840" s="3">
        <v>45760</v>
      </c>
      <c r="K4840" s="3">
        <v>45772</v>
      </c>
      <c r="L4840" s="2" t="s">
        <v>38</v>
      </c>
      <c r="M4840" s="2" t="s">
        <v>111</v>
      </c>
      <c r="N4840" s="2" t="s">
        <v>112</v>
      </c>
      <c r="O4840" s="4">
        <v>1880000</v>
      </c>
      <c r="P4840" s="4">
        <v>469900</v>
      </c>
      <c r="Q4840" s="4">
        <v>1410100</v>
      </c>
      <c r="R4840" s="2">
        <v>60</v>
      </c>
      <c r="S4840" s="5">
        <v>6.24</v>
      </c>
      <c r="T4840" s="4">
        <v>30834.19</v>
      </c>
      <c r="U4840" s="2" t="s">
        <v>73</v>
      </c>
      <c r="V4840" s="2" t="s">
        <v>74</v>
      </c>
      <c r="W4840" s="4">
        <v>493347.04</v>
      </c>
      <c r="X4840" s="4">
        <v>1356704.16</v>
      </c>
      <c r="Y4840" s="4">
        <v>1850051.2</v>
      </c>
      <c r="Z4840" s="2">
        <v>0</v>
      </c>
      <c r="AA4840" s="2" t="s">
        <v>56</v>
      </c>
      <c r="AB4840" s="2" t="s">
        <v>15729</v>
      </c>
      <c r="AC4840" s="2" t="s">
        <v>146</v>
      </c>
      <c r="AD4840" s="2" t="s">
        <v>76</v>
      </c>
      <c r="AE4840" s="5">
        <v>75.010000000000005</v>
      </c>
      <c r="AF4840" s="2">
        <v>0</v>
      </c>
      <c r="AG4840" s="2" t="s">
        <v>77</v>
      </c>
      <c r="AH4840" s="2">
        <v>12</v>
      </c>
      <c r="AI4840" s="6" t="str">
        <f t="shared" si="225"/>
        <v>18-24</v>
      </c>
      <c r="AJ4840" s="11">
        <f>YEAR(tbl_LoanData[[#This Row],[Application Date]])</f>
        <v>2025</v>
      </c>
      <c r="AK4840" s="11" t="str">
        <f>TEXT(tbl_LoanData[[#This Row],[Application Date]],"MMMM")</f>
        <v>April</v>
      </c>
      <c r="AL4840" s="12">
        <f>DATE(YEAR(tbl_LoanData[[#This Row],[Application Date]]),MONTH(tbl_LoanData[[#This Row],[Application Date]]),1)</f>
        <v>45748</v>
      </c>
      <c r="AM4840" s="14">
        <f ca="1">IF(AND(tbl_LoanData[[#This Row],[Application Date]]&gt;=EOMONTH(TODAY(),-1)+1,tbl_LoanData[[#This Row],[Application Date]]&lt;=TODAY()),tbl_LoanData[[#This Row],[Loan Amount]],0)</f>
        <v>0</v>
      </c>
      <c r="AN4840" s="14">
        <f>tbl_LoanData[[#This Row],[Amount Paid]]-(Q4840-X4840)</f>
        <v>439951.1999999999</v>
      </c>
      <c r="AO4840" s="14">
        <f>IF(tbl_LoanData[[#This Row],[Application Status]]="Approved",1,0)</f>
        <v>1</v>
      </c>
      <c r="AP4840" s="22" t="str">
        <f t="shared" ca="1" si="226"/>
        <v/>
      </c>
      <c r="AQ4840" s="22" t="str">
        <f t="shared" ca="1" si="227"/>
        <v/>
      </c>
    </row>
    <row r="4841" spans="1:43" ht="14.4" customHeight="1" x14ac:dyDescent="0.3">
      <c r="A4841" s="2" t="s">
        <v>12037</v>
      </c>
      <c r="B4841" s="2" t="s">
        <v>12038</v>
      </c>
      <c r="C4841" s="2" t="s">
        <v>216</v>
      </c>
      <c r="D4841" s="2" t="s">
        <v>209</v>
      </c>
      <c r="E4841" s="2" t="s">
        <v>232</v>
      </c>
      <c r="F4841" s="2">
        <v>56</v>
      </c>
      <c r="G4841" s="2" t="s">
        <v>83</v>
      </c>
      <c r="H4841" s="2" t="s">
        <v>70</v>
      </c>
      <c r="I4841" s="2" t="s">
        <v>50</v>
      </c>
      <c r="J4841" s="3">
        <v>45759</v>
      </c>
      <c r="K4841" s="3">
        <v>45777</v>
      </c>
      <c r="L4841" s="2" t="s">
        <v>38</v>
      </c>
      <c r="M4841" s="2" t="s">
        <v>144</v>
      </c>
      <c r="N4841" s="2" t="s">
        <v>382</v>
      </c>
      <c r="O4841" s="4">
        <v>1291000</v>
      </c>
      <c r="P4841" s="4">
        <v>499100</v>
      </c>
      <c r="Q4841" s="4">
        <v>791900</v>
      </c>
      <c r="R4841" s="2">
        <v>48</v>
      </c>
      <c r="S4841" s="5">
        <v>13.43</v>
      </c>
      <c r="T4841" s="4">
        <v>25360.6</v>
      </c>
      <c r="U4841" s="2" t="s">
        <v>73</v>
      </c>
      <c r="V4841" s="2" t="s">
        <v>74</v>
      </c>
      <c r="W4841" s="4">
        <v>380409</v>
      </c>
      <c r="X4841" s="4">
        <v>836899.68</v>
      </c>
      <c r="Y4841" s="4">
        <v>1217308.68</v>
      </c>
      <c r="Z4841" s="2">
        <v>0</v>
      </c>
      <c r="AA4841" s="2" t="s">
        <v>56</v>
      </c>
      <c r="AB4841" s="2" t="s">
        <v>15727</v>
      </c>
      <c r="AC4841" s="2" t="s">
        <v>360</v>
      </c>
      <c r="AD4841" s="2" t="s">
        <v>76</v>
      </c>
      <c r="AE4841" s="5">
        <v>61.34</v>
      </c>
      <c r="AF4841" s="2">
        <v>0</v>
      </c>
      <c r="AG4841" s="2" t="s">
        <v>77</v>
      </c>
      <c r="AH4841" s="2">
        <v>18</v>
      </c>
      <c r="AI4841" s="6" t="str">
        <f t="shared" si="225"/>
        <v>55-64</v>
      </c>
      <c r="AJ4841" s="11">
        <f>YEAR(tbl_LoanData[[#This Row],[Application Date]])</f>
        <v>2025</v>
      </c>
      <c r="AK4841" s="11" t="str">
        <f>TEXT(tbl_LoanData[[#This Row],[Application Date]],"MMMM")</f>
        <v>April</v>
      </c>
      <c r="AL4841" s="12">
        <f>DATE(YEAR(tbl_LoanData[[#This Row],[Application Date]]),MONTH(tbl_LoanData[[#This Row],[Application Date]]),1)</f>
        <v>45748</v>
      </c>
      <c r="AM4841" s="14">
        <f ca="1">IF(AND(tbl_LoanData[[#This Row],[Application Date]]&gt;=EOMONTH(TODAY(),-1)+1,tbl_LoanData[[#This Row],[Application Date]]&lt;=TODAY()),tbl_LoanData[[#This Row],[Loan Amount]],0)</f>
        <v>0</v>
      </c>
      <c r="AN4841" s="14">
        <f>tbl_LoanData[[#This Row],[Amount Paid]]-(Q4841-X4841)</f>
        <v>425408.68000000005</v>
      </c>
      <c r="AO4841" s="14">
        <f>IF(tbl_LoanData[[#This Row],[Application Status]]="Approved",1,0)</f>
        <v>1</v>
      </c>
      <c r="AP4841" s="22" t="str">
        <f t="shared" ca="1" si="226"/>
        <v/>
      </c>
      <c r="AQ4841" s="22" t="str">
        <f t="shared" ca="1" si="227"/>
        <v/>
      </c>
    </row>
    <row r="4842" spans="1:43" ht="14.4" customHeight="1" x14ac:dyDescent="0.3">
      <c r="A4842" s="2" t="s">
        <v>12043</v>
      </c>
      <c r="B4842" s="2" t="s">
        <v>12044</v>
      </c>
      <c r="C4842" s="2" t="s">
        <v>546</v>
      </c>
      <c r="D4842" s="2" t="s">
        <v>81</v>
      </c>
      <c r="E4842" s="2" t="s">
        <v>190</v>
      </c>
      <c r="F4842" s="2">
        <v>24</v>
      </c>
      <c r="G4842" s="2" t="s">
        <v>83</v>
      </c>
      <c r="H4842" s="2" t="s">
        <v>466</v>
      </c>
      <c r="I4842" s="2" t="s">
        <v>43</v>
      </c>
      <c r="J4842" s="3">
        <v>45760</v>
      </c>
      <c r="K4842" s="3">
        <v>45779</v>
      </c>
      <c r="L4842" s="2" t="s">
        <v>36</v>
      </c>
      <c r="M4842" s="2" t="s">
        <v>111</v>
      </c>
      <c r="N4842" s="2" t="s">
        <v>350</v>
      </c>
      <c r="O4842" s="4">
        <v>1345000</v>
      </c>
      <c r="P4842" s="4">
        <v>502000</v>
      </c>
      <c r="Q4842" s="4">
        <v>843000</v>
      </c>
      <c r="R4842" s="2">
        <v>48</v>
      </c>
      <c r="S4842" s="5">
        <v>12.41</v>
      </c>
      <c r="T4842" s="4">
        <v>26280.52</v>
      </c>
      <c r="U4842" s="2" t="s">
        <v>73</v>
      </c>
      <c r="V4842" s="2" t="s">
        <v>74</v>
      </c>
      <c r="W4842" s="4">
        <v>394207.8</v>
      </c>
      <c r="X4842" s="4">
        <v>867257.4</v>
      </c>
      <c r="Y4842" s="4">
        <v>1261465.2</v>
      </c>
      <c r="Z4842" s="2">
        <v>0</v>
      </c>
      <c r="AA4842" s="2" t="s">
        <v>56</v>
      </c>
      <c r="AB4842" s="2" t="s">
        <v>15728</v>
      </c>
      <c r="AC4842" s="2" t="s">
        <v>87</v>
      </c>
      <c r="AD4842" s="2" t="s">
        <v>76</v>
      </c>
      <c r="AE4842" s="5">
        <v>62.68</v>
      </c>
      <c r="AF4842" s="2">
        <v>0</v>
      </c>
      <c r="AG4842" s="2" t="s">
        <v>77</v>
      </c>
      <c r="AH4842" s="2">
        <v>19</v>
      </c>
      <c r="AI4842" s="6" t="str">
        <f t="shared" si="225"/>
        <v>18-24</v>
      </c>
      <c r="AJ4842" s="11">
        <f>YEAR(tbl_LoanData[[#This Row],[Application Date]])</f>
        <v>2025</v>
      </c>
      <c r="AK4842" s="11" t="str">
        <f>TEXT(tbl_LoanData[[#This Row],[Application Date]],"MMMM")</f>
        <v>April</v>
      </c>
      <c r="AL4842" s="12">
        <f>DATE(YEAR(tbl_LoanData[[#This Row],[Application Date]]),MONTH(tbl_LoanData[[#This Row],[Application Date]]),1)</f>
        <v>45748</v>
      </c>
      <c r="AM4842" s="14">
        <f ca="1">IF(AND(tbl_LoanData[[#This Row],[Application Date]]&gt;=EOMONTH(TODAY(),-1)+1,tbl_LoanData[[#This Row],[Application Date]]&lt;=TODAY()),tbl_LoanData[[#This Row],[Loan Amount]],0)</f>
        <v>0</v>
      </c>
      <c r="AN4842" s="14">
        <f>tbl_LoanData[[#This Row],[Amount Paid]]-(Q4842-X4842)</f>
        <v>418465.2</v>
      </c>
      <c r="AO4842" s="14">
        <f>IF(tbl_LoanData[[#This Row],[Application Status]]="Approved",1,0)</f>
        <v>1</v>
      </c>
      <c r="AP4842" s="22" t="str">
        <f t="shared" ca="1" si="226"/>
        <v/>
      </c>
      <c r="AQ4842" s="22" t="str">
        <f t="shared" ca="1" si="227"/>
        <v/>
      </c>
    </row>
    <row r="4843" spans="1:43" ht="14.4" customHeight="1" x14ac:dyDescent="0.3">
      <c r="A4843" s="2" t="s">
        <v>12101</v>
      </c>
      <c r="B4843" s="2" t="s">
        <v>12102</v>
      </c>
      <c r="C4843" s="2" t="s">
        <v>1686</v>
      </c>
      <c r="D4843" s="2" t="s">
        <v>81</v>
      </c>
      <c r="E4843" s="2" t="s">
        <v>117</v>
      </c>
      <c r="F4843" s="2">
        <v>32</v>
      </c>
      <c r="G4843" s="2" t="s">
        <v>83</v>
      </c>
      <c r="H4843" s="2" t="s">
        <v>103</v>
      </c>
      <c r="I4843" s="2" t="s">
        <v>43</v>
      </c>
      <c r="J4843" s="3">
        <v>45771</v>
      </c>
      <c r="K4843" s="3"/>
      <c r="L4843" s="2" t="s">
        <v>36</v>
      </c>
      <c r="M4843" s="2" t="s">
        <v>85</v>
      </c>
      <c r="N4843" s="2" t="s">
        <v>671</v>
      </c>
      <c r="O4843" s="4">
        <v>1556000</v>
      </c>
      <c r="P4843" s="4">
        <v>297200</v>
      </c>
      <c r="Q4843" s="4">
        <v>1258800</v>
      </c>
      <c r="R4843" s="2">
        <v>36</v>
      </c>
      <c r="S4843" s="5">
        <v>11.11</v>
      </c>
      <c r="T4843" s="4">
        <v>46621.06</v>
      </c>
      <c r="U4843" s="2" t="s">
        <v>96</v>
      </c>
      <c r="V4843" s="2" t="s">
        <v>97</v>
      </c>
      <c r="W4843" s="4">
        <v>0</v>
      </c>
      <c r="X4843" s="4">
        <v>0</v>
      </c>
      <c r="Y4843" s="4">
        <v>1678358.04</v>
      </c>
      <c r="Z4843" s="2">
        <v>0</v>
      </c>
      <c r="AA4843" s="2" t="s">
        <v>97</v>
      </c>
      <c r="AB4843" s="2" t="s">
        <v>15732</v>
      </c>
      <c r="AC4843" s="2" t="s">
        <v>146</v>
      </c>
      <c r="AD4843" s="2" t="s">
        <v>76</v>
      </c>
      <c r="AE4843" s="5">
        <v>80.900000000000006</v>
      </c>
      <c r="AF4843" s="2">
        <v>0</v>
      </c>
      <c r="AG4843" s="2" t="s">
        <v>97</v>
      </c>
      <c r="AH4843" s="2"/>
      <c r="AI4843" s="6" t="str">
        <f t="shared" si="225"/>
        <v>25-34</v>
      </c>
      <c r="AJ4843" s="11">
        <f>YEAR(tbl_LoanData[[#This Row],[Application Date]])</f>
        <v>2025</v>
      </c>
      <c r="AK4843" s="11" t="str">
        <f>TEXT(tbl_LoanData[[#This Row],[Application Date]],"MMMM")</f>
        <v>April</v>
      </c>
      <c r="AL4843" s="12">
        <f>DATE(YEAR(tbl_LoanData[[#This Row],[Application Date]]),MONTH(tbl_LoanData[[#This Row],[Application Date]]),1)</f>
        <v>45748</v>
      </c>
      <c r="AM4843" s="14">
        <f ca="1">IF(AND(tbl_LoanData[[#This Row],[Application Date]]&gt;=EOMONTH(TODAY(),-1)+1,tbl_LoanData[[#This Row],[Application Date]]&lt;=TODAY()),tbl_LoanData[[#This Row],[Loan Amount]],0)</f>
        <v>0</v>
      </c>
      <c r="AN4843" s="14">
        <f>tbl_LoanData[[#This Row],[Amount Paid]]-(Q4843-X4843)</f>
        <v>-1258800</v>
      </c>
      <c r="AO4843" s="14">
        <f>IF(tbl_LoanData[[#This Row],[Application Status]]="Approved",1,0)</f>
        <v>0</v>
      </c>
      <c r="AP4843" s="22" t="str">
        <f t="shared" ca="1" si="226"/>
        <v/>
      </c>
      <c r="AQ4843" s="22" t="str">
        <f t="shared" ca="1" si="227"/>
        <v/>
      </c>
    </row>
    <row r="4844" spans="1:43" x14ac:dyDescent="0.3">
      <c r="A4844" s="2" t="s">
        <v>12159</v>
      </c>
      <c r="B4844" s="2" t="s">
        <v>12160</v>
      </c>
      <c r="C4844" s="2" t="s">
        <v>1012</v>
      </c>
      <c r="D4844" s="2" t="s">
        <v>311</v>
      </c>
      <c r="E4844" s="2" t="s">
        <v>293</v>
      </c>
      <c r="F4844" s="2">
        <v>59</v>
      </c>
      <c r="G4844" s="2" t="s">
        <v>69</v>
      </c>
      <c r="H4844" s="2" t="s">
        <v>298</v>
      </c>
      <c r="I4844" s="2" t="s">
        <v>43</v>
      </c>
      <c r="J4844" s="3">
        <v>45769</v>
      </c>
      <c r="K4844" s="3"/>
      <c r="L4844" s="2" t="s">
        <v>39</v>
      </c>
      <c r="M4844" s="2" t="s">
        <v>94</v>
      </c>
      <c r="N4844" s="2" t="s">
        <v>365</v>
      </c>
      <c r="O4844" s="4">
        <v>1277000</v>
      </c>
      <c r="P4844" s="4">
        <v>287900</v>
      </c>
      <c r="Q4844" s="4">
        <v>989100</v>
      </c>
      <c r="R4844" s="2">
        <v>48</v>
      </c>
      <c r="S4844" s="5">
        <v>10.89</v>
      </c>
      <c r="T4844" s="4">
        <v>29582.33</v>
      </c>
      <c r="U4844" s="2" t="s">
        <v>113</v>
      </c>
      <c r="V4844" s="2" t="s">
        <v>97</v>
      </c>
      <c r="W4844" s="4">
        <v>0</v>
      </c>
      <c r="X4844" s="4">
        <v>0</v>
      </c>
      <c r="Y4844" s="4">
        <v>1419951.96</v>
      </c>
      <c r="Z4844" s="2">
        <v>0</v>
      </c>
      <c r="AA4844" s="2" t="s">
        <v>97</v>
      </c>
      <c r="AB4844" s="2" t="s">
        <v>15729</v>
      </c>
      <c r="AC4844" s="2" t="s">
        <v>87</v>
      </c>
      <c r="AD4844" s="2" t="s">
        <v>76</v>
      </c>
      <c r="AE4844" s="5">
        <v>77.45</v>
      </c>
      <c r="AF4844" s="2">
        <v>0</v>
      </c>
      <c r="AG4844" s="2" t="s">
        <v>97</v>
      </c>
      <c r="AH4844" s="2"/>
      <c r="AI4844" s="6" t="str">
        <f t="shared" si="225"/>
        <v>55-64</v>
      </c>
      <c r="AJ4844" s="11">
        <f>YEAR(tbl_LoanData[[#This Row],[Application Date]])</f>
        <v>2025</v>
      </c>
      <c r="AK4844" s="11" t="str">
        <f>TEXT(tbl_LoanData[[#This Row],[Application Date]],"MMMM")</f>
        <v>April</v>
      </c>
      <c r="AL4844" s="12">
        <f>DATE(YEAR(tbl_LoanData[[#This Row],[Application Date]]),MONTH(tbl_LoanData[[#This Row],[Application Date]]),1)</f>
        <v>45748</v>
      </c>
      <c r="AM4844" s="14">
        <f ca="1">IF(AND(tbl_LoanData[[#This Row],[Application Date]]&gt;=EOMONTH(TODAY(),-1)+1,tbl_LoanData[[#This Row],[Application Date]]&lt;=TODAY()),tbl_LoanData[[#This Row],[Loan Amount]],0)</f>
        <v>0</v>
      </c>
      <c r="AN4844" s="14">
        <f>tbl_LoanData[[#This Row],[Amount Paid]]-(Q4844-X4844)</f>
        <v>-989100</v>
      </c>
      <c r="AO4844" s="14">
        <f>IF(tbl_LoanData[[#This Row],[Application Status]]="Approved",1,0)</f>
        <v>0</v>
      </c>
      <c r="AP4844" s="22" t="str">
        <f t="shared" ca="1" si="226"/>
        <v/>
      </c>
      <c r="AQ4844" s="22" t="str">
        <f t="shared" ca="1" si="227"/>
        <v/>
      </c>
    </row>
    <row r="4845" spans="1:43" x14ac:dyDescent="0.3">
      <c r="A4845" s="2" t="s">
        <v>12387</v>
      </c>
      <c r="B4845" s="2" t="s">
        <v>12388</v>
      </c>
      <c r="C4845" s="2" t="s">
        <v>277</v>
      </c>
      <c r="D4845" s="2" t="s">
        <v>142</v>
      </c>
      <c r="E4845" s="2" t="s">
        <v>91</v>
      </c>
      <c r="F4845" s="2">
        <v>55</v>
      </c>
      <c r="G4845" s="2" t="s">
        <v>83</v>
      </c>
      <c r="H4845" s="2" t="s">
        <v>177</v>
      </c>
      <c r="I4845" s="2" t="s">
        <v>43</v>
      </c>
      <c r="J4845" s="3">
        <v>45771</v>
      </c>
      <c r="K4845" s="3">
        <v>45779</v>
      </c>
      <c r="L4845" s="2" t="s">
        <v>37</v>
      </c>
      <c r="M4845" s="2" t="s">
        <v>104</v>
      </c>
      <c r="N4845" s="2" t="s">
        <v>286</v>
      </c>
      <c r="O4845" s="4">
        <v>216000</v>
      </c>
      <c r="P4845" s="4">
        <v>42700</v>
      </c>
      <c r="Q4845" s="4">
        <v>173300</v>
      </c>
      <c r="R4845" s="2">
        <v>48</v>
      </c>
      <c r="S4845" s="5">
        <v>12.89</v>
      </c>
      <c r="T4845" s="4">
        <v>5471.95</v>
      </c>
      <c r="U4845" s="2" t="s">
        <v>73</v>
      </c>
      <c r="V4845" s="2" t="s">
        <v>35</v>
      </c>
      <c r="W4845" s="4">
        <v>38303.65</v>
      </c>
      <c r="X4845" s="4">
        <v>224349.83</v>
      </c>
      <c r="Y4845" s="4">
        <v>262653.48</v>
      </c>
      <c r="Z4845" s="2">
        <v>224</v>
      </c>
      <c r="AA4845" s="2" t="s">
        <v>60</v>
      </c>
      <c r="AB4845" s="2" t="s">
        <v>15734</v>
      </c>
      <c r="AC4845" s="2" t="s">
        <v>75</v>
      </c>
      <c r="AD4845" s="2" t="s">
        <v>76</v>
      </c>
      <c r="AE4845" s="5">
        <v>80.23</v>
      </c>
      <c r="AF4845" s="2">
        <v>7</v>
      </c>
      <c r="AG4845" s="2" t="s">
        <v>130</v>
      </c>
      <c r="AH4845" s="2">
        <v>8</v>
      </c>
      <c r="AI4845" s="6" t="str">
        <f t="shared" si="225"/>
        <v>55-64</v>
      </c>
      <c r="AJ4845" s="11">
        <f>YEAR(tbl_LoanData[[#This Row],[Application Date]])</f>
        <v>2025</v>
      </c>
      <c r="AK4845" s="11" t="str">
        <f>TEXT(tbl_LoanData[[#This Row],[Application Date]],"MMMM")</f>
        <v>April</v>
      </c>
      <c r="AL4845" s="12">
        <f>DATE(YEAR(tbl_LoanData[[#This Row],[Application Date]]),MONTH(tbl_LoanData[[#This Row],[Application Date]]),1)</f>
        <v>45748</v>
      </c>
      <c r="AM4845" s="14">
        <f ca="1">IF(AND(tbl_LoanData[[#This Row],[Application Date]]&gt;=EOMONTH(TODAY(),-1)+1,tbl_LoanData[[#This Row],[Application Date]]&lt;=TODAY()),tbl_LoanData[[#This Row],[Loan Amount]],0)</f>
        <v>0</v>
      </c>
      <c r="AN4845" s="14">
        <f>tbl_LoanData[[#This Row],[Amount Paid]]-(Q4845-X4845)</f>
        <v>89353.479999999981</v>
      </c>
      <c r="AO4845" s="14">
        <f>IF(tbl_LoanData[[#This Row],[Application Status]]="Approved",1,0)</f>
        <v>1</v>
      </c>
      <c r="AP4845" s="22" t="str">
        <f t="shared" ca="1" si="226"/>
        <v/>
      </c>
      <c r="AQ4845" s="22" t="str">
        <f t="shared" ca="1" si="227"/>
        <v/>
      </c>
    </row>
    <row r="4846" spans="1:43" x14ac:dyDescent="0.3">
      <c r="A4846" s="2" t="s">
        <v>12423</v>
      </c>
      <c r="B4846" s="2" t="s">
        <v>12424</v>
      </c>
      <c r="C4846" s="2" t="s">
        <v>840</v>
      </c>
      <c r="D4846" s="2" t="s">
        <v>311</v>
      </c>
      <c r="E4846" s="2" t="s">
        <v>465</v>
      </c>
      <c r="F4846" s="2">
        <v>30</v>
      </c>
      <c r="G4846" s="2" t="s">
        <v>83</v>
      </c>
      <c r="H4846" s="2" t="s">
        <v>543</v>
      </c>
      <c r="I4846" s="2" t="s">
        <v>45</v>
      </c>
      <c r="J4846" s="3">
        <v>45757</v>
      </c>
      <c r="K4846" s="3">
        <v>45759</v>
      </c>
      <c r="L4846" s="2" t="s">
        <v>40</v>
      </c>
      <c r="M4846" s="2" t="s">
        <v>111</v>
      </c>
      <c r="N4846" s="2" t="s">
        <v>369</v>
      </c>
      <c r="O4846" s="4">
        <v>1113000</v>
      </c>
      <c r="P4846" s="4">
        <v>429800</v>
      </c>
      <c r="Q4846" s="4">
        <v>683200</v>
      </c>
      <c r="R4846" s="2">
        <v>48</v>
      </c>
      <c r="S4846" s="5">
        <v>11.8</v>
      </c>
      <c r="T4846" s="4">
        <v>20951.47</v>
      </c>
      <c r="U4846" s="2" t="s">
        <v>73</v>
      </c>
      <c r="V4846" s="2" t="s">
        <v>74</v>
      </c>
      <c r="W4846" s="4">
        <v>335223.52</v>
      </c>
      <c r="X4846" s="4">
        <v>670446.88</v>
      </c>
      <c r="Y4846" s="4">
        <v>1005670.4</v>
      </c>
      <c r="Z4846" s="2">
        <v>0</v>
      </c>
      <c r="AA4846" s="2" t="s">
        <v>56</v>
      </c>
      <c r="AB4846" s="2" t="s">
        <v>15729</v>
      </c>
      <c r="AC4846" s="2" t="s">
        <v>360</v>
      </c>
      <c r="AD4846" s="2" t="s">
        <v>76</v>
      </c>
      <c r="AE4846" s="5">
        <v>61.38</v>
      </c>
      <c r="AF4846" s="2">
        <v>0</v>
      </c>
      <c r="AG4846" s="2" t="s">
        <v>77</v>
      </c>
      <c r="AH4846" s="2">
        <v>2</v>
      </c>
      <c r="AI4846" s="6" t="str">
        <f t="shared" si="225"/>
        <v>25-34</v>
      </c>
      <c r="AJ4846" s="11">
        <f>YEAR(tbl_LoanData[[#This Row],[Application Date]])</f>
        <v>2025</v>
      </c>
      <c r="AK4846" s="11" t="str">
        <f>TEXT(tbl_LoanData[[#This Row],[Application Date]],"MMMM")</f>
        <v>April</v>
      </c>
      <c r="AL4846" s="12">
        <f>DATE(YEAR(tbl_LoanData[[#This Row],[Application Date]]),MONTH(tbl_LoanData[[#This Row],[Application Date]]),1)</f>
        <v>45748</v>
      </c>
      <c r="AM4846" s="14">
        <f ca="1">IF(AND(tbl_LoanData[[#This Row],[Application Date]]&gt;=EOMONTH(TODAY(),-1)+1,tbl_LoanData[[#This Row],[Application Date]]&lt;=TODAY()),tbl_LoanData[[#This Row],[Loan Amount]],0)</f>
        <v>0</v>
      </c>
      <c r="AN4846" s="14">
        <f>tbl_LoanData[[#This Row],[Amount Paid]]-(Q4846-X4846)</f>
        <v>322470.40000000002</v>
      </c>
      <c r="AO4846" s="14">
        <f>IF(tbl_LoanData[[#This Row],[Application Status]]="Approved",1,0)</f>
        <v>1</v>
      </c>
      <c r="AP4846" s="22" t="str">
        <f t="shared" ca="1" si="226"/>
        <v/>
      </c>
      <c r="AQ4846" s="22" t="str">
        <f t="shared" ca="1" si="227"/>
        <v/>
      </c>
    </row>
    <row r="4847" spans="1:43" ht="14.4" customHeight="1" x14ac:dyDescent="0.3">
      <c r="A4847" s="2" t="s">
        <v>12493</v>
      </c>
      <c r="B4847" s="2" t="s">
        <v>12494</v>
      </c>
      <c r="C4847" s="2" t="s">
        <v>444</v>
      </c>
      <c r="D4847" s="2" t="s">
        <v>81</v>
      </c>
      <c r="E4847" s="2" t="s">
        <v>284</v>
      </c>
      <c r="F4847" s="2">
        <v>41</v>
      </c>
      <c r="G4847" s="2" t="s">
        <v>69</v>
      </c>
      <c r="H4847" s="2" t="s">
        <v>244</v>
      </c>
      <c r="I4847" s="2" t="s">
        <v>48</v>
      </c>
      <c r="J4847" s="3">
        <v>45773</v>
      </c>
      <c r="K4847" s="3">
        <v>45788</v>
      </c>
      <c r="L4847" s="2" t="s">
        <v>36</v>
      </c>
      <c r="M4847" s="2" t="s">
        <v>85</v>
      </c>
      <c r="N4847" s="2" t="s">
        <v>624</v>
      </c>
      <c r="O4847" s="4">
        <v>1461000</v>
      </c>
      <c r="P4847" s="4">
        <v>338000</v>
      </c>
      <c r="Q4847" s="4">
        <v>1123000</v>
      </c>
      <c r="R4847" s="2">
        <v>36</v>
      </c>
      <c r="S4847" s="5">
        <v>11.45</v>
      </c>
      <c r="T4847" s="4">
        <v>41909.74</v>
      </c>
      <c r="U4847" s="2" t="s">
        <v>73</v>
      </c>
      <c r="V4847" s="2" t="s">
        <v>74</v>
      </c>
      <c r="W4847" s="4">
        <v>628646.1</v>
      </c>
      <c r="X4847" s="4">
        <v>880104.4</v>
      </c>
      <c r="Y4847" s="4">
        <v>1508750.5</v>
      </c>
      <c r="Z4847" s="2">
        <v>0</v>
      </c>
      <c r="AA4847" s="2" t="s">
        <v>56</v>
      </c>
      <c r="AB4847" s="2" t="s">
        <v>15731</v>
      </c>
      <c r="AC4847" s="2" t="s">
        <v>129</v>
      </c>
      <c r="AD4847" s="2" t="s">
        <v>76</v>
      </c>
      <c r="AE4847" s="5">
        <v>76.87</v>
      </c>
      <c r="AF4847" s="2">
        <v>0</v>
      </c>
      <c r="AG4847" s="2" t="s">
        <v>77</v>
      </c>
      <c r="AH4847" s="2">
        <v>15</v>
      </c>
      <c r="AI4847" s="6" t="str">
        <f t="shared" si="225"/>
        <v>35-44</v>
      </c>
      <c r="AJ4847" s="11">
        <f>YEAR(tbl_LoanData[[#This Row],[Application Date]])</f>
        <v>2025</v>
      </c>
      <c r="AK4847" s="11" t="str">
        <f>TEXT(tbl_LoanData[[#This Row],[Application Date]],"MMMM")</f>
        <v>April</v>
      </c>
      <c r="AL4847" s="12">
        <f>DATE(YEAR(tbl_LoanData[[#This Row],[Application Date]]),MONTH(tbl_LoanData[[#This Row],[Application Date]]),1)</f>
        <v>45748</v>
      </c>
      <c r="AM4847" s="14">
        <f ca="1">IF(AND(tbl_LoanData[[#This Row],[Application Date]]&gt;=EOMONTH(TODAY(),-1)+1,tbl_LoanData[[#This Row],[Application Date]]&lt;=TODAY()),tbl_LoanData[[#This Row],[Loan Amount]],0)</f>
        <v>0</v>
      </c>
      <c r="AN4847" s="14">
        <f>tbl_LoanData[[#This Row],[Amount Paid]]-(Q4847-X4847)</f>
        <v>385750.5</v>
      </c>
      <c r="AO4847" s="14">
        <f>IF(tbl_LoanData[[#This Row],[Application Status]]="Approved",1,0)</f>
        <v>1</v>
      </c>
      <c r="AP4847" s="22" t="str">
        <f t="shared" ca="1" si="226"/>
        <v/>
      </c>
      <c r="AQ4847" s="22" t="str">
        <f t="shared" ca="1" si="227"/>
        <v/>
      </c>
    </row>
    <row r="4848" spans="1:43" ht="14.4" customHeight="1" x14ac:dyDescent="0.3">
      <c r="A4848" s="2" t="s">
        <v>12553</v>
      </c>
      <c r="B4848" s="2" t="s">
        <v>12554</v>
      </c>
      <c r="C4848" s="2" t="s">
        <v>439</v>
      </c>
      <c r="D4848" s="2" t="s">
        <v>101</v>
      </c>
      <c r="E4848" s="2" t="s">
        <v>101</v>
      </c>
      <c r="F4848" s="2">
        <v>53</v>
      </c>
      <c r="G4848" s="2" t="s">
        <v>83</v>
      </c>
      <c r="H4848" s="2" t="s">
        <v>256</v>
      </c>
      <c r="I4848" s="2" t="s">
        <v>43</v>
      </c>
      <c r="J4848" s="3">
        <v>45772</v>
      </c>
      <c r="K4848" s="3">
        <v>45779</v>
      </c>
      <c r="L4848" s="2" t="s">
        <v>36</v>
      </c>
      <c r="M4848" s="2" t="s">
        <v>111</v>
      </c>
      <c r="N4848" s="2" t="s">
        <v>350</v>
      </c>
      <c r="O4848" s="4">
        <v>1489000</v>
      </c>
      <c r="P4848" s="4">
        <v>249000</v>
      </c>
      <c r="Q4848" s="4">
        <v>1240000</v>
      </c>
      <c r="R4848" s="2">
        <v>60</v>
      </c>
      <c r="S4848" s="5">
        <v>9.4</v>
      </c>
      <c r="T4848" s="4">
        <v>30380</v>
      </c>
      <c r="U4848" s="2" t="s">
        <v>73</v>
      </c>
      <c r="V4848" s="2" t="s">
        <v>74</v>
      </c>
      <c r="W4848" s="4">
        <v>455700</v>
      </c>
      <c r="X4848" s="4">
        <v>1367100</v>
      </c>
      <c r="Y4848" s="4">
        <v>1822800</v>
      </c>
      <c r="Z4848" s="2">
        <v>0</v>
      </c>
      <c r="AA4848" s="2" t="s">
        <v>56</v>
      </c>
      <c r="AB4848" s="2" t="s">
        <v>15735</v>
      </c>
      <c r="AC4848" s="2" t="s">
        <v>121</v>
      </c>
      <c r="AD4848" s="2" t="s">
        <v>76</v>
      </c>
      <c r="AE4848" s="5">
        <v>83.28</v>
      </c>
      <c r="AF4848" s="2">
        <v>0</v>
      </c>
      <c r="AG4848" s="2" t="s">
        <v>77</v>
      </c>
      <c r="AH4848" s="2">
        <v>7</v>
      </c>
      <c r="AI4848" s="6" t="str">
        <f t="shared" si="225"/>
        <v>45-54</v>
      </c>
      <c r="AJ4848" s="11">
        <f>YEAR(tbl_LoanData[[#This Row],[Application Date]])</f>
        <v>2025</v>
      </c>
      <c r="AK4848" s="11" t="str">
        <f>TEXT(tbl_LoanData[[#This Row],[Application Date]],"MMMM")</f>
        <v>April</v>
      </c>
      <c r="AL4848" s="12">
        <f>DATE(YEAR(tbl_LoanData[[#This Row],[Application Date]]),MONTH(tbl_LoanData[[#This Row],[Application Date]]),1)</f>
        <v>45748</v>
      </c>
      <c r="AM4848" s="14">
        <f ca="1">IF(AND(tbl_LoanData[[#This Row],[Application Date]]&gt;=EOMONTH(TODAY(),-1)+1,tbl_LoanData[[#This Row],[Application Date]]&lt;=TODAY()),tbl_LoanData[[#This Row],[Loan Amount]],0)</f>
        <v>0</v>
      </c>
      <c r="AN4848" s="14">
        <f>tbl_LoanData[[#This Row],[Amount Paid]]-(Q4848-X4848)</f>
        <v>582800</v>
      </c>
      <c r="AO4848" s="14">
        <f>IF(tbl_LoanData[[#This Row],[Application Status]]="Approved",1,0)</f>
        <v>1</v>
      </c>
      <c r="AP4848" s="22" t="str">
        <f t="shared" ca="1" si="226"/>
        <v/>
      </c>
      <c r="AQ4848" s="22" t="str">
        <f t="shared" ca="1" si="227"/>
        <v/>
      </c>
    </row>
    <row r="4849" spans="1:43" ht="14.4" customHeight="1" x14ac:dyDescent="0.3">
      <c r="A4849" s="2" t="s">
        <v>12571</v>
      </c>
      <c r="B4849" s="2" t="s">
        <v>12572</v>
      </c>
      <c r="C4849" s="2" t="s">
        <v>393</v>
      </c>
      <c r="D4849" s="2" t="s">
        <v>189</v>
      </c>
      <c r="E4849" s="2" t="s">
        <v>406</v>
      </c>
      <c r="F4849" s="2">
        <v>56</v>
      </c>
      <c r="G4849" s="2" t="s">
        <v>83</v>
      </c>
      <c r="H4849" s="2" t="s">
        <v>151</v>
      </c>
      <c r="I4849" s="2" t="s">
        <v>46</v>
      </c>
      <c r="J4849" s="3">
        <v>45749</v>
      </c>
      <c r="K4849" s="3"/>
      <c r="L4849" s="2" t="s">
        <v>39</v>
      </c>
      <c r="M4849" s="2" t="s">
        <v>127</v>
      </c>
      <c r="N4849" s="2" t="s">
        <v>152</v>
      </c>
      <c r="O4849" s="4">
        <v>1854000</v>
      </c>
      <c r="P4849" s="4">
        <v>489300</v>
      </c>
      <c r="Q4849" s="4">
        <v>1364700</v>
      </c>
      <c r="R4849" s="2">
        <v>48</v>
      </c>
      <c r="S4849" s="5">
        <v>9.23</v>
      </c>
      <c r="T4849" s="4">
        <v>38928.07</v>
      </c>
      <c r="U4849" s="2" t="s">
        <v>96</v>
      </c>
      <c r="V4849" s="2" t="s">
        <v>97</v>
      </c>
      <c r="W4849" s="4">
        <v>0</v>
      </c>
      <c r="X4849" s="4">
        <v>0</v>
      </c>
      <c r="Y4849" s="4">
        <v>1868547.24</v>
      </c>
      <c r="Z4849" s="2">
        <v>0</v>
      </c>
      <c r="AA4849" s="2" t="s">
        <v>97</v>
      </c>
      <c r="AB4849" s="2" t="s">
        <v>15729</v>
      </c>
      <c r="AC4849" s="2" t="s">
        <v>213</v>
      </c>
      <c r="AD4849" s="2" t="s">
        <v>76</v>
      </c>
      <c r="AE4849" s="5">
        <v>73.61</v>
      </c>
      <c r="AF4849" s="2">
        <v>0</v>
      </c>
      <c r="AG4849" s="2" t="s">
        <v>97</v>
      </c>
      <c r="AH4849" s="2"/>
      <c r="AI4849" s="6" t="str">
        <f t="shared" si="225"/>
        <v>55-64</v>
      </c>
      <c r="AJ4849" s="11">
        <f>YEAR(tbl_LoanData[[#This Row],[Application Date]])</f>
        <v>2025</v>
      </c>
      <c r="AK4849" s="11" t="str">
        <f>TEXT(tbl_LoanData[[#This Row],[Application Date]],"MMMM")</f>
        <v>April</v>
      </c>
      <c r="AL4849" s="12">
        <f>DATE(YEAR(tbl_LoanData[[#This Row],[Application Date]]),MONTH(tbl_LoanData[[#This Row],[Application Date]]),1)</f>
        <v>45748</v>
      </c>
      <c r="AM4849" s="14">
        <f ca="1">IF(AND(tbl_LoanData[[#This Row],[Application Date]]&gt;=EOMONTH(TODAY(),-1)+1,tbl_LoanData[[#This Row],[Application Date]]&lt;=TODAY()),tbl_LoanData[[#This Row],[Loan Amount]],0)</f>
        <v>0</v>
      </c>
      <c r="AN4849" s="14">
        <f>tbl_LoanData[[#This Row],[Amount Paid]]-(Q4849-X4849)</f>
        <v>-1364700</v>
      </c>
      <c r="AO4849" s="14">
        <f>IF(tbl_LoanData[[#This Row],[Application Status]]="Approved",1,0)</f>
        <v>0</v>
      </c>
      <c r="AP4849" s="22" t="str">
        <f t="shared" ca="1" si="226"/>
        <v/>
      </c>
      <c r="AQ4849" s="22" t="str">
        <f t="shared" ca="1" si="227"/>
        <v/>
      </c>
    </row>
    <row r="4850" spans="1:43" ht="14.4" customHeight="1" x14ac:dyDescent="0.3">
      <c r="A4850" s="2" t="s">
        <v>12597</v>
      </c>
      <c r="B4850" s="2" t="s">
        <v>12598</v>
      </c>
      <c r="C4850" s="2" t="s">
        <v>397</v>
      </c>
      <c r="D4850" s="2" t="s">
        <v>102</v>
      </c>
      <c r="E4850" s="2" t="s">
        <v>165</v>
      </c>
      <c r="F4850" s="2">
        <v>36</v>
      </c>
      <c r="G4850" s="2" t="s">
        <v>83</v>
      </c>
      <c r="H4850" s="2" t="s">
        <v>278</v>
      </c>
      <c r="I4850" s="2" t="s">
        <v>45</v>
      </c>
      <c r="J4850" s="3">
        <v>45776</v>
      </c>
      <c r="K4850" s="3">
        <v>45791</v>
      </c>
      <c r="L4850" s="2" t="s">
        <v>41</v>
      </c>
      <c r="M4850" s="2" t="s">
        <v>144</v>
      </c>
      <c r="N4850" s="2" t="s">
        <v>145</v>
      </c>
      <c r="O4850" s="4">
        <v>3070000</v>
      </c>
      <c r="P4850" s="4">
        <v>513500</v>
      </c>
      <c r="Q4850" s="4">
        <v>2556500</v>
      </c>
      <c r="R4850" s="2">
        <v>12</v>
      </c>
      <c r="S4850" s="5">
        <v>6.5</v>
      </c>
      <c r="T4850" s="4">
        <v>226889.38</v>
      </c>
      <c r="U4850" s="2" t="s">
        <v>73</v>
      </c>
      <c r="V4850" s="2" t="s">
        <v>34</v>
      </c>
      <c r="W4850" s="4">
        <v>2495783.1800000002</v>
      </c>
      <c r="X4850" s="4">
        <v>226889.32</v>
      </c>
      <c r="Y4850" s="4">
        <v>2722672.5</v>
      </c>
      <c r="Z4850" s="2">
        <v>31</v>
      </c>
      <c r="AA4850" s="2" t="s">
        <v>58</v>
      </c>
      <c r="AB4850" s="2" t="s">
        <v>15731</v>
      </c>
      <c r="AC4850" s="2" t="s">
        <v>138</v>
      </c>
      <c r="AD4850" s="2" t="s">
        <v>76</v>
      </c>
      <c r="AE4850" s="5">
        <v>83.27</v>
      </c>
      <c r="AF4850" s="2">
        <v>1</v>
      </c>
      <c r="AG4850" s="2" t="s">
        <v>15718</v>
      </c>
      <c r="AH4850" s="2">
        <v>15</v>
      </c>
      <c r="AI4850" s="6" t="str">
        <f t="shared" si="225"/>
        <v>35-44</v>
      </c>
      <c r="AJ4850" s="11">
        <f>YEAR(tbl_LoanData[[#This Row],[Application Date]])</f>
        <v>2025</v>
      </c>
      <c r="AK4850" s="11" t="str">
        <f>TEXT(tbl_LoanData[[#This Row],[Application Date]],"MMMM")</f>
        <v>April</v>
      </c>
      <c r="AL4850" s="12">
        <f>DATE(YEAR(tbl_LoanData[[#This Row],[Application Date]]),MONTH(tbl_LoanData[[#This Row],[Application Date]]),1)</f>
        <v>45748</v>
      </c>
      <c r="AM4850" s="14">
        <f ca="1">IF(AND(tbl_LoanData[[#This Row],[Application Date]]&gt;=EOMONTH(TODAY(),-1)+1,tbl_LoanData[[#This Row],[Application Date]]&lt;=TODAY()),tbl_LoanData[[#This Row],[Loan Amount]],0)</f>
        <v>0</v>
      </c>
      <c r="AN4850" s="14">
        <f>tbl_LoanData[[#This Row],[Amount Paid]]-(Q4850-X4850)</f>
        <v>166172.5</v>
      </c>
      <c r="AO4850" s="14">
        <f>IF(tbl_LoanData[[#This Row],[Application Status]]="Approved",1,0)</f>
        <v>1</v>
      </c>
      <c r="AP4850" s="22" t="str">
        <f t="shared" ca="1" si="226"/>
        <v/>
      </c>
      <c r="AQ4850" s="22" t="str">
        <f t="shared" ca="1" si="227"/>
        <v/>
      </c>
    </row>
    <row r="4851" spans="1:43" ht="14.4" customHeight="1" x14ac:dyDescent="0.3">
      <c r="A4851" s="2" t="s">
        <v>12687</v>
      </c>
      <c r="B4851" s="2" t="s">
        <v>12688</v>
      </c>
      <c r="C4851" s="2" t="s">
        <v>109</v>
      </c>
      <c r="D4851" s="2" t="s">
        <v>161</v>
      </c>
      <c r="E4851" s="2" t="s">
        <v>311</v>
      </c>
      <c r="F4851" s="2">
        <v>65</v>
      </c>
      <c r="G4851" s="2" t="s">
        <v>83</v>
      </c>
      <c r="H4851" s="2" t="s">
        <v>298</v>
      </c>
      <c r="I4851" s="2" t="s">
        <v>43</v>
      </c>
      <c r="J4851" s="3">
        <v>45776</v>
      </c>
      <c r="K4851" s="3"/>
      <c r="L4851" s="2" t="s">
        <v>41</v>
      </c>
      <c r="M4851" s="2" t="s">
        <v>144</v>
      </c>
      <c r="N4851" s="2" t="s">
        <v>145</v>
      </c>
      <c r="O4851" s="4">
        <v>3734000</v>
      </c>
      <c r="P4851" s="4">
        <v>1103800</v>
      </c>
      <c r="Q4851" s="4">
        <v>2630200</v>
      </c>
      <c r="R4851" s="2">
        <v>36</v>
      </c>
      <c r="S4851" s="5">
        <v>12.9</v>
      </c>
      <c r="T4851" s="4">
        <v>101335.76</v>
      </c>
      <c r="U4851" s="2" t="s">
        <v>96</v>
      </c>
      <c r="V4851" s="2" t="s">
        <v>97</v>
      </c>
      <c r="W4851" s="4">
        <v>0</v>
      </c>
      <c r="X4851" s="4">
        <v>0</v>
      </c>
      <c r="Y4851" s="4">
        <v>3648087.4</v>
      </c>
      <c r="Z4851" s="2">
        <v>0</v>
      </c>
      <c r="AA4851" s="2" t="s">
        <v>97</v>
      </c>
      <c r="AB4851" s="2" t="s">
        <v>15732</v>
      </c>
      <c r="AC4851" s="2" t="s">
        <v>146</v>
      </c>
      <c r="AD4851" s="2" t="s">
        <v>76</v>
      </c>
      <c r="AE4851" s="5">
        <v>70.44</v>
      </c>
      <c r="AF4851" s="2">
        <v>0</v>
      </c>
      <c r="AG4851" s="2" t="s">
        <v>97</v>
      </c>
      <c r="AH4851" s="2"/>
      <c r="AI4851" s="6" t="str">
        <f t="shared" si="225"/>
        <v>65+</v>
      </c>
      <c r="AJ4851" s="11">
        <f>YEAR(tbl_LoanData[[#This Row],[Application Date]])</f>
        <v>2025</v>
      </c>
      <c r="AK4851" s="11" t="str">
        <f>TEXT(tbl_LoanData[[#This Row],[Application Date]],"MMMM")</f>
        <v>April</v>
      </c>
      <c r="AL4851" s="12">
        <f>DATE(YEAR(tbl_LoanData[[#This Row],[Application Date]]),MONTH(tbl_LoanData[[#This Row],[Application Date]]),1)</f>
        <v>45748</v>
      </c>
      <c r="AM4851" s="14">
        <f ca="1">IF(AND(tbl_LoanData[[#This Row],[Application Date]]&gt;=EOMONTH(TODAY(),-1)+1,tbl_LoanData[[#This Row],[Application Date]]&lt;=TODAY()),tbl_LoanData[[#This Row],[Loan Amount]],0)</f>
        <v>0</v>
      </c>
      <c r="AN4851" s="14">
        <f>tbl_LoanData[[#This Row],[Amount Paid]]-(Q4851-X4851)</f>
        <v>-2630200</v>
      </c>
      <c r="AO4851" s="14">
        <f>IF(tbl_LoanData[[#This Row],[Application Status]]="Approved",1,0)</f>
        <v>0</v>
      </c>
      <c r="AP4851" s="22" t="str">
        <f t="shared" ca="1" si="226"/>
        <v/>
      </c>
      <c r="AQ4851" s="22" t="str">
        <f t="shared" ca="1" si="227"/>
        <v/>
      </c>
    </row>
    <row r="4852" spans="1:43" ht="14.4" customHeight="1" x14ac:dyDescent="0.3">
      <c r="A4852" s="2" t="s">
        <v>12691</v>
      </c>
      <c r="B4852" s="2" t="s">
        <v>12692</v>
      </c>
      <c r="C4852" s="2" t="s">
        <v>533</v>
      </c>
      <c r="D4852" s="2" t="s">
        <v>268</v>
      </c>
      <c r="E4852" s="2" t="s">
        <v>312</v>
      </c>
      <c r="F4852" s="2">
        <v>53</v>
      </c>
      <c r="G4852" s="2" t="s">
        <v>83</v>
      </c>
      <c r="H4852" s="2" t="s">
        <v>191</v>
      </c>
      <c r="I4852" s="2" t="s">
        <v>51</v>
      </c>
      <c r="J4852" s="3">
        <v>45761</v>
      </c>
      <c r="K4852" s="3"/>
      <c r="L4852" s="2" t="s">
        <v>40</v>
      </c>
      <c r="M4852" s="2" t="s">
        <v>85</v>
      </c>
      <c r="N4852" s="2" t="s">
        <v>274</v>
      </c>
      <c r="O4852" s="4">
        <v>740000</v>
      </c>
      <c r="P4852" s="4">
        <v>186900</v>
      </c>
      <c r="Q4852" s="4">
        <v>553100</v>
      </c>
      <c r="R4852" s="2">
        <v>48</v>
      </c>
      <c r="S4852" s="5">
        <v>11.08</v>
      </c>
      <c r="T4852" s="4">
        <v>16629.87</v>
      </c>
      <c r="U4852" s="2" t="s">
        <v>96</v>
      </c>
      <c r="V4852" s="2" t="s">
        <v>97</v>
      </c>
      <c r="W4852" s="4">
        <v>0</v>
      </c>
      <c r="X4852" s="4">
        <v>0</v>
      </c>
      <c r="Y4852" s="4">
        <v>798233.92</v>
      </c>
      <c r="Z4852" s="2">
        <v>0</v>
      </c>
      <c r="AA4852" s="2" t="s">
        <v>97</v>
      </c>
      <c r="AB4852" s="2" t="s">
        <v>15727</v>
      </c>
      <c r="AC4852" s="2" t="s">
        <v>360</v>
      </c>
      <c r="AD4852" s="2" t="s">
        <v>76</v>
      </c>
      <c r="AE4852" s="5">
        <v>74.739999999999995</v>
      </c>
      <c r="AF4852" s="2">
        <v>0</v>
      </c>
      <c r="AG4852" s="2" t="s">
        <v>97</v>
      </c>
      <c r="AH4852" s="2"/>
      <c r="AI4852" s="6" t="str">
        <f t="shared" si="225"/>
        <v>45-54</v>
      </c>
      <c r="AJ4852" s="11">
        <f>YEAR(tbl_LoanData[[#This Row],[Application Date]])</f>
        <v>2025</v>
      </c>
      <c r="AK4852" s="11" t="str">
        <f>TEXT(tbl_LoanData[[#This Row],[Application Date]],"MMMM")</f>
        <v>April</v>
      </c>
      <c r="AL4852" s="12">
        <f>DATE(YEAR(tbl_LoanData[[#This Row],[Application Date]]),MONTH(tbl_LoanData[[#This Row],[Application Date]]),1)</f>
        <v>45748</v>
      </c>
      <c r="AM4852" s="14">
        <f ca="1">IF(AND(tbl_LoanData[[#This Row],[Application Date]]&gt;=EOMONTH(TODAY(),-1)+1,tbl_LoanData[[#This Row],[Application Date]]&lt;=TODAY()),tbl_LoanData[[#This Row],[Loan Amount]],0)</f>
        <v>0</v>
      </c>
      <c r="AN4852" s="14">
        <f>tbl_LoanData[[#This Row],[Amount Paid]]-(Q4852-X4852)</f>
        <v>-553100</v>
      </c>
      <c r="AO4852" s="14">
        <f>IF(tbl_LoanData[[#This Row],[Application Status]]="Approved",1,0)</f>
        <v>0</v>
      </c>
      <c r="AP4852" s="22" t="str">
        <f t="shared" ca="1" si="226"/>
        <v/>
      </c>
      <c r="AQ4852" s="22" t="str">
        <f t="shared" ca="1" si="227"/>
        <v/>
      </c>
    </row>
    <row r="4853" spans="1:43" ht="14.4" customHeight="1" x14ac:dyDescent="0.3">
      <c r="A4853" s="2" t="s">
        <v>12735</v>
      </c>
      <c r="B4853" s="2" t="s">
        <v>12736</v>
      </c>
      <c r="C4853" s="2" t="s">
        <v>758</v>
      </c>
      <c r="D4853" s="2" t="s">
        <v>101</v>
      </c>
      <c r="E4853" s="2" t="s">
        <v>323</v>
      </c>
      <c r="F4853" s="2">
        <v>53</v>
      </c>
      <c r="G4853" s="2" t="s">
        <v>83</v>
      </c>
      <c r="H4853" s="2" t="s">
        <v>466</v>
      </c>
      <c r="I4853" s="2" t="s">
        <v>43</v>
      </c>
      <c r="J4853" s="3">
        <v>45756</v>
      </c>
      <c r="K4853" s="3">
        <v>45765</v>
      </c>
      <c r="L4853" s="2" t="s">
        <v>36</v>
      </c>
      <c r="M4853" s="2" t="s">
        <v>71</v>
      </c>
      <c r="N4853" s="2" t="s">
        <v>162</v>
      </c>
      <c r="O4853" s="4">
        <v>1919000</v>
      </c>
      <c r="P4853" s="4">
        <v>351500</v>
      </c>
      <c r="Q4853" s="4">
        <v>1567500</v>
      </c>
      <c r="R4853" s="2">
        <v>48</v>
      </c>
      <c r="S4853" s="5">
        <v>7.69</v>
      </c>
      <c r="T4853" s="4">
        <v>42701.31</v>
      </c>
      <c r="U4853" s="2" t="s">
        <v>73</v>
      </c>
      <c r="V4853" s="2" t="s">
        <v>74</v>
      </c>
      <c r="W4853" s="4">
        <v>683220.96</v>
      </c>
      <c r="X4853" s="4">
        <v>1366442.04</v>
      </c>
      <c r="Y4853" s="4">
        <v>2049663</v>
      </c>
      <c r="Z4853" s="2">
        <v>0</v>
      </c>
      <c r="AA4853" s="2" t="s">
        <v>56</v>
      </c>
      <c r="AB4853" s="2" t="s">
        <v>15736</v>
      </c>
      <c r="AC4853" s="2" t="s">
        <v>129</v>
      </c>
      <c r="AD4853" s="2" t="s">
        <v>76</v>
      </c>
      <c r="AE4853" s="5">
        <v>81.680000000000007</v>
      </c>
      <c r="AF4853" s="2">
        <v>0</v>
      </c>
      <c r="AG4853" s="2" t="s">
        <v>77</v>
      </c>
      <c r="AH4853" s="2">
        <v>9</v>
      </c>
      <c r="AI4853" s="6" t="str">
        <f t="shared" si="225"/>
        <v>45-54</v>
      </c>
      <c r="AJ4853" s="11">
        <f>YEAR(tbl_LoanData[[#This Row],[Application Date]])</f>
        <v>2025</v>
      </c>
      <c r="AK4853" s="11" t="str">
        <f>TEXT(tbl_LoanData[[#This Row],[Application Date]],"MMMM")</f>
        <v>April</v>
      </c>
      <c r="AL4853" s="12">
        <f>DATE(YEAR(tbl_LoanData[[#This Row],[Application Date]]),MONTH(tbl_LoanData[[#This Row],[Application Date]]),1)</f>
        <v>45748</v>
      </c>
      <c r="AM4853" s="14">
        <f ca="1">IF(AND(tbl_LoanData[[#This Row],[Application Date]]&gt;=EOMONTH(TODAY(),-1)+1,tbl_LoanData[[#This Row],[Application Date]]&lt;=TODAY()),tbl_LoanData[[#This Row],[Loan Amount]],0)</f>
        <v>0</v>
      </c>
      <c r="AN4853" s="14">
        <f>tbl_LoanData[[#This Row],[Amount Paid]]-(Q4853-X4853)</f>
        <v>482163</v>
      </c>
      <c r="AO4853" s="14">
        <f>IF(tbl_LoanData[[#This Row],[Application Status]]="Approved",1,0)</f>
        <v>1</v>
      </c>
      <c r="AP4853" s="22" t="str">
        <f t="shared" ca="1" si="226"/>
        <v/>
      </c>
      <c r="AQ4853" s="22" t="str">
        <f t="shared" ca="1" si="227"/>
        <v/>
      </c>
    </row>
    <row r="4854" spans="1:43" ht="14.4" customHeight="1" x14ac:dyDescent="0.3">
      <c r="A4854" s="2" t="s">
        <v>12815</v>
      </c>
      <c r="B4854" s="2" t="s">
        <v>12816</v>
      </c>
      <c r="C4854" s="2" t="s">
        <v>133</v>
      </c>
      <c r="D4854" s="2" t="s">
        <v>102</v>
      </c>
      <c r="E4854" s="2" t="s">
        <v>118</v>
      </c>
      <c r="F4854" s="2">
        <v>63</v>
      </c>
      <c r="G4854" s="2" t="s">
        <v>69</v>
      </c>
      <c r="H4854" s="2" t="s">
        <v>244</v>
      </c>
      <c r="I4854" s="2" t="s">
        <v>48</v>
      </c>
      <c r="J4854" s="3">
        <v>45760</v>
      </c>
      <c r="K4854" s="3">
        <v>45770</v>
      </c>
      <c r="L4854" s="2" t="s">
        <v>40</v>
      </c>
      <c r="M4854" s="2" t="s">
        <v>71</v>
      </c>
      <c r="N4854" s="2" t="s">
        <v>137</v>
      </c>
      <c r="O4854" s="4">
        <v>1045000</v>
      </c>
      <c r="P4854" s="4">
        <v>411000</v>
      </c>
      <c r="Q4854" s="4">
        <v>634000</v>
      </c>
      <c r="R4854" s="2">
        <v>48</v>
      </c>
      <c r="S4854" s="5">
        <v>10.36</v>
      </c>
      <c r="T4854" s="4">
        <v>18681.87</v>
      </c>
      <c r="U4854" s="2" t="s">
        <v>73</v>
      </c>
      <c r="V4854" s="2" t="s">
        <v>74</v>
      </c>
      <c r="W4854" s="4">
        <v>298909.92</v>
      </c>
      <c r="X4854" s="4">
        <v>597819.68000000005</v>
      </c>
      <c r="Y4854" s="4">
        <v>896729.59999999998</v>
      </c>
      <c r="Z4854" s="2">
        <v>0</v>
      </c>
      <c r="AA4854" s="2" t="s">
        <v>56</v>
      </c>
      <c r="AB4854" s="2" t="s">
        <v>15731</v>
      </c>
      <c r="AC4854" s="2" t="s">
        <v>213</v>
      </c>
      <c r="AD4854" s="2" t="s">
        <v>76</v>
      </c>
      <c r="AE4854" s="5">
        <v>60.67</v>
      </c>
      <c r="AF4854" s="2">
        <v>0</v>
      </c>
      <c r="AG4854" s="2" t="s">
        <v>77</v>
      </c>
      <c r="AH4854" s="2">
        <v>10</v>
      </c>
      <c r="AI4854" s="6" t="str">
        <f t="shared" si="225"/>
        <v>55-64</v>
      </c>
      <c r="AJ4854" s="11">
        <f>YEAR(tbl_LoanData[[#This Row],[Application Date]])</f>
        <v>2025</v>
      </c>
      <c r="AK4854" s="11" t="str">
        <f>TEXT(tbl_LoanData[[#This Row],[Application Date]],"MMMM")</f>
        <v>April</v>
      </c>
      <c r="AL4854" s="12">
        <f>DATE(YEAR(tbl_LoanData[[#This Row],[Application Date]]),MONTH(tbl_LoanData[[#This Row],[Application Date]]),1)</f>
        <v>45748</v>
      </c>
      <c r="AM4854" s="14">
        <f ca="1">IF(AND(tbl_LoanData[[#This Row],[Application Date]]&gt;=EOMONTH(TODAY(),-1)+1,tbl_LoanData[[#This Row],[Application Date]]&lt;=TODAY()),tbl_LoanData[[#This Row],[Loan Amount]],0)</f>
        <v>0</v>
      </c>
      <c r="AN4854" s="14">
        <f>tbl_LoanData[[#This Row],[Amount Paid]]-(Q4854-X4854)</f>
        <v>262729.60000000003</v>
      </c>
      <c r="AO4854" s="14">
        <f>IF(tbl_LoanData[[#This Row],[Application Status]]="Approved",1,0)</f>
        <v>1</v>
      </c>
      <c r="AP4854" s="22" t="str">
        <f t="shared" ca="1" si="226"/>
        <v/>
      </c>
      <c r="AQ4854" s="22" t="str">
        <f t="shared" ca="1" si="227"/>
        <v/>
      </c>
    </row>
    <row r="4855" spans="1:43" ht="14.4" customHeight="1" x14ac:dyDescent="0.3">
      <c r="A4855" s="2" t="s">
        <v>12819</v>
      </c>
      <c r="B4855" s="2" t="s">
        <v>12820</v>
      </c>
      <c r="C4855" s="2" t="s">
        <v>277</v>
      </c>
      <c r="D4855" s="2" t="s">
        <v>82</v>
      </c>
      <c r="E4855" s="2" t="s">
        <v>447</v>
      </c>
      <c r="F4855" s="2">
        <v>36</v>
      </c>
      <c r="G4855" s="2" t="s">
        <v>83</v>
      </c>
      <c r="H4855" s="2" t="s">
        <v>256</v>
      </c>
      <c r="I4855" s="2" t="s">
        <v>43</v>
      </c>
      <c r="J4855" s="3">
        <v>45749</v>
      </c>
      <c r="K4855" s="3">
        <v>45768</v>
      </c>
      <c r="L4855" s="2" t="s">
        <v>36</v>
      </c>
      <c r="M4855" s="2" t="s">
        <v>71</v>
      </c>
      <c r="N4855" s="2" t="s">
        <v>162</v>
      </c>
      <c r="O4855" s="4">
        <v>1620000</v>
      </c>
      <c r="P4855" s="4">
        <v>478000</v>
      </c>
      <c r="Q4855" s="4">
        <v>1142000</v>
      </c>
      <c r="R4855" s="2">
        <v>48</v>
      </c>
      <c r="S4855" s="5">
        <v>11.93</v>
      </c>
      <c r="T4855" s="4">
        <v>35145.050000000003</v>
      </c>
      <c r="U4855" s="2" t="s">
        <v>73</v>
      </c>
      <c r="V4855" s="2" t="s">
        <v>74</v>
      </c>
      <c r="W4855" s="4">
        <v>562320.80000000005</v>
      </c>
      <c r="X4855" s="4">
        <v>1124641.6000000001</v>
      </c>
      <c r="Y4855" s="4">
        <v>1686962.4</v>
      </c>
      <c r="Z4855" s="2">
        <v>0</v>
      </c>
      <c r="AA4855" s="2" t="s">
        <v>56</v>
      </c>
      <c r="AB4855" s="2" t="s">
        <v>15732</v>
      </c>
      <c r="AC4855" s="2" t="s">
        <v>121</v>
      </c>
      <c r="AD4855" s="2" t="s">
        <v>76</v>
      </c>
      <c r="AE4855" s="5">
        <v>70.489999999999995</v>
      </c>
      <c r="AF4855" s="2">
        <v>0</v>
      </c>
      <c r="AG4855" s="2" t="s">
        <v>77</v>
      </c>
      <c r="AH4855" s="2">
        <v>19</v>
      </c>
      <c r="AI4855" s="6" t="str">
        <f t="shared" si="225"/>
        <v>35-44</v>
      </c>
      <c r="AJ4855" s="11">
        <f>YEAR(tbl_LoanData[[#This Row],[Application Date]])</f>
        <v>2025</v>
      </c>
      <c r="AK4855" s="11" t="str">
        <f>TEXT(tbl_LoanData[[#This Row],[Application Date]],"MMMM")</f>
        <v>April</v>
      </c>
      <c r="AL4855" s="12">
        <f>DATE(YEAR(tbl_LoanData[[#This Row],[Application Date]]),MONTH(tbl_LoanData[[#This Row],[Application Date]]),1)</f>
        <v>45748</v>
      </c>
      <c r="AM4855" s="14">
        <f ca="1">IF(AND(tbl_LoanData[[#This Row],[Application Date]]&gt;=EOMONTH(TODAY(),-1)+1,tbl_LoanData[[#This Row],[Application Date]]&lt;=TODAY()),tbl_LoanData[[#This Row],[Loan Amount]],0)</f>
        <v>0</v>
      </c>
      <c r="AN4855" s="14">
        <f>tbl_LoanData[[#This Row],[Amount Paid]]-(Q4855-X4855)</f>
        <v>544962.40000000014</v>
      </c>
      <c r="AO4855" s="14">
        <f>IF(tbl_LoanData[[#This Row],[Application Status]]="Approved",1,0)</f>
        <v>1</v>
      </c>
      <c r="AP4855" s="22" t="str">
        <f t="shared" ca="1" si="226"/>
        <v/>
      </c>
      <c r="AQ4855" s="22" t="str">
        <f t="shared" ca="1" si="227"/>
        <v/>
      </c>
    </row>
    <row r="4856" spans="1:43" ht="14.4" customHeight="1" x14ac:dyDescent="0.3">
      <c r="A4856" s="2" t="s">
        <v>13037</v>
      </c>
      <c r="B4856" s="2" t="s">
        <v>13038</v>
      </c>
      <c r="C4856" s="2" t="s">
        <v>599</v>
      </c>
      <c r="D4856" s="2" t="s">
        <v>81</v>
      </c>
      <c r="E4856" s="2" t="s">
        <v>312</v>
      </c>
      <c r="F4856" s="2">
        <v>28</v>
      </c>
      <c r="G4856" s="2" t="s">
        <v>83</v>
      </c>
      <c r="H4856" s="2" t="s">
        <v>398</v>
      </c>
      <c r="I4856" s="2" t="s">
        <v>46</v>
      </c>
      <c r="J4856" s="3">
        <v>45765</v>
      </c>
      <c r="K4856" s="3">
        <v>45782</v>
      </c>
      <c r="L4856" s="2" t="s">
        <v>41</v>
      </c>
      <c r="M4856" s="2" t="s">
        <v>552</v>
      </c>
      <c r="N4856" s="2" t="s">
        <v>553</v>
      </c>
      <c r="O4856" s="4">
        <v>2865000</v>
      </c>
      <c r="P4856" s="4">
        <v>713500</v>
      </c>
      <c r="Q4856" s="4">
        <v>2151500</v>
      </c>
      <c r="R4856" s="2">
        <v>60</v>
      </c>
      <c r="S4856" s="5">
        <v>14.91</v>
      </c>
      <c r="T4856" s="4">
        <v>62590.720000000001</v>
      </c>
      <c r="U4856" s="2" t="s">
        <v>73</v>
      </c>
      <c r="V4856" s="2" t="s">
        <v>74</v>
      </c>
      <c r="W4856" s="4">
        <v>938860.8</v>
      </c>
      <c r="X4856" s="4">
        <v>2816582.45</v>
      </c>
      <c r="Y4856" s="4">
        <v>3755443.25</v>
      </c>
      <c r="Z4856" s="2">
        <v>0</v>
      </c>
      <c r="AA4856" s="2" t="s">
        <v>56</v>
      </c>
      <c r="AB4856" s="2" t="s">
        <v>15729</v>
      </c>
      <c r="AC4856" s="2" t="s">
        <v>213</v>
      </c>
      <c r="AD4856" s="2" t="s">
        <v>76</v>
      </c>
      <c r="AE4856" s="5">
        <v>75.099999999999994</v>
      </c>
      <c r="AF4856" s="2">
        <v>0</v>
      </c>
      <c r="AG4856" s="2" t="s">
        <v>77</v>
      </c>
      <c r="AH4856" s="2">
        <v>17</v>
      </c>
      <c r="AI4856" s="6" t="str">
        <f t="shared" si="225"/>
        <v>25-34</v>
      </c>
      <c r="AJ4856" s="11">
        <f>YEAR(tbl_LoanData[[#This Row],[Application Date]])</f>
        <v>2025</v>
      </c>
      <c r="AK4856" s="11" t="str">
        <f>TEXT(tbl_LoanData[[#This Row],[Application Date]],"MMMM")</f>
        <v>April</v>
      </c>
      <c r="AL4856" s="12">
        <f>DATE(YEAR(tbl_LoanData[[#This Row],[Application Date]]),MONTH(tbl_LoanData[[#This Row],[Application Date]]),1)</f>
        <v>45748</v>
      </c>
      <c r="AM4856" s="14">
        <f ca="1">IF(AND(tbl_LoanData[[#This Row],[Application Date]]&gt;=EOMONTH(TODAY(),-1)+1,tbl_LoanData[[#This Row],[Application Date]]&lt;=TODAY()),tbl_LoanData[[#This Row],[Loan Amount]],0)</f>
        <v>0</v>
      </c>
      <c r="AN4856" s="14">
        <f>tbl_LoanData[[#This Row],[Amount Paid]]-(Q4856-X4856)</f>
        <v>1603943.2500000002</v>
      </c>
      <c r="AO4856" s="14">
        <f>IF(tbl_LoanData[[#This Row],[Application Status]]="Approved",1,0)</f>
        <v>1</v>
      </c>
      <c r="AP4856" s="22" t="str">
        <f t="shared" ca="1" si="226"/>
        <v/>
      </c>
      <c r="AQ4856" s="22" t="str">
        <f t="shared" ca="1" si="227"/>
        <v/>
      </c>
    </row>
    <row r="4857" spans="1:43" x14ac:dyDescent="0.3">
      <c r="A4857" s="2" t="s">
        <v>13091</v>
      </c>
      <c r="B4857" s="2" t="s">
        <v>13092</v>
      </c>
      <c r="C4857" s="2" t="s">
        <v>1573</v>
      </c>
      <c r="D4857" s="2" t="s">
        <v>117</v>
      </c>
      <c r="E4857" s="2" t="s">
        <v>293</v>
      </c>
      <c r="F4857" s="2">
        <v>48</v>
      </c>
      <c r="G4857" s="2" t="s">
        <v>69</v>
      </c>
      <c r="H4857" s="2" t="s">
        <v>278</v>
      </c>
      <c r="I4857" s="2" t="s">
        <v>45</v>
      </c>
      <c r="J4857" s="3">
        <v>45763</v>
      </c>
      <c r="K4857" s="3"/>
      <c r="L4857" s="2" t="s">
        <v>36</v>
      </c>
      <c r="M4857" s="2" t="s">
        <v>104</v>
      </c>
      <c r="N4857" s="2" t="s">
        <v>592</v>
      </c>
      <c r="O4857" s="4">
        <v>1080000</v>
      </c>
      <c r="P4857" s="4">
        <v>171500</v>
      </c>
      <c r="Q4857" s="4">
        <v>908500</v>
      </c>
      <c r="R4857" s="2">
        <v>48</v>
      </c>
      <c r="S4857" s="5">
        <v>12.94</v>
      </c>
      <c r="T4857" s="4">
        <v>28723.74</v>
      </c>
      <c r="U4857" s="2" t="s">
        <v>96</v>
      </c>
      <c r="V4857" s="2" t="s">
        <v>97</v>
      </c>
      <c r="W4857" s="4">
        <v>0</v>
      </c>
      <c r="X4857" s="4">
        <v>0</v>
      </c>
      <c r="Y4857" s="4">
        <v>1378739.6</v>
      </c>
      <c r="Z4857" s="2">
        <v>0</v>
      </c>
      <c r="AA4857" s="2" t="s">
        <v>97</v>
      </c>
      <c r="AB4857" s="2" t="s">
        <v>15733</v>
      </c>
      <c r="AC4857" s="2" t="s">
        <v>75</v>
      </c>
      <c r="AD4857" s="2" t="s">
        <v>76</v>
      </c>
      <c r="AE4857" s="5">
        <v>84.12</v>
      </c>
      <c r="AF4857" s="2">
        <v>0</v>
      </c>
      <c r="AG4857" s="2" t="s">
        <v>97</v>
      </c>
      <c r="AH4857" s="2"/>
      <c r="AI4857" s="6" t="str">
        <f t="shared" si="225"/>
        <v>45-54</v>
      </c>
      <c r="AJ4857" s="11">
        <f>YEAR(tbl_LoanData[[#This Row],[Application Date]])</f>
        <v>2025</v>
      </c>
      <c r="AK4857" s="11" t="str">
        <f>TEXT(tbl_LoanData[[#This Row],[Application Date]],"MMMM")</f>
        <v>April</v>
      </c>
      <c r="AL4857" s="12">
        <f>DATE(YEAR(tbl_LoanData[[#This Row],[Application Date]]),MONTH(tbl_LoanData[[#This Row],[Application Date]]),1)</f>
        <v>45748</v>
      </c>
      <c r="AM4857" s="14">
        <f ca="1">IF(AND(tbl_LoanData[[#This Row],[Application Date]]&gt;=EOMONTH(TODAY(),-1)+1,tbl_LoanData[[#This Row],[Application Date]]&lt;=TODAY()),tbl_LoanData[[#This Row],[Loan Amount]],0)</f>
        <v>0</v>
      </c>
      <c r="AN4857" s="14">
        <f>tbl_LoanData[[#This Row],[Amount Paid]]-(Q4857-X4857)</f>
        <v>-908500</v>
      </c>
      <c r="AO4857" s="14">
        <f>IF(tbl_LoanData[[#This Row],[Application Status]]="Approved",1,0)</f>
        <v>0</v>
      </c>
      <c r="AP4857" s="22" t="str">
        <f t="shared" ca="1" si="226"/>
        <v/>
      </c>
      <c r="AQ4857" s="22" t="str">
        <f t="shared" ca="1" si="227"/>
        <v/>
      </c>
    </row>
    <row r="4858" spans="1:43" ht="14.4" customHeight="1" x14ac:dyDescent="0.3">
      <c r="A4858" s="2" t="s">
        <v>13181</v>
      </c>
      <c r="B4858" s="2" t="s">
        <v>13182</v>
      </c>
      <c r="C4858" s="2" t="s">
        <v>687</v>
      </c>
      <c r="D4858" s="2" t="s">
        <v>161</v>
      </c>
      <c r="E4858" s="2" t="s">
        <v>125</v>
      </c>
      <c r="F4858" s="2">
        <v>47</v>
      </c>
      <c r="G4858" s="2" t="s">
        <v>83</v>
      </c>
      <c r="H4858" s="2" t="s">
        <v>565</v>
      </c>
      <c r="I4858" s="2" t="s">
        <v>47</v>
      </c>
      <c r="J4858" s="3">
        <v>45756</v>
      </c>
      <c r="K4858" s="3"/>
      <c r="L4858" s="2" t="s">
        <v>39</v>
      </c>
      <c r="M4858" s="2" t="s">
        <v>167</v>
      </c>
      <c r="N4858" s="2" t="s">
        <v>168</v>
      </c>
      <c r="O4858" s="4">
        <v>1732000</v>
      </c>
      <c r="P4858" s="4">
        <v>184800</v>
      </c>
      <c r="Q4858" s="4">
        <v>1547200</v>
      </c>
      <c r="R4858" s="2">
        <v>48</v>
      </c>
      <c r="S4858" s="5">
        <v>11.13</v>
      </c>
      <c r="T4858" s="4">
        <v>46583.61</v>
      </c>
      <c r="U4858" s="2" t="s">
        <v>113</v>
      </c>
      <c r="V4858" s="2" t="s">
        <v>97</v>
      </c>
      <c r="W4858" s="4">
        <v>0</v>
      </c>
      <c r="X4858" s="4">
        <v>0</v>
      </c>
      <c r="Y4858" s="4">
        <v>2236013.44</v>
      </c>
      <c r="Z4858" s="2">
        <v>0</v>
      </c>
      <c r="AA4858" s="2" t="s">
        <v>97</v>
      </c>
      <c r="AB4858" s="2" t="s">
        <v>15735</v>
      </c>
      <c r="AC4858" s="2" t="s">
        <v>106</v>
      </c>
      <c r="AD4858" s="2" t="s">
        <v>76</v>
      </c>
      <c r="AE4858" s="5">
        <v>89.33</v>
      </c>
      <c r="AF4858" s="2">
        <v>0</v>
      </c>
      <c r="AG4858" s="2" t="s">
        <v>97</v>
      </c>
      <c r="AH4858" s="2"/>
      <c r="AI4858" s="6" t="str">
        <f t="shared" si="225"/>
        <v>45-54</v>
      </c>
      <c r="AJ4858" s="11">
        <f>YEAR(tbl_LoanData[[#This Row],[Application Date]])</f>
        <v>2025</v>
      </c>
      <c r="AK4858" s="11" t="str">
        <f>TEXT(tbl_LoanData[[#This Row],[Application Date]],"MMMM")</f>
        <v>April</v>
      </c>
      <c r="AL4858" s="12">
        <f>DATE(YEAR(tbl_LoanData[[#This Row],[Application Date]]),MONTH(tbl_LoanData[[#This Row],[Application Date]]),1)</f>
        <v>45748</v>
      </c>
      <c r="AM4858" s="14">
        <f ca="1">IF(AND(tbl_LoanData[[#This Row],[Application Date]]&gt;=EOMONTH(TODAY(),-1)+1,tbl_LoanData[[#This Row],[Application Date]]&lt;=TODAY()),tbl_LoanData[[#This Row],[Loan Amount]],0)</f>
        <v>0</v>
      </c>
      <c r="AN4858" s="14">
        <f>tbl_LoanData[[#This Row],[Amount Paid]]-(Q4858-X4858)</f>
        <v>-1547200</v>
      </c>
      <c r="AO4858" s="14">
        <f>IF(tbl_LoanData[[#This Row],[Application Status]]="Approved",1,0)</f>
        <v>0</v>
      </c>
      <c r="AP4858" s="22" t="str">
        <f t="shared" ca="1" si="226"/>
        <v/>
      </c>
      <c r="AQ4858" s="22" t="str">
        <f t="shared" ca="1" si="227"/>
        <v/>
      </c>
    </row>
    <row r="4859" spans="1:43" ht="14.4" customHeight="1" x14ac:dyDescent="0.3">
      <c r="A4859" s="2" t="s">
        <v>13329</v>
      </c>
      <c r="B4859" s="2" t="s">
        <v>13330</v>
      </c>
      <c r="C4859" s="2" t="s">
        <v>297</v>
      </c>
      <c r="D4859" s="2" t="s">
        <v>117</v>
      </c>
      <c r="E4859" s="2" t="s">
        <v>465</v>
      </c>
      <c r="F4859" s="2">
        <v>34</v>
      </c>
      <c r="G4859" s="2" t="s">
        <v>69</v>
      </c>
      <c r="H4859" s="2" t="s">
        <v>318</v>
      </c>
      <c r="I4859" s="2" t="s">
        <v>42</v>
      </c>
      <c r="J4859" s="3">
        <v>45757</v>
      </c>
      <c r="K4859" s="3">
        <v>45771</v>
      </c>
      <c r="L4859" s="2" t="s">
        <v>39</v>
      </c>
      <c r="M4859" s="2" t="s">
        <v>85</v>
      </c>
      <c r="N4859" s="2" t="s">
        <v>178</v>
      </c>
      <c r="O4859" s="4">
        <v>1325000</v>
      </c>
      <c r="P4859" s="4">
        <v>374500</v>
      </c>
      <c r="Q4859" s="4">
        <v>950500</v>
      </c>
      <c r="R4859" s="2">
        <v>18</v>
      </c>
      <c r="S4859" s="5">
        <v>8.56</v>
      </c>
      <c r="T4859" s="4">
        <v>59585.79</v>
      </c>
      <c r="U4859" s="2" t="s">
        <v>73</v>
      </c>
      <c r="V4859" s="2" t="s">
        <v>74</v>
      </c>
      <c r="W4859" s="4">
        <v>774615.27</v>
      </c>
      <c r="X4859" s="4">
        <v>297928.93</v>
      </c>
      <c r="Y4859" s="4">
        <v>1072544.2</v>
      </c>
      <c r="Z4859" s="2">
        <v>84</v>
      </c>
      <c r="AA4859" s="2" t="s">
        <v>59</v>
      </c>
      <c r="AB4859" s="2" t="s">
        <v>15736</v>
      </c>
      <c r="AC4859" s="2" t="s">
        <v>332</v>
      </c>
      <c r="AD4859" s="2" t="s">
        <v>76</v>
      </c>
      <c r="AE4859" s="5">
        <v>71.739999999999995</v>
      </c>
      <c r="AF4859" s="2">
        <v>3</v>
      </c>
      <c r="AG4859" s="2" t="s">
        <v>130</v>
      </c>
      <c r="AH4859" s="2">
        <v>14</v>
      </c>
      <c r="AI4859" s="6" t="str">
        <f t="shared" si="225"/>
        <v>25-34</v>
      </c>
      <c r="AJ4859" s="11">
        <f>YEAR(tbl_LoanData[[#This Row],[Application Date]])</f>
        <v>2025</v>
      </c>
      <c r="AK4859" s="11" t="str">
        <f>TEXT(tbl_LoanData[[#This Row],[Application Date]],"MMMM")</f>
        <v>April</v>
      </c>
      <c r="AL4859" s="12">
        <f>DATE(YEAR(tbl_LoanData[[#This Row],[Application Date]]),MONTH(tbl_LoanData[[#This Row],[Application Date]]),1)</f>
        <v>45748</v>
      </c>
      <c r="AM4859" s="14">
        <f ca="1">IF(AND(tbl_LoanData[[#This Row],[Application Date]]&gt;=EOMONTH(TODAY(),-1)+1,tbl_LoanData[[#This Row],[Application Date]]&lt;=TODAY()),tbl_LoanData[[#This Row],[Loan Amount]],0)</f>
        <v>0</v>
      </c>
      <c r="AN4859" s="14">
        <f>tbl_LoanData[[#This Row],[Amount Paid]]-(Q4859-X4859)</f>
        <v>122044.19999999995</v>
      </c>
      <c r="AO4859" s="14">
        <f>IF(tbl_LoanData[[#This Row],[Application Status]]="Approved",1,0)</f>
        <v>1</v>
      </c>
      <c r="AP4859" s="22" t="str">
        <f t="shared" ca="1" si="226"/>
        <v/>
      </c>
      <c r="AQ4859" s="22" t="str">
        <f t="shared" ca="1" si="227"/>
        <v/>
      </c>
    </row>
    <row r="4860" spans="1:43" ht="14.4" customHeight="1" x14ac:dyDescent="0.3">
      <c r="A4860" s="2" t="s">
        <v>13385</v>
      </c>
      <c r="B4860" s="2" t="s">
        <v>13386</v>
      </c>
      <c r="C4860" s="2" t="s">
        <v>231</v>
      </c>
      <c r="D4860" s="2" t="s">
        <v>311</v>
      </c>
      <c r="E4860" s="2" t="s">
        <v>101</v>
      </c>
      <c r="F4860" s="2">
        <v>64</v>
      </c>
      <c r="G4860" s="2" t="s">
        <v>83</v>
      </c>
      <c r="H4860" s="2" t="s">
        <v>172</v>
      </c>
      <c r="I4860" s="2" t="s">
        <v>45</v>
      </c>
      <c r="J4860" s="3">
        <v>45759</v>
      </c>
      <c r="K4860" s="3">
        <v>45764</v>
      </c>
      <c r="L4860" s="2" t="s">
        <v>37</v>
      </c>
      <c r="M4860" s="2" t="s">
        <v>260</v>
      </c>
      <c r="N4860" s="2" t="s">
        <v>745</v>
      </c>
      <c r="O4860" s="4">
        <v>114000</v>
      </c>
      <c r="P4860" s="4">
        <v>36700</v>
      </c>
      <c r="Q4860" s="4">
        <v>77300</v>
      </c>
      <c r="R4860" s="2">
        <v>36</v>
      </c>
      <c r="S4860" s="5">
        <v>5.24</v>
      </c>
      <c r="T4860" s="4">
        <v>2484.77</v>
      </c>
      <c r="U4860" s="2" t="s">
        <v>73</v>
      </c>
      <c r="V4860" s="2" t="s">
        <v>74</v>
      </c>
      <c r="W4860" s="4">
        <v>39756.32</v>
      </c>
      <c r="X4860" s="4">
        <v>49695.24</v>
      </c>
      <c r="Y4860" s="4">
        <v>89451.56</v>
      </c>
      <c r="Z4860" s="2">
        <v>0</v>
      </c>
      <c r="AA4860" s="2" t="s">
        <v>56</v>
      </c>
      <c r="AB4860" s="2" t="s">
        <v>15733</v>
      </c>
      <c r="AC4860" s="2" t="s">
        <v>129</v>
      </c>
      <c r="AD4860" s="2" t="s">
        <v>76</v>
      </c>
      <c r="AE4860" s="5">
        <v>67.81</v>
      </c>
      <c r="AF4860" s="2">
        <v>0</v>
      </c>
      <c r="AG4860" s="2" t="s">
        <v>77</v>
      </c>
      <c r="AH4860" s="2">
        <v>5</v>
      </c>
      <c r="AI4860" s="6" t="str">
        <f t="shared" si="225"/>
        <v>55-64</v>
      </c>
      <c r="AJ4860" s="11">
        <f>YEAR(tbl_LoanData[[#This Row],[Application Date]])</f>
        <v>2025</v>
      </c>
      <c r="AK4860" s="11" t="str">
        <f>TEXT(tbl_LoanData[[#This Row],[Application Date]],"MMMM")</f>
        <v>April</v>
      </c>
      <c r="AL4860" s="12">
        <f>DATE(YEAR(tbl_LoanData[[#This Row],[Application Date]]),MONTH(tbl_LoanData[[#This Row],[Application Date]]),1)</f>
        <v>45748</v>
      </c>
      <c r="AM4860" s="14">
        <f ca="1">IF(AND(tbl_LoanData[[#This Row],[Application Date]]&gt;=EOMONTH(TODAY(),-1)+1,tbl_LoanData[[#This Row],[Application Date]]&lt;=TODAY()),tbl_LoanData[[#This Row],[Loan Amount]],0)</f>
        <v>0</v>
      </c>
      <c r="AN4860" s="14">
        <f>tbl_LoanData[[#This Row],[Amount Paid]]-(Q4860-X4860)</f>
        <v>12151.559999999998</v>
      </c>
      <c r="AO4860" s="14">
        <f>IF(tbl_LoanData[[#This Row],[Application Status]]="Approved",1,0)</f>
        <v>1</v>
      </c>
      <c r="AP4860" s="22" t="str">
        <f t="shared" ca="1" si="226"/>
        <v/>
      </c>
      <c r="AQ4860" s="22" t="str">
        <f t="shared" ca="1" si="227"/>
        <v/>
      </c>
    </row>
    <row r="4861" spans="1:43" ht="14.4" customHeight="1" x14ac:dyDescent="0.3">
      <c r="A4861" s="2" t="s">
        <v>13421</v>
      </c>
      <c r="B4861" s="2" t="s">
        <v>13422</v>
      </c>
      <c r="C4861" s="2" t="s">
        <v>264</v>
      </c>
      <c r="D4861" s="2" t="s">
        <v>232</v>
      </c>
      <c r="E4861" s="2" t="s">
        <v>268</v>
      </c>
      <c r="F4861" s="2">
        <v>25</v>
      </c>
      <c r="G4861" s="2" t="s">
        <v>83</v>
      </c>
      <c r="H4861" s="2" t="s">
        <v>103</v>
      </c>
      <c r="I4861" s="2" t="s">
        <v>43</v>
      </c>
      <c r="J4861" s="3">
        <v>45771</v>
      </c>
      <c r="K4861" s="3">
        <v>45792</v>
      </c>
      <c r="L4861" s="2" t="s">
        <v>38</v>
      </c>
      <c r="M4861" s="2" t="s">
        <v>85</v>
      </c>
      <c r="N4861" s="2" t="s">
        <v>314</v>
      </c>
      <c r="O4861" s="4">
        <v>1416000</v>
      </c>
      <c r="P4861" s="4">
        <v>233200</v>
      </c>
      <c r="Q4861" s="4">
        <v>1182800</v>
      </c>
      <c r="R4861" s="2">
        <v>24</v>
      </c>
      <c r="S4861" s="5">
        <v>9.59</v>
      </c>
      <c r="T4861" s="4">
        <v>58735.88</v>
      </c>
      <c r="U4861" s="2" t="s">
        <v>73</v>
      </c>
      <c r="V4861" s="2" t="s">
        <v>74</v>
      </c>
      <c r="W4861" s="4">
        <v>822302.32</v>
      </c>
      <c r="X4861" s="4">
        <v>587358.71999999997</v>
      </c>
      <c r="Y4861" s="4">
        <v>1409661.04</v>
      </c>
      <c r="Z4861" s="2">
        <v>30</v>
      </c>
      <c r="AA4861" s="2" t="s">
        <v>57</v>
      </c>
      <c r="AB4861" s="2" t="s">
        <v>15730</v>
      </c>
      <c r="AC4861" s="2" t="s">
        <v>75</v>
      </c>
      <c r="AD4861" s="2" t="s">
        <v>76</v>
      </c>
      <c r="AE4861" s="5">
        <v>83.53</v>
      </c>
      <c r="AF4861" s="2">
        <v>1</v>
      </c>
      <c r="AG4861" s="2" t="s">
        <v>77</v>
      </c>
      <c r="AH4861" s="2">
        <v>21</v>
      </c>
      <c r="AI4861" s="6" t="str">
        <f t="shared" si="225"/>
        <v>25-34</v>
      </c>
      <c r="AJ4861" s="11">
        <f>YEAR(tbl_LoanData[[#This Row],[Application Date]])</f>
        <v>2025</v>
      </c>
      <c r="AK4861" s="11" t="str">
        <f>TEXT(tbl_LoanData[[#This Row],[Application Date]],"MMMM")</f>
        <v>April</v>
      </c>
      <c r="AL4861" s="12">
        <f>DATE(YEAR(tbl_LoanData[[#This Row],[Application Date]]),MONTH(tbl_LoanData[[#This Row],[Application Date]]),1)</f>
        <v>45748</v>
      </c>
      <c r="AM4861" s="14">
        <f ca="1">IF(AND(tbl_LoanData[[#This Row],[Application Date]]&gt;=EOMONTH(TODAY(),-1)+1,tbl_LoanData[[#This Row],[Application Date]]&lt;=TODAY()),tbl_LoanData[[#This Row],[Loan Amount]],0)</f>
        <v>0</v>
      </c>
      <c r="AN4861" s="14">
        <f>tbl_LoanData[[#This Row],[Amount Paid]]-(Q4861-X4861)</f>
        <v>226861.03999999992</v>
      </c>
      <c r="AO4861" s="14">
        <f>IF(tbl_LoanData[[#This Row],[Application Status]]="Approved",1,0)</f>
        <v>1</v>
      </c>
      <c r="AP4861" s="22" t="str">
        <f t="shared" ca="1" si="226"/>
        <v/>
      </c>
      <c r="AQ4861" s="22" t="str">
        <f t="shared" ca="1" si="227"/>
        <v/>
      </c>
    </row>
    <row r="4862" spans="1:43" ht="14.4" customHeight="1" x14ac:dyDescent="0.3">
      <c r="A4862" s="2" t="s">
        <v>13683</v>
      </c>
      <c r="B4862" s="2" t="s">
        <v>13684</v>
      </c>
      <c r="C4862" s="2" t="s">
        <v>208</v>
      </c>
      <c r="D4862" s="2" t="s">
        <v>268</v>
      </c>
      <c r="E4862" s="2" t="s">
        <v>135</v>
      </c>
      <c r="F4862" s="2">
        <v>29</v>
      </c>
      <c r="G4862" s="2" t="s">
        <v>69</v>
      </c>
      <c r="H4862" s="2" t="s">
        <v>217</v>
      </c>
      <c r="I4862" s="2" t="s">
        <v>46</v>
      </c>
      <c r="J4862" s="3">
        <v>45772</v>
      </c>
      <c r="K4862" s="3">
        <v>45783</v>
      </c>
      <c r="L4862" s="2" t="s">
        <v>40</v>
      </c>
      <c r="M4862" s="2" t="s">
        <v>85</v>
      </c>
      <c r="N4862" s="2" t="s">
        <v>274</v>
      </c>
      <c r="O4862" s="4">
        <v>1215000</v>
      </c>
      <c r="P4862" s="4">
        <v>274300</v>
      </c>
      <c r="Q4862" s="4">
        <v>940700</v>
      </c>
      <c r="R4862" s="2">
        <v>18</v>
      </c>
      <c r="S4862" s="5">
        <v>6.5</v>
      </c>
      <c r="T4862" s="4">
        <v>57356.57</v>
      </c>
      <c r="U4862" s="2" t="s">
        <v>73</v>
      </c>
      <c r="V4862" s="2" t="s">
        <v>74</v>
      </c>
      <c r="W4862" s="4">
        <v>860348.55</v>
      </c>
      <c r="X4862" s="4">
        <v>172069.7</v>
      </c>
      <c r="Y4862" s="4">
        <v>1032418.25</v>
      </c>
      <c r="Z4862" s="2">
        <v>0</v>
      </c>
      <c r="AA4862" s="2" t="s">
        <v>56</v>
      </c>
      <c r="AB4862" s="2" t="s">
        <v>15729</v>
      </c>
      <c r="AC4862" s="2" t="s">
        <v>360</v>
      </c>
      <c r="AD4862" s="2" t="s">
        <v>76</v>
      </c>
      <c r="AE4862" s="5">
        <v>77.42</v>
      </c>
      <c r="AF4862" s="2">
        <v>0</v>
      </c>
      <c r="AG4862" s="2" t="s">
        <v>77</v>
      </c>
      <c r="AH4862" s="2">
        <v>11</v>
      </c>
      <c r="AI4862" s="6" t="str">
        <f t="shared" si="225"/>
        <v>25-34</v>
      </c>
      <c r="AJ4862" s="11">
        <f>YEAR(tbl_LoanData[[#This Row],[Application Date]])</f>
        <v>2025</v>
      </c>
      <c r="AK4862" s="11" t="str">
        <f>TEXT(tbl_LoanData[[#This Row],[Application Date]],"MMMM")</f>
        <v>April</v>
      </c>
      <c r="AL4862" s="12">
        <f>DATE(YEAR(tbl_LoanData[[#This Row],[Application Date]]),MONTH(tbl_LoanData[[#This Row],[Application Date]]),1)</f>
        <v>45748</v>
      </c>
      <c r="AM4862" s="14">
        <f ca="1">IF(AND(tbl_LoanData[[#This Row],[Application Date]]&gt;=EOMONTH(TODAY(),-1)+1,tbl_LoanData[[#This Row],[Application Date]]&lt;=TODAY()),tbl_LoanData[[#This Row],[Loan Amount]],0)</f>
        <v>0</v>
      </c>
      <c r="AN4862" s="14">
        <f>tbl_LoanData[[#This Row],[Amount Paid]]-(Q4862-X4862)</f>
        <v>91718.25</v>
      </c>
      <c r="AO4862" s="14">
        <f>IF(tbl_LoanData[[#This Row],[Application Status]]="Approved",1,0)</f>
        <v>1</v>
      </c>
      <c r="AP4862" s="22" t="str">
        <f t="shared" ca="1" si="226"/>
        <v/>
      </c>
      <c r="AQ4862" s="22" t="str">
        <f t="shared" ca="1" si="227"/>
        <v/>
      </c>
    </row>
    <row r="4863" spans="1:43" x14ac:dyDescent="0.3">
      <c r="A4863" s="2" t="s">
        <v>13827</v>
      </c>
      <c r="B4863" s="2" t="s">
        <v>13828</v>
      </c>
      <c r="C4863" s="2" t="s">
        <v>606</v>
      </c>
      <c r="D4863" s="2" t="s">
        <v>311</v>
      </c>
      <c r="E4863" s="2" t="s">
        <v>402</v>
      </c>
      <c r="F4863" s="2">
        <v>41</v>
      </c>
      <c r="G4863" s="2" t="s">
        <v>69</v>
      </c>
      <c r="H4863" s="2" t="s">
        <v>217</v>
      </c>
      <c r="I4863" s="2" t="s">
        <v>46</v>
      </c>
      <c r="J4863" s="3">
        <v>45751</v>
      </c>
      <c r="K4863" s="3">
        <v>45755</v>
      </c>
      <c r="L4863" s="2" t="s">
        <v>41</v>
      </c>
      <c r="M4863" s="2" t="s">
        <v>184</v>
      </c>
      <c r="N4863" s="2" t="s">
        <v>185</v>
      </c>
      <c r="O4863" s="4">
        <v>4497000</v>
      </c>
      <c r="P4863" s="4">
        <v>933400</v>
      </c>
      <c r="Q4863" s="4">
        <v>3563600</v>
      </c>
      <c r="R4863" s="2">
        <v>36</v>
      </c>
      <c r="S4863" s="5">
        <v>12.57</v>
      </c>
      <c r="T4863" s="4">
        <v>136317.6</v>
      </c>
      <c r="U4863" s="2" t="s">
        <v>73</v>
      </c>
      <c r="V4863" s="2" t="s">
        <v>74</v>
      </c>
      <c r="W4863" s="4">
        <v>2044764</v>
      </c>
      <c r="X4863" s="4">
        <v>2862669.56</v>
      </c>
      <c r="Y4863" s="4">
        <v>4907433.5599999996</v>
      </c>
      <c r="Z4863" s="2">
        <v>28</v>
      </c>
      <c r="AA4863" s="2" t="s">
        <v>57</v>
      </c>
      <c r="AB4863" s="2" t="s">
        <v>15732</v>
      </c>
      <c r="AC4863" s="2" t="s">
        <v>146</v>
      </c>
      <c r="AD4863" s="2" t="s">
        <v>76</v>
      </c>
      <c r="AE4863" s="5">
        <v>79.239999999999995</v>
      </c>
      <c r="AF4863" s="2">
        <v>1</v>
      </c>
      <c r="AG4863" s="2" t="s">
        <v>77</v>
      </c>
      <c r="AH4863" s="2">
        <v>4</v>
      </c>
      <c r="AI4863" s="6" t="str">
        <f t="shared" si="225"/>
        <v>35-44</v>
      </c>
      <c r="AJ4863" s="11">
        <f>YEAR(tbl_LoanData[[#This Row],[Application Date]])</f>
        <v>2025</v>
      </c>
      <c r="AK4863" s="11" t="str">
        <f>TEXT(tbl_LoanData[[#This Row],[Application Date]],"MMMM")</f>
        <v>April</v>
      </c>
      <c r="AL4863" s="12">
        <f>DATE(YEAR(tbl_LoanData[[#This Row],[Application Date]]),MONTH(tbl_LoanData[[#This Row],[Application Date]]),1)</f>
        <v>45748</v>
      </c>
      <c r="AM4863" s="14">
        <f ca="1">IF(AND(tbl_LoanData[[#This Row],[Application Date]]&gt;=EOMONTH(TODAY(),-1)+1,tbl_LoanData[[#This Row],[Application Date]]&lt;=TODAY()),tbl_LoanData[[#This Row],[Loan Amount]],0)</f>
        <v>0</v>
      </c>
      <c r="AN4863" s="14">
        <f>tbl_LoanData[[#This Row],[Amount Paid]]-(Q4863-X4863)</f>
        <v>1343833.56</v>
      </c>
      <c r="AO4863" s="14">
        <f>IF(tbl_LoanData[[#This Row],[Application Status]]="Approved",1,0)</f>
        <v>1</v>
      </c>
      <c r="AP4863" s="22" t="str">
        <f t="shared" ca="1" si="226"/>
        <v/>
      </c>
      <c r="AQ4863" s="22" t="str">
        <f t="shared" ca="1" si="227"/>
        <v/>
      </c>
    </row>
    <row r="4864" spans="1:43" ht="14.4" customHeight="1" x14ac:dyDescent="0.3">
      <c r="A4864" s="2" t="s">
        <v>14231</v>
      </c>
      <c r="B4864" s="2" t="s">
        <v>14232</v>
      </c>
      <c r="C4864" s="2" t="s">
        <v>423</v>
      </c>
      <c r="D4864" s="2" t="s">
        <v>209</v>
      </c>
      <c r="E4864" s="2" t="s">
        <v>68</v>
      </c>
      <c r="F4864" s="2">
        <v>33</v>
      </c>
      <c r="G4864" s="2" t="s">
        <v>69</v>
      </c>
      <c r="H4864" s="2" t="s">
        <v>156</v>
      </c>
      <c r="I4864" s="2" t="s">
        <v>45</v>
      </c>
      <c r="J4864" s="3">
        <v>45758</v>
      </c>
      <c r="K4864" s="3"/>
      <c r="L4864" s="2" t="s">
        <v>39</v>
      </c>
      <c r="M4864" s="2" t="s">
        <v>94</v>
      </c>
      <c r="N4864" s="2" t="s">
        <v>365</v>
      </c>
      <c r="O4864" s="4">
        <v>2105000</v>
      </c>
      <c r="P4864" s="4">
        <v>564700</v>
      </c>
      <c r="Q4864" s="4">
        <v>1540300</v>
      </c>
      <c r="R4864" s="2">
        <v>12</v>
      </c>
      <c r="S4864" s="5">
        <v>13</v>
      </c>
      <c r="T4864" s="4">
        <v>145044.92000000001</v>
      </c>
      <c r="U4864" s="2" t="s">
        <v>96</v>
      </c>
      <c r="V4864" s="2" t="s">
        <v>97</v>
      </c>
      <c r="W4864" s="4">
        <v>0</v>
      </c>
      <c r="X4864" s="4">
        <v>0</v>
      </c>
      <c r="Y4864" s="4">
        <v>1740539</v>
      </c>
      <c r="Z4864" s="2">
        <v>0</v>
      </c>
      <c r="AA4864" s="2" t="s">
        <v>97</v>
      </c>
      <c r="AB4864" s="2" t="s">
        <v>15728</v>
      </c>
      <c r="AC4864" s="2" t="s">
        <v>360</v>
      </c>
      <c r="AD4864" s="2" t="s">
        <v>76</v>
      </c>
      <c r="AE4864" s="5">
        <v>73.17</v>
      </c>
      <c r="AF4864" s="2">
        <v>0</v>
      </c>
      <c r="AG4864" s="2" t="s">
        <v>97</v>
      </c>
      <c r="AH4864" s="2"/>
      <c r="AI4864" s="6" t="str">
        <f t="shared" si="225"/>
        <v>25-34</v>
      </c>
      <c r="AJ4864" s="11">
        <f>YEAR(tbl_LoanData[[#This Row],[Application Date]])</f>
        <v>2025</v>
      </c>
      <c r="AK4864" s="11" t="str">
        <f>TEXT(tbl_LoanData[[#This Row],[Application Date]],"MMMM")</f>
        <v>April</v>
      </c>
      <c r="AL4864" s="12">
        <f>DATE(YEAR(tbl_LoanData[[#This Row],[Application Date]]),MONTH(tbl_LoanData[[#This Row],[Application Date]]),1)</f>
        <v>45748</v>
      </c>
      <c r="AM4864" s="14">
        <f ca="1">IF(AND(tbl_LoanData[[#This Row],[Application Date]]&gt;=EOMONTH(TODAY(),-1)+1,tbl_LoanData[[#This Row],[Application Date]]&lt;=TODAY()),tbl_LoanData[[#This Row],[Loan Amount]],0)</f>
        <v>0</v>
      </c>
      <c r="AN4864" s="14">
        <f>tbl_LoanData[[#This Row],[Amount Paid]]-(Q4864-X4864)</f>
        <v>-1540300</v>
      </c>
      <c r="AO4864" s="14">
        <f>IF(tbl_LoanData[[#This Row],[Application Status]]="Approved",1,0)</f>
        <v>0</v>
      </c>
      <c r="AP4864" s="22" t="str">
        <f t="shared" ca="1" si="226"/>
        <v/>
      </c>
      <c r="AQ4864" s="22" t="str">
        <f t="shared" ca="1" si="227"/>
        <v/>
      </c>
    </row>
    <row r="4865" spans="1:43" ht="14.4" customHeight="1" x14ac:dyDescent="0.3">
      <c r="A4865" s="2" t="s">
        <v>14331</v>
      </c>
      <c r="B4865" s="2" t="s">
        <v>14332</v>
      </c>
      <c r="C4865" s="2" t="s">
        <v>621</v>
      </c>
      <c r="D4865" s="2" t="s">
        <v>134</v>
      </c>
      <c r="E4865" s="2" t="s">
        <v>311</v>
      </c>
      <c r="F4865" s="2">
        <v>46</v>
      </c>
      <c r="G4865" s="2" t="s">
        <v>69</v>
      </c>
      <c r="H4865" s="2" t="s">
        <v>256</v>
      </c>
      <c r="I4865" s="2" t="s">
        <v>43</v>
      </c>
      <c r="J4865" s="3">
        <v>45772</v>
      </c>
      <c r="K4865" s="3">
        <v>45781</v>
      </c>
      <c r="L4865" s="2" t="s">
        <v>39</v>
      </c>
      <c r="M4865" s="2" t="s">
        <v>71</v>
      </c>
      <c r="N4865" s="2" t="s">
        <v>72</v>
      </c>
      <c r="O4865" s="4">
        <v>2365000</v>
      </c>
      <c r="P4865" s="4">
        <v>826500</v>
      </c>
      <c r="Q4865" s="4">
        <v>1538500</v>
      </c>
      <c r="R4865" s="2">
        <v>18</v>
      </c>
      <c r="S4865" s="5">
        <v>12.03</v>
      </c>
      <c r="T4865" s="4">
        <v>100895.67999999999</v>
      </c>
      <c r="U4865" s="2" t="s">
        <v>73</v>
      </c>
      <c r="V4865" s="2" t="s">
        <v>74</v>
      </c>
      <c r="W4865" s="4">
        <v>1513435.2</v>
      </c>
      <c r="X4865" s="4">
        <v>302687.12</v>
      </c>
      <c r="Y4865" s="4">
        <v>1816122.32</v>
      </c>
      <c r="Z4865" s="2">
        <v>0</v>
      </c>
      <c r="AA4865" s="2" t="s">
        <v>56</v>
      </c>
      <c r="AB4865" s="2" t="s">
        <v>15731</v>
      </c>
      <c r="AC4865" s="2" t="s">
        <v>138</v>
      </c>
      <c r="AD4865" s="2" t="s">
        <v>76</v>
      </c>
      <c r="AE4865" s="5">
        <v>65.05</v>
      </c>
      <c r="AF4865" s="2">
        <v>0</v>
      </c>
      <c r="AG4865" s="2" t="s">
        <v>77</v>
      </c>
      <c r="AH4865" s="2">
        <v>9</v>
      </c>
      <c r="AI4865" s="6" t="str">
        <f t="shared" si="225"/>
        <v>45-54</v>
      </c>
      <c r="AJ4865" s="11">
        <f>YEAR(tbl_LoanData[[#This Row],[Application Date]])</f>
        <v>2025</v>
      </c>
      <c r="AK4865" s="11" t="str">
        <f>TEXT(tbl_LoanData[[#This Row],[Application Date]],"MMMM")</f>
        <v>April</v>
      </c>
      <c r="AL4865" s="12">
        <f>DATE(YEAR(tbl_LoanData[[#This Row],[Application Date]]),MONTH(tbl_LoanData[[#This Row],[Application Date]]),1)</f>
        <v>45748</v>
      </c>
      <c r="AM4865" s="14">
        <f ca="1">IF(AND(tbl_LoanData[[#This Row],[Application Date]]&gt;=EOMONTH(TODAY(),-1)+1,tbl_LoanData[[#This Row],[Application Date]]&lt;=TODAY()),tbl_LoanData[[#This Row],[Loan Amount]],0)</f>
        <v>0</v>
      </c>
      <c r="AN4865" s="14">
        <f>tbl_LoanData[[#This Row],[Amount Paid]]-(Q4865-X4865)</f>
        <v>277622.32000000007</v>
      </c>
      <c r="AO4865" s="14">
        <f>IF(tbl_LoanData[[#This Row],[Application Status]]="Approved",1,0)</f>
        <v>1</v>
      </c>
      <c r="AP4865" s="22" t="str">
        <f t="shared" ca="1" si="226"/>
        <v/>
      </c>
      <c r="AQ4865" s="22" t="str">
        <f t="shared" ca="1" si="227"/>
        <v/>
      </c>
    </row>
    <row r="4866" spans="1:43" ht="14.4" customHeight="1" x14ac:dyDescent="0.3">
      <c r="A4866" s="2" t="s">
        <v>14567</v>
      </c>
      <c r="B4866" s="2" t="s">
        <v>14568</v>
      </c>
      <c r="C4866" s="2" t="s">
        <v>376</v>
      </c>
      <c r="D4866" s="2" t="s">
        <v>189</v>
      </c>
      <c r="E4866" s="2" t="s">
        <v>312</v>
      </c>
      <c r="F4866" s="2">
        <v>50</v>
      </c>
      <c r="G4866" s="2" t="s">
        <v>69</v>
      </c>
      <c r="H4866" s="2" t="s">
        <v>273</v>
      </c>
      <c r="I4866" s="2" t="s">
        <v>45</v>
      </c>
      <c r="J4866" s="3">
        <v>45754</v>
      </c>
      <c r="K4866" s="3">
        <v>45767</v>
      </c>
      <c r="L4866" s="2" t="s">
        <v>40</v>
      </c>
      <c r="M4866" s="2" t="s">
        <v>71</v>
      </c>
      <c r="N4866" s="2" t="s">
        <v>137</v>
      </c>
      <c r="O4866" s="4">
        <v>1023000</v>
      </c>
      <c r="P4866" s="4">
        <v>141800</v>
      </c>
      <c r="Q4866" s="4">
        <v>881200</v>
      </c>
      <c r="R4866" s="2">
        <v>48</v>
      </c>
      <c r="S4866" s="5">
        <v>14.9</v>
      </c>
      <c r="T4866" s="4">
        <v>29299.9</v>
      </c>
      <c r="U4866" s="2" t="s">
        <v>73</v>
      </c>
      <c r="V4866" s="2" t="s">
        <v>74</v>
      </c>
      <c r="W4866" s="4">
        <v>468798.4</v>
      </c>
      <c r="X4866" s="4">
        <v>937596.8</v>
      </c>
      <c r="Y4866" s="4">
        <v>1406395.2</v>
      </c>
      <c r="Z4866" s="2">
        <v>0</v>
      </c>
      <c r="AA4866" s="2" t="s">
        <v>56</v>
      </c>
      <c r="AB4866" s="2" t="s">
        <v>15734</v>
      </c>
      <c r="AC4866" s="2" t="s">
        <v>87</v>
      </c>
      <c r="AD4866" s="2" t="s">
        <v>76</v>
      </c>
      <c r="AE4866" s="5">
        <v>86.14</v>
      </c>
      <c r="AF4866" s="2">
        <v>0</v>
      </c>
      <c r="AG4866" s="2" t="s">
        <v>77</v>
      </c>
      <c r="AH4866" s="2">
        <v>13</v>
      </c>
      <c r="AI4866" s="6" t="str">
        <f t="shared" ref="AI4866:AI4929" si="228">IF(F4866&lt;25,"18-24",IF(F4866&lt;35,"25-34",IF(F4866&lt;45,"35-44",IF(F4866&lt;55,"45-54",IF(F4866&lt;65,"55-64","65+")))))</f>
        <v>45-54</v>
      </c>
      <c r="AJ4866" s="11">
        <f>YEAR(tbl_LoanData[[#This Row],[Application Date]])</f>
        <v>2025</v>
      </c>
      <c r="AK4866" s="11" t="str">
        <f>TEXT(tbl_LoanData[[#This Row],[Application Date]],"MMMM")</f>
        <v>April</v>
      </c>
      <c r="AL4866" s="12">
        <f>DATE(YEAR(tbl_LoanData[[#This Row],[Application Date]]),MONTH(tbl_LoanData[[#This Row],[Application Date]]),1)</f>
        <v>45748</v>
      </c>
      <c r="AM4866" s="14">
        <f ca="1">IF(AND(tbl_LoanData[[#This Row],[Application Date]]&gt;=EOMONTH(TODAY(),-1)+1,tbl_LoanData[[#This Row],[Application Date]]&lt;=TODAY()),tbl_LoanData[[#This Row],[Loan Amount]],0)</f>
        <v>0</v>
      </c>
      <c r="AN4866" s="14">
        <f>tbl_LoanData[[#This Row],[Amount Paid]]-(Q4866-X4866)</f>
        <v>525195.20000000007</v>
      </c>
      <c r="AO4866" s="14">
        <f>IF(tbl_LoanData[[#This Row],[Application Status]]="Approved",1,0)</f>
        <v>1</v>
      </c>
      <c r="AP4866" s="22" t="str">
        <f t="shared" ref="AP4866:AP4929" ca="1" si="229">IF(AND(J4866&gt;=DATE(YEAR(TODAY()),MONTH(TODAY()),1),J4866&lt;=TODAY()),"Current MTD",IF(AND(J4866&gt;=EOMONTH(TODAY(),-2)+1,J4866&lt;=EOMONTH(TODAY(),-1)),"Previous MTD",""))</f>
        <v/>
      </c>
      <c r="AQ4866" s="22" t="str">
        <f t="shared" ref="AQ4866:AQ4929" ca="1" si="230">IF(AND(J4866&gt;=DATE(YEAR(TODAY()),MONTH(TODAY()),1),J4866&lt;=TODAY()),TEXT(DATE(YEAR(TODAY()),MONTH(TODAY()),1),"mmm d")&amp;"–"&amp;DAY(TODAY()),IF(AND(J4866&gt;=EOMONTH(TODAY(),-2)+1,J4866&lt;=EOMONTH(TODAY(),-1)),""&amp;TEXT(EOMONTH(TODAY(),-2)+1,"mmm d")&amp;"–"&amp;DAY(TODAY()),""))</f>
        <v/>
      </c>
    </row>
    <row r="4867" spans="1:43" x14ac:dyDescent="0.3">
      <c r="A4867" s="2" t="s">
        <v>14747</v>
      </c>
      <c r="B4867" s="2" t="s">
        <v>14748</v>
      </c>
      <c r="C4867" s="2" t="s">
        <v>1573</v>
      </c>
      <c r="D4867" s="2" t="s">
        <v>118</v>
      </c>
      <c r="E4867" s="2" t="s">
        <v>150</v>
      </c>
      <c r="F4867" s="2">
        <v>60</v>
      </c>
      <c r="G4867" s="2" t="s">
        <v>69</v>
      </c>
      <c r="H4867" s="2" t="s">
        <v>256</v>
      </c>
      <c r="I4867" s="2" t="s">
        <v>43</v>
      </c>
      <c r="J4867" s="3">
        <v>45750</v>
      </c>
      <c r="K4867" s="3"/>
      <c r="L4867" s="2" t="s">
        <v>37</v>
      </c>
      <c r="M4867" s="2" t="s">
        <v>104</v>
      </c>
      <c r="N4867" s="2" t="s">
        <v>192</v>
      </c>
      <c r="O4867" s="4">
        <v>244000</v>
      </c>
      <c r="P4867" s="4">
        <v>85800</v>
      </c>
      <c r="Q4867" s="4">
        <v>158200</v>
      </c>
      <c r="R4867" s="2">
        <v>24</v>
      </c>
      <c r="S4867" s="5">
        <v>14.44</v>
      </c>
      <c r="T4867" s="4">
        <v>8495.34</v>
      </c>
      <c r="U4867" s="2" t="s">
        <v>96</v>
      </c>
      <c r="V4867" s="2" t="s">
        <v>97</v>
      </c>
      <c r="W4867" s="4">
        <v>0</v>
      </c>
      <c r="X4867" s="4">
        <v>0</v>
      </c>
      <c r="Y4867" s="4">
        <v>203888.16</v>
      </c>
      <c r="Z4867" s="2">
        <v>0</v>
      </c>
      <c r="AA4867" s="2" t="s">
        <v>97</v>
      </c>
      <c r="AB4867" s="2" t="s">
        <v>15728</v>
      </c>
      <c r="AC4867" s="2" t="s">
        <v>129</v>
      </c>
      <c r="AD4867" s="2" t="s">
        <v>76</v>
      </c>
      <c r="AE4867" s="5">
        <v>64.84</v>
      </c>
      <c r="AF4867" s="2">
        <v>0</v>
      </c>
      <c r="AG4867" s="2" t="s">
        <v>97</v>
      </c>
      <c r="AH4867" s="2"/>
      <c r="AI4867" s="6" t="str">
        <f t="shared" si="228"/>
        <v>55-64</v>
      </c>
      <c r="AJ4867" s="11">
        <f>YEAR(tbl_LoanData[[#This Row],[Application Date]])</f>
        <v>2025</v>
      </c>
      <c r="AK4867" s="11" t="str">
        <f>TEXT(tbl_LoanData[[#This Row],[Application Date]],"MMMM")</f>
        <v>April</v>
      </c>
      <c r="AL4867" s="12">
        <f>DATE(YEAR(tbl_LoanData[[#This Row],[Application Date]]),MONTH(tbl_LoanData[[#This Row],[Application Date]]),1)</f>
        <v>45748</v>
      </c>
      <c r="AM4867" s="14">
        <f ca="1">IF(AND(tbl_LoanData[[#This Row],[Application Date]]&gt;=EOMONTH(TODAY(),-1)+1,tbl_LoanData[[#This Row],[Application Date]]&lt;=TODAY()),tbl_LoanData[[#This Row],[Loan Amount]],0)</f>
        <v>0</v>
      </c>
      <c r="AN4867" s="14">
        <f>tbl_LoanData[[#This Row],[Amount Paid]]-(Q4867-X4867)</f>
        <v>-158200</v>
      </c>
      <c r="AO4867" s="14">
        <f>IF(tbl_LoanData[[#This Row],[Application Status]]="Approved",1,0)</f>
        <v>0</v>
      </c>
      <c r="AP4867" s="22" t="str">
        <f t="shared" ca="1" si="229"/>
        <v/>
      </c>
      <c r="AQ4867" s="22" t="str">
        <f t="shared" ca="1" si="230"/>
        <v/>
      </c>
    </row>
    <row r="4868" spans="1:43" ht="14.4" customHeight="1" x14ac:dyDescent="0.3">
      <c r="A4868" s="2" t="s">
        <v>14821</v>
      </c>
      <c r="B4868" s="2" t="s">
        <v>14822</v>
      </c>
      <c r="C4868" s="2" t="s">
        <v>521</v>
      </c>
      <c r="D4868" s="2" t="s">
        <v>311</v>
      </c>
      <c r="E4868" s="2" t="s">
        <v>284</v>
      </c>
      <c r="F4868" s="2">
        <v>47</v>
      </c>
      <c r="G4868" s="2" t="s">
        <v>69</v>
      </c>
      <c r="H4868" s="2" t="s">
        <v>318</v>
      </c>
      <c r="I4868" s="2" t="s">
        <v>42</v>
      </c>
      <c r="J4868" s="3">
        <v>45758</v>
      </c>
      <c r="K4868" s="3">
        <v>45767</v>
      </c>
      <c r="L4868" s="2" t="s">
        <v>40</v>
      </c>
      <c r="M4868" s="2" t="s">
        <v>157</v>
      </c>
      <c r="N4868" s="2" t="s">
        <v>328</v>
      </c>
      <c r="O4868" s="4">
        <v>1207000</v>
      </c>
      <c r="P4868" s="4">
        <v>177900</v>
      </c>
      <c r="Q4868" s="4">
        <v>1029100</v>
      </c>
      <c r="R4868" s="2">
        <v>12</v>
      </c>
      <c r="S4868" s="5">
        <v>11.93</v>
      </c>
      <c r="T4868" s="4">
        <v>95989.3</v>
      </c>
      <c r="U4868" s="2" t="s">
        <v>73</v>
      </c>
      <c r="V4868" s="2" t="s">
        <v>34</v>
      </c>
      <c r="W4868" s="4">
        <v>575935.80000000005</v>
      </c>
      <c r="X4868" s="4">
        <v>575935.82999999996</v>
      </c>
      <c r="Y4868" s="4">
        <v>1151871.6299999999</v>
      </c>
      <c r="Z4868" s="2">
        <v>168</v>
      </c>
      <c r="AA4868" s="2" t="s">
        <v>60</v>
      </c>
      <c r="AB4868" s="2" t="s">
        <v>15731</v>
      </c>
      <c r="AC4868" s="2" t="s">
        <v>129</v>
      </c>
      <c r="AD4868" s="2" t="s">
        <v>76</v>
      </c>
      <c r="AE4868" s="5">
        <v>85.26</v>
      </c>
      <c r="AF4868" s="2">
        <v>6</v>
      </c>
      <c r="AG4868" s="2" t="s">
        <v>130</v>
      </c>
      <c r="AH4868" s="2">
        <v>9</v>
      </c>
      <c r="AI4868" s="6" t="str">
        <f t="shared" si="228"/>
        <v>45-54</v>
      </c>
      <c r="AJ4868" s="11">
        <f>YEAR(tbl_LoanData[[#This Row],[Application Date]])</f>
        <v>2025</v>
      </c>
      <c r="AK4868" s="11" t="str">
        <f>TEXT(tbl_LoanData[[#This Row],[Application Date]],"MMMM")</f>
        <v>April</v>
      </c>
      <c r="AL4868" s="12">
        <f>DATE(YEAR(tbl_LoanData[[#This Row],[Application Date]]),MONTH(tbl_LoanData[[#This Row],[Application Date]]),1)</f>
        <v>45748</v>
      </c>
      <c r="AM4868" s="14">
        <f ca="1">IF(AND(tbl_LoanData[[#This Row],[Application Date]]&gt;=EOMONTH(TODAY(),-1)+1,tbl_LoanData[[#This Row],[Application Date]]&lt;=TODAY()),tbl_LoanData[[#This Row],[Loan Amount]],0)</f>
        <v>0</v>
      </c>
      <c r="AN4868" s="14">
        <f>tbl_LoanData[[#This Row],[Amount Paid]]-(Q4868-X4868)</f>
        <v>122771.63</v>
      </c>
      <c r="AO4868" s="14">
        <f>IF(tbl_LoanData[[#This Row],[Application Status]]="Approved",1,0)</f>
        <v>1</v>
      </c>
      <c r="AP4868" s="22" t="str">
        <f t="shared" ca="1" si="229"/>
        <v/>
      </c>
      <c r="AQ4868" s="22" t="str">
        <f t="shared" ca="1" si="230"/>
        <v/>
      </c>
    </row>
    <row r="4869" spans="1:43" ht="14.4" customHeight="1" x14ac:dyDescent="0.3">
      <c r="A4869" s="2" t="s">
        <v>14881</v>
      </c>
      <c r="B4869" s="2" t="s">
        <v>14882</v>
      </c>
      <c r="C4869" s="2" t="s">
        <v>281</v>
      </c>
      <c r="D4869" s="2" t="s">
        <v>81</v>
      </c>
      <c r="E4869" s="2" t="s">
        <v>91</v>
      </c>
      <c r="F4869" s="2">
        <v>63</v>
      </c>
      <c r="G4869" s="2" t="s">
        <v>83</v>
      </c>
      <c r="H4869" s="2" t="s">
        <v>273</v>
      </c>
      <c r="I4869" s="2" t="s">
        <v>45</v>
      </c>
      <c r="J4869" s="3">
        <v>45748</v>
      </c>
      <c r="K4869" s="3">
        <v>45760</v>
      </c>
      <c r="L4869" s="2" t="s">
        <v>40</v>
      </c>
      <c r="M4869" s="2" t="s">
        <v>94</v>
      </c>
      <c r="N4869" s="2" t="s">
        <v>4</v>
      </c>
      <c r="O4869" s="4">
        <v>785000</v>
      </c>
      <c r="P4869" s="4">
        <v>227700</v>
      </c>
      <c r="Q4869" s="4">
        <v>557300</v>
      </c>
      <c r="R4869" s="2">
        <v>36</v>
      </c>
      <c r="S4869" s="5">
        <v>11.59</v>
      </c>
      <c r="T4869" s="4">
        <v>20863.14</v>
      </c>
      <c r="U4869" s="2" t="s">
        <v>73</v>
      </c>
      <c r="V4869" s="2" t="s">
        <v>74</v>
      </c>
      <c r="W4869" s="4">
        <v>333810.24</v>
      </c>
      <c r="X4869" s="4">
        <v>417262.97</v>
      </c>
      <c r="Y4869" s="4">
        <v>751073.21</v>
      </c>
      <c r="Z4869" s="2">
        <v>0</v>
      </c>
      <c r="AA4869" s="2" t="s">
        <v>56</v>
      </c>
      <c r="AB4869" s="2" t="s">
        <v>15735</v>
      </c>
      <c r="AC4869" s="2" t="s">
        <v>121</v>
      </c>
      <c r="AD4869" s="2" t="s">
        <v>76</v>
      </c>
      <c r="AE4869" s="5">
        <v>70.989999999999995</v>
      </c>
      <c r="AF4869" s="2">
        <v>0</v>
      </c>
      <c r="AG4869" s="2" t="s">
        <v>77</v>
      </c>
      <c r="AH4869" s="2">
        <v>12</v>
      </c>
      <c r="AI4869" s="6" t="str">
        <f t="shared" si="228"/>
        <v>55-64</v>
      </c>
      <c r="AJ4869" s="11">
        <f>YEAR(tbl_LoanData[[#This Row],[Application Date]])</f>
        <v>2025</v>
      </c>
      <c r="AK4869" s="11" t="str">
        <f>TEXT(tbl_LoanData[[#This Row],[Application Date]],"MMMM")</f>
        <v>April</v>
      </c>
      <c r="AL4869" s="12">
        <f>DATE(YEAR(tbl_LoanData[[#This Row],[Application Date]]),MONTH(tbl_LoanData[[#This Row],[Application Date]]),1)</f>
        <v>45748</v>
      </c>
      <c r="AM4869" s="14">
        <f ca="1">IF(AND(tbl_LoanData[[#This Row],[Application Date]]&gt;=EOMONTH(TODAY(),-1)+1,tbl_LoanData[[#This Row],[Application Date]]&lt;=TODAY()),tbl_LoanData[[#This Row],[Loan Amount]],0)</f>
        <v>0</v>
      </c>
      <c r="AN4869" s="14">
        <f>tbl_LoanData[[#This Row],[Amount Paid]]-(Q4869-X4869)</f>
        <v>193773.20999999996</v>
      </c>
      <c r="AO4869" s="14">
        <f>IF(tbl_LoanData[[#This Row],[Application Status]]="Approved",1,0)</f>
        <v>1</v>
      </c>
      <c r="AP4869" s="22" t="str">
        <f t="shared" ca="1" si="229"/>
        <v/>
      </c>
      <c r="AQ4869" s="22" t="str">
        <f t="shared" ca="1" si="230"/>
        <v/>
      </c>
    </row>
    <row r="4870" spans="1:43" ht="14.4" customHeight="1" x14ac:dyDescent="0.3">
      <c r="A4870" s="2" t="s">
        <v>14927</v>
      </c>
      <c r="B4870" s="2" t="s">
        <v>14928</v>
      </c>
      <c r="C4870" s="2" t="s">
        <v>347</v>
      </c>
      <c r="D4870" s="2" t="s">
        <v>268</v>
      </c>
      <c r="E4870" s="2" t="s">
        <v>81</v>
      </c>
      <c r="F4870" s="2">
        <v>33</v>
      </c>
      <c r="G4870" s="2" t="s">
        <v>69</v>
      </c>
      <c r="H4870" s="2" t="s">
        <v>285</v>
      </c>
      <c r="I4870" s="2" t="s">
        <v>55</v>
      </c>
      <c r="J4870" s="3">
        <v>45758</v>
      </c>
      <c r="K4870" s="3">
        <v>45775</v>
      </c>
      <c r="L4870" s="2" t="s">
        <v>37</v>
      </c>
      <c r="M4870" s="2" t="s">
        <v>199</v>
      </c>
      <c r="N4870" s="2" t="s">
        <v>319</v>
      </c>
      <c r="O4870" s="4">
        <v>151000</v>
      </c>
      <c r="P4870" s="4">
        <v>27400</v>
      </c>
      <c r="Q4870" s="4">
        <v>123600</v>
      </c>
      <c r="R4870" s="2">
        <v>36</v>
      </c>
      <c r="S4870" s="5">
        <v>11.19</v>
      </c>
      <c r="T4870" s="4">
        <v>4585.8999999999996</v>
      </c>
      <c r="U4870" s="2" t="s">
        <v>73</v>
      </c>
      <c r="V4870" s="2" t="s">
        <v>74</v>
      </c>
      <c r="W4870" s="4">
        <v>68788.5</v>
      </c>
      <c r="X4870" s="4">
        <v>96304.02</v>
      </c>
      <c r="Y4870" s="4">
        <v>165092.51999999999</v>
      </c>
      <c r="Z4870" s="2">
        <v>0</v>
      </c>
      <c r="AA4870" s="2" t="s">
        <v>56</v>
      </c>
      <c r="AB4870" s="2" t="s">
        <v>15732</v>
      </c>
      <c r="AC4870" s="2" t="s">
        <v>332</v>
      </c>
      <c r="AD4870" s="2" t="s">
        <v>76</v>
      </c>
      <c r="AE4870" s="5">
        <v>81.849999999999994</v>
      </c>
      <c r="AF4870" s="2">
        <v>0</v>
      </c>
      <c r="AG4870" s="2" t="s">
        <v>77</v>
      </c>
      <c r="AH4870" s="2">
        <v>17</v>
      </c>
      <c r="AI4870" s="6" t="str">
        <f t="shared" si="228"/>
        <v>25-34</v>
      </c>
      <c r="AJ4870" s="11">
        <f>YEAR(tbl_LoanData[[#This Row],[Application Date]])</f>
        <v>2025</v>
      </c>
      <c r="AK4870" s="11" t="str">
        <f>TEXT(tbl_LoanData[[#This Row],[Application Date]],"MMMM")</f>
        <v>April</v>
      </c>
      <c r="AL4870" s="12">
        <f>DATE(YEAR(tbl_LoanData[[#This Row],[Application Date]]),MONTH(tbl_LoanData[[#This Row],[Application Date]]),1)</f>
        <v>45748</v>
      </c>
      <c r="AM4870" s="14">
        <f ca="1">IF(AND(tbl_LoanData[[#This Row],[Application Date]]&gt;=EOMONTH(TODAY(),-1)+1,tbl_LoanData[[#This Row],[Application Date]]&lt;=TODAY()),tbl_LoanData[[#This Row],[Loan Amount]],0)</f>
        <v>0</v>
      </c>
      <c r="AN4870" s="14">
        <f>tbl_LoanData[[#This Row],[Amount Paid]]-(Q4870-X4870)</f>
        <v>41492.520000000004</v>
      </c>
      <c r="AO4870" s="14">
        <f>IF(tbl_LoanData[[#This Row],[Application Status]]="Approved",1,0)</f>
        <v>1</v>
      </c>
      <c r="AP4870" s="22" t="str">
        <f t="shared" ca="1" si="229"/>
        <v/>
      </c>
      <c r="AQ4870" s="22" t="str">
        <f t="shared" ca="1" si="230"/>
        <v/>
      </c>
    </row>
    <row r="4871" spans="1:43" ht="14.4" customHeight="1" x14ac:dyDescent="0.3">
      <c r="A4871" s="2" t="s">
        <v>14949</v>
      </c>
      <c r="B4871" s="2" t="s">
        <v>14950</v>
      </c>
      <c r="C4871" s="2" t="s">
        <v>599</v>
      </c>
      <c r="D4871" s="2" t="s">
        <v>101</v>
      </c>
      <c r="E4871" s="2" t="s">
        <v>67</v>
      </c>
      <c r="F4871" s="2">
        <v>28</v>
      </c>
      <c r="G4871" s="2" t="s">
        <v>83</v>
      </c>
      <c r="H4871" s="2" t="s">
        <v>273</v>
      </c>
      <c r="I4871" s="2" t="s">
        <v>45</v>
      </c>
      <c r="J4871" s="3">
        <v>45776</v>
      </c>
      <c r="K4871" s="3">
        <v>45794</v>
      </c>
      <c r="L4871" s="2" t="s">
        <v>38</v>
      </c>
      <c r="M4871" s="2" t="s">
        <v>144</v>
      </c>
      <c r="N4871" s="2" t="s">
        <v>382</v>
      </c>
      <c r="O4871" s="4">
        <v>1326000</v>
      </c>
      <c r="P4871" s="4">
        <v>261400</v>
      </c>
      <c r="Q4871" s="4">
        <v>1064600</v>
      </c>
      <c r="R4871" s="2">
        <v>36</v>
      </c>
      <c r="S4871" s="5">
        <v>12.48</v>
      </c>
      <c r="T4871" s="4">
        <v>40644.06</v>
      </c>
      <c r="U4871" s="2" t="s">
        <v>73</v>
      </c>
      <c r="V4871" s="2" t="s">
        <v>74</v>
      </c>
      <c r="W4871" s="4">
        <v>609660.9</v>
      </c>
      <c r="X4871" s="4">
        <v>853525.34</v>
      </c>
      <c r="Y4871" s="4">
        <v>1463186.24</v>
      </c>
      <c r="Z4871" s="2">
        <v>0</v>
      </c>
      <c r="AA4871" s="2" t="s">
        <v>56</v>
      </c>
      <c r="AB4871" s="2" t="s">
        <v>15732</v>
      </c>
      <c r="AC4871" s="2" t="s">
        <v>213</v>
      </c>
      <c r="AD4871" s="2" t="s">
        <v>76</v>
      </c>
      <c r="AE4871" s="5">
        <v>80.290000000000006</v>
      </c>
      <c r="AF4871" s="2">
        <v>0</v>
      </c>
      <c r="AG4871" s="2" t="s">
        <v>77</v>
      </c>
      <c r="AH4871" s="2">
        <v>18</v>
      </c>
      <c r="AI4871" s="6" t="str">
        <f t="shared" si="228"/>
        <v>25-34</v>
      </c>
      <c r="AJ4871" s="11">
        <f>YEAR(tbl_LoanData[[#This Row],[Application Date]])</f>
        <v>2025</v>
      </c>
      <c r="AK4871" s="11" t="str">
        <f>TEXT(tbl_LoanData[[#This Row],[Application Date]],"MMMM")</f>
        <v>April</v>
      </c>
      <c r="AL4871" s="12">
        <f>DATE(YEAR(tbl_LoanData[[#This Row],[Application Date]]),MONTH(tbl_LoanData[[#This Row],[Application Date]]),1)</f>
        <v>45748</v>
      </c>
      <c r="AM4871" s="14">
        <f ca="1">IF(AND(tbl_LoanData[[#This Row],[Application Date]]&gt;=EOMONTH(TODAY(),-1)+1,tbl_LoanData[[#This Row],[Application Date]]&lt;=TODAY()),tbl_LoanData[[#This Row],[Loan Amount]],0)</f>
        <v>0</v>
      </c>
      <c r="AN4871" s="14">
        <f>tbl_LoanData[[#This Row],[Amount Paid]]-(Q4871-X4871)</f>
        <v>398586.24</v>
      </c>
      <c r="AO4871" s="14">
        <f>IF(tbl_LoanData[[#This Row],[Application Status]]="Approved",1,0)</f>
        <v>1</v>
      </c>
      <c r="AP4871" s="22" t="str">
        <f t="shared" ca="1" si="229"/>
        <v/>
      </c>
      <c r="AQ4871" s="22" t="str">
        <f t="shared" ca="1" si="230"/>
        <v/>
      </c>
    </row>
    <row r="4872" spans="1:43" ht="14.4" customHeight="1" x14ac:dyDescent="0.3">
      <c r="A4872" s="2" t="s">
        <v>15047</v>
      </c>
      <c r="B4872" s="2" t="s">
        <v>15048</v>
      </c>
      <c r="C4872" s="2" t="s">
        <v>203</v>
      </c>
      <c r="D4872" s="2" t="s">
        <v>161</v>
      </c>
      <c r="E4872" s="2" t="s">
        <v>190</v>
      </c>
      <c r="F4872" s="2">
        <v>58</v>
      </c>
      <c r="G4872" s="2" t="s">
        <v>69</v>
      </c>
      <c r="H4872" s="2" t="s">
        <v>126</v>
      </c>
      <c r="I4872" s="2" t="s">
        <v>44</v>
      </c>
      <c r="J4872" s="3">
        <v>45756</v>
      </c>
      <c r="K4872" s="3">
        <v>45774</v>
      </c>
      <c r="L4872" s="2" t="s">
        <v>40</v>
      </c>
      <c r="M4872" s="2" t="s">
        <v>71</v>
      </c>
      <c r="N4872" s="2" t="s">
        <v>137</v>
      </c>
      <c r="O4872" s="4">
        <v>758000</v>
      </c>
      <c r="P4872" s="4">
        <v>297700</v>
      </c>
      <c r="Q4872" s="4">
        <v>460300</v>
      </c>
      <c r="R4872" s="2">
        <v>48</v>
      </c>
      <c r="S4872" s="5">
        <v>8.61</v>
      </c>
      <c r="T4872" s="4">
        <v>12892.24</v>
      </c>
      <c r="U4872" s="2" t="s">
        <v>73</v>
      </c>
      <c r="V4872" s="2" t="s">
        <v>74</v>
      </c>
      <c r="W4872" s="4">
        <v>193383.6</v>
      </c>
      <c r="X4872" s="4">
        <v>425443.72</v>
      </c>
      <c r="Y4872" s="4">
        <v>618827.31999999995</v>
      </c>
      <c r="Z4872" s="2">
        <v>0</v>
      </c>
      <c r="AA4872" s="2" t="s">
        <v>56</v>
      </c>
      <c r="AB4872" s="2" t="s">
        <v>15733</v>
      </c>
      <c r="AC4872" s="2" t="s">
        <v>129</v>
      </c>
      <c r="AD4872" s="2" t="s">
        <v>76</v>
      </c>
      <c r="AE4872" s="5">
        <v>60.73</v>
      </c>
      <c r="AF4872" s="2">
        <v>0</v>
      </c>
      <c r="AG4872" s="2" t="s">
        <v>77</v>
      </c>
      <c r="AH4872" s="2">
        <v>18</v>
      </c>
      <c r="AI4872" s="6" t="str">
        <f t="shared" si="228"/>
        <v>55-64</v>
      </c>
      <c r="AJ4872" s="11">
        <f>YEAR(tbl_LoanData[[#This Row],[Application Date]])</f>
        <v>2025</v>
      </c>
      <c r="AK4872" s="11" t="str">
        <f>TEXT(tbl_LoanData[[#This Row],[Application Date]],"MMMM")</f>
        <v>April</v>
      </c>
      <c r="AL4872" s="12">
        <f>DATE(YEAR(tbl_LoanData[[#This Row],[Application Date]]),MONTH(tbl_LoanData[[#This Row],[Application Date]]),1)</f>
        <v>45748</v>
      </c>
      <c r="AM4872" s="14">
        <f ca="1">IF(AND(tbl_LoanData[[#This Row],[Application Date]]&gt;=EOMONTH(TODAY(),-1)+1,tbl_LoanData[[#This Row],[Application Date]]&lt;=TODAY()),tbl_LoanData[[#This Row],[Loan Amount]],0)</f>
        <v>0</v>
      </c>
      <c r="AN4872" s="14">
        <f>tbl_LoanData[[#This Row],[Amount Paid]]-(Q4872-X4872)</f>
        <v>158527.31999999998</v>
      </c>
      <c r="AO4872" s="14">
        <f>IF(tbl_LoanData[[#This Row],[Application Status]]="Approved",1,0)</f>
        <v>1</v>
      </c>
      <c r="AP4872" s="22" t="str">
        <f t="shared" ca="1" si="229"/>
        <v/>
      </c>
      <c r="AQ4872" s="22" t="str">
        <f t="shared" ca="1" si="230"/>
        <v/>
      </c>
    </row>
    <row r="4873" spans="1:43" ht="14.4" customHeight="1" x14ac:dyDescent="0.3">
      <c r="A4873" s="2" t="s">
        <v>15081</v>
      </c>
      <c r="B4873" s="2" t="s">
        <v>15082</v>
      </c>
      <c r="C4873" s="2" t="s">
        <v>149</v>
      </c>
      <c r="D4873" s="2" t="s">
        <v>101</v>
      </c>
      <c r="E4873" s="2" t="s">
        <v>183</v>
      </c>
      <c r="F4873" s="2">
        <v>30</v>
      </c>
      <c r="G4873" s="2" t="s">
        <v>83</v>
      </c>
      <c r="H4873" s="2" t="s">
        <v>156</v>
      </c>
      <c r="I4873" s="2" t="s">
        <v>45</v>
      </c>
      <c r="J4873" s="3">
        <v>45761</v>
      </c>
      <c r="K4873" s="3">
        <v>45771</v>
      </c>
      <c r="L4873" s="2" t="s">
        <v>36</v>
      </c>
      <c r="M4873" s="2" t="s">
        <v>71</v>
      </c>
      <c r="N4873" s="2" t="s">
        <v>162</v>
      </c>
      <c r="O4873" s="4">
        <v>1384000</v>
      </c>
      <c r="P4873" s="4">
        <v>402800</v>
      </c>
      <c r="Q4873" s="4">
        <v>981200</v>
      </c>
      <c r="R4873" s="2">
        <v>24</v>
      </c>
      <c r="S4873" s="5">
        <v>5.91</v>
      </c>
      <c r="T4873" s="4">
        <v>45715.74</v>
      </c>
      <c r="U4873" s="2" t="s">
        <v>73</v>
      </c>
      <c r="V4873" s="2" t="s">
        <v>74</v>
      </c>
      <c r="W4873" s="4">
        <v>502873.14</v>
      </c>
      <c r="X4873" s="4">
        <v>594304.69999999995</v>
      </c>
      <c r="Y4873" s="4">
        <v>1097177.8400000001</v>
      </c>
      <c r="Z4873" s="2">
        <v>150</v>
      </c>
      <c r="AA4873" s="2" t="s">
        <v>60</v>
      </c>
      <c r="AB4873" s="2" t="s">
        <v>15733</v>
      </c>
      <c r="AC4873" s="2" t="s">
        <v>87</v>
      </c>
      <c r="AD4873" s="2" t="s">
        <v>76</v>
      </c>
      <c r="AE4873" s="5">
        <v>70.900000000000006</v>
      </c>
      <c r="AF4873" s="2">
        <v>5</v>
      </c>
      <c r="AG4873" s="2" t="s">
        <v>130</v>
      </c>
      <c r="AH4873" s="2">
        <v>10</v>
      </c>
      <c r="AI4873" s="6" t="str">
        <f t="shared" si="228"/>
        <v>25-34</v>
      </c>
      <c r="AJ4873" s="11">
        <f>YEAR(tbl_LoanData[[#This Row],[Application Date]])</f>
        <v>2025</v>
      </c>
      <c r="AK4873" s="11" t="str">
        <f>TEXT(tbl_LoanData[[#This Row],[Application Date]],"MMMM")</f>
        <v>April</v>
      </c>
      <c r="AL4873" s="12">
        <f>DATE(YEAR(tbl_LoanData[[#This Row],[Application Date]]),MONTH(tbl_LoanData[[#This Row],[Application Date]]),1)</f>
        <v>45748</v>
      </c>
      <c r="AM4873" s="14">
        <f ca="1">IF(AND(tbl_LoanData[[#This Row],[Application Date]]&gt;=EOMONTH(TODAY(),-1)+1,tbl_LoanData[[#This Row],[Application Date]]&lt;=TODAY()),tbl_LoanData[[#This Row],[Loan Amount]],0)</f>
        <v>0</v>
      </c>
      <c r="AN4873" s="14">
        <f>tbl_LoanData[[#This Row],[Amount Paid]]-(Q4873-X4873)</f>
        <v>115977.83999999997</v>
      </c>
      <c r="AO4873" s="14">
        <f>IF(tbl_LoanData[[#This Row],[Application Status]]="Approved",1,0)</f>
        <v>1</v>
      </c>
      <c r="AP4873" s="22" t="str">
        <f t="shared" ca="1" si="229"/>
        <v/>
      </c>
      <c r="AQ4873" s="22" t="str">
        <f t="shared" ca="1" si="230"/>
        <v/>
      </c>
    </row>
    <row r="4874" spans="1:43" ht="14.4" customHeight="1" x14ac:dyDescent="0.3">
      <c r="A4874" s="2" t="s">
        <v>15127</v>
      </c>
      <c r="B4874" s="2" t="s">
        <v>15128</v>
      </c>
      <c r="C4874" s="2" t="s">
        <v>376</v>
      </c>
      <c r="D4874" s="2" t="s">
        <v>161</v>
      </c>
      <c r="E4874" s="2" t="s">
        <v>268</v>
      </c>
      <c r="F4874" s="2">
        <v>52</v>
      </c>
      <c r="G4874" s="2" t="s">
        <v>69</v>
      </c>
      <c r="H4874" s="2" t="s">
        <v>172</v>
      </c>
      <c r="I4874" s="2" t="s">
        <v>45</v>
      </c>
      <c r="J4874" s="3">
        <v>45774</v>
      </c>
      <c r="K4874" s="3">
        <v>45788</v>
      </c>
      <c r="L4874" s="2" t="s">
        <v>38</v>
      </c>
      <c r="M4874" s="2" t="s">
        <v>71</v>
      </c>
      <c r="N4874" s="2" t="s">
        <v>589</v>
      </c>
      <c r="O4874" s="4">
        <v>1773000</v>
      </c>
      <c r="P4874" s="4">
        <v>600700</v>
      </c>
      <c r="Q4874" s="4">
        <v>1172300</v>
      </c>
      <c r="R4874" s="2">
        <v>48</v>
      </c>
      <c r="S4874" s="5">
        <v>8.57</v>
      </c>
      <c r="T4874" s="4">
        <v>32795.089999999997</v>
      </c>
      <c r="U4874" s="2" t="s">
        <v>73</v>
      </c>
      <c r="V4874" s="2" t="s">
        <v>74</v>
      </c>
      <c r="W4874" s="4">
        <v>491926.35</v>
      </c>
      <c r="X4874" s="4">
        <v>1082238.0900000001</v>
      </c>
      <c r="Y4874" s="4">
        <v>1574164.44</v>
      </c>
      <c r="Z4874" s="2">
        <v>0</v>
      </c>
      <c r="AA4874" s="2" t="s">
        <v>56</v>
      </c>
      <c r="AB4874" s="2" t="s">
        <v>15729</v>
      </c>
      <c r="AC4874" s="2" t="s">
        <v>213</v>
      </c>
      <c r="AD4874" s="2" t="s">
        <v>76</v>
      </c>
      <c r="AE4874" s="5">
        <v>66.12</v>
      </c>
      <c r="AF4874" s="2">
        <v>0</v>
      </c>
      <c r="AG4874" s="2" t="s">
        <v>77</v>
      </c>
      <c r="AH4874" s="2">
        <v>14</v>
      </c>
      <c r="AI4874" s="6" t="str">
        <f t="shared" si="228"/>
        <v>45-54</v>
      </c>
      <c r="AJ4874" s="11">
        <f>YEAR(tbl_LoanData[[#This Row],[Application Date]])</f>
        <v>2025</v>
      </c>
      <c r="AK4874" s="11" t="str">
        <f>TEXT(tbl_LoanData[[#This Row],[Application Date]],"MMMM")</f>
        <v>April</v>
      </c>
      <c r="AL4874" s="12">
        <f>DATE(YEAR(tbl_LoanData[[#This Row],[Application Date]]),MONTH(tbl_LoanData[[#This Row],[Application Date]]),1)</f>
        <v>45748</v>
      </c>
      <c r="AM4874" s="14">
        <f ca="1">IF(AND(tbl_LoanData[[#This Row],[Application Date]]&gt;=EOMONTH(TODAY(),-1)+1,tbl_LoanData[[#This Row],[Application Date]]&lt;=TODAY()),tbl_LoanData[[#This Row],[Loan Amount]],0)</f>
        <v>0</v>
      </c>
      <c r="AN4874" s="14">
        <f>tbl_LoanData[[#This Row],[Amount Paid]]-(Q4874-X4874)</f>
        <v>401864.44000000006</v>
      </c>
      <c r="AO4874" s="14">
        <f>IF(tbl_LoanData[[#This Row],[Application Status]]="Approved",1,0)</f>
        <v>1</v>
      </c>
      <c r="AP4874" s="22" t="str">
        <f t="shared" ca="1" si="229"/>
        <v/>
      </c>
      <c r="AQ4874" s="22" t="str">
        <f t="shared" ca="1" si="230"/>
        <v/>
      </c>
    </row>
    <row r="4875" spans="1:43" ht="14.4" customHeight="1" x14ac:dyDescent="0.3">
      <c r="A4875" s="2" t="s">
        <v>15129</v>
      </c>
      <c r="B4875" s="2" t="s">
        <v>15130</v>
      </c>
      <c r="C4875" s="2" t="s">
        <v>292</v>
      </c>
      <c r="D4875" s="2" t="s">
        <v>134</v>
      </c>
      <c r="E4875" s="2" t="s">
        <v>82</v>
      </c>
      <c r="F4875" s="2">
        <v>59</v>
      </c>
      <c r="G4875" s="2" t="s">
        <v>83</v>
      </c>
      <c r="H4875" s="2" t="s">
        <v>84</v>
      </c>
      <c r="I4875" s="2" t="s">
        <v>45</v>
      </c>
      <c r="J4875" s="3">
        <v>45762</v>
      </c>
      <c r="K4875" s="3">
        <v>45770</v>
      </c>
      <c r="L4875" s="2" t="s">
        <v>39</v>
      </c>
      <c r="M4875" s="2" t="s">
        <v>127</v>
      </c>
      <c r="N4875" s="2" t="s">
        <v>152</v>
      </c>
      <c r="O4875" s="4">
        <v>1228000</v>
      </c>
      <c r="P4875" s="4">
        <v>217500</v>
      </c>
      <c r="Q4875" s="4">
        <v>1010500</v>
      </c>
      <c r="R4875" s="2">
        <v>60</v>
      </c>
      <c r="S4875" s="5">
        <v>7.76</v>
      </c>
      <c r="T4875" s="4">
        <v>23376.23</v>
      </c>
      <c r="U4875" s="2" t="s">
        <v>73</v>
      </c>
      <c r="V4875" s="2" t="s">
        <v>74</v>
      </c>
      <c r="W4875" s="4">
        <v>374019.68</v>
      </c>
      <c r="X4875" s="4">
        <v>1028554.32</v>
      </c>
      <c r="Y4875" s="4">
        <v>1402574</v>
      </c>
      <c r="Z4875" s="2">
        <v>0</v>
      </c>
      <c r="AA4875" s="2" t="s">
        <v>56</v>
      </c>
      <c r="AB4875" s="2" t="s">
        <v>15732</v>
      </c>
      <c r="AC4875" s="2" t="s">
        <v>75</v>
      </c>
      <c r="AD4875" s="2" t="s">
        <v>76</v>
      </c>
      <c r="AE4875" s="5">
        <v>82.29</v>
      </c>
      <c r="AF4875" s="2">
        <v>0</v>
      </c>
      <c r="AG4875" s="2" t="s">
        <v>77</v>
      </c>
      <c r="AH4875" s="2">
        <v>8</v>
      </c>
      <c r="AI4875" s="6" t="str">
        <f t="shared" si="228"/>
        <v>55-64</v>
      </c>
      <c r="AJ4875" s="11">
        <f>YEAR(tbl_LoanData[[#This Row],[Application Date]])</f>
        <v>2025</v>
      </c>
      <c r="AK4875" s="11" t="str">
        <f>TEXT(tbl_LoanData[[#This Row],[Application Date]],"MMMM")</f>
        <v>April</v>
      </c>
      <c r="AL4875" s="12">
        <f>DATE(YEAR(tbl_LoanData[[#This Row],[Application Date]]),MONTH(tbl_LoanData[[#This Row],[Application Date]]),1)</f>
        <v>45748</v>
      </c>
      <c r="AM4875" s="14">
        <f ca="1">IF(AND(tbl_LoanData[[#This Row],[Application Date]]&gt;=EOMONTH(TODAY(),-1)+1,tbl_LoanData[[#This Row],[Application Date]]&lt;=TODAY()),tbl_LoanData[[#This Row],[Loan Amount]],0)</f>
        <v>0</v>
      </c>
      <c r="AN4875" s="14">
        <f>tbl_LoanData[[#This Row],[Amount Paid]]-(Q4875-X4875)</f>
        <v>392073.99999999994</v>
      </c>
      <c r="AO4875" s="14">
        <f>IF(tbl_LoanData[[#This Row],[Application Status]]="Approved",1,0)</f>
        <v>1</v>
      </c>
      <c r="AP4875" s="22" t="str">
        <f t="shared" ca="1" si="229"/>
        <v/>
      </c>
      <c r="AQ4875" s="22" t="str">
        <f t="shared" ca="1" si="230"/>
        <v/>
      </c>
    </row>
    <row r="4876" spans="1:43" x14ac:dyDescent="0.3">
      <c r="A4876" s="2" t="s">
        <v>15163</v>
      </c>
      <c r="B4876" s="2" t="s">
        <v>15164</v>
      </c>
      <c r="C4876" s="2" t="s">
        <v>621</v>
      </c>
      <c r="D4876" s="2" t="s">
        <v>118</v>
      </c>
      <c r="E4876" s="2" t="s">
        <v>255</v>
      </c>
      <c r="F4876" s="2">
        <v>21</v>
      </c>
      <c r="G4876" s="2" t="s">
        <v>69</v>
      </c>
      <c r="H4876" s="2" t="s">
        <v>273</v>
      </c>
      <c r="I4876" s="2" t="s">
        <v>45</v>
      </c>
      <c r="J4876" s="3">
        <v>45772</v>
      </c>
      <c r="K4876" s="3">
        <v>45780</v>
      </c>
      <c r="L4876" s="2" t="s">
        <v>36</v>
      </c>
      <c r="M4876" s="2" t="s">
        <v>71</v>
      </c>
      <c r="N4876" s="2" t="s">
        <v>162</v>
      </c>
      <c r="O4876" s="4">
        <v>1592000</v>
      </c>
      <c r="P4876" s="4">
        <v>228500</v>
      </c>
      <c r="Q4876" s="4">
        <v>1363500</v>
      </c>
      <c r="R4876" s="2">
        <v>24</v>
      </c>
      <c r="S4876" s="5">
        <v>8.5500000000000007</v>
      </c>
      <c r="T4876" s="4">
        <v>66527.44</v>
      </c>
      <c r="U4876" s="2" t="s">
        <v>73</v>
      </c>
      <c r="V4876" s="2" t="s">
        <v>74</v>
      </c>
      <c r="W4876" s="4">
        <v>997911.6</v>
      </c>
      <c r="X4876" s="4">
        <v>598746.9</v>
      </c>
      <c r="Y4876" s="4">
        <v>1596658.5</v>
      </c>
      <c r="Z4876" s="2">
        <v>0</v>
      </c>
      <c r="AA4876" s="2" t="s">
        <v>56</v>
      </c>
      <c r="AB4876" s="2" t="s">
        <v>15729</v>
      </c>
      <c r="AC4876" s="2" t="s">
        <v>87</v>
      </c>
      <c r="AD4876" s="2" t="s">
        <v>76</v>
      </c>
      <c r="AE4876" s="5">
        <v>85.65</v>
      </c>
      <c r="AF4876" s="2">
        <v>0</v>
      </c>
      <c r="AG4876" s="2" t="s">
        <v>77</v>
      </c>
      <c r="AH4876" s="2">
        <v>8</v>
      </c>
      <c r="AI4876" s="6" t="str">
        <f t="shared" si="228"/>
        <v>18-24</v>
      </c>
      <c r="AJ4876" s="11">
        <f>YEAR(tbl_LoanData[[#This Row],[Application Date]])</f>
        <v>2025</v>
      </c>
      <c r="AK4876" s="11" t="str">
        <f>TEXT(tbl_LoanData[[#This Row],[Application Date]],"MMMM")</f>
        <v>April</v>
      </c>
      <c r="AL4876" s="12">
        <f>DATE(YEAR(tbl_LoanData[[#This Row],[Application Date]]),MONTH(tbl_LoanData[[#This Row],[Application Date]]),1)</f>
        <v>45748</v>
      </c>
      <c r="AM4876" s="14">
        <f ca="1">IF(AND(tbl_LoanData[[#This Row],[Application Date]]&gt;=EOMONTH(TODAY(),-1)+1,tbl_LoanData[[#This Row],[Application Date]]&lt;=TODAY()),tbl_LoanData[[#This Row],[Loan Amount]],0)</f>
        <v>0</v>
      </c>
      <c r="AN4876" s="14">
        <f>tbl_LoanData[[#This Row],[Amount Paid]]-(Q4876-X4876)</f>
        <v>233158.5</v>
      </c>
      <c r="AO4876" s="14">
        <f>IF(tbl_LoanData[[#This Row],[Application Status]]="Approved",1,0)</f>
        <v>1</v>
      </c>
      <c r="AP4876" s="22" t="str">
        <f t="shared" ca="1" si="229"/>
        <v/>
      </c>
      <c r="AQ4876" s="22" t="str">
        <f t="shared" ca="1" si="230"/>
        <v/>
      </c>
    </row>
    <row r="4877" spans="1:43" ht="14.4" customHeight="1" x14ac:dyDescent="0.3">
      <c r="A4877" s="2" t="s">
        <v>131</v>
      </c>
      <c r="B4877" s="2" t="s">
        <v>132</v>
      </c>
      <c r="C4877" s="2" t="s">
        <v>133</v>
      </c>
      <c r="D4877" s="2" t="s">
        <v>134</v>
      </c>
      <c r="E4877" s="2" t="s">
        <v>135</v>
      </c>
      <c r="F4877" s="2">
        <v>21</v>
      </c>
      <c r="G4877" s="2" t="s">
        <v>69</v>
      </c>
      <c r="H4877" s="2" t="s">
        <v>136</v>
      </c>
      <c r="I4877" s="2" t="s">
        <v>49</v>
      </c>
      <c r="J4877" s="3">
        <v>45786</v>
      </c>
      <c r="K4877" s="3">
        <v>45796</v>
      </c>
      <c r="L4877" s="2" t="s">
        <v>40</v>
      </c>
      <c r="M4877" s="2" t="s">
        <v>71</v>
      </c>
      <c r="N4877" s="2" t="s">
        <v>137</v>
      </c>
      <c r="O4877" s="4">
        <v>777000</v>
      </c>
      <c r="P4877" s="4">
        <v>158800</v>
      </c>
      <c r="Q4877" s="4">
        <v>618200</v>
      </c>
      <c r="R4877" s="2">
        <v>12</v>
      </c>
      <c r="S4877" s="5">
        <v>7.76</v>
      </c>
      <c r="T4877" s="4">
        <v>55514.36</v>
      </c>
      <c r="U4877" s="2" t="s">
        <v>73</v>
      </c>
      <c r="V4877" s="2" t="s">
        <v>33</v>
      </c>
      <c r="W4877" s="4">
        <v>666172.31999999995</v>
      </c>
      <c r="X4877" s="4">
        <v>0</v>
      </c>
      <c r="Y4877" s="4">
        <v>666172.31999999995</v>
      </c>
      <c r="Z4877" s="2">
        <v>0</v>
      </c>
      <c r="AA4877" s="2" t="s">
        <v>56</v>
      </c>
      <c r="AB4877" s="2" t="s">
        <v>15736</v>
      </c>
      <c r="AC4877" s="2" t="s">
        <v>138</v>
      </c>
      <c r="AD4877" s="2" t="s">
        <v>76</v>
      </c>
      <c r="AE4877" s="5">
        <v>79.56</v>
      </c>
      <c r="AF4877" s="2">
        <v>0</v>
      </c>
      <c r="AG4877" s="2" t="s">
        <v>77</v>
      </c>
      <c r="AH4877" s="2">
        <v>10</v>
      </c>
      <c r="AI4877" s="6" t="str">
        <f t="shared" si="228"/>
        <v>18-24</v>
      </c>
      <c r="AJ4877" s="11">
        <f>YEAR(tbl_LoanData[[#This Row],[Application Date]])</f>
        <v>2025</v>
      </c>
      <c r="AK4877" s="11" t="str">
        <f>TEXT(tbl_LoanData[[#This Row],[Application Date]],"MMMM")</f>
        <v>May</v>
      </c>
      <c r="AL4877" s="12">
        <f>DATE(YEAR(tbl_LoanData[[#This Row],[Application Date]]),MONTH(tbl_LoanData[[#This Row],[Application Date]]),1)</f>
        <v>45778</v>
      </c>
      <c r="AM4877" s="14">
        <f ca="1">IF(AND(tbl_LoanData[[#This Row],[Application Date]]&gt;=EOMONTH(TODAY(),-1)+1,tbl_LoanData[[#This Row],[Application Date]]&lt;=TODAY()),tbl_LoanData[[#This Row],[Loan Amount]],0)</f>
        <v>0</v>
      </c>
      <c r="AN4877" s="14">
        <f>tbl_LoanData[[#This Row],[Amount Paid]]-(Q4877-X4877)</f>
        <v>47972.319999999949</v>
      </c>
      <c r="AO4877" s="14">
        <f>IF(tbl_LoanData[[#This Row],[Application Status]]="Approved",1,0)</f>
        <v>1</v>
      </c>
      <c r="AP4877" s="22" t="str">
        <f t="shared" ca="1" si="229"/>
        <v/>
      </c>
      <c r="AQ4877" s="22" t="str">
        <f t="shared" ca="1" si="230"/>
        <v/>
      </c>
    </row>
    <row r="4878" spans="1:43" ht="14.4" customHeight="1" x14ac:dyDescent="0.3">
      <c r="A4878" s="2" t="s">
        <v>179</v>
      </c>
      <c r="B4878" s="2" t="s">
        <v>180</v>
      </c>
      <c r="C4878" s="2" t="s">
        <v>181</v>
      </c>
      <c r="D4878" s="2" t="s">
        <v>182</v>
      </c>
      <c r="E4878" s="2" t="s">
        <v>183</v>
      </c>
      <c r="F4878" s="2">
        <v>34</v>
      </c>
      <c r="G4878" s="2" t="s">
        <v>83</v>
      </c>
      <c r="H4878" s="2" t="s">
        <v>70</v>
      </c>
      <c r="I4878" s="2" t="s">
        <v>50</v>
      </c>
      <c r="J4878" s="3">
        <v>45802</v>
      </c>
      <c r="K4878" s="3">
        <v>45819</v>
      </c>
      <c r="L4878" s="2" t="s">
        <v>41</v>
      </c>
      <c r="M4878" s="2" t="s">
        <v>184</v>
      </c>
      <c r="N4878" s="2" t="s">
        <v>185</v>
      </c>
      <c r="O4878" s="4">
        <v>4466000</v>
      </c>
      <c r="P4878" s="4">
        <v>1163200</v>
      </c>
      <c r="Q4878" s="4">
        <v>3302800</v>
      </c>
      <c r="R4878" s="2">
        <v>36</v>
      </c>
      <c r="S4878" s="5">
        <v>10.87</v>
      </c>
      <c r="T4878" s="4">
        <v>121662.31</v>
      </c>
      <c r="U4878" s="2" t="s">
        <v>73</v>
      </c>
      <c r="V4878" s="2" t="s">
        <v>74</v>
      </c>
      <c r="W4878" s="4">
        <v>1703272.34</v>
      </c>
      <c r="X4878" s="4">
        <v>2676570.7400000002</v>
      </c>
      <c r="Y4878" s="4">
        <v>4379843.08</v>
      </c>
      <c r="Z4878" s="2">
        <v>0</v>
      </c>
      <c r="AA4878" s="2" t="s">
        <v>56</v>
      </c>
      <c r="AB4878" s="2" t="s">
        <v>15728</v>
      </c>
      <c r="AC4878" s="2" t="s">
        <v>138</v>
      </c>
      <c r="AD4878" s="2" t="s">
        <v>76</v>
      </c>
      <c r="AE4878" s="5">
        <v>73.95</v>
      </c>
      <c r="AF4878" s="2">
        <v>0</v>
      </c>
      <c r="AG4878" s="2" t="s">
        <v>77</v>
      </c>
      <c r="AH4878" s="2">
        <v>17</v>
      </c>
      <c r="AI4878" s="6" t="str">
        <f t="shared" si="228"/>
        <v>25-34</v>
      </c>
      <c r="AJ4878" s="11">
        <f>YEAR(tbl_LoanData[[#This Row],[Application Date]])</f>
        <v>2025</v>
      </c>
      <c r="AK4878" s="11" t="str">
        <f>TEXT(tbl_LoanData[[#This Row],[Application Date]],"MMMM")</f>
        <v>May</v>
      </c>
      <c r="AL4878" s="12">
        <f>DATE(YEAR(tbl_LoanData[[#This Row],[Application Date]]),MONTH(tbl_LoanData[[#This Row],[Application Date]]),1)</f>
        <v>45778</v>
      </c>
      <c r="AM4878" s="14">
        <f ca="1">IF(AND(tbl_LoanData[[#This Row],[Application Date]]&gt;=EOMONTH(TODAY(),-1)+1,tbl_LoanData[[#This Row],[Application Date]]&lt;=TODAY()),tbl_LoanData[[#This Row],[Loan Amount]],0)</f>
        <v>0</v>
      </c>
      <c r="AN4878" s="14">
        <f>tbl_LoanData[[#This Row],[Amount Paid]]-(Q4878-X4878)</f>
        <v>1077043.0800000003</v>
      </c>
      <c r="AO4878" s="14">
        <f>IF(tbl_LoanData[[#This Row],[Application Status]]="Approved",1,0)</f>
        <v>1</v>
      </c>
      <c r="AP4878" s="22" t="str">
        <f t="shared" ca="1" si="229"/>
        <v/>
      </c>
      <c r="AQ4878" s="22" t="str">
        <f t="shared" ca="1" si="230"/>
        <v/>
      </c>
    </row>
    <row r="4879" spans="1:43" ht="14.4" customHeight="1" x14ac:dyDescent="0.3">
      <c r="A4879" s="2" t="s">
        <v>245</v>
      </c>
      <c r="B4879" s="2" t="s">
        <v>246</v>
      </c>
      <c r="C4879" s="2" t="s">
        <v>220</v>
      </c>
      <c r="D4879" s="2" t="s">
        <v>91</v>
      </c>
      <c r="E4879" s="2" t="s">
        <v>142</v>
      </c>
      <c r="F4879" s="2">
        <v>40</v>
      </c>
      <c r="G4879" s="2" t="s">
        <v>69</v>
      </c>
      <c r="H4879" s="2" t="s">
        <v>172</v>
      </c>
      <c r="I4879" s="2" t="s">
        <v>45</v>
      </c>
      <c r="J4879" s="3">
        <v>45798</v>
      </c>
      <c r="K4879" s="3">
        <v>45816</v>
      </c>
      <c r="L4879" s="2" t="s">
        <v>40</v>
      </c>
      <c r="M4879" s="2" t="s">
        <v>85</v>
      </c>
      <c r="N4879" s="2" t="s">
        <v>86</v>
      </c>
      <c r="O4879" s="4">
        <v>749000</v>
      </c>
      <c r="P4879" s="4">
        <v>84400</v>
      </c>
      <c r="Q4879" s="4">
        <v>664600</v>
      </c>
      <c r="R4879" s="2">
        <v>24</v>
      </c>
      <c r="S4879" s="5">
        <v>6.58</v>
      </c>
      <c r="T4879" s="4">
        <v>31335.89</v>
      </c>
      <c r="U4879" s="2" t="s">
        <v>73</v>
      </c>
      <c r="V4879" s="2" t="s">
        <v>74</v>
      </c>
      <c r="W4879" s="4">
        <v>438702.46</v>
      </c>
      <c r="X4879" s="4">
        <v>313358.90000000002</v>
      </c>
      <c r="Y4879" s="4">
        <v>752061.36</v>
      </c>
      <c r="Z4879" s="2">
        <v>0</v>
      </c>
      <c r="AA4879" s="2" t="s">
        <v>56</v>
      </c>
      <c r="AB4879" s="2" t="s">
        <v>15734</v>
      </c>
      <c r="AC4879" s="2" t="s">
        <v>213</v>
      </c>
      <c r="AD4879" s="2" t="s">
        <v>76</v>
      </c>
      <c r="AE4879" s="5">
        <v>88.73</v>
      </c>
      <c r="AF4879" s="2">
        <v>0</v>
      </c>
      <c r="AG4879" s="2" t="s">
        <v>77</v>
      </c>
      <c r="AH4879" s="2">
        <v>18</v>
      </c>
      <c r="AI4879" s="6" t="str">
        <f t="shared" si="228"/>
        <v>35-44</v>
      </c>
      <c r="AJ4879" s="11">
        <f>YEAR(tbl_LoanData[[#This Row],[Application Date]])</f>
        <v>2025</v>
      </c>
      <c r="AK4879" s="11" t="str">
        <f>TEXT(tbl_LoanData[[#This Row],[Application Date]],"MMMM")</f>
        <v>May</v>
      </c>
      <c r="AL4879" s="12">
        <f>DATE(YEAR(tbl_LoanData[[#This Row],[Application Date]]),MONTH(tbl_LoanData[[#This Row],[Application Date]]),1)</f>
        <v>45778</v>
      </c>
      <c r="AM4879" s="14">
        <f ca="1">IF(AND(tbl_LoanData[[#This Row],[Application Date]]&gt;=EOMONTH(TODAY(),-1)+1,tbl_LoanData[[#This Row],[Application Date]]&lt;=TODAY()),tbl_LoanData[[#This Row],[Loan Amount]],0)</f>
        <v>0</v>
      </c>
      <c r="AN4879" s="14">
        <f>tbl_LoanData[[#This Row],[Amount Paid]]-(Q4879-X4879)</f>
        <v>87461.360000000044</v>
      </c>
      <c r="AO4879" s="14">
        <f>IF(tbl_LoanData[[#This Row],[Application Status]]="Approved",1,0)</f>
        <v>1</v>
      </c>
      <c r="AP4879" s="22" t="str">
        <f t="shared" ca="1" si="229"/>
        <v/>
      </c>
      <c r="AQ4879" s="22" t="str">
        <f t="shared" ca="1" si="230"/>
        <v/>
      </c>
    </row>
    <row r="4880" spans="1:43" ht="14.4" customHeight="1" x14ac:dyDescent="0.3">
      <c r="A4880" s="2" t="s">
        <v>266</v>
      </c>
      <c r="B4880" s="2" t="s">
        <v>267</v>
      </c>
      <c r="C4880" s="2" t="s">
        <v>243</v>
      </c>
      <c r="D4880" s="2" t="s">
        <v>268</v>
      </c>
      <c r="E4880" s="2" t="s">
        <v>118</v>
      </c>
      <c r="F4880" s="2">
        <v>24</v>
      </c>
      <c r="G4880" s="2" t="s">
        <v>83</v>
      </c>
      <c r="H4880" s="2" t="s">
        <v>269</v>
      </c>
      <c r="I4880" s="2" t="s">
        <v>46</v>
      </c>
      <c r="J4880" s="3">
        <v>45789</v>
      </c>
      <c r="K4880" s="3">
        <v>45795</v>
      </c>
      <c r="L4880" s="2" t="s">
        <v>40</v>
      </c>
      <c r="M4880" s="2" t="s">
        <v>85</v>
      </c>
      <c r="N4880" s="2" t="s">
        <v>270</v>
      </c>
      <c r="O4880" s="4">
        <v>776000</v>
      </c>
      <c r="P4880" s="4">
        <v>86800</v>
      </c>
      <c r="Q4880" s="4">
        <v>689200</v>
      </c>
      <c r="R4880" s="2">
        <v>48</v>
      </c>
      <c r="S4880" s="5">
        <v>8.7100000000000009</v>
      </c>
      <c r="T4880" s="4">
        <v>19360.78</v>
      </c>
      <c r="U4880" s="2" t="s">
        <v>73</v>
      </c>
      <c r="V4880" s="2" t="s">
        <v>74</v>
      </c>
      <c r="W4880" s="4">
        <v>290411.7</v>
      </c>
      <c r="X4880" s="4">
        <v>638905.57999999996</v>
      </c>
      <c r="Y4880" s="4">
        <v>929317.28</v>
      </c>
      <c r="Z4880" s="2">
        <v>0</v>
      </c>
      <c r="AA4880" s="2" t="s">
        <v>56</v>
      </c>
      <c r="AB4880" s="2" t="s">
        <v>15734</v>
      </c>
      <c r="AC4880" s="2" t="s">
        <v>87</v>
      </c>
      <c r="AD4880" s="2" t="s">
        <v>76</v>
      </c>
      <c r="AE4880" s="5">
        <v>88.81</v>
      </c>
      <c r="AF4880" s="2">
        <v>0</v>
      </c>
      <c r="AG4880" s="2" t="s">
        <v>77</v>
      </c>
      <c r="AH4880" s="2">
        <v>6</v>
      </c>
      <c r="AI4880" s="6" t="str">
        <f t="shared" si="228"/>
        <v>18-24</v>
      </c>
      <c r="AJ4880" s="11">
        <f>YEAR(tbl_LoanData[[#This Row],[Application Date]])</f>
        <v>2025</v>
      </c>
      <c r="AK4880" s="11" t="str">
        <f>TEXT(tbl_LoanData[[#This Row],[Application Date]],"MMMM")</f>
        <v>May</v>
      </c>
      <c r="AL4880" s="12">
        <f>DATE(YEAR(tbl_LoanData[[#This Row],[Application Date]]),MONTH(tbl_LoanData[[#This Row],[Application Date]]),1)</f>
        <v>45778</v>
      </c>
      <c r="AM4880" s="14">
        <f ca="1">IF(AND(tbl_LoanData[[#This Row],[Application Date]]&gt;=EOMONTH(TODAY(),-1)+1,tbl_LoanData[[#This Row],[Application Date]]&lt;=TODAY()),tbl_LoanData[[#This Row],[Loan Amount]],0)</f>
        <v>0</v>
      </c>
      <c r="AN4880" s="14">
        <f>tbl_LoanData[[#This Row],[Amount Paid]]-(Q4880-X4880)</f>
        <v>240117.27999999997</v>
      </c>
      <c r="AO4880" s="14">
        <f>IF(tbl_LoanData[[#This Row],[Application Status]]="Approved",1,0)</f>
        <v>1</v>
      </c>
      <c r="AP4880" s="22" t="str">
        <f t="shared" ca="1" si="229"/>
        <v/>
      </c>
      <c r="AQ4880" s="22" t="str">
        <f t="shared" ca="1" si="230"/>
        <v/>
      </c>
    </row>
    <row r="4881" spans="1:43" ht="14.4" customHeight="1" x14ac:dyDescent="0.3">
      <c r="A4881" s="2" t="s">
        <v>290</v>
      </c>
      <c r="B4881" s="2" t="s">
        <v>291</v>
      </c>
      <c r="C4881" s="2" t="s">
        <v>292</v>
      </c>
      <c r="D4881" s="2" t="s">
        <v>102</v>
      </c>
      <c r="E4881" s="2" t="s">
        <v>293</v>
      </c>
      <c r="F4881" s="2">
        <v>42</v>
      </c>
      <c r="G4881" s="2" t="s">
        <v>83</v>
      </c>
      <c r="H4881" s="2" t="s">
        <v>126</v>
      </c>
      <c r="I4881" s="2" t="s">
        <v>44</v>
      </c>
      <c r="J4881" s="3">
        <v>45805</v>
      </c>
      <c r="K4881" s="3">
        <v>45807</v>
      </c>
      <c r="L4881" s="2" t="s">
        <v>39</v>
      </c>
      <c r="M4881" s="2" t="s">
        <v>71</v>
      </c>
      <c r="N4881" s="2" t="s">
        <v>294</v>
      </c>
      <c r="O4881" s="4">
        <v>2293000</v>
      </c>
      <c r="P4881" s="4">
        <v>862800</v>
      </c>
      <c r="Q4881" s="4">
        <v>1430200</v>
      </c>
      <c r="R4881" s="2">
        <v>36</v>
      </c>
      <c r="S4881" s="5">
        <v>5.2</v>
      </c>
      <c r="T4881" s="4">
        <v>45925.31</v>
      </c>
      <c r="U4881" s="2" t="s">
        <v>73</v>
      </c>
      <c r="V4881" s="2" t="s">
        <v>74</v>
      </c>
      <c r="W4881" s="4">
        <v>642954.34</v>
      </c>
      <c r="X4881" s="4">
        <v>1010356.86</v>
      </c>
      <c r="Y4881" s="4">
        <v>1653311.2</v>
      </c>
      <c r="Z4881" s="2">
        <v>0</v>
      </c>
      <c r="AA4881" s="2" t="s">
        <v>56</v>
      </c>
      <c r="AB4881" s="2" t="s">
        <v>15731</v>
      </c>
      <c r="AC4881" s="2" t="s">
        <v>75</v>
      </c>
      <c r="AD4881" s="2" t="s">
        <v>76</v>
      </c>
      <c r="AE4881" s="5">
        <v>62.37</v>
      </c>
      <c r="AF4881" s="2">
        <v>0</v>
      </c>
      <c r="AG4881" s="2" t="s">
        <v>77</v>
      </c>
      <c r="AH4881" s="2">
        <v>2</v>
      </c>
      <c r="AI4881" s="6" t="str">
        <f t="shared" si="228"/>
        <v>35-44</v>
      </c>
      <c r="AJ4881" s="11">
        <f>YEAR(tbl_LoanData[[#This Row],[Application Date]])</f>
        <v>2025</v>
      </c>
      <c r="AK4881" s="11" t="str">
        <f>TEXT(tbl_LoanData[[#This Row],[Application Date]],"MMMM")</f>
        <v>May</v>
      </c>
      <c r="AL4881" s="12">
        <f>DATE(YEAR(tbl_LoanData[[#This Row],[Application Date]]),MONTH(tbl_LoanData[[#This Row],[Application Date]]),1)</f>
        <v>45778</v>
      </c>
      <c r="AM4881" s="14">
        <f ca="1">IF(AND(tbl_LoanData[[#This Row],[Application Date]]&gt;=EOMONTH(TODAY(),-1)+1,tbl_LoanData[[#This Row],[Application Date]]&lt;=TODAY()),tbl_LoanData[[#This Row],[Loan Amount]],0)</f>
        <v>0</v>
      </c>
      <c r="AN4881" s="14">
        <f>tbl_LoanData[[#This Row],[Amount Paid]]-(Q4881-X4881)</f>
        <v>223111.19999999995</v>
      </c>
      <c r="AO4881" s="14">
        <f>IF(tbl_LoanData[[#This Row],[Application Status]]="Approved",1,0)</f>
        <v>1</v>
      </c>
      <c r="AP4881" s="22" t="str">
        <f t="shared" ca="1" si="229"/>
        <v/>
      </c>
      <c r="AQ4881" s="22" t="str">
        <f t="shared" ca="1" si="230"/>
        <v/>
      </c>
    </row>
    <row r="4882" spans="1:43" x14ac:dyDescent="0.3">
      <c r="A4882" s="2" t="s">
        <v>329</v>
      </c>
      <c r="B4882" s="2" t="s">
        <v>330</v>
      </c>
      <c r="C4882" s="2" t="s">
        <v>331</v>
      </c>
      <c r="D4882" s="2" t="s">
        <v>91</v>
      </c>
      <c r="E4882" s="2" t="s">
        <v>135</v>
      </c>
      <c r="F4882" s="2">
        <v>47</v>
      </c>
      <c r="G4882" s="2" t="s">
        <v>83</v>
      </c>
      <c r="H4882" s="2" t="s">
        <v>205</v>
      </c>
      <c r="I4882" s="2" t="s">
        <v>49</v>
      </c>
      <c r="J4882" s="3">
        <v>45782</v>
      </c>
      <c r="K4882" s="3">
        <v>45795</v>
      </c>
      <c r="L4882" s="2" t="s">
        <v>40</v>
      </c>
      <c r="M4882" s="2" t="s">
        <v>157</v>
      </c>
      <c r="N4882" s="2" t="s">
        <v>328</v>
      </c>
      <c r="O4882" s="4">
        <v>1348000</v>
      </c>
      <c r="P4882" s="4">
        <v>291000</v>
      </c>
      <c r="Q4882" s="4">
        <v>1057000</v>
      </c>
      <c r="R4882" s="2">
        <v>36</v>
      </c>
      <c r="S4882" s="5">
        <v>13.59</v>
      </c>
      <c r="T4882" s="4">
        <v>41331.64</v>
      </c>
      <c r="U4882" s="2" t="s">
        <v>73</v>
      </c>
      <c r="V4882" s="2" t="s">
        <v>74</v>
      </c>
      <c r="W4882" s="4">
        <v>371984.76</v>
      </c>
      <c r="X4882" s="4">
        <v>1115954.1399999999</v>
      </c>
      <c r="Y4882" s="4">
        <v>1487938.9</v>
      </c>
      <c r="Z4882" s="2">
        <v>180</v>
      </c>
      <c r="AA4882" s="2" t="s">
        <v>60</v>
      </c>
      <c r="AB4882" s="2" t="s">
        <v>15735</v>
      </c>
      <c r="AC4882" s="2" t="s">
        <v>332</v>
      </c>
      <c r="AD4882" s="2" t="s">
        <v>76</v>
      </c>
      <c r="AE4882" s="5">
        <v>78.41</v>
      </c>
      <c r="AF4882" s="2">
        <v>6</v>
      </c>
      <c r="AG4882" s="2" t="s">
        <v>130</v>
      </c>
      <c r="AH4882" s="2">
        <v>13</v>
      </c>
      <c r="AI4882" s="6" t="str">
        <f t="shared" si="228"/>
        <v>45-54</v>
      </c>
      <c r="AJ4882" s="11">
        <f>YEAR(tbl_LoanData[[#This Row],[Application Date]])</f>
        <v>2025</v>
      </c>
      <c r="AK4882" s="11" t="str">
        <f>TEXT(tbl_LoanData[[#This Row],[Application Date]],"MMMM")</f>
        <v>May</v>
      </c>
      <c r="AL4882" s="12">
        <f>DATE(YEAR(tbl_LoanData[[#This Row],[Application Date]]),MONTH(tbl_LoanData[[#This Row],[Application Date]]),1)</f>
        <v>45778</v>
      </c>
      <c r="AM4882" s="14">
        <f ca="1">IF(AND(tbl_LoanData[[#This Row],[Application Date]]&gt;=EOMONTH(TODAY(),-1)+1,tbl_LoanData[[#This Row],[Application Date]]&lt;=TODAY()),tbl_LoanData[[#This Row],[Loan Amount]],0)</f>
        <v>0</v>
      </c>
      <c r="AN4882" s="14">
        <f>tbl_LoanData[[#This Row],[Amount Paid]]-(Q4882-X4882)</f>
        <v>430938.89999999991</v>
      </c>
      <c r="AO4882" s="14">
        <f>IF(tbl_LoanData[[#This Row],[Application Status]]="Approved",1,0)</f>
        <v>1</v>
      </c>
      <c r="AP4882" s="22" t="str">
        <f t="shared" ca="1" si="229"/>
        <v/>
      </c>
      <c r="AQ4882" s="22" t="str">
        <f t="shared" ca="1" si="230"/>
        <v/>
      </c>
    </row>
    <row r="4883" spans="1:43" ht="14.4" customHeight="1" x14ac:dyDescent="0.3">
      <c r="A4883" s="2" t="s">
        <v>522</v>
      </c>
      <c r="B4883" s="2" t="s">
        <v>523</v>
      </c>
      <c r="C4883" s="2" t="s">
        <v>390</v>
      </c>
      <c r="D4883" s="2" t="s">
        <v>134</v>
      </c>
      <c r="E4883" s="2" t="s">
        <v>165</v>
      </c>
      <c r="F4883" s="2">
        <v>62</v>
      </c>
      <c r="G4883" s="2" t="s">
        <v>83</v>
      </c>
      <c r="H4883" s="2" t="s">
        <v>177</v>
      </c>
      <c r="I4883" s="2" t="s">
        <v>43</v>
      </c>
      <c r="J4883" s="3">
        <v>45794</v>
      </c>
      <c r="K4883" s="3">
        <v>45806</v>
      </c>
      <c r="L4883" s="2" t="s">
        <v>40</v>
      </c>
      <c r="M4883" s="2" t="s">
        <v>94</v>
      </c>
      <c r="N4883" s="2" t="s">
        <v>95</v>
      </c>
      <c r="O4883" s="4">
        <v>1256000</v>
      </c>
      <c r="P4883" s="4">
        <v>358200</v>
      </c>
      <c r="Q4883" s="4">
        <v>897800</v>
      </c>
      <c r="R4883" s="2">
        <v>36</v>
      </c>
      <c r="S4883" s="5">
        <v>10.58</v>
      </c>
      <c r="T4883" s="4">
        <v>32854.49</v>
      </c>
      <c r="U4883" s="2" t="s">
        <v>73</v>
      </c>
      <c r="V4883" s="2" t="s">
        <v>74</v>
      </c>
      <c r="W4883" s="4">
        <v>459962.86</v>
      </c>
      <c r="X4883" s="4">
        <v>722798.86</v>
      </c>
      <c r="Y4883" s="4">
        <v>1182761.72</v>
      </c>
      <c r="Z4883" s="2">
        <v>0</v>
      </c>
      <c r="AA4883" s="2" t="s">
        <v>56</v>
      </c>
      <c r="AB4883" s="2" t="s">
        <v>15731</v>
      </c>
      <c r="AC4883" s="2" t="s">
        <v>129</v>
      </c>
      <c r="AD4883" s="2" t="s">
        <v>76</v>
      </c>
      <c r="AE4883" s="5">
        <v>71.48</v>
      </c>
      <c r="AF4883" s="2">
        <v>0</v>
      </c>
      <c r="AG4883" s="2" t="s">
        <v>77</v>
      </c>
      <c r="AH4883" s="2">
        <v>12</v>
      </c>
      <c r="AI4883" s="6" t="str">
        <f t="shared" si="228"/>
        <v>55-64</v>
      </c>
      <c r="AJ4883" s="11">
        <f>YEAR(tbl_LoanData[[#This Row],[Application Date]])</f>
        <v>2025</v>
      </c>
      <c r="AK4883" s="11" t="str">
        <f>TEXT(tbl_LoanData[[#This Row],[Application Date]],"MMMM")</f>
        <v>May</v>
      </c>
      <c r="AL4883" s="12">
        <f>DATE(YEAR(tbl_LoanData[[#This Row],[Application Date]]),MONTH(tbl_LoanData[[#This Row],[Application Date]]),1)</f>
        <v>45778</v>
      </c>
      <c r="AM4883" s="14">
        <f ca="1">IF(AND(tbl_LoanData[[#This Row],[Application Date]]&gt;=EOMONTH(TODAY(),-1)+1,tbl_LoanData[[#This Row],[Application Date]]&lt;=TODAY()),tbl_LoanData[[#This Row],[Loan Amount]],0)</f>
        <v>0</v>
      </c>
      <c r="AN4883" s="14">
        <f>tbl_LoanData[[#This Row],[Amount Paid]]-(Q4883-X4883)</f>
        <v>284961.71999999997</v>
      </c>
      <c r="AO4883" s="14">
        <f>IF(tbl_LoanData[[#This Row],[Application Status]]="Approved",1,0)</f>
        <v>1</v>
      </c>
      <c r="AP4883" s="22" t="str">
        <f t="shared" ca="1" si="229"/>
        <v/>
      </c>
      <c r="AQ4883" s="22" t="str">
        <f t="shared" ca="1" si="230"/>
        <v/>
      </c>
    </row>
    <row r="4884" spans="1:43" ht="14.4" customHeight="1" x14ac:dyDescent="0.3">
      <c r="A4884" s="2" t="s">
        <v>604</v>
      </c>
      <c r="B4884" s="2" t="s">
        <v>605</v>
      </c>
      <c r="C4884" s="2" t="s">
        <v>606</v>
      </c>
      <c r="D4884" s="2" t="s">
        <v>102</v>
      </c>
      <c r="E4884" s="2" t="s">
        <v>190</v>
      </c>
      <c r="F4884" s="2">
        <v>45</v>
      </c>
      <c r="G4884" s="2" t="s">
        <v>69</v>
      </c>
      <c r="H4884" s="2" t="s">
        <v>265</v>
      </c>
      <c r="I4884" s="2" t="s">
        <v>44</v>
      </c>
      <c r="J4884" s="3">
        <v>45791</v>
      </c>
      <c r="K4884" s="3"/>
      <c r="L4884" s="2" t="s">
        <v>37</v>
      </c>
      <c r="M4884" s="2" t="s">
        <v>199</v>
      </c>
      <c r="N4884" s="2" t="s">
        <v>200</v>
      </c>
      <c r="O4884" s="4">
        <v>100000</v>
      </c>
      <c r="P4884" s="4">
        <v>14200</v>
      </c>
      <c r="Q4884" s="4">
        <v>85800</v>
      </c>
      <c r="R4884" s="2">
        <v>24</v>
      </c>
      <c r="S4884" s="5">
        <v>7.53</v>
      </c>
      <c r="T4884" s="4">
        <v>4113.3900000000003</v>
      </c>
      <c r="U4884" s="2" t="s">
        <v>96</v>
      </c>
      <c r="V4884" s="2" t="s">
        <v>97</v>
      </c>
      <c r="W4884" s="4">
        <v>0</v>
      </c>
      <c r="X4884" s="4">
        <v>0</v>
      </c>
      <c r="Y4884" s="4">
        <v>98721.48</v>
      </c>
      <c r="Z4884" s="2">
        <v>0</v>
      </c>
      <c r="AA4884" s="2" t="s">
        <v>97</v>
      </c>
      <c r="AB4884" s="2" t="s">
        <v>15735</v>
      </c>
      <c r="AC4884" s="2" t="s">
        <v>106</v>
      </c>
      <c r="AD4884" s="2" t="s">
        <v>76</v>
      </c>
      <c r="AE4884" s="5">
        <v>85.8</v>
      </c>
      <c r="AF4884" s="2">
        <v>0</v>
      </c>
      <c r="AG4884" s="2" t="s">
        <v>97</v>
      </c>
      <c r="AH4884" s="2"/>
      <c r="AI4884" s="6" t="str">
        <f t="shared" si="228"/>
        <v>45-54</v>
      </c>
      <c r="AJ4884" s="11">
        <f>YEAR(tbl_LoanData[[#This Row],[Application Date]])</f>
        <v>2025</v>
      </c>
      <c r="AK4884" s="11" t="str">
        <f>TEXT(tbl_LoanData[[#This Row],[Application Date]],"MMMM")</f>
        <v>May</v>
      </c>
      <c r="AL4884" s="12">
        <f>DATE(YEAR(tbl_LoanData[[#This Row],[Application Date]]),MONTH(tbl_LoanData[[#This Row],[Application Date]]),1)</f>
        <v>45778</v>
      </c>
      <c r="AM4884" s="14">
        <f ca="1">IF(AND(tbl_LoanData[[#This Row],[Application Date]]&gt;=EOMONTH(TODAY(),-1)+1,tbl_LoanData[[#This Row],[Application Date]]&lt;=TODAY()),tbl_LoanData[[#This Row],[Loan Amount]],0)</f>
        <v>0</v>
      </c>
      <c r="AN4884" s="14">
        <f>tbl_LoanData[[#This Row],[Amount Paid]]-(Q4884-X4884)</f>
        <v>-85800</v>
      </c>
      <c r="AO4884" s="14">
        <f>IF(tbl_LoanData[[#This Row],[Application Status]]="Approved",1,0)</f>
        <v>0</v>
      </c>
      <c r="AP4884" s="22" t="str">
        <f t="shared" ca="1" si="229"/>
        <v/>
      </c>
      <c r="AQ4884" s="22" t="str">
        <f t="shared" ca="1" si="230"/>
        <v/>
      </c>
    </row>
    <row r="4885" spans="1:43" ht="14.4" customHeight="1" x14ac:dyDescent="0.3">
      <c r="A4885" s="2" t="s">
        <v>664</v>
      </c>
      <c r="B4885" s="2" t="s">
        <v>665</v>
      </c>
      <c r="C4885" s="2" t="s">
        <v>515</v>
      </c>
      <c r="D4885" s="2" t="s">
        <v>311</v>
      </c>
      <c r="E4885" s="2" t="s">
        <v>161</v>
      </c>
      <c r="F4885" s="2">
        <v>56</v>
      </c>
      <c r="G4885" s="2" t="s">
        <v>69</v>
      </c>
      <c r="H4885" s="2" t="s">
        <v>103</v>
      </c>
      <c r="I4885" s="2" t="s">
        <v>43</v>
      </c>
      <c r="J4885" s="3">
        <v>45800</v>
      </c>
      <c r="K4885" s="3">
        <v>45813</v>
      </c>
      <c r="L4885" s="2" t="s">
        <v>39</v>
      </c>
      <c r="M4885" s="2" t="s">
        <v>127</v>
      </c>
      <c r="N4885" s="2" t="s">
        <v>195</v>
      </c>
      <c r="O4885" s="4">
        <v>1965000</v>
      </c>
      <c r="P4885" s="4">
        <v>537500</v>
      </c>
      <c r="Q4885" s="4">
        <v>1427500</v>
      </c>
      <c r="R4885" s="2">
        <v>48</v>
      </c>
      <c r="S4885" s="5">
        <v>5.89</v>
      </c>
      <c r="T4885" s="4">
        <v>36746.230000000003</v>
      </c>
      <c r="U4885" s="2" t="s">
        <v>73</v>
      </c>
      <c r="V4885" s="2" t="s">
        <v>74</v>
      </c>
      <c r="W4885" s="4">
        <v>514447.22</v>
      </c>
      <c r="X4885" s="4">
        <v>1249371.78</v>
      </c>
      <c r="Y4885" s="4">
        <v>1763819</v>
      </c>
      <c r="Z4885" s="2">
        <v>0</v>
      </c>
      <c r="AA4885" s="2" t="s">
        <v>56</v>
      </c>
      <c r="AB4885" s="2" t="s">
        <v>15727</v>
      </c>
      <c r="AC4885" s="2" t="s">
        <v>75</v>
      </c>
      <c r="AD4885" s="2" t="s">
        <v>76</v>
      </c>
      <c r="AE4885" s="5">
        <v>72.650000000000006</v>
      </c>
      <c r="AF4885" s="2">
        <v>0</v>
      </c>
      <c r="AG4885" s="2" t="s">
        <v>77</v>
      </c>
      <c r="AH4885" s="2">
        <v>13</v>
      </c>
      <c r="AI4885" s="6" t="str">
        <f t="shared" si="228"/>
        <v>55-64</v>
      </c>
      <c r="AJ4885" s="11">
        <f>YEAR(tbl_LoanData[[#This Row],[Application Date]])</f>
        <v>2025</v>
      </c>
      <c r="AK4885" s="11" t="str">
        <f>TEXT(tbl_LoanData[[#This Row],[Application Date]],"MMMM")</f>
        <v>May</v>
      </c>
      <c r="AL4885" s="12">
        <f>DATE(YEAR(tbl_LoanData[[#This Row],[Application Date]]),MONTH(tbl_LoanData[[#This Row],[Application Date]]),1)</f>
        <v>45778</v>
      </c>
      <c r="AM4885" s="14">
        <f ca="1">IF(AND(tbl_LoanData[[#This Row],[Application Date]]&gt;=EOMONTH(TODAY(),-1)+1,tbl_LoanData[[#This Row],[Application Date]]&lt;=TODAY()),tbl_LoanData[[#This Row],[Loan Amount]],0)</f>
        <v>0</v>
      </c>
      <c r="AN4885" s="14">
        <f>tbl_LoanData[[#This Row],[Amount Paid]]-(Q4885-X4885)</f>
        <v>336319</v>
      </c>
      <c r="AO4885" s="14">
        <f>IF(tbl_LoanData[[#This Row],[Application Status]]="Approved",1,0)</f>
        <v>1</v>
      </c>
      <c r="AP4885" s="22" t="str">
        <f t="shared" ca="1" si="229"/>
        <v/>
      </c>
      <c r="AQ4885" s="22" t="str">
        <f t="shared" ca="1" si="230"/>
        <v/>
      </c>
    </row>
    <row r="4886" spans="1:43" ht="14.4" customHeight="1" x14ac:dyDescent="0.3">
      <c r="A4886" s="2" t="s">
        <v>812</v>
      </c>
      <c r="B4886" s="2" t="s">
        <v>813</v>
      </c>
      <c r="C4886" s="2" t="s">
        <v>335</v>
      </c>
      <c r="D4886" s="2" t="s">
        <v>311</v>
      </c>
      <c r="E4886" s="2" t="s">
        <v>210</v>
      </c>
      <c r="F4886" s="2">
        <v>45</v>
      </c>
      <c r="G4886" s="2" t="s">
        <v>83</v>
      </c>
      <c r="H4886" s="2" t="s">
        <v>228</v>
      </c>
      <c r="I4886" s="2" t="s">
        <v>43</v>
      </c>
      <c r="J4886" s="3">
        <v>45802</v>
      </c>
      <c r="K4886" s="3">
        <v>45804</v>
      </c>
      <c r="L4886" s="2" t="s">
        <v>41</v>
      </c>
      <c r="M4886" s="2" t="s">
        <v>552</v>
      </c>
      <c r="N4886" s="2" t="s">
        <v>553</v>
      </c>
      <c r="O4886" s="4">
        <v>2507000</v>
      </c>
      <c r="P4886" s="4">
        <v>923200</v>
      </c>
      <c r="Q4886" s="4">
        <v>1583800</v>
      </c>
      <c r="R4886" s="2">
        <v>48</v>
      </c>
      <c r="S4886" s="5">
        <v>14.89</v>
      </c>
      <c r="T4886" s="4">
        <v>52648.15</v>
      </c>
      <c r="U4886" s="2" t="s">
        <v>73</v>
      </c>
      <c r="V4886" s="2" t="s">
        <v>74</v>
      </c>
      <c r="W4886" s="4">
        <v>421185.2</v>
      </c>
      <c r="X4886" s="4">
        <v>2105926.08</v>
      </c>
      <c r="Y4886" s="4">
        <v>2527111.2799999998</v>
      </c>
      <c r="Z4886" s="2">
        <v>174</v>
      </c>
      <c r="AA4886" s="2" t="s">
        <v>60</v>
      </c>
      <c r="AB4886" s="2" t="s">
        <v>15730</v>
      </c>
      <c r="AC4886" s="2" t="s">
        <v>213</v>
      </c>
      <c r="AD4886" s="2" t="s">
        <v>76</v>
      </c>
      <c r="AE4886" s="5">
        <v>63.18</v>
      </c>
      <c r="AF4886" s="2">
        <v>6</v>
      </c>
      <c r="AG4886" s="2" t="s">
        <v>130</v>
      </c>
      <c r="AH4886" s="2">
        <v>2</v>
      </c>
      <c r="AI4886" s="6" t="str">
        <f t="shared" si="228"/>
        <v>45-54</v>
      </c>
      <c r="AJ4886" s="11">
        <f>YEAR(tbl_LoanData[[#This Row],[Application Date]])</f>
        <v>2025</v>
      </c>
      <c r="AK4886" s="11" t="str">
        <f>TEXT(tbl_LoanData[[#This Row],[Application Date]],"MMMM")</f>
        <v>May</v>
      </c>
      <c r="AL4886" s="12">
        <f>DATE(YEAR(tbl_LoanData[[#This Row],[Application Date]]),MONTH(tbl_LoanData[[#This Row],[Application Date]]),1)</f>
        <v>45778</v>
      </c>
      <c r="AM4886" s="14">
        <f ca="1">IF(AND(tbl_LoanData[[#This Row],[Application Date]]&gt;=EOMONTH(TODAY(),-1)+1,tbl_LoanData[[#This Row],[Application Date]]&lt;=TODAY()),tbl_LoanData[[#This Row],[Loan Amount]],0)</f>
        <v>0</v>
      </c>
      <c r="AN4886" s="14">
        <f>tbl_LoanData[[#This Row],[Amount Paid]]-(Q4886-X4886)</f>
        <v>943311.28</v>
      </c>
      <c r="AO4886" s="14">
        <f>IF(tbl_LoanData[[#This Row],[Application Status]]="Approved",1,0)</f>
        <v>1</v>
      </c>
      <c r="AP4886" s="22" t="str">
        <f t="shared" ca="1" si="229"/>
        <v/>
      </c>
      <c r="AQ4886" s="22" t="str">
        <f t="shared" ca="1" si="230"/>
        <v/>
      </c>
    </row>
    <row r="4887" spans="1:43" ht="14.4" customHeight="1" x14ac:dyDescent="0.3">
      <c r="A4887" s="2" t="s">
        <v>836</v>
      </c>
      <c r="B4887" s="2" t="s">
        <v>837</v>
      </c>
      <c r="C4887" s="2" t="s">
        <v>682</v>
      </c>
      <c r="D4887" s="2" t="s">
        <v>204</v>
      </c>
      <c r="E4887" s="2" t="s">
        <v>268</v>
      </c>
      <c r="F4887" s="2">
        <v>43</v>
      </c>
      <c r="G4887" s="2" t="s">
        <v>69</v>
      </c>
      <c r="H4887" s="2" t="s">
        <v>103</v>
      </c>
      <c r="I4887" s="2" t="s">
        <v>43</v>
      </c>
      <c r="J4887" s="3">
        <v>45789</v>
      </c>
      <c r="K4887" s="3">
        <v>45792</v>
      </c>
      <c r="L4887" s="2" t="s">
        <v>37</v>
      </c>
      <c r="M4887" s="2" t="s">
        <v>199</v>
      </c>
      <c r="N4887" s="2" t="s">
        <v>319</v>
      </c>
      <c r="O4887" s="4">
        <v>92000</v>
      </c>
      <c r="P4887" s="4">
        <v>18700</v>
      </c>
      <c r="Q4887" s="4">
        <v>73300</v>
      </c>
      <c r="R4887" s="2">
        <v>36</v>
      </c>
      <c r="S4887" s="5">
        <v>9.0299999999999994</v>
      </c>
      <c r="T4887" s="4">
        <v>2587.69</v>
      </c>
      <c r="U4887" s="2" t="s">
        <v>73</v>
      </c>
      <c r="V4887" s="2" t="s">
        <v>74</v>
      </c>
      <c r="W4887" s="4">
        <v>38815.35</v>
      </c>
      <c r="X4887" s="4">
        <v>54341.62</v>
      </c>
      <c r="Y4887" s="4">
        <v>93156.97</v>
      </c>
      <c r="Z4887" s="2">
        <v>0</v>
      </c>
      <c r="AA4887" s="2" t="s">
        <v>56</v>
      </c>
      <c r="AB4887" s="2" t="s">
        <v>15731</v>
      </c>
      <c r="AC4887" s="2" t="s">
        <v>129</v>
      </c>
      <c r="AD4887" s="2" t="s">
        <v>76</v>
      </c>
      <c r="AE4887" s="5">
        <v>79.67</v>
      </c>
      <c r="AF4887" s="2">
        <v>0</v>
      </c>
      <c r="AG4887" s="2" t="s">
        <v>77</v>
      </c>
      <c r="AH4887" s="2">
        <v>3</v>
      </c>
      <c r="AI4887" s="6" t="str">
        <f t="shared" si="228"/>
        <v>35-44</v>
      </c>
      <c r="AJ4887" s="11">
        <f>YEAR(tbl_LoanData[[#This Row],[Application Date]])</f>
        <v>2025</v>
      </c>
      <c r="AK4887" s="11" t="str">
        <f>TEXT(tbl_LoanData[[#This Row],[Application Date]],"MMMM")</f>
        <v>May</v>
      </c>
      <c r="AL4887" s="12">
        <f>DATE(YEAR(tbl_LoanData[[#This Row],[Application Date]]),MONTH(tbl_LoanData[[#This Row],[Application Date]]),1)</f>
        <v>45778</v>
      </c>
      <c r="AM4887" s="14">
        <f ca="1">IF(AND(tbl_LoanData[[#This Row],[Application Date]]&gt;=EOMONTH(TODAY(),-1)+1,tbl_LoanData[[#This Row],[Application Date]]&lt;=TODAY()),tbl_LoanData[[#This Row],[Loan Amount]],0)</f>
        <v>0</v>
      </c>
      <c r="AN4887" s="14">
        <f>tbl_LoanData[[#This Row],[Amount Paid]]-(Q4887-X4887)</f>
        <v>19856.97</v>
      </c>
      <c r="AO4887" s="14">
        <f>IF(tbl_LoanData[[#This Row],[Application Status]]="Approved",1,0)</f>
        <v>1</v>
      </c>
      <c r="AP4887" s="22" t="str">
        <f t="shared" ca="1" si="229"/>
        <v/>
      </c>
      <c r="AQ4887" s="22" t="str">
        <f t="shared" ca="1" si="230"/>
        <v/>
      </c>
    </row>
    <row r="4888" spans="1:43" ht="14.4" customHeight="1" x14ac:dyDescent="0.3">
      <c r="A4888" s="2" t="s">
        <v>864</v>
      </c>
      <c r="B4888" s="2" t="s">
        <v>865</v>
      </c>
      <c r="C4888" s="2" t="s">
        <v>240</v>
      </c>
      <c r="D4888" s="2" t="s">
        <v>102</v>
      </c>
      <c r="E4888" s="2" t="s">
        <v>465</v>
      </c>
      <c r="F4888" s="2">
        <v>44</v>
      </c>
      <c r="G4888" s="2" t="s">
        <v>83</v>
      </c>
      <c r="H4888" s="2" t="s">
        <v>313</v>
      </c>
      <c r="I4888" s="2" t="s">
        <v>44</v>
      </c>
      <c r="J4888" s="3">
        <v>45781</v>
      </c>
      <c r="K4888" s="3">
        <v>45794</v>
      </c>
      <c r="L4888" s="2" t="s">
        <v>38</v>
      </c>
      <c r="M4888" s="2" t="s">
        <v>144</v>
      </c>
      <c r="N4888" s="2" t="s">
        <v>382</v>
      </c>
      <c r="O4888" s="4">
        <v>1397000</v>
      </c>
      <c r="P4888" s="4">
        <v>523900</v>
      </c>
      <c r="Q4888" s="4">
        <v>873100</v>
      </c>
      <c r="R4888" s="2">
        <v>36</v>
      </c>
      <c r="S4888" s="5">
        <v>9.51</v>
      </c>
      <c r="T4888" s="4">
        <v>31172.1</v>
      </c>
      <c r="U4888" s="2" t="s">
        <v>73</v>
      </c>
      <c r="V4888" s="2" t="s">
        <v>74</v>
      </c>
      <c r="W4888" s="4">
        <v>467581.5</v>
      </c>
      <c r="X4888" s="4">
        <v>654613.93000000005</v>
      </c>
      <c r="Y4888" s="4">
        <v>1122195.43</v>
      </c>
      <c r="Z4888" s="2">
        <v>0</v>
      </c>
      <c r="AA4888" s="2" t="s">
        <v>56</v>
      </c>
      <c r="AB4888" s="2" t="s">
        <v>15732</v>
      </c>
      <c r="AC4888" s="2" t="s">
        <v>121</v>
      </c>
      <c r="AD4888" s="2" t="s">
        <v>76</v>
      </c>
      <c r="AE4888" s="5">
        <v>62.5</v>
      </c>
      <c r="AF4888" s="2">
        <v>0</v>
      </c>
      <c r="AG4888" s="2" t="s">
        <v>77</v>
      </c>
      <c r="AH4888" s="2">
        <v>13</v>
      </c>
      <c r="AI4888" s="6" t="str">
        <f t="shared" si="228"/>
        <v>35-44</v>
      </c>
      <c r="AJ4888" s="11">
        <f>YEAR(tbl_LoanData[[#This Row],[Application Date]])</f>
        <v>2025</v>
      </c>
      <c r="AK4888" s="11" t="str">
        <f>TEXT(tbl_LoanData[[#This Row],[Application Date]],"MMMM")</f>
        <v>May</v>
      </c>
      <c r="AL4888" s="12">
        <f>DATE(YEAR(tbl_LoanData[[#This Row],[Application Date]]),MONTH(tbl_LoanData[[#This Row],[Application Date]]),1)</f>
        <v>45778</v>
      </c>
      <c r="AM4888" s="14">
        <f ca="1">IF(AND(tbl_LoanData[[#This Row],[Application Date]]&gt;=EOMONTH(TODAY(),-1)+1,tbl_LoanData[[#This Row],[Application Date]]&lt;=TODAY()),tbl_LoanData[[#This Row],[Loan Amount]],0)</f>
        <v>0</v>
      </c>
      <c r="AN4888" s="14">
        <f>tbl_LoanData[[#This Row],[Amount Paid]]-(Q4888-X4888)</f>
        <v>249095.43000000005</v>
      </c>
      <c r="AO4888" s="14">
        <f>IF(tbl_LoanData[[#This Row],[Application Status]]="Approved",1,0)</f>
        <v>1</v>
      </c>
      <c r="AP4888" s="22" t="str">
        <f t="shared" ca="1" si="229"/>
        <v/>
      </c>
      <c r="AQ4888" s="22" t="str">
        <f t="shared" ca="1" si="230"/>
        <v/>
      </c>
    </row>
    <row r="4889" spans="1:43" x14ac:dyDescent="0.3">
      <c r="A4889" s="2" t="s">
        <v>1181</v>
      </c>
      <c r="B4889" s="2" t="s">
        <v>1182</v>
      </c>
      <c r="C4889" s="2" t="s">
        <v>1102</v>
      </c>
      <c r="D4889" s="2" t="s">
        <v>204</v>
      </c>
      <c r="E4889" s="2" t="s">
        <v>465</v>
      </c>
      <c r="F4889" s="2">
        <v>29</v>
      </c>
      <c r="G4889" s="2" t="s">
        <v>69</v>
      </c>
      <c r="H4889" s="2" t="s">
        <v>151</v>
      </c>
      <c r="I4889" s="2" t="s">
        <v>46</v>
      </c>
      <c r="J4889" s="3">
        <v>45798</v>
      </c>
      <c r="K4889" s="3">
        <v>45814</v>
      </c>
      <c r="L4889" s="2" t="s">
        <v>38</v>
      </c>
      <c r="M4889" s="2" t="s">
        <v>71</v>
      </c>
      <c r="N4889" s="2" t="s">
        <v>589</v>
      </c>
      <c r="O4889" s="4">
        <v>1523000</v>
      </c>
      <c r="P4889" s="4">
        <v>528600</v>
      </c>
      <c r="Q4889" s="4">
        <v>994400</v>
      </c>
      <c r="R4889" s="2">
        <v>48</v>
      </c>
      <c r="S4889" s="5">
        <v>11.21</v>
      </c>
      <c r="T4889" s="4">
        <v>30006.02</v>
      </c>
      <c r="U4889" s="2" t="s">
        <v>73</v>
      </c>
      <c r="V4889" s="2" t="s">
        <v>74</v>
      </c>
      <c r="W4889" s="4">
        <v>360072.24</v>
      </c>
      <c r="X4889" s="4">
        <v>1080216.72</v>
      </c>
      <c r="Y4889" s="4">
        <v>1440288.96</v>
      </c>
      <c r="Z4889" s="2">
        <v>62</v>
      </c>
      <c r="AA4889" s="2" t="s">
        <v>59</v>
      </c>
      <c r="AB4889" s="2" t="s">
        <v>15736</v>
      </c>
      <c r="AC4889" s="2" t="s">
        <v>146</v>
      </c>
      <c r="AD4889" s="2" t="s">
        <v>76</v>
      </c>
      <c r="AE4889" s="5">
        <v>65.290000000000006</v>
      </c>
      <c r="AF4889" s="2">
        <v>2</v>
      </c>
      <c r="AG4889" s="2" t="s">
        <v>130</v>
      </c>
      <c r="AH4889" s="2">
        <v>16</v>
      </c>
      <c r="AI4889" s="6" t="str">
        <f t="shared" si="228"/>
        <v>25-34</v>
      </c>
      <c r="AJ4889" s="11">
        <f>YEAR(tbl_LoanData[[#This Row],[Application Date]])</f>
        <v>2025</v>
      </c>
      <c r="AK4889" s="11" t="str">
        <f>TEXT(tbl_LoanData[[#This Row],[Application Date]],"MMMM")</f>
        <v>May</v>
      </c>
      <c r="AL4889" s="12">
        <f>DATE(YEAR(tbl_LoanData[[#This Row],[Application Date]]),MONTH(tbl_LoanData[[#This Row],[Application Date]]),1)</f>
        <v>45778</v>
      </c>
      <c r="AM4889" s="14">
        <f ca="1">IF(AND(tbl_LoanData[[#This Row],[Application Date]]&gt;=EOMONTH(TODAY(),-1)+1,tbl_LoanData[[#This Row],[Application Date]]&lt;=TODAY()),tbl_LoanData[[#This Row],[Loan Amount]],0)</f>
        <v>0</v>
      </c>
      <c r="AN4889" s="14">
        <f>tbl_LoanData[[#This Row],[Amount Paid]]-(Q4889-X4889)</f>
        <v>445888.95999999996</v>
      </c>
      <c r="AO4889" s="14">
        <f>IF(tbl_LoanData[[#This Row],[Application Status]]="Approved",1,0)</f>
        <v>1</v>
      </c>
      <c r="AP4889" s="22" t="str">
        <f t="shared" ca="1" si="229"/>
        <v/>
      </c>
      <c r="AQ4889" s="22" t="str">
        <f t="shared" ca="1" si="230"/>
        <v/>
      </c>
    </row>
    <row r="4890" spans="1:43" ht="14.4" customHeight="1" x14ac:dyDescent="0.3">
      <c r="A4890" s="2" t="s">
        <v>1445</v>
      </c>
      <c r="B4890" s="2" t="s">
        <v>1446</v>
      </c>
      <c r="C4890" s="2" t="s">
        <v>353</v>
      </c>
      <c r="D4890" s="2" t="s">
        <v>268</v>
      </c>
      <c r="E4890" s="2" t="s">
        <v>385</v>
      </c>
      <c r="F4890" s="2">
        <v>58</v>
      </c>
      <c r="G4890" s="2" t="s">
        <v>83</v>
      </c>
      <c r="H4890" s="2" t="s">
        <v>126</v>
      </c>
      <c r="I4890" s="2" t="s">
        <v>44</v>
      </c>
      <c r="J4890" s="3">
        <v>45788</v>
      </c>
      <c r="K4890" s="3">
        <v>45790</v>
      </c>
      <c r="L4890" s="2" t="s">
        <v>36</v>
      </c>
      <c r="M4890" s="2" t="s">
        <v>111</v>
      </c>
      <c r="N4890" s="2" t="s">
        <v>350</v>
      </c>
      <c r="O4890" s="4">
        <v>2012000</v>
      </c>
      <c r="P4890" s="4">
        <v>560500</v>
      </c>
      <c r="Q4890" s="4">
        <v>1451500</v>
      </c>
      <c r="R4890" s="2">
        <v>24</v>
      </c>
      <c r="S4890" s="5">
        <v>9.36</v>
      </c>
      <c r="T4890" s="4">
        <v>71800.87</v>
      </c>
      <c r="U4890" s="2" t="s">
        <v>73</v>
      </c>
      <c r="V4890" s="2" t="s">
        <v>74</v>
      </c>
      <c r="W4890" s="4">
        <v>1005212.18</v>
      </c>
      <c r="X4890" s="4">
        <v>718008.62</v>
      </c>
      <c r="Y4890" s="4">
        <v>1723220.8</v>
      </c>
      <c r="Z4890" s="2">
        <v>32</v>
      </c>
      <c r="AA4890" s="2" t="s">
        <v>58</v>
      </c>
      <c r="AB4890" s="2" t="s">
        <v>15733</v>
      </c>
      <c r="AC4890" s="2" t="s">
        <v>121</v>
      </c>
      <c r="AD4890" s="2" t="s">
        <v>76</v>
      </c>
      <c r="AE4890" s="5">
        <v>72.14</v>
      </c>
      <c r="AF4890" s="2">
        <v>1</v>
      </c>
      <c r="AG4890" s="2" t="s">
        <v>15718</v>
      </c>
      <c r="AH4890" s="2">
        <v>2</v>
      </c>
      <c r="AI4890" s="6" t="str">
        <f t="shared" si="228"/>
        <v>55-64</v>
      </c>
      <c r="AJ4890" s="11">
        <f>YEAR(tbl_LoanData[[#This Row],[Application Date]])</f>
        <v>2025</v>
      </c>
      <c r="AK4890" s="11" t="str">
        <f>TEXT(tbl_LoanData[[#This Row],[Application Date]],"MMMM")</f>
        <v>May</v>
      </c>
      <c r="AL4890" s="12">
        <f>DATE(YEAR(tbl_LoanData[[#This Row],[Application Date]]),MONTH(tbl_LoanData[[#This Row],[Application Date]]),1)</f>
        <v>45778</v>
      </c>
      <c r="AM4890" s="14">
        <f ca="1">IF(AND(tbl_LoanData[[#This Row],[Application Date]]&gt;=EOMONTH(TODAY(),-1)+1,tbl_LoanData[[#This Row],[Application Date]]&lt;=TODAY()),tbl_LoanData[[#This Row],[Loan Amount]],0)</f>
        <v>0</v>
      </c>
      <c r="AN4890" s="14">
        <f>tbl_LoanData[[#This Row],[Amount Paid]]-(Q4890-X4890)</f>
        <v>271720.80000000005</v>
      </c>
      <c r="AO4890" s="14">
        <f>IF(tbl_LoanData[[#This Row],[Application Status]]="Approved",1,0)</f>
        <v>1</v>
      </c>
      <c r="AP4890" s="22" t="str">
        <f t="shared" ca="1" si="229"/>
        <v/>
      </c>
      <c r="AQ4890" s="22" t="str">
        <f t="shared" ca="1" si="230"/>
        <v/>
      </c>
    </row>
    <row r="4891" spans="1:43" ht="14.4" customHeight="1" x14ac:dyDescent="0.3">
      <c r="A4891" s="2" t="s">
        <v>1533</v>
      </c>
      <c r="B4891" s="2" t="s">
        <v>1534</v>
      </c>
      <c r="C4891" s="2" t="s">
        <v>621</v>
      </c>
      <c r="D4891" s="2" t="s">
        <v>118</v>
      </c>
      <c r="E4891" s="2" t="s">
        <v>134</v>
      </c>
      <c r="F4891" s="2">
        <v>28</v>
      </c>
      <c r="G4891" s="2" t="s">
        <v>69</v>
      </c>
      <c r="H4891" s="2" t="s">
        <v>244</v>
      </c>
      <c r="I4891" s="2" t="s">
        <v>48</v>
      </c>
      <c r="J4891" s="3">
        <v>45792</v>
      </c>
      <c r="K4891" s="3">
        <v>45809</v>
      </c>
      <c r="L4891" s="2" t="s">
        <v>37</v>
      </c>
      <c r="M4891" s="2" t="s">
        <v>199</v>
      </c>
      <c r="N4891" s="2" t="s">
        <v>319</v>
      </c>
      <c r="O4891" s="4">
        <v>231000</v>
      </c>
      <c r="P4891" s="4">
        <v>86800</v>
      </c>
      <c r="Q4891" s="4">
        <v>144200</v>
      </c>
      <c r="R4891" s="2">
        <v>48</v>
      </c>
      <c r="S4891" s="5">
        <v>14.15</v>
      </c>
      <c r="T4891" s="4">
        <v>4704.53</v>
      </c>
      <c r="U4891" s="2" t="s">
        <v>73</v>
      </c>
      <c r="V4891" s="2" t="s">
        <v>74</v>
      </c>
      <c r="W4891" s="4">
        <v>65863.42</v>
      </c>
      <c r="X4891" s="4">
        <v>159953.78</v>
      </c>
      <c r="Y4891" s="4">
        <v>225817.2</v>
      </c>
      <c r="Z4891" s="2">
        <v>0</v>
      </c>
      <c r="AA4891" s="2" t="s">
        <v>56</v>
      </c>
      <c r="AB4891" s="2" t="s">
        <v>15735</v>
      </c>
      <c r="AC4891" s="2" t="s">
        <v>213</v>
      </c>
      <c r="AD4891" s="2" t="s">
        <v>76</v>
      </c>
      <c r="AE4891" s="5">
        <v>62.42</v>
      </c>
      <c r="AF4891" s="2">
        <v>0</v>
      </c>
      <c r="AG4891" s="2" t="s">
        <v>77</v>
      </c>
      <c r="AH4891" s="2">
        <v>17</v>
      </c>
      <c r="AI4891" s="6" t="str">
        <f t="shared" si="228"/>
        <v>25-34</v>
      </c>
      <c r="AJ4891" s="11">
        <f>YEAR(tbl_LoanData[[#This Row],[Application Date]])</f>
        <v>2025</v>
      </c>
      <c r="AK4891" s="11" t="str">
        <f>TEXT(tbl_LoanData[[#This Row],[Application Date]],"MMMM")</f>
        <v>May</v>
      </c>
      <c r="AL4891" s="12">
        <f>DATE(YEAR(tbl_LoanData[[#This Row],[Application Date]]),MONTH(tbl_LoanData[[#This Row],[Application Date]]),1)</f>
        <v>45778</v>
      </c>
      <c r="AM4891" s="14">
        <f ca="1">IF(AND(tbl_LoanData[[#This Row],[Application Date]]&gt;=EOMONTH(TODAY(),-1)+1,tbl_LoanData[[#This Row],[Application Date]]&lt;=TODAY()),tbl_LoanData[[#This Row],[Loan Amount]],0)</f>
        <v>0</v>
      </c>
      <c r="AN4891" s="14">
        <f>tbl_LoanData[[#This Row],[Amount Paid]]-(Q4891-X4891)</f>
        <v>81617.2</v>
      </c>
      <c r="AO4891" s="14">
        <f>IF(tbl_LoanData[[#This Row],[Application Status]]="Approved",1,0)</f>
        <v>1</v>
      </c>
      <c r="AP4891" s="22" t="str">
        <f t="shared" ca="1" si="229"/>
        <v/>
      </c>
      <c r="AQ4891" s="22" t="str">
        <f t="shared" ca="1" si="230"/>
        <v/>
      </c>
    </row>
    <row r="4892" spans="1:43" ht="14.4" customHeight="1" x14ac:dyDescent="0.3">
      <c r="A4892" s="2" t="s">
        <v>1553</v>
      </c>
      <c r="B4892" s="2" t="s">
        <v>1554</v>
      </c>
      <c r="C4892" s="2" t="s">
        <v>343</v>
      </c>
      <c r="D4892" s="2" t="s">
        <v>117</v>
      </c>
      <c r="E4892" s="2" t="s">
        <v>232</v>
      </c>
      <c r="F4892" s="2">
        <v>46</v>
      </c>
      <c r="G4892" s="2" t="s">
        <v>69</v>
      </c>
      <c r="H4892" s="2" t="s">
        <v>516</v>
      </c>
      <c r="I4892" s="2" t="s">
        <v>53</v>
      </c>
      <c r="J4892" s="3">
        <v>45790</v>
      </c>
      <c r="K4892" s="3"/>
      <c r="L4892" s="2" t="s">
        <v>36</v>
      </c>
      <c r="M4892" s="2" t="s">
        <v>104</v>
      </c>
      <c r="N4892" s="2" t="s">
        <v>105</v>
      </c>
      <c r="O4892" s="4">
        <v>1197000</v>
      </c>
      <c r="P4892" s="4">
        <v>243500</v>
      </c>
      <c r="Q4892" s="4">
        <v>953500</v>
      </c>
      <c r="R4892" s="2">
        <v>18</v>
      </c>
      <c r="S4892" s="5">
        <v>12.73</v>
      </c>
      <c r="T4892" s="4">
        <v>63087.27</v>
      </c>
      <c r="U4892" s="2" t="s">
        <v>113</v>
      </c>
      <c r="V4892" s="2" t="s">
        <v>97</v>
      </c>
      <c r="W4892" s="4">
        <v>0</v>
      </c>
      <c r="X4892" s="4">
        <v>0</v>
      </c>
      <c r="Y4892" s="4">
        <v>1135570.82</v>
      </c>
      <c r="Z4892" s="2">
        <v>0</v>
      </c>
      <c r="AA4892" s="2" t="s">
        <v>97</v>
      </c>
      <c r="AB4892" s="2" t="s">
        <v>15729</v>
      </c>
      <c r="AC4892" s="2" t="s">
        <v>332</v>
      </c>
      <c r="AD4892" s="2" t="s">
        <v>76</v>
      </c>
      <c r="AE4892" s="5">
        <v>79.66</v>
      </c>
      <c r="AF4892" s="2">
        <v>0</v>
      </c>
      <c r="AG4892" s="2" t="s">
        <v>97</v>
      </c>
      <c r="AH4892" s="2"/>
      <c r="AI4892" s="6" t="str">
        <f t="shared" si="228"/>
        <v>45-54</v>
      </c>
      <c r="AJ4892" s="11">
        <f>YEAR(tbl_LoanData[[#This Row],[Application Date]])</f>
        <v>2025</v>
      </c>
      <c r="AK4892" s="11" t="str">
        <f>TEXT(tbl_LoanData[[#This Row],[Application Date]],"MMMM")</f>
        <v>May</v>
      </c>
      <c r="AL4892" s="12">
        <f>DATE(YEAR(tbl_LoanData[[#This Row],[Application Date]]),MONTH(tbl_LoanData[[#This Row],[Application Date]]),1)</f>
        <v>45778</v>
      </c>
      <c r="AM4892" s="14">
        <f ca="1">IF(AND(tbl_LoanData[[#This Row],[Application Date]]&gt;=EOMONTH(TODAY(),-1)+1,tbl_LoanData[[#This Row],[Application Date]]&lt;=TODAY()),tbl_LoanData[[#This Row],[Loan Amount]],0)</f>
        <v>0</v>
      </c>
      <c r="AN4892" s="14">
        <f>tbl_LoanData[[#This Row],[Amount Paid]]-(Q4892-X4892)</f>
        <v>-953500</v>
      </c>
      <c r="AO4892" s="14">
        <f>IF(tbl_LoanData[[#This Row],[Application Status]]="Approved",1,0)</f>
        <v>0</v>
      </c>
      <c r="AP4892" s="22" t="str">
        <f t="shared" ca="1" si="229"/>
        <v/>
      </c>
      <c r="AQ4892" s="22" t="str">
        <f t="shared" ca="1" si="230"/>
        <v/>
      </c>
    </row>
    <row r="4893" spans="1:43" ht="14.4" customHeight="1" x14ac:dyDescent="0.3">
      <c r="A4893" s="2" t="s">
        <v>1571</v>
      </c>
      <c r="B4893" s="2" t="s">
        <v>1572</v>
      </c>
      <c r="C4893" s="2" t="s">
        <v>1573</v>
      </c>
      <c r="D4893" s="2" t="s">
        <v>176</v>
      </c>
      <c r="E4893" s="2" t="s">
        <v>210</v>
      </c>
      <c r="F4893" s="2">
        <v>21</v>
      </c>
      <c r="G4893" s="2" t="s">
        <v>69</v>
      </c>
      <c r="H4893" s="2" t="s">
        <v>126</v>
      </c>
      <c r="I4893" s="2" t="s">
        <v>44</v>
      </c>
      <c r="J4893" s="3">
        <v>45794</v>
      </c>
      <c r="K4893" s="3">
        <v>45802</v>
      </c>
      <c r="L4893" s="2" t="s">
        <v>39</v>
      </c>
      <c r="M4893" s="2" t="s">
        <v>94</v>
      </c>
      <c r="N4893" s="2" t="s">
        <v>365</v>
      </c>
      <c r="O4893" s="4">
        <v>1566000</v>
      </c>
      <c r="P4893" s="4">
        <v>194400</v>
      </c>
      <c r="Q4893" s="4">
        <v>1371600</v>
      </c>
      <c r="R4893" s="2">
        <v>24</v>
      </c>
      <c r="S4893" s="5">
        <v>10.76</v>
      </c>
      <c r="T4893" s="4">
        <v>69448.679999999993</v>
      </c>
      <c r="U4893" s="2" t="s">
        <v>73</v>
      </c>
      <c r="V4893" s="2" t="s">
        <v>35</v>
      </c>
      <c r="W4893" s="4">
        <v>486140.76</v>
      </c>
      <c r="X4893" s="4">
        <v>1180627.56</v>
      </c>
      <c r="Y4893" s="4">
        <v>1666768.32</v>
      </c>
      <c r="Z4893" s="2">
        <v>256</v>
      </c>
      <c r="AA4893" s="2" t="s">
        <v>60</v>
      </c>
      <c r="AB4893" s="2" t="s">
        <v>15732</v>
      </c>
      <c r="AC4893" s="2" t="s">
        <v>213</v>
      </c>
      <c r="AD4893" s="2" t="s">
        <v>76</v>
      </c>
      <c r="AE4893" s="5">
        <v>87.59</v>
      </c>
      <c r="AF4893" s="2">
        <v>9</v>
      </c>
      <c r="AG4893" s="2" t="s">
        <v>130</v>
      </c>
      <c r="AH4893" s="2">
        <v>8</v>
      </c>
      <c r="AI4893" s="6" t="str">
        <f t="shared" si="228"/>
        <v>18-24</v>
      </c>
      <c r="AJ4893" s="11">
        <f>YEAR(tbl_LoanData[[#This Row],[Application Date]])</f>
        <v>2025</v>
      </c>
      <c r="AK4893" s="11" t="str">
        <f>TEXT(tbl_LoanData[[#This Row],[Application Date]],"MMMM")</f>
        <v>May</v>
      </c>
      <c r="AL4893" s="12">
        <f>DATE(YEAR(tbl_LoanData[[#This Row],[Application Date]]),MONTH(tbl_LoanData[[#This Row],[Application Date]]),1)</f>
        <v>45778</v>
      </c>
      <c r="AM4893" s="14">
        <f ca="1">IF(AND(tbl_LoanData[[#This Row],[Application Date]]&gt;=EOMONTH(TODAY(),-1)+1,tbl_LoanData[[#This Row],[Application Date]]&lt;=TODAY()),tbl_LoanData[[#This Row],[Loan Amount]],0)</f>
        <v>0</v>
      </c>
      <c r="AN4893" s="14">
        <f>tbl_LoanData[[#This Row],[Amount Paid]]-(Q4893-X4893)</f>
        <v>295168.32000000007</v>
      </c>
      <c r="AO4893" s="14">
        <f>IF(tbl_LoanData[[#This Row],[Application Status]]="Approved",1,0)</f>
        <v>1</v>
      </c>
      <c r="AP4893" s="22" t="str">
        <f t="shared" ca="1" si="229"/>
        <v/>
      </c>
      <c r="AQ4893" s="22" t="str">
        <f t="shared" ca="1" si="230"/>
        <v/>
      </c>
    </row>
    <row r="4894" spans="1:43" ht="14.4" customHeight="1" x14ac:dyDescent="0.3">
      <c r="A4894" s="2" t="s">
        <v>1582</v>
      </c>
      <c r="B4894" s="2" t="s">
        <v>1583</v>
      </c>
      <c r="C4894" s="2" t="s">
        <v>390</v>
      </c>
      <c r="D4894" s="2" t="s">
        <v>134</v>
      </c>
      <c r="E4894" s="2" t="s">
        <v>406</v>
      </c>
      <c r="F4894" s="2">
        <v>65</v>
      </c>
      <c r="G4894" s="2" t="s">
        <v>83</v>
      </c>
      <c r="H4894" s="2" t="s">
        <v>126</v>
      </c>
      <c r="I4894" s="2" t="s">
        <v>44</v>
      </c>
      <c r="J4894" s="3">
        <v>45778</v>
      </c>
      <c r="K4894" s="3">
        <v>45795</v>
      </c>
      <c r="L4894" s="2" t="s">
        <v>39</v>
      </c>
      <c r="M4894" s="2" t="s">
        <v>127</v>
      </c>
      <c r="N4894" s="2" t="s">
        <v>152</v>
      </c>
      <c r="O4894" s="4">
        <v>1129000</v>
      </c>
      <c r="P4894" s="4">
        <v>429800</v>
      </c>
      <c r="Q4894" s="4">
        <v>699200</v>
      </c>
      <c r="R4894" s="2">
        <v>24</v>
      </c>
      <c r="S4894" s="5">
        <v>6.7</v>
      </c>
      <c r="T4894" s="4">
        <v>33037.199999999997</v>
      </c>
      <c r="U4894" s="2" t="s">
        <v>73</v>
      </c>
      <c r="V4894" s="2" t="s">
        <v>74</v>
      </c>
      <c r="W4894" s="4">
        <v>495558</v>
      </c>
      <c r="X4894" s="4">
        <v>297334.8</v>
      </c>
      <c r="Y4894" s="4">
        <v>792892.8</v>
      </c>
      <c r="Z4894" s="2">
        <v>0</v>
      </c>
      <c r="AA4894" s="2" t="s">
        <v>56</v>
      </c>
      <c r="AB4894" s="2" t="s">
        <v>15736</v>
      </c>
      <c r="AC4894" s="2" t="s">
        <v>213</v>
      </c>
      <c r="AD4894" s="2" t="s">
        <v>76</v>
      </c>
      <c r="AE4894" s="5">
        <v>61.93</v>
      </c>
      <c r="AF4894" s="2">
        <v>0</v>
      </c>
      <c r="AG4894" s="2" t="s">
        <v>77</v>
      </c>
      <c r="AH4894" s="2">
        <v>17</v>
      </c>
      <c r="AI4894" s="6" t="str">
        <f t="shared" si="228"/>
        <v>65+</v>
      </c>
      <c r="AJ4894" s="11">
        <f>YEAR(tbl_LoanData[[#This Row],[Application Date]])</f>
        <v>2025</v>
      </c>
      <c r="AK4894" s="11" t="str">
        <f>TEXT(tbl_LoanData[[#This Row],[Application Date]],"MMMM")</f>
        <v>May</v>
      </c>
      <c r="AL4894" s="12">
        <f>DATE(YEAR(tbl_LoanData[[#This Row],[Application Date]]),MONTH(tbl_LoanData[[#This Row],[Application Date]]),1)</f>
        <v>45778</v>
      </c>
      <c r="AM4894" s="14">
        <f ca="1">IF(AND(tbl_LoanData[[#This Row],[Application Date]]&gt;=EOMONTH(TODAY(),-1)+1,tbl_LoanData[[#This Row],[Application Date]]&lt;=TODAY()),tbl_LoanData[[#This Row],[Loan Amount]],0)</f>
        <v>0</v>
      </c>
      <c r="AN4894" s="14">
        <f>tbl_LoanData[[#This Row],[Amount Paid]]-(Q4894-X4894)</f>
        <v>93692.799999999988</v>
      </c>
      <c r="AO4894" s="14">
        <f>IF(tbl_LoanData[[#This Row],[Application Status]]="Approved",1,0)</f>
        <v>1</v>
      </c>
      <c r="AP4894" s="22" t="str">
        <f t="shared" ca="1" si="229"/>
        <v/>
      </c>
      <c r="AQ4894" s="22" t="str">
        <f t="shared" ca="1" si="230"/>
        <v/>
      </c>
    </row>
    <row r="4895" spans="1:43" ht="14.4" customHeight="1" x14ac:dyDescent="0.3">
      <c r="A4895" s="2" t="s">
        <v>1632</v>
      </c>
      <c r="B4895" s="2" t="s">
        <v>1633</v>
      </c>
      <c r="C4895" s="2" t="s">
        <v>560</v>
      </c>
      <c r="D4895" s="2" t="s">
        <v>142</v>
      </c>
      <c r="E4895" s="2" t="s">
        <v>385</v>
      </c>
      <c r="F4895" s="2">
        <v>48</v>
      </c>
      <c r="G4895" s="2" t="s">
        <v>69</v>
      </c>
      <c r="H4895" s="2" t="s">
        <v>265</v>
      </c>
      <c r="I4895" s="2" t="s">
        <v>44</v>
      </c>
      <c r="J4895" s="3">
        <v>45807</v>
      </c>
      <c r="K4895" s="3">
        <v>45809</v>
      </c>
      <c r="L4895" s="2" t="s">
        <v>40</v>
      </c>
      <c r="M4895" s="2" t="s">
        <v>94</v>
      </c>
      <c r="N4895" s="2" t="s">
        <v>4</v>
      </c>
      <c r="O4895" s="4">
        <v>1352000</v>
      </c>
      <c r="P4895" s="4">
        <v>181500</v>
      </c>
      <c r="Q4895" s="4">
        <v>1170500</v>
      </c>
      <c r="R4895" s="2">
        <v>24</v>
      </c>
      <c r="S4895" s="5">
        <v>8.9499999999999993</v>
      </c>
      <c r="T4895" s="4">
        <v>57500.81</v>
      </c>
      <c r="U4895" s="2" t="s">
        <v>73</v>
      </c>
      <c r="V4895" s="2" t="s">
        <v>74</v>
      </c>
      <c r="W4895" s="4">
        <v>805011.34</v>
      </c>
      <c r="X4895" s="4">
        <v>575008.16</v>
      </c>
      <c r="Y4895" s="4">
        <v>1380019.5</v>
      </c>
      <c r="Z4895" s="2">
        <v>0</v>
      </c>
      <c r="AA4895" s="2" t="s">
        <v>56</v>
      </c>
      <c r="AB4895" s="2" t="s">
        <v>15727</v>
      </c>
      <c r="AC4895" s="2" t="s">
        <v>87</v>
      </c>
      <c r="AD4895" s="2" t="s">
        <v>76</v>
      </c>
      <c r="AE4895" s="5">
        <v>86.58</v>
      </c>
      <c r="AF4895" s="2">
        <v>0</v>
      </c>
      <c r="AG4895" s="2" t="s">
        <v>77</v>
      </c>
      <c r="AH4895" s="2">
        <v>2</v>
      </c>
      <c r="AI4895" s="6" t="str">
        <f t="shared" si="228"/>
        <v>45-54</v>
      </c>
      <c r="AJ4895" s="11">
        <f>YEAR(tbl_LoanData[[#This Row],[Application Date]])</f>
        <v>2025</v>
      </c>
      <c r="AK4895" s="11" t="str">
        <f>TEXT(tbl_LoanData[[#This Row],[Application Date]],"MMMM")</f>
        <v>May</v>
      </c>
      <c r="AL4895" s="12">
        <f>DATE(YEAR(tbl_LoanData[[#This Row],[Application Date]]),MONTH(tbl_LoanData[[#This Row],[Application Date]]),1)</f>
        <v>45778</v>
      </c>
      <c r="AM4895" s="14">
        <f ca="1">IF(AND(tbl_LoanData[[#This Row],[Application Date]]&gt;=EOMONTH(TODAY(),-1)+1,tbl_LoanData[[#This Row],[Application Date]]&lt;=TODAY()),tbl_LoanData[[#This Row],[Loan Amount]],0)</f>
        <v>0</v>
      </c>
      <c r="AN4895" s="14">
        <f>tbl_LoanData[[#This Row],[Amount Paid]]-(Q4895-X4895)</f>
        <v>209519.5</v>
      </c>
      <c r="AO4895" s="14">
        <f>IF(tbl_LoanData[[#This Row],[Application Status]]="Approved",1,0)</f>
        <v>1</v>
      </c>
      <c r="AP4895" s="22" t="str">
        <f t="shared" ca="1" si="229"/>
        <v/>
      </c>
      <c r="AQ4895" s="22" t="str">
        <f t="shared" ca="1" si="230"/>
        <v/>
      </c>
    </row>
    <row r="4896" spans="1:43" ht="14.4" customHeight="1" x14ac:dyDescent="0.3">
      <c r="A4896" s="2" t="s">
        <v>1697</v>
      </c>
      <c r="B4896" s="2" t="s">
        <v>1698</v>
      </c>
      <c r="C4896" s="2" t="s">
        <v>220</v>
      </c>
      <c r="D4896" s="2" t="s">
        <v>102</v>
      </c>
      <c r="E4896" s="2" t="s">
        <v>312</v>
      </c>
      <c r="F4896" s="2">
        <v>58</v>
      </c>
      <c r="G4896" s="2" t="s">
        <v>69</v>
      </c>
      <c r="H4896" s="2" t="s">
        <v>256</v>
      </c>
      <c r="I4896" s="2" t="s">
        <v>43</v>
      </c>
      <c r="J4896" s="3">
        <v>45802</v>
      </c>
      <c r="K4896" s="3">
        <v>45818</v>
      </c>
      <c r="L4896" s="2" t="s">
        <v>40</v>
      </c>
      <c r="M4896" s="2" t="s">
        <v>85</v>
      </c>
      <c r="N4896" s="2" t="s">
        <v>86</v>
      </c>
      <c r="O4896" s="4">
        <v>1183000</v>
      </c>
      <c r="P4896" s="4">
        <v>316200</v>
      </c>
      <c r="Q4896" s="4">
        <v>866800</v>
      </c>
      <c r="R4896" s="2">
        <v>48</v>
      </c>
      <c r="S4896" s="5">
        <v>8.16</v>
      </c>
      <c r="T4896" s="4">
        <v>23952.57</v>
      </c>
      <c r="U4896" s="2" t="s">
        <v>73</v>
      </c>
      <c r="V4896" s="2" t="s">
        <v>74</v>
      </c>
      <c r="W4896" s="4">
        <v>335335.98</v>
      </c>
      <c r="X4896" s="4">
        <v>814387.54</v>
      </c>
      <c r="Y4896" s="4">
        <v>1149723.52</v>
      </c>
      <c r="Z4896" s="2">
        <v>0</v>
      </c>
      <c r="AA4896" s="2" t="s">
        <v>56</v>
      </c>
      <c r="AB4896" s="2" t="s">
        <v>15732</v>
      </c>
      <c r="AC4896" s="2" t="s">
        <v>87</v>
      </c>
      <c r="AD4896" s="2" t="s">
        <v>76</v>
      </c>
      <c r="AE4896" s="5">
        <v>73.27</v>
      </c>
      <c r="AF4896" s="2">
        <v>0</v>
      </c>
      <c r="AG4896" s="2" t="s">
        <v>77</v>
      </c>
      <c r="AH4896" s="2">
        <v>16</v>
      </c>
      <c r="AI4896" s="6" t="str">
        <f t="shared" si="228"/>
        <v>55-64</v>
      </c>
      <c r="AJ4896" s="11">
        <f>YEAR(tbl_LoanData[[#This Row],[Application Date]])</f>
        <v>2025</v>
      </c>
      <c r="AK4896" s="11" t="str">
        <f>TEXT(tbl_LoanData[[#This Row],[Application Date]],"MMMM")</f>
        <v>May</v>
      </c>
      <c r="AL4896" s="12">
        <f>DATE(YEAR(tbl_LoanData[[#This Row],[Application Date]]),MONTH(tbl_LoanData[[#This Row],[Application Date]]),1)</f>
        <v>45778</v>
      </c>
      <c r="AM4896" s="14">
        <f ca="1">IF(AND(tbl_LoanData[[#This Row],[Application Date]]&gt;=EOMONTH(TODAY(),-1)+1,tbl_LoanData[[#This Row],[Application Date]]&lt;=TODAY()),tbl_LoanData[[#This Row],[Loan Amount]],0)</f>
        <v>0</v>
      </c>
      <c r="AN4896" s="14">
        <f>tbl_LoanData[[#This Row],[Amount Paid]]-(Q4896-X4896)</f>
        <v>282923.52000000002</v>
      </c>
      <c r="AO4896" s="14">
        <f>IF(tbl_LoanData[[#This Row],[Application Status]]="Approved",1,0)</f>
        <v>1</v>
      </c>
      <c r="AP4896" s="22" t="str">
        <f t="shared" ca="1" si="229"/>
        <v/>
      </c>
      <c r="AQ4896" s="22" t="str">
        <f t="shared" ca="1" si="230"/>
        <v/>
      </c>
    </row>
    <row r="4897" spans="1:43" x14ac:dyDescent="0.3">
      <c r="A4897" s="2" t="s">
        <v>1755</v>
      </c>
      <c r="B4897" s="2" t="s">
        <v>1756</v>
      </c>
      <c r="C4897" s="2" t="s">
        <v>116</v>
      </c>
      <c r="D4897" s="2" t="s">
        <v>268</v>
      </c>
      <c r="E4897" s="2" t="s">
        <v>402</v>
      </c>
      <c r="F4897" s="2">
        <v>50</v>
      </c>
      <c r="G4897" s="2" t="s">
        <v>69</v>
      </c>
      <c r="H4897" s="2" t="s">
        <v>372</v>
      </c>
      <c r="I4897" s="2" t="s">
        <v>43</v>
      </c>
      <c r="J4897" s="3">
        <v>45801</v>
      </c>
      <c r="K4897" s="3">
        <v>45804</v>
      </c>
      <c r="L4897" s="2" t="s">
        <v>36</v>
      </c>
      <c r="M4897" s="2" t="s">
        <v>111</v>
      </c>
      <c r="N4897" s="2" t="s">
        <v>350</v>
      </c>
      <c r="O4897" s="4">
        <v>1591000</v>
      </c>
      <c r="P4897" s="4">
        <v>623900</v>
      </c>
      <c r="Q4897" s="4">
        <v>967100</v>
      </c>
      <c r="R4897" s="2">
        <v>36</v>
      </c>
      <c r="S4897" s="5">
        <v>5.35</v>
      </c>
      <c r="T4897" s="4">
        <v>31175.54</v>
      </c>
      <c r="U4897" s="2" t="s">
        <v>73</v>
      </c>
      <c r="V4897" s="2" t="s">
        <v>74</v>
      </c>
      <c r="W4897" s="4">
        <v>436457.56</v>
      </c>
      <c r="X4897" s="4">
        <v>685861.99</v>
      </c>
      <c r="Y4897" s="4">
        <v>1122319.55</v>
      </c>
      <c r="Z4897" s="2">
        <v>0</v>
      </c>
      <c r="AA4897" s="2" t="s">
        <v>56</v>
      </c>
      <c r="AB4897" s="2" t="s">
        <v>15728</v>
      </c>
      <c r="AC4897" s="2" t="s">
        <v>121</v>
      </c>
      <c r="AD4897" s="2" t="s">
        <v>76</v>
      </c>
      <c r="AE4897" s="5">
        <v>60.79</v>
      </c>
      <c r="AF4897" s="2">
        <v>0</v>
      </c>
      <c r="AG4897" s="2" t="s">
        <v>77</v>
      </c>
      <c r="AH4897" s="2">
        <v>3</v>
      </c>
      <c r="AI4897" s="6" t="str">
        <f t="shared" si="228"/>
        <v>45-54</v>
      </c>
      <c r="AJ4897" s="11">
        <f>YEAR(tbl_LoanData[[#This Row],[Application Date]])</f>
        <v>2025</v>
      </c>
      <c r="AK4897" s="11" t="str">
        <f>TEXT(tbl_LoanData[[#This Row],[Application Date]],"MMMM")</f>
        <v>May</v>
      </c>
      <c r="AL4897" s="12">
        <f>DATE(YEAR(tbl_LoanData[[#This Row],[Application Date]]),MONTH(tbl_LoanData[[#This Row],[Application Date]]),1)</f>
        <v>45778</v>
      </c>
      <c r="AM4897" s="14">
        <f ca="1">IF(AND(tbl_LoanData[[#This Row],[Application Date]]&gt;=EOMONTH(TODAY(),-1)+1,tbl_LoanData[[#This Row],[Application Date]]&lt;=TODAY()),tbl_LoanData[[#This Row],[Loan Amount]],0)</f>
        <v>0</v>
      </c>
      <c r="AN4897" s="14">
        <f>tbl_LoanData[[#This Row],[Amount Paid]]-(Q4897-X4897)</f>
        <v>155219.54999999999</v>
      </c>
      <c r="AO4897" s="14">
        <f>IF(tbl_LoanData[[#This Row],[Application Status]]="Approved",1,0)</f>
        <v>1</v>
      </c>
      <c r="AP4897" s="22" t="str">
        <f t="shared" ca="1" si="229"/>
        <v/>
      </c>
      <c r="AQ4897" s="22" t="str">
        <f t="shared" ca="1" si="230"/>
        <v/>
      </c>
    </row>
    <row r="4898" spans="1:43" x14ac:dyDescent="0.3">
      <c r="A4898" s="2" t="s">
        <v>1773</v>
      </c>
      <c r="B4898" s="2" t="s">
        <v>1774</v>
      </c>
      <c r="C4898" s="2" t="s">
        <v>264</v>
      </c>
      <c r="D4898" s="2" t="s">
        <v>204</v>
      </c>
      <c r="E4898" s="2" t="s">
        <v>210</v>
      </c>
      <c r="F4898" s="2">
        <v>22</v>
      </c>
      <c r="G4898" s="2" t="s">
        <v>83</v>
      </c>
      <c r="H4898" s="2" t="s">
        <v>103</v>
      </c>
      <c r="I4898" s="2" t="s">
        <v>43</v>
      </c>
      <c r="J4898" s="3">
        <v>45797</v>
      </c>
      <c r="K4898" s="3">
        <v>45812</v>
      </c>
      <c r="L4898" s="2" t="s">
        <v>41</v>
      </c>
      <c r="M4898" s="2" t="s">
        <v>144</v>
      </c>
      <c r="N4898" s="2" t="s">
        <v>145</v>
      </c>
      <c r="O4898" s="4">
        <v>2689000</v>
      </c>
      <c r="P4898" s="4">
        <v>420100</v>
      </c>
      <c r="Q4898" s="4">
        <v>2268900</v>
      </c>
      <c r="R4898" s="2">
        <v>36</v>
      </c>
      <c r="S4898" s="5">
        <v>5.75</v>
      </c>
      <c r="T4898" s="4">
        <v>73896.81</v>
      </c>
      <c r="U4898" s="2" t="s">
        <v>73</v>
      </c>
      <c r="V4898" s="2" t="s">
        <v>74</v>
      </c>
      <c r="W4898" s="4">
        <v>665071.29</v>
      </c>
      <c r="X4898" s="4">
        <v>1995213.96</v>
      </c>
      <c r="Y4898" s="4">
        <v>2660285.25</v>
      </c>
      <c r="Z4898" s="2">
        <v>150</v>
      </c>
      <c r="AA4898" s="2" t="s">
        <v>60</v>
      </c>
      <c r="AB4898" s="2" t="s">
        <v>15729</v>
      </c>
      <c r="AC4898" s="2" t="s">
        <v>138</v>
      </c>
      <c r="AD4898" s="2" t="s">
        <v>76</v>
      </c>
      <c r="AE4898" s="5">
        <v>84.38</v>
      </c>
      <c r="AF4898" s="2">
        <v>5</v>
      </c>
      <c r="AG4898" s="2" t="s">
        <v>130</v>
      </c>
      <c r="AH4898" s="2">
        <v>15</v>
      </c>
      <c r="AI4898" s="6" t="str">
        <f t="shared" si="228"/>
        <v>18-24</v>
      </c>
      <c r="AJ4898" s="11">
        <f>YEAR(tbl_LoanData[[#This Row],[Application Date]])</f>
        <v>2025</v>
      </c>
      <c r="AK4898" s="11" t="str">
        <f>TEXT(tbl_LoanData[[#This Row],[Application Date]],"MMMM")</f>
        <v>May</v>
      </c>
      <c r="AL4898" s="12">
        <f>DATE(YEAR(tbl_LoanData[[#This Row],[Application Date]]),MONTH(tbl_LoanData[[#This Row],[Application Date]]),1)</f>
        <v>45778</v>
      </c>
      <c r="AM4898" s="14">
        <f ca="1">IF(AND(tbl_LoanData[[#This Row],[Application Date]]&gt;=EOMONTH(TODAY(),-1)+1,tbl_LoanData[[#This Row],[Application Date]]&lt;=TODAY()),tbl_LoanData[[#This Row],[Loan Amount]],0)</f>
        <v>0</v>
      </c>
      <c r="AN4898" s="14">
        <f>tbl_LoanData[[#This Row],[Amount Paid]]-(Q4898-X4898)</f>
        <v>391385.25</v>
      </c>
      <c r="AO4898" s="14">
        <f>IF(tbl_LoanData[[#This Row],[Application Status]]="Approved",1,0)</f>
        <v>1</v>
      </c>
      <c r="AP4898" s="22" t="str">
        <f t="shared" ca="1" si="229"/>
        <v/>
      </c>
      <c r="AQ4898" s="22" t="str">
        <f t="shared" ca="1" si="230"/>
        <v/>
      </c>
    </row>
    <row r="4899" spans="1:43" ht="14.4" customHeight="1" x14ac:dyDescent="0.3">
      <c r="A4899" s="2" t="s">
        <v>1839</v>
      </c>
      <c r="B4899" s="2" t="s">
        <v>1840</v>
      </c>
      <c r="C4899" s="2" t="s">
        <v>758</v>
      </c>
      <c r="D4899" s="2" t="s">
        <v>311</v>
      </c>
      <c r="E4899" s="2" t="s">
        <v>189</v>
      </c>
      <c r="F4899" s="2">
        <v>33</v>
      </c>
      <c r="G4899" s="2" t="s">
        <v>83</v>
      </c>
      <c r="H4899" s="2" t="s">
        <v>298</v>
      </c>
      <c r="I4899" s="2" t="s">
        <v>43</v>
      </c>
      <c r="J4899" s="3">
        <v>45782</v>
      </c>
      <c r="K4899" s="3">
        <v>45786</v>
      </c>
      <c r="L4899" s="2" t="s">
        <v>40</v>
      </c>
      <c r="M4899" s="2" t="s">
        <v>71</v>
      </c>
      <c r="N4899" s="2" t="s">
        <v>137</v>
      </c>
      <c r="O4899" s="4">
        <v>1399000</v>
      </c>
      <c r="P4899" s="4">
        <v>187600</v>
      </c>
      <c r="Q4899" s="4">
        <v>1211400</v>
      </c>
      <c r="R4899" s="2">
        <v>60</v>
      </c>
      <c r="S4899" s="5">
        <v>6.41</v>
      </c>
      <c r="T4899" s="4">
        <v>26660.9</v>
      </c>
      <c r="U4899" s="2" t="s">
        <v>73</v>
      </c>
      <c r="V4899" s="2" t="s">
        <v>74</v>
      </c>
      <c r="W4899" s="4">
        <v>399913.5</v>
      </c>
      <c r="X4899" s="4">
        <v>1199740.2</v>
      </c>
      <c r="Y4899" s="4">
        <v>1599653.7</v>
      </c>
      <c r="Z4899" s="2">
        <v>0</v>
      </c>
      <c r="AA4899" s="2" t="s">
        <v>56</v>
      </c>
      <c r="AB4899" s="2" t="s">
        <v>15728</v>
      </c>
      <c r="AC4899" s="2" t="s">
        <v>138</v>
      </c>
      <c r="AD4899" s="2" t="s">
        <v>76</v>
      </c>
      <c r="AE4899" s="5">
        <v>86.59</v>
      </c>
      <c r="AF4899" s="2">
        <v>0</v>
      </c>
      <c r="AG4899" s="2" t="s">
        <v>77</v>
      </c>
      <c r="AH4899" s="2">
        <v>4</v>
      </c>
      <c r="AI4899" s="6" t="str">
        <f t="shared" si="228"/>
        <v>25-34</v>
      </c>
      <c r="AJ4899" s="11">
        <f>YEAR(tbl_LoanData[[#This Row],[Application Date]])</f>
        <v>2025</v>
      </c>
      <c r="AK4899" s="11" t="str">
        <f>TEXT(tbl_LoanData[[#This Row],[Application Date]],"MMMM")</f>
        <v>May</v>
      </c>
      <c r="AL4899" s="12">
        <f>DATE(YEAR(tbl_LoanData[[#This Row],[Application Date]]),MONTH(tbl_LoanData[[#This Row],[Application Date]]),1)</f>
        <v>45778</v>
      </c>
      <c r="AM4899" s="14">
        <f ca="1">IF(AND(tbl_LoanData[[#This Row],[Application Date]]&gt;=EOMONTH(TODAY(),-1)+1,tbl_LoanData[[#This Row],[Application Date]]&lt;=TODAY()),tbl_LoanData[[#This Row],[Loan Amount]],0)</f>
        <v>0</v>
      </c>
      <c r="AN4899" s="14">
        <f>tbl_LoanData[[#This Row],[Amount Paid]]-(Q4899-X4899)</f>
        <v>388253.69999999995</v>
      </c>
      <c r="AO4899" s="14">
        <f>IF(tbl_LoanData[[#This Row],[Application Status]]="Approved",1,0)</f>
        <v>1</v>
      </c>
      <c r="AP4899" s="22" t="str">
        <f t="shared" ca="1" si="229"/>
        <v/>
      </c>
      <c r="AQ4899" s="22" t="str">
        <f t="shared" ca="1" si="230"/>
        <v/>
      </c>
    </row>
    <row r="4900" spans="1:43" x14ac:dyDescent="0.3">
      <c r="A4900" s="2" t="s">
        <v>1889</v>
      </c>
      <c r="B4900" s="2" t="s">
        <v>1890</v>
      </c>
      <c r="C4900" s="2" t="s">
        <v>533</v>
      </c>
      <c r="D4900" s="2" t="s">
        <v>182</v>
      </c>
      <c r="E4900" s="2" t="s">
        <v>323</v>
      </c>
      <c r="F4900" s="2">
        <v>31</v>
      </c>
      <c r="G4900" s="2" t="s">
        <v>83</v>
      </c>
      <c r="H4900" s="2" t="s">
        <v>217</v>
      </c>
      <c r="I4900" s="2" t="s">
        <v>46</v>
      </c>
      <c r="J4900" s="3">
        <v>45793</v>
      </c>
      <c r="K4900" s="3"/>
      <c r="L4900" s="2" t="s">
        <v>38</v>
      </c>
      <c r="M4900" s="2" t="s">
        <v>127</v>
      </c>
      <c r="N4900" s="2" t="s">
        <v>128</v>
      </c>
      <c r="O4900" s="4">
        <v>1860000</v>
      </c>
      <c r="P4900" s="4">
        <v>186000</v>
      </c>
      <c r="Q4900" s="4">
        <v>1674000</v>
      </c>
      <c r="R4900" s="2">
        <v>48</v>
      </c>
      <c r="S4900" s="5">
        <v>12.98</v>
      </c>
      <c r="T4900" s="4">
        <v>52982.1</v>
      </c>
      <c r="U4900" s="2" t="s">
        <v>113</v>
      </c>
      <c r="V4900" s="2" t="s">
        <v>97</v>
      </c>
      <c r="W4900" s="4">
        <v>0</v>
      </c>
      <c r="X4900" s="4">
        <v>0</v>
      </c>
      <c r="Y4900" s="4">
        <v>2543140.7999999998</v>
      </c>
      <c r="Z4900" s="2">
        <v>0</v>
      </c>
      <c r="AA4900" s="2" t="s">
        <v>97</v>
      </c>
      <c r="AB4900" s="2" t="s">
        <v>15730</v>
      </c>
      <c r="AC4900" s="2" t="s">
        <v>360</v>
      </c>
      <c r="AD4900" s="2" t="s">
        <v>76</v>
      </c>
      <c r="AE4900" s="5">
        <v>90</v>
      </c>
      <c r="AF4900" s="2">
        <v>0</v>
      </c>
      <c r="AG4900" s="2" t="s">
        <v>97</v>
      </c>
      <c r="AH4900" s="2"/>
      <c r="AI4900" s="6" t="str">
        <f t="shared" si="228"/>
        <v>25-34</v>
      </c>
      <c r="AJ4900" s="11">
        <f>YEAR(tbl_LoanData[[#This Row],[Application Date]])</f>
        <v>2025</v>
      </c>
      <c r="AK4900" s="11" t="str">
        <f>TEXT(tbl_LoanData[[#This Row],[Application Date]],"MMMM")</f>
        <v>May</v>
      </c>
      <c r="AL4900" s="12">
        <f>DATE(YEAR(tbl_LoanData[[#This Row],[Application Date]]),MONTH(tbl_LoanData[[#This Row],[Application Date]]),1)</f>
        <v>45778</v>
      </c>
      <c r="AM4900" s="14">
        <f ca="1">IF(AND(tbl_LoanData[[#This Row],[Application Date]]&gt;=EOMONTH(TODAY(),-1)+1,tbl_LoanData[[#This Row],[Application Date]]&lt;=TODAY()),tbl_LoanData[[#This Row],[Loan Amount]],0)</f>
        <v>0</v>
      </c>
      <c r="AN4900" s="14">
        <f>tbl_LoanData[[#This Row],[Amount Paid]]-(Q4900-X4900)</f>
        <v>-1674000</v>
      </c>
      <c r="AO4900" s="14">
        <f>IF(tbl_LoanData[[#This Row],[Application Status]]="Approved",1,0)</f>
        <v>0</v>
      </c>
      <c r="AP4900" s="22" t="str">
        <f t="shared" ca="1" si="229"/>
        <v/>
      </c>
      <c r="AQ4900" s="22" t="str">
        <f t="shared" ca="1" si="230"/>
        <v/>
      </c>
    </row>
    <row r="4901" spans="1:43" ht="14.4" customHeight="1" x14ac:dyDescent="0.3">
      <c r="A4901" s="2" t="s">
        <v>2009</v>
      </c>
      <c r="B4901" s="2" t="s">
        <v>2010</v>
      </c>
      <c r="C4901" s="2" t="s">
        <v>109</v>
      </c>
      <c r="D4901" s="2" t="s">
        <v>81</v>
      </c>
      <c r="E4901" s="2" t="s">
        <v>385</v>
      </c>
      <c r="F4901" s="2">
        <v>35</v>
      </c>
      <c r="G4901" s="2" t="s">
        <v>83</v>
      </c>
      <c r="H4901" s="2" t="s">
        <v>191</v>
      </c>
      <c r="I4901" s="2" t="s">
        <v>51</v>
      </c>
      <c r="J4901" s="3">
        <v>45791</v>
      </c>
      <c r="K4901" s="3">
        <v>45810</v>
      </c>
      <c r="L4901" s="2" t="s">
        <v>36</v>
      </c>
      <c r="M4901" s="2" t="s">
        <v>104</v>
      </c>
      <c r="N4901" s="2" t="s">
        <v>105</v>
      </c>
      <c r="O4901" s="4">
        <v>1834000</v>
      </c>
      <c r="P4901" s="4">
        <v>443700</v>
      </c>
      <c r="Q4901" s="4">
        <v>1390300</v>
      </c>
      <c r="R4901" s="2">
        <v>18</v>
      </c>
      <c r="S4901" s="5">
        <v>6.82</v>
      </c>
      <c r="T4901" s="4">
        <v>85140.43</v>
      </c>
      <c r="U4901" s="2" t="s">
        <v>73</v>
      </c>
      <c r="V4901" s="2" t="s">
        <v>74</v>
      </c>
      <c r="W4901" s="4">
        <v>1106825.5900000001</v>
      </c>
      <c r="X4901" s="4">
        <v>425702.1</v>
      </c>
      <c r="Y4901" s="4">
        <v>1532527.69</v>
      </c>
      <c r="Z4901" s="2">
        <v>32</v>
      </c>
      <c r="AA4901" s="2" t="s">
        <v>58</v>
      </c>
      <c r="AB4901" s="2" t="s">
        <v>15736</v>
      </c>
      <c r="AC4901" s="2" t="s">
        <v>213</v>
      </c>
      <c r="AD4901" s="2" t="s">
        <v>76</v>
      </c>
      <c r="AE4901" s="5">
        <v>75.81</v>
      </c>
      <c r="AF4901" s="2">
        <v>1</v>
      </c>
      <c r="AG4901" s="2" t="s">
        <v>15718</v>
      </c>
      <c r="AH4901" s="2">
        <v>19</v>
      </c>
      <c r="AI4901" s="6" t="str">
        <f t="shared" si="228"/>
        <v>35-44</v>
      </c>
      <c r="AJ4901" s="11">
        <f>YEAR(tbl_LoanData[[#This Row],[Application Date]])</f>
        <v>2025</v>
      </c>
      <c r="AK4901" s="11" t="str">
        <f>TEXT(tbl_LoanData[[#This Row],[Application Date]],"MMMM")</f>
        <v>May</v>
      </c>
      <c r="AL4901" s="12">
        <f>DATE(YEAR(tbl_LoanData[[#This Row],[Application Date]]),MONTH(tbl_LoanData[[#This Row],[Application Date]]),1)</f>
        <v>45778</v>
      </c>
      <c r="AM4901" s="14">
        <f ca="1">IF(AND(tbl_LoanData[[#This Row],[Application Date]]&gt;=EOMONTH(TODAY(),-1)+1,tbl_LoanData[[#This Row],[Application Date]]&lt;=TODAY()),tbl_LoanData[[#This Row],[Loan Amount]],0)</f>
        <v>0</v>
      </c>
      <c r="AN4901" s="14">
        <f>tbl_LoanData[[#This Row],[Amount Paid]]-(Q4901-X4901)</f>
        <v>142227.69000000006</v>
      </c>
      <c r="AO4901" s="14">
        <f>IF(tbl_LoanData[[#This Row],[Application Status]]="Approved",1,0)</f>
        <v>1</v>
      </c>
      <c r="AP4901" s="22" t="str">
        <f t="shared" ca="1" si="229"/>
        <v/>
      </c>
      <c r="AQ4901" s="22" t="str">
        <f t="shared" ca="1" si="230"/>
        <v/>
      </c>
    </row>
    <row r="4902" spans="1:43" ht="14.4" customHeight="1" x14ac:dyDescent="0.3">
      <c r="A4902" s="2" t="s">
        <v>2095</v>
      </c>
      <c r="B4902" s="2" t="s">
        <v>2096</v>
      </c>
      <c r="C4902" s="2" t="s">
        <v>281</v>
      </c>
      <c r="D4902" s="2" t="s">
        <v>209</v>
      </c>
      <c r="E4902" s="2" t="s">
        <v>293</v>
      </c>
      <c r="F4902" s="2">
        <v>44</v>
      </c>
      <c r="G4902" s="2" t="s">
        <v>83</v>
      </c>
      <c r="H4902" s="2" t="s">
        <v>466</v>
      </c>
      <c r="I4902" s="2" t="s">
        <v>43</v>
      </c>
      <c r="J4902" s="3">
        <v>45796</v>
      </c>
      <c r="K4902" s="3">
        <v>45799</v>
      </c>
      <c r="L4902" s="2" t="s">
        <v>36</v>
      </c>
      <c r="M4902" s="2" t="s">
        <v>94</v>
      </c>
      <c r="N4902" s="2" t="s">
        <v>212</v>
      </c>
      <c r="O4902" s="4">
        <v>1567000</v>
      </c>
      <c r="P4902" s="4">
        <v>432800</v>
      </c>
      <c r="Q4902" s="4">
        <v>1134200</v>
      </c>
      <c r="R4902" s="2">
        <v>48</v>
      </c>
      <c r="S4902" s="5">
        <v>11.81</v>
      </c>
      <c r="T4902" s="4">
        <v>34791.58</v>
      </c>
      <c r="U4902" s="2" t="s">
        <v>73</v>
      </c>
      <c r="V4902" s="2" t="s">
        <v>74</v>
      </c>
      <c r="W4902" s="4">
        <v>487082.12</v>
      </c>
      <c r="X4902" s="4">
        <v>1182913.96</v>
      </c>
      <c r="Y4902" s="4">
        <v>1669996.08</v>
      </c>
      <c r="Z4902" s="2">
        <v>29</v>
      </c>
      <c r="AA4902" s="2" t="s">
        <v>57</v>
      </c>
      <c r="AB4902" s="2" t="s">
        <v>15736</v>
      </c>
      <c r="AC4902" s="2" t="s">
        <v>75</v>
      </c>
      <c r="AD4902" s="2" t="s">
        <v>76</v>
      </c>
      <c r="AE4902" s="5">
        <v>72.38</v>
      </c>
      <c r="AF4902" s="2">
        <v>1</v>
      </c>
      <c r="AG4902" s="2" t="s">
        <v>77</v>
      </c>
      <c r="AH4902" s="2">
        <v>3</v>
      </c>
      <c r="AI4902" s="6" t="str">
        <f t="shared" si="228"/>
        <v>35-44</v>
      </c>
      <c r="AJ4902" s="11">
        <f>YEAR(tbl_LoanData[[#This Row],[Application Date]])</f>
        <v>2025</v>
      </c>
      <c r="AK4902" s="11" t="str">
        <f>TEXT(tbl_LoanData[[#This Row],[Application Date]],"MMMM")</f>
        <v>May</v>
      </c>
      <c r="AL4902" s="12">
        <f>DATE(YEAR(tbl_LoanData[[#This Row],[Application Date]]),MONTH(tbl_LoanData[[#This Row],[Application Date]]),1)</f>
        <v>45778</v>
      </c>
      <c r="AM4902" s="14">
        <f ca="1">IF(AND(tbl_LoanData[[#This Row],[Application Date]]&gt;=EOMONTH(TODAY(),-1)+1,tbl_LoanData[[#This Row],[Application Date]]&lt;=TODAY()),tbl_LoanData[[#This Row],[Loan Amount]],0)</f>
        <v>0</v>
      </c>
      <c r="AN4902" s="14">
        <f>tbl_LoanData[[#This Row],[Amount Paid]]-(Q4902-X4902)</f>
        <v>535796.07999999996</v>
      </c>
      <c r="AO4902" s="14">
        <f>IF(tbl_LoanData[[#This Row],[Application Status]]="Approved",1,0)</f>
        <v>1</v>
      </c>
      <c r="AP4902" s="22" t="str">
        <f t="shared" ca="1" si="229"/>
        <v/>
      </c>
      <c r="AQ4902" s="22" t="str">
        <f t="shared" ca="1" si="230"/>
        <v/>
      </c>
    </row>
    <row r="4903" spans="1:43" ht="14.4" customHeight="1" x14ac:dyDescent="0.3">
      <c r="A4903" s="2" t="s">
        <v>2107</v>
      </c>
      <c r="B4903" s="2" t="s">
        <v>2108</v>
      </c>
      <c r="C4903" s="2" t="s">
        <v>203</v>
      </c>
      <c r="D4903" s="2" t="s">
        <v>102</v>
      </c>
      <c r="E4903" s="2" t="s">
        <v>165</v>
      </c>
      <c r="F4903" s="2">
        <v>63</v>
      </c>
      <c r="G4903" s="2" t="s">
        <v>69</v>
      </c>
      <c r="H4903" s="2" t="s">
        <v>126</v>
      </c>
      <c r="I4903" s="2" t="s">
        <v>44</v>
      </c>
      <c r="J4903" s="3">
        <v>45795</v>
      </c>
      <c r="K4903" s="3">
        <v>45807</v>
      </c>
      <c r="L4903" s="2" t="s">
        <v>39</v>
      </c>
      <c r="M4903" s="2" t="s">
        <v>85</v>
      </c>
      <c r="N4903" s="2" t="s">
        <v>178</v>
      </c>
      <c r="O4903" s="4">
        <v>1687000</v>
      </c>
      <c r="P4903" s="4">
        <v>625900</v>
      </c>
      <c r="Q4903" s="4">
        <v>1061100</v>
      </c>
      <c r="R4903" s="2">
        <v>18</v>
      </c>
      <c r="S4903" s="5">
        <v>7.8</v>
      </c>
      <c r="T4903" s="4">
        <v>65847.149999999994</v>
      </c>
      <c r="U4903" s="2" t="s">
        <v>73</v>
      </c>
      <c r="V4903" s="2" t="s">
        <v>74</v>
      </c>
      <c r="W4903" s="4">
        <v>921860.1</v>
      </c>
      <c r="X4903" s="4">
        <v>263388.59999999998</v>
      </c>
      <c r="Y4903" s="4">
        <v>1185248.7</v>
      </c>
      <c r="Z4903" s="2">
        <v>0</v>
      </c>
      <c r="AA4903" s="2" t="s">
        <v>56</v>
      </c>
      <c r="AB4903" s="2" t="s">
        <v>15736</v>
      </c>
      <c r="AC4903" s="2" t="s">
        <v>75</v>
      </c>
      <c r="AD4903" s="2" t="s">
        <v>76</v>
      </c>
      <c r="AE4903" s="5">
        <v>62.9</v>
      </c>
      <c r="AF4903" s="2">
        <v>0</v>
      </c>
      <c r="AG4903" s="2" t="s">
        <v>77</v>
      </c>
      <c r="AH4903" s="2">
        <v>12</v>
      </c>
      <c r="AI4903" s="6" t="str">
        <f t="shared" si="228"/>
        <v>55-64</v>
      </c>
      <c r="AJ4903" s="11">
        <f>YEAR(tbl_LoanData[[#This Row],[Application Date]])</f>
        <v>2025</v>
      </c>
      <c r="AK4903" s="11" t="str">
        <f>TEXT(tbl_LoanData[[#This Row],[Application Date]],"MMMM")</f>
        <v>May</v>
      </c>
      <c r="AL4903" s="12">
        <f>DATE(YEAR(tbl_LoanData[[#This Row],[Application Date]]),MONTH(tbl_LoanData[[#This Row],[Application Date]]),1)</f>
        <v>45778</v>
      </c>
      <c r="AM4903" s="14">
        <f ca="1">IF(AND(tbl_LoanData[[#This Row],[Application Date]]&gt;=EOMONTH(TODAY(),-1)+1,tbl_LoanData[[#This Row],[Application Date]]&lt;=TODAY()),tbl_LoanData[[#This Row],[Loan Amount]],0)</f>
        <v>0</v>
      </c>
      <c r="AN4903" s="14">
        <f>tbl_LoanData[[#This Row],[Amount Paid]]-(Q4903-X4903)</f>
        <v>124148.69999999995</v>
      </c>
      <c r="AO4903" s="14">
        <f>IF(tbl_LoanData[[#This Row],[Application Status]]="Approved",1,0)</f>
        <v>1</v>
      </c>
      <c r="AP4903" s="22" t="str">
        <f t="shared" ca="1" si="229"/>
        <v/>
      </c>
      <c r="AQ4903" s="22" t="str">
        <f t="shared" ca="1" si="230"/>
        <v/>
      </c>
    </row>
    <row r="4904" spans="1:43" ht="14.4" customHeight="1" x14ac:dyDescent="0.3">
      <c r="A4904" s="2" t="s">
        <v>2239</v>
      </c>
      <c r="B4904" s="2" t="s">
        <v>2240</v>
      </c>
      <c r="C4904" s="2" t="s">
        <v>586</v>
      </c>
      <c r="D4904" s="2" t="s">
        <v>142</v>
      </c>
      <c r="E4904" s="2" t="s">
        <v>135</v>
      </c>
      <c r="F4904" s="2">
        <v>36</v>
      </c>
      <c r="G4904" s="2" t="s">
        <v>69</v>
      </c>
      <c r="H4904" s="2" t="s">
        <v>233</v>
      </c>
      <c r="I4904" s="2" t="s">
        <v>46</v>
      </c>
      <c r="J4904" s="3">
        <v>45801</v>
      </c>
      <c r="K4904" s="3">
        <v>45813</v>
      </c>
      <c r="L4904" s="2" t="s">
        <v>40</v>
      </c>
      <c r="M4904" s="2" t="s">
        <v>85</v>
      </c>
      <c r="N4904" s="2" t="s">
        <v>86</v>
      </c>
      <c r="O4904" s="4">
        <v>1436000</v>
      </c>
      <c r="P4904" s="4">
        <v>382100</v>
      </c>
      <c r="Q4904" s="4">
        <v>1053900</v>
      </c>
      <c r="R4904" s="2">
        <v>36</v>
      </c>
      <c r="S4904" s="5">
        <v>14.49</v>
      </c>
      <c r="T4904" s="4">
        <v>42000.84</v>
      </c>
      <c r="U4904" s="2" t="s">
        <v>73</v>
      </c>
      <c r="V4904" s="2" t="s">
        <v>74</v>
      </c>
      <c r="W4904" s="4">
        <v>588011.76</v>
      </c>
      <c r="X4904" s="4">
        <v>924018.57</v>
      </c>
      <c r="Y4904" s="4">
        <v>1512030.33</v>
      </c>
      <c r="Z4904" s="2">
        <v>0</v>
      </c>
      <c r="AA4904" s="2" t="s">
        <v>56</v>
      </c>
      <c r="AB4904" s="2" t="s">
        <v>15727</v>
      </c>
      <c r="AC4904" s="2" t="s">
        <v>146</v>
      </c>
      <c r="AD4904" s="2" t="s">
        <v>76</v>
      </c>
      <c r="AE4904" s="5">
        <v>73.39</v>
      </c>
      <c r="AF4904" s="2">
        <v>0</v>
      </c>
      <c r="AG4904" s="2" t="s">
        <v>77</v>
      </c>
      <c r="AH4904" s="2">
        <v>12</v>
      </c>
      <c r="AI4904" s="6" t="str">
        <f t="shared" si="228"/>
        <v>35-44</v>
      </c>
      <c r="AJ4904" s="11">
        <f>YEAR(tbl_LoanData[[#This Row],[Application Date]])</f>
        <v>2025</v>
      </c>
      <c r="AK4904" s="11" t="str">
        <f>TEXT(tbl_LoanData[[#This Row],[Application Date]],"MMMM")</f>
        <v>May</v>
      </c>
      <c r="AL4904" s="12">
        <f>DATE(YEAR(tbl_LoanData[[#This Row],[Application Date]]),MONTH(tbl_LoanData[[#This Row],[Application Date]]),1)</f>
        <v>45778</v>
      </c>
      <c r="AM4904" s="14">
        <f ca="1">IF(AND(tbl_LoanData[[#This Row],[Application Date]]&gt;=EOMONTH(TODAY(),-1)+1,tbl_LoanData[[#This Row],[Application Date]]&lt;=TODAY()),tbl_LoanData[[#This Row],[Loan Amount]],0)</f>
        <v>0</v>
      </c>
      <c r="AN4904" s="14">
        <f>tbl_LoanData[[#This Row],[Amount Paid]]-(Q4904-X4904)</f>
        <v>458130.32999999996</v>
      </c>
      <c r="AO4904" s="14">
        <f>IF(tbl_LoanData[[#This Row],[Application Status]]="Approved",1,0)</f>
        <v>1</v>
      </c>
      <c r="AP4904" s="22" t="str">
        <f t="shared" ca="1" si="229"/>
        <v/>
      </c>
      <c r="AQ4904" s="22" t="str">
        <f t="shared" ca="1" si="230"/>
        <v/>
      </c>
    </row>
    <row r="4905" spans="1:43" x14ac:dyDescent="0.3">
      <c r="A4905" s="2" t="s">
        <v>2259</v>
      </c>
      <c r="B4905" s="2" t="s">
        <v>2260</v>
      </c>
      <c r="C4905" s="2" t="s">
        <v>317</v>
      </c>
      <c r="D4905" s="2" t="s">
        <v>311</v>
      </c>
      <c r="E4905" s="2" t="s">
        <v>67</v>
      </c>
      <c r="F4905" s="2">
        <v>46</v>
      </c>
      <c r="G4905" s="2" t="s">
        <v>83</v>
      </c>
      <c r="H4905" s="2" t="s">
        <v>205</v>
      </c>
      <c r="I4905" s="2" t="s">
        <v>49</v>
      </c>
      <c r="J4905" s="3">
        <v>45785</v>
      </c>
      <c r="K4905" s="3">
        <v>45805</v>
      </c>
      <c r="L4905" s="2" t="s">
        <v>39</v>
      </c>
      <c r="M4905" s="2" t="s">
        <v>157</v>
      </c>
      <c r="N4905" s="2" t="s">
        <v>359</v>
      </c>
      <c r="O4905" s="4">
        <v>1445000</v>
      </c>
      <c r="P4905" s="4">
        <v>459500</v>
      </c>
      <c r="Q4905" s="4">
        <v>985500</v>
      </c>
      <c r="R4905" s="2">
        <v>36</v>
      </c>
      <c r="S4905" s="5">
        <v>9.92</v>
      </c>
      <c r="T4905" s="4">
        <v>35521.800000000003</v>
      </c>
      <c r="U4905" s="2" t="s">
        <v>73</v>
      </c>
      <c r="V4905" s="2" t="s">
        <v>74</v>
      </c>
      <c r="W4905" s="4">
        <v>497305.2</v>
      </c>
      <c r="X4905" s="4">
        <v>781479.6</v>
      </c>
      <c r="Y4905" s="4">
        <v>1278784.8</v>
      </c>
      <c r="Z4905" s="2">
        <v>0</v>
      </c>
      <c r="AA4905" s="2" t="s">
        <v>56</v>
      </c>
      <c r="AB4905" s="2" t="s">
        <v>15733</v>
      </c>
      <c r="AC4905" s="2" t="s">
        <v>129</v>
      </c>
      <c r="AD4905" s="2" t="s">
        <v>76</v>
      </c>
      <c r="AE4905" s="5">
        <v>68.2</v>
      </c>
      <c r="AF4905" s="2">
        <v>0</v>
      </c>
      <c r="AG4905" s="2" t="s">
        <v>77</v>
      </c>
      <c r="AH4905" s="2">
        <v>20</v>
      </c>
      <c r="AI4905" s="6" t="str">
        <f t="shared" si="228"/>
        <v>45-54</v>
      </c>
      <c r="AJ4905" s="11">
        <f>YEAR(tbl_LoanData[[#This Row],[Application Date]])</f>
        <v>2025</v>
      </c>
      <c r="AK4905" s="11" t="str">
        <f>TEXT(tbl_LoanData[[#This Row],[Application Date]],"MMMM")</f>
        <v>May</v>
      </c>
      <c r="AL4905" s="12">
        <f>DATE(YEAR(tbl_LoanData[[#This Row],[Application Date]]),MONTH(tbl_LoanData[[#This Row],[Application Date]]),1)</f>
        <v>45778</v>
      </c>
      <c r="AM4905" s="14">
        <f ca="1">IF(AND(tbl_LoanData[[#This Row],[Application Date]]&gt;=EOMONTH(TODAY(),-1)+1,tbl_LoanData[[#This Row],[Application Date]]&lt;=TODAY()),tbl_LoanData[[#This Row],[Loan Amount]],0)</f>
        <v>0</v>
      </c>
      <c r="AN4905" s="14">
        <f>tbl_LoanData[[#This Row],[Amount Paid]]-(Q4905-X4905)</f>
        <v>293284.8</v>
      </c>
      <c r="AO4905" s="14">
        <f>IF(tbl_LoanData[[#This Row],[Application Status]]="Approved",1,0)</f>
        <v>1</v>
      </c>
      <c r="AP4905" s="22" t="str">
        <f t="shared" ca="1" si="229"/>
        <v/>
      </c>
      <c r="AQ4905" s="22" t="str">
        <f t="shared" ca="1" si="230"/>
        <v/>
      </c>
    </row>
    <row r="4906" spans="1:43" x14ac:dyDescent="0.3">
      <c r="A4906" s="2" t="s">
        <v>2291</v>
      </c>
      <c r="B4906" s="2" t="s">
        <v>2292</v>
      </c>
      <c r="C4906" s="2" t="s">
        <v>90</v>
      </c>
      <c r="D4906" s="2" t="s">
        <v>67</v>
      </c>
      <c r="E4906" s="2" t="s">
        <v>284</v>
      </c>
      <c r="F4906" s="2">
        <v>53</v>
      </c>
      <c r="G4906" s="2" t="s">
        <v>69</v>
      </c>
      <c r="H4906" s="2" t="s">
        <v>84</v>
      </c>
      <c r="I4906" s="2" t="s">
        <v>45</v>
      </c>
      <c r="J4906" s="3">
        <v>45796</v>
      </c>
      <c r="K4906" s="3"/>
      <c r="L4906" s="2" t="s">
        <v>40</v>
      </c>
      <c r="M4906" s="2" t="s">
        <v>111</v>
      </c>
      <c r="N4906" s="2" t="s">
        <v>369</v>
      </c>
      <c r="O4906" s="4">
        <v>1038000</v>
      </c>
      <c r="P4906" s="4">
        <v>146200</v>
      </c>
      <c r="Q4906" s="4">
        <v>891800</v>
      </c>
      <c r="R4906" s="2">
        <v>48</v>
      </c>
      <c r="S4906" s="5">
        <v>10.63</v>
      </c>
      <c r="T4906" s="4">
        <v>26479.03</v>
      </c>
      <c r="U4906" s="2" t="s">
        <v>113</v>
      </c>
      <c r="V4906" s="2" t="s">
        <v>97</v>
      </c>
      <c r="W4906" s="4">
        <v>0</v>
      </c>
      <c r="X4906" s="4">
        <v>0</v>
      </c>
      <c r="Y4906" s="4">
        <v>1270993.3600000001</v>
      </c>
      <c r="Z4906" s="2">
        <v>0</v>
      </c>
      <c r="AA4906" s="2" t="s">
        <v>97</v>
      </c>
      <c r="AB4906" s="2" t="s">
        <v>15731</v>
      </c>
      <c r="AC4906" s="2" t="s">
        <v>360</v>
      </c>
      <c r="AD4906" s="2" t="s">
        <v>76</v>
      </c>
      <c r="AE4906" s="5">
        <v>85.92</v>
      </c>
      <c r="AF4906" s="2">
        <v>0</v>
      </c>
      <c r="AG4906" s="2" t="s">
        <v>97</v>
      </c>
      <c r="AH4906" s="2"/>
      <c r="AI4906" s="6" t="str">
        <f t="shared" si="228"/>
        <v>45-54</v>
      </c>
      <c r="AJ4906" s="11">
        <f>YEAR(tbl_LoanData[[#This Row],[Application Date]])</f>
        <v>2025</v>
      </c>
      <c r="AK4906" s="11" t="str">
        <f>TEXT(tbl_LoanData[[#This Row],[Application Date]],"MMMM")</f>
        <v>May</v>
      </c>
      <c r="AL4906" s="12">
        <f>DATE(YEAR(tbl_LoanData[[#This Row],[Application Date]]),MONTH(tbl_LoanData[[#This Row],[Application Date]]),1)</f>
        <v>45778</v>
      </c>
      <c r="AM4906" s="14">
        <f ca="1">IF(AND(tbl_LoanData[[#This Row],[Application Date]]&gt;=EOMONTH(TODAY(),-1)+1,tbl_LoanData[[#This Row],[Application Date]]&lt;=TODAY()),tbl_LoanData[[#This Row],[Loan Amount]],0)</f>
        <v>0</v>
      </c>
      <c r="AN4906" s="14">
        <f>tbl_LoanData[[#This Row],[Amount Paid]]-(Q4906-X4906)</f>
        <v>-891800</v>
      </c>
      <c r="AO4906" s="14">
        <f>IF(tbl_LoanData[[#This Row],[Application Status]]="Approved",1,0)</f>
        <v>0</v>
      </c>
      <c r="AP4906" s="22" t="str">
        <f t="shared" ca="1" si="229"/>
        <v/>
      </c>
      <c r="AQ4906" s="22" t="str">
        <f t="shared" ca="1" si="230"/>
        <v/>
      </c>
    </row>
    <row r="4907" spans="1:43" ht="14.4" customHeight="1" x14ac:dyDescent="0.3">
      <c r="A4907" s="2" t="s">
        <v>2305</v>
      </c>
      <c r="B4907" s="2" t="s">
        <v>2306</v>
      </c>
      <c r="C4907" s="2" t="s">
        <v>149</v>
      </c>
      <c r="D4907" s="2" t="s">
        <v>176</v>
      </c>
      <c r="E4907" s="2" t="s">
        <v>161</v>
      </c>
      <c r="F4907" s="2">
        <v>31</v>
      </c>
      <c r="G4907" s="2" t="s">
        <v>83</v>
      </c>
      <c r="H4907" s="2" t="s">
        <v>318</v>
      </c>
      <c r="I4907" s="2" t="s">
        <v>42</v>
      </c>
      <c r="J4907" s="3">
        <v>45804</v>
      </c>
      <c r="K4907" s="3">
        <v>45814</v>
      </c>
      <c r="L4907" s="2" t="s">
        <v>36</v>
      </c>
      <c r="M4907" s="2" t="s">
        <v>104</v>
      </c>
      <c r="N4907" s="2" t="s">
        <v>592</v>
      </c>
      <c r="O4907" s="4">
        <v>1151000</v>
      </c>
      <c r="P4907" s="4">
        <v>382700</v>
      </c>
      <c r="Q4907" s="4">
        <v>768300</v>
      </c>
      <c r="R4907" s="2">
        <v>36</v>
      </c>
      <c r="S4907" s="5">
        <v>7.42</v>
      </c>
      <c r="T4907" s="4">
        <v>26092.32</v>
      </c>
      <c r="U4907" s="2" t="s">
        <v>73</v>
      </c>
      <c r="V4907" s="2" t="s">
        <v>74</v>
      </c>
      <c r="W4907" s="4">
        <v>365292.48</v>
      </c>
      <c r="X4907" s="4">
        <v>574031.1</v>
      </c>
      <c r="Y4907" s="4">
        <v>939323.58</v>
      </c>
      <c r="Z4907" s="2">
        <v>0</v>
      </c>
      <c r="AA4907" s="2" t="s">
        <v>56</v>
      </c>
      <c r="AB4907" s="2" t="s">
        <v>15736</v>
      </c>
      <c r="AC4907" s="2" t="s">
        <v>146</v>
      </c>
      <c r="AD4907" s="2" t="s">
        <v>76</v>
      </c>
      <c r="AE4907" s="5">
        <v>66.75</v>
      </c>
      <c r="AF4907" s="2">
        <v>0</v>
      </c>
      <c r="AG4907" s="2" t="s">
        <v>77</v>
      </c>
      <c r="AH4907" s="2">
        <v>10</v>
      </c>
      <c r="AI4907" s="6" t="str">
        <f t="shared" si="228"/>
        <v>25-34</v>
      </c>
      <c r="AJ4907" s="11">
        <f>YEAR(tbl_LoanData[[#This Row],[Application Date]])</f>
        <v>2025</v>
      </c>
      <c r="AK4907" s="11" t="str">
        <f>TEXT(tbl_LoanData[[#This Row],[Application Date]],"MMMM")</f>
        <v>May</v>
      </c>
      <c r="AL4907" s="12">
        <f>DATE(YEAR(tbl_LoanData[[#This Row],[Application Date]]),MONTH(tbl_LoanData[[#This Row],[Application Date]]),1)</f>
        <v>45778</v>
      </c>
      <c r="AM4907" s="14">
        <f ca="1">IF(AND(tbl_LoanData[[#This Row],[Application Date]]&gt;=EOMONTH(TODAY(),-1)+1,tbl_LoanData[[#This Row],[Application Date]]&lt;=TODAY()),tbl_LoanData[[#This Row],[Loan Amount]],0)</f>
        <v>0</v>
      </c>
      <c r="AN4907" s="14">
        <f>tbl_LoanData[[#This Row],[Amount Paid]]-(Q4907-X4907)</f>
        <v>171023.57999999996</v>
      </c>
      <c r="AO4907" s="14">
        <f>IF(tbl_LoanData[[#This Row],[Application Status]]="Approved",1,0)</f>
        <v>1</v>
      </c>
      <c r="AP4907" s="22" t="str">
        <f t="shared" ca="1" si="229"/>
        <v/>
      </c>
      <c r="AQ4907" s="22" t="str">
        <f t="shared" ca="1" si="230"/>
        <v/>
      </c>
    </row>
    <row r="4908" spans="1:43" ht="14.4" customHeight="1" x14ac:dyDescent="0.3">
      <c r="A4908" s="2" t="s">
        <v>2413</v>
      </c>
      <c r="B4908" s="2" t="s">
        <v>2414</v>
      </c>
      <c r="C4908" s="2" t="s">
        <v>90</v>
      </c>
      <c r="D4908" s="2" t="s">
        <v>117</v>
      </c>
      <c r="E4908" s="2" t="s">
        <v>117</v>
      </c>
      <c r="F4908" s="2">
        <v>49</v>
      </c>
      <c r="G4908" s="2" t="s">
        <v>69</v>
      </c>
      <c r="H4908" s="2" t="s">
        <v>259</v>
      </c>
      <c r="I4908" s="2" t="s">
        <v>43</v>
      </c>
      <c r="J4908" s="3">
        <v>45796</v>
      </c>
      <c r="K4908" s="3">
        <v>45817</v>
      </c>
      <c r="L4908" s="2" t="s">
        <v>40</v>
      </c>
      <c r="M4908" s="2" t="s">
        <v>157</v>
      </c>
      <c r="N4908" s="2" t="s">
        <v>328</v>
      </c>
      <c r="O4908" s="4">
        <v>731000</v>
      </c>
      <c r="P4908" s="4">
        <v>273000</v>
      </c>
      <c r="Q4908" s="4">
        <v>458000</v>
      </c>
      <c r="R4908" s="2">
        <v>36</v>
      </c>
      <c r="S4908" s="5">
        <v>14.59</v>
      </c>
      <c r="T4908" s="4">
        <v>18290.740000000002</v>
      </c>
      <c r="U4908" s="2" t="s">
        <v>73</v>
      </c>
      <c r="V4908" s="2" t="s">
        <v>74</v>
      </c>
      <c r="W4908" s="4">
        <v>256070.36</v>
      </c>
      <c r="X4908" s="4">
        <v>402396.24</v>
      </c>
      <c r="Y4908" s="4">
        <v>658466.6</v>
      </c>
      <c r="Z4908" s="2">
        <v>0</v>
      </c>
      <c r="AA4908" s="2" t="s">
        <v>56</v>
      </c>
      <c r="AB4908" s="2" t="s">
        <v>15731</v>
      </c>
      <c r="AC4908" s="2" t="s">
        <v>129</v>
      </c>
      <c r="AD4908" s="2" t="s">
        <v>76</v>
      </c>
      <c r="AE4908" s="5">
        <v>62.65</v>
      </c>
      <c r="AF4908" s="2">
        <v>0</v>
      </c>
      <c r="AG4908" s="2" t="s">
        <v>77</v>
      </c>
      <c r="AH4908" s="2">
        <v>21</v>
      </c>
      <c r="AI4908" s="6" t="str">
        <f t="shared" si="228"/>
        <v>45-54</v>
      </c>
      <c r="AJ4908" s="11">
        <f>YEAR(tbl_LoanData[[#This Row],[Application Date]])</f>
        <v>2025</v>
      </c>
      <c r="AK4908" s="11" t="str">
        <f>TEXT(tbl_LoanData[[#This Row],[Application Date]],"MMMM")</f>
        <v>May</v>
      </c>
      <c r="AL4908" s="12">
        <f>DATE(YEAR(tbl_LoanData[[#This Row],[Application Date]]),MONTH(tbl_LoanData[[#This Row],[Application Date]]),1)</f>
        <v>45778</v>
      </c>
      <c r="AM4908" s="14">
        <f ca="1">IF(AND(tbl_LoanData[[#This Row],[Application Date]]&gt;=EOMONTH(TODAY(),-1)+1,tbl_LoanData[[#This Row],[Application Date]]&lt;=TODAY()),tbl_LoanData[[#This Row],[Loan Amount]],0)</f>
        <v>0</v>
      </c>
      <c r="AN4908" s="14">
        <f>tbl_LoanData[[#This Row],[Amount Paid]]-(Q4908-X4908)</f>
        <v>200466.59999999998</v>
      </c>
      <c r="AO4908" s="14">
        <f>IF(tbl_LoanData[[#This Row],[Application Status]]="Approved",1,0)</f>
        <v>1</v>
      </c>
      <c r="AP4908" s="22" t="str">
        <f t="shared" ca="1" si="229"/>
        <v/>
      </c>
      <c r="AQ4908" s="22" t="str">
        <f t="shared" ca="1" si="230"/>
        <v/>
      </c>
    </row>
    <row r="4909" spans="1:43" ht="14.4" customHeight="1" x14ac:dyDescent="0.3">
      <c r="A4909" s="2" t="s">
        <v>2497</v>
      </c>
      <c r="B4909" s="2" t="s">
        <v>2498</v>
      </c>
      <c r="C4909" s="2" t="s">
        <v>203</v>
      </c>
      <c r="D4909" s="2" t="s">
        <v>311</v>
      </c>
      <c r="E4909" s="2" t="s">
        <v>125</v>
      </c>
      <c r="F4909" s="2">
        <v>39</v>
      </c>
      <c r="G4909" s="2" t="s">
        <v>69</v>
      </c>
      <c r="H4909" s="2" t="s">
        <v>237</v>
      </c>
      <c r="I4909" s="2" t="s">
        <v>48</v>
      </c>
      <c r="J4909" s="3">
        <v>45792</v>
      </c>
      <c r="K4909" s="3"/>
      <c r="L4909" s="2" t="s">
        <v>37</v>
      </c>
      <c r="M4909" s="2" t="s">
        <v>104</v>
      </c>
      <c r="N4909" s="2" t="s">
        <v>192</v>
      </c>
      <c r="O4909" s="4">
        <v>164000</v>
      </c>
      <c r="P4909" s="4">
        <v>53100</v>
      </c>
      <c r="Q4909" s="4">
        <v>110900</v>
      </c>
      <c r="R4909" s="2">
        <v>24</v>
      </c>
      <c r="S4909" s="5">
        <v>6.59</v>
      </c>
      <c r="T4909" s="4">
        <v>5229.8599999999997</v>
      </c>
      <c r="U4909" s="2" t="s">
        <v>96</v>
      </c>
      <c r="V4909" s="2" t="s">
        <v>97</v>
      </c>
      <c r="W4909" s="4">
        <v>0</v>
      </c>
      <c r="X4909" s="4">
        <v>0</v>
      </c>
      <c r="Y4909" s="4">
        <v>125516.62</v>
      </c>
      <c r="Z4909" s="2">
        <v>0</v>
      </c>
      <c r="AA4909" s="2" t="s">
        <v>97</v>
      </c>
      <c r="AB4909" s="2" t="s">
        <v>15727</v>
      </c>
      <c r="AC4909" s="2" t="s">
        <v>87</v>
      </c>
      <c r="AD4909" s="2" t="s">
        <v>76</v>
      </c>
      <c r="AE4909" s="5">
        <v>67.62</v>
      </c>
      <c r="AF4909" s="2">
        <v>0</v>
      </c>
      <c r="AG4909" s="2" t="s">
        <v>97</v>
      </c>
      <c r="AH4909" s="2"/>
      <c r="AI4909" s="6" t="str">
        <f t="shared" si="228"/>
        <v>35-44</v>
      </c>
      <c r="AJ4909" s="11">
        <f>YEAR(tbl_LoanData[[#This Row],[Application Date]])</f>
        <v>2025</v>
      </c>
      <c r="AK4909" s="11" t="str">
        <f>TEXT(tbl_LoanData[[#This Row],[Application Date]],"MMMM")</f>
        <v>May</v>
      </c>
      <c r="AL4909" s="12">
        <f>DATE(YEAR(tbl_LoanData[[#This Row],[Application Date]]),MONTH(tbl_LoanData[[#This Row],[Application Date]]),1)</f>
        <v>45778</v>
      </c>
      <c r="AM4909" s="14">
        <f ca="1">IF(AND(tbl_LoanData[[#This Row],[Application Date]]&gt;=EOMONTH(TODAY(),-1)+1,tbl_LoanData[[#This Row],[Application Date]]&lt;=TODAY()),tbl_LoanData[[#This Row],[Loan Amount]],0)</f>
        <v>0</v>
      </c>
      <c r="AN4909" s="14">
        <f>tbl_LoanData[[#This Row],[Amount Paid]]-(Q4909-X4909)</f>
        <v>-110900</v>
      </c>
      <c r="AO4909" s="14">
        <f>IF(tbl_LoanData[[#This Row],[Application Status]]="Approved",1,0)</f>
        <v>0</v>
      </c>
      <c r="AP4909" s="22" t="str">
        <f t="shared" ca="1" si="229"/>
        <v/>
      </c>
      <c r="AQ4909" s="22" t="str">
        <f t="shared" ca="1" si="230"/>
        <v/>
      </c>
    </row>
    <row r="4910" spans="1:43" ht="14.4" customHeight="1" x14ac:dyDescent="0.3">
      <c r="A4910" s="2" t="s">
        <v>2719</v>
      </c>
      <c r="B4910" s="2" t="s">
        <v>2720</v>
      </c>
      <c r="C4910" s="2" t="s">
        <v>149</v>
      </c>
      <c r="D4910" s="2" t="s">
        <v>232</v>
      </c>
      <c r="E4910" s="2" t="s">
        <v>82</v>
      </c>
      <c r="F4910" s="2">
        <v>23</v>
      </c>
      <c r="G4910" s="2" t="s">
        <v>83</v>
      </c>
      <c r="H4910" s="2" t="s">
        <v>143</v>
      </c>
      <c r="I4910" s="2" t="s">
        <v>46</v>
      </c>
      <c r="J4910" s="3">
        <v>45803</v>
      </c>
      <c r="K4910" s="3">
        <v>45817</v>
      </c>
      <c r="L4910" s="2" t="s">
        <v>37</v>
      </c>
      <c r="M4910" s="2" t="s">
        <v>260</v>
      </c>
      <c r="N4910" s="2" t="s">
        <v>457</v>
      </c>
      <c r="O4910" s="4">
        <v>157000</v>
      </c>
      <c r="P4910" s="4">
        <v>19000</v>
      </c>
      <c r="Q4910" s="4">
        <v>138000</v>
      </c>
      <c r="R4910" s="2">
        <v>36</v>
      </c>
      <c r="S4910" s="5">
        <v>8.08</v>
      </c>
      <c r="T4910" s="4">
        <v>4762.53</v>
      </c>
      <c r="U4910" s="2" t="s">
        <v>73</v>
      </c>
      <c r="V4910" s="2" t="s">
        <v>74</v>
      </c>
      <c r="W4910" s="4">
        <v>52387.83</v>
      </c>
      <c r="X4910" s="4">
        <v>119063.37</v>
      </c>
      <c r="Y4910" s="4">
        <v>171451.2</v>
      </c>
      <c r="Z4910" s="2">
        <v>84</v>
      </c>
      <c r="AA4910" s="2" t="s">
        <v>59</v>
      </c>
      <c r="AB4910" s="2" t="s">
        <v>15727</v>
      </c>
      <c r="AC4910" s="2" t="s">
        <v>138</v>
      </c>
      <c r="AD4910" s="2" t="s">
        <v>76</v>
      </c>
      <c r="AE4910" s="5">
        <v>87.9</v>
      </c>
      <c r="AF4910" s="2">
        <v>3</v>
      </c>
      <c r="AG4910" s="2" t="s">
        <v>130</v>
      </c>
      <c r="AH4910" s="2">
        <v>14</v>
      </c>
      <c r="AI4910" s="6" t="str">
        <f t="shared" si="228"/>
        <v>18-24</v>
      </c>
      <c r="AJ4910" s="11">
        <f>YEAR(tbl_LoanData[[#This Row],[Application Date]])</f>
        <v>2025</v>
      </c>
      <c r="AK4910" s="11" t="str">
        <f>TEXT(tbl_LoanData[[#This Row],[Application Date]],"MMMM")</f>
        <v>May</v>
      </c>
      <c r="AL4910" s="12">
        <f>DATE(YEAR(tbl_LoanData[[#This Row],[Application Date]]),MONTH(tbl_LoanData[[#This Row],[Application Date]]),1)</f>
        <v>45778</v>
      </c>
      <c r="AM4910" s="14">
        <f ca="1">IF(AND(tbl_LoanData[[#This Row],[Application Date]]&gt;=EOMONTH(TODAY(),-1)+1,tbl_LoanData[[#This Row],[Application Date]]&lt;=TODAY()),tbl_LoanData[[#This Row],[Loan Amount]],0)</f>
        <v>0</v>
      </c>
      <c r="AN4910" s="14">
        <f>tbl_LoanData[[#This Row],[Amount Paid]]-(Q4910-X4910)</f>
        <v>33451.199999999997</v>
      </c>
      <c r="AO4910" s="14">
        <f>IF(tbl_LoanData[[#This Row],[Application Status]]="Approved",1,0)</f>
        <v>1</v>
      </c>
      <c r="AP4910" s="22" t="str">
        <f t="shared" ca="1" si="229"/>
        <v/>
      </c>
      <c r="AQ4910" s="22" t="str">
        <f t="shared" ca="1" si="230"/>
        <v/>
      </c>
    </row>
    <row r="4911" spans="1:43" ht="14.4" customHeight="1" x14ac:dyDescent="0.3">
      <c r="A4911" s="2" t="s">
        <v>2767</v>
      </c>
      <c r="B4911" s="2" t="s">
        <v>2768</v>
      </c>
      <c r="C4911" s="2" t="s">
        <v>216</v>
      </c>
      <c r="D4911" s="2" t="s">
        <v>232</v>
      </c>
      <c r="E4911" s="2" t="s">
        <v>117</v>
      </c>
      <c r="F4911" s="2">
        <v>47</v>
      </c>
      <c r="G4911" s="2" t="s">
        <v>83</v>
      </c>
      <c r="H4911" s="2" t="s">
        <v>307</v>
      </c>
      <c r="I4911" s="2" t="s">
        <v>43</v>
      </c>
      <c r="J4911" s="3">
        <v>45792</v>
      </c>
      <c r="K4911" s="3">
        <v>45803</v>
      </c>
      <c r="L4911" s="2" t="s">
        <v>36</v>
      </c>
      <c r="M4911" s="2" t="s">
        <v>111</v>
      </c>
      <c r="N4911" s="2" t="s">
        <v>350</v>
      </c>
      <c r="O4911" s="4">
        <v>1473000</v>
      </c>
      <c r="P4911" s="4">
        <v>179900</v>
      </c>
      <c r="Q4911" s="4">
        <v>1293100</v>
      </c>
      <c r="R4911" s="2">
        <v>24</v>
      </c>
      <c r="S4911" s="5">
        <v>7.5</v>
      </c>
      <c r="T4911" s="4">
        <v>61961.04</v>
      </c>
      <c r="U4911" s="2" t="s">
        <v>73</v>
      </c>
      <c r="V4911" s="2" t="s">
        <v>74</v>
      </c>
      <c r="W4911" s="4">
        <v>867454.56</v>
      </c>
      <c r="X4911" s="4">
        <v>619610.43999999994</v>
      </c>
      <c r="Y4911" s="4">
        <v>1487065</v>
      </c>
      <c r="Z4911" s="2">
        <v>0</v>
      </c>
      <c r="AA4911" s="2" t="s">
        <v>56</v>
      </c>
      <c r="AB4911" s="2" t="s">
        <v>15736</v>
      </c>
      <c r="AC4911" s="2" t="s">
        <v>213</v>
      </c>
      <c r="AD4911" s="2" t="s">
        <v>76</v>
      </c>
      <c r="AE4911" s="5">
        <v>87.79</v>
      </c>
      <c r="AF4911" s="2">
        <v>0</v>
      </c>
      <c r="AG4911" s="2" t="s">
        <v>77</v>
      </c>
      <c r="AH4911" s="2">
        <v>11</v>
      </c>
      <c r="AI4911" s="6" t="str">
        <f t="shared" si="228"/>
        <v>45-54</v>
      </c>
      <c r="AJ4911" s="11">
        <f>YEAR(tbl_LoanData[[#This Row],[Application Date]])</f>
        <v>2025</v>
      </c>
      <c r="AK4911" s="11" t="str">
        <f>TEXT(tbl_LoanData[[#This Row],[Application Date]],"MMMM")</f>
        <v>May</v>
      </c>
      <c r="AL4911" s="12">
        <f>DATE(YEAR(tbl_LoanData[[#This Row],[Application Date]]),MONTH(tbl_LoanData[[#This Row],[Application Date]]),1)</f>
        <v>45778</v>
      </c>
      <c r="AM4911" s="14">
        <f ca="1">IF(AND(tbl_LoanData[[#This Row],[Application Date]]&gt;=EOMONTH(TODAY(),-1)+1,tbl_LoanData[[#This Row],[Application Date]]&lt;=TODAY()),tbl_LoanData[[#This Row],[Loan Amount]],0)</f>
        <v>0</v>
      </c>
      <c r="AN4911" s="14">
        <f>tbl_LoanData[[#This Row],[Amount Paid]]-(Q4911-X4911)</f>
        <v>193965</v>
      </c>
      <c r="AO4911" s="14">
        <f>IF(tbl_LoanData[[#This Row],[Application Status]]="Approved",1,0)</f>
        <v>1</v>
      </c>
      <c r="AP4911" s="22" t="str">
        <f t="shared" ca="1" si="229"/>
        <v/>
      </c>
      <c r="AQ4911" s="22" t="str">
        <f t="shared" ca="1" si="230"/>
        <v/>
      </c>
    </row>
    <row r="4912" spans="1:43" ht="14.4" customHeight="1" x14ac:dyDescent="0.3">
      <c r="A4912" s="2" t="s">
        <v>2795</v>
      </c>
      <c r="B4912" s="2" t="s">
        <v>2796</v>
      </c>
      <c r="C4912" s="2" t="s">
        <v>203</v>
      </c>
      <c r="D4912" s="2" t="s">
        <v>182</v>
      </c>
      <c r="E4912" s="2" t="s">
        <v>183</v>
      </c>
      <c r="F4912" s="2">
        <v>32</v>
      </c>
      <c r="G4912" s="2" t="s">
        <v>69</v>
      </c>
      <c r="H4912" s="2" t="s">
        <v>191</v>
      </c>
      <c r="I4912" s="2" t="s">
        <v>51</v>
      </c>
      <c r="J4912" s="3">
        <v>45795</v>
      </c>
      <c r="K4912" s="3">
        <v>45813</v>
      </c>
      <c r="L4912" s="2" t="s">
        <v>40</v>
      </c>
      <c r="M4912" s="2" t="s">
        <v>157</v>
      </c>
      <c r="N4912" s="2" t="s">
        <v>299</v>
      </c>
      <c r="O4912" s="4">
        <v>734000</v>
      </c>
      <c r="P4912" s="4">
        <v>225500</v>
      </c>
      <c r="Q4912" s="4">
        <v>508500</v>
      </c>
      <c r="R4912" s="2">
        <v>18</v>
      </c>
      <c r="S4912" s="5">
        <v>14.34</v>
      </c>
      <c r="T4912" s="4">
        <v>34326.57</v>
      </c>
      <c r="U4912" s="2" t="s">
        <v>73</v>
      </c>
      <c r="V4912" s="2" t="s">
        <v>74</v>
      </c>
      <c r="W4912" s="4">
        <v>480571.98</v>
      </c>
      <c r="X4912" s="4">
        <v>137306.37</v>
      </c>
      <c r="Y4912" s="4">
        <v>617878.35</v>
      </c>
      <c r="Z4912" s="2">
        <v>0</v>
      </c>
      <c r="AA4912" s="2" t="s">
        <v>56</v>
      </c>
      <c r="AB4912" s="2" t="s">
        <v>15733</v>
      </c>
      <c r="AC4912" s="2" t="s">
        <v>332</v>
      </c>
      <c r="AD4912" s="2" t="s">
        <v>76</v>
      </c>
      <c r="AE4912" s="5">
        <v>69.28</v>
      </c>
      <c r="AF4912" s="2">
        <v>0</v>
      </c>
      <c r="AG4912" s="2" t="s">
        <v>77</v>
      </c>
      <c r="AH4912" s="2">
        <v>18</v>
      </c>
      <c r="AI4912" s="6" t="str">
        <f t="shared" si="228"/>
        <v>25-34</v>
      </c>
      <c r="AJ4912" s="11">
        <f>YEAR(tbl_LoanData[[#This Row],[Application Date]])</f>
        <v>2025</v>
      </c>
      <c r="AK4912" s="11" t="str">
        <f>TEXT(tbl_LoanData[[#This Row],[Application Date]],"MMMM")</f>
        <v>May</v>
      </c>
      <c r="AL4912" s="12">
        <f>DATE(YEAR(tbl_LoanData[[#This Row],[Application Date]]),MONTH(tbl_LoanData[[#This Row],[Application Date]]),1)</f>
        <v>45778</v>
      </c>
      <c r="AM4912" s="14">
        <f ca="1">IF(AND(tbl_LoanData[[#This Row],[Application Date]]&gt;=EOMONTH(TODAY(),-1)+1,tbl_LoanData[[#This Row],[Application Date]]&lt;=TODAY()),tbl_LoanData[[#This Row],[Loan Amount]],0)</f>
        <v>0</v>
      </c>
      <c r="AN4912" s="14">
        <f>tbl_LoanData[[#This Row],[Amount Paid]]-(Q4912-X4912)</f>
        <v>109378.34999999998</v>
      </c>
      <c r="AO4912" s="14">
        <f>IF(tbl_LoanData[[#This Row],[Application Status]]="Approved",1,0)</f>
        <v>1</v>
      </c>
      <c r="AP4912" s="22" t="str">
        <f t="shared" ca="1" si="229"/>
        <v/>
      </c>
      <c r="AQ4912" s="22" t="str">
        <f t="shared" ca="1" si="230"/>
        <v/>
      </c>
    </row>
    <row r="4913" spans="1:43" ht="14.4" customHeight="1" x14ac:dyDescent="0.3">
      <c r="A4913" s="2" t="s">
        <v>2869</v>
      </c>
      <c r="B4913" s="2" t="s">
        <v>2870</v>
      </c>
      <c r="C4913" s="2" t="s">
        <v>66</v>
      </c>
      <c r="D4913" s="2" t="s">
        <v>118</v>
      </c>
      <c r="E4913" s="2" t="s">
        <v>406</v>
      </c>
      <c r="F4913" s="2">
        <v>65</v>
      </c>
      <c r="G4913" s="2" t="s">
        <v>69</v>
      </c>
      <c r="H4913" s="2" t="s">
        <v>166</v>
      </c>
      <c r="I4913" s="2" t="s">
        <v>46</v>
      </c>
      <c r="J4913" s="3">
        <v>45807</v>
      </c>
      <c r="K4913" s="3">
        <v>45812</v>
      </c>
      <c r="L4913" s="2" t="s">
        <v>39</v>
      </c>
      <c r="M4913" s="2" t="s">
        <v>94</v>
      </c>
      <c r="N4913" s="2" t="s">
        <v>365</v>
      </c>
      <c r="O4913" s="4">
        <v>1133000</v>
      </c>
      <c r="P4913" s="4">
        <v>143800</v>
      </c>
      <c r="Q4913" s="4">
        <v>989200</v>
      </c>
      <c r="R4913" s="2">
        <v>18</v>
      </c>
      <c r="S4913" s="5">
        <v>8.1199999999999992</v>
      </c>
      <c r="T4913" s="4">
        <v>61649.14</v>
      </c>
      <c r="U4913" s="2" t="s">
        <v>73</v>
      </c>
      <c r="V4913" s="2" t="s">
        <v>34</v>
      </c>
      <c r="W4913" s="4">
        <v>308245.7</v>
      </c>
      <c r="X4913" s="4">
        <v>801438.86</v>
      </c>
      <c r="Y4913" s="4">
        <v>1109684.56</v>
      </c>
      <c r="Z4913" s="2">
        <v>261</v>
      </c>
      <c r="AA4913" s="2" t="s">
        <v>60</v>
      </c>
      <c r="AB4913" s="2" t="s">
        <v>15727</v>
      </c>
      <c r="AC4913" s="2" t="s">
        <v>106</v>
      </c>
      <c r="AD4913" s="2" t="s">
        <v>76</v>
      </c>
      <c r="AE4913" s="5">
        <v>87.31</v>
      </c>
      <c r="AF4913" s="2">
        <v>9</v>
      </c>
      <c r="AG4913" s="2" t="s">
        <v>130</v>
      </c>
      <c r="AH4913" s="2">
        <v>5</v>
      </c>
      <c r="AI4913" s="6" t="str">
        <f t="shared" si="228"/>
        <v>65+</v>
      </c>
      <c r="AJ4913" s="11">
        <f>YEAR(tbl_LoanData[[#This Row],[Application Date]])</f>
        <v>2025</v>
      </c>
      <c r="AK4913" s="11" t="str">
        <f>TEXT(tbl_LoanData[[#This Row],[Application Date]],"MMMM")</f>
        <v>May</v>
      </c>
      <c r="AL4913" s="12">
        <f>DATE(YEAR(tbl_LoanData[[#This Row],[Application Date]]),MONTH(tbl_LoanData[[#This Row],[Application Date]]),1)</f>
        <v>45778</v>
      </c>
      <c r="AM4913" s="14">
        <f ca="1">IF(AND(tbl_LoanData[[#This Row],[Application Date]]&gt;=EOMONTH(TODAY(),-1)+1,tbl_LoanData[[#This Row],[Application Date]]&lt;=TODAY()),tbl_LoanData[[#This Row],[Loan Amount]],0)</f>
        <v>0</v>
      </c>
      <c r="AN4913" s="14">
        <f>tbl_LoanData[[#This Row],[Amount Paid]]-(Q4913-X4913)</f>
        <v>120484.56</v>
      </c>
      <c r="AO4913" s="14">
        <f>IF(tbl_LoanData[[#This Row],[Application Status]]="Approved",1,0)</f>
        <v>1</v>
      </c>
      <c r="AP4913" s="22" t="str">
        <f t="shared" ca="1" si="229"/>
        <v/>
      </c>
      <c r="AQ4913" s="22" t="str">
        <f t="shared" ca="1" si="230"/>
        <v/>
      </c>
    </row>
    <row r="4914" spans="1:43" ht="14.4" customHeight="1" x14ac:dyDescent="0.3">
      <c r="A4914" s="2" t="s">
        <v>2929</v>
      </c>
      <c r="B4914" s="2" t="s">
        <v>2930</v>
      </c>
      <c r="C4914" s="2" t="s">
        <v>712</v>
      </c>
      <c r="D4914" s="2" t="s">
        <v>232</v>
      </c>
      <c r="E4914" s="2" t="s">
        <v>312</v>
      </c>
      <c r="F4914" s="2">
        <v>52</v>
      </c>
      <c r="G4914" s="2" t="s">
        <v>83</v>
      </c>
      <c r="H4914" s="2" t="s">
        <v>172</v>
      </c>
      <c r="I4914" s="2" t="s">
        <v>45</v>
      </c>
      <c r="J4914" s="3">
        <v>45805</v>
      </c>
      <c r="K4914" s="3">
        <v>45810</v>
      </c>
      <c r="L4914" s="2" t="s">
        <v>40</v>
      </c>
      <c r="M4914" s="2" t="s">
        <v>94</v>
      </c>
      <c r="N4914" s="2" t="s">
        <v>4</v>
      </c>
      <c r="O4914" s="4">
        <v>1318000</v>
      </c>
      <c r="P4914" s="4">
        <v>449400</v>
      </c>
      <c r="Q4914" s="4">
        <v>868600</v>
      </c>
      <c r="R4914" s="2">
        <v>36</v>
      </c>
      <c r="S4914" s="5">
        <v>13.6</v>
      </c>
      <c r="T4914" s="4">
        <v>33971.910000000003</v>
      </c>
      <c r="U4914" s="2" t="s">
        <v>73</v>
      </c>
      <c r="V4914" s="2" t="s">
        <v>35</v>
      </c>
      <c r="W4914" s="4">
        <v>67943.820000000007</v>
      </c>
      <c r="X4914" s="4">
        <v>1155044.98</v>
      </c>
      <c r="Y4914" s="4">
        <v>1222988.8</v>
      </c>
      <c r="Z4914" s="2">
        <v>360</v>
      </c>
      <c r="AA4914" s="2" t="s">
        <v>60</v>
      </c>
      <c r="AB4914" s="2" t="s">
        <v>15733</v>
      </c>
      <c r="AC4914" s="2" t="s">
        <v>146</v>
      </c>
      <c r="AD4914" s="2" t="s">
        <v>76</v>
      </c>
      <c r="AE4914" s="5">
        <v>65.900000000000006</v>
      </c>
      <c r="AF4914" s="2">
        <v>12</v>
      </c>
      <c r="AG4914" s="2" t="s">
        <v>130</v>
      </c>
      <c r="AH4914" s="2">
        <v>5</v>
      </c>
      <c r="AI4914" s="6" t="str">
        <f t="shared" si="228"/>
        <v>45-54</v>
      </c>
      <c r="AJ4914" s="11">
        <f>YEAR(tbl_LoanData[[#This Row],[Application Date]])</f>
        <v>2025</v>
      </c>
      <c r="AK4914" s="11" t="str">
        <f>TEXT(tbl_LoanData[[#This Row],[Application Date]],"MMMM")</f>
        <v>May</v>
      </c>
      <c r="AL4914" s="12">
        <f>DATE(YEAR(tbl_LoanData[[#This Row],[Application Date]]),MONTH(tbl_LoanData[[#This Row],[Application Date]]),1)</f>
        <v>45778</v>
      </c>
      <c r="AM4914" s="14">
        <f ca="1">IF(AND(tbl_LoanData[[#This Row],[Application Date]]&gt;=EOMONTH(TODAY(),-1)+1,tbl_LoanData[[#This Row],[Application Date]]&lt;=TODAY()),tbl_LoanData[[#This Row],[Loan Amount]],0)</f>
        <v>0</v>
      </c>
      <c r="AN4914" s="14">
        <f>tbl_LoanData[[#This Row],[Amount Paid]]-(Q4914-X4914)</f>
        <v>354388.8</v>
      </c>
      <c r="AO4914" s="14">
        <f>IF(tbl_LoanData[[#This Row],[Application Status]]="Approved",1,0)</f>
        <v>1</v>
      </c>
      <c r="AP4914" s="22" t="str">
        <f t="shared" ca="1" si="229"/>
        <v/>
      </c>
      <c r="AQ4914" s="22" t="str">
        <f t="shared" ca="1" si="230"/>
        <v/>
      </c>
    </row>
    <row r="4915" spans="1:43" ht="14.4" customHeight="1" x14ac:dyDescent="0.3">
      <c r="A4915" s="2" t="s">
        <v>3057</v>
      </c>
      <c r="B4915" s="2" t="s">
        <v>3058</v>
      </c>
      <c r="C4915" s="2" t="s">
        <v>292</v>
      </c>
      <c r="D4915" s="2" t="s">
        <v>67</v>
      </c>
      <c r="E4915" s="2" t="s">
        <v>540</v>
      </c>
      <c r="F4915" s="2">
        <v>44</v>
      </c>
      <c r="G4915" s="2" t="s">
        <v>83</v>
      </c>
      <c r="H4915" s="2" t="s">
        <v>298</v>
      </c>
      <c r="I4915" s="2" t="s">
        <v>43</v>
      </c>
      <c r="J4915" s="3">
        <v>45804</v>
      </c>
      <c r="K4915" s="3">
        <v>45807</v>
      </c>
      <c r="L4915" s="2" t="s">
        <v>37</v>
      </c>
      <c r="M4915" s="2" t="s">
        <v>94</v>
      </c>
      <c r="N4915" s="2" t="s">
        <v>488</v>
      </c>
      <c r="O4915" s="4">
        <v>200000</v>
      </c>
      <c r="P4915" s="4">
        <v>29600</v>
      </c>
      <c r="Q4915" s="4">
        <v>170400</v>
      </c>
      <c r="R4915" s="2">
        <v>48</v>
      </c>
      <c r="S4915" s="5">
        <v>9.9600000000000009</v>
      </c>
      <c r="T4915" s="4">
        <v>4964.32</v>
      </c>
      <c r="U4915" s="2" t="s">
        <v>73</v>
      </c>
      <c r="V4915" s="2" t="s">
        <v>74</v>
      </c>
      <c r="W4915" s="4">
        <v>69500.479999999996</v>
      </c>
      <c r="X4915" s="4">
        <v>168786.88</v>
      </c>
      <c r="Y4915" s="4">
        <v>238287.35999999999</v>
      </c>
      <c r="Z4915" s="2">
        <v>0</v>
      </c>
      <c r="AA4915" s="2" t="s">
        <v>56</v>
      </c>
      <c r="AB4915" s="2" t="s">
        <v>15736</v>
      </c>
      <c r="AC4915" s="2" t="s">
        <v>129</v>
      </c>
      <c r="AD4915" s="2" t="s">
        <v>76</v>
      </c>
      <c r="AE4915" s="5">
        <v>85.2</v>
      </c>
      <c r="AF4915" s="2">
        <v>0</v>
      </c>
      <c r="AG4915" s="2" t="s">
        <v>77</v>
      </c>
      <c r="AH4915" s="2">
        <v>3</v>
      </c>
      <c r="AI4915" s="6" t="str">
        <f t="shared" si="228"/>
        <v>35-44</v>
      </c>
      <c r="AJ4915" s="11">
        <f>YEAR(tbl_LoanData[[#This Row],[Application Date]])</f>
        <v>2025</v>
      </c>
      <c r="AK4915" s="11" t="str">
        <f>TEXT(tbl_LoanData[[#This Row],[Application Date]],"MMMM")</f>
        <v>May</v>
      </c>
      <c r="AL4915" s="12">
        <f>DATE(YEAR(tbl_LoanData[[#This Row],[Application Date]]),MONTH(tbl_LoanData[[#This Row],[Application Date]]),1)</f>
        <v>45778</v>
      </c>
      <c r="AM4915" s="14">
        <f ca="1">IF(AND(tbl_LoanData[[#This Row],[Application Date]]&gt;=EOMONTH(TODAY(),-1)+1,tbl_LoanData[[#This Row],[Application Date]]&lt;=TODAY()),tbl_LoanData[[#This Row],[Loan Amount]],0)</f>
        <v>0</v>
      </c>
      <c r="AN4915" s="14">
        <f>tbl_LoanData[[#This Row],[Amount Paid]]-(Q4915-X4915)</f>
        <v>67887.360000000001</v>
      </c>
      <c r="AO4915" s="14">
        <f>IF(tbl_LoanData[[#This Row],[Application Status]]="Approved",1,0)</f>
        <v>1</v>
      </c>
      <c r="AP4915" s="22" t="str">
        <f t="shared" ca="1" si="229"/>
        <v/>
      </c>
      <c r="AQ4915" s="22" t="str">
        <f t="shared" ca="1" si="230"/>
        <v/>
      </c>
    </row>
    <row r="4916" spans="1:43" ht="14.4" customHeight="1" x14ac:dyDescent="0.3">
      <c r="A4916" s="2" t="s">
        <v>3249</v>
      </c>
      <c r="B4916" s="2" t="s">
        <v>3250</v>
      </c>
      <c r="C4916" s="2" t="s">
        <v>655</v>
      </c>
      <c r="D4916" s="2" t="s">
        <v>142</v>
      </c>
      <c r="E4916" s="2" t="s">
        <v>176</v>
      </c>
      <c r="F4916" s="2">
        <v>49</v>
      </c>
      <c r="G4916" s="2" t="s">
        <v>69</v>
      </c>
      <c r="H4916" s="2" t="s">
        <v>307</v>
      </c>
      <c r="I4916" s="2" t="s">
        <v>43</v>
      </c>
      <c r="J4916" s="3">
        <v>45785</v>
      </c>
      <c r="K4916" s="3">
        <v>45801</v>
      </c>
      <c r="L4916" s="2" t="s">
        <v>41</v>
      </c>
      <c r="M4916" s="2" t="s">
        <v>184</v>
      </c>
      <c r="N4916" s="2" t="s">
        <v>185</v>
      </c>
      <c r="O4916" s="4">
        <v>3025000</v>
      </c>
      <c r="P4916" s="4">
        <v>665500</v>
      </c>
      <c r="Q4916" s="4">
        <v>2359500</v>
      </c>
      <c r="R4916" s="2">
        <v>18</v>
      </c>
      <c r="S4916" s="5">
        <v>14.3</v>
      </c>
      <c r="T4916" s="4">
        <v>159200.71</v>
      </c>
      <c r="U4916" s="2" t="s">
        <v>73</v>
      </c>
      <c r="V4916" s="2" t="s">
        <v>74</v>
      </c>
      <c r="W4916" s="4">
        <v>2388010.65</v>
      </c>
      <c r="X4916" s="4">
        <v>477602.1</v>
      </c>
      <c r="Y4916" s="4">
        <v>2865612.75</v>
      </c>
      <c r="Z4916" s="2">
        <v>0</v>
      </c>
      <c r="AA4916" s="2" t="s">
        <v>56</v>
      </c>
      <c r="AB4916" s="2" t="s">
        <v>15733</v>
      </c>
      <c r="AC4916" s="2" t="s">
        <v>75</v>
      </c>
      <c r="AD4916" s="2" t="s">
        <v>76</v>
      </c>
      <c r="AE4916" s="5">
        <v>78</v>
      </c>
      <c r="AF4916" s="2">
        <v>0</v>
      </c>
      <c r="AG4916" s="2" t="s">
        <v>77</v>
      </c>
      <c r="AH4916" s="2">
        <v>16</v>
      </c>
      <c r="AI4916" s="6" t="str">
        <f t="shared" si="228"/>
        <v>45-54</v>
      </c>
      <c r="AJ4916" s="11">
        <f>YEAR(tbl_LoanData[[#This Row],[Application Date]])</f>
        <v>2025</v>
      </c>
      <c r="AK4916" s="11" t="str">
        <f>TEXT(tbl_LoanData[[#This Row],[Application Date]],"MMMM")</f>
        <v>May</v>
      </c>
      <c r="AL4916" s="12">
        <f>DATE(YEAR(tbl_LoanData[[#This Row],[Application Date]]),MONTH(tbl_LoanData[[#This Row],[Application Date]]),1)</f>
        <v>45778</v>
      </c>
      <c r="AM4916" s="14">
        <f ca="1">IF(AND(tbl_LoanData[[#This Row],[Application Date]]&gt;=EOMONTH(TODAY(),-1)+1,tbl_LoanData[[#This Row],[Application Date]]&lt;=TODAY()),tbl_LoanData[[#This Row],[Loan Amount]],0)</f>
        <v>0</v>
      </c>
      <c r="AN4916" s="14">
        <f>tbl_LoanData[[#This Row],[Amount Paid]]-(Q4916-X4916)</f>
        <v>506112.75</v>
      </c>
      <c r="AO4916" s="14">
        <f>IF(tbl_LoanData[[#This Row],[Application Status]]="Approved",1,0)</f>
        <v>1</v>
      </c>
      <c r="AP4916" s="22" t="str">
        <f t="shared" ca="1" si="229"/>
        <v/>
      </c>
      <c r="AQ4916" s="22" t="str">
        <f t="shared" ca="1" si="230"/>
        <v/>
      </c>
    </row>
    <row r="4917" spans="1:43" ht="14.4" customHeight="1" x14ac:dyDescent="0.3">
      <c r="A4917" s="2" t="s">
        <v>3327</v>
      </c>
      <c r="B4917" s="2" t="s">
        <v>3328</v>
      </c>
      <c r="C4917" s="2" t="s">
        <v>297</v>
      </c>
      <c r="D4917" s="2" t="s">
        <v>268</v>
      </c>
      <c r="E4917" s="2" t="s">
        <v>311</v>
      </c>
      <c r="F4917" s="2">
        <v>60</v>
      </c>
      <c r="G4917" s="2" t="s">
        <v>69</v>
      </c>
      <c r="H4917" s="2" t="s">
        <v>211</v>
      </c>
      <c r="I4917" s="2" t="s">
        <v>50</v>
      </c>
      <c r="J4917" s="3">
        <v>45799</v>
      </c>
      <c r="K4917" s="3">
        <v>45810</v>
      </c>
      <c r="L4917" s="2" t="s">
        <v>37</v>
      </c>
      <c r="M4917" s="2" t="s">
        <v>199</v>
      </c>
      <c r="N4917" s="2" t="s">
        <v>200</v>
      </c>
      <c r="O4917" s="4">
        <v>133000</v>
      </c>
      <c r="P4917" s="4">
        <v>30200</v>
      </c>
      <c r="Q4917" s="4">
        <v>102800</v>
      </c>
      <c r="R4917" s="2">
        <v>12</v>
      </c>
      <c r="S4917" s="5">
        <v>9.36</v>
      </c>
      <c r="T4917" s="4">
        <v>9368.51</v>
      </c>
      <c r="U4917" s="2" t="s">
        <v>73</v>
      </c>
      <c r="V4917" s="2" t="s">
        <v>34</v>
      </c>
      <c r="W4917" s="4">
        <v>93685.1</v>
      </c>
      <c r="X4917" s="4">
        <v>18736.98</v>
      </c>
      <c r="Y4917" s="4">
        <v>112422.08</v>
      </c>
      <c r="Z4917" s="2">
        <v>56</v>
      </c>
      <c r="AA4917" s="2" t="s">
        <v>58</v>
      </c>
      <c r="AB4917" s="2" t="s">
        <v>15736</v>
      </c>
      <c r="AC4917" s="2" t="s">
        <v>129</v>
      </c>
      <c r="AD4917" s="2" t="s">
        <v>76</v>
      </c>
      <c r="AE4917" s="5">
        <v>77.290000000000006</v>
      </c>
      <c r="AF4917" s="2">
        <v>2</v>
      </c>
      <c r="AG4917" s="2" t="s">
        <v>15718</v>
      </c>
      <c r="AH4917" s="2">
        <v>11</v>
      </c>
      <c r="AI4917" s="6" t="str">
        <f t="shared" si="228"/>
        <v>55-64</v>
      </c>
      <c r="AJ4917" s="11">
        <f>YEAR(tbl_LoanData[[#This Row],[Application Date]])</f>
        <v>2025</v>
      </c>
      <c r="AK4917" s="11" t="str">
        <f>TEXT(tbl_LoanData[[#This Row],[Application Date]],"MMMM")</f>
        <v>May</v>
      </c>
      <c r="AL4917" s="12">
        <f>DATE(YEAR(tbl_LoanData[[#This Row],[Application Date]]),MONTH(tbl_LoanData[[#This Row],[Application Date]]),1)</f>
        <v>45778</v>
      </c>
      <c r="AM4917" s="14">
        <f ca="1">IF(AND(tbl_LoanData[[#This Row],[Application Date]]&gt;=EOMONTH(TODAY(),-1)+1,tbl_LoanData[[#This Row],[Application Date]]&lt;=TODAY()),tbl_LoanData[[#This Row],[Loan Amount]],0)</f>
        <v>0</v>
      </c>
      <c r="AN4917" s="14">
        <f>tbl_LoanData[[#This Row],[Amount Paid]]-(Q4917-X4917)</f>
        <v>9622.0800000000017</v>
      </c>
      <c r="AO4917" s="14">
        <f>IF(tbl_LoanData[[#This Row],[Application Status]]="Approved",1,0)</f>
        <v>1</v>
      </c>
      <c r="AP4917" s="22" t="str">
        <f t="shared" ca="1" si="229"/>
        <v/>
      </c>
      <c r="AQ4917" s="22" t="str">
        <f t="shared" ca="1" si="230"/>
        <v/>
      </c>
    </row>
    <row r="4918" spans="1:43" x14ac:dyDescent="0.3">
      <c r="A4918" s="2" t="s">
        <v>3415</v>
      </c>
      <c r="B4918" s="2" t="s">
        <v>3416</v>
      </c>
      <c r="C4918" s="2" t="s">
        <v>627</v>
      </c>
      <c r="D4918" s="2" t="s">
        <v>161</v>
      </c>
      <c r="E4918" s="2" t="s">
        <v>402</v>
      </c>
      <c r="F4918" s="2">
        <v>64</v>
      </c>
      <c r="G4918" s="2" t="s">
        <v>83</v>
      </c>
      <c r="H4918" s="2" t="s">
        <v>211</v>
      </c>
      <c r="I4918" s="2" t="s">
        <v>50</v>
      </c>
      <c r="J4918" s="3">
        <v>45788</v>
      </c>
      <c r="K4918" s="3">
        <v>45791</v>
      </c>
      <c r="L4918" s="2" t="s">
        <v>36</v>
      </c>
      <c r="M4918" s="2" t="s">
        <v>71</v>
      </c>
      <c r="N4918" s="2" t="s">
        <v>162</v>
      </c>
      <c r="O4918" s="4">
        <v>1313000</v>
      </c>
      <c r="P4918" s="4">
        <v>198600</v>
      </c>
      <c r="Q4918" s="4">
        <v>1114400</v>
      </c>
      <c r="R4918" s="2">
        <v>36</v>
      </c>
      <c r="S4918" s="5">
        <v>8.58</v>
      </c>
      <c r="T4918" s="4">
        <v>38923.519999999997</v>
      </c>
      <c r="U4918" s="2" t="s">
        <v>73</v>
      </c>
      <c r="V4918" s="2" t="s">
        <v>74</v>
      </c>
      <c r="W4918" s="4">
        <v>583852.80000000005</v>
      </c>
      <c r="X4918" s="4">
        <v>817393.76</v>
      </c>
      <c r="Y4918" s="4">
        <v>1401246.56</v>
      </c>
      <c r="Z4918" s="2">
        <v>0</v>
      </c>
      <c r="AA4918" s="2" t="s">
        <v>56</v>
      </c>
      <c r="AB4918" s="2" t="s">
        <v>15733</v>
      </c>
      <c r="AC4918" s="2" t="s">
        <v>106</v>
      </c>
      <c r="AD4918" s="2" t="s">
        <v>76</v>
      </c>
      <c r="AE4918" s="5">
        <v>84.87</v>
      </c>
      <c r="AF4918" s="2">
        <v>0</v>
      </c>
      <c r="AG4918" s="2" t="s">
        <v>77</v>
      </c>
      <c r="AH4918" s="2">
        <v>3</v>
      </c>
      <c r="AI4918" s="6" t="str">
        <f t="shared" si="228"/>
        <v>55-64</v>
      </c>
      <c r="AJ4918" s="11">
        <f>YEAR(tbl_LoanData[[#This Row],[Application Date]])</f>
        <v>2025</v>
      </c>
      <c r="AK4918" s="11" t="str">
        <f>TEXT(tbl_LoanData[[#This Row],[Application Date]],"MMMM")</f>
        <v>May</v>
      </c>
      <c r="AL4918" s="12">
        <f>DATE(YEAR(tbl_LoanData[[#This Row],[Application Date]]),MONTH(tbl_LoanData[[#This Row],[Application Date]]),1)</f>
        <v>45778</v>
      </c>
      <c r="AM4918" s="14">
        <f ca="1">IF(AND(tbl_LoanData[[#This Row],[Application Date]]&gt;=EOMONTH(TODAY(),-1)+1,tbl_LoanData[[#This Row],[Application Date]]&lt;=TODAY()),tbl_LoanData[[#This Row],[Loan Amount]],0)</f>
        <v>0</v>
      </c>
      <c r="AN4918" s="14">
        <f>tbl_LoanData[[#This Row],[Amount Paid]]-(Q4918-X4918)</f>
        <v>286846.56000000006</v>
      </c>
      <c r="AO4918" s="14">
        <f>IF(tbl_LoanData[[#This Row],[Application Status]]="Approved",1,0)</f>
        <v>1</v>
      </c>
      <c r="AP4918" s="22" t="str">
        <f t="shared" ca="1" si="229"/>
        <v/>
      </c>
      <c r="AQ4918" s="22" t="str">
        <f t="shared" ca="1" si="230"/>
        <v/>
      </c>
    </row>
    <row r="4919" spans="1:43" x14ac:dyDescent="0.3">
      <c r="A4919" s="2" t="s">
        <v>3491</v>
      </c>
      <c r="B4919" s="2" t="s">
        <v>3492</v>
      </c>
      <c r="C4919" s="2" t="s">
        <v>804</v>
      </c>
      <c r="D4919" s="2" t="s">
        <v>91</v>
      </c>
      <c r="E4919" s="2" t="s">
        <v>284</v>
      </c>
      <c r="F4919" s="2">
        <v>22</v>
      </c>
      <c r="G4919" s="2" t="s">
        <v>83</v>
      </c>
      <c r="H4919" s="2" t="s">
        <v>398</v>
      </c>
      <c r="I4919" s="2" t="s">
        <v>46</v>
      </c>
      <c r="J4919" s="3">
        <v>45779</v>
      </c>
      <c r="K4919" s="3">
        <v>45795</v>
      </c>
      <c r="L4919" s="2" t="s">
        <v>36</v>
      </c>
      <c r="M4919" s="2" t="s">
        <v>111</v>
      </c>
      <c r="N4919" s="2" t="s">
        <v>350</v>
      </c>
      <c r="O4919" s="4">
        <v>1914000</v>
      </c>
      <c r="P4919" s="4">
        <v>368700</v>
      </c>
      <c r="Q4919" s="4">
        <v>1545300</v>
      </c>
      <c r="R4919" s="2">
        <v>48</v>
      </c>
      <c r="S4919" s="5">
        <v>10.28</v>
      </c>
      <c r="T4919" s="4">
        <v>45431.82</v>
      </c>
      <c r="U4919" s="2" t="s">
        <v>73</v>
      </c>
      <c r="V4919" s="2" t="s">
        <v>74</v>
      </c>
      <c r="W4919" s="4">
        <v>681477.3</v>
      </c>
      <c r="X4919" s="4">
        <v>1499250.06</v>
      </c>
      <c r="Y4919" s="4">
        <v>2180727.36</v>
      </c>
      <c r="Z4919" s="2">
        <v>0</v>
      </c>
      <c r="AA4919" s="2" t="s">
        <v>56</v>
      </c>
      <c r="AB4919" s="2" t="s">
        <v>15734</v>
      </c>
      <c r="AC4919" s="2" t="s">
        <v>121</v>
      </c>
      <c r="AD4919" s="2" t="s">
        <v>76</v>
      </c>
      <c r="AE4919" s="5">
        <v>80.739999999999995</v>
      </c>
      <c r="AF4919" s="2">
        <v>0</v>
      </c>
      <c r="AG4919" s="2" t="s">
        <v>77</v>
      </c>
      <c r="AH4919" s="2">
        <v>16</v>
      </c>
      <c r="AI4919" s="6" t="str">
        <f t="shared" si="228"/>
        <v>18-24</v>
      </c>
      <c r="AJ4919" s="11">
        <f>YEAR(tbl_LoanData[[#This Row],[Application Date]])</f>
        <v>2025</v>
      </c>
      <c r="AK4919" s="11" t="str">
        <f>TEXT(tbl_LoanData[[#This Row],[Application Date]],"MMMM")</f>
        <v>May</v>
      </c>
      <c r="AL4919" s="12">
        <f>DATE(YEAR(tbl_LoanData[[#This Row],[Application Date]]),MONTH(tbl_LoanData[[#This Row],[Application Date]]),1)</f>
        <v>45778</v>
      </c>
      <c r="AM4919" s="14">
        <f ca="1">IF(AND(tbl_LoanData[[#This Row],[Application Date]]&gt;=EOMONTH(TODAY(),-1)+1,tbl_LoanData[[#This Row],[Application Date]]&lt;=TODAY()),tbl_LoanData[[#This Row],[Loan Amount]],0)</f>
        <v>0</v>
      </c>
      <c r="AN4919" s="14">
        <f>tbl_LoanData[[#This Row],[Amount Paid]]-(Q4919-X4919)</f>
        <v>635427.3600000001</v>
      </c>
      <c r="AO4919" s="14">
        <f>IF(tbl_LoanData[[#This Row],[Application Status]]="Approved",1,0)</f>
        <v>1</v>
      </c>
      <c r="AP4919" s="22" t="str">
        <f t="shared" ca="1" si="229"/>
        <v/>
      </c>
      <c r="AQ4919" s="22" t="str">
        <f t="shared" ca="1" si="230"/>
        <v/>
      </c>
    </row>
    <row r="4920" spans="1:43" ht="14.4" customHeight="1" x14ac:dyDescent="0.3">
      <c r="A4920" s="2" t="s">
        <v>3511</v>
      </c>
      <c r="B4920" s="2" t="s">
        <v>3512</v>
      </c>
      <c r="C4920" s="2" t="s">
        <v>644</v>
      </c>
      <c r="D4920" s="2" t="s">
        <v>209</v>
      </c>
      <c r="E4920" s="2" t="s">
        <v>465</v>
      </c>
      <c r="F4920" s="2">
        <v>60</v>
      </c>
      <c r="G4920" s="2" t="s">
        <v>83</v>
      </c>
      <c r="H4920" s="2" t="s">
        <v>205</v>
      </c>
      <c r="I4920" s="2" t="s">
        <v>49</v>
      </c>
      <c r="J4920" s="3">
        <v>45799</v>
      </c>
      <c r="K4920" s="3">
        <v>45801</v>
      </c>
      <c r="L4920" s="2" t="s">
        <v>37</v>
      </c>
      <c r="M4920" s="2" t="s">
        <v>94</v>
      </c>
      <c r="N4920" s="2" t="s">
        <v>488</v>
      </c>
      <c r="O4920" s="4">
        <v>112000</v>
      </c>
      <c r="P4920" s="4">
        <v>31300</v>
      </c>
      <c r="Q4920" s="4">
        <v>80700</v>
      </c>
      <c r="R4920" s="2">
        <v>24</v>
      </c>
      <c r="S4920" s="5">
        <v>8.66</v>
      </c>
      <c r="T4920" s="4">
        <v>3944.88</v>
      </c>
      <c r="U4920" s="2" t="s">
        <v>73</v>
      </c>
      <c r="V4920" s="2" t="s">
        <v>74</v>
      </c>
      <c r="W4920" s="4">
        <v>59173.2</v>
      </c>
      <c r="X4920" s="4">
        <v>35504.04</v>
      </c>
      <c r="Y4920" s="4">
        <v>94677.24</v>
      </c>
      <c r="Z4920" s="2">
        <v>0</v>
      </c>
      <c r="AA4920" s="2" t="s">
        <v>56</v>
      </c>
      <c r="AB4920" s="2" t="s">
        <v>15731</v>
      </c>
      <c r="AC4920" s="2" t="s">
        <v>75</v>
      </c>
      <c r="AD4920" s="2" t="s">
        <v>76</v>
      </c>
      <c r="AE4920" s="5">
        <v>72.05</v>
      </c>
      <c r="AF4920" s="2">
        <v>0</v>
      </c>
      <c r="AG4920" s="2" t="s">
        <v>77</v>
      </c>
      <c r="AH4920" s="2">
        <v>2</v>
      </c>
      <c r="AI4920" s="6" t="str">
        <f t="shared" si="228"/>
        <v>55-64</v>
      </c>
      <c r="AJ4920" s="11">
        <f>YEAR(tbl_LoanData[[#This Row],[Application Date]])</f>
        <v>2025</v>
      </c>
      <c r="AK4920" s="11" t="str">
        <f>TEXT(tbl_LoanData[[#This Row],[Application Date]],"MMMM")</f>
        <v>May</v>
      </c>
      <c r="AL4920" s="12">
        <f>DATE(YEAR(tbl_LoanData[[#This Row],[Application Date]]),MONTH(tbl_LoanData[[#This Row],[Application Date]]),1)</f>
        <v>45778</v>
      </c>
      <c r="AM4920" s="14">
        <f ca="1">IF(AND(tbl_LoanData[[#This Row],[Application Date]]&gt;=EOMONTH(TODAY(),-1)+1,tbl_LoanData[[#This Row],[Application Date]]&lt;=TODAY()),tbl_LoanData[[#This Row],[Loan Amount]],0)</f>
        <v>0</v>
      </c>
      <c r="AN4920" s="14">
        <f>tbl_LoanData[[#This Row],[Amount Paid]]-(Q4920-X4920)</f>
        <v>13977.239999999998</v>
      </c>
      <c r="AO4920" s="14">
        <f>IF(tbl_LoanData[[#This Row],[Application Status]]="Approved",1,0)</f>
        <v>1</v>
      </c>
      <c r="AP4920" s="22" t="str">
        <f t="shared" ca="1" si="229"/>
        <v/>
      </c>
      <c r="AQ4920" s="22" t="str">
        <f t="shared" ca="1" si="230"/>
        <v/>
      </c>
    </row>
    <row r="4921" spans="1:43" ht="14.4" customHeight="1" x14ac:dyDescent="0.3">
      <c r="A4921" s="2" t="s">
        <v>3551</v>
      </c>
      <c r="B4921" s="2" t="s">
        <v>3552</v>
      </c>
      <c r="C4921" s="2" t="s">
        <v>809</v>
      </c>
      <c r="D4921" s="2" t="s">
        <v>67</v>
      </c>
      <c r="E4921" s="2" t="s">
        <v>135</v>
      </c>
      <c r="F4921" s="2">
        <v>31</v>
      </c>
      <c r="G4921" s="2" t="s">
        <v>69</v>
      </c>
      <c r="H4921" s="2" t="s">
        <v>205</v>
      </c>
      <c r="I4921" s="2" t="s">
        <v>49</v>
      </c>
      <c r="J4921" s="3">
        <v>45783</v>
      </c>
      <c r="K4921" s="3">
        <v>45791</v>
      </c>
      <c r="L4921" s="2" t="s">
        <v>40</v>
      </c>
      <c r="M4921" s="2" t="s">
        <v>111</v>
      </c>
      <c r="N4921" s="2" t="s">
        <v>120</v>
      </c>
      <c r="O4921" s="4">
        <v>1356000</v>
      </c>
      <c r="P4921" s="4">
        <v>178900</v>
      </c>
      <c r="Q4921" s="4">
        <v>1177100</v>
      </c>
      <c r="R4921" s="2">
        <v>48</v>
      </c>
      <c r="S4921" s="5">
        <v>10.44</v>
      </c>
      <c r="T4921" s="4">
        <v>34763.69</v>
      </c>
      <c r="U4921" s="2" t="s">
        <v>73</v>
      </c>
      <c r="V4921" s="2" t="s">
        <v>74</v>
      </c>
      <c r="W4921" s="4">
        <v>451927.97</v>
      </c>
      <c r="X4921" s="4">
        <v>1216728.99</v>
      </c>
      <c r="Y4921" s="4">
        <v>1668656.96</v>
      </c>
      <c r="Z4921" s="2">
        <v>64</v>
      </c>
      <c r="AA4921" s="2" t="s">
        <v>59</v>
      </c>
      <c r="AB4921" s="2" t="s">
        <v>15728</v>
      </c>
      <c r="AC4921" s="2" t="s">
        <v>129</v>
      </c>
      <c r="AD4921" s="2" t="s">
        <v>76</v>
      </c>
      <c r="AE4921" s="5">
        <v>86.81</v>
      </c>
      <c r="AF4921" s="2">
        <v>2</v>
      </c>
      <c r="AG4921" s="2" t="s">
        <v>130</v>
      </c>
      <c r="AH4921" s="2">
        <v>8</v>
      </c>
      <c r="AI4921" s="6" t="str">
        <f t="shared" si="228"/>
        <v>25-34</v>
      </c>
      <c r="AJ4921" s="11">
        <f>YEAR(tbl_LoanData[[#This Row],[Application Date]])</f>
        <v>2025</v>
      </c>
      <c r="AK4921" s="11" t="str">
        <f>TEXT(tbl_LoanData[[#This Row],[Application Date]],"MMMM")</f>
        <v>May</v>
      </c>
      <c r="AL4921" s="12">
        <f>DATE(YEAR(tbl_LoanData[[#This Row],[Application Date]]),MONTH(tbl_LoanData[[#This Row],[Application Date]]),1)</f>
        <v>45778</v>
      </c>
      <c r="AM4921" s="14">
        <f ca="1">IF(AND(tbl_LoanData[[#This Row],[Application Date]]&gt;=EOMONTH(TODAY(),-1)+1,tbl_LoanData[[#This Row],[Application Date]]&lt;=TODAY()),tbl_LoanData[[#This Row],[Loan Amount]],0)</f>
        <v>0</v>
      </c>
      <c r="AN4921" s="14">
        <f>tbl_LoanData[[#This Row],[Amount Paid]]-(Q4921-X4921)</f>
        <v>491556.95999999996</v>
      </c>
      <c r="AO4921" s="14">
        <f>IF(tbl_LoanData[[#This Row],[Application Status]]="Approved",1,0)</f>
        <v>1</v>
      </c>
      <c r="AP4921" s="22" t="str">
        <f t="shared" ca="1" si="229"/>
        <v/>
      </c>
      <c r="AQ4921" s="22" t="str">
        <f t="shared" ca="1" si="230"/>
        <v/>
      </c>
    </row>
    <row r="4922" spans="1:43" ht="14.4" customHeight="1" x14ac:dyDescent="0.3">
      <c r="A4922" s="2" t="s">
        <v>3591</v>
      </c>
      <c r="B4922" s="2" t="s">
        <v>3592</v>
      </c>
      <c r="C4922" s="2" t="s">
        <v>223</v>
      </c>
      <c r="D4922" s="2" t="s">
        <v>161</v>
      </c>
      <c r="E4922" s="2" t="s">
        <v>210</v>
      </c>
      <c r="F4922" s="2">
        <v>47</v>
      </c>
      <c r="G4922" s="2" t="s">
        <v>69</v>
      </c>
      <c r="H4922" s="2" t="s">
        <v>273</v>
      </c>
      <c r="I4922" s="2" t="s">
        <v>45</v>
      </c>
      <c r="J4922" s="3">
        <v>45800</v>
      </c>
      <c r="K4922" s="3"/>
      <c r="L4922" s="2" t="s">
        <v>39</v>
      </c>
      <c r="M4922" s="2" t="s">
        <v>85</v>
      </c>
      <c r="N4922" s="2" t="s">
        <v>324</v>
      </c>
      <c r="O4922" s="4">
        <v>2157000</v>
      </c>
      <c r="P4922" s="4">
        <v>286100</v>
      </c>
      <c r="Q4922" s="4">
        <v>1870900</v>
      </c>
      <c r="R4922" s="2">
        <v>36</v>
      </c>
      <c r="S4922" s="5">
        <v>13.8</v>
      </c>
      <c r="T4922" s="4">
        <v>73484.789999999994</v>
      </c>
      <c r="U4922" s="2" t="s">
        <v>96</v>
      </c>
      <c r="V4922" s="2" t="s">
        <v>97</v>
      </c>
      <c r="W4922" s="4">
        <v>0</v>
      </c>
      <c r="X4922" s="4">
        <v>0</v>
      </c>
      <c r="Y4922" s="4">
        <v>2645452.6</v>
      </c>
      <c r="Z4922" s="2">
        <v>0</v>
      </c>
      <c r="AA4922" s="2" t="s">
        <v>97</v>
      </c>
      <c r="AB4922" s="2" t="s">
        <v>15731</v>
      </c>
      <c r="AC4922" s="2" t="s">
        <v>138</v>
      </c>
      <c r="AD4922" s="2" t="s">
        <v>76</v>
      </c>
      <c r="AE4922" s="5">
        <v>86.74</v>
      </c>
      <c r="AF4922" s="2">
        <v>0</v>
      </c>
      <c r="AG4922" s="2" t="s">
        <v>97</v>
      </c>
      <c r="AH4922" s="2"/>
      <c r="AI4922" s="6" t="str">
        <f t="shared" si="228"/>
        <v>45-54</v>
      </c>
      <c r="AJ4922" s="11">
        <f>YEAR(tbl_LoanData[[#This Row],[Application Date]])</f>
        <v>2025</v>
      </c>
      <c r="AK4922" s="11" t="str">
        <f>TEXT(tbl_LoanData[[#This Row],[Application Date]],"MMMM")</f>
        <v>May</v>
      </c>
      <c r="AL4922" s="12">
        <f>DATE(YEAR(tbl_LoanData[[#This Row],[Application Date]]),MONTH(tbl_LoanData[[#This Row],[Application Date]]),1)</f>
        <v>45778</v>
      </c>
      <c r="AM4922" s="14">
        <f ca="1">IF(AND(tbl_LoanData[[#This Row],[Application Date]]&gt;=EOMONTH(TODAY(),-1)+1,tbl_LoanData[[#This Row],[Application Date]]&lt;=TODAY()),tbl_LoanData[[#This Row],[Loan Amount]],0)</f>
        <v>0</v>
      </c>
      <c r="AN4922" s="14">
        <f>tbl_LoanData[[#This Row],[Amount Paid]]-(Q4922-X4922)</f>
        <v>-1870900</v>
      </c>
      <c r="AO4922" s="14">
        <f>IF(tbl_LoanData[[#This Row],[Application Status]]="Approved",1,0)</f>
        <v>0</v>
      </c>
      <c r="AP4922" s="22" t="str">
        <f t="shared" ca="1" si="229"/>
        <v/>
      </c>
      <c r="AQ4922" s="22" t="str">
        <f t="shared" ca="1" si="230"/>
        <v/>
      </c>
    </row>
    <row r="4923" spans="1:43" ht="14.4" customHeight="1" x14ac:dyDescent="0.3">
      <c r="A4923" s="2" t="s">
        <v>3859</v>
      </c>
      <c r="B4923" s="2" t="s">
        <v>3860</v>
      </c>
      <c r="C4923" s="2" t="s">
        <v>368</v>
      </c>
      <c r="D4923" s="2" t="s">
        <v>102</v>
      </c>
      <c r="E4923" s="2" t="s">
        <v>176</v>
      </c>
      <c r="F4923" s="2">
        <v>42</v>
      </c>
      <c r="G4923" s="2" t="s">
        <v>83</v>
      </c>
      <c r="H4923" s="2" t="s">
        <v>166</v>
      </c>
      <c r="I4923" s="2" t="s">
        <v>46</v>
      </c>
      <c r="J4923" s="3">
        <v>45779</v>
      </c>
      <c r="K4923" s="3">
        <v>45795</v>
      </c>
      <c r="L4923" s="2" t="s">
        <v>37</v>
      </c>
      <c r="M4923" s="2" t="s">
        <v>94</v>
      </c>
      <c r="N4923" s="2" t="s">
        <v>436</v>
      </c>
      <c r="O4923" s="4">
        <v>122000</v>
      </c>
      <c r="P4923" s="4">
        <v>29100</v>
      </c>
      <c r="Q4923" s="4">
        <v>92900</v>
      </c>
      <c r="R4923" s="2">
        <v>36</v>
      </c>
      <c r="S4923" s="5">
        <v>8.0500000000000007</v>
      </c>
      <c r="T4923" s="4">
        <v>3203.76</v>
      </c>
      <c r="U4923" s="2" t="s">
        <v>73</v>
      </c>
      <c r="V4923" s="2" t="s">
        <v>74</v>
      </c>
      <c r="W4923" s="4">
        <v>48056.4</v>
      </c>
      <c r="X4923" s="4">
        <v>67278.95</v>
      </c>
      <c r="Y4923" s="4">
        <v>115335.35</v>
      </c>
      <c r="Z4923" s="2">
        <v>0</v>
      </c>
      <c r="AA4923" s="2" t="s">
        <v>56</v>
      </c>
      <c r="AB4923" s="2" t="s">
        <v>15736</v>
      </c>
      <c r="AC4923" s="2" t="s">
        <v>146</v>
      </c>
      <c r="AD4923" s="2" t="s">
        <v>76</v>
      </c>
      <c r="AE4923" s="5">
        <v>76.150000000000006</v>
      </c>
      <c r="AF4923" s="2">
        <v>0</v>
      </c>
      <c r="AG4923" s="2" t="s">
        <v>77</v>
      </c>
      <c r="AH4923" s="2">
        <v>16</v>
      </c>
      <c r="AI4923" s="6" t="str">
        <f t="shared" si="228"/>
        <v>35-44</v>
      </c>
      <c r="AJ4923" s="11">
        <f>YEAR(tbl_LoanData[[#This Row],[Application Date]])</f>
        <v>2025</v>
      </c>
      <c r="AK4923" s="11" t="str">
        <f>TEXT(tbl_LoanData[[#This Row],[Application Date]],"MMMM")</f>
        <v>May</v>
      </c>
      <c r="AL4923" s="12">
        <f>DATE(YEAR(tbl_LoanData[[#This Row],[Application Date]]),MONTH(tbl_LoanData[[#This Row],[Application Date]]),1)</f>
        <v>45778</v>
      </c>
      <c r="AM4923" s="14">
        <f ca="1">IF(AND(tbl_LoanData[[#This Row],[Application Date]]&gt;=EOMONTH(TODAY(),-1)+1,tbl_LoanData[[#This Row],[Application Date]]&lt;=TODAY()),tbl_LoanData[[#This Row],[Loan Amount]],0)</f>
        <v>0</v>
      </c>
      <c r="AN4923" s="14">
        <f>tbl_LoanData[[#This Row],[Amount Paid]]-(Q4923-X4923)</f>
        <v>22435.35</v>
      </c>
      <c r="AO4923" s="14">
        <f>IF(tbl_LoanData[[#This Row],[Application Status]]="Approved",1,0)</f>
        <v>1</v>
      </c>
      <c r="AP4923" s="22" t="str">
        <f t="shared" ca="1" si="229"/>
        <v/>
      </c>
      <c r="AQ4923" s="22" t="str">
        <f t="shared" ca="1" si="230"/>
        <v/>
      </c>
    </row>
    <row r="4924" spans="1:43" ht="14.4" customHeight="1" x14ac:dyDescent="0.3">
      <c r="A4924" s="2" t="s">
        <v>3975</v>
      </c>
      <c r="B4924" s="2" t="s">
        <v>3976</v>
      </c>
      <c r="C4924" s="2" t="s">
        <v>253</v>
      </c>
      <c r="D4924" s="2" t="s">
        <v>268</v>
      </c>
      <c r="E4924" s="2" t="s">
        <v>190</v>
      </c>
      <c r="F4924" s="2">
        <v>60</v>
      </c>
      <c r="G4924" s="2" t="s">
        <v>69</v>
      </c>
      <c r="H4924" s="2" t="s">
        <v>84</v>
      </c>
      <c r="I4924" s="2" t="s">
        <v>45</v>
      </c>
      <c r="J4924" s="3">
        <v>45799</v>
      </c>
      <c r="K4924" s="3">
        <v>45819</v>
      </c>
      <c r="L4924" s="2" t="s">
        <v>40</v>
      </c>
      <c r="M4924" s="2" t="s">
        <v>85</v>
      </c>
      <c r="N4924" s="2" t="s">
        <v>86</v>
      </c>
      <c r="O4924" s="4">
        <v>930000</v>
      </c>
      <c r="P4924" s="4">
        <v>316200</v>
      </c>
      <c r="Q4924" s="4">
        <v>613800</v>
      </c>
      <c r="R4924" s="2">
        <v>48</v>
      </c>
      <c r="S4924" s="5">
        <v>10.41</v>
      </c>
      <c r="T4924" s="4">
        <v>18112.22</v>
      </c>
      <c r="U4924" s="2" t="s">
        <v>73</v>
      </c>
      <c r="V4924" s="2" t="s">
        <v>74</v>
      </c>
      <c r="W4924" s="4">
        <v>253571.08</v>
      </c>
      <c r="X4924" s="4">
        <v>615815.24</v>
      </c>
      <c r="Y4924" s="4">
        <v>869386.32</v>
      </c>
      <c r="Z4924" s="2">
        <v>0</v>
      </c>
      <c r="AA4924" s="2" t="s">
        <v>56</v>
      </c>
      <c r="AB4924" s="2" t="s">
        <v>15732</v>
      </c>
      <c r="AC4924" s="2" t="s">
        <v>146</v>
      </c>
      <c r="AD4924" s="2" t="s">
        <v>76</v>
      </c>
      <c r="AE4924" s="5">
        <v>66</v>
      </c>
      <c r="AF4924" s="2">
        <v>0</v>
      </c>
      <c r="AG4924" s="2" t="s">
        <v>77</v>
      </c>
      <c r="AH4924" s="2">
        <v>20</v>
      </c>
      <c r="AI4924" s="6" t="str">
        <f t="shared" si="228"/>
        <v>55-64</v>
      </c>
      <c r="AJ4924" s="11">
        <f>YEAR(tbl_LoanData[[#This Row],[Application Date]])</f>
        <v>2025</v>
      </c>
      <c r="AK4924" s="11" t="str">
        <f>TEXT(tbl_LoanData[[#This Row],[Application Date]],"MMMM")</f>
        <v>May</v>
      </c>
      <c r="AL4924" s="12">
        <f>DATE(YEAR(tbl_LoanData[[#This Row],[Application Date]]),MONTH(tbl_LoanData[[#This Row],[Application Date]]),1)</f>
        <v>45778</v>
      </c>
      <c r="AM4924" s="14">
        <f ca="1">IF(AND(tbl_LoanData[[#This Row],[Application Date]]&gt;=EOMONTH(TODAY(),-1)+1,tbl_LoanData[[#This Row],[Application Date]]&lt;=TODAY()),tbl_LoanData[[#This Row],[Loan Amount]],0)</f>
        <v>0</v>
      </c>
      <c r="AN4924" s="14">
        <f>tbl_LoanData[[#This Row],[Amount Paid]]-(Q4924-X4924)</f>
        <v>255586.31999999998</v>
      </c>
      <c r="AO4924" s="14">
        <f>IF(tbl_LoanData[[#This Row],[Application Status]]="Approved",1,0)</f>
        <v>1</v>
      </c>
      <c r="AP4924" s="22" t="str">
        <f t="shared" ca="1" si="229"/>
        <v/>
      </c>
      <c r="AQ4924" s="22" t="str">
        <f t="shared" ca="1" si="230"/>
        <v/>
      </c>
    </row>
    <row r="4925" spans="1:43" ht="14.4" customHeight="1" x14ac:dyDescent="0.3">
      <c r="A4925" s="2" t="s">
        <v>4019</v>
      </c>
      <c r="B4925" s="2" t="s">
        <v>4020</v>
      </c>
      <c r="C4925" s="2" t="s">
        <v>432</v>
      </c>
      <c r="D4925" s="2" t="s">
        <v>204</v>
      </c>
      <c r="E4925" s="2" t="s">
        <v>204</v>
      </c>
      <c r="F4925" s="2">
        <v>61</v>
      </c>
      <c r="G4925" s="2" t="s">
        <v>69</v>
      </c>
      <c r="H4925" s="2" t="s">
        <v>126</v>
      </c>
      <c r="I4925" s="2" t="s">
        <v>44</v>
      </c>
      <c r="J4925" s="3">
        <v>45801</v>
      </c>
      <c r="K4925" s="3">
        <v>45805</v>
      </c>
      <c r="L4925" s="2" t="s">
        <v>39</v>
      </c>
      <c r="M4925" s="2" t="s">
        <v>167</v>
      </c>
      <c r="N4925" s="2" t="s">
        <v>168</v>
      </c>
      <c r="O4925" s="4">
        <v>1351000</v>
      </c>
      <c r="P4925" s="4">
        <v>329900</v>
      </c>
      <c r="Q4925" s="4">
        <v>1021100</v>
      </c>
      <c r="R4925" s="2">
        <v>12</v>
      </c>
      <c r="S4925" s="5">
        <v>7.86</v>
      </c>
      <c r="T4925" s="4">
        <v>91779.87</v>
      </c>
      <c r="U4925" s="2" t="s">
        <v>73</v>
      </c>
      <c r="V4925" s="2" t="s">
        <v>33</v>
      </c>
      <c r="W4925" s="4">
        <v>1101358.46</v>
      </c>
      <c r="X4925" s="4">
        <v>0</v>
      </c>
      <c r="Y4925" s="4">
        <v>1101358.46</v>
      </c>
      <c r="Z4925" s="2">
        <v>0</v>
      </c>
      <c r="AA4925" s="2" t="s">
        <v>56</v>
      </c>
      <c r="AB4925" s="2" t="s">
        <v>15729</v>
      </c>
      <c r="AC4925" s="2" t="s">
        <v>138</v>
      </c>
      <c r="AD4925" s="2" t="s">
        <v>76</v>
      </c>
      <c r="AE4925" s="5">
        <v>75.58</v>
      </c>
      <c r="AF4925" s="2">
        <v>0</v>
      </c>
      <c r="AG4925" s="2" t="s">
        <v>77</v>
      </c>
      <c r="AH4925" s="2">
        <v>4</v>
      </c>
      <c r="AI4925" s="6" t="str">
        <f t="shared" si="228"/>
        <v>55-64</v>
      </c>
      <c r="AJ4925" s="11">
        <f>YEAR(tbl_LoanData[[#This Row],[Application Date]])</f>
        <v>2025</v>
      </c>
      <c r="AK4925" s="11" t="str">
        <f>TEXT(tbl_LoanData[[#This Row],[Application Date]],"MMMM")</f>
        <v>May</v>
      </c>
      <c r="AL4925" s="12">
        <f>DATE(YEAR(tbl_LoanData[[#This Row],[Application Date]]),MONTH(tbl_LoanData[[#This Row],[Application Date]]),1)</f>
        <v>45778</v>
      </c>
      <c r="AM4925" s="14">
        <f ca="1">IF(AND(tbl_LoanData[[#This Row],[Application Date]]&gt;=EOMONTH(TODAY(),-1)+1,tbl_LoanData[[#This Row],[Application Date]]&lt;=TODAY()),tbl_LoanData[[#This Row],[Loan Amount]],0)</f>
        <v>0</v>
      </c>
      <c r="AN4925" s="14">
        <f>tbl_LoanData[[#This Row],[Amount Paid]]-(Q4925-X4925)</f>
        <v>80258.459999999963</v>
      </c>
      <c r="AO4925" s="14">
        <f>IF(tbl_LoanData[[#This Row],[Application Status]]="Approved",1,0)</f>
        <v>1</v>
      </c>
      <c r="AP4925" s="22" t="str">
        <f t="shared" ca="1" si="229"/>
        <v/>
      </c>
      <c r="AQ4925" s="22" t="str">
        <f t="shared" ca="1" si="230"/>
        <v/>
      </c>
    </row>
    <row r="4926" spans="1:43" ht="14.4" customHeight="1" x14ac:dyDescent="0.3">
      <c r="A4926" s="2" t="s">
        <v>4185</v>
      </c>
      <c r="B4926" s="2" t="s">
        <v>4186</v>
      </c>
      <c r="C4926" s="2" t="s">
        <v>338</v>
      </c>
      <c r="D4926" s="2" t="s">
        <v>161</v>
      </c>
      <c r="E4926" s="2" t="s">
        <v>190</v>
      </c>
      <c r="F4926" s="2">
        <v>34</v>
      </c>
      <c r="G4926" s="2" t="s">
        <v>83</v>
      </c>
      <c r="H4926" s="2" t="s">
        <v>278</v>
      </c>
      <c r="I4926" s="2" t="s">
        <v>45</v>
      </c>
      <c r="J4926" s="3">
        <v>45800</v>
      </c>
      <c r="K4926" s="3">
        <v>45804</v>
      </c>
      <c r="L4926" s="2" t="s">
        <v>40</v>
      </c>
      <c r="M4926" s="2" t="s">
        <v>111</v>
      </c>
      <c r="N4926" s="2" t="s">
        <v>369</v>
      </c>
      <c r="O4926" s="4">
        <v>1027000</v>
      </c>
      <c r="P4926" s="4">
        <v>309100</v>
      </c>
      <c r="Q4926" s="4">
        <v>717900</v>
      </c>
      <c r="R4926" s="2">
        <v>48</v>
      </c>
      <c r="S4926" s="5">
        <v>12.96</v>
      </c>
      <c r="T4926" s="4">
        <v>22709.57</v>
      </c>
      <c r="U4926" s="2" t="s">
        <v>73</v>
      </c>
      <c r="V4926" s="2" t="s">
        <v>74</v>
      </c>
      <c r="W4926" s="4">
        <v>317933.98</v>
      </c>
      <c r="X4926" s="4">
        <v>772125.38</v>
      </c>
      <c r="Y4926" s="4">
        <v>1090059.3600000001</v>
      </c>
      <c r="Z4926" s="2">
        <v>0</v>
      </c>
      <c r="AA4926" s="2" t="s">
        <v>56</v>
      </c>
      <c r="AB4926" s="2" t="s">
        <v>15727</v>
      </c>
      <c r="AC4926" s="2" t="s">
        <v>138</v>
      </c>
      <c r="AD4926" s="2" t="s">
        <v>76</v>
      </c>
      <c r="AE4926" s="5">
        <v>69.900000000000006</v>
      </c>
      <c r="AF4926" s="2">
        <v>0</v>
      </c>
      <c r="AG4926" s="2" t="s">
        <v>77</v>
      </c>
      <c r="AH4926" s="2">
        <v>4</v>
      </c>
      <c r="AI4926" s="6" t="str">
        <f t="shared" si="228"/>
        <v>25-34</v>
      </c>
      <c r="AJ4926" s="11">
        <f>YEAR(tbl_LoanData[[#This Row],[Application Date]])</f>
        <v>2025</v>
      </c>
      <c r="AK4926" s="11" t="str">
        <f>TEXT(tbl_LoanData[[#This Row],[Application Date]],"MMMM")</f>
        <v>May</v>
      </c>
      <c r="AL4926" s="12">
        <f>DATE(YEAR(tbl_LoanData[[#This Row],[Application Date]]),MONTH(tbl_LoanData[[#This Row],[Application Date]]),1)</f>
        <v>45778</v>
      </c>
      <c r="AM4926" s="14">
        <f ca="1">IF(AND(tbl_LoanData[[#This Row],[Application Date]]&gt;=EOMONTH(TODAY(),-1)+1,tbl_LoanData[[#This Row],[Application Date]]&lt;=TODAY()),tbl_LoanData[[#This Row],[Loan Amount]],0)</f>
        <v>0</v>
      </c>
      <c r="AN4926" s="14">
        <f>tbl_LoanData[[#This Row],[Amount Paid]]-(Q4926-X4926)</f>
        <v>372159.36</v>
      </c>
      <c r="AO4926" s="14">
        <f>IF(tbl_LoanData[[#This Row],[Application Status]]="Approved",1,0)</f>
        <v>1</v>
      </c>
      <c r="AP4926" s="22" t="str">
        <f t="shared" ca="1" si="229"/>
        <v/>
      </c>
      <c r="AQ4926" s="22" t="str">
        <f t="shared" ca="1" si="230"/>
        <v/>
      </c>
    </row>
    <row r="4927" spans="1:43" x14ac:dyDescent="0.3">
      <c r="A4927" s="2" t="s">
        <v>4209</v>
      </c>
      <c r="B4927" s="2" t="s">
        <v>4210</v>
      </c>
      <c r="C4927" s="2" t="s">
        <v>1686</v>
      </c>
      <c r="D4927" s="2" t="s">
        <v>182</v>
      </c>
      <c r="E4927" s="2" t="s">
        <v>447</v>
      </c>
      <c r="F4927" s="2">
        <v>65</v>
      </c>
      <c r="G4927" s="2" t="s">
        <v>83</v>
      </c>
      <c r="H4927" s="2" t="s">
        <v>103</v>
      </c>
      <c r="I4927" s="2" t="s">
        <v>43</v>
      </c>
      <c r="J4927" s="3">
        <v>45789</v>
      </c>
      <c r="K4927" s="3"/>
      <c r="L4927" s="2" t="s">
        <v>37</v>
      </c>
      <c r="M4927" s="2" t="s">
        <v>199</v>
      </c>
      <c r="N4927" s="2" t="s">
        <v>200</v>
      </c>
      <c r="O4927" s="4">
        <v>164000</v>
      </c>
      <c r="P4927" s="4">
        <v>57300</v>
      </c>
      <c r="Q4927" s="4">
        <v>106700</v>
      </c>
      <c r="R4927" s="2">
        <v>48</v>
      </c>
      <c r="S4927" s="5">
        <v>11.33</v>
      </c>
      <c r="T4927" s="4">
        <v>3230.34</v>
      </c>
      <c r="U4927" s="2" t="s">
        <v>113</v>
      </c>
      <c r="V4927" s="2" t="s">
        <v>97</v>
      </c>
      <c r="W4927" s="4">
        <v>0</v>
      </c>
      <c r="X4927" s="4">
        <v>0</v>
      </c>
      <c r="Y4927" s="4">
        <v>155056.44</v>
      </c>
      <c r="Z4927" s="2">
        <v>0</v>
      </c>
      <c r="AA4927" s="2" t="s">
        <v>97</v>
      </c>
      <c r="AB4927" s="2" t="s">
        <v>15727</v>
      </c>
      <c r="AC4927" s="2" t="s">
        <v>129</v>
      </c>
      <c r="AD4927" s="2" t="s">
        <v>76</v>
      </c>
      <c r="AE4927" s="5">
        <v>65.06</v>
      </c>
      <c r="AF4927" s="2">
        <v>0</v>
      </c>
      <c r="AG4927" s="2" t="s">
        <v>97</v>
      </c>
      <c r="AH4927" s="2"/>
      <c r="AI4927" s="6" t="str">
        <f t="shared" si="228"/>
        <v>65+</v>
      </c>
      <c r="AJ4927" s="11">
        <f>YEAR(tbl_LoanData[[#This Row],[Application Date]])</f>
        <v>2025</v>
      </c>
      <c r="AK4927" s="11" t="str">
        <f>TEXT(tbl_LoanData[[#This Row],[Application Date]],"MMMM")</f>
        <v>May</v>
      </c>
      <c r="AL4927" s="12">
        <f>DATE(YEAR(tbl_LoanData[[#This Row],[Application Date]]),MONTH(tbl_LoanData[[#This Row],[Application Date]]),1)</f>
        <v>45778</v>
      </c>
      <c r="AM4927" s="14">
        <f ca="1">IF(AND(tbl_LoanData[[#This Row],[Application Date]]&gt;=EOMONTH(TODAY(),-1)+1,tbl_LoanData[[#This Row],[Application Date]]&lt;=TODAY()),tbl_LoanData[[#This Row],[Loan Amount]],0)</f>
        <v>0</v>
      </c>
      <c r="AN4927" s="14">
        <f>tbl_LoanData[[#This Row],[Amount Paid]]-(Q4927-X4927)</f>
        <v>-106700</v>
      </c>
      <c r="AO4927" s="14">
        <f>IF(tbl_LoanData[[#This Row],[Application Status]]="Approved",1,0)</f>
        <v>0</v>
      </c>
      <c r="AP4927" s="22" t="str">
        <f t="shared" ca="1" si="229"/>
        <v/>
      </c>
      <c r="AQ4927" s="22" t="str">
        <f t="shared" ca="1" si="230"/>
        <v/>
      </c>
    </row>
    <row r="4928" spans="1:43" x14ac:dyDescent="0.3">
      <c r="A4928" s="2" t="s">
        <v>4883</v>
      </c>
      <c r="B4928" s="2" t="s">
        <v>4884</v>
      </c>
      <c r="C4928" s="2" t="s">
        <v>149</v>
      </c>
      <c r="D4928" s="2" t="s">
        <v>101</v>
      </c>
      <c r="E4928" s="2" t="s">
        <v>161</v>
      </c>
      <c r="F4928" s="2">
        <v>34</v>
      </c>
      <c r="G4928" s="2" t="s">
        <v>83</v>
      </c>
      <c r="H4928" s="2" t="s">
        <v>156</v>
      </c>
      <c r="I4928" s="2" t="s">
        <v>45</v>
      </c>
      <c r="J4928" s="3">
        <v>45798</v>
      </c>
      <c r="K4928" s="3">
        <v>45819</v>
      </c>
      <c r="L4928" s="2" t="s">
        <v>36</v>
      </c>
      <c r="M4928" s="2" t="s">
        <v>104</v>
      </c>
      <c r="N4928" s="2" t="s">
        <v>592</v>
      </c>
      <c r="O4928" s="4">
        <v>1003000</v>
      </c>
      <c r="P4928" s="4">
        <v>254700</v>
      </c>
      <c r="Q4928" s="4">
        <v>748300</v>
      </c>
      <c r="R4928" s="2">
        <v>36</v>
      </c>
      <c r="S4928" s="5">
        <v>13.94</v>
      </c>
      <c r="T4928" s="4">
        <v>29478.86</v>
      </c>
      <c r="U4928" s="2" t="s">
        <v>73</v>
      </c>
      <c r="V4928" s="2" t="s">
        <v>74</v>
      </c>
      <c r="W4928" s="4">
        <v>265309.74</v>
      </c>
      <c r="X4928" s="4">
        <v>795929.32</v>
      </c>
      <c r="Y4928" s="4">
        <v>1061239.06</v>
      </c>
      <c r="Z4928" s="2">
        <v>145</v>
      </c>
      <c r="AA4928" s="2" t="s">
        <v>60</v>
      </c>
      <c r="AB4928" s="2" t="s">
        <v>15729</v>
      </c>
      <c r="AC4928" s="2" t="s">
        <v>360</v>
      </c>
      <c r="AD4928" s="2" t="s">
        <v>76</v>
      </c>
      <c r="AE4928" s="5">
        <v>74.61</v>
      </c>
      <c r="AF4928" s="2">
        <v>5</v>
      </c>
      <c r="AG4928" s="2" t="s">
        <v>130</v>
      </c>
      <c r="AH4928" s="2">
        <v>21</v>
      </c>
      <c r="AI4928" s="6" t="str">
        <f t="shared" si="228"/>
        <v>25-34</v>
      </c>
      <c r="AJ4928" s="11">
        <f>YEAR(tbl_LoanData[[#This Row],[Application Date]])</f>
        <v>2025</v>
      </c>
      <c r="AK4928" s="11" t="str">
        <f>TEXT(tbl_LoanData[[#This Row],[Application Date]],"MMMM")</f>
        <v>May</v>
      </c>
      <c r="AL4928" s="12">
        <f>DATE(YEAR(tbl_LoanData[[#This Row],[Application Date]]),MONTH(tbl_LoanData[[#This Row],[Application Date]]),1)</f>
        <v>45778</v>
      </c>
      <c r="AM4928" s="14">
        <f ca="1">IF(AND(tbl_LoanData[[#This Row],[Application Date]]&gt;=EOMONTH(TODAY(),-1)+1,tbl_LoanData[[#This Row],[Application Date]]&lt;=TODAY()),tbl_LoanData[[#This Row],[Loan Amount]],0)</f>
        <v>0</v>
      </c>
      <c r="AN4928" s="14">
        <f>tbl_LoanData[[#This Row],[Amount Paid]]-(Q4928-X4928)</f>
        <v>312939.05999999994</v>
      </c>
      <c r="AO4928" s="14">
        <f>IF(tbl_LoanData[[#This Row],[Application Status]]="Approved",1,0)</f>
        <v>1</v>
      </c>
      <c r="AP4928" s="22" t="str">
        <f t="shared" ca="1" si="229"/>
        <v/>
      </c>
      <c r="AQ4928" s="22" t="str">
        <f t="shared" ca="1" si="230"/>
        <v/>
      </c>
    </row>
    <row r="4929" spans="1:43" x14ac:dyDescent="0.3">
      <c r="A4929" s="2" t="s">
        <v>5233</v>
      </c>
      <c r="B4929" s="2" t="s">
        <v>5234</v>
      </c>
      <c r="C4929" s="2" t="s">
        <v>1573</v>
      </c>
      <c r="D4929" s="2" t="s">
        <v>182</v>
      </c>
      <c r="E4929" s="2" t="s">
        <v>161</v>
      </c>
      <c r="F4929" s="2">
        <v>28</v>
      </c>
      <c r="G4929" s="2" t="s">
        <v>69</v>
      </c>
      <c r="H4929" s="2" t="s">
        <v>228</v>
      </c>
      <c r="I4929" s="2" t="s">
        <v>43</v>
      </c>
      <c r="J4929" s="3">
        <v>45808</v>
      </c>
      <c r="K4929" s="3"/>
      <c r="L4929" s="2" t="s">
        <v>39</v>
      </c>
      <c r="M4929" s="2" t="s">
        <v>127</v>
      </c>
      <c r="N4929" s="2" t="s">
        <v>195</v>
      </c>
      <c r="O4929" s="4">
        <v>2544000</v>
      </c>
      <c r="P4929" s="4">
        <v>692800</v>
      </c>
      <c r="Q4929" s="4">
        <v>1851200</v>
      </c>
      <c r="R4929" s="2">
        <v>48</v>
      </c>
      <c r="S4929" s="5">
        <v>10.89</v>
      </c>
      <c r="T4929" s="4">
        <v>55366.31</v>
      </c>
      <c r="U4929" s="2" t="s">
        <v>96</v>
      </c>
      <c r="V4929" s="2" t="s">
        <v>97</v>
      </c>
      <c r="W4929" s="4">
        <v>0</v>
      </c>
      <c r="X4929" s="4">
        <v>0</v>
      </c>
      <c r="Y4929" s="4">
        <v>2657582.7200000002</v>
      </c>
      <c r="Z4929" s="2">
        <v>0</v>
      </c>
      <c r="AA4929" s="2" t="s">
        <v>97</v>
      </c>
      <c r="AB4929" s="2" t="s">
        <v>15733</v>
      </c>
      <c r="AC4929" s="2" t="s">
        <v>87</v>
      </c>
      <c r="AD4929" s="2" t="s">
        <v>76</v>
      </c>
      <c r="AE4929" s="5">
        <v>72.77</v>
      </c>
      <c r="AF4929" s="2">
        <v>0</v>
      </c>
      <c r="AG4929" s="2" t="s">
        <v>97</v>
      </c>
      <c r="AH4929" s="2"/>
      <c r="AI4929" s="6" t="str">
        <f t="shared" si="228"/>
        <v>25-34</v>
      </c>
      <c r="AJ4929" s="11">
        <f>YEAR(tbl_LoanData[[#This Row],[Application Date]])</f>
        <v>2025</v>
      </c>
      <c r="AK4929" s="11" t="str">
        <f>TEXT(tbl_LoanData[[#This Row],[Application Date]],"MMMM")</f>
        <v>May</v>
      </c>
      <c r="AL4929" s="12">
        <f>DATE(YEAR(tbl_LoanData[[#This Row],[Application Date]]),MONTH(tbl_LoanData[[#This Row],[Application Date]]),1)</f>
        <v>45778</v>
      </c>
      <c r="AM4929" s="14">
        <f ca="1">IF(AND(tbl_LoanData[[#This Row],[Application Date]]&gt;=EOMONTH(TODAY(),-1)+1,tbl_LoanData[[#This Row],[Application Date]]&lt;=TODAY()),tbl_LoanData[[#This Row],[Loan Amount]],0)</f>
        <v>0</v>
      </c>
      <c r="AN4929" s="14">
        <f>tbl_LoanData[[#This Row],[Amount Paid]]-(Q4929-X4929)</f>
        <v>-1851200</v>
      </c>
      <c r="AO4929" s="14">
        <f>IF(tbl_LoanData[[#This Row],[Application Status]]="Approved",1,0)</f>
        <v>0</v>
      </c>
      <c r="AP4929" s="22" t="str">
        <f t="shared" ca="1" si="229"/>
        <v/>
      </c>
      <c r="AQ4929" s="22" t="str">
        <f t="shared" ca="1" si="230"/>
        <v/>
      </c>
    </row>
    <row r="4930" spans="1:43" ht="14.4" customHeight="1" x14ac:dyDescent="0.3">
      <c r="A4930" s="2" t="s">
        <v>5241</v>
      </c>
      <c r="B4930" s="2" t="s">
        <v>5242</v>
      </c>
      <c r="C4930" s="2" t="s">
        <v>809</v>
      </c>
      <c r="D4930" s="2" t="s">
        <v>101</v>
      </c>
      <c r="E4930" s="2" t="s">
        <v>447</v>
      </c>
      <c r="F4930" s="2">
        <v>64</v>
      </c>
      <c r="G4930" s="2" t="s">
        <v>69</v>
      </c>
      <c r="H4930" s="2" t="s">
        <v>285</v>
      </c>
      <c r="I4930" s="2" t="s">
        <v>55</v>
      </c>
      <c r="J4930" s="3">
        <v>45780</v>
      </c>
      <c r="K4930" s="3"/>
      <c r="L4930" s="2" t="s">
        <v>37</v>
      </c>
      <c r="M4930" s="2" t="s">
        <v>199</v>
      </c>
      <c r="N4930" s="2" t="s">
        <v>319</v>
      </c>
      <c r="O4930" s="4">
        <v>87000</v>
      </c>
      <c r="P4930" s="4">
        <v>18500</v>
      </c>
      <c r="Q4930" s="4">
        <v>68500</v>
      </c>
      <c r="R4930" s="2">
        <v>48</v>
      </c>
      <c r="S4930" s="5">
        <v>12.19</v>
      </c>
      <c r="T4930" s="4">
        <v>2122.9299999999998</v>
      </c>
      <c r="U4930" s="2" t="s">
        <v>113</v>
      </c>
      <c r="V4930" s="2" t="s">
        <v>97</v>
      </c>
      <c r="W4930" s="4">
        <v>0</v>
      </c>
      <c r="X4930" s="4">
        <v>0</v>
      </c>
      <c r="Y4930" s="4">
        <v>101900.6</v>
      </c>
      <c r="Z4930" s="2">
        <v>0</v>
      </c>
      <c r="AA4930" s="2" t="s">
        <v>97</v>
      </c>
      <c r="AB4930" s="2" t="s">
        <v>15733</v>
      </c>
      <c r="AC4930" s="2" t="s">
        <v>87</v>
      </c>
      <c r="AD4930" s="2" t="s">
        <v>76</v>
      </c>
      <c r="AE4930" s="5">
        <v>78.739999999999995</v>
      </c>
      <c r="AF4930" s="2">
        <v>0</v>
      </c>
      <c r="AG4930" s="2" t="s">
        <v>97</v>
      </c>
      <c r="AH4930" s="2"/>
      <c r="AI4930" s="6" t="str">
        <f t="shared" ref="AI4930:AI4993" si="231">IF(F4930&lt;25,"18-24",IF(F4930&lt;35,"25-34",IF(F4930&lt;45,"35-44",IF(F4930&lt;55,"45-54",IF(F4930&lt;65,"55-64","65+")))))</f>
        <v>55-64</v>
      </c>
      <c r="AJ4930" s="11">
        <f>YEAR(tbl_LoanData[[#This Row],[Application Date]])</f>
        <v>2025</v>
      </c>
      <c r="AK4930" s="11" t="str">
        <f>TEXT(tbl_LoanData[[#This Row],[Application Date]],"MMMM")</f>
        <v>May</v>
      </c>
      <c r="AL4930" s="12">
        <f>DATE(YEAR(tbl_LoanData[[#This Row],[Application Date]]),MONTH(tbl_LoanData[[#This Row],[Application Date]]),1)</f>
        <v>45778</v>
      </c>
      <c r="AM4930" s="14">
        <f ca="1">IF(AND(tbl_LoanData[[#This Row],[Application Date]]&gt;=EOMONTH(TODAY(),-1)+1,tbl_LoanData[[#This Row],[Application Date]]&lt;=TODAY()),tbl_LoanData[[#This Row],[Loan Amount]],0)</f>
        <v>0</v>
      </c>
      <c r="AN4930" s="14">
        <f>tbl_LoanData[[#This Row],[Amount Paid]]-(Q4930-X4930)</f>
        <v>-68500</v>
      </c>
      <c r="AO4930" s="14">
        <f>IF(tbl_LoanData[[#This Row],[Application Status]]="Approved",1,0)</f>
        <v>0</v>
      </c>
      <c r="AP4930" s="22" t="str">
        <f t="shared" ref="AP4930:AP4993" ca="1" si="232">IF(AND(J4930&gt;=DATE(YEAR(TODAY()),MONTH(TODAY()),1),J4930&lt;=TODAY()),"Current MTD",IF(AND(J4930&gt;=EOMONTH(TODAY(),-2)+1,J4930&lt;=EOMONTH(TODAY(),-1)),"Previous MTD",""))</f>
        <v/>
      </c>
      <c r="AQ4930" s="22" t="str">
        <f t="shared" ref="AQ4930:AQ4993" ca="1" si="233">IF(AND(J4930&gt;=DATE(YEAR(TODAY()),MONTH(TODAY()),1),J4930&lt;=TODAY()),TEXT(DATE(YEAR(TODAY()),MONTH(TODAY()),1),"mmm d")&amp;"–"&amp;DAY(TODAY()),IF(AND(J4930&gt;=EOMONTH(TODAY(),-2)+1,J4930&lt;=EOMONTH(TODAY(),-1)),""&amp;TEXT(EOMONTH(TODAY(),-2)+1,"mmm d")&amp;"–"&amp;DAY(TODAY()),""))</f>
        <v/>
      </c>
    </row>
    <row r="4931" spans="1:43" ht="14.4" customHeight="1" x14ac:dyDescent="0.3">
      <c r="A4931" s="2" t="s">
        <v>5263</v>
      </c>
      <c r="B4931" s="2" t="s">
        <v>5264</v>
      </c>
      <c r="C4931" s="2" t="s">
        <v>868</v>
      </c>
      <c r="D4931" s="2" t="s">
        <v>176</v>
      </c>
      <c r="E4931" s="2" t="s">
        <v>142</v>
      </c>
      <c r="F4931" s="2">
        <v>44</v>
      </c>
      <c r="G4931" s="2" t="s">
        <v>69</v>
      </c>
      <c r="H4931" s="2" t="s">
        <v>278</v>
      </c>
      <c r="I4931" s="2" t="s">
        <v>45</v>
      </c>
      <c r="J4931" s="3">
        <v>45801</v>
      </c>
      <c r="K4931" s="3">
        <v>45818</v>
      </c>
      <c r="L4931" s="2" t="s">
        <v>36</v>
      </c>
      <c r="M4931" s="2" t="s">
        <v>104</v>
      </c>
      <c r="N4931" s="2" t="s">
        <v>105</v>
      </c>
      <c r="O4931" s="4">
        <v>1683000</v>
      </c>
      <c r="P4931" s="4">
        <v>383000</v>
      </c>
      <c r="Q4931" s="4">
        <v>1300000</v>
      </c>
      <c r="R4931" s="2">
        <v>36</v>
      </c>
      <c r="S4931" s="5">
        <v>14.6</v>
      </c>
      <c r="T4931" s="4">
        <v>51927.78</v>
      </c>
      <c r="U4931" s="2" t="s">
        <v>73</v>
      </c>
      <c r="V4931" s="2" t="s">
        <v>74</v>
      </c>
      <c r="W4931" s="4">
        <v>726988.92</v>
      </c>
      <c r="X4931" s="4">
        <v>1142411.08</v>
      </c>
      <c r="Y4931" s="4">
        <v>1869400</v>
      </c>
      <c r="Z4931" s="2">
        <v>0</v>
      </c>
      <c r="AA4931" s="2" t="s">
        <v>56</v>
      </c>
      <c r="AB4931" s="2" t="s">
        <v>15734</v>
      </c>
      <c r="AC4931" s="2" t="s">
        <v>106</v>
      </c>
      <c r="AD4931" s="2" t="s">
        <v>76</v>
      </c>
      <c r="AE4931" s="5">
        <v>77.239999999999995</v>
      </c>
      <c r="AF4931" s="2">
        <v>0</v>
      </c>
      <c r="AG4931" s="2" t="s">
        <v>77</v>
      </c>
      <c r="AH4931" s="2">
        <v>17</v>
      </c>
      <c r="AI4931" s="6" t="str">
        <f t="shared" si="231"/>
        <v>35-44</v>
      </c>
      <c r="AJ4931" s="11">
        <f>YEAR(tbl_LoanData[[#This Row],[Application Date]])</f>
        <v>2025</v>
      </c>
      <c r="AK4931" s="11" t="str">
        <f>TEXT(tbl_LoanData[[#This Row],[Application Date]],"MMMM")</f>
        <v>May</v>
      </c>
      <c r="AL4931" s="12">
        <f>DATE(YEAR(tbl_LoanData[[#This Row],[Application Date]]),MONTH(tbl_LoanData[[#This Row],[Application Date]]),1)</f>
        <v>45778</v>
      </c>
      <c r="AM4931" s="14">
        <f ca="1">IF(AND(tbl_LoanData[[#This Row],[Application Date]]&gt;=EOMONTH(TODAY(),-1)+1,tbl_LoanData[[#This Row],[Application Date]]&lt;=TODAY()),tbl_LoanData[[#This Row],[Loan Amount]],0)</f>
        <v>0</v>
      </c>
      <c r="AN4931" s="14">
        <f>tbl_LoanData[[#This Row],[Amount Paid]]-(Q4931-X4931)</f>
        <v>569400.00000000012</v>
      </c>
      <c r="AO4931" s="14">
        <f>IF(tbl_LoanData[[#This Row],[Application Status]]="Approved",1,0)</f>
        <v>1</v>
      </c>
      <c r="AP4931" s="22" t="str">
        <f t="shared" ca="1" si="232"/>
        <v/>
      </c>
      <c r="AQ4931" s="22" t="str">
        <f t="shared" ca="1" si="233"/>
        <v/>
      </c>
    </row>
    <row r="4932" spans="1:43" ht="14.4" customHeight="1" x14ac:dyDescent="0.3">
      <c r="A4932" s="2" t="s">
        <v>5449</v>
      </c>
      <c r="B4932" s="2" t="s">
        <v>5450</v>
      </c>
      <c r="C4932" s="2" t="s">
        <v>327</v>
      </c>
      <c r="D4932" s="2" t="s">
        <v>118</v>
      </c>
      <c r="E4932" s="2" t="s">
        <v>232</v>
      </c>
      <c r="F4932" s="2">
        <v>59</v>
      </c>
      <c r="G4932" s="2" t="s">
        <v>69</v>
      </c>
      <c r="H4932" s="2" t="s">
        <v>285</v>
      </c>
      <c r="I4932" s="2" t="s">
        <v>55</v>
      </c>
      <c r="J4932" s="3">
        <v>45785</v>
      </c>
      <c r="K4932" s="3">
        <v>45788</v>
      </c>
      <c r="L4932" s="2" t="s">
        <v>40</v>
      </c>
      <c r="M4932" s="2" t="s">
        <v>71</v>
      </c>
      <c r="N4932" s="2" t="s">
        <v>137</v>
      </c>
      <c r="O4932" s="4">
        <v>1542000</v>
      </c>
      <c r="P4932" s="4">
        <v>598300</v>
      </c>
      <c r="Q4932" s="4">
        <v>943700</v>
      </c>
      <c r="R4932" s="2">
        <v>60</v>
      </c>
      <c r="S4932" s="5">
        <v>12.47</v>
      </c>
      <c r="T4932" s="4">
        <v>25534.95</v>
      </c>
      <c r="U4932" s="2" t="s">
        <v>73</v>
      </c>
      <c r="V4932" s="2" t="s">
        <v>74</v>
      </c>
      <c r="W4932" s="4">
        <v>383024.25</v>
      </c>
      <c r="X4932" s="4">
        <v>1149072.7</v>
      </c>
      <c r="Y4932" s="4">
        <v>1532096.95</v>
      </c>
      <c r="Z4932" s="2">
        <v>0</v>
      </c>
      <c r="AA4932" s="2" t="s">
        <v>56</v>
      </c>
      <c r="AB4932" s="2" t="s">
        <v>15731</v>
      </c>
      <c r="AC4932" s="2" t="s">
        <v>129</v>
      </c>
      <c r="AD4932" s="2" t="s">
        <v>76</v>
      </c>
      <c r="AE4932" s="5">
        <v>61.2</v>
      </c>
      <c r="AF4932" s="2">
        <v>0</v>
      </c>
      <c r="AG4932" s="2" t="s">
        <v>77</v>
      </c>
      <c r="AH4932" s="2">
        <v>3</v>
      </c>
      <c r="AI4932" s="6" t="str">
        <f t="shared" si="231"/>
        <v>55-64</v>
      </c>
      <c r="AJ4932" s="11">
        <f>YEAR(tbl_LoanData[[#This Row],[Application Date]])</f>
        <v>2025</v>
      </c>
      <c r="AK4932" s="11" t="str">
        <f>TEXT(tbl_LoanData[[#This Row],[Application Date]],"MMMM")</f>
        <v>May</v>
      </c>
      <c r="AL4932" s="12">
        <f>DATE(YEAR(tbl_LoanData[[#This Row],[Application Date]]),MONTH(tbl_LoanData[[#This Row],[Application Date]]),1)</f>
        <v>45778</v>
      </c>
      <c r="AM4932" s="14">
        <f ca="1">IF(AND(tbl_LoanData[[#This Row],[Application Date]]&gt;=EOMONTH(TODAY(),-1)+1,tbl_LoanData[[#This Row],[Application Date]]&lt;=TODAY()),tbl_LoanData[[#This Row],[Loan Amount]],0)</f>
        <v>0</v>
      </c>
      <c r="AN4932" s="14">
        <f>tbl_LoanData[[#This Row],[Amount Paid]]-(Q4932-X4932)</f>
        <v>588396.94999999995</v>
      </c>
      <c r="AO4932" s="14">
        <f>IF(tbl_LoanData[[#This Row],[Application Status]]="Approved",1,0)</f>
        <v>1</v>
      </c>
      <c r="AP4932" s="22" t="str">
        <f t="shared" ca="1" si="232"/>
        <v/>
      </c>
      <c r="AQ4932" s="22" t="str">
        <f t="shared" ca="1" si="233"/>
        <v/>
      </c>
    </row>
    <row r="4933" spans="1:43" ht="14.4" customHeight="1" x14ac:dyDescent="0.3">
      <c r="A4933" s="2" t="s">
        <v>5511</v>
      </c>
      <c r="B4933" s="2" t="s">
        <v>5512</v>
      </c>
      <c r="C4933" s="2" t="s">
        <v>203</v>
      </c>
      <c r="D4933" s="2" t="s">
        <v>101</v>
      </c>
      <c r="E4933" s="2" t="s">
        <v>142</v>
      </c>
      <c r="F4933" s="2">
        <v>48</v>
      </c>
      <c r="G4933" s="2" t="s">
        <v>69</v>
      </c>
      <c r="H4933" s="2" t="s">
        <v>313</v>
      </c>
      <c r="I4933" s="2" t="s">
        <v>44</v>
      </c>
      <c r="J4933" s="3">
        <v>45786</v>
      </c>
      <c r="K4933" s="3">
        <v>45798</v>
      </c>
      <c r="L4933" s="2" t="s">
        <v>39</v>
      </c>
      <c r="M4933" s="2" t="s">
        <v>167</v>
      </c>
      <c r="N4933" s="2" t="s">
        <v>491</v>
      </c>
      <c r="O4933" s="4">
        <v>2335000</v>
      </c>
      <c r="P4933" s="4">
        <v>879300</v>
      </c>
      <c r="Q4933" s="4">
        <v>1455700</v>
      </c>
      <c r="R4933" s="2">
        <v>24</v>
      </c>
      <c r="S4933" s="5">
        <v>7.65</v>
      </c>
      <c r="T4933" s="4">
        <v>69934.25</v>
      </c>
      <c r="U4933" s="2" t="s">
        <v>73</v>
      </c>
      <c r="V4933" s="2" t="s">
        <v>74</v>
      </c>
      <c r="W4933" s="4">
        <v>1049013.75</v>
      </c>
      <c r="X4933" s="4">
        <v>629408.35</v>
      </c>
      <c r="Y4933" s="4">
        <v>1678422.1</v>
      </c>
      <c r="Z4933" s="2">
        <v>0</v>
      </c>
      <c r="AA4933" s="2" t="s">
        <v>56</v>
      </c>
      <c r="AB4933" s="2" t="s">
        <v>15733</v>
      </c>
      <c r="AC4933" s="2" t="s">
        <v>87</v>
      </c>
      <c r="AD4933" s="2" t="s">
        <v>76</v>
      </c>
      <c r="AE4933" s="5">
        <v>62.34</v>
      </c>
      <c r="AF4933" s="2">
        <v>0</v>
      </c>
      <c r="AG4933" s="2" t="s">
        <v>77</v>
      </c>
      <c r="AH4933" s="2">
        <v>12</v>
      </c>
      <c r="AI4933" s="6" t="str">
        <f t="shared" si="231"/>
        <v>45-54</v>
      </c>
      <c r="AJ4933" s="11">
        <f>YEAR(tbl_LoanData[[#This Row],[Application Date]])</f>
        <v>2025</v>
      </c>
      <c r="AK4933" s="11" t="str">
        <f>TEXT(tbl_LoanData[[#This Row],[Application Date]],"MMMM")</f>
        <v>May</v>
      </c>
      <c r="AL4933" s="12">
        <f>DATE(YEAR(tbl_LoanData[[#This Row],[Application Date]]),MONTH(tbl_LoanData[[#This Row],[Application Date]]),1)</f>
        <v>45778</v>
      </c>
      <c r="AM4933" s="14">
        <f ca="1">IF(AND(tbl_LoanData[[#This Row],[Application Date]]&gt;=EOMONTH(TODAY(),-1)+1,tbl_LoanData[[#This Row],[Application Date]]&lt;=TODAY()),tbl_LoanData[[#This Row],[Loan Amount]],0)</f>
        <v>0</v>
      </c>
      <c r="AN4933" s="14">
        <f>tbl_LoanData[[#This Row],[Amount Paid]]-(Q4933-X4933)</f>
        <v>222722.09999999998</v>
      </c>
      <c r="AO4933" s="14">
        <f>IF(tbl_LoanData[[#This Row],[Application Status]]="Approved",1,0)</f>
        <v>1</v>
      </c>
      <c r="AP4933" s="22" t="str">
        <f t="shared" ca="1" si="232"/>
        <v/>
      </c>
      <c r="AQ4933" s="22" t="str">
        <f t="shared" ca="1" si="233"/>
        <v/>
      </c>
    </row>
    <row r="4934" spans="1:43" ht="14.4" customHeight="1" x14ac:dyDescent="0.3">
      <c r="A4934" s="2" t="s">
        <v>5591</v>
      </c>
      <c r="B4934" s="2" t="s">
        <v>5592</v>
      </c>
      <c r="C4934" s="2" t="s">
        <v>1686</v>
      </c>
      <c r="D4934" s="2" t="s">
        <v>134</v>
      </c>
      <c r="E4934" s="2" t="s">
        <v>385</v>
      </c>
      <c r="F4934" s="2">
        <v>49</v>
      </c>
      <c r="G4934" s="2" t="s">
        <v>83</v>
      </c>
      <c r="H4934" s="2" t="s">
        <v>466</v>
      </c>
      <c r="I4934" s="2" t="s">
        <v>43</v>
      </c>
      <c r="J4934" s="3">
        <v>45804</v>
      </c>
      <c r="K4934" s="3">
        <v>45821</v>
      </c>
      <c r="L4934" s="2" t="s">
        <v>38</v>
      </c>
      <c r="M4934" s="2" t="s">
        <v>71</v>
      </c>
      <c r="N4934" s="2" t="s">
        <v>589</v>
      </c>
      <c r="O4934" s="4">
        <v>1314000</v>
      </c>
      <c r="P4934" s="4">
        <v>500400</v>
      </c>
      <c r="Q4934" s="4">
        <v>813600</v>
      </c>
      <c r="R4934" s="2">
        <v>36</v>
      </c>
      <c r="S4934" s="5">
        <v>12.03</v>
      </c>
      <c r="T4934" s="4">
        <v>30756.34</v>
      </c>
      <c r="U4934" s="2" t="s">
        <v>73</v>
      </c>
      <c r="V4934" s="2" t="s">
        <v>74</v>
      </c>
      <c r="W4934" s="4">
        <v>430588.76</v>
      </c>
      <c r="X4934" s="4">
        <v>676639.48</v>
      </c>
      <c r="Y4934" s="4">
        <v>1107228.24</v>
      </c>
      <c r="Z4934" s="2">
        <v>0</v>
      </c>
      <c r="AA4934" s="2" t="s">
        <v>56</v>
      </c>
      <c r="AB4934" s="2" t="s">
        <v>15735</v>
      </c>
      <c r="AC4934" s="2" t="s">
        <v>129</v>
      </c>
      <c r="AD4934" s="2" t="s">
        <v>76</v>
      </c>
      <c r="AE4934" s="5">
        <v>61.92</v>
      </c>
      <c r="AF4934" s="2">
        <v>0</v>
      </c>
      <c r="AG4934" s="2" t="s">
        <v>77</v>
      </c>
      <c r="AH4934" s="2">
        <v>17</v>
      </c>
      <c r="AI4934" s="6" t="str">
        <f t="shared" si="231"/>
        <v>45-54</v>
      </c>
      <c r="AJ4934" s="11">
        <f>YEAR(tbl_LoanData[[#This Row],[Application Date]])</f>
        <v>2025</v>
      </c>
      <c r="AK4934" s="11" t="str">
        <f>TEXT(tbl_LoanData[[#This Row],[Application Date]],"MMMM")</f>
        <v>May</v>
      </c>
      <c r="AL4934" s="12">
        <f>DATE(YEAR(tbl_LoanData[[#This Row],[Application Date]]),MONTH(tbl_LoanData[[#This Row],[Application Date]]),1)</f>
        <v>45778</v>
      </c>
      <c r="AM4934" s="14">
        <f ca="1">IF(AND(tbl_LoanData[[#This Row],[Application Date]]&gt;=EOMONTH(TODAY(),-1)+1,tbl_LoanData[[#This Row],[Application Date]]&lt;=TODAY()),tbl_LoanData[[#This Row],[Loan Amount]],0)</f>
        <v>0</v>
      </c>
      <c r="AN4934" s="14">
        <f>tbl_LoanData[[#This Row],[Amount Paid]]-(Q4934-X4934)</f>
        <v>293628.24</v>
      </c>
      <c r="AO4934" s="14">
        <f>IF(tbl_LoanData[[#This Row],[Application Status]]="Approved",1,0)</f>
        <v>1</v>
      </c>
      <c r="AP4934" s="22" t="str">
        <f t="shared" ca="1" si="232"/>
        <v/>
      </c>
      <c r="AQ4934" s="22" t="str">
        <f t="shared" ca="1" si="233"/>
        <v/>
      </c>
    </row>
    <row r="4935" spans="1:43" ht="14.4" customHeight="1" x14ac:dyDescent="0.3">
      <c r="A4935" s="2" t="s">
        <v>5663</v>
      </c>
      <c r="B4935" s="2" t="s">
        <v>5664</v>
      </c>
      <c r="C4935" s="2" t="s">
        <v>109</v>
      </c>
      <c r="D4935" s="2" t="s">
        <v>101</v>
      </c>
      <c r="E4935" s="2" t="s">
        <v>210</v>
      </c>
      <c r="F4935" s="2">
        <v>31</v>
      </c>
      <c r="G4935" s="2" t="s">
        <v>83</v>
      </c>
      <c r="H4935" s="2" t="s">
        <v>466</v>
      </c>
      <c r="I4935" s="2" t="s">
        <v>43</v>
      </c>
      <c r="J4935" s="3">
        <v>45784</v>
      </c>
      <c r="K4935" s="3"/>
      <c r="L4935" s="2" t="s">
        <v>39</v>
      </c>
      <c r="M4935" s="2" t="s">
        <v>71</v>
      </c>
      <c r="N4935" s="2" t="s">
        <v>294</v>
      </c>
      <c r="O4935" s="4">
        <v>1971000</v>
      </c>
      <c r="P4935" s="4">
        <v>730300</v>
      </c>
      <c r="Q4935" s="4">
        <v>1240700</v>
      </c>
      <c r="R4935" s="2">
        <v>48</v>
      </c>
      <c r="S4935" s="5">
        <v>9.64</v>
      </c>
      <c r="T4935" s="4">
        <v>35814.870000000003</v>
      </c>
      <c r="U4935" s="2" t="s">
        <v>96</v>
      </c>
      <c r="V4935" s="2" t="s">
        <v>97</v>
      </c>
      <c r="W4935" s="4">
        <v>0</v>
      </c>
      <c r="X4935" s="4">
        <v>0</v>
      </c>
      <c r="Y4935" s="4">
        <v>1719113.92</v>
      </c>
      <c r="Z4935" s="2">
        <v>0</v>
      </c>
      <c r="AA4935" s="2" t="s">
        <v>97</v>
      </c>
      <c r="AB4935" s="2" t="s">
        <v>15734</v>
      </c>
      <c r="AC4935" s="2" t="s">
        <v>87</v>
      </c>
      <c r="AD4935" s="2" t="s">
        <v>76</v>
      </c>
      <c r="AE4935" s="5">
        <v>62.95</v>
      </c>
      <c r="AF4935" s="2">
        <v>0</v>
      </c>
      <c r="AG4935" s="2" t="s">
        <v>97</v>
      </c>
      <c r="AH4935" s="2"/>
      <c r="AI4935" s="6" t="str">
        <f t="shared" si="231"/>
        <v>25-34</v>
      </c>
      <c r="AJ4935" s="11">
        <f>YEAR(tbl_LoanData[[#This Row],[Application Date]])</f>
        <v>2025</v>
      </c>
      <c r="AK4935" s="11" t="str">
        <f>TEXT(tbl_LoanData[[#This Row],[Application Date]],"MMMM")</f>
        <v>May</v>
      </c>
      <c r="AL4935" s="12">
        <f>DATE(YEAR(tbl_LoanData[[#This Row],[Application Date]]),MONTH(tbl_LoanData[[#This Row],[Application Date]]),1)</f>
        <v>45778</v>
      </c>
      <c r="AM4935" s="14">
        <f ca="1">IF(AND(tbl_LoanData[[#This Row],[Application Date]]&gt;=EOMONTH(TODAY(),-1)+1,tbl_LoanData[[#This Row],[Application Date]]&lt;=TODAY()),tbl_LoanData[[#This Row],[Loan Amount]],0)</f>
        <v>0</v>
      </c>
      <c r="AN4935" s="14">
        <f>tbl_LoanData[[#This Row],[Amount Paid]]-(Q4935-X4935)</f>
        <v>-1240700</v>
      </c>
      <c r="AO4935" s="14">
        <f>IF(tbl_LoanData[[#This Row],[Application Status]]="Approved",1,0)</f>
        <v>0</v>
      </c>
      <c r="AP4935" s="22" t="str">
        <f t="shared" ca="1" si="232"/>
        <v/>
      </c>
      <c r="AQ4935" s="22" t="str">
        <f t="shared" ca="1" si="233"/>
        <v/>
      </c>
    </row>
    <row r="4936" spans="1:43" ht="14.4" customHeight="1" x14ac:dyDescent="0.3">
      <c r="A4936" s="2" t="s">
        <v>5685</v>
      </c>
      <c r="B4936" s="2" t="s">
        <v>5686</v>
      </c>
      <c r="C4936" s="2" t="s">
        <v>90</v>
      </c>
      <c r="D4936" s="2" t="s">
        <v>101</v>
      </c>
      <c r="E4936" s="2" t="s">
        <v>82</v>
      </c>
      <c r="F4936" s="2">
        <v>56</v>
      </c>
      <c r="G4936" s="2" t="s">
        <v>69</v>
      </c>
      <c r="H4936" s="2" t="s">
        <v>93</v>
      </c>
      <c r="I4936" s="2" t="s">
        <v>50</v>
      </c>
      <c r="J4936" s="3">
        <v>45778</v>
      </c>
      <c r="K4936" s="3">
        <v>45783</v>
      </c>
      <c r="L4936" s="2" t="s">
        <v>39</v>
      </c>
      <c r="M4936" s="2" t="s">
        <v>167</v>
      </c>
      <c r="N4936" s="2" t="s">
        <v>168</v>
      </c>
      <c r="O4936" s="4">
        <v>2540000</v>
      </c>
      <c r="P4936" s="4">
        <v>468900</v>
      </c>
      <c r="Q4936" s="4">
        <v>2071100</v>
      </c>
      <c r="R4936" s="2">
        <v>24</v>
      </c>
      <c r="S4936" s="5">
        <v>13.98</v>
      </c>
      <c r="T4936" s="4">
        <v>110424.15</v>
      </c>
      <c r="U4936" s="2" t="s">
        <v>73</v>
      </c>
      <c r="V4936" s="2" t="s">
        <v>74</v>
      </c>
      <c r="W4936" s="4">
        <v>1656362.25</v>
      </c>
      <c r="X4936" s="4">
        <v>993817.31</v>
      </c>
      <c r="Y4936" s="4">
        <v>2650179.56</v>
      </c>
      <c r="Z4936" s="2">
        <v>0</v>
      </c>
      <c r="AA4936" s="2" t="s">
        <v>56</v>
      </c>
      <c r="AB4936" s="2" t="s">
        <v>15736</v>
      </c>
      <c r="AC4936" s="2" t="s">
        <v>75</v>
      </c>
      <c r="AD4936" s="2" t="s">
        <v>76</v>
      </c>
      <c r="AE4936" s="5">
        <v>81.540000000000006</v>
      </c>
      <c r="AF4936" s="2">
        <v>0</v>
      </c>
      <c r="AG4936" s="2" t="s">
        <v>77</v>
      </c>
      <c r="AH4936" s="2">
        <v>5</v>
      </c>
      <c r="AI4936" s="6" t="str">
        <f t="shared" si="231"/>
        <v>55-64</v>
      </c>
      <c r="AJ4936" s="11">
        <f>YEAR(tbl_LoanData[[#This Row],[Application Date]])</f>
        <v>2025</v>
      </c>
      <c r="AK4936" s="11" t="str">
        <f>TEXT(tbl_LoanData[[#This Row],[Application Date]],"MMMM")</f>
        <v>May</v>
      </c>
      <c r="AL4936" s="12">
        <f>DATE(YEAR(tbl_LoanData[[#This Row],[Application Date]]),MONTH(tbl_LoanData[[#This Row],[Application Date]]),1)</f>
        <v>45778</v>
      </c>
      <c r="AM4936" s="14">
        <f ca="1">IF(AND(tbl_LoanData[[#This Row],[Application Date]]&gt;=EOMONTH(TODAY(),-1)+1,tbl_LoanData[[#This Row],[Application Date]]&lt;=TODAY()),tbl_LoanData[[#This Row],[Loan Amount]],0)</f>
        <v>0</v>
      </c>
      <c r="AN4936" s="14">
        <f>tbl_LoanData[[#This Row],[Amount Paid]]-(Q4936-X4936)</f>
        <v>579079.56000000006</v>
      </c>
      <c r="AO4936" s="14">
        <f>IF(tbl_LoanData[[#This Row],[Application Status]]="Approved",1,0)</f>
        <v>1</v>
      </c>
      <c r="AP4936" s="22" t="str">
        <f t="shared" ca="1" si="232"/>
        <v/>
      </c>
      <c r="AQ4936" s="22" t="str">
        <f t="shared" ca="1" si="233"/>
        <v/>
      </c>
    </row>
    <row r="4937" spans="1:43" ht="14.4" customHeight="1" x14ac:dyDescent="0.3">
      <c r="A4937" s="2" t="s">
        <v>5833</v>
      </c>
      <c r="B4937" s="2" t="s">
        <v>5834</v>
      </c>
      <c r="C4937" s="2" t="s">
        <v>171</v>
      </c>
      <c r="D4937" s="2" t="s">
        <v>81</v>
      </c>
      <c r="E4937" s="2" t="s">
        <v>540</v>
      </c>
      <c r="F4937" s="2">
        <v>23</v>
      </c>
      <c r="G4937" s="2" t="s">
        <v>69</v>
      </c>
      <c r="H4937" s="2" t="s">
        <v>143</v>
      </c>
      <c r="I4937" s="2" t="s">
        <v>46</v>
      </c>
      <c r="J4937" s="3">
        <v>45787</v>
      </c>
      <c r="K4937" s="3">
        <v>45799</v>
      </c>
      <c r="L4937" s="2" t="s">
        <v>39</v>
      </c>
      <c r="M4937" s="2" t="s">
        <v>94</v>
      </c>
      <c r="N4937" s="2" t="s">
        <v>365</v>
      </c>
      <c r="O4937" s="4">
        <v>2525000</v>
      </c>
      <c r="P4937" s="4">
        <v>830900</v>
      </c>
      <c r="Q4937" s="4">
        <v>1694100</v>
      </c>
      <c r="R4937" s="2">
        <v>12</v>
      </c>
      <c r="S4937" s="5">
        <v>9.18</v>
      </c>
      <c r="T4937" s="4">
        <v>154134.85999999999</v>
      </c>
      <c r="U4937" s="2" t="s">
        <v>73</v>
      </c>
      <c r="V4937" s="2" t="s">
        <v>33</v>
      </c>
      <c r="W4937" s="4">
        <v>1849618.38</v>
      </c>
      <c r="X4937" s="4">
        <v>0</v>
      </c>
      <c r="Y4937" s="4">
        <v>1849618.38</v>
      </c>
      <c r="Z4937" s="2">
        <v>0</v>
      </c>
      <c r="AA4937" s="2" t="s">
        <v>56</v>
      </c>
      <c r="AB4937" s="2" t="s">
        <v>15730</v>
      </c>
      <c r="AC4937" s="2" t="s">
        <v>360</v>
      </c>
      <c r="AD4937" s="2" t="s">
        <v>76</v>
      </c>
      <c r="AE4937" s="5">
        <v>67.09</v>
      </c>
      <c r="AF4937" s="2">
        <v>0</v>
      </c>
      <c r="AG4937" s="2" t="s">
        <v>77</v>
      </c>
      <c r="AH4937" s="2">
        <v>12</v>
      </c>
      <c r="AI4937" s="6" t="str">
        <f t="shared" si="231"/>
        <v>18-24</v>
      </c>
      <c r="AJ4937" s="11">
        <f>YEAR(tbl_LoanData[[#This Row],[Application Date]])</f>
        <v>2025</v>
      </c>
      <c r="AK4937" s="11" t="str">
        <f>TEXT(tbl_LoanData[[#This Row],[Application Date]],"MMMM")</f>
        <v>May</v>
      </c>
      <c r="AL4937" s="12">
        <f>DATE(YEAR(tbl_LoanData[[#This Row],[Application Date]]),MONTH(tbl_LoanData[[#This Row],[Application Date]]),1)</f>
        <v>45778</v>
      </c>
      <c r="AM4937" s="14">
        <f ca="1">IF(AND(tbl_LoanData[[#This Row],[Application Date]]&gt;=EOMONTH(TODAY(),-1)+1,tbl_LoanData[[#This Row],[Application Date]]&lt;=TODAY()),tbl_LoanData[[#This Row],[Loan Amount]],0)</f>
        <v>0</v>
      </c>
      <c r="AN4937" s="14">
        <f>tbl_LoanData[[#This Row],[Amount Paid]]-(Q4937-X4937)</f>
        <v>155518.37999999989</v>
      </c>
      <c r="AO4937" s="14">
        <f>IF(tbl_LoanData[[#This Row],[Application Status]]="Approved",1,0)</f>
        <v>1</v>
      </c>
      <c r="AP4937" s="22" t="str">
        <f t="shared" ca="1" si="232"/>
        <v/>
      </c>
      <c r="AQ4937" s="22" t="str">
        <f t="shared" ca="1" si="233"/>
        <v/>
      </c>
    </row>
    <row r="4938" spans="1:43" ht="14.4" customHeight="1" x14ac:dyDescent="0.3">
      <c r="A4938" s="2" t="s">
        <v>5957</v>
      </c>
      <c r="B4938" s="2" t="s">
        <v>5958</v>
      </c>
      <c r="C4938" s="2" t="s">
        <v>533</v>
      </c>
      <c r="D4938" s="2" t="s">
        <v>254</v>
      </c>
      <c r="E4938" s="2" t="s">
        <v>402</v>
      </c>
      <c r="F4938" s="2">
        <v>24</v>
      </c>
      <c r="G4938" s="2" t="s">
        <v>83</v>
      </c>
      <c r="H4938" s="2" t="s">
        <v>256</v>
      </c>
      <c r="I4938" s="2" t="s">
        <v>43</v>
      </c>
      <c r="J4938" s="3">
        <v>45790</v>
      </c>
      <c r="K4938" s="3">
        <v>45807</v>
      </c>
      <c r="L4938" s="2" t="s">
        <v>39</v>
      </c>
      <c r="M4938" s="2" t="s">
        <v>167</v>
      </c>
      <c r="N4938" s="2" t="s">
        <v>491</v>
      </c>
      <c r="O4938" s="4">
        <v>1673000</v>
      </c>
      <c r="P4938" s="4">
        <v>272400</v>
      </c>
      <c r="Q4938" s="4">
        <v>1400600</v>
      </c>
      <c r="R4938" s="2">
        <v>24</v>
      </c>
      <c r="S4938" s="5">
        <v>11.59</v>
      </c>
      <c r="T4938" s="4">
        <v>71885.8</v>
      </c>
      <c r="U4938" s="2" t="s">
        <v>73</v>
      </c>
      <c r="V4938" s="2" t="s">
        <v>74</v>
      </c>
      <c r="W4938" s="4">
        <v>790743.8</v>
      </c>
      <c r="X4938" s="4">
        <v>934515.28</v>
      </c>
      <c r="Y4938" s="4">
        <v>1725259.08</v>
      </c>
      <c r="Z4938" s="2">
        <v>90</v>
      </c>
      <c r="AA4938" s="2" t="s">
        <v>59</v>
      </c>
      <c r="AB4938" s="2" t="s">
        <v>15727</v>
      </c>
      <c r="AC4938" s="2" t="s">
        <v>87</v>
      </c>
      <c r="AD4938" s="2" t="s">
        <v>76</v>
      </c>
      <c r="AE4938" s="5">
        <v>83.72</v>
      </c>
      <c r="AF4938" s="2">
        <v>3</v>
      </c>
      <c r="AG4938" s="2" t="s">
        <v>130</v>
      </c>
      <c r="AH4938" s="2">
        <v>17</v>
      </c>
      <c r="AI4938" s="6" t="str">
        <f t="shared" si="231"/>
        <v>18-24</v>
      </c>
      <c r="AJ4938" s="11">
        <f>YEAR(tbl_LoanData[[#This Row],[Application Date]])</f>
        <v>2025</v>
      </c>
      <c r="AK4938" s="11" t="str">
        <f>TEXT(tbl_LoanData[[#This Row],[Application Date]],"MMMM")</f>
        <v>May</v>
      </c>
      <c r="AL4938" s="12">
        <f>DATE(YEAR(tbl_LoanData[[#This Row],[Application Date]]),MONTH(tbl_LoanData[[#This Row],[Application Date]]),1)</f>
        <v>45778</v>
      </c>
      <c r="AM4938" s="14">
        <f ca="1">IF(AND(tbl_LoanData[[#This Row],[Application Date]]&gt;=EOMONTH(TODAY(),-1)+1,tbl_LoanData[[#This Row],[Application Date]]&lt;=TODAY()),tbl_LoanData[[#This Row],[Loan Amount]],0)</f>
        <v>0</v>
      </c>
      <c r="AN4938" s="14">
        <f>tbl_LoanData[[#This Row],[Amount Paid]]-(Q4938-X4938)</f>
        <v>324659.08000000007</v>
      </c>
      <c r="AO4938" s="14">
        <f>IF(tbl_LoanData[[#This Row],[Application Status]]="Approved",1,0)</f>
        <v>1</v>
      </c>
      <c r="AP4938" s="22" t="str">
        <f t="shared" ca="1" si="232"/>
        <v/>
      </c>
      <c r="AQ4938" s="22" t="str">
        <f t="shared" ca="1" si="233"/>
        <v/>
      </c>
    </row>
    <row r="4939" spans="1:43" ht="14.4" customHeight="1" x14ac:dyDescent="0.3">
      <c r="A4939" s="2" t="s">
        <v>6159</v>
      </c>
      <c r="B4939" s="2" t="s">
        <v>6160</v>
      </c>
      <c r="C4939" s="2" t="s">
        <v>142</v>
      </c>
      <c r="D4939" s="2" t="s">
        <v>134</v>
      </c>
      <c r="E4939" s="2" t="s">
        <v>255</v>
      </c>
      <c r="F4939" s="2">
        <v>46</v>
      </c>
      <c r="G4939" s="2" t="s">
        <v>83</v>
      </c>
      <c r="H4939" s="2" t="s">
        <v>156</v>
      </c>
      <c r="I4939" s="2" t="s">
        <v>45</v>
      </c>
      <c r="J4939" s="3">
        <v>45791</v>
      </c>
      <c r="K4939" s="3">
        <v>45793</v>
      </c>
      <c r="L4939" s="2" t="s">
        <v>40</v>
      </c>
      <c r="M4939" s="2" t="s">
        <v>111</v>
      </c>
      <c r="N4939" s="2" t="s">
        <v>120</v>
      </c>
      <c r="O4939" s="4">
        <v>1283000</v>
      </c>
      <c r="P4939" s="4">
        <v>323700</v>
      </c>
      <c r="Q4939" s="4">
        <v>959300</v>
      </c>
      <c r="R4939" s="2">
        <v>36</v>
      </c>
      <c r="S4939" s="5">
        <v>7.16</v>
      </c>
      <c r="T4939" s="4">
        <v>32371.05</v>
      </c>
      <c r="U4939" s="2" t="s">
        <v>73</v>
      </c>
      <c r="V4939" s="2" t="s">
        <v>74</v>
      </c>
      <c r="W4939" s="4">
        <v>485565.75</v>
      </c>
      <c r="X4939" s="4">
        <v>679791.89</v>
      </c>
      <c r="Y4939" s="4">
        <v>1165357.6399999999</v>
      </c>
      <c r="Z4939" s="2">
        <v>0</v>
      </c>
      <c r="AA4939" s="2" t="s">
        <v>56</v>
      </c>
      <c r="AB4939" s="2" t="s">
        <v>15729</v>
      </c>
      <c r="AC4939" s="2" t="s">
        <v>138</v>
      </c>
      <c r="AD4939" s="2" t="s">
        <v>76</v>
      </c>
      <c r="AE4939" s="5">
        <v>74.77</v>
      </c>
      <c r="AF4939" s="2">
        <v>0</v>
      </c>
      <c r="AG4939" s="2" t="s">
        <v>77</v>
      </c>
      <c r="AH4939" s="2">
        <v>2</v>
      </c>
      <c r="AI4939" s="6" t="str">
        <f t="shared" si="231"/>
        <v>45-54</v>
      </c>
      <c r="AJ4939" s="11">
        <f>YEAR(tbl_LoanData[[#This Row],[Application Date]])</f>
        <v>2025</v>
      </c>
      <c r="AK4939" s="11" t="str">
        <f>TEXT(tbl_LoanData[[#This Row],[Application Date]],"MMMM")</f>
        <v>May</v>
      </c>
      <c r="AL4939" s="12">
        <f>DATE(YEAR(tbl_LoanData[[#This Row],[Application Date]]),MONTH(tbl_LoanData[[#This Row],[Application Date]]),1)</f>
        <v>45778</v>
      </c>
      <c r="AM4939" s="14">
        <f ca="1">IF(AND(tbl_LoanData[[#This Row],[Application Date]]&gt;=EOMONTH(TODAY(),-1)+1,tbl_LoanData[[#This Row],[Application Date]]&lt;=TODAY()),tbl_LoanData[[#This Row],[Loan Amount]],0)</f>
        <v>0</v>
      </c>
      <c r="AN4939" s="14">
        <f>tbl_LoanData[[#This Row],[Amount Paid]]-(Q4939-X4939)</f>
        <v>206057.64</v>
      </c>
      <c r="AO4939" s="14">
        <f>IF(tbl_LoanData[[#This Row],[Application Status]]="Approved",1,0)</f>
        <v>1</v>
      </c>
      <c r="AP4939" s="22" t="str">
        <f t="shared" ca="1" si="232"/>
        <v/>
      </c>
      <c r="AQ4939" s="22" t="str">
        <f t="shared" ca="1" si="233"/>
        <v/>
      </c>
    </row>
    <row r="4940" spans="1:43" ht="14.4" customHeight="1" x14ac:dyDescent="0.3">
      <c r="A4940" s="2" t="s">
        <v>6163</v>
      </c>
      <c r="B4940" s="2" t="s">
        <v>6164</v>
      </c>
      <c r="C4940" s="2" t="s">
        <v>289</v>
      </c>
      <c r="D4940" s="2" t="s">
        <v>102</v>
      </c>
      <c r="E4940" s="2" t="s">
        <v>255</v>
      </c>
      <c r="F4940" s="2">
        <v>31</v>
      </c>
      <c r="G4940" s="2" t="s">
        <v>69</v>
      </c>
      <c r="H4940" s="2" t="s">
        <v>265</v>
      </c>
      <c r="I4940" s="2" t="s">
        <v>44</v>
      </c>
      <c r="J4940" s="3">
        <v>45802</v>
      </c>
      <c r="K4940" s="3">
        <v>45821</v>
      </c>
      <c r="L4940" s="2" t="s">
        <v>37</v>
      </c>
      <c r="M4940" s="2" t="s">
        <v>94</v>
      </c>
      <c r="N4940" s="2" t="s">
        <v>436</v>
      </c>
      <c r="O4940" s="4">
        <v>140000</v>
      </c>
      <c r="P4940" s="4">
        <v>43600</v>
      </c>
      <c r="Q4940" s="4">
        <v>96400</v>
      </c>
      <c r="R4940" s="2">
        <v>36</v>
      </c>
      <c r="S4940" s="5">
        <v>11.63</v>
      </c>
      <c r="T4940" s="4">
        <v>3612.05</v>
      </c>
      <c r="U4940" s="2" t="s">
        <v>73</v>
      </c>
      <c r="V4940" s="2" t="s">
        <v>74</v>
      </c>
      <c r="W4940" s="4">
        <v>39732.550000000003</v>
      </c>
      <c r="X4940" s="4">
        <v>90301.41</v>
      </c>
      <c r="Y4940" s="4">
        <v>130033.96</v>
      </c>
      <c r="Z4940" s="2">
        <v>93</v>
      </c>
      <c r="AA4940" s="2" t="s">
        <v>60</v>
      </c>
      <c r="AB4940" s="2" t="s">
        <v>15735</v>
      </c>
      <c r="AC4940" s="2" t="s">
        <v>87</v>
      </c>
      <c r="AD4940" s="2" t="s">
        <v>76</v>
      </c>
      <c r="AE4940" s="5">
        <v>68.86</v>
      </c>
      <c r="AF4940" s="2">
        <v>3</v>
      </c>
      <c r="AG4940" s="2" t="s">
        <v>130</v>
      </c>
      <c r="AH4940" s="2">
        <v>19</v>
      </c>
      <c r="AI4940" s="6" t="str">
        <f t="shared" si="231"/>
        <v>25-34</v>
      </c>
      <c r="AJ4940" s="11">
        <f>YEAR(tbl_LoanData[[#This Row],[Application Date]])</f>
        <v>2025</v>
      </c>
      <c r="AK4940" s="11" t="str">
        <f>TEXT(tbl_LoanData[[#This Row],[Application Date]],"MMMM")</f>
        <v>May</v>
      </c>
      <c r="AL4940" s="12">
        <f>DATE(YEAR(tbl_LoanData[[#This Row],[Application Date]]),MONTH(tbl_LoanData[[#This Row],[Application Date]]),1)</f>
        <v>45778</v>
      </c>
      <c r="AM4940" s="14">
        <f ca="1">IF(AND(tbl_LoanData[[#This Row],[Application Date]]&gt;=EOMONTH(TODAY(),-1)+1,tbl_LoanData[[#This Row],[Application Date]]&lt;=TODAY()),tbl_LoanData[[#This Row],[Loan Amount]],0)</f>
        <v>0</v>
      </c>
      <c r="AN4940" s="14">
        <f>tbl_LoanData[[#This Row],[Amount Paid]]-(Q4940-X4940)</f>
        <v>33633.960000000006</v>
      </c>
      <c r="AO4940" s="14">
        <f>IF(tbl_LoanData[[#This Row],[Application Status]]="Approved",1,0)</f>
        <v>1</v>
      </c>
      <c r="AP4940" s="22" t="str">
        <f t="shared" ca="1" si="232"/>
        <v/>
      </c>
      <c r="AQ4940" s="22" t="str">
        <f t="shared" ca="1" si="233"/>
        <v/>
      </c>
    </row>
    <row r="4941" spans="1:43" x14ac:dyDescent="0.3">
      <c r="A4941" s="2" t="s">
        <v>6263</v>
      </c>
      <c r="B4941" s="2" t="s">
        <v>6264</v>
      </c>
      <c r="C4941" s="2" t="s">
        <v>413</v>
      </c>
      <c r="D4941" s="2" t="s">
        <v>118</v>
      </c>
      <c r="E4941" s="2" t="s">
        <v>134</v>
      </c>
      <c r="F4941" s="2">
        <v>48</v>
      </c>
      <c r="G4941" s="2" t="s">
        <v>83</v>
      </c>
      <c r="H4941" s="2" t="s">
        <v>516</v>
      </c>
      <c r="I4941" s="2" t="s">
        <v>53</v>
      </c>
      <c r="J4941" s="3">
        <v>45806</v>
      </c>
      <c r="K4941" s="3">
        <v>45813</v>
      </c>
      <c r="L4941" s="2" t="s">
        <v>40</v>
      </c>
      <c r="M4941" s="2" t="s">
        <v>111</v>
      </c>
      <c r="N4941" s="2" t="s">
        <v>369</v>
      </c>
      <c r="O4941" s="4">
        <v>1524000</v>
      </c>
      <c r="P4941" s="4">
        <v>374900</v>
      </c>
      <c r="Q4941" s="4">
        <v>1149100</v>
      </c>
      <c r="R4941" s="2">
        <v>60</v>
      </c>
      <c r="S4941" s="5">
        <v>5.96</v>
      </c>
      <c r="T4941" s="4">
        <v>24858.86</v>
      </c>
      <c r="U4941" s="2" t="s">
        <v>73</v>
      </c>
      <c r="V4941" s="2" t="s">
        <v>74</v>
      </c>
      <c r="W4941" s="4">
        <v>323165.18</v>
      </c>
      <c r="X4941" s="4">
        <v>1168366.6200000001</v>
      </c>
      <c r="Y4941" s="4">
        <v>1491531.8</v>
      </c>
      <c r="Z4941" s="2">
        <v>32</v>
      </c>
      <c r="AA4941" s="2" t="s">
        <v>58</v>
      </c>
      <c r="AB4941" s="2" t="s">
        <v>15731</v>
      </c>
      <c r="AC4941" s="2" t="s">
        <v>129</v>
      </c>
      <c r="AD4941" s="2" t="s">
        <v>76</v>
      </c>
      <c r="AE4941" s="5">
        <v>75.400000000000006</v>
      </c>
      <c r="AF4941" s="2">
        <v>1</v>
      </c>
      <c r="AG4941" s="2" t="s">
        <v>15718</v>
      </c>
      <c r="AH4941" s="2">
        <v>7</v>
      </c>
      <c r="AI4941" s="6" t="str">
        <f t="shared" si="231"/>
        <v>45-54</v>
      </c>
      <c r="AJ4941" s="11">
        <f>YEAR(tbl_LoanData[[#This Row],[Application Date]])</f>
        <v>2025</v>
      </c>
      <c r="AK4941" s="11" t="str">
        <f>TEXT(tbl_LoanData[[#This Row],[Application Date]],"MMMM")</f>
        <v>May</v>
      </c>
      <c r="AL4941" s="12">
        <f>DATE(YEAR(tbl_LoanData[[#This Row],[Application Date]]),MONTH(tbl_LoanData[[#This Row],[Application Date]]),1)</f>
        <v>45778</v>
      </c>
      <c r="AM4941" s="14">
        <f ca="1">IF(AND(tbl_LoanData[[#This Row],[Application Date]]&gt;=EOMONTH(TODAY(),-1)+1,tbl_LoanData[[#This Row],[Application Date]]&lt;=TODAY()),tbl_LoanData[[#This Row],[Loan Amount]],0)</f>
        <v>0</v>
      </c>
      <c r="AN4941" s="14">
        <f>tbl_LoanData[[#This Row],[Amount Paid]]-(Q4941-X4941)</f>
        <v>342431.8000000001</v>
      </c>
      <c r="AO4941" s="14">
        <f>IF(tbl_LoanData[[#This Row],[Application Status]]="Approved",1,0)</f>
        <v>1</v>
      </c>
      <c r="AP4941" s="22" t="str">
        <f t="shared" ca="1" si="232"/>
        <v/>
      </c>
      <c r="AQ4941" s="22" t="str">
        <f t="shared" ca="1" si="233"/>
        <v/>
      </c>
    </row>
    <row r="4942" spans="1:43" ht="14.4" customHeight="1" x14ac:dyDescent="0.3">
      <c r="A4942" s="2" t="s">
        <v>6393</v>
      </c>
      <c r="B4942" s="2" t="s">
        <v>6394</v>
      </c>
      <c r="C4942" s="2" t="s">
        <v>338</v>
      </c>
      <c r="D4942" s="2" t="s">
        <v>254</v>
      </c>
      <c r="E4942" s="2" t="s">
        <v>540</v>
      </c>
      <c r="F4942" s="2">
        <v>59</v>
      </c>
      <c r="G4942" s="2" t="s">
        <v>83</v>
      </c>
      <c r="H4942" s="2" t="s">
        <v>516</v>
      </c>
      <c r="I4942" s="2" t="s">
        <v>53</v>
      </c>
      <c r="J4942" s="3">
        <v>45801</v>
      </c>
      <c r="K4942" s="3">
        <v>45819</v>
      </c>
      <c r="L4942" s="2" t="s">
        <v>39</v>
      </c>
      <c r="M4942" s="2" t="s">
        <v>85</v>
      </c>
      <c r="N4942" s="2" t="s">
        <v>178</v>
      </c>
      <c r="O4942" s="4">
        <v>2234000</v>
      </c>
      <c r="P4942" s="4">
        <v>413900</v>
      </c>
      <c r="Q4942" s="4">
        <v>1820100</v>
      </c>
      <c r="R4942" s="2">
        <v>24</v>
      </c>
      <c r="S4942" s="5">
        <v>6.9</v>
      </c>
      <c r="T4942" s="4">
        <v>86303.08</v>
      </c>
      <c r="U4942" s="2" t="s">
        <v>73</v>
      </c>
      <c r="V4942" s="2" t="s">
        <v>74</v>
      </c>
      <c r="W4942" s="4">
        <v>1208243.1200000001</v>
      </c>
      <c r="X4942" s="4">
        <v>863030.68</v>
      </c>
      <c r="Y4942" s="4">
        <v>2071273.8</v>
      </c>
      <c r="Z4942" s="2">
        <v>0</v>
      </c>
      <c r="AA4942" s="2" t="s">
        <v>56</v>
      </c>
      <c r="AB4942" s="2" t="s">
        <v>15728</v>
      </c>
      <c r="AC4942" s="2" t="s">
        <v>332</v>
      </c>
      <c r="AD4942" s="2" t="s">
        <v>76</v>
      </c>
      <c r="AE4942" s="5">
        <v>81.47</v>
      </c>
      <c r="AF4942" s="2">
        <v>0</v>
      </c>
      <c r="AG4942" s="2" t="s">
        <v>77</v>
      </c>
      <c r="AH4942" s="2">
        <v>18</v>
      </c>
      <c r="AI4942" s="6" t="str">
        <f t="shared" si="231"/>
        <v>55-64</v>
      </c>
      <c r="AJ4942" s="11">
        <f>YEAR(tbl_LoanData[[#This Row],[Application Date]])</f>
        <v>2025</v>
      </c>
      <c r="AK4942" s="11" t="str">
        <f>TEXT(tbl_LoanData[[#This Row],[Application Date]],"MMMM")</f>
        <v>May</v>
      </c>
      <c r="AL4942" s="12">
        <f>DATE(YEAR(tbl_LoanData[[#This Row],[Application Date]]),MONTH(tbl_LoanData[[#This Row],[Application Date]]),1)</f>
        <v>45778</v>
      </c>
      <c r="AM4942" s="14">
        <f ca="1">IF(AND(tbl_LoanData[[#This Row],[Application Date]]&gt;=EOMONTH(TODAY(),-1)+1,tbl_LoanData[[#This Row],[Application Date]]&lt;=TODAY()),tbl_LoanData[[#This Row],[Loan Amount]],0)</f>
        <v>0</v>
      </c>
      <c r="AN4942" s="14">
        <f>tbl_LoanData[[#This Row],[Amount Paid]]-(Q4942-X4942)</f>
        <v>251173.80000000016</v>
      </c>
      <c r="AO4942" s="14">
        <f>IF(tbl_LoanData[[#This Row],[Application Status]]="Approved",1,0)</f>
        <v>1</v>
      </c>
      <c r="AP4942" s="22" t="str">
        <f t="shared" ca="1" si="232"/>
        <v/>
      </c>
      <c r="AQ4942" s="22" t="str">
        <f t="shared" ca="1" si="233"/>
        <v/>
      </c>
    </row>
    <row r="4943" spans="1:43" ht="14.4" customHeight="1" x14ac:dyDescent="0.3">
      <c r="A4943" s="2" t="s">
        <v>6559</v>
      </c>
      <c r="B4943" s="2" t="s">
        <v>6560</v>
      </c>
      <c r="C4943" s="2" t="s">
        <v>606</v>
      </c>
      <c r="D4943" s="2" t="s">
        <v>82</v>
      </c>
      <c r="E4943" s="2" t="s">
        <v>540</v>
      </c>
      <c r="F4943" s="2">
        <v>31</v>
      </c>
      <c r="G4943" s="2" t="s">
        <v>69</v>
      </c>
      <c r="H4943" s="2" t="s">
        <v>228</v>
      </c>
      <c r="I4943" s="2" t="s">
        <v>43</v>
      </c>
      <c r="J4943" s="3">
        <v>45793</v>
      </c>
      <c r="K4943" s="3">
        <v>45803</v>
      </c>
      <c r="L4943" s="2" t="s">
        <v>40</v>
      </c>
      <c r="M4943" s="2" t="s">
        <v>94</v>
      </c>
      <c r="N4943" s="2" t="s">
        <v>4</v>
      </c>
      <c r="O4943" s="4">
        <v>805000</v>
      </c>
      <c r="P4943" s="4">
        <v>236400</v>
      </c>
      <c r="Q4943" s="4">
        <v>568600</v>
      </c>
      <c r="R4943" s="2">
        <v>12</v>
      </c>
      <c r="S4943" s="5">
        <v>11.82</v>
      </c>
      <c r="T4943" s="4">
        <v>52984.04</v>
      </c>
      <c r="U4943" s="2" t="s">
        <v>73</v>
      </c>
      <c r="V4943" s="2" t="s">
        <v>34</v>
      </c>
      <c r="W4943" s="4">
        <v>582824.43999999994</v>
      </c>
      <c r="X4943" s="4">
        <v>52984.08</v>
      </c>
      <c r="Y4943" s="4">
        <v>635808.52</v>
      </c>
      <c r="Z4943" s="2">
        <v>29</v>
      </c>
      <c r="AA4943" s="2" t="s">
        <v>57</v>
      </c>
      <c r="AB4943" s="2" t="s">
        <v>15731</v>
      </c>
      <c r="AC4943" s="2" t="s">
        <v>138</v>
      </c>
      <c r="AD4943" s="2" t="s">
        <v>76</v>
      </c>
      <c r="AE4943" s="5">
        <v>70.63</v>
      </c>
      <c r="AF4943" s="2">
        <v>1</v>
      </c>
      <c r="AG4943" s="2" t="s">
        <v>77</v>
      </c>
      <c r="AH4943" s="2">
        <v>10</v>
      </c>
      <c r="AI4943" s="6" t="str">
        <f t="shared" si="231"/>
        <v>25-34</v>
      </c>
      <c r="AJ4943" s="11">
        <f>YEAR(tbl_LoanData[[#This Row],[Application Date]])</f>
        <v>2025</v>
      </c>
      <c r="AK4943" s="11" t="str">
        <f>TEXT(tbl_LoanData[[#This Row],[Application Date]],"MMMM")</f>
        <v>May</v>
      </c>
      <c r="AL4943" s="12">
        <f>DATE(YEAR(tbl_LoanData[[#This Row],[Application Date]]),MONTH(tbl_LoanData[[#This Row],[Application Date]]),1)</f>
        <v>45778</v>
      </c>
      <c r="AM4943" s="14">
        <f ca="1">IF(AND(tbl_LoanData[[#This Row],[Application Date]]&gt;=EOMONTH(TODAY(),-1)+1,tbl_LoanData[[#This Row],[Application Date]]&lt;=TODAY()),tbl_LoanData[[#This Row],[Loan Amount]],0)</f>
        <v>0</v>
      </c>
      <c r="AN4943" s="14">
        <f>tbl_LoanData[[#This Row],[Amount Paid]]-(Q4943-X4943)</f>
        <v>67208.51999999996</v>
      </c>
      <c r="AO4943" s="14">
        <f>IF(tbl_LoanData[[#This Row],[Application Status]]="Approved",1,0)</f>
        <v>1</v>
      </c>
      <c r="AP4943" s="22" t="str">
        <f t="shared" ca="1" si="232"/>
        <v/>
      </c>
      <c r="AQ4943" s="22" t="str">
        <f t="shared" ca="1" si="233"/>
        <v/>
      </c>
    </row>
    <row r="4944" spans="1:43" x14ac:dyDescent="0.3">
      <c r="A4944" s="2" t="s">
        <v>6637</v>
      </c>
      <c r="B4944" s="2" t="s">
        <v>6638</v>
      </c>
      <c r="C4944" s="2" t="s">
        <v>546</v>
      </c>
      <c r="D4944" s="2" t="s">
        <v>311</v>
      </c>
      <c r="E4944" s="2" t="s">
        <v>293</v>
      </c>
      <c r="F4944" s="2">
        <v>44</v>
      </c>
      <c r="G4944" s="2" t="s">
        <v>83</v>
      </c>
      <c r="H4944" s="2" t="s">
        <v>313</v>
      </c>
      <c r="I4944" s="2" t="s">
        <v>44</v>
      </c>
      <c r="J4944" s="3">
        <v>45805</v>
      </c>
      <c r="K4944" s="3">
        <v>45810</v>
      </c>
      <c r="L4944" s="2" t="s">
        <v>41</v>
      </c>
      <c r="M4944" s="2" t="s">
        <v>552</v>
      </c>
      <c r="N4944" s="2" t="s">
        <v>553</v>
      </c>
      <c r="O4944" s="4">
        <v>2842000</v>
      </c>
      <c r="P4944" s="4">
        <v>381900</v>
      </c>
      <c r="Q4944" s="4">
        <v>2460100</v>
      </c>
      <c r="R4944" s="2">
        <v>12</v>
      </c>
      <c r="S4944" s="5">
        <v>14.29</v>
      </c>
      <c r="T4944" s="4">
        <v>234304.02</v>
      </c>
      <c r="U4944" s="2" t="s">
        <v>73</v>
      </c>
      <c r="V4944" s="2" t="s">
        <v>34</v>
      </c>
      <c r="W4944" s="4">
        <v>2577344.2200000002</v>
      </c>
      <c r="X4944" s="4">
        <v>234304.07</v>
      </c>
      <c r="Y4944" s="4">
        <v>2811648.29</v>
      </c>
      <c r="Z4944" s="2">
        <v>31</v>
      </c>
      <c r="AA4944" s="2" t="s">
        <v>58</v>
      </c>
      <c r="AB4944" s="2" t="s">
        <v>15729</v>
      </c>
      <c r="AC4944" s="2" t="s">
        <v>106</v>
      </c>
      <c r="AD4944" s="2" t="s">
        <v>76</v>
      </c>
      <c r="AE4944" s="5">
        <v>86.56</v>
      </c>
      <c r="AF4944" s="2">
        <v>1</v>
      </c>
      <c r="AG4944" s="2" t="s">
        <v>15718</v>
      </c>
      <c r="AH4944" s="2">
        <v>5</v>
      </c>
      <c r="AI4944" s="6" t="str">
        <f t="shared" si="231"/>
        <v>35-44</v>
      </c>
      <c r="AJ4944" s="11">
        <f>YEAR(tbl_LoanData[[#This Row],[Application Date]])</f>
        <v>2025</v>
      </c>
      <c r="AK4944" s="11" t="str">
        <f>TEXT(tbl_LoanData[[#This Row],[Application Date]],"MMMM")</f>
        <v>May</v>
      </c>
      <c r="AL4944" s="12">
        <f>DATE(YEAR(tbl_LoanData[[#This Row],[Application Date]]),MONTH(tbl_LoanData[[#This Row],[Application Date]]),1)</f>
        <v>45778</v>
      </c>
      <c r="AM4944" s="14">
        <f ca="1">IF(AND(tbl_LoanData[[#This Row],[Application Date]]&gt;=EOMONTH(TODAY(),-1)+1,tbl_LoanData[[#This Row],[Application Date]]&lt;=TODAY()),tbl_LoanData[[#This Row],[Loan Amount]],0)</f>
        <v>0</v>
      </c>
      <c r="AN4944" s="14">
        <f>tbl_LoanData[[#This Row],[Amount Paid]]-(Q4944-X4944)</f>
        <v>351548.29000000004</v>
      </c>
      <c r="AO4944" s="14">
        <f>IF(tbl_LoanData[[#This Row],[Application Status]]="Approved",1,0)</f>
        <v>1</v>
      </c>
      <c r="AP4944" s="22" t="str">
        <f t="shared" ca="1" si="232"/>
        <v/>
      </c>
      <c r="AQ4944" s="22" t="str">
        <f t="shared" ca="1" si="233"/>
        <v/>
      </c>
    </row>
    <row r="4945" spans="1:43" x14ac:dyDescent="0.3">
      <c r="A4945" s="2" t="s">
        <v>6799</v>
      </c>
      <c r="B4945" s="2" t="s">
        <v>6800</v>
      </c>
      <c r="C4945" s="2" t="s">
        <v>109</v>
      </c>
      <c r="D4945" s="2" t="s">
        <v>142</v>
      </c>
      <c r="E4945" s="2" t="s">
        <v>255</v>
      </c>
      <c r="F4945" s="2">
        <v>23</v>
      </c>
      <c r="G4945" s="2" t="s">
        <v>83</v>
      </c>
      <c r="H4945" s="2" t="s">
        <v>244</v>
      </c>
      <c r="I4945" s="2" t="s">
        <v>48</v>
      </c>
      <c r="J4945" s="3">
        <v>45796</v>
      </c>
      <c r="K4945" s="3">
        <v>45801</v>
      </c>
      <c r="L4945" s="2" t="s">
        <v>38</v>
      </c>
      <c r="M4945" s="2" t="s">
        <v>144</v>
      </c>
      <c r="N4945" s="2" t="s">
        <v>382</v>
      </c>
      <c r="O4945" s="4">
        <v>1066000</v>
      </c>
      <c r="P4945" s="4">
        <v>308800</v>
      </c>
      <c r="Q4945" s="4">
        <v>757200</v>
      </c>
      <c r="R4945" s="2">
        <v>60</v>
      </c>
      <c r="S4945" s="5">
        <v>9.2200000000000006</v>
      </c>
      <c r="T4945" s="4">
        <v>18437.82</v>
      </c>
      <c r="U4945" s="2" t="s">
        <v>73</v>
      </c>
      <c r="V4945" s="2" t="s">
        <v>74</v>
      </c>
      <c r="W4945" s="4">
        <v>276567.3</v>
      </c>
      <c r="X4945" s="4">
        <v>829701.9</v>
      </c>
      <c r="Y4945" s="4">
        <v>1106269.2</v>
      </c>
      <c r="Z4945" s="2">
        <v>0</v>
      </c>
      <c r="AA4945" s="2" t="s">
        <v>56</v>
      </c>
      <c r="AB4945" s="2" t="s">
        <v>15735</v>
      </c>
      <c r="AC4945" s="2" t="s">
        <v>121</v>
      </c>
      <c r="AD4945" s="2" t="s">
        <v>76</v>
      </c>
      <c r="AE4945" s="5">
        <v>71.03</v>
      </c>
      <c r="AF4945" s="2">
        <v>0</v>
      </c>
      <c r="AG4945" s="2" t="s">
        <v>77</v>
      </c>
      <c r="AH4945" s="2">
        <v>5</v>
      </c>
      <c r="AI4945" s="6" t="str">
        <f t="shared" si="231"/>
        <v>18-24</v>
      </c>
      <c r="AJ4945" s="11">
        <f>YEAR(tbl_LoanData[[#This Row],[Application Date]])</f>
        <v>2025</v>
      </c>
      <c r="AK4945" s="11" t="str">
        <f>TEXT(tbl_LoanData[[#This Row],[Application Date]],"MMMM")</f>
        <v>May</v>
      </c>
      <c r="AL4945" s="12">
        <f>DATE(YEAR(tbl_LoanData[[#This Row],[Application Date]]),MONTH(tbl_LoanData[[#This Row],[Application Date]]),1)</f>
        <v>45778</v>
      </c>
      <c r="AM4945" s="14">
        <f ca="1">IF(AND(tbl_LoanData[[#This Row],[Application Date]]&gt;=EOMONTH(TODAY(),-1)+1,tbl_LoanData[[#This Row],[Application Date]]&lt;=TODAY()),tbl_LoanData[[#This Row],[Loan Amount]],0)</f>
        <v>0</v>
      </c>
      <c r="AN4945" s="14">
        <f>tbl_LoanData[[#This Row],[Amount Paid]]-(Q4945-X4945)</f>
        <v>349069.2</v>
      </c>
      <c r="AO4945" s="14">
        <f>IF(tbl_LoanData[[#This Row],[Application Status]]="Approved",1,0)</f>
        <v>1</v>
      </c>
      <c r="AP4945" s="22" t="str">
        <f t="shared" ca="1" si="232"/>
        <v/>
      </c>
      <c r="AQ4945" s="22" t="str">
        <f t="shared" ca="1" si="233"/>
        <v/>
      </c>
    </row>
    <row r="4946" spans="1:43" ht="14.4" customHeight="1" x14ac:dyDescent="0.3">
      <c r="A4946" s="2" t="s">
        <v>6831</v>
      </c>
      <c r="B4946" s="2" t="s">
        <v>6832</v>
      </c>
      <c r="C4946" s="2" t="s">
        <v>586</v>
      </c>
      <c r="D4946" s="2" t="s">
        <v>182</v>
      </c>
      <c r="E4946" s="2" t="s">
        <v>465</v>
      </c>
      <c r="F4946" s="2">
        <v>34</v>
      </c>
      <c r="G4946" s="2" t="s">
        <v>69</v>
      </c>
      <c r="H4946" s="2" t="s">
        <v>143</v>
      </c>
      <c r="I4946" s="2" t="s">
        <v>46</v>
      </c>
      <c r="J4946" s="3">
        <v>45782</v>
      </c>
      <c r="K4946" s="3"/>
      <c r="L4946" s="2" t="s">
        <v>36</v>
      </c>
      <c r="M4946" s="2" t="s">
        <v>111</v>
      </c>
      <c r="N4946" s="2" t="s">
        <v>350</v>
      </c>
      <c r="O4946" s="4">
        <v>1205000</v>
      </c>
      <c r="P4946" s="4">
        <v>390500</v>
      </c>
      <c r="Q4946" s="4">
        <v>814500</v>
      </c>
      <c r="R4946" s="2">
        <v>36</v>
      </c>
      <c r="S4946" s="5">
        <v>10.8</v>
      </c>
      <c r="T4946" s="4">
        <v>29955.5</v>
      </c>
      <c r="U4946" s="2" t="s">
        <v>113</v>
      </c>
      <c r="V4946" s="2" t="s">
        <v>97</v>
      </c>
      <c r="W4946" s="4">
        <v>0</v>
      </c>
      <c r="X4946" s="4">
        <v>0</v>
      </c>
      <c r="Y4946" s="4">
        <v>1078398</v>
      </c>
      <c r="Z4946" s="2">
        <v>0</v>
      </c>
      <c r="AA4946" s="2" t="s">
        <v>97</v>
      </c>
      <c r="AB4946" s="2" t="s">
        <v>15735</v>
      </c>
      <c r="AC4946" s="2" t="s">
        <v>87</v>
      </c>
      <c r="AD4946" s="2" t="s">
        <v>76</v>
      </c>
      <c r="AE4946" s="5">
        <v>67.59</v>
      </c>
      <c r="AF4946" s="2">
        <v>0</v>
      </c>
      <c r="AG4946" s="2" t="s">
        <v>97</v>
      </c>
      <c r="AH4946" s="2"/>
      <c r="AI4946" s="6" t="str">
        <f t="shared" si="231"/>
        <v>25-34</v>
      </c>
      <c r="AJ4946" s="11">
        <f>YEAR(tbl_LoanData[[#This Row],[Application Date]])</f>
        <v>2025</v>
      </c>
      <c r="AK4946" s="11" t="str">
        <f>TEXT(tbl_LoanData[[#This Row],[Application Date]],"MMMM")</f>
        <v>May</v>
      </c>
      <c r="AL4946" s="12">
        <f>DATE(YEAR(tbl_LoanData[[#This Row],[Application Date]]),MONTH(tbl_LoanData[[#This Row],[Application Date]]),1)</f>
        <v>45778</v>
      </c>
      <c r="AM4946" s="14">
        <f ca="1">IF(AND(tbl_LoanData[[#This Row],[Application Date]]&gt;=EOMONTH(TODAY(),-1)+1,tbl_LoanData[[#This Row],[Application Date]]&lt;=TODAY()),tbl_LoanData[[#This Row],[Loan Amount]],0)</f>
        <v>0</v>
      </c>
      <c r="AN4946" s="14">
        <f>tbl_LoanData[[#This Row],[Amount Paid]]-(Q4946-X4946)</f>
        <v>-814500</v>
      </c>
      <c r="AO4946" s="14">
        <f>IF(tbl_LoanData[[#This Row],[Application Status]]="Approved",1,0)</f>
        <v>0</v>
      </c>
      <c r="AP4946" s="22" t="str">
        <f t="shared" ca="1" si="232"/>
        <v/>
      </c>
      <c r="AQ4946" s="22" t="str">
        <f t="shared" ca="1" si="233"/>
        <v/>
      </c>
    </row>
    <row r="4947" spans="1:43" x14ac:dyDescent="0.3">
      <c r="A4947" s="2" t="s">
        <v>6841</v>
      </c>
      <c r="B4947" s="2" t="s">
        <v>6842</v>
      </c>
      <c r="C4947" s="2" t="s">
        <v>435</v>
      </c>
      <c r="D4947" s="2" t="s">
        <v>232</v>
      </c>
      <c r="E4947" s="2" t="s">
        <v>134</v>
      </c>
      <c r="F4947" s="2">
        <v>24</v>
      </c>
      <c r="G4947" s="2" t="s">
        <v>83</v>
      </c>
      <c r="H4947" s="2" t="s">
        <v>126</v>
      </c>
      <c r="I4947" s="2" t="s">
        <v>44</v>
      </c>
      <c r="J4947" s="3">
        <v>45792</v>
      </c>
      <c r="K4947" s="3">
        <v>45812</v>
      </c>
      <c r="L4947" s="2" t="s">
        <v>39</v>
      </c>
      <c r="M4947" s="2" t="s">
        <v>167</v>
      </c>
      <c r="N4947" s="2" t="s">
        <v>168</v>
      </c>
      <c r="O4947" s="4">
        <v>1793000</v>
      </c>
      <c r="P4947" s="4">
        <v>594500</v>
      </c>
      <c r="Q4947" s="4">
        <v>1198500</v>
      </c>
      <c r="R4947" s="2">
        <v>12</v>
      </c>
      <c r="S4947" s="5">
        <v>9.82</v>
      </c>
      <c r="T4947" s="4">
        <v>109682.72</v>
      </c>
      <c r="U4947" s="2" t="s">
        <v>73</v>
      </c>
      <c r="V4947" s="2" t="s">
        <v>33</v>
      </c>
      <c r="W4947" s="4">
        <v>1316192.7</v>
      </c>
      <c r="X4947" s="4">
        <v>0</v>
      </c>
      <c r="Y4947" s="4">
        <v>1316192.7</v>
      </c>
      <c r="Z4947" s="2">
        <v>0</v>
      </c>
      <c r="AA4947" s="2" t="s">
        <v>56</v>
      </c>
      <c r="AB4947" s="2" t="s">
        <v>15727</v>
      </c>
      <c r="AC4947" s="2" t="s">
        <v>213</v>
      </c>
      <c r="AD4947" s="2" t="s">
        <v>76</v>
      </c>
      <c r="AE4947" s="5">
        <v>66.84</v>
      </c>
      <c r="AF4947" s="2">
        <v>0</v>
      </c>
      <c r="AG4947" s="2" t="s">
        <v>77</v>
      </c>
      <c r="AH4947" s="2">
        <v>20</v>
      </c>
      <c r="AI4947" s="6" t="str">
        <f t="shared" si="231"/>
        <v>18-24</v>
      </c>
      <c r="AJ4947" s="11">
        <f>YEAR(tbl_LoanData[[#This Row],[Application Date]])</f>
        <v>2025</v>
      </c>
      <c r="AK4947" s="11" t="str">
        <f>TEXT(tbl_LoanData[[#This Row],[Application Date]],"MMMM")</f>
        <v>May</v>
      </c>
      <c r="AL4947" s="12">
        <f>DATE(YEAR(tbl_LoanData[[#This Row],[Application Date]]),MONTH(tbl_LoanData[[#This Row],[Application Date]]),1)</f>
        <v>45778</v>
      </c>
      <c r="AM4947" s="14">
        <f ca="1">IF(AND(tbl_LoanData[[#This Row],[Application Date]]&gt;=EOMONTH(TODAY(),-1)+1,tbl_LoanData[[#This Row],[Application Date]]&lt;=TODAY()),tbl_LoanData[[#This Row],[Loan Amount]],0)</f>
        <v>0</v>
      </c>
      <c r="AN4947" s="14">
        <f>tbl_LoanData[[#This Row],[Amount Paid]]-(Q4947-X4947)</f>
        <v>117692.69999999995</v>
      </c>
      <c r="AO4947" s="14">
        <f>IF(tbl_LoanData[[#This Row],[Application Status]]="Approved",1,0)</f>
        <v>1</v>
      </c>
      <c r="AP4947" s="22" t="str">
        <f t="shared" ca="1" si="232"/>
        <v/>
      </c>
      <c r="AQ4947" s="22" t="str">
        <f t="shared" ca="1" si="233"/>
        <v/>
      </c>
    </row>
    <row r="4948" spans="1:43" ht="14.4" customHeight="1" x14ac:dyDescent="0.3">
      <c r="A4948" s="2" t="s">
        <v>7081</v>
      </c>
      <c r="B4948" s="2" t="s">
        <v>7082</v>
      </c>
      <c r="C4948" s="2" t="s">
        <v>435</v>
      </c>
      <c r="D4948" s="2" t="s">
        <v>161</v>
      </c>
      <c r="E4948" s="2" t="s">
        <v>209</v>
      </c>
      <c r="F4948" s="2">
        <v>24</v>
      </c>
      <c r="G4948" s="2" t="s">
        <v>83</v>
      </c>
      <c r="H4948" s="2" t="s">
        <v>565</v>
      </c>
      <c r="I4948" s="2" t="s">
        <v>47</v>
      </c>
      <c r="J4948" s="3">
        <v>45788</v>
      </c>
      <c r="K4948" s="3"/>
      <c r="L4948" s="2" t="s">
        <v>38</v>
      </c>
      <c r="M4948" s="2" t="s">
        <v>71</v>
      </c>
      <c r="N4948" s="2" t="s">
        <v>589</v>
      </c>
      <c r="O4948" s="4">
        <v>1408000</v>
      </c>
      <c r="P4948" s="4">
        <v>372400</v>
      </c>
      <c r="Q4948" s="4">
        <v>1035600</v>
      </c>
      <c r="R4948" s="2">
        <v>18</v>
      </c>
      <c r="S4948" s="5">
        <v>11.74</v>
      </c>
      <c r="T4948" s="4">
        <v>67664.95</v>
      </c>
      <c r="U4948" s="2" t="s">
        <v>96</v>
      </c>
      <c r="V4948" s="2" t="s">
        <v>97</v>
      </c>
      <c r="W4948" s="4">
        <v>0</v>
      </c>
      <c r="X4948" s="4">
        <v>0</v>
      </c>
      <c r="Y4948" s="4">
        <v>1217969.1599999999</v>
      </c>
      <c r="Z4948" s="2">
        <v>0</v>
      </c>
      <c r="AA4948" s="2" t="s">
        <v>97</v>
      </c>
      <c r="AB4948" s="2" t="s">
        <v>15727</v>
      </c>
      <c r="AC4948" s="2" t="s">
        <v>106</v>
      </c>
      <c r="AD4948" s="2" t="s">
        <v>76</v>
      </c>
      <c r="AE4948" s="5">
        <v>73.55</v>
      </c>
      <c r="AF4948" s="2">
        <v>0</v>
      </c>
      <c r="AG4948" s="2" t="s">
        <v>97</v>
      </c>
      <c r="AH4948" s="2"/>
      <c r="AI4948" s="6" t="str">
        <f t="shared" si="231"/>
        <v>18-24</v>
      </c>
      <c r="AJ4948" s="11">
        <f>YEAR(tbl_LoanData[[#This Row],[Application Date]])</f>
        <v>2025</v>
      </c>
      <c r="AK4948" s="11" t="str">
        <f>TEXT(tbl_LoanData[[#This Row],[Application Date]],"MMMM")</f>
        <v>May</v>
      </c>
      <c r="AL4948" s="12">
        <f>DATE(YEAR(tbl_LoanData[[#This Row],[Application Date]]),MONTH(tbl_LoanData[[#This Row],[Application Date]]),1)</f>
        <v>45778</v>
      </c>
      <c r="AM4948" s="14">
        <f ca="1">IF(AND(tbl_LoanData[[#This Row],[Application Date]]&gt;=EOMONTH(TODAY(),-1)+1,tbl_LoanData[[#This Row],[Application Date]]&lt;=TODAY()),tbl_LoanData[[#This Row],[Loan Amount]],0)</f>
        <v>0</v>
      </c>
      <c r="AN4948" s="14">
        <f>tbl_LoanData[[#This Row],[Amount Paid]]-(Q4948-X4948)</f>
        <v>-1035600</v>
      </c>
      <c r="AO4948" s="14">
        <f>IF(tbl_LoanData[[#This Row],[Application Status]]="Approved",1,0)</f>
        <v>0</v>
      </c>
      <c r="AP4948" s="22" t="str">
        <f t="shared" ca="1" si="232"/>
        <v/>
      </c>
      <c r="AQ4948" s="22" t="str">
        <f t="shared" ca="1" si="233"/>
        <v/>
      </c>
    </row>
    <row r="4949" spans="1:43" ht="14.4" customHeight="1" x14ac:dyDescent="0.3">
      <c r="A4949" s="2" t="s">
        <v>7105</v>
      </c>
      <c r="B4949" s="2" t="s">
        <v>7106</v>
      </c>
      <c r="C4949" s="2" t="s">
        <v>353</v>
      </c>
      <c r="D4949" s="2" t="s">
        <v>204</v>
      </c>
      <c r="E4949" s="2" t="s">
        <v>406</v>
      </c>
      <c r="F4949" s="2">
        <v>55</v>
      </c>
      <c r="G4949" s="2" t="s">
        <v>83</v>
      </c>
      <c r="H4949" s="2" t="s">
        <v>278</v>
      </c>
      <c r="I4949" s="2" t="s">
        <v>45</v>
      </c>
      <c r="J4949" s="3">
        <v>45782</v>
      </c>
      <c r="K4949" s="3">
        <v>45787</v>
      </c>
      <c r="L4949" s="2" t="s">
        <v>39</v>
      </c>
      <c r="M4949" s="2" t="s">
        <v>167</v>
      </c>
      <c r="N4949" s="2" t="s">
        <v>491</v>
      </c>
      <c r="O4949" s="4">
        <v>1334000</v>
      </c>
      <c r="P4949" s="4">
        <v>178200</v>
      </c>
      <c r="Q4949" s="4">
        <v>1155800</v>
      </c>
      <c r="R4949" s="2">
        <v>48</v>
      </c>
      <c r="S4949" s="5">
        <v>7.17</v>
      </c>
      <c r="T4949" s="4">
        <v>30985.07</v>
      </c>
      <c r="U4949" s="2" t="s">
        <v>73</v>
      </c>
      <c r="V4949" s="2" t="s">
        <v>74</v>
      </c>
      <c r="W4949" s="4">
        <v>464776.05</v>
      </c>
      <c r="X4949" s="4">
        <v>1022507.39</v>
      </c>
      <c r="Y4949" s="4">
        <v>1487283.44</v>
      </c>
      <c r="Z4949" s="2">
        <v>0</v>
      </c>
      <c r="AA4949" s="2" t="s">
        <v>56</v>
      </c>
      <c r="AB4949" s="2" t="s">
        <v>15729</v>
      </c>
      <c r="AC4949" s="2" t="s">
        <v>87</v>
      </c>
      <c r="AD4949" s="2" t="s">
        <v>76</v>
      </c>
      <c r="AE4949" s="5">
        <v>86.64</v>
      </c>
      <c r="AF4949" s="2">
        <v>0</v>
      </c>
      <c r="AG4949" s="2" t="s">
        <v>77</v>
      </c>
      <c r="AH4949" s="2">
        <v>5</v>
      </c>
      <c r="AI4949" s="6" t="str">
        <f t="shared" si="231"/>
        <v>55-64</v>
      </c>
      <c r="AJ4949" s="11">
        <f>YEAR(tbl_LoanData[[#This Row],[Application Date]])</f>
        <v>2025</v>
      </c>
      <c r="AK4949" s="11" t="str">
        <f>TEXT(tbl_LoanData[[#This Row],[Application Date]],"MMMM")</f>
        <v>May</v>
      </c>
      <c r="AL4949" s="12">
        <f>DATE(YEAR(tbl_LoanData[[#This Row],[Application Date]]),MONTH(tbl_LoanData[[#This Row],[Application Date]]),1)</f>
        <v>45778</v>
      </c>
      <c r="AM4949" s="14">
        <f ca="1">IF(AND(tbl_LoanData[[#This Row],[Application Date]]&gt;=EOMONTH(TODAY(),-1)+1,tbl_LoanData[[#This Row],[Application Date]]&lt;=TODAY()),tbl_LoanData[[#This Row],[Loan Amount]],0)</f>
        <v>0</v>
      </c>
      <c r="AN4949" s="14">
        <f>tbl_LoanData[[#This Row],[Amount Paid]]-(Q4949-X4949)</f>
        <v>331483.44</v>
      </c>
      <c r="AO4949" s="14">
        <f>IF(tbl_LoanData[[#This Row],[Application Status]]="Approved",1,0)</f>
        <v>1</v>
      </c>
      <c r="AP4949" s="22" t="str">
        <f t="shared" ca="1" si="232"/>
        <v/>
      </c>
      <c r="AQ4949" s="22" t="str">
        <f t="shared" ca="1" si="233"/>
        <v/>
      </c>
    </row>
    <row r="4950" spans="1:43" x14ac:dyDescent="0.3">
      <c r="A4950" s="2" t="s">
        <v>7131</v>
      </c>
      <c r="B4950" s="2" t="s">
        <v>7132</v>
      </c>
      <c r="C4950" s="2" t="s">
        <v>1012</v>
      </c>
      <c r="D4950" s="2" t="s">
        <v>182</v>
      </c>
      <c r="E4950" s="2" t="s">
        <v>232</v>
      </c>
      <c r="F4950" s="2">
        <v>57</v>
      </c>
      <c r="G4950" s="2" t="s">
        <v>69</v>
      </c>
      <c r="H4950" s="2" t="s">
        <v>250</v>
      </c>
      <c r="I4950" s="2" t="s">
        <v>52</v>
      </c>
      <c r="J4950" s="3">
        <v>45805</v>
      </c>
      <c r="K4950" s="3">
        <v>45817</v>
      </c>
      <c r="L4950" s="2" t="s">
        <v>37</v>
      </c>
      <c r="M4950" s="2" t="s">
        <v>199</v>
      </c>
      <c r="N4950" s="2" t="s">
        <v>319</v>
      </c>
      <c r="O4950" s="4">
        <v>179000</v>
      </c>
      <c r="P4950" s="4">
        <v>62100</v>
      </c>
      <c r="Q4950" s="4">
        <v>116900</v>
      </c>
      <c r="R4950" s="2">
        <v>36</v>
      </c>
      <c r="S4950" s="5">
        <v>5.54</v>
      </c>
      <c r="T4950" s="4">
        <v>3786.91</v>
      </c>
      <c r="U4950" s="2" t="s">
        <v>73</v>
      </c>
      <c r="V4950" s="2" t="s">
        <v>74</v>
      </c>
      <c r="W4950" s="4">
        <v>53016.74</v>
      </c>
      <c r="X4950" s="4">
        <v>83312.039999999994</v>
      </c>
      <c r="Y4950" s="4">
        <v>136328.78</v>
      </c>
      <c r="Z4950" s="2">
        <v>0</v>
      </c>
      <c r="AA4950" s="2" t="s">
        <v>56</v>
      </c>
      <c r="AB4950" s="2" t="s">
        <v>15729</v>
      </c>
      <c r="AC4950" s="2" t="s">
        <v>75</v>
      </c>
      <c r="AD4950" s="2" t="s">
        <v>76</v>
      </c>
      <c r="AE4950" s="5">
        <v>65.31</v>
      </c>
      <c r="AF4950" s="2">
        <v>0</v>
      </c>
      <c r="AG4950" s="2" t="s">
        <v>77</v>
      </c>
      <c r="AH4950" s="2">
        <v>12</v>
      </c>
      <c r="AI4950" s="6" t="str">
        <f t="shared" si="231"/>
        <v>55-64</v>
      </c>
      <c r="AJ4950" s="11">
        <f>YEAR(tbl_LoanData[[#This Row],[Application Date]])</f>
        <v>2025</v>
      </c>
      <c r="AK4950" s="11" t="str">
        <f>TEXT(tbl_LoanData[[#This Row],[Application Date]],"MMMM")</f>
        <v>May</v>
      </c>
      <c r="AL4950" s="12">
        <f>DATE(YEAR(tbl_LoanData[[#This Row],[Application Date]]),MONTH(tbl_LoanData[[#This Row],[Application Date]]),1)</f>
        <v>45778</v>
      </c>
      <c r="AM4950" s="14">
        <f ca="1">IF(AND(tbl_LoanData[[#This Row],[Application Date]]&gt;=EOMONTH(TODAY(),-1)+1,tbl_LoanData[[#This Row],[Application Date]]&lt;=TODAY()),tbl_LoanData[[#This Row],[Loan Amount]],0)</f>
        <v>0</v>
      </c>
      <c r="AN4950" s="14">
        <f>tbl_LoanData[[#This Row],[Amount Paid]]-(Q4950-X4950)</f>
        <v>19428.779999999992</v>
      </c>
      <c r="AO4950" s="14">
        <f>IF(tbl_LoanData[[#This Row],[Application Status]]="Approved",1,0)</f>
        <v>1</v>
      </c>
      <c r="AP4950" s="22" t="str">
        <f t="shared" ca="1" si="232"/>
        <v/>
      </c>
      <c r="AQ4950" s="22" t="str">
        <f t="shared" ca="1" si="233"/>
        <v/>
      </c>
    </row>
    <row r="4951" spans="1:43" ht="14.4" customHeight="1" x14ac:dyDescent="0.3">
      <c r="A4951" s="2" t="s">
        <v>7133</v>
      </c>
      <c r="B4951" s="2" t="s">
        <v>7134</v>
      </c>
      <c r="C4951" s="2" t="s">
        <v>452</v>
      </c>
      <c r="D4951" s="2" t="s">
        <v>182</v>
      </c>
      <c r="E4951" s="2" t="s">
        <v>209</v>
      </c>
      <c r="F4951" s="2">
        <v>50</v>
      </c>
      <c r="G4951" s="2" t="s">
        <v>83</v>
      </c>
      <c r="H4951" s="2" t="s">
        <v>103</v>
      </c>
      <c r="I4951" s="2" t="s">
        <v>43</v>
      </c>
      <c r="J4951" s="3">
        <v>45786</v>
      </c>
      <c r="K4951" s="3">
        <v>45795</v>
      </c>
      <c r="L4951" s="2" t="s">
        <v>41</v>
      </c>
      <c r="M4951" s="2" t="s">
        <v>144</v>
      </c>
      <c r="N4951" s="2" t="s">
        <v>145</v>
      </c>
      <c r="O4951" s="4">
        <v>2737000</v>
      </c>
      <c r="P4951" s="4">
        <v>716800</v>
      </c>
      <c r="Q4951" s="4">
        <v>2020200</v>
      </c>
      <c r="R4951" s="2">
        <v>48</v>
      </c>
      <c r="S4951" s="5">
        <v>8.61</v>
      </c>
      <c r="T4951" s="4">
        <v>56582.44</v>
      </c>
      <c r="U4951" s="2" t="s">
        <v>73</v>
      </c>
      <c r="V4951" s="2" t="s">
        <v>74</v>
      </c>
      <c r="W4951" s="4">
        <v>848736.6</v>
      </c>
      <c r="X4951" s="4">
        <v>1867220.28</v>
      </c>
      <c r="Y4951" s="4">
        <v>2715956.88</v>
      </c>
      <c r="Z4951" s="2">
        <v>0</v>
      </c>
      <c r="AA4951" s="2" t="s">
        <v>56</v>
      </c>
      <c r="AB4951" s="2" t="s">
        <v>15731</v>
      </c>
      <c r="AC4951" s="2" t="s">
        <v>332</v>
      </c>
      <c r="AD4951" s="2" t="s">
        <v>76</v>
      </c>
      <c r="AE4951" s="5">
        <v>73.81</v>
      </c>
      <c r="AF4951" s="2">
        <v>0</v>
      </c>
      <c r="AG4951" s="2" t="s">
        <v>77</v>
      </c>
      <c r="AH4951" s="2">
        <v>9</v>
      </c>
      <c r="AI4951" s="6" t="str">
        <f t="shared" si="231"/>
        <v>45-54</v>
      </c>
      <c r="AJ4951" s="11">
        <f>YEAR(tbl_LoanData[[#This Row],[Application Date]])</f>
        <v>2025</v>
      </c>
      <c r="AK4951" s="11" t="str">
        <f>TEXT(tbl_LoanData[[#This Row],[Application Date]],"MMMM")</f>
        <v>May</v>
      </c>
      <c r="AL4951" s="12">
        <f>DATE(YEAR(tbl_LoanData[[#This Row],[Application Date]]),MONTH(tbl_LoanData[[#This Row],[Application Date]]),1)</f>
        <v>45778</v>
      </c>
      <c r="AM4951" s="14">
        <f ca="1">IF(AND(tbl_LoanData[[#This Row],[Application Date]]&gt;=EOMONTH(TODAY(),-1)+1,tbl_LoanData[[#This Row],[Application Date]]&lt;=TODAY()),tbl_LoanData[[#This Row],[Loan Amount]],0)</f>
        <v>0</v>
      </c>
      <c r="AN4951" s="14">
        <f>tbl_LoanData[[#This Row],[Amount Paid]]-(Q4951-X4951)</f>
        <v>695756.88</v>
      </c>
      <c r="AO4951" s="14">
        <f>IF(tbl_LoanData[[#This Row],[Application Status]]="Approved",1,0)</f>
        <v>1</v>
      </c>
      <c r="AP4951" s="22" t="str">
        <f t="shared" ca="1" si="232"/>
        <v/>
      </c>
      <c r="AQ4951" s="22" t="str">
        <f t="shared" ca="1" si="233"/>
        <v/>
      </c>
    </row>
    <row r="4952" spans="1:43" ht="14.4" customHeight="1" x14ac:dyDescent="0.3">
      <c r="A4952" s="2" t="s">
        <v>7177</v>
      </c>
      <c r="B4952" s="2" t="s">
        <v>7178</v>
      </c>
      <c r="C4952" s="2" t="s">
        <v>353</v>
      </c>
      <c r="D4952" s="2" t="s">
        <v>117</v>
      </c>
      <c r="E4952" s="2" t="s">
        <v>183</v>
      </c>
      <c r="F4952" s="2">
        <v>45</v>
      </c>
      <c r="G4952" s="2" t="s">
        <v>83</v>
      </c>
      <c r="H4952" s="2" t="s">
        <v>244</v>
      </c>
      <c r="I4952" s="2" t="s">
        <v>48</v>
      </c>
      <c r="J4952" s="3">
        <v>45808</v>
      </c>
      <c r="K4952" s="3">
        <v>45827</v>
      </c>
      <c r="L4952" s="2" t="s">
        <v>38</v>
      </c>
      <c r="M4952" s="2" t="s">
        <v>71</v>
      </c>
      <c r="N4952" s="2" t="s">
        <v>589</v>
      </c>
      <c r="O4952" s="4">
        <v>1061000</v>
      </c>
      <c r="P4952" s="4">
        <v>333700</v>
      </c>
      <c r="Q4952" s="4">
        <v>727300</v>
      </c>
      <c r="R4952" s="2">
        <v>24</v>
      </c>
      <c r="S4952" s="5">
        <v>12.45</v>
      </c>
      <c r="T4952" s="4">
        <v>37849.9</v>
      </c>
      <c r="U4952" s="2" t="s">
        <v>73</v>
      </c>
      <c r="V4952" s="2" t="s">
        <v>74</v>
      </c>
      <c r="W4952" s="4">
        <v>529898.6</v>
      </c>
      <c r="X4952" s="4">
        <v>378499.1</v>
      </c>
      <c r="Y4952" s="4">
        <v>908397.7</v>
      </c>
      <c r="Z4952" s="2">
        <v>0</v>
      </c>
      <c r="AA4952" s="2" t="s">
        <v>56</v>
      </c>
      <c r="AB4952" s="2" t="s">
        <v>15736</v>
      </c>
      <c r="AC4952" s="2" t="s">
        <v>360</v>
      </c>
      <c r="AD4952" s="2" t="s">
        <v>76</v>
      </c>
      <c r="AE4952" s="5">
        <v>68.55</v>
      </c>
      <c r="AF4952" s="2">
        <v>0</v>
      </c>
      <c r="AG4952" s="2" t="s">
        <v>77</v>
      </c>
      <c r="AH4952" s="2">
        <v>19</v>
      </c>
      <c r="AI4952" s="6" t="str">
        <f t="shared" si="231"/>
        <v>45-54</v>
      </c>
      <c r="AJ4952" s="11">
        <f>YEAR(tbl_LoanData[[#This Row],[Application Date]])</f>
        <v>2025</v>
      </c>
      <c r="AK4952" s="11" t="str">
        <f>TEXT(tbl_LoanData[[#This Row],[Application Date]],"MMMM")</f>
        <v>May</v>
      </c>
      <c r="AL4952" s="12">
        <f>DATE(YEAR(tbl_LoanData[[#This Row],[Application Date]]),MONTH(tbl_LoanData[[#This Row],[Application Date]]),1)</f>
        <v>45778</v>
      </c>
      <c r="AM4952" s="14">
        <f ca="1">IF(AND(tbl_LoanData[[#This Row],[Application Date]]&gt;=EOMONTH(TODAY(),-1)+1,tbl_LoanData[[#This Row],[Application Date]]&lt;=TODAY()),tbl_LoanData[[#This Row],[Loan Amount]],0)</f>
        <v>0</v>
      </c>
      <c r="AN4952" s="14">
        <f>tbl_LoanData[[#This Row],[Amount Paid]]-(Q4952-X4952)</f>
        <v>181097.69999999995</v>
      </c>
      <c r="AO4952" s="14">
        <f>IF(tbl_LoanData[[#This Row],[Application Status]]="Approved",1,0)</f>
        <v>1</v>
      </c>
      <c r="AP4952" s="22" t="str">
        <f t="shared" ca="1" si="232"/>
        <v/>
      </c>
      <c r="AQ4952" s="22" t="str">
        <f t="shared" ca="1" si="233"/>
        <v/>
      </c>
    </row>
    <row r="4953" spans="1:43" ht="14.4" customHeight="1" x14ac:dyDescent="0.3">
      <c r="A4953" s="2" t="s">
        <v>7201</v>
      </c>
      <c r="B4953" s="2" t="s">
        <v>7202</v>
      </c>
      <c r="C4953" s="2" t="s">
        <v>599</v>
      </c>
      <c r="D4953" s="2" t="s">
        <v>182</v>
      </c>
      <c r="E4953" s="2" t="s">
        <v>161</v>
      </c>
      <c r="F4953" s="2">
        <v>62</v>
      </c>
      <c r="G4953" s="2" t="s">
        <v>83</v>
      </c>
      <c r="H4953" s="2" t="s">
        <v>211</v>
      </c>
      <c r="I4953" s="2" t="s">
        <v>50</v>
      </c>
      <c r="J4953" s="3">
        <v>45805</v>
      </c>
      <c r="K4953" s="3">
        <v>45812</v>
      </c>
      <c r="L4953" s="2" t="s">
        <v>40</v>
      </c>
      <c r="M4953" s="2" t="s">
        <v>71</v>
      </c>
      <c r="N4953" s="2" t="s">
        <v>137</v>
      </c>
      <c r="O4953" s="4">
        <v>1006000</v>
      </c>
      <c r="P4953" s="4">
        <v>252900</v>
      </c>
      <c r="Q4953" s="4">
        <v>753100</v>
      </c>
      <c r="R4953" s="2">
        <v>48</v>
      </c>
      <c r="S4953" s="5">
        <v>6.87</v>
      </c>
      <c r="T4953" s="4">
        <v>20001.080000000002</v>
      </c>
      <c r="U4953" s="2" t="s">
        <v>73</v>
      </c>
      <c r="V4953" s="2" t="s">
        <v>74</v>
      </c>
      <c r="W4953" s="4">
        <v>280015.12</v>
      </c>
      <c r="X4953" s="4">
        <v>680036.76</v>
      </c>
      <c r="Y4953" s="4">
        <v>960051.88</v>
      </c>
      <c r="Z4953" s="2">
        <v>0</v>
      </c>
      <c r="AA4953" s="2" t="s">
        <v>56</v>
      </c>
      <c r="AB4953" s="2" t="s">
        <v>15730</v>
      </c>
      <c r="AC4953" s="2" t="s">
        <v>87</v>
      </c>
      <c r="AD4953" s="2" t="s">
        <v>76</v>
      </c>
      <c r="AE4953" s="5">
        <v>74.86</v>
      </c>
      <c r="AF4953" s="2">
        <v>0</v>
      </c>
      <c r="AG4953" s="2" t="s">
        <v>77</v>
      </c>
      <c r="AH4953" s="2">
        <v>7</v>
      </c>
      <c r="AI4953" s="6" t="str">
        <f t="shared" si="231"/>
        <v>55-64</v>
      </c>
      <c r="AJ4953" s="11">
        <f>YEAR(tbl_LoanData[[#This Row],[Application Date]])</f>
        <v>2025</v>
      </c>
      <c r="AK4953" s="11" t="str">
        <f>TEXT(tbl_LoanData[[#This Row],[Application Date]],"MMMM")</f>
        <v>May</v>
      </c>
      <c r="AL4953" s="12">
        <f>DATE(YEAR(tbl_LoanData[[#This Row],[Application Date]]),MONTH(tbl_LoanData[[#This Row],[Application Date]]),1)</f>
        <v>45778</v>
      </c>
      <c r="AM4953" s="14">
        <f ca="1">IF(AND(tbl_LoanData[[#This Row],[Application Date]]&gt;=EOMONTH(TODAY(),-1)+1,tbl_LoanData[[#This Row],[Application Date]]&lt;=TODAY()),tbl_LoanData[[#This Row],[Loan Amount]],0)</f>
        <v>0</v>
      </c>
      <c r="AN4953" s="14">
        <f>tbl_LoanData[[#This Row],[Amount Paid]]-(Q4953-X4953)</f>
        <v>206951.88</v>
      </c>
      <c r="AO4953" s="14">
        <f>IF(tbl_LoanData[[#This Row],[Application Status]]="Approved",1,0)</f>
        <v>1</v>
      </c>
      <c r="AP4953" s="22" t="str">
        <f t="shared" ca="1" si="232"/>
        <v/>
      </c>
      <c r="AQ4953" s="22" t="str">
        <f t="shared" ca="1" si="233"/>
        <v/>
      </c>
    </row>
    <row r="4954" spans="1:43" ht="14.4" customHeight="1" x14ac:dyDescent="0.3">
      <c r="A4954" s="2" t="s">
        <v>7213</v>
      </c>
      <c r="B4954" s="2" t="s">
        <v>7214</v>
      </c>
      <c r="C4954" s="2" t="s">
        <v>292</v>
      </c>
      <c r="D4954" s="2" t="s">
        <v>102</v>
      </c>
      <c r="E4954" s="2" t="s">
        <v>182</v>
      </c>
      <c r="F4954" s="2">
        <v>22</v>
      </c>
      <c r="G4954" s="2" t="s">
        <v>83</v>
      </c>
      <c r="H4954" s="2" t="s">
        <v>237</v>
      </c>
      <c r="I4954" s="2" t="s">
        <v>48</v>
      </c>
      <c r="J4954" s="3">
        <v>45788</v>
      </c>
      <c r="K4954" s="3">
        <v>45807</v>
      </c>
      <c r="L4954" s="2" t="s">
        <v>40</v>
      </c>
      <c r="M4954" s="2" t="s">
        <v>111</v>
      </c>
      <c r="N4954" s="2" t="s">
        <v>369</v>
      </c>
      <c r="O4954" s="4">
        <v>1585000</v>
      </c>
      <c r="P4954" s="4">
        <v>559700</v>
      </c>
      <c r="Q4954" s="4">
        <v>1025300</v>
      </c>
      <c r="R4954" s="2">
        <v>48</v>
      </c>
      <c r="S4954" s="5">
        <v>14.65</v>
      </c>
      <c r="T4954" s="4">
        <v>33877.620000000003</v>
      </c>
      <c r="U4954" s="2" t="s">
        <v>73</v>
      </c>
      <c r="V4954" s="2" t="s">
        <v>74</v>
      </c>
      <c r="W4954" s="4">
        <v>440409.06</v>
      </c>
      <c r="X4954" s="4">
        <v>1185716.74</v>
      </c>
      <c r="Y4954" s="4">
        <v>1626125.8</v>
      </c>
      <c r="Z4954" s="2">
        <v>29</v>
      </c>
      <c r="AA4954" s="2" t="s">
        <v>57</v>
      </c>
      <c r="AB4954" s="2" t="s">
        <v>15727</v>
      </c>
      <c r="AC4954" s="2" t="s">
        <v>213</v>
      </c>
      <c r="AD4954" s="2" t="s">
        <v>76</v>
      </c>
      <c r="AE4954" s="5">
        <v>64.69</v>
      </c>
      <c r="AF4954" s="2">
        <v>1</v>
      </c>
      <c r="AG4954" s="2" t="s">
        <v>77</v>
      </c>
      <c r="AH4954" s="2">
        <v>19</v>
      </c>
      <c r="AI4954" s="6" t="str">
        <f t="shared" si="231"/>
        <v>18-24</v>
      </c>
      <c r="AJ4954" s="11">
        <f>YEAR(tbl_LoanData[[#This Row],[Application Date]])</f>
        <v>2025</v>
      </c>
      <c r="AK4954" s="11" t="str">
        <f>TEXT(tbl_LoanData[[#This Row],[Application Date]],"MMMM")</f>
        <v>May</v>
      </c>
      <c r="AL4954" s="12">
        <f>DATE(YEAR(tbl_LoanData[[#This Row],[Application Date]]),MONTH(tbl_LoanData[[#This Row],[Application Date]]),1)</f>
        <v>45778</v>
      </c>
      <c r="AM4954" s="14">
        <f ca="1">IF(AND(tbl_LoanData[[#This Row],[Application Date]]&gt;=EOMONTH(TODAY(),-1)+1,tbl_LoanData[[#This Row],[Application Date]]&lt;=TODAY()),tbl_LoanData[[#This Row],[Loan Amount]],0)</f>
        <v>0</v>
      </c>
      <c r="AN4954" s="14">
        <f>tbl_LoanData[[#This Row],[Amount Paid]]-(Q4954-X4954)</f>
        <v>600825.80000000005</v>
      </c>
      <c r="AO4954" s="14">
        <f>IF(tbl_LoanData[[#This Row],[Application Status]]="Approved",1,0)</f>
        <v>1</v>
      </c>
      <c r="AP4954" s="22" t="str">
        <f t="shared" ca="1" si="232"/>
        <v/>
      </c>
      <c r="AQ4954" s="22" t="str">
        <f t="shared" ca="1" si="233"/>
        <v/>
      </c>
    </row>
    <row r="4955" spans="1:43" x14ac:dyDescent="0.3">
      <c r="A4955" s="2" t="s">
        <v>7269</v>
      </c>
      <c r="B4955" s="2" t="s">
        <v>7270</v>
      </c>
      <c r="C4955" s="2" t="s">
        <v>390</v>
      </c>
      <c r="D4955" s="2" t="s">
        <v>102</v>
      </c>
      <c r="E4955" s="2" t="s">
        <v>125</v>
      </c>
      <c r="F4955" s="2">
        <v>22</v>
      </c>
      <c r="G4955" s="2" t="s">
        <v>83</v>
      </c>
      <c r="H4955" s="2" t="s">
        <v>269</v>
      </c>
      <c r="I4955" s="2" t="s">
        <v>46</v>
      </c>
      <c r="J4955" s="3">
        <v>45789</v>
      </c>
      <c r="K4955" s="3"/>
      <c r="L4955" s="2" t="s">
        <v>36</v>
      </c>
      <c r="M4955" s="2" t="s">
        <v>104</v>
      </c>
      <c r="N4955" s="2" t="s">
        <v>105</v>
      </c>
      <c r="O4955" s="4">
        <v>1954000</v>
      </c>
      <c r="P4955" s="4">
        <v>708900</v>
      </c>
      <c r="Q4955" s="4">
        <v>1245100</v>
      </c>
      <c r="R4955" s="2">
        <v>48</v>
      </c>
      <c r="S4955" s="5">
        <v>5.17</v>
      </c>
      <c r="T4955" s="4">
        <v>31303.89</v>
      </c>
      <c r="U4955" s="2" t="s">
        <v>96</v>
      </c>
      <c r="V4955" s="2" t="s">
        <v>97</v>
      </c>
      <c r="W4955" s="4">
        <v>0</v>
      </c>
      <c r="X4955" s="4">
        <v>0</v>
      </c>
      <c r="Y4955" s="4">
        <v>1502586.68</v>
      </c>
      <c r="Z4955" s="2">
        <v>0</v>
      </c>
      <c r="AA4955" s="2" t="s">
        <v>97</v>
      </c>
      <c r="AB4955" s="2" t="s">
        <v>15733</v>
      </c>
      <c r="AC4955" s="2" t="s">
        <v>138</v>
      </c>
      <c r="AD4955" s="2" t="s">
        <v>76</v>
      </c>
      <c r="AE4955" s="5">
        <v>63.72</v>
      </c>
      <c r="AF4955" s="2">
        <v>0</v>
      </c>
      <c r="AG4955" s="2" t="s">
        <v>97</v>
      </c>
      <c r="AH4955" s="2"/>
      <c r="AI4955" s="6" t="str">
        <f t="shared" si="231"/>
        <v>18-24</v>
      </c>
      <c r="AJ4955" s="11">
        <f>YEAR(tbl_LoanData[[#This Row],[Application Date]])</f>
        <v>2025</v>
      </c>
      <c r="AK4955" s="11" t="str">
        <f>TEXT(tbl_LoanData[[#This Row],[Application Date]],"MMMM")</f>
        <v>May</v>
      </c>
      <c r="AL4955" s="12">
        <f>DATE(YEAR(tbl_LoanData[[#This Row],[Application Date]]),MONTH(tbl_LoanData[[#This Row],[Application Date]]),1)</f>
        <v>45778</v>
      </c>
      <c r="AM4955" s="14">
        <f ca="1">IF(AND(tbl_LoanData[[#This Row],[Application Date]]&gt;=EOMONTH(TODAY(),-1)+1,tbl_LoanData[[#This Row],[Application Date]]&lt;=TODAY()),tbl_LoanData[[#This Row],[Loan Amount]],0)</f>
        <v>0</v>
      </c>
      <c r="AN4955" s="14">
        <f>tbl_LoanData[[#This Row],[Amount Paid]]-(Q4955-X4955)</f>
        <v>-1245100</v>
      </c>
      <c r="AO4955" s="14">
        <f>IF(tbl_LoanData[[#This Row],[Application Status]]="Approved",1,0)</f>
        <v>0</v>
      </c>
      <c r="AP4955" s="22" t="str">
        <f t="shared" ca="1" si="232"/>
        <v/>
      </c>
      <c r="AQ4955" s="22" t="str">
        <f t="shared" ca="1" si="233"/>
        <v/>
      </c>
    </row>
    <row r="4956" spans="1:43" ht="14.4" customHeight="1" x14ac:dyDescent="0.3">
      <c r="A4956" s="2" t="s">
        <v>7301</v>
      </c>
      <c r="B4956" s="2" t="s">
        <v>7302</v>
      </c>
      <c r="C4956" s="2" t="s">
        <v>249</v>
      </c>
      <c r="D4956" s="2" t="s">
        <v>134</v>
      </c>
      <c r="E4956" s="2" t="s">
        <v>190</v>
      </c>
      <c r="F4956" s="2">
        <v>21</v>
      </c>
      <c r="G4956" s="2" t="s">
        <v>69</v>
      </c>
      <c r="H4956" s="2" t="s">
        <v>398</v>
      </c>
      <c r="I4956" s="2" t="s">
        <v>46</v>
      </c>
      <c r="J4956" s="3">
        <v>45778</v>
      </c>
      <c r="K4956" s="3">
        <v>45787</v>
      </c>
      <c r="L4956" s="2" t="s">
        <v>37</v>
      </c>
      <c r="M4956" s="2" t="s">
        <v>260</v>
      </c>
      <c r="N4956" s="2" t="s">
        <v>261</v>
      </c>
      <c r="O4956" s="4">
        <v>171000</v>
      </c>
      <c r="P4956" s="4">
        <v>22300</v>
      </c>
      <c r="Q4956" s="4">
        <v>148700</v>
      </c>
      <c r="R4956" s="2">
        <v>36</v>
      </c>
      <c r="S4956" s="5">
        <v>5.23</v>
      </c>
      <c r="T4956" s="4">
        <v>4778.6400000000003</v>
      </c>
      <c r="U4956" s="2" t="s">
        <v>73</v>
      </c>
      <c r="V4956" s="2" t="s">
        <v>74</v>
      </c>
      <c r="W4956" s="4">
        <v>71679.600000000006</v>
      </c>
      <c r="X4956" s="4">
        <v>100351.43</v>
      </c>
      <c r="Y4956" s="4">
        <v>172031.03</v>
      </c>
      <c r="Z4956" s="2">
        <v>0</v>
      </c>
      <c r="AA4956" s="2" t="s">
        <v>56</v>
      </c>
      <c r="AB4956" s="2" t="s">
        <v>15727</v>
      </c>
      <c r="AC4956" s="2" t="s">
        <v>146</v>
      </c>
      <c r="AD4956" s="2" t="s">
        <v>76</v>
      </c>
      <c r="AE4956" s="5">
        <v>86.96</v>
      </c>
      <c r="AF4956" s="2">
        <v>0</v>
      </c>
      <c r="AG4956" s="2" t="s">
        <v>77</v>
      </c>
      <c r="AH4956" s="2">
        <v>9</v>
      </c>
      <c r="AI4956" s="6" t="str">
        <f t="shared" si="231"/>
        <v>18-24</v>
      </c>
      <c r="AJ4956" s="11">
        <f>YEAR(tbl_LoanData[[#This Row],[Application Date]])</f>
        <v>2025</v>
      </c>
      <c r="AK4956" s="11" t="str">
        <f>TEXT(tbl_LoanData[[#This Row],[Application Date]],"MMMM")</f>
        <v>May</v>
      </c>
      <c r="AL4956" s="12">
        <f>DATE(YEAR(tbl_LoanData[[#This Row],[Application Date]]),MONTH(tbl_LoanData[[#This Row],[Application Date]]),1)</f>
        <v>45778</v>
      </c>
      <c r="AM4956" s="14">
        <f ca="1">IF(AND(tbl_LoanData[[#This Row],[Application Date]]&gt;=EOMONTH(TODAY(),-1)+1,tbl_LoanData[[#This Row],[Application Date]]&lt;=TODAY()),tbl_LoanData[[#This Row],[Loan Amount]],0)</f>
        <v>0</v>
      </c>
      <c r="AN4956" s="14">
        <f>tbl_LoanData[[#This Row],[Amount Paid]]-(Q4956-X4956)</f>
        <v>23331.03</v>
      </c>
      <c r="AO4956" s="14">
        <f>IF(tbl_LoanData[[#This Row],[Application Status]]="Approved",1,0)</f>
        <v>1</v>
      </c>
      <c r="AP4956" s="22" t="str">
        <f t="shared" ca="1" si="232"/>
        <v/>
      </c>
      <c r="AQ4956" s="22" t="str">
        <f t="shared" ca="1" si="233"/>
        <v/>
      </c>
    </row>
    <row r="4957" spans="1:43" ht="14.4" customHeight="1" x14ac:dyDescent="0.3">
      <c r="A4957" s="2" t="s">
        <v>7527</v>
      </c>
      <c r="B4957" s="2" t="s">
        <v>7528</v>
      </c>
      <c r="C4957" s="2" t="s">
        <v>549</v>
      </c>
      <c r="D4957" s="2" t="s">
        <v>91</v>
      </c>
      <c r="E4957" s="2" t="s">
        <v>150</v>
      </c>
      <c r="F4957" s="2">
        <v>65</v>
      </c>
      <c r="G4957" s="2" t="s">
        <v>83</v>
      </c>
      <c r="H4957" s="2" t="s">
        <v>136</v>
      </c>
      <c r="I4957" s="2" t="s">
        <v>49</v>
      </c>
      <c r="J4957" s="3">
        <v>45799</v>
      </c>
      <c r="K4957" s="3">
        <v>45804</v>
      </c>
      <c r="L4957" s="2" t="s">
        <v>40</v>
      </c>
      <c r="M4957" s="2" t="s">
        <v>111</v>
      </c>
      <c r="N4957" s="2" t="s">
        <v>369</v>
      </c>
      <c r="O4957" s="4">
        <v>970000</v>
      </c>
      <c r="P4957" s="4">
        <v>171100</v>
      </c>
      <c r="Q4957" s="4">
        <v>798900</v>
      </c>
      <c r="R4957" s="2">
        <v>36</v>
      </c>
      <c r="S4957" s="5">
        <v>8.68</v>
      </c>
      <c r="T4957" s="4">
        <v>27970.38</v>
      </c>
      <c r="U4957" s="2" t="s">
        <v>73</v>
      </c>
      <c r="V4957" s="2" t="s">
        <v>74</v>
      </c>
      <c r="W4957" s="4">
        <v>391585.32</v>
      </c>
      <c r="X4957" s="4">
        <v>615348.24</v>
      </c>
      <c r="Y4957" s="4">
        <v>1006933.56</v>
      </c>
      <c r="Z4957" s="2">
        <v>0</v>
      </c>
      <c r="AA4957" s="2" t="s">
        <v>56</v>
      </c>
      <c r="AB4957" s="2" t="s">
        <v>15727</v>
      </c>
      <c r="AC4957" s="2" t="s">
        <v>146</v>
      </c>
      <c r="AD4957" s="2" t="s">
        <v>76</v>
      </c>
      <c r="AE4957" s="5">
        <v>82.36</v>
      </c>
      <c r="AF4957" s="2">
        <v>0</v>
      </c>
      <c r="AG4957" s="2" t="s">
        <v>77</v>
      </c>
      <c r="AH4957" s="2">
        <v>5</v>
      </c>
      <c r="AI4957" s="6" t="str">
        <f t="shared" si="231"/>
        <v>65+</v>
      </c>
      <c r="AJ4957" s="11">
        <f>YEAR(tbl_LoanData[[#This Row],[Application Date]])</f>
        <v>2025</v>
      </c>
      <c r="AK4957" s="11" t="str">
        <f>TEXT(tbl_LoanData[[#This Row],[Application Date]],"MMMM")</f>
        <v>May</v>
      </c>
      <c r="AL4957" s="12">
        <f>DATE(YEAR(tbl_LoanData[[#This Row],[Application Date]]),MONTH(tbl_LoanData[[#This Row],[Application Date]]),1)</f>
        <v>45778</v>
      </c>
      <c r="AM4957" s="14">
        <f ca="1">IF(AND(tbl_LoanData[[#This Row],[Application Date]]&gt;=EOMONTH(TODAY(),-1)+1,tbl_LoanData[[#This Row],[Application Date]]&lt;=TODAY()),tbl_LoanData[[#This Row],[Loan Amount]],0)</f>
        <v>0</v>
      </c>
      <c r="AN4957" s="14">
        <f>tbl_LoanData[[#This Row],[Amount Paid]]-(Q4957-X4957)</f>
        <v>208033.56</v>
      </c>
      <c r="AO4957" s="14">
        <f>IF(tbl_LoanData[[#This Row],[Application Status]]="Approved",1,0)</f>
        <v>1</v>
      </c>
      <c r="AP4957" s="22" t="str">
        <f t="shared" ca="1" si="232"/>
        <v/>
      </c>
      <c r="AQ4957" s="22" t="str">
        <f t="shared" ca="1" si="233"/>
        <v/>
      </c>
    </row>
    <row r="4958" spans="1:43" ht="14.4" customHeight="1" x14ac:dyDescent="0.3">
      <c r="A4958" s="2" t="s">
        <v>7537</v>
      </c>
      <c r="B4958" s="2" t="s">
        <v>7538</v>
      </c>
      <c r="C4958" s="2" t="s">
        <v>809</v>
      </c>
      <c r="D4958" s="2" t="s">
        <v>134</v>
      </c>
      <c r="E4958" s="2" t="s">
        <v>165</v>
      </c>
      <c r="F4958" s="2">
        <v>58</v>
      </c>
      <c r="G4958" s="2" t="s">
        <v>69</v>
      </c>
      <c r="H4958" s="2" t="s">
        <v>237</v>
      </c>
      <c r="I4958" s="2" t="s">
        <v>48</v>
      </c>
      <c r="J4958" s="3">
        <v>45780</v>
      </c>
      <c r="K4958" s="3">
        <v>45788</v>
      </c>
      <c r="L4958" s="2" t="s">
        <v>40</v>
      </c>
      <c r="M4958" s="2" t="s">
        <v>157</v>
      </c>
      <c r="N4958" s="2" t="s">
        <v>299</v>
      </c>
      <c r="O4958" s="4">
        <v>911000</v>
      </c>
      <c r="P4958" s="4">
        <v>290600</v>
      </c>
      <c r="Q4958" s="4">
        <v>620400</v>
      </c>
      <c r="R4958" s="2">
        <v>36</v>
      </c>
      <c r="S4958" s="5">
        <v>12.27</v>
      </c>
      <c r="T4958" s="4">
        <v>23576.92</v>
      </c>
      <c r="U4958" s="2" t="s">
        <v>73</v>
      </c>
      <c r="V4958" s="2" t="s">
        <v>74</v>
      </c>
      <c r="W4958" s="4">
        <v>330076.88</v>
      </c>
      <c r="X4958" s="4">
        <v>518692.36</v>
      </c>
      <c r="Y4958" s="4">
        <v>848769.24</v>
      </c>
      <c r="Z4958" s="2">
        <v>32</v>
      </c>
      <c r="AA4958" s="2" t="s">
        <v>58</v>
      </c>
      <c r="AB4958" s="2" t="s">
        <v>15730</v>
      </c>
      <c r="AC4958" s="2" t="s">
        <v>75</v>
      </c>
      <c r="AD4958" s="2" t="s">
        <v>76</v>
      </c>
      <c r="AE4958" s="5">
        <v>68.099999999999994</v>
      </c>
      <c r="AF4958" s="2">
        <v>1</v>
      </c>
      <c r="AG4958" s="2" t="s">
        <v>15718</v>
      </c>
      <c r="AH4958" s="2">
        <v>8</v>
      </c>
      <c r="AI4958" s="6" t="str">
        <f t="shared" si="231"/>
        <v>55-64</v>
      </c>
      <c r="AJ4958" s="11">
        <f>YEAR(tbl_LoanData[[#This Row],[Application Date]])</f>
        <v>2025</v>
      </c>
      <c r="AK4958" s="11" t="str">
        <f>TEXT(tbl_LoanData[[#This Row],[Application Date]],"MMMM")</f>
        <v>May</v>
      </c>
      <c r="AL4958" s="12">
        <f>DATE(YEAR(tbl_LoanData[[#This Row],[Application Date]]),MONTH(tbl_LoanData[[#This Row],[Application Date]]),1)</f>
        <v>45778</v>
      </c>
      <c r="AM4958" s="14">
        <f ca="1">IF(AND(tbl_LoanData[[#This Row],[Application Date]]&gt;=EOMONTH(TODAY(),-1)+1,tbl_LoanData[[#This Row],[Application Date]]&lt;=TODAY()),tbl_LoanData[[#This Row],[Loan Amount]],0)</f>
        <v>0</v>
      </c>
      <c r="AN4958" s="14">
        <f>tbl_LoanData[[#This Row],[Amount Paid]]-(Q4958-X4958)</f>
        <v>228369.24</v>
      </c>
      <c r="AO4958" s="14">
        <f>IF(tbl_LoanData[[#This Row],[Application Status]]="Approved",1,0)</f>
        <v>1</v>
      </c>
      <c r="AP4958" s="22" t="str">
        <f t="shared" ca="1" si="232"/>
        <v/>
      </c>
      <c r="AQ4958" s="22" t="str">
        <f t="shared" ca="1" si="233"/>
        <v/>
      </c>
    </row>
    <row r="4959" spans="1:43" ht="14.4" customHeight="1" x14ac:dyDescent="0.3">
      <c r="A4959" s="2" t="s">
        <v>7573</v>
      </c>
      <c r="B4959" s="2" t="s">
        <v>7574</v>
      </c>
      <c r="C4959" s="2" t="s">
        <v>175</v>
      </c>
      <c r="D4959" s="2" t="s">
        <v>82</v>
      </c>
      <c r="E4959" s="2" t="s">
        <v>91</v>
      </c>
      <c r="F4959" s="2">
        <v>30</v>
      </c>
      <c r="G4959" s="2" t="s">
        <v>83</v>
      </c>
      <c r="H4959" s="2" t="s">
        <v>516</v>
      </c>
      <c r="I4959" s="2" t="s">
        <v>53</v>
      </c>
      <c r="J4959" s="3">
        <v>45808</v>
      </c>
      <c r="K4959" s="3">
        <v>45821</v>
      </c>
      <c r="L4959" s="2" t="s">
        <v>39</v>
      </c>
      <c r="M4959" s="2" t="s">
        <v>157</v>
      </c>
      <c r="N4959" s="2" t="s">
        <v>158</v>
      </c>
      <c r="O4959" s="4">
        <v>2465000</v>
      </c>
      <c r="P4959" s="4">
        <v>874400</v>
      </c>
      <c r="Q4959" s="4">
        <v>1590600</v>
      </c>
      <c r="R4959" s="2">
        <v>48</v>
      </c>
      <c r="S4959" s="5">
        <v>8.26</v>
      </c>
      <c r="T4959" s="4">
        <v>44086.13</v>
      </c>
      <c r="U4959" s="2" t="s">
        <v>73</v>
      </c>
      <c r="V4959" s="2" t="s">
        <v>74</v>
      </c>
      <c r="W4959" s="4">
        <v>617205.81999999995</v>
      </c>
      <c r="X4959" s="4">
        <v>1498928.42</v>
      </c>
      <c r="Y4959" s="4">
        <v>2116134.2400000002</v>
      </c>
      <c r="Z4959" s="2">
        <v>0</v>
      </c>
      <c r="AA4959" s="2" t="s">
        <v>56</v>
      </c>
      <c r="AB4959" s="2" t="s">
        <v>15728</v>
      </c>
      <c r="AC4959" s="2" t="s">
        <v>121</v>
      </c>
      <c r="AD4959" s="2" t="s">
        <v>76</v>
      </c>
      <c r="AE4959" s="5">
        <v>64.53</v>
      </c>
      <c r="AF4959" s="2">
        <v>0</v>
      </c>
      <c r="AG4959" s="2" t="s">
        <v>77</v>
      </c>
      <c r="AH4959" s="2">
        <v>13</v>
      </c>
      <c r="AI4959" s="6" t="str">
        <f t="shared" si="231"/>
        <v>25-34</v>
      </c>
      <c r="AJ4959" s="11">
        <f>YEAR(tbl_LoanData[[#This Row],[Application Date]])</f>
        <v>2025</v>
      </c>
      <c r="AK4959" s="11" t="str">
        <f>TEXT(tbl_LoanData[[#This Row],[Application Date]],"MMMM")</f>
        <v>May</v>
      </c>
      <c r="AL4959" s="12">
        <f>DATE(YEAR(tbl_LoanData[[#This Row],[Application Date]]),MONTH(tbl_LoanData[[#This Row],[Application Date]]),1)</f>
        <v>45778</v>
      </c>
      <c r="AM4959" s="14">
        <f ca="1">IF(AND(tbl_LoanData[[#This Row],[Application Date]]&gt;=EOMONTH(TODAY(),-1)+1,tbl_LoanData[[#This Row],[Application Date]]&lt;=TODAY()),tbl_LoanData[[#This Row],[Loan Amount]],0)</f>
        <v>0</v>
      </c>
      <c r="AN4959" s="14">
        <f>tbl_LoanData[[#This Row],[Amount Paid]]-(Q4959-X4959)</f>
        <v>525534.23999999987</v>
      </c>
      <c r="AO4959" s="14">
        <f>IF(tbl_LoanData[[#This Row],[Application Status]]="Approved",1,0)</f>
        <v>1</v>
      </c>
      <c r="AP4959" s="22" t="str">
        <f t="shared" ca="1" si="232"/>
        <v/>
      </c>
      <c r="AQ4959" s="22" t="str">
        <f t="shared" ca="1" si="233"/>
        <v/>
      </c>
    </row>
    <row r="4960" spans="1:43" ht="14.4" customHeight="1" x14ac:dyDescent="0.3">
      <c r="A4960" s="2" t="s">
        <v>7633</v>
      </c>
      <c r="B4960" s="2" t="s">
        <v>7634</v>
      </c>
      <c r="C4960" s="2" t="s">
        <v>243</v>
      </c>
      <c r="D4960" s="2" t="s">
        <v>189</v>
      </c>
      <c r="E4960" s="2" t="s">
        <v>67</v>
      </c>
      <c r="F4960" s="2">
        <v>58</v>
      </c>
      <c r="G4960" s="2" t="s">
        <v>83</v>
      </c>
      <c r="H4960" s="2" t="s">
        <v>205</v>
      </c>
      <c r="I4960" s="2" t="s">
        <v>49</v>
      </c>
      <c r="J4960" s="3">
        <v>45808</v>
      </c>
      <c r="K4960" s="3">
        <v>45821</v>
      </c>
      <c r="L4960" s="2" t="s">
        <v>40</v>
      </c>
      <c r="M4960" s="2" t="s">
        <v>111</v>
      </c>
      <c r="N4960" s="2" t="s">
        <v>120</v>
      </c>
      <c r="O4960" s="4">
        <v>1449000</v>
      </c>
      <c r="P4960" s="4">
        <v>315800</v>
      </c>
      <c r="Q4960" s="4">
        <v>1133200</v>
      </c>
      <c r="R4960" s="2">
        <v>18</v>
      </c>
      <c r="S4960" s="5">
        <v>9.93</v>
      </c>
      <c r="T4960" s="4">
        <v>72332.789999999994</v>
      </c>
      <c r="U4960" s="2" t="s">
        <v>73</v>
      </c>
      <c r="V4960" s="2" t="s">
        <v>74</v>
      </c>
      <c r="W4960" s="4">
        <v>795660.69</v>
      </c>
      <c r="X4960" s="4">
        <v>506329.45</v>
      </c>
      <c r="Y4960" s="4">
        <v>1301990.1399999999</v>
      </c>
      <c r="Z4960" s="2">
        <v>96</v>
      </c>
      <c r="AA4960" s="2" t="s">
        <v>60</v>
      </c>
      <c r="AB4960" s="2" t="s">
        <v>15735</v>
      </c>
      <c r="AC4960" s="2" t="s">
        <v>129</v>
      </c>
      <c r="AD4960" s="2" t="s">
        <v>76</v>
      </c>
      <c r="AE4960" s="5">
        <v>78.209999999999994</v>
      </c>
      <c r="AF4960" s="2">
        <v>3</v>
      </c>
      <c r="AG4960" s="2" t="s">
        <v>130</v>
      </c>
      <c r="AH4960" s="2">
        <v>13</v>
      </c>
      <c r="AI4960" s="6" t="str">
        <f t="shared" si="231"/>
        <v>55-64</v>
      </c>
      <c r="AJ4960" s="11">
        <f>YEAR(tbl_LoanData[[#This Row],[Application Date]])</f>
        <v>2025</v>
      </c>
      <c r="AK4960" s="11" t="str">
        <f>TEXT(tbl_LoanData[[#This Row],[Application Date]],"MMMM")</f>
        <v>May</v>
      </c>
      <c r="AL4960" s="12">
        <f>DATE(YEAR(tbl_LoanData[[#This Row],[Application Date]]),MONTH(tbl_LoanData[[#This Row],[Application Date]]),1)</f>
        <v>45778</v>
      </c>
      <c r="AM4960" s="14">
        <f ca="1">IF(AND(tbl_LoanData[[#This Row],[Application Date]]&gt;=EOMONTH(TODAY(),-1)+1,tbl_LoanData[[#This Row],[Application Date]]&lt;=TODAY()),tbl_LoanData[[#This Row],[Loan Amount]],0)</f>
        <v>0</v>
      </c>
      <c r="AN4960" s="14">
        <f>tbl_LoanData[[#This Row],[Amount Paid]]-(Q4960-X4960)</f>
        <v>168790.1399999999</v>
      </c>
      <c r="AO4960" s="14">
        <f>IF(tbl_LoanData[[#This Row],[Application Status]]="Approved",1,0)</f>
        <v>1</v>
      </c>
      <c r="AP4960" s="22" t="str">
        <f t="shared" ca="1" si="232"/>
        <v/>
      </c>
      <c r="AQ4960" s="22" t="str">
        <f t="shared" ca="1" si="233"/>
        <v/>
      </c>
    </row>
    <row r="4961" spans="1:43" ht="14.4" customHeight="1" x14ac:dyDescent="0.3">
      <c r="A4961" s="2" t="s">
        <v>7815</v>
      </c>
      <c r="B4961" s="2" t="s">
        <v>7816</v>
      </c>
      <c r="C4961" s="2" t="s">
        <v>549</v>
      </c>
      <c r="D4961" s="2" t="s">
        <v>232</v>
      </c>
      <c r="E4961" s="2" t="s">
        <v>465</v>
      </c>
      <c r="F4961" s="2">
        <v>48</v>
      </c>
      <c r="G4961" s="2" t="s">
        <v>83</v>
      </c>
      <c r="H4961" s="2" t="s">
        <v>110</v>
      </c>
      <c r="I4961" s="2" t="s">
        <v>46</v>
      </c>
      <c r="J4961" s="3">
        <v>45785</v>
      </c>
      <c r="K4961" s="3">
        <v>45794</v>
      </c>
      <c r="L4961" s="2" t="s">
        <v>39</v>
      </c>
      <c r="M4961" s="2" t="s">
        <v>157</v>
      </c>
      <c r="N4961" s="2" t="s">
        <v>359</v>
      </c>
      <c r="O4961" s="4">
        <v>1637000</v>
      </c>
      <c r="P4961" s="4">
        <v>519600</v>
      </c>
      <c r="Q4961" s="4">
        <v>1117400</v>
      </c>
      <c r="R4961" s="2">
        <v>36</v>
      </c>
      <c r="S4961" s="5">
        <v>9.23</v>
      </c>
      <c r="T4961" s="4">
        <v>39633.56</v>
      </c>
      <c r="U4961" s="2" t="s">
        <v>73</v>
      </c>
      <c r="V4961" s="2" t="s">
        <v>74</v>
      </c>
      <c r="W4961" s="4">
        <v>594503.4</v>
      </c>
      <c r="X4961" s="4">
        <v>832304.66</v>
      </c>
      <c r="Y4961" s="4">
        <v>1426808.06</v>
      </c>
      <c r="Z4961" s="2">
        <v>0</v>
      </c>
      <c r="AA4961" s="2" t="s">
        <v>56</v>
      </c>
      <c r="AB4961" s="2" t="s">
        <v>15728</v>
      </c>
      <c r="AC4961" s="2" t="s">
        <v>87</v>
      </c>
      <c r="AD4961" s="2" t="s">
        <v>76</v>
      </c>
      <c r="AE4961" s="5">
        <v>68.260000000000005</v>
      </c>
      <c r="AF4961" s="2">
        <v>0</v>
      </c>
      <c r="AG4961" s="2" t="s">
        <v>77</v>
      </c>
      <c r="AH4961" s="2">
        <v>9</v>
      </c>
      <c r="AI4961" s="6" t="str">
        <f t="shared" si="231"/>
        <v>45-54</v>
      </c>
      <c r="AJ4961" s="11">
        <f>YEAR(tbl_LoanData[[#This Row],[Application Date]])</f>
        <v>2025</v>
      </c>
      <c r="AK4961" s="11" t="str">
        <f>TEXT(tbl_LoanData[[#This Row],[Application Date]],"MMMM")</f>
        <v>May</v>
      </c>
      <c r="AL4961" s="12">
        <f>DATE(YEAR(tbl_LoanData[[#This Row],[Application Date]]),MONTH(tbl_LoanData[[#This Row],[Application Date]]),1)</f>
        <v>45778</v>
      </c>
      <c r="AM4961" s="14">
        <f ca="1">IF(AND(tbl_LoanData[[#This Row],[Application Date]]&gt;=EOMONTH(TODAY(),-1)+1,tbl_LoanData[[#This Row],[Application Date]]&lt;=TODAY()),tbl_LoanData[[#This Row],[Loan Amount]],0)</f>
        <v>0</v>
      </c>
      <c r="AN4961" s="14">
        <f>tbl_LoanData[[#This Row],[Amount Paid]]-(Q4961-X4961)</f>
        <v>309408.06000000006</v>
      </c>
      <c r="AO4961" s="14">
        <f>IF(tbl_LoanData[[#This Row],[Application Status]]="Approved",1,0)</f>
        <v>1</v>
      </c>
      <c r="AP4961" s="22" t="str">
        <f t="shared" ca="1" si="232"/>
        <v/>
      </c>
      <c r="AQ4961" s="22" t="str">
        <f t="shared" ca="1" si="233"/>
        <v/>
      </c>
    </row>
    <row r="4962" spans="1:43" ht="14.4" customHeight="1" x14ac:dyDescent="0.3">
      <c r="A4962" s="2" t="s">
        <v>7825</v>
      </c>
      <c r="B4962" s="2" t="s">
        <v>7826</v>
      </c>
      <c r="C4962" s="2" t="s">
        <v>452</v>
      </c>
      <c r="D4962" s="2" t="s">
        <v>176</v>
      </c>
      <c r="E4962" s="2" t="s">
        <v>209</v>
      </c>
      <c r="F4962" s="2">
        <v>51</v>
      </c>
      <c r="G4962" s="2" t="s">
        <v>83</v>
      </c>
      <c r="H4962" s="2" t="s">
        <v>136</v>
      </c>
      <c r="I4962" s="2" t="s">
        <v>49</v>
      </c>
      <c r="J4962" s="3">
        <v>45788</v>
      </c>
      <c r="K4962" s="3">
        <v>45801</v>
      </c>
      <c r="L4962" s="2" t="s">
        <v>41</v>
      </c>
      <c r="M4962" s="2" t="s">
        <v>184</v>
      </c>
      <c r="N4962" s="2" t="s">
        <v>426</v>
      </c>
      <c r="O4962" s="4">
        <v>3144000</v>
      </c>
      <c r="P4962" s="4">
        <v>590500</v>
      </c>
      <c r="Q4962" s="4">
        <v>2553500</v>
      </c>
      <c r="R4962" s="2">
        <v>24</v>
      </c>
      <c r="S4962" s="5">
        <v>14.28</v>
      </c>
      <c r="T4962" s="4">
        <v>136782.48000000001</v>
      </c>
      <c r="U4962" s="2" t="s">
        <v>73</v>
      </c>
      <c r="V4962" s="2" t="s">
        <v>74</v>
      </c>
      <c r="W4962" s="4">
        <v>2051737.2</v>
      </c>
      <c r="X4962" s="4">
        <v>1231042.3999999999</v>
      </c>
      <c r="Y4962" s="4">
        <v>3282779.6</v>
      </c>
      <c r="Z4962" s="2">
        <v>0</v>
      </c>
      <c r="AA4962" s="2" t="s">
        <v>56</v>
      </c>
      <c r="AB4962" s="2" t="s">
        <v>15733</v>
      </c>
      <c r="AC4962" s="2" t="s">
        <v>106</v>
      </c>
      <c r="AD4962" s="2" t="s">
        <v>76</v>
      </c>
      <c r="AE4962" s="5">
        <v>81.22</v>
      </c>
      <c r="AF4962" s="2">
        <v>0</v>
      </c>
      <c r="AG4962" s="2" t="s">
        <v>77</v>
      </c>
      <c r="AH4962" s="2">
        <v>13</v>
      </c>
      <c r="AI4962" s="6" t="str">
        <f t="shared" si="231"/>
        <v>45-54</v>
      </c>
      <c r="AJ4962" s="11">
        <f>YEAR(tbl_LoanData[[#This Row],[Application Date]])</f>
        <v>2025</v>
      </c>
      <c r="AK4962" s="11" t="str">
        <f>TEXT(tbl_LoanData[[#This Row],[Application Date]],"MMMM")</f>
        <v>May</v>
      </c>
      <c r="AL4962" s="12">
        <f>DATE(YEAR(tbl_LoanData[[#This Row],[Application Date]]),MONTH(tbl_LoanData[[#This Row],[Application Date]]),1)</f>
        <v>45778</v>
      </c>
      <c r="AM4962" s="14">
        <f ca="1">IF(AND(tbl_LoanData[[#This Row],[Application Date]]&gt;=EOMONTH(TODAY(),-1)+1,tbl_LoanData[[#This Row],[Application Date]]&lt;=TODAY()),tbl_LoanData[[#This Row],[Loan Amount]],0)</f>
        <v>0</v>
      </c>
      <c r="AN4962" s="14">
        <f>tbl_LoanData[[#This Row],[Amount Paid]]-(Q4962-X4962)</f>
        <v>729279.59999999986</v>
      </c>
      <c r="AO4962" s="14">
        <f>IF(tbl_LoanData[[#This Row],[Application Status]]="Approved",1,0)</f>
        <v>1</v>
      </c>
      <c r="AP4962" s="22" t="str">
        <f t="shared" ca="1" si="232"/>
        <v/>
      </c>
      <c r="AQ4962" s="22" t="str">
        <f t="shared" ca="1" si="233"/>
        <v/>
      </c>
    </row>
    <row r="4963" spans="1:43" ht="14.4" customHeight="1" x14ac:dyDescent="0.3">
      <c r="A4963" s="2" t="s">
        <v>7969</v>
      </c>
      <c r="B4963" s="2" t="s">
        <v>7970</v>
      </c>
      <c r="C4963" s="2" t="s">
        <v>487</v>
      </c>
      <c r="D4963" s="2" t="s">
        <v>91</v>
      </c>
      <c r="E4963" s="2" t="s">
        <v>68</v>
      </c>
      <c r="F4963" s="2">
        <v>57</v>
      </c>
      <c r="G4963" s="2" t="s">
        <v>69</v>
      </c>
      <c r="H4963" s="2" t="s">
        <v>119</v>
      </c>
      <c r="I4963" s="2" t="s">
        <v>43</v>
      </c>
      <c r="J4963" s="3">
        <v>45789</v>
      </c>
      <c r="K4963" s="3">
        <v>45796</v>
      </c>
      <c r="L4963" s="2" t="s">
        <v>40</v>
      </c>
      <c r="M4963" s="2" t="s">
        <v>111</v>
      </c>
      <c r="N4963" s="2" t="s">
        <v>120</v>
      </c>
      <c r="O4963" s="4">
        <v>873000</v>
      </c>
      <c r="P4963" s="4">
        <v>293400</v>
      </c>
      <c r="Q4963" s="4">
        <v>579600</v>
      </c>
      <c r="R4963" s="2">
        <v>36</v>
      </c>
      <c r="S4963" s="5">
        <v>5.53</v>
      </c>
      <c r="T4963" s="4">
        <v>18770.990000000002</v>
      </c>
      <c r="U4963" s="2" t="s">
        <v>73</v>
      </c>
      <c r="V4963" s="2" t="s">
        <v>74</v>
      </c>
      <c r="W4963" s="4">
        <v>281564.84999999998</v>
      </c>
      <c r="X4963" s="4">
        <v>394190.79</v>
      </c>
      <c r="Y4963" s="4">
        <v>675755.64</v>
      </c>
      <c r="Z4963" s="2">
        <v>0</v>
      </c>
      <c r="AA4963" s="2" t="s">
        <v>56</v>
      </c>
      <c r="AB4963" s="2" t="s">
        <v>15735</v>
      </c>
      <c r="AC4963" s="2" t="s">
        <v>360</v>
      </c>
      <c r="AD4963" s="2" t="s">
        <v>76</v>
      </c>
      <c r="AE4963" s="5">
        <v>66.39</v>
      </c>
      <c r="AF4963" s="2">
        <v>0</v>
      </c>
      <c r="AG4963" s="2" t="s">
        <v>77</v>
      </c>
      <c r="AH4963" s="2">
        <v>7</v>
      </c>
      <c r="AI4963" s="6" t="str">
        <f t="shared" si="231"/>
        <v>55-64</v>
      </c>
      <c r="AJ4963" s="11">
        <f>YEAR(tbl_LoanData[[#This Row],[Application Date]])</f>
        <v>2025</v>
      </c>
      <c r="AK4963" s="11" t="str">
        <f>TEXT(tbl_LoanData[[#This Row],[Application Date]],"MMMM")</f>
        <v>May</v>
      </c>
      <c r="AL4963" s="12">
        <f>DATE(YEAR(tbl_LoanData[[#This Row],[Application Date]]),MONTH(tbl_LoanData[[#This Row],[Application Date]]),1)</f>
        <v>45778</v>
      </c>
      <c r="AM4963" s="14">
        <f ca="1">IF(AND(tbl_LoanData[[#This Row],[Application Date]]&gt;=EOMONTH(TODAY(),-1)+1,tbl_LoanData[[#This Row],[Application Date]]&lt;=TODAY()),tbl_LoanData[[#This Row],[Loan Amount]],0)</f>
        <v>0</v>
      </c>
      <c r="AN4963" s="14">
        <f>tbl_LoanData[[#This Row],[Amount Paid]]-(Q4963-X4963)</f>
        <v>96155.639999999956</v>
      </c>
      <c r="AO4963" s="14">
        <f>IF(tbl_LoanData[[#This Row],[Application Status]]="Approved",1,0)</f>
        <v>1</v>
      </c>
      <c r="AP4963" s="22" t="str">
        <f t="shared" ca="1" si="232"/>
        <v/>
      </c>
      <c r="AQ4963" s="22" t="str">
        <f t="shared" ca="1" si="233"/>
        <v/>
      </c>
    </row>
    <row r="4964" spans="1:43" ht="14.4" customHeight="1" x14ac:dyDescent="0.3">
      <c r="A4964" s="2" t="s">
        <v>8085</v>
      </c>
      <c r="B4964" s="2" t="s">
        <v>8086</v>
      </c>
      <c r="C4964" s="2" t="s">
        <v>452</v>
      </c>
      <c r="D4964" s="2" t="s">
        <v>209</v>
      </c>
      <c r="E4964" s="2" t="s">
        <v>190</v>
      </c>
      <c r="F4964" s="2">
        <v>60</v>
      </c>
      <c r="G4964" s="2" t="s">
        <v>83</v>
      </c>
      <c r="H4964" s="2" t="s">
        <v>143</v>
      </c>
      <c r="I4964" s="2" t="s">
        <v>46</v>
      </c>
      <c r="J4964" s="3">
        <v>45786</v>
      </c>
      <c r="K4964" s="3"/>
      <c r="L4964" s="2" t="s">
        <v>39</v>
      </c>
      <c r="M4964" s="2" t="s">
        <v>71</v>
      </c>
      <c r="N4964" s="2" t="s">
        <v>72</v>
      </c>
      <c r="O4964" s="4">
        <v>1224000</v>
      </c>
      <c r="P4964" s="4">
        <v>308100</v>
      </c>
      <c r="Q4964" s="4">
        <v>915900</v>
      </c>
      <c r="R4964" s="2">
        <v>36</v>
      </c>
      <c r="S4964" s="5">
        <v>11.16</v>
      </c>
      <c r="T4964" s="4">
        <v>33959.54</v>
      </c>
      <c r="U4964" s="2" t="s">
        <v>96</v>
      </c>
      <c r="V4964" s="2" t="s">
        <v>97</v>
      </c>
      <c r="W4964" s="4">
        <v>0</v>
      </c>
      <c r="X4964" s="4">
        <v>0</v>
      </c>
      <c r="Y4964" s="4">
        <v>1222543.32</v>
      </c>
      <c r="Z4964" s="2">
        <v>0</v>
      </c>
      <c r="AA4964" s="2" t="s">
        <v>97</v>
      </c>
      <c r="AB4964" s="2" t="s">
        <v>15736</v>
      </c>
      <c r="AC4964" s="2" t="s">
        <v>360</v>
      </c>
      <c r="AD4964" s="2" t="s">
        <v>76</v>
      </c>
      <c r="AE4964" s="5">
        <v>74.83</v>
      </c>
      <c r="AF4964" s="2">
        <v>0</v>
      </c>
      <c r="AG4964" s="2" t="s">
        <v>97</v>
      </c>
      <c r="AH4964" s="2"/>
      <c r="AI4964" s="6" t="str">
        <f t="shared" si="231"/>
        <v>55-64</v>
      </c>
      <c r="AJ4964" s="11">
        <f>YEAR(tbl_LoanData[[#This Row],[Application Date]])</f>
        <v>2025</v>
      </c>
      <c r="AK4964" s="11" t="str">
        <f>TEXT(tbl_LoanData[[#This Row],[Application Date]],"MMMM")</f>
        <v>May</v>
      </c>
      <c r="AL4964" s="12">
        <f>DATE(YEAR(tbl_LoanData[[#This Row],[Application Date]]),MONTH(tbl_LoanData[[#This Row],[Application Date]]),1)</f>
        <v>45778</v>
      </c>
      <c r="AM4964" s="14">
        <f ca="1">IF(AND(tbl_LoanData[[#This Row],[Application Date]]&gt;=EOMONTH(TODAY(),-1)+1,tbl_LoanData[[#This Row],[Application Date]]&lt;=TODAY()),tbl_LoanData[[#This Row],[Loan Amount]],0)</f>
        <v>0</v>
      </c>
      <c r="AN4964" s="14">
        <f>tbl_LoanData[[#This Row],[Amount Paid]]-(Q4964-X4964)</f>
        <v>-915900</v>
      </c>
      <c r="AO4964" s="14">
        <f>IF(tbl_LoanData[[#This Row],[Application Status]]="Approved",1,0)</f>
        <v>0</v>
      </c>
      <c r="AP4964" s="22" t="str">
        <f t="shared" ca="1" si="232"/>
        <v/>
      </c>
      <c r="AQ4964" s="22" t="str">
        <f t="shared" ca="1" si="233"/>
        <v/>
      </c>
    </row>
    <row r="4965" spans="1:43" ht="14.4" customHeight="1" x14ac:dyDescent="0.3">
      <c r="A4965" s="2" t="s">
        <v>8125</v>
      </c>
      <c r="B4965" s="2" t="s">
        <v>8126</v>
      </c>
      <c r="C4965" s="2" t="s">
        <v>281</v>
      </c>
      <c r="D4965" s="2" t="s">
        <v>102</v>
      </c>
      <c r="E4965" s="2" t="s">
        <v>182</v>
      </c>
      <c r="F4965" s="2">
        <v>48</v>
      </c>
      <c r="G4965" s="2" t="s">
        <v>83</v>
      </c>
      <c r="H4965" s="2" t="s">
        <v>136</v>
      </c>
      <c r="I4965" s="2" t="s">
        <v>49</v>
      </c>
      <c r="J4965" s="3">
        <v>45805</v>
      </c>
      <c r="K4965" s="3"/>
      <c r="L4965" s="2" t="s">
        <v>36</v>
      </c>
      <c r="M4965" s="2" t="s">
        <v>111</v>
      </c>
      <c r="N4965" s="2" t="s">
        <v>350</v>
      </c>
      <c r="O4965" s="4">
        <v>924000</v>
      </c>
      <c r="P4965" s="4">
        <v>235300</v>
      </c>
      <c r="Q4965" s="4">
        <v>688700</v>
      </c>
      <c r="R4965" s="2">
        <v>24</v>
      </c>
      <c r="S4965" s="5">
        <v>6.72</v>
      </c>
      <c r="T4965" s="4">
        <v>32552.55</v>
      </c>
      <c r="U4965" s="2" t="s">
        <v>113</v>
      </c>
      <c r="V4965" s="2" t="s">
        <v>97</v>
      </c>
      <c r="W4965" s="4">
        <v>0</v>
      </c>
      <c r="X4965" s="4">
        <v>0</v>
      </c>
      <c r="Y4965" s="4">
        <v>781261.28</v>
      </c>
      <c r="Z4965" s="2">
        <v>0</v>
      </c>
      <c r="AA4965" s="2" t="s">
        <v>97</v>
      </c>
      <c r="AB4965" s="2" t="s">
        <v>15727</v>
      </c>
      <c r="AC4965" s="2" t="s">
        <v>138</v>
      </c>
      <c r="AD4965" s="2" t="s">
        <v>76</v>
      </c>
      <c r="AE4965" s="5">
        <v>74.53</v>
      </c>
      <c r="AF4965" s="2">
        <v>0</v>
      </c>
      <c r="AG4965" s="2" t="s">
        <v>97</v>
      </c>
      <c r="AH4965" s="2"/>
      <c r="AI4965" s="6" t="str">
        <f t="shared" si="231"/>
        <v>45-54</v>
      </c>
      <c r="AJ4965" s="11">
        <f>YEAR(tbl_LoanData[[#This Row],[Application Date]])</f>
        <v>2025</v>
      </c>
      <c r="AK4965" s="11" t="str">
        <f>TEXT(tbl_LoanData[[#This Row],[Application Date]],"MMMM")</f>
        <v>May</v>
      </c>
      <c r="AL4965" s="12">
        <f>DATE(YEAR(tbl_LoanData[[#This Row],[Application Date]]),MONTH(tbl_LoanData[[#This Row],[Application Date]]),1)</f>
        <v>45778</v>
      </c>
      <c r="AM4965" s="14">
        <f ca="1">IF(AND(tbl_LoanData[[#This Row],[Application Date]]&gt;=EOMONTH(TODAY(),-1)+1,tbl_LoanData[[#This Row],[Application Date]]&lt;=TODAY()),tbl_LoanData[[#This Row],[Loan Amount]],0)</f>
        <v>0</v>
      </c>
      <c r="AN4965" s="14">
        <f>tbl_LoanData[[#This Row],[Amount Paid]]-(Q4965-X4965)</f>
        <v>-688700</v>
      </c>
      <c r="AO4965" s="14">
        <f>IF(tbl_LoanData[[#This Row],[Application Status]]="Approved",1,0)</f>
        <v>0</v>
      </c>
      <c r="AP4965" s="22" t="str">
        <f t="shared" ca="1" si="232"/>
        <v/>
      </c>
      <c r="AQ4965" s="22" t="str">
        <f t="shared" ca="1" si="233"/>
        <v/>
      </c>
    </row>
    <row r="4966" spans="1:43" ht="14.4" customHeight="1" x14ac:dyDescent="0.3">
      <c r="A4966" s="2" t="s">
        <v>8161</v>
      </c>
      <c r="B4966" s="2" t="s">
        <v>8162</v>
      </c>
      <c r="C4966" s="2" t="s">
        <v>758</v>
      </c>
      <c r="D4966" s="2" t="s">
        <v>189</v>
      </c>
      <c r="E4966" s="2" t="s">
        <v>176</v>
      </c>
      <c r="F4966" s="2">
        <v>34</v>
      </c>
      <c r="G4966" s="2" t="s">
        <v>83</v>
      </c>
      <c r="H4966" s="2" t="s">
        <v>318</v>
      </c>
      <c r="I4966" s="2" t="s">
        <v>42</v>
      </c>
      <c r="J4966" s="3">
        <v>45801</v>
      </c>
      <c r="K4966" s="3"/>
      <c r="L4966" s="2" t="s">
        <v>40</v>
      </c>
      <c r="M4966" s="2" t="s">
        <v>71</v>
      </c>
      <c r="N4966" s="2" t="s">
        <v>137</v>
      </c>
      <c r="O4966" s="4">
        <v>1408000</v>
      </c>
      <c r="P4966" s="4">
        <v>407000</v>
      </c>
      <c r="Q4966" s="4">
        <v>1001000</v>
      </c>
      <c r="R4966" s="2">
        <v>48</v>
      </c>
      <c r="S4966" s="5">
        <v>11.21</v>
      </c>
      <c r="T4966" s="4">
        <v>30205.18</v>
      </c>
      <c r="U4966" s="2" t="s">
        <v>113</v>
      </c>
      <c r="V4966" s="2" t="s">
        <v>97</v>
      </c>
      <c r="W4966" s="4">
        <v>0</v>
      </c>
      <c r="X4966" s="4">
        <v>0</v>
      </c>
      <c r="Y4966" s="4">
        <v>1449848.4</v>
      </c>
      <c r="Z4966" s="2">
        <v>0</v>
      </c>
      <c r="AA4966" s="2" t="s">
        <v>97</v>
      </c>
      <c r="AB4966" s="2" t="s">
        <v>15732</v>
      </c>
      <c r="AC4966" s="2" t="s">
        <v>146</v>
      </c>
      <c r="AD4966" s="2" t="s">
        <v>76</v>
      </c>
      <c r="AE4966" s="5">
        <v>71.09</v>
      </c>
      <c r="AF4966" s="2">
        <v>0</v>
      </c>
      <c r="AG4966" s="2" t="s">
        <v>97</v>
      </c>
      <c r="AH4966" s="2"/>
      <c r="AI4966" s="6" t="str">
        <f t="shared" si="231"/>
        <v>25-34</v>
      </c>
      <c r="AJ4966" s="11">
        <f>YEAR(tbl_LoanData[[#This Row],[Application Date]])</f>
        <v>2025</v>
      </c>
      <c r="AK4966" s="11" t="str">
        <f>TEXT(tbl_LoanData[[#This Row],[Application Date]],"MMMM")</f>
        <v>May</v>
      </c>
      <c r="AL4966" s="12">
        <f>DATE(YEAR(tbl_LoanData[[#This Row],[Application Date]]),MONTH(tbl_LoanData[[#This Row],[Application Date]]),1)</f>
        <v>45778</v>
      </c>
      <c r="AM4966" s="14">
        <f ca="1">IF(AND(tbl_LoanData[[#This Row],[Application Date]]&gt;=EOMONTH(TODAY(),-1)+1,tbl_LoanData[[#This Row],[Application Date]]&lt;=TODAY()),tbl_LoanData[[#This Row],[Loan Amount]],0)</f>
        <v>0</v>
      </c>
      <c r="AN4966" s="14">
        <f>tbl_LoanData[[#This Row],[Amount Paid]]-(Q4966-X4966)</f>
        <v>-1001000</v>
      </c>
      <c r="AO4966" s="14">
        <f>IF(tbl_LoanData[[#This Row],[Application Status]]="Approved",1,0)</f>
        <v>0</v>
      </c>
      <c r="AP4966" s="22" t="str">
        <f t="shared" ca="1" si="232"/>
        <v/>
      </c>
      <c r="AQ4966" s="22" t="str">
        <f t="shared" ca="1" si="233"/>
        <v/>
      </c>
    </row>
    <row r="4967" spans="1:43" ht="14.4" customHeight="1" x14ac:dyDescent="0.3">
      <c r="A4967" s="2" t="s">
        <v>8265</v>
      </c>
      <c r="B4967" s="2" t="s">
        <v>8266</v>
      </c>
      <c r="C4967" s="2" t="s">
        <v>216</v>
      </c>
      <c r="D4967" s="2" t="s">
        <v>102</v>
      </c>
      <c r="E4967" s="2" t="s">
        <v>142</v>
      </c>
      <c r="F4967" s="2">
        <v>51</v>
      </c>
      <c r="G4967" s="2" t="s">
        <v>83</v>
      </c>
      <c r="H4967" s="2" t="s">
        <v>372</v>
      </c>
      <c r="I4967" s="2" t="s">
        <v>43</v>
      </c>
      <c r="J4967" s="3">
        <v>45790</v>
      </c>
      <c r="K4967" s="3">
        <v>45810</v>
      </c>
      <c r="L4967" s="2" t="s">
        <v>40</v>
      </c>
      <c r="M4967" s="2" t="s">
        <v>111</v>
      </c>
      <c r="N4967" s="2" t="s">
        <v>369</v>
      </c>
      <c r="O4967" s="4">
        <v>1504000</v>
      </c>
      <c r="P4967" s="4">
        <v>552400</v>
      </c>
      <c r="Q4967" s="4">
        <v>951600</v>
      </c>
      <c r="R4967" s="2">
        <v>24</v>
      </c>
      <c r="S4967" s="5">
        <v>14.91</v>
      </c>
      <c r="T4967" s="4">
        <v>51473.63</v>
      </c>
      <c r="U4967" s="2" t="s">
        <v>73</v>
      </c>
      <c r="V4967" s="2" t="s">
        <v>74</v>
      </c>
      <c r="W4967" s="4">
        <v>617683.56000000006</v>
      </c>
      <c r="X4967" s="4">
        <v>617683.56000000006</v>
      </c>
      <c r="Y4967" s="4">
        <v>1235367.1200000001</v>
      </c>
      <c r="Z4967" s="2">
        <v>64</v>
      </c>
      <c r="AA4967" s="2" t="s">
        <v>59</v>
      </c>
      <c r="AB4967" s="2" t="s">
        <v>15730</v>
      </c>
      <c r="AC4967" s="2" t="s">
        <v>121</v>
      </c>
      <c r="AD4967" s="2" t="s">
        <v>76</v>
      </c>
      <c r="AE4967" s="5">
        <v>63.27</v>
      </c>
      <c r="AF4967" s="2">
        <v>2</v>
      </c>
      <c r="AG4967" s="2" t="s">
        <v>130</v>
      </c>
      <c r="AH4967" s="2">
        <v>20</v>
      </c>
      <c r="AI4967" s="6" t="str">
        <f t="shared" si="231"/>
        <v>45-54</v>
      </c>
      <c r="AJ4967" s="11">
        <f>YEAR(tbl_LoanData[[#This Row],[Application Date]])</f>
        <v>2025</v>
      </c>
      <c r="AK4967" s="11" t="str">
        <f>TEXT(tbl_LoanData[[#This Row],[Application Date]],"MMMM")</f>
        <v>May</v>
      </c>
      <c r="AL4967" s="12">
        <f>DATE(YEAR(tbl_LoanData[[#This Row],[Application Date]]),MONTH(tbl_LoanData[[#This Row],[Application Date]]),1)</f>
        <v>45778</v>
      </c>
      <c r="AM4967" s="14">
        <f ca="1">IF(AND(tbl_LoanData[[#This Row],[Application Date]]&gt;=EOMONTH(TODAY(),-1)+1,tbl_LoanData[[#This Row],[Application Date]]&lt;=TODAY()),tbl_LoanData[[#This Row],[Loan Amount]],0)</f>
        <v>0</v>
      </c>
      <c r="AN4967" s="14">
        <f>tbl_LoanData[[#This Row],[Amount Paid]]-(Q4967-X4967)</f>
        <v>283767.12000000011</v>
      </c>
      <c r="AO4967" s="14">
        <f>IF(tbl_LoanData[[#This Row],[Application Status]]="Approved",1,0)</f>
        <v>1</v>
      </c>
      <c r="AP4967" s="22" t="str">
        <f t="shared" ca="1" si="232"/>
        <v/>
      </c>
      <c r="AQ4967" s="22" t="str">
        <f t="shared" ca="1" si="233"/>
        <v/>
      </c>
    </row>
    <row r="4968" spans="1:43" ht="14.4" customHeight="1" x14ac:dyDescent="0.3">
      <c r="A4968" s="2" t="s">
        <v>8315</v>
      </c>
      <c r="B4968" s="2" t="s">
        <v>8316</v>
      </c>
      <c r="C4968" s="2" t="s">
        <v>533</v>
      </c>
      <c r="D4968" s="2" t="s">
        <v>311</v>
      </c>
      <c r="E4968" s="2" t="s">
        <v>293</v>
      </c>
      <c r="F4968" s="2">
        <v>28</v>
      </c>
      <c r="G4968" s="2" t="s">
        <v>83</v>
      </c>
      <c r="H4968" s="2" t="s">
        <v>256</v>
      </c>
      <c r="I4968" s="2" t="s">
        <v>43</v>
      </c>
      <c r="J4968" s="3">
        <v>45779</v>
      </c>
      <c r="K4968" s="3">
        <v>45793</v>
      </c>
      <c r="L4968" s="2" t="s">
        <v>38</v>
      </c>
      <c r="M4968" s="2" t="s">
        <v>71</v>
      </c>
      <c r="N4968" s="2" t="s">
        <v>589</v>
      </c>
      <c r="O4968" s="4">
        <v>1415000</v>
      </c>
      <c r="P4968" s="4">
        <v>371600</v>
      </c>
      <c r="Q4968" s="4">
        <v>1043400</v>
      </c>
      <c r="R4968" s="2">
        <v>48</v>
      </c>
      <c r="S4968" s="5">
        <v>7.2</v>
      </c>
      <c r="T4968" s="4">
        <v>27997.9</v>
      </c>
      <c r="U4968" s="2" t="s">
        <v>73</v>
      </c>
      <c r="V4968" s="2" t="s">
        <v>74</v>
      </c>
      <c r="W4968" s="4">
        <v>391970.6</v>
      </c>
      <c r="X4968" s="4">
        <v>951928.6</v>
      </c>
      <c r="Y4968" s="4">
        <v>1343899.2</v>
      </c>
      <c r="Z4968" s="2">
        <v>30</v>
      </c>
      <c r="AA4968" s="2" t="s">
        <v>57</v>
      </c>
      <c r="AB4968" s="2" t="s">
        <v>15732</v>
      </c>
      <c r="AC4968" s="2" t="s">
        <v>213</v>
      </c>
      <c r="AD4968" s="2" t="s">
        <v>76</v>
      </c>
      <c r="AE4968" s="5">
        <v>73.739999999999995</v>
      </c>
      <c r="AF4968" s="2">
        <v>1</v>
      </c>
      <c r="AG4968" s="2" t="s">
        <v>77</v>
      </c>
      <c r="AH4968" s="2">
        <v>14</v>
      </c>
      <c r="AI4968" s="6" t="str">
        <f t="shared" si="231"/>
        <v>25-34</v>
      </c>
      <c r="AJ4968" s="11">
        <f>YEAR(tbl_LoanData[[#This Row],[Application Date]])</f>
        <v>2025</v>
      </c>
      <c r="AK4968" s="11" t="str">
        <f>TEXT(tbl_LoanData[[#This Row],[Application Date]],"MMMM")</f>
        <v>May</v>
      </c>
      <c r="AL4968" s="12">
        <f>DATE(YEAR(tbl_LoanData[[#This Row],[Application Date]]),MONTH(tbl_LoanData[[#This Row],[Application Date]]),1)</f>
        <v>45778</v>
      </c>
      <c r="AM4968" s="14">
        <f ca="1">IF(AND(tbl_LoanData[[#This Row],[Application Date]]&gt;=EOMONTH(TODAY(),-1)+1,tbl_LoanData[[#This Row],[Application Date]]&lt;=TODAY()),tbl_LoanData[[#This Row],[Loan Amount]],0)</f>
        <v>0</v>
      </c>
      <c r="AN4968" s="14">
        <f>tbl_LoanData[[#This Row],[Amount Paid]]-(Q4968-X4968)</f>
        <v>300499.19999999995</v>
      </c>
      <c r="AO4968" s="14">
        <f>IF(tbl_LoanData[[#This Row],[Application Status]]="Approved",1,0)</f>
        <v>1</v>
      </c>
      <c r="AP4968" s="22" t="str">
        <f t="shared" ca="1" si="232"/>
        <v/>
      </c>
      <c r="AQ4968" s="22" t="str">
        <f t="shared" ca="1" si="233"/>
        <v/>
      </c>
    </row>
    <row r="4969" spans="1:43" x14ac:dyDescent="0.3">
      <c r="A4969" s="2" t="s">
        <v>8325</v>
      </c>
      <c r="B4969" s="2" t="s">
        <v>8326</v>
      </c>
      <c r="C4969" s="2" t="s">
        <v>644</v>
      </c>
      <c r="D4969" s="2" t="s">
        <v>67</v>
      </c>
      <c r="E4969" s="2" t="s">
        <v>150</v>
      </c>
      <c r="F4969" s="2">
        <v>64</v>
      </c>
      <c r="G4969" s="2" t="s">
        <v>83</v>
      </c>
      <c r="H4969" s="2" t="s">
        <v>244</v>
      </c>
      <c r="I4969" s="2" t="s">
        <v>48</v>
      </c>
      <c r="J4969" s="3">
        <v>45781</v>
      </c>
      <c r="K4969" s="3"/>
      <c r="L4969" s="2" t="s">
        <v>39</v>
      </c>
      <c r="M4969" s="2" t="s">
        <v>71</v>
      </c>
      <c r="N4969" s="2" t="s">
        <v>294</v>
      </c>
      <c r="O4969" s="4">
        <v>2313000</v>
      </c>
      <c r="P4969" s="4">
        <v>395900</v>
      </c>
      <c r="Q4969" s="4">
        <v>1917100</v>
      </c>
      <c r="R4969" s="2">
        <v>36</v>
      </c>
      <c r="S4969" s="5">
        <v>7.43</v>
      </c>
      <c r="T4969" s="4">
        <v>65122.82</v>
      </c>
      <c r="U4969" s="2" t="s">
        <v>113</v>
      </c>
      <c r="V4969" s="2" t="s">
        <v>97</v>
      </c>
      <c r="W4969" s="4">
        <v>0</v>
      </c>
      <c r="X4969" s="4">
        <v>0</v>
      </c>
      <c r="Y4969" s="4">
        <v>2344421.59</v>
      </c>
      <c r="Z4969" s="2">
        <v>0</v>
      </c>
      <c r="AA4969" s="2" t="s">
        <v>97</v>
      </c>
      <c r="AB4969" s="2" t="s">
        <v>15730</v>
      </c>
      <c r="AC4969" s="2" t="s">
        <v>138</v>
      </c>
      <c r="AD4969" s="2" t="s">
        <v>76</v>
      </c>
      <c r="AE4969" s="5">
        <v>82.88</v>
      </c>
      <c r="AF4969" s="2">
        <v>0</v>
      </c>
      <c r="AG4969" s="2" t="s">
        <v>97</v>
      </c>
      <c r="AH4969" s="2"/>
      <c r="AI4969" s="6" t="str">
        <f t="shared" si="231"/>
        <v>55-64</v>
      </c>
      <c r="AJ4969" s="11">
        <f>YEAR(tbl_LoanData[[#This Row],[Application Date]])</f>
        <v>2025</v>
      </c>
      <c r="AK4969" s="11" t="str">
        <f>TEXT(tbl_LoanData[[#This Row],[Application Date]],"MMMM")</f>
        <v>May</v>
      </c>
      <c r="AL4969" s="12">
        <f>DATE(YEAR(tbl_LoanData[[#This Row],[Application Date]]),MONTH(tbl_LoanData[[#This Row],[Application Date]]),1)</f>
        <v>45778</v>
      </c>
      <c r="AM4969" s="14">
        <f ca="1">IF(AND(tbl_LoanData[[#This Row],[Application Date]]&gt;=EOMONTH(TODAY(),-1)+1,tbl_LoanData[[#This Row],[Application Date]]&lt;=TODAY()),tbl_LoanData[[#This Row],[Loan Amount]],0)</f>
        <v>0</v>
      </c>
      <c r="AN4969" s="14">
        <f>tbl_LoanData[[#This Row],[Amount Paid]]-(Q4969-X4969)</f>
        <v>-1917100</v>
      </c>
      <c r="AO4969" s="14">
        <f>IF(tbl_LoanData[[#This Row],[Application Status]]="Approved",1,0)</f>
        <v>0</v>
      </c>
      <c r="AP4969" s="22" t="str">
        <f t="shared" ca="1" si="232"/>
        <v/>
      </c>
      <c r="AQ4969" s="22" t="str">
        <f t="shared" ca="1" si="233"/>
        <v/>
      </c>
    </row>
    <row r="4970" spans="1:43" x14ac:dyDescent="0.3">
      <c r="A4970" s="2" t="s">
        <v>8459</v>
      </c>
      <c r="B4970" s="2" t="s">
        <v>8460</v>
      </c>
      <c r="C4970" s="2" t="s">
        <v>171</v>
      </c>
      <c r="D4970" s="2" t="s">
        <v>311</v>
      </c>
      <c r="E4970" s="2" t="s">
        <v>117</v>
      </c>
      <c r="F4970" s="2">
        <v>65</v>
      </c>
      <c r="G4970" s="2" t="s">
        <v>69</v>
      </c>
      <c r="H4970" s="2" t="s">
        <v>172</v>
      </c>
      <c r="I4970" s="2" t="s">
        <v>45</v>
      </c>
      <c r="J4970" s="3">
        <v>45782</v>
      </c>
      <c r="K4970" s="3">
        <v>45786</v>
      </c>
      <c r="L4970" s="2" t="s">
        <v>37</v>
      </c>
      <c r="M4970" s="2" t="s">
        <v>104</v>
      </c>
      <c r="N4970" s="2" t="s">
        <v>286</v>
      </c>
      <c r="O4970" s="4">
        <v>225000</v>
      </c>
      <c r="P4970" s="4">
        <v>73500</v>
      </c>
      <c r="Q4970" s="4">
        <v>151500</v>
      </c>
      <c r="R4970" s="2">
        <v>24</v>
      </c>
      <c r="S4970" s="5">
        <v>8.3699999999999992</v>
      </c>
      <c r="T4970" s="4">
        <v>7369.21</v>
      </c>
      <c r="U4970" s="2" t="s">
        <v>73</v>
      </c>
      <c r="V4970" s="2" t="s">
        <v>74</v>
      </c>
      <c r="W4970" s="4">
        <v>110538.15</v>
      </c>
      <c r="X4970" s="4">
        <v>66322.95</v>
      </c>
      <c r="Y4970" s="4">
        <v>176861.1</v>
      </c>
      <c r="Z4970" s="2">
        <v>0</v>
      </c>
      <c r="AA4970" s="2" t="s">
        <v>56</v>
      </c>
      <c r="AB4970" s="2" t="s">
        <v>15729</v>
      </c>
      <c r="AC4970" s="2" t="s">
        <v>138</v>
      </c>
      <c r="AD4970" s="2" t="s">
        <v>76</v>
      </c>
      <c r="AE4970" s="5">
        <v>67.33</v>
      </c>
      <c r="AF4970" s="2">
        <v>0</v>
      </c>
      <c r="AG4970" s="2" t="s">
        <v>77</v>
      </c>
      <c r="AH4970" s="2">
        <v>4</v>
      </c>
      <c r="AI4970" s="6" t="str">
        <f t="shared" si="231"/>
        <v>65+</v>
      </c>
      <c r="AJ4970" s="11">
        <f>YEAR(tbl_LoanData[[#This Row],[Application Date]])</f>
        <v>2025</v>
      </c>
      <c r="AK4970" s="11" t="str">
        <f>TEXT(tbl_LoanData[[#This Row],[Application Date]],"MMMM")</f>
        <v>May</v>
      </c>
      <c r="AL4970" s="12">
        <f>DATE(YEAR(tbl_LoanData[[#This Row],[Application Date]]),MONTH(tbl_LoanData[[#This Row],[Application Date]]),1)</f>
        <v>45778</v>
      </c>
      <c r="AM4970" s="14">
        <f ca="1">IF(AND(tbl_LoanData[[#This Row],[Application Date]]&gt;=EOMONTH(TODAY(),-1)+1,tbl_LoanData[[#This Row],[Application Date]]&lt;=TODAY()),tbl_LoanData[[#This Row],[Loan Amount]],0)</f>
        <v>0</v>
      </c>
      <c r="AN4970" s="14">
        <f>tbl_LoanData[[#This Row],[Amount Paid]]-(Q4970-X4970)</f>
        <v>25361.099999999991</v>
      </c>
      <c r="AO4970" s="14">
        <f>IF(tbl_LoanData[[#This Row],[Application Status]]="Approved",1,0)</f>
        <v>1</v>
      </c>
      <c r="AP4970" s="22" t="str">
        <f t="shared" ca="1" si="232"/>
        <v/>
      </c>
      <c r="AQ4970" s="22" t="str">
        <f t="shared" ca="1" si="233"/>
        <v/>
      </c>
    </row>
    <row r="4971" spans="1:43" ht="14.4" customHeight="1" x14ac:dyDescent="0.3">
      <c r="A4971" s="2" t="s">
        <v>8493</v>
      </c>
      <c r="B4971" s="2" t="s">
        <v>8494</v>
      </c>
      <c r="C4971" s="2" t="s">
        <v>1573</v>
      </c>
      <c r="D4971" s="2" t="s">
        <v>67</v>
      </c>
      <c r="E4971" s="2" t="s">
        <v>385</v>
      </c>
      <c r="F4971" s="2">
        <v>25</v>
      </c>
      <c r="G4971" s="2" t="s">
        <v>69</v>
      </c>
      <c r="H4971" s="2" t="s">
        <v>466</v>
      </c>
      <c r="I4971" s="2" t="s">
        <v>43</v>
      </c>
      <c r="J4971" s="3">
        <v>45793</v>
      </c>
      <c r="K4971" s="3">
        <v>45814</v>
      </c>
      <c r="L4971" s="2" t="s">
        <v>39</v>
      </c>
      <c r="M4971" s="2" t="s">
        <v>167</v>
      </c>
      <c r="N4971" s="2" t="s">
        <v>491</v>
      </c>
      <c r="O4971" s="4">
        <v>2441000</v>
      </c>
      <c r="P4971" s="4">
        <v>645700</v>
      </c>
      <c r="Q4971" s="4">
        <v>1795300</v>
      </c>
      <c r="R4971" s="2">
        <v>24</v>
      </c>
      <c r="S4971" s="5">
        <v>5.09</v>
      </c>
      <c r="T4971" s="4">
        <v>82419.23</v>
      </c>
      <c r="U4971" s="2" t="s">
        <v>73</v>
      </c>
      <c r="V4971" s="2" t="s">
        <v>74</v>
      </c>
      <c r="W4971" s="4">
        <v>1153869.22</v>
      </c>
      <c r="X4971" s="4">
        <v>824192.32</v>
      </c>
      <c r="Y4971" s="4">
        <v>1978061.54</v>
      </c>
      <c r="Z4971" s="2">
        <v>0</v>
      </c>
      <c r="AA4971" s="2" t="s">
        <v>56</v>
      </c>
      <c r="AB4971" s="2" t="s">
        <v>15735</v>
      </c>
      <c r="AC4971" s="2" t="s">
        <v>75</v>
      </c>
      <c r="AD4971" s="2" t="s">
        <v>76</v>
      </c>
      <c r="AE4971" s="5">
        <v>73.55</v>
      </c>
      <c r="AF4971" s="2">
        <v>0</v>
      </c>
      <c r="AG4971" s="2" t="s">
        <v>77</v>
      </c>
      <c r="AH4971" s="2">
        <v>21</v>
      </c>
      <c r="AI4971" s="6" t="str">
        <f t="shared" si="231"/>
        <v>25-34</v>
      </c>
      <c r="AJ4971" s="11">
        <f>YEAR(tbl_LoanData[[#This Row],[Application Date]])</f>
        <v>2025</v>
      </c>
      <c r="AK4971" s="11" t="str">
        <f>TEXT(tbl_LoanData[[#This Row],[Application Date]],"MMMM")</f>
        <v>May</v>
      </c>
      <c r="AL4971" s="12">
        <f>DATE(YEAR(tbl_LoanData[[#This Row],[Application Date]]),MONTH(tbl_LoanData[[#This Row],[Application Date]]),1)</f>
        <v>45778</v>
      </c>
      <c r="AM4971" s="14">
        <f ca="1">IF(AND(tbl_LoanData[[#This Row],[Application Date]]&gt;=EOMONTH(TODAY(),-1)+1,tbl_LoanData[[#This Row],[Application Date]]&lt;=TODAY()),tbl_LoanData[[#This Row],[Loan Amount]],0)</f>
        <v>0</v>
      </c>
      <c r="AN4971" s="14">
        <f>tbl_LoanData[[#This Row],[Amount Paid]]-(Q4971-X4971)</f>
        <v>182761.53999999992</v>
      </c>
      <c r="AO4971" s="14">
        <f>IF(tbl_LoanData[[#This Row],[Application Status]]="Approved",1,0)</f>
        <v>1</v>
      </c>
      <c r="AP4971" s="22" t="str">
        <f t="shared" ca="1" si="232"/>
        <v/>
      </c>
      <c r="AQ4971" s="22" t="str">
        <f t="shared" ca="1" si="233"/>
        <v/>
      </c>
    </row>
    <row r="4972" spans="1:43" x14ac:dyDescent="0.3">
      <c r="A4972" s="2" t="s">
        <v>8505</v>
      </c>
      <c r="B4972" s="2" t="s">
        <v>8506</v>
      </c>
      <c r="C4972" s="2" t="s">
        <v>508</v>
      </c>
      <c r="D4972" s="2" t="s">
        <v>204</v>
      </c>
      <c r="E4972" s="2" t="s">
        <v>101</v>
      </c>
      <c r="F4972" s="2">
        <v>27</v>
      </c>
      <c r="G4972" s="2" t="s">
        <v>83</v>
      </c>
      <c r="H4972" s="2" t="s">
        <v>84</v>
      </c>
      <c r="I4972" s="2" t="s">
        <v>45</v>
      </c>
      <c r="J4972" s="3">
        <v>45783</v>
      </c>
      <c r="K4972" s="3">
        <v>45794</v>
      </c>
      <c r="L4972" s="2" t="s">
        <v>38</v>
      </c>
      <c r="M4972" s="2" t="s">
        <v>111</v>
      </c>
      <c r="N4972" s="2" t="s">
        <v>112</v>
      </c>
      <c r="O4972" s="4">
        <v>1878000</v>
      </c>
      <c r="P4972" s="4">
        <v>729300</v>
      </c>
      <c r="Q4972" s="4">
        <v>1148700</v>
      </c>
      <c r="R4972" s="2">
        <v>12</v>
      </c>
      <c r="S4972" s="5">
        <v>13.9</v>
      </c>
      <c r="T4972" s="4">
        <v>109030.78</v>
      </c>
      <c r="U4972" s="2" t="s">
        <v>73</v>
      </c>
      <c r="V4972" s="2" t="s">
        <v>34</v>
      </c>
      <c r="W4972" s="4">
        <v>1199338.58</v>
      </c>
      <c r="X4972" s="4">
        <v>109030.72</v>
      </c>
      <c r="Y4972" s="4">
        <v>1308369.3</v>
      </c>
      <c r="Z4972" s="2">
        <v>31</v>
      </c>
      <c r="AA4972" s="2" t="s">
        <v>58</v>
      </c>
      <c r="AB4972" s="2" t="s">
        <v>15732</v>
      </c>
      <c r="AC4972" s="2" t="s">
        <v>332</v>
      </c>
      <c r="AD4972" s="2" t="s">
        <v>76</v>
      </c>
      <c r="AE4972" s="5">
        <v>61.17</v>
      </c>
      <c r="AF4972" s="2">
        <v>1</v>
      </c>
      <c r="AG4972" s="2" t="s">
        <v>15718</v>
      </c>
      <c r="AH4972" s="2">
        <v>11</v>
      </c>
      <c r="AI4972" s="6" t="str">
        <f t="shared" si="231"/>
        <v>25-34</v>
      </c>
      <c r="AJ4972" s="11">
        <f>YEAR(tbl_LoanData[[#This Row],[Application Date]])</f>
        <v>2025</v>
      </c>
      <c r="AK4972" s="11" t="str">
        <f>TEXT(tbl_LoanData[[#This Row],[Application Date]],"MMMM")</f>
        <v>May</v>
      </c>
      <c r="AL4972" s="12">
        <f>DATE(YEAR(tbl_LoanData[[#This Row],[Application Date]]),MONTH(tbl_LoanData[[#This Row],[Application Date]]),1)</f>
        <v>45778</v>
      </c>
      <c r="AM4972" s="14">
        <f ca="1">IF(AND(tbl_LoanData[[#This Row],[Application Date]]&gt;=EOMONTH(TODAY(),-1)+1,tbl_LoanData[[#This Row],[Application Date]]&lt;=TODAY()),tbl_LoanData[[#This Row],[Loan Amount]],0)</f>
        <v>0</v>
      </c>
      <c r="AN4972" s="14">
        <f>tbl_LoanData[[#This Row],[Amount Paid]]-(Q4972-X4972)</f>
        <v>159669.30000000005</v>
      </c>
      <c r="AO4972" s="14">
        <f>IF(tbl_LoanData[[#This Row],[Application Status]]="Approved",1,0)</f>
        <v>1</v>
      </c>
      <c r="AP4972" s="22" t="str">
        <f t="shared" ca="1" si="232"/>
        <v/>
      </c>
      <c r="AQ4972" s="22" t="str">
        <f t="shared" ca="1" si="233"/>
        <v/>
      </c>
    </row>
    <row r="4973" spans="1:43" x14ac:dyDescent="0.3">
      <c r="A4973" s="2" t="s">
        <v>8583</v>
      </c>
      <c r="B4973" s="2" t="s">
        <v>8584</v>
      </c>
      <c r="C4973" s="2" t="s">
        <v>155</v>
      </c>
      <c r="D4973" s="2" t="s">
        <v>101</v>
      </c>
      <c r="E4973" s="2" t="s">
        <v>117</v>
      </c>
      <c r="F4973" s="2">
        <v>35</v>
      </c>
      <c r="G4973" s="2" t="s">
        <v>83</v>
      </c>
      <c r="H4973" s="2" t="s">
        <v>211</v>
      </c>
      <c r="I4973" s="2" t="s">
        <v>50</v>
      </c>
      <c r="J4973" s="3">
        <v>45794</v>
      </c>
      <c r="K4973" s="3">
        <v>45811</v>
      </c>
      <c r="L4973" s="2" t="s">
        <v>37</v>
      </c>
      <c r="M4973" s="2" t="s">
        <v>104</v>
      </c>
      <c r="N4973" s="2" t="s">
        <v>192</v>
      </c>
      <c r="O4973" s="4">
        <v>220000</v>
      </c>
      <c r="P4973" s="4">
        <v>24400</v>
      </c>
      <c r="Q4973" s="4">
        <v>195600</v>
      </c>
      <c r="R4973" s="2">
        <v>36</v>
      </c>
      <c r="S4973" s="5">
        <v>10.15</v>
      </c>
      <c r="T4973" s="4">
        <v>7087.78</v>
      </c>
      <c r="U4973" s="2" t="s">
        <v>73</v>
      </c>
      <c r="V4973" s="2" t="s">
        <v>74</v>
      </c>
      <c r="W4973" s="4">
        <v>85053.36</v>
      </c>
      <c r="X4973" s="4">
        <v>170106.84</v>
      </c>
      <c r="Y4973" s="4">
        <v>255160.2</v>
      </c>
      <c r="Z4973" s="2">
        <v>64</v>
      </c>
      <c r="AA4973" s="2" t="s">
        <v>59</v>
      </c>
      <c r="AB4973" s="2" t="s">
        <v>15733</v>
      </c>
      <c r="AC4973" s="2" t="s">
        <v>332</v>
      </c>
      <c r="AD4973" s="2" t="s">
        <v>76</v>
      </c>
      <c r="AE4973" s="5">
        <v>88.91</v>
      </c>
      <c r="AF4973" s="2">
        <v>2</v>
      </c>
      <c r="AG4973" s="2" t="s">
        <v>130</v>
      </c>
      <c r="AH4973" s="2">
        <v>17</v>
      </c>
      <c r="AI4973" s="6" t="str">
        <f t="shared" si="231"/>
        <v>35-44</v>
      </c>
      <c r="AJ4973" s="11">
        <f>YEAR(tbl_LoanData[[#This Row],[Application Date]])</f>
        <v>2025</v>
      </c>
      <c r="AK4973" s="11" t="str">
        <f>TEXT(tbl_LoanData[[#This Row],[Application Date]],"MMMM")</f>
        <v>May</v>
      </c>
      <c r="AL4973" s="12">
        <f>DATE(YEAR(tbl_LoanData[[#This Row],[Application Date]]),MONTH(tbl_LoanData[[#This Row],[Application Date]]),1)</f>
        <v>45778</v>
      </c>
      <c r="AM4973" s="14">
        <f ca="1">IF(AND(tbl_LoanData[[#This Row],[Application Date]]&gt;=EOMONTH(TODAY(),-1)+1,tbl_LoanData[[#This Row],[Application Date]]&lt;=TODAY()),tbl_LoanData[[#This Row],[Loan Amount]],0)</f>
        <v>0</v>
      </c>
      <c r="AN4973" s="14">
        <f>tbl_LoanData[[#This Row],[Amount Paid]]-(Q4973-X4973)</f>
        <v>59560.2</v>
      </c>
      <c r="AO4973" s="14">
        <f>IF(tbl_LoanData[[#This Row],[Application Status]]="Approved",1,0)</f>
        <v>1</v>
      </c>
      <c r="AP4973" s="22" t="str">
        <f t="shared" ca="1" si="232"/>
        <v/>
      </c>
      <c r="AQ4973" s="22" t="str">
        <f t="shared" ca="1" si="233"/>
        <v/>
      </c>
    </row>
    <row r="4974" spans="1:43" ht="14.4" customHeight="1" x14ac:dyDescent="0.3">
      <c r="A4974" s="2" t="s">
        <v>8599</v>
      </c>
      <c r="B4974" s="2" t="s">
        <v>8600</v>
      </c>
      <c r="C4974" s="2" t="s">
        <v>687</v>
      </c>
      <c r="D4974" s="2" t="s">
        <v>102</v>
      </c>
      <c r="E4974" s="2" t="s">
        <v>82</v>
      </c>
      <c r="F4974" s="2">
        <v>62</v>
      </c>
      <c r="G4974" s="2" t="s">
        <v>83</v>
      </c>
      <c r="H4974" s="2" t="s">
        <v>126</v>
      </c>
      <c r="I4974" s="2" t="s">
        <v>44</v>
      </c>
      <c r="J4974" s="3">
        <v>45781</v>
      </c>
      <c r="K4974" s="3">
        <v>45789</v>
      </c>
      <c r="L4974" s="2" t="s">
        <v>41</v>
      </c>
      <c r="M4974" s="2" t="s">
        <v>144</v>
      </c>
      <c r="N4974" s="2" t="s">
        <v>145</v>
      </c>
      <c r="O4974" s="4">
        <v>2254000</v>
      </c>
      <c r="P4974" s="4">
        <v>439000</v>
      </c>
      <c r="Q4974" s="4">
        <v>1815000</v>
      </c>
      <c r="R4974" s="2">
        <v>24</v>
      </c>
      <c r="S4974" s="5">
        <v>13.57</v>
      </c>
      <c r="T4974" s="4">
        <v>96149.62</v>
      </c>
      <c r="U4974" s="2" t="s">
        <v>73</v>
      </c>
      <c r="V4974" s="2" t="s">
        <v>74</v>
      </c>
      <c r="W4974" s="4">
        <v>1442244.3</v>
      </c>
      <c r="X4974" s="4">
        <v>865346.7</v>
      </c>
      <c r="Y4974" s="4">
        <v>2307591</v>
      </c>
      <c r="Z4974" s="2">
        <v>0</v>
      </c>
      <c r="AA4974" s="2" t="s">
        <v>56</v>
      </c>
      <c r="AB4974" s="2" t="s">
        <v>15733</v>
      </c>
      <c r="AC4974" s="2" t="s">
        <v>106</v>
      </c>
      <c r="AD4974" s="2" t="s">
        <v>76</v>
      </c>
      <c r="AE4974" s="5">
        <v>80.52</v>
      </c>
      <c r="AF4974" s="2">
        <v>0</v>
      </c>
      <c r="AG4974" s="2" t="s">
        <v>77</v>
      </c>
      <c r="AH4974" s="2">
        <v>8</v>
      </c>
      <c r="AI4974" s="6" t="str">
        <f t="shared" si="231"/>
        <v>55-64</v>
      </c>
      <c r="AJ4974" s="11">
        <f>YEAR(tbl_LoanData[[#This Row],[Application Date]])</f>
        <v>2025</v>
      </c>
      <c r="AK4974" s="11" t="str">
        <f>TEXT(tbl_LoanData[[#This Row],[Application Date]],"MMMM")</f>
        <v>May</v>
      </c>
      <c r="AL4974" s="12">
        <f>DATE(YEAR(tbl_LoanData[[#This Row],[Application Date]]),MONTH(tbl_LoanData[[#This Row],[Application Date]]),1)</f>
        <v>45778</v>
      </c>
      <c r="AM4974" s="14">
        <f ca="1">IF(AND(tbl_LoanData[[#This Row],[Application Date]]&gt;=EOMONTH(TODAY(),-1)+1,tbl_LoanData[[#This Row],[Application Date]]&lt;=TODAY()),tbl_LoanData[[#This Row],[Loan Amount]],0)</f>
        <v>0</v>
      </c>
      <c r="AN4974" s="14">
        <f>tbl_LoanData[[#This Row],[Amount Paid]]-(Q4974-X4974)</f>
        <v>492591</v>
      </c>
      <c r="AO4974" s="14">
        <f>IF(tbl_LoanData[[#This Row],[Application Status]]="Approved",1,0)</f>
        <v>1</v>
      </c>
      <c r="AP4974" s="22" t="str">
        <f t="shared" ca="1" si="232"/>
        <v/>
      </c>
      <c r="AQ4974" s="22" t="str">
        <f t="shared" ca="1" si="233"/>
        <v/>
      </c>
    </row>
    <row r="4975" spans="1:43" x14ac:dyDescent="0.3">
      <c r="A4975" s="2" t="s">
        <v>8635</v>
      </c>
      <c r="B4975" s="2" t="s">
        <v>8636</v>
      </c>
      <c r="C4975" s="2" t="s">
        <v>627</v>
      </c>
      <c r="D4975" s="2" t="s">
        <v>82</v>
      </c>
      <c r="E4975" s="2" t="s">
        <v>91</v>
      </c>
      <c r="F4975" s="2">
        <v>56</v>
      </c>
      <c r="G4975" s="2" t="s">
        <v>83</v>
      </c>
      <c r="H4975" s="2" t="s">
        <v>151</v>
      </c>
      <c r="I4975" s="2" t="s">
        <v>46</v>
      </c>
      <c r="J4975" s="3">
        <v>45795</v>
      </c>
      <c r="K4975" s="3"/>
      <c r="L4975" s="2" t="s">
        <v>38</v>
      </c>
      <c r="M4975" s="2" t="s">
        <v>127</v>
      </c>
      <c r="N4975" s="2" t="s">
        <v>128</v>
      </c>
      <c r="O4975" s="4">
        <v>1623000</v>
      </c>
      <c r="P4975" s="4">
        <v>448500</v>
      </c>
      <c r="Q4975" s="4">
        <v>1174500</v>
      </c>
      <c r="R4975" s="2">
        <v>24</v>
      </c>
      <c r="S4975" s="5">
        <v>11.12</v>
      </c>
      <c r="T4975" s="4">
        <v>59821.2</v>
      </c>
      <c r="U4975" s="2" t="s">
        <v>113</v>
      </c>
      <c r="V4975" s="2" t="s">
        <v>97</v>
      </c>
      <c r="W4975" s="4">
        <v>0</v>
      </c>
      <c r="X4975" s="4">
        <v>0</v>
      </c>
      <c r="Y4975" s="4">
        <v>1435708.8</v>
      </c>
      <c r="Z4975" s="2">
        <v>0</v>
      </c>
      <c r="AA4975" s="2" t="s">
        <v>97</v>
      </c>
      <c r="AB4975" s="2" t="s">
        <v>15727</v>
      </c>
      <c r="AC4975" s="2" t="s">
        <v>213</v>
      </c>
      <c r="AD4975" s="2" t="s">
        <v>76</v>
      </c>
      <c r="AE4975" s="5">
        <v>72.37</v>
      </c>
      <c r="AF4975" s="2">
        <v>0</v>
      </c>
      <c r="AG4975" s="2" t="s">
        <v>97</v>
      </c>
      <c r="AH4975" s="2"/>
      <c r="AI4975" s="6" t="str">
        <f t="shared" si="231"/>
        <v>55-64</v>
      </c>
      <c r="AJ4975" s="11">
        <f>YEAR(tbl_LoanData[[#This Row],[Application Date]])</f>
        <v>2025</v>
      </c>
      <c r="AK4975" s="11" t="str">
        <f>TEXT(tbl_LoanData[[#This Row],[Application Date]],"MMMM")</f>
        <v>May</v>
      </c>
      <c r="AL4975" s="12">
        <f>DATE(YEAR(tbl_LoanData[[#This Row],[Application Date]]),MONTH(tbl_LoanData[[#This Row],[Application Date]]),1)</f>
        <v>45778</v>
      </c>
      <c r="AM4975" s="14">
        <f ca="1">IF(AND(tbl_LoanData[[#This Row],[Application Date]]&gt;=EOMONTH(TODAY(),-1)+1,tbl_LoanData[[#This Row],[Application Date]]&lt;=TODAY()),tbl_LoanData[[#This Row],[Loan Amount]],0)</f>
        <v>0</v>
      </c>
      <c r="AN4975" s="14">
        <f>tbl_LoanData[[#This Row],[Amount Paid]]-(Q4975-X4975)</f>
        <v>-1174500</v>
      </c>
      <c r="AO4975" s="14">
        <f>IF(tbl_LoanData[[#This Row],[Application Status]]="Approved",1,0)</f>
        <v>0</v>
      </c>
      <c r="AP4975" s="22" t="str">
        <f t="shared" ca="1" si="232"/>
        <v/>
      </c>
      <c r="AQ4975" s="22" t="str">
        <f t="shared" ca="1" si="233"/>
        <v/>
      </c>
    </row>
    <row r="4976" spans="1:43" ht="14.4" customHeight="1" x14ac:dyDescent="0.3">
      <c r="A4976" s="2" t="s">
        <v>8639</v>
      </c>
      <c r="B4976" s="2" t="s">
        <v>8640</v>
      </c>
      <c r="C4976" s="2" t="s">
        <v>240</v>
      </c>
      <c r="D4976" s="2" t="s">
        <v>204</v>
      </c>
      <c r="E4976" s="2" t="s">
        <v>210</v>
      </c>
      <c r="F4976" s="2">
        <v>57</v>
      </c>
      <c r="G4976" s="2" t="s">
        <v>83</v>
      </c>
      <c r="H4976" s="2" t="s">
        <v>166</v>
      </c>
      <c r="I4976" s="2" t="s">
        <v>46</v>
      </c>
      <c r="J4976" s="3">
        <v>45782</v>
      </c>
      <c r="K4976" s="3">
        <v>45801</v>
      </c>
      <c r="L4976" s="2" t="s">
        <v>40</v>
      </c>
      <c r="M4976" s="2" t="s">
        <v>71</v>
      </c>
      <c r="N4976" s="2" t="s">
        <v>137</v>
      </c>
      <c r="O4976" s="4">
        <v>1100000</v>
      </c>
      <c r="P4976" s="4">
        <v>310300</v>
      </c>
      <c r="Q4976" s="4">
        <v>789700</v>
      </c>
      <c r="R4976" s="2">
        <v>60</v>
      </c>
      <c r="S4976" s="5">
        <v>8.6</v>
      </c>
      <c r="T4976" s="4">
        <v>18821.18</v>
      </c>
      <c r="U4976" s="2" t="s">
        <v>73</v>
      </c>
      <c r="V4976" s="2" t="s">
        <v>74</v>
      </c>
      <c r="W4976" s="4">
        <v>169390.62</v>
      </c>
      <c r="X4976" s="4">
        <v>959880.38</v>
      </c>
      <c r="Y4976" s="4">
        <v>1129271</v>
      </c>
      <c r="Z4976" s="2">
        <v>168</v>
      </c>
      <c r="AA4976" s="2" t="s">
        <v>60</v>
      </c>
      <c r="AB4976" s="2" t="s">
        <v>15732</v>
      </c>
      <c r="AC4976" s="2" t="s">
        <v>129</v>
      </c>
      <c r="AD4976" s="2" t="s">
        <v>76</v>
      </c>
      <c r="AE4976" s="5">
        <v>71.790000000000006</v>
      </c>
      <c r="AF4976" s="2">
        <v>6</v>
      </c>
      <c r="AG4976" s="2" t="s">
        <v>130</v>
      </c>
      <c r="AH4976" s="2">
        <v>19</v>
      </c>
      <c r="AI4976" s="6" t="str">
        <f t="shared" si="231"/>
        <v>55-64</v>
      </c>
      <c r="AJ4976" s="11">
        <f>YEAR(tbl_LoanData[[#This Row],[Application Date]])</f>
        <v>2025</v>
      </c>
      <c r="AK4976" s="11" t="str">
        <f>TEXT(tbl_LoanData[[#This Row],[Application Date]],"MMMM")</f>
        <v>May</v>
      </c>
      <c r="AL4976" s="12">
        <f>DATE(YEAR(tbl_LoanData[[#This Row],[Application Date]]),MONTH(tbl_LoanData[[#This Row],[Application Date]]),1)</f>
        <v>45778</v>
      </c>
      <c r="AM4976" s="14">
        <f ca="1">IF(AND(tbl_LoanData[[#This Row],[Application Date]]&gt;=EOMONTH(TODAY(),-1)+1,tbl_LoanData[[#This Row],[Application Date]]&lt;=TODAY()),tbl_LoanData[[#This Row],[Loan Amount]],0)</f>
        <v>0</v>
      </c>
      <c r="AN4976" s="14">
        <f>tbl_LoanData[[#This Row],[Amount Paid]]-(Q4976-X4976)</f>
        <v>339571</v>
      </c>
      <c r="AO4976" s="14">
        <f>IF(tbl_LoanData[[#This Row],[Application Status]]="Approved",1,0)</f>
        <v>1</v>
      </c>
      <c r="AP4976" s="22" t="str">
        <f t="shared" ca="1" si="232"/>
        <v/>
      </c>
      <c r="AQ4976" s="22" t="str">
        <f t="shared" ca="1" si="233"/>
        <v/>
      </c>
    </row>
    <row r="4977" spans="1:43" x14ac:dyDescent="0.3">
      <c r="A4977" s="2" t="s">
        <v>8649</v>
      </c>
      <c r="B4977" s="2" t="s">
        <v>8650</v>
      </c>
      <c r="C4977" s="2" t="s">
        <v>338</v>
      </c>
      <c r="D4977" s="2" t="s">
        <v>142</v>
      </c>
      <c r="E4977" s="2" t="s">
        <v>402</v>
      </c>
      <c r="F4977" s="2">
        <v>33</v>
      </c>
      <c r="G4977" s="2" t="s">
        <v>83</v>
      </c>
      <c r="H4977" s="2" t="s">
        <v>126</v>
      </c>
      <c r="I4977" s="2" t="s">
        <v>44</v>
      </c>
      <c r="J4977" s="3">
        <v>45791</v>
      </c>
      <c r="K4977" s="3"/>
      <c r="L4977" s="2" t="s">
        <v>36</v>
      </c>
      <c r="M4977" s="2" t="s">
        <v>104</v>
      </c>
      <c r="N4977" s="2" t="s">
        <v>592</v>
      </c>
      <c r="O4977" s="4">
        <v>808000</v>
      </c>
      <c r="P4977" s="4">
        <v>204600</v>
      </c>
      <c r="Q4977" s="4">
        <v>603400</v>
      </c>
      <c r="R4977" s="2">
        <v>12</v>
      </c>
      <c r="S4977" s="5">
        <v>10.08</v>
      </c>
      <c r="T4977" s="4">
        <v>55351.89</v>
      </c>
      <c r="U4977" s="2" t="s">
        <v>96</v>
      </c>
      <c r="V4977" s="2" t="s">
        <v>97</v>
      </c>
      <c r="W4977" s="4">
        <v>0</v>
      </c>
      <c r="X4977" s="4">
        <v>0</v>
      </c>
      <c r="Y4977" s="4">
        <v>664222.71999999997</v>
      </c>
      <c r="Z4977" s="2">
        <v>0</v>
      </c>
      <c r="AA4977" s="2" t="s">
        <v>97</v>
      </c>
      <c r="AB4977" s="2" t="s">
        <v>15736</v>
      </c>
      <c r="AC4977" s="2" t="s">
        <v>75</v>
      </c>
      <c r="AD4977" s="2" t="s">
        <v>76</v>
      </c>
      <c r="AE4977" s="5">
        <v>74.680000000000007</v>
      </c>
      <c r="AF4977" s="2">
        <v>0</v>
      </c>
      <c r="AG4977" s="2" t="s">
        <v>97</v>
      </c>
      <c r="AH4977" s="2"/>
      <c r="AI4977" s="6" t="str">
        <f t="shared" si="231"/>
        <v>25-34</v>
      </c>
      <c r="AJ4977" s="11">
        <f>YEAR(tbl_LoanData[[#This Row],[Application Date]])</f>
        <v>2025</v>
      </c>
      <c r="AK4977" s="11" t="str">
        <f>TEXT(tbl_LoanData[[#This Row],[Application Date]],"MMMM")</f>
        <v>May</v>
      </c>
      <c r="AL4977" s="12">
        <f>DATE(YEAR(tbl_LoanData[[#This Row],[Application Date]]),MONTH(tbl_LoanData[[#This Row],[Application Date]]),1)</f>
        <v>45778</v>
      </c>
      <c r="AM4977" s="14">
        <f ca="1">IF(AND(tbl_LoanData[[#This Row],[Application Date]]&gt;=EOMONTH(TODAY(),-1)+1,tbl_LoanData[[#This Row],[Application Date]]&lt;=TODAY()),tbl_LoanData[[#This Row],[Loan Amount]],0)</f>
        <v>0</v>
      </c>
      <c r="AN4977" s="14">
        <f>tbl_LoanData[[#This Row],[Amount Paid]]-(Q4977-X4977)</f>
        <v>-603400</v>
      </c>
      <c r="AO4977" s="14">
        <f>IF(tbl_LoanData[[#This Row],[Application Status]]="Approved",1,0)</f>
        <v>0</v>
      </c>
      <c r="AP4977" s="22" t="str">
        <f t="shared" ca="1" si="232"/>
        <v/>
      </c>
      <c r="AQ4977" s="22" t="str">
        <f t="shared" ca="1" si="233"/>
        <v/>
      </c>
    </row>
    <row r="4978" spans="1:43" ht="14.4" customHeight="1" x14ac:dyDescent="0.3">
      <c r="A4978" s="2" t="s">
        <v>8953</v>
      </c>
      <c r="B4978" s="2" t="s">
        <v>8954</v>
      </c>
      <c r="C4978" s="2" t="s">
        <v>533</v>
      </c>
      <c r="D4978" s="2" t="s">
        <v>67</v>
      </c>
      <c r="E4978" s="2" t="s">
        <v>118</v>
      </c>
      <c r="F4978" s="2">
        <v>28</v>
      </c>
      <c r="G4978" s="2" t="s">
        <v>83</v>
      </c>
      <c r="H4978" s="2" t="s">
        <v>103</v>
      </c>
      <c r="I4978" s="2" t="s">
        <v>43</v>
      </c>
      <c r="J4978" s="3">
        <v>45793</v>
      </c>
      <c r="K4978" s="3">
        <v>45797</v>
      </c>
      <c r="L4978" s="2" t="s">
        <v>36</v>
      </c>
      <c r="M4978" s="2" t="s">
        <v>94</v>
      </c>
      <c r="N4978" s="2" t="s">
        <v>212</v>
      </c>
      <c r="O4978" s="4">
        <v>1522000</v>
      </c>
      <c r="P4978" s="4">
        <v>582700</v>
      </c>
      <c r="Q4978" s="4">
        <v>939300</v>
      </c>
      <c r="R4978" s="2">
        <v>36</v>
      </c>
      <c r="S4978" s="5">
        <v>5.99</v>
      </c>
      <c r="T4978" s="4">
        <v>30780.34</v>
      </c>
      <c r="U4978" s="2" t="s">
        <v>73</v>
      </c>
      <c r="V4978" s="2" t="s">
        <v>74</v>
      </c>
      <c r="W4978" s="4">
        <v>461705.1</v>
      </c>
      <c r="X4978" s="4">
        <v>646387.11</v>
      </c>
      <c r="Y4978" s="4">
        <v>1108092.21</v>
      </c>
      <c r="Z4978" s="2">
        <v>0</v>
      </c>
      <c r="AA4978" s="2" t="s">
        <v>56</v>
      </c>
      <c r="AB4978" s="2" t="s">
        <v>15735</v>
      </c>
      <c r="AC4978" s="2" t="s">
        <v>146</v>
      </c>
      <c r="AD4978" s="2" t="s">
        <v>76</v>
      </c>
      <c r="AE4978" s="5">
        <v>61.71</v>
      </c>
      <c r="AF4978" s="2">
        <v>0</v>
      </c>
      <c r="AG4978" s="2" t="s">
        <v>77</v>
      </c>
      <c r="AH4978" s="2">
        <v>4</v>
      </c>
      <c r="AI4978" s="6" t="str">
        <f t="shared" si="231"/>
        <v>25-34</v>
      </c>
      <c r="AJ4978" s="11">
        <f>YEAR(tbl_LoanData[[#This Row],[Application Date]])</f>
        <v>2025</v>
      </c>
      <c r="AK4978" s="11" t="str">
        <f>TEXT(tbl_LoanData[[#This Row],[Application Date]],"MMMM")</f>
        <v>May</v>
      </c>
      <c r="AL4978" s="12">
        <f>DATE(YEAR(tbl_LoanData[[#This Row],[Application Date]]),MONTH(tbl_LoanData[[#This Row],[Application Date]]),1)</f>
        <v>45778</v>
      </c>
      <c r="AM4978" s="14">
        <f ca="1">IF(AND(tbl_LoanData[[#This Row],[Application Date]]&gt;=EOMONTH(TODAY(),-1)+1,tbl_LoanData[[#This Row],[Application Date]]&lt;=TODAY()),tbl_LoanData[[#This Row],[Loan Amount]],0)</f>
        <v>0</v>
      </c>
      <c r="AN4978" s="14">
        <f>tbl_LoanData[[#This Row],[Amount Paid]]-(Q4978-X4978)</f>
        <v>168792.20999999996</v>
      </c>
      <c r="AO4978" s="14">
        <f>IF(tbl_LoanData[[#This Row],[Application Status]]="Approved",1,0)</f>
        <v>1</v>
      </c>
      <c r="AP4978" s="22" t="str">
        <f t="shared" ca="1" si="232"/>
        <v/>
      </c>
      <c r="AQ4978" s="22" t="str">
        <f t="shared" ca="1" si="233"/>
        <v/>
      </c>
    </row>
    <row r="4979" spans="1:43" x14ac:dyDescent="0.3">
      <c r="A4979" s="2" t="s">
        <v>9253</v>
      </c>
      <c r="B4979" s="2" t="s">
        <v>9254</v>
      </c>
      <c r="C4979" s="2" t="s">
        <v>331</v>
      </c>
      <c r="D4979" s="2" t="s">
        <v>232</v>
      </c>
      <c r="E4979" s="2" t="s">
        <v>82</v>
      </c>
      <c r="F4979" s="2">
        <v>24</v>
      </c>
      <c r="G4979" s="2" t="s">
        <v>83</v>
      </c>
      <c r="H4979" s="2" t="s">
        <v>151</v>
      </c>
      <c r="I4979" s="2" t="s">
        <v>46</v>
      </c>
      <c r="J4979" s="3">
        <v>45807</v>
      </c>
      <c r="K4979" s="3"/>
      <c r="L4979" s="2" t="s">
        <v>36</v>
      </c>
      <c r="M4979" s="2" t="s">
        <v>111</v>
      </c>
      <c r="N4979" s="2" t="s">
        <v>350</v>
      </c>
      <c r="O4979" s="4">
        <v>1345000</v>
      </c>
      <c r="P4979" s="4">
        <v>407400</v>
      </c>
      <c r="Q4979" s="4">
        <v>937600</v>
      </c>
      <c r="R4979" s="2">
        <v>48</v>
      </c>
      <c r="S4979" s="5">
        <v>8.73</v>
      </c>
      <c r="T4979" s="4">
        <v>26354.37</v>
      </c>
      <c r="U4979" s="2" t="s">
        <v>113</v>
      </c>
      <c r="V4979" s="2" t="s">
        <v>97</v>
      </c>
      <c r="W4979" s="4">
        <v>0</v>
      </c>
      <c r="X4979" s="4">
        <v>0</v>
      </c>
      <c r="Y4979" s="4">
        <v>1265009.92</v>
      </c>
      <c r="Z4979" s="2">
        <v>0</v>
      </c>
      <c r="AA4979" s="2" t="s">
        <v>97</v>
      </c>
      <c r="AB4979" s="2" t="s">
        <v>15731</v>
      </c>
      <c r="AC4979" s="2" t="s">
        <v>138</v>
      </c>
      <c r="AD4979" s="2" t="s">
        <v>76</v>
      </c>
      <c r="AE4979" s="5">
        <v>69.709999999999994</v>
      </c>
      <c r="AF4979" s="2">
        <v>0</v>
      </c>
      <c r="AG4979" s="2" t="s">
        <v>97</v>
      </c>
      <c r="AH4979" s="2"/>
      <c r="AI4979" s="6" t="str">
        <f t="shared" si="231"/>
        <v>18-24</v>
      </c>
      <c r="AJ4979" s="11">
        <f>YEAR(tbl_LoanData[[#This Row],[Application Date]])</f>
        <v>2025</v>
      </c>
      <c r="AK4979" s="11" t="str">
        <f>TEXT(tbl_LoanData[[#This Row],[Application Date]],"MMMM")</f>
        <v>May</v>
      </c>
      <c r="AL4979" s="12">
        <f>DATE(YEAR(tbl_LoanData[[#This Row],[Application Date]]),MONTH(tbl_LoanData[[#This Row],[Application Date]]),1)</f>
        <v>45778</v>
      </c>
      <c r="AM4979" s="14">
        <f ca="1">IF(AND(tbl_LoanData[[#This Row],[Application Date]]&gt;=EOMONTH(TODAY(),-1)+1,tbl_LoanData[[#This Row],[Application Date]]&lt;=TODAY()),tbl_LoanData[[#This Row],[Loan Amount]],0)</f>
        <v>0</v>
      </c>
      <c r="AN4979" s="14">
        <f>tbl_LoanData[[#This Row],[Amount Paid]]-(Q4979-X4979)</f>
        <v>-937600</v>
      </c>
      <c r="AO4979" s="14">
        <f>IF(tbl_LoanData[[#This Row],[Application Status]]="Approved",1,0)</f>
        <v>0</v>
      </c>
      <c r="AP4979" s="22" t="str">
        <f t="shared" ca="1" si="232"/>
        <v/>
      </c>
      <c r="AQ4979" s="22" t="str">
        <f t="shared" ca="1" si="233"/>
        <v/>
      </c>
    </row>
    <row r="4980" spans="1:43" ht="14.4" customHeight="1" x14ac:dyDescent="0.3">
      <c r="A4980" s="2" t="s">
        <v>9323</v>
      </c>
      <c r="B4980" s="2" t="s">
        <v>9324</v>
      </c>
      <c r="C4980" s="2" t="s">
        <v>413</v>
      </c>
      <c r="D4980" s="2" t="s">
        <v>91</v>
      </c>
      <c r="E4980" s="2" t="s">
        <v>311</v>
      </c>
      <c r="F4980" s="2">
        <v>58</v>
      </c>
      <c r="G4980" s="2" t="s">
        <v>83</v>
      </c>
      <c r="H4980" s="2" t="s">
        <v>172</v>
      </c>
      <c r="I4980" s="2" t="s">
        <v>45</v>
      </c>
      <c r="J4980" s="3">
        <v>45792</v>
      </c>
      <c r="K4980" s="3">
        <v>45802</v>
      </c>
      <c r="L4980" s="2" t="s">
        <v>37</v>
      </c>
      <c r="M4980" s="2" t="s">
        <v>104</v>
      </c>
      <c r="N4980" s="2" t="s">
        <v>192</v>
      </c>
      <c r="O4980" s="4">
        <v>198000</v>
      </c>
      <c r="P4980" s="4">
        <v>71100</v>
      </c>
      <c r="Q4980" s="4">
        <v>126900</v>
      </c>
      <c r="R4980" s="2">
        <v>36</v>
      </c>
      <c r="S4980" s="5">
        <v>9.0500000000000007</v>
      </c>
      <c r="T4980" s="4">
        <v>4482.04</v>
      </c>
      <c r="U4980" s="2" t="s">
        <v>73</v>
      </c>
      <c r="V4980" s="2" t="s">
        <v>74</v>
      </c>
      <c r="W4980" s="4">
        <v>53784.480000000003</v>
      </c>
      <c r="X4980" s="4">
        <v>107568.87</v>
      </c>
      <c r="Y4980" s="4">
        <v>161353.35</v>
      </c>
      <c r="Z4980" s="2">
        <v>93</v>
      </c>
      <c r="AA4980" s="2" t="s">
        <v>60</v>
      </c>
      <c r="AB4980" s="2" t="s">
        <v>15729</v>
      </c>
      <c r="AC4980" s="2" t="s">
        <v>213</v>
      </c>
      <c r="AD4980" s="2" t="s">
        <v>76</v>
      </c>
      <c r="AE4980" s="5">
        <v>64.09</v>
      </c>
      <c r="AF4980" s="2">
        <v>3</v>
      </c>
      <c r="AG4980" s="2" t="s">
        <v>130</v>
      </c>
      <c r="AH4980" s="2">
        <v>10</v>
      </c>
      <c r="AI4980" s="6" t="str">
        <f t="shared" si="231"/>
        <v>55-64</v>
      </c>
      <c r="AJ4980" s="11">
        <f>YEAR(tbl_LoanData[[#This Row],[Application Date]])</f>
        <v>2025</v>
      </c>
      <c r="AK4980" s="11" t="str">
        <f>TEXT(tbl_LoanData[[#This Row],[Application Date]],"MMMM")</f>
        <v>May</v>
      </c>
      <c r="AL4980" s="12">
        <f>DATE(YEAR(tbl_LoanData[[#This Row],[Application Date]]),MONTH(tbl_LoanData[[#This Row],[Application Date]]),1)</f>
        <v>45778</v>
      </c>
      <c r="AM4980" s="14">
        <f ca="1">IF(AND(tbl_LoanData[[#This Row],[Application Date]]&gt;=EOMONTH(TODAY(),-1)+1,tbl_LoanData[[#This Row],[Application Date]]&lt;=TODAY()),tbl_LoanData[[#This Row],[Loan Amount]],0)</f>
        <v>0</v>
      </c>
      <c r="AN4980" s="14">
        <f>tbl_LoanData[[#This Row],[Amount Paid]]-(Q4980-X4980)</f>
        <v>34453.35</v>
      </c>
      <c r="AO4980" s="14">
        <f>IF(tbl_LoanData[[#This Row],[Application Status]]="Approved",1,0)</f>
        <v>1</v>
      </c>
      <c r="AP4980" s="22" t="str">
        <f t="shared" ca="1" si="232"/>
        <v/>
      </c>
      <c r="AQ4980" s="22" t="str">
        <f t="shared" ca="1" si="233"/>
        <v/>
      </c>
    </row>
    <row r="4981" spans="1:43" ht="14.4" customHeight="1" x14ac:dyDescent="0.3">
      <c r="A4981" s="2" t="s">
        <v>9417</v>
      </c>
      <c r="B4981" s="2" t="s">
        <v>9418</v>
      </c>
      <c r="C4981" s="2" t="s">
        <v>549</v>
      </c>
      <c r="D4981" s="2" t="s">
        <v>189</v>
      </c>
      <c r="E4981" s="2" t="s">
        <v>150</v>
      </c>
      <c r="F4981" s="2">
        <v>52</v>
      </c>
      <c r="G4981" s="2" t="s">
        <v>83</v>
      </c>
      <c r="H4981" s="2" t="s">
        <v>298</v>
      </c>
      <c r="I4981" s="2" t="s">
        <v>43</v>
      </c>
      <c r="J4981" s="3">
        <v>45804</v>
      </c>
      <c r="K4981" s="3">
        <v>45806</v>
      </c>
      <c r="L4981" s="2" t="s">
        <v>40</v>
      </c>
      <c r="M4981" s="2" t="s">
        <v>94</v>
      </c>
      <c r="N4981" s="2" t="s">
        <v>95</v>
      </c>
      <c r="O4981" s="4">
        <v>1376000</v>
      </c>
      <c r="P4981" s="4">
        <v>470300</v>
      </c>
      <c r="Q4981" s="4">
        <v>905700</v>
      </c>
      <c r="R4981" s="2">
        <v>24</v>
      </c>
      <c r="S4981" s="5">
        <v>11.06</v>
      </c>
      <c r="T4981" s="4">
        <v>46085.04</v>
      </c>
      <c r="U4981" s="2" t="s">
        <v>73</v>
      </c>
      <c r="V4981" s="2" t="s">
        <v>74</v>
      </c>
      <c r="W4981" s="4">
        <v>368680.32</v>
      </c>
      <c r="X4981" s="4">
        <v>737360.52</v>
      </c>
      <c r="Y4981" s="4">
        <v>1106040.8400000001</v>
      </c>
      <c r="Z4981" s="2">
        <v>174</v>
      </c>
      <c r="AA4981" s="2" t="s">
        <v>60</v>
      </c>
      <c r="AB4981" s="2" t="s">
        <v>15729</v>
      </c>
      <c r="AC4981" s="2" t="s">
        <v>121</v>
      </c>
      <c r="AD4981" s="2" t="s">
        <v>76</v>
      </c>
      <c r="AE4981" s="5">
        <v>65.819999999999993</v>
      </c>
      <c r="AF4981" s="2">
        <v>6</v>
      </c>
      <c r="AG4981" s="2" t="s">
        <v>130</v>
      </c>
      <c r="AH4981" s="2">
        <v>2</v>
      </c>
      <c r="AI4981" s="6" t="str">
        <f t="shared" si="231"/>
        <v>45-54</v>
      </c>
      <c r="AJ4981" s="11">
        <f>YEAR(tbl_LoanData[[#This Row],[Application Date]])</f>
        <v>2025</v>
      </c>
      <c r="AK4981" s="11" t="str">
        <f>TEXT(tbl_LoanData[[#This Row],[Application Date]],"MMMM")</f>
        <v>May</v>
      </c>
      <c r="AL4981" s="12">
        <f>DATE(YEAR(tbl_LoanData[[#This Row],[Application Date]]),MONTH(tbl_LoanData[[#This Row],[Application Date]]),1)</f>
        <v>45778</v>
      </c>
      <c r="AM4981" s="14">
        <f ca="1">IF(AND(tbl_LoanData[[#This Row],[Application Date]]&gt;=EOMONTH(TODAY(),-1)+1,tbl_LoanData[[#This Row],[Application Date]]&lt;=TODAY()),tbl_LoanData[[#This Row],[Loan Amount]],0)</f>
        <v>0</v>
      </c>
      <c r="AN4981" s="14">
        <f>tbl_LoanData[[#This Row],[Amount Paid]]-(Q4981-X4981)</f>
        <v>200340.84000000003</v>
      </c>
      <c r="AO4981" s="14">
        <f>IF(tbl_LoanData[[#This Row],[Application Status]]="Approved",1,0)</f>
        <v>1</v>
      </c>
      <c r="AP4981" s="22" t="str">
        <f t="shared" ca="1" si="232"/>
        <v/>
      </c>
      <c r="AQ4981" s="22" t="str">
        <f t="shared" ca="1" si="233"/>
        <v/>
      </c>
    </row>
    <row r="4982" spans="1:43" ht="14.4" customHeight="1" x14ac:dyDescent="0.3">
      <c r="A4982" s="2" t="s">
        <v>9449</v>
      </c>
      <c r="B4982" s="2" t="s">
        <v>9450</v>
      </c>
      <c r="C4982" s="2" t="s">
        <v>575</v>
      </c>
      <c r="D4982" s="2" t="s">
        <v>254</v>
      </c>
      <c r="E4982" s="2" t="s">
        <v>161</v>
      </c>
      <c r="F4982" s="2">
        <v>51</v>
      </c>
      <c r="G4982" s="2" t="s">
        <v>69</v>
      </c>
      <c r="H4982" s="2" t="s">
        <v>398</v>
      </c>
      <c r="I4982" s="2" t="s">
        <v>46</v>
      </c>
      <c r="J4982" s="3">
        <v>45788</v>
      </c>
      <c r="K4982" s="3"/>
      <c r="L4982" s="2" t="s">
        <v>38</v>
      </c>
      <c r="M4982" s="2" t="s">
        <v>111</v>
      </c>
      <c r="N4982" s="2" t="s">
        <v>112</v>
      </c>
      <c r="O4982" s="4">
        <v>1793000</v>
      </c>
      <c r="P4982" s="4">
        <v>488300</v>
      </c>
      <c r="Q4982" s="4">
        <v>1304700</v>
      </c>
      <c r="R4982" s="2">
        <v>60</v>
      </c>
      <c r="S4982" s="5">
        <v>10.17</v>
      </c>
      <c r="T4982" s="4">
        <v>32802.33</v>
      </c>
      <c r="U4982" s="2" t="s">
        <v>96</v>
      </c>
      <c r="V4982" s="2" t="s">
        <v>97</v>
      </c>
      <c r="W4982" s="4">
        <v>0</v>
      </c>
      <c r="X4982" s="4">
        <v>0</v>
      </c>
      <c r="Y4982" s="4">
        <v>1968139.95</v>
      </c>
      <c r="Z4982" s="2">
        <v>0</v>
      </c>
      <c r="AA4982" s="2" t="s">
        <v>97</v>
      </c>
      <c r="AB4982" s="2" t="s">
        <v>15727</v>
      </c>
      <c r="AC4982" s="2" t="s">
        <v>146</v>
      </c>
      <c r="AD4982" s="2" t="s">
        <v>76</v>
      </c>
      <c r="AE4982" s="5">
        <v>72.77</v>
      </c>
      <c r="AF4982" s="2">
        <v>0</v>
      </c>
      <c r="AG4982" s="2" t="s">
        <v>97</v>
      </c>
      <c r="AH4982" s="2"/>
      <c r="AI4982" s="6" t="str">
        <f t="shared" si="231"/>
        <v>45-54</v>
      </c>
      <c r="AJ4982" s="11">
        <f>YEAR(tbl_LoanData[[#This Row],[Application Date]])</f>
        <v>2025</v>
      </c>
      <c r="AK4982" s="11" t="str">
        <f>TEXT(tbl_LoanData[[#This Row],[Application Date]],"MMMM")</f>
        <v>May</v>
      </c>
      <c r="AL4982" s="12">
        <f>DATE(YEAR(tbl_LoanData[[#This Row],[Application Date]]),MONTH(tbl_LoanData[[#This Row],[Application Date]]),1)</f>
        <v>45778</v>
      </c>
      <c r="AM4982" s="14">
        <f ca="1">IF(AND(tbl_LoanData[[#This Row],[Application Date]]&gt;=EOMONTH(TODAY(),-1)+1,tbl_LoanData[[#This Row],[Application Date]]&lt;=TODAY()),tbl_LoanData[[#This Row],[Loan Amount]],0)</f>
        <v>0</v>
      </c>
      <c r="AN4982" s="14">
        <f>tbl_LoanData[[#This Row],[Amount Paid]]-(Q4982-X4982)</f>
        <v>-1304700</v>
      </c>
      <c r="AO4982" s="14">
        <f>IF(tbl_LoanData[[#This Row],[Application Status]]="Approved",1,0)</f>
        <v>0</v>
      </c>
      <c r="AP4982" s="22" t="str">
        <f t="shared" ca="1" si="232"/>
        <v/>
      </c>
      <c r="AQ4982" s="22" t="str">
        <f t="shared" ca="1" si="233"/>
        <v/>
      </c>
    </row>
    <row r="4983" spans="1:43" x14ac:dyDescent="0.3">
      <c r="A4983" s="2" t="s">
        <v>9547</v>
      </c>
      <c r="B4983" s="2" t="s">
        <v>9548</v>
      </c>
      <c r="C4983" s="2" t="s">
        <v>1102</v>
      </c>
      <c r="D4983" s="2" t="s">
        <v>82</v>
      </c>
      <c r="E4983" s="2" t="s">
        <v>255</v>
      </c>
      <c r="F4983" s="2">
        <v>23</v>
      </c>
      <c r="G4983" s="2" t="s">
        <v>69</v>
      </c>
      <c r="H4983" s="2" t="s">
        <v>228</v>
      </c>
      <c r="I4983" s="2" t="s">
        <v>43</v>
      </c>
      <c r="J4983" s="3">
        <v>45784</v>
      </c>
      <c r="K4983" s="3"/>
      <c r="L4983" s="2" t="s">
        <v>38</v>
      </c>
      <c r="M4983" s="2" t="s">
        <v>127</v>
      </c>
      <c r="N4983" s="2" t="s">
        <v>128</v>
      </c>
      <c r="O4983" s="4">
        <v>1444000</v>
      </c>
      <c r="P4983" s="4">
        <v>269300</v>
      </c>
      <c r="Q4983" s="4">
        <v>1174700</v>
      </c>
      <c r="R4983" s="2">
        <v>48</v>
      </c>
      <c r="S4983" s="5">
        <v>14.55</v>
      </c>
      <c r="T4983" s="4">
        <v>38716.15</v>
      </c>
      <c r="U4983" s="2" t="s">
        <v>113</v>
      </c>
      <c r="V4983" s="2" t="s">
        <v>97</v>
      </c>
      <c r="W4983" s="4">
        <v>0</v>
      </c>
      <c r="X4983" s="4">
        <v>0</v>
      </c>
      <c r="Y4983" s="4">
        <v>1858375.4</v>
      </c>
      <c r="Z4983" s="2">
        <v>0</v>
      </c>
      <c r="AA4983" s="2" t="s">
        <v>97</v>
      </c>
      <c r="AB4983" s="2" t="s">
        <v>15734</v>
      </c>
      <c r="AC4983" s="2" t="s">
        <v>138</v>
      </c>
      <c r="AD4983" s="2" t="s">
        <v>76</v>
      </c>
      <c r="AE4983" s="5">
        <v>81.349999999999994</v>
      </c>
      <c r="AF4983" s="2">
        <v>0</v>
      </c>
      <c r="AG4983" s="2" t="s">
        <v>97</v>
      </c>
      <c r="AH4983" s="2"/>
      <c r="AI4983" s="6" t="str">
        <f t="shared" si="231"/>
        <v>18-24</v>
      </c>
      <c r="AJ4983" s="11">
        <f>YEAR(tbl_LoanData[[#This Row],[Application Date]])</f>
        <v>2025</v>
      </c>
      <c r="AK4983" s="11" t="str">
        <f>TEXT(tbl_LoanData[[#This Row],[Application Date]],"MMMM")</f>
        <v>May</v>
      </c>
      <c r="AL4983" s="12">
        <f>DATE(YEAR(tbl_LoanData[[#This Row],[Application Date]]),MONTH(tbl_LoanData[[#This Row],[Application Date]]),1)</f>
        <v>45778</v>
      </c>
      <c r="AM4983" s="14">
        <f ca="1">IF(AND(tbl_LoanData[[#This Row],[Application Date]]&gt;=EOMONTH(TODAY(),-1)+1,tbl_LoanData[[#This Row],[Application Date]]&lt;=TODAY()),tbl_LoanData[[#This Row],[Loan Amount]],0)</f>
        <v>0</v>
      </c>
      <c r="AN4983" s="14">
        <f>tbl_LoanData[[#This Row],[Amount Paid]]-(Q4983-X4983)</f>
        <v>-1174700</v>
      </c>
      <c r="AO4983" s="14">
        <f>IF(tbl_LoanData[[#This Row],[Application Status]]="Approved",1,0)</f>
        <v>0</v>
      </c>
      <c r="AP4983" s="22" t="str">
        <f t="shared" ca="1" si="232"/>
        <v/>
      </c>
      <c r="AQ4983" s="22" t="str">
        <f t="shared" ca="1" si="233"/>
        <v/>
      </c>
    </row>
    <row r="4984" spans="1:43" ht="14.4" customHeight="1" x14ac:dyDescent="0.3">
      <c r="A4984" s="2" t="s">
        <v>9629</v>
      </c>
      <c r="B4984" s="2" t="s">
        <v>9630</v>
      </c>
      <c r="C4984" s="2" t="s">
        <v>310</v>
      </c>
      <c r="D4984" s="2" t="s">
        <v>118</v>
      </c>
      <c r="E4984" s="2" t="s">
        <v>135</v>
      </c>
      <c r="F4984" s="2">
        <v>65</v>
      </c>
      <c r="G4984" s="2" t="s">
        <v>69</v>
      </c>
      <c r="H4984" s="2" t="s">
        <v>217</v>
      </c>
      <c r="I4984" s="2" t="s">
        <v>46</v>
      </c>
      <c r="J4984" s="3">
        <v>45792</v>
      </c>
      <c r="K4984" s="3"/>
      <c r="L4984" s="2" t="s">
        <v>39</v>
      </c>
      <c r="M4984" s="2" t="s">
        <v>127</v>
      </c>
      <c r="N4984" s="2" t="s">
        <v>195</v>
      </c>
      <c r="O4984" s="4">
        <v>1829000</v>
      </c>
      <c r="P4984" s="4">
        <v>441500</v>
      </c>
      <c r="Q4984" s="4">
        <v>1387500</v>
      </c>
      <c r="R4984" s="2">
        <v>24</v>
      </c>
      <c r="S4984" s="5">
        <v>11.63</v>
      </c>
      <c r="T4984" s="4">
        <v>71259.69</v>
      </c>
      <c r="U4984" s="2" t="s">
        <v>113</v>
      </c>
      <c r="V4984" s="2" t="s">
        <v>97</v>
      </c>
      <c r="W4984" s="4">
        <v>0</v>
      </c>
      <c r="X4984" s="4">
        <v>0</v>
      </c>
      <c r="Y4984" s="4">
        <v>1710232.5</v>
      </c>
      <c r="Z4984" s="2">
        <v>0</v>
      </c>
      <c r="AA4984" s="2" t="s">
        <v>97</v>
      </c>
      <c r="AB4984" s="2" t="s">
        <v>15727</v>
      </c>
      <c r="AC4984" s="2" t="s">
        <v>106</v>
      </c>
      <c r="AD4984" s="2" t="s">
        <v>76</v>
      </c>
      <c r="AE4984" s="5">
        <v>75.86</v>
      </c>
      <c r="AF4984" s="2">
        <v>0</v>
      </c>
      <c r="AG4984" s="2" t="s">
        <v>97</v>
      </c>
      <c r="AH4984" s="2"/>
      <c r="AI4984" s="6" t="str">
        <f t="shared" si="231"/>
        <v>65+</v>
      </c>
      <c r="AJ4984" s="11">
        <f>YEAR(tbl_LoanData[[#This Row],[Application Date]])</f>
        <v>2025</v>
      </c>
      <c r="AK4984" s="11" t="str">
        <f>TEXT(tbl_LoanData[[#This Row],[Application Date]],"MMMM")</f>
        <v>May</v>
      </c>
      <c r="AL4984" s="12">
        <f>DATE(YEAR(tbl_LoanData[[#This Row],[Application Date]]),MONTH(tbl_LoanData[[#This Row],[Application Date]]),1)</f>
        <v>45778</v>
      </c>
      <c r="AM4984" s="14">
        <f ca="1">IF(AND(tbl_LoanData[[#This Row],[Application Date]]&gt;=EOMONTH(TODAY(),-1)+1,tbl_LoanData[[#This Row],[Application Date]]&lt;=TODAY()),tbl_LoanData[[#This Row],[Loan Amount]],0)</f>
        <v>0</v>
      </c>
      <c r="AN4984" s="14">
        <f>tbl_LoanData[[#This Row],[Amount Paid]]-(Q4984-X4984)</f>
        <v>-1387500</v>
      </c>
      <c r="AO4984" s="14">
        <f>IF(tbl_LoanData[[#This Row],[Application Status]]="Approved",1,0)</f>
        <v>0</v>
      </c>
      <c r="AP4984" s="22" t="str">
        <f t="shared" ca="1" si="232"/>
        <v/>
      </c>
      <c r="AQ4984" s="22" t="str">
        <f t="shared" ca="1" si="233"/>
        <v/>
      </c>
    </row>
    <row r="4985" spans="1:43" ht="14.4" customHeight="1" x14ac:dyDescent="0.3">
      <c r="A4985" s="2" t="s">
        <v>9645</v>
      </c>
      <c r="B4985" s="2" t="s">
        <v>9646</v>
      </c>
      <c r="C4985" s="2" t="s">
        <v>347</v>
      </c>
      <c r="D4985" s="2" t="s">
        <v>81</v>
      </c>
      <c r="E4985" s="2" t="s">
        <v>101</v>
      </c>
      <c r="F4985" s="2">
        <v>45</v>
      </c>
      <c r="G4985" s="2" t="s">
        <v>69</v>
      </c>
      <c r="H4985" s="2" t="s">
        <v>466</v>
      </c>
      <c r="I4985" s="2" t="s">
        <v>43</v>
      </c>
      <c r="J4985" s="3">
        <v>45784</v>
      </c>
      <c r="K4985" s="3">
        <v>45795</v>
      </c>
      <c r="L4985" s="2" t="s">
        <v>39</v>
      </c>
      <c r="M4985" s="2" t="s">
        <v>94</v>
      </c>
      <c r="N4985" s="2" t="s">
        <v>418</v>
      </c>
      <c r="O4985" s="4">
        <v>1465000</v>
      </c>
      <c r="P4985" s="4">
        <v>248300</v>
      </c>
      <c r="Q4985" s="4">
        <v>1216700</v>
      </c>
      <c r="R4985" s="2">
        <v>36</v>
      </c>
      <c r="S4985" s="5">
        <v>10.76</v>
      </c>
      <c r="T4985" s="4">
        <v>44706.97</v>
      </c>
      <c r="U4985" s="2" t="s">
        <v>73</v>
      </c>
      <c r="V4985" s="2" t="s">
        <v>74</v>
      </c>
      <c r="W4985" s="4">
        <v>670604.55000000005</v>
      </c>
      <c r="X4985" s="4">
        <v>938846.21</v>
      </c>
      <c r="Y4985" s="4">
        <v>1609450.76</v>
      </c>
      <c r="Z4985" s="2">
        <v>0</v>
      </c>
      <c r="AA4985" s="2" t="s">
        <v>56</v>
      </c>
      <c r="AB4985" s="2" t="s">
        <v>15730</v>
      </c>
      <c r="AC4985" s="2" t="s">
        <v>360</v>
      </c>
      <c r="AD4985" s="2" t="s">
        <v>76</v>
      </c>
      <c r="AE4985" s="5">
        <v>83.05</v>
      </c>
      <c r="AF4985" s="2">
        <v>0</v>
      </c>
      <c r="AG4985" s="2" t="s">
        <v>77</v>
      </c>
      <c r="AH4985" s="2">
        <v>11</v>
      </c>
      <c r="AI4985" s="6" t="str">
        <f t="shared" si="231"/>
        <v>45-54</v>
      </c>
      <c r="AJ4985" s="11">
        <f>YEAR(tbl_LoanData[[#This Row],[Application Date]])</f>
        <v>2025</v>
      </c>
      <c r="AK4985" s="11" t="str">
        <f>TEXT(tbl_LoanData[[#This Row],[Application Date]],"MMMM")</f>
        <v>May</v>
      </c>
      <c r="AL4985" s="12">
        <f>DATE(YEAR(tbl_LoanData[[#This Row],[Application Date]]),MONTH(tbl_LoanData[[#This Row],[Application Date]]),1)</f>
        <v>45778</v>
      </c>
      <c r="AM4985" s="14">
        <f ca="1">IF(AND(tbl_LoanData[[#This Row],[Application Date]]&gt;=EOMONTH(TODAY(),-1)+1,tbl_LoanData[[#This Row],[Application Date]]&lt;=TODAY()),tbl_LoanData[[#This Row],[Loan Amount]],0)</f>
        <v>0</v>
      </c>
      <c r="AN4985" s="14">
        <f>tbl_LoanData[[#This Row],[Amount Paid]]-(Q4985-X4985)</f>
        <v>392750.76</v>
      </c>
      <c r="AO4985" s="14">
        <f>IF(tbl_LoanData[[#This Row],[Application Status]]="Approved",1,0)</f>
        <v>1</v>
      </c>
      <c r="AP4985" s="22" t="str">
        <f t="shared" ca="1" si="232"/>
        <v/>
      </c>
      <c r="AQ4985" s="22" t="str">
        <f t="shared" ca="1" si="233"/>
        <v/>
      </c>
    </row>
    <row r="4986" spans="1:43" x14ac:dyDescent="0.3">
      <c r="A4986" s="2" t="s">
        <v>9831</v>
      </c>
      <c r="B4986" s="2" t="s">
        <v>9832</v>
      </c>
      <c r="C4986" s="2" t="s">
        <v>304</v>
      </c>
      <c r="D4986" s="2" t="s">
        <v>268</v>
      </c>
      <c r="E4986" s="2" t="s">
        <v>406</v>
      </c>
      <c r="F4986" s="2">
        <v>58</v>
      </c>
      <c r="G4986" s="2" t="s">
        <v>83</v>
      </c>
      <c r="H4986" s="2" t="s">
        <v>565</v>
      </c>
      <c r="I4986" s="2" t="s">
        <v>47</v>
      </c>
      <c r="J4986" s="3">
        <v>45791</v>
      </c>
      <c r="K4986" s="3">
        <v>45798</v>
      </c>
      <c r="L4986" s="2" t="s">
        <v>36</v>
      </c>
      <c r="M4986" s="2" t="s">
        <v>85</v>
      </c>
      <c r="N4986" s="2" t="s">
        <v>344</v>
      </c>
      <c r="O4986" s="4">
        <v>1379000</v>
      </c>
      <c r="P4986" s="4">
        <v>484200</v>
      </c>
      <c r="Q4986" s="4">
        <v>894800</v>
      </c>
      <c r="R4986" s="2">
        <v>36</v>
      </c>
      <c r="S4986" s="5">
        <v>8.31</v>
      </c>
      <c r="T4986" s="4">
        <v>31052.05</v>
      </c>
      <c r="U4986" s="2" t="s">
        <v>73</v>
      </c>
      <c r="V4986" s="2" t="s">
        <v>74</v>
      </c>
      <c r="W4986" s="4">
        <v>465780.75</v>
      </c>
      <c r="X4986" s="4">
        <v>652092.89</v>
      </c>
      <c r="Y4986" s="4">
        <v>1117873.6399999999</v>
      </c>
      <c r="Z4986" s="2">
        <v>0</v>
      </c>
      <c r="AA4986" s="2" t="s">
        <v>56</v>
      </c>
      <c r="AB4986" s="2" t="s">
        <v>15732</v>
      </c>
      <c r="AC4986" s="2" t="s">
        <v>332</v>
      </c>
      <c r="AD4986" s="2" t="s">
        <v>76</v>
      </c>
      <c r="AE4986" s="5">
        <v>64.89</v>
      </c>
      <c r="AF4986" s="2">
        <v>0</v>
      </c>
      <c r="AG4986" s="2" t="s">
        <v>77</v>
      </c>
      <c r="AH4986" s="2">
        <v>7</v>
      </c>
      <c r="AI4986" s="6" t="str">
        <f t="shared" si="231"/>
        <v>55-64</v>
      </c>
      <c r="AJ4986" s="11">
        <f>YEAR(tbl_LoanData[[#This Row],[Application Date]])</f>
        <v>2025</v>
      </c>
      <c r="AK4986" s="11" t="str">
        <f>TEXT(tbl_LoanData[[#This Row],[Application Date]],"MMMM")</f>
        <v>May</v>
      </c>
      <c r="AL4986" s="12">
        <f>DATE(YEAR(tbl_LoanData[[#This Row],[Application Date]]),MONTH(tbl_LoanData[[#This Row],[Application Date]]),1)</f>
        <v>45778</v>
      </c>
      <c r="AM4986" s="14">
        <f ca="1">IF(AND(tbl_LoanData[[#This Row],[Application Date]]&gt;=EOMONTH(TODAY(),-1)+1,tbl_LoanData[[#This Row],[Application Date]]&lt;=TODAY()),tbl_LoanData[[#This Row],[Loan Amount]],0)</f>
        <v>0</v>
      </c>
      <c r="AN4986" s="14">
        <f>tbl_LoanData[[#This Row],[Amount Paid]]-(Q4986-X4986)</f>
        <v>223073.64</v>
      </c>
      <c r="AO4986" s="14">
        <f>IF(tbl_LoanData[[#This Row],[Application Status]]="Approved",1,0)</f>
        <v>1</v>
      </c>
      <c r="AP4986" s="22" t="str">
        <f t="shared" ca="1" si="232"/>
        <v/>
      </c>
      <c r="AQ4986" s="22" t="str">
        <f t="shared" ca="1" si="233"/>
        <v/>
      </c>
    </row>
    <row r="4987" spans="1:43" ht="14.4" customHeight="1" x14ac:dyDescent="0.3">
      <c r="A4987" s="2" t="s">
        <v>9895</v>
      </c>
      <c r="B4987" s="2" t="s">
        <v>9896</v>
      </c>
      <c r="C4987" s="2" t="s">
        <v>253</v>
      </c>
      <c r="D4987" s="2" t="s">
        <v>209</v>
      </c>
      <c r="E4987" s="2" t="s">
        <v>82</v>
      </c>
      <c r="F4987" s="2">
        <v>63</v>
      </c>
      <c r="G4987" s="2" t="s">
        <v>69</v>
      </c>
      <c r="H4987" s="2" t="s">
        <v>136</v>
      </c>
      <c r="I4987" s="2" t="s">
        <v>49</v>
      </c>
      <c r="J4987" s="3">
        <v>45785</v>
      </c>
      <c r="K4987" s="3">
        <v>45795</v>
      </c>
      <c r="L4987" s="2" t="s">
        <v>41</v>
      </c>
      <c r="M4987" s="2" t="s">
        <v>144</v>
      </c>
      <c r="N4987" s="2" t="s">
        <v>857</v>
      </c>
      <c r="O4987" s="4">
        <v>2265000</v>
      </c>
      <c r="P4987" s="4">
        <v>729900</v>
      </c>
      <c r="Q4987" s="4">
        <v>1535100</v>
      </c>
      <c r="R4987" s="2">
        <v>36</v>
      </c>
      <c r="S4987" s="5">
        <v>10.42</v>
      </c>
      <c r="T4987" s="4">
        <v>55971.45</v>
      </c>
      <c r="U4987" s="2" t="s">
        <v>73</v>
      </c>
      <c r="V4987" s="2" t="s">
        <v>74</v>
      </c>
      <c r="W4987" s="4">
        <v>839571.75</v>
      </c>
      <c r="X4987" s="4">
        <v>1175400.51</v>
      </c>
      <c r="Y4987" s="4">
        <v>2014972.26</v>
      </c>
      <c r="Z4987" s="2">
        <v>0</v>
      </c>
      <c r="AA4987" s="2" t="s">
        <v>56</v>
      </c>
      <c r="AB4987" s="2" t="s">
        <v>15728</v>
      </c>
      <c r="AC4987" s="2" t="s">
        <v>106</v>
      </c>
      <c r="AD4987" s="2" t="s">
        <v>76</v>
      </c>
      <c r="AE4987" s="5">
        <v>67.77</v>
      </c>
      <c r="AF4987" s="2">
        <v>0</v>
      </c>
      <c r="AG4987" s="2" t="s">
        <v>77</v>
      </c>
      <c r="AH4987" s="2">
        <v>10</v>
      </c>
      <c r="AI4987" s="6" t="str">
        <f t="shared" si="231"/>
        <v>55-64</v>
      </c>
      <c r="AJ4987" s="11">
        <f>YEAR(tbl_LoanData[[#This Row],[Application Date]])</f>
        <v>2025</v>
      </c>
      <c r="AK4987" s="11" t="str">
        <f>TEXT(tbl_LoanData[[#This Row],[Application Date]],"MMMM")</f>
        <v>May</v>
      </c>
      <c r="AL4987" s="12">
        <f>DATE(YEAR(tbl_LoanData[[#This Row],[Application Date]]),MONTH(tbl_LoanData[[#This Row],[Application Date]]),1)</f>
        <v>45778</v>
      </c>
      <c r="AM4987" s="14">
        <f ca="1">IF(AND(tbl_LoanData[[#This Row],[Application Date]]&gt;=EOMONTH(TODAY(),-1)+1,tbl_LoanData[[#This Row],[Application Date]]&lt;=TODAY()),tbl_LoanData[[#This Row],[Loan Amount]],0)</f>
        <v>0</v>
      </c>
      <c r="AN4987" s="14">
        <f>tbl_LoanData[[#This Row],[Amount Paid]]-(Q4987-X4987)</f>
        <v>479872.26</v>
      </c>
      <c r="AO4987" s="14">
        <f>IF(tbl_LoanData[[#This Row],[Application Status]]="Approved",1,0)</f>
        <v>1</v>
      </c>
      <c r="AP4987" s="22" t="str">
        <f t="shared" ca="1" si="232"/>
        <v/>
      </c>
      <c r="AQ4987" s="22" t="str">
        <f t="shared" ca="1" si="233"/>
        <v/>
      </c>
    </row>
    <row r="4988" spans="1:43" ht="14.4" customHeight="1" x14ac:dyDescent="0.3">
      <c r="A4988" s="2" t="s">
        <v>9961</v>
      </c>
      <c r="B4988" s="2" t="s">
        <v>9962</v>
      </c>
      <c r="C4988" s="2" t="s">
        <v>80</v>
      </c>
      <c r="D4988" s="2" t="s">
        <v>311</v>
      </c>
      <c r="E4988" s="2" t="s">
        <v>323</v>
      </c>
      <c r="F4988" s="2">
        <v>41</v>
      </c>
      <c r="G4988" s="2" t="s">
        <v>83</v>
      </c>
      <c r="H4988" s="2" t="s">
        <v>84</v>
      </c>
      <c r="I4988" s="2" t="s">
        <v>45</v>
      </c>
      <c r="J4988" s="3">
        <v>45789</v>
      </c>
      <c r="K4988" s="3">
        <v>45793</v>
      </c>
      <c r="L4988" s="2" t="s">
        <v>37</v>
      </c>
      <c r="M4988" s="2" t="s">
        <v>94</v>
      </c>
      <c r="N4988" s="2" t="s">
        <v>568</v>
      </c>
      <c r="O4988" s="4">
        <v>136000</v>
      </c>
      <c r="P4988" s="4">
        <v>27200</v>
      </c>
      <c r="Q4988" s="4">
        <v>108800</v>
      </c>
      <c r="R4988" s="2">
        <v>36</v>
      </c>
      <c r="S4988" s="5">
        <v>14.01</v>
      </c>
      <c r="T4988" s="4">
        <v>4292.46</v>
      </c>
      <c r="U4988" s="2" t="s">
        <v>73</v>
      </c>
      <c r="V4988" s="2" t="s">
        <v>74</v>
      </c>
      <c r="W4988" s="4">
        <v>64386.9</v>
      </c>
      <c r="X4988" s="4">
        <v>90141.74</v>
      </c>
      <c r="Y4988" s="4">
        <v>154528.64000000001</v>
      </c>
      <c r="Z4988" s="2">
        <v>0</v>
      </c>
      <c r="AA4988" s="2" t="s">
        <v>56</v>
      </c>
      <c r="AB4988" s="2" t="s">
        <v>15736</v>
      </c>
      <c r="AC4988" s="2" t="s">
        <v>75</v>
      </c>
      <c r="AD4988" s="2" t="s">
        <v>76</v>
      </c>
      <c r="AE4988" s="5">
        <v>80</v>
      </c>
      <c r="AF4988" s="2">
        <v>0</v>
      </c>
      <c r="AG4988" s="2" t="s">
        <v>77</v>
      </c>
      <c r="AH4988" s="2">
        <v>4</v>
      </c>
      <c r="AI4988" s="6" t="str">
        <f t="shared" si="231"/>
        <v>35-44</v>
      </c>
      <c r="AJ4988" s="11">
        <f>YEAR(tbl_LoanData[[#This Row],[Application Date]])</f>
        <v>2025</v>
      </c>
      <c r="AK4988" s="11" t="str">
        <f>TEXT(tbl_LoanData[[#This Row],[Application Date]],"MMMM")</f>
        <v>May</v>
      </c>
      <c r="AL4988" s="12">
        <f>DATE(YEAR(tbl_LoanData[[#This Row],[Application Date]]),MONTH(tbl_LoanData[[#This Row],[Application Date]]),1)</f>
        <v>45778</v>
      </c>
      <c r="AM4988" s="14">
        <f ca="1">IF(AND(tbl_LoanData[[#This Row],[Application Date]]&gt;=EOMONTH(TODAY(),-1)+1,tbl_LoanData[[#This Row],[Application Date]]&lt;=TODAY()),tbl_LoanData[[#This Row],[Loan Amount]],0)</f>
        <v>0</v>
      </c>
      <c r="AN4988" s="14">
        <f>tbl_LoanData[[#This Row],[Amount Paid]]-(Q4988-X4988)</f>
        <v>45728.640000000007</v>
      </c>
      <c r="AO4988" s="14">
        <f>IF(tbl_LoanData[[#This Row],[Application Status]]="Approved",1,0)</f>
        <v>1</v>
      </c>
      <c r="AP4988" s="22" t="str">
        <f t="shared" ca="1" si="232"/>
        <v/>
      </c>
      <c r="AQ4988" s="22" t="str">
        <f t="shared" ca="1" si="233"/>
        <v/>
      </c>
    </row>
    <row r="4989" spans="1:43" ht="14.4" customHeight="1" x14ac:dyDescent="0.3">
      <c r="A4989" s="2" t="s">
        <v>10039</v>
      </c>
      <c r="B4989" s="2" t="s">
        <v>10040</v>
      </c>
      <c r="C4989" s="2" t="s">
        <v>198</v>
      </c>
      <c r="D4989" s="2" t="s">
        <v>102</v>
      </c>
      <c r="E4989" s="2" t="s">
        <v>402</v>
      </c>
      <c r="F4989" s="2">
        <v>57</v>
      </c>
      <c r="G4989" s="2" t="s">
        <v>69</v>
      </c>
      <c r="H4989" s="2" t="s">
        <v>156</v>
      </c>
      <c r="I4989" s="2" t="s">
        <v>45</v>
      </c>
      <c r="J4989" s="3">
        <v>45792</v>
      </c>
      <c r="K4989" s="3"/>
      <c r="L4989" s="2" t="s">
        <v>39</v>
      </c>
      <c r="M4989" s="2" t="s">
        <v>127</v>
      </c>
      <c r="N4989" s="2" t="s">
        <v>152</v>
      </c>
      <c r="O4989" s="4">
        <v>1191000</v>
      </c>
      <c r="P4989" s="4">
        <v>379100</v>
      </c>
      <c r="Q4989" s="4">
        <v>811900</v>
      </c>
      <c r="R4989" s="2">
        <v>24</v>
      </c>
      <c r="S4989" s="5">
        <v>8.8000000000000007</v>
      </c>
      <c r="T4989" s="4">
        <v>39783.1</v>
      </c>
      <c r="U4989" s="2" t="s">
        <v>113</v>
      </c>
      <c r="V4989" s="2" t="s">
        <v>97</v>
      </c>
      <c r="W4989" s="4">
        <v>0</v>
      </c>
      <c r="X4989" s="4">
        <v>0</v>
      </c>
      <c r="Y4989" s="4">
        <v>954794.4</v>
      </c>
      <c r="Z4989" s="2">
        <v>0</v>
      </c>
      <c r="AA4989" s="2" t="s">
        <v>97</v>
      </c>
      <c r="AB4989" s="2" t="s">
        <v>15730</v>
      </c>
      <c r="AC4989" s="2" t="s">
        <v>360</v>
      </c>
      <c r="AD4989" s="2" t="s">
        <v>76</v>
      </c>
      <c r="AE4989" s="5">
        <v>68.17</v>
      </c>
      <c r="AF4989" s="2">
        <v>0</v>
      </c>
      <c r="AG4989" s="2" t="s">
        <v>97</v>
      </c>
      <c r="AH4989" s="2"/>
      <c r="AI4989" s="6" t="str">
        <f t="shared" si="231"/>
        <v>55-64</v>
      </c>
      <c r="AJ4989" s="11">
        <f>YEAR(tbl_LoanData[[#This Row],[Application Date]])</f>
        <v>2025</v>
      </c>
      <c r="AK4989" s="11" t="str">
        <f>TEXT(tbl_LoanData[[#This Row],[Application Date]],"MMMM")</f>
        <v>May</v>
      </c>
      <c r="AL4989" s="12">
        <f>DATE(YEAR(tbl_LoanData[[#This Row],[Application Date]]),MONTH(tbl_LoanData[[#This Row],[Application Date]]),1)</f>
        <v>45778</v>
      </c>
      <c r="AM4989" s="14">
        <f ca="1">IF(AND(tbl_LoanData[[#This Row],[Application Date]]&gt;=EOMONTH(TODAY(),-1)+1,tbl_LoanData[[#This Row],[Application Date]]&lt;=TODAY()),tbl_LoanData[[#This Row],[Loan Amount]],0)</f>
        <v>0</v>
      </c>
      <c r="AN4989" s="14">
        <f>tbl_LoanData[[#This Row],[Amount Paid]]-(Q4989-X4989)</f>
        <v>-811900</v>
      </c>
      <c r="AO4989" s="14">
        <f>IF(tbl_LoanData[[#This Row],[Application Status]]="Approved",1,0)</f>
        <v>0</v>
      </c>
      <c r="AP4989" s="22" t="str">
        <f t="shared" ca="1" si="232"/>
        <v/>
      </c>
      <c r="AQ4989" s="22" t="str">
        <f t="shared" ca="1" si="233"/>
        <v/>
      </c>
    </row>
    <row r="4990" spans="1:43" ht="14.4" customHeight="1" x14ac:dyDescent="0.3">
      <c r="A4990" s="2" t="s">
        <v>10159</v>
      </c>
      <c r="B4990" s="2" t="s">
        <v>10160</v>
      </c>
      <c r="C4990" s="2" t="s">
        <v>208</v>
      </c>
      <c r="D4990" s="2" t="s">
        <v>81</v>
      </c>
      <c r="E4990" s="2" t="s">
        <v>67</v>
      </c>
      <c r="F4990" s="2">
        <v>52</v>
      </c>
      <c r="G4990" s="2" t="s">
        <v>69</v>
      </c>
      <c r="H4990" s="2" t="s">
        <v>398</v>
      </c>
      <c r="I4990" s="2" t="s">
        <v>46</v>
      </c>
      <c r="J4990" s="3">
        <v>45801</v>
      </c>
      <c r="K4990" s="3">
        <v>45807</v>
      </c>
      <c r="L4990" s="2" t="s">
        <v>37</v>
      </c>
      <c r="M4990" s="2" t="s">
        <v>94</v>
      </c>
      <c r="N4990" s="2" t="s">
        <v>488</v>
      </c>
      <c r="O4990" s="4">
        <v>210000</v>
      </c>
      <c r="P4990" s="4">
        <v>41400</v>
      </c>
      <c r="Q4990" s="4">
        <v>168600</v>
      </c>
      <c r="R4990" s="2">
        <v>48</v>
      </c>
      <c r="S4990" s="5">
        <v>9.43</v>
      </c>
      <c r="T4990" s="4">
        <v>4837.42</v>
      </c>
      <c r="U4990" s="2" t="s">
        <v>73</v>
      </c>
      <c r="V4990" s="2" t="s">
        <v>74</v>
      </c>
      <c r="W4990" s="4">
        <v>58049.04</v>
      </c>
      <c r="X4990" s="4">
        <v>174146.88</v>
      </c>
      <c r="Y4990" s="4">
        <v>232195.92</v>
      </c>
      <c r="Z4990" s="2">
        <v>60</v>
      </c>
      <c r="AA4990" s="2" t="s">
        <v>58</v>
      </c>
      <c r="AB4990" s="2" t="s">
        <v>15730</v>
      </c>
      <c r="AC4990" s="2" t="s">
        <v>138</v>
      </c>
      <c r="AD4990" s="2" t="s">
        <v>76</v>
      </c>
      <c r="AE4990" s="5">
        <v>80.290000000000006</v>
      </c>
      <c r="AF4990" s="2">
        <v>2</v>
      </c>
      <c r="AG4990" s="2" t="s">
        <v>15718</v>
      </c>
      <c r="AH4990" s="2">
        <v>6</v>
      </c>
      <c r="AI4990" s="6" t="str">
        <f t="shared" si="231"/>
        <v>45-54</v>
      </c>
      <c r="AJ4990" s="11">
        <f>YEAR(tbl_LoanData[[#This Row],[Application Date]])</f>
        <v>2025</v>
      </c>
      <c r="AK4990" s="11" t="str">
        <f>TEXT(tbl_LoanData[[#This Row],[Application Date]],"MMMM")</f>
        <v>May</v>
      </c>
      <c r="AL4990" s="12">
        <f>DATE(YEAR(tbl_LoanData[[#This Row],[Application Date]]),MONTH(tbl_LoanData[[#This Row],[Application Date]]),1)</f>
        <v>45778</v>
      </c>
      <c r="AM4990" s="14">
        <f ca="1">IF(AND(tbl_LoanData[[#This Row],[Application Date]]&gt;=EOMONTH(TODAY(),-1)+1,tbl_LoanData[[#This Row],[Application Date]]&lt;=TODAY()),tbl_LoanData[[#This Row],[Loan Amount]],0)</f>
        <v>0</v>
      </c>
      <c r="AN4990" s="14">
        <f>tbl_LoanData[[#This Row],[Amount Paid]]-(Q4990-X4990)</f>
        <v>63595.920000000006</v>
      </c>
      <c r="AO4990" s="14">
        <f>IF(tbl_LoanData[[#This Row],[Application Status]]="Approved",1,0)</f>
        <v>1</v>
      </c>
      <c r="AP4990" s="22" t="str">
        <f t="shared" ca="1" si="232"/>
        <v/>
      </c>
      <c r="AQ4990" s="22" t="str">
        <f t="shared" ca="1" si="233"/>
        <v/>
      </c>
    </row>
    <row r="4991" spans="1:43" x14ac:dyDescent="0.3">
      <c r="A4991" s="2" t="s">
        <v>10235</v>
      </c>
      <c r="B4991" s="2" t="s">
        <v>10236</v>
      </c>
      <c r="C4991" s="2" t="s">
        <v>220</v>
      </c>
      <c r="D4991" s="2" t="s">
        <v>81</v>
      </c>
      <c r="E4991" s="2" t="s">
        <v>406</v>
      </c>
      <c r="F4991" s="2">
        <v>44</v>
      </c>
      <c r="G4991" s="2" t="s">
        <v>69</v>
      </c>
      <c r="H4991" s="2" t="s">
        <v>318</v>
      </c>
      <c r="I4991" s="2" t="s">
        <v>42</v>
      </c>
      <c r="J4991" s="3">
        <v>45787</v>
      </c>
      <c r="K4991" s="3"/>
      <c r="L4991" s="2" t="s">
        <v>38</v>
      </c>
      <c r="M4991" s="2" t="s">
        <v>127</v>
      </c>
      <c r="N4991" s="2" t="s">
        <v>128</v>
      </c>
      <c r="O4991" s="4">
        <v>1883000</v>
      </c>
      <c r="P4991" s="4">
        <v>700400</v>
      </c>
      <c r="Q4991" s="4">
        <v>1182600</v>
      </c>
      <c r="R4991" s="2">
        <v>36</v>
      </c>
      <c r="S4991" s="5">
        <v>6.94</v>
      </c>
      <c r="T4991" s="4">
        <v>39689.370000000003</v>
      </c>
      <c r="U4991" s="2" t="s">
        <v>113</v>
      </c>
      <c r="V4991" s="2" t="s">
        <v>97</v>
      </c>
      <c r="W4991" s="4">
        <v>0</v>
      </c>
      <c r="X4991" s="4">
        <v>0</v>
      </c>
      <c r="Y4991" s="4">
        <v>1428817.32</v>
      </c>
      <c r="Z4991" s="2">
        <v>0</v>
      </c>
      <c r="AA4991" s="2" t="s">
        <v>97</v>
      </c>
      <c r="AB4991" s="2" t="s">
        <v>15733</v>
      </c>
      <c r="AC4991" s="2" t="s">
        <v>87</v>
      </c>
      <c r="AD4991" s="2" t="s">
        <v>76</v>
      </c>
      <c r="AE4991" s="5">
        <v>62.8</v>
      </c>
      <c r="AF4991" s="2">
        <v>0</v>
      </c>
      <c r="AG4991" s="2" t="s">
        <v>97</v>
      </c>
      <c r="AH4991" s="2"/>
      <c r="AI4991" s="6" t="str">
        <f t="shared" si="231"/>
        <v>35-44</v>
      </c>
      <c r="AJ4991" s="11">
        <f>YEAR(tbl_LoanData[[#This Row],[Application Date]])</f>
        <v>2025</v>
      </c>
      <c r="AK4991" s="11" t="str">
        <f>TEXT(tbl_LoanData[[#This Row],[Application Date]],"MMMM")</f>
        <v>May</v>
      </c>
      <c r="AL4991" s="12">
        <f>DATE(YEAR(tbl_LoanData[[#This Row],[Application Date]]),MONTH(tbl_LoanData[[#This Row],[Application Date]]),1)</f>
        <v>45778</v>
      </c>
      <c r="AM4991" s="14">
        <f ca="1">IF(AND(tbl_LoanData[[#This Row],[Application Date]]&gt;=EOMONTH(TODAY(),-1)+1,tbl_LoanData[[#This Row],[Application Date]]&lt;=TODAY()),tbl_LoanData[[#This Row],[Loan Amount]],0)</f>
        <v>0</v>
      </c>
      <c r="AN4991" s="14">
        <f>tbl_LoanData[[#This Row],[Amount Paid]]-(Q4991-X4991)</f>
        <v>-1182600</v>
      </c>
      <c r="AO4991" s="14">
        <f>IF(tbl_LoanData[[#This Row],[Application Status]]="Approved",1,0)</f>
        <v>0</v>
      </c>
      <c r="AP4991" s="22" t="str">
        <f t="shared" ca="1" si="232"/>
        <v/>
      </c>
      <c r="AQ4991" s="22" t="str">
        <f t="shared" ca="1" si="233"/>
        <v/>
      </c>
    </row>
    <row r="4992" spans="1:43" x14ac:dyDescent="0.3">
      <c r="A4992" s="2" t="s">
        <v>10241</v>
      </c>
      <c r="B4992" s="2" t="s">
        <v>10242</v>
      </c>
      <c r="C4992" s="2" t="s">
        <v>66</v>
      </c>
      <c r="D4992" s="2" t="s">
        <v>101</v>
      </c>
      <c r="E4992" s="2" t="s">
        <v>385</v>
      </c>
      <c r="F4992" s="2">
        <v>53</v>
      </c>
      <c r="G4992" s="2" t="s">
        <v>69</v>
      </c>
      <c r="H4992" s="2" t="s">
        <v>110</v>
      </c>
      <c r="I4992" s="2" t="s">
        <v>46</v>
      </c>
      <c r="J4992" s="3">
        <v>45789</v>
      </c>
      <c r="K4992" s="3">
        <v>45803</v>
      </c>
      <c r="L4992" s="2" t="s">
        <v>40</v>
      </c>
      <c r="M4992" s="2" t="s">
        <v>157</v>
      </c>
      <c r="N4992" s="2" t="s">
        <v>299</v>
      </c>
      <c r="O4992" s="4">
        <v>1522000</v>
      </c>
      <c r="P4992" s="4">
        <v>153500</v>
      </c>
      <c r="Q4992" s="4">
        <v>1368500</v>
      </c>
      <c r="R4992" s="2">
        <v>36</v>
      </c>
      <c r="S4992" s="5">
        <v>7.72</v>
      </c>
      <c r="T4992" s="4">
        <v>46817.91</v>
      </c>
      <c r="U4992" s="2" t="s">
        <v>73</v>
      </c>
      <c r="V4992" s="2" t="s">
        <v>74</v>
      </c>
      <c r="W4992" s="4">
        <v>655450.74</v>
      </c>
      <c r="X4992" s="4">
        <v>1029993.86</v>
      </c>
      <c r="Y4992" s="4">
        <v>1685444.6</v>
      </c>
      <c r="Z4992" s="2">
        <v>0</v>
      </c>
      <c r="AA4992" s="2" t="s">
        <v>56</v>
      </c>
      <c r="AB4992" s="2" t="s">
        <v>15727</v>
      </c>
      <c r="AC4992" s="2" t="s">
        <v>213</v>
      </c>
      <c r="AD4992" s="2" t="s">
        <v>76</v>
      </c>
      <c r="AE4992" s="5">
        <v>89.91</v>
      </c>
      <c r="AF4992" s="2">
        <v>0</v>
      </c>
      <c r="AG4992" s="2" t="s">
        <v>77</v>
      </c>
      <c r="AH4992" s="2">
        <v>14</v>
      </c>
      <c r="AI4992" s="6" t="str">
        <f t="shared" si="231"/>
        <v>45-54</v>
      </c>
      <c r="AJ4992" s="11">
        <f>YEAR(tbl_LoanData[[#This Row],[Application Date]])</f>
        <v>2025</v>
      </c>
      <c r="AK4992" s="11" t="str">
        <f>TEXT(tbl_LoanData[[#This Row],[Application Date]],"MMMM")</f>
        <v>May</v>
      </c>
      <c r="AL4992" s="12">
        <f>DATE(YEAR(tbl_LoanData[[#This Row],[Application Date]]),MONTH(tbl_LoanData[[#This Row],[Application Date]]),1)</f>
        <v>45778</v>
      </c>
      <c r="AM4992" s="14">
        <f ca="1">IF(AND(tbl_LoanData[[#This Row],[Application Date]]&gt;=EOMONTH(TODAY(),-1)+1,tbl_LoanData[[#This Row],[Application Date]]&lt;=TODAY()),tbl_LoanData[[#This Row],[Loan Amount]],0)</f>
        <v>0</v>
      </c>
      <c r="AN4992" s="14">
        <f>tbl_LoanData[[#This Row],[Amount Paid]]-(Q4992-X4992)</f>
        <v>316944.59999999998</v>
      </c>
      <c r="AO4992" s="14">
        <f>IF(tbl_LoanData[[#This Row],[Application Status]]="Approved",1,0)</f>
        <v>1</v>
      </c>
      <c r="AP4992" s="22" t="str">
        <f t="shared" ca="1" si="232"/>
        <v/>
      </c>
      <c r="AQ4992" s="22" t="str">
        <f t="shared" ca="1" si="233"/>
        <v/>
      </c>
    </row>
    <row r="4993" spans="1:43" ht="14.4" customHeight="1" x14ac:dyDescent="0.3">
      <c r="A4993" s="2" t="s">
        <v>10249</v>
      </c>
      <c r="B4993" s="2" t="s">
        <v>10250</v>
      </c>
      <c r="C4993" s="2" t="s">
        <v>644</v>
      </c>
      <c r="D4993" s="2" t="s">
        <v>101</v>
      </c>
      <c r="E4993" s="2" t="s">
        <v>117</v>
      </c>
      <c r="F4993" s="2">
        <v>38</v>
      </c>
      <c r="G4993" s="2" t="s">
        <v>83</v>
      </c>
      <c r="H4993" s="2" t="s">
        <v>110</v>
      </c>
      <c r="I4993" s="2" t="s">
        <v>46</v>
      </c>
      <c r="J4993" s="3">
        <v>45801</v>
      </c>
      <c r="K4993" s="3">
        <v>45814</v>
      </c>
      <c r="L4993" s="2" t="s">
        <v>41</v>
      </c>
      <c r="M4993" s="2" t="s">
        <v>184</v>
      </c>
      <c r="N4993" s="2" t="s">
        <v>426</v>
      </c>
      <c r="O4993" s="4">
        <v>2951000</v>
      </c>
      <c r="P4993" s="4">
        <v>610700</v>
      </c>
      <c r="Q4993" s="4">
        <v>2340300</v>
      </c>
      <c r="R4993" s="2">
        <v>60</v>
      </c>
      <c r="S4993" s="5">
        <v>8.4700000000000006</v>
      </c>
      <c r="T4993" s="4">
        <v>55523.62</v>
      </c>
      <c r="U4993" s="2" t="s">
        <v>73</v>
      </c>
      <c r="V4993" s="2" t="s">
        <v>74</v>
      </c>
      <c r="W4993" s="4">
        <v>610759.81999999995</v>
      </c>
      <c r="X4993" s="4">
        <v>2720657.23</v>
      </c>
      <c r="Y4993" s="4">
        <v>3331417.05</v>
      </c>
      <c r="Z4993" s="2">
        <v>90</v>
      </c>
      <c r="AA4993" s="2" t="s">
        <v>59</v>
      </c>
      <c r="AB4993" s="2" t="s">
        <v>15729</v>
      </c>
      <c r="AC4993" s="2" t="s">
        <v>332</v>
      </c>
      <c r="AD4993" s="2" t="s">
        <v>76</v>
      </c>
      <c r="AE4993" s="5">
        <v>79.31</v>
      </c>
      <c r="AF4993" s="2">
        <v>3</v>
      </c>
      <c r="AG4993" s="2" t="s">
        <v>130</v>
      </c>
      <c r="AH4993" s="2">
        <v>13</v>
      </c>
      <c r="AI4993" s="6" t="str">
        <f t="shared" si="231"/>
        <v>35-44</v>
      </c>
      <c r="AJ4993" s="11">
        <f>YEAR(tbl_LoanData[[#This Row],[Application Date]])</f>
        <v>2025</v>
      </c>
      <c r="AK4993" s="11" t="str">
        <f>TEXT(tbl_LoanData[[#This Row],[Application Date]],"MMMM")</f>
        <v>May</v>
      </c>
      <c r="AL4993" s="12">
        <f>DATE(YEAR(tbl_LoanData[[#This Row],[Application Date]]),MONTH(tbl_LoanData[[#This Row],[Application Date]]),1)</f>
        <v>45778</v>
      </c>
      <c r="AM4993" s="14">
        <f ca="1">IF(AND(tbl_LoanData[[#This Row],[Application Date]]&gt;=EOMONTH(TODAY(),-1)+1,tbl_LoanData[[#This Row],[Application Date]]&lt;=TODAY()),tbl_LoanData[[#This Row],[Loan Amount]],0)</f>
        <v>0</v>
      </c>
      <c r="AN4993" s="14">
        <f>tbl_LoanData[[#This Row],[Amount Paid]]-(Q4993-X4993)</f>
        <v>991117.04999999993</v>
      </c>
      <c r="AO4993" s="14">
        <f>IF(tbl_LoanData[[#This Row],[Application Status]]="Approved",1,0)</f>
        <v>1</v>
      </c>
      <c r="AP4993" s="22" t="str">
        <f t="shared" ca="1" si="232"/>
        <v/>
      </c>
      <c r="AQ4993" s="22" t="str">
        <f t="shared" ca="1" si="233"/>
        <v/>
      </c>
    </row>
    <row r="4994" spans="1:43" ht="14.4" customHeight="1" x14ac:dyDescent="0.3">
      <c r="A4994" s="2" t="s">
        <v>10441</v>
      </c>
      <c r="B4994" s="2" t="s">
        <v>10442</v>
      </c>
      <c r="C4994" s="2" t="s">
        <v>682</v>
      </c>
      <c r="D4994" s="2" t="s">
        <v>102</v>
      </c>
      <c r="E4994" s="2" t="s">
        <v>101</v>
      </c>
      <c r="F4994" s="2">
        <v>34</v>
      </c>
      <c r="G4994" s="2" t="s">
        <v>69</v>
      </c>
      <c r="H4994" s="2" t="s">
        <v>565</v>
      </c>
      <c r="I4994" s="2" t="s">
        <v>47</v>
      </c>
      <c r="J4994" s="3">
        <v>45788</v>
      </c>
      <c r="K4994" s="3">
        <v>45795</v>
      </c>
      <c r="L4994" s="2" t="s">
        <v>36</v>
      </c>
      <c r="M4994" s="2" t="s">
        <v>111</v>
      </c>
      <c r="N4994" s="2" t="s">
        <v>350</v>
      </c>
      <c r="O4994" s="4">
        <v>1548000</v>
      </c>
      <c r="P4994" s="4">
        <v>470000</v>
      </c>
      <c r="Q4994" s="4">
        <v>1078000</v>
      </c>
      <c r="R4994" s="2">
        <v>12</v>
      </c>
      <c r="S4994" s="5">
        <v>6.7</v>
      </c>
      <c r="T4994" s="4">
        <v>95852.17</v>
      </c>
      <c r="U4994" s="2" t="s">
        <v>73</v>
      </c>
      <c r="V4994" s="2" t="s">
        <v>33</v>
      </c>
      <c r="W4994" s="4">
        <v>1150226</v>
      </c>
      <c r="X4994" s="4">
        <v>0</v>
      </c>
      <c r="Y4994" s="4">
        <v>1150226</v>
      </c>
      <c r="Z4994" s="2">
        <v>0</v>
      </c>
      <c r="AA4994" s="2" t="s">
        <v>56</v>
      </c>
      <c r="AB4994" s="2" t="s">
        <v>15731</v>
      </c>
      <c r="AC4994" s="2" t="s">
        <v>129</v>
      </c>
      <c r="AD4994" s="2" t="s">
        <v>76</v>
      </c>
      <c r="AE4994" s="5">
        <v>69.64</v>
      </c>
      <c r="AF4994" s="2">
        <v>0</v>
      </c>
      <c r="AG4994" s="2" t="s">
        <v>77</v>
      </c>
      <c r="AH4994" s="2">
        <v>7</v>
      </c>
      <c r="AI4994" s="6" t="str">
        <f t="shared" ref="AI4994:AI5057" si="234">IF(F4994&lt;25,"18-24",IF(F4994&lt;35,"25-34",IF(F4994&lt;45,"35-44",IF(F4994&lt;55,"45-54",IF(F4994&lt;65,"55-64","65+")))))</f>
        <v>25-34</v>
      </c>
      <c r="AJ4994" s="11">
        <f>YEAR(tbl_LoanData[[#This Row],[Application Date]])</f>
        <v>2025</v>
      </c>
      <c r="AK4994" s="11" t="str">
        <f>TEXT(tbl_LoanData[[#This Row],[Application Date]],"MMMM")</f>
        <v>May</v>
      </c>
      <c r="AL4994" s="12">
        <f>DATE(YEAR(tbl_LoanData[[#This Row],[Application Date]]),MONTH(tbl_LoanData[[#This Row],[Application Date]]),1)</f>
        <v>45778</v>
      </c>
      <c r="AM4994" s="14">
        <f ca="1">IF(AND(tbl_LoanData[[#This Row],[Application Date]]&gt;=EOMONTH(TODAY(),-1)+1,tbl_LoanData[[#This Row],[Application Date]]&lt;=TODAY()),tbl_LoanData[[#This Row],[Loan Amount]],0)</f>
        <v>0</v>
      </c>
      <c r="AN4994" s="14">
        <f>tbl_LoanData[[#This Row],[Amount Paid]]-(Q4994-X4994)</f>
        <v>72226</v>
      </c>
      <c r="AO4994" s="14">
        <f>IF(tbl_LoanData[[#This Row],[Application Status]]="Approved",1,0)</f>
        <v>1</v>
      </c>
      <c r="AP4994" s="22" t="str">
        <f t="shared" ref="AP4994:AP5057" ca="1" si="235">IF(AND(J4994&gt;=DATE(YEAR(TODAY()),MONTH(TODAY()),1),J4994&lt;=TODAY()),"Current MTD",IF(AND(J4994&gt;=EOMONTH(TODAY(),-2)+1,J4994&lt;=EOMONTH(TODAY(),-1)),"Previous MTD",""))</f>
        <v/>
      </c>
      <c r="AQ4994" s="22" t="str">
        <f t="shared" ref="AQ4994:AQ5057" ca="1" si="236">IF(AND(J4994&gt;=DATE(YEAR(TODAY()),MONTH(TODAY()),1),J4994&lt;=TODAY()),TEXT(DATE(YEAR(TODAY()),MONTH(TODAY()),1),"mmm d")&amp;"–"&amp;DAY(TODAY()),IF(AND(J4994&gt;=EOMONTH(TODAY(),-2)+1,J4994&lt;=EOMONTH(TODAY(),-1)),""&amp;TEXT(EOMONTH(TODAY(),-2)+1,"mmm d")&amp;"–"&amp;DAY(TODAY()),""))</f>
        <v/>
      </c>
    </row>
    <row r="4995" spans="1:43" ht="14.4" customHeight="1" x14ac:dyDescent="0.3">
      <c r="A4995" s="2" t="s">
        <v>10469</v>
      </c>
      <c r="B4995" s="2" t="s">
        <v>10470</v>
      </c>
      <c r="C4995" s="2" t="s">
        <v>149</v>
      </c>
      <c r="D4995" s="2" t="s">
        <v>232</v>
      </c>
      <c r="E4995" s="2" t="s">
        <v>161</v>
      </c>
      <c r="F4995" s="2">
        <v>44</v>
      </c>
      <c r="G4995" s="2" t="s">
        <v>83</v>
      </c>
      <c r="H4995" s="2" t="s">
        <v>84</v>
      </c>
      <c r="I4995" s="2" t="s">
        <v>45</v>
      </c>
      <c r="J4995" s="3">
        <v>45782</v>
      </c>
      <c r="K4995" s="3"/>
      <c r="L4995" s="2" t="s">
        <v>36</v>
      </c>
      <c r="M4995" s="2" t="s">
        <v>104</v>
      </c>
      <c r="N4995" s="2" t="s">
        <v>105</v>
      </c>
      <c r="O4995" s="4">
        <v>878000</v>
      </c>
      <c r="P4995" s="4">
        <v>139500</v>
      </c>
      <c r="Q4995" s="4">
        <v>738500</v>
      </c>
      <c r="R4995" s="2">
        <v>24</v>
      </c>
      <c r="S4995" s="5">
        <v>10.39</v>
      </c>
      <c r="T4995" s="4">
        <v>37165.01</v>
      </c>
      <c r="U4995" s="2" t="s">
        <v>96</v>
      </c>
      <c r="V4995" s="2" t="s">
        <v>97</v>
      </c>
      <c r="W4995" s="4">
        <v>0</v>
      </c>
      <c r="X4995" s="4">
        <v>0</v>
      </c>
      <c r="Y4995" s="4">
        <v>891960.3</v>
      </c>
      <c r="Z4995" s="2">
        <v>0</v>
      </c>
      <c r="AA4995" s="2" t="s">
        <v>97</v>
      </c>
      <c r="AB4995" s="2" t="s">
        <v>15731</v>
      </c>
      <c r="AC4995" s="2" t="s">
        <v>121</v>
      </c>
      <c r="AD4995" s="2" t="s">
        <v>76</v>
      </c>
      <c r="AE4995" s="5">
        <v>84.11</v>
      </c>
      <c r="AF4995" s="2">
        <v>0</v>
      </c>
      <c r="AG4995" s="2" t="s">
        <v>97</v>
      </c>
      <c r="AH4995" s="2"/>
      <c r="AI4995" s="6" t="str">
        <f t="shared" si="234"/>
        <v>35-44</v>
      </c>
      <c r="AJ4995" s="11">
        <f>YEAR(tbl_LoanData[[#This Row],[Application Date]])</f>
        <v>2025</v>
      </c>
      <c r="AK4995" s="11" t="str">
        <f>TEXT(tbl_LoanData[[#This Row],[Application Date]],"MMMM")</f>
        <v>May</v>
      </c>
      <c r="AL4995" s="12">
        <f>DATE(YEAR(tbl_LoanData[[#This Row],[Application Date]]),MONTH(tbl_LoanData[[#This Row],[Application Date]]),1)</f>
        <v>45778</v>
      </c>
      <c r="AM4995" s="14">
        <f ca="1">IF(AND(tbl_LoanData[[#This Row],[Application Date]]&gt;=EOMONTH(TODAY(),-1)+1,tbl_LoanData[[#This Row],[Application Date]]&lt;=TODAY()),tbl_LoanData[[#This Row],[Loan Amount]],0)</f>
        <v>0</v>
      </c>
      <c r="AN4995" s="14">
        <f>tbl_LoanData[[#This Row],[Amount Paid]]-(Q4995-X4995)</f>
        <v>-738500</v>
      </c>
      <c r="AO4995" s="14">
        <f>IF(tbl_LoanData[[#This Row],[Application Status]]="Approved",1,0)</f>
        <v>0</v>
      </c>
      <c r="AP4995" s="22" t="str">
        <f t="shared" ca="1" si="235"/>
        <v/>
      </c>
      <c r="AQ4995" s="22" t="str">
        <f t="shared" ca="1" si="236"/>
        <v/>
      </c>
    </row>
    <row r="4996" spans="1:43" x14ac:dyDescent="0.3">
      <c r="A4996" s="2" t="s">
        <v>10545</v>
      </c>
      <c r="B4996" s="2" t="s">
        <v>10546</v>
      </c>
      <c r="C4996" s="2" t="s">
        <v>687</v>
      </c>
      <c r="D4996" s="2" t="s">
        <v>142</v>
      </c>
      <c r="E4996" s="2" t="s">
        <v>209</v>
      </c>
      <c r="F4996" s="2">
        <v>48</v>
      </c>
      <c r="G4996" s="2" t="s">
        <v>83</v>
      </c>
      <c r="H4996" s="2" t="s">
        <v>103</v>
      </c>
      <c r="I4996" s="2" t="s">
        <v>43</v>
      </c>
      <c r="J4996" s="3">
        <v>45784</v>
      </c>
      <c r="K4996" s="3">
        <v>45790</v>
      </c>
      <c r="L4996" s="2" t="s">
        <v>40</v>
      </c>
      <c r="M4996" s="2" t="s">
        <v>157</v>
      </c>
      <c r="N4996" s="2" t="s">
        <v>328</v>
      </c>
      <c r="O4996" s="4">
        <v>876000</v>
      </c>
      <c r="P4996" s="4">
        <v>97000</v>
      </c>
      <c r="Q4996" s="4">
        <v>779000</v>
      </c>
      <c r="R4996" s="2">
        <v>48</v>
      </c>
      <c r="S4996" s="5">
        <v>14.36</v>
      </c>
      <c r="T4996" s="4">
        <v>25551.200000000001</v>
      </c>
      <c r="U4996" s="2" t="s">
        <v>73</v>
      </c>
      <c r="V4996" s="2" t="s">
        <v>74</v>
      </c>
      <c r="W4996" s="4">
        <v>383268</v>
      </c>
      <c r="X4996" s="4">
        <v>843189.6</v>
      </c>
      <c r="Y4996" s="4">
        <v>1226457.6000000001</v>
      </c>
      <c r="Z4996" s="2">
        <v>0</v>
      </c>
      <c r="AA4996" s="2" t="s">
        <v>56</v>
      </c>
      <c r="AB4996" s="2" t="s">
        <v>15733</v>
      </c>
      <c r="AC4996" s="2" t="s">
        <v>121</v>
      </c>
      <c r="AD4996" s="2" t="s">
        <v>76</v>
      </c>
      <c r="AE4996" s="5">
        <v>88.93</v>
      </c>
      <c r="AF4996" s="2">
        <v>0</v>
      </c>
      <c r="AG4996" s="2" t="s">
        <v>77</v>
      </c>
      <c r="AH4996" s="2">
        <v>6</v>
      </c>
      <c r="AI4996" s="6" t="str">
        <f t="shared" si="234"/>
        <v>45-54</v>
      </c>
      <c r="AJ4996" s="11">
        <f>YEAR(tbl_LoanData[[#This Row],[Application Date]])</f>
        <v>2025</v>
      </c>
      <c r="AK4996" s="11" t="str">
        <f>TEXT(tbl_LoanData[[#This Row],[Application Date]],"MMMM")</f>
        <v>May</v>
      </c>
      <c r="AL4996" s="12">
        <f>DATE(YEAR(tbl_LoanData[[#This Row],[Application Date]]),MONTH(tbl_LoanData[[#This Row],[Application Date]]),1)</f>
        <v>45778</v>
      </c>
      <c r="AM4996" s="14">
        <f ca="1">IF(AND(tbl_LoanData[[#This Row],[Application Date]]&gt;=EOMONTH(TODAY(),-1)+1,tbl_LoanData[[#This Row],[Application Date]]&lt;=TODAY()),tbl_LoanData[[#This Row],[Loan Amount]],0)</f>
        <v>0</v>
      </c>
      <c r="AN4996" s="14">
        <f>tbl_LoanData[[#This Row],[Amount Paid]]-(Q4996-X4996)</f>
        <v>447457.6</v>
      </c>
      <c r="AO4996" s="14">
        <f>IF(tbl_LoanData[[#This Row],[Application Status]]="Approved",1,0)</f>
        <v>1</v>
      </c>
      <c r="AP4996" s="22" t="str">
        <f t="shared" ca="1" si="235"/>
        <v/>
      </c>
      <c r="AQ4996" s="22" t="str">
        <f t="shared" ca="1" si="236"/>
        <v/>
      </c>
    </row>
    <row r="4997" spans="1:43" ht="14.4" customHeight="1" x14ac:dyDescent="0.3">
      <c r="A4997" s="2" t="s">
        <v>10635</v>
      </c>
      <c r="B4997" s="2" t="s">
        <v>10636</v>
      </c>
      <c r="C4997" s="2" t="s">
        <v>452</v>
      </c>
      <c r="D4997" s="2" t="s">
        <v>102</v>
      </c>
      <c r="E4997" s="2" t="s">
        <v>394</v>
      </c>
      <c r="F4997" s="2">
        <v>48</v>
      </c>
      <c r="G4997" s="2" t="s">
        <v>83</v>
      </c>
      <c r="H4997" s="2" t="s">
        <v>151</v>
      </c>
      <c r="I4997" s="2" t="s">
        <v>46</v>
      </c>
      <c r="J4997" s="3">
        <v>45805</v>
      </c>
      <c r="K4997" s="3">
        <v>45822</v>
      </c>
      <c r="L4997" s="2" t="s">
        <v>40</v>
      </c>
      <c r="M4997" s="2" t="s">
        <v>85</v>
      </c>
      <c r="N4997" s="2" t="s">
        <v>274</v>
      </c>
      <c r="O4997" s="4">
        <v>1057000</v>
      </c>
      <c r="P4997" s="4">
        <v>406300</v>
      </c>
      <c r="Q4997" s="4">
        <v>650700</v>
      </c>
      <c r="R4997" s="2">
        <v>36</v>
      </c>
      <c r="S4997" s="5">
        <v>13.42</v>
      </c>
      <c r="T4997" s="4">
        <v>25352</v>
      </c>
      <c r="U4997" s="2" t="s">
        <v>73</v>
      </c>
      <c r="V4997" s="2" t="s">
        <v>74</v>
      </c>
      <c r="W4997" s="4">
        <v>354928</v>
      </c>
      <c r="X4997" s="4">
        <v>557743.81999999995</v>
      </c>
      <c r="Y4997" s="4">
        <v>912671.82</v>
      </c>
      <c r="Z4997" s="2">
        <v>0</v>
      </c>
      <c r="AA4997" s="2" t="s">
        <v>56</v>
      </c>
      <c r="AB4997" s="2" t="s">
        <v>15730</v>
      </c>
      <c r="AC4997" s="2" t="s">
        <v>75</v>
      </c>
      <c r="AD4997" s="2" t="s">
        <v>76</v>
      </c>
      <c r="AE4997" s="5">
        <v>61.56</v>
      </c>
      <c r="AF4997" s="2">
        <v>0</v>
      </c>
      <c r="AG4997" s="2" t="s">
        <v>77</v>
      </c>
      <c r="AH4997" s="2">
        <v>17</v>
      </c>
      <c r="AI4997" s="6" t="str">
        <f t="shared" si="234"/>
        <v>45-54</v>
      </c>
      <c r="AJ4997" s="11">
        <f>YEAR(tbl_LoanData[[#This Row],[Application Date]])</f>
        <v>2025</v>
      </c>
      <c r="AK4997" s="11" t="str">
        <f>TEXT(tbl_LoanData[[#This Row],[Application Date]],"MMMM")</f>
        <v>May</v>
      </c>
      <c r="AL4997" s="12">
        <f>DATE(YEAR(tbl_LoanData[[#This Row],[Application Date]]),MONTH(tbl_LoanData[[#This Row],[Application Date]]),1)</f>
        <v>45778</v>
      </c>
      <c r="AM4997" s="14">
        <f ca="1">IF(AND(tbl_LoanData[[#This Row],[Application Date]]&gt;=EOMONTH(TODAY(),-1)+1,tbl_LoanData[[#This Row],[Application Date]]&lt;=TODAY()),tbl_LoanData[[#This Row],[Loan Amount]],0)</f>
        <v>0</v>
      </c>
      <c r="AN4997" s="14">
        <f>tbl_LoanData[[#This Row],[Amount Paid]]-(Q4997-X4997)</f>
        <v>261971.81999999995</v>
      </c>
      <c r="AO4997" s="14">
        <f>IF(tbl_LoanData[[#This Row],[Application Status]]="Approved",1,0)</f>
        <v>1</v>
      </c>
      <c r="AP4997" s="22" t="str">
        <f t="shared" ca="1" si="235"/>
        <v/>
      </c>
      <c r="AQ4997" s="22" t="str">
        <f t="shared" ca="1" si="236"/>
        <v/>
      </c>
    </row>
    <row r="4998" spans="1:43" ht="14.4" customHeight="1" x14ac:dyDescent="0.3">
      <c r="A4998" s="2" t="s">
        <v>10659</v>
      </c>
      <c r="B4998" s="2" t="s">
        <v>10660</v>
      </c>
      <c r="C4998" s="2" t="s">
        <v>208</v>
      </c>
      <c r="D4998" s="2" t="s">
        <v>161</v>
      </c>
      <c r="E4998" s="2" t="s">
        <v>268</v>
      </c>
      <c r="F4998" s="2">
        <v>65</v>
      </c>
      <c r="G4998" s="2" t="s">
        <v>69</v>
      </c>
      <c r="H4998" s="2" t="s">
        <v>318</v>
      </c>
      <c r="I4998" s="2" t="s">
        <v>42</v>
      </c>
      <c r="J4998" s="3">
        <v>45789</v>
      </c>
      <c r="K4998" s="3">
        <v>45806</v>
      </c>
      <c r="L4998" s="2" t="s">
        <v>40</v>
      </c>
      <c r="M4998" s="2" t="s">
        <v>111</v>
      </c>
      <c r="N4998" s="2" t="s">
        <v>369</v>
      </c>
      <c r="O4998" s="4">
        <v>1465000</v>
      </c>
      <c r="P4998" s="4">
        <v>264500</v>
      </c>
      <c r="Q4998" s="4">
        <v>1200500</v>
      </c>
      <c r="R4998" s="2">
        <v>24</v>
      </c>
      <c r="S4998" s="5">
        <v>11.8</v>
      </c>
      <c r="T4998" s="4">
        <v>61825.75</v>
      </c>
      <c r="U4998" s="2" t="s">
        <v>73</v>
      </c>
      <c r="V4998" s="2" t="s">
        <v>74</v>
      </c>
      <c r="W4998" s="4">
        <v>865560.5</v>
      </c>
      <c r="X4998" s="4">
        <v>618257.5</v>
      </c>
      <c r="Y4998" s="4">
        <v>1483818</v>
      </c>
      <c r="Z4998" s="2">
        <v>0</v>
      </c>
      <c r="AA4998" s="2" t="s">
        <v>56</v>
      </c>
      <c r="AB4998" s="2" t="s">
        <v>15730</v>
      </c>
      <c r="AC4998" s="2" t="s">
        <v>121</v>
      </c>
      <c r="AD4998" s="2" t="s">
        <v>76</v>
      </c>
      <c r="AE4998" s="5">
        <v>81.95</v>
      </c>
      <c r="AF4998" s="2">
        <v>0</v>
      </c>
      <c r="AG4998" s="2" t="s">
        <v>77</v>
      </c>
      <c r="AH4998" s="2">
        <v>17</v>
      </c>
      <c r="AI4998" s="6" t="str">
        <f t="shared" si="234"/>
        <v>65+</v>
      </c>
      <c r="AJ4998" s="11">
        <f>YEAR(tbl_LoanData[[#This Row],[Application Date]])</f>
        <v>2025</v>
      </c>
      <c r="AK4998" s="11" t="str">
        <f>TEXT(tbl_LoanData[[#This Row],[Application Date]],"MMMM")</f>
        <v>May</v>
      </c>
      <c r="AL4998" s="12">
        <f>DATE(YEAR(tbl_LoanData[[#This Row],[Application Date]]),MONTH(tbl_LoanData[[#This Row],[Application Date]]),1)</f>
        <v>45778</v>
      </c>
      <c r="AM4998" s="14">
        <f ca="1">IF(AND(tbl_LoanData[[#This Row],[Application Date]]&gt;=EOMONTH(TODAY(),-1)+1,tbl_LoanData[[#This Row],[Application Date]]&lt;=TODAY()),tbl_LoanData[[#This Row],[Loan Amount]],0)</f>
        <v>0</v>
      </c>
      <c r="AN4998" s="14">
        <f>tbl_LoanData[[#This Row],[Amount Paid]]-(Q4998-X4998)</f>
        <v>283318</v>
      </c>
      <c r="AO4998" s="14">
        <f>IF(tbl_LoanData[[#This Row],[Application Status]]="Approved",1,0)</f>
        <v>1</v>
      </c>
      <c r="AP4998" s="22" t="str">
        <f t="shared" ca="1" si="235"/>
        <v/>
      </c>
      <c r="AQ4998" s="22" t="str">
        <f t="shared" ca="1" si="236"/>
        <v/>
      </c>
    </row>
    <row r="4999" spans="1:43" ht="14.4" customHeight="1" x14ac:dyDescent="0.3">
      <c r="A4999" s="2" t="s">
        <v>10783</v>
      </c>
      <c r="B4999" s="2" t="s">
        <v>10784</v>
      </c>
      <c r="C4999" s="2" t="s">
        <v>264</v>
      </c>
      <c r="D4999" s="2" t="s">
        <v>161</v>
      </c>
      <c r="E4999" s="2" t="s">
        <v>125</v>
      </c>
      <c r="F4999" s="2">
        <v>49</v>
      </c>
      <c r="G4999" s="2" t="s">
        <v>83</v>
      </c>
      <c r="H4999" s="2" t="s">
        <v>126</v>
      </c>
      <c r="I4999" s="2" t="s">
        <v>44</v>
      </c>
      <c r="J4999" s="3">
        <v>45784</v>
      </c>
      <c r="K4999" s="3">
        <v>45796</v>
      </c>
      <c r="L4999" s="2" t="s">
        <v>38</v>
      </c>
      <c r="M4999" s="2" t="s">
        <v>127</v>
      </c>
      <c r="N4999" s="2" t="s">
        <v>128</v>
      </c>
      <c r="O4999" s="4">
        <v>1551000</v>
      </c>
      <c r="P4999" s="4">
        <v>588300</v>
      </c>
      <c r="Q4999" s="4">
        <v>962700</v>
      </c>
      <c r="R4999" s="2">
        <v>48</v>
      </c>
      <c r="S4999" s="5">
        <v>9.5500000000000007</v>
      </c>
      <c r="T4999" s="4">
        <v>27717.74</v>
      </c>
      <c r="U4999" s="2" t="s">
        <v>73</v>
      </c>
      <c r="V4999" s="2" t="s">
        <v>74</v>
      </c>
      <c r="W4999" s="4">
        <v>360330.62</v>
      </c>
      <c r="X4999" s="4">
        <v>970120.78</v>
      </c>
      <c r="Y4999" s="4">
        <v>1330451.3999999999</v>
      </c>
      <c r="Z4999" s="2">
        <v>62</v>
      </c>
      <c r="AA4999" s="2" t="s">
        <v>59</v>
      </c>
      <c r="AB4999" s="2" t="s">
        <v>15735</v>
      </c>
      <c r="AC4999" s="2" t="s">
        <v>138</v>
      </c>
      <c r="AD4999" s="2" t="s">
        <v>76</v>
      </c>
      <c r="AE4999" s="5">
        <v>62.07</v>
      </c>
      <c r="AF4999" s="2">
        <v>2</v>
      </c>
      <c r="AG4999" s="2" t="s">
        <v>130</v>
      </c>
      <c r="AH4999" s="2">
        <v>12</v>
      </c>
      <c r="AI4999" s="6" t="str">
        <f t="shared" si="234"/>
        <v>45-54</v>
      </c>
      <c r="AJ4999" s="11">
        <f>YEAR(tbl_LoanData[[#This Row],[Application Date]])</f>
        <v>2025</v>
      </c>
      <c r="AK4999" s="11" t="str">
        <f>TEXT(tbl_LoanData[[#This Row],[Application Date]],"MMMM")</f>
        <v>May</v>
      </c>
      <c r="AL4999" s="12">
        <f>DATE(YEAR(tbl_LoanData[[#This Row],[Application Date]]),MONTH(tbl_LoanData[[#This Row],[Application Date]]),1)</f>
        <v>45778</v>
      </c>
      <c r="AM4999" s="14">
        <f ca="1">IF(AND(tbl_LoanData[[#This Row],[Application Date]]&gt;=EOMONTH(TODAY(),-1)+1,tbl_LoanData[[#This Row],[Application Date]]&lt;=TODAY()),tbl_LoanData[[#This Row],[Loan Amount]],0)</f>
        <v>0</v>
      </c>
      <c r="AN4999" s="14">
        <f>tbl_LoanData[[#This Row],[Amount Paid]]-(Q4999-X4999)</f>
        <v>367751.4</v>
      </c>
      <c r="AO4999" s="14">
        <f>IF(tbl_LoanData[[#This Row],[Application Status]]="Approved",1,0)</f>
        <v>1</v>
      </c>
      <c r="AP4999" s="22" t="str">
        <f t="shared" ca="1" si="235"/>
        <v/>
      </c>
      <c r="AQ4999" s="22" t="str">
        <f t="shared" ca="1" si="236"/>
        <v/>
      </c>
    </row>
    <row r="5000" spans="1:43" ht="14.4" customHeight="1" x14ac:dyDescent="0.3">
      <c r="A5000" s="2" t="s">
        <v>10889</v>
      </c>
      <c r="B5000" s="2" t="s">
        <v>10890</v>
      </c>
      <c r="C5000" s="2" t="s">
        <v>482</v>
      </c>
      <c r="D5000" s="2" t="s">
        <v>67</v>
      </c>
      <c r="E5000" s="2" t="s">
        <v>465</v>
      </c>
      <c r="F5000" s="2">
        <v>64</v>
      </c>
      <c r="G5000" s="2" t="s">
        <v>69</v>
      </c>
      <c r="H5000" s="2" t="s">
        <v>265</v>
      </c>
      <c r="I5000" s="2" t="s">
        <v>44</v>
      </c>
      <c r="J5000" s="3">
        <v>45780</v>
      </c>
      <c r="K5000" s="3">
        <v>45794</v>
      </c>
      <c r="L5000" s="2" t="s">
        <v>36</v>
      </c>
      <c r="M5000" s="2" t="s">
        <v>85</v>
      </c>
      <c r="N5000" s="2" t="s">
        <v>671</v>
      </c>
      <c r="O5000" s="4">
        <v>1404000</v>
      </c>
      <c r="P5000" s="4">
        <v>491500</v>
      </c>
      <c r="Q5000" s="4">
        <v>912500</v>
      </c>
      <c r="R5000" s="2">
        <v>36</v>
      </c>
      <c r="S5000" s="5">
        <v>14.17</v>
      </c>
      <c r="T5000" s="4">
        <v>36122.33</v>
      </c>
      <c r="U5000" s="2" t="s">
        <v>73</v>
      </c>
      <c r="V5000" s="2" t="s">
        <v>74</v>
      </c>
      <c r="W5000" s="4">
        <v>541834.94999999995</v>
      </c>
      <c r="X5000" s="4">
        <v>758568.8</v>
      </c>
      <c r="Y5000" s="4">
        <v>1300403.75</v>
      </c>
      <c r="Z5000" s="2">
        <v>0</v>
      </c>
      <c r="AA5000" s="2" t="s">
        <v>56</v>
      </c>
      <c r="AB5000" s="2" t="s">
        <v>15728</v>
      </c>
      <c r="AC5000" s="2" t="s">
        <v>121</v>
      </c>
      <c r="AD5000" s="2" t="s">
        <v>76</v>
      </c>
      <c r="AE5000" s="5">
        <v>64.989999999999995</v>
      </c>
      <c r="AF5000" s="2">
        <v>0</v>
      </c>
      <c r="AG5000" s="2" t="s">
        <v>77</v>
      </c>
      <c r="AH5000" s="2">
        <v>14</v>
      </c>
      <c r="AI5000" s="6" t="str">
        <f t="shared" si="234"/>
        <v>55-64</v>
      </c>
      <c r="AJ5000" s="11">
        <f>YEAR(tbl_LoanData[[#This Row],[Application Date]])</f>
        <v>2025</v>
      </c>
      <c r="AK5000" s="11" t="str">
        <f>TEXT(tbl_LoanData[[#This Row],[Application Date]],"MMMM")</f>
        <v>May</v>
      </c>
      <c r="AL5000" s="12">
        <f>DATE(YEAR(tbl_LoanData[[#This Row],[Application Date]]),MONTH(tbl_LoanData[[#This Row],[Application Date]]),1)</f>
        <v>45778</v>
      </c>
      <c r="AM5000" s="14">
        <f ca="1">IF(AND(tbl_LoanData[[#This Row],[Application Date]]&gt;=EOMONTH(TODAY(),-1)+1,tbl_LoanData[[#This Row],[Application Date]]&lt;=TODAY()),tbl_LoanData[[#This Row],[Loan Amount]],0)</f>
        <v>0</v>
      </c>
      <c r="AN5000" s="14">
        <f>tbl_LoanData[[#This Row],[Amount Paid]]-(Q5000-X5000)</f>
        <v>387903.75</v>
      </c>
      <c r="AO5000" s="14">
        <f>IF(tbl_LoanData[[#This Row],[Application Status]]="Approved",1,0)</f>
        <v>1</v>
      </c>
      <c r="AP5000" s="22" t="str">
        <f t="shared" ca="1" si="235"/>
        <v/>
      </c>
      <c r="AQ5000" s="22" t="str">
        <f t="shared" ca="1" si="236"/>
        <v/>
      </c>
    </row>
    <row r="5001" spans="1:43" x14ac:dyDescent="0.3">
      <c r="A5001" s="2" t="s">
        <v>10901</v>
      </c>
      <c r="B5001" s="2" t="s">
        <v>10902</v>
      </c>
      <c r="C5001" s="2" t="s">
        <v>482</v>
      </c>
      <c r="D5001" s="2" t="s">
        <v>268</v>
      </c>
      <c r="E5001" s="2" t="s">
        <v>189</v>
      </c>
      <c r="F5001" s="2">
        <v>42</v>
      </c>
      <c r="G5001" s="2" t="s">
        <v>69</v>
      </c>
      <c r="H5001" s="2" t="s">
        <v>151</v>
      </c>
      <c r="I5001" s="2" t="s">
        <v>46</v>
      </c>
      <c r="J5001" s="3">
        <v>45802</v>
      </c>
      <c r="K5001" s="3"/>
      <c r="L5001" s="2" t="s">
        <v>37</v>
      </c>
      <c r="M5001" s="2" t="s">
        <v>199</v>
      </c>
      <c r="N5001" s="2" t="s">
        <v>200</v>
      </c>
      <c r="O5001" s="4">
        <v>204000</v>
      </c>
      <c r="P5001" s="4">
        <v>70800</v>
      </c>
      <c r="Q5001" s="4">
        <v>133200</v>
      </c>
      <c r="R5001" s="2">
        <v>36</v>
      </c>
      <c r="S5001" s="5">
        <v>14</v>
      </c>
      <c r="T5001" s="4">
        <v>5254</v>
      </c>
      <c r="U5001" s="2" t="s">
        <v>113</v>
      </c>
      <c r="V5001" s="2" t="s">
        <v>97</v>
      </c>
      <c r="W5001" s="4">
        <v>0</v>
      </c>
      <c r="X5001" s="4">
        <v>0</v>
      </c>
      <c r="Y5001" s="4">
        <v>189144</v>
      </c>
      <c r="Z5001" s="2">
        <v>0</v>
      </c>
      <c r="AA5001" s="2" t="s">
        <v>97</v>
      </c>
      <c r="AB5001" s="2" t="s">
        <v>15733</v>
      </c>
      <c r="AC5001" s="2" t="s">
        <v>146</v>
      </c>
      <c r="AD5001" s="2" t="s">
        <v>76</v>
      </c>
      <c r="AE5001" s="5">
        <v>65.290000000000006</v>
      </c>
      <c r="AF5001" s="2">
        <v>0</v>
      </c>
      <c r="AG5001" s="2" t="s">
        <v>97</v>
      </c>
      <c r="AH5001" s="2"/>
      <c r="AI5001" s="6" t="str">
        <f t="shared" si="234"/>
        <v>35-44</v>
      </c>
      <c r="AJ5001" s="11">
        <f>YEAR(tbl_LoanData[[#This Row],[Application Date]])</f>
        <v>2025</v>
      </c>
      <c r="AK5001" s="11" t="str">
        <f>TEXT(tbl_LoanData[[#This Row],[Application Date]],"MMMM")</f>
        <v>May</v>
      </c>
      <c r="AL5001" s="12">
        <f>DATE(YEAR(tbl_LoanData[[#This Row],[Application Date]]),MONTH(tbl_LoanData[[#This Row],[Application Date]]),1)</f>
        <v>45778</v>
      </c>
      <c r="AM5001" s="14">
        <f ca="1">IF(AND(tbl_LoanData[[#This Row],[Application Date]]&gt;=EOMONTH(TODAY(),-1)+1,tbl_LoanData[[#This Row],[Application Date]]&lt;=TODAY()),tbl_LoanData[[#This Row],[Loan Amount]],0)</f>
        <v>0</v>
      </c>
      <c r="AN5001" s="14">
        <f>tbl_LoanData[[#This Row],[Amount Paid]]-(Q5001-X5001)</f>
        <v>-133200</v>
      </c>
      <c r="AO5001" s="14">
        <f>IF(tbl_LoanData[[#This Row],[Application Status]]="Approved",1,0)</f>
        <v>0</v>
      </c>
      <c r="AP5001" s="22" t="str">
        <f t="shared" ca="1" si="235"/>
        <v/>
      </c>
      <c r="AQ5001" s="22" t="str">
        <f t="shared" ca="1" si="236"/>
        <v/>
      </c>
    </row>
    <row r="5002" spans="1:43" ht="14.4" customHeight="1" x14ac:dyDescent="0.3">
      <c r="A5002" s="2" t="s">
        <v>11089</v>
      </c>
      <c r="B5002" s="2" t="s">
        <v>11090</v>
      </c>
      <c r="C5002" s="2" t="s">
        <v>368</v>
      </c>
      <c r="D5002" s="2" t="s">
        <v>101</v>
      </c>
      <c r="E5002" s="2" t="s">
        <v>134</v>
      </c>
      <c r="F5002" s="2">
        <v>27</v>
      </c>
      <c r="G5002" s="2" t="s">
        <v>83</v>
      </c>
      <c r="H5002" s="2" t="s">
        <v>224</v>
      </c>
      <c r="I5002" s="2" t="s">
        <v>54</v>
      </c>
      <c r="J5002" s="3">
        <v>45805</v>
      </c>
      <c r="K5002" s="3">
        <v>45811</v>
      </c>
      <c r="L5002" s="2" t="s">
        <v>38</v>
      </c>
      <c r="M5002" s="2" t="s">
        <v>71</v>
      </c>
      <c r="N5002" s="2" t="s">
        <v>589</v>
      </c>
      <c r="O5002" s="4">
        <v>1919000</v>
      </c>
      <c r="P5002" s="4">
        <v>414100</v>
      </c>
      <c r="Q5002" s="4">
        <v>1504900</v>
      </c>
      <c r="R5002" s="2">
        <v>36</v>
      </c>
      <c r="S5002" s="5">
        <v>14.55</v>
      </c>
      <c r="T5002" s="4">
        <v>60049.69</v>
      </c>
      <c r="U5002" s="2" t="s">
        <v>73</v>
      </c>
      <c r="V5002" s="2" t="s">
        <v>74</v>
      </c>
      <c r="W5002" s="4">
        <v>600496.9</v>
      </c>
      <c r="X5002" s="4">
        <v>1561291.95</v>
      </c>
      <c r="Y5002" s="4">
        <v>2161788.85</v>
      </c>
      <c r="Z5002" s="2">
        <v>116</v>
      </c>
      <c r="AA5002" s="2" t="s">
        <v>60</v>
      </c>
      <c r="AB5002" s="2" t="s">
        <v>15734</v>
      </c>
      <c r="AC5002" s="2" t="s">
        <v>146</v>
      </c>
      <c r="AD5002" s="2" t="s">
        <v>76</v>
      </c>
      <c r="AE5002" s="5">
        <v>78.42</v>
      </c>
      <c r="AF5002" s="2">
        <v>4</v>
      </c>
      <c r="AG5002" s="2" t="s">
        <v>130</v>
      </c>
      <c r="AH5002" s="2">
        <v>6</v>
      </c>
      <c r="AI5002" s="6" t="str">
        <f t="shared" si="234"/>
        <v>25-34</v>
      </c>
      <c r="AJ5002" s="11">
        <f>YEAR(tbl_LoanData[[#This Row],[Application Date]])</f>
        <v>2025</v>
      </c>
      <c r="AK5002" s="11" t="str">
        <f>TEXT(tbl_LoanData[[#This Row],[Application Date]],"MMMM")</f>
        <v>May</v>
      </c>
      <c r="AL5002" s="12">
        <f>DATE(YEAR(tbl_LoanData[[#This Row],[Application Date]]),MONTH(tbl_LoanData[[#This Row],[Application Date]]),1)</f>
        <v>45778</v>
      </c>
      <c r="AM5002" s="14">
        <f ca="1">IF(AND(tbl_LoanData[[#This Row],[Application Date]]&gt;=EOMONTH(TODAY(),-1)+1,tbl_LoanData[[#This Row],[Application Date]]&lt;=TODAY()),tbl_LoanData[[#This Row],[Loan Amount]],0)</f>
        <v>0</v>
      </c>
      <c r="AN5002" s="14">
        <f>tbl_LoanData[[#This Row],[Amount Paid]]-(Q5002-X5002)</f>
        <v>656888.85</v>
      </c>
      <c r="AO5002" s="14">
        <f>IF(tbl_LoanData[[#This Row],[Application Status]]="Approved",1,0)</f>
        <v>1</v>
      </c>
      <c r="AP5002" s="22" t="str">
        <f t="shared" ca="1" si="235"/>
        <v/>
      </c>
      <c r="AQ5002" s="22" t="str">
        <f t="shared" ca="1" si="236"/>
        <v/>
      </c>
    </row>
    <row r="5003" spans="1:43" ht="14.4" customHeight="1" x14ac:dyDescent="0.3">
      <c r="A5003" s="2" t="s">
        <v>11117</v>
      </c>
      <c r="B5003" s="2" t="s">
        <v>11118</v>
      </c>
      <c r="C5003" s="2" t="s">
        <v>546</v>
      </c>
      <c r="D5003" s="2" t="s">
        <v>209</v>
      </c>
      <c r="E5003" s="2" t="s">
        <v>102</v>
      </c>
      <c r="F5003" s="2">
        <v>26</v>
      </c>
      <c r="G5003" s="2" t="s">
        <v>83</v>
      </c>
      <c r="H5003" s="2" t="s">
        <v>126</v>
      </c>
      <c r="I5003" s="2" t="s">
        <v>44</v>
      </c>
      <c r="J5003" s="3">
        <v>45802</v>
      </c>
      <c r="K5003" s="3">
        <v>45805</v>
      </c>
      <c r="L5003" s="2" t="s">
        <v>36</v>
      </c>
      <c r="M5003" s="2" t="s">
        <v>104</v>
      </c>
      <c r="N5003" s="2" t="s">
        <v>105</v>
      </c>
      <c r="O5003" s="4">
        <v>1297000</v>
      </c>
      <c r="P5003" s="4">
        <v>263800</v>
      </c>
      <c r="Q5003" s="4">
        <v>1033200</v>
      </c>
      <c r="R5003" s="2">
        <v>48</v>
      </c>
      <c r="S5003" s="5">
        <v>14.97</v>
      </c>
      <c r="T5003" s="4">
        <v>34414.17</v>
      </c>
      <c r="U5003" s="2" t="s">
        <v>73</v>
      </c>
      <c r="V5003" s="2" t="s">
        <v>74</v>
      </c>
      <c r="W5003" s="4">
        <v>412970.04</v>
      </c>
      <c r="X5003" s="4">
        <v>1238910.1200000001</v>
      </c>
      <c r="Y5003" s="4">
        <v>1651880.16</v>
      </c>
      <c r="Z5003" s="2">
        <v>64</v>
      </c>
      <c r="AA5003" s="2" t="s">
        <v>59</v>
      </c>
      <c r="AB5003" s="2" t="s">
        <v>15727</v>
      </c>
      <c r="AC5003" s="2" t="s">
        <v>138</v>
      </c>
      <c r="AD5003" s="2" t="s">
        <v>76</v>
      </c>
      <c r="AE5003" s="5">
        <v>79.66</v>
      </c>
      <c r="AF5003" s="2">
        <v>2</v>
      </c>
      <c r="AG5003" s="2" t="s">
        <v>130</v>
      </c>
      <c r="AH5003" s="2">
        <v>3</v>
      </c>
      <c r="AI5003" s="6" t="str">
        <f t="shared" si="234"/>
        <v>25-34</v>
      </c>
      <c r="AJ5003" s="11">
        <f>YEAR(tbl_LoanData[[#This Row],[Application Date]])</f>
        <v>2025</v>
      </c>
      <c r="AK5003" s="11" t="str">
        <f>TEXT(tbl_LoanData[[#This Row],[Application Date]],"MMMM")</f>
        <v>May</v>
      </c>
      <c r="AL5003" s="12">
        <f>DATE(YEAR(tbl_LoanData[[#This Row],[Application Date]]),MONTH(tbl_LoanData[[#This Row],[Application Date]]),1)</f>
        <v>45778</v>
      </c>
      <c r="AM5003" s="14">
        <f ca="1">IF(AND(tbl_LoanData[[#This Row],[Application Date]]&gt;=EOMONTH(TODAY(),-1)+1,tbl_LoanData[[#This Row],[Application Date]]&lt;=TODAY()),tbl_LoanData[[#This Row],[Loan Amount]],0)</f>
        <v>0</v>
      </c>
      <c r="AN5003" s="14">
        <f>tbl_LoanData[[#This Row],[Amount Paid]]-(Q5003-X5003)</f>
        <v>618680.16000000015</v>
      </c>
      <c r="AO5003" s="14">
        <f>IF(tbl_LoanData[[#This Row],[Application Status]]="Approved",1,0)</f>
        <v>1</v>
      </c>
      <c r="AP5003" s="22" t="str">
        <f t="shared" ca="1" si="235"/>
        <v/>
      </c>
      <c r="AQ5003" s="22" t="str">
        <f t="shared" ca="1" si="236"/>
        <v/>
      </c>
    </row>
    <row r="5004" spans="1:43" ht="14.4" customHeight="1" x14ac:dyDescent="0.3">
      <c r="A5004" s="2" t="s">
        <v>11179</v>
      </c>
      <c r="B5004" s="2" t="s">
        <v>11180</v>
      </c>
      <c r="C5004" s="2" t="s">
        <v>289</v>
      </c>
      <c r="D5004" s="2" t="s">
        <v>118</v>
      </c>
      <c r="E5004" s="2" t="s">
        <v>385</v>
      </c>
      <c r="F5004" s="2">
        <v>37</v>
      </c>
      <c r="G5004" s="2" t="s">
        <v>69</v>
      </c>
      <c r="H5004" s="2" t="s">
        <v>233</v>
      </c>
      <c r="I5004" s="2" t="s">
        <v>46</v>
      </c>
      <c r="J5004" s="3">
        <v>45793</v>
      </c>
      <c r="K5004" s="3">
        <v>45806</v>
      </c>
      <c r="L5004" s="2" t="s">
        <v>36</v>
      </c>
      <c r="M5004" s="2" t="s">
        <v>94</v>
      </c>
      <c r="N5004" s="2" t="s">
        <v>212</v>
      </c>
      <c r="O5004" s="4">
        <v>1649000</v>
      </c>
      <c r="P5004" s="4">
        <v>596700</v>
      </c>
      <c r="Q5004" s="4">
        <v>1052300</v>
      </c>
      <c r="R5004" s="2">
        <v>24</v>
      </c>
      <c r="S5004" s="5">
        <v>12.06</v>
      </c>
      <c r="T5004" s="4">
        <v>54421.45</v>
      </c>
      <c r="U5004" s="2" t="s">
        <v>73</v>
      </c>
      <c r="V5004" s="2" t="s">
        <v>74</v>
      </c>
      <c r="W5004" s="4">
        <v>761900.3</v>
      </c>
      <c r="X5004" s="4">
        <v>544214.46</v>
      </c>
      <c r="Y5004" s="4">
        <v>1306114.76</v>
      </c>
      <c r="Z5004" s="2">
        <v>0</v>
      </c>
      <c r="AA5004" s="2" t="s">
        <v>56</v>
      </c>
      <c r="AB5004" s="2" t="s">
        <v>15730</v>
      </c>
      <c r="AC5004" s="2" t="s">
        <v>146</v>
      </c>
      <c r="AD5004" s="2" t="s">
        <v>76</v>
      </c>
      <c r="AE5004" s="5">
        <v>63.81</v>
      </c>
      <c r="AF5004" s="2">
        <v>0</v>
      </c>
      <c r="AG5004" s="2" t="s">
        <v>77</v>
      </c>
      <c r="AH5004" s="2">
        <v>13</v>
      </c>
      <c r="AI5004" s="6" t="str">
        <f t="shared" si="234"/>
        <v>35-44</v>
      </c>
      <c r="AJ5004" s="11">
        <f>YEAR(tbl_LoanData[[#This Row],[Application Date]])</f>
        <v>2025</v>
      </c>
      <c r="AK5004" s="11" t="str">
        <f>TEXT(tbl_LoanData[[#This Row],[Application Date]],"MMMM")</f>
        <v>May</v>
      </c>
      <c r="AL5004" s="12">
        <f>DATE(YEAR(tbl_LoanData[[#This Row],[Application Date]]),MONTH(tbl_LoanData[[#This Row],[Application Date]]),1)</f>
        <v>45778</v>
      </c>
      <c r="AM5004" s="14">
        <f ca="1">IF(AND(tbl_LoanData[[#This Row],[Application Date]]&gt;=EOMONTH(TODAY(),-1)+1,tbl_LoanData[[#This Row],[Application Date]]&lt;=TODAY()),tbl_LoanData[[#This Row],[Loan Amount]],0)</f>
        <v>0</v>
      </c>
      <c r="AN5004" s="14">
        <f>tbl_LoanData[[#This Row],[Amount Paid]]-(Q5004-X5004)</f>
        <v>253814.76</v>
      </c>
      <c r="AO5004" s="14">
        <f>IF(tbl_LoanData[[#This Row],[Application Status]]="Approved",1,0)</f>
        <v>1</v>
      </c>
      <c r="AP5004" s="22" t="str">
        <f t="shared" ca="1" si="235"/>
        <v/>
      </c>
      <c r="AQ5004" s="22" t="str">
        <f t="shared" ca="1" si="236"/>
        <v/>
      </c>
    </row>
    <row r="5005" spans="1:43" ht="14.4" customHeight="1" x14ac:dyDescent="0.3">
      <c r="A5005" s="2" t="s">
        <v>11477</v>
      </c>
      <c r="B5005" s="2" t="s">
        <v>11478</v>
      </c>
      <c r="C5005" s="2" t="s">
        <v>331</v>
      </c>
      <c r="D5005" s="2" t="s">
        <v>101</v>
      </c>
      <c r="E5005" s="2" t="s">
        <v>284</v>
      </c>
      <c r="F5005" s="2">
        <v>28</v>
      </c>
      <c r="G5005" s="2" t="s">
        <v>83</v>
      </c>
      <c r="H5005" s="2" t="s">
        <v>307</v>
      </c>
      <c r="I5005" s="2" t="s">
        <v>43</v>
      </c>
      <c r="J5005" s="3">
        <v>45802</v>
      </c>
      <c r="K5005" s="3">
        <v>45822</v>
      </c>
      <c r="L5005" s="2" t="s">
        <v>36</v>
      </c>
      <c r="M5005" s="2" t="s">
        <v>71</v>
      </c>
      <c r="N5005" s="2" t="s">
        <v>162</v>
      </c>
      <c r="O5005" s="4">
        <v>1892000</v>
      </c>
      <c r="P5005" s="4">
        <v>699200</v>
      </c>
      <c r="Q5005" s="4">
        <v>1192800</v>
      </c>
      <c r="R5005" s="2">
        <v>48</v>
      </c>
      <c r="S5005" s="5">
        <v>10.35</v>
      </c>
      <c r="T5005" s="4">
        <v>35137.9</v>
      </c>
      <c r="U5005" s="2" t="s">
        <v>73</v>
      </c>
      <c r="V5005" s="2" t="s">
        <v>74</v>
      </c>
      <c r="W5005" s="4">
        <v>491930.6</v>
      </c>
      <c r="X5005" s="4">
        <v>1194688.6000000001</v>
      </c>
      <c r="Y5005" s="4">
        <v>1686619.2</v>
      </c>
      <c r="Z5005" s="2">
        <v>0</v>
      </c>
      <c r="AA5005" s="2" t="s">
        <v>56</v>
      </c>
      <c r="AB5005" s="2" t="s">
        <v>15730</v>
      </c>
      <c r="AC5005" s="2" t="s">
        <v>106</v>
      </c>
      <c r="AD5005" s="2" t="s">
        <v>76</v>
      </c>
      <c r="AE5005" s="5">
        <v>63.04</v>
      </c>
      <c r="AF5005" s="2">
        <v>0</v>
      </c>
      <c r="AG5005" s="2" t="s">
        <v>77</v>
      </c>
      <c r="AH5005" s="2">
        <v>20</v>
      </c>
      <c r="AI5005" s="6" t="str">
        <f t="shared" si="234"/>
        <v>25-34</v>
      </c>
      <c r="AJ5005" s="11">
        <f>YEAR(tbl_LoanData[[#This Row],[Application Date]])</f>
        <v>2025</v>
      </c>
      <c r="AK5005" s="11" t="str">
        <f>TEXT(tbl_LoanData[[#This Row],[Application Date]],"MMMM")</f>
        <v>May</v>
      </c>
      <c r="AL5005" s="12">
        <f>DATE(YEAR(tbl_LoanData[[#This Row],[Application Date]]),MONTH(tbl_LoanData[[#This Row],[Application Date]]),1)</f>
        <v>45778</v>
      </c>
      <c r="AM5005" s="14">
        <f ca="1">IF(AND(tbl_LoanData[[#This Row],[Application Date]]&gt;=EOMONTH(TODAY(),-1)+1,tbl_LoanData[[#This Row],[Application Date]]&lt;=TODAY()),tbl_LoanData[[#This Row],[Loan Amount]],0)</f>
        <v>0</v>
      </c>
      <c r="AN5005" s="14">
        <f>tbl_LoanData[[#This Row],[Amount Paid]]-(Q5005-X5005)</f>
        <v>493819.20000000007</v>
      </c>
      <c r="AO5005" s="14">
        <f>IF(tbl_LoanData[[#This Row],[Application Status]]="Approved",1,0)</f>
        <v>1</v>
      </c>
      <c r="AP5005" s="22" t="str">
        <f t="shared" ca="1" si="235"/>
        <v/>
      </c>
      <c r="AQ5005" s="22" t="str">
        <f t="shared" ca="1" si="236"/>
        <v/>
      </c>
    </row>
    <row r="5006" spans="1:43" ht="14.4" customHeight="1" x14ac:dyDescent="0.3">
      <c r="A5006" s="2" t="s">
        <v>11483</v>
      </c>
      <c r="B5006" s="2" t="s">
        <v>11484</v>
      </c>
      <c r="C5006" s="2" t="s">
        <v>868</v>
      </c>
      <c r="D5006" s="2" t="s">
        <v>176</v>
      </c>
      <c r="E5006" s="2" t="s">
        <v>394</v>
      </c>
      <c r="F5006" s="2">
        <v>23</v>
      </c>
      <c r="G5006" s="2" t="s">
        <v>69</v>
      </c>
      <c r="H5006" s="2" t="s">
        <v>466</v>
      </c>
      <c r="I5006" s="2" t="s">
        <v>43</v>
      </c>
      <c r="J5006" s="3">
        <v>45786</v>
      </c>
      <c r="K5006" s="3">
        <v>45790</v>
      </c>
      <c r="L5006" s="2" t="s">
        <v>40</v>
      </c>
      <c r="M5006" s="2" t="s">
        <v>94</v>
      </c>
      <c r="N5006" s="2" t="s">
        <v>4</v>
      </c>
      <c r="O5006" s="4">
        <v>1476000</v>
      </c>
      <c r="P5006" s="4">
        <v>362900</v>
      </c>
      <c r="Q5006" s="4">
        <v>1113100</v>
      </c>
      <c r="R5006" s="2">
        <v>36</v>
      </c>
      <c r="S5006" s="5">
        <v>5.17</v>
      </c>
      <c r="T5006" s="4">
        <v>35715.050000000003</v>
      </c>
      <c r="U5006" s="2" t="s">
        <v>73</v>
      </c>
      <c r="V5006" s="2" t="s">
        <v>74</v>
      </c>
      <c r="W5006" s="4">
        <v>500010.7</v>
      </c>
      <c r="X5006" s="4">
        <v>785731.11</v>
      </c>
      <c r="Y5006" s="4">
        <v>1285741.81</v>
      </c>
      <c r="Z5006" s="2">
        <v>28</v>
      </c>
      <c r="AA5006" s="2" t="s">
        <v>57</v>
      </c>
      <c r="AB5006" s="2" t="s">
        <v>15729</v>
      </c>
      <c r="AC5006" s="2" t="s">
        <v>129</v>
      </c>
      <c r="AD5006" s="2" t="s">
        <v>76</v>
      </c>
      <c r="AE5006" s="5">
        <v>75.41</v>
      </c>
      <c r="AF5006" s="2">
        <v>1</v>
      </c>
      <c r="AG5006" s="2" t="s">
        <v>77</v>
      </c>
      <c r="AH5006" s="2">
        <v>4</v>
      </c>
      <c r="AI5006" s="6" t="str">
        <f t="shared" si="234"/>
        <v>18-24</v>
      </c>
      <c r="AJ5006" s="11">
        <f>YEAR(tbl_LoanData[[#This Row],[Application Date]])</f>
        <v>2025</v>
      </c>
      <c r="AK5006" s="11" t="str">
        <f>TEXT(tbl_LoanData[[#This Row],[Application Date]],"MMMM")</f>
        <v>May</v>
      </c>
      <c r="AL5006" s="12">
        <f>DATE(YEAR(tbl_LoanData[[#This Row],[Application Date]]),MONTH(tbl_LoanData[[#This Row],[Application Date]]),1)</f>
        <v>45778</v>
      </c>
      <c r="AM5006" s="14">
        <f ca="1">IF(AND(tbl_LoanData[[#This Row],[Application Date]]&gt;=EOMONTH(TODAY(),-1)+1,tbl_LoanData[[#This Row],[Application Date]]&lt;=TODAY()),tbl_LoanData[[#This Row],[Loan Amount]],0)</f>
        <v>0</v>
      </c>
      <c r="AN5006" s="14">
        <f>tbl_LoanData[[#This Row],[Amount Paid]]-(Q5006-X5006)</f>
        <v>172641.81</v>
      </c>
      <c r="AO5006" s="14">
        <f>IF(tbl_LoanData[[#This Row],[Application Status]]="Approved",1,0)</f>
        <v>1</v>
      </c>
      <c r="AP5006" s="22" t="str">
        <f t="shared" ca="1" si="235"/>
        <v/>
      </c>
      <c r="AQ5006" s="22" t="str">
        <f t="shared" ca="1" si="236"/>
        <v/>
      </c>
    </row>
    <row r="5007" spans="1:43" ht="14.4" customHeight="1" x14ac:dyDescent="0.3">
      <c r="A5007" s="2" t="s">
        <v>11591</v>
      </c>
      <c r="B5007" s="2" t="s">
        <v>11592</v>
      </c>
      <c r="C5007" s="2" t="s">
        <v>181</v>
      </c>
      <c r="D5007" s="2" t="s">
        <v>67</v>
      </c>
      <c r="E5007" s="2" t="s">
        <v>67</v>
      </c>
      <c r="F5007" s="2">
        <v>48</v>
      </c>
      <c r="G5007" s="2" t="s">
        <v>83</v>
      </c>
      <c r="H5007" s="2" t="s">
        <v>217</v>
      </c>
      <c r="I5007" s="2" t="s">
        <v>46</v>
      </c>
      <c r="J5007" s="3">
        <v>45783</v>
      </c>
      <c r="K5007" s="3">
        <v>45794</v>
      </c>
      <c r="L5007" s="2" t="s">
        <v>36</v>
      </c>
      <c r="M5007" s="2" t="s">
        <v>71</v>
      </c>
      <c r="N5007" s="2" t="s">
        <v>162</v>
      </c>
      <c r="O5007" s="4">
        <v>1865000</v>
      </c>
      <c r="P5007" s="4">
        <v>305400</v>
      </c>
      <c r="Q5007" s="4">
        <v>1559600</v>
      </c>
      <c r="R5007" s="2">
        <v>36</v>
      </c>
      <c r="S5007" s="5">
        <v>8.01</v>
      </c>
      <c r="T5007" s="4">
        <v>53732.55</v>
      </c>
      <c r="U5007" s="2" t="s">
        <v>73</v>
      </c>
      <c r="V5007" s="2" t="s">
        <v>74</v>
      </c>
      <c r="W5007" s="4">
        <v>805988.25</v>
      </c>
      <c r="X5007" s="4">
        <v>1128383.6299999999</v>
      </c>
      <c r="Y5007" s="4">
        <v>1934371.88</v>
      </c>
      <c r="Z5007" s="2">
        <v>0</v>
      </c>
      <c r="AA5007" s="2" t="s">
        <v>56</v>
      </c>
      <c r="AB5007" s="2" t="s">
        <v>15734</v>
      </c>
      <c r="AC5007" s="2" t="s">
        <v>106</v>
      </c>
      <c r="AD5007" s="2" t="s">
        <v>76</v>
      </c>
      <c r="AE5007" s="5">
        <v>83.62</v>
      </c>
      <c r="AF5007" s="2">
        <v>0</v>
      </c>
      <c r="AG5007" s="2" t="s">
        <v>77</v>
      </c>
      <c r="AH5007" s="2">
        <v>11</v>
      </c>
      <c r="AI5007" s="6" t="str">
        <f t="shared" si="234"/>
        <v>45-54</v>
      </c>
      <c r="AJ5007" s="11">
        <f>YEAR(tbl_LoanData[[#This Row],[Application Date]])</f>
        <v>2025</v>
      </c>
      <c r="AK5007" s="11" t="str">
        <f>TEXT(tbl_LoanData[[#This Row],[Application Date]],"MMMM")</f>
        <v>May</v>
      </c>
      <c r="AL5007" s="12">
        <f>DATE(YEAR(tbl_LoanData[[#This Row],[Application Date]]),MONTH(tbl_LoanData[[#This Row],[Application Date]]),1)</f>
        <v>45778</v>
      </c>
      <c r="AM5007" s="14">
        <f ca="1">IF(AND(tbl_LoanData[[#This Row],[Application Date]]&gt;=EOMONTH(TODAY(),-1)+1,tbl_LoanData[[#This Row],[Application Date]]&lt;=TODAY()),tbl_LoanData[[#This Row],[Loan Amount]],0)</f>
        <v>0</v>
      </c>
      <c r="AN5007" s="14">
        <f>tbl_LoanData[[#This Row],[Amount Paid]]-(Q5007-X5007)</f>
        <v>374771.87999999989</v>
      </c>
      <c r="AO5007" s="14">
        <f>IF(tbl_LoanData[[#This Row],[Application Status]]="Approved",1,0)</f>
        <v>1</v>
      </c>
      <c r="AP5007" s="22" t="str">
        <f t="shared" ca="1" si="235"/>
        <v/>
      </c>
      <c r="AQ5007" s="22" t="str">
        <f t="shared" ca="1" si="236"/>
        <v/>
      </c>
    </row>
    <row r="5008" spans="1:43" ht="14.4" customHeight="1" x14ac:dyDescent="0.3">
      <c r="A5008" s="2" t="s">
        <v>11609</v>
      </c>
      <c r="B5008" s="2" t="s">
        <v>11610</v>
      </c>
      <c r="C5008" s="2" t="s">
        <v>277</v>
      </c>
      <c r="D5008" s="2" t="s">
        <v>81</v>
      </c>
      <c r="E5008" s="2" t="s">
        <v>125</v>
      </c>
      <c r="F5008" s="2">
        <v>59</v>
      </c>
      <c r="G5008" s="2" t="s">
        <v>83</v>
      </c>
      <c r="H5008" s="2" t="s">
        <v>70</v>
      </c>
      <c r="I5008" s="2" t="s">
        <v>50</v>
      </c>
      <c r="J5008" s="3">
        <v>45806</v>
      </c>
      <c r="K5008" s="3">
        <v>45824</v>
      </c>
      <c r="L5008" s="2" t="s">
        <v>39</v>
      </c>
      <c r="M5008" s="2" t="s">
        <v>157</v>
      </c>
      <c r="N5008" s="2" t="s">
        <v>359</v>
      </c>
      <c r="O5008" s="4">
        <v>2583000</v>
      </c>
      <c r="P5008" s="4">
        <v>851200</v>
      </c>
      <c r="Q5008" s="4">
        <v>1731800</v>
      </c>
      <c r="R5008" s="2">
        <v>24</v>
      </c>
      <c r="S5008" s="5">
        <v>11.31</v>
      </c>
      <c r="T5008" s="4">
        <v>88480.55</v>
      </c>
      <c r="U5008" s="2" t="s">
        <v>73</v>
      </c>
      <c r="V5008" s="2" t="s">
        <v>74</v>
      </c>
      <c r="W5008" s="4">
        <v>1238727.7</v>
      </c>
      <c r="X5008" s="4">
        <v>884805.46</v>
      </c>
      <c r="Y5008" s="4">
        <v>2123533.16</v>
      </c>
      <c r="Z5008" s="2">
        <v>0</v>
      </c>
      <c r="AA5008" s="2" t="s">
        <v>56</v>
      </c>
      <c r="AB5008" s="2" t="s">
        <v>15731</v>
      </c>
      <c r="AC5008" s="2" t="s">
        <v>213</v>
      </c>
      <c r="AD5008" s="2" t="s">
        <v>76</v>
      </c>
      <c r="AE5008" s="5">
        <v>67.05</v>
      </c>
      <c r="AF5008" s="2">
        <v>0</v>
      </c>
      <c r="AG5008" s="2" t="s">
        <v>77</v>
      </c>
      <c r="AH5008" s="2">
        <v>18</v>
      </c>
      <c r="AI5008" s="6" t="str">
        <f t="shared" si="234"/>
        <v>55-64</v>
      </c>
      <c r="AJ5008" s="11">
        <f>YEAR(tbl_LoanData[[#This Row],[Application Date]])</f>
        <v>2025</v>
      </c>
      <c r="AK5008" s="11" t="str">
        <f>TEXT(tbl_LoanData[[#This Row],[Application Date]],"MMMM")</f>
        <v>May</v>
      </c>
      <c r="AL5008" s="12">
        <f>DATE(YEAR(tbl_LoanData[[#This Row],[Application Date]]),MONTH(tbl_LoanData[[#This Row],[Application Date]]),1)</f>
        <v>45778</v>
      </c>
      <c r="AM5008" s="14">
        <f ca="1">IF(AND(tbl_LoanData[[#This Row],[Application Date]]&gt;=EOMONTH(TODAY(),-1)+1,tbl_LoanData[[#This Row],[Application Date]]&lt;=TODAY()),tbl_LoanData[[#This Row],[Loan Amount]],0)</f>
        <v>0</v>
      </c>
      <c r="AN5008" s="14">
        <f>tbl_LoanData[[#This Row],[Amount Paid]]-(Q5008-X5008)</f>
        <v>391733.15999999992</v>
      </c>
      <c r="AO5008" s="14">
        <f>IF(tbl_LoanData[[#This Row],[Application Status]]="Approved",1,0)</f>
        <v>1</v>
      </c>
      <c r="AP5008" s="22" t="str">
        <f t="shared" ca="1" si="235"/>
        <v/>
      </c>
      <c r="AQ5008" s="22" t="str">
        <f t="shared" ca="1" si="236"/>
        <v/>
      </c>
    </row>
    <row r="5009" spans="1:43" ht="14.4" customHeight="1" x14ac:dyDescent="0.3">
      <c r="A5009" s="2" t="s">
        <v>11617</v>
      </c>
      <c r="B5009" s="2" t="s">
        <v>11618</v>
      </c>
      <c r="C5009" s="2" t="s">
        <v>1573</v>
      </c>
      <c r="D5009" s="2" t="s">
        <v>101</v>
      </c>
      <c r="E5009" s="2" t="s">
        <v>117</v>
      </c>
      <c r="F5009" s="2">
        <v>26</v>
      </c>
      <c r="G5009" s="2" t="s">
        <v>69</v>
      </c>
      <c r="H5009" s="2" t="s">
        <v>205</v>
      </c>
      <c r="I5009" s="2" t="s">
        <v>49</v>
      </c>
      <c r="J5009" s="3">
        <v>45785</v>
      </c>
      <c r="K5009" s="3">
        <v>45789</v>
      </c>
      <c r="L5009" s="2" t="s">
        <v>40</v>
      </c>
      <c r="M5009" s="2" t="s">
        <v>94</v>
      </c>
      <c r="N5009" s="2" t="s">
        <v>4</v>
      </c>
      <c r="O5009" s="4">
        <v>817000</v>
      </c>
      <c r="P5009" s="4">
        <v>259100</v>
      </c>
      <c r="Q5009" s="4">
        <v>557900</v>
      </c>
      <c r="R5009" s="2">
        <v>36</v>
      </c>
      <c r="S5009" s="5">
        <v>14.7</v>
      </c>
      <c r="T5009" s="4">
        <v>22331.5</v>
      </c>
      <c r="U5009" s="2" t="s">
        <v>73</v>
      </c>
      <c r="V5009" s="2" t="s">
        <v>74</v>
      </c>
      <c r="W5009" s="4">
        <v>334972.5</v>
      </c>
      <c r="X5009" s="4">
        <v>468961.4</v>
      </c>
      <c r="Y5009" s="4">
        <v>803933.9</v>
      </c>
      <c r="Z5009" s="2">
        <v>0</v>
      </c>
      <c r="AA5009" s="2" t="s">
        <v>56</v>
      </c>
      <c r="AB5009" s="2" t="s">
        <v>15734</v>
      </c>
      <c r="AC5009" s="2" t="s">
        <v>106</v>
      </c>
      <c r="AD5009" s="2" t="s">
        <v>76</v>
      </c>
      <c r="AE5009" s="5">
        <v>68.290000000000006</v>
      </c>
      <c r="AF5009" s="2">
        <v>0</v>
      </c>
      <c r="AG5009" s="2" t="s">
        <v>77</v>
      </c>
      <c r="AH5009" s="2">
        <v>4</v>
      </c>
      <c r="AI5009" s="6" t="str">
        <f t="shared" si="234"/>
        <v>25-34</v>
      </c>
      <c r="AJ5009" s="11">
        <f>YEAR(tbl_LoanData[[#This Row],[Application Date]])</f>
        <v>2025</v>
      </c>
      <c r="AK5009" s="11" t="str">
        <f>TEXT(tbl_LoanData[[#This Row],[Application Date]],"MMMM")</f>
        <v>May</v>
      </c>
      <c r="AL5009" s="12">
        <f>DATE(YEAR(tbl_LoanData[[#This Row],[Application Date]]),MONTH(tbl_LoanData[[#This Row],[Application Date]]),1)</f>
        <v>45778</v>
      </c>
      <c r="AM5009" s="14">
        <f ca="1">IF(AND(tbl_LoanData[[#This Row],[Application Date]]&gt;=EOMONTH(TODAY(),-1)+1,tbl_LoanData[[#This Row],[Application Date]]&lt;=TODAY()),tbl_LoanData[[#This Row],[Loan Amount]],0)</f>
        <v>0</v>
      </c>
      <c r="AN5009" s="14">
        <f>tbl_LoanData[[#This Row],[Amount Paid]]-(Q5009-X5009)</f>
        <v>246033.90000000002</v>
      </c>
      <c r="AO5009" s="14">
        <f>IF(tbl_LoanData[[#This Row],[Application Status]]="Approved",1,0)</f>
        <v>1</v>
      </c>
      <c r="AP5009" s="22" t="str">
        <f t="shared" ca="1" si="235"/>
        <v/>
      </c>
      <c r="AQ5009" s="22" t="str">
        <f t="shared" ca="1" si="236"/>
        <v/>
      </c>
    </row>
    <row r="5010" spans="1:43" ht="14.4" customHeight="1" x14ac:dyDescent="0.3">
      <c r="A5010" s="2" t="s">
        <v>11781</v>
      </c>
      <c r="B5010" s="2" t="s">
        <v>11782</v>
      </c>
      <c r="C5010" s="2" t="s">
        <v>249</v>
      </c>
      <c r="D5010" s="2" t="s">
        <v>81</v>
      </c>
      <c r="E5010" s="2" t="s">
        <v>91</v>
      </c>
      <c r="F5010" s="2">
        <v>44</v>
      </c>
      <c r="G5010" s="2" t="s">
        <v>69</v>
      </c>
      <c r="H5010" s="2" t="s">
        <v>224</v>
      </c>
      <c r="I5010" s="2" t="s">
        <v>54</v>
      </c>
      <c r="J5010" s="3">
        <v>45806</v>
      </c>
      <c r="K5010" s="3">
        <v>45827</v>
      </c>
      <c r="L5010" s="2" t="s">
        <v>36</v>
      </c>
      <c r="M5010" s="2" t="s">
        <v>94</v>
      </c>
      <c r="N5010" s="2" t="s">
        <v>212</v>
      </c>
      <c r="O5010" s="4">
        <v>1946000</v>
      </c>
      <c r="P5010" s="4">
        <v>359600</v>
      </c>
      <c r="Q5010" s="4">
        <v>1586400</v>
      </c>
      <c r="R5010" s="2">
        <v>36</v>
      </c>
      <c r="S5010" s="5">
        <v>5.08</v>
      </c>
      <c r="T5010" s="4">
        <v>50782.43</v>
      </c>
      <c r="U5010" s="2" t="s">
        <v>73</v>
      </c>
      <c r="V5010" s="2" t="s">
        <v>74</v>
      </c>
      <c r="W5010" s="4">
        <v>710954.02</v>
      </c>
      <c r="X5010" s="4">
        <v>1117213.3400000001</v>
      </c>
      <c r="Y5010" s="4">
        <v>1828167.36</v>
      </c>
      <c r="Z5010" s="2">
        <v>0</v>
      </c>
      <c r="AA5010" s="2" t="s">
        <v>56</v>
      </c>
      <c r="AB5010" s="2" t="s">
        <v>15731</v>
      </c>
      <c r="AC5010" s="2" t="s">
        <v>87</v>
      </c>
      <c r="AD5010" s="2" t="s">
        <v>76</v>
      </c>
      <c r="AE5010" s="5">
        <v>81.52</v>
      </c>
      <c r="AF5010" s="2">
        <v>0</v>
      </c>
      <c r="AG5010" s="2" t="s">
        <v>77</v>
      </c>
      <c r="AH5010" s="2">
        <v>21</v>
      </c>
      <c r="AI5010" s="6" t="str">
        <f t="shared" si="234"/>
        <v>35-44</v>
      </c>
      <c r="AJ5010" s="11">
        <f>YEAR(tbl_LoanData[[#This Row],[Application Date]])</f>
        <v>2025</v>
      </c>
      <c r="AK5010" s="11" t="str">
        <f>TEXT(tbl_LoanData[[#This Row],[Application Date]],"MMMM")</f>
        <v>May</v>
      </c>
      <c r="AL5010" s="12">
        <f>DATE(YEAR(tbl_LoanData[[#This Row],[Application Date]]),MONTH(tbl_LoanData[[#This Row],[Application Date]]),1)</f>
        <v>45778</v>
      </c>
      <c r="AM5010" s="14">
        <f ca="1">IF(AND(tbl_LoanData[[#This Row],[Application Date]]&gt;=EOMONTH(TODAY(),-1)+1,tbl_LoanData[[#This Row],[Application Date]]&lt;=TODAY()),tbl_LoanData[[#This Row],[Loan Amount]],0)</f>
        <v>0</v>
      </c>
      <c r="AN5010" s="14">
        <f>tbl_LoanData[[#This Row],[Amount Paid]]-(Q5010-X5010)</f>
        <v>241767.3600000001</v>
      </c>
      <c r="AO5010" s="14">
        <f>IF(tbl_LoanData[[#This Row],[Application Status]]="Approved",1,0)</f>
        <v>1</v>
      </c>
      <c r="AP5010" s="22" t="str">
        <f t="shared" ca="1" si="235"/>
        <v/>
      </c>
      <c r="AQ5010" s="22" t="str">
        <f t="shared" ca="1" si="236"/>
        <v/>
      </c>
    </row>
    <row r="5011" spans="1:43" x14ac:dyDescent="0.3">
      <c r="A5011" s="2" t="s">
        <v>11837</v>
      </c>
      <c r="B5011" s="2" t="s">
        <v>11838</v>
      </c>
      <c r="C5011" s="2" t="s">
        <v>281</v>
      </c>
      <c r="D5011" s="2" t="s">
        <v>189</v>
      </c>
      <c r="E5011" s="2" t="s">
        <v>125</v>
      </c>
      <c r="F5011" s="2">
        <v>64</v>
      </c>
      <c r="G5011" s="2" t="s">
        <v>83</v>
      </c>
      <c r="H5011" s="2" t="s">
        <v>177</v>
      </c>
      <c r="I5011" s="2" t="s">
        <v>43</v>
      </c>
      <c r="J5011" s="3">
        <v>45791</v>
      </c>
      <c r="K5011" s="3">
        <v>45795</v>
      </c>
      <c r="L5011" s="2" t="s">
        <v>36</v>
      </c>
      <c r="M5011" s="2" t="s">
        <v>104</v>
      </c>
      <c r="N5011" s="2" t="s">
        <v>592</v>
      </c>
      <c r="O5011" s="4">
        <v>1756000</v>
      </c>
      <c r="P5011" s="4">
        <v>524300</v>
      </c>
      <c r="Q5011" s="4">
        <v>1231700</v>
      </c>
      <c r="R5011" s="2">
        <v>60</v>
      </c>
      <c r="S5011" s="5">
        <v>5.2</v>
      </c>
      <c r="T5011" s="4">
        <v>25865.7</v>
      </c>
      <c r="U5011" s="2" t="s">
        <v>73</v>
      </c>
      <c r="V5011" s="2" t="s">
        <v>74</v>
      </c>
      <c r="W5011" s="4">
        <v>387985.5</v>
      </c>
      <c r="X5011" s="4">
        <v>1163956.5</v>
      </c>
      <c r="Y5011" s="4">
        <v>1551942</v>
      </c>
      <c r="Z5011" s="2">
        <v>0</v>
      </c>
      <c r="AA5011" s="2" t="s">
        <v>56</v>
      </c>
      <c r="AB5011" s="2" t="s">
        <v>15733</v>
      </c>
      <c r="AC5011" s="2" t="s">
        <v>129</v>
      </c>
      <c r="AD5011" s="2" t="s">
        <v>76</v>
      </c>
      <c r="AE5011" s="5">
        <v>70.14</v>
      </c>
      <c r="AF5011" s="2">
        <v>0</v>
      </c>
      <c r="AG5011" s="2" t="s">
        <v>77</v>
      </c>
      <c r="AH5011" s="2">
        <v>4</v>
      </c>
      <c r="AI5011" s="6" t="str">
        <f t="shared" si="234"/>
        <v>55-64</v>
      </c>
      <c r="AJ5011" s="11">
        <f>YEAR(tbl_LoanData[[#This Row],[Application Date]])</f>
        <v>2025</v>
      </c>
      <c r="AK5011" s="11" t="str">
        <f>TEXT(tbl_LoanData[[#This Row],[Application Date]],"MMMM")</f>
        <v>May</v>
      </c>
      <c r="AL5011" s="12">
        <f>DATE(YEAR(tbl_LoanData[[#This Row],[Application Date]]),MONTH(tbl_LoanData[[#This Row],[Application Date]]),1)</f>
        <v>45778</v>
      </c>
      <c r="AM5011" s="14">
        <f ca="1">IF(AND(tbl_LoanData[[#This Row],[Application Date]]&gt;=EOMONTH(TODAY(),-1)+1,tbl_LoanData[[#This Row],[Application Date]]&lt;=TODAY()),tbl_LoanData[[#This Row],[Loan Amount]],0)</f>
        <v>0</v>
      </c>
      <c r="AN5011" s="14">
        <f>tbl_LoanData[[#This Row],[Amount Paid]]-(Q5011-X5011)</f>
        <v>320242</v>
      </c>
      <c r="AO5011" s="14">
        <f>IF(tbl_LoanData[[#This Row],[Application Status]]="Approved",1,0)</f>
        <v>1</v>
      </c>
      <c r="AP5011" s="22" t="str">
        <f t="shared" ca="1" si="235"/>
        <v/>
      </c>
      <c r="AQ5011" s="22" t="str">
        <f t="shared" ca="1" si="236"/>
        <v/>
      </c>
    </row>
    <row r="5012" spans="1:43" x14ac:dyDescent="0.3">
      <c r="A5012" s="2" t="s">
        <v>11949</v>
      </c>
      <c r="B5012" s="2" t="s">
        <v>11950</v>
      </c>
      <c r="C5012" s="2" t="s">
        <v>335</v>
      </c>
      <c r="D5012" s="2" t="s">
        <v>101</v>
      </c>
      <c r="E5012" s="2" t="s">
        <v>394</v>
      </c>
      <c r="F5012" s="2">
        <v>22</v>
      </c>
      <c r="G5012" s="2" t="s">
        <v>83</v>
      </c>
      <c r="H5012" s="2" t="s">
        <v>398</v>
      </c>
      <c r="I5012" s="2" t="s">
        <v>46</v>
      </c>
      <c r="J5012" s="3">
        <v>45798</v>
      </c>
      <c r="K5012" s="3">
        <v>45806</v>
      </c>
      <c r="L5012" s="2" t="s">
        <v>36</v>
      </c>
      <c r="M5012" s="2" t="s">
        <v>71</v>
      </c>
      <c r="N5012" s="2" t="s">
        <v>162</v>
      </c>
      <c r="O5012" s="4">
        <v>935000</v>
      </c>
      <c r="P5012" s="4">
        <v>252100</v>
      </c>
      <c r="Q5012" s="4">
        <v>682900</v>
      </c>
      <c r="R5012" s="2">
        <v>60</v>
      </c>
      <c r="S5012" s="5">
        <v>11.69</v>
      </c>
      <c r="T5012" s="4">
        <v>18034.25</v>
      </c>
      <c r="U5012" s="2" t="s">
        <v>73</v>
      </c>
      <c r="V5012" s="2" t="s">
        <v>74</v>
      </c>
      <c r="W5012" s="4">
        <v>234445.25</v>
      </c>
      <c r="X5012" s="4">
        <v>847609.8</v>
      </c>
      <c r="Y5012" s="4">
        <v>1082055.05</v>
      </c>
      <c r="Z5012" s="2">
        <v>28</v>
      </c>
      <c r="AA5012" s="2" t="s">
        <v>57</v>
      </c>
      <c r="AB5012" s="2" t="s">
        <v>15731</v>
      </c>
      <c r="AC5012" s="2" t="s">
        <v>360</v>
      </c>
      <c r="AD5012" s="2" t="s">
        <v>76</v>
      </c>
      <c r="AE5012" s="5">
        <v>73.040000000000006</v>
      </c>
      <c r="AF5012" s="2">
        <v>1</v>
      </c>
      <c r="AG5012" s="2" t="s">
        <v>77</v>
      </c>
      <c r="AH5012" s="2">
        <v>8</v>
      </c>
      <c r="AI5012" s="6" t="str">
        <f t="shared" si="234"/>
        <v>18-24</v>
      </c>
      <c r="AJ5012" s="11">
        <f>YEAR(tbl_LoanData[[#This Row],[Application Date]])</f>
        <v>2025</v>
      </c>
      <c r="AK5012" s="11" t="str">
        <f>TEXT(tbl_LoanData[[#This Row],[Application Date]],"MMMM")</f>
        <v>May</v>
      </c>
      <c r="AL5012" s="12">
        <f>DATE(YEAR(tbl_LoanData[[#This Row],[Application Date]]),MONTH(tbl_LoanData[[#This Row],[Application Date]]),1)</f>
        <v>45778</v>
      </c>
      <c r="AM5012" s="14">
        <f ca="1">IF(AND(tbl_LoanData[[#This Row],[Application Date]]&gt;=EOMONTH(TODAY(),-1)+1,tbl_LoanData[[#This Row],[Application Date]]&lt;=TODAY()),tbl_LoanData[[#This Row],[Loan Amount]],0)</f>
        <v>0</v>
      </c>
      <c r="AN5012" s="14">
        <f>tbl_LoanData[[#This Row],[Amount Paid]]-(Q5012-X5012)</f>
        <v>399155.05000000005</v>
      </c>
      <c r="AO5012" s="14">
        <f>IF(tbl_LoanData[[#This Row],[Application Status]]="Approved",1,0)</f>
        <v>1</v>
      </c>
      <c r="AP5012" s="22" t="str">
        <f t="shared" ca="1" si="235"/>
        <v/>
      </c>
      <c r="AQ5012" s="22" t="str">
        <f t="shared" ca="1" si="236"/>
        <v/>
      </c>
    </row>
    <row r="5013" spans="1:43" ht="14.4" customHeight="1" x14ac:dyDescent="0.3">
      <c r="A5013" s="2" t="s">
        <v>11957</v>
      </c>
      <c r="B5013" s="2" t="s">
        <v>11958</v>
      </c>
      <c r="C5013" s="2" t="s">
        <v>840</v>
      </c>
      <c r="D5013" s="2" t="s">
        <v>142</v>
      </c>
      <c r="E5013" s="2" t="s">
        <v>406</v>
      </c>
      <c r="F5013" s="2">
        <v>22</v>
      </c>
      <c r="G5013" s="2" t="s">
        <v>83</v>
      </c>
      <c r="H5013" s="2" t="s">
        <v>278</v>
      </c>
      <c r="I5013" s="2" t="s">
        <v>45</v>
      </c>
      <c r="J5013" s="3">
        <v>45794</v>
      </c>
      <c r="K5013" s="3">
        <v>45807</v>
      </c>
      <c r="L5013" s="2" t="s">
        <v>39</v>
      </c>
      <c r="M5013" s="2" t="s">
        <v>94</v>
      </c>
      <c r="N5013" s="2" t="s">
        <v>365</v>
      </c>
      <c r="O5013" s="4">
        <v>1607000</v>
      </c>
      <c r="P5013" s="4">
        <v>590300</v>
      </c>
      <c r="Q5013" s="4">
        <v>1016700</v>
      </c>
      <c r="R5013" s="2">
        <v>60</v>
      </c>
      <c r="S5013" s="5">
        <v>6.82</v>
      </c>
      <c r="T5013" s="4">
        <v>22723.24</v>
      </c>
      <c r="U5013" s="2" t="s">
        <v>73</v>
      </c>
      <c r="V5013" s="2" t="s">
        <v>74</v>
      </c>
      <c r="W5013" s="4">
        <v>318125.36</v>
      </c>
      <c r="X5013" s="4">
        <v>1045269.34</v>
      </c>
      <c r="Y5013" s="4">
        <v>1363394.7</v>
      </c>
      <c r="Z5013" s="2">
        <v>0</v>
      </c>
      <c r="AA5013" s="2" t="s">
        <v>56</v>
      </c>
      <c r="AB5013" s="2" t="s">
        <v>15728</v>
      </c>
      <c r="AC5013" s="2" t="s">
        <v>129</v>
      </c>
      <c r="AD5013" s="2" t="s">
        <v>76</v>
      </c>
      <c r="AE5013" s="5">
        <v>63.27</v>
      </c>
      <c r="AF5013" s="2">
        <v>0</v>
      </c>
      <c r="AG5013" s="2" t="s">
        <v>77</v>
      </c>
      <c r="AH5013" s="2">
        <v>13</v>
      </c>
      <c r="AI5013" s="6" t="str">
        <f t="shared" si="234"/>
        <v>18-24</v>
      </c>
      <c r="AJ5013" s="11">
        <f>YEAR(tbl_LoanData[[#This Row],[Application Date]])</f>
        <v>2025</v>
      </c>
      <c r="AK5013" s="11" t="str">
        <f>TEXT(tbl_LoanData[[#This Row],[Application Date]],"MMMM")</f>
        <v>May</v>
      </c>
      <c r="AL5013" s="12">
        <f>DATE(YEAR(tbl_LoanData[[#This Row],[Application Date]]),MONTH(tbl_LoanData[[#This Row],[Application Date]]),1)</f>
        <v>45778</v>
      </c>
      <c r="AM5013" s="14">
        <f ca="1">IF(AND(tbl_LoanData[[#This Row],[Application Date]]&gt;=EOMONTH(TODAY(),-1)+1,tbl_LoanData[[#This Row],[Application Date]]&lt;=TODAY()),tbl_LoanData[[#This Row],[Loan Amount]],0)</f>
        <v>0</v>
      </c>
      <c r="AN5013" s="14">
        <f>tbl_LoanData[[#This Row],[Amount Paid]]-(Q5013-X5013)</f>
        <v>346694.69999999995</v>
      </c>
      <c r="AO5013" s="14">
        <f>IF(tbl_LoanData[[#This Row],[Application Status]]="Approved",1,0)</f>
        <v>1</v>
      </c>
      <c r="AP5013" s="22" t="str">
        <f t="shared" ca="1" si="235"/>
        <v/>
      </c>
      <c r="AQ5013" s="22" t="str">
        <f t="shared" ca="1" si="236"/>
        <v/>
      </c>
    </row>
    <row r="5014" spans="1:43" ht="14.4" customHeight="1" x14ac:dyDescent="0.3">
      <c r="A5014" s="2" t="s">
        <v>11987</v>
      </c>
      <c r="B5014" s="2" t="s">
        <v>11988</v>
      </c>
      <c r="C5014" s="2" t="s">
        <v>227</v>
      </c>
      <c r="D5014" s="2" t="s">
        <v>254</v>
      </c>
      <c r="E5014" s="2" t="s">
        <v>209</v>
      </c>
      <c r="F5014" s="2">
        <v>28</v>
      </c>
      <c r="G5014" s="2" t="s">
        <v>69</v>
      </c>
      <c r="H5014" s="2" t="s">
        <v>211</v>
      </c>
      <c r="I5014" s="2" t="s">
        <v>50</v>
      </c>
      <c r="J5014" s="3">
        <v>45803</v>
      </c>
      <c r="K5014" s="3">
        <v>45812</v>
      </c>
      <c r="L5014" s="2" t="s">
        <v>37</v>
      </c>
      <c r="M5014" s="2" t="s">
        <v>94</v>
      </c>
      <c r="N5014" s="2" t="s">
        <v>568</v>
      </c>
      <c r="O5014" s="4">
        <v>100000</v>
      </c>
      <c r="P5014" s="4">
        <v>13100</v>
      </c>
      <c r="Q5014" s="4">
        <v>86900</v>
      </c>
      <c r="R5014" s="2">
        <v>12</v>
      </c>
      <c r="S5014" s="5">
        <v>12.65</v>
      </c>
      <c r="T5014" s="4">
        <v>8157.74</v>
      </c>
      <c r="U5014" s="2" t="s">
        <v>73</v>
      </c>
      <c r="V5014" s="2" t="s">
        <v>33</v>
      </c>
      <c r="W5014" s="4">
        <v>97892.85</v>
      </c>
      <c r="X5014" s="4">
        <v>0</v>
      </c>
      <c r="Y5014" s="4">
        <v>97892.85</v>
      </c>
      <c r="Z5014" s="2">
        <v>0</v>
      </c>
      <c r="AA5014" s="2" t="s">
        <v>56</v>
      </c>
      <c r="AB5014" s="2" t="s">
        <v>15731</v>
      </c>
      <c r="AC5014" s="2" t="s">
        <v>360</v>
      </c>
      <c r="AD5014" s="2" t="s">
        <v>76</v>
      </c>
      <c r="AE5014" s="5">
        <v>86.9</v>
      </c>
      <c r="AF5014" s="2">
        <v>0</v>
      </c>
      <c r="AG5014" s="2" t="s">
        <v>77</v>
      </c>
      <c r="AH5014" s="2">
        <v>9</v>
      </c>
      <c r="AI5014" s="6" t="str">
        <f t="shared" si="234"/>
        <v>25-34</v>
      </c>
      <c r="AJ5014" s="11">
        <f>YEAR(tbl_LoanData[[#This Row],[Application Date]])</f>
        <v>2025</v>
      </c>
      <c r="AK5014" s="11" t="str">
        <f>TEXT(tbl_LoanData[[#This Row],[Application Date]],"MMMM")</f>
        <v>May</v>
      </c>
      <c r="AL5014" s="12">
        <f>DATE(YEAR(tbl_LoanData[[#This Row],[Application Date]]),MONTH(tbl_LoanData[[#This Row],[Application Date]]),1)</f>
        <v>45778</v>
      </c>
      <c r="AM5014" s="14">
        <f ca="1">IF(AND(tbl_LoanData[[#This Row],[Application Date]]&gt;=EOMONTH(TODAY(),-1)+1,tbl_LoanData[[#This Row],[Application Date]]&lt;=TODAY()),tbl_LoanData[[#This Row],[Loan Amount]],0)</f>
        <v>0</v>
      </c>
      <c r="AN5014" s="14">
        <f>tbl_LoanData[[#This Row],[Amount Paid]]-(Q5014-X5014)</f>
        <v>10992.850000000006</v>
      </c>
      <c r="AO5014" s="14">
        <f>IF(tbl_LoanData[[#This Row],[Application Status]]="Approved",1,0)</f>
        <v>1</v>
      </c>
      <c r="AP5014" s="22" t="str">
        <f t="shared" ca="1" si="235"/>
        <v/>
      </c>
      <c r="AQ5014" s="22" t="str">
        <f t="shared" ca="1" si="236"/>
        <v/>
      </c>
    </row>
    <row r="5015" spans="1:43" ht="14.4" customHeight="1" x14ac:dyDescent="0.3">
      <c r="A5015" s="2" t="s">
        <v>11991</v>
      </c>
      <c r="B5015" s="2" t="s">
        <v>11992</v>
      </c>
      <c r="C5015" s="2" t="s">
        <v>401</v>
      </c>
      <c r="D5015" s="2" t="s">
        <v>182</v>
      </c>
      <c r="E5015" s="2" t="s">
        <v>268</v>
      </c>
      <c r="F5015" s="2">
        <v>29</v>
      </c>
      <c r="G5015" s="2" t="s">
        <v>83</v>
      </c>
      <c r="H5015" s="2" t="s">
        <v>237</v>
      </c>
      <c r="I5015" s="2" t="s">
        <v>48</v>
      </c>
      <c r="J5015" s="3">
        <v>45792</v>
      </c>
      <c r="K5015" s="3">
        <v>45810</v>
      </c>
      <c r="L5015" s="2" t="s">
        <v>37</v>
      </c>
      <c r="M5015" s="2" t="s">
        <v>260</v>
      </c>
      <c r="N5015" s="2" t="s">
        <v>261</v>
      </c>
      <c r="O5015" s="4">
        <v>117000</v>
      </c>
      <c r="P5015" s="4">
        <v>36000</v>
      </c>
      <c r="Q5015" s="4">
        <v>81000</v>
      </c>
      <c r="R5015" s="2">
        <v>60</v>
      </c>
      <c r="S5015" s="5">
        <v>7.89</v>
      </c>
      <c r="T5015" s="4">
        <v>1882.58</v>
      </c>
      <c r="U5015" s="2" t="s">
        <v>73</v>
      </c>
      <c r="V5015" s="2" t="s">
        <v>74</v>
      </c>
      <c r="W5015" s="4">
        <v>26356.12</v>
      </c>
      <c r="X5015" s="4">
        <v>86598.38</v>
      </c>
      <c r="Y5015" s="4">
        <v>112954.5</v>
      </c>
      <c r="Z5015" s="2">
        <v>0</v>
      </c>
      <c r="AA5015" s="2" t="s">
        <v>56</v>
      </c>
      <c r="AB5015" s="2" t="s">
        <v>15730</v>
      </c>
      <c r="AC5015" s="2" t="s">
        <v>121</v>
      </c>
      <c r="AD5015" s="2" t="s">
        <v>76</v>
      </c>
      <c r="AE5015" s="5">
        <v>69.23</v>
      </c>
      <c r="AF5015" s="2">
        <v>0</v>
      </c>
      <c r="AG5015" s="2" t="s">
        <v>77</v>
      </c>
      <c r="AH5015" s="2">
        <v>18</v>
      </c>
      <c r="AI5015" s="6" t="str">
        <f t="shared" si="234"/>
        <v>25-34</v>
      </c>
      <c r="AJ5015" s="11">
        <f>YEAR(tbl_LoanData[[#This Row],[Application Date]])</f>
        <v>2025</v>
      </c>
      <c r="AK5015" s="11" t="str">
        <f>TEXT(tbl_LoanData[[#This Row],[Application Date]],"MMMM")</f>
        <v>May</v>
      </c>
      <c r="AL5015" s="12">
        <f>DATE(YEAR(tbl_LoanData[[#This Row],[Application Date]]),MONTH(tbl_LoanData[[#This Row],[Application Date]]),1)</f>
        <v>45778</v>
      </c>
      <c r="AM5015" s="14">
        <f ca="1">IF(AND(tbl_LoanData[[#This Row],[Application Date]]&gt;=EOMONTH(TODAY(),-1)+1,tbl_LoanData[[#This Row],[Application Date]]&lt;=TODAY()),tbl_LoanData[[#This Row],[Loan Amount]],0)</f>
        <v>0</v>
      </c>
      <c r="AN5015" s="14">
        <f>tbl_LoanData[[#This Row],[Amount Paid]]-(Q5015-X5015)</f>
        <v>31954.500000000004</v>
      </c>
      <c r="AO5015" s="14">
        <f>IF(tbl_LoanData[[#This Row],[Application Status]]="Approved",1,0)</f>
        <v>1</v>
      </c>
      <c r="AP5015" s="22" t="str">
        <f t="shared" ca="1" si="235"/>
        <v/>
      </c>
      <c r="AQ5015" s="22" t="str">
        <f t="shared" ca="1" si="236"/>
        <v/>
      </c>
    </row>
    <row r="5016" spans="1:43" x14ac:dyDescent="0.3">
      <c r="A5016" s="2" t="s">
        <v>12001</v>
      </c>
      <c r="B5016" s="2" t="s">
        <v>12002</v>
      </c>
      <c r="C5016" s="2" t="s">
        <v>586</v>
      </c>
      <c r="D5016" s="2" t="s">
        <v>117</v>
      </c>
      <c r="E5016" s="2" t="s">
        <v>204</v>
      </c>
      <c r="F5016" s="2">
        <v>53</v>
      </c>
      <c r="G5016" s="2" t="s">
        <v>69</v>
      </c>
      <c r="H5016" s="2" t="s">
        <v>466</v>
      </c>
      <c r="I5016" s="2" t="s">
        <v>43</v>
      </c>
      <c r="J5016" s="3">
        <v>45793</v>
      </c>
      <c r="K5016" s="3">
        <v>45803</v>
      </c>
      <c r="L5016" s="2" t="s">
        <v>40</v>
      </c>
      <c r="M5016" s="2" t="s">
        <v>94</v>
      </c>
      <c r="N5016" s="2" t="s">
        <v>95</v>
      </c>
      <c r="O5016" s="4">
        <v>1585000</v>
      </c>
      <c r="P5016" s="4">
        <v>572400</v>
      </c>
      <c r="Q5016" s="4">
        <v>1012600</v>
      </c>
      <c r="R5016" s="2">
        <v>24</v>
      </c>
      <c r="S5016" s="5">
        <v>9.2100000000000009</v>
      </c>
      <c r="T5016" s="4">
        <v>49963.37</v>
      </c>
      <c r="U5016" s="2" t="s">
        <v>73</v>
      </c>
      <c r="V5016" s="2" t="s">
        <v>74</v>
      </c>
      <c r="W5016" s="4">
        <v>649523.81000000006</v>
      </c>
      <c r="X5016" s="4">
        <v>549597.11</v>
      </c>
      <c r="Y5016" s="4">
        <v>1199120.92</v>
      </c>
      <c r="Z5016" s="2">
        <v>28</v>
      </c>
      <c r="AA5016" s="2" t="s">
        <v>57</v>
      </c>
      <c r="AB5016" s="2" t="s">
        <v>15734</v>
      </c>
      <c r="AC5016" s="2" t="s">
        <v>129</v>
      </c>
      <c r="AD5016" s="2" t="s">
        <v>76</v>
      </c>
      <c r="AE5016" s="5">
        <v>63.89</v>
      </c>
      <c r="AF5016" s="2">
        <v>1</v>
      </c>
      <c r="AG5016" s="2" t="s">
        <v>77</v>
      </c>
      <c r="AH5016" s="2">
        <v>10</v>
      </c>
      <c r="AI5016" s="6" t="str">
        <f t="shared" si="234"/>
        <v>45-54</v>
      </c>
      <c r="AJ5016" s="11">
        <f>YEAR(tbl_LoanData[[#This Row],[Application Date]])</f>
        <v>2025</v>
      </c>
      <c r="AK5016" s="11" t="str">
        <f>TEXT(tbl_LoanData[[#This Row],[Application Date]],"MMMM")</f>
        <v>May</v>
      </c>
      <c r="AL5016" s="12">
        <f>DATE(YEAR(tbl_LoanData[[#This Row],[Application Date]]),MONTH(tbl_LoanData[[#This Row],[Application Date]]),1)</f>
        <v>45778</v>
      </c>
      <c r="AM5016" s="14">
        <f ca="1">IF(AND(tbl_LoanData[[#This Row],[Application Date]]&gt;=EOMONTH(TODAY(),-1)+1,tbl_LoanData[[#This Row],[Application Date]]&lt;=TODAY()),tbl_LoanData[[#This Row],[Loan Amount]],0)</f>
        <v>0</v>
      </c>
      <c r="AN5016" s="14">
        <f>tbl_LoanData[[#This Row],[Amount Paid]]-(Q5016-X5016)</f>
        <v>186520.92000000004</v>
      </c>
      <c r="AO5016" s="14">
        <f>IF(tbl_LoanData[[#This Row],[Application Status]]="Approved",1,0)</f>
        <v>1</v>
      </c>
      <c r="AP5016" s="22" t="str">
        <f t="shared" ca="1" si="235"/>
        <v/>
      </c>
      <c r="AQ5016" s="22" t="str">
        <f t="shared" ca="1" si="236"/>
        <v/>
      </c>
    </row>
    <row r="5017" spans="1:43" ht="14.4" customHeight="1" x14ac:dyDescent="0.3">
      <c r="A5017" s="2" t="s">
        <v>12147</v>
      </c>
      <c r="B5017" s="2" t="s">
        <v>12148</v>
      </c>
      <c r="C5017" s="2" t="s">
        <v>281</v>
      </c>
      <c r="D5017" s="2" t="s">
        <v>118</v>
      </c>
      <c r="E5017" s="2" t="s">
        <v>385</v>
      </c>
      <c r="F5017" s="2">
        <v>29</v>
      </c>
      <c r="G5017" s="2" t="s">
        <v>83</v>
      </c>
      <c r="H5017" s="2" t="s">
        <v>228</v>
      </c>
      <c r="I5017" s="2" t="s">
        <v>43</v>
      </c>
      <c r="J5017" s="3">
        <v>45791</v>
      </c>
      <c r="K5017" s="3">
        <v>45798</v>
      </c>
      <c r="L5017" s="2" t="s">
        <v>40</v>
      </c>
      <c r="M5017" s="2" t="s">
        <v>157</v>
      </c>
      <c r="N5017" s="2" t="s">
        <v>328</v>
      </c>
      <c r="O5017" s="4">
        <v>1270000</v>
      </c>
      <c r="P5017" s="4">
        <v>481600</v>
      </c>
      <c r="Q5017" s="4">
        <v>788400</v>
      </c>
      <c r="R5017" s="2">
        <v>24</v>
      </c>
      <c r="S5017" s="5">
        <v>13.49</v>
      </c>
      <c r="T5017" s="4">
        <v>41712.93</v>
      </c>
      <c r="U5017" s="2" t="s">
        <v>73</v>
      </c>
      <c r="V5017" s="2" t="s">
        <v>74</v>
      </c>
      <c r="W5017" s="4">
        <v>625693.94999999995</v>
      </c>
      <c r="X5017" s="4">
        <v>375416.37</v>
      </c>
      <c r="Y5017" s="4">
        <v>1001110.32</v>
      </c>
      <c r="Z5017" s="2">
        <v>0</v>
      </c>
      <c r="AA5017" s="2" t="s">
        <v>56</v>
      </c>
      <c r="AB5017" s="2" t="s">
        <v>15731</v>
      </c>
      <c r="AC5017" s="2" t="s">
        <v>360</v>
      </c>
      <c r="AD5017" s="2" t="s">
        <v>76</v>
      </c>
      <c r="AE5017" s="5">
        <v>62.08</v>
      </c>
      <c r="AF5017" s="2">
        <v>0</v>
      </c>
      <c r="AG5017" s="2" t="s">
        <v>77</v>
      </c>
      <c r="AH5017" s="2">
        <v>7</v>
      </c>
      <c r="AI5017" s="6" t="str">
        <f t="shared" si="234"/>
        <v>25-34</v>
      </c>
      <c r="AJ5017" s="11">
        <f>YEAR(tbl_LoanData[[#This Row],[Application Date]])</f>
        <v>2025</v>
      </c>
      <c r="AK5017" s="11" t="str">
        <f>TEXT(tbl_LoanData[[#This Row],[Application Date]],"MMMM")</f>
        <v>May</v>
      </c>
      <c r="AL5017" s="12">
        <f>DATE(YEAR(tbl_LoanData[[#This Row],[Application Date]]),MONTH(tbl_LoanData[[#This Row],[Application Date]]),1)</f>
        <v>45778</v>
      </c>
      <c r="AM5017" s="14">
        <f ca="1">IF(AND(tbl_LoanData[[#This Row],[Application Date]]&gt;=EOMONTH(TODAY(),-1)+1,tbl_LoanData[[#This Row],[Application Date]]&lt;=TODAY()),tbl_LoanData[[#This Row],[Loan Amount]],0)</f>
        <v>0</v>
      </c>
      <c r="AN5017" s="14">
        <f>tbl_LoanData[[#This Row],[Amount Paid]]-(Q5017-X5017)</f>
        <v>212710.31999999995</v>
      </c>
      <c r="AO5017" s="14">
        <f>IF(tbl_LoanData[[#This Row],[Application Status]]="Approved",1,0)</f>
        <v>1</v>
      </c>
      <c r="AP5017" s="22" t="str">
        <f t="shared" ca="1" si="235"/>
        <v/>
      </c>
      <c r="AQ5017" s="22" t="str">
        <f t="shared" ca="1" si="236"/>
        <v/>
      </c>
    </row>
    <row r="5018" spans="1:43" ht="14.4" customHeight="1" x14ac:dyDescent="0.3">
      <c r="A5018" s="2" t="s">
        <v>12279</v>
      </c>
      <c r="B5018" s="2" t="s">
        <v>12280</v>
      </c>
      <c r="C5018" s="2" t="s">
        <v>533</v>
      </c>
      <c r="D5018" s="2" t="s">
        <v>67</v>
      </c>
      <c r="E5018" s="2" t="s">
        <v>176</v>
      </c>
      <c r="F5018" s="2">
        <v>25</v>
      </c>
      <c r="G5018" s="2" t="s">
        <v>83</v>
      </c>
      <c r="H5018" s="2" t="s">
        <v>228</v>
      </c>
      <c r="I5018" s="2" t="s">
        <v>43</v>
      </c>
      <c r="J5018" s="3">
        <v>45787</v>
      </c>
      <c r="K5018" s="3">
        <v>45794</v>
      </c>
      <c r="L5018" s="2" t="s">
        <v>40</v>
      </c>
      <c r="M5018" s="2" t="s">
        <v>94</v>
      </c>
      <c r="N5018" s="2" t="s">
        <v>95</v>
      </c>
      <c r="O5018" s="4">
        <v>880000</v>
      </c>
      <c r="P5018" s="4">
        <v>305200</v>
      </c>
      <c r="Q5018" s="4">
        <v>574800</v>
      </c>
      <c r="R5018" s="2">
        <v>12</v>
      </c>
      <c r="S5018" s="5">
        <v>5.99</v>
      </c>
      <c r="T5018" s="4">
        <v>50769.21</v>
      </c>
      <c r="U5018" s="2" t="s">
        <v>73</v>
      </c>
      <c r="V5018" s="2" t="s">
        <v>34</v>
      </c>
      <c r="W5018" s="4">
        <v>304615.26</v>
      </c>
      <c r="X5018" s="4">
        <v>304615.26</v>
      </c>
      <c r="Y5018" s="4">
        <v>609230.52</v>
      </c>
      <c r="Z5018" s="2">
        <v>180</v>
      </c>
      <c r="AA5018" s="2" t="s">
        <v>60</v>
      </c>
      <c r="AB5018" s="2" t="s">
        <v>15727</v>
      </c>
      <c r="AC5018" s="2" t="s">
        <v>106</v>
      </c>
      <c r="AD5018" s="2" t="s">
        <v>76</v>
      </c>
      <c r="AE5018" s="5">
        <v>65.319999999999993</v>
      </c>
      <c r="AF5018" s="2">
        <v>6</v>
      </c>
      <c r="AG5018" s="2" t="s">
        <v>130</v>
      </c>
      <c r="AH5018" s="2">
        <v>7</v>
      </c>
      <c r="AI5018" s="6" t="str">
        <f t="shared" si="234"/>
        <v>25-34</v>
      </c>
      <c r="AJ5018" s="11">
        <f>YEAR(tbl_LoanData[[#This Row],[Application Date]])</f>
        <v>2025</v>
      </c>
      <c r="AK5018" s="11" t="str">
        <f>TEXT(tbl_LoanData[[#This Row],[Application Date]],"MMMM")</f>
        <v>May</v>
      </c>
      <c r="AL5018" s="12">
        <f>DATE(YEAR(tbl_LoanData[[#This Row],[Application Date]]),MONTH(tbl_LoanData[[#This Row],[Application Date]]),1)</f>
        <v>45778</v>
      </c>
      <c r="AM5018" s="14">
        <f ca="1">IF(AND(tbl_LoanData[[#This Row],[Application Date]]&gt;=EOMONTH(TODAY(),-1)+1,tbl_LoanData[[#This Row],[Application Date]]&lt;=TODAY()),tbl_LoanData[[#This Row],[Loan Amount]],0)</f>
        <v>0</v>
      </c>
      <c r="AN5018" s="14">
        <f>tbl_LoanData[[#This Row],[Amount Paid]]-(Q5018-X5018)</f>
        <v>34430.520000000019</v>
      </c>
      <c r="AO5018" s="14">
        <f>IF(tbl_LoanData[[#This Row],[Application Status]]="Approved",1,0)</f>
        <v>1</v>
      </c>
      <c r="AP5018" s="22" t="str">
        <f t="shared" ca="1" si="235"/>
        <v/>
      </c>
      <c r="AQ5018" s="22" t="str">
        <f t="shared" ca="1" si="236"/>
        <v/>
      </c>
    </row>
    <row r="5019" spans="1:43" ht="14.4" customHeight="1" x14ac:dyDescent="0.3">
      <c r="A5019" s="2" t="s">
        <v>12285</v>
      </c>
      <c r="B5019" s="2" t="s">
        <v>12286</v>
      </c>
      <c r="C5019" s="2" t="s">
        <v>390</v>
      </c>
      <c r="D5019" s="2" t="s">
        <v>311</v>
      </c>
      <c r="E5019" s="2" t="s">
        <v>284</v>
      </c>
      <c r="F5019" s="2">
        <v>47</v>
      </c>
      <c r="G5019" s="2" t="s">
        <v>83</v>
      </c>
      <c r="H5019" s="2" t="s">
        <v>143</v>
      </c>
      <c r="I5019" s="2" t="s">
        <v>46</v>
      </c>
      <c r="J5019" s="3">
        <v>45799</v>
      </c>
      <c r="K5019" s="3">
        <v>45815</v>
      </c>
      <c r="L5019" s="2" t="s">
        <v>40</v>
      </c>
      <c r="M5019" s="2" t="s">
        <v>111</v>
      </c>
      <c r="N5019" s="2" t="s">
        <v>120</v>
      </c>
      <c r="O5019" s="4">
        <v>918000</v>
      </c>
      <c r="P5019" s="4">
        <v>209100</v>
      </c>
      <c r="Q5019" s="4">
        <v>708900</v>
      </c>
      <c r="R5019" s="2">
        <v>36</v>
      </c>
      <c r="S5019" s="5">
        <v>5.72</v>
      </c>
      <c r="T5019" s="4">
        <v>23070.76</v>
      </c>
      <c r="U5019" s="2" t="s">
        <v>73</v>
      </c>
      <c r="V5019" s="2" t="s">
        <v>74</v>
      </c>
      <c r="W5019" s="4">
        <v>322990.64</v>
      </c>
      <c r="X5019" s="4">
        <v>507556.6</v>
      </c>
      <c r="Y5019" s="4">
        <v>830547.24</v>
      </c>
      <c r="Z5019" s="2">
        <v>0</v>
      </c>
      <c r="AA5019" s="2" t="s">
        <v>56</v>
      </c>
      <c r="AB5019" s="2" t="s">
        <v>15727</v>
      </c>
      <c r="AC5019" s="2" t="s">
        <v>332</v>
      </c>
      <c r="AD5019" s="2" t="s">
        <v>76</v>
      </c>
      <c r="AE5019" s="5">
        <v>77.22</v>
      </c>
      <c r="AF5019" s="2">
        <v>0</v>
      </c>
      <c r="AG5019" s="2" t="s">
        <v>77</v>
      </c>
      <c r="AH5019" s="2">
        <v>16</v>
      </c>
      <c r="AI5019" s="6" t="str">
        <f t="shared" si="234"/>
        <v>45-54</v>
      </c>
      <c r="AJ5019" s="11">
        <f>YEAR(tbl_LoanData[[#This Row],[Application Date]])</f>
        <v>2025</v>
      </c>
      <c r="AK5019" s="11" t="str">
        <f>TEXT(tbl_LoanData[[#This Row],[Application Date]],"MMMM")</f>
        <v>May</v>
      </c>
      <c r="AL5019" s="12">
        <f>DATE(YEAR(tbl_LoanData[[#This Row],[Application Date]]),MONTH(tbl_LoanData[[#This Row],[Application Date]]),1)</f>
        <v>45778</v>
      </c>
      <c r="AM5019" s="14">
        <f ca="1">IF(AND(tbl_LoanData[[#This Row],[Application Date]]&gt;=EOMONTH(TODAY(),-1)+1,tbl_LoanData[[#This Row],[Application Date]]&lt;=TODAY()),tbl_LoanData[[#This Row],[Loan Amount]],0)</f>
        <v>0</v>
      </c>
      <c r="AN5019" s="14">
        <f>tbl_LoanData[[#This Row],[Amount Paid]]-(Q5019-X5019)</f>
        <v>121647.23999999999</v>
      </c>
      <c r="AO5019" s="14">
        <f>IF(tbl_LoanData[[#This Row],[Application Status]]="Approved",1,0)</f>
        <v>1</v>
      </c>
      <c r="AP5019" s="22" t="str">
        <f t="shared" ca="1" si="235"/>
        <v/>
      </c>
      <c r="AQ5019" s="22" t="str">
        <f t="shared" ca="1" si="236"/>
        <v/>
      </c>
    </row>
    <row r="5020" spans="1:43" ht="14.4" customHeight="1" x14ac:dyDescent="0.3">
      <c r="A5020" s="2" t="s">
        <v>12407</v>
      </c>
      <c r="B5020" s="2" t="s">
        <v>12408</v>
      </c>
      <c r="C5020" s="2" t="s">
        <v>429</v>
      </c>
      <c r="D5020" s="2" t="s">
        <v>232</v>
      </c>
      <c r="E5020" s="2" t="s">
        <v>540</v>
      </c>
      <c r="F5020" s="2">
        <v>46</v>
      </c>
      <c r="G5020" s="2" t="s">
        <v>83</v>
      </c>
      <c r="H5020" s="2" t="s">
        <v>298</v>
      </c>
      <c r="I5020" s="2" t="s">
        <v>43</v>
      </c>
      <c r="J5020" s="3">
        <v>45804</v>
      </c>
      <c r="K5020" s="3">
        <v>45820</v>
      </c>
      <c r="L5020" s="2" t="s">
        <v>37</v>
      </c>
      <c r="M5020" s="2" t="s">
        <v>199</v>
      </c>
      <c r="N5020" s="2" t="s">
        <v>319</v>
      </c>
      <c r="O5020" s="4">
        <v>223000</v>
      </c>
      <c r="P5020" s="4">
        <v>65900</v>
      </c>
      <c r="Q5020" s="4">
        <v>157100</v>
      </c>
      <c r="R5020" s="2">
        <v>36</v>
      </c>
      <c r="S5020" s="5">
        <v>8.86</v>
      </c>
      <c r="T5020" s="4">
        <v>5523.81</v>
      </c>
      <c r="U5020" s="2" t="s">
        <v>73</v>
      </c>
      <c r="V5020" s="2" t="s">
        <v>74</v>
      </c>
      <c r="W5020" s="4">
        <v>71809.53</v>
      </c>
      <c r="X5020" s="4">
        <v>127047.65</v>
      </c>
      <c r="Y5020" s="4">
        <v>198857.18</v>
      </c>
      <c r="Z5020" s="2">
        <v>29</v>
      </c>
      <c r="AA5020" s="2" t="s">
        <v>57</v>
      </c>
      <c r="AB5020" s="2" t="s">
        <v>15728</v>
      </c>
      <c r="AC5020" s="2" t="s">
        <v>138</v>
      </c>
      <c r="AD5020" s="2" t="s">
        <v>76</v>
      </c>
      <c r="AE5020" s="5">
        <v>70.45</v>
      </c>
      <c r="AF5020" s="2">
        <v>1</v>
      </c>
      <c r="AG5020" s="2" t="s">
        <v>77</v>
      </c>
      <c r="AH5020" s="2">
        <v>16</v>
      </c>
      <c r="AI5020" s="6" t="str">
        <f t="shared" si="234"/>
        <v>45-54</v>
      </c>
      <c r="AJ5020" s="11">
        <f>YEAR(tbl_LoanData[[#This Row],[Application Date]])</f>
        <v>2025</v>
      </c>
      <c r="AK5020" s="11" t="str">
        <f>TEXT(tbl_LoanData[[#This Row],[Application Date]],"MMMM")</f>
        <v>May</v>
      </c>
      <c r="AL5020" s="12">
        <f>DATE(YEAR(tbl_LoanData[[#This Row],[Application Date]]),MONTH(tbl_LoanData[[#This Row],[Application Date]]),1)</f>
        <v>45778</v>
      </c>
      <c r="AM5020" s="14">
        <f ca="1">IF(AND(tbl_LoanData[[#This Row],[Application Date]]&gt;=EOMONTH(TODAY(),-1)+1,tbl_LoanData[[#This Row],[Application Date]]&lt;=TODAY()),tbl_LoanData[[#This Row],[Loan Amount]],0)</f>
        <v>0</v>
      </c>
      <c r="AN5020" s="14">
        <f>tbl_LoanData[[#This Row],[Amount Paid]]-(Q5020-X5020)</f>
        <v>41757.179999999993</v>
      </c>
      <c r="AO5020" s="14">
        <f>IF(tbl_LoanData[[#This Row],[Application Status]]="Approved",1,0)</f>
        <v>1</v>
      </c>
      <c r="AP5020" s="22" t="str">
        <f t="shared" ca="1" si="235"/>
        <v/>
      </c>
      <c r="AQ5020" s="22" t="str">
        <f t="shared" ca="1" si="236"/>
        <v/>
      </c>
    </row>
    <row r="5021" spans="1:43" ht="14.4" customHeight="1" x14ac:dyDescent="0.3">
      <c r="A5021" s="2" t="s">
        <v>12523</v>
      </c>
      <c r="B5021" s="2" t="s">
        <v>12524</v>
      </c>
      <c r="C5021" s="2" t="s">
        <v>452</v>
      </c>
      <c r="D5021" s="2" t="s">
        <v>91</v>
      </c>
      <c r="E5021" s="2" t="s">
        <v>125</v>
      </c>
      <c r="F5021" s="2">
        <v>27</v>
      </c>
      <c r="G5021" s="2" t="s">
        <v>83</v>
      </c>
      <c r="H5021" s="2" t="s">
        <v>259</v>
      </c>
      <c r="I5021" s="2" t="s">
        <v>43</v>
      </c>
      <c r="J5021" s="3">
        <v>45796</v>
      </c>
      <c r="K5021" s="3">
        <v>45804</v>
      </c>
      <c r="L5021" s="2" t="s">
        <v>36</v>
      </c>
      <c r="M5021" s="2" t="s">
        <v>85</v>
      </c>
      <c r="N5021" s="2" t="s">
        <v>624</v>
      </c>
      <c r="O5021" s="4">
        <v>1417000</v>
      </c>
      <c r="P5021" s="4">
        <v>252500</v>
      </c>
      <c r="Q5021" s="4">
        <v>1164500</v>
      </c>
      <c r="R5021" s="2">
        <v>36</v>
      </c>
      <c r="S5021" s="5">
        <v>7.25</v>
      </c>
      <c r="T5021" s="4">
        <v>39382.74</v>
      </c>
      <c r="U5021" s="2" t="s">
        <v>73</v>
      </c>
      <c r="V5021" s="2" t="s">
        <v>74</v>
      </c>
      <c r="W5021" s="4">
        <v>551358.36</v>
      </c>
      <c r="X5021" s="4">
        <v>866420.39</v>
      </c>
      <c r="Y5021" s="4">
        <v>1417778.75</v>
      </c>
      <c r="Z5021" s="2">
        <v>0</v>
      </c>
      <c r="AA5021" s="2" t="s">
        <v>56</v>
      </c>
      <c r="AB5021" s="2" t="s">
        <v>15729</v>
      </c>
      <c r="AC5021" s="2" t="s">
        <v>87</v>
      </c>
      <c r="AD5021" s="2" t="s">
        <v>76</v>
      </c>
      <c r="AE5021" s="5">
        <v>82.18</v>
      </c>
      <c r="AF5021" s="2">
        <v>0</v>
      </c>
      <c r="AG5021" s="2" t="s">
        <v>77</v>
      </c>
      <c r="AH5021" s="2">
        <v>8</v>
      </c>
      <c r="AI5021" s="6" t="str">
        <f t="shared" si="234"/>
        <v>25-34</v>
      </c>
      <c r="AJ5021" s="11">
        <f>YEAR(tbl_LoanData[[#This Row],[Application Date]])</f>
        <v>2025</v>
      </c>
      <c r="AK5021" s="11" t="str">
        <f>TEXT(tbl_LoanData[[#This Row],[Application Date]],"MMMM")</f>
        <v>May</v>
      </c>
      <c r="AL5021" s="12">
        <f>DATE(YEAR(tbl_LoanData[[#This Row],[Application Date]]),MONTH(tbl_LoanData[[#This Row],[Application Date]]),1)</f>
        <v>45778</v>
      </c>
      <c r="AM5021" s="14">
        <f ca="1">IF(AND(tbl_LoanData[[#This Row],[Application Date]]&gt;=EOMONTH(TODAY(),-1)+1,tbl_LoanData[[#This Row],[Application Date]]&lt;=TODAY()),tbl_LoanData[[#This Row],[Loan Amount]],0)</f>
        <v>0</v>
      </c>
      <c r="AN5021" s="14">
        <f>tbl_LoanData[[#This Row],[Amount Paid]]-(Q5021-X5021)</f>
        <v>253278.75</v>
      </c>
      <c r="AO5021" s="14">
        <f>IF(tbl_LoanData[[#This Row],[Application Status]]="Approved",1,0)</f>
        <v>1</v>
      </c>
      <c r="AP5021" s="22" t="str">
        <f t="shared" ca="1" si="235"/>
        <v/>
      </c>
      <c r="AQ5021" s="22" t="str">
        <f t="shared" ca="1" si="236"/>
        <v/>
      </c>
    </row>
    <row r="5022" spans="1:43" x14ac:dyDescent="0.3">
      <c r="A5022" s="2" t="s">
        <v>12539</v>
      </c>
      <c r="B5022" s="2" t="s">
        <v>12540</v>
      </c>
      <c r="C5022" s="2" t="s">
        <v>560</v>
      </c>
      <c r="D5022" s="2" t="s">
        <v>268</v>
      </c>
      <c r="E5022" s="2" t="s">
        <v>385</v>
      </c>
      <c r="F5022" s="2">
        <v>56</v>
      </c>
      <c r="G5022" s="2" t="s">
        <v>69</v>
      </c>
      <c r="H5022" s="2" t="s">
        <v>318</v>
      </c>
      <c r="I5022" s="2" t="s">
        <v>42</v>
      </c>
      <c r="J5022" s="3">
        <v>45804</v>
      </c>
      <c r="K5022" s="3">
        <v>45806</v>
      </c>
      <c r="L5022" s="2" t="s">
        <v>37</v>
      </c>
      <c r="M5022" s="2" t="s">
        <v>199</v>
      </c>
      <c r="N5022" s="2" t="s">
        <v>200</v>
      </c>
      <c r="O5022" s="4">
        <v>128000</v>
      </c>
      <c r="P5022" s="4">
        <v>37000</v>
      </c>
      <c r="Q5022" s="4">
        <v>91000</v>
      </c>
      <c r="R5022" s="2">
        <v>48</v>
      </c>
      <c r="S5022" s="5">
        <v>14.47</v>
      </c>
      <c r="T5022" s="4">
        <v>2993.14</v>
      </c>
      <c r="U5022" s="2" t="s">
        <v>73</v>
      </c>
      <c r="V5022" s="2" t="s">
        <v>74</v>
      </c>
      <c r="W5022" s="4">
        <v>41903.96</v>
      </c>
      <c r="X5022" s="4">
        <v>101766.84</v>
      </c>
      <c r="Y5022" s="4">
        <v>143670.79999999999</v>
      </c>
      <c r="Z5022" s="2">
        <v>0</v>
      </c>
      <c r="AA5022" s="2" t="s">
        <v>56</v>
      </c>
      <c r="AB5022" s="2" t="s">
        <v>15736</v>
      </c>
      <c r="AC5022" s="2" t="s">
        <v>213</v>
      </c>
      <c r="AD5022" s="2" t="s">
        <v>76</v>
      </c>
      <c r="AE5022" s="5">
        <v>71.09</v>
      </c>
      <c r="AF5022" s="2">
        <v>0</v>
      </c>
      <c r="AG5022" s="2" t="s">
        <v>77</v>
      </c>
      <c r="AH5022" s="2">
        <v>2</v>
      </c>
      <c r="AI5022" s="6" t="str">
        <f t="shared" si="234"/>
        <v>55-64</v>
      </c>
      <c r="AJ5022" s="11">
        <f>YEAR(tbl_LoanData[[#This Row],[Application Date]])</f>
        <v>2025</v>
      </c>
      <c r="AK5022" s="11" t="str">
        <f>TEXT(tbl_LoanData[[#This Row],[Application Date]],"MMMM")</f>
        <v>May</v>
      </c>
      <c r="AL5022" s="12">
        <f>DATE(YEAR(tbl_LoanData[[#This Row],[Application Date]]),MONTH(tbl_LoanData[[#This Row],[Application Date]]),1)</f>
        <v>45778</v>
      </c>
      <c r="AM5022" s="14">
        <f ca="1">IF(AND(tbl_LoanData[[#This Row],[Application Date]]&gt;=EOMONTH(TODAY(),-1)+1,tbl_LoanData[[#This Row],[Application Date]]&lt;=TODAY()),tbl_LoanData[[#This Row],[Loan Amount]],0)</f>
        <v>0</v>
      </c>
      <c r="AN5022" s="14">
        <f>tbl_LoanData[[#This Row],[Amount Paid]]-(Q5022-X5022)</f>
        <v>52670.799999999996</v>
      </c>
      <c r="AO5022" s="14">
        <f>IF(tbl_LoanData[[#This Row],[Application Status]]="Approved",1,0)</f>
        <v>1</v>
      </c>
      <c r="AP5022" s="22" t="str">
        <f t="shared" ca="1" si="235"/>
        <v/>
      </c>
      <c r="AQ5022" s="22" t="str">
        <f t="shared" ca="1" si="236"/>
        <v/>
      </c>
    </row>
    <row r="5023" spans="1:43" ht="14.4" customHeight="1" x14ac:dyDescent="0.3">
      <c r="A5023" s="2" t="s">
        <v>12587</v>
      </c>
      <c r="B5023" s="2" t="s">
        <v>12588</v>
      </c>
      <c r="C5023" s="2" t="s">
        <v>155</v>
      </c>
      <c r="D5023" s="2" t="s">
        <v>311</v>
      </c>
      <c r="E5023" s="2" t="s">
        <v>406</v>
      </c>
      <c r="F5023" s="2">
        <v>43</v>
      </c>
      <c r="G5023" s="2" t="s">
        <v>83</v>
      </c>
      <c r="H5023" s="2" t="s">
        <v>233</v>
      </c>
      <c r="I5023" s="2" t="s">
        <v>46</v>
      </c>
      <c r="J5023" s="3">
        <v>45801</v>
      </c>
      <c r="K5023" s="3">
        <v>45822</v>
      </c>
      <c r="L5023" s="2" t="s">
        <v>40</v>
      </c>
      <c r="M5023" s="2" t="s">
        <v>71</v>
      </c>
      <c r="N5023" s="2" t="s">
        <v>137</v>
      </c>
      <c r="O5023" s="4">
        <v>1264000</v>
      </c>
      <c r="P5023" s="4">
        <v>213700</v>
      </c>
      <c r="Q5023" s="4">
        <v>1050300</v>
      </c>
      <c r="R5023" s="2">
        <v>12</v>
      </c>
      <c r="S5023" s="5">
        <v>5.08</v>
      </c>
      <c r="T5023" s="4">
        <v>91971.27</v>
      </c>
      <c r="U5023" s="2" t="s">
        <v>73</v>
      </c>
      <c r="V5023" s="2" t="s">
        <v>33</v>
      </c>
      <c r="W5023" s="4">
        <v>1103655.24</v>
      </c>
      <c r="X5023" s="4">
        <v>0</v>
      </c>
      <c r="Y5023" s="4">
        <v>1103655.24</v>
      </c>
      <c r="Z5023" s="2">
        <v>0</v>
      </c>
      <c r="AA5023" s="2" t="s">
        <v>56</v>
      </c>
      <c r="AB5023" s="2" t="s">
        <v>15732</v>
      </c>
      <c r="AC5023" s="2" t="s">
        <v>360</v>
      </c>
      <c r="AD5023" s="2" t="s">
        <v>76</v>
      </c>
      <c r="AE5023" s="5">
        <v>83.09</v>
      </c>
      <c r="AF5023" s="2">
        <v>0</v>
      </c>
      <c r="AG5023" s="2" t="s">
        <v>77</v>
      </c>
      <c r="AH5023" s="2">
        <v>21</v>
      </c>
      <c r="AI5023" s="6" t="str">
        <f t="shared" si="234"/>
        <v>35-44</v>
      </c>
      <c r="AJ5023" s="11">
        <f>YEAR(tbl_LoanData[[#This Row],[Application Date]])</f>
        <v>2025</v>
      </c>
      <c r="AK5023" s="11" t="str">
        <f>TEXT(tbl_LoanData[[#This Row],[Application Date]],"MMMM")</f>
        <v>May</v>
      </c>
      <c r="AL5023" s="12">
        <f>DATE(YEAR(tbl_LoanData[[#This Row],[Application Date]]),MONTH(tbl_LoanData[[#This Row],[Application Date]]),1)</f>
        <v>45778</v>
      </c>
      <c r="AM5023" s="14">
        <f ca="1">IF(AND(tbl_LoanData[[#This Row],[Application Date]]&gt;=EOMONTH(TODAY(),-1)+1,tbl_LoanData[[#This Row],[Application Date]]&lt;=TODAY()),tbl_LoanData[[#This Row],[Loan Amount]],0)</f>
        <v>0</v>
      </c>
      <c r="AN5023" s="14">
        <f>tbl_LoanData[[#This Row],[Amount Paid]]-(Q5023-X5023)</f>
        <v>53355.239999999991</v>
      </c>
      <c r="AO5023" s="14">
        <f>IF(tbl_LoanData[[#This Row],[Application Status]]="Approved",1,0)</f>
        <v>1</v>
      </c>
      <c r="AP5023" s="22" t="str">
        <f t="shared" ca="1" si="235"/>
        <v/>
      </c>
      <c r="AQ5023" s="22" t="str">
        <f t="shared" ca="1" si="236"/>
        <v/>
      </c>
    </row>
    <row r="5024" spans="1:43" x14ac:dyDescent="0.3">
      <c r="A5024" s="2" t="s">
        <v>12607</v>
      </c>
      <c r="B5024" s="2" t="s">
        <v>12608</v>
      </c>
      <c r="C5024" s="2" t="s">
        <v>317</v>
      </c>
      <c r="D5024" s="2" t="s">
        <v>232</v>
      </c>
      <c r="E5024" s="2" t="s">
        <v>101</v>
      </c>
      <c r="F5024" s="2">
        <v>65</v>
      </c>
      <c r="G5024" s="2" t="s">
        <v>83</v>
      </c>
      <c r="H5024" s="2" t="s">
        <v>256</v>
      </c>
      <c r="I5024" s="2" t="s">
        <v>43</v>
      </c>
      <c r="J5024" s="3">
        <v>45808</v>
      </c>
      <c r="K5024" s="3">
        <v>45826</v>
      </c>
      <c r="L5024" s="2" t="s">
        <v>40</v>
      </c>
      <c r="M5024" s="2" t="s">
        <v>71</v>
      </c>
      <c r="N5024" s="2" t="s">
        <v>137</v>
      </c>
      <c r="O5024" s="4">
        <v>946000</v>
      </c>
      <c r="P5024" s="4">
        <v>243900</v>
      </c>
      <c r="Q5024" s="4">
        <v>702100</v>
      </c>
      <c r="R5024" s="2">
        <v>48</v>
      </c>
      <c r="S5024" s="5">
        <v>9.4700000000000006</v>
      </c>
      <c r="T5024" s="4">
        <v>20167.82</v>
      </c>
      <c r="U5024" s="2" t="s">
        <v>73</v>
      </c>
      <c r="V5024" s="2" t="s">
        <v>74</v>
      </c>
      <c r="W5024" s="4">
        <v>282349.48</v>
      </c>
      <c r="X5024" s="4">
        <v>685706</v>
      </c>
      <c r="Y5024" s="4">
        <v>968055.48</v>
      </c>
      <c r="Z5024" s="2">
        <v>0</v>
      </c>
      <c r="AA5024" s="2" t="s">
        <v>56</v>
      </c>
      <c r="AB5024" s="2" t="s">
        <v>15732</v>
      </c>
      <c r="AC5024" s="2" t="s">
        <v>138</v>
      </c>
      <c r="AD5024" s="2" t="s">
        <v>76</v>
      </c>
      <c r="AE5024" s="5">
        <v>74.22</v>
      </c>
      <c r="AF5024" s="2">
        <v>0</v>
      </c>
      <c r="AG5024" s="2" t="s">
        <v>77</v>
      </c>
      <c r="AH5024" s="2">
        <v>18</v>
      </c>
      <c r="AI5024" s="6" t="str">
        <f t="shared" si="234"/>
        <v>65+</v>
      </c>
      <c r="AJ5024" s="11">
        <f>YEAR(tbl_LoanData[[#This Row],[Application Date]])</f>
        <v>2025</v>
      </c>
      <c r="AK5024" s="11" t="str">
        <f>TEXT(tbl_LoanData[[#This Row],[Application Date]],"MMMM")</f>
        <v>May</v>
      </c>
      <c r="AL5024" s="12">
        <f>DATE(YEAR(tbl_LoanData[[#This Row],[Application Date]]),MONTH(tbl_LoanData[[#This Row],[Application Date]]),1)</f>
        <v>45778</v>
      </c>
      <c r="AM5024" s="14">
        <f ca="1">IF(AND(tbl_LoanData[[#This Row],[Application Date]]&gt;=EOMONTH(TODAY(),-1)+1,tbl_LoanData[[#This Row],[Application Date]]&lt;=TODAY()),tbl_LoanData[[#This Row],[Loan Amount]],0)</f>
        <v>0</v>
      </c>
      <c r="AN5024" s="14">
        <f>tbl_LoanData[[#This Row],[Amount Paid]]-(Q5024-X5024)</f>
        <v>265955.48</v>
      </c>
      <c r="AO5024" s="14">
        <f>IF(tbl_LoanData[[#This Row],[Application Status]]="Approved",1,0)</f>
        <v>1</v>
      </c>
      <c r="AP5024" s="22" t="str">
        <f t="shared" ca="1" si="235"/>
        <v/>
      </c>
      <c r="AQ5024" s="22" t="str">
        <f t="shared" ca="1" si="236"/>
        <v/>
      </c>
    </row>
    <row r="5025" spans="1:43" x14ac:dyDescent="0.3">
      <c r="A5025" s="2" t="s">
        <v>12623</v>
      </c>
      <c r="B5025" s="2" t="s">
        <v>12624</v>
      </c>
      <c r="C5025" s="2" t="s">
        <v>644</v>
      </c>
      <c r="D5025" s="2" t="s">
        <v>102</v>
      </c>
      <c r="E5025" s="2" t="s">
        <v>232</v>
      </c>
      <c r="F5025" s="2">
        <v>39</v>
      </c>
      <c r="G5025" s="2" t="s">
        <v>83</v>
      </c>
      <c r="H5025" s="2" t="s">
        <v>211</v>
      </c>
      <c r="I5025" s="2" t="s">
        <v>50</v>
      </c>
      <c r="J5025" s="3">
        <v>45784</v>
      </c>
      <c r="K5025" s="3">
        <v>45805</v>
      </c>
      <c r="L5025" s="2" t="s">
        <v>40</v>
      </c>
      <c r="M5025" s="2" t="s">
        <v>85</v>
      </c>
      <c r="N5025" s="2" t="s">
        <v>270</v>
      </c>
      <c r="O5025" s="4">
        <v>738000</v>
      </c>
      <c r="P5025" s="4">
        <v>122600</v>
      </c>
      <c r="Q5025" s="4">
        <v>615400</v>
      </c>
      <c r="R5025" s="2">
        <v>60</v>
      </c>
      <c r="S5025" s="5">
        <v>12.68</v>
      </c>
      <c r="T5025" s="4">
        <v>16759.39</v>
      </c>
      <c r="U5025" s="2" t="s">
        <v>73</v>
      </c>
      <c r="V5025" s="2" t="s">
        <v>74</v>
      </c>
      <c r="W5025" s="4">
        <v>234631.46</v>
      </c>
      <c r="X5025" s="4">
        <v>770932.14</v>
      </c>
      <c r="Y5025" s="4">
        <v>1005563.6</v>
      </c>
      <c r="Z5025" s="2">
        <v>0</v>
      </c>
      <c r="AA5025" s="2" t="s">
        <v>56</v>
      </c>
      <c r="AB5025" s="2" t="s">
        <v>15727</v>
      </c>
      <c r="AC5025" s="2" t="s">
        <v>87</v>
      </c>
      <c r="AD5025" s="2" t="s">
        <v>76</v>
      </c>
      <c r="AE5025" s="5">
        <v>83.39</v>
      </c>
      <c r="AF5025" s="2">
        <v>0</v>
      </c>
      <c r="AG5025" s="2" t="s">
        <v>77</v>
      </c>
      <c r="AH5025" s="2">
        <v>21</v>
      </c>
      <c r="AI5025" s="6" t="str">
        <f t="shared" si="234"/>
        <v>35-44</v>
      </c>
      <c r="AJ5025" s="11">
        <f>YEAR(tbl_LoanData[[#This Row],[Application Date]])</f>
        <v>2025</v>
      </c>
      <c r="AK5025" s="11" t="str">
        <f>TEXT(tbl_LoanData[[#This Row],[Application Date]],"MMMM")</f>
        <v>May</v>
      </c>
      <c r="AL5025" s="12">
        <f>DATE(YEAR(tbl_LoanData[[#This Row],[Application Date]]),MONTH(tbl_LoanData[[#This Row],[Application Date]]),1)</f>
        <v>45778</v>
      </c>
      <c r="AM5025" s="14">
        <f ca="1">IF(AND(tbl_LoanData[[#This Row],[Application Date]]&gt;=EOMONTH(TODAY(),-1)+1,tbl_LoanData[[#This Row],[Application Date]]&lt;=TODAY()),tbl_LoanData[[#This Row],[Loan Amount]],0)</f>
        <v>0</v>
      </c>
      <c r="AN5025" s="14">
        <f>tbl_LoanData[[#This Row],[Amount Paid]]-(Q5025-X5025)</f>
        <v>390163.6</v>
      </c>
      <c r="AO5025" s="14">
        <f>IF(tbl_LoanData[[#This Row],[Application Status]]="Approved",1,0)</f>
        <v>1</v>
      </c>
      <c r="AP5025" s="22" t="str">
        <f t="shared" ca="1" si="235"/>
        <v/>
      </c>
      <c r="AQ5025" s="22" t="str">
        <f t="shared" ca="1" si="236"/>
        <v/>
      </c>
    </row>
    <row r="5026" spans="1:43" ht="14.4" customHeight="1" x14ac:dyDescent="0.3">
      <c r="A5026" s="2" t="s">
        <v>12681</v>
      </c>
      <c r="B5026" s="2" t="s">
        <v>12682</v>
      </c>
      <c r="C5026" s="2" t="s">
        <v>432</v>
      </c>
      <c r="D5026" s="2" t="s">
        <v>311</v>
      </c>
      <c r="E5026" s="2" t="s">
        <v>209</v>
      </c>
      <c r="F5026" s="2">
        <v>31</v>
      </c>
      <c r="G5026" s="2" t="s">
        <v>69</v>
      </c>
      <c r="H5026" s="2" t="s">
        <v>119</v>
      </c>
      <c r="I5026" s="2" t="s">
        <v>43</v>
      </c>
      <c r="J5026" s="3">
        <v>45780</v>
      </c>
      <c r="K5026" s="3"/>
      <c r="L5026" s="2" t="s">
        <v>40</v>
      </c>
      <c r="M5026" s="2" t="s">
        <v>111</v>
      </c>
      <c r="N5026" s="2" t="s">
        <v>369</v>
      </c>
      <c r="O5026" s="4">
        <v>1157000</v>
      </c>
      <c r="P5026" s="4">
        <v>299200</v>
      </c>
      <c r="Q5026" s="4">
        <v>857800</v>
      </c>
      <c r="R5026" s="2">
        <v>36</v>
      </c>
      <c r="S5026" s="5">
        <v>12.33</v>
      </c>
      <c r="T5026" s="4">
        <v>32641.67</v>
      </c>
      <c r="U5026" s="2" t="s">
        <v>113</v>
      </c>
      <c r="V5026" s="2" t="s">
        <v>97</v>
      </c>
      <c r="W5026" s="4">
        <v>0</v>
      </c>
      <c r="X5026" s="4">
        <v>0</v>
      </c>
      <c r="Y5026" s="4">
        <v>1175100.22</v>
      </c>
      <c r="Z5026" s="2">
        <v>0</v>
      </c>
      <c r="AA5026" s="2" t="s">
        <v>97</v>
      </c>
      <c r="AB5026" s="2" t="s">
        <v>15734</v>
      </c>
      <c r="AC5026" s="2" t="s">
        <v>138</v>
      </c>
      <c r="AD5026" s="2" t="s">
        <v>76</v>
      </c>
      <c r="AE5026" s="5">
        <v>74.14</v>
      </c>
      <c r="AF5026" s="2">
        <v>0</v>
      </c>
      <c r="AG5026" s="2" t="s">
        <v>97</v>
      </c>
      <c r="AH5026" s="2"/>
      <c r="AI5026" s="6" t="str">
        <f t="shared" si="234"/>
        <v>25-34</v>
      </c>
      <c r="AJ5026" s="11">
        <f>YEAR(tbl_LoanData[[#This Row],[Application Date]])</f>
        <v>2025</v>
      </c>
      <c r="AK5026" s="11" t="str">
        <f>TEXT(tbl_LoanData[[#This Row],[Application Date]],"MMMM")</f>
        <v>May</v>
      </c>
      <c r="AL5026" s="12">
        <f>DATE(YEAR(tbl_LoanData[[#This Row],[Application Date]]),MONTH(tbl_LoanData[[#This Row],[Application Date]]),1)</f>
        <v>45778</v>
      </c>
      <c r="AM5026" s="14">
        <f ca="1">IF(AND(tbl_LoanData[[#This Row],[Application Date]]&gt;=EOMONTH(TODAY(),-1)+1,tbl_LoanData[[#This Row],[Application Date]]&lt;=TODAY()),tbl_LoanData[[#This Row],[Loan Amount]],0)</f>
        <v>0</v>
      </c>
      <c r="AN5026" s="14">
        <f>tbl_LoanData[[#This Row],[Amount Paid]]-(Q5026-X5026)</f>
        <v>-857800</v>
      </c>
      <c r="AO5026" s="14">
        <f>IF(tbl_LoanData[[#This Row],[Application Status]]="Approved",1,0)</f>
        <v>0</v>
      </c>
      <c r="AP5026" s="22" t="str">
        <f t="shared" ca="1" si="235"/>
        <v/>
      </c>
      <c r="AQ5026" s="22" t="str">
        <f t="shared" ca="1" si="236"/>
        <v/>
      </c>
    </row>
    <row r="5027" spans="1:43" ht="14.4" customHeight="1" x14ac:dyDescent="0.3">
      <c r="A5027" s="2" t="s">
        <v>12821</v>
      </c>
      <c r="B5027" s="2" t="s">
        <v>12822</v>
      </c>
      <c r="C5027" s="2" t="s">
        <v>1059</v>
      </c>
      <c r="D5027" s="2" t="s">
        <v>268</v>
      </c>
      <c r="E5027" s="2" t="s">
        <v>402</v>
      </c>
      <c r="F5027" s="2">
        <v>24</v>
      </c>
      <c r="G5027" s="2" t="s">
        <v>69</v>
      </c>
      <c r="H5027" s="2" t="s">
        <v>151</v>
      </c>
      <c r="I5027" s="2" t="s">
        <v>46</v>
      </c>
      <c r="J5027" s="3">
        <v>45795</v>
      </c>
      <c r="K5027" s="3">
        <v>45812</v>
      </c>
      <c r="L5027" s="2" t="s">
        <v>38</v>
      </c>
      <c r="M5027" s="2" t="s">
        <v>144</v>
      </c>
      <c r="N5027" s="2" t="s">
        <v>382</v>
      </c>
      <c r="O5027" s="4">
        <v>1155000</v>
      </c>
      <c r="P5027" s="4">
        <v>222200</v>
      </c>
      <c r="Q5027" s="4">
        <v>932800</v>
      </c>
      <c r="R5027" s="2">
        <v>48</v>
      </c>
      <c r="S5027" s="5">
        <v>11.76</v>
      </c>
      <c r="T5027" s="4">
        <v>28574.77</v>
      </c>
      <c r="U5027" s="2" t="s">
        <v>73</v>
      </c>
      <c r="V5027" s="2" t="s">
        <v>74</v>
      </c>
      <c r="W5027" s="4">
        <v>400046.78</v>
      </c>
      <c r="X5027" s="4">
        <v>971542.34</v>
      </c>
      <c r="Y5027" s="4">
        <v>1371589.12</v>
      </c>
      <c r="Z5027" s="2">
        <v>0</v>
      </c>
      <c r="AA5027" s="2" t="s">
        <v>56</v>
      </c>
      <c r="AB5027" s="2" t="s">
        <v>15729</v>
      </c>
      <c r="AC5027" s="2" t="s">
        <v>106</v>
      </c>
      <c r="AD5027" s="2" t="s">
        <v>76</v>
      </c>
      <c r="AE5027" s="5">
        <v>80.760000000000005</v>
      </c>
      <c r="AF5027" s="2">
        <v>0</v>
      </c>
      <c r="AG5027" s="2" t="s">
        <v>77</v>
      </c>
      <c r="AH5027" s="2">
        <v>17</v>
      </c>
      <c r="AI5027" s="6" t="str">
        <f t="shared" si="234"/>
        <v>18-24</v>
      </c>
      <c r="AJ5027" s="11">
        <f>YEAR(tbl_LoanData[[#This Row],[Application Date]])</f>
        <v>2025</v>
      </c>
      <c r="AK5027" s="11" t="str">
        <f>TEXT(tbl_LoanData[[#This Row],[Application Date]],"MMMM")</f>
        <v>May</v>
      </c>
      <c r="AL5027" s="12">
        <f>DATE(YEAR(tbl_LoanData[[#This Row],[Application Date]]),MONTH(tbl_LoanData[[#This Row],[Application Date]]),1)</f>
        <v>45778</v>
      </c>
      <c r="AM5027" s="14">
        <f ca="1">IF(AND(tbl_LoanData[[#This Row],[Application Date]]&gt;=EOMONTH(TODAY(),-1)+1,tbl_LoanData[[#This Row],[Application Date]]&lt;=TODAY()),tbl_LoanData[[#This Row],[Loan Amount]],0)</f>
        <v>0</v>
      </c>
      <c r="AN5027" s="14">
        <f>tbl_LoanData[[#This Row],[Amount Paid]]-(Q5027-X5027)</f>
        <v>438789.12</v>
      </c>
      <c r="AO5027" s="14">
        <f>IF(tbl_LoanData[[#This Row],[Application Status]]="Approved",1,0)</f>
        <v>1</v>
      </c>
      <c r="AP5027" s="22" t="str">
        <f t="shared" ca="1" si="235"/>
        <v/>
      </c>
      <c r="AQ5027" s="22" t="str">
        <f t="shared" ca="1" si="236"/>
        <v/>
      </c>
    </row>
    <row r="5028" spans="1:43" ht="14.4" customHeight="1" x14ac:dyDescent="0.3">
      <c r="A5028" s="2" t="s">
        <v>12999</v>
      </c>
      <c r="B5028" s="2" t="s">
        <v>13000</v>
      </c>
      <c r="C5028" s="2" t="s">
        <v>508</v>
      </c>
      <c r="D5028" s="2" t="s">
        <v>209</v>
      </c>
      <c r="E5028" s="2" t="s">
        <v>284</v>
      </c>
      <c r="F5028" s="2">
        <v>44</v>
      </c>
      <c r="G5028" s="2" t="s">
        <v>83</v>
      </c>
      <c r="H5028" s="2" t="s">
        <v>237</v>
      </c>
      <c r="I5028" s="2" t="s">
        <v>48</v>
      </c>
      <c r="J5028" s="3">
        <v>45781</v>
      </c>
      <c r="K5028" s="3">
        <v>45799</v>
      </c>
      <c r="L5028" s="2" t="s">
        <v>40</v>
      </c>
      <c r="M5028" s="2" t="s">
        <v>85</v>
      </c>
      <c r="N5028" s="2" t="s">
        <v>270</v>
      </c>
      <c r="O5028" s="4">
        <v>1106000</v>
      </c>
      <c r="P5028" s="4">
        <v>333700</v>
      </c>
      <c r="Q5028" s="4">
        <v>772300</v>
      </c>
      <c r="R5028" s="2">
        <v>24</v>
      </c>
      <c r="S5028" s="5">
        <v>7.6</v>
      </c>
      <c r="T5028" s="4">
        <v>37070.400000000001</v>
      </c>
      <c r="U5028" s="2" t="s">
        <v>73</v>
      </c>
      <c r="V5028" s="2" t="s">
        <v>74</v>
      </c>
      <c r="W5028" s="4">
        <v>556056</v>
      </c>
      <c r="X5028" s="4">
        <v>333633.59999999998</v>
      </c>
      <c r="Y5028" s="4">
        <v>889689.59999999998</v>
      </c>
      <c r="Z5028" s="2">
        <v>0</v>
      </c>
      <c r="AA5028" s="2" t="s">
        <v>56</v>
      </c>
      <c r="AB5028" s="2" t="s">
        <v>15728</v>
      </c>
      <c r="AC5028" s="2" t="s">
        <v>146</v>
      </c>
      <c r="AD5028" s="2" t="s">
        <v>76</v>
      </c>
      <c r="AE5028" s="5">
        <v>69.83</v>
      </c>
      <c r="AF5028" s="2">
        <v>0</v>
      </c>
      <c r="AG5028" s="2" t="s">
        <v>77</v>
      </c>
      <c r="AH5028" s="2">
        <v>18</v>
      </c>
      <c r="AI5028" s="6" t="str">
        <f t="shared" si="234"/>
        <v>35-44</v>
      </c>
      <c r="AJ5028" s="11">
        <f>YEAR(tbl_LoanData[[#This Row],[Application Date]])</f>
        <v>2025</v>
      </c>
      <c r="AK5028" s="11" t="str">
        <f>TEXT(tbl_LoanData[[#This Row],[Application Date]],"MMMM")</f>
        <v>May</v>
      </c>
      <c r="AL5028" s="12">
        <f>DATE(YEAR(tbl_LoanData[[#This Row],[Application Date]]),MONTH(tbl_LoanData[[#This Row],[Application Date]]),1)</f>
        <v>45778</v>
      </c>
      <c r="AM5028" s="14">
        <f ca="1">IF(AND(tbl_LoanData[[#This Row],[Application Date]]&gt;=EOMONTH(TODAY(),-1)+1,tbl_LoanData[[#This Row],[Application Date]]&lt;=TODAY()),tbl_LoanData[[#This Row],[Loan Amount]],0)</f>
        <v>0</v>
      </c>
      <c r="AN5028" s="14">
        <f>tbl_LoanData[[#This Row],[Amount Paid]]-(Q5028-X5028)</f>
        <v>117389.59999999998</v>
      </c>
      <c r="AO5028" s="14">
        <f>IF(tbl_LoanData[[#This Row],[Application Status]]="Approved",1,0)</f>
        <v>1</v>
      </c>
      <c r="AP5028" s="22" t="str">
        <f t="shared" ca="1" si="235"/>
        <v/>
      </c>
      <c r="AQ5028" s="22" t="str">
        <f t="shared" ca="1" si="236"/>
        <v/>
      </c>
    </row>
    <row r="5029" spans="1:43" ht="14.4" customHeight="1" x14ac:dyDescent="0.3">
      <c r="A5029" s="2" t="s">
        <v>13063</v>
      </c>
      <c r="B5029" s="2" t="s">
        <v>13064</v>
      </c>
      <c r="C5029" s="2" t="s">
        <v>181</v>
      </c>
      <c r="D5029" s="2" t="s">
        <v>118</v>
      </c>
      <c r="E5029" s="2" t="s">
        <v>394</v>
      </c>
      <c r="F5029" s="2">
        <v>32</v>
      </c>
      <c r="G5029" s="2" t="s">
        <v>83</v>
      </c>
      <c r="H5029" s="2" t="s">
        <v>217</v>
      </c>
      <c r="I5029" s="2" t="s">
        <v>46</v>
      </c>
      <c r="J5029" s="3">
        <v>45790</v>
      </c>
      <c r="K5029" s="3">
        <v>45799</v>
      </c>
      <c r="L5029" s="2" t="s">
        <v>39</v>
      </c>
      <c r="M5029" s="2" t="s">
        <v>167</v>
      </c>
      <c r="N5029" s="2" t="s">
        <v>168</v>
      </c>
      <c r="O5029" s="4">
        <v>1829000</v>
      </c>
      <c r="P5029" s="4">
        <v>487900</v>
      </c>
      <c r="Q5029" s="4">
        <v>1341100</v>
      </c>
      <c r="R5029" s="2">
        <v>36</v>
      </c>
      <c r="S5029" s="5">
        <v>6.68</v>
      </c>
      <c r="T5029" s="4">
        <v>44718.23</v>
      </c>
      <c r="U5029" s="2" t="s">
        <v>73</v>
      </c>
      <c r="V5029" s="2" t="s">
        <v>74</v>
      </c>
      <c r="W5029" s="4">
        <v>670773.44999999995</v>
      </c>
      <c r="X5029" s="4">
        <v>939082.99</v>
      </c>
      <c r="Y5029" s="4">
        <v>1609856.44</v>
      </c>
      <c r="Z5029" s="2">
        <v>0</v>
      </c>
      <c r="AA5029" s="2" t="s">
        <v>56</v>
      </c>
      <c r="AB5029" s="2" t="s">
        <v>15735</v>
      </c>
      <c r="AC5029" s="2" t="s">
        <v>129</v>
      </c>
      <c r="AD5029" s="2" t="s">
        <v>76</v>
      </c>
      <c r="AE5029" s="5">
        <v>73.319999999999993</v>
      </c>
      <c r="AF5029" s="2">
        <v>0</v>
      </c>
      <c r="AG5029" s="2" t="s">
        <v>77</v>
      </c>
      <c r="AH5029" s="2">
        <v>9</v>
      </c>
      <c r="AI5029" s="6" t="str">
        <f t="shared" si="234"/>
        <v>25-34</v>
      </c>
      <c r="AJ5029" s="11">
        <f>YEAR(tbl_LoanData[[#This Row],[Application Date]])</f>
        <v>2025</v>
      </c>
      <c r="AK5029" s="11" t="str">
        <f>TEXT(tbl_LoanData[[#This Row],[Application Date]],"MMMM")</f>
        <v>May</v>
      </c>
      <c r="AL5029" s="12">
        <f>DATE(YEAR(tbl_LoanData[[#This Row],[Application Date]]),MONTH(tbl_LoanData[[#This Row],[Application Date]]),1)</f>
        <v>45778</v>
      </c>
      <c r="AM5029" s="14">
        <f ca="1">IF(AND(tbl_LoanData[[#This Row],[Application Date]]&gt;=EOMONTH(TODAY(),-1)+1,tbl_LoanData[[#This Row],[Application Date]]&lt;=TODAY()),tbl_LoanData[[#This Row],[Loan Amount]],0)</f>
        <v>0</v>
      </c>
      <c r="AN5029" s="14">
        <f>tbl_LoanData[[#This Row],[Amount Paid]]-(Q5029-X5029)</f>
        <v>268756.43999999994</v>
      </c>
      <c r="AO5029" s="14">
        <f>IF(tbl_LoanData[[#This Row],[Application Status]]="Approved",1,0)</f>
        <v>1</v>
      </c>
      <c r="AP5029" s="22" t="str">
        <f t="shared" ca="1" si="235"/>
        <v/>
      </c>
      <c r="AQ5029" s="22" t="str">
        <f t="shared" ca="1" si="236"/>
        <v/>
      </c>
    </row>
    <row r="5030" spans="1:43" ht="14.4" customHeight="1" x14ac:dyDescent="0.3">
      <c r="A5030" s="2" t="s">
        <v>13087</v>
      </c>
      <c r="B5030" s="2" t="s">
        <v>13088</v>
      </c>
      <c r="C5030" s="2" t="s">
        <v>141</v>
      </c>
      <c r="D5030" s="2" t="s">
        <v>209</v>
      </c>
      <c r="E5030" s="2" t="s">
        <v>394</v>
      </c>
      <c r="F5030" s="2">
        <v>45</v>
      </c>
      <c r="G5030" s="2" t="s">
        <v>83</v>
      </c>
      <c r="H5030" s="2" t="s">
        <v>285</v>
      </c>
      <c r="I5030" s="2" t="s">
        <v>55</v>
      </c>
      <c r="J5030" s="3">
        <v>45797</v>
      </c>
      <c r="K5030" s="3">
        <v>45816</v>
      </c>
      <c r="L5030" s="2" t="s">
        <v>37</v>
      </c>
      <c r="M5030" s="2" t="s">
        <v>104</v>
      </c>
      <c r="N5030" s="2" t="s">
        <v>192</v>
      </c>
      <c r="O5030" s="4">
        <v>229000</v>
      </c>
      <c r="P5030" s="4">
        <v>24900</v>
      </c>
      <c r="Q5030" s="4">
        <v>204100</v>
      </c>
      <c r="R5030" s="2">
        <v>36</v>
      </c>
      <c r="S5030" s="5">
        <v>10.220000000000001</v>
      </c>
      <c r="T5030" s="4">
        <v>7407.7</v>
      </c>
      <c r="U5030" s="2" t="s">
        <v>73</v>
      </c>
      <c r="V5030" s="2" t="s">
        <v>74</v>
      </c>
      <c r="W5030" s="4">
        <v>74077</v>
      </c>
      <c r="X5030" s="4">
        <v>192600.06</v>
      </c>
      <c r="Y5030" s="4">
        <v>266677.06</v>
      </c>
      <c r="Z5030" s="2">
        <v>124</v>
      </c>
      <c r="AA5030" s="2" t="s">
        <v>60</v>
      </c>
      <c r="AB5030" s="2" t="s">
        <v>15735</v>
      </c>
      <c r="AC5030" s="2" t="s">
        <v>138</v>
      </c>
      <c r="AD5030" s="2" t="s">
        <v>76</v>
      </c>
      <c r="AE5030" s="5">
        <v>89.13</v>
      </c>
      <c r="AF5030" s="2">
        <v>4</v>
      </c>
      <c r="AG5030" s="2" t="s">
        <v>130</v>
      </c>
      <c r="AH5030" s="2">
        <v>19</v>
      </c>
      <c r="AI5030" s="6" t="str">
        <f t="shared" si="234"/>
        <v>45-54</v>
      </c>
      <c r="AJ5030" s="11">
        <f>YEAR(tbl_LoanData[[#This Row],[Application Date]])</f>
        <v>2025</v>
      </c>
      <c r="AK5030" s="11" t="str">
        <f>TEXT(tbl_LoanData[[#This Row],[Application Date]],"MMMM")</f>
        <v>May</v>
      </c>
      <c r="AL5030" s="12">
        <f>DATE(YEAR(tbl_LoanData[[#This Row],[Application Date]]),MONTH(tbl_LoanData[[#This Row],[Application Date]]),1)</f>
        <v>45778</v>
      </c>
      <c r="AM5030" s="14">
        <f ca="1">IF(AND(tbl_LoanData[[#This Row],[Application Date]]&gt;=EOMONTH(TODAY(),-1)+1,tbl_LoanData[[#This Row],[Application Date]]&lt;=TODAY()),tbl_LoanData[[#This Row],[Loan Amount]],0)</f>
        <v>0</v>
      </c>
      <c r="AN5030" s="14">
        <f>tbl_LoanData[[#This Row],[Amount Paid]]-(Q5030-X5030)</f>
        <v>62577.06</v>
      </c>
      <c r="AO5030" s="14">
        <f>IF(tbl_LoanData[[#This Row],[Application Status]]="Approved",1,0)</f>
        <v>1</v>
      </c>
      <c r="AP5030" s="22" t="str">
        <f t="shared" ca="1" si="235"/>
        <v/>
      </c>
      <c r="AQ5030" s="22" t="str">
        <f t="shared" ca="1" si="236"/>
        <v/>
      </c>
    </row>
    <row r="5031" spans="1:43" x14ac:dyDescent="0.3">
      <c r="A5031" s="2" t="s">
        <v>13125</v>
      </c>
      <c r="B5031" s="2" t="s">
        <v>13126</v>
      </c>
      <c r="C5031" s="2" t="s">
        <v>809</v>
      </c>
      <c r="D5031" s="2" t="s">
        <v>189</v>
      </c>
      <c r="E5031" s="2" t="s">
        <v>293</v>
      </c>
      <c r="F5031" s="2">
        <v>28</v>
      </c>
      <c r="G5031" s="2" t="s">
        <v>69</v>
      </c>
      <c r="H5031" s="2" t="s">
        <v>265</v>
      </c>
      <c r="I5031" s="2" t="s">
        <v>44</v>
      </c>
      <c r="J5031" s="3">
        <v>45794</v>
      </c>
      <c r="K5031" s="3">
        <v>45802</v>
      </c>
      <c r="L5031" s="2" t="s">
        <v>39</v>
      </c>
      <c r="M5031" s="2" t="s">
        <v>94</v>
      </c>
      <c r="N5031" s="2" t="s">
        <v>418</v>
      </c>
      <c r="O5031" s="4">
        <v>1261000</v>
      </c>
      <c r="P5031" s="4">
        <v>346600</v>
      </c>
      <c r="Q5031" s="4">
        <v>914400</v>
      </c>
      <c r="R5031" s="2">
        <v>48</v>
      </c>
      <c r="S5031" s="5">
        <v>5.4</v>
      </c>
      <c r="T5031" s="4">
        <v>23164.799999999999</v>
      </c>
      <c r="U5031" s="2" t="s">
        <v>73</v>
      </c>
      <c r="V5031" s="2" t="s">
        <v>74</v>
      </c>
      <c r="W5031" s="4">
        <v>277977.59999999998</v>
      </c>
      <c r="X5031" s="4">
        <v>833932.80000000005</v>
      </c>
      <c r="Y5031" s="4">
        <v>1111910.3999999999</v>
      </c>
      <c r="Z5031" s="2">
        <v>87</v>
      </c>
      <c r="AA5031" s="2" t="s">
        <v>59</v>
      </c>
      <c r="AB5031" s="2" t="s">
        <v>15735</v>
      </c>
      <c r="AC5031" s="2" t="s">
        <v>121</v>
      </c>
      <c r="AD5031" s="2" t="s">
        <v>76</v>
      </c>
      <c r="AE5031" s="5">
        <v>72.510000000000005</v>
      </c>
      <c r="AF5031" s="2">
        <v>3</v>
      </c>
      <c r="AG5031" s="2" t="s">
        <v>130</v>
      </c>
      <c r="AH5031" s="2">
        <v>8</v>
      </c>
      <c r="AI5031" s="6" t="str">
        <f t="shared" si="234"/>
        <v>25-34</v>
      </c>
      <c r="AJ5031" s="11">
        <f>YEAR(tbl_LoanData[[#This Row],[Application Date]])</f>
        <v>2025</v>
      </c>
      <c r="AK5031" s="11" t="str">
        <f>TEXT(tbl_LoanData[[#This Row],[Application Date]],"MMMM")</f>
        <v>May</v>
      </c>
      <c r="AL5031" s="12">
        <f>DATE(YEAR(tbl_LoanData[[#This Row],[Application Date]]),MONTH(tbl_LoanData[[#This Row],[Application Date]]),1)</f>
        <v>45778</v>
      </c>
      <c r="AM5031" s="14">
        <f ca="1">IF(AND(tbl_LoanData[[#This Row],[Application Date]]&gt;=EOMONTH(TODAY(),-1)+1,tbl_LoanData[[#This Row],[Application Date]]&lt;=TODAY()),tbl_LoanData[[#This Row],[Loan Amount]],0)</f>
        <v>0</v>
      </c>
      <c r="AN5031" s="14">
        <f>tbl_LoanData[[#This Row],[Amount Paid]]-(Q5031-X5031)</f>
        <v>197510.40000000002</v>
      </c>
      <c r="AO5031" s="14">
        <f>IF(tbl_LoanData[[#This Row],[Application Status]]="Approved",1,0)</f>
        <v>1</v>
      </c>
      <c r="AP5031" s="22" t="str">
        <f t="shared" ca="1" si="235"/>
        <v/>
      </c>
      <c r="AQ5031" s="22" t="str">
        <f t="shared" ca="1" si="236"/>
        <v/>
      </c>
    </row>
    <row r="5032" spans="1:43" ht="14.4" customHeight="1" x14ac:dyDescent="0.3">
      <c r="A5032" s="2" t="s">
        <v>13377</v>
      </c>
      <c r="B5032" s="2" t="s">
        <v>13378</v>
      </c>
      <c r="C5032" s="2" t="s">
        <v>435</v>
      </c>
      <c r="D5032" s="2" t="s">
        <v>254</v>
      </c>
      <c r="E5032" s="2" t="s">
        <v>406</v>
      </c>
      <c r="F5032" s="2">
        <v>43</v>
      </c>
      <c r="G5032" s="2" t="s">
        <v>83</v>
      </c>
      <c r="H5032" s="2" t="s">
        <v>70</v>
      </c>
      <c r="I5032" s="2" t="s">
        <v>50</v>
      </c>
      <c r="J5032" s="3">
        <v>45804</v>
      </c>
      <c r="K5032" s="3">
        <v>45815</v>
      </c>
      <c r="L5032" s="2" t="s">
        <v>36</v>
      </c>
      <c r="M5032" s="2" t="s">
        <v>71</v>
      </c>
      <c r="N5032" s="2" t="s">
        <v>162</v>
      </c>
      <c r="O5032" s="4">
        <v>2064000</v>
      </c>
      <c r="P5032" s="4">
        <v>456700</v>
      </c>
      <c r="Q5032" s="4">
        <v>1607300</v>
      </c>
      <c r="R5032" s="2">
        <v>18</v>
      </c>
      <c r="S5032" s="5">
        <v>10.37</v>
      </c>
      <c r="T5032" s="4">
        <v>103184.2</v>
      </c>
      <c r="U5032" s="2" t="s">
        <v>73</v>
      </c>
      <c r="V5032" s="2" t="s">
        <v>74</v>
      </c>
      <c r="W5032" s="4">
        <v>1444578.8</v>
      </c>
      <c r="X5032" s="4">
        <v>412736.72</v>
      </c>
      <c r="Y5032" s="4">
        <v>1857315.52</v>
      </c>
      <c r="Z5032" s="2">
        <v>0</v>
      </c>
      <c r="AA5032" s="2" t="s">
        <v>56</v>
      </c>
      <c r="AB5032" s="2" t="s">
        <v>15730</v>
      </c>
      <c r="AC5032" s="2" t="s">
        <v>106</v>
      </c>
      <c r="AD5032" s="2" t="s">
        <v>76</v>
      </c>
      <c r="AE5032" s="5">
        <v>77.87</v>
      </c>
      <c r="AF5032" s="2">
        <v>0</v>
      </c>
      <c r="AG5032" s="2" t="s">
        <v>77</v>
      </c>
      <c r="AH5032" s="2">
        <v>11</v>
      </c>
      <c r="AI5032" s="6" t="str">
        <f t="shared" si="234"/>
        <v>35-44</v>
      </c>
      <c r="AJ5032" s="11">
        <f>YEAR(tbl_LoanData[[#This Row],[Application Date]])</f>
        <v>2025</v>
      </c>
      <c r="AK5032" s="11" t="str">
        <f>TEXT(tbl_LoanData[[#This Row],[Application Date]],"MMMM")</f>
        <v>May</v>
      </c>
      <c r="AL5032" s="12">
        <f>DATE(YEAR(tbl_LoanData[[#This Row],[Application Date]]),MONTH(tbl_LoanData[[#This Row],[Application Date]]),1)</f>
        <v>45778</v>
      </c>
      <c r="AM5032" s="14">
        <f ca="1">IF(AND(tbl_LoanData[[#This Row],[Application Date]]&gt;=EOMONTH(TODAY(),-1)+1,tbl_LoanData[[#This Row],[Application Date]]&lt;=TODAY()),tbl_LoanData[[#This Row],[Loan Amount]],0)</f>
        <v>0</v>
      </c>
      <c r="AN5032" s="14">
        <f>tbl_LoanData[[#This Row],[Amount Paid]]-(Q5032-X5032)</f>
        <v>250015.52000000002</v>
      </c>
      <c r="AO5032" s="14">
        <f>IF(tbl_LoanData[[#This Row],[Application Status]]="Approved",1,0)</f>
        <v>1</v>
      </c>
      <c r="AP5032" s="22" t="str">
        <f t="shared" ca="1" si="235"/>
        <v/>
      </c>
      <c r="AQ5032" s="22" t="str">
        <f t="shared" ca="1" si="236"/>
        <v/>
      </c>
    </row>
    <row r="5033" spans="1:43" x14ac:dyDescent="0.3">
      <c r="A5033" s="2" t="s">
        <v>13609</v>
      </c>
      <c r="B5033" s="2" t="s">
        <v>13610</v>
      </c>
      <c r="C5033" s="2" t="s">
        <v>401</v>
      </c>
      <c r="D5033" s="2" t="s">
        <v>91</v>
      </c>
      <c r="E5033" s="2" t="s">
        <v>189</v>
      </c>
      <c r="F5033" s="2">
        <v>49</v>
      </c>
      <c r="G5033" s="2" t="s">
        <v>83</v>
      </c>
      <c r="H5033" s="2" t="s">
        <v>151</v>
      </c>
      <c r="I5033" s="2" t="s">
        <v>46</v>
      </c>
      <c r="J5033" s="3">
        <v>45804</v>
      </c>
      <c r="K5033" s="3">
        <v>45820</v>
      </c>
      <c r="L5033" s="2" t="s">
        <v>40</v>
      </c>
      <c r="M5033" s="2" t="s">
        <v>71</v>
      </c>
      <c r="N5033" s="2" t="s">
        <v>137</v>
      </c>
      <c r="O5033" s="4">
        <v>1592000</v>
      </c>
      <c r="P5033" s="4">
        <v>345000</v>
      </c>
      <c r="Q5033" s="4">
        <v>1247000</v>
      </c>
      <c r="R5033" s="2">
        <v>60</v>
      </c>
      <c r="S5033" s="5">
        <v>8.66</v>
      </c>
      <c r="T5033" s="4">
        <v>29782.52</v>
      </c>
      <c r="U5033" s="2" t="s">
        <v>73</v>
      </c>
      <c r="V5033" s="2" t="s">
        <v>74</v>
      </c>
      <c r="W5033" s="4">
        <v>387172.76</v>
      </c>
      <c r="X5033" s="4">
        <v>1399778.24</v>
      </c>
      <c r="Y5033" s="4">
        <v>1786951</v>
      </c>
      <c r="Z5033" s="2">
        <v>30</v>
      </c>
      <c r="AA5033" s="2" t="s">
        <v>57</v>
      </c>
      <c r="AB5033" s="2" t="s">
        <v>15731</v>
      </c>
      <c r="AC5033" s="2" t="s">
        <v>87</v>
      </c>
      <c r="AD5033" s="2" t="s">
        <v>76</v>
      </c>
      <c r="AE5033" s="5">
        <v>78.33</v>
      </c>
      <c r="AF5033" s="2">
        <v>1</v>
      </c>
      <c r="AG5033" s="2" t="s">
        <v>77</v>
      </c>
      <c r="AH5033" s="2">
        <v>16</v>
      </c>
      <c r="AI5033" s="6" t="str">
        <f t="shared" si="234"/>
        <v>45-54</v>
      </c>
      <c r="AJ5033" s="11">
        <f>YEAR(tbl_LoanData[[#This Row],[Application Date]])</f>
        <v>2025</v>
      </c>
      <c r="AK5033" s="11" t="str">
        <f>TEXT(tbl_LoanData[[#This Row],[Application Date]],"MMMM")</f>
        <v>May</v>
      </c>
      <c r="AL5033" s="12">
        <f>DATE(YEAR(tbl_LoanData[[#This Row],[Application Date]]),MONTH(tbl_LoanData[[#This Row],[Application Date]]),1)</f>
        <v>45778</v>
      </c>
      <c r="AM5033" s="14">
        <f ca="1">IF(AND(tbl_LoanData[[#This Row],[Application Date]]&gt;=EOMONTH(TODAY(),-1)+1,tbl_LoanData[[#This Row],[Application Date]]&lt;=TODAY()),tbl_LoanData[[#This Row],[Loan Amount]],0)</f>
        <v>0</v>
      </c>
      <c r="AN5033" s="14">
        <f>tbl_LoanData[[#This Row],[Amount Paid]]-(Q5033-X5033)</f>
        <v>539951</v>
      </c>
      <c r="AO5033" s="14">
        <f>IF(tbl_LoanData[[#This Row],[Application Status]]="Approved",1,0)</f>
        <v>1</v>
      </c>
      <c r="AP5033" s="22" t="str">
        <f t="shared" ca="1" si="235"/>
        <v/>
      </c>
      <c r="AQ5033" s="22" t="str">
        <f t="shared" ca="1" si="236"/>
        <v/>
      </c>
    </row>
    <row r="5034" spans="1:43" ht="14.4" customHeight="1" x14ac:dyDescent="0.3">
      <c r="A5034" s="2" t="s">
        <v>13623</v>
      </c>
      <c r="B5034" s="2" t="s">
        <v>13624</v>
      </c>
      <c r="C5034" s="2" t="s">
        <v>546</v>
      </c>
      <c r="D5034" s="2" t="s">
        <v>117</v>
      </c>
      <c r="E5034" s="2" t="s">
        <v>142</v>
      </c>
      <c r="F5034" s="2">
        <v>54</v>
      </c>
      <c r="G5034" s="2" t="s">
        <v>83</v>
      </c>
      <c r="H5034" s="2" t="s">
        <v>565</v>
      </c>
      <c r="I5034" s="2" t="s">
        <v>47</v>
      </c>
      <c r="J5034" s="3">
        <v>45799</v>
      </c>
      <c r="K5034" s="3">
        <v>45802</v>
      </c>
      <c r="L5034" s="2" t="s">
        <v>39</v>
      </c>
      <c r="M5034" s="2" t="s">
        <v>167</v>
      </c>
      <c r="N5034" s="2" t="s">
        <v>168</v>
      </c>
      <c r="O5034" s="4">
        <v>1155000</v>
      </c>
      <c r="P5034" s="4">
        <v>179300</v>
      </c>
      <c r="Q5034" s="4">
        <v>975700</v>
      </c>
      <c r="R5034" s="2">
        <v>36</v>
      </c>
      <c r="S5034" s="5">
        <v>6.85</v>
      </c>
      <c r="T5034" s="4">
        <v>32672.400000000001</v>
      </c>
      <c r="U5034" s="2" t="s">
        <v>73</v>
      </c>
      <c r="V5034" s="2" t="s">
        <v>74</v>
      </c>
      <c r="W5034" s="4">
        <v>424741.2</v>
      </c>
      <c r="X5034" s="4">
        <v>751465.15</v>
      </c>
      <c r="Y5034" s="4">
        <v>1176206.3500000001</v>
      </c>
      <c r="Z5034" s="2">
        <v>56</v>
      </c>
      <c r="AA5034" s="2" t="s">
        <v>58</v>
      </c>
      <c r="AB5034" s="2" t="s">
        <v>15727</v>
      </c>
      <c r="AC5034" s="2" t="s">
        <v>332</v>
      </c>
      <c r="AD5034" s="2" t="s">
        <v>76</v>
      </c>
      <c r="AE5034" s="5">
        <v>84.48</v>
      </c>
      <c r="AF5034" s="2">
        <v>2</v>
      </c>
      <c r="AG5034" s="2" t="s">
        <v>15718</v>
      </c>
      <c r="AH5034" s="2">
        <v>3</v>
      </c>
      <c r="AI5034" s="6" t="str">
        <f t="shared" si="234"/>
        <v>45-54</v>
      </c>
      <c r="AJ5034" s="11">
        <f>YEAR(tbl_LoanData[[#This Row],[Application Date]])</f>
        <v>2025</v>
      </c>
      <c r="AK5034" s="11" t="str">
        <f>TEXT(tbl_LoanData[[#This Row],[Application Date]],"MMMM")</f>
        <v>May</v>
      </c>
      <c r="AL5034" s="12">
        <f>DATE(YEAR(tbl_LoanData[[#This Row],[Application Date]]),MONTH(tbl_LoanData[[#This Row],[Application Date]]),1)</f>
        <v>45778</v>
      </c>
      <c r="AM5034" s="14">
        <f ca="1">IF(AND(tbl_LoanData[[#This Row],[Application Date]]&gt;=EOMONTH(TODAY(),-1)+1,tbl_LoanData[[#This Row],[Application Date]]&lt;=TODAY()),tbl_LoanData[[#This Row],[Loan Amount]],0)</f>
        <v>0</v>
      </c>
      <c r="AN5034" s="14">
        <f>tbl_LoanData[[#This Row],[Amount Paid]]-(Q5034-X5034)</f>
        <v>200506.35000000003</v>
      </c>
      <c r="AO5034" s="14">
        <f>IF(tbl_LoanData[[#This Row],[Application Status]]="Approved",1,0)</f>
        <v>1</v>
      </c>
      <c r="AP5034" s="22" t="str">
        <f t="shared" ca="1" si="235"/>
        <v/>
      </c>
      <c r="AQ5034" s="22" t="str">
        <f t="shared" ca="1" si="236"/>
        <v/>
      </c>
    </row>
    <row r="5035" spans="1:43" ht="14.4" customHeight="1" x14ac:dyDescent="0.3">
      <c r="A5035" s="2" t="s">
        <v>13625</v>
      </c>
      <c r="B5035" s="2" t="s">
        <v>13626</v>
      </c>
      <c r="C5035" s="2" t="s">
        <v>188</v>
      </c>
      <c r="D5035" s="2" t="s">
        <v>254</v>
      </c>
      <c r="E5035" s="2" t="s">
        <v>232</v>
      </c>
      <c r="F5035" s="2">
        <v>65</v>
      </c>
      <c r="G5035" s="2" t="s">
        <v>69</v>
      </c>
      <c r="H5035" s="2" t="s">
        <v>269</v>
      </c>
      <c r="I5035" s="2" t="s">
        <v>46</v>
      </c>
      <c r="J5035" s="3">
        <v>45806</v>
      </c>
      <c r="K5035" s="3">
        <v>45823</v>
      </c>
      <c r="L5035" s="2" t="s">
        <v>38</v>
      </c>
      <c r="M5035" s="2" t="s">
        <v>85</v>
      </c>
      <c r="N5035" s="2" t="s">
        <v>314</v>
      </c>
      <c r="O5035" s="4">
        <v>1132000</v>
      </c>
      <c r="P5035" s="4">
        <v>361800</v>
      </c>
      <c r="Q5035" s="4">
        <v>770200</v>
      </c>
      <c r="R5035" s="2">
        <v>24</v>
      </c>
      <c r="S5035" s="5">
        <v>5.25</v>
      </c>
      <c r="T5035" s="4">
        <v>35461.29</v>
      </c>
      <c r="U5035" s="2" t="s">
        <v>73</v>
      </c>
      <c r="V5035" s="2" t="s">
        <v>74</v>
      </c>
      <c r="W5035" s="4">
        <v>496458.06</v>
      </c>
      <c r="X5035" s="4">
        <v>354612.94</v>
      </c>
      <c r="Y5035" s="4">
        <v>851071</v>
      </c>
      <c r="Z5035" s="2">
        <v>0</v>
      </c>
      <c r="AA5035" s="2" t="s">
        <v>56</v>
      </c>
      <c r="AB5035" s="2" t="s">
        <v>15736</v>
      </c>
      <c r="AC5035" s="2" t="s">
        <v>106</v>
      </c>
      <c r="AD5035" s="2" t="s">
        <v>76</v>
      </c>
      <c r="AE5035" s="5">
        <v>68.040000000000006</v>
      </c>
      <c r="AF5035" s="2">
        <v>0</v>
      </c>
      <c r="AG5035" s="2" t="s">
        <v>77</v>
      </c>
      <c r="AH5035" s="2">
        <v>17</v>
      </c>
      <c r="AI5035" s="6" t="str">
        <f t="shared" si="234"/>
        <v>65+</v>
      </c>
      <c r="AJ5035" s="11">
        <f>YEAR(tbl_LoanData[[#This Row],[Application Date]])</f>
        <v>2025</v>
      </c>
      <c r="AK5035" s="11" t="str">
        <f>TEXT(tbl_LoanData[[#This Row],[Application Date]],"MMMM")</f>
        <v>May</v>
      </c>
      <c r="AL5035" s="12">
        <f>DATE(YEAR(tbl_LoanData[[#This Row],[Application Date]]),MONTH(tbl_LoanData[[#This Row],[Application Date]]),1)</f>
        <v>45778</v>
      </c>
      <c r="AM5035" s="14">
        <f ca="1">IF(AND(tbl_LoanData[[#This Row],[Application Date]]&gt;=EOMONTH(TODAY(),-1)+1,tbl_LoanData[[#This Row],[Application Date]]&lt;=TODAY()),tbl_LoanData[[#This Row],[Loan Amount]],0)</f>
        <v>0</v>
      </c>
      <c r="AN5035" s="14">
        <f>tbl_LoanData[[#This Row],[Amount Paid]]-(Q5035-X5035)</f>
        <v>80871</v>
      </c>
      <c r="AO5035" s="14">
        <f>IF(tbl_LoanData[[#This Row],[Application Status]]="Approved",1,0)</f>
        <v>1</v>
      </c>
      <c r="AP5035" s="22" t="str">
        <f t="shared" ca="1" si="235"/>
        <v/>
      </c>
      <c r="AQ5035" s="22" t="str">
        <f t="shared" ca="1" si="236"/>
        <v/>
      </c>
    </row>
    <row r="5036" spans="1:43" ht="14.4" customHeight="1" x14ac:dyDescent="0.3">
      <c r="A5036" s="2" t="s">
        <v>13647</v>
      </c>
      <c r="B5036" s="2" t="s">
        <v>13648</v>
      </c>
      <c r="C5036" s="2" t="s">
        <v>546</v>
      </c>
      <c r="D5036" s="2" t="s">
        <v>204</v>
      </c>
      <c r="E5036" s="2" t="s">
        <v>82</v>
      </c>
      <c r="F5036" s="2">
        <v>57</v>
      </c>
      <c r="G5036" s="2" t="s">
        <v>83</v>
      </c>
      <c r="H5036" s="2" t="s">
        <v>244</v>
      </c>
      <c r="I5036" s="2" t="s">
        <v>48</v>
      </c>
      <c r="J5036" s="3">
        <v>45799</v>
      </c>
      <c r="K5036" s="3"/>
      <c r="L5036" s="2" t="s">
        <v>41</v>
      </c>
      <c r="M5036" s="2" t="s">
        <v>184</v>
      </c>
      <c r="N5036" s="2" t="s">
        <v>426</v>
      </c>
      <c r="O5036" s="4">
        <v>2252000</v>
      </c>
      <c r="P5036" s="4">
        <v>603200</v>
      </c>
      <c r="Q5036" s="4">
        <v>1648800</v>
      </c>
      <c r="R5036" s="2">
        <v>48</v>
      </c>
      <c r="S5036" s="5">
        <v>13.86</v>
      </c>
      <c r="T5036" s="4">
        <v>53393.64</v>
      </c>
      <c r="U5036" s="2" t="s">
        <v>113</v>
      </c>
      <c r="V5036" s="2" t="s">
        <v>97</v>
      </c>
      <c r="W5036" s="4">
        <v>0</v>
      </c>
      <c r="X5036" s="4">
        <v>0</v>
      </c>
      <c r="Y5036" s="4">
        <v>2562894.7200000002</v>
      </c>
      <c r="Z5036" s="2">
        <v>0</v>
      </c>
      <c r="AA5036" s="2" t="s">
        <v>97</v>
      </c>
      <c r="AB5036" s="2" t="s">
        <v>15735</v>
      </c>
      <c r="AC5036" s="2" t="s">
        <v>129</v>
      </c>
      <c r="AD5036" s="2" t="s">
        <v>76</v>
      </c>
      <c r="AE5036" s="5">
        <v>73.209999999999994</v>
      </c>
      <c r="AF5036" s="2">
        <v>0</v>
      </c>
      <c r="AG5036" s="2" t="s">
        <v>97</v>
      </c>
      <c r="AH5036" s="2"/>
      <c r="AI5036" s="6" t="str">
        <f t="shared" si="234"/>
        <v>55-64</v>
      </c>
      <c r="AJ5036" s="11">
        <f>YEAR(tbl_LoanData[[#This Row],[Application Date]])</f>
        <v>2025</v>
      </c>
      <c r="AK5036" s="11" t="str">
        <f>TEXT(tbl_LoanData[[#This Row],[Application Date]],"MMMM")</f>
        <v>May</v>
      </c>
      <c r="AL5036" s="12">
        <f>DATE(YEAR(tbl_LoanData[[#This Row],[Application Date]]),MONTH(tbl_LoanData[[#This Row],[Application Date]]),1)</f>
        <v>45778</v>
      </c>
      <c r="AM5036" s="14">
        <f ca="1">IF(AND(tbl_LoanData[[#This Row],[Application Date]]&gt;=EOMONTH(TODAY(),-1)+1,tbl_LoanData[[#This Row],[Application Date]]&lt;=TODAY()),tbl_LoanData[[#This Row],[Loan Amount]],0)</f>
        <v>0</v>
      </c>
      <c r="AN5036" s="14">
        <f>tbl_LoanData[[#This Row],[Amount Paid]]-(Q5036-X5036)</f>
        <v>-1648800</v>
      </c>
      <c r="AO5036" s="14">
        <f>IF(tbl_LoanData[[#This Row],[Application Status]]="Approved",1,0)</f>
        <v>0</v>
      </c>
      <c r="AP5036" s="22" t="str">
        <f t="shared" ca="1" si="235"/>
        <v/>
      </c>
      <c r="AQ5036" s="22" t="str">
        <f t="shared" ca="1" si="236"/>
        <v/>
      </c>
    </row>
    <row r="5037" spans="1:43" ht="14.4" customHeight="1" x14ac:dyDescent="0.3">
      <c r="A5037" s="2" t="s">
        <v>13769</v>
      </c>
      <c r="B5037" s="2" t="s">
        <v>13770</v>
      </c>
      <c r="C5037" s="2" t="s">
        <v>149</v>
      </c>
      <c r="D5037" s="2" t="s">
        <v>101</v>
      </c>
      <c r="E5037" s="2" t="s">
        <v>311</v>
      </c>
      <c r="F5037" s="2">
        <v>40</v>
      </c>
      <c r="G5037" s="2" t="s">
        <v>83</v>
      </c>
      <c r="H5037" s="2" t="s">
        <v>172</v>
      </c>
      <c r="I5037" s="2" t="s">
        <v>45</v>
      </c>
      <c r="J5037" s="3">
        <v>45803</v>
      </c>
      <c r="K5037" s="3">
        <v>45821</v>
      </c>
      <c r="L5037" s="2" t="s">
        <v>37</v>
      </c>
      <c r="M5037" s="2" t="s">
        <v>94</v>
      </c>
      <c r="N5037" s="2" t="s">
        <v>488</v>
      </c>
      <c r="O5037" s="4">
        <v>158000</v>
      </c>
      <c r="P5037" s="4">
        <v>25700</v>
      </c>
      <c r="Q5037" s="4">
        <v>132300</v>
      </c>
      <c r="R5037" s="2">
        <v>18</v>
      </c>
      <c r="S5037" s="5">
        <v>13.69</v>
      </c>
      <c r="T5037" s="4">
        <v>8859.32</v>
      </c>
      <c r="U5037" s="2" t="s">
        <v>73</v>
      </c>
      <c r="V5037" s="2" t="s">
        <v>74</v>
      </c>
      <c r="W5037" s="4">
        <v>88593.2</v>
      </c>
      <c r="X5037" s="4">
        <v>70874.600000000006</v>
      </c>
      <c r="Y5037" s="4">
        <v>159467.79999999999</v>
      </c>
      <c r="Z5037" s="2">
        <v>128</v>
      </c>
      <c r="AA5037" s="2" t="s">
        <v>60</v>
      </c>
      <c r="AB5037" s="2" t="s">
        <v>15732</v>
      </c>
      <c r="AC5037" s="2" t="s">
        <v>129</v>
      </c>
      <c r="AD5037" s="2" t="s">
        <v>76</v>
      </c>
      <c r="AE5037" s="5">
        <v>83.73</v>
      </c>
      <c r="AF5037" s="2">
        <v>4</v>
      </c>
      <c r="AG5037" s="2" t="s">
        <v>130</v>
      </c>
      <c r="AH5037" s="2">
        <v>18</v>
      </c>
      <c r="AI5037" s="6" t="str">
        <f t="shared" si="234"/>
        <v>35-44</v>
      </c>
      <c r="AJ5037" s="11">
        <f>YEAR(tbl_LoanData[[#This Row],[Application Date]])</f>
        <v>2025</v>
      </c>
      <c r="AK5037" s="11" t="str">
        <f>TEXT(tbl_LoanData[[#This Row],[Application Date]],"MMMM")</f>
        <v>May</v>
      </c>
      <c r="AL5037" s="12">
        <f>DATE(YEAR(tbl_LoanData[[#This Row],[Application Date]]),MONTH(tbl_LoanData[[#This Row],[Application Date]]),1)</f>
        <v>45778</v>
      </c>
      <c r="AM5037" s="14">
        <f ca="1">IF(AND(tbl_LoanData[[#This Row],[Application Date]]&gt;=EOMONTH(TODAY(),-1)+1,tbl_LoanData[[#This Row],[Application Date]]&lt;=TODAY()),tbl_LoanData[[#This Row],[Loan Amount]],0)</f>
        <v>0</v>
      </c>
      <c r="AN5037" s="14">
        <f>tbl_LoanData[[#This Row],[Amount Paid]]-(Q5037-X5037)</f>
        <v>27167.800000000003</v>
      </c>
      <c r="AO5037" s="14">
        <f>IF(tbl_LoanData[[#This Row],[Application Status]]="Approved",1,0)</f>
        <v>1</v>
      </c>
      <c r="AP5037" s="22" t="str">
        <f t="shared" ca="1" si="235"/>
        <v/>
      </c>
      <c r="AQ5037" s="22" t="str">
        <f t="shared" ca="1" si="236"/>
        <v/>
      </c>
    </row>
    <row r="5038" spans="1:43" ht="14.4" customHeight="1" x14ac:dyDescent="0.3">
      <c r="A5038" s="2" t="s">
        <v>14107</v>
      </c>
      <c r="B5038" s="2" t="s">
        <v>14108</v>
      </c>
      <c r="C5038" s="2" t="s">
        <v>560</v>
      </c>
      <c r="D5038" s="2" t="s">
        <v>101</v>
      </c>
      <c r="E5038" s="2" t="s">
        <v>394</v>
      </c>
      <c r="F5038" s="2">
        <v>21</v>
      </c>
      <c r="G5038" s="2" t="s">
        <v>69</v>
      </c>
      <c r="H5038" s="2" t="s">
        <v>126</v>
      </c>
      <c r="I5038" s="2" t="s">
        <v>44</v>
      </c>
      <c r="J5038" s="3">
        <v>45797</v>
      </c>
      <c r="K5038" s="3">
        <v>45799</v>
      </c>
      <c r="L5038" s="2" t="s">
        <v>39</v>
      </c>
      <c r="M5038" s="2" t="s">
        <v>167</v>
      </c>
      <c r="N5038" s="2" t="s">
        <v>491</v>
      </c>
      <c r="O5038" s="4">
        <v>2256000</v>
      </c>
      <c r="P5038" s="4">
        <v>605000</v>
      </c>
      <c r="Q5038" s="4">
        <v>1651000</v>
      </c>
      <c r="R5038" s="2">
        <v>24</v>
      </c>
      <c r="S5038" s="5">
        <v>7.05</v>
      </c>
      <c r="T5038" s="4">
        <v>78491.289999999994</v>
      </c>
      <c r="U5038" s="2" t="s">
        <v>73</v>
      </c>
      <c r="V5038" s="2" t="s">
        <v>74</v>
      </c>
      <c r="W5038" s="4">
        <v>1020386.77</v>
      </c>
      <c r="X5038" s="4">
        <v>863404.23</v>
      </c>
      <c r="Y5038" s="4">
        <v>1883791</v>
      </c>
      <c r="Z5038" s="2">
        <v>58</v>
      </c>
      <c r="AA5038" s="2" t="s">
        <v>58</v>
      </c>
      <c r="AB5038" s="2" t="s">
        <v>15731</v>
      </c>
      <c r="AC5038" s="2" t="s">
        <v>146</v>
      </c>
      <c r="AD5038" s="2" t="s">
        <v>76</v>
      </c>
      <c r="AE5038" s="5">
        <v>73.180000000000007</v>
      </c>
      <c r="AF5038" s="2">
        <v>2</v>
      </c>
      <c r="AG5038" s="2" t="s">
        <v>15718</v>
      </c>
      <c r="AH5038" s="2">
        <v>2</v>
      </c>
      <c r="AI5038" s="6" t="str">
        <f t="shared" si="234"/>
        <v>18-24</v>
      </c>
      <c r="AJ5038" s="11">
        <f>YEAR(tbl_LoanData[[#This Row],[Application Date]])</f>
        <v>2025</v>
      </c>
      <c r="AK5038" s="11" t="str">
        <f>TEXT(tbl_LoanData[[#This Row],[Application Date]],"MMMM")</f>
        <v>May</v>
      </c>
      <c r="AL5038" s="12">
        <f>DATE(YEAR(tbl_LoanData[[#This Row],[Application Date]]),MONTH(tbl_LoanData[[#This Row],[Application Date]]),1)</f>
        <v>45778</v>
      </c>
      <c r="AM5038" s="14">
        <f ca="1">IF(AND(tbl_LoanData[[#This Row],[Application Date]]&gt;=EOMONTH(TODAY(),-1)+1,tbl_LoanData[[#This Row],[Application Date]]&lt;=TODAY()),tbl_LoanData[[#This Row],[Loan Amount]],0)</f>
        <v>0</v>
      </c>
      <c r="AN5038" s="14">
        <f>tbl_LoanData[[#This Row],[Amount Paid]]-(Q5038-X5038)</f>
        <v>232791</v>
      </c>
      <c r="AO5038" s="14">
        <f>IF(tbl_LoanData[[#This Row],[Application Status]]="Approved",1,0)</f>
        <v>1</v>
      </c>
      <c r="AP5038" s="22" t="str">
        <f t="shared" ca="1" si="235"/>
        <v/>
      </c>
      <c r="AQ5038" s="22" t="str">
        <f t="shared" ca="1" si="236"/>
        <v/>
      </c>
    </row>
    <row r="5039" spans="1:43" ht="14.4" customHeight="1" x14ac:dyDescent="0.3">
      <c r="A5039" s="2" t="s">
        <v>14147</v>
      </c>
      <c r="B5039" s="2" t="s">
        <v>14148</v>
      </c>
      <c r="C5039" s="2" t="s">
        <v>317</v>
      </c>
      <c r="D5039" s="2" t="s">
        <v>134</v>
      </c>
      <c r="E5039" s="2" t="s">
        <v>165</v>
      </c>
      <c r="F5039" s="2">
        <v>26</v>
      </c>
      <c r="G5039" s="2" t="s">
        <v>83</v>
      </c>
      <c r="H5039" s="2" t="s">
        <v>166</v>
      </c>
      <c r="I5039" s="2" t="s">
        <v>46</v>
      </c>
      <c r="J5039" s="3">
        <v>45803</v>
      </c>
      <c r="K5039" s="3">
        <v>45824</v>
      </c>
      <c r="L5039" s="2" t="s">
        <v>40</v>
      </c>
      <c r="M5039" s="2" t="s">
        <v>85</v>
      </c>
      <c r="N5039" s="2" t="s">
        <v>274</v>
      </c>
      <c r="O5039" s="4">
        <v>872000</v>
      </c>
      <c r="P5039" s="4">
        <v>197500</v>
      </c>
      <c r="Q5039" s="4">
        <v>674500</v>
      </c>
      <c r="R5039" s="2">
        <v>24</v>
      </c>
      <c r="S5039" s="5">
        <v>7.68</v>
      </c>
      <c r="T5039" s="4">
        <v>32420.97</v>
      </c>
      <c r="U5039" s="2" t="s">
        <v>73</v>
      </c>
      <c r="V5039" s="2" t="s">
        <v>74</v>
      </c>
      <c r="W5039" s="4">
        <v>453893.58</v>
      </c>
      <c r="X5039" s="4">
        <v>324209.62</v>
      </c>
      <c r="Y5039" s="4">
        <v>778103.2</v>
      </c>
      <c r="Z5039" s="2">
        <v>0</v>
      </c>
      <c r="AA5039" s="2" t="s">
        <v>56</v>
      </c>
      <c r="AB5039" s="2" t="s">
        <v>15732</v>
      </c>
      <c r="AC5039" s="2" t="s">
        <v>360</v>
      </c>
      <c r="AD5039" s="2" t="s">
        <v>76</v>
      </c>
      <c r="AE5039" s="5">
        <v>77.349999999999994</v>
      </c>
      <c r="AF5039" s="2">
        <v>0</v>
      </c>
      <c r="AG5039" s="2" t="s">
        <v>77</v>
      </c>
      <c r="AH5039" s="2">
        <v>21</v>
      </c>
      <c r="AI5039" s="6" t="str">
        <f t="shared" si="234"/>
        <v>25-34</v>
      </c>
      <c r="AJ5039" s="11">
        <f>YEAR(tbl_LoanData[[#This Row],[Application Date]])</f>
        <v>2025</v>
      </c>
      <c r="AK5039" s="11" t="str">
        <f>TEXT(tbl_LoanData[[#This Row],[Application Date]],"MMMM")</f>
        <v>May</v>
      </c>
      <c r="AL5039" s="12">
        <f>DATE(YEAR(tbl_LoanData[[#This Row],[Application Date]]),MONTH(tbl_LoanData[[#This Row],[Application Date]]),1)</f>
        <v>45778</v>
      </c>
      <c r="AM5039" s="14">
        <f ca="1">IF(AND(tbl_LoanData[[#This Row],[Application Date]]&gt;=EOMONTH(TODAY(),-1)+1,tbl_LoanData[[#This Row],[Application Date]]&lt;=TODAY()),tbl_LoanData[[#This Row],[Loan Amount]],0)</f>
        <v>0</v>
      </c>
      <c r="AN5039" s="14">
        <f>tbl_LoanData[[#This Row],[Amount Paid]]-(Q5039-X5039)</f>
        <v>103603.20000000001</v>
      </c>
      <c r="AO5039" s="14">
        <f>IF(tbl_LoanData[[#This Row],[Application Status]]="Approved",1,0)</f>
        <v>1</v>
      </c>
      <c r="AP5039" s="22" t="str">
        <f t="shared" ca="1" si="235"/>
        <v/>
      </c>
      <c r="AQ5039" s="22" t="str">
        <f t="shared" ca="1" si="236"/>
        <v/>
      </c>
    </row>
    <row r="5040" spans="1:43" ht="14.4" customHeight="1" x14ac:dyDescent="0.3">
      <c r="A5040" s="2" t="s">
        <v>14169</v>
      </c>
      <c r="B5040" s="2" t="s">
        <v>14170</v>
      </c>
      <c r="C5040" s="2" t="s">
        <v>515</v>
      </c>
      <c r="D5040" s="2" t="s">
        <v>311</v>
      </c>
      <c r="E5040" s="2" t="s">
        <v>204</v>
      </c>
      <c r="F5040" s="2">
        <v>60</v>
      </c>
      <c r="G5040" s="2" t="s">
        <v>69</v>
      </c>
      <c r="H5040" s="2" t="s">
        <v>84</v>
      </c>
      <c r="I5040" s="2" t="s">
        <v>45</v>
      </c>
      <c r="J5040" s="3">
        <v>45779</v>
      </c>
      <c r="K5040" s="3">
        <v>45794</v>
      </c>
      <c r="L5040" s="2" t="s">
        <v>37</v>
      </c>
      <c r="M5040" s="2" t="s">
        <v>199</v>
      </c>
      <c r="N5040" s="2" t="s">
        <v>319</v>
      </c>
      <c r="O5040" s="4">
        <v>198000</v>
      </c>
      <c r="P5040" s="4">
        <v>35300</v>
      </c>
      <c r="Q5040" s="4">
        <v>162700</v>
      </c>
      <c r="R5040" s="2">
        <v>48</v>
      </c>
      <c r="S5040" s="5">
        <v>9.15</v>
      </c>
      <c r="T5040" s="4">
        <v>4630.17</v>
      </c>
      <c r="U5040" s="2" t="s">
        <v>73</v>
      </c>
      <c r="V5040" s="2" t="s">
        <v>74</v>
      </c>
      <c r="W5040" s="4">
        <v>64822.38</v>
      </c>
      <c r="X5040" s="4">
        <v>157425.82</v>
      </c>
      <c r="Y5040" s="4">
        <v>222248.2</v>
      </c>
      <c r="Z5040" s="2">
        <v>32</v>
      </c>
      <c r="AA5040" s="2" t="s">
        <v>58</v>
      </c>
      <c r="AB5040" s="2" t="s">
        <v>15733</v>
      </c>
      <c r="AC5040" s="2" t="s">
        <v>129</v>
      </c>
      <c r="AD5040" s="2" t="s">
        <v>76</v>
      </c>
      <c r="AE5040" s="5">
        <v>82.17</v>
      </c>
      <c r="AF5040" s="2">
        <v>1</v>
      </c>
      <c r="AG5040" s="2" t="s">
        <v>15718</v>
      </c>
      <c r="AH5040" s="2">
        <v>15</v>
      </c>
      <c r="AI5040" s="6" t="str">
        <f t="shared" si="234"/>
        <v>55-64</v>
      </c>
      <c r="AJ5040" s="11">
        <f>YEAR(tbl_LoanData[[#This Row],[Application Date]])</f>
        <v>2025</v>
      </c>
      <c r="AK5040" s="11" t="str">
        <f>TEXT(tbl_LoanData[[#This Row],[Application Date]],"MMMM")</f>
        <v>May</v>
      </c>
      <c r="AL5040" s="12">
        <f>DATE(YEAR(tbl_LoanData[[#This Row],[Application Date]]),MONTH(tbl_LoanData[[#This Row],[Application Date]]),1)</f>
        <v>45778</v>
      </c>
      <c r="AM5040" s="14">
        <f ca="1">IF(AND(tbl_LoanData[[#This Row],[Application Date]]&gt;=EOMONTH(TODAY(),-1)+1,tbl_LoanData[[#This Row],[Application Date]]&lt;=TODAY()),tbl_LoanData[[#This Row],[Loan Amount]],0)</f>
        <v>0</v>
      </c>
      <c r="AN5040" s="14">
        <f>tbl_LoanData[[#This Row],[Amount Paid]]-(Q5040-X5040)</f>
        <v>59548.200000000004</v>
      </c>
      <c r="AO5040" s="14">
        <f>IF(tbl_LoanData[[#This Row],[Application Status]]="Approved",1,0)</f>
        <v>1</v>
      </c>
      <c r="AP5040" s="22" t="str">
        <f t="shared" ca="1" si="235"/>
        <v/>
      </c>
      <c r="AQ5040" s="22" t="str">
        <f t="shared" ca="1" si="236"/>
        <v/>
      </c>
    </row>
    <row r="5041" spans="1:43" ht="14.4" customHeight="1" x14ac:dyDescent="0.3">
      <c r="A5041" s="2" t="s">
        <v>14255</v>
      </c>
      <c r="B5041" s="2" t="s">
        <v>14256</v>
      </c>
      <c r="C5041" s="2" t="s">
        <v>464</v>
      </c>
      <c r="D5041" s="2" t="s">
        <v>117</v>
      </c>
      <c r="E5041" s="2" t="s">
        <v>311</v>
      </c>
      <c r="F5041" s="2">
        <v>39</v>
      </c>
      <c r="G5041" s="2" t="s">
        <v>83</v>
      </c>
      <c r="H5041" s="2" t="s">
        <v>318</v>
      </c>
      <c r="I5041" s="2" t="s">
        <v>42</v>
      </c>
      <c r="J5041" s="3">
        <v>45805</v>
      </c>
      <c r="K5041" s="3">
        <v>45809</v>
      </c>
      <c r="L5041" s="2" t="s">
        <v>39</v>
      </c>
      <c r="M5041" s="2" t="s">
        <v>85</v>
      </c>
      <c r="N5041" s="2" t="s">
        <v>178</v>
      </c>
      <c r="O5041" s="4">
        <v>1156000</v>
      </c>
      <c r="P5041" s="4">
        <v>215300</v>
      </c>
      <c r="Q5041" s="4">
        <v>940700</v>
      </c>
      <c r="R5041" s="2">
        <v>36</v>
      </c>
      <c r="S5041" s="5">
        <v>10.86</v>
      </c>
      <c r="T5041" s="4">
        <v>34643.89</v>
      </c>
      <c r="U5041" s="2" t="s">
        <v>73</v>
      </c>
      <c r="V5041" s="2" t="s">
        <v>74</v>
      </c>
      <c r="W5041" s="4">
        <v>485014.46</v>
      </c>
      <c r="X5041" s="4">
        <v>762165.6</v>
      </c>
      <c r="Y5041" s="4">
        <v>1247180.06</v>
      </c>
      <c r="Z5041" s="2">
        <v>0</v>
      </c>
      <c r="AA5041" s="2" t="s">
        <v>56</v>
      </c>
      <c r="AB5041" s="2" t="s">
        <v>15731</v>
      </c>
      <c r="AC5041" s="2" t="s">
        <v>213</v>
      </c>
      <c r="AD5041" s="2" t="s">
        <v>76</v>
      </c>
      <c r="AE5041" s="5">
        <v>81.38</v>
      </c>
      <c r="AF5041" s="2">
        <v>0</v>
      </c>
      <c r="AG5041" s="2" t="s">
        <v>77</v>
      </c>
      <c r="AH5041" s="2">
        <v>4</v>
      </c>
      <c r="AI5041" s="6" t="str">
        <f t="shared" si="234"/>
        <v>35-44</v>
      </c>
      <c r="AJ5041" s="11">
        <f>YEAR(tbl_LoanData[[#This Row],[Application Date]])</f>
        <v>2025</v>
      </c>
      <c r="AK5041" s="11" t="str">
        <f>TEXT(tbl_LoanData[[#This Row],[Application Date]],"MMMM")</f>
        <v>May</v>
      </c>
      <c r="AL5041" s="12">
        <f>DATE(YEAR(tbl_LoanData[[#This Row],[Application Date]]),MONTH(tbl_LoanData[[#This Row],[Application Date]]),1)</f>
        <v>45778</v>
      </c>
      <c r="AM5041" s="14">
        <f ca="1">IF(AND(tbl_LoanData[[#This Row],[Application Date]]&gt;=EOMONTH(TODAY(),-1)+1,tbl_LoanData[[#This Row],[Application Date]]&lt;=TODAY()),tbl_LoanData[[#This Row],[Loan Amount]],0)</f>
        <v>0</v>
      </c>
      <c r="AN5041" s="14">
        <f>tbl_LoanData[[#This Row],[Amount Paid]]-(Q5041-X5041)</f>
        <v>306480.06</v>
      </c>
      <c r="AO5041" s="14">
        <f>IF(tbl_LoanData[[#This Row],[Application Status]]="Approved",1,0)</f>
        <v>1</v>
      </c>
      <c r="AP5041" s="22" t="str">
        <f t="shared" ca="1" si="235"/>
        <v/>
      </c>
      <c r="AQ5041" s="22" t="str">
        <f t="shared" ca="1" si="236"/>
        <v/>
      </c>
    </row>
    <row r="5042" spans="1:43" ht="14.4" customHeight="1" x14ac:dyDescent="0.3">
      <c r="A5042" s="2" t="s">
        <v>14295</v>
      </c>
      <c r="B5042" s="2" t="s">
        <v>14296</v>
      </c>
      <c r="C5042" s="2" t="s">
        <v>220</v>
      </c>
      <c r="D5042" s="2" t="s">
        <v>232</v>
      </c>
      <c r="E5042" s="2" t="s">
        <v>255</v>
      </c>
      <c r="F5042" s="2">
        <v>48</v>
      </c>
      <c r="G5042" s="2" t="s">
        <v>69</v>
      </c>
      <c r="H5042" s="2" t="s">
        <v>313</v>
      </c>
      <c r="I5042" s="2" t="s">
        <v>44</v>
      </c>
      <c r="J5042" s="3">
        <v>45799</v>
      </c>
      <c r="K5042" s="3"/>
      <c r="L5042" s="2" t="s">
        <v>40</v>
      </c>
      <c r="M5042" s="2" t="s">
        <v>94</v>
      </c>
      <c r="N5042" s="2" t="s">
        <v>4</v>
      </c>
      <c r="O5042" s="4">
        <v>1273000</v>
      </c>
      <c r="P5042" s="4">
        <v>290000</v>
      </c>
      <c r="Q5042" s="4">
        <v>983000</v>
      </c>
      <c r="R5042" s="2">
        <v>36</v>
      </c>
      <c r="S5042" s="5">
        <v>13.17</v>
      </c>
      <c r="T5042" s="4">
        <v>38093.980000000003</v>
      </c>
      <c r="U5042" s="2" t="s">
        <v>113</v>
      </c>
      <c r="V5042" s="2" t="s">
        <v>97</v>
      </c>
      <c r="W5042" s="4">
        <v>0</v>
      </c>
      <c r="X5042" s="4">
        <v>0</v>
      </c>
      <c r="Y5042" s="4">
        <v>1371383.3</v>
      </c>
      <c r="Z5042" s="2">
        <v>0</v>
      </c>
      <c r="AA5042" s="2" t="s">
        <v>97</v>
      </c>
      <c r="AB5042" s="2" t="s">
        <v>15736</v>
      </c>
      <c r="AC5042" s="2" t="s">
        <v>360</v>
      </c>
      <c r="AD5042" s="2" t="s">
        <v>76</v>
      </c>
      <c r="AE5042" s="5">
        <v>77.22</v>
      </c>
      <c r="AF5042" s="2">
        <v>0</v>
      </c>
      <c r="AG5042" s="2" t="s">
        <v>97</v>
      </c>
      <c r="AH5042" s="2"/>
      <c r="AI5042" s="6" t="str">
        <f t="shared" si="234"/>
        <v>45-54</v>
      </c>
      <c r="AJ5042" s="11">
        <f>YEAR(tbl_LoanData[[#This Row],[Application Date]])</f>
        <v>2025</v>
      </c>
      <c r="AK5042" s="11" t="str">
        <f>TEXT(tbl_LoanData[[#This Row],[Application Date]],"MMMM")</f>
        <v>May</v>
      </c>
      <c r="AL5042" s="12">
        <f>DATE(YEAR(tbl_LoanData[[#This Row],[Application Date]]),MONTH(tbl_LoanData[[#This Row],[Application Date]]),1)</f>
        <v>45778</v>
      </c>
      <c r="AM5042" s="14">
        <f ca="1">IF(AND(tbl_LoanData[[#This Row],[Application Date]]&gt;=EOMONTH(TODAY(),-1)+1,tbl_LoanData[[#This Row],[Application Date]]&lt;=TODAY()),tbl_LoanData[[#This Row],[Loan Amount]],0)</f>
        <v>0</v>
      </c>
      <c r="AN5042" s="14">
        <f>tbl_LoanData[[#This Row],[Amount Paid]]-(Q5042-X5042)</f>
        <v>-983000</v>
      </c>
      <c r="AO5042" s="14">
        <f>IF(tbl_LoanData[[#This Row],[Application Status]]="Approved",1,0)</f>
        <v>0</v>
      </c>
      <c r="AP5042" s="22" t="str">
        <f t="shared" ca="1" si="235"/>
        <v/>
      </c>
      <c r="AQ5042" s="22" t="str">
        <f t="shared" ca="1" si="236"/>
        <v/>
      </c>
    </row>
    <row r="5043" spans="1:43" ht="14.4" customHeight="1" x14ac:dyDescent="0.3">
      <c r="A5043" s="2" t="s">
        <v>14329</v>
      </c>
      <c r="B5043" s="2" t="s">
        <v>14330</v>
      </c>
      <c r="C5043" s="2" t="s">
        <v>116</v>
      </c>
      <c r="D5043" s="2" t="s">
        <v>268</v>
      </c>
      <c r="E5043" s="2" t="s">
        <v>118</v>
      </c>
      <c r="F5043" s="2">
        <v>42</v>
      </c>
      <c r="G5043" s="2" t="s">
        <v>69</v>
      </c>
      <c r="H5043" s="2" t="s">
        <v>103</v>
      </c>
      <c r="I5043" s="2" t="s">
        <v>43</v>
      </c>
      <c r="J5043" s="3">
        <v>45795</v>
      </c>
      <c r="K5043" s="3">
        <v>45803</v>
      </c>
      <c r="L5043" s="2" t="s">
        <v>36</v>
      </c>
      <c r="M5043" s="2" t="s">
        <v>71</v>
      </c>
      <c r="N5043" s="2" t="s">
        <v>162</v>
      </c>
      <c r="O5043" s="4">
        <v>2094000</v>
      </c>
      <c r="P5043" s="4">
        <v>670000</v>
      </c>
      <c r="Q5043" s="4">
        <v>1424000</v>
      </c>
      <c r="R5043" s="2">
        <v>24</v>
      </c>
      <c r="S5043" s="5">
        <v>14.89</v>
      </c>
      <c r="T5043" s="4">
        <v>77002.8</v>
      </c>
      <c r="U5043" s="2" t="s">
        <v>73</v>
      </c>
      <c r="V5043" s="2" t="s">
        <v>74</v>
      </c>
      <c r="W5043" s="4">
        <v>1078039.2</v>
      </c>
      <c r="X5043" s="4">
        <v>770028</v>
      </c>
      <c r="Y5043" s="4">
        <v>1848067.2</v>
      </c>
      <c r="Z5043" s="2">
        <v>0</v>
      </c>
      <c r="AA5043" s="2" t="s">
        <v>56</v>
      </c>
      <c r="AB5043" s="2" t="s">
        <v>15734</v>
      </c>
      <c r="AC5043" s="2" t="s">
        <v>213</v>
      </c>
      <c r="AD5043" s="2" t="s">
        <v>76</v>
      </c>
      <c r="AE5043" s="5">
        <v>68</v>
      </c>
      <c r="AF5043" s="2">
        <v>0</v>
      </c>
      <c r="AG5043" s="2" t="s">
        <v>77</v>
      </c>
      <c r="AH5043" s="2">
        <v>8</v>
      </c>
      <c r="AI5043" s="6" t="str">
        <f t="shared" si="234"/>
        <v>35-44</v>
      </c>
      <c r="AJ5043" s="11">
        <f>YEAR(tbl_LoanData[[#This Row],[Application Date]])</f>
        <v>2025</v>
      </c>
      <c r="AK5043" s="11" t="str">
        <f>TEXT(tbl_LoanData[[#This Row],[Application Date]],"MMMM")</f>
        <v>May</v>
      </c>
      <c r="AL5043" s="12">
        <f>DATE(YEAR(tbl_LoanData[[#This Row],[Application Date]]),MONTH(tbl_LoanData[[#This Row],[Application Date]]),1)</f>
        <v>45778</v>
      </c>
      <c r="AM5043" s="14">
        <f ca="1">IF(AND(tbl_LoanData[[#This Row],[Application Date]]&gt;=EOMONTH(TODAY(),-1)+1,tbl_LoanData[[#This Row],[Application Date]]&lt;=TODAY()),tbl_LoanData[[#This Row],[Loan Amount]],0)</f>
        <v>0</v>
      </c>
      <c r="AN5043" s="14">
        <f>tbl_LoanData[[#This Row],[Amount Paid]]-(Q5043-X5043)</f>
        <v>424067.19999999995</v>
      </c>
      <c r="AO5043" s="14">
        <f>IF(tbl_LoanData[[#This Row],[Application Status]]="Approved",1,0)</f>
        <v>1</v>
      </c>
      <c r="AP5043" s="22" t="str">
        <f t="shared" ca="1" si="235"/>
        <v/>
      </c>
      <c r="AQ5043" s="22" t="str">
        <f t="shared" ca="1" si="236"/>
        <v/>
      </c>
    </row>
    <row r="5044" spans="1:43" x14ac:dyDescent="0.3">
      <c r="A5044" s="2" t="s">
        <v>14369</v>
      </c>
      <c r="B5044" s="2" t="s">
        <v>14370</v>
      </c>
      <c r="C5044" s="2" t="s">
        <v>405</v>
      </c>
      <c r="D5044" s="2" t="s">
        <v>118</v>
      </c>
      <c r="E5044" s="2" t="s">
        <v>268</v>
      </c>
      <c r="F5044" s="2">
        <v>30</v>
      </c>
      <c r="G5044" s="2" t="s">
        <v>69</v>
      </c>
      <c r="H5044" s="2" t="s">
        <v>126</v>
      </c>
      <c r="I5044" s="2" t="s">
        <v>44</v>
      </c>
      <c r="J5044" s="3">
        <v>45802</v>
      </c>
      <c r="K5044" s="3"/>
      <c r="L5044" s="2" t="s">
        <v>41</v>
      </c>
      <c r="M5044" s="2" t="s">
        <v>144</v>
      </c>
      <c r="N5044" s="2" t="s">
        <v>857</v>
      </c>
      <c r="O5044" s="4">
        <v>3231000</v>
      </c>
      <c r="P5044" s="4">
        <v>770300</v>
      </c>
      <c r="Q5044" s="4">
        <v>2460700</v>
      </c>
      <c r="R5044" s="2">
        <v>60</v>
      </c>
      <c r="S5044" s="5">
        <v>5.53</v>
      </c>
      <c r="T5044" s="4">
        <v>52351.39</v>
      </c>
      <c r="U5044" s="2" t="s">
        <v>113</v>
      </c>
      <c r="V5044" s="2" t="s">
        <v>97</v>
      </c>
      <c r="W5044" s="4">
        <v>0</v>
      </c>
      <c r="X5044" s="4">
        <v>0</v>
      </c>
      <c r="Y5044" s="4">
        <v>3141083.55</v>
      </c>
      <c r="Z5044" s="2">
        <v>0</v>
      </c>
      <c r="AA5044" s="2" t="s">
        <v>97</v>
      </c>
      <c r="AB5044" s="2" t="s">
        <v>15735</v>
      </c>
      <c r="AC5044" s="2" t="s">
        <v>332</v>
      </c>
      <c r="AD5044" s="2" t="s">
        <v>76</v>
      </c>
      <c r="AE5044" s="5">
        <v>76.16</v>
      </c>
      <c r="AF5044" s="2">
        <v>0</v>
      </c>
      <c r="AG5044" s="2" t="s">
        <v>97</v>
      </c>
      <c r="AH5044" s="2"/>
      <c r="AI5044" s="6" t="str">
        <f t="shared" si="234"/>
        <v>25-34</v>
      </c>
      <c r="AJ5044" s="11">
        <f>YEAR(tbl_LoanData[[#This Row],[Application Date]])</f>
        <v>2025</v>
      </c>
      <c r="AK5044" s="11" t="str">
        <f>TEXT(tbl_LoanData[[#This Row],[Application Date]],"MMMM")</f>
        <v>May</v>
      </c>
      <c r="AL5044" s="12">
        <f>DATE(YEAR(tbl_LoanData[[#This Row],[Application Date]]),MONTH(tbl_LoanData[[#This Row],[Application Date]]),1)</f>
        <v>45778</v>
      </c>
      <c r="AM5044" s="14">
        <f ca="1">IF(AND(tbl_LoanData[[#This Row],[Application Date]]&gt;=EOMONTH(TODAY(),-1)+1,tbl_LoanData[[#This Row],[Application Date]]&lt;=TODAY()),tbl_LoanData[[#This Row],[Loan Amount]],0)</f>
        <v>0</v>
      </c>
      <c r="AN5044" s="14">
        <f>tbl_LoanData[[#This Row],[Amount Paid]]-(Q5044-X5044)</f>
        <v>-2460700</v>
      </c>
      <c r="AO5044" s="14">
        <f>IF(tbl_LoanData[[#This Row],[Application Status]]="Approved",1,0)</f>
        <v>0</v>
      </c>
      <c r="AP5044" s="22" t="str">
        <f t="shared" ca="1" si="235"/>
        <v/>
      </c>
      <c r="AQ5044" s="22" t="str">
        <f t="shared" ca="1" si="236"/>
        <v/>
      </c>
    </row>
    <row r="5045" spans="1:43" ht="14.4" customHeight="1" x14ac:dyDescent="0.3">
      <c r="A5045" s="2" t="s">
        <v>14407</v>
      </c>
      <c r="B5045" s="2" t="s">
        <v>14408</v>
      </c>
      <c r="C5045" s="2" t="s">
        <v>347</v>
      </c>
      <c r="D5045" s="2" t="s">
        <v>102</v>
      </c>
      <c r="E5045" s="2" t="s">
        <v>118</v>
      </c>
      <c r="F5045" s="2">
        <v>39</v>
      </c>
      <c r="G5045" s="2" t="s">
        <v>69</v>
      </c>
      <c r="H5045" s="2" t="s">
        <v>103</v>
      </c>
      <c r="I5045" s="2" t="s">
        <v>43</v>
      </c>
      <c r="J5045" s="3">
        <v>45780</v>
      </c>
      <c r="K5045" s="3">
        <v>45801</v>
      </c>
      <c r="L5045" s="2" t="s">
        <v>40</v>
      </c>
      <c r="M5045" s="2" t="s">
        <v>71</v>
      </c>
      <c r="N5045" s="2" t="s">
        <v>137</v>
      </c>
      <c r="O5045" s="4">
        <v>1081000</v>
      </c>
      <c r="P5045" s="4">
        <v>246200</v>
      </c>
      <c r="Q5045" s="4">
        <v>834800</v>
      </c>
      <c r="R5045" s="2">
        <v>48</v>
      </c>
      <c r="S5045" s="5">
        <v>10.18</v>
      </c>
      <c r="T5045" s="4">
        <v>24473.55</v>
      </c>
      <c r="U5045" s="2" t="s">
        <v>73</v>
      </c>
      <c r="V5045" s="2" t="s">
        <v>74</v>
      </c>
      <c r="W5045" s="4">
        <v>367103.25</v>
      </c>
      <c r="X5045" s="4">
        <v>807627.31</v>
      </c>
      <c r="Y5045" s="4">
        <v>1174730.56</v>
      </c>
      <c r="Z5045" s="2">
        <v>0</v>
      </c>
      <c r="AA5045" s="2" t="s">
        <v>56</v>
      </c>
      <c r="AB5045" s="2" t="s">
        <v>15732</v>
      </c>
      <c r="AC5045" s="2" t="s">
        <v>360</v>
      </c>
      <c r="AD5045" s="2" t="s">
        <v>76</v>
      </c>
      <c r="AE5045" s="5">
        <v>77.22</v>
      </c>
      <c r="AF5045" s="2">
        <v>0</v>
      </c>
      <c r="AG5045" s="2" t="s">
        <v>77</v>
      </c>
      <c r="AH5045" s="2">
        <v>21</v>
      </c>
      <c r="AI5045" s="6" t="str">
        <f t="shared" si="234"/>
        <v>35-44</v>
      </c>
      <c r="AJ5045" s="11">
        <f>YEAR(tbl_LoanData[[#This Row],[Application Date]])</f>
        <v>2025</v>
      </c>
      <c r="AK5045" s="11" t="str">
        <f>TEXT(tbl_LoanData[[#This Row],[Application Date]],"MMMM")</f>
        <v>May</v>
      </c>
      <c r="AL5045" s="12">
        <f>DATE(YEAR(tbl_LoanData[[#This Row],[Application Date]]),MONTH(tbl_LoanData[[#This Row],[Application Date]]),1)</f>
        <v>45778</v>
      </c>
      <c r="AM5045" s="14">
        <f ca="1">IF(AND(tbl_LoanData[[#This Row],[Application Date]]&gt;=EOMONTH(TODAY(),-1)+1,tbl_LoanData[[#This Row],[Application Date]]&lt;=TODAY()),tbl_LoanData[[#This Row],[Loan Amount]],0)</f>
        <v>0</v>
      </c>
      <c r="AN5045" s="14">
        <f>tbl_LoanData[[#This Row],[Amount Paid]]-(Q5045-X5045)</f>
        <v>339930.56000000006</v>
      </c>
      <c r="AO5045" s="14">
        <f>IF(tbl_LoanData[[#This Row],[Application Status]]="Approved",1,0)</f>
        <v>1</v>
      </c>
      <c r="AP5045" s="22" t="str">
        <f t="shared" ca="1" si="235"/>
        <v/>
      </c>
      <c r="AQ5045" s="22" t="str">
        <f t="shared" ca="1" si="236"/>
        <v/>
      </c>
    </row>
    <row r="5046" spans="1:43" ht="14.4" customHeight="1" x14ac:dyDescent="0.3">
      <c r="A5046" s="2" t="s">
        <v>14457</v>
      </c>
      <c r="B5046" s="2" t="s">
        <v>14458</v>
      </c>
      <c r="C5046" s="2" t="s">
        <v>155</v>
      </c>
      <c r="D5046" s="2" t="s">
        <v>142</v>
      </c>
      <c r="E5046" s="2" t="s">
        <v>161</v>
      </c>
      <c r="F5046" s="2">
        <v>44</v>
      </c>
      <c r="G5046" s="2" t="s">
        <v>83</v>
      </c>
      <c r="H5046" s="2" t="s">
        <v>205</v>
      </c>
      <c r="I5046" s="2" t="s">
        <v>49</v>
      </c>
      <c r="J5046" s="3">
        <v>45803</v>
      </c>
      <c r="K5046" s="3"/>
      <c r="L5046" s="2" t="s">
        <v>37</v>
      </c>
      <c r="M5046" s="2" t="s">
        <v>104</v>
      </c>
      <c r="N5046" s="2" t="s">
        <v>286</v>
      </c>
      <c r="O5046" s="4">
        <v>117000</v>
      </c>
      <c r="P5046" s="4">
        <v>20700</v>
      </c>
      <c r="Q5046" s="4">
        <v>96300</v>
      </c>
      <c r="R5046" s="2">
        <v>24</v>
      </c>
      <c r="S5046" s="5">
        <v>13.35</v>
      </c>
      <c r="T5046" s="4">
        <v>5083.84</v>
      </c>
      <c r="U5046" s="2" t="s">
        <v>96</v>
      </c>
      <c r="V5046" s="2" t="s">
        <v>97</v>
      </c>
      <c r="W5046" s="4">
        <v>0</v>
      </c>
      <c r="X5046" s="4">
        <v>0</v>
      </c>
      <c r="Y5046" s="4">
        <v>122012.1</v>
      </c>
      <c r="Z5046" s="2">
        <v>0</v>
      </c>
      <c r="AA5046" s="2" t="s">
        <v>97</v>
      </c>
      <c r="AB5046" s="2" t="s">
        <v>15735</v>
      </c>
      <c r="AC5046" s="2" t="s">
        <v>360</v>
      </c>
      <c r="AD5046" s="2" t="s">
        <v>76</v>
      </c>
      <c r="AE5046" s="5">
        <v>82.31</v>
      </c>
      <c r="AF5046" s="2">
        <v>0</v>
      </c>
      <c r="AG5046" s="2" t="s">
        <v>97</v>
      </c>
      <c r="AH5046" s="2"/>
      <c r="AI5046" s="6" t="str">
        <f t="shared" si="234"/>
        <v>35-44</v>
      </c>
      <c r="AJ5046" s="11">
        <f>YEAR(tbl_LoanData[[#This Row],[Application Date]])</f>
        <v>2025</v>
      </c>
      <c r="AK5046" s="11" t="str">
        <f>TEXT(tbl_LoanData[[#This Row],[Application Date]],"MMMM")</f>
        <v>May</v>
      </c>
      <c r="AL5046" s="12">
        <f>DATE(YEAR(tbl_LoanData[[#This Row],[Application Date]]),MONTH(tbl_LoanData[[#This Row],[Application Date]]),1)</f>
        <v>45778</v>
      </c>
      <c r="AM5046" s="14">
        <f ca="1">IF(AND(tbl_LoanData[[#This Row],[Application Date]]&gt;=EOMONTH(TODAY(),-1)+1,tbl_LoanData[[#This Row],[Application Date]]&lt;=TODAY()),tbl_LoanData[[#This Row],[Loan Amount]],0)</f>
        <v>0</v>
      </c>
      <c r="AN5046" s="14">
        <f>tbl_LoanData[[#This Row],[Amount Paid]]-(Q5046-X5046)</f>
        <v>-96300</v>
      </c>
      <c r="AO5046" s="14">
        <f>IF(tbl_LoanData[[#This Row],[Application Status]]="Approved",1,0)</f>
        <v>0</v>
      </c>
      <c r="AP5046" s="22" t="str">
        <f t="shared" ca="1" si="235"/>
        <v/>
      </c>
      <c r="AQ5046" s="22" t="str">
        <f t="shared" ca="1" si="236"/>
        <v/>
      </c>
    </row>
    <row r="5047" spans="1:43" ht="14.4" customHeight="1" x14ac:dyDescent="0.3">
      <c r="A5047" s="2" t="s">
        <v>14609</v>
      </c>
      <c r="B5047" s="2" t="s">
        <v>14610</v>
      </c>
      <c r="C5047" s="2" t="s">
        <v>804</v>
      </c>
      <c r="D5047" s="2" t="s">
        <v>176</v>
      </c>
      <c r="E5047" s="2" t="s">
        <v>183</v>
      </c>
      <c r="F5047" s="2">
        <v>21</v>
      </c>
      <c r="G5047" s="2" t="s">
        <v>83</v>
      </c>
      <c r="H5047" s="2" t="s">
        <v>143</v>
      </c>
      <c r="I5047" s="2" t="s">
        <v>46</v>
      </c>
      <c r="J5047" s="3">
        <v>45796</v>
      </c>
      <c r="K5047" s="3"/>
      <c r="L5047" s="2" t="s">
        <v>39</v>
      </c>
      <c r="M5047" s="2" t="s">
        <v>71</v>
      </c>
      <c r="N5047" s="2" t="s">
        <v>294</v>
      </c>
      <c r="O5047" s="4">
        <v>2114000</v>
      </c>
      <c r="P5047" s="4">
        <v>460600</v>
      </c>
      <c r="Q5047" s="4">
        <v>1653400</v>
      </c>
      <c r="R5047" s="2">
        <v>48</v>
      </c>
      <c r="S5047" s="5">
        <v>9.32</v>
      </c>
      <c r="T5047" s="4">
        <v>47287.24</v>
      </c>
      <c r="U5047" s="2" t="s">
        <v>96</v>
      </c>
      <c r="V5047" s="2" t="s">
        <v>97</v>
      </c>
      <c r="W5047" s="4">
        <v>0</v>
      </c>
      <c r="X5047" s="4">
        <v>0</v>
      </c>
      <c r="Y5047" s="4">
        <v>2269787.52</v>
      </c>
      <c r="Z5047" s="2">
        <v>0</v>
      </c>
      <c r="AA5047" s="2" t="s">
        <v>97</v>
      </c>
      <c r="AB5047" s="2" t="s">
        <v>15728</v>
      </c>
      <c r="AC5047" s="2" t="s">
        <v>87</v>
      </c>
      <c r="AD5047" s="2" t="s">
        <v>76</v>
      </c>
      <c r="AE5047" s="5">
        <v>78.209999999999994</v>
      </c>
      <c r="AF5047" s="2">
        <v>0</v>
      </c>
      <c r="AG5047" s="2" t="s">
        <v>97</v>
      </c>
      <c r="AH5047" s="2"/>
      <c r="AI5047" s="6" t="str">
        <f t="shared" si="234"/>
        <v>18-24</v>
      </c>
      <c r="AJ5047" s="11">
        <f>YEAR(tbl_LoanData[[#This Row],[Application Date]])</f>
        <v>2025</v>
      </c>
      <c r="AK5047" s="11" t="str">
        <f>TEXT(tbl_LoanData[[#This Row],[Application Date]],"MMMM")</f>
        <v>May</v>
      </c>
      <c r="AL5047" s="12">
        <f>DATE(YEAR(tbl_LoanData[[#This Row],[Application Date]]),MONTH(tbl_LoanData[[#This Row],[Application Date]]),1)</f>
        <v>45778</v>
      </c>
      <c r="AM5047" s="14">
        <f ca="1">IF(AND(tbl_LoanData[[#This Row],[Application Date]]&gt;=EOMONTH(TODAY(),-1)+1,tbl_LoanData[[#This Row],[Application Date]]&lt;=TODAY()),tbl_LoanData[[#This Row],[Loan Amount]],0)</f>
        <v>0</v>
      </c>
      <c r="AN5047" s="14">
        <f>tbl_LoanData[[#This Row],[Amount Paid]]-(Q5047-X5047)</f>
        <v>-1653400</v>
      </c>
      <c r="AO5047" s="14">
        <f>IF(tbl_LoanData[[#This Row],[Application Status]]="Approved",1,0)</f>
        <v>0</v>
      </c>
      <c r="AP5047" s="22" t="str">
        <f t="shared" ca="1" si="235"/>
        <v/>
      </c>
      <c r="AQ5047" s="22" t="str">
        <f t="shared" ca="1" si="236"/>
        <v/>
      </c>
    </row>
    <row r="5048" spans="1:43" ht="14.4" customHeight="1" x14ac:dyDescent="0.3">
      <c r="A5048" s="2" t="s">
        <v>14639</v>
      </c>
      <c r="B5048" s="2" t="s">
        <v>14640</v>
      </c>
      <c r="C5048" s="2" t="s">
        <v>1059</v>
      </c>
      <c r="D5048" s="2" t="s">
        <v>91</v>
      </c>
      <c r="E5048" s="2" t="s">
        <v>204</v>
      </c>
      <c r="F5048" s="2">
        <v>60</v>
      </c>
      <c r="G5048" s="2" t="s">
        <v>69</v>
      </c>
      <c r="H5048" s="2" t="s">
        <v>269</v>
      </c>
      <c r="I5048" s="2" t="s">
        <v>46</v>
      </c>
      <c r="J5048" s="3">
        <v>45790</v>
      </c>
      <c r="K5048" s="3">
        <v>45796</v>
      </c>
      <c r="L5048" s="2" t="s">
        <v>38</v>
      </c>
      <c r="M5048" s="2" t="s">
        <v>71</v>
      </c>
      <c r="N5048" s="2" t="s">
        <v>589</v>
      </c>
      <c r="O5048" s="4">
        <v>1190000</v>
      </c>
      <c r="P5048" s="4">
        <v>306300</v>
      </c>
      <c r="Q5048" s="4">
        <v>883700</v>
      </c>
      <c r="R5048" s="2">
        <v>36</v>
      </c>
      <c r="S5048" s="5">
        <v>9.9600000000000009</v>
      </c>
      <c r="T5048" s="4">
        <v>31881.93</v>
      </c>
      <c r="U5048" s="2" t="s">
        <v>73</v>
      </c>
      <c r="V5048" s="2" t="s">
        <v>74</v>
      </c>
      <c r="W5048" s="4">
        <v>286937.37</v>
      </c>
      <c r="X5048" s="4">
        <v>860812.19</v>
      </c>
      <c r="Y5048" s="4">
        <v>1147749.56</v>
      </c>
      <c r="Z5048" s="2">
        <v>186</v>
      </c>
      <c r="AA5048" s="2" t="s">
        <v>60</v>
      </c>
      <c r="AB5048" s="2" t="s">
        <v>15734</v>
      </c>
      <c r="AC5048" s="2" t="s">
        <v>360</v>
      </c>
      <c r="AD5048" s="2" t="s">
        <v>76</v>
      </c>
      <c r="AE5048" s="5">
        <v>74.260000000000005</v>
      </c>
      <c r="AF5048" s="2">
        <v>6</v>
      </c>
      <c r="AG5048" s="2" t="s">
        <v>130</v>
      </c>
      <c r="AH5048" s="2">
        <v>6</v>
      </c>
      <c r="AI5048" s="6" t="str">
        <f t="shared" si="234"/>
        <v>55-64</v>
      </c>
      <c r="AJ5048" s="11">
        <f>YEAR(tbl_LoanData[[#This Row],[Application Date]])</f>
        <v>2025</v>
      </c>
      <c r="AK5048" s="11" t="str">
        <f>TEXT(tbl_LoanData[[#This Row],[Application Date]],"MMMM")</f>
        <v>May</v>
      </c>
      <c r="AL5048" s="12">
        <f>DATE(YEAR(tbl_LoanData[[#This Row],[Application Date]]),MONTH(tbl_LoanData[[#This Row],[Application Date]]),1)</f>
        <v>45778</v>
      </c>
      <c r="AM5048" s="14">
        <f ca="1">IF(AND(tbl_LoanData[[#This Row],[Application Date]]&gt;=EOMONTH(TODAY(),-1)+1,tbl_LoanData[[#This Row],[Application Date]]&lt;=TODAY()),tbl_LoanData[[#This Row],[Loan Amount]],0)</f>
        <v>0</v>
      </c>
      <c r="AN5048" s="14">
        <f>tbl_LoanData[[#This Row],[Amount Paid]]-(Q5048-X5048)</f>
        <v>264049.55999999994</v>
      </c>
      <c r="AO5048" s="14">
        <f>IF(tbl_LoanData[[#This Row],[Application Status]]="Approved",1,0)</f>
        <v>1</v>
      </c>
      <c r="AP5048" s="22" t="str">
        <f t="shared" ca="1" si="235"/>
        <v/>
      </c>
      <c r="AQ5048" s="22" t="str">
        <f t="shared" ca="1" si="236"/>
        <v/>
      </c>
    </row>
    <row r="5049" spans="1:43" x14ac:dyDescent="0.3">
      <c r="A5049" s="2" t="s">
        <v>14711</v>
      </c>
      <c r="B5049" s="2" t="s">
        <v>14712</v>
      </c>
      <c r="C5049" s="2" t="s">
        <v>687</v>
      </c>
      <c r="D5049" s="2" t="s">
        <v>134</v>
      </c>
      <c r="E5049" s="2" t="s">
        <v>91</v>
      </c>
      <c r="F5049" s="2">
        <v>59</v>
      </c>
      <c r="G5049" s="2" t="s">
        <v>83</v>
      </c>
      <c r="H5049" s="2" t="s">
        <v>318</v>
      </c>
      <c r="I5049" s="2" t="s">
        <v>42</v>
      </c>
      <c r="J5049" s="3">
        <v>45808</v>
      </c>
      <c r="K5049" s="3">
        <v>45824</v>
      </c>
      <c r="L5049" s="2" t="s">
        <v>41</v>
      </c>
      <c r="M5049" s="2" t="s">
        <v>144</v>
      </c>
      <c r="N5049" s="2" t="s">
        <v>857</v>
      </c>
      <c r="O5049" s="4">
        <v>2519000</v>
      </c>
      <c r="P5049" s="4">
        <v>586700</v>
      </c>
      <c r="Q5049" s="4">
        <v>1932300</v>
      </c>
      <c r="R5049" s="2">
        <v>60</v>
      </c>
      <c r="S5049" s="5">
        <v>5.81</v>
      </c>
      <c r="T5049" s="4">
        <v>41560.550000000003</v>
      </c>
      <c r="U5049" s="2" t="s">
        <v>73</v>
      </c>
      <c r="V5049" s="2" t="s">
        <v>74</v>
      </c>
      <c r="W5049" s="4">
        <v>457166.05</v>
      </c>
      <c r="X5049" s="4">
        <v>2036467.1</v>
      </c>
      <c r="Y5049" s="4">
        <v>2493633.15</v>
      </c>
      <c r="Z5049" s="2">
        <v>90</v>
      </c>
      <c r="AA5049" s="2" t="s">
        <v>59</v>
      </c>
      <c r="AB5049" s="2" t="s">
        <v>15731</v>
      </c>
      <c r="AC5049" s="2" t="s">
        <v>121</v>
      </c>
      <c r="AD5049" s="2" t="s">
        <v>76</v>
      </c>
      <c r="AE5049" s="5">
        <v>76.709999999999994</v>
      </c>
      <c r="AF5049" s="2">
        <v>3</v>
      </c>
      <c r="AG5049" s="2" t="s">
        <v>130</v>
      </c>
      <c r="AH5049" s="2">
        <v>16</v>
      </c>
      <c r="AI5049" s="6" t="str">
        <f t="shared" si="234"/>
        <v>55-64</v>
      </c>
      <c r="AJ5049" s="11">
        <f>YEAR(tbl_LoanData[[#This Row],[Application Date]])</f>
        <v>2025</v>
      </c>
      <c r="AK5049" s="11" t="str">
        <f>TEXT(tbl_LoanData[[#This Row],[Application Date]],"MMMM")</f>
        <v>May</v>
      </c>
      <c r="AL5049" s="12">
        <f>DATE(YEAR(tbl_LoanData[[#This Row],[Application Date]]),MONTH(tbl_LoanData[[#This Row],[Application Date]]),1)</f>
        <v>45778</v>
      </c>
      <c r="AM5049" s="14">
        <f ca="1">IF(AND(tbl_LoanData[[#This Row],[Application Date]]&gt;=EOMONTH(TODAY(),-1)+1,tbl_LoanData[[#This Row],[Application Date]]&lt;=TODAY()),tbl_LoanData[[#This Row],[Loan Amount]],0)</f>
        <v>0</v>
      </c>
      <c r="AN5049" s="14">
        <f>tbl_LoanData[[#This Row],[Amount Paid]]-(Q5049-X5049)</f>
        <v>561333.15000000014</v>
      </c>
      <c r="AO5049" s="14">
        <f>IF(tbl_LoanData[[#This Row],[Application Status]]="Approved",1,0)</f>
        <v>1</v>
      </c>
      <c r="AP5049" s="22" t="str">
        <f t="shared" ca="1" si="235"/>
        <v/>
      </c>
      <c r="AQ5049" s="22" t="str">
        <f t="shared" ca="1" si="236"/>
        <v/>
      </c>
    </row>
    <row r="5050" spans="1:43" ht="14.4" customHeight="1" x14ac:dyDescent="0.3">
      <c r="A5050" s="2" t="s">
        <v>14783</v>
      </c>
      <c r="B5050" s="2" t="s">
        <v>14784</v>
      </c>
      <c r="C5050" s="2" t="s">
        <v>546</v>
      </c>
      <c r="D5050" s="2" t="s">
        <v>134</v>
      </c>
      <c r="E5050" s="2" t="s">
        <v>255</v>
      </c>
      <c r="F5050" s="2">
        <v>56</v>
      </c>
      <c r="G5050" s="2" t="s">
        <v>83</v>
      </c>
      <c r="H5050" s="2" t="s">
        <v>136</v>
      </c>
      <c r="I5050" s="2" t="s">
        <v>49</v>
      </c>
      <c r="J5050" s="3">
        <v>45787</v>
      </c>
      <c r="K5050" s="3"/>
      <c r="L5050" s="2" t="s">
        <v>40</v>
      </c>
      <c r="M5050" s="2" t="s">
        <v>157</v>
      </c>
      <c r="N5050" s="2" t="s">
        <v>328</v>
      </c>
      <c r="O5050" s="4">
        <v>1255000</v>
      </c>
      <c r="P5050" s="4">
        <v>280300</v>
      </c>
      <c r="Q5050" s="4">
        <v>974700</v>
      </c>
      <c r="R5050" s="2">
        <v>24</v>
      </c>
      <c r="S5050" s="5">
        <v>10.27</v>
      </c>
      <c r="T5050" s="4">
        <v>48954.31</v>
      </c>
      <c r="U5050" s="2" t="s">
        <v>113</v>
      </c>
      <c r="V5050" s="2" t="s">
        <v>97</v>
      </c>
      <c r="W5050" s="4">
        <v>0</v>
      </c>
      <c r="X5050" s="4">
        <v>0</v>
      </c>
      <c r="Y5050" s="4">
        <v>1174903.3799999999</v>
      </c>
      <c r="Z5050" s="2">
        <v>0</v>
      </c>
      <c r="AA5050" s="2" t="s">
        <v>97</v>
      </c>
      <c r="AB5050" s="2" t="s">
        <v>15730</v>
      </c>
      <c r="AC5050" s="2" t="s">
        <v>121</v>
      </c>
      <c r="AD5050" s="2" t="s">
        <v>76</v>
      </c>
      <c r="AE5050" s="5">
        <v>77.67</v>
      </c>
      <c r="AF5050" s="2">
        <v>0</v>
      </c>
      <c r="AG5050" s="2" t="s">
        <v>97</v>
      </c>
      <c r="AH5050" s="2"/>
      <c r="AI5050" s="6" t="str">
        <f t="shared" si="234"/>
        <v>55-64</v>
      </c>
      <c r="AJ5050" s="11">
        <f>YEAR(tbl_LoanData[[#This Row],[Application Date]])</f>
        <v>2025</v>
      </c>
      <c r="AK5050" s="11" t="str">
        <f>TEXT(tbl_LoanData[[#This Row],[Application Date]],"MMMM")</f>
        <v>May</v>
      </c>
      <c r="AL5050" s="12">
        <f>DATE(YEAR(tbl_LoanData[[#This Row],[Application Date]]),MONTH(tbl_LoanData[[#This Row],[Application Date]]),1)</f>
        <v>45778</v>
      </c>
      <c r="AM5050" s="14">
        <f ca="1">IF(AND(tbl_LoanData[[#This Row],[Application Date]]&gt;=EOMONTH(TODAY(),-1)+1,tbl_LoanData[[#This Row],[Application Date]]&lt;=TODAY()),tbl_LoanData[[#This Row],[Loan Amount]],0)</f>
        <v>0</v>
      </c>
      <c r="AN5050" s="14">
        <f>tbl_LoanData[[#This Row],[Amount Paid]]-(Q5050-X5050)</f>
        <v>-974700</v>
      </c>
      <c r="AO5050" s="14">
        <f>IF(tbl_LoanData[[#This Row],[Application Status]]="Approved",1,0)</f>
        <v>0</v>
      </c>
      <c r="AP5050" s="22" t="str">
        <f t="shared" ca="1" si="235"/>
        <v/>
      </c>
      <c r="AQ5050" s="22" t="str">
        <f t="shared" ca="1" si="236"/>
        <v/>
      </c>
    </row>
    <row r="5051" spans="1:43" ht="14.4" customHeight="1" x14ac:dyDescent="0.3">
      <c r="A5051" s="2" t="s">
        <v>14907</v>
      </c>
      <c r="B5051" s="2" t="s">
        <v>14908</v>
      </c>
      <c r="C5051" s="2" t="s">
        <v>627</v>
      </c>
      <c r="D5051" s="2" t="s">
        <v>161</v>
      </c>
      <c r="E5051" s="2" t="s">
        <v>125</v>
      </c>
      <c r="F5051" s="2">
        <v>54</v>
      </c>
      <c r="G5051" s="2" t="s">
        <v>83</v>
      </c>
      <c r="H5051" s="2" t="s">
        <v>228</v>
      </c>
      <c r="I5051" s="2" t="s">
        <v>43</v>
      </c>
      <c r="J5051" s="3">
        <v>45784</v>
      </c>
      <c r="K5051" s="3">
        <v>45803</v>
      </c>
      <c r="L5051" s="2" t="s">
        <v>40</v>
      </c>
      <c r="M5051" s="2" t="s">
        <v>111</v>
      </c>
      <c r="N5051" s="2" t="s">
        <v>120</v>
      </c>
      <c r="O5051" s="4">
        <v>926000</v>
      </c>
      <c r="P5051" s="4">
        <v>274900</v>
      </c>
      <c r="Q5051" s="4">
        <v>651100</v>
      </c>
      <c r="R5051" s="2">
        <v>24</v>
      </c>
      <c r="S5051" s="5">
        <v>5.4</v>
      </c>
      <c r="T5051" s="4">
        <v>30059.119999999999</v>
      </c>
      <c r="U5051" s="2" t="s">
        <v>73</v>
      </c>
      <c r="V5051" s="2" t="s">
        <v>74</v>
      </c>
      <c r="W5051" s="4">
        <v>420827.68</v>
      </c>
      <c r="X5051" s="4">
        <v>300591.12</v>
      </c>
      <c r="Y5051" s="4">
        <v>721418.8</v>
      </c>
      <c r="Z5051" s="2">
        <v>0</v>
      </c>
      <c r="AA5051" s="2" t="s">
        <v>56</v>
      </c>
      <c r="AB5051" s="2" t="s">
        <v>15733</v>
      </c>
      <c r="AC5051" s="2" t="s">
        <v>138</v>
      </c>
      <c r="AD5051" s="2" t="s">
        <v>76</v>
      </c>
      <c r="AE5051" s="5">
        <v>70.31</v>
      </c>
      <c r="AF5051" s="2">
        <v>0</v>
      </c>
      <c r="AG5051" s="2" t="s">
        <v>77</v>
      </c>
      <c r="AH5051" s="2">
        <v>19</v>
      </c>
      <c r="AI5051" s="6" t="str">
        <f t="shared" si="234"/>
        <v>45-54</v>
      </c>
      <c r="AJ5051" s="11">
        <f>YEAR(tbl_LoanData[[#This Row],[Application Date]])</f>
        <v>2025</v>
      </c>
      <c r="AK5051" s="11" t="str">
        <f>TEXT(tbl_LoanData[[#This Row],[Application Date]],"MMMM")</f>
        <v>May</v>
      </c>
      <c r="AL5051" s="12">
        <f>DATE(YEAR(tbl_LoanData[[#This Row],[Application Date]]),MONTH(tbl_LoanData[[#This Row],[Application Date]]),1)</f>
        <v>45778</v>
      </c>
      <c r="AM5051" s="14">
        <f ca="1">IF(AND(tbl_LoanData[[#This Row],[Application Date]]&gt;=EOMONTH(TODAY(),-1)+1,tbl_LoanData[[#This Row],[Application Date]]&lt;=TODAY()),tbl_LoanData[[#This Row],[Loan Amount]],0)</f>
        <v>0</v>
      </c>
      <c r="AN5051" s="14">
        <f>tbl_LoanData[[#This Row],[Amount Paid]]-(Q5051-X5051)</f>
        <v>70318.799999999988</v>
      </c>
      <c r="AO5051" s="14">
        <f>IF(tbl_LoanData[[#This Row],[Application Status]]="Approved",1,0)</f>
        <v>1</v>
      </c>
      <c r="AP5051" s="22" t="str">
        <f t="shared" ca="1" si="235"/>
        <v/>
      </c>
      <c r="AQ5051" s="22" t="str">
        <f t="shared" ca="1" si="236"/>
        <v/>
      </c>
    </row>
    <row r="5052" spans="1:43" ht="14.4" customHeight="1" x14ac:dyDescent="0.3">
      <c r="A5052" s="2" t="s">
        <v>14915</v>
      </c>
      <c r="B5052" s="2" t="s">
        <v>14916</v>
      </c>
      <c r="C5052" s="2" t="s">
        <v>335</v>
      </c>
      <c r="D5052" s="2" t="s">
        <v>91</v>
      </c>
      <c r="E5052" s="2" t="s">
        <v>82</v>
      </c>
      <c r="F5052" s="2">
        <v>53</v>
      </c>
      <c r="G5052" s="2" t="s">
        <v>83</v>
      </c>
      <c r="H5052" s="2" t="s">
        <v>372</v>
      </c>
      <c r="I5052" s="2" t="s">
        <v>43</v>
      </c>
      <c r="J5052" s="3">
        <v>45790</v>
      </c>
      <c r="K5052" s="3">
        <v>45810</v>
      </c>
      <c r="L5052" s="2" t="s">
        <v>38</v>
      </c>
      <c r="M5052" s="2" t="s">
        <v>144</v>
      </c>
      <c r="N5052" s="2" t="s">
        <v>382</v>
      </c>
      <c r="O5052" s="4">
        <v>1205000</v>
      </c>
      <c r="P5052" s="4">
        <v>460200</v>
      </c>
      <c r="Q5052" s="4">
        <v>744800</v>
      </c>
      <c r="R5052" s="2">
        <v>48</v>
      </c>
      <c r="S5052" s="5">
        <v>12.73</v>
      </c>
      <c r="T5052" s="4">
        <v>23417.75</v>
      </c>
      <c r="U5052" s="2" t="s">
        <v>73</v>
      </c>
      <c r="V5052" s="2" t="s">
        <v>74</v>
      </c>
      <c r="W5052" s="4">
        <v>304430.75</v>
      </c>
      <c r="X5052" s="4">
        <v>819621.41</v>
      </c>
      <c r="Y5052" s="4">
        <v>1124052.1599999999</v>
      </c>
      <c r="Z5052" s="2">
        <v>31</v>
      </c>
      <c r="AA5052" s="2" t="s">
        <v>58</v>
      </c>
      <c r="AB5052" s="2" t="s">
        <v>15736</v>
      </c>
      <c r="AC5052" s="2" t="s">
        <v>75</v>
      </c>
      <c r="AD5052" s="2" t="s">
        <v>76</v>
      </c>
      <c r="AE5052" s="5">
        <v>61.81</v>
      </c>
      <c r="AF5052" s="2">
        <v>1</v>
      </c>
      <c r="AG5052" s="2" t="s">
        <v>15718</v>
      </c>
      <c r="AH5052" s="2">
        <v>20</v>
      </c>
      <c r="AI5052" s="6" t="str">
        <f t="shared" si="234"/>
        <v>45-54</v>
      </c>
      <c r="AJ5052" s="11">
        <f>YEAR(tbl_LoanData[[#This Row],[Application Date]])</f>
        <v>2025</v>
      </c>
      <c r="AK5052" s="11" t="str">
        <f>TEXT(tbl_LoanData[[#This Row],[Application Date]],"MMMM")</f>
        <v>May</v>
      </c>
      <c r="AL5052" s="12">
        <f>DATE(YEAR(tbl_LoanData[[#This Row],[Application Date]]),MONTH(tbl_LoanData[[#This Row],[Application Date]]),1)</f>
        <v>45778</v>
      </c>
      <c r="AM5052" s="14">
        <f ca="1">IF(AND(tbl_LoanData[[#This Row],[Application Date]]&gt;=EOMONTH(TODAY(),-1)+1,tbl_LoanData[[#This Row],[Application Date]]&lt;=TODAY()),tbl_LoanData[[#This Row],[Loan Amount]],0)</f>
        <v>0</v>
      </c>
      <c r="AN5052" s="14">
        <f>tbl_LoanData[[#This Row],[Amount Paid]]-(Q5052-X5052)</f>
        <v>379252.16000000003</v>
      </c>
      <c r="AO5052" s="14">
        <f>IF(tbl_LoanData[[#This Row],[Application Status]]="Approved",1,0)</f>
        <v>1</v>
      </c>
      <c r="AP5052" s="22" t="str">
        <f t="shared" ca="1" si="235"/>
        <v/>
      </c>
      <c r="AQ5052" s="22" t="str">
        <f t="shared" ca="1" si="236"/>
        <v/>
      </c>
    </row>
    <row r="5053" spans="1:43" ht="14.4" customHeight="1" x14ac:dyDescent="0.3">
      <c r="A5053" s="2" t="s">
        <v>14921</v>
      </c>
      <c r="B5053" s="2" t="s">
        <v>14922</v>
      </c>
      <c r="C5053" s="2" t="s">
        <v>1102</v>
      </c>
      <c r="D5053" s="2" t="s">
        <v>118</v>
      </c>
      <c r="E5053" s="2" t="s">
        <v>82</v>
      </c>
      <c r="F5053" s="2">
        <v>30</v>
      </c>
      <c r="G5053" s="2" t="s">
        <v>69</v>
      </c>
      <c r="H5053" s="2" t="s">
        <v>103</v>
      </c>
      <c r="I5053" s="2" t="s">
        <v>43</v>
      </c>
      <c r="J5053" s="3">
        <v>45794</v>
      </c>
      <c r="K5053" s="3">
        <v>45811</v>
      </c>
      <c r="L5053" s="2" t="s">
        <v>36</v>
      </c>
      <c r="M5053" s="2" t="s">
        <v>71</v>
      </c>
      <c r="N5053" s="2" t="s">
        <v>162</v>
      </c>
      <c r="O5053" s="4">
        <v>1025000</v>
      </c>
      <c r="P5053" s="4">
        <v>165200</v>
      </c>
      <c r="Q5053" s="4">
        <v>859800</v>
      </c>
      <c r="R5053" s="2">
        <v>36</v>
      </c>
      <c r="S5053" s="5">
        <v>8.82</v>
      </c>
      <c r="T5053" s="4">
        <v>30202.86</v>
      </c>
      <c r="U5053" s="2" t="s">
        <v>73</v>
      </c>
      <c r="V5053" s="2" t="s">
        <v>74</v>
      </c>
      <c r="W5053" s="4">
        <v>422840.04</v>
      </c>
      <c r="X5053" s="4">
        <v>664463.04</v>
      </c>
      <c r="Y5053" s="4">
        <v>1087303.08</v>
      </c>
      <c r="Z5053" s="2">
        <v>0</v>
      </c>
      <c r="AA5053" s="2" t="s">
        <v>56</v>
      </c>
      <c r="AB5053" s="2" t="s">
        <v>15734</v>
      </c>
      <c r="AC5053" s="2" t="s">
        <v>332</v>
      </c>
      <c r="AD5053" s="2" t="s">
        <v>76</v>
      </c>
      <c r="AE5053" s="5">
        <v>83.88</v>
      </c>
      <c r="AF5053" s="2">
        <v>0</v>
      </c>
      <c r="AG5053" s="2" t="s">
        <v>77</v>
      </c>
      <c r="AH5053" s="2">
        <v>17</v>
      </c>
      <c r="AI5053" s="6" t="str">
        <f t="shared" si="234"/>
        <v>25-34</v>
      </c>
      <c r="AJ5053" s="11">
        <f>YEAR(tbl_LoanData[[#This Row],[Application Date]])</f>
        <v>2025</v>
      </c>
      <c r="AK5053" s="11" t="str">
        <f>TEXT(tbl_LoanData[[#This Row],[Application Date]],"MMMM")</f>
        <v>May</v>
      </c>
      <c r="AL5053" s="12">
        <f>DATE(YEAR(tbl_LoanData[[#This Row],[Application Date]]),MONTH(tbl_LoanData[[#This Row],[Application Date]]),1)</f>
        <v>45778</v>
      </c>
      <c r="AM5053" s="14">
        <f ca="1">IF(AND(tbl_LoanData[[#This Row],[Application Date]]&gt;=EOMONTH(TODAY(),-1)+1,tbl_LoanData[[#This Row],[Application Date]]&lt;=TODAY()),tbl_LoanData[[#This Row],[Loan Amount]],0)</f>
        <v>0</v>
      </c>
      <c r="AN5053" s="14">
        <f>tbl_LoanData[[#This Row],[Amount Paid]]-(Q5053-X5053)</f>
        <v>227503.08000000002</v>
      </c>
      <c r="AO5053" s="14">
        <f>IF(tbl_LoanData[[#This Row],[Application Status]]="Approved",1,0)</f>
        <v>1</v>
      </c>
      <c r="AP5053" s="22" t="str">
        <f t="shared" ca="1" si="235"/>
        <v/>
      </c>
      <c r="AQ5053" s="22" t="str">
        <f t="shared" ca="1" si="236"/>
        <v/>
      </c>
    </row>
    <row r="5054" spans="1:43" ht="14.4" customHeight="1" x14ac:dyDescent="0.3">
      <c r="A5054" s="2" t="s">
        <v>14935</v>
      </c>
      <c r="B5054" s="2" t="s">
        <v>14936</v>
      </c>
      <c r="C5054" s="2" t="s">
        <v>627</v>
      </c>
      <c r="D5054" s="2" t="s">
        <v>161</v>
      </c>
      <c r="E5054" s="2" t="s">
        <v>210</v>
      </c>
      <c r="F5054" s="2">
        <v>44</v>
      </c>
      <c r="G5054" s="2" t="s">
        <v>83</v>
      </c>
      <c r="H5054" s="2" t="s">
        <v>256</v>
      </c>
      <c r="I5054" s="2" t="s">
        <v>43</v>
      </c>
      <c r="J5054" s="3">
        <v>45797</v>
      </c>
      <c r="K5054" s="3">
        <v>45813</v>
      </c>
      <c r="L5054" s="2" t="s">
        <v>40</v>
      </c>
      <c r="M5054" s="2" t="s">
        <v>71</v>
      </c>
      <c r="N5054" s="2" t="s">
        <v>137</v>
      </c>
      <c r="O5054" s="4">
        <v>1170000</v>
      </c>
      <c r="P5054" s="4">
        <v>384200</v>
      </c>
      <c r="Q5054" s="4">
        <v>785800</v>
      </c>
      <c r="R5054" s="2">
        <v>24</v>
      </c>
      <c r="S5054" s="5">
        <v>8.89</v>
      </c>
      <c r="T5054" s="4">
        <v>38563.14</v>
      </c>
      <c r="U5054" s="2" t="s">
        <v>73</v>
      </c>
      <c r="V5054" s="2" t="s">
        <v>74</v>
      </c>
      <c r="W5054" s="4">
        <v>501320.82</v>
      </c>
      <c r="X5054" s="4">
        <v>424194.42</v>
      </c>
      <c r="Y5054" s="4">
        <v>925515.24</v>
      </c>
      <c r="Z5054" s="2">
        <v>29</v>
      </c>
      <c r="AA5054" s="2" t="s">
        <v>57</v>
      </c>
      <c r="AB5054" s="2" t="s">
        <v>15730</v>
      </c>
      <c r="AC5054" s="2" t="s">
        <v>146</v>
      </c>
      <c r="AD5054" s="2" t="s">
        <v>76</v>
      </c>
      <c r="AE5054" s="5">
        <v>67.16</v>
      </c>
      <c r="AF5054" s="2">
        <v>1</v>
      </c>
      <c r="AG5054" s="2" t="s">
        <v>77</v>
      </c>
      <c r="AH5054" s="2">
        <v>16</v>
      </c>
      <c r="AI5054" s="6" t="str">
        <f t="shared" si="234"/>
        <v>35-44</v>
      </c>
      <c r="AJ5054" s="11">
        <f>YEAR(tbl_LoanData[[#This Row],[Application Date]])</f>
        <v>2025</v>
      </c>
      <c r="AK5054" s="11" t="str">
        <f>TEXT(tbl_LoanData[[#This Row],[Application Date]],"MMMM")</f>
        <v>May</v>
      </c>
      <c r="AL5054" s="12">
        <f>DATE(YEAR(tbl_LoanData[[#This Row],[Application Date]]),MONTH(tbl_LoanData[[#This Row],[Application Date]]),1)</f>
        <v>45778</v>
      </c>
      <c r="AM5054" s="14">
        <f ca="1">IF(AND(tbl_LoanData[[#This Row],[Application Date]]&gt;=EOMONTH(TODAY(),-1)+1,tbl_LoanData[[#This Row],[Application Date]]&lt;=TODAY()),tbl_LoanData[[#This Row],[Loan Amount]],0)</f>
        <v>0</v>
      </c>
      <c r="AN5054" s="14">
        <f>tbl_LoanData[[#This Row],[Amount Paid]]-(Q5054-X5054)</f>
        <v>139715.24</v>
      </c>
      <c r="AO5054" s="14">
        <f>IF(tbl_LoanData[[#This Row],[Application Status]]="Approved",1,0)</f>
        <v>1</v>
      </c>
      <c r="AP5054" s="22" t="str">
        <f t="shared" ca="1" si="235"/>
        <v/>
      </c>
      <c r="AQ5054" s="22" t="str">
        <f t="shared" ca="1" si="236"/>
        <v/>
      </c>
    </row>
    <row r="5055" spans="1:43" ht="14.4" customHeight="1" x14ac:dyDescent="0.3">
      <c r="A5055" s="2" t="s">
        <v>14943</v>
      </c>
      <c r="B5055" s="2" t="s">
        <v>14944</v>
      </c>
      <c r="C5055" s="2" t="s">
        <v>188</v>
      </c>
      <c r="D5055" s="2" t="s">
        <v>182</v>
      </c>
      <c r="E5055" s="2" t="s">
        <v>68</v>
      </c>
      <c r="F5055" s="2">
        <v>49</v>
      </c>
      <c r="G5055" s="2" t="s">
        <v>69</v>
      </c>
      <c r="H5055" s="2" t="s">
        <v>93</v>
      </c>
      <c r="I5055" s="2" t="s">
        <v>50</v>
      </c>
      <c r="J5055" s="3">
        <v>45808</v>
      </c>
      <c r="K5055" s="3">
        <v>45816</v>
      </c>
      <c r="L5055" s="2" t="s">
        <v>38</v>
      </c>
      <c r="M5055" s="2" t="s">
        <v>85</v>
      </c>
      <c r="N5055" s="2" t="s">
        <v>314</v>
      </c>
      <c r="O5055" s="4">
        <v>1216000</v>
      </c>
      <c r="P5055" s="4">
        <v>462500</v>
      </c>
      <c r="Q5055" s="4">
        <v>753500</v>
      </c>
      <c r="R5055" s="2">
        <v>36</v>
      </c>
      <c r="S5055" s="5">
        <v>8.1999999999999993</v>
      </c>
      <c r="T5055" s="4">
        <v>26079.47</v>
      </c>
      <c r="U5055" s="2" t="s">
        <v>73</v>
      </c>
      <c r="V5055" s="2" t="s">
        <v>34</v>
      </c>
      <c r="W5055" s="4">
        <v>208635.76</v>
      </c>
      <c r="X5055" s="4">
        <v>730225.24</v>
      </c>
      <c r="Y5055" s="4">
        <v>938861</v>
      </c>
      <c r="Z5055" s="2">
        <v>180</v>
      </c>
      <c r="AA5055" s="2" t="s">
        <v>60</v>
      </c>
      <c r="AB5055" s="2" t="s">
        <v>15731</v>
      </c>
      <c r="AC5055" s="2" t="s">
        <v>121</v>
      </c>
      <c r="AD5055" s="2" t="s">
        <v>76</v>
      </c>
      <c r="AE5055" s="5">
        <v>61.97</v>
      </c>
      <c r="AF5055" s="2">
        <v>6</v>
      </c>
      <c r="AG5055" s="2" t="s">
        <v>130</v>
      </c>
      <c r="AH5055" s="2">
        <v>8</v>
      </c>
      <c r="AI5055" s="6" t="str">
        <f t="shared" si="234"/>
        <v>45-54</v>
      </c>
      <c r="AJ5055" s="11">
        <f>YEAR(tbl_LoanData[[#This Row],[Application Date]])</f>
        <v>2025</v>
      </c>
      <c r="AK5055" s="11" t="str">
        <f>TEXT(tbl_LoanData[[#This Row],[Application Date]],"MMMM")</f>
        <v>May</v>
      </c>
      <c r="AL5055" s="12">
        <f>DATE(YEAR(tbl_LoanData[[#This Row],[Application Date]]),MONTH(tbl_LoanData[[#This Row],[Application Date]]),1)</f>
        <v>45778</v>
      </c>
      <c r="AM5055" s="14">
        <f ca="1">IF(AND(tbl_LoanData[[#This Row],[Application Date]]&gt;=EOMONTH(TODAY(),-1)+1,tbl_LoanData[[#This Row],[Application Date]]&lt;=TODAY()),tbl_LoanData[[#This Row],[Loan Amount]],0)</f>
        <v>0</v>
      </c>
      <c r="AN5055" s="14">
        <f>tbl_LoanData[[#This Row],[Amount Paid]]-(Q5055-X5055)</f>
        <v>185361</v>
      </c>
      <c r="AO5055" s="14">
        <f>IF(tbl_LoanData[[#This Row],[Application Status]]="Approved",1,0)</f>
        <v>1</v>
      </c>
      <c r="AP5055" s="22" t="str">
        <f t="shared" ca="1" si="235"/>
        <v/>
      </c>
      <c r="AQ5055" s="22" t="str">
        <f t="shared" ca="1" si="236"/>
        <v/>
      </c>
    </row>
    <row r="5056" spans="1:43" x14ac:dyDescent="0.3">
      <c r="A5056" s="2" t="s">
        <v>15057</v>
      </c>
      <c r="B5056" s="2" t="s">
        <v>15058</v>
      </c>
      <c r="C5056" s="2" t="s">
        <v>840</v>
      </c>
      <c r="D5056" s="2" t="s">
        <v>142</v>
      </c>
      <c r="E5056" s="2" t="s">
        <v>385</v>
      </c>
      <c r="F5056" s="2">
        <v>34</v>
      </c>
      <c r="G5056" s="2" t="s">
        <v>83</v>
      </c>
      <c r="H5056" s="2" t="s">
        <v>103</v>
      </c>
      <c r="I5056" s="2" t="s">
        <v>43</v>
      </c>
      <c r="J5056" s="3">
        <v>45794</v>
      </c>
      <c r="K5056" s="3">
        <v>45800</v>
      </c>
      <c r="L5056" s="2" t="s">
        <v>36</v>
      </c>
      <c r="M5056" s="2" t="s">
        <v>71</v>
      </c>
      <c r="N5056" s="2" t="s">
        <v>162</v>
      </c>
      <c r="O5056" s="4">
        <v>1947000</v>
      </c>
      <c r="P5056" s="4">
        <v>222100</v>
      </c>
      <c r="Q5056" s="4">
        <v>1724900</v>
      </c>
      <c r="R5056" s="2">
        <v>12</v>
      </c>
      <c r="S5056" s="5">
        <v>11.6</v>
      </c>
      <c r="T5056" s="4">
        <v>160415.70000000001</v>
      </c>
      <c r="U5056" s="2" t="s">
        <v>73</v>
      </c>
      <c r="V5056" s="2" t="s">
        <v>34</v>
      </c>
      <c r="W5056" s="4">
        <v>1604157</v>
      </c>
      <c r="X5056" s="4">
        <v>320831.40000000002</v>
      </c>
      <c r="Y5056" s="4">
        <v>1924988.4</v>
      </c>
      <c r="Z5056" s="2">
        <v>60</v>
      </c>
      <c r="AA5056" s="2" t="s">
        <v>58</v>
      </c>
      <c r="AB5056" s="2" t="s">
        <v>15729</v>
      </c>
      <c r="AC5056" s="2" t="s">
        <v>332</v>
      </c>
      <c r="AD5056" s="2" t="s">
        <v>76</v>
      </c>
      <c r="AE5056" s="5">
        <v>88.59</v>
      </c>
      <c r="AF5056" s="2">
        <v>2</v>
      </c>
      <c r="AG5056" s="2" t="s">
        <v>15718</v>
      </c>
      <c r="AH5056" s="2">
        <v>6</v>
      </c>
      <c r="AI5056" s="6" t="str">
        <f t="shared" si="234"/>
        <v>25-34</v>
      </c>
      <c r="AJ5056" s="11">
        <f>YEAR(tbl_LoanData[[#This Row],[Application Date]])</f>
        <v>2025</v>
      </c>
      <c r="AK5056" s="11" t="str">
        <f>TEXT(tbl_LoanData[[#This Row],[Application Date]],"MMMM")</f>
        <v>May</v>
      </c>
      <c r="AL5056" s="12">
        <f>DATE(YEAR(tbl_LoanData[[#This Row],[Application Date]]),MONTH(tbl_LoanData[[#This Row],[Application Date]]),1)</f>
        <v>45778</v>
      </c>
      <c r="AM5056" s="14">
        <f ca="1">IF(AND(tbl_LoanData[[#This Row],[Application Date]]&gt;=EOMONTH(TODAY(),-1)+1,tbl_LoanData[[#This Row],[Application Date]]&lt;=TODAY()),tbl_LoanData[[#This Row],[Loan Amount]],0)</f>
        <v>0</v>
      </c>
      <c r="AN5056" s="14">
        <f>tbl_LoanData[[#This Row],[Amount Paid]]-(Q5056-X5056)</f>
        <v>200088.39999999991</v>
      </c>
      <c r="AO5056" s="14">
        <f>IF(tbl_LoanData[[#This Row],[Application Status]]="Approved",1,0)</f>
        <v>1</v>
      </c>
      <c r="AP5056" s="22" t="str">
        <f t="shared" ca="1" si="235"/>
        <v/>
      </c>
      <c r="AQ5056" s="22" t="str">
        <f t="shared" ca="1" si="236"/>
        <v/>
      </c>
    </row>
    <row r="5057" spans="1:43" ht="14.4" customHeight="1" x14ac:dyDescent="0.3">
      <c r="A5057" s="2" t="s">
        <v>15079</v>
      </c>
      <c r="B5057" s="2" t="s">
        <v>15080</v>
      </c>
      <c r="C5057" s="2" t="s">
        <v>80</v>
      </c>
      <c r="D5057" s="2" t="s">
        <v>91</v>
      </c>
      <c r="E5057" s="2" t="s">
        <v>284</v>
      </c>
      <c r="F5057" s="2">
        <v>26</v>
      </c>
      <c r="G5057" s="2" t="s">
        <v>83</v>
      </c>
      <c r="H5057" s="2" t="s">
        <v>372</v>
      </c>
      <c r="I5057" s="2" t="s">
        <v>43</v>
      </c>
      <c r="J5057" s="3">
        <v>45804</v>
      </c>
      <c r="K5057" s="3">
        <v>45818</v>
      </c>
      <c r="L5057" s="2" t="s">
        <v>39</v>
      </c>
      <c r="M5057" s="2" t="s">
        <v>157</v>
      </c>
      <c r="N5057" s="2" t="s">
        <v>359</v>
      </c>
      <c r="O5057" s="4">
        <v>1110000</v>
      </c>
      <c r="P5057" s="4">
        <v>127300</v>
      </c>
      <c r="Q5057" s="4">
        <v>982700</v>
      </c>
      <c r="R5057" s="2">
        <v>48</v>
      </c>
      <c r="S5057" s="5">
        <v>14.15</v>
      </c>
      <c r="T5057" s="4">
        <v>32060.59</v>
      </c>
      <c r="U5057" s="2" t="s">
        <v>73</v>
      </c>
      <c r="V5057" s="2" t="s">
        <v>74</v>
      </c>
      <c r="W5057" s="4">
        <v>256484.72</v>
      </c>
      <c r="X5057" s="4">
        <v>1282423.48</v>
      </c>
      <c r="Y5057" s="4">
        <v>1538908.2</v>
      </c>
      <c r="Z5057" s="2">
        <v>180</v>
      </c>
      <c r="AA5057" s="2" t="s">
        <v>60</v>
      </c>
      <c r="AB5057" s="2" t="s">
        <v>15728</v>
      </c>
      <c r="AC5057" s="2" t="s">
        <v>75</v>
      </c>
      <c r="AD5057" s="2" t="s">
        <v>76</v>
      </c>
      <c r="AE5057" s="5">
        <v>88.53</v>
      </c>
      <c r="AF5057" s="2">
        <v>6</v>
      </c>
      <c r="AG5057" s="2" t="s">
        <v>130</v>
      </c>
      <c r="AH5057" s="2">
        <v>14</v>
      </c>
      <c r="AI5057" s="6" t="str">
        <f t="shared" si="234"/>
        <v>25-34</v>
      </c>
      <c r="AJ5057" s="11">
        <f>YEAR(tbl_LoanData[[#This Row],[Application Date]])</f>
        <v>2025</v>
      </c>
      <c r="AK5057" s="11" t="str">
        <f>TEXT(tbl_LoanData[[#This Row],[Application Date]],"MMMM")</f>
        <v>May</v>
      </c>
      <c r="AL5057" s="12">
        <f>DATE(YEAR(tbl_LoanData[[#This Row],[Application Date]]),MONTH(tbl_LoanData[[#This Row],[Application Date]]),1)</f>
        <v>45778</v>
      </c>
      <c r="AM5057" s="14">
        <f ca="1">IF(AND(tbl_LoanData[[#This Row],[Application Date]]&gt;=EOMONTH(TODAY(),-1)+1,tbl_LoanData[[#This Row],[Application Date]]&lt;=TODAY()),tbl_LoanData[[#This Row],[Loan Amount]],0)</f>
        <v>0</v>
      </c>
      <c r="AN5057" s="14">
        <f>tbl_LoanData[[#This Row],[Amount Paid]]-(Q5057-X5057)</f>
        <v>556208.19999999995</v>
      </c>
      <c r="AO5057" s="14">
        <f>IF(tbl_LoanData[[#This Row],[Application Status]]="Approved",1,0)</f>
        <v>1</v>
      </c>
      <c r="AP5057" s="22" t="str">
        <f t="shared" ca="1" si="235"/>
        <v/>
      </c>
      <c r="AQ5057" s="22" t="str">
        <f t="shared" ca="1" si="236"/>
        <v/>
      </c>
    </row>
    <row r="5058" spans="1:43" ht="14.4" customHeight="1" x14ac:dyDescent="0.3">
      <c r="A5058" s="2" t="s">
        <v>15169</v>
      </c>
      <c r="B5058" s="2" t="s">
        <v>15170</v>
      </c>
      <c r="C5058" s="2" t="s">
        <v>390</v>
      </c>
      <c r="D5058" s="2" t="s">
        <v>189</v>
      </c>
      <c r="E5058" s="2" t="s">
        <v>142</v>
      </c>
      <c r="F5058" s="2">
        <v>65</v>
      </c>
      <c r="G5058" s="2" t="s">
        <v>83</v>
      </c>
      <c r="H5058" s="2" t="s">
        <v>250</v>
      </c>
      <c r="I5058" s="2" t="s">
        <v>52</v>
      </c>
      <c r="J5058" s="3">
        <v>45807</v>
      </c>
      <c r="K5058" s="3">
        <v>45821</v>
      </c>
      <c r="L5058" s="2" t="s">
        <v>36</v>
      </c>
      <c r="M5058" s="2" t="s">
        <v>111</v>
      </c>
      <c r="N5058" s="2" t="s">
        <v>350</v>
      </c>
      <c r="O5058" s="4">
        <v>1111000</v>
      </c>
      <c r="P5058" s="4">
        <v>126000</v>
      </c>
      <c r="Q5058" s="4">
        <v>985000</v>
      </c>
      <c r="R5058" s="2">
        <v>12</v>
      </c>
      <c r="S5058" s="5">
        <v>9.75</v>
      </c>
      <c r="T5058" s="4">
        <v>90086.46</v>
      </c>
      <c r="U5058" s="2" t="s">
        <v>73</v>
      </c>
      <c r="V5058" s="2" t="s">
        <v>33</v>
      </c>
      <c r="W5058" s="4">
        <v>1081037.5</v>
      </c>
      <c r="X5058" s="4">
        <v>0</v>
      </c>
      <c r="Y5058" s="4">
        <v>1081037.5</v>
      </c>
      <c r="Z5058" s="2">
        <v>0</v>
      </c>
      <c r="AA5058" s="2" t="s">
        <v>56</v>
      </c>
      <c r="AB5058" s="2" t="s">
        <v>15734</v>
      </c>
      <c r="AC5058" s="2" t="s">
        <v>75</v>
      </c>
      <c r="AD5058" s="2" t="s">
        <v>76</v>
      </c>
      <c r="AE5058" s="5">
        <v>88.66</v>
      </c>
      <c r="AF5058" s="2">
        <v>0</v>
      </c>
      <c r="AG5058" s="2" t="s">
        <v>77</v>
      </c>
      <c r="AH5058" s="2">
        <v>14</v>
      </c>
      <c r="AI5058" s="6" t="str">
        <f t="shared" ref="AI5058:AI5121" si="237">IF(F5058&lt;25,"18-24",IF(F5058&lt;35,"25-34",IF(F5058&lt;45,"35-44",IF(F5058&lt;55,"45-54",IF(F5058&lt;65,"55-64","65+")))))</f>
        <v>65+</v>
      </c>
      <c r="AJ5058" s="11">
        <f>YEAR(tbl_LoanData[[#This Row],[Application Date]])</f>
        <v>2025</v>
      </c>
      <c r="AK5058" s="11" t="str">
        <f>TEXT(tbl_LoanData[[#This Row],[Application Date]],"MMMM")</f>
        <v>May</v>
      </c>
      <c r="AL5058" s="12">
        <f>DATE(YEAR(tbl_LoanData[[#This Row],[Application Date]]),MONTH(tbl_LoanData[[#This Row],[Application Date]]),1)</f>
        <v>45778</v>
      </c>
      <c r="AM5058" s="14">
        <f ca="1">IF(AND(tbl_LoanData[[#This Row],[Application Date]]&gt;=EOMONTH(TODAY(),-1)+1,tbl_LoanData[[#This Row],[Application Date]]&lt;=TODAY()),tbl_LoanData[[#This Row],[Loan Amount]],0)</f>
        <v>0</v>
      </c>
      <c r="AN5058" s="14">
        <f>tbl_LoanData[[#This Row],[Amount Paid]]-(Q5058-X5058)</f>
        <v>96037.5</v>
      </c>
      <c r="AO5058" s="14">
        <f>IF(tbl_LoanData[[#This Row],[Application Status]]="Approved",1,0)</f>
        <v>1</v>
      </c>
      <c r="AP5058" s="22" t="str">
        <f t="shared" ref="AP5058:AP5121" ca="1" si="238">IF(AND(J5058&gt;=DATE(YEAR(TODAY()),MONTH(TODAY()),1),J5058&lt;=TODAY()),"Current MTD",IF(AND(J5058&gt;=EOMONTH(TODAY(),-2)+1,J5058&lt;=EOMONTH(TODAY(),-1)),"Previous MTD",""))</f>
        <v/>
      </c>
      <c r="AQ5058" s="22" t="str">
        <f t="shared" ref="AQ5058:AQ5121" ca="1" si="239">IF(AND(J5058&gt;=DATE(YEAR(TODAY()),MONTH(TODAY()),1),J5058&lt;=TODAY()),TEXT(DATE(YEAR(TODAY()),MONTH(TODAY()),1),"mmm d")&amp;"–"&amp;DAY(TODAY()),IF(AND(J5058&gt;=EOMONTH(TODAY(),-2)+1,J5058&lt;=EOMONTH(TODAY(),-1)),""&amp;TEXT(EOMONTH(TODAY(),-2)+1,"mmm d")&amp;"–"&amp;DAY(TODAY()),""))</f>
        <v/>
      </c>
    </row>
    <row r="5059" spans="1:43" ht="14.4" customHeight="1" x14ac:dyDescent="0.3">
      <c r="A5059" s="2" t="s">
        <v>15219</v>
      </c>
      <c r="B5059" s="2" t="s">
        <v>15220</v>
      </c>
      <c r="C5059" s="2" t="s">
        <v>66</v>
      </c>
      <c r="D5059" s="2" t="s">
        <v>161</v>
      </c>
      <c r="E5059" s="2" t="s">
        <v>135</v>
      </c>
      <c r="F5059" s="2">
        <v>39</v>
      </c>
      <c r="G5059" s="2" t="s">
        <v>69</v>
      </c>
      <c r="H5059" s="2" t="s">
        <v>278</v>
      </c>
      <c r="I5059" s="2" t="s">
        <v>45</v>
      </c>
      <c r="J5059" s="3">
        <v>45788</v>
      </c>
      <c r="K5059" s="3">
        <v>45802</v>
      </c>
      <c r="L5059" s="2" t="s">
        <v>39</v>
      </c>
      <c r="M5059" s="2" t="s">
        <v>157</v>
      </c>
      <c r="N5059" s="2" t="s">
        <v>158</v>
      </c>
      <c r="O5059" s="4">
        <v>2447000</v>
      </c>
      <c r="P5059" s="4">
        <v>337500</v>
      </c>
      <c r="Q5059" s="4">
        <v>2109500</v>
      </c>
      <c r="R5059" s="2">
        <v>48</v>
      </c>
      <c r="S5059" s="5">
        <v>8.7799999999999994</v>
      </c>
      <c r="T5059" s="4">
        <v>59382.42</v>
      </c>
      <c r="U5059" s="2" t="s">
        <v>73</v>
      </c>
      <c r="V5059" s="2" t="s">
        <v>74</v>
      </c>
      <c r="W5059" s="4">
        <v>534441.78</v>
      </c>
      <c r="X5059" s="4">
        <v>2315914.62</v>
      </c>
      <c r="Y5059" s="4">
        <v>2850356.4</v>
      </c>
      <c r="Z5059" s="2">
        <v>180</v>
      </c>
      <c r="AA5059" s="2" t="s">
        <v>60</v>
      </c>
      <c r="AB5059" s="2" t="s">
        <v>15732</v>
      </c>
      <c r="AC5059" s="2" t="s">
        <v>360</v>
      </c>
      <c r="AD5059" s="2" t="s">
        <v>76</v>
      </c>
      <c r="AE5059" s="5">
        <v>86.21</v>
      </c>
      <c r="AF5059" s="2">
        <v>6</v>
      </c>
      <c r="AG5059" s="2" t="s">
        <v>130</v>
      </c>
      <c r="AH5059" s="2">
        <v>14</v>
      </c>
      <c r="AI5059" s="6" t="str">
        <f t="shared" si="237"/>
        <v>35-44</v>
      </c>
      <c r="AJ5059" s="11">
        <f>YEAR(tbl_LoanData[[#This Row],[Application Date]])</f>
        <v>2025</v>
      </c>
      <c r="AK5059" s="11" t="str">
        <f>TEXT(tbl_LoanData[[#This Row],[Application Date]],"MMMM")</f>
        <v>May</v>
      </c>
      <c r="AL5059" s="12">
        <f>DATE(YEAR(tbl_LoanData[[#This Row],[Application Date]]),MONTH(tbl_LoanData[[#This Row],[Application Date]]),1)</f>
        <v>45778</v>
      </c>
      <c r="AM5059" s="14">
        <f ca="1">IF(AND(tbl_LoanData[[#This Row],[Application Date]]&gt;=EOMONTH(TODAY(),-1)+1,tbl_LoanData[[#This Row],[Application Date]]&lt;=TODAY()),tbl_LoanData[[#This Row],[Loan Amount]],0)</f>
        <v>0</v>
      </c>
      <c r="AN5059" s="14">
        <f>tbl_LoanData[[#This Row],[Amount Paid]]-(Q5059-X5059)</f>
        <v>740856.40000000014</v>
      </c>
      <c r="AO5059" s="14">
        <f>IF(tbl_LoanData[[#This Row],[Application Status]]="Approved",1,0)</f>
        <v>1</v>
      </c>
      <c r="AP5059" s="22" t="str">
        <f t="shared" ca="1" si="238"/>
        <v/>
      </c>
      <c r="AQ5059" s="22" t="str">
        <f t="shared" ca="1" si="239"/>
        <v/>
      </c>
    </row>
    <row r="5060" spans="1:43" ht="14.4" customHeight="1" x14ac:dyDescent="0.3">
      <c r="A5060" s="2" t="s">
        <v>15303</v>
      </c>
      <c r="B5060" s="2" t="s">
        <v>15304</v>
      </c>
      <c r="C5060" s="2" t="s">
        <v>142</v>
      </c>
      <c r="D5060" s="2" t="s">
        <v>102</v>
      </c>
      <c r="E5060" s="2" t="s">
        <v>293</v>
      </c>
      <c r="F5060" s="2">
        <v>48</v>
      </c>
      <c r="G5060" s="2" t="s">
        <v>83</v>
      </c>
      <c r="H5060" s="2" t="s">
        <v>126</v>
      </c>
      <c r="I5060" s="2" t="s">
        <v>44</v>
      </c>
      <c r="J5060" s="3">
        <v>45799</v>
      </c>
      <c r="K5060" s="3">
        <v>45812</v>
      </c>
      <c r="L5060" s="2" t="s">
        <v>38</v>
      </c>
      <c r="M5060" s="2" t="s">
        <v>85</v>
      </c>
      <c r="N5060" s="2" t="s">
        <v>314</v>
      </c>
      <c r="O5060" s="4">
        <v>1289000</v>
      </c>
      <c r="P5060" s="4">
        <v>339000</v>
      </c>
      <c r="Q5060" s="4">
        <v>950000</v>
      </c>
      <c r="R5060" s="2">
        <v>12</v>
      </c>
      <c r="S5060" s="5">
        <v>14.71</v>
      </c>
      <c r="T5060" s="4">
        <v>90812.08</v>
      </c>
      <c r="U5060" s="2" t="s">
        <v>73</v>
      </c>
      <c r="V5060" s="2" t="s">
        <v>33</v>
      </c>
      <c r="W5060" s="4">
        <v>1089745</v>
      </c>
      <c r="X5060" s="4">
        <v>0</v>
      </c>
      <c r="Y5060" s="4">
        <v>1089745</v>
      </c>
      <c r="Z5060" s="2">
        <v>0</v>
      </c>
      <c r="AA5060" s="2" t="s">
        <v>56</v>
      </c>
      <c r="AB5060" s="2" t="s">
        <v>15729</v>
      </c>
      <c r="AC5060" s="2" t="s">
        <v>332</v>
      </c>
      <c r="AD5060" s="2" t="s">
        <v>76</v>
      </c>
      <c r="AE5060" s="5">
        <v>73.7</v>
      </c>
      <c r="AF5060" s="2">
        <v>0</v>
      </c>
      <c r="AG5060" s="2" t="s">
        <v>77</v>
      </c>
      <c r="AH5060" s="2">
        <v>13</v>
      </c>
      <c r="AI5060" s="6" t="str">
        <f t="shared" si="237"/>
        <v>45-54</v>
      </c>
      <c r="AJ5060" s="11">
        <f>YEAR(tbl_LoanData[[#This Row],[Application Date]])</f>
        <v>2025</v>
      </c>
      <c r="AK5060" s="11" t="str">
        <f>TEXT(tbl_LoanData[[#This Row],[Application Date]],"MMMM")</f>
        <v>May</v>
      </c>
      <c r="AL5060" s="12">
        <f>DATE(YEAR(tbl_LoanData[[#This Row],[Application Date]]),MONTH(tbl_LoanData[[#This Row],[Application Date]]),1)</f>
        <v>45778</v>
      </c>
      <c r="AM5060" s="14">
        <f ca="1">IF(AND(tbl_LoanData[[#This Row],[Application Date]]&gt;=EOMONTH(TODAY(),-1)+1,tbl_LoanData[[#This Row],[Application Date]]&lt;=TODAY()),tbl_LoanData[[#This Row],[Loan Amount]],0)</f>
        <v>0</v>
      </c>
      <c r="AN5060" s="14">
        <f>tbl_LoanData[[#This Row],[Amount Paid]]-(Q5060-X5060)</f>
        <v>139745</v>
      </c>
      <c r="AO5060" s="14">
        <f>IF(tbl_LoanData[[#This Row],[Application Status]]="Approved",1,0)</f>
        <v>1</v>
      </c>
      <c r="AP5060" s="22" t="str">
        <f t="shared" ca="1" si="238"/>
        <v/>
      </c>
      <c r="AQ5060" s="22" t="str">
        <f t="shared" ca="1" si="239"/>
        <v/>
      </c>
    </row>
    <row r="5061" spans="1:43" ht="14.4" customHeight="1" x14ac:dyDescent="0.3">
      <c r="A5061" s="2" t="s">
        <v>15315</v>
      </c>
      <c r="B5061" s="2" t="s">
        <v>15316</v>
      </c>
      <c r="C5061" s="2" t="s">
        <v>338</v>
      </c>
      <c r="D5061" s="2" t="s">
        <v>67</v>
      </c>
      <c r="E5061" s="2" t="s">
        <v>268</v>
      </c>
      <c r="F5061" s="2">
        <v>40</v>
      </c>
      <c r="G5061" s="2" t="s">
        <v>83</v>
      </c>
      <c r="H5061" s="2" t="s">
        <v>166</v>
      </c>
      <c r="I5061" s="2" t="s">
        <v>46</v>
      </c>
      <c r="J5061" s="3">
        <v>45782</v>
      </c>
      <c r="K5061" s="3">
        <v>45795</v>
      </c>
      <c r="L5061" s="2" t="s">
        <v>37</v>
      </c>
      <c r="M5061" s="2" t="s">
        <v>260</v>
      </c>
      <c r="N5061" s="2" t="s">
        <v>457</v>
      </c>
      <c r="O5061" s="4">
        <v>226000</v>
      </c>
      <c r="P5061" s="4">
        <v>31600</v>
      </c>
      <c r="Q5061" s="4">
        <v>194400</v>
      </c>
      <c r="R5061" s="2">
        <v>36</v>
      </c>
      <c r="S5061" s="5">
        <v>9.58</v>
      </c>
      <c r="T5061" s="4">
        <v>6951.96</v>
      </c>
      <c r="U5061" s="2" t="s">
        <v>73</v>
      </c>
      <c r="V5061" s="2" t="s">
        <v>74</v>
      </c>
      <c r="W5061" s="4">
        <v>104279.4</v>
      </c>
      <c r="X5061" s="4">
        <v>145991.16</v>
      </c>
      <c r="Y5061" s="4">
        <v>250270.56</v>
      </c>
      <c r="Z5061" s="2">
        <v>0</v>
      </c>
      <c r="AA5061" s="2" t="s">
        <v>56</v>
      </c>
      <c r="AB5061" s="2" t="s">
        <v>15731</v>
      </c>
      <c r="AC5061" s="2" t="s">
        <v>146</v>
      </c>
      <c r="AD5061" s="2" t="s">
        <v>76</v>
      </c>
      <c r="AE5061" s="5">
        <v>86.02</v>
      </c>
      <c r="AF5061" s="2">
        <v>0</v>
      </c>
      <c r="AG5061" s="2" t="s">
        <v>77</v>
      </c>
      <c r="AH5061" s="2">
        <v>13</v>
      </c>
      <c r="AI5061" s="6" t="str">
        <f t="shared" si="237"/>
        <v>35-44</v>
      </c>
      <c r="AJ5061" s="11">
        <f>YEAR(tbl_LoanData[[#This Row],[Application Date]])</f>
        <v>2025</v>
      </c>
      <c r="AK5061" s="11" t="str">
        <f>TEXT(tbl_LoanData[[#This Row],[Application Date]],"MMMM")</f>
        <v>May</v>
      </c>
      <c r="AL5061" s="12">
        <f>DATE(YEAR(tbl_LoanData[[#This Row],[Application Date]]),MONTH(tbl_LoanData[[#This Row],[Application Date]]),1)</f>
        <v>45778</v>
      </c>
      <c r="AM5061" s="14">
        <f ca="1">IF(AND(tbl_LoanData[[#This Row],[Application Date]]&gt;=EOMONTH(TODAY(),-1)+1,tbl_LoanData[[#This Row],[Application Date]]&lt;=TODAY()),tbl_LoanData[[#This Row],[Loan Amount]],0)</f>
        <v>0</v>
      </c>
      <c r="AN5061" s="14">
        <f>tbl_LoanData[[#This Row],[Amount Paid]]-(Q5061-X5061)</f>
        <v>55870.559999999998</v>
      </c>
      <c r="AO5061" s="14">
        <f>IF(tbl_LoanData[[#This Row],[Application Status]]="Approved",1,0)</f>
        <v>1</v>
      </c>
      <c r="AP5061" s="22" t="str">
        <f t="shared" ca="1" si="238"/>
        <v/>
      </c>
      <c r="AQ5061" s="22" t="str">
        <f t="shared" ca="1" si="239"/>
        <v/>
      </c>
    </row>
    <row r="5062" spans="1:43" ht="14.4" customHeight="1" x14ac:dyDescent="0.3">
      <c r="A5062" s="2" t="s">
        <v>302</v>
      </c>
      <c r="B5062" s="2" t="s">
        <v>303</v>
      </c>
      <c r="C5062" s="2" t="s">
        <v>304</v>
      </c>
      <c r="D5062" s="2" t="s">
        <v>102</v>
      </c>
      <c r="E5062" s="2" t="s">
        <v>165</v>
      </c>
      <c r="F5062" s="2">
        <v>40</v>
      </c>
      <c r="G5062" s="2" t="s">
        <v>83</v>
      </c>
      <c r="H5062" s="2" t="s">
        <v>285</v>
      </c>
      <c r="I5062" s="2" t="s">
        <v>55</v>
      </c>
      <c r="J5062" s="3">
        <v>45823</v>
      </c>
      <c r="K5062" s="3">
        <v>45835</v>
      </c>
      <c r="L5062" s="2" t="s">
        <v>40</v>
      </c>
      <c r="M5062" s="2" t="s">
        <v>94</v>
      </c>
      <c r="N5062" s="2" t="s">
        <v>4</v>
      </c>
      <c r="O5062" s="4">
        <v>1336000</v>
      </c>
      <c r="P5062" s="4">
        <v>200700</v>
      </c>
      <c r="Q5062" s="4">
        <v>1135300</v>
      </c>
      <c r="R5062" s="2">
        <v>48</v>
      </c>
      <c r="S5062" s="5">
        <v>10.49</v>
      </c>
      <c r="T5062" s="4">
        <v>33576.5</v>
      </c>
      <c r="U5062" s="2" t="s">
        <v>73</v>
      </c>
      <c r="V5062" s="2" t="s">
        <v>74</v>
      </c>
      <c r="W5062" s="4">
        <v>436494.5</v>
      </c>
      <c r="X5062" s="4">
        <v>1175177.3799999999</v>
      </c>
      <c r="Y5062" s="4">
        <v>1611671.88</v>
      </c>
      <c r="Z5062" s="2">
        <v>0</v>
      </c>
      <c r="AA5062" s="2" t="s">
        <v>56</v>
      </c>
      <c r="AB5062" s="2" t="s">
        <v>15733</v>
      </c>
      <c r="AC5062" s="2" t="s">
        <v>129</v>
      </c>
      <c r="AD5062" s="2" t="s">
        <v>76</v>
      </c>
      <c r="AE5062" s="5">
        <v>84.98</v>
      </c>
      <c r="AF5062" s="2">
        <v>0</v>
      </c>
      <c r="AG5062" s="2" t="s">
        <v>77</v>
      </c>
      <c r="AH5062" s="2">
        <v>12</v>
      </c>
      <c r="AI5062" s="6" t="str">
        <f t="shared" si="237"/>
        <v>35-44</v>
      </c>
      <c r="AJ5062" s="11">
        <f>YEAR(tbl_LoanData[[#This Row],[Application Date]])</f>
        <v>2025</v>
      </c>
      <c r="AK5062" s="11" t="str">
        <f>TEXT(tbl_LoanData[[#This Row],[Application Date]],"MMMM")</f>
        <v>June</v>
      </c>
      <c r="AL5062" s="12">
        <f>DATE(YEAR(tbl_LoanData[[#This Row],[Application Date]]),MONTH(tbl_LoanData[[#This Row],[Application Date]]),1)</f>
        <v>45809</v>
      </c>
      <c r="AM5062" s="14">
        <f ca="1">IF(AND(tbl_LoanData[[#This Row],[Application Date]]&gt;=EOMONTH(TODAY(),-1)+1,tbl_LoanData[[#This Row],[Application Date]]&lt;=TODAY()),tbl_LoanData[[#This Row],[Loan Amount]],0)</f>
        <v>0</v>
      </c>
      <c r="AN5062" s="14">
        <f>tbl_LoanData[[#This Row],[Amount Paid]]-(Q5062-X5062)</f>
        <v>476371.87999999989</v>
      </c>
      <c r="AO5062" s="14">
        <f>IF(tbl_LoanData[[#This Row],[Application Status]]="Approved",1,0)</f>
        <v>1</v>
      </c>
      <c r="AP5062" s="22" t="str">
        <f t="shared" ca="1" si="238"/>
        <v/>
      </c>
      <c r="AQ5062" s="22" t="str">
        <f t="shared" ca="1" si="239"/>
        <v/>
      </c>
    </row>
    <row r="5063" spans="1:43" ht="14.4" customHeight="1" x14ac:dyDescent="0.3">
      <c r="A5063" s="2" t="s">
        <v>578</v>
      </c>
      <c r="B5063" s="2" t="s">
        <v>579</v>
      </c>
      <c r="C5063" s="2" t="s">
        <v>368</v>
      </c>
      <c r="D5063" s="2" t="s">
        <v>268</v>
      </c>
      <c r="E5063" s="2" t="s">
        <v>190</v>
      </c>
      <c r="F5063" s="2">
        <v>25</v>
      </c>
      <c r="G5063" s="2" t="s">
        <v>83</v>
      </c>
      <c r="H5063" s="2" t="s">
        <v>110</v>
      </c>
      <c r="I5063" s="2" t="s">
        <v>46</v>
      </c>
      <c r="J5063" s="3">
        <v>45831</v>
      </c>
      <c r="K5063" s="3">
        <v>45837</v>
      </c>
      <c r="L5063" s="2" t="s">
        <v>37</v>
      </c>
      <c r="M5063" s="2" t="s">
        <v>104</v>
      </c>
      <c r="N5063" s="2" t="s">
        <v>192</v>
      </c>
      <c r="O5063" s="4">
        <v>73000</v>
      </c>
      <c r="P5063" s="4">
        <v>19500</v>
      </c>
      <c r="Q5063" s="4">
        <v>53500</v>
      </c>
      <c r="R5063" s="2">
        <v>18</v>
      </c>
      <c r="S5063" s="5">
        <v>8.58</v>
      </c>
      <c r="T5063" s="4">
        <v>3354.75</v>
      </c>
      <c r="U5063" s="2" t="s">
        <v>73</v>
      </c>
      <c r="V5063" s="2" t="s">
        <v>74</v>
      </c>
      <c r="W5063" s="4">
        <v>40257</v>
      </c>
      <c r="X5063" s="4">
        <v>20128.45</v>
      </c>
      <c r="Y5063" s="4">
        <v>60385.45</v>
      </c>
      <c r="Z5063" s="2">
        <v>32</v>
      </c>
      <c r="AA5063" s="2" t="s">
        <v>58</v>
      </c>
      <c r="AB5063" s="2" t="s">
        <v>15731</v>
      </c>
      <c r="AC5063" s="2" t="s">
        <v>87</v>
      </c>
      <c r="AD5063" s="2" t="s">
        <v>76</v>
      </c>
      <c r="AE5063" s="5">
        <v>73.290000000000006</v>
      </c>
      <c r="AF5063" s="2">
        <v>1</v>
      </c>
      <c r="AG5063" s="2" t="s">
        <v>15718</v>
      </c>
      <c r="AH5063" s="2">
        <v>6</v>
      </c>
      <c r="AI5063" s="6" t="str">
        <f t="shared" si="237"/>
        <v>25-34</v>
      </c>
      <c r="AJ5063" s="11">
        <f>YEAR(tbl_LoanData[[#This Row],[Application Date]])</f>
        <v>2025</v>
      </c>
      <c r="AK5063" s="11" t="str">
        <f>TEXT(tbl_LoanData[[#This Row],[Application Date]],"MMMM")</f>
        <v>June</v>
      </c>
      <c r="AL5063" s="12">
        <f>DATE(YEAR(tbl_LoanData[[#This Row],[Application Date]]),MONTH(tbl_LoanData[[#This Row],[Application Date]]),1)</f>
        <v>45809</v>
      </c>
      <c r="AM5063" s="14">
        <f ca="1">IF(AND(tbl_LoanData[[#This Row],[Application Date]]&gt;=EOMONTH(TODAY(),-1)+1,tbl_LoanData[[#This Row],[Application Date]]&lt;=TODAY()),tbl_LoanData[[#This Row],[Loan Amount]],0)</f>
        <v>0</v>
      </c>
      <c r="AN5063" s="14">
        <f>tbl_LoanData[[#This Row],[Amount Paid]]-(Q5063-X5063)</f>
        <v>6885.4499999999971</v>
      </c>
      <c r="AO5063" s="14">
        <f>IF(tbl_LoanData[[#This Row],[Application Status]]="Approved",1,0)</f>
        <v>1</v>
      </c>
      <c r="AP5063" s="22" t="str">
        <f t="shared" ca="1" si="238"/>
        <v/>
      </c>
      <c r="AQ5063" s="22" t="str">
        <f t="shared" ca="1" si="239"/>
        <v/>
      </c>
    </row>
    <row r="5064" spans="1:43" ht="14.4" customHeight="1" x14ac:dyDescent="0.3">
      <c r="A5064" s="2" t="s">
        <v>777</v>
      </c>
      <c r="B5064" s="2" t="s">
        <v>778</v>
      </c>
      <c r="C5064" s="2" t="s">
        <v>687</v>
      </c>
      <c r="D5064" s="2" t="s">
        <v>82</v>
      </c>
      <c r="E5064" s="2" t="s">
        <v>540</v>
      </c>
      <c r="F5064" s="2">
        <v>26</v>
      </c>
      <c r="G5064" s="2" t="s">
        <v>83</v>
      </c>
      <c r="H5064" s="2" t="s">
        <v>244</v>
      </c>
      <c r="I5064" s="2" t="s">
        <v>48</v>
      </c>
      <c r="J5064" s="3">
        <v>45836</v>
      </c>
      <c r="K5064" s="3">
        <v>45852</v>
      </c>
      <c r="L5064" s="2" t="s">
        <v>36</v>
      </c>
      <c r="M5064" s="2" t="s">
        <v>85</v>
      </c>
      <c r="N5064" s="2" t="s">
        <v>671</v>
      </c>
      <c r="O5064" s="4">
        <v>880000</v>
      </c>
      <c r="P5064" s="4">
        <v>215400</v>
      </c>
      <c r="Q5064" s="4">
        <v>664600</v>
      </c>
      <c r="R5064" s="2">
        <v>24</v>
      </c>
      <c r="S5064" s="5">
        <v>12.08</v>
      </c>
      <c r="T5064" s="4">
        <v>34381.97</v>
      </c>
      <c r="U5064" s="2" t="s">
        <v>73</v>
      </c>
      <c r="V5064" s="2" t="s">
        <v>74</v>
      </c>
      <c r="W5064" s="4">
        <v>446965.61</v>
      </c>
      <c r="X5064" s="4">
        <v>378201.75</v>
      </c>
      <c r="Y5064" s="4">
        <v>825167.35999999999</v>
      </c>
      <c r="Z5064" s="2">
        <v>0</v>
      </c>
      <c r="AA5064" s="2" t="s">
        <v>56</v>
      </c>
      <c r="AB5064" s="2" t="s">
        <v>15736</v>
      </c>
      <c r="AC5064" s="2" t="s">
        <v>121</v>
      </c>
      <c r="AD5064" s="2" t="s">
        <v>76</v>
      </c>
      <c r="AE5064" s="5">
        <v>75.52</v>
      </c>
      <c r="AF5064" s="2">
        <v>0</v>
      </c>
      <c r="AG5064" s="2" t="s">
        <v>77</v>
      </c>
      <c r="AH5064" s="2">
        <v>16</v>
      </c>
      <c r="AI5064" s="6" t="str">
        <f t="shared" si="237"/>
        <v>25-34</v>
      </c>
      <c r="AJ5064" s="11">
        <f>YEAR(tbl_LoanData[[#This Row],[Application Date]])</f>
        <v>2025</v>
      </c>
      <c r="AK5064" s="11" t="str">
        <f>TEXT(tbl_LoanData[[#This Row],[Application Date]],"MMMM")</f>
        <v>June</v>
      </c>
      <c r="AL5064" s="12">
        <f>DATE(YEAR(tbl_LoanData[[#This Row],[Application Date]]),MONTH(tbl_LoanData[[#This Row],[Application Date]]),1)</f>
        <v>45809</v>
      </c>
      <c r="AM5064" s="14">
        <f ca="1">IF(AND(tbl_LoanData[[#This Row],[Application Date]]&gt;=EOMONTH(TODAY(),-1)+1,tbl_LoanData[[#This Row],[Application Date]]&lt;=TODAY()),tbl_LoanData[[#This Row],[Loan Amount]],0)</f>
        <v>0</v>
      </c>
      <c r="AN5064" s="14">
        <f>tbl_LoanData[[#This Row],[Amount Paid]]-(Q5064-X5064)</f>
        <v>160567.35999999999</v>
      </c>
      <c r="AO5064" s="14">
        <f>IF(tbl_LoanData[[#This Row],[Application Status]]="Approved",1,0)</f>
        <v>1</v>
      </c>
      <c r="AP5064" s="22" t="str">
        <f t="shared" ca="1" si="238"/>
        <v/>
      </c>
      <c r="AQ5064" s="22" t="str">
        <f t="shared" ca="1" si="239"/>
        <v/>
      </c>
    </row>
    <row r="5065" spans="1:43" x14ac:dyDescent="0.3">
      <c r="A5065" s="2" t="s">
        <v>798</v>
      </c>
      <c r="B5065" s="2" t="s">
        <v>799</v>
      </c>
      <c r="C5065" s="2" t="s">
        <v>227</v>
      </c>
      <c r="D5065" s="2" t="s">
        <v>134</v>
      </c>
      <c r="E5065" s="2" t="s">
        <v>101</v>
      </c>
      <c r="F5065" s="2">
        <v>39</v>
      </c>
      <c r="G5065" s="2" t="s">
        <v>69</v>
      </c>
      <c r="H5065" s="2" t="s">
        <v>156</v>
      </c>
      <c r="I5065" s="2" t="s">
        <v>45</v>
      </c>
      <c r="J5065" s="3">
        <v>45837</v>
      </c>
      <c r="K5065" s="3">
        <v>45856</v>
      </c>
      <c r="L5065" s="2" t="s">
        <v>39</v>
      </c>
      <c r="M5065" s="2" t="s">
        <v>94</v>
      </c>
      <c r="N5065" s="2" t="s">
        <v>418</v>
      </c>
      <c r="O5065" s="4">
        <v>1950000</v>
      </c>
      <c r="P5065" s="4">
        <v>572000</v>
      </c>
      <c r="Q5065" s="4">
        <v>1378000</v>
      </c>
      <c r="R5065" s="2">
        <v>24</v>
      </c>
      <c r="S5065" s="5">
        <v>7.35</v>
      </c>
      <c r="T5065" s="4">
        <v>65856.92</v>
      </c>
      <c r="U5065" s="2" t="s">
        <v>73</v>
      </c>
      <c r="V5065" s="2" t="s">
        <v>74</v>
      </c>
      <c r="W5065" s="4">
        <v>790283.04</v>
      </c>
      <c r="X5065" s="4">
        <v>790282.96</v>
      </c>
      <c r="Y5065" s="4">
        <v>1580566</v>
      </c>
      <c r="Z5065" s="2">
        <v>28</v>
      </c>
      <c r="AA5065" s="2" t="s">
        <v>57</v>
      </c>
      <c r="AB5065" s="2" t="s">
        <v>15728</v>
      </c>
      <c r="AC5065" s="2" t="s">
        <v>360</v>
      </c>
      <c r="AD5065" s="2" t="s">
        <v>76</v>
      </c>
      <c r="AE5065" s="5">
        <v>70.67</v>
      </c>
      <c r="AF5065" s="2">
        <v>1</v>
      </c>
      <c r="AG5065" s="2" t="s">
        <v>77</v>
      </c>
      <c r="AH5065" s="2">
        <v>19</v>
      </c>
      <c r="AI5065" s="6" t="str">
        <f t="shared" si="237"/>
        <v>35-44</v>
      </c>
      <c r="AJ5065" s="11">
        <f>YEAR(tbl_LoanData[[#This Row],[Application Date]])</f>
        <v>2025</v>
      </c>
      <c r="AK5065" s="11" t="str">
        <f>TEXT(tbl_LoanData[[#This Row],[Application Date]],"MMMM")</f>
        <v>June</v>
      </c>
      <c r="AL5065" s="12">
        <f>DATE(YEAR(tbl_LoanData[[#This Row],[Application Date]]),MONTH(tbl_LoanData[[#This Row],[Application Date]]),1)</f>
        <v>45809</v>
      </c>
      <c r="AM5065" s="14">
        <f ca="1">IF(AND(tbl_LoanData[[#This Row],[Application Date]]&gt;=EOMONTH(TODAY(),-1)+1,tbl_LoanData[[#This Row],[Application Date]]&lt;=TODAY()),tbl_LoanData[[#This Row],[Loan Amount]],0)</f>
        <v>0</v>
      </c>
      <c r="AN5065" s="14">
        <f>tbl_LoanData[[#This Row],[Amount Paid]]-(Q5065-X5065)</f>
        <v>202566</v>
      </c>
      <c r="AO5065" s="14">
        <f>IF(tbl_LoanData[[#This Row],[Application Status]]="Approved",1,0)</f>
        <v>1</v>
      </c>
      <c r="AP5065" s="22" t="str">
        <f t="shared" ca="1" si="238"/>
        <v/>
      </c>
      <c r="AQ5065" s="22" t="str">
        <f t="shared" ca="1" si="239"/>
        <v/>
      </c>
    </row>
    <row r="5066" spans="1:43" ht="14.4" customHeight="1" x14ac:dyDescent="0.3">
      <c r="A5066" s="2" t="s">
        <v>845</v>
      </c>
      <c r="B5066" s="2" t="s">
        <v>846</v>
      </c>
      <c r="C5066" s="2" t="s">
        <v>353</v>
      </c>
      <c r="D5066" s="2" t="s">
        <v>134</v>
      </c>
      <c r="E5066" s="2" t="s">
        <v>91</v>
      </c>
      <c r="F5066" s="2">
        <v>48</v>
      </c>
      <c r="G5066" s="2" t="s">
        <v>83</v>
      </c>
      <c r="H5066" s="2" t="s">
        <v>70</v>
      </c>
      <c r="I5066" s="2" t="s">
        <v>50</v>
      </c>
      <c r="J5066" s="3">
        <v>45837</v>
      </c>
      <c r="K5066" s="3">
        <v>45840</v>
      </c>
      <c r="L5066" s="2" t="s">
        <v>39</v>
      </c>
      <c r="M5066" s="2" t="s">
        <v>157</v>
      </c>
      <c r="N5066" s="2" t="s">
        <v>359</v>
      </c>
      <c r="O5066" s="4">
        <v>1682000</v>
      </c>
      <c r="P5066" s="4">
        <v>273800</v>
      </c>
      <c r="Q5066" s="4">
        <v>1408200</v>
      </c>
      <c r="R5066" s="2">
        <v>24</v>
      </c>
      <c r="S5066" s="5">
        <v>11.31</v>
      </c>
      <c r="T5066" s="4">
        <v>71947.28</v>
      </c>
      <c r="U5066" s="2" t="s">
        <v>73</v>
      </c>
      <c r="V5066" s="2" t="s">
        <v>74</v>
      </c>
      <c r="W5066" s="4">
        <v>935314.64</v>
      </c>
      <c r="X5066" s="4">
        <v>791420.2</v>
      </c>
      <c r="Y5066" s="4">
        <v>1726734.84</v>
      </c>
      <c r="Z5066" s="2">
        <v>0</v>
      </c>
      <c r="AA5066" s="2" t="s">
        <v>56</v>
      </c>
      <c r="AB5066" s="2" t="s">
        <v>15735</v>
      </c>
      <c r="AC5066" s="2" t="s">
        <v>213</v>
      </c>
      <c r="AD5066" s="2" t="s">
        <v>76</v>
      </c>
      <c r="AE5066" s="5">
        <v>83.72</v>
      </c>
      <c r="AF5066" s="2">
        <v>0</v>
      </c>
      <c r="AG5066" s="2" t="s">
        <v>77</v>
      </c>
      <c r="AH5066" s="2">
        <v>3</v>
      </c>
      <c r="AI5066" s="6" t="str">
        <f t="shared" si="237"/>
        <v>45-54</v>
      </c>
      <c r="AJ5066" s="11">
        <f>YEAR(tbl_LoanData[[#This Row],[Application Date]])</f>
        <v>2025</v>
      </c>
      <c r="AK5066" s="11" t="str">
        <f>TEXT(tbl_LoanData[[#This Row],[Application Date]],"MMMM")</f>
        <v>June</v>
      </c>
      <c r="AL5066" s="12">
        <f>DATE(YEAR(tbl_LoanData[[#This Row],[Application Date]]),MONTH(tbl_LoanData[[#This Row],[Application Date]]),1)</f>
        <v>45809</v>
      </c>
      <c r="AM5066" s="14">
        <f ca="1">IF(AND(tbl_LoanData[[#This Row],[Application Date]]&gt;=EOMONTH(TODAY(),-1)+1,tbl_LoanData[[#This Row],[Application Date]]&lt;=TODAY()),tbl_LoanData[[#This Row],[Loan Amount]],0)</f>
        <v>0</v>
      </c>
      <c r="AN5066" s="14">
        <f>tbl_LoanData[[#This Row],[Amount Paid]]-(Q5066-X5066)</f>
        <v>318534.83999999997</v>
      </c>
      <c r="AO5066" s="14">
        <f>IF(tbl_LoanData[[#This Row],[Application Status]]="Approved",1,0)</f>
        <v>1</v>
      </c>
      <c r="AP5066" s="22" t="str">
        <f t="shared" ca="1" si="238"/>
        <v/>
      </c>
      <c r="AQ5066" s="22" t="str">
        <f t="shared" ca="1" si="239"/>
        <v/>
      </c>
    </row>
    <row r="5067" spans="1:43" ht="14.4" customHeight="1" x14ac:dyDescent="0.3">
      <c r="A5067" s="2" t="s">
        <v>891</v>
      </c>
      <c r="B5067" s="2" t="s">
        <v>892</v>
      </c>
      <c r="C5067" s="2" t="s">
        <v>393</v>
      </c>
      <c r="D5067" s="2" t="s">
        <v>209</v>
      </c>
      <c r="E5067" s="2" t="s">
        <v>189</v>
      </c>
      <c r="F5067" s="2">
        <v>56</v>
      </c>
      <c r="G5067" s="2" t="s">
        <v>83</v>
      </c>
      <c r="H5067" s="2" t="s">
        <v>278</v>
      </c>
      <c r="I5067" s="2" t="s">
        <v>45</v>
      </c>
      <c r="J5067" s="3">
        <v>45821</v>
      </c>
      <c r="K5067" s="3">
        <v>45826</v>
      </c>
      <c r="L5067" s="2" t="s">
        <v>40</v>
      </c>
      <c r="M5067" s="2" t="s">
        <v>85</v>
      </c>
      <c r="N5067" s="2" t="s">
        <v>86</v>
      </c>
      <c r="O5067" s="4">
        <v>1140000</v>
      </c>
      <c r="P5067" s="4">
        <v>134800</v>
      </c>
      <c r="Q5067" s="4">
        <v>1005200</v>
      </c>
      <c r="R5067" s="2">
        <v>36</v>
      </c>
      <c r="S5067" s="5">
        <v>13.56</v>
      </c>
      <c r="T5067" s="4">
        <v>39280.980000000003</v>
      </c>
      <c r="U5067" s="2" t="s">
        <v>73</v>
      </c>
      <c r="V5067" s="2" t="s">
        <v>74</v>
      </c>
      <c r="W5067" s="4">
        <v>510652.74</v>
      </c>
      <c r="X5067" s="4">
        <v>903462.62</v>
      </c>
      <c r="Y5067" s="4">
        <v>1414115.36</v>
      </c>
      <c r="Z5067" s="2">
        <v>29</v>
      </c>
      <c r="AA5067" s="2" t="s">
        <v>57</v>
      </c>
      <c r="AB5067" s="2" t="s">
        <v>15729</v>
      </c>
      <c r="AC5067" s="2" t="s">
        <v>360</v>
      </c>
      <c r="AD5067" s="2" t="s">
        <v>76</v>
      </c>
      <c r="AE5067" s="5">
        <v>88.18</v>
      </c>
      <c r="AF5067" s="2">
        <v>1</v>
      </c>
      <c r="AG5067" s="2" t="s">
        <v>77</v>
      </c>
      <c r="AH5067" s="2">
        <v>5</v>
      </c>
      <c r="AI5067" s="6" t="str">
        <f t="shared" si="237"/>
        <v>55-64</v>
      </c>
      <c r="AJ5067" s="11">
        <f>YEAR(tbl_LoanData[[#This Row],[Application Date]])</f>
        <v>2025</v>
      </c>
      <c r="AK5067" s="11" t="str">
        <f>TEXT(tbl_LoanData[[#This Row],[Application Date]],"MMMM")</f>
        <v>June</v>
      </c>
      <c r="AL5067" s="12">
        <f>DATE(YEAR(tbl_LoanData[[#This Row],[Application Date]]),MONTH(tbl_LoanData[[#This Row],[Application Date]]),1)</f>
        <v>45809</v>
      </c>
      <c r="AM5067" s="14">
        <f ca="1">IF(AND(tbl_LoanData[[#This Row],[Application Date]]&gt;=EOMONTH(TODAY(),-1)+1,tbl_LoanData[[#This Row],[Application Date]]&lt;=TODAY()),tbl_LoanData[[#This Row],[Loan Amount]],0)</f>
        <v>0</v>
      </c>
      <c r="AN5067" s="14">
        <f>tbl_LoanData[[#This Row],[Amount Paid]]-(Q5067-X5067)</f>
        <v>408915.36</v>
      </c>
      <c r="AO5067" s="14">
        <f>IF(tbl_LoanData[[#This Row],[Application Status]]="Approved",1,0)</f>
        <v>1</v>
      </c>
      <c r="AP5067" s="22" t="str">
        <f t="shared" ca="1" si="238"/>
        <v/>
      </c>
      <c r="AQ5067" s="22" t="str">
        <f t="shared" ca="1" si="239"/>
        <v/>
      </c>
    </row>
    <row r="5068" spans="1:43" ht="14.4" customHeight="1" x14ac:dyDescent="0.3">
      <c r="A5068" s="2" t="s">
        <v>907</v>
      </c>
      <c r="B5068" s="2" t="s">
        <v>908</v>
      </c>
      <c r="C5068" s="2" t="s">
        <v>533</v>
      </c>
      <c r="D5068" s="2" t="s">
        <v>176</v>
      </c>
      <c r="E5068" s="2" t="s">
        <v>183</v>
      </c>
      <c r="F5068" s="2">
        <v>54</v>
      </c>
      <c r="G5068" s="2" t="s">
        <v>83</v>
      </c>
      <c r="H5068" s="2" t="s">
        <v>205</v>
      </c>
      <c r="I5068" s="2" t="s">
        <v>49</v>
      </c>
      <c r="J5068" s="3">
        <v>45825</v>
      </c>
      <c r="K5068" s="3"/>
      <c r="L5068" s="2" t="s">
        <v>40</v>
      </c>
      <c r="M5068" s="2" t="s">
        <v>85</v>
      </c>
      <c r="N5068" s="2" t="s">
        <v>274</v>
      </c>
      <c r="O5068" s="4">
        <v>1348000</v>
      </c>
      <c r="P5068" s="4">
        <v>416800</v>
      </c>
      <c r="Q5068" s="4">
        <v>931200</v>
      </c>
      <c r="R5068" s="2">
        <v>48</v>
      </c>
      <c r="S5068" s="5">
        <v>7.47</v>
      </c>
      <c r="T5068" s="4">
        <v>25196.720000000001</v>
      </c>
      <c r="U5068" s="2" t="s">
        <v>113</v>
      </c>
      <c r="V5068" s="2" t="s">
        <v>97</v>
      </c>
      <c r="W5068" s="4">
        <v>0</v>
      </c>
      <c r="X5068" s="4">
        <v>0</v>
      </c>
      <c r="Y5068" s="4">
        <v>1209442.56</v>
      </c>
      <c r="Z5068" s="2">
        <v>0</v>
      </c>
      <c r="AA5068" s="2" t="s">
        <v>97</v>
      </c>
      <c r="AB5068" s="2" t="s">
        <v>15732</v>
      </c>
      <c r="AC5068" s="2" t="s">
        <v>129</v>
      </c>
      <c r="AD5068" s="2" t="s">
        <v>76</v>
      </c>
      <c r="AE5068" s="5">
        <v>69.08</v>
      </c>
      <c r="AF5068" s="2">
        <v>0</v>
      </c>
      <c r="AG5068" s="2" t="s">
        <v>97</v>
      </c>
      <c r="AH5068" s="2"/>
      <c r="AI5068" s="6" t="str">
        <f t="shared" si="237"/>
        <v>45-54</v>
      </c>
      <c r="AJ5068" s="11">
        <f>YEAR(tbl_LoanData[[#This Row],[Application Date]])</f>
        <v>2025</v>
      </c>
      <c r="AK5068" s="11" t="str">
        <f>TEXT(tbl_LoanData[[#This Row],[Application Date]],"MMMM")</f>
        <v>June</v>
      </c>
      <c r="AL5068" s="12">
        <f>DATE(YEAR(tbl_LoanData[[#This Row],[Application Date]]),MONTH(tbl_LoanData[[#This Row],[Application Date]]),1)</f>
        <v>45809</v>
      </c>
      <c r="AM5068" s="14">
        <f ca="1">IF(AND(tbl_LoanData[[#This Row],[Application Date]]&gt;=EOMONTH(TODAY(),-1)+1,tbl_LoanData[[#This Row],[Application Date]]&lt;=TODAY()),tbl_LoanData[[#This Row],[Loan Amount]],0)</f>
        <v>0</v>
      </c>
      <c r="AN5068" s="14">
        <f>tbl_LoanData[[#This Row],[Amount Paid]]-(Q5068-X5068)</f>
        <v>-931200</v>
      </c>
      <c r="AO5068" s="14">
        <f>IF(tbl_LoanData[[#This Row],[Application Status]]="Approved",1,0)</f>
        <v>0</v>
      </c>
      <c r="AP5068" s="22" t="str">
        <f t="shared" ca="1" si="238"/>
        <v/>
      </c>
      <c r="AQ5068" s="22" t="str">
        <f t="shared" ca="1" si="239"/>
        <v/>
      </c>
    </row>
    <row r="5069" spans="1:43" x14ac:dyDescent="0.3">
      <c r="A5069" s="2" t="s">
        <v>980</v>
      </c>
      <c r="B5069" s="2" t="s">
        <v>981</v>
      </c>
      <c r="C5069" s="2" t="s">
        <v>627</v>
      </c>
      <c r="D5069" s="2" t="s">
        <v>82</v>
      </c>
      <c r="E5069" s="2" t="s">
        <v>447</v>
      </c>
      <c r="F5069" s="2">
        <v>55</v>
      </c>
      <c r="G5069" s="2" t="s">
        <v>83</v>
      </c>
      <c r="H5069" s="2" t="s">
        <v>307</v>
      </c>
      <c r="I5069" s="2" t="s">
        <v>43</v>
      </c>
      <c r="J5069" s="3">
        <v>45826</v>
      </c>
      <c r="K5069" s="3"/>
      <c r="L5069" s="2" t="s">
        <v>38</v>
      </c>
      <c r="M5069" s="2" t="s">
        <v>85</v>
      </c>
      <c r="N5069" s="2" t="s">
        <v>314</v>
      </c>
      <c r="O5069" s="4">
        <v>1160000</v>
      </c>
      <c r="P5069" s="4">
        <v>156000</v>
      </c>
      <c r="Q5069" s="4">
        <v>1004000</v>
      </c>
      <c r="R5069" s="2">
        <v>36</v>
      </c>
      <c r="S5069" s="5">
        <v>12.18</v>
      </c>
      <c r="T5069" s="4">
        <v>38079.49</v>
      </c>
      <c r="U5069" s="2" t="s">
        <v>113</v>
      </c>
      <c r="V5069" s="2" t="s">
        <v>97</v>
      </c>
      <c r="W5069" s="4">
        <v>0</v>
      </c>
      <c r="X5069" s="4">
        <v>0</v>
      </c>
      <c r="Y5069" s="4">
        <v>1370861.6</v>
      </c>
      <c r="Z5069" s="2">
        <v>0</v>
      </c>
      <c r="AA5069" s="2" t="s">
        <v>97</v>
      </c>
      <c r="AB5069" s="2" t="s">
        <v>15728</v>
      </c>
      <c r="AC5069" s="2" t="s">
        <v>213</v>
      </c>
      <c r="AD5069" s="2" t="s">
        <v>76</v>
      </c>
      <c r="AE5069" s="5">
        <v>86.55</v>
      </c>
      <c r="AF5069" s="2">
        <v>0</v>
      </c>
      <c r="AG5069" s="2" t="s">
        <v>97</v>
      </c>
      <c r="AH5069" s="2"/>
      <c r="AI5069" s="6" t="str">
        <f t="shared" si="237"/>
        <v>55-64</v>
      </c>
      <c r="AJ5069" s="11">
        <f>YEAR(tbl_LoanData[[#This Row],[Application Date]])</f>
        <v>2025</v>
      </c>
      <c r="AK5069" s="11" t="str">
        <f>TEXT(tbl_LoanData[[#This Row],[Application Date]],"MMMM")</f>
        <v>June</v>
      </c>
      <c r="AL5069" s="12">
        <f>DATE(YEAR(tbl_LoanData[[#This Row],[Application Date]]),MONTH(tbl_LoanData[[#This Row],[Application Date]]),1)</f>
        <v>45809</v>
      </c>
      <c r="AM5069" s="14">
        <f ca="1">IF(AND(tbl_LoanData[[#This Row],[Application Date]]&gt;=EOMONTH(TODAY(),-1)+1,tbl_LoanData[[#This Row],[Application Date]]&lt;=TODAY()),tbl_LoanData[[#This Row],[Loan Amount]],0)</f>
        <v>0</v>
      </c>
      <c r="AN5069" s="14">
        <f>tbl_LoanData[[#This Row],[Amount Paid]]-(Q5069-X5069)</f>
        <v>-1004000</v>
      </c>
      <c r="AO5069" s="14">
        <f>IF(tbl_LoanData[[#This Row],[Application Status]]="Approved",1,0)</f>
        <v>0</v>
      </c>
      <c r="AP5069" s="22" t="str">
        <f t="shared" ca="1" si="238"/>
        <v/>
      </c>
      <c r="AQ5069" s="22" t="str">
        <f t="shared" ca="1" si="239"/>
        <v/>
      </c>
    </row>
    <row r="5070" spans="1:43" ht="14.4" customHeight="1" x14ac:dyDescent="0.3">
      <c r="A5070" s="2" t="s">
        <v>1307</v>
      </c>
      <c r="B5070" s="2" t="s">
        <v>1308</v>
      </c>
      <c r="C5070" s="2" t="s">
        <v>347</v>
      </c>
      <c r="D5070" s="2" t="s">
        <v>176</v>
      </c>
      <c r="E5070" s="2" t="s">
        <v>91</v>
      </c>
      <c r="F5070" s="2">
        <v>55</v>
      </c>
      <c r="G5070" s="2" t="s">
        <v>69</v>
      </c>
      <c r="H5070" s="2" t="s">
        <v>313</v>
      </c>
      <c r="I5070" s="2" t="s">
        <v>44</v>
      </c>
      <c r="J5070" s="3">
        <v>45828</v>
      </c>
      <c r="K5070" s="3">
        <v>45841</v>
      </c>
      <c r="L5070" s="2" t="s">
        <v>39</v>
      </c>
      <c r="M5070" s="2" t="s">
        <v>157</v>
      </c>
      <c r="N5070" s="2" t="s">
        <v>158</v>
      </c>
      <c r="O5070" s="4">
        <v>1819000</v>
      </c>
      <c r="P5070" s="4">
        <v>666700</v>
      </c>
      <c r="Q5070" s="4">
        <v>1152300</v>
      </c>
      <c r="R5070" s="2">
        <v>48</v>
      </c>
      <c r="S5070" s="5">
        <v>14.43</v>
      </c>
      <c r="T5070" s="4">
        <v>37862.660000000003</v>
      </c>
      <c r="U5070" s="2" t="s">
        <v>73</v>
      </c>
      <c r="V5070" s="2" t="s">
        <v>74</v>
      </c>
      <c r="W5070" s="4">
        <v>454351.92</v>
      </c>
      <c r="X5070" s="4">
        <v>1363055.64</v>
      </c>
      <c r="Y5070" s="4">
        <v>1817407.56</v>
      </c>
      <c r="Z5070" s="2">
        <v>30</v>
      </c>
      <c r="AA5070" s="2" t="s">
        <v>57</v>
      </c>
      <c r="AB5070" s="2" t="s">
        <v>15728</v>
      </c>
      <c r="AC5070" s="2" t="s">
        <v>129</v>
      </c>
      <c r="AD5070" s="2" t="s">
        <v>76</v>
      </c>
      <c r="AE5070" s="5">
        <v>63.35</v>
      </c>
      <c r="AF5070" s="2">
        <v>1</v>
      </c>
      <c r="AG5070" s="2" t="s">
        <v>77</v>
      </c>
      <c r="AH5070" s="2">
        <v>13</v>
      </c>
      <c r="AI5070" s="6" t="str">
        <f t="shared" si="237"/>
        <v>55-64</v>
      </c>
      <c r="AJ5070" s="11">
        <f>YEAR(tbl_LoanData[[#This Row],[Application Date]])</f>
        <v>2025</v>
      </c>
      <c r="AK5070" s="11" t="str">
        <f>TEXT(tbl_LoanData[[#This Row],[Application Date]],"MMMM")</f>
        <v>June</v>
      </c>
      <c r="AL5070" s="12">
        <f>DATE(YEAR(tbl_LoanData[[#This Row],[Application Date]]),MONTH(tbl_LoanData[[#This Row],[Application Date]]),1)</f>
        <v>45809</v>
      </c>
      <c r="AM5070" s="14">
        <f ca="1">IF(AND(tbl_LoanData[[#This Row],[Application Date]]&gt;=EOMONTH(TODAY(),-1)+1,tbl_LoanData[[#This Row],[Application Date]]&lt;=TODAY()),tbl_LoanData[[#This Row],[Loan Amount]],0)</f>
        <v>0</v>
      </c>
      <c r="AN5070" s="14">
        <f>tbl_LoanData[[#This Row],[Amount Paid]]-(Q5070-X5070)</f>
        <v>665107.55999999982</v>
      </c>
      <c r="AO5070" s="14">
        <f>IF(tbl_LoanData[[#This Row],[Application Status]]="Approved",1,0)</f>
        <v>1</v>
      </c>
      <c r="AP5070" s="22" t="str">
        <f t="shared" ca="1" si="238"/>
        <v/>
      </c>
      <c r="AQ5070" s="22" t="str">
        <f t="shared" ca="1" si="239"/>
        <v/>
      </c>
    </row>
    <row r="5071" spans="1:43" ht="14.4" customHeight="1" x14ac:dyDescent="0.3">
      <c r="A5071" s="2" t="s">
        <v>1455</v>
      </c>
      <c r="B5071" s="2" t="s">
        <v>1456</v>
      </c>
      <c r="C5071" s="2" t="s">
        <v>575</v>
      </c>
      <c r="D5071" s="2" t="s">
        <v>117</v>
      </c>
      <c r="E5071" s="2" t="s">
        <v>406</v>
      </c>
      <c r="F5071" s="2">
        <v>65</v>
      </c>
      <c r="G5071" s="2" t="s">
        <v>69</v>
      </c>
      <c r="H5071" s="2" t="s">
        <v>256</v>
      </c>
      <c r="I5071" s="2" t="s">
        <v>43</v>
      </c>
      <c r="J5071" s="3">
        <v>45821</v>
      </c>
      <c r="K5071" s="3">
        <v>45840</v>
      </c>
      <c r="L5071" s="2" t="s">
        <v>37</v>
      </c>
      <c r="M5071" s="2" t="s">
        <v>199</v>
      </c>
      <c r="N5071" s="2" t="s">
        <v>319</v>
      </c>
      <c r="O5071" s="4">
        <v>185000</v>
      </c>
      <c r="P5071" s="4">
        <v>62900</v>
      </c>
      <c r="Q5071" s="4">
        <v>122100</v>
      </c>
      <c r="R5071" s="2">
        <v>36</v>
      </c>
      <c r="S5071" s="5">
        <v>12.5</v>
      </c>
      <c r="T5071" s="4">
        <v>4663.54</v>
      </c>
      <c r="U5071" s="2" t="s">
        <v>73</v>
      </c>
      <c r="V5071" s="2" t="s">
        <v>74</v>
      </c>
      <c r="W5071" s="4">
        <v>51298.94</v>
      </c>
      <c r="X5071" s="4">
        <v>116588.56</v>
      </c>
      <c r="Y5071" s="4">
        <v>167887.5</v>
      </c>
      <c r="Z5071" s="2">
        <v>58</v>
      </c>
      <c r="AA5071" s="2" t="s">
        <v>58</v>
      </c>
      <c r="AB5071" s="2" t="s">
        <v>15727</v>
      </c>
      <c r="AC5071" s="2" t="s">
        <v>129</v>
      </c>
      <c r="AD5071" s="2" t="s">
        <v>76</v>
      </c>
      <c r="AE5071" s="5">
        <v>66</v>
      </c>
      <c r="AF5071" s="2">
        <v>2</v>
      </c>
      <c r="AG5071" s="2" t="s">
        <v>15718</v>
      </c>
      <c r="AH5071" s="2">
        <v>19</v>
      </c>
      <c r="AI5071" s="6" t="str">
        <f t="shared" si="237"/>
        <v>65+</v>
      </c>
      <c r="AJ5071" s="11">
        <f>YEAR(tbl_LoanData[[#This Row],[Application Date]])</f>
        <v>2025</v>
      </c>
      <c r="AK5071" s="11" t="str">
        <f>TEXT(tbl_LoanData[[#This Row],[Application Date]],"MMMM")</f>
        <v>June</v>
      </c>
      <c r="AL5071" s="12">
        <f>DATE(YEAR(tbl_LoanData[[#This Row],[Application Date]]),MONTH(tbl_LoanData[[#This Row],[Application Date]]),1)</f>
        <v>45809</v>
      </c>
      <c r="AM5071" s="14">
        <f ca="1">IF(AND(tbl_LoanData[[#This Row],[Application Date]]&gt;=EOMONTH(TODAY(),-1)+1,tbl_LoanData[[#This Row],[Application Date]]&lt;=TODAY()),tbl_LoanData[[#This Row],[Loan Amount]],0)</f>
        <v>0</v>
      </c>
      <c r="AN5071" s="14">
        <f>tbl_LoanData[[#This Row],[Amount Paid]]-(Q5071-X5071)</f>
        <v>45787.5</v>
      </c>
      <c r="AO5071" s="14">
        <f>IF(tbl_LoanData[[#This Row],[Application Status]]="Approved",1,0)</f>
        <v>1</v>
      </c>
      <c r="AP5071" s="22" t="str">
        <f t="shared" ca="1" si="238"/>
        <v/>
      </c>
      <c r="AQ5071" s="22" t="str">
        <f t="shared" ca="1" si="239"/>
        <v/>
      </c>
    </row>
    <row r="5072" spans="1:43" x14ac:dyDescent="0.3">
      <c r="A5072" s="2" t="s">
        <v>1551</v>
      </c>
      <c r="B5072" s="2" t="s">
        <v>1552</v>
      </c>
      <c r="C5072" s="2" t="s">
        <v>1059</v>
      </c>
      <c r="D5072" s="2" t="s">
        <v>209</v>
      </c>
      <c r="E5072" s="2" t="s">
        <v>447</v>
      </c>
      <c r="F5072" s="2">
        <v>48</v>
      </c>
      <c r="G5072" s="2" t="s">
        <v>69</v>
      </c>
      <c r="H5072" s="2" t="s">
        <v>172</v>
      </c>
      <c r="I5072" s="2" t="s">
        <v>45</v>
      </c>
      <c r="J5072" s="3">
        <v>45809</v>
      </c>
      <c r="K5072" s="3">
        <v>45811</v>
      </c>
      <c r="L5072" s="2" t="s">
        <v>36</v>
      </c>
      <c r="M5072" s="2" t="s">
        <v>71</v>
      </c>
      <c r="N5072" s="2" t="s">
        <v>162</v>
      </c>
      <c r="O5072" s="4">
        <v>924000</v>
      </c>
      <c r="P5072" s="4">
        <v>239700</v>
      </c>
      <c r="Q5072" s="4">
        <v>684300</v>
      </c>
      <c r="R5072" s="2">
        <v>36</v>
      </c>
      <c r="S5072" s="5">
        <v>7.54</v>
      </c>
      <c r="T5072" s="4">
        <v>23308.02</v>
      </c>
      <c r="U5072" s="2" t="s">
        <v>73</v>
      </c>
      <c r="V5072" s="2" t="s">
        <v>74</v>
      </c>
      <c r="W5072" s="4">
        <v>326312.28000000003</v>
      </c>
      <c r="X5072" s="4">
        <v>512776.38</v>
      </c>
      <c r="Y5072" s="4">
        <v>839088.66</v>
      </c>
      <c r="Z5072" s="2">
        <v>0</v>
      </c>
      <c r="AA5072" s="2" t="s">
        <v>56</v>
      </c>
      <c r="AB5072" s="2" t="s">
        <v>15733</v>
      </c>
      <c r="AC5072" s="2" t="s">
        <v>121</v>
      </c>
      <c r="AD5072" s="2" t="s">
        <v>76</v>
      </c>
      <c r="AE5072" s="5">
        <v>74.06</v>
      </c>
      <c r="AF5072" s="2">
        <v>0</v>
      </c>
      <c r="AG5072" s="2" t="s">
        <v>77</v>
      </c>
      <c r="AH5072" s="2">
        <v>2</v>
      </c>
      <c r="AI5072" s="6" t="str">
        <f t="shared" si="237"/>
        <v>45-54</v>
      </c>
      <c r="AJ5072" s="11">
        <f>YEAR(tbl_LoanData[[#This Row],[Application Date]])</f>
        <v>2025</v>
      </c>
      <c r="AK5072" s="11" t="str">
        <f>TEXT(tbl_LoanData[[#This Row],[Application Date]],"MMMM")</f>
        <v>June</v>
      </c>
      <c r="AL5072" s="12">
        <f>DATE(YEAR(tbl_LoanData[[#This Row],[Application Date]]),MONTH(tbl_LoanData[[#This Row],[Application Date]]),1)</f>
        <v>45809</v>
      </c>
      <c r="AM5072" s="14">
        <f ca="1">IF(AND(tbl_LoanData[[#This Row],[Application Date]]&gt;=EOMONTH(TODAY(),-1)+1,tbl_LoanData[[#This Row],[Application Date]]&lt;=TODAY()),tbl_LoanData[[#This Row],[Loan Amount]],0)</f>
        <v>0</v>
      </c>
      <c r="AN5072" s="14">
        <f>tbl_LoanData[[#This Row],[Amount Paid]]-(Q5072-X5072)</f>
        <v>154788.66000000003</v>
      </c>
      <c r="AO5072" s="14">
        <f>IF(tbl_LoanData[[#This Row],[Application Status]]="Approved",1,0)</f>
        <v>1</v>
      </c>
      <c r="AP5072" s="22" t="str">
        <f t="shared" ca="1" si="238"/>
        <v/>
      </c>
      <c r="AQ5072" s="22" t="str">
        <f t="shared" ca="1" si="239"/>
        <v/>
      </c>
    </row>
    <row r="5073" spans="1:43" ht="14.4" customHeight="1" x14ac:dyDescent="0.3">
      <c r="A5073" s="2" t="s">
        <v>1569</v>
      </c>
      <c r="B5073" s="2" t="s">
        <v>1570</v>
      </c>
      <c r="C5073" s="2" t="s">
        <v>335</v>
      </c>
      <c r="D5073" s="2" t="s">
        <v>176</v>
      </c>
      <c r="E5073" s="2" t="s">
        <v>67</v>
      </c>
      <c r="F5073" s="2">
        <v>41</v>
      </c>
      <c r="G5073" s="2" t="s">
        <v>83</v>
      </c>
      <c r="H5073" s="2" t="s">
        <v>565</v>
      </c>
      <c r="I5073" s="2" t="s">
        <v>47</v>
      </c>
      <c r="J5073" s="3">
        <v>45834</v>
      </c>
      <c r="K5073" s="3">
        <v>45853</v>
      </c>
      <c r="L5073" s="2" t="s">
        <v>36</v>
      </c>
      <c r="M5073" s="2" t="s">
        <v>85</v>
      </c>
      <c r="N5073" s="2" t="s">
        <v>344</v>
      </c>
      <c r="O5073" s="4">
        <v>1514000</v>
      </c>
      <c r="P5073" s="4">
        <v>580300</v>
      </c>
      <c r="Q5073" s="4">
        <v>933700</v>
      </c>
      <c r="R5073" s="2">
        <v>60</v>
      </c>
      <c r="S5073" s="5">
        <v>12.08</v>
      </c>
      <c r="T5073" s="4">
        <v>24960.91</v>
      </c>
      <c r="U5073" s="2" t="s">
        <v>73</v>
      </c>
      <c r="V5073" s="2" t="s">
        <v>74</v>
      </c>
      <c r="W5073" s="4">
        <v>299530.92</v>
      </c>
      <c r="X5073" s="4">
        <v>1198123.8799999999</v>
      </c>
      <c r="Y5073" s="4">
        <v>1497654.8</v>
      </c>
      <c r="Z5073" s="2">
        <v>29</v>
      </c>
      <c r="AA5073" s="2" t="s">
        <v>57</v>
      </c>
      <c r="AB5073" s="2" t="s">
        <v>15729</v>
      </c>
      <c r="AC5073" s="2" t="s">
        <v>213</v>
      </c>
      <c r="AD5073" s="2" t="s">
        <v>76</v>
      </c>
      <c r="AE5073" s="5">
        <v>61.67</v>
      </c>
      <c r="AF5073" s="2">
        <v>1</v>
      </c>
      <c r="AG5073" s="2" t="s">
        <v>77</v>
      </c>
      <c r="AH5073" s="2">
        <v>19</v>
      </c>
      <c r="AI5073" s="6" t="str">
        <f t="shared" si="237"/>
        <v>35-44</v>
      </c>
      <c r="AJ5073" s="11">
        <f>YEAR(tbl_LoanData[[#This Row],[Application Date]])</f>
        <v>2025</v>
      </c>
      <c r="AK5073" s="11" t="str">
        <f>TEXT(tbl_LoanData[[#This Row],[Application Date]],"MMMM")</f>
        <v>June</v>
      </c>
      <c r="AL5073" s="12">
        <f>DATE(YEAR(tbl_LoanData[[#This Row],[Application Date]]),MONTH(tbl_LoanData[[#This Row],[Application Date]]),1)</f>
        <v>45809</v>
      </c>
      <c r="AM5073" s="14">
        <f ca="1">IF(AND(tbl_LoanData[[#This Row],[Application Date]]&gt;=EOMONTH(TODAY(),-1)+1,tbl_LoanData[[#This Row],[Application Date]]&lt;=TODAY()),tbl_LoanData[[#This Row],[Loan Amount]],0)</f>
        <v>0</v>
      </c>
      <c r="AN5073" s="14">
        <f>tbl_LoanData[[#This Row],[Amount Paid]]-(Q5073-X5073)</f>
        <v>563954.79999999981</v>
      </c>
      <c r="AO5073" s="14">
        <f>IF(tbl_LoanData[[#This Row],[Application Status]]="Approved",1,0)</f>
        <v>1</v>
      </c>
      <c r="AP5073" s="22" t="str">
        <f t="shared" ca="1" si="238"/>
        <v/>
      </c>
      <c r="AQ5073" s="22" t="str">
        <f t="shared" ca="1" si="239"/>
        <v/>
      </c>
    </row>
    <row r="5074" spans="1:43" ht="14.4" customHeight="1" x14ac:dyDescent="0.3">
      <c r="A5074" s="2" t="s">
        <v>1711</v>
      </c>
      <c r="B5074" s="2" t="s">
        <v>1712</v>
      </c>
      <c r="C5074" s="2" t="s">
        <v>423</v>
      </c>
      <c r="D5074" s="2" t="s">
        <v>204</v>
      </c>
      <c r="E5074" s="2" t="s">
        <v>183</v>
      </c>
      <c r="F5074" s="2">
        <v>42</v>
      </c>
      <c r="G5074" s="2" t="s">
        <v>69</v>
      </c>
      <c r="H5074" s="2" t="s">
        <v>126</v>
      </c>
      <c r="I5074" s="2" t="s">
        <v>44</v>
      </c>
      <c r="J5074" s="3">
        <v>45823</v>
      </c>
      <c r="K5074" s="3"/>
      <c r="L5074" s="2" t="s">
        <v>40</v>
      </c>
      <c r="M5074" s="2" t="s">
        <v>157</v>
      </c>
      <c r="N5074" s="2" t="s">
        <v>299</v>
      </c>
      <c r="O5074" s="4">
        <v>750000</v>
      </c>
      <c r="P5074" s="4">
        <v>116500</v>
      </c>
      <c r="Q5074" s="4">
        <v>633500</v>
      </c>
      <c r="R5074" s="2">
        <v>18</v>
      </c>
      <c r="S5074" s="5">
        <v>8.3699999999999992</v>
      </c>
      <c r="T5074" s="4">
        <v>39613.11</v>
      </c>
      <c r="U5074" s="2" t="s">
        <v>96</v>
      </c>
      <c r="V5074" s="2" t="s">
        <v>97</v>
      </c>
      <c r="W5074" s="4">
        <v>0</v>
      </c>
      <c r="X5074" s="4">
        <v>0</v>
      </c>
      <c r="Y5074" s="4">
        <v>713035.92</v>
      </c>
      <c r="Z5074" s="2">
        <v>0</v>
      </c>
      <c r="AA5074" s="2" t="s">
        <v>97</v>
      </c>
      <c r="AB5074" s="2" t="s">
        <v>15727</v>
      </c>
      <c r="AC5074" s="2" t="s">
        <v>138</v>
      </c>
      <c r="AD5074" s="2" t="s">
        <v>76</v>
      </c>
      <c r="AE5074" s="5">
        <v>84.47</v>
      </c>
      <c r="AF5074" s="2">
        <v>0</v>
      </c>
      <c r="AG5074" s="2" t="s">
        <v>97</v>
      </c>
      <c r="AH5074" s="2"/>
      <c r="AI5074" s="6" t="str">
        <f t="shared" si="237"/>
        <v>35-44</v>
      </c>
      <c r="AJ5074" s="11">
        <f>YEAR(tbl_LoanData[[#This Row],[Application Date]])</f>
        <v>2025</v>
      </c>
      <c r="AK5074" s="11" t="str">
        <f>TEXT(tbl_LoanData[[#This Row],[Application Date]],"MMMM")</f>
        <v>June</v>
      </c>
      <c r="AL5074" s="12">
        <f>DATE(YEAR(tbl_LoanData[[#This Row],[Application Date]]),MONTH(tbl_LoanData[[#This Row],[Application Date]]),1)</f>
        <v>45809</v>
      </c>
      <c r="AM5074" s="14">
        <f ca="1">IF(AND(tbl_LoanData[[#This Row],[Application Date]]&gt;=EOMONTH(TODAY(),-1)+1,tbl_LoanData[[#This Row],[Application Date]]&lt;=TODAY()),tbl_LoanData[[#This Row],[Loan Amount]],0)</f>
        <v>0</v>
      </c>
      <c r="AN5074" s="14">
        <f>tbl_LoanData[[#This Row],[Amount Paid]]-(Q5074-X5074)</f>
        <v>-633500</v>
      </c>
      <c r="AO5074" s="14">
        <f>IF(tbl_LoanData[[#This Row],[Application Status]]="Approved",1,0)</f>
        <v>0</v>
      </c>
      <c r="AP5074" s="22" t="str">
        <f t="shared" ca="1" si="238"/>
        <v/>
      </c>
      <c r="AQ5074" s="22" t="str">
        <f t="shared" ca="1" si="239"/>
        <v/>
      </c>
    </row>
    <row r="5075" spans="1:43" ht="14.4" customHeight="1" x14ac:dyDescent="0.3">
      <c r="A5075" s="2" t="s">
        <v>1723</v>
      </c>
      <c r="B5075" s="2" t="s">
        <v>1724</v>
      </c>
      <c r="C5075" s="2" t="s">
        <v>379</v>
      </c>
      <c r="D5075" s="2" t="s">
        <v>209</v>
      </c>
      <c r="E5075" s="2" t="s">
        <v>209</v>
      </c>
      <c r="F5075" s="2">
        <v>22</v>
      </c>
      <c r="G5075" s="2" t="s">
        <v>69</v>
      </c>
      <c r="H5075" s="2" t="s">
        <v>211</v>
      </c>
      <c r="I5075" s="2" t="s">
        <v>50</v>
      </c>
      <c r="J5075" s="3">
        <v>45814</v>
      </c>
      <c r="K5075" s="3">
        <v>45818</v>
      </c>
      <c r="L5075" s="2" t="s">
        <v>36</v>
      </c>
      <c r="M5075" s="2" t="s">
        <v>94</v>
      </c>
      <c r="N5075" s="2" t="s">
        <v>212</v>
      </c>
      <c r="O5075" s="4">
        <v>2022000</v>
      </c>
      <c r="P5075" s="4">
        <v>712600</v>
      </c>
      <c r="Q5075" s="4">
        <v>1309400</v>
      </c>
      <c r="R5075" s="2">
        <v>24</v>
      </c>
      <c r="S5075" s="5">
        <v>5.69</v>
      </c>
      <c r="T5075" s="4">
        <v>60767.07</v>
      </c>
      <c r="U5075" s="2" t="s">
        <v>73</v>
      </c>
      <c r="V5075" s="2" t="s">
        <v>74</v>
      </c>
      <c r="W5075" s="4">
        <v>850738.98</v>
      </c>
      <c r="X5075" s="4">
        <v>607670.74</v>
      </c>
      <c r="Y5075" s="4">
        <v>1458409.72</v>
      </c>
      <c r="Z5075" s="2">
        <v>0</v>
      </c>
      <c r="AA5075" s="2" t="s">
        <v>56</v>
      </c>
      <c r="AB5075" s="2" t="s">
        <v>15732</v>
      </c>
      <c r="AC5075" s="2" t="s">
        <v>213</v>
      </c>
      <c r="AD5075" s="2" t="s">
        <v>76</v>
      </c>
      <c r="AE5075" s="5">
        <v>64.760000000000005</v>
      </c>
      <c r="AF5075" s="2">
        <v>0</v>
      </c>
      <c r="AG5075" s="2" t="s">
        <v>77</v>
      </c>
      <c r="AH5075" s="2">
        <v>4</v>
      </c>
      <c r="AI5075" s="6" t="str">
        <f t="shared" si="237"/>
        <v>18-24</v>
      </c>
      <c r="AJ5075" s="11">
        <f>YEAR(tbl_LoanData[[#This Row],[Application Date]])</f>
        <v>2025</v>
      </c>
      <c r="AK5075" s="11" t="str">
        <f>TEXT(tbl_LoanData[[#This Row],[Application Date]],"MMMM")</f>
        <v>June</v>
      </c>
      <c r="AL5075" s="12">
        <f>DATE(YEAR(tbl_LoanData[[#This Row],[Application Date]]),MONTH(tbl_LoanData[[#This Row],[Application Date]]),1)</f>
        <v>45809</v>
      </c>
      <c r="AM5075" s="14">
        <f ca="1">IF(AND(tbl_LoanData[[#This Row],[Application Date]]&gt;=EOMONTH(TODAY(),-1)+1,tbl_LoanData[[#This Row],[Application Date]]&lt;=TODAY()),tbl_LoanData[[#This Row],[Loan Amount]],0)</f>
        <v>0</v>
      </c>
      <c r="AN5075" s="14">
        <f>tbl_LoanData[[#This Row],[Amount Paid]]-(Q5075-X5075)</f>
        <v>149009.71999999997</v>
      </c>
      <c r="AO5075" s="14">
        <f>IF(tbl_LoanData[[#This Row],[Application Status]]="Approved",1,0)</f>
        <v>1</v>
      </c>
      <c r="AP5075" s="22" t="str">
        <f t="shared" ca="1" si="238"/>
        <v/>
      </c>
      <c r="AQ5075" s="22" t="str">
        <f t="shared" ca="1" si="239"/>
        <v/>
      </c>
    </row>
    <row r="5076" spans="1:43" ht="14.4" customHeight="1" x14ac:dyDescent="0.3">
      <c r="A5076" s="2" t="s">
        <v>1819</v>
      </c>
      <c r="B5076" s="2" t="s">
        <v>1820</v>
      </c>
      <c r="C5076" s="2" t="s">
        <v>464</v>
      </c>
      <c r="D5076" s="2" t="s">
        <v>81</v>
      </c>
      <c r="E5076" s="2" t="s">
        <v>293</v>
      </c>
      <c r="F5076" s="2">
        <v>65</v>
      </c>
      <c r="G5076" s="2" t="s">
        <v>83</v>
      </c>
      <c r="H5076" s="2" t="s">
        <v>250</v>
      </c>
      <c r="I5076" s="2" t="s">
        <v>52</v>
      </c>
      <c r="J5076" s="3">
        <v>45831</v>
      </c>
      <c r="K5076" s="3">
        <v>45841</v>
      </c>
      <c r="L5076" s="2" t="s">
        <v>37</v>
      </c>
      <c r="M5076" s="2" t="s">
        <v>260</v>
      </c>
      <c r="N5076" s="2" t="s">
        <v>457</v>
      </c>
      <c r="O5076" s="4">
        <v>233000</v>
      </c>
      <c r="P5076" s="4">
        <v>43100</v>
      </c>
      <c r="Q5076" s="4">
        <v>189900</v>
      </c>
      <c r="R5076" s="2">
        <v>36</v>
      </c>
      <c r="S5076" s="5">
        <v>6.49</v>
      </c>
      <c r="T5076" s="4">
        <v>6302.04</v>
      </c>
      <c r="U5076" s="2" t="s">
        <v>73</v>
      </c>
      <c r="V5076" s="2" t="s">
        <v>74</v>
      </c>
      <c r="W5076" s="4">
        <v>81926.52</v>
      </c>
      <c r="X5076" s="4">
        <v>144947.01</v>
      </c>
      <c r="Y5076" s="4">
        <v>226873.53</v>
      </c>
      <c r="Z5076" s="2">
        <v>0</v>
      </c>
      <c r="AA5076" s="2" t="s">
        <v>56</v>
      </c>
      <c r="AB5076" s="2" t="s">
        <v>15732</v>
      </c>
      <c r="AC5076" s="2" t="s">
        <v>75</v>
      </c>
      <c r="AD5076" s="2" t="s">
        <v>76</v>
      </c>
      <c r="AE5076" s="5">
        <v>81.5</v>
      </c>
      <c r="AF5076" s="2">
        <v>0</v>
      </c>
      <c r="AG5076" s="2" t="s">
        <v>77</v>
      </c>
      <c r="AH5076" s="2">
        <v>10</v>
      </c>
      <c r="AI5076" s="6" t="str">
        <f t="shared" si="237"/>
        <v>65+</v>
      </c>
      <c r="AJ5076" s="11">
        <f>YEAR(tbl_LoanData[[#This Row],[Application Date]])</f>
        <v>2025</v>
      </c>
      <c r="AK5076" s="11" t="str">
        <f>TEXT(tbl_LoanData[[#This Row],[Application Date]],"MMMM")</f>
        <v>June</v>
      </c>
      <c r="AL5076" s="12">
        <f>DATE(YEAR(tbl_LoanData[[#This Row],[Application Date]]),MONTH(tbl_LoanData[[#This Row],[Application Date]]),1)</f>
        <v>45809</v>
      </c>
      <c r="AM5076" s="14">
        <f ca="1">IF(AND(tbl_LoanData[[#This Row],[Application Date]]&gt;=EOMONTH(TODAY(),-1)+1,tbl_LoanData[[#This Row],[Application Date]]&lt;=TODAY()),tbl_LoanData[[#This Row],[Loan Amount]],0)</f>
        <v>0</v>
      </c>
      <c r="AN5076" s="14">
        <f>tbl_LoanData[[#This Row],[Amount Paid]]-(Q5076-X5076)</f>
        <v>36973.530000000013</v>
      </c>
      <c r="AO5076" s="14">
        <f>IF(tbl_LoanData[[#This Row],[Application Status]]="Approved",1,0)</f>
        <v>1</v>
      </c>
      <c r="AP5076" s="22" t="str">
        <f t="shared" ca="1" si="238"/>
        <v/>
      </c>
      <c r="AQ5076" s="22" t="str">
        <f t="shared" ca="1" si="239"/>
        <v/>
      </c>
    </row>
    <row r="5077" spans="1:43" ht="14.4" customHeight="1" x14ac:dyDescent="0.3">
      <c r="A5077" s="2" t="s">
        <v>1825</v>
      </c>
      <c r="B5077" s="2" t="s">
        <v>1826</v>
      </c>
      <c r="C5077" s="2" t="s">
        <v>310</v>
      </c>
      <c r="D5077" s="2" t="s">
        <v>189</v>
      </c>
      <c r="E5077" s="2" t="s">
        <v>92</v>
      </c>
      <c r="F5077" s="2">
        <v>55</v>
      </c>
      <c r="G5077" s="2" t="s">
        <v>69</v>
      </c>
      <c r="H5077" s="2" t="s">
        <v>466</v>
      </c>
      <c r="I5077" s="2" t="s">
        <v>43</v>
      </c>
      <c r="J5077" s="3">
        <v>45828</v>
      </c>
      <c r="K5077" s="3">
        <v>45846</v>
      </c>
      <c r="L5077" s="2" t="s">
        <v>40</v>
      </c>
      <c r="M5077" s="2" t="s">
        <v>157</v>
      </c>
      <c r="N5077" s="2" t="s">
        <v>299</v>
      </c>
      <c r="O5077" s="4">
        <v>965000</v>
      </c>
      <c r="P5077" s="4">
        <v>315800</v>
      </c>
      <c r="Q5077" s="4">
        <v>649200</v>
      </c>
      <c r="R5077" s="2">
        <v>12</v>
      </c>
      <c r="S5077" s="5">
        <v>12.68</v>
      </c>
      <c r="T5077" s="4">
        <v>60959.88</v>
      </c>
      <c r="U5077" s="2" t="s">
        <v>73</v>
      </c>
      <c r="V5077" s="2" t="s">
        <v>33</v>
      </c>
      <c r="W5077" s="4">
        <v>731518.56</v>
      </c>
      <c r="X5077" s="4">
        <v>0</v>
      </c>
      <c r="Y5077" s="4">
        <v>731518.56</v>
      </c>
      <c r="Z5077" s="2">
        <v>0</v>
      </c>
      <c r="AA5077" s="2" t="s">
        <v>56</v>
      </c>
      <c r="AB5077" s="2" t="s">
        <v>15736</v>
      </c>
      <c r="AC5077" s="2" t="s">
        <v>360</v>
      </c>
      <c r="AD5077" s="2" t="s">
        <v>76</v>
      </c>
      <c r="AE5077" s="5">
        <v>67.27</v>
      </c>
      <c r="AF5077" s="2">
        <v>0</v>
      </c>
      <c r="AG5077" s="2" t="s">
        <v>77</v>
      </c>
      <c r="AH5077" s="2">
        <v>18</v>
      </c>
      <c r="AI5077" s="6" t="str">
        <f t="shared" si="237"/>
        <v>55-64</v>
      </c>
      <c r="AJ5077" s="11">
        <f>YEAR(tbl_LoanData[[#This Row],[Application Date]])</f>
        <v>2025</v>
      </c>
      <c r="AK5077" s="11" t="str">
        <f>TEXT(tbl_LoanData[[#This Row],[Application Date]],"MMMM")</f>
        <v>June</v>
      </c>
      <c r="AL5077" s="12">
        <f>DATE(YEAR(tbl_LoanData[[#This Row],[Application Date]]),MONTH(tbl_LoanData[[#This Row],[Application Date]]),1)</f>
        <v>45809</v>
      </c>
      <c r="AM5077" s="14">
        <f ca="1">IF(AND(tbl_LoanData[[#This Row],[Application Date]]&gt;=EOMONTH(TODAY(),-1)+1,tbl_LoanData[[#This Row],[Application Date]]&lt;=TODAY()),tbl_LoanData[[#This Row],[Loan Amount]],0)</f>
        <v>0</v>
      </c>
      <c r="AN5077" s="14">
        <f>tbl_LoanData[[#This Row],[Amount Paid]]-(Q5077-X5077)</f>
        <v>82318.560000000056</v>
      </c>
      <c r="AO5077" s="14">
        <f>IF(tbl_LoanData[[#This Row],[Application Status]]="Approved",1,0)</f>
        <v>1</v>
      </c>
      <c r="AP5077" s="22" t="str">
        <f t="shared" ca="1" si="238"/>
        <v/>
      </c>
      <c r="AQ5077" s="22" t="str">
        <f t="shared" ca="1" si="239"/>
        <v/>
      </c>
    </row>
    <row r="5078" spans="1:43" x14ac:dyDescent="0.3">
      <c r="A5078" s="2" t="s">
        <v>1981</v>
      </c>
      <c r="B5078" s="2" t="s">
        <v>1982</v>
      </c>
      <c r="C5078" s="2" t="s">
        <v>668</v>
      </c>
      <c r="D5078" s="2" t="s">
        <v>118</v>
      </c>
      <c r="E5078" s="2" t="s">
        <v>311</v>
      </c>
      <c r="F5078" s="2">
        <v>55</v>
      </c>
      <c r="G5078" s="2" t="s">
        <v>69</v>
      </c>
      <c r="H5078" s="2" t="s">
        <v>143</v>
      </c>
      <c r="I5078" s="2" t="s">
        <v>46</v>
      </c>
      <c r="J5078" s="3">
        <v>45832</v>
      </c>
      <c r="K5078" s="3">
        <v>45843</v>
      </c>
      <c r="L5078" s="2" t="s">
        <v>41</v>
      </c>
      <c r="M5078" s="2" t="s">
        <v>144</v>
      </c>
      <c r="N5078" s="2" t="s">
        <v>857</v>
      </c>
      <c r="O5078" s="4">
        <v>4231000</v>
      </c>
      <c r="P5078" s="4">
        <v>1046500</v>
      </c>
      <c r="Q5078" s="4">
        <v>3184500</v>
      </c>
      <c r="R5078" s="2">
        <v>48</v>
      </c>
      <c r="S5078" s="5">
        <v>6.31</v>
      </c>
      <c r="T5078" s="4">
        <v>83088.91</v>
      </c>
      <c r="U5078" s="2" t="s">
        <v>73</v>
      </c>
      <c r="V5078" s="2" t="s">
        <v>74</v>
      </c>
      <c r="W5078" s="4">
        <v>1080155.83</v>
      </c>
      <c r="X5078" s="4">
        <v>2908111.97</v>
      </c>
      <c r="Y5078" s="4">
        <v>3988267.8</v>
      </c>
      <c r="Z5078" s="2">
        <v>0</v>
      </c>
      <c r="AA5078" s="2" t="s">
        <v>56</v>
      </c>
      <c r="AB5078" s="2" t="s">
        <v>15729</v>
      </c>
      <c r="AC5078" s="2" t="s">
        <v>146</v>
      </c>
      <c r="AD5078" s="2" t="s">
        <v>76</v>
      </c>
      <c r="AE5078" s="5">
        <v>75.27</v>
      </c>
      <c r="AF5078" s="2">
        <v>0</v>
      </c>
      <c r="AG5078" s="2" t="s">
        <v>77</v>
      </c>
      <c r="AH5078" s="2">
        <v>11</v>
      </c>
      <c r="AI5078" s="6" t="str">
        <f t="shared" si="237"/>
        <v>55-64</v>
      </c>
      <c r="AJ5078" s="11">
        <f>YEAR(tbl_LoanData[[#This Row],[Application Date]])</f>
        <v>2025</v>
      </c>
      <c r="AK5078" s="11" t="str">
        <f>TEXT(tbl_LoanData[[#This Row],[Application Date]],"MMMM")</f>
        <v>June</v>
      </c>
      <c r="AL5078" s="12">
        <f>DATE(YEAR(tbl_LoanData[[#This Row],[Application Date]]),MONTH(tbl_LoanData[[#This Row],[Application Date]]),1)</f>
        <v>45809</v>
      </c>
      <c r="AM5078" s="14">
        <f ca="1">IF(AND(tbl_LoanData[[#This Row],[Application Date]]&gt;=EOMONTH(TODAY(),-1)+1,tbl_LoanData[[#This Row],[Application Date]]&lt;=TODAY()),tbl_LoanData[[#This Row],[Loan Amount]],0)</f>
        <v>0</v>
      </c>
      <c r="AN5078" s="14">
        <f>tbl_LoanData[[#This Row],[Amount Paid]]-(Q5078-X5078)</f>
        <v>803767.80000000028</v>
      </c>
      <c r="AO5078" s="14">
        <f>IF(tbl_LoanData[[#This Row],[Application Status]]="Approved",1,0)</f>
        <v>1</v>
      </c>
      <c r="AP5078" s="22" t="str">
        <f t="shared" ca="1" si="238"/>
        <v/>
      </c>
      <c r="AQ5078" s="22" t="str">
        <f t="shared" ca="1" si="239"/>
        <v/>
      </c>
    </row>
    <row r="5079" spans="1:43" ht="14.4" customHeight="1" x14ac:dyDescent="0.3">
      <c r="A5079" s="2" t="s">
        <v>2019</v>
      </c>
      <c r="B5079" s="2" t="s">
        <v>2020</v>
      </c>
      <c r="C5079" s="2" t="s">
        <v>621</v>
      </c>
      <c r="D5079" s="2" t="s">
        <v>81</v>
      </c>
      <c r="E5079" s="2" t="s">
        <v>540</v>
      </c>
      <c r="F5079" s="2">
        <v>32</v>
      </c>
      <c r="G5079" s="2" t="s">
        <v>69</v>
      </c>
      <c r="H5079" s="2" t="s">
        <v>93</v>
      </c>
      <c r="I5079" s="2" t="s">
        <v>50</v>
      </c>
      <c r="J5079" s="3">
        <v>45838</v>
      </c>
      <c r="K5079" s="3"/>
      <c r="L5079" s="2" t="s">
        <v>37</v>
      </c>
      <c r="M5079" s="2" t="s">
        <v>94</v>
      </c>
      <c r="N5079" s="2" t="s">
        <v>488</v>
      </c>
      <c r="O5079" s="4">
        <v>231000</v>
      </c>
      <c r="P5079" s="4">
        <v>50500</v>
      </c>
      <c r="Q5079" s="4">
        <v>180500</v>
      </c>
      <c r="R5079" s="2">
        <v>48</v>
      </c>
      <c r="S5079" s="5">
        <v>11.28</v>
      </c>
      <c r="T5079" s="4">
        <v>5457.12</v>
      </c>
      <c r="U5079" s="2" t="s">
        <v>113</v>
      </c>
      <c r="V5079" s="2" t="s">
        <v>97</v>
      </c>
      <c r="W5079" s="4">
        <v>0</v>
      </c>
      <c r="X5079" s="4">
        <v>0</v>
      </c>
      <c r="Y5079" s="4">
        <v>261941.6</v>
      </c>
      <c r="Z5079" s="2">
        <v>0</v>
      </c>
      <c r="AA5079" s="2" t="s">
        <v>97</v>
      </c>
      <c r="AB5079" s="2" t="s">
        <v>15732</v>
      </c>
      <c r="AC5079" s="2" t="s">
        <v>360</v>
      </c>
      <c r="AD5079" s="2" t="s">
        <v>76</v>
      </c>
      <c r="AE5079" s="5">
        <v>78.14</v>
      </c>
      <c r="AF5079" s="2">
        <v>0</v>
      </c>
      <c r="AG5079" s="2" t="s">
        <v>97</v>
      </c>
      <c r="AH5079" s="2"/>
      <c r="AI5079" s="6" t="str">
        <f t="shared" si="237"/>
        <v>25-34</v>
      </c>
      <c r="AJ5079" s="11">
        <f>YEAR(tbl_LoanData[[#This Row],[Application Date]])</f>
        <v>2025</v>
      </c>
      <c r="AK5079" s="11" t="str">
        <f>TEXT(tbl_LoanData[[#This Row],[Application Date]],"MMMM")</f>
        <v>June</v>
      </c>
      <c r="AL5079" s="12">
        <f>DATE(YEAR(tbl_LoanData[[#This Row],[Application Date]]),MONTH(tbl_LoanData[[#This Row],[Application Date]]),1)</f>
        <v>45809</v>
      </c>
      <c r="AM5079" s="14">
        <f ca="1">IF(AND(tbl_LoanData[[#This Row],[Application Date]]&gt;=EOMONTH(TODAY(),-1)+1,tbl_LoanData[[#This Row],[Application Date]]&lt;=TODAY()),tbl_LoanData[[#This Row],[Loan Amount]],0)</f>
        <v>0</v>
      </c>
      <c r="AN5079" s="14">
        <f>tbl_LoanData[[#This Row],[Amount Paid]]-(Q5079-X5079)</f>
        <v>-180500</v>
      </c>
      <c r="AO5079" s="14">
        <f>IF(tbl_LoanData[[#This Row],[Application Status]]="Approved",1,0)</f>
        <v>0</v>
      </c>
      <c r="AP5079" s="22" t="str">
        <f t="shared" ca="1" si="238"/>
        <v/>
      </c>
      <c r="AQ5079" s="22" t="str">
        <f t="shared" ca="1" si="239"/>
        <v/>
      </c>
    </row>
    <row r="5080" spans="1:43" ht="14.4" customHeight="1" x14ac:dyDescent="0.3">
      <c r="A5080" s="2" t="s">
        <v>2033</v>
      </c>
      <c r="B5080" s="2" t="s">
        <v>2034</v>
      </c>
      <c r="C5080" s="2" t="s">
        <v>327</v>
      </c>
      <c r="D5080" s="2" t="s">
        <v>182</v>
      </c>
      <c r="E5080" s="2" t="s">
        <v>204</v>
      </c>
      <c r="F5080" s="2">
        <v>24</v>
      </c>
      <c r="G5080" s="2" t="s">
        <v>69</v>
      </c>
      <c r="H5080" s="2" t="s">
        <v>172</v>
      </c>
      <c r="I5080" s="2" t="s">
        <v>45</v>
      </c>
      <c r="J5080" s="3">
        <v>45810</v>
      </c>
      <c r="K5080" s="3">
        <v>45816</v>
      </c>
      <c r="L5080" s="2" t="s">
        <v>37</v>
      </c>
      <c r="M5080" s="2" t="s">
        <v>94</v>
      </c>
      <c r="N5080" s="2" t="s">
        <v>234</v>
      </c>
      <c r="O5080" s="4">
        <v>133000</v>
      </c>
      <c r="P5080" s="4">
        <v>52100</v>
      </c>
      <c r="Q5080" s="4">
        <v>80900</v>
      </c>
      <c r="R5080" s="2">
        <v>18</v>
      </c>
      <c r="S5080" s="5">
        <v>13.16</v>
      </c>
      <c r="T5080" s="4">
        <v>5381.65</v>
      </c>
      <c r="U5080" s="2" t="s">
        <v>73</v>
      </c>
      <c r="V5080" s="2" t="s">
        <v>35</v>
      </c>
      <c r="W5080" s="4">
        <v>16144.95</v>
      </c>
      <c r="X5080" s="4">
        <v>80724.710000000006</v>
      </c>
      <c r="Y5080" s="4">
        <v>96869.66</v>
      </c>
      <c r="Z5080" s="2">
        <v>319</v>
      </c>
      <c r="AA5080" s="2" t="s">
        <v>60</v>
      </c>
      <c r="AB5080" s="2" t="s">
        <v>15731</v>
      </c>
      <c r="AC5080" s="2" t="s">
        <v>106</v>
      </c>
      <c r="AD5080" s="2" t="s">
        <v>76</v>
      </c>
      <c r="AE5080" s="5">
        <v>60.83</v>
      </c>
      <c r="AF5080" s="2">
        <v>11</v>
      </c>
      <c r="AG5080" s="2" t="s">
        <v>130</v>
      </c>
      <c r="AH5080" s="2">
        <v>6</v>
      </c>
      <c r="AI5080" s="6" t="str">
        <f t="shared" si="237"/>
        <v>18-24</v>
      </c>
      <c r="AJ5080" s="11">
        <f>YEAR(tbl_LoanData[[#This Row],[Application Date]])</f>
        <v>2025</v>
      </c>
      <c r="AK5080" s="11" t="str">
        <f>TEXT(tbl_LoanData[[#This Row],[Application Date]],"MMMM")</f>
        <v>June</v>
      </c>
      <c r="AL5080" s="12">
        <f>DATE(YEAR(tbl_LoanData[[#This Row],[Application Date]]),MONTH(tbl_LoanData[[#This Row],[Application Date]]),1)</f>
        <v>45809</v>
      </c>
      <c r="AM5080" s="14">
        <f ca="1">IF(AND(tbl_LoanData[[#This Row],[Application Date]]&gt;=EOMONTH(TODAY(),-1)+1,tbl_LoanData[[#This Row],[Application Date]]&lt;=TODAY()),tbl_LoanData[[#This Row],[Loan Amount]],0)</f>
        <v>0</v>
      </c>
      <c r="AN5080" s="14">
        <f>tbl_LoanData[[#This Row],[Amount Paid]]-(Q5080-X5080)</f>
        <v>15969.660000000007</v>
      </c>
      <c r="AO5080" s="14">
        <f>IF(tbl_LoanData[[#This Row],[Application Status]]="Approved",1,0)</f>
        <v>1</v>
      </c>
      <c r="AP5080" s="22" t="str">
        <f t="shared" ca="1" si="238"/>
        <v/>
      </c>
      <c r="AQ5080" s="22" t="str">
        <f t="shared" ca="1" si="239"/>
        <v/>
      </c>
    </row>
    <row r="5081" spans="1:43" x14ac:dyDescent="0.3">
      <c r="A5081" s="2" t="s">
        <v>2371</v>
      </c>
      <c r="B5081" s="2" t="s">
        <v>2372</v>
      </c>
      <c r="C5081" s="2" t="s">
        <v>171</v>
      </c>
      <c r="D5081" s="2" t="s">
        <v>161</v>
      </c>
      <c r="E5081" s="2" t="s">
        <v>204</v>
      </c>
      <c r="F5081" s="2">
        <v>44</v>
      </c>
      <c r="G5081" s="2" t="s">
        <v>69</v>
      </c>
      <c r="H5081" s="2" t="s">
        <v>256</v>
      </c>
      <c r="I5081" s="2" t="s">
        <v>43</v>
      </c>
      <c r="J5081" s="3">
        <v>45831</v>
      </c>
      <c r="K5081" s="3"/>
      <c r="L5081" s="2" t="s">
        <v>40</v>
      </c>
      <c r="M5081" s="2" t="s">
        <v>111</v>
      </c>
      <c r="N5081" s="2" t="s">
        <v>369</v>
      </c>
      <c r="O5081" s="4">
        <v>948000</v>
      </c>
      <c r="P5081" s="4">
        <v>169700</v>
      </c>
      <c r="Q5081" s="4">
        <v>778300</v>
      </c>
      <c r="R5081" s="2">
        <v>48</v>
      </c>
      <c r="S5081" s="5">
        <v>9.65</v>
      </c>
      <c r="T5081" s="4">
        <v>22473.41</v>
      </c>
      <c r="U5081" s="2" t="s">
        <v>96</v>
      </c>
      <c r="V5081" s="2" t="s">
        <v>97</v>
      </c>
      <c r="W5081" s="4">
        <v>0</v>
      </c>
      <c r="X5081" s="4">
        <v>0</v>
      </c>
      <c r="Y5081" s="4">
        <v>1078723.8</v>
      </c>
      <c r="Z5081" s="2">
        <v>0</v>
      </c>
      <c r="AA5081" s="2" t="s">
        <v>97</v>
      </c>
      <c r="AB5081" s="2" t="s">
        <v>15730</v>
      </c>
      <c r="AC5081" s="2" t="s">
        <v>138</v>
      </c>
      <c r="AD5081" s="2" t="s">
        <v>76</v>
      </c>
      <c r="AE5081" s="5">
        <v>82.1</v>
      </c>
      <c r="AF5081" s="2">
        <v>0</v>
      </c>
      <c r="AG5081" s="2" t="s">
        <v>97</v>
      </c>
      <c r="AH5081" s="2"/>
      <c r="AI5081" s="6" t="str">
        <f t="shared" si="237"/>
        <v>35-44</v>
      </c>
      <c r="AJ5081" s="11">
        <f>YEAR(tbl_LoanData[[#This Row],[Application Date]])</f>
        <v>2025</v>
      </c>
      <c r="AK5081" s="11" t="str">
        <f>TEXT(tbl_LoanData[[#This Row],[Application Date]],"MMMM")</f>
        <v>June</v>
      </c>
      <c r="AL5081" s="12">
        <f>DATE(YEAR(tbl_LoanData[[#This Row],[Application Date]]),MONTH(tbl_LoanData[[#This Row],[Application Date]]),1)</f>
        <v>45809</v>
      </c>
      <c r="AM5081" s="14">
        <f ca="1">IF(AND(tbl_LoanData[[#This Row],[Application Date]]&gt;=EOMONTH(TODAY(),-1)+1,tbl_LoanData[[#This Row],[Application Date]]&lt;=TODAY()),tbl_LoanData[[#This Row],[Loan Amount]],0)</f>
        <v>0</v>
      </c>
      <c r="AN5081" s="14">
        <f>tbl_LoanData[[#This Row],[Amount Paid]]-(Q5081-X5081)</f>
        <v>-778300</v>
      </c>
      <c r="AO5081" s="14">
        <f>IF(tbl_LoanData[[#This Row],[Application Status]]="Approved",1,0)</f>
        <v>0</v>
      </c>
      <c r="AP5081" s="22" t="str">
        <f t="shared" ca="1" si="238"/>
        <v/>
      </c>
      <c r="AQ5081" s="22" t="str">
        <f t="shared" ca="1" si="239"/>
        <v/>
      </c>
    </row>
    <row r="5082" spans="1:43" ht="14.4" customHeight="1" x14ac:dyDescent="0.3">
      <c r="A5082" s="2" t="s">
        <v>2517</v>
      </c>
      <c r="B5082" s="2" t="s">
        <v>2518</v>
      </c>
      <c r="C5082" s="2" t="s">
        <v>1102</v>
      </c>
      <c r="D5082" s="2" t="s">
        <v>254</v>
      </c>
      <c r="E5082" s="2" t="s">
        <v>183</v>
      </c>
      <c r="F5082" s="2">
        <v>26</v>
      </c>
      <c r="G5082" s="2" t="s">
        <v>69</v>
      </c>
      <c r="H5082" s="2" t="s">
        <v>543</v>
      </c>
      <c r="I5082" s="2" t="s">
        <v>45</v>
      </c>
      <c r="J5082" s="3">
        <v>45825</v>
      </c>
      <c r="K5082" s="3">
        <v>45834</v>
      </c>
      <c r="L5082" s="2" t="s">
        <v>41</v>
      </c>
      <c r="M5082" s="2" t="s">
        <v>144</v>
      </c>
      <c r="N5082" s="2" t="s">
        <v>145</v>
      </c>
      <c r="O5082" s="4">
        <v>2353000</v>
      </c>
      <c r="P5082" s="4">
        <v>496700</v>
      </c>
      <c r="Q5082" s="4">
        <v>1856300</v>
      </c>
      <c r="R5082" s="2">
        <v>48</v>
      </c>
      <c r="S5082" s="5">
        <v>12.97</v>
      </c>
      <c r="T5082" s="4">
        <v>58736.43</v>
      </c>
      <c r="U5082" s="2" t="s">
        <v>73</v>
      </c>
      <c r="V5082" s="2" t="s">
        <v>74</v>
      </c>
      <c r="W5082" s="4">
        <v>763573.59</v>
      </c>
      <c r="X5082" s="4">
        <v>2055774.85</v>
      </c>
      <c r="Y5082" s="4">
        <v>2819348.44</v>
      </c>
      <c r="Z5082" s="2">
        <v>0</v>
      </c>
      <c r="AA5082" s="2" t="s">
        <v>56</v>
      </c>
      <c r="AB5082" s="2" t="s">
        <v>15730</v>
      </c>
      <c r="AC5082" s="2" t="s">
        <v>129</v>
      </c>
      <c r="AD5082" s="2" t="s">
        <v>76</v>
      </c>
      <c r="AE5082" s="5">
        <v>78.89</v>
      </c>
      <c r="AF5082" s="2">
        <v>0</v>
      </c>
      <c r="AG5082" s="2" t="s">
        <v>77</v>
      </c>
      <c r="AH5082" s="2">
        <v>9</v>
      </c>
      <c r="AI5082" s="6" t="str">
        <f t="shared" si="237"/>
        <v>25-34</v>
      </c>
      <c r="AJ5082" s="11">
        <f>YEAR(tbl_LoanData[[#This Row],[Application Date]])</f>
        <v>2025</v>
      </c>
      <c r="AK5082" s="11" t="str">
        <f>TEXT(tbl_LoanData[[#This Row],[Application Date]],"MMMM")</f>
        <v>June</v>
      </c>
      <c r="AL5082" s="12">
        <f>DATE(YEAR(tbl_LoanData[[#This Row],[Application Date]]),MONTH(tbl_LoanData[[#This Row],[Application Date]]),1)</f>
        <v>45809</v>
      </c>
      <c r="AM5082" s="14">
        <f ca="1">IF(AND(tbl_LoanData[[#This Row],[Application Date]]&gt;=EOMONTH(TODAY(),-1)+1,tbl_LoanData[[#This Row],[Application Date]]&lt;=TODAY()),tbl_LoanData[[#This Row],[Loan Amount]],0)</f>
        <v>0</v>
      </c>
      <c r="AN5082" s="14">
        <f>tbl_LoanData[[#This Row],[Amount Paid]]-(Q5082-X5082)</f>
        <v>963048.44000000006</v>
      </c>
      <c r="AO5082" s="14">
        <f>IF(tbl_LoanData[[#This Row],[Application Status]]="Approved",1,0)</f>
        <v>1</v>
      </c>
      <c r="AP5082" s="22" t="str">
        <f t="shared" ca="1" si="238"/>
        <v/>
      </c>
      <c r="AQ5082" s="22" t="str">
        <f t="shared" ca="1" si="239"/>
        <v/>
      </c>
    </row>
    <row r="5083" spans="1:43" ht="14.4" customHeight="1" x14ac:dyDescent="0.3">
      <c r="A5083" s="2" t="s">
        <v>2627</v>
      </c>
      <c r="B5083" s="2" t="s">
        <v>2628</v>
      </c>
      <c r="C5083" s="2" t="s">
        <v>606</v>
      </c>
      <c r="D5083" s="2" t="s">
        <v>142</v>
      </c>
      <c r="E5083" s="2" t="s">
        <v>447</v>
      </c>
      <c r="F5083" s="2">
        <v>64</v>
      </c>
      <c r="G5083" s="2" t="s">
        <v>69</v>
      </c>
      <c r="H5083" s="2" t="s">
        <v>298</v>
      </c>
      <c r="I5083" s="2" t="s">
        <v>43</v>
      </c>
      <c r="J5083" s="3">
        <v>45829</v>
      </c>
      <c r="K5083" s="3">
        <v>45838</v>
      </c>
      <c r="L5083" s="2" t="s">
        <v>41</v>
      </c>
      <c r="M5083" s="2" t="s">
        <v>552</v>
      </c>
      <c r="N5083" s="2" t="s">
        <v>553</v>
      </c>
      <c r="O5083" s="4">
        <v>2455000</v>
      </c>
      <c r="P5083" s="4">
        <v>933600</v>
      </c>
      <c r="Q5083" s="4">
        <v>1521400</v>
      </c>
      <c r="R5083" s="2">
        <v>24</v>
      </c>
      <c r="S5083" s="5">
        <v>7.48</v>
      </c>
      <c r="T5083" s="4">
        <v>72875.06</v>
      </c>
      <c r="U5083" s="2" t="s">
        <v>73</v>
      </c>
      <c r="V5083" s="2" t="s">
        <v>74</v>
      </c>
      <c r="W5083" s="4">
        <v>947375.78</v>
      </c>
      <c r="X5083" s="4">
        <v>801625.66</v>
      </c>
      <c r="Y5083" s="4">
        <v>1749001.44</v>
      </c>
      <c r="Z5083" s="2">
        <v>0</v>
      </c>
      <c r="AA5083" s="2" t="s">
        <v>56</v>
      </c>
      <c r="AB5083" s="2" t="s">
        <v>15735</v>
      </c>
      <c r="AC5083" s="2" t="s">
        <v>360</v>
      </c>
      <c r="AD5083" s="2" t="s">
        <v>76</v>
      </c>
      <c r="AE5083" s="5">
        <v>61.97</v>
      </c>
      <c r="AF5083" s="2">
        <v>0</v>
      </c>
      <c r="AG5083" s="2" t="s">
        <v>77</v>
      </c>
      <c r="AH5083" s="2">
        <v>9</v>
      </c>
      <c r="AI5083" s="6" t="str">
        <f t="shared" si="237"/>
        <v>55-64</v>
      </c>
      <c r="AJ5083" s="11">
        <f>YEAR(tbl_LoanData[[#This Row],[Application Date]])</f>
        <v>2025</v>
      </c>
      <c r="AK5083" s="11" t="str">
        <f>TEXT(tbl_LoanData[[#This Row],[Application Date]],"MMMM")</f>
        <v>June</v>
      </c>
      <c r="AL5083" s="12">
        <f>DATE(YEAR(tbl_LoanData[[#This Row],[Application Date]]),MONTH(tbl_LoanData[[#This Row],[Application Date]]),1)</f>
        <v>45809</v>
      </c>
      <c r="AM5083" s="14">
        <f ca="1">IF(AND(tbl_LoanData[[#This Row],[Application Date]]&gt;=EOMONTH(TODAY(),-1)+1,tbl_LoanData[[#This Row],[Application Date]]&lt;=TODAY()),tbl_LoanData[[#This Row],[Loan Amount]],0)</f>
        <v>0</v>
      </c>
      <c r="AN5083" s="14">
        <f>tbl_LoanData[[#This Row],[Amount Paid]]-(Q5083-X5083)</f>
        <v>227601.44000000006</v>
      </c>
      <c r="AO5083" s="14">
        <f>IF(tbl_LoanData[[#This Row],[Application Status]]="Approved",1,0)</f>
        <v>1</v>
      </c>
      <c r="AP5083" s="22" t="str">
        <f t="shared" ca="1" si="238"/>
        <v/>
      </c>
      <c r="AQ5083" s="22" t="str">
        <f t="shared" ca="1" si="239"/>
        <v/>
      </c>
    </row>
    <row r="5084" spans="1:43" ht="14.4" customHeight="1" x14ac:dyDescent="0.3">
      <c r="A5084" s="2" t="s">
        <v>2777</v>
      </c>
      <c r="B5084" s="2" t="s">
        <v>2778</v>
      </c>
      <c r="C5084" s="2" t="s">
        <v>277</v>
      </c>
      <c r="D5084" s="2" t="s">
        <v>189</v>
      </c>
      <c r="E5084" s="2" t="s">
        <v>161</v>
      </c>
      <c r="F5084" s="2">
        <v>26</v>
      </c>
      <c r="G5084" s="2" t="s">
        <v>83</v>
      </c>
      <c r="H5084" s="2" t="s">
        <v>466</v>
      </c>
      <c r="I5084" s="2" t="s">
        <v>43</v>
      </c>
      <c r="J5084" s="3">
        <v>45820</v>
      </c>
      <c r="K5084" s="3">
        <v>45838</v>
      </c>
      <c r="L5084" s="2" t="s">
        <v>39</v>
      </c>
      <c r="M5084" s="2" t="s">
        <v>94</v>
      </c>
      <c r="N5084" s="2" t="s">
        <v>418</v>
      </c>
      <c r="O5084" s="4">
        <v>2059000</v>
      </c>
      <c r="P5084" s="4">
        <v>724700</v>
      </c>
      <c r="Q5084" s="4">
        <v>1334300</v>
      </c>
      <c r="R5084" s="2">
        <v>12</v>
      </c>
      <c r="S5084" s="5">
        <v>11.3</v>
      </c>
      <c r="T5084" s="4">
        <v>123756.32</v>
      </c>
      <c r="U5084" s="2" t="s">
        <v>73</v>
      </c>
      <c r="V5084" s="2" t="s">
        <v>33</v>
      </c>
      <c r="W5084" s="4">
        <v>1485075.9</v>
      </c>
      <c r="X5084" s="4">
        <v>0</v>
      </c>
      <c r="Y5084" s="4">
        <v>1485075.9</v>
      </c>
      <c r="Z5084" s="2">
        <v>0</v>
      </c>
      <c r="AA5084" s="2" t="s">
        <v>56</v>
      </c>
      <c r="AB5084" s="2" t="s">
        <v>15736</v>
      </c>
      <c r="AC5084" s="2" t="s">
        <v>360</v>
      </c>
      <c r="AD5084" s="2" t="s">
        <v>76</v>
      </c>
      <c r="AE5084" s="5">
        <v>64.8</v>
      </c>
      <c r="AF5084" s="2">
        <v>0</v>
      </c>
      <c r="AG5084" s="2" t="s">
        <v>77</v>
      </c>
      <c r="AH5084" s="2">
        <v>18</v>
      </c>
      <c r="AI5084" s="6" t="str">
        <f t="shared" si="237"/>
        <v>25-34</v>
      </c>
      <c r="AJ5084" s="11">
        <f>YEAR(tbl_LoanData[[#This Row],[Application Date]])</f>
        <v>2025</v>
      </c>
      <c r="AK5084" s="11" t="str">
        <f>TEXT(tbl_LoanData[[#This Row],[Application Date]],"MMMM")</f>
        <v>June</v>
      </c>
      <c r="AL5084" s="12">
        <f>DATE(YEAR(tbl_LoanData[[#This Row],[Application Date]]),MONTH(tbl_LoanData[[#This Row],[Application Date]]),1)</f>
        <v>45809</v>
      </c>
      <c r="AM5084" s="14">
        <f ca="1">IF(AND(tbl_LoanData[[#This Row],[Application Date]]&gt;=EOMONTH(TODAY(),-1)+1,tbl_LoanData[[#This Row],[Application Date]]&lt;=TODAY()),tbl_LoanData[[#This Row],[Loan Amount]],0)</f>
        <v>0</v>
      </c>
      <c r="AN5084" s="14">
        <f>tbl_LoanData[[#This Row],[Amount Paid]]-(Q5084-X5084)</f>
        <v>150775.89999999991</v>
      </c>
      <c r="AO5084" s="14">
        <f>IF(tbl_LoanData[[#This Row],[Application Status]]="Approved",1,0)</f>
        <v>1</v>
      </c>
      <c r="AP5084" s="22" t="str">
        <f t="shared" ca="1" si="238"/>
        <v/>
      </c>
      <c r="AQ5084" s="22" t="str">
        <f t="shared" ca="1" si="239"/>
        <v/>
      </c>
    </row>
    <row r="5085" spans="1:43" ht="14.4" customHeight="1" x14ac:dyDescent="0.3">
      <c r="A5085" s="2" t="s">
        <v>2829</v>
      </c>
      <c r="B5085" s="2" t="s">
        <v>2830</v>
      </c>
      <c r="C5085" s="2" t="s">
        <v>231</v>
      </c>
      <c r="D5085" s="2" t="s">
        <v>232</v>
      </c>
      <c r="E5085" s="2" t="s">
        <v>190</v>
      </c>
      <c r="F5085" s="2">
        <v>54</v>
      </c>
      <c r="G5085" s="2" t="s">
        <v>83</v>
      </c>
      <c r="H5085" s="2" t="s">
        <v>543</v>
      </c>
      <c r="I5085" s="2" t="s">
        <v>45</v>
      </c>
      <c r="J5085" s="3">
        <v>45822</v>
      </c>
      <c r="K5085" s="3">
        <v>45837</v>
      </c>
      <c r="L5085" s="2" t="s">
        <v>39</v>
      </c>
      <c r="M5085" s="2" t="s">
        <v>71</v>
      </c>
      <c r="N5085" s="2" t="s">
        <v>72</v>
      </c>
      <c r="O5085" s="4">
        <v>1399000</v>
      </c>
      <c r="P5085" s="4">
        <v>481100</v>
      </c>
      <c r="Q5085" s="4">
        <v>917900</v>
      </c>
      <c r="R5085" s="2">
        <v>36</v>
      </c>
      <c r="S5085" s="5">
        <v>5.0599999999999996</v>
      </c>
      <c r="T5085" s="4">
        <v>29367.7</v>
      </c>
      <c r="U5085" s="2" t="s">
        <v>73</v>
      </c>
      <c r="V5085" s="2" t="s">
        <v>74</v>
      </c>
      <c r="W5085" s="4">
        <v>381780.1</v>
      </c>
      <c r="X5085" s="4">
        <v>675457.12</v>
      </c>
      <c r="Y5085" s="4">
        <v>1057237.22</v>
      </c>
      <c r="Z5085" s="2">
        <v>0</v>
      </c>
      <c r="AA5085" s="2" t="s">
        <v>56</v>
      </c>
      <c r="AB5085" s="2" t="s">
        <v>15735</v>
      </c>
      <c r="AC5085" s="2" t="s">
        <v>138</v>
      </c>
      <c r="AD5085" s="2" t="s">
        <v>76</v>
      </c>
      <c r="AE5085" s="5">
        <v>65.61</v>
      </c>
      <c r="AF5085" s="2">
        <v>0</v>
      </c>
      <c r="AG5085" s="2" t="s">
        <v>77</v>
      </c>
      <c r="AH5085" s="2">
        <v>15</v>
      </c>
      <c r="AI5085" s="6" t="str">
        <f t="shared" si="237"/>
        <v>45-54</v>
      </c>
      <c r="AJ5085" s="11">
        <f>YEAR(tbl_LoanData[[#This Row],[Application Date]])</f>
        <v>2025</v>
      </c>
      <c r="AK5085" s="11" t="str">
        <f>TEXT(tbl_LoanData[[#This Row],[Application Date]],"MMMM")</f>
        <v>June</v>
      </c>
      <c r="AL5085" s="12">
        <f>DATE(YEAR(tbl_LoanData[[#This Row],[Application Date]]),MONTH(tbl_LoanData[[#This Row],[Application Date]]),1)</f>
        <v>45809</v>
      </c>
      <c r="AM5085" s="14">
        <f ca="1">IF(AND(tbl_LoanData[[#This Row],[Application Date]]&gt;=EOMONTH(TODAY(),-1)+1,tbl_LoanData[[#This Row],[Application Date]]&lt;=TODAY()),tbl_LoanData[[#This Row],[Loan Amount]],0)</f>
        <v>0</v>
      </c>
      <c r="AN5085" s="14">
        <f>tbl_LoanData[[#This Row],[Amount Paid]]-(Q5085-X5085)</f>
        <v>139337.21999999997</v>
      </c>
      <c r="AO5085" s="14">
        <f>IF(tbl_LoanData[[#This Row],[Application Status]]="Approved",1,0)</f>
        <v>1</v>
      </c>
      <c r="AP5085" s="22" t="str">
        <f t="shared" ca="1" si="238"/>
        <v/>
      </c>
      <c r="AQ5085" s="22" t="str">
        <f t="shared" ca="1" si="239"/>
        <v/>
      </c>
    </row>
    <row r="5086" spans="1:43" x14ac:dyDescent="0.3">
      <c r="A5086" s="2" t="s">
        <v>2831</v>
      </c>
      <c r="B5086" s="2" t="s">
        <v>2832</v>
      </c>
      <c r="C5086" s="2" t="s">
        <v>304</v>
      </c>
      <c r="D5086" s="2" t="s">
        <v>182</v>
      </c>
      <c r="E5086" s="2" t="s">
        <v>540</v>
      </c>
      <c r="F5086" s="2">
        <v>42</v>
      </c>
      <c r="G5086" s="2" t="s">
        <v>83</v>
      </c>
      <c r="H5086" s="2" t="s">
        <v>256</v>
      </c>
      <c r="I5086" s="2" t="s">
        <v>43</v>
      </c>
      <c r="J5086" s="3">
        <v>45823</v>
      </c>
      <c r="K5086" s="3">
        <v>45841</v>
      </c>
      <c r="L5086" s="2" t="s">
        <v>40</v>
      </c>
      <c r="M5086" s="2" t="s">
        <v>71</v>
      </c>
      <c r="N5086" s="2" t="s">
        <v>137</v>
      </c>
      <c r="O5086" s="4">
        <v>1432000</v>
      </c>
      <c r="P5086" s="4">
        <v>268200</v>
      </c>
      <c r="Q5086" s="4">
        <v>1163800</v>
      </c>
      <c r="R5086" s="2">
        <v>36</v>
      </c>
      <c r="S5086" s="5">
        <v>15</v>
      </c>
      <c r="T5086" s="4">
        <v>46875.28</v>
      </c>
      <c r="U5086" s="2" t="s">
        <v>73</v>
      </c>
      <c r="V5086" s="2" t="s">
        <v>74</v>
      </c>
      <c r="W5086" s="4">
        <v>609378.64</v>
      </c>
      <c r="X5086" s="4">
        <v>1078131.3600000001</v>
      </c>
      <c r="Y5086" s="4">
        <v>1687510</v>
      </c>
      <c r="Z5086" s="2">
        <v>0</v>
      </c>
      <c r="AA5086" s="2" t="s">
        <v>56</v>
      </c>
      <c r="AB5086" s="2" t="s">
        <v>15731</v>
      </c>
      <c r="AC5086" s="2" t="s">
        <v>106</v>
      </c>
      <c r="AD5086" s="2" t="s">
        <v>76</v>
      </c>
      <c r="AE5086" s="5">
        <v>81.27</v>
      </c>
      <c r="AF5086" s="2">
        <v>0</v>
      </c>
      <c r="AG5086" s="2" t="s">
        <v>77</v>
      </c>
      <c r="AH5086" s="2">
        <v>18</v>
      </c>
      <c r="AI5086" s="6" t="str">
        <f t="shared" si="237"/>
        <v>35-44</v>
      </c>
      <c r="AJ5086" s="11">
        <f>YEAR(tbl_LoanData[[#This Row],[Application Date]])</f>
        <v>2025</v>
      </c>
      <c r="AK5086" s="11" t="str">
        <f>TEXT(tbl_LoanData[[#This Row],[Application Date]],"MMMM")</f>
        <v>June</v>
      </c>
      <c r="AL5086" s="12">
        <f>DATE(YEAR(tbl_LoanData[[#This Row],[Application Date]]),MONTH(tbl_LoanData[[#This Row],[Application Date]]),1)</f>
        <v>45809</v>
      </c>
      <c r="AM5086" s="14">
        <f ca="1">IF(AND(tbl_LoanData[[#This Row],[Application Date]]&gt;=EOMONTH(TODAY(),-1)+1,tbl_LoanData[[#This Row],[Application Date]]&lt;=TODAY()),tbl_LoanData[[#This Row],[Loan Amount]],0)</f>
        <v>0</v>
      </c>
      <c r="AN5086" s="14">
        <f>tbl_LoanData[[#This Row],[Amount Paid]]-(Q5086-X5086)</f>
        <v>523710.00000000012</v>
      </c>
      <c r="AO5086" s="14">
        <f>IF(tbl_LoanData[[#This Row],[Application Status]]="Approved",1,0)</f>
        <v>1</v>
      </c>
      <c r="AP5086" s="22" t="str">
        <f t="shared" ca="1" si="238"/>
        <v/>
      </c>
      <c r="AQ5086" s="22" t="str">
        <f t="shared" ca="1" si="239"/>
        <v/>
      </c>
    </row>
    <row r="5087" spans="1:43" ht="14.4" customHeight="1" x14ac:dyDescent="0.3">
      <c r="A5087" s="2" t="s">
        <v>2933</v>
      </c>
      <c r="B5087" s="2" t="s">
        <v>2934</v>
      </c>
      <c r="C5087" s="2" t="s">
        <v>1102</v>
      </c>
      <c r="D5087" s="2" t="s">
        <v>209</v>
      </c>
      <c r="E5087" s="2" t="s">
        <v>134</v>
      </c>
      <c r="F5087" s="2">
        <v>23</v>
      </c>
      <c r="G5087" s="2" t="s">
        <v>69</v>
      </c>
      <c r="H5087" s="2" t="s">
        <v>237</v>
      </c>
      <c r="I5087" s="2" t="s">
        <v>48</v>
      </c>
      <c r="J5087" s="3">
        <v>45819</v>
      </c>
      <c r="K5087" s="3">
        <v>45835</v>
      </c>
      <c r="L5087" s="2" t="s">
        <v>36</v>
      </c>
      <c r="M5087" s="2" t="s">
        <v>104</v>
      </c>
      <c r="N5087" s="2" t="s">
        <v>592</v>
      </c>
      <c r="O5087" s="4">
        <v>1425000</v>
      </c>
      <c r="P5087" s="4">
        <v>505300</v>
      </c>
      <c r="Q5087" s="4">
        <v>919700</v>
      </c>
      <c r="R5087" s="2">
        <v>48</v>
      </c>
      <c r="S5087" s="5">
        <v>14.66</v>
      </c>
      <c r="T5087" s="4">
        <v>30396.09</v>
      </c>
      <c r="U5087" s="2" t="s">
        <v>73</v>
      </c>
      <c r="V5087" s="2" t="s">
        <v>74</v>
      </c>
      <c r="W5087" s="4">
        <v>395149.17</v>
      </c>
      <c r="X5087" s="4">
        <v>1063862.9099999999</v>
      </c>
      <c r="Y5087" s="4">
        <v>1459012.08</v>
      </c>
      <c r="Z5087" s="2">
        <v>0</v>
      </c>
      <c r="AA5087" s="2" t="s">
        <v>56</v>
      </c>
      <c r="AB5087" s="2" t="s">
        <v>15727</v>
      </c>
      <c r="AC5087" s="2" t="s">
        <v>360</v>
      </c>
      <c r="AD5087" s="2" t="s">
        <v>76</v>
      </c>
      <c r="AE5087" s="5">
        <v>64.540000000000006</v>
      </c>
      <c r="AF5087" s="2">
        <v>0</v>
      </c>
      <c r="AG5087" s="2" t="s">
        <v>77</v>
      </c>
      <c r="AH5087" s="2">
        <v>16</v>
      </c>
      <c r="AI5087" s="6" t="str">
        <f t="shared" si="237"/>
        <v>18-24</v>
      </c>
      <c r="AJ5087" s="11">
        <f>YEAR(tbl_LoanData[[#This Row],[Application Date]])</f>
        <v>2025</v>
      </c>
      <c r="AK5087" s="11" t="str">
        <f>TEXT(tbl_LoanData[[#This Row],[Application Date]],"MMMM")</f>
        <v>June</v>
      </c>
      <c r="AL5087" s="12">
        <f>DATE(YEAR(tbl_LoanData[[#This Row],[Application Date]]),MONTH(tbl_LoanData[[#This Row],[Application Date]]),1)</f>
        <v>45809</v>
      </c>
      <c r="AM5087" s="14">
        <f ca="1">IF(AND(tbl_LoanData[[#This Row],[Application Date]]&gt;=EOMONTH(TODAY(),-1)+1,tbl_LoanData[[#This Row],[Application Date]]&lt;=TODAY()),tbl_LoanData[[#This Row],[Loan Amount]],0)</f>
        <v>0</v>
      </c>
      <c r="AN5087" s="14">
        <f>tbl_LoanData[[#This Row],[Amount Paid]]-(Q5087-X5087)</f>
        <v>539312.07999999984</v>
      </c>
      <c r="AO5087" s="14">
        <f>IF(tbl_LoanData[[#This Row],[Application Status]]="Approved",1,0)</f>
        <v>1</v>
      </c>
      <c r="AP5087" s="22" t="str">
        <f t="shared" ca="1" si="238"/>
        <v/>
      </c>
      <c r="AQ5087" s="22" t="str">
        <f t="shared" ca="1" si="239"/>
        <v/>
      </c>
    </row>
    <row r="5088" spans="1:43" ht="14.4" customHeight="1" x14ac:dyDescent="0.3">
      <c r="A5088" s="2" t="s">
        <v>2947</v>
      </c>
      <c r="B5088" s="2" t="s">
        <v>2948</v>
      </c>
      <c r="C5088" s="2" t="s">
        <v>999</v>
      </c>
      <c r="D5088" s="2" t="s">
        <v>204</v>
      </c>
      <c r="E5088" s="2" t="s">
        <v>189</v>
      </c>
      <c r="F5088" s="2">
        <v>45</v>
      </c>
      <c r="G5088" s="2" t="s">
        <v>69</v>
      </c>
      <c r="H5088" s="2" t="s">
        <v>205</v>
      </c>
      <c r="I5088" s="2" t="s">
        <v>49</v>
      </c>
      <c r="J5088" s="3">
        <v>45822</v>
      </c>
      <c r="K5088" s="3">
        <v>45827</v>
      </c>
      <c r="L5088" s="2" t="s">
        <v>39</v>
      </c>
      <c r="M5088" s="2" t="s">
        <v>167</v>
      </c>
      <c r="N5088" s="2" t="s">
        <v>168</v>
      </c>
      <c r="O5088" s="4">
        <v>1491000</v>
      </c>
      <c r="P5088" s="4">
        <v>205300</v>
      </c>
      <c r="Q5088" s="4">
        <v>1285700</v>
      </c>
      <c r="R5088" s="2">
        <v>48</v>
      </c>
      <c r="S5088" s="5">
        <v>13.76</v>
      </c>
      <c r="T5088" s="4">
        <v>41528.11</v>
      </c>
      <c r="U5088" s="2" t="s">
        <v>73</v>
      </c>
      <c r="V5088" s="2" t="s">
        <v>74</v>
      </c>
      <c r="W5088" s="4">
        <v>581393.54</v>
      </c>
      <c r="X5088" s="4">
        <v>1411955.74</v>
      </c>
      <c r="Y5088" s="4">
        <v>1993349.28</v>
      </c>
      <c r="Z5088" s="2">
        <v>0</v>
      </c>
      <c r="AA5088" s="2" t="s">
        <v>56</v>
      </c>
      <c r="AB5088" s="2" t="s">
        <v>15730</v>
      </c>
      <c r="AC5088" s="2" t="s">
        <v>129</v>
      </c>
      <c r="AD5088" s="2" t="s">
        <v>76</v>
      </c>
      <c r="AE5088" s="5">
        <v>86.23</v>
      </c>
      <c r="AF5088" s="2">
        <v>0</v>
      </c>
      <c r="AG5088" s="2" t="s">
        <v>77</v>
      </c>
      <c r="AH5088" s="2">
        <v>5</v>
      </c>
      <c r="AI5088" s="6" t="str">
        <f t="shared" si="237"/>
        <v>45-54</v>
      </c>
      <c r="AJ5088" s="11">
        <f>YEAR(tbl_LoanData[[#This Row],[Application Date]])</f>
        <v>2025</v>
      </c>
      <c r="AK5088" s="11" t="str">
        <f>TEXT(tbl_LoanData[[#This Row],[Application Date]],"MMMM")</f>
        <v>June</v>
      </c>
      <c r="AL5088" s="12">
        <f>DATE(YEAR(tbl_LoanData[[#This Row],[Application Date]]),MONTH(tbl_LoanData[[#This Row],[Application Date]]),1)</f>
        <v>45809</v>
      </c>
      <c r="AM5088" s="14">
        <f ca="1">IF(AND(tbl_LoanData[[#This Row],[Application Date]]&gt;=EOMONTH(TODAY(),-1)+1,tbl_LoanData[[#This Row],[Application Date]]&lt;=TODAY()),tbl_LoanData[[#This Row],[Loan Amount]],0)</f>
        <v>0</v>
      </c>
      <c r="AN5088" s="14">
        <f>tbl_LoanData[[#This Row],[Amount Paid]]-(Q5088-X5088)</f>
        <v>707649.28</v>
      </c>
      <c r="AO5088" s="14">
        <f>IF(tbl_LoanData[[#This Row],[Application Status]]="Approved",1,0)</f>
        <v>1</v>
      </c>
      <c r="AP5088" s="22" t="str">
        <f t="shared" ca="1" si="238"/>
        <v/>
      </c>
      <c r="AQ5088" s="22" t="str">
        <f t="shared" ca="1" si="239"/>
        <v/>
      </c>
    </row>
    <row r="5089" spans="1:43" ht="14.4" customHeight="1" x14ac:dyDescent="0.3">
      <c r="A5089" s="2" t="s">
        <v>2991</v>
      </c>
      <c r="B5089" s="2" t="s">
        <v>2992</v>
      </c>
      <c r="C5089" s="2" t="s">
        <v>175</v>
      </c>
      <c r="D5089" s="2" t="s">
        <v>176</v>
      </c>
      <c r="E5089" s="2" t="s">
        <v>210</v>
      </c>
      <c r="F5089" s="2">
        <v>51</v>
      </c>
      <c r="G5089" s="2" t="s">
        <v>83</v>
      </c>
      <c r="H5089" s="2" t="s">
        <v>143</v>
      </c>
      <c r="I5089" s="2" t="s">
        <v>46</v>
      </c>
      <c r="J5089" s="3">
        <v>45810</v>
      </c>
      <c r="K5089" s="3"/>
      <c r="L5089" s="2" t="s">
        <v>36</v>
      </c>
      <c r="M5089" s="2" t="s">
        <v>104</v>
      </c>
      <c r="N5089" s="2" t="s">
        <v>592</v>
      </c>
      <c r="O5089" s="4">
        <v>2084000</v>
      </c>
      <c r="P5089" s="4">
        <v>542800</v>
      </c>
      <c r="Q5089" s="4">
        <v>1541200</v>
      </c>
      <c r="R5089" s="2">
        <v>24</v>
      </c>
      <c r="S5089" s="5">
        <v>11.57</v>
      </c>
      <c r="T5089" s="4">
        <v>79076.399999999994</v>
      </c>
      <c r="U5089" s="2" t="s">
        <v>96</v>
      </c>
      <c r="V5089" s="2" t="s">
        <v>97</v>
      </c>
      <c r="W5089" s="4">
        <v>0</v>
      </c>
      <c r="X5089" s="4">
        <v>0</v>
      </c>
      <c r="Y5089" s="4">
        <v>1897833.68</v>
      </c>
      <c r="Z5089" s="2">
        <v>0</v>
      </c>
      <c r="AA5089" s="2" t="s">
        <v>97</v>
      </c>
      <c r="AB5089" s="2" t="s">
        <v>15734</v>
      </c>
      <c r="AC5089" s="2" t="s">
        <v>75</v>
      </c>
      <c r="AD5089" s="2" t="s">
        <v>76</v>
      </c>
      <c r="AE5089" s="5">
        <v>73.95</v>
      </c>
      <c r="AF5089" s="2">
        <v>0</v>
      </c>
      <c r="AG5089" s="2" t="s">
        <v>97</v>
      </c>
      <c r="AH5089" s="2"/>
      <c r="AI5089" s="6" t="str">
        <f t="shared" si="237"/>
        <v>45-54</v>
      </c>
      <c r="AJ5089" s="11">
        <f>YEAR(tbl_LoanData[[#This Row],[Application Date]])</f>
        <v>2025</v>
      </c>
      <c r="AK5089" s="11" t="str">
        <f>TEXT(tbl_LoanData[[#This Row],[Application Date]],"MMMM")</f>
        <v>June</v>
      </c>
      <c r="AL5089" s="12">
        <f>DATE(YEAR(tbl_LoanData[[#This Row],[Application Date]]),MONTH(tbl_LoanData[[#This Row],[Application Date]]),1)</f>
        <v>45809</v>
      </c>
      <c r="AM5089" s="14">
        <f ca="1">IF(AND(tbl_LoanData[[#This Row],[Application Date]]&gt;=EOMONTH(TODAY(),-1)+1,tbl_LoanData[[#This Row],[Application Date]]&lt;=TODAY()),tbl_LoanData[[#This Row],[Loan Amount]],0)</f>
        <v>0</v>
      </c>
      <c r="AN5089" s="14">
        <f>tbl_LoanData[[#This Row],[Amount Paid]]-(Q5089-X5089)</f>
        <v>-1541200</v>
      </c>
      <c r="AO5089" s="14">
        <f>IF(tbl_LoanData[[#This Row],[Application Status]]="Approved",1,0)</f>
        <v>0</v>
      </c>
      <c r="AP5089" s="22" t="str">
        <f t="shared" ca="1" si="238"/>
        <v/>
      </c>
      <c r="AQ5089" s="22" t="str">
        <f t="shared" ca="1" si="239"/>
        <v/>
      </c>
    </row>
    <row r="5090" spans="1:43" ht="14.4" customHeight="1" x14ac:dyDescent="0.3">
      <c r="A5090" s="2" t="s">
        <v>3067</v>
      </c>
      <c r="B5090" s="2" t="s">
        <v>3068</v>
      </c>
      <c r="C5090" s="2" t="s">
        <v>435</v>
      </c>
      <c r="D5090" s="2" t="s">
        <v>118</v>
      </c>
      <c r="E5090" s="2" t="s">
        <v>182</v>
      </c>
      <c r="F5090" s="2">
        <v>59</v>
      </c>
      <c r="G5090" s="2" t="s">
        <v>83</v>
      </c>
      <c r="H5090" s="2" t="s">
        <v>244</v>
      </c>
      <c r="I5090" s="2" t="s">
        <v>48</v>
      </c>
      <c r="J5090" s="3">
        <v>45811</v>
      </c>
      <c r="K5090" s="3">
        <v>45814</v>
      </c>
      <c r="L5090" s="2" t="s">
        <v>39</v>
      </c>
      <c r="M5090" s="2" t="s">
        <v>85</v>
      </c>
      <c r="N5090" s="2" t="s">
        <v>373</v>
      </c>
      <c r="O5090" s="4">
        <v>1952000</v>
      </c>
      <c r="P5090" s="4">
        <v>470800</v>
      </c>
      <c r="Q5090" s="4">
        <v>1481200</v>
      </c>
      <c r="R5090" s="2">
        <v>36</v>
      </c>
      <c r="S5090" s="5">
        <v>8.44</v>
      </c>
      <c r="T5090" s="4">
        <v>51562.22</v>
      </c>
      <c r="U5090" s="2" t="s">
        <v>73</v>
      </c>
      <c r="V5090" s="2" t="s">
        <v>74</v>
      </c>
      <c r="W5090" s="4">
        <v>670308.86</v>
      </c>
      <c r="X5090" s="4">
        <v>1185930.98</v>
      </c>
      <c r="Y5090" s="4">
        <v>1856239.84</v>
      </c>
      <c r="Z5090" s="2">
        <v>32</v>
      </c>
      <c r="AA5090" s="2" t="s">
        <v>58</v>
      </c>
      <c r="AB5090" s="2" t="s">
        <v>15731</v>
      </c>
      <c r="AC5090" s="2" t="s">
        <v>75</v>
      </c>
      <c r="AD5090" s="2" t="s">
        <v>76</v>
      </c>
      <c r="AE5090" s="5">
        <v>75.88</v>
      </c>
      <c r="AF5090" s="2">
        <v>1</v>
      </c>
      <c r="AG5090" s="2" t="s">
        <v>15718</v>
      </c>
      <c r="AH5090" s="2">
        <v>3</v>
      </c>
      <c r="AI5090" s="6" t="str">
        <f t="shared" si="237"/>
        <v>55-64</v>
      </c>
      <c r="AJ5090" s="11">
        <f>YEAR(tbl_LoanData[[#This Row],[Application Date]])</f>
        <v>2025</v>
      </c>
      <c r="AK5090" s="11" t="str">
        <f>TEXT(tbl_LoanData[[#This Row],[Application Date]],"MMMM")</f>
        <v>June</v>
      </c>
      <c r="AL5090" s="12">
        <f>DATE(YEAR(tbl_LoanData[[#This Row],[Application Date]]),MONTH(tbl_LoanData[[#This Row],[Application Date]]),1)</f>
        <v>45809</v>
      </c>
      <c r="AM5090" s="14">
        <f ca="1">IF(AND(tbl_LoanData[[#This Row],[Application Date]]&gt;=EOMONTH(TODAY(),-1)+1,tbl_LoanData[[#This Row],[Application Date]]&lt;=TODAY()),tbl_LoanData[[#This Row],[Loan Amount]],0)</f>
        <v>0</v>
      </c>
      <c r="AN5090" s="14">
        <f>tbl_LoanData[[#This Row],[Amount Paid]]-(Q5090-X5090)</f>
        <v>375039.83999999997</v>
      </c>
      <c r="AO5090" s="14">
        <f>IF(tbl_LoanData[[#This Row],[Application Status]]="Approved",1,0)</f>
        <v>1</v>
      </c>
      <c r="AP5090" s="22" t="str">
        <f t="shared" ca="1" si="238"/>
        <v/>
      </c>
      <c r="AQ5090" s="22" t="str">
        <f t="shared" ca="1" si="239"/>
        <v/>
      </c>
    </row>
    <row r="5091" spans="1:43" x14ac:dyDescent="0.3">
      <c r="A5091" s="2" t="s">
        <v>3143</v>
      </c>
      <c r="B5091" s="2" t="s">
        <v>3144</v>
      </c>
      <c r="C5091" s="2" t="s">
        <v>712</v>
      </c>
      <c r="D5091" s="2" t="s">
        <v>311</v>
      </c>
      <c r="E5091" s="2" t="s">
        <v>394</v>
      </c>
      <c r="F5091" s="2">
        <v>29</v>
      </c>
      <c r="G5091" s="2" t="s">
        <v>83</v>
      </c>
      <c r="H5091" s="2" t="s">
        <v>84</v>
      </c>
      <c r="I5091" s="2" t="s">
        <v>45</v>
      </c>
      <c r="J5091" s="3">
        <v>45813</v>
      </c>
      <c r="K5091" s="3">
        <v>45822</v>
      </c>
      <c r="L5091" s="2" t="s">
        <v>40</v>
      </c>
      <c r="M5091" s="2" t="s">
        <v>71</v>
      </c>
      <c r="N5091" s="2" t="s">
        <v>137</v>
      </c>
      <c r="O5091" s="4">
        <v>850000</v>
      </c>
      <c r="P5091" s="4">
        <v>139300</v>
      </c>
      <c r="Q5091" s="4">
        <v>710700</v>
      </c>
      <c r="R5091" s="2">
        <v>24</v>
      </c>
      <c r="S5091" s="5">
        <v>9.1199999999999992</v>
      </c>
      <c r="T5091" s="4">
        <v>35013.82</v>
      </c>
      <c r="U5091" s="2" t="s">
        <v>73</v>
      </c>
      <c r="V5091" s="2" t="s">
        <v>74</v>
      </c>
      <c r="W5091" s="4">
        <v>490193.48</v>
      </c>
      <c r="X5091" s="4">
        <v>350138.2</v>
      </c>
      <c r="Y5091" s="4">
        <v>840331.68</v>
      </c>
      <c r="Z5091" s="2">
        <v>0</v>
      </c>
      <c r="AA5091" s="2" t="s">
        <v>56</v>
      </c>
      <c r="AB5091" s="2" t="s">
        <v>15734</v>
      </c>
      <c r="AC5091" s="2" t="s">
        <v>121</v>
      </c>
      <c r="AD5091" s="2" t="s">
        <v>76</v>
      </c>
      <c r="AE5091" s="5">
        <v>83.61</v>
      </c>
      <c r="AF5091" s="2">
        <v>0</v>
      </c>
      <c r="AG5091" s="2" t="s">
        <v>77</v>
      </c>
      <c r="AH5091" s="2">
        <v>9</v>
      </c>
      <c r="AI5091" s="6" t="str">
        <f t="shared" si="237"/>
        <v>25-34</v>
      </c>
      <c r="AJ5091" s="11">
        <f>YEAR(tbl_LoanData[[#This Row],[Application Date]])</f>
        <v>2025</v>
      </c>
      <c r="AK5091" s="11" t="str">
        <f>TEXT(tbl_LoanData[[#This Row],[Application Date]],"MMMM")</f>
        <v>June</v>
      </c>
      <c r="AL5091" s="12">
        <f>DATE(YEAR(tbl_LoanData[[#This Row],[Application Date]]),MONTH(tbl_LoanData[[#This Row],[Application Date]]),1)</f>
        <v>45809</v>
      </c>
      <c r="AM5091" s="14">
        <f ca="1">IF(AND(tbl_LoanData[[#This Row],[Application Date]]&gt;=EOMONTH(TODAY(),-1)+1,tbl_LoanData[[#This Row],[Application Date]]&lt;=TODAY()),tbl_LoanData[[#This Row],[Loan Amount]],0)</f>
        <v>0</v>
      </c>
      <c r="AN5091" s="14">
        <f>tbl_LoanData[[#This Row],[Amount Paid]]-(Q5091-X5091)</f>
        <v>129631.67999999999</v>
      </c>
      <c r="AO5091" s="14">
        <f>IF(tbl_LoanData[[#This Row],[Application Status]]="Approved",1,0)</f>
        <v>1</v>
      </c>
      <c r="AP5091" s="22" t="str">
        <f t="shared" ca="1" si="238"/>
        <v/>
      </c>
      <c r="AQ5091" s="22" t="str">
        <f t="shared" ca="1" si="239"/>
        <v/>
      </c>
    </row>
    <row r="5092" spans="1:43" ht="14.4" customHeight="1" x14ac:dyDescent="0.3">
      <c r="A5092" s="2" t="s">
        <v>3369</v>
      </c>
      <c r="B5092" s="2" t="s">
        <v>3370</v>
      </c>
      <c r="C5092" s="2" t="s">
        <v>80</v>
      </c>
      <c r="D5092" s="2" t="s">
        <v>142</v>
      </c>
      <c r="E5092" s="2" t="s">
        <v>101</v>
      </c>
      <c r="F5092" s="2">
        <v>24</v>
      </c>
      <c r="G5092" s="2" t="s">
        <v>83</v>
      </c>
      <c r="H5092" s="2" t="s">
        <v>233</v>
      </c>
      <c r="I5092" s="2" t="s">
        <v>46</v>
      </c>
      <c r="J5092" s="3">
        <v>45821</v>
      </c>
      <c r="K5092" s="3">
        <v>45827</v>
      </c>
      <c r="L5092" s="2" t="s">
        <v>39</v>
      </c>
      <c r="M5092" s="2" t="s">
        <v>157</v>
      </c>
      <c r="N5092" s="2" t="s">
        <v>158</v>
      </c>
      <c r="O5092" s="4">
        <v>2075000</v>
      </c>
      <c r="P5092" s="4">
        <v>765300</v>
      </c>
      <c r="Q5092" s="4">
        <v>1309700</v>
      </c>
      <c r="R5092" s="2">
        <v>24</v>
      </c>
      <c r="S5092" s="5">
        <v>9.75</v>
      </c>
      <c r="T5092" s="4">
        <v>65212.15</v>
      </c>
      <c r="U5092" s="2" t="s">
        <v>73</v>
      </c>
      <c r="V5092" s="2" t="s">
        <v>74</v>
      </c>
      <c r="W5092" s="4">
        <v>847757.95</v>
      </c>
      <c r="X5092" s="4">
        <v>717333.55</v>
      </c>
      <c r="Y5092" s="4">
        <v>1565091.5</v>
      </c>
      <c r="Z5092" s="2">
        <v>32</v>
      </c>
      <c r="AA5092" s="2" t="s">
        <v>58</v>
      </c>
      <c r="AB5092" s="2" t="s">
        <v>15734</v>
      </c>
      <c r="AC5092" s="2" t="s">
        <v>106</v>
      </c>
      <c r="AD5092" s="2" t="s">
        <v>76</v>
      </c>
      <c r="AE5092" s="5">
        <v>63.12</v>
      </c>
      <c r="AF5092" s="2">
        <v>1</v>
      </c>
      <c r="AG5092" s="2" t="s">
        <v>15718</v>
      </c>
      <c r="AH5092" s="2">
        <v>6</v>
      </c>
      <c r="AI5092" s="6" t="str">
        <f t="shared" si="237"/>
        <v>18-24</v>
      </c>
      <c r="AJ5092" s="11">
        <f>YEAR(tbl_LoanData[[#This Row],[Application Date]])</f>
        <v>2025</v>
      </c>
      <c r="AK5092" s="11" t="str">
        <f>TEXT(tbl_LoanData[[#This Row],[Application Date]],"MMMM")</f>
        <v>June</v>
      </c>
      <c r="AL5092" s="12">
        <f>DATE(YEAR(tbl_LoanData[[#This Row],[Application Date]]),MONTH(tbl_LoanData[[#This Row],[Application Date]]),1)</f>
        <v>45809</v>
      </c>
      <c r="AM5092" s="14">
        <f ca="1">IF(AND(tbl_LoanData[[#This Row],[Application Date]]&gt;=EOMONTH(TODAY(),-1)+1,tbl_LoanData[[#This Row],[Application Date]]&lt;=TODAY()),tbl_LoanData[[#This Row],[Loan Amount]],0)</f>
        <v>0</v>
      </c>
      <c r="AN5092" s="14">
        <f>tbl_LoanData[[#This Row],[Amount Paid]]-(Q5092-X5092)</f>
        <v>255391.5</v>
      </c>
      <c r="AO5092" s="14">
        <f>IF(tbl_LoanData[[#This Row],[Application Status]]="Approved",1,0)</f>
        <v>1</v>
      </c>
      <c r="AP5092" s="22" t="str">
        <f t="shared" ca="1" si="238"/>
        <v/>
      </c>
      <c r="AQ5092" s="22" t="str">
        <f t="shared" ca="1" si="239"/>
        <v/>
      </c>
    </row>
    <row r="5093" spans="1:43" ht="14.4" customHeight="1" x14ac:dyDescent="0.3">
      <c r="A5093" s="2" t="s">
        <v>3407</v>
      </c>
      <c r="B5093" s="2" t="s">
        <v>3408</v>
      </c>
      <c r="C5093" s="2" t="s">
        <v>304</v>
      </c>
      <c r="D5093" s="2" t="s">
        <v>117</v>
      </c>
      <c r="E5093" s="2" t="s">
        <v>284</v>
      </c>
      <c r="F5093" s="2">
        <v>40</v>
      </c>
      <c r="G5093" s="2" t="s">
        <v>83</v>
      </c>
      <c r="H5093" s="2" t="s">
        <v>516</v>
      </c>
      <c r="I5093" s="2" t="s">
        <v>53</v>
      </c>
      <c r="J5093" s="3">
        <v>45837</v>
      </c>
      <c r="K5093" s="3">
        <v>45844</v>
      </c>
      <c r="L5093" s="2" t="s">
        <v>39</v>
      </c>
      <c r="M5093" s="2" t="s">
        <v>85</v>
      </c>
      <c r="N5093" s="2" t="s">
        <v>324</v>
      </c>
      <c r="O5093" s="4">
        <v>1779000</v>
      </c>
      <c r="P5093" s="4">
        <v>629300</v>
      </c>
      <c r="Q5093" s="4">
        <v>1149700</v>
      </c>
      <c r="R5093" s="2">
        <v>18</v>
      </c>
      <c r="S5093" s="5">
        <v>6.05</v>
      </c>
      <c r="T5093" s="4">
        <v>69668.63</v>
      </c>
      <c r="U5093" s="2" t="s">
        <v>73</v>
      </c>
      <c r="V5093" s="2" t="s">
        <v>74</v>
      </c>
      <c r="W5093" s="4">
        <v>905692.19</v>
      </c>
      <c r="X5093" s="4">
        <v>348343.08</v>
      </c>
      <c r="Y5093" s="4">
        <v>1254035.27</v>
      </c>
      <c r="Z5093" s="2">
        <v>0</v>
      </c>
      <c r="AA5093" s="2" t="s">
        <v>56</v>
      </c>
      <c r="AB5093" s="2" t="s">
        <v>15730</v>
      </c>
      <c r="AC5093" s="2" t="s">
        <v>332</v>
      </c>
      <c r="AD5093" s="2" t="s">
        <v>76</v>
      </c>
      <c r="AE5093" s="5">
        <v>64.63</v>
      </c>
      <c r="AF5093" s="2">
        <v>0</v>
      </c>
      <c r="AG5093" s="2" t="s">
        <v>77</v>
      </c>
      <c r="AH5093" s="2">
        <v>7</v>
      </c>
      <c r="AI5093" s="6" t="str">
        <f t="shared" si="237"/>
        <v>35-44</v>
      </c>
      <c r="AJ5093" s="11">
        <f>YEAR(tbl_LoanData[[#This Row],[Application Date]])</f>
        <v>2025</v>
      </c>
      <c r="AK5093" s="11" t="str">
        <f>TEXT(tbl_LoanData[[#This Row],[Application Date]],"MMMM")</f>
        <v>June</v>
      </c>
      <c r="AL5093" s="12">
        <f>DATE(YEAR(tbl_LoanData[[#This Row],[Application Date]]),MONTH(tbl_LoanData[[#This Row],[Application Date]]),1)</f>
        <v>45809</v>
      </c>
      <c r="AM5093" s="14">
        <f ca="1">IF(AND(tbl_LoanData[[#This Row],[Application Date]]&gt;=EOMONTH(TODAY(),-1)+1,tbl_LoanData[[#This Row],[Application Date]]&lt;=TODAY()),tbl_LoanData[[#This Row],[Loan Amount]],0)</f>
        <v>0</v>
      </c>
      <c r="AN5093" s="14">
        <f>tbl_LoanData[[#This Row],[Amount Paid]]-(Q5093-X5093)</f>
        <v>104335.27000000002</v>
      </c>
      <c r="AO5093" s="14">
        <f>IF(tbl_LoanData[[#This Row],[Application Status]]="Approved",1,0)</f>
        <v>1</v>
      </c>
      <c r="AP5093" s="22" t="str">
        <f t="shared" ca="1" si="238"/>
        <v/>
      </c>
      <c r="AQ5093" s="22" t="str">
        <f t="shared" ca="1" si="239"/>
        <v/>
      </c>
    </row>
    <row r="5094" spans="1:43" ht="14.4" customHeight="1" x14ac:dyDescent="0.3">
      <c r="A5094" s="2" t="s">
        <v>3413</v>
      </c>
      <c r="B5094" s="2" t="s">
        <v>3414</v>
      </c>
      <c r="C5094" s="2" t="s">
        <v>435</v>
      </c>
      <c r="D5094" s="2" t="s">
        <v>102</v>
      </c>
      <c r="E5094" s="2" t="s">
        <v>447</v>
      </c>
      <c r="F5094" s="2">
        <v>45</v>
      </c>
      <c r="G5094" s="2" t="s">
        <v>83</v>
      </c>
      <c r="H5094" s="2" t="s">
        <v>237</v>
      </c>
      <c r="I5094" s="2" t="s">
        <v>48</v>
      </c>
      <c r="J5094" s="3">
        <v>45814</v>
      </c>
      <c r="K5094" s="3">
        <v>45834</v>
      </c>
      <c r="L5094" s="2" t="s">
        <v>40</v>
      </c>
      <c r="M5094" s="2" t="s">
        <v>71</v>
      </c>
      <c r="N5094" s="2" t="s">
        <v>137</v>
      </c>
      <c r="O5094" s="4">
        <v>1446000</v>
      </c>
      <c r="P5094" s="4">
        <v>159700</v>
      </c>
      <c r="Q5094" s="4">
        <v>1286300</v>
      </c>
      <c r="R5094" s="2">
        <v>12</v>
      </c>
      <c r="S5094" s="5">
        <v>10.56</v>
      </c>
      <c r="T5094" s="4">
        <v>118511.11</v>
      </c>
      <c r="U5094" s="2" t="s">
        <v>73</v>
      </c>
      <c r="V5094" s="2" t="s">
        <v>34</v>
      </c>
      <c r="W5094" s="4">
        <v>1303622.21</v>
      </c>
      <c r="X5094" s="4">
        <v>118511.07</v>
      </c>
      <c r="Y5094" s="4">
        <v>1422133.28</v>
      </c>
      <c r="Z5094" s="2">
        <v>31</v>
      </c>
      <c r="AA5094" s="2" t="s">
        <v>58</v>
      </c>
      <c r="AB5094" s="2" t="s">
        <v>15734</v>
      </c>
      <c r="AC5094" s="2" t="s">
        <v>87</v>
      </c>
      <c r="AD5094" s="2" t="s">
        <v>76</v>
      </c>
      <c r="AE5094" s="5">
        <v>88.96</v>
      </c>
      <c r="AF5094" s="2">
        <v>1</v>
      </c>
      <c r="AG5094" s="2" t="s">
        <v>15718</v>
      </c>
      <c r="AH5094" s="2">
        <v>20</v>
      </c>
      <c r="AI5094" s="6" t="str">
        <f t="shared" si="237"/>
        <v>45-54</v>
      </c>
      <c r="AJ5094" s="11">
        <f>YEAR(tbl_LoanData[[#This Row],[Application Date]])</f>
        <v>2025</v>
      </c>
      <c r="AK5094" s="11" t="str">
        <f>TEXT(tbl_LoanData[[#This Row],[Application Date]],"MMMM")</f>
        <v>June</v>
      </c>
      <c r="AL5094" s="12">
        <f>DATE(YEAR(tbl_LoanData[[#This Row],[Application Date]]),MONTH(tbl_LoanData[[#This Row],[Application Date]]),1)</f>
        <v>45809</v>
      </c>
      <c r="AM5094" s="14">
        <f ca="1">IF(AND(tbl_LoanData[[#This Row],[Application Date]]&gt;=EOMONTH(TODAY(),-1)+1,tbl_LoanData[[#This Row],[Application Date]]&lt;=TODAY()),tbl_LoanData[[#This Row],[Loan Amount]],0)</f>
        <v>0</v>
      </c>
      <c r="AN5094" s="14">
        <f>tbl_LoanData[[#This Row],[Amount Paid]]-(Q5094-X5094)</f>
        <v>135833.28000000003</v>
      </c>
      <c r="AO5094" s="14">
        <f>IF(tbl_LoanData[[#This Row],[Application Status]]="Approved",1,0)</f>
        <v>1</v>
      </c>
      <c r="AP5094" s="22" t="str">
        <f t="shared" ca="1" si="238"/>
        <v/>
      </c>
      <c r="AQ5094" s="22" t="str">
        <f t="shared" ca="1" si="239"/>
        <v/>
      </c>
    </row>
    <row r="5095" spans="1:43" ht="14.4" customHeight="1" x14ac:dyDescent="0.3">
      <c r="A5095" s="2" t="s">
        <v>3437</v>
      </c>
      <c r="B5095" s="2" t="s">
        <v>3438</v>
      </c>
      <c r="C5095" s="2" t="s">
        <v>181</v>
      </c>
      <c r="D5095" s="2" t="s">
        <v>117</v>
      </c>
      <c r="E5095" s="2" t="s">
        <v>68</v>
      </c>
      <c r="F5095" s="2">
        <v>48</v>
      </c>
      <c r="G5095" s="2" t="s">
        <v>83</v>
      </c>
      <c r="H5095" s="2" t="s">
        <v>259</v>
      </c>
      <c r="I5095" s="2" t="s">
        <v>43</v>
      </c>
      <c r="J5095" s="3">
        <v>45833</v>
      </c>
      <c r="K5095" s="3">
        <v>45846</v>
      </c>
      <c r="L5095" s="2" t="s">
        <v>36</v>
      </c>
      <c r="M5095" s="2" t="s">
        <v>104</v>
      </c>
      <c r="N5095" s="2" t="s">
        <v>105</v>
      </c>
      <c r="O5095" s="4">
        <v>865000</v>
      </c>
      <c r="P5095" s="4">
        <v>292100</v>
      </c>
      <c r="Q5095" s="4">
        <v>572900</v>
      </c>
      <c r="R5095" s="2">
        <v>24</v>
      </c>
      <c r="S5095" s="5">
        <v>13.34</v>
      </c>
      <c r="T5095" s="4">
        <v>30239.57</v>
      </c>
      <c r="U5095" s="2" t="s">
        <v>73</v>
      </c>
      <c r="V5095" s="2" t="s">
        <v>74</v>
      </c>
      <c r="W5095" s="4">
        <v>393114.41</v>
      </c>
      <c r="X5095" s="4">
        <v>332635.31</v>
      </c>
      <c r="Y5095" s="4">
        <v>725749.72</v>
      </c>
      <c r="Z5095" s="2">
        <v>0</v>
      </c>
      <c r="AA5095" s="2" t="s">
        <v>56</v>
      </c>
      <c r="AB5095" s="2" t="s">
        <v>15733</v>
      </c>
      <c r="AC5095" s="2" t="s">
        <v>146</v>
      </c>
      <c r="AD5095" s="2" t="s">
        <v>76</v>
      </c>
      <c r="AE5095" s="5">
        <v>66.23</v>
      </c>
      <c r="AF5095" s="2">
        <v>0</v>
      </c>
      <c r="AG5095" s="2" t="s">
        <v>77</v>
      </c>
      <c r="AH5095" s="2">
        <v>13</v>
      </c>
      <c r="AI5095" s="6" t="str">
        <f t="shared" si="237"/>
        <v>45-54</v>
      </c>
      <c r="AJ5095" s="11">
        <f>YEAR(tbl_LoanData[[#This Row],[Application Date]])</f>
        <v>2025</v>
      </c>
      <c r="AK5095" s="11" t="str">
        <f>TEXT(tbl_LoanData[[#This Row],[Application Date]],"MMMM")</f>
        <v>June</v>
      </c>
      <c r="AL5095" s="12">
        <f>DATE(YEAR(tbl_LoanData[[#This Row],[Application Date]]),MONTH(tbl_LoanData[[#This Row],[Application Date]]),1)</f>
        <v>45809</v>
      </c>
      <c r="AM5095" s="14">
        <f ca="1">IF(AND(tbl_LoanData[[#This Row],[Application Date]]&gt;=EOMONTH(TODAY(),-1)+1,tbl_LoanData[[#This Row],[Application Date]]&lt;=TODAY()),tbl_LoanData[[#This Row],[Loan Amount]],0)</f>
        <v>0</v>
      </c>
      <c r="AN5095" s="14">
        <f>tbl_LoanData[[#This Row],[Amount Paid]]-(Q5095-X5095)</f>
        <v>152849.71999999997</v>
      </c>
      <c r="AO5095" s="14">
        <f>IF(tbl_LoanData[[#This Row],[Application Status]]="Approved",1,0)</f>
        <v>1</v>
      </c>
      <c r="AP5095" s="22" t="str">
        <f t="shared" ca="1" si="238"/>
        <v/>
      </c>
      <c r="AQ5095" s="22" t="str">
        <f t="shared" ca="1" si="239"/>
        <v/>
      </c>
    </row>
    <row r="5096" spans="1:43" ht="14.4" customHeight="1" x14ac:dyDescent="0.3">
      <c r="A5096" s="2" t="s">
        <v>3503</v>
      </c>
      <c r="B5096" s="2" t="s">
        <v>3504</v>
      </c>
      <c r="C5096" s="2" t="s">
        <v>289</v>
      </c>
      <c r="D5096" s="2" t="s">
        <v>91</v>
      </c>
      <c r="E5096" s="2" t="s">
        <v>81</v>
      </c>
      <c r="F5096" s="2">
        <v>46</v>
      </c>
      <c r="G5096" s="2" t="s">
        <v>69</v>
      </c>
      <c r="H5096" s="2" t="s">
        <v>398</v>
      </c>
      <c r="I5096" s="2" t="s">
        <v>46</v>
      </c>
      <c r="J5096" s="3">
        <v>45838</v>
      </c>
      <c r="K5096" s="3">
        <v>45854</v>
      </c>
      <c r="L5096" s="2" t="s">
        <v>36</v>
      </c>
      <c r="M5096" s="2" t="s">
        <v>85</v>
      </c>
      <c r="N5096" s="2" t="s">
        <v>671</v>
      </c>
      <c r="O5096" s="4">
        <v>1670000</v>
      </c>
      <c r="P5096" s="4">
        <v>193100</v>
      </c>
      <c r="Q5096" s="4">
        <v>1476900</v>
      </c>
      <c r="R5096" s="2">
        <v>36</v>
      </c>
      <c r="S5096" s="5">
        <v>14.44</v>
      </c>
      <c r="T5096" s="4">
        <v>58797.03</v>
      </c>
      <c r="U5096" s="2" t="s">
        <v>73</v>
      </c>
      <c r="V5096" s="2" t="s">
        <v>74</v>
      </c>
      <c r="W5096" s="4">
        <v>764361.39</v>
      </c>
      <c r="X5096" s="4">
        <v>1352331.69</v>
      </c>
      <c r="Y5096" s="4">
        <v>2116693.08</v>
      </c>
      <c r="Z5096" s="2">
        <v>0</v>
      </c>
      <c r="AA5096" s="2" t="s">
        <v>56</v>
      </c>
      <c r="AB5096" s="2" t="s">
        <v>15729</v>
      </c>
      <c r="AC5096" s="2" t="s">
        <v>360</v>
      </c>
      <c r="AD5096" s="2" t="s">
        <v>76</v>
      </c>
      <c r="AE5096" s="5">
        <v>88.44</v>
      </c>
      <c r="AF5096" s="2">
        <v>0</v>
      </c>
      <c r="AG5096" s="2" t="s">
        <v>77</v>
      </c>
      <c r="AH5096" s="2">
        <v>16</v>
      </c>
      <c r="AI5096" s="6" t="str">
        <f t="shared" si="237"/>
        <v>45-54</v>
      </c>
      <c r="AJ5096" s="11">
        <f>YEAR(tbl_LoanData[[#This Row],[Application Date]])</f>
        <v>2025</v>
      </c>
      <c r="AK5096" s="11" t="str">
        <f>TEXT(tbl_LoanData[[#This Row],[Application Date]],"MMMM")</f>
        <v>June</v>
      </c>
      <c r="AL5096" s="12">
        <f>DATE(YEAR(tbl_LoanData[[#This Row],[Application Date]]),MONTH(tbl_LoanData[[#This Row],[Application Date]]),1)</f>
        <v>45809</v>
      </c>
      <c r="AM5096" s="14">
        <f ca="1">IF(AND(tbl_LoanData[[#This Row],[Application Date]]&gt;=EOMONTH(TODAY(),-1)+1,tbl_LoanData[[#This Row],[Application Date]]&lt;=TODAY()),tbl_LoanData[[#This Row],[Loan Amount]],0)</f>
        <v>0</v>
      </c>
      <c r="AN5096" s="14">
        <f>tbl_LoanData[[#This Row],[Amount Paid]]-(Q5096-X5096)</f>
        <v>639793.07999999996</v>
      </c>
      <c r="AO5096" s="14">
        <f>IF(tbl_LoanData[[#This Row],[Application Status]]="Approved",1,0)</f>
        <v>1</v>
      </c>
      <c r="AP5096" s="22" t="str">
        <f t="shared" ca="1" si="238"/>
        <v/>
      </c>
      <c r="AQ5096" s="22" t="str">
        <f t="shared" ca="1" si="239"/>
        <v/>
      </c>
    </row>
    <row r="5097" spans="1:43" ht="14.4" customHeight="1" x14ac:dyDescent="0.3">
      <c r="A5097" s="2" t="s">
        <v>3631</v>
      </c>
      <c r="B5097" s="2" t="s">
        <v>3632</v>
      </c>
      <c r="C5097" s="2" t="s">
        <v>439</v>
      </c>
      <c r="D5097" s="2" t="s">
        <v>311</v>
      </c>
      <c r="E5097" s="2" t="s">
        <v>125</v>
      </c>
      <c r="F5097" s="2">
        <v>26</v>
      </c>
      <c r="G5097" s="2" t="s">
        <v>83</v>
      </c>
      <c r="H5097" s="2" t="s">
        <v>233</v>
      </c>
      <c r="I5097" s="2" t="s">
        <v>46</v>
      </c>
      <c r="J5097" s="3">
        <v>45821</v>
      </c>
      <c r="K5097" s="3">
        <v>45829</v>
      </c>
      <c r="L5097" s="2" t="s">
        <v>39</v>
      </c>
      <c r="M5097" s="2" t="s">
        <v>71</v>
      </c>
      <c r="N5097" s="2" t="s">
        <v>294</v>
      </c>
      <c r="O5097" s="4">
        <v>1211000</v>
      </c>
      <c r="P5097" s="4">
        <v>249400</v>
      </c>
      <c r="Q5097" s="4">
        <v>961600</v>
      </c>
      <c r="R5097" s="2">
        <v>60</v>
      </c>
      <c r="S5097" s="5">
        <v>12.03</v>
      </c>
      <c r="T5097" s="4">
        <v>25666.71</v>
      </c>
      <c r="U5097" s="2" t="s">
        <v>73</v>
      </c>
      <c r="V5097" s="2" t="s">
        <v>34</v>
      </c>
      <c r="W5097" s="4">
        <v>77000.13</v>
      </c>
      <c r="X5097" s="4">
        <v>1463002.27</v>
      </c>
      <c r="Y5097" s="4">
        <v>1540002.4</v>
      </c>
      <c r="Z5097" s="2">
        <v>330</v>
      </c>
      <c r="AA5097" s="2" t="s">
        <v>60</v>
      </c>
      <c r="AB5097" s="2" t="s">
        <v>15730</v>
      </c>
      <c r="AC5097" s="2" t="s">
        <v>360</v>
      </c>
      <c r="AD5097" s="2" t="s">
        <v>76</v>
      </c>
      <c r="AE5097" s="5">
        <v>79.41</v>
      </c>
      <c r="AF5097" s="2">
        <v>11</v>
      </c>
      <c r="AG5097" s="2" t="s">
        <v>130</v>
      </c>
      <c r="AH5097" s="2">
        <v>8</v>
      </c>
      <c r="AI5097" s="6" t="str">
        <f t="shared" si="237"/>
        <v>25-34</v>
      </c>
      <c r="AJ5097" s="11">
        <f>YEAR(tbl_LoanData[[#This Row],[Application Date]])</f>
        <v>2025</v>
      </c>
      <c r="AK5097" s="11" t="str">
        <f>TEXT(tbl_LoanData[[#This Row],[Application Date]],"MMMM")</f>
        <v>June</v>
      </c>
      <c r="AL5097" s="12">
        <f>DATE(YEAR(tbl_LoanData[[#This Row],[Application Date]]),MONTH(tbl_LoanData[[#This Row],[Application Date]]),1)</f>
        <v>45809</v>
      </c>
      <c r="AM5097" s="14">
        <f ca="1">IF(AND(tbl_LoanData[[#This Row],[Application Date]]&gt;=EOMONTH(TODAY(),-1)+1,tbl_LoanData[[#This Row],[Application Date]]&lt;=TODAY()),tbl_LoanData[[#This Row],[Loan Amount]],0)</f>
        <v>0</v>
      </c>
      <c r="AN5097" s="14">
        <f>tbl_LoanData[[#This Row],[Amount Paid]]-(Q5097-X5097)</f>
        <v>578402.4</v>
      </c>
      <c r="AO5097" s="14">
        <f>IF(tbl_LoanData[[#This Row],[Application Status]]="Approved",1,0)</f>
        <v>1</v>
      </c>
      <c r="AP5097" s="22" t="str">
        <f t="shared" ca="1" si="238"/>
        <v/>
      </c>
      <c r="AQ5097" s="22" t="str">
        <f t="shared" ca="1" si="239"/>
        <v/>
      </c>
    </row>
    <row r="5098" spans="1:43" x14ac:dyDescent="0.3">
      <c r="A5098" s="2" t="s">
        <v>3647</v>
      </c>
      <c r="B5098" s="2" t="s">
        <v>3648</v>
      </c>
      <c r="C5098" s="2" t="s">
        <v>243</v>
      </c>
      <c r="D5098" s="2" t="s">
        <v>182</v>
      </c>
      <c r="E5098" s="2" t="s">
        <v>102</v>
      </c>
      <c r="F5098" s="2">
        <v>34</v>
      </c>
      <c r="G5098" s="2" t="s">
        <v>83</v>
      </c>
      <c r="H5098" s="2" t="s">
        <v>191</v>
      </c>
      <c r="I5098" s="2" t="s">
        <v>51</v>
      </c>
      <c r="J5098" s="3">
        <v>45824</v>
      </c>
      <c r="K5098" s="3">
        <v>45839</v>
      </c>
      <c r="L5098" s="2" t="s">
        <v>40</v>
      </c>
      <c r="M5098" s="2" t="s">
        <v>111</v>
      </c>
      <c r="N5098" s="2" t="s">
        <v>120</v>
      </c>
      <c r="O5098" s="4">
        <v>838000</v>
      </c>
      <c r="P5098" s="4">
        <v>301600</v>
      </c>
      <c r="Q5098" s="4">
        <v>536400</v>
      </c>
      <c r="R5098" s="2">
        <v>48</v>
      </c>
      <c r="S5098" s="5">
        <v>5.68</v>
      </c>
      <c r="T5098" s="4">
        <v>13713.96</v>
      </c>
      <c r="U5098" s="2" t="s">
        <v>73</v>
      </c>
      <c r="V5098" s="2" t="s">
        <v>74</v>
      </c>
      <c r="W5098" s="4">
        <v>178281.48</v>
      </c>
      <c r="X5098" s="4">
        <v>479988.6</v>
      </c>
      <c r="Y5098" s="4">
        <v>658270.07999999996</v>
      </c>
      <c r="Z5098" s="2">
        <v>0</v>
      </c>
      <c r="AA5098" s="2" t="s">
        <v>56</v>
      </c>
      <c r="AB5098" s="2" t="s">
        <v>15736</v>
      </c>
      <c r="AC5098" s="2" t="s">
        <v>146</v>
      </c>
      <c r="AD5098" s="2" t="s">
        <v>76</v>
      </c>
      <c r="AE5098" s="5">
        <v>64.010000000000005</v>
      </c>
      <c r="AF5098" s="2">
        <v>0</v>
      </c>
      <c r="AG5098" s="2" t="s">
        <v>77</v>
      </c>
      <c r="AH5098" s="2">
        <v>15</v>
      </c>
      <c r="AI5098" s="6" t="str">
        <f t="shared" si="237"/>
        <v>25-34</v>
      </c>
      <c r="AJ5098" s="11">
        <f>YEAR(tbl_LoanData[[#This Row],[Application Date]])</f>
        <v>2025</v>
      </c>
      <c r="AK5098" s="11" t="str">
        <f>TEXT(tbl_LoanData[[#This Row],[Application Date]],"MMMM")</f>
        <v>June</v>
      </c>
      <c r="AL5098" s="12">
        <f>DATE(YEAR(tbl_LoanData[[#This Row],[Application Date]]),MONTH(tbl_LoanData[[#This Row],[Application Date]]),1)</f>
        <v>45809</v>
      </c>
      <c r="AM5098" s="14">
        <f ca="1">IF(AND(tbl_LoanData[[#This Row],[Application Date]]&gt;=EOMONTH(TODAY(),-1)+1,tbl_LoanData[[#This Row],[Application Date]]&lt;=TODAY()),tbl_LoanData[[#This Row],[Loan Amount]],0)</f>
        <v>0</v>
      </c>
      <c r="AN5098" s="14">
        <f>tbl_LoanData[[#This Row],[Amount Paid]]-(Q5098-X5098)</f>
        <v>121870.07999999999</v>
      </c>
      <c r="AO5098" s="14">
        <f>IF(tbl_LoanData[[#This Row],[Application Status]]="Approved",1,0)</f>
        <v>1</v>
      </c>
      <c r="AP5098" s="22" t="str">
        <f t="shared" ca="1" si="238"/>
        <v/>
      </c>
      <c r="AQ5098" s="22" t="str">
        <f t="shared" ca="1" si="239"/>
        <v/>
      </c>
    </row>
    <row r="5099" spans="1:43" ht="14.4" customHeight="1" x14ac:dyDescent="0.3">
      <c r="A5099" s="2" t="s">
        <v>3775</v>
      </c>
      <c r="B5099" s="2" t="s">
        <v>3776</v>
      </c>
      <c r="C5099" s="2" t="s">
        <v>530</v>
      </c>
      <c r="D5099" s="2" t="s">
        <v>161</v>
      </c>
      <c r="E5099" s="2" t="s">
        <v>255</v>
      </c>
      <c r="F5099" s="2">
        <v>57</v>
      </c>
      <c r="G5099" s="2" t="s">
        <v>69</v>
      </c>
      <c r="H5099" s="2" t="s">
        <v>224</v>
      </c>
      <c r="I5099" s="2" t="s">
        <v>54</v>
      </c>
      <c r="J5099" s="3">
        <v>45819</v>
      </c>
      <c r="K5099" s="3">
        <v>45828</v>
      </c>
      <c r="L5099" s="2" t="s">
        <v>40</v>
      </c>
      <c r="M5099" s="2" t="s">
        <v>111</v>
      </c>
      <c r="N5099" s="2" t="s">
        <v>369</v>
      </c>
      <c r="O5099" s="4">
        <v>795000</v>
      </c>
      <c r="P5099" s="4">
        <v>216700</v>
      </c>
      <c r="Q5099" s="4">
        <v>578300</v>
      </c>
      <c r="R5099" s="2">
        <v>36</v>
      </c>
      <c r="S5099" s="5">
        <v>8.59</v>
      </c>
      <c r="T5099" s="4">
        <v>20203.55</v>
      </c>
      <c r="U5099" s="2" t="s">
        <v>73</v>
      </c>
      <c r="V5099" s="2" t="s">
        <v>74</v>
      </c>
      <c r="W5099" s="4">
        <v>282849.7</v>
      </c>
      <c r="X5099" s="4">
        <v>444478.21</v>
      </c>
      <c r="Y5099" s="4">
        <v>727327.91</v>
      </c>
      <c r="Z5099" s="2">
        <v>0</v>
      </c>
      <c r="AA5099" s="2" t="s">
        <v>56</v>
      </c>
      <c r="AB5099" s="2" t="s">
        <v>15727</v>
      </c>
      <c r="AC5099" s="2" t="s">
        <v>129</v>
      </c>
      <c r="AD5099" s="2" t="s">
        <v>76</v>
      </c>
      <c r="AE5099" s="5">
        <v>72.739999999999995</v>
      </c>
      <c r="AF5099" s="2">
        <v>0</v>
      </c>
      <c r="AG5099" s="2" t="s">
        <v>77</v>
      </c>
      <c r="AH5099" s="2">
        <v>9</v>
      </c>
      <c r="AI5099" s="6" t="str">
        <f t="shared" si="237"/>
        <v>55-64</v>
      </c>
      <c r="AJ5099" s="11">
        <f>YEAR(tbl_LoanData[[#This Row],[Application Date]])</f>
        <v>2025</v>
      </c>
      <c r="AK5099" s="11" t="str">
        <f>TEXT(tbl_LoanData[[#This Row],[Application Date]],"MMMM")</f>
        <v>June</v>
      </c>
      <c r="AL5099" s="12">
        <f>DATE(YEAR(tbl_LoanData[[#This Row],[Application Date]]),MONTH(tbl_LoanData[[#This Row],[Application Date]]),1)</f>
        <v>45809</v>
      </c>
      <c r="AM5099" s="14">
        <f ca="1">IF(AND(tbl_LoanData[[#This Row],[Application Date]]&gt;=EOMONTH(TODAY(),-1)+1,tbl_LoanData[[#This Row],[Application Date]]&lt;=TODAY()),tbl_LoanData[[#This Row],[Loan Amount]],0)</f>
        <v>0</v>
      </c>
      <c r="AN5099" s="14">
        <f>tbl_LoanData[[#This Row],[Amount Paid]]-(Q5099-X5099)</f>
        <v>149027.91000000003</v>
      </c>
      <c r="AO5099" s="14">
        <f>IF(tbl_LoanData[[#This Row],[Application Status]]="Approved",1,0)</f>
        <v>1</v>
      </c>
      <c r="AP5099" s="22" t="str">
        <f t="shared" ca="1" si="238"/>
        <v/>
      </c>
      <c r="AQ5099" s="22" t="str">
        <f t="shared" ca="1" si="239"/>
        <v/>
      </c>
    </row>
    <row r="5100" spans="1:43" x14ac:dyDescent="0.3">
      <c r="A5100" s="2" t="s">
        <v>3787</v>
      </c>
      <c r="B5100" s="2" t="s">
        <v>3788</v>
      </c>
      <c r="C5100" s="2" t="s">
        <v>452</v>
      </c>
      <c r="D5100" s="2" t="s">
        <v>268</v>
      </c>
      <c r="E5100" s="2" t="s">
        <v>323</v>
      </c>
      <c r="F5100" s="2">
        <v>35</v>
      </c>
      <c r="G5100" s="2" t="s">
        <v>83</v>
      </c>
      <c r="H5100" s="2" t="s">
        <v>136</v>
      </c>
      <c r="I5100" s="2" t="s">
        <v>49</v>
      </c>
      <c r="J5100" s="3">
        <v>45818</v>
      </c>
      <c r="K5100" s="3">
        <v>45829</v>
      </c>
      <c r="L5100" s="2" t="s">
        <v>37</v>
      </c>
      <c r="M5100" s="2" t="s">
        <v>260</v>
      </c>
      <c r="N5100" s="2" t="s">
        <v>457</v>
      </c>
      <c r="O5100" s="4">
        <v>129000</v>
      </c>
      <c r="P5100" s="4">
        <v>18200</v>
      </c>
      <c r="Q5100" s="4">
        <v>110800</v>
      </c>
      <c r="R5100" s="2">
        <v>36</v>
      </c>
      <c r="S5100" s="5">
        <v>5.59</v>
      </c>
      <c r="T5100" s="4">
        <v>3593.92</v>
      </c>
      <c r="U5100" s="2" t="s">
        <v>73</v>
      </c>
      <c r="V5100" s="2" t="s">
        <v>74</v>
      </c>
      <c r="W5100" s="4">
        <v>50314.879999999997</v>
      </c>
      <c r="X5100" s="4">
        <v>79066.28</v>
      </c>
      <c r="Y5100" s="4">
        <v>129381.16</v>
      </c>
      <c r="Z5100" s="2">
        <v>0</v>
      </c>
      <c r="AA5100" s="2" t="s">
        <v>56</v>
      </c>
      <c r="AB5100" s="2" t="s">
        <v>15732</v>
      </c>
      <c r="AC5100" s="2" t="s">
        <v>87</v>
      </c>
      <c r="AD5100" s="2" t="s">
        <v>76</v>
      </c>
      <c r="AE5100" s="5">
        <v>85.89</v>
      </c>
      <c r="AF5100" s="2">
        <v>0</v>
      </c>
      <c r="AG5100" s="2" t="s">
        <v>77</v>
      </c>
      <c r="AH5100" s="2">
        <v>11</v>
      </c>
      <c r="AI5100" s="6" t="str">
        <f t="shared" si="237"/>
        <v>35-44</v>
      </c>
      <c r="AJ5100" s="11">
        <f>YEAR(tbl_LoanData[[#This Row],[Application Date]])</f>
        <v>2025</v>
      </c>
      <c r="AK5100" s="11" t="str">
        <f>TEXT(tbl_LoanData[[#This Row],[Application Date]],"MMMM")</f>
        <v>June</v>
      </c>
      <c r="AL5100" s="12">
        <f>DATE(YEAR(tbl_LoanData[[#This Row],[Application Date]]),MONTH(tbl_LoanData[[#This Row],[Application Date]]),1)</f>
        <v>45809</v>
      </c>
      <c r="AM5100" s="14">
        <f ca="1">IF(AND(tbl_LoanData[[#This Row],[Application Date]]&gt;=EOMONTH(TODAY(),-1)+1,tbl_LoanData[[#This Row],[Application Date]]&lt;=TODAY()),tbl_LoanData[[#This Row],[Loan Amount]],0)</f>
        <v>0</v>
      </c>
      <c r="AN5100" s="14">
        <f>tbl_LoanData[[#This Row],[Amount Paid]]-(Q5100-X5100)</f>
        <v>18581.159999999996</v>
      </c>
      <c r="AO5100" s="14">
        <f>IF(tbl_LoanData[[#This Row],[Application Status]]="Approved",1,0)</f>
        <v>1</v>
      </c>
      <c r="AP5100" s="22" t="str">
        <f t="shared" ca="1" si="238"/>
        <v/>
      </c>
      <c r="AQ5100" s="22" t="str">
        <f t="shared" ca="1" si="239"/>
        <v/>
      </c>
    </row>
    <row r="5101" spans="1:43" ht="14.4" customHeight="1" x14ac:dyDescent="0.3">
      <c r="A5101" s="2" t="s">
        <v>3881</v>
      </c>
      <c r="B5101" s="2" t="s">
        <v>3882</v>
      </c>
      <c r="C5101" s="2" t="s">
        <v>90</v>
      </c>
      <c r="D5101" s="2" t="s">
        <v>189</v>
      </c>
      <c r="E5101" s="2" t="s">
        <v>406</v>
      </c>
      <c r="F5101" s="2">
        <v>30</v>
      </c>
      <c r="G5101" s="2" t="s">
        <v>69</v>
      </c>
      <c r="H5101" s="2" t="s">
        <v>126</v>
      </c>
      <c r="I5101" s="2" t="s">
        <v>44</v>
      </c>
      <c r="J5101" s="3">
        <v>45818</v>
      </c>
      <c r="K5101" s="3">
        <v>45829</v>
      </c>
      <c r="L5101" s="2" t="s">
        <v>39</v>
      </c>
      <c r="M5101" s="2" t="s">
        <v>85</v>
      </c>
      <c r="N5101" s="2" t="s">
        <v>178</v>
      </c>
      <c r="O5101" s="4">
        <v>1214000</v>
      </c>
      <c r="P5101" s="4">
        <v>404600</v>
      </c>
      <c r="Q5101" s="4">
        <v>809400</v>
      </c>
      <c r="R5101" s="2">
        <v>24</v>
      </c>
      <c r="S5101" s="5">
        <v>6.54</v>
      </c>
      <c r="T5101" s="4">
        <v>38136.230000000003</v>
      </c>
      <c r="U5101" s="2" t="s">
        <v>73</v>
      </c>
      <c r="V5101" s="2" t="s">
        <v>74</v>
      </c>
      <c r="W5101" s="4">
        <v>495770.99</v>
      </c>
      <c r="X5101" s="4">
        <v>419498.53</v>
      </c>
      <c r="Y5101" s="4">
        <v>915269.52</v>
      </c>
      <c r="Z5101" s="2">
        <v>32</v>
      </c>
      <c r="AA5101" s="2" t="s">
        <v>58</v>
      </c>
      <c r="AB5101" s="2" t="s">
        <v>15729</v>
      </c>
      <c r="AC5101" s="2" t="s">
        <v>146</v>
      </c>
      <c r="AD5101" s="2" t="s">
        <v>76</v>
      </c>
      <c r="AE5101" s="5">
        <v>66.67</v>
      </c>
      <c r="AF5101" s="2">
        <v>1</v>
      </c>
      <c r="AG5101" s="2" t="s">
        <v>15718</v>
      </c>
      <c r="AH5101" s="2">
        <v>11</v>
      </c>
      <c r="AI5101" s="6" t="str">
        <f t="shared" si="237"/>
        <v>25-34</v>
      </c>
      <c r="AJ5101" s="11">
        <f>YEAR(tbl_LoanData[[#This Row],[Application Date]])</f>
        <v>2025</v>
      </c>
      <c r="AK5101" s="11" t="str">
        <f>TEXT(tbl_LoanData[[#This Row],[Application Date]],"MMMM")</f>
        <v>June</v>
      </c>
      <c r="AL5101" s="12">
        <f>DATE(YEAR(tbl_LoanData[[#This Row],[Application Date]]),MONTH(tbl_LoanData[[#This Row],[Application Date]]),1)</f>
        <v>45809</v>
      </c>
      <c r="AM5101" s="14">
        <f ca="1">IF(AND(tbl_LoanData[[#This Row],[Application Date]]&gt;=EOMONTH(TODAY(),-1)+1,tbl_LoanData[[#This Row],[Application Date]]&lt;=TODAY()),tbl_LoanData[[#This Row],[Loan Amount]],0)</f>
        <v>0</v>
      </c>
      <c r="AN5101" s="14">
        <f>tbl_LoanData[[#This Row],[Amount Paid]]-(Q5101-X5101)</f>
        <v>105869.52000000002</v>
      </c>
      <c r="AO5101" s="14">
        <f>IF(tbl_LoanData[[#This Row],[Application Status]]="Approved",1,0)</f>
        <v>1</v>
      </c>
      <c r="AP5101" s="22" t="str">
        <f t="shared" ca="1" si="238"/>
        <v/>
      </c>
      <c r="AQ5101" s="22" t="str">
        <f t="shared" ca="1" si="239"/>
        <v/>
      </c>
    </row>
    <row r="5102" spans="1:43" ht="14.4" customHeight="1" x14ac:dyDescent="0.3">
      <c r="A5102" s="2" t="s">
        <v>3913</v>
      </c>
      <c r="B5102" s="2" t="s">
        <v>3914</v>
      </c>
      <c r="C5102" s="2" t="s">
        <v>175</v>
      </c>
      <c r="D5102" s="2" t="s">
        <v>254</v>
      </c>
      <c r="E5102" s="2" t="s">
        <v>182</v>
      </c>
      <c r="F5102" s="2">
        <v>30</v>
      </c>
      <c r="G5102" s="2" t="s">
        <v>83</v>
      </c>
      <c r="H5102" s="2" t="s">
        <v>265</v>
      </c>
      <c r="I5102" s="2" t="s">
        <v>44</v>
      </c>
      <c r="J5102" s="3">
        <v>45816</v>
      </c>
      <c r="K5102" s="3"/>
      <c r="L5102" s="2" t="s">
        <v>36</v>
      </c>
      <c r="M5102" s="2" t="s">
        <v>111</v>
      </c>
      <c r="N5102" s="2" t="s">
        <v>350</v>
      </c>
      <c r="O5102" s="4">
        <v>821000</v>
      </c>
      <c r="P5102" s="4">
        <v>248500</v>
      </c>
      <c r="Q5102" s="4">
        <v>572500</v>
      </c>
      <c r="R5102" s="2">
        <v>60</v>
      </c>
      <c r="S5102" s="5">
        <v>14.15</v>
      </c>
      <c r="T5102" s="4">
        <v>16292.4</v>
      </c>
      <c r="U5102" s="2" t="s">
        <v>113</v>
      </c>
      <c r="V5102" s="2" t="s">
        <v>97</v>
      </c>
      <c r="W5102" s="4">
        <v>0</v>
      </c>
      <c r="X5102" s="4">
        <v>0</v>
      </c>
      <c r="Y5102" s="4">
        <v>977543.75</v>
      </c>
      <c r="Z5102" s="2">
        <v>0</v>
      </c>
      <c r="AA5102" s="2" t="s">
        <v>97</v>
      </c>
      <c r="AB5102" s="2" t="s">
        <v>15732</v>
      </c>
      <c r="AC5102" s="2" t="s">
        <v>360</v>
      </c>
      <c r="AD5102" s="2" t="s">
        <v>76</v>
      </c>
      <c r="AE5102" s="5">
        <v>69.73</v>
      </c>
      <c r="AF5102" s="2">
        <v>0</v>
      </c>
      <c r="AG5102" s="2" t="s">
        <v>97</v>
      </c>
      <c r="AH5102" s="2"/>
      <c r="AI5102" s="6" t="str">
        <f t="shared" si="237"/>
        <v>25-34</v>
      </c>
      <c r="AJ5102" s="11">
        <f>YEAR(tbl_LoanData[[#This Row],[Application Date]])</f>
        <v>2025</v>
      </c>
      <c r="AK5102" s="11" t="str">
        <f>TEXT(tbl_LoanData[[#This Row],[Application Date]],"MMMM")</f>
        <v>June</v>
      </c>
      <c r="AL5102" s="12">
        <f>DATE(YEAR(tbl_LoanData[[#This Row],[Application Date]]),MONTH(tbl_LoanData[[#This Row],[Application Date]]),1)</f>
        <v>45809</v>
      </c>
      <c r="AM5102" s="14">
        <f ca="1">IF(AND(tbl_LoanData[[#This Row],[Application Date]]&gt;=EOMONTH(TODAY(),-1)+1,tbl_LoanData[[#This Row],[Application Date]]&lt;=TODAY()),tbl_LoanData[[#This Row],[Loan Amount]],0)</f>
        <v>0</v>
      </c>
      <c r="AN5102" s="14">
        <f>tbl_LoanData[[#This Row],[Amount Paid]]-(Q5102-X5102)</f>
        <v>-572500</v>
      </c>
      <c r="AO5102" s="14">
        <f>IF(tbl_LoanData[[#This Row],[Application Status]]="Approved",1,0)</f>
        <v>0</v>
      </c>
      <c r="AP5102" s="22" t="str">
        <f t="shared" ca="1" si="238"/>
        <v/>
      </c>
      <c r="AQ5102" s="22" t="str">
        <f t="shared" ca="1" si="239"/>
        <v/>
      </c>
    </row>
    <row r="5103" spans="1:43" ht="14.4" customHeight="1" x14ac:dyDescent="0.3">
      <c r="A5103" s="2" t="s">
        <v>3977</v>
      </c>
      <c r="B5103" s="2" t="s">
        <v>3978</v>
      </c>
      <c r="C5103" s="2" t="s">
        <v>781</v>
      </c>
      <c r="D5103" s="2" t="s">
        <v>82</v>
      </c>
      <c r="E5103" s="2" t="s">
        <v>92</v>
      </c>
      <c r="F5103" s="2">
        <v>63</v>
      </c>
      <c r="G5103" s="2" t="s">
        <v>69</v>
      </c>
      <c r="H5103" s="2" t="s">
        <v>285</v>
      </c>
      <c r="I5103" s="2" t="s">
        <v>55</v>
      </c>
      <c r="J5103" s="3">
        <v>45823</v>
      </c>
      <c r="K5103" s="3">
        <v>45837</v>
      </c>
      <c r="L5103" s="2" t="s">
        <v>36</v>
      </c>
      <c r="M5103" s="2" t="s">
        <v>104</v>
      </c>
      <c r="N5103" s="2" t="s">
        <v>592</v>
      </c>
      <c r="O5103" s="4">
        <v>1521000</v>
      </c>
      <c r="P5103" s="4">
        <v>460200</v>
      </c>
      <c r="Q5103" s="4">
        <v>1060800</v>
      </c>
      <c r="R5103" s="2">
        <v>18</v>
      </c>
      <c r="S5103" s="5">
        <v>14.98</v>
      </c>
      <c r="T5103" s="4">
        <v>72175.649999999994</v>
      </c>
      <c r="U5103" s="2" t="s">
        <v>73</v>
      </c>
      <c r="V5103" s="2" t="s">
        <v>74</v>
      </c>
      <c r="W5103" s="4">
        <v>938283.45</v>
      </c>
      <c r="X5103" s="4">
        <v>360878.31</v>
      </c>
      <c r="Y5103" s="4">
        <v>1299161.76</v>
      </c>
      <c r="Z5103" s="2">
        <v>0</v>
      </c>
      <c r="AA5103" s="2" t="s">
        <v>56</v>
      </c>
      <c r="AB5103" s="2" t="s">
        <v>15730</v>
      </c>
      <c r="AC5103" s="2" t="s">
        <v>129</v>
      </c>
      <c r="AD5103" s="2" t="s">
        <v>76</v>
      </c>
      <c r="AE5103" s="5">
        <v>69.739999999999995</v>
      </c>
      <c r="AF5103" s="2">
        <v>0</v>
      </c>
      <c r="AG5103" s="2" t="s">
        <v>77</v>
      </c>
      <c r="AH5103" s="2">
        <v>14</v>
      </c>
      <c r="AI5103" s="6" t="str">
        <f t="shared" si="237"/>
        <v>55-64</v>
      </c>
      <c r="AJ5103" s="11">
        <f>YEAR(tbl_LoanData[[#This Row],[Application Date]])</f>
        <v>2025</v>
      </c>
      <c r="AK5103" s="11" t="str">
        <f>TEXT(tbl_LoanData[[#This Row],[Application Date]],"MMMM")</f>
        <v>June</v>
      </c>
      <c r="AL5103" s="12">
        <f>DATE(YEAR(tbl_LoanData[[#This Row],[Application Date]]),MONTH(tbl_LoanData[[#This Row],[Application Date]]),1)</f>
        <v>45809</v>
      </c>
      <c r="AM5103" s="14">
        <f ca="1">IF(AND(tbl_LoanData[[#This Row],[Application Date]]&gt;=EOMONTH(TODAY(),-1)+1,tbl_LoanData[[#This Row],[Application Date]]&lt;=TODAY()),tbl_LoanData[[#This Row],[Loan Amount]],0)</f>
        <v>0</v>
      </c>
      <c r="AN5103" s="14">
        <f>tbl_LoanData[[#This Row],[Amount Paid]]-(Q5103-X5103)</f>
        <v>238361.76</v>
      </c>
      <c r="AO5103" s="14">
        <f>IF(tbl_LoanData[[#This Row],[Application Status]]="Approved",1,0)</f>
        <v>1</v>
      </c>
      <c r="AP5103" s="22" t="str">
        <f t="shared" ca="1" si="238"/>
        <v/>
      </c>
      <c r="AQ5103" s="22" t="str">
        <f t="shared" ca="1" si="239"/>
        <v/>
      </c>
    </row>
    <row r="5104" spans="1:43" ht="14.4" customHeight="1" x14ac:dyDescent="0.3">
      <c r="A5104" s="2" t="s">
        <v>4023</v>
      </c>
      <c r="B5104" s="2" t="s">
        <v>4024</v>
      </c>
      <c r="C5104" s="2" t="s">
        <v>171</v>
      </c>
      <c r="D5104" s="2" t="s">
        <v>67</v>
      </c>
      <c r="E5104" s="2" t="s">
        <v>125</v>
      </c>
      <c r="F5104" s="2">
        <v>30</v>
      </c>
      <c r="G5104" s="2" t="s">
        <v>69</v>
      </c>
      <c r="H5104" s="2" t="s">
        <v>172</v>
      </c>
      <c r="I5104" s="2" t="s">
        <v>45</v>
      </c>
      <c r="J5104" s="3">
        <v>45817</v>
      </c>
      <c r="K5104" s="3">
        <v>45823</v>
      </c>
      <c r="L5104" s="2" t="s">
        <v>39</v>
      </c>
      <c r="M5104" s="2" t="s">
        <v>94</v>
      </c>
      <c r="N5104" s="2" t="s">
        <v>365</v>
      </c>
      <c r="O5104" s="4">
        <v>2248000</v>
      </c>
      <c r="P5104" s="4">
        <v>607200</v>
      </c>
      <c r="Q5104" s="4">
        <v>1640800</v>
      </c>
      <c r="R5104" s="2">
        <v>48</v>
      </c>
      <c r="S5104" s="5">
        <v>13.07</v>
      </c>
      <c r="T5104" s="4">
        <v>52054.38</v>
      </c>
      <c r="U5104" s="2" t="s">
        <v>73</v>
      </c>
      <c r="V5104" s="2" t="s">
        <v>74</v>
      </c>
      <c r="W5104" s="4">
        <v>572598.18000000005</v>
      </c>
      <c r="X5104" s="4">
        <v>1926012.06</v>
      </c>
      <c r="Y5104" s="4">
        <v>2498610.2400000002</v>
      </c>
      <c r="Z5104" s="2">
        <v>93</v>
      </c>
      <c r="AA5104" s="2" t="s">
        <v>60</v>
      </c>
      <c r="AB5104" s="2" t="s">
        <v>15727</v>
      </c>
      <c r="AC5104" s="2" t="s">
        <v>138</v>
      </c>
      <c r="AD5104" s="2" t="s">
        <v>76</v>
      </c>
      <c r="AE5104" s="5">
        <v>72.989999999999995</v>
      </c>
      <c r="AF5104" s="2">
        <v>3</v>
      </c>
      <c r="AG5104" s="2" t="s">
        <v>130</v>
      </c>
      <c r="AH5104" s="2">
        <v>6</v>
      </c>
      <c r="AI5104" s="6" t="str">
        <f t="shared" si="237"/>
        <v>25-34</v>
      </c>
      <c r="AJ5104" s="11">
        <f>YEAR(tbl_LoanData[[#This Row],[Application Date]])</f>
        <v>2025</v>
      </c>
      <c r="AK5104" s="11" t="str">
        <f>TEXT(tbl_LoanData[[#This Row],[Application Date]],"MMMM")</f>
        <v>June</v>
      </c>
      <c r="AL5104" s="12">
        <f>DATE(YEAR(tbl_LoanData[[#This Row],[Application Date]]),MONTH(tbl_LoanData[[#This Row],[Application Date]]),1)</f>
        <v>45809</v>
      </c>
      <c r="AM5104" s="14">
        <f ca="1">IF(AND(tbl_LoanData[[#This Row],[Application Date]]&gt;=EOMONTH(TODAY(),-1)+1,tbl_LoanData[[#This Row],[Application Date]]&lt;=TODAY()),tbl_LoanData[[#This Row],[Loan Amount]],0)</f>
        <v>0</v>
      </c>
      <c r="AN5104" s="14">
        <f>tbl_LoanData[[#This Row],[Amount Paid]]-(Q5104-X5104)</f>
        <v>857810.24000000011</v>
      </c>
      <c r="AO5104" s="14">
        <f>IF(tbl_LoanData[[#This Row],[Application Status]]="Approved",1,0)</f>
        <v>1</v>
      </c>
      <c r="AP5104" s="22" t="str">
        <f t="shared" ca="1" si="238"/>
        <v/>
      </c>
      <c r="AQ5104" s="22" t="str">
        <f t="shared" ca="1" si="239"/>
        <v/>
      </c>
    </row>
    <row r="5105" spans="1:43" ht="14.4" customHeight="1" x14ac:dyDescent="0.3">
      <c r="A5105" s="2" t="s">
        <v>4037</v>
      </c>
      <c r="B5105" s="2" t="s">
        <v>4038</v>
      </c>
      <c r="C5105" s="2" t="s">
        <v>90</v>
      </c>
      <c r="D5105" s="2" t="s">
        <v>189</v>
      </c>
      <c r="E5105" s="2" t="s">
        <v>293</v>
      </c>
      <c r="F5105" s="2">
        <v>41</v>
      </c>
      <c r="G5105" s="2" t="s">
        <v>69</v>
      </c>
      <c r="H5105" s="2" t="s">
        <v>110</v>
      </c>
      <c r="I5105" s="2" t="s">
        <v>46</v>
      </c>
      <c r="J5105" s="3">
        <v>45815</v>
      </c>
      <c r="K5105" s="3">
        <v>45827</v>
      </c>
      <c r="L5105" s="2" t="s">
        <v>40</v>
      </c>
      <c r="M5105" s="2" t="s">
        <v>157</v>
      </c>
      <c r="N5105" s="2" t="s">
        <v>328</v>
      </c>
      <c r="O5105" s="4">
        <v>908000</v>
      </c>
      <c r="P5105" s="4">
        <v>188600</v>
      </c>
      <c r="Q5105" s="4">
        <v>719400</v>
      </c>
      <c r="R5105" s="2">
        <v>24</v>
      </c>
      <c r="S5105" s="5">
        <v>6.36</v>
      </c>
      <c r="T5105" s="4">
        <v>33787.82</v>
      </c>
      <c r="U5105" s="2" t="s">
        <v>73</v>
      </c>
      <c r="V5105" s="2" t="s">
        <v>74</v>
      </c>
      <c r="W5105" s="4">
        <v>439241.66</v>
      </c>
      <c r="X5105" s="4">
        <v>371666.02</v>
      </c>
      <c r="Y5105" s="4">
        <v>810907.68</v>
      </c>
      <c r="Z5105" s="2">
        <v>29</v>
      </c>
      <c r="AA5105" s="2" t="s">
        <v>57</v>
      </c>
      <c r="AB5105" s="2" t="s">
        <v>15733</v>
      </c>
      <c r="AC5105" s="2" t="s">
        <v>106</v>
      </c>
      <c r="AD5105" s="2" t="s">
        <v>76</v>
      </c>
      <c r="AE5105" s="5">
        <v>79.23</v>
      </c>
      <c r="AF5105" s="2">
        <v>1</v>
      </c>
      <c r="AG5105" s="2" t="s">
        <v>77</v>
      </c>
      <c r="AH5105" s="2">
        <v>12</v>
      </c>
      <c r="AI5105" s="6" t="str">
        <f t="shared" si="237"/>
        <v>35-44</v>
      </c>
      <c r="AJ5105" s="11">
        <f>YEAR(tbl_LoanData[[#This Row],[Application Date]])</f>
        <v>2025</v>
      </c>
      <c r="AK5105" s="11" t="str">
        <f>TEXT(tbl_LoanData[[#This Row],[Application Date]],"MMMM")</f>
        <v>June</v>
      </c>
      <c r="AL5105" s="12">
        <f>DATE(YEAR(tbl_LoanData[[#This Row],[Application Date]]),MONTH(tbl_LoanData[[#This Row],[Application Date]]),1)</f>
        <v>45809</v>
      </c>
      <c r="AM5105" s="14">
        <f ca="1">IF(AND(tbl_LoanData[[#This Row],[Application Date]]&gt;=EOMONTH(TODAY(),-1)+1,tbl_LoanData[[#This Row],[Application Date]]&lt;=TODAY()),tbl_LoanData[[#This Row],[Loan Amount]],0)</f>
        <v>0</v>
      </c>
      <c r="AN5105" s="14">
        <f>tbl_LoanData[[#This Row],[Amount Paid]]-(Q5105-X5105)</f>
        <v>91507.68</v>
      </c>
      <c r="AO5105" s="14">
        <f>IF(tbl_LoanData[[#This Row],[Application Status]]="Approved",1,0)</f>
        <v>1</v>
      </c>
      <c r="AP5105" s="22" t="str">
        <f t="shared" ca="1" si="238"/>
        <v/>
      </c>
      <c r="AQ5105" s="22" t="str">
        <f t="shared" ca="1" si="239"/>
        <v/>
      </c>
    </row>
    <row r="5106" spans="1:43" ht="14.4" customHeight="1" x14ac:dyDescent="0.3">
      <c r="A5106" s="2" t="s">
        <v>4047</v>
      </c>
      <c r="B5106" s="2" t="s">
        <v>4048</v>
      </c>
      <c r="C5106" s="2" t="s">
        <v>712</v>
      </c>
      <c r="D5106" s="2" t="s">
        <v>182</v>
      </c>
      <c r="E5106" s="2" t="s">
        <v>161</v>
      </c>
      <c r="F5106" s="2">
        <v>33</v>
      </c>
      <c r="G5106" s="2" t="s">
        <v>83</v>
      </c>
      <c r="H5106" s="2" t="s">
        <v>372</v>
      </c>
      <c r="I5106" s="2" t="s">
        <v>43</v>
      </c>
      <c r="J5106" s="3">
        <v>45831</v>
      </c>
      <c r="K5106" s="3">
        <v>45842</v>
      </c>
      <c r="L5106" s="2" t="s">
        <v>39</v>
      </c>
      <c r="M5106" s="2" t="s">
        <v>85</v>
      </c>
      <c r="N5106" s="2" t="s">
        <v>324</v>
      </c>
      <c r="O5106" s="4">
        <v>2259000</v>
      </c>
      <c r="P5106" s="4">
        <v>450800</v>
      </c>
      <c r="Q5106" s="4">
        <v>1808200</v>
      </c>
      <c r="R5106" s="2">
        <v>36</v>
      </c>
      <c r="S5106" s="5">
        <v>12.69</v>
      </c>
      <c r="T5106" s="4">
        <v>69349.490000000005</v>
      </c>
      <c r="U5106" s="2" t="s">
        <v>73</v>
      </c>
      <c r="V5106" s="2" t="s">
        <v>74</v>
      </c>
      <c r="W5106" s="4">
        <v>832193.88</v>
      </c>
      <c r="X5106" s="4">
        <v>1664387.86</v>
      </c>
      <c r="Y5106" s="4">
        <v>2496581.7400000002</v>
      </c>
      <c r="Z5106" s="2">
        <v>30</v>
      </c>
      <c r="AA5106" s="2" t="s">
        <v>57</v>
      </c>
      <c r="AB5106" s="2" t="s">
        <v>15731</v>
      </c>
      <c r="AC5106" s="2" t="s">
        <v>129</v>
      </c>
      <c r="AD5106" s="2" t="s">
        <v>76</v>
      </c>
      <c r="AE5106" s="5">
        <v>80.040000000000006</v>
      </c>
      <c r="AF5106" s="2">
        <v>1</v>
      </c>
      <c r="AG5106" s="2" t="s">
        <v>77</v>
      </c>
      <c r="AH5106" s="2">
        <v>11</v>
      </c>
      <c r="AI5106" s="6" t="str">
        <f t="shared" si="237"/>
        <v>25-34</v>
      </c>
      <c r="AJ5106" s="11">
        <f>YEAR(tbl_LoanData[[#This Row],[Application Date]])</f>
        <v>2025</v>
      </c>
      <c r="AK5106" s="11" t="str">
        <f>TEXT(tbl_LoanData[[#This Row],[Application Date]],"MMMM")</f>
        <v>June</v>
      </c>
      <c r="AL5106" s="12">
        <f>DATE(YEAR(tbl_LoanData[[#This Row],[Application Date]]),MONTH(tbl_LoanData[[#This Row],[Application Date]]),1)</f>
        <v>45809</v>
      </c>
      <c r="AM5106" s="14">
        <f ca="1">IF(AND(tbl_LoanData[[#This Row],[Application Date]]&gt;=EOMONTH(TODAY(),-1)+1,tbl_LoanData[[#This Row],[Application Date]]&lt;=TODAY()),tbl_LoanData[[#This Row],[Loan Amount]],0)</f>
        <v>0</v>
      </c>
      <c r="AN5106" s="14">
        <f>tbl_LoanData[[#This Row],[Amount Paid]]-(Q5106-X5106)</f>
        <v>688381.74000000011</v>
      </c>
      <c r="AO5106" s="14">
        <f>IF(tbl_LoanData[[#This Row],[Application Status]]="Approved",1,0)</f>
        <v>1</v>
      </c>
      <c r="AP5106" s="22" t="str">
        <f t="shared" ca="1" si="238"/>
        <v/>
      </c>
      <c r="AQ5106" s="22" t="str">
        <f t="shared" ca="1" si="239"/>
        <v/>
      </c>
    </row>
    <row r="5107" spans="1:43" ht="14.4" customHeight="1" x14ac:dyDescent="0.3">
      <c r="A5107" s="2" t="s">
        <v>4113</v>
      </c>
      <c r="B5107" s="2" t="s">
        <v>4114</v>
      </c>
      <c r="C5107" s="2" t="s">
        <v>208</v>
      </c>
      <c r="D5107" s="2" t="s">
        <v>67</v>
      </c>
      <c r="E5107" s="2" t="s">
        <v>465</v>
      </c>
      <c r="F5107" s="2">
        <v>42</v>
      </c>
      <c r="G5107" s="2" t="s">
        <v>69</v>
      </c>
      <c r="H5107" s="2" t="s">
        <v>278</v>
      </c>
      <c r="I5107" s="2" t="s">
        <v>45</v>
      </c>
      <c r="J5107" s="3">
        <v>45835</v>
      </c>
      <c r="K5107" s="3">
        <v>45838</v>
      </c>
      <c r="L5107" s="2" t="s">
        <v>36</v>
      </c>
      <c r="M5107" s="2" t="s">
        <v>111</v>
      </c>
      <c r="N5107" s="2" t="s">
        <v>350</v>
      </c>
      <c r="O5107" s="4">
        <v>1715000</v>
      </c>
      <c r="P5107" s="4">
        <v>616800</v>
      </c>
      <c r="Q5107" s="4">
        <v>1098200</v>
      </c>
      <c r="R5107" s="2">
        <v>48</v>
      </c>
      <c r="S5107" s="5">
        <v>14.34</v>
      </c>
      <c r="T5107" s="4">
        <v>36002.660000000003</v>
      </c>
      <c r="U5107" s="2" t="s">
        <v>73</v>
      </c>
      <c r="V5107" s="2" t="s">
        <v>74</v>
      </c>
      <c r="W5107" s="4">
        <v>432031.92</v>
      </c>
      <c r="X5107" s="4">
        <v>1296095.6000000001</v>
      </c>
      <c r="Y5107" s="4">
        <v>1728127.52</v>
      </c>
      <c r="Z5107" s="2">
        <v>30</v>
      </c>
      <c r="AA5107" s="2" t="s">
        <v>57</v>
      </c>
      <c r="AB5107" s="2" t="s">
        <v>15734</v>
      </c>
      <c r="AC5107" s="2" t="s">
        <v>146</v>
      </c>
      <c r="AD5107" s="2" t="s">
        <v>76</v>
      </c>
      <c r="AE5107" s="5">
        <v>64.03</v>
      </c>
      <c r="AF5107" s="2">
        <v>1</v>
      </c>
      <c r="AG5107" s="2" t="s">
        <v>77</v>
      </c>
      <c r="AH5107" s="2">
        <v>3</v>
      </c>
      <c r="AI5107" s="6" t="str">
        <f t="shared" si="237"/>
        <v>35-44</v>
      </c>
      <c r="AJ5107" s="11">
        <f>YEAR(tbl_LoanData[[#This Row],[Application Date]])</f>
        <v>2025</v>
      </c>
      <c r="AK5107" s="11" t="str">
        <f>TEXT(tbl_LoanData[[#This Row],[Application Date]],"MMMM")</f>
        <v>June</v>
      </c>
      <c r="AL5107" s="12">
        <f>DATE(YEAR(tbl_LoanData[[#This Row],[Application Date]]),MONTH(tbl_LoanData[[#This Row],[Application Date]]),1)</f>
        <v>45809</v>
      </c>
      <c r="AM5107" s="14">
        <f ca="1">IF(AND(tbl_LoanData[[#This Row],[Application Date]]&gt;=EOMONTH(TODAY(),-1)+1,tbl_LoanData[[#This Row],[Application Date]]&lt;=TODAY()),tbl_LoanData[[#This Row],[Loan Amount]],0)</f>
        <v>0</v>
      </c>
      <c r="AN5107" s="14">
        <f>tbl_LoanData[[#This Row],[Amount Paid]]-(Q5107-X5107)</f>
        <v>629927.52</v>
      </c>
      <c r="AO5107" s="14">
        <f>IF(tbl_LoanData[[#This Row],[Application Status]]="Approved",1,0)</f>
        <v>1</v>
      </c>
      <c r="AP5107" s="22" t="str">
        <f t="shared" ca="1" si="238"/>
        <v/>
      </c>
      <c r="AQ5107" s="22" t="str">
        <f t="shared" ca="1" si="239"/>
        <v/>
      </c>
    </row>
    <row r="5108" spans="1:43" ht="14.4" customHeight="1" x14ac:dyDescent="0.3">
      <c r="A5108" s="2" t="s">
        <v>4173</v>
      </c>
      <c r="B5108" s="2" t="s">
        <v>4174</v>
      </c>
      <c r="C5108" s="2" t="s">
        <v>243</v>
      </c>
      <c r="D5108" s="2" t="s">
        <v>81</v>
      </c>
      <c r="E5108" s="2" t="s">
        <v>82</v>
      </c>
      <c r="F5108" s="2">
        <v>41</v>
      </c>
      <c r="G5108" s="2" t="s">
        <v>83</v>
      </c>
      <c r="H5108" s="2" t="s">
        <v>136</v>
      </c>
      <c r="I5108" s="2" t="s">
        <v>49</v>
      </c>
      <c r="J5108" s="3">
        <v>45829</v>
      </c>
      <c r="K5108" s="3">
        <v>45841</v>
      </c>
      <c r="L5108" s="2" t="s">
        <v>38</v>
      </c>
      <c r="M5108" s="2" t="s">
        <v>144</v>
      </c>
      <c r="N5108" s="2" t="s">
        <v>382</v>
      </c>
      <c r="O5108" s="4">
        <v>1341000</v>
      </c>
      <c r="P5108" s="4">
        <v>171800</v>
      </c>
      <c r="Q5108" s="4">
        <v>1169200</v>
      </c>
      <c r="R5108" s="2">
        <v>24</v>
      </c>
      <c r="S5108" s="5">
        <v>8.36</v>
      </c>
      <c r="T5108" s="4">
        <v>56862.09</v>
      </c>
      <c r="U5108" s="2" t="s">
        <v>73</v>
      </c>
      <c r="V5108" s="2" t="s">
        <v>74</v>
      </c>
      <c r="W5108" s="4">
        <v>739207.17</v>
      </c>
      <c r="X5108" s="4">
        <v>625483.06999999995</v>
      </c>
      <c r="Y5108" s="4">
        <v>1364690.24</v>
      </c>
      <c r="Z5108" s="2">
        <v>0</v>
      </c>
      <c r="AA5108" s="2" t="s">
        <v>56</v>
      </c>
      <c r="AB5108" s="2" t="s">
        <v>15736</v>
      </c>
      <c r="AC5108" s="2" t="s">
        <v>213</v>
      </c>
      <c r="AD5108" s="2" t="s">
        <v>76</v>
      </c>
      <c r="AE5108" s="5">
        <v>87.19</v>
      </c>
      <c r="AF5108" s="2">
        <v>0</v>
      </c>
      <c r="AG5108" s="2" t="s">
        <v>77</v>
      </c>
      <c r="AH5108" s="2">
        <v>12</v>
      </c>
      <c r="AI5108" s="6" t="str">
        <f t="shared" si="237"/>
        <v>35-44</v>
      </c>
      <c r="AJ5108" s="11">
        <f>YEAR(tbl_LoanData[[#This Row],[Application Date]])</f>
        <v>2025</v>
      </c>
      <c r="AK5108" s="11" t="str">
        <f>TEXT(tbl_LoanData[[#This Row],[Application Date]],"MMMM")</f>
        <v>June</v>
      </c>
      <c r="AL5108" s="12">
        <f>DATE(YEAR(tbl_LoanData[[#This Row],[Application Date]]),MONTH(tbl_LoanData[[#This Row],[Application Date]]),1)</f>
        <v>45809</v>
      </c>
      <c r="AM5108" s="14">
        <f ca="1">IF(AND(tbl_LoanData[[#This Row],[Application Date]]&gt;=EOMONTH(TODAY(),-1)+1,tbl_LoanData[[#This Row],[Application Date]]&lt;=TODAY()),tbl_LoanData[[#This Row],[Loan Amount]],0)</f>
        <v>0</v>
      </c>
      <c r="AN5108" s="14">
        <f>tbl_LoanData[[#This Row],[Amount Paid]]-(Q5108-X5108)</f>
        <v>195490.24</v>
      </c>
      <c r="AO5108" s="14">
        <f>IF(tbl_LoanData[[#This Row],[Application Status]]="Approved",1,0)</f>
        <v>1</v>
      </c>
      <c r="AP5108" s="22" t="str">
        <f t="shared" ca="1" si="238"/>
        <v/>
      </c>
      <c r="AQ5108" s="22" t="str">
        <f t="shared" ca="1" si="239"/>
        <v/>
      </c>
    </row>
    <row r="5109" spans="1:43" ht="14.4" customHeight="1" x14ac:dyDescent="0.3">
      <c r="A5109" s="2" t="s">
        <v>4203</v>
      </c>
      <c r="B5109" s="2" t="s">
        <v>4204</v>
      </c>
      <c r="C5109" s="2" t="s">
        <v>1059</v>
      </c>
      <c r="D5109" s="2" t="s">
        <v>311</v>
      </c>
      <c r="E5109" s="2" t="s">
        <v>91</v>
      </c>
      <c r="F5109" s="2">
        <v>64</v>
      </c>
      <c r="G5109" s="2" t="s">
        <v>69</v>
      </c>
      <c r="H5109" s="2" t="s">
        <v>136</v>
      </c>
      <c r="I5109" s="2" t="s">
        <v>49</v>
      </c>
      <c r="J5109" s="3">
        <v>45811</v>
      </c>
      <c r="K5109" s="3">
        <v>45827</v>
      </c>
      <c r="L5109" s="2" t="s">
        <v>40</v>
      </c>
      <c r="M5109" s="2" t="s">
        <v>157</v>
      </c>
      <c r="N5109" s="2" t="s">
        <v>299</v>
      </c>
      <c r="O5109" s="4">
        <v>1086000</v>
      </c>
      <c r="P5109" s="4">
        <v>252400</v>
      </c>
      <c r="Q5109" s="4">
        <v>833600</v>
      </c>
      <c r="R5109" s="2">
        <v>18</v>
      </c>
      <c r="S5109" s="5">
        <v>10.56</v>
      </c>
      <c r="T5109" s="4">
        <v>53646.79</v>
      </c>
      <c r="U5109" s="2" t="s">
        <v>73</v>
      </c>
      <c r="V5109" s="2" t="s">
        <v>74</v>
      </c>
      <c r="W5109" s="4">
        <v>751055.06</v>
      </c>
      <c r="X5109" s="4">
        <v>214587.18</v>
      </c>
      <c r="Y5109" s="4">
        <v>965642.23999999999</v>
      </c>
      <c r="Z5109" s="2">
        <v>0</v>
      </c>
      <c r="AA5109" s="2" t="s">
        <v>56</v>
      </c>
      <c r="AB5109" s="2" t="s">
        <v>15730</v>
      </c>
      <c r="AC5109" s="2" t="s">
        <v>129</v>
      </c>
      <c r="AD5109" s="2" t="s">
        <v>76</v>
      </c>
      <c r="AE5109" s="5">
        <v>76.760000000000005</v>
      </c>
      <c r="AF5109" s="2">
        <v>0</v>
      </c>
      <c r="AG5109" s="2" t="s">
        <v>77</v>
      </c>
      <c r="AH5109" s="2">
        <v>16</v>
      </c>
      <c r="AI5109" s="6" t="str">
        <f t="shared" si="237"/>
        <v>55-64</v>
      </c>
      <c r="AJ5109" s="11">
        <f>YEAR(tbl_LoanData[[#This Row],[Application Date]])</f>
        <v>2025</v>
      </c>
      <c r="AK5109" s="11" t="str">
        <f>TEXT(tbl_LoanData[[#This Row],[Application Date]],"MMMM")</f>
        <v>June</v>
      </c>
      <c r="AL5109" s="12">
        <f>DATE(YEAR(tbl_LoanData[[#This Row],[Application Date]]),MONTH(tbl_LoanData[[#This Row],[Application Date]]),1)</f>
        <v>45809</v>
      </c>
      <c r="AM5109" s="14">
        <f ca="1">IF(AND(tbl_LoanData[[#This Row],[Application Date]]&gt;=EOMONTH(TODAY(),-1)+1,tbl_LoanData[[#This Row],[Application Date]]&lt;=TODAY()),tbl_LoanData[[#This Row],[Loan Amount]],0)</f>
        <v>0</v>
      </c>
      <c r="AN5109" s="14">
        <f>tbl_LoanData[[#This Row],[Amount Paid]]-(Q5109-X5109)</f>
        <v>132042.23999999999</v>
      </c>
      <c r="AO5109" s="14">
        <f>IF(tbl_LoanData[[#This Row],[Application Status]]="Approved",1,0)</f>
        <v>1</v>
      </c>
      <c r="AP5109" s="22" t="str">
        <f t="shared" ca="1" si="238"/>
        <v/>
      </c>
      <c r="AQ5109" s="22" t="str">
        <f t="shared" ca="1" si="239"/>
        <v/>
      </c>
    </row>
    <row r="5110" spans="1:43" ht="14.4" customHeight="1" x14ac:dyDescent="0.3">
      <c r="A5110" s="2" t="s">
        <v>4557</v>
      </c>
      <c r="B5110" s="2" t="s">
        <v>4558</v>
      </c>
      <c r="C5110" s="2" t="s">
        <v>264</v>
      </c>
      <c r="D5110" s="2" t="s">
        <v>189</v>
      </c>
      <c r="E5110" s="2" t="s">
        <v>209</v>
      </c>
      <c r="F5110" s="2">
        <v>45</v>
      </c>
      <c r="G5110" s="2" t="s">
        <v>83</v>
      </c>
      <c r="H5110" s="2" t="s">
        <v>265</v>
      </c>
      <c r="I5110" s="2" t="s">
        <v>44</v>
      </c>
      <c r="J5110" s="3">
        <v>45811</v>
      </c>
      <c r="K5110" s="3">
        <v>45829</v>
      </c>
      <c r="L5110" s="2" t="s">
        <v>37</v>
      </c>
      <c r="M5110" s="2" t="s">
        <v>199</v>
      </c>
      <c r="N5110" s="2" t="s">
        <v>200</v>
      </c>
      <c r="O5110" s="4">
        <v>242000</v>
      </c>
      <c r="P5110" s="4">
        <v>87000</v>
      </c>
      <c r="Q5110" s="4">
        <v>155000</v>
      </c>
      <c r="R5110" s="2">
        <v>36</v>
      </c>
      <c r="S5110" s="5">
        <v>8.49</v>
      </c>
      <c r="T5110" s="4">
        <v>5402.18</v>
      </c>
      <c r="U5110" s="2" t="s">
        <v>73</v>
      </c>
      <c r="V5110" s="2" t="s">
        <v>74</v>
      </c>
      <c r="W5110" s="4">
        <v>54021.8</v>
      </c>
      <c r="X5110" s="4">
        <v>140456.70000000001</v>
      </c>
      <c r="Y5110" s="4">
        <v>194478.5</v>
      </c>
      <c r="Z5110" s="2">
        <v>124</v>
      </c>
      <c r="AA5110" s="2" t="s">
        <v>60</v>
      </c>
      <c r="AB5110" s="2" t="s">
        <v>15730</v>
      </c>
      <c r="AC5110" s="2" t="s">
        <v>121</v>
      </c>
      <c r="AD5110" s="2" t="s">
        <v>76</v>
      </c>
      <c r="AE5110" s="5">
        <v>64.05</v>
      </c>
      <c r="AF5110" s="2">
        <v>4</v>
      </c>
      <c r="AG5110" s="2" t="s">
        <v>130</v>
      </c>
      <c r="AH5110" s="2">
        <v>18</v>
      </c>
      <c r="AI5110" s="6" t="str">
        <f t="shared" si="237"/>
        <v>45-54</v>
      </c>
      <c r="AJ5110" s="11">
        <f>YEAR(tbl_LoanData[[#This Row],[Application Date]])</f>
        <v>2025</v>
      </c>
      <c r="AK5110" s="11" t="str">
        <f>TEXT(tbl_LoanData[[#This Row],[Application Date]],"MMMM")</f>
        <v>June</v>
      </c>
      <c r="AL5110" s="12">
        <f>DATE(YEAR(tbl_LoanData[[#This Row],[Application Date]]),MONTH(tbl_LoanData[[#This Row],[Application Date]]),1)</f>
        <v>45809</v>
      </c>
      <c r="AM5110" s="14">
        <f ca="1">IF(AND(tbl_LoanData[[#This Row],[Application Date]]&gt;=EOMONTH(TODAY(),-1)+1,tbl_LoanData[[#This Row],[Application Date]]&lt;=TODAY()),tbl_LoanData[[#This Row],[Loan Amount]],0)</f>
        <v>0</v>
      </c>
      <c r="AN5110" s="14">
        <f>tbl_LoanData[[#This Row],[Amount Paid]]-(Q5110-X5110)</f>
        <v>39478.500000000015</v>
      </c>
      <c r="AO5110" s="14">
        <f>IF(tbl_LoanData[[#This Row],[Application Status]]="Approved",1,0)</f>
        <v>1</v>
      </c>
      <c r="AP5110" s="22" t="str">
        <f t="shared" ca="1" si="238"/>
        <v/>
      </c>
      <c r="AQ5110" s="22" t="str">
        <f t="shared" ca="1" si="239"/>
        <v/>
      </c>
    </row>
    <row r="5111" spans="1:43" x14ac:dyDescent="0.3">
      <c r="A5111" s="2" t="s">
        <v>4585</v>
      </c>
      <c r="B5111" s="2" t="s">
        <v>4586</v>
      </c>
      <c r="C5111" s="2" t="s">
        <v>452</v>
      </c>
      <c r="D5111" s="2" t="s">
        <v>67</v>
      </c>
      <c r="E5111" s="2" t="s">
        <v>284</v>
      </c>
      <c r="F5111" s="2">
        <v>24</v>
      </c>
      <c r="G5111" s="2" t="s">
        <v>83</v>
      </c>
      <c r="H5111" s="2" t="s">
        <v>84</v>
      </c>
      <c r="I5111" s="2" t="s">
        <v>45</v>
      </c>
      <c r="J5111" s="3">
        <v>45825</v>
      </c>
      <c r="K5111" s="3">
        <v>45843</v>
      </c>
      <c r="L5111" s="2" t="s">
        <v>39</v>
      </c>
      <c r="M5111" s="2" t="s">
        <v>167</v>
      </c>
      <c r="N5111" s="2" t="s">
        <v>491</v>
      </c>
      <c r="O5111" s="4">
        <v>2516000</v>
      </c>
      <c r="P5111" s="4">
        <v>454900</v>
      </c>
      <c r="Q5111" s="4">
        <v>2061100</v>
      </c>
      <c r="R5111" s="2">
        <v>36</v>
      </c>
      <c r="S5111" s="5">
        <v>13.16</v>
      </c>
      <c r="T5111" s="4">
        <v>79856.17</v>
      </c>
      <c r="U5111" s="2" t="s">
        <v>73</v>
      </c>
      <c r="V5111" s="2" t="s">
        <v>74</v>
      </c>
      <c r="W5111" s="4">
        <v>1038130.21</v>
      </c>
      <c r="X5111" s="4">
        <v>1836692.07</v>
      </c>
      <c r="Y5111" s="4">
        <v>2874822.28</v>
      </c>
      <c r="Z5111" s="2">
        <v>0</v>
      </c>
      <c r="AA5111" s="2" t="s">
        <v>56</v>
      </c>
      <c r="AB5111" s="2" t="s">
        <v>15734</v>
      </c>
      <c r="AC5111" s="2" t="s">
        <v>332</v>
      </c>
      <c r="AD5111" s="2" t="s">
        <v>76</v>
      </c>
      <c r="AE5111" s="5">
        <v>81.92</v>
      </c>
      <c r="AF5111" s="2">
        <v>0</v>
      </c>
      <c r="AG5111" s="2" t="s">
        <v>77</v>
      </c>
      <c r="AH5111" s="2">
        <v>18</v>
      </c>
      <c r="AI5111" s="6" t="str">
        <f t="shared" si="237"/>
        <v>18-24</v>
      </c>
      <c r="AJ5111" s="11">
        <f>YEAR(tbl_LoanData[[#This Row],[Application Date]])</f>
        <v>2025</v>
      </c>
      <c r="AK5111" s="11" t="str">
        <f>TEXT(tbl_LoanData[[#This Row],[Application Date]],"MMMM")</f>
        <v>June</v>
      </c>
      <c r="AL5111" s="12">
        <f>DATE(YEAR(tbl_LoanData[[#This Row],[Application Date]]),MONTH(tbl_LoanData[[#This Row],[Application Date]]),1)</f>
        <v>45809</v>
      </c>
      <c r="AM5111" s="14">
        <f ca="1">IF(AND(tbl_LoanData[[#This Row],[Application Date]]&gt;=EOMONTH(TODAY(),-1)+1,tbl_LoanData[[#This Row],[Application Date]]&lt;=TODAY()),tbl_LoanData[[#This Row],[Loan Amount]],0)</f>
        <v>0</v>
      </c>
      <c r="AN5111" s="14">
        <f>tbl_LoanData[[#This Row],[Amount Paid]]-(Q5111-X5111)</f>
        <v>813722.28</v>
      </c>
      <c r="AO5111" s="14">
        <f>IF(tbl_LoanData[[#This Row],[Application Status]]="Approved",1,0)</f>
        <v>1</v>
      </c>
      <c r="AP5111" s="22" t="str">
        <f t="shared" ca="1" si="238"/>
        <v/>
      </c>
      <c r="AQ5111" s="22" t="str">
        <f t="shared" ca="1" si="239"/>
        <v/>
      </c>
    </row>
    <row r="5112" spans="1:43" ht="14.4" customHeight="1" x14ac:dyDescent="0.3">
      <c r="A5112" s="2" t="s">
        <v>4643</v>
      </c>
      <c r="B5112" s="2" t="s">
        <v>4644</v>
      </c>
      <c r="C5112" s="2" t="s">
        <v>155</v>
      </c>
      <c r="D5112" s="2" t="s">
        <v>117</v>
      </c>
      <c r="E5112" s="2" t="s">
        <v>102</v>
      </c>
      <c r="F5112" s="2">
        <v>37</v>
      </c>
      <c r="G5112" s="2" t="s">
        <v>83</v>
      </c>
      <c r="H5112" s="2" t="s">
        <v>166</v>
      </c>
      <c r="I5112" s="2" t="s">
        <v>46</v>
      </c>
      <c r="J5112" s="3">
        <v>45818</v>
      </c>
      <c r="K5112" s="3">
        <v>45836</v>
      </c>
      <c r="L5112" s="2" t="s">
        <v>37</v>
      </c>
      <c r="M5112" s="2" t="s">
        <v>94</v>
      </c>
      <c r="N5112" s="2" t="s">
        <v>234</v>
      </c>
      <c r="O5112" s="4">
        <v>163000</v>
      </c>
      <c r="P5112" s="4">
        <v>45500</v>
      </c>
      <c r="Q5112" s="4">
        <v>117500</v>
      </c>
      <c r="R5112" s="2">
        <v>24</v>
      </c>
      <c r="S5112" s="5">
        <v>6.28</v>
      </c>
      <c r="T5112" s="4">
        <v>5510.75</v>
      </c>
      <c r="U5112" s="2" t="s">
        <v>73</v>
      </c>
      <c r="V5112" s="2" t="s">
        <v>74</v>
      </c>
      <c r="W5112" s="4">
        <v>71639.75</v>
      </c>
      <c r="X5112" s="4">
        <v>60618.25</v>
      </c>
      <c r="Y5112" s="4">
        <v>132258</v>
      </c>
      <c r="Z5112" s="2">
        <v>0</v>
      </c>
      <c r="AA5112" s="2" t="s">
        <v>56</v>
      </c>
      <c r="AB5112" s="2" t="s">
        <v>15735</v>
      </c>
      <c r="AC5112" s="2" t="s">
        <v>146</v>
      </c>
      <c r="AD5112" s="2" t="s">
        <v>76</v>
      </c>
      <c r="AE5112" s="5">
        <v>72.09</v>
      </c>
      <c r="AF5112" s="2">
        <v>0</v>
      </c>
      <c r="AG5112" s="2" t="s">
        <v>77</v>
      </c>
      <c r="AH5112" s="2">
        <v>18</v>
      </c>
      <c r="AI5112" s="6" t="str">
        <f t="shared" si="237"/>
        <v>35-44</v>
      </c>
      <c r="AJ5112" s="11">
        <f>YEAR(tbl_LoanData[[#This Row],[Application Date]])</f>
        <v>2025</v>
      </c>
      <c r="AK5112" s="11" t="str">
        <f>TEXT(tbl_LoanData[[#This Row],[Application Date]],"MMMM")</f>
        <v>June</v>
      </c>
      <c r="AL5112" s="12">
        <f>DATE(YEAR(tbl_LoanData[[#This Row],[Application Date]]),MONTH(tbl_LoanData[[#This Row],[Application Date]]),1)</f>
        <v>45809</v>
      </c>
      <c r="AM5112" s="14">
        <f ca="1">IF(AND(tbl_LoanData[[#This Row],[Application Date]]&gt;=EOMONTH(TODAY(),-1)+1,tbl_LoanData[[#This Row],[Application Date]]&lt;=TODAY()),tbl_LoanData[[#This Row],[Loan Amount]],0)</f>
        <v>0</v>
      </c>
      <c r="AN5112" s="14">
        <f>tbl_LoanData[[#This Row],[Amount Paid]]-(Q5112-X5112)</f>
        <v>14758</v>
      </c>
      <c r="AO5112" s="14">
        <f>IF(tbl_LoanData[[#This Row],[Application Status]]="Approved",1,0)</f>
        <v>1</v>
      </c>
      <c r="AP5112" s="22" t="str">
        <f t="shared" ca="1" si="238"/>
        <v/>
      </c>
      <c r="AQ5112" s="22" t="str">
        <f t="shared" ca="1" si="239"/>
        <v/>
      </c>
    </row>
    <row r="5113" spans="1:43" ht="14.4" customHeight="1" x14ac:dyDescent="0.3">
      <c r="A5113" s="2" t="s">
        <v>4649</v>
      </c>
      <c r="B5113" s="2" t="s">
        <v>4650</v>
      </c>
      <c r="C5113" s="2" t="s">
        <v>986</v>
      </c>
      <c r="D5113" s="2" t="s">
        <v>142</v>
      </c>
      <c r="E5113" s="2" t="s">
        <v>165</v>
      </c>
      <c r="F5113" s="2">
        <v>54</v>
      </c>
      <c r="G5113" s="2" t="s">
        <v>83</v>
      </c>
      <c r="H5113" s="2" t="s">
        <v>307</v>
      </c>
      <c r="I5113" s="2" t="s">
        <v>43</v>
      </c>
      <c r="J5113" s="3">
        <v>45824</v>
      </c>
      <c r="K5113" s="3">
        <v>45831</v>
      </c>
      <c r="L5113" s="2" t="s">
        <v>38</v>
      </c>
      <c r="M5113" s="2" t="s">
        <v>71</v>
      </c>
      <c r="N5113" s="2" t="s">
        <v>589</v>
      </c>
      <c r="O5113" s="4">
        <v>1832000</v>
      </c>
      <c r="P5113" s="4">
        <v>497600</v>
      </c>
      <c r="Q5113" s="4">
        <v>1334400</v>
      </c>
      <c r="R5113" s="2">
        <v>18</v>
      </c>
      <c r="S5113" s="5">
        <v>6.12</v>
      </c>
      <c r="T5113" s="4">
        <v>80938.77</v>
      </c>
      <c r="U5113" s="2" t="s">
        <v>73</v>
      </c>
      <c r="V5113" s="2" t="s">
        <v>74</v>
      </c>
      <c r="W5113" s="4">
        <v>1133142.78</v>
      </c>
      <c r="X5113" s="4">
        <v>323755.14</v>
      </c>
      <c r="Y5113" s="4">
        <v>1456897.92</v>
      </c>
      <c r="Z5113" s="2">
        <v>0</v>
      </c>
      <c r="AA5113" s="2" t="s">
        <v>56</v>
      </c>
      <c r="AB5113" s="2" t="s">
        <v>15736</v>
      </c>
      <c r="AC5113" s="2" t="s">
        <v>129</v>
      </c>
      <c r="AD5113" s="2" t="s">
        <v>76</v>
      </c>
      <c r="AE5113" s="5">
        <v>72.84</v>
      </c>
      <c r="AF5113" s="2">
        <v>0</v>
      </c>
      <c r="AG5113" s="2" t="s">
        <v>77</v>
      </c>
      <c r="AH5113" s="2">
        <v>7</v>
      </c>
      <c r="AI5113" s="6" t="str">
        <f t="shared" si="237"/>
        <v>45-54</v>
      </c>
      <c r="AJ5113" s="11">
        <f>YEAR(tbl_LoanData[[#This Row],[Application Date]])</f>
        <v>2025</v>
      </c>
      <c r="AK5113" s="11" t="str">
        <f>TEXT(tbl_LoanData[[#This Row],[Application Date]],"MMMM")</f>
        <v>June</v>
      </c>
      <c r="AL5113" s="12">
        <f>DATE(YEAR(tbl_LoanData[[#This Row],[Application Date]]),MONTH(tbl_LoanData[[#This Row],[Application Date]]),1)</f>
        <v>45809</v>
      </c>
      <c r="AM5113" s="14">
        <f ca="1">IF(AND(tbl_LoanData[[#This Row],[Application Date]]&gt;=EOMONTH(TODAY(),-1)+1,tbl_LoanData[[#This Row],[Application Date]]&lt;=TODAY()),tbl_LoanData[[#This Row],[Loan Amount]],0)</f>
        <v>0</v>
      </c>
      <c r="AN5113" s="14">
        <f>tbl_LoanData[[#This Row],[Amount Paid]]-(Q5113-X5113)</f>
        <v>122497.92000000004</v>
      </c>
      <c r="AO5113" s="14">
        <f>IF(tbl_LoanData[[#This Row],[Application Status]]="Approved",1,0)</f>
        <v>1</v>
      </c>
      <c r="AP5113" s="22" t="str">
        <f t="shared" ca="1" si="238"/>
        <v/>
      </c>
      <c r="AQ5113" s="22" t="str">
        <f t="shared" ca="1" si="239"/>
        <v/>
      </c>
    </row>
    <row r="5114" spans="1:43" ht="14.4" customHeight="1" x14ac:dyDescent="0.3">
      <c r="A5114" s="2" t="s">
        <v>4795</v>
      </c>
      <c r="B5114" s="2" t="s">
        <v>4796</v>
      </c>
      <c r="C5114" s="2" t="s">
        <v>90</v>
      </c>
      <c r="D5114" s="2" t="s">
        <v>82</v>
      </c>
      <c r="E5114" s="2" t="s">
        <v>134</v>
      </c>
      <c r="F5114" s="2">
        <v>59</v>
      </c>
      <c r="G5114" s="2" t="s">
        <v>69</v>
      </c>
      <c r="H5114" s="2" t="s">
        <v>110</v>
      </c>
      <c r="I5114" s="2" t="s">
        <v>46</v>
      </c>
      <c r="J5114" s="3">
        <v>45817</v>
      </c>
      <c r="K5114" s="3">
        <v>45825</v>
      </c>
      <c r="L5114" s="2" t="s">
        <v>40</v>
      </c>
      <c r="M5114" s="2" t="s">
        <v>111</v>
      </c>
      <c r="N5114" s="2" t="s">
        <v>120</v>
      </c>
      <c r="O5114" s="4">
        <v>1119000</v>
      </c>
      <c r="P5114" s="4">
        <v>358400</v>
      </c>
      <c r="Q5114" s="4">
        <v>760600</v>
      </c>
      <c r="R5114" s="2">
        <v>36</v>
      </c>
      <c r="S5114" s="5">
        <v>14.63</v>
      </c>
      <c r="T5114" s="4">
        <v>30400.76</v>
      </c>
      <c r="U5114" s="2" t="s">
        <v>73</v>
      </c>
      <c r="V5114" s="2" t="s">
        <v>74</v>
      </c>
      <c r="W5114" s="4">
        <v>395209.88</v>
      </c>
      <c r="X5114" s="4">
        <v>699217.46</v>
      </c>
      <c r="Y5114" s="4">
        <v>1094427.3400000001</v>
      </c>
      <c r="Z5114" s="2">
        <v>28</v>
      </c>
      <c r="AA5114" s="2" t="s">
        <v>57</v>
      </c>
      <c r="AB5114" s="2" t="s">
        <v>15729</v>
      </c>
      <c r="AC5114" s="2" t="s">
        <v>87</v>
      </c>
      <c r="AD5114" s="2" t="s">
        <v>76</v>
      </c>
      <c r="AE5114" s="5">
        <v>67.97</v>
      </c>
      <c r="AF5114" s="2">
        <v>1</v>
      </c>
      <c r="AG5114" s="2" t="s">
        <v>77</v>
      </c>
      <c r="AH5114" s="2">
        <v>8</v>
      </c>
      <c r="AI5114" s="6" t="str">
        <f t="shared" si="237"/>
        <v>55-64</v>
      </c>
      <c r="AJ5114" s="11">
        <f>YEAR(tbl_LoanData[[#This Row],[Application Date]])</f>
        <v>2025</v>
      </c>
      <c r="AK5114" s="11" t="str">
        <f>TEXT(tbl_LoanData[[#This Row],[Application Date]],"MMMM")</f>
        <v>June</v>
      </c>
      <c r="AL5114" s="12">
        <f>DATE(YEAR(tbl_LoanData[[#This Row],[Application Date]]),MONTH(tbl_LoanData[[#This Row],[Application Date]]),1)</f>
        <v>45809</v>
      </c>
      <c r="AM5114" s="14">
        <f ca="1">IF(AND(tbl_LoanData[[#This Row],[Application Date]]&gt;=EOMONTH(TODAY(),-1)+1,tbl_LoanData[[#This Row],[Application Date]]&lt;=TODAY()),tbl_LoanData[[#This Row],[Loan Amount]],0)</f>
        <v>0</v>
      </c>
      <c r="AN5114" s="14">
        <f>tbl_LoanData[[#This Row],[Amount Paid]]-(Q5114-X5114)</f>
        <v>333827.33999999997</v>
      </c>
      <c r="AO5114" s="14">
        <f>IF(tbl_LoanData[[#This Row],[Application Status]]="Approved",1,0)</f>
        <v>1</v>
      </c>
      <c r="AP5114" s="22" t="str">
        <f t="shared" ca="1" si="238"/>
        <v/>
      </c>
      <c r="AQ5114" s="22" t="str">
        <f t="shared" ca="1" si="239"/>
        <v/>
      </c>
    </row>
    <row r="5115" spans="1:43" ht="14.4" customHeight="1" x14ac:dyDescent="0.3">
      <c r="A5115" s="2" t="s">
        <v>4975</v>
      </c>
      <c r="B5115" s="2" t="s">
        <v>4976</v>
      </c>
      <c r="C5115" s="2" t="s">
        <v>464</v>
      </c>
      <c r="D5115" s="2" t="s">
        <v>101</v>
      </c>
      <c r="E5115" s="2" t="s">
        <v>68</v>
      </c>
      <c r="F5115" s="2">
        <v>40</v>
      </c>
      <c r="G5115" s="2" t="s">
        <v>83</v>
      </c>
      <c r="H5115" s="2" t="s">
        <v>136</v>
      </c>
      <c r="I5115" s="2" t="s">
        <v>49</v>
      </c>
      <c r="J5115" s="3">
        <v>45812</v>
      </c>
      <c r="K5115" s="3">
        <v>45820</v>
      </c>
      <c r="L5115" s="2" t="s">
        <v>37</v>
      </c>
      <c r="M5115" s="2" t="s">
        <v>94</v>
      </c>
      <c r="N5115" s="2" t="s">
        <v>234</v>
      </c>
      <c r="O5115" s="4">
        <v>220000</v>
      </c>
      <c r="P5115" s="4">
        <v>63800</v>
      </c>
      <c r="Q5115" s="4">
        <v>156200</v>
      </c>
      <c r="R5115" s="2">
        <v>48</v>
      </c>
      <c r="S5115" s="5">
        <v>5.98</v>
      </c>
      <c r="T5115" s="4">
        <v>4032.56</v>
      </c>
      <c r="U5115" s="2" t="s">
        <v>73</v>
      </c>
      <c r="V5115" s="2" t="s">
        <v>74</v>
      </c>
      <c r="W5115" s="4">
        <v>56455.839999999997</v>
      </c>
      <c r="X5115" s="4">
        <v>137107.20000000001</v>
      </c>
      <c r="Y5115" s="4">
        <v>193563.04</v>
      </c>
      <c r="Z5115" s="2">
        <v>0</v>
      </c>
      <c r="AA5115" s="2" t="s">
        <v>56</v>
      </c>
      <c r="AB5115" s="2" t="s">
        <v>15736</v>
      </c>
      <c r="AC5115" s="2" t="s">
        <v>87</v>
      </c>
      <c r="AD5115" s="2" t="s">
        <v>76</v>
      </c>
      <c r="AE5115" s="5">
        <v>71</v>
      </c>
      <c r="AF5115" s="2">
        <v>0</v>
      </c>
      <c r="AG5115" s="2" t="s">
        <v>77</v>
      </c>
      <c r="AH5115" s="2">
        <v>8</v>
      </c>
      <c r="AI5115" s="6" t="str">
        <f t="shared" si="237"/>
        <v>35-44</v>
      </c>
      <c r="AJ5115" s="11">
        <f>YEAR(tbl_LoanData[[#This Row],[Application Date]])</f>
        <v>2025</v>
      </c>
      <c r="AK5115" s="11" t="str">
        <f>TEXT(tbl_LoanData[[#This Row],[Application Date]],"MMMM")</f>
        <v>June</v>
      </c>
      <c r="AL5115" s="12">
        <f>DATE(YEAR(tbl_LoanData[[#This Row],[Application Date]]),MONTH(tbl_LoanData[[#This Row],[Application Date]]),1)</f>
        <v>45809</v>
      </c>
      <c r="AM5115" s="14">
        <f ca="1">IF(AND(tbl_LoanData[[#This Row],[Application Date]]&gt;=EOMONTH(TODAY(),-1)+1,tbl_LoanData[[#This Row],[Application Date]]&lt;=TODAY()),tbl_LoanData[[#This Row],[Loan Amount]],0)</f>
        <v>0</v>
      </c>
      <c r="AN5115" s="14">
        <f>tbl_LoanData[[#This Row],[Amount Paid]]-(Q5115-X5115)</f>
        <v>37363.040000000008</v>
      </c>
      <c r="AO5115" s="14">
        <f>IF(tbl_LoanData[[#This Row],[Application Status]]="Approved",1,0)</f>
        <v>1</v>
      </c>
      <c r="AP5115" s="22" t="str">
        <f t="shared" ca="1" si="238"/>
        <v/>
      </c>
      <c r="AQ5115" s="22" t="str">
        <f t="shared" ca="1" si="239"/>
        <v/>
      </c>
    </row>
    <row r="5116" spans="1:43" ht="14.4" customHeight="1" x14ac:dyDescent="0.3">
      <c r="A5116" s="2" t="s">
        <v>4983</v>
      </c>
      <c r="B5116" s="2" t="s">
        <v>4984</v>
      </c>
      <c r="C5116" s="2" t="s">
        <v>317</v>
      </c>
      <c r="D5116" s="2" t="s">
        <v>82</v>
      </c>
      <c r="E5116" s="2" t="s">
        <v>182</v>
      </c>
      <c r="F5116" s="2">
        <v>57</v>
      </c>
      <c r="G5116" s="2" t="s">
        <v>83</v>
      </c>
      <c r="H5116" s="2" t="s">
        <v>217</v>
      </c>
      <c r="I5116" s="2" t="s">
        <v>46</v>
      </c>
      <c r="J5116" s="3">
        <v>45834</v>
      </c>
      <c r="K5116" s="3">
        <v>45847</v>
      </c>
      <c r="L5116" s="2" t="s">
        <v>36</v>
      </c>
      <c r="M5116" s="2" t="s">
        <v>94</v>
      </c>
      <c r="N5116" s="2" t="s">
        <v>212</v>
      </c>
      <c r="O5116" s="4">
        <v>2089000</v>
      </c>
      <c r="P5116" s="4">
        <v>629000</v>
      </c>
      <c r="Q5116" s="4">
        <v>1460000</v>
      </c>
      <c r="R5116" s="2">
        <v>60</v>
      </c>
      <c r="S5116" s="5">
        <v>8.7799999999999994</v>
      </c>
      <c r="T5116" s="4">
        <v>35015.67</v>
      </c>
      <c r="U5116" s="2" t="s">
        <v>73</v>
      </c>
      <c r="V5116" s="2" t="s">
        <v>74</v>
      </c>
      <c r="W5116" s="4">
        <v>455203.71</v>
      </c>
      <c r="X5116" s="4">
        <v>1645736.29</v>
      </c>
      <c r="Y5116" s="4">
        <v>2100940</v>
      </c>
      <c r="Z5116" s="2">
        <v>0</v>
      </c>
      <c r="AA5116" s="2" t="s">
        <v>56</v>
      </c>
      <c r="AB5116" s="2" t="s">
        <v>15730</v>
      </c>
      <c r="AC5116" s="2" t="s">
        <v>360</v>
      </c>
      <c r="AD5116" s="2" t="s">
        <v>76</v>
      </c>
      <c r="AE5116" s="5">
        <v>69.89</v>
      </c>
      <c r="AF5116" s="2">
        <v>0</v>
      </c>
      <c r="AG5116" s="2" t="s">
        <v>77</v>
      </c>
      <c r="AH5116" s="2">
        <v>13</v>
      </c>
      <c r="AI5116" s="6" t="str">
        <f t="shared" si="237"/>
        <v>55-64</v>
      </c>
      <c r="AJ5116" s="11">
        <f>YEAR(tbl_LoanData[[#This Row],[Application Date]])</f>
        <v>2025</v>
      </c>
      <c r="AK5116" s="11" t="str">
        <f>TEXT(tbl_LoanData[[#This Row],[Application Date]],"MMMM")</f>
        <v>June</v>
      </c>
      <c r="AL5116" s="12">
        <f>DATE(YEAR(tbl_LoanData[[#This Row],[Application Date]]),MONTH(tbl_LoanData[[#This Row],[Application Date]]),1)</f>
        <v>45809</v>
      </c>
      <c r="AM5116" s="14">
        <f ca="1">IF(AND(tbl_LoanData[[#This Row],[Application Date]]&gt;=EOMONTH(TODAY(),-1)+1,tbl_LoanData[[#This Row],[Application Date]]&lt;=TODAY()),tbl_LoanData[[#This Row],[Loan Amount]],0)</f>
        <v>0</v>
      </c>
      <c r="AN5116" s="14">
        <f>tbl_LoanData[[#This Row],[Amount Paid]]-(Q5116-X5116)</f>
        <v>640940</v>
      </c>
      <c r="AO5116" s="14">
        <f>IF(tbl_LoanData[[#This Row],[Application Status]]="Approved",1,0)</f>
        <v>1</v>
      </c>
      <c r="AP5116" s="22" t="str">
        <f t="shared" ca="1" si="238"/>
        <v/>
      </c>
      <c r="AQ5116" s="22" t="str">
        <f t="shared" ca="1" si="239"/>
        <v/>
      </c>
    </row>
    <row r="5117" spans="1:43" x14ac:dyDescent="0.3">
      <c r="A5117" s="2" t="s">
        <v>5225</v>
      </c>
      <c r="B5117" s="2" t="s">
        <v>5226</v>
      </c>
      <c r="C5117" s="2" t="s">
        <v>487</v>
      </c>
      <c r="D5117" s="2" t="s">
        <v>67</v>
      </c>
      <c r="E5117" s="2" t="s">
        <v>540</v>
      </c>
      <c r="F5117" s="2">
        <v>43</v>
      </c>
      <c r="G5117" s="2" t="s">
        <v>69</v>
      </c>
      <c r="H5117" s="2" t="s">
        <v>126</v>
      </c>
      <c r="I5117" s="2" t="s">
        <v>44</v>
      </c>
      <c r="J5117" s="3">
        <v>45811</v>
      </c>
      <c r="K5117" s="3">
        <v>45820</v>
      </c>
      <c r="L5117" s="2" t="s">
        <v>40</v>
      </c>
      <c r="M5117" s="2" t="s">
        <v>71</v>
      </c>
      <c r="N5117" s="2" t="s">
        <v>137</v>
      </c>
      <c r="O5117" s="4">
        <v>1405000</v>
      </c>
      <c r="P5117" s="4">
        <v>292800</v>
      </c>
      <c r="Q5117" s="4">
        <v>1112200</v>
      </c>
      <c r="R5117" s="2">
        <v>60</v>
      </c>
      <c r="S5117" s="5">
        <v>12.37</v>
      </c>
      <c r="T5117" s="4">
        <v>30001.59</v>
      </c>
      <c r="U5117" s="2" t="s">
        <v>73</v>
      </c>
      <c r="V5117" s="2" t="s">
        <v>74</v>
      </c>
      <c r="W5117" s="4">
        <v>390020.67</v>
      </c>
      <c r="X5117" s="4">
        <v>1410075.03</v>
      </c>
      <c r="Y5117" s="4">
        <v>1800095.7</v>
      </c>
      <c r="Z5117" s="2">
        <v>31</v>
      </c>
      <c r="AA5117" s="2" t="s">
        <v>58</v>
      </c>
      <c r="AB5117" s="2" t="s">
        <v>15733</v>
      </c>
      <c r="AC5117" s="2" t="s">
        <v>332</v>
      </c>
      <c r="AD5117" s="2" t="s">
        <v>76</v>
      </c>
      <c r="AE5117" s="5">
        <v>79.16</v>
      </c>
      <c r="AF5117" s="2">
        <v>1</v>
      </c>
      <c r="AG5117" s="2" t="s">
        <v>15718</v>
      </c>
      <c r="AH5117" s="2">
        <v>9</v>
      </c>
      <c r="AI5117" s="6" t="str">
        <f t="shared" si="237"/>
        <v>35-44</v>
      </c>
      <c r="AJ5117" s="11">
        <f>YEAR(tbl_LoanData[[#This Row],[Application Date]])</f>
        <v>2025</v>
      </c>
      <c r="AK5117" s="11" t="str">
        <f>TEXT(tbl_LoanData[[#This Row],[Application Date]],"MMMM")</f>
        <v>June</v>
      </c>
      <c r="AL5117" s="12">
        <f>DATE(YEAR(tbl_LoanData[[#This Row],[Application Date]]),MONTH(tbl_LoanData[[#This Row],[Application Date]]),1)</f>
        <v>45809</v>
      </c>
      <c r="AM5117" s="14">
        <f ca="1">IF(AND(tbl_LoanData[[#This Row],[Application Date]]&gt;=EOMONTH(TODAY(),-1)+1,tbl_LoanData[[#This Row],[Application Date]]&lt;=TODAY()),tbl_LoanData[[#This Row],[Loan Amount]],0)</f>
        <v>0</v>
      </c>
      <c r="AN5117" s="14">
        <f>tbl_LoanData[[#This Row],[Amount Paid]]-(Q5117-X5117)</f>
        <v>687895.7</v>
      </c>
      <c r="AO5117" s="14">
        <f>IF(tbl_LoanData[[#This Row],[Application Status]]="Approved",1,0)</f>
        <v>1</v>
      </c>
      <c r="AP5117" s="22" t="str">
        <f t="shared" ca="1" si="238"/>
        <v/>
      </c>
      <c r="AQ5117" s="22" t="str">
        <f t="shared" ca="1" si="239"/>
        <v/>
      </c>
    </row>
    <row r="5118" spans="1:43" ht="14.4" customHeight="1" x14ac:dyDescent="0.3">
      <c r="A5118" s="2" t="s">
        <v>5419</v>
      </c>
      <c r="B5118" s="2" t="s">
        <v>5420</v>
      </c>
      <c r="C5118" s="2" t="s">
        <v>175</v>
      </c>
      <c r="D5118" s="2" t="s">
        <v>82</v>
      </c>
      <c r="E5118" s="2" t="s">
        <v>204</v>
      </c>
      <c r="F5118" s="2">
        <v>31</v>
      </c>
      <c r="G5118" s="2" t="s">
        <v>83</v>
      </c>
      <c r="H5118" s="2" t="s">
        <v>398</v>
      </c>
      <c r="I5118" s="2" t="s">
        <v>46</v>
      </c>
      <c r="J5118" s="3">
        <v>45815</v>
      </c>
      <c r="K5118" s="3">
        <v>45825</v>
      </c>
      <c r="L5118" s="2" t="s">
        <v>40</v>
      </c>
      <c r="M5118" s="2" t="s">
        <v>71</v>
      </c>
      <c r="N5118" s="2" t="s">
        <v>137</v>
      </c>
      <c r="O5118" s="4">
        <v>1251000</v>
      </c>
      <c r="P5118" s="4">
        <v>459000</v>
      </c>
      <c r="Q5118" s="4">
        <v>792000</v>
      </c>
      <c r="R5118" s="2">
        <v>60</v>
      </c>
      <c r="S5118" s="5">
        <v>11.08</v>
      </c>
      <c r="T5118" s="4">
        <v>20512.8</v>
      </c>
      <c r="U5118" s="2" t="s">
        <v>73</v>
      </c>
      <c r="V5118" s="2" t="s">
        <v>74</v>
      </c>
      <c r="W5118" s="4">
        <v>287179.2</v>
      </c>
      <c r="X5118" s="4">
        <v>943588.8</v>
      </c>
      <c r="Y5118" s="4">
        <v>1230768</v>
      </c>
      <c r="Z5118" s="2">
        <v>0</v>
      </c>
      <c r="AA5118" s="2" t="s">
        <v>56</v>
      </c>
      <c r="AB5118" s="2" t="s">
        <v>15733</v>
      </c>
      <c r="AC5118" s="2" t="s">
        <v>87</v>
      </c>
      <c r="AD5118" s="2" t="s">
        <v>76</v>
      </c>
      <c r="AE5118" s="5">
        <v>63.31</v>
      </c>
      <c r="AF5118" s="2">
        <v>0</v>
      </c>
      <c r="AG5118" s="2" t="s">
        <v>77</v>
      </c>
      <c r="AH5118" s="2">
        <v>10</v>
      </c>
      <c r="AI5118" s="6" t="str">
        <f t="shared" si="237"/>
        <v>25-34</v>
      </c>
      <c r="AJ5118" s="11">
        <f>YEAR(tbl_LoanData[[#This Row],[Application Date]])</f>
        <v>2025</v>
      </c>
      <c r="AK5118" s="11" t="str">
        <f>TEXT(tbl_LoanData[[#This Row],[Application Date]],"MMMM")</f>
        <v>June</v>
      </c>
      <c r="AL5118" s="12">
        <f>DATE(YEAR(tbl_LoanData[[#This Row],[Application Date]]),MONTH(tbl_LoanData[[#This Row],[Application Date]]),1)</f>
        <v>45809</v>
      </c>
      <c r="AM5118" s="14">
        <f ca="1">IF(AND(tbl_LoanData[[#This Row],[Application Date]]&gt;=EOMONTH(TODAY(),-1)+1,tbl_LoanData[[#This Row],[Application Date]]&lt;=TODAY()),tbl_LoanData[[#This Row],[Loan Amount]],0)</f>
        <v>0</v>
      </c>
      <c r="AN5118" s="14">
        <f>tbl_LoanData[[#This Row],[Amount Paid]]-(Q5118-X5118)</f>
        <v>438768.00000000006</v>
      </c>
      <c r="AO5118" s="14">
        <f>IF(tbl_LoanData[[#This Row],[Application Status]]="Approved",1,0)</f>
        <v>1</v>
      </c>
      <c r="AP5118" s="22" t="str">
        <f t="shared" ca="1" si="238"/>
        <v/>
      </c>
      <c r="AQ5118" s="22" t="str">
        <f t="shared" ca="1" si="239"/>
        <v/>
      </c>
    </row>
    <row r="5119" spans="1:43" ht="14.4" customHeight="1" x14ac:dyDescent="0.3">
      <c r="A5119" s="2" t="s">
        <v>5541</v>
      </c>
      <c r="B5119" s="2" t="s">
        <v>5542</v>
      </c>
      <c r="C5119" s="2" t="s">
        <v>171</v>
      </c>
      <c r="D5119" s="2" t="s">
        <v>67</v>
      </c>
      <c r="E5119" s="2" t="s">
        <v>204</v>
      </c>
      <c r="F5119" s="2">
        <v>53</v>
      </c>
      <c r="G5119" s="2" t="s">
        <v>69</v>
      </c>
      <c r="H5119" s="2" t="s">
        <v>211</v>
      </c>
      <c r="I5119" s="2" t="s">
        <v>50</v>
      </c>
      <c r="J5119" s="3">
        <v>45816</v>
      </c>
      <c r="K5119" s="3">
        <v>45826</v>
      </c>
      <c r="L5119" s="2" t="s">
        <v>39</v>
      </c>
      <c r="M5119" s="2" t="s">
        <v>157</v>
      </c>
      <c r="N5119" s="2" t="s">
        <v>359</v>
      </c>
      <c r="O5119" s="4">
        <v>1214000</v>
      </c>
      <c r="P5119" s="4">
        <v>362300</v>
      </c>
      <c r="Q5119" s="4">
        <v>851700</v>
      </c>
      <c r="R5119" s="2">
        <v>60</v>
      </c>
      <c r="S5119" s="5">
        <v>14.83</v>
      </c>
      <c r="T5119" s="4">
        <v>24720.59</v>
      </c>
      <c r="U5119" s="2" t="s">
        <v>73</v>
      </c>
      <c r="V5119" s="2" t="s">
        <v>74</v>
      </c>
      <c r="W5119" s="4">
        <v>346088.26</v>
      </c>
      <c r="X5119" s="4">
        <v>1137147.29</v>
      </c>
      <c r="Y5119" s="4">
        <v>1483235.55</v>
      </c>
      <c r="Z5119" s="2">
        <v>0</v>
      </c>
      <c r="AA5119" s="2" t="s">
        <v>56</v>
      </c>
      <c r="AB5119" s="2" t="s">
        <v>15731</v>
      </c>
      <c r="AC5119" s="2" t="s">
        <v>75</v>
      </c>
      <c r="AD5119" s="2" t="s">
        <v>76</v>
      </c>
      <c r="AE5119" s="5">
        <v>70.16</v>
      </c>
      <c r="AF5119" s="2">
        <v>0</v>
      </c>
      <c r="AG5119" s="2" t="s">
        <v>77</v>
      </c>
      <c r="AH5119" s="2">
        <v>10</v>
      </c>
      <c r="AI5119" s="6" t="str">
        <f t="shared" si="237"/>
        <v>45-54</v>
      </c>
      <c r="AJ5119" s="11">
        <f>YEAR(tbl_LoanData[[#This Row],[Application Date]])</f>
        <v>2025</v>
      </c>
      <c r="AK5119" s="11" t="str">
        <f>TEXT(tbl_LoanData[[#This Row],[Application Date]],"MMMM")</f>
        <v>June</v>
      </c>
      <c r="AL5119" s="12">
        <f>DATE(YEAR(tbl_LoanData[[#This Row],[Application Date]]),MONTH(tbl_LoanData[[#This Row],[Application Date]]),1)</f>
        <v>45809</v>
      </c>
      <c r="AM5119" s="14">
        <f ca="1">IF(AND(tbl_LoanData[[#This Row],[Application Date]]&gt;=EOMONTH(TODAY(),-1)+1,tbl_LoanData[[#This Row],[Application Date]]&lt;=TODAY()),tbl_LoanData[[#This Row],[Loan Amount]],0)</f>
        <v>0</v>
      </c>
      <c r="AN5119" s="14">
        <f>tbl_LoanData[[#This Row],[Amount Paid]]-(Q5119-X5119)</f>
        <v>631535.55000000005</v>
      </c>
      <c r="AO5119" s="14">
        <f>IF(tbl_LoanData[[#This Row],[Application Status]]="Approved",1,0)</f>
        <v>1</v>
      </c>
      <c r="AP5119" s="22" t="str">
        <f t="shared" ca="1" si="238"/>
        <v/>
      </c>
      <c r="AQ5119" s="22" t="str">
        <f t="shared" ca="1" si="239"/>
        <v/>
      </c>
    </row>
    <row r="5120" spans="1:43" ht="14.4" customHeight="1" x14ac:dyDescent="0.3">
      <c r="A5120" s="2" t="s">
        <v>5679</v>
      </c>
      <c r="B5120" s="2" t="s">
        <v>5680</v>
      </c>
      <c r="C5120" s="2" t="s">
        <v>397</v>
      </c>
      <c r="D5120" s="2" t="s">
        <v>81</v>
      </c>
      <c r="E5120" s="2" t="s">
        <v>255</v>
      </c>
      <c r="F5120" s="2">
        <v>28</v>
      </c>
      <c r="G5120" s="2" t="s">
        <v>83</v>
      </c>
      <c r="H5120" s="2" t="s">
        <v>93</v>
      </c>
      <c r="I5120" s="2" t="s">
        <v>50</v>
      </c>
      <c r="J5120" s="3">
        <v>45822</v>
      </c>
      <c r="K5120" s="3">
        <v>45825</v>
      </c>
      <c r="L5120" s="2" t="s">
        <v>39</v>
      </c>
      <c r="M5120" s="2" t="s">
        <v>127</v>
      </c>
      <c r="N5120" s="2" t="s">
        <v>152</v>
      </c>
      <c r="O5120" s="4">
        <v>1665000</v>
      </c>
      <c r="P5120" s="4">
        <v>273900</v>
      </c>
      <c r="Q5120" s="4">
        <v>1391100</v>
      </c>
      <c r="R5120" s="2">
        <v>48</v>
      </c>
      <c r="S5120" s="5">
        <v>13.1</v>
      </c>
      <c r="T5120" s="4">
        <v>44167.42</v>
      </c>
      <c r="U5120" s="2" t="s">
        <v>73</v>
      </c>
      <c r="V5120" s="2" t="s">
        <v>74</v>
      </c>
      <c r="W5120" s="4">
        <v>618343.88</v>
      </c>
      <c r="X5120" s="4">
        <v>1501692.52</v>
      </c>
      <c r="Y5120" s="4">
        <v>2120036.4</v>
      </c>
      <c r="Z5120" s="2">
        <v>0</v>
      </c>
      <c r="AA5120" s="2" t="s">
        <v>56</v>
      </c>
      <c r="AB5120" s="2" t="s">
        <v>15732</v>
      </c>
      <c r="AC5120" s="2" t="s">
        <v>129</v>
      </c>
      <c r="AD5120" s="2" t="s">
        <v>76</v>
      </c>
      <c r="AE5120" s="5">
        <v>83.55</v>
      </c>
      <c r="AF5120" s="2">
        <v>0</v>
      </c>
      <c r="AG5120" s="2" t="s">
        <v>77</v>
      </c>
      <c r="AH5120" s="2">
        <v>3</v>
      </c>
      <c r="AI5120" s="6" t="str">
        <f t="shared" si="237"/>
        <v>25-34</v>
      </c>
      <c r="AJ5120" s="11">
        <f>YEAR(tbl_LoanData[[#This Row],[Application Date]])</f>
        <v>2025</v>
      </c>
      <c r="AK5120" s="11" t="str">
        <f>TEXT(tbl_LoanData[[#This Row],[Application Date]],"MMMM")</f>
        <v>June</v>
      </c>
      <c r="AL5120" s="12">
        <f>DATE(YEAR(tbl_LoanData[[#This Row],[Application Date]]),MONTH(tbl_LoanData[[#This Row],[Application Date]]),1)</f>
        <v>45809</v>
      </c>
      <c r="AM5120" s="14">
        <f ca="1">IF(AND(tbl_LoanData[[#This Row],[Application Date]]&gt;=EOMONTH(TODAY(),-1)+1,tbl_LoanData[[#This Row],[Application Date]]&lt;=TODAY()),tbl_LoanData[[#This Row],[Loan Amount]],0)</f>
        <v>0</v>
      </c>
      <c r="AN5120" s="14">
        <f>tbl_LoanData[[#This Row],[Amount Paid]]-(Q5120-X5120)</f>
        <v>728936.4</v>
      </c>
      <c r="AO5120" s="14">
        <f>IF(tbl_LoanData[[#This Row],[Application Status]]="Approved",1,0)</f>
        <v>1</v>
      </c>
      <c r="AP5120" s="22" t="str">
        <f t="shared" ca="1" si="238"/>
        <v/>
      </c>
      <c r="AQ5120" s="22" t="str">
        <f t="shared" ca="1" si="239"/>
        <v/>
      </c>
    </row>
    <row r="5121" spans="1:43" ht="14.4" customHeight="1" x14ac:dyDescent="0.3">
      <c r="A5121" s="2" t="s">
        <v>5761</v>
      </c>
      <c r="B5121" s="2" t="s">
        <v>5762</v>
      </c>
      <c r="C5121" s="2" t="s">
        <v>401</v>
      </c>
      <c r="D5121" s="2" t="s">
        <v>134</v>
      </c>
      <c r="E5121" s="2" t="s">
        <v>118</v>
      </c>
      <c r="F5121" s="2">
        <v>49</v>
      </c>
      <c r="G5121" s="2" t="s">
        <v>83</v>
      </c>
      <c r="H5121" s="2" t="s">
        <v>217</v>
      </c>
      <c r="I5121" s="2" t="s">
        <v>46</v>
      </c>
      <c r="J5121" s="3">
        <v>45827</v>
      </c>
      <c r="K5121" s="3">
        <v>45840</v>
      </c>
      <c r="L5121" s="2" t="s">
        <v>40</v>
      </c>
      <c r="M5121" s="2" t="s">
        <v>71</v>
      </c>
      <c r="N5121" s="2" t="s">
        <v>137</v>
      </c>
      <c r="O5121" s="4">
        <v>825000</v>
      </c>
      <c r="P5121" s="4">
        <v>209900</v>
      </c>
      <c r="Q5121" s="4">
        <v>615100</v>
      </c>
      <c r="R5121" s="2">
        <v>36</v>
      </c>
      <c r="S5121" s="5">
        <v>13.26</v>
      </c>
      <c r="T5121" s="4">
        <v>23882.97</v>
      </c>
      <c r="U5121" s="2" t="s">
        <v>73</v>
      </c>
      <c r="V5121" s="2" t="s">
        <v>74</v>
      </c>
      <c r="W5121" s="4">
        <v>286595.64</v>
      </c>
      <c r="X5121" s="4">
        <v>573191.14</v>
      </c>
      <c r="Y5121" s="4">
        <v>859786.78</v>
      </c>
      <c r="Z5121" s="2">
        <v>31</v>
      </c>
      <c r="AA5121" s="2" t="s">
        <v>58</v>
      </c>
      <c r="AB5121" s="2" t="s">
        <v>15736</v>
      </c>
      <c r="AC5121" s="2" t="s">
        <v>360</v>
      </c>
      <c r="AD5121" s="2" t="s">
        <v>76</v>
      </c>
      <c r="AE5121" s="5">
        <v>74.56</v>
      </c>
      <c r="AF5121" s="2">
        <v>1</v>
      </c>
      <c r="AG5121" s="2" t="s">
        <v>15718</v>
      </c>
      <c r="AH5121" s="2">
        <v>13</v>
      </c>
      <c r="AI5121" s="6" t="str">
        <f t="shared" si="237"/>
        <v>45-54</v>
      </c>
      <c r="AJ5121" s="11">
        <f>YEAR(tbl_LoanData[[#This Row],[Application Date]])</f>
        <v>2025</v>
      </c>
      <c r="AK5121" s="11" t="str">
        <f>TEXT(tbl_LoanData[[#This Row],[Application Date]],"MMMM")</f>
        <v>June</v>
      </c>
      <c r="AL5121" s="12">
        <f>DATE(YEAR(tbl_LoanData[[#This Row],[Application Date]]),MONTH(tbl_LoanData[[#This Row],[Application Date]]),1)</f>
        <v>45809</v>
      </c>
      <c r="AM5121" s="14">
        <f ca="1">IF(AND(tbl_LoanData[[#This Row],[Application Date]]&gt;=EOMONTH(TODAY(),-1)+1,tbl_LoanData[[#This Row],[Application Date]]&lt;=TODAY()),tbl_LoanData[[#This Row],[Loan Amount]],0)</f>
        <v>0</v>
      </c>
      <c r="AN5121" s="14">
        <f>tbl_LoanData[[#This Row],[Amount Paid]]-(Q5121-X5121)</f>
        <v>244686.78000000003</v>
      </c>
      <c r="AO5121" s="14">
        <f>IF(tbl_LoanData[[#This Row],[Application Status]]="Approved",1,0)</f>
        <v>1</v>
      </c>
      <c r="AP5121" s="22" t="str">
        <f t="shared" ca="1" si="238"/>
        <v/>
      </c>
      <c r="AQ5121" s="22" t="str">
        <f t="shared" ca="1" si="239"/>
        <v/>
      </c>
    </row>
    <row r="5122" spans="1:43" ht="14.4" customHeight="1" x14ac:dyDescent="0.3">
      <c r="A5122" s="2" t="s">
        <v>6095</v>
      </c>
      <c r="B5122" s="2" t="s">
        <v>6096</v>
      </c>
      <c r="C5122" s="2" t="s">
        <v>368</v>
      </c>
      <c r="D5122" s="2" t="s">
        <v>67</v>
      </c>
      <c r="E5122" s="2" t="s">
        <v>165</v>
      </c>
      <c r="F5122" s="2">
        <v>51</v>
      </c>
      <c r="G5122" s="2" t="s">
        <v>83</v>
      </c>
      <c r="H5122" s="2" t="s">
        <v>211</v>
      </c>
      <c r="I5122" s="2" t="s">
        <v>50</v>
      </c>
      <c r="J5122" s="3">
        <v>45832</v>
      </c>
      <c r="K5122" s="3">
        <v>45841</v>
      </c>
      <c r="L5122" s="2" t="s">
        <v>38</v>
      </c>
      <c r="M5122" s="2" t="s">
        <v>71</v>
      </c>
      <c r="N5122" s="2" t="s">
        <v>589</v>
      </c>
      <c r="O5122" s="4">
        <v>1751000</v>
      </c>
      <c r="P5122" s="4">
        <v>341100</v>
      </c>
      <c r="Q5122" s="4">
        <v>1409900</v>
      </c>
      <c r="R5122" s="2">
        <v>48</v>
      </c>
      <c r="S5122" s="5">
        <v>10.26</v>
      </c>
      <c r="T5122" s="4">
        <v>41427.56</v>
      </c>
      <c r="U5122" s="2" t="s">
        <v>73</v>
      </c>
      <c r="V5122" s="2" t="s">
        <v>74</v>
      </c>
      <c r="W5122" s="4">
        <v>538558.28</v>
      </c>
      <c r="X5122" s="4">
        <v>1449964.68</v>
      </c>
      <c r="Y5122" s="4">
        <v>1988522.96</v>
      </c>
      <c r="Z5122" s="2">
        <v>0</v>
      </c>
      <c r="AA5122" s="2" t="s">
        <v>56</v>
      </c>
      <c r="AB5122" s="2" t="s">
        <v>15732</v>
      </c>
      <c r="AC5122" s="2" t="s">
        <v>129</v>
      </c>
      <c r="AD5122" s="2" t="s">
        <v>76</v>
      </c>
      <c r="AE5122" s="5">
        <v>80.52</v>
      </c>
      <c r="AF5122" s="2">
        <v>0</v>
      </c>
      <c r="AG5122" s="2" t="s">
        <v>77</v>
      </c>
      <c r="AH5122" s="2">
        <v>9</v>
      </c>
      <c r="AI5122" s="6" t="str">
        <f t="shared" ref="AI5122:AI5185" si="240">IF(F5122&lt;25,"18-24",IF(F5122&lt;35,"25-34",IF(F5122&lt;45,"35-44",IF(F5122&lt;55,"45-54",IF(F5122&lt;65,"55-64","65+")))))</f>
        <v>45-54</v>
      </c>
      <c r="AJ5122" s="11">
        <f>YEAR(tbl_LoanData[[#This Row],[Application Date]])</f>
        <v>2025</v>
      </c>
      <c r="AK5122" s="11" t="str">
        <f>TEXT(tbl_LoanData[[#This Row],[Application Date]],"MMMM")</f>
        <v>June</v>
      </c>
      <c r="AL5122" s="12">
        <f>DATE(YEAR(tbl_LoanData[[#This Row],[Application Date]]),MONTH(tbl_LoanData[[#This Row],[Application Date]]),1)</f>
        <v>45809</v>
      </c>
      <c r="AM5122" s="14">
        <f ca="1">IF(AND(tbl_LoanData[[#This Row],[Application Date]]&gt;=EOMONTH(TODAY(),-1)+1,tbl_LoanData[[#This Row],[Application Date]]&lt;=TODAY()),tbl_LoanData[[#This Row],[Loan Amount]],0)</f>
        <v>0</v>
      </c>
      <c r="AN5122" s="14">
        <f>tbl_LoanData[[#This Row],[Amount Paid]]-(Q5122-X5122)</f>
        <v>578622.96</v>
      </c>
      <c r="AO5122" s="14">
        <f>IF(tbl_LoanData[[#This Row],[Application Status]]="Approved",1,0)</f>
        <v>1</v>
      </c>
      <c r="AP5122" s="22" t="str">
        <f t="shared" ref="AP5122:AP5185" ca="1" si="241">IF(AND(J5122&gt;=DATE(YEAR(TODAY()),MONTH(TODAY()),1),J5122&lt;=TODAY()),"Current MTD",IF(AND(J5122&gt;=EOMONTH(TODAY(),-2)+1,J5122&lt;=EOMONTH(TODAY(),-1)),"Previous MTD",""))</f>
        <v/>
      </c>
      <c r="AQ5122" s="22" t="str">
        <f t="shared" ref="AQ5122:AQ5185" ca="1" si="242">IF(AND(J5122&gt;=DATE(YEAR(TODAY()),MONTH(TODAY()),1),J5122&lt;=TODAY()),TEXT(DATE(YEAR(TODAY()),MONTH(TODAY()),1),"mmm d")&amp;"–"&amp;DAY(TODAY()),IF(AND(J5122&gt;=EOMONTH(TODAY(),-2)+1,J5122&lt;=EOMONTH(TODAY(),-1)),""&amp;TEXT(EOMONTH(TODAY(),-2)+1,"mmm d")&amp;"–"&amp;DAY(TODAY()),""))</f>
        <v/>
      </c>
    </row>
    <row r="5123" spans="1:43" ht="14.4" customHeight="1" x14ac:dyDescent="0.3">
      <c r="A5123" s="2" t="s">
        <v>6173</v>
      </c>
      <c r="B5123" s="2" t="s">
        <v>6174</v>
      </c>
      <c r="C5123" s="2" t="s">
        <v>401</v>
      </c>
      <c r="D5123" s="2" t="s">
        <v>81</v>
      </c>
      <c r="E5123" s="2" t="s">
        <v>150</v>
      </c>
      <c r="F5123" s="2">
        <v>38</v>
      </c>
      <c r="G5123" s="2" t="s">
        <v>83</v>
      </c>
      <c r="H5123" s="2" t="s">
        <v>256</v>
      </c>
      <c r="I5123" s="2" t="s">
        <v>43</v>
      </c>
      <c r="J5123" s="3">
        <v>45817</v>
      </c>
      <c r="K5123" s="3">
        <v>45827</v>
      </c>
      <c r="L5123" s="2" t="s">
        <v>39</v>
      </c>
      <c r="M5123" s="2" t="s">
        <v>85</v>
      </c>
      <c r="N5123" s="2" t="s">
        <v>324</v>
      </c>
      <c r="O5123" s="4">
        <v>1175000</v>
      </c>
      <c r="P5123" s="4">
        <v>208600</v>
      </c>
      <c r="Q5123" s="4">
        <v>966400</v>
      </c>
      <c r="R5123" s="2">
        <v>36</v>
      </c>
      <c r="S5123" s="5">
        <v>9.0399999999999991</v>
      </c>
      <c r="T5123" s="4">
        <v>34124.660000000003</v>
      </c>
      <c r="U5123" s="2" t="s">
        <v>73</v>
      </c>
      <c r="V5123" s="2" t="s">
        <v>74</v>
      </c>
      <c r="W5123" s="4">
        <v>477745.24</v>
      </c>
      <c r="X5123" s="4">
        <v>750742.44</v>
      </c>
      <c r="Y5123" s="4">
        <v>1228487.6799999999</v>
      </c>
      <c r="Z5123" s="2">
        <v>0</v>
      </c>
      <c r="AA5123" s="2" t="s">
        <v>56</v>
      </c>
      <c r="AB5123" s="2" t="s">
        <v>15727</v>
      </c>
      <c r="AC5123" s="2" t="s">
        <v>146</v>
      </c>
      <c r="AD5123" s="2" t="s">
        <v>76</v>
      </c>
      <c r="AE5123" s="5">
        <v>82.25</v>
      </c>
      <c r="AF5123" s="2">
        <v>0</v>
      </c>
      <c r="AG5123" s="2" t="s">
        <v>77</v>
      </c>
      <c r="AH5123" s="2">
        <v>10</v>
      </c>
      <c r="AI5123" s="6" t="str">
        <f t="shared" si="240"/>
        <v>35-44</v>
      </c>
      <c r="AJ5123" s="11">
        <f>YEAR(tbl_LoanData[[#This Row],[Application Date]])</f>
        <v>2025</v>
      </c>
      <c r="AK5123" s="11" t="str">
        <f>TEXT(tbl_LoanData[[#This Row],[Application Date]],"MMMM")</f>
        <v>June</v>
      </c>
      <c r="AL5123" s="12">
        <f>DATE(YEAR(tbl_LoanData[[#This Row],[Application Date]]),MONTH(tbl_LoanData[[#This Row],[Application Date]]),1)</f>
        <v>45809</v>
      </c>
      <c r="AM5123" s="14">
        <f ca="1">IF(AND(tbl_LoanData[[#This Row],[Application Date]]&gt;=EOMONTH(TODAY(),-1)+1,tbl_LoanData[[#This Row],[Application Date]]&lt;=TODAY()),tbl_LoanData[[#This Row],[Loan Amount]],0)</f>
        <v>0</v>
      </c>
      <c r="AN5123" s="14">
        <f>tbl_LoanData[[#This Row],[Amount Paid]]-(Q5123-X5123)</f>
        <v>262087.67999999993</v>
      </c>
      <c r="AO5123" s="14">
        <f>IF(tbl_LoanData[[#This Row],[Application Status]]="Approved",1,0)</f>
        <v>1</v>
      </c>
      <c r="AP5123" s="22" t="str">
        <f t="shared" ca="1" si="241"/>
        <v/>
      </c>
      <c r="AQ5123" s="22" t="str">
        <f t="shared" ca="1" si="242"/>
        <v/>
      </c>
    </row>
    <row r="5124" spans="1:43" ht="14.4" customHeight="1" x14ac:dyDescent="0.3">
      <c r="A5124" s="2" t="s">
        <v>6395</v>
      </c>
      <c r="B5124" s="2" t="s">
        <v>6396</v>
      </c>
      <c r="C5124" s="2" t="s">
        <v>142</v>
      </c>
      <c r="D5124" s="2" t="s">
        <v>254</v>
      </c>
      <c r="E5124" s="2" t="s">
        <v>67</v>
      </c>
      <c r="F5124" s="2">
        <v>24</v>
      </c>
      <c r="G5124" s="2" t="s">
        <v>83</v>
      </c>
      <c r="H5124" s="2" t="s">
        <v>70</v>
      </c>
      <c r="I5124" s="2" t="s">
        <v>50</v>
      </c>
      <c r="J5124" s="3">
        <v>45822</v>
      </c>
      <c r="K5124" s="3"/>
      <c r="L5124" s="2" t="s">
        <v>36</v>
      </c>
      <c r="M5124" s="2" t="s">
        <v>71</v>
      </c>
      <c r="N5124" s="2" t="s">
        <v>162</v>
      </c>
      <c r="O5124" s="4">
        <v>1419000</v>
      </c>
      <c r="P5124" s="4">
        <v>182000</v>
      </c>
      <c r="Q5124" s="4">
        <v>1237000</v>
      </c>
      <c r="R5124" s="2">
        <v>36</v>
      </c>
      <c r="S5124" s="5">
        <v>8.68</v>
      </c>
      <c r="T5124" s="4">
        <v>43308.74</v>
      </c>
      <c r="U5124" s="2" t="s">
        <v>113</v>
      </c>
      <c r="V5124" s="2" t="s">
        <v>97</v>
      </c>
      <c r="W5124" s="4">
        <v>0</v>
      </c>
      <c r="X5124" s="4">
        <v>0</v>
      </c>
      <c r="Y5124" s="4">
        <v>1559114.8</v>
      </c>
      <c r="Z5124" s="2">
        <v>0</v>
      </c>
      <c r="AA5124" s="2" t="s">
        <v>97</v>
      </c>
      <c r="AB5124" s="2" t="s">
        <v>15727</v>
      </c>
      <c r="AC5124" s="2" t="s">
        <v>213</v>
      </c>
      <c r="AD5124" s="2" t="s">
        <v>76</v>
      </c>
      <c r="AE5124" s="5">
        <v>87.17</v>
      </c>
      <c r="AF5124" s="2">
        <v>0</v>
      </c>
      <c r="AG5124" s="2" t="s">
        <v>97</v>
      </c>
      <c r="AH5124" s="2"/>
      <c r="AI5124" s="6" t="str">
        <f t="shared" si="240"/>
        <v>18-24</v>
      </c>
      <c r="AJ5124" s="11">
        <f>YEAR(tbl_LoanData[[#This Row],[Application Date]])</f>
        <v>2025</v>
      </c>
      <c r="AK5124" s="11" t="str">
        <f>TEXT(tbl_LoanData[[#This Row],[Application Date]],"MMMM")</f>
        <v>June</v>
      </c>
      <c r="AL5124" s="12">
        <f>DATE(YEAR(tbl_LoanData[[#This Row],[Application Date]]),MONTH(tbl_LoanData[[#This Row],[Application Date]]),1)</f>
        <v>45809</v>
      </c>
      <c r="AM5124" s="14">
        <f ca="1">IF(AND(tbl_LoanData[[#This Row],[Application Date]]&gt;=EOMONTH(TODAY(),-1)+1,tbl_LoanData[[#This Row],[Application Date]]&lt;=TODAY()),tbl_LoanData[[#This Row],[Loan Amount]],0)</f>
        <v>0</v>
      </c>
      <c r="AN5124" s="14">
        <f>tbl_LoanData[[#This Row],[Amount Paid]]-(Q5124-X5124)</f>
        <v>-1237000</v>
      </c>
      <c r="AO5124" s="14">
        <f>IF(tbl_LoanData[[#This Row],[Application Status]]="Approved",1,0)</f>
        <v>0</v>
      </c>
      <c r="AP5124" s="22" t="str">
        <f t="shared" ca="1" si="241"/>
        <v/>
      </c>
      <c r="AQ5124" s="22" t="str">
        <f t="shared" ca="1" si="242"/>
        <v/>
      </c>
    </row>
    <row r="5125" spans="1:43" ht="14.4" customHeight="1" x14ac:dyDescent="0.3">
      <c r="A5125" s="2" t="s">
        <v>6543</v>
      </c>
      <c r="B5125" s="2" t="s">
        <v>6544</v>
      </c>
      <c r="C5125" s="2" t="s">
        <v>343</v>
      </c>
      <c r="D5125" s="2" t="s">
        <v>254</v>
      </c>
      <c r="E5125" s="2" t="s">
        <v>183</v>
      </c>
      <c r="F5125" s="2">
        <v>63</v>
      </c>
      <c r="G5125" s="2" t="s">
        <v>69</v>
      </c>
      <c r="H5125" s="2" t="s">
        <v>372</v>
      </c>
      <c r="I5125" s="2" t="s">
        <v>43</v>
      </c>
      <c r="J5125" s="3">
        <v>45813</v>
      </c>
      <c r="K5125" s="3">
        <v>45815</v>
      </c>
      <c r="L5125" s="2" t="s">
        <v>36</v>
      </c>
      <c r="M5125" s="2" t="s">
        <v>104</v>
      </c>
      <c r="N5125" s="2" t="s">
        <v>105</v>
      </c>
      <c r="O5125" s="4">
        <v>1549000</v>
      </c>
      <c r="P5125" s="4">
        <v>288200</v>
      </c>
      <c r="Q5125" s="4">
        <v>1260800</v>
      </c>
      <c r="R5125" s="2">
        <v>36</v>
      </c>
      <c r="S5125" s="5">
        <v>8.16</v>
      </c>
      <c r="T5125" s="4">
        <v>43595.66</v>
      </c>
      <c r="U5125" s="2" t="s">
        <v>73</v>
      </c>
      <c r="V5125" s="2" t="s">
        <v>74</v>
      </c>
      <c r="W5125" s="4">
        <v>566743.57999999996</v>
      </c>
      <c r="X5125" s="4">
        <v>1002700.26</v>
      </c>
      <c r="Y5125" s="4">
        <v>1569443.8400000001</v>
      </c>
      <c r="Z5125" s="2">
        <v>31</v>
      </c>
      <c r="AA5125" s="2" t="s">
        <v>58</v>
      </c>
      <c r="AB5125" s="2" t="s">
        <v>15731</v>
      </c>
      <c r="AC5125" s="2" t="s">
        <v>129</v>
      </c>
      <c r="AD5125" s="2" t="s">
        <v>76</v>
      </c>
      <c r="AE5125" s="5">
        <v>81.39</v>
      </c>
      <c r="AF5125" s="2">
        <v>1</v>
      </c>
      <c r="AG5125" s="2" t="s">
        <v>15718</v>
      </c>
      <c r="AH5125" s="2">
        <v>2</v>
      </c>
      <c r="AI5125" s="6" t="str">
        <f t="shared" si="240"/>
        <v>55-64</v>
      </c>
      <c r="AJ5125" s="11">
        <f>YEAR(tbl_LoanData[[#This Row],[Application Date]])</f>
        <v>2025</v>
      </c>
      <c r="AK5125" s="11" t="str">
        <f>TEXT(tbl_LoanData[[#This Row],[Application Date]],"MMMM")</f>
        <v>June</v>
      </c>
      <c r="AL5125" s="12">
        <f>DATE(YEAR(tbl_LoanData[[#This Row],[Application Date]]),MONTH(tbl_LoanData[[#This Row],[Application Date]]),1)</f>
        <v>45809</v>
      </c>
      <c r="AM5125" s="14">
        <f ca="1">IF(AND(tbl_LoanData[[#This Row],[Application Date]]&gt;=EOMONTH(TODAY(),-1)+1,tbl_LoanData[[#This Row],[Application Date]]&lt;=TODAY()),tbl_LoanData[[#This Row],[Loan Amount]],0)</f>
        <v>0</v>
      </c>
      <c r="AN5125" s="14">
        <f>tbl_LoanData[[#This Row],[Amount Paid]]-(Q5125-X5125)</f>
        <v>308643.83999999997</v>
      </c>
      <c r="AO5125" s="14">
        <f>IF(tbl_LoanData[[#This Row],[Application Status]]="Approved",1,0)</f>
        <v>1</v>
      </c>
      <c r="AP5125" s="22" t="str">
        <f t="shared" ca="1" si="241"/>
        <v/>
      </c>
      <c r="AQ5125" s="22" t="str">
        <f t="shared" ca="1" si="242"/>
        <v/>
      </c>
    </row>
    <row r="5126" spans="1:43" x14ac:dyDescent="0.3">
      <c r="A5126" s="2" t="s">
        <v>6583</v>
      </c>
      <c r="B5126" s="2" t="s">
        <v>6584</v>
      </c>
      <c r="C5126" s="2" t="s">
        <v>949</v>
      </c>
      <c r="D5126" s="2" t="s">
        <v>204</v>
      </c>
      <c r="E5126" s="2" t="s">
        <v>447</v>
      </c>
      <c r="F5126" s="2">
        <v>38</v>
      </c>
      <c r="G5126" s="2" t="s">
        <v>83</v>
      </c>
      <c r="H5126" s="2" t="s">
        <v>103</v>
      </c>
      <c r="I5126" s="2" t="s">
        <v>43</v>
      </c>
      <c r="J5126" s="3">
        <v>45836</v>
      </c>
      <c r="K5126" s="3">
        <v>45845</v>
      </c>
      <c r="L5126" s="2" t="s">
        <v>36</v>
      </c>
      <c r="M5126" s="2" t="s">
        <v>104</v>
      </c>
      <c r="N5126" s="2" t="s">
        <v>105</v>
      </c>
      <c r="O5126" s="4">
        <v>1575000</v>
      </c>
      <c r="P5126" s="4">
        <v>359400</v>
      </c>
      <c r="Q5126" s="4">
        <v>1215600</v>
      </c>
      <c r="R5126" s="2">
        <v>36</v>
      </c>
      <c r="S5126" s="5">
        <v>7.05</v>
      </c>
      <c r="T5126" s="4">
        <v>40908.32</v>
      </c>
      <c r="U5126" s="2" t="s">
        <v>73</v>
      </c>
      <c r="V5126" s="2" t="s">
        <v>74</v>
      </c>
      <c r="W5126" s="4">
        <v>531808.16</v>
      </c>
      <c r="X5126" s="4">
        <v>940891.24</v>
      </c>
      <c r="Y5126" s="4">
        <v>1472699.4</v>
      </c>
      <c r="Z5126" s="2">
        <v>0</v>
      </c>
      <c r="AA5126" s="2" t="s">
        <v>56</v>
      </c>
      <c r="AB5126" s="2" t="s">
        <v>15734</v>
      </c>
      <c r="AC5126" s="2" t="s">
        <v>332</v>
      </c>
      <c r="AD5126" s="2" t="s">
        <v>76</v>
      </c>
      <c r="AE5126" s="5">
        <v>77.180000000000007</v>
      </c>
      <c r="AF5126" s="2">
        <v>0</v>
      </c>
      <c r="AG5126" s="2" t="s">
        <v>77</v>
      </c>
      <c r="AH5126" s="2">
        <v>9</v>
      </c>
      <c r="AI5126" s="6" t="str">
        <f t="shared" si="240"/>
        <v>35-44</v>
      </c>
      <c r="AJ5126" s="11">
        <f>YEAR(tbl_LoanData[[#This Row],[Application Date]])</f>
        <v>2025</v>
      </c>
      <c r="AK5126" s="11" t="str">
        <f>TEXT(tbl_LoanData[[#This Row],[Application Date]],"MMMM")</f>
        <v>June</v>
      </c>
      <c r="AL5126" s="12">
        <f>DATE(YEAR(tbl_LoanData[[#This Row],[Application Date]]),MONTH(tbl_LoanData[[#This Row],[Application Date]]),1)</f>
        <v>45809</v>
      </c>
      <c r="AM5126" s="14">
        <f ca="1">IF(AND(tbl_LoanData[[#This Row],[Application Date]]&gt;=EOMONTH(TODAY(),-1)+1,tbl_LoanData[[#This Row],[Application Date]]&lt;=TODAY()),tbl_LoanData[[#This Row],[Loan Amount]],0)</f>
        <v>0</v>
      </c>
      <c r="AN5126" s="14">
        <f>tbl_LoanData[[#This Row],[Amount Paid]]-(Q5126-X5126)</f>
        <v>257099.40000000002</v>
      </c>
      <c r="AO5126" s="14">
        <f>IF(tbl_LoanData[[#This Row],[Application Status]]="Approved",1,0)</f>
        <v>1</v>
      </c>
      <c r="AP5126" s="22" t="str">
        <f t="shared" ca="1" si="241"/>
        <v/>
      </c>
      <c r="AQ5126" s="22" t="str">
        <f t="shared" ca="1" si="242"/>
        <v/>
      </c>
    </row>
    <row r="5127" spans="1:43" x14ac:dyDescent="0.3">
      <c r="A5127" s="2" t="s">
        <v>6593</v>
      </c>
      <c r="B5127" s="2" t="s">
        <v>6594</v>
      </c>
      <c r="C5127" s="2" t="s">
        <v>464</v>
      </c>
      <c r="D5127" s="2" t="s">
        <v>118</v>
      </c>
      <c r="E5127" s="2" t="s">
        <v>204</v>
      </c>
      <c r="F5127" s="2">
        <v>63</v>
      </c>
      <c r="G5127" s="2" t="s">
        <v>83</v>
      </c>
      <c r="H5127" s="2" t="s">
        <v>466</v>
      </c>
      <c r="I5127" s="2" t="s">
        <v>43</v>
      </c>
      <c r="J5127" s="3">
        <v>45817</v>
      </c>
      <c r="K5127" s="3">
        <v>45837</v>
      </c>
      <c r="L5127" s="2" t="s">
        <v>38</v>
      </c>
      <c r="M5127" s="2" t="s">
        <v>111</v>
      </c>
      <c r="N5127" s="2" t="s">
        <v>112</v>
      </c>
      <c r="O5127" s="4">
        <v>1394000</v>
      </c>
      <c r="P5127" s="4">
        <v>306900</v>
      </c>
      <c r="Q5127" s="4">
        <v>1087100</v>
      </c>
      <c r="R5127" s="2">
        <v>18</v>
      </c>
      <c r="S5127" s="5">
        <v>5.81</v>
      </c>
      <c r="T5127" s="4">
        <v>65657.820000000007</v>
      </c>
      <c r="U5127" s="2" t="s">
        <v>73</v>
      </c>
      <c r="V5127" s="2" t="s">
        <v>74</v>
      </c>
      <c r="W5127" s="4">
        <v>853551.66</v>
      </c>
      <c r="X5127" s="4">
        <v>328289.09999999998</v>
      </c>
      <c r="Y5127" s="4">
        <v>1181840.76</v>
      </c>
      <c r="Z5127" s="2">
        <v>0</v>
      </c>
      <c r="AA5127" s="2" t="s">
        <v>56</v>
      </c>
      <c r="AB5127" s="2" t="s">
        <v>15730</v>
      </c>
      <c r="AC5127" s="2" t="s">
        <v>332</v>
      </c>
      <c r="AD5127" s="2" t="s">
        <v>76</v>
      </c>
      <c r="AE5127" s="5">
        <v>77.98</v>
      </c>
      <c r="AF5127" s="2">
        <v>0</v>
      </c>
      <c r="AG5127" s="2" t="s">
        <v>77</v>
      </c>
      <c r="AH5127" s="2">
        <v>20</v>
      </c>
      <c r="AI5127" s="6" t="str">
        <f t="shared" si="240"/>
        <v>55-64</v>
      </c>
      <c r="AJ5127" s="11">
        <f>YEAR(tbl_LoanData[[#This Row],[Application Date]])</f>
        <v>2025</v>
      </c>
      <c r="AK5127" s="11" t="str">
        <f>TEXT(tbl_LoanData[[#This Row],[Application Date]],"MMMM")</f>
        <v>June</v>
      </c>
      <c r="AL5127" s="12">
        <f>DATE(YEAR(tbl_LoanData[[#This Row],[Application Date]]),MONTH(tbl_LoanData[[#This Row],[Application Date]]),1)</f>
        <v>45809</v>
      </c>
      <c r="AM5127" s="14">
        <f ca="1">IF(AND(tbl_LoanData[[#This Row],[Application Date]]&gt;=EOMONTH(TODAY(),-1)+1,tbl_LoanData[[#This Row],[Application Date]]&lt;=TODAY()),tbl_LoanData[[#This Row],[Loan Amount]],0)</f>
        <v>0</v>
      </c>
      <c r="AN5127" s="14">
        <f>tbl_LoanData[[#This Row],[Amount Paid]]-(Q5127-X5127)</f>
        <v>94740.760000000009</v>
      </c>
      <c r="AO5127" s="14">
        <f>IF(tbl_LoanData[[#This Row],[Application Status]]="Approved",1,0)</f>
        <v>1</v>
      </c>
      <c r="AP5127" s="22" t="str">
        <f t="shared" ca="1" si="241"/>
        <v/>
      </c>
      <c r="AQ5127" s="22" t="str">
        <f t="shared" ca="1" si="242"/>
        <v/>
      </c>
    </row>
    <row r="5128" spans="1:43" x14ac:dyDescent="0.3">
      <c r="A5128" s="2" t="s">
        <v>6609</v>
      </c>
      <c r="B5128" s="2" t="s">
        <v>6610</v>
      </c>
      <c r="C5128" s="2" t="s">
        <v>142</v>
      </c>
      <c r="D5128" s="2" t="s">
        <v>102</v>
      </c>
      <c r="E5128" s="2" t="s">
        <v>190</v>
      </c>
      <c r="F5128" s="2">
        <v>59</v>
      </c>
      <c r="G5128" s="2" t="s">
        <v>83</v>
      </c>
      <c r="H5128" s="2" t="s">
        <v>265</v>
      </c>
      <c r="I5128" s="2" t="s">
        <v>44</v>
      </c>
      <c r="J5128" s="3">
        <v>45835</v>
      </c>
      <c r="K5128" s="3">
        <v>45854</v>
      </c>
      <c r="L5128" s="2" t="s">
        <v>36</v>
      </c>
      <c r="M5128" s="2" t="s">
        <v>94</v>
      </c>
      <c r="N5128" s="2" t="s">
        <v>212</v>
      </c>
      <c r="O5128" s="4">
        <v>1423000</v>
      </c>
      <c r="P5128" s="4">
        <v>224300</v>
      </c>
      <c r="Q5128" s="4">
        <v>1198700</v>
      </c>
      <c r="R5128" s="2">
        <v>48</v>
      </c>
      <c r="S5128" s="5">
        <v>13.25</v>
      </c>
      <c r="T5128" s="4">
        <v>38208.559999999998</v>
      </c>
      <c r="U5128" s="2" t="s">
        <v>73</v>
      </c>
      <c r="V5128" s="2" t="s">
        <v>74</v>
      </c>
      <c r="W5128" s="4">
        <v>496711.28</v>
      </c>
      <c r="X5128" s="4">
        <v>1337299.72</v>
      </c>
      <c r="Y5128" s="4">
        <v>1834011</v>
      </c>
      <c r="Z5128" s="2">
        <v>0</v>
      </c>
      <c r="AA5128" s="2" t="s">
        <v>56</v>
      </c>
      <c r="AB5128" s="2" t="s">
        <v>15732</v>
      </c>
      <c r="AC5128" s="2" t="s">
        <v>213</v>
      </c>
      <c r="AD5128" s="2" t="s">
        <v>76</v>
      </c>
      <c r="AE5128" s="5">
        <v>84.24</v>
      </c>
      <c r="AF5128" s="2">
        <v>0</v>
      </c>
      <c r="AG5128" s="2" t="s">
        <v>77</v>
      </c>
      <c r="AH5128" s="2">
        <v>19</v>
      </c>
      <c r="AI5128" s="6" t="str">
        <f t="shared" si="240"/>
        <v>55-64</v>
      </c>
      <c r="AJ5128" s="11">
        <f>YEAR(tbl_LoanData[[#This Row],[Application Date]])</f>
        <v>2025</v>
      </c>
      <c r="AK5128" s="11" t="str">
        <f>TEXT(tbl_LoanData[[#This Row],[Application Date]],"MMMM")</f>
        <v>June</v>
      </c>
      <c r="AL5128" s="12">
        <f>DATE(YEAR(tbl_LoanData[[#This Row],[Application Date]]),MONTH(tbl_LoanData[[#This Row],[Application Date]]),1)</f>
        <v>45809</v>
      </c>
      <c r="AM5128" s="14">
        <f ca="1">IF(AND(tbl_LoanData[[#This Row],[Application Date]]&gt;=EOMONTH(TODAY(),-1)+1,tbl_LoanData[[#This Row],[Application Date]]&lt;=TODAY()),tbl_LoanData[[#This Row],[Loan Amount]],0)</f>
        <v>0</v>
      </c>
      <c r="AN5128" s="14">
        <f>tbl_LoanData[[#This Row],[Amount Paid]]-(Q5128-X5128)</f>
        <v>635311</v>
      </c>
      <c r="AO5128" s="14">
        <f>IF(tbl_LoanData[[#This Row],[Application Status]]="Approved",1,0)</f>
        <v>1</v>
      </c>
      <c r="AP5128" s="22" t="str">
        <f t="shared" ca="1" si="241"/>
        <v/>
      </c>
      <c r="AQ5128" s="22" t="str">
        <f t="shared" ca="1" si="242"/>
        <v/>
      </c>
    </row>
    <row r="5129" spans="1:43" ht="14.4" customHeight="1" x14ac:dyDescent="0.3">
      <c r="A5129" s="2" t="s">
        <v>6705</v>
      </c>
      <c r="B5129" s="2" t="s">
        <v>6706</v>
      </c>
      <c r="C5129" s="2" t="s">
        <v>549</v>
      </c>
      <c r="D5129" s="2" t="s">
        <v>232</v>
      </c>
      <c r="E5129" s="2" t="s">
        <v>268</v>
      </c>
      <c r="F5129" s="2">
        <v>33</v>
      </c>
      <c r="G5129" s="2" t="s">
        <v>83</v>
      </c>
      <c r="H5129" s="2" t="s">
        <v>177</v>
      </c>
      <c r="I5129" s="2" t="s">
        <v>43</v>
      </c>
      <c r="J5129" s="3">
        <v>45836</v>
      </c>
      <c r="K5129" s="3">
        <v>45840</v>
      </c>
      <c r="L5129" s="2" t="s">
        <v>41</v>
      </c>
      <c r="M5129" s="2" t="s">
        <v>144</v>
      </c>
      <c r="N5129" s="2" t="s">
        <v>145</v>
      </c>
      <c r="O5129" s="4">
        <v>4050000</v>
      </c>
      <c r="P5129" s="4">
        <v>1457700</v>
      </c>
      <c r="Q5129" s="4">
        <v>2592300</v>
      </c>
      <c r="R5129" s="2">
        <v>36</v>
      </c>
      <c r="S5129" s="5">
        <v>11.45</v>
      </c>
      <c r="T5129" s="4">
        <v>96743.2</v>
      </c>
      <c r="U5129" s="2" t="s">
        <v>73</v>
      </c>
      <c r="V5129" s="2" t="s">
        <v>74</v>
      </c>
      <c r="W5129" s="4">
        <v>1257661.6000000001</v>
      </c>
      <c r="X5129" s="4">
        <v>2225093.4500000002</v>
      </c>
      <c r="Y5129" s="4">
        <v>3482755.05</v>
      </c>
      <c r="Z5129" s="2">
        <v>0</v>
      </c>
      <c r="AA5129" s="2" t="s">
        <v>56</v>
      </c>
      <c r="AB5129" s="2" t="s">
        <v>15731</v>
      </c>
      <c r="AC5129" s="2" t="s">
        <v>332</v>
      </c>
      <c r="AD5129" s="2" t="s">
        <v>76</v>
      </c>
      <c r="AE5129" s="5">
        <v>64.010000000000005</v>
      </c>
      <c r="AF5129" s="2">
        <v>0</v>
      </c>
      <c r="AG5129" s="2" t="s">
        <v>77</v>
      </c>
      <c r="AH5129" s="2">
        <v>4</v>
      </c>
      <c r="AI5129" s="6" t="str">
        <f t="shared" si="240"/>
        <v>25-34</v>
      </c>
      <c r="AJ5129" s="11">
        <f>YEAR(tbl_LoanData[[#This Row],[Application Date]])</f>
        <v>2025</v>
      </c>
      <c r="AK5129" s="11" t="str">
        <f>TEXT(tbl_LoanData[[#This Row],[Application Date]],"MMMM")</f>
        <v>June</v>
      </c>
      <c r="AL5129" s="12">
        <f>DATE(YEAR(tbl_LoanData[[#This Row],[Application Date]]),MONTH(tbl_LoanData[[#This Row],[Application Date]]),1)</f>
        <v>45809</v>
      </c>
      <c r="AM5129" s="14">
        <f ca="1">IF(AND(tbl_LoanData[[#This Row],[Application Date]]&gt;=EOMONTH(TODAY(),-1)+1,tbl_LoanData[[#This Row],[Application Date]]&lt;=TODAY()),tbl_LoanData[[#This Row],[Loan Amount]],0)</f>
        <v>0</v>
      </c>
      <c r="AN5129" s="14">
        <f>tbl_LoanData[[#This Row],[Amount Paid]]-(Q5129-X5129)</f>
        <v>890455.05000000028</v>
      </c>
      <c r="AO5129" s="14">
        <f>IF(tbl_LoanData[[#This Row],[Application Status]]="Approved",1,0)</f>
        <v>1</v>
      </c>
      <c r="AP5129" s="22" t="str">
        <f t="shared" ca="1" si="241"/>
        <v/>
      </c>
      <c r="AQ5129" s="22" t="str">
        <f t="shared" ca="1" si="242"/>
        <v/>
      </c>
    </row>
    <row r="5130" spans="1:43" x14ac:dyDescent="0.3">
      <c r="A5130" s="2" t="s">
        <v>7025</v>
      </c>
      <c r="B5130" s="2" t="s">
        <v>7026</v>
      </c>
      <c r="C5130" s="2" t="s">
        <v>575</v>
      </c>
      <c r="D5130" s="2" t="s">
        <v>209</v>
      </c>
      <c r="E5130" s="2" t="s">
        <v>183</v>
      </c>
      <c r="F5130" s="2">
        <v>59</v>
      </c>
      <c r="G5130" s="2" t="s">
        <v>69</v>
      </c>
      <c r="H5130" s="2" t="s">
        <v>217</v>
      </c>
      <c r="I5130" s="2" t="s">
        <v>46</v>
      </c>
      <c r="J5130" s="3">
        <v>45823</v>
      </c>
      <c r="K5130" s="3">
        <v>45840</v>
      </c>
      <c r="L5130" s="2" t="s">
        <v>40</v>
      </c>
      <c r="M5130" s="2" t="s">
        <v>71</v>
      </c>
      <c r="N5130" s="2" t="s">
        <v>137</v>
      </c>
      <c r="O5130" s="4">
        <v>1085000</v>
      </c>
      <c r="P5130" s="4">
        <v>159800</v>
      </c>
      <c r="Q5130" s="4">
        <v>925200</v>
      </c>
      <c r="R5130" s="2">
        <v>18</v>
      </c>
      <c r="S5130" s="5">
        <v>10.94</v>
      </c>
      <c r="T5130" s="4">
        <v>59834.74</v>
      </c>
      <c r="U5130" s="2" t="s">
        <v>73</v>
      </c>
      <c r="V5130" s="2" t="s">
        <v>74</v>
      </c>
      <c r="W5130" s="4">
        <v>598347.4</v>
      </c>
      <c r="X5130" s="4">
        <v>478677.92</v>
      </c>
      <c r="Y5130" s="4">
        <v>1077025.32</v>
      </c>
      <c r="Z5130" s="2">
        <v>87</v>
      </c>
      <c r="AA5130" s="2" t="s">
        <v>59</v>
      </c>
      <c r="AB5130" s="2" t="s">
        <v>15732</v>
      </c>
      <c r="AC5130" s="2" t="s">
        <v>138</v>
      </c>
      <c r="AD5130" s="2" t="s">
        <v>76</v>
      </c>
      <c r="AE5130" s="5">
        <v>85.27</v>
      </c>
      <c r="AF5130" s="2">
        <v>3</v>
      </c>
      <c r="AG5130" s="2" t="s">
        <v>130</v>
      </c>
      <c r="AH5130" s="2">
        <v>17</v>
      </c>
      <c r="AI5130" s="6" t="str">
        <f t="shared" si="240"/>
        <v>55-64</v>
      </c>
      <c r="AJ5130" s="11">
        <f>YEAR(tbl_LoanData[[#This Row],[Application Date]])</f>
        <v>2025</v>
      </c>
      <c r="AK5130" s="11" t="str">
        <f>TEXT(tbl_LoanData[[#This Row],[Application Date]],"MMMM")</f>
        <v>June</v>
      </c>
      <c r="AL5130" s="12">
        <f>DATE(YEAR(tbl_LoanData[[#This Row],[Application Date]]),MONTH(tbl_LoanData[[#This Row],[Application Date]]),1)</f>
        <v>45809</v>
      </c>
      <c r="AM5130" s="14">
        <f ca="1">IF(AND(tbl_LoanData[[#This Row],[Application Date]]&gt;=EOMONTH(TODAY(),-1)+1,tbl_LoanData[[#This Row],[Application Date]]&lt;=TODAY()),tbl_LoanData[[#This Row],[Loan Amount]],0)</f>
        <v>0</v>
      </c>
      <c r="AN5130" s="14">
        <f>tbl_LoanData[[#This Row],[Amount Paid]]-(Q5130-X5130)</f>
        <v>151825.32</v>
      </c>
      <c r="AO5130" s="14">
        <f>IF(tbl_LoanData[[#This Row],[Application Status]]="Approved",1,0)</f>
        <v>1</v>
      </c>
      <c r="AP5130" s="22" t="str">
        <f t="shared" ca="1" si="241"/>
        <v/>
      </c>
      <c r="AQ5130" s="22" t="str">
        <f t="shared" ca="1" si="242"/>
        <v/>
      </c>
    </row>
    <row r="5131" spans="1:43" x14ac:dyDescent="0.3">
      <c r="A5131" s="2" t="s">
        <v>7129</v>
      </c>
      <c r="B5131" s="2" t="s">
        <v>7130</v>
      </c>
      <c r="C5131" s="2" t="s">
        <v>243</v>
      </c>
      <c r="D5131" s="2" t="s">
        <v>311</v>
      </c>
      <c r="E5131" s="2" t="s">
        <v>210</v>
      </c>
      <c r="F5131" s="2">
        <v>32</v>
      </c>
      <c r="G5131" s="2" t="s">
        <v>83</v>
      </c>
      <c r="H5131" s="2" t="s">
        <v>273</v>
      </c>
      <c r="I5131" s="2" t="s">
        <v>45</v>
      </c>
      <c r="J5131" s="3">
        <v>45830</v>
      </c>
      <c r="K5131" s="3">
        <v>45850</v>
      </c>
      <c r="L5131" s="2" t="s">
        <v>39</v>
      </c>
      <c r="M5131" s="2" t="s">
        <v>127</v>
      </c>
      <c r="N5131" s="2" t="s">
        <v>195</v>
      </c>
      <c r="O5131" s="4">
        <v>2387000</v>
      </c>
      <c r="P5131" s="4">
        <v>451700</v>
      </c>
      <c r="Q5131" s="4">
        <v>1935300</v>
      </c>
      <c r="R5131" s="2">
        <v>36</v>
      </c>
      <c r="S5131" s="5">
        <v>9.91</v>
      </c>
      <c r="T5131" s="4">
        <v>69740.69</v>
      </c>
      <c r="U5131" s="2" t="s">
        <v>73</v>
      </c>
      <c r="V5131" s="2" t="s">
        <v>74</v>
      </c>
      <c r="W5131" s="4">
        <v>697406.9</v>
      </c>
      <c r="X5131" s="4">
        <v>1813257.79</v>
      </c>
      <c r="Y5131" s="4">
        <v>2510664.69</v>
      </c>
      <c r="Z5131" s="2">
        <v>84</v>
      </c>
      <c r="AA5131" s="2" t="s">
        <v>59</v>
      </c>
      <c r="AB5131" s="2" t="s">
        <v>15729</v>
      </c>
      <c r="AC5131" s="2" t="s">
        <v>332</v>
      </c>
      <c r="AD5131" s="2" t="s">
        <v>76</v>
      </c>
      <c r="AE5131" s="5">
        <v>81.08</v>
      </c>
      <c r="AF5131" s="2">
        <v>3</v>
      </c>
      <c r="AG5131" s="2" t="s">
        <v>130</v>
      </c>
      <c r="AH5131" s="2">
        <v>20</v>
      </c>
      <c r="AI5131" s="6" t="str">
        <f t="shared" si="240"/>
        <v>25-34</v>
      </c>
      <c r="AJ5131" s="11">
        <f>YEAR(tbl_LoanData[[#This Row],[Application Date]])</f>
        <v>2025</v>
      </c>
      <c r="AK5131" s="11" t="str">
        <f>TEXT(tbl_LoanData[[#This Row],[Application Date]],"MMMM")</f>
        <v>June</v>
      </c>
      <c r="AL5131" s="12">
        <f>DATE(YEAR(tbl_LoanData[[#This Row],[Application Date]]),MONTH(tbl_LoanData[[#This Row],[Application Date]]),1)</f>
        <v>45809</v>
      </c>
      <c r="AM5131" s="14">
        <f ca="1">IF(AND(tbl_LoanData[[#This Row],[Application Date]]&gt;=EOMONTH(TODAY(),-1)+1,tbl_LoanData[[#This Row],[Application Date]]&lt;=TODAY()),tbl_LoanData[[#This Row],[Loan Amount]],0)</f>
        <v>0</v>
      </c>
      <c r="AN5131" s="14">
        <f>tbl_LoanData[[#This Row],[Amount Paid]]-(Q5131-X5131)</f>
        <v>575364.69000000006</v>
      </c>
      <c r="AO5131" s="14">
        <f>IF(tbl_LoanData[[#This Row],[Application Status]]="Approved",1,0)</f>
        <v>1</v>
      </c>
      <c r="AP5131" s="22" t="str">
        <f t="shared" ca="1" si="241"/>
        <v/>
      </c>
      <c r="AQ5131" s="22" t="str">
        <f t="shared" ca="1" si="242"/>
        <v/>
      </c>
    </row>
    <row r="5132" spans="1:43" ht="14.4" customHeight="1" x14ac:dyDescent="0.3">
      <c r="A5132" s="2" t="s">
        <v>7155</v>
      </c>
      <c r="B5132" s="2" t="s">
        <v>7156</v>
      </c>
      <c r="C5132" s="2" t="s">
        <v>155</v>
      </c>
      <c r="D5132" s="2" t="s">
        <v>204</v>
      </c>
      <c r="E5132" s="2" t="s">
        <v>82</v>
      </c>
      <c r="F5132" s="2">
        <v>62</v>
      </c>
      <c r="G5132" s="2" t="s">
        <v>83</v>
      </c>
      <c r="H5132" s="2" t="s">
        <v>273</v>
      </c>
      <c r="I5132" s="2" t="s">
        <v>45</v>
      </c>
      <c r="J5132" s="3">
        <v>45813</v>
      </c>
      <c r="K5132" s="3"/>
      <c r="L5132" s="2" t="s">
        <v>40</v>
      </c>
      <c r="M5132" s="2" t="s">
        <v>157</v>
      </c>
      <c r="N5132" s="2" t="s">
        <v>299</v>
      </c>
      <c r="O5132" s="4">
        <v>1519000</v>
      </c>
      <c r="P5132" s="4">
        <v>155000</v>
      </c>
      <c r="Q5132" s="4">
        <v>1364000</v>
      </c>
      <c r="R5132" s="2">
        <v>12</v>
      </c>
      <c r="S5132" s="5">
        <v>11.81</v>
      </c>
      <c r="T5132" s="4">
        <v>127090.7</v>
      </c>
      <c r="U5132" s="2" t="s">
        <v>113</v>
      </c>
      <c r="V5132" s="2" t="s">
        <v>97</v>
      </c>
      <c r="W5132" s="4">
        <v>0</v>
      </c>
      <c r="X5132" s="4">
        <v>0</v>
      </c>
      <c r="Y5132" s="4">
        <v>1525088.4</v>
      </c>
      <c r="Z5132" s="2">
        <v>0</v>
      </c>
      <c r="AA5132" s="2" t="s">
        <v>97</v>
      </c>
      <c r="AB5132" s="2" t="s">
        <v>15729</v>
      </c>
      <c r="AC5132" s="2" t="s">
        <v>360</v>
      </c>
      <c r="AD5132" s="2" t="s">
        <v>76</v>
      </c>
      <c r="AE5132" s="5">
        <v>89.8</v>
      </c>
      <c r="AF5132" s="2">
        <v>0</v>
      </c>
      <c r="AG5132" s="2" t="s">
        <v>97</v>
      </c>
      <c r="AH5132" s="2"/>
      <c r="AI5132" s="6" t="str">
        <f t="shared" si="240"/>
        <v>55-64</v>
      </c>
      <c r="AJ5132" s="11">
        <f>YEAR(tbl_LoanData[[#This Row],[Application Date]])</f>
        <v>2025</v>
      </c>
      <c r="AK5132" s="11" t="str">
        <f>TEXT(tbl_LoanData[[#This Row],[Application Date]],"MMMM")</f>
        <v>June</v>
      </c>
      <c r="AL5132" s="12">
        <f>DATE(YEAR(tbl_LoanData[[#This Row],[Application Date]]),MONTH(tbl_LoanData[[#This Row],[Application Date]]),1)</f>
        <v>45809</v>
      </c>
      <c r="AM5132" s="14">
        <f ca="1">IF(AND(tbl_LoanData[[#This Row],[Application Date]]&gt;=EOMONTH(TODAY(),-1)+1,tbl_LoanData[[#This Row],[Application Date]]&lt;=TODAY()),tbl_LoanData[[#This Row],[Loan Amount]],0)</f>
        <v>0</v>
      </c>
      <c r="AN5132" s="14">
        <f>tbl_LoanData[[#This Row],[Amount Paid]]-(Q5132-X5132)</f>
        <v>-1364000</v>
      </c>
      <c r="AO5132" s="14">
        <f>IF(tbl_LoanData[[#This Row],[Application Status]]="Approved",1,0)</f>
        <v>0</v>
      </c>
      <c r="AP5132" s="22" t="str">
        <f t="shared" ca="1" si="241"/>
        <v/>
      </c>
      <c r="AQ5132" s="22" t="str">
        <f t="shared" ca="1" si="242"/>
        <v/>
      </c>
    </row>
    <row r="5133" spans="1:43" ht="14.4" customHeight="1" x14ac:dyDescent="0.3">
      <c r="A5133" s="2" t="s">
        <v>7195</v>
      </c>
      <c r="B5133" s="2" t="s">
        <v>7196</v>
      </c>
      <c r="C5133" s="2" t="s">
        <v>141</v>
      </c>
      <c r="D5133" s="2" t="s">
        <v>67</v>
      </c>
      <c r="E5133" s="2" t="s">
        <v>540</v>
      </c>
      <c r="F5133" s="2">
        <v>53</v>
      </c>
      <c r="G5133" s="2" t="s">
        <v>83</v>
      </c>
      <c r="H5133" s="2" t="s">
        <v>151</v>
      </c>
      <c r="I5133" s="2" t="s">
        <v>46</v>
      </c>
      <c r="J5133" s="3">
        <v>45830</v>
      </c>
      <c r="K5133" s="3">
        <v>45843</v>
      </c>
      <c r="L5133" s="2" t="s">
        <v>40</v>
      </c>
      <c r="M5133" s="2" t="s">
        <v>94</v>
      </c>
      <c r="N5133" s="2" t="s">
        <v>4</v>
      </c>
      <c r="O5133" s="4">
        <v>1498000</v>
      </c>
      <c r="P5133" s="4">
        <v>185000</v>
      </c>
      <c r="Q5133" s="4">
        <v>1313000</v>
      </c>
      <c r="R5133" s="2">
        <v>60</v>
      </c>
      <c r="S5133" s="5">
        <v>5.73</v>
      </c>
      <c r="T5133" s="4">
        <v>28152.91</v>
      </c>
      <c r="U5133" s="2" t="s">
        <v>73</v>
      </c>
      <c r="V5133" s="2" t="s">
        <v>74</v>
      </c>
      <c r="W5133" s="4">
        <v>337834.92</v>
      </c>
      <c r="X5133" s="4">
        <v>1351339.58</v>
      </c>
      <c r="Y5133" s="4">
        <v>1689174.5</v>
      </c>
      <c r="Z5133" s="2">
        <v>32</v>
      </c>
      <c r="AA5133" s="2" t="s">
        <v>58</v>
      </c>
      <c r="AB5133" s="2" t="s">
        <v>15733</v>
      </c>
      <c r="AC5133" s="2" t="s">
        <v>121</v>
      </c>
      <c r="AD5133" s="2" t="s">
        <v>76</v>
      </c>
      <c r="AE5133" s="5">
        <v>87.65</v>
      </c>
      <c r="AF5133" s="2">
        <v>1</v>
      </c>
      <c r="AG5133" s="2" t="s">
        <v>15718</v>
      </c>
      <c r="AH5133" s="2">
        <v>13</v>
      </c>
      <c r="AI5133" s="6" t="str">
        <f t="shared" si="240"/>
        <v>45-54</v>
      </c>
      <c r="AJ5133" s="11">
        <f>YEAR(tbl_LoanData[[#This Row],[Application Date]])</f>
        <v>2025</v>
      </c>
      <c r="AK5133" s="11" t="str">
        <f>TEXT(tbl_LoanData[[#This Row],[Application Date]],"MMMM")</f>
        <v>June</v>
      </c>
      <c r="AL5133" s="12">
        <f>DATE(YEAR(tbl_LoanData[[#This Row],[Application Date]]),MONTH(tbl_LoanData[[#This Row],[Application Date]]),1)</f>
        <v>45809</v>
      </c>
      <c r="AM5133" s="14">
        <f ca="1">IF(AND(tbl_LoanData[[#This Row],[Application Date]]&gt;=EOMONTH(TODAY(),-1)+1,tbl_LoanData[[#This Row],[Application Date]]&lt;=TODAY()),tbl_LoanData[[#This Row],[Loan Amount]],0)</f>
        <v>0</v>
      </c>
      <c r="AN5133" s="14">
        <f>tbl_LoanData[[#This Row],[Amount Paid]]-(Q5133-X5133)</f>
        <v>376174.50000000006</v>
      </c>
      <c r="AO5133" s="14">
        <f>IF(tbl_LoanData[[#This Row],[Application Status]]="Approved",1,0)</f>
        <v>1</v>
      </c>
      <c r="AP5133" s="22" t="str">
        <f t="shared" ca="1" si="241"/>
        <v/>
      </c>
      <c r="AQ5133" s="22" t="str">
        <f t="shared" ca="1" si="242"/>
        <v/>
      </c>
    </row>
    <row r="5134" spans="1:43" x14ac:dyDescent="0.3">
      <c r="A5134" s="2" t="s">
        <v>7373</v>
      </c>
      <c r="B5134" s="2" t="s">
        <v>7374</v>
      </c>
      <c r="C5134" s="2" t="s">
        <v>546</v>
      </c>
      <c r="D5134" s="2" t="s">
        <v>311</v>
      </c>
      <c r="E5134" s="2" t="s">
        <v>268</v>
      </c>
      <c r="F5134" s="2">
        <v>59</v>
      </c>
      <c r="G5134" s="2" t="s">
        <v>83</v>
      </c>
      <c r="H5134" s="2" t="s">
        <v>233</v>
      </c>
      <c r="I5134" s="2" t="s">
        <v>46</v>
      </c>
      <c r="J5134" s="3">
        <v>45831</v>
      </c>
      <c r="K5134" s="3">
        <v>45847</v>
      </c>
      <c r="L5134" s="2" t="s">
        <v>40</v>
      </c>
      <c r="M5134" s="2" t="s">
        <v>111</v>
      </c>
      <c r="N5134" s="2" t="s">
        <v>120</v>
      </c>
      <c r="O5134" s="4">
        <v>1536000</v>
      </c>
      <c r="P5134" s="4">
        <v>406800</v>
      </c>
      <c r="Q5134" s="4">
        <v>1129200</v>
      </c>
      <c r="R5134" s="2">
        <v>18</v>
      </c>
      <c r="S5134" s="5">
        <v>5.56</v>
      </c>
      <c r="T5134" s="4">
        <v>67965.289999999994</v>
      </c>
      <c r="U5134" s="2" t="s">
        <v>73</v>
      </c>
      <c r="V5134" s="2" t="s">
        <v>74</v>
      </c>
      <c r="W5134" s="4">
        <v>815583.48</v>
      </c>
      <c r="X5134" s="4">
        <v>407791.8</v>
      </c>
      <c r="Y5134" s="4">
        <v>1223375.28</v>
      </c>
      <c r="Z5134" s="2">
        <v>29</v>
      </c>
      <c r="AA5134" s="2" t="s">
        <v>57</v>
      </c>
      <c r="AB5134" s="2" t="s">
        <v>15729</v>
      </c>
      <c r="AC5134" s="2" t="s">
        <v>75</v>
      </c>
      <c r="AD5134" s="2" t="s">
        <v>76</v>
      </c>
      <c r="AE5134" s="5">
        <v>73.52</v>
      </c>
      <c r="AF5134" s="2">
        <v>1</v>
      </c>
      <c r="AG5134" s="2" t="s">
        <v>77</v>
      </c>
      <c r="AH5134" s="2">
        <v>16</v>
      </c>
      <c r="AI5134" s="6" t="str">
        <f t="shared" si="240"/>
        <v>55-64</v>
      </c>
      <c r="AJ5134" s="11">
        <f>YEAR(tbl_LoanData[[#This Row],[Application Date]])</f>
        <v>2025</v>
      </c>
      <c r="AK5134" s="11" t="str">
        <f>TEXT(tbl_LoanData[[#This Row],[Application Date]],"MMMM")</f>
        <v>June</v>
      </c>
      <c r="AL5134" s="12">
        <f>DATE(YEAR(tbl_LoanData[[#This Row],[Application Date]]),MONTH(tbl_LoanData[[#This Row],[Application Date]]),1)</f>
        <v>45809</v>
      </c>
      <c r="AM5134" s="14">
        <f ca="1">IF(AND(tbl_LoanData[[#This Row],[Application Date]]&gt;=EOMONTH(TODAY(),-1)+1,tbl_LoanData[[#This Row],[Application Date]]&lt;=TODAY()),tbl_LoanData[[#This Row],[Loan Amount]],0)</f>
        <v>0</v>
      </c>
      <c r="AN5134" s="14">
        <f>tbl_LoanData[[#This Row],[Amount Paid]]-(Q5134-X5134)</f>
        <v>94175.280000000028</v>
      </c>
      <c r="AO5134" s="14">
        <f>IF(tbl_LoanData[[#This Row],[Application Status]]="Approved",1,0)</f>
        <v>1</v>
      </c>
      <c r="AP5134" s="22" t="str">
        <f t="shared" ca="1" si="241"/>
        <v/>
      </c>
      <c r="AQ5134" s="22" t="str">
        <f t="shared" ca="1" si="242"/>
        <v/>
      </c>
    </row>
    <row r="5135" spans="1:43" ht="14.4" customHeight="1" x14ac:dyDescent="0.3">
      <c r="A5135" s="2" t="s">
        <v>7453</v>
      </c>
      <c r="B5135" s="2" t="s">
        <v>7454</v>
      </c>
      <c r="C5135" s="2" t="s">
        <v>1102</v>
      </c>
      <c r="D5135" s="2" t="s">
        <v>102</v>
      </c>
      <c r="E5135" s="2" t="s">
        <v>204</v>
      </c>
      <c r="F5135" s="2">
        <v>32</v>
      </c>
      <c r="G5135" s="2" t="s">
        <v>69</v>
      </c>
      <c r="H5135" s="2" t="s">
        <v>103</v>
      </c>
      <c r="I5135" s="2" t="s">
        <v>43</v>
      </c>
      <c r="J5135" s="3">
        <v>45828</v>
      </c>
      <c r="K5135" s="3">
        <v>45849</v>
      </c>
      <c r="L5135" s="2" t="s">
        <v>41</v>
      </c>
      <c r="M5135" s="2" t="s">
        <v>144</v>
      </c>
      <c r="N5135" s="2" t="s">
        <v>857</v>
      </c>
      <c r="O5135" s="4">
        <v>2220000</v>
      </c>
      <c r="P5135" s="4">
        <v>537600</v>
      </c>
      <c r="Q5135" s="4">
        <v>1682400</v>
      </c>
      <c r="R5135" s="2">
        <v>24</v>
      </c>
      <c r="S5135" s="5">
        <v>13.51</v>
      </c>
      <c r="T5135" s="4">
        <v>89041.02</v>
      </c>
      <c r="U5135" s="2" t="s">
        <v>73</v>
      </c>
      <c r="V5135" s="2" t="s">
        <v>74</v>
      </c>
      <c r="W5135" s="4">
        <v>1068492.24</v>
      </c>
      <c r="X5135" s="4">
        <v>1068492.24</v>
      </c>
      <c r="Y5135" s="4">
        <v>2136984.48</v>
      </c>
      <c r="Z5135" s="2">
        <v>32</v>
      </c>
      <c r="AA5135" s="2" t="s">
        <v>58</v>
      </c>
      <c r="AB5135" s="2" t="s">
        <v>15735</v>
      </c>
      <c r="AC5135" s="2" t="s">
        <v>87</v>
      </c>
      <c r="AD5135" s="2" t="s">
        <v>76</v>
      </c>
      <c r="AE5135" s="5">
        <v>75.78</v>
      </c>
      <c r="AF5135" s="2">
        <v>1</v>
      </c>
      <c r="AG5135" s="2" t="s">
        <v>15718</v>
      </c>
      <c r="AH5135" s="2">
        <v>21</v>
      </c>
      <c r="AI5135" s="6" t="str">
        <f t="shared" si="240"/>
        <v>25-34</v>
      </c>
      <c r="AJ5135" s="11">
        <f>YEAR(tbl_LoanData[[#This Row],[Application Date]])</f>
        <v>2025</v>
      </c>
      <c r="AK5135" s="11" t="str">
        <f>TEXT(tbl_LoanData[[#This Row],[Application Date]],"MMMM")</f>
        <v>June</v>
      </c>
      <c r="AL5135" s="12">
        <f>DATE(YEAR(tbl_LoanData[[#This Row],[Application Date]]),MONTH(tbl_LoanData[[#This Row],[Application Date]]),1)</f>
        <v>45809</v>
      </c>
      <c r="AM5135" s="14">
        <f ca="1">IF(AND(tbl_LoanData[[#This Row],[Application Date]]&gt;=EOMONTH(TODAY(),-1)+1,tbl_LoanData[[#This Row],[Application Date]]&lt;=TODAY()),tbl_LoanData[[#This Row],[Loan Amount]],0)</f>
        <v>0</v>
      </c>
      <c r="AN5135" s="14">
        <f>tbl_LoanData[[#This Row],[Amount Paid]]-(Q5135-X5135)</f>
        <v>454584.48</v>
      </c>
      <c r="AO5135" s="14">
        <f>IF(tbl_LoanData[[#This Row],[Application Status]]="Approved",1,0)</f>
        <v>1</v>
      </c>
      <c r="AP5135" s="22" t="str">
        <f t="shared" ca="1" si="241"/>
        <v/>
      </c>
      <c r="AQ5135" s="22" t="str">
        <f t="shared" ca="1" si="242"/>
        <v/>
      </c>
    </row>
    <row r="5136" spans="1:43" x14ac:dyDescent="0.3">
      <c r="A5136" s="2" t="s">
        <v>7589</v>
      </c>
      <c r="B5136" s="2" t="s">
        <v>7590</v>
      </c>
      <c r="C5136" s="2" t="s">
        <v>439</v>
      </c>
      <c r="D5136" s="2" t="s">
        <v>189</v>
      </c>
      <c r="E5136" s="2" t="s">
        <v>406</v>
      </c>
      <c r="F5136" s="2">
        <v>56</v>
      </c>
      <c r="G5136" s="2" t="s">
        <v>83</v>
      </c>
      <c r="H5136" s="2" t="s">
        <v>233</v>
      </c>
      <c r="I5136" s="2" t="s">
        <v>46</v>
      </c>
      <c r="J5136" s="3">
        <v>45815</v>
      </c>
      <c r="K5136" s="3">
        <v>45822</v>
      </c>
      <c r="L5136" s="2" t="s">
        <v>36</v>
      </c>
      <c r="M5136" s="2" t="s">
        <v>111</v>
      </c>
      <c r="N5136" s="2" t="s">
        <v>350</v>
      </c>
      <c r="O5136" s="4">
        <v>1675000</v>
      </c>
      <c r="P5136" s="4">
        <v>446700</v>
      </c>
      <c r="Q5136" s="4">
        <v>1228300</v>
      </c>
      <c r="R5136" s="2">
        <v>36</v>
      </c>
      <c r="S5136" s="5">
        <v>10.42</v>
      </c>
      <c r="T5136" s="4">
        <v>44785.18</v>
      </c>
      <c r="U5136" s="2" t="s">
        <v>73</v>
      </c>
      <c r="V5136" s="2" t="s">
        <v>74</v>
      </c>
      <c r="W5136" s="4">
        <v>582207.34</v>
      </c>
      <c r="X5136" s="4">
        <v>1030059.24</v>
      </c>
      <c r="Y5136" s="4">
        <v>1612266.58</v>
      </c>
      <c r="Z5136" s="2">
        <v>30</v>
      </c>
      <c r="AA5136" s="2" t="s">
        <v>57</v>
      </c>
      <c r="AB5136" s="2" t="s">
        <v>15736</v>
      </c>
      <c r="AC5136" s="2" t="s">
        <v>129</v>
      </c>
      <c r="AD5136" s="2" t="s">
        <v>76</v>
      </c>
      <c r="AE5136" s="5">
        <v>73.33</v>
      </c>
      <c r="AF5136" s="2">
        <v>1</v>
      </c>
      <c r="AG5136" s="2" t="s">
        <v>77</v>
      </c>
      <c r="AH5136" s="2">
        <v>7</v>
      </c>
      <c r="AI5136" s="6" t="str">
        <f t="shared" si="240"/>
        <v>55-64</v>
      </c>
      <c r="AJ5136" s="11">
        <f>YEAR(tbl_LoanData[[#This Row],[Application Date]])</f>
        <v>2025</v>
      </c>
      <c r="AK5136" s="11" t="str">
        <f>TEXT(tbl_LoanData[[#This Row],[Application Date]],"MMMM")</f>
        <v>June</v>
      </c>
      <c r="AL5136" s="12">
        <f>DATE(YEAR(tbl_LoanData[[#This Row],[Application Date]]),MONTH(tbl_LoanData[[#This Row],[Application Date]]),1)</f>
        <v>45809</v>
      </c>
      <c r="AM5136" s="14">
        <f ca="1">IF(AND(tbl_LoanData[[#This Row],[Application Date]]&gt;=EOMONTH(TODAY(),-1)+1,tbl_LoanData[[#This Row],[Application Date]]&lt;=TODAY()),tbl_LoanData[[#This Row],[Loan Amount]],0)</f>
        <v>0</v>
      </c>
      <c r="AN5136" s="14">
        <f>tbl_LoanData[[#This Row],[Amount Paid]]-(Q5136-X5136)</f>
        <v>383966.57999999996</v>
      </c>
      <c r="AO5136" s="14">
        <f>IF(tbl_LoanData[[#This Row],[Application Status]]="Approved",1,0)</f>
        <v>1</v>
      </c>
      <c r="AP5136" s="22" t="str">
        <f t="shared" ca="1" si="241"/>
        <v/>
      </c>
      <c r="AQ5136" s="22" t="str">
        <f t="shared" ca="1" si="242"/>
        <v/>
      </c>
    </row>
    <row r="5137" spans="1:43" ht="14.4" customHeight="1" x14ac:dyDescent="0.3">
      <c r="A5137" s="2" t="s">
        <v>7659</v>
      </c>
      <c r="B5137" s="2" t="s">
        <v>7660</v>
      </c>
      <c r="C5137" s="2" t="s">
        <v>281</v>
      </c>
      <c r="D5137" s="2" t="s">
        <v>204</v>
      </c>
      <c r="E5137" s="2" t="s">
        <v>182</v>
      </c>
      <c r="F5137" s="2">
        <v>27</v>
      </c>
      <c r="G5137" s="2" t="s">
        <v>83</v>
      </c>
      <c r="H5137" s="2" t="s">
        <v>250</v>
      </c>
      <c r="I5137" s="2" t="s">
        <v>52</v>
      </c>
      <c r="J5137" s="3">
        <v>45822</v>
      </c>
      <c r="K5137" s="3">
        <v>45826</v>
      </c>
      <c r="L5137" s="2" t="s">
        <v>39</v>
      </c>
      <c r="M5137" s="2" t="s">
        <v>157</v>
      </c>
      <c r="N5137" s="2" t="s">
        <v>359</v>
      </c>
      <c r="O5137" s="4">
        <v>2074000</v>
      </c>
      <c r="P5137" s="4">
        <v>622400</v>
      </c>
      <c r="Q5137" s="4">
        <v>1451600</v>
      </c>
      <c r="R5137" s="2">
        <v>48</v>
      </c>
      <c r="S5137" s="5">
        <v>5.78</v>
      </c>
      <c r="T5137" s="4">
        <v>37233.54</v>
      </c>
      <c r="U5137" s="2" t="s">
        <v>73</v>
      </c>
      <c r="V5137" s="2" t="s">
        <v>74</v>
      </c>
      <c r="W5137" s="4">
        <v>521269.56</v>
      </c>
      <c r="X5137" s="4">
        <v>1265940.3600000001</v>
      </c>
      <c r="Y5137" s="4">
        <v>1787209.92</v>
      </c>
      <c r="Z5137" s="2">
        <v>0</v>
      </c>
      <c r="AA5137" s="2" t="s">
        <v>56</v>
      </c>
      <c r="AB5137" s="2" t="s">
        <v>15734</v>
      </c>
      <c r="AC5137" s="2" t="s">
        <v>121</v>
      </c>
      <c r="AD5137" s="2" t="s">
        <v>76</v>
      </c>
      <c r="AE5137" s="5">
        <v>69.989999999999995</v>
      </c>
      <c r="AF5137" s="2">
        <v>0</v>
      </c>
      <c r="AG5137" s="2" t="s">
        <v>77</v>
      </c>
      <c r="AH5137" s="2">
        <v>4</v>
      </c>
      <c r="AI5137" s="6" t="str">
        <f t="shared" si="240"/>
        <v>25-34</v>
      </c>
      <c r="AJ5137" s="11">
        <f>YEAR(tbl_LoanData[[#This Row],[Application Date]])</f>
        <v>2025</v>
      </c>
      <c r="AK5137" s="11" t="str">
        <f>TEXT(tbl_LoanData[[#This Row],[Application Date]],"MMMM")</f>
        <v>June</v>
      </c>
      <c r="AL5137" s="12">
        <f>DATE(YEAR(tbl_LoanData[[#This Row],[Application Date]]),MONTH(tbl_LoanData[[#This Row],[Application Date]]),1)</f>
        <v>45809</v>
      </c>
      <c r="AM5137" s="14">
        <f ca="1">IF(AND(tbl_LoanData[[#This Row],[Application Date]]&gt;=EOMONTH(TODAY(),-1)+1,tbl_LoanData[[#This Row],[Application Date]]&lt;=TODAY()),tbl_LoanData[[#This Row],[Loan Amount]],0)</f>
        <v>0</v>
      </c>
      <c r="AN5137" s="14">
        <f>tbl_LoanData[[#This Row],[Amount Paid]]-(Q5137-X5137)</f>
        <v>335609.9200000001</v>
      </c>
      <c r="AO5137" s="14">
        <f>IF(tbl_LoanData[[#This Row],[Application Status]]="Approved",1,0)</f>
        <v>1</v>
      </c>
      <c r="AP5137" s="22" t="str">
        <f t="shared" ca="1" si="241"/>
        <v/>
      </c>
      <c r="AQ5137" s="22" t="str">
        <f t="shared" ca="1" si="242"/>
        <v/>
      </c>
    </row>
    <row r="5138" spans="1:43" ht="14.4" customHeight="1" x14ac:dyDescent="0.3">
      <c r="A5138" s="2" t="s">
        <v>7689</v>
      </c>
      <c r="B5138" s="2" t="s">
        <v>7690</v>
      </c>
      <c r="C5138" s="2" t="s">
        <v>116</v>
      </c>
      <c r="D5138" s="2" t="s">
        <v>67</v>
      </c>
      <c r="E5138" s="2" t="s">
        <v>142</v>
      </c>
      <c r="F5138" s="2">
        <v>25</v>
      </c>
      <c r="G5138" s="2" t="s">
        <v>69</v>
      </c>
      <c r="H5138" s="2" t="s">
        <v>172</v>
      </c>
      <c r="I5138" s="2" t="s">
        <v>45</v>
      </c>
      <c r="J5138" s="3">
        <v>45814</v>
      </c>
      <c r="K5138" s="3">
        <v>45816</v>
      </c>
      <c r="L5138" s="2" t="s">
        <v>36</v>
      </c>
      <c r="M5138" s="2" t="s">
        <v>85</v>
      </c>
      <c r="N5138" s="2" t="s">
        <v>624</v>
      </c>
      <c r="O5138" s="4">
        <v>1966000</v>
      </c>
      <c r="P5138" s="4">
        <v>468700</v>
      </c>
      <c r="Q5138" s="4">
        <v>1497300</v>
      </c>
      <c r="R5138" s="2">
        <v>60</v>
      </c>
      <c r="S5138" s="5">
        <v>12.48</v>
      </c>
      <c r="T5138" s="4">
        <v>40526.92</v>
      </c>
      <c r="U5138" s="2" t="s">
        <v>73</v>
      </c>
      <c r="V5138" s="2" t="s">
        <v>74</v>
      </c>
      <c r="W5138" s="4">
        <v>567376.88</v>
      </c>
      <c r="X5138" s="4">
        <v>1864238.32</v>
      </c>
      <c r="Y5138" s="4">
        <v>2431615.2000000002</v>
      </c>
      <c r="Z5138" s="2">
        <v>0</v>
      </c>
      <c r="AA5138" s="2" t="s">
        <v>56</v>
      </c>
      <c r="AB5138" s="2" t="s">
        <v>15728</v>
      </c>
      <c r="AC5138" s="2" t="s">
        <v>138</v>
      </c>
      <c r="AD5138" s="2" t="s">
        <v>76</v>
      </c>
      <c r="AE5138" s="5">
        <v>76.16</v>
      </c>
      <c r="AF5138" s="2">
        <v>0</v>
      </c>
      <c r="AG5138" s="2" t="s">
        <v>77</v>
      </c>
      <c r="AH5138" s="2">
        <v>2</v>
      </c>
      <c r="AI5138" s="6" t="str">
        <f t="shared" si="240"/>
        <v>25-34</v>
      </c>
      <c r="AJ5138" s="11">
        <f>YEAR(tbl_LoanData[[#This Row],[Application Date]])</f>
        <v>2025</v>
      </c>
      <c r="AK5138" s="11" t="str">
        <f>TEXT(tbl_LoanData[[#This Row],[Application Date]],"MMMM")</f>
        <v>June</v>
      </c>
      <c r="AL5138" s="12">
        <f>DATE(YEAR(tbl_LoanData[[#This Row],[Application Date]]),MONTH(tbl_LoanData[[#This Row],[Application Date]]),1)</f>
        <v>45809</v>
      </c>
      <c r="AM5138" s="14">
        <f ca="1">IF(AND(tbl_LoanData[[#This Row],[Application Date]]&gt;=EOMONTH(TODAY(),-1)+1,tbl_LoanData[[#This Row],[Application Date]]&lt;=TODAY()),tbl_LoanData[[#This Row],[Loan Amount]],0)</f>
        <v>0</v>
      </c>
      <c r="AN5138" s="14">
        <f>tbl_LoanData[[#This Row],[Amount Paid]]-(Q5138-X5138)</f>
        <v>934315.20000000007</v>
      </c>
      <c r="AO5138" s="14">
        <f>IF(tbl_LoanData[[#This Row],[Application Status]]="Approved",1,0)</f>
        <v>1</v>
      </c>
      <c r="AP5138" s="22" t="str">
        <f t="shared" ca="1" si="241"/>
        <v/>
      </c>
      <c r="AQ5138" s="22" t="str">
        <f t="shared" ca="1" si="242"/>
        <v/>
      </c>
    </row>
    <row r="5139" spans="1:43" ht="14.4" customHeight="1" x14ac:dyDescent="0.3">
      <c r="A5139" s="2" t="s">
        <v>7775</v>
      </c>
      <c r="B5139" s="2" t="s">
        <v>7776</v>
      </c>
      <c r="C5139" s="2" t="s">
        <v>986</v>
      </c>
      <c r="D5139" s="2" t="s">
        <v>91</v>
      </c>
      <c r="E5139" s="2" t="s">
        <v>255</v>
      </c>
      <c r="F5139" s="2">
        <v>60</v>
      </c>
      <c r="G5139" s="2" t="s">
        <v>83</v>
      </c>
      <c r="H5139" s="2" t="s">
        <v>211</v>
      </c>
      <c r="I5139" s="2" t="s">
        <v>50</v>
      </c>
      <c r="J5139" s="3">
        <v>45811</v>
      </c>
      <c r="K5139" s="3"/>
      <c r="L5139" s="2" t="s">
        <v>37</v>
      </c>
      <c r="M5139" s="2" t="s">
        <v>260</v>
      </c>
      <c r="N5139" s="2" t="s">
        <v>261</v>
      </c>
      <c r="O5139" s="4">
        <v>198000</v>
      </c>
      <c r="P5139" s="4">
        <v>43800</v>
      </c>
      <c r="Q5139" s="4">
        <v>154200</v>
      </c>
      <c r="R5139" s="2">
        <v>48</v>
      </c>
      <c r="S5139" s="5">
        <v>7.57</v>
      </c>
      <c r="T5139" s="4">
        <v>4185.24</v>
      </c>
      <c r="U5139" s="2" t="s">
        <v>113</v>
      </c>
      <c r="V5139" s="2" t="s">
        <v>97</v>
      </c>
      <c r="W5139" s="4">
        <v>0</v>
      </c>
      <c r="X5139" s="4">
        <v>0</v>
      </c>
      <c r="Y5139" s="4">
        <v>200891.76</v>
      </c>
      <c r="Z5139" s="2">
        <v>0</v>
      </c>
      <c r="AA5139" s="2" t="s">
        <v>97</v>
      </c>
      <c r="AB5139" s="2" t="s">
        <v>15736</v>
      </c>
      <c r="AC5139" s="2" t="s">
        <v>75</v>
      </c>
      <c r="AD5139" s="2" t="s">
        <v>76</v>
      </c>
      <c r="AE5139" s="5">
        <v>77.88</v>
      </c>
      <c r="AF5139" s="2">
        <v>0</v>
      </c>
      <c r="AG5139" s="2" t="s">
        <v>97</v>
      </c>
      <c r="AH5139" s="2"/>
      <c r="AI5139" s="6" t="str">
        <f t="shared" si="240"/>
        <v>55-64</v>
      </c>
      <c r="AJ5139" s="11">
        <f>YEAR(tbl_LoanData[[#This Row],[Application Date]])</f>
        <v>2025</v>
      </c>
      <c r="AK5139" s="11" t="str">
        <f>TEXT(tbl_LoanData[[#This Row],[Application Date]],"MMMM")</f>
        <v>June</v>
      </c>
      <c r="AL5139" s="12">
        <f>DATE(YEAR(tbl_LoanData[[#This Row],[Application Date]]),MONTH(tbl_LoanData[[#This Row],[Application Date]]),1)</f>
        <v>45809</v>
      </c>
      <c r="AM5139" s="14">
        <f ca="1">IF(AND(tbl_LoanData[[#This Row],[Application Date]]&gt;=EOMONTH(TODAY(),-1)+1,tbl_LoanData[[#This Row],[Application Date]]&lt;=TODAY()),tbl_LoanData[[#This Row],[Loan Amount]],0)</f>
        <v>0</v>
      </c>
      <c r="AN5139" s="14">
        <f>tbl_LoanData[[#This Row],[Amount Paid]]-(Q5139-X5139)</f>
        <v>-154200</v>
      </c>
      <c r="AO5139" s="14">
        <f>IF(tbl_LoanData[[#This Row],[Application Status]]="Approved",1,0)</f>
        <v>0</v>
      </c>
      <c r="AP5139" s="22" t="str">
        <f t="shared" ca="1" si="241"/>
        <v/>
      </c>
      <c r="AQ5139" s="22" t="str">
        <f t="shared" ca="1" si="242"/>
        <v/>
      </c>
    </row>
    <row r="5140" spans="1:43" ht="14.4" customHeight="1" x14ac:dyDescent="0.3">
      <c r="A5140" s="2" t="s">
        <v>8021</v>
      </c>
      <c r="B5140" s="2" t="s">
        <v>8022</v>
      </c>
      <c r="C5140" s="2" t="s">
        <v>575</v>
      </c>
      <c r="D5140" s="2" t="s">
        <v>254</v>
      </c>
      <c r="E5140" s="2" t="s">
        <v>232</v>
      </c>
      <c r="F5140" s="2">
        <v>59</v>
      </c>
      <c r="G5140" s="2" t="s">
        <v>69</v>
      </c>
      <c r="H5140" s="2" t="s">
        <v>273</v>
      </c>
      <c r="I5140" s="2" t="s">
        <v>45</v>
      </c>
      <c r="J5140" s="3">
        <v>45827</v>
      </c>
      <c r="K5140" s="3">
        <v>45830</v>
      </c>
      <c r="L5140" s="2" t="s">
        <v>39</v>
      </c>
      <c r="M5140" s="2" t="s">
        <v>127</v>
      </c>
      <c r="N5140" s="2" t="s">
        <v>152</v>
      </c>
      <c r="O5140" s="4">
        <v>1627000</v>
      </c>
      <c r="P5140" s="4">
        <v>643600</v>
      </c>
      <c r="Q5140" s="4">
        <v>983400</v>
      </c>
      <c r="R5140" s="2">
        <v>48</v>
      </c>
      <c r="S5140" s="5">
        <v>10.54</v>
      </c>
      <c r="T5140" s="4">
        <v>29125.03</v>
      </c>
      <c r="U5140" s="2" t="s">
        <v>73</v>
      </c>
      <c r="V5140" s="2" t="s">
        <v>74</v>
      </c>
      <c r="W5140" s="4">
        <v>407750.42</v>
      </c>
      <c r="X5140" s="4">
        <v>990251.02</v>
      </c>
      <c r="Y5140" s="4">
        <v>1398001.44</v>
      </c>
      <c r="Z5140" s="2">
        <v>0</v>
      </c>
      <c r="AA5140" s="2" t="s">
        <v>56</v>
      </c>
      <c r="AB5140" s="2" t="s">
        <v>15730</v>
      </c>
      <c r="AC5140" s="2" t="s">
        <v>138</v>
      </c>
      <c r="AD5140" s="2" t="s">
        <v>76</v>
      </c>
      <c r="AE5140" s="5">
        <v>60.44</v>
      </c>
      <c r="AF5140" s="2">
        <v>0</v>
      </c>
      <c r="AG5140" s="2" t="s">
        <v>77</v>
      </c>
      <c r="AH5140" s="2">
        <v>3</v>
      </c>
      <c r="AI5140" s="6" t="str">
        <f t="shared" si="240"/>
        <v>55-64</v>
      </c>
      <c r="AJ5140" s="11">
        <f>YEAR(tbl_LoanData[[#This Row],[Application Date]])</f>
        <v>2025</v>
      </c>
      <c r="AK5140" s="11" t="str">
        <f>TEXT(tbl_LoanData[[#This Row],[Application Date]],"MMMM")</f>
        <v>June</v>
      </c>
      <c r="AL5140" s="12">
        <f>DATE(YEAR(tbl_LoanData[[#This Row],[Application Date]]),MONTH(tbl_LoanData[[#This Row],[Application Date]]),1)</f>
        <v>45809</v>
      </c>
      <c r="AM5140" s="14">
        <f ca="1">IF(AND(tbl_LoanData[[#This Row],[Application Date]]&gt;=EOMONTH(TODAY(),-1)+1,tbl_LoanData[[#This Row],[Application Date]]&lt;=TODAY()),tbl_LoanData[[#This Row],[Loan Amount]],0)</f>
        <v>0</v>
      </c>
      <c r="AN5140" s="14">
        <f>tbl_LoanData[[#This Row],[Amount Paid]]-(Q5140-X5140)</f>
        <v>414601.44</v>
      </c>
      <c r="AO5140" s="14">
        <f>IF(tbl_LoanData[[#This Row],[Application Status]]="Approved",1,0)</f>
        <v>1</v>
      </c>
      <c r="AP5140" s="22" t="str">
        <f t="shared" ca="1" si="241"/>
        <v/>
      </c>
      <c r="AQ5140" s="22" t="str">
        <f t="shared" ca="1" si="242"/>
        <v/>
      </c>
    </row>
    <row r="5141" spans="1:43" ht="14.4" customHeight="1" x14ac:dyDescent="0.3">
      <c r="A5141" s="2" t="s">
        <v>8051</v>
      </c>
      <c r="B5141" s="2" t="s">
        <v>8052</v>
      </c>
      <c r="C5141" s="2" t="s">
        <v>840</v>
      </c>
      <c r="D5141" s="2" t="s">
        <v>81</v>
      </c>
      <c r="E5141" s="2" t="s">
        <v>255</v>
      </c>
      <c r="F5141" s="2">
        <v>47</v>
      </c>
      <c r="G5141" s="2" t="s">
        <v>83</v>
      </c>
      <c r="H5141" s="2" t="s">
        <v>172</v>
      </c>
      <c r="I5141" s="2" t="s">
        <v>45</v>
      </c>
      <c r="J5141" s="3">
        <v>45833</v>
      </c>
      <c r="K5141" s="3">
        <v>45835</v>
      </c>
      <c r="L5141" s="2" t="s">
        <v>41</v>
      </c>
      <c r="M5141" s="2" t="s">
        <v>184</v>
      </c>
      <c r="N5141" s="2" t="s">
        <v>426</v>
      </c>
      <c r="O5141" s="4">
        <v>3409000</v>
      </c>
      <c r="P5141" s="4">
        <v>1354000</v>
      </c>
      <c r="Q5141" s="4">
        <v>2055000</v>
      </c>
      <c r="R5141" s="2">
        <v>60</v>
      </c>
      <c r="S5141" s="5">
        <v>10.54</v>
      </c>
      <c r="T5141" s="4">
        <v>52299.75</v>
      </c>
      <c r="U5141" s="2" t="s">
        <v>73</v>
      </c>
      <c r="V5141" s="2" t="s">
        <v>74</v>
      </c>
      <c r="W5141" s="4">
        <v>679896.75</v>
      </c>
      <c r="X5141" s="4">
        <v>2458088.25</v>
      </c>
      <c r="Y5141" s="4">
        <v>3137985</v>
      </c>
      <c r="Z5141" s="2">
        <v>0</v>
      </c>
      <c r="AA5141" s="2" t="s">
        <v>56</v>
      </c>
      <c r="AB5141" s="2" t="s">
        <v>15727</v>
      </c>
      <c r="AC5141" s="2" t="s">
        <v>213</v>
      </c>
      <c r="AD5141" s="2" t="s">
        <v>76</v>
      </c>
      <c r="AE5141" s="5">
        <v>60.28</v>
      </c>
      <c r="AF5141" s="2">
        <v>0</v>
      </c>
      <c r="AG5141" s="2" t="s">
        <v>77</v>
      </c>
      <c r="AH5141" s="2">
        <v>2</v>
      </c>
      <c r="AI5141" s="6" t="str">
        <f t="shared" si="240"/>
        <v>45-54</v>
      </c>
      <c r="AJ5141" s="11">
        <f>YEAR(tbl_LoanData[[#This Row],[Application Date]])</f>
        <v>2025</v>
      </c>
      <c r="AK5141" s="11" t="str">
        <f>TEXT(tbl_LoanData[[#This Row],[Application Date]],"MMMM")</f>
        <v>June</v>
      </c>
      <c r="AL5141" s="12">
        <f>DATE(YEAR(tbl_LoanData[[#This Row],[Application Date]]),MONTH(tbl_LoanData[[#This Row],[Application Date]]),1)</f>
        <v>45809</v>
      </c>
      <c r="AM5141" s="14">
        <f ca="1">IF(AND(tbl_LoanData[[#This Row],[Application Date]]&gt;=EOMONTH(TODAY(),-1)+1,tbl_LoanData[[#This Row],[Application Date]]&lt;=TODAY()),tbl_LoanData[[#This Row],[Loan Amount]],0)</f>
        <v>0</v>
      </c>
      <c r="AN5141" s="14">
        <f>tbl_LoanData[[#This Row],[Amount Paid]]-(Q5141-X5141)</f>
        <v>1082985</v>
      </c>
      <c r="AO5141" s="14">
        <f>IF(tbl_LoanData[[#This Row],[Application Status]]="Approved",1,0)</f>
        <v>1</v>
      </c>
      <c r="AP5141" s="22" t="str">
        <f t="shared" ca="1" si="241"/>
        <v/>
      </c>
      <c r="AQ5141" s="22" t="str">
        <f t="shared" ca="1" si="242"/>
        <v/>
      </c>
    </row>
    <row r="5142" spans="1:43" ht="14.4" customHeight="1" x14ac:dyDescent="0.3">
      <c r="A5142" s="2" t="s">
        <v>8055</v>
      </c>
      <c r="B5142" s="2" t="s">
        <v>8056</v>
      </c>
      <c r="C5142" s="2" t="s">
        <v>439</v>
      </c>
      <c r="D5142" s="2" t="s">
        <v>82</v>
      </c>
      <c r="E5142" s="2" t="s">
        <v>102</v>
      </c>
      <c r="F5142" s="2">
        <v>54</v>
      </c>
      <c r="G5142" s="2" t="s">
        <v>83</v>
      </c>
      <c r="H5142" s="2" t="s">
        <v>298</v>
      </c>
      <c r="I5142" s="2" t="s">
        <v>43</v>
      </c>
      <c r="J5142" s="3">
        <v>45821</v>
      </c>
      <c r="K5142" s="3">
        <v>45839</v>
      </c>
      <c r="L5142" s="2" t="s">
        <v>36</v>
      </c>
      <c r="M5142" s="2" t="s">
        <v>104</v>
      </c>
      <c r="N5142" s="2" t="s">
        <v>105</v>
      </c>
      <c r="O5142" s="4">
        <v>2048000</v>
      </c>
      <c r="P5142" s="4">
        <v>339600</v>
      </c>
      <c r="Q5142" s="4">
        <v>1708400</v>
      </c>
      <c r="R5142" s="2">
        <v>60</v>
      </c>
      <c r="S5142" s="5">
        <v>9.09</v>
      </c>
      <c r="T5142" s="4">
        <v>41414.46</v>
      </c>
      <c r="U5142" s="2" t="s">
        <v>73</v>
      </c>
      <c r="V5142" s="2" t="s">
        <v>74</v>
      </c>
      <c r="W5142" s="4">
        <v>538387.98</v>
      </c>
      <c r="X5142" s="4">
        <v>1946479.82</v>
      </c>
      <c r="Y5142" s="4">
        <v>2484867.7999999998</v>
      </c>
      <c r="Z5142" s="2">
        <v>0</v>
      </c>
      <c r="AA5142" s="2" t="s">
        <v>56</v>
      </c>
      <c r="AB5142" s="2" t="s">
        <v>15732</v>
      </c>
      <c r="AC5142" s="2" t="s">
        <v>75</v>
      </c>
      <c r="AD5142" s="2" t="s">
        <v>76</v>
      </c>
      <c r="AE5142" s="5">
        <v>83.42</v>
      </c>
      <c r="AF5142" s="2">
        <v>0</v>
      </c>
      <c r="AG5142" s="2" t="s">
        <v>77</v>
      </c>
      <c r="AH5142" s="2">
        <v>18</v>
      </c>
      <c r="AI5142" s="6" t="str">
        <f t="shared" si="240"/>
        <v>45-54</v>
      </c>
      <c r="AJ5142" s="11">
        <f>YEAR(tbl_LoanData[[#This Row],[Application Date]])</f>
        <v>2025</v>
      </c>
      <c r="AK5142" s="11" t="str">
        <f>TEXT(tbl_LoanData[[#This Row],[Application Date]],"MMMM")</f>
        <v>June</v>
      </c>
      <c r="AL5142" s="12">
        <f>DATE(YEAR(tbl_LoanData[[#This Row],[Application Date]]),MONTH(tbl_LoanData[[#This Row],[Application Date]]),1)</f>
        <v>45809</v>
      </c>
      <c r="AM5142" s="14">
        <f ca="1">IF(AND(tbl_LoanData[[#This Row],[Application Date]]&gt;=EOMONTH(TODAY(),-1)+1,tbl_LoanData[[#This Row],[Application Date]]&lt;=TODAY()),tbl_LoanData[[#This Row],[Loan Amount]],0)</f>
        <v>0</v>
      </c>
      <c r="AN5142" s="14">
        <f>tbl_LoanData[[#This Row],[Amount Paid]]-(Q5142-X5142)</f>
        <v>776467.8</v>
      </c>
      <c r="AO5142" s="14">
        <f>IF(tbl_LoanData[[#This Row],[Application Status]]="Approved",1,0)</f>
        <v>1</v>
      </c>
      <c r="AP5142" s="22" t="str">
        <f t="shared" ca="1" si="241"/>
        <v/>
      </c>
      <c r="AQ5142" s="22" t="str">
        <f t="shared" ca="1" si="242"/>
        <v/>
      </c>
    </row>
    <row r="5143" spans="1:43" ht="14.4" customHeight="1" x14ac:dyDescent="0.3">
      <c r="A5143" s="2" t="s">
        <v>8071</v>
      </c>
      <c r="B5143" s="2" t="s">
        <v>8072</v>
      </c>
      <c r="C5143" s="2" t="s">
        <v>452</v>
      </c>
      <c r="D5143" s="2" t="s">
        <v>204</v>
      </c>
      <c r="E5143" s="2" t="s">
        <v>67</v>
      </c>
      <c r="F5143" s="2">
        <v>36</v>
      </c>
      <c r="G5143" s="2" t="s">
        <v>83</v>
      </c>
      <c r="H5143" s="2" t="s">
        <v>250</v>
      </c>
      <c r="I5143" s="2" t="s">
        <v>52</v>
      </c>
      <c r="J5143" s="3">
        <v>45832</v>
      </c>
      <c r="K5143" s="3">
        <v>45841</v>
      </c>
      <c r="L5143" s="2" t="s">
        <v>37</v>
      </c>
      <c r="M5143" s="2" t="s">
        <v>199</v>
      </c>
      <c r="N5143" s="2" t="s">
        <v>200</v>
      </c>
      <c r="O5143" s="4">
        <v>110000</v>
      </c>
      <c r="P5143" s="4">
        <v>15600</v>
      </c>
      <c r="Q5143" s="4">
        <v>94400</v>
      </c>
      <c r="R5143" s="2">
        <v>48</v>
      </c>
      <c r="S5143" s="5">
        <v>13.89</v>
      </c>
      <c r="T5143" s="4">
        <v>3059.35</v>
      </c>
      <c r="U5143" s="2" t="s">
        <v>73</v>
      </c>
      <c r="V5143" s="2" t="s">
        <v>74</v>
      </c>
      <c r="W5143" s="4">
        <v>39771.550000000003</v>
      </c>
      <c r="X5143" s="4">
        <v>107077.09</v>
      </c>
      <c r="Y5143" s="4">
        <v>146848.64000000001</v>
      </c>
      <c r="Z5143" s="2">
        <v>0</v>
      </c>
      <c r="AA5143" s="2" t="s">
        <v>56</v>
      </c>
      <c r="AB5143" s="2" t="s">
        <v>15729</v>
      </c>
      <c r="AC5143" s="2" t="s">
        <v>138</v>
      </c>
      <c r="AD5143" s="2" t="s">
        <v>76</v>
      </c>
      <c r="AE5143" s="5">
        <v>85.82</v>
      </c>
      <c r="AF5143" s="2">
        <v>0</v>
      </c>
      <c r="AG5143" s="2" t="s">
        <v>77</v>
      </c>
      <c r="AH5143" s="2">
        <v>9</v>
      </c>
      <c r="AI5143" s="6" t="str">
        <f t="shared" si="240"/>
        <v>35-44</v>
      </c>
      <c r="AJ5143" s="11">
        <f>YEAR(tbl_LoanData[[#This Row],[Application Date]])</f>
        <v>2025</v>
      </c>
      <c r="AK5143" s="11" t="str">
        <f>TEXT(tbl_LoanData[[#This Row],[Application Date]],"MMMM")</f>
        <v>June</v>
      </c>
      <c r="AL5143" s="12">
        <f>DATE(YEAR(tbl_LoanData[[#This Row],[Application Date]]),MONTH(tbl_LoanData[[#This Row],[Application Date]]),1)</f>
        <v>45809</v>
      </c>
      <c r="AM5143" s="14">
        <f ca="1">IF(AND(tbl_LoanData[[#This Row],[Application Date]]&gt;=EOMONTH(TODAY(),-1)+1,tbl_LoanData[[#This Row],[Application Date]]&lt;=TODAY()),tbl_LoanData[[#This Row],[Loan Amount]],0)</f>
        <v>0</v>
      </c>
      <c r="AN5143" s="14">
        <f>tbl_LoanData[[#This Row],[Amount Paid]]-(Q5143-X5143)</f>
        <v>52448.639999999999</v>
      </c>
      <c r="AO5143" s="14">
        <f>IF(tbl_LoanData[[#This Row],[Application Status]]="Approved",1,0)</f>
        <v>1</v>
      </c>
      <c r="AP5143" s="22" t="str">
        <f t="shared" ca="1" si="241"/>
        <v/>
      </c>
      <c r="AQ5143" s="22" t="str">
        <f t="shared" ca="1" si="242"/>
        <v/>
      </c>
    </row>
    <row r="5144" spans="1:43" x14ac:dyDescent="0.3">
      <c r="A5144" s="2" t="s">
        <v>8121</v>
      </c>
      <c r="B5144" s="2" t="s">
        <v>8122</v>
      </c>
      <c r="C5144" s="2" t="s">
        <v>390</v>
      </c>
      <c r="D5144" s="2" t="s">
        <v>161</v>
      </c>
      <c r="E5144" s="2" t="s">
        <v>189</v>
      </c>
      <c r="F5144" s="2">
        <v>55</v>
      </c>
      <c r="G5144" s="2" t="s">
        <v>83</v>
      </c>
      <c r="H5144" s="2" t="s">
        <v>250</v>
      </c>
      <c r="I5144" s="2" t="s">
        <v>52</v>
      </c>
      <c r="J5144" s="3">
        <v>45824</v>
      </c>
      <c r="K5144" s="3">
        <v>45837</v>
      </c>
      <c r="L5144" s="2" t="s">
        <v>38</v>
      </c>
      <c r="M5144" s="2" t="s">
        <v>144</v>
      </c>
      <c r="N5144" s="2" t="s">
        <v>382</v>
      </c>
      <c r="O5144" s="4">
        <v>1094000</v>
      </c>
      <c r="P5144" s="4">
        <v>136400</v>
      </c>
      <c r="Q5144" s="4">
        <v>957600</v>
      </c>
      <c r="R5144" s="2">
        <v>24</v>
      </c>
      <c r="S5144" s="5">
        <v>14.01</v>
      </c>
      <c r="T5144" s="4">
        <v>51079.98</v>
      </c>
      <c r="U5144" s="2" t="s">
        <v>73</v>
      </c>
      <c r="V5144" s="2" t="s">
        <v>74</v>
      </c>
      <c r="W5144" s="4">
        <v>664039.74</v>
      </c>
      <c r="X5144" s="4">
        <v>561879.78</v>
      </c>
      <c r="Y5144" s="4">
        <v>1225919.52</v>
      </c>
      <c r="Z5144" s="2">
        <v>0</v>
      </c>
      <c r="AA5144" s="2" t="s">
        <v>56</v>
      </c>
      <c r="AB5144" s="2" t="s">
        <v>15730</v>
      </c>
      <c r="AC5144" s="2" t="s">
        <v>332</v>
      </c>
      <c r="AD5144" s="2" t="s">
        <v>76</v>
      </c>
      <c r="AE5144" s="5">
        <v>87.53</v>
      </c>
      <c r="AF5144" s="2">
        <v>0</v>
      </c>
      <c r="AG5144" s="2" t="s">
        <v>77</v>
      </c>
      <c r="AH5144" s="2">
        <v>13</v>
      </c>
      <c r="AI5144" s="6" t="str">
        <f t="shared" si="240"/>
        <v>55-64</v>
      </c>
      <c r="AJ5144" s="11">
        <f>YEAR(tbl_LoanData[[#This Row],[Application Date]])</f>
        <v>2025</v>
      </c>
      <c r="AK5144" s="11" t="str">
        <f>TEXT(tbl_LoanData[[#This Row],[Application Date]],"MMMM")</f>
        <v>June</v>
      </c>
      <c r="AL5144" s="12">
        <f>DATE(YEAR(tbl_LoanData[[#This Row],[Application Date]]),MONTH(tbl_LoanData[[#This Row],[Application Date]]),1)</f>
        <v>45809</v>
      </c>
      <c r="AM5144" s="14">
        <f ca="1">IF(AND(tbl_LoanData[[#This Row],[Application Date]]&gt;=EOMONTH(TODAY(),-1)+1,tbl_LoanData[[#This Row],[Application Date]]&lt;=TODAY()),tbl_LoanData[[#This Row],[Loan Amount]],0)</f>
        <v>0</v>
      </c>
      <c r="AN5144" s="14">
        <f>tbl_LoanData[[#This Row],[Amount Paid]]-(Q5144-X5144)</f>
        <v>268319.52</v>
      </c>
      <c r="AO5144" s="14">
        <f>IF(tbl_LoanData[[#This Row],[Application Status]]="Approved",1,0)</f>
        <v>1</v>
      </c>
      <c r="AP5144" s="22" t="str">
        <f t="shared" ca="1" si="241"/>
        <v/>
      </c>
      <c r="AQ5144" s="22" t="str">
        <f t="shared" ca="1" si="242"/>
        <v/>
      </c>
    </row>
    <row r="5145" spans="1:43" ht="14.4" customHeight="1" x14ac:dyDescent="0.3">
      <c r="A5145" s="2" t="s">
        <v>8141</v>
      </c>
      <c r="B5145" s="2" t="s">
        <v>8142</v>
      </c>
      <c r="C5145" s="2" t="s">
        <v>310</v>
      </c>
      <c r="D5145" s="2" t="s">
        <v>209</v>
      </c>
      <c r="E5145" s="2" t="s">
        <v>447</v>
      </c>
      <c r="F5145" s="2">
        <v>64</v>
      </c>
      <c r="G5145" s="2" t="s">
        <v>69</v>
      </c>
      <c r="H5145" s="2" t="s">
        <v>126</v>
      </c>
      <c r="I5145" s="2" t="s">
        <v>44</v>
      </c>
      <c r="J5145" s="3">
        <v>45829</v>
      </c>
      <c r="K5145" s="3">
        <v>45831</v>
      </c>
      <c r="L5145" s="2" t="s">
        <v>40</v>
      </c>
      <c r="M5145" s="2" t="s">
        <v>71</v>
      </c>
      <c r="N5145" s="2" t="s">
        <v>137</v>
      </c>
      <c r="O5145" s="4">
        <v>1371000</v>
      </c>
      <c r="P5145" s="4">
        <v>319600</v>
      </c>
      <c r="Q5145" s="4">
        <v>1051400</v>
      </c>
      <c r="R5145" s="2">
        <v>18</v>
      </c>
      <c r="S5145" s="5">
        <v>13.78</v>
      </c>
      <c r="T5145" s="4">
        <v>70484.69</v>
      </c>
      <c r="U5145" s="2" t="s">
        <v>73</v>
      </c>
      <c r="V5145" s="2" t="s">
        <v>74</v>
      </c>
      <c r="W5145" s="4">
        <v>775331.59</v>
      </c>
      <c r="X5145" s="4">
        <v>493392.79</v>
      </c>
      <c r="Y5145" s="4">
        <v>1268724.3799999999</v>
      </c>
      <c r="Z5145" s="2">
        <v>84</v>
      </c>
      <c r="AA5145" s="2" t="s">
        <v>59</v>
      </c>
      <c r="AB5145" s="2" t="s">
        <v>15732</v>
      </c>
      <c r="AC5145" s="2" t="s">
        <v>138</v>
      </c>
      <c r="AD5145" s="2" t="s">
        <v>76</v>
      </c>
      <c r="AE5145" s="5">
        <v>76.69</v>
      </c>
      <c r="AF5145" s="2">
        <v>3</v>
      </c>
      <c r="AG5145" s="2" t="s">
        <v>130</v>
      </c>
      <c r="AH5145" s="2">
        <v>2</v>
      </c>
      <c r="AI5145" s="6" t="str">
        <f t="shared" si="240"/>
        <v>55-64</v>
      </c>
      <c r="AJ5145" s="11">
        <f>YEAR(tbl_LoanData[[#This Row],[Application Date]])</f>
        <v>2025</v>
      </c>
      <c r="AK5145" s="11" t="str">
        <f>TEXT(tbl_LoanData[[#This Row],[Application Date]],"MMMM")</f>
        <v>June</v>
      </c>
      <c r="AL5145" s="12">
        <f>DATE(YEAR(tbl_LoanData[[#This Row],[Application Date]]),MONTH(tbl_LoanData[[#This Row],[Application Date]]),1)</f>
        <v>45809</v>
      </c>
      <c r="AM5145" s="14">
        <f ca="1">IF(AND(tbl_LoanData[[#This Row],[Application Date]]&gt;=EOMONTH(TODAY(),-1)+1,tbl_LoanData[[#This Row],[Application Date]]&lt;=TODAY()),tbl_LoanData[[#This Row],[Loan Amount]],0)</f>
        <v>0</v>
      </c>
      <c r="AN5145" s="14">
        <f>tbl_LoanData[[#This Row],[Amount Paid]]-(Q5145-X5145)</f>
        <v>217324.38</v>
      </c>
      <c r="AO5145" s="14">
        <f>IF(tbl_LoanData[[#This Row],[Application Status]]="Approved",1,0)</f>
        <v>1</v>
      </c>
      <c r="AP5145" s="22" t="str">
        <f t="shared" ca="1" si="241"/>
        <v/>
      </c>
      <c r="AQ5145" s="22" t="str">
        <f t="shared" ca="1" si="242"/>
        <v/>
      </c>
    </row>
    <row r="5146" spans="1:43" ht="14.4" customHeight="1" x14ac:dyDescent="0.3">
      <c r="A5146" s="2" t="s">
        <v>8549</v>
      </c>
      <c r="B5146" s="2" t="s">
        <v>8550</v>
      </c>
      <c r="C5146" s="2" t="s">
        <v>533</v>
      </c>
      <c r="D5146" s="2" t="s">
        <v>142</v>
      </c>
      <c r="E5146" s="2" t="s">
        <v>68</v>
      </c>
      <c r="F5146" s="2">
        <v>52</v>
      </c>
      <c r="G5146" s="2" t="s">
        <v>83</v>
      </c>
      <c r="H5146" s="2" t="s">
        <v>565</v>
      </c>
      <c r="I5146" s="2" t="s">
        <v>47</v>
      </c>
      <c r="J5146" s="3">
        <v>45816</v>
      </c>
      <c r="K5146" s="3">
        <v>45826</v>
      </c>
      <c r="L5146" s="2" t="s">
        <v>40</v>
      </c>
      <c r="M5146" s="2" t="s">
        <v>111</v>
      </c>
      <c r="N5146" s="2" t="s">
        <v>120</v>
      </c>
      <c r="O5146" s="4">
        <v>1087000</v>
      </c>
      <c r="P5146" s="4">
        <v>148800</v>
      </c>
      <c r="Q5146" s="4">
        <v>938200</v>
      </c>
      <c r="R5146" s="2">
        <v>36</v>
      </c>
      <c r="S5146" s="5">
        <v>12.56</v>
      </c>
      <c r="T5146" s="4">
        <v>35880.94</v>
      </c>
      <c r="U5146" s="2" t="s">
        <v>73</v>
      </c>
      <c r="V5146" s="2" t="s">
        <v>74</v>
      </c>
      <c r="W5146" s="4">
        <v>502333.16</v>
      </c>
      <c r="X5146" s="4">
        <v>789380.6</v>
      </c>
      <c r="Y5146" s="4">
        <v>1291713.76</v>
      </c>
      <c r="Z5146" s="2">
        <v>0</v>
      </c>
      <c r="AA5146" s="2" t="s">
        <v>56</v>
      </c>
      <c r="AB5146" s="2" t="s">
        <v>15731</v>
      </c>
      <c r="AC5146" s="2" t="s">
        <v>121</v>
      </c>
      <c r="AD5146" s="2" t="s">
        <v>76</v>
      </c>
      <c r="AE5146" s="5">
        <v>86.31</v>
      </c>
      <c r="AF5146" s="2">
        <v>0</v>
      </c>
      <c r="AG5146" s="2" t="s">
        <v>77</v>
      </c>
      <c r="AH5146" s="2">
        <v>10</v>
      </c>
      <c r="AI5146" s="6" t="str">
        <f t="shared" si="240"/>
        <v>45-54</v>
      </c>
      <c r="AJ5146" s="11">
        <f>YEAR(tbl_LoanData[[#This Row],[Application Date]])</f>
        <v>2025</v>
      </c>
      <c r="AK5146" s="11" t="str">
        <f>TEXT(tbl_LoanData[[#This Row],[Application Date]],"MMMM")</f>
        <v>June</v>
      </c>
      <c r="AL5146" s="12">
        <f>DATE(YEAR(tbl_LoanData[[#This Row],[Application Date]]),MONTH(tbl_LoanData[[#This Row],[Application Date]]),1)</f>
        <v>45809</v>
      </c>
      <c r="AM5146" s="14">
        <f ca="1">IF(AND(tbl_LoanData[[#This Row],[Application Date]]&gt;=EOMONTH(TODAY(),-1)+1,tbl_LoanData[[#This Row],[Application Date]]&lt;=TODAY()),tbl_LoanData[[#This Row],[Loan Amount]],0)</f>
        <v>0</v>
      </c>
      <c r="AN5146" s="14">
        <f>tbl_LoanData[[#This Row],[Amount Paid]]-(Q5146-X5146)</f>
        <v>353513.75999999995</v>
      </c>
      <c r="AO5146" s="14">
        <f>IF(tbl_LoanData[[#This Row],[Application Status]]="Approved",1,0)</f>
        <v>1</v>
      </c>
      <c r="AP5146" s="22" t="str">
        <f t="shared" ca="1" si="241"/>
        <v/>
      </c>
      <c r="AQ5146" s="22" t="str">
        <f t="shared" ca="1" si="242"/>
        <v/>
      </c>
    </row>
    <row r="5147" spans="1:43" x14ac:dyDescent="0.3">
      <c r="A5147" s="2" t="s">
        <v>8661</v>
      </c>
      <c r="B5147" s="2" t="s">
        <v>8662</v>
      </c>
      <c r="C5147" s="2" t="s">
        <v>80</v>
      </c>
      <c r="D5147" s="2" t="s">
        <v>204</v>
      </c>
      <c r="E5147" s="2" t="s">
        <v>190</v>
      </c>
      <c r="F5147" s="2">
        <v>55</v>
      </c>
      <c r="G5147" s="2" t="s">
        <v>83</v>
      </c>
      <c r="H5147" s="2" t="s">
        <v>172</v>
      </c>
      <c r="I5147" s="2" t="s">
        <v>45</v>
      </c>
      <c r="J5147" s="3">
        <v>45809</v>
      </c>
      <c r="K5147" s="3">
        <v>45826</v>
      </c>
      <c r="L5147" s="2" t="s">
        <v>36</v>
      </c>
      <c r="M5147" s="2" t="s">
        <v>104</v>
      </c>
      <c r="N5147" s="2" t="s">
        <v>592</v>
      </c>
      <c r="O5147" s="4">
        <v>1284000</v>
      </c>
      <c r="P5147" s="4">
        <v>408500</v>
      </c>
      <c r="Q5147" s="4">
        <v>875500</v>
      </c>
      <c r="R5147" s="2">
        <v>36</v>
      </c>
      <c r="S5147" s="5">
        <v>5.54</v>
      </c>
      <c r="T5147" s="4">
        <v>28361.34</v>
      </c>
      <c r="U5147" s="2" t="s">
        <v>73</v>
      </c>
      <c r="V5147" s="2" t="s">
        <v>74</v>
      </c>
      <c r="W5147" s="4">
        <v>397058.76</v>
      </c>
      <c r="X5147" s="4">
        <v>623949.34</v>
      </c>
      <c r="Y5147" s="4">
        <v>1021008.1</v>
      </c>
      <c r="Z5147" s="2">
        <v>0</v>
      </c>
      <c r="AA5147" s="2" t="s">
        <v>56</v>
      </c>
      <c r="AB5147" s="2" t="s">
        <v>15731</v>
      </c>
      <c r="AC5147" s="2" t="s">
        <v>129</v>
      </c>
      <c r="AD5147" s="2" t="s">
        <v>76</v>
      </c>
      <c r="AE5147" s="5">
        <v>68.19</v>
      </c>
      <c r="AF5147" s="2">
        <v>0</v>
      </c>
      <c r="AG5147" s="2" t="s">
        <v>77</v>
      </c>
      <c r="AH5147" s="2">
        <v>17</v>
      </c>
      <c r="AI5147" s="6" t="str">
        <f t="shared" si="240"/>
        <v>55-64</v>
      </c>
      <c r="AJ5147" s="11">
        <f>YEAR(tbl_LoanData[[#This Row],[Application Date]])</f>
        <v>2025</v>
      </c>
      <c r="AK5147" s="11" t="str">
        <f>TEXT(tbl_LoanData[[#This Row],[Application Date]],"MMMM")</f>
        <v>June</v>
      </c>
      <c r="AL5147" s="12">
        <f>DATE(YEAR(tbl_LoanData[[#This Row],[Application Date]]),MONTH(tbl_LoanData[[#This Row],[Application Date]]),1)</f>
        <v>45809</v>
      </c>
      <c r="AM5147" s="14">
        <f ca="1">IF(AND(tbl_LoanData[[#This Row],[Application Date]]&gt;=EOMONTH(TODAY(),-1)+1,tbl_LoanData[[#This Row],[Application Date]]&lt;=TODAY()),tbl_LoanData[[#This Row],[Loan Amount]],0)</f>
        <v>0</v>
      </c>
      <c r="AN5147" s="14">
        <f>tbl_LoanData[[#This Row],[Amount Paid]]-(Q5147-X5147)</f>
        <v>145508.09999999998</v>
      </c>
      <c r="AO5147" s="14">
        <f>IF(tbl_LoanData[[#This Row],[Application Status]]="Approved",1,0)</f>
        <v>1</v>
      </c>
      <c r="AP5147" s="22" t="str">
        <f t="shared" ca="1" si="241"/>
        <v/>
      </c>
      <c r="AQ5147" s="22" t="str">
        <f t="shared" ca="1" si="242"/>
        <v/>
      </c>
    </row>
    <row r="5148" spans="1:43" x14ac:dyDescent="0.3">
      <c r="A5148" s="2" t="s">
        <v>8831</v>
      </c>
      <c r="B5148" s="2" t="s">
        <v>8832</v>
      </c>
      <c r="C5148" s="2" t="s">
        <v>353</v>
      </c>
      <c r="D5148" s="2" t="s">
        <v>82</v>
      </c>
      <c r="E5148" s="2" t="s">
        <v>293</v>
      </c>
      <c r="F5148" s="2">
        <v>39</v>
      </c>
      <c r="G5148" s="2" t="s">
        <v>83</v>
      </c>
      <c r="H5148" s="2" t="s">
        <v>259</v>
      </c>
      <c r="I5148" s="2" t="s">
        <v>43</v>
      </c>
      <c r="J5148" s="3">
        <v>45821</v>
      </c>
      <c r="K5148" s="3"/>
      <c r="L5148" s="2" t="s">
        <v>40</v>
      </c>
      <c r="M5148" s="2" t="s">
        <v>111</v>
      </c>
      <c r="N5148" s="2" t="s">
        <v>369</v>
      </c>
      <c r="O5148" s="4">
        <v>1133000</v>
      </c>
      <c r="P5148" s="4">
        <v>442200</v>
      </c>
      <c r="Q5148" s="4">
        <v>690800</v>
      </c>
      <c r="R5148" s="2">
        <v>36</v>
      </c>
      <c r="S5148" s="5">
        <v>11.53</v>
      </c>
      <c r="T5148" s="4">
        <v>25826.33</v>
      </c>
      <c r="U5148" s="2" t="s">
        <v>96</v>
      </c>
      <c r="V5148" s="2" t="s">
        <v>97</v>
      </c>
      <c r="W5148" s="4">
        <v>0</v>
      </c>
      <c r="X5148" s="4">
        <v>0</v>
      </c>
      <c r="Y5148" s="4">
        <v>929747.72</v>
      </c>
      <c r="Z5148" s="2">
        <v>0</v>
      </c>
      <c r="AA5148" s="2" t="s">
        <v>97</v>
      </c>
      <c r="AB5148" s="2" t="s">
        <v>15730</v>
      </c>
      <c r="AC5148" s="2" t="s">
        <v>121</v>
      </c>
      <c r="AD5148" s="2" t="s">
        <v>76</v>
      </c>
      <c r="AE5148" s="5">
        <v>60.97</v>
      </c>
      <c r="AF5148" s="2">
        <v>0</v>
      </c>
      <c r="AG5148" s="2" t="s">
        <v>97</v>
      </c>
      <c r="AH5148" s="2"/>
      <c r="AI5148" s="6" t="str">
        <f t="shared" si="240"/>
        <v>35-44</v>
      </c>
      <c r="AJ5148" s="11">
        <f>YEAR(tbl_LoanData[[#This Row],[Application Date]])</f>
        <v>2025</v>
      </c>
      <c r="AK5148" s="11" t="str">
        <f>TEXT(tbl_LoanData[[#This Row],[Application Date]],"MMMM")</f>
        <v>June</v>
      </c>
      <c r="AL5148" s="12">
        <f>DATE(YEAR(tbl_LoanData[[#This Row],[Application Date]]),MONTH(tbl_LoanData[[#This Row],[Application Date]]),1)</f>
        <v>45809</v>
      </c>
      <c r="AM5148" s="14">
        <f ca="1">IF(AND(tbl_LoanData[[#This Row],[Application Date]]&gt;=EOMONTH(TODAY(),-1)+1,tbl_LoanData[[#This Row],[Application Date]]&lt;=TODAY()),tbl_LoanData[[#This Row],[Loan Amount]],0)</f>
        <v>0</v>
      </c>
      <c r="AN5148" s="14">
        <f>tbl_LoanData[[#This Row],[Amount Paid]]-(Q5148-X5148)</f>
        <v>-690800</v>
      </c>
      <c r="AO5148" s="14">
        <f>IF(tbl_LoanData[[#This Row],[Application Status]]="Approved",1,0)</f>
        <v>0</v>
      </c>
      <c r="AP5148" s="22" t="str">
        <f t="shared" ca="1" si="241"/>
        <v/>
      </c>
      <c r="AQ5148" s="22" t="str">
        <f t="shared" ca="1" si="242"/>
        <v/>
      </c>
    </row>
    <row r="5149" spans="1:43" x14ac:dyDescent="0.3">
      <c r="A5149" s="2" t="s">
        <v>8925</v>
      </c>
      <c r="B5149" s="2" t="s">
        <v>8926</v>
      </c>
      <c r="C5149" s="2" t="s">
        <v>231</v>
      </c>
      <c r="D5149" s="2" t="s">
        <v>82</v>
      </c>
      <c r="E5149" s="2" t="s">
        <v>284</v>
      </c>
      <c r="F5149" s="2">
        <v>42</v>
      </c>
      <c r="G5149" s="2" t="s">
        <v>83</v>
      </c>
      <c r="H5149" s="2" t="s">
        <v>259</v>
      </c>
      <c r="I5149" s="2" t="s">
        <v>43</v>
      </c>
      <c r="J5149" s="3">
        <v>45811</v>
      </c>
      <c r="K5149" s="3">
        <v>45820</v>
      </c>
      <c r="L5149" s="2" t="s">
        <v>37</v>
      </c>
      <c r="M5149" s="2" t="s">
        <v>94</v>
      </c>
      <c r="N5149" s="2" t="s">
        <v>568</v>
      </c>
      <c r="O5149" s="4">
        <v>211000</v>
      </c>
      <c r="P5149" s="4">
        <v>43200</v>
      </c>
      <c r="Q5149" s="4">
        <v>167800</v>
      </c>
      <c r="R5149" s="2">
        <v>48</v>
      </c>
      <c r="S5149" s="5">
        <v>10.16</v>
      </c>
      <c r="T5149" s="4">
        <v>4916.54</v>
      </c>
      <c r="U5149" s="2" t="s">
        <v>73</v>
      </c>
      <c r="V5149" s="2" t="s">
        <v>74</v>
      </c>
      <c r="W5149" s="4">
        <v>68831.56</v>
      </c>
      <c r="X5149" s="4">
        <v>167162.35999999999</v>
      </c>
      <c r="Y5149" s="4">
        <v>235993.92</v>
      </c>
      <c r="Z5149" s="2">
        <v>0</v>
      </c>
      <c r="AA5149" s="2" t="s">
        <v>56</v>
      </c>
      <c r="AB5149" s="2" t="s">
        <v>15727</v>
      </c>
      <c r="AC5149" s="2" t="s">
        <v>129</v>
      </c>
      <c r="AD5149" s="2" t="s">
        <v>76</v>
      </c>
      <c r="AE5149" s="5">
        <v>79.53</v>
      </c>
      <c r="AF5149" s="2">
        <v>0</v>
      </c>
      <c r="AG5149" s="2" t="s">
        <v>77</v>
      </c>
      <c r="AH5149" s="2">
        <v>9</v>
      </c>
      <c r="AI5149" s="6" t="str">
        <f t="shared" si="240"/>
        <v>35-44</v>
      </c>
      <c r="AJ5149" s="11">
        <f>YEAR(tbl_LoanData[[#This Row],[Application Date]])</f>
        <v>2025</v>
      </c>
      <c r="AK5149" s="11" t="str">
        <f>TEXT(tbl_LoanData[[#This Row],[Application Date]],"MMMM")</f>
        <v>June</v>
      </c>
      <c r="AL5149" s="12">
        <f>DATE(YEAR(tbl_LoanData[[#This Row],[Application Date]]),MONTH(tbl_LoanData[[#This Row],[Application Date]]),1)</f>
        <v>45809</v>
      </c>
      <c r="AM5149" s="14">
        <f ca="1">IF(AND(tbl_LoanData[[#This Row],[Application Date]]&gt;=EOMONTH(TODAY(),-1)+1,tbl_LoanData[[#This Row],[Application Date]]&lt;=TODAY()),tbl_LoanData[[#This Row],[Loan Amount]],0)</f>
        <v>0</v>
      </c>
      <c r="AN5149" s="14">
        <f>tbl_LoanData[[#This Row],[Amount Paid]]-(Q5149-X5149)</f>
        <v>68193.919999999984</v>
      </c>
      <c r="AO5149" s="14">
        <f>IF(tbl_LoanData[[#This Row],[Application Status]]="Approved",1,0)</f>
        <v>1</v>
      </c>
      <c r="AP5149" s="22" t="str">
        <f t="shared" ca="1" si="241"/>
        <v/>
      </c>
      <c r="AQ5149" s="22" t="str">
        <f t="shared" ca="1" si="242"/>
        <v/>
      </c>
    </row>
    <row r="5150" spans="1:43" ht="14.4" customHeight="1" x14ac:dyDescent="0.3">
      <c r="A5150" s="2" t="s">
        <v>8939</v>
      </c>
      <c r="B5150" s="2" t="s">
        <v>8940</v>
      </c>
      <c r="C5150" s="2" t="s">
        <v>322</v>
      </c>
      <c r="D5150" s="2" t="s">
        <v>182</v>
      </c>
      <c r="E5150" s="2" t="s">
        <v>190</v>
      </c>
      <c r="F5150" s="2">
        <v>25</v>
      </c>
      <c r="G5150" s="2" t="s">
        <v>83</v>
      </c>
      <c r="H5150" s="2" t="s">
        <v>372</v>
      </c>
      <c r="I5150" s="2" t="s">
        <v>43</v>
      </c>
      <c r="J5150" s="3">
        <v>45823</v>
      </c>
      <c r="K5150" s="3"/>
      <c r="L5150" s="2" t="s">
        <v>36</v>
      </c>
      <c r="M5150" s="2" t="s">
        <v>71</v>
      </c>
      <c r="N5150" s="2" t="s">
        <v>162</v>
      </c>
      <c r="O5150" s="4">
        <v>2041000</v>
      </c>
      <c r="P5150" s="4">
        <v>429000</v>
      </c>
      <c r="Q5150" s="4">
        <v>1612000</v>
      </c>
      <c r="R5150" s="2">
        <v>24</v>
      </c>
      <c r="S5150" s="5">
        <v>7.68</v>
      </c>
      <c r="T5150" s="4">
        <v>77483.47</v>
      </c>
      <c r="U5150" s="2" t="s">
        <v>96</v>
      </c>
      <c r="V5150" s="2" t="s">
        <v>97</v>
      </c>
      <c r="W5150" s="4">
        <v>0</v>
      </c>
      <c r="X5150" s="4">
        <v>0</v>
      </c>
      <c r="Y5150" s="4">
        <v>1859603.2</v>
      </c>
      <c r="Z5150" s="2">
        <v>0</v>
      </c>
      <c r="AA5150" s="2" t="s">
        <v>97</v>
      </c>
      <c r="AB5150" s="2" t="s">
        <v>15734</v>
      </c>
      <c r="AC5150" s="2" t="s">
        <v>146</v>
      </c>
      <c r="AD5150" s="2" t="s">
        <v>76</v>
      </c>
      <c r="AE5150" s="5">
        <v>78.98</v>
      </c>
      <c r="AF5150" s="2">
        <v>0</v>
      </c>
      <c r="AG5150" s="2" t="s">
        <v>97</v>
      </c>
      <c r="AH5150" s="2"/>
      <c r="AI5150" s="6" t="str">
        <f t="shared" si="240"/>
        <v>25-34</v>
      </c>
      <c r="AJ5150" s="11">
        <f>YEAR(tbl_LoanData[[#This Row],[Application Date]])</f>
        <v>2025</v>
      </c>
      <c r="AK5150" s="11" t="str">
        <f>TEXT(tbl_LoanData[[#This Row],[Application Date]],"MMMM")</f>
        <v>June</v>
      </c>
      <c r="AL5150" s="12">
        <f>DATE(YEAR(tbl_LoanData[[#This Row],[Application Date]]),MONTH(tbl_LoanData[[#This Row],[Application Date]]),1)</f>
        <v>45809</v>
      </c>
      <c r="AM5150" s="14">
        <f ca="1">IF(AND(tbl_LoanData[[#This Row],[Application Date]]&gt;=EOMONTH(TODAY(),-1)+1,tbl_LoanData[[#This Row],[Application Date]]&lt;=TODAY()),tbl_LoanData[[#This Row],[Loan Amount]],0)</f>
        <v>0</v>
      </c>
      <c r="AN5150" s="14">
        <f>tbl_LoanData[[#This Row],[Amount Paid]]-(Q5150-X5150)</f>
        <v>-1612000</v>
      </c>
      <c r="AO5150" s="14">
        <f>IF(tbl_LoanData[[#This Row],[Application Status]]="Approved",1,0)</f>
        <v>0</v>
      </c>
      <c r="AP5150" s="22" t="str">
        <f t="shared" ca="1" si="241"/>
        <v/>
      </c>
      <c r="AQ5150" s="22" t="str">
        <f t="shared" ca="1" si="242"/>
        <v/>
      </c>
    </row>
    <row r="5151" spans="1:43" ht="14.4" customHeight="1" x14ac:dyDescent="0.3">
      <c r="A5151" s="2" t="s">
        <v>9083</v>
      </c>
      <c r="B5151" s="2" t="s">
        <v>9084</v>
      </c>
      <c r="C5151" s="2" t="s">
        <v>549</v>
      </c>
      <c r="D5151" s="2" t="s">
        <v>102</v>
      </c>
      <c r="E5151" s="2" t="s">
        <v>102</v>
      </c>
      <c r="F5151" s="2">
        <v>47</v>
      </c>
      <c r="G5151" s="2" t="s">
        <v>83</v>
      </c>
      <c r="H5151" s="2" t="s">
        <v>565</v>
      </c>
      <c r="I5151" s="2" t="s">
        <v>47</v>
      </c>
      <c r="J5151" s="3">
        <v>45829</v>
      </c>
      <c r="K5151" s="3">
        <v>45841</v>
      </c>
      <c r="L5151" s="2" t="s">
        <v>36</v>
      </c>
      <c r="M5151" s="2" t="s">
        <v>94</v>
      </c>
      <c r="N5151" s="2" t="s">
        <v>212</v>
      </c>
      <c r="O5151" s="4">
        <v>2153000</v>
      </c>
      <c r="P5151" s="4">
        <v>709100</v>
      </c>
      <c r="Q5151" s="4">
        <v>1443900</v>
      </c>
      <c r="R5151" s="2">
        <v>60</v>
      </c>
      <c r="S5151" s="5">
        <v>14.63</v>
      </c>
      <c r="T5151" s="4">
        <v>41668.550000000003</v>
      </c>
      <c r="U5151" s="2" t="s">
        <v>73</v>
      </c>
      <c r="V5151" s="2" t="s">
        <v>74</v>
      </c>
      <c r="W5151" s="4">
        <v>541691.15</v>
      </c>
      <c r="X5151" s="4">
        <v>1958421.7</v>
      </c>
      <c r="Y5151" s="4">
        <v>2500112.85</v>
      </c>
      <c r="Z5151" s="2">
        <v>0</v>
      </c>
      <c r="AA5151" s="2" t="s">
        <v>56</v>
      </c>
      <c r="AB5151" s="2" t="s">
        <v>15735</v>
      </c>
      <c r="AC5151" s="2" t="s">
        <v>146</v>
      </c>
      <c r="AD5151" s="2" t="s">
        <v>76</v>
      </c>
      <c r="AE5151" s="5">
        <v>67.06</v>
      </c>
      <c r="AF5151" s="2">
        <v>0</v>
      </c>
      <c r="AG5151" s="2" t="s">
        <v>77</v>
      </c>
      <c r="AH5151" s="2">
        <v>12</v>
      </c>
      <c r="AI5151" s="6" t="str">
        <f t="shared" si="240"/>
        <v>45-54</v>
      </c>
      <c r="AJ5151" s="11">
        <f>YEAR(tbl_LoanData[[#This Row],[Application Date]])</f>
        <v>2025</v>
      </c>
      <c r="AK5151" s="11" t="str">
        <f>TEXT(tbl_LoanData[[#This Row],[Application Date]],"MMMM")</f>
        <v>June</v>
      </c>
      <c r="AL5151" s="12">
        <f>DATE(YEAR(tbl_LoanData[[#This Row],[Application Date]]),MONTH(tbl_LoanData[[#This Row],[Application Date]]),1)</f>
        <v>45809</v>
      </c>
      <c r="AM5151" s="14">
        <f ca="1">IF(AND(tbl_LoanData[[#This Row],[Application Date]]&gt;=EOMONTH(TODAY(),-1)+1,tbl_LoanData[[#This Row],[Application Date]]&lt;=TODAY()),tbl_LoanData[[#This Row],[Loan Amount]],0)</f>
        <v>0</v>
      </c>
      <c r="AN5151" s="14">
        <f>tbl_LoanData[[#This Row],[Amount Paid]]-(Q5151-X5151)</f>
        <v>1056212.8500000001</v>
      </c>
      <c r="AO5151" s="14">
        <f>IF(tbl_LoanData[[#This Row],[Application Status]]="Approved",1,0)</f>
        <v>1</v>
      </c>
      <c r="AP5151" s="22" t="str">
        <f t="shared" ca="1" si="241"/>
        <v/>
      </c>
      <c r="AQ5151" s="22" t="str">
        <f t="shared" ca="1" si="242"/>
        <v/>
      </c>
    </row>
    <row r="5152" spans="1:43" x14ac:dyDescent="0.3">
      <c r="A5152" s="2" t="s">
        <v>9137</v>
      </c>
      <c r="B5152" s="2" t="s">
        <v>9138</v>
      </c>
      <c r="C5152" s="2" t="s">
        <v>439</v>
      </c>
      <c r="D5152" s="2" t="s">
        <v>134</v>
      </c>
      <c r="E5152" s="2" t="s">
        <v>134</v>
      </c>
      <c r="F5152" s="2">
        <v>53</v>
      </c>
      <c r="G5152" s="2" t="s">
        <v>83</v>
      </c>
      <c r="H5152" s="2" t="s">
        <v>224</v>
      </c>
      <c r="I5152" s="2" t="s">
        <v>54</v>
      </c>
      <c r="J5152" s="3">
        <v>45831</v>
      </c>
      <c r="K5152" s="3">
        <v>45833</v>
      </c>
      <c r="L5152" s="2" t="s">
        <v>36</v>
      </c>
      <c r="M5152" s="2" t="s">
        <v>104</v>
      </c>
      <c r="N5152" s="2" t="s">
        <v>105</v>
      </c>
      <c r="O5152" s="4">
        <v>1718000</v>
      </c>
      <c r="P5152" s="4">
        <v>477900</v>
      </c>
      <c r="Q5152" s="4">
        <v>1240100</v>
      </c>
      <c r="R5152" s="2">
        <v>24</v>
      </c>
      <c r="S5152" s="5">
        <v>7.54</v>
      </c>
      <c r="T5152" s="4">
        <v>59462.8</v>
      </c>
      <c r="U5152" s="2" t="s">
        <v>73</v>
      </c>
      <c r="V5152" s="2" t="s">
        <v>74</v>
      </c>
      <c r="W5152" s="4">
        <v>713553.6</v>
      </c>
      <c r="X5152" s="4">
        <v>713553.48</v>
      </c>
      <c r="Y5152" s="4">
        <v>1427107.08</v>
      </c>
      <c r="Z5152" s="2">
        <v>30</v>
      </c>
      <c r="AA5152" s="2" t="s">
        <v>57</v>
      </c>
      <c r="AB5152" s="2" t="s">
        <v>15731</v>
      </c>
      <c r="AC5152" s="2" t="s">
        <v>138</v>
      </c>
      <c r="AD5152" s="2" t="s">
        <v>76</v>
      </c>
      <c r="AE5152" s="5">
        <v>72.180000000000007</v>
      </c>
      <c r="AF5152" s="2">
        <v>1</v>
      </c>
      <c r="AG5152" s="2" t="s">
        <v>77</v>
      </c>
      <c r="AH5152" s="2">
        <v>2</v>
      </c>
      <c r="AI5152" s="6" t="str">
        <f t="shared" si="240"/>
        <v>45-54</v>
      </c>
      <c r="AJ5152" s="11">
        <f>YEAR(tbl_LoanData[[#This Row],[Application Date]])</f>
        <v>2025</v>
      </c>
      <c r="AK5152" s="11" t="str">
        <f>TEXT(tbl_LoanData[[#This Row],[Application Date]],"MMMM")</f>
        <v>June</v>
      </c>
      <c r="AL5152" s="12">
        <f>DATE(YEAR(tbl_LoanData[[#This Row],[Application Date]]),MONTH(tbl_LoanData[[#This Row],[Application Date]]),1)</f>
        <v>45809</v>
      </c>
      <c r="AM5152" s="14">
        <f ca="1">IF(AND(tbl_LoanData[[#This Row],[Application Date]]&gt;=EOMONTH(TODAY(),-1)+1,tbl_LoanData[[#This Row],[Application Date]]&lt;=TODAY()),tbl_LoanData[[#This Row],[Loan Amount]],0)</f>
        <v>0</v>
      </c>
      <c r="AN5152" s="14">
        <f>tbl_LoanData[[#This Row],[Amount Paid]]-(Q5152-X5152)</f>
        <v>187007.07999999996</v>
      </c>
      <c r="AO5152" s="14">
        <f>IF(tbl_LoanData[[#This Row],[Application Status]]="Approved",1,0)</f>
        <v>1</v>
      </c>
      <c r="AP5152" s="22" t="str">
        <f t="shared" ca="1" si="241"/>
        <v/>
      </c>
      <c r="AQ5152" s="22" t="str">
        <f t="shared" ca="1" si="242"/>
        <v/>
      </c>
    </row>
    <row r="5153" spans="1:43" x14ac:dyDescent="0.3">
      <c r="A5153" s="2" t="s">
        <v>9235</v>
      </c>
      <c r="B5153" s="2" t="s">
        <v>9236</v>
      </c>
      <c r="C5153" s="2" t="s">
        <v>444</v>
      </c>
      <c r="D5153" s="2" t="s">
        <v>81</v>
      </c>
      <c r="E5153" s="2" t="s">
        <v>268</v>
      </c>
      <c r="F5153" s="2">
        <v>25</v>
      </c>
      <c r="G5153" s="2" t="s">
        <v>69</v>
      </c>
      <c r="H5153" s="2" t="s">
        <v>177</v>
      </c>
      <c r="I5153" s="2" t="s">
        <v>43</v>
      </c>
      <c r="J5153" s="3">
        <v>45822</v>
      </c>
      <c r="K5153" s="3">
        <v>45842</v>
      </c>
      <c r="L5153" s="2" t="s">
        <v>39</v>
      </c>
      <c r="M5153" s="2" t="s">
        <v>71</v>
      </c>
      <c r="N5153" s="2" t="s">
        <v>72</v>
      </c>
      <c r="O5153" s="4">
        <v>2464000</v>
      </c>
      <c r="P5153" s="4">
        <v>446500</v>
      </c>
      <c r="Q5153" s="4">
        <v>2017500</v>
      </c>
      <c r="R5153" s="2">
        <v>36</v>
      </c>
      <c r="S5153" s="5">
        <v>10.53</v>
      </c>
      <c r="T5153" s="4">
        <v>73745.23</v>
      </c>
      <c r="U5153" s="2" t="s">
        <v>73</v>
      </c>
      <c r="V5153" s="2" t="s">
        <v>74</v>
      </c>
      <c r="W5153" s="4">
        <v>958687.99</v>
      </c>
      <c r="X5153" s="4">
        <v>1696140.26</v>
      </c>
      <c r="Y5153" s="4">
        <v>2654828.25</v>
      </c>
      <c r="Z5153" s="2">
        <v>0</v>
      </c>
      <c r="AA5153" s="2" t="s">
        <v>56</v>
      </c>
      <c r="AB5153" s="2" t="s">
        <v>15729</v>
      </c>
      <c r="AC5153" s="2" t="s">
        <v>106</v>
      </c>
      <c r="AD5153" s="2" t="s">
        <v>76</v>
      </c>
      <c r="AE5153" s="5">
        <v>81.88</v>
      </c>
      <c r="AF5153" s="2">
        <v>0</v>
      </c>
      <c r="AG5153" s="2" t="s">
        <v>77</v>
      </c>
      <c r="AH5153" s="2">
        <v>20</v>
      </c>
      <c r="AI5153" s="6" t="str">
        <f t="shared" si="240"/>
        <v>25-34</v>
      </c>
      <c r="AJ5153" s="11">
        <f>YEAR(tbl_LoanData[[#This Row],[Application Date]])</f>
        <v>2025</v>
      </c>
      <c r="AK5153" s="11" t="str">
        <f>TEXT(tbl_LoanData[[#This Row],[Application Date]],"MMMM")</f>
        <v>June</v>
      </c>
      <c r="AL5153" s="12">
        <f>DATE(YEAR(tbl_LoanData[[#This Row],[Application Date]]),MONTH(tbl_LoanData[[#This Row],[Application Date]]),1)</f>
        <v>45809</v>
      </c>
      <c r="AM5153" s="14">
        <f ca="1">IF(AND(tbl_LoanData[[#This Row],[Application Date]]&gt;=EOMONTH(TODAY(),-1)+1,tbl_LoanData[[#This Row],[Application Date]]&lt;=TODAY()),tbl_LoanData[[#This Row],[Loan Amount]],0)</f>
        <v>0</v>
      </c>
      <c r="AN5153" s="14">
        <f>tbl_LoanData[[#This Row],[Amount Paid]]-(Q5153-X5153)</f>
        <v>637328.25</v>
      </c>
      <c r="AO5153" s="14">
        <f>IF(tbl_LoanData[[#This Row],[Application Status]]="Approved",1,0)</f>
        <v>1</v>
      </c>
      <c r="AP5153" s="22" t="str">
        <f t="shared" ca="1" si="241"/>
        <v/>
      </c>
      <c r="AQ5153" s="22" t="str">
        <f t="shared" ca="1" si="242"/>
        <v/>
      </c>
    </row>
    <row r="5154" spans="1:43" ht="14.4" customHeight="1" x14ac:dyDescent="0.3">
      <c r="A5154" s="2" t="s">
        <v>9261</v>
      </c>
      <c r="B5154" s="2" t="s">
        <v>9262</v>
      </c>
      <c r="C5154" s="2" t="s">
        <v>435</v>
      </c>
      <c r="D5154" s="2" t="s">
        <v>82</v>
      </c>
      <c r="E5154" s="2" t="s">
        <v>323</v>
      </c>
      <c r="F5154" s="2">
        <v>40</v>
      </c>
      <c r="G5154" s="2" t="s">
        <v>83</v>
      </c>
      <c r="H5154" s="2" t="s">
        <v>516</v>
      </c>
      <c r="I5154" s="2" t="s">
        <v>53</v>
      </c>
      <c r="J5154" s="3">
        <v>45824</v>
      </c>
      <c r="K5154" s="3">
        <v>45839</v>
      </c>
      <c r="L5154" s="2" t="s">
        <v>36</v>
      </c>
      <c r="M5154" s="2" t="s">
        <v>85</v>
      </c>
      <c r="N5154" s="2" t="s">
        <v>624</v>
      </c>
      <c r="O5154" s="4">
        <v>1746000</v>
      </c>
      <c r="P5154" s="4">
        <v>418300</v>
      </c>
      <c r="Q5154" s="4">
        <v>1327700</v>
      </c>
      <c r="R5154" s="2">
        <v>36</v>
      </c>
      <c r="S5154" s="5">
        <v>5.61</v>
      </c>
      <c r="T5154" s="4">
        <v>43087.55</v>
      </c>
      <c r="U5154" s="2" t="s">
        <v>73</v>
      </c>
      <c r="V5154" s="2" t="s">
        <v>74</v>
      </c>
      <c r="W5154" s="4">
        <v>560138.15</v>
      </c>
      <c r="X5154" s="4">
        <v>991013.76</v>
      </c>
      <c r="Y5154" s="4">
        <v>1551151.91</v>
      </c>
      <c r="Z5154" s="2">
        <v>0</v>
      </c>
      <c r="AA5154" s="2" t="s">
        <v>56</v>
      </c>
      <c r="AB5154" s="2" t="s">
        <v>15734</v>
      </c>
      <c r="AC5154" s="2" t="s">
        <v>213</v>
      </c>
      <c r="AD5154" s="2" t="s">
        <v>76</v>
      </c>
      <c r="AE5154" s="5">
        <v>76.040000000000006</v>
      </c>
      <c r="AF5154" s="2">
        <v>0</v>
      </c>
      <c r="AG5154" s="2" t="s">
        <v>77</v>
      </c>
      <c r="AH5154" s="2">
        <v>15</v>
      </c>
      <c r="AI5154" s="6" t="str">
        <f t="shared" si="240"/>
        <v>35-44</v>
      </c>
      <c r="AJ5154" s="11">
        <f>YEAR(tbl_LoanData[[#This Row],[Application Date]])</f>
        <v>2025</v>
      </c>
      <c r="AK5154" s="11" t="str">
        <f>TEXT(tbl_LoanData[[#This Row],[Application Date]],"MMMM")</f>
        <v>June</v>
      </c>
      <c r="AL5154" s="12">
        <f>DATE(YEAR(tbl_LoanData[[#This Row],[Application Date]]),MONTH(tbl_LoanData[[#This Row],[Application Date]]),1)</f>
        <v>45809</v>
      </c>
      <c r="AM5154" s="14">
        <f ca="1">IF(AND(tbl_LoanData[[#This Row],[Application Date]]&gt;=EOMONTH(TODAY(),-1)+1,tbl_LoanData[[#This Row],[Application Date]]&lt;=TODAY()),tbl_LoanData[[#This Row],[Loan Amount]],0)</f>
        <v>0</v>
      </c>
      <c r="AN5154" s="14">
        <f>tbl_LoanData[[#This Row],[Amount Paid]]-(Q5154-X5154)</f>
        <v>223451.91000000003</v>
      </c>
      <c r="AO5154" s="14">
        <f>IF(tbl_LoanData[[#This Row],[Application Status]]="Approved",1,0)</f>
        <v>1</v>
      </c>
      <c r="AP5154" s="22" t="str">
        <f t="shared" ca="1" si="241"/>
        <v/>
      </c>
      <c r="AQ5154" s="22" t="str">
        <f t="shared" ca="1" si="242"/>
        <v/>
      </c>
    </row>
    <row r="5155" spans="1:43" ht="14.4" customHeight="1" x14ac:dyDescent="0.3">
      <c r="A5155" s="2" t="s">
        <v>9283</v>
      </c>
      <c r="B5155" s="2" t="s">
        <v>9284</v>
      </c>
      <c r="C5155" s="2" t="s">
        <v>155</v>
      </c>
      <c r="D5155" s="2" t="s">
        <v>232</v>
      </c>
      <c r="E5155" s="2" t="s">
        <v>118</v>
      </c>
      <c r="F5155" s="2">
        <v>43</v>
      </c>
      <c r="G5155" s="2" t="s">
        <v>83</v>
      </c>
      <c r="H5155" s="2" t="s">
        <v>84</v>
      </c>
      <c r="I5155" s="2" t="s">
        <v>45</v>
      </c>
      <c r="J5155" s="3">
        <v>45809</v>
      </c>
      <c r="K5155" s="3"/>
      <c r="L5155" s="2" t="s">
        <v>39</v>
      </c>
      <c r="M5155" s="2" t="s">
        <v>157</v>
      </c>
      <c r="N5155" s="2" t="s">
        <v>359</v>
      </c>
      <c r="O5155" s="4">
        <v>1530000</v>
      </c>
      <c r="P5155" s="4">
        <v>219300</v>
      </c>
      <c r="Q5155" s="4">
        <v>1310700</v>
      </c>
      <c r="R5155" s="2">
        <v>60</v>
      </c>
      <c r="S5155" s="5">
        <v>14.49</v>
      </c>
      <c r="T5155" s="4">
        <v>37671.699999999997</v>
      </c>
      <c r="U5155" s="2" t="s">
        <v>113</v>
      </c>
      <c r="V5155" s="2" t="s">
        <v>97</v>
      </c>
      <c r="W5155" s="4">
        <v>0</v>
      </c>
      <c r="X5155" s="4">
        <v>0</v>
      </c>
      <c r="Y5155" s="4">
        <v>2260302.15</v>
      </c>
      <c r="Z5155" s="2">
        <v>0</v>
      </c>
      <c r="AA5155" s="2" t="s">
        <v>97</v>
      </c>
      <c r="AB5155" s="2" t="s">
        <v>15729</v>
      </c>
      <c r="AC5155" s="2" t="s">
        <v>121</v>
      </c>
      <c r="AD5155" s="2" t="s">
        <v>76</v>
      </c>
      <c r="AE5155" s="5">
        <v>85.67</v>
      </c>
      <c r="AF5155" s="2">
        <v>0</v>
      </c>
      <c r="AG5155" s="2" t="s">
        <v>97</v>
      </c>
      <c r="AH5155" s="2"/>
      <c r="AI5155" s="6" t="str">
        <f t="shared" si="240"/>
        <v>35-44</v>
      </c>
      <c r="AJ5155" s="11">
        <f>YEAR(tbl_LoanData[[#This Row],[Application Date]])</f>
        <v>2025</v>
      </c>
      <c r="AK5155" s="11" t="str">
        <f>TEXT(tbl_LoanData[[#This Row],[Application Date]],"MMMM")</f>
        <v>June</v>
      </c>
      <c r="AL5155" s="12">
        <f>DATE(YEAR(tbl_LoanData[[#This Row],[Application Date]]),MONTH(tbl_LoanData[[#This Row],[Application Date]]),1)</f>
        <v>45809</v>
      </c>
      <c r="AM5155" s="14">
        <f ca="1">IF(AND(tbl_LoanData[[#This Row],[Application Date]]&gt;=EOMONTH(TODAY(),-1)+1,tbl_LoanData[[#This Row],[Application Date]]&lt;=TODAY()),tbl_LoanData[[#This Row],[Loan Amount]],0)</f>
        <v>0</v>
      </c>
      <c r="AN5155" s="14">
        <f>tbl_LoanData[[#This Row],[Amount Paid]]-(Q5155-X5155)</f>
        <v>-1310700</v>
      </c>
      <c r="AO5155" s="14">
        <f>IF(tbl_LoanData[[#This Row],[Application Status]]="Approved",1,0)</f>
        <v>0</v>
      </c>
      <c r="AP5155" s="22" t="str">
        <f t="shared" ca="1" si="241"/>
        <v/>
      </c>
      <c r="AQ5155" s="22" t="str">
        <f t="shared" ca="1" si="242"/>
        <v/>
      </c>
    </row>
    <row r="5156" spans="1:43" ht="14.4" customHeight="1" x14ac:dyDescent="0.3">
      <c r="A5156" s="2" t="s">
        <v>9407</v>
      </c>
      <c r="B5156" s="2" t="s">
        <v>9408</v>
      </c>
      <c r="C5156" s="2" t="s">
        <v>549</v>
      </c>
      <c r="D5156" s="2" t="s">
        <v>67</v>
      </c>
      <c r="E5156" s="2" t="s">
        <v>406</v>
      </c>
      <c r="F5156" s="2">
        <v>34</v>
      </c>
      <c r="G5156" s="2" t="s">
        <v>83</v>
      </c>
      <c r="H5156" s="2" t="s">
        <v>307</v>
      </c>
      <c r="I5156" s="2" t="s">
        <v>43</v>
      </c>
      <c r="J5156" s="3">
        <v>45831</v>
      </c>
      <c r="K5156" s="3"/>
      <c r="L5156" s="2" t="s">
        <v>36</v>
      </c>
      <c r="M5156" s="2" t="s">
        <v>94</v>
      </c>
      <c r="N5156" s="2" t="s">
        <v>212</v>
      </c>
      <c r="O5156" s="4">
        <v>992000</v>
      </c>
      <c r="P5156" s="4">
        <v>287600</v>
      </c>
      <c r="Q5156" s="4">
        <v>704400</v>
      </c>
      <c r="R5156" s="2">
        <v>24</v>
      </c>
      <c r="S5156" s="5">
        <v>5.85</v>
      </c>
      <c r="T5156" s="4">
        <v>32783.949999999997</v>
      </c>
      <c r="U5156" s="2" t="s">
        <v>96</v>
      </c>
      <c r="V5156" s="2" t="s">
        <v>97</v>
      </c>
      <c r="W5156" s="4">
        <v>0</v>
      </c>
      <c r="X5156" s="4">
        <v>0</v>
      </c>
      <c r="Y5156" s="4">
        <v>786814.8</v>
      </c>
      <c r="Z5156" s="2">
        <v>0</v>
      </c>
      <c r="AA5156" s="2" t="s">
        <v>97</v>
      </c>
      <c r="AB5156" s="2" t="s">
        <v>15734</v>
      </c>
      <c r="AC5156" s="2" t="s">
        <v>332</v>
      </c>
      <c r="AD5156" s="2" t="s">
        <v>76</v>
      </c>
      <c r="AE5156" s="5">
        <v>71.010000000000005</v>
      </c>
      <c r="AF5156" s="2">
        <v>0</v>
      </c>
      <c r="AG5156" s="2" t="s">
        <v>97</v>
      </c>
      <c r="AH5156" s="2"/>
      <c r="AI5156" s="6" t="str">
        <f t="shared" si="240"/>
        <v>25-34</v>
      </c>
      <c r="AJ5156" s="11">
        <f>YEAR(tbl_LoanData[[#This Row],[Application Date]])</f>
        <v>2025</v>
      </c>
      <c r="AK5156" s="11" t="str">
        <f>TEXT(tbl_LoanData[[#This Row],[Application Date]],"MMMM")</f>
        <v>June</v>
      </c>
      <c r="AL5156" s="12">
        <f>DATE(YEAR(tbl_LoanData[[#This Row],[Application Date]]),MONTH(tbl_LoanData[[#This Row],[Application Date]]),1)</f>
        <v>45809</v>
      </c>
      <c r="AM5156" s="14">
        <f ca="1">IF(AND(tbl_LoanData[[#This Row],[Application Date]]&gt;=EOMONTH(TODAY(),-1)+1,tbl_LoanData[[#This Row],[Application Date]]&lt;=TODAY()),tbl_LoanData[[#This Row],[Loan Amount]],0)</f>
        <v>0</v>
      </c>
      <c r="AN5156" s="14">
        <f>tbl_LoanData[[#This Row],[Amount Paid]]-(Q5156-X5156)</f>
        <v>-704400</v>
      </c>
      <c r="AO5156" s="14">
        <f>IF(tbl_LoanData[[#This Row],[Application Status]]="Approved",1,0)</f>
        <v>0</v>
      </c>
      <c r="AP5156" s="22" t="str">
        <f t="shared" ca="1" si="241"/>
        <v/>
      </c>
      <c r="AQ5156" s="22" t="str">
        <f t="shared" ca="1" si="242"/>
        <v/>
      </c>
    </row>
    <row r="5157" spans="1:43" ht="14.4" customHeight="1" x14ac:dyDescent="0.3">
      <c r="A5157" s="2" t="s">
        <v>9451</v>
      </c>
      <c r="B5157" s="2" t="s">
        <v>9452</v>
      </c>
      <c r="C5157" s="2" t="s">
        <v>331</v>
      </c>
      <c r="D5157" s="2" t="s">
        <v>101</v>
      </c>
      <c r="E5157" s="2" t="s">
        <v>91</v>
      </c>
      <c r="F5157" s="2">
        <v>65</v>
      </c>
      <c r="G5157" s="2" t="s">
        <v>83</v>
      </c>
      <c r="H5157" s="2" t="s">
        <v>318</v>
      </c>
      <c r="I5157" s="2" t="s">
        <v>42</v>
      </c>
      <c r="J5157" s="3">
        <v>45813</v>
      </c>
      <c r="K5157" s="3">
        <v>45816</v>
      </c>
      <c r="L5157" s="2" t="s">
        <v>36</v>
      </c>
      <c r="M5157" s="2" t="s">
        <v>71</v>
      </c>
      <c r="N5157" s="2" t="s">
        <v>162</v>
      </c>
      <c r="O5157" s="4">
        <v>1698000</v>
      </c>
      <c r="P5157" s="4">
        <v>582900</v>
      </c>
      <c r="Q5157" s="4">
        <v>1115100</v>
      </c>
      <c r="R5157" s="2">
        <v>36</v>
      </c>
      <c r="S5157" s="5">
        <v>8.9700000000000006</v>
      </c>
      <c r="T5157" s="4">
        <v>39310.370000000003</v>
      </c>
      <c r="U5157" s="2" t="s">
        <v>73</v>
      </c>
      <c r="V5157" s="2" t="s">
        <v>74</v>
      </c>
      <c r="W5157" s="4">
        <v>550345.18000000005</v>
      </c>
      <c r="X5157" s="4">
        <v>864828.23</v>
      </c>
      <c r="Y5157" s="4">
        <v>1415173.41</v>
      </c>
      <c r="Z5157" s="2">
        <v>0</v>
      </c>
      <c r="AA5157" s="2" t="s">
        <v>56</v>
      </c>
      <c r="AB5157" s="2" t="s">
        <v>15729</v>
      </c>
      <c r="AC5157" s="2" t="s">
        <v>75</v>
      </c>
      <c r="AD5157" s="2" t="s">
        <v>76</v>
      </c>
      <c r="AE5157" s="5">
        <v>65.67</v>
      </c>
      <c r="AF5157" s="2">
        <v>0</v>
      </c>
      <c r="AG5157" s="2" t="s">
        <v>77</v>
      </c>
      <c r="AH5157" s="2">
        <v>3</v>
      </c>
      <c r="AI5157" s="6" t="str">
        <f t="shared" si="240"/>
        <v>65+</v>
      </c>
      <c r="AJ5157" s="11">
        <f>YEAR(tbl_LoanData[[#This Row],[Application Date]])</f>
        <v>2025</v>
      </c>
      <c r="AK5157" s="11" t="str">
        <f>TEXT(tbl_LoanData[[#This Row],[Application Date]],"MMMM")</f>
        <v>June</v>
      </c>
      <c r="AL5157" s="12">
        <f>DATE(YEAR(tbl_LoanData[[#This Row],[Application Date]]),MONTH(tbl_LoanData[[#This Row],[Application Date]]),1)</f>
        <v>45809</v>
      </c>
      <c r="AM5157" s="14">
        <f ca="1">IF(AND(tbl_LoanData[[#This Row],[Application Date]]&gt;=EOMONTH(TODAY(),-1)+1,tbl_LoanData[[#This Row],[Application Date]]&lt;=TODAY()),tbl_LoanData[[#This Row],[Loan Amount]],0)</f>
        <v>0</v>
      </c>
      <c r="AN5157" s="14">
        <f>tbl_LoanData[[#This Row],[Amount Paid]]-(Q5157-X5157)</f>
        <v>300073.41000000003</v>
      </c>
      <c r="AO5157" s="14">
        <f>IF(tbl_LoanData[[#This Row],[Application Status]]="Approved",1,0)</f>
        <v>1</v>
      </c>
      <c r="AP5157" s="22" t="str">
        <f t="shared" ca="1" si="241"/>
        <v/>
      </c>
      <c r="AQ5157" s="22" t="str">
        <f t="shared" ca="1" si="242"/>
        <v/>
      </c>
    </row>
    <row r="5158" spans="1:43" x14ac:dyDescent="0.3">
      <c r="A5158" s="2" t="s">
        <v>9541</v>
      </c>
      <c r="B5158" s="2" t="s">
        <v>9542</v>
      </c>
      <c r="C5158" s="2" t="s">
        <v>297</v>
      </c>
      <c r="D5158" s="2" t="s">
        <v>102</v>
      </c>
      <c r="E5158" s="2" t="s">
        <v>190</v>
      </c>
      <c r="F5158" s="2">
        <v>35</v>
      </c>
      <c r="G5158" s="2" t="s">
        <v>69</v>
      </c>
      <c r="H5158" s="2" t="s">
        <v>93</v>
      </c>
      <c r="I5158" s="2" t="s">
        <v>50</v>
      </c>
      <c r="J5158" s="3">
        <v>45835</v>
      </c>
      <c r="K5158" s="3">
        <v>45840</v>
      </c>
      <c r="L5158" s="2" t="s">
        <v>36</v>
      </c>
      <c r="M5158" s="2" t="s">
        <v>85</v>
      </c>
      <c r="N5158" s="2" t="s">
        <v>624</v>
      </c>
      <c r="O5158" s="4">
        <v>2129000</v>
      </c>
      <c r="P5158" s="4">
        <v>778400</v>
      </c>
      <c r="Q5158" s="4">
        <v>1350600</v>
      </c>
      <c r="R5158" s="2">
        <v>48</v>
      </c>
      <c r="S5158" s="5">
        <v>8.6300000000000008</v>
      </c>
      <c r="T5158" s="4">
        <v>37850.559999999998</v>
      </c>
      <c r="U5158" s="2" t="s">
        <v>73</v>
      </c>
      <c r="V5158" s="2" t="s">
        <v>74</v>
      </c>
      <c r="W5158" s="4">
        <v>492057.28</v>
      </c>
      <c r="X5158" s="4">
        <v>1324769.8400000001</v>
      </c>
      <c r="Y5158" s="4">
        <v>1816827.12</v>
      </c>
      <c r="Z5158" s="2">
        <v>0</v>
      </c>
      <c r="AA5158" s="2" t="s">
        <v>56</v>
      </c>
      <c r="AB5158" s="2" t="s">
        <v>15728</v>
      </c>
      <c r="AC5158" s="2" t="s">
        <v>138</v>
      </c>
      <c r="AD5158" s="2" t="s">
        <v>76</v>
      </c>
      <c r="AE5158" s="5">
        <v>63.44</v>
      </c>
      <c r="AF5158" s="2">
        <v>0</v>
      </c>
      <c r="AG5158" s="2" t="s">
        <v>77</v>
      </c>
      <c r="AH5158" s="2">
        <v>5</v>
      </c>
      <c r="AI5158" s="6" t="str">
        <f t="shared" si="240"/>
        <v>35-44</v>
      </c>
      <c r="AJ5158" s="11">
        <f>YEAR(tbl_LoanData[[#This Row],[Application Date]])</f>
        <v>2025</v>
      </c>
      <c r="AK5158" s="11" t="str">
        <f>TEXT(tbl_LoanData[[#This Row],[Application Date]],"MMMM")</f>
        <v>June</v>
      </c>
      <c r="AL5158" s="12">
        <f>DATE(YEAR(tbl_LoanData[[#This Row],[Application Date]]),MONTH(tbl_LoanData[[#This Row],[Application Date]]),1)</f>
        <v>45809</v>
      </c>
      <c r="AM5158" s="14">
        <f ca="1">IF(AND(tbl_LoanData[[#This Row],[Application Date]]&gt;=EOMONTH(TODAY(),-1)+1,tbl_LoanData[[#This Row],[Application Date]]&lt;=TODAY()),tbl_LoanData[[#This Row],[Loan Amount]],0)</f>
        <v>0</v>
      </c>
      <c r="AN5158" s="14">
        <f>tbl_LoanData[[#This Row],[Amount Paid]]-(Q5158-X5158)</f>
        <v>466227.12000000011</v>
      </c>
      <c r="AO5158" s="14">
        <f>IF(tbl_LoanData[[#This Row],[Application Status]]="Approved",1,0)</f>
        <v>1</v>
      </c>
      <c r="AP5158" s="22" t="str">
        <f t="shared" ca="1" si="241"/>
        <v/>
      </c>
      <c r="AQ5158" s="22" t="str">
        <f t="shared" ca="1" si="242"/>
        <v/>
      </c>
    </row>
    <row r="5159" spans="1:43" ht="14.4" customHeight="1" x14ac:dyDescent="0.3">
      <c r="A5159" s="2" t="s">
        <v>9711</v>
      </c>
      <c r="B5159" s="2" t="s">
        <v>9712</v>
      </c>
      <c r="C5159" s="2" t="s">
        <v>452</v>
      </c>
      <c r="D5159" s="2" t="s">
        <v>81</v>
      </c>
      <c r="E5159" s="2" t="s">
        <v>176</v>
      </c>
      <c r="F5159" s="2">
        <v>25</v>
      </c>
      <c r="G5159" s="2" t="s">
        <v>83</v>
      </c>
      <c r="H5159" s="2" t="s">
        <v>273</v>
      </c>
      <c r="I5159" s="2" t="s">
        <v>45</v>
      </c>
      <c r="J5159" s="3">
        <v>45834</v>
      </c>
      <c r="K5159" s="3">
        <v>45850</v>
      </c>
      <c r="L5159" s="2" t="s">
        <v>39</v>
      </c>
      <c r="M5159" s="2" t="s">
        <v>157</v>
      </c>
      <c r="N5159" s="2" t="s">
        <v>359</v>
      </c>
      <c r="O5159" s="4">
        <v>1689000</v>
      </c>
      <c r="P5159" s="4">
        <v>420700</v>
      </c>
      <c r="Q5159" s="4">
        <v>1268300</v>
      </c>
      <c r="R5159" s="2">
        <v>18</v>
      </c>
      <c r="S5159" s="5">
        <v>13.93</v>
      </c>
      <c r="T5159" s="4">
        <v>85183.96</v>
      </c>
      <c r="U5159" s="2" t="s">
        <v>73</v>
      </c>
      <c r="V5159" s="2" t="s">
        <v>74</v>
      </c>
      <c r="W5159" s="4">
        <v>1107391.48</v>
      </c>
      <c r="X5159" s="4">
        <v>425919.8</v>
      </c>
      <c r="Y5159" s="4">
        <v>1533311.28</v>
      </c>
      <c r="Z5159" s="2">
        <v>0</v>
      </c>
      <c r="AA5159" s="2" t="s">
        <v>56</v>
      </c>
      <c r="AB5159" s="2" t="s">
        <v>15733</v>
      </c>
      <c r="AC5159" s="2" t="s">
        <v>87</v>
      </c>
      <c r="AD5159" s="2" t="s">
        <v>76</v>
      </c>
      <c r="AE5159" s="5">
        <v>75.09</v>
      </c>
      <c r="AF5159" s="2">
        <v>0</v>
      </c>
      <c r="AG5159" s="2" t="s">
        <v>77</v>
      </c>
      <c r="AH5159" s="2">
        <v>16</v>
      </c>
      <c r="AI5159" s="6" t="str">
        <f t="shared" si="240"/>
        <v>25-34</v>
      </c>
      <c r="AJ5159" s="11">
        <f>YEAR(tbl_LoanData[[#This Row],[Application Date]])</f>
        <v>2025</v>
      </c>
      <c r="AK5159" s="11" t="str">
        <f>TEXT(tbl_LoanData[[#This Row],[Application Date]],"MMMM")</f>
        <v>June</v>
      </c>
      <c r="AL5159" s="12">
        <f>DATE(YEAR(tbl_LoanData[[#This Row],[Application Date]]),MONTH(tbl_LoanData[[#This Row],[Application Date]]),1)</f>
        <v>45809</v>
      </c>
      <c r="AM5159" s="14">
        <f ca="1">IF(AND(tbl_LoanData[[#This Row],[Application Date]]&gt;=EOMONTH(TODAY(),-1)+1,tbl_LoanData[[#This Row],[Application Date]]&lt;=TODAY()),tbl_LoanData[[#This Row],[Loan Amount]],0)</f>
        <v>0</v>
      </c>
      <c r="AN5159" s="14">
        <f>tbl_LoanData[[#This Row],[Amount Paid]]-(Q5159-X5159)</f>
        <v>265011.28000000003</v>
      </c>
      <c r="AO5159" s="14">
        <f>IF(tbl_LoanData[[#This Row],[Application Status]]="Approved",1,0)</f>
        <v>1</v>
      </c>
      <c r="AP5159" s="22" t="str">
        <f t="shared" ca="1" si="241"/>
        <v/>
      </c>
      <c r="AQ5159" s="22" t="str">
        <f t="shared" ca="1" si="242"/>
        <v/>
      </c>
    </row>
    <row r="5160" spans="1:43" ht="14.4" customHeight="1" x14ac:dyDescent="0.3">
      <c r="A5160" s="2" t="s">
        <v>9797</v>
      </c>
      <c r="B5160" s="2" t="s">
        <v>9798</v>
      </c>
      <c r="C5160" s="2" t="s">
        <v>227</v>
      </c>
      <c r="D5160" s="2" t="s">
        <v>161</v>
      </c>
      <c r="E5160" s="2" t="s">
        <v>402</v>
      </c>
      <c r="F5160" s="2">
        <v>40</v>
      </c>
      <c r="G5160" s="2" t="s">
        <v>69</v>
      </c>
      <c r="H5160" s="2" t="s">
        <v>228</v>
      </c>
      <c r="I5160" s="2" t="s">
        <v>43</v>
      </c>
      <c r="J5160" s="3">
        <v>45817</v>
      </c>
      <c r="K5160" s="3">
        <v>45822</v>
      </c>
      <c r="L5160" s="2" t="s">
        <v>38</v>
      </c>
      <c r="M5160" s="2" t="s">
        <v>127</v>
      </c>
      <c r="N5160" s="2" t="s">
        <v>128</v>
      </c>
      <c r="O5160" s="4">
        <v>1052000</v>
      </c>
      <c r="P5160" s="4">
        <v>171800</v>
      </c>
      <c r="Q5160" s="4">
        <v>880200</v>
      </c>
      <c r="R5160" s="2">
        <v>60</v>
      </c>
      <c r="S5160" s="5">
        <v>6.42</v>
      </c>
      <c r="T5160" s="4">
        <v>19379.07</v>
      </c>
      <c r="U5160" s="2" t="s">
        <v>73</v>
      </c>
      <c r="V5160" s="2" t="s">
        <v>74</v>
      </c>
      <c r="W5160" s="4">
        <v>271306.98</v>
      </c>
      <c r="X5160" s="4">
        <v>891437.22</v>
      </c>
      <c r="Y5160" s="4">
        <v>1162744.2</v>
      </c>
      <c r="Z5160" s="2">
        <v>0</v>
      </c>
      <c r="AA5160" s="2" t="s">
        <v>56</v>
      </c>
      <c r="AB5160" s="2" t="s">
        <v>15731</v>
      </c>
      <c r="AC5160" s="2" t="s">
        <v>121</v>
      </c>
      <c r="AD5160" s="2" t="s">
        <v>76</v>
      </c>
      <c r="AE5160" s="5">
        <v>83.67</v>
      </c>
      <c r="AF5160" s="2">
        <v>0</v>
      </c>
      <c r="AG5160" s="2" t="s">
        <v>77</v>
      </c>
      <c r="AH5160" s="2">
        <v>5</v>
      </c>
      <c r="AI5160" s="6" t="str">
        <f t="shared" si="240"/>
        <v>35-44</v>
      </c>
      <c r="AJ5160" s="11">
        <f>YEAR(tbl_LoanData[[#This Row],[Application Date]])</f>
        <v>2025</v>
      </c>
      <c r="AK5160" s="11" t="str">
        <f>TEXT(tbl_LoanData[[#This Row],[Application Date]],"MMMM")</f>
        <v>June</v>
      </c>
      <c r="AL5160" s="12">
        <f>DATE(YEAR(tbl_LoanData[[#This Row],[Application Date]]),MONTH(tbl_LoanData[[#This Row],[Application Date]]),1)</f>
        <v>45809</v>
      </c>
      <c r="AM5160" s="14">
        <f ca="1">IF(AND(tbl_LoanData[[#This Row],[Application Date]]&gt;=EOMONTH(TODAY(),-1)+1,tbl_LoanData[[#This Row],[Application Date]]&lt;=TODAY()),tbl_LoanData[[#This Row],[Loan Amount]],0)</f>
        <v>0</v>
      </c>
      <c r="AN5160" s="14">
        <f>tbl_LoanData[[#This Row],[Amount Paid]]-(Q5160-X5160)</f>
        <v>282544.19999999995</v>
      </c>
      <c r="AO5160" s="14">
        <f>IF(tbl_LoanData[[#This Row],[Application Status]]="Approved",1,0)</f>
        <v>1</v>
      </c>
      <c r="AP5160" s="22" t="str">
        <f t="shared" ca="1" si="241"/>
        <v/>
      </c>
      <c r="AQ5160" s="22" t="str">
        <f t="shared" ca="1" si="242"/>
        <v/>
      </c>
    </row>
    <row r="5161" spans="1:43" ht="14.4" customHeight="1" x14ac:dyDescent="0.3">
      <c r="A5161" s="2" t="s">
        <v>9825</v>
      </c>
      <c r="B5161" s="2" t="s">
        <v>9826</v>
      </c>
      <c r="C5161" s="2" t="s">
        <v>220</v>
      </c>
      <c r="D5161" s="2" t="s">
        <v>311</v>
      </c>
      <c r="E5161" s="2" t="s">
        <v>210</v>
      </c>
      <c r="F5161" s="2">
        <v>63</v>
      </c>
      <c r="G5161" s="2" t="s">
        <v>69</v>
      </c>
      <c r="H5161" s="2" t="s">
        <v>269</v>
      </c>
      <c r="I5161" s="2" t="s">
        <v>46</v>
      </c>
      <c r="J5161" s="3">
        <v>45822</v>
      </c>
      <c r="K5161" s="3">
        <v>45830</v>
      </c>
      <c r="L5161" s="2" t="s">
        <v>36</v>
      </c>
      <c r="M5161" s="2" t="s">
        <v>85</v>
      </c>
      <c r="N5161" s="2" t="s">
        <v>344</v>
      </c>
      <c r="O5161" s="4">
        <v>1437000</v>
      </c>
      <c r="P5161" s="4">
        <v>416500</v>
      </c>
      <c r="Q5161" s="4">
        <v>1020500</v>
      </c>
      <c r="R5161" s="2">
        <v>48</v>
      </c>
      <c r="S5161" s="5">
        <v>11.9</v>
      </c>
      <c r="T5161" s="4">
        <v>31380.38</v>
      </c>
      <c r="U5161" s="2" t="s">
        <v>73</v>
      </c>
      <c r="V5161" s="2" t="s">
        <v>74</v>
      </c>
      <c r="W5161" s="4">
        <v>345184.18</v>
      </c>
      <c r="X5161" s="4">
        <v>1161073.82</v>
      </c>
      <c r="Y5161" s="4">
        <v>1506258</v>
      </c>
      <c r="Z5161" s="2">
        <v>93</v>
      </c>
      <c r="AA5161" s="2" t="s">
        <v>60</v>
      </c>
      <c r="AB5161" s="2" t="s">
        <v>15735</v>
      </c>
      <c r="AC5161" s="2" t="s">
        <v>75</v>
      </c>
      <c r="AD5161" s="2" t="s">
        <v>76</v>
      </c>
      <c r="AE5161" s="5">
        <v>71.02</v>
      </c>
      <c r="AF5161" s="2">
        <v>3</v>
      </c>
      <c r="AG5161" s="2" t="s">
        <v>130</v>
      </c>
      <c r="AH5161" s="2">
        <v>8</v>
      </c>
      <c r="AI5161" s="6" t="str">
        <f t="shared" si="240"/>
        <v>55-64</v>
      </c>
      <c r="AJ5161" s="11">
        <f>YEAR(tbl_LoanData[[#This Row],[Application Date]])</f>
        <v>2025</v>
      </c>
      <c r="AK5161" s="11" t="str">
        <f>TEXT(tbl_LoanData[[#This Row],[Application Date]],"MMMM")</f>
        <v>June</v>
      </c>
      <c r="AL5161" s="12">
        <f>DATE(YEAR(tbl_LoanData[[#This Row],[Application Date]]),MONTH(tbl_LoanData[[#This Row],[Application Date]]),1)</f>
        <v>45809</v>
      </c>
      <c r="AM5161" s="14">
        <f ca="1">IF(AND(tbl_LoanData[[#This Row],[Application Date]]&gt;=EOMONTH(TODAY(),-1)+1,tbl_LoanData[[#This Row],[Application Date]]&lt;=TODAY()),tbl_LoanData[[#This Row],[Loan Amount]],0)</f>
        <v>0</v>
      </c>
      <c r="AN5161" s="14">
        <f>tbl_LoanData[[#This Row],[Amount Paid]]-(Q5161-X5161)</f>
        <v>485758.00000000006</v>
      </c>
      <c r="AO5161" s="14">
        <f>IF(tbl_LoanData[[#This Row],[Application Status]]="Approved",1,0)</f>
        <v>1</v>
      </c>
      <c r="AP5161" s="22" t="str">
        <f t="shared" ca="1" si="241"/>
        <v/>
      </c>
      <c r="AQ5161" s="22" t="str">
        <f t="shared" ca="1" si="242"/>
        <v/>
      </c>
    </row>
    <row r="5162" spans="1:43" x14ac:dyDescent="0.3">
      <c r="A5162" s="2" t="s">
        <v>9999</v>
      </c>
      <c r="B5162" s="2" t="s">
        <v>10000</v>
      </c>
      <c r="C5162" s="2" t="s">
        <v>575</v>
      </c>
      <c r="D5162" s="2" t="s">
        <v>82</v>
      </c>
      <c r="E5162" s="2" t="s">
        <v>210</v>
      </c>
      <c r="F5162" s="2">
        <v>59</v>
      </c>
      <c r="G5162" s="2" t="s">
        <v>69</v>
      </c>
      <c r="H5162" s="2" t="s">
        <v>119</v>
      </c>
      <c r="I5162" s="2" t="s">
        <v>43</v>
      </c>
      <c r="J5162" s="3">
        <v>45817</v>
      </c>
      <c r="K5162" s="3">
        <v>45838</v>
      </c>
      <c r="L5162" s="2" t="s">
        <v>39</v>
      </c>
      <c r="M5162" s="2" t="s">
        <v>127</v>
      </c>
      <c r="N5162" s="2" t="s">
        <v>195</v>
      </c>
      <c r="O5162" s="4">
        <v>1210000</v>
      </c>
      <c r="P5162" s="4">
        <v>256100</v>
      </c>
      <c r="Q5162" s="4">
        <v>953900</v>
      </c>
      <c r="R5162" s="2">
        <v>48</v>
      </c>
      <c r="S5162" s="5">
        <v>12.09</v>
      </c>
      <c r="T5162" s="4">
        <v>29483.46</v>
      </c>
      <c r="U5162" s="2" t="s">
        <v>73</v>
      </c>
      <c r="V5162" s="2" t="s">
        <v>74</v>
      </c>
      <c r="W5162" s="4">
        <v>294834.59999999998</v>
      </c>
      <c r="X5162" s="4">
        <v>1120371.44</v>
      </c>
      <c r="Y5162" s="4">
        <v>1415206.04</v>
      </c>
      <c r="Z5162" s="2">
        <v>93</v>
      </c>
      <c r="AA5162" s="2" t="s">
        <v>60</v>
      </c>
      <c r="AB5162" s="2" t="s">
        <v>15732</v>
      </c>
      <c r="AC5162" s="2" t="s">
        <v>138</v>
      </c>
      <c r="AD5162" s="2" t="s">
        <v>76</v>
      </c>
      <c r="AE5162" s="5">
        <v>78.83</v>
      </c>
      <c r="AF5162" s="2">
        <v>3</v>
      </c>
      <c r="AG5162" s="2" t="s">
        <v>130</v>
      </c>
      <c r="AH5162" s="2">
        <v>21</v>
      </c>
      <c r="AI5162" s="6" t="str">
        <f t="shared" si="240"/>
        <v>55-64</v>
      </c>
      <c r="AJ5162" s="11">
        <f>YEAR(tbl_LoanData[[#This Row],[Application Date]])</f>
        <v>2025</v>
      </c>
      <c r="AK5162" s="11" t="str">
        <f>TEXT(tbl_LoanData[[#This Row],[Application Date]],"MMMM")</f>
        <v>June</v>
      </c>
      <c r="AL5162" s="12">
        <f>DATE(YEAR(tbl_LoanData[[#This Row],[Application Date]]),MONTH(tbl_LoanData[[#This Row],[Application Date]]),1)</f>
        <v>45809</v>
      </c>
      <c r="AM5162" s="14">
        <f ca="1">IF(AND(tbl_LoanData[[#This Row],[Application Date]]&gt;=EOMONTH(TODAY(),-1)+1,tbl_LoanData[[#This Row],[Application Date]]&lt;=TODAY()),tbl_LoanData[[#This Row],[Loan Amount]],0)</f>
        <v>0</v>
      </c>
      <c r="AN5162" s="14">
        <f>tbl_LoanData[[#This Row],[Amount Paid]]-(Q5162-X5162)</f>
        <v>461306.03999999992</v>
      </c>
      <c r="AO5162" s="14">
        <f>IF(tbl_LoanData[[#This Row],[Application Status]]="Approved",1,0)</f>
        <v>1</v>
      </c>
      <c r="AP5162" s="22" t="str">
        <f t="shared" ca="1" si="241"/>
        <v/>
      </c>
      <c r="AQ5162" s="22" t="str">
        <f t="shared" ca="1" si="242"/>
        <v/>
      </c>
    </row>
    <row r="5163" spans="1:43" x14ac:dyDescent="0.3">
      <c r="A5163" s="2" t="s">
        <v>10003</v>
      </c>
      <c r="B5163" s="2" t="s">
        <v>10004</v>
      </c>
      <c r="C5163" s="2" t="s">
        <v>368</v>
      </c>
      <c r="D5163" s="2" t="s">
        <v>268</v>
      </c>
      <c r="E5163" s="2" t="s">
        <v>189</v>
      </c>
      <c r="F5163" s="2">
        <v>54</v>
      </c>
      <c r="G5163" s="2" t="s">
        <v>83</v>
      </c>
      <c r="H5163" s="2" t="s">
        <v>398</v>
      </c>
      <c r="I5163" s="2" t="s">
        <v>46</v>
      </c>
      <c r="J5163" s="3">
        <v>45832</v>
      </c>
      <c r="K5163" s="3">
        <v>45852</v>
      </c>
      <c r="L5163" s="2" t="s">
        <v>36</v>
      </c>
      <c r="M5163" s="2" t="s">
        <v>111</v>
      </c>
      <c r="N5163" s="2" t="s">
        <v>350</v>
      </c>
      <c r="O5163" s="4">
        <v>1333000</v>
      </c>
      <c r="P5163" s="4">
        <v>228600</v>
      </c>
      <c r="Q5163" s="4">
        <v>1104400</v>
      </c>
      <c r="R5163" s="2">
        <v>48</v>
      </c>
      <c r="S5163" s="5">
        <v>7.37</v>
      </c>
      <c r="T5163" s="4">
        <v>29791.19</v>
      </c>
      <c r="U5163" s="2" t="s">
        <v>73</v>
      </c>
      <c r="V5163" s="2" t="s">
        <v>74</v>
      </c>
      <c r="W5163" s="4">
        <v>357494.28</v>
      </c>
      <c r="X5163" s="4">
        <v>1072482.8400000001</v>
      </c>
      <c r="Y5163" s="4">
        <v>1429977.12</v>
      </c>
      <c r="Z5163" s="2">
        <v>29</v>
      </c>
      <c r="AA5163" s="2" t="s">
        <v>57</v>
      </c>
      <c r="AB5163" s="2" t="s">
        <v>15736</v>
      </c>
      <c r="AC5163" s="2" t="s">
        <v>87</v>
      </c>
      <c r="AD5163" s="2" t="s">
        <v>76</v>
      </c>
      <c r="AE5163" s="5">
        <v>82.85</v>
      </c>
      <c r="AF5163" s="2">
        <v>1</v>
      </c>
      <c r="AG5163" s="2" t="s">
        <v>77</v>
      </c>
      <c r="AH5163" s="2">
        <v>20</v>
      </c>
      <c r="AI5163" s="6" t="str">
        <f t="shared" si="240"/>
        <v>45-54</v>
      </c>
      <c r="AJ5163" s="11">
        <f>YEAR(tbl_LoanData[[#This Row],[Application Date]])</f>
        <v>2025</v>
      </c>
      <c r="AK5163" s="11" t="str">
        <f>TEXT(tbl_LoanData[[#This Row],[Application Date]],"MMMM")</f>
        <v>June</v>
      </c>
      <c r="AL5163" s="12">
        <f>DATE(YEAR(tbl_LoanData[[#This Row],[Application Date]]),MONTH(tbl_LoanData[[#This Row],[Application Date]]),1)</f>
        <v>45809</v>
      </c>
      <c r="AM5163" s="14">
        <f ca="1">IF(AND(tbl_LoanData[[#This Row],[Application Date]]&gt;=EOMONTH(TODAY(),-1)+1,tbl_LoanData[[#This Row],[Application Date]]&lt;=TODAY()),tbl_LoanData[[#This Row],[Loan Amount]],0)</f>
        <v>0</v>
      </c>
      <c r="AN5163" s="14">
        <f>tbl_LoanData[[#This Row],[Amount Paid]]-(Q5163-X5163)</f>
        <v>325577.12000000011</v>
      </c>
      <c r="AO5163" s="14">
        <f>IF(tbl_LoanData[[#This Row],[Application Status]]="Approved",1,0)</f>
        <v>1</v>
      </c>
      <c r="AP5163" s="22" t="str">
        <f t="shared" ca="1" si="241"/>
        <v/>
      </c>
      <c r="AQ5163" s="22" t="str">
        <f t="shared" ca="1" si="242"/>
        <v/>
      </c>
    </row>
    <row r="5164" spans="1:43" ht="14.4" customHeight="1" x14ac:dyDescent="0.3">
      <c r="A5164" s="2" t="s">
        <v>10167</v>
      </c>
      <c r="B5164" s="2" t="s">
        <v>10168</v>
      </c>
      <c r="C5164" s="2" t="s">
        <v>393</v>
      </c>
      <c r="D5164" s="2" t="s">
        <v>134</v>
      </c>
      <c r="E5164" s="2" t="s">
        <v>204</v>
      </c>
      <c r="F5164" s="2">
        <v>23</v>
      </c>
      <c r="G5164" s="2" t="s">
        <v>83</v>
      </c>
      <c r="H5164" s="2" t="s">
        <v>466</v>
      </c>
      <c r="I5164" s="2" t="s">
        <v>43</v>
      </c>
      <c r="J5164" s="3">
        <v>45828</v>
      </c>
      <c r="K5164" s="3">
        <v>45842</v>
      </c>
      <c r="L5164" s="2" t="s">
        <v>36</v>
      </c>
      <c r="M5164" s="2" t="s">
        <v>94</v>
      </c>
      <c r="N5164" s="2" t="s">
        <v>212</v>
      </c>
      <c r="O5164" s="4">
        <v>1184000</v>
      </c>
      <c r="P5164" s="4">
        <v>286900</v>
      </c>
      <c r="Q5164" s="4">
        <v>897100</v>
      </c>
      <c r="R5164" s="2">
        <v>24</v>
      </c>
      <c r="S5164" s="5">
        <v>10.37</v>
      </c>
      <c r="T5164" s="4">
        <v>45131.61</v>
      </c>
      <c r="U5164" s="2" t="s">
        <v>73</v>
      </c>
      <c r="V5164" s="2" t="s">
        <v>74</v>
      </c>
      <c r="W5164" s="4">
        <v>541579.31999999995</v>
      </c>
      <c r="X5164" s="4">
        <v>541579.22</v>
      </c>
      <c r="Y5164" s="4">
        <v>1083158.54</v>
      </c>
      <c r="Z5164" s="2">
        <v>31</v>
      </c>
      <c r="AA5164" s="2" t="s">
        <v>58</v>
      </c>
      <c r="AB5164" s="2" t="s">
        <v>15730</v>
      </c>
      <c r="AC5164" s="2" t="s">
        <v>332</v>
      </c>
      <c r="AD5164" s="2" t="s">
        <v>76</v>
      </c>
      <c r="AE5164" s="5">
        <v>75.77</v>
      </c>
      <c r="AF5164" s="2">
        <v>1</v>
      </c>
      <c r="AG5164" s="2" t="s">
        <v>15718</v>
      </c>
      <c r="AH5164" s="2">
        <v>14</v>
      </c>
      <c r="AI5164" s="6" t="str">
        <f t="shared" si="240"/>
        <v>18-24</v>
      </c>
      <c r="AJ5164" s="11">
        <f>YEAR(tbl_LoanData[[#This Row],[Application Date]])</f>
        <v>2025</v>
      </c>
      <c r="AK5164" s="11" t="str">
        <f>TEXT(tbl_LoanData[[#This Row],[Application Date]],"MMMM")</f>
        <v>June</v>
      </c>
      <c r="AL5164" s="12">
        <f>DATE(YEAR(tbl_LoanData[[#This Row],[Application Date]]),MONTH(tbl_LoanData[[#This Row],[Application Date]]),1)</f>
        <v>45809</v>
      </c>
      <c r="AM5164" s="14">
        <f ca="1">IF(AND(tbl_LoanData[[#This Row],[Application Date]]&gt;=EOMONTH(TODAY(),-1)+1,tbl_LoanData[[#This Row],[Application Date]]&lt;=TODAY()),tbl_LoanData[[#This Row],[Loan Amount]],0)</f>
        <v>0</v>
      </c>
      <c r="AN5164" s="14">
        <f>tbl_LoanData[[#This Row],[Amount Paid]]-(Q5164-X5164)</f>
        <v>186058.53999999992</v>
      </c>
      <c r="AO5164" s="14">
        <f>IF(tbl_LoanData[[#This Row],[Application Status]]="Approved",1,0)</f>
        <v>1</v>
      </c>
      <c r="AP5164" s="22" t="str">
        <f t="shared" ca="1" si="241"/>
        <v/>
      </c>
      <c r="AQ5164" s="22" t="str">
        <f t="shared" ca="1" si="242"/>
        <v/>
      </c>
    </row>
    <row r="5165" spans="1:43" ht="14.4" customHeight="1" x14ac:dyDescent="0.3">
      <c r="A5165" s="2" t="s">
        <v>10227</v>
      </c>
      <c r="B5165" s="2" t="s">
        <v>10228</v>
      </c>
      <c r="C5165" s="2" t="s">
        <v>432</v>
      </c>
      <c r="D5165" s="2" t="s">
        <v>176</v>
      </c>
      <c r="E5165" s="2" t="s">
        <v>209</v>
      </c>
      <c r="F5165" s="2">
        <v>57</v>
      </c>
      <c r="G5165" s="2" t="s">
        <v>69</v>
      </c>
      <c r="H5165" s="2" t="s">
        <v>233</v>
      </c>
      <c r="I5165" s="2" t="s">
        <v>46</v>
      </c>
      <c r="J5165" s="3">
        <v>45811</v>
      </c>
      <c r="K5165" s="3">
        <v>45832</v>
      </c>
      <c r="L5165" s="2" t="s">
        <v>36</v>
      </c>
      <c r="M5165" s="2" t="s">
        <v>85</v>
      </c>
      <c r="N5165" s="2" t="s">
        <v>344</v>
      </c>
      <c r="O5165" s="4">
        <v>1356000</v>
      </c>
      <c r="P5165" s="4">
        <v>465400</v>
      </c>
      <c r="Q5165" s="4">
        <v>890600</v>
      </c>
      <c r="R5165" s="2">
        <v>24</v>
      </c>
      <c r="S5165" s="5">
        <v>13.61</v>
      </c>
      <c r="T5165" s="4">
        <v>47209.22</v>
      </c>
      <c r="U5165" s="2" t="s">
        <v>73</v>
      </c>
      <c r="V5165" s="2" t="s">
        <v>74</v>
      </c>
      <c r="W5165" s="4">
        <v>519301.42</v>
      </c>
      <c r="X5165" s="4">
        <v>613719.9</v>
      </c>
      <c r="Y5165" s="4">
        <v>1133021.32</v>
      </c>
      <c r="Z5165" s="2">
        <v>84</v>
      </c>
      <c r="AA5165" s="2" t="s">
        <v>59</v>
      </c>
      <c r="AB5165" s="2" t="s">
        <v>15729</v>
      </c>
      <c r="AC5165" s="2" t="s">
        <v>106</v>
      </c>
      <c r="AD5165" s="2" t="s">
        <v>76</v>
      </c>
      <c r="AE5165" s="5">
        <v>65.680000000000007</v>
      </c>
      <c r="AF5165" s="2">
        <v>3</v>
      </c>
      <c r="AG5165" s="2" t="s">
        <v>130</v>
      </c>
      <c r="AH5165" s="2">
        <v>21</v>
      </c>
      <c r="AI5165" s="6" t="str">
        <f t="shared" si="240"/>
        <v>55-64</v>
      </c>
      <c r="AJ5165" s="11">
        <f>YEAR(tbl_LoanData[[#This Row],[Application Date]])</f>
        <v>2025</v>
      </c>
      <c r="AK5165" s="11" t="str">
        <f>TEXT(tbl_LoanData[[#This Row],[Application Date]],"MMMM")</f>
        <v>June</v>
      </c>
      <c r="AL5165" s="12">
        <f>DATE(YEAR(tbl_LoanData[[#This Row],[Application Date]]),MONTH(tbl_LoanData[[#This Row],[Application Date]]),1)</f>
        <v>45809</v>
      </c>
      <c r="AM5165" s="14">
        <f ca="1">IF(AND(tbl_LoanData[[#This Row],[Application Date]]&gt;=EOMONTH(TODAY(),-1)+1,tbl_LoanData[[#This Row],[Application Date]]&lt;=TODAY()),tbl_LoanData[[#This Row],[Loan Amount]],0)</f>
        <v>0</v>
      </c>
      <c r="AN5165" s="14">
        <f>tbl_LoanData[[#This Row],[Amount Paid]]-(Q5165-X5165)</f>
        <v>242421.32</v>
      </c>
      <c r="AO5165" s="14">
        <f>IF(tbl_LoanData[[#This Row],[Application Status]]="Approved",1,0)</f>
        <v>1</v>
      </c>
      <c r="AP5165" s="22" t="str">
        <f t="shared" ca="1" si="241"/>
        <v/>
      </c>
      <c r="AQ5165" s="22" t="str">
        <f t="shared" ca="1" si="242"/>
        <v/>
      </c>
    </row>
    <row r="5166" spans="1:43" ht="14.4" customHeight="1" x14ac:dyDescent="0.3">
      <c r="A5166" s="2" t="s">
        <v>10267</v>
      </c>
      <c r="B5166" s="2" t="s">
        <v>10268</v>
      </c>
      <c r="C5166" s="2" t="s">
        <v>405</v>
      </c>
      <c r="D5166" s="2" t="s">
        <v>176</v>
      </c>
      <c r="E5166" s="2" t="s">
        <v>293</v>
      </c>
      <c r="F5166" s="2">
        <v>42</v>
      </c>
      <c r="G5166" s="2" t="s">
        <v>69</v>
      </c>
      <c r="H5166" s="2" t="s">
        <v>285</v>
      </c>
      <c r="I5166" s="2" t="s">
        <v>55</v>
      </c>
      <c r="J5166" s="3">
        <v>45824</v>
      </c>
      <c r="K5166" s="3">
        <v>45844</v>
      </c>
      <c r="L5166" s="2" t="s">
        <v>37</v>
      </c>
      <c r="M5166" s="2" t="s">
        <v>104</v>
      </c>
      <c r="N5166" s="2" t="s">
        <v>286</v>
      </c>
      <c r="O5166" s="4">
        <v>171000</v>
      </c>
      <c r="P5166" s="4">
        <v>47300</v>
      </c>
      <c r="Q5166" s="4">
        <v>123700</v>
      </c>
      <c r="R5166" s="2">
        <v>48</v>
      </c>
      <c r="S5166" s="5">
        <v>12.23</v>
      </c>
      <c r="T5166" s="4">
        <v>3837.79</v>
      </c>
      <c r="U5166" s="2" t="s">
        <v>73</v>
      </c>
      <c r="V5166" s="2" t="s">
        <v>74</v>
      </c>
      <c r="W5166" s="4">
        <v>49891.27</v>
      </c>
      <c r="X5166" s="4">
        <v>134322.76999999999</v>
      </c>
      <c r="Y5166" s="4">
        <v>184214.04</v>
      </c>
      <c r="Z5166" s="2">
        <v>0</v>
      </c>
      <c r="AA5166" s="2" t="s">
        <v>56</v>
      </c>
      <c r="AB5166" s="2" t="s">
        <v>15730</v>
      </c>
      <c r="AC5166" s="2" t="s">
        <v>121</v>
      </c>
      <c r="AD5166" s="2" t="s">
        <v>76</v>
      </c>
      <c r="AE5166" s="5">
        <v>72.34</v>
      </c>
      <c r="AF5166" s="2">
        <v>0</v>
      </c>
      <c r="AG5166" s="2" t="s">
        <v>77</v>
      </c>
      <c r="AH5166" s="2">
        <v>20</v>
      </c>
      <c r="AI5166" s="6" t="str">
        <f t="shared" si="240"/>
        <v>35-44</v>
      </c>
      <c r="AJ5166" s="11">
        <f>YEAR(tbl_LoanData[[#This Row],[Application Date]])</f>
        <v>2025</v>
      </c>
      <c r="AK5166" s="11" t="str">
        <f>TEXT(tbl_LoanData[[#This Row],[Application Date]],"MMMM")</f>
        <v>June</v>
      </c>
      <c r="AL5166" s="12">
        <f>DATE(YEAR(tbl_LoanData[[#This Row],[Application Date]]),MONTH(tbl_LoanData[[#This Row],[Application Date]]),1)</f>
        <v>45809</v>
      </c>
      <c r="AM5166" s="14">
        <f ca="1">IF(AND(tbl_LoanData[[#This Row],[Application Date]]&gt;=EOMONTH(TODAY(),-1)+1,tbl_LoanData[[#This Row],[Application Date]]&lt;=TODAY()),tbl_LoanData[[#This Row],[Loan Amount]],0)</f>
        <v>0</v>
      </c>
      <c r="AN5166" s="14">
        <f>tbl_LoanData[[#This Row],[Amount Paid]]-(Q5166-X5166)</f>
        <v>60514.039999999986</v>
      </c>
      <c r="AO5166" s="14">
        <f>IF(tbl_LoanData[[#This Row],[Application Status]]="Approved",1,0)</f>
        <v>1</v>
      </c>
      <c r="AP5166" s="22" t="str">
        <f t="shared" ca="1" si="241"/>
        <v/>
      </c>
      <c r="AQ5166" s="22" t="str">
        <f t="shared" ca="1" si="242"/>
        <v/>
      </c>
    </row>
    <row r="5167" spans="1:43" ht="14.4" customHeight="1" x14ac:dyDescent="0.3">
      <c r="A5167" s="2" t="s">
        <v>10299</v>
      </c>
      <c r="B5167" s="2" t="s">
        <v>10300</v>
      </c>
      <c r="C5167" s="2" t="s">
        <v>281</v>
      </c>
      <c r="D5167" s="2" t="s">
        <v>268</v>
      </c>
      <c r="E5167" s="2" t="s">
        <v>210</v>
      </c>
      <c r="F5167" s="2">
        <v>29</v>
      </c>
      <c r="G5167" s="2" t="s">
        <v>83</v>
      </c>
      <c r="H5167" s="2" t="s">
        <v>233</v>
      </c>
      <c r="I5167" s="2" t="s">
        <v>46</v>
      </c>
      <c r="J5167" s="3">
        <v>45815</v>
      </c>
      <c r="K5167" s="3">
        <v>45823</v>
      </c>
      <c r="L5167" s="2" t="s">
        <v>39</v>
      </c>
      <c r="M5167" s="2" t="s">
        <v>85</v>
      </c>
      <c r="N5167" s="2" t="s">
        <v>324</v>
      </c>
      <c r="O5167" s="4">
        <v>1210000</v>
      </c>
      <c r="P5167" s="4">
        <v>299000</v>
      </c>
      <c r="Q5167" s="4">
        <v>911000</v>
      </c>
      <c r="R5167" s="2">
        <v>48</v>
      </c>
      <c r="S5167" s="5">
        <v>11.27</v>
      </c>
      <c r="T5167" s="4">
        <v>27534.98</v>
      </c>
      <c r="U5167" s="2" t="s">
        <v>73</v>
      </c>
      <c r="V5167" s="2" t="s">
        <v>74</v>
      </c>
      <c r="W5167" s="4">
        <v>385489.72</v>
      </c>
      <c r="X5167" s="4">
        <v>936189.08</v>
      </c>
      <c r="Y5167" s="4">
        <v>1321678.8</v>
      </c>
      <c r="Z5167" s="2">
        <v>0</v>
      </c>
      <c r="AA5167" s="2" t="s">
        <v>56</v>
      </c>
      <c r="AB5167" s="2" t="s">
        <v>15730</v>
      </c>
      <c r="AC5167" s="2" t="s">
        <v>213</v>
      </c>
      <c r="AD5167" s="2" t="s">
        <v>76</v>
      </c>
      <c r="AE5167" s="5">
        <v>75.290000000000006</v>
      </c>
      <c r="AF5167" s="2">
        <v>0</v>
      </c>
      <c r="AG5167" s="2" t="s">
        <v>77</v>
      </c>
      <c r="AH5167" s="2">
        <v>8</v>
      </c>
      <c r="AI5167" s="6" t="str">
        <f t="shared" si="240"/>
        <v>25-34</v>
      </c>
      <c r="AJ5167" s="11">
        <f>YEAR(tbl_LoanData[[#This Row],[Application Date]])</f>
        <v>2025</v>
      </c>
      <c r="AK5167" s="11" t="str">
        <f>TEXT(tbl_LoanData[[#This Row],[Application Date]],"MMMM")</f>
        <v>June</v>
      </c>
      <c r="AL5167" s="12">
        <f>DATE(YEAR(tbl_LoanData[[#This Row],[Application Date]]),MONTH(tbl_LoanData[[#This Row],[Application Date]]),1)</f>
        <v>45809</v>
      </c>
      <c r="AM5167" s="14">
        <f ca="1">IF(AND(tbl_LoanData[[#This Row],[Application Date]]&gt;=EOMONTH(TODAY(),-1)+1,tbl_LoanData[[#This Row],[Application Date]]&lt;=TODAY()),tbl_LoanData[[#This Row],[Loan Amount]],0)</f>
        <v>0</v>
      </c>
      <c r="AN5167" s="14">
        <f>tbl_LoanData[[#This Row],[Amount Paid]]-(Q5167-X5167)</f>
        <v>410678.79999999993</v>
      </c>
      <c r="AO5167" s="14">
        <f>IF(tbl_LoanData[[#This Row],[Application Status]]="Approved",1,0)</f>
        <v>1</v>
      </c>
      <c r="AP5167" s="22" t="str">
        <f t="shared" ca="1" si="241"/>
        <v/>
      </c>
      <c r="AQ5167" s="22" t="str">
        <f t="shared" ca="1" si="242"/>
        <v/>
      </c>
    </row>
    <row r="5168" spans="1:43" x14ac:dyDescent="0.3">
      <c r="A5168" s="2" t="s">
        <v>10385</v>
      </c>
      <c r="B5168" s="2" t="s">
        <v>10386</v>
      </c>
      <c r="C5168" s="2" t="s">
        <v>781</v>
      </c>
      <c r="D5168" s="2" t="s">
        <v>204</v>
      </c>
      <c r="E5168" s="2" t="s">
        <v>102</v>
      </c>
      <c r="F5168" s="2">
        <v>62</v>
      </c>
      <c r="G5168" s="2" t="s">
        <v>69</v>
      </c>
      <c r="H5168" s="2" t="s">
        <v>543</v>
      </c>
      <c r="I5168" s="2" t="s">
        <v>45</v>
      </c>
      <c r="J5168" s="3">
        <v>45833</v>
      </c>
      <c r="K5168" s="3">
        <v>45839</v>
      </c>
      <c r="L5168" s="2" t="s">
        <v>38</v>
      </c>
      <c r="M5168" s="2" t="s">
        <v>127</v>
      </c>
      <c r="N5168" s="2" t="s">
        <v>128</v>
      </c>
      <c r="O5168" s="4">
        <v>1799000</v>
      </c>
      <c r="P5168" s="4">
        <v>266500</v>
      </c>
      <c r="Q5168" s="4">
        <v>1532500</v>
      </c>
      <c r="R5168" s="2">
        <v>18</v>
      </c>
      <c r="S5168" s="5">
        <v>10.3</v>
      </c>
      <c r="T5168" s="4">
        <v>98292.85</v>
      </c>
      <c r="U5168" s="2" t="s">
        <v>73</v>
      </c>
      <c r="V5168" s="2" t="s">
        <v>74</v>
      </c>
      <c r="W5168" s="4">
        <v>1277807.05</v>
      </c>
      <c r="X5168" s="4">
        <v>491464.2</v>
      </c>
      <c r="Y5168" s="4">
        <v>1769271.25</v>
      </c>
      <c r="Z5168" s="2">
        <v>0</v>
      </c>
      <c r="AA5168" s="2" t="s">
        <v>56</v>
      </c>
      <c r="AB5168" s="2" t="s">
        <v>15731</v>
      </c>
      <c r="AC5168" s="2" t="s">
        <v>332</v>
      </c>
      <c r="AD5168" s="2" t="s">
        <v>76</v>
      </c>
      <c r="AE5168" s="5">
        <v>85.19</v>
      </c>
      <c r="AF5168" s="2">
        <v>0</v>
      </c>
      <c r="AG5168" s="2" t="s">
        <v>77</v>
      </c>
      <c r="AH5168" s="2">
        <v>6</v>
      </c>
      <c r="AI5168" s="6" t="str">
        <f t="shared" si="240"/>
        <v>55-64</v>
      </c>
      <c r="AJ5168" s="11">
        <f>YEAR(tbl_LoanData[[#This Row],[Application Date]])</f>
        <v>2025</v>
      </c>
      <c r="AK5168" s="11" t="str">
        <f>TEXT(tbl_LoanData[[#This Row],[Application Date]],"MMMM")</f>
        <v>June</v>
      </c>
      <c r="AL5168" s="12">
        <f>DATE(YEAR(tbl_LoanData[[#This Row],[Application Date]]),MONTH(tbl_LoanData[[#This Row],[Application Date]]),1)</f>
        <v>45809</v>
      </c>
      <c r="AM5168" s="14">
        <f ca="1">IF(AND(tbl_LoanData[[#This Row],[Application Date]]&gt;=EOMONTH(TODAY(),-1)+1,tbl_LoanData[[#This Row],[Application Date]]&lt;=TODAY()),tbl_LoanData[[#This Row],[Loan Amount]],0)</f>
        <v>0</v>
      </c>
      <c r="AN5168" s="14">
        <f>tbl_LoanData[[#This Row],[Amount Paid]]-(Q5168-X5168)</f>
        <v>236771.25</v>
      </c>
      <c r="AO5168" s="14">
        <f>IF(tbl_LoanData[[#This Row],[Application Status]]="Approved",1,0)</f>
        <v>1</v>
      </c>
      <c r="AP5168" s="22" t="str">
        <f t="shared" ca="1" si="241"/>
        <v/>
      </c>
      <c r="AQ5168" s="22" t="str">
        <f t="shared" ca="1" si="242"/>
        <v/>
      </c>
    </row>
    <row r="5169" spans="1:43" ht="14.4" customHeight="1" x14ac:dyDescent="0.3">
      <c r="A5169" s="2" t="s">
        <v>10395</v>
      </c>
      <c r="B5169" s="2" t="s">
        <v>10396</v>
      </c>
      <c r="C5169" s="2" t="s">
        <v>155</v>
      </c>
      <c r="D5169" s="2" t="s">
        <v>142</v>
      </c>
      <c r="E5169" s="2" t="s">
        <v>117</v>
      </c>
      <c r="F5169" s="2">
        <v>56</v>
      </c>
      <c r="G5169" s="2" t="s">
        <v>83</v>
      </c>
      <c r="H5169" s="2" t="s">
        <v>244</v>
      </c>
      <c r="I5169" s="2" t="s">
        <v>48</v>
      </c>
      <c r="J5169" s="3">
        <v>45813</v>
      </c>
      <c r="K5169" s="3">
        <v>45832</v>
      </c>
      <c r="L5169" s="2" t="s">
        <v>39</v>
      </c>
      <c r="M5169" s="2" t="s">
        <v>157</v>
      </c>
      <c r="N5169" s="2" t="s">
        <v>158</v>
      </c>
      <c r="O5169" s="4">
        <v>1846000</v>
      </c>
      <c r="P5169" s="4">
        <v>677500</v>
      </c>
      <c r="Q5169" s="4">
        <v>1168500</v>
      </c>
      <c r="R5169" s="2">
        <v>60</v>
      </c>
      <c r="S5169" s="5">
        <v>8.76</v>
      </c>
      <c r="T5169" s="4">
        <v>28005.05</v>
      </c>
      <c r="U5169" s="2" t="s">
        <v>73</v>
      </c>
      <c r="V5169" s="2" t="s">
        <v>74</v>
      </c>
      <c r="W5169" s="4">
        <v>392070.7</v>
      </c>
      <c r="X5169" s="4">
        <v>1288232.3</v>
      </c>
      <c r="Y5169" s="4">
        <v>1680303</v>
      </c>
      <c r="Z5169" s="2">
        <v>0</v>
      </c>
      <c r="AA5169" s="2" t="s">
        <v>56</v>
      </c>
      <c r="AB5169" s="2" t="s">
        <v>15727</v>
      </c>
      <c r="AC5169" s="2" t="s">
        <v>332</v>
      </c>
      <c r="AD5169" s="2" t="s">
        <v>76</v>
      </c>
      <c r="AE5169" s="5">
        <v>63.3</v>
      </c>
      <c r="AF5169" s="2">
        <v>0</v>
      </c>
      <c r="AG5169" s="2" t="s">
        <v>77</v>
      </c>
      <c r="AH5169" s="2">
        <v>19</v>
      </c>
      <c r="AI5169" s="6" t="str">
        <f t="shared" si="240"/>
        <v>55-64</v>
      </c>
      <c r="AJ5169" s="11">
        <f>YEAR(tbl_LoanData[[#This Row],[Application Date]])</f>
        <v>2025</v>
      </c>
      <c r="AK5169" s="11" t="str">
        <f>TEXT(tbl_LoanData[[#This Row],[Application Date]],"MMMM")</f>
        <v>June</v>
      </c>
      <c r="AL5169" s="12">
        <f>DATE(YEAR(tbl_LoanData[[#This Row],[Application Date]]),MONTH(tbl_LoanData[[#This Row],[Application Date]]),1)</f>
        <v>45809</v>
      </c>
      <c r="AM5169" s="14">
        <f ca="1">IF(AND(tbl_LoanData[[#This Row],[Application Date]]&gt;=EOMONTH(TODAY(),-1)+1,tbl_LoanData[[#This Row],[Application Date]]&lt;=TODAY()),tbl_LoanData[[#This Row],[Loan Amount]],0)</f>
        <v>0</v>
      </c>
      <c r="AN5169" s="14">
        <f>tbl_LoanData[[#This Row],[Amount Paid]]-(Q5169-X5169)</f>
        <v>511803.00000000006</v>
      </c>
      <c r="AO5169" s="14">
        <f>IF(tbl_LoanData[[#This Row],[Application Status]]="Approved",1,0)</f>
        <v>1</v>
      </c>
      <c r="AP5169" s="22" t="str">
        <f t="shared" ca="1" si="241"/>
        <v/>
      </c>
      <c r="AQ5169" s="22" t="str">
        <f t="shared" ca="1" si="242"/>
        <v/>
      </c>
    </row>
    <row r="5170" spans="1:43" x14ac:dyDescent="0.3">
      <c r="A5170" s="2" t="s">
        <v>10475</v>
      </c>
      <c r="B5170" s="2" t="s">
        <v>10476</v>
      </c>
      <c r="C5170" s="2" t="s">
        <v>292</v>
      </c>
      <c r="D5170" s="2" t="s">
        <v>67</v>
      </c>
      <c r="E5170" s="2" t="s">
        <v>284</v>
      </c>
      <c r="F5170" s="2">
        <v>53</v>
      </c>
      <c r="G5170" s="2" t="s">
        <v>83</v>
      </c>
      <c r="H5170" s="2" t="s">
        <v>273</v>
      </c>
      <c r="I5170" s="2" t="s">
        <v>45</v>
      </c>
      <c r="J5170" s="3">
        <v>45812</v>
      </c>
      <c r="K5170" s="3">
        <v>45815</v>
      </c>
      <c r="L5170" s="2" t="s">
        <v>41</v>
      </c>
      <c r="M5170" s="2" t="s">
        <v>184</v>
      </c>
      <c r="N5170" s="2" t="s">
        <v>426</v>
      </c>
      <c r="O5170" s="4">
        <v>2354000</v>
      </c>
      <c r="P5170" s="4">
        <v>865000</v>
      </c>
      <c r="Q5170" s="4">
        <v>1489000</v>
      </c>
      <c r="R5170" s="2">
        <v>36</v>
      </c>
      <c r="S5170" s="5">
        <v>14.53</v>
      </c>
      <c r="T5170" s="4">
        <v>59390.42</v>
      </c>
      <c r="U5170" s="2" t="s">
        <v>73</v>
      </c>
      <c r="V5170" s="2" t="s">
        <v>74</v>
      </c>
      <c r="W5170" s="4">
        <v>831465.88</v>
      </c>
      <c r="X5170" s="4">
        <v>1306589.22</v>
      </c>
      <c r="Y5170" s="4">
        <v>2138055.1</v>
      </c>
      <c r="Z5170" s="2">
        <v>0</v>
      </c>
      <c r="AA5170" s="2" t="s">
        <v>56</v>
      </c>
      <c r="AB5170" s="2" t="s">
        <v>15733</v>
      </c>
      <c r="AC5170" s="2" t="s">
        <v>146</v>
      </c>
      <c r="AD5170" s="2" t="s">
        <v>76</v>
      </c>
      <c r="AE5170" s="5">
        <v>63.25</v>
      </c>
      <c r="AF5170" s="2">
        <v>0</v>
      </c>
      <c r="AG5170" s="2" t="s">
        <v>77</v>
      </c>
      <c r="AH5170" s="2">
        <v>3</v>
      </c>
      <c r="AI5170" s="6" t="str">
        <f t="shared" si="240"/>
        <v>45-54</v>
      </c>
      <c r="AJ5170" s="11">
        <f>YEAR(tbl_LoanData[[#This Row],[Application Date]])</f>
        <v>2025</v>
      </c>
      <c r="AK5170" s="11" t="str">
        <f>TEXT(tbl_LoanData[[#This Row],[Application Date]],"MMMM")</f>
        <v>June</v>
      </c>
      <c r="AL5170" s="12">
        <f>DATE(YEAR(tbl_LoanData[[#This Row],[Application Date]]),MONTH(tbl_LoanData[[#This Row],[Application Date]]),1)</f>
        <v>45809</v>
      </c>
      <c r="AM5170" s="14">
        <f ca="1">IF(AND(tbl_LoanData[[#This Row],[Application Date]]&gt;=EOMONTH(TODAY(),-1)+1,tbl_LoanData[[#This Row],[Application Date]]&lt;=TODAY()),tbl_LoanData[[#This Row],[Loan Amount]],0)</f>
        <v>0</v>
      </c>
      <c r="AN5170" s="14">
        <f>tbl_LoanData[[#This Row],[Amount Paid]]-(Q5170-X5170)</f>
        <v>649055.1</v>
      </c>
      <c r="AO5170" s="14">
        <f>IF(tbl_LoanData[[#This Row],[Application Status]]="Approved",1,0)</f>
        <v>1</v>
      </c>
      <c r="AP5170" s="22" t="str">
        <f t="shared" ca="1" si="241"/>
        <v/>
      </c>
      <c r="AQ5170" s="22" t="str">
        <f t="shared" ca="1" si="242"/>
        <v/>
      </c>
    </row>
    <row r="5171" spans="1:43" ht="14.4" customHeight="1" x14ac:dyDescent="0.3">
      <c r="A5171" s="2" t="s">
        <v>10479</v>
      </c>
      <c r="B5171" s="2" t="s">
        <v>10480</v>
      </c>
      <c r="C5171" s="2" t="s">
        <v>155</v>
      </c>
      <c r="D5171" s="2" t="s">
        <v>117</v>
      </c>
      <c r="E5171" s="2" t="s">
        <v>81</v>
      </c>
      <c r="F5171" s="2">
        <v>45</v>
      </c>
      <c r="G5171" s="2" t="s">
        <v>83</v>
      </c>
      <c r="H5171" s="2" t="s">
        <v>191</v>
      </c>
      <c r="I5171" s="2" t="s">
        <v>51</v>
      </c>
      <c r="J5171" s="3">
        <v>45829</v>
      </c>
      <c r="K5171" s="3">
        <v>45831</v>
      </c>
      <c r="L5171" s="2" t="s">
        <v>37</v>
      </c>
      <c r="M5171" s="2" t="s">
        <v>104</v>
      </c>
      <c r="N5171" s="2" t="s">
        <v>192</v>
      </c>
      <c r="O5171" s="4">
        <v>131000</v>
      </c>
      <c r="P5171" s="4">
        <v>13300</v>
      </c>
      <c r="Q5171" s="4">
        <v>117700</v>
      </c>
      <c r="R5171" s="2">
        <v>24</v>
      </c>
      <c r="S5171" s="5">
        <v>7.61</v>
      </c>
      <c r="T5171" s="4">
        <v>5650.58</v>
      </c>
      <c r="U5171" s="2" t="s">
        <v>73</v>
      </c>
      <c r="V5171" s="2" t="s">
        <v>74</v>
      </c>
      <c r="W5171" s="4">
        <v>79108.12</v>
      </c>
      <c r="X5171" s="4">
        <v>56505.82</v>
      </c>
      <c r="Y5171" s="4">
        <v>135613.94</v>
      </c>
      <c r="Z5171" s="2">
        <v>0</v>
      </c>
      <c r="AA5171" s="2" t="s">
        <v>56</v>
      </c>
      <c r="AB5171" s="2" t="s">
        <v>15729</v>
      </c>
      <c r="AC5171" s="2" t="s">
        <v>75</v>
      </c>
      <c r="AD5171" s="2" t="s">
        <v>76</v>
      </c>
      <c r="AE5171" s="5">
        <v>89.85</v>
      </c>
      <c r="AF5171" s="2">
        <v>0</v>
      </c>
      <c r="AG5171" s="2" t="s">
        <v>77</v>
      </c>
      <c r="AH5171" s="2">
        <v>2</v>
      </c>
      <c r="AI5171" s="6" t="str">
        <f t="shared" si="240"/>
        <v>45-54</v>
      </c>
      <c r="AJ5171" s="11">
        <f>YEAR(tbl_LoanData[[#This Row],[Application Date]])</f>
        <v>2025</v>
      </c>
      <c r="AK5171" s="11" t="str">
        <f>TEXT(tbl_LoanData[[#This Row],[Application Date]],"MMMM")</f>
        <v>June</v>
      </c>
      <c r="AL5171" s="12">
        <f>DATE(YEAR(tbl_LoanData[[#This Row],[Application Date]]),MONTH(tbl_LoanData[[#This Row],[Application Date]]),1)</f>
        <v>45809</v>
      </c>
      <c r="AM5171" s="14">
        <f ca="1">IF(AND(tbl_LoanData[[#This Row],[Application Date]]&gt;=EOMONTH(TODAY(),-1)+1,tbl_LoanData[[#This Row],[Application Date]]&lt;=TODAY()),tbl_LoanData[[#This Row],[Loan Amount]],0)</f>
        <v>0</v>
      </c>
      <c r="AN5171" s="14">
        <f>tbl_LoanData[[#This Row],[Amount Paid]]-(Q5171-X5171)</f>
        <v>17913.939999999995</v>
      </c>
      <c r="AO5171" s="14">
        <f>IF(tbl_LoanData[[#This Row],[Application Status]]="Approved",1,0)</f>
        <v>1</v>
      </c>
      <c r="AP5171" s="22" t="str">
        <f t="shared" ca="1" si="241"/>
        <v/>
      </c>
      <c r="AQ5171" s="22" t="str">
        <f t="shared" ca="1" si="242"/>
        <v/>
      </c>
    </row>
    <row r="5172" spans="1:43" x14ac:dyDescent="0.3">
      <c r="A5172" s="2" t="s">
        <v>10511</v>
      </c>
      <c r="B5172" s="2" t="s">
        <v>10512</v>
      </c>
      <c r="C5172" s="2" t="s">
        <v>310</v>
      </c>
      <c r="D5172" s="2" t="s">
        <v>268</v>
      </c>
      <c r="E5172" s="2" t="s">
        <v>182</v>
      </c>
      <c r="F5172" s="2">
        <v>51</v>
      </c>
      <c r="G5172" s="2" t="s">
        <v>69</v>
      </c>
      <c r="H5172" s="2" t="s">
        <v>285</v>
      </c>
      <c r="I5172" s="2" t="s">
        <v>55</v>
      </c>
      <c r="J5172" s="3">
        <v>45823</v>
      </c>
      <c r="K5172" s="3">
        <v>45826</v>
      </c>
      <c r="L5172" s="2" t="s">
        <v>36</v>
      </c>
      <c r="M5172" s="2" t="s">
        <v>71</v>
      </c>
      <c r="N5172" s="2" t="s">
        <v>162</v>
      </c>
      <c r="O5172" s="4">
        <v>876000</v>
      </c>
      <c r="P5172" s="4">
        <v>307000</v>
      </c>
      <c r="Q5172" s="4">
        <v>569000</v>
      </c>
      <c r="R5172" s="2">
        <v>36</v>
      </c>
      <c r="S5172" s="5">
        <v>11.8</v>
      </c>
      <c r="T5172" s="4">
        <v>21400.720000000001</v>
      </c>
      <c r="U5172" s="2" t="s">
        <v>73</v>
      </c>
      <c r="V5172" s="2" t="s">
        <v>74</v>
      </c>
      <c r="W5172" s="4">
        <v>299610.08</v>
      </c>
      <c r="X5172" s="4">
        <v>470815.92</v>
      </c>
      <c r="Y5172" s="4">
        <v>770426</v>
      </c>
      <c r="Z5172" s="2">
        <v>0</v>
      </c>
      <c r="AA5172" s="2" t="s">
        <v>56</v>
      </c>
      <c r="AB5172" s="2" t="s">
        <v>15729</v>
      </c>
      <c r="AC5172" s="2" t="s">
        <v>106</v>
      </c>
      <c r="AD5172" s="2" t="s">
        <v>76</v>
      </c>
      <c r="AE5172" s="5">
        <v>64.95</v>
      </c>
      <c r="AF5172" s="2">
        <v>0</v>
      </c>
      <c r="AG5172" s="2" t="s">
        <v>77</v>
      </c>
      <c r="AH5172" s="2">
        <v>3</v>
      </c>
      <c r="AI5172" s="6" t="str">
        <f t="shared" si="240"/>
        <v>45-54</v>
      </c>
      <c r="AJ5172" s="11">
        <f>YEAR(tbl_LoanData[[#This Row],[Application Date]])</f>
        <v>2025</v>
      </c>
      <c r="AK5172" s="11" t="str">
        <f>TEXT(tbl_LoanData[[#This Row],[Application Date]],"MMMM")</f>
        <v>June</v>
      </c>
      <c r="AL5172" s="12">
        <f>DATE(YEAR(tbl_LoanData[[#This Row],[Application Date]]),MONTH(tbl_LoanData[[#This Row],[Application Date]]),1)</f>
        <v>45809</v>
      </c>
      <c r="AM5172" s="14">
        <f ca="1">IF(AND(tbl_LoanData[[#This Row],[Application Date]]&gt;=EOMONTH(TODAY(),-1)+1,tbl_LoanData[[#This Row],[Application Date]]&lt;=TODAY()),tbl_LoanData[[#This Row],[Loan Amount]],0)</f>
        <v>0</v>
      </c>
      <c r="AN5172" s="14">
        <f>tbl_LoanData[[#This Row],[Amount Paid]]-(Q5172-X5172)</f>
        <v>201426</v>
      </c>
      <c r="AO5172" s="14">
        <f>IF(tbl_LoanData[[#This Row],[Application Status]]="Approved",1,0)</f>
        <v>1</v>
      </c>
      <c r="AP5172" s="22" t="str">
        <f t="shared" ca="1" si="241"/>
        <v/>
      </c>
      <c r="AQ5172" s="22" t="str">
        <f t="shared" ca="1" si="242"/>
        <v/>
      </c>
    </row>
    <row r="5173" spans="1:43" ht="14.4" customHeight="1" x14ac:dyDescent="0.3">
      <c r="A5173" s="2" t="s">
        <v>10649</v>
      </c>
      <c r="B5173" s="2" t="s">
        <v>10650</v>
      </c>
      <c r="C5173" s="2" t="s">
        <v>124</v>
      </c>
      <c r="D5173" s="2" t="s">
        <v>311</v>
      </c>
      <c r="E5173" s="2" t="s">
        <v>204</v>
      </c>
      <c r="F5173" s="2">
        <v>59</v>
      </c>
      <c r="G5173" s="2" t="s">
        <v>69</v>
      </c>
      <c r="H5173" s="2" t="s">
        <v>126</v>
      </c>
      <c r="I5173" s="2" t="s">
        <v>44</v>
      </c>
      <c r="J5173" s="3">
        <v>45830</v>
      </c>
      <c r="K5173" s="3"/>
      <c r="L5173" s="2" t="s">
        <v>36</v>
      </c>
      <c r="M5173" s="2" t="s">
        <v>104</v>
      </c>
      <c r="N5173" s="2" t="s">
        <v>592</v>
      </c>
      <c r="O5173" s="4">
        <v>1223000</v>
      </c>
      <c r="P5173" s="4">
        <v>483200</v>
      </c>
      <c r="Q5173" s="4">
        <v>739800</v>
      </c>
      <c r="R5173" s="2">
        <v>36</v>
      </c>
      <c r="S5173" s="5">
        <v>13.3</v>
      </c>
      <c r="T5173" s="4">
        <v>28749.45</v>
      </c>
      <c r="U5173" s="2" t="s">
        <v>113</v>
      </c>
      <c r="V5173" s="2" t="s">
        <v>97</v>
      </c>
      <c r="W5173" s="4">
        <v>0</v>
      </c>
      <c r="X5173" s="4">
        <v>0</v>
      </c>
      <c r="Y5173" s="4">
        <v>1034980.2</v>
      </c>
      <c r="Z5173" s="2">
        <v>0</v>
      </c>
      <c r="AA5173" s="2" t="s">
        <v>97</v>
      </c>
      <c r="AB5173" s="2" t="s">
        <v>15735</v>
      </c>
      <c r="AC5173" s="2" t="s">
        <v>360</v>
      </c>
      <c r="AD5173" s="2" t="s">
        <v>76</v>
      </c>
      <c r="AE5173" s="5">
        <v>60.49</v>
      </c>
      <c r="AF5173" s="2">
        <v>0</v>
      </c>
      <c r="AG5173" s="2" t="s">
        <v>97</v>
      </c>
      <c r="AH5173" s="2"/>
      <c r="AI5173" s="6" t="str">
        <f t="shared" si="240"/>
        <v>55-64</v>
      </c>
      <c r="AJ5173" s="11">
        <f>YEAR(tbl_LoanData[[#This Row],[Application Date]])</f>
        <v>2025</v>
      </c>
      <c r="AK5173" s="11" t="str">
        <f>TEXT(tbl_LoanData[[#This Row],[Application Date]],"MMMM")</f>
        <v>June</v>
      </c>
      <c r="AL5173" s="12">
        <f>DATE(YEAR(tbl_LoanData[[#This Row],[Application Date]]),MONTH(tbl_LoanData[[#This Row],[Application Date]]),1)</f>
        <v>45809</v>
      </c>
      <c r="AM5173" s="14">
        <f ca="1">IF(AND(tbl_LoanData[[#This Row],[Application Date]]&gt;=EOMONTH(TODAY(),-1)+1,tbl_LoanData[[#This Row],[Application Date]]&lt;=TODAY()),tbl_LoanData[[#This Row],[Loan Amount]],0)</f>
        <v>0</v>
      </c>
      <c r="AN5173" s="14">
        <f>tbl_LoanData[[#This Row],[Amount Paid]]-(Q5173-X5173)</f>
        <v>-739800</v>
      </c>
      <c r="AO5173" s="14">
        <f>IF(tbl_LoanData[[#This Row],[Application Status]]="Approved",1,0)</f>
        <v>0</v>
      </c>
      <c r="AP5173" s="22" t="str">
        <f t="shared" ca="1" si="241"/>
        <v/>
      </c>
      <c r="AQ5173" s="22" t="str">
        <f t="shared" ca="1" si="242"/>
        <v/>
      </c>
    </row>
    <row r="5174" spans="1:43" ht="14.4" customHeight="1" x14ac:dyDescent="0.3">
      <c r="A5174" s="2" t="s">
        <v>10755</v>
      </c>
      <c r="B5174" s="2" t="s">
        <v>10756</v>
      </c>
      <c r="C5174" s="2" t="s">
        <v>515</v>
      </c>
      <c r="D5174" s="2" t="s">
        <v>82</v>
      </c>
      <c r="E5174" s="2" t="s">
        <v>394</v>
      </c>
      <c r="F5174" s="2">
        <v>61</v>
      </c>
      <c r="G5174" s="2" t="s">
        <v>69</v>
      </c>
      <c r="H5174" s="2" t="s">
        <v>211</v>
      </c>
      <c r="I5174" s="2" t="s">
        <v>50</v>
      </c>
      <c r="J5174" s="3">
        <v>45836</v>
      </c>
      <c r="K5174" s="3">
        <v>45843</v>
      </c>
      <c r="L5174" s="2" t="s">
        <v>40</v>
      </c>
      <c r="M5174" s="2" t="s">
        <v>94</v>
      </c>
      <c r="N5174" s="2" t="s">
        <v>95</v>
      </c>
      <c r="O5174" s="4">
        <v>1509000</v>
      </c>
      <c r="P5174" s="4">
        <v>383100</v>
      </c>
      <c r="Q5174" s="4">
        <v>1125900</v>
      </c>
      <c r="R5174" s="2">
        <v>60</v>
      </c>
      <c r="S5174" s="5">
        <v>6.63</v>
      </c>
      <c r="T5174" s="4">
        <v>24985.599999999999</v>
      </c>
      <c r="U5174" s="2" t="s">
        <v>73</v>
      </c>
      <c r="V5174" s="2" t="s">
        <v>74</v>
      </c>
      <c r="W5174" s="4">
        <v>324812.79999999999</v>
      </c>
      <c r="X5174" s="4">
        <v>1174323.05</v>
      </c>
      <c r="Y5174" s="4">
        <v>1499135.85</v>
      </c>
      <c r="Z5174" s="2">
        <v>0</v>
      </c>
      <c r="AA5174" s="2" t="s">
        <v>56</v>
      </c>
      <c r="AB5174" s="2" t="s">
        <v>15729</v>
      </c>
      <c r="AC5174" s="2" t="s">
        <v>146</v>
      </c>
      <c r="AD5174" s="2" t="s">
        <v>76</v>
      </c>
      <c r="AE5174" s="5">
        <v>74.61</v>
      </c>
      <c r="AF5174" s="2">
        <v>0</v>
      </c>
      <c r="AG5174" s="2" t="s">
        <v>77</v>
      </c>
      <c r="AH5174" s="2">
        <v>7</v>
      </c>
      <c r="AI5174" s="6" t="str">
        <f t="shared" si="240"/>
        <v>55-64</v>
      </c>
      <c r="AJ5174" s="11">
        <f>YEAR(tbl_LoanData[[#This Row],[Application Date]])</f>
        <v>2025</v>
      </c>
      <c r="AK5174" s="11" t="str">
        <f>TEXT(tbl_LoanData[[#This Row],[Application Date]],"MMMM")</f>
        <v>June</v>
      </c>
      <c r="AL5174" s="12">
        <f>DATE(YEAR(tbl_LoanData[[#This Row],[Application Date]]),MONTH(tbl_LoanData[[#This Row],[Application Date]]),1)</f>
        <v>45809</v>
      </c>
      <c r="AM5174" s="14">
        <f ca="1">IF(AND(tbl_LoanData[[#This Row],[Application Date]]&gt;=EOMONTH(TODAY(),-1)+1,tbl_LoanData[[#This Row],[Application Date]]&lt;=TODAY()),tbl_LoanData[[#This Row],[Loan Amount]],0)</f>
        <v>0</v>
      </c>
      <c r="AN5174" s="14">
        <f>tbl_LoanData[[#This Row],[Amount Paid]]-(Q5174-X5174)</f>
        <v>373235.85000000003</v>
      </c>
      <c r="AO5174" s="14">
        <f>IF(tbl_LoanData[[#This Row],[Application Status]]="Approved",1,0)</f>
        <v>1</v>
      </c>
      <c r="AP5174" s="22" t="str">
        <f t="shared" ca="1" si="241"/>
        <v/>
      </c>
      <c r="AQ5174" s="22" t="str">
        <f t="shared" ca="1" si="242"/>
        <v/>
      </c>
    </row>
    <row r="5175" spans="1:43" ht="14.4" customHeight="1" x14ac:dyDescent="0.3">
      <c r="A5175" s="2" t="s">
        <v>10899</v>
      </c>
      <c r="B5175" s="2" t="s">
        <v>10900</v>
      </c>
      <c r="C5175" s="2" t="s">
        <v>393</v>
      </c>
      <c r="D5175" s="2" t="s">
        <v>118</v>
      </c>
      <c r="E5175" s="2" t="s">
        <v>447</v>
      </c>
      <c r="F5175" s="2">
        <v>28</v>
      </c>
      <c r="G5175" s="2" t="s">
        <v>83</v>
      </c>
      <c r="H5175" s="2" t="s">
        <v>93</v>
      </c>
      <c r="I5175" s="2" t="s">
        <v>50</v>
      </c>
      <c r="J5175" s="3">
        <v>45810</v>
      </c>
      <c r="K5175" s="3">
        <v>45823</v>
      </c>
      <c r="L5175" s="2" t="s">
        <v>40</v>
      </c>
      <c r="M5175" s="2" t="s">
        <v>157</v>
      </c>
      <c r="N5175" s="2" t="s">
        <v>299</v>
      </c>
      <c r="O5175" s="4">
        <v>818000</v>
      </c>
      <c r="P5175" s="4">
        <v>90000</v>
      </c>
      <c r="Q5175" s="4">
        <v>728000</v>
      </c>
      <c r="R5175" s="2">
        <v>24</v>
      </c>
      <c r="S5175" s="5">
        <v>11.94</v>
      </c>
      <c r="T5175" s="4">
        <v>37576.93</v>
      </c>
      <c r="U5175" s="2" t="s">
        <v>73</v>
      </c>
      <c r="V5175" s="2" t="s">
        <v>74</v>
      </c>
      <c r="W5175" s="4">
        <v>488500.09</v>
      </c>
      <c r="X5175" s="4">
        <v>413346.31</v>
      </c>
      <c r="Y5175" s="4">
        <v>901846.4</v>
      </c>
      <c r="Z5175" s="2">
        <v>31</v>
      </c>
      <c r="AA5175" s="2" t="s">
        <v>58</v>
      </c>
      <c r="AB5175" s="2" t="s">
        <v>15730</v>
      </c>
      <c r="AC5175" s="2" t="s">
        <v>138</v>
      </c>
      <c r="AD5175" s="2" t="s">
        <v>76</v>
      </c>
      <c r="AE5175" s="5">
        <v>89</v>
      </c>
      <c r="AF5175" s="2">
        <v>1</v>
      </c>
      <c r="AG5175" s="2" t="s">
        <v>15718</v>
      </c>
      <c r="AH5175" s="2">
        <v>13</v>
      </c>
      <c r="AI5175" s="6" t="str">
        <f t="shared" si="240"/>
        <v>25-34</v>
      </c>
      <c r="AJ5175" s="11">
        <f>YEAR(tbl_LoanData[[#This Row],[Application Date]])</f>
        <v>2025</v>
      </c>
      <c r="AK5175" s="11" t="str">
        <f>TEXT(tbl_LoanData[[#This Row],[Application Date]],"MMMM")</f>
        <v>June</v>
      </c>
      <c r="AL5175" s="12">
        <f>DATE(YEAR(tbl_LoanData[[#This Row],[Application Date]]),MONTH(tbl_LoanData[[#This Row],[Application Date]]),1)</f>
        <v>45809</v>
      </c>
      <c r="AM5175" s="14">
        <f ca="1">IF(AND(tbl_LoanData[[#This Row],[Application Date]]&gt;=EOMONTH(TODAY(),-1)+1,tbl_LoanData[[#This Row],[Application Date]]&lt;=TODAY()),tbl_LoanData[[#This Row],[Loan Amount]],0)</f>
        <v>0</v>
      </c>
      <c r="AN5175" s="14">
        <f>tbl_LoanData[[#This Row],[Amount Paid]]-(Q5175-X5175)</f>
        <v>173846.40000000002</v>
      </c>
      <c r="AO5175" s="14">
        <f>IF(tbl_LoanData[[#This Row],[Application Status]]="Approved",1,0)</f>
        <v>1</v>
      </c>
      <c r="AP5175" s="22" t="str">
        <f t="shared" ca="1" si="241"/>
        <v/>
      </c>
      <c r="AQ5175" s="22" t="str">
        <f t="shared" ca="1" si="242"/>
        <v/>
      </c>
    </row>
    <row r="5176" spans="1:43" ht="14.4" customHeight="1" x14ac:dyDescent="0.3">
      <c r="A5176" s="2" t="s">
        <v>10919</v>
      </c>
      <c r="B5176" s="2" t="s">
        <v>10920</v>
      </c>
      <c r="C5176" s="2" t="s">
        <v>297</v>
      </c>
      <c r="D5176" s="2" t="s">
        <v>102</v>
      </c>
      <c r="E5176" s="2" t="s">
        <v>82</v>
      </c>
      <c r="F5176" s="2">
        <v>35</v>
      </c>
      <c r="G5176" s="2" t="s">
        <v>69</v>
      </c>
      <c r="H5176" s="2" t="s">
        <v>278</v>
      </c>
      <c r="I5176" s="2" t="s">
        <v>45</v>
      </c>
      <c r="J5176" s="3">
        <v>45820</v>
      </c>
      <c r="K5176" s="3">
        <v>45838</v>
      </c>
      <c r="L5176" s="2" t="s">
        <v>40</v>
      </c>
      <c r="M5176" s="2" t="s">
        <v>71</v>
      </c>
      <c r="N5176" s="2" t="s">
        <v>137</v>
      </c>
      <c r="O5176" s="4">
        <v>1061000</v>
      </c>
      <c r="P5176" s="4">
        <v>197300</v>
      </c>
      <c r="Q5176" s="4">
        <v>863700</v>
      </c>
      <c r="R5176" s="2">
        <v>18</v>
      </c>
      <c r="S5176" s="5">
        <v>10.29</v>
      </c>
      <c r="T5176" s="4">
        <v>55389.56</v>
      </c>
      <c r="U5176" s="2" t="s">
        <v>73</v>
      </c>
      <c r="V5176" s="2" t="s">
        <v>74</v>
      </c>
      <c r="W5176" s="4">
        <v>720064.28</v>
      </c>
      <c r="X5176" s="4">
        <v>276947.82</v>
      </c>
      <c r="Y5176" s="4">
        <v>997012.1</v>
      </c>
      <c r="Z5176" s="2">
        <v>0</v>
      </c>
      <c r="AA5176" s="2" t="s">
        <v>56</v>
      </c>
      <c r="AB5176" s="2" t="s">
        <v>15734</v>
      </c>
      <c r="AC5176" s="2" t="s">
        <v>360</v>
      </c>
      <c r="AD5176" s="2" t="s">
        <v>76</v>
      </c>
      <c r="AE5176" s="5">
        <v>81.400000000000006</v>
      </c>
      <c r="AF5176" s="2">
        <v>0</v>
      </c>
      <c r="AG5176" s="2" t="s">
        <v>77</v>
      </c>
      <c r="AH5176" s="2">
        <v>18</v>
      </c>
      <c r="AI5176" s="6" t="str">
        <f t="shared" si="240"/>
        <v>35-44</v>
      </c>
      <c r="AJ5176" s="11">
        <f>YEAR(tbl_LoanData[[#This Row],[Application Date]])</f>
        <v>2025</v>
      </c>
      <c r="AK5176" s="11" t="str">
        <f>TEXT(tbl_LoanData[[#This Row],[Application Date]],"MMMM")</f>
        <v>June</v>
      </c>
      <c r="AL5176" s="12">
        <f>DATE(YEAR(tbl_LoanData[[#This Row],[Application Date]]),MONTH(tbl_LoanData[[#This Row],[Application Date]]),1)</f>
        <v>45809</v>
      </c>
      <c r="AM5176" s="14">
        <f ca="1">IF(AND(tbl_LoanData[[#This Row],[Application Date]]&gt;=EOMONTH(TODAY(),-1)+1,tbl_LoanData[[#This Row],[Application Date]]&lt;=TODAY()),tbl_LoanData[[#This Row],[Loan Amount]],0)</f>
        <v>0</v>
      </c>
      <c r="AN5176" s="14">
        <f>tbl_LoanData[[#This Row],[Amount Paid]]-(Q5176-X5176)</f>
        <v>133312.10000000009</v>
      </c>
      <c r="AO5176" s="14">
        <f>IF(tbl_LoanData[[#This Row],[Application Status]]="Approved",1,0)</f>
        <v>1</v>
      </c>
      <c r="AP5176" s="22" t="str">
        <f t="shared" ca="1" si="241"/>
        <v/>
      </c>
      <c r="AQ5176" s="22" t="str">
        <f t="shared" ca="1" si="242"/>
        <v/>
      </c>
    </row>
    <row r="5177" spans="1:43" ht="14.4" customHeight="1" x14ac:dyDescent="0.3">
      <c r="A5177" s="2" t="s">
        <v>11061</v>
      </c>
      <c r="B5177" s="2" t="s">
        <v>11062</v>
      </c>
      <c r="C5177" s="2" t="s">
        <v>471</v>
      </c>
      <c r="D5177" s="2" t="s">
        <v>118</v>
      </c>
      <c r="E5177" s="2" t="s">
        <v>81</v>
      </c>
      <c r="F5177" s="2">
        <v>45</v>
      </c>
      <c r="G5177" s="2" t="s">
        <v>83</v>
      </c>
      <c r="H5177" s="2" t="s">
        <v>565</v>
      </c>
      <c r="I5177" s="2" t="s">
        <v>47</v>
      </c>
      <c r="J5177" s="3">
        <v>45812</v>
      </c>
      <c r="K5177" s="3">
        <v>45828</v>
      </c>
      <c r="L5177" s="2" t="s">
        <v>40</v>
      </c>
      <c r="M5177" s="2" t="s">
        <v>157</v>
      </c>
      <c r="N5177" s="2" t="s">
        <v>328</v>
      </c>
      <c r="O5177" s="4">
        <v>712000</v>
      </c>
      <c r="P5177" s="4">
        <v>221900</v>
      </c>
      <c r="Q5177" s="4">
        <v>490100</v>
      </c>
      <c r="R5177" s="2">
        <v>36</v>
      </c>
      <c r="S5177" s="5">
        <v>7.86</v>
      </c>
      <c r="T5177" s="4">
        <v>16824.04</v>
      </c>
      <c r="U5177" s="2" t="s">
        <v>73</v>
      </c>
      <c r="V5177" s="2" t="s">
        <v>74</v>
      </c>
      <c r="W5177" s="4">
        <v>235536.56</v>
      </c>
      <c r="X5177" s="4">
        <v>370129.02</v>
      </c>
      <c r="Y5177" s="4">
        <v>605665.57999999996</v>
      </c>
      <c r="Z5177" s="2">
        <v>0</v>
      </c>
      <c r="AA5177" s="2" t="s">
        <v>56</v>
      </c>
      <c r="AB5177" s="2" t="s">
        <v>15732</v>
      </c>
      <c r="AC5177" s="2" t="s">
        <v>138</v>
      </c>
      <c r="AD5177" s="2" t="s">
        <v>76</v>
      </c>
      <c r="AE5177" s="5">
        <v>68.83</v>
      </c>
      <c r="AF5177" s="2">
        <v>0</v>
      </c>
      <c r="AG5177" s="2" t="s">
        <v>77</v>
      </c>
      <c r="AH5177" s="2">
        <v>16</v>
      </c>
      <c r="AI5177" s="6" t="str">
        <f t="shared" si="240"/>
        <v>45-54</v>
      </c>
      <c r="AJ5177" s="11">
        <f>YEAR(tbl_LoanData[[#This Row],[Application Date]])</f>
        <v>2025</v>
      </c>
      <c r="AK5177" s="11" t="str">
        <f>TEXT(tbl_LoanData[[#This Row],[Application Date]],"MMMM")</f>
        <v>June</v>
      </c>
      <c r="AL5177" s="12">
        <f>DATE(YEAR(tbl_LoanData[[#This Row],[Application Date]]),MONTH(tbl_LoanData[[#This Row],[Application Date]]),1)</f>
        <v>45809</v>
      </c>
      <c r="AM5177" s="14">
        <f ca="1">IF(AND(tbl_LoanData[[#This Row],[Application Date]]&gt;=EOMONTH(TODAY(),-1)+1,tbl_LoanData[[#This Row],[Application Date]]&lt;=TODAY()),tbl_LoanData[[#This Row],[Loan Amount]],0)</f>
        <v>0</v>
      </c>
      <c r="AN5177" s="14">
        <f>tbl_LoanData[[#This Row],[Amount Paid]]-(Q5177-X5177)</f>
        <v>115565.58000000002</v>
      </c>
      <c r="AO5177" s="14">
        <f>IF(tbl_LoanData[[#This Row],[Application Status]]="Approved",1,0)</f>
        <v>1</v>
      </c>
      <c r="AP5177" s="22" t="str">
        <f t="shared" ca="1" si="241"/>
        <v/>
      </c>
      <c r="AQ5177" s="22" t="str">
        <f t="shared" ca="1" si="242"/>
        <v/>
      </c>
    </row>
    <row r="5178" spans="1:43" ht="14.4" customHeight="1" x14ac:dyDescent="0.3">
      <c r="A5178" s="2" t="s">
        <v>11277</v>
      </c>
      <c r="B5178" s="2" t="s">
        <v>11278</v>
      </c>
      <c r="C5178" s="2" t="s">
        <v>66</v>
      </c>
      <c r="D5178" s="2" t="s">
        <v>254</v>
      </c>
      <c r="E5178" s="2" t="s">
        <v>117</v>
      </c>
      <c r="F5178" s="2">
        <v>28</v>
      </c>
      <c r="G5178" s="2" t="s">
        <v>69</v>
      </c>
      <c r="H5178" s="2" t="s">
        <v>256</v>
      </c>
      <c r="I5178" s="2" t="s">
        <v>43</v>
      </c>
      <c r="J5178" s="3">
        <v>45817</v>
      </c>
      <c r="K5178" s="3">
        <v>45826</v>
      </c>
      <c r="L5178" s="2" t="s">
        <v>36</v>
      </c>
      <c r="M5178" s="2" t="s">
        <v>94</v>
      </c>
      <c r="N5178" s="2" t="s">
        <v>212</v>
      </c>
      <c r="O5178" s="4">
        <v>2141000</v>
      </c>
      <c r="P5178" s="4">
        <v>647200</v>
      </c>
      <c r="Q5178" s="4">
        <v>1493800</v>
      </c>
      <c r="R5178" s="2">
        <v>12</v>
      </c>
      <c r="S5178" s="5">
        <v>10.95</v>
      </c>
      <c r="T5178" s="4">
        <v>138114.26</v>
      </c>
      <c r="U5178" s="2" t="s">
        <v>73</v>
      </c>
      <c r="V5178" s="2" t="s">
        <v>33</v>
      </c>
      <c r="W5178" s="4">
        <v>1657371.1</v>
      </c>
      <c r="X5178" s="4">
        <v>0</v>
      </c>
      <c r="Y5178" s="4">
        <v>1657371.1</v>
      </c>
      <c r="Z5178" s="2">
        <v>0</v>
      </c>
      <c r="AA5178" s="2" t="s">
        <v>56</v>
      </c>
      <c r="AB5178" s="2" t="s">
        <v>15736</v>
      </c>
      <c r="AC5178" s="2" t="s">
        <v>106</v>
      </c>
      <c r="AD5178" s="2" t="s">
        <v>76</v>
      </c>
      <c r="AE5178" s="5">
        <v>69.77</v>
      </c>
      <c r="AF5178" s="2">
        <v>0</v>
      </c>
      <c r="AG5178" s="2" t="s">
        <v>77</v>
      </c>
      <c r="AH5178" s="2">
        <v>9</v>
      </c>
      <c r="AI5178" s="6" t="str">
        <f t="shared" si="240"/>
        <v>25-34</v>
      </c>
      <c r="AJ5178" s="11">
        <f>YEAR(tbl_LoanData[[#This Row],[Application Date]])</f>
        <v>2025</v>
      </c>
      <c r="AK5178" s="11" t="str">
        <f>TEXT(tbl_LoanData[[#This Row],[Application Date]],"MMMM")</f>
        <v>June</v>
      </c>
      <c r="AL5178" s="12">
        <f>DATE(YEAR(tbl_LoanData[[#This Row],[Application Date]]),MONTH(tbl_LoanData[[#This Row],[Application Date]]),1)</f>
        <v>45809</v>
      </c>
      <c r="AM5178" s="14">
        <f ca="1">IF(AND(tbl_LoanData[[#This Row],[Application Date]]&gt;=EOMONTH(TODAY(),-1)+1,tbl_LoanData[[#This Row],[Application Date]]&lt;=TODAY()),tbl_LoanData[[#This Row],[Loan Amount]],0)</f>
        <v>0</v>
      </c>
      <c r="AN5178" s="14">
        <f>tbl_LoanData[[#This Row],[Amount Paid]]-(Q5178-X5178)</f>
        <v>163571.10000000009</v>
      </c>
      <c r="AO5178" s="14">
        <f>IF(tbl_LoanData[[#This Row],[Application Status]]="Approved",1,0)</f>
        <v>1</v>
      </c>
      <c r="AP5178" s="22" t="str">
        <f t="shared" ca="1" si="241"/>
        <v/>
      </c>
      <c r="AQ5178" s="22" t="str">
        <f t="shared" ca="1" si="242"/>
        <v/>
      </c>
    </row>
    <row r="5179" spans="1:43" ht="14.4" customHeight="1" x14ac:dyDescent="0.3">
      <c r="A5179" s="2" t="s">
        <v>11321</v>
      </c>
      <c r="B5179" s="2" t="s">
        <v>11322</v>
      </c>
      <c r="C5179" s="2" t="s">
        <v>621</v>
      </c>
      <c r="D5179" s="2" t="s">
        <v>189</v>
      </c>
      <c r="E5179" s="2" t="s">
        <v>540</v>
      </c>
      <c r="F5179" s="2">
        <v>54</v>
      </c>
      <c r="G5179" s="2" t="s">
        <v>69</v>
      </c>
      <c r="H5179" s="2" t="s">
        <v>372</v>
      </c>
      <c r="I5179" s="2" t="s">
        <v>43</v>
      </c>
      <c r="J5179" s="3">
        <v>45818</v>
      </c>
      <c r="K5179" s="3"/>
      <c r="L5179" s="2" t="s">
        <v>39</v>
      </c>
      <c r="M5179" s="2" t="s">
        <v>127</v>
      </c>
      <c r="N5179" s="2" t="s">
        <v>152</v>
      </c>
      <c r="O5179" s="4">
        <v>1171000</v>
      </c>
      <c r="P5179" s="4">
        <v>232500</v>
      </c>
      <c r="Q5179" s="4">
        <v>938500</v>
      </c>
      <c r="R5179" s="2">
        <v>24</v>
      </c>
      <c r="S5179" s="5">
        <v>10.029999999999999</v>
      </c>
      <c r="T5179" s="4">
        <v>46948.46</v>
      </c>
      <c r="U5179" s="2" t="s">
        <v>113</v>
      </c>
      <c r="V5179" s="2" t="s">
        <v>97</v>
      </c>
      <c r="W5179" s="4">
        <v>0</v>
      </c>
      <c r="X5179" s="4">
        <v>0</v>
      </c>
      <c r="Y5179" s="4">
        <v>1126763.1000000001</v>
      </c>
      <c r="Z5179" s="2">
        <v>0</v>
      </c>
      <c r="AA5179" s="2" t="s">
        <v>97</v>
      </c>
      <c r="AB5179" s="2" t="s">
        <v>15727</v>
      </c>
      <c r="AC5179" s="2" t="s">
        <v>129</v>
      </c>
      <c r="AD5179" s="2" t="s">
        <v>76</v>
      </c>
      <c r="AE5179" s="5">
        <v>80.150000000000006</v>
      </c>
      <c r="AF5179" s="2">
        <v>0</v>
      </c>
      <c r="AG5179" s="2" t="s">
        <v>97</v>
      </c>
      <c r="AH5179" s="2"/>
      <c r="AI5179" s="6" t="str">
        <f t="shared" si="240"/>
        <v>45-54</v>
      </c>
      <c r="AJ5179" s="11">
        <f>YEAR(tbl_LoanData[[#This Row],[Application Date]])</f>
        <v>2025</v>
      </c>
      <c r="AK5179" s="11" t="str">
        <f>TEXT(tbl_LoanData[[#This Row],[Application Date]],"MMMM")</f>
        <v>June</v>
      </c>
      <c r="AL5179" s="12">
        <f>DATE(YEAR(tbl_LoanData[[#This Row],[Application Date]]),MONTH(tbl_LoanData[[#This Row],[Application Date]]),1)</f>
        <v>45809</v>
      </c>
      <c r="AM5179" s="14">
        <f ca="1">IF(AND(tbl_LoanData[[#This Row],[Application Date]]&gt;=EOMONTH(TODAY(),-1)+1,tbl_LoanData[[#This Row],[Application Date]]&lt;=TODAY()),tbl_LoanData[[#This Row],[Loan Amount]],0)</f>
        <v>0</v>
      </c>
      <c r="AN5179" s="14">
        <f>tbl_LoanData[[#This Row],[Amount Paid]]-(Q5179-X5179)</f>
        <v>-938500</v>
      </c>
      <c r="AO5179" s="14">
        <f>IF(tbl_LoanData[[#This Row],[Application Status]]="Approved",1,0)</f>
        <v>0</v>
      </c>
      <c r="AP5179" s="22" t="str">
        <f t="shared" ca="1" si="241"/>
        <v/>
      </c>
      <c r="AQ5179" s="22" t="str">
        <f t="shared" ca="1" si="242"/>
        <v/>
      </c>
    </row>
    <row r="5180" spans="1:43" x14ac:dyDescent="0.3">
      <c r="A5180" s="2" t="s">
        <v>11531</v>
      </c>
      <c r="B5180" s="2" t="s">
        <v>11532</v>
      </c>
      <c r="C5180" s="2" t="s">
        <v>390</v>
      </c>
      <c r="D5180" s="2" t="s">
        <v>102</v>
      </c>
      <c r="E5180" s="2" t="s">
        <v>67</v>
      </c>
      <c r="F5180" s="2">
        <v>26</v>
      </c>
      <c r="G5180" s="2" t="s">
        <v>83</v>
      </c>
      <c r="H5180" s="2" t="s">
        <v>313</v>
      </c>
      <c r="I5180" s="2" t="s">
        <v>44</v>
      </c>
      <c r="J5180" s="3">
        <v>45822</v>
      </c>
      <c r="K5180" s="3">
        <v>45837</v>
      </c>
      <c r="L5180" s="2" t="s">
        <v>40</v>
      </c>
      <c r="M5180" s="2" t="s">
        <v>71</v>
      </c>
      <c r="N5180" s="2" t="s">
        <v>137</v>
      </c>
      <c r="O5180" s="4">
        <v>1415000</v>
      </c>
      <c r="P5180" s="4">
        <v>558200</v>
      </c>
      <c r="Q5180" s="4">
        <v>856800</v>
      </c>
      <c r="R5180" s="2">
        <v>24</v>
      </c>
      <c r="S5180" s="5">
        <v>10.42</v>
      </c>
      <c r="T5180" s="4">
        <v>43139.88</v>
      </c>
      <c r="U5180" s="2" t="s">
        <v>73</v>
      </c>
      <c r="V5180" s="2" t="s">
        <v>74</v>
      </c>
      <c r="W5180" s="4">
        <v>560818.43999999994</v>
      </c>
      <c r="X5180" s="4">
        <v>474538.68</v>
      </c>
      <c r="Y5180" s="4">
        <v>1035357.12</v>
      </c>
      <c r="Z5180" s="2">
        <v>0</v>
      </c>
      <c r="AA5180" s="2" t="s">
        <v>56</v>
      </c>
      <c r="AB5180" s="2" t="s">
        <v>15729</v>
      </c>
      <c r="AC5180" s="2" t="s">
        <v>332</v>
      </c>
      <c r="AD5180" s="2" t="s">
        <v>76</v>
      </c>
      <c r="AE5180" s="5">
        <v>60.55</v>
      </c>
      <c r="AF5180" s="2">
        <v>0</v>
      </c>
      <c r="AG5180" s="2" t="s">
        <v>77</v>
      </c>
      <c r="AH5180" s="2">
        <v>15</v>
      </c>
      <c r="AI5180" s="6" t="str">
        <f t="shared" si="240"/>
        <v>25-34</v>
      </c>
      <c r="AJ5180" s="11">
        <f>YEAR(tbl_LoanData[[#This Row],[Application Date]])</f>
        <v>2025</v>
      </c>
      <c r="AK5180" s="11" t="str">
        <f>TEXT(tbl_LoanData[[#This Row],[Application Date]],"MMMM")</f>
        <v>June</v>
      </c>
      <c r="AL5180" s="12">
        <f>DATE(YEAR(tbl_LoanData[[#This Row],[Application Date]]),MONTH(tbl_LoanData[[#This Row],[Application Date]]),1)</f>
        <v>45809</v>
      </c>
      <c r="AM5180" s="14">
        <f ca="1">IF(AND(tbl_LoanData[[#This Row],[Application Date]]&gt;=EOMONTH(TODAY(),-1)+1,tbl_LoanData[[#This Row],[Application Date]]&lt;=TODAY()),tbl_LoanData[[#This Row],[Loan Amount]],0)</f>
        <v>0</v>
      </c>
      <c r="AN5180" s="14">
        <f>tbl_LoanData[[#This Row],[Amount Paid]]-(Q5180-X5180)</f>
        <v>178557.11999999994</v>
      </c>
      <c r="AO5180" s="14">
        <f>IF(tbl_LoanData[[#This Row],[Application Status]]="Approved",1,0)</f>
        <v>1</v>
      </c>
      <c r="AP5180" s="22" t="str">
        <f t="shared" ca="1" si="241"/>
        <v/>
      </c>
      <c r="AQ5180" s="22" t="str">
        <f t="shared" ca="1" si="242"/>
        <v/>
      </c>
    </row>
    <row r="5181" spans="1:43" ht="14.4" customHeight="1" x14ac:dyDescent="0.3">
      <c r="A5181" s="2" t="s">
        <v>11613</v>
      </c>
      <c r="B5181" s="2" t="s">
        <v>11614</v>
      </c>
      <c r="C5181" s="2" t="s">
        <v>249</v>
      </c>
      <c r="D5181" s="2" t="s">
        <v>91</v>
      </c>
      <c r="E5181" s="2" t="s">
        <v>255</v>
      </c>
      <c r="F5181" s="2">
        <v>27</v>
      </c>
      <c r="G5181" s="2" t="s">
        <v>69</v>
      </c>
      <c r="H5181" s="2" t="s">
        <v>313</v>
      </c>
      <c r="I5181" s="2" t="s">
        <v>44</v>
      </c>
      <c r="J5181" s="3">
        <v>45838</v>
      </c>
      <c r="K5181" s="3">
        <v>45842</v>
      </c>
      <c r="L5181" s="2" t="s">
        <v>39</v>
      </c>
      <c r="M5181" s="2" t="s">
        <v>71</v>
      </c>
      <c r="N5181" s="2" t="s">
        <v>72</v>
      </c>
      <c r="O5181" s="4">
        <v>2444000</v>
      </c>
      <c r="P5181" s="4">
        <v>571100</v>
      </c>
      <c r="Q5181" s="4">
        <v>1872900</v>
      </c>
      <c r="R5181" s="2">
        <v>36</v>
      </c>
      <c r="S5181" s="5">
        <v>7.28</v>
      </c>
      <c r="T5181" s="4">
        <v>63387.26</v>
      </c>
      <c r="U5181" s="2" t="s">
        <v>73</v>
      </c>
      <c r="V5181" s="2" t="s">
        <v>74</v>
      </c>
      <c r="W5181" s="4">
        <v>760647.12</v>
      </c>
      <c r="X5181" s="4">
        <v>1521294.24</v>
      </c>
      <c r="Y5181" s="4">
        <v>2281941.36</v>
      </c>
      <c r="Z5181" s="2">
        <v>30</v>
      </c>
      <c r="AA5181" s="2" t="s">
        <v>57</v>
      </c>
      <c r="AB5181" s="2" t="s">
        <v>15728</v>
      </c>
      <c r="AC5181" s="2" t="s">
        <v>129</v>
      </c>
      <c r="AD5181" s="2" t="s">
        <v>76</v>
      </c>
      <c r="AE5181" s="5">
        <v>76.63</v>
      </c>
      <c r="AF5181" s="2">
        <v>1</v>
      </c>
      <c r="AG5181" s="2" t="s">
        <v>77</v>
      </c>
      <c r="AH5181" s="2">
        <v>4</v>
      </c>
      <c r="AI5181" s="6" t="str">
        <f t="shared" si="240"/>
        <v>25-34</v>
      </c>
      <c r="AJ5181" s="11">
        <f>YEAR(tbl_LoanData[[#This Row],[Application Date]])</f>
        <v>2025</v>
      </c>
      <c r="AK5181" s="11" t="str">
        <f>TEXT(tbl_LoanData[[#This Row],[Application Date]],"MMMM")</f>
        <v>June</v>
      </c>
      <c r="AL5181" s="12">
        <f>DATE(YEAR(tbl_LoanData[[#This Row],[Application Date]]),MONTH(tbl_LoanData[[#This Row],[Application Date]]),1)</f>
        <v>45809</v>
      </c>
      <c r="AM5181" s="14">
        <f ca="1">IF(AND(tbl_LoanData[[#This Row],[Application Date]]&gt;=EOMONTH(TODAY(),-1)+1,tbl_LoanData[[#This Row],[Application Date]]&lt;=TODAY()),tbl_LoanData[[#This Row],[Loan Amount]],0)</f>
        <v>0</v>
      </c>
      <c r="AN5181" s="14">
        <f>tbl_LoanData[[#This Row],[Amount Paid]]-(Q5181-X5181)</f>
        <v>409041.36</v>
      </c>
      <c r="AO5181" s="14">
        <f>IF(tbl_LoanData[[#This Row],[Application Status]]="Approved",1,0)</f>
        <v>1</v>
      </c>
      <c r="AP5181" s="22" t="str">
        <f t="shared" ca="1" si="241"/>
        <v/>
      </c>
      <c r="AQ5181" s="22" t="str">
        <f t="shared" ca="1" si="242"/>
        <v/>
      </c>
    </row>
    <row r="5182" spans="1:43" ht="14.4" customHeight="1" x14ac:dyDescent="0.3">
      <c r="A5182" s="2" t="s">
        <v>11725</v>
      </c>
      <c r="B5182" s="2" t="s">
        <v>11726</v>
      </c>
      <c r="C5182" s="2" t="s">
        <v>227</v>
      </c>
      <c r="D5182" s="2" t="s">
        <v>232</v>
      </c>
      <c r="E5182" s="2" t="s">
        <v>385</v>
      </c>
      <c r="F5182" s="2">
        <v>23</v>
      </c>
      <c r="G5182" s="2" t="s">
        <v>69</v>
      </c>
      <c r="H5182" s="2" t="s">
        <v>237</v>
      </c>
      <c r="I5182" s="2" t="s">
        <v>48</v>
      </c>
      <c r="J5182" s="3">
        <v>45837</v>
      </c>
      <c r="K5182" s="3">
        <v>45840</v>
      </c>
      <c r="L5182" s="2" t="s">
        <v>36</v>
      </c>
      <c r="M5182" s="2" t="s">
        <v>104</v>
      </c>
      <c r="N5182" s="2" t="s">
        <v>592</v>
      </c>
      <c r="O5182" s="4">
        <v>1656000</v>
      </c>
      <c r="P5182" s="4">
        <v>290000</v>
      </c>
      <c r="Q5182" s="4">
        <v>1366000</v>
      </c>
      <c r="R5182" s="2">
        <v>12</v>
      </c>
      <c r="S5182" s="5">
        <v>12.24</v>
      </c>
      <c r="T5182" s="4">
        <v>127766.53</v>
      </c>
      <c r="U5182" s="2" t="s">
        <v>73</v>
      </c>
      <c r="V5182" s="2" t="s">
        <v>34</v>
      </c>
      <c r="W5182" s="4">
        <v>1149898.77</v>
      </c>
      <c r="X5182" s="4">
        <v>383299.63</v>
      </c>
      <c r="Y5182" s="4">
        <v>1533198.4</v>
      </c>
      <c r="Z5182" s="2">
        <v>84</v>
      </c>
      <c r="AA5182" s="2" t="s">
        <v>59</v>
      </c>
      <c r="AB5182" s="2" t="s">
        <v>15734</v>
      </c>
      <c r="AC5182" s="2" t="s">
        <v>87</v>
      </c>
      <c r="AD5182" s="2" t="s">
        <v>76</v>
      </c>
      <c r="AE5182" s="5">
        <v>82.49</v>
      </c>
      <c r="AF5182" s="2">
        <v>3</v>
      </c>
      <c r="AG5182" s="2" t="s">
        <v>130</v>
      </c>
      <c r="AH5182" s="2">
        <v>3</v>
      </c>
      <c r="AI5182" s="6" t="str">
        <f t="shared" si="240"/>
        <v>18-24</v>
      </c>
      <c r="AJ5182" s="11">
        <f>YEAR(tbl_LoanData[[#This Row],[Application Date]])</f>
        <v>2025</v>
      </c>
      <c r="AK5182" s="11" t="str">
        <f>TEXT(tbl_LoanData[[#This Row],[Application Date]],"MMMM")</f>
        <v>June</v>
      </c>
      <c r="AL5182" s="12">
        <f>DATE(YEAR(tbl_LoanData[[#This Row],[Application Date]]),MONTH(tbl_LoanData[[#This Row],[Application Date]]),1)</f>
        <v>45809</v>
      </c>
      <c r="AM5182" s="14">
        <f ca="1">IF(AND(tbl_LoanData[[#This Row],[Application Date]]&gt;=EOMONTH(TODAY(),-1)+1,tbl_LoanData[[#This Row],[Application Date]]&lt;=TODAY()),tbl_LoanData[[#This Row],[Loan Amount]],0)</f>
        <v>0</v>
      </c>
      <c r="AN5182" s="14">
        <f>tbl_LoanData[[#This Row],[Amount Paid]]-(Q5182-X5182)</f>
        <v>167198.40000000002</v>
      </c>
      <c r="AO5182" s="14">
        <f>IF(tbl_LoanData[[#This Row],[Application Status]]="Approved",1,0)</f>
        <v>1</v>
      </c>
      <c r="AP5182" s="22" t="str">
        <f t="shared" ca="1" si="241"/>
        <v/>
      </c>
      <c r="AQ5182" s="22" t="str">
        <f t="shared" ca="1" si="242"/>
        <v/>
      </c>
    </row>
    <row r="5183" spans="1:43" ht="14.4" customHeight="1" x14ac:dyDescent="0.3">
      <c r="A5183" s="2" t="s">
        <v>11889</v>
      </c>
      <c r="B5183" s="2" t="s">
        <v>11890</v>
      </c>
      <c r="C5183" s="2" t="s">
        <v>1059</v>
      </c>
      <c r="D5183" s="2" t="s">
        <v>102</v>
      </c>
      <c r="E5183" s="2" t="s">
        <v>284</v>
      </c>
      <c r="F5183" s="2">
        <v>52</v>
      </c>
      <c r="G5183" s="2" t="s">
        <v>69</v>
      </c>
      <c r="H5183" s="2" t="s">
        <v>273</v>
      </c>
      <c r="I5183" s="2" t="s">
        <v>45</v>
      </c>
      <c r="J5183" s="3">
        <v>45831</v>
      </c>
      <c r="K5183" s="3">
        <v>45845</v>
      </c>
      <c r="L5183" s="2" t="s">
        <v>40</v>
      </c>
      <c r="M5183" s="2" t="s">
        <v>85</v>
      </c>
      <c r="N5183" s="2" t="s">
        <v>274</v>
      </c>
      <c r="O5183" s="4">
        <v>714000</v>
      </c>
      <c r="P5183" s="4">
        <v>220000</v>
      </c>
      <c r="Q5183" s="4">
        <v>494000</v>
      </c>
      <c r="R5183" s="2">
        <v>12</v>
      </c>
      <c r="S5183" s="5">
        <v>5.55</v>
      </c>
      <c r="T5183" s="4">
        <v>43451.42</v>
      </c>
      <c r="U5183" s="2" t="s">
        <v>73</v>
      </c>
      <c r="V5183" s="2" t="s">
        <v>33</v>
      </c>
      <c r="W5183" s="4">
        <v>521417</v>
      </c>
      <c r="X5183" s="4">
        <v>0</v>
      </c>
      <c r="Y5183" s="4">
        <v>521417</v>
      </c>
      <c r="Z5183" s="2">
        <v>0</v>
      </c>
      <c r="AA5183" s="2" t="s">
        <v>56</v>
      </c>
      <c r="AB5183" s="2" t="s">
        <v>15728</v>
      </c>
      <c r="AC5183" s="2" t="s">
        <v>332</v>
      </c>
      <c r="AD5183" s="2" t="s">
        <v>76</v>
      </c>
      <c r="AE5183" s="5">
        <v>69.19</v>
      </c>
      <c r="AF5183" s="2">
        <v>0</v>
      </c>
      <c r="AG5183" s="2" t="s">
        <v>77</v>
      </c>
      <c r="AH5183" s="2">
        <v>14</v>
      </c>
      <c r="AI5183" s="6" t="str">
        <f t="shared" si="240"/>
        <v>45-54</v>
      </c>
      <c r="AJ5183" s="11">
        <f>YEAR(tbl_LoanData[[#This Row],[Application Date]])</f>
        <v>2025</v>
      </c>
      <c r="AK5183" s="11" t="str">
        <f>TEXT(tbl_LoanData[[#This Row],[Application Date]],"MMMM")</f>
        <v>June</v>
      </c>
      <c r="AL5183" s="12">
        <f>DATE(YEAR(tbl_LoanData[[#This Row],[Application Date]]),MONTH(tbl_LoanData[[#This Row],[Application Date]]),1)</f>
        <v>45809</v>
      </c>
      <c r="AM5183" s="14">
        <f ca="1">IF(AND(tbl_LoanData[[#This Row],[Application Date]]&gt;=EOMONTH(TODAY(),-1)+1,tbl_LoanData[[#This Row],[Application Date]]&lt;=TODAY()),tbl_LoanData[[#This Row],[Loan Amount]],0)</f>
        <v>0</v>
      </c>
      <c r="AN5183" s="14">
        <f>tbl_LoanData[[#This Row],[Amount Paid]]-(Q5183-X5183)</f>
        <v>27417</v>
      </c>
      <c r="AO5183" s="14">
        <f>IF(tbl_LoanData[[#This Row],[Application Status]]="Approved",1,0)</f>
        <v>1</v>
      </c>
      <c r="AP5183" s="22" t="str">
        <f t="shared" ca="1" si="241"/>
        <v/>
      </c>
      <c r="AQ5183" s="22" t="str">
        <f t="shared" ca="1" si="242"/>
        <v/>
      </c>
    </row>
    <row r="5184" spans="1:43" x14ac:dyDescent="0.3">
      <c r="A5184" s="2" t="s">
        <v>11913</v>
      </c>
      <c r="B5184" s="2" t="s">
        <v>11914</v>
      </c>
      <c r="C5184" s="2" t="s">
        <v>331</v>
      </c>
      <c r="D5184" s="2" t="s">
        <v>254</v>
      </c>
      <c r="E5184" s="2" t="s">
        <v>385</v>
      </c>
      <c r="F5184" s="2">
        <v>49</v>
      </c>
      <c r="G5184" s="2" t="s">
        <v>83</v>
      </c>
      <c r="H5184" s="2" t="s">
        <v>273</v>
      </c>
      <c r="I5184" s="2" t="s">
        <v>45</v>
      </c>
      <c r="J5184" s="3">
        <v>45813</v>
      </c>
      <c r="K5184" s="3"/>
      <c r="L5184" s="2" t="s">
        <v>37</v>
      </c>
      <c r="M5184" s="2" t="s">
        <v>199</v>
      </c>
      <c r="N5184" s="2" t="s">
        <v>319</v>
      </c>
      <c r="O5184" s="4">
        <v>142000</v>
      </c>
      <c r="P5184" s="4">
        <v>27600</v>
      </c>
      <c r="Q5184" s="4">
        <v>114400</v>
      </c>
      <c r="R5184" s="2">
        <v>24</v>
      </c>
      <c r="S5184" s="5">
        <v>5.43</v>
      </c>
      <c r="T5184" s="4">
        <v>5284.33</v>
      </c>
      <c r="U5184" s="2" t="s">
        <v>113</v>
      </c>
      <c r="V5184" s="2" t="s">
        <v>97</v>
      </c>
      <c r="W5184" s="4">
        <v>0</v>
      </c>
      <c r="X5184" s="4">
        <v>0</v>
      </c>
      <c r="Y5184" s="4">
        <v>126823.84</v>
      </c>
      <c r="Z5184" s="2">
        <v>0</v>
      </c>
      <c r="AA5184" s="2" t="s">
        <v>97</v>
      </c>
      <c r="AB5184" s="2" t="s">
        <v>15728</v>
      </c>
      <c r="AC5184" s="2" t="s">
        <v>332</v>
      </c>
      <c r="AD5184" s="2" t="s">
        <v>76</v>
      </c>
      <c r="AE5184" s="5">
        <v>80.56</v>
      </c>
      <c r="AF5184" s="2">
        <v>0</v>
      </c>
      <c r="AG5184" s="2" t="s">
        <v>97</v>
      </c>
      <c r="AH5184" s="2"/>
      <c r="AI5184" s="6" t="str">
        <f t="shared" si="240"/>
        <v>45-54</v>
      </c>
      <c r="AJ5184" s="11">
        <f>YEAR(tbl_LoanData[[#This Row],[Application Date]])</f>
        <v>2025</v>
      </c>
      <c r="AK5184" s="11" t="str">
        <f>TEXT(tbl_LoanData[[#This Row],[Application Date]],"MMMM")</f>
        <v>June</v>
      </c>
      <c r="AL5184" s="12">
        <f>DATE(YEAR(tbl_LoanData[[#This Row],[Application Date]]),MONTH(tbl_LoanData[[#This Row],[Application Date]]),1)</f>
        <v>45809</v>
      </c>
      <c r="AM5184" s="14">
        <f ca="1">IF(AND(tbl_LoanData[[#This Row],[Application Date]]&gt;=EOMONTH(TODAY(),-1)+1,tbl_LoanData[[#This Row],[Application Date]]&lt;=TODAY()),tbl_LoanData[[#This Row],[Loan Amount]],0)</f>
        <v>0</v>
      </c>
      <c r="AN5184" s="14">
        <f>tbl_LoanData[[#This Row],[Amount Paid]]-(Q5184-X5184)</f>
        <v>-114400</v>
      </c>
      <c r="AO5184" s="14">
        <f>IF(tbl_LoanData[[#This Row],[Application Status]]="Approved",1,0)</f>
        <v>0</v>
      </c>
      <c r="AP5184" s="22" t="str">
        <f t="shared" ca="1" si="241"/>
        <v/>
      </c>
      <c r="AQ5184" s="22" t="str">
        <f t="shared" ca="1" si="242"/>
        <v/>
      </c>
    </row>
    <row r="5185" spans="1:43" ht="14.4" customHeight="1" x14ac:dyDescent="0.3">
      <c r="A5185" s="2" t="s">
        <v>11921</v>
      </c>
      <c r="B5185" s="2" t="s">
        <v>11922</v>
      </c>
      <c r="C5185" s="2" t="s">
        <v>216</v>
      </c>
      <c r="D5185" s="2" t="s">
        <v>101</v>
      </c>
      <c r="E5185" s="2" t="s">
        <v>81</v>
      </c>
      <c r="F5185" s="2">
        <v>57</v>
      </c>
      <c r="G5185" s="2" t="s">
        <v>83</v>
      </c>
      <c r="H5185" s="2" t="s">
        <v>70</v>
      </c>
      <c r="I5185" s="2" t="s">
        <v>50</v>
      </c>
      <c r="J5185" s="3">
        <v>45812</v>
      </c>
      <c r="K5185" s="3">
        <v>45833</v>
      </c>
      <c r="L5185" s="2" t="s">
        <v>40</v>
      </c>
      <c r="M5185" s="2" t="s">
        <v>71</v>
      </c>
      <c r="N5185" s="2" t="s">
        <v>137</v>
      </c>
      <c r="O5185" s="4">
        <v>1353000</v>
      </c>
      <c r="P5185" s="4">
        <v>238500</v>
      </c>
      <c r="Q5185" s="4">
        <v>1114500</v>
      </c>
      <c r="R5185" s="2">
        <v>36</v>
      </c>
      <c r="S5185" s="5">
        <v>9.7200000000000006</v>
      </c>
      <c r="T5185" s="4">
        <v>39985.78</v>
      </c>
      <c r="U5185" s="2" t="s">
        <v>73</v>
      </c>
      <c r="V5185" s="2" t="s">
        <v>74</v>
      </c>
      <c r="W5185" s="4">
        <v>519815.14</v>
      </c>
      <c r="X5185" s="4">
        <v>919673.06</v>
      </c>
      <c r="Y5185" s="4">
        <v>1439488.2</v>
      </c>
      <c r="Z5185" s="2">
        <v>0</v>
      </c>
      <c r="AA5185" s="2" t="s">
        <v>56</v>
      </c>
      <c r="AB5185" s="2" t="s">
        <v>15729</v>
      </c>
      <c r="AC5185" s="2" t="s">
        <v>332</v>
      </c>
      <c r="AD5185" s="2" t="s">
        <v>76</v>
      </c>
      <c r="AE5185" s="5">
        <v>82.37</v>
      </c>
      <c r="AF5185" s="2">
        <v>0</v>
      </c>
      <c r="AG5185" s="2" t="s">
        <v>77</v>
      </c>
      <c r="AH5185" s="2">
        <v>21</v>
      </c>
      <c r="AI5185" s="6" t="str">
        <f t="shared" si="240"/>
        <v>55-64</v>
      </c>
      <c r="AJ5185" s="11">
        <f>YEAR(tbl_LoanData[[#This Row],[Application Date]])</f>
        <v>2025</v>
      </c>
      <c r="AK5185" s="11" t="str">
        <f>TEXT(tbl_LoanData[[#This Row],[Application Date]],"MMMM")</f>
        <v>June</v>
      </c>
      <c r="AL5185" s="12">
        <f>DATE(YEAR(tbl_LoanData[[#This Row],[Application Date]]),MONTH(tbl_LoanData[[#This Row],[Application Date]]),1)</f>
        <v>45809</v>
      </c>
      <c r="AM5185" s="14">
        <f ca="1">IF(AND(tbl_LoanData[[#This Row],[Application Date]]&gt;=EOMONTH(TODAY(),-1)+1,tbl_LoanData[[#This Row],[Application Date]]&lt;=TODAY()),tbl_LoanData[[#This Row],[Loan Amount]],0)</f>
        <v>0</v>
      </c>
      <c r="AN5185" s="14">
        <f>tbl_LoanData[[#This Row],[Amount Paid]]-(Q5185-X5185)</f>
        <v>324988.20000000007</v>
      </c>
      <c r="AO5185" s="14">
        <f>IF(tbl_LoanData[[#This Row],[Application Status]]="Approved",1,0)</f>
        <v>1</v>
      </c>
      <c r="AP5185" s="22" t="str">
        <f t="shared" ca="1" si="241"/>
        <v/>
      </c>
      <c r="AQ5185" s="22" t="str">
        <f t="shared" ca="1" si="242"/>
        <v/>
      </c>
    </row>
    <row r="5186" spans="1:43" ht="14.4" customHeight="1" x14ac:dyDescent="0.3">
      <c r="A5186" s="2" t="s">
        <v>11955</v>
      </c>
      <c r="B5186" s="2" t="s">
        <v>11956</v>
      </c>
      <c r="C5186" s="2" t="s">
        <v>343</v>
      </c>
      <c r="D5186" s="2" t="s">
        <v>209</v>
      </c>
      <c r="E5186" s="2" t="s">
        <v>190</v>
      </c>
      <c r="F5186" s="2">
        <v>26</v>
      </c>
      <c r="G5186" s="2" t="s">
        <v>69</v>
      </c>
      <c r="H5186" s="2" t="s">
        <v>70</v>
      </c>
      <c r="I5186" s="2" t="s">
        <v>50</v>
      </c>
      <c r="J5186" s="3">
        <v>45832</v>
      </c>
      <c r="K5186" s="3">
        <v>45834</v>
      </c>
      <c r="L5186" s="2" t="s">
        <v>40</v>
      </c>
      <c r="M5186" s="2" t="s">
        <v>71</v>
      </c>
      <c r="N5186" s="2" t="s">
        <v>137</v>
      </c>
      <c r="O5186" s="4">
        <v>738000</v>
      </c>
      <c r="P5186" s="4">
        <v>237200</v>
      </c>
      <c r="Q5186" s="4">
        <v>500800</v>
      </c>
      <c r="R5186" s="2">
        <v>36</v>
      </c>
      <c r="S5186" s="5">
        <v>8.9</v>
      </c>
      <c r="T5186" s="4">
        <v>17625.38</v>
      </c>
      <c r="U5186" s="2" t="s">
        <v>73</v>
      </c>
      <c r="V5186" s="2" t="s">
        <v>74</v>
      </c>
      <c r="W5186" s="4">
        <v>229129.94</v>
      </c>
      <c r="X5186" s="4">
        <v>405383.66</v>
      </c>
      <c r="Y5186" s="4">
        <v>634513.6</v>
      </c>
      <c r="Z5186" s="2">
        <v>0</v>
      </c>
      <c r="AA5186" s="2" t="s">
        <v>56</v>
      </c>
      <c r="AB5186" s="2" t="s">
        <v>15734</v>
      </c>
      <c r="AC5186" s="2" t="s">
        <v>332</v>
      </c>
      <c r="AD5186" s="2" t="s">
        <v>76</v>
      </c>
      <c r="AE5186" s="5">
        <v>67.86</v>
      </c>
      <c r="AF5186" s="2">
        <v>0</v>
      </c>
      <c r="AG5186" s="2" t="s">
        <v>77</v>
      </c>
      <c r="AH5186" s="2">
        <v>2</v>
      </c>
      <c r="AI5186" s="6" t="str">
        <f t="shared" ref="AI5186:AI5249" si="243">IF(F5186&lt;25,"18-24",IF(F5186&lt;35,"25-34",IF(F5186&lt;45,"35-44",IF(F5186&lt;55,"45-54",IF(F5186&lt;65,"55-64","65+")))))</f>
        <v>25-34</v>
      </c>
      <c r="AJ5186" s="11">
        <f>YEAR(tbl_LoanData[[#This Row],[Application Date]])</f>
        <v>2025</v>
      </c>
      <c r="AK5186" s="11" t="str">
        <f>TEXT(tbl_LoanData[[#This Row],[Application Date]],"MMMM")</f>
        <v>June</v>
      </c>
      <c r="AL5186" s="12">
        <f>DATE(YEAR(tbl_LoanData[[#This Row],[Application Date]]),MONTH(tbl_LoanData[[#This Row],[Application Date]]),1)</f>
        <v>45809</v>
      </c>
      <c r="AM5186" s="14">
        <f ca="1">IF(AND(tbl_LoanData[[#This Row],[Application Date]]&gt;=EOMONTH(TODAY(),-1)+1,tbl_LoanData[[#This Row],[Application Date]]&lt;=TODAY()),tbl_LoanData[[#This Row],[Loan Amount]],0)</f>
        <v>0</v>
      </c>
      <c r="AN5186" s="14">
        <f>tbl_LoanData[[#This Row],[Amount Paid]]-(Q5186-X5186)</f>
        <v>133713.59999999998</v>
      </c>
      <c r="AO5186" s="14">
        <f>IF(tbl_LoanData[[#This Row],[Application Status]]="Approved",1,0)</f>
        <v>1</v>
      </c>
      <c r="AP5186" s="22" t="str">
        <f t="shared" ref="AP5186:AP5249" ca="1" si="244">IF(AND(J5186&gt;=DATE(YEAR(TODAY()),MONTH(TODAY()),1),J5186&lt;=TODAY()),"Current MTD",IF(AND(J5186&gt;=EOMONTH(TODAY(),-2)+1,J5186&lt;=EOMONTH(TODAY(),-1)),"Previous MTD",""))</f>
        <v/>
      </c>
      <c r="AQ5186" s="22" t="str">
        <f t="shared" ref="AQ5186:AQ5249" ca="1" si="245">IF(AND(J5186&gt;=DATE(YEAR(TODAY()),MONTH(TODAY()),1),J5186&lt;=TODAY()),TEXT(DATE(YEAR(TODAY()),MONTH(TODAY()),1),"mmm d")&amp;"–"&amp;DAY(TODAY()),IF(AND(J5186&gt;=EOMONTH(TODAY(),-2)+1,J5186&lt;=EOMONTH(TODAY(),-1)),""&amp;TEXT(EOMONTH(TODAY(),-2)+1,"mmm d")&amp;"–"&amp;DAY(TODAY()),""))</f>
        <v/>
      </c>
    </row>
    <row r="5187" spans="1:43" ht="14.4" customHeight="1" x14ac:dyDescent="0.3">
      <c r="A5187" s="2" t="s">
        <v>12005</v>
      </c>
      <c r="B5187" s="2" t="s">
        <v>12006</v>
      </c>
      <c r="C5187" s="2" t="s">
        <v>304</v>
      </c>
      <c r="D5187" s="2" t="s">
        <v>101</v>
      </c>
      <c r="E5187" s="2" t="s">
        <v>402</v>
      </c>
      <c r="F5187" s="2">
        <v>37</v>
      </c>
      <c r="G5187" s="2" t="s">
        <v>83</v>
      </c>
      <c r="H5187" s="2" t="s">
        <v>466</v>
      </c>
      <c r="I5187" s="2" t="s">
        <v>43</v>
      </c>
      <c r="J5187" s="3">
        <v>45818</v>
      </c>
      <c r="K5187" s="3">
        <v>45839</v>
      </c>
      <c r="L5187" s="2" t="s">
        <v>36</v>
      </c>
      <c r="M5187" s="2" t="s">
        <v>94</v>
      </c>
      <c r="N5187" s="2" t="s">
        <v>212</v>
      </c>
      <c r="O5187" s="4">
        <v>883000</v>
      </c>
      <c r="P5187" s="4">
        <v>209300</v>
      </c>
      <c r="Q5187" s="4">
        <v>673700</v>
      </c>
      <c r="R5187" s="2">
        <v>60</v>
      </c>
      <c r="S5187" s="5">
        <v>10.130000000000001</v>
      </c>
      <c r="T5187" s="4">
        <v>16915.48</v>
      </c>
      <c r="U5187" s="2" t="s">
        <v>73</v>
      </c>
      <c r="V5187" s="2" t="s">
        <v>74</v>
      </c>
      <c r="W5187" s="4">
        <v>219901.24</v>
      </c>
      <c r="X5187" s="4">
        <v>795027.81</v>
      </c>
      <c r="Y5187" s="4">
        <v>1014929.05</v>
      </c>
      <c r="Z5187" s="2">
        <v>0</v>
      </c>
      <c r="AA5187" s="2" t="s">
        <v>56</v>
      </c>
      <c r="AB5187" s="2" t="s">
        <v>15728</v>
      </c>
      <c r="AC5187" s="2" t="s">
        <v>129</v>
      </c>
      <c r="AD5187" s="2" t="s">
        <v>76</v>
      </c>
      <c r="AE5187" s="5">
        <v>76.3</v>
      </c>
      <c r="AF5187" s="2">
        <v>0</v>
      </c>
      <c r="AG5187" s="2" t="s">
        <v>77</v>
      </c>
      <c r="AH5187" s="2">
        <v>21</v>
      </c>
      <c r="AI5187" s="6" t="str">
        <f t="shared" si="243"/>
        <v>35-44</v>
      </c>
      <c r="AJ5187" s="11">
        <f>YEAR(tbl_LoanData[[#This Row],[Application Date]])</f>
        <v>2025</v>
      </c>
      <c r="AK5187" s="11" t="str">
        <f>TEXT(tbl_LoanData[[#This Row],[Application Date]],"MMMM")</f>
        <v>June</v>
      </c>
      <c r="AL5187" s="12">
        <f>DATE(YEAR(tbl_LoanData[[#This Row],[Application Date]]),MONTH(tbl_LoanData[[#This Row],[Application Date]]),1)</f>
        <v>45809</v>
      </c>
      <c r="AM5187" s="14">
        <f ca="1">IF(AND(tbl_LoanData[[#This Row],[Application Date]]&gt;=EOMONTH(TODAY(),-1)+1,tbl_LoanData[[#This Row],[Application Date]]&lt;=TODAY()),tbl_LoanData[[#This Row],[Loan Amount]],0)</f>
        <v>0</v>
      </c>
      <c r="AN5187" s="14">
        <f>tbl_LoanData[[#This Row],[Amount Paid]]-(Q5187-X5187)</f>
        <v>341229.05000000005</v>
      </c>
      <c r="AO5187" s="14">
        <f>IF(tbl_LoanData[[#This Row],[Application Status]]="Approved",1,0)</f>
        <v>1</v>
      </c>
      <c r="AP5187" s="22" t="str">
        <f t="shared" ca="1" si="244"/>
        <v/>
      </c>
      <c r="AQ5187" s="22" t="str">
        <f t="shared" ca="1" si="245"/>
        <v/>
      </c>
    </row>
    <row r="5188" spans="1:43" ht="14.4" customHeight="1" x14ac:dyDescent="0.3">
      <c r="A5188" s="2" t="s">
        <v>12027</v>
      </c>
      <c r="B5188" s="2" t="s">
        <v>12028</v>
      </c>
      <c r="C5188" s="2" t="s">
        <v>405</v>
      </c>
      <c r="D5188" s="2" t="s">
        <v>117</v>
      </c>
      <c r="E5188" s="2" t="s">
        <v>183</v>
      </c>
      <c r="F5188" s="2">
        <v>35</v>
      </c>
      <c r="G5188" s="2" t="s">
        <v>69</v>
      </c>
      <c r="H5188" s="2" t="s">
        <v>298</v>
      </c>
      <c r="I5188" s="2" t="s">
        <v>43</v>
      </c>
      <c r="J5188" s="3">
        <v>45828</v>
      </c>
      <c r="K5188" s="3"/>
      <c r="L5188" s="2" t="s">
        <v>36</v>
      </c>
      <c r="M5188" s="2" t="s">
        <v>85</v>
      </c>
      <c r="N5188" s="2" t="s">
        <v>344</v>
      </c>
      <c r="O5188" s="4">
        <v>1316000</v>
      </c>
      <c r="P5188" s="4">
        <v>210700</v>
      </c>
      <c r="Q5188" s="4">
        <v>1105300</v>
      </c>
      <c r="R5188" s="2">
        <v>48</v>
      </c>
      <c r="S5188" s="5">
        <v>7.51</v>
      </c>
      <c r="T5188" s="4">
        <v>29944.42</v>
      </c>
      <c r="U5188" s="2" t="s">
        <v>96</v>
      </c>
      <c r="V5188" s="2" t="s">
        <v>97</v>
      </c>
      <c r="W5188" s="4">
        <v>0</v>
      </c>
      <c r="X5188" s="4">
        <v>0</v>
      </c>
      <c r="Y5188" s="4">
        <v>1437332.12</v>
      </c>
      <c r="Z5188" s="2">
        <v>0</v>
      </c>
      <c r="AA5188" s="2" t="s">
        <v>97</v>
      </c>
      <c r="AB5188" s="2" t="s">
        <v>15730</v>
      </c>
      <c r="AC5188" s="2" t="s">
        <v>360</v>
      </c>
      <c r="AD5188" s="2" t="s">
        <v>76</v>
      </c>
      <c r="AE5188" s="5">
        <v>83.99</v>
      </c>
      <c r="AF5188" s="2">
        <v>0</v>
      </c>
      <c r="AG5188" s="2" t="s">
        <v>97</v>
      </c>
      <c r="AH5188" s="2"/>
      <c r="AI5188" s="6" t="str">
        <f t="shared" si="243"/>
        <v>35-44</v>
      </c>
      <c r="AJ5188" s="11">
        <f>YEAR(tbl_LoanData[[#This Row],[Application Date]])</f>
        <v>2025</v>
      </c>
      <c r="AK5188" s="11" t="str">
        <f>TEXT(tbl_LoanData[[#This Row],[Application Date]],"MMMM")</f>
        <v>June</v>
      </c>
      <c r="AL5188" s="12">
        <f>DATE(YEAR(tbl_LoanData[[#This Row],[Application Date]]),MONTH(tbl_LoanData[[#This Row],[Application Date]]),1)</f>
        <v>45809</v>
      </c>
      <c r="AM5188" s="14">
        <f ca="1">IF(AND(tbl_LoanData[[#This Row],[Application Date]]&gt;=EOMONTH(TODAY(),-1)+1,tbl_LoanData[[#This Row],[Application Date]]&lt;=TODAY()),tbl_LoanData[[#This Row],[Loan Amount]],0)</f>
        <v>0</v>
      </c>
      <c r="AN5188" s="14">
        <f>tbl_LoanData[[#This Row],[Amount Paid]]-(Q5188-X5188)</f>
        <v>-1105300</v>
      </c>
      <c r="AO5188" s="14">
        <f>IF(tbl_LoanData[[#This Row],[Application Status]]="Approved",1,0)</f>
        <v>0</v>
      </c>
      <c r="AP5188" s="22" t="str">
        <f t="shared" ca="1" si="244"/>
        <v/>
      </c>
      <c r="AQ5188" s="22" t="str">
        <f t="shared" ca="1" si="245"/>
        <v/>
      </c>
    </row>
    <row r="5189" spans="1:43" ht="14.4" customHeight="1" x14ac:dyDescent="0.3">
      <c r="A5189" s="2" t="s">
        <v>12095</v>
      </c>
      <c r="B5189" s="2" t="s">
        <v>12096</v>
      </c>
      <c r="C5189" s="2" t="s">
        <v>356</v>
      </c>
      <c r="D5189" s="2" t="s">
        <v>101</v>
      </c>
      <c r="E5189" s="2" t="s">
        <v>182</v>
      </c>
      <c r="F5189" s="2">
        <v>43</v>
      </c>
      <c r="G5189" s="2" t="s">
        <v>69</v>
      </c>
      <c r="H5189" s="2" t="s">
        <v>103</v>
      </c>
      <c r="I5189" s="2" t="s">
        <v>43</v>
      </c>
      <c r="J5189" s="3">
        <v>45831</v>
      </c>
      <c r="K5189" s="3"/>
      <c r="L5189" s="2" t="s">
        <v>40</v>
      </c>
      <c r="M5189" s="2" t="s">
        <v>85</v>
      </c>
      <c r="N5189" s="2" t="s">
        <v>274</v>
      </c>
      <c r="O5189" s="4">
        <v>1133000</v>
      </c>
      <c r="P5189" s="4">
        <v>194900</v>
      </c>
      <c r="Q5189" s="4">
        <v>938100</v>
      </c>
      <c r="R5189" s="2">
        <v>60</v>
      </c>
      <c r="S5189" s="5">
        <v>12.82</v>
      </c>
      <c r="T5189" s="4">
        <v>25657.040000000001</v>
      </c>
      <c r="U5189" s="2" t="s">
        <v>113</v>
      </c>
      <c r="V5189" s="2" t="s">
        <v>97</v>
      </c>
      <c r="W5189" s="4">
        <v>0</v>
      </c>
      <c r="X5189" s="4">
        <v>0</v>
      </c>
      <c r="Y5189" s="4">
        <v>1539422.1</v>
      </c>
      <c r="Z5189" s="2">
        <v>0</v>
      </c>
      <c r="AA5189" s="2" t="s">
        <v>97</v>
      </c>
      <c r="AB5189" s="2" t="s">
        <v>15732</v>
      </c>
      <c r="AC5189" s="2" t="s">
        <v>121</v>
      </c>
      <c r="AD5189" s="2" t="s">
        <v>76</v>
      </c>
      <c r="AE5189" s="5">
        <v>82.8</v>
      </c>
      <c r="AF5189" s="2">
        <v>0</v>
      </c>
      <c r="AG5189" s="2" t="s">
        <v>97</v>
      </c>
      <c r="AH5189" s="2"/>
      <c r="AI5189" s="6" t="str">
        <f t="shared" si="243"/>
        <v>35-44</v>
      </c>
      <c r="AJ5189" s="11">
        <f>YEAR(tbl_LoanData[[#This Row],[Application Date]])</f>
        <v>2025</v>
      </c>
      <c r="AK5189" s="11" t="str">
        <f>TEXT(tbl_LoanData[[#This Row],[Application Date]],"MMMM")</f>
        <v>June</v>
      </c>
      <c r="AL5189" s="12">
        <f>DATE(YEAR(tbl_LoanData[[#This Row],[Application Date]]),MONTH(tbl_LoanData[[#This Row],[Application Date]]),1)</f>
        <v>45809</v>
      </c>
      <c r="AM5189" s="14">
        <f ca="1">IF(AND(tbl_LoanData[[#This Row],[Application Date]]&gt;=EOMONTH(TODAY(),-1)+1,tbl_LoanData[[#This Row],[Application Date]]&lt;=TODAY()),tbl_LoanData[[#This Row],[Loan Amount]],0)</f>
        <v>0</v>
      </c>
      <c r="AN5189" s="14">
        <f>tbl_LoanData[[#This Row],[Amount Paid]]-(Q5189-X5189)</f>
        <v>-938100</v>
      </c>
      <c r="AO5189" s="14">
        <f>IF(tbl_LoanData[[#This Row],[Application Status]]="Approved",1,0)</f>
        <v>0</v>
      </c>
      <c r="AP5189" s="22" t="str">
        <f t="shared" ca="1" si="244"/>
        <v/>
      </c>
      <c r="AQ5189" s="22" t="str">
        <f t="shared" ca="1" si="245"/>
        <v/>
      </c>
    </row>
    <row r="5190" spans="1:43" ht="14.4" customHeight="1" x14ac:dyDescent="0.3">
      <c r="A5190" s="2" t="s">
        <v>12129</v>
      </c>
      <c r="B5190" s="2" t="s">
        <v>12130</v>
      </c>
      <c r="C5190" s="2" t="s">
        <v>1059</v>
      </c>
      <c r="D5190" s="2" t="s">
        <v>67</v>
      </c>
      <c r="E5190" s="2" t="s">
        <v>540</v>
      </c>
      <c r="F5190" s="2">
        <v>39</v>
      </c>
      <c r="G5190" s="2" t="s">
        <v>69</v>
      </c>
      <c r="H5190" s="2" t="s">
        <v>318</v>
      </c>
      <c r="I5190" s="2" t="s">
        <v>42</v>
      </c>
      <c r="J5190" s="3">
        <v>45817</v>
      </c>
      <c r="K5190" s="3">
        <v>45826</v>
      </c>
      <c r="L5190" s="2" t="s">
        <v>38</v>
      </c>
      <c r="M5190" s="2" t="s">
        <v>71</v>
      </c>
      <c r="N5190" s="2" t="s">
        <v>589</v>
      </c>
      <c r="O5190" s="4">
        <v>1451000</v>
      </c>
      <c r="P5190" s="4">
        <v>563300</v>
      </c>
      <c r="Q5190" s="4">
        <v>887700</v>
      </c>
      <c r="R5190" s="2">
        <v>36</v>
      </c>
      <c r="S5190" s="5">
        <v>12.1</v>
      </c>
      <c r="T5190" s="4">
        <v>33609.31</v>
      </c>
      <c r="U5190" s="2" t="s">
        <v>73</v>
      </c>
      <c r="V5190" s="2" t="s">
        <v>74</v>
      </c>
      <c r="W5190" s="4">
        <v>470530.34</v>
      </c>
      <c r="X5190" s="4">
        <v>739404.76</v>
      </c>
      <c r="Y5190" s="4">
        <v>1209935.1000000001</v>
      </c>
      <c r="Z5190" s="2">
        <v>0</v>
      </c>
      <c r="AA5190" s="2" t="s">
        <v>56</v>
      </c>
      <c r="AB5190" s="2" t="s">
        <v>15727</v>
      </c>
      <c r="AC5190" s="2" t="s">
        <v>332</v>
      </c>
      <c r="AD5190" s="2" t="s">
        <v>76</v>
      </c>
      <c r="AE5190" s="5">
        <v>61.18</v>
      </c>
      <c r="AF5190" s="2">
        <v>0</v>
      </c>
      <c r="AG5190" s="2" t="s">
        <v>77</v>
      </c>
      <c r="AH5190" s="2">
        <v>9</v>
      </c>
      <c r="AI5190" s="6" t="str">
        <f t="shared" si="243"/>
        <v>35-44</v>
      </c>
      <c r="AJ5190" s="11">
        <f>YEAR(tbl_LoanData[[#This Row],[Application Date]])</f>
        <v>2025</v>
      </c>
      <c r="AK5190" s="11" t="str">
        <f>TEXT(tbl_LoanData[[#This Row],[Application Date]],"MMMM")</f>
        <v>June</v>
      </c>
      <c r="AL5190" s="12">
        <f>DATE(YEAR(tbl_LoanData[[#This Row],[Application Date]]),MONTH(tbl_LoanData[[#This Row],[Application Date]]),1)</f>
        <v>45809</v>
      </c>
      <c r="AM5190" s="14">
        <f ca="1">IF(AND(tbl_LoanData[[#This Row],[Application Date]]&gt;=EOMONTH(TODAY(),-1)+1,tbl_LoanData[[#This Row],[Application Date]]&lt;=TODAY()),tbl_LoanData[[#This Row],[Loan Amount]],0)</f>
        <v>0</v>
      </c>
      <c r="AN5190" s="14">
        <f>tbl_LoanData[[#This Row],[Amount Paid]]-(Q5190-X5190)</f>
        <v>322235.10000000003</v>
      </c>
      <c r="AO5190" s="14">
        <f>IF(tbl_LoanData[[#This Row],[Application Status]]="Approved",1,0)</f>
        <v>1</v>
      </c>
      <c r="AP5190" s="22" t="str">
        <f t="shared" ca="1" si="244"/>
        <v/>
      </c>
      <c r="AQ5190" s="22" t="str">
        <f t="shared" ca="1" si="245"/>
        <v/>
      </c>
    </row>
    <row r="5191" spans="1:43" ht="14.4" customHeight="1" x14ac:dyDescent="0.3">
      <c r="A5191" s="2" t="s">
        <v>12221</v>
      </c>
      <c r="B5191" s="2" t="s">
        <v>12222</v>
      </c>
      <c r="C5191" s="2" t="s">
        <v>175</v>
      </c>
      <c r="D5191" s="2" t="s">
        <v>117</v>
      </c>
      <c r="E5191" s="2" t="s">
        <v>209</v>
      </c>
      <c r="F5191" s="2">
        <v>50</v>
      </c>
      <c r="G5191" s="2" t="s">
        <v>83</v>
      </c>
      <c r="H5191" s="2" t="s">
        <v>273</v>
      </c>
      <c r="I5191" s="2" t="s">
        <v>45</v>
      </c>
      <c r="J5191" s="3">
        <v>45810</v>
      </c>
      <c r="K5191" s="3">
        <v>45827</v>
      </c>
      <c r="L5191" s="2" t="s">
        <v>36</v>
      </c>
      <c r="M5191" s="2" t="s">
        <v>111</v>
      </c>
      <c r="N5191" s="2" t="s">
        <v>350</v>
      </c>
      <c r="O5191" s="4">
        <v>2057000</v>
      </c>
      <c r="P5191" s="4">
        <v>317200</v>
      </c>
      <c r="Q5191" s="4">
        <v>1739800</v>
      </c>
      <c r="R5191" s="2">
        <v>18</v>
      </c>
      <c r="S5191" s="5">
        <v>14.3</v>
      </c>
      <c r="T5191" s="4">
        <v>117388.17</v>
      </c>
      <c r="U5191" s="2" t="s">
        <v>73</v>
      </c>
      <c r="V5191" s="2" t="s">
        <v>74</v>
      </c>
      <c r="W5191" s="4">
        <v>1643434.38</v>
      </c>
      <c r="X5191" s="4">
        <v>469552.72</v>
      </c>
      <c r="Y5191" s="4">
        <v>2112987.1</v>
      </c>
      <c r="Z5191" s="2">
        <v>0</v>
      </c>
      <c r="AA5191" s="2" t="s">
        <v>56</v>
      </c>
      <c r="AB5191" s="2" t="s">
        <v>15728</v>
      </c>
      <c r="AC5191" s="2" t="s">
        <v>332</v>
      </c>
      <c r="AD5191" s="2" t="s">
        <v>76</v>
      </c>
      <c r="AE5191" s="5">
        <v>84.58</v>
      </c>
      <c r="AF5191" s="2">
        <v>0</v>
      </c>
      <c r="AG5191" s="2" t="s">
        <v>77</v>
      </c>
      <c r="AH5191" s="2">
        <v>17</v>
      </c>
      <c r="AI5191" s="6" t="str">
        <f t="shared" si="243"/>
        <v>45-54</v>
      </c>
      <c r="AJ5191" s="11">
        <f>YEAR(tbl_LoanData[[#This Row],[Application Date]])</f>
        <v>2025</v>
      </c>
      <c r="AK5191" s="11" t="str">
        <f>TEXT(tbl_LoanData[[#This Row],[Application Date]],"MMMM")</f>
        <v>June</v>
      </c>
      <c r="AL5191" s="12">
        <f>DATE(YEAR(tbl_LoanData[[#This Row],[Application Date]]),MONTH(tbl_LoanData[[#This Row],[Application Date]]),1)</f>
        <v>45809</v>
      </c>
      <c r="AM5191" s="14">
        <f ca="1">IF(AND(tbl_LoanData[[#This Row],[Application Date]]&gt;=EOMONTH(TODAY(),-1)+1,tbl_LoanData[[#This Row],[Application Date]]&lt;=TODAY()),tbl_LoanData[[#This Row],[Loan Amount]],0)</f>
        <v>0</v>
      </c>
      <c r="AN5191" s="14">
        <f>tbl_LoanData[[#This Row],[Amount Paid]]-(Q5191-X5191)</f>
        <v>373187.09999999986</v>
      </c>
      <c r="AO5191" s="14">
        <f>IF(tbl_LoanData[[#This Row],[Application Status]]="Approved",1,0)</f>
        <v>1</v>
      </c>
      <c r="AP5191" s="22" t="str">
        <f t="shared" ca="1" si="244"/>
        <v/>
      </c>
      <c r="AQ5191" s="22" t="str">
        <f t="shared" ca="1" si="245"/>
        <v/>
      </c>
    </row>
    <row r="5192" spans="1:43" ht="14.4" customHeight="1" x14ac:dyDescent="0.3">
      <c r="A5192" s="2" t="s">
        <v>12303</v>
      </c>
      <c r="B5192" s="2" t="s">
        <v>12304</v>
      </c>
      <c r="C5192" s="2" t="s">
        <v>546</v>
      </c>
      <c r="D5192" s="2" t="s">
        <v>117</v>
      </c>
      <c r="E5192" s="2" t="s">
        <v>176</v>
      </c>
      <c r="F5192" s="2">
        <v>56</v>
      </c>
      <c r="G5192" s="2" t="s">
        <v>83</v>
      </c>
      <c r="H5192" s="2" t="s">
        <v>143</v>
      </c>
      <c r="I5192" s="2" t="s">
        <v>46</v>
      </c>
      <c r="J5192" s="3">
        <v>45830</v>
      </c>
      <c r="K5192" s="3">
        <v>45833</v>
      </c>
      <c r="L5192" s="2" t="s">
        <v>37</v>
      </c>
      <c r="M5192" s="2" t="s">
        <v>94</v>
      </c>
      <c r="N5192" s="2" t="s">
        <v>568</v>
      </c>
      <c r="O5192" s="4">
        <v>233000</v>
      </c>
      <c r="P5192" s="4">
        <v>36200</v>
      </c>
      <c r="Q5192" s="4">
        <v>196800</v>
      </c>
      <c r="R5192" s="2">
        <v>24</v>
      </c>
      <c r="S5192" s="5">
        <v>7.97</v>
      </c>
      <c r="T5192" s="4">
        <v>9507.08</v>
      </c>
      <c r="U5192" s="2" t="s">
        <v>73</v>
      </c>
      <c r="V5192" s="2" t="s">
        <v>74</v>
      </c>
      <c r="W5192" s="4">
        <v>76056.639999999999</v>
      </c>
      <c r="X5192" s="4">
        <v>152113.28</v>
      </c>
      <c r="Y5192" s="4">
        <v>228169.92</v>
      </c>
      <c r="Z5192" s="2">
        <v>140</v>
      </c>
      <c r="AA5192" s="2" t="s">
        <v>60</v>
      </c>
      <c r="AB5192" s="2" t="s">
        <v>15729</v>
      </c>
      <c r="AC5192" s="2" t="s">
        <v>360</v>
      </c>
      <c r="AD5192" s="2" t="s">
        <v>76</v>
      </c>
      <c r="AE5192" s="5">
        <v>84.46</v>
      </c>
      <c r="AF5192" s="2">
        <v>5</v>
      </c>
      <c r="AG5192" s="2" t="s">
        <v>130</v>
      </c>
      <c r="AH5192" s="2">
        <v>3</v>
      </c>
      <c r="AI5192" s="6" t="str">
        <f t="shared" si="243"/>
        <v>55-64</v>
      </c>
      <c r="AJ5192" s="11">
        <f>YEAR(tbl_LoanData[[#This Row],[Application Date]])</f>
        <v>2025</v>
      </c>
      <c r="AK5192" s="11" t="str">
        <f>TEXT(tbl_LoanData[[#This Row],[Application Date]],"MMMM")</f>
        <v>June</v>
      </c>
      <c r="AL5192" s="12">
        <f>DATE(YEAR(tbl_LoanData[[#This Row],[Application Date]]),MONTH(tbl_LoanData[[#This Row],[Application Date]]),1)</f>
        <v>45809</v>
      </c>
      <c r="AM5192" s="14">
        <f ca="1">IF(AND(tbl_LoanData[[#This Row],[Application Date]]&gt;=EOMONTH(TODAY(),-1)+1,tbl_LoanData[[#This Row],[Application Date]]&lt;=TODAY()),tbl_LoanData[[#This Row],[Loan Amount]],0)</f>
        <v>0</v>
      </c>
      <c r="AN5192" s="14">
        <f>tbl_LoanData[[#This Row],[Amount Paid]]-(Q5192-X5192)</f>
        <v>31369.919999999998</v>
      </c>
      <c r="AO5192" s="14">
        <f>IF(tbl_LoanData[[#This Row],[Application Status]]="Approved",1,0)</f>
        <v>1</v>
      </c>
      <c r="AP5192" s="22" t="str">
        <f t="shared" ca="1" si="244"/>
        <v/>
      </c>
      <c r="AQ5192" s="22" t="str">
        <f t="shared" ca="1" si="245"/>
        <v/>
      </c>
    </row>
    <row r="5193" spans="1:43" ht="14.4" customHeight="1" x14ac:dyDescent="0.3">
      <c r="A5193" s="2" t="s">
        <v>12343</v>
      </c>
      <c r="B5193" s="2" t="s">
        <v>12344</v>
      </c>
      <c r="C5193" s="2" t="s">
        <v>405</v>
      </c>
      <c r="D5193" s="2" t="s">
        <v>189</v>
      </c>
      <c r="E5193" s="2" t="s">
        <v>311</v>
      </c>
      <c r="F5193" s="2">
        <v>22</v>
      </c>
      <c r="G5193" s="2" t="s">
        <v>69</v>
      </c>
      <c r="H5193" s="2" t="s">
        <v>191</v>
      </c>
      <c r="I5193" s="2" t="s">
        <v>51</v>
      </c>
      <c r="J5193" s="3">
        <v>45825</v>
      </c>
      <c r="K5193" s="3">
        <v>45828</v>
      </c>
      <c r="L5193" s="2" t="s">
        <v>36</v>
      </c>
      <c r="M5193" s="2" t="s">
        <v>111</v>
      </c>
      <c r="N5193" s="2" t="s">
        <v>350</v>
      </c>
      <c r="O5193" s="4">
        <v>1805000</v>
      </c>
      <c r="P5193" s="4">
        <v>562700</v>
      </c>
      <c r="Q5193" s="4">
        <v>1242300</v>
      </c>
      <c r="R5193" s="2">
        <v>24</v>
      </c>
      <c r="S5193" s="5">
        <v>14.19</v>
      </c>
      <c r="T5193" s="4">
        <v>66452.7</v>
      </c>
      <c r="U5193" s="2" t="s">
        <v>73</v>
      </c>
      <c r="V5193" s="2" t="s">
        <v>74</v>
      </c>
      <c r="W5193" s="4">
        <v>930337.8</v>
      </c>
      <c r="X5193" s="4">
        <v>664526.93999999994</v>
      </c>
      <c r="Y5193" s="4">
        <v>1594864.74</v>
      </c>
      <c r="Z5193" s="2">
        <v>0</v>
      </c>
      <c r="AA5193" s="2" t="s">
        <v>56</v>
      </c>
      <c r="AB5193" s="2" t="s">
        <v>15736</v>
      </c>
      <c r="AC5193" s="2" t="s">
        <v>129</v>
      </c>
      <c r="AD5193" s="2" t="s">
        <v>76</v>
      </c>
      <c r="AE5193" s="5">
        <v>68.83</v>
      </c>
      <c r="AF5193" s="2">
        <v>0</v>
      </c>
      <c r="AG5193" s="2" t="s">
        <v>77</v>
      </c>
      <c r="AH5193" s="2">
        <v>3</v>
      </c>
      <c r="AI5193" s="6" t="str">
        <f t="shared" si="243"/>
        <v>18-24</v>
      </c>
      <c r="AJ5193" s="11">
        <f>YEAR(tbl_LoanData[[#This Row],[Application Date]])</f>
        <v>2025</v>
      </c>
      <c r="AK5193" s="11" t="str">
        <f>TEXT(tbl_LoanData[[#This Row],[Application Date]],"MMMM")</f>
        <v>June</v>
      </c>
      <c r="AL5193" s="12">
        <f>DATE(YEAR(tbl_LoanData[[#This Row],[Application Date]]),MONTH(tbl_LoanData[[#This Row],[Application Date]]),1)</f>
        <v>45809</v>
      </c>
      <c r="AM5193" s="14">
        <f ca="1">IF(AND(tbl_LoanData[[#This Row],[Application Date]]&gt;=EOMONTH(TODAY(),-1)+1,tbl_LoanData[[#This Row],[Application Date]]&lt;=TODAY()),tbl_LoanData[[#This Row],[Loan Amount]],0)</f>
        <v>0</v>
      </c>
      <c r="AN5193" s="14">
        <f>tbl_LoanData[[#This Row],[Amount Paid]]-(Q5193-X5193)</f>
        <v>352564.74</v>
      </c>
      <c r="AO5193" s="14">
        <f>IF(tbl_LoanData[[#This Row],[Application Status]]="Approved",1,0)</f>
        <v>1</v>
      </c>
      <c r="AP5193" s="22" t="str">
        <f t="shared" ca="1" si="244"/>
        <v/>
      </c>
      <c r="AQ5193" s="22" t="str">
        <f t="shared" ca="1" si="245"/>
        <v/>
      </c>
    </row>
    <row r="5194" spans="1:43" ht="14.4" customHeight="1" x14ac:dyDescent="0.3">
      <c r="A5194" s="2" t="s">
        <v>12505</v>
      </c>
      <c r="B5194" s="2" t="s">
        <v>12506</v>
      </c>
      <c r="C5194" s="2" t="s">
        <v>175</v>
      </c>
      <c r="D5194" s="2" t="s">
        <v>161</v>
      </c>
      <c r="E5194" s="2" t="s">
        <v>540</v>
      </c>
      <c r="F5194" s="2">
        <v>31</v>
      </c>
      <c r="G5194" s="2" t="s">
        <v>83</v>
      </c>
      <c r="H5194" s="2" t="s">
        <v>278</v>
      </c>
      <c r="I5194" s="2" t="s">
        <v>45</v>
      </c>
      <c r="J5194" s="3">
        <v>45824</v>
      </c>
      <c r="K5194" s="3">
        <v>45843</v>
      </c>
      <c r="L5194" s="2" t="s">
        <v>37</v>
      </c>
      <c r="M5194" s="2" t="s">
        <v>94</v>
      </c>
      <c r="N5194" s="2" t="s">
        <v>568</v>
      </c>
      <c r="O5194" s="4">
        <v>156000</v>
      </c>
      <c r="P5194" s="4">
        <v>57000</v>
      </c>
      <c r="Q5194" s="4">
        <v>99000</v>
      </c>
      <c r="R5194" s="2">
        <v>36</v>
      </c>
      <c r="S5194" s="5">
        <v>8.8699999999999992</v>
      </c>
      <c r="T5194" s="4">
        <v>3481.77</v>
      </c>
      <c r="U5194" s="2" t="s">
        <v>73</v>
      </c>
      <c r="V5194" s="2" t="s">
        <v>74</v>
      </c>
      <c r="W5194" s="4">
        <v>45263.01</v>
      </c>
      <c r="X5194" s="4">
        <v>80080.89</v>
      </c>
      <c r="Y5194" s="4">
        <v>125343.9</v>
      </c>
      <c r="Z5194" s="2">
        <v>0</v>
      </c>
      <c r="AA5194" s="2" t="s">
        <v>56</v>
      </c>
      <c r="AB5194" s="2" t="s">
        <v>15728</v>
      </c>
      <c r="AC5194" s="2" t="s">
        <v>87</v>
      </c>
      <c r="AD5194" s="2" t="s">
        <v>76</v>
      </c>
      <c r="AE5194" s="5">
        <v>63.46</v>
      </c>
      <c r="AF5194" s="2">
        <v>0</v>
      </c>
      <c r="AG5194" s="2" t="s">
        <v>77</v>
      </c>
      <c r="AH5194" s="2">
        <v>19</v>
      </c>
      <c r="AI5194" s="6" t="str">
        <f t="shared" si="243"/>
        <v>25-34</v>
      </c>
      <c r="AJ5194" s="11">
        <f>YEAR(tbl_LoanData[[#This Row],[Application Date]])</f>
        <v>2025</v>
      </c>
      <c r="AK5194" s="11" t="str">
        <f>TEXT(tbl_LoanData[[#This Row],[Application Date]],"MMMM")</f>
        <v>June</v>
      </c>
      <c r="AL5194" s="12">
        <f>DATE(YEAR(tbl_LoanData[[#This Row],[Application Date]]),MONTH(tbl_LoanData[[#This Row],[Application Date]]),1)</f>
        <v>45809</v>
      </c>
      <c r="AM5194" s="14">
        <f ca="1">IF(AND(tbl_LoanData[[#This Row],[Application Date]]&gt;=EOMONTH(TODAY(),-1)+1,tbl_LoanData[[#This Row],[Application Date]]&lt;=TODAY()),tbl_LoanData[[#This Row],[Loan Amount]],0)</f>
        <v>0</v>
      </c>
      <c r="AN5194" s="14">
        <f>tbl_LoanData[[#This Row],[Amount Paid]]-(Q5194-X5194)</f>
        <v>26343.9</v>
      </c>
      <c r="AO5194" s="14">
        <f>IF(tbl_LoanData[[#This Row],[Application Status]]="Approved",1,0)</f>
        <v>1</v>
      </c>
      <c r="AP5194" s="22" t="str">
        <f t="shared" ca="1" si="244"/>
        <v/>
      </c>
      <c r="AQ5194" s="22" t="str">
        <f t="shared" ca="1" si="245"/>
        <v/>
      </c>
    </row>
    <row r="5195" spans="1:43" ht="14.4" customHeight="1" x14ac:dyDescent="0.3">
      <c r="A5195" s="2" t="s">
        <v>12547</v>
      </c>
      <c r="B5195" s="2" t="s">
        <v>12548</v>
      </c>
      <c r="C5195" s="2" t="s">
        <v>249</v>
      </c>
      <c r="D5195" s="2" t="s">
        <v>82</v>
      </c>
      <c r="E5195" s="2" t="s">
        <v>102</v>
      </c>
      <c r="F5195" s="2">
        <v>30</v>
      </c>
      <c r="G5195" s="2" t="s">
        <v>69</v>
      </c>
      <c r="H5195" s="2" t="s">
        <v>151</v>
      </c>
      <c r="I5195" s="2" t="s">
        <v>46</v>
      </c>
      <c r="J5195" s="3">
        <v>45837</v>
      </c>
      <c r="K5195" s="3">
        <v>45858</v>
      </c>
      <c r="L5195" s="2" t="s">
        <v>39</v>
      </c>
      <c r="M5195" s="2" t="s">
        <v>85</v>
      </c>
      <c r="N5195" s="2" t="s">
        <v>373</v>
      </c>
      <c r="O5195" s="4">
        <v>2138000</v>
      </c>
      <c r="P5195" s="4">
        <v>557800</v>
      </c>
      <c r="Q5195" s="4">
        <v>1580200</v>
      </c>
      <c r="R5195" s="2">
        <v>48</v>
      </c>
      <c r="S5195" s="5">
        <v>7.65</v>
      </c>
      <c r="T5195" s="4">
        <v>42994.61</v>
      </c>
      <c r="U5195" s="2" t="s">
        <v>73</v>
      </c>
      <c r="V5195" s="2" t="s">
        <v>74</v>
      </c>
      <c r="W5195" s="4">
        <v>558929.93000000005</v>
      </c>
      <c r="X5195" s="4">
        <v>1504811.27</v>
      </c>
      <c r="Y5195" s="4">
        <v>2063741.2</v>
      </c>
      <c r="Z5195" s="2">
        <v>0</v>
      </c>
      <c r="AA5195" s="2" t="s">
        <v>56</v>
      </c>
      <c r="AB5195" s="2" t="s">
        <v>15735</v>
      </c>
      <c r="AC5195" s="2" t="s">
        <v>138</v>
      </c>
      <c r="AD5195" s="2" t="s">
        <v>76</v>
      </c>
      <c r="AE5195" s="5">
        <v>73.91</v>
      </c>
      <c r="AF5195" s="2">
        <v>0</v>
      </c>
      <c r="AG5195" s="2" t="s">
        <v>77</v>
      </c>
      <c r="AH5195" s="2">
        <v>21</v>
      </c>
      <c r="AI5195" s="6" t="str">
        <f t="shared" si="243"/>
        <v>25-34</v>
      </c>
      <c r="AJ5195" s="11">
        <f>YEAR(tbl_LoanData[[#This Row],[Application Date]])</f>
        <v>2025</v>
      </c>
      <c r="AK5195" s="11" t="str">
        <f>TEXT(tbl_LoanData[[#This Row],[Application Date]],"MMMM")</f>
        <v>June</v>
      </c>
      <c r="AL5195" s="12">
        <f>DATE(YEAR(tbl_LoanData[[#This Row],[Application Date]]),MONTH(tbl_LoanData[[#This Row],[Application Date]]),1)</f>
        <v>45809</v>
      </c>
      <c r="AM5195" s="14">
        <f ca="1">IF(AND(tbl_LoanData[[#This Row],[Application Date]]&gt;=EOMONTH(TODAY(),-1)+1,tbl_LoanData[[#This Row],[Application Date]]&lt;=TODAY()),tbl_LoanData[[#This Row],[Loan Amount]],0)</f>
        <v>0</v>
      </c>
      <c r="AN5195" s="14">
        <f>tbl_LoanData[[#This Row],[Amount Paid]]-(Q5195-X5195)</f>
        <v>483541.20000000007</v>
      </c>
      <c r="AO5195" s="14">
        <f>IF(tbl_LoanData[[#This Row],[Application Status]]="Approved",1,0)</f>
        <v>1</v>
      </c>
      <c r="AP5195" s="22" t="str">
        <f t="shared" ca="1" si="244"/>
        <v/>
      </c>
      <c r="AQ5195" s="22" t="str">
        <f t="shared" ca="1" si="245"/>
        <v/>
      </c>
    </row>
    <row r="5196" spans="1:43" ht="14.4" customHeight="1" x14ac:dyDescent="0.3">
      <c r="A5196" s="2" t="s">
        <v>12565</v>
      </c>
      <c r="B5196" s="2" t="s">
        <v>12566</v>
      </c>
      <c r="C5196" s="2" t="s">
        <v>655</v>
      </c>
      <c r="D5196" s="2" t="s">
        <v>82</v>
      </c>
      <c r="E5196" s="2" t="s">
        <v>394</v>
      </c>
      <c r="F5196" s="2">
        <v>50</v>
      </c>
      <c r="G5196" s="2" t="s">
        <v>69</v>
      </c>
      <c r="H5196" s="2" t="s">
        <v>265</v>
      </c>
      <c r="I5196" s="2" t="s">
        <v>44</v>
      </c>
      <c r="J5196" s="3">
        <v>45822</v>
      </c>
      <c r="K5196" s="3">
        <v>45840</v>
      </c>
      <c r="L5196" s="2" t="s">
        <v>37</v>
      </c>
      <c r="M5196" s="2" t="s">
        <v>199</v>
      </c>
      <c r="N5196" s="2" t="s">
        <v>200</v>
      </c>
      <c r="O5196" s="4">
        <v>248000</v>
      </c>
      <c r="P5196" s="4">
        <v>86000</v>
      </c>
      <c r="Q5196" s="4">
        <v>162000</v>
      </c>
      <c r="R5196" s="2">
        <v>48</v>
      </c>
      <c r="S5196" s="5">
        <v>13.38</v>
      </c>
      <c r="T5196" s="4">
        <v>5181.3</v>
      </c>
      <c r="U5196" s="2" t="s">
        <v>73</v>
      </c>
      <c r="V5196" s="2" t="s">
        <v>74</v>
      </c>
      <c r="W5196" s="4">
        <v>67356.899999999994</v>
      </c>
      <c r="X5196" s="4">
        <v>181345.5</v>
      </c>
      <c r="Y5196" s="4">
        <v>248702.4</v>
      </c>
      <c r="Z5196" s="2">
        <v>0</v>
      </c>
      <c r="AA5196" s="2" t="s">
        <v>56</v>
      </c>
      <c r="AB5196" s="2" t="s">
        <v>15734</v>
      </c>
      <c r="AC5196" s="2" t="s">
        <v>121</v>
      </c>
      <c r="AD5196" s="2" t="s">
        <v>76</v>
      </c>
      <c r="AE5196" s="5">
        <v>65.319999999999993</v>
      </c>
      <c r="AF5196" s="2">
        <v>0</v>
      </c>
      <c r="AG5196" s="2" t="s">
        <v>77</v>
      </c>
      <c r="AH5196" s="2">
        <v>18</v>
      </c>
      <c r="AI5196" s="6" t="str">
        <f t="shared" si="243"/>
        <v>45-54</v>
      </c>
      <c r="AJ5196" s="11">
        <f>YEAR(tbl_LoanData[[#This Row],[Application Date]])</f>
        <v>2025</v>
      </c>
      <c r="AK5196" s="11" t="str">
        <f>TEXT(tbl_LoanData[[#This Row],[Application Date]],"MMMM")</f>
        <v>June</v>
      </c>
      <c r="AL5196" s="12">
        <f>DATE(YEAR(tbl_LoanData[[#This Row],[Application Date]]),MONTH(tbl_LoanData[[#This Row],[Application Date]]),1)</f>
        <v>45809</v>
      </c>
      <c r="AM5196" s="14">
        <f ca="1">IF(AND(tbl_LoanData[[#This Row],[Application Date]]&gt;=EOMONTH(TODAY(),-1)+1,tbl_LoanData[[#This Row],[Application Date]]&lt;=TODAY()),tbl_LoanData[[#This Row],[Loan Amount]],0)</f>
        <v>0</v>
      </c>
      <c r="AN5196" s="14">
        <f>tbl_LoanData[[#This Row],[Amount Paid]]-(Q5196-X5196)</f>
        <v>86702.399999999994</v>
      </c>
      <c r="AO5196" s="14">
        <f>IF(tbl_LoanData[[#This Row],[Application Status]]="Approved",1,0)</f>
        <v>1</v>
      </c>
      <c r="AP5196" s="22" t="str">
        <f t="shared" ca="1" si="244"/>
        <v/>
      </c>
      <c r="AQ5196" s="22" t="str">
        <f t="shared" ca="1" si="245"/>
        <v/>
      </c>
    </row>
    <row r="5197" spans="1:43" ht="14.4" customHeight="1" x14ac:dyDescent="0.3">
      <c r="A5197" s="2" t="s">
        <v>12653</v>
      </c>
      <c r="B5197" s="2" t="s">
        <v>12654</v>
      </c>
      <c r="C5197" s="2" t="s">
        <v>264</v>
      </c>
      <c r="D5197" s="2" t="s">
        <v>91</v>
      </c>
      <c r="E5197" s="2" t="s">
        <v>406</v>
      </c>
      <c r="F5197" s="2">
        <v>22</v>
      </c>
      <c r="G5197" s="2" t="s">
        <v>83</v>
      </c>
      <c r="H5197" s="2" t="s">
        <v>307</v>
      </c>
      <c r="I5197" s="2" t="s">
        <v>43</v>
      </c>
      <c r="J5197" s="3">
        <v>45812</v>
      </c>
      <c r="K5197" s="3"/>
      <c r="L5197" s="2" t="s">
        <v>38</v>
      </c>
      <c r="M5197" s="2" t="s">
        <v>71</v>
      </c>
      <c r="N5197" s="2" t="s">
        <v>589</v>
      </c>
      <c r="O5197" s="4">
        <v>1201000</v>
      </c>
      <c r="P5197" s="4">
        <v>170600</v>
      </c>
      <c r="Q5197" s="4">
        <v>1030400</v>
      </c>
      <c r="R5197" s="2">
        <v>24</v>
      </c>
      <c r="S5197" s="5">
        <v>5.24</v>
      </c>
      <c r="T5197" s="4">
        <v>47432.75</v>
      </c>
      <c r="U5197" s="2" t="s">
        <v>96</v>
      </c>
      <c r="V5197" s="2" t="s">
        <v>97</v>
      </c>
      <c r="W5197" s="4">
        <v>0</v>
      </c>
      <c r="X5197" s="4">
        <v>0</v>
      </c>
      <c r="Y5197" s="4">
        <v>1138385.9199999999</v>
      </c>
      <c r="Z5197" s="2">
        <v>0</v>
      </c>
      <c r="AA5197" s="2" t="s">
        <v>97</v>
      </c>
      <c r="AB5197" s="2" t="s">
        <v>15731</v>
      </c>
      <c r="AC5197" s="2" t="s">
        <v>332</v>
      </c>
      <c r="AD5197" s="2" t="s">
        <v>76</v>
      </c>
      <c r="AE5197" s="5">
        <v>85.8</v>
      </c>
      <c r="AF5197" s="2">
        <v>0</v>
      </c>
      <c r="AG5197" s="2" t="s">
        <v>97</v>
      </c>
      <c r="AH5197" s="2"/>
      <c r="AI5197" s="6" t="str">
        <f t="shared" si="243"/>
        <v>18-24</v>
      </c>
      <c r="AJ5197" s="11">
        <f>YEAR(tbl_LoanData[[#This Row],[Application Date]])</f>
        <v>2025</v>
      </c>
      <c r="AK5197" s="11" t="str">
        <f>TEXT(tbl_LoanData[[#This Row],[Application Date]],"MMMM")</f>
        <v>June</v>
      </c>
      <c r="AL5197" s="12">
        <f>DATE(YEAR(tbl_LoanData[[#This Row],[Application Date]]),MONTH(tbl_LoanData[[#This Row],[Application Date]]),1)</f>
        <v>45809</v>
      </c>
      <c r="AM5197" s="14">
        <f ca="1">IF(AND(tbl_LoanData[[#This Row],[Application Date]]&gt;=EOMONTH(TODAY(),-1)+1,tbl_LoanData[[#This Row],[Application Date]]&lt;=TODAY()),tbl_LoanData[[#This Row],[Loan Amount]],0)</f>
        <v>0</v>
      </c>
      <c r="AN5197" s="14">
        <f>tbl_LoanData[[#This Row],[Amount Paid]]-(Q5197-X5197)</f>
        <v>-1030400</v>
      </c>
      <c r="AO5197" s="14">
        <f>IF(tbl_LoanData[[#This Row],[Application Status]]="Approved",1,0)</f>
        <v>0</v>
      </c>
      <c r="AP5197" s="22" t="str">
        <f t="shared" ca="1" si="244"/>
        <v/>
      </c>
      <c r="AQ5197" s="22" t="str">
        <f t="shared" ca="1" si="245"/>
        <v/>
      </c>
    </row>
    <row r="5198" spans="1:43" ht="14.4" customHeight="1" x14ac:dyDescent="0.3">
      <c r="A5198" s="2" t="s">
        <v>12745</v>
      </c>
      <c r="B5198" s="2" t="s">
        <v>12746</v>
      </c>
      <c r="C5198" s="2" t="s">
        <v>413</v>
      </c>
      <c r="D5198" s="2" t="s">
        <v>91</v>
      </c>
      <c r="E5198" s="2" t="s">
        <v>67</v>
      </c>
      <c r="F5198" s="2">
        <v>33</v>
      </c>
      <c r="G5198" s="2" t="s">
        <v>83</v>
      </c>
      <c r="H5198" s="2" t="s">
        <v>398</v>
      </c>
      <c r="I5198" s="2" t="s">
        <v>46</v>
      </c>
      <c r="J5198" s="3">
        <v>45836</v>
      </c>
      <c r="K5198" s="3">
        <v>45855</v>
      </c>
      <c r="L5198" s="2" t="s">
        <v>36</v>
      </c>
      <c r="M5198" s="2" t="s">
        <v>85</v>
      </c>
      <c r="N5198" s="2" t="s">
        <v>344</v>
      </c>
      <c r="O5198" s="4">
        <v>952000</v>
      </c>
      <c r="P5198" s="4">
        <v>246900</v>
      </c>
      <c r="Q5198" s="4">
        <v>705100</v>
      </c>
      <c r="R5198" s="2">
        <v>24</v>
      </c>
      <c r="S5198" s="5">
        <v>10.49</v>
      </c>
      <c r="T5198" s="4">
        <v>35542.92</v>
      </c>
      <c r="U5198" s="2" t="s">
        <v>73</v>
      </c>
      <c r="V5198" s="2" t="s">
        <v>34</v>
      </c>
      <c r="W5198" s="4">
        <v>248800.44</v>
      </c>
      <c r="X5198" s="4">
        <v>604229.54</v>
      </c>
      <c r="Y5198" s="4">
        <v>853029.98</v>
      </c>
      <c r="Z5198" s="2">
        <v>180</v>
      </c>
      <c r="AA5198" s="2" t="s">
        <v>60</v>
      </c>
      <c r="AB5198" s="2" t="s">
        <v>15731</v>
      </c>
      <c r="AC5198" s="2" t="s">
        <v>138</v>
      </c>
      <c r="AD5198" s="2" t="s">
        <v>76</v>
      </c>
      <c r="AE5198" s="5">
        <v>74.069999999999993</v>
      </c>
      <c r="AF5198" s="2">
        <v>6</v>
      </c>
      <c r="AG5198" s="2" t="s">
        <v>130</v>
      </c>
      <c r="AH5198" s="2">
        <v>19</v>
      </c>
      <c r="AI5198" s="6" t="str">
        <f t="shared" si="243"/>
        <v>25-34</v>
      </c>
      <c r="AJ5198" s="11">
        <f>YEAR(tbl_LoanData[[#This Row],[Application Date]])</f>
        <v>2025</v>
      </c>
      <c r="AK5198" s="11" t="str">
        <f>TEXT(tbl_LoanData[[#This Row],[Application Date]],"MMMM")</f>
        <v>June</v>
      </c>
      <c r="AL5198" s="12">
        <f>DATE(YEAR(tbl_LoanData[[#This Row],[Application Date]]),MONTH(tbl_LoanData[[#This Row],[Application Date]]),1)</f>
        <v>45809</v>
      </c>
      <c r="AM5198" s="14">
        <f ca="1">IF(AND(tbl_LoanData[[#This Row],[Application Date]]&gt;=EOMONTH(TODAY(),-1)+1,tbl_LoanData[[#This Row],[Application Date]]&lt;=TODAY()),tbl_LoanData[[#This Row],[Loan Amount]],0)</f>
        <v>0</v>
      </c>
      <c r="AN5198" s="14">
        <f>tbl_LoanData[[#This Row],[Amount Paid]]-(Q5198-X5198)</f>
        <v>147929.98000000004</v>
      </c>
      <c r="AO5198" s="14">
        <f>IF(tbl_LoanData[[#This Row],[Application Status]]="Approved",1,0)</f>
        <v>1</v>
      </c>
      <c r="AP5198" s="22" t="str">
        <f t="shared" ca="1" si="244"/>
        <v/>
      </c>
      <c r="AQ5198" s="22" t="str">
        <f t="shared" ca="1" si="245"/>
        <v/>
      </c>
    </row>
    <row r="5199" spans="1:43" ht="14.4" customHeight="1" x14ac:dyDescent="0.3">
      <c r="A5199" s="2" t="s">
        <v>12897</v>
      </c>
      <c r="B5199" s="2" t="s">
        <v>12898</v>
      </c>
      <c r="C5199" s="2" t="s">
        <v>1573</v>
      </c>
      <c r="D5199" s="2" t="s">
        <v>142</v>
      </c>
      <c r="E5199" s="2" t="s">
        <v>81</v>
      </c>
      <c r="F5199" s="2">
        <v>25</v>
      </c>
      <c r="G5199" s="2" t="s">
        <v>69</v>
      </c>
      <c r="H5199" s="2" t="s">
        <v>217</v>
      </c>
      <c r="I5199" s="2" t="s">
        <v>46</v>
      </c>
      <c r="J5199" s="3">
        <v>45824</v>
      </c>
      <c r="K5199" s="3">
        <v>45835</v>
      </c>
      <c r="L5199" s="2" t="s">
        <v>40</v>
      </c>
      <c r="M5199" s="2" t="s">
        <v>85</v>
      </c>
      <c r="N5199" s="2" t="s">
        <v>274</v>
      </c>
      <c r="O5199" s="4">
        <v>1192000</v>
      </c>
      <c r="P5199" s="4">
        <v>226100</v>
      </c>
      <c r="Q5199" s="4">
        <v>965900</v>
      </c>
      <c r="R5199" s="2">
        <v>48</v>
      </c>
      <c r="S5199" s="5">
        <v>13.33</v>
      </c>
      <c r="T5199" s="4">
        <v>30852.46</v>
      </c>
      <c r="U5199" s="2" t="s">
        <v>73</v>
      </c>
      <c r="V5199" s="2" t="s">
        <v>74</v>
      </c>
      <c r="W5199" s="4">
        <v>246819.68</v>
      </c>
      <c r="X5199" s="4">
        <v>1234098.2</v>
      </c>
      <c r="Y5199" s="4">
        <v>1480917.88</v>
      </c>
      <c r="Z5199" s="2">
        <v>145</v>
      </c>
      <c r="AA5199" s="2" t="s">
        <v>60</v>
      </c>
      <c r="AB5199" s="2" t="s">
        <v>15736</v>
      </c>
      <c r="AC5199" s="2" t="s">
        <v>106</v>
      </c>
      <c r="AD5199" s="2" t="s">
        <v>76</v>
      </c>
      <c r="AE5199" s="5">
        <v>81.03</v>
      </c>
      <c r="AF5199" s="2">
        <v>5</v>
      </c>
      <c r="AG5199" s="2" t="s">
        <v>130</v>
      </c>
      <c r="AH5199" s="2">
        <v>11</v>
      </c>
      <c r="AI5199" s="6" t="str">
        <f t="shared" si="243"/>
        <v>25-34</v>
      </c>
      <c r="AJ5199" s="11">
        <f>YEAR(tbl_LoanData[[#This Row],[Application Date]])</f>
        <v>2025</v>
      </c>
      <c r="AK5199" s="11" t="str">
        <f>TEXT(tbl_LoanData[[#This Row],[Application Date]],"MMMM")</f>
        <v>June</v>
      </c>
      <c r="AL5199" s="12">
        <f>DATE(YEAR(tbl_LoanData[[#This Row],[Application Date]]),MONTH(tbl_LoanData[[#This Row],[Application Date]]),1)</f>
        <v>45809</v>
      </c>
      <c r="AM5199" s="14">
        <f ca="1">IF(AND(tbl_LoanData[[#This Row],[Application Date]]&gt;=EOMONTH(TODAY(),-1)+1,tbl_LoanData[[#This Row],[Application Date]]&lt;=TODAY()),tbl_LoanData[[#This Row],[Loan Amount]],0)</f>
        <v>0</v>
      </c>
      <c r="AN5199" s="14">
        <f>tbl_LoanData[[#This Row],[Amount Paid]]-(Q5199-X5199)</f>
        <v>515017.87999999995</v>
      </c>
      <c r="AO5199" s="14">
        <f>IF(tbl_LoanData[[#This Row],[Application Status]]="Approved",1,0)</f>
        <v>1</v>
      </c>
      <c r="AP5199" s="22" t="str">
        <f t="shared" ca="1" si="244"/>
        <v/>
      </c>
      <c r="AQ5199" s="22" t="str">
        <f t="shared" ca="1" si="245"/>
        <v/>
      </c>
    </row>
    <row r="5200" spans="1:43" ht="14.4" customHeight="1" x14ac:dyDescent="0.3">
      <c r="A5200" s="2" t="s">
        <v>13003</v>
      </c>
      <c r="B5200" s="2" t="s">
        <v>13004</v>
      </c>
      <c r="C5200" s="2" t="s">
        <v>322</v>
      </c>
      <c r="D5200" s="2" t="s">
        <v>161</v>
      </c>
      <c r="E5200" s="2" t="s">
        <v>135</v>
      </c>
      <c r="F5200" s="2">
        <v>33</v>
      </c>
      <c r="G5200" s="2" t="s">
        <v>83</v>
      </c>
      <c r="H5200" s="2" t="s">
        <v>211</v>
      </c>
      <c r="I5200" s="2" t="s">
        <v>50</v>
      </c>
      <c r="J5200" s="3">
        <v>45813</v>
      </c>
      <c r="K5200" s="3">
        <v>45827</v>
      </c>
      <c r="L5200" s="2" t="s">
        <v>39</v>
      </c>
      <c r="M5200" s="2" t="s">
        <v>85</v>
      </c>
      <c r="N5200" s="2" t="s">
        <v>324</v>
      </c>
      <c r="O5200" s="4">
        <v>2288000</v>
      </c>
      <c r="P5200" s="4">
        <v>842900</v>
      </c>
      <c r="Q5200" s="4">
        <v>1445100</v>
      </c>
      <c r="R5200" s="2">
        <v>36</v>
      </c>
      <c r="S5200" s="5">
        <v>8.59</v>
      </c>
      <c r="T5200" s="4">
        <v>50486.17</v>
      </c>
      <c r="U5200" s="2" t="s">
        <v>73</v>
      </c>
      <c r="V5200" s="2" t="s">
        <v>74</v>
      </c>
      <c r="W5200" s="4">
        <v>656320.21</v>
      </c>
      <c r="X5200" s="4">
        <v>1161182.06</v>
      </c>
      <c r="Y5200" s="4">
        <v>1817502.27</v>
      </c>
      <c r="Z5200" s="2">
        <v>30</v>
      </c>
      <c r="AA5200" s="2" t="s">
        <v>57</v>
      </c>
      <c r="AB5200" s="2" t="s">
        <v>15732</v>
      </c>
      <c r="AC5200" s="2" t="s">
        <v>106</v>
      </c>
      <c r="AD5200" s="2" t="s">
        <v>76</v>
      </c>
      <c r="AE5200" s="5">
        <v>63.16</v>
      </c>
      <c r="AF5200" s="2">
        <v>1</v>
      </c>
      <c r="AG5200" s="2" t="s">
        <v>77</v>
      </c>
      <c r="AH5200" s="2">
        <v>14</v>
      </c>
      <c r="AI5200" s="6" t="str">
        <f t="shared" si="243"/>
        <v>25-34</v>
      </c>
      <c r="AJ5200" s="11">
        <f>YEAR(tbl_LoanData[[#This Row],[Application Date]])</f>
        <v>2025</v>
      </c>
      <c r="AK5200" s="11" t="str">
        <f>TEXT(tbl_LoanData[[#This Row],[Application Date]],"MMMM")</f>
        <v>June</v>
      </c>
      <c r="AL5200" s="12">
        <f>DATE(YEAR(tbl_LoanData[[#This Row],[Application Date]]),MONTH(tbl_LoanData[[#This Row],[Application Date]]),1)</f>
        <v>45809</v>
      </c>
      <c r="AM5200" s="14">
        <f ca="1">IF(AND(tbl_LoanData[[#This Row],[Application Date]]&gt;=EOMONTH(TODAY(),-1)+1,tbl_LoanData[[#This Row],[Application Date]]&lt;=TODAY()),tbl_LoanData[[#This Row],[Loan Amount]],0)</f>
        <v>0</v>
      </c>
      <c r="AN5200" s="14">
        <f>tbl_LoanData[[#This Row],[Amount Paid]]-(Q5200-X5200)</f>
        <v>372402.27</v>
      </c>
      <c r="AO5200" s="14">
        <f>IF(tbl_LoanData[[#This Row],[Application Status]]="Approved",1,0)</f>
        <v>1</v>
      </c>
      <c r="AP5200" s="22" t="str">
        <f t="shared" ca="1" si="244"/>
        <v/>
      </c>
      <c r="AQ5200" s="22" t="str">
        <f t="shared" ca="1" si="245"/>
        <v/>
      </c>
    </row>
    <row r="5201" spans="1:43" x14ac:dyDescent="0.3">
      <c r="A5201" s="2" t="s">
        <v>13051</v>
      </c>
      <c r="B5201" s="2" t="s">
        <v>13052</v>
      </c>
      <c r="C5201" s="2" t="s">
        <v>868</v>
      </c>
      <c r="D5201" s="2" t="s">
        <v>102</v>
      </c>
      <c r="E5201" s="2" t="s">
        <v>268</v>
      </c>
      <c r="F5201" s="2">
        <v>38</v>
      </c>
      <c r="G5201" s="2" t="s">
        <v>69</v>
      </c>
      <c r="H5201" s="2" t="s">
        <v>143</v>
      </c>
      <c r="I5201" s="2" t="s">
        <v>46</v>
      </c>
      <c r="J5201" s="3">
        <v>45823</v>
      </c>
      <c r="K5201" s="3">
        <v>45835</v>
      </c>
      <c r="L5201" s="2" t="s">
        <v>36</v>
      </c>
      <c r="M5201" s="2" t="s">
        <v>85</v>
      </c>
      <c r="N5201" s="2" t="s">
        <v>624</v>
      </c>
      <c r="O5201" s="4">
        <v>1463000</v>
      </c>
      <c r="P5201" s="4">
        <v>406400</v>
      </c>
      <c r="Q5201" s="4">
        <v>1056600</v>
      </c>
      <c r="R5201" s="2">
        <v>12</v>
      </c>
      <c r="S5201" s="5">
        <v>6.75</v>
      </c>
      <c r="T5201" s="4">
        <v>93993.38</v>
      </c>
      <c r="U5201" s="2" t="s">
        <v>73</v>
      </c>
      <c r="V5201" s="2" t="s">
        <v>34</v>
      </c>
      <c r="W5201" s="4">
        <v>657953.66</v>
      </c>
      <c r="X5201" s="4">
        <v>469966.84</v>
      </c>
      <c r="Y5201" s="4">
        <v>1127920.5</v>
      </c>
      <c r="Z5201" s="2">
        <v>150</v>
      </c>
      <c r="AA5201" s="2" t="s">
        <v>60</v>
      </c>
      <c r="AB5201" s="2" t="s">
        <v>15732</v>
      </c>
      <c r="AC5201" s="2" t="s">
        <v>87</v>
      </c>
      <c r="AD5201" s="2" t="s">
        <v>76</v>
      </c>
      <c r="AE5201" s="5">
        <v>72.22</v>
      </c>
      <c r="AF5201" s="2">
        <v>5</v>
      </c>
      <c r="AG5201" s="2" t="s">
        <v>130</v>
      </c>
      <c r="AH5201" s="2">
        <v>12</v>
      </c>
      <c r="AI5201" s="6" t="str">
        <f t="shared" si="243"/>
        <v>35-44</v>
      </c>
      <c r="AJ5201" s="11">
        <f>YEAR(tbl_LoanData[[#This Row],[Application Date]])</f>
        <v>2025</v>
      </c>
      <c r="AK5201" s="11" t="str">
        <f>TEXT(tbl_LoanData[[#This Row],[Application Date]],"MMMM")</f>
        <v>June</v>
      </c>
      <c r="AL5201" s="12">
        <f>DATE(YEAR(tbl_LoanData[[#This Row],[Application Date]]),MONTH(tbl_LoanData[[#This Row],[Application Date]]),1)</f>
        <v>45809</v>
      </c>
      <c r="AM5201" s="14">
        <f ca="1">IF(AND(tbl_LoanData[[#This Row],[Application Date]]&gt;=EOMONTH(TODAY(),-1)+1,tbl_LoanData[[#This Row],[Application Date]]&lt;=TODAY()),tbl_LoanData[[#This Row],[Loan Amount]],0)</f>
        <v>0</v>
      </c>
      <c r="AN5201" s="14">
        <f>tbl_LoanData[[#This Row],[Amount Paid]]-(Q5201-X5201)</f>
        <v>71320.500000000116</v>
      </c>
      <c r="AO5201" s="14">
        <f>IF(tbl_LoanData[[#This Row],[Application Status]]="Approved",1,0)</f>
        <v>1</v>
      </c>
      <c r="AP5201" s="22" t="str">
        <f t="shared" ca="1" si="244"/>
        <v/>
      </c>
      <c r="AQ5201" s="22" t="str">
        <f t="shared" ca="1" si="245"/>
        <v/>
      </c>
    </row>
    <row r="5202" spans="1:43" ht="14.4" customHeight="1" x14ac:dyDescent="0.3">
      <c r="A5202" s="2" t="s">
        <v>13129</v>
      </c>
      <c r="B5202" s="2" t="s">
        <v>13130</v>
      </c>
      <c r="C5202" s="2" t="s">
        <v>599</v>
      </c>
      <c r="D5202" s="2" t="s">
        <v>101</v>
      </c>
      <c r="E5202" s="2" t="s">
        <v>209</v>
      </c>
      <c r="F5202" s="2">
        <v>56</v>
      </c>
      <c r="G5202" s="2" t="s">
        <v>83</v>
      </c>
      <c r="H5202" s="2" t="s">
        <v>205</v>
      </c>
      <c r="I5202" s="2" t="s">
        <v>49</v>
      </c>
      <c r="J5202" s="3">
        <v>45815</v>
      </c>
      <c r="K5202" s="3">
        <v>45830</v>
      </c>
      <c r="L5202" s="2" t="s">
        <v>36</v>
      </c>
      <c r="M5202" s="2" t="s">
        <v>85</v>
      </c>
      <c r="N5202" s="2" t="s">
        <v>344</v>
      </c>
      <c r="O5202" s="4">
        <v>919000</v>
      </c>
      <c r="P5202" s="4">
        <v>186900</v>
      </c>
      <c r="Q5202" s="4">
        <v>732100</v>
      </c>
      <c r="R5202" s="2">
        <v>48</v>
      </c>
      <c r="S5202" s="5">
        <v>6.8</v>
      </c>
      <c r="T5202" s="4">
        <v>19400.650000000001</v>
      </c>
      <c r="U5202" s="2" t="s">
        <v>73</v>
      </c>
      <c r="V5202" s="2" t="s">
        <v>74</v>
      </c>
      <c r="W5202" s="4">
        <v>271609.09999999998</v>
      </c>
      <c r="X5202" s="4">
        <v>659622.1</v>
      </c>
      <c r="Y5202" s="4">
        <v>931231.2</v>
      </c>
      <c r="Z5202" s="2">
        <v>0</v>
      </c>
      <c r="AA5202" s="2" t="s">
        <v>56</v>
      </c>
      <c r="AB5202" s="2" t="s">
        <v>15728</v>
      </c>
      <c r="AC5202" s="2" t="s">
        <v>75</v>
      </c>
      <c r="AD5202" s="2" t="s">
        <v>76</v>
      </c>
      <c r="AE5202" s="5">
        <v>79.66</v>
      </c>
      <c r="AF5202" s="2">
        <v>0</v>
      </c>
      <c r="AG5202" s="2" t="s">
        <v>77</v>
      </c>
      <c r="AH5202" s="2">
        <v>15</v>
      </c>
      <c r="AI5202" s="6" t="str">
        <f t="shared" si="243"/>
        <v>55-64</v>
      </c>
      <c r="AJ5202" s="11">
        <f>YEAR(tbl_LoanData[[#This Row],[Application Date]])</f>
        <v>2025</v>
      </c>
      <c r="AK5202" s="11" t="str">
        <f>TEXT(tbl_LoanData[[#This Row],[Application Date]],"MMMM")</f>
        <v>June</v>
      </c>
      <c r="AL5202" s="12">
        <f>DATE(YEAR(tbl_LoanData[[#This Row],[Application Date]]),MONTH(tbl_LoanData[[#This Row],[Application Date]]),1)</f>
        <v>45809</v>
      </c>
      <c r="AM5202" s="14">
        <f ca="1">IF(AND(tbl_LoanData[[#This Row],[Application Date]]&gt;=EOMONTH(TODAY(),-1)+1,tbl_LoanData[[#This Row],[Application Date]]&lt;=TODAY()),tbl_LoanData[[#This Row],[Loan Amount]],0)</f>
        <v>0</v>
      </c>
      <c r="AN5202" s="14">
        <f>tbl_LoanData[[#This Row],[Amount Paid]]-(Q5202-X5202)</f>
        <v>199131.19999999995</v>
      </c>
      <c r="AO5202" s="14">
        <f>IF(tbl_LoanData[[#This Row],[Application Status]]="Approved",1,0)</f>
        <v>1</v>
      </c>
      <c r="AP5202" s="22" t="str">
        <f t="shared" ca="1" si="244"/>
        <v/>
      </c>
      <c r="AQ5202" s="22" t="str">
        <f t="shared" ca="1" si="245"/>
        <v/>
      </c>
    </row>
    <row r="5203" spans="1:43" ht="14.4" customHeight="1" x14ac:dyDescent="0.3">
      <c r="A5203" s="2" t="s">
        <v>13145</v>
      </c>
      <c r="B5203" s="2" t="s">
        <v>13146</v>
      </c>
      <c r="C5203" s="2" t="s">
        <v>100</v>
      </c>
      <c r="D5203" s="2" t="s">
        <v>161</v>
      </c>
      <c r="E5203" s="2" t="s">
        <v>284</v>
      </c>
      <c r="F5203" s="2">
        <v>29</v>
      </c>
      <c r="G5203" s="2" t="s">
        <v>69</v>
      </c>
      <c r="H5203" s="2" t="s">
        <v>318</v>
      </c>
      <c r="I5203" s="2" t="s">
        <v>42</v>
      </c>
      <c r="J5203" s="3">
        <v>45819</v>
      </c>
      <c r="K5203" s="3">
        <v>45840</v>
      </c>
      <c r="L5203" s="2" t="s">
        <v>36</v>
      </c>
      <c r="M5203" s="2" t="s">
        <v>104</v>
      </c>
      <c r="N5203" s="2" t="s">
        <v>592</v>
      </c>
      <c r="O5203" s="4">
        <v>2163000</v>
      </c>
      <c r="P5203" s="4">
        <v>239700</v>
      </c>
      <c r="Q5203" s="4">
        <v>1923300</v>
      </c>
      <c r="R5203" s="2">
        <v>36</v>
      </c>
      <c r="S5203" s="5">
        <v>7.33</v>
      </c>
      <c r="T5203" s="4">
        <v>65173.16</v>
      </c>
      <c r="U5203" s="2" t="s">
        <v>73</v>
      </c>
      <c r="V5203" s="2" t="s">
        <v>74</v>
      </c>
      <c r="W5203" s="4">
        <v>847251.08</v>
      </c>
      <c r="X5203" s="4">
        <v>1498982.59</v>
      </c>
      <c r="Y5203" s="4">
        <v>2346233.67</v>
      </c>
      <c r="Z5203" s="2">
        <v>0</v>
      </c>
      <c r="AA5203" s="2" t="s">
        <v>56</v>
      </c>
      <c r="AB5203" s="2" t="s">
        <v>15735</v>
      </c>
      <c r="AC5203" s="2" t="s">
        <v>138</v>
      </c>
      <c r="AD5203" s="2" t="s">
        <v>76</v>
      </c>
      <c r="AE5203" s="5">
        <v>88.92</v>
      </c>
      <c r="AF5203" s="2">
        <v>0</v>
      </c>
      <c r="AG5203" s="2" t="s">
        <v>77</v>
      </c>
      <c r="AH5203" s="2">
        <v>21</v>
      </c>
      <c r="AI5203" s="6" t="str">
        <f t="shared" si="243"/>
        <v>25-34</v>
      </c>
      <c r="AJ5203" s="11">
        <f>YEAR(tbl_LoanData[[#This Row],[Application Date]])</f>
        <v>2025</v>
      </c>
      <c r="AK5203" s="11" t="str">
        <f>TEXT(tbl_LoanData[[#This Row],[Application Date]],"MMMM")</f>
        <v>June</v>
      </c>
      <c r="AL5203" s="12">
        <f>DATE(YEAR(tbl_LoanData[[#This Row],[Application Date]]),MONTH(tbl_LoanData[[#This Row],[Application Date]]),1)</f>
        <v>45809</v>
      </c>
      <c r="AM5203" s="14">
        <f ca="1">IF(AND(tbl_LoanData[[#This Row],[Application Date]]&gt;=EOMONTH(TODAY(),-1)+1,tbl_LoanData[[#This Row],[Application Date]]&lt;=TODAY()),tbl_LoanData[[#This Row],[Loan Amount]],0)</f>
        <v>0</v>
      </c>
      <c r="AN5203" s="14">
        <f>tbl_LoanData[[#This Row],[Amount Paid]]-(Q5203-X5203)</f>
        <v>422933.67000000004</v>
      </c>
      <c r="AO5203" s="14">
        <f>IF(tbl_LoanData[[#This Row],[Application Status]]="Approved",1,0)</f>
        <v>1</v>
      </c>
      <c r="AP5203" s="22" t="str">
        <f t="shared" ca="1" si="244"/>
        <v/>
      </c>
      <c r="AQ5203" s="22" t="str">
        <f t="shared" ca="1" si="245"/>
        <v/>
      </c>
    </row>
    <row r="5204" spans="1:43" ht="14.4" customHeight="1" x14ac:dyDescent="0.3">
      <c r="A5204" s="2" t="s">
        <v>13213</v>
      </c>
      <c r="B5204" s="2" t="s">
        <v>13214</v>
      </c>
      <c r="C5204" s="2" t="s">
        <v>575</v>
      </c>
      <c r="D5204" s="2" t="s">
        <v>82</v>
      </c>
      <c r="E5204" s="2" t="s">
        <v>394</v>
      </c>
      <c r="F5204" s="2">
        <v>23</v>
      </c>
      <c r="G5204" s="2" t="s">
        <v>69</v>
      </c>
      <c r="H5204" s="2" t="s">
        <v>217</v>
      </c>
      <c r="I5204" s="2" t="s">
        <v>46</v>
      </c>
      <c r="J5204" s="3">
        <v>45811</v>
      </c>
      <c r="K5204" s="3">
        <v>45818</v>
      </c>
      <c r="L5204" s="2" t="s">
        <v>40</v>
      </c>
      <c r="M5204" s="2" t="s">
        <v>71</v>
      </c>
      <c r="N5204" s="2" t="s">
        <v>137</v>
      </c>
      <c r="O5204" s="4">
        <v>805000</v>
      </c>
      <c r="P5204" s="4">
        <v>270900</v>
      </c>
      <c r="Q5204" s="4">
        <v>534100</v>
      </c>
      <c r="R5204" s="2">
        <v>24</v>
      </c>
      <c r="S5204" s="5">
        <v>5.22</v>
      </c>
      <c r="T5204" s="4">
        <v>24577.5</v>
      </c>
      <c r="U5204" s="2" t="s">
        <v>73</v>
      </c>
      <c r="V5204" s="2" t="s">
        <v>74</v>
      </c>
      <c r="W5204" s="4">
        <v>344085</v>
      </c>
      <c r="X5204" s="4">
        <v>245775.04</v>
      </c>
      <c r="Y5204" s="4">
        <v>589860.04</v>
      </c>
      <c r="Z5204" s="2">
        <v>0</v>
      </c>
      <c r="AA5204" s="2" t="s">
        <v>56</v>
      </c>
      <c r="AB5204" s="2" t="s">
        <v>15733</v>
      </c>
      <c r="AC5204" s="2" t="s">
        <v>213</v>
      </c>
      <c r="AD5204" s="2" t="s">
        <v>76</v>
      </c>
      <c r="AE5204" s="5">
        <v>66.349999999999994</v>
      </c>
      <c r="AF5204" s="2">
        <v>0</v>
      </c>
      <c r="AG5204" s="2" t="s">
        <v>77</v>
      </c>
      <c r="AH5204" s="2">
        <v>7</v>
      </c>
      <c r="AI5204" s="6" t="str">
        <f t="shared" si="243"/>
        <v>18-24</v>
      </c>
      <c r="AJ5204" s="11">
        <f>YEAR(tbl_LoanData[[#This Row],[Application Date]])</f>
        <v>2025</v>
      </c>
      <c r="AK5204" s="11" t="str">
        <f>TEXT(tbl_LoanData[[#This Row],[Application Date]],"MMMM")</f>
        <v>June</v>
      </c>
      <c r="AL5204" s="12">
        <f>DATE(YEAR(tbl_LoanData[[#This Row],[Application Date]]),MONTH(tbl_LoanData[[#This Row],[Application Date]]),1)</f>
        <v>45809</v>
      </c>
      <c r="AM5204" s="14">
        <f ca="1">IF(AND(tbl_LoanData[[#This Row],[Application Date]]&gt;=EOMONTH(TODAY(),-1)+1,tbl_LoanData[[#This Row],[Application Date]]&lt;=TODAY()),tbl_LoanData[[#This Row],[Loan Amount]],0)</f>
        <v>0</v>
      </c>
      <c r="AN5204" s="14">
        <f>tbl_LoanData[[#This Row],[Amount Paid]]-(Q5204-X5204)</f>
        <v>55760.040000000037</v>
      </c>
      <c r="AO5204" s="14">
        <f>IF(tbl_LoanData[[#This Row],[Application Status]]="Approved",1,0)</f>
        <v>1</v>
      </c>
      <c r="AP5204" s="22" t="str">
        <f t="shared" ca="1" si="244"/>
        <v/>
      </c>
      <c r="AQ5204" s="22" t="str">
        <f t="shared" ca="1" si="245"/>
        <v/>
      </c>
    </row>
    <row r="5205" spans="1:43" x14ac:dyDescent="0.3">
      <c r="A5205" s="2" t="s">
        <v>13273</v>
      </c>
      <c r="B5205" s="2" t="s">
        <v>13274</v>
      </c>
      <c r="C5205" s="2" t="s">
        <v>356</v>
      </c>
      <c r="D5205" s="2" t="s">
        <v>161</v>
      </c>
      <c r="E5205" s="2" t="s">
        <v>209</v>
      </c>
      <c r="F5205" s="2">
        <v>61</v>
      </c>
      <c r="G5205" s="2" t="s">
        <v>69</v>
      </c>
      <c r="H5205" s="2" t="s">
        <v>110</v>
      </c>
      <c r="I5205" s="2" t="s">
        <v>46</v>
      </c>
      <c r="J5205" s="3">
        <v>45831</v>
      </c>
      <c r="K5205" s="3">
        <v>45845</v>
      </c>
      <c r="L5205" s="2" t="s">
        <v>36</v>
      </c>
      <c r="M5205" s="2" t="s">
        <v>71</v>
      </c>
      <c r="N5205" s="2" t="s">
        <v>162</v>
      </c>
      <c r="O5205" s="4">
        <v>2068000</v>
      </c>
      <c r="P5205" s="4">
        <v>357300</v>
      </c>
      <c r="Q5205" s="4">
        <v>1710700</v>
      </c>
      <c r="R5205" s="2">
        <v>24</v>
      </c>
      <c r="S5205" s="5">
        <v>14.27</v>
      </c>
      <c r="T5205" s="4">
        <v>91622.24</v>
      </c>
      <c r="U5205" s="2" t="s">
        <v>73</v>
      </c>
      <c r="V5205" s="2" t="s">
        <v>74</v>
      </c>
      <c r="W5205" s="4">
        <v>1191089.1200000001</v>
      </c>
      <c r="X5205" s="4">
        <v>1007844.66</v>
      </c>
      <c r="Y5205" s="4">
        <v>2198933.7799999998</v>
      </c>
      <c r="Z5205" s="2">
        <v>0</v>
      </c>
      <c r="AA5205" s="2" t="s">
        <v>56</v>
      </c>
      <c r="AB5205" s="2" t="s">
        <v>15730</v>
      </c>
      <c r="AC5205" s="2" t="s">
        <v>138</v>
      </c>
      <c r="AD5205" s="2" t="s">
        <v>76</v>
      </c>
      <c r="AE5205" s="5">
        <v>82.72</v>
      </c>
      <c r="AF5205" s="2">
        <v>0</v>
      </c>
      <c r="AG5205" s="2" t="s">
        <v>77</v>
      </c>
      <c r="AH5205" s="2">
        <v>14</v>
      </c>
      <c r="AI5205" s="6" t="str">
        <f t="shared" si="243"/>
        <v>55-64</v>
      </c>
      <c r="AJ5205" s="11">
        <f>YEAR(tbl_LoanData[[#This Row],[Application Date]])</f>
        <v>2025</v>
      </c>
      <c r="AK5205" s="11" t="str">
        <f>TEXT(tbl_LoanData[[#This Row],[Application Date]],"MMMM")</f>
        <v>June</v>
      </c>
      <c r="AL5205" s="12">
        <f>DATE(YEAR(tbl_LoanData[[#This Row],[Application Date]]),MONTH(tbl_LoanData[[#This Row],[Application Date]]),1)</f>
        <v>45809</v>
      </c>
      <c r="AM5205" s="14">
        <f ca="1">IF(AND(tbl_LoanData[[#This Row],[Application Date]]&gt;=EOMONTH(TODAY(),-1)+1,tbl_LoanData[[#This Row],[Application Date]]&lt;=TODAY()),tbl_LoanData[[#This Row],[Loan Amount]],0)</f>
        <v>0</v>
      </c>
      <c r="AN5205" s="14">
        <f>tbl_LoanData[[#This Row],[Amount Paid]]-(Q5205-X5205)</f>
        <v>488233.78000000014</v>
      </c>
      <c r="AO5205" s="14">
        <f>IF(tbl_LoanData[[#This Row],[Application Status]]="Approved",1,0)</f>
        <v>1</v>
      </c>
      <c r="AP5205" s="22" t="str">
        <f t="shared" ca="1" si="244"/>
        <v/>
      </c>
      <c r="AQ5205" s="22" t="str">
        <f t="shared" ca="1" si="245"/>
        <v/>
      </c>
    </row>
    <row r="5206" spans="1:43" ht="14.4" customHeight="1" x14ac:dyDescent="0.3">
      <c r="A5206" s="2" t="s">
        <v>13291</v>
      </c>
      <c r="B5206" s="2" t="s">
        <v>13292</v>
      </c>
      <c r="C5206" s="2" t="s">
        <v>429</v>
      </c>
      <c r="D5206" s="2" t="s">
        <v>101</v>
      </c>
      <c r="E5206" s="2" t="s">
        <v>142</v>
      </c>
      <c r="F5206" s="2">
        <v>23</v>
      </c>
      <c r="G5206" s="2" t="s">
        <v>83</v>
      </c>
      <c r="H5206" s="2" t="s">
        <v>372</v>
      </c>
      <c r="I5206" s="2" t="s">
        <v>43</v>
      </c>
      <c r="J5206" s="3">
        <v>45821</v>
      </c>
      <c r="K5206" s="3"/>
      <c r="L5206" s="2" t="s">
        <v>39</v>
      </c>
      <c r="M5206" s="2" t="s">
        <v>71</v>
      </c>
      <c r="N5206" s="2" t="s">
        <v>72</v>
      </c>
      <c r="O5206" s="4">
        <v>2351000</v>
      </c>
      <c r="P5206" s="4">
        <v>429000</v>
      </c>
      <c r="Q5206" s="4">
        <v>1922000</v>
      </c>
      <c r="R5206" s="2">
        <v>48</v>
      </c>
      <c r="S5206" s="5">
        <v>5.1100000000000003</v>
      </c>
      <c r="T5206" s="4">
        <v>48226.18</v>
      </c>
      <c r="U5206" s="2" t="s">
        <v>96</v>
      </c>
      <c r="V5206" s="2" t="s">
        <v>97</v>
      </c>
      <c r="W5206" s="4">
        <v>0</v>
      </c>
      <c r="X5206" s="4">
        <v>0</v>
      </c>
      <c r="Y5206" s="4">
        <v>2314856.7999999998</v>
      </c>
      <c r="Z5206" s="2">
        <v>0</v>
      </c>
      <c r="AA5206" s="2" t="s">
        <v>97</v>
      </c>
      <c r="AB5206" s="2" t="s">
        <v>15736</v>
      </c>
      <c r="AC5206" s="2" t="s">
        <v>129</v>
      </c>
      <c r="AD5206" s="2" t="s">
        <v>76</v>
      </c>
      <c r="AE5206" s="5">
        <v>81.75</v>
      </c>
      <c r="AF5206" s="2">
        <v>0</v>
      </c>
      <c r="AG5206" s="2" t="s">
        <v>97</v>
      </c>
      <c r="AH5206" s="2"/>
      <c r="AI5206" s="6" t="str">
        <f t="shared" si="243"/>
        <v>18-24</v>
      </c>
      <c r="AJ5206" s="11">
        <f>YEAR(tbl_LoanData[[#This Row],[Application Date]])</f>
        <v>2025</v>
      </c>
      <c r="AK5206" s="11" t="str">
        <f>TEXT(tbl_LoanData[[#This Row],[Application Date]],"MMMM")</f>
        <v>June</v>
      </c>
      <c r="AL5206" s="12">
        <f>DATE(YEAR(tbl_LoanData[[#This Row],[Application Date]]),MONTH(tbl_LoanData[[#This Row],[Application Date]]),1)</f>
        <v>45809</v>
      </c>
      <c r="AM5206" s="14">
        <f ca="1">IF(AND(tbl_LoanData[[#This Row],[Application Date]]&gt;=EOMONTH(TODAY(),-1)+1,tbl_LoanData[[#This Row],[Application Date]]&lt;=TODAY()),tbl_LoanData[[#This Row],[Loan Amount]],0)</f>
        <v>0</v>
      </c>
      <c r="AN5206" s="14">
        <f>tbl_LoanData[[#This Row],[Amount Paid]]-(Q5206-X5206)</f>
        <v>-1922000</v>
      </c>
      <c r="AO5206" s="14">
        <f>IF(tbl_LoanData[[#This Row],[Application Status]]="Approved",1,0)</f>
        <v>0</v>
      </c>
      <c r="AP5206" s="22" t="str">
        <f t="shared" ca="1" si="244"/>
        <v/>
      </c>
      <c r="AQ5206" s="22" t="str">
        <f t="shared" ca="1" si="245"/>
        <v/>
      </c>
    </row>
    <row r="5207" spans="1:43" ht="14.4" customHeight="1" x14ac:dyDescent="0.3">
      <c r="A5207" s="2" t="s">
        <v>13403</v>
      </c>
      <c r="B5207" s="2" t="s">
        <v>13404</v>
      </c>
      <c r="C5207" s="2" t="s">
        <v>621</v>
      </c>
      <c r="D5207" s="2" t="s">
        <v>91</v>
      </c>
      <c r="E5207" s="2" t="s">
        <v>161</v>
      </c>
      <c r="F5207" s="2">
        <v>56</v>
      </c>
      <c r="G5207" s="2" t="s">
        <v>69</v>
      </c>
      <c r="H5207" s="2" t="s">
        <v>285</v>
      </c>
      <c r="I5207" s="2" t="s">
        <v>55</v>
      </c>
      <c r="J5207" s="3">
        <v>45824</v>
      </c>
      <c r="K5207" s="3"/>
      <c r="L5207" s="2" t="s">
        <v>39</v>
      </c>
      <c r="M5207" s="2" t="s">
        <v>71</v>
      </c>
      <c r="N5207" s="2" t="s">
        <v>72</v>
      </c>
      <c r="O5207" s="4">
        <v>1793000</v>
      </c>
      <c r="P5207" s="4">
        <v>587100</v>
      </c>
      <c r="Q5207" s="4">
        <v>1205900</v>
      </c>
      <c r="R5207" s="2">
        <v>24</v>
      </c>
      <c r="S5207" s="5">
        <v>5.3</v>
      </c>
      <c r="T5207" s="4">
        <v>55571.89</v>
      </c>
      <c r="U5207" s="2" t="s">
        <v>96</v>
      </c>
      <c r="V5207" s="2" t="s">
        <v>97</v>
      </c>
      <c r="W5207" s="4">
        <v>0</v>
      </c>
      <c r="X5207" s="4">
        <v>0</v>
      </c>
      <c r="Y5207" s="4">
        <v>1333725.3999999999</v>
      </c>
      <c r="Z5207" s="2">
        <v>0</v>
      </c>
      <c r="AA5207" s="2" t="s">
        <v>97</v>
      </c>
      <c r="AB5207" s="2" t="s">
        <v>15732</v>
      </c>
      <c r="AC5207" s="2" t="s">
        <v>87</v>
      </c>
      <c r="AD5207" s="2" t="s">
        <v>76</v>
      </c>
      <c r="AE5207" s="5">
        <v>67.260000000000005</v>
      </c>
      <c r="AF5207" s="2">
        <v>0</v>
      </c>
      <c r="AG5207" s="2" t="s">
        <v>97</v>
      </c>
      <c r="AH5207" s="2"/>
      <c r="AI5207" s="6" t="str">
        <f t="shared" si="243"/>
        <v>55-64</v>
      </c>
      <c r="AJ5207" s="11">
        <f>YEAR(tbl_LoanData[[#This Row],[Application Date]])</f>
        <v>2025</v>
      </c>
      <c r="AK5207" s="11" t="str">
        <f>TEXT(tbl_LoanData[[#This Row],[Application Date]],"MMMM")</f>
        <v>June</v>
      </c>
      <c r="AL5207" s="12">
        <f>DATE(YEAR(tbl_LoanData[[#This Row],[Application Date]]),MONTH(tbl_LoanData[[#This Row],[Application Date]]),1)</f>
        <v>45809</v>
      </c>
      <c r="AM5207" s="14">
        <f ca="1">IF(AND(tbl_LoanData[[#This Row],[Application Date]]&gt;=EOMONTH(TODAY(),-1)+1,tbl_LoanData[[#This Row],[Application Date]]&lt;=TODAY()),tbl_LoanData[[#This Row],[Loan Amount]],0)</f>
        <v>0</v>
      </c>
      <c r="AN5207" s="14">
        <f>tbl_LoanData[[#This Row],[Amount Paid]]-(Q5207-X5207)</f>
        <v>-1205900</v>
      </c>
      <c r="AO5207" s="14">
        <f>IF(tbl_LoanData[[#This Row],[Application Status]]="Approved",1,0)</f>
        <v>0</v>
      </c>
      <c r="AP5207" s="22" t="str">
        <f t="shared" ca="1" si="244"/>
        <v/>
      </c>
      <c r="AQ5207" s="22" t="str">
        <f t="shared" ca="1" si="245"/>
        <v/>
      </c>
    </row>
    <row r="5208" spans="1:43" ht="14.4" customHeight="1" x14ac:dyDescent="0.3">
      <c r="A5208" s="2" t="s">
        <v>13409</v>
      </c>
      <c r="B5208" s="2" t="s">
        <v>13410</v>
      </c>
      <c r="C5208" s="2" t="s">
        <v>1102</v>
      </c>
      <c r="D5208" s="2" t="s">
        <v>118</v>
      </c>
      <c r="E5208" s="2" t="s">
        <v>134</v>
      </c>
      <c r="F5208" s="2">
        <v>63</v>
      </c>
      <c r="G5208" s="2" t="s">
        <v>69</v>
      </c>
      <c r="H5208" s="2" t="s">
        <v>565</v>
      </c>
      <c r="I5208" s="2" t="s">
        <v>47</v>
      </c>
      <c r="J5208" s="3">
        <v>45811</v>
      </c>
      <c r="K5208" s="3">
        <v>45815</v>
      </c>
      <c r="L5208" s="2" t="s">
        <v>40</v>
      </c>
      <c r="M5208" s="2" t="s">
        <v>94</v>
      </c>
      <c r="N5208" s="2" t="s">
        <v>95</v>
      </c>
      <c r="O5208" s="4">
        <v>1051000</v>
      </c>
      <c r="P5208" s="4">
        <v>169200</v>
      </c>
      <c r="Q5208" s="4">
        <v>881800</v>
      </c>
      <c r="R5208" s="2">
        <v>36</v>
      </c>
      <c r="S5208" s="5">
        <v>14.29</v>
      </c>
      <c r="T5208" s="4">
        <v>34995.21</v>
      </c>
      <c r="U5208" s="2" t="s">
        <v>73</v>
      </c>
      <c r="V5208" s="2" t="s">
        <v>74</v>
      </c>
      <c r="W5208" s="4">
        <v>454937.73</v>
      </c>
      <c r="X5208" s="4">
        <v>804889.93</v>
      </c>
      <c r="Y5208" s="4">
        <v>1259827.6599999999</v>
      </c>
      <c r="Z5208" s="2">
        <v>32</v>
      </c>
      <c r="AA5208" s="2" t="s">
        <v>58</v>
      </c>
      <c r="AB5208" s="2" t="s">
        <v>15732</v>
      </c>
      <c r="AC5208" s="2" t="s">
        <v>75</v>
      </c>
      <c r="AD5208" s="2" t="s">
        <v>76</v>
      </c>
      <c r="AE5208" s="5">
        <v>83.9</v>
      </c>
      <c r="AF5208" s="2">
        <v>1</v>
      </c>
      <c r="AG5208" s="2" t="s">
        <v>15718</v>
      </c>
      <c r="AH5208" s="2">
        <v>4</v>
      </c>
      <c r="AI5208" s="6" t="str">
        <f t="shared" si="243"/>
        <v>55-64</v>
      </c>
      <c r="AJ5208" s="11">
        <f>YEAR(tbl_LoanData[[#This Row],[Application Date]])</f>
        <v>2025</v>
      </c>
      <c r="AK5208" s="11" t="str">
        <f>TEXT(tbl_LoanData[[#This Row],[Application Date]],"MMMM")</f>
        <v>June</v>
      </c>
      <c r="AL5208" s="12">
        <f>DATE(YEAR(tbl_LoanData[[#This Row],[Application Date]]),MONTH(tbl_LoanData[[#This Row],[Application Date]]),1)</f>
        <v>45809</v>
      </c>
      <c r="AM5208" s="14">
        <f ca="1">IF(AND(tbl_LoanData[[#This Row],[Application Date]]&gt;=EOMONTH(TODAY(),-1)+1,tbl_LoanData[[#This Row],[Application Date]]&lt;=TODAY()),tbl_LoanData[[#This Row],[Loan Amount]],0)</f>
        <v>0</v>
      </c>
      <c r="AN5208" s="14">
        <f>tbl_LoanData[[#This Row],[Amount Paid]]-(Q5208-X5208)</f>
        <v>378027.66000000003</v>
      </c>
      <c r="AO5208" s="14">
        <f>IF(tbl_LoanData[[#This Row],[Application Status]]="Approved",1,0)</f>
        <v>1</v>
      </c>
      <c r="AP5208" s="22" t="str">
        <f t="shared" ca="1" si="244"/>
        <v/>
      </c>
      <c r="AQ5208" s="22" t="str">
        <f t="shared" ca="1" si="245"/>
        <v/>
      </c>
    </row>
    <row r="5209" spans="1:43" ht="14.4" customHeight="1" x14ac:dyDescent="0.3">
      <c r="A5209" s="2" t="s">
        <v>13429</v>
      </c>
      <c r="B5209" s="2" t="s">
        <v>13430</v>
      </c>
      <c r="C5209" s="2" t="s">
        <v>66</v>
      </c>
      <c r="D5209" s="2" t="s">
        <v>232</v>
      </c>
      <c r="E5209" s="2" t="s">
        <v>268</v>
      </c>
      <c r="F5209" s="2">
        <v>54</v>
      </c>
      <c r="G5209" s="2" t="s">
        <v>69</v>
      </c>
      <c r="H5209" s="2" t="s">
        <v>156</v>
      </c>
      <c r="I5209" s="2" t="s">
        <v>45</v>
      </c>
      <c r="J5209" s="3">
        <v>45833</v>
      </c>
      <c r="K5209" s="3"/>
      <c r="L5209" s="2" t="s">
        <v>38</v>
      </c>
      <c r="M5209" s="2" t="s">
        <v>111</v>
      </c>
      <c r="N5209" s="2" t="s">
        <v>112</v>
      </c>
      <c r="O5209" s="4">
        <v>1185000</v>
      </c>
      <c r="P5209" s="4">
        <v>202300</v>
      </c>
      <c r="Q5209" s="4">
        <v>982700</v>
      </c>
      <c r="R5209" s="2">
        <v>18</v>
      </c>
      <c r="S5209" s="5">
        <v>11.29</v>
      </c>
      <c r="T5209" s="4">
        <v>63840.01</v>
      </c>
      <c r="U5209" s="2" t="s">
        <v>96</v>
      </c>
      <c r="V5209" s="2" t="s">
        <v>97</v>
      </c>
      <c r="W5209" s="4">
        <v>0</v>
      </c>
      <c r="X5209" s="4">
        <v>0</v>
      </c>
      <c r="Y5209" s="4">
        <v>1149120.25</v>
      </c>
      <c r="Z5209" s="2">
        <v>0</v>
      </c>
      <c r="AA5209" s="2" t="s">
        <v>97</v>
      </c>
      <c r="AB5209" s="2" t="s">
        <v>15728</v>
      </c>
      <c r="AC5209" s="2" t="s">
        <v>213</v>
      </c>
      <c r="AD5209" s="2" t="s">
        <v>76</v>
      </c>
      <c r="AE5209" s="5">
        <v>82.93</v>
      </c>
      <c r="AF5209" s="2">
        <v>0</v>
      </c>
      <c r="AG5209" s="2" t="s">
        <v>97</v>
      </c>
      <c r="AH5209" s="2"/>
      <c r="AI5209" s="6" t="str">
        <f t="shared" si="243"/>
        <v>45-54</v>
      </c>
      <c r="AJ5209" s="11">
        <f>YEAR(tbl_LoanData[[#This Row],[Application Date]])</f>
        <v>2025</v>
      </c>
      <c r="AK5209" s="11" t="str">
        <f>TEXT(tbl_LoanData[[#This Row],[Application Date]],"MMMM")</f>
        <v>June</v>
      </c>
      <c r="AL5209" s="12">
        <f>DATE(YEAR(tbl_LoanData[[#This Row],[Application Date]]),MONTH(tbl_LoanData[[#This Row],[Application Date]]),1)</f>
        <v>45809</v>
      </c>
      <c r="AM5209" s="14">
        <f ca="1">IF(AND(tbl_LoanData[[#This Row],[Application Date]]&gt;=EOMONTH(TODAY(),-1)+1,tbl_LoanData[[#This Row],[Application Date]]&lt;=TODAY()),tbl_LoanData[[#This Row],[Loan Amount]],0)</f>
        <v>0</v>
      </c>
      <c r="AN5209" s="14">
        <f>tbl_LoanData[[#This Row],[Amount Paid]]-(Q5209-X5209)</f>
        <v>-982700</v>
      </c>
      <c r="AO5209" s="14">
        <f>IF(tbl_LoanData[[#This Row],[Application Status]]="Approved",1,0)</f>
        <v>0</v>
      </c>
      <c r="AP5209" s="22" t="str">
        <f t="shared" ca="1" si="244"/>
        <v/>
      </c>
      <c r="AQ5209" s="22" t="str">
        <f t="shared" ca="1" si="245"/>
        <v/>
      </c>
    </row>
    <row r="5210" spans="1:43" ht="14.4" customHeight="1" x14ac:dyDescent="0.3">
      <c r="A5210" s="2" t="s">
        <v>13447</v>
      </c>
      <c r="B5210" s="2" t="s">
        <v>13448</v>
      </c>
      <c r="C5210" s="2" t="s">
        <v>840</v>
      </c>
      <c r="D5210" s="2" t="s">
        <v>134</v>
      </c>
      <c r="E5210" s="2" t="s">
        <v>101</v>
      </c>
      <c r="F5210" s="2">
        <v>45</v>
      </c>
      <c r="G5210" s="2" t="s">
        <v>83</v>
      </c>
      <c r="H5210" s="2" t="s">
        <v>250</v>
      </c>
      <c r="I5210" s="2" t="s">
        <v>52</v>
      </c>
      <c r="J5210" s="3">
        <v>45814</v>
      </c>
      <c r="K5210" s="3">
        <v>45833</v>
      </c>
      <c r="L5210" s="2" t="s">
        <v>38</v>
      </c>
      <c r="M5210" s="2" t="s">
        <v>111</v>
      </c>
      <c r="N5210" s="2" t="s">
        <v>112</v>
      </c>
      <c r="O5210" s="4">
        <v>1482000</v>
      </c>
      <c r="P5210" s="4">
        <v>157400</v>
      </c>
      <c r="Q5210" s="4">
        <v>1324600</v>
      </c>
      <c r="R5210" s="2">
        <v>18</v>
      </c>
      <c r="S5210" s="5">
        <v>12.44</v>
      </c>
      <c r="T5210" s="4">
        <v>87320.58</v>
      </c>
      <c r="U5210" s="2" t="s">
        <v>73</v>
      </c>
      <c r="V5210" s="2" t="s">
        <v>74</v>
      </c>
      <c r="W5210" s="4">
        <v>1135167.54</v>
      </c>
      <c r="X5210" s="4">
        <v>436602.82</v>
      </c>
      <c r="Y5210" s="4">
        <v>1571770.36</v>
      </c>
      <c r="Z5210" s="2">
        <v>0</v>
      </c>
      <c r="AA5210" s="2" t="s">
        <v>56</v>
      </c>
      <c r="AB5210" s="2" t="s">
        <v>15735</v>
      </c>
      <c r="AC5210" s="2" t="s">
        <v>138</v>
      </c>
      <c r="AD5210" s="2" t="s">
        <v>76</v>
      </c>
      <c r="AE5210" s="5">
        <v>89.38</v>
      </c>
      <c r="AF5210" s="2">
        <v>0</v>
      </c>
      <c r="AG5210" s="2" t="s">
        <v>77</v>
      </c>
      <c r="AH5210" s="2">
        <v>19</v>
      </c>
      <c r="AI5210" s="6" t="str">
        <f t="shared" si="243"/>
        <v>45-54</v>
      </c>
      <c r="AJ5210" s="11">
        <f>YEAR(tbl_LoanData[[#This Row],[Application Date]])</f>
        <v>2025</v>
      </c>
      <c r="AK5210" s="11" t="str">
        <f>TEXT(tbl_LoanData[[#This Row],[Application Date]],"MMMM")</f>
        <v>June</v>
      </c>
      <c r="AL5210" s="12">
        <f>DATE(YEAR(tbl_LoanData[[#This Row],[Application Date]]),MONTH(tbl_LoanData[[#This Row],[Application Date]]),1)</f>
        <v>45809</v>
      </c>
      <c r="AM5210" s="14">
        <f ca="1">IF(AND(tbl_LoanData[[#This Row],[Application Date]]&gt;=EOMONTH(TODAY(),-1)+1,tbl_LoanData[[#This Row],[Application Date]]&lt;=TODAY()),tbl_LoanData[[#This Row],[Loan Amount]],0)</f>
        <v>0</v>
      </c>
      <c r="AN5210" s="14">
        <f>tbl_LoanData[[#This Row],[Amount Paid]]-(Q5210-X5210)</f>
        <v>247170.3600000001</v>
      </c>
      <c r="AO5210" s="14">
        <f>IF(tbl_LoanData[[#This Row],[Application Status]]="Approved",1,0)</f>
        <v>1</v>
      </c>
      <c r="AP5210" s="22" t="str">
        <f t="shared" ca="1" si="244"/>
        <v/>
      </c>
      <c r="AQ5210" s="22" t="str">
        <f t="shared" ca="1" si="245"/>
        <v/>
      </c>
    </row>
    <row r="5211" spans="1:43" x14ac:dyDescent="0.3">
      <c r="A5211" s="2" t="s">
        <v>13507</v>
      </c>
      <c r="B5211" s="2" t="s">
        <v>13508</v>
      </c>
      <c r="C5211" s="2" t="s">
        <v>627</v>
      </c>
      <c r="D5211" s="2" t="s">
        <v>91</v>
      </c>
      <c r="E5211" s="2" t="s">
        <v>385</v>
      </c>
      <c r="F5211" s="2">
        <v>59</v>
      </c>
      <c r="G5211" s="2" t="s">
        <v>83</v>
      </c>
      <c r="H5211" s="2" t="s">
        <v>250</v>
      </c>
      <c r="I5211" s="2" t="s">
        <v>52</v>
      </c>
      <c r="J5211" s="3">
        <v>45810</v>
      </c>
      <c r="K5211" s="3">
        <v>45813</v>
      </c>
      <c r="L5211" s="2" t="s">
        <v>38</v>
      </c>
      <c r="M5211" s="2" t="s">
        <v>144</v>
      </c>
      <c r="N5211" s="2" t="s">
        <v>382</v>
      </c>
      <c r="O5211" s="4">
        <v>1708000</v>
      </c>
      <c r="P5211" s="4">
        <v>651500</v>
      </c>
      <c r="Q5211" s="4">
        <v>1056500</v>
      </c>
      <c r="R5211" s="2">
        <v>60</v>
      </c>
      <c r="S5211" s="5">
        <v>6.18</v>
      </c>
      <c r="T5211" s="4">
        <v>23049.31</v>
      </c>
      <c r="U5211" s="2" t="s">
        <v>73</v>
      </c>
      <c r="V5211" s="2" t="s">
        <v>74</v>
      </c>
      <c r="W5211" s="4">
        <v>276591.71999999997</v>
      </c>
      <c r="X5211" s="4">
        <v>1106366.78</v>
      </c>
      <c r="Y5211" s="4">
        <v>1382958.5</v>
      </c>
      <c r="Z5211" s="2">
        <v>64</v>
      </c>
      <c r="AA5211" s="2" t="s">
        <v>59</v>
      </c>
      <c r="AB5211" s="2" t="s">
        <v>15728</v>
      </c>
      <c r="AC5211" s="2" t="s">
        <v>146</v>
      </c>
      <c r="AD5211" s="2" t="s">
        <v>76</v>
      </c>
      <c r="AE5211" s="5">
        <v>61.86</v>
      </c>
      <c r="AF5211" s="2">
        <v>2</v>
      </c>
      <c r="AG5211" s="2" t="s">
        <v>130</v>
      </c>
      <c r="AH5211" s="2">
        <v>3</v>
      </c>
      <c r="AI5211" s="6" t="str">
        <f t="shared" si="243"/>
        <v>55-64</v>
      </c>
      <c r="AJ5211" s="11">
        <f>YEAR(tbl_LoanData[[#This Row],[Application Date]])</f>
        <v>2025</v>
      </c>
      <c r="AK5211" s="11" t="str">
        <f>TEXT(tbl_LoanData[[#This Row],[Application Date]],"MMMM")</f>
        <v>June</v>
      </c>
      <c r="AL5211" s="12">
        <f>DATE(YEAR(tbl_LoanData[[#This Row],[Application Date]]),MONTH(tbl_LoanData[[#This Row],[Application Date]]),1)</f>
        <v>45809</v>
      </c>
      <c r="AM5211" s="14">
        <f ca="1">IF(AND(tbl_LoanData[[#This Row],[Application Date]]&gt;=EOMONTH(TODAY(),-1)+1,tbl_LoanData[[#This Row],[Application Date]]&lt;=TODAY()),tbl_LoanData[[#This Row],[Loan Amount]],0)</f>
        <v>0</v>
      </c>
      <c r="AN5211" s="14">
        <f>tbl_LoanData[[#This Row],[Amount Paid]]-(Q5211-X5211)</f>
        <v>326458.5</v>
      </c>
      <c r="AO5211" s="14">
        <f>IF(tbl_LoanData[[#This Row],[Application Status]]="Approved",1,0)</f>
        <v>1</v>
      </c>
      <c r="AP5211" s="22" t="str">
        <f t="shared" ca="1" si="244"/>
        <v/>
      </c>
      <c r="AQ5211" s="22" t="str">
        <f t="shared" ca="1" si="245"/>
        <v/>
      </c>
    </row>
    <row r="5212" spans="1:43" ht="14.4" customHeight="1" x14ac:dyDescent="0.3">
      <c r="A5212" s="2" t="s">
        <v>13509</v>
      </c>
      <c r="B5212" s="2" t="s">
        <v>13510</v>
      </c>
      <c r="C5212" s="2" t="s">
        <v>281</v>
      </c>
      <c r="D5212" s="2" t="s">
        <v>311</v>
      </c>
      <c r="E5212" s="2" t="s">
        <v>135</v>
      </c>
      <c r="F5212" s="2">
        <v>40</v>
      </c>
      <c r="G5212" s="2" t="s">
        <v>83</v>
      </c>
      <c r="H5212" s="2" t="s">
        <v>318</v>
      </c>
      <c r="I5212" s="2" t="s">
        <v>42</v>
      </c>
      <c r="J5212" s="3">
        <v>45827</v>
      </c>
      <c r="K5212" s="3">
        <v>45837</v>
      </c>
      <c r="L5212" s="2" t="s">
        <v>38</v>
      </c>
      <c r="M5212" s="2" t="s">
        <v>71</v>
      </c>
      <c r="N5212" s="2" t="s">
        <v>589</v>
      </c>
      <c r="O5212" s="4">
        <v>1179000</v>
      </c>
      <c r="P5212" s="4">
        <v>359000</v>
      </c>
      <c r="Q5212" s="4">
        <v>820000</v>
      </c>
      <c r="R5212" s="2">
        <v>48</v>
      </c>
      <c r="S5212" s="5">
        <v>8.34</v>
      </c>
      <c r="T5212" s="4">
        <v>22782.33</v>
      </c>
      <c r="U5212" s="2" t="s">
        <v>73</v>
      </c>
      <c r="V5212" s="2" t="s">
        <v>74</v>
      </c>
      <c r="W5212" s="4">
        <v>227823.3</v>
      </c>
      <c r="X5212" s="4">
        <v>865728.7</v>
      </c>
      <c r="Y5212" s="4">
        <v>1093552</v>
      </c>
      <c r="Z5212" s="2">
        <v>93</v>
      </c>
      <c r="AA5212" s="2" t="s">
        <v>60</v>
      </c>
      <c r="AB5212" s="2" t="s">
        <v>15736</v>
      </c>
      <c r="AC5212" s="2" t="s">
        <v>138</v>
      </c>
      <c r="AD5212" s="2" t="s">
        <v>76</v>
      </c>
      <c r="AE5212" s="5">
        <v>69.55</v>
      </c>
      <c r="AF5212" s="2">
        <v>3</v>
      </c>
      <c r="AG5212" s="2" t="s">
        <v>130</v>
      </c>
      <c r="AH5212" s="2">
        <v>10</v>
      </c>
      <c r="AI5212" s="6" t="str">
        <f t="shared" si="243"/>
        <v>35-44</v>
      </c>
      <c r="AJ5212" s="11">
        <f>YEAR(tbl_LoanData[[#This Row],[Application Date]])</f>
        <v>2025</v>
      </c>
      <c r="AK5212" s="11" t="str">
        <f>TEXT(tbl_LoanData[[#This Row],[Application Date]],"MMMM")</f>
        <v>June</v>
      </c>
      <c r="AL5212" s="12">
        <f>DATE(YEAR(tbl_LoanData[[#This Row],[Application Date]]),MONTH(tbl_LoanData[[#This Row],[Application Date]]),1)</f>
        <v>45809</v>
      </c>
      <c r="AM5212" s="14">
        <f ca="1">IF(AND(tbl_LoanData[[#This Row],[Application Date]]&gt;=EOMONTH(TODAY(),-1)+1,tbl_LoanData[[#This Row],[Application Date]]&lt;=TODAY()),tbl_LoanData[[#This Row],[Loan Amount]],0)</f>
        <v>0</v>
      </c>
      <c r="AN5212" s="14">
        <f>tbl_LoanData[[#This Row],[Amount Paid]]-(Q5212-X5212)</f>
        <v>273551.99999999994</v>
      </c>
      <c r="AO5212" s="14">
        <f>IF(tbl_LoanData[[#This Row],[Application Status]]="Approved",1,0)</f>
        <v>1</v>
      </c>
      <c r="AP5212" s="22" t="str">
        <f t="shared" ca="1" si="244"/>
        <v/>
      </c>
      <c r="AQ5212" s="22" t="str">
        <f t="shared" ca="1" si="245"/>
        <v/>
      </c>
    </row>
    <row r="5213" spans="1:43" ht="14.4" customHeight="1" x14ac:dyDescent="0.3">
      <c r="A5213" s="2" t="s">
        <v>13581</v>
      </c>
      <c r="B5213" s="2" t="s">
        <v>13582</v>
      </c>
      <c r="C5213" s="2" t="s">
        <v>198</v>
      </c>
      <c r="D5213" s="2" t="s">
        <v>189</v>
      </c>
      <c r="E5213" s="2" t="s">
        <v>182</v>
      </c>
      <c r="F5213" s="2">
        <v>42</v>
      </c>
      <c r="G5213" s="2" t="s">
        <v>69</v>
      </c>
      <c r="H5213" s="2" t="s">
        <v>166</v>
      </c>
      <c r="I5213" s="2" t="s">
        <v>46</v>
      </c>
      <c r="J5213" s="3">
        <v>45821</v>
      </c>
      <c r="K5213" s="3"/>
      <c r="L5213" s="2" t="s">
        <v>37</v>
      </c>
      <c r="M5213" s="2" t="s">
        <v>104</v>
      </c>
      <c r="N5213" s="2" t="s">
        <v>286</v>
      </c>
      <c r="O5213" s="4">
        <v>201000</v>
      </c>
      <c r="P5213" s="4">
        <v>40200</v>
      </c>
      <c r="Q5213" s="4">
        <v>160800</v>
      </c>
      <c r="R5213" s="2">
        <v>36</v>
      </c>
      <c r="S5213" s="5">
        <v>5.05</v>
      </c>
      <c r="T5213" s="4">
        <v>5143.37</v>
      </c>
      <c r="U5213" s="2" t="s">
        <v>113</v>
      </c>
      <c r="V5213" s="2" t="s">
        <v>97</v>
      </c>
      <c r="W5213" s="4">
        <v>0</v>
      </c>
      <c r="X5213" s="4">
        <v>0</v>
      </c>
      <c r="Y5213" s="4">
        <v>185161.2</v>
      </c>
      <c r="Z5213" s="2">
        <v>0</v>
      </c>
      <c r="AA5213" s="2" t="s">
        <v>97</v>
      </c>
      <c r="AB5213" s="2" t="s">
        <v>15727</v>
      </c>
      <c r="AC5213" s="2" t="s">
        <v>360</v>
      </c>
      <c r="AD5213" s="2" t="s">
        <v>76</v>
      </c>
      <c r="AE5213" s="5">
        <v>80</v>
      </c>
      <c r="AF5213" s="2">
        <v>0</v>
      </c>
      <c r="AG5213" s="2" t="s">
        <v>97</v>
      </c>
      <c r="AH5213" s="2"/>
      <c r="AI5213" s="6" t="str">
        <f t="shared" si="243"/>
        <v>35-44</v>
      </c>
      <c r="AJ5213" s="11">
        <f>YEAR(tbl_LoanData[[#This Row],[Application Date]])</f>
        <v>2025</v>
      </c>
      <c r="AK5213" s="11" t="str">
        <f>TEXT(tbl_LoanData[[#This Row],[Application Date]],"MMMM")</f>
        <v>June</v>
      </c>
      <c r="AL5213" s="12">
        <f>DATE(YEAR(tbl_LoanData[[#This Row],[Application Date]]),MONTH(tbl_LoanData[[#This Row],[Application Date]]),1)</f>
        <v>45809</v>
      </c>
      <c r="AM5213" s="14">
        <f ca="1">IF(AND(tbl_LoanData[[#This Row],[Application Date]]&gt;=EOMONTH(TODAY(),-1)+1,tbl_LoanData[[#This Row],[Application Date]]&lt;=TODAY()),tbl_LoanData[[#This Row],[Loan Amount]],0)</f>
        <v>0</v>
      </c>
      <c r="AN5213" s="14">
        <f>tbl_LoanData[[#This Row],[Amount Paid]]-(Q5213-X5213)</f>
        <v>-160800</v>
      </c>
      <c r="AO5213" s="14">
        <f>IF(tbl_LoanData[[#This Row],[Application Status]]="Approved",1,0)</f>
        <v>0</v>
      </c>
      <c r="AP5213" s="22" t="str">
        <f t="shared" ca="1" si="244"/>
        <v/>
      </c>
      <c r="AQ5213" s="22" t="str">
        <f t="shared" ca="1" si="245"/>
        <v/>
      </c>
    </row>
    <row r="5214" spans="1:43" ht="14.4" customHeight="1" x14ac:dyDescent="0.3">
      <c r="A5214" s="2" t="s">
        <v>13615</v>
      </c>
      <c r="B5214" s="2" t="s">
        <v>13616</v>
      </c>
      <c r="C5214" s="2" t="s">
        <v>368</v>
      </c>
      <c r="D5214" s="2" t="s">
        <v>102</v>
      </c>
      <c r="E5214" s="2" t="s">
        <v>67</v>
      </c>
      <c r="F5214" s="2">
        <v>26</v>
      </c>
      <c r="G5214" s="2" t="s">
        <v>83</v>
      </c>
      <c r="H5214" s="2" t="s">
        <v>217</v>
      </c>
      <c r="I5214" s="2" t="s">
        <v>46</v>
      </c>
      <c r="J5214" s="3">
        <v>45830</v>
      </c>
      <c r="K5214" s="3">
        <v>45841</v>
      </c>
      <c r="L5214" s="2" t="s">
        <v>37</v>
      </c>
      <c r="M5214" s="2" t="s">
        <v>199</v>
      </c>
      <c r="N5214" s="2" t="s">
        <v>319</v>
      </c>
      <c r="O5214" s="4">
        <v>208000</v>
      </c>
      <c r="P5214" s="4">
        <v>47800</v>
      </c>
      <c r="Q5214" s="4">
        <v>160200</v>
      </c>
      <c r="R5214" s="2">
        <v>36</v>
      </c>
      <c r="S5214" s="5">
        <v>13.72</v>
      </c>
      <c r="T5214" s="4">
        <v>6281.62</v>
      </c>
      <c r="U5214" s="2" t="s">
        <v>73</v>
      </c>
      <c r="V5214" s="2" t="s">
        <v>74</v>
      </c>
      <c r="W5214" s="4">
        <v>81661.06</v>
      </c>
      <c r="X5214" s="4">
        <v>144477.26</v>
      </c>
      <c r="Y5214" s="4">
        <v>226138.32</v>
      </c>
      <c r="Z5214" s="2">
        <v>0</v>
      </c>
      <c r="AA5214" s="2" t="s">
        <v>56</v>
      </c>
      <c r="AB5214" s="2" t="s">
        <v>15729</v>
      </c>
      <c r="AC5214" s="2" t="s">
        <v>106</v>
      </c>
      <c r="AD5214" s="2" t="s">
        <v>76</v>
      </c>
      <c r="AE5214" s="5">
        <v>77.02</v>
      </c>
      <c r="AF5214" s="2">
        <v>0</v>
      </c>
      <c r="AG5214" s="2" t="s">
        <v>77</v>
      </c>
      <c r="AH5214" s="2">
        <v>11</v>
      </c>
      <c r="AI5214" s="6" t="str">
        <f t="shared" si="243"/>
        <v>25-34</v>
      </c>
      <c r="AJ5214" s="11">
        <f>YEAR(tbl_LoanData[[#This Row],[Application Date]])</f>
        <v>2025</v>
      </c>
      <c r="AK5214" s="11" t="str">
        <f>TEXT(tbl_LoanData[[#This Row],[Application Date]],"MMMM")</f>
        <v>June</v>
      </c>
      <c r="AL5214" s="12">
        <f>DATE(YEAR(tbl_LoanData[[#This Row],[Application Date]]),MONTH(tbl_LoanData[[#This Row],[Application Date]]),1)</f>
        <v>45809</v>
      </c>
      <c r="AM5214" s="14">
        <f ca="1">IF(AND(tbl_LoanData[[#This Row],[Application Date]]&gt;=EOMONTH(TODAY(),-1)+1,tbl_LoanData[[#This Row],[Application Date]]&lt;=TODAY()),tbl_LoanData[[#This Row],[Loan Amount]],0)</f>
        <v>0</v>
      </c>
      <c r="AN5214" s="14">
        <f>tbl_LoanData[[#This Row],[Amount Paid]]-(Q5214-X5214)</f>
        <v>65938.320000000007</v>
      </c>
      <c r="AO5214" s="14">
        <f>IF(tbl_LoanData[[#This Row],[Application Status]]="Approved",1,0)</f>
        <v>1</v>
      </c>
      <c r="AP5214" s="22" t="str">
        <f t="shared" ca="1" si="244"/>
        <v/>
      </c>
      <c r="AQ5214" s="22" t="str">
        <f t="shared" ca="1" si="245"/>
        <v/>
      </c>
    </row>
    <row r="5215" spans="1:43" ht="14.4" customHeight="1" x14ac:dyDescent="0.3">
      <c r="A5215" s="2" t="s">
        <v>13709</v>
      </c>
      <c r="B5215" s="2" t="s">
        <v>13710</v>
      </c>
      <c r="C5215" s="2" t="s">
        <v>216</v>
      </c>
      <c r="D5215" s="2" t="s">
        <v>91</v>
      </c>
      <c r="E5215" s="2" t="s">
        <v>465</v>
      </c>
      <c r="F5215" s="2">
        <v>24</v>
      </c>
      <c r="G5215" s="2" t="s">
        <v>83</v>
      </c>
      <c r="H5215" s="2" t="s">
        <v>298</v>
      </c>
      <c r="I5215" s="2" t="s">
        <v>43</v>
      </c>
      <c r="J5215" s="3">
        <v>45834</v>
      </c>
      <c r="K5215" s="3">
        <v>45842</v>
      </c>
      <c r="L5215" s="2" t="s">
        <v>37</v>
      </c>
      <c r="M5215" s="2" t="s">
        <v>104</v>
      </c>
      <c r="N5215" s="2" t="s">
        <v>192</v>
      </c>
      <c r="O5215" s="4">
        <v>200000</v>
      </c>
      <c r="P5215" s="4">
        <v>58900</v>
      </c>
      <c r="Q5215" s="4">
        <v>141100</v>
      </c>
      <c r="R5215" s="2">
        <v>36</v>
      </c>
      <c r="S5215" s="5">
        <v>12.91</v>
      </c>
      <c r="T5215" s="4">
        <v>5437.45</v>
      </c>
      <c r="U5215" s="2" t="s">
        <v>73</v>
      </c>
      <c r="V5215" s="2" t="s">
        <v>74</v>
      </c>
      <c r="W5215" s="4">
        <v>54374.5</v>
      </c>
      <c r="X5215" s="4">
        <v>141373.53</v>
      </c>
      <c r="Y5215" s="4">
        <v>195748.03</v>
      </c>
      <c r="Z5215" s="2">
        <v>87</v>
      </c>
      <c r="AA5215" s="2" t="s">
        <v>59</v>
      </c>
      <c r="AB5215" s="2" t="s">
        <v>15728</v>
      </c>
      <c r="AC5215" s="2" t="s">
        <v>332</v>
      </c>
      <c r="AD5215" s="2" t="s">
        <v>76</v>
      </c>
      <c r="AE5215" s="5">
        <v>70.55</v>
      </c>
      <c r="AF5215" s="2">
        <v>3</v>
      </c>
      <c r="AG5215" s="2" t="s">
        <v>130</v>
      </c>
      <c r="AH5215" s="2">
        <v>8</v>
      </c>
      <c r="AI5215" s="6" t="str">
        <f t="shared" si="243"/>
        <v>18-24</v>
      </c>
      <c r="AJ5215" s="11">
        <f>YEAR(tbl_LoanData[[#This Row],[Application Date]])</f>
        <v>2025</v>
      </c>
      <c r="AK5215" s="11" t="str">
        <f>TEXT(tbl_LoanData[[#This Row],[Application Date]],"MMMM")</f>
        <v>June</v>
      </c>
      <c r="AL5215" s="12">
        <f>DATE(YEAR(tbl_LoanData[[#This Row],[Application Date]]),MONTH(tbl_LoanData[[#This Row],[Application Date]]),1)</f>
        <v>45809</v>
      </c>
      <c r="AM5215" s="14">
        <f ca="1">IF(AND(tbl_LoanData[[#This Row],[Application Date]]&gt;=EOMONTH(TODAY(),-1)+1,tbl_LoanData[[#This Row],[Application Date]]&lt;=TODAY()),tbl_LoanData[[#This Row],[Loan Amount]],0)</f>
        <v>0</v>
      </c>
      <c r="AN5215" s="14">
        <f>tbl_LoanData[[#This Row],[Amount Paid]]-(Q5215-X5215)</f>
        <v>54648.03</v>
      </c>
      <c r="AO5215" s="14">
        <f>IF(tbl_LoanData[[#This Row],[Application Status]]="Approved",1,0)</f>
        <v>1</v>
      </c>
      <c r="AP5215" s="22" t="str">
        <f t="shared" ca="1" si="244"/>
        <v/>
      </c>
      <c r="AQ5215" s="22" t="str">
        <f t="shared" ca="1" si="245"/>
        <v/>
      </c>
    </row>
    <row r="5216" spans="1:43" ht="14.4" customHeight="1" x14ac:dyDescent="0.3">
      <c r="A5216" s="2" t="s">
        <v>13807</v>
      </c>
      <c r="B5216" s="2" t="s">
        <v>13808</v>
      </c>
      <c r="C5216" s="2" t="s">
        <v>401</v>
      </c>
      <c r="D5216" s="2" t="s">
        <v>254</v>
      </c>
      <c r="E5216" s="2" t="s">
        <v>82</v>
      </c>
      <c r="F5216" s="2">
        <v>46</v>
      </c>
      <c r="G5216" s="2" t="s">
        <v>83</v>
      </c>
      <c r="H5216" s="2" t="s">
        <v>318</v>
      </c>
      <c r="I5216" s="2" t="s">
        <v>42</v>
      </c>
      <c r="J5216" s="3">
        <v>45837</v>
      </c>
      <c r="K5216" s="3">
        <v>45850</v>
      </c>
      <c r="L5216" s="2" t="s">
        <v>39</v>
      </c>
      <c r="M5216" s="2" t="s">
        <v>94</v>
      </c>
      <c r="N5216" s="2" t="s">
        <v>365</v>
      </c>
      <c r="O5216" s="4">
        <v>2373000</v>
      </c>
      <c r="P5216" s="4">
        <v>805100</v>
      </c>
      <c r="Q5216" s="4">
        <v>1567900</v>
      </c>
      <c r="R5216" s="2">
        <v>48</v>
      </c>
      <c r="S5216" s="5">
        <v>10.130000000000001</v>
      </c>
      <c r="T5216" s="4">
        <v>45900.27</v>
      </c>
      <c r="U5216" s="2" t="s">
        <v>73</v>
      </c>
      <c r="V5216" s="2" t="s">
        <v>74</v>
      </c>
      <c r="W5216" s="4">
        <v>596703.51</v>
      </c>
      <c r="X5216" s="4">
        <v>1606509.57</v>
      </c>
      <c r="Y5216" s="4">
        <v>2203213.08</v>
      </c>
      <c r="Z5216" s="2">
        <v>0</v>
      </c>
      <c r="AA5216" s="2" t="s">
        <v>56</v>
      </c>
      <c r="AB5216" s="2" t="s">
        <v>15732</v>
      </c>
      <c r="AC5216" s="2" t="s">
        <v>106</v>
      </c>
      <c r="AD5216" s="2" t="s">
        <v>76</v>
      </c>
      <c r="AE5216" s="5">
        <v>66.069999999999993</v>
      </c>
      <c r="AF5216" s="2">
        <v>0</v>
      </c>
      <c r="AG5216" s="2" t="s">
        <v>77</v>
      </c>
      <c r="AH5216" s="2">
        <v>13</v>
      </c>
      <c r="AI5216" s="6" t="str">
        <f t="shared" si="243"/>
        <v>45-54</v>
      </c>
      <c r="AJ5216" s="11">
        <f>YEAR(tbl_LoanData[[#This Row],[Application Date]])</f>
        <v>2025</v>
      </c>
      <c r="AK5216" s="11" t="str">
        <f>TEXT(tbl_LoanData[[#This Row],[Application Date]],"MMMM")</f>
        <v>June</v>
      </c>
      <c r="AL5216" s="12">
        <f>DATE(YEAR(tbl_LoanData[[#This Row],[Application Date]]),MONTH(tbl_LoanData[[#This Row],[Application Date]]),1)</f>
        <v>45809</v>
      </c>
      <c r="AM5216" s="14">
        <f ca="1">IF(AND(tbl_LoanData[[#This Row],[Application Date]]&gt;=EOMONTH(TODAY(),-1)+1,tbl_LoanData[[#This Row],[Application Date]]&lt;=TODAY()),tbl_LoanData[[#This Row],[Loan Amount]],0)</f>
        <v>0</v>
      </c>
      <c r="AN5216" s="14">
        <f>tbl_LoanData[[#This Row],[Amount Paid]]-(Q5216-X5216)</f>
        <v>635313.08000000007</v>
      </c>
      <c r="AO5216" s="14">
        <f>IF(tbl_LoanData[[#This Row],[Application Status]]="Approved",1,0)</f>
        <v>1</v>
      </c>
      <c r="AP5216" s="22" t="str">
        <f t="shared" ca="1" si="244"/>
        <v/>
      </c>
      <c r="AQ5216" s="22" t="str">
        <f t="shared" ca="1" si="245"/>
        <v/>
      </c>
    </row>
    <row r="5217" spans="1:43" ht="14.4" customHeight="1" x14ac:dyDescent="0.3">
      <c r="A5217" s="2" t="s">
        <v>13863</v>
      </c>
      <c r="B5217" s="2" t="s">
        <v>13864</v>
      </c>
      <c r="C5217" s="2" t="s">
        <v>264</v>
      </c>
      <c r="D5217" s="2" t="s">
        <v>176</v>
      </c>
      <c r="E5217" s="2" t="s">
        <v>125</v>
      </c>
      <c r="F5217" s="2">
        <v>27</v>
      </c>
      <c r="G5217" s="2" t="s">
        <v>83</v>
      </c>
      <c r="H5217" s="2" t="s">
        <v>211</v>
      </c>
      <c r="I5217" s="2" t="s">
        <v>50</v>
      </c>
      <c r="J5217" s="3">
        <v>45819</v>
      </c>
      <c r="K5217" s="3">
        <v>45838</v>
      </c>
      <c r="L5217" s="2" t="s">
        <v>36</v>
      </c>
      <c r="M5217" s="2" t="s">
        <v>94</v>
      </c>
      <c r="N5217" s="2" t="s">
        <v>212</v>
      </c>
      <c r="O5217" s="4">
        <v>1243000</v>
      </c>
      <c r="P5217" s="4">
        <v>394100</v>
      </c>
      <c r="Q5217" s="4">
        <v>848900</v>
      </c>
      <c r="R5217" s="2">
        <v>48</v>
      </c>
      <c r="S5217" s="5">
        <v>13.37</v>
      </c>
      <c r="T5217" s="4">
        <v>27143.58</v>
      </c>
      <c r="U5217" s="2" t="s">
        <v>73</v>
      </c>
      <c r="V5217" s="2" t="s">
        <v>74</v>
      </c>
      <c r="W5217" s="4">
        <v>325722.96000000002</v>
      </c>
      <c r="X5217" s="4">
        <v>977168.76</v>
      </c>
      <c r="Y5217" s="4">
        <v>1302891.72</v>
      </c>
      <c r="Z5217" s="2">
        <v>30</v>
      </c>
      <c r="AA5217" s="2" t="s">
        <v>57</v>
      </c>
      <c r="AB5217" s="2" t="s">
        <v>15727</v>
      </c>
      <c r="AC5217" s="2" t="s">
        <v>332</v>
      </c>
      <c r="AD5217" s="2" t="s">
        <v>76</v>
      </c>
      <c r="AE5217" s="5">
        <v>68.290000000000006</v>
      </c>
      <c r="AF5217" s="2">
        <v>1</v>
      </c>
      <c r="AG5217" s="2" t="s">
        <v>77</v>
      </c>
      <c r="AH5217" s="2">
        <v>19</v>
      </c>
      <c r="AI5217" s="6" t="str">
        <f t="shared" si="243"/>
        <v>25-34</v>
      </c>
      <c r="AJ5217" s="11">
        <f>YEAR(tbl_LoanData[[#This Row],[Application Date]])</f>
        <v>2025</v>
      </c>
      <c r="AK5217" s="11" t="str">
        <f>TEXT(tbl_LoanData[[#This Row],[Application Date]],"MMMM")</f>
        <v>June</v>
      </c>
      <c r="AL5217" s="12">
        <f>DATE(YEAR(tbl_LoanData[[#This Row],[Application Date]]),MONTH(tbl_LoanData[[#This Row],[Application Date]]),1)</f>
        <v>45809</v>
      </c>
      <c r="AM5217" s="14">
        <f ca="1">IF(AND(tbl_LoanData[[#This Row],[Application Date]]&gt;=EOMONTH(TODAY(),-1)+1,tbl_LoanData[[#This Row],[Application Date]]&lt;=TODAY()),tbl_LoanData[[#This Row],[Loan Amount]],0)</f>
        <v>0</v>
      </c>
      <c r="AN5217" s="14">
        <f>tbl_LoanData[[#This Row],[Amount Paid]]-(Q5217-X5217)</f>
        <v>453991.72000000003</v>
      </c>
      <c r="AO5217" s="14">
        <f>IF(tbl_LoanData[[#This Row],[Application Status]]="Approved",1,0)</f>
        <v>1</v>
      </c>
      <c r="AP5217" s="22" t="str">
        <f t="shared" ca="1" si="244"/>
        <v/>
      </c>
      <c r="AQ5217" s="22" t="str">
        <f t="shared" ca="1" si="245"/>
        <v/>
      </c>
    </row>
    <row r="5218" spans="1:43" ht="14.4" customHeight="1" x14ac:dyDescent="0.3">
      <c r="A5218" s="2" t="s">
        <v>14309</v>
      </c>
      <c r="B5218" s="2" t="s">
        <v>14310</v>
      </c>
      <c r="C5218" s="2" t="s">
        <v>508</v>
      </c>
      <c r="D5218" s="2" t="s">
        <v>176</v>
      </c>
      <c r="E5218" s="2" t="s">
        <v>204</v>
      </c>
      <c r="F5218" s="2">
        <v>63</v>
      </c>
      <c r="G5218" s="2" t="s">
        <v>83</v>
      </c>
      <c r="H5218" s="2" t="s">
        <v>228</v>
      </c>
      <c r="I5218" s="2" t="s">
        <v>43</v>
      </c>
      <c r="J5218" s="3">
        <v>45828</v>
      </c>
      <c r="K5218" s="3">
        <v>45839</v>
      </c>
      <c r="L5218" s="2" t="s">
        <v>38</v>
      </c>
      <c r="M5218" s="2" t="s">
        <v>71</v>
      </c>
      <c r="N5218" s="2" t="s">
        <v>589</v>
      </c>
      <c r="O5218" s="4">
        <v>1941000</v>
      </c>
      <c r="P5218" s="4">
        <v>442200</v>
      </c>
      <c r="Q5218" s="4">
        <v>1498800</v>
      </c>
      <c r="R5218" s="2">
        <v>12</v>
      </c>
      <c r="S5218" s="5">
        <v>13.8</v>
      </c>
      <c r="T5218" s="4">
        <v>142136.20000000001</v>
      </c>
      <c r="U5218" s="2" t="s">
        <v>73</v>
      </c>
      <c r="V5218" s="2" t="s">
        <v>33</v>
      </c>
      <c r="W5218" s="4">
        <v>1705634.4</v>
      </c>
      <c r="X5218" s="4">
        <v>0</v>
      </c>
      <c r="Y5218" s="4">
        <v>1705634.4</v>
      </c>
      <c r="Z5218" s="2">
        <v>0</v>
      </c>
      <c r="AA5218" s="2" t="s">
        <v>56</v>
      </c>
      <c r="AB5218" s="2" t="s">
        <v>15731</v>
      </c>
      <c r="AC5218" s="2" t="s">
        <v>87</v>
      </c>
      <c r="AD5218" s="2" t="s">
        <v>76</v>
      </c>
      <c r="AE5218" s="5">
        <v>77.22</v>
      </c>
      <c r="AF5218" s="2">
        <v>0</v>
      </c>
      <c r="AG5218" s="2" t="s">
        <v>77</v>
      </c>
      <c r="AH5218" s="2">
        <v>11</v>
      </c>
      <c r="AI5218" s="6" t="str">
        <f t="shared" si="243"/>
        <v>55-64</v>
      </c>
      <c r="AJ5218" s="11">
        <f>YEAR(tbl_LoanData[[#This Row],[Application Date]])</f>
        <v>2025</v>
      </c>
      <c r="AK5218" s="11" t="str">
        <f>TEXT(tbl_LoanData[[#This Row],[Application Date]],"MMMM")</f>
        <v>June</v>
      </c>
      <c r="AL5218" s="12">
        <f>DATE(YEAR(tbl_LoanData[[#This Row],[Application Date]]),MONTH(tbl_LoanData[[#This Row],[Application Date]]),1)</f>
        <v>45809</v>
      </c>
      <c r="AM5218" s="14">
        <f ca="1">IF(AND(tbl_LoanData[[#This Row],[Application Date]]&gt;=EOMONTH(TODAY(),-1)+1,tbl_LoanData[[#This Row],[Application Date]]&lt;=TODAY()),tbl_LoanData[[#This Row],[Loan Amount]],0)</f>
        <v>0</v>
      </c>
      <c r="AN5218" s="14">
        <f>tbl_LoanData[[#This Row],[Amount Paid]]-(Q5218-X5218)</f>
        <v>206834.39999999991</v>
      </c>
      <c r="AO5218" s="14">
        <f>IF(tbl_LoanData[[#This Row],[Application Status]]="Approved",1,0)</f>
        <v>1</v>
      </c>
      <c r="AP5218" s="22" t="str">
        <f t="shared" ca="1" si="244"/>
        <v/>
      </c>
      <c r="AQ5218" s="22" t="str">
        <f t="shared" ca="1" si="245"/>
        <v/>
      </c>
    </row>
    <row r="5219" spans="1:43" ht="14.4" customHeight="1" x14ac:dyDescent="0.3">
      <c r="A5219" s="2" t="s">
        <v>14395</v>
      </c>
      <c r="B5219" s="2" t="s">
        <v>14396</v>
      </c>
      <c r="C5219" s="2" t="s">
        <v>80</v>
      </c>
      <c r="D5219" s="2" t="s">
        <v>91</v>
      </c>
      <c r="E5219" s="2" t="s">
        <v>284</v>
      </c>
      <c r="F5219" s="2">
        <v>54</v>
      </c>
      <c r="G5219" s="2" t="s">
        <v>83</v>
      </c>
      <c r="H5219" s="2" t="s">
        <v>398</v>
      </c>
      <c r="I5219" s="2" t="s">
        <v>46</v>
      </c>
      <c r="J5219" s="3">
        <v>45819</v>
      </c>
      <c r="K5219" s="3"/>
      <c r="L5219" s="2" t="s">
        <v>40</v>
      </c>
      <c r="M5219" s="2" t="s">
        <v>94</v>
      </c>
      <c r="N5219" s="2" t="s">
        <v>4</v>
      </c>
      <c r="O5219" s="4">
        <v>906000</v>
      </c>
      <c r="P5219" s="4">
        <v>315000</v>
      </c>
      <c r="Q5219" s="4">
        <v>591000</v>
      </c>
      <c r="R5219" s="2">
        <v>48</v>
      </c>
      <c r="S5219" s="5">
        <v>5.52</v>
      </c>
      <c r="T5219" s="4">
        <v>15031.1</v>
      </c>
      <c r="U5219" s="2" t="s">
        <v>96</v>
      </c>
      <c r="V5219" s="2" t="s">
        <v>97</v>
      </c>
      <c r="W5219" s="4">
        <v>0</v>
      </c>
      <c r="X5219" s="4">
        <v>0</v>
      </c>
      <c r="Y5219" s="4">
        <v>721492.8</v>
      </c>
      <c r="Z5219" s="2">
        <v>0</v>
      </c>
      <c r="AA5219" s="2" t="s">
        <v>97</v>
      </c>
      <c r="AB5219" s="2" t="s">
        <v>15736</v>
      </c>
      <c r="AC5219" s="2" t="s">
        <v>121</v>
      </c>
      <c r="AD5219" s="2" t="s">
        <v>76</v>
      </c>
      <c r="AE5219" s="5">
        <v>65.23</v>
      </c>
      <c r="AF5219" s="2">
        <v>0</v>
      </c>
      <c r="AG5219" s="2" t="s">
        <v>97</v>
      </c>
      <c r="AH5219" s="2"/>
      <c r="AI5219" s="6" t="str">
        <f t="shared" si="243"/>
        <v>45-54</v>
      </c>
      <c r="AJ5219" s="11">
        <f>YEAR(tbl_LoanData[[#This Row],[Application Date]])</f>
        <v>2025</v>
      </c>
      <c r="AK5219" s="11" t="str">
        <f>TEXT(tbl_LoanData[[#This Row],[Application Date]],"MMMM")</f>
        <v>June</v>
      </c>
      <c r="AL5219" s="12">
        <f>DATE(YEAR(tbl_LoanData[[#This Row],[Application Date]]),MONTH(tbl_LoanData[[#This Row],[Application Date]]),1)</f>
        <v>45809</v>
      </c>
      <c r="AM5219" s="14">
        <f ca="1">IF(AND(tbl_LoanData[[#This Row],[Application Date]]&gt;=EOMONTH(TODAY(),-1)+1,tbl_LoanData[[#This Row],[Application Date]]&lt;=TODAY()),tbl_LoanData[[#This Row],[Loan Amount]],0)</f>
        <v>0</v>
      </c>
      <c r="AN5219" s="14">
        <f>tbl_LoanData[[#This Row],[Amount Paid]]-(Q5219-X5219)</f>
        <v>-591000</v>
      </c>
      <c r="AO5219" s="14">
        <f>IF(tbl_LoanData[[#This Row],[Application Status]]="Approved",1,0)</f>
        <v>0</v>
      </c>
      <c r="AP5219" s="22" t="str">
        <f t="shared" ca="1" si="244"/>
        <v/>
      </c>
      <c r="AQ5219" s="22" t="str">
        <f t="shared" ca="1" si="245"/>
        <v/>
      </c>
    </row>
    <row r="5220" spans="1:43" ht="14.4" customHeight="1" x14ac:dyDescent="0.3">
      <c r="A5220" s="2" t="s">
        <v>14575</v>
      </c>
      <c r="B5220" s="2" t="s">
        <v>14576</v>
      </c>
      <c r="C5220" s="2" t="s">
        <v>90</v>
      </c>
      <c r="D5220" s="2" t="s">
        <v>204</v>
      </c>
      <c r="E5220" s="2" t="s">
        <v>406</v>
      </c>
      <c r="F5220" s="2">
        <v>63</v>
      </c>
      <c r="G5220" s="2" t="s">
        <v>69</v>
      </c>
      <c r="H5220" s="2" t="s">
        <v>398</v>
      </c>
      <c r="I5220" s="2" t="s">
        <v>46</v>
      </c>
      <c r="J5220" s="3">
        <v>45813</v>
      </c>
      <c r="K5220" s="3">
        <v>45822</v>
      </c>
      <c r="L5220" s="2" t="s">
        <v>39</v>
      </c>
      <c r="M5220" s="2" t="s">
        <v>71</v>
      </c>
      <c r="N5220" s="2" t="s">
        <v>72</v>
      </c>
      <c r="O5220" s="4">
        <v>2482000</v>
      </c>
      <c r="P5220" s="4">
        <v>703200</v>
      </c>
      <c r="Q5220" s="4">
        <v>1778800</v>
      </c>
      <c r="R5220" s="2">
        <v>18</v>
      </c>
      <c r="S5220" s="5">
        <v>11.45</v>
      </c>
      <c r="T5220" s="4">
        <v>115794.94</v>
      </c>
      <c r="U5220" s="2" t="s">
        <v>73</v>
      </c>
      <c r="V5220" s="2" t="s">
        <v>74</v>
      </c>
      <c r="W5220" s="4">
        <v>1621129.16</v>
      </c>
      <c r="X5220" s="4">
        <v>463179.74</v>
      </c>
      <c r="Y5220" s="4">
        <v>2084308.9</v>
      </c>
      <c r="Z5220" s="2">
        <v>0</v>
      </c>
      <c r="AA5220" s="2" t="s">
        <v>56</v>
      </c>
      <c r="AB5220" s="2" t="s">
        <v>15732</v>
      </c>
      <c r="AC5220" s="2" t="s">
        <v>121</v>
      </c>
      <c r="AD5220" s="2" t="s">
        <v>76</v>
      </c>
      <c r="AE5220" s="5">
        <v>71.67</v>
      </c>
      <c r="AF5220" s="2">
        <v>0</v>
      </c>
      <c r="AG5220" s="2" t="s">
        <v>77</v>
      </c>
      <c r="AH5220" s="2">
        <v>9</v>
      </c>
      <c r="AI5220" s="6" t="str">
        <f t="shared" si="243"/>
        <v>55-64</v>
      </c>
      <c r="AJ5220" s="11">
        <f>YEAR(tbl_LoanData[[#This Row],[Application Date]])</f>
        <v>2025</v>
      </c>
      <c r="AK5220" s="11" t="str">
        <f>TEXT(tbl_LoanData[[#This Row],[Application Date]],"MMMM")</f>
        <v>June</v>
      </c>
      <c r="AL5220" s="12">
        <f>DATE(YEAR(tbl_LoanData[[#This Row],[Application Date]]),MONTH(tbl_LoanData[[#This Row],[Application Date]]),1)</f>
        <v>45809</v>
      </c>
      <c r="AM5220" s="14">
        <f ca="1">IF(AND(tbl_LoanData[[#This Row],[Application Date]]&gt;=EOMONTH(TODAY(),-1)+1,tbl_LoanData[[#This Row],[Application Date]]&lt;=TODAY()),tbl_LoanData[[#This Row],[Loan Amount]],0)</f>
        <v>0</v>
      </c>
      <c r="AN5220" s="14">
        <f>tbl_LoanData[[#This Row],[Amount Paid]]-(Q5220-X5220)</f>
        <v>305508.89999999991</v>
      </c>
      <c r="AO5220" s="14">
        <f>IF(tbl_LoanData[[#This Row],[Application Status]]="Approved",1,0)</f>
        <v>1</v>
      </c>
      <c r="AP5220" s="22" t="str">
        <f t="shared" ca="1" si="244"/>
        <v/>
      </c>
      <c r="AQ5220" s="22" t="str">
        <f t="shared" ca="1" si="245"/>
        <v/>
      </c>
    </row>
    <row r="5221" spans="1:43" ht="14.4" customHeight="1" x14ac:dyDescent="0.3">
      <c r="A5221" s="2" t="s">
        <v>14653</v>
      </c>
      <c r="B5221" s="2" t="s">
        <v>14654</v>
      </c>
      <c r="C5221" s="2" t="s">
        <v>606</v>
      </c>
      <c r="D5221" s="2" t="s">
        <v>101</v>
      </c>
      <c r="E5221" s="2" t="s">
        <v>232</v>
      </c>
      <c r="F5221" s="2">
        <v>49</v>
      </c>
      <c r="G5221" s="2" t="s">
        <v>69</v>
      </c>
      <c r="H5221" s="2" t="s">
        <v>307</v>
      </c>
      <c r="I5221" s="2" t="s">
        <v>43</v>
      </c>
      <c r="J5221" s="3">
        <v>45818</v>
      </c>
      <c r="K5221" s="3">
        <v>45829</v>
      </c>
      <c r="L5221" s="2" t="s">
        <v>36</v>
      </c>
      <c r="M5221" s="2" t="s">
        <v>104</v>
      </c>
      <c r="N5221" s="2" t="s">
        <v>105</v>
      </c>
      <c r="O5221" s="4">
        <v>929000</v>
      </c>
      <c r="P5221" s="4">
        <v>163500</v>
      </c>
      <c r="Q5221" s="4">
        <v>765500</v>
      </c>
      <c r="R5221" s="2">
        <v>24</v>
      </c>
      <c r="S5221" s="5">
        <v>14.91</v>
      </c>
      <c r="T5221" s="4">
        <v>41407.17</v>
      </c>
      <c r="U5221" s="2" t="s">
        <v>73</v>
      </c>
      <c r="V5221" s="2" t="s">
        <v>34</v>
      </c>
      <c r="W5221" s="4">
        <v>207035.85</v>
      </c>
      <c r="X5221" s="4">
        <v>786736.25</v>
      </c>
      <c r="Y5221" s="4">
        <v>993772.1</v>
      </c>
      <c r="Z5221" s="2">
        <v>252</v>
      </c>
      <c r="AA5221" s="2" t="s">
        <v>60</v>
      </c>
      <c r="AB5221" s="2" t="s">
        <v>15735</v>
      </c>
      <c r="AC5221" s="2" t="s">
        <v>146</v>
      </c>
      <c r="AD5221" s="2" t="s">
        <v>76</v>
      </c>
      <c r="AE5221" s="5">
        <v>82.4</v>
      </c>
      <c r="AF5221" s="2">
        <v>8</v>
      </c>
      <c r="AG5221" s="2" t="s">
        <v>130</v>
      </c>
      <c r="AH5221" s="2">
        <v>11</v>
      </c>
      <c r="AI5221" s="6" t="str">
        <f t="shared" si="243"/>
        <v>45-54</v>
      </c>
      <c r="AJ5221" s="11">
        <f>YEAR(tbl_LoanData[[#This Row],[Application Date]])</f>
        <v>2025</v>
      </c>
      <c r="AK5221" s="11" t="str">
        <f>TEXT(tbl_LoanData[[#This Row],[Application Date]],"MMMM")</f>
        <v>June</v>
      </c>
      <c r="AL5221" s="12">
        <f>DATE(YEAR(tbl_LoanData[[#This Row],[Application Date]]),MONTH(tbl_LoanData[[#This Row],[Application Date]]),1)</f>
        <v>45809</v>
      </c>
      <c r="AM5221" s="14">
        <f ca="1">IF(AND(tbl_LoanData[[#This Row],[Application Date]]&gt;=EOMONTH(TODAY(),-1)+1,tbl_LoanData[[#This Row],[Application Date]]&lt;=TODAY()),tbl_LoanData[[#This Row],[Loan Amount]],0)</f>
        <v>0</v>
      </c>
      <c r="AN5221" s="14">
        <f>tbl_LoanData[[#This Row],[Amount Paid]]-(Q5221-X5221)</f>
        <v>228272.1</v>
      </c>
      <c r="AO5221" s="14">
        <f>IF(tbl_LoanData[[#This Row],[Application Status]]="Approved",1,0)</f>
        <v>1</v>
      </c>
      <c r="AP5221" s="22" t="str">
        <f t="shared" ca="1" si="244"/>
        <v/>
      </c>
      <c r="AQ5221" s="22" t="str">
        <f t="shared" ca="1" si="245"/>
        <v/>
      </c>
    </row>
    <row r="5222" spans="1:43" ht="14.4" customHeight="1" x14ac:dyDescent="0.3">
      <c r="A5222" s="2" t="s">
        <v>14733</v>
      </c>
      <c r="B5222" s="2" t="s">
        <v>14734</v>
      </c>
      <c r="C5222" s="2" t="s">
        <v>452</v>
      </c>
      <c r="D5222" s="2" t="s">
        <v>91</v>
      </c>
      <c r="E5222" s="2" t="s">
        <v>209</v>
      </c>
      <c r="F5222" s="2">
        <v>47</v>
      </c>
      <c r="G5222" s="2" t="s">
        <v>83</v>
      </c>
      <c r="H5222" s="2" t="s">
        <v>285</v>
      </c>
      <c r="I5222" s="2" t="s">
        <v>55</v>
      </c>
      <c r="J5222" s="3">
        <v>45833</v>
      </c>
      <c r="K5222" s="3">
        <v>45841</v>
      </c>
      <c r="L5222" s="2" t="s">
        <v>39</v>
      </c>
      <c r="M5222" s="2" t="s">
        <v>157</v>
      </c>
      <c r="N5222" s="2" t="s">
        <v>158</v>
      </c>
      <c r="O5222" s="4">
        <v>1725000</v>
      </c>
      <c r="P5222" s="4">
        <v>259600</v>
      </c>
      <c r="Q5222" s="4">
        <v>1465400</v>
      </c>
      <c r="R5222" s="2">
        <v>36</v>
      </c>
      <c r="S5222" s="5">
        <v>8.7799999999999994</v>
      </c>
      <c r="T5222" s="4">
        <v>51427.4</v>
      </c>
      <c r="U5222" s="2" t="s">
        <v>73</v>
      </c>
      <c r="V5222" s="2" t="s">
        <v>74</v>
      </c>
      <c r="W5222" s="4">
        <v>668556.19999999995</v>
      </c>
      <c r="X5222" s="4">
        <v>1182830.1599999999</v>
      </c>
      <c r="Y5222" s="4">
        <v>1851386.36</v>
      </c>
      <c r="Z5222" s="2">
        <v>0</v>
      </c>
      <c r="AA5222" s="2" t="s">
        <v>56</v>
      </c>
      <c r="AB5222" s="2" t="s">
        <v>15728</v>
      </c>
      <c r="AC5222" s="2" t="s">
        <v>106</v>
      </c>
      <c r="AD5222" s="2" t="s">
        <v>76</v>
      </c>
      <c r="AE5222" s="5">
        <v>84.95</v>
      </c>
      <c r="AF5222" s="2">
        <v>0</v>
      </c>
      <c r="AG5222" s="2" t="s">
        <v>77</v>
      </c>
      <c r="AH5222" s="2">
        <v>8</v>
      </c>
      <c r="AI5222" s="6" t="str">
        <f t="shared" si="243"/>
        <v>45-54</v>
      </c>
      <c r="AJ5222" s="11">
        <f>YEAR(tbl_LoanData[[#This Row],[Application Date]])</f>
        <v>2025</v>
      </c>
      <c r="AK5222" s="11" t="str">
        <f>TEXT(tbl_LoanData[[#This Row],[Application Date]],"MMMM")</f>
        <v>June</v>
      </c>
      <c r="AL5222" s="12">
        <f>DATE(YEAR(tbl_LoanData[[#This Row],[Application Date]]),MONTH(tbl_LoanData[[#This Row],[Application Date]]),1)</f>
        <v>45809</v>
      </c>
      <c r="AM5222" s="14">
        <f ca="1">IF(AND(tbl_LoanData[[#This Row],[Application Date]]&gt;=EOMONTH(TODAY(),-1)+1,tbl_LoanData[[#This Row],[Application Date]]&lt;=TODAY()),tbl_LoanData[[#This Row],[Loan Amount]],0)</f>
        <v>0</v>
      </c>
      <c r="AN5222" s="14">
        <f>tbl_LoanData[[#This Row],[Amount Paid]]-(Q5222-X5222)</f>
        <v>385986.35999999987</v>
      </c>
      <c r="AO5222" s="14">
        <f>IF(tbl_LoanData[[#This Row],[Application Status]]="Approved",1,0)</f>
        <v>1</v>
      </c>
      <c r="AP5222" s="22" t="str">
        <f t="shared" ca="1" si="244"/>
        <v/>
      </c>
      <c r="AQ5222" s="22" t="str">
        <f t="shared" ca="1" si="245"/>
        <v/>
      </c>
    </row>
    <row r="5223" spans="1:43" ht="14.4" customHeight="1" x14ac:dyDescent="0.3">
      <c r="A5223" s="2" t="s">
        <v>14799</v>
      </c>
      <c r="B5223" s="2" t="s">
        <v>14800</v>
      </c>
      <c r="C5223" s="2" t="s">
        <v>124</v>
      </c>
      <c r="D5223" s="2" t="s">
        <v>189</v>
      </c>
      <c r="E5223" s="2" t="s">
        <v>67</v>
      </c>
      <c r="F5223" s="2">
        <v>24</v>
      </c>
      <c r="G5223" s="2" t="s">
        <v>69</v>
      </c>
      <c r="H5223" s="2" t="s">
        <v>143</v>
      </c>
      <c r="I5223" s="2" t="s">
        <v>46</v>
      </c>
      <c r="J5223" s="3">
        <v>45809</v>
      </c>
      <c r="K5223" s="3">
        <v>45814</v>
      </c>
      <c r="L5223" s="2" t="s">
        <v>39</v>
      </c>
      <c r="M5223" s="2" t="s">
        <v>167</v>
      </c>
      <c r="N5223" s="2" t="s">
        <v>168</v>
      </c>
      <c r="O5223" s="4">
        <v>2139000</v>
      </c>
      <c r="P5223" s="4">
        <v>851100</v>
      </c>
      <c r="Q5223" s="4">
        <v>1287900</v>
      </c>
      <c r="R5223" s="2">
        <v>36</v>
      </c>
      <c r="S5223" s="5">
        <v>10.94</v>
      </c>
      <c r="T5223" s="4">
        <v>47516.36</v>
      </c>
      <c r="U5223" s="2" t="s">
        <v>73</v>
      </c>
      <c r="V5223" s="2" t="s">
        <v>74</v>
      </c>
      <c r="W5223" s="4">
        <v>665229.04</v>
      </c>
      <c r="X5223" s="4">
        <v>1045359.74</v>
      </c>
      <c r="Y5223" s="4">
        <v>1710588.78</v>
      </c>
      <c r="Z5223" s="2">
        <v>0</v>
      </c>
      <c r="AA5223" s="2" t="s">
        <v>56</v>
      </c>
      <c r="AB5223" s="2" t="s">
        <v>15733</v>
      </c>
      <c r="AC5223" s="2" t="s">
        <v>87</v>
      </c>
      <c r="AD5223" s="2" t="s">
        <v>76</v>
      </c>
      <c r="AE5223" s="5">
        <v>60.21</v>
      </c>
      <c r="AF5223" s="2">
        <v>0</v>
      </c>
      <c r="AG5223" s="2" t="s">
        <v>77</v>
      </c>
      <c r="AH5223" s="2">
        <v>5</v>
      </c>
      <c r="AI5223" s="6" t="str">
        <f t="shared" si="243"/>
        <v>18-24</v>
      </c>
      <c r="AJ5223" s="11">
        <f>YEAR(tbl_LoanData[[#This Row],[Application Date]])</f>
        <v>2025</v>
      </c>
      <c r="AK5223" s="11" t="str">
        <f>TEXT(tbl_LoanData[[#This Row],[Application Date]],"MMMM")</f>
        <v>June</v>
      </c>
      <c r="AL5223" s="12">
        <f>DATE(YEAR(tbl_LoanData[[#This Row],[Application Date]]),MONTH(tbl_LoanData[[#This Row],[Application Date]]),1)</f>
        <v>45809</v>
      </c>
      <c r="AM5223" s="14">
        <f ca="1">IF(AND(tbl_LoanData[[#This Row],[Application Date]]&gt;=EOMONTH(TODAY(),-1)+1,tbl_LoanData[[#This Row],[Application Date]]&lt;=TODAY()),tbl_LoanData[[#This Row],[Loan Amount]],0)</f>
        <v>0</v>
      </c>
      <c r="AN5223" s="14">
        <f>tbl_LoanData[[#This Row],[Amount Paid]]-(Q5223-X5223)</f>
        <v>422688.78</v>
      </c>
      <c r="AO5223" s="14">
        <f>IF(tbl_LoanData[[#This Row],[Application Status]]="Approved",1,0)</f>
        <v>1</v>
      </c>
      <c r="AP5223" s="22" t="str">
        <f t="shared" ca="1" si="244"/>
        <v/>
      </c>
      <c r="AQ5223" s="22" t="str">
        <f t="shared" ca="1" si="245"/>
        <v/>
      </c>
    </row>
    <row r="5224" spans="1:43" ht="14.4" customHeight="1" x14ac:dyDescent="0.3">
      <c r="A5224" s="2" t="s">
        <v>14923</v>
      </c>
      <c r="B5224" s="2" t="s">
        <v>14924</v>
      </c>
      <c r="C5224" s="2" t="s">
        <v>368</v>
      </c>
      <c r="D5224" s="2" t="s">
        <v>189</v>
      </c>
      <c r="E5224" s="2" t="s">
        <v>182</v>
      </c>
      <c r="F5224" s="2">
        <v>46</v>
      </c>
      <c r="G5224" s="2" t="s">
        <v>83</v>
      </c>
      <c r="H5224" s="2" t="s">
        <v>237</v>
      </c>
      <c r="I5224" s="2" t="s">
        <v>48</v>
      </c>
      <c r="J5224" s="3">
        <v>45826</v>
      </c>
      <c r="K5224" s="3">
        <v>45845</v>
      </c>
      <c r="L5224" s="2" t="s">
        <v>39</v>
      </c>
      <c r="M5224" s="2" t="s">
        <v>167</v>
      </c>
      <c r="N5224" s="2" t="s">
        <v>491</v>
      </c>
      <c r="O5224" s="4">
        <v>1613000</v>
      </c>
      <c r="P5224" s="4">
        <v>617300</v>
      </c>
      <c r="Q5224" s="4">
        <v>995700</v>
      </c>
      <c r="R5224" s="2">
        <v>18</v>
      </c>
      <c r="S5224" s="5">
        <v>9.74</v>
      </c>
      <c r="T5224" s="4">
        <v>63398.43</v>
      </c>
      <c r="U5224" s="2" t="s">
        <v>73</v>
      </c>
      <c r="V5224" s="2" t="s">
        <v>74</v>
      </c>
      <c r="W5224" s="4">
        <v>824179.59</v>
      </c>
      <c r="X5224" s="4">
        <v>316992.18</v>
      </c>
      <c r="Y5224" s="4">
        <v>1141171.77</v>
      </c>
      <c r="Z5224" s="2">
        <v>0</v>
      </c>
      <c r="AA5224" s="2" t="s">
        <v>56</v>
      </c>
      <c r="AB5224" s="2" t="s">
        <v>15730</v>
      </c>
      <c r="AC5224" s="2" t="s">
        <v>138</v>
      </c>
      <c r="AD5224" s="2" t="s">
        <v>76</v>
      </c>
      <c r="AE5224" s="5">
        <v>61.73</v>
      </c>
      <c r="AF5224" s="2">
        <v>0</v>
      </c>
      <c r="AG5224" s="2" t="s">
        <v>77</v>
      </c>
      <c r="AH5224" s="2">
        <v>19</v>
      </c>
      <c r="AI5224" s="6" t="str">
        <f t="shared" si="243"/>
        <v>45-54</v>
      </c>
      <c r="AJ5224" s="11">
        <f>YEAR(tbl_LoanData[[#This Row],[Application Date]])</f>
        <v>2025</v>
      </c>
      <c r="AK5224" s="11" t="str">
        <f>TEXT(tbl_LoanData[[#This Row],[Application Date]],"MMMM")</f>
        <v>June</v>
      </c>
      <c r="AL5224" s="12">
        <f>DATE(YEAR(tbl_LoanData[[#This Row],[Application Date]]),MONTH(tbl_LoanData[[#This Row],[Application Date]]),1)</f>
        <v>45809</v>
      </c>
      <c r="AM5224" s="14">
        <f ca="1">IF(AND(tbl_LoanData[[#This Row],[Application Date]]&gt;=EOMONTH(TODAY(),-1)+1,tbl_LoanData[[#This Row],[Application Date]]&lt;=TODAY()),tbl_LoanData[[#This Row],[Loan Amount]],0)</f>
        <v>0</v>
      </c>
      <c r="AN5224" s="14">
        <f>tbl_LoanData[[#This Row],[Amount Paid]]-(Q5224-X5224)</f>
        <v>145471.7699999999</v>
      </c>
      <c r="AO5224" s="14">
        <f>IF(tbl_LoanData[[#This Row],[Application Status]]="Approved",1,0)</f>
        <v>1</v>
      </c>
      <c r="AP5224" s="22" t="str">
        <f t="shared" ca="1" si="244"/>
        <v/>
      </c>
      <c r="AQ5224" s="22" t="str">
        <f t="shared" ca="1" si="245"/>
        <v/>
      </c>
    </row>
    <row r="5225" spans="1:43" ht="14.4" customHeight="1" x14ac:dyDescent="0.3">
      <c r="A5225" s="2" t="s">
        <v>14991</v>
      </c>
      <c r="B5225" s="2" t="s">
        <v>14992</v>
      </c>
      <c r="C5225" s="2" t="s">
        <v>203</v>
      </c>
      <c r="D5225" s="2" t="s">
        <v>117</v>
      </c>
      <c r="E5225" s="2" t="s">
        <v>447</v>
      </c>
      <c r="F5225" s="2">
        <v>54</v>
      </c>
      <c r="G5225" s="2" t="s">
        <v>69</v>
      </c>
      <c r="H5225" s="2" t="s">
        <v>516</v>
      </c>
      <c r="I5225" s="2" t="s">
        <v>53</v>
      </c>
      <c r="J5225" s="3">
        <v>45833</v>
      </c>
      <c r="K5225" s="3">
        <v>45853</v>
      </c>
      <c r="L5225" s="2" t="s">
        <v>40</v>
      </c>
      <c r="M5225" s="2" t="s">
        <v>71</v>
      </c>
      <c r="N5225" s="2" t="s">
        <v>137</v>
      </c>
      <c r="O5225" s="4">
        <v>1588000</v>
      </c>
      <c r="P5225" s="4">
        <v>464300</v>
      </c>
      <c r="Q5225" s="4">
        <v>1123700</v>
      </c>
      <c r="R5225" s="2">
        <v>18</v>
      </c>
      <c r="S5225" s="5">
        <v>12.71</v>
      </c>
      <c r="T5225" s="4">
        <v>74329.63</v>
      </c>
      <c r="U5225" s="2" t="s">
        <v>73</v>
      </c>
      <c r="V5225" s="2" t="s">
        <v>74</v>
      </c>
      <c r="W5225" s="4">
        <v>966285.19</v>
      </c>
      <c r="X5225" s="4">
        <v>371648.21</v>
      </c>
      <c r="Y5225" s="4">
        <v>1337933.3999999999</v>
      </c>
      <c r="Z5225" s="2">
        <v>0</v>
      </c>
      <c r="AA5225" s="2" t="s">
        <v>56</v>
      </c>
      <c r="AB5225" s="2" t="s">
        <v>15736</v>
      </c>
      <c r="AC5225" s="2" t="s">
        <v>87</v>
      </c>
      <c r="AD5225" s="2" t="s">
        <v>76</v>
      </c>
      <c r="AE5225" s="5">
        <v>70.760000000000005</v>
      </c>
      <c r="AF5225" s="2">
        <v>0</v>
      </c>
      <c r="AG5225" s="2" t="s">
        <v>77</v>
      </c>
      <c r="AH5225" s="2">
        <v>20</v>
      </c>
      <c r="AI5225" s="6" t="str">
        <f t="shared" si="243"/>
        <v>45-54</v>
      </c>
      <c r="AJ5225" s="11">
        <f>YEAR(tbl_LoanData[[#This Row],[Application Date]])</f>
        <v>2025</v>
      </c>
      <c r="AK5225" s="11" t="str">
        <f>TEXT(tbl_LoanData[[#This Row],[Application Date]],"MMMM")</f>
        <v>June</v>
      </c>
      <c r="AL5225" s="12">
        <f>DATE(YEAR(tbl_LoanData[[#This Row],[Application Date]]),MONTH(tbl_LoanData[[#This Row],[Application Date]]),1)</f>
        <v>45809</v>
      </c>
      <c r="AM5225" s="14">
        <f ca="1">IF(AND(tbl_LoanData[[#This Row],[Application Date]]&gt;=EOMONTH(TODAY(),-1)+1,tbl_LoanData[[#This Row],[Application Date]]&lt;=TODAY()),tbl_LoanData[[#This Row],[Loan Amount]],0)</f>
        <v>0</v>
      </c>
      <c r="AN5225" s="14">
        <f>tbl_LoanData[[#This Row],[Amount Paid]]-(Q5225-X5225)</f>
        <v>214233.39999999991</v>
      </c>
      <c r="AO5225" s="14">
        <f>IF(tbl_LoanData[[#This Row],[Application Status]]="Approved",1,0)</f>
        <v>1</v>
      </c>
      <c r="AP5225" s="22" t="str">
        <f t="shared" ca="1" si="244"/>
        <v/>
      </c>
      <c r="AQ5225" s="22" t="str">
        <f t="shared" ca="1" si="245"/>
        <v/>
      </c>
    </row>
    <row r="5226" spans="1:43" ht="14.4" customHeight="1" x14ac:dyDescent="0.3">
      <c r="A5226" s="2" t="s">
        <v>15029</v>
      </c>
      <c r="B5226" s="2" t="s">
        <v>15030</v>
      </c>
      <c r="C5226" s="2" t="s">
        <v>393</v>
      </c>
      <c r="D5226" s="2" t="s">
        <v>189</v>
      </c>
      <c r="E5226" s="2" t="s">
        <v>312</v>
      </c>
      <c r="F5226" s="2">
        <v>62</v>
      </c>
      <c r="G5226" s="2" t="s">
        <v>83</v>
      </c>
      <c r="H5226" s="2" t="s">
        <v>298</v>
      </c>
      <c r="I5226" s="2" t="s">
        <v>43</v>
      </c>
      <c r="J5226" s="3">
        <v>45825</v>
      </c>
      <c r="K5226" s="3">
        <v>45846</v>
      </c>
      <c r="L5226" s="2" t="s">
        <v>38</v>
      </c>
      <c r="M5226" s="2" t="s">
        <v>71</v>
      </c>
      <c r="N5226" s="2" t="s">
        <v>589</v>
      </c>
      <c r="O5226" s="4">
        <v>1874000</v>
      </c>
      <c r="P5226" s="4">
        <v>411900</v>
      </c>
      <c r="Q5226" s="4">
        <v>1462100</v>
      </c>
      <c r="R5226" s="2">
        <v>48</v>
      </c>
      <c r="S5226" s="5">
        <v>10.31</v>
      </c>
      <c r="T5226" s="4">
        <v>43022.29</v>
      </c>
      <c r="U5226" s="2" t="s">
        <v>73</v>
      </c>
      <c r="V5226" s="2" t="s">
        <v>35</v>
      </c>
      <c r="W5226" s="4">
        <v>129066.87</v>
      </c>
      <c r="X5226" s="4">
        <v>1936003.17</v>
      </c>
      <c r="Y5226" s="4">
        <v>2065070.04</v>
      </c>
      <c r="Z5226" s="2">
        <v>300</v>
      </c>
      <c r="AA5226" s="2" t="s">
        <v>60</v>
      </c>
      <c r="AB5226" s="2" t="s">
        <v>15734</v>
      </c>
      <c r="AC5226" s="2" t="s">
        <v>146</v>
      </c>
      <c r="AD5226" s="2" t="s">
        <v>76</v>
      </c>
      <c r="AE5226" s="5">
        <v>78.02</v>
      </c>
      <c r="AF5226" s="2">
        <v>10</v>
      </c>
      <c r="AG5226" s="2" t="s">
        <v>130</v>
      </c>
      <c r="AH5226" s="2">
        <v>21</v>
      </c>
      <c r="AI5226" s="6" t="str">
        <f t="shared" si="243"/>
        <v>55-64</v>
      </c>
      <c r="AJ5226" s="11">
        <f>YEAR(tbl_LoanData[[#This Row],[Application Date]])</f>
        <v>2025</v>
      </c>
      <c r="AK5226" s="11" t="str">
        <f>TEXT(tbl_LoanData[[#This Row],[Application Date]],"MMMM")</f>
        <v>June</v>
      </c>
      <c r="AL5226" s="12">
        <f>DATE(YEAR(tbl_LoanData[[#This Row],[Application Date]]),MONTH(tbl_LoanData[[#This Row],[Application Date]]),1)</f>
        <v>45809</v>
      </c>
      <c r="AM5226" s="14">
        <f ca="1">IF(AND(tbl_LoanData[[#This Row],[Application Date]]&gt;=EOMONTH(TODAY(),-1)+1,tbl_LoanData[[#This Row],[Application Date]]&lt;=TODAY()),tbl_LoanData[[#This Row],[Loan Amount]],0)</f>
        <v>0</v>
      </c>
      <c r="AN5226" s="14">
        <f>tbl_LoanData[[#This Row],[Amount Paid]]-(Q5226-X5226)</f>
        <v>602970.03999999992</v>
      </c>
      <c r="AO5226" s="14">
        <f>IF(tbl_LoanData[[#This Row],[Application Status]]="Approved",1,0)</f>
        <v>1</v>
      </c>
      <c r="AP5226" s="22" t="str">
        <f t="shared" ca="1" si="244"/>
        <v/>
      </c>
      <c r="AQ5226" s="22" t="str">
        <f t="shared" ca="1" si="245"/>
        <v/>
      </c>
    </row>
    <row r="5227" spans="1:43" ht="14.4" customHeight="1" x14ac:dyDescent="0.3">
      <c r="A5227" s="2" t="s">
        <v>15069</v>
      </c>
      <c r="B5227" s="2" t="s">
        <v>15070</v>
      </c>
      <c r="C5227" s="2" t="s">
        <v>393</v>
      </c>
      <c r="D5227" s="2" t="s">
        <v>232</v>
      </c>
      <c r="E5227" s="2" t="s">
        <v>465</v>
      </c>
      <c r="F5227" s="2">
        <v>34</v>
      </c>
      <c r="G5227" s="2" t="s">
        <v>83</v>
      </c>
      <c r="H5227" s="2" t="s">
        <v>166</v>
      </c>
      <c r="I5227" s="2" t="s">
        <v>46</v>
      </c>
      <c r="J5227" s="3">
        <v>45828</v>
      </c>
      <c r="K5227" s="3">
        <v>45839</v>
      </c>
      <c r="L5227" s="2" t="s">
        <v>40</v>
      </c>
      <c r="M5227" s="2" t="s">
        <v>111</v>
      </c>
      <c r="N5227" s="2" t="s">
        <v>369</v>
      </c>
      <c r="O5227" s="4">
        <v>1142000</v>
      </c>
      <c r="P5227" s="4">
        <v>449400</v>
      </c>
      <c r="Q5227" s="4">
        <v>692600</v>
      </c>
      <c r="R5227" s="2">
        <v>36</v>
      </c>
      <c r="S5227" s="5">
        <v>10.24</v>
      </c>
      <c r="T5227" s="4">
        <v>25149.08</v>
      </c>
      <c r="U5227" s="2" t="s">
        <v>73</v>
      </c>
      <c r="V5227" s="2" t="s">
        <v>74</v>
      </c>
      <c r="W5227" s="4">
        <v>326938.03999999998</v>
      </c>
      <c r="X5227" s="4">
        <v>578428.68000000005</v>
      </c>
      <c r="Y5227" s="4">
        <v>905366.72</v>
      </c>
      <c r="Z5227" s="2">
        <v>0</v>
      </c>
      <c r="AA5227" s="2" t="s">
        <v>56</v>
      </c>
      <c r="AB5227" s="2" t="s">
        <v>15729</v>
      </c>
      <c r="AC5227" s="2" t="s">
        <v>138</v>
      </c>
      <c r="AD5227" s="2" t="s">
        <v>76</v>
      </c>
      <c r="AE5227" s="5">
        <v>60.65</v>
      </c>
      <c r="AF5227" s="2">
        <v>0</v>
      </c>
      <c r="AG5227" s="2" t="s">
        <v>77</v>
      </c>
      <c r="AH5227" s="2">
        <v>11</v>
      </c>
      <c r="AI5227" s="6" t="str">
        <f t="shared" si="243"/>
        <v>25-34</v>
      </c>
      <c r="AJ5227" s="11">
        <f>YEAR(tbl_LoanData[[#This Row],[Application Date]])</f>
        <v>2025</v>
      </c>
      <c r="AK5227" s="11" t="str">
        <f>TEXT(tbl_LoanData[[#This Row],[Application Date]],"MMMM")</f>
        <v>June</v>
      </c>
      <c r="AL5227" s="12">
        <f>DATE(YEAR(tbl_LoanData[[#This Row],[Application Date]]),MONTH(tbl_LoanData[[#This Row],[Application Date]]),1)</f>
        <v>45809</v>
      </c>
      <c r="AM5227" s="14">
        <f ca="1">IF(AND(tbl_LoanData[[#This Row],[Application Date]]&gt;=EOMONTH(TODAY(),-1)+1,tbl_LoanData[[#This Row],[Application Date]]&lt;=TODAY()),tbl_LoanData[[#This Row],[Loan Amount]],0)</f>
        <v>0</v>
      </c>
      <c r="AN5227" s="14">
        <f>tbl_LoanData[[#This Row],[Amount Paid]]-(Q5227-X5227)</f>
        <v>212766.72000000003</v>
      </c>
      <c r="AO5227" s="14">
        <f>IF(tbl_LoanData[[#This Row],[Application Status]]="Approved",1,0)</f>
        <v>1</v>
      </c>
      <c r="AP5227" s="22" t="str">
        <f t="shared" ca="1" si="244"/>
        <v/>
      </c>
      <c r="AQ5227" s="22" t="str">
        <f t="shared" ca="1" si="245"/>
        <v/>
      </c>
    </row>
    <row r="5228" spans="1:43" ht="14.4" customHeight="1" x14ac:dyDescent="0.3">
      <c r="A5228" s="2" t="s">
        <v>15119</v>
      </c>
      <c r="B5228" s="2" t="s">
        <v>15120</v>
      </c>
      <c r="C5228" s="2" t="s">
        <v>1012</v>
      </c>
      <c r="D5228" s="2" t="s">
        <v>81</v>
      </c>
      <c r="E5228" s="2" t="s">
        <v>323</v>
      </c>
      <c r="F5228" s="2">
        <v>59</v>
      </c>
      <c r="G5228" s="2" t="s">
        <v>69</v>
      </c>
      <c r="H5228" s="2" t="s">
        <v>110</v>
      </c>
      <c r="I5228" s="2" t="s">
        <v>46</v>
      </c>
      <c r="J5228" s="3">
        <v>45826</v>
      </c>
      <c r="K5228" s="3">
        <v>45844</v>
      </c>
      <c r="L5228" s="2" t="s">
        <v>37</v>
      </c>
      <c r="M5228" s="2" t="s">
        <v>104</v>
      </c>
      <c r="N5228" s="2" t="s">
        <v>192</v>
      </c>
      <c r="O5228" s="4">
        <v>235000</v>
      </c>
      <c r="P5228" s="4">
        <v>85100</v>
      </c>
      <c r="Q5228" s="4">
        <v>149900</v>
      </c>
      <c r="R5228" s="2">
        <v>60</v>
      </c>
      <c r="S5228" s="5">
        <v>9.51</v>
      </c>
      <c r="T5228" s="4">
        <v>3686.29</v>
      </c>
      <c r="U5228" s="2" t="s">
        <v>73</v>
      </c>
      <c r="V5228" s="2" t="s">
        <v>74</v>
      </c>
      <c r="W5228" s="4">
        <v>47921.77</v>
      </c>
      <c r="X5228" s="4">
        <v>173255.67999999999</v>
      </c>
      <c r="Y5228" s="4">
        <v>221177.45</v>
      </c>
      <c r="Z5228" s="2">
        <v>0</v>
      </c>
      <c r="AA5228" s="2" t="s">
        <v>56</v>
      </c>
      <c r="AB5228" s="2" t="s">
        <v>15732</v>
      </c>
      <c r="AC5228" s="2" t="s">
        <v>213</v>
      </c>
      <c r="AD5228" s="2" t="s">
        <v>76</v>
      </c>
      <c r="AE5228" s="5">
        <v>63.79</v>
      </c>
      <c r="AF5228" s="2">
        <v>0</v>
      </c>
      <c r="AG5228" s="2" t="s">
        <v>77</v>
      </c>
      <c r="AH5228" s="2">
        <v>18</v>
      </c>
      <c r="AI5228" s="6" t="str">
        <f t="shared" si="243"/>
        <v>55-64</v>
      </c>
      <c r="AJ5228" s="11">
        <f>YEAR(tbl_LoanData[[#This Row],[Application Date]])</f>
        <v>2025</v>
      </c>
      <c r="AK5228" s="11" t="str">
        <f>TEXT(tbl_LoanData[[#This Row],[Application Date]],"MMMM")</f>
        <v>June</v>
      </c>
      <c r="AL5228" s="12">
        <f>DATE(YEAR(tbl_LoanData[[#This Row],[Application Date]]),MONTH(tbl_LoanData[[#This Row],[Application Date]]),1)</f>
        <v>45809</v>
      </c>
      <c r="AM5228" s="14">
        <f ca="1">IF(AND(tbl_LoanData[[#This Row],[Application Date]]&gt;=EOMONTH(TODAY(),-1)+1,tbl_LoanData[[#This Row],[Application Date]]&lt;=TODAY()),tbl_LoanData[[#This Row],[Loan Amount]],0)</f>
        <v>0</v>
      </c>
      <c r="AN5228" s="14">
        <f>tbl_LoanData[[#This Row],[Amount Paid]]-(Q5228-X5228)</f>
        <v>71277.449999999983</v>
      </c>
      <c r="AO5228" s="14">
        <f>IF(tbl_LoanData[[#This Row],[Application Status]]="Approved",1,0)</f>
        <v>1</v>
      </c>
      <c r="AP5228" s="22" t="str">
        <f t="shared" ca="1" si="244"/>
        <v/>
      </c>
      <c r="AQ5228" s="22" t="str">
        <f t="shared" ca="1" si="245"/>
        <v/>
      </c>
    </row>
    <row r="5229" spans="1:43" ht="14.4" customHeight="1" x14ac:dyDescent="0.3">
      <c r="A5229" s="2" t="s">
        <v>15267</v>
      </c>
      <c r="B5229" s="2" t="s">
        <v>15268</v>
      </c>
      <c r="C5229" s="2" t="s">
        <v>188</v>
      </c>
      <c r="D5229" s="2" t="s">
        <v>118</v>
      </c>
      <c r="E5229" s="2" t="s">
        <v>165</v>
      </c>
      <c r="F5229" s="2">
        <v>48</v>
      </c>
      <c r="G5229" s="2" t="s">
        <v>69</v>
      </c>
      <c r="H5229" s="2" t="s">
        <v>110</v>
      </c>
      <c r="I5229" s="2" t="s">
        <v>46</v>
      </c>
      <c r="J5229" s="3">
        <v>45834</v>
      </c>
      <c r="K5229" s="3"/>
      <c r="L5229" s="2" t="s">
        <v>39</v>
      </c>
      <c r="M5229" s="2" t="s">
        <v>167</v>
      </c>
      <c r="N5229" s="2" t="s">
        <v>491</v>
      </c>
      <c r="O5229" s="4">
        <v>1509000</v>
      </c>
      <c r="P5229" s="4">
        <v>586500</v>
      </c>
      <c r="Q5229" s="4">
        <v>922500</v>
      </c>
      <c r="R5229" s="2">
        <v>48</v>
      </c>
      <c r="S5229" s="5">
        <v>12.39</v>
      </c>
      <c r="T5229" s="4">
        <v>28743.56</v>
      </c>
      <c r="U5229" s="2" t="s">
        <v>113</v>
      </c>
      <c r="V5229" s="2" t="s">
        <v>97</v>
      </c>
      <c r="W5229" s="4">
        <v>0</v>
      </c>
      <c r="X5229" s="4">
        <v>0</v>
      </c>
      <c r="Y5229" s="4">
        <v>1379691</v>
      </c>
      <c r="Z5229" s="2">
        <v>0</v>
      </c>
      <c r="AA5229" s="2" t="s">
        <v>97</v>
      </c>
      <c r="AB5229" s="2" t="s">
        <v>15735</v>
      </c>
      <c r="AC5229" s="2" t="s">
        <v>138</v>
      </c>
      <c r="AD5229" s="2" t="s">
        <v>76</v>
      </c>
      <c r="AE5229" s="5">
        <v>61.13</v>
      </c>
      <c r="AF5229" s="2">
        <v>0</v>
      </c>
      <c r="AG5229" s="2" t="s">
        <v>97</v>
      </c>
      <c r="AH5229" s="2"/>
      <c r="AI5229" s="6" t="str">
        <f t="shared" si="243"/>
        <v>45-54</v>
      </c>
      <c r="AJ5229" s="11">
        <f>YEAR(tbl_LoanData[[#This Row],[Application Date]])</f>
        <v>2025</v>
      </c>
      <c r="AK5229" s="11" t="str">
        <f>TEXT(tbl_LoanData[[#This Row],[Application Date]],"MMMM")</f>
        <v>June</v>
      </c>
      <c r="AL5229" s="12">
        <f>DATE(YEAR(tbl_LoanData[[#This Row],[Application Date]]),MONTH(tbl_LoanData[[#This Row],[Application Date]]),1)</f>
        <v>45809</v>
      </c>
      <c r="AM5229" s="14">
        <f ca="1">IF(AND(tbl_LoanData[[#This Row],[Application Date]]&gt;=EOMONTH(TODAY(),-1)+1,tbl_LoanData[[#This Row],[Application Date]]&lt;=TODAY()),tbl_LoanData[[#This Row],[Loan Amount]],0)</f>
        <v>0</v>
      </c>
      <c r="AN5229" s="14">
        <f>tbl_LoanData[[#This Row],[Amount Paid]]-(Q5229-X5229)</f>
        <v>-922500</v>
      </c>
      <c r="AO5229" s="14">
        <f>IF(tbl_LoanData[[#This Row],[Application Status]]="Approved",1,0)</f>
        <v>0</v>
      </c>
      <c r="AP5229" s="22" t="str">
        <f t="shared" ca="1" si="244"/>
        <v/>
      </c>
      <c r="AQ5229" s="22" t="str">
        <f t="shared" ca="1" si="245"/>
        <v/>
      </c>
    </row>
    <row r="5230" spans="1:43" ht="14.4" customHeight="1" x14ac:dyDescent="0.3">
      <c r="A5230" s="2" t="s">
        <v>15289</v>
      </c>
      <c r="B5230" s="2" t="s">
        <v>15290</v>
      </c>
      <c r="C5230" s="2" t="s">
        <v>368</v>
      </c>
      <c r="D5230" s="2" t="s">
        <v>142</v>
      </c>
      <c r="E5230" s="2" t="s">
        <v>284</v>
      </c>
      <c r="F5230" s="2">
        <v>22</v>
      </c>
      <c r="G5230" s="2" t="s">
        <v>83</v>
      </c>
      <c r="H5230" s="2" t="s">
        <v>217</v>
      </c>
      <c r="I5230" s="2" t="s">
        <v>46</v>
      </c>
      <c r="J5230" s="3">
        <v>45810</v>
      </c>
      <c r="K5230" s="3"/>
      <c r="L5230" s="2" t="s">
        <v>40</v>
      </c>
      <c r="M5230" s="2" t="s">
        <v>157</v>
      </c>
      <c r="N5230" s="2" t="s">
        <v>299</v>
      </c>
      <c r="O5230" s="4">
        <v>1144000</v>
      </c>
      <c r="P5230" s="4">
        <v>249100</v>
      </c>
      <c r="Q5230" s="4">
        <v>894900</v>
      </c>
      <c r="R5230" s="2">
        <v>24</v>
      </c>
      <c r="S5230" s="5">
        <v>12.33</v>
      </c>
      <c r="T5230" s="4">
        <v>46482.6</v>
      </c>
      <c r="U5230" s="2" t="s">
        <v>113</v>
      </c>
      <c r="V5230" s="2" t="s">
        <v>97</v>
      </c>
      <c r="W5230" s="4">
        <v>0</v>
      </c>
      <c r="X5230" s="4">
        <v>0</v>
      </c>
      <c r="Y5230" s="4">
        <v>1115582.3400000001</v>
      </c>
      <c r="Z5230" s="2">
        <v>0</v>
      </c>
      <c r="AA5230" s="2" t="s">
        <v>97</v>
      </c>
      <c r="AB5230" s="2" t="s">
        <v>15732</v>
      </c>
      <c r="AC5230" s="2" t="s">
        <v>106</v>
      </c>
      <c r="AD5230" s="2" t="s">
        <v>76</v>
      </c>
      <c r="AE5230" s="5">
        <v>78.23</v>
      </c>
      <c r="AF5230" s="2">
        <v>0</v>
      </c>
      <c r="AG5230" s="2" t="s">
        <v>97</v>
      </c>
      <c r="AH5230" s="2"/>
      <c r="AI5230" s="6" t="str">
        <f t="shared" si="243"/>
        <v>18-24</v>
      </c>
      <c r="AJ5230" s="11">
        <f>YEAR(tbl_LoanData[[#This Row],[Application Date]])</f>
        <v>2025</v>
      </c>
      <c r="AK5230" s="11" t="str">
        <f>TEXT(tbl_LoanData[[#This Row],[Application Date]],"MMMM")</f>
        <v>June</v>
      </c>
      <c r="AL5230" s="12">
        <f>DATE(YEAR(tbl_LoanData[[#This Row],[Application Date]]),MONTH(tbl_LoanData[[#This Row],[Application Date]]),1)</f>
        <v>45809</v>
      </c>
      <c r="AM5230" s="14">
        <f ca="1">IF(AND(tbl_LoanData[[#This Row],[Application Date]]&gt;=EOMONTH(TODAY(),-1)+1,tbl_LoanData[[#This Row],[Application Date]]&lt;=TODAY()),tbl_LoanData[[#This Row],[Loan Amount]],0)</f>
        <v>0</v>
      </c>
      <c r="AN5230" s="14">
        <f>tbl_LoanData[[#This Row],[Amount Paid]]-(Q5230-X5230)</f>
        <v>-894900</v>
      </c>
      <c r="AO5230" s="14">
        <f>IF(tbl_LoanData[[#This Row],[Application Status]]="Approved",1,0)</f>
        <v>0</v>
      </c>
      <c r="AP5230" s="22" t="str">
        <f t="shared" ca="1" si="244"/>
        <v/>
      </c>
      <c r="AQ5230" s="22" t="str">
        <f t="shared" ca="1" si="245"/>
        <v/>
      </c>
    </row>
    <row r="5231" spans="1:43" ht="14.4" customHeight="1" x14ac:dyDescent="0.3">
      <c r="A5231" s="2" t="s">
        <v>114</v>
      </c>
      <c r="B5231" s="2" t="s">
        <v>115</v>
      </c>
      <c r="C5231" s="2" t="s">
        <v>116</v>
      </c>
      <c r="D5231" s="2" t="s">
        <v>117</v>
      </c>
      <c r="E5231" s="2" t="s">
        <v>118</v>
      </c>
      <c r="F5231" s="2">
        <v>62</v>
      </c>
      <c r="G5231" s="2" t="s">
        <v>69</v>
      </c>
      <c r="H5231" s="2" t="s">
        <v>119</v>
      </c>
      <c r="I5231" s="2" t="s">
        <v>43</v>
      </c>
      <c r="J5231" s="3">
        <v>45853</v>
      </c>
      <c r="K5231" s="3"/>
      <c r="L5231" s="2" t="s">
        <v>40</v>
      </c>
      <c r="M5231" s="2" t="s">
        <v>111</v>
      </c>
      <c r="N5231" s="2" t="s">
        <v>120</v>
      </c>
      <c r="O5231" s="4">
        <v>1145000</v>
      </c>
      <c r="P5231" s="4">
        <v>240500</v>
      </c>
      <c r="Q5231" s="4">
        <v>904500</v>
      </c>
      <c r="R5231" s="2">
        <v>36</v>
      </c>
      <c r="S5231" s="5">
        <v>9.14</v>
      </c>
      <c r="T5231" s="4">
        <v>32014.28</v>
      </c>
      <c r="U5231" s="2" t="s">
        <v>113</v>
      </c>
      <c r="V5231" s="2" t="s">
        <v>97</v>
      </c>
      <c r="W5231" s="4">
        <v>0</v>
      </c>
      <c r="X5231" s="4">
        <v>0</v>
      </c>
      <c r="Y5231" s="4">
        <v>1152513.8999999999</v>
      </c>
      <c r="Z5231" s="2">
        <v>0</v>
      </c>
      <c r="AA5231" s="2" t="s">
        <v>97</v>
      </c>
      <c r="AB5231" s="2" t="s">
        <v>15727</v>
      </c>
      <c r="AC5231" s="2" t="s">
        <v>121</v>
      </c>
      <c r="AD5231" s="2" t="s">
        <v>76</v>
      </c>
      <c r="AE5231" s="5">
        <v>79</v>
      </c>
      <c r="AF5231" s="2">
        <v>0</v>
      </c>
      <c r="AG5231" s="2" t="s">
        <v>97</v>
      </c>
      <c r="AH5231" s="2"/>
      <c r="AI5231" s="6" t="str">
        <f t="shared" si="243"/>
        <v>55-64</v>
      </c>
      <c r="AJ5231" s="11">
        <f>YEAR(tbl_LoanData[[#This Row],[Application Date]])</f>
        <v>2025</v>
      </c>
      <c r="AK5231" s="11" t="str">
        <f>TEXT(tbl_LoanData[[#This Row],[Application Date]],"MMMM")</f>
        <v>July</v>
      </c>
      <c r="AL5231" s="12">
        <f>DATE(YEAR(tbl_LoanData[[#This Row],[Application Date]]),MONTH(tbl_LoanData[[#This Row],[Application Date]]),1)</f>
        <v>45839</v>
      </c>
      <c r="AM5231" s="14">
        <f ca="1">IF(AND(tbl_LoanData[[#This Row],[Application Date]]&gt;=EOMONTH(TODAY(),-1)+1,tbl_LoanData[[#This Row],[Application Date]]&lt;=TODAY()),tbl_LoanData[[#This Row],[Loan Amount]],0)</f>
        <v>0</v>
      </c>
      <c r="AN5231" s="14">
        <f>tbl_LoanData[[#This Row],[Amount Paid]]-(Q5231-X5231)</f>
        <v>-904500</v>
      </c>
      <c r="AO5231" s="14">
        <f>IF(tbl_LoanData[[#This Row],[Application Status]]="Approved",1,0)</f>
        <v>0</v>
      </c>
      <c r="AP5231" s="22" t="str">
        <f t="shared" ca="1" si="244"/>
        <v/>
      </c>
      <c r="AQ5231" s="22" t="str">
        <f t="shared" ca="1" si="245"/>
        <v/>
      </c>
    </row>
    <row r="5232" spans="1:43" ht="14.4" customHeight="1" x14ac:dyDescent="0.3">
      <c r="A5232" s="2" t="s">
        <v>480</v>
      </c>
      <c r="B5232" s="2" t="s">
        <v>481</v>
      </c>
      <c r="C5232" s="2" t="s">
        <v>482</v>
      </c>
      <c r="D5232" s="2" t="s">
        <v>232</v>
      </c>
      <c r="E5232" s="2" t="s">
        <v>394</v>
      </c>
      <c r="F5232" s="2">
        <v>30</v>
      </c>
      <c r="G5232" s="2" t="s">
        <v>69</v>
      </c>
      <c r="H5232" s="2" t="s">
        <v>205</v>
      </c>
      <c r="I5232" s="2" t="s">
        <v>49</v>
      </c>
      <c r="J5232" s="3">
        <v>45856</v>
      </c>
      <c r="K5232" s="3">
        <v>45869</v>
      </c>
      <c r="L5232" s="2" t="s">
        <v>39</v>
      </c>
      <c r="M5232" s="2" t="s">
        <v>167</v>
      </c>
      <c r="N5232" s="2" t="s">
        <v>168</v>
      </c>
      <c r="O5232" s="4">
        <v>1260000</v>
      </c>
      <c r="P5232" s="4">
        <v>463700</v>
      </c>
      <c r="Q5232" s="4">
        <v>796300</v>
      </c>
      <c r="R5232" s="2">
        <v>36</v>
      </c>
      <c r="S5232" s="5">
        <v>13.09</v>
      </c>
      <c r="T5232" s="4">
        <v>30805.75</v>
      </c>
      <c r="U5232" s="2" t="s">
        <v>73</v>
      </c>
      <c r="V5232" s="2" t="s">
        <v>74</v>
      </c>
      <c r="W5232" s="4">
        <v>338863.25</v>
      </c>
      <c r="X5232" s="4">
        <v>770143.76</v>
      </c>
      <c r="Y5232" s="4">
        <v>1109007.01</v>
      </c>
      <c r="Z5232" s="2">
        <v>30</v>
      </c>
      <c r="AA5232" s="2" t="s">
        <v>57</v>
      </c>
      <c r="AB5232" s="2" t="s">
        <v>15727</v>
      </c>
      <c r="AC5232" s="2" t="s">
        <v>129</v>
      </c>
      <c r="AD5232" s="2" t="s">
        <v>76</v>
      </c>
      <c r="AE5232" s="5">
        <v>63.2</v>
      </c>
      <c r="AF5232" s="2">
        <v>1</v>
      </c>
      <c r="AG5232" s="2" t="s">
        <v>77</v>
      </c>
      <c r="AH5232" s="2">
        <v>13</v>
      </c>
      <c r="AI5232" s="6" t="str">
        <f t="shared" si="243"/>
        <v>25-34</v>
      </c>
      <c r="AJ5232" s="11">
        <f>YEAR(tbl_LoanData[[#This Row],[Application Date]])</f>
        <v>2025</v>
      </c>
      <c r="AK5232" s="11" t="str">
        <f>TEXT(tbl_LoanData[[#This Row],[Application Date]],"MMMM")</f>
        <v>July</v>
      </c>
      <c r="AL5232" s="12">
        <f>DATE(YEAR(tbl_LoanData[[#This Row],[Application Date]]),MONTH(tbl_LoanData[[#This Row],[Application Date]]),1)</f>
        <v>45839</v>
      </c>
      <c r="AM5232" s="14">
        <f ca="1">IF(AND(tbl_LoanData[[#This Row],[Application Date]]&gt;=EOMONTH(TODAY(),-1)+1,tbl_LoanData[[#This Row],[Application Date]]&lt;=TODAY()),tbl_LoanData[[#This Row],[Loan Amount]],0)</f>
        <v>0</v>
      </c>
      <c r="AN5232" s="14">
        <f>tbl_LoanData[[#This Row],[Amount Paid]]-(Q5232-X5232)</f>
        <v>312707.01</v>
      </c>
      <c r="AO5232" s="14">
        <f>IF(tbl_LoanData[[#This Row],[Application Status]]="Approved",1,0)</f>
        <v>1</v>
      </c>
      <c r="AP5232" s="22" t="str">
        <f t="shared" ca="1" si="244"/>
        <v/>
      </c>
      <c r="AQ5232" s="22" t="str">
        <f t="shared" ca="1" si="245"/>
        <v/>
      </c>
    </row>
    <row r="5233" spans="1:43" ht="14.4" customHeight="1" x14ac:dyDescent="0.3">
      <c r="A5233" s="2" t="s">
        <v>509</v>
      </c>
      <c r="B5233" s="2" t="s">
        <v>510</v>
      </c>
      <c r="C5233" s="2" t="s">
        <v>327</v>
      </c>
      <c r="D5233" s="2" t="s">
        <v>204</v>
      </c>
      <c r="E5233" s="2" t="s">
        <v>135</v>
      </c>
      <c r="F5233" s="2">
        <v>57</v>
      </c>
      <c r="G5233" s="2" t="s">
        <v>69</v>
      </c>
      <c r="H5233" s="2" t="s">
        <v>265</v>
      </c>
      <c r="I5233" s="2" t="s">
        <v>44</v>
      </c>
      <c r="J5233" s="3">
        <v>45840</v>
      </c>
      <c r="K5233" s="3">
        <v>45852</v>
      </c>
      <c r="L5233" s="2" t="s">
        <v>39</v>
      </c>
      <c r="M5233" s="2" t="s">
        <v>85</v>
      </c>
      <c r="N5233" s="2" t="s">
        <v>324</v>
      </c>
      <c r="O5233" s="4">
        <v>2578000</v>
      </c>
      <c r="P5233" s="4">
        <v>917000</v>
      </c>
      <c r="Q5233" s="4">
        <v>1661000</v>
      </c>
      <c r="R5233" s="2">
        <v>48</v>
      </c>
      <c r="S5233" s="5">
        <v>13.16</v>
      </c>
      <c r="T5233" s="4">
        <v>52819.8</v>
      </c>
      <c r="U5233" s="2" t="s">
        <v>73</v>
      </c>
      <c r="V5233" s="2" t="s">
        <v>74</v>
      </c>
      <c r="W5233" s="4">
        <v>686657.4</v>
      </c>
      <c r="X5233" s="4">
        <v>1848693</v>
      </c>
      <c r="Y5233" s="4">
        <v>2535350.4</v>
      </c>
      <c r="Z5233" s="2">
        <v>0</v>
      </c>
      <c r="AA5233" s="2" t="s">
        <v>56</v>
      </c>
      <c r="AB5233" s="2" t="s">
        <v>15728</v>
      </c>
      <c r="AC5233" s="2" t="s">
        <v>213</v>
      </c>
      <c r="AD5233" s="2" t="s">
        <v>76</v>
      </c>
      <c r="AE5233" s="5">
        <v>64.430000000000007</v>
      </c>
      <c r="AF5233" s="2">
        <v>0</v>
      </c>
      <c r="AG5233" s="2" t="s">
        <v>77</v>
      </c>
      <c r="AH5233" s="2">
        <v>12</v>
      </c>
      <c r="AI5233" s="6" t="str">
        <f t="shared" si="243"/>
        <v>55-64</v>
      </c>
      <c r="AJ5233" s="11">
        <f>YEAR(tbl_LoanData[[#This Row],[Application Date]])</f>
        <v>2025</v>
      </c>
      <c r="AK5233" s="11" t="str">
        <f>TEXT(tbl_LoanData[[#This Row],[Application Date]],"MMMM")</f>
        <v>July</v>
      </c>
      <c r="AL5233" s="12">
        <f>DATE(YEAR(tbl_LoanData[[#This Row],[Application Date]]),MONTH(tbl_LoanData[[#This Row],[Application Date]]),1)</f>
        <v>45839</v>
      </c>
      <c r="AM5233" s="14">
        <f ca="1">IF(AND(tbl_LoanData[[#This Row],[Application Date]]&gt;=EOMONTH(TODAY(),-1)+1,tbl_LoanData[[#This Row],[Application Date]]&lt;=TODAY()),tbl_LoanData[[#This Row],[Loan Amount]],0)</f>
        <v>0</v>
      </c>
      <c r="AN5233" s="14">
        <f>tbl_LoanData[[#This Row],[Amount Paid]]-(Q5233-X5233)</f>
        <v>874350.4</v>
      </c>
      <c r="AO5233" s="14">
        <f>IF(tbl_LoanData[[#This Row],[Application Status]]="Approved",1,0)</f>
        <v>1</v>
      </c>
      <c r="AP5233" s="22" t="str">
        <f t="shared" ca="1" si="244"/>
        <v/>
      </c>
      <c r="AQ5233" s="22" t="str">
        <f t="shared" ca="1" si="245"/>
        <v/>
      </c>
    </row>
    <row r="5234" spans="1:43" ht="14.4" customHeight="1" x14ac:dyDescent="0.3">
      <c r="A5234" s="2" t="s">
        <v>531</v>
      </c>
      <c r="B5234" s="2" t="s">
        <v>532</v>
      </c>
      <c r="C5234" s="2" t="s">
        <v>533</v>
      </c>
      <c r="D5234" s="2" t="s">
        <v>189</v>
      </c>
      <c r="E5234" s="2" t="s">
        <v>447</v>
      </c>
      <c r="F5234" s="2">
        <v>52</v>
      </c>
      <c r="G5234" s="2" t="s">
        <v>83</v>
      </c>
      <c r="H5234" s="2" t="s">
        <v>273</v>
      </c>
      <c r="I5234" s="2" t="s">
        <v>45</v>
      </c>
      <c r="J5234" s="3">
        <v>45839</v>
      </c>
      <c r="K5234" s="3">
        <v>45856</v>
      </c>
      <c r="L5234" s="2" t="s">
        <v>38</v>
      </c>
      <c r="M5234" s="2" t="s">
        <v>85</v>
      </c>
      <c r="N5234" s="2" t="s">
        <v>314</v>
      </c>
      <c r="O5234" s="4">
        <v>1788000</v>
      </c>
      <c r="P5234" s="4">
        <v>683300</v>
      </c>
      <c r="Q5234" s="4">
        <v>1104700</v>
      </c>
      <c r="R5234" s="2">
        <v>60</v>
      </c>
      <c r="S5234" s="5">
        <v>11.79</v>
      </c>
      <c r="T5234" s="4">
        <v>29265.34</v>
      </c>
      <c r="U5234" s="2" t="s">
        <v>73</v>
      </c>
      <c r="V5234" s="2" t="s">
        <v>74</v>
      </c>
      <c r="W5234" s="4">
        <v>351184.08</v>
      </c>
      <c r="X5234" s="4">
        <v>1404736.57</v>
      </c>
      <c r="Y5234" s="4">
        <v>1755920.65</v>
      </c>
      <c r="Z5234" s="2">
        <v>31</v>
      </c>
      <c r="AA5234" s="2" t="s">
        <v>58</v>
      </c>
      <c r="AB5234" s="2" t="s">
        <v>15732</v>
      </c>
      <c r="AC5234" s="2" t="s">
        <v>332</v>
      </c>
      <c r="AD5234" s="2" t="s">
        <v>76</v>
      </c>
      <c r="AE5234" s="5">
        <v>61.78</v>
      </c>
      <c r="AF5234" s="2">
        <v>1</v>
      </c>
      <c r="AG5234" s="2" t="s">
        <v>15718</v>
      </c>
      <c r="AH5234" s="2">
        <v>17</v>
      </c>
      <c r="AI5234" s="6" t="str">
        <f t="shared" si="243"/>
        <v>45-54</v>
      </c>
      <c r="AJ5234" s="11">
        <f>YEAR(tbl_LoanData[[#This Row],[Application Date]])</f>
        <v>2025</v>
      </c>
      <c r="AK5234" s="11" t="str">
        <f>TEXT(tbl_LoanData[[#This Row],[Application Date]],"MMMM")</f>
        <v>July</v>
      </c>
      <c r="AL5234" s="12">
        <f>DATE(YEAR(tbl_LoanData[[#This Row],[Application Date]]),MONTH(tbl_LoanData[[#This Row],[Application Date]]),1)</f>
        <v>45839</v>
      </c>
      <c r="AM5234" s="14">
        <f ca="1">IF(AND(tbl_LoanData[[#This Row],[Application Date]]&gt;=EOMONTH(TODAY(),-1)+1,tbl_LoanData[[#This Row],[Application Date]]&lt;=TODAY()),tbl_LoanData[[#This Row],[Loan Amount]],0)</f>
        <v>0</v>
      </c>
      <c r="AN5234" s="14">
        <f>tbl_LoanData[[#This Row],[Amount Paid]]-(Q5234-X5234)</f>
        <v>651220.65000000014</v>
      </c>
      <c r="AO5234" s="14">
        <f>IF(tbl_LoanData[[#This Row],[Application Status]]="Approved",1,0)</f>
        <v>1</v>
      </c>
      <c r="AP5234" s="22" t="str">
        <f t="shared" ca="1" si="244"/>
        <v/>
      </c>
      <c r="AQ5234" s="22" t="str">
        <f t="shared" ca="1" si="245"/>
        <v/>
      </c>
    </row>
    <row r="5235" spans="1:43" ht="14.4" customHeight="1" x14ac:dyDescent="0.3">
      <c r="A5235" s="2" t="s">
        <v>647</v>
      </c>
      <c r="B5235" s="2" t="s">
        <v>648</v>
      </c>
      <c r="C5235" s="2" t="s">
        <v>401</v>
      </c>
      <c r="D5235" s="2" t="s">
        <v>67</v>
      </c>
      <c r="E5235" s="2" t="s">
        <v>82</v>
      </c>
      <c r="F5235" s="2">
        <v>47</v>
      </c>
      <c r="G5235" s="2" t="s">
        <v>83</v>
      </c>
      <c r="H5235" s="2" t="s">
        <v>217</v>
      </c>
      <c r="I5235" s="2" t="s">
        <v>46</v>
      </c>
      <c r="J5235" s="3">
        <v>45858</v>
      </c>
      <c r="K5235" s="3">
        <v>45863</v>
      </c>
      <c r="L5235" s="2" t="s">
        <v>40</v>
      </c>
      <c r="M5235" s="2" t="s">
        <v>157</v>
      </c>
      <c r="N5235" s="2" t="s">
        <v>328</v>
      </c>
      <c r="O5235" s="4">
        <v>1095000</v>
      </c>
      <c r="P5235" s="4">
        <v>203500</v>
      </c>
      <c r="Q5235" s="4">
        <v>891500</v>
      </c>
      <c r="R5235" s="2">
        <v>36</v>
      </c>
      <c r="S5235" s="5">
        <v>8.4700000000000006</v>
      </c>
      <c r="T5235" s="4">
        <v>31056.39</v>
      </c>
      <c r="U5235" s="2" t="s">
        <v>73</v>
      </c>
      <c r="V5235" s="2" t="s">
        <v>74</v>
      </c>
      <c r="W5235" s="4">
        <v>341620.29</v>
      </c>
      <c r="X5235" s="4">
        <v>776409.86</v>
      </c>
      <c r="Y5235" s="4">
        <v>1118030.1499999999</v>
      </c>
      <c r="Z5235" s="2">
        <v>31</v>
      </c>
      <c r="AA5235" s="2" t="s">
        <v>58</v>
      </c>
      <c r="AB5235" s="2" t="s">
        <v>15728</v>
      </c>
      <c r="AC5235" s="2" t="s">
        <v>121</v>
      </c>
      <c r="AD5235" s="2" t="s">
        <v>76</v>
      </c>
      <c r="AE5235" s="5">
        <v>81.42</v>
      </c>
      <c r="AF5235" s="2">
        <v>1</v>
      </c>
      <c r="AG5235" s="2" t="s">
        <v>15718</v>
      </c>
      <c r="AH5235" s="2">
        <v>5</v>
      </c>
      <c r="AI5235" s="6" t="str">
        <f t="shared" si="243"/>
        <v>45-54</v>
      </c>
      <c r="AJ5235" s="11">
        <f>YEAR(tbl_LoanData[[#This Row],[Application Date]])</f>
        <v>2025</v>
      </c>
      <c r="AK5235" s="11" t="str">
        <f>TEXT(tbl_LoanData[[#This Row],[Application Date]],"MMMM")</f>
        <v>July</v>
      </c>
      <c r="AL5235" s="12">
        <f>DATE(YEAR(tbl_LoanData[[#This Row],[Application Date]]),MONTH(tbl_LoanData[[#This Row],[Application Date]]),1)</f>
        <v>45839</v>
      </c>
      <c r="AM5235" s="14">
        <f ca="1">IF(AND(tbl_LoanData[[#This Row],[Application Date]]&gt;=EOMONTH(TODAY(),-1)+1,tbl_LoanData[[#This Row],[Application Date]]&lt;=TODAY()),tbl_LoanData[[#This Row],[Loan Amount]],0)</f>
        <v>0</v>
      </c>
      <c r="AN5235" s="14">
        <f>tbl_LoanData[[#This Row],[Amount Paid]]-(Q5235-X5235)</f>
        <v>226530.14999999997</v>
      </c>
      <c r="AO5235" s="14">
        <f>IF(tbl_LoanData[[#This Row],[Application Status]]="Approved",1,0)</f>
        <v>1</v>
      </c>
      <c r="AP5235" s="22" t="str">
        <f t="shared" ca="1" si="244"/>
        <v/>
      </c>
      <c r="AQ5235" s="22" t="str">
        <f t="shared" ca="1" si="245"/>
        <v/>
      </c>
    </row>
    <row r="5236" spans="1:43" ht="14.4" customHeight="1" x14ac:dyDescent="0.3">
      <c r="A5236" s="2" t="s">
        <v>723</v>
      </c>
      <c r="B5236" s="2" t="s">
        <v>724</v>
      </c>
      <c r="C5236" s="2" t="s">
        <v>80</v>
      </c>
      <c r="D5236" s="2" t="s">
        <v>189</v>
      </c>
      <c r="E5236" s="2" t="s">
        <v>406</v>
      </c>
      <c r="F5236" s="2">
        <v>49</v>
      </c>
      <c r="G5236" s="2" t="s">
        <v>83</v>
      </c>
      <c r="H5236" s="2" t="s">
        <v>233</v>
      </c>
      <c r="I5236" s="2" t="s">
        <v>46</v>
      </c>
      <c r="J5236" s="3">
        <v>45866</v>
      </c>
      <c r="K5236" s="3">
        <v>45869</v>
      </c>
      <c r="L5236" s="2" t="s">
        <v>40</v>
      </c>
      <c r="M5236" s="2" t="s">
        <v>71</v>
      </c>
      <c r="N5236" s="2" t="s">
        <v>137</v>
      </c>
      <c r="O5236" s="4">
        <v>1046000</v>
      </c>
      <c r="P5236" s="4">
        <v>211700</v>
      </c>
      <c r="Q5236" s="4">
        <v>834300</v>
      </c>
      <c r="R5236" s="2">
        <v>36</v>
      </c>
      <c r="S5236" s="5">
        <v>8.25</v>
      </c>
      <c r="T5236" s="4">
        <v>28910.81</v>
      </c>
      <c r="U5236" s="2" t="s">
        <v>73</v>
      </c>
      <c r="V5236" s="2" t="s">
        <v>74</v>
      </c>
      <c r="W5236" s="4">
        <v>346929.72</v>
      </c>
      <c r="X5236" s="4">
        <v>693859.53</v>
      </c>
      <c r="Y5236" s="4">
        <v>1040789.25</v>
      </c>
      <c r="Z5236" s="2">
        <v>0</v>
      </c>
      <c r="AA5236" s="2" t="s">
        <v>56</v>
      </c>
      <c r="AB5236" s="2" t="s">
        <v>15736</v>
      </c>
      <c r="AC5236" s="2" t="s">
        <v>75</v>
      </c>
      <c r="AD5236" s="2" t="s">
        <v>76</v>
      </c>
      <c r="AE5236" s="5">
        <v>79.760000000000005</v>
      </c>
      <c r="AF5236" s="2">
        <v>0</v>
      </c>
      <c r="AG5236" s="2" t="s">
        <v>77</v>
      </c>
      <c r="AH5236" s="2">
        <v>3</v>
      </c>
      <c r="AI5236" s="6" t="str">
        <f t="shared" si="243"/>
        <v>45-54</v>
      </c>
      <c r="AJ5236" s="11">
        <f>YEAR(tbl_LoanData[[#This Row],[Application Date]])</f>
        <v>2025</v>
      </c>
      <c r="AK5236" s="11" t="str">
        <f>TEXT(tbl_LoanData[[#This Row],[Application Date]],"MMMM")</f>
        <v>July</v>
      </c>
      <c r="AL5236" s="12">
        <f>DATE(YEAR(tbl_LoanData[[#This Row],[Application Date]]),MONTH(tbl_LoanData[[#This Row],[Application Date]]),1)</f>
        <v>45839</v>
      </c>
      <c r="AM5236" s="14">
        <f ca="1">IF(AND(tbl_LoanData[[#This Row],[Application Date]]&gt;=EOMONTH(TODAY(),-1)+1,tbl_LoanData[[#This Row],[Application Date]]&lt;=TODAY()),tbl_LoanData[[#This Row],[Loan Amount]],0)</f>
        <v>0</v>
      </c>
      <c r="AN5236" s="14">
        <f>tbl_LoanData[[#This Row],[Amount Paid]]-(Q5236-X5236)</f>
        <v>206489.25</v>
      </c>
      <c r="AO5236" s="14">
        <f>IF(tbl_LoanData[[#This Row],[Application Status]]="Approved",1,0)</f>
        <v>1</v>
      </c>
      <c r="AP5236" s="22" t="str">
        <f t="shared" ca="1" si="244"/>
        <v/>
      </c>
      <c r="AQ5236" s="22" t="str">
        <f t="shared" ca="1" si="245"/>
        <v/>
      </c>
    </row>
    <row r="5237" spans="1:43" ht="14.4" customHeight="1" x14ac:dyDescent="0.3">
      <c r="A5237" s="2" t="s">
        <v>752</v>
      </c>
      <c r="B5237" s="2" t="s">
        <v>753</v>
      </c>
      <c r="C5237" s="2" t="s">
        <v>292</v>
      </c>
      <c r="D5237" s="2" t="s">
        <v>254</v>
      </c>
      <c r="E5237" s="2" t="s">
        <v>394</v>
      </c>
      <c r="F5237" s="2">
        <v>57</v>
      </c>
      <c r="G5237" s="2" t="s">
        <v>83</v>
      </c>
      <c r="H5237" s="2" t="s">
        <v>256</v>
      </c>
      <c r="I5237" s="2" t="s">
        <v>43</v>
      </c>
      <c r="J5237" s="3">
        <v>45844</v>
      </c>
      <c r="K5237" s="3">
        <v>45855</v>
      </c>
      <c r="L5237" s="2" t="s">
        <v>36</v>
      </c>
      <c r="M5237" s="2" t="s">
        <v>71</v>
      </c>
      <c r="N5237" s="2" t="s">
        <v>162</v>
      </c>
      <c r="O5237" s="4">
        <v>817000</v>
      </c>
      <c r="P5237" s="4">
        <v>320400</v>
      </c>
      <c r="Q5237" s="4">
        <v>496600</v>
      </c>
      <c r="R5237" s="2">
        <v>18</v>
      </c>
      <c r="S5237" s="5">
        <v>13.39</v>
      </c>
      <c r="T5237" s="4">
        <v>33130.120000000003</v>
      </c>
      <c r="U5237" s="2" t="s">
        <v>73</v>
      </c>
      <c r="V5237" s="2" t="s">
        <v>74</v>
      </c>
      <c r="W5237" s="4">
        <v>430691.56</v>
      </c>
      <c r="X5237" s="4">
        <v>165650.54999999999</v>
      </c>
      <c r="Y5237" s="4">
        <v>596342.11</v>
      </c>
      <c r="Z5237" s="2">
        <v>0</v>
      </c>
      <c r="AA5237" s="2" t="s">
        <v>56</v>
      </c>
      <c r="AB5237" s="2" t="s">
        <v>15728</v>
      </c>
      <c r="AC5237" s="2" t="s">
        <v>146</v>
      </c>
      <c r="AD5237" s="2" t="s">
        <v>76</v>
      </c>
      <c r="AE5237" s="5">
        <v>60.78</v>
      </c>
      <c r="AF5237" s="2">
        <v>0</v>
      </c>
      <c r="AG5237" s="2" t="s">
        <v>77</v>
      </c>
      <c r="AH5237" s="2">
        <v>11</v>
      </c>
      <c r="AI5237" s="6" t="str">
        <f t="shared" si="243"/>
        <v>55-64</v>
      </c>
      <c r="AJ5237" s="11">
        <f>YEAR(tbl_LoanData[[#This Row],[Application Date]])</f>
        <v>2025</v>
      </c>
      <c r="AK5237" s="11" t="str">
        <f>TEXT(tbl_LoanData[[#This Row],[Application Date]],"MMMM")</f>
        <v>July</v>
      </c>
      <c r="AL5237" s="12">
        <f>DATE(YEAR(tbl_LoanData[[#This Row],[Application Date]]),MONTH(tbl_LoanData[[#This Row],[Application Date]]),1)</f>
        <v>45839</v>
      </c>
      <c r="AM5237" s="14">
        <f ca="1">IF(AND(tbl_LoanData[[#This Row],[Application Date]]&gt;=EOMONTH(TODAY(),-1)+1,tbl_LoanData[[#This Row],[Application Date]]&lt;=TODAY()),tbl_LoanData[[#This Row],[Loan Amount]],0)</f>
        <v>0</v>
      </c>
      <c r="AN5237" s="14">
        <f>tbl_LoanData[[#This Row],[Amount Paid]]-(Q5237-X5237)</f>
        <v>99742.109999999986</v>
      </c>
      <c r="AO5237" s="14">
        <f>IF(tbl_LoanData[[#This Row],[Application Status]]="Approved",1,0)</f>
        <v>1</v>
      </c>
      <c r="AP5237" s="22" t="str">
        <f t="shared" ca="1" si="244"/>
        <v/>
      </c>
      <c r="AQ5237" s="22" t="str">
        <f t="shared" ca="1" si="245"/>
        <v/>
      </c>
    </row>
    <row r="5238" spans="1:43" ht="14.4" customHeight="1" x14ac:dyDescent="0.3">
      <c r="A5238" s="2" t="s">
        <v>790</v>
      </c>
      <c r="B5238" s="2" t="s">
        <v>791</v>
      </c>
      <c r="C5238" s="2" t="s">
        <v>100</v>
      </c>
      <c r="D5238" s="2" t="s">
        <v>268</v>
      </c>
      <c r="E5238" s="2" t="s">
        <v>142</v>
      </c>
      <c r="F5238" s="2">
        <v>25</v>
      </c>
      <c r="G5238" s="2" t="s">
        <v>69</v>
      </c>
      <c r="H5238" s="2" t="s">
        <v>228</v>
      </c>
      <c r="I5238" s="2" t="s">
        <v>43</v>
      </c>
      <c r="J5238" s="3">
        <v>45852</v>
      </c>
      <c r="K5238" s="3">
        <v>45873</v>
      </c>
      <c r="L5238" s="2" t="s">
        <v>36</v>
      </c>
      <c r="M5238" s="2" t="s">
        <v>104</v>
      </c>
      <c r="N5238" s="2" t="s">
        <v>592</v>
      </c>
      <c r="O5238" s="4">
        <v>1935000</v>
      </c>
      <c r="P5238" s="4">
        <v>748600</v>
      </c>
      <c r="Q5238" s="4">
        <v>1186400</v>
      </c>
      <c r="R5238" s="2">
        <v>48</v>
      </c>
      <c r="S5238" s="5">
        <v>13.17</v>
      </c>
      <c r="T5238" s="4">
        <v>37737.410000000003</v>
      </c>
      <c r="U5238" s="2" t="s">
        <v>73</v>
      </c>
      <c r="V5238" s="2" t="s">
        <v>74</v>
      </c>
      <c r="W5238" s="4">
        <v>415111.51</v>
      </c>
      <c r="X5238" s="4">
        <v>1396284.01</v>
      </c>
      <c r="Y5238" s="4">
        <v>1811395.52</v>
      </c>
      <c r="Z5238" s="2">
        <v>31</v>
      </c>
      <c r="AA5238" s="2" t="s">
        <v>58</v>
      </c>
      <c r="AB5238" s="2" t="s">
        <v>15727</v>
      </c>
      <c r="AC5238" s="2" t="s">
        <v>360</v>
      </c>
      <c r="AD5238" s="2" t="s">
        <v>76</v>
      </c>
      <c r="AE5238" s="5">
        <v>61.31</v>
      </c>
      <c r="AF5238" s="2">
        <v>1</v>
      </c>
      <c r="AG5238" s="2" t="s">
        <v>15718</v>
      </c>
      <c r="AH5238" s="2">
        <v>21</v>
      </c>
      <c r="AI5238" s="6" t="str">
        <f t="shared" si="243"/>
        <v>25-34</v>
      </c>
      <c r="AJ5238" s="11">
        <f>YEAR(tbl_LoanData[[#This Row],[Application Date]])</f>
        <v>2025</v>
      </c>
      <c r="AK5238" s="11" t="str">
        <f>TEXT(tbl_LoanData[[#This Row],[Application Date]],"MMMM")</f>
        <v>July</v>
      </c>
      <c r="AL5238" s="12">
        <f>DATE(YEAR(tbl_LoanData[[#This Row],[Application Date]]),MONTH(tbl_LoanData[[#This Row],[Application Date]]),1)</f>
        <v>45839</v>
      </c>
      <c r="AM5238" s="14">
        <f ca="1">IF(AND(tbl_LoanData[[#This Row],[Application Date]]&gt;=EOMONTH(TODAY(),-1)+1,tbl_LoanData[[#This Row],[Application Date]]&lt;=TODAY()),tbl_LoanData[[#This Row],[Loan Amount]],0)</f>
        <v>0</v>
      </c>
      <c r="AN5238" s="14">
        <f>tbl_LoanData[[#This Row],[Amount Paid]]-(Q5238-X5238)</f>
        <v>624995.52</v>
      </c>
      <c r="AO5238" s="14">
        <f>IF(tbl_LoanData[[#This Row],[Application Status]]="Approved",1,0)</f>
        <v>1</v>
      </c>
      <c r="AP5238" s="22" t="str">
        <f t="shared" ca="1" si="244"/>
        <v/>
      </c>
      <c r="AQ5238" s="22" t="str">
        <f t="shared" ca="1" si="245"/>
        <v/>
      </c>
    </row>
    <row r="5239" spans="1:43" x14ac:dyDescent="0.3">
      <c r="A5239" s="2" t="s">
        <v>917</v>
      </c>
      <c r="B5239" s="2" t="s">
        <v>918</v>
      </c>
      <c r="C5239" s="2" t="s">
        <v>171</v>
      </c>
      <c r="D5239" s="2" t="s">
        <v>182</v>
      </c>
      <c r="E5239" s="2" t="s">
        <v>150</v>
      </c>
      <c r="F5239" s="2">
        <v>35</v>
      </c>
      <c r="G5239" s="2" t="s">
        <v>69</v>
      </c>
      <c r="H5239" s="2" t="s">
        <v>224</v>
      </c>
      <c r="I5239" s="2" t="s">
        <v>54</v>
      </c>
      <c r="J5239" s="3">
        <v>45864</v>
      </c>
      <c r="K5239" s="3">
        <v>45878</v>
      </c>
      <c r="L5239" s="2" t="s">
        <v>39</v>
      </c>
      <c r="M5239" s="2" t="s">
        <v>157</v>
      </c>
      <c r="N5239" s="2" t="s">
        <v>158</v>
      </c>
      <c r="O5239" s="4">
        <v>2417000</v>
      </c>
      <c r="P5239" s="4">
        <v>873800</v>
      </c>
      <c r="Q5239" s="4">
        <v>1543200</v>
      </c>
      <c r="R5239" s="2">
        <v>36</v>
      </c>
      <c r="S5239" s="5">
        <v>6.4</v>
      </c>
      <c r="T5239" s="4">
        <v>51097.07</v>
      </c>
      <c r="U5239" s="2" t="s">
        <v>73</v>
      </c>
      <c r="V5239" s="2" t="s">
        <v>74</v>
      </c>
      <c r="W5239" s="4">
        <v>613164.84</v>
      </c>
      <c r="X5239" s="4">
        <v>1226329.56</v>
      </c>
      <c r="Y5239" s="4">
        <v>1839494.4</v>
      </c>
      <c r="Z5239" s="2">
        <v>0</v>
      </c>
      <c r="AA5239" s="2" t="s">
        <v>56</v>
      </c>
      <c r="AB5239" s="2" t="s">
        <v>15735</v>
      </c>
      <c r="AC5239" s="2" t="s">
        <v>360</v>
      </c>
      <c r="AD5239" s="2" t="s">
        <v>76</v>
      </c>
      <c r="AE5239" s="5">
        <v>63.85</v>
      </c>
      <c r="AF5239" s="2">
        <v>0</v>
      </c>
      <c r="AG5239" s="2" t="s">
        <v>77</v>
      </c>
      <c r="AH5239" s="2">
        <v>14</v>
      </c>
      <c r="AI5239" s="6" t="str">
        <f t="shared" si="243"/>
        <v>35-44</v>
      </c>
      <c r="AJ5239" s="11">
        <f>YEAR(tbl_LoanData[[#This Row],[Application Date]])</f>
        <v>2025</v>
      </c>
      <c r="AK5239" s="11" t="str">
        <f>TEXT(tbl_LoanData[[#This Row],[Application Date]],"MMMM")</f>
        <v>July</v>
      </c>
      <c r="AL5239" s="12">
        <f>DATE(YEAR(tbl_LoanData[[#This Row],[Application Date]]),MONTH(tbl_LoanData[[#This Row],[Application Date]]),1)</f>
        <v>45839</v>
      </c>
      <c r="AM5239" s="14">
        <f ca="1">IF(AND(tbl_LoanData[[#This Row],[Application Date]]&gt;=EOMONTH(TODAY(),-1)+1,tbl_LoanData[[#This Row],[Application Date]]&lt;=TODAY()),tbl_LoanData[[#This Row],[Loan Amount]],0)</f>
        <v>0</v>
      </c>
      <c r="AN5239" s="14">
        <f>tbl_LoanData[[#This Row],[Amount Paid]]-(Q5239-X5239)</f>
        <v>296294.40000000002</v>
      </c>
      <c r="AO5239" s="14">
        <f>IF(tbl_LoanData[[#This Row],[Application Status]]="Approved",1,0)</f>
        <v>1</v>
      </c>
      <c r="AP5239" s="22" t="str">
        <f t="shared" ca="1" si="244"/>
        <v/>
      </c>
      <c r="AQ5239" s="22" t="str">
        <f t="shared" ca="1" si="245"/>
        <v/>
      </c>
    </row>
    <row r="5240" spans="1:43" x14ac:dyDescent="0.3">
      <c r="A5240" s="2" t="s">
        <v>1029</v>
      </c>
      <c r="B5240" s="2" t="s">
        <v>1030</v>
      </c>
      <c r="C5240" s="2" t="s">
        <v>423</v>
      </c>
      <c r="D5240" s="2" t="s">
        <v>204</v>
      </c>
      <c r="E5240" s="2" t="s">
        <v>293</v>
      </c>
      <c r="F5240" s="2">
        <v>52</v>
      </c>
      <c r="G5240" s="2" t="s">
        <v>69</v>
      </c>
      <c r="H5240" s="2" t="s">
        <v>93</v>
      </c>
      <c r="I5240" s="2" t="s">
        <v>50</v>
      </c>
      <c r="J5240" s="3">
        <v>45861</v>
      </c>
      <c r="K5240" s="3">
        <v>45877</v>
      </c>
      <c r="L5240" s="2" t="s">
        <v>41</v>
      </c>
      <c r="M5240" s="2" t="s">
        <v>144</v>
      </c>
      <c r="N5240" s="2" t="s">
        <v>145</v>
      </c>
      <c r="O5240" s="4">
        <v>3308000</v>
      </c>
      <c r="P5240" s="4">
        <v>615500</v>
      </c>
      <c r="Q5240" s="4">
        <v>2692500</v>
      </c>
      <c r="R5240" s="2">
        <v>36</v>
      </c>
      <c r="S5240" s="5">
        <v>12.87</v>
      </c>
      <c r="T5240" s="4">
        <v>103668.73</v>
      </c>
      <c r="U5240" s="2" t="s">
        <v>73</v>
      </c>
      <c r="V5240" s="2" t="s">
        <v>74</v>
      </c>
      <c r="W5240" s="4">
        <v>1244024.76</v>
      </c>
      <c r="X5240" s="4">
        <v>2488049.4900000002</v>
      </c>
      <c r="Y5240" s="4">
        <v>3732074.25</v>
      </c>
      <c r="Z5240" s="2">
        <v>0</v>
      </c>
      <c r="AA5240" s="2" t="s">
        <v>56</v>
      </c>
      <c r="AB5240" s="2" t="s">
        <v>15732</v>
      </c>
      <c r="AC5240" s="2" t="s">
        <v>129</v>
      </c>
      <c r="AD5240" s="2" t="s">
        <v>76</v>
      </c>
      <c r="AE5240" s="5">
        <v>81.39</v>
      </c>
      <c r="AF5240" s="2">
        <v>0</v>
      </c>
      <c r="AG5240" s="2" t="s">
        <v>77</v>
      </c>
      <c r="AH5240" s="2">
        <v>16</v>
      </c>
      <c r="AI5240" s="6" t="str">
        <f t="shared" si="243"/>
        <v>45-54</v>
      </c>
      <c r="AJ5240" s="11">
        <f>YEAR(tbl_LoanData[[#This Row],[Application Date]])</f>
        <v>2025</v>
      </c>
      <c r="AK5240" s="11" t="str">
        <f>TEXT(tbl_LoanData[[#This Row],[Application Date]],"MMMM")</f>
        <v>July</v>
      </c>
      <c r="AL5240" s="12">
        <f>DATE(YEAR(tbl_LoanData[[#This Row],[Application Date]]),MONTH(tbl_LoanData[[#This Row],[Application Date]]),1)</f>
        <v>45839</v>
      </c>
      <c r="AM5240" s="14">
        <f ca="1">IF(AND(tbl_LoanData[[#This Row],[Application Date]]&gt;=EOMONTH(TODAY(),-1)+1,tbl_LoanData[[#This Row],[Application Date]]&lt;=TODAY()),tbl_LoanData[[#This Row],[Loan Amount]],0)</f>
        <v>0</v>
      </c>
      <c r="AN5240" s="14">
        <f>tbl_LoanData[[#This Row],[Amount Paid]]-(Q5240-X5240)</f>
        <v>1039574.2500000002</v>
      </c>
      <c r="AO5240" s="14">
        <f>IF(tbl_LoanData[[#This Row],[Application Status]]="Approved",1,0)</f>
        <v>1</v>
      </c>
      <c r="AP5240" s="22" t="str">
        <f t="shared" ca="1" si="244"/>
        <v/>
      </c>
      <c r="AQ5240" s="22" t="str">
        <f t="shared" ca="1" si="245"/>
        <v/>
      </c>
    </row>
    <row r="5241" spans="1:43" x14ac:dyDescent="0.3">
      <c r="A5241" s="2" t="s">
        <v>1057</v>
      </c>
      <c r="B5241" s="2" t="s">
        <v>1058</v>
      </c>
      <c r="C5241" s="2" t="s">
        <v>1059</v>
      </c>
      <c r="D5241" s="2" t="s">
        <v>134</v>
      </c>
      <c r="E5241" s="2" t="s">
        <v>293</v>
      </c>
      <c r="F5241" s="2">
        <v>55</v>
      </c>
      <c r="G5241" s="2" t="s">
        <v>69</v>
      </c>
      <c r="H5241" s="2" t="s">
        <v>156</v>
      </c>
      <c r="I5241" s="2" t="s">
        <v>45</v>
      </c>
      <c r="J5241" s="3">
        <v>45864</v>
      </c>
      <c r="K5241" s="3">
        <v>45869</v>
      </c>
      <c r="L5241" s="2" t="s">
        <v>36</v>
      </c>
      <c r="M5241" s="2" t="s">
        <v>71</v>
      </c>
      <c r="N5241" s="2" t="s">
        <v>162</v>
      </c>
      <c r="O5241" s="4">
        <v>1442000</v>
      </c>
      <c r="P5241" s="4">
        <v>446400</v>
      </c>
      <c r="Q5241" s="4">
        <v>995600</v>
      </c>
      <c r="R5241" s="2">
        <v>60</v>
      </c>
      <c r="S5241" s="5">
        <v>7.59</v>
      </c>
      <c r="T5241" s="4">
        <v>22890.5</v>
      </c>
      <c r="U5241" s="2" t="s">
        <v>73</v>
      </c>
      <c r="V5241" s="2" t="s">
        <v>74</v>
      </c>
      <c r="W5241" s="4">
        <v>183124</v>
      </c>
      <c r="X5241" s="4">
        <v>1190306.2</v>
      </c>
      <c r="Y5241" s="4">
        <v>1373430.2</v>
      </c>
      <c r="Z5241" s="2">
        <v>124</v>
      </c>
      <c r="AA5241" s="2" t="s">
        <v>60</v>
      </c>
      <c r="AB5241" s="2" t="s">
        <v>15727</v>
      </c>
      <c r="AC5241" s="2" t="s">
        <v>138</v>
      </c>
      <c r="AD5241" s="2" t="s">
        <v>76</v>
      </c>
      <c r="AE5241" s="5">
        <v>69.040000000000006</v>
      </c>
      <c r="AF5241" s="2">
        <v>4</v>
      </c>
      <c r="AG5241" s="2" t="s">
        <v>130</v>
      </c>
      <c r="AH5241" s="2">
        <v>5</v>
      </c>
      <c r="AI5241" s="6" t="str">
        <f t="shared" si="243"/>
        <v>55-64</v>
      </c>
      <c r="AJ5241" s="11">
        <f>YEAR(tbl_LoanData[[#This Row],[Application Date]])</f>
        <v>2025</v>
      </c>
      <c r="AK5241" s="11" t="str">
        <f>TEXT(tbl_LoanData[[#This Row],[Application Date]],"MMMM")</f>
        <v>July</v>
      </c>
      <c r="AL5241" s="12">
        <f>DATE(YEAR(tbl_LoanData[[#This Row],[Application Date]]),MONTH(tbl_LoanData[[#This Row],[Application Date]]),1)</f>
        <v>45839</v>
      </c>
      <c r="AM5241" s="14">
        <f ca="1">IF(AND(tbl_LoanData[[#This Row],[Application Date]]&gt;=EOMONTH(TODAY(),-1)+1,tbl_LoanData[[#This Row],[Application Date]]&lt;=TODAY()),tbl_LoanData[[#This Row],[Loan Amount]],0)</f>
        <v>0</v>
      </c>
      <c r="AN5241" s="14">
        <f>tbl_LoanData[[#This Row],[Amount Paid]]-(Q5241-X5241)</f>
        <v>377830.19999999995</v>
      </c>
      <c r="AO5241" s="14">
        <f>IF(tbl_LoanData[[#This Row],[Application Status]]="Approved",1,0)</f>
        <v>1</v>
      </c>
      <c r="AP5241" s="22" t="str">
        <f t="shared" ca="1" si="244"/>
        <v/>
      </c>
      <c r="AQ5241" s="22" t="str">
        <f t="shared" ca="1" si="245"/>
        <v/>
      </c>
    </row>
    <row r="5242" spans="1:43" ht="14.4" customHeight="1" x14ac:dyDescent="0.3">
      <c r="A5242" s="2" t="s">
        <v>1068</v>
      </c>
      <c r="B5242" s="2" t="s">
        <v>1069</v>
      </c>
      <c r="C5242" s="2" t="s">
        <v>413</v>
      </c>
      <c r="D5242" s="2" t="s">
        <v>232</v>
      </c>
      <c r="E5242" s="2" t="s">
        <v>209</v>
      </c>
      <c r="F5242" s="2">
        <v>51</v>
      </c>
      <c r="G5242" s="2" t="s">
        <v>83</v>
      </c>
      <c r="H5242" s="2" t="s">
        <v>191</v>
      </c>
      <c r="I5242" s="2" t="s">
        <v>51</v>
      </c>
      <c r="J5242" s="3">
        <v>45858</v>
      </c>
      <c r="K5242" s="3">
        <v>45878</v>
      </c>
      <c r="L5242" s="2" t="s">
        <v>41</v>
      </c>
      <c r="M5242" s="2" t="s">
        <v>184</v>
      </c>
      <c r="N5242" s="2" t="s">
        <v>426</v>
      </c>
      <c r="O5242" s="4">
        <v>4467000</v>
      </c>
      <c r="P5242" s="4">
        <v>681100</v>
      </c>
      <c r="Q5242" s="4">
        <v>3785900</v>
      </c>
      <c r="R5242" s="2">
        <v>48</v>
      </c>
      <c r="S5242" s="5">
        <v>6</v>
      </c>
      <c r="T5242" s="4">
        <v>97802.42</v>
      </c>
      <c r="U5242" s="2" t="s">
        <v>73</v>
      </c>
      <c r="V5242" s="2" t="s">
        <v>74</v>
      </c>
      <c r="W5242" s="4">
        <v>1173629.04</v>
      </c>
      <c r="X5242" s="4">
        <v>3520886.96</v>
      </c>
      <c r="Y5242" s="4">
        <v>4694516</v>
      </c>
      <c r="Z5242" s="2">
        <v>0</v>
      </c>
      <c r="AA5242" s="2" t="s">
        <v>56</v>
      </c>
      <c r="AB5242" s="2" t="s">
        <v>15730</v>
      </c>
      <c r="AC5242" s="2" t="s">
        <v>146</v>
      </c>
      <c r="AD5242" s="2" t="s">
        <v>76</v>
      </c>
      <c r="AE5242" s="5">
        <v>84.75</v>
      </c>
      <c r="AF5242" s="2">
        <v>0</v>
      </c>
      <c r="AG5242" s="2" t="s">
        <v>77</v>
      </c>
      <c r="AH5242" s="2">
        <v>20</v>
      </c>
      <c r="AI5242" s="6" t="str">
        <f t="shared" si="243"/>
        <v>45-54</v>
      </c>
      <c r="AJ5242" s="11">
        <f>YEAR(tbl_LoanData[[#This Row],[Application Date]])</f>
        <v>2025</v>
      </c>
      <c r="AK5242" s="11" t="str">
        <f>TEXT(tbl_LoanData[[#This Row],[Application Date]],"MMMM")</f>
        <v>July</v>
      </c>
      <c r="AL5242" s="12">
        <f>DATE(YEAR(tbl_LoanData[[#This Row],[Application Date]]),MONTH(tbl_LoanData[[#This Row],[Application Date]]),1)</f>
        <v>45839</v>
      </c>
      <c r="AM5242" s="14">
        <f ca="1">IF(AND(tbl_LoanData[[#This Row],[Application Date]]&gt;=EOMONTH(TODAY(),-1)+1,tbl_LoanData[[#This Row],[Application Date]]&lt;=TODAY()),tbl_LoanData[[#This Row],[Loan Amount]],0)</f>
        <v>0</v>
      </c>
      <c r="AN5242" s="14">
        <f>tbl_LoanData[[#This Row],[Amount Paid]]-(Q5242-X5242)</f>
        <v>908616</v>
      </c>
      <c r="AO5242" s="14">
        <f>IF(tbl_LoanData[[#This Row],[Application Status]]="Approved",1,0)</f>
        <v>1</v>
      </c>
      <c r="AP5242" s="22" t="str">
        <f t="shared" ca="1" si="244"/>
        <v/>
      </c>
      <c r="AQ5242" s="22" t="str">
        <f t="shared" ca="1" si="245"/>
        <v/>
      </c>
    </row>
    <row r="5243" spans="1:43" x14ac:dyDescent="0.3">
      <c r="A5243" s="2" t="s">
        <v>1209</v>
      </c>
      <c r="B5243" s="2" t="s">
        <v>1210</v>
      </c>
      <c r="C5243" s="2" t="s">
        <v>331</v>
      </c>
      <c r="D5243" s="2" t="s">
        <v>182</v>
      </c>
      <c r="E5243" s="2" t="s">
        <v>81</v>
      </c>
      <c r="F5243" s="2">
        <v>41</v>
      </c>
      <c r="G5243" s="2" t="s">
        <v>83</v>
      </c>
      <c r="H5243" s="2" t="s">
        <v>151</v>
      </c>
      <c r="I5243" s="2" t="s">
        <v>46</v>
      </c>
      <c r="J5243" s="3">
        <v>45846</v>
      </c>
      <c r="K5243" s="3"/>
      <c r="L5243" s="2" t="s">
        <v>40</v>
      </c>
      <c r="M5243" s="2" t="s">
        <v>111</v>
      </c>
      <c r="N5243" s="2" t="s">
        <v>369</v>
      </c>
      <c r="O5243" s="4">
        <v>1372000</v>
      </c>
      <c r="P5243" s="4">
        <v>146100</v>
      </c>
      <c r="Q5243" s="4">
        <v>1225900</v>
      </c>
      <c r="R5243" s="2">
        <v>36</v>
      </c>
      <c r="S5243" s="5">
        <v>6.18</v>
      </c>
      <c r="T5243" s="4">
        <v>40366.160000000003</v>
      </c>
      <c r="U5243" s="2" t="s">
        <v>96</v>
      </c>
      <c r="V5243" s="2" t="s">
        <v>97</v>
      </c>
      <c r="W5243" s="4">
        <v>0</v>
      </c>
      <c r="X5243" s="4">
        <v>0</v>
      </c>
      <c r="Y5243" s="4">
        <v>1453181.86</v>
      </c>
      <c r="Z5243" s="2">
        <v>0</v>
      </c>
      <c r="AA5243" s="2" t="s">
        <v>97</v>
      </c>
      <c r="AB5243" s="2" t="s">
        <v>15728</v>
      </c>
      <c r="AC5243" s="2" t="s">
        <v>146</v>
      </c>
      <c r="AD5243" s="2" t="s">
        <v>76</v>
      </c>
      <c r="AE5243" s="5">
        <v>89.35</v>
      </c>
      <c r="AF5243" s="2">
        <v>0</v>
      </c>
      <c r="AG5243" s="2" t="s">
        <v>97</v>
      </c>
      <c r="AH5243" s="2"/>
      <c r="AI5243" s="6" t="str">
        <f t="shared" si="243"/>
        <v>35-44</v>
      </c>
      <c r="AJ5243" s="11">
        <f>YEAR(tbl_LoanData[[#This Row],[Application Date]])</f>
        <v>2025</v>
      </c>
      <c r="AK5243" s="11" t="str">
        <f>TEXT(tbl_LoanData[[#This Row],[Application Date]],"MMMM")</f>
        <v>July</v>
      </c>
      <c r="AL5243" s="12">
        <f>DATE(YEAR(tbl_LoanData[[#This Row],[Application Date]]),MONTH(tbl_LoanData[[#This Row],[Application Date]]),1)</f>
        <v>45839</v>
      </c>
      <c r="AM5243" s="14">
        <f ca="1">IF(AND(tbl_LoanData[[#This Row],[Application Date]]&gt;=EOMONTH(TODAY(),-1)+1,tbl_LoanData[[#This Row],[Application Date]]&lt;=TODAY()),tbl_LoanData[[#This Row],[Loan Amount]],0)</f>
        <v>0</v>
      </c>
      <c r="AN5243" s="14">
        <f>tbl_LoanData[[#This Row],[Amount Paid]]-(Q5243-X5243)</f>
        <v>-1225900</v>
      </c>
      <c r="AO5243" s="14">
        <f>IF(tbl_LoanData[[#This Row],[Application Status]]="Approved",1,0)</f>
        <v>0</v>
      </c>
      <c r="AP5243" s="22" t="str">
        <f t="shared" ca="1" si="244"/>
        <v/>
      </c>
      <c r="AQ5243" s="22" t="str">
        <f t="shared" ca="1" si="245"/>
        <v/>
      </c>
    </row>
    <row r="5244" spans="1:43" ht="14.4" customHeight="1" x14ac:dyDescent="0.3">
      <c r="A5244" s="2" t="s">
        <v>1327</v>
      </c>
      <c r="B5244" s="2" t="s">
        <v>1328</v>
      </c>
      <c r="C5244" s="2" t="s">
        <v>133</v>
      </c>
      <c r="D5244" s="2" t="s">
        <v>101</v>
      </c>
      <c r="E5244" s="2" t="s">
        <v>68</v>
      </c>
      <c r="F5244" s="2">
        <v>21</v>
      </c>
      <c r="G5244" s="2" t="s">
        <v>69</v>
      </c>
      <c r="H5244" s="2" t="s">
        <v>273</v>
      </c>
      <c r="I5244" s="2" t="s">
        <v>45</v>
      </c>
      <c r="J5244" s="3">
        <v>45842</v>
      </c>
      <c r="K5244" s="3">
        <v>45861</v>
      </c>
      <c r="L5244" s="2" t="s">
        <v>37</v>
      </c>
      <c r="M5244" s="2" t="s">
        <v>94</v>
      </c>
      <c r="N5244" s="2" t="s">
        <v>488</v>
      </c>
      <c r="O5244" s="4">
        <v>184000</v>
      </c>
      <c r="P5244" s="4">
        <v>34500</v>
      </c>
      <c r="Q5244" s="4">
        <v>149500</v>
      </c>
      <c r="R5244" s="2">
        <v>36</v>
      </c>
      <c r="S5244" s="5">
        <v>11.73</v>
      </c>
      <c r="T5244" s="4">
        <v>5614.14</v>
      </c>
      <c r="U5244" s="2" t="s">
        <v>73</v>
      </c>
      <c r="V5244" s="2" t="s">
        <v>74</v>
      </c>
      <c r="W5244" s="4">
        <v>72983.820000000007</v>
      </c>
      <c r="X5244" s="4">
        <v>129125.23</v>
      </c>
      <c r="Y5244" s="4">
        <v>202109.05</v>
      </c>
      <c r="Z5244" s="2">
        <v>0</v>
      </c>
      <c r="AA5244" s="2" t="s">
        <v>56</v>
      </c>
      <c r="AB5244" s="2" t="s">
        <v>15731</v>
      </c>
      <c r="AC5244" s="2" t="s">
        <v>360</v>
      </c>
      <c r="AD5244" s="2" t="s">
        <v>76</v>
      </c>
      <c r="AE5244" s="5">
        <v>81.25</v>
      </c>
      <c r="AF5244" s="2">
        <v>0</v>
      </c>
      <c r="AG5244" s="2" t="s">
        <v>77</v>
      </c>
      <c r="AH5244" s="2">
        <v>19</v>
      </c>
      <c r="AI5244" s="6" t="str">
        <f t="shared" si="243"/>
        <v>18-24</v>
      </c>
      <c r="AJ5244" s="11">
        <f>YEAR(tbl_LoanData[[#This Row],[Application Date]])</f>
        <v>2025</v>
      </c>
      <c r="AK5244" s="11" t="str">
        <f>TEXT(tbl_LoanData[[#This Row],[Application Date]],"MMMM")</f>
        <v>July</v>
      </c>
      <c r="AL5244" s="12">
        <f>DATE(YEAR(tbl_LoanData[[#This Row],[Application Date]]),MONTH(tbl_LoanData[[#This Row],[Application Date]]),1)</f>
        <v>45839</v>
      </c>
      <c r="AM5244" s="14">
        <f ca="1">IF(AND(tbl_LoanData[[#This Row],[Application Date]]&gt;=EOMONTH(TODAY(),-1)+1,tbl_LoanData[[#This Row],[Application Date]]&lt;=TODAY()),tbl_LoanData[[#This Row],[Loan Amount]],0)</f>
        <v>0</v>
      </c>
      <c r="AN5244" s="14">
        <f>tbl_LoanData[[#This Row],[Amount Paid]]-(Q5244-X5244)</f>
        <v>52609.05</v>
      </c>
      <c r="AO5244" s="14">
        <f>IF(tbl_LoanData[[#This Row],[Application Status]]="Approved",1,0)</f>
        <v>1</v>
      </c>
      <c r="AP5244" s="22" t="str">
        <f t="shared" ca="1" si="244"/>
        <v/>
      </c>
      <c r="AQ5244" s="22" t="str">
        <f t="shared" ca="1" si="245"/>
        <v/>
      </c>
    </row>
    <row r="5245" spans="1:43" ht="14.4" customHeight="1" x14ac:dyDescent="0.3">
      <c r="A5245" s="2" t="s">
        <v>1345</v>
      </c>
      <c r="B5245" s="2" t="s">
        <v>1346</v>
      </c>
      <c r="C5245" s="2" t="s">
        <v>546</v>
      </c>
      <c r="D5245" s="2" t="s">
        <v>118</v>
      </c>
      <c r="E5245" s="2" t="s">
        <v>161</v>
      </c>
      <c r="F5245" s="2">
        <v>46</v>
      </c>
      <c r="G5245" s="2" t="s">
        <v>83</v>
      </c>
      <c r="H5245" s="2" t="s">
        <v>256</v>
      </c>
      <c r="I5245" s="2" t="s">
        <v>43</v>
      </c>
      <c r="J5245" s="3">
        <v>45862</v>
      </c>
      <c r="K5245" s="3"/>
      <c r="L5245" s="2" t="s">
        <v>40</v>
      </c>
      <c r="M5245" s="2" t="s">
        <v>85</v>
      </c>
      <c r="N5245" s="2" t="s">
        <v>86</v>
      </c>
      <c r="O5245" s="4">
        <v>1096000</v>
      </c>
      <c r="P5245" s="4">
        <v>352800</v>
      </c>
      <c r="Q5245" s="4">
        <v>743200</v>
      </c>
      <c r="R5245" s="2">
        <v>36</v>
      </c>
      <c r="S5245" s="5">
        <v>14.7</v>
      </c>
      <c r="T5245" s="4">
        <v>29748.639999999999</v>
      </c>
      <c r="U5245" s="2" t="s">
        <v>113</v>
      </c>
      <c r="V5245" s="2" t="s">
        <v>97</v>
      </c>
      <c r="W5245" s="4">
        <v>0</v>
      </c>
      <c r="X5245" s="4">
        <v>0</v>
      </c>
      <c r="Y5245" s="4">
        <v>1070951.2</v>
      </c>
      <c r="Z5245" s="2">
        <v>0</v>
      </c>
      <c r="AA5245" s="2" t="s">
        <v>97</v>
      </c>
      <c r="AB5245" s="2" t="s">
        <v>15732</v>
      </c>
      <c r="AC5245" s="2" t="s">
        <v>129</v>
      </c>
      <c r="AD5245" s="2" t="s">
        <v>76</v>
      </c>
      <c r="AE5245" s="5">
        <v>67.81</v>
      </c>
      <c r="AF5245" s="2">
        <v>0</v>
      </c>
      <c r="AG5245" s="2" t="s">
        <v>97</v>
      </c>
      <c r="AH5245" s="2"/>
      <c r="AI5245" s="6" t="str">
        <f t="shared" si="243"/>
        <v>45-54</v>
      </c>
      <c r="AJ5245" s="11">
        <f>YEAR(tbl_LoanData[[#This Row],[Application Date]])</f>
        <v>2025</v>
      </c>
      <c r="AK5245" s="11" t="str">
        <f>TEXT(tbl_LoanData[[#This Row],[Application Date]],"MMMM")</f>
        <v>July</v>
      </c>
      <c r="AL5245" s="12">
        <f>DATE(YEAR(tbl_LoanData[[#This Row],[Application Date]]),MONTH(tbl_LoanData[[#This Row],[Application Date]]),1)</f>
        <v>45839</v>
      </c>
      <c r="AM5245" s="14">
        <f ca="1">IF(AND(tbl_LoanData[[#This Row],[Application Date]]&gt;=EOMONTH(TODAY(),-1)+1,tbl_LoanData[[#This Row],[Application Date]]&lt;=TODAY()),tbl_LoanData[[#This Row],[Loan Amount]],0)</f>
        <v>0</v>
      </c>
      <c r="AN5245" s="14">
        <f>tbl_LoanData[[#This Row],[Amount Paid]]-(Q5245-X5245)</f>
        <v>-743200</v>
      </c>
      <c r="AO5245" s="14">
        <f>IF(tbl_LoanData[[#This Row],[Application Status]]="Approved",1,0)</f>
        <v>0</v>
      </c>
      <c r="AP5245" s="22" t="str">
        <f t="shared" ca="1" si="244"/>
        <v/>
      </c>
      <c r="AQ5245" s="22" t="str">
        <f t="shared" ca="1" si="245"/>
        <v/>
      </c>
    </row>
    <row r="5246" spans="1:43" ht="14.4" customHeight="1" x14ac:dyDescent="0.3">
      <c r="A5246" s="2" t="s">
        <v>1361</v>
      </c>
      <c r="B5246" s="2" t="s">
        <v>1362</v>
      </c>
      <c r="C5246" s="2" t="s">
        <v>781</v>
      </c>
      <c r="D5246" s="2" t="s">
        <v>118</v>
      </c>
      <c r="E5246" s="2" t="s">
        <v>81</v>
      </c>
      <c r="F5246" s="2">
        <v>21</v>
      </c>
      <c r="G5246" s="2" t="s">
        <v>69</v>
      </c>
      <c r="H5246" s="2" t="s">
        <v>84</v>
      </c>
      <c r="I5246" s="2" t="s">
        <v>45</v>
      </c>
      <c r="J5246" s="3">
        <v>45859</v>
      </c>
      <c r="K5246" s="3"/>
      <c r="L5246" s="2" t="s">
        <v>36</v>
      </c>
      <c r="M5246" s="2" t="s">
        <v>104</v>
      </c>
      <c r="N5246" s="2" t="s">
        <v>105</v>
      </c>
      <c r="O5246" s="4">
        <v>1625000</v>
      </c>
      <c r="P5246" s="4">
        <v>350400</v>
      </c>
      <c r="Q5246" s="4">
        <v>1274600</v>
      </c>
      <c r="R5246" s="2">
        <v>12</v>
      </c>
      <c r="S5246" s="5">
        <v>11.27</v>
      </c>
      <c r="T5246" s="4">
        <v>118187.28</v>
      </c>
      <c r="U5246" s="2" t="s">
        <v>113</v>
      </c>
      <c r="V5246" s="2" t="s">
        <v>97</v>
      </c>
      <c r="W5246" s="4">
        <v>0</v>
      </c>
      <c r="X5246" s="4">
        <v>0</v>
      </c>
      <c r="Y5246" s="4">
        <v>1418247.42</v>
      </c>
      <c r="Z5246" s="2">
        <v>0</v>
      </c>
      <c r="AA5246" s="2" t="s">
        <v>97</v>
      </c>
      <c r="AB5246" s="2" t="s">
        <v>15731</v>
      </c>
      <c r="AC5246" s="2" t="s">
        <v>106</v>
      </c>
      <c r="AD5246" s="2" t="s">
        <v>76</v>
      </c>
      <c r="AE5246" s="5">
        <v>78.44</v>
      </c>
      <c r="AF5246" s="2">
        <v>0</v>
      </c>
      <c r="AG5246" s="2" t="s">
        <v>97</v>
      </c>
      <c r="AH5246" s="2"/>
      <c r="AI5246" s="6" t="str">
        <f t="shared" si="243"/>
        <v>18-24</v>
      </c>
      <c r="AJ5246" s="11">
        <f>YEAR(tbl_LoanData[[#This Row],[Application Date]])</f>
        <v>2025</v>
      </c>
      <c r="AK5246" s="11" t="str">
        <f>TEXT(tbl_LoanData[[#This Row],[Application Date]],"MMMM")</f>
        <v>July</v>
      </c>
      <c r="AL5246" s="12">
        <f>DATE(YEAR(tbl_LoanData[[#This Row],[Application Date]]),MONTH(tbl_LoanData[[#This Row],[Application Date]]),1)</f>
        <v>45839</v>
      </c>
      <c r="AM5246" s="14">
        <f ca="1">IF(AND(tbl_LoanData[[#This Row],[Application Date]]&gt;=EOMONTH(TODAY(),-1)+1,tbl_LoanData[[#This Row],[Application Date]]&lt;=TODAY()),tbl_LoanData[[#This Row],[Loan Amount]],0)</f>
        <v>0</v>
      </c>
      <c r="AN5246" s="14">
        <f>tbl_LoanData[[#This Row],[Amount Paid]]-(Q5246-X5246)</f>
        <v>-1274600</v>
      </c>
      <c r="AO5246" s="14">
        <f>IF(tbl_LoanData[[#This Row],[Application Status]]="Approved",1,0)</f>
        <v>0</v>
      </c>
      <c r="AP5246" s="22" t="str">
        <f t="shared" ca="1" si="244"/>
        <v/>
      </c>
      <c r="AQ5246" s="22" t="str">
        <f t="shared" ca="1" si="245"/>
        <v/>
      </c>
    </row>
    <row r="5247" spans="1:43" ht="14.4" customHeight="1" x14ac:dyDescent="0.3">
      <c r="A5247" s="2" t="s">
        <v>1363</v>
      </c>
      <c r="B5247" s="2" t="s">
        <v>1364</v>
      </c>
      <c r="C5247" s="2" t="s">
        <v>986</v>
      </c>
      <c r="D5247" s="2" t="s">
        <v>268</v>
      </c>
      <c r="E5247" s="2" t="s">
        <v>394</v>
      </c>
      <c r="F5247" s="2">
        <v>56</v>
      </c>
      <c r="G5247" s="2" t="s">
        <v>83</v>
      </c>
      <c r="H5247" s="2" t="s">
        <v>244</v>
      </c>
      <c r="I5247" s="2" t="s">
        <v>48</v>
      </c>
      <c r="J5247" s="3">
        <v>45854</v>
      </c>
      <c r="K5247" s="3">
        <v>45869</v>
      </c>
      <c r="L5247" s="2" t="s">
        <v>40</v>
      </c>
      <c r="M5247" s="2" t="s">
        <v>157</v>
      </c>
      <c r="N5247" s="2" t="s">
        <v>299</v>
      </c>
      <c r="O5247" s="4">
        <v>949000</v>
      </c>
      <c r="P5247" s="4">
        <v>208300</v>
      </c>
      <c r="Q5247" s="4">
        <v>740700</v>
      </c>
      <c r="R5247" s="2">
        <v>48</v>
      </c>
      <c r="S5247" s="5">
        <v>14.8</v>
      </c>
      <c r="T5247" s="4">
        <v>24566.55</v>
      </c>
      <c r="U5247" s="2" t="s">
        <v>73</v>
      </c>
      <c r="V5247" s="2" t="s">
        <v>74</v>
      </c>
      <c r="W5247" s="4">
        <v>221098.95</v>
      </c>
      <c r="X5247" s="4">
        <v>958095.45</v>
      </c>
      <c r="Y5247" s="4">
        <v>1179194.3999999999</v>
      </c>
      <c r="Z5247" s="2">
        <v>84</v>
      </c>
      <c r="AA5247" s="2" t="s">
        <v>59</v>
      </c>
      <c r="AB5247" s="2" t="s">
        <v>15734</v>
      </c>
      <c r="AC5247" s="2" t="s">
        <v>75</v>
      </c>
      <c r="AD5247" s="2" t="s">
        <v>76</v>
      </c>
      <c r="AE5247" s="5">
        <v>78.05</v>
      </c>
      <c r="AF5247" s="2">
        <v>3</v>
      </c>
      <c r="AG5247" s="2" t="s">
        <v>130</v>
      </c>
      <c r="AH5247" s="2">
        <v>15</v>
      </c>
      <c r="AI5247" s="6" t="str">
        <f t="shared" si="243"/>
        <v>55-64</v>
      </c>
      <c r="AJ5247" s="11">
        <f>YEAR(tbl_LoanData[[#This Row],[Application Date]])</f>
        <v>2025</v>
      </c>
      <c r="AK5247" s="11" t="str">
        <f>TEXT(tbl_LoanData[[#This Row],[Application Date]],"MMMM")</f>
        <v>July</v>
      </c>
      <c r="AL5247" s="12">
        <f>DATE(YEAR(tbl_LoanData[[#This Row],[Application Date]]),MONTH(tbl_LoanData[[#This Row],[Application Date]]),1)</f>
        <v>45839</v>
      </c>
      <c r="AM5247" s="14">
        <f ca="1">IF(AND(tbl_LoanData[[#This Row],[Application Date]]&gt;=EOMONTH(TODAY(),-1)+1,tbl_LoanData[[#This Row],[Application Date]]&lt;=TODAY()),tbl_LoanData[[#This Row],[Loan Amount]],0)</f>
        <v>0</v>
      </c>
      <c r="AN5247" s="14">
        <f>tbl_LoanData[[#This Row],[Amount Paid]]-(Q5247-X5247)</f>
        <v>438494.39999999997</v>
      </c>
      <c r="AO5247" s="14">
        <f>IF(tbl_LoanData[[#This Row],[Application Status]]="Approved",1,0)</f>
        <v>1</v>
      </c>
      <c r="AP5247" s="22" t="str">
        <f t="shared" ca="1" si="244"/>
        <v/>
      </c>
      <c r="AQ5247" s="22" t="str">
        <f t="shared" ca="1" si="245"/>
        <v/>
      </c>
    </row>
    <row r="5248" spans="1:43" x14ac:dyDescent="0.3">
      <c r="A5248" s="2" t="s">
        <v>1495</v>
      </c>
      <c r="B5248" s="2" t="s">
        <v>1496</v>
      </c>
      <c r="C5248" s="2" t="s">
        <v>521</v>
      </c>
      <c r="D5248" s="2" t="s">
        <v>102</v>
      </c>
      <c r="E5248" s="2" t="s">
        <v>540</v>
      </c>
      <c r="F5248" s="2">
        <v>45</v>
      </c>
      <c r="G5248" s="2" t="s">
        <v>69</v>
      </c>
      <c r="H5248" s="2" t="s">
        <v>285</v>
      </c>
      <c r="I5248" s="2" t="s">
        <v>55</v>
      </c>
      <c r="J5248" s="3">
        <v>45861</v>
      </c>
      <c r="K5248" s="3">
        <v>45882</v>
      </c>
      <c r="L5248" s="2" t="s">
        <v>40</v>
      </c>
      <c r="M5248" s="2" t="s">
        <v>94</v>
      </c>
      <c r="N5248" s="2" t="s">
        <v>95</v>
      </c>
      <c r="O5248" s="4">
        <v>1099000</v>
      </c>
      <c r="P5248" s="4">
        <v>394000</v>
      </c>
      <c r="Q5248" s="4">
        <v>705000</v>
      </c>
      <c r="R5248" s="2">
        <v>24</v>
      </c>
      <c r="S5248" s="5">
        <v>7.33</v>
      </c>
      <c r="T5248" s="4">
        <v>33681.379999999997</v>
      </c>
      <c r="U5248" s="2" t="s">
        <v>73</v>
      </c>
      <c r="V5248" s="2" t="s">
        <v>74</v>
      </c>
      <c r="W5248" s="4">
        <v>336813.8</v>
      </c>
      <c r="X5248" s="4">
        <v>471539.20000000001</v>
      </c>
      <c r="Y5248" s="4">
        <v>808353</v>
      </c>
      <c r="Z5248" s="2">
        <v>64</v>
      </c>
      <c r="AA5248" s="2" t="s">
        <v>59</v>
      </c>
      <c r="AB5248" s="2" t="s">
        <v>15729</v>
      </c>
      <c r="AC5248" s="2" t="s">
        <v>138</v>
      </c>
      <c r="AD5248" s="2" t="s">
        <v>76</v>
      </c>
      <c r="AE5248" s="5">
        <v>64.150000000000006</v>
      </c>
      <c r="AF5248" s="2">
        <v>2</v>
      </c>
      <c r="AG5248" s="2" t="s">
        <v>130</v>
      </c>
      <c r="AH5248" s="2">
        <v>21</v>
      </c>
      <c r="AI5248" s="6" t="str">
        <f t="shared" si="243"/>
        <v>45-54</v>
      </c>
      <c r="AJ5248" s="11">
        <f>YEAR(tbl_LoanData[[#This Row],[Application Date]])</f>
        <v>2025</v>
      </c>
      <c r="AK5248" s="11" t="str">
        <f>TEXT(tbl_LoanData[[#This Row],[Application Date]],"MMMM")</f>
        <v>July</v>
      </c>
      <c r="AL5248" s="12">
        <f>DATE(YEAR(tbl_LoanData[[#This Row],[Application Date]]),MONTH(tbl_LoanData[[#This Row],[Application Date]]),1)</f>
        <v>45839</v>
      </c>
      <c r="AM5248" s="14">
        <f ca="1">IF(AND(tbl_LoanData[[#This Row],[Application Date]]&gt;=EOMONTH(TODAY(),-1)+1,tbl_LoanData[[#This Row],[Application Date]]&lt;=TODAY()),tbl_LoanData[[#This Row],[Loan Amount]],0)</f>
        <v>0</v>
      </c>
      <c r="AN5248" s="14">
        <f>tbl_LoanData[[#This Row],[Amount Paid]]-(Q5248-X5248)</f>
        <v>103353</v>
      </c>
      <c r="AO5248" s="14">
        <f>IF(tbl_LoanData[[#This Row],[Application Status]]="Approved",1,0)</f>
        <v>1</v>
      </c>
      <c r="AP5248" s="22" t="str">
        <f t="shared" ca="1" si="244"/>
        <v/>
      </c>
      <c r="AQ5248" s="22" t="str">
        <f t="shared" ca="1" si="245"/>
        <v/>
      </c>
    </row>
    <row r="5249" spans="1:43" ht="14.4" customHeight="1" x14ac:dyDescent="0.3">
      <c r="A5249" s="2" t="s">
        <v>1505</v>
      </c>
      <c r="B5249" s="2" t="s">
        <v>1506</v>
      </c>
      <c r="C5249" s="2" t="s">
        <v>155</v>
      </c>
      <c r="D5249" s="2" t="s">
        <v>182</v>
      </c>
      <c r="E5249" s="2" t="s">
        <v>165</v>
      </c>
      <c r="F5249" s="2">
        <v>33</v>
      </c>
      <c r="G5249" s="2" t="s">
        <v>83</v>
      </c>
      <c r="H5249" s="2" t="s">
        <v>256</v>
      </c>
      <c r="I5249" s="2" t="s">
        <v>43</v>
      </c>
      <c r="J5249" s="3">
        <v>45859</v>
      </c>
      <c r="K5249" s="3">
        <v>45870</v>
      </c>
      <c r="L5249" s="2" t="s">
        <v>39</v>
      </c>
      <c r="M5249" s="2" t="s">
        <v>157</v>
      </c>
      <c r="N5249" s="2" t="s">
        <v>158</v>
      </c>
      <c r="O5249" s="4">
        <v>2302000</v>
      </c>
      <c r="P5249" s="4">
        <v>808000</v>
      </c>
      <c r="Q5249" s="4">
        <v>1494000</v>
      </c>
      <c r="R5249" s="2">
        <v>24</v>
      </c>
      <c r="S5249" s="5">
        <v>8.49</v>
      </c>
      <c r="T5249" s="4">
        <v>72820.05</v>
      </c>
      <c r="U5249" s="2" t="s">
        <v>73</v>
      </c>
      <c r="V5249" s="2" t="s">
        <v>74</v>
      </c>
      <c r="W5249" s="4">
        <v>873840.6</v>
      </c>
      <c r="X5249" s="4">
        <v>873840.6</v>
      </c>
      <c r="Y5249" s="4">
        <v>1747681.2</v>
      </c>
      <c r="Z5249" s="2">
        <v>0</v>
      </c>
      <c r="AA5249" s="2" t="s">
        <v>56</v>
      </c>
      <c r="AB5249" s="2" t="s">
        <v>15730</v>
      </c>
      <c r="AC5249" s="2" t="s">
        <v>121</v>
      </c>
      <c r="AD5249" s="2" t="s">
        <v>76</v>
      </c>
      <c r="AE5249" s="5">
        <v>64.900000000000006</v>
      </c>
      <c r="AF5249" s="2">
        <v>0</v>
      </c>
      <c r="AG5249" s="2" t="s">
        <v>77</v>
      </c>
      <c r="AH5249" s="2">
        <v>11</v>
      </c>
      <c r="AI5249" s="6" t="str">
        <f t="shared" si="243"/>
        <v>25-34</v>
      </c>
      <c r="AJ5249" s="11">
        <f>YEAR(tbl_LoanData[[#This Row],[Application Date]])</f>
        <v>2025</v>
      </c>
      <c r="AK5249" s="11" t="str">
        <f>TEXT(tbl_LoanData[[#This Row],[Application Date]],"MMMM")</f>
        <v>July</v>
      </c>
      <c r="AL5249" s="12">
        <f>DATE(YEAR(tbl_LoanData[[#This Row],[Application Date]]),MONTH(tbl_LoanData[[#This Row],[Application Date]]),1)</f>
        <v>45839</v>
      </c>
      <c r="AM5249" s="14">
        <f ca="1">IF(AND(tbl_LoanData[[#This Row],[Application Date]]&gt;=EOMONTH(TODAY(),-1)+1,tbl_LoanData[[#This Row],[Application Date]]&lt;=TODAY()),tbl_LoanData[[#This Row],[Loan Amount]],0)</f>
        <v>0</v>
      </c>
      <c r="AN5249" s="14">
        <f>tbl_LoanData[[#This Row],[Amount Paid]]-(Q5249-X5249)</f>
        <v>253681.19999999995</v>
      </c>
      <c r="AO5249" s="14">
        <f>IF(tbl_LoanData[[#This Row],[Application Status]]="Approved",1,0)</f>
        <v>1</v>
      </c>
      <c r="AP5249" s="22" t="str">
        <f t="shared" ca="1" si="244"/>
        <v/>
      </c>
      <c r="AQ5249" s="22" t="str">
        <f t="shared" ca="1" si="245"/>
        <v/>
      </c>
    </row>
    <row r="5250" spans="1:43" ht="14.4" customHeight="1" x14ac:dyDescent="0.3">
      <c r="A5250" s="2" t="s">
        <v>1612</v>
      </c>
      <c r="B5250" s="2" t="s">
        <v>1613</v>
      </c>
      <c r="C5250" s="2" t="s">
        <v>155</v>
      </c>
      <c r="D5250" s="2" t="s">
        <v>134</v>
      </c>
      <c r="E5250" s="2" t="s">
        <v>101</v>
      </c>
      <c r="F5250" s="2">
        <v>52</v>
      </c>
      <c r="G5250" s="2" t="s">
        <v>83</v>
      </c>
      <c r="H5250" s="2" t="s">
        <v>177</v>
      </c>
      <c r="I5250" s="2" t="s">
        <v>43</v>
      </c>
      <c r="J5250" s="3">
        <v>45847</v>
      </c>
      <c r="K5250" s="3"/>
      <c r="L5250" s="2" t="s">
        <v>40</v>
      </c>
      <c r="M5250" s="2" t="s">
        <v>85</v>
      </c>
      <c r="N5250" s="2" t="s">
        <v>86</v>
      </c>
      <c r="O5250" s="4">
        <v>1094000</v>
      </c>
      <c r="P5250" s="4">
        <v>169800</v>
      </c>
      <c r="Q5250" s="4">
        <v>924200</v>
      </c>
      <c r="R5250" s="2">
        <v>36</v>
      </c>
      <c r="S5250" s="5">
        <v>9.0399999999999991</v>
      </c>
      <c r="T5250" s="4">
        <v>32634.53</v>
      </c>
      <c r="U5250" s="2" t="s">
        <v>113</v>
      </c>
      <c r="V5250" s="2" t="s">
        <v>97</v>
      </c>
      <c r="W5250" s="4">
        <v>0</v>
      </c>
      <c r="X5250" s="4">
        <v>0</v>
      </c>
      <c r="Y5250" s="4">
        <v>1174843.04</v>
      </c>
      <c r="Z5250" s="2">
        <v>0</v>
      </c>
      <c r="AA5250" s="2" t="s">
        <v>97</v>
      </c>
      <c r="AB5250" s="2" t="s">
        <v>15730</v>
      </c>
      <c r="AC5250" s="2" t="s">
        <v>75</v>
      </c>
      <c r="AD5250" s="2" t="s">
        <v>76</v>
      </c>
      <c r="AE5250" s="5">
        <v>84.48</v>
      </c>
      <c r="AF5250" s="2">
        <v>0</v>
      </c>
      <c r="AG5250" s="2" t="s">
        <v>97</v>
      </c>
      <c r="AH5250" s="2"/>
      <c r="AI5250" s="6" t="str">
        <f t="shared" ref="AI5250:AI5313" si="246">IF(F5250&lt;25,"18-24",IF(F5250&lt;35,"25-34",IF(F5250&lt;45,"35-44",IF(F5250&lt;55,"45-54",IF(F5250&lt;65,"55-64","65+")))))</f>
        <v>45-54</v>
      </c>
      <c r="AJ5250" s="11">
        <f>YEAR(tbl_LoanData[[#This Row],[Application Date]])</f>
        <v>2025</v>
      </c>
      <c r="AK5250" s="11" t="str">
        <f>TEXT(tbl_LoanData[[#This Row],[Application Date]],"MMMM")</f>
        <v>July</v>
      </c>
      <c r="AL5250" s="12">
        <f>DATE(YEAR(tbl_LoanData[[#This Row],[Application Date]]),MONTH(tbl_LoanData[[#This Row],[Application Date]]),1)</f>
        <v>45839</v>
      </c>
      <c r="AM5250" s="14">
        <f ca="1">IF(AND(tbl_LoanData[[#This Row],[Application Date]]&gt;=EOMONTH(TODAY(),-1)+1,tbl_LoanData[[#This Row],[Application Date]]&lt;=TODAY()),tbl_LoanData[[#This Row],[Loan Amount]],0)</f>
        <v>0</v>
      </c>
      <c r="AN5250" s="14">
        <f>tbl_LoanData[[#This Row],[Amount Paid]]-(Q5250-X5250)</f>
        <v>-924200</v>
      </c>
      <c r="AO5250" s="14">
        <f>IF(tbl_LoanData[[#This Row],[Application Status]]="Approved",1,0)</f>
        <v>0</v>
      </c>
      <c r="AP5250" s="22" t="str">
        <f t="shared" ref="AP5250:AP5313" ca="1" si="247">IF(AND(J5250&gt;=DATE(YEAR(TODAY()),MONTH(TODAY()),1),J5250&lt;=TODAY()),"Current MTD",IF(AND(J5250&gt;=EOMONTH(TODAY(),-2)+1,J5250&lt;=EOMONTH(TODAY(),-1)),"Previous MTD",""))</f>
        <v/>
      </c>
      <c r="AQ5250" s="22" t="str">
        <f t="shared" ref="AQ5250:AQ5313" ca="1" si="248">IF(AND(J5250&gt;=DATE(YEAR(TODAY()),MONTH(TODAY()),1),J5250&lt;=TODAY()),TEXT(DATE(YEAR(TODAY()),MONTH(TODAY()),1),"mmm d")&amp;"–"&amp;DAY(TODAY()),IF(AND(J5250&gt;=EOMONTH(TODAY(),-2)+1,J5250&lt;=EOMONTH(TODAY(),-1)),""&amp;TEXT(EOMONTH(TODAY(),-2)+1,"mmm d")&amp;"–"&amp;DAY(TODAY()),""))</f>
        <v/>
      </c>
    </row>
    <row r="5251" spans="1:43" ht="14.4" customHeight="1" x14ac:dyDescent="0.3">
      <c r="A5251" s="2" t="s">
        <v>1851</v>
      </c>
      <c r="B5251" s="2" t="s">
        <v>1852</v>
      </c>
      <c r="C5251" s="2" t="s">
        <v>464</v>
      </c>
      <c r="D5251" s="2" t="s">
        <v>142</v>
      </c>
      <c r="E5251" s="2" t="s">
        <v>101</v>
      </c>
      <c r="F5251" s="2">
        <v>39</v>
      </c>
      <c r="G5251" s="2" t="s">
        <v>83</v>
      </c>
      <c r="H5251" s="2" t="s">
        <v>278</v>
      </c>
      <c r="I5251" s="2" t="s">
        <v>45</v>
      </c>
      <c r="J5251" s="3">
        <v>45858</v>
      </c>
      <c r="K5251" s="3">
        <v>45877</v>
      </c>
      <c r="L5251" s="2" t="s">
        <v>40</v>
      </c>
      <c r="M5251" s="2" t="s">
        <v>94</v>
      </c>
      <c r="N5251" s="2" t="s">
        <v>95</v>
      </c>
      <c r="O5251" s="4">
        <v>1374000</v>
      </c>
      <c r="P5251" s="4">
        <v>194600</v>
      </c>
      <c r="Q5251" s="4">
        <v>1179400</v>
      </c>
      <c r="R5251" s="2">
        <v>18</v>
      </c>
      <c r="S5251" s="5">
        <v>8.6300000000000008</v>
      </c>
      <c r="T5251" s="4">
        <v>74004.070000000007</v>
      </c>
      <c r="U5251" s="2" t="s">
        <v>73</v>
      </c>
      <c r="V5251" s="2" t="s">
        <v>74</v>
      </c>
      <c r="W5251" s="4">
        <v>888048.84</v>
      </c>
      <c r="X5251" s="4">
        <v>444024.49</v>
      </c>
      <c r="Y5251" s="4">
        <v>1332073.33</v>
      </c>
      <c r="Z5251" s="2">
        <v>0</v>
      </c>
      <c r="AA5251" s="2" t="s">
        <v>56</v>
      </c>
      <c r="AB5251" s="2" t="s">
        <v>15729</v>
      </c>
      <c r="AC5251" s="2" t="s">
        <v>129</v>
      </c>
      <c r="AD5251" s="2" t="s">
        <v>76</v>
      </c>
      <c r="AE5251" s="5">
        <v>85.84</v>
      </c>
      <c r="AF5251" s="2">
        <v>0</v>
      </c>
      <c r="AG5251" s="2" t="s">
        <v>77</v>
      </c>
      <c r="AH5251" s="2">
        <v>19</v>
      </c>
      <c r="AI5251" s="6" t="str">
        <f t="shared" si="246"/>
        <v>35-44</v>
      </c>
      <c r="AJ5251" s="11">
        <f>YEAR(tbl_LoanData[[#This Row],[Application Date]])</f>
        <v>2025</v>
      </c>
      <c r="AK5251" s="11" t="str">
        <f>TEXT(tbl_LoanData[[#This Row],[Application Date]],"MMMM")</f>
        <v>July</v>
      </c>
      <c r="AL5251" s="12">
        <f>DATE(YEAR(tbl_LoanData[[#This Row],[Application Date]]),MONTH(tbl_LoanData[[#This Row],[Application Date]]),1)</f>
        <v>45839</v>
      </c>
      <c r="AM5251" s="14">
        <f ca="1">IF(AND(tbl_LoanData[[#This Row],[Application Date]]&gt;=EOMONTH(TODAY(),-1)+1,tbl_LoanData[[#This Row],[Application Date]]&lt;=TODAY()),tbl_LoanData[[#This Row],[Loan Amount]],0)</f>
        <v>0</v>
      </c>
      <c r="AN5251" s="14">
        <f>tbl_LoanData[[#This Row],[Amount Paid]]-(Q5251-X5251)</f>
        <v>152673.32999999996</v>
      </c>
      <c r="AO5251" s="14">
        <f>IF(tbl_LoanData[[#This Row],[Application Status]]="Approved",1,0)</f>
        <v>1</v>
      </c>
      <c r="AP5251" s="22" t="str">
        <f t="shared" ca="1" si="247"/>
        <v/>
      </c>
      <c r="AQ5251" s="22" t="str">
        <f t="shared" ca="1" si="248"/>
        <v/>
      </c>
    </row>
    <row r="5252" spans="1:43" x14ac:dyDescent="0.3">
      <c r="A5252" s="2" t="s">
        <v>1923</v>
      </c>
      <c r="B5252" s="2" t="s">
        <v>1924</v>
      </c>
      <c r="C5252" s="2" t="s">
        <v>429</v>
      </c>
      <c r="D5252" s="2" t="s">
        <v>102</v>
      </c>
      <c r="E5252" s="2" t="s">
        <v>183</v>
      </c>
      <c r="F5252" s="2">
        <v>37</v>
      </c>
      <c r="G5252" s="2" t="s">
        <v>83</v>
      </c>
      <c r="H5252" s="2" t="s">
        <v>372</v>
      </c>
      <c r="I5252" s="2" t="s">
        <v>43</v>
      </c>
      <c r="J5252" s="3">
        <v>45847</v>
      </c>
      <c r="K5252" s="3">
        <v>45861</v>
      </c>
      <c r="L5252" s="2" t="s">
        <v>38</v>
      </c>
      <c r="M5252" s="2" t="s">
        <v>111</v>
      </c>
      <c r="N5252" s="2" t="s">
        <v>112</v>
      </c>
      <c r="O5252" s="4">
        <v>1608000</v>
      </c>
      <c r="P5252" s="4">
        <v>431300</v>
      </c>
      <c r="Q5252" s="4">
        <v>1176700</v>
      </c>
      <c r="R5252" s="2">
        <v>48</v>
      </c>
      <c r="S5252" s="5">
        <v>9.67</v>
      </c>
      <c r="T5252" s="4">
        <v>33996.82</v>
      </c>
      <c r="U5252" s="2" t="s">
        <v>73</v>
      </c>
      <c r="V5252" s="2" t="s">
        <v>74</v>
      </c>
      <c r="W5252" s="4">
        <v>441958.66</v>
      </c>
      <c r="X5252" s="4">
        <v>1189888.8999999999</v>
      </c>
      <c r="Y5252" s="4">
        <v>1631847.56</v>
      </c>
      <c r="Z5252" s="2">
        <v>0</v>
      </c>
      <c r="AA5252" s="2" t="s">
        <v>56</v>
      </c>
      <c r="AB5252" s="2" t="s">
        <v>15729</v>
      </c>
      <c r="AC5252" s="2" t="s">
        <v>121</v>
      </c>
      <c r="AD5252" s="2" t="s">
        <v>76</v>
      </c>
      <c r="AE5252" s="5">
        <v>73.180000000000007</v>
      </c>
      <c r="AF5252" s="2">
        <v>0</v>
      </c>
      <c r="AG5252" s="2" t="s">
        <v>77</v>
      </c>
      <c r="AH5252" s="2">
        <v>14</v>
      </c>
      <c r="AI5252" s="6" t="str">
        <f t="shared" si="246"/>
        <v>35-44</v>
      </c>
      <c r="AJ5252" s="11">
        <f>YEAR(tbl_LoanData[[#This Row],[Application Date]])</f>
        <v>2025</v>
      </c>
      <c r="AK5252" s="11" t="str">
        <f>TEXT(tbl_LoanData[[#This Row],[Application Date]],"MMMM")</f>
        <v>July</v>
      </c>
      <c r="AL5252" s="12">
        <f>DATE(YEAR(tbl_LoanData[[#This Row],[Application Date]]),MONTH(tbl_LoanData[[#This Row],[Application Date]]),1)</f>
        <v>45839</v>
      </c>
      <c r="AM5252" s="14">
        <f ca="1">IF(AND(tbl_LoanData[[#This Row],[Application Date]]&gt;=EOMONTH(TODAY(),-1)+1,tbl_LoanData[[#This Row],[Application Date]]&lt;=TODAY()),tbl_LoanData[[#This Row],[Loan Amount]],0)</f>
        <v>0</v>
      </c>
      <c r="AN5252" s="14">
        <f>tbl_LoanData[[#This Row],[Amount Paid]]-(Q5252-X5252)</f>
        <v>455147.55999999988</v>
      </c>
      <c r="AO5252" s="14">
        <f>IF(tbl_LoanData[[#This Row],[Application Status]]="Approved",1,0)</f>
        <v>1</v>
      </c>
      <c r="AP5252" s="22" t="str">
        <f t="shared" ca="1" si="247"/>
        <v/>
      </c>
      <c r="AQ5252" s="22" t="str">
        <f t="shared" ca="1" si="248"/>
        <v/>
      </c>
    </row>
    <row r="5253" spans="1:43" ht="14.4" customHeight="1" x14ac:dyDescent="0.3">
      <c r="A5253" s="2" t="s">
        <v>2005</v>
      </c>
      <c r="B5253" s="2" t="s">
        <v>2006</v>
      </c>
      <c r="C5253" s="2" t="s">
        <v>1686</v>
      </c>
      <c r="D5253" s="2" t="s">
        <v>67</v>
      </c>
      <c r="E5253" s="2" t="s">
        <v>102</v>
      </c>
      <c r="F5253" s="2">
        <v>46</v>
      </c>
      <c r="G5253" s="2" t="s">
        <v>83</v>
      </c>
      <c r="H5253" s="2" t="s">
        <v>565</v>
      </c>
      <c r="I5253" s="2" t="s">
        <v>47</v>
      </c>
      <c r="J5253" s="3">
        <v>45856</v>
      </c>
      <c r="K5253" s="3">
        <v>45865</v>
      </c>
      <c r="L5253" s="2" t="s">
        <v>40</v>
      </c>
      <c r="M5253" s="2" t="s">
        <v>85</v>
      </c>
      <c r="N5253" s="2" t="s">
        <v>270</v>
      </c>
      <c r="O5253" s="4">
        <v>1001000</v>
      </c>
      <c r="P5253" s="4">
        <v>311700</v>
      </c>
      <c r="Q5253" s="4">
        <v>689300</v>
      </c>
      <c r="R5253" s="2">
        <v>60</v>
      </c>
      <c r="S5253" s="5">
        <v>12.54</v>
      </c>
      <c r="T5253" s="4">
        <v>18691.52</v>
      </c>
      <c r="U5253" s="2" t="s">
        <v>73</v>
      </c>
      <c r="V5253" s="2" t="s">
        <v>34</v>
      </c>
      <c r="W5253" s="4">
        <v>56074.559999999998</v>
      </c>
      <c r="X5253" s="4">
        <v>1065416.54</v>
      </c>
      <c r="Y5253" s="4">
        <v>1121491.1000000001</v>
      </c>
      <c r="Z5253" s="2">
        <v>261</v>
      </c>
      <c r="AA5253" s="2" t="s">
        <v>60</v>
      </c>
      <c r="AB5253" s="2" t="s">
        <v>15728</v>
      </c>
      <c r="AC5253" s="2" t="s">
        <v>106</v>
      </c>
      <c r="AD5253" s="2" t="s">
        <v>76</v>
      </c>
      <c r="AE5253" s="5">
        <v>68.86</v>
      </c>
      <c r="AF5253" s="2">
        <v>9</v>
      </c>
      <c r="AG5253" s="2" t="s">
        <v>130</v>
      </c>
      <c r="AH5253" s="2">
        <v>9</v>
      </c>
      <c r="AI5253" s="6" t="str">
        <f t="shared" si="246"/>
        <v>45-54</v>
      </c>
      <c r="AJ5253" s="11">
        <f>YEAR(tbl_LoanData[[#This Row],[Application Date]])</f>
        <v>2025</v>
      </c>
      <c r="AK5253" s="11" t="str">
        <f>TEXT(tbl_LoanData[[#This Row],[Application Date]],"MMMM")</f>
        <v>July</v>
      </c>
      <c r="AL5253" s="12">
        <f>DATE(YEAR(tbl_LoanData[[#This Row],[Application Date]]),MONTH(tbl_LoanData[[#This Row],[Application Date]]),1)</f>
        <v>45839</v>
      </c>
      <c r="AM5253" s="14">
        <f ca="1">IF(AND(tbl_LoanData[[#This Row],[Application Date]]&gt;=EOMONTH(TODAY(),-1)+1,tbl_LoanData[[#This Row],[Application Date]]&lt;=TODAY()),tbl_LoanData[[#This Row],[Loan Amount]],0)</f>
        <v>0</v>
      </c>
      <c r="AN5253" s="14">
        <f>tbl_LoanData[[#This Row],[Amount Paid]]-(Q5253-X5253)</f>
        <v>432191.10000000003</v>
      </c>
      <c r="AO5253" s="14">
        <f>IF(tbl_LoanData[[#This Row],[Application Status]]="Approved",1,0)</f>
        <v>1</v>
      </c>
      <c r="AP5253" s="22" t="str">
        <f t="shared" ca="1" si="247"/>
        <v/>
      </c>
      <c r="AQ5253" s="22" t="str">
        <f t="shared" ca="1" si="248"/>
        <v/>
      </c>
    </row>
    <row r="5254" spans="1:43" x14ac:dyDescent="0.3">
      <c r="A5254" s="2" t="s">
        <v>2023</v>
      </c>
      <c r="B5254" s="2" t="s">
        <v>2024</v>
      </c>
      <c r="C5254" s="2" t="s">
        <v>90</v>
      </c>
      <c r="D5254" s="2" t="s">
        <v>101</v>
      </c>
      <c r="E5254" s="2" t="s">
        <v>402</v>
      </c>
      <c r="F5254" s="2">
        <v>34</v>
      </c>
      <c r="G5254" s="2" t="s">
        <v>69</v>
      </c>
      <c r="H5254" s="2" t="s">
        <v>313</v>
      </c>
      <c r="I5254" s="2" t="s">
        <v>44</v>
      </c>
      <c r="J5254" s="3">
        <v>45843</v>
      </c>
      <c r="K5254" s="3">
        <v>45856</v>
      </c>
      <c r="L5254" s="2" t="s">
        <v>36</v>
      </c>
      <c r="M5254" s="2" t="s">
        <v>104</v>
      </c>
      <c r="N5254" s="2" t="s">
        <v>105</v>
      </c>
      <c r="O5254" s="4">
        <v>955000</v>
      </c>
      <c r="P5254" s="4">
        <v>284500</v>
      </c>
      <c r="Q5254" s="4">
        <v>670500</v>
      </c>
      <c r="R5254" s="2">
        <v>36</v>
      </c>
      <c r="S5254" s="5">
        <v>9.39</v>
      </c>
      <c r="T5254" s="4">
        <v>23871.66</v>
      </c>
      <c r="U5254" s="2" t="s">
        <v>73</v>
      </c>
      <c r="V5254" s="2" t="s">
        <v>74</v>
      </c>
      <c r="W5254" s="4">
        <v>262588.26</v>
      </c>
      <c r="X5254" s="4">
        <v>596791.59</v>
      </c>
      <c r="Y5254" s="4">
        <v>859379.85</v>
      </c>
      <c r="Z5254" s="2">
        <v>60</v>
      </c>
      <c r="AA5254" s="2" t="s">
        <v>58</v>
      </c>
      <c r="AB5254" s="2" t="s">
        <v>15734</v>
      </c>
      <c r="AC5254" s="2" t="s">
        <v>106</v>
      </c>
      <c r="AD5254" s="2" t="s">
        <v>76</v>
      </c>
      <c r="AE5254" s="5">
        <v>70.209999999999994</v>
      </c>
      <c r="AF5254" s="2">
        <v>2</v>
      </c>
      <c r="AG5254" s="2" t="s">
        <v>15718</v>
      </c>
      <c r="AH5254" s="2">
        <v>13</v>
      </c>
      <c r="AI5254" s="6" t="str">
        <f t="shared" si="246"/>
        <v>25-34</v>
      </c>
      <c r="AJ5254" s="11">
        <f>YEAR(tbl_LoanData[[#This Row],[Application Date]])</f>
        <v>2025</v>
      </c>
      <c r="AK5254" s="11" t="str">
        <f>TEXT(tbl_LoanData[[#This Row],[Application Date]],"MMMM")</f>
        <v>July</v>
      </c>
      <c r="AL5254" s="12">
        <f>DATE(YEAR(tbl_LoanData[[#This Row],[Application Date]]),MONTH(tbl_LoanData[[#This Row],[Application Date]]),1)</f>
        <v>45839</v>
      </c>
      <c r="AM5254" s="14">
        <f ca="1">IF(AND(tbl_LoanData[[#This Row],[Application Date]]&gt;=EOMONTH(TODAY(),-1)+1,tbl_LoanData[[#This Row],[Application Date]]&lt;=TODAY()),tbl_LoanData[[#This Row],[Loan Amount]],0)</f>
        <v>0</v>
      </c>
      <c r="AN5254" s="14">
        <f>tbl_LoanData[[#This Row],[Amount Paid]]-(Q5254-X5254)</f>
        <v>188879.84999999998</v>
      </c>
      <c r="AO5254" s="14">
        <f>IF(tbl_LoanData[[#This Row],[Application Status]]="Approved",1,0)</f>
        <v>1</v>
      </c>
      <c r="AP5254" s="22" t="str">
        <f t="shared" ca="1" si="247"/>
        <v/>
      </c>
      <c r="AQ5254" s="22" t="str">
        <f t="shared" ca="1" si="248"/>
        <v/>
      </c>
    </row>
    <row r="5255" spans="1:43" ht="14.4" customHeight="1" x14ac:dyDescent="0.3">
      <c r="A5255" s="2" t="s">
        <v>2035</v>
      </c>
      <c r="B5255" s="2" t="s">
        <v>2036</v>
      </c>
      <c r="C5255" s="2" t="s">
        <v>116</v>
      </c>
      <c r="D5255" s="2" t="s">
        <v>204</v>
      </c>
      <c r="E5255" s="2" t="s">
        <v>255</v>
      </c>
      <c r="F5255" s="2">
        <v>52</v>
      </c>
      <c r="G5255" s="2" t="s">
        <v>69</v>
      </c>
      <c r="H5255" s="2" t="s">
        <v>119</v>
      </c>
      <c r="I5255" s="2" t="s">
        <v>43</v>
      </c>
      <c r="J5255" s="3">
        <v>45860</v>
      </c>
      <c r="K5255" s="3">
        <v>45878</v>
      </c>
      <c r="L5255" s="2" t="s">
        <v>37</v>
      </c>
      <c r="M5255" s="2" t="s">
        <v>260</v>
      </c>
      <c r="N5255" s="2" t="s">
        <v>745</v>
      </c>
      <c r="O5255" s="4">
        <v>144000</v>
      </c>
      <c r="P5255" s="4">
        <v>28500</v>
      </c>
      <c r="Q5255" s="4">
        <v>115500</v>
      </c>
      <c r="R5255" s="2">
        <v>36</v>
      </c>
      <c r="S5255" s="5">
        <v>7.09</v>
      </c>
      <c r="T5255" s="4">
        <v>3890.75</v>
      </c>
      <c r="U5255" s="2" t="s">
        <v>73</v>
      </c>
      <c r="V5255" s="2" t="s">
        <v>74</v>
      </c>
      <c r="W5255" s="4">
        <v>46689</v>
      </c>
      <c r="X5255" s="4">
        <v>93377.85</v>
      </c>
      <c r="Y5255" s="4">
        <v>140066.85</v>
      </c>
      <c r="Z5255" s="2">
        <v>0</v>
      </c>
      <c r="AA5255" s="2" t="s">
        <v>56</v>
      </c>
      <c r="AB5255" s="2" t="s">
        <v>15729</v>
      </c>
      <c r="AC5255" s="2" t="s">
        <v>213</v>
      </c>
      <c r="AD5255" s="2" t="s">
        <v>76</v>
      </c>
      <c r="AE5255" s="5">
        <v>80.209999999999994</v>
      </c>
      <c r="AF5255" s="2">
        <v>0</v>
      </c>
      <c r="AG5255" s="2" t="s">
        <v>77</v>
      </c>
      <c r="AH5255" s="2">
        <v>18</v>
      </c>
      <c r="AI5255" s="6" t="str">
        <f t="shared" si="246"/>
        <v>45-54</v>
      </c>
      <c r="AJ5255" s="11">
        <f>YEAR(tbl_LoanData[[#This Row],[Application Date]])</f>
        <v>2025</v>
      </c>
      <c r="AK5255" s="11" t="str">
        <f>TEXT(tbl_LoanData[[#This Row],[Application Date]],"MMMM")</f>
        <v>July</v>
      </c>
      <c r="AL5255" s="12">
        <f>DATE(YEAR(tbl_LoanData[[#This Row],[Application Date]]),MONTH(tbl_LoanData[[#This Row],[Application Date]]),1)</f>
        <v>45839</v>
      </c>
      <c r="AM5255" s="14">
        <f ca="1">IF(AND(tbl_LoanData[[#This Row],[Application Date]]&gt;=EOMONTH(TODAY(),-1)+1,tbl_LoanData[[#This Row],[Application Date]]&lt;=TODAY()),tbl_LoanData[[#This Row],[Loan Amount]],0)</f>
        <v>0</v>
      </c>
      <c r="AN5255" s="14">
        <f>tbl_LoanData[[#This Row],[Amount Paid]]-(Q5255-X5255)</f>
        <v>24566.850000000006</v>
      </c>
      <c r="AO5255" s="14">
        <f>IF(tbl_LoanData[[#This Row],[Application Status]]="Approved",1,0)</f>
        <v>1</v>
      </c>
      <c r="AP5255" s="22" t="str">
        <f t="shared" ca="1" si="247"/>
        <v/>
      </c>
      <c r="AQ5255" s="22" t="str">
        <f t="shared" ca="1" si="248"/>
        <v/>
      </c>
    </row>
    <row r="5256" spans="1:43" x14ac:dyDescent="0.3">
      <c r="A5256" s="2" t="s">
        <v>2231</v>
      </c>
      <c r="B5256" s="2" t="s">
        <v>2232</v>
      </c>
      <c r="C5256" s="2" t="s">
        <v>292</v>
      </c>
      <c r="D5256" s="2" t="s">
        <v>91</v>
      </c>
      <c r="E5256" s="2" t="s">
        <v>540</v>
      </c>
      <c r="F5256" s="2">
        <v>47</v>
      </c>
      <c r="G5256" s="2" t="s">
        <v>83</v>
      </c>
      <c r="H5256" s="2" t="s">
        <v>265</v>
      </c>
      <c r="I5256" s="2" t="s">
        <v>44</v>
      </c>
      <c r="J5256" s="3">
        <v>45853</v>
      </c>
      <c r="K5256" s="3">
        <v>45873</v>
      </c>
      <c r="L5256" s="2" t="s">
        <v>38</v>
      </c>
      <c r="M5256" s="2" t="s">
        <v>71</v>
      </c>
      <c r="N5256" s="2" t="s">
        <v>589</v>
      </c>
      <c r="O5256" s="4">
        <v>1949000</v>
      </c>
      <c r="P5256" s="4">
        <v>265900</v>
      </c>
      <c r="Q5256" s="4">
        <v>1683100</v>
      </c>
      <c r="R5256" s="2">
        <v>12</v>
      </c>
      <c r="S5256" s="5">
        <v>9.91</v>
      </c>
      <c r="T5256" s="4">
        <v>154157.93</v>
      </c>
      <c r="U5256" s="2" t="s">
        <v>73</v>
      </c>
      <c r="V5256" s="2" t="s">
        <v>34</v>
      </c>
      <c r="W5256" s="4">
        <v>1695737.23</v>
      </c>
      <c r="X5256" s="4">
        <v>154157.98000000001</v>
      </c>
      <c r="Y5256" s="4">
        <v>1849895.21</v>
      </c>
      <c r="Z5256" s="2">
        <v>32</v>
      </c>
      <c r="AA5256" s="2" t="s">
        <v>58</v>
      </c>
      <c r="AB5256" s="2" t="s">
        <v>15735</v>
      </c>
      <c r="AC5256" s="2" t="s">
        <v>332</v>
      </c>
      <c r="AD5256" s="2" t="s">
        <v>76</v>
      </c>
      <c r="AE5256" s="5">
        <v>86.36</v>
      </c>
      <c r="AF5256" s="2">
        <v>1</v>
      </c>
      <c r="AG5256" s="2" t="s">
        <v>15718</v>
      </c>
      <c r="AH5256" s="2">
        <v>20</v>
      </c>
      <c r="AI5256" s="6" t="str">
        <f t="shared" si="246"/>
        <v>45-54</v>
      </c>
      <c r="AJ5256" s="11">
        <f>YEAR(tbl_LoanData[[#This Row],[Application Date]])</f>
        <v>2025</v>
      </c>
      <c r="AK5256" s="11" t="str">
        <f>TEXT(tbl_LoanData[[#This Row],[Application Date]],"MMMM")</f>
        <v>July</v>
      </c>
      <c r="AL5256" s="12">
        <f>DATE(YEAR(tbl_LoanData[[#This Row],[Application Date]]),MONTH(tbl_LoanData[[#This Row],[Application Date]]),1)</f>
        <v>45839</v>
      </c>
      <c r="AM5256" s="14">
        <f ca="1">IF(AND(tbl_LoanData[[#This Row],[Application Date]]&gt;=EOMONTH(TODAY(),-1)+1,tbl_LoanData[[#This Row],[Application Date]]&lt;=TODAY()),tbl_LoanData[[#This Row],[Loan Amount]],0)</f>
        <v>0</v>
      </c>
      <c r="AN5256" s="14">
        <f>tbl_LoanData[[#This Row],[Amount Paid]]-(Q5256-X5256)</f>
        <v>166795.20999999996</v>
      </c>
      <c r="AO5256" s="14">
        <f>IF(tbl_LoanData[[#This Row],[Application Status]]="Approved",1,0)</f>
        <v>1</v>
      </c>
      <c r="AP5256" s="22" t="str">
        <f t="shared" ca="1" si="247"/>
        <v/>
      </c>
      <c r="AQ5256" s="22" t="str">
        <f t="shared" ca="1" si="248"/>
        <v/>
      </c>
    </row>
    <row r="5257" spans="1:43" ht="14.4" customHeight="1" x14ac:dyDescent="0.3">
      <c r="A5257" s="2" t="s">
        <v>2349</v>
      </c>
      <c r="B5257" s="2" t="s">
        <v>2350</v>
      </c>
      <c r="C5257" s="2" t="s">
        <v>198</v>
      </c>
      <c r="D5257" s="2" t="s">
        <v>101</v>
      </c>
      <c r="E5257" s="2" t="s">
        <v>293</v>
      </c>
      <c r="F5257" s="2">
        <v>59</v>
      </c>
      <c r="G5257" s="2" t="s">
        <v>69</v>
      </c>
      <c r="H5257" s="2" t="s">
        <v>466</v>
      </c>
      <c r="I5257" s="2" t="s">
        <v>43</v>
      </c>
      <c r="J5257" s="3">
        <v>45848</v>
      </c>
      <c r="K5257" s="3">
        <v>45855</v>
      </c>
      <c r="L5257" s="2" t="s">
        <v>38</v>
      </c>
      <c r="M5257" s="2" t="s">
        <v>85</v>
      </c>
      <c r="N5257" s="2" t="s">
        <v>314</v>
      </c>
      <c r="O5257" s="4">
        <v>1246000</v>
      </c>
      <c r="P5257" s="4">
        <v>203900</v>
      </c>
      <c r="Q5257" s="4">
        <v>1042100</v>
      </c>
      <c r="R5257" s="2">
        <v>36</v>
      </c>
      <c r="S5257" s="5">
        <v>8.56</v>
      </c>
      <c r="T5257" s="4">
        <v>36380.870000000003</v>
      </c>
      <c r="U5257" s="2" t="s">
        <v>73</v>
      </c>
      <c r="V5257" s="2" t="s">
        <v>74</v>
      </c>
      <c r="W5257" s="4">
        <v>436570.44</v>
      </c>
      <c r="X5257" s="4">
        <v>873140.84</v>
      </c>
      <c r="Y5257" s="4">
        <v>1309711.28</v>
      </c>
      <c r="Z5257" s="2">
        <v>31</v>
      </c>
      <c r="AA5257" s="2" t="s">
        <v>58</v>
      </c>
      <c r="AB5257" s="2" t="s">
        <v>15728</v>
      </c>
      <c r="AC5257" s="2" t="s">
        <v>121</v>
      </c>
      <c r="AD5257" s="2" t="s">
        <v>76</v>
      </c>
      <c r="AE5257" s="5">
        <v>83.64</v>
      </c>
      <c r="AF5257" s="2">
        <v>1</v>
      </c>
      <c r="AG5257" s="2" t="s">
        <v>15718</v>
      </c>
      <c r="AH5257" s="2">
        <v>7</v>
      </c>
      <c r="AI5257" s="6" t="str">
        <f t="shared" si="246"/>
        <v>55-64</v>
      </c>
      <c r="AJ5257" s="11">
        <f>YEAR(tbl_LoanData[[#This Row],[Application Date]])</f>
        <v>2025</v>
      </c>
      <c r="AK5257" s="11" t="str">
        <f>TEXT(tbl_LoanData[[#This Row],[Application Date]],"MMMM")</f>
        <v>July</v>
      </c>
      <c r="AL5257" s="12">
        <f>DATE(YEAR(tbl_LoanData[[#This Row],[Application Date]]),MONTH(tbl_LoanData[[#This Row],[Application Date]]),1)</f>
        <v>45839</v>
      </c>
      <c r="AM5257" s="14">
        <f ca="1">IF(AND(tbl_LoanData[[#This Row],[Application Date]]&gt;=EOMONTH(TODAY(),-1)+1,tbl_LoanData[[#This Row],[Application Date]]&lt;=TODAY()),tbl_LoanData[[#This Row],[Loan Amount]],0)</f>
        <v>0</v>
      </c>
      <c r="AN5257" s="14">
        <f>tbl_LoanData[[#This Row],[Amount Paid]]-(Q5257-X5257)</f>
        <v>267611.27999999997</v>
      </c>
      <c r="AO5257" s="14">
        <f>IF(tbl_LoanData[[#This Row],[Application Status]]="Approved",1,0)</f>
        <v>1</v>
      </c>
      <c r="AP5257" s="22" t="str">
        <f t="shared" ca="1" si="247"/>
        <v/>
      </c>
      <c r="AQ5257" s="22" t="str">
        <f t="shared" ca="1" si="248"/>
        <v/>
      </c>
    </row>
    <row r="5258" spans="1:43" ht="14.4" customHeight="1" x14ac:dyDescent="0.3">
      <c r="A5258" s="2" t="s">
        <v>2477</v>
      </c>
      <c r="B5258" s="2" t="s">
        <v>2478</v>
      </c>
      <c r="C5258" s="2" t="s">
        <v>297</v>
      </c>
      <c r="D5258" s="2" t="s">
        <v>268</v>
      </c>
      <c r="E5258" s="2" t="s">
        <v>406</v>
      </c>
      <c r="F5258" s="2">
        <v>37</v>
      </c>
      <c r="G5258" s="2" t="s">
        <v>69</v>
      </c>
      <c r="H5258" s="2" t="s">
        <v>307</v>
      </c>
      <c r="I5258" s="2" t="s">
        <v>43</v>
      </c>
      <c r="J5258" s="3">
        <v>45858</v>
      </c>
      <c r="K5258" s="3">
        <v>45867</v>
      </c>
      <c r="L5258" s="2" t="s">
        <v>41</v>
      </c>
      <c r="M5258" s="2" t="s">
        <v>552</v>
      </c>
      <c r="N5258" s="2" t="s">
        <v>553</v>
      </c>
      <c r="O5258" s="4">
        <v>3532000</v>
      </c>
      <c r="P5258" s="4">
        <v>421400</v>
      </c>
      <c r="Q5258" s="4">
        <v>3110600</v>
      </c>
      <c r="R5258" s="2">
        <v>48</v>
      </c>
      <c r="S5258" s="5">
        <v>5.08</v>
      </c>
      <c r="T5258" s="4">
        <v>77972.37</v>
      </c>
      <c r="U5258" s="2" t="s">
        <v>73</v>
      </c>
      <c r="V5258" s="2" t="s">
        <v>74</v>
      </c>
      <c r="W5258" s="4">
        <v>935668.44</v>
      </c>
      <c r="X5258" s="4">
        <v>2807005.48</v>
      </c>
      <c r="Y5258" s="4">
        <v>3742673.92</v>
      </c>
      <c r="Z5258" s="2">
        <v>0</v>
      </c>
      <c r="AA5258" s="2" t="s">
        <v>56</v>
      </c>
      <c r="AB5258" s="2" t="s">
        <v>15728</v>
      </c>
      <c r="AC5258" s="2" t="s">
        <v>106</v>
      </c>
      <c r="AD5258" s="2" t="s">
        <v>76</v>
      </c>
      <c r="AE5258" s="5">
        <v>88.07</v>
      </c>
      <c r="AF5258" s="2">
        <v>0</v>
      </c>
      <c r="AG5258" s="2" t="s">
        <v>77</v>
      </c>
      <c r="AH5258" s="2">
        <v>9</v>
      </c>
      <c r="AI5258" s="6" t="str">
        <f t="shared" si="246"/>
        <v>35-44</v>
      </c>
      <c r="AJ5258" s="11">
        <f>YEAR(tbl_LoanData[[#This Row],[Application Date]])</f>
        <v>2025</v>
      </c>
      <c r="AK5258" s="11" t="str">
        <f>TEXT(tbl_LoanData[[#This Row],[Application Date]],"MMMM")</f>
        <v>July</v>
      </c>
      <c r="AL5258" s="12">
        <f>DATE(YEAR(tbl_LoanData[[#This Row],[Application Date]]),MONTH(tbl_LoanData[[#This Row],[Application Date]]),1)</f>
        <v>45839</v>
      </c>
      <c r="AM5258" s="14">
        <f ca="1">IF(AND(tbl_LoanData[[#This Row],[Application Date]]&gt;=EOMONTH(TODAY(),-1)+1,tbl_LoanData[[#This Row],[Application Date]]&lt;=TODAY()),tbl_LoanData[[#This Row],[Loan Amount]],0)</f>
        <v>0</v>
      </c>
      <c r="AN5258" s="14">
        <f>tbl_LoanData[[#This Row],[Amount Paid]]-(Q5258-X5258)</f>
        <v>632073.91999999993</v>
      </c>
      <c r="AO5258" s="14">
        <f>IF(tbl_LoanData[[#This Row],[Application Status]]="Approved",1,0)</f>
        <v>1</v>
      </c>
      <c r="AP5258" s="22" t="str">
        <f t="shared" ca="1" si="247"/>
        <v/>
      </c>
      <c r="AQ5258" s="22" t="str">
        <f t="shared" ca="1" si="248"/>
        <v/>
      </c>
    </row>
    <row r="5259" spans="1:43" x14ac:dyDescent="0.3">
      <c r="A5259" s="2" t="s">
        <v>2763</v>
      </c>
      <c r="B5259" s="2" t="s">
        <v>2764</v>
      </c>
      <c r="C5259" s="2" t="s">
        <v>405</v>
      </c>
      <c r="D5259" s="2" t="s">
        <v>268</v>
      </c>
      <c r="E5259" s="2" t="s">
        <v>134</v>
      </c>
      <c r="F5259" s="2">
        <v>56</v>
      </c>
      <c r="G5259" s="2" t="s">
        <v>69</v>
      </c>
      <c r="H5259" s="2" t="s">
        <v>119</v>
      </c>
      <c r="I5259" s="2" t="s">
        <v>43</v>
      </c>
      <c r="J5259" s="3">
        <v>45858</v>
      </c>
      <c r="K5259" s="3">
        <v>45874</v>
      </c>
      <c r="L5259" s="2" t="s">
        <v>40</v>
      </c>
      <c r="M5259" s="2" t="s">
        <v>111</v>
      </c>
      <c r="N5259" s="2" t="s">
        <v>369</v>
      </c>
      <c r="O5259" s="4">
        <v>1533000</v>
      </c>
      <c r="P5259" s="4">
        <v>201000</v>
      </c>
      <c r="Q5259" s="4">
        <v>1332000</v>
      </c>
      <c r="R5259" s="2">
        <v>48</v>
      </c>
      <c r="S5259" s="5">
        <v>5.94</v>
      </c>
      <c r="T5259" s="4">
        <v>34343.4</v>
      </c>
      <c r="U5259" s="2" t="s">
        <v>73</v>
      </c>
      <c r="V5259" s="2" t="s">
        <v>74</v>
      </c>
      <c r="W5259" s="4">
        <v>412120.8</v>
      </c>
      <c r="X5259" s="4">
        <v>1236362.3999999999</v>
      </c>
      <c r="Y5259" s="4">
        <v>1648483.2</v>
      </c>
      <c r="Z5259" s="2">
        <v>0</v>
      </c>
      <c r="AA5259" s="2" t="s">
        <v>56</v>
      </c>
      <c r="AB5259" s="2" t="s">
        <v>15729</v>
      </c>
      <c r="AC5259" s="2" t="s">
        <v>332</v>
      </c>
      <c r="AD5259" s="2" t="s">
        <v>76</v>
      </c>
      <c r="AE5259" s="5">
        <v>86.89</v>
      </c>
      <c r="AF5259" s="2">
        <v>0</v>
      </c>
      <c r="AG5259" s="2" t="s">
        <v>77</v>
      </c>
      <c r="AH5259" s="2">
        <v>16</v>
      </c>
      <c r="AI5259" s="6" t="str">
        <f t="shared" si="246"/>
        <v>55-64</v>
      </c>
      <c r="AJ5259" s="11">
        <f>YEAR(tbl_LoanData[[#This Row],[Application Date]])</f>
        <v>2025</v>
      </c>
      <c r="AK5259" s="11" t="str">
        <f>TEXT(tbl_LoanData[[#This Row],[Application Date]],"MMMM")</f>
        <v>July</v>
      </c>
      <c r="AL5259" s="12">
        <f>DATE(YEAR(tbl_LoanData[[#This Row],[Application Date]]),MONTH(tbl_LoanData[[#This Row],[Application Date]]),1)</f>
        <v>45839</v>
      </c>
      <c r="AM5259" s="14">
        <f ca="1">IF(AND(tbl_LoanData[[#This Row],[Application Date]]&gt;=EOMONTH(TODAY(),-1)+1,tbl_LoanData[[#This Row],[Application Date]]&lt;=TODAY()),tbl_LoanData[[#This Row],[Loan Amount]],0)</f>
        <v>0</v>
      </c>
      <c r="AN5259" s="14">
        <f>tbl_LoanData[[#This Row],[Amount Paid]]-(Q5259-X5259)</f>
        <v>316483.1999999999</v>
      </c>
      <c r="AO5259" s="14">
        <f>IF(tbl_LoanData[[#This Row],[Application Status]]="Approved",1,0)</f>
        <v>1</v>
      </c>
      <c r="AP5259" s="22" t="str">
        <f t="shared" ca="1" si="247"/>
        <v/>
      </c>
      <c r="AQ5259" s="22" t="str">
        <f t="shared" ca="1" si="248"/>
        <v/>
      </c>
    </row>
    <row r="5260" spans="1:43" ht="14.4" customHeight="1" x14ac:dyDescent="0.3">
      <c r="A5260" s="2" t="s">
        <v>2785</v>
      </c>
      <c r="B5260" s="2" t="s">
        <v>2786</v>
      </c>
      <c r="C5260" s="2" t="s">
        <v>560</v>
      </c>
      <c r="D5260" s="2" t="s">
        <v>209</v>
      </c>
      <c r="E5260" s="2" t="s">
        <v>165</v>
      </c>
      <c r="F5260" s="2">
        <v>30</v>
      </c>
      <c r="G5260" s="2" t="s">
        <v>69</v>
      </c>
      <c r="H5260" s="2" t="s">
        <v>278</v>
      </c>
      <c r="I5260" s="2" t="s">
        <v>45</v>
      </c>
      <c r="J5260" s="3">
        <v>45854</v>
      </c>
      <c r="K5260" s="3">
        <v>45862</v>
      </c>
      <c r="L5260" s="2" t="s">
        <v>40</v>
      </c>
      <c r="M5260" s="2" t="s">
        <v>157</v>
      </c>
      <c r="N5260" s="2" t="s">
        <v>299</v>
      </c>
      <c r="O5260" s="4">
        <v>1490000</v>
      </c>
      <c r="P5260" s="4">
        <v>500900</v>
      </c>
      <c r="Q5260" s="4">
        <v>989100</v>
      </c>
      <c r="R5260" s="2">
        <v>36</v>
      </c>
      <c r="S5260" s="5">
        <v>12.85</v>
      </c>
      <c r="T5260" s="4">
        <v>38066.61</v>
      </c>
      <c r="U5260" s="2" t="s">
        <v>73</v>
      </c>
      <c r="V5260" s="2" t="s">
        <v>74</v>
      </c>
      <c r="W5260" s="4">
        <v>456799.32</v>
      </c>
      <c r="X5260" s="4">
        <v>913598.73</v>
      </c>
      <c r="Y5260" s="4">
        <v>1370398.05</v>
      </c>
      <c r="Z5260" s="2">
        <v>32</v>
      </c>
      <c r="AA5260" s="2" t="s">
        <v>58</v>
      </c>
      <c r="AB5260" s="2" t="s">
        <v>15729</v>
      </c>
      <c r="AC5260" s="2" t="s">
        <v>106</v>
      </c>
      <c r="AD5260" s="2" t="s">
        <v>76</v>
      </c>
      <c r="AE5260" s="5">
        <v>66.38</v>
      </c>
      <c r="AF5260" s="2">
        <v>1</v>
      </c>
      <c r="AG5260" s="2" t="s">
        <v>15718</v>
      </c>
      <c r="AH5260" s="2">
        <v>8</v>
      </c>
      <c r="AI5260" s="6" t="str">
        <f t="shared" si="246"/>
        <v>25-34</v>
      </c>
      <c r="AJ5260" s="11">
        <f>YEAR(tbl_LoanData[[#This Row],[Application Date]])</f>
        <v>2025</v>
      </c>
      <c r="AK5260" s="11" t="str">
        <f>TEXT(tbl_LoanData[[#This Row],[Application Date]],"MMMM")</f>
        <v>July</v>
      </c>
      <c r="AL5260" s="12">
        <f>DATE(YEAR(tbl_LoanData[[#This Row],[Application Date]]),MONTH(tbl_LoanData[[#This Row],[Application Date]]),1)</f>
        <v>45839</v>
      </c>
      <c r="AM5260" s="14">
        <f ca="1">IF(AND(tbl_LoanData[[#This Row],[Application Date]]&gt;=EOMONTH(TODAY(),-1)+1,tbl_LoanData[[#This Row],[Application Date]]&lt;=TODAY()),tbl_LoanData[[#This Row],[Loan Amount]],0)</f>
        <v>0</v>
      </c>
      <c r="AN5260" s="14">
        <f>tbl_LoanData[[#This Row],[Amount Paid]]-(Q5260-X5260)</f>
        <v>381298.05</v>
      </c>
      <c r="AO5260" s="14">
        <f>IF(tbl_LoanData[[#This Row],[Application Status]]="Approved",1,0)</f>
        <v>1</v>
      </c>
      <c r="AP5260" s="22" t="str">
        <f t="shared" ca="1" si="247"/>
        <v/>
      </c>
      <c r="AQ5260" s="22" t="str">
        <f t="shared" ca="1" si="248"/>
        <v/>
      </c>
    </row>
    <row r="5261" spans="1:43" ht="14.4" customHeight="1" x14ac:dyDescent="0.3">
      <c r="A5261" s="2" t="s">
        <v>2879</v>
      </c>
      <c r="B5261" s="2" t="s">
        <v>2880</v>
      </c>
      <c r="C5261" s="2" t="s">
        <v>231</v>
      </c>
      <c r="D5261" s="2" t="s">
        <v>254</v>
      </c>
      <c r="E5261" s="2" t="s">
        <v>68</v>
      </c>
      <c r="F5261" s="2">
        <v>41</v>
      </c>
      <c r="G5261" s="2" t="s">
        <v>83</v>
      </c>
      <c r="H5261" s="2" t="s">
        <v>372</v>
      </c>
      <c r="I5261" s="2" t="s">
        <v>43</v>
      </c>
      <c r="J5261" s="3">
        <v>45847</v>
      </c>
      <c r="K5261" s="3">
        <v>45854</v>
      </c>
      <c r="L5261" s="2" t="s">
        <v>38</v>
      </c>
      <c r="M5261" s="2" t="s">
        <v>144</v>
      </c>
      <c r="N5261" s="2" t="s">
        <v>382</v>
      </c>
      <c r="O5261" s="4">
        <v>1068000</v>
      </c>
      <c r="P5261" s="4">
        <v>237800</v>
      </c>
      <c r="Q5261" s="4">
        <v>830200</v>
      </c>
      <c r="R5261" s="2">
        <v>18</v>
      </c>
      <c r="S5261" s="5">
        <v>14.08</v>
      </c>
      <c r="T5261" s="4">
        <v>55863.24</v>
      </c>
      <c r="U5261" s="2" t="s">
        <v>73</v>
      </c>
      <c r="V5261" s="2" t="s">
        <v>74</v>
      </c>
      <c r="W5261" s="4">
        <v>558632.4</v>
      </c>
      <c r="X5261" s="4">
        <v>446905.84</v>
      </c>
      <c r="Y5261" s="4">
        <v>1005538.24</v>
      </c>
      <c r="Z5261" s="2">
        <v>90</v>
      </c>
      <c r="AA5261" s="2" t="s">
        <v>59</v>
      </c>
      <c r="AB5261" s="2" t="s">
        <v>15728</v>
      </c>
      <c r="AC5261" s="2" t="s">
        <v>129</v>
      </c>
      <c r="AD5261" s="2" t="s">
        <v>76</v>
      </c>
      <c r="AE5261" s="5">
        <v>77.73</v>
      </c>
      <c r="AF5261" s="2">
        <v>3</v>
      </c>
      <c r="AG5261" s="2" t="s">
        <v>130</v>
      </c>
      <c r="AH5261" s="2">
        <v>7</v>
      </c>
      <c r="AI5261" s="6" t="str">
        <f t="shared" si="246"/>
        <v>35-44</v>
      </c>
      <c r="AJ5261" s="11">
        <f>YEAR(tbl_LoanData[[#This Row],[Application Date]])</f>
        <v>2025</v>
      </c>
      <c r="AK5261" s="11" t="str">
        <f>TEXT(tbl_LoanData[[#This Row],[Application Date]],"MMMM")</f>
        <v>July</v>
      </c>
      <c r="AL5261" s="12">
        <f>DATE(YEAR(tbl_LoanData[[#This Row],[Application Date]]),MONTH(tbl_LoanData[[#This Row],[Application Date]]),1)</f>
        <v>45839</v>
      </c>
      <c r="AM5261" s="14">
        <f ca="1">IF(AND(tbl_LoanData[[#This Row],[Application Date]]&gt;=EOMONTH(TODAY(),-1)+1,tbl_LoanData[[#This Row],[Application Date]]&lt;=TODAY()),tbl_LoanData[[#This Row],[Loan Amount]],0)</f>
        <v>0</v>
      </c>
      <c r="AN5261" s="14">
        <f>tbl_LoanData[[#This Row],[Amount Paid]]-(Q5261-X5261)</f>
        <v>175338.24000000005</v>
      </c>
      <c r="AO5261" s="14">
        <f>IF(tbl_LoanData[[#This Row],[Application Status]]="Approved",1,0)</f>
        <v>1</v>
      </c>
      <c r="AP5261" s="22" t="str">
        <f t="shared" ca="1" si="247"/>
        <v/>
      </c>
      <c r="AQ5261" s="22" t="str">
        <f t="shared" ca="1" si="248"/>
        <v/>
      </c>
    </row>
    <row r="5262" spans="1:43" ht="14.4" customHeight="1" x14ac:dyDescent="0.3">
      <c r="A5262" s="2" t="s">
        <v>2905</v>
      </c>
      <c r="B5262" s="2" t="s">
        <v>2906</v>
      </c>
      <c r="C5262" s="2" t="s">
        <v>804</v>
      </c>
      <c r="D5262" s="2" t="s">
        <v>311</v>
      </c>
      <c r="E5262" s="2" t="s">
        <v>150</v>
      </c>
      <c r="F5262" s="2">
        <v>51</v>
      </c>
      <c r="G5262" s="2" t="s">
        <v>83</v>
      </c>
      <c r="H5262" s="2" t="s">
        <v>244</v>
      </c>
      <c r="I5262" s="2" t="s">
        <v>48</v>
      </c>
      <c r="J5262" s="3">
        <v>45855</v>
      </c>
      <c r="K5262" s="3">
        <v>45859</v>
      </c>
      <c r="L5262" s="2" t="s">
        <v>39</v>
      </c>
      <c r="M5262" s="2" t="s">
        <v>71</v>
      </c>
      <c r="N5262" s="2" t="s">
        <v>72</v>
      </c>
      <c r="O5262" s="4">
        <v>2484000</v>
      </c>
      <c r="P5262" s="4">
        <v>755600</v>
      </c>
      <c r="Q5262" s="4">
        <v>1728400</v>
      </c>
      <c r="R5262" s="2">
        <v>48</v>
      </c>
      <c r="S5262" s="5">
        <v>14.43</v>
      </c>
      <c r="T5262" s="4">
        <v>56792.34</v>
      </c>
      <c r="U5262" s="2" t="s">
        <v>73</v>
      </c>
      <c r="V5262" s="2" t="s">
        <v>74</v>
      </c>
      <c r="W5262" s="4">
        <v>738300.42</v>
      </c>
      <c r="X5262" s="4">
        <v>1987732.06</v>
      </c>
      <c r="Y5262" s="4">
        <v>2726032.48</v>
      </c>
      <c r="Z5262" s="2">
        <v>0</v>
      </c>
      <c r="AA5262" s="2" t="s">
        <v>56</v>
      </c>
      <c r="AB5262" s="2" t="s">
        <v>15729</v>
      </c>
      <c r="AC5262" s="2" t="s">
        <v>129</v>
      </c>
      <c r="AD5262" s="2" t="s">
        <v>76</v>
      </c>
      <c r="AE5262" s="5">
        <v>69.58</v>
      </c>
      <c r="AF5262" s="2">
        <v>0</v>
      </c>
      <c r="AG5262" s="2" t="s">
        <v>77</v>
      </c>
      <c r="AH5262" s="2">
        <v>4</v>
      </c>
      <c r="AI5262" s="6" t="str">
        <f t="shared" si="246"/>
        <v>45-54</v>
      </c>
      <c r="AJ5262" s="11">
        <f>YEAR(tbl_LoanData[[#This Row],[Application Date]])</f>
        <v>2025</v>
      </c>
      <c r="AK5262" s="11" t="str">
        <f>TEXT(tbl_LoanData[[#This Row],[Application Date]],"MMMM")</f>
        <v>July</v>
      </c>
      <c r="AL5262" s="12">
        <f>DATE(YEAR(tbl_LoanData[[#This Row],[Application Date]]),MONTH(tbl_LoanData[[#This Row],[Application Date]]),1)</f>
        <v>45839</v>
      </c>
      <c r="AM5262" s="14">
        <f ca="1">IF(AND(tbl_LoanData[[#This Row],[Application Date]]&gt;=EOMONTH(TODAY(),-1)+1,tbl_LoanData[[#This Row],[Application Date]]&lt;=TODAY()),tbl_LoanData[[#This Row],[Loan Amount]],0)</f>
        <v>0</v>
      </c>
      <c r="AN5262" s="14">
        <f>tbl_LoanData[[#This Row],[Amount Paid]]-(Q5262-X5262)</f>
        <v>997632.4800000001</v>
      </c>
      <c r="AO5262" s="14">
        <f>IF(tbl_LoanData[[#This Row],[Application Status]]="Approved",1,0)</f>
        <v>1</v>
      </c>
      <c r="AP5262" s="22" t="str">
        <f t="shared" ca="1" si="247"/>
        <v/>
      </c>
      <c r="AQ5262" s="22" t="str">
        <f t="shared" ca="1" si="248"/>
        <v/>
      </c>
    </row>
    <row r="5263" spans="1:43" ht="14.4" customHeight="1" x14ac:dyDescent="0.3">
      <c r="A5263" s="2" t="s">
        <v>3027</v>
      </c>
      <c r="B5263" s="2" t="s">
        <v>3028</v>
      </c>
      <c r="C5263" s="2" t="s">
        <v>533</v>
      </c>
      <c r="D5263" s="2" t="s">
        <v>134</v>
      </c>
      <c r="E5263" s="2" t="s">
        <v>161</v>
      </c>
      <c r="F5263" s="2">
        <v>43</v>
      </c>
      <c r="G5263" s="2" t="s">
        <v>83</v>
      </c>
      <c r="H5263" s="2" t="s">
        <v>313</v>
      </c>
      <c r="I5263" s="2" t="s">
        <v>44</v>
      </c>
      <c r="J5263" s="3">
        <v>45858</v>
      </c>
      <c r="K5263" s="3">
        <v>45864</v>
      </c>
      <c r="L5263" s="2" t="s">
        <v>37</v>
      </c>
      <c r="M5263" s="2" t="s">
        <v>199</v>
      </c>
      <c r="N5263" s="2" t="s">
        <v>200</v>
      </c>
      <c r="O5263" s="4">
        <v>179000</v>
      </c>
      <c r="P5263" s="4">
        <v>37300</v>
      </c>
      <c r="Q5263" s="4">
        <v>141700</v>
      </c>
      <c r="R5263" s="2">
        <v>48</v>
      </c>
      <c r="S5263" s="5">
        <v>12.86</v>
      </c>
      <c r="T5263" s="4">
        <v>4470.63</v>
      </c>
      <c r="U5263" s="2" t="s">
        <v>73</v>
      </c>
      <c r="V5263" s="2" t="s">
        <v>74</v>
      </c>
      <c r="W5263" s="4">
        <v>31294.41</v>
      </c>
      <c r="X5263" s="4">
        <v>183296.07</v>
      </c>
      <c r="Y5263" s="4">
        <v>214590.48</v>
      </c>
      <c r="Z5263" s="2">
        <v>145</v>
      </c>
      <c r="AA5263" s="2" t="s">
        <v>60</v>
      </c>
      <c r="AB5263" s="2" t="s">
        <v>15728</v>
      </c>
      <c r="AC5263" s="2" t="s">
        <v>106</v>
      </c>
      <c r="AD5263" s="2" t="s">
        <v>76</v>
      </c>
      <c r="AE5263" s="5">
        <v>79.16</v>
      </c>
      <c r="AF5263" s="2">
        <v>5</v>
      </c>
      <c r="AG5263" s="2" t="s">
        <v>130</v>
      </c>
      <c r="AH5263" s="2">
        <v>6</v>
      </c>
      <c r="AI5263" s="6" t="str">
        <f t="shared" si="246"/>
        <v>35-44</v>
      </c>
      <c r="AJ5263" s="11">
        <f>YEAR(tbl_LoanData[[#This Row],[Application Date]])</f>
        <v>2025</v>
      </c>
      <c r="AK5263" s="11" t="str">
        <f>TEXT(tbl_LoanData[[#This Row],[Application Date]],"MMMM")</f>
        <v>July</v>
      </c>
      <c r="AL5263" s="12">
        <f>DATE(YEAR(tbl_LoanData[[#This Row],[Application Date]]),MONTH(tbl_LoanData[[#This Row],[Application Date]]),1)</f>
        <v>45839</v>
      </c>
      <c r="AM5263" s="14">
        <f ca="1">IF(AND(tbl_LoanData[[#This Row],[Application Date]]&gt;=EOMONTH(TODAY(),-1)+1,tbl_LoanData[[#This Row],[Application Date]]&lt;=TODAY()),tbl_LoanData[[#This Row],[Loan Amount]],0)</f>
        <v>0</v>
      </c>
      <c r="AN5263" s="14">
        <f>tbl_LoanData[[#This Row],[Amount Paid]]-(Q5263-X5263)</f>
        <v>72890.48000000001</v>
      </c>
      <c r="AO5263" s="14">
        <f>IF(tbl_LoanData[[#This Row],[Application Status]]="Approved",1,0)</f>
        <v>1</v>
      </c>
      <c r="AP5263" s="22" t="str">
        <f t="shared" ca="1" si="247"/>
        <v/>
      </c>
      <c r="AQ5263" s="22" t="str">
        <f t="shared" ca="1" si="248"/>
        <v/>
      </c>
    </row>
    <row r="5264" spans="1:43" ht="14.4" customHeight="1" x14ac:dyDescent="0.3">
      <c r="A5264" s="2" t="s">
        <v>3157</v>
      </c>
      <c r="B5264" s="2" t="s">
        <v>3158</v>
      </c>
      <c r="C5264" s="2" t="s">
        <v>175</v>
      </c>
      <c r="D5264" s="2" t="s">
        <v>91</v>
      </c>
      <c r="E5264" s="2" t="s">
        <v>91</v>
      </c>
      <c r="F5264" s="2">
        <v>44</v>
      </c>
      <c r="G5264" s="2" t="s">
        <v>83</v>
      </c>
      <c r="H5264" s="2" t="s">
        <v>307</v>
      </c>
      <c r="I5264" s="2" t="s">
        <v>43</v>
      </c>
      <c r="J5264" s="3">
        <v>45843</v>
      </c>
      <c r="K5264" s="3"/>
      <c r="L5264" s="2" t="s">
        <v>39</v>
      </c>
      <c r="M5264" s="2" t="s">
        <v>85</v>
      </c>
      <c r="N5264" s="2" t="s">
        <v>373</v>
      </c>
      <c r="O5264" s="4">
        <v>1283000</v>
      </c>
      <c r="P5264" s="4">
        <v>465200</v>
      </c>
      <c r="Q5264" s="4">
        <v>817800</v>
      </c>
      <c r="R5264" s="2">
        <v>18</v>
      </c>
      <c r="S5264" s="5">
        <v>6.51</v>
      </c>
      <c r="T5264" s="4">
        <v>49869.9</v>
      </c>
      <c r="U5264" s="2" t="s">
        <v>113</v>
      </c>
      <c r="V5264" s="2" t="s">
        <v>97</v>
      </c>
      <c r="W5264" s="4">
        <v>0</v>
      </c>
      <c r="X5264" s="4">
        <v>0</v>
      </c>
      <c r="Y5264" s="4">
        <v>897658.17</v>
      </c>
      <c r="Z5264" s="2">
        <v>0</v>
      </c>
      <c r="AA5264" s="2" t="s">
        <v>97</v>
      </c>
      <c r="AB5264" s="2" t="s">
        <v>15732</v>
      </c>
      <c r="AC5264" s="2" t="s">
        <v>106</v>
      </c>
      <c r="AD5264" s="2" t="s">
        <v>76</v>
      </c>
      <c r="AE5264" s="5">
        <v>63.74</v>
      </c>
      <c r="AF5264" s="2">
        <v>0</v>
      </c>
      <c r="AG5264" s="2" t="s">
        <v>97</v>
      </c>
      <c r="AH5264" s="2"/>
      <c r="AI5264" s="6" t="str">
        <f t="shared" si="246"/>
        <v>35-44</v>
      </c>
      <c r="AJ5264" s="11">
        <f>YEAR(tbl_LoanData[[#This Row],[Application Date]])</f>
        <v>2025</v>
      </c>
      <c r="AK5264" s="11" t="str">
        <f>TEXT(tbl_LoanData[[#This Row],[Application Date]],"MMMM")</f>
        <v>July</v>
      </c>
      <c r="AL5264" s="12">
        <f>DATE(YEAR(tbl_LoanData[[#This Row],[Application Date]]),MONTH(tbl_LoanData[[#This Row],[Application Date]]),1)</f>
        <v>45839</v>
      </c>
      <c r="AM5264" s="14">
        <f ca="1">IF(AND(tbl_LoanData[[#This Row],[Application Date]]&gt;=EOMONTH(TODAY(),-1)+1,tbl_LoanData[[#This Row],[Application Date]]&lt;=TODAY()),tbl_LoanData[[#This Row],[Loan Amount]],0)</f>
        <v>0</v>
      </c>
      <c r="AN5264" s="14">
        <f>tbl_LoanData[[#This Row],[Amount Paid]]-(Q5264-X5264)</f>
        <v>-817800</v>
      </c>
      <c r="AO5264" s="14">
        <f>IF(tbl_LoanData[[#This Row],[Application Status]]="Approved",1,0)</f>
        <v>0</v>
      </c>
      <c r="AP5264" s="22" t="str">
        <f t="shared" ca="1" si="247"/>
        <v/>
      </c>
      <c r="AQ5264" s="22" t="str">
        <f t="shared" ca="1" si="248"/>
        <v/>
      </c>
    </row>
    <row r="5265" spans="1:43" ht="14.4" customHeight="1" x14ac:dyDescent="0.3">
      <c r="A5265" s="2" t="s">
        <v>3225</v>
      </c>
      <c r="B5265" s="2" t="s">
        <v>3226</v>
      </c>
      <c r="C5265" s="2" t="s">
        <v>379</v>
      </c>
      <c r="D5265" s="2" t="s">
        <v>91</v>
      </c>
      <c r="E5265" s="2" t="s">
        <v>82</v>
      </c>
      <c r="F5265" s="2">
        <v>50</v>
      </c>
      <c r="G5265" s="2" t="s">
        <v>69</v>
      </c>
      <c r="H5265" s="2" t="s">
        <v>265</v>
      </c>
      <c r="I5265" s="2" t="s">
        <v>44</v>
      </c>
      <c r="J5265" s="3">
        <v>45848</v>
      </c>
      <c r="K5265" s="3"/>
      <c r="L5265" s="2" t="s">
        <v>37</v>
      </c>
      <c r="M5265" s="2" t="s">
        <v>260</v>
      </c>
      <c r="N5265" s="2" t="s">
        <v>745</v>
      </c>
      <c r="O5265" s="4">
        <v>120000</v>
      </c>
      <c r="P5265" s="4">
        <v>22900</v>
      </c>
      <c r="Q5265" s="4">
        <v>97100</v>
      </c>
      <c r="R5265" s="2">
        <v>36</v>
      </c>
      <c r="S5265" s="5">
        <v>14.82</v>
      </c>
      <c r="T5265" s="4">
        <v>3896.41</v>
      </c>
      <c r="U5265" s="2" t="s">
        <v>113</v>
      </c>
      <c r="V5265" s="2" t="s">
        <v>97</v>
      </c>
      <c r="W5265" s="4">
        <v>0</v>
      </c>
      <c r="X5265" s="4">
        <v>0</v>
      </c>
      <c r="Y5265" s="4">
        <v>140270.66</v>
      </c>
      <c r="Z5265" s="2">
        <v>0</v>
      </c>
      <c r="AA5265" s="2" t="s">
        <v>97</v>
      </c>
      <c r="AB5265" s="2" t="s">
        <v>15728</v>
      </c>
      <c r="AC5265" s="2" t="s">
        <v>138</v>
      </c>
      <c r="AD5265" s="2" t="s">
        <v>76</v>
      </c>
      <c r="AE5265" s="5">
        <v>80.92</v>
      </c>
      <c r="AF5265" s="2">
        <v>0</v>
      </c>
      <c r="AG5265" s="2" t="s">
        <v>97</v>
      </c>
      <c r="AH5265" s="2"/>
      <c r="AI5265" s="6" t="str">
        <f t="shared" si="246"/>
        <v>45-54</v>
      </c>
      <c r="AJ5265" s="11">
        <f>YEAR(tbl_LoanData[[#This Row],[Application Date]])</f>
        <v>2025</v>
      </c>
      <c r="AK5265" s="11" t="str">
        <f>TEXT(tbl_LoanData[[#This Row],[Application Date]],"MMMM")</f>
        <v>July</v>
      </c>
      <c r="AL5265" s="12">
        <f>DATE(YEAR(tbl_LoanData[[#This Row],[Application Date]]),MONTH(tbl_LoanData[[#This Row],[Application Date]]),1)</f>
        <v>45839</v>
      </c>
      <c r="AM5265" s="14">
        <f ca="1">IF(AND(tbl_LoanData[[#This Row],[Application Date]]&gt;=EOMONTH(TODAY(),-1)+1,tbl_LoanData[[#This Row],[Application Date]]&lt;=TODAY()),tbl_LoanData[[#This Row],[Loan Amount]],0)</f>
        <v>0</v>
      </c>
      <c r="AN5265" s="14">
        <f>tbl_LoanData[[#This Row],[Amount Paid]]-(Q5265-X5265)</f>
        <v>-97100</v>
      </c>
      <c r="AO5265" s="14">
        <f>IF(tbl_LoanData[[#This Row],[Application Status]]="Approved",1,0)</f>
        <v>0</v>
      </c>
      <c r="AP5265" s="22" t="str">
        <f t="shared" ca="1" si="247"/>
        <v/>
      </c>
      <c r="AQ5265" s="22" t="str">
        <f t="shared" ca="1" si="248"/>
        <v/>
      </c>
    </row>
    <row r="5266" spans="1:43" ht="14.4" customHeight="1" x14ac:dyDescent="0.3">
      <c r="A5266" s="2" t="s">
        <v>3283</v>
      </c>
      <c r="B5266" s="2" t="s">
        <v>3284</v>
      </c>
      <c r="C5266" s="2" t="s">
        <v>487</v>
      </c>
      <c r="D5266" s="2" t="s">
        <v>82</v>
      </c>
      <c r="E5266" s="2" t="s">
        <v>102</v>
      </c>
      <c r="F5266" s="2">
        <v>27</v>
      </c>
      <c r="G5266" s="2" t="s">
        <v>69</v>
      </c>
      <c r="H5266" s="2" t="s">
        <v>565</v>
      </c>
      <c r="I5266" s="2" t="s">
        <v>47</v>
      </c>
      <c r="J5266" s="3">
        <v>45862</v>
      </c>
      <c r="K5266" s="3">
        <v>45880</v>
      </c>
      <c r="L5266" s="2" t="s">
        <v>39</v>
      </c>
      <c r="M5266" s="2" t="s">
        <v>167</v>
      </c>
      <c r="N5266" s="2" t="s">
        <v>491</v>
      </c>
      <c r="O5266" s="4">
        <v>2474000</v>
      </c>
      <c r="P5266" s="4">
        <v>710300</v>
      </c>
      <c r="Q5266" s="4">
        <v>1763700</v>
      </c>
      <c r="R5266" s="2">
        <v>24</v>
      </c>
      <c r="S5266" s="5">
        <v>5.46</v>
      </c>
      <c r="T5266" s="4">
        <v>81512.34</v>
      </c>
      <c r="U5266" s="2" t="s">
        <v>73</v>
      </c>
      <c r="V5266" s="2" t="s">
        <v>74</v>
      </c>
      <c r="W5266" s="4">
        <v>815123.4</v>
      </c>
      <c r="X5266" s="4">
        <v>1141172.6399999999</v>
      </c>
      <c r="Y5266" s="4">
        <v>1956296.04</v>
      </c>
      <c r="Z5266" s="2">
        <v>60</v>
      </c>
      <c r="AA5266" s="2" t="s">
        <v>58</v>
      </c>
      <c r="AB5266" s="2" t="s">
        <v>15727</v>
      </c>
      <c r="AC5266" s="2" t="s">
        <v>87</v>
      </c>
      <c r="AD5266" s="2" t="s">
        <v>76</v>
      </c>
      <c r="AE5266" s="5">
        <v>71.290000000000006</v>
      </c>
      <c r="AF5266" s="2">
        <v>2</v>
      </c>
      <c r="AG5266" s="2" t="s">
        <v>15718</v>
      </c>
      <c r="AH5266" s="2">
        <v>18</v>
      </c>
      <c r="AI5266" s="6" t="str">
        <f t="shared" si="246"/>
        <v>25-34</v>
      </c>
      <c r="AJ5266" s="11">
        <f>YEAR(tbl_LoanData[[#This Row],[Application Date]])</f>
        <v>2025</v>
      </c>
      <c r="AK5266" s="11" t="str">
        <f>TEXT(tbl_LoanData[[#This Row],[Application Date]],"MMMM")</f>
        <v>July</v>
      </c>
      <c r="AL5266" s="12">
        <f>DATE(YEAR(tbl_LoanData[[#This Row],[Application Date]]),MONTH(tbl_LoanData[[#This Row],[Application Date]]),1)</f>
        <v>45839</v>
      </c>
      <c r="AM5266" s="14">
        <f ca="1">IF(AND(tbl_LoanData[[#This Row],[Application Date]]&gt;=EOMONTH(TODAY(),-1)+1,tbl_LoanData[[#This Row],[Application Date]]&lt;=TODAY()),tbl_LoanData[[#This Row],[Loan Amount]],0)</f>
        <v>0</v>
      </c>
      <c r="AN5266" s="14">
        <f>tbl_LoanData[[#This Row],[Amount Paid]]-(Q5266-X5266)</f>
        <v>192596.03999999992</v>
      </c>
      <c r="AO5266" s="14">
        <f>IF(tbl_LoanData[[#This Row],[Application Status]]="Approved",1,0)</f>
        <v>1</v>
      </c>
      <c r="AP5266" s="22" t="str">
        <f t="shared" ca="1" si="247"/>
        <v/>
      </c>
      <c r="AQ5266" s="22" t="str">
        <f t="shared" ca="1" si="248"/>
        <v/>
      </c>
    </row>
    <row r="5267" spans="1:43" x14ac:dyDescent="0.3">
      <c r="A5267" s="2" t="s">
        <v>3317</v>
      </c>
      <c r="B5267" s="2" t="s">
        <v>3318</v>
      </c>
      <c r="C5267" s="2" t="s">
        <v>949</v>
      </c>
      <c r="D5267" s="2" t="s">
        <v>82</v>
      </c>
      <c r="E5267" s="2" t="s">
        <v>204</v>
      </c>
      <c r="F5267" s="2">
        <v>23</v>
      </c>
      <c r="G5267" s="2" t="s">
        <v>83</v>
      </c>
      <c r="H5267" s="2" t="s">
        <v>307</v>
      </c>
      <c r="I5267" s="2" t="s">
        <v>43</v>
      </c>
      <c r="J5267" s="3">
        <v>45843</v>
      </c>
      <c r="K5267" s="3">
        <v>45859</v>
      </c>
      <c r="L5267" s="2" t="s">
        <v>37</v>
      </c>
      <c r="M5267" s="2" t="s">
        <v>104</v>
      </c>
      <c r="N5267" s="2" t="s">
        <v>192</v>
      </c>
      <c r="O5267" s="4">
        <v>143000</v>
      </c>
      <c r="P5267" s="4">
        <v>24400</v>
      </c>
      <c r="Q5267" s="4">
        <v>118600</v>
      </c>
      <c r="R5267" s="2">
        <v>18</v>
      </c>
      <c r="S5267" s="5">
        <v>14.02</v>
      </c>
      <c r="T5267" s="4">
        <v>7974.53</v>
      </c>
      <c r="U5267" s="2" t="s">
        <v>73</v>
      </c>
      <c r="V5267" s="2" t="s">
        <v>74</v>
      </c>
      <c r="W5267" s="4">
        <v>95694.36</v>
      </c>
      <c r="X5267" s="4">
        <v>47847.22</v>
      </c>
      <c r="Y5267" s="4">
        <v>143541.57999999999</v>
      </c>
      <c r="Z5267" s="2">
        <v>28</v>
      </c>
      <c r="AA5267" s="2" t="s">
        <v>57</v>
      </c>
      <c r="AB5267" s="2" t="s">
        <v>15731</v>
      </c>
      <c r="AC5267" s="2" t="s">
        <v>146</v>
      </c>
      <c r="AD5267" s="2" t="s">
        <v>76</v>
      </c>
      <c r="AE5267" s="5">
        <v>82.94</v>
      </c>
      <c r="AF5267" s="2">
        <v>1</v>
      </c>
      <c r="AG5267" s="2" t="s">
        <v>77</v>
      </c>
      <c r="AH5267" s="2">
        <v>16</v>
      </c>
      <c r="AI5267" s="6" t="str">
        <f t="shared" si="246"/>
        <v>18-24</v>
      </c>
      <c r="AJ5267" s="11">
        <f>YEAR(tbl_LoanData[[#This Row],[Application Date]])</f>
        <v>2025</v>
      </c>
      <c r="AK5267" s="11" t="str">
        <f>TEXT(tbl_LoanData[[#This Row],[Application Date]],"MMMM")</f>
        <v>July</v>
      </c>
      <c r="AL5267" s="12">
        <f>DATE(YEAR(tbl_LoanData[[#This Row],[Application Date]]),MONTH(tbl_LoanData[[#This Row],[Application Date]]),1)</f>
        <v>45839</v>
      </c>
      <c r="AM5267" s="14">
        <f ca="1">IF(AND(tbl_LoanData[[#This Row],[Application Date]]&gt;=EOMONTH(TODAY(),-1)+1,tbl_LoanData[[#This Row],[Application Date]]&lt;=TODAY()),tbl_LoanData[[#This Row],[Loan Amount]],0)</f>
        <v>0</v>
      </c>
      <c r="AN5267" s="14">
        <f>tbl_LoanData[[#This Row],[Amount Paid]]-(Q5267-X5267)</f>
        <v>24941.58</v>
      </c>
      <c r="AO5267" s="14">
        <f>IF(tbl_LoanData[[#This Row],[Application Status]]="Approved",1,0)</f>
        <v>1</v>
      </c>
      <c r="AP5267" s="22" t="str">
        <f t="shared" ca="1" si="247"/>
        <v/>
      </c>
      <c r="AQ5267" s="22" t="str">
        <f t="shared" ca="1" si="248"/>
        <v/>
      </c>
    </row>
    <row r="5268" spans="1:43" x14ac:dyDescent="0.3">
      <c r="A5268" s="2" t="s">
        <v>3347</v>
      </c>
      <c r="B5268" s="2" t="s">
        <v>3348</v>
      </c>
      <c r="C5268" s="2" t="s">
        <v>347</v>
      </c>
      <c r="D5268" s="2" t="s">
        <v>134</v>
      </c>
      <c r="E5268" s="2" t="s">
        <v>209</v>
      </c>
      <c r="F5268" s="2">
        <v>62</v>
      </c>
      <c r="G5268" s="2" t="s">
        <v>69</v>
      </c>
      <c r="H5268" s="2" t="s">
        <v>372</v>
      </c>
      <c r="I5268" s="2" t="s">
        <v>43</v>
      </c>
      <c r="J5268" s="3">
        <v>45867</v>
      </c>
      <c r="K5268" s="3">
        <v>45878</v>
      </c>
      <c r="L5268" s="2" t="s">
        <v>37</v>
      </c>
      <c r="M5268" s="2" t="s">
        <v>104</v>
      </c>
      <c r="N5268" s="2" t="s">
        <v>192</v>
      </c>
      <c r="O5268" s="4">
        <v>248000</v>
      </c>
      <c r="P5268" s="4">
        <v>94700</v>
      </c>
      <c r="Q5268" s="4">
        <v>153300</v>
      </c>
      <c r="R5268" s="2">
        <v>12</v>
      </c>
      <c r="S5268" s="5">
        <v>12.46</v>
      </c>
      <c r="T5268" s="4">
        <v>14366.76</v>
      </c>
      <c r="U5268" s="2" t="s">
        <v>73</v>
      </c>
      <c r="V5268" s="2" t="s">
        <v>33</v>
      </c>
      <c r="W5268" s="4">
        <v>172401.18</v>
      </c>
      <c r="X5268" s="4">
        <v>0</v>
      </c>
      <c r="Y5268" s="4">
        <v>172401.18</v>
      </c>
      <c r="Z5268" s="2">
        <v>0</v>
      </c>
      <c r="AA5268" s="2" t="s">
        <v>56</v>
      </c>
      <c r="AB5268" s="2" t="s">
        <v>15728</v>
      </c>
      <c r="AC5268" s="2" t="s">
        <v>121</v>
      </c>
      <c r="AD5268" s="2" t="s">
        <v>76</v>
      </c>
      <c r="AE5268" s="5">
        <v>61.81</v>
      </c>
      <c r="AF5268" s="2">
        <v>0</v>
      </c>
      <c r="AG5268" s="2" t="s">
        <v>77</v>
      </c>
      <c r="AH5268" s="2">
        <v>11</v>
      </c>
      <c r="AI5268" s="6" t="str">
        <f t="shared" si="246"/>
        <v>55-64</v>
      </c>
      <c r="AJ5268" s="11">
        <f>YEAR(tbl_LoanData[[#This Row],[Application Date]])</f>
        <v>2025</v>
      </c>
      <c r="AK5268" s="11" t="str">
        <f>TEXT(tbl_LoanData[[#This Row],[Application Date]],"MMMM")</f>
        <v>July</v>
      </c>
      <c r="AL5268" s="12">
        <f>DATE(YEAR(tbl_LoanData[[#This Row],[Application Date]]),MONTH(tbl_LoanData[[#This Row],[Application Date]]),1)</f>
        <v>45839</v>
      </c>
      <c r="AM5268" s="14">
        <f ca="1">IF(AND(tbl_LoanData[[#This Row],[Application Date]]&gt;=EOMONTH(TODAY(),-1)+1,tbl_LoanData[[#This Row],[Application Date]]&lt;=TODAY()),tbl_LoanData[[#This Row],[Loan Amount]],0)</f>
        <v>0</v>
      </c>
      <c r="AN5268" s="14">
        <f>tbl_LoanData[[#This Row],[Amount Paid]]-(Q5268-X5268)</f>
        <v>19101.179999999993</v>
      </c>
      <c r="AO5268" s="14">
        <f>IF(tbl_LoanData[[#This Row],[Application Status]]="Approved",1,0)</f>
        <v>1</v>
      </c>
      <c r="AP5268" s="22" t="str">
        <f t="shared" ca="1" si="247"/>
        <v/>
      </c>
      <c r="AQ5268" s="22" t="str">
        <f t="shared" ca="1" si="248"/>
        <v/>
      </c>
    </row>
    <row r="5269" spans="1:43" x14ac:dyDescent="0.3">
      <c r="A5269" s="2" t="s">
        <v>3481</v>
      </c>
      <c r="B5269" s="2" t="s">
        <v>3482</v>
      </c>
      <c r="C5269" s="2" t="s">
        <v>66</v>
      </c>
      <c r="D5269" s="2" t="s">
        <v>209</v>
      </c>
      <c r="E5269" s="2" t="s">
        <v>406</v>
      </c>
      <c r="F5269" s="2">
        <v>26</v>
      </c>
      <c r="G5269" s="2" t="s">
        <v>69</v>
      </c>
      <c r="H5269" s="2" t="s">
        <v>265</v>
      </c>
      <c r="I5269" s="2" t="s">
        <v>44</v>
      </c>
      <c r="J5269" s="3">
        <v>45845</v>
      </c>
      <c r="K5269" s="3">
        <v>45858</v>
      </c>
      <c r="L5269" s="2" t="s">
        <v>40</v>
      </c>
      <c r="M5269" s="2" t="s">
        <v>94</v>
      </c>
      <c r="N5269" s="2" t="s">
        <v>4</v>
      </c>
      <c r="O5269" s="4">
        <v>1098000</v>
      </c>
      <c r="P5269" s="4">
        <v>389800</v>
      </c>
      <c r="Q5269" s="4">
        <v>708200</v>
      </c>
      <c r="R5269" s="2">
        <v>24</v>
      </c>
      <c r="S5269" s="5">
        <v>5.63</v>
      </c>
      <c r="T5269" s="4">
        <v>32830.97</v>
      </c>
      <c r="U5269" s="2" t="s">
        <v>73</v>
      </c>
      <c r="V5269" s="2" t="s">
        <v>74</v>
      </c>
      <c r="W5269" s="4">
        <v>393971.64</v>
      </c>
      <c r="X5269" s="4">
        <v>393971.68</v>
      </c>
      <c r="Y5269" s="4">
        <v>787943.32</v>
      </c>
      <c r="Z5269" s="2">
        <v>30</v>
      </c>
      <c r="AA5269" s="2" t="s">
        <v>57</v>
      </c>
      <c r="AB5269" s="2" t="s">
        <v>15735</v>
      </c>
      <c r="AC5269" s="2" t="s">
        <v>87</v>
      </c>
      <c r="AD5269" s="2" t="s">
        <v>76</v>
      </c>
      <c r="AE5269" s="5">
        <v>64.5</v>
      </c>
      <c r="AF5269" s="2">
        <v>1</v>
      </c>
      <c r="AG5269" s="2" t="s">
        <v>77</v>
      </c>
      <c r="AH5269" s="2">
        <v>13</v>
      </c>
      <c r="AI5269" s="6" t="str">
        <f t="shared" si="246"/>
        <v>25-34</v>
      </c>
      <c r="AJ5269" s="11">
        <f>YEAR(tbl_LoanData[[#This Row],[Application Date]])</f>
        <v>2025</v>
      </c>
      <c r="AK5269" s="11" t="str">
        <f>TEXT(tbl_LoanData[[#This Row],[Application Date]],"MMMM")</f>
        <v>July</v>
      </c>
      <c r="AL5269" s="12">
        <f>DATE(YEAR(tbl_LoanData[[#This Row],[Application Date]]),MONTH(tbl_LoanData[[#This Row],[Application Date]]),1)</f>
        <v>45839</v>
      </c>
      <c r="AM5269" s="14">
        <f ca="1">IF(AND(tbl_LoanData[[#This Row],[Application Date]]&gt;=EOMONTH(TODAY(),-1)+1,tbl_LoanData[[#This Row],[Application Date]]&lt;=TODAY()),tbl_LoanData[[#This Row],[Loan Amount]],0)</f>
        <v>0</v>
      </c>
      <c r="AN5269" s="14">
        <f>tbl_LoanData[[#This Row],[Amount Paid]]-(Q5269-X5269)</f>
        <v>79743.320000000007</v>
      </c>
      <c r="AO5269" s="14">
        <f>IF(tbl_LoanData[[#This Row],[Application Status]]="Approved",1,0)</f>
        <v>1</v>
      </c>
      <c r="AP5269" s="22" t="str">
        <f t="shared" ca="1" si="247"/>
        <v/>
      </c>
      <c r="AQ5269" s="22" t="str">
        <f t="shared" ca="1" si="248"/>
        <v/>
      </c>
    </row>
    <row r="5270" spans="1:43" x14ac:dyDescent="0.3">
      <c r="A5270" s="2" t="s">
        <v>3689</v>
      </c>
      <c r="B5270" s="2" t="s">
        <v>3690</v>
      </c>
      <c r="C5270" s="2" t="s">
        <v>310</v>
      </c>
      <c r="D5270" s="2" t="s">
        <v>254</v>
      </c>
      <c r="E5270" s="2" t="s">
        <v>165</v>
      </c>
      <c r="F5270" s="2">
        <v>36</v>
      </c>
      <c r="G5270" s="2" t="s">
        <v>69</v>
      </c>
      <c r="H5270" s="2" t="s">
        <v>237</v>
      </c>
      <c r="I5270" s="2" t="s">
        <v>48</v>
      </c>
      <c r="J5270" s="3">
        <v>45868</v>
      </c>
      <c r="K5270" s="3">
        <v>45881</v>
      </c>
      <c r="L5270" s="2" t="s">
        <v>36</v>
      </c>
      <c r="M5270" s="2" t="s">
        <v>94</v>
      </c>
      <c r="N5270" s="2" t="s">
        <v>212</v>
      </c>
      <c r="O5270" s="4">
        <v>1330000</v>
      </c>
      <c r="P5270" s="4">
        <v>323900</v>
      </c>
      <c r="Q5270" s="4">
        <v>1006100</v>
      </c>
      <c r="R5270" s="2">
        <v>24</v>
      </c>
      <c r="S5270" s="5">
        <v>10.8</v>
      </c>
      <c r="T5270" s="4">
        <v>50975.73</v>
      </c>
      <c r="U5270" s="2" t="s">
        <v>73</v>
      </c>
      <c r="V5270" s="2" t="s">
        <v>74</v>
      </c>
      <c r="W5270" s="4">
        <v>611708.76</v>
      </c>
      <c r="X5270" s="4">
        <v>611708.84</v>
      </c>
      <c r="Y5270" s="4">
        <v>1223417.6000000001</v>
      </c>
      <c r="Z5270" s="2">
        <v>0</v>
      </c>
      <c r="AA5270" s="2" t="s">
        <v>56</v>
      </c>
      <c r="AB5270" s="2" t="s">
        <v>15730</v>
      </c>
      <c r="AC5270" s="2" t="s">
        <v>106</v>
      </c>
      <c r="AD5270" s="2" t="s">
        <v>76</v>
      </c>
      <c r="AE5270" s="5">
        <v>75.650000000000006</v>
      </c>
      <c r="AF5270" s="2">
        <v>0</v>
      </c>
      <c r="AG5270" s="2" t="s">
        <v>77</v>
      </c>
      <c r="AH5270" s="2">
        <v>13</v>
      </c>
      <c r="AI5270" s="6" t="str">
        <f t="shared" si="246"/>
        <v>35-44</v>
      </c>
      <c r="AJ5270" s="11">
        <f>YEAR(tbl_LoanData[[#This Row],[Application Date]])</f>
        <v>2025</v>
      </c>
      <c r="AK5270" s="11" t="str">
        <f>TEXT(tbl_LoanData[[#This Row],[Application Date]],"MMMM")</f>
        <v>July</v>
      </c>
      <c r="AL5270" s="12">
        <f>DATE(YEAR(tbl_LoanData[[#This Row],[Application Date]]),MONTH(tbl_LoanData[[#This Row],[Application Date]]),1)</f>
        <v>45839</v>
      </c>
      <c r="AM5270" s="14">
        <f ca="1">IF(AND(tbl_LoanData[[#This Row],[Application Date]]&gt;=EOMONTH(TODAY(),-1)+1,tbl_LoanData[[#This Row],[Application Date]]&lt;=TODAY()),tbl_LoanData[[#This Row],[Loan Amount]],0)</f>
        <v>0</v>
      </c>
      <c r="AN5270" s="14">
        <f>tbl_LoanData[[#This Row],[Amount Paid]]-(Q5270-X5270)</f>
        <v>217317.59999999998</v>
      </c>
      <c r="AO5270" s="14">
        <f>IF(tbl_LoanData[[#This Row],[Application Status]]="Approved",1,0)</f>
        <v>1</v>
      </c>
      <c r="AP5270" s="22" t="str">
        <f t="shared" ca="1" si="247"/>
        <v/>
      </c>
      <c r="AQ5270" s="22" t="str">
        <f t="shared" ca="1" si="248"/>
        <v/>
      </c>
    </row>
    <row r="5271" spans="1:43" ht="14.4" customHeight="1" x14ac:dyDescent="0.3">
      <c r="A5271" s="2" t="s">
        <v>3725</v>
      </c>
      <c r="B5271" s="2" t="s">
        <v>3726</v>
      </c>
      <c r="C5271" s="2" t="s">
        <v>289</v>
      </c>
      <c r="D5271" s="2" t="s">
        <v>81</v>
      </c>
      <c r="E5271" s="2" t="s">
        <v>150</v>
      </c>
      <c r="F5271" s="2">
        <v>30</v>
      </c>
      <c r="G5271" s="2" t="s">
        <v>69</v>
      </c>
      <c r="H5271" s="2" t="s">
        <v>205</v>
      </c>
      <c r="I5271" s="2" t="s">
        <v>49</v>
      </c>
      <c r="J5271" s="3">
        <v>45858</v>
      </c>
      <c r="K5271" s="3">
        <v>45860</v>
      </c>
      <c r="L5271" s="2" t="s">
        <v>36</v>
      </c>
      <c r="M5271" s="2" t="s">
        <v>71</v>
      </c>
      <c r="N5271" s="2" t="s">
        <v>162</v>
      </c>
      <c r="O5271" s="4">
        <v>1310000</v>
      </c>
      <c r="P5271" s="4">
        <v>388100</v>
      </c>
      <c r="Q5271" s="4">
        <v>921900</v>
      </c>
      <c r="R5271" s="2">
        <v>24</v>
      </c>
      <c r="S5271" s="5">
        <v>10.130000000000001</v>
      </c>
      <c r="T5271" s="4">
        <v>46194.87</v>
      </c>
      <c r="U5271" s="2" t="s">
        <v>73</v>
      </c>
      <c r="V5271" s="2" t="s">
        <v>74</v>
      </c>
      <c r="W5271" s="4">
        <v>600533.31000000006</v>
      </c>
      <c r="X5271" s="4">
        <v>508143.63</v>
      </c>
      <c r="Y5271" s="4">
        <v>1108676.94</v>
      </c>
      <c r="Z5271" s="2">
        <v>0</v>
      </c>
      <c r="AA5271" s="2" t="s">
        <v>56</v>
      </c>
      <c r="AB5271" s="2" t="s">
        <v>15728</v>
      </c>
      <c r="AC5271" s="2" t="s">
        <v>138</v>
      </c>
      <c r="AD5271" s="2" t="s">
        <v>76</v>
      </c>
      <c r="AE5271" s="5">
        <v>70.37</v>
      </c>
      <c r="AF5271" s="2">
        <v>0</v>
      </c>
      <c r="AG5271" s="2" t="s">
        <v>77</v>
      </c>
      <c r="AH5271" s="2">
        <v>2</v>
      </c>
      <c r="AI5271" s="6" t="str">
        <f t="shared" si="246"/>
        <v>25-34</v>
      </c>
      <c r="AJ5271" s="11">
        <f>YEAR(tbl_LoanData[[#This Row],[Application Date]])</f>
        <v>2025</v>
      </c>
      <c r="AK5271" s="11" t="str">
        <f>TEXT(tbl_LoanData[[#This Row],[Application Date]],"MMMM")</f>
        <v>July</v>
      </c>
      <c r="AL5271" s="12">
        <f>DATE(YEAR(tbl_LoanData[[#This Row],[Application Date]]),MONTH(tbl_LoanData[[#This Row],[Application Date]]),1)</f>
        <v>45839</v>
      </c>
      <c r="AM5271" s="14">
        <f ca="1">IF(AND(tbl_LoanData[[#This Row],[Application Date]]&gt;=EOMONTH(TODAY(),-1)+1,tbl_LoanData[[#This Row],[Application Date]]&lt;=TODAY()),tbl_LoanData[[#This Row],[Loan Amount]],0)</f>
        <v>0</v>
      </c>
      <c r="AN5271" s="14">
        <f>tbl_LoanData[[#This Row],[Amount Paid]]-(Q5271-X5271)</f>
        <v>186776.94000000006</v>
      </c>
      <c r="AO5271" s="14">
        <f>IF(tbl_LoanData[[#This Row],[Application Status]]="Approved",1,0)</f>
        <v>1</v>
      </c>
      <c r="AP5271" s="22" t="str">
        <f t="shared" ca="1" si="247"/>
        <v/>
      </c>
      <c r="AQ5271" s="22" t="str">
        <f t="shared" ca="1" si="248"/>
        <v/>
      </c>
    </row>
    <row r="5272" spans="1:43" ht="14.4" customHeight="1" x14ac:dyDescent="0.3">
      <c r="A5272" s="2" t="s">
        <v>3899</v>
      </c>
      <c r="B5272" s="2" t="s">
        <v>3900</v>
      </c>
      <c r="C5272" s="2" t="s">
        <v>133</v>
      </c>
      <c r="D5272" s="2" t="s">
        <v>118</v>
      </c>
      <c r="E5272" s="2" t="s">
        <v>82</v>
      </c>
      <c r="F5272" s="2">
        <v>31</v>
      </c>
      <c r="G5272" s="2" t="s">
        <v>69</v>
      </c>
      <c r="H5272" s="2" t="s">
        <v>136</v>
      </c>
      <c r="I5272" s="2" t="s">
        <v>49</v>
      </c>
      <c r="J5272" s="3">
        <v>45849</v>
      </c>
      <c r="K5272" s="3"/>
      <c r="L5272" s="2" t="s">
        <v>40</v>
      </c>
      <c r="M5272" s="2" t="s">
        <v>85</v>
      </c>
      <c r="N5272" s="2" t="s">
        <v>86</v>
      </c>
      <c r="O5272" s="4">
        <v>1489000</v>
      </c>
      <c r="P5272" s="4">
        <v>495700</v>
      </c>
      <c r="Q5272" s="4">
        <v>993300</v>
      </c>
      <c r="R5272" s="2">
        <v>48</v>
      </c>
      <c r="S5272" s="5">
        <v>13.8</v>
      </c>
      <c r="T5272" s="4">
        <v>32116.7</v>
      </c>
      <c r="U5272" s="2" t="s">
        <v>96</v>
      </c>
      <c r="V5272" s="2" t="s">
        <v>97</v>
      </c>
      <c r="W5272" s="4">
        <v>0</v>
      </c>
      <c r="X5272" s="4">
        <v>0</v>
      </c>
      <c r="Y5272" s="4">
        <v>1541601.6</v>
      </c>
      <c r="Z5272" s="2">
        <v>0</v>
      </c>
      <c r="AA5272" s="2" t="s">
        <v>97</v>
      </c>
      <c r="AB5272" s="2" t="s">
        <v>15733</v>
      </c>
      <c r="AC5272" s="2" t="s">
        <v>106</v>
      </c>
      <c r="AD5272" s="2" t="s">
        <v>76</v>
      </c>
      <c r="AE5272" s="5">
        <v>66.709999999999994</v>
      </c>
      <c r="AF5272" s="2">
        <v>0</v>
      </c>
      <c r="AG5272" s="2" t="s">
        <v>97</v>
      </c>
      <c r="AH5272" s="2"/>
      <c r="AI5272" s="6" t="str">
        <f t="shared" si="246"/>
        <v>25-34</v>
      </c>
      <c r="AJ5272" s="11">
        <f>YEAR(tbl_LoanData[[#This Row],[Application Date]])</f>
        <v>2025</v>
      </c>
      <c r="AK5272" s="11" t="str">
        <f>TEXT(tbl_LoanData[[#This Row],[Application Date]],"MMMM")</f>
        <v>July</v>
      </c>
      <c r="AL5272" s="12">
        <f>DATE(YEAR(tbl_LoanData[[#This Row],[Application Date]]),MONTH(tbl_LoanData[[#This Row],[Application Date]]),1)</f>
        <v>45839</v>
      </c>
      <c r="AM5272" s="14">
        <f ca="1">IF(AND(tbl_LoanData[[#This Row],[Application Date]]&gt;=EOMONTH(TODAY(),-1)+1,tbl_LoanData[[#This Row],[Application Date]]&lt;=TODAY()),tbl_LoanData[[#This Row],[Loan Amount]],0)</f>
        <v>0</v>
      </c>
      <c r="AN5272" s="14">
        <f>tbl_LoanData[[#This Row],[Amount Paid]]-(Q5272-X5272)</f>
        <v>-993300</v>
      </c>
      <c r="AO5272" s="14">
        <f>IF(tbl_LoanData[[#This Row],[Application Status]]="Approved",1,0)</f>
        <v>0</v>
      </c>
      <c r="AP5272" s="22" t="str">
        <f t="shared" ca="1" si="247"/>
        <v/>
      </c>
      <c r="AQ5272" s="22" t="str">
        <f t="shared" ca="1" si="248"/>
        <v/>
      </c>
    </row>
    <row r="5273" spans="1:43" ht="14.4" customHeight="1" x14ac:dyDescent="0.3">
      <c r="A5273" s="2" t="s">
        <v>4017</v>
      </c>
      <c r="B5273" s="2" t="s">
        <v>4018</v>
      </c>
      <c r="C5273" s="2" t="s">
        <v>149</v>
      </c>
      <c r="D5273" s="2" t="s">
        <v>91</v>
      </c>
      <c r="E5273" s="2" t="s">
        <v>312</v>
      </c>
      <c r="F5273" s="2">
        <v>42</v>
      </c>
      <c r="G5273" s="2" t="s">
        <v>83</v>
      </c>
      <c r="H5273" s="2" t="s">
        <v>516</v>
      </c>
      <c r="I5273" s="2" t="s">
        <v>53</v>
      </c>
      <c r="J5273" s="3">
        <v>45853</v>
      </c>
      <c r="K5273" s="3">
        <v>45866</v>
      </c>
      <c r="L5273" s="2" t="s">
        <v>39</v>
      </c>
      <c r="M5273" s="2" t="s">
        <v>71</v>
      </c>
      <c r="N5273" s="2" t="s">
        <v>72</v>
      </c>
      <c r="O5273" s="4">
        <v>1412000</v>
      </c>
      <c r="P5273" s="4">
        <v>532900</v>
      </c>
      <c r="Q5273" s="4">
        <v>879100</v>
      </c>
      <c r="R5273" s="2">
        <v>36</v>
      </c>
      <c r="S5273" s="5">
        <v>6.03</v>
      </c>
      <c r="T5273" s="4">
        <v>28836.92</v>
      </c>
      <c r="U5273" s="2" t="s">
        <v>73</v>
      </c>
      <c r="V5273" s="2" t="s">
        <v>74</v>
      </c>
      <c r="W5273" s="4">
        <v>346043.04</v>
      </c>
      <c r="X5273" s="4">
        <v>692086.15</v>
      </c>
      <c r="Y5273" s="4">
        <v>1038129.19</v>
      </c>
      <c r="Z5273" s="2">
        <v>0</v>
      </c>
      <c r="AA5273" s="2" t="s">
        <v>56</v>
      </c>
      <c r="AB5273" s="2" t="s">
        <v>15732</v>
      </c>
      <c r="AC5273" s="2" t="s">
        <v>332</v>
      </c>
      <c r="AD5273" s="2" t="s">
        <v>76</v>
      </c>
      <c r="AE5273" s="5">
        <v>62.26</v>
      </c>
      <c r="AF5273" s="2">
        <v>0</v>
      </c>
      <c r="AG5273" s="2" t="s">
        <v>77</v>
      </c>
      <c r="AH5273" s="2">
        <v>13</v>
      </c>
      <c r="AI5273" s="6" t="str">
        <f t="shared" si="246"/>
        <v>35-44</v>
      </c>
      <c r="AJ5273" s="11">
        <f>YEAR(tbl_LoanData[[#This Row],[Application Date]])</f>
        <v>2025</v>
      </c>
      <c r="AK5273" s="11" t="str">
        <f>TEXT(tbl_LoanData[[#This Row],[Application Date]],"MMMM")</f>
        <v>July</v>
      </c>
      <c r="AL5273" s="12">
        <f>DATE(YEAR(tbl_LoanData[[#This Row],[Application Date]]),MONTH(tbl_LoanData[[#This Row],[Application Date]]),1)</f>
        <v>45839</v>
      </c>
      <c r="AM5273" s="14">
        <f ca="1">IF(AND(tbl_LoanData[[#This Row],[Application Date]]&gt;=EOMONTH(TODAY(),-1)+1,tbl_LoanData[[#This Row],[Application Date]]&lt;=TODAY()),tbl_LoanData[[#This Row],[Loan Amount]],0)</f>
        <v>0</v>
      </c>
      <c r="AN5273" s="14">
        <f>tbl_LoanData[[#This Row],[Amount Paid]]-(Q5273-X5273)</f>
        <v>159029.19</v>
      </c>
      <c r="AO5273" s="14">
        <f>IF(tbl_LoanData[[#This Row],[Application Status]]="Approved",1,0)</f>
        <v>1</v>
      </c>
      <c r="AP5273" s="22" t="str">
        <f t="shared" ca="1" si="247"/>
        <v/>
      </c>
      <c r="AQ5273" s="22" t="str">
        <f t="shared" ca="1" si="248"/>
        <v/>
      </c>
    </row>
    <row r="5274" spans="1:43" x14ac:dyDescent="0.3">
      <c r="A5274" s="2" t="s">
        <v>4055</v>
      </c>
      <c r="B5274" s="2" t="s">
        <v>4056</v>
      </c>
      <c r="C5274" s="2" t="s">
        <v>508</v>
      </c>
      <c r="D5274" s="2" t="s">
        <v>176</v>
      </c>
      <c r="E5274" s="2" t="s">
        <v>150</v>
      </c>
      <c r="F5274" s="2">
        <v>60</v>
      </c>
      <c r="G5274" s="2" t="s">
        <v>83</v>
      </c>
      <c r="H5274" s="2" t="s">
        <v>307</v>
      </c>
      <c r="I5274" s="2" t="s">
        <v>43</v>
      </c>
      <c r="J5274" s="3">
        <v>45869</v>
      </c>
      <c r="K5274" s="3">
        <v>45876</v>
      </c>
      <c r="L5274" s="2" t="s">
        <v>36</v>
      </c>
      <c r="M5274" s="2" t="s">
        <v>94</v>
      </c>
      <c r="N5274" s="2" t="s">
        <v>212</v>
      </c>
      <c r="O5274" s="4">
        <v>1220000</v>
      </c>
      <c r="P5274" s="4">
        <v>167300</v>
      </c>
      <c r="Q5274" s="4">
        <v>1052700</v>
      </c>
      <c r="R5274" s="2">
        <v>60</v>
      </c>
      <c r="S5274" s="5">
        <v>12.34</v>
      </c>
      <c r="T5274" s="4">
        <v>28370.26</v>
      </c>
      <c r="U5274" s="2" t="s">
        <v>73</v>
      </c>
      <c r="V5274" s="2" t="s">
        <v>74</v>
      </c>
      <c r="W5274" s="4">
        <v>340443.12</v>
      </c>
      <c r="X5274" s="4">
        <v>1361772.78</v>
      </c>
      <c r="Y5274" s="4">
        <v>1702215.9</v>
      </c>
      <c r="Z5274" s="2">
        <v>0</v>
      </c>
      <c r="AA5274" s="2" t="s">
        <v>56</v>
      </c>
      <c r="AB5274" s="2" t="s">
        <v>15736</v>
      </c>
      <c r="AC5274" s="2" t="s">
        <v>121</v>
      </c>
      <c r="AD5274" s="2" t="s">
        <v>76</v>
      </c>
      <c r="AE5274" s="5">
        <v>86.29</v>
      </c>
      <c r="AF5274" s="2">
        <v>0</v>
      </c>
      <c r="AG5274" s="2" t="s">
        <v>77</v>
      </c>
      <c r="AH5274" s="2">
        <v>7</v>
      </c>
      <c r="AI5274" s="6" t="str">
        <f t="shared" si="246"/>
        <v>55-64</v>
      </c>
      <c r="AJ5274" s="11">
        <f>YEAR(tbl_LoanData[[#This Row],[Application Date]])</f>
        <v>2025</v>
      </c>
      <c r="AK5274" s="11" t="str">
        <f>TEXT(tbl_LoanData[[#This Row],[Application Date]],"MMMM")</f>
        <v>July</v>
      </c>
      <c r="AL5274" s="12">
        <f>DATE(YEAR(tbl_LoanData[[#This Row],[Application Date]]),MONTH(tbl_LoanData[[#This Row],[Application Date]]),1)</f>
        <v>45839</v>
      </c>
      <c r="AM5274" s="14">
        <f ca="1">IF(AND(tbl_LoanData[[#This Row],[Application Date]]&gt;=EOMONTH(TODAY(),-1)+1,tbl_LoanData[[#This Row],[Application Date]]&lt;=TODAY()),tbl_LoanData[[#This Row],[Loan Amount]],0)</f>
        <v>0</v>
      </c>
      <c r="AN5274" s="14">
        <f>tbl_LoanData[[#This Row],[Amount Paid]]-(Q5274-X5274)</f>
        <v>649515.9</v>
      </c>
      <c r="AO5274" s="14">
        <f>IF(tbl_LoanData[[#This Row],[Application Status]]="Approved",1,0)</f>
        <v>1</v>
      </c>
      <c r="AP5274" s="22" t="str">
        <f t="shared" ca="1" si="247"/>
        <v/>
      </c>
      <c r="AQ5274" s="22" t="str">
        <f t="shared" ca="1" si="248"/>
        <v/>
      </c>
    </row>
    <row r="5275" spans="1:43" ht="14.4" customHeight="1" x14ac:dyDescent="0.3">
      <c r="A5275" s="2" t="s">
        <v>4251</v>
      </c>
      <c r="B5275" s="2" t="s">
        <v>4252</v>
      </c>
      <c r="C5275" s="2" t="s">
        <v>599</v>
      </c>
      <c r="D5275" s="2" t="s">
        <v>232</v>
      </c>
      <c r="E5275" s="2" t="s">
        <v>189</v>
      </c>
      <c r="F5275" s="2">
        <v>48</v>
      </c>
      <c r="G5275" s="2" t="s">
        <v>83</v>
      </c>
      <c r="H5275" s="2" t="s">
        <v>119</v>
      </c>
      <c r="I5275" s="2" t="s">
        <v>43</v>
      </c>
      <c r="J5275" s="3">
        <v>45863</v>
      </c>
      <c r="K5275" s="3">
        <v>45876</v>
      </c>
      <c r="L5275" s="2" t="s">
        <v>40</v>
      </c>
      <c r="M5275" s="2" t="s">
        <v>71</v>
      </c>
      <c r="N5275" s="2" t="s">
        <v>137</v>
      </c>
      <c r="O5275" s="4">
        <v>742000</v>
      </c>
      <c r="P5275" s="4">
        <v>178800</v>
      </c>
      <c r="Q5275" s="4">
        <v>563200</v>
      </c>
      <c r="R5275" s="2">
        <v>48</v>
      </c>
      <c r="S5275" s="5">
        <v>13.24</v>
      </c>
      <c r="T5275" s="4">
        <v>17947.310000000001</v>
      </c>
      <c r="U5275" s="2" t="s">
        <v>73</v>
      </c>
      <c r="V5275" s="2" t="s">
        <v>74</v>
      </c>
      <c r="W5275" s="4">
        <v>215367.72</v>
      </c>
      <c r="X5275" s="4">
        <v>646103</v>
      </c>
      <c r="Y5275" s="4">
        <v>861470.71999999997</v>
      </c>
      <c r="Z5275" s="2">
        <v>0</v>
      </c>
      <c r="AA5275" s="2" t="s">
        <v>56</v>
      </c>
      <c r="AB5275" s="2" t="s">
        <v>15735</v>
      </c>
      <c r="AC5275" s="2" t="s">
        <v>129</v>
      </c>
      <c r="AD5275" s="2" t="s">
        <v>76</v>
      </c>
      <c r="AE5275" s="5">
        <v>75.900000000000006</v>
      </c>
      <c r="AF5275" s="2">
        <v>0</v>
      </c>
      <c r="AG5275" s="2" t="s">
        <v>77</v>
      </c>
      <c r="AH5275" s="2">
        <v>13</v>
      </c>
      <c r="AI5275" s="6" t="str">
        <f t="shared" si="246"/>
        <v>45-54</v>
      </c>
      <c r="AJ5275" s="11">
        <f>YEAR(tbl_LoanData[[#This Row],[Application Date]])</f>
        <v>2025</v>
      </c>
      <c r="AK5275" s="11" t="str">
        <f>TEXT(tbl_LoanData[[#This Row],[Application Date]],"MMMM")</f>
        <v>July</v>
      </c>
      <c r="AL5275" s="12">
        <f>DATE(YEAR(tbl_LoanData[[#This Row],[Application Date]]),MONTH(tbl_LoanData[[#This Row],[Application Date]]),1)</f>
        <v>45839</v>
      </c>
      <c r="AM5275" s="14">
        <f ca="1">IF(AND(tbl_LoanData[[#This Row],[Application Date]]&gt;=EOMONTH(TODAY(),-1)+1,tbl_LoanData[[#This Row],[Application Date]]&lt;=TODAY()),tbl_LoanData[[#This Row],[Loan Amount]],0)</f>
        <v>0</v>
      </c>
      <c r="AN5275" s="14">
        <f>tbl_LoanData[[#This Row],[Amount Paid]]-(Q5275-X5275)</f>
        <v>298270.71999999997</v>
      </c>
      <c r="AO5275" s="14">
        <f>IF(tbl_LoanData[[#This Row],[Application Status]]="Approved",1,0)</f>
        <v>1</v>
      </c>
      <c r="AP5275" s="22" t="str">
        <f t="shared" ca="1" si="247"/>
        <v/>
      </c>
      <c r="AQ5275" s="22" t="str">
        <f t="shared" ca="1" si="248"/>
        <v/>
      </c>
    </row>
    <row r="5276" spans="1:43" ht="14.4" customHeight="1" x14ac:dyDescent="0.3">
      <c r="A5276" s="2" t="s">
        <v>4517</v>
      </c>
      <c r="B5276" s="2" t="s">
        <v>4518</v>
      </c>
      <c r="C5276" s="2" t="s">
        <v>530</v>
      </c>
      <c r="D5276" s="2" t="s">
        <v>82</v>
      </c>
      <c r="E5276" s="2" t="s">
        <v>68</v>
      </c>
      <c r="F5276" s="2">
        <v>26</v>
      </c>
      <c r="G5276" s="2" t="s">
        <v>69</v>
      </c>
      <c r="H5276" s="2" t="s">
        <v>244</v>
      </c>
      <c r="I5276" s="2" t="s">
        <v>48</v>
      </c>
      <c r="J5276" s="3">
        <v>45855</v>
      </c>
      <c r="K5276" s="3">
        <v>45876</v>
      </c>
      <c r="L5276" s="2" t="s">
        <v>40</v>
      </c>
      <c r="M5276" s="2" t="s">
        <v>157</v>
      </c>
      <c r="N5276" s="2" t="s">
        <v>299</v>
      </c>
      <c r="O5276" s="4">
        <v>899000</v>
      </c>
      <c r="P5276" s="4">
        <v>111700</v>
      </c>
      <c r="Q5276" s="4">
        <v>787300</v>
      </c>
      <c r="R5276" s="2">
        <v>36</v>
      </c>
      <c r="S5276" s="5">
        <v>8.39</v>
      </c>
      <c r="T5276" s="4">
        <v>27373.98</v>
      </c>
      <c r="U5276" s="2" t="s">
        <v>73</v>
      </c>
      <c r="V5276" s="2" t="s">
        <v>74</v>
      </c>
      <c r="W5276" s="4">
        <v>328487.76</v>
      </c>
      <c r="X5276" s="4">
        <v>656975.65</v>
      </c>
      <c r="Y5276" s="4">
        <v>985463.41</v>
      </c>
      <c r="Z5276" s="2">
        <v>0</v>
      </c>
      <c r="AA5276" s="2" t="s">
        <v>56</v>
      </c>
      <c r="AB5276" s="2" t="s">
        <v>15728</v>
      </c>
      <c r="AC5276" s="2" t="s">
        <v>213</v>
      </c>
      <c r="AD5276" s="2" t="s">
        <v>76</v>
      </c>
      <c r="AE5276" s="5">
        <v>87.58</v>
      </c>
      <c r="AF5276" s="2">
        <v>0</v>
      </c>
      <c r="AG5276" s="2" t="s">
        <v>77</v>
      </c>
      <c r="AH5276" s="2">
        <v>21</v>
      </c>
      <c r="AI5276" s="6" t="str">
        <f t="shared" si="246"/>
        <v>25-34</v>
      </c>
      <c r="AJ5276" s="11">
        <f>YEAR(tbl_LoanData[[#This Row],[Application Date]])</f>
        <v>2025</v>
      </c>
      <c r="AK5276" s="11" t="str">
        <f>TEXT(tbl_LoanData[[#This Row],[Application Date]],"MMMM")</f>
        <v>July</v>
      </c>
      <c r="AL5276" s="12">
        <f>DATE(YEAR(tbl_LoanData[[#This Row],[Application Date]]),MONTH(tbl_LoanData[[#This Row],[Application Date]]),1)</f>
        <v>45839</v>
      </c>
      <c r="AM5276" s="14">
        <f ca="1">IF(AND(tbl_LoanData[[#This Row],[Application Date]]&gt;=EOMONTH(TODAY(),-1)+1,tbl_LoanData[[#This Row],[Application Date]]&lt;=TODAY()),tbl_LoanData[[#This Row],[Loan Amount]],0)</f>
        <v>0</v>
      </c>
      <c r="AN5276" s="14">
        <f>tbl_LoanData[[#This Row],[Amount Paid]]-(Q5276-X5276)</f>
        <v>198163.41000000003</v>
      </c>
      <c r="AO5276" s="14">
        <f>IF(tbl_LoanData[[#This Row],[Application Status]]="Approved",1,0)</f>
        <v>1</v>
      </c>
      <c r="AP5276" s="22" t="str">
        <f t="shared" ca="1" si="247"/>
        <v/>
      </c>
      <c r="AQ5276" s="22" t="str">
        <f t="shared" ca="1" si="248"/>
        <v/>
      </c>
    </row>
    <row r="5277" spans="1:43" ht="14.4" customHeight="1" x14ac:dyDescent="0.3">
      <c r="A5277" s="2" t="s">
        <v>4523</v>
      </c>
      <c r="B5277" s="2" t="s">
        <v>4524</v>
      </c>
      <c r="C5277" s="2" t="s">
        <v>804</v>
      </c>
      <c r="D5277" s="2" t="s">
        <v>117</v>
      </c>
      <c r="E5277" s="2" t="s">
        <v>165</v>
      </c>
      <c r="F5277" s="2">
        <v>48</v>
      </c>
      <c r="G5277" s="2" t="s">
        <v>83</v>
      </c>
      <c r="H5277" s="2" t="s">
        <v>318</v>
      </c>
      <c r="I5277" s="2" t="s">
        <v>42</v>
      </c>
      <c r="J5277" s="3">
        <v>45843</v>
      </c>
      <c r="K5277" s="3"/>
      <c r="L5277" s="2" t="s">
        <v>39</v>
      </c>
      <c r="M5277" s="2" t="s">
        <v>71</v>
      </c>
      <c r="N5277" s="2" t="s">
        <v>294</v>
      </c>
      <c r="O5277" s="4">
        <v>1162000</v>
      </c>
      <c r="P5277" s="4">
        <v>437500</v>
      </c>
      <c r="Q5277" s="4">
        <v>724500</v>
      </c>
      <c r="R5277" s="2">
        <v>36</v>
      </c>
      <c r="S5277" s="5">
        <v>10.25</v>
      </c>
      <c r="T5277" s="4">
        <v>26313.439999999999</v>
      </c>
      <c r="U5277" s="2" t="s">
        <v>113</v>
      </c>
      <c r="V5277" s="2" t="s">
        <v>97</v>
      </c>
      <c r="W5277" s="4">
        <v>0</v>
      </c>
      <c r="X5277" s="4">
        <v>0</v>
      </c>
      <c r="Y5277" s="4">
        <v>947283.75</v>
      </c>
      <c r="Z5277" s="2">
        <v>0</v>
      </c>
      <c r="AA5277" s="2" t="s">
        <v>97</v>
      </c>
      <c r="AB5277" s="2" t="s">
        <v>15733</v>
      </c>
      <c r="AC5277" s="2" t="s">
        <v>213</v>
      </c>
      <c r="AD5277" s="2" t="s">
        <v>76</v>
      </c>
      <c r="AE5277" s="5">
        <v>62.35</v>
      </c>
      <c r="AF5277" s="2">
        <v>0</v>
      </c>
      <c r="AG5277" s="2" t="s">
        <v>97</v>
      </c>
      <c r="AH5277" s="2"/>
      <c r="AI5277" s="6" t="str">
        <f t="shared" si="246"/>
        <v>45-54</v>
      </c>
      <c r="AJ5277" s="11">
        <f>YEAR(tbl_LoanData[[#This Row],[Application Date]])</f>
        <v>2025</v>
      </c>
      <c r="AK5277" s="11" t="str">
        <f>TEXT(tbl_LoanData[[#This Row],[Application Date]],"MMMM")</f>
        <v>July</v>
      </c>
      <c r="AL5277" s="12">
        <f>DATE(YEAR(tbl_LoanData[[#This Row],[Application Date]]),MONTH(tbl_LoanData[[#This Row],[Application Date]]),1)</f>
        <v>45839</v>
      </c>
      <c r="AM5277" s="14">
        <f ca="1">IF(AND(tbl_LoanData[[#This Row],[Application Date]]&gt;=EOMONTH(TODAY(),-1)+1,tbl_LoanData[[#This Row],[Application Date]]&lt;=TODAY()),tbl_LoanData[[#This Row],[Loan Amount]],0)</f>
        <v>0</v>
      </c>
      <c r="AN5277" s="14">
        <f>tbl_LoanData[[#This Row],[Amount Paid]]-(Q5277-X5277)</f>
        <v>-724500</v>
      </c>
      <c r="AO5277" s="14">
        <f>IF(tbl_LoanData[[#This Row],[Application Status]]="Approved",1,0)</f>
        <v>0</v>
      </c>
      <c r="AP5277" s="22" t="str">
        <f t="shared" ca="1" si="247"/>
        <v/>
      </c>
      <c r="AQ5277" s="22" t="str">
        <f t="shared" ca="1" si="248"/>
        <v/>
      </c>
    </row>
    <row r="5278" spans="1:43" x14ac:dyDescent="0.3">
      <c r="A5278" s="2" t="s">
        <v>4625</v>
      </c>
      <c r="B5278" s="2" t="s">
        <v>4626</v>
      </c>
      <c r="C5278" s="2" t="s">
        <v>133</v>
      </c>
      <c r="D5278" s="2" t="s">
        <v>118</v>
      </c>
      <c r="E5278" s="2" t="s">
        <v>182</v>
      </c>
      <c r="F5278" s="2">
        <v>64</v>
      </c>
      <c r="G5278" s="2" t="s">
        <v>69</v>
      </c>
      <c r="H5278" s="2" t="s">
        <v>93</v>
      </c>
      <c r="I5278" s="2" t="s">
        <v>50</v>
      </c>
      <c r="J5278" s="3">
        <v>45849</v>
      </c>
      <c r="K5278" s="3">
        <v>45854</v>
      </c>
      <c r="L5278" s="2" t="s">
        <v>36</v>
      </c>
      <c r="M5278" s="2" t="s">
        <v>71</v>
      </c>
      <c r="N5278" s="2" t="s">
        <v>162</v>
      </c>
      <c r="O5278" s="4">
        <v>2107000</v>
      </c>
      <c r="P5278" s="4">
        <v>463300</v>
      </c>
      <c r="Q5278" s="4">
        <v>1643700</v>
      </c>
      <c r="R5278" s="2">
        <v>24</v>
      </c>
      <c r="S5278" s="5">
        <v>9.8699999999999992</v>
      </c>
      <c r="T5278" s="4">
        <v>82006.929999999993</v>
      </c>
      <c r="U5278" s="2" t="s">
        <v>73</v>
      </c>
      <c r="V5278" s="2" t="s">
        <v>74</v>
      </c>
      <c r="W5278" s="4">
        <v>1066090.0900000001</v>
      </c>
      <c r="X5278" s="4">
        <v>902076.29</v>
      </c>
      <c r="Y5278" s="4">
        <v>1968166.38</v>
      </c>
      <c r="Z5278" s="2">
        <v>0</v>
      </c>
      <c r="AA5278" s="2" t="s">
        <v>56</v>
      </c>
      <c r="AB5278" s="2" t="s">
        <v>15731</v>
      </c>
      <c r="AC5278" s="2" t="s">
        <v>360</v>
      </c>
      <c r="AD5278" s="2" t="s">
        <v>76</v>
      </c>
      <c r="AE5278" s="5">
        <v>78.010000000000005</v>
      </c>
      <c r="AF5278" s="2">
        <v>0</v>
      </c>
      <c r="AG5278" s="2" t="s">
        <v>77</v>
      </c>
      <c r="AH5278" s="2">
        <v>5</v>
      </c>
      <c r="AI5278" s="6" t="str">
        <f t="shared" si="246"/>
        <v>55-64</v>
      </c>
      <c r="AJ5278" s="11">
        <f>YEAR(tbl_LoanData[[#This Row],[Application Date]])</f>
        <v>2025</v>
      </c>
      <c r="AK5278" s="11" t="str">
        <f>TEXT(tbl_LoanData[[#This Row],[Application Date]],"MMMM")</f>
        <v>July</v>
      </c>
      <c r="AL5278" s="12">
        <f>DATE(YEAR(tbl_LoanData[[#This Row],[Application Date]]),MONTH(tbl_LoanData[[#This Row],[Application Date]]),1)</f>
        <v>45839</v>
      </c>
      <c r="AM5278" s="14">
        <f ca="1">IF(AND(tbl_LoanData[[#This Row],[Application Date]]&gt;=EOMONTH(TODAY(),-1)+1,tbl_LoanData[[#This Row],[Application Date]]&lt;=TODAY()),tbl_LoanData[[#This Row],[Loan Amount]],0)</f>
        <v>0</v>
      </c>
      <c r="AN5278" s="14">
        <f>tbl_LoanData[[#This Row],[Amount Paid]]-(Q5278-X5278)</f>
        <v>324466.38000000012</v>
      </c>
      <c r="AO5278" s="14">
        <f>IF(tbl_LoanData[[#This Row],[Application Status]]="Approved",1,0)</f>
        <v>1</v>
      </c>
      <c r="AP5278" s="22" t="str">
        <f t="shared" ca="1" si="247"/>
        <v/>
      </c>
      <c r="AQ5278" s="22" t="str">
        <f t="shared" ca="1" si="248"/>
        <v/>
      </c>
    </row>
    <row r="5279" spans="1:43" ht="14.4" customHeight="1" x14ac:dyDescent="0.3">
      <c r="A5279" s="2" t="s">
        <v>4705</v>
      </c>
      <c r="B5279" s="2" t="s">
        <v>4706</v>
      </c>
      <c r="C5279" s="2" t="s">
        <v>338</v>
      </c>
      <c r="D5279" s="2" t="s">
        <v>67</v>
      </c>
      <c r="E5279" s="2" t="s">
        <v>150</v>
      </c>
      <c r="F5279" s="2">
        <v>27</v>
      </c>
      <c r="G5279" s="2" t="s">
        <v>83</v>
      </c>
      <c r="H5279" s="2" t="s">
        <v>166</v>
      </c>
      <c r="I5279" s="2" t="s">
        <v>46</v>
      </c>
      <c r="J5279" s="3">
        <v>45849</v>
      </c>
      <c r="K5279" s="3">
        <v>45869</v>
      </c>
      <c r="L5279" s="2" t="s">
        <v>41</v>
      </c>
      <c r="M5279" s="2" t="s">
        <v>144</v>
      </c>
      <c r="N5279" s="2" t="s">
        <v>145</v>
      </c>
      <c r="O5279" s="4">
        <v>4309000</v>
      </c>
      <c r="P5279" s="4">
        <v>1256400</v>
      </c>
      <c r="Q5279" s="4">
        <v>3052600</v>
      </c>
      <c r="R5279" s="2">
        <v>24</v>
      </c>
      <c r="S5279" s="5">
        <v>5.0199999999999996</v>
      </c>
      <c r="T5279" s="4">
        <v>139961.71</v>
      </c>
      <c r="U5279" s="2" t="s">
        <v>73</v>
      </c>
      <c r="V5279" s="2" t="s">
        <v>74</v>
      </c>
      <c r="W5279" s="4">
        <v>979731.97</v>
      </c>
      <c r="X5279" s="4">
        <v>2379349.0699999998</v>
      </c>
      <c r="Y5279" s="4">
        <v>3359081.04</v>
      </c>
      <c r="Z5279" s="2">
        <v>140</v>
      </c>
      <c r="AA5279" s="2" t="s">
        <v>60</v>
      </c>
      <c r="AB5279" s="2" t="s">
        <v>15734</v>
      </c>
      <c r="AC5279" s="2" t="s">
        <v>360</v>
      </c>
      <c r="AD5279" s="2" t="s">
        <v>76</v>
      </c>
      <c r="AE5279" s="5">
        <v>70.84</v>
      </c>
      <c r="AF5279" s="2">
        <v>5</v>
      </c>
      <c r="AG5279" s="2" t="s">
        <v>130</v>
      </c>
      <c r="AH5279" s="2">
        <v>20</v>
      </c>
      <c r="AI5279" s="6" t="str">
        <f t="shared" si="246"/>
        <v>25-34</v>
      </c>
      <c r="AJ5279" s="11">
        <f>YEAR(tbl_LoanData[[#This Row],[Application Date]])</f>
        <v>2025</v>
      </c>
      <c r="AK5279" s="11" t="str">
        <f>TEXT(tbl_LoanData[[#This Row],[Application Date]],"MMMM")</f>
        <v>July</v>
      </c>
      <c r="AL5279" s="12">
        <f>DATE(YEAR(tbl_LoanData[[#This Row],[Application Date]]),MONTH(tbl_LoanData[[#This Row],[Application Date]]),1)</f>
        <v>45839</v>
      </c>
      <c r="AM5279" s="14">
        <f ca="1">IF(AND(tbl_LoanData[[#This Row],[Application Date]]&gt;=EOMONTH(TODAY(),-1)+1,tbl_LoanData[[#This Row],[Application Date]]&lt;=TODAY()),tbl_LoanData[[#This Row],[Loan Amount]],0)</f>
        <v>0</v>
      </c>
      <c r="AN5279" s="14">
        <f>tbl_LoanData[[#This Row],[Amount Paid]]-(Q5279-X5279)</f>
        <v>306481.0399999998</v>
      </c>
      <c r="AO5279" s="14">
        <f>IF(tbl_LoanData[[#This Row],[Application Status]]="Approved",1,0)</f>
        <v>1</v>
      </c>
      <c r="AP5279" s="22" t="str">
        <f t="shared" ca="1" si="247"/>
        <v/>
      </c>
      <c r="AQ5279" s="22" t="str">
        <f t="shared" ca="1" si="248"/>
        <v/>
      </c>
    </row>
    <row r="5280" spans="1:43" ht="14.4" customHeight="1" x14ac:dyDescent="0.3">
      <c r="A5280" s="2" t="s">
        <v>4739</v>
      </c>
      <c r="B5280" s="2" t="s">
        <v>4740</v>
      </c>
      <c r="C5280" s="2" t="s">
        <v>327</v>
      </c>
      <c r="D5280" s="2" t="s">
        <v>81</v>
      </c>
      <c r="E5280" s="2" t="s">
        <v>118</v>
      </c>
      <c r="F5280" s="2">
        <v>38</v>
      </c>
      <c r="G5280" s="2" t="s">
        <v>69</v>
      </c>
      <c r="H5280" s="2" t="s">
        <v>156</v>
      </c>
      <c r="I5280" s="2" t="s">
        <v>45</v>
      </c>
      <c r="J5280" s="3">
        <v>45865</v>
      </c>
      <c r="K5280" s="3">
        <v>45878</v>
      </c>
      <c r="L5280" s="2" t="s">
        <v>40</v>
      </c>
      <c r="M5280" s="2" t="s">
        <v>157</v>
      </c>
      <c r="N5280" s="2" t="s">
        <v>328</v>
      </c>
      <c r="O5280" s="4">
        <v>1450000</v>
      </c>
      <c r="P5280" s="4">
        <v>248900</v>
      </c>
      <c r="Q5280" s="4">
        <v>1201100</v>
      </c>
      <c r="R5280" s="2">
        <v>12</v>
      </c>
      <c r="S5280" s="5">
        <v>6.4</v>
      </c>
      <c r="T5280" s="4">
        <v>106497.53</v>
      </c>
      <c r="U5280" s="2" t="s">
        <v>73</v>
      </c>
      <c r="V5280" s="2" t="s">
        <v>33</v>
      </c>
      <c r="W5280" s="4">
        <v>1277970.3999999999</v>
      </c>
      <c r="X5280" s="4">
        <v>0</v>
      </c>
      <c r="Y5280" s="4">
        <v>1277970.3999999999</v>
      </c>
      <c r="Z5280" s="2">
        <v>0</v>
      </c>
      <c r="AA5280" s="2" t="s">
        <v>56</v>
      </c>
      <c r="AB5280" s="2" t="s">
        <v>15734</v>
      </c>
      <c r="AC5280" s="2" t="s">
        <v>87</v>
      </c>
      <c r="AD5280" s="2" t="s">
        <v>76</v>
      </c>
      <c r="AE5280" s="5">
        <v>82.83</v>
      </c>
      <c r="AF5280" s="2">
        <v>0</v>
      </c>
      <c r="AG5280" s="2" t="s">
        <v>77</v>
      </c>
      <c r="AH5280" s="2">
        <v>13</v>
      </c>
      <c r="AI5280" s="6" t="str">
        <f t="shared" si="246"/>
        <v>35-44</v>
      </c>
      <c r="AJ5280" s="11">
        <f>YEAR(tbl_LoanData[[#This Row],[Application Date]])</f>
        <v>2025</v>
      </c>
      <c r="AK5280" s="11" t="str">
        <f>TEXT(tbl_LoanData[[#This Row],[Application Date]],"MMMM")</f>
        <v>July</v>
      </c>
      <c r="AL5280" s="12">
        <f>DATE(YEAR(tbl_LoanData[[#This Row],[Application Date]]),MONTH(tbl_LoanData[[#This Row],[Application Date]]),1)</f>
        <v>45839</v>
      </c>
      <c r="AM5280" s="14">
        <f ca="1">IF(AND(tbl_LoanData[[#This Row],[Application Date]]&gt;=EOMONTH(TODAY(),-1)+1,tbl_LoanData[[#This Row],[Application Date]]&lt;=TODAY()),tbl_LoanData[[#This Row],[Loan Amount]],0)</f>
        <v>0</v>
      </c>
      <c r="AN5280" s="14">
        <f>tbl_LoanData[[#This Row],[Amount Paid]]-(Q5280-X5280)</f>
        <v>76870.399999999907</v>
      </c>
      <c r="AO5280" s="14">
        <f>IF(tbl_LoanData[[#This Row],[Application Status]]="Approved",1,0)</f>
        <v>1</v>
      </c>
      <c r="AP5280" s="22" t="str">
        <f t="shared" ca="1" si="247"/>
        <v/>
      </c>
      <c r="AQ5280" s="22" t="str">
        <f t="shared" ca="1" si="248"/>
        <v/>
      </c>
    </row>
    <row r="5281" spans="1:43" ht="14.4" customHeight="1" x14ac:dyDescent="0.3">
      <c r="A5281" s="2" t="s">
        <v>4769</v>
      </c>
      <c r="B5281" s="2" t="s">
        <v>4770</v>
      </c>
      <c r="C5281" s="2" t="s">
        <v>390</v>
      </c>
      <c r="D5281" s="2" t="s">
        <v>117</v>
      </c>
      <c r="E5281" s="2" t="s">
        <v>323</v>
      </c>
      <c r="F5281" s="2">
        <v>34</v>
      </c>
      <c r="G5281" s="2" t="s">
        <v>83</v>
      </c>
      <c r="H5281" s="2" t="s">
        <v>217</v>
      </c>
      <c r="I5281" s="2" t="s">
        <v>46</v>
      </c>
      <c r="J5281" s="3">
        <v>45860</v>
      </c>
      <c r="K5281" s="3">
        <v>45876</v>
      </c>
      <c r="L5281" s="2" t="s">
        <v>40</v>
      </c>
      <c r="M5281" s="2" t="s">
        <v>71</v>
      </c>
      <c r="N5281" s="2" t="s">
        <v>137</v>
      </c>
      <c r="O5281" s="4">
        <v>1235000</v>
      </c>
      <c r="P5281" s="4">
        <v>401600</v>
      </c>
      <c r="Q5281" s="4">
        <v>833400</v>
      </c>
      <c r="R5281" s="2">
        <v>24</v>
      </c>
      <c r="S5281" s="5">
        <v>9.91</v>
      </c>
      <c r="T5281" s="4">
        <v>41607.5</v>
      </c>
      <c r="U5281" s="2" t="s">
        <v>73</v>
      </c>
      <c r="V5281" s="2" t="s">
        <v>74</v>
      </c>
      <c r="W5281" s="4">
        <v>499290</v>
      </c>
      <c r="X5281" s="4">
        <v>499289.88</v>
      </c>
      <c r="Y5281" s="4">
        <v>998579.88</v>
      </c>
      <c r="Z5281" s="2">
        <v>0</v>
      </c>
      <c r="AA5281" s="2" t="s">
        <v>56</v>
      </c>
      <c r="AB5281" s="2" t="s">
        <v>15734</v>
      </c>
      <c r="AC5281" s="2" t="s">
        <v>106</v>
      </c>
      <c r="AD5281" s="2" t="s">
        <v>76</v>
      </c>
      <c r="AE5281" s="5">
        <v>67.48</v>
      </c>
      <c r="AF5281" s="2">
        <v>0</v>
      </c>
      <c r="AG5281" s="2" t="s">
        <v>77</v>
      </c>
      <c r="AH5281" s="2">
        <v>16</v>
      </c>
      <c r="AI5281" s="6" t="str">
        <f t="shared" si="246"/>
        <v>25-34</v>
      </c>
      <c r="AJ5281" s="11">
        <f>YEAR(tbl_LoanData[[#This Row],[Application Date]])</f>
        <v>2025</v>
      </c>
      <c r="AK5281" s="11" t="str">
        <f>TEXT(tbl_LoanData[[#This Row],[Application Date]],"MMMM")</f>
        <v>July</v>
      </c>
      <c r="AL5281" s="12">
        <f>DATE(YEAR(tbl_LoanData[[#This Row],[Application Date]]),MONTH(tbl_LoanData[[#This Row],[Application Date]]),1)</f>
        <v>45839</v>
      </c>
      <c r="AM5281" s="14">
        <f ca="1">IF(AND(tbl_LoanData[[#This Row],[Application Date]]&gt;=EOMONTH(TODAY(),-1)+1,tbl_LoanData[[#This Row],[Application Date]]&lt;=TODAY()),tbl_LoanData[[#This Row],[Loan Amount]],0)</f>
        <v>0</v>
      </c>
      <c r="AN5281" s="14">
        <f>tbl_LoanData[[#This Row],[Amount Paid]]-(Q5281-X5281)</f>
        <v>165179.88</v>
      </c>
      <c r="AO5281" s="14">
        <f>IF(tbl_LoanData[[#This Row],[Application Status]]="Approved",1,0)</f>
        <v>1</v>
      </c>
      <c r="AP5281" s="22" t="str">
        <f t="shared" ca="1" si="247"/>
        <v/>
      </c>
      <c r="AQ5281" s="22" t="str">
        <f t="shared" ca="1" si="248"/>
        <v/>
      </c>
    </row>
    <row r="5282" spans="1:43" ht="14.4" customHeight="1" x14ac:dyDescent="0.3">
      <c r="A5282" s="2" t="s">
        <v>4873</v>
      </c>
      <c r="B5282" s="2" t="s">
        <v>4874</v>
      </c>
      <c r="C5282" s="2" t="s">
        <v>432</v>
      </c>
      <c r="D5282" s="2" t="s">
        <v>182</v>
      </c>
      <c r="E5282" s="2" t="s">
        <v>91</v>
      </c>
      <c r="F5282" s="2">
        <v>60</v>
      </c>
      <c r="G5282" s="2" t="s">
        <v>69</v>
      </c>
      <c r="H5282" s="2" t="s">
        <v>136</v>
      </c>
      <c r="I5282" s="2" t="s">
        <v>49</v>
      </c>
      <c r="J5282" s="3">
        <v>45839</v>
      </c>
      <c r="K5282" s="3">
        <v>45859</v>
      </c>
      <c r="L5282" s="2" t="s">
        <v>40</v>
      </c>
      <c r="M5282" s="2" t="s">
        <v>157</v>
      </c>
      <c r="N5282" s="2" t="s">
        <v>299</v>
      </c>
      <c r="O5282" s="4">
        <v>1420000</v>
      </c>
      <c r="P5282" s="4">
        <v>538200</v>
      </c>
      <c r="Q5282" s="4">
        <v>881800</v>
      </c>
      <c r="R5282" s="2">
        <v>18</v>
      </c>
      <c r="S5282" s="5">
        <v>5.47</v>
      </c>
      <c r="T5282" s="4">
        <v>53008.43</v>
      </c>
      <c r="U5282" s="2" t="s">
        <v>73</v>
      </c>
      <c r="V5282" s="2" t="s">
        <v>74</v>
      </c>
      <c r="W5282" s="4">
        <v>689109.59</v>
      </c>
      <c r="X5282" s="4">
        <v>265042.09999999998</v>
      </c>
      <c r="Y5282" s="4">
        <v>954151.69</v>
      </c>
      <c r="Z5282" s="2">
        <v>0</v>
      </c>
      <c r="AA5282" s="2" t="s">
        <v>56</v>
      </c>
      <c r="AB5282" s="2" t="s">
        <v>15730</v>
      </c>
      <c r="AC5282" s="2" t="s">
        <v>213</v>
      </c>
      <c r="AD5282" s="2" t="s">
        <v>76</v>
      </c>
      <c r="AE5282" s="5">
        <v>62.1</v>
      </c>
      <c r="AF5282" s="2">
        <v>0</v>
      </c>
      <c r="AG5282" s="2" t="s">
        <v>77</v>
      </c>
      <c r="AH5282" s="2">
        <v>20</v>
      </c>
      <c r="AI5282" s="6" t="str">
        <f t="shared" si="246"/>
        <v>55-64</v>
      </c>
      <c r="AJ5282" s="11">
        <f>YEAR(tbl_LoanData[[#This Row],[Application Date]])</f>
        <v>2025</v>
      </c>
      <c r="AK5282" s="11" t="str">
        <f>TEXT(tbl_LoanData[[#This Row],[Application Date]],"MMMM")</f>
        <v>July</v>
      </c>
      <c r="AL5282" s="12">
        <f>DATE(YEAR(tbl_LoanData[[#This Row],[Application Date]]),MONTH(tbl_LoanData[[#This Row],[Application Date]]),1)</f>
        <v>45839</v>
      </c>
      <c r="AM5282" s="14">
        <f ca="1">IF(AND(tbl_LoanData[[#This Row],[Application Date]]&gt;=EOMONTH(TODAY(),-1)+1,tbl_LoanData[[#This Row],[Application Date]]&lt;=TODAY()),tbl_LoanData[[#This Row],[Loan Amount]],0)</f>
        <v>0</v>
      </c>
      <c r="AN5282" s="14">
        <f>tbl_LoanData[[#This Row],[Amount Paid]]-(Q5282-X5282)</f>
        <v>72351.689999999944</v>
      </c>
      <c r="AO5282" s="14">
        <f>IF(tbl_LoanData[[#This Row],[Application Status]]="Approved",1,0)</f>
        <v>1</v>
      </c>
      <c r="AP5282" s="22" t="str">
        <f t="shared" ca="1" si="247"/>
        <v/>
      </c>
      <c r="AQ5282" s="22" t="str">
        <f t="shared" ca="1" si="248"/>
        <v/>
      </c>
    </row>
    <row r="5283" spans="1:43" ht="14.4" customHeight="1" x14ac:dyDescent="0.3">
      <c r="A5283" s="2" t="s">
        <v>5115</v>
      </c>
      <c r="B5283" s="2" t="s">
        <v>5116</v>
      </c>
      <c r="C5283" s="2" t="s">
        <v>627</v>
      </c>
      <c r="D5283" s="2" t="s">
        <v>142</v>
      </c>
      <c r="E5283" s="2" t="s">
        <v>117</v>
      </c>
      <c r="F5283" s="2">
        <v>51</v>
      </c>
      <c r="G5283" s="2" t="s">
        <v>83</v>
      </c>
      <c r="H5283" s="2" t="s">
        <v>156</v>
      </c>
      <c r="I5283" s="2" t="s">
        <v>45</v>
      </c>
      <c r="J5283" s="3">
        <v>45840</v>
      </c>
      <c r="K5283" s="3">
        <v>45844</v>
      </c>
      <c r="L5283" s="2" t="s">
        <v>41</v>
      </c>
      <c r="M5283" s="2" t="s">
        <v>184</v>
      </c>
      <c r="N5283" s="2" t="s">
        <v>426</v>
      </c>
      <c r="O5283" s="4">
        <v>3725000</v>
      </c>
      <c r="P5283" s="4">
        <v>1355400</v>
      </c>
      <c r="Q5283" s="4">
        <v>2369600</v>
      </c>
      <c r="R5283" s="2">
        <v>18</v>
      </c>
      <c r="S5283" s="5">
        <v>5.86</v>
      </c>
      <c r="T5283" s="4">
        <v>143215.99</v>
      </c>
      <c r="U5283" s="2" t="s">
        <v>73</v>
      </c>
      <c r="V5283" s="2" t="s">
        <v>74</v>
      </c>
      <c r="W5283" s="4">
        <v>1861807.87</v>
      </c>
      <c r="X5283" s="4">
        <v>716079.97</v>
      </c>
      <c r="Y5283" s="4">
        <v>2577887.84</v>
      </c>
      <c r="Z5283" s="2">
        <v>0</v>
      </c>
      <c r="AA5283" s="2" t="s">
        <v>56</v>
      </c>
      <c r="AB5283" s="2" t="s">
        <v>15729</v>
      </c>
      <c r="AC5283" s="2" t="s">
        <v>106</v>
      </c>
      <c r="AD5283" s="2" t="s">
        <v>76</v>
      </c>
      <c r="AE5283" s="5">
        <v>63.61</v>
      </c>
      <c r="AF5283" s="2">
        <v>0</v>
      </c>
      <c r="AG5283" s="2" t="s">
        <v>77</v>
      </c>
      <c r="AH5283" s="2">
        <v>4</v>
      </c>
      <c r="AI5283" s="6" t="str">
        <f t="shared" si="246"/>
        <v>45-54</v>
      </c>
      <c r="AJ5283" s="11">
        <f>YEAR(tbl_LoanData[[#This Row],[Application Date]])</f>
        <v>2025</v>
      </c>
      <c r="AK5283" s="11" t="str">
        <f>TEXT(tbl_LoanData[[#This Row],[Application Date]],"MMMM")</f>
        <v>July</v>
      </c>
      <c r="AL5283" s="12">
        <f>DATE(YEAR(tbl_LoanData[[#This Row],[Application Date]]),MONTH(tbl_LoanData[[#This Row],[Application Date]]),1)</f>
        <v>45839</v>
      </c>
      <c r="AM5283" s="14">
        <f ca="1">IF(AND(tbl_LoanData[[#This Row],[Application Date]]&gt;=EOMONTH(TODAY(),-1)+1,tbl_LoanData[[#This Row],[Application Date]]&lt;=TODAY()),tbl_LoanData[[#This Row],[Loan Amount]],0)</f>
        <v>0</v>
      </c>
      <c r="AN5283" s="14">
        <f>tbl_LoanData[[#This Row],[Amount Paid]]-(Q5283-X5283)</f>
        <v>208287.84000000008</v>
      </c>
      <c r="AO5283" s="14">
        <f>IF(tbl_LoanData[[#This Row],[Application Status]]="Approved",1,0)</f>
        <v>1</v>
      </c>
      <c r="AP5283" s="22" t="str">
        <f t="shared" ca="1" si="247"/>
        <v/>
      </c>
      <c r="AQ5283" s="22" t="str">
        <f t="shared" ca="1" si="248"/>
        <v/>
      </c>
    </row>
    <row r="5284" spans="1:43" ht="14.4" customHeight="1" x14ac:dyDescent="0.3">
      <c r="A5284" s="2" t="s">
        <v>5159</v>
      </c>
      <c r="B5284" s="2" t="s">
        <v>5160</v>
      </c>
      <c r="C5284" s="2" t="s">
        <v>508</v>
      </c>
      <c r="D5284" s="2" t="s">
        <v>161</v>
      </c>
      <c r="E5284" s="2" t="s">
        <v>118</v>
      </c>
      <c r="F5284" s="2">
        <v>30</v>
      </c>
      <c r="G5284" s="2" t="s">
        <v>83</v>
      </c>
      <c r="H5284" s="2" t="s">
        <v>298</v>
      </c>
      <c r="I5284" s="2" t="s">
        <v>43</v>
      </c>
      <c r="J5284" s="3">
        <v>45839</v>
      </c>
      <c r="K5284" s="3"/>
      <c r="L5284" s="2" t="s">
        <v>36</v>
      </c>
      <c r="M5284" s="2" t="s">
        <v>104</v>
      </c>
      <c r="N5284" s="2" t="s">
        <v>592</v>
      </c>
      <c r="O5284" s="4">
        <v>1635000</v>
      </c>
      <c r="P5284" s="4">
        <v>430100</v>
      </c>
      <c r="Q5284" s="4">
        <v>1204900</v>
      </c>
      <c r="R5284" s="2">
        <v>36</v>
      </c>
      <c r="S5284" s="5">
        <v>5.98</v>
      </c>
      <c r="T5284" s="4">
        <v>39473.86</v>
      </c>
      <c r="U5284" s="2" t="s">
        <v>96</v>
      </c>
      <c r="V5284" s="2" t="s">
        <v>97</v>
      </c>
      <c r="W5284" s="4">
        <v>0</v>
      </c>
      <c r="X5284" s="4">
        <v>0</v>
      </c>
      <c r="Y5284" s="4">
        <v>1421059.06</v>
      </c>
      <c r="Z5284" s="2">
        <v>0</v>
      </c>
      <c r="AA5284" s="2" t="s">
        <v>97</v>
      </c>
      <c r="AB5284" s="2" t="s">
        <v>15732</v>
      </c>
      <c r="AC5284" s="2" t="s">
        <v>87</v>
      </c>
      <c r="AD5284" s="2" t="s">
        <v>76</v>
      </c>
      <c r="AE5284" s="5">
        <v>73.69</v>
      </c>
      <c r="AF5284" s="2">
        <v>0</v>
      </c>
      <c r="AG5284" s="2" t="s">
        <v>97</v>
      </c>
      <c r="AH5284" s="2"/>
      <c r="AI5284" s="6" t="str">
        <f t="shared" si="246"/>
        <v>25-34</v>
      </c>
      <c r="AJ5284" s="11">
        <f>YEAR(tbl_LoanData[[#This Row],[Application Date]])</f>
        <v>2025</v>
      </c>
      <c r="AK5284" s="11" t="str">
        <f>TEXT(tbl_LoanData[[#This Row],[Application Date]],"MMMM")</f>
        <v>July</v>
      </c>
      <c r="AL5284" s="12">
        <f>DATE(YEAR(tbl_LoanData[[#This Row],[Application Date]]),MONTH(tbl_LoanData[[#This Row],[Application Date]]),1)</f>
        <v>45839</v>
      </c>
      <c r="AM5284" s="14">
        <f ca="1">IF(AND(tbl_LoanData[[#This Row],[Application Date]]&gt;=EOMONTH(TODAY(),-1)+1,tbl_LoanData[[#This Row],[Application Date]]&lt;=TODAY()),tbl_LoanData[[#This Row],[Loan Amount]],0)</f>
        <v>0</v>
      </c>
      <c r="AN5284" s="14">
        <f>tbl_LoanData[[#This Row],[Amount Paid]]-(Q5284-X5284)</f>
        <v>-1204900</v>
      </c>
      <c r="AO5284" s="14">
        <f>IF(tbl_LoanData[[#This Row],[Application Status]]="Approved",1,0)</f>
        <v>0</v>
      </c>
      <c r="AP5284" s="22" t="str">
        <f t="shared" ca="1" si="247"/>
        <v/>
      </c>
      <c r="AQ5284" s="22" t="str">
        <f t="shared" ca="1" si="248"/>
        <v/>
      </c>
    </row>
    <row r="5285" spans="1:43" ht="14.4" customHeight="1" x14ac:dyDescent="0.3">
      <c r="A5285" s="2" t="s">
        <v>5265</v>
      </c>
      <c r="B5285" s="2" t="s">
        <v>5266</v>
      </c>
      <c r="C5285" s="2" t="s">
        <v>586</v>
      </c>
      <c r="D5285" s="2" t="s">
        <v>209</v>
      </c>
      <c r="E5285" s="2" t="s">
        <v>102</v>
      </c>
      <c r="F5285" s="2">
        <v>46</v>
      </c>
      <c r="G5285" s="2" t="s">
        <v>69</v>
      </c>
      <c r="H5285" s="2" t="s">
        <v>516</v>
      </c>
      <c r="I5285" s="2" t="s">
        <v>53</v>
      </c>
      <c r="J5285" s="3">
        <v>45859</v>
      </c>
      <c r="K5285" s="3">
        <v>45873</v>
      </c>
      <c r="L5285" s="2" t="s">
        <v>38</v>
      </c>
      <c r="M5285" s="2" t="s">
        <v>144</v>
      </c>
      <c r="N5285" s="2" t="s">
        <v>382</v>
      </c>
      <c r="O5285" s="4">
        <v>1389000</v>
      </c>
      <c r="P5285" s="4">
        <v>160600</v>
      </c>
      <c r="Q5285" s="4">
        <v>1228400</v>
      </c>
      <c r="R5285" s="2">
        <v>36</v>
      </c>
      <c r="S5285" s="5">
        <v>6.01</v>
      </c>
      <c r="T5285" s="4">
        <v>40274.46</v>
      </c>
      <c r="U5285" s="2" t="s">
        <v>73</v>
      </c>
      <c r="V5285" s="2" t="s">
        <v>74</v>
      </c>
      <c r="W5285" s="4">
        <v>483293.52</v>
      </c>
      <c r="X5285" s="4">
        <v>966587</v>
      </c>
      <c r="Y5285" s="4">
        <v>1449880.52</v>
      </c>
      <c r="Z5285" s="2">
        <v>0</v>
      </c>
      <c r="AA5285" s="2" t="s">
        <v>56</v>
      </c>
      <c r="AB5285" s="2" t="s">
        <v>15733</v>
      </c>
      <c r="AC5285" s="2" t="s">
        <v>106</v>
      </c>
      <c r="AD5285" s="2" t="s">
        <v>76</v>
      </c>
      <c r="AE5285" s="5">
        <v>88.44</v>
      </c>
      <c r="AF5285" s="2">
        <v>0</v>
      </c>
      <c r="AG5285" s="2" t="s">
        <v>77</v>
      </c>
      <c r="AH5285" s="2">
        <v>14</v>
      </c>
      <c r="AI5285" s="6" t="str">
        <f t="shared" si="246"/>
        <v>45-54</v>
      </c>
      <c r="AJ5285" s="11">
        <f>YEAR(tbl_LoanData[[#This Row],[Application Date]])</f>
        <v>2025</v>
      </c>
      <c r="AK5285" s="11" t="str">
        <f>TEXT(tbl_LoanData[[#This Row],[Application Date]],"MMMM")</f>
        <v>July</v>
      </c>
      <c r="AL5285" s="12">
        <f>DATE(YEAR(tbl_LoanData[[#This Row],[Application Date]]),MONTH(tbl_LoanData[[#This Row],[Application Date]]),1)</f>
        <v>45839</v>
      </c>
      <c r="AM5285" s="14">
        <f ca="1">IF(AND(tbl_LoanData[[#This Row],[Application Date]]&gt;=EOMONTH(TODAY(),-1)+1,tbl_LoanData[[#This Row],[Application Date]]&lt;=TODAY()),tbl_LoanData[[#This Row],[Loan Amount]],0)</f>
        <v>0</v>
      </c>
      <c r="AN5285" s="14">
        <f>tbl_LoanData[[#This Row],[Amount Paid]]-(Q5285-X5285)</f>
        <v>221480.52000000002</v>
      </c>
      <c r="AO5285" s="14">
        <f>IF(tbl_LoanData[[#This Row],[Application Status]]="Approved",1,0)</f>
        <v>1</v>
      </c>
      <c r="AP5285" s="22" t="str">
        <f t="shared" ca="1" si="247"/>
        <v/>
      </c>
      <c r="AQ5285" s="22" t="str">
        <f t="shared" ca="1" si="248"/>
        <v/>
      </c>
    </row>
    <row r="5286" spans="1:43" ht="14.4" customHeight="1" x14ac:dyDescent="0.3">
      <c r="A5286" s="2" t="s">
        <v>5277</v>
      </c>
      <c r="B5286" s="2" t="s">
        <v>5278</v>
      </c>
      <c r="C5286" s="2" t="s">
        <v>804</v>
      </c>
      <c r="D5286" s="2" t="s">
        <v>142</v>
      </c>
      <c r="E5286" s="2" t="s">
        <v>142</v>
      </c>
      <c r="F5286" s="2">
        <v>55</v>
      </c>
      <c r="G5286" s="2" t="s">
        <v>83</v>
      </c>
      <c r="H5286" s="2" t="s">
        <v>372</v>
      </c>
      <c r="I5286" s="2" t="s">
        <v>43</v>
      </c>
      <c r="J5286" s="3">
        <v>45849</v>
      </c>
      <c r="K5286" s="3"/>
      <c r="L5286" s="2" t="s">
        <v>40</v>
      </c>
      <c r="M5286" s="2" t="s">
        <v>71</v>
      </c>
      <c r="N5286" s="2" t="s">
        <v>137</v>
      </c>
      <c r="O5286" s="4">
        <v>738000</v>
      </c>
      <c r="P5286" s="4">
        <v>216400</v>
      </c>
      <c r="Q5286" s="4">
        <v>521600</v>
      </c>
      <c r="R5286" s="2">
        <v>36</v>
      </c>
      <c r="S5286" s="5">
        <v>8.81</v>
      </c>
      <c r="T5286" s="4">
        <v>18318.3</v>
      </c>
      <c r="U5286" s="2" t="s">
        <v>113</v>
      </c>
      <c r="V5286" s="2" t="s">
        <v>97</v>
      </c>
      <c r="W5286" s="4">
        <v>0</v>
      </c>
      <c r="X5286" s="4">
        <v>0</v>
      </c>
      <c r="Y5286" s="4">
        <v>659458.88</v>
      </c>
      <c r="Z5286" s="2">
        <v>0</v>
      </c>
      <c r="AA5286" s="2" t="s">
        <v>97</v>
      </c>
      <c r="AB5286" s="2" t="s">
        <v>15736</v>
      </c>
      <c r="AC5286" s="2" t="s">
        <v>106</v>
      </c>
      <c r="AD5286" s="2" t="s">
        <v>76</v>
      </c>
      <c r="AE5286" s="5">
        <v>70.680000000000007</v>
      </c>
      <c r="AF5286" s="2">
        <v>0</v>
      </c>
      <c r="AG5286" s="2" t="s">
        <v>97</v>
      </c>
      <c r="AH5286" s="2"/>
      <c r="AI5286" s="6" t="str">
        <f t="shared" si="246"/>
        <v>55-64</v>
      </c>
      <c r="AJ5286" s="11">
        <f>YEAR(tbl_LoanData[[#This Row],[Application Date]])</f>
        <v>2025</v>
      </c>
      <c r="AK5286" s="11" t="str">
        <f>TEXT(tbl_LoanData[[#This Row],[Application Date]],"MMMM")</f>
        <v>July</v>
      </c>
      <c r="AL5286" s="12">
        <f>DATE(YEAR(tbl_LoanData[[#This Row],[Application Date]]),MONTH(tbl_LoanData[[#This Row],[Application Date]]),1)</f>
        <v>45839</v>
      </c>
      <c r="AM5286" s="14">
        <f ca="1">IF(AND(tbl_LoanData[[#This Row],[Application Date]]&gt;=EOMONTH(TODAY(),-1)+1,tbl_LoanData[[#This Row],[Application Date]]&lt;=TODAY()),tbl_LoanData[[#This Row],[Loan Amount]],0)</f>
        <v>0</v>
      </c>
      <c r="AN5286" s="14">
        <f>tbl_LoanData[[#This Row],[Amount Paid]]-(Q5286-X5286)</f>
        <v>-521600</v>
      </c>
      <c r="AO5286" s="14">
        <f>IF(tbl_LoanData[[#This Row],[Application Status]]="Approved",1,0)</f>
        <v>0</v>
      </c>
      <c r="AP5286" s="22" t="str">
        <f t="shared" ca="1" si="247"/>
        <v/>
      </c>
      <c r="AQ5286" s="22" t="str">
        <f t="shared" ca="1" si="248"/>
        <v/>
      </c>
    </row>
    <row r="5287" spans="1:43" ht="14.4" customHeight="1" x14ac:dyDescent="0.3">
      <c r="A5287" s="2" t="s">
        <v>5315</v>
      </c>
      <c r="B5287" s="2" t="s">
        <v>5316</v>
      </c>
      <c r="C5287" s="2" t="s">
        <v>347</v>
      </c>
      <c r="D5287" s="2" t="s">
        <v>81</v>
      </c>
      <c r="E5287" s="2" t="s">
        <v>540</v>
      </c>
      <c r="F5287" s="2">
        <v>44</v>
      </c>
      <c r="G5287" s="2" t="s">
        <v>69</v>
      </c>
      <c r="H5287" s="2" t="s">
        <v>269</v>
      </c>
      <c r="I5287" s="2" t="s">
        <v>46</v>
      </c>
      <c r="J5287" s="3">
        <v>45843</v>
      </c>
      <c r="K5287" s="3">
        <v>45863</v>
      </c>
      <c r="L5287" s="2" t="s">
        <v>40</v>
      </c>
      <c r="M5287" s="2" t="s">
        <v>85</v>
      </c>
      <c r="N5287" s="2" t="s">
        <v>274</v>
      </c>
      <c r="O5287" s="4">
        <v>1405000</v>
      </c>
      <c r="P5287" s="4">
        <v>374200</v>
      </c>
      <c r="Q5287" s="4">
        <v>1030800</v>
      </c>
      <c r="R5287" s="2">
        <v>36</v>
      </c>
      <c r="S5287" s="5">
        <v>8.11</v>
      </c>
      <c r="T5287" s="4">
        <v>35599.82</v>
      </c>
      <c r="U5287" s="2" t="s">
        <v>73</v>
      </c>
      <c r="V5287" s="2" t="s">
        <v>74</v>
      </c>
      <c r="W5287" s="4">
        <v>391598.02</v>
      </c>
      <c r="X5287" s="4">
        <v>889995.62</v>
      </c>
      <c r="Y5287" s="4">
        <v>1281593.6399999999</v>
      </c>
      <c r="Z5287" s="2">
        <v>29</v>
      </c>
      <c r="AA5287" s="2" t="s">
        <v>57</v>
      </c>
      <c r="AB5287" s="2" t="s">
        <v>15736</v>
      </c>
      <c r="AC5287" s="2" t="s">
        <v>146</v>
      </c>
      <c r="AD5287" s="2" t="s">
        <v>76</v>
      </c>
      <c r="AE5287" s="5">
        <v>73.37</v>
      </c>
      <c r="AF5287" s="2">
        <v>1</v>
      </c>
      <c r="AG5287" s="2" t="s">
        <v>77</v>
      </c>
      <c r="AH5287" s="2">
        <v>20</v>
      </c>
      <c r="AI5287" s="6" t="str">
        <f t="shared" si="246"/>
        <v>35-44</v>
      </c>
      <c r="AJ5287" s="11">
        <f>YEAR(tbl_LoanData[[#This Row],[Application Date]])</f>
        <v>2025</v>
      </c>
      <c r="AK5287" s="11" t="str">
        <f>TEXT(tbl_LoanData[[#This Row],[Application Date]],"MMMM")</f>
        <v>July</v>
      </c>
      <c r="AL5287" s="12">
        <f>DATE(YEAR(tbl_LoanData[[#This Row],[Application Date]]),MONTH(tbl_LoanData[[#This Row],[Application Date]]),1)</f>
        <v>45839</v>
      </c>
      <c r="AM5287" s="14">
        <f ca="1">IF(AND(tbl_LoanData[[#This Row],[Application Date]]&gt;=EOMONTH(TODAY(),-1)+1,tbl_LoanData[[#This Row],[Application Date]]&lt;=TODAY()),tbl_LoanData[[#This Row],[Loan Amount]],0)</f>
        <v>0</v>
      </c>
      <c r="AN5287" s="14">
        <f>tbl_LoanData[[#This Row],[Amount Paid]]-(Q5287-X5287)</f>
        <v>250793.64</v>
      </c>
      <c r="AO5287" s="14">
        <f>IF(tbl_LoanData[[#This Row],[Application Status]]="Approved",1,0)</f>
        <v>1</v>
      </c>
      <c r="AP5287" s="22" t="str">
        <f t="shared" ca="1" si="247"/>
        <v/>
      </c>
      <c r="AQ5287" s="22" t="str">
        <f t="shared" ca="1" si="248"/>
        <v/>
      </c>
    </row>
    <row r="5288" spans="1:43" x14ac:dyDescent="0.3">
      <c r="A5288" s="2" t="s">
        <v>5325</v>
      </c>
      <c r="B5288" s="2" t="s">
        <v>5326</v>
      </c>
      <c r="C5288" s="2" t="s">
        <v>343</v>
      </c>
      <c r="D5288" s="2" t="s">
        <v>67</v>
      </c>
      <c r="E5288" s="2" t="s">
        <v>189</v>
      </c>
      <c r="F5288" s="2">
        <v>22</v>
      </c>
      <c r="G5288" s="2" t="s">
        <v>69</v>
      </c>
      <c r="H5288" s="2" t="s">
        <v>466</v>
      </c>
      <c r="I5288" s="2" t="s">
        <v>43</v>
      </c>
      <c r="J5288" s="3">
        <v>45866</v>
      </c>
      <c r="K5288" s="3">
        <v>45874</v>
      </c>
      <c r="L5288" s="2" t="s">
        <v>37</v>
      </c>
      <c r="M5288" s="2" t="s">
        <v>94</v>
      </c>
      <c r="N5288" s="2" t="s">
        <v>488</v>
      </c>
      <c r="O5288" s="4">
        <v>192000</v>
      </c>
      <c r="P5288" s="4">
        <v>75200</v>
      </c>
      <c r="Q5288" s="4">
        <v>116800</v>
      </c>
      <c r="R5288" s="2">
        <v>24</v>
      </c>
      <c r="S5288" s="5">
        <v>5.78</v>
      </c>
      <c r="T5288" s="4">
        <v>5429.25</v>
      </c>
      <c r="U5288" s="2" t="s">
        <v>73</v>
      </c>
      <c r="V5288" s="2" t="s">
        <v>74</v>
      </c>
      <c r="W5288" s="4">
        <v>65151</v>
      </c>
      <c r="X5288" s="4">
        <v>65151.08</v>
      </c>
      <c r="Y5288" s="4">
        <v>130302.08</v>
      </c>
      <c r="Z5288" s="2">
        <v>0</v>
      </c>
      <c r="AA5288" s="2" t="s">
        <v>56</v>
      </c>
      <c r="AB5288" s="2" t="s">
        <v>15732</v>
      </c>
      <c r="AC5288" s="2" t="s">
        <v>75</v>
      </c>
      <c r="AD5288" s="2" t="s">
        <v>76</v>
      </c>
      <c r="AE5288" s="5">
        <v>60.83</v>
      </c>
      <c r="AF5288" s="2">
        <v>0</v>
      </c>
      <c r="AG5288" s="2" t="s">
        <v>77</v>
      </c>
      <c r="AH5288" s="2">
        <v>8</v>
      </c>
      <c r="AI5288" s="6" t="str">
        <f t="shared" si="246"/>
        <v>18-24</v>
      </c>
      <c r="AJ5288" s="11">
        <f>YEAR(tbl_LoanData[[#This Row],[Application Date]])</f>
        <v>2025</v>
      </c>
      <c r="AK5288" s="11" t="str">
        <f>TEXT(tbl_LoanData[[#This Row],[Application Date]],"MMMM")</f>
        <v>July</v>
      </c>
      <c r="AL5288" s="12">
        <f>DATE(YEAR(tbl_LoanData[[#This Row],[Application Date]]),MONTH(tbl_LoanData[[#This Row],[Application Date]]),1)</f>
        <v>45839</v>
      </c>
      <c r="AM5288" s="14">
        <f ca="1">IF(AND(tbl_LoanData[[#This Row],[Application Date]]&gt;=EOMONTH(TODAY(),-1)+1,tbl_LoanData[[#This Row],[Application Date]]&lt;=TODAY()),tbl_LoanData[[#This Row],[Loan Amount]],0)</f>
        <v>0</v>
      </c>
      <c r="AN5288" s="14">
        <f>tbl_LoanData[[#This Row],[Amount Paid]]-(Q5288-X5288)</f>
        <v>13502.080000000002</v>
      </c>
      <c r="AO5288" s="14">
        <f>IF(tbl_LoanData[[#This Row],[Application Status]]="Approved",1,0)</f>
        <v>1</v>
      </c>
      <c r="AP5288" s="22" t="str">
        <f t="shared" ca="1" si="247"/>
        <v/>
      </c>
      <c r="AQ5288" s="22" t="str">
        <f t="shared" ca="1" si="248"/>
        <v/>
      </c>
    </row>
    <row r="5289" spans="1:43" ht="14.4" customHeight="1" x14ac:dyDescent="0.3">
      <c r="A5289" s="2" t="s">
        <v>5487</v>
      </c>
      <c r="B5289" s="2" t="s">
        <v>5488</v>
      </c>
      <c r="C5289" s="2" t="s">
        <v>621</v>
      </c>
      <c r="D5289" s="2" t="s">
        <v>142</v>
      </c>
      <c r="E5289" s="2" t="s">
        <v>447</v>
      </c>
      <c r="F5289" s="2">
        <v>35</v>
      </c>
      <c r="G5289" s="2" t="s">
        <v>69</v>
      </c>
      <c r="H5289" s="2" t="s">
        <v>307</v>
      </c>
      <c r="I5289" s="2" t="s">
        <v>43</v>
      </c>
      <c r="J5289" s="3">
        <v>45867</v>
      </c>
      <c r="K5289" s="3"/>
      <c r="L5289" s="2" t="s">
        <v>40</v>
      </c>
      <c r="M5289" s="2" t="s">
        <v>94</v>
      </c>
      <c r="N5289" s="2" t="s">
        <v>4</v>
      </c>
      <c r="O5289" s="4">
        <v>878000</v>
      </c>
      <c r="P5289" s="4">
        <v>270100</v>
      </c>
      <c r="Q5289" s="4">
        <v>607900</v>
      </c>
      <c r="R5289" s="2">
        <v>36</v>
      </c>
      <c r="S5289" s="5">
        <v>8</v>
      </c>
      <c r="T5289" s="4">
        <v>20938.78</v>
      </c>
      <c r="U5289" s="2" t="s">
        <v>96</v>
      </c>
      <c r="V5289" s="2" t="s">
        <v>97</v>
      </c>
      <c r="W5289" s="4">
        <v>0</v>
      </c>
      <c r="X5289" s="4">
        <v>0</v>
      </c>
      <c r="Y5289" s="4">
        <v>753796</v>
      </c>
      <c r="Z5289" s="2">
        <v>0</v>
      </c>
      <c r="AA5289" s="2" t="s">
        <v>97</v>
      </c>
      <c r="AB5289" s="2" t="s">
        <v>15733</v>
      </c>
      <c r="AC5289" s="2" t="s">
        <v>129</v>
      </c>
      <c r="AD5289" s="2" t="s">
        <v>76</v>
      </c>
      <c r="AE5289" s="5">
        <v>69.239999999999995</v>
      </c>
      <c r="AF5289" s="2">
        <v>0</v>
      </c>
      <c r="AG5289" s="2" t="s">
        <v>97</v>
      </c>
      <c r="AH5289" s="2"/>
      <c r="AI5289" s="6" t="str">
        <f t="shared" si="246"/>
        <v>35-44</v>
      </c>
      <c r="AJ5289" s="11">
        <f>YEAR(tbl_LoanData[[#This Row],[Application Date]])</f>
        <v>2025</v>
      </c>
      <c r="AK5289" s="11" t="str">
        <f>TEXT(tbl_LoanData[[#This Row],[Application Date]],"MMMM")</f>
        <v>July</v>
      </c>
      <c r="AL5289" s="12">
        <f>DATE(YEAR(tbl_LoanData[[#This Row],[Application Date]]),MONTH(tbl_LoanData[[#This Row],[Application Date]]),1)</f>
        <v>45839</v>
      </c>
      <c r="AM5289" s="14">
        <f ca="1">IF(AND(tbl_LoanData[[#This Row],[Application Date]]&gt;=EOMONTH(TODAY(),-1)+1,tbl_LoanData[[#This Row],[Application Date]]&lt;=TODAY()),tbl_LoanData[[#This Row],[Loan Amount]],0)</f>
        <v>0</v>
      </c>
      <c r="AN5289" s="14">
        <f>tbl_LoanData[[#This Row],[Amount Paid]]-(Q5289-X5289)</f>
        <v>-607900</v>
      </c>
      <c r="AO5289" s="14">
        <f>IF(tbl_LoanData[[#This Row],[Application Status]]="Approved",1,0)</f>
        <v>0</v>
      </c>
      <c r="AP5289" s="22" t="str">
        <f t="shared" ca="1" si="247"/>
        <v/>
      </c>
      <c r="AQ5289" s="22" t="str">
        <f t="shared" ca="1" si="248"/>
        <v/>
      </c>
    </row>
    <row r="5290" spans="1:43" ht="14.4" customHeight="1" x14ac:dyDescent="0.3">
      <c r="A5290" s="2" t="s">
        <v>5577</v>
      </c>
      <c r="B5290" s="2" t="s">
        <v>5578</v>
      </c>
      <c r="C5290" s="2" t="s">
        <v>781</v>
      </c>
      <c r="D5290" s="2" t="s">
        <v>118</v>
      </c>
      <c r="E5290" s="2" t="s">
        <v>67</v>
      </c>
      <c r="F5290" s="2">
        <v>53</v>
      </c>
      <c r="G5290" s="2" t="s">
        <v>69</v>
      </c>
      <c r="H5290" s="2" t="s">
        <v>103</v>
      </c>
      <c r="I5290" s="2" t="s">
        <v>43</v>
      </c>
      <c r="J5290" s="3">
        <v>45847</v>
      </c>
      <c r="K5290" s="3"/>
      <c r="L5290" s="2" t="s">
        <v>40</v>
      </c>
      <c r="M5290" s="2" t="s">
        <v>71</v>
      </c>
      <c r="N5290" s="2" t="s">
        <v>137</v>
      </c>
      <c r="O5290" s="4">
        <v>745000</v>
      </c>
      <c r="P5290" s="4">
        <v>200600</v>
      </c>
      <c r="Q5290" s="4">
        <v>544400</v>
      </c>
      <c r="R5290" s="2">
        <v>48</v>
      </c>
      <c r="S5290" s="5">
        <v>6.76</v>
      </c>
      <c r="T5290" s="4">
        <v>14408.45</v>
      </c>
      <c r="U5290" s="2" t="s">
        <v>113</v>
      </c>
      <c r="V5290" s="2" t="s">
        <v>97</v>
      </c>
      <c r="W5290" s="4">
        <v>0</v>
      </c>
      <c r="X5290" s="4">
        <v>0</v>
      </c>
      <c r="Y5290" s="4">
        <v>691605.76</v>
      </c>
      <c r="Z5290" s="2">
        <v>0</v>
      </c>
      <c r="AA5290" s="2" t="s">
        <v>97</v>
      </c>
      <c r="AB5290" s="2" t="s">
        <v>15733</v>
      </c>
      <c r="AC5290" s="2" t="s">
        <v>138</v>
      </c>
      <c r="AD5290" s="2" t="s">
        <v>76</v>
      </c>
      <c r="AE5290" s="5">
        <v>73.069999999999993</v>
      </c>
      <c r="AF5290" s="2">
        <v>0</v>
      </c>
      <c r="AG5290" s="2" t="s">
        <v>97</v>
      </c>
      <c r="AH5290" s="2"/>
      <c r="AI5290" s="6" t="str">
        <f t="shared" si="246"/>
        <v>45-54</v>
      </c>
      <c r="AJ5290" s="11">
        <f>YEAR(tbl_LoanData[[#This Row],[Application Date]])</f>
        <v>2025</v>
      </c>
      <c r="AK5290" s="11" t="str">
        <f>TEXT(tbl_LoanData[[#This Row],[Application Date]],"MMMM")</f>
        <v>July</v>
      </c>
      <c r="AL5290" s="12">
        <f>DATE(YEAR(tbl_LoanData[[#This Row],[Application Date]]),MONTH(tbl_LoanData[[#This Row],[Application Date]]),1)</f>
        <v>45839</v>
      </c>
      <c r="AM5290" s="14">
        <f ca="1">IF(AND(tbl_LoanData[[#This Row],[Application Date]]&gt;=EOMONTH(TODAY(),-1)+1,tbl_LoanData[[#This Row],[Application Date]]&lt;=TODAY()),tbl_LoanData[[#This Row],[Loan Amount]],0)</f>
        <v>0</v>
      </c>
      <c r="AN5290" s="14">
        <f>tbl_LoanData[[#This Row],[Amount Paid]]-(Q5290-X5290)</f>
        <v>-544400</v>
      </c>
      <c r="AO5290" s="14">
        <f>IF(tbl_LoanData[[#This Row],[Application Status]]="Approved",1,0)</f>
        <v>0</v>
      </c>
      <c r="AP5290" s="22" t="str">
        <f t="shared" ca="1" si="247"/>
        <v/>
      </c>
      <c r="AQ5290" s="22" t="str">
        <f t="shared" ca="1" si="248"/>
        <v/>
      </c>
    </row>
    <row r="5291" spans="1:43" ht="14.4" customHeight="1" x14ac:dyDescent="0.3">
      <c r="A5291" s="2" t="s">
        <v>5583</v>
      </c>
      <c r="B5291" s="2" t="s">
        <v>5584</v>
      </c>
      <c r="C5291" s="2" t="s">
        <v>401</v>
      </c>
      <c r="D5291" s="2" t="s">
        <v>82</v>
      </c>
      <c r="E5291" s="2" t="s">
        <v>183</v>
      </c>
      <c r="F5291" s="2">
        <v>21</v>
      </c>
      <c r="G5291" s="2" t="s">
        <v>83</v>
      </c>
      <c r="H5291" s="2" t="s">
        <v>398</v>
      </c>
      <c r="I5291" s="2" t="s">
        <v>46</v>
      </c>
      <c r="J5291" s="3">
        <v>45856</v>
      </c>
      <c r="K5291" s="3">
        <v>45875</v>
      </c>
      <c r="L5291" s="2" t="s">
        <v>39</v>
      </c>
      <c r="M5291" s="2" t="s">
        <v>85</v>
      </c>
      <c r="N5291" s="2" t="s">
        <v>324</v>
      </c>
      <c r="O5291" s="4">
        <v>2370000</v>
      </c>
      <c r="P5291" s="4">
        <v>315200</v>
      </c>
      <c r="Q5291" s="4">
        <v>2054800</v>
      </c>
      <c r="R5291" s="2">
        <v>60</v>
      </c>
      <c r="S5291" s="5">
        <v>12.18</v>
      </c>
      <c r="T5291" s="4">
        <v>55102.89</v>
      </c>
      <c r="U5291" s="2" t="s">
        <v>73</v>
      </c>
      <c r="V5291" s="2" t="s">
        <v>74</v>
      </c>
      <c r="W5291" s="4">
        <v>551028.9</v>
      </c>
      <c r="X5291" s="4">
        <v>2755144.3</v>
      </c>
      <c r="Y5291" s="4">
        <v>3306173.2</v>
      </c>
      <c r="Z5291" s="2">
        <v>60</v>
      </c>
      <c r="AA5291" s="2" t="s">
        <v>58</v>
      </c>
      <c r="AB5291" s="2" t="s">
        <v>15730</v>
      </c>
      <c r="AC5291" s="2" t="s">
        <v>138</v>
      </c>
      <c r="AD5291" s="2" t="s">
        <v>76</v>
      </c>
      <c r="AE5291" s="5">
        <v>86.7</v>
      </c>
      <c r="AF5291" s="2">
        <v>2</v>
      </c>
      <c r="AG5291" s="2" t="s">
        <v>15718</v>
      </c>
      <c r="AH5291" s="2">
        <v>19</v>
      </c>
      <c r="AI5291" s="6" t="str">
        <f t="shared" si="246"/>
        <v>18-24</v>
      </c>
      <c r="AJ5291" s="11">
        <f>YEAR(tbl_LoanData[[#This Row],[Application Date]])</f>
        <v>2025</v>
      </c>
      <c r="AK5291" s="11" t="str">
        <f>TEXT(tbl_LoanData[[#This Row],[Application Date]],"MMMM")</f>
        <v>July</v>
      </c>
      <c r="AL5291" s="12">
        <f>DATE(YEAR(tbl_LoanData[[#This Row],[Application Date]]),MONTH(tbl_LoanData[[#This Row],[Application Date]]),1)</f>
        <v>45839</v>
      </c>
      <c r="AM5291" s="14">
        <f ca="1">IF(AND(tbl_LoanData[[#This Row],[Application Date]]&gt;=EOMONTH(TODAY(),-1)+1,tbl_LoanData[[#This Row],[Application Date]]&lt;=TODAY()),tbl_LoanData[[#This Row],[Loan Amount]],0)</f>
        <v>0</v>
      </c>
      <c r="AN5291" s="14">
        <f>tbl_LoanData[[#This Row],[Amount Paid]]-(Q5291-X5291)</f>
        <v>1251373.1999999997</v>
      </c>
      <c r="AO5291" s="14">
        <f>IF(tbl_LoanData[[#This Row],[Application Status]]="Approved",1,0)</f>
        <v>1</v>
      </c>
      <c r="AP5291" s="22" t="str">
        <f t="shared" ca="1" si="247"/>
        <v/>
      </c>
      <c r="AQ5291" s="22" t="str">
        <f t="shared" ca="1" si="248"/>
        <v/>
      </c>
    </row>
    <row r="5292" spans="1:43" ht="14.4" customHeight="1" x14ac:dyDescent="0.3">
      <c r="A5292" s="2" t="s">
        <v>5725</v>
      </c>
      <c r="B5292" s="2" t="s">
        <v>5726</v>
      </c>
      <c r="C5292" s="2" t="s">
        <v>322</v>
      </c>
      <c r="D5292" s="2" t="s">
        <v>118</v>
      </c>
      <c r="E5292" s="2" t="s">
        <v>81</v>
      </c>
      <c r="F5292" s="2">
        <v>22</v>
      </c>
      <c r="G5292" s="2" t="s">
        <v>83</v>
      </c>
      <c r="H5292" s="2" t="s">
        <v>244</v>
      </c>
      <c r="I5292" s="2" t="s">
        <v>48</v>
      </c>
      <c r="J5292" s="3">
        <v>45855</v>
      </c>
      <c r="K5292" s="3">
        <v>45875</v>
      </c>
      <c r="L5292" s="2" t="s">
        <v>37</v>
      </c>
      <c r="M5292" s="2" t="s">
        <v>104</v>
      </c>
      <c r="N5292" s="2" t="s">
        <v>286</v>
      </c>
      <c r="O5292" s="4">
        <v>97000</v>
      </c>
      <c r="P5292" s="4">
        <v>28500</v>
      </c>
      <c r="Q5292" s="4">
        <v>68500</v>
      </c>
      <c r="R5292" s="2">
        <v>24</v>
      </c>
      <c r="S5292" s="5">
        <v>11.92</v>
      </c>
      <c r="T5292" s="4">
        <v>3534.6</v>
      </c>
      <c r="U5292" s="2" t="s">
        <v>73</v>
      </c>
      <c r="V5292" s="2" t="s">
        <v>74</v>
      </c>
      <c r="W5292" s="4">
        <v>42415.199999999997</v>
      </c>
      <c r="X5292" s="4">
        <v>42415.199999999997</v>
      </c>
      <c r="Y5292" s="4">
        <v>84830.399999999994</v>
      </c>
      <c r="Z5292" s="2">
        <v>0</v>
      </c>
      <c r="AA5292" s="2" t="s">
        <v>56</v>
      </c>
      <c r="AB5292" s="2" t="s">
        <v>15736</v>
      </c>
      <c r="AC5292" s="2" t="s">
        <v>146</v>
      </c>
      <c r="AD5292" s="2" t="s">
        <v>76</v>
      </c>
      <c r="AE5292" s="5">
        <v>70.62</v>
      </c>
      <c r="AF5292" s="2">
        <v>0</v>
      </c>
      <c r="AG5292" s="2" t="s">
        <v>77</v>
      </c>
      <c r="AH5292" s="2">
        <v>20</v>
      </c>
      <c r="AI5292" s="6" t="str">
        <f t="shared" si="246"/>
        <v>18-24</v>
      </c>
      <c r="AJ5292" s="11">
        <f>YEAR(tbl_LoanData[[#This Row],[Application Date]])</f>
        <v>2025</v>
      </c>
      <c r="AK5292" s="11" t="str">
        <f>TEXT(tbl_LoanData[[#This Row],[Application Date]],"MMMM")</f>
        <v>July</v>
      </c>
      <c r="AL5292" s="12">
        <f>DATE(YEAR(tbl_LoanData[[#This Row],[Application Date]]),MONTH(tbl_LoanData[[#This Row],[Application Date]]),1)</f>
        <v>45839</v>
      </c>
      <c r="AM5292" s="14">
        <f ca="1">IF(AND(tbl_LoanData[[#This Row],[Application Date]]&gt;=EOMONTH(TODAY(),-1)+1,tbl_LoanData[[#This Row],[Application Date]]&lt;=TODAY()),tbl_LoanData[[#This Row],[Loan Amount]],0)</f>
        <v>0</v>
      </c>
      <c r="AN5292" s="14">
        <f>tbl_LoanData[[#This Row],[Amount Paid]]-(Q5292-X5292)</f>
        <v>16330.399999999994</v>
      </c>
      <c r="AO5292" s="14">
        <f>IF(tbl_LoanData[[#This Row],[Application Status]]="Approved",1,0)</f>
        <v>1</v>
      </c>
      <c r="AP5292" s="22" t="str">
        <f t="shared" ca="1" si="247"/>
        <v/>
      </c>
      <c r="AQ5292" s="22" t="str">
        <f t="shared" ca="1" si="248"/>
        <v/>
      </c>
    </row>
    <row r="5293" spans="1:43" ht="14.4" customHeight="1" x14ac:dyDescent="0.3">
      <c r="A5293" s="2" t="s">
        <v>5845</v>
      </c>
      <c r="B5293" s="2" t="s">
        <v>5846</v>
      </c>
      <c r="C5293" s="2" t="s">
        <v>781</v>
      </c>
      <c r="D5293" s="2" t="s">
        <v>254</v>
      </c>
      <c r="E5293" s="2" t="s">
        <v>402</v>
      </c>
      <c r="F5293" s="2">
        <v>46</v>
      </c>
      <c r="G5293" s="2" t="s">
        <v>69</v>
      </c>
      <c r="H5293" s="2" t="s">
        <v>177</v>
      </c>
      <c r="I5293" s="2" t="s">
        <v>43</v>
      </c>
      <c r="J5293" s="3">
        <v>45866</v>
      </c>
      <c r="K5293" s="3"/>
      <c r="L5293" s="2" t="s">
        <v>36</v>
      </c>
      <c r="M5293" s="2" t="s">
        <v>71</v>
      </c>
      <c r="N5293" s="2" t="s">
        <v>162</v>
      </c>
      <c r="O5293" s="4">
        <v>1369000</v>
      </c>
      <c r="P5293" s="4">
        <v>137400</v>
      </c>
      <c r="Q5293" s="4">
        <v>1231600</v>
      </c>
      <c r="R5293" s="2">
        <v>36</v>
      </c>
      <c r="S5293" s="5">
        <v>6.27</v>
      </c>
      <c r="T5293" s="4">
        <v>40646.22</v>
      </c>
      <c r="U5293" s="2" t="s">
        <v>113</v>
      </c>
      <c r="V5293" s="2" t="s">
        <v>97</v>
      </c>
      <c r="W5293" s="4">
        <v>0</v>
      </c>
      <c r="X5293" s="4">
        <v>0</v>
      </c>
      <c r="Y5293" s="4">
        <v>1463263.96</v>
      </c>
      <c r="Z5293" s="2">
        <v>0</v>
      </c>
      <c r="AA5293" s="2" t="s">
        <v>97</v>
      </c>
      <c r="AB5293" s="2" t="s">
        <v>15728</v>
      </c>
      <c r="AC5293" s="2" t="s">
        <v>360</v>
      </c>
      <c r="AD5293" s="2" t="s">
        <v>76</v>
      </c>
      <c r="AE5293" s="5">
        <v>89.96</v>
      </c>
      <c r="AF5293" s="2">
        <v>0</v>
      </c>
      <c r="AG5293" s="2" t="s">
        <v>97</v>
      </c>
      <c r="AH5293" s="2"/>
      <c r="AI5293" s="6" t="str">
        <f t="shared" si="246"/>
        <v>45-54</v>
      </c>
      <c r="AJ5293" s="11">
        <f>YEAR(tbl_LoanData[[#This Row],[Application Date]])</f>
        <v>2025</v>
      </c>
      <c r="AK5293" s="11" t="str">
        <f>TEXT(tbl_LoanData[[#This Row],[Application Date]],"MMMM")</f>
        <v>July</v>
      </c>
      <c r="AL5293" s="12">
        <f>DATE(YEAR(tbl_LoanData[[#This Row],[Application Date]]),MONTH(tbl_LoanData[[#This Row],[Application Date]]),1)</f>
        <v>45839</v>
      </c>
      <c r="AM5293" s="14">
        <f ca="1">IF(AND(tbl_LoanData[[#This Row],[Application Date]]&gt;=EOMONTH(TODAY(),-1)+1,tbl_LoanData[[#This Row],[Application Date]]&lt;=TODAY()),tbl_LoanData[[#This Row],[Loan Amount]],0)</f>
        <v>0</v>
      </c>
      <c r="AN5293" s="14">
        <f>tbl_LoanData[[#This Row],[Amount Paid]]-(Q5293-X5293)</f>
        <v>-1231600</v>
      </c>
      <c r="AO5293" s="14">
        <f>IF(tbl_LoanData[[#This Row],[Application Status]]="Approved",1,0)</f>
        <v>0</v>
      </c>
      <c r="AP5293" s="22" t="str">
        <f t="shared" ca="1" si="247"/>
        <v/>
      </c>
      <c r="AQ5293" s="22" t="str">
        <f t="shared" ca="1" si="248"/>
        <v/>
      </c>
    </row>
    <row r="5294" spans="1:43" ht="14.4" customHeight="1" x14ac:dyDescent="0.3">
      <c r="A5294" s="2" t="s">
        <v>5887</v>
      </c>
      <c r="B5294" s="2" t="s">
        <v>5888</v>
      </c>
      <c r="C5294" s="2" t="s">
        <v>508</v>
      </c>
      <c r="D5294" s="2" t="s">
        <v>81</v>
      </c>
      <c r="E5294" s="2" t="s">
        <v>150</v>
      </c>
      <c r="F5294" s="2">
        <v>43</v>
      </c>
      <c r="G5294" s="2" t="s">
        <v>83</v>
      </c>
      <c r="H5294" s="2" t="s">
        <v>298</v>
      </c>
      <c r="I5294" s="2" t="s">
        <v>43</v>
      </c>
      <c r="J5294" s="3">
        <v>45851</v>
      </c>
      <c r="K5294" s="3">
        <v>45861</v>
      </c>
      <c r="L5294" s="2" t="s">
        <v>39</v>
      </c>
      <c r="M5294" s="2" t="s">
        <v>167</v>
      </c>
      <c r="N5294" s="2" t="s">
        <v>168</v>
      </c>
      <c r="O5294" s="4">
        <v>1119000</v>
      </c>
      <c r="P5294" s="4">
        <v>289400</v>
      </c>
      <c r="Q5294" s="4">
        <v>829600</v>
      </c>
      <c r="R5294" s="2">
        <v>48</v>
      </c>
      <c r="S5294" s="5">
        <v>8.74</v>
      </c>
      <c r="T5294" s="4">
        <v>23325.59</v>
      </c>
      <c r="U5294" s="2" t="s">
        <v>73</v>
      </c>
      <c r="V5294" s="2" t="s">
        <v>74</v>
      </c>
      <c r="W5294" s="4">
        <v>303232.67</v>
      </c>
      <c r="X5294" s="4">
        <v>816395.49</v>
      </c>
      <c r="Y5294" s="4">
        <v>1119628.1599999999</v>
      </c>
      <c r="Z5294" s="2">
        <v>0</v>
      </c>
      <c r="AA5294" s="2" t="s">
        <v>56</v>
      </c>
      <c r="AB5294" s="2" t="s">
        <v>15729</v>
      </c>
      <c r="AC5294" s="2" t="s">
        <v>332</v>
      </c>
      <c r="AD5294" s="2" t="s">
        <v>76</v>
      </c>
      <c r="AE5294" s="5">
        <v>74.14</v>
      </c>
      <c r="AF5294" s="2">
        <v>0</v>
      </c>
      <c r="AG5294" s="2" t="s">
        <v>77</v>
      </c>
      <c r="AH5294" s="2">
        <v>10</v>
      </c>
      <c r="AI5294" s="6" t="str">
        <f t="shared" si="246"/>
        <v>35-44</v>
      </c>
      <c r="AJ5294" s="11">
        <f>YEAR(tbl_LoanData[[#This Row],[Application Date]])</f>
        <v>2025</v>
      </c>
      <c r="AK5294" s="11" t="str">
        <f>TEXT(tbl_LoanData[[#This Row],[Application Date]],"MMMM")</f>
        <v>July</v>
      </c>
      <c r="AL5294" s="12">
        <f>DATE(YEAR(tbl_LoanData[[#This Row],[Application Date]]),MONTH(tbl_LoanData[[#This Row],[Application Date]]),1)</f>
        <v>45839</v>
      </c>
      <c r="AM5294" s="14">
        <f ca="1">IF(AND(tbl_LoanData[[#This Row],[Application Date]]&gt;=EOMONTH(TODAY(),-1)+1,tbl_LoanData[[#This Row],[Application Date]]&lt;=TODAY()),tbl_LoanData[[#This Row],[Loan Amount]],0)</f>
        <v>0</v>
      </c>
      <c r="AN5294" s="14">
        <f>tbl_LoanData[[#This Row],[Amount Paid]]-(Q5294-X5294)</f>
        <v>290028.15999999997</v>
      </c>
      <c r="AO5294" s="14">
        <f>IF(tbl_LoanData[[#This Row],[Application Status]]="Approved",1,0)</f>
        <v>1</v>
      </c>
      <c r="AP5294" s="22" t="str">
        <f t="shared" ca="1" si="247"/>
        <v/>
      </c>
      <c r="AQ5294" s="22" t="str">
        <f t="shared" ca="1" si="248"/>
        <v/>
      </c>
    </row>
    <row r="5295" spans="1:43" ht="14.4" customHeight="1" x14ac:dyDescent="0.3">
      <c r="A5295" s="2" t="s">
        <v>5919</v>
      </c>
      <c r="B5295" s="2" t="s">
        <v>5920</v>
      </c>
      <c r="C5295" s="2" t="s">
        <v>227</v>
      </c>
      <c r="D5295" s="2" t="s">
        <v>102</v>
      </c>
      <c r="E5295" s="2" t="s">
        <v>67</v>
      </c>
      <c r="F5295" s="2">
        <v>42</v>
      </c>
      <c r="G5295" s="2" t="s">
        <v>69</v>
      </c>
      <c r="H5295" s="2" t="s">
        <v>565</v>
      </c>
      <c r="I5295" s="2" t="s">
        <v>47</v>
      </c>
      <c r="J5295" s="3">
        <v>45850</v>
      </c>
      <c r="K5295" s="3"/>
      <c r="L5295" s="2" t="s">
        <v>37</v>
      </c>
      <c r="M5295" s="2" t="s">
        <v>199</v>
      </c>
      <c r="N5295" s="2" t="s">
        <v>200</v>
      </c>
      <c r="O5295" s="4">
        <v>136000</v>
      </c>
      <c r="P5295" s="4">
        <v>39400</v>
      </c>
      <c r="Q5295" s="4">
        <v>96600</v>
      </c>
      <c r="R5295" s="2">
        <v>48</v>
      </c>
      <c r="S5295" s="5">
        <v>13.88</v>
      </c>
      <c r="T5295" s="4">
        <v>3129.84</v>
      </c>
      <c r="U5295" s="2" t="s">
        <v>113</v>
      </c>
      <c r="V5295" s="2" t="s">
        <v>97</v>
      </c>
      <c r="W5295" s="4">
        <v>0</v>
      </c>
      <c r="X5295" s="4">
        <v>0</v>
      </c>
      <c r="Y5295" s="4">
        <v>150232.32000000001</v>
      </c>
      <c r="Z5295" s="2">
        <v>0</v>
      </c>
      <c r="AA5295" s="2" t="s">
        <v>97</v>
      </c>
      <c r="AB5295" s="2" t="s">
        <v>15734</v>
      </c>
      <c r="AC5295" s="2" t="s">
        <v>146</v>
      </c>
      <c r="AD5295" s="2" t="s">
        <v>76</v>
      </c>
      <c r="AE5295" s="5">
        <v>71.03</v>
      </c>
      <c r="AF5295" s="2">
        <v>0</v>
      </c>
      <c r="AG5295" s="2" t="s">
        <v>97</v>
      </c>
      <c r="AH5295" s="2"/>
      <c r="AI5295" s="6" t="str">
        <f t="shared" si="246"/>
        <v>35-44</v>
      </c>
      <c r="AJ5295" s="11">
        <f>YEAR(tbl_LoanData[[#This Row],[Application Date]])</f>
        <v>2025</v>
      </c>
      <c r="AK5295" s="11" t="str">
        <f>TEXT(tbl_LoanData[[#This Row],[Application Date]],"MMMM")</f>
        <v>July</v>
      </c>
      <c r="AL5295" s="12">
        <f>DATE(YEAR(tbl_LoanData[[#This Row],[Application Date]]),MONTH(tbl_LoanData[[#This Row],[Application Date]]),1)</f>
        <v>45839</v>
      </c>
      <c r="AM5295" s="14">
        <f ca="1">IF(AND(tbl_LoanData[[#This Row],[Application Date]]&gt;=EOMONTH(TODAY(),-1)+1,tbl_LoanData[[#This Row],[Application Date]]&lt;=TODAY()),tbl_LoanData[[#This Row],[Loan Amount]],0)</f>
        <v>0</v>
      </c>
      <c r="AN5295" s="14">
        <f>tbl_LoanData[[#This Row],[Amount Paid]]-(Q5295-X5295)</f>
        <v>-96600</v>
      </c>
      <c r="AO5295" s="14">
        <f>IF(tbl_LoanData[[#This Row],[Application Status]]="Approved",1,0)</f>
        <v>0</v>
      </c>
      <c r="AP5295" s="22" t="str">
        <f t="shared" ca="1" si="247"/>
        <v/>
      </c>
      <c r="AQ5295" s="22" t="str">
        <f t="shared" ca="1" si="248"/>
        <v/>
      </c>
    </row>
    <row r="5296" spans="1:43" ht="14.4" customHeight="1" x14ac:dyDescent="0.3">
      <c r="A5296" s="2" t="s">
        <v>6025</v>
      </c>
      <c r="B5296" s="2" t="s">
        <v>6026</v>
      </c>
      <c r="C5296" s="2" t="s">
        <v>347</v>
      </c>
      <c r="D5296" s="2" t="s">
        <v>311</v>
      </c>
      <c r="E5296" s="2" t="s">
        <v>394</v>
      </c>
      <c r="F5296" s="2">
        <v>54</v>
      </c>
      <c r="G5296" s="2" t="s">
        <v>69</v>
      </c>
      <c r="H5296" s="2" t="s">
        <v>516</v>
      </c>
      <c r="I5296" s="2" t="s">
        <v>53</v>
      </c>
      <c r="J5296" s="3">
        <v>45858</v>
      </c>
      <c r="K5296" s="3">
        <v>45863</v>
      </c>
      <c r="L5296" s="2" t="s">
        <v>41</v>
      </c>
      <c r="M5296" s="2" t="s">
        <v>144</v>
      </c>
      <c r="N5296" s="2" t="s">
        <v>857</v>
      </c>
      <c r="O5296" s="4">
        <v>1842000</v>
      </c>
      <c r="P5296" s="4">
        <v>487200</v>
      </c>
      <c r="Q5296" s="4">
        <v>1354800</v>
      </c>
      <c r="R5296" s="2">
        <v>24</v>
      </c>
      <c r="S5296" s="5">
        <v>6.8</v>
      </c>
      <c r="T5296" s="4">
        <v>64127.199999999997</v>
      </c>
      <c r="U5296" s="2" t="s">
        <v>73</v>
      </c>
      <c r="V5296" s="2" t="s">
        <v>74</v>
      </c>
      <c r="W5296" s="4">
        <v>769526.4</v>
      </c>
      <c r="X5296" s="4">
        <v>769526.4</v>
      </c>
      <c r="Y5296" s="4">
        <v>1539052.8</v>
      </c>
      <c r="Z5296" s="2">
        <v>0</v>
      </c>
      <c r="AA5296" s="2" t="s">
        <v>56</v>
      </c>
      <c r="AB5296" s="2" t="s">
        <v>15733</v>
      </c>
      <c r="AC5296" s="2" t="s">
        <v>87</v>
      </c>
      <c r="AD5296" s="2" t="s">
        <v>76</v>
      </c>
      <c r="AE5296" s="5">
        <v>73.55</v>
      </c>
      <c r="AF5296" s="2">
        <v>0</v>
      </c>
      <c r="AG5296" s="2" t="s">
        <v>77</v>
      </c>
      <c r="AH5296" s="2">
        <v>5</v>
      </c>
      <c r="AI5296" s="6" t="str">
        <f t="shared" si="246"/>
        <v>45-54</v>
      </c>
      <c r="AJ5296" s="11">
        <f>YEAR(tbl_LoanData[[#This Row],[Application Date]])</f>
        <v>2025</v>
      </c>
      <c r="AK5296" s="11" t="str">
        <f>TEXT(tbl_LoanData[[#This Row],[Application Date]],"MMMM")</f>
        <v>July</v>
      </c>
      <c r="AL5296" s="12">
        <f>DATE(YEAR(tbl_LoanData[[#This Row],[Application Date]]),MONTH(tbl_LoanData[[#This Row],[Application Date]]),1)</f>
        <v>45839</v>
      </c>
      <c r="AM5296" s="14">
        <f ca="1">IF(AND(tbl_LoanData[[#This Row],[Application Date]]&gt;=EOMONTH(TODAY(),-1)+1,tbl_LoanData[[#This Row],[Application Date]]&lt;=TODAY()),tbl_LoanData[[#This Row],[Loan Amount]],0)</f>
        <v>0</v>
      </c>
      <c r="AN5296" s="14">
        <f>tbl_LoanData[[#This Row],[Amount Paid]]-(Q5296-X5296)</f>
        <v>184252.80000000005</v>
      </c>
      <c r="AO5296" s="14">
        <f>IF(tbl_LoanData[[#This Row],[Application Status]]="Approved",1,0)</f>
        <v>1</v>
      </c>
      <c r="AP5296" s="22" t="str">
        <f t="shared" ca="1" si="247"/>
        <v/>
      </c>
      <c r="AQ5296" s="22" t="str">
        <f t="shared" ca="1" si="248"/>
        <v/>
      </c>
    </row>
    <row r="5297" spans="1:43" ht="14.4" customHeight="1" x14ac:dyDescent="0.3">
      <c r="A5297" s="2" t="s">
        <v>6069</v>
      </c>
      <c r="B5297" s="2" t="s">
        <v>6070</v>
      </c>
      <c r="C5297" s="2" t="s">
        <v>310</v>
      </c>
      <c r="D5297" s="2" t="s">
        <v>254</v>
      </c>
      <c r="E5297" s="2" t="s">
        <v>182</v>
      </c>
      <c r="F5297" s="2">
        <v>36</v>
      </c>
      <c r="G5297" s="2" t="s">
        <v>69</v>
      </c>
      <c r="H5297" s="2" t="s">
        <v>466</v>
      </c>
      <c r="I5297" s="2" t="s">
        <v>43</v>
      </c>
      <c r="J5297" s="3">
        <v>45866</v>
      </c>
      <c r="K5297" s="3">
        <v>45880</v>
      </c>
      <c r="L5297" s="2" t="s">
        <v>40</v>
      </c>
      <c r="M5297" s="2" t="s">
        <v>111</v>
      </c>
      <c r="N5297" s="2" t="s">
        <v>120</v>
      </c>
      <c r="O5297" s="4">
        <v>902000</v>
      </c>
      <c r="P5297" s="4">
        <v>254800</v>
      </c>
      <c r="Q5297" s="4">
        <v>647200</v>
      </c>
      <c r="R5297" s="2">
        <v>36</v>
      </c>
      <c r="S5297" s="5">
        <v>8.14</v>
      </c>
      <c r="T5297" s="4">
        <v>22367.95</v>
      </c>
      <c r="U5297" s="2" t="s">
        <v>73</v>
      </c>
      <c r="V5297" s="2" t="s">
        <v>74</v>
      </c>
      <c r="W5297" s="4">
        <v>268415.40000000002</v>
      </c>
      <c r="X5297" s="4">
        <v>536830.84</v>
      </c>
      <c r="Y5297" s="4">
        <v>805246.24</v>
      </c>
      <c r="Z5297" s="2">
        <v>0</v>
      </c>
      <c r="AA5297" s="2" t="s">
        <v>56</v>
      </c>
      <c r="AB5297" s="2" t="s">
        <v>15735</v>
      </c>
      <c r="AC5297" s="2" t="s">
        <v>121</v>
      </c>
      <c r="AD5297" s="2" t="s">
        <v>76</v>
      </c>
      <c r="AE5297" s="5">
        <v>71.75</v>
      </c>
      <c r="AF5297" s="2">
        <v>0</v>
      </c>
      <c r="AG5297" s="2" t="s">
        <v>77</v>
      </c>
      <c r="AH5297" s="2">
        <v>14</v>
      </c>
      <c r="AI5297" s="6" t="str">
        <f t="shared" si="246"/>
        <v>35-44</v>
      </c>
      <c r="AJ5297" s="11">
        <f>YEAR(tbl_LoanData[[#This Row],[Application Date]])</f>
        <v>2025</v>
      </c>
      <c r="AK5297" s="11" t="str">
        <f>TEXT(tbl_LoanData[[#This Row],[Application Date]],"MMMM")</f>
        <v>July</v>
      </c>
      <c r="AL5297" s="12">
        <f>DATE(YEAR(tbl_LoanData[[#This Row],[Application Date]]),MONTH(tbl_LoanData[[#This Row],[Application Date]]),1)</f>
        <v>45839</v>
      </c>
      <c r="AM5297" s="14">
        <f ca="1">IF(AND(tbl_LoanData[[#This Row],[Application Date]]&gt;=EOMONTH(TODAY(),-1)+1,tbl_LoanData[[#This Row],[Application Date]]&lt;=TODAY()),tbl_LoanData[[#This Row],[Loan Amount]],0)</f>
        <v>0</v>
      </c>
      <c r="AN5297" s="14">
        <f>tbl_LoanData[[#This Row],[Amount Paid]]-(Q5297-X5297)</f>
        <v>158046.24</v>
      </c>
      <c r="AO5297" s="14">
        <f>IF(tbl_LoanData[[#This Row],[Application Status]]="Approved",1,0)</f>
        <v>1</v>
      </c>
      <c r="AP5297" s="22" t="str">
        <f t="shared" ca="1" si="247"/>
        <v/>
      </c>
      <c r="AQ5297" s="22" t="str">
        <f t="shared" ca="1" si="248"/>
        <v/>
      </c>
    </row>
    <row r="5298" spans="1:43" ht="14.4" customHeight="1" x14ac:dyDescent="0.3">
      <c r="A5298" s="2" t="s">
        <v>6171</v>
      </c>
      <c r="B5298" s="2" t="s">
        <v>6172</v>
      </c>
      <c r="C5298" s="2" t="s">
        <v>390</v>
      </c>
      <c r="D5298" s="2" t="s">
        <v>142</v>
      </c>
      <c r="E5298" s="2" t="s">
        <v>101</v>
      </c>
      <c r="F5298" s="2">
        <v>62</v>
      </c>
      <c r="G5298" s="2" t="s">
        <v>83</v>
      </c>
      <c r="H5298" s="2" t="s">
        <v>103</v>
      </c>
      <c r="I5298" s="2" t="s">
        <v>43</v>
      </c>
      <c r="J5298" s="3">
        <v>45852</v>
      </c>
      <c r="K5298" s="3">
        <v>45859</v>
      </c>
      <c r="L5298" s="2" t="s">
        <v>40</v>
      </c>
      <c r="M5298" s="2" t="s">
        <v>71</v>
      </c>
      <c r="N5298" s="2" t="s">
        <v>137</v>
      </c>
      <c r="O5298" s="4">
        <v>1312000</v>
      </c>
      <c r="P5298" s="4">
        <v>197400</v>
      </c>
      <c r="Q5298" s="4">
        <v>1114600</v>
      </c>
      <c r="R5298" s="2">
        <v>24</v>
      </c>
      <c r="S5298" s="5">
        <v>6.54</v>
      </c>
      <c r="T5298" s="4">
        <v>52516.24</v>
      </c>
      <c r="U5298" s="2" t="s">
        <v>73</v>
      </c>
      <c r="V5298" s="2" t="s">
        <v>74</v>
      </c>
      <c r="W5298" s="4">
        <v>682711.12</v>
      </c>
      <c r="X5298" s="4">
        <v>577678.56000000006</v>
      </c>
      <c r="Y5298" s="4">
        <v>1260389.68</v>
      </c>
      <c r="Z5298" s="2">
        <v>0</v>
      </c>
      <c r="AA5298" s="2" t="s">
        <v>56</v>
      </c>
      <c r="AB5298" s="2" t="s">
        <v>15730</v>
      </c>
      <c r="AC5298" s="2" t="s">
        <v>121</v>
      </c>
      <c r="AD5298" s="2" t="s">
        <v>76</v>
      </c>
      <c r="AE5298" s="5">
        <v>84.95</v>
      </c>
      <c r="AF5298" s="2">
        <v>0</v>
      </c>
      <c r="AG5298" s="2" t="s">
        <v>77</v>
      </c>
      <c r="AH5298" s="2">
        <v>7</v>
      </c>
      <c r="AI5298" s="6" t="str">
        <f t="shared" si="246"/>
        <v>55-64</v>
      </c>
      <c r="AJ5298" s="11">
        <f>YEAR(tbl_LoanData[[#This Row],[Application Date]])</f>
        <v>2025</v>
      </c>
      <c r="AK5298" s="11" t="str">
        <f>TEXT(tbl_LoanData[[#This Row],[Application Date]],"MMMM")</f>
        <v>July</v>
      </c>
      <c r="AL5298" s="12">
        <f>DATE(YEAR(tbl_LoanData[[#This Row],[Application Date]]),MONTH(tbl_LoanData[[#This Row],[Application Date]]),1)</f>
        <v>45839</v>
      </c>
      <c r="AM5298" s="14">
        <f ca="1">IF(AND(tbl_LoanData[[#This Row],[Application Date]]&gt;=EOMONTH(TODAY(),-1)+1,tbl_LoanData[[#This Row],[Application Date]]&lt;=TODAY()),tbl_LoanData[[#This Row],[Loan Amount]],0)</f>
        <v>0</v>
      </c>
      <c r="AN5298" s="14">
        <f>tbl_LoanData[[#This Row],[Amount Paid]]-(Q5298-X5298)</f>
        <v>145789.68000000005</v>
      </c>
      <c r="AO5298" s="14">
        <f>IF(tbl_LoanData[[#This Row],[Application Status]]="Approved",1,0)</f>
        <v>1</v>
      </c>
      <c r="AP5298" s="22" t="str">
        <f t="shared" ca="1" si="247"/>
        <v/>
      </c>
      <c r="AQ5298" s="22" t="str">
        <f t="shared" ca="1" si="248"/>
        <v/>
      </c>
    </row>
    <row r="5299" spans="1:43" ht="14.4" customHeight="1" x14ac:dyDescent="0.3">
      <c r="A5299" s="2" t="s">
        <v>6285</v>
      </c>
      <c r="B5299" s="2" t="s">
        <v>6286</v>
      </c>
      <c r="C5299" s="2" t="s">
        <v>809</v>
      </c>
      <c r="D5299" s="2" t="s">
        <v>209</v>
      </c>
      <c r="E5299" s="2" t="s">
        <v>209</v>
      </c>
      <c r="F5299" s="2">
        <v>23</v>
      </c>
      <c r="G5299" s="2" t="s">
        <v>69</v>
      </c>
      <c r="H5299" s="2" t="s">
        <v>205</v>
      </c>
      <c r="I5299" s="2" t="s">
        <v>49</v>
      </c>
      <c r="J5299" s="3">
        <v>45855</v>
      </c>
      <c r="K5299" s="3"/>
      <c r="L5299" s="2" t="s">
        <v>37</v>
      </c>
      <c r="M5299" s="2" t="s">
        <v>94</v>
      </c>
      <c r="N5299" s="2" t="s">
        <v>436</v>
      </c>
      <c r="O5299" s="4">
        <v>147000</v>
      </c>
      <c r="P5299" s="4">
        <v>49900</v>
      </c>
      <c r="Q5299" s="4">
        <v>97100</v>
      </c>
      <c r="R5299" s="2">
        <v>36</v>
      </c>
      <c r="S5299" s="5">
        <v>13.09</v>
      </c>
      <c r="T5299" s="4">
        <v>3756.42</v>
      </c>
      <c r="U5299" s="2" t="s">
        <v>113</v>
      </c>
      <c r="V5299" s="2" t="s">
        <v>97</v>
      </c>
      <c r="W5299" s="4">
        <v>0</v>
      </c>
      <c r="X5299" s="4">
        <v>0</v>
      </c>
      <c r="Y5299" s="4">
        <v>135231.17000000001</v>
      </c>
      <c r="Z5299" s="2">
        <v>0</v>
      </c>
      <c r="AA5299" s="2" t="s">
        <v>97</v>
      </c>
      <c r="AB5299" s="2" t="s">
        <v>15733</v>
      </c>
      <c r="AC5299" s="2" t="s">
        <v>106</v>
      </c>
      <c r="AD5299" s="2" t="s">
        <v>76</v>
      </c>
      <c r="AE5299" s="5">
        <v>66.05</v>
      </c>
      <c r="AF5299" s="2">
        <v>0</v>
      </c>
      <c r="AG5299" s="2" t="s">
        <v>97</v>
      </c>
      <c r="AH5299" s="2"/>
      <c r="AI5299" s="6" t="str">
        <f t="shared" si="246"/>
        <v>18-24</v>
      </c>
      <c r="AJ5299" s="11">
        <f>YEAR(tbl_LoanData[[#This Row],[Application Date]])</f>
        <v>2025</v>
      </c>
      <c r="AK5299" s="11" t="str">
        <f>TEXT(tbl_LoanData[[#This Row],[Application Date]],"MMMM")</f>
        <v>July</v>
      </c>
      <c r="AL5299" s="12">
        <f>DATE(YEAR(tbl_LoanData[[#This Row],[Application Date]]),MONTH(tbl_LoanData[[#This Row],[Application Date]]),1)</f>
        <v>45839</v>
      </c>
      <c r="AM5299" s="14">
        <f ca="1">IF(AND(tbl_LoanData[[#This Row],[Application Date]]&gt;=EOMONTH(TODAY(),-1)+1,tbl_LoanData[[#This Row],[Application Date]]&lt;=TODAY()),tbl_LoanData[[#This Row],[Loan Amount]],0)</f>
        <v>0</v>
      </c>
      <c r="AN5299" s="14">
        <f>tbl_LoanData[[#This Row],[Amount Paid]]-(Q5299-X5299)</f>
        <v>-97100</v>
      </c>
      <c r="AO5299" s="14">
        <f>IF(tbl_LoanData[[#This Row],[Application Status]]="Approved",1,0)</f>
        <v>0</v>
      </c>
      <c r="AP5299" s="22" t="str">
        <f t="shared" ca="1" si="247"/>
        <v/>
      </c>
      <c r="AQ5299" s="22" t="str">
        <f t="shared" ca="1" si="248"/>
        <v/>
      </c>
    </row>
    <row r="5300" spans="1:43" ht="14.4" customHeight="1" x14ac:dyDescent="0.3">
      <c r="A5300" s="2" t="s">
        <v>6415</v>
      </c>
      <c r="B5300" s="2" t="s">
        <v>6416</v>
      </c>
      <c r="C5300" s="2" t="s">
        <v>141</v>
      </c>
      <c r="D5300" s="2" t="s">
        <v>204</v>
      </c>
      <c r="E5300" s="2" t="s">
        <v>161</v>
      </c>
      <c r="F5300" s="2">
        <v>52</v>
      </c>
      <c r="G5300" s="2" t="s">
        <v>83</v>
      </c>
      <c r="H5300" s="2" t="s">
        <v>110</v>
      </c>
      <c r="I5300" s="2" t="s">
        <v>46</v>
      </c>
      <c r="J5300" s="3">
        <v>45851</v>
      </c>
      <c r="K5300" s="3"/>
      <c r="L5300" s="2" t="s">
        <v>40</v>
      </c>
      <c r="M5300" s="2" t="s">
        <v>111</v>
      </c>
      <c r="N5300" s="2" t="s">
        <v>369</v>
      </c>
      <c r="O5300" s="4">
        <v>913000</v>
      </c>
      <c r="P5300" s="4">
        <v>360800</v>
      </c>
      <c r="Q5300" s="4">
        <v>552200</v>
      </c>
      <c r="R5300" s="2">
        <v>48</v>
      </c>
      <c r="S5300" s="5">
        <v>10.72</v>
      </c>
      <c r="T5300" s="4">
        <v>16437.150000000001</v>
      </c>
      <c r="U5300" s="2" t="s">
        <v>113</v>
      </c>
      <c r="V5300" s="2" t="s">
        <v>97</v>
      </c>
      <c r="W5300" s="4">
        <v>0</v>
      </c>
      <c r="X5300" s="4">
        <v>0</v>
      </c>
      <c r="Y5300" s="4">
        <v>788983.36</v>
      </c>
      <c r="Z5300" s="2">
        <v>0</v>
      </c>
      <c r="AA5300" s="2" t="s">
        <v>97</v>
      </c>
      <c r="AB5300" s="2" t="s">
        <v>15729</v>
      </c>
      <c r="AC5300" s="2" t="s">
        <v>129</v>
      </c>
      <c r="AD5300" s="2" t="s">
        <v>76</v>
      </c>
      <c r="AE5300" s="5">
        <v>60.48</v>
      </c>
      <c r="AF5300" s="2">
        <v>0</v>
      </c>
      <c r="AG5300" s="2" t="s">
        <v>97</v>
      </c>
      <c r="AH5300" s="2"/>
      <c r="AI5300" s="6" t="str">
        <f t="shared" si="246"/>
        <v>45-54</v>
      </c>
      <c r="AJ5300" s="11">
        <f>YEAR(tbl_LoanData[[#This Row],[Application Date]])</f>
        <v>2025</v>
      </c>
      <c r="AK5300" s="11" t="str">
        <f>TEXT(tbl_LoanData[[#This Row],[Application Date]],"MMMM")</f>
        <v>July</v>
      </c>
      <c r="AL5300" s="12">
        <f>DATE(YEAR(tbl_LoanData[[#This Row],[Application Date]]),MONTH(tbl_LoanData[[#This Row],[Application Date]]),1)</f>
        <v>45839</v>
      </c>
      <c r="AM5300" s="14">
        <f ca="1">IF(AND(tbl_LoanData[[#This Row],[Application Date]]&gt;=EOMONTH(TODAY(),-1)+1,tbl_LoanData[[#This Row],[Application Date]]&lt;=TODAY()),tbl_LoanData[[#This Row],[Loan Amount]],0)</f>
        <v>0</v>
      </c>
      <c r="AN5300" s="14">
        <f>tbl_LoanData[[#This Row],[Amount Paid]]-(Q5300-X5300)</f>
        <v>-552200</v>
      </c>
      <c r="AO5300" s="14">
        <f>IF(tbl_LoanData[[#This Row],[Application Status]]="Approved",1,0)</f>
        <v>0</v>
      </c>
      <c r="AP5300" s="22" t="str">
        <f t="shared" ca="1" si="247"/>
        <v/>
      </c>
      <c r="AQ5300" s="22" t="str">
        <f t="shared" ca="1" si="248"/>
        <v/>
      </c>
    </row>
    <row r="5301" spans="1:43" ht="14.4" customHeight="1" x14ac:dyDescent="0.3">
      <c r="A5301" s="2" t="s">
        <v>6421</v>
      </c>
      <c r="B5301" s="2" t="s">
        <v>6422</v>
      </c>
      <c r="C5301" s="2" t="s">
        <v>546</v>
      </c>
      <c r="D5301" s="2" t="s">
        <v>117</v>
      </c>
      <c r="E5301" s="2" t="s">
        <v>183</v>
      </c>
      <c r="F5301" s="2">
        <v>32</v>
      </c>
      <c r="G5301" s="2" t="s">
        <v>83</v>
      </c>
      <c r="H5301" s="2" t="s">
        <v>84</v>
      </c>
      <c r="I5301" s="2" t="s">
        <v>45</v>
      </c>
      <c r="J5301" s="3">
        <v>45861</v>
      </c>
      <c r="K5301" s="3"/>
      <c r="L5301" s="2" t="s">
        <v>38</v>
      </c>
      <c r="M5301" s="2" t="s">
        <v>127</v>
      </c>
      <c r="N5301" s="2" t="s">
        <v>128</v>
      </c>
      <c r="O5301" s="4">
        <v>1149000</v>
      </c>
      <c r="P5301" s="4">
        <v>357300</v>
      </c>
      <c r="Q5301" s="4">
        <v>791700</v>
      </c>
      <c r="R5301" s="2">
        <v>36</v>
      </c>
      <c r="S5301" s="5">
        <v>7.1</v>
      </c>
      <c r="T5301" s="4">
        <v>26675.89</v>
      </c>
      <c r="U5301" s="2" t="s">
        <v>96</v>
      </c>
      <c r="V5301" s="2" t="s">
        <v>97</v>
      </c>
      <c r="W5301" s="4">
        <v>0</v>
      </c>
      <c r="X5301" s="4">
        <v>0</v>
      </c>
      <c r="Y5301" s="4">
        <v>960332.1</v>
      </c>
      <c r="Z5301" s="2">
        <v>0</v>
      </c>
      <c r="AA5301" s="2" t="s">
        <v>97</v>
      </c>
      <c r="AB5301" s="2" t="s">
        <v>15731</v>
      </c>
      <c r="AC5301" s="2" t="s">
        <v>360</v>
      </c>
      <c r="AD5301" s="2" t="s">
        <v>76</v>
      </c>
      <c r="AE5301" s="5">
        <v>68.900000000000006</v>
      </c>
      <c r="AF5301" s="2">
        <v>0</v>
      </c>
      <c r="AG5301" s="2" t="s">
        <v>97</v>
      </c>
      <c r="AH5301" s="2"/>
      <c r="AI5301" s="6" t="str">
        <f t="shared" si="246"/>
        <v>25-34</v>
      </c>
      <c r="AJ5301" s="11">
        <f>YEAR(tbl_LoanData[[#This Row],[Application Date]])</f>
        <v>2025</v>
      </c>
      <c r="AK5301" s="11" t="str">
        <f>TEXT(tbl_LoanData[[#This Row],[Application Date]],"MMMM")</f>
        <v>July</v>
      </c>
      <c r="AL5301" s="12">
        <f>DATE(YEAR(tbl_LoanData[[#This Row],[Application Date]]),MONTH(tbl_LoanData[[#This Row],[Application Date]]),1)</f>
        <v>45839</v>
      </c>
      <c r="AM5301" s="14">
        <f ca="1">IF(AND(tbl_LoanData[[#This Row],[Application Date]]&gt;=EOMONTH(TODAY(),-1)+1,tbl_LoanData[[#This Row],[Application Date]]&lt;=TODAY()),tbl_LoanData[[#This Row],[Loan Amount]],0)</f>
        <v>0</v>
      </c>
      <c r="AN5301" s="14">
        <f>tbl_LoanData[[#This Row],[Amount Paid]]-(Q5301-X5301)</f>
        <v>-791700</v>
      </c>
      <c r="AO5301" s="14">
        <f>IF(tbl_LoanData[[#This Row],[Application Status]]="Approved",1,0)</f>
        <v>0</v>
      </c>
      <c r="AP5301" s="22" t="str">
        <f t="shared" ca="1" si="247"/>
        <v/>
      </c>
      <c r="AQ5301" s="22" t="str">
        <f t="shared" ca="1" si="248"/>
        <v/>
      </c>
    </row>
    <row r="5302" spans="1:43" ht="14.4" customHeight="1" x14ac:dyDescent="0.3">
      <c r="A5302" s="2" t="s">
        <v>6437</v>
      </c>
      <c r="B5302" s="2" t="s">
        <v>6438</v>
      </c>
      <c r="C5302" s="2" t="s">
        <v>198</v>
      </c>
      <c r="D5302" s="2" t="s">
        <v>102</v>
      </c>
      <c r="E5302" s="2" t="s">
        <v>394</v>
      </c>
      <c r="F5302" s="2">
        <v>29</v>
      </c>
      <c r="G5302" s="2" t="s">
        <v>69</v>
      </c>
      <c r="H5302" s="2" t="s">
        <v>278</v>
      </c>
      <c r="I5302" s="2" t="s">
        <v>45</v>
      </c>
      <c r="J5302" s="3">
        <v>45846</v>
      </c>
      <c r="K5302" s="3">
        <v>45848</v>
      </c>
      <c r="L5302" s="2" t="s">
        <v>40</v>
      </c>
      <c r="M5302" s="2" t="s">
        <v>157</v>
      </c>
      <c r="N5302" s="2" t="s">
        <v>299</v>
      </c>
      <c r="O5302" s="4">
        <v>1330000</v>
      </c>
      <c r="P5302" s="4">
        <v>228000</v>
      </c>
      <c r="Q5302" s="4">
        <v>1102000</v>
      </c>
      <c r="R5302" s="2">
        <v>24</v>
      </c>
      <c r="S5302" s="5">
        <v>9.7100000000000009</v>
      </c>
      <c r="T5302" s="4">
        <v>54833.68</v>
      </c>
      <c r="U5302" s="2" t="s">
        <v>73</v>
      </c>
      <c r="V5302" s="2" t="s">
        <v>74</v>
      </c>
      <c r="W5302" s="4">
        <v>658004.16</v>
      </c>
      <c r="X5302" s="4">
        <v>658004.24</v>
      </c>
      <c r="Y5302" s="4">
        <v>1316008.3999999999</v>
      </c>
      <c r="Z5302" s="2">
        <v>30</v>
      </c>
      <c r="AA5302" s="2" t="s">
        <v>57</v>
      </c>
      <c r="AB5302" s="2" t="s">
        <v>15729</v>
      </c>
      <c r="AC5302" s="2" t="s">
        <v>106</v>
      </c>
      <c r="AD5302" s="2" t="s">
        <v>76</v>
      </c>
      <c r="AE5302" s="5">
        <v>82.86</v>
      </c>
      <c r="AF5302" s="2">
        <v>1</v>
      </c>
      <c r="AG5302" s="2" t="s">
        <v>77</v>
      </c>
      <c r="AH5302" s="2">
        <v>2</v>
      </c>
      <c r="AI5302" s="6" t="str">
        <f t="shared" si="246"/>
        <v>25-34</v>
      </c>
      <c r="AJ5302" s="11">
        <f>YEAR(tbl_LoanData[[#This Row],[Application Date]])</f>
        <v>2025</v>
      </c>
      <c r="AK5302" s="11" t="str">
        <f>TEXT(tbl_LoanData[[#This Row],[Application Date]],"MMMM")</f>
        <v>July</v>
      </c>
      <c r="AL5302" s="12">
        <f>DATE(YEAR(tbl_LoanData[[#This Row],[Application Date]]),MONTH(tbl_LoanData[[#This Row],[Application Date]]),1)</f>
        <v>45839</v>
      </c>
      <c r="AM5302" s="14">
        <f ca="1">IF(AND(tbl_LoanData[[#This Row],[Application Date]]&gt;=EOMONTH(TODAY(),-1)+1,tbl_LoanData[[#This Row],[Application Date]]&lt;=TODAY()),tbl_LoanData[[#This Row],[Loan Amount]],0)</f>
        <v>0</v>
      </c>
      <c r="AN5302" s="14">
        <f>tbl_LoanData[[#This Row],[Amount Paid]]-(Q5302-X5302)</f>
        <v>214008.40000000002</v>
      </c>
      <c r="AO5302" s="14">
        <f>IF(tbl_LoanData[[#This Row],[Application Status]]="Approved",1,0)</f>
        <v>1</v>
      </c>
      <c r="AP5302" s="22" t="str">
        <f t="shared" ca="1" si="247"/>
        <v/>
      </c>
      <c r="AQ5302" s="22" t="str">
        <f t="shared" ca="1" si="248"/>
        <v/>
      </c>
    </row>
    <row r="5303" spans="1:43" ht="14.4" customHeight="1" x14ac:dyDescent="0.3">
      <c r="A5303" s="2" t="s">
        <v>6519</v>
      </c>
      <c r="B5303" s="2" t="s">
        <v>6520</v>
      </c>
      <c r="C5303" s="2" t="s">
        <v>644</v>
      </c>
      <c r="D5303" s="2" t="s">
        <v>189</v>
      </c>
      <c r="E5303" s="2" t="s">
        <v>150</v>
      </c>
      <c r="F5303" s="2">
        <v>62</v>
      </c>
      <c r="G5303" s="2" t="s">
        <v>83</v>
      </c>
      <c r="H5303" s="2" t="s">
        <v>307</v>
      </c>
      <c r="I5303" s="2" t="s">
        <v>43</v>
      </c>
      <c r="J5303" s="3">
        <v>45846</v>
      </c>
      <c r="K5303" s="3">
        <v>45860</v>
      </c>
      <c r="L5303" s="2" t="s">
        <v>38</v>
      </c>
      <c r="M5303" s="2" t="s">
        <v>111</v>
      </c>
      <c r="N5303" s="2" t="s">
        <v>112</v>
      </c>
      <c r="O5303" s="4">
        <v>1409000</v>
      </c>
      <c r="P5303" s="4">
        <v>421200</v>
      </c>
      <c r="Q5303" s="4">
        <v>987800</v>
      </c>
      <c r="R5303" s="2">
        <v>24</v>
      </c>
      <c r="S5303" s="5">
        <v>10.46</v>
      </c>
      <c r="T5303" s="4">
        <v>49768.66</v>
      </c>
      <c r="U5303" s="2" t="s">
        <v>73</v>
      </c>
      <c r="V5303" s="2" t="s">
        <v>74</v>
      </c>
      <c r="W5303" s="4">
        <v>646992.57999999996</v>
      </c>
      <c r="X5303" s="4">
        <v>547455.18000000005</v>
      </c>
      <c r="Y5303" s="4">
        <v>1194447.76</v>
      </c>
      <c r="Z5303" s="2">
        <v>0</v>
      </c>
      <c r="AA5303" s="2" t="s">
        <v>56</v>
      </c>
      <c r="AB5303" s="2" t="s">
        <v>15736</v>
      </c>
      <c r="AC5303" s="2" t="s">
        <v>360</v>
      </c>
      <c r="AD5303" s="2" t="s">
        <v>76</v>
      </c>
      <c r="AE5303" s="5">
        <v>70.11</v>
      </c>
      <c r="AF5303" s="2">
        <v>0</v>
      </c>
      <c r="AG5303" s="2" t="s">
        <v>77</v>
      </c>
      <c r="AH5303" s="2">
        <v>14</v>
      </c>
      <c r="AI5303" s="6" t="str">
        <f t="shared" si="246"/>
        <v>55-64</v>
      </c>
      <c r="AJ5303" s="11">
        <f>YEAR(tbl_LoanData[[#This Row],[Application Date]])</f>
        <v>2025</v>
      </c>
      <c r="AK5303" s="11" t="str">
        <f>TEXT(tbl_LoanData[[#This Row],[Application Date]],"MMMM")</f>
        <v>July</v>
      </c>
      <c r="AL5303" s="12">
        <f>DATE(YEAR(tbl_LoanData[[#This Row],[Application Date]]),MONTH(tbl_LoanData[[#This Row],[Application Date]]),1)</f>
        <v>45839</v>
      </c>
      <c r="AM5303" s="14">
        <f ca="1">IF(AND(tbl_LoanData[[#This Row],[Application Date]]&gt;=EOMONTH(TODAY(),-1)+1,tbl_LoanData[[#This Row],[Application Date]]&lt;=TODAY()),tbl_LoanData[[#This Row],[Loan Amount]],0)</f>
        <v>0</v>
      </c>
      <c r="AN5303" s="14">
        <f>tbl_LoanData[[#This Row],[Amount Paid]]-(Q5303-X5303)</f>
        <v>206647.76</v>
      </c>
      <c r="AO5303" s="14">
        <f>IF(tbl_LoanData[[#This Row],[Application Status]]="Approved",1,0)</f>
        <v>1</v>
      </c>
      <c r="AP5303" s="22" t="str">
        <f t="shared" ca="1" si="247"/>
        <v/>
      </c>
      <c r="AQ5303" s="22" t="str">
        <f t="shared" ca="1" si="248"/>
        <v/>
      </c>
    </row>
    <row r="5304" spans="1:43" ht="14.4" customHeight="1" x14ac:dyDescent="0.3">
      <c r="A5304" s="2" t="s">
        <v>6673</v>
      </c>
      <c r="B5304" s="2" t="s">
        <v>6674</v>
      </c>
      <c r="C5304" s="2" t="s">
        <v>223</v>
      </c>
      <c r="D5304" s="2" t="s">
        <v>161</v>
      </c>
      <c r="E5304" s="2" t="s">
        <v>118</v>
      </c>
      <c r="F5304" s="2">
        <v>63</v>
      </c>
      <c r="G5304" s="2" t="s">
        <v>69</v>
      </c>
      <c r="H5304" s="2" t="s">
        <v>256</v>
      </c>
      <c r="I5304" s="2" t="s">
        <v>43</v>
      </c>
      <c r="J5304" s="3">
        <v>45866</v>
      </c>
      <c r="K5304" s="3">
        <v>45871</v>
      </c>
      <c r="L5304" s="2" t="s">
        <v>39</v>
      </c>
      <c r="M5304" s="2" t="s">
        <v>71</v>
      </c>
      <c r="N5304" s="2" t="s">
        <v>72</v>
      </c>
      <c r="O5304" s="4">
        <v>1823000</v>
      </c>
      <c r="P5304" s="4">
        <v>700800</v>
      </c>
      <c r="Q5304" s="4">
        <v>1122200</v>
      </c>
      <c r="R5304" s="2">
        <v>48</v>
      </c>
      <c r="S5304" s="5">
        <v>14.54</v>
      </c>
      <c r="T5304" s="4">
        <v>36976.49</v>
      </c>
      <c r="U5304" s="2" t="s">
        <v>73</v>
      </c>
      <c r="V5304" s="2" t="s">
        <v>74</v>
      </c>
      <c r="W5304" s="4">
        <v>406741.39</v>
      </c>
      <c r="X5304" s="4">
        <v>1368130.13</v>
      </c>
      <c r="Y5304" s="4">
        <v>1774871.52</v>
      </c>
      <c r="Z5304" s="2">
        <v>31</v>
      </c>
      <c r="AA5304" s="2" t="s">
        <v>58</v>
      </c>
      <c r="AB5304" s="2" t="s">
        <v>15728</v>
      </c>
      <c r="AC5304" s="2" t="s">
        <v>332</v>
      </c>
      <c r="AD5304" s="2" t="s">
        <v>76</v>
      </c>
      <c r="AE5304" s="5">
        <v>61.56</v>
      </c>
      <c r="AF5304" s="2">
        <v>1</v>
      </c>
      <c r="AG5304" s="2" t="s">
        <v>15718</v>
      </c>
      <c r="AH5304" s="2">
        <v>5</v>
      </c>
      <c r="AI5304" s="6" t="str">
        <f t="shared" si="246"/>
        <v>55-64</v>
      </c>
      <c r="AJ5304" s="11">
        <f>YEAR(tbl_LoanData[[#This Row],[Application Date]])</f>
        <v>2025</v>
      </c>
      <c r="AK5304" s="11" t="str">
        <f>TEXT(tbl_LoanData[[#This Row],[Application Date]],"MMMM")</f>
        <v>July</v>
      </c>
      <c r="AL5304" s="12">
        <f>DATE(YEAR(tbl_LoanData[[#This Row],[Application Date]]),MONTH(tbl_LoanData[[#This Row],[Application Date]]),1)</f>
        <v>45839</v>
      </c>
      <c r="AM5304" s="14">
        <f ca="1">IF(AND(tbl_LoanData[[#This Row],[Application Date]]&gt;=EOMONTH(TODAY(),-1)+1,tbl_LoanData[[#This Row],[Application Date]]&lt;=TODAY()),tbl_LoanData[[#This Row],[Loan Amount]],0)</f>
        <v>0</v>
      </c>
      <c r="AN5304" s="14">
        <f>tbl_LoanData[[#This Row],[Amount Paid]]-(Q5304-X5304)</f>
        <v>652671.5199999999</v>
      </c>
      <c r="AO5304" s="14">
        <f>IF(tbl_LoanData[[#This Row],[Application Status]]="Approved",1,0)</f>
        <v>1</v>
      </c>
      <c r="AP5304" s="22" t="str">
        <f t="shared" ca="1" si="247"/>
        <v/>
      </c>
      <c r="AQ5304" s="22" t="str">
        <f t="shared" ca="1" si="248"/>
        <v/>
      </c>
    </row>
    <row r="5305" spans="1:43" ht="14.4" customHeight="1" x14ac:dyDescent="0.3">
      <c r="A5305" s="2" t="s">
        <v>6711</v>
      </c>
      <c r="B5305" s="2" t="s">
        <v>6712</v>
      </c>
      <c r="C5305" s="2" t="s">
        <v>712</v>
      </c>
      <c r="D5305" s="2" t="s">
        <v>232</v>
      </c>
      <c r="E5305" s="2" t="s">
        <v>311</v>
      </c>
      <c r="F5305" s="2">
        <v>61</v>
      </c>
      <c r="G5305" s="2" t="s">
        <v>83</v>
      </c>
      <c r="H5305" s="2" t="s">
        <v>250</v>
      </c>
      <c r="I5305" s="2" t="s">
        <v>52</v>
      </c>
      <c r="J5305" s="3">
        <v>45849</v>
      </c>
      <c r="K5305" s="3">
        <v>45862</v>
      </c>
      <c r="L5305" s="2" t="s">
        <v>40</v>
      </c>
      <c r="M5305" s="2" t="s">
        <v>111</v>
      </c>
      <c r="N5305" s="2" t="s">
        <v>120</v>
      </c>
      <c r="O5305" s="4">
        <v>1141000</v>
      </c>
      <c r="P5305" s="4">
        <v>209800</v>
      </c>
      <c r="Q5305" s="4">
        <v>931200</v>
      </c>
      <c r="R5305" s="2">
        <v>18</v>
      </c>
      <c r="S5305" s="5">
        <v>14.37</v>
      </c>
      <c r="T5305" s="4">
        <v>62884.45</v>
      </c>
      <c r="U5305" s="2" t="s">
        <v>73</v>
      </c>
      <c r="V5305" s="2" t="s">
        <v>74</v>
      </c>
      <c r="W5305" s="4">
        <v>817497.85</v>
      </c>
      <c r="X5305" s="4">
        <v>314422.31</v>
      </c>
      <c r="Y5305" s="4">
        <v>1131920.1599999999</v>
      </c>
      <c r="Z5305" s="2">
        <v>0</v>
      </c>
      <c r="AA5305" s="2" t="s">
        <v>56</v>
      </c>
      <c r="AB5305" s="2" t="s">
        <v>15733</v>
      </c>
      <c r="AC5305" s="2" t="s">
        <v>146</v>
      </c>
      <c r="AD5305" s="2" t="s">
        <v>76</v>
      </c>
      <c r="AE5305" s="5">
        <v>81.61</v>
      </c>
      <c r="AF5305" s="2">
        <v>0</v>
      </c>
      <c r="AG5305" s="2" t="s">
        <v>77</v>
      </c>
      <c r="AH5305" s="2">
        <v>13</v>
      </c>
      <c r="AI5305" s="6" t="str">
        <f t="shared" si="246"/>
        <v>55-64</v>
      </c>
      <c r="AJ5305" s="11">
        <f>YEAR(tbl_LoanData[[#This Row],[Application Date]])</f>
        <v>2025</v>
      </c>
      <c r="AK5305" s="11" t="str">
        <f>TEXT(tbl_LoanData[[#This Row],[Application Date]],"MMMM")</f>
        <v>July</v>
      </c>
      <c r="AL5305" s="12">
        <f>DATE(YEAR(tbl_LoanData[[#This Row],[Application Date]]),MONTH(tbl_LoanData[[#This Row],[Application Date]]),1)</f>
        <v>45839</v>
      </c>
      <c r="AM5305" s="14">
        <f ca="1">IF(AND(tbl_LoanData[[#This Row],[Application Date]]&gt;=EOMONTH(TODAY(),-1)+1,tbl_LoanData[[#This Row],[Application Date]]&lt;=TODAY()),tbl_LoanData[[#This Row],[Loan Amount]],0)</f>
        <v>0</v>
      </c>
      <c r="AN5305" s="14">
        <f>tbl_LoanData[[#This Row],[Amount Paid]]-(Q5305-X5305)</f>
        <v>200720.16000000003</v>
      </c>
      <c r="AO5305" s="14">
        <f>IF(tbl_LoanData[[#This Row],[Application Status]]="Approved",1,0)</f>
        <v>1</v>
      </c>
      <c r="AP5305" s="22" t="str">
        <f t="shared" ca="1" si="247"/>
        <v/>
      </c>
      <c r="AQ5305" s="22" t="str">
        <f t="shared" ca="1" si="248"/>
        <v/>
      </c>
    </row>
    <row r="5306" spans="1:43" x14ac:dyDescent="0.3">
      <c r="A5306" s="2" t="s">
        <v>6885</v>
      </c>
      <c r="B5306" s="2" t="s">
        <v>6886</v>
      </c>
      <c r="C5306" s="2" t="s">
        <v>429</v>
      </c>
      <c r="D5306" s="2" t="s">
        <v>67</v>
      </c>
      <c r="E5306" s="2" t="s">
        <v>68</v>
      </c>
      <c r="F5306" s="2">
        <v>33</v>
      </c>
      <c r="G5306" s="2" t="s">
        <v>83</v>
      </c>
      <c r="H5306" s="2" t="s">
        <v>285</v>
      </c>
      <c r="I5306" s="2" t="s">
        <v>55</v>
      </c>
      <c r="J5306" s="3">
        <v>45852</v>
      </c>
      <c r="K5306" s="3">
        <v>45868</v>
      </c>
      <c r="L5306" s="2" t="s">
        <v>37</v>
      </c>
      <c r="M5306" s="2" t="s">
        <v>260</v>
      </c>
      <c r="N5306" s="2" t="s">
        <v>457</v>
      </c>
      <c r="O5306" s="4">
        <v>187000</v>
      </c>
      <c r="P5306" s="4">
        <v>38300</v>
      </c>
      <c r="Q5306" s="4">
        <v>148700</v>
      </c>
      <c r="R5306" s="2">
        <v>12</v>
      </c>
      <c r="S5306" s="5">
        <v>10.56</v>
      </c>
      <c r="T5306" s="4">
        <v>13700.23</v>
      </c>
      <c r="U5306" s="2" t="s">
        <v>73</v>
      </c>
      <c r="V5306" s="2" t="s">
        <v>35</v>
      </c>
      <c r="W5306" s="4">
        <v>54800.92</v>
      </c>
      <c r="X5306" s="4">
        <v>109601.8</v>
      </c>
      <c r="Y5306" s="4">
        <v>164402.72</v>
      </c>
      <c r="Z5306" s="2">
        <v>256</v>
      </c>
      <c r="AA5306" s="2" t="s">
        <v>60</v>
      </c>
      <c r="AB5306" s="2" t="s">
        <v>15736</v>
      </c>
      <c r="AC5306" s="2" t="s">
        <v>106</v>
      </c>
      <c r="AD5306" s="2" t="s">
        <v>76</v>
      </c>
      <c r="AE5306" s="5">
        <v>79.52</v>
      </c>
      <c r="AF5306" s="2">
        <v>9</v>
      </c>
      <c r="AG5306" s="2" t="s">
        <v>130</v>
      </c>
      <c r="AH5306" s="2">
        <v>16</v>
      </c>
      <c r="AI5306" s="6" t="str">
        <f t="shared" si="246"/>
        <v>25-34</v>
      </c>
      <c r="AJ5306" s="11">
        <f>YEAR(tbl_LoanData[[#This Row],[Application Date]])</f>
        <v>2025</v>
      </c>
      <c r="AK5306" s="11" t="str">
        <f>TEXT(tbl_LoanData[[#This Row],[Application Date]],"MMMM")</f>
        <v>July</v>
      </c>
      <c r="AL5306" s="12">
        <f>DATE(YEAR(tbl_LoanData[[#This Row],[Application Date]]),MONTH(tbl_LoanData[[#This Row],[Application Date]]),1)</f>
        <v>45839</v>
      </c>
      <c r="AM5306" s="14">
        <f ca="1">IF(AND(tbl_LoanData[[#This Row],[Application Date]]&gt;=EOMONTH(TODAY(),-1)+1,tbl_LoanData[[#This Row],[Application Date]]&lt;=TODAY()),tbl_LoanData[[#This Row],[Loan Amount]],0)</f>
        <v>0</v>
      </c>
      <c r="AN5306" s="14">
        <f>tbl_LoanData[[#This Row],[Amount Paid]]-(Q5306-X5306)</f>
        <v>15702.720000000001</v>
      </c>
      <c r="AO5306" s="14">
        <f>IF(tbl_LoanData[[#This Row],[Application Status]]="Approved",1,0)</f>
        <v>1</v>
      </c>
      <c r="AP5306" s="22" t="str">
        <f t="shared" ca="1" si="247"/>
        <v/>
      </c>
      <c r="AQ5306" s="22" t="str">
        <f t="shared" ca="1" si="248"/>
        <v/>
      </c>
    </row>
    <row r="5307" spans="1:43" ht="14.4" customHeight="1" x14ac:dyDescent="0.3">
      <c r="A5307" s="2" t="s">
        <v>6925</v>
      </c>
      <c r="B5307" s="2" t="s">
        <v>6926</v>
      </c>
      <c r="C5307" s="2" t="s">
        <v>439</v>
      </c>
      <c r="D5307" s="2" t="s">
        <v>161</v>
      </c>
      <c r="E5307" s="2" t="s">
        <v>385</v>
      </c>
      <c r="F5307" s="2">
        <v>24</v>
      </c>
      <c r="G5307" s="2" t="s">
        <v>83</v>
      </c>
      <c r="H5307" s="2" t="s">
        <v>256</v>
      </c>
      <c r="I5307" s="2" t="s">
        <v>43</v>
      </c>
      <c r="J5307" s="3">
        <v>45849</v>
      </c>
      <c r="K5307" s="3">
        <v>45869</v>
      </c>
      <c r="L5307" s="2" t="s">
        <v>40</v>
      </c>
      <c r="M5307" s="2" t="s">
        <v>157</v>
      </c>
      <c r="N5307" s="2" t="s">
        <v>328</v>
      </c>
      <c r="O5307" s="4">
        <v>1213000</v>
      </c>
      <c r="P5307" s="4">
        <v>385300</v>
      </c>
      <c r="Q5307" s="4">
        <v>827700</v>
      </c>
      <c r="R5307" s="2">
        <v>12</v>
      </c>
      <c r="S5307" s="5">
        <v>8</v>
      </c>
      <c r="T5307" s="4">
        <v>74493</v>
      </c>
      <c r="U5307" s="2" t="s">
        <v>73</v>
      </c>
      <c r="V5307" s="2" t="s">
        <v>33</v>
      </c>
      <c r="W5307" s="4">
        <v>893916</v>
      </c>
      <c r="X5307" s="4">
        <v>0</v>
      </c>
      <c r="Y5307" s="4">
        <v>893916</v>
      </c>
      <c r="Z5307" s="2">
        <v>0</v>
      </c>
      <c r="AA5307" s="2" t="s">
        <v>56</v>
      </c>
      <c r="AB5307" s="2" t="s">
        <v>15734</v>
      </c>
      <c r="AC5307" s="2" t="s">
        <v>129</v>
      </c>
      <c r="AD5307" s="2" t="s">
        <v>76</v>
      </c>
      <c r="AE5307" s="5">
        <v>68.239999999999995</v>
      </c>
      <c r="AF5307" s="2">
        <v>0</v>
      </c>
      <c r="AG5307" s="2" t="s">
        <v>77</v>
      </c>
      <c r="AH5307" s="2">
        <v>20</v>
      </c>
      <c r="AI5307" s="6" t="str">
        <f t="shared" si="246"/>
        <v>18-24</v>
      </c>
      <c r="AJ5307" s="11">
        <f>YEAR(tbl_LoanData[[#This Row],[Application Date]])</f>
        <v>2025</v>
      </c>
      <c r="AK5307" s="11" t="str">
        <f>TEXT(tbl_LoanData[[#This Row],[Application Date]],"MMMM")</f>
        <v>July</v>
      </c>
      <c r="AL5307" s="12">
        <f>DATE(YEAR(tbl_LoanData[[#This Row],[Application Date]]),MONTH(tbl_LoanData[[#This Row],[Application Date]]),1)</f>
        <v>45839</v>
      </c>
      <c r="AM5307" s="14">
        <f ca="1">IF(AND(tbl_LoanData[[#This Row],[Application Date]]&gt;=EOMONTH(TODAY(),-1)+1,tbl_LoanData[[#This Row],[Application Date]]&lt;=TODAY()),tbl_LoanData[[#This Row],[Loan Amount]],0)</f>
        <v>0</v>
      </c>
      <c r="AN5307" s="14">
        <f>tbl_LoanData[[#This Row],[Amount Paid]]-(Q5307-X5307)</f>
        <v>66216</v>
      </c>
      <c r="AO5307" s="14">
        <f>IF(tbl_LoanData[[#This Row],[Application Status]]="Approved",1,0)</f>
        <v>1</v>
      </c>
      <c r="AP5307" s="22" t="str">
        <f t="shared" ca="1" si="247"/>
        <v/>
      </c>
      <c r="AQ5307" s="22" t="str">
        <f t="shared" ca="1" si="248"/>
        <v/>
      </c>
    </row>
    <row r="5308" spans="1:43" ht="14.4" customHeight="1" x14ac:dyDescent="0.3">
      <c r="A5308" s="2" t="s">
        <v>6951</v>
      </c>
      <c r="B5308" s="2" t="s">
        <v>6952</v>
      </c>
      <c r="C5308" s="2" t="s">
        <v>530</v>
      </c>
      <c r="D5308" s="2" t="s">
        <v>118</v>
      </c>
      <c r="E5308" s="2" t="s">
        <v>210</v>
      </c>
      <c r="F5308" s="2">
        <v>62</v>
      </c>
      <c r="G5308" s="2" t="s">
        <v>69</v>
      </c>
      <c r="H5308" s="2" t="s">
        <v>259</v>
      </c>
      <c r="I5308" s="2" t="s">
        <v>43</v>
      </c>
      <c r="J5308" s="3">
        <v>45851</v>
      </c>
      <c r="K5308" s="3">
        <v>45869</v>
      </c>
      <c r="L5308" s="2" t="s">
        <v>36</v>
      </c>
      <c r="M5308" s="2" t="s">
        <v>85</v>
      </c>
      <c r="N5308" s="2" t="s">
        <v>344</v>
      </c>
      <c r="O5308" s="4">
        <v>945000</v>
      </c>
      <c r="P5308" s="4">
        <v>154200</v>
      </c>
      <c r="Q5308" s="4">
        <v>790800</v>
      </c>
      <c r="R5308" s="2">
        <v>48</v>
      </c>
      <c r="S5308" s="5">
        <v>9.27</v>
      </c>
      <c r="T5308" s="4">
        <v>22583.93</v>
      </c>
      <c r="U5308" s="2" t="s">
        <v>73</v>
      </c>
      <c r="V5308" s="2" t="s">
        <v>74</v>
      </c>
      <c r="W5308" s="4">
        <v>248423.23</v>
      </c>
      <c r="X5308" s="4">
        <v>835605.41</v>
      </c>
      <c r="Y5308" s="4">
        <v>1084028.6399999999</v>
      </c>
      <c r="Z5308" s="2">
        <v>28</v>
      </c>
      <c r="AA5308" s="2" t="s">
        <v>57</v>
      </c>
      <c r="AB5308" s="2" t="s">
        <v>15734</v>
      </c>
      <c r="AC5308" s="2" t="s">
        <v>213</v>
      </c>
      <c r="AD5308" s="2" t="s">
        <v>76</v>
      </c>
      <c r="AE5308" s="5">
        <v>83.68</v>
      </c>
      <c r="AF5308" s="2">
        <v>1</v>
      </c>
      <c r="AG5308" s="2" t="s">
        <v>77</v>
      </c>
      <c r="AH5308" s="2">
        <v>18</v>
      </c>
      <c r="AI5308" s="6" t="str">
        <f t="shared" si="246"/>
        <v>55-64</v>
      </c>
      <c r="AJ5308" s="11">
        <f>YEAR(tbl_LoanData[[#This Row],[Application Date]])</f>
        <v>2025</v>
      </c>
      <c r="AK5308" s="11" t="str">
        <f>TEXT(tbl_LoanData[[#This Row],[Application Date]],"MMMM")</f>
        <v>July</v>
      </c>
      <c r="AL5308" s="12">
        <f>DATE(YEAR(tbl_LoanData[[#This Row],[Application Date]]),MONTH(tbl_LoanData[[#This Row],[Application Date]]),1)</f>
        <v>45839</v>
      </c>
      <c r="AM5308" s="14">
        <f ca="1">IF(AND(tbl_LoanData[[#This Row],[Application Date]]&gt;=EOMONTH(TODAY(),-1)+1,tbl_LoanData[[#This Row],[Application Date]]&lt;=TODAY()),tbl_LoanData[[#This Row],[Loan Amount]],0)</f>
        <v>0</v>
      </c>
      <c r="AN5308" s="14">
        <f>tbl_LoanData[[#This Row],[Amount Paid]]-(Q5308-X5308)</f>
        <v>293228.64</v>
      </c>
      <c r="AO5308" s="14">
        <f>IF(tbl_LoanData[[#This Row],[Application Status]]="Approved",1,0)</f>
        <v>1</v>
      </c>
      <c r="AP5308" s="22" t="str">
        <f t="shared" ca="1" si="247"/>
        <v/>
      </c>
      <c r="AQ5308" s="22" t="str">
        <f t="shared" ca="1" si="248"/>
        <v/>
      </c>
    </row>
    <row r="5309" spans="1:43" ht="14.4" customHeight="1" x14ac:dyDescent="0.3">
      <c r="A5309" s="2" t="s">
        <v>6963</v>
      </c>
      <c r="B5309" s="2" t="s">
        <v>6964</v>
      </c>
      <c r="C5309" s="2" t="s">
        <v>338</v>
      </c>
      <c r="D5309" s="2" t="s">
        <v>102</v>
      </c>
      <c r="E5309" s="2" t="s">
        <v>190</v>
      </c>
      <c r="F5309" s="2">
        <v>51</v>
      </c>
      <c r="G5309" s="2" t="s">
        <v>83</v>
      </c>
      <c r="H5309" s="2" t="s">
        <v>318</v>
      </c>
      <c r="I5309" s="2" t="s">
        <v>42</v>
      </c>
      <c r="J5309" s="3">
        <v>45864</v>
      </c>
      <c r="K5309" s="3"/>
      <c r="L5309" s="2" t="s">
        <v>41</v>
      </c>
      <c r="M5309" s="2" t="s">
        <v>184</v>
      </c>
      <c r="N5309" s="2" t="s">
        <v>426</v>
      </c>
      <c r="O5309" s="4">
        <v>2026000</v>
      </c>
      <c r="P5309" s="4">
        <v>688400</v>
      </c>
      <c r="Q5309" s="4">
        <v>1337600</v>
      </c>
      <c r="R5309" s="2">
        <v>36</v>
      </c>
      <c r="S5309" s="5">
        <v>10.220000000000001</v>
      </c>
      <c r="T5309" s="4">
        <v>48547.45</v>
      </c>
      <c r="U5309" s="2" t="s">
        <v>113</v>
      </c>
      <c r="V5309" s="2" t="s">
        <v>97</v>
      </c>
      <c r="W5309" s="4">
        <v>0</v>
      </c>
      <c r="X5309" s="4">
        <v>0</v>
      </c>
      <c r="Y5309" s="4">
        <v>1747708.16</v>
      </c>
      <c r="Z5309" s="2">
        <v>0</v>
      </c>
      <c r="AA5309" s="2" t="s">
        <v>97</v>
      </c>
      <c r="AB5309" s="2" t="s">
        <v>15727</v>
      </c>
      <c r="AC5309" s="2" t="s">
        <v>213</v>
      </c>
      <c r="AD5309" s="2" t="s">
        <v>76</v>
      </c>
      <c r="AE5309" s="5">
        <v>66.02</v>
      </c>
      <c r="AF5309" s="2">
        <v>0</v>
      </c>
      <c r="AG5309" s="2" t="s">
        <v>97</v>
      </c>
      <c r="AH5309" s="2"/>
      <c r="AI5309" s="6" t="str">
        <f t="shared" si="246"/>
        <v>45-54</v>
      </c>
      <c r="AJ5309" s="11">
        <f>YEAR(tbl_LoanData[[#This Row],[Application Date]])</f>
        <v>2025</v>
      </c>
      <c r="AK5309" s="11" t="str">
        <f>TEXT(tbl_LoanData[[#This Row],[Application Date]],"MMMM")</f>
        <v>July</v>
      </c>
      <c r="AL5309" s="12">
        <f>DATE(YEAR(tbl_LoanData[[#This Row],[Application Date]]),MONTH(tbl_LoanData[[#This Row],[Application Date]]),1)</f>
        <v>45839</v>
      </c>
      <c r="AM5309" s="14">
        <f ca="1">IF(AND(tbl_LoanData[[#This Row],[Application Date]]&gt;=EOMONTH(TODAY(),-1)+1,tbl_LoanData[[#This Row],[Application Date]]&lt;=TODAY()),tbl_LoanData[[#This Row],[Loan Amount]],0)</f>
        <v>0</v>
      </c>
      <c r="AN5309" s="14">
        <f>tbl_LoanData[[#This Row],[Amount Paid]]-(Q5309-X5309)</f>
        <v>-1337600</v>
      </c>
      <c r="AO5309" s="14">
        <f>IF(tbl_LoanData[[#This Row],[Application Status]]="Approved",1,0)</f>
        <v>0</v>
      </c>
      <c r="AP5309" s="22" t="str">
        <f t="shared" ca="1" si="247"/>
        <v/>
      </c>
      <c r="AQ5309" s="22" t="str">
        <f t="shared" ca="1" si="248"/>
        <v/>
      </c>
    </row>
    <row r="5310" spans="1:43" ht="14.4" customHeight="1" x14ac:dyDescent="0.3">
      <c r="A5310" s="2" t="s">
        <v>7193</v>
      </c>
      <c r="B5310" s="2" t="s">
        <v>7194</v>
      </c>
      <c r="C5310" s="2" t="s">
        <v>482</v>
      </c>
      <c r="D5310" s="2" t="s">
        <v>118</v>
      </c>
      <c r="E5310" s="2" t="s">
        <v>92</v>
      </c>
      <c r="F5310" s="2">
        <v>46</v>
      </c>
      <c r="G5310" s="2" t="s">
        <v>69</v>
      </c>
      <c r="H5310" s="2" t="s">
        <v>126</v>
      </c>
      <c r="I5310" s="2" t="s">
        <v>44</v>
      </c>
      <c r="J5310" s="3">
        <v>45859</v>
      </c>
      <c r="K5310" s="3"/>
      <c r="L5310" s="2" t="s">
        <v>39</v>
      </c>
      <c r="M5310" s="2" t="s">
        <v>71</v>
      </c>
      <c r="N5310" s="2" t="s">
        <v>294</v>
      </c>
      <c r="O5310" s="4">
        <v>1432000</v>
      </c>
      <c r="P5310" s="4">
        <v>384100</v>
      </c>
      <c r="Q5310" s="4">
        <v>1047900</v>
      </c>
      <c r="R5310" s="2">
        <v>24</v>
      </c>
      <c r="S5310" s="5">
        <v>13</v>
      </c>
      <c r="T5310" s="4">
        <v>55014.75</v>
      </c>
      <c r="U5310" s="2" t="s">
        <v>113</v>
      </c>
      <c r="V5310" s="2" t="s">
        <v>97</v>
      </c>
      <c r="W5310" s="4">
        <v>0</v>
      </c>
      <c r="X5310" s="4">
        <v>0</v>
      </c>
      <c r="Y5310" s="4">
        <v>1320354</v>
      </c>
      <c r="Z5310" s="2">
        <v>0</v>
      </c>
      <c r="AA5310" s="2" t="s">
        <v>97</v>
      </c>
      <c r="AB5310" s="2" t="s">
        <v>15729</v>
      </c>
      <c r="AC5310" s="2" t="s">
        <v>129</v>
      </c>
      <c r="AD5310" s="2" t="s">
        <v>76</v>
      </c>
      <c r="AE5310" s="5">
        <v>73.180000000000007</v>
      </c>
      <c r="AF5310" s="2">
        <v>0</v>
      </c>
      <c r="AG5310" s="2" t="s">
        <v>97</v>
      </c>
      <c r="AH5310" s="2"/>
      <c r="AI5310" s="6" t="str">
        <f t="shared" si="246"/>
        <v>45-54</v>
      </c>
      <c r="AJ5310" s="11">
        <f>YEAR(tbl_LoanData[[#This Row],[Application Date]])</f>
        <v>2025</v>
      </c>
      <c r="AK5310" s="11" t="str">
        <f>TEXT(tbl_LoanData[[#This Row],[Application Date]],"MMMM")</f>
        <v>July</v>
      </c>
      <c r="AL5310" s="12">
        <f>DATE(YEAR(tbl_LoanData[[#This Row],[Application Date]]),MONTH(tbl_LoanData[[#This Row],[Application Date]]),1)</f>
        <v>45839</v>
      </c>
      <c r="AM5310" s="14">
        <f ca="1">IF(AND(tbl_LoanData[[#This Row],[Application Date]]&gt;=EOMONTH(TODAY(),-1)+1,tbl_LoanData[[#This Row],[Application Date]]&lt;=TODAY()),tbl_LoanData[[#This Row],[Loan Amount]],0)</f>
        <v>0</v>
      </c>
      <c r="AN5310" s="14">
        <f>tbl_LoanData[[#This Row],[Amount Paid]]-(Q5310-X5310)</f>
        <v>-1047900</v>
      </c>
      <c r="AO5310" s="14">
        <f>IF(tbl_LoanData[[#This Row],[Application Status]]="Approved",1,0)</f>
        <v>0</v>
      </c>
      <c r="AP5310" s="22" t="str">
        <f t="shared" ca="1" si="247"/>
        <v/>
      </c>
      <c r="AQ5310" s="22" t="str">
        <f t="shared" ca="1" si="248"/>
        <v/>
      </c>
    </row>
    <row r="5311" spans="1:43" ht="14.4" customHeight="1" x14ac:dyDescent="0.3">
      <c r="A5311" s="2" t="s">
        <v>7219</v>
      </c>
      <c r="B5311" s="2" t="s">
        <v>7220</v>
      </c>
      <c r="C5311" s="2" t="s">
        <v>393</v>
      </c>
      <c r="D5311" s="2" t="s">
        <v>176</v>
      </c>
      <c r="E5311" s="2" t="s">
        <v>232</v>
      </c>
      <c r="F5311" s="2">
        <v>34</v>
      </c>
      <c r="G5311" s="2" t="s">
        <v>83</v>
      </c>
      <c r="H5311" s="2" t="s">
        <v>93</v>
      </c>
      <c r="I5311" s="2" t="s">
        <v>50</v>
      </c>
      <c r="J5311" s="3">
        <v>45869</v>
      </c>
      <c r="K5311" s="3">
        <v>45875</v>
      </c>
      <c r="L5311" s="2" t="s">
        <v>36</v>
      </c>
      <c r="M5311" s="2" t="s">
        <v>111</v>
      </c>
      <c r="N5311" s="2" t="s">
        <v>350</v>
      </c>
      <c r="O5311" s="4">
        <v>1240000</v>
      </c>
      <c r="P5311" s="4">
        <v>369400</v>
      </c>
      <c r="Q5311" s="4">
        <v>870600</v>
      </c>
      <c r="R5311" s="2">
        <v>48</v>
      </c>
      <c r="S5311" s="5">
        <v>8.7899999999999991</v>
      </c>
      <c r="T5311" s="4">
        <v>24514.639999999999</v>
      </c>
      <c r="U5311" s="2" t="s">
        <v>73</v>
      </c>
      <c r="V5311" s="2" t="s">
        <v>74</v>
      </c>
      <c r="W5311" s="4">
        <v>294175.68</v>
      </c>
      <c r="X5311" s="4">
        <v>882527.28</v>
      </c>
      <c r="Y5311" s="4">
        <v>1176702.96</v>
      </c>
      <c r="Z5311" s="2">
        <v>0</v>
      </c>
      <c r="AA5311" s="2" t="s">
        <v>56</v>
      </c>
      <c r="AB5311" s="2" t="s">
        <v>15731</v>
      </c>
      <c r="AC5311" s="2" t="s">
        <v>87</v>
      </c>
      <c r="AD5311" s="2" t="s">
        <v>76</v>
      </c>
      <c r="AE5311" s="5">
        <v>70.209999999999994</v>
      </c>
      <c r="AF5311" s="2">
        <v>0</v>
      </c>
      <c r="AG5311" s="2" t="s">
        <v>77</v>
      </c>
      <c r="AH5311" s="2">
        <v>6</v>
      </c>
      <c r="AI5311" s="6" t="str">
        <f t="shared" si="246"/>
        <v>25-34</v>
      </c>
      <c r="AJ5311" s="11">
        <f>YEAR(tbl_LoanData[[#This Row],[Application Date]])</f>
        <v>2025</v>
      </c>
      <c r="AK5311" s="11" t="str">
        <f>TEXT(tbl_LoanData[[#This Row],[Application Date]],"MMMM")</f>
        <v>July</v>
      </c>
      <c r="AL5311" s="12">
        <f>DATE(YEAR(tbl_LoanData[[#This Row],[Application Date]]),MONTH(tbl_LoanData[[#This Row],[Application Date]]),1)</f>
        <v>45839</v>
      </c>
      <c r="AM5311" s="14">
        <f ca="1">IF(AND(tbl_LoanData[[#This Row],[Application Date]]&gt;=EOMONTH(TODAY(),-1)+1,tbl_LoanData[[#This Row],[Application Date]]&lt;=TODAY()),tbl_LoanData[[#This Row],[Loan Amount]],0)</f>
        <v>0</v>
      </c>
      <c r="AN5311" s="14">
        <f>tbl_LoanData[[#This Row],[Amount Paid]]-(Q5311-X5311)</f>
        <v>306102.96000000002</v>
      </c>
      <c r="AO5311" s="14">
        <f>IF(tbl_LoanData[[#This Row],[Application Status]]="Approved",1,0)</f>
        <v>1</v>
      </c>
      <c r="AP5311" s="22" t="str">
        <f t="shared" ca="1" si="247"/>
        <v/>
      </c>
      <c r="AQ5311" s="22" t="str">
        <f t="shared" ca="1" si="248"/>
        <v/>
      </c>
    </row>
    <row r="5312" spans="1:43" ht="14.4" customHeight="1" x14ac:dyDescent="0.3">
      <c r="A5312" s="2" t="s">
        <v>7249</v>
      </c>
      <c r="B5312" s="2" t="s">
        <v>7250</v>
      </c>
      <c r="C5312" s="2" t="s">
        <v>317</v>
      </c>
      <c r="D5312" s="2" t="s">
        <v>232</v>
      </c>
      <c r="E5312" s="2" t="s">
        <v>385</v>
      </c>
      <c r="F5312" s="2">
        <v>58</v>
      </c>
      <c r="G5312" s="2" t="s">
        <v>83</v>
      </c>
      <c r="H5312" s="2" t="s">
        <v>217</v>
      </c>
      <c r="I5312" s="2" t="s">
        <v>46</v>
      </c>
      <c r="J5312" s="3">
        <v>45842</v>
      </c>
      <c r="K5312" s="3">
        <v>45845</v>
      </c>
      <c r="L5312" s="2" t="s">
        <v>36</v>
      </c>
      <c r="M5312" s="2" t="s">
        <v>111</v>
      </c>
      <c r="N5312" s="2" t="s">
        <v>350</v>
      </c>
      <c r="O5312" s="4">
        <v>1404000</v>
      </c>
      <c r="P5312" s="4">
        <v>204600</v>
      </c>
      <c r="Q5312" s="4">
        <v>1199400</v>
      </c>
      <c r="R5312" s="2">
        <v>24</v>
      </c>
      <c r="S5312" s="5">
        <v>6.24</v>
      </c>
      <c r="T5312" s="4">
        <v>56211.88</v>
      </c>
      <c r="U5312" s="2" t="s">
        <v>73</v>
      </c>
      <c r="V5312" s="2" t="s">
        <v>74</v>
      </c>
      <c r="W5312" s="4">
        <v>730754.44</v>
      </c>
      <c r="X5312" s="4">
        <v>618330.68000000005</v>
      </c>
      <c r="Y5312" s="4">
        <v>1349085.12</v>
      </c>
      <c r="Z5312" s="2">
        <v>0</v>
      </c>
      <c r="AA5312" s="2" t="s">
        <v>56</v>
      </c>
      <c r="AB5312" s="2" t="s">
        <v>15734</v>
      </c>
      <c r="AC5312" s="2" t="s">
        <v>138</v>
      </c>
      <c r="AD5312" s="2" t="s">
        <v>76</v>
      </c>
      <c r="AE5312" s="5">
        <v>85.43</v>
      </c>
      <c r="AF5312" s="2">
        <v>0</v>
      </c>
      <c r="AG5312" s="2" t="s">
        <v>77</v>
      </c>
      <c r="AH5312" s="2">
        <v>3</v>
      </c>
      <c r="AI5312" s="6" t="str">
        <f t="shared" si="246"/>
        <v>55-64</v>
      </c>
      <c r="AJ5312" s="11">
        <f>YEAR(tbl_LoanData[[#This Row],[Application Date]])</f>
        <v>2025</v>
      </c>
      <c r="AK5312" s="11" t="str">
        <f>TEXT(tbl_LoanData[[#This Row],[Application Date]],"MMMM")</f>
        <v>July</v>
      </c>
      <c r="AL5312" s="12">
        <f>DATE(YEAR(tbl_LoanData[[#This Row],[Application Date]]),MONTH(tbl_LoanData[[#This Row],[Application Date]]),1)</f>
        <v>45839</v>
      </c>
      <c r="AM5312" s="14">
        <f ca="1">IF(AND(tbl_LoanData[[#This Row],[Application Date]]&gt;=EOMONTH(TODAY(),-1)+1,tbl_LoanData[[#This Row],[Application Date]]&lt;=TODAY()),tbl_LoanData[[#This Row],[Loan Amount]],0)</f>
        <v>0</v>
      </c>
      <c r="AN5312" s="14">
        <f>tbl_LoanData[[#This Row],[Amount Paid]]-(Q5312-X5312)</f>
        <v>149685.12</v>
      </c>
      <c r="AO5312" s="14">
        <f>IF(tbl_LoanData[[#This Row],[Application Status]]="Approved",1,0)</f>
        <v>1</v>
      </c>
      <c r="AP5312" s="22" t="str">
        <f t="shared" ca="1" si="247"/>
        <v/>
      </c>
      <c r="AQ5312" s="22" t="str">
        <f t="shared" ca="1" si="248"/>
        <v/>
      </c>
    </row>
    <row r="5313" spans="1:43" ht="14.4" customHeight="1" x14ac:dyDescent="0.3">
      <c r="A5313" s="2" t="s">
        <v>7277</v>
      </c>
      <c r="B5313" s="2" t="s">
        <v>7278</v>
      </c>
      <c r="C5313" s="2" t="s">
        <v>379</v>
      </c>
      <c r="D5313" s="2" t="s">
        <v>101</v>
      </c>
      <c r="E5313" s="2" t="s">
        <v>82</v>
      </c>
      <c r="F5313" s="2">
        <v>45</v>
      </c>
      <c r="G5313" s="2" t="s">
        <v>69</v>
      </c>
      <c r="H5313" s="2" t="s">
        <v>259</v>
      </c>
      <c r="I5313" s="2" t="s">
        <v>43</v>
      </c>
      <c r="J5313" s="3">
        <v>45842</v>
      </c>
      <c r="K5313" s="3">
        <v>45863</v>
      </c>
      <c r="L5313" s="2" t="s">
        <v>39</v>
      </c>
      <c r="M5313" s="2" t="s">
        <v>157</v>
      </c>
      <c r="N5313" s="2" t="s">
        <v>359</v>
      </c>
      <c r="O5313" s="4">
        <v>1199000</v>
      </c>
      <c r="P5313" s="4">
        <v>166300</v>
      </c>
      <c r="Q5313" s="4">
        <v>1032700</v>
      </c>
      <c r="R5313" s="2">
        <v>60</v>
      </c>
      <c r="S5313" s="5">
        <v>7.32</v>
      </c>
      <c r="T5313" s="4">
        <v>23511.14</v>
      </c>
      <c r="U5313" s="2" t="s">
        <v>73</v>
      </c>
      <c r="V5313" s="2" t="s">
        <v>74</v>
      </c>
      <c r="W5313" s="4">
        <v>211600.26</v>
      </c>
      <c r="X5313" s="4">
        <v>1199067.94</v>
      </c>
      <c r="Y5313" s="4">
        <v>1410668.2</v>
      </c>
      <c r="Z5313" s="2">
        <v>96</v>
      </c>
      <c r="AA5313" s="2" t="s">
        <v>60</v>
      </c>
      <c r="AB5313" s="2" t="s">
        <v>15732</v>
      </c>
      <c r="AC5313" s="2" t="s">
        <v>87</v>
      </c>
      <c r="AD5313" s="2" t="s">
        <v>76</v>
      </c>
      <c r="AE5313" s="5">
        <v>86.13</v>
      </c>
      <c r="AF5313" s="2">
        <v>3</v>
      </c>
      <c r="AG5313" s="2" t="s">
        <v>130</v>
      </c>
      <c r="AH5313" s="2">
        <v>21</v>
      </c>
      <c r="AI5313" s="6" t="str">
        <f t="shared" si="246"/>
        <v>45-54</v>
      </c>
      <c r="AJ5313" s="11">
        <f>YEAR(tbl_LoanData[[#This Row],[Application Date]])</f>
        <v>2025</v>
      </c>
      <c r="AK5313" s="11" t="str">
        <f>TEXT(tbl_LoanData[[#This Row],[Application Date]],"MMMM")</f>
        <v>July</v>
      </c>
      <c r="AL5313" s="12">
        <f>DATE(YEAR(tbl_LoanData[[#This Row],[Application Date]]),MONTH(tbl_LoanData[[#This Row],[Application Date]]),1)</f>
        <v>45839</v>
      </c>
      <c r="AM5313" s="14">
        <f ca="1">IF(AND(tbl_LoanData[[#This Row],[Application Date]]&gt;=EOMONTH(TODAY(),-1)+1,tbl_LoanData[[#This Row],[Application Date]]&lt;=TODAY()),tbl_LoanData[[#This Row],[Loan Amount]],0)</f>
        <v>0</v>
      </c>
      <c r="AN5313" s="14">
        <f>tbl_LoanData[[#This Row],[Amount Paid]]-(Q5313-X5313)</f>
        <v>377968.19999999995</v>
      </c>
      <c r="AO5313" s="14">
        <f>IF(tbl_LoanData[[#This Row],[Application Status]]="Approved",1,0)</f>
        <v>1</v>
      </c>
      <c r="AP5313" s="22" t="str">
        <f t="shared" ca="1" si="247"/>
        <v/>
      </c>
      <c r="AQ5313" s="22" t="str">
        <f t="shared" ca="1" si="248"/>
        <v/>
      </c>
    </row>
    <row r="5314" spans="1:43" ht="14.4" customHeight="1" x14ac:dyDescent="0.3">
      <c r="A5314" s="2" t="s">
        <v>7323</v>
      </c>
      <c r="B5314" s="2" t="s">
        <v>7324</v>
      </c>
      <c r="C5314" s="2" t="s">
        <v>999</v>
      </c>
      <c r="D5314" s="2" t="s">
        <v>176</v>
      </c>
      <c r="E5314" s="2" t="s">
        <v>190</v>
      </c>
      <c r="F5314" s="2">
        <v>30</v>
      </c>
      <c r="G5314" s="2" t="s">
        <v>69</v>
      </c>
      <c r="H5314" s="2" t="s">
        <v>156</v>
      </c>
      <c r="I5314" s="2" t="s">
        <v>45</v>
      </c>
      <c r="J5314" s="3">
        <v>45867</v>
      </c>
      <c r="K5314" s="3">
        <v>45885</v>
      </c>
      <c r="L5314" s="2" t="s">
        <v>40</v>
      </c>
      <c r="M5314" s="2" t="s">
        <v>111</v>
      </c>
      <c r="N5314" s="2" t="s">
        <v>120</v>
      </c>
      <c r="O5314" s="4">
        <v>1445000</v>
      </c>
      <c r="P5314" s="4">
        <v>432400</v>
      </c>
      <c r="Q5314" s="4">
        <v>1012600</v>
      </c>
      <c r="R5314" s="2">
        <v>12</v>
      </c>
      <c r="S5314" s="5">
        <v>9.93</v>
      </c>
      <c r="T5314" s="4">
        <v>92762.6</v>
      </c>
      <c r="U5314" s="2" t="s">
        <v>73</v>
      </c>
      <c r="V5314" s="2" t="s">
        <v>34</v>
      </c>
      <c r="W5314" s="4">
        <v>1020388.6</v>
      </c>
      <c r="X5314" s="4">
        <v>92762.58</v>
      </c>
      <c r="Y5314" s="4">
        <v>1113151.18</v>
      </c>
      <c r="Z5314" s="2">
        <v>31</v>
      </c>
      <c r="AA5314" s="2" t="s">
        <v>58</v>
      </c>
      <c r="AB5314" s="2" t="s">
        <v>15728</v>
      </c>
      <c r="AC5314" s="2" t="s">
        <v>129</v>
      </c>
      <c r="AD5314" s="2" t="s">
        <v>76</v>
      </c>
      <c r="AE5314" s="5">
        <v>70.08</v>
      </c>
      <c r="AF5314" s="2">
        <v>1</v>
      </c>
      <c r="AG5314" s="2" t="s">
        <v>15718</v>
      </c>
      <c r="AH5314" s="2">
        <v>18</v>
      </c>
      <c r="AI5314" s="6" t="str">
        <f t="shared" ref="AI5314:AI5377" si="249">IF(F5314&lt;25,"18-24",IF(F5314&lt;35,"25-34",IF(F5314&lt;45,"35-44",IF(F5314&lt;55,"45-54",IF(F5314&lt;65,"55-64","65+")))))</f>
        <v>25-34</v>
      </c>
      <c r="AJ5314" s="11">
        <f>YEAR(tbl_LoanData[[#This Row],[Application Date]])</f>
        <v>2025</v>
      </c>
      <c r="AK5314" s="11" t="str">
        <f>TEXT(tbl_LoanData[[#This Row],[Application Date]],"MMMM")</f>
        <v>July</v>
      </c>
      <c r="AL5314" s="12">
        <f>DATE(YEAR(tbl_LoanData[[#This Row],[Application Date]]),MONTH(tbl_LoanData[[#This Row],[Application Date]]),1)</f>
        <v>45839</v>
      </c>
      <c r="AM5314" s="14">
        <f ca="1">IF(AND(tbl_LoanData[[#This Row],[Application Date]]&gt;=EOMONTH(TODAY(),-1)+1,tbl_LoanData[[#This Row],[Application Date]]&lt;=TODAY()),tbl_LoanData[[#This Row],[Loan Amount]],0)</f>
        <v>0</v>
      </c>
      <c r="AN5314" s="14">
        <f>tbl_LoanData[[#This Row],[Amount Paid]]-(Q5314-X5314)</f>
        <v>100551.17999999993</v>
      </c>
      <c r="AO5314" s="14">
        <f>IF(tbl_LoanData[[#This Row],[Application Status]]="Approved",1,0)</f>
        <v>1</v>
      </c>
      <c r="AP5314" s="22" t="str">
        <f t="shared" ref="AP5314:AP5377" ca="1" si="250">IF(AND(J5314&gt;=DATE(YEAR(TODAY()),MONTH(TODAY()),1),J5314&lt;=TODAY()),"Current MTD",IF(AND(J5314&gt;=EOMONTH(TODAY(),-2)+1,J5314&lt;=EOMONTH(TODAY(),-1)),"Previous MTD",""))</f>
        <v/>
      </c>
      <c r="AQ5314" s="22" t="str">
        <f t="shared" ref="AQ5314:AQ5377" ca="1" si="251">IF(AND(J5314&gt;=DATE(YEAR(TODAY()),MONTH(TODAY()),1),J5314&lt;=TODAY()),TEXT(DATE(YEAR(TODAY()),MONTH(TODAY()),1),"mmm d")&amp;"–"&amp;DAY(TODAY()),IF(AND(J5314&gt;=EOMONTH(TODAY(),-2)+1,J5314&lt;=EOMONTH(TODAY(),-1)),""&amp;TEXT(EOMONTH(TODAY(),-2)+1,"mmm d")&amp;"–"&amp;DAY(TODAY()),""))</f>
        <v/>
      </c>
    </row>
    <row r="5315" spans="1:43" ht="14.4" customHeight="1" x14ac:dyDescent="0.3">
      <c r="A5315" s="2" t="s">
        <v>7341</v>
      </c>
      <c r="B5315" s="2" t="s">
        <v>7342</v>
      </c>
      <c r="C5315" s="2" t="s">
        <v>292</v>
      </c>
      <c r="D5315" s="2" t="s">
        <v>102</v>
      </c>
      <c r="E5315" s="2" t="s">
        <v>312</v>
      </c>
      <c r="F5315" s="2">
        <v>21</v>
      </c>
      <c r="G5315" s="2" t="s">
        <v>83</v>
      </c>
      <c r="H5315" s="2" t="s">
        <v>259</v>
      </c>
      <c r="I5315" s="2" t="s">
        <v>43</v>
      </c>
      <c r="J5315" s="3">
        <v>45847</v>
      </c>
      <c r="K5315" s="3">
        <v>45854</v>
      </c>
      <c r="L5315" s="2" t="s">
        <v>40</v>
      </c>
      <c r="M5315" s="2" t="s">
        <v>111</v>
      </c>
      <c r="N5315" s="2" t="s">
        <v>120</v>
      </c>
      <c r="O5315" s="4">
        <v>976000</v>
      </c>
      <c r="P5315" s="4">
        <v>354800</v>
      </c>
      <c r="Q5315" s="4">
        <v>621200</v>
      </c>
      <c r="R5315" s="2">
        <v>36</v>
      </c>
      <c r="S5315" s="5">
        <v>6.27</v>
      </c>
      <c r="T5315" s="4">
        <v>20501.330000000002</v>
      </c>
      <c r="U5315" s="2" t="s">
        <v>73</v>
      </c>
      <c r="V5315" s="2" t="s">
        <v>74</v>
      </c>
      <c r="W5315" s="4">
        <v>266517.28999999998</v>
      </c>
      <c r="X5315" s="4">
        <v>471530.43</v>
      </c>
      <c r="Y5315" s="4">
        <v>738047.72</v>
      </c>
      <c r="Z5315" s="2">
        <v>0</v>
      </c>
      <c r="AA5315" s="2" t="s">
        <v>56</v>
      </c>
      <c r="AB5315" s="2" t="s">
        <v>15733</v>
      </c>
      <c r="AC5315" s="2" t="s">
        <v>121</v>
      </c>
      <c r="AD5315" s="2" t="s">
        <v>76</v>
      </c>
      <c r="AE5315" s="5">
        <v>63.65</v>
      </c>
      <c r="AF5315" s="2">
        <v>0</v>
      </c>
      <c r="AG5315" s="2" t="s">
        <v>77</v>
      </c>
      <c r="AH5315" s="2">
        <v>7</v>
      </c>
      <c r="AI5315" s="6" t="str">
        <f t="shared" si="249"/>
        <v>18-24</v>
      </c>
      <c r="AJ5315" s="11">
        <f>YEAR(tbl_LoanData[[#This Row],[Application Date]])</f>
        <v>2025</v>
      </c>
      <c r="AK5315" s="11" t="str">
        <f>TEXT(tbl_LoanData[[#This Row],[Application Date]],"MMMM")</f>
        <v>July</v>
      </c>
      <c r="AL5315" s="12">
        <f>DATE(YEAR(tbl_LoanData[[#This Row],[Application Date]]),MONTH(tbl_LoanData[[#This Row],[Application Date]]),1)</f>
        <v>45839</v>
      </c>
      <c r="AM5315" s="14">
        <f ca="1">IF(AND(tbl_LoanData[[#This Row],[Application Date]]&gt;=EOMONTH(TODAY(),-1)+1,tbl_LoanData[[#This Row],[Application Date]]&lt;=TODAY()),tbl_LoanData[[#This Row],[Loan Amount]],0)</f>
        <v>0</v>
      </c>
      <c r="AN5315" s="14">
        <f>tbl_LoanData[[#This Row],[Amount Paid]]-(Q5315-X5315)</f>
        <v>116847.71999999997</v>
      </c>
      <c r="AO5315" s="14">
        <f>IF(tbl_LoanData[[#This Row],[Application Status]]="Approved",1,0)</f>
        <v>1</v>
      </c>
      <c r="AP5315" s="22" t="str">
        <f t="shared" ca="1" si="250"/>
        <v/>
      </c>
      <c r="AQ5315" s="22" t="str">
        <f t="shared" ca="1" si="251"/>
        <v/>
      </c>
    </row>
    <row r="5316" spans="1:43" ht="14.4" customHeight="1" x14ac:dyDescent="0.3">
      <c r="A5316" s="2" t="s">
        <v>7365</v>
      </c>
      <c r="B5316" s="2" t="s">
        <v>7366</v>
      </c>
      <c r="C5316" s="2" t="s">
        <v>405</v>
      </c>
      <c r="D5316" s="2" t="s">
        <v>268</v>
      </c>
      <c r="E5316" s="2" t="s">
        <v>165</v>
      </c>
      <c r="F5316" s="2">
        <v>34</v>
      </c>
      <c r="G5316" s="2" t="s">
        <v>69</v>
      </c>
      <c r="H5316" s="2" t="s">
        <v>285</v>
      </c>
      <c r="I5316" s="2" t="s">
        <v>55</v>
      </c>
      <c r="J5316" s="3">
        <v>45852</v>
      </c>
      <c r="K5316" s="3">
        <v>45864</v>
      </c>
      <c r="L5316" s="2" t="s">
        <v>40</v>
      </c>
      <c r="M5316" s="2" t="s">
        <v>94</v>
      </c>
      <c r="N5316" s="2" t="s">
        <v>4</v>
      </c>
      <c r="O5316" s="4">
        <v>1173000</v>
      </c>
      <c r="P5316" s="4">
        <v>368400</v>
      </c>
      <c r="Q5316" s="4">
        <v>804600</v>
      </c>
      <c r="R5316" s="2">
        <v>36</v>
      </c>
      <c r="S5316" s="5">
        <v>7.65</v>
      </c>
      <c r="T5316" s="4">
        <v>27479.32</v>
      </c>
      <c r="U5316" s="2" t="s">
        <v>73</v>
      </c>
      <c r="V5316" s="2" t="s">
        <v>74</v>
      </c>
      <c r="W5316" s="4">
        <v>329751.84000000003</v>
      </c>
      <c r="X5316" s="4">
        <v>659503.86</v>
      </c>
      <c r="Y5316" s="4">
        <v>989255.7</v>
      </c>
      <c r="Z5316" s="2">
        <v>0</v>
      </c>
      <c r="AA5316" s="2" t="s">
        <v>56</v>
      </c>
      <c r="AB5316" s="2" t="s">
        <v>15735</v>
      </c>
      <c r="AC5316" s="2" t="s">
        <v>87</v>
      </c>
      <c r="AD5316" s="2" t="s">
        <v>76</v>
      </c>
      <c r="AE5316" s="5">
        <v>68.59</v>
      </c>
      <c r="AF5316" s="2">
        <v>0</v>
      </c>
      <c r="AG5316" s="2" t="s">
        <v>77</v>
      </c>
      <c r="AH5316" s="2">
        <v>12</v>
      </c>
      <c r="AI5316" s="6" t="str">
        <f t="shared" si="249"/>
        <v>25-34</v>
      </c>
      <c r="AJ5316" s="11">
        <f>YEAR(tbl_LoanData[[#This Row],[Application Date]])</f>
        <v>2025</v>
      </c>
      <c r="AK5316" s="11" t="str">
        <f>TEXT(tbl_LoanData[[#This Row],[Application Date]],"MMMM")</f>
        <v>July</v>
      </c>
      <c r="AL5316" s="12">
        <f>DATE(YEAR(tbl_LoanData[[#This Row],[Application Date]]),MONTH(tbl_LoanData[[#This Row],[Application Date]]),1)</f>
        <v>45839</v>
      </c>
      <c r="AM5316" s="14">
        <f ca="1">IF(AND(tbl_LoanData[[#This Row],[Application Date]]&gt;=EOMONTH(TODAY(),-1)+1,tbl_LoanData[[#This Row],[Application Date]]&lt;=TODAY()),tbl_LoanData[[#This Row],[Loan Amount]],0)</f>
        <v>0</v>
      </c>
      <c r="AN5316" s="14">
        <f>tbl_LoanData[[#This Row],[Amount Paid]]-(Q5316-X5316)</f>
        <v>184655.7</v>
      </c>
      <c r="AO5316" s="14">
        <f>IF(tbl_LoanData[[#This Row],[Application Status]]="Approved",1,0)</f>
        <v>1</v>
      </c>
      <c r="AP5316" s="22" t="str">
        <f t="shared" ca="1" si="250"/>
        <v/>
      </c>
      <c r="AQ5316" s="22" t="str">
        <f t="shared" ca="1" si="251"/>
        <v/>
      </c>
    </row>
    <row r="5317" spans="1:43" ht="14.4" customHeight="1" x14ac:dyDescent="0.3">
      <c r="A5317" s="2" t="s">
        <v>7393</v>
      </c>
      <c r="B5317" s="2" t="s">
        <v>7394</v>
      </c>
      <c r="C5317" s="2" t="s">
        <v>439</v>
      </c>
      <c r="D5317" s="2" t="s">
        <v>118</v>
      </c>
      <c r="E5317" s="2" t="s">
        <v>204</v>
      </c>
      <c r="F5317" s="2">
        <v>29</v>
      </c>
      <c r="G5317" s="2" t="s">
        <v>83</v>
      </c>
      <c r="H5317" s="2" t="s">
        <v>217</v>
      </c>
      <c r="I5317" s="2" t="s">
        <v>46</v>
      </c>
      <c r="J5317" s="3">
        <v>45861</v>
      </c>
      <c r="K5317" s="3">
        <v>45877</v>
      </c>
      <c r="L5317" s="2" t="s">
        <v>37</v>
      </c>
      <c r="M5317" s="2" t="s">
        <v>104</v>
      </c>
      <c r="N5317" s="2" t="s">
        <v>286</v>
      </c>
      <c r="O5317" s="4">
        <v>243000</v>
      </c>
      <c r="P5317" s="4">
        <v>67700</v>
      </c>
      <c r="Q5317" s="4">
        <v>175300</v>
      </c>
      <c r="R5317" s="2">
        <v>60</v>
      </c>
      <c r="S5317" s="5">
        <v>13.42</v>
      </c>
      <c r="T5317" s="4">
        <v>4882.1000000000004</v>
      </c>
      <c r="U5317" s="2" t="s">
        <v>73</v>
      </c>
      <c r="V5317" s="2" t="s">
        <v>74</v>
      </c>
      <c r="W5317" s="4">
        <v>53703.1</v>
      </c>
      <c r="X5317" s="4">
        <v>239223.2</v>
      </c>
      <c r="Y5317" s="4">
        <v>292926.3</v>
      </c>
      <c r="Z5317" s="2">
        <v>30</v>
      </c>
      <c r="AA5317" s="2" t="s">
        <v>57</v>
      </c>
      <c r="AB5317" s="2" t="s">
        <v>15734</v>
      </c>
      <c r="AC5317" s="2" t="s">
        <v>121</v>
      </c>
      <c r="AD5317" s="2" t="s">
        <v>76</v>
      </c>
      <c r="AE5317" s="5">
        <v>72.14</v>
      </c>
      <c r="AF5317" s="2">
        <v>1</v>
      </c>
      <c r="AG5317" s="2" t="s">
        <v>77</v>
      </c>
      <c r="AH5317" s="2">
        <v>16</v>
      </c>
      <c r="AI5317" s="6" t="str">
        <f t="shared" si="249"/>
        <v>25-34</v>
      </c>
      <c r="AJ5317" s="11">
        <f>YEAR(tbl_LoanData[[#This Row],[Application Date]])</f>
        <v>2025</v>
      </c>
      <c r="AK5317" s="11" t="str">
        <f>TEXT(tbl_LoanData[[#This Row],[Application Date]],"MMMM")</f>
        <v>July</v>
      </c>
      <c r="AL5317" s="12">
        <f>DATE(YEAR(tbl_LoanData[[#This Row],[Application Date]]),MONTH(tbl_LoanData[[#This Row],[Application Date]]),1)</f>
        <v>45839</v>
      </c>
      <c r="AM5317" s="14">
        <f ca="1">IF(AND(tbl_LoanData[[#This Row],[Application Date]]&gt;=EOMONTH(TODAY(),-1)+1,tbl_LoanData[[#This Row],[Application Date]]&lt;=TODAY()),tbl_LoanData[[#This Row],[Loan Amount]],0)</f>
        <v>0</v>
      </c>
      <c r="AN5317" s="14">
        <f>tbl_LoanData[[#This Row],[Amount Paid]]-(Q5317-X5317)</f>
        <v>117626.30000000002</v>
      </c>
      <c r="AO5317" s="14">
        <f>IF(tbl_LoanData[[#This Row],[Application Status]]="Approved",1,0)</f>
        <v>1</v>
      </c>
      <c r="AP5317" s="22" t="str">
        <f t="shared" ca="1" si="250"/>
        <v/>
      </c>
      <c r="AQ5317" s="22" t="str">
        <f t="shared" ca="1" si="251"/>
        <v/>
      </c>
    </row>
    <row r="5318" spans="1:43" ht="14.4" customHeight="1" x14ac:dyDescent="0.3">
      <c r="A5318" s="2" t="s">
        <v>7407</v>
      </c>
      <c r="B5318" s="2" t="s">
        <v>7408</v>
      </c>
      <c r="C5318" s="2" t="s">
        <v>264</v>
      </c>
      <c r="D5318" s="2" t="s">
        <v>117</v>
      </c>
      <c r="E5318" s="2" t="s">
        <v>182</v>
      </c>
      <c r="F5318" s="2">
        <v>51</v>
      </c>
      <c r="G5318" s="2" t="s">
        <v>83</v>
      </c>
      <c r="H5318" s="2" t="s">
        <v>543</v>
      </c>
      <c r="I5318" s="2" t="s">
        <v>45</v>
      </c>
      <c r="J5318" s="3">
        <v>45855</v>
      </c>
      <c r="K5318" s="3">
        <v>45863</v>
      </c>
      <c r="L5318" s="2" t="s">
        <v>39</v>
      </c>
      <c r="M5318" s="2" t="s">
        <v>94</v>
      </c>
      <c r="N5318" s="2" t="s">
        <v>365</v>
      </c>
      <c r="O5318" s="4">
        <v>2553000</v>
      </c>
      <c r="P5318" s="4">
        <v>346000</v>
      </c>
      <c r="Q5318" s="4">
        <v>2207000</v>
      </c>
      <c r="R5318" s="2">
        <v>36</v>
      </c>
      <c r="S5318" s="5">
        <v>6.46</v>
      </c>
      <c r="T5318" s="4">
        <v>73186.570000000007</v>
      </c>
      <c r="U5318" s="2" t="s">
        <v>73</v>
      </c>
      <c r="V5318" s="2" t="s">
        <v>35</v>
      </c>
      <c r="W5318" s="4">
        <v>73186.570000000007</v>
      </c>
      <c r="X5318" s="4">
        <v>2561530.0299999998</v>
      </c>
      <c r="Y5318" s="4">
        <v>2634716.6</v>
      </c>
      <c r="Z5318" s="2">
        <v>319</v>
      </c>
      <c r="AA5318" s="2" t="s">
        <v>60</v>
      </c>
      <c r="AB5318" s="2" t="s">
        <v>15728</v>
      </c>
      <c r="AC5318" s="2" t="s">
        <v>146</v>
      </c>
      <c r="AD5318" s="2" t="s">
        <v>76</v>
      </c>
      <c r="AE5318" s="5">
        <v>86.45</v>
      </c>
      <c r="AF5318" s="2">
        <v>11</v>
      </c>
      <c r="AG5318" s="2" t="s">
        <v>130</v>
      </c>
      <c r="AH5318" s="2">
        <v>8</v>
      </c>
      <c r="AI5318" s="6" t="str">
        <f t="shared" si="249"/>
        <v>45-54</v>
      </c>
      <c r="AJ5318" s="11">
        <f>YEAR(tbl_LoanData[[#This Row],[Application Date]])</f>
        <v>2025</v>
      </c>
      <c r="AK5318" s="11" t="str">
        <f>TEXT(tbl_LoanData[[#This Row],[Application Date]],"MMMM")</f>
        <v>July</v>
      </c>
      <c r="AL5318" s="12">
        <f>DATE(YEAR(tbl_LoanData[[#This Row],[Application Date]]),MONTH(tbl_LoanData[[#This Row],[Application Date]]),1)</f>
        <v>45839</v>
      </c>
      <c r="AM5318" s="14">
        <f ca="1">IF(AND(tbl_LoanData[[#This Row],[Application Date]]&gt;=EOMONTH(TODAY(),-1)+1,tbl_LoanData[[#This Row],[Application Date]]&lt;=TODAY()),tbl_LoanData[[#This Row],[Loan Amount]],0)</f>
        <v>0</v>
      </c>
      <c r="AN5318" s="14">
        <f>tbl_LoanData[[#This Row],[Amount Paid]]-(Q5318-X5318)</f>
        <v>427716.5999999998</v>
      </c>
      <c r="AO5318" s="14">
        <f>IF(tbl_LoanData[[#This Row],[Application Status]]="Approved",1,0)</f>
        <v>1</v>
      </c>
      <c r="AP5318" s="22" t="str">
        <f t="shared" ca="1" si="250"/>
        <v/>
      </c>
      <c r="AQ5318" s="22" t="str">
        <f t="shared" ca="1" si="251"/>
        <v/>
      </c>
    </row>
    <row r="5319" spans="1:43" x14ac:dyDescent="0.3">
      <c r="A5319" s="2" t="s">
        <v>7409</v>
      </c>
      <c r="B5319" s="2" t="s">
        <v>7410</v>
      </c>
      <c r="C5319" s="2" t="s">
        <v>444</v>
      </c>
      <c r="D5319" s="2" t="s">
        <v>134</v>
      </c>
      <c r="E5319" s="2" t="s">
        <v>465</v>
      </c>
      <c r="F5319" s="2">
        <v>53</v>
      </c>
      <c r="G5319" s="2" t="s">
        <v>69</v>
      </c>
      <c r="H5319" s="2" t="s">
        <v>211</v>
      </c>
      <c r="I5319" s="2" t="s">
        <v>50</v>
      </c>
      <c r="J5319" s="3">
        <v>45863</v>
      </c>
      <c r="K5319" s="3">
        <v>45876</v>
      </c>
      <c r="L5319" s="2" t="s">
        <v>39</v>
      </c>
      <c r="M5319" s="2" t="s">
        <v>157</v>
      </c>
      <c r="N5319" s="2" t="s">
        <v>158</v>
      </c>
      <c r="O5319" s="4">
        <v>1427000</v>
      </c>
      <c r="P5319" s="4">
        <v>415300</v>
      </c>
      <c r="Q5319" s="4">
        <v>1011700</v>
      </c>
      <c r="R5319" s="2">
        <v>12</v>
      </c>
      <c r="S5319" s="5">
        <v>11.31</v>
      </c>
      <c r="T5319" s="4">
        <v>93843.61</v>
      </c>
      <c r="U5319" s="2" t="s">
        <v>73</v>
      </c>
      <c r="V5319" s="2" t="s">
        <v>33</v>
      </c>
      <c r="W5319" s="4">
        <v>1126123.27</v>
      </c>
      <c r="X5319" s="4">
        <v>0</v>
      </c>
      <c r="Y5319" s="4">
        <v>1126123.27</v>
      </c>
      <c r="Z5319" s="2">
        <v>0</v>
      </c>
      <c r="AA5319" s="2" t="s">
        <v>56</v>
      </c>
      <c r="AB5319" s="2" t="s">
        <v>15735</v>
      </c>
      <c r="AC5319" s="2" t="s">
        <v>138</v>
      </c>
      <c r="AD5319" s="2" t="s">
        <v>76</v>
      </c>
      <c r="AE5319" s="5">
        <v>70.900000000000006</v>
      </c>
      <c r="AF5319" s="2">
        <v>0</v>
      </c>
      <c r="AG5319" s="2" t="s">
        <v>77</v>
      </c>
      <c r="AH5319" s="2">
        <v>13</v>
      </c>
      <c r="AI5319" s="6" t="str">
        <f t="shared" si="249"/>
        <v>45-54</v>
      </c>
      <c r="AJ5319" s="11">
        <f>YEAR(tbl_LoanData[[#This Row],[Application Date]])</f>
        <v>2025</v>
      </c>
      <c r="AK5319" s="11" t="str">
        <f>TEXT(tbl_LoanData[[#This Row],[Application Date]],"MMMM")</f>
        <v>July</v>
      </c>
      <c r="AL5319" s="12">
        <f>DATE(YEAR(tbl_LoanData[[#This Row],[Application Date]]),MONTH(tbl_LoanData[[#This Row],[Application Date]]),1)</f>
        <v>45839</v>
      </c>
      <c r="AM5319" s="14">
        <f ca="1">IF(AND(tbl_LoanData[[#This Row],[Application Date]]&gt;=EOMONTH(TODAY(),-1)+1,tbl_LoanData[[#This Row],[Application Date]]&lt;=TODAY()),tbl_LoanData[[#This Row],[Loan Amount]],0)</f>
        <v>0</v>
      </c>
      <c r="AN5319" s="14">
        <f>tbl_LoanData[[#This Row],[Amount Paid]]-(Q5319-X5319)</f>
        <v>114423.27000000002</v>
      </c>
      <c r="AO5319" s="14">
        <f>IF(tbl_LoanData[[#This Row],[Application Status]]="Approved",1,0)</f>
        <v>1</v>
      </c>
      <c r="AP5319" s="22" t="str">
        <f t="shared" ca="1" si="250"/>
        <v/>
      </c>
      <c r="AQ5319" s="22" t="str">
        <f t="shared" ca="1" si="251"/>
        <v/>
      </c>
    </row>
    <row r="5320" spans="1:43" ht="14.4" customHeight="1" x14ac:dyDescent="0.3">
      <c r="A5320" s="2" t="s">
        <v>7423</v>
      </c>
      <c r="B5320" s="2" t="s">
        <v>7424</v>
      </c>
      <c r="C5320" s="2" t="s">
        <v>999</v>
      </c>
      <c r="D5320" s="2" t="s">
        <v>254</v>
      </c>
      <c r="E5320" s="2" t="s">
        <v>182</v>
      </c>
      <c r="F5320" s="2">
        <v>30</v>
      </c>
      <c r="G5320" s="2" t="s">
        <v>69</v>
      </c>
      <c r="H5320" s="2" t="s">
        <v>217</v>
      </c>
      <c r="I5320" s="2" t="s">
        <v>46</v>
      </c>
      <c r="J5320" s="3">
        <v>45841</v>
      </c>
      <c r="K5320" s="3"/>
      <c r="L5320" s="2" t="s">
        <v>39</v>
      </c>
      <c r="M5320" s="2" t="s">
        <v>94</v>
      </c>
      <c r="N5320" s="2" t="s">
        <v>418</v>
      </c>
      <c r="O5320" s="4">
        <v>1627000</v>
      </c>
      <c r="P5320" s="4">
        <v>464700</v>
      </c>
      <c r="Q5320" s="4">
        <v>1162300</v>
      </c>
      <c r="R5320" s="2">
        <v>48</v>
      </c>
      <c r="S5320" s="5">
        <v>6.49</v>
      </c>
      <c r="T5320" s="4">
        <v>30500.69</v>
      </c>
      <c r="U5320" s="2" t="s">
        <v>113</v>
      </c>
      <c r="V5320" s="2" t="s">
        <v>97</v>
      </c>
      <c r="W5320" s="4">
        <v>0</v>
      </c>
      <c r="X5320" s="4">
        <v>0</v>
      </c>
      <c r="Y5320" s="4">
        <v>1464033.08</v>
      </c>
      <c r="Z5320" s="2">
        <v>0</v>
      </c>
      <c r="AA5320" s="2" t="s">
        <v>97</v>
      </c>
      <c r="AB5320" s="2" t="s">
        <v>15727</v>
      </c>
      <c r="AC5320" s="2" t="s">
        <v>121</v>
      </c>
      <c r="AD5320" s="2" t="s">
        <v>76</v>
      </c>
      <c r="AE5320" s="5">
        <v>71.44</v>
      </c>
      <c r="AF5320" s="2">
        <v>0</v>
      </c>
      <c r="AG5320" s="2" t="s">
        <v>97</v>
      </c>
      <c r="AH5320" s="2"/>
      <c r="AI5320" s="6" t="str">
        <f t="shared" si="249"/>
        <v>25-34</v>
      </c>
      <c r="AJ5320" s="11">
        <f>YEAR(tbl_LoanData[[#This Row],[Application Date]])</f>
        <v>2025</v>
      </c>
      <c r="AK5320" s="11" t="str">
        <f>TEXT(tbl_LoanData[[#This Row],[Application Date]],"MMMM")</f>
        <v>July</v>
      </c>
      <c r="AL5320" s="12">
        <f>DATE(YEAR(tbl_LoanData[[#This Row],[Application Date]]),MONTH(tbl_LoanData[[#This Row],[Application Date]]),1)</f>
        <v>45839</v>
      </c>
      <c r="AM5320" s="14">
        <f ca="1">IF(AND(tbl_LoanData[[#This Row],[Application Date]]&gt;=EOMONTH(TODAY(),-1)+1,tbl_LoanData[[#This Row],[Application Date]]&lt;=TODAY()),tbl_LoanData[[#This Row],[Loan Amount]],0)</f>
        <v>0</v>
      </c>
      <c r="AN5320" s="14">
        <f>tbl_LoanData[[#This Row],[Amount Paid]]-(Q5320-X5320)</f>
        <v>-1162300</v>
      </c>
      <c r="AO5320" s="14">
        <f>IF(tbl_LoanData[[#This Row],[Application Status]]="Approved",1,0)</f>
        <v>0</v>
      </c>
      <c r="AP5320" s="22" t="str">
        <f t="shared" ca="1" si="250"/>
        <v/>
      </c>
      <c r="AQ5320" s="22" t="str">
        <f t="shared" ca="1" si="251"/>
        <v/>
      </c>
    </row>
    <row r="5321" spans="1:43" ht="14.4" customHeight="1" x14ac:dyDescent="0.3">
      <c r="A5321" s="2" t="s">
        <v>7473</v>
      </c>
      <c r="B5321" s="2" t="s">
        <v>7474</v>
      </c>
      <c r="C5321" s="2" t="s">
        <v>216</v>
      </c>
      <c r="D5321" s="2" t="s">
        <v>176</v>
      </c>
      <c r="E5321" s="2" t="s">
        <v>150</v>
      </c>
      <c r="F5321" s="2">
        <v>37</v>
      </c>
      <c r="G5321" s="2" t="s">
        <v>83</v>
      </c>
      <c r="H5321" s="2" t="s">
        <v>233</v>
      </c>
      <c r="I5321" s="2" t="s">
        <v>46</v>
      </c>
      <c r="J5321" s="3">
        <v>45844</v>
      </c>
      <c r="K5321" s="3">
        <v>45854</v>
      </c>
      <c r="L5321" s="2" t="s">
        <v>37</v>
      </c>
      <c r="M5321" s="2" t="s">
        <v>94</v>
      </c>
      <c r="N5321" s="2" t="s">
        <v>436</v>
      </c>
      <c r="O5321" s="4">
        <v>114000</v>
      </c>
      <c r="P5321" s="4">
        <v>12500</v>
      </c>
      <c r="Q5321" s="4">
        <v>101500</v>
      </c>
      <c r="R5321" s="2">
        <v>36</v>
      </c>
      <c r="S5321" s="5">
        <v>13.53</v>
      </c>
      <c r="T5321" s="4">
        <v>3963.86</v>
      </c>
      <c r="U5321" s="2" t="s">
        <v>73</v>
      </c>
      <c r="V5321" s="2" t="s">
        <v>74</v>
      </c>
      <c r="W5321" s="4">
        <v>51530.18</v>
      </c>
      <c r="X5321" s="4">
        <v>91168.67</v>
      </c>
      <c r="Y5321" s="4">
        <v>142698.85</v>
      </c>
      <c r="Z5321" s="2">
        <v>0</v>
      </c>
      <c r="AA5321" s="2" t="s">
        <v>56</v>
      </c>
      <c r="AB5321" s="2" t="s">
        <v>15732</v>
      </c>
      <c r="AC5321" s="2" t="s">
        <v>360</v>
      </c>
      <c r="AD5321" s="2" t="s">
        <v>76</v>
      </c>
      <c r="AE5321" s="5">
        <v>89.04</v>
      </c>
      <c r="AF5321" s="2">
        <v>0</v>
      </c>
      <c r="AG5321" s="2" t="s">
        <v>77</v>
      </c>
      <c r="AH5321" s="2">
        <v>10</v>
      </c>
      <c r="AI5321" s="6" t="str">
        <f t="shared" si="249"/>
        <v>35-44</v>
      </c>
      <c r="AJ5321" s="11">
        <f>YEAR(tbl_LoanData[[#This Row],[Application Date]])</f>
        <v>2025</v>
      </c>
      <c r="AK5321" s="11" t="str">
        <f>TEXT(tbl_LoanData[[#This Row],[Application Date]],"MMMM")</f>
        <v>July</v>
      </c>
      <c r="AL5321" s="12">
        <f>DATE(YEAR(tbl_LoanData[[#This Row],[Application Date]]),MONTH(tbl_LoanData[[#This Row],[Application Date]]),1)</f>
        <v>45839</v>
      </c>
      <c r="AM5321" s="14">
        <f ca="1">IF(AND(tbl_LoanData[[#This Row],[Application Date]]&gt;=EOMONTH(TODAY(),-1)+1,tbl_LoanData[[#This Row],[Application Date]]&lt;=TODAY()),tbl_LoanData[[#This Row],[Loan Amount]],0)</f>
        <v>0</v>
      </c>
      <c r="AN5321" s="14">
        <f>tbl_LoanData[[#This Row],[Amount Paid]]-(Q5321-X5321)</f>
        <v>41198.85</v>
      </c>
      <c r="AO5321" s="14">
        <f>IF(tbl_LoanData[[#This Row],[Application Status]]="Approved",1,0)</f>
        <v>1</v>
      </c>
      <c r="AP5321" s="22" t="str">
        <f t="shared" ca="1" si="250"/>
        <v/>
      </c>
      <c r="AQ5321" s="22" t="str">
        <f t="shared" ca="1" si="251"/>
        <v/>
      </c>
    </row>
    <row r="5322" spans="1:43" ht="14.4" customHeight="1" x14ac:dyDescent="0.3">
      <c r="A5322" s="2" t="s">
        <v>7517</v>
      </c>
      <c r="B5322" s="2" t="s">
        <v>7518</v>
      </c>
      <c r="C5322" s="2" t="s">
        <v>397</v>
      </c>
      <c r="D5322" s="2" t="s">
        <v>189</v>
      </c>
      <c r="E5322" s="2" t="s">
        <v>101</v>
      </c>
      <c r="F5322" s="2">
        <v>28</v>
      </c>
      <c r="G5322" s="2" t="s">
        <v>83</v>
      </c>
      <c r="H5322" s="2" t="s">
        <v>273</v>
      </c>
      <c r="I5322" s="2" t="s">
        <v>45</v>
      </c>
      <c r="J5322" s="3">
        <v>45868</v>
      </c>
      <c r="K5322" s="3">
        <v>45877</v>
      </c>
      <c r="L5322" s="2" t="s">
        <v>39</v>
      </c>
      <c r="M5322" s="2" t="s">
        <v>157</v>
      </c>
      <c r="N5322" s="2" t="s">
        <v>359</v>
      </c>
      <c r="O5322" s="4">
        <v>1298000</v>
      </c>
      <c r="P5322" s="4">
        <v>237000</v>
      </c>
      <c r="Q5322" s="4">
        <v>1061000</v>
      </c>
      <c r="R5322" s="2">
        <v>24</v>
      </c>
      <c r="S5322" s="5">
        <v>7.86</v>
      </c>
      <c r="T5322" s="4">
        <v>51157.88</v>
      </c>
      <c r="U5322" s="2" t="s">
        <v>73</v>
      </c>
      <c r="V5322" s="2" t="s">
        <v>74</v>
      </c>
      <c r="W5322" s="4">
        <v>562736.68000000005</v>
      </c>
      <c r="X5322" s="4">
        <v>665052.52</v>
      </c>
      <c r="Y5322" s="4">
        <v>1227789.2</v>
      </c>
      <c r="Z5322" s="2">
        <v>32</v>
      </c>
      <c r="AA5322" s="2" t="s">
        <v>58</v>
      </c>
      <c r="AB5322" s="2" t="s">
        <v>15736</v>
      </c>
      <c r="AC5322" s="2" t="s">
        <v>138</v>
      </c>
      <c r="AD5322" s="2" t="s">
        <v>76</v>
      </c>
      <c r="AE5322" s="5">
        <v>81.739999999999995</v>
      </c>
      <c r="AF5322" s="2">
        <v>1</v>
      </c>
      <c r="AG5322" s="2" t="s">
        <v>15718</v>
      </c>
      <c r="AH5322" s="2">
        <v>9</v>
      </c>
      <c r="AI5322" s="6" t="str">
        <f t="shared" si="249"/>
        <v>25-34</v>
      </c>
      <c r="AJ5322" s="11">
        <f>YEAR(tbl_LoanData[[#This Row],[Application Date]])</f>
        <v>2025</v>
      </c>
      <c r="AK5322" s="11" t="str">
        <f>TEXT(tbl_LoanData[[#This Row],[Application Date]],"MMMM")</f>
        <v>July</v>
      </c>
      <c r="AL5322" s="12">
        <f>DATE(YEAR(tbl_LoanData[[#This Row],[Application Date]]),MONTH(tbl_LoanData[[#This Row],[Application Date]]),1)</f>
        <v>45839</v>
      </c>
      <c r="AM5322" s="14">
        <f ca="1">IF(AND(tbl_LoanData[[#This Row],[Application Date]]&gt;=EOMONTH(TODAY(),-1)+1,tbl_LoanData[[#This Row],[Application Date]]&lt;=TODAY()),tbl_LoanData[[#This Row],[Loan Amount]],0)</f>
        <v>0</v>
      </c>
      <c r="AN5322" s="14">
        <f>tbl_LoanData[[#This Row],[Amount Paid]]-(Q5322-X5322)</f>
        <v>166789.20000000007</v>
      </c>
      <c r="AO5322" s="14">
        <f>IF(tbl_LoanData[[#This Row],[Application Status]]="Approved",1,0)</f>
        <v>1</v>
      </c>
      <c r="AP5322" s="22" t="str">
        <f t="shared" ca="1" si="250"/>
        <v/>
      </c>
      <c r="AQ5322" s="22" t="str">
        <f t="shared" ca="1" si="251"/>
        <v/>
      </c>
    </row>
    <row r="5323" spans="1:43" x14ac:dyDescent="0.3">
      <c r="A5323" s="2" t="s">
        <v>7531</v>
      </c>
      <c r="B5323" s="2" t="s">
        <v>7532</v>
      </c>
      <c r="C5323" s="2" t="s">
        <v>949</v>
      </c>
      <c r="D5323" s="2" t="s">
        <v>254</v>
      </c>
      <c r="E5323" s="2" t="s">
        <v>209</v>
      </c>
      <c r="F5323" s="2">
        <v>25</v>
      </c>
      <c r="G5323" s="2" t="s">
        <v>83</v>
      </c>
      <c r="H5323" s="2" t="s">
        <v>126</v>
      </c>
      <c r="I5323" s="2" t="s">
        <v>44</v>
      </c>
      <c r="J5323" s="3">
        <v>45860</v>
      </c>
      <c r="K5323" s="3">
        <v>45874</v>
      </c>
      <c r="L5323" s="2" t="s">
        <v>40</v>
      </c>
      <c r="M5323" s="2" t="s">
        <v>94</v>
      </c>
      <c r="N5323" s="2" t="s">
        <v>95</v>
      </c>
      <c r="O5323" s="4">
        <v>1188000</v>
      </c>
      <c r="P5323" s="4">
        <v>401700</v>
      </c>
      <c r="Q5323" s="4">
        <v>786300</v>
      </c>
      <c r="R5323" s="2">
        <v>18</v>
      </c>
      <c r="S5323" s="5">
        <v>7.37</v>
      </c>
      <c r="T5323" s="4">
        <v>48512.53</v>
      </c>
      <c r="U5323" s="2" t="s">
        <v>73</v>
      </c>
      <c r="V5323" s="2" t="s">
        <v>74</v>
      </c>
      <c r="W5323" s="4">
        <v>388100.24</v>
      </c>
      <c r="X5323" s="4">
        <v>485125.22</v>
      </c>
      <c r="Y5323" s="4">
        <v>873225.46</v>
      </c>
      <c r="Z5323" s="2">
        <v>112</v>
      </c>
      <c r="AA5323" s="2" t="s">
        <v>60</v>
      </c>
      <c r="AB5323" s="2" t="s">
        <v>15729</v>
      </c>
      <c r="AC5323" s="2" t="s">
        <v>106</v>
      </c>
      <c r="AD5323" s="2" t="s">
        <v>76</v>
      </c>
      <c r="AE5323" s="5">
        <v>66.19</v>
      </c>
      <c r="AF5323" s="2">
        <v>4</v>
      </c>
      <c r="AG5323" s="2" t="s">
        <v>130</v>
      </c>
      <c r="AH5323" s="2">
        <v>14</v>
      </c>
      <c r="AI5323" s="6" t="str">
        <f t="shared" si="249"/>
        <v>25-34</v>
      </c>
      <c r="AJ5323" s="11">
        <f>YEAR(tbl_LoanData[[#This Row],[Application Date]])</f>
        <v>2025</v>
      </c>
      <c r="AK5323" s="11" t="str">
        <f>TEXT(tbl_LoanData[[#This Row],[Application Date]],"MMMM")</f>
        <v>July</v>
      </c>
      <c r="AL5323" s="12">
        <f>DATE(YEAR(tbl_LoanData[[#This Row],[Application Date]]),MONTH(tbl_LoanData[[#This Row],[Application Date]]),1)</f>
        <v>45839</v>
      </c>
      <c r="AM5323" s="14">
        <f ca="1">IF(AND(tbl_LoanData[[#This Row],[Application Date]]&gt;=EOMONTH(TODAY(),-1)+1,tbl_LoanData[[#This Row],[Application Date]]&lt;=TODAY()),tbl_LoanData[[#This Row],[Loan Amount]],0)</f>
        <v>0</v>
      </c>
      <c r="AN5323" s="14">
        <f>tbl_LoanData[[#This Row],[Amount Paid]]-(Q5323-X5323)</f>
        <v>86925.459999999963</v>
      </c>
      <c r="AO5323" s="14">
        <f>IF(tbl_LoanData[[#This Row],[Application Status]]="Approved",1,0)</f>
        <v>1</v>
      </c>
      <c r="AP5323" s="22" t="str">
        <f t="shared" ca="1" si="250"/>
        <v/>
      </c>
      <c r="AQ5323" s="22" t="str">
        <f t="shared" ca="1" si="251"/>
        <v/>
      </c>
    </row>
    <row r="5324" spans="1:43" ht="14.4" customHeight="1" x14ac:dyDescent="0.3">
      <c r="A5324" s="2" t="s">
        <v>7563</v>
      </c>
      <c r="B5324" s="2" t="s">
        <v>7564</v>
      </c>
      <c r="C5324" s="2" t="s">
        <v>304</v>
      </c>
      <c r="D5324" s="2" t="s">
        <v>161</v>
      </c>
      <c r="E5324" s="2" t="s">
        <v>323</v>
      </c>
      <c r="F5324" s="2">
        <v>50</v>
      </c>
      <c r="G5324" s="2" t="s">
        <v>83</v>
      </c>
      <c r="H5324" s="2" t="s">
        <v>565</v>
      </c>
      <c r="I5324" s="2" t="s">
        <v>47</v>
      </c>
      <c r="J5324" s="3">
        <v>45869</v>
      </c>
      <c r="K5324" s="3">
        <v>45881</v>
      </c>
      <c r="L5324" s="2" t="s">
        <v>40</v>
      </c>
      <c r="M5324" s="2" t="s">
        <v>85</v>
      </c>
      <c r="N5324" s="2" t="s">
        <v>274</v>
      </c>
      <c r="O5324" s="4">
        <v>1588000</v>
      </c>
      <c r="P5324" s="4">
        <v>263100</v>
      </c>
      <c r="Q5324" s="4">
        <v>1324900</v>
      </c>
      <c r="R5324" s="2">
        <v>48</v>
      </c>
      <c r="S5324" s="5">
        <v>12.57</v>
      </c>
      <c r="T5324" s="4">
        <v>41480.410000000003</v>
      </c>
      <c r="U5324" s="2" t="s">
        <v>73</v>
      </c>
      <c r="V5324" s="2" t="s">
        <v>74</v>
      </c>
      <c r="W5324" s="4">
        <v>456284.51</v>
      </c>
      <c r="X5324" s="4">
        <v>1534775.21</v>
      </c>
      <c r="Y5324" s="4">
        <v>1991059.72</v>
      </c>
      <c r="Z5324" s="2">
        <v>28</v>
      </c>
      <c r="AA5324" s="2" t="s">
        <v>57</v>
      </c>
      <c r="AB5324" s="2" t="s">
        <v>15729</v>
      </c>
      <c r="AC5324" s="2" t="s">
        <v>106</v>
      </c>
      <c r="AD5324" s="2" t="s">
        <v>76</v>
      </c>
      <c r="AE5324" s="5">
        <v>83.43</v>
      </c>
      <c r="AF5324" s="2">
        <v>1</v>
      </c>
      <c r="AG5324" s="2" t="s">
        <v>77</v>
      </c>
      <c r="AH5324" s="2">
        <v>12</v>
      </c>
      <c r="AI5324" s="6" t="str">
        <f t="shared" si="249"/>
        <v>45-54</v>
      </c>
      <c r="AJ5324" s="11">
        <f>YEAR(tbl_LoanData[[#This Row],[Application Date]])</f>
        <v>2025</v>
      </c>
      <c r="AK5324" s="11" t="str">
        <f>TEXT(tbl_LoanData[[#This Row],[Application Date]],"MMMM")</f>
        <v>July</v>
      </c>
      <c r="AL5324" s="12">
        <f>DATE(YEAR(tbl_LoanData[[#This Row],[Application Date]]),MONTH(tbl_LoanData[[#This Row],[Application Date]]),1)</f>
        <v>45839</v>
      </c>
      <c r="AM5324" s="14">
        <f ca="1">IF(AND(tbl_LoanData[[#This Row],[Application Date]]&gt;=EOMONTH(TODAY(),-1)+1,tbl_LoanData[[#This Row],[Application Date]]&lt;=TODAY()),tbl_LoanData[[#This Row],[Loan Amount]],0)</f>
        <v>0</v>
      </c>
      <c r="AN5324" s="14">
        <f>tbl_LoanData[[#This Row],[Amount Paid]]-(Q5324-X5324)</f>
        <v>666159.72</v>
      </c>
      <c r="AO5324" s="14">
        <f>IF(tbl_LoanData[[#This Row],[Application Status]]="Approved",1,0)</f>
        <v>1</v>
      </c>
      <c r="AP5324" s="22" t="str">
        <f t="shared" ca="1" si="250"/>
        <v/>
      </c>
      <c r="AQ5324" s="22" t="str">
        <f t="shared" ca="1" si="251"/>
        <v/>
      </c>
    </row>
    <row r="5325" spans="1:43" ht="14.4" customHeight="1" x14ac:dyDescent="0.3">
      <c r="A5325" s="2" t="s">
        <v>7567</v>
      </c>
      <c r="B5325" s="2" t="s">
        <v>7568</v>
      </c>
      <c r="C5325" s="2" t="s">
        <v>432</v>
      </c>
      <c r="D5325" s="2" t="s">
        <v>67</v>
      </c>
      <c r="E5325" s="2" t="s">
        <v>311</v>
      </c>
      <c r="F5325" s="2">
        <v>35</v>
      </c>
      <c r="G5325" s="2" t="s">
        <v>69</v>
      </c>
      <c r="H5325" s="2" t="s">
        <v>156</v>
      </c>
      <c r="I5325" s="2" t="s">
        <v>45</v>
      </c>
      <c r="J5325" s="3">
        <v>45858</v>
      </c>
      <c r="K5325" s="3">
        <v>45871</v>
      </c>
      <c r="L5325" s="2" t="s">
        <v>41</v>
      </c>
      <c r="M5325" s="2" t="s">
        <v>144</v>
      </c>
      <c r="N5325" s="2" t="s">
        <v>145</v>
      </c>
      <c r="O5325" s="4">
        <v>3889000</v>
      </c>
      <c r="P5325" s="4">
        <v>725100</v>
      </c>
      <c r="Q5325" s="4">
        <v>3163900</v>
      </c>
      <c r="R5325" s="2">
        <v>48</v>
      </c>
      <c r="S5325" s="5">
        <v>11.25</v>
      </c>
      <c r="T5325" s="4">
        <v>95576.15</v>
      </c>
      <c r="U5325" s="2" t="s">
        <v>73</v>
      </c>
      <c r="V5325" s="2" t="s">
        <v>74</v>
      </c>
      <c r="W5325" s="4">
        <v>955761.5</v>
      </c>
      <c r="X5325" s="4">
        <v>3631893.5</v>
      </c>
      <c r="Y5325" s="4">
        <v>4587655</v>
      </c>
      <c r="Z5325" s="2">
        <v>56</v>
      </c>
      <c r="AA5325" s="2" t="s">
        <v>58</v>
      </c>
      <c r="AB5325" s="2" t="s">
        <v>15735</v>
      </c>
      <c r="AC5325" s="2" t="s">
        <v>360</v>
      </c>
      <c r="AD5325" s="2" t="s">
        <v>76</v>
      </c>
      <c r="AE5325" s="5">
        <v>81.36</v>
      </c>
      <c r="AF5325" s="2">
        <v>2</v>
      </c>
      <c r="AG5325" s="2" t="s">
        <v>15718</v>
      </c>
      <c r="AH5325" s="2">
        <v>13</v>
      </c>
      <c r="AI5325" s="6" t="str">
        <f t="shared" si="249"/>
        <v>35-44</v>
      </c>
      <c r="AJ5325" s="11">
        <f>YEAR(tbl_LoanData[[#This Row],[Application Date]])</f>
        <v>2025</v>
      </c>
      <c r="AK5325" s="11" t="str">
        <f>TEXT(tbl_LoanData[[#This Row],[Application Date]],"MMMM")</f>
        <v>July</v>
      </c>
      <c r="AL5325" s="12">
        <f>DATE(YEAR(tbl_LoanData[[#This Row],[Application Date]]),MONTH(tbl_LoanData[[#This Row],[Application Date]]),1)</f>
        <v>45839</v>
      </c>
      <c r="AM5325" s="14">
        <f ca="1">IF(AND(tbl_LoanData[[#This Row],[Application Date]]&gt;=EOMONTH(TODAY(),-1)+1,tbl_LoanData[[#This Row],[Application Date]]&lt;=TODAY()),tbl_LoanData[[#This Row],[Loan Amount]],0)</f>
        <v>0</v>
      </c>
      <c r="AN5325" s="14">
        <f>tbl_LoanData[[#This Row],[Amount Paid]]-(Q5325-X5325)</f>
        <v>1423755</v>
      </c>
      <c r="AO5325" s="14">
        <f>IF(tbl_LoanData[[#This Row],[Application Status]]="Approved",1,0)</f>
        <v>1</v>
      </c>
      <c r="AP5325" s="22" t="str">
        <f t="shared" ca="1" si="250"/>
        <v/>
      </c>
      <c r="AQ5325" s="22" t="str">
        <f t="shared" ca="1" si="251"/>
        <v/>
      </c>
    </row>
    <row r="5326" spans="1:43" ht="14.4" customHeight="1" x14ac:dyDescent="0.3">
      <c r="A5326" s="2" t="s">
        <v>7665</v>
      </c>
      <c r="B5326" s="2" t="s">
        <v>7666</v>
      </c>
      <c r="C5326" s="2" t="s">
        <v>281</v>
      </c>
      <c r="D5326" s="2" t="s">
        <v>91</v>
      </c>
      <c r="E5326" s="2" t="s">
        <v>67</v>
      </c>
      <c r="F5326" s="2">
        <v>44</v>
      </c>
      <c r="G5326" s="2" t="s">
        <v>83</v>
      </c>
      <c r="H5326" s="2" t="s">
        <v>318</v>
      </c>
      <c r="I5326" s="2" t="s">
        <v>42</v>
      </c>
      <c r="J5326" s="3">
        <v>45855</v>
      </c>
      <c r="K5326" s="3"/>
      <c r="L5326" s="2" t="s">
        <v>36</v>
      </c>
      <c r="M5326" s="2" t="s">
        <v>94</v>
      </c>
      <c r="N5326" s="2" t="s">
        <v>212</v>
      </c>
      <c r="O5326" s="4">
        <v>1250000</v>
      </c>
      <c r="P5326" s="4">
        <v>346300</v>
      </c>
      <c r="Q5326" s="4">
        <v>903700</v>
      </c>
      <c r="R5326" s="2">
        <v>36</v>
      </c>
      <c r="S5326" s="5">
        <v>5.13</v>
      </c>
      <c r="T5326" s="4">
        <v>28966.1</v>
      </c>
      <c r="U5326" s="2" t="s">
        <v>113</v>
      </c>
      <c r="V5326" s="2" t="s">
        <v>97</v>
      </c>
      <c r="W5326" s="4">
        <v>0</v>
      </c>
      <c r="X5326" s="4">
        <v>0</v>
      </c>
      <c r="Y5326" s="4">
        <v>1042779.43</v>
      </c>
      <c r="Z5326" s="2">
        <v>0</v>
      </c>
      <c r="AA5326" s="2" t="s">
        <v>97</v>
      </c>
      <c r="AB5326" s="2" t="s">
        <v>15735</v>
      </c>
      <c r="AC5326" s="2" t="s">
        <v>121</v>
      </c>
      <c r="AD5326" s="2" t="s">
        <v>76</v>
      </c>
      <c r="AE5326" s="5">
        <v>72.3</v>
      </c>
      <c r="AF5326" s="2">
        <v>0</v>
      </c>
      <c r="AG5326" s="2" t="s">
        <v>97</v>
      </c>
      <c r="AH5326" s="2"/>
      <c r="AI5326" s="6" t="str">
        <f t="shared" si="249"/>
        <v>35-44</v>
      </c>
      <c r="AJ5326" s="11">
        <f>YEAR(tbl_LoanData[[#This Row],[Application Date]])</f>
        <v>2025</v>
      </c>
      <c r="AK5326" s="11" t="str">
        <f>TEXT(tbl_LoanData[[#This Row],[Application Date]],"MMMM")</f>
        <v>July</v>
      </c>
      <c r="AL5326" s="12">
        <f>DATE(YEAR(tbl_LoanData[[#This Row],[Application Date]]),MONTH(tbl_LoanData[[#This Row],[Application Date]]),1)</f>
        <v>45839</v>
      </c>
      <c r="AM5326" s="14">
        <f ca="1">IF(AND(tbl_LoanData[[#This Row],[Application Date]]&gt;=EOMONTH(TODAY(),-1)+1,tbl_LoanData[[#This Row],[Application Date]]&lt;=TODAY()),tbl_LoanData[[#This Row],[Loan Amount]],0)</f>
        <v>0</v>
      </c>
      <c r="AN5326" s="14">
        <f>tbl_LoanData[[#This Row],[Amount Paid]]-(Q5326-X5326)</f>
        <v>-903700</v>
      </c>
      <c r="AO5326" s="14">
        <f>IF(tbl_LoanData[[#This Row],[Application Status]]="Approved",1,0)</f>
        <v>0</v>
      </c>
      <c r="AP5326" s="22" t="str">
        <f t="shared" ca="1" si="250"/>
        <v/>
      </c>
      <c r="AQ5326" s="22" t="str">
        <f t="shared" ca="1" si="251"/>
        <v/>
      </c>
    </row>
    <row r="5327" spans="1:43" x14ac:dyDescent="0.3">
      <c r="A5327" s="2" t="s">
        <v>7721</v>
      </c>
      <c r="B5327" s="2" t="s">
        <v>7722</v>
      </c>
      <c r="C5327" s="2" t="s">
        <v>401</v>
      </c>
      <c r="D5327" s="2" t="s">
        <v>232</v>
      </c>
      <c r="E5327" s="2" t="s">
        <v>312</v>
      </c>
      <c r="F5327" s="2">
        <v>46</v>
      </c>
      <c r="G5327" s="2" t="s">
        <v>83</v>
      </c>
      <c r="H5327" s="2" t="s">
        <v>217</v>
      </c>
      <c r="I5327" s="2" t="s">
        <v>46</v>
      </c>
      <c r="J5327" s="3">
        <v>45865</v>
      </c>
      <c r="K5327" s="3">
        <v>45870</v>
      </c>
      <c r="L5327" s="2" t="s">
        <v>37</v>
      </c>
      <c r="M5327" s="2" t="s">
        <v>199</v>
      </c>
      <c r="N5327" s="2" t="s">
        <v>200</v>
      </c>
      <c r="O5327" s="4">
        <v>157000</v>
      </c>
      <c r="P5327" s="4">
        <v>57500</v>
      </c>
      <c r="Q5327" s="4">
        <v>99500</v>
      </c>
      <c r="R5327" s="2">
        <v>36</v>
      </c>
      <c r="S5327" s="5">
        <v>9.49</v>
      </c>
      <c r="T5327" s="4">
        <v>3550.77</v>
      </c>
      <c r="U5327" s="2" t="s">
        <v>73</v>
      </c>
      <c r="V5327" s="2" t="s">
        <v>74</v>
      </c>
      <c r="W5327" s="4">
        <v>42609.24</v>
      </c>
      <c r="X5327" s="4">
        <v>85218.41</v>
      </c>
      <c r="Y5327" s="4">
        <v>127827.65</v>
      </c>
      <c r="Z5327" s="2">
        <v>0</v>
      </c>
      <c r="AA5327" s="2" t="s">
        <v>56</v>
      </c>
      <c r="AB5327" s="2" t="s">
        <v>15729</v>
      </c>
      <c r="AC5327" s="2" t="s">
        <v>146</v>
      </c>
      <c r="AD5327" s="2" t="s">
        <v>76</v>
      </c>
      <c r="AE5327" s="5">
        <v>63.38</v>
      </c>
      <c r="AF5327" s="2">
        <v>0</v>
      </c>
      <c r="AG5327" s="2" t="s">
        <v>77</v>
      </c>
      <c r="AH5327" s="2">
        <v>5</v>
      </c>
      <c r="AI5327" s="6" t="str">
        <f t="shared" si="249"/>
        <v>45-54</v>
      </c>
      <c r="AJ5327" s="11">
        <f>YEAR(tbl_LoanData[[#This Row],[Application Date]])</f>
        <v>2025</v>
      </c>
      <c r="AK5327" s="11" t="str">
        <f>TEXT(tbl_LoanData[[#This Row],[Application Date]],"MMMM")</f>
        <v>July</v>
      </c>
      <c r="AL5327" s="12">
        <f>DATE(YEAR(tbl_LoanData[[#This Row],[Application Date]]),MONTH(tbl_LoanData[[#This Row],[Application Date]]),1)</f>
        <v>45839</v>
      </c>
      <c r="AM5327" s="14">
        <f ca="1">IF(AND(tbl_LoanData[[#This Row],[Application Date]]&gt;=EOMONTH(TODAY(),-1)+1,tbl_LoanData[[#This Row],[Application Date]]&lt;=TODAY()),tbl_LoanData[[#This Row],[Loan Amount]],0)</f>
        <v>0</v>
      </c>
      <c r="AN5327" s="14">
        <f>tbl_LoanData[[#This Row],[Amount Paid]]-(Q5327-X5327)</f>
        <v>28327.65</v>
      </c>
      <c r="AO5327" s="14">
        <f>IF(tbl_LoanData[[#This Row],[Application Status]]="Approved",1,0)</f>
        <v>1</v>
      </c>
      <c r="AP5327" s="22" t="str">
        <f t="shared" ca="1" si="250"/>
        <v/>
      </c>
      <c r="AQ5327" s="22" t="str">
        <f t="shared" ca="1" si="251"/>
        <v/>
      </c>
    </row>
    <row r="5328" spans="1:43" ht="14.4" customHeight="1" x14ac:dyDescent="0.3">
      <c r="A5328" s="2" t="s">
        <v>7747</v>
      </c>
      <c r="B5328" s="2" t="s">
        <v>7748</v>
      </c>
      <c r="C5328" s="2" t="s">
        <v>347</v>
      </c>
      <c r="D5328" s="2" t="s">
        <v>182</v>
      </c>
      <c r="E5328" s="2" t="s">
        <v>210</v>
      </c>
      <c r="F5328" s="2">
        <v>43</v>
      </c>
      <c r="G5328" s="2" t="s">
        <v>69</v>
      </c>
      <c r="H5328" s="2" t="s">
        <v>224</v>
      </c>
      <c r="I5328" s="2" t="s">
        <v>54</v>
      </c>
      <c r="J5328" s="3">
        <v>45843</v>
      </c>
      <c r="K5328" s="3">
        <v>45864</v>
      </c>
      <c r="L5328" s="2" t="s">
        <v>37</v>
      </c>
      <c r="M5328" s="2" t="s">
        <v>199</v>
      </c>
      <c r="N5328" s="2" t="s">
        <v>200</v>
      </c>
      <c r="O5328" s="4">
        <v>71000</v>
      </c>
      <c r="P5328" s="4">
        <v>7200</v>
      </c>
      <c r="Q5328" s="4">
        <v>63800</v>
      </c>
      <c r="R5328" s="2">
        <v>36</v>
      </c>
      <c r="S5328" s="5">
        <v>14.13</v>
      </c>
      <c r="T5328" s="4">
        <v>2523.4699999999998</v>
      </c>
      <c r="U5328" s="2" t="s">
        <v>73</v>
      </c>
      <c r="V5328" s="2" t="s">
        <v>74</v>
      </c>
      <c r="W5328" s="4">
        <v>15140.82</v>
      </c>
      <c r="X5328" s="4">
        <v>75704</v>
      </c>
      <c r="Y5328" s="4">
        <v>90844.82</v>
      </c>
      <c r="Z5328" s="2">
        <v>168</v>
      </c>
      <c r="AA5328" s="2" t="s">
        <v>60</v>
      </c>
      <c r="AB5328" s="2" t="s">
        <v>15736</v>
      </c>
      <c r="AC5328" s="2" t="s">
        <v>332</v>
      </c>
      <c r="AD5328" s="2" t="s">
        <v>76</v>
      </c>
      <c r="AE5328" s="5">
        <v>89.86</v>
      </c>
      <c r="AF5328" s="2">
        <v>6</v>
      </c>
      <c r="AG5328" s="2" t="s">
        <v>130</v>
      </c>
      <c r="AH5328" s="2">
        <v>21</v>
      </c>
      <c r="AI5328" s="6" t="str">
        <f t="shared" si="249"/>
        <v>35-44</v>
      </c>
      <c r="AJ5328" s="11">
        <f>YEAR(tbl_LoanData[[#This Row],[Application Date]])</f>
        <v>2025</v>
      </c>
      <c r="AK5328" s="11" t="str">
        <f>TEXT(tbl_LoanData[[#This Row],[Application Date]],"MMMM")</f>
        <v>July</v>
      </c>
      <c r="AL5328" s="12">
        <f>DATE(YEAR(tbl_LoanData[[#This Row],[Application Date]]),MONTH(tbl_LoanData[[#This Row],[Application Date]]),1)</f>
        <v>45839</v>
      </c>
      <c r="AM5328" s="14">
        <f ca="1">IF(AND(tbl_LoanData[[#This Row],[Application Date]]&gt;=EOMONTH(TODAY(),-1)+1,tbl_LoanData[[#This Row],[Application Date]]&lt;=TODAY()),tbl_LoanData[[#This Row],[Loan Amount]],0)</f>
        <v>0</v>
      </c>
      <c r="AN5328" s="14">
        <f>tbl_LoanData[[#This Row],[Amount Paid]]-(Q5328-X5328)</f>
        <v>27044.82</v>
      </c>
      <c r="AO5328" s="14">
        <f>IF(tbl_LoanData[[#This Row],[Application Status]]="Approved",1,0)</f>
        <v>1</v>
      </c>
      <c r="AP5328" s="22" t="str">
        <f t="shared" ca="1" si="250"/>
        <v/>
      </c>
      <c r="AQ5328" s="22" t="str">
        <f t="shared" ca="1" si="251"/>
        <v/>
      </c>
    </row>
    <row r="5329" spans="1:43" ht="14.4" customHeight="1" x14ac:dyDescent="0.3">
      <c r="A5329" s="2" t="s">
        <v>7779</v>
      </c>
      <c r="B5329" s="2" t="s">
        <v>7780</v>
      </c>
      <c r="C5329" s="2" t="s">
        <v>999</v>
      </c>
      <c r="D5329" s="2" t="s">
        <v>91</v>
      </c>
      <c r="E5329" s="2" t="s">
        <v>204</v>
      </c>
      <c r="F5329" s="2">
        <v>34</v>
      </c>
      <c r="G5329" s="2" t="s">
        <v>69</v>
      </c>
      <c r="H5329" s="2" t="s">
        <v>93</v>
      </c>
      <c r="I5329" s="2" t="s">
        <v>50</v>
      </c>
      <c r="J5329" s="3">
        <v>45853</v>
      </c>
      <c r="K5329" s="3">
        <v>45855</v>
      </c>
      <c r="L5329" s="2" t="s">
        <v>40</v>
      </c>
      <c r="M5329" s="2" t="s">
        <v>94</v>
      </c>
      <c r="N5329" s="2" t="s">
        <v>95</v>
      </c>
      <c r="O5329" s="4">
        <v>1572000</v>
      </c>
      <c r="P5329" s="4">
        <v>277100</v>
      </c>
      <c r="Q5329" s="4">
        <v>1294900</v>
      </c>
      <c r="R5329" s="2">
        <v>60</v>
      </c>
      <c r="S5329" s="5">
        <v>14.75</v>
      </c>
      <c r="T5329" s="4">
        <v>37498.15</v>
      </c>
      <c r="U5329" s="2" t="s">
        <v>73</v>
      </c>
      <c r="V5329" s="2" t="s">
        <v>74</v>
      </c>
      <c r="W5329" s="4">
        <v>449977.8</v>
      </c>
      <c r="X5329" s="4">
        <v>1799910.95</v>
      </c>
      <c r="Y5329" s="4">
        <v>2249888.75</v>
      </c>
      <c r="Z5329" s="2">
        <v>28</v>
      </c>
      <c r="AA5329" s="2" t="s">
        <v>57</v>
      </c>
      <c r="AB5329" s="2" t="s">
        <v>15734</v>
      </c>
      <c r="AC5329" s="2" t="s">
        <v>360</v>
      </c>
      <c r="AD5329" s="2" t="s">
        <v>76</v>
      </c>
      <c r="AE5329" s="5">
        <v>82.37</v>
      </c>
      <c r="AF5329" s="2">
        <v>1</v>
      </c>
      <c r="AG5329" s="2" t="s">
        <v>77</v>
      </c>
      <c r="AH5329" s="2">
        <v>2</v>
      </c>
      <c r="AI5329" s="6" t="str">
        <f t="shared" si="249"/>
        <v>25-34</v>
      </c>
      <c r="AJ5329" s="11">
        <f>YEAR(tbl_LoanData[[#This Row],[Application Date]])</f>
        <v>2025</v>
      </c>
      <c r="AK5329" s="11" t="str">
        <f>TEXT(tbl_LoanData[[#This Row],[Application Date]],"MMMM")</f>
        <v>July</v>
      </c>
      <c r="AL5329" s="12">
        <f>DATE(YEAR(tbl_LoanData[[#This Row],[Application Date]]),MONTH(tbl_LoanData[[#This Row],[Application Date]]),1)</f>
        <v>45839</v>
      </c>
      <c r="AM5329" s="14">
        <f ca="1">IF(AND(tbl_LoanData[[#This Row],[Application Date]]&gt;=EOMONTH(TODAY(),-1)+1,tbl_LoanData[[#This Row],[Application Date]]&lt;=TODAY()),tbl_LoanData[[#This Row],[Loan Amount]],0)</f>
        <v>0</v>
      </c>
      <c r="AN5329" s="14">
        <f>tbl_LoanData[[#This Row],[Amount Paid]]-(Q5329-X5329)</f>
        <v>954988.75</v>
      </c>
      <c r="AO5329" s="14">
        <f>IF(tbl_LoanData[[#This Row],[Application Status]]="Approved",1,0)</f>
        <v>1</v>
      </c>
      <c r="AP5329" s="22" t="str">
        <f t="shared" ca="1" si="250"/>
        <v/>
      </c>
      <c r="AQ5329" s="22" t="str">
        <f t="shared" ca="1" si="251"/>
        <v/>
      </c>
    </row>
    <row r="5330" spans="1:43" ht="14.4" customHeight="1" x14ac:dyDescent="0.3">
      <c r="A5330" s="2" t="s">
        <v>7839</v>
      </c>
      <c r="B5330" s="2" t="s">
        <v>7840</v>
      </c>
      <c r="C5330" s="2" t="s">
        <v>322</v>
      </c>
      <c r="D5330" s="2" t="s">
        <v>268</v>
      </c>
      <c r="E5330" s="2" t="s">
        <v>91</v>
      </c>
      <c r="F5330" s="2">
        <v>64</v>
      </c>
      <c r="G5330" s="2" t="s">
        <v>83</v>
      </c>
      <c r="H5330" s="2" t="s">
        <v>237</v>
      </c>
      <c r="I5330" s="2" t="s">
        <v>48</v>
      </c>
      <c r="J5330" s="3">
        <v>45839</v>
      </c>
      <c r="K5330" s="3">
        <v>45857</v>
      </c>
      <c r="L5330" s="2" t="s">
        <v>39</v>
      </c>
      <c r="M5330" s="2" t="s">
        <v>71</v>
      </c>
      <c r="N5330" s="2" t="s">
        <v>72</v>
      </c>
      <c r="O5330" s="4">
        <v>2235000</v>
      </c>
      <c r="P5330" s="4">
        <v>258100</v>
      </c>
      <c r="Q5330" s="4">
        <v>1976900</v>
      </c>
      <c r="R5330" s="2">
        <v>36</v>
      </c>
      <c r="S5330" s="5">
        <v>11.18</v>
      </c>
      <c r="T5330" s="4">
        <v>73332.009999999995</v>
      </c>
      <c r="U5330" s="2" t="s">
        <v>73</v>
      </c>
      <c r="V5330" s="2" t="s">
        <v>74</v>
      </c>
      <c r="W5330" s="4">
        <v>953316.13</v>
      </c>
      <c r="X5330" s="4">
        <v>1686636.13</v>
      </c>
      <c r="Y5330" s="4">
        <v>2639952.2599999998</v>
      </c>
      <c r="Z5330" s="2">
        <v>0</v>
      </c>
      <c r="AA5330" s="2" t="s">
        <v>56</v>
      </c>
      <c r="AB5330" s="2" t="s">
        <v>15736</v>
      </c>
      <c r="AC5330" s="2" t="s">
        <v>146</v>
      </c>
      <c r="AD5330" s="2" t="s">
        <v>76</v>
      </c>
      <c r="AE5330" s="5">
        <v>88.45</v>
      </c>
      <c r="AF5330" s="2">
        <v>0</v>
      </c>
      <c r="AG5330" s="2" t="s">
        <v>77</v>
      </c>
      <c r="AH5330" s="2">
        <v>18</v>
      </c>
      <c r="AI5330" s="6" t="str">
        <f t="shared" si="249"/>
        <v>55-64</v>
      </c>
      <c r="AJ5330" s="11">
        <f>YEAR(tbl_LoanData[[#This Row],[Application Date]])</f>
        <v>2025</v>
      </c>
      <c r="AK5330" s="11" t="str">
        <f>TEXT(tbl_LoanData[[#This Row],[Application Date]],"MMMM")</f>
        <v>July</v>
      </c>
      <c r="AL5330" s="12">
        <f>DATE(YEAR(tbl_LoanData[[#This Row],[Application Date]]),MONTH(tbl_LoanData[[#This Row],[Application Date]]),1)</f>
        <v>45839</v>
      </c>
      <c r="AM5330" s="14">
        <f ca="1">IF(AND(tbl_LoanData[[#This Row],[Application Date]]&gt;=EOMONTH(TODAY(),-1)+1,tbl_LoanData[[#This Row],[Application Date]]&lt;=TODAY()),tbl_LoanData[[#This Row],[Loan Amount]],0)</f>
        <v>0</v>
      </c>
      <c r="AN5330" s="14">
        <f>tbl_LoanData[[#This Row],[Amount Paid]]-(Q5330-X5330)</f>
        <v>663052.25999999989</v>
      </c>
      <c r="AO5330" s="14">
        <f>IF(tbl_LoanData[[#This Row],[Application Status]]="Approved",1,0)</f>
        <v>1</v>
      </c>
      <c r="AP5330" s="22" t="str">
        <f t="shared" ca="1" si="250"/>
        <v/>
      </c>
      <c r="AQ5330" s="22" t="str">
        <f t="shared" ca="1" si="251"/>
        <v/>
      </c>
    </row>
    <row r="5331" spans="1:43" ht="14.4" customHeight="1" x14ac:dyDescent="0.3">
      <c r="A5331" s="2" t="s">
        <v>7885</v>
      </c>
      <c r="B5331" s="2" t="s">
        <v>7886</v>
      </c>
      <c r="C5331" s="2" t="s">
        <v>171</v>
      </c>
      <c r="D5331" s="2" t="s">
        <v>268</v>
      </c>
      <c r="E5331" s="2" t="s">
        <v>101</v>
      </c>
      <c r="F5331" s="2">
        <v>57</v>
      </c>
      <c r="G5331" s="2" t="s">
        <v>69</v>
      </c>
      <c r="H5331" s="2" t="s">
        <v>269</v>
      </c>
      <c r="I5331" s="2" t="s">
        <v>46</v>
      </c>
      <c r="J5331" s="3">
        <v>45867</v>
      </c>
      <c r="K5331" s="3">
        <v>45872</v>
      </c>
      <c r="L5331" s="2" t="s">
        <v>39</v>
      </c>
      <c r="M5331" s="2" t="s">
        <v>85</v>
      </c>
      <c r="N5331" s="2" t="s">
        <v>324</v>
      </c>
      <c r="O5331" s="4">
        <v>1471000</v>
      </c>
      <c r="P5331" s="4">
        <v>353200</v>
      </c>
      <c r="Q5331" s="4">
        <v>1117800</v>
      </c>
      <c r="R5331" s="2">
        <v>36</v>
      </c>
      <c r="S5331" s="5">
        <v>13.1</v>
      </c>
      <c r="T5331" s="4">
        <v>43252.65</v>
      </c>
      <c r="U5331" s="2" t="s">
        <v>73</v>
      </c>
      <c r="V5331" s="2" t="s">
        <v>74</v>
      </c>
      <c r="W5331" s="4">
        <v>519031.8</v>
      </c>
      <c r="X5331" s="4">
        <v>1038063.6</v>
      </c>
      <c r="Y5331" s="4">
        <v>1557095.4</v>
      </c>
      <c r="Z5331" s="2">
        <v>0</v>
      </c>
      <c r="AA5331" s="2" t="s">
        <v>56</v>
      </c>
      <c r="AB5331" s="2" t="s">
        <v>15732</v>
      </c>
      <c r="AC5331" s="2" t="s">
        <v>106</v>
      </c>
      <c r="AD5331" s="2" t="s">
        <v>76</v>
      </c>
      <c r="AE5331" s="5">
        <v>75.989999999999995</v>
      </c>
      <c r="AF5331" s="2">
        <v>0</v>
      </c>
      <c r="AG5331" s="2" t="s">
        <v>77</v>
      </c>
      <c r="AH5331" s="2">
        <v>5</v>
      </c>
      <c r="AI5331" s="6" t="str">
        <f t="shared" si="249"/>
        <v>55-64</v>
      </c>
      <c r="AJ5331" s="11">
        <f>YEAR(tbl_LoanData[[#This Row],[Application Date]])</f>
        <v>2025</v>
      </c>
      <c r="AK5331" s="11" t="str">
        <f>TEXT(tbl_LoanData[[#This Row],[Application Date]],"MMMM")</f>
        <v>July</v>
      </c>
      <c r="AL5331" s="12">
        <f>DATE(YEAR(tbl_LoanData[[#This Row],[Application Date]]),MONTH(tbl_LoanData[[#This Row],[Application Date]]),1)</f>
        <v>45839</v>
      </c>
      <c r="AM5331" s="14">
        <f ca="1">IF(AND(tbl_LoanData[[#This Row],[Application Date]]&gt;=EOMONTH(TODAY(),-1)+1,tbl_LoanData[[#This Row],[Application Date]]&lt;=TODAY()),tbl_LoanData[[#This Row],[Loan Amount]],0)</f>
        <v>0</v>
      </c>
      <c r="AN5331" s="14">
        <f>tbl_LoanData[[#This Row],[Amount Paid]]-(Q5331-X5331)</f>
        <v>439295.39999999997</v>
      </c>
      <c r="AO5331" s="14">
        <f>IF(tbl_LoanData[[#This Row],[Application Status]]="Approved",1,0)</f>
        <v>1</v>
      </c>
      <c r="AP5331" s="22" t="str">
        <f t="shared" ca="1" si="250"/>
        <v/>
      </c>
      <c r="AQ5331" s="22" t="str">
        <f t="shared" ca="1" si="251"/>
        <v/>
      </c>
    </row>
    <row r="5332" spans="1:43" ht="14.4" customHeight="1" x14ac:dyDescent="0.3">
      <c r="A5332" s="2" t="s">
        <v>8091</v>
      </c>
      <c r="B5332" s="2" t="s">
        <v>8092</v>
      </c>
      <c r="C5332" s="2" t="s">
        <v>90</v>
      </c>
      <c r="D5332" s="2" t="s">
        <v>204</v>
      </c>
      <c r="E5332" s="2" t="s">
        <v>92</v>
      </c>
      <c r="F5332" s="2">
        <v>63</v>
      </c>
      <c r="G5332" s="2" t="s">
        <v>69</v>
      </c>
      <c r="H5332" s="2" t="s">
        <v>233</v>
      </c>
      <c r="I5332" s="2" t="s">
        <v>46</v>
      </c>
      <c r="J5332" s="3">
        <v>45862</v>
      </c>
      <c r="K5332" s="3">
        <v>45872</v>
      </c>
      <c r="L5332" s="2" t="s">
        <v>39</v>
      </c>
      <c r="M5332" s="2" t="s">
        <v>127</v>
      </c>
      <c r="N5332" s="2" t="s">
        <v>195</v>
      </c>
      <c r="O5332" s="4">
        <v>2347000</v>
      </c>
      <c r="P5332" s="4">
        <v>919300</v>
      </c>
      <c r="Q5332" s="4">
        <v>1427700</v>
      </c>
      <c r="R5332" s="2">
        <v>48</v>
      </c>
      <c r="S5332" s="5">
        <v>8.94</v>
      </c>
      <c r="T5332" s="4">
        <v>40380.120000000003</v>
      </c>
      <c r="U5332" s="2" t="s">
        <v>73</v>
      </c>
      <c r="V5332" s="2" t="s">
        <v>74</v>
      </c>
      <c r="W5332" s="4">
        <v>444181.32</v>
      </c>
      <c r="X5332" s="4">
        <v>1494064.2</v>
      </c>
      <c r="Y5332" s="4">
        <v>1938245.52</v>
      </c>
      <c r="Z5332" s="2">
        <v>28</v>
      </c>
      <c r="AA5332" s="2" t="s">
        <v>57</v>
      </c>
      <c r="AB5332" s="2" t="s">
        <v>15732</v>
      </c>
      <c r="AC5332" s="2" t="s">
        <v>213</v>
      </c>
      <c r="AD5332" s="2" t="s">
        <v>76</v>
      </c>
      <c r="AE5332" s="5">
        <v>60.83</v>
      </c>
      <c r="AF5332" s="2">
        <v>1</v>
      </c>
      <c r="AG5332" s="2" t="s">
        <v>77</v>
      </c>
      <c r="AH5332" s="2">
        <v>10</v>
      </c>
      <c r="AI5332" s="6" t="str">
        <f t="shared" si="249"/>
        <v>55-64</v>
      </c>
      <c r="AJ5332" s="11">
        <f>YEAR(tbl_LoanData[[#This Row],[Application Date]])</f>
        <v>2025</v>
      </c>
      <c r="AK5332" s="11" t="str">
        <f>TEXT(tbl_LoanData[[#This Row],[Application Date]],"MMMM")</f>
        <v>July</v>
      </c>
      <c r="AL5332" s="12">
        <f>DATE(YEAR(tbl_LoanData[[#This Row],[Application Date]]),MONTH(tbl_LoanData[[#This Row],[Application Date]]),1)</f>
        <v>45839</v>
      </c>
      <c r="AM5332" s="14">
        <f ca="1">IF(AND(tbl_LoanData[[#This Row],[Application Date]]&gt;=EOMONTH(TODAY(),-1)+1,tbl_LoanData[[#This Row],[Application Date]]&lt;=TODAY()),tbl_LoanData[[#This Row],[Loan Amount]],0)</f>
        <v>0</v>
      </c>
      <c r="AN5332" s="14">
        <f>tbl_LoanData[[#This Row],[Amount Paid]]-(Q5332-X5332)</f>
        <v>510545.51999999996</v>
      </c>
      <c r="AO5332" s="14">
        <f>IF(tbl_LoanData[[#This Row],[Application Status]]="Approved",1,0)</f>
        <v>1</v>
      </c>
      <c r="AP5332" s="22" t="str">
        <f t="shared" ca="1" si="250"/>
        <v/>
      </c>
      <c r="AQ5332" s="22" t="str">
        <f t="shared" ca="1" si="251"/>
        <v/>
      </c>
    </row>
    <row r="5333" spans="1:43" ht="14.4" customHeight="1" x14ac:dyDescent="0.3">
      <c r="A5333" s="2" t="s">
        <v>8159</v>
      </c>
      <c r="B5333" s="2" t="s">
        <v>8160</v>
      </c>
      <c r="C5333" s="2" t="s">
        <v>322</v>
      </c>
      <c r="D5333" s="2" t="s">
        <v>118</v>
      </c>
      <c r="E5333" s="2" t="s">
        <v>209</v>
      </c>
      <c r="F5333" s="2">
        <v>26</v>
      </c>
      <c r="G5333" s="2" t="s">
        <v>83</v>
      </c>
      <c r="H5333" s="2" t="s">
        <v>313</v>
      </c>
      <c r="I5333" s="2" t="s">
        <v>44</v>
      </c>
      <c r="J5333" s="3">
        <v>45852</v>
      </c>
      <c r="K5333" s="3"/>
      <c r="L5333" s="2" t="s">
        <v>39</v>
      </c>
      <c r="M5333" s="2" t="s">
        <v>94</v>
      </c>
      <c r="N5333" s="2" t="s">
        <v>418</v>
      </c>
      <c r="O5333" s="4">
        <v>1718000</v>
      </c>
      <c r="P5333" s="4">
        <v>422000</v>
      </c>
      <c r="Q5333" s="4">
        <v>1296000</v>
      </c>
      <c r="R5333" s="2">
        <v>24</v>
      </c>
      <c r="S5333" s="5">
        <v>9.24</v>
      </c>
      <c r="T5333" s="4">
        <v>63979.199999999997</v>
      </c>
      <c r="U5333" s="2" t="s">
        <v>113</v>
      </c>
      <c r="V5333" s="2" t="s">
        <v>97</v>
      </c>
      <c r="W5333" s="4">
        <v>0</v>
      </c>
      <c r="X5333" s="4">
        <v>0</v>
      </c>
      <c r="Y5333" s="4">
        <v>1535500.8</v>
      </c>
      <c r="Z5333" s="2">
        <v>0</v>
      </c>
      <c r="AA5333" s="2" t="s">
        <v>97</v>
      </c>
      <c r="AB5333" s="2" t="s">
        <v>15732</v>
      </c>
      <c r="AC5333" s="2" t="s">
        <v>129</v>
      </c>
      <c r="AD5333" s="2" t="s">
        <v>76</v>
      </c>
      <c r="AE5333" s="5">
        <v>75.44</v>
      </c>
      <c r="AF5333" s="2">
        <v>0</v>
      </c>
      <c r="AG5333" s="2" t="s">
        <v>97</v>
      </c>
      <c r="AH5333" s="2"/>
      <c r="AI5333" s="6" t="str">
        <f t="shared" si="249"/>
        <v>25-34</v>
      </c>
      <c r="AJ5333" s="11">
        <f>YEAR(tbl_LoanData[[#This Row],[Application Date]])</f>
        <v>2025</v>
      </c>
      <c r="AK5333" s="11" t="str">
        <f>TEXT(tbl_LoanData[[#This Row],[Application Date]],"MMMM")</f>
        <v>July</v>
      </c>
      <c r="AL5333" s="12">
        <f>DATE(YEAR(tbl_LoanData[[#This Row],[Application Date]]),MONTH(tbl_LoanData[[#This Row],[Application Date]]),1)</f>
        <v>45839</v>
      </c>
      <c r="AM5333" s="14">
        <f ca="1">IF(AND(tbl_LoanData[[#This Row],[Application Date]]&gt;=EOMONTH(TODAY(),-1)+1,tbl_LoanData[[#This Row],[Application Date]]&lt;=TODAY()),tbl_LoanData[[#This Row],[Loan Amount]],0)</f>
        <v>0</v>
      </c>
      <c r="AN5333" s="14">
        <f>tbl_LoanData[[#This Row],[Amount Paid]]-(Q5333-X5333)</f>
        <v>-1296000</v>
      </c>
      <c r="AO5333" s="14">
        <f>IF(tbl_LoanData[[#This Row],[Application Status]]="Approved",1,0)</f>
        <v>0</v>
      </c>
      <c r="AP5333" s="22" t="str">
        <f t="shared" ca="1" si="250"/>
        <v/>
      </c>
      <c r="AQ5333" s="22" t="str">
        <f t="shared" ca="1" si="251"/>
        <v/>
      </c>
    </row>
    <row r="5334" spans="1:43" ht="14.4" customHeight="1" x14ac:dyDescent="0.3">
      <c r="A5334" s="2" t="s">
        <v>8179</v>
      </c>
      <c r="B5334" s="2" t="s">
        <v>8180</v>
      </c>
      <c r="C5334" s="2" t="s">
        <v>423</v>
      </c>
      <c r="D5334" s="2" t="s">
        <v>81</v>
      </c>
      <c r="E5334" s="2" t="s">
        <v>118</v>
      </c>
      <c r="F5334" s="2">
        <v>42</v>
      </c>
      <c r="G5334" s="2" t="s">
        <v>69</v>
      </c>
      <c r="H5334" s="2" t="s">
        <v>278</v>
      </c>
      <c r="I5334" s="2" t="s">
        <v>45</v>
      </c>
      <c r="J5334" s="3">
        <v>45865</v>
      </c>
      <c r="K5334" s="3">
        <v>45885</v>
      </c>
      <c r="L5334" s="2" t="s">
        <v>40</v>
      </c>
      <c r="M5334" s="2" t="s">
        <v>85</v>
      </c>
      <c r="N5334" s="2" t="s">
        <v>86</v>
      </c>
      <c r="O5334" s="4">
        <v>776000</v>
      </c>
      <c r="P5334" s="4">
        <v>273800</v>
      </c>
      <c r="Q5334" s="4">
        <v>502200</v>
      </c>
      <c r="R5334" s="2">
        <v>24</v>
      </c>
      <c r="S5334" s="5">
        <v>12.78</v>
      </c>
      <c r="T5334" s="4">
        <v>26273.43</v>
      </c>
      <c r="U5334" s="2" t="s">
        <v>73</v>
      </c>
      <c r="V5334" s="2" t="s">
        <v>74</v>
      </c>
      <c r="W5334" s="4">
        <v>315281.15999999997</v>
      </c>
      <c r="X5334" s="4">
        <v>315281.15999999997</v>
      </c>
      <c r="Y5334" s="4">
        <v>630562.31999999995</v>
      </c>
      <c r="Z5334" s="2">
        <v>0</v>
      </c>
      <c r="AA5334" s="2" t="s">
        <v>56</v>
      </c>
      <c r="AB5334" s="2" t="s">
        <v>15731</v>
      </c>
      <c r="AC5334" s="2" t="s">
        <v>106</v>
      </c>
      <c r="AD5334" s="2" t="s">
        <v>76</v>
      </c>
      <c r="AE5334" s="5">
        <v>64.72</v>
      </c>
      <c r="AF5334" s="2">
        <v>0</v>
      </c>
      <c r="AG5334" s="2" t="s">
        <v>77</v>
      </c>
      <c r="AH5334" s="2">
        <v>20</v>
      </c>
      <c r="AI5334" s="6" t="str">
        <f t="shared" si="249"/>
        <v>35-44</v>
      </c>
      <c r="AJ5334" s="11">
        <f>YEAR(tbl_LoanData[[#This Row],[Application Date]])</f>
        <v>2025</v>
      </c>
      <c r="AK5334" s="11" t="str">
        <f>TEXT(tbl_LoanData[[#This Row],[Application Date]],"MMMM")</f>
        <v>July</v>
      </c>
      <c r="AL5334" s="12">
        <f>DATE(YEAR(tbl_LoanData[[#This Row],[Application Date]]),MONTH(tbl_LoanData[[#This Row],[Application Date]]),1)</f>
        <v>45839</v>
      </c>
      <c r="AM5334" s="14">
        <f ca="1">IF(AND(tbl_LoanData[[#This Row],[Application Date]]&gt;=EOMONTH(TODAY(),-1)+1,tbl_LoanData[[#This Row],[Application Date]]&lt;=TODAY()),tbl_LoanData[[#This Row],[Loan Amount]],0)</f>
        <v>0</v>
      </c>
      <c r="AN5334" s="14">
        <f>tbl_LoanData[[#This Row],[Amount Paid]]-(Q5334-X5334)</f>
        <v>128362.31999999995</v>
      </c>
      <c r="AO5334" s="14">
        <f>IF(tbl_LoanData[[#This Row],[Application Status]]="Approved",1,0)</f>
        <v>1</v>
      </c>
      <c r="AP5334" s="22" t="str">
        <f t="shared" ca="1" si="250"/>
        <v/>
      </c>
      <c r="AQ5334" s="22" t="str">
        <f t="shared" ca="1" si="251"/>
        <v/>
      </c>
    </row>
    <row r="5335" spans="1:43" x14ac:dyDescent="0.3">
      <c r="A5335" s="2" t="s">
        <v>8197</v>
      </c>
      <c r="B5335" s="2" t="s">
        <v>8198</v>
      </c>
      <c r="C5335" s="2" t="s">
        <v>413</v>
      </c>
      <c r="D5335" s="2" t="s">
        <v>268</v>
      </c>
      <c r="E5335" s="2" t="s">
        <v>323</v>
      </c>
      <c r="F5335" s="2">
        <v>65</v>
      </c>
      <c r="G5335" s="2" t="s">
        <v>83</v>
      </c>
      <c r="H5335" s="2" t="s">
        <v>93</v>
      </c>
      <c r="I5335" s="2" t="s">
        <v>50</v>
      </c>
      <c r="J5335" s="3">
        <v>45869</v>
      </c>
      <c r="K5335" s="3"/>
      <c r="L5335" s="2" t="s">
        <v>40</v>
      </c>
      <c r="M5335" s="2" t="s">
        <v>111</v>
      </c>
      <c r="N5335" s="2" t="s">
        <v>369</v>
      </c>
      <c r="O5335" s="4">
        <v>779000</v>
      </c>
      <c r="P5335" s="4">
        <v>263100</v>
      </c>
      <c r="Q5335" s="4">
        <v>515900</v>
      </c>
      <c r="R5335" s="2">
        <v>24</v>
      </c>
      <c r="S5335" s="5">
        <v>5.0599999999999996</v>
      </c>
      <c r="T5335" s="4">
        <v>23671.21</v>
      </c>
      <c r="U5335" s="2" t="s">
        <v>113</v>
      </c>
      <c r="V5335" s="2" t="s">
        <v>97</v>
      </c>
      <c r="W5335" s="4">
        <v>0</v>
      </c>
      <c r="X5335" s="4">
        <v>0</v>
      </c>
      <c r="Y5335" s="4">
        <v>568109.07999999996</v>
      </c>
      <c r="Z5335" s="2">
        <v>0</v>
      </c>
      <c r="AA5335" s="2" t="s">
        <v>97</v>
      </c>
      <c r="AB5335" s="2" t="s">
        <v>15736</v>
      </c>
      <c r="AC5335" s="2" t="s">
        <v>360</v>
      </c>
      <c r="AD5335" s="2" t="s">
        <v>76</v>
      </c>
      <c r="AE5335" s="5">
        <v>66.23</v>
      </c>
      <c r="AF5335" s="2">
        <v>0</v>
      </c>
      <c r="AG5335" s="2" t="s">
        <v>97</v>
      </c>
      <c r="AH5335" s="2"/>
      <c r="AI5335" s="6" t="str">
        <f t="shared" si="249"/>
        <v>65+</v>
      </c>
      <c r="AJ5335" s="11">
        <f>YEAR(tbl_LoanData[[#This Row],[Application Date]])</f>
        <v>2025</v>
      </c>
      <c r="AK5335" s="11" t="str">
        <f>TEXT(tbl_LoanData[[#This Row],[Application Date]],"MMMM")</f>
        <v>July</v>
      </c>
      <c r="AL5335" s="12">
        <f>DATE(YEAR(tbl_LoanData[[#This Row],[Application Date]]),MONTH(tbl_LoanData[[#This Row],[Application Date]]),1)</f>
        <v>45839</v>
      </c>
      <c r="AM5335" s="14">
        <f ca="1">IF(AND(tbl_LoanData[[#This Row],[Application Date]]&gt;=EOMONTH(TODAY(),-1)+1,tbl_LoanData[[#This Row],[Application Date]]&lt;=TODAY()),tbl_LoanData[[#This Row],[Loan Amount]],0)</f>
        <v>0</v>
      </c>
      <c r="AN5335" s="14">
        <f>tbl_LoanData[[#This Row],[Amount Paid]]-(Q5335-X5335)</f>
        <v>-515900</v>
      </c>
      <c r="AO5335" s="14">
        <f>IF(tbl_LoanData[[#This Row],[Application Status]]="Approved",1,0)</f>
        <v>0</v>
      </c>
      <c r="AP5335" s="22" t="str">
        <f t="shared" ca="1" si="250"/>
        <v/>
      </c>
      <c r="AQ5335" s="22" t="str">
        <f t="shared" ca="1" si="251"/>
        <v/>
      </c>
    </row>
    <row r="5336" spans="1:43" ht="14.4" customHeight="1" x14ac:dyDescent="0.3">
      <c r="A5336" s="2" t="s">
        <v>8259</v>
      </c>
      <c r="B5336" s="2" t="s">
        <v>8260</v>
      </c>
      <c r="C5336" s="2" t="s">
        <v>141</v>
      </c>
      <c r="D5336" s="2" t="s">
        <v>142</v>
      </c>
      <c r="E5336" s="2" t="s">
        <v>161</v>
      </c>
      <c r="F5336" s="2">
        <v>58</v>
      </c>
      <c r="G5336" s="2" t="s">
        <v>83</v>
      </c>
      <c r="H5336" s="2" t="s">
        <v>143</v>
      </c>
      <c r="I5336" s="2" t="s">
        <v>46</v>
      </c>
      <c r="J5336" s="3">
        <v>45846</v>
      </c>
      <c r="K5336" s="3">
        <v>45855</v>
      </c>
      <c r="L5336" s="2" t="s">
        <v>36</v>
      </c>
      <c r="M5336" s="2" t="s">
        <v>104</v>
      </c>
      <c r="N5336" s="2" t="s">
        <v>105</v>
      </c>
      <c r="O5336" s="4">
        <v>2073000</v>
      </c>
      <c r="P5336" s="4">
        <v>515000</v>
      </c>
      <c r="Q5336" s="4">
        <v>1558000</v>
      </c>
      <c r="R5336" s="2">
        <v>12</v>
      </c>
      <c r="S5336" s="5">
        <v>11.76</v>
      </c>
      <c r="T5336" s="4">
        <v>145101.73000000001</v>
      </c>
      <c r="U5336" s="2" t="s">
        <v>73</v>
      </c>
      <c r="V5336" s="2" t="s">
        <v>33</v>
      </c>
      <c r="W5336" s="4">
        <v>1741220.8</v>
      </c>
      <c r="X5336" s="4">
        <v>0</v>
      </c>
      <c r="Y5336" s="4">
        <v>1741220.8</v>
      </c>
      <c r="Z5336" s="2">
        <v>0</v>
      </c>
      <c r="AA5336" s="2" t="s">
        <v>56</v>
      </c>
      <c r="AB5336" s="2" t="s">
        <v>15730</v>
      </c>
      <c r="AC5336" s="2" t="s">
        <v>138</v>
      </c>
      <c r="AD5336" s="2" t="s">
        <v>76</v>
      </c>
      <c r="AE5336" s="5">
        <v>75.16</v>
      </c>
      <c r="AF5336" s="2">
        <v>0</v>
      </c>
      <c r="AG5336" s="2" t="s">
        <v>77</v>
      </c>
      <c r="AH5336" s="2">
        <v>9</v>
      </c>
      <c r="AI5336" s="6" t="str">
        <f t="shared" si="249"/>
        <v>55-64</v>
      </c>
      <c r="AJ5336" s="11">
        <f>YEAR(tbl_LoanData[[#This Row],[Application Date]])</f>
        <v>2025</v>
      </c>
      <c r="AK5336" s="11" t="str">
        <f>TEXT(tbl_LoanData[[#This Row],[Application Date]],"MMMM")</f>
        <v>July</v>
      </c>
      <c r="AL5336" s="12">
        <f>DATE(YEAR(tbl_LoanData[[#This Row],[Application Date]]),MONTH(tbl_LoanData[[#This Row],[Application Date]]),1)</f>
        <v>45839</v>
      </c>
      <c r="AM5336" s="14">
        <f ca="1">IF(AND(tbl_LoanData[[#This Row],[Application Date]]&gt;=EOMONTH(TODAY(),-1)+1,tbl_LoanData[[#This Row],[Application Date]]&lt;=TODAY()),tbl_LoanData[[#This Row],[Loan Amount]],0)</f>
        <v>0</v>
      </c>
      <c r="AN5336" s="14">
        <f>tbl_LoanData[[#This Row],[Amount Paid]]-(Q5336-X5336)</f>
        <v>183220.80000000005</v>
      </c>
      <c r="AO5336" s="14">
        <f>IF(tbl_LoanData[[#This Row],[Application Status]]="Approved",1,0)</f>
        <v>1</v>
      </c>
      <c r="AP5336" s="22" t="str">
        <f t="shared" ca="1" si="250"/>
        <v/>
      </c>
      <c r="AQ5336" s="22" t="str">
        <f t="shared" ca="1" si="251"/>
        <v/>
      </c>
    </row>
    <row r="5337" spans="1:43" ht="14.4" customHeight="1" x14ac:dyDescent="0.3">
      <c r="A5337" s="2" t="s">
        <v>8287</v>
      </c>
      <c r="B5337" s="2" t="s">
        <v>8288</v>
      </c>
      <c r="C5337" s="2" t="s">
        <v>530</v>
      </c>
      <c r="D5337" s="2" t="s">
        <v>254</v>
      </c>
      <c r="E5337" s="2" t="s">
        <v>284</v>
      </c>
      <c r="F5337" s="2">
        <v>34</v>
      </c>
      <c r="G5337" s="2" t="s">
        <v>69</v>
      </c>
      <c r="H5337" s="2" t="s">
        <v>119</v>
      </c>
      <c r="I5337" s="2" t="s">
        <v>43</v>
      </c>
      <c r="J5337" s="3">
        <v>45854</v>
      </c>
      <c r="K5337" s="3">
        <v>45861</v>
      </c>
      <c r="L5337" s="2" t="s">
        <v>39</v>
      </c>
      <c r="M5337" s="2" t="s">
        <v>167</v>
      </c>
      <c r="N5337" s="2" t="s">
        <v>168</v>
      </c>
      <c r="O5337" s="4">
        <v>1862000</v>
      </c>
      <c r="P5337" s="4">
        <v>562600</v>
      </c>
      <c r="Q5337" s="4">
        <v>1299400</v>
      </c>
      <c r="R5337" s="2">
        <v>12</v>
      </c>
      <c r="S5337" s="5">
        <v>12.83</v>
      </c>
      <c r="T5337" s="4">
        <v>122176.08</v>
      </c>
      <c r="U5337" s="2" t="s">
        <v>73</v>
      </c>
      <c r="V5337" s="2" t="s">
        <v>33</v>
      </c>
      <c r="W5337" s="4">
        <v>1466113.02</v>
      </c>
      <c r="X5337" s="4">
        <v>0</v>
      </c>
      <c r="Y5337" s="4">
        <v>1466113.02</v>
      </c>
      <c r="Z5337" s="2">
        <v>0</v>
      </c>
      <c r="AA5337" s="2" t="s">
        <v>56</v>
      </c>
      <c r="AB5337" s="2" t="s">
        <v>15729</v>
      </c>
      <c r="AC5337" s="2" t="s">
        <v>75</v>
      </c>
      <c r="AD5337" s="2" t="s">
        <v>76</v>
      </c>
      <c r="AE5337" s="5">
        <v>69.790000000000006</v>
      </c>
      <c r="AF5337" s="2">
        <v>0</v>
      </c>
      <c r="AG5337" s="2" t="s">
        <v>77</v>
      </c>
      <c r="AH5337" s="2">
        <v>7</v>
      </c>
      <c r="AI5337" s="6" t="str">
        <f t="shared" si="249"/>
        <v>25-34</v>
      </c>
      <c r="AJ5337" s="11">
        <f>YEAR(tbl_LoanData[[#This Row],[Application Date]])</f>
        <v>2025</v>
      </c>
      <c r="AK5337" s="11" t="str">
        <f>TEXT(tbl_LoanData[[#This Row],[Application Date]],"MMMM")</f>
        <v>July</v>
      </c>
      <c r="AL5337" s="12">
        <f>DATE(YEAR(tbl_LoanData[[#This Row],[Application Date]]),MONTH(tbl_LoanData[[#This Row],[Application Date]]),1)</f>
        <v>45839</v>
      </c>
      <c r="AM5337" s="14">
        <f ca="1">IF(AND(tbl_LoanData[[#This Row],[Application Date]]&gt;=EOMONTH(TODAY(),-1)+1,tbl_LoanData[[#This Row],[Application Date]]&lt;=TODAY()),tbl_LoanData[[#This Row],[Loan Amount]],0)</f>
        <v>0</v>
      </c>
      <c r="AN5337" s="14">
        <f>tbl_LoanData[[#This Row],[Amount Paid]]-(Q5337-X5337)</f>
        <v>166713.02000000002</v>
      </c>
      <c r="AO5337" s="14">
        <f>IF(tbl_LoanData[[#This Row],[Application Status]]="Approved",1,0)</f>
        <v>1</v>
      </c>
      <c r="AP5337" s="22" t="str">
        <f t="shared" ca="1" si="250"/>
        <v/>
      </c>
      <c r="AQ5337" s="22" t="str">
        <f t="shared" ca="1" si="251"/>
        <v/>
      </c>
    </row>
    <row r="5338" spans="1:43" ht="14.4" customHeight="1" x14ac:dyDescent="0.3">
      <c r="A5338" s="2" t="s">
        <v>8465</v>
      </c>
      <c r="B5338" s="2" t="s">
        <v>8466</v>
      </c>
      <c r="C5338" s="2" t="s">
        <v>376</v>
      </c>
      <c r="D5338" s="2" t="s">
        <v>204</v>
      </c>
      <c r="E5338" s="2" t="s">
        <v>232</v>
      </c>
      <c r="F5338" s="2">
        <v>43</v>
      </c>
      <c r="G5338" s="2" t="s">
        <v>69</v>
      </c>
      <c r="H5338" s="2" t="s">
        <v>143</v>
      </c>
      <c r="I5338" s="2" t="s">
        <v>46</v>
      </c>
      <c r="J5338" s="3">
        <v>45857</v>
      </c>
      <c r="K5338" s="3">
        <v>45872</v>
      </c>
      <c r="L5338" s="2" t="s">
        <v>37</v>
      </c>
      <c r="M5338" s="2" t="s">
        <v>104</v>
      </c>
      <c r="N5338" s="2" t="s">
        <v>286</v>
      </c>
      <c r="O5338" s="4">
        <v>79000</v>
      </c>
      <c r="P5338" s="4">
        <v>18700</v>
      </c>
      <c r="Q5338" s="4">
        <v>60300</v>
      </c>
      <c r="R5338" s="2">
        <v>36</v>
      </c>
      <c r="S5338" s="5">
        <v>7.98</v>
      </c>
      <c r="T5338" s="4">
        <v>2076</v>
      </c>
      <c r="U5338" s="2" t="s">
        <v>73</v>
      </c>
      <c r="V5338" s="2" t="s">
        <v>74</v>
      </c>
      <c r="W5338" s="4">
        <v>24912</v>
      </c>
      <c r="X5338" s="4">
        <v>49823.82</v>
      </c>
      <c r="Y5338" s="4">
        <v>74735.820000000007</v>
      </c>
      <c r="Z5338" s="2">
        <v>0</v>
      </c>
      <c r="AA5338" s="2" t="s">
        <v>56</v>
      </c>
      <c r="AB5338" s="2" t="s">
        <v>15727</v>
      </c>
      <c r="AC5338" s="2" t="s">
        <v>360</v>
      </c>
      <c r="AD5338" s="2" t="s">
        <v>76</v>
      </c>
      <c r="AE5338" s="5">
        <v>76.33</v>
      </c>
      <c r="AF5338" s="2">
        <v>0</v>
      </c>
      <c r="AG5338" s="2" t="s">
        <v>77</v>
      </c>
      <c r="AH5338" s="2">
        <v>15</v>
      </c>
      <c r="AI5338" s="6" t="str">
        <f t="shared" si="249"/>
        <v>35-44</v>
      </c>
      <c r="AJ5338" s="11">
        <f>YEAR(tbl_LoanData[[#This Row],[Application Date]])</f>
        <v>2025</v>
      </c>
      <c r="AK5338" s="11" t="str">
        <f>TEXT(tbl_LoanData[[#This Row],[Application Date]],"MMMM")</f>
        <v>July</v>
      </c>
      <c r="AL5338" s="12">
        <f>DATE(YEAR(tbl_LoanData[[#This Row],[Application Date]]),MONTH(tbl_LoanData[[#This Row],[Application Date]]),1)</f>
        <v>45839</v>
      </c>
      <c r="AM5338" s="14">
        <f ca="1">IF(AND(tbl_LoanData[[#This Row],[Application Date]]&gt;=EOMONTH(TODAY(),-1)+1,tbl_LoanData[[#This Row],[Application Date]]&lt;=TODAY()),tbl_LoanData[[#This Row],[Loan Amount]],0)</f>
        <v>0</v>
      </c>
      <c r="AN5338" s="14">
        <f>tbl_LoanData[[#This Row],[Amount Paid]]-(Q5338-X5338)</f>
        <v>14435.82</v>
      </c>
      <c r="AO5338" s="14">
        <f>IF(tbl_LoanData[[#This Row],[Application Status]]="Approved",1,0)</f>
        <v>1</v>
      </c>
      <c r="AP5338" s="22" t="str">
        <f t="shared" ca="1" si="250"/>
        <v/>
      </c>
      <c r="AQ5338" s="22" t="str">
        <f t="shared" ca="1" si="251"/>
        <v/>
      </c>
    </row>
    <row r="5339" spans="1:43" ht="14.4" customHeight="1" x14ac:dyDescent="0.3">
      <c r="A5339" s="2" t="s">
        <v>8571</v>
      </c>
      <c r="B5339" s="2" t="s">
        <v>8572</v>
      </c>
      <c r="C5339" s="2" t="s">
        <v>487</v>
      </c>
      <c r="D5339" s="2" t="s">
        <v>67</v>
      </c>
      <c r="E5339" s="2" t="s">
        <v>385</v>
      </c>
      <c r="F5339" s="2">
        <v>51</v>
      </c>
      <c r="G5339" s="2" t="s">
        <v>69</v>
      </c>
      <c r="H5339" s="2" t="s">
        <v>543</v>
      </c>
      <c r="I5339" s="2" t="s">
        <v>45</v>
      </c>
      <c r="J5339" s="3">
        <v>45862</v>
      </c>
      <c r="K5339" s="3"/>
      <c r="L5339" s="2" t="s">
        <v>40</v>
      </c>
      <c r="M5339" s="2" t="s">
        <v>85</v>
      </c>
      <c r="N5339" s="2" t="s">
        <v>86</v>
      </c>
      <c r="O5339" s="4">
        <v>1421000</v>
      </c>
      <c r="P5339" s="4">
        <v>258900</v>
      </c>
      <c r="Q5339" s="4">
        <v>1162100</v>
      </c>
      <c r="R5339" s="2">
        <v>36</v>
      </c>
      <c r="S5339" s="5">
        <v>8.24</v>
      </c>
      <c r="T5339" s="4">
        <v>40260.31</v>
      </c>
      <c r="U5339" s="2" t="s">
        <v>96</v>
      </c>
      <c r="V5339" s="2" t="s">
        <v>97</v>
      </c>
      <c r="W5339" s="4">
        <v>0</v>
      </c>
      <c r="X5339" s="4">
        <v>0</v>
      </c>
      <c r="Y5339" s="4">
        <v>1449371.12</v>
      </c>
      <c r="Z5339" s="2">
        <v>0</v>
      </c>
      <c r="AA5339" s="2" t="s">
        <v>97</v>
      </c>
      <c r="AB5339" s="2" t="s">
        <v>15728</v>
      </c>
      <c r="AC5339" s="2" t="s">
        <v>87</v>
      </c>
      <c r="AD5339" s="2" t="s">
        <v>76</v>
      </c>
      <c r="AE5339" s="5">
        <v>81.78</v>
      </c>
      <c r="AF5339" s="2">
        <v>0</v>
      </c>
      <c r="AG5339" s="2" t="s">
        <v>97</v>
      </c>
      <c r="AH5339" s="2"/>
      <c r="AI5339" s="6" t="str">
        <f t="shared" si="249"/>
        <v>45-54</v>
      </c>
      <c r="AJ5339" s="11">
        <f>YEAR(tbl_LoanData[[#This Row],[Application Date]])</f>
        <v>2025</v>
      </c>
      <c r="AK5339" s="11" t="str">
        <f>TEXT(tbl_LoanData[[#This Row],[Application Date]],"MMMM")</f>
        <v>July</v>
      </c>
      <c r="AL5339" s="12">
        <f>DATE(YEAR(tbl_LoanData[[#This Row],[Application Date]]),MONTH(tbl_LoanData[[#This Row],[Application Date]]),1)</f>
        <v>45839</v>
      </c>
      <c r="AM5339" s="14">
        <f ca="1">IF(AND(tbl_LoanData[[#This Row],[Application Date]]&gt;=EOMONTH(TODAY(),-1)+1,tbl_LoanData[[#This Row],[Application Date]]&lt;=TODAY()),tbl_LoanData[[#This Row],[Loan Amount]],0)</f>
        <v>0</v>
      </c>
      <c r="AN5339" s="14">
        <f>tbl_LoanData[[#This Row],[Amount Paid]]-(Q5339-X5339)</f>
        <v>-1162100</v>
      </c>
      <c r="AO5339" s="14">
        <f>IF(tbl_LoanData[[#This Row],[Application Status]]="Approved",1,0)</f>
        <v>0</v>
      </c>
      <c r="AP5339" s="22" t="str">
        <f t="shared" ca="1" si="250"/>
        <v/>
      </c>
      <c r="AQ5339" s="22" t="str">
        <f t="shared" ca="1" si="251"/>
        <v/>
      </c>
    </row>
    <row r="5340" spans="1:43" ht="14.4" customHeight="1" x14ac:dyDescent="0.3">
      <c r="A5340" s="2" t="s">
        <v>8585</v>
      </c>
      <c r="B5340" s="2" t="s">
        <v>8586</v>
      </c>
      <c r="C5340" s="2" t="s">
        <v>682</v>
      </c>
      <c r="D5340" s="2" t="s">
        <v>81</v>
      </c>
      <c r="E5340" s="2" t="s">
        <v>68</v>
      </c>
      <c r="F5340" s="2">
        <v>24</v>
      </c>
      <c r="G5340" s="2" t="s">
        <v>69</v>
      </c>
      <c r="H5340" s="2" t="s">
        <v>228</v>
      </c>
      <c r="I5340" s="2" t="s">
        <v>43</v>
      </c>
      <c r="J5340" s="3">
        <v>45863</v>
      </c>
      <c r="K5340" s="3">
        <v>45877</v>
      </c>
      <c r="L5340" s="2" t="s">
        <v>40</v>
      </c>
      <c r="M5340" s="2" t="s">
        <v>94</v>
      </c>
      <c r="N5340" s="2" t="s">
        <v>95</v>
      </c>
      <c r="O5340" s="4">
        <v>823000</v>
      </c>
      <c r="P5340" s="4">
        <v>209400</v>
      </c>
      <c r="Q5340" s="4">
        <v>613600</v>
      </c>
      <c r="R5340" s="2">
        <v>24</v>
      </c>
      <c r="S5340" s="5">
        <v>13.09</v>
      </c>
      <c r="T5340" s="4">
        <v>32260.02</v>
      </c>
      <c r="U5340" s="2" t="s">
        <v>73</v>
      </c>
      <c r="V5340" s="2" t="s">
        <v>74</v>
      </c>
      <c r="W5340" s="4">
        <v>387120.24</v>
      </c>
      <c r="X5340" s="4">
        <v>387120.24</v>
      </c>
      <c r="Y5340" s="4">
        <v>774240.48</v>
      </c>
      <c r="Z5340" s="2">
        <v>0</v>
      </c>
      <c r="AA5340" s="2" t="s">
        <v>56</v>
      </c>
      <c r="AB5340" s="2" t="s">
        <v>15731</v>
      </c>
      <c r="AC5340" s="2" t="s">
        <v>129</v>
      </c>
      <c r="AD5340" s="2" t="s">
        <v>76</v>
      </c>
      <c r="AE5340" s="5">
        <v>74.56</v>
      </c>
      <c r="AF5340" s="2">
        <v>0</v>
      </c>
      <c r="AG5340" s="2" t="s">
        <v>77</v>
      </c>
      <c r="AH5340" s="2">
        <v>14</v>
      </c>
      <c r="AI5340" s="6" t="str">
        <f t="shared" si="249"/>
        <v>18-24</v>
      </c>
      <c r="AJ5340" s="11">
        <f>YEAR(tbl_LoanData[[#This Row],[Application Date]])</f>
        <v>2025</v>
      </c>
      <c r="AK5340" s="11" t="str">
        <f>TEXT(tbl_LoanData[[#This Row],[Application Date]],"MMMM")</f>
        <v>July</v>
      </c>
      <c r="AL5340" s="12">
        <f>DATE(YEAR(tbl_LoanData[[#This Row],[Application Date]]),MONTH(tbl_LoanData[[#This Row],[Application Date]]),1)</f>
        <v>45839</v>
      </c>
      <c r="AM5340" s="14">
        <f ca="1">IF(AND(tbl_LoanData[[#This Row],[Application Date]]&gt;=EOMONTH(TODAY(),-1)+1,tbl_LoanData[[#This Row],[Application Date]]&lt;=TODAY()),tbl_LoanData[[#This Row],[Loan Amount]],0)</f>
        <v>0</v>
      </c>
      <c r="AN5340" s="14">
        <f>tbl_LoanData[[#This Row],[Amount Paid]]-(Q5340-X5340)</f>
        <v>160640.47999999998</v>
      </c>
      <c r="AO5340" s="14">
        <f>IF(tbl_LoanData[[#This Row],[Application Status]]="Approved",1,0)</f>
        <v>1</v>
      </c>
      <c r="AP5340" s="22" t="str">
        <f t="shared" ca="1" si="250"/>
        <v/>
      </c>
      <c r="AQ5340" s="22" t="str">
        <f t="shared" ca="1" si="251"/>
        <v/>
      </c>
    </row>
    <row r="5341" spans="1:43" x14ac:dyDescent="0.3">
      <c r="A5341" s="2" t="s">
        <v>8735</v>
      </c>
      <c r="B5341" s="2" t="s">
        <v>8736</v>
      </c>
      <c r="C5341" s="2" t="s">
        <v>116</v>
      </c>
      <c r="D5341" s="2" t="s">
        <v>118</v>
      </c>
      <c r="E5341" s="2" t="s">
        <v>323</v>
      </c>
      <c r="F5341" s="2">
        <v>58</v>
      </c>
      <c r="G5341" s="2" t="s">
        <v>69</v>
      </c>
      <c r="H5341" s="2" t="s">
        <v>372</v>
      </c>
      <c r="I5341" s="2" t="s">
        <v>43</v>
      </c>
      <c r="J5341" s="3">
        <v>45867</v>
      </c>
      <c r="K5341" s="3">
        <v>45884</v>
      </c>
      <c r="L5341" s="2" t="s">
        <v>39</v>
      </c>
      <c r="M5341" s="2" t="s">
        <v>127</v>
      </c>
      <c r="N5341" s="2" t="s">
        <v>195</v>
      </c>
      <c r="O5341" s="4">
        <v>1854000</v>
      </c>
      <c r="P5341" s="4">
        <v>533300</v>
      </c>
      <c r="Q5341" s="4">
        <v>1320700</v>
      </c>
      <c r="R5341" s="2">
        <v>36</v>
      </c>
      <c r="S5341" s="5">
        <v>7.76</v>
      </c>
      <c r="T5341" s="4">
        <v>45226.64</v>
      </c>
      <c r="U5341" s="2" t="s">
        <v>73</v>
      </c>
      <c r="V5341" s="2" t="s">
        <v>74</v>
      </c>
      <c r="W5341" s="4">
        <v>542719.68000000005</v>
      </c>
      <c r="X5341" s="4">
        <v>1085439.28</v>
      </c>
      <c r="Y5341" s="4">
        <v>1628158.96</v>
      </c>
      <c r="Z5341" s="2">
        <v>0</v>
      </c>
      <c r="AA5341" s="2" t="s">
        <v>56</v>
      </c>
      <c r="AB5341" s="2" t="s">
        <v>15733</v>
      </c>
      <c r="AC5341" s="2" t="s">
        <v>87</v>
      </c>
      <c r="AD5341" s="2" t="s">
        <v>76</v>
      </c>
      <c r="AE5341" s="5">
        <v>71.239999999999995</v>
      </c>
      <c r="AF5341" s="2">
        <v>0</v>
      </c>
      <c r="AG5341" s="2" t="s">
        <v>77</v>
      </c>
      <c r="AH5341" s="2">
        <v>17</v>
      </c>
      <c r="AI5341" s="6" t="str">
        <f t="shared" si="249"/>
        <v>55-64</v>
      </c>
      <c r="AJ5341" s="11">
        <f>YEAR(tbl_LoanData[[#This Row],[Application Date]])</f>
        <v>2025</v>
      </c>
      <c r="AK5341" s="11" t="str">
        <f>TEXT(tbl_LoanData[[#This Row],[Application Date]],"MMMM")</f>
        <v>July</v>
      </c>
      <c r="AL5341" s="12">
        <f>DATE(YEAR(tbl_LoanData[[#This Row],[Application Date]]),MONTH(tbl_LoanData[[#This Row],[Application Date]]),1)</f>
        <v>45839</v>
      </c>
      <c r="AM5341" s="14">
        <f ca="1">IF(AND(tbl_LoanData[[#This Row],[Application Date]]&gt;=EOMONTH(TODAY(),-1)+1,tbl_LoanData[[#This Row],[Application Date]]&lt;=TODAY()),tbl_LoanData[[#This Row],[Loan Amount]],0)</f>
        <v>0</v>
      </c>
      <c r="AN5341" s="14">
        <f>tbl_LoanData[[#This Row],[Amount Paid]]-(Q5341-X5341)</f>
        <v>307458.96000000008</v>
      </c>
      <c r="AO5341" s="14">
        <f>IF(tbl_LoanData[[#This Row],[Application Status]]="Approved",1,0)</f>
        <v>1</v>
      </c>
      <c r="AP5341" s="22" t="str">
        <f t="shared" ca="1" si="250"/>
        <v/>
      </c>
      <c r="AQ5341" s="22" t="str">
        <f t="shared" ca="1" si="251"/>
        <v/>
      </c>
    </row>
    <row r="5342" spans="1:43" ht="14.4" customHeight="1" x14ac:dyDescent="0.3">
      <c r="A5342" s="2" t="s">
        <v>8751</v>
      </c>
      <c r="B5342" s="2" t="s">
        <v>8752</v>
      </c>
      <c r="C5342" s="2" t="s">
        <v>429</v>
      </c>
      <c r="D5342" s="2" t="s">
        <v>67</v>
      </c>
      <c r="E5342" s="2" t="s">
        <v>447</v>
      </c>
      <c r="F5342" s="2">
        <v>43</v>
      </c>
      <c r="G5342" s="2" t="s">
        <v>83</v>
      </c>
      <c r="H5342" s="2" t="s">
        <v>110</v>
      </c>
      <c r="I5342" s="2" t="s">
        <v>46</v>
      </c>
      <c r="J5342" s="3">
        <v>45867</v>
      </c>
      <c r="K5342" s="3">
        <v>45882</v>
      </c>
      <c r="L5342" s="2" t="s">
        <v>37</v>
      </c>
      <c r="M5342" s="2" t="s">
        <v>199</v>
      </c>
      <c r="N5342" s="2" t="s">
        <v>319</v>
      </c>
      <c r="O5342" s="4">
        <v>168000</v>
      </c>
      <c r="P5342" s="4">
        <v>38100</v>
      </c>
      <c r="Q5342" s="4">
        <v>129900</v>
      </c>
      <c r="R5342" s="2">
        <v>48</v>
      </c>
      <c r="S5342" s="5">
        <v>7.3</v>
      </c>
      <c r="T5342" s="4">
        <v>3496.48</v>
      </c>
      <c r="U5342" s="2" t="s">
        <v>73</v>
      </c>
      <c r="V5342" s="2" t="s">
        <v>74</v>
      </c>
      <c r="W5342" s="4">
        <v>31468.32</v>
      </c>
      <c r="X5342" s="4">
        <v>136362.48000000001</v>
      </c>
      <c r="Y5342" s="4">
        <v>167830.8</v>
      </c>
      <c r="Z5342" s="2">
        <v>96</v>
      </c>
      <c r="AA5342" s="2" t="s">
        <v>60</v>
      </c>
      <c r="AB5342" s="2" t="s">
        <v>15729</v>
      </c>
      <c r="AC5342" s="2" t="s">
        <v>146</v>
      </c>
      <c r="AD5342" s="2" t="s">
        <v>76</v>
      </c>
      <c r="AE5342" s="5">
        <v>77.319999999999993</v>
      </c>
      <c r="AF5342" s="2">
        <v>3</v>
      </c>
      <c r="AG5342" s="2" t="s">
        <v>130</v>
      </c>
      <c r="AH5342" s="2">
        <v>15</v>
      </c>
      <c r="AI5342" s="6" t="str">
        <f t="shared" si="249"/>
        <v>35-44</v>
      </c>
      <c r="AJ5342" s="11">
        <f>YEAR(tbl_LoanData[[#This Row],[Application Date]])</f>
        <v>2025</v>
      </c>
      <c r="AK5342" s="11" t="str">
        <f>TEXT(tbl_LoanData[[#This Row],[Application Date]],"MMMM")</f>
        <v>July</v>
      </c>
      <c r="AL5342" s="12">
        <f>DATE(YEAR(tbl_LoanData[[#This Row],[Application Date]]),MONTH(tbl_LoanData[[#This Row],[Application Date]]),1)</f>
        <v>45839</v>
      </c>
      <c r="AM5342" s="14">
        <f ca="1">IF(AND(tbl_LoanData[[#This Row],[Application Date]]&gt;=EOMONTH(TODAY(),-1)+1,tbl_LoanData[[#This Row],[Application Date]]&lt;=TODAY()),tbl_LoanData[[#This Row],[Loan Amount]],0)</f>
        <v>0</v>
      </c>
      <c r="AN5342" s="14">
        <f>tbl_LoanData[[#This Row],[Amount Paid]]-(Q5342-X5342)</f>
        <v>37930.80000000001</v>
      </c>
      <c r="AO5342" s="14">
        <f>IF(tbl_LoanData[[#This Row],[Application Status]]="Approved",1,0)</f>
        <v>1</v>
      </c>
      <c r="AP5342" s="22" t="str">
        <f t="shared" ca="1" si="250"/>
        <v/>
      </c>
      <c r="AQ5342" s="22" t="str">
        <f t="shared" ca="1" si="251"/>
        <v/>
      </c>
    </row>
    <row r="5343" spans="1:43" ht="14.4" customHeight="1" x14ac:dyDescent="0.3">
      <c r="A5343" s="2" t="s">
        <v>8763</v>
      </c>
      <c r="B5343" s="2" t="s">
        <v>8764</v>
      </c>
      <c r="C5343" s="2" t="s">
        <v>141</v>
      </c>
      <c r="D5343" s="2" t="s">
        <v>161</v>
      </c>
      <c r="E5343" s="2" t="s">
        <v>142</v>
      </c>
      <c r="F5343" s="2">
        <v>27</v>
      </c>
      <c r="G5343" s="2" t="s">
        <v>83</v>
      </c>
      <c r="H5343" s="2" t="s">
        <v>217</v>
      </c>
      <c r="I5343" s="2" t="s">
        <v>46</v>
      </c>
      <c r="J5343" s="3">
        <v>45855</v>
      </c>
      <c r="K5343" s="3">
        <v>45876</v>
      </c>
      <c r="L5343" s="2" t="s">
        <v>37</v>
      </c>
      <c r="M5343" s="2" t="s">
        <v>199</v>
      </c>
      <c r="N5343" s="2" t="s">
        <v>200</v>
      </c>
      <c r="O5343" s="4">
        <v>139000</v>
      </c>
      <c r="P5343" s="4">
        <v>42600</v>
      </c>
      <c r="Q5343" s="4">
        <v>96400</v>
      </c>
      <c r="R5343" s="2">
        <v>60</v>
      </c>
      <c r="S5343" s="5">
        <v>10.33</v>
      </c>
      <c r="T5343" s="4">
        <v>2436.5100000000002</v>
      </c>
      <c r="U5343" s="2" t="s">
        <v>73</v>
      </c>
      <c r="V5343" s="2" t="s">
        <v>74</v>
      </c>
      <c r="W5343" s="4">
        <v>29238.12</v>
      </c>
      <c r="X5343" s="4">
        <v>116952.48</v>
      </c>
      <c r="Y5343" s="4">
        <v>146190.6</v>
      </c>
      <c r="Z5343" s="2">
        <v>0</v>
      </c>
      <c r="AA5343" s="2" t="s">
        <v>56</v>
      </c>
      <c r="AB5343" s="2" t="s">
        <v>15728</v>
      </c>
      <c r="AC5343" s="2" t="s">
        <v>138</v>
      </c>
      <c r="AD5343" s="2" t="s">
        <v>76</v>
      </c>
      <c r="AE5343" s="5">
        <v>69.349999999999994</v>
      </c>
      <c r="AF5343" s="2">
        <v>0</v>
      </c>
      <c r="AG5343" s="2" t="s">
        <v>77</v>
      </c>
      <c r="AH5343" s="2">
        <v>21</v>
      </c>
      <c r="AI5343" s="6" t="str">
        <f t="shared" si="249"/>
        <v>25-34</v>
      </c>
      <c r="AJ5343" s="11">
        <f>YEAR(tbl_LoanData[[#This Row],[Application Date]])</f>
        <v>2025</v>
      </c>
      <c r="AK5343" s="11" t="str">
        <f>TEXT(tbl_LoanData[[#This Row],[Application Date]],"MMMM")</f>
        <v>July</v>
      </c>
      <c r="AL5343" s="12">
        <f>DATE(YEAR(tbl_LoanData[[#This Row],[Application Date]]),MONTH(tbl_LoanData[[#This Row],[Application Date]]),1)</f>
        <v>45839</v>
      </c>
      <c r="AM5343" s="14">
        <f ca="1">IF(AND(tbl_LoanData[[#This Row],[Application Date]]&gt;=EOMONTH(TODAY(),-1)+1,tbl_LoanData[[#This Row],[Application Date]]&lt;=TODAY()),tbl_LoanData[[#This Row],[Loan Amount]],0)</f>
        <v>0</v>
      </c>
      <c r="AN5343" s="14">
        <f>tbl_LoanData[[#This Row],[Amount Paid]]-(Q5343-X5343)</f>
        <v>49790.599999999991</v>
      </c>
      <c r="AO5343" s="14">
        <f>IF(tbl_LoanData[[#This Row],[Application Status]]="Approved",1,0)</f>
        <v>1</v>
      </c>
      <c r="AP5343" s="22" t="str">
        <f t="shared" ca="1" si="250"/>
        <v/>
      </c>
      <c r="AQ5343" s="22" t="str">
        <f t="shared" ca="1" si="251"/>
        <v/>
      </c>
    </row>
    <row r="5344" spans="1:43" ht="14.4" customHeight="1" x14ac:dyDescent="0.3">
      <c r="A5344" s="2" t="s">
        <v>8785</v>
      </c>
      <c r="B5344" s="2" t="s">
        <v>8786</v>
      </c>
      <c r="C5344" s="2" t="s">
        <v>327</v>
      </c>
      <c r="D5344" s="2" t="s">
        <v>232</v>
      </c>
      <c r="E5344" s="2" t="s">
        <v>255</v>
      </c>
      <c r="F5344" s="2">
        <v>43</v>
      </c>
      <c r="G5344" s="2" t="s">
        <v>69</v>
      </c>
      <c r="H5344" s="2" t="s">
        <v>285</v>
      </c>
      <c r="I5344" s="2" t="s">
        <v>55</v>
      </c>
      <c r="J5344" s="3">
        <v>45861</v>
      </c>
      <c r="K5344" s="3">
        <v>45878</v>
      </c>
      <c r="L5344" s="2" t="s">
        <v>38</v>
      </c>
      <c r="M5344" s="2" t="s">
        <v>144</v>
      </c>
      <c r="N5344" s="2" t="s">
        <v>382</v>
      </c>
      <c r="O5344" s="4">
        <v>1825000</v>
      </c>
      <c r="P5344" s="4">
        <v>691600</v>
      </c>
      <c r="Q5344" s="4">
        <v>1133400</v>
      </c>
      <c r="R5344" s="2">
        <v>24</v>
      </c>
      <c r="S5344" s="5">
        <v>6.96</v>
      </c>
      <c r="T5344" s="4">
        <v>53798.720000000001</v>
      </c>
      <c r="U5344" s="2" t="s">
        <v>73</v>
      </c>
      <c r="V5344" s="2" t="s">
        <v>74</v>
      </c>
      <c r="W5344" s="4">
        <v>591785.92000000004</v>
      </c>
      <c r="X5344" s="4">
        <v>699383.36</v>
      </c>
      <c r="Y5344" s="4">
        <v>1291169.28</v>
      </c>
      <c r="Z5344" s="2">
        <v>32</v>
      </c>
      <c r="AA5344" s="2" t="s">
        <v>58</v>
      </c>
      <c r="AB5344" s="2" t="s">
        <v>15734</v>
      </c>
      <c r="AC5344" s="2" t="s">
        <v>75</v>
      </c>
      <c r="AD5344" s="2" t="s">
        <v>76</v>
      </c>
      <c r="AE5344" s="5">
        <v>62.1</v>
      </c>
      <c r="AF5344" s="2">
        <v>1</v>
      </c>
      <c r="AG5344" s="2" t="s">
        <v>15718</v>
      </c>
      <c r="AH5344" s="2">
        <v>17</v>
      </c>
      <c r="AI5344" s="6" t="str">
        <f t="shared" si="249"/>
        <v>35-44</v>
      </c>
      <c r="AJ5344" s="11">
        <f>YEAR(tbl_LoanData[[#This Row],[Application Date]])</f>
        <v>2025</v>
      </c>
      <c r="AK5344" s="11" t="str">
        <f>TEXT(tbl_LoanData[[#This Row],[Application Date]],"MMMM")</f>
        <v>July</v>
      </c>
      <c r="AL5344" s="12">
        <f>DATE(YEAR(tbl_LoanData[[#This Row],[Application Date]]),MONTH(tbl_LoanData[[#This Row],[Application Date]]),1)</f>
        <v>45839</v>
      </c>
      <c r="AM5344" s="14">
        <f ca="1">IF(AND(tbl_LoanData[[#This Row],[Application Date]]&gt;=EOMONTH(TODAY(),-1)+1,tbl_LoanData[[#This Row],[Application Date]]&lt;=TODAY()),tbl_LoanData[[#This Row],[Loan Amount]],0)</f>
        <v>0</v>
      </c>
      <c r="AN5344" s="14">
        <f>tbl_LoanData[[#This Row],[Amount Paid]]-(Q5344-X5344)</f>
        <v>157769.28000000003</v>
      </c>
      <c r="AO5344" s="14">
        <f>IF(tbl_LoanData[[#This Row],[Application Status]]="Approved",1,0)</f>
        <v>1</v>
      </c>
      <c r="AP5344" s="22" t="str">
        <f t="shared" ca="1" si="250"/>
        <v/>
      </c>
      <c r="AQ5344" s="22" t="str">
        <f t="shared" ca="1" si="251"/>
        <v/>
      </c>
    </row>
    <row r="5345" spans="1:43" x14ac:dyDescent="0.3">
      <c r="A5345" s="2" t="s">
        <v>8811</v>
      </c>
      <c r="B5345" s="2" t="s">
        <v>8812</v>
      </c>
      <c r="C5345" s="2" t="s">
        <v>1012</v>
      </c>
      <c r="D5345" s="2" t="s">
        <v>189</v>
      </c>
      <c r="E5345" s="2" t="s">
        <v>82</v>
      </c>
      <c r="F5345" s="2">
        <v>36</v>
      </c>
      <c r="G5345" s="2" t="s">
        <v>69</v>
      </c>
      <c r="H5345" s="2" t="s">
        <v>233</v>
      </c>
      <c r="I5345" s="2" t="s">
        <v>46</v>
      </c>
      <c r="J5345" s="3">
        <v>45867</v>
      </c>
      <c r="K5345" s="3"/>
      <c r="L5345" s="2" t="s">
        <v>38</v>
      </c>
      <c r="M5345" s="2" t="s">
        <v>144</v>
      </c>
      <c r="N5345" s="2" t="s">
        <v>382</v>
      </c>
      <c r="O5345" s="4">
        <v>1707000</v>
      </c>
      <c r="P5345" s="4">
        <v>344200</v>
      </c>
      <c r="Q5345" s="4">
        <v>1362800</v>
      </c>
      <c r="R5345" s="2">
        <v>18</v>
      </c>
      <c r="S5345" s="5">
        <v>12.46</v>
      </c>
      <c r="T5345" s="4">
        <v>89861.52</v>
      </c>
      <c r="U5345" s="2" t="s">
        <v>96</v>
      </c>
      <c r="V5345" s="2" t="s">
        <v>97</v>
      </c>
      <c r="W5345" s="4">
        <v>0</v>
      </c>
      <c r="X5345" s="4">
        <v>0</v>
      </c>
      <c r="Y5345" s="4">
        <v>1617507.32</v>
      </c>
      <c r="Z5345" s="2">
        <v>0</v>
      </c>
      <c r="AA5345" s="2" t="s">
        <v>97</v>
      </c>
      <c r="AB5345" s="2" t="s">
        <v>15736</v>
      </c>
      <c r="AC5345" s="2" t="s">
        <v>138</v>
      </c>
      <c r="AD5345" s="2" t="s">
        <v>76</v>
      </c>
      <c r="AE5345" s="5">
        <v>79.84</v>
      </c>
      <c r="AF5345" s="2">
        <v>0</v>
      </c>
      <c r="AG5345" s="2" t="s">
        <v>97</v>
      </c>
      <c r="AH5345" s="2"/>
      <c r="AI5345" s="6" t="str">
        <f t="shared" si="249"/>
        <v>35-44</v>
      </c>
      <c r="AJ5345" s="11">
        <f>YEAR(tbl_LoanData[[#This Row],[Application Date]])</f>
        <v>2025</v>
      </c>
      <c r="AK5345" s="11" t="str">
        <f>TEXT(tbl_LoanData[[#This Row],[Application Date]],"MMMM")</f>
        <v>July</v>
      </c>
      <c r="AL5345" s="12">
        <f>DATE(YEAR(tbl_LoanData[[#This Row],[Application Date]]),MONTH(tbl_LoanData[[#This Row],[Application Date]]),1)</f>
        <v>45839</v>
      </c>
      <c r="AM5345" s="14">
        <f ca="1">IF(AND(tbl_LoanData[[#This Row],[Application Date]]&gt;=EOMONTH(TODAY(),-1)+1,tbl_LoanData[[#This Row],[Application Date]]&lt;=TODAY()),tbl_LoanData[[#This Row],[Loan Amount]],0)</f>
        <v>0</v>
      </c>
      <c r="AN5345" s="14">
        <f>tbl_LoanData[[#This Row],[Amount Paid]]-(Q5345-X5345)</f>
        <v>-1362800</v>
      </c>
      <c r="AO5345" s="14">
        <f>IF(tbl_LoanData[[#This Row],[Application Status]]="Approved",1,0)</f>
        <v>0</v>
      </c>
      <c r="AP5345" s="22" t="str">
        <f t="shared" ca="1" si="250"/>
        <v/>
      </c>
      <c r="AQ5345" s="22" t="str">
        <f t="shared" ca="1" si="251"/>
        <v/>
      </c>
    </row>
    <row r="5346" spans="1:43" ht="14.4" customHeight="1" x14ac:dyDescent="0.3">
      <c r="A5346" s="2" t="s">
        <v>9021</v>
      </c>
      <c r="B5346" s="2" t="s">
        <v>9022</v>
      </c>
      <c r="C5346" s="2" t="s">
        <v>223</v>
      </c>
      <c r="D5346" s="2" t="s">
        <v>134</v>
      </c>
      <c r="E5346" s="2" t="s">
        <v>134</v>
      </c>
      <c r="F5346" s="2">
        <v>43</v>
      </c>
      <c r="G5346" s="2" t="s">
        <v>69</v>
      </c>
      <c r="H5346" s="2" t="s">
        <v>237</v>
      </c>
      <c r="I5346" s="2" t="s">
        <v>48</v>
      </c>
      <c r="J5346" s="3">
        <v>45855</v>
      </c>
      <c r="K5346" s="3">
        <v>45858</v>
      </c>
      <c r="L5346" s="2" t="s">
        <v>39</v>
      </c>
      <c r="M5346" s="2" t="s">
        <v>167</v>
      </c>
      <c r="N5346" s="2" t="s">
        <v>491</v>
      </c>
      <c r="O5346" s="4">
        <v>2195000</v>
      </c>
      <c r="P5346" s="4">
        <v>799300</v>
      </c>
      <c r="Q5346" s="4">
        <v>1395700</v>
      </c>
      <c r="R5346" s="2">
        <v>36</v>
      </c>
      <c r="S5346" s="5">
        <v>7.64</v>
      </c>
      <c r="T5346" s="4">
        <v>47655.4</v>
      </c>
      <c r="U5346" s="2" t="s">
        <v>73</v>
      </c>
      <c r="V5346" s="2" t="s">
        <v>74</v>
      </c>
      <c r="W5346" s="4">
        <v>619520.19999999995</v>
      </c>
      <c r="X5346" s="4">
        <v>1096074.24</v>
      </c>
      <c r="Y5346" s="4">
        <v>1715594.44</v>
      </c>
      <c r="Z5346" s="2">
        <v>0</v>
      </c>
      <c r="AA5346" s="2" t="s">
        <v>56</v>
      </c>
      <c r="AB5346" s="2" t="s">
        <v>15730</v>
      </c>
      <c r="AC5346" s="2" t="s">
        <v>121</v>
      </c>
      <c r="AD5346" s="2" t="s">
        <v>76</v>
      </c>
      <c r="AE5346" s="5">
        <v>63.59</v>
      </c>
      <c r="AF5346" s="2">
        <v>0</v>
      </c>
      <c r="AG5346" s="2" t="s">
        <v>77</v>
      </c>
      <c r="AH5346" s="2">
        <v>3</v>
      </c>
      <c r="AI5346" s="6" t="str">
        <f t="shared" si="249"/>
        <v>35-44</v>
      </c>
      <c r="AJ5346" s="11">
        <f>YEAR(tbl_LoanData[[#This Row],[Application Date]])</f>
        <v>2025</v>
      </c>
      <c r="AK5346" s="11" t="str">
        <f>TEXT(tbl_LoanData[[#This Row],[Application Date]],"MMMM")</f>
        <v>July</v>
      </c>
      <c r="AL5346" s="12">
        <f>DATE(YEAR(tbl_LoanData[[#This Row],[Application Date]]),MONTH(tbl_LoanData[[#This Row],[Application Date]]),1)</f>
        <v>45839</v>
      </c>
      <c r="AM5346" s="14">
        <f ca="1">IF(AND(tbl_LoanData[[#This Row],[Application Date]]&gt;=EOMONTH(TODAY(),-1)+1,tbl_LoanData[[#This Row],[Application Date]]&lt;=TODAY()),tbl_LoanData[[#This Row],[Loan Amount]],0)</f>
        <v>0</v>
      </c>
      <c r="AN5346" s="14">
        <f>tbl_LoanData[[#This Row],[Amount Paid]]-(Q5346-X5346)</f>
        <v>319894.43999999994</v>
      </c>
      <c r="AO5346" s="14">
        <f>IF(tbl_LoanData[[#This Row],[Application Status]]="Approved",1,0)</f>
        <v>1</v>
      </c>
      <c r="AP5346" s="22" t="str">
        <f t="shared" ca="1" si="250"/>
        <v/>
      </c>
      <c r="AQ5346" s="22" t="str">
        <f t="shared" ca="1" si="251"/>
        <v/>
      </c>
    </row>
    <row r="5347" spans="1:43" ht="14.4" customHeight="1" x14ac:dyDescent="0.3">
      <c r="A5347" s="2" t="s">
        <v>9101</v>
      </c>
      <c r="B5347" s="2" t="s">
        <v>9102</v>
      </c>
      <c r="C5347" s="2" t="s">
        <v>175</v>
      </c>
      <c r="D5347" s="2" t="s">
        <v>189</v>
      </c>
      <c r="E5347" s="2" t="s">
        <v>255</v>
      </c>
      <c r="F5347" s="2">
        <v>51</v>
      </c>
      <c r="G5347" s="2" t="s">
        <v>83</v>
      </c>
      <c r="H5347" s="2" t="s">
        <v>278</v>
      </c>
      <c r="I5347" s="2" t="s">
        <v>45</v>
      </c>
      <c r="J5347" s="3">
        <v>45859</v>
      </c>
      <c r="K5347" s="3">
        <v>45878</v>
      </c>
      <c r="L5347" s="2" t="s">
        <v>39</v>
      </c>
      <c r="M5347" s="2" t="s">
        <v>85</v>
      </c>
      <c r="N5347" s="2" t="s">
        <v>373</v>
      </c>
      <c r="O5347" s="4">
        <v>1399000</v>
      </c>
      <c r="P5347" s="4">
        <v>244000</v>
      </c>
      <c r="Q5347" s="4">
        <v>1155000</v>
      </c>
      <c r="R5347" s="2">
        <v>12</v>
      </c>
      <c r="S5347" s="5">
        <v>6.11</v>
      </c>
      <c r="T5347" s="4">
        <v>102130.88</v>
      </c>
      <c r="U5347" s="2" t="s">
        <v>73</v>
      </c>
      <c r="V5347" s="2" t="s">
        <v>34</v>
      </c>
      <c r="W5347" s="4">
        <v>919177.92</v>
      </c>
      <c r="X5347" s="4">
        <v>306392.58</v>
      </c>
      <c r="Y5347" s="4">
        <v>1225570.5</v>
      </c>
      <c r="Z5347" s="2">
        <v>90</v>
      </c>
      <c r="AA5347" s="2" t="s">
        <v>59</v>
      </c>
      <c r="AB5347" s="2" t="s">
        <v>15727</v>
      </c>
      <c r="AC5347" s="2" t="s">
        <v>129</v>
      </c>
      <c r="AD5347" s="2" t="s">
        <v>76</v>
      </c>
      <c r="AE5347" s="5">
        <v>82.56</v>
      </c>
      <c r="AF5347" s="2">
        <v>3</v>
      </c>
      <c r="AG5347" s="2" t="s">
        <v>130</v>
      </c>
      <c r="AH5347" s="2">
        <v>19</v>
      </c>
      <c r="AI5347" s="6" t="str">
        <f t="shared" si="249"/>
        <v>45-54</v>
      </c>
      <c r="AJ5347" s="11">
        <f>YEAR(tbl_LoanData[[#This Row],[Application Date]])</f>
        <v>2025</v>
      </c>
      <c r="AK5347" s="11" t="str">
        <f>TEXT(tbl_LoanData[[#This Row],[Application Date]],"MMMM")</f>
        <v>July</v>
      </c>
      <c r="AL5347" s="12">
        <f>DATE(YEAR(tbl_LoanData[[#This Row],[Application Date]]),MONTH(tbl_LoanData[[#This Row],[Application Date]]),1)</f>
        <v>45839</v>
      </c>
      <c r="AM5347" s="14">
        <f ca="1">IF(AND(tbl_LoanData[[#This Row],[Application Date]]&gt;=EOMONTH(TODAY(),-1)+1,tbl_LoanData[[#This Row],[Application Date]]&lt;=TODAY()),tbl_LoanData[[#This Row],[Loan Amount]],0)</f>
        <v>0</v>
      </c>
      <c r="AN5347" s="14">
        <f>tbl_LoanData[[#This Row],[Amount Paid]]-(Q5347-X5347)</f>
        <v>70570.500000000116</v>
      </c>
      <c r="AO5347" s="14">
        <f>IF(tbl_LoanData[[#This Row],[Application Status]]="Approved",1,0)</f>
        <v>1</v>
      </c>
      <c r="AP5347" s="22" t="str">
        <f t="shared" ca="1" si="250"/>
        <v/>
      </c>
      <c r="AQ5347" s="22" t="str">
        <f t="shared" ca="1" si="251"/>
        <v/>
      </c>
    </row>
    <row r="5348" spans="1:43" ht="14.4" customHeight="1" x14ac:dyDescent="0.3">
      <c r="A5348" s="2" t="s">
        <v>9119</v>
      </c>
      <c r="B5348" s="2" t="s">
        <v>9120</v>
      </c>
      <c r="C5348" s="2" t="s">
        <v>546</v>
      </c>
      <c r="D5348" s="2" t="s">
        <v>254</v>
      </c>
      <c r="E5348" s="2" t="s">
        <v>68</v>
      </c>
      <c r="F5348" s="2">
        <v>55</v>
      </c>
      <c r="G5348" s="2" t="s">
        <v>83</v>
      </c>
      <c r="H5348" s="2" t="s">
        <v>224</v>
      </c>
      <c r="I5348" s="2" t="s">
        <v>54</v>
      </c>
      <c r="J5348" s="3">
        <v>45854</v>
      </c>
      <c r="K5348" s="3">
        <v>45861</v>
      </c>
      <c r="L5348" s="2" t="s">
        <v>37</v>
      </c>
      <c r="M5348" s="2" t="s">
        <v>94</v>
      </c>
      <c r="N5348" s="2" t="s">
        <v>568</v>
      </c>
      <c r="O5348" s="4">
        <v>204000</v>
      </c>
      <c r="P5348" s="4">
        <v>26400</v>
      </c>
      <c r="Q5348" s="4">
        <v>177600</v>
      </c>
      <c r="R5348" s="2">
        <v>48</v>
      </c>
      <c r="S5348" s="5">
        <v>9.24</v>
      </c>
      <c r="T5348" s="4">
        <v>5067.5200000000004</v>
      </c>
      <c r="U5348" s="2" t="s">
        <v>73</v>
      </c>
      <c r="V5348" s="2" t="s">
        <v>74</v>
      </c>
      <c r="W5348" s="4">
        <v>65877.759999999995</v>
      </c>
      <c r="X5348" s="4">
        <v>177363.20000000001</v>
      </c>
      <c r="Y5348" s="4">
        <v>243240.95999999999</v>
      </c>
      <c r="Z5348" s="2">
        <v>0</v>
      </c>
      <c r="AA5348" s="2" t="s">
        <v>56</v>
      </c>
      <c r="AB5348" s="2" t="s">
        <v>15732</v>
      </c>
      <c r="AC5348" s="2" t="s">
        <v>213</v>
      </c>
      <c r="AD5348" s="2" t="s">
        <v>76</v>
      </c>
      <c r="AE5348" s="5">
        <v>87.06</v>
      </c>
      <c r="AF5348" s="2">
        <v>0</v>
      </c>
      <c r="AG5348" s="2" t="s">
        <v>77</v>
      </c>
      <c r="AH5348" s="2">
        <v>7</v>
      </c>
      <c r="AI5348" s="6" t="str">
        <f t="shared" si="249"/>
        <v>55-64</v>
      </c>
      <c r="AJ5348" s="11">
        <f>YEAR(tbl_LoanData[[#This Row],[Application Date]])</f>
        <v>2025</v>
      </c>
      <c r="AK5348" s="11" t="str">
        <f>TEXT(tbl_LoanData[[#This Row],[Application Date]],"MMMM")</f>
        <v>July</v>
      </c>
      <c r="AL5348" s="12">
        <f>DATE(YEAR(tbl_LoanData[[#This Row],[Application Date]]),MONTH(tbl_LoanData[[#This Row],[Application Date]]),1)</f>
        <v>45839</v>
      </c>
      <c r="AM5348" s="14">
        <f ca="1">IF(AND(tbl_LoanData[[#This Row],[Application Date]]&gt;=EOMONTH(TODAY(),-1)+1,tbl_LoanData[[#This Row],[Application Date]]&lt;=TODAY()),tbl_LoanData[[#This Row],[Loan Amount]],0)</f>
        <v>0</v>
      </c>
      <c r="AN5348" s="14">
        <f>tbl_LoanData[[#This Row],[Amount Paid]]-(Q5348-X5348)</f>
        <v>65640.960000000006</v>
      </c>
      <c r="AO5348" s="14">
        <f>IF(tbl_LoanData[[#This Row],[Application Status]]="Approved",1,0)</f>
        <v>1</v>
      </c>
      <c r="AP5348" s="22" t="str">
        <f t="shared" ca="1" si="250"/>
        <v/>
      </c>
      <c r="AQ5348" s="22" t="str">
        <f t="shared" ca="1" si="251"/>
        <v/>
      </c>
    </row>
    <row r="5349" spans="1:43" ht="14.4" customHeight="1" x14ac:dyDescent="0.3">
      <c r="A5349" s="2" t="s">
        <v>9177</v>
      </c>
      <c r="B5349" s="2" t="s">
        <v>9178</v>
      </c>
      <c r="C5349" s="2" t="s">
        <v>66</v>
      </c>
      <c r="D5349" s="2" t="s">
        <v>161</v>
      </c>
      <c r="E5349" s="2" t="s">
        <v>117</v>
      </c>
      <c r="F5349" s="2">
        <v>32</v>
      </c>
      <c r="G5349" s="2" t="s">
        <v>69</v>
      </c>
      <c r="H5349" s="2" t="s">
        <v>466</v>
      </c>
      <c r="I5349" s="2" t="s">
        <v>43</v>
      </c>
      <c r="J5349" s="3">
        <v>45846</v>
      </c>
      <c r="K5349" s="3"/>
      <c r="L5349" s="2" t="s">
        <v>39</v>
      </c>
      <c r="M5349" s="2" t="s">
        <v>167</v>
      </c>
      <c r="N5349" s="2" t="s">
        <v>491</v>
      </c>
      <c r="O5349" s="4">
        <v>1224000</v>
      </c>
      <c r="P5349" s="4">
        <v>335900</v>
      </c>
      <c r="Q5349" s="4">
        <v>888100</v>
      </c>
      <c r="R5349" s="2">
        <v>60</v>
      </c>
      <c r="S5349" s="5">
        <v>10.119999999999999</v>
      </c>
      <c r="T5349" s="4">
        <v>22291.31</v>
      </c>
      <c r="U5349" s="2" t="s">
        <v>113</v>
      </c>
      <c r="V5349" s="2" t="s">
        <v>97</v>
      </c>
      <c r="W5349" s="4">
        <v>0</v>
      </c>
      <c r="X5349" s="4">
        <v>0</v>
      </c>
      <c r="Y5349" s="4">
        <v>1337478.6000000001</v>
      </c>
      <c r="Z5349" s="2">
        <v>0</v>
      </c>
      <c r="AA5349" s="2" t="s">
        <v>97</v>
      </c>
      <c r="AB5349" s="2" t="s">
        <v>15733</v>
      </c>
      <c r="AC5349" s="2" t="s">
        <v>129</v>
      </c>
      <c r="AD5349" s="2" t="s">
        <v>76</v>
      </c>
      <c r="AE5349" s="5">
        <v>72.56</v>
      </c>
      <c r="AF5349" s="2">
        <v>0</v>
      </c>
      <c r="AG5349" s="2" t="s">
        <v>97</v>
      </c>
      <c r="AH5349" s="2"/>
      <c r="AI5349" s="6" t="str">
        <f t="shared" si="249"/>
        <v>25-34</v>
      </c>
      <c r="AJ5349" s="11">
        <f>YEAR(tbl_LoanData[[#This Row],[Application Date]])</f>
        <v>2025</v>
      </c>
      <c r="AK5349" s="11" t="str">
        <f>TEXT(tbl_LoanData[[#This Row],[Application Date]],"MMMM")</f>
        <v>July</v>
      </c>
      <c r="AL5349" s="12">
        <f>DATE(YEAR(tbl_LoanData[[#This Row],[Application Date]]),MONTH(tbl_LoanData[[#This Row],[Application Date]]),1)</f>
        <v>45839</v>
      </c>
      <c r="AM5349" s="14">
        <f ca="1">IF(AND(tbl_LoanData[[#This Row],[Application Date]]&gt;=EOMONTH(TODAY(),-1)+1,tbl_LoanData[[#This Row],[Application Date]]&lt;=TODAY()),tbl_LoanData[[#This Row],[Loan Amount]],0)</f>
        <v>0</v>
      </c>
      <c r="AN5349" s="14">
        <f>tbl_LoanData[[#This Row],[Amount Paid]]-(Q5349-X5349)</f>
        <v>-888100</v>
      </c>
      <c r="AO5349" s="14">
        <f>IF(tbl_LoanData[[#This Row],[Application Status]]="Approved",1,0)</f>
        <v>0</v>
      </c>
      <c r="AP5349" s="22" t="str">
        <f t="shared" ca="1" si="250"/>
        <v/>
      </c>
      <c r="AQ5349" s="22" t="str">
        <f t="shared" ca="1" si="251"/>
        <v/>
      </c>
    </row>
    <row r="5350" spans="1:43" x14ac:dyDescent="0.3">
      <c r="A5350" s="2" t="s">
        <v>9215</v>
      </c>
      <c r="B5350" s="2" t="s">
        <v>9216</v>
      </c>
      <c r="C5350" s="2" t="s">
        <v>606</v>
      </c>
      <c r="D5350" s="2" t="s">
        <v>209</v>
      </c>
      <c r="E5350" s="2" t="s">
        <v>118</v>
      </c>
      <c r="F5350" s="2">
        <v>39</v>
      </c>
      <c r="G5350" s="2" t="s">
        <v>69</v>
      </c>
      <c r="H5350" s="2" t="s">
        <v>298</v>
      </c>
      <c r="I5350" s="2" t="s">
        <v>43</v>
      </c>
      <c r="J5350" s="3">
        <v>45861</v>
      </c>
      <c r="K5350" s="3">
        <v>45871</v>
      </c>
      <c r="L5350" s="2" t="s">
        <v>40</v>
      </c>
      <c r="M5350" s="2" t="s">
        <v>85</v>
      </c>
      <c r="N5350" s="2" t="s">
        <v>270</v>
      </c>
      <c r="O5350" s="4">
        <v>1264000</v>
      </c>
      <c r="P5350" s="4">
        <v>300800</v>
      </c>
      <c r="Q5350" s="4">
        <v>963200</v>
      </c>
      <c r="R5350" s="2">
        <v>12</v>
      </c>
      <c r="S5350" s="5">
        <v>14.74</v>
      </c>
      <c r="T5350" s="4">
        <v>92097.97</v>
      </c>
      <c r="U5350" s="2" t="s">
        <v>73</v>
      </c>
      <c r="V5350" s="2" t="s">
        <v>33</v>
      </c>
      <c r="W5350" s="4">
        <v>1105175.68</v>
      </c>
      <c r="X5350" s="4">
        <v>0</v>
      </c>
      <c r="Y5350" s="4">
        <v>1105175.68</v>
      </c>
      <c r="Z5350" s="2">
        <v>0</v>
      </c>
      <c r="AA5350" s="2" t="s">
        <v>56</v>
      </c>
      <c r="AB5350" s="2" t="s">
        <v>15734</v>
      </c>
      <c r="AC5350" s="2" t="s">
        <v>213</v>
      </c>
      <c r="AD5350" s="2" t="s">
        <v>76</v>
      </c>
      <c r="AE5350" s="5">
        <v>76.2</v>
      </c>
      <c r="AF5350" s="2">
        <v>0</v>
      </c>
      <c r="AG5350" s="2" t="s">
        <v>77</v>
      </c>
      <c r="AH5350" s="2">
        <v>10</v>
      </c>
      <c r="AI5350" s="6" t="str">
        <f t="shared" si="249"/>
        <v>35-44</v>
      </c>
      <c r="AJ5350" s="11">
        <f>YEAR(tbl_LoanData[[#This Row],[Application Date]])</f>
        <v>2025</v>
      </c>
      <c r="AK5350" s="11" t="str">
        <f>TEXT(tbl_LoanData[[#This Row],[Application Date]],"MMMM")</f>
        <v>July</v>
      </c>
      <c r="AL5350" s="12">
        <f>DATE(YEAR(tbl_LoanData[[#This Row],[Application Date]]),MONTH(tbl_LoanData[[#This Row],[Application Date]]),1)</f>
        <v>45839</v>
      </c>
      <c r="AM5350" s="14">
        <f ca="1">IF(AND(tbl_LoanData[[#This Row],[Application Date]]&gt;=EOMONTH(TODAY(),-1)+1,tbl_LoanData[[#This Row],[Application Date]]&lt;=TODAY()),tbl_LoanData[[#This Row],[Loan Amount]],0)</f>
        <v>0</v>
      </c>
      <c r="AN5350" s="14">
        <f>tbl_LoanData[[#This Row],[Amount Paid]]-(Q5350-X5350)</f>
        <v>141975.67999999993</v>
      </c>
      <c r="AO5350" s="14">
        <f>IF(tbl_LoanData[[#This Row],[Application Status]]="Approved",1,0)</f>
        <v>1</v>
      </c>
      <c r="AP5350" s="22" t="str">
        <f t="shared" ca="1" si="250"/>
        <v/>
      </c>
      <c r="AQ5350" s="22" t="str">
        <f t="shared" ca="1" si="251"/>
        <v/>
      </c>
    </row>
    <row r="5351" spans="1:43" ht="14.4" customHeight="1" x14ac:dyDescent="0.3">
      <c r="A5351" s="2" t="s">
        <v>9411</v>
      </c>
      <c r="B5351" s="2" t="s">
        <v>9412</v>
      </c>
      <c r="C5351" s="2" t="s">
        <v>281</v>
      </c>
      <c r="D5351" s="2" t="s">
        <v>268</v>
      </c>
      <c r="E5351" s="2" t="s">
        <v>402</v>
      </c>
      <c r="F5351" s="2">
        <v>51</v>
      </c>
      <c r="G5351" s="2" t="s">
        <v>83</v>
      </c>
      <c r="H5351" s="2" t="s">
        <v>516</v>
      </c>
      <c r="I5351" s="2" t="s">
        <v>53</v>
      </c>
      <c r="J5351" s="3">
        <v>45840</v>
      </c>
      <c r="K5351" s="3">
        <v>45858</v>
      </c>
      <c r="L5351" s="2" t="s">
        <v>39</v>
      </c>
      <c r="M5351" s="2" t="s">
        <v>127</v>
      </c>
      <c r="N5351" s="2" t="s">
        <v>195</v>
      </c>
      <c r="O5351" s="4">
        <v>2446000</v>
      </c>
      <c r="P5351" s="4">
        <v>420600</v>
      </c>
      <c r="Q5351" s="4">
        <v>2025400</v>
      </c>
      <c r="R5351" s="2">
        <v>48</v>
      </c>
      <c r="S5351" s="5">
        <v>13.75</v>
      </c>
      <c r="T5351" s="4">
        <v>65403.54</v>
      </c>
      <c r="U5351" s="2" t="s">
        <v>73</v>
      </c>
      <c r="V5351" s="2" t="s">
        <v>34</v>
      </c>
      <c r="W5351" s="4">
        <v>327017.7</v>
      </c>
      <c r="X5351" s="4">
        <v>2812352.3</v>
      </c>
      <c r="Y5351" s="4">
        <v>3139370</v>
      </c>
      <c r="Z5351" s="2">
        <v>256</v>
      </c>
      <c r="AA5351" s="2" t="s">
        <v>60</v>
      </c>
      <c r="AB5351" s="2" t="s">
        <v>15727</v>
      </c>
      <c r="AC5351" s="2" t="s">
        <v>106</v>
      </c>
      <c r="AD5351" s="2" t="s">
        <v>76</v>
      </c>
      <c r="AE5351" s="5">
        <v>82.8</v>
      </c>
      <c r="AF5351" s="2">
        <v>9</v>
      </c>
      <c r="AG5351" s="2" t="s">
        <v>130</v>
      </c>
      <c r="AH5351" s="2">
        <v>18</v>
      </c>
      <c r="AI5351" s="6" t="str">
        <f t="shared" si="249"/>
        <v>45-54</v>
      </c>
      <c r="AJ5351" s="11">
        <f>YEAR(tbl_LoanData[[#This Row],[Application Date]])</f>
        <v>2025</v>
      </c>
      <c r="AK5351" s="11" t="str">
        <f>TEXT(tbl_LoanData[[#This Row],[Application Date]],"MMMM")</f>
        <v>July</v>
      </c>
      <c r="AL5351" s="12">
        <f>DATE(YEAR(tbl_LoanData[[#This Row],[Application Date]]),MONTH(tbl_LoanData[[#This Row],[Application Date]]),1)</f>
        <v>45839</v>
      </c>
      <c r="AM5351" s="14">
        <f ca="1">IF(AND(tbl_LoanData[[#This Row],[Application Date]]&gt;=EOMONTH(TODAY(),-1)+1,tbl_LoanData[[#This Row],[Application Date]]&lt;=TODAY()),tbl_LoanData[[#This Row],[Loan Amount]],0)</f>
        <v>0</v>
      </c>
      <c r="AN5351" s="14">
        <f>tbl_LoanData[[#This Row],[Amount Paid]]-(Q5351-X5351)</f>
        <v>1113969.9999999998</v>
      </c>
      <c r="AO5351" s="14">
        <f>IF(tbl_LoanData[[#This Row],[Application Status]]="Approved",1,0)</f>
        <v>1</v>
      </c>
      <c r="AP5351" s="22" t="str">
        <f t="shared" ca="1" si="250"/>
        <v/>
      </c>
      <c r="AQ5351" s="22" t="str">
        <f t="shared" ca="1" si="251"/>
        <v/>
      </c>
    </row>
    <row r="5352" spans="1:43" ht="14.4" customHeight="1" x14ac:dyDescent="0.3">
      <c r="A5352" s="2" t="s">
        <v>9413</v>
      </c>
      <c r="B5352" s="2" t="s">
        <v>9414</v>
      </c>
      <c r="C5352" s="2" t="s">
        <v>90</v>
      </c>
      <c r="D5352" s="2" t="s">
        <v>118</v>
      </c>
      <c r="E5352" s="2" t="s">
        <v>182</v>
      </c>
      <c r="F5352" s="2">
        <v>27</v>
      </c>
      <c r="G5352" s="2" t="s">
        <v>69</v>
      </c>
      <c r="H5352" s="2" t="s">
        <v>372</v>
      </c>
      <c r="I5352" s="2" t="s">
        <v>43</v>
      </c>
      <c r="J5352" s="3">
        <v>45841</v>
      </c>
      <c r="K5352" s="3">
        <v>45843</v>
      </c>
      <c r="L5352" s="2" t="s">
        <v>36</v>
      </c>
      <c r="M5352" s="2" t="s">
        <v>111</v>
      </c>
      <c r="N5352" s="2" t="s">
        <v>350</v>
      </c>
      <c r="O5352" s="4">
        <v>1294000</v>
      </c>
      <c r="P5352" s="4">
        <v>435000</v>
      </c>
      <c r="Q5352" s="4">
        <v>859000</v>
      </c>
      <c r="R5352" s="2">
        <v>24</v>
      </c>
      <c r="S5352" s="5">
        <v>13.6</v>
      </c>
      <c r="T5352" s="4">
        <v>45527</v>
      </c>
      <c r="U5352" s="2" t="s">
        <v>73</v>
      </c>
      <c r="V5352" s="2" t="s">
        <v>74</v>
      </c>
      <c r="W5352" s="4">
        <v>591851</v>
      </c>
      <c r="X5352" s="4">
        <v>500797</v>
      </c>
      <c r="Y5352" s="4">
        <v>1092648</v>
      </c>
      <c r="Z5352" s="2">
        <v>0</v>
      </c>
      <c r="AA5352" s="2" t="s">
        <v>56</v>
      </c>
      <c r="AB5352" s="2" t="s">
        <v>15728</v>
      </c>
      <c r="AC5352" s="2" t="s">
        <v>146</v>
      </c>
      <c r="AD5352" s="2" t="s">
        <v>76</v>
      </c>
      <c r="AE5352" s="5">
        <v>66.38</v>
      </c>
      <c r="AF5352" s="2">
        <v>0</v>
      </c>
      <c r="AG5352" s="2" t="s">
        <v>77</v>
      </c>
      <c r="AH5352" s="2">
        <v>2</v>
      </c>
      <c r="AI5352" s="6" t="str">
        <f t="shared" si="249"/>
        <v>25-34</v>
      </c>
      <c r="AJ5352" s="11">
        <f>YEAR(tbl_LoanData[[#This Row],[Application Date]])</f>
        <v>2025</v>
      </c>
      <c r="AK5352" s="11" t="str">
        <f>TEXT(tbl_LoanData[[#This Row],[Application Date]],"MMMM")</f>
        <v>July</v>
      </c>
      <c r="AL5352" s="12">
        <f>DATE(YEAR(tbl_LoanData[[#This Row],[Application Date]]),MONTH(tbl_LoanData[[#This Row],[Application Date]]),1)</f>
        <v>45839</v>
      </c>
      <c r="AM5352" s="14">
        <f ca="1">IF(AND(tbl_LoanData[[#This Row],[Application Date]]&gt;=EOMONTH(TODAY(),-1)+1,tbl_LoanData[[#This Row],[Application Date]]&lt;=TODAY()),tbl_LoanData[[#This Row],[Loan Amount]],0)</f>
        <v>0</v>
      </c>
      <c r="AN5352" s="14">
        <f>tbl_LoanData[[#This Row],[Amount Paid]]-(Q5352-X5352)</f>
        <v>233648</v>
      </c>
      <c r="AO5352" s="14">
        <f>IF(tbl_LoanData[[#This Row],[Application Status]]="Approved",1,0)</f>
        <v>1</v>
      </c>
      <c r="AP5352" s="22" t="str">
        <f t="shared" ca="1" si="250"/>
        <v/>
      </c>
      <c r="AQ5352" s="22" t="str">
        <f t="shared" ca="1" si="251"/>
        <v/>
      </c>
    </row>
    <row r="5353" spans="1:43" ht="14.4" customHeight="1" x14ac:dyDescent="0.3">
      <c r="A5353" s="2" t="s">
        <v>9443</v>
      </c>
      <c r="B5353" s="2" t="s">
        <v>9444</v>
      </c>
      <c r="C5353" s="2" t="s">
        <v>347</v>
      </c>
      <c r="D5353" s="2" t="s">
        <v>268</v>
      </c>
      <c r="E5353" s="2" t="s">
        <v>82</v>
      </c>
      <c r="F5353" s="2">
        <v>56</v>
      </c>
      <c r="G5353" s="2" t="s">
        <v>69</v>
      </c>
      <c r="H5353" s="2" t="s">
        <v>265</v>
      </c>
      <c r="I5353" s="2" t="s">
        <v>44</v>
      </c>
      <c r="J5353" s="3">
        <v>45841</v>
      </c>
      <c r="K5353" s="3"/>
      <c r="L5353" s="2" t="s">
        <v>37</v>
      </c>
      <c r="M5353" s="2" t="s">
        <v>199</v>
      </c>
      <c r="N5353" s="2" t="s">
        <v>319</v>
      </c>
      <c r="O5353" s="4">
        <v>183000</v>
      </c>
      <c r="P5353" s="4">
        <v>42600</v>
      </c>
      <c r="Q5353" s="4">
        <v>140400</v>
      </c>
      <c r="R5353" s="2">
        <v>60</v>
      </c>
      <c r="S5353" s="5">
        <v>8.5</v>
      </c>
      <c r="T5353" s="4">
        <v>3334.5</v>
      </c>
      <c r="U5353" s="2" t="s">
        <v>113</v>
      </c>
      <c r="V5353" s="2" t="s">
        <v>97</v>
      </c>
      <c r="W5353" s="4">
        <v>0</v>
      </c>
      <c r="X5353" s="4">
        <v>0</v>
      </c>
      <c r="Y5353" s="4">
        <v>200070</v>
      </c>
      <c r="Z5353" s="2">
        <v>0</v>
      </c>
      <c r="AA5353" s="2" t="s">
        <v>97</v>
      </c>
      <c r="AB5353" s="2" t="s">
        <v>15735</v>
      </c>
      <c r="AC5353" s="2" t="s">
        <v>106</v>
      </c>
      <c r="AD5353" s="2" t="s">
        <v>76</v>
      </c>
      <c r="AE5353" s="5">
        <v>76.72</v>
      </c>
      <c r="AF5353" s="2">
        <v>0</v>
      </c>
      <c r="AG5353" s="2" t="s">
        <v>97</v>
      </c>
      <c r="AH5353" s="2"/>
      <c r="AI5353" s="6" t="str">
        <f t="shared" si="249"/>
        <v>55-64</v>
      </c>
      <c r="AJ5353" s="11">
        <f>YEAR(tbl_LoanData[[#This Row],[Application Date]])</f>
        <v>2025</v>
      </c>
      <c r="AK5353" s="11" t="str">
        <f>TEXT(tbl_LoanData[[#This Row],[Application Date]],"MMMM")</f>
        <v>July</v>
      </c>
      <c r="AL5353" s="12">
        <f>DATE(YEAR(tbl_LoanData[[#This Row],[Application Date]]),MONTH(tbl_LoanData[[#This Row],[Application Date]]),1)</f>
        <v>45839</v>
      </c>
      <c r="AM5353" s="14">
        <f ca="1">IF(AND(tbl_LoanData[[#This Row],[Application Date]]&gt;=EOMONTH(TODAY(),-1)+1,tbl_LoanData[[#This Row],[Application Date]]&lt;=TODAY()),tbl_LoanData[[#This Row],[Loan Amount]],0)</f>
        <v>0</v>
      </c>
      <c r="AN5353" s="14">
        <f>tbl_LoanData[[#This Row],[Amount Paid]]-(Q5353-X5353)</f>
        <v>-140400</v>
      </c>
      <c r="AO5353" s="14">
        <f>IF(tbl_LoanData[[#This Row],[Application Status]]="Approved",1,0)</f>
        <v>0</v>
      </c>
      <c r="AP5353" s="22" t="str">
        <f t="shared" ca="1" si="250"/>
        <v/>
      </c>
      <c r="AQ5353" s="22" t="str">
        <f t="shared" ca="1" si="251"/>
        <v/>
      </c>
    </row>
    <row r="5354" spans="1:43" ht="14.4" customHeight="1" x14ac:dyDescent="0.3">
      <c r="A5354" s="2" t="s">
        <v>9463</v>
      </c>
      <c r="B5354" s="2" t="s">
        <v>9464</v>
      </c>
      <c r="C5354" s="2" t="s">
        <v>338</v>
      </c>
      <c r="D5354" s="2" t="s">
        <v>82</v>
      </c>
      <c r="E5354" s="2" t="s">
        <v>402</v>
      </c>
      <c r="F5354" s="2">
        <v>56</v>
      </c>
      <c r="G5354" s="2" t="s">
        <v>83</v>
      </c>
      <c r="H5354" s="2" t="s">
        <v>269</v>
      </c>
      <c r="I5354" s="2" t="s">
        <v>46</v>
      </c>
      <c r="J5354" s="3">
        <v>45854</v>
      </c>
      <c r="K5354" s="3"/>
      <c r="L5354" s="2" t="s">
        <v>39</v>
      </c>
      <c r="M5354" s="2" t="s">
        <v>127</v>
      </c>
      <c r="N5354" s="2" t="s">
        <v>152</v>
      </c>
      <c r="O5354" s="4">
        <v>2562000</v>
      </c>
      <c r="P5354" s="4">
        <v>779600</v>
      </c>
      <c r="Q5354" s="4">
        <v>1782400</v>
      </c>
      <c r="R5354" s="2">
        <v>24</v>
      </c>
      <c r="S5354" s="5">
        <v>12.15</v>
      </c>
      <c r="T5354" s="4">
        <v>92313.47</v>
      </c>
      <c r="U5354" s="2" t="s">
        <v>113</v>
      </c>
      <c r="V5354" s="2" t="s">
        <v>97</v>
      </c>
      <c r="W5354" s="4">
        <v>0</v>
      </c>
      <c r="X5354" s="4">
        <v>0</v>
      </c>
      <c r="Y5354" s="4">
        <v>2215523.2000000002</v>
      </c>
      <c r="Z5354" s="2">
        <v>0</v>
      </c>
      <c r="AA5354" s="2" t="s">
        <v>97</v>
      </c>
      <c r="AB5354" s="2" t="s">
        <v>15730</v>
      </c>
      <c r="AC5354" s="2" t="s">
        <v>138</v>
      </c>
      <c r="AD5354" s="2" t="s">
        <v>76</v>
      </c>
      <c r="AE5354" s="5">
        <v>69.569999999999993</v>
      </c>
      <c r="AF5354" s="2">
        <v>0</v>
      </c>
      <c r="AG5354" s="2" t="s">
        <v>97</v>
      </c>
      <c r="AH5354" s="2"/>
      <c r="AI5354" s="6" t="str">
        <f t="shared" si="249"/>
        <v>55-64</v>
      </c>
      <c r="AJ5354" s="11">
        <f>YEAR(tbl_LoanData[[#This Row],[Application Date]])</f>
        <v>2025</v>
      </c>
      <c r="AK5354" s="11" t="str">
        <f>TEXT(tbl_LoanData[[#This Row],[Application Date]],"MMMM")</f>
        <v>July</v>
      </c>
      <c r="AL5354" s="12">
        <f>DATE(YEAR(tbl_LoanData[[#This Row],[Application Date]]),MONTH(tbl_LoanData[[#This Row],[Application Date]]),1)</f>
        <v>45839</v>
      </c>
      <c r="AM5354" s="14">
        <f ca="1">IF(AND(tbl_LoanData[[#This Row],[Application Date]]&gt;=EOMONTH(TODAY(),-1)+1,tbl_LoanData[[#This Row],[Application Date]]&lt;=TODAY()),tbl_LoanData[[#This Row],[Loan Amount]],0)</f>
        <v>0</v>
      </c>
      <c r="AN5354" s="14">
        <f>tbl_LoanData[[#This Row],[Amount Paid]]-(Q5354-X5354)</f>
        <v>-1782400</v>
      </c>
      <c r="AO5354" s="14">
        <f>IF(tbl_LoanData[[#This Row],[Application Status]]="Approved",1,0)</f>
        <v>0</v>
      </c>
      <c r="AP5354" s="22" t="str">
        <f t="shared" ca="1" si="250"/>
        <v/>
      </c>
      <c r="AQ5354" s="22" t="str">
        <f t="shared" ca="1" si="251"/>
        <v/>
      </c>
    </row>
    <row r="5355" spans="1:43" ht="14.4" customHeight="1" x14ac:dyDescent="0.3">
      <c r="A5355" s="2" t="s">
        <v>9761</v>
      </c>
      <c r="B5355" s="2" t="s">
        <v>9762</v>
      </c>
      <c r="C5355" s="2" t="s">
        <v>304</v>
      </c>
      <c r="D5355" s="2" t="s">
        <v>82</v>
      </c>
      <c r="E5355" s="2" t="s">
        <v>68</v>
      </c>
      <c r="F5355" s="2">
        <v>26</v>
      </c>
      <c r="G5355" s="2" t="s">
        <v>83</v>
      </c>
      <c r="H5355" s="2" t="s">
        <v>177</v>
      </c>
      <c r="I5355" s="2" t="s">
        <v>43</v>
      </c>
      <c r="J5355" s="3">
        <v>45861</v>
      </c>
      <c r="K5355" s="3">
        <v>45877</v>
      </c>
      <c r="L5355" s="2" t="s">
        <v>40</v>
      </c>
      <c r="M5355" s="2" t="s">
        <v>111</v>
      </c>
      <c r="N5355" s="2" t="s">
        <v>120</v>
      </c>
      <c r="O5355" s="4">
        <v>899000</v>
      </c>
      <c r="P5355" s="4">
        <v>302500</v>
      </c>
      <c r="Q5355" s="4">
        <v>596500</v>
      </c>
      <c r="R5355" s="2">
        <v>48</v>
      </c>
      <c r="S5355" s="5">
        <v>7.37</v>
      </c>
      <c r="T5355" s="4">
        <v>16090.59</v>
      </c>
      <c r="U5355" s="2" t="s">
        <v>73</v>
      </c>
      <c r="V5355" s="2" t="s">
        <v>74</v>
      </c>
      <c r="W5355" s="4">
        <v>193087.08</v>
      </c>
      <c r="X5355" s="4">
        <v>579261.12</v>
      </c>
      <c r="Y5355" s="4">
        <v>772348.2</v>
      </c>
      <c r="Z5355" s="2">
        <v>0</v>
      </c>
      <c r="AA5355" s="2" t="s">
        <v>56</v>
      </c>
      <c r="AB5355" s="2" t="s">
        <v>15736</v>
      </c>
      <c r="AC5355" s="2" t="s">
        <v>106</v>
      </c>
      <c r="AD5355" s="2" t="s">
        <v>76</v>
      </c>
      <c r="AE5355" s="5">
        <v>66.349999999999994</v>
      </c>
      <c r="AF5355" s="2">
        <v>0</v>
      </c>
      <c r="AG5355" s="2" t="s">
        <v>77</v>
      </c>
      <c r="AH5355" s="2">
        <v>16</v>
      </c>
      <c r="AI5355" s="6" t="str">
        <f t="shared" si="249"/>
        <v>25-34</v>
      </c>
      <c r="AJ5355" s="11">
        <f>YEAR(tbl_LoanData[[#This Row],[Application Date]])</f>
        <v>2025</v>
      </c>
      <c r="AK5355" s="11" t="str">
        <f>TEXT(tbl_LoanData[[#This Row],[Application Date]],"MMMM")</f>
        <v>July</v>
      </c>
      <c r="AL5355" s="12">
        <f>DATE(YEAR(tbl_LoanData[[#This Row],[Application Date]]),MONTH(tbl_LoanData[[#This Row],[Application Date]]),1)</f>
        <v>45839</v>
      </c>
      <c r="AM5355" s="14">
        <f ca="1">IF(AND(tbl_LoanData[[#This Row],[Application Date]]&gt;=EOMONTH(TODAY(),-1)+1,tbl_LoanData[[#This Row],[Application Date]]&lt;=TODAY()),tbl_LoanData[[#This Row],[Loan Amount]],0)</f>
        <v>0</v>
      </c>
      <c r="AN5355" s="14">
        <f>tbl_LoanData[[#This Row],[Amount Paid]]-(Q5355-X5355)</f>
        <v>175848.19999999998</v>
      </c>
      <c r="AO5355" s="14">
        <f>IF(tbl_LoanData[[#This Row],[Application Status]]="Approved",1,0)</f>
        <v>1</v>
      </c>
      <c r="AP5355" s="22" t="str">
        <f t="shared" ca="1" si="250"/>
        <v/>
      </c>
      <c r="AQ5355" s="22" t="str">
        <f t="shared" ca="1" si="251"/>
        <v/>
      </c>
    </row>
    <row r="5356" spans="1:43" ht="14.4" customHeight="1" x14ac:dyDescent="0.3">
      <c r="A5356" s="2" t="s">
        <v>9985</v>
      </c>
      <c r="B5356" s="2" t="s">
        <v>9986</v>
      </c>
      <c r="C5356" s="2" t="s">
        <v>606</v>
      </c>
      <c r="D5356" s="2" t="s">
        <v>311</v>
      </c>
      <c r="E5356" s="2" t="s">
        <v>540</v>
      </c>
      <c r="F5356" s="2">
        <v>63</v>
      </c>
      <c r="G5356" s="2" t="s">
        <v>69</v>
      </c>
      <c r="H5356" s="2" t="s">
        <v>177</v>
      </c>
      <c r="I5356" s="2" t="s">
        <v>43</v>
      </c>
      <c r="J5356" s="3">
        <v>45866</v>
      </c>
      <c r="K5356" s="3">
        <v>45869</v>
      </c>
      <c r="L5356" s="2" t="s">
        <v>36</v>
      </c>
      <c r="M5356" s="2" t="s">
        <v>104</v>
      </c>
      <c r="N5356" s="2" t="s">
        <v>592</v>
      </c>
      <c r="O5356" s="4">
        <v>1406000</v>
      </c>
      <c r="P5356" s="4">
        <v>360300</v>
      </c>
      <c r="Q5356" s="4">
        <v>1045700</v>
      </c>
      <c r="R5356" s="2">
        <v>48</v>
      </c>
      <c r="S5356" s="5">
        <v>12.26</v>
      </c>
      <c r="T5356" s="4">
        <v>32468.98</v>
      </c>
      <c r="U5356" s="2" t="s">
        <v>73</v>
      </c>
      <c r="V5356" s="2" t="s">
        <v>74</v>
      </c>
      <c r="W5356" s="4">
        <v>389627.76</v>
      </c>
      <c r="X5356" s="4">
        <v>1168883.52</v>
      </c>
      <c r="Y5356" s="4">
        <v>1558511.28</v>
      </c>
      <c r="Z5356" s="2">
        <v>0</v>
      </c>
      <c r="AA5356" s="2" t="s">
        <v>56</v>
      </c>
      <c r="AB5356" s="2" t="s">
        <v>15731</v>
      </c>
      <c r="AC5356" s="2" t="s">
        <v>146</v>
      </c>
      <c r="AD5356" s="2" t="s">
        <v>76</v>
      </c>
      <c r="AE5356" s="5">
        <v>74.37</v>
      </c>
      <c r="AF5356" s="2">
        <v>0</v>
      </c>
      <c r="AG5356" s="2" t="s">
        <v>77</v>
      </c>
      <c r="AH5356" s="2">
        <v>3</v>
      </c>
      <c r="AI5356" s="6" t="str">
        <f t="shared" si="249"/>
        <v>55-64</v>
      </c>
      <c r="AJ5356" s="11">
        <f>YEAR(tbl_LoanData[[#This Row],[Application Date]])</f>
        <v>2025</v>
      </c>
      <c r="AK5356" s="11" t="str">
        <f>TEXT(tbl_LoanData[[#This Row],[Application Date]],"MMMM")</f>
        <v>July</v>
      </c>
      <c r="AL5356" s="12">
        <f>DATE(YEAR(tbl_LoanData[[#This Row],[Application Date]]),MONTH(tbl_LoanData[[#This Row],[Application Date]]),1)</f>
        <v>45839</v>
      </c>
      <c r="AM5356" s="14">
        <f ca="1">IF(AND(tbl_LoanData[[#This Row],[Application Date]]&gt;=EOMONTH(TODAY(),-1)+1,tbl_LoanData[[#This Row],[Application Date]]&lt;=TODAY()),tbl_LoanData[[#This Row],[Loan Amount]],0)</f>
        <v>0</v>
      </c>
      <c r="AN5356" s="14">
        <f>tbl_LoanData[[#This Row],[Amount Paid]]-(Q5356-X5356)</f>
        <v>512811.28</v>
      </c>
      <c r="AO5356" s="14">
        <f>IF(tbl_LoanData[[#This Row],[Application Status]]="Approved",1,0)</f>
        <v>1</v>
      </c>
      <c r="AP5356" s="22" t="str">
        <f t="shared" ca="1" si="250"/>
        <v/>
      </c>
      <c r="AQ5356" s="22" t="str">
        <f t="shared" ca="1" si="251"/>
        <v/>
      </c>
    </row>
    <row r="5357" spans="1:43" x14ac:dyDescent="0.3">
      <c r="A5357" s="2" t="s">
        <v>10305</v>
      </c>
      <c r="B5357" s="2" t="s">
        <v>10306</v>
      </c>
      <c r="C5357" s="2" t="s">
        <v>356</v>
      </c>
      <c r="D5357" s="2" t="s">
        <v>176</v>
      </c>
      <c r="E5357" s="2" t="s">
        <v>142</v>
      </c>
      <c r="F5357" s="2">
        <v>59</v>
      </c>
      <c r="G5357" s="2" t="s">
        <v>69</v>
      </c>
      <c r="H5357" s="2" t="s">
        <v>126</v>
      </c>
      <c r="I5357" s="2" t="s">
        <v>44</v>
      </c>
      <c r="J5357" s="3">
        <v>45844</v>
      </c>
      <c r="K5357" s="3">
        <v>45861</v>
      </c>
      <c r="L5357" s="2" t="s">
        <v>36</v>
      </c>
      <c r="M5357" s="2" t="s">
        <v>111</v>
      </c>
      <c r="N5357" s="2" t="s">
        <v>350</v>
      </c>
      <c r="O5357" s="4">
        <v>1399000</v>
      </c>
      <c r="P5357" s="4">
        <v>472200</v>
      </c>
      <c r="Q5357" s="4">
        <v>926800</v>
      </c>
      <c r="R5357" s="2">
        <v>18</v>
      </c>
      <c r="S5357" s="5">
        <v>6.31</v>
      </c>
      <c r="T5357" s="4">
        <v>56362.31</v>
      </c>
      <c r="U5357" s="2" t="s">
        <v>73</v>
      </c>
      <c r="V5357" s="2" t="s">
        <v>74</v>
      </c>
      <c r="W5357" s="4">
        <v>676347.72</v>
      </c>
      <c r="X5357" s="4">
        <v>338173.9</v>
      </c>
      <c r="Y5357" s="4">
        <v>1014521.62</v>
      </c>
      <c r="Z5357" s="2">
        <v>32</v>
      </c>
      <c r="AA5357" s="2" t="s">
        <v>58</v>
      </c>
      <c r="AB5357" s="2" t="s">
        <v>15728</v>
      </c>
      <c r="AC5357" s="2" t="s">
        <v>138</v>
      </c>
      <c r="AD5357" s="2" t="s">
        <v>76</v>
      </c>
      <c r="AE5357" s="5">
        <v>66.25</v>
      </c>
      <c r="AF5357" s="2">
        <v>1</v>
      </c>
      <c r="AG5357" s="2" t="s">
        <v>15718</v>
      </c>
      <c r="AH5357" s="2">
        <v>17</v>
      </c>
      <c r="AI5357" s="6" t="str">
        <f t="shared" si="249"/>
        <v>55-64</v>
      </c>
      <c r="AJ5357" s="11">
        <f>YEAR(tbl_LoanData[[#This Row],[Application Date]])</f>
        <v>2025</v>
      </c>
      <c r="AK5357" s="11" t="str">
        <f>TEXT(tbl_LoanData[[#This Row],[Application Date]],"MMMM")</f>
        <v>July</v>
      </c>
      <c r="AL5357" s="12">
        <f>DATE(YEAR(tbl_LoanData[[#This Row],[Application Date]]),MONTH(tbl_LoanData[[#This Row],[Application Date]]),1)</f>
        <v>45839</v>
      </c>
      <c r="AM5357" s="14">
        <f ca="1">IF(AND(tbl_LoanData[[#This Row],[Application Date]]&gt;=EOMONTH(TODAY(),-1)+1,tbl_LoanData[[#This Row],[Application Date]]&lt;=TODAY()),tbl_LoanData[[#This Row],[Loan Amount]],0)</f>
        <v>0</v>
      </c>
      <c r="AN5357" s="14">
        <f>tbl_LoanData[[#This Row],[Amount Paid]]-(Q5357-X5357)</f>
        <v>87721.62</v>
      </c>
      <c r="AO5357" s="14">
        <f>IF(tbl_LoanData[[#This Row],[Application Status]]="Approved",1,0)</f>
        <v>1</v>
      </c>
      <c r="AP5357" s="22" t="str">
        <f t="shared" ca="1" si="250"/>
        <v/>
      </c>
      <c r="AQ5357" s="22" t="str">
        <f t="shared" ca="1" si="251"/>
        <v/>
      </c>
    </row>
    <row r="5358" spans="1:43" ht="14.4" customHeight="1" x14ac:dyDescent="0.3">
      <c r="A5358" s="2" t="s">
        <v>10521</v>
      </c>
      <c r="B5358" s="2" t="s">
        <v>10522</v>
      </c>
      <c r="C5358" s="2" t="s">
        <v>171</v>
      </c>
      <c r="D5358" s="2" t="s">
        <v>268</v>
      </c>
      <c r="E5358" s="2" t="s">
        <v>540</v>
      </c>
      <c r="F5358" s="2">
        <v>43</v>
      </c>
      <c r="G5358" s="2" t="s">
        <v>69</v>
      </c>
      <c r="H5358" s="2" t="s">
        <v>298</v>
      </c>
      <c r="I5358" s="2" t="s">
        <v>43</v>
      </c>
      <c r="J5358" s="3">
        <v>45866</v>
      </c>
      <c r="K5358" s="3"/>
      <c r="L5358" s="2" t="s">
        <v>36</v>
      </c>
      <c r="M5358" s="2" t="s">
        <v>85</v>
      </c>
      <c r="N5358" s="2" t="s">
        <v>671</v>
      </c>
      <c r="O5358" s="4">
        <v>895000</v>
      </c>
      <c r="P5358" s="4">
        <v>268400</v>
      </c>
      <c r="Q5358" s="4">
        <v>626600</v>
      </c>
      <c r="R5358" s="2">
        <v>18</v>
      </c>
      <c r="S5358" s="5">
        <v>12.53</v>
      </c>
      <c r="T5358" s="4">
        <v>41353.86</v>
      </c>
      <c r="U5358" s="2" t="s">
        <v>113</v>
      </c>
      <c r="V5358" s="2" t="s">
        <v>97</v>
      </c>
      <c r="W5358" s="4">
        <v>0</v>
      </c>
      <c r="X5358" s="4">
        <v>0</v>
      </c>
      <c r="Y5358" s="4">
        <v>744369.47</v>
      </c>
      <c r="Z5358" s="2">
        <v>0</v>
      </c>
      <c r="AA5358" s="2" t="s">
        <v>97</v>
      </c>
      <c r="AB5358" s="2" t="s">
        <v>15728</v>
      </c>
      <c r="AC5358" s="2" t="s">
        <v>146</v>
      </c>
      <c r="AD5358" s="2" t="s">
        <v>76</v>
      </c>
      <c r="AE5358" s="5">
        <v>70.010000000000005</v>
      </c>
      <c r="AF5358" s="2">
        <v>0</v>
      </c>
      <c r="AG5358" s="2" t="s">
        <v>97</v>
      </c>
      <c r="AH5358" s="2"/>
      <c r="AI5358" s="6" t="str">
        <f t="shared" si="249"/>
        <v>35-44</v>
      </c>
      <c r="AJ5358" s="11">
        <f>YEAR(tbl_LoanData[[#This Row],[Application Date]])</f>
        <v>2025</v>
      </c>
      <c r="AK5358" s="11" t="str">
        <f>TEXT(tbl_LoanData[[#This Row],[Application Date]],"MMMM")</f>
        <v>July</v>
      </c>
      <c r="AL5358" s="12">
        <f>DATE(YEAR(tbl_LoanData[[#This Row],[Application Date]]),MONTH(tbl_LoanData[[#This Row],[Application Date]]),1)</f>
        <v>45839</v>
      </c>
      <c r="AM5358" s="14">
        <f ca="1">IF(AND(tbl_LoanData[[#This Row],[Application Date]]&gt;=EOMONTH(TODAY(),-1)+1,tbl_LoanData[[#This Row],[Application Date]]&lt;=TODAY()),tbl_LoanData[[#This Row],[Loan Amount]],0)</f>
        <v>0</v>
      </c>
      <c r="AN5358" s="14">
        <f>tbl_LoanData[[#This Row],[Amount Paid]]-(Q5358-X5358)</f>
        <v>-626600</v>
      </c>
      <c r="AO5358" s="14">
        <f>IF(tbl_LoanData[[#This Row],[Application Status]]="Approved",1,0)</f>
        <v>0</v>
      </c>
      <c r="AP5358" s="22" t="str">
        <f t="shared" ca="1" si="250"/>
        <v/>
      </c>
      <c r="AQ5358" s="22" t="str">
        <f t="shared" ca="1" si="251"/>
        <v/>
      </c>
    </row>
    <row r="5359" spans="1:43" ht="14.4" customHeight="1" x14ac:dyDescent="0.3">
      <c r="A5359" s="2" t="s">
        <v>10879</v>
      </c>
      <c r="B5359" s="2" t="s">
        <v>10880</v>
      </c>
      <c r="C5359" s="2" t="s">
        <v>347</v>
      </c>
      <c r="D5359" s="2" t="s">
        <v>118</v>
      </c>
      <c r="E5359" s="2" t="s">
        <v>182</v>
      </c>
      <c r="F5359" s="2">
        <v>53</v>
      </c>
      <c r="G5359" s="2" t="s">
        <v>69</v>
      </c>
      <c r="H5359" s="2" t="s">
        <v>136</v>
      </c>
      <c r="I5359" s="2" t="s">
        <v>49</v>
      </c>
      <c r="J5359" s="3">
        <v>45859</v>
      </c>
      <c r="K5359" s="3">
        <v>45862</v>
      </c>
      <c r="L5359" s="2" t="s">
        <v>36</v>
      </c>
      <c r="M5359" s="2" t="s">
        <v>85</v>
      </c>
      <c r="N5359" s="2" t="s">
        <v>671</v>
      </c>
      <c r="O5359" s="4">
        <v>2090000</v>
      </c>
      <c r="P5359" s="4">
        <v>585900</v>
      </c>
      <c r="Q5359" s="4">
        <v>1504100</v>
      </c>
      <c r="R5359" s="2">
        <v>12</v>
      </c>
      <c r="S5359" s="5">
        <v>12.07</v>
      </c>
      <c r="T5359" s="4">
        <v>140470.41</v>
      </c>
      <c r="U5359" s="2" t="s">
        <v>73</v>
      </c>
      <c r="V5359" s="2" t="s">
        <v>33</v>
      </c>
      <c r="W5359" s="4">
        <v>1685644.87</v>
      </c>
      <c r="X5359" s="4">
        <v>0</v>
      </c>
      <c r="Y5359" s="4">
        <v>1685644.87</v>
      </c>
      <c r="Z5359" s="2">
        <v>0</v>
      </c>
      <c r="AA5359" s="2" t="s">
        <v>56</v>
      </c>
      <c r="AB5359" s="2" t="s">
        <v>15728</v>
      </c>
      <c r="AC5359" s="2" t="s">
        <v>129</v>
      </c>
      <c r="AD5359" s="2" t="s">
        <v>76</v>
      </c>
      <c r="AE5359" s="5">
        <v>71.97</v>
      </c>
      <c r="AF5359" s="2">
        <v>0</v>
      </c>
      <c r="AG5359" s="2" t="s">
        <v>77</v>
      </c>
      <c r="AH5359" s="2">
        <v>3</v>
      </c>
      <c r="AI5359" s="6" t="str">
        <f t="shared" si="249"/>
        <v>45-54</v>
      </c>
      <c r="AJ5359" s="11">
        <f>YEAR(tbl_LoanData[[#This Row],[Application Date]])</f>
        <v>2025</v>
      </c>
      <c r="AK5359" s="11" t="str">
        <f>TEXT(tbl_LoanData[[#This Row],[Application Date]],"MMMM")</f>
        <v>July</v>
      </c>
      <c r="AL5359" s="12">
        <f>DATE(YEAR(tbl_LoanData[[#This Row],[Application Date]]),MONTH(tbl_LoanData[[#This Row],[Application Date]]),1)</f>
        <v>45839</v>
      </c>
      <c r="AM5359" s="14">
        <f ca="1">IF(AND(tbl_LoanData[[#This Row],[Application Date]]&gt;=EOMONTH(TODAY(),-1)+1,tbl_LoanData[[#This Row],[Application Date]]&lt;=TODAY()),tbl_LoanData[[#This Row],[Loan Amount]],0)</f>
        <v>0</v>
      </c>
      <c r="AN5359" s="14">
        <f>tbl_LoanData[[#This Row],[Amount Paid]]-(Q5359-X5359)</f>
        <v>181544.87000000011</v>
      </c>
      <c r="AO5359" s="14">
        <f>IF(tbl_LoanData[[#This Row],[Application Status]]="Approved",1,0)</f>
        <v>1</v>
      </c>
      <c r="AP5359" s="22" t="str">
        <f t="shared" ca="1" si="250"/>
        <v/>
      </c>
      <c r="AQ5359" s="22" t="str">
        <f t="shared" ca="1" si="251"/>
        <v/>
      </c>
    </row>
    <row r="5360" spans="1:43" x14ac:dyDescent="0.3">
      <c r="A5360" s="2" t="s">
        <v>10927</v>
      </c>
      <c r="B5360" s="2" t="s">
        <v>10928</v>
      </c>
      <c r="C5360" s="2" t="s">
        <v>175</v>
      </c>
      <c r="D5360" s="2" t="s">
        <v>67</v>
      </c>
      <c r="E5360" s="2" t="s">
        <v>210</v>
      </c>
      <c r="F5360" s="2">
        <v>23</v>
      </c>
      <c r="G5360" s="2" t="s">
        <v>83</v>
      </c>
      <c r="H5360" s="2" t="s">
        <v>143</v>
      </c>
      <c r="I5360" s="2" t="s">
        <v>46</v>
      </c>
      <c r="J5360" s="3">
        <v>45866</v>
      </c>
      <c r="K5360" s="3">
        <v>45868</v>
      </c>
      <c r="L5360" s="2" t="s">
        <v>39</v>
      </c>
      <c r="M5360" s="2" t="s">
        <v>157</v>
      </c>
      <c r="N5360" s="2" t="s">
        <v>359</v>
      </c>
      <c r="O5360" s="4">
        <v>1372000</v>
      </c>
      <c r="P5360" s="4">
        <v>400000</v>
      </c>
      <c r="Q5360" s="4">
        <v>972000</v>
      </c>
      <c r="R5360" s="2">
        <v>36</v>
      </c>
      <c r="S5360" s="5">
        <v>13.62</v>
      </c>
      <c r="T5360" s="4">
        <v>38032.199999999997</v>
      </c>
      <c r="U5360" s="2" t="s">
        <v>73</v>
      </c>
      <c r="V5360" s="2" t="s">
        <v>74</v>
      </c>
      <c r="W5360" s="4">
        <v>456386.4</v>
      </c>
      <c r="X5360" s="4">
        <v>912772.8</v>
      </c>
      <c r="Y5360" s="4">
        <v>1369159.2</v>
      </c>
      <c r="Z5360" s="2">
        <v>0</v>
      </c>
      <c r="AA5360" s="2" t="s">
        <v>56</v>
      </c>
      <c r="AB5360" s="2" t="s">
        <v>15727</v>
      </c>
      <c r="AC5360" s="2" t="s">
        <v>87</v>
      </c>
      <c r="AD5360" s="2" t="s">
        <v>76</v>
      </c>
      <c r="AE5360" s="5">
        <v>70.849999999999994</v>
      </c>
      <c r="AF5360" s="2">
        <v>0</v>
      </c>
      <c r="AG5360" s="2" t="s">
        <v>77</v>
      </c>
      <c r="AH5360" s="2">
        <v>2</v>
      </c>
      <c r="AI5360" s="6" t="str">
        <f t="shared" si="249"/>
        <v>18-24</v>
      </c>
      <c r="AJ5360" s="11">
        <f>YEAR(tbl_LoanData[[#This Row],[Application Date]])</f>
        <v>2025</v>
      </c>
      <c r="AK5360" s="11" t="str">
        <f>TEXT(tbl_LoanData[[#This Row],[Application Date]],"MMMM")</f>
        <v>July</v>
      </c>
      <c r="AL5360" s="12">
        <f>DATE(YEAR(tbl_LoanData[[#This Row],[Application Date]]),MONTH(tbl_LoanData[[#This Row],[Application Date]]),1)</f>
        <v>45839</v>
      </c>
      <c r="AM5360" s="14">
        <f ca="1">IF(AND(tbl_LoanData[[#This Row],[Application Date]]&gt;=EOMONTH(TODAY(),-1)+1,tbl_LoanData[[#This Row],[Application Date]]&lt;=TODAY()),tbl_LoanData[[#This Row],[Loan Amount]],0)</f>
        <v>0</v>
      </c>
      <c r="AN5360" s="14">
        <f>tbl_LoanData[[#This Row],[Amount Paid]]-(Q5360-X5360)</f>
        <v>397159.20000000007</v>
      </c>
      <c r="AO5360" s="14">
        <f>IF(tbl_LoanData[[#This Row],[Application Status]]="Approved",1,0)</f>
        <v>1</v>
      </c>
      <c r="AP5360" s="22" t="str">
        <f t="shared" ca="1" si="250"/>
        <v/>
      </c>
      <c r="AQ5360" s="22" t="str">
        <f t="shared" ca="1" si="251"/>
        <v/>
      </c>
    </row>
    <row r="5361" spans="1:43" ht="14.4" customHeight="1" x14ac:dyDescent="0.3">
      <c r="A5361" s="2" t="s">
        <v>10937</v>
      </c>
      <c r="B5361" s="2" t="s">
        <v>10938</v>
      </c>
      <c r="C5361" s="2" t="s">
        <v>471</v>
      </c>
      <c r="D5361" s="2" t="s">
        <v>67</v>
      </c>
      <c r="E5361" s="2" t="s">
        <v>117</v>
      </c>
      <c r="F5361" s="2">
        <v>65</v>
      </c>
      <c r="G5361" s="2" t="s">
        <v>83</v>
      </c>
      <c r="H5361" s="2" t="s">
        <v>265</v>
      </c>
      <c r="I5361" s="2" t="s">
        <v>44</v>
      </c>
      <c r="J5361" s="3">
        <v>45863</v>
      </c>
      <c r="K5361" s="3"/>
      <c r="L5361" s="2" t="s">
        <v>39</v>
      </c>
      <c r="M5361" s="2" t="s">
        <v>167</v>
      </c>
      <c r="N5361" s="2" t="s">
        <v>168</v>
      </c>
      <c r="O5361" s="4">
        <v>1650000</v>
      </c>
      <c r="P5361" s="4">
        <v>384400</v>
      </c>
      <c r="Q5361" s="4">
        <v>1265600</v>
      </c>
      <c r="R5361" s="2">
        <v>24</v>
      </c>
      <c r="S5361" s="5">
        <v>8.5</v>
      </c>
      <c r="T5361" s="4">
        <v>61698</v>
      </c>
      <c r="U5361" s="2" t="s">
        <v>113</v>
      </c>
      <c r="V5361" s="2" t="s">
        <v>97</v>
      </c>
      <c r="W5361" s="4">
        <v>0</v>
      </c>
      <c r="X5361" s="4">
        <v>0</v>
      </c>
      <c r="Y5361" s="4">
        <v>1480752</v>
      </c>
      <c r="Z5361" s="2">
        <v>0</v>
      </c>
      <c r="AA5361" s="2" t="s">
        <v>97</v>
      </c>
      <c r="AB5361" s="2" t="s">
        <v>15728</v>
      </c>
      <c r="AC5361" s="2" t="s">
        <v>146</v>
      </c>
      <c r="AD5361" s="2" t="s">
        <v>76</v>
      </c>
      <c r="AE5361" s="5">
        <v>76.7</v>
      </c>
      <c r="AF5361" s="2">
        <v>0</v>
      </c>
      <c r="AG5361" s="2" t="s">
        <v>97</v>
      </c>
      <c r="AH5361" s="2"/>
      <c r="AI5361" s="6" t="str">
        <f t="shared" si="249"/>
        <v>65+</v>
      </c>
      <c r="AJ5361" s="11">
        <f>YEAR(tbl_LoanData[[#This Row],[Application Date]])</f>
        <v>2025</v>
      </c>
      <c r="AK5361" s="11" t="str">
        <f>TEXT(tbl_LoanData[[#This Row],[Application Date]],"MMMM")</f>
        <v>July</v>
      </c>
      <c r="AL5361" s="12">
        <f>DATE(YEAR(tbl_LoanData[[#This Row],[Application Date]]),MONTH(tbl_LoanData[[#This Row],[Application Date]]),1)</f>
        <v>45839</v>
      </c>
      <c r="AM5361" s="14">
        <f ca="1">IF(AND(tbl_LoanData[[#This Row],[Application Date]]&gt;=EOMONTH(TODAY(),-1)+1,tbl_LoanData[[#This Row],[Application Date]]&lt;=TODAY()),tbl_LoanData[[#This Row],[Loan Amount]],0)</f>
        <v>0</v>
      </c>
      <c r="AN5361" s="14">
        <f>tbl_LoanData[[#This Row],[Amount Paid]]-(Q5361-X5361)</f>
        <v>-1265600</v>
      </c>
      <c r="AO5361" s="14">
        <f>IF(tbl_LoanData[[#This Row],[Application Status]]="Approved",1,0)</f>
        <v>0</v>
      </c>
      <c r="AP5361" s="22" t="str">
        <f t="shared" ca="1" si="250"/>
        <v/>
      </c>
      <c r="AQ5361" s="22" t="str">
        <f t="shared" ca="1" si="251"/>
        <v/>
      </c>
    </row>
    <row r="5362" spans="1:43" ht="14.4" customHeight="1" x14ac:dyDescent="0.3">
      <c r="A5362" s="2" t="s">
        <v>10951</v>
      </c>
      <c r="B5362" s="2" t="s">
        <v>10952</v>
      </c>
      <c r="C5362" s="2" t="s">
        <v>304</v>
      </c>
      <c r="D5362" s="2" t="s">
        <v>82</v>
      </c>
      <c r="E5362" s="2" t="s">
        <v>406</v>
      </c>
      <c r="F5362" s="2">
        <v>23</v>
      </c>
      <c r="G5362" s="2" t="s">
        <v>83</v>
      </c>
      <c r="H5362" s="2" t="s">
        <v>259</v>
      </c>
      <c r="I5362" s="2" t="s">
        <v>43</v>
      </c>
      <c r="J5362" s="3">
        <v>45849</v>
      </c>
      <c r="K5362" s="3">
        <v>45856</v>
      </c>
      <c r="L5362" s="2" t="s">
        <v>37</v>
      </c>
      <c r="M5362" s="2" t="s">
        <v>199</v>
      </c>
      <c r="N5362" s="2" t="s">
        <v>200</v>
      </c>
      <c r="O5362" s="4">
        <v>182000</v>
      </c>
      <c r="P5362" s="4">
        <v>23700</v>
      </c>
      <c r="Q5362" s="4">
        <v>158300</v>
      </c>
      <c r="R5362" s="2">
        <v>48</v>
      </c>
      <c r="S5362" s="5">
        <v>5.95</v>
      </c>
      <c r="T5362" s="4">
        <v>4082.82</v>
      </c>
      <c r="U5362" s="2" t="s">
        <v>73</v>
      </c>
      <c r="V5362" s="2" t="s">
        <v>74</v>
      </c>
      <c r="W5362" s="4">
        <v>48993.84</v>
      </c>
      <c r="X5362" s="4">
        <v>146981.56</v>
      </c>
      <c r="Y5362" s="4">
        <v>195975.4</v>
      </c>
      <c r="Z5362" s="2">
        <v>28</v>
      </c>
      <c r="AA5362" s="2" t="s">
        <v>57</v>
      </c>
      <c r="AB5362" s="2" t="s">
        <v>15733</v>
      </c>
      <c r="AC5362" s="2" t="s">
        <v>129</v>
      </c>
      <c r="AD5362" s="2" t="s">
        <v>76</v>
      </c>
      <c r="AE5362" s="5">
        <v>86.98</v>
      </c>
      <c r="AF5362" s="2">
        <v>1</v>
      </c>
      <c r="AG5362" s="2" t="s">
        <v>77</v>
      </c>
      <c r="AH5362" s="2">
        <v>7</v>
      </c>
      <c r="AI5362" s="6" t="str">
        <f t="shared" si="249"/>
        <v>18-24</v>
      </c>
      <c r="AJ5362" s="11">
        <f>YEAR(tbl_LoanData[[#This Row],[Application Date]])</f>
        <v>2025</v>
      </c>
      <c r="AK5362" s="11" t="str">
        <f>TEXT(tbl_LoanData[[#This Row],[Application Date]],"MMMM")</f>
        <v>July</v>
      </c>
      <c r="AL5362" s="12">
        <f>DATE(YEAR(tbl_LoanData[[#This Row],[Application Date]]),MONTH(tbl_LoanData[[#This Row],[Application Date]]),1)</f>
        <v>45839</v>
      </c>
      <c r="AM5362" s="14">
        <f ca="1">IF(AND(tbl_LoanData[[#This Row],[Application Date]]&gt;=EOMONTH(TODAY(),-1)+1,tbl_LoanData[[#This Row],[Application Date]]&lt;=TODAY()),tbl_LoanData[[#This Row],[Loan Amount]],0)</f>
        <v>0</v>
      </c>
      <c r="AN5362" s="14">
        <f>tbl_LoanData[[#This Row],[Amount Paid]]-(Q5362-X5362)</f>
        <v>37675.399999999994</v>
      </c>
      <c r="AO5362" s="14">
        <f>IF(tbl_LoanData[[#This Row],[Application Status]]="Approved",1,0)</f>
        <v>1</v>
      </c>
      <c r="AP5362" s="22" t="str">
        <f t="shared" ca="1" si="250"/>
        <v/>
      </c>
      <c r="AQ5362" s="22" t="str">
        <f t="shared" ca="1" si="251"/>
        <v/>
      </c>
    </row>
    <row r="5363" spans="1:43" ht="14.4" customHeight="1" x14ac:dyDescent="0.3">
      <c r="A5363" s="2" t="s">
        <v>10991</v>
      </c>
      <c r="B5363" s="2" t="s">
        <v>10992</v>
      </c>
      <c r="C5363" s="2" t="s">
        <v>586</v>
      </c>
      <c r="D5363" s="2" t="s">
        <v>268</v>
      </c>
      <c r="E5363" s="2" t="s">
        <v>134</v>
      </c>
      <c r="F5363" s="2">
        <v>47</v>
      </c>
      <c r="G5363" s="2" t="s">
        <v>69</v>
      </c>
      <c r="H5363" s="2" t="s">
        <v>273</v>
      </c>
      <c r="I5363" s="2" t="s">
        <v>45</v>
      </c>
      <c r="J5363" s="3">
        <v>45862</v>
      </c>
      <c r="K5363" s="3">
        <v>45881</v>
      </c>
      <c r="L5363" s="2" t="s">
        <v>39</v>
      </c>
      <c r="M5363" s="2" t="s">
        <v>157</v>
      </c>
      <c r="N5363" s="2" t="s">
        <v>359</v>
      </c>
      <c r="O5363" s="4">
        <v>1717000</v>
      </c>
      <c r="P5363" s="4">
        <v>368400</v>
      </c>
      <c r="Q5363" s="4">
        <v>1348600</v>
      </c>
      <c r="R5363" s="2">
        <v>60</v>
      </c>
      <c r="S5363" s="5">
        <v>9</v>
      </c>
      <c r="T5363" s="4">
        <v>32591.17</v>
      </c>
      <c r="U5363" s="2" t="s">
        <v>73</v>
      </c>
      <c r="V5363" s="2" t="s">
        <v>74</v>
      </c>
      <c r="W5363" s="4">
        <v>391094.04</v>
      </c>
      <c r="X5363" s="4">
        <v>1564375.96</v>
      </c>
      <c r="Y5363" s="4">
        <v>1955470</v>
      </c>
      <c r="Z5363" s="2">
        <v>0</v>
      </c>
      <c r="AA5363" s="2" t="s">
        <v>56</v>
      </c>
      <c r="AB5363" s="2" t="s">
        <v>15736</v>
      </c>
      <c r="AC5363" s="2" t="s">
        <v>213</v>
      </c>
      <c r="AD5363" s="2" t="s">
        <v>76</v>
      </c>
      <c r="AE5363" s="5">
        <v>78.540000000000006</v>
      </c>
      <c r="AF5363" s="2">
        <v>0</v>
      </c>
      <c r="AG5363" s="2" t="s">
        <v>77</v>
      </c>
      <c r="AH5363" s="2">
        <v>19</v>
      </c>
      <c r="AI5363" s="6" t="str">
        <f t="shared" si="249"/>
        <v>45-54</v>
      </c>
      <c r="AJ5363" s="11">
        <f>YEAR(tbl_LoanData[[#This Row],[Application Date]])</f>
        <v>2025</v>
      </c>
      <c r="AK5363" s="11" t="str">
        <f>TEXT(tbl_LoanData[[#This Row],[Application Date]],"MMMM")</f>
        <v>July</v>
      </c>
      <c r="AL5363" s="12">
        <f>DATE(YEAR(tbl_LoanData[[#This Row],[Application Date]]),MONTH(tbl_LoanData[[#This Row],[Application Date]]),1)</f>
        <v>45839</v>
      </c>
      <c r="AM5363" s="14">
        <f ca="1">IF(AND(tbl_LoanData[[#This Row],[Application Date]]&gt;=EOMONTH(TODAY(),-1)+1,tbl_LoanData[[#This Row],[Application Date]]&lt;=TODAY()),tbl_LoanData[[#This Row],[Loan Amount]],0)</f>
        <v>0</v>
      </c>
      <c r="AN5363" s="14">
        <f>tbl_LoanData[[#This Row],[Amount Paid]]-(Q5363-X5363)</f>
        <v>606870</v>
      </c>
      <c r="AO5363" s="14">
        <f>IF(tbl_LoanData[[#This Row],[Application Status]]="Approved",1,0)</f>
        <v>1</v>
      </c>
      <c r="AP5363" s="22" t="str">
        <f t="shared" ca="1" si="250"/>
        <v/>
      </c>
      <c r="AQ5363" s="22" t="str">
        <f t="shared" ca="1" si="251"/>
        <v/>
      </c>
    </row>
    <row r="5364" spans="1:43" ht="14.4" customHeight="1" x14ac:dyDescent="0.3">
      <c r="A5364" s="2" t="s">
        <v>11073</v>
      </c>
      <c r="B5364" s="2" t="s">
        <v>11074</v>
      </c>
      <c r="C5364" s="2" t="s">
        <v>240</v>
      </c>
      <c r="D5364" s="2" t="s">
        <v>81</v>
      </c>
      <c r="E5364" s="2" t="s">
        <v>209</v>
      </c>
      <c r="F5364" s="2">
        <v>28</v>
      </c>
      <c r="G5364" s="2" t="s">
        <v>83</v>
      </c>
      <c r="H5364" s="2" t="s">
        <v>103</v>
      </c>
      <c r="I5364" s="2" t="s">
        <v>43</v>
      </c>
      <c r="J5364" s="3">
        <v>45854</v>
      </c>
      <c r="K5364" s="3">
        <v>45874</v>
      </c>
      <c r="L5364" s="2" t="s">
        <v>40</v>
      </c>
      <c r="M5364" s="2" t="s">
        <v>85</v>
      </c>
      <c r="N5364" s="2" t="s">
        <v>86</v>
      </c>
      <c r="O5364" s="4">
        <v>771000</v>
      </c>
      <c r="P5364" s="4">
        <v>212000</v>
      </c>
      <c r="Q5364" s="4">
        <v>559000</v>
      </c>
      <c r="R5364" s="2">
        <v>48</v>
      </c>
      <c r="S5364" s="5">
        <v>12.01</v>
      </c>
      <c r="T5364" s="4">
        <v>17240.490000000002</v>
      </c>
      <c r="U5364" s="2" t="s">
        <v>73</v>
      </c>
      <c r="V5364" s="2" t="s">
        <v>74</v>
      </c>
      <c r="W5364" s="4">
        <v>206885.88</v>
      </c>
      <c r="X5364" s="4">
        <v>620657.72</v>
      </c>
      <c r="Y5364" s="4">
        <v>827543.6</v>
      </c>
      <c r="Z5364" s="2">
        <v>0</v>
      </c>
      <c r="AA5364" s="2" t="s">
        <v>56</v>
      </c>
      <c r="AB5364" s="2" t="s">
        <v>15736</v>
      </c>
      <c r="AC5364" s="2" t="s">
        <v>129</v>
      </c>
      <c r="AD5364" s="2" t="s">
        <v>76</v>
      </c>
      <c r="AE5364" s="5">
        <v>72.5</v>
      </c>
      <c r="AF5364" s="2">
        <v>0</v>
      </c>
      <c r="AG5364" s="2" t="s">
        <v>77</v>
      </c>
      <c r="AH5364" s="2">
        <v>20</v>
      </c>
      <c r="AI5364" s="6" t="str">
        <f t="shared" si="249"/>
        <v>25-34</v>
      </c>
      <c r="AJ5364" s="11">
        <f>YEAR(tbl_LoanData[[#This Row],[Application Date]])</f>
        <v>2025</v>
      </c>
      <c r="AK5364" s="11" t="str">
        <f>TEXT(tbl_LoanData[[#This Row],[Application Date]],"MMMM")</f>
        <v>July</v>
      </c>
      <c r="AL5364" s="12">
        <f>DATE(YEAR(tbl_LoanData[[#This Row],[Application Date]]),MONTH(tbl_LoanData[[#This Row],[Application Date]]),1)</f>
        <v>45839</v>
      </c>
      <c r="AM5364" s="14">
        <f ca="1">IF(AND(tbl_LoanData[[#This Row],[Application Date]]&gt;=EOMONTH(TODAY(),-1)+1,tbl_LoanData[[#This Row],[Application Date]]&lt;=TODAY()),tbl_LoanData[[#This Row],[Loan Amount]],0)</f>
        <v>0</v>
      </c>
      <c r="AN5364" s="14">
        <f>tbl_LoanData[[#This Row],[Amount Paid]]-(Q5364-X5364)</f>
        <v>268543.59999999998</v>
      </c>
      <c r="AO5364" s="14">
        <f>IF(tbl_LoanData[[#This Row],[Application Status]]="Approved",1,0)</f>
        <v>1</v>
      </c>
      <c r="AP5364" s="22" t="str">
        <f t="shared" ca="1" si="250"/>
        <v/>
      </c>
      <c r="AQ5364" s="22" t="str">
        <f t="shared" ca="1" si="251"/>
        <v/>
      </c>
    </row>
    <row r="5365" spans="1:43" ht="14.4" customHeight="1" x14ac:dyDescent="0.3">
      <c r="A5365" s="2" t="s">
        <v>11123</v>
      </c>
      <c r="B5365" s="2" t="s">
        <v>11124</v>
      </c>
      <c r="C5365" s="2" t="s">
        <v>155</v>
      </c>
      <c r="D5365" s="2" t="s">
        <v>82</v>
      </c>
      <c r="E5365" s="2" t="s">
        <v>284</v>
      </c>
      <c r="F5365" s="2">
        <v>56</v>
      </c>
      <c r="G5365" s="2" t="s">
        <v>83</v>
      </c>
      <c r="H5365" s="2" t="s">
        <v>177</v>
      </c>
      <c r="I5365" s="2" t="s">
        <v>43</v>
      </c>
      <c r="J5365" s="3">
        <v>45851</v>
      </c>
      <c r="K5365" s="3">
        <v>45855</v>
      </c>
      <c r="L5365" s="2" t="s">
        <v>37</v>
      </c>
      <c r="M5365" s="2" t="s">
        <v>260</v>
      </c>
      <c r="N5365" s="2" t="s">
        <v>457</v>
      </c>
      <c r="O5365" s="4">
        <v>130000</v>
      </c>
      <c r="P5365" s="4">
        <v>43600</v>
      </c>
      <c r="Q5365" s="4">
        <v>86400</v>
      </c>
      <c r="R5365" s="2">
        <v>18</v>
      </c>
      <c r="S5365" s="5">
        <v>12.04</v>
      </c>
      <c r="T5365" s="4">
        <v>5666.88</v>
      </c>
      <c r="U5365" s="2" t="s">
        <v>73</v>
      </c>
      <c r="V5365" s="2" t="s">
        <v>74</v>
      </c>
      <c r="W5365" s="4">
        <v>73669.440000000002</v>
      </c>
      <c r="X5365" s="4">
        <v>28334.400000000001</v>
      </c>
      <c r="Y5365" s="4">
        <v>102003.84</v>
      </c>
      <c r="Z5365" s="2">
        <v>0</v>
      </c>
      <c r="AA5365" s="2" t="s">
        <v>56</v>
      </c>
      <c r="AB5365" s="2" t="s">
        <v>15727</v>
      </c>
      <c r="AC5365" s="2" t="s">
        <v>87</v>
      </c>
      <c r="AD5365" s="2" t="s">
        <v>76</v>
      </c>
      <c r="AE5365" s="5">
        <v>66.459999999999994</v>
      </c>
      <c r="AF5365" s="2">
        <v>0</v>
      </c>
      <c r="AG5365" s="2" t="s">
        <v>77</v>
      </c>
      <c r="AH5365" s="2">
        <v>4</v>
      </c>
      <c r="AI5365" s="6" t="str">
        <f t="shared" si="249"/>
        <v>55-64</v>
      </c>
      <c r="AJ5365" s="11">
        <f>YEAR(tbl_LoanData[[#This Row],[Application Date]])</f>
        <v>2025</v>
      </c>
      <c r="AK5365" s="11" t="str">
        <f>TEXT(tbl_LoanData[[#This Row],[Application Date]],"MMMM")</f>
        <v>July</v>
      </c>
      <c r="AL5365" s="12">
        <f>DATE(YEAR(tbl_LoanData[[#This Row],[Application Date]]),MONTH(tbl_LoanData[[#This Row],[Application Date]]),1)</f>
        <v>45839</v>
      </c>
      <c r="AM5365" s="14">
        <f ca="1">IF(AND(tbl_LoanData[[#This Row],[Application Date]]&gt;=EOMONTH(TODAY(),-1)+1,tbl_LoanData[[#This Row],[Application Date]]&lt;=TODAY()),tbl_LoanData[[#This Row],[Loan Amount]],0)</f>
        <v>0</v>
      </c>
      <c r="AN5365" s="14">
        <f>tbl_LoanData[[#This Row],[Amount Paid]]-(Q5365-X5365)</f>
        <v>15603.840000000004</v>
      </c>
      <c r="AO5365" s="14">
        <f>IF(tbl_LoanData[[#This Row],[Application Status]]="Approved",1,0)</f>
        <v>1</v>
      </c>
      <c r="AP5365" s="22" t="str">
        <f t="shared" ca="1" si="250"/>
        <v/>
      </c>
      <c r="AQ5365" s="22" t="str">
        <f t="shared" ca="1" si="251"/>
        <v/>
      </c>
    </row>
    <row r="5366" spans="1:43" ht="14.4" customHeight="1" x14ac:dyDescent="0.3">
      <c r="A5366" s="2" t="s">
        <v>11237</v>
      </c>
      <c r="B5366" s="2" t="s">
        <v>11238</v>
      </c>
      <c r="C5366" s="2" t="s">
        <v>405</v>
      </c>
      <c r="D5366" s="2" t="s">
        <v>81</v>
      </c>
      <c r="E5366" s="2" t="s">
        <v>68</v>
      </c>
      <c r="F5366" s="2">
        <v>58</v>
      </c>
      <c r="G5366" s="2" t="s">
        <v>69</v>
      </c>
      <c r="H5366" s="2" t="s">
        <v>265</v>
      </c>
      <c r="I5366" s="2" t="s">
        <v>44</v>
      </c>
      <c r="J5366" s="3">
        <v>45850</v>
      </c>
      <c r="K5366" s="3">
        <v>45868</v>
      </c>
      <c r="L5366" s="2" t="s">
        <v>39</v>
      </c>
      <c r="M5366" s="2" t="s">
        <v>94</v>
      </c>
      <c r="N5366" s="2" t="s">
        <v>365</v>
      </c>
      <c r="O5366" s="4">
        <v>2065000</v>
      </c>
      <c r="P5366" s="4">
        <v>316500</v>
      </c>
      <c r="Q5366" s="4">
        <v>1748500</v>
      </c>
      <c r="R5366" s="2">
        <v>60</v>
      </c>
      <c r="S5366" s="5">
        <v>9.69</v>
      </c>
      <c r="T5366" s="4">
        <v>43260.800000000003</v>
      </c>
      <c r="U5366" s="2" t="s">
        <v>73</v>
      </c>
      <c r="V5366" s="2" t="s">
        <v>74</v>
      </c>
      <c r="W5366" s="4">
        <v>519129.59999999998</v>
      </c>
      <c r="X5366" s="4">
        <v>2076518.65</v>
      </c>
      <c r="Y5366" s="4">
        <v>2595648.25</v>
      </c>
      <c r="Z5366" s="2">
        <v>0</v>
      </c>
      <c r="AA5366" s="2" t="s">
        <v>56</v>
      </c>
      <c r="AB5366" s="2" t="s">
        <v>15727</v>
      </c>
      <c r="AC5366" s="2" t="s">
        <v>87</v>
      </c>
      <c r="AD5366" s="2" t="s">
        <v>76</v>
      </c>
      <c r="AE5366" s="5">
        <v>84.67</v>
      </c>
      <c r="AF5366" s="2">
        <v>0</v>
      </c>
      <c r="AG5366" s="2" t="s">
        <v>77</v>
      </c>
      <c r="AH5366" s="2">
        <v>18</v>
      </c>
      <c r="AI5366" s="6" t="str">
        <f t="shared" si="249"/>
        <v>55-64</v>
      </c>
      <c r="AJ5366" s="11">
        <f>YEAR(tbl_LoanData[[#This Row],[Application Date]])</f>
        <v>2025</v>
      </c>
      <c r="AK5366" s="11" t="str">
        <f>TEXT(tbl_LoanData[[#This Row],[Application Date]],"MMMM")</f>
        <v>July</v>
      </c>
      <c r="AL5366" s="12">
        <f>DATE(YEAR(tbl_LoanData[[#This Row],[Application Date]]),MONTH(tbl_LoanData[[#This Row],[Application Date]]),1)</f>
        <v>45839</v>
      </c>
      <c r="AM5366" s="14">
        <f ca="1">IF(AND(tbl_LoanData[[#This Row],[Application Date]]&gt;=EOMONTH(TODAY(),-1)+1,tbl_LoanData[[#This Row],[Application Date]]&lt;=TODAY()),tbl_LoanData[[#This Row],[Loan Amount]],0)</f>
        <v>0</v>
      </c>
      <c r="AN5366" s="14">
        <f>tbl_LoanData[[#This Row],[Amount Paid]]-(Q5366-X5366)</f>
        <v>847148.24999999988</v>
      </c>
      <c r="AO5366" s="14">
        <f>IF(tbl_LoanData[[#This Row],[Application Status]]="Approved",1,0)</f>
        <v>1</v>
      </c>
      <c r="AP5366" s="22" t="str">
        <f t="shared" ca="1" si="250"/>
        <v/>
      </c>
      <c r="AQ5366" s="22" t="str">
        <f t="shared" ca="1" si="251"/>
        <v/>
      </c>
    </row>
    <row r="5367" spans="1:43" ht="14.4" customHeight="1" x14ac:dyDescent="0.3">
      <c r="A5367" s="2" t="s">
        <v>11261</v>
      </c>
      <c r="B5367" s="2" t="s">
        <v>11262</v>
      </c>
      <c r="C5367" s="2" t="s">
        <v>220</v>
      </c>
      <c r="D5367" s="2" t="s">
        <v>102</v>
      </c>
      <c r="E5367" s="2" t="s">
        <v>142</v>
      </c>
      <c r="F5367" s="2">
        <v>56</v>
      </c>
      <c r="G5367" s="2" t="s">
        <v>69</v>
      </c>
      <c r="H5367" s="2" t="s">
        <v>191</v>
      </c>
      <c r="I5367" s="2" t="s">
        <v>51</v>
      </c>
      <c r="J5367" s="3">
        <v>45864</v>
      </c>
      <c r="K5367" s="3">
        <v>45872</v>
      </c>
      <c r="L5367" s="2" t="s">
        <v>36</v>
      </c>
      <c r="M5367" s="2" t="s">
        <v>85</v>
      </c>
      <c r="N5367" s="2" t="s">
        <v>344</v>
      </c>
      <c r="O5367" s="4">
        <v>1899000</v>
      </c>
      <c r="P5367" s="4">
        <v>595000</v>
      </c>
      <c r="Q5367" s="4">
        <v>1304000</v>
      </c>
      <c r="R5367" s="2">
        <v>36</v>
      </c>
      <c r="S5367" s="5">
        <v>10.26</v>
      </c>
      <c r="T5367" s="4">
        <v>47371.42</v>
      </c>
      <c r="U5367" s="2" t="s">
        <v>73</v>
      </c>
      <c r="V5367" s="2" t="s">
        <v>74</v>
      </c>
      <c r="W5367" s="4">
        <v>521085.62</v>
      </c>
      <c r="X5367" s="4">
        <v>1184285.58</v>
      </c>
      <c r="Y5367" s="4">
        <v>1705371.2</v>
      </c>
      <c r="Z5367" s="2">
        <v>30</v>
      </c>
      <c r="AA5367" s="2" t="s">
        <v>57</v>
      </c>
      <c r="AB5367" s="2" t="s">
        <v>15729</v>
      </c>
      <c r="AC5367" s="2" t="s">
        <v>146</v>
      </c>
      <c r="AD5367" s="2" t="s">
        <v>76</v>
      </c>
      <c r="AE5367" s="5">
        <v>68.67</v>
      </c>
      <c r="AF5367" s="2">
        <v>1</v>
      </c>
      <c r="AG5367" s="2" t="s">
        <v>77</v>
      </c>
      <c r="AH5367" s="2">
        <v>8</v>
      </c>
      <c r="AI5367" s="6" t="str">
        <f t="shared" si="249"/>
        <v>55-64</v>
      </c>
      <c r="AJ5367" s="11">
        <f>YEAR(tbl_LoanData[[#This Row],[Application Date]])</f>
        <v>2025</v>
      </c>
      <c r="AK5367" s="11" t="str">
        <f>TEXT(tbl_LoanData[[#This Row],[Application Date]],"MMMM")</f>
        <v>July</v>
      </c>
      <c r="AL5367" s="12">
        <f>DATE(YEAR(tbl_LoanData[[#This Row],[Application Date]]),MONTH(tbl_LoanData[[#This Row],[Application Date]]),1)</f>
        <v>45839</v>
      </c>
      <c r="AM5367" s="14">
        <f ca="1">IF(AND(tbl_LoanData[[#This Row],[Application Date]]&gt;=EOMONTH(TODAY(),-1)+1,tbl_LoanData[[#This Row],[Application Date]]&lt;=TODAY()),tbl_LoanData[[#This Row],[Loan Amount]],0)</f>
        <v>0</v>
      </c>
      <c r="AN5367" s="14">
        <f>tbl_LoanData[[#This Row],[Amount Paid]]-(Q5367-X5367)</f>
        <v>401371.20000000007</v>
      </c>
      <c r="AO5367" s="14">
        <f>IF(tbl_LoanData[[#This Row],[Application Status]]="Approved",1,0)</f>
        <v>1</v>
      </c>
      <c r="AP5367" s="22" t="str">
        <f t="shared" ca="1" si="250"/>
        <v/>
      </c>
      <c r="AQ5367" s="22" t="str">
        <f t="shared" ca="1" si="251"/>
        <v/>
      </c>
    </row>
    <row r="5368" spans="1:43" ht="14.4" customHeight="1" x14ac:dyDescent="0.3">
      <c r="A5368" s="2" t="s">
        <v>11359</v>
      </c>
      <c r="B5368" s="2" t="s">
        <v>11360</v>
      </c>
      <c r="C5368" s="2" t="s">
        <v>575</v>
      </c>
      <c r="D5368" s="2" t="s">
        <v>311</v>
      </c>
      <c r="E5368" s="2" t="s">
        <v>255</v>
      </c>
      <c r="F5368" s="2">
        <v>49</v>
      </c>
      <c r="G5368" s="2" t="s">
        <v>69</v>
      </c>
      <c r="H5368" s="2" t="s">
        <v>466</v>
      </c>
      <c r="I5368" s="2" t="s">
        <v>43</v>
      </c>
      <c r="J5368" s="3">
        <v>45863</v>
      </c>
      <c r="K5368" s="3">
        <v>45870</v>
      </c>
      <c r="L5368" s="2" t="s">
        <v>36</v>
      </c>
      <c r="M5368" s="2" t="s">
        <v>104</v>
      </c>
      <c r="N5368" s="2" t="s">
        <v>105</v>
      </c>
      <c r="O5368" s="4">
        <v>1835000</v>
      </c>
      <c r="P5368" s="4">
        <v>609400</v>
      </c>
      <c r="Q5368" s="4">
        <v>1225600</v>
      </c>
      <c r="R5368" s="2">
        <v>12</v>
      </c>
      <c r="S5368" s="5">
        <v>13.95</v>
      </c>
      <c r="T5368" s="4">
        <v>116380.93</v>
      </c>
      <c r="U5368" s="2" t="s">
        <v>73</v>
      </c>
      <c r="V5368" s="2" t="s">
        <v>33</v>
      </c>
      <c r="W5368" s="4">
        <v>1396571.2</v>
      </c>
      <c r="X5368" s="4">
        <v>0</v>
      </c>
      <c r="Y5368" s="4">
        <v>1396571.2</v>
      </c>
      <c r="Z5368" s="2">
        <v>0</v>
      </c>
      <c r="AA5368" s="2" t="s">
        <v>56</v>
      </c>
      <c r="AB5368" s="2" t="s">
        <v>15733</v>
      </c>
      <c r="AC5368" s="2" t="s">
        <v>360</v>
      </c>
      <c r="AD5368" s="2" t="s">
        <v>76</v>
      </c>
      <c r="AE5368" s="5">
        <v>66.790000000000006</v>
      </c>
      <c r="AF5368" s="2">
        <v>0</v>
      </c>
      <c r="AG5368" s="2" t="s">
        <v>77</v>
      </c>
      <c r="AH5368" s="2">
        <v>7</v>
      </c>
      <c r="AI5368" s="6" t="str">
        <f t="shared" si="249"/>
        <v>45-54</v>
      </c>
      <c r="AJ5368" s="11">
        <f>YEAR(tbl_LoanData[[#This Row],[Application Date]])</f>
        <v>2025</v>
      </c>
      <c r="AK5368" s="11" t="str">
        <f>TEXT(tbl_LoanData[[#This Row],[Application Date]],"MMMM")</f>
        <v>July</v>
      </c>
      <c r="AL5368" s="12">
        <f>DATE(YEAR(tbl_LoanData[[#This Row],[Application Date]]),MONTH(tbl_LoanData[[#This Row],[Application Date]]),1)</f>
        <v>45839</v>
      </c>
      <c r="AM5368" s="14">
        <f ca="1">IF(AND(tbl_LoanData[[#This Row],[Application Date]]&gt;=EOMONTH(TODAY(),-1)+1,tbl_LoanData[[#This Row],[Application Date]]&lt;=TODAY()),tbl_LoanData[[#This Row],[Loan Amount]],0)</f>
        <v>0</v>
      </c>
      <c r="AN5368" s="14">
        <f>tbl_LoanData[[#This Row],[Amount Paid]]-(Q5368-X5368)</f>
        <v>170971.19999999995</v>
      </c>
      <c r="AO5368" s="14">
        <f>IF(tbl_LoanData[[#This Row],[Application Status]]="Approved",1,0)</f>
        <v>1</v>
      </c>
      <c r="AP5368" s="22" t="str">
        <f t="shared" ca="1" si="250"/>
        <v/>
      </c>
      <c r="AQ5368" s="22" t="str">
        <f t="shared" ca="1" si="251"/>
        <v/>
      </c>
    </row>
    <row r="5369" spans="1:43" ht="14.4" customHeight="1" x14ac:dyDescent="0.3">
      <c r="A5369" s="2" t="s">
        <v>11397</v>
      </c>
      <c r="B5369" s="2" t="s">
        <v>11398</v>
      </c>
      <c r="C5369" s="2" t="s">
        <v>1102</v>
      </c>
      <c r="D5369" s="2" t="s">
        <v>268</v>
      </c>
      <c r="E5369" s="2" t="s">
        <v>190</v>
      </c>
      <c r="F5369" s="2">
        <v>39</v>
      </c>
      <c r="G5369" s="2" t="s">
        <v>69</v>
      </c>
      <c r="H5369" s="2" t="s">
        <v>84</v>
      </c>
      <c r="I5369" s="2" t="s">
        <v>45</v>
      </c>
      <c r="J5369" s="3">
        <v>45840</v>
      </c>
      <c r="K5369" s="3">
        <v>45848</v>
      </c>
      <c r="L5369" s="2" t="s">
        <v>37</v>
      </c>
      <c r="M5369" s="2" t="s">
        <v>260</v>
      </c>
      <c r="N5369" s="2" t="s">
        <v>745</v>
      </c>
      <c r="O5369" s="4">
        <v>179000</v>
      </c>
      <c r="P5369" s="4">
        <v>22600</v>
      </c>
      <c r="Q5369" s="4">
        <v>156400</v>
      </c>
      <c r="R5369" s="2">
        <v>36</v>
      </c>
      <c r="S5369" s="5">
        <v>10.7</v>
      </c>
      <c r="T5369" s="4">
        <v>5739.01</v>
      </c>
      <c r="U5369" s="2" t="s">
        <v>73</v>
      </c>
      <c r="V5369" s="2" t="s">
        <v>74</v>
      </c>
      <c r="W5369" s="4">
        <v>68868.12</v>
      </c>
      <c r="X5369" s="4">
        <v>137736.28</v>
      </c>
      <c r="Y5369" s="4">
        <v>206604.4</v>
      </c>
      <c r="Z5369" s="2">
        <v>31</v>
      </c>
      <c r="AA5369" s="2" t="s">
        <v>58</v>
      </c>
      <c r="AB5369" s="2" t="s">
        <v>15730</v>
      </c>
      <c r="AC5369" s="2" t="s">
        <v>121</v>
      </c>
      <c r="AD5369" s="2" t="s">
        <v>76</v>
      </c>
      <c r="AE5369" s="5">
        <v>87.37</v>
      </c>
      <c r="AF5369" s="2">
        <v>1</v>
      </c>
      <c r="AG5369" s="2" t="s">
        <v>15718</v>
      </c>
      <c r="AH5369" s="2">
        <v>8</v>
      </c>
      <c r="AI5369" s="6" t="str">
        <f t="shared" si="249"/>
        <v>35-44</v>
      </c>
      <c r="AJ5369" s="11">
        <f>YEAR(tbl_LoanData[[#This Row],[Application Date]])</f>
        <v>2025</v>
      </c>
      <c r="AK5369" s="11" t="str">
        <f>TEXT(tbl_LoanData[[#This Row],[Application Date]],"MMMM")</f>
        <v>July</v>
      </c>
      <c r="AL5369" s="12">
        <f>DATE(YEAR(tbl_LoanData[[#This Row],[Application Date]]),MONTH(tbl_LoanData[[#This Row],[Application Date]]),1)</f>
        <v>45839</v>
      </c>
      <c r="AM5369" s="14">
        <f ca="1">IF(AND(tbl_LoanData[[#This Row],[Application Date]]&gt;=EOMONTH(TODAY(),-1)+1,tbl_LoanData[[#This Row],[Application Date]]&lt;=TODAY()),tbl_LoanData[[#This Row],[Loan Amount]],0)</f>
        <v>0</v>
      </c>
      <c r="AN5369" s="14">
        <f>tbl_LoanData[[#This Row],[Amount Paid]]-(Q5369-X5369)</f>
        <v>50204.399999999994</v>
      </c>
      <c r="AO5369" s="14">
        <f>IF(tbl_LoanData[[#This Row],[Application Status]]="Approved",1,0)</f>
        <v>1</v>
      </c>
      <c r="AP5369" s="22" t="str">
        <f t="shared" ca="1" si="250"/>
        <v/>
      </c>
      <c r="AQ5369" s="22" t="str">
        <f t="shared" ca="1" si="251"/>
        <v/>
      </c>
    </row>
    <row r="5370" spans="1:43" ht="14.4" customHeight="1" x14ac:dyDescent="0.3">
      <c r="A5370" s="2" t="s">
        <v>11421</v>
      </c>
      <c r="B5370" s="2" t="s">
        <v>11422</v>
      </c>
      <c r="C5370" s="2" t="s">
        <v>327</v>
      </c>
      <c r="D5370" s="2" t="s">
        <v>118</v>
      </c>
      <c r="E5370" s="2" t="s">
        <v>135</v>
      </c>
      <c r="F5370" s="2">
        <v>57</v>
      </c>
      <c r="G5370" s="2" t="s">
        <v>69</v>
      </c>
      <c r="H5370" s="2" t="s">
        <v>172</v>
      </c>
      <c r="I5370" s="2" t="s">
        <v>45</v>
      </c>
      <c r="J5370" s="3">
        <v>45856</v>
      </c>
      <c r="K5370" s="3">
        <v>45869</v>
      </c>
      <c r="L5370" s="2" t="s">
        <v>40</v>
      </c>
      <c r="M5370" s="2" t="s">
        <v>71</v>
      </c>
      <c r="N5370" s="2" t="s">
        <v>137</v>
      </c>
      <c r="O5370" s="4">
        <v>1255000</v>
      </c>
      <c r="P5370" s="4">
        <v>437900</v>
      </c>
      <c r="Q5370" s="4">
        <v>817100</v>
      </c>
      <c r="R5370" s="2">
        <v>48</v>
      </c>
      <c r="S5370" s="5">
        <v>8.59</v>
      </c>
      <c r="T5370" s="4">
        <v>22871.99</v>
      </c>
      <c r="U5370" s="2" t="s">
        <v>73</v>
      </c>
      <c r="V5370" s="2" t="s">
        <v>74</v>
      </c>
      <c r="W5370" s="4">
        <v>274463.88</v>
      </c>
      <c r="X5370" s="4">
        <v>823391.68</v>
      </c>
      <c r="Y5370" s="4">
        <v>1097855.56</v>
      </c>
      <c r="Z5370" s="2">
        <v>0</v>
      </c>
      <c r="AA5370" s="2" t="s">
        <v>56</v>
      </c>
      <c r="AB5370" s="2" t="s">
        <v>15732</v>
      </c>
      <c r="AC5370" s="2" t="s">
        <v>75</v>
      </c>
      <c r="AD5370" s="2" t="s">
        <v>76</v>
      </c>
      <c r="AE5370" s="5">
        <v>65.11</v>
      </c>
      <c r="AF5370" s="2">
        <v>0</v>
      </c>
      <c r="AG5370" s="2" t="s">
        <v>77</v>
      </c>
      <c r="AH5370" s="2">
        <v>13</v>
      </c>
      <c r="AI5370" s="6" t="str">
        <f t="shared" si="249"/>
        <v>55-64</v>
      </c>
      <c r="AJ5370" s="11">
        <f>YEAR(tbl_LoanData[[#This Row],[Application Date]])</f>
        <v>2025</v>
      </c>
      <c r="AK5370" s="11" t="str">
        <f>TEXT(tbl_LoanData[[#This Row],[Application Date]],"MMMM")</f>
        <v>July</v>
      </c>
      <c r="AL5370" s="12">
        <f>DATE(YEAR(tbl_LoanData[[#This Row],[Application Date]]),MONTH(tbl_LoanData[[#This Row],[Application Date]]),1)</f>
        <v>45839</v>
      </c>
      <c r="AM5370" s="14">
        <f ca="1">IF(AND(tbl_LoanData[[#This Row],[Application Date]]&gt;=EOMONTH(TODAY(),-1)+1,tbl_LoanData[[#This Row],[Application Date]]&lt;=TODAY()),tbl_LoanData[[#This Row],[Loan Amount]],0)</f>
        <v>0</v>
      </c>
      <c r="AN5370" s="14">
        <f>tbl_LoanData[[#This Row],[Amount Paid]]-(Q5370-X5370)</f>
        <v>280755.56000000006</v>
      </c>
      <c r="AO5370" s="14">
        <f>IF(tbl_LoanData[[#This Row],[Application Status]]="Approved",1,0)</f>
        <v>1</v>
      </c>
      <c r="AP5370" s="22" t="str">
        <f t="shared" ca="1" si="250"/>
        <v/>
      </c>
      <c r="AQ5370" s="22" t="str">
        <f t="shared" ca="1" si="251"/>
        <v/>
      </c>
    </row>
    <row r="5371" spans="1:43" ht="14.4" customHeight="1" x14ac:dyDescent="0.3">
      <c r="A5371" s="2" t="s">
        <v>11451</v>
      </c>
      <c r="B5371" s="2" t="s">
        <v>11452</v>
      </c>
      <c r="C5371" s="2" t="s">
        <v>175</v>
      </c>
      <c r="D5371" s="2" t="s">
        <v>182</v>
      </c>
      <c r="E5371" s="2" t="s">
        <v>134</v>
      </c>
      <c r="F5371" s="2">
        <v>65</v>
      </c>
      <c r="G5371" s="2" t="s">
        <v>83</v>
      </c>
      <c r="H5371" s="2" t="s">
        <v>84</v>
      </c>
      <c r="I5371" s="2" t="s">
        <v>45</v>
      </c>
      <c r="J5371" s="3">
        <v>45861</v>
      </c>
      <c r="K5371" s="3"/>
      <c r="L5371" s="2" t="s">
        <v>38</v>
      </c>
      <c r="M5371" s="2" t="s">
        <v>71</v>
      </c>
      <c r="N5371" s="2" t="s">
        <v>589</v>
      </c>
      <c r="O5371" s="4">
        <v>1892000</v>
      </c>
      <c r="P5371" s="4">
        <v>242900</v>
      </c>
      <c r="Q5371" s="4">
        <v>1649100</v>
      </c>
      <c r="R5371" s="2">
        <v>36</v>
      </c>
      <c r="S5371" s="5">
        <v>5.16</v>
      </c>
      <c r="T5371" s="4">
        <v>52899.46</v>
      </c>
      <c r="U5371" s="2" t="s">
        <v>96</v>
      </c>
      <c r="V5371" s="2" t="s">
        <v>97</v>
      </c>
      <c r="W5371" s="4">
        <v>0</v>
      </c>
      <c r="X5371" s="4">
        <v>0</v>
      </c>
      <c r="Y5371" s="4">
        <v>1904380.68</v>
      </c>
      <c r="Z5371" s="2">
        <v>0</v>
      </c>
      <c r="AA5371" s="2" t="s">
        <v>97</v>
      </c>
      <c r="AB5371" s="2" t="s">
        <v>15727</v>
      </c>
      <c r="AC5371" s="2" t="s">
        <v>213</v>
      </c>
      <c r="AD5371" s="2" t="s">
        <v>76</v>
      </c>
      <c r="AE5371" s="5">
        <v>87.16</v>
      </c>
      <c r="AF5371" s="2">
        <v>0</v>
      </c>
      <c r="AG5371" s="2" t="s">
        <v>97</v>
      </c>
      <c r="AH5371" s="2"/>
      <c r="AI5371" s="6" t="str">
        <f t="shared" si="249"/>
        <v>65+</v>
      </c>
      <c r="AJ5371" s="11">
        <f>YEAR(tbl_LoanData[[#This Row],[Application Date]])</f>
        <v>2025</v>
      </c>
      <c r="AK5371" s="11" t="str">
        <f>TEXT(tbl_LoanData[[#This Row],[Application Date]],"MMMM")</f>
        <v>July</v>
      </c>
      <c r="AL5371" s="12">
        <f>DATE(YEAR(tbl_LoanData[[#This Row],[Application Date]]),MONTH(tbl_LoanData[[#This Row],[Application Date]]),1)</f>
        <v>45839</v>
      </c>
      <c r="AM5371" s="14">
        <f ca="1">IF(AND(tbl_LoanData[[#This Row],[Application Date]]&gt;=EOMONTH(TODAY(),-1)+1,tbl_LoanData[[#This Row],[Application Date]]&lt;=TODAY()),tbl_LoanData[[#This Row],[Loan Amount]],0)</f>
        <v>0</v>
      </c>
      <c r="AN5371" s="14">
        <f>tbl_LoanData[[#This Row],[Amount Paid]]-(Q5371-X5371)</f>
        <v>-1649100</v>
      </c>
      <c r="AO5371" s="14">
        <f>IF(tbl_LoanData[[#This Row],[Application Status]]="Approved",1,0)</f>
        <v>0</v>
      </c>
      <c r="AP5371" s="22" t="str">
        <f t="shared" ca="1" si="250"/>
        <v/>
      </c>
      <c r="AQ5371" s="22" t="str">
        <f t="shared" ca="1" si="251"/>
        <v/>
      </c>
    </row>
    <row r="5372" spans="1:43" ht="14.4" customHeight="1" x14ac:dyDescent="0.3">
      <c r="A5372" s="2" t="s">
        <v>11597</v>
      </c>
      <c r="B5372" s="2" t="s">
        <v>11598</v>
      </c>
      <c r="C5372" s="2" t="s">
        <v>335</v>
      </c>
      <c r="D5372" s="2" t="s">
        <v>81</v>
      </c>
      <c r="E5372" s="2" t="s">
        <v>101</v>
      </c>
      <c r="F5372" s="2">
        <v>62</v>
      </c>
      <c r="G5372" s="2" t="s">
        <v>83</v>
      </c>
      <c r="H5372" s="2" t="s">
        <v>565</v>
      </c>
      <c r="I5372" s="2" t="s">
        <v>47</v>
      </c>
      <c r="J5372" s="3">
        <v>45849</v>
      </c>
      <c r="K5372" s="3">
        <v>45856</v>
      </c>
      <c r="L5372" s="2" t="s">
        <v>41</v>
      </c>
      <c r="M5372" s="2" t="s">
        <v>144</v>
      </c>
      <c r="N5372" s="2" t="s">
        <v>857</v>
      </c>
      <c r="O5372" s="4">
        <v>1880000</v>
      </c>
      <c r="P5372" s="4">
        <v>640900</v>
      </c>
      <c r="Q5372" s="4">
        <v>1239100</v>
      </c>
      <c r="R5372" s="2">
        <v>12</v>
      </c>
      <c r="S5372" s="5">
        <v>13.9</v>
      </c>
      <c r="T5372" s="4">
        <v>117611.24</v>
      </c>
      <c r="U5372" s="2" t="s">
        <v>73</v>
      </c>
      <c r="V5372" s="2" t="s">
        <v>33</v>
      </c>
      <c r="W5372" s="4">
        <v>1411334.9</v>
      </c>
      <c r="X5372" s="4">
        <v>0</v>
      </c>
      <c r="Y5372" s="4">
        <v>1411334.9</v>
      </c>
      <c r="Z5372" s="2">
        <v>0</v>
      </c>
      <c r="AA5372" s="2" t="s">
        <v>56</v>
      </c>
      <c r="AB5372" s="2" t="s">
        <v>15731</v>
      </c>
      <c r="AC5372" s="2" t="s">
        <v>213</v>
      </c>
      <c r="AD5372" s="2" t="s">
        <v>76</v>
      </c>
      <c r="AE5372" s="5">
        <v>65.91</v>
      </c>
      <c r="AF5372" s="2">
        <v>0</v>
      </c>
      <c r="AG5372" s="2" t="s">
        <v>77</v>
      </c>
      <c r="AH5372" s="2">
        <v>7</v>
      </c>
      <c r="AI5372" s="6" t="str">
        <f t="shared" si="249"/>
        <v>55-64</v>
      </c>
      <c r="AJ5372" s="11">
        <f>YEAR(tbl_LoanData[[#This Row],[Application Date]])</f>
        <v>2025</v>
      </c>
      <c r="AK5372" s="11" t="str">
        <f>TEXT(tbl_LoanData[[#This Row],[Application Date]],"MMMM")</f>
        <v>July</v>
      </c>
      <c r="AL5372" s="12">
        <f>DATE(YEAR(tbl_LoanData[[#This Row],[Application Date]]),MONTH(tbl_LoanData[[#This Row],[Application Date]]),1)</f>
        <v>45839</v>
      </c>
      <c r="AM5372" s="14">
        <f ca="1">IF(AND(tbl_LoanData[[#This Row],[Application Date]]&gt;=EOMONTH(TODAY(),-1)+1,tbl_LoanData[[#This Row],[Application Date]]&lt;=TODAY()),tbl_LoanData[[#This Row],[Loan Amount]],0)</f>
        <v>0</v>
      </c>
      <c r="AN5372" s="14">
        <f>tbl_LoanData[[#This Row],[Amount Paid]]-(Q5372-X5372)</f>
        <v>172234.89999999991</v>
      </c>
      <c r="AO5372" s="14">
        <f>IF(tbl_LoanData[[#This Row],[Application Status]]="Approved",1,0)</f>
        <v>1</v>
      </c>
      <c r="AP5372" s="22" t="str">
        <f t="shared" ca="1" si="250"/>
        <v/>
      </c>
      <c r="AQ5372" s="22" t="str">
        <f t="shared" ca="1" si="251"/>
        <v/>
      </c>
    </row>
    <row r="5373" spans="1:43" x14ac:dyDescent="0.3">
      <c r="A5373" s="2" t="s">
        <v>11641</v>
      </c>
      <c r="B5373" s="2" t="s">
        <v>11642</v>
      </c>
      <c r="C5373" s="2" t="s">
        <v>310</v>
      </c>
      <c r="D5373" s="2" t="s">
        <v>209</v>
      </c>
      <c r="E5373" s="2" t="s">
        <v>402</v>
      </c>
      <c r="F5373" s="2">
        <v>40</v>
      </c>
      <c r="G5373" s="2" t="s">
        <v>69</v>
      </c>
      <c r="H5373" s="2" t="s">
        <v>516</v>
      </c>
      <c r="I5373" s="2" t="s">
        <v>53</v>
      </c>
      <c r="J5373" s="3">
        <v>45840</v>
      </c>
      <c r="K5373" s="3">
        <v>45847</v>
      </c>
      <c r="L5373" s="2" t="s">
        <v>40</v>
      </c>
      <c r="M5373" s="2" t="s">
        <v>94</v>
      </c>
      <c r="N5373" s="2" t="s">
        <v>95</v>
      </c>
      <c r="O5373" s="4">
        <v>1093000</v>
      </c>
      <c r="P5373" s="4">
        <v>137900</v>
      </c>
      <c r="Q5373" s="4">
        <v>955100</v>
      </c>
      <c r="R5373" s="2">
        <v>36</v>
      </c>
      <c r="S5373" s="5">
        <v>11.25</v>
      </c>
      <c r="T5373" s="4">
        <v>35484.620000000003</v>
      </c>
      <c r="U5373" s="2" t="s">
        <v>73</v>
      </c>
      <c r="V5373" s="2" t="s">
        <v>74</v>
      </c>
      <c r="W5373" s="4">
        <v>390330.82</v>
      </c>
      <c r="X5373" s="4">
        <v>887115.43</v>
      </c>
      <c r="Y5373" s="4">
        <v>1277446.25</v>
      </c>
      <c r="Z5373" s="2">
        <v>60</v>
      </c>
      <c r="AA5373" s="2" t="s">
        <v>58</v>
      </c>
      <c r="AB5373" s="2" t="s">
        <v>15733</v>
      </c>
      <c r="AC5373" s="2" t="s">
        <v>121</v>
      </c>
      <c r="AD5373" s="2" t="s">
        <v>76</v>
      </c>
      <c r="AE5373" s="5">
        <v>87.38</v>
      </c>
      <c r="AF5373" s="2">
        <v>2</v>
      </c>
      <c r="AG5373" s="2" t="s">
        <v>15718</v>
      </c>
      <c r="AH5373" s="2">
        <v>7</v>
      </c>
      <c r="AI5373" s="6" t="str">
        <f t="shared" si="249"/>
        <v>35-44</v>
      </c>
      <c r="AJ5373" s="11">
        <f>YEAR(tbl_LoanData[[#This Row],[Application Date]])</f>
        <v>2025</v>
      </c>
      <c r="AK5373" s="11" t="str">
        <f>TEXT(tbl_LoanData[[#This Row],[Application Date]],"MMMM")</f>
        <v>July</v>
      </c>
      <c r="AL5373" s="12">
        <f>DATE(YEAR(tbl_LoanData[[#This Row],[Application Date]]),MONTH(tbl_LoanData[[#This Row],[Application Date]]),1)</f>
        <v>45839</v>
      </c>
      <c r="AM5373" s="14">
        <f ca="1">IF(AND(tbl_LoanData[[#This Row],[Application Date]]&gt;=EOMONTH(TODAY(),-1)+1,tbl_LoanData[[#This Row],[Application Date]]&lt;=TODAY()),tbl_LoanData[[#This Row],[Loan Amount]],0)</f>
        <v>0</v>
      </c>
      <c r="AN5373" s="14">
        <f>tbl_LoanData[[#This Row],[Amount Paid]]-(Q5373-X5373)</f>
        <v>322346.25000000006</v>
      </c>
      <c r="AO5373" s="14">
        <f>IF(tbl_LoanData[[#This Row],[Application Status]]="Approved",1,0)</f>
        <v>1</v>
      </c>
      <c r="AP5373" s="22" t="str">
        <f t="shared" ca="1" si="250"/>
        <v/>
      </c>
      <c r="AQ5373" s="22" t="str">
        <f t="shared" ca="1" si="251"/>
        <v/>
      </c>
    </row>
    <row r="5374" spans="1:43" ht="14.4" customHeight="1" x14ac:dyDescent="0.3">
      <c r="A5374" s="2" t="s">
        <v>11953</v>
      </c>
      <c r="B5374" s="2" t="s">
        <v>11954</v>
      </c>
      <c r="C5374" s="2" t="s">
        <v>376</v>
      </c>
      <c r="D5374" s="2" t="s">
        <v>67</v>
      </c>
      <c r="E5374" s="2" t="s">
        <v>102</v>
      </c>
      <c r="F5374" s="2">
        <v>65</v>
      </c>
      <c r="G5374" s="2" t="s">
        <v>69</v>
      </c>
      <c r="H5374" s="2" t="s">
        <v>103</v>
      </c>
      <c r="I5374" s="2" t="s">
        <v>43</v>
      </c>
      <c r="J5374" s="3">
        <v>45850</v>
      </c>
      <c r="K5374" s="3">
        <v>45863</v>
      </c>
      <c r="L5374" s="2" t="s">
        <v>36</v>
      </c>
      <c r="M5374" s="2" t="s">
        <v>71</v>
      </c>
      <c r="N5374" s="2" t="s">
        <v>162</v>
      </c>
      <c r="O5374" s="4">
        <v>849000</v>
      </c>
      <c r="P5374" s="4">
        <v>106500</v>
      </c>
      <c r="Q5374" s="4">
        <v>742500</v>
      </c>
      <c r="R5374" s="2">
        <v>60</v>
      </c>
      <c r="S5374" s="5">
        <v>12.65</v>
      </c>
      <c r="T5374" s="4">
        <v>20202.189999999999</v>
      </c>
      <c r="U5374" s="2" t="s">
        <v>73</v>
      </c>
      <c r="V5374" s="2" t="s">
        <v>74</v>
      </c>
      <c r="W5374" s="4">
        <v>242426.28</v>
      </c>
      <c r="X5374" s="4">
        <v>969704.97</v>
      </c>
      <c r="Y5374" s="4">
        <v>1212131.25</v>
      </c>
      <c r="Z5374" s="2">
        <v>0</v>
      </c>
      <c r="AA5374" s="2" t="s">
        <v>56</v>
      </c>
      <c r="AB5374" s="2" t="s">
        <v>15732</v>
      </c>
      <c r="AC5374" s="2" t="s">
        <v>146</v>
      </c>
      <c r="AD5374" s="2" t="s">
        <v>76</v>
      </c>
      <c r="AE5374" s="5">
        <v>87.46</v>
      </c>
      <c r="AF5374" s="2">
        <v>0</v>
      </c>
      <c r="AG5374" s="2" t="s">
        <v>77</v>
      </c>
      <c r="AH5374" s="2">
        <v>13</v>
      </c>
      <c r="AI5374" s="6" t="str">
        <f t="shared" si="249"/>
        <v>65+</v>
      </c>
      <c r="AJ5374" s="11">
        <f>YEAR(tbl_LoanData[[#This Row],[Application Date]])</f>
        <v>2025</v>
      </c>
      <c r="AK5374" s="11" t="str">
        <f>TEXT(tbl_LoanData[[#This Row],[Application Date]],"MMMM")</f>
        <v>July</v>
      </c>
      <c r="AL5374" s="12">
        <f>DATE(YEAR(tbl_LoanData[[#This Row],[Application Date]]),MONTH(tbl_LoanData[[#This Row],[Application Date]]),1)</f>
        <v>45839</v>
      </c>
      <c r="AM5374" s="14">
        <f ca="1">IF(AND(tbl_LoanData[[#This Row],[Application Date]]&gt;=EOMONTH(TODAY(),-1)+1,tbl_LoanData[[#This Row],[Application Date]]&lt;=TODAY()),tbl_LoanData[[#This Row],[Loan Amount]],0)</f>
        <v>0</v>
      </c>
      <c r="AN5374" s="14">
        <f>tbl_LoanData[[#This Row],[Amount Paid]]-(Q5374-X5374)</f>
        <v>469631.25</v>
      </c>
      <c r="AO5374" s="14">
        <f>IF(tbl_LoanData[[#This Row],[Application Status]]="Approved",1,0)</f>
        <v>1</v>
      </c>
      <c r="AP5374" s="22" t="str">
        <f t="shared" ca="1" si="250"/>
        <v/>
      </c>
      <c r="AQ5374" s="22" t="str">
        <f t="shared" ca="1" si="251"/>
        <v/>
      </c>
    </row>
    <row r="5375" spans="1:43" ht="14.4" customHeight="1" x14ac:dyDescent="0.3">
      <c r="A5375" s="2" t="s">
        <v>12075</v>
      </c>
      <c r="B5375" s="2" t="s">
        <v>12076</v>
      </c>
      <c r="C5375" s="2" t="s">
        <v>338</v>
      </c>
      <c r="D5375" s="2" t="s">
        <v>102</v>
      </c>
      <c r="E5375" s="2" t="s">
        <v>102</v>
      </c>
      <c r="F5375" s="2">
        <v>55</v>
      </c>
      <c r="G5375" s="2" t="s">
        <v>83</v>
      </c>
      <c r="H5375" s="2" t="s">
        <v>372</v>
      </c>
      <c r="I5375" s="2" t="s">
        <v>43</v>
      </c>
      <c r="J5375" s="3">
        <v>45846</v>
      </c>
      <c r="K5375" s="3">
        <v>45851</v>
      </c>
      <c r="L5375" s="2" t="s">
        <v>41</v>
      </c>
      <c r="M5375" s="2" t="s">
        <v>144</v>
      </c>
      <c r="N5375" s="2" t="s">
        <v>857</v>
      </c>
      <c r="O5375" s="4">
        <v>2754000</v>
      </c>
      <c r="P5375" s="4">
        <v>1000200</v>
      </c>
      <c r="Q5375" s="4">
        <v>1753800</v>
      </c>
      <c r="R5375" s="2">
        <v>36</v>
      </c>
      <c r="S5375" s="5">
        <v>14.95</v>
      </c>
      <c r="T5375" s="4">
        <v>70566.09</v>
      </c>
      <c r="U5375" s="2" t="s">
        <v>73</v>
      </c>
      <c r="V5375" s="2" t="s">
        <v>74</v>
      </c>
      <c r="W5375" s="4">
        <v>917359.17</v>
      </c>
      <c r="X5375" s="4">
        <v>1623020.13</v>
      </c>
      <c r="Y5375" s="4">
        <v>2540379.2999999998</v>
      </c>
      <c r="Z5375" s="2">
        <v>0</v>
      </c>
      <c r="AA5375" s="2" t="s">
        <v>56</v>
      </c>
      <c r="AB5375" s="2" t="s">
        <v>15731</v>
      </c>
      <c r="AC5375" s="2" t="s">
        <v>121</v>
      </c>
      <c r="AD5375" s="2" t="s">
        <v>76</v>
      </c>
      <c r="AE5375" s="5">
        <v>63.68</v>
      </c>
      <c r="AF5375" s="2">
        <v>0</v>
      </c>
      <c r="AG5375" s="2" t="s">
        <v>77</v>
      </c>
      <c r="AH5375" s="2">
        <v>5</v>
      </c>
      <c r="AI5375" s="6" t="str">
        <f t="shared" si="249"/>
        <v>55-64</v>
      </c>
      <c r="AJ5375" s="11">
        <f>YEAR(tbl_LoanData[[#This Row],[Application Date]])</f>
        <v>2025</v>
      </c>
      <c r="AK5375" s="11" t="str">
        <f>TEXT(tbl_LoanData[[#This Row],[Application Date]],"MMMM")</f>
        <v>July</v>
      </c>
      <c r="AL5375" s="12">
        <f>DATE(YEAR(tbl_LoanData[[#This Row],[Application Date]]),MONTH(tbl_LoanData[[#This Row],[Application Date]]),1)</f>
        <v>45839</v>
      </c>
      <c r="AM5375" s="14">
        <f ca="1">IF(AND(tbl_LoanData[[#This Row],[Application Date]]&gt;=EOMONTH(TODAY(),-1)+1,tbl_LoanData[[#This Row],[Application Date]]&lt;=TODAY()),tbl_LoanData[[#This Row],[Loan Amount]],0)</f>
        <v>0</v>
      </c>
      <c r="AN5375" s="14">
        <f>tbl_LoanData[[#This Row],[Amount Paid]]-(Q5375-X5375)</f>
        <v>786579.29999999993</v>
      </c>
      <c r="AO5375" s="14">
        <f>IF(tbl_LoanData[[#This Row],[Application Status]]="Approved",1,0)</f>
        <v>1</v>
      </c>
      <c r="AP5375" s="22" t="str">
        <f t="shared" ca="1" si="250"/>
        <v/>
      </c>
      <c r="AQ5375" s="22" t="str">
        <f t="shared" ca="1" si="251"/>
        <v/>
      </c>
    </row>
    <row r="5376" spans="1:43" ht="14.4" customHeight="1" x14ac:dyDescent="0.3">
      <c r="A5376" s="2" t="s">
        <v>12359</v>
      </c>
      <c r="B5376" s="2" t="s">
        <v>12360</v>
      </c>
      <c r="C5376" s="2" t="s">
        <v>549</v>
      </c>
      <c r="D5376" s="2" t="s">
        <v>81</v>
      </c>
      <c r="E5376" s="2" t="s">
        <v>268</v>
      </c>
      <c r="F5376" s="2">
        <v>42</v>
      </c>
      <c r="G5376" s="2" t="s">
        <v>83</v>
      </c>
      <c r="H5376" s="2" t="s">
        <v>250</v>
      </c>
      <c r="I5376" s="2" t="s">
        <v>52</v>
      </c>
      <c r="J5376" s="3">
        <v>45859</v>
      </c>
      <c r="K5376" s="3">
        <v>45878</v>
      </c>
      <c r="L5376" s="2" t="s">
        <v>40</v>
      </c>
      <c r="M5376" s="2" t="s">
        <v>85</v>
      </c>
      <c r="N5376" s="2" t="s">
        <v>86</v>
      </c>
      <c r="O5376" s="4">
        <v>725000</v>
      </c>
      <c r="P5376" s="4">
        <v>286100</v>
      </c>
      <c r="Q5376" s="4">
        <v>438900</v>
      </c>
      <c r="R5376" s="2">
        <v>36</v>
      </c>
      <c r="S5376" s="5">
        <v>14.58</v>
      </c>
      <c r="T5376" s="4">
        <v>17524.3</v>
      </c>
      <c r="U5376" s="2" t="s">
        <v>73</v>
      </c>
      <c r="V5376" s="2" t="s">
        <v>74</v>
      </c>
      <c r="W5376" s="4">
        <v>210291.6</v>
      </c>
      <c r="X5376" s="4">
        <v>420583.26</v>
      </c>
      <c r="Y5376" s="4">
        <v>630874.86</v>
      </c>
      <c r="Z5376" s="2">
        <v>0</v>
      </c>
      <c r="AA5376" s="2" t="s">
        <v>56</v>
      </c>
      <c r="AB5376" s="2" t="s">
        <v>15734</v>
      </c>
      <c r="AC5376" s="2" t="s">
        <v>87</v>
      </c>
      <c r="AD5376" s="2" t="s">
        <v>76</v>
      </c>
      <c r="AE5376" s="5">
        <v>60.54</v>
      </c>
      <c r="AF5376" s="2">
        <v>0</v>
      </c>
      <c r="AG5376" s="2" t="s">
        <v>77</v>
      </c>
      <c r="AH5376" s="2">
        <v>19</v>
      </c>
      <c r="AI5376" s="6" t="str">
        <f t="shared" si="249"/>
        <v>35-44</v>
      </c>
      <c r="AJ5376" s="11">
        <f>YEAR(tbl_LoanData[[#This Row],[Application Date]])</f>
        <v>2025</v>
      </c>
      <c r="AK5376" s="11" t="str">
        <f>TEXT(tbl_LoanData[[#This Row],[Application Date]],"MMMM")</f>
        <v>July</v>
      </c>
      <c r="AL5376" s="12">
        <f>DATE(YEAR(tbl_LoanData[[#This Row],[Application Date]]),MONTH(tbl_LoanData[[#This Row],[Application Date]]),1)</f>
        <v>45839</v>
      </c>
      <c r="AM5376" s="14">
        <f ca="1">IF(AND(tbl_LoanData[[#This Row],[Application Date]]&gt;=EOMONTH(TODAY(),-1)+1,tbl_LoanData[[#This Row],[Application Date]]&lt;=TODAY()),tbl_LoanData[[#This Row],[Loan Amount]],0)</f>
        <v>0</v>
      </c>
      <c r="AN5376" s="14">
        <f>tbl_LoanData[[#This Row],[Amount Paid]]-(Q5376-X5376)</f>
        <v>191974.86000000002</v>
      </c>
      <c r="AO5376" s="14">
        <f>IF(tbl_LoanData[[#This Row],[Application Status]]="Approved",1,0)</f>
        <v>1</v>
      </c>
      <c r="AP5376" s="22" t="str">
        <f t="shared" ca="1" si="250"/>
        <v/>
      </c>
      <c r="AQ5376" s="22" t="str">
        <f t="shared" ca="1" si="251"/>
        <v/>
      </c>
    </row>
    <row r="5377" spans="1:43" ht="14.4" customHeight="1" x14ac:dyDescent="0.3">
      <c r="A5377" s="2" t="s">
        <v>12371</v>
      </c>
      <c r="B5377" s="2" t="s">
        <v>12372</v>
      </c>
      <c r="C5377" s="2" t="s">
        <v>223</v>
      </c>
      <c r="D5377" s="2" t="s">
        <v>232</v>
      </c>
      <c r="E5377" s="2" t="s">
        <v>312</v>
      </c>
      <c r="F5377" s="2">
        <v>36</v>
      </c>
      <c r="G5377" s="2" t="s">
        <v>69</v>
      </c>
      <c r="H5377" s="2" t="s">
        <v>191</v>
      </c>
      <c r="I5377" s="2" t="s">
        <v>51</v>
      </c>
      <c r="J5377" s="3">
        <v>45849</v>
      </c>
      <c r="K5377" s="3"/>
      <c r="L5377" s="2" t="s">
        <v>36</v>
      </c>
      <c r="M5377" s="2" t="s">
        <v>104</v>
      </c>
      <c r="N5377" s="2" t="s">
        <v>592</v>
      </c>
      <c r="O5377" s="4">
        <v>2107000</v>
      </c>
      <c r="P5377" s="4">
        <v>334100</v>
      </c>
      <c r="Q5377" s="4">
        <v>1772900</v>
      </c>
      <c r="R5377" s="2">
        <v>36</v>
      </c>
      <c r="S5377" s="5">
        <v>10.39</v>
      </c>
      <c r="T5377" s="4">
        <v>64597.58</v>
      </c>
      <c r="U5377" s="2" t="s">
        <v>96</v>
      </c>
      <c r="V5377" s="2" t="s">
        <v>97</v>
      </c>
      <c r="W5377" s="4">
        <v>0</v>
      </c>
      <c r="X5377" s="4">
        <v>0</v>
      </c>
      <c r="Y5377" s="4">
        <v>2325512.9300000002</v>
      </c>
      <c r="Z5377" s="2">
        <v>0</v>
      </c>
      <c r="AA5377" s="2" t="s">
        <v>97</v>
      </c>
      <c r="AB5377" s="2" t="s">
        <v>15731</v>
      </c>
      <c r="AC5377" s="2" t="s">
        <v>146</v>
      </c>
      <c r="AD5377" s="2" t="s">
        <v>76</v>
      </c>
      <c r="AE5377" s="5">
        <v>84.14</v>
      </c>
      <c r="AF5377" s="2">
        <v>0</v>
      </c>
      <c r="AG5377" s="2" t="s">
        <v>97</v>
      </c>
      <c r="AH5377" s="2"/>
      <c r="AI5377" s="6" t="str">
        <f t="shared" si="249"/>
        <v>35-44</v>
      </c>
      <c r="AJ5377" s="11">
        <f>YEAR(tbl_LoanData[[#This Row],[Application Date]])</f>
        <v>2025</v>
      </c>
      <c r="AK5377" s="11" t="str">
        <f>TEXT(tbl_LoanData[[#This Row],[Application Date]],"MMMM")</f>
        <v>July</v>
      </c>
      <c r="AL5377" s="12">
        <f>DATE(YEAR(tbl_LoanData[[#This Row],[Application Date]]),MONTH(tbl_LoanData[[#This Row],[Application Date]]),1)</f>
        <v>45839</v>
      </c>
      <c r="AM5377" s="14">
        <f ca="1">IF(AND(tbl_LoanData[[#This Row],[Application Date]]&gt;=EOMONTH(TODAY(),-1)+1,tbl_LoanData[[#This Row],[Application Date]]&lt;=TODAY()),tbl_LoanData[[#This Row],[Loan Amount]],0)</f>
        <v>0</v>
      </c>
      <c r="AN5377" s="14">
        <f>tbl_LoanData[[#This Row],[Amount Paid]]-(Q5377-X5377)</f>
        <v>-1772900</v>
      </c>
      <c r="AO5377" s="14">
        <f>IF(tbl_LoanData[[#This Row],[Application Status]]="Approved",1,0)</f>
        <v>0</v>
      </c>
      <c r="AP5377" s="22" t="str">
        <f t="shared" ca="1" si="250"/>
        <v/>
      </c>
      <c r="AQ5377" s="22" t="str">
        <f t="shared" ca="1" si="251"/>
        <v/>
      </c>
    </row>
    <row r="5378" spans="1:43" ht="14.4" customHeight="1" x14ac:dyDescent="0.3">
      <c r="A5378" s="2" t="s">
        <v>12433</v>
      </c>
      <c r="B5378" s="2" t="s">
        <v>12434</v>
      </c>
      <c r="C5378" s="2" t="s">
        <v>100</v>
      </c>
      <c r="D5378" s="2" t="s">
        <v>176</v>
      </c>
      <c r="E5378" s="2" t="s">
        <v>67</v>
      </c>
      <c r="F5378" s="2">
        <v>57</v>
      </c>
      <c r="G5378" s="2" t="s">
        <v>69</v>
      </c>
      <c r="H5378" s="2" t="s">
        <v>244</v>
      </c>
      <c r="I5378" s="2" t="s">
        <v>48</v>
      </c>
      <c r="J5378" s="3">
        <v>45846</v>
      </c>
      <c r="K5378" s="3">
        <v>45863</v>
      </c>
      <c r="L5378" s="2" t="s">
        <v>40</v>
      </c>
      <c r="M5378" s="2" t="s">
        <v>85</v>
      </c>
      <c r="N5378" s="2" t="s">
        <v>270</v>
      </c>
      <c r="O5378" s="4">
        <v>1342000</v>
      </c>
      <c r="P5378" s="4">
        <v>479600</v>
      </c>
      <c r="Q5378" s="4">
        <v>862400</v>
      </c>
      <c r="R5378" s="2">
        <v>48</v>
      </c>
      <c r="S5378" s="5">
        <v>9.99</v>
      </c>
      <c r="T5378" s="4">
        <v>25146.15</v>
      </c>
      <c r="U5378" s="2" t="s">
        <v>73</v>
      </c>
      <c r="V5378" s="2" t="s">
        <v>74</v>
      </c>
      <c r="W5378" s="4">
        <v>150876.9</v>
      </c>
      <c r="X5378" s="4">
        <v>1056138.1399999999</v>
      </c>
      <c r="Y5378" s="4">
        <v>1207015.04</v>
      </c>
      <c r="Z5378" s="2">
        <v>168</v>
      </c>
      <c r="AA5378" s="2" t="s">
        <v>60</v>
      </c>
      <c r="AB5378" s="2" t="s">
        <v>15730</v>
      </c>
      <c r="AC5378" s="2" t="s">
        <v>360</v>
      </c>
      <c r="AD5378" s="2" t="s">
        <v>76</v>
      </c>
      <c r="AE5378" s="5">
        <v>64.260000000000005</v>
      </c>
      <c r="AF5378" s="2">
        <v>6</v>
      </c>
      <c r="AG5378" s="2" t="s">
        <v>130</v>
      </c>
      <c r="AH5378" s="2">
        <v>17</v>
      </c>
      <c r="AI5378" s="6" t="str">
        <f t="shared" ref="AI5378:AI5441" si="252">IF(F5378&lt;25,"18-24",IF(F5378&lt;35,"25-34",IF(F5378&lt;45,"35-44",IF(F5378&lt;55,"45-54",IF(F5378&lt;65,"55-64","65+")))))</f>
        <v>55-64</v>
      </c>
      <c r="AJ5378" s="11">
        <f>YEAR(tbl_LoanData[[#This Row],[Application Date]])</f>
        <v>2025</v>
      </c>
      <c r="AK5378" s="11" t="str">
        <f>TEXT(tbl_LoanData[[#This Row],[Application Date]],"MMMM")</f>
        <v>July</v>
      </c>
      <c r="AL5378" s="12">
        <f>DATE(YEAR(tbl_LoanData[[#This Row],[Application Date]]),MONTH(tbl_LoanData[[#This Row],[Application Date]]),1)</f>
        <v>45839</v>
      </c>
      <c r="AM5378" s="14">
        <f ca="1">IF(AND(tbl_LoanData[[#This Row],[Application Date]]&gt;=EOMONTH(TODAY(),-1)+1,tbl_LoanData[[#This Row],[Application Date]]&lt;=TODAY()),tbl_LoanData[[#This Row],[Loan Amount]],0)</f>
        <v>0</v>
      </c>
      <c r="AN5378" s="14">
        <f>tbl_LoanData[[#This Row],[Amount Paid]]-(Q5378-X5378)</f>
        <v>344615.03999999992</v>
      </c>
      <c r="AO5378" s="14">
        <f>IF(tbl_LoanData[[#This Row],[Application Status]]="Approved",1,0)</f>
        <v>1</v>
      </c>
      <c r="AP5378" s="22" t="str">
        <f t="shared" ref="AP5378:AP5441" ca="1" si="253">IF(AND(J5378&gt;=DATE(YEAR(TODAY()),MONTH(TODAY()),1),J5378&lt;=TODAY()),"Current MTD",IF(AND(J5378&gt;=EOMONTH(TODAY(),-2)+1,J5378&lt;=EOMONTH(TODAY(),-1)),"Previous MTD",""))</f>
        <v/>
      </c>
      <c r="AQ5378" s="22" t="str">
        <f t="shared" ref="AQ5378:AQ5441" ca="1" si="254">IF(AND(J5378&gt;=DATE(YEAR(TODAY()),MONTH(TODAY()),1),J5378&lt;=TODAY()),TEXT(DATE(YEAR(TODAY()),MONTH(TODAY()),1),"mmm d")&amp;"–"&amp;DAY(TODAY()),IF(AND(J5378&gt;=EOMONTH(TODAY(),-2)+1,J5378&lt;=EOMONTH(TODAY(),-1)),""&amp;TEXT(EOMONTH(TODAY(),-2)+1,"mmm d")&amp;"–"&amp;DAY(TODAY()),""))</f>
        <v/>
      </c>
    </row>
    <row r="5379" spans="1:43" ht="14.4" customHeight="1" x14ac:dyDescent="0.3">
      <c r="A5379" s="2" t="s">
        <v>12697</v>
      </c>
      <c r="B5379" s="2" t="s">
        <v>12698</v>
      </c>
      <c r="C5379" s="2" t="s">
        <v>243</v>
      </c>
      <c r="D5379" s="2" t="s">
        <v>67</v>
      </c>
      <c r="E5379" s="2" t="s">
        <v>150</v>
      </c>
      <c r="F5379" s="2">
        <v>22</v>
      </c>
      <c r="G5379" s="2" t="s">
        <v>83</v>
      </c>
      <c r="H5379" s="2" t="s">
        <v>205</v>
      </c>
      <c r="I5379" s="2" t="s">
        <v>49</v>
      </c>
      <c r="J5379" s="3">
        <v>45868</v>
      </c>
      <c r="K5379" s="3">
        <v>45885</v>
      </c>
      <c r="L5379" s="2" t="s">
        <v>38</v>
      </c>
      <c r="M5379" s="2" t="s">
        <v>71</v>
      </c>
      <c r="N5379" s="2" t="s">
        <v>589</v>
      </c>
      <c r="O5379" s="4">
        <v>1902000</v>
      </c>
      <c r="P5379" s="4">
        <v>282400</v>
      </c>
      <c r="Q5379" s="4">
        <v>1619600</v>
      </c>
      <c r="R5379" s="2">
        <v>24</v>
      </c>
      <c r="S5379" s="5">
        <v>6.15</v>
      </c>
      <c r="T5379" s="4">
        <v>75783.78</v>
      </c>
      <c r="U5379" s="2" t="s">
        <v>73</v>
      </c>
      <c r="V5379" s="2" t="s">
        <v>74</v>
      </c>
      <c r="W5379" s="4">
        <v>909405.36</v>
      </c>
      <c r="X5379" s="4">
        <v>909405.44</v>
      </c>
      <c r="Y5379" s="4">
        <v>1818810.8</v>
      </c>
      <c r="Z5379" s="2">
        <v>0</v>
      </c>
      <c r="AA5379" s="2" t="s">
        <v>56</v>
      </c>
      <c r="AB5379" s="2" t="s">
        <v>15729</v>
      </c>
      <c r="AC5379" s="2" t="s">
        <v>129</v>
      </c>
      <c r="AD5379" s="2" t="s">
        <v>76</v>
      </c>
      <c r="AE5379" s="5">
        <v>85.15</v>
      </c>
      <c r="AF5379" s="2">
        <v>0</v>
      </c>
      <c r="AG5379" s="2" t="s">
        <v>77</v>
      </c>
      <c r="AH5379" s="2">
        <v>17</v>
      </c>
      <c r="AI5379" s="6" t="str">
        <f t="shared" si="252"/>
        <v>18-24</v>
      </c>
      <c r="AJ5379" s="11">
        <f>YEAR(tbl_LoanData[[#This Row],[Application Date]])</f>
        <v>2025</v>
      </c>
      <c r="AK5379" s="11" t="str">
        <f>TEXT(tbl_LoanData[[#This Row],[Application Date]],"MMMM")</f>
        <v>July</v>
      </c>
      <c r="AL5379" s="12">
        <f>DATE(YEAR(tbl_LoanData[[#This Row],[Application Date]]),MONTH(tbl_LoanData[[#This Row],[Application Date]]),1)</f>
        <v>45839</v>
      </c>
      <c r="AM5379" s="14">
        <f ca="1">IF(AND(tbl_LoanData[[#This Row],[Application Date]]&gt;=EOMONTH(TODAY(),-1)+1,tbl_LoanData[[#This Row],[Application Date]]&lt;=TODAY()),tbl_LoanData[[#This Row],[Loan Amount]],0)</f>
        <v>0</v>
      </c>
      <c r="AN5379" s="14">
        <f>tbl_LoanData[[#This Row],[Amount Paid]]-(Q5379-X5379)</f>
        <v>199210.79999999993</v>
      </c>
      <c r="AO5379" s="14">
        <f>IF(tbl_LoanData[[#This Row],[Application Status]]="Approved",1,0)</f>
        <v>1</v>
      </c>
      <c r="AP5379" s="22" t="str">
        <f t="shared" ca="1" si="253"/>
        <v/>
      </c>
      <c r="AQ5379" s="22" t="str">
        <f t="shared" ca="1" si="254"/>
        <v/>
      </c>
    </row>
    <row r="5380" spans="1:43" ht="14.4" customHeight="1" x14ac:dyDescent="0.3">
      <c r="A5380" s="2" t="s">
        <v>12767</v>
      </c>
      <c r="B5380" s="2" t="s">
        <v>12768</v>
      </c>
      <c r="C5380" s="2" t="s">
        <v>758</v>
      </c>
      <c r="D5380" s="2" t="s">
        <v>81</v>
      </c>
      <c r="E5380" s="2" t="s">
        <v>394</v>
      </c>
      <c r="F5380" s="2">
        <v>63</v>
      </c>
      <c r="G5380" s="2" t="s">
        <v>83</v>
      </c>
      <c r="H5380" s="2" t="s">
        <v>273</v>
      </c>
      <c r="I5380" s="2" t="s">
        <v>45</v>
      </c>
      <c r="J5380" s="3">
        <v>45863</v>
      </c>
      <c r="K5380" s="3">
        <v>45870</v>
      </c>
      <c r="L5380" s="2" t="s">
        <v>36</v>
      </c>
      <c r="M5380" s="2" t="s">
        <v>104</v>
      </c>
      <c r="N5380" s="2" t="s">
        <v>592</v>
      </c>
      <c r="O5380" s="4">
        <v>2150000</v>
      </c>
      <c r="P5380" s="4">
        <v>391000</v>
      </c>
      <c r="Q5380" s="4">
        <v>1759000</v>
      </c>
      <c r="R5380" s="2">
        <v>12</v>
      </c>
      <c r="S5380" s="5">
        <v>14.09</v>
      </c>
      <c r="T5380" s="4">
        <v>167236.93</v>
      </c>
      <c r="U5380" s="2" t="s">
        <v>73</v>
      </c>
      <c r="V5380" s="2" t="s">
        <v>33</v>
      </c>
      <c r="W5380" s="4">
        <v>2006843.1</v>
      </c>
      <c r="X5380" s="4">
        <v>0</v>
      </c>
      <c r="Y5380" s="4">
        <v>2006843.1</v>
      </c>
      <c r="Z5380" s="2">
        <v>0</v>
      </c>
      <c r="AA5380" s="2" t="s">
        <v>56</v>
      </c>
      <c r="AB5380" s="2" t="s">
        <v>15732</v>
      </c>
      <c r="AC5380" s="2" t="s">
        <v>129</v>
      </c>
      <c r="AD5380" s="2" t="s">
        <v>76</v>
      </c>
      <c r="AE5380" s="5">
        <v>81.81</v>
      </c>
      <c r="AF5380" s="2">
        <v>0</v>
      </c>
      <c r="AG5380" s="2" t="s">
        <v>77</v>
      </c>
      <c r="AH5380" s="2">
        <v>7</v>
      </c>
      <c r="AI5380" s="6" t="str">
        <f t="shared" si="252"/>
        <v>55-64</v>
      </c>
      <c r="AJ5380" s="11">
        <f>YEAR(tbl_LoanData[[#This Row],[Application Date]])</f>
        <v>2025</v>
      </c>
      <c r="AK5380" s="11" t="str">
        <f>TEXT(tbl_LoanData[[#This Row],[Application Date]],"MMMM")</f>
        <v>July</v>
      </c>
      <c r="AL5380" s="12">
        <f>DATE(YEAR(tbl_LoanData[[#This Row],[Application Date]]),MONTH(tbl_LoanData[[#This Row],[Application Date]]),1)</f>
        <v>45839</v>
      </c>
      <c r="AM5380" s="14">
        <f ca="1">IF(AND(tbl_LoanData[[#This Row],[Application Date]]&gt;=EOMONTH(TODAY(),-1)+1,tbl_LoanData[[#This Row],[Application Date]]&lt;=TODAY()),tbl_LoanData[[#This Row],[Loan Amount]],0)</f>
        <v>0</v>
      </c>
      <c r="AN5380" s="14">
        <f>tbl_LoanData[[#This Row],[Amount Paid]]-(Q5380-X5380)</f>
        <v>247843.10000000009</v>
      </c>
      <c r="AO5380" s="14">
        <f>IF(tbl_LoanData[[#This Row],[Application Status]]="Approved",1,0)</f>
        <v>1</v>
      </c>
      <c r="AP5380" s="22" t="str">
        <f t="shared" ca="1" si="253"/>
        <v/>
      </c>
      <c r="AQ5380" s="22" t="str">
        <f t="shared" ca="1" si="254"/>
        <v/>
      </c>
    </row>
    <row r="5381" spans="1:43" ht="14.4" customHeight="1" x14ac:dyDescent="0.3">
      <c r="A5381" s="2" t="s">
        <v>12931</v>
      </c>
      <c r="B5381" s="2" t="s">
        <v>12932</v>
      </c>
      <c r="C5381" s="2" t="s">
        <v>397</v>
      </c>
      <c r="D5381" s="2" t="s">
        <v>254</v>
      </c>
      <c r="E5381" s="2" t="s">
        <v>284</v>
      </c>
      <c r="F5381" s="2">
        <v>26</v>
      </c>
      <c r="G5381" s="2" t="s">
        <v>83</v>
      </c>
      <c r="H5381" s="2" t="s">
        <v>205</v>
      </c>
      <c r="I5381" s="2" t="s">
        <v>49</v>
      </c>
      <c r="J5381" s="3">
        <v>45868</v>
      </c>
      <c r="K5381" s="3">
        <v>45888</v>
      </c>
      <c r="L5381" s="2" t="s">
        <v>40</v>
      </c>
      <c r="M5381" s="2" t="s">
        <v>111</v>
      </c>
      <c r="N5381" s="2" t="s">
        <v>120</v>
      </c>
      <c r="O5381" s="4">
        <v>1524000</v>
      </c>
      <c r="P5381" s="4">
        <v>344200</v>
      </c>
      <c r="Q5381" s="4">
        <v>1179800</v>
      </c>
      <c r="R5381" s="2">
        <v>36</v>
      </c>
      <c r="S5381" s="5">
        <v>8.26</v>
      </c>
      <c r="T5381" s="4">
        <v>40893.18</v>
      </c>
      <c r="U5381" s="2" t="s">
        <v>73</v>
      </c>
      <c r="V5381" s="2" t="s">
        <v>74</v>
      </c>
      <c r="W5381" s="4">
        <v>490718.16</v>
      </c>
      <c r="X5381" s="4">
        <v>981436.28</v>
      </c>
      <c r="Y5381" s="4">
        <v>1472154.44</v>
      </c>
      <c r="Z5381" s="2">
        <v>0</v>
      </c>
      <c r="AA5381" s="2" t="s">
        <v>56</v>
      </c>
      <c r="AB5381" s="2" t="s">
        <v>15729</v>
      </c>
      <c r="AC5381" s="2" t="s">
        <v>360</v>
      </c>
      <c r="AD5381" s="2" t="s">
        <v>76</v>
      </c>
      <c r="AE5381" s="5">
        <v>77.41</v>
      </c>
      <c r="AF5381" s="2">
        <v>0</v>
      </c>
      <c r="AG5381" s="2" t="s">
        <v>77</v>
      </c>
      <c r="AH5381" s="2">
        <v>20</v>
      </c>
      <c r="AI5381" s="6" t="str">
        <f t="shared" si="252"/>
        <v>25-34</v>
      </c>
      <c r="AJ5381" s="11">
        <f>YEAR(tbl_LoanData[[#This Row],[Application Date]])</f>
        <v>2025</v>
      </c>
      <c r="AK5381" s="11" t="str">
        <f>TEXT(tbl_LoanData[[#This Row],[Application Date]],"MMMM")</f>
        <v>July</v>
      </c>
      <c r="AL5381" s="12">
        <f>DATE(YEAR(tbl_LoanData[[#This Row],[Application Date]]),MONTH(tbl_LoanData[[#This Row],[Application Date]]),1)</f>
        <v>45839</v>
      </c>
      <c r="AM5381" s="14">
        <f ca="1">IF(AND(tbl_LoanData[[#This Row],[Application Date]]&gt;=EOMONTH(TODAY(),-1)+1,tbl_LoanData[[#This Row],[Application Date]]&lt;=TODAY()),tbl_LoanData[[#This Row],[Loan Amount]],0)</f>
        <v>0</v>
      </c>
      <c r="AN5381" s="14">
        <f>tbl_LoanData[[#This Row],[Amount Paid]]-(Q5381-X5381)</f>
        <v>292354.44</v>
      </c>
      <c r="AO5381" s="14">
        <f>IF(tbl_LoanData[[#This Row],[Application Status]]="Approved",1,0)</f>
        <v>1</v>
      </c>
      <c r="AP5381" s="22" t="str">
        <f t="shared" ca="1" si="253"/>
        <v/>
      </c>
      <c r="AQ5381" s="22" t="str">
        <f t="shared" ca="1" si="254"/>
        <v/>
      </c>
    </row>
    <row r="5382" spans="1:43" ht="14.4" customHeight="1" x14ac:dyDescent="0.3">
      <c r="A5382" s="2" t="s">
        <v>12971</v>
      </c>
      <c r="B5382" s="2" t="s">
        <v>12972</v>
      </c>
      <c r="C5382" s="2" t="s">
        <v>335</v>
      </c>
      <c r="D5382" s="2" t="s">
        <v>102</v>
      </c>
      <c r="E5382" s="2" t="s">
        <v>210</v>
      </c>
      <c r="F5382" s="2">
        <v>49</v>
      </c>
      <c r="G5382" s="2" t="s">
        <v>83</v>
      </c>
      <c r="H5382" s="2" t="s">
        <v>259</v>
      </c>
      <c r="I5382" s="2" t="s">
        <v>43</v>
      </c>
      <c r="J5382" s="3">
        <v>45854</v>
      </c>
      <c r="K5382" s="3">
        <v>45865</v>
      </c>
      <c r="L5382" s="2" t="s">
        <v>39</v>
      </c>
      <c r="M5382" s="2" t="s">
        <v>94</v>
      </c>
      <c r="N5382" s="2" t="s">
        <v>365</v>
      </c>
      <c r="O5382" s="4">
        <v>1269000</v>
      </c>
      <c r="P5382" s="4">
        <v>437800</v>
      </c>
      <c r="Q5382" s="4">
        <v>831200</v>
      </c>
      <c r="R5382" s="2">
        <v>36</v>
      </c>
      <c r="S5382" s="5">
        <v>14.35</v>
      </c>
      <c r="T5382" s="4">
        <v>33028.660000000003</v>
      </c>
      <c r="U5382" s="2" t="s">
        <v>73</v>
      </c>
      <c r="V5382" s="2" t="s">
        <v>74</v>
      </c>
      <c r="W5382" s="4">
        <v>396343.92</v>
      </c>
      <c r="X5382" s="4">
        <v>792687.68</v>
      </c>
      <c r="Y5382" s="4">
        <v>1189031.6000000001</v>
      </c>
      <c r="Z5382" s="2">
        <v>0</v>
      </c>
      <c r="AA5382" s="2" t="s">
        <v>56</v>
      </c>
      <c r="AB5382" s="2" t="s">
        <v>15736</v>
      </c>
      <c r="AC5382" s="2" t="s">
        <v>138</v>
      </c>
      <c r="AD5382" s="2" t="s">
        <v>76</v>
      </c>
      <c r="AE5382" s="5">
        <v>65.5</v>
      </c>
      <c r="AF5382" s="2">
        <v>0</v>
      </c>
      <c r="AG5382" s="2" t="s">
        <v>77</v>
      </c>
      <c r="AH5382" s="2">
        <v>11</v>
      </c>
      <c r="AI5382" s="6" t="str">
        <f t="shared" si="252"/>
        <v>45-54</v>
      </c>
      <c r="AJ5382" s="11">
        <f>YEAR(tbl_LoanData[[#This Row],[Application Date]])</f>
        <v>2025</v>
      </c>
      <c r="AK5382" s="11" t="str">
        <f>TEXT(tbl_LoanData[[#This Row],[Application Date]],"MMMM")</f>
        <v>July</v>
      </c>
      <c r="AL5382" s="12">
        <f>DATE(YEAR(tbl_LoanData[[#This Row],[Application Date]]),MONTH(tbl_LoanData[[#This Row],[Application Date]]),1)</f>
        <v>45839</v>
      </c>
      <c r="AM5382" s="14">
        <f ca="1">IF(AND(tbl_LoanData[[#This Row],[Application Date]]&gt;=EOMONTH(TODAY(),-1)+1,tbl_LoanData[[#This Row],[Application Date]]&lt;=TODAY()),tbl_LoanData[[#This Row],[Loan Amount]],0)</f>
        <v>0</v>
      </c>
      <c r="AN5382" s="14">
        <f>tbl_LoanData[[#This Row],[Amount Paid]]-(Q5382-X5382)</f>
        <v>357831.60000000003</v>
      </c>
      <c r="AO5382" s="14">
        <f>IF(tbl_LoanData[[#This Row],[Application Status]]="Approved",1,0)</f>
        <v>1</v>
      </c>
      <c r="AP5382" s="22" t="str">
        <f t="shared" ca="1" si="253"/>
        <v/>
      </c>
      <c r="AQ5382" s="22" t="str">
        <f t="shared" ca="1" si="254"/>
        <v/>
      </c>
    </row>
    <row r="5383" spans="1:43" ht="14.4" customHeight="1" x14ac:dyDescent="0.3">
      <c r="A5383" s="2" t="s">
        <v>13021</v>
      </c>
      <c r="B5383" s="2" t="s">
        <v>13022</v>
      </c>
      <c r="C5383" s="2" t="s">
        <v>66</v>
      </c>
      <c r="D5383" s="2" t="s">
        <v>117</v>
      </c>
      <c r="E5383" s="2" t="s">
        <v>210</v>
      </c>
      <c r="F5383" s="2">
        <v>50</v>
      </c>
      <c r="G5383" s="2" t="s">
        <v>69</v>
      </c>
      <c r="H5383" s="2" t="s">
        <v>84</v>
      </c>
      <c r="I5383" s="2" t="s">
        <v>45</v>
      </c>
      <c r="J5383" s="3">
        <v>45867</v>
      </c>
      <c r="K5383" s="3">
        <v>45874</v>
      </c>
      <c r="L5383" s="2" t="s">
        <v>39</v>
      </c>
      <c r="M5383" s="2" t="s">
        <v>85</v>
      </c>
      <c r="N5383" s="2" t="s">
        <v>373</v>
      </c>
      <c r="O5383" s="4">
        <v>1556000</v>
      </c>
      <c r="P5383" s="4">
        <v>173900</v>
      </c>
      <c r="Q5383" s="4">
        <v>1382100</v>
      </c>
      <c r="R5383" s="2">
        <v>12</v>
      </c>
      <c r="S5383" s="5">
        <v>5.17</v>
      </c>
      <c r="T5383" s="4">
        <v>121129.55</v>
      </c>
      <c r="U5383" s="2" t="s">
        <v>73</v>
      </c>
      <c r="V5383" s="2" t="s">
        <v>33</v>
      </c>
      <c r="W5383" s="4">
        <v>1453554.57</v>
      </c>
      <c r="X5383" s="4">
        <v>0</v>
      </c>
      <c r="Y5383" s="4">
        <v>1453554.57</v>
      </c>
      <c r="Z5383" s="2">
        <v>0</v>
      </c>
      <c r="AA5383" s="2" t="s">
        <v>56</v>
      </c>
      <c r="AB5383" s="2" t="s">
        <v>15728</v>
      </c>
      <c r="AC5383" s="2" t="s">
        <v>138</v>
      </c>
      <c r="AD5383" s="2" t="s">
        <v>76</v>
      </c>
      <c r="AE5383" s="5">
        <v>88.82</v>
      </c>
      <c r="AF5383" s="2">
        <v>0</v>
      </c>
      <c r="AG5383" s="2" t="s">
        <v>77</v>
      </c>
      <c r="AH5383" s="2">
        <v>7</v>
      </c>
      <c r="AI5383" s="6" t="str">
        <f t="shared" si="252"/>
        <v>45-54</v>
      </c>
      <c r="AJ5383" s="11">
        <f>YEAR(tbl_LoanData[[#This Row],[Application Date]])</f>
        <v>2025</v>
      </c>
      <c r="AK5383" s="11" t="str">
        <f>TEXT(tbl_LoanData[[#This Row],[Application Date]],"MMMM")</f>
        <v>July</v>
      </c>
      <c r="AL5383" s="12">
        <f>DATE(YEAR(tbl_LoanData[[#This Row],[Application Date]]),MONTH(tbl_LoanData[[#This Row],[Application Date]]),1)</f>
        <v>45839</v>
      </c>
      <c r="AM5383" s="14">
        <f ca="1">IF(AND(tbl_LoanData[[#This Row],[Application Date]]&gt;=EOMONTH(TODAY(),-1)+1,tbl_LoanData[[#This Row],[Application Date]]&lt;=TODAY()),tbl_LoanData[[#This Row],[Loan Amount]],0)</f>
        <v>0</v>
      </c>
      <c r="AN5383" s="14">
        <f>tbl_LoanData[[#This Row],[Amount Paid]]-(Q5383-X5383)</f>
        <v>71454.570000000065</v>
      </c>
      <c r="AO5383" s="14">
        <f>IF(tbl_LoanData[[#This Row],[Application Status]]="Approved",1,0)</f>
        <v>1</v>
      </c>
      <c r="AP5383" s="22" t="str">
        <f t="shared" ca="1" si="253"/>
        <v/>
      </c>
      <c r="AQ5383" s="22" t="str">
        <f t="shared" ca="1" si="254"/>
        <v/>
      </c>
    </row>
    <row r="5384" spans="1:43" ht="14.4" customHeight="1" x14ac:dyDescent="0.3">
      <c r="A5384" s="2" t="s">
        <v>13083</v>
      </c>
      <c r="B5384" s="2" t="s">
        <v>13084</v>
      </c>
      <c r="C5384" s="2" t="s">
        <v>868</v>
      </c>
      <c r="D5384" s="2" t="s">
        <v>182</v>
      </c>
      <c r="E5384" s="2" t="s">
        <v>540</v>
      </c>
      <c r="F5384" s="2">
        <v>21</v>
      </c>
      <c r="G5384" s="2" t="s">
        <v>69</v>
      </c>
      <c r="H5384" s="2" t="s">
        <v>217</v>
      </c>
      <c r="I5384" s="2" t="s">
        <v>46</v>
      </c>
      <c r="J5384" s="3">
        <v>45854</v>
      </c>
      <c r="K5384" s="3">
        <v>45874</v>
      </c>
      <c r="L5384" s="2" t="s">
        <v>36</v>
      </c>
      <c r="M5384" s="2" t="s">
        <v>111</v>
      </c>
      <c r="N5384" s="2" t="s">
        <v>350</v>
      </c>
      <c r="O5384" s="4">
        <v>880000</v>
      </c>
      <c r="P5384" s="4">
        <v>281000</v>
      </c>
      <c r="Q5384" s="4">
        <v>599000</v>
      </c>
      <c r="R5384" s="2">
        <v>36</v>
      </c>
      <c r="S5384" s="5">
        <v>12.98</v>
      </c>
      <c r="T5384" s="4">
        <v>23118.07</v>
      </c>
      <c r="U5384" s="2" t="s">
        <v>73</v>
      </c>
      <c r="V5384" s="2" t="s">
        <v>74</v>
      </c>
      <c r="W5384" s="4">
        <v>277416.84000000003</v>
      </c>
      <c r="X5384" s="4">
        <v>554833.76</v>
      </c>
      <c r="Y5384" s="4">
        <v>832250.6</v>
      </c>
      <c r="Z5384" s="2">
        <v>0</v>
      </c>
      <c r="AA5384" s="2" t="s">
        <v>56</v>
      </c>
      <c r="AB5384" s="2" t="s">
        <v>15728</v>
      </c>
      <c r="AC5384" s="2" t="s">
        <v>129</v>
      </c>
      <c r="AD5384" s="2" t="s">
        <v>76</v>
      </c>
      <c r="AE5384" s="5">
        <v>68.069999999999993</v>
      </c>
      <c r="AF5384" s="2">
        <v>0</v>
      </c>
      <c r="AG5384" s="2" t="s">
        <v>77</v>
      </c>
      <c r="AH5384" s="2">
        <v>20</v>
      </c>
      <c r="AI5384" s="6" t="str">
        <f t="shared" si="252"/>
        <v>18-24</v>
      </c>
      <c r="AJ5384" s="11">
        <f>YEAR(tbl_LoanData[[#This Row],[Application Date]])</f>
        <v>2025</v>
      </c>
      <c r="AK5384" s="11" t="str">
        <f>TEXT(tbl_LoanData[[#This Row],[Application Date]],"MMMM")</f>
        <v>July</v>
      </c>
      <c r="AL5384" s="12">
        <f>DATE(YEAR(tbl_LoanData[[#This Row],[Application Date]]),MONTH(tbl_LoanData[[#This Row],[Application Date]]),1)</f>
        <v>45839</v>
      </c>
      <c r="AM5384" s="14">
        <f ca="1">IF(AND(tbl_LoanData[[#This Row],[Application Date]]&gt;=EOMONTH(TODAY(),-1)+1,tbl_LoanData[[#This Row],[Application Date]]&lt;=TODAY()),tbl_LoanData[[#This Row],[Loan Amount]],0)</f>
        <v>0</v>
      </c>
      <c r="AN5384" s="14">
        <f>tbl_LoanData[[#This Row],[Amount Paid]]-(Q5384-X5384)</f>
        <v>233250.60000000003</v>
      </c>
      <c r="AO5384" s="14">
        <f>IF(tbl_LoanData[[#This Row],[Application Status]]="Approved",1,0)</f>
        <v>1</v>
      </c>
      <c r="AP5384" s="22" t="str">
        <f t="shared" ca="1" si="253"/>
        <v/>
      </c>
      <c r="AQ5384" s="22" t="str">
        <f t="shared" ca="1" si="254"/>
        <v/>
      </c>
    </row>
    <row r="5385" spans="1:43" x14ac:dyDescent="0.3">
      <c r="A5385" s="2" t="s">
        <v>13123</v>
      </c>
      <c r="B5385" s="2" t="s">
        <v>13124</v>
      </c>
      <c r="C5385" s="2" t="s">
        <v>264</v>
      </c>
      <c r="D5385" s="2" t="s">
        <v>268</v>
      </c>
      <c r="E5385" s="2" t="s">
        <v>394</v>
      </c>
      <c r="F5385" s="2">
        <v>37</v>
      </c>
      <c r="G5385" s="2" t="s">
        <v>83</v>
      </c>
      <c r="H5385" s="2" t="s">
        <v>205</v>
      </c>
      <c r="I5385" s="2" t="s">
        <v>49</v>
      </c>
      <c r="J5385" s="3">
        <v>45844</v>
      </c>
      <c r="K5385" s="3">
        <v>45847</v>
      </c>
      <c r="L5385" s="2" t="s">
        <v>41</v>
      </c>
      <c r="M5385" s="2" t="s">
        <v>144</v>
      </c>
      <c r="N5385" s="2" t="s">
        <v>145</v>
      </c>
      <c r="O5385" s="4">
        <v>3176000</v>
      </c>
      <c r="P5385" s="4">
        <v>477700</v>
      </c>
      <c r="Q5385" s="4">
        <v>2698300</v>
      </c>
      <c r="R5385" s="2">
        <v>36</v>
      </c>
      <c r="S5385" s="5">
        <v>13.91</v>
      </c>
      <c r="T5385" s="4">
        <v>106230.57</v>
      </c>
      <c r="U5385" s="2" t="s">
        <v>73</v>
      </c>
      <c r="V5385" s="2" t="s">
        <v>74</v>
      </c>
      <c r="W5385" s="4">
        <v>1380997.41</v>
      </c>
      <c r="X5385" s="4">
        <v>2443303.1800000002</v>
      </c>
      <c r="Y5385" s="4">
        <v>3824300.59</v>
      </c>
      <c r="Z5385" s="2">
        <v>0</v>
      </c>
      <c r="AA5385" s="2" t="s">
        <v>56</v>
      </c>
      <c r="AB5385" s="2" t="s">
        <v>15728</v>
      </c>
      <c r="AC5385" s="2" t="s">
        <v>360</v>
      </c>
      <c r="AD5385" s="2" t="s">
        <v>76</v>
      </c>
      <c r="AE5385" s="5">
        <v>84.96</v>
      </c>
      <c r="AF5385" s="2">
        <v>0</v>
      </c>
      <c r="AG5385" s="2" t="s">
        <v>77</v>
      </c>
      <c r="AH5385" s="2">
        <v>3</v>
      </c>
      <c r="AI5385" s="6" t="str">
        <f t="shared" si="252"/>
        <v>35-44</v>
      </c>
      <c r="AJ5385" s="11">
        <f>YEAR(tbl_LoanData[[#This Row],[Application Date]])</f>
        <v>2025</v>
      </c>
      <c r="AK5385" s="11" t="str">
        <f>TEXT(tbl_LoanData[[#This Row],[Application Date]],"MMMM")</f>
        <v>July</v>
      </c>
      <c r="AL5385" s="12">
        <f>DATE(YEAR(tbl_LoanData[[#This Row],[Application Date]]),MONTH(tbl_LoanData[[#This Row],[Application Date]]),1)</f>
        <v>45839</v>
      </c>
      <c r="AM5385" s="14">
        <f ca="1">IF(AND(tbl_LoanData[[#This Row],[Application Date]]&gt;=EOMONTH(TODAY(),-1)+1,tbl_LoanData[[#This Row],[Application Date]]&lt;=TODAY()),tbl_LoanData[[#This Row],[Loan Amount]],0)</f>
        <v>0</v>
      </c>
      <c r="AN5385" s="14">
        <f>tbl_LoanData[[#This Row],[Amount Paid]]-(Q5385-X5385)</f>
        <v>1126000.5900000001</v>
      </c>
      <c r="AO5385" s="14">
        <f>IF(tbl_LoanData[[#This Row],[Application Status]]="Approved",1,0)</f>
        <v>1</v>
      </c>
      <c r="AP5385" s="22" t="str">
        <f t="shared" ca="1" si="253"/>
        <v/>
      </c>
      <c r="AQ5385" s="22" t="str">
        <f t="shared" ca="1" si="254"/>
        <v/>
      </c>
    </row>
    <row r="5386" spans="1:43" x14ac:dyDescent="0.3">
      <c r="A5386" s="2" t="s">
        <v>13259</v>
      </c>
      <c r="B5386" s="2" t="s">
        <v>13260</v>
      </c>
      <c r="C5386" s="2" t="s">
        <v>220</v>
      </c>
      <c r="D5386" s="2" t="s">
        <v>118</v>
      </c>
      <c r="E5386" s="2" t="s">
        <v>210</v>
      </c>
      <c r="F5386" s="2">
        <v>64</v>
      </c>
      <c r="G5386" s="2" t="s">
        <v>69</v>
      </c>
      <c r="H5386" s="2" t="s">
        <v>256</v>
      </c>
      <c r="I5386" s="2" t="s">
        <v>43</v>
      </c>
      <c r="J5386" s="3">
        <v>45856</v>
      </c>
      <c r="K5386" s="3"/>
      <c r="L5386" s="2" t="s">
        <v>39</v>
      </c>
      <c r="M5386" s="2" t="s">
        <v>167</v>
      </c>
      <c r="N5386" s="2" t="s">
        <v>491</v>
      </c>
      <c r="O5386" s="4">
        <v>1777000</v>
      </c>
      <c r="P5386" s="4">
        <v>555400</v>
      </c>
      <c r="Q5386" s="4">
        <v>1221600</v>
      </c>
      <c r="R5386" s="2">
        <v>36</v>
      </c>
      <c r="S5386" s="5">
        <v>9.15</v>
      </c>
      <c r="T5386" s="4">
        <v>43248.03</v>
      </c>
      <c r="U5386" s="2" t="s">
        <v>113</v>
      </c>
      <c r="V5386" s="2" t="s">
        <v>97</v>
      </c>
      <c r="W5386" s="4">
        <v>0</v>
      </c>
      <c r="X5386" s="4">
        <v>0</v>
      </c>
      <c r="Y5386" s="4">
        <v>1556929.2</v>
      </c>
      <c r="Z5386" s="2">
        <v>0</v>
      </c>
      <c r="AA5386" s="2" t="s">
        <v>97</v>
      </c>
      <c r="AB5386" s="2" t="s">
        <v>15729</v>
      </c>
      <c r="AC5386" s="2" t="s">
        <v>332</v>
      </c>
      <c r="AD5386" s="2" t="s">
        <v>76</v>
      </c>
      <c r="AE5386" s="5">
        <v>68.75</v>
      </c>
      <c r="AF5386" s="2">
        <v>0</v>
      </c>
      <c r="AG5386" s="2" t="s">
        <v>97</v>
      </c>
      <c r="AH5386" s="2"/>
      <c r="AI5386" s="6" t="str">
        <f t="shared" si="252"/>
        <v>55-64</v>
      </c>
      <c r="AJ5386" s="11">
        <f>YEAR(tbl_LoanData[[#This Row],[Application Date]])</f>
        <v>2025</v>
      </c>
      <c r="AK5386" s="11" t="str">
        <f>TEXT(tbl_LoanData[[#This Row],[Application Date]],"MMMM")</f>
        <v>July</v>
      </c>
      <c r="AL5386" s="12">
        <f>DATE(YEAR(tbl_LoanData[[#This Row],[Application Date]]),MONTH(tbl_LoanData[[#This Row],[Application Date]]),1)</f>
        <v>45839</v>
      </c>
      <c r="AM5386" s="14">
        <f ca="1">IF(AND(tbl_LoanData[[#This Row],[Application Date]]&gt;=EOMONTH(TODAY(),-1)+1,tbl_LoanData[[#This Row],[Application Date]]&lt;=TODAY()),tbl_LoanData[[#This Row],[Loan Amount]],0)</f>
        <v>0</v>
      </c>
      <c r="AN5386" s="14">
        <f>tbl_LoanData[[#This Row],[Amount Paid]]-(Q5386-X5386)</f>
        <v>-1221600</v>
      </c>
      <c r="AO5386" s="14">
        <f>IF(tbl_LoanData[[#This Row],[Application Status]]="Approved",1,0)</f>
        <v>0</v>
      </c>
      <c r="AP5386" s="22" t="str">
        <f t="shared" ca="1" si="253"/>
        <v/>
      </c>
      <c r="AQ5386" s="22" t="str">
        <f t="shared" ca="1" si="254"/>
        <v/>
      </c>
    </row>
    <row r="5387" spans="1:43" ht="14.4" customHeight="1" x14ac:dyDescent="0.3">
      <c r="A5387" s="2" t="s">
        <v>13345</v>
      </c>
      <c r="B5387" s="2" t="s">
        <v>13346</v>
      </c>
      <c r="C5387" s="2" t="s">
        <v>521</v>
      </c>
      <c r="D5387" s="2" t="s">
        <v>134</v>
      </c>
      <c r="E5387" s="2" t="s">
        <v>92</v>
      </c>
      <c r="F5387" s="2">
        <v>34</v>
      </c>
      <c r="G5387" s="2" t="s">
        <v>69</v>
      </c>
      <c r="H5387" s="2" t="s">
        <v>211</v>
      </c>
      <c r="I5387" s="2" t="s">
        <v>50</v>
      </c>
      <c r="J5387" s="3">
        <v>45866</v>
      </c>
      <c r="K5387" s="3">
        <v>45882</v>
      </c>
      <c r="L5387" s="2" t="s">
        <v>36</v>
      </c>
      <c r="M5387" s="2" t="s">
        <v>85</v>
      </c>
      <c r="N5387" s="2" t="s">
        <v>624</v>
      </c>
      <c r="O5387" s="4">
        <v>1871000</v>
      </c>
      <c r="P5387" s="4">
        <v>740500</v>
      </c>
      <c r="Q5387" s="4">
        <v>1130500</v>
      </c>
      <c r="R5387" s="2">
        <v>36</v>
      </c>
      <c r="S5387" s="5">
        <v>9.94</v>
      </c>
      <c r="T5387" s="4">
        <v>40767.089999999997</v>
      </c>
      <c r="U5387" s="2" t="s">
        <v>73</v>
      </c>
      <c r="V5387" s="2" t="s">
        <v>74</v>
      </c>
      <c r="W5387" s="4">
        <v>489205.08</v>
      </c>
      <c r="X5387" s="4">
        <v>978410.02</v>
      </c>
      <c r="Y5387" s="4">
        <v>1467615.1</v>
      </c>
      <c r="Z5387" s="2">
        <v>0</v>
      </c>
      <c r="AA5387" s="2" t="s">
        <v>56</v>
      </c>
      <c r="AB5387" s="2" t="s">
        <v>15727</v>
      </c>
      <c r="AC5387" s="2" t="s">
        <v>146</v>
      </c>
      <c r="AD5387" s="2" t="s">
        <v>76</v>
      </c>
      <c r="AE5387" s="5">
        <v>60.42</v>
      </c>
      <c r="AF5387" s="2">
        <v>0</v>
      </c>
      <c r="AG5387" s="2" t="s">
        <v>77</v>
      </c>
      <c r="AH5387" s="2">
        <v>16</v>
      </c>
      <c r="AI5387" s="6" t="str">
        <f t="shared" si="252"/>
        <v>25-34</v>
      </c>
      <c r="AJ5387" s="11">
        <f>YEAR(tbl_LoanData[[#This Row],[Application Date]])</f>
        <v>2025</v>
      </c>
      <c r="AK5387" s="11" t="str">
        <f>TEXT(tbl_LoanData[[#This Row],[Application Date]],"MMMM")</f>
        <v>July</v>
      </c>
      <c r="AL5387" s="12">
        <f>DATE(YEAR(tbl_LoanData[[#This Row],[Application Date]]),MONTH(tbl_LoanData[[#This Row],[Application Date]]),1)</f>
        <v>45839</v>
      </c>
      <c r="AM5387" s="14">
        <f ca="1">IF(AND(tbl_LoanData[[#This Row],[Application Date]]&gt;=EOMONTH(TODAY(),-1)+1,tbl_LoanData[[#This Row],[Application Date]]&lt;=TODAY()),tbl_LoanData[[#This Row],[Loan Amount]],0)</f>
        <v>0</v>
      </c>
      <c r="AN5387" s="14">
        <f>tbl_LoanData[[#This Row],[Amount Paid]]-(Q5387-X5387)</f>
        <v>337115.10000000003</v>
      </c>
      <c r="AO5387" s="14">
        <f>IF(tbl_LoanData[[#This Row],[Application Status]]="Approved",1,0)</f>
        <v>1</v>
      </c>
      <c r="AP5387" s="22" t="str">
        <f t="shared" ca="1" si="253"/>
        <v/>
      </c>
      <c r="AQ5387" s="22" t="str">
        <f t="shared" ca="1" si="254"/>
        <v/>
      </c>
    </row>
    <row r="5388" spans="1:43" ht="14.4" customHeight="1" x14ac:dyDescent="0.3">
      <c r="A5388" s="2" t="s">
        <v>13431</v>
      </c>
      <c r="B5388" s="2" t="s">
        <v>13432</v>
      </c>
      <c r="C5388" s="2" t="s">
        <v>393</v>
      </c>
      <c r="D5388" s="2" t="s">
        <v>268</v>
      </c>
      <c r="E5388" s="2" t="s">
        <v>176</v>
      </c>
      <c r="F5388" s="2">
        <v>29</v>
      </c>
      <c r="G5388" s="2" t="s">
        <v>83</v>
      </c>
      <c r="H5388" s="2" t="s">
        <v>126</v>
      </c>
      <c r="I5388" s="2" t="s">
        <v>44</v>
      </c>
      <c r="J5388" s="3">
        <v>45859</v>
      </c>
      <c r="K5388" s="3">
        <v>45866</v>
      </c>
      <c r="L5388" s="2" t="s">
        <v>39</v>
      </c>
      <c r="M5388" s="2" t="s">
        <v>167</v>
      </c>
      <c r="N5388" s="2" t="s">
        <v>491</v>
      </c>
      <c r="O5388" s="4">
        <v>1289000</v>
      </c>
      <c r="P5388" s="4">
        <v>144000</v>
      </c>
      <c r="Q5388" s="4">
        <v>1145000</v>
      </c>
      <c r="R5388" s="2">
        <v>48</v>
      </c>
      <c r="S5388" s="5">
        <v>11.1</v>
      </c>
      <c r="T5388" s="4">
        <v>34445.42</v>
      </c>
      <c r="U5388" s="2" t="s">
        <v>73</v>
      </c>
      <c r="V5388" s="2" t="s">
        <v>74</v>
      </c>
      <c r="W5388" s="4">
        <v>344454.2</v>
      </c>
      <c r="X5388" s="4">
        <v>1308925.8</v>
      </c>
      <c r="Y5388" s="4">
        <v>1653380</v>
      </c>
      <c r="Z5388" s="2">
        <v>60</v>
      </c>
      <c r="AA5388" s="2" t="s">
        <v>58</v>
      </c>
      <c r="AB5388" s="2" t="s">
        <v>15734</v>
      </c>
      <c r="AC5388" s="2" t="s">
        <v>332</v>
      </c>
      <c r="AD5388" s="2" t="s">
        <v>76</v>
      </c>
      <c r="AE5388" s="5">
        <v>88.83</v>
      </c>
      <c r="AF5388" s="2">
        <v>2</v>
      </c>
      <c r="AG5388" s="2" t="s">
        <v>15718</v>
      </c>
      <c r="AH5388" s="2">
        <v>7</v>
      </c>
      <c r="AI5388" s="6" t="str">
        <f t="shared" si="252"/>
        <v>25-34</v>
      </c>
      <c r="AJ5388" s="11">
        <f>YEAR(tbl_LoanData[[#This Row],[Application Date]])</f>
        <v>2025</v>
      </c>
      <c r="AK5388" s="11" t="str">
        <f>TEXT(tbl_LoanData[[#This Row],[Application Date]],"MMMM")</f>
        <v>July</v>
      </c>
      <c r="AL5388" s="12">
        <f>DATE(YEAR(tbl_LoanData[[#This Row],[Application Date]]),MONTH(tbl_LoanData[[#This Row],[Application Date]]),1)</f>
        <v>45839</v>
      </c>
      <c r="AM5388" s="14">
        <f ca="1">IF(AND(tbl_LoanData[[#This Row],[Application Date]]&gt;=EOMONTH(TODAY(),-1)+1,tbl_LoanData[[#This Row],[Application Date]]&lt;=TODAY()),tbl_LoanData[[#This Row],[Loan Amount]],0)</f>
        <v>0</v>
      </c>
      <c r="AN5388" s="14">
        <f>tbl_LoanData[[#This Row],[Amount Paid]]-(Q5388-X5388)</f>
        <v>508380.00000000006</v>
      </c>
      <c r="AO5388" s="14">
        <f>IF(tbl_LoanData[[#This Row],[Application Status]]="Approved",1,0)</f>
        <v>1</v>
      </c>
      <c r="AP5388" s="22" t="str">
        <f t="shared" ca="1" si="253"/>
        <v/>
      </c>
      <c r="AQ5388" s="22" t="str">
        <f t="shared" ca="1" si="254"/>
        <v/>
      </c>
    </row>
    <row r="5389" spans="1:43" ht="14.4" customHeight="1" x14ac:dyDescent="0.3">
      <c r="A5389" s="2" t="s">
        <v>13633</v>
      </c>
      <c r="B5389" s="2" t="s">
        <v>13634</v>
      </c>
      <c r="C5389" s="2" t="s">
        <v>405</v>
      </c>
      <c r="D5389" s="2" t="s">
        <v>182</v>
      </c>
      <c r="E5389" s="2" t="s">
        <v>135</v>
      </c>
      <c r="F5389" s="2">
        <v>37</v>
      </c>
      <c r="G5389" s="2" t="s">
        <v>69</v>
      </c>
      <c r="H5389" s="2" t="s">
        <v>318</v>
      </c>
      <c r="I5389" s="2" t="s">
        <v>42</v>
      </c>
      <c r="J5389" s="3">
        <v>45869</v>
      </c>
      <c r="K5389" s="3"/>
      <c r="L5389" s="2" t="s">
        <v>36</v>
      </c>
      <c r="M5389" s="2" t="s">
        <v>111</v>
      </c>
      <c r="N5389" s="2" t="s">
        <v>350</v>
      </c>
      <c r="O5389" s="4">
        <v>849000</v>
      </c>
      <c r="P5389" s="4">
        <v>164100</v>
      </c>
      <c r="Q5389" s="4">
        <v>684900</v>
      </c>
      <c r="R5389" s="2">
        <v>12</v>
      </c>
      <c r="S5389" s="5">
        <v>8.3699999999999992</v>
      </c>
      <c r="T5389" s="4">
        <v>61852.18</v>
      </c>
      <c r="U5389" s="2" t="s">
        <v>96</v>
      </c>
      <c r="V5389" s="2" t="s">
        <v>97</v>
      </c>
      <c r="W5389" s="4">
        <v>0</v>
      </c>
      <c r="X5389" s="4">
        <v>0</v>
      </c>
      <c r="Y5389" s="4">
        <v>742226.13</v>
      </c>
      <c r="Z5389" s="2">
        <v>0</v>
      </c>
      <c r="AA5389" s="2" t="s">
        <v>97</v>
      </c>
      <c r="AB5389" s="2" t="s">
        <v>15732</v>
      </c>
      <c r="AC5389" s="2" t="s">
        <v>332</v>
      </c>
      <c r="AD5389" s="2" t="s">
        <v>76</v>
      </c>
      <c r="AE5389" s="5">
        <v>80.67</v>
      </c>
      <c r="AF5389" s="2">
        <v>0</v>
      </c>
      <c r="AG5389" s="2" t="s">
        <v>97</v>
      </c>
      <c r="AH5389" s="2"/>
      <c r="AI5389" s="6" t="str">
        <f t="shared" si="252"/>
        <v>35-44</v>
      </c>
      <c r="AJ5389" s="11">
        <f>YEAR(tbl_LoanData[[#This Row],[Application Date]])</f>
        <v>2025</v>
      </c>
      <c r="AK5389" s="11" t="str">
        <f>TEXT(tbl_LoanData[[#This Row],[Application Date]],"MMMM")</f>
        <v>July</v>
      </c>
      <c r="AL5389" s="12">
        <f>DATE(YEAR(tbl_LoanData[[#This Row],[Application Date]]),MONTH(tbl_LoanData[[#This Row],[Application Date]]),1)</f>
        <v>45839</v>
      </c>
      <c r="AM5389" s="14">
        <f ca="1">IF(AND(tbl_LoanData[[#This Row],[Application Date]]&gt;=EOMONTH(TODAY(),-1)+1,tbl_LoanData[[#This Row],[Application Date]]&lt;=TODAY()),tbl_LoanData[[#This Row],[Loan Amount]],0)</f>
        <v>0</v>
      </c>
      <c r="AN5389" s="14">
        <f>tbl_LoanData[[#This Row],[Amount Paid]]-(Q5389-X5389)</f>
        <v>-684900</v>
      </c>
      <c r="AO5389" s="14">
        <f>IF(tbl_LoanData[[#This Row],[Application Status]]="Approved",1,0)</f>
        <v>0</v>
      </c>
      <c r="AP5389" s="22" t="str">
        <f t="shared" ca="1" si="253"/>
        <v/>
      </c>
      <c r="AQ5389" s="22" t="str">
        <f t="shared" ca="1" si="254"/>
        <v/>
      </c>
    </row>
    <row r="5390" spans="1:43" x14ac:dyDescent="0.3">
      <c r="A5390" s="2" t="s">
        <v>13759</v>
      </c>
      <c r="B5390" s="2" t="s">
        <v>13760</v>
      </c>
      <c r="C5390" s="2" t="s">
        <v>347</v>
      </c>
      <c r="D5390" s="2" t="s">
        <v>232</v>
      </c>
      <c r="E5390" s="2" t="s">
        <v>68</v>
      </c>
      <c r="F5390" s="2">
        <v>23</v>
      </c>
      <c r="G5390" s="2" t="s">
        <v>69</v>
      </c>
      <c r="H5390" s="2" t="s">
        <v>466</v>
      </c>
      <c r="I5390" s="2" t="s">
        <v>43</v>
      </c>
      <c r="J5390" s="3">
        <v>45864</v>
      </c>
      <c r="K5390" s="3">
        <v>45884</v>
      </c>
      <c r="L5390" s="2" t="s">
        <v>40</v>
      </c>
      <c r="M5390" s="2" t="s">
        <v>94</v>
      </c>
      <c r="N5390" s="2" t="s">
        <v>4</v>
      </c>
      <c r="O5390" s="4">
        <v>1362000</v>
      </c>
      <c r="P5390" s="4">
        <v>427900</v>
      </c>
      <c r="Q5390" s="4">
        <v>934100</v>
      </c>
      <c r="R5390" s="2">
        <v>36</v>
      </c>
      <c r="S5390" s="5">
        <v>5.0599999999999996</v>
      </c>
      <c r="T5390" s="4">
        <v>29886.01</v>
      </c>
      <c r="U5390" s="2" t="s">
        <v>73</v>
      </c>
      <c r="V5390" s="2" t="s">
        <v>74</v>
      </c>
      <c r="W5390" s="4">
        <v>328746.11</v>
      </c>
      <c r="X5390" s="4">
        <v>747150.27</v>
      </c>
      <c r="Y5390" s="4">
        <v>1075896.3799999999</v>
      </c>
      <c r="Z5390" s="2">
        <v>28</v>
      </c>
      <c r="AA5390" s="2" t="s">
        <v>57</v>
      </c>
      <c r="AB5390" s="2" t="s">
        <v>15735</v>
      </c>
      <c r="AC5390" s="2" t="s">
        <v>87</v>
      </c>
      <c r="AD5390" s="2" t="s">
        <v>76</v>
      </c>
      <c r="AE5390" s="5">
        <v>68.58</v>
      </c>
      <c r="AF5390" s="2">
        <v>1</v>
      </c>
      <c r="AG5390" s="2" t="s">
        <v>77</v>
      </c>
      <c r="AH5390" s="2">
        <v>20</v>
      </c>
      <c r="AI5390" s="6" t="str">
        <f t="shared" si="252"/>
        <v>18-24</v>
      </c>
      <c r="AJ5390" s="11">
        <f>YEAR(tbl_LoanData[[#This Row],[Application Date]])</f>
        <v>2025</v>
      </c>
      <c r="AK5390" s="11" t="str">
        <f>TEXT(tbl_LoanData[[#This Row],[Application Date]],"MMMM")</f>
        <v>July</v>
      </c>
      <c r="AL5390" s="12">
        <f>DATE(YEAR(tbl_LoanData[[#This Row],[Application Date]]),MONTH(tbl_LoanData[[#This Row],[Application Date]]),1)</f>
        <v>45839</v>
      </c>
      <c r="AM5390" s="14">
        <f ca="1">IF(AND(tbl_LoanData[[#This Row],[Application Date]]&gt;=EOMONTH(TODAY(),-1)+1,tbl_LoanData[[#This Row],[Application Date]]&lt;=TODAY()),tbl_LoanData[[#This Row],[Loan Amount]],0)</f>
        <v>0</v>
      </c>
      <c r="AN5390" s="14">
        <f>tbl_LoanData[[#This Row],[Amount Paid]]-(Q5390-X5390)</f>
        <v>141796.38</v>
      </c>
      <c r="AO5390" s="14">
        <f>IF(tbl_LoanData[[#This Row],[Application Status]]="Approved",1,0)</f>
        <v>1</v>
      </c>
      <c r="AP5390" s="22" t="str">
        <f t="shared" ca="1" si="253"/>
        <v/>
      </c>
      <c r="AQ5390" s="22" t="str">
        <f t="shared" ca="1" si="254"/>
        <v/>
      </c>
    </row>
    <row r="5391" spans="1:43" ht="14.4" customHeight="1" x14ac:dyDescent="0.3">
      <c r="A5391" s="2" t="s">
        <v>13767</v>
      </c>
      <c r="B5391" s="2" t="s">
        <v>13768</v>
      </c>
      <c r="C5391" s="2" t="s">
        <v>840</v>
      </c>
      <c r="D5391" s="2" t="s">
        <v>311</v>
      </c>
      <c r="E5391" s="2" t="s">
        <v>102</v>
      </c>
      <c r="F5391" s="2">
        <v>56</v>
      </c>
      <c r="G5391" s="2" t="s">
        <v>83</v>
      </c>
      <c r="H5391" s="2" t="s">
        <v>313</v>
      </c>
      <c r="I5391" s="2" t="s">
        <v>44</v>
      </c>
      <c r="J5391" s="3">
        <v>45841</v>
      </c>
      <c r="K5391" s="3"/>
      <c r="L5391" s="2" t="s">
        <v>37</v>
      </c>
      <c r="M5391" s="2" t="s">
        <v>199</v>
      </c>
      <c r="N5391" s="2" t="s">
        <v>319</v>
      </c>
      <c r="O5391" s="4">
        <v>248000</v>
      </c>
      <c r="P5391" s="4">
        <v>68000</v>
      </c>
      <c r="Q5391" s="4">
        <v>180000</v>
      </c>
      <c r="R5391" s="2">
        <v>48</v>
      </c>
      <c r="S5391" s="5">
        <v>5.29</v>
      </c>
      <c r="T5391" s="4">
        <v>4543.5</v>
      </c>
      <c r="U5391" s="2" t="s">
        <v>96</v>
      </c>
      <c r="V5391" s="2" t="s">
        <v>97</v>
      </c>
      <c r="W5391" s="4">
        <v>0</v>
      </c>
      <c r="X5391" s="4">
        <v>0</v>
      </c>
      <c r="Y5391" s="4">
        <v>218088</v>
      </c>
      <c r="Z5391" s="2">
        <v>0</v>
      </c>
      <c r="AA5391" s="2" t="s">
        <v>97</v>
      </c>
      <c r="AB5391" s="2" t="s">
        <v>15732</v>
      </c>
      <c r="AC5391" s="2" t="s">
        <v>121</v>
      </c>
      <c r="AD5391" s="2" t="s">
        <v>76</v>
      </c>
      <c r="AE5391" s="5">
        <v>72.58</v>
      </c>
      <c r="AF5391" s="2">
        <v>0</v>
      </c>
      <c r="AG5391" s="2" t="s">
        <v>97</v>
      </c>
      <c r="AH5391" s="2"/>
      <c r="AI5391" s="6" t="str">
        <f t="shared" si="252"/>
        <v>55-64</v>
      </c>
      <c r="AJ5391" s="11">
        <f>YEAR(tbl_LoanData[[#This Row],[Application Date]])</f>
        <v>2025</v>
      </c>
      <c r="AK5391" s="11" t="str">
        <f>TEXT(tbl_LoanData[[#This Row],[Application Date]],"MMMM")</f>
        <v>July</v>
      </c>
      <c r="AL5391" s="12">
        <f>DATE(YEAR(tbl_LoanData[[#This Row],[Application Date]]),MONTH(tbl_LoanData[[#This Row],[Application Date]]),1)</f>
        <v>45839</v>
      </c>
      <c r="AM5391" s="14">
        <f ca="1">IF(AND(tbl_LoanData[[#This Row],[Application Date]]&gt;=EOMONTH(TODAY(),-1)+1,tbl_LoanData[[#This Row],[Application Date]]&lt;=TODAY()),tbl_LoanData[[#This Row],[Loan Amount]],0)</f>
        <v>0</v>
      </c>
      <c r="AN5391" s="14">
        <f>tbl_LoanData[[#This Row],[Amount Paid]]-(Q5391-X5391)</f>
        <v>-180000</v>
      </c>
      <c r="AO5391" s="14">
        <f>IF(tbl_LoanData[[#This Row],[Application Status]]="Approved",1,0)</f>
        <v>0</v>
      </c>
      <c r="AP5391" s="22" t="str">
        <f t="shared" ca="1" si="253"/>
        <v/>
      </c>
      <c r="AQ5391" s="22" t="str">
        <f t="shared" ca="1" si="254"/>
        <v/>
      </c>
    </row>
    <row r="5392" spans="1:43" x14ac:dyDescent="0.3">
      <c r="A5392" s="2" t="s">
        <v>13833</v>
      </c>
      <c r="B5392" s="2" t="s">
        <v>13834</v>
      </c>
      <c r="C5392" s="2" t="s">
        <v>297</v>
      </c>
      <c r="D5392" s="2" t="s">
        <v>268</v>
      </c>
      <c r="E5392" s="2" t="s">
        <v>150</v>
      </c>
      <c r="F5392" s="2">
        <v>24</v>
      </c>
      <c r="G5392" s="2" t="s">
        <v>69</v>
      </c>
      <c r="H5392" s="2" t="s">
        <v>103</v>
      </c>
      <c r="I5392" s="2" t="s">
        <v>43</v>
      </c>
      <c r="J5392" s="3">
        <v>45849</v>
      </c>
      <c r="K5392" s="3"/>
      <c r="L5392" s="2" t="s">
        <v>36</v>
      </c>
      <c r="M5392" s="2" t="s">
        <v>111</v>
      </c>
      <c r="N5392" s="2" t="s">
        <v>350</v>
      </c>
      <c r="O5392" s="4">
        <v>1965000</v>
      </c>
      <c r="P5392" s="4">
        <v>666300</v>
      </c>
      <c r="Q5392" s="4">
        <v>1298700</v>
      </c>
      <c r="R5392" s="2">
        <v>36</v>
      </c>
      <c r="S5392" s="5">
        <v>9.9700000000000006</v>
      </c>
      <c r="T5392" s="4">
        <v>46865.03</v>
      </c>
      <c r="U5392" s="2" t="s">
        <v>96</v>
      </c>
      <c r="V5392" s="2" t="s">
        <v>97</v>
      </c>
      <c r="W5392" s="4">
        <v>0</v>
      </c>
      <c r="X5392" s="4">
        <v>0</v>
      </c>
      <c r="Y5392" s="4">
        <v>1687141.17</v>
      </c>
      <c r="Z5392" s="2">
        <v>0</v>
      </c>
      <c r="AA5392" s="2" t="s">
        <v>97</v>
      </c>
      <c r="AB5392" s="2" t="s">
        <v>15731</v>
      </c>
      <c r="AC5392" s="2" t="s">
        <v>332</v>
      </c>
      <c r="AD5392" s="2" t="s">
        <v>76</v>
      </c>
      <c r="AE5392" s="5">
        <v>66.09</v>
      </c>
      <c r="AF5392" s="2">
        <v>0</v>
      </c>
      <c r="AG5392" s="2" t="s">
        <v>97</v>
      </c>
      <c r="AH5392" s="2"/>
      <c r="AI5392" s="6" t="str">
        <f t="shared" si="252"/>
        <v>18-24</v>
      </c>
      <c r="AJ5392" s="11">
        <f>YEAR(tbl_LoanData[[#This Row],[Application Date]])</f>
        <v>2025</v>
      </c>
      <c r="AK5392" s="11" t="str">
        <f>TEXT(tbl_LoanData[[#This Row],[Application Date]],"MMMM")</f>
        <v>July</v>
      </c>
      <c r="AL5392" s="12">
        <f>DATE(YEAR(tbl_LoanData[[#This Row],[Application Date]]),MONTH(tbl_LoanData[[#This Row],[Application Date]]),1)</f>
        <v>45839</v>
      </c>
      <c r="AM5392" s="14">
        <f ca="1">IF(AND(tbl_LoanData[[#This Row],[Application Date]]&gt;=EOMONTH(TODAY(),-1)+1,tbl_LoanData[[#This Row],[Application Date]]&lt;=TODAY()),tbl_LoanData[[#This Row],[Loan Amount]],0)</f>
        <v>0</v>
      </c>
      <c r="AN5392" s="14">
        <f>tbl_LoanData[[#This Row],[Amount Paid]]-(Q5392-X5392)</f>
        <v>-1298700</v>
      </c>
      <c r="AO5392" s="14">
        <f>IF(tbl_LoanData[[#This Row],[Application Status]]="Approved",1,0)</f>
        <v>0</v>
      </c>
      <c r="AP5392" s="22" t="str">
        <f t="shared" ca="1" si="253"/>
        <v/>
      </c>
      <c r="AQ5392" s="22" t="str">
        <f t="shared" ca="1" si="254"/>
        <v/>
      </c>
    </row>
    <row r="5393" spans="1:43" ht="14.4" customHeight="1" x14ac:dyDescent="0.3">
      <c r="A5393" s="2" t="s">
        <v>13879</v>
      </c>
      <c r="B5393" s="2" t="s">
        <v>13880</v>
      </c>
      <c r="C5393" s="2" t="s">
        <v>181</v>
      </c>
      <c r="D5393" s="2" t="s">
        <v>67</v>
      </c>
      <c r="E5393" s="2" t="s">
        <v>118</v>
      </c>
      <c r="F5393" s="2">
        <v>26</v>
      </c>
      <c r="G5393" s="2" t="s">
        <v>83</v>
      </c>
      <c r="H5393" s="2" t="s">
        <v>84</v>
      </c>
      <c r="I5393" s="2" t="s">
        <v>45</v>
      </c>
      <c r="J5393" s="3">
        <v>45865</v>
      </c>
      <c r="K5393" s="3">
        <v>45886</v>
      </c>
      <c r="L5393" s="2" t="s">
        <v>39</v>
      </c>
      <c r="M5393" s="2" t="s">
        <v>94</v>
      </c>
      <c r="N5393" s="2" t="s">
        <v>365</v>
      </c>
      <c r="O5393" s="4">
        <v>2475000</v>
      </c>
      <c r="P5393" s="4">
        <v>787500</v>
      </c>
      <c r="Q5393" s="4">
        <v>1687500</v>
      </c>
      <c r="R5393" s="2">
        <v>36</v>
      </c>
      <c r="S5393" s="5">
        <v>5.28</v>
      </c>
      <c r="T5393" s="4">
        <v>54300</v>
      </c>
      <c r="U5393" s="2" t="s">
        <v>73</v>
      </c>
      <c r="V5393" s="2" t="s">
        <v>74</v>
      </c>
      <c r="W5393" s="4">
        <v>651600</v>
      </c>
      <c r="X5393" s="4">
        <v>1303200</v>
      </c>
      <c r="Y5393" s="4">
        <v>1954800</v>
      </c>
      <c r="Z5393" s="2">
        <v>0</v>
      </c>
      <c r="AA5393" s="2" t="s">
        <v>56</v>
      </c>
      <c r="AB5393" s="2" t="s">
        <v>15733</v>
      </c>
      <c r="AC5393" s="2" t="s">
        <v>332</v>
      </c>
      <c r="AD5393" s="2" t="s">
        <v>76</v>
      </c>
      <c r="AE5393" s="5">
        <v>68.180000000000007</v>
      </c>
      <c r="AF5393" s="2">
        <v>0</v>
      </c>
      <c r="AG5393" s="2" t="s">
        <v>77</v>
      </c>
      <c r="AH5393" s="2">
        <v>21</v>
      </c>
      <c r="AI5393" s="6" t="str">
        <f t="shared" si="252"/>
        <v>25-34</v>
      </c>
      <c r="AJ5393" s="11">
        <f>YEAR(tbl_LoanData[[#This Row],[Application Date]])</f>
        <v>2025</v>
      </c>
      <c r="AK5393" s="11" t="str">
        <f>TEXT(tbl_LoanData[[#This Row],[Application Date]],"MMMM")</f>
        <v>July</v>
      </c>
      <c r="AL5393" s="12">
        <f>DATE(YEAR(tbl_LoanData[[#This Row],[Application Date]]),MONTH(tbl_LoanData[[#This Row],[Application Date]]),1)</f>
        <v>45839</v>
      </c>
      <c r="AM5393" s="14">
        <f ca="1">IF(AND(tbl_LoanData[[#This Row],[Application Date]]&gt;=EOMONTH(TODAY(),-1)+1,tbl_LoanData[[#This Row],[Application Date]]&lt;=TODAY()),tbl_LoanData[[#This Row],[Loan Amount]],0)</f>
        <v>0</v>
      </c>
      <c r="AN5393" s="14">
        <f>tbl_LoanData[[#This Row],[Amount Paid]]-(Q5393-X5393)</f>
        <v>267300</v>
      </c>
      <c r="AO5393" s="14">
        <f>IF(tbl_LoanData[[#This Row],[Application Status]]="Approved",1,0)</f>
        <v>1</v>
      </c>
      <c r="AP5393" s="22" t="str">
        <f t="shared" ca="1" si="253"/>
        <v/>
      </c>
      <c r="AQ5393" s="22" t="str">
        <f t="shared" ca="1" si="254"/>
        <v/>
      </c>
    </row>
    <row r="5394" spans="1:43" x14ac:dyDescent="0.3">
      <c r="A5394" s="2" t="s">
        <v>14011</v>
      </c>
      <c r="B5394" s="2" t="s">
        <v>14012</v>
      </c>
      <c r="C5394" s="2" t="s">
        <v>1059</v>
      </c>
      <c r="D5394" s="2" t="s">
        <v>81</v>
      </c>
      <c r="E5394" s="2" t="s">
        <v>165</v>
      </c>
      <c r="F5394" s="2">
        <v>63</v>
      </c>
      <c r="G5394" s="2" t="s">
        <v>69</v>
      </c>
      <c r="H5394" s="2" t="s">
        <v>156</v>
      </c>
      <c r="I5394" s="2" t="s">
        <v>45</v>
      </c>
      <c r="J5394" s="3">
        <v>45843</v>
      </c>
      <c r="K5394" s="3"/>
      <c r="L5394" s="2" t="s">
        <v>40</v>
      </c>
      <c r="M5394" s="2" t="s">
        <v>111</v>
      </c>
      <c r="N5394" s="2" t="s">
        <v>369</v>
      </c>
      <c r="O5394" s="4">
        <v>1599000</v>
      </c>
      <c r="P5394" s="4">
        <v>419200</v>
      </c>
      <c r="Q5394" s="4">
        <v>1179800</v>
      </c>
      <c r="R5394" s="2">
        <v>36</v>
      </c>
      <c r="S5394" s="5">
        <v>12.64</v>
      </c>
      <c r="T5394" s="4">
        <v>45199.45</v>
      </c>
      <c r="U5394" s="2" t="s">
        <v>96</v>
      </c>
      <c r="V5394" s="2" t="s">
        <v>97</v>
      </c>
      <c r="W5394" s="4">
        <v>0</v>
      </c>
      <c r="X5394" s="4">
        <v>0</v>
      </c>
      <c r="Y5394" s="4">
        <v>1627180.16</v>
      </c>
      <c r="Z5394" s="2">
        <v>0</v>
      </c>
      <c r="AA5394" s="2" t="s">
        <v>97</v>
      </c>
      <c r="AB5394" s="2" t="s">
        <v>15733</v>
      </c>
      <c r="AC5394" s="2" t="s">
        <v>213</v>
      </c>
      <c r="AD5394" s="2" t="s">
        <v>76</v>
      </c>
      <c r="AE5394" s="5">
        <v>73.78</v>
      </c>
      <c r="AF5394" s="2">
        <v>0</v>
      </c>
      <c r="AG5394" s="2" t="s">
        <v>97</v>
      </c>
      <c r="AH5394" s="2"/>
      <c r="AI5394" s="6" t="str">
        <f t="shared" si="252"/>
        <v>55-64</v>
      </c>
      <c r="AJ5394" s="11">
        <f>YEAR(tbl_LoanData[[#This Row],[Application Date]])</f>
        <v>2025</v>
      </c>
      <c r="AK5394" s="11" t="str">
        <f>TEXT(tbl_LoanData[[#This Row],[Application Date]],"MMMM")</f>
        <v>July</v>
      </c>
      <c r="AL5394" s="12">
        <f>DATE(YEAR(tbl_LoanData[[#This Row],[Application Date]]),MONTH(tbl_LoanData[[#This Row],[Application Date]]),1)</f>
        <v>45839</v>
      </c>
      <c r="AM5394" s="14">
        <f ca="1">IF(AND(tbl_LoanData[[#This Row],[Application Date]]&gt;=EOMONTH(TODAY(),-1)+1,tbl_LoanData[[#This Row],[Application Date]]&lt;=TODAY()),tbl_LoanData[[#This Row],[Loan Amount]],0)</f>
        <v>0</v>
      </c>
      <c r="AN5394" s="14">
        <f>tbl_LoanData[[#This Row],[Amount Paid]]-(Q5394-X5394)</f>
        <v>-1179800</v>
      </c>
      <c r="AO5394" s="14">
        <f>IF(tbl_LoanData[[#This Row],[Application Status]]="Approved",1,0)</f>
        <v>0</v>
      </c>
      <c r="AP5394" s="22" t="str">
        <f t="shared" ca="1" si="253"/>
        <v/>
      </c>
      <c r="AQ5394" s="22" t="str">
        <f t="shared" ca="1" si="254"/>
        <v/>
      </c>
    </row>
    <row r="5395" spans="1:43" ht="14.4" customHeight="1" x14ac:dyDescent="0.3">
      <c r="A5395" s="2" t="s">
        <v>14013</v>
      </c>
      <c r="B5395" s="2" t="s">
        <v>14014</v>
      </c>
      <c r="C5395" s="2" t="s">
        <v>521</v>
      </c>
      <c r="D5395" s="2" t="s">
        <v>268</v>
      </c>
      <c r="E5395" s="2" t="s">
        <v>176</v>
      </c>
      <c r="F5395" s="2">
        <v>65</v>
      </c>
      <c r="G5395" s="2" t="s">
        <v>69</v>
      </c>
      <c r="H5395" s="2" t="s">
        <v>516</v>
      </c>
      <c r="I5395" s="2" t="s">
        <v>53</v>
      </c>
      <c r="J5395" s="3">
        <v>45857</v>
      </c>
      <c r="K5395" s="3">
        <v>45864</v>
      </c>
      <c r="L5395" s="2" t="s">
        <v>39</v>
      </c>
      <c r="M5395" s="2" t="s">
        <v>157</v>
      </c>
      <c r="N5395" s="2" t="s">
        <v>158</v>
      </c>
      <c r="O5395" s="4">
        <v>1970000</v>
      </c>
      <c r="P5395" s="4">
        <v>671000</v>
      </c>
      <c r="Q5395" s="4">
        <v>1299000</v>
      </c>
      <c r="R5395" s="2">
        <v>24</v>
      </c>
      <c r="S5395" s="5">
        <v>7.42</v>
      </c>
      <c r="T5395" s="4">
        <v>62157.15</v>
      </c>
      <c r="U5395" s="2" t="s">
        <v>73</v>
      </c>
      <c r="V5395" s="2" t="s">
        <v>74</v>
      </c>
      <c r="W5395" s="4">
        <v>559414.35</v>
      </c>
      <c r="X5395" s="4">
        <v>932357.25</v>
      </c>
      <c r="Y5395" s="4">
        <v>1491771.6</v>
      </c>
      <c r="Z5395" s="2">
        <v>87</v>
      </c>
      <c r="AA5395" s="2" t="s">
        <v>59</v>
      </c>
      <c r="AB5395" s="2" t="s">
        <v>15734</v>
      </c>
      <c r="AC5395" s="2" t="s">
        <v>213</v>
      </c>
      <c r="AD5395" s="2" t="s">
        <v>76</v>
      </c>
      <c r="AE5395" s="5">
        <v>65.94</v>
      </c>
      <c r="AF5395" s="2">
        <v>3</v>
      </c>
      <c r="AG5395" s="2" t="s">
        <v>130</v>
      </c>
      <c r="AH5395" s="2">
        <v>7</v>
      </c>
      <c r="AI5395" s="6" t="str">
        <f t="shared" si="252"/>
        <v>65+</v>
      </c>
      <c r="AJ5395" s="11">
        <f>YEAR(tbl_LoanData[[#This Row],[Application Date]])</f>
        <v>2025</v>
      </c>
      <c r="AK5395" s="11" t="str">
        <f>TEXT(tbl_LoanData[[#This Row],[Application Date]],"MMMM")</f>
        <v>July</v>
      </c>
      <c r="AL5395" s="12">
        <f>DATE(YEAR(tbl_LoanData[[#This Row],[Application Date]]),MONTH(tbl_LoanData[[#This Row],[Application Date]]),1)</f>
        <v>45839</v>
      </c>
      <c r="AM5395" s="14">
        <f ca="1">IF(AND(tbl_LoanData[[#This Row],[Application Date]]&gt;=EOMONTH(TODAY(),-1)+1,tbl_LoanData[[#This Row],[Application Date]]&lt;=TODAY()),tbl_LoanData[[#This Row],[Loan Amount]],0)</f>
        <v>0</v>
      </c>
      <c r="AN5395" s="14">
        <f>tbl_LoanData[[#This Row],[Amount Paid]]-(Q5395-X5395)</f>
        <v>192771.59999999998</v>
      </c>
      <c r="AO5395" s="14">
        <f>IF(tbl_LoanData[[#This Row],[Application Status]]="Approved",1,0)</f>
        <v>1</v>
      </c>
      <c r="AP5395" s="22" t="str">
        <f t="shared" ca="1" si="253"/>
        <v/>
      </c>
      <c r="AQ5395" s="22" t="str">
        <f t="shared" ca="1" si="254"/>
        <v/>
      </c>
    </row>
    <row r="5396" spans="1:43" ht="14.4" customHeight="1" x14ac:dyDescent="0.3">
      <c r="A5396" s="2" t="s">
        <v>14345</v>
      </c>
      <c r="B5396" s="2" t="s">
        <v>14346</v>
      </c>
      <c r="C5396" s="2" t="s">
        <v>949</v>
      </c>
      <c r="D5396" s="2" t="s">
        <v>102</v>
      </c>
      <c r="E5396" s="2" t="s">
        <v>210</v>
      </c>
      <c r="F5396" s="2">
        <v>55</v>
      </c>
      <c r="G5396" s="2" t="s">
        <v>83</v>
      </c>
      <c r="H5396" s="2" t="s">
        <v>466</v>
      </c>
      <c r="I5396" s="2" t="s">
        <v>43</v>
      </c>
      <c r="J5396" s="3">
        <v>45856</v>
      </c>
      <c r="K5396" s="3"/>
      <c r="L5396" s="2" t="s">
        <v>39</v>
      </c>
      <c r="M5396" s="2" t="s">
        <v>167</v>
      </c>
      <c r="N5396" s="2" t="s">
        <v>491</v>
      </c>
      <c r="O5396" s="4">
        <v>2240000</v>
      </c>
      <c r="P5396" s="4">
        <v>895400</v>
      </c>
      <c r="Q5396" s="4">
        <v>1344600</v>
      </c>
      <c r="R5396" s="2">
        <v>18</v>
      </c>
      <c r="S5396" s="5">
        <v>7.56</v>
      </c>
      <c r="T5396" s="4">
        <v>83170.98</v>
      </c>
      <c r="U5396" s="2" t="s">
        <v>96</v>
      </c>
      <c r="V5396" s="2" t="s">
        <v>97</v>
      </c>
      <c r="W5396" s="4">
        <v>0</v>
      </c>
      <c r="X5396" s="4">
        <v>0</v>
      </c>
      <c r="Y5396" s="4">
        <v>1497077.64</v>
      </c>
      <c r="Z5396" s="2">
        <v>0</v>
      </c>
      <c r="AA5396" s="2" t="s">
        <v>97</v>
      </c>
      <c r="AB5396" s="2" t="s">
        <v>15735</v>
      </c>
      <c r="AC5396" s="2" t="s">
        <v>332</v>
      </c>
      <c r="AD5396" s="2" t="s">
        <v>76</v>
      </c>
      <c r="AE5396" s="5">
        <v>60.03</v>
      </c>
      <c r="AF5396" s="2">
        <v>0</v>
      </c>
      <c r="AG5396" s="2" t="s">
        <v>97</v>
      </c>
      <c r="AH5396" s="2"/>
      <c r="AI5396" s="6" t="str">
        <f t="shared" si="252"/>
        <v>55-64</v>
      </c>
      <c r="AJ5396" s="11">
        <f>YEAR(tbl_LoanData[[#This Row],[Application Date]])</f>
        <v>2025</v>
      </c>
      <c r="AK5396" s="11" t="str">
        <f>TEXT(tbl_LoanData[[#This Row],[Application Date]],"MMMM")</f>
        <v>July</v>
      </c>
      <c r="AL5396" s="12">
        <f>DATE(YEAR(tbl_LoanData[[#This Row],[Application Date]]),MONTH(tbl_LoanData[[#This Row],[Application Date]]),1)</f>
        <v>45839</v>
      </c>
      <c r="AM5396" s="14">
        <f ca="1">IF(AND(tbl_LoanData[[#This Row],[Application Date]]&gt;=EOMONTH(TODAY(),-1)+1,tbl_LoanData[[#This Row],[Application Date]]&lt;=TODAY()),tbl_LoanData[[#This Row],[Loan Amount]],0)</f>
        <v>0</v>
      </c>
      <c r="AN5396" s="14">
        <f>tbl_LoanData[[#This Row],[Amount Paid]]-(Q5396-X5396)</f>
        <v>-1344600</v>
      </c>
      <c r="AO5396" s="14">
        <f>IF(tbl_LoanData[[#This Row],[Application Status]]="Approved",1,0)</f>
        <v>0</v>
      </c>
      <c r="AP5396" s="22" t="str">
        <f t="shared" ca="1" si="253"/>
        <v/>
      </c>
      <c r="AQ5396" s="22" t="str">
        <f t="shared" ca="1" si="254"/>
        <v/>
      </c>
    </row>
    <row r="5397" spans="1:43" ht="14.4" customHeight="1" x14ac:dyDescent="0.3">
      <c r="A5397" s="2" t="s">
        <v>14347</v>
      </c>
      <c r="B5397" s="2" t="s">
        <v>14348</v>
      </c>
      <c r="C5397" s="2" t="s">
        <v>804</v>
      </c>
      <c r="D5397" s="2" t="s">
        <v>82</v>
      </c>
      <c r="E5397" s="2" t="s">
        <v>323</v>
      </c>
      <c r="F5397" s="2">
        <v>50</v>
      </c>
      <c r="G5397" s="2" t="s">
        <v>83</v>
      </c>
      <c r="H5397" s="2" t="s">
        <v>313</v>
      </c>
      <c r="I5397" s="2" t="s">
        <v>44</v>
      </c>
      <c r="J5397" s="3">
        <v>45864</v>
      </c>
      <c r="K5397" s="3"/>
      <c r="L5397" s="2" t="s">
        <v>39</v>
      </c>
      <c r="M5397" s="2" t="s">
        <v>127</v>
      </c>
      <c r="N5397" s="2" t="s">
        <v>152</v>
      </c>
      <c r="O5397" s="4">
        <v>1571000</v>
      </c>
      <c r="P5397" s="4">
        <v>504200</v>
      </c>
      <c r="Q5397" s="4">
        <v>1066800</v>
      </c>
      <c r="R5397" s="2">
        <v>48</v>
      </c>
      <c r="S5397" s="5">
        <v>8.23</v>
      </c>
      <c r="T5397" s="4">
        <v>29541.47</v>
      </c>
      <c r="U5397" s="2" t="s">
        <v>113</v>
      </c>
      <c r="V5397" s="2" t="s">
        <v>97</v>
      </c>
      <c r="W5397" s="4">
        <v>0</v>
      </c>
      <c r="X5397" s="4">
        <v>0</v>
      </c>
      <c r="Y5397" s="4">
        <v>1417990.56</v>
      </c>
      <c r="Z5397" s="2">
        <v>0</v>
      </c>
      <c r="AA5397" s="2" t="s">
        <v>97</v>
      </c>
      <c r="AB5397" s="2" t="s">
        <v>15727</v>
      </c>
      <c r="AC5397" s="2" t="s">
        <v>332</v>
      </c>
      <c r="AD5397" s="2" t="s">
        <v>76</v>
      </c>
      <c r="AE5397" s="5">
        <v>67.91</v>
      </c>
      <c r="AF5397" s="2">
        <v>0</v>
      </c>
      <c r="AG5397" s="2" t="s">
        <v>97</v>
      </c>
      <c r="AH5397" s="2"/>
      <c r="AI5397" s="6" t="str">
        <f t="shared" si="252"/>
        <v>45-54</v>
      </c>
      <c r="AJ5397" s="11">
        <f>YEAR(tbl_LoanData[[#This Row],[Application Date]])</f>
        <v>2025</v>
      </c>
      <c r="AK5397" s="11" t="str">
        <f>TEXT(tbl_LoanData[[#This Row],[Application Date]],"MMMM")</f>
        <v>July</v>
      </c>
      <c r="AL5397" s="12">
        <f>DATE(YEAR(tbl_LoanData[[#This Row],[Application Date]]),MONTH(tbl_LoanData[[#This Row],[Application Date]]),1)</f>
        <v>45839</v>
      </c>
      <c r="AM5397" s="14">
        <f ca="1">IF(AND(tbl_LoanData[[#This Row],[Application Date]]&gt;=EOMONTH(TODAY(),-1)+1,tbl_LoanData[[#This Row],[Application Date]]&lt;=TODAY()),tbl_LoanData[[#This Row],[Loan Amount]],0)</f>
        <v>0</v>
      </c>
      <c r="AN5397" s="14">
        <f>tbl_LoanData[[#This Row],[Amount Paid]]-(Q5397-X5397)</f>
        <v>-1066800</v>
      </c>
      <c r="AO5397" s="14">
        <f>IF(tbl_LoanData[[#This Row],[Application Status]]="Approved",1,0)</f>
        <v>0</v>
      </c>
      <c r="AP5397" s="22" t="str">
        <f t="shared" ca="1" si="253"/>
        <v/>
      </c>
      <c r="AQ5397" s="22" t="str">
        <f t="shared" ca="1" si="254"/>
        <v/>
      </c>
    </row>
    <row r="5398" spans="1:43" ht="14.4" customHeight="1" x14ac:dyDescent="0.3">
      <c r="A5398" s="2" t="s">
        <v>14355</v>
      </c>
      <c r="B5398" s="2" t="s">
        <v>14356</v>
      </c>
      <c r="C5398" s="2" t="s">
        <v>621</v>
      </c>
      <c r="D5398" s="2" t="s">
        <v>204</v>
      </c>
      <c r="E5398" s="2" t="s">
        <v>312</v>
      </c>
      <c r="F5398" s="2">
        <v>49</v>
      </c>
      <c r="G5398" s="2" t="s">
        <v>69</v>
      </c>
      <c r="H5398" s="2" t="s">
        <v>516</v>
      </c>
      <c r="I5398" s="2" t="s">
        <v>53</v>
      </c>
      <c r="J5398" s="3">
        <v>45848</v>
      </c>
      <c r="K5398" s="3">
        <v>45861</v>
      </c>
      <c r="L5398" s="2" t="s">
        <v>40</v>
      </c>
      <c r="M5398" s="2" t="s">
        <v>111</v>
      </c>
      <c r="N5398" s="2" t="s">
        <v>120</v>
      </c>
      <c r="O5398" s="4">
        <v>1282000</v>
      </c>
      <c r="P5398" s="4">
        <v>493400</v>
      </c>
      <c r="Q5398" s="4">
        <v>788600</v>
      </c>
      <c r="R5398" s="2">
        <v>48</v>
      </c>
      <c r="S5398" s="5">
        <v>7.2</v>
      </c>
      <c r="T5398" s="4">
        <v>21160.77</v>
      </c>
      <c r="U5398" s="2" t="s">
        <v>73</v>
      </c>
      <c r="V5398" s="2" t="s">
        <v>74</v>
      </c>
      <c r="W5398" s="4">
        <v>275090.01</v>
      </c>
      <c r="X5398" s="4">
        <v>740626.79</v>
      </c>
      <c r="Y5398" s="4">
        <v>1015716.8</v>
      </c>
      <c r="Z5398" s="2">
        <v>0</v>
      </c>
      <c r="AA5398" s="2" t="s">
        <v>56</v>
      </c>
      <c r="AB5398" s="2" t="s">
        <v>15732</v>
      </c>
      <c r="AC5398" s="2" t="s">
        <v>129</v>
      </c>
      <c r="AD5398" s="2" t="s">
        <v>76</v>
      </c>
      <c r="AE5398" s="5">
        <v>61.51</v>
      </c>
      <c r="AF5398" s="2">
        <v>0</v>
      </c>
      <c r="AG5398" s="2" t="s">
        <v>77</v>
      </c>
      <c r="AH5398" s="2">
        <v>13</v>
      </c>
      <c r="AI5398" s="6" t="str">
        <f t="shared" si="252"/>
        <v>45-54</v>
      </c>
      <c r="AJ5398" s="11">
        <f>YEAR(tbl_LoanData[[#This Row],[Application Date]])</f>
        <v>2025</v>
      </c>
      <c r="AK5398" s="11" t="str">
        <f>TEXT(tbl_LoanData[[#This Row],[Application Date]],"MMMM")</f>
        <v>July</v>
      </c>
      <c r="AL5398" s="12">
        <f>DATE(YEAR(tbl_LoanData[[#This Row],[Application Date]]),MONTH(tbl_LoanData[[#This Row],[Application Date]]),1)</f>
        <v>45839</v>
      </c>
      <c r="AM5398" s="14">
        <f ca="1">IF(AND(tbl_LoanData[[#This Row],[Application Date]]&gt;=EOMONTH(TODAY(),-1)+1,tbl_LoanData[[#This Row],[Application Date]]&lt;=TODAY()),tbl_LoanData[[#This Row],[Loan Amount]],0)</f>
        <v>0</v>
      </c>
      <c r="AN5398" s="14">
        <f>tbl_LoanData[[#This Row],[Amount Paid]]-(Q5398-X5398)</f>
        <v>227116.80000000005</v>
      </c>
      <c r="AO5398" s="14">
        <f>IF(tbl_LoanData[[#This Row],[Application Status]]="Approved",1,0)</f>
        <v>1</v>
      </c>
      <c r="AP5398" s="22" t="str">
        <f t="shared" ca="1" si="253"/>
        <v/>
      </c>
      <c r="AQ5398" s="22" t="str">
        <f t="shared" ca="1" si="254"/>
        <v/>
      </c>
    </row>
    <row r="5399" spans="1:43" ht="14.4" customHeight="1" x14ac:dyDescent="0.3">
      <c r="A5399" s="2" t="s">
        <v>14537</v>
      </c>
      <c r="B5399" s="2" t="s">
        <v>14538</v>
      </c>
      <c r="C5399" s="2" t="s">
        <v>338</v>
      </c>
      <c r="D5399" s="2" t="s">
        <v>268</v>
      </c>
      <c r="E5399" s="2" t="s">
        <v>447</v>
      </c>
      <c r="F5399" s="2">
        <v>44</v>
      </c>
      <c r="G5399" s="2" t="s">
        <v>83</v>
      </c>
      <c r="H5399" s="2" t="s">
        <v>143</v>
      </c>
      <c r="I5399" s="2" t="s">
        <v>46</v>
      </c>
      <c r="J5399" s="3">
        <v>45847</v>
      </c>
      <c r="K5399" s="3"/>
      <c r="L5399" s="2" t="s">
        <v>36</v>
      </c>
      <c r="M5399" s="2" t="s">
        <v>85</v>
      </c>
      <c r="N5399" s="2" t="s">
        <v>671</v>
      </c>
      <c r="O5399" s="4">
        <v>1395000</v>
      </c>
      <c r="P5399" s="4">
        <v>424900</v>
      </c>
      <c r="Q5399" s="4">
        <v>970100</v>
      </c>
      <c r="R5399" s="2">
        <v>36</v>
      </c>
      <c r="S5399" s="5">
        <v>10.039999999999999</v>
      </c>
      <c r="T5399" s="4">
        <v>35063.730000000003</v>
      </c>
      <c r="U5399" s="2" t="s">
        <v>96</v>
      </c>
      <c r="V5399" s="2" t="s">
        <v>97</v>
      </c>
      <c r="W5399" s="4">
        <v>0</v>
      </c>
      <c r="X5399" s="4">
        <v>0</v>
      </c>
      <c r="Y5399" s="4">
        <v>1262294.1200000001</v>
      </c>
      <c r="Z5399" s="2">
        <v>0</v>
      </c>
      <c r="AA5399" s="2" t="s">
        <v>97</v>
      </c>
      <c r="AB5399" s="2" t="s">
        <v>15736</v>
      </c>
      <c r="AC5399" s="2" t="s">
        <v>138</v>
      </c>
      <c r="AD5399" s="2" t="s">
        <v>76</v>
      </c>
      <c r="AE5399" s="5">
        <v>69.540000000000006</v>
      </c>
      <c r="AF5399" s="2">
        <v>0</v>
      </c>
      <c r="AG5399" s="2" t="s">
        <v>97</v>
      </c>
      <c r="AH5399" s="2"/>
      <c r="AI5399" s="6" t="str">
        <f t="shared" si="252"/>
        <v>35-44</v>
      </c>
      <c r="AJ5399" s="11">
        <f>YEAR(tbl_LoanData[[#This Row],[Application Date]])</f>
        <v>2025</v>
      </c>
      <c r="AK5399" s="11" t="str">
        <f>TEXT(tbl_LoanData[[#This Row],[Application Date]],"MMMM")</f>
        <v>July</v>
      </c>
      <c r="AL5399" s="12">
        <f>DATE(YEAR(tbl_LoanData[[#This Row],[Application Date]]),MONTH(tbl_LoanData[[#This Row],[Application Date]]),1)</f>
        <v>45839</v>
      </c>
      <c r="AM5399" s="14">
        <f ca="1">IF(AND(tbl_LoanData[[#This Row],[Application Date]]&gt;=EOMONTH(TODAY(),-1)+1,tbl_LoanData[[#This Row],[Application Date]]&lt;=TODAY()),tbl_LoanData[[#This Row],[Loan Amount]],0)</f>
        <v>0</v>
      </c>
      <c r="AN5399" s="14">
        <f>tbl_LoanData[[#This Row],[Amount Paid]]-(Q5399-X5399)</f>
        <v>-970100</v>
      </c>
      <c r="AO5399" s="14">
        <f>IF(tbl_LoanData[[#This Row],[Application Status]]="Approved",1,0)</f>
        <v>0</v>
      </c>
      <c r="AP5399" s="22" t="str">
        <f t="shared" ca="1" si="253"/>
        <v/>
      </c>
      <c r="AQ5399" s="22" t="str">
        <f t="shared" ca="1" si="254"/>
        <v/>
      </c>
    </row>
    <row r="5400" spans="1:43" x14ac:dyDescent="0.3">
      <c r="A5400" s="2" t="s">
        <v>14563</v>
      </c>
      <c r="B5400" s="2" t="s">
        <v>14564</v>
      </c>
      <c r="C5400" s="2" t="s">
        <v>560</v>
      </c>
      <c r="D5400" s="2" t="s">
        <v>67</v>
      </c>
      <c r="E5400" s="2" t="s">
        <v>118</v>
      </c>
      <c r="F5400" s="2">
        <v>63</v>
      </c>
      <c r="G5400" s="2" t="s">
        <v>69</v>
      </c>
      <c r="H5400" s="2" t="s">
        <v>250</v>
      </c>
      <c r="I5400" s="2" t="s">
        <v>52</v>
      </c>
      <c r="J5400" s="3">
        <v>45846</v>
      </c>
      <c r="K5400" s="3">
        <v>45850</v>
      </c>
      <c r="L5400" s="2" t="s">
        <v>37</v>
      </c>
      <c r="M5400" s="2" t="s">
        <v>260</v>
      </c>
      <c r="N5400" s="2" t="s">
        <v>261</v>
      </c>
      <c r="O5400" s="4">
        <v>202000</v>
      </c>
      <c r="P5400" s="4">
        <v>42000</v>
      </c>
      <c r="Q5400" s="4">
        <v>160000</v>
      </c>
      <c r="R5400" s="2">
        <v>12</v>
      </c>
      <c r="S5400" s="5">
        <v>5.31</v>
      </c>
      <c r="T5400" s="4">
        <v>14041.33</v>
      </c>
      <c r="U5400" s="2" t="s">
        <v>73</v>
      </c>
      <c r="V5400" s="2" t="s">
        <v>34</v>
      </c>
      <c r="W5400" s="4">
        <v>154454.63</v>
      </c>
      <c r="X5400" s="4">
        <v>14041.37</v>
      </c>
      <c r="Y5400" s="4">
        <v>168496</v>
      </c>
      <c r="Z5400" s="2">
        <v>32</v>
      </c>
      <c r="AA5400" s="2" t="s">
        <v>58</v>
      </c>
      <c r="AB5400" s="2" t="s">
        <v>15735</v>
      </c>
      <c r="AC5400" s="2" t="s">
        <v>121</v>
      </c>
      <c r="AD5400" s="2" t="s">
        <v>76</v>
      </c>
      <c r="AE5400" s="5">
        <v>79.209999999999994</v>
      </c>
      <c r="AF5400" s="2">
        <v>1</v>
      </c>
      <c r="AG5400" s="2" t="s">
        <v>15718</v>
      </c>
      <c r="AH5400" s="2">
        <v>4</v>
      </c>
      <c r="AI5400" s="6" t="str">
        <f t="shared" si="252"/>
        <v>55-64</v>
      </c>
      <c r="AJ5400" s="11">
        <f>YEAR(tbl_LoanData[[#This Row],[Application Date]])</f>
        <v>2025</v>
      </c>
      <c r="AK5400" s="11" t="str">
        <f>TEXT(tbl_LoanData[[#This Row],[Application Date]],"MMMM")</f>
        <v>July</v>
      </c>
      <c r="AL5400" s="12">
        <f>DATE(YEAR(tbl_LoanData[[#This Row],[Application Date]]),MONTH(tbl_LoanData[[#This Row],[Application Date]]),1)</f>
        <v>45839</v>
      </c>
      <c r="AM5400" s="14">
        <f ca="1">IF(AND(tbl_LoanData[[#This Row],[Application Date]]&gt;=EOMONTH(TODAY(),-1)+1,tbl_LoanData[[#This Row],[Application Date]]&lt;=TODAY()),tbl_LoanData[[#This Row],[Loan Amount]],0)</f>
        <v>0</v>
      </c>
      <c r="AN5400" s="14">
        <f>tbl_LoanData[[#This Row],[Amount Paid]]-(Q5400-X5400)</f>
        <v>8496</v>
      </c>
      <c r="AO5400" s="14">
        <f>IF(tbl_LoanData[[#This Row],[Application Status]]="Approved",1,0)</f>
        <v>1</v>
      </c>
      <c r="AP5400" s="22" t="str">
        <f t="shared" ca="1" si="253"/>
        <v/>
      </c>
      <c r="AQ5400" s="22" t="str">
        <f t="shared" ca="1" si="254"/>
        <v/>
      </c>
    </row>
    <row r="5401" spans="1:43" ht="14.4" customHeight="1" x14ac:dyDescent="0.3">
      <c r="A5401" s="2" t="s">
        <v>14611</v>
      </c>
      <c r="B5401" s="2" t="s">
        <v>14612</v>
      </c>
      <c r="C5401" s="2" t="s">
        <v>171</v>
      </c>
      <c r="D5401" s="2" t="s">
        <v>189</v>
      </c>
      <c r="E5401" s="2" t="s">
        <v>312</v>
      </c>
      <c r="F5401" s="2">
        <v>57</v>
      </c>
      <c r="G5401" s="2" t="s">
        <v>69</v>
      </c>
      <c r="H5401" s="2" t="s">
        <v>191</v>
      </c>
      <c r="I5401" s="2" t="s">
        <v>51</v>
      </c>
      <c r="J5401" s="3">
        <v>45844</v>
      </c>
      <c r="K5401" s="3">
        <v>45856</v>
      </c>
      <c r="L5401" s="2" t="s">
        <v>36</v>
      </c>
      <c r="M5401" s="2" t="s">
        <v>71</v>
      </c>
      <c r="N5401" s="2" t="s">
        <v>162</v>
      </c>
      <c r="O5401" s="4">
        <v>1679000</v>
      </c>
      <c r="P5401" s="4">
        <v>397800</v>
      </c>
      <c r="Q5401" s="4">
        <v>1281200</v>
      </c>
      <c r="R5401" s="2">
        <v>36</v>
      </c>
      <c r="S5401" s="5">
        <v>7.51</v>
      </c>
      <c r="T5401" s="4">
        <v>43607.07</v>
      </c>
      <c r="U5401" s="2" t="s">
        <v>73</v>
      </c>
      <c r="V5401" s="2" t="s">
        <v>35</v>
      </c>
      <c r="W5401" s="4">
        <v>305249.49</v>
      </c>
      <c r="X5401" s="4">
        <v>1264604.8700000001</v>
      </c>
      <c r="Y5401" s="4">
        <v>1569854.36</v>
      </c>
      <c r="Z5401" s="2">
        <v>174</v>
      </c>
      <c r="AA5401" s="2" t="s">
        <v>60</v>
      </c>
      <c r="AB5401" s="2" t="s">
        <v>15736</v>
      </c>
      <c r="AC5401" s="2" t="s">
        <v>213</v>
      </c>
      <c r="AD5401" s="2" t="s">
        <v>76</v>
      </c>
      <c r="AE5401" s="5">
        <v>76.31</v>
      </c>
      <c r="AF5401" s="2">
        <v>6</v>
      </c>
      <c r="AG5401" s="2" t="s">
        <v>130</v>
      </c>
      <c r="AH5401" s="2">
        <v>12</v>
      </c>
      <c r="AI5401" s="6" t="str">
        <f t="shared" si="252"/>
        <v>55-64</v>
      </c>
      <c r="AJ5401" s="11">
        <f>YEAR(tbl_LoanData[[#This Row],[Application Date]])</f>
        <v>2025</v>
      </c>
      <c r="AK5401" s="11" t="str">
        <f>TEXT(tbl_LoanData[[#This Row],[Application Date]],"MMMM")</f>
        <v>July</v>
      </c>
      <c r="AL5401" s="12">
        <f>DATE(YEAR(tbl_LoanData[[#This Row],[Application Date]]),MONTH(tbl_LoanData[[#This Row],[Application Date]]),1)</f>
        <v>45839</v>
      </c>
      <c r="AM5401" s="14">
        <f ca="1">IF(AND(tbl_LoanData[[#This Row],[Application Date]]&gt;=EOMONTH(TODAY(),-1)+1,tbl_LoanData[[#This Row],[Application Date]]&lt;=TODAY()),tbl_LoanData[[#This Row],[Loan Amount]],0)</f>
        <v>0</v>
      </c>
      <c r="AN5401" s="14">
        <f>tbl_LoanData[[#This Row],[Amount Paid]]-(Q5401-X5401)</f>
        <v>288654.3600000001</v>
      </c>
      <c r="AO5401" s="14">
        <f>IF(tbl_LoanData[[#This Row],[Application Status]]="Approved",1,0)</f>
        <v>1</v>
      </c>
      <c r="AP5401" s="22" t="str">
        <f t="shared" ca="1" si="253"/>
        <v/>
      </c>
      <c r="AQ5401" s="22" t="str">
        <f t="shared" ca="1" si="254"/>
        <v/>
      </c>
    </row>
    <row r="5402" spans="1:43" x14ac:dyDescent="0.3">
      <c r="A5402" s="2" t="s">
        <v>14637</v>
      </c>
      <c r="B5402" s="2" t="s">
        <v>14638</v>
      </c>
      <c r="C5402" s="2" t="s">
        <v>521</v>
      </c>
      <c r="D5402" s="2" t="s">
        <v>91</v>
      </c>
      <c r="E5402" s="2" t="s">
        <v>293</v>
      </c>
      <c r="F5402" s="2">
        <v>23</v>
      </c>
      <c r="G5402" s="2" t="s">
        <v>69</v>
      </c>
      <c r="H5402" s="2" t="s">
        <v>228</v>
      </c>
      <c r="I5402" s="2" t="s">
        <v>43</v>
      </c>
      <c r="J5402" s="3">
        <v>45856</v>
      </c>
      <c r="K5402" s="3">
        <v>45860</v>
      </c>
      <c r="L5402" s="2" t="s">
        <v>40</v>
      </c>
      <c r="M5402" s="2" t="s">
        <v>85</v>
      </c>
      <c r="N5402" s="2" t="s">
        <v>86</v>
      </c>
      <c r="O5402" s="4">
        <v>1435000</v>
      </c>
      <c r="P5402" s="4">
        <v>222000</v>
      </c>
      <c r="Q5402" s="4">
        <v>1213000</v>
      </c>
      <c r="R5402" s="2">
        <v>24</v>
      </c>
      <c r="S5402" s="5">
        <v>9.9700000000000006</v>
      </c>
      <c r="T5402" s="4">
        <v>60619.68</v>
      </c>
      <c r="U5402" s="2" t="s">
        <v>73</v>
      </c>
      <c r="V5402" s="2" t="s">
        <v>74</v>
      </c>
      <c r="W5402" s="4">
        <v>727436.16</v>
      </c>
      <c r="X5402" s="4">
        <v>727436.04</v>
      </c>
      <c r="Y5402" s="4">
        <v>1454872.2</v>
      </c>
      <c r="Z5402" s="2">
        <v>29</v>
      </c>
      <c r="AA5402" s="2" t="s">
        <v>57</v>
      </c>
      <c r="AB5402" s="2" t="s">
        <v>15731</v>
      </c>
      <c r="AC5402" s="2" t="s">
        <v>106</v>
      </c>
      <c r="AD5402" s="2" t="s">
        <v>76</v>
      </c>
      <c r="AE5402" s="5">
        <v>84.53</v>
      </c>
      <c r="AF5402" s="2">
        <v>1</v>
      </c>
      <c r="AG5402" s="2" t="s">
        <v>77</v>
      </c>
      <c r="AH5402" s="2">
        <v>4</v>
      </c>
      <c r="AI5402" s="6" t="str">
        <f t="shared" si="252"/>
        <v>18-24</v>
      </c>
      <c r="AJ5402" s="11">
        <f>YEAR(tbl_LoanData[[#This Row],[Application Date]])</f>
        <v>2025</v>
      </c>
      <c r="AK5402" s="11" t="str">
        <f>TEXT(tbl_LoanData[[#This Row],[Application Date]],"MMMM")</f>
        <v>July</v>
      </c>
      <c r="AL5402" s="12">
        <f>DATE(YEAR(tbl_LoanData[[#This Row],[Application Date]]),MONTH(tbl_LoanData[[#This Row],[Application Date]]),1)</f>
        <v>45839</v>
      </c>
      <c r="AM5402" s="14">
        <f ca="1">IF(AND(tbl_LoanData[[#This Row],[Application Date]]&gt;=EOMONTH(TODAY(),-1)+1,tbl_LoanData[[#This Row],[Application Date]]&lt;=TODAY()),tbl_LoanData[[#This Row],[Loan Amount]],0)</f>
        <v>0</v>
      </c>
      <c r="AN5402" s="14">
        <f>tbl_LoanData[[#This Row],[Amount Paid]]-(Q5402-X5402)</f>
        <v>241872.20000000007</v>
      </c>
      <c r="AO5402" s="14">
        <f>IF(tbl_LoanData[[#This Row],[Application Status]]="Approved",1,0)</f>
        <v>1</v>
      </c>
      <c r="AP5402" s="22" t="str">
        <f t="shared" ca="1" si="253"/>
        <v/>
      </c>
      <c r="AQ5402" s="22" t="str">
        <f t="shared" ca="1" si="254"/>
        <v/>
      </c>
    </row>
    <row r="5403" spans="1:43" ht="14.4" customHeight="1" x14ac:dyDescent="0.3">
      <c r="A5403" s="2" t="s">
        <v>14765</v>
      </c>
      <c r="B5403" s="2" t="s">
        <v>14766</v>
      </c>
      <c r="C5403" s="2" t="s">
        <v>533</v>
      </c>
      <c r="D5403" s="2" t="s">
        <v>142</v>
      </c>
      <c r="E5403" s="2" t="s">
        <v>190</v>
      </c>
      <c r="F5403" s="2">
        <v>49</v>
      </c>
      <c r="G5403" s="2" t="s">
        <v>83</v>
      </c>
      <c r="H5403" s="2" t="s">
        <v>307</v>
      </c>
      <c r="I5403" s="2" t="s">
        <v>43</v>
      </c>
      <c r="J5403" s="3">
        <v>45852</v>
      </c>
      <c r="K5403" s="3">
        <v>45864</v>
      </c>
      <c r="L5403" s="2" t="s">
        <v>37</v>
      </c>
      <c r="M5403" s="2" t="s">
        <v>104</v>
      </c>
      <c r="N5403" s="2" t="s">
        <v>286</v>
      </c>
      <c r="O5403" s="4">
        <v>146000</v>
      </c>
      <c r="P5403" s="4">
        <v>55200</v>
      </c>
      <c r="Q5403" s="4">
        <v>90800</v>
      </c>
      <c r="R5403" s="2">
        <v>48</v>
      </c>
      <c r="S5403" s="5">
        <v>6.33</v>
      </c>
      <c r="T5403" s="4">
        <v>2370.64</v>
      </c>
      <c r="U5403" s="2" t="s">
        <v>73</v>
      </c>
      <c r="V5403" s="2" t="s">
        <v>74</v>
      </c>
      <c r="W5403" s="4">
        <v>28447.68</v>
      </c>
      <c r="X5403" s="4">
        <v>85342.88</v>
      </c>
      <c r="Y5403" s="4">
        <v>113790.56</v>
      </c>
      <c r="Z5403" s="2">
        <v>0</v>
      </c>
      <c r="AA5403" s="2" t="s">
        <v>56</v>
      </c>
      <c r="AB5403" s="2" t="s">
        <v>15734</v>
      </c>
      <c r="AC5403" s="2" t="s">
        <v>106</v>
      </c>
      <c r="AD5403" s="2" t="s">
        <v>76</v>
      </c>
      <c r="AE5403" s="5">
        <v>62.19</v>
      </c>
      <c r="AF5403" s="2">
        <v>0</v>
      </c>
      <c r="AG5403" s="2" t="s">
        <v>77</v>
      </c>
      <c r="AH5403" s="2">
        <v>12</v>
      </c>
      <c r="AI5403" s="6" t="str">
        <f t="shared" si="252"/>
        <v>45-54</v>
      </c>
      <c r="AJ5403" s="11">
        <f>YEAR(tbl_LoanData[[#This Row],[Application Date]])</f>
        <v>2025</v>
      </c>
      <c r="AK5403" s="11" t="str">
        <f>TEXT(tbl_LoanData[[#This Row],[Application Date]],"MMMM")</f>
        <v>July</v>
      </c>
      <c r="AL5403" s="12">
        <f>DATE(YEAR(tbl_LoanData[[#This Row],[Application Date]]),MONTH(tbl_LoanData[[#This Row],[Application Date]]),1)</f>
        <v>45839</v>
      </c>
      <c r="AM5403" s="14">
        <f ca="1">IF(AND(tbl_LoanData[[#This Row],[Application Date]]&gt;=EOMONTH(TODAY(),-1)+1,tbl_LoanData[[#This Row],[Application Date]]&lt;=TODAY()),tbl_LoanData[[#This Row],[Loan Amount]],0)</f>
        <v>0</v>
      </c>
      <c r="AN5403" s="14">
        <f>tbl_LoanData[[#This Row],[Amount Paid]]-(Q5403-X5403)</f>
        <v>22990.560000000005</v>
      </c>
      <c r="AO5403" s="14">
        <f>IF(tbl_LoanData[[#This Row],[Application Status]]="Approved",1,0)</f>
        <v>1</v>
      </c>
      <c r="AP5403" s="22" t="str">
        <f t="shared" ca="1" si="253"/>
        <v/>
      </c>
      <c r="AQ5403" s="22" t="str">
        <f t="shared" ca="1" si="254"/>
        <v/>
      </c>
    </row>
    <row r="5404" spans="1:43" ht="14.4" customHeight="1" x14ac:dyDescent="0.3">
      <c r="A5404" s="2" t="s">
        <v>14797</v>
      </c>
      <c r="B5404" s="2" t="s">
        <v>14798</v>
      </c>
      <c r="C5404" s="2" t="s">
        <v>586</v>
      </c>
      <c r="D5404" s="2" t="s">
        <v>142</v>
      </c>
      <c r="E5404" s="2" t="s">
        <v>118</v>
      </c>
      <c r="F5404" s="2">
        <v>37</v>
      </c>
      <c r="G5404" s="2" t="s">
        <v>69</v>
      </c>
      <c r="H5404" s="2" t="s">
        <v>84</v>
      </c>
      <c r="I5404" s="2" t="s">
        <v>45</v>
      </c>
      <c r="J5404" s="3">
        <v>45841</v>
      </c>
      <c r="K5404" s="3">
        <v>45857</v>
      </c>
      <c r="L5404" s="2" t="s">
        <v>40</v>
      </c>
      <c r="M5404" s="2" t="s">
        <v>111</v>
      </c>
      <c r="N5404" s="2" t="s">
        <v>120</v>
      </c>
      <c r="O5404" s="4">
        <v>1219000</v>
      </c>
      <c r="P5404" s="4">
        <v>482300</v>
      </c>
      <c r="Q5404" s="4">
        <v>736700</v>
      </c>
      <c r="R5404" s="2">
        <v>24</v>
      </c>
      <c r="S5404" s="5">
        <v>7.94</v>
      </c>
      <c r="T5404" s="4">
        <v>35570.33</v>
      </c>
      <c r="U5404" s="2" t="s">
        <v>73</v>
      </c>
      <c r="V5404" s="2" t="s">
        <v>74</v>
      </c>
      <c r="W5404" s="4">
        <v>462414.29</v>
      </c>
      <c r="X5404" s="4">
        <v>391273.67</v>
      </c>
      <c r="Y5404" s="4">
        <v>853687.96</v>
      </c>
      <c r="Z5404" s="2">
        <v>0</v>
      </c>
      <c r="AA5404" s="2" t="s">
        <v>56</v>
      </c>
      <c r="AB5404" s="2" t="s">
        <v>15735</v>
      </c>
      <c r="AC5404" s="2" t="s">
        <v>138</v>
      </c>
      <c r="AD5404" s="2" t="s">
        <v>76</v>
      </c>
      <c r="AE5404" s="5">
        <v>60.43</v>
      </c>
      <c r="AF5404" s="2">
        <v>0</v>
      </c>
      <c r="AG5404" s="2" t="s">
        <v>77</v>
      </c>
      <c r="AH5404" s="2">
        <v>16</v>
      </c>
      <c r="AI5404" s="6" t="str">
        <f t="shared" si="252"/>
        <v>35-44</v>
      </c>
      <c r="AJ5404" s="11">
        <f>YEAR(tbl_LoanData[[#This Row],[Application Date]])</f>
        <v>2025</v>
      </c>
      <c r="AK5404" s="11" t="str">
        <f>TEXT(tbl_LoanData[[#This Row],[Application Date]],"MMMM")</f>
        <v>July</v>
      </c>
      <c r="AL5404" s="12">
        <f>DATE(YEAR(tbl_LoanData[[#This Row],[Application Date]]),MONTH(tbl_LoanData[[#This Row],[Application Date]]),1)</f>
        <v>45839</v>
      </c>
      <c r="AM5404" s="14">
        <f ca="1">IF(AND(tbl_LoanData[[#This Row],[Application Date]]&gt;=EOMONTH(TODAY(),-1)+1,tbl_LoanData[[#This Row],[Application Date]]&lt;=TODAY()),tbl_LoanData[[#This Row],[Loan Amount]],0)</f>
        <v>0</v>
      </c>
      <c r="AN5404" s="14">
        <f>tbl_LoanData[[#This Row],[Amount Paid]]-(Q5404-X5404)</f>
        <v>116987.95999999996</v>
      </c>
      <c r="AO5404" s="14">
        <f>IF(tbl_LoanData[[#This Row],[Application Status]]="Approved",1,0)</f>
        <v>1</v>
      </c>
      <c r="AP5404" s="22" t="str">
        <f t="shared" ca="1" si="253"/>
        <v/>
      </c>
      <c r="AQ5404" s="22" t="str">
        <f t="shared" ca="1" si="254"/>
        <v/>
      </c>
    </row>
    <row r="5405" spans="1:43" ht="14.4" customHeight="1" x14ac:dyDescent="0.3">
      <c r="A5405" s="2" t="s">
        <v>14829</v>
      </c>
      <c r="B5405" s="2" t="s">
        <v>14830</v>
      </c>
      <c r="C5405" s="2" t="s">
        <v>840</v>
      </c>
      <c r="D5405" s="2" t="s">
        <v>189</v>
      </c>
      <c r="E5405" s="2" t="s">
        <v>102</v>
      </c>
      <c r="F5405" s="2">
        <v>64</v>
      </c>
      <c r="G5405" s="2" t="s">
        <v>83</v>
      </c>
      <c r="H5405" s="2" t="s">
        <v>273</v>
      </c>
      <c r="I5405" s="2" t="s">
        <v>45</v>
      </c>
      <c r="J5405" s="3">
        <v>45852</v>
      </c>
      <c r="K5405" s="3">
        <v>45861</v>
      </c>
      <c r="L5405" s="2" t="s">
        <v>36</v>
      </c>
      <c r="M5405" s="2" t="s">
        <v>111</v>
      </c>
      <c r="N5405" s="2" t="s">
        <v>350</v>
      </c>
      <c r="O5405" s="4">
        <v>966000</v>
      </c>
      <c r="P5405" s="4">
        <v>161100</v>
      </c>
      <c r="Q5405" s="4">
        <v>804900</v>
      </c>
      <c r="R5405" s="2">
        <v>24</v>
      </c>
      <c r="S5405" s="5">
        <v>11.81</v>
      </c>
      <c r="T5405" s="4">
        <v>41459.06</v>
      </c>
      <c r="U5405" s="2" t="s">
        <v>73</v>
      </c>
      <c r="V5405" s="2" t="s">
        <v>74</v>
      </c>
      <c r="W5405" s="4">
        <v>497508.72</v>
      </c>
      <c r="X5405" s="4">
        <v>497508.66</v>
      </c>
      <c r="Y5405" s="4">
        <v>995017.38</v>
      </c>
      <c r="Z5405" s="2">
        <v>32</v>
      </c>
      <c r="AA5405" s="2" t="s">
        <v>58</v>
      </c>
      <c r="AB5405" s="2" t="s">
        <v>15731</v>
      </c>
      <c r="AC5405" s="2" t="s">
        <v>138</v>
      </c>
      <c r="AD5405" s="2" t="s">
        <v>76</v>
      </c>
      <c r="AE5405" s="5">
        <v>83.32</v>
      </c>
      <c r="AF5405" s="2">
        <v>1</v>
      </c>
      <c r="AG5405" s="2" t="s">
        <v>15718</v>
      </c>
      <c r="AH5405" s="2">
        <v>9</v>
      </c>
      <c r="AI5405" s="6" t="str">
        <f t="shared" si="252"/>
        <v>55-64</v>
      </c>
      <c r="AJ5405" s="11">
        <f>YEAR(tbl_LoanData[[#This Row],[Application Date]])</f>
        <v>2025</v>
      </c>
      <c r="AK5405" s="11" t="str">
        <f>TEXT(tbl_LoanData[[#This Row],[Application Date]],"MMMM")</f>
        <v>July</v>
      </c>
      <c r="AL5405" s="12">
        <f>DATE(YEAR(tbl_LoanData[[#This Row],[Application Date]]),MONTH(tbl_LoanData[[#This Row],[Application Date]]),1)</f>
        <v>45839</v>
      </c>
      <c r="AM5405" s="14">
        <f ca="1">IF(AND(tbl_LoanData[[#This Row],[Application Date]]&gt;=EOMONTH(TODAY(),-1)+1,tbl_LoanData[[#This Row],[Application Date]]&lt;=TODAY()),tbl_LoanData[[#This Row],[Loan Amount]],0)</f>
        <v>0</v>
      </c>
      <c r="AN5405" s="14">
        <f>tbl_LoanData[[#This Row],[Amount Paid]]-(Q5405-X5405)</f>
        <v>190117.37999999995</v>
      </c>
      <c r="AO5405" s="14">
        <f>IF(tbl_LoanData[[#This Row],[Application Status]]="Approved",1,0)</f>
        <v>1</v>
      </c>
      <c r="AP5405" s="22" t="str">
        <f t="shared" ca="1" si="253"/>
        <v/>
      </c>
      <c r="AQ5405" s="22" t="str">
        <f t="shared" ca="1" si="254"/>
        <v/>
      </c>
    </row>
    <row r="5406" spans="1:43" ht="14.4" customHeight="1" x14ac:dyDescent="0.3">
      <c r="A5406" s="2" t="s">
        <v>14835</v>
      </c>
      <c r="B5406" s="2" t="s">
        <v>14836</v>
      </c>
      <c r="C5406" s="2" t="s">
        <v>781</v>
      </c>
      <c r="D5406" s="2" t="s">
        <v>82</v>
      </c>
      <c r="E5406" s="2" t="s">
        <v>142</v>
      </c>
      <c r="F5406" s="2">
        <v>39</v>
      </c>
      <c r="G5406" s="2" t="s">
        <v>69</v>
      </c>
      <c r="H5406" s="2" t="s">
        <v>84</v>
      </c>
      <c r="I5406" s="2" t="s">
        <v>45</v>
      </c>
      <c r="J5406" s="3">
        <v>45849</v>
      </c>
      <c r="K5406" s="3">
        <v>45853</v>
      </c>
      <c r="L5406" s="2" t="s">
        <v>38</v>
      </c>
      <c r="M5406" s="2" t="s">
        <v>111</v>
      </c>
      <c r="N5406" s="2" t="s">
        <v>112</v>
      </c>
      <c r="O5406" s="4">
        <v>1224000</v>
      </c>
      <c r="P5406" s="4">
        <v>469100</v>
      </c>
      <c r="Q5406" s="4">
        <v>754900</v>
      </c>
      <c r="R5406" s="2">
        <v>48</v>
      </c>
      <c r="S5406" s="5">
        <v>11.48</v>
      </c>
      <c r="T5406" s="4">
        <v>22948.959999999999</v>
      </c>
      <c r="U5406" s="2" t="s">
        <v>73</v>
      </c>
      <c r="V5406" s="2" t="s">
        <v>74</v>
      </c>
      <c r="W5406" s="4">
        <v>298336.48</v>
      </c>
      <c r="X5406" s="4">
        <v>803213.6</v>
      </c>
      <c r="Y5406" s="4">
        <v>1101550.0800000001</v>
      </c>
      <c r="Z5406" s="2">
        <v>0</v>
      </c>
      <c r="AA5406" s="2" t="s">
        <v>56</v>
      </c>
      <c r="AB5406" s="2" t="s">
        <v>15736</v>
      </c>
      <c r="AC5406" s="2" t="s">
        <v>87</v>
      </c>
      <c r="AD5406" s="2" t="s">
        <v>76</v>
      </c>
      <c r="AE5406" s="5">
        <v>61.67</v>
      </c>
      <c r="AF5406" s="2">
        <v>0</v>
      </c>
      <c r="AG5406" s="2" t="s">
        <v>77</v>
      </c>
      <c r="AH5406" s="2">
        <v>4</v>
      </c>
      <c r="AI5406" s="6" t="str">
        <f t="shared" si="252"/>
        <v>35-44</v>
      </c>
      <c r="AJ5406" s="11">
        <f>YEAR(tbl_LoanData[[#This Row],[Application Date]])</f>
        <v>2025</v>
      </c>
      <c r="AK5406" s="11" t="str">
        <f>TEXT(tbl_LoanData[[#This Row],[Application Date]],"MMMM")</f>
        <v>July</v>
      </c>
      <c r="AL5406" s="12">
        <f>DATE(YEAR(tbl_LoanData[[#This Row],[Application Date]]),MONTH(tbl_LoanData[[#This Row],[Application Date]]),1)</f>
        <v>45839</v>
      </c>
      <c r="AM5406" s="14">
        <f ca="1">IF(AND(tbl_LoanData[[#This Row],[Application Date]]&gt;=EOMONTH(TODAY(),-1)+1,tbl_LoanData[[#This Row],[Application Date]]&lt;=TODAY()),tbl_LoanData[[#This Row],[Loan Amount]],0)</f>
        <v>0</v>
      </c>
      <c r="AN5406" s="14">
        <f>tbl_LoanData[[#This Row],[Amount Paid]]-(Q5406-X5406)</f>
        <v>346650.07999999996</v>
      </c>
      <c r="AO5406" s="14">
        <f>IF(tbl_LoanData[[#This Row],[Application Status]]="Approved",1,0)</f>
        <v>1</v>
      </c>
      <c r="AP5406" s="22" t="str">
        <f t="shared" ca="1" si="253"/>
        <v/>
      </c>
      <c r="AQ5406" s="22" t="str">
        <f t="shared" ca="1" si="254"/>
        <v/>
      </c>
    </row>
    <row r="5407" spans="1:43" ht="14.4" customHeight="1" x14ac:dyDescent="0.3">
      <c r="A5407" s="2" t="s">
        <v>15007</v>
      </c>
      <c r="B5407" s="2" t="s">
        <v>15008</v>
      </c>
      <c r="C5407" s="2" t="s">
        <v>343</v>
      </c>
      <c r="D5407" s="2" t="s">
        <v>81</v>
      </c>
      <c r="E5407" s="2" t="s">
        <v>117</v>
      </c>
      <c r="F5407" s="2">
        <v>25</v>
      </c>
      <c r="G5407" s="2" t="s">
        <v>69</v>
      </c>
      <c r="H5407" s="2" t="s">
        <v>136</v>
      </c>
      <c r="I5407" s="2" t="s">
        <v>49</v>
      </c>
      <c r="J5407" s="3">
        <v>45851</v>
      </c>
      <c r="K5407" s="3"/>
      <c r="L5407" s="2" t="s">
        <v>39</v>
      </c>
      <c r="M5407" s="2" t="s">
        <v>157</v>
      </c>
      <c r="N5407" s="2" t="s">
        <v>359</v>
      </c>
      <c r="O5407" s="4">
        <v>1329000</v>
      </c>
      <c r="P5407" s="4">
        <v>146900</v>
      </c>
      <c r="Q5407" s="4">
        <v>1182100</v>
      </c>
      <c r="R5407" s="2">
        <v>24</v>
      </c>
      <c r="S5407" s="5">
        <v>7.52</v>
      </c>
      <c r="T5407" s="4">
        <v>56661.99</v>
      </c>
      <c r="U5407" s="2" t="s">
        <v>96</v>
      </c>
      <c r="V5407" s="2" t="s">
        <v>97</v>
      </c>
      <c r="W5407" s="4">
        <v>0</v>
      </c>
      <c r="X5407" s="4">
        <v>0</v>
      </c>
      <c r="Y5407" s="4">
        <v>1359887.84</v>
      </c>
      <c r="Z5407" s="2">
        <v>0</v>
      </c>
      <c r="AA5407" s="2" t="s">
        <v>97</v>
      </c>
      <c r="AB5407" s="2" t="s">
        <v>15730</v>
      </c>
      <c r="AC5407" s="2" t="s">
        <v>129</v>
      </c>
      <c r="AD5407" s="2" t="s">
        <v>76</v>
      </c>
      <c r="AE5407" s="5">
        <v>88.95</v>
      </c>
      <c r="AF5407" s="2">
        <v>0</v>
      </c>
      <c r="AG5407" s="2" t="s">
        <v>97</v>
      </c>
      <c r="AH5407" s="2"/>
      <c r="AI5407" s="6" t="str">
        <f t="shared" si="252"/>
        <v>25-34</v>
      </c>
      <c r="AJ5407" s="11">
        <f>YEAR(tbl_LoanData[[#This Row],[Application Date]])</f>
        <v>2025</v>
      </c>
      <c r="AK5407" s="11" t="str">
        <f>TEXT(tbl_LoanData[[#This Row],[Application Date]],"MMMM")</f>
        <v>July</v>
      </c>
      <c r="AL5407" s="12">
        <f>DATE(YEAR(tbl_LoanData[[#This Row],[Application Date]]),MONTH(tbl_LoanData[[#This Row],[Application Date]]),1)</f>
        <v>45839</v>
      </c>
      <c r="AM5407" s="14">
        <f ca="1">IF(AND(tbl_LoanData[[#This Row],[Application Date]]&gt;=EOMONTH(TODAY(),-1)+1,tbl_LoanData[[#This Row],[Application Date]]&lt;=TODAY()),tbl_LoanData[[#This Row],[Loan Amount]],0)</f>
        <v>0</v>
      </c>
      <c r="AN5407" s="14">
        <f>tbl_LoanData[[#This Row],[Amount Paid]]-(Q5407-X5407)</f>
        <v>-1182100</v>
      </c>
      <c r="AO5407" s="14">
        <f>IF(tbl_LoanData[[#This Row],[Application Status]]="Approved",1,0)</f>
        <v>0</v>
      </c>
      <c r="AP5407" s="22" t="str">
        <f t="shared" ca="1" si="253"/>
        <v/>
      </c>
      <c r="AQ5407" s="22" t="str">
        <f t="shared" ca="1" si="254"/>
        <v/>
      </c>
    </row>
    <row r="5408" spans="1:43" ht="14.4" customHeight="1" x14ac:dyDescent="0.3">
      <c r="A5408" s="2" t="s">
        <v>15223</v>
      </c>
      <c r="B5408" s="2" t="s">
        <v>15224</v>
      </c>
      <c r="C5408" s="2" t="s">
        <v>840</v>
      </c>
      <c r="D5408" s="2" t="s">
        <v>176</v>
      </c>
      <c r="E5408" s="2" t="s">
        <v>394</v>
      </c>
      <c r="F5408" s="2">
        <v>28</v>
      </c>
      <c r="G5408" s="2" t="s">
        <v>83</v>
      </c>
      <c r="H5408" s="2" t="s">
        <v>177</v>
      </c>
      <c r="I5408" s="2" t="s">
        <v>43</v>
      </c>
      <c r="J5408" s="3">
        <v>45855</v>
      </c>
      <c r="K5408" s="3">
        <v>45869</v>
      </c>
      <c r="L5408" s="2" t="s">
        <v>38</v>
      </c>
      <c r="M5408" s="2" t="s">
        <v>85</v>
      </c>
      <c r="N5408" s="2" t="s">
        <v>314</v>
      </c>
      <c r="O5408" s="4">
        <v>1481000</v>
      </c>
      <c r="P5408" s="4">
        <v>553700</v>
      </c>
      <c r="Q5408" s="4">
        <v>927300</v>
      </c>
      <c r="R5408" s="2">
        <v>48</v>
      </c>
      <c r="S5408" s="5">
        <v>13.27</v>
      </c>
      <c r="T5408" s="4">
        <v>29573.14</v>
      </c>
      <c r="U5408" s="2" t="s">
        <v>73</v>
      </c>
      <c r="V5408" s="2" t="s">
        <v>74</v>
      </c>
      <c r="W5408" s="4">
        <v>325304.53999999998</v>
      </c>
      <c r="X5408" s="4">
        <v>1094206.3</v>
      </c>
      <c r="Y5408" s="4">
        <v>1419510.84</v>
      </c>
      <c r="Z5408" s="2">
        <v>31</v>
      </c>
      <c r="AA5408" s="2" t="s">
        <v>58</v>
      </c>
      <c r="AB5408" s="2" t="s">
        <v>15728</v>
      </c>
      <c r="AC5408" s="2" t="s">
        <v>213</v>
      </c>
      <c r="AD5408" s="2" t="s">
        <v>76</v>
      </c>
      <c r="AE5408" s="5">
        <v>62.61</v>
      </c>
      <c r="AF5408" s="2">
        <v>1</v>
      </c>
      <c r="AG5408" s="2" t="s">
        <v>15718</v>
      </c>
      <c r="AH5408" s="2">
        <v>14</v>
      </c>
      <c r="AI5408" s="6" t="str">
        <f t="shared" si="252"/>
        <v>25-34</v>
      </c>
      <c r="AJ5408" s="11">
        <f>YEAR(tbl_LoanData[[#This Row],[Application Date]])</f>
        <v>2025</v>
      </c>
      <c r="AK5408" s="11" t="str">
        <f>TEXT(tbl_LoanData[[#This Row],[Application Date]],"MMMM")</f>
        <v>July</v>
      </c>
      <c r="AL5408" s="12">
        <f>DATE(YEAR(tbl_LoanData[[#This Row],[Application Date]]),MONTH(tbl_LoanData[[#This Row],[Application Date]]),1)</f>
        <v>45839</v>
      </c>
      <c r="AM5408" s="14">
        <f ca="1">IF(AND(tbl_LoanData[[#This Row],[Application Date]]&gt;=EOMONTH(TODAY(),-1)+1,tbl_LoanData[[#This Row],[Application Date]]&lt;=TODAY()),tbl_LoanData[[#This Row],[Loan Amount]],0)</f>
        <v>0</v>
      </c>
      <c r="AN5408" s="14">
        <f>tbl_LoanData[[#This Row],[Amount Paid]]-(Q5408-X5408)</f>
        <v>492210.84</v>
      </c>
      <c r="AO5408" s="14">
        <f>IF(tbl_LoanData[[#This Row],[Application Status]]="Approved",1,0)</f>
        <v>1</v>
      </c>
      <c r="AP5408" s="22" t="str">
        <f t="shared" ca="1" si="253"/>
        <v/>
      </c>
      <c r="AQ5408" s="22" t="str">
        <f t="shared" ca="1" si="254"/>
        <v/>
      </c>
    </row>
    <row r="5409" spans="1:43" ht="14.4" customHeight="1" x14ac:dyDescent="0.3">
      <c r="A5409" s="2" t="s">
        <v>15257</v>
      </c>
      <c r="B5409" s="2" t="s">
        <v>15258</v>
      </c>
      <c r="C5409" s="2" t="s">
        <v>223</v>
      </c>
      <c r="D5409" s="2" t="s">
        <v>102</v>
      </c>
      <c r="E5409" s="2" t="s">
        <v>161</v>
      </c>
      <c r="F5409" s="2">
        <v>55</v>
      </c>
      <c r="G5409" s="2" t="s">
        <v>69</v>
      </c>
      <c r="H5409" s="2" t="s">
        <v>70</v>
      </c>
      <c r="I5409" s="2" t="s">
        <v>50</v>
      </c>
      <c r="J5409" s="3">
        <v>45844</v>
      </c>
      <c r="K5409" s="3">
        <v>45848</v>
      </c>
      <c r="L5409" s="2" t="s">
        <v>36</v>
      </c>
      <c r="M5409" s="2" t="s">
        <v>104</v>
      </c>
      <c r="N5409" s="2" t="s">
        <v>592</v>
      </c>
      <c r="O5409" s="4">
        <v>2164000</v>
      </c>
      <c r="P5409" s="4">
        <v>233500</v>
      </c>
      <c r="Q5409" s="4">
        <v>1930500</v>
      </c>
      <c r="R5409" s="2">
        <v>24</v>
      </c>
      <c r="S5409" s="5">
        <v>8.44</v>
      </c>
      <c r="T5409" s="4">
        <v>94015.35</v>
      </c>
      <c r="U5409" s="2" t="s">
        <v>73</v>
      </c>
      <c r="V5409" s="2" t="s">
        <v>74</v>
      </c>
      <c r="W5409" s="4">
        <v>1222199.55</v>
      </c>
      <c r="X5409" s="4">
        <v>1034168.85</v>
      </c>
      <c r="Y5409" s="4">
        <v>2256368.4</v>
      </c>
      <c r="Z5409" s="2">
        <v>0</v>
      </c>
      <c r="AA5409" s="2" t="s">
        <v>56</v>
      </c>
      <c r="AB5409" s="2" t="s">
        <v>15733</v>
      </c>
      <c r="AC5409" s="2" t="s">
        <v>332</v>
      </c>
      <c r="AD5409" s="2" t="s">
        <v>76</v>
      </c>
      <c r="AE5409" s="5">
        <v>89.21</v>
      </c>
      <c r="AF5409" s="2">
        <v>0</v>
      </c>
      <c r="AG5409" s="2" t="s">
        <v>77</v>
      </c>
      <c r="AH5409" s="2">
        <v>4</v>
      </c>
      <c r="AI5409" s="6" t="str">
        <f t="shared" si="252"/>
        <v>55-64</v>
      </c>
      <c r="AJ5409" s="11">
        <f>YEAR(tbl_LoanData[[#This Row],[Application Date]])</f>
        <v>2025</v>
      </c>
      <c r="AK5409" s="11" t="str">
        <f>TEXT(tbl_LoanData[[#This Row],[Application Date]],"MMMM")</f>
        <v>July</v>
      </c>
      <c r="AL5409" s="12">
        <f>DATE(YEAR(tbl_LoanData[[#This Row],[Application Date]]),MONTH(tbl_LoanData[[#This Row],[Application Date]]),1)</f>
        <v>45839</v>
      </c>
      <c r="AM5409" s="14">
        <f ca="1">IF(AND(tbl_LoanData[[#This Row],[Application Date]]&gt;=EOMONTH(TODAY(),-1)+1,tbl_LoanData[[#This Row],[Application Date]]&lt;=TODAY()),tbl_LoanData[[#This Row],[Loan Amount]],0)</f>
        <v>0</v>
      </c>
      <c r="AN5409" s="14">
        <f>tbl_LoanData[[#This Row],[Amount Paid]]-(Q5409-X5409)</f>
        <v>325868.40000000002</v>
      </c>
      <c r="AO5409" s="14">
        <f>IF(tbl_LoanData[[#This Row],[Application Status]]="Approved",1,0)</f>
        <v>1</v>
      </c>
      <c r="AP5409" s="22" t="str">
        <f t="shared" ca="1" si="253"/>
        <v/>
      </c>
      <c r="AQ5409" s="22" t="str">
        <f t="shared" ca="1" si="254"/>
        <v/>
      </c>
    </row>
    <row r="5410" spans="1:43" ht="14.4" customHeight="1" x14ac:dyDescent="0.3">
      <c r="A5410" s="2" t="s">
        <v>15281</v>
      </c>
      <c r="B5410" s="2" t="s">
        <v>15282</v>
      </c>
      <c r="C5410" s="2" t="s">
        <v>397</v>
      </c>
      <c r="D5410" s="2" t="s">
        <v>118</v>
      </c>
      <c r="E5410" s="2" t="s">
        <v>161</v>
      </c>
      <c r="F5410" s="2">
        <v>47</v>
      </c>
      <c r="G5410" s="2" t="s">
        <v>83</v>
      </c>
      <c r="H5410" s="2" t="s">
        <v>466</v>
      </c>
      <c r="I5410" s="2" t="s">
        <v>43</v>
      </c>
      <c r="J5410" s="3">
        <v>45848</v>
      </c>
      <c r="K5410" s="3"/>
      <c r="L5410" s="2" t="s">
        <v>37</v>
      </c>
      <c r="M5410" s="2" t="s">
        <v>104</v>
      </c>
      <c r="N5410" s="2" t="s">
        <v>286</v>
      </c>
      <c r="O5410" s="4">
        <v>182000</v>
      </c>
      <c r="P5410" s="4">
        <v>52600</v>
      </c>
      <c r="Q5410" s="4">
        <v>129400</v>
      </c>
      <c r="R5410" s="2">
        <v>24</v>
      </c>
      <c r="S5410" s="5">
        <v>5.5</v>
      </c>
      <c r="T5410" s="4">
        <v>5984.75</v>
      </c>
      <c r="U5410" s="2" t="s">
        <v>96</v>
      </c>
      <c r="V5410" s="2" t="s">
        <v>97</v>
      </c>
      <c r="W5410" s="4">
        <v>0</v>
      </c>
      <c r="X5410" s="4">
        <v>0</v>
      </c>
      <c r="Y5410" s="4">
        <v>143634</v>
      </c>
      <c r="Z5410" s="2">
        <v>0</v>
      </c>
      <c r="AA5410" s="2" t="s">
        <v>97</v>
      </c>
      <c r="AB5410" s="2" t="s">
        <v>15730</v>
      </c>
      <c r="AC5410" s="2" t="s">
        <v>138</v>
      </c>
      <c r="AD5410" s="2" t="s">
        <v>76</v>
      </c>
      <c r="AE5410" s="5">
        <v>71.099999999999994</v>
      </c>
      <c r="AF5410" s="2">
        <v>0</v>
      </c>
      <c r="AG5410" s="2" t="s">
        <v>97</v>
      </c>
      <c r="AH5410" s="2"/>
      <c r="AI5410" s="6" t="str">
        <f t="shared" si="252"/>
        <v>45-54</v>
      </c>
      <c r="AJ5410" s="11">
        <f>YEAR(tbl_LoanData[[#This Row],[Application Date]])</f>
        <v>2025</v>
      </c>
      <c r="AK5410" s="11" t="str">
        <f>TEXT(tbl_LoanData[[#This Row],[Application Date]],"MMMM")</f>
        <v>July</v>
      </c>
      <c r="AL5410" s="12">
        <f>DATE(YEAR(tbl_LoanData[[#This Row],[Application Date]]),MONTH(tbl_LoanData[[#This Row],[Application Date]]),1)</f>
        <v>45839</v>
      </c>
      <c r="AM5410" s="14">
        <f ca="1">IF(AND(tbl_LoanData[[#This Row],[Application Date]]&gt;=EOMONTH(TODAY(),-1)+1,tbl_LoanData[[#This Row],[Application Date]]&lt;=TODAY()),tbl_LoanData[[#This Row],[Loan Amount]],0)</f>
        <v>0</v>
      </c>
      <c r="AN5410" s="14">
        <f>tbl_LoanData[[#This Row],[Amount Paid]]-(Q5410-X5410)</f>
        <v>-129400</v>
      </c>
      <c r="AO5410" s="14">
        <f>IF(tbl_LoanData[[#This Row],[Application Status]]="Approved",1,0)</f>
        <v>0</v>
      </c>
      <c r="AP5410" s="22" t="str">
        <f t="shared" ca="1" si="253"/>
        <v/>
      </c>
      <c r="AQ5410" s="22" t="str">
        <f t="shared" ca="1" si="254"/>
        <v/>
      </c>
    </row>
    <row r="5411" spans="1:43" ht="14.4" customHeight="1" x14ac:dyDescent="0.3">
      <c r="A5411" s="2" t="s">
        <v>271</v>
      </c>
      <c r="B5411" s="2" t="s">
        <v>272</v>
      </c>
      <c r="C5411" s="2" t="s">
        <v>175</v>
      </c>
      <c r="D5411" s="2" t="s">
        <v>142</v>
      </c>
      <c r="E5411" s="2" t="s">
        <v>92</v>
      </c>
      <c r="F5411" s="2">
        <v>60</v>
      </c>
      <c r="G5411" s="2" t="s">
        <v>83</v>
      </c>
      <c r="H5411" s="2" t="s">
        <v>273</v>
      </c>
      <c r="I5411" s="2" t="s">
        <v>45</v>
      </c>
      <c r="J5411" s="3">
        <v>45898</v>
      </c>
      <c r="K5411" s="3">
        <v>45918</v>
      </c>
      <c r="L5411" s="2" t="s">
        <v>40</v>
      </c>
      <c r="M5411" s="2" t="s">
        <v>85</v>
      </c>
      <c r="N5411" s="2" t="s">
        <v>274</v>
      </c>
      <c r="O5411" s="4">
        <v>1490000</v>
      </c>
      <c r="P5411" s="4">
        <v>287400</v>
      </c>
      <c r="Q5411" s="4">
        <v>1202600</v>
      </c>
      <c r="R5411" s="2">
        <v>48</v>
      </c>
      <c r="S5411" s="5">
        <v>7.31</v>
      </c>
      <c r="T5411" s="4">
        <v>32380</v>
      </c>
      <c r="U5411" s="2" t="s">
        <v>73</v>
      </c>
      <c r="V5411" s="2" t="s">
        <v>74</v>
      </c>
      <c r="W5411" s="4">
        <v>259040</v>
      </c>
      <c r="X5411" s="4">
        <v>1295200.24</v>
      </c>
      <c r="Y5411" s="4">
        <v>1554240.24</v>
      </c>
      <c r="Z5411" s="2">
        <v>96</v>
      </c>
      <c r="AA5411" s="2" t="s">
        <v>60</v>
      </c>
      <c r="AB5411" s="2" t="s">
        <v>15736</v>
      </c>
      <c r="AC5411" s="2" t="s">
        <v>87</v>
      </c>
      <c r="AD5411" s="2" t="s">
        <v>76</v>
      </c>
      <c r="AE5411" s="5">
        <v>80.709999999999994</v>
      </c>
      <c r="AF5411" s="2">
        <v>3</v>
      </c>
      <c r="AG5411" s="2" t="s">
        <v>130</v>
      </c>
      <c r="AH5411" s="2">
        <v>20</v>
      </c>
      <c r="AI5411" s="6" t="str">
        <f t="shared" si="252"/>
        <v>55-64</v>
      </c>
      <c r="AJ5411" s="11">
        <f>YEAR(tbl_LoanData[[#This Row],[Application Date]])</f>
        <v>2025</v>
      </c>
      <c r="AK5411" s="11" t="str">
        <f>TEXT(tbl_LoanData[[#This Row],[Application Date]],"MMMM")</f>
        <v>August</v>
      </c>
      <c r="AL5411" s="12">
        <f>DATE(YEAR(tbl_LoanData[[#This Row],[Application Date]]),MONTH(tbl_LoanData[[#This Row],[Application Date]]),1)</f>
        <v>45870</v>
      </c>
      <c r="AM5411" s="14">
        <f ca="1">IF(AND(tbl_LoanData[[#This Row],[Application Date]]&gt;=EOMONTH(TODAY(),-1)+1,tbl_LoanData[[#This Row],[Application Date]]&lt;=TODAY()),tbl_LoanData[[#This Row],[Loan Amount]],0)</f>
        <v>0</v>
      </c>
      <c r="AN5411" s="14">
        <f>tbl_LoanData[[#This Row],[Amount Paid]]-(Q5411-X5411)</f>
        <v>351640.24</v>
      </c>
      <c r="AO5411" s="14">
        <f>IF(tbl_LoanData[[#This Row],[Application Status]]="Approved",1,0)</f>
        <v>1</v>
      </c>
      <c r="AP5411" s="22" t="str">
        <f t="shared" ca="1" si="253"/>
        <v/>
      </c>
      <c r="AQ5411" s="22" t="str">
        <f t="shared" ca="1" si="254"/>
        <v/>
      </c>
    </row>
    <row r="5412" spans="1:43" ht="14.4" customHeight="1" x14ac:dyDescent="0.3">
      <c r="A5412" s="2" t="s">
        <v>325</v>
      </c>
      <c r="B5412" s="2" t="s">
        <v>326</v>
      </c>
      <c r="C5412" s="2" t="s">
        <v>327</v>
      </c>
      <c r="D5412" s="2" t="s">
        <v>102</v>
      </c>
      <c r="E5412" s="2" t="s">
        <v>92</v>
      </c>
      <c r="F5412" s="2">
        <v>47</v>
      </c>
      <c r="G5412" s="2" t="s">
        <v>69</v>
      </c>
      <c r="H5412" s="2" t="s">
        <v>205</v>
      </c>
      <c r="I5412" s="2" t="s">
        <v>49</v>
      </c>
      <c r="J5412" s="3">
        <v>45870</v>
      </c>
      <c r="K5412" s="3">
        <v>45884</v>
      </c>
      <c r="L5412" s="2" t="s">
        <v>40</v>
      </c>
      <c r="M5412" s="2" t="s">
        <v>157</v>
      </c>
      <c r="N5412" s="2" t="s">
        <v>328</v>
      </c>
      <c r="O5412" s="4">
        <v>1116000</v>
      </c>
      <c r="P5412" s="4">
        <v>372400</v>
      </c>
      <c r="Q5412" s="4">
        <v>743600</v>
      </c>
      <c r="R5412" s="2">
        <v>36</v>
      </c>
      <c r="S5412" s="5">
        <v>9.8699999999999992</v>
      </c>
      <c r="T5412" s="4">
        <v>26771.67</v>
      </c>
      <c r="U5412" s="2" t="s">
        <v>73</v>
      </c>
      <c r="V5412" s="2" t="s">
        <v>74</v>
      </c>
      <c r="W5412" s="4">
        <v>240945.03</v>
      </c>
      <c r="X5412" s="4">
        <v>722834.93</v>
      </c>
      <c r="Y5412" s="4">
        <v>963779.96</v>
      </c>
      <c r="Z5412" s="2">
        <v>84</v>
      </c>
      <c r="AA5412" s="2" t="s">
        <v>59</v>
      </c>
      <c r="AB5412" s="2" t="s">
        <v>15729</v>
      </c>
      <c r="AC5412" s="2" t="s">
        <v>75</v>
      </c>
      <c r="AD5412" s="2" t="s">
        <v>76</v>
      </c>
      <c r="AE5412" s="5">
        <v>66.63</v>
      </c>
      <c r="AF5412" s="2">
        <v>3</v>
      </c>
      <c r="AG5412" s="2" t="s">
        <v>130</v>
      </c>
      <c r="AH5412" s="2">
        <v>14</v>
      </c>
      <c r="AI5412" s="6" t="str">
        <f t="shared" si="252"/>
        <v>45-54</v>
      </c>
      <c r="AJ5412" s="11">
        <f>YEAR(tbl_LoanData[[#This Row],[Application Date]])</f>
        <v>2025</v>
      </c>
      <c r="AK5412" s="11" t="str">
        <f>TEXT(tbl_LoanData[[#This Row],[Application Date]],"MMMM")</f>
        <v>August</v>
      </c>
      <c r="AL5412" s="12">
        <f>DATE(YEAR(tbl_LoanData[[#This Row],[Application Date]]),MONTH(tbl_LoanData[[#This Row],[Application Date]]),1)</f>
        <v>45870</v>
      </c>
      <c r="AM5412" s="14">
        <f ca="1">IF(AND(tbl_LoanData[[#This Row],[Application Date]]&gt;=EOMONTH(TODAY(),-1)+1,tbl_LoanData[[#This Row],[Application Date]]&lt;=TODAY()),tbl_LoanData[[#This Row],[Loan Amount]],0)</f>
        <v>0</v>
      </c>
      <c r="AN5412" s="14">
        <f>tbl_LoanData[[#This Row],[Amount Paid]]-(Q5412-X5412)</f>
        <v>220179.96000000005</v>
      </c>
      <c r="AO5412" s="14">
        <f>IF(tbl_LoanData[[#This Row],[Application Status]]="Approved",1,0)</f>
        <v>1</v>
      </c>
      <c r="AP5412" s="22" t="str">
        <f t="shared" ca="1" si="253"/>
        <v/>
      </c>
      <c r="AQ5412" s="22" t="str">
        <f t="shared" ca="1" si="254"/>
        <v/>
      </c>
    </row>
    <row r="5413" spans="1:43" ht="14.4" customHeight="1" x14ac:dyDescent="0.3">
      <c r="A5413" s="2" t="s">
        <v>336</v>
      </c>
      <c r="B5413" s="2" t="s">
        <v>337</v>
      </c>
      <c r="C5413" s="2" t="s">
        <v>338</v>
      </c>
      <c r="D5413" s="2" t="s">
        <v>182</v>
      </c>
      <c r="E5413" s="2" t="s">
        <v>284</v>
      </c>
      <c r="F5413" s="2">
        <v>39</v>
      </c>
      <c r="G5413" s="2" t="s">
        <v>83</v>
      </c>
      <c r="H5413" s="2" t="s">
        <v>318</v>
      </c>
      <c r="I5413" s="2" t="s">
        <v>42</v>
      </c>
      <c r="J5413" s="3">
        <v>45885</v>
      </c>
      <c r="K5413" s="3">
        <v>45894</v>
      </c>
      <c r="L5413" s="2" t="s">
        <v>40</v>
      </c>
      <c r="M5413" s="2" t="s">
        <v>111</v>
      </c>
      <c r="N5413" s="2" t="s">
        <v>120</v>
      </c>
      <c r="O5413" s="4">
        <v>1069000</v>
      </c>
      <c r="P5413" s="4">
        <v>389500</v>
      </c>
      <c r="Q5413" s="4">
        <v>679500</v>
      </c>
      <c r="R5413" s="2">
        <v>48</v>
      </c>
      <c r="S5413" s="5">
        <v>10.78</v>
      </c>
      <c r="T5413" s="4">
        <v>20260.419999999998</v>
      </c>
      <c r="U5413" s="2" t="s">
        <v>73</v>
      </c>
      <c r="V5413" s="2" t="s">
        <v>74</v>
      </c>
      <c r="W5413" s="4">
        <v>202604.2</v>
      </c>
      <c r="X5413" s="4">
        <v>769896.2</v>
      </c>
      <c r="Y5413" s="4">
        <v>972500.4</v>
      </c>
      <c r="Z5413" s="2">
        <v>28</v>
      </c>
      <c r="AA5413" s="2" t="s">
        <v>57</v>
      </c>
      <c r="AB5413" s="2" t="s">
        <v>15728</v>
      </c>
      <c r="AC5413" s="2" t="s">
        <v>87</v>
      </c>
      <c r="AD5413" s="2" t="s">
        <v>76</v>
      </c>
      <c r="AE5413" s="5">
        <v>63.56</v>
      </c>
      <c r="AF5413" s="2">
        <v>1</v>
      </c>
      <c r="AG5413" s="2" t="s">
        <v>77</v>
      </c>
      <c r="AH5413" s="2">
        <v>9</v>
      </c>
      <c r="AI5413" s="6" t="str">
        <f t="shared" si="252"/>
        <v>35-44</v>
      </c>
      <c r="AJ5413" s="11">
        <f>YEAR(tbl_LoanData[[#This Row],[Application Date]])</f>
        <v>2025</v>
      </c>
      <c r="AK5413" s="11" t="str">
        <f>TEXT(tbl_LoanData[[#This Row],[Application Date]],"MMMM")</f>
        <v>August</v>
      </c>
      <c r="AL5413" s="12">
        <f>DATE(YEAR(tbl_LoanData[[#This Row],[Application Date]]),MONTH(tbl_LoanData[[#This Row],[Application Date]]),1)</f>
        <v>45870</v>
      </c>
      <c r="AM5413" s="14">
        <f ca="1">IF(AND(tbl_LoanData[[#This Row],[Application Date]]&gt;=EOMONTH(TODAY(),-1)+1,tbl_LoanData[[#This Row],[Application Date]]&lt;=TODAY()),tbl_LoanData[[#This Row],[Loan Amount]],0)</f>
        <v>0</v>
      </c>
      <c r="AN5413" s="14">
        <f>tbl_LoanData[[#This Row],[Amount Paid]]-(Q5413-X5413)</f>
        <v>293000.39999999997</v>
      </c>
      <c r="AO5413" s="14">
        <f>IF(tbl_LoanData[[#This Row],[Application Status]]="Approved",1,0)</f>
        <v>1</v>
      </c>
      <c r="AP5413" s="22" t="str">
        <f t="shared" ca="1" si="253"/>
        <v/>
      </c>
      <c r="AQ5413" s="22" t="str">
        <f t="shared" ca="1" si="254"/>
        <v/>
      </c>
    </row>
    <row r="5414" spans="1:43" x14ac:dyDescent="0.3">
      <c r="A5414" s="2" t="s">
        <v>437</v>
      </c>
      <c r="B5414" s="2" t="s">
        <v>438</v>
      </c>
      <c r="C5414" s="2" t="s">
        <v>439</v>
      </c>
      <c r="D5414" s="2" t="s">
        <v>118</v>
      </c>
      <c r="E5414" s="2" t="s">
        <v>102</v>
      </c>
      <c r="F5414" s="2">
        <v>52</v>
      </c>
      <c r="G5414" s="2" t="s">
        <v>83</v>
      </c>
      <c r="H5414" s="2" t="s">
        <v>278</v>
      </c>
      <c r="I5414" s="2" t="s">
        <v>45</v>
      </c>
      <c r="J5414" s="3">
        <v>45874</v>
      </c>
      <c r="K5414" s="3">
        <v>45890</v>
      </c>
      <c r="L5414" s="2" t="s">
        <v>37</v>
      </c>
      <c r="M5414" s="2" t="s">
        <v>104</v>
      </c>
      <c r="N5414" s="2" t="s">
        <v>192</v>
      </c>
      <c r="O5414" s="4">
        <v>201000</v>
      </c>
      <c r="P5414" s="4">
        <v>67900</v>
      </c>
      <c r="Q5414" s="4">
        <v>133100</v>
      </c>
      <c r="R5414" s="2">
        <v>48</v>
      </c>
      <c r="S5414" s="5">
        <v>14.13</v>
      </c>
      <c r="T5414" s="4">
        <v>4340.17</v>
      </c>
      <c r="U5414" s="2" t="s">
        <v>73</v>
      </c>
      <c r="V5414" s="2" t="s">
        <v>74</v>
      </c>
      <c r="W5414" s="4">
        <v>52082.04</v>
      </c>
      <c r="X5414" s="4">
        <v>156246.07999999999</v>
      </c>
      <c r="Y5414" s="4">
        <v>208328.12</v>
      </c>
      <c r="Z5414" s="2">
        <v>0</v>
      </c>
      <c r="AA5414" s="2" t="s">
        <v>56</v>
      </c>
      <c r="AB5414" s="2" t="s">
        <v>15735</v>
      </c>
      <c r="AC5414" s="2" t="s">
        <v>138</v>
      </c>
      <c r="AD5414" s="2" t="s">
        <v>76</v>
      </c>
      <c r="AE5414" s="5">
        <v>66.22</v>
      </c>
      <c r="AF5414" s="2">
        <v>0</v>
      </c>
      <c r="AG5414" s="2" t="s">
        <v>77</v>
      </c>
      <c r="AH5414" s="2">
        <v>16</v>
      </c>
      <c r="AI5414" s="6" t="str">
        <f t="shared" si="252"/>
        <v>45-54</v>
      </c>
      <c r="AJ5414" s="11">
        <f>YEAR(tbl_LoanData[[#This Row],[Application Date]])</f>
        <v>2025</v>
      </c>
      <c r="AK5414" s="11" t="str">
        <f>TEXT(tbl_LoanData[[#This Row],[Application Date]],"MMMM")</f>
        <v>August</v>
      </c>
      <c r="AL5414" s="12">
        <f>DATE(YEAR(tbl_LoanData[[#This Row],[Application Date]]),MONTH(tbl_LoanData[[#This Row],[Application Date]]),1)</f>
        <v>45870</v>
      </c>
      <c r="AM5414" s="14">
        <f ca="1">IF(AND(tbl_LoanData[[#This Row],[Application Date]]&gt;=EOMONTH(TODAY(),-1)+1,tbl_LoanData[[#This Row],[Application Date]]&lt;=TODAY()),tbl_LoanData[[#This Row],[Loan Amount]],0)</f>
        <v>0</v>
      </c>
      <c r="AN5414" s="14">
        <f>tbl_LoanData[[#This Row],[Amount Paid]]-(Q5414-X5414)</f>
        <v>75228.12</v>
      </c>
      <c r="AO5414" s="14">
        <f>IF(tbl_LoanData[[#This Row],[Application Status]]="Approved",1,0)</f>
        <v>1</v>
      </c>
      <c r="AP5414" s="22" t="str">
        <f t="shared" ca="1" si="253"/>
        <v/>
      </c>
      <c r="AQ5414" s="22" t="str">
        <f t="shared" ca="1" si="254"/>
        <v/>
      </c>
    </row>
    <row r="5415" spans="1:43" ht="14.4" customHeight="1" x14ac:dyDescent="0.3">
      <c r="A5415" s="2" t="s">
        <v>849</v>
      </c>
      <c r="B5415" s="2" t="s">
        <v>850</v>
      </c>
      <c r="C5415" s="2" t="s">
        <v>292</v>
      </c>
      <c r="D5415" s="2" t="s">
        <v>81</v>
      </c>
      <c r="E5415" s="2" t="s">
        <v>210</v>
      </c>
      <c r="F5415" s="2">
        <v>38</v>
      </c>
      <c r="G5415" s="2" t="s">
        <v>83</v>
      </c>
      <c r="H5415" s="2" t="s">
        <v>143</v>
      </c>
      <c r="I5415" s="2" t="s">
        <v>46</v>
      </c>
      <c r="J5415" s="3">
        <v>45872</v>
      </c>
      <c r="K5415" s="3">
        <v>45881</v>
      </c>
      <c r="L5415" s="2" t="s">
        <v>40</v>
      </c>
      <c r="M5415" s="2" t="s">
        <v>85</v>
      </c>
      <c r="N5415" s="2" t="s">
        <v>274</v>
      </c>
      <c r="O5415" s="4">
        <v>836000</v>
      </c>
      <c r="P5415" s="4">
        <v>111300</v>
      </c>
      <c r="Q5415" s="4">
        <v>724700</v>
      </c>
      <c r="R5415" s="2">
        <v>60</v>
      </c>
      <c r="S5415" s="5">
        <v>12.53</v>
      </c>
      <c r="T5415" s="4">
        <v>19645.41</v>
      </c>
      <c r="U5415" s="2" t="s">
        <v>73</v>
      </c>
      <c r="V5415" s="2" t="s">
        <v>74</v>
      </c>
      <c r="W5415" s="4">
        <v>117872.46</v>
      </c>
      <c r="X5415" s="4">
        <v>1060852.0900000001</v>
      </c>
      <c r="Y5415" s="4">
        <v>1178724.55</v>
      </c>
      <c r="Z5415" s="2">
        <v>186</v>
      </c>
      <c r="AA5415" s="2" t="s">
        <v>60</v>
      </c>
      <c r="AB5415" s="2" t="s">
        <v>15731</v>
      </c>
      <c r="AC5415" s="2" t="s">
        <v>360</v>
      </c>
      <c r="AD5415" s="2" t="s">
        <v>76</v>
      </c>
      <c r="AE5415" s="5">
        <v>86.69</v>
      </c>
      <c r="AF5415" s="2">
        <v>6</v>
      </c>
      <c r="AG5415" s="2" t="s">
        <v>130</v>
      </c>
      <c r="AH5415" s="2">
        <v>9</v>
      </c>
      <c r="AI5415" s="6" t="str">
        <f t="shared" si="252"/>
        <v>35-44</v>
      </c>
      <c r="AJ5415" s="11">
        <f>YEAR(tbl_LoanData[[#This Row],[Application Date]])</f>
        <v>2025</v>
      </c>
      <c r="AK5415" s="11" t="str">
        <f>TEXT(tbl_LoanData[[#This Row],[Application Date]],"MMMM")</f>
        <v>August</v>
      </c>
      <c r="AL5415" s="12">
        <f>DATE(YEAR(tbl_LoanData[[#This Row],[Application Date]]),MONTH(tbl_LoanData[[#This Row],[Application Date]]),1)</f>
        <v>45870</v>
      </c>
      <c r="AM5415" s="14">
        <f ca="1">IF(AND(tbl_LoanData[[#This Row],[Application Date]]&gt;=EOMONTH(TODAY(),-1)+1,tbl_LoanData[[#This Row],[Application Date]]&lt;=TODAY()),tbl_LoanData[[#This Row],[Loan Amount]],0)</f>
        <v>0</v>
      </c>
      <c r="AN5415" s="14">
        <f>tbl_LoanData[[#This Row],[Amount Paid]]-(Q5415-X5415)</f>
        <v>454024.5500000001</v>
      </c>
      <c r="AO5415" s="14">
        <f>IF(tbl_LoanData[[#This Row],[Application Status]]="Approved",1,0)</f>
        <v>1</v>
      </c>
      <c r="AP5415" s="22" t="str">
        <f t="shared" ca="1" si="253"/>
        <v/>
      </c>
      <c r="AQ5415" s="22" t="str">
        <f t="shared" ca="1" si="254"/>
        <v/>
      </c>
    </row>
    <row r="5416" spans="1:43" ht="14.4" customHeight="1" x14ac:dyDescent="0.3">
      <c r="A5416" s="2" t="s">
        <v>1066</v>
      </c>
      <c r="B5416" s="2" t="s">
        <v>1067</v>
      </c>
      <c r="C5416" s="2" t="s">
        <v>347</v>
      </c>
      <c r="D5416" s="2" t="s">
        <v>142</v>
      </c>
      <c r="E5416" s="2" t="s">
        <v>117</v>
      </c>
      <c r="F5416" s="2">
        <v>34</v>
      </c>
      <c r="G5416" s="2" t="s">
        <v>69</v>
      </c>
      <c r="H5416" s="2" t="s">
        <v>543</v>
      </c>
      <c r="I5416" s="2" t="s">
        <v>45</v>
      </c>
      <c r="J5416" s="3">
        <v>45896</v>
      </c>
      <c r="K5416" s="3">
        <v>45911</v>
      </c>
      <c r="L5416" s="2" t="s">
        <v>39</v>
      </c>
      <c r="M5416" s="2" t="s">
        <v>85</v>
      </c>
      <c r="N5416" s="2" t="s">
        <v>324</v>
      </c>
      <c r="O5416" s="4">
        <v>1279000</v>
      </c>
      <c r="P5416" s="4">
        <v>260600</v>
      </c>
      <c r="Q5416" s="4">
        <v>1018400</v>
      </c>
      <c r="R5416" s="2">
        <v>48</v>
      </c>
      <c r="S5416" s="5">
        <v>11.81</v>
      </c>
      <c r="T5416" s="4">
        <v>31239.42</v>
      </c>
      <c r="U5416" s="2" t="s">
        <v>73</v>
      </c>
      <c r="V5416" s="2" t="s">
        <v>35</v>
      </c>
      <c r="W5416" s="4">
        <v>0</v>
      </c>
      <c r="X5416" s="4">
        <v>1499492.16</v>
      </c>
      <c r="Y5416" s="4">
        <v>1499492.16</v>
      </c>
      <c r="Z5416" s="2">
        <v>308</v>
      </c>
      <c r="AA5416" s="2" t="s">
        <v>60</v>
      </c>
      <c r="AB5416" s="2" t="s">
        <v>15733</v>
      </c>
      <c r="AC5416" s="2" t="s">
        <v>87</v>
      </c>
      <c r="AD5416" s="2" t="s">
        <v>76</v>
      </c>
      <c r="AE5416" s="5">
        <v>79.62</v>
      </c>
      <c r="AF5416" s="2">
        <v>10</v>
      </c>
      <c r="AG5416" s="2" t="s">
        <v>130</v>
      </c>
      <c r="AH5416" s="2">
        <v>15</v>
      </c>
      <c r="AI5416" s="6" t="str">
        <f t="shared" si="252"/>
        <v>25-34</v>
      </c>
      <c r="AJ5416" s="11">
        <f>YEAR(tbl_LoanData[[#This Row],[Application Date]])</f>
        <v>2025</v>
      </c>
      <c r="AK5416" s="11" t="str">
        <f>TEXT(tbl_LoanData[[#This Row],[Application Date]],"MMMM")</f>
        <v>August</v>
      </c>
      <c r="AL5416" s="12">
        <f>DATE(YEAR(tbl_LoanData[[#This Row],[Application Date]]),MONTH(tbl_LoanData[[#This Row],[Application Date]]),1)</f>
        <v>45870</v>
      </c>
      <c r="AM5416" s="14">
        <f ca="1">IF(AND(tbl_LoanData[[#This Row],[Application Date]]&gt;=EOMONTH(TODAY(),-1)+1,tbl_LoanData[[#This Row],[Application Date]]&lt;=TODAY()),tbl_LoanData[[#This Row],[Loan Amount]],0)</f>
        <v>0</v>
      </c>
      <c r="AN5416" s="14">
        <f>tbl_LoanData[[#This Row],[Amount Paid]]-(Q5416-X5416)</f>
        <v>481092.15999999992</v>
      </c>
      <c r="AO5416" s="14">
        <f>IF(tbl_LoanData[[#This Row],[Application Status]]="Approved",1,0)</f>
        <v>1</v>
      </c>
      <c r="AP5416" s="22" t="str">
        <f t="shared" ca="1" si="253"/>
        <v/>
      </c>
      <c r="AQ5416" s="22" t="str">
        <f t="shared" ca="1" si="254"/>
        <v/>
      </c>
    </row>
    <row r="5417" spans="1:43" x14ac:dyDescent="0.3">
      <c r="A5417" s="2" t="s">
        <v>1070</v>
      </c>
      <c r="B5417" s="2" t="s">
        <v>1071</v>
      </c>
      <c r="C5417" s="2" t="s">
        <v>804</v>
      </c>
      <c r="D5417" s="2" t="s">
        <v>81</v>
      </c>
      <c r="E5417" s="2" t="s">
        <v>268</v>
      </c>
      <c r="F5417" s="2">
        <v>64</v>
      </c>
      <c r="G5417" s="2" t="s">
        <v>83</v>
      </c>
      <c r="H5417" s="2" t="s">
        <v>273</v>
      </c>
      <c r="I5417" s="2" t="s">
        <v>45</v>
      </c>
      <c r="J5417" s="3">
        <v>45870</v>
      </c>
      <c r="K5417" s="3">
        <v>45873</v>
      </c>
      <c r="L5417" s="2" t="s">
        <v>37</v>
      </c>
      <c r="M5417" s="2" t="s">
        <v>94</v>
      </c>
      <c r="N5417" s="2" t="s">
        <v>234</v>
      </c>
      <c r="O5417" s="4">
        <v>161000</v>
      </c>
      <c r="P5417" s="4">
        <v>29100</v>
      </c>
      <c r="Q5417" s="4">
        <v>131900</v>
      </c>
      <c r="R5417" s="2">
        <v>48</v>
      </c>
      <c r="S5417" s="5">
        <v>11.54</v>
      </c>
      <c r="T5417" s="4">
        <v>4016.35</v>
      </c>
      <c r="U5417" s="2" t="s">
        <v>73</v>
      </c>
      <c r="V5417" s="2" t="s">
        <v>74</v>
      </c>
      <c r="W5417" s="4">
        <v>48196.2</v>
      </c>
      <c r="X5417" s="4">
        <v>144588.84</v>
      </c>
      <c r="Y5417" s="4">
        <v>192785.04</v>
      </c>
      <c r="Z5417" s="2">
        <v>0</v>
      </c>
      <c r="AA5417" s="2" t="s">
        <v>56</v>
      </c>
      <c r="AB5417" s="2" t="s">
        <v>15728</v>
      </c>
      <c r="AC5417" s="2" t="s">
        <v>106</v>
      </c>
      <c r="AD5417" s="2" t="s">
        <v>76</v>
      </c>
      <c r="AE5417" s="5">
        <v>81.93</v>
      </c>
      <c r="AF5417" s="2">
        <v>0</v>
      </c>
      <c r="AG5417" s="2" t="s">
        <v>77</v>
      </c>
      <c r="AH5417" s="2">
        <v>3</v>
      </c>
      <c r="AI5417" s="6" t="str">
        <f t="shared" si="252"/>
        <v>55-64</v>
      </c>
      <c r="AJ5417" s="11">
        <f>YEAR(tbl_LoanData[[#This Row],[Application Date]])</f>
        <v>2025</v>
      </c>
      <c r="AK5417" s="11" t="str">
        <f>TEXT(tbl_LoanData[[#This Row],[Application Date]],"MMMM")</f>
        <v>August</v>
      </c>
      <c r="AL5417" s="12">
        <f>DATE(YEAR(tbl_LoanData[[#This Row],[Application Date]]),MONTH(tbl_LoanData[[#This Row],[Application Date]]),1)</f>
        <v>45870</v>
      </c>
      <c r="AM5417" s="14">
        <f ca="1">IF(AND(tbl_LoanData[[#This Row],[Application Date]]&gt;=EOMONTH(TODAY(),-1)+1,tbl_LoanData[[#This Row],[Application Date]]&lt;=TODAY()),tbl_LoanData[[#This Row],[Loan Amount]],0)</f>
        <v>0</v>
      </c>
      <c r="AN5417" s="14">
        <f>tbl_LoanData[[#This Row],[Amount Paid]]-(Q5417-X5417)</f>
        <v>60885.039999999994</v>
      </c>
      <c r="AO5417" s="14">
        <f>IF(tbl_LoanData[[#This Row],[Application Status]]="Approved",1,0)</f>
        <v>1</v>
      </c>
      <c r="AP5417" s="22" t="str">
        <f t="shared" ca="1" si="253"/>
        <v/>
      </c>
      <c r="AQ5417" s="22" t="str">
        <f t="shared" ca="1" si="254"/>
        <v/>
      </c>
    </row>
    <row r="5418" spans="1:43" x14ac:dyDescent="0.3">
      <c r="A5418" s="2" t="s">
        <v>1155</v>
      </c>
      <c r="B5418" s="2" t="s">
        <v>1156</v>
      </c>
      <c r="C5418" s="2" t="s">
        <v>175</v>
      </c>
      <c r="D5418" s="2" t="s">
        <v>67</v>
      </c>
      <c r="E5418" s="2" t="s">
        <v>232</v>
      </c>
      <c r="F5418" s="2">
        <v>28</v>
      </c>
      <c r="G5418" s="2" t="s">
        <v>83</v>
      </c>
      <c r="H5418" s="2" t="s">
        <v>191</v>
      </c>
      <c r="I5418" s="2" t="s">
        <v>51</v>
      </c>
      <c r="J5418" s="3">
        <v>45895</v>
      </c>
      <c r="K5418" s="3">
        <v>45909</v>
      </c>
      <c r="L5418" s="2" t="s">
        <v>39</v>
      </c>
      <c r="M5418" s="2" t="s">
        <v>157</v>
      </c>
      <c r="N5418" s="2" t="s">
        <v>158</v>
      </c>
      <c r="O5418" s="4">
        <v>1744000</v>
      </c>
      <c r="P5418" s="4">
        <v>267400</v>
      </c>
      <c r="Q5418" s="4">
        <v>1476600</v>
      </c>
      <c r="R5418" s="2">
        <v>60</v>
      </c>
      <c r="S5418" s="5">
        <v>14.04</v>
      </c>
      <c r="T5418" s="4">
        <v>41886.22</v>
      </c>
      <c r="U5418" s="2" t="s">
        <v>73</v>
      </c>
      <c r="V5418" s="2" t="s">
        <v>74</v>
      </c>
      <c r="W5418" s="4">
        <v>418862.2</v>
      </c>
      <c r="X5418" s="4">
        <v>2094311</v>
      </c>
      <c r="Y5418" s="4">
        <v>2513173.2000000002</v>
      </c>
      <c r="Z5418" s="2">
        <v>28</v>
      </c>
      <c r="AA5418" s="2" t="s">
        <v>57</v>
      </c>
      <c r="AB5418" s="2" t="s">
        <v>15731</v>
      </c>
      <c r="AC5418" s="2" t="s">
        <v>146</v>
      </c>
      <c r="AD5418" s="2" t="s">
        <v>76</v>
      </c>
      <c r="AE5418" s="5">
        <v>84.67</v>
      </c>
      <c r="AF5418" s="2">
        <v>1</v>
      </c>
      <c r="AG5418" s="2" t="s">
        <v>77</v>
      </c>
      <c r="AH5418" s="2">
        <v>14</v>
      </c>
      <c r="AI5418" s="6" t="str">
        <f t="shared" si="252"/>
        <v>25-34</v>
      </c>
      <c r="AJ5418" s="11">
        <f>YEAR(tbl_LoanData[[#This Row],[Application Date]])</f>
        <v>2025</v>
      </c>
      <c r="AK5418" s="11" t="str">
        <f>TEXT(tbl_LoanData[[#This Row],[Application Date]],"MMMM")</f>
        <v>August</v>
      </c>
      <c r="AL5418" s="12">
        <f>DATE(YEAR(tbl_LoanData[[#This Row],[Application Date]]),MONTH(tbl_LoanData[[#This Row],[Application Date]]),1)</f>
        <v>45870</v>
      </c>
      <c r="AM5418" s="14">
        <f ca="1">IF(AND(tbl_LoanData[[#This Row],[Application Date]]&gt;=EOMONTH(TODAY(),-1)+1,tbl_LoanData[[#This Row],[Application Date]]&lt;=TODAY()),tbl_LoanData[[#This Row],[Loan Amount]],0)</f>
        <v>0</v>
      </c>
      <c r="AN5418" s="14">
        <f>tbl_LoanData[[#This Row],[Amount Paid]]-(Q5418-X5418)</f>
        <v>1036573.2</v>
      </c>
      <c r="AO5418" s="14">
        <f>IF(tbl_LoanData[[#This Row],[Application Status]]="Approved",1,0)</f>
        <v>1</v>
      </c>
      <c r="AP5418" s="22" t="str">
        <f t="shared" ca="1" si="253"/>
        <v/>
      </c>
      <c r="AQ5418" s="22" t="str">
        <f t="shared" ca="1" si="254"/>
        <v/>
      </c>
    </row>
    <row r="5419" spans="1:43" ht="14.4" customHeight="1" x14ac:dyDescent="0.3">
      <c r="A5419" s="2" t="s">
        <v>1177</v>
      </c>
      <c r="B5419" s="2" t="s">
        <v>1178</v>
      </c>
      <c r="C5419" s="2" t="s">
        <v>668</v>
      </c>
      <c r="D5419" s="2" t="s">
        <v>142</v>
      </c>
      <c r="E5419" s="2" t="s">
        <v>125</v>
      </c>
      <c r="F5419" s="2">
        <v>55</v>
      </c>
      <c r="G5419" s="2" t="s">
        <v>69</v>
      </c>
      <c r="H5419" s="2" t="s">
        <v>119</v>
      </c>
      <c r="I5419" s="2" t="s">
        <v>43</v>
      </c>
      <c r="J5419" s="3">
        <v>45897</v>
      </c>
      <c r="K5419" s="3">
        <v>45906</v>
      </c>
      <c r="L5419" s="2" t="s">
        <v>39</v>
      </c>
      <c r="M5419" s="2" t="s">
        <v>157</v>
      </c>
      <c r="N5419" s="2" t="s">
        <v>158</v>
      </c>
      <c r="O5419" s="4">
        <v>1426000</v>
      </c>
      <c r="P5419" s="4">
        <v>157700</v>
      </c>
      <c r="Q5419" s="4">
        <v>1268300</v>
      </c>
      <c r="R5419" s="2">
        <v>48</v>
      </c>
      <c r="S5419" s="5">
        <v>10.19</v>
      </c>
      <c r="T5419" s="4">
        <v>37192.9</v>
      </c>
      <c r="U5419" s="2" t="s">
        <v>73</v>
      </c>
      <c r="V5419" s="2" t="s">
        <v>74</v>
      </c>
      <c r="W5419" s="4">
        <v>409121.9</v>
      </c>
      <c r="X5419" s="4">
        <v>1376137.18</v>
      </c>
      <c r="Y5419" s="4">
        <v>1785259.08</v>
      </c>
      <c r="Z5419" s="2">
        <v>0</v>
      </c>
      <c r="AA5419" s="2" t="s">
        <v>56</v>
      </c>
      <c r="AB5419" s="2" t="s">
        <v>15733</v>
      </c>
      <c r="AC5419" s="2" t="s">
        <v>332</v>
      </c>
      <c r="AD5419" s="2" t="s">
        <v>76</v>
      </c>
      <c r="AE5419" s="5">
        <v>88.94</v>
      </c>
      <c r="AF5419" s="2">
        <v>0</v>
      </c>
      <c r="AG5419" s="2" t="s">
        <v>77</v>
      </c>
      <c r="AH5419" s="2">
        <v>9</v>
      </c>
      <c r="AI5419" s="6" t="str">
        <f t="shared" si="252"/>
        <v>55-64</v>
      </c>
      <c r="AJ5419" s="11">
        <f>YEAR(tbl_LoanData[[#This Row],[Application Date]])</f>
        <v>2025</v>
      </c>
      <c r="AK5419" s="11" t="str">
        <f>TEXT(tbl_LoanData[[#This Row],[Application Date]],"MMMM")</f>
        <v>August</v>
      </c>
      <c r="AL5419" s="12">
        <f>DATE(YEAR(tbl_LoanData[[#This Row],[Application Date]]),MONTH(tbl_LoanData[[#This Row],[Application Date]]),1)</f>
        <v>45870</v>
      </c>
      <c r="AM5419" s="14">
        <f ca="1">IF(AND(tbl_LoanData[[#This Row],[Application Date]]&gt;=EOMONTH(TODAY(),-1)+1,tbl_LoanData[[#This Row],[Application Date]]&lt;=TODAY()),tbl_LoanData[[#This Row],[Loan Amount]],0)</f>
        <v>0</v>
      </c>
      <c r="AN5419" s="14">
        <f>tbl_LoanData[[#This Row],[Amount Paid]]-(Q5419-X5419)</f>
        <v>516959.07999999996</v>
      </c>
      <c r="AO5419" s="14">
        <f>IF(tbl_LoanData[[#This Row],[Application Status]]="Approved",1,0)</f>
        <v>1</v>
      </c>
      <c r="AP5419" s="22" t="str">
        <f t="shared" ca="1" si="253"/>
        <v/>
      </c>
      <c r="AQ5419" s="22" t="str">
        <f t="shared" ca="1" si="254"/>
        <v/>
      </c>
    </row>
    <row r="5420" spans="1:43" ht="14.4" customHeight="1" x14ac:dyDescent="0.3">
      <c r="A5420" s="2" t="s">
        <v>1197</v>
      </c>
      <c r="B5420" s="2" t="s">
        <v>1198</v>
      </c>
      <c r="C5420" s="2" t="s">
        <v>413</v>
      </c>
      <c r="D5420" s="2" t="s">
        <v>182</v>
      </c>
      <c r="E5420" s="2" t="s">
        <v>312</v>
      </c>
      <c r="F5420" s="2">
        <v>45</v>
      </c>
      <c r="G5420" s="2" t="s">
        <v>83</v>
      </c>
      <c r="H5420" s="2" t="s">
        <v>278</v>
      </c>
      <c r="I5420" s="2" t="s">
        <v>45</v>
      </c>
      <c r="J5420" s="3">
        <v>45894</v>
      </c>
      <c r="K5420" s="3">
        <v>45900</v>
      </c>
      <c r="L5420" s="2" t="s">
        <v>39</v>
      </c>
      <c r="M5420" s="2" t="s">
        <v>94</v>
      </c>
      <c r="N5420" s="2" t="s">
        <v>418</v>
      </c>
      <c r="O5420" s="4">
        <v>1266000</v>
      </c>
      <c r="P5420" s="4">
        <v>456000</v>
      </c>
      <c r="Q5420" s="4">
        <v>810000</v>
      </c>
      <c r="R5420" s="2">
        <v>60</v>
      </c>
      <c r="S5420" s="5">
        <v>12.39</v>
      </c>
      <c r="T5420" s="4">
        <v>21863.25</v>
      </c>
      <c r="U5420" s="2" t="s">
        <v>73</v>
      </c>
      <c r="V5420" s="2" t="s">
        <v>74</v>
      </c>
      <c r="W5420" s="4">
        <v>174906</v>
      </c>
      <c r="X5420" s="4">
        <v>1136889</v>
      </c>
      <c r="Y5420" s="4">
        <v>1311795</v>
      </c>
      <c r="Z5420" s="2">
        <v>93</v>
      </c>
      <c r="AA5420" s="2" t="s">
        <v>60</v>
      </c>
      <c r="AB5420" s="2" t="s">
        <v>15731</v>
      </c>
      <c r="AC5420" s="2" t="s">
        <v>121</v>
      </c>
      <c r="AD5420" s="2" t="s">
        <v>76</v>
      </c>
      <c r="AE5420" s="5">
        <v>63.98</v>
      </c>
      <c r="AF5420" s="2">
        <v>3</v>
      </c>
      <c r="AG5420" s="2" t="s">
        <v>130</v>
      </c>
      <c r="AH5420" s="2">
        <v>6</v>
      </c>
      <c r="AI5420" s="6" t="str">
        <f t="shared" si="252"/>
        <v>45-54</v>
      </c>
      <c r="AJ5420" s="11">
        <f>YEAR(tbl_LoanData[[#This Row],[Application Date]])</f>
        <v>2025</v>
      </c>
      <c r="AK5420" s="11" t="str">
        <f>TEXT(tbl_LoanData[[#This Row],[Application Date]],"MMMM")</f>
        <v>August</v>
      </c>
      <c r="AL5420" s="12">
        <f>DATE(YEAR(tbl_LoanData[[#This Row],[Application Date]]),MONTH(tbl_LoanData[[#This Row],[Application Date]]),1)</f>
        <v>45870</v>
      </c>
      <c r="AM5420" s="14">
        <f ca="1">IF(AND(tbl_LoanData[[#This Row],[Application Date]]&gt;=EOMONTH(TODAY(),-1)+1,tbl_LoanData[[#This Row],[Application Date]]&lt;=TODAY()),tbl_LoanData[[#This Row],[Loan Amount]],0)</f>
        <v>0</v>
      </c>
      <c r="AN5420" s="14">
        <f>tbl_LoanData[[#This Row],[Amount Paid]]-(Q5420-X5420)</f>
        <v>501795</v>
      </c>
      <c r="AO5420" s="14">
        <f>IF(tbl_LoanData[[#This Row],[Application Status]]="Approved",1,0)</f>
        <v>1</v>
      </c>
      <c r="AP5420" s="22" t="str">
        <f t="shared" ca="1" si="253"/>
        <v/>
      </c>
      <c r="AQ5420" s="22" t="str">
        <f t="shared" ca="1" si="254"/>
        <v/>
      </c>
    </row>
    <row r="5421" spans="1:43" x14ac:dyDescent="0.3">
      <c r="A5421" s="2" t="s">
        <v>1257</v>
      </c>
      <c r="B5421" s="2" t="s">
        <v>1258</v>
      </c>
      <c r="C5421" s="2" t="s">
        <v>515</v>
      </c>
      <c r="D5421" s="2" t="s">
        <v>254</v>
      </c>
      <c r="E5421" s="2" t="s">
        <v>101</v>
      </c>
      <c r="F5421" s="2">
        <v>22</v>
      </c>
      <c r="G5421" s="2" t="s">
        <v>69</v>
      </c>
      <c r="H5421" s="2" t="s">
        <v>177</v>
      </c>
      <c r="I5421" s="2" t="s">
        <v>43</v>
      </c>
      <c r="J5421" s="3">
        <v>45879</v>
      </c>
      <c r="K5421" s="3"/>
      <c r="L5421" s="2" t="s">
        <v>40</v>
      </c>
      <c r="M5421" s="2" t="s">
        <v>71</v>
      </c>
      <c r="N5421" s="2" t="s">
        <v>137</v>
      </c>
      <c r="O5421" s="4">
        <v>878000</v>
      </c>
      <c r="P5421" s="4">
        <v>165000</v>
      </c>
      <c r="Q5421" s="4">
        <v>713000</v>
      </c>
      <c r="R5421" s="2">
        <v>36</v>
      </c>
      <c r="S5421" s="5">
        <v>13.51</v>
      </c>
      <c r="T5421" s="4">
        <v>27832.75</v>
      </c>
      <c r="U5421" s="2" t="s">
        <v>96</v>
      </c>
      <c r="V5421" s="2" t="s">
        <v>97</v>
      </c>
      <c r="W5421" s="4">
        <v>0</v>
      </c>
      <c r="X5421" s="4">
        <v>0</v>
      </c>
      <c r="Y5421" s="4">
        <v>1001978.9</v>
      </c>
      <c r="Z5421" s="2">
        <v>0</v>
      </c>
      <c r="AA5421" s="2" t="s">
        <v>97</v>
      </c>
      <c r="AB5421" s="2" t="s">
        <v>15735</v>
      </c>
      <c r="AC5421" s="2" t="s">
        <v>332</v>
      </c>
      <c r="AD5421" s="2" t="s">
        <v>76</v>
      </c>
      <c r="AE5421" s="5">
        <v>81.209999999999994</v>
      </c>
      <c r="AF5421" s="2">
        <v>0</v>
      </c>
      <c r="AG5421" s="2" t="s">
        <v>97</v>
      </c>
      <c r="AH5421" s="2"/>
      <c r="AI5421" s="6" t="str">
        <f t="shared" si="252"/>
        <v>18-24</v>
      </c>
      <c r="AJ5421" s="11">
        <f>YEAR(tbl_LoanData[[#This Row],[Application Date]])</f>
        <v>2025</v>
      </c>
      <c r="AK5421" s="11" t="str">
        <f>TEXT(tbl_LoanData[[#This Row],[Application Date]],"MMMM")</f>
        <v>August</v>
      </c>
      <c r="AL5421" s="12">
        <f>DATE(YEAR(tbl_LoanData[[#This Row],[Application Date]]),MONTH(tbl_LoanData[[#This Row],[Application Date]]),1)</f>
        <v>45870</v>
      </c>
      <c r="AM5421" s="14">
        <f ca="1">IF(AND(tbl_LoanData[[#This Row],[Application Date]]&gt;=EOMONTH(TODAY(),-1)+1,tbl_LoanData[[#This Row],[Application Date]]&lt;=TODAY()),tbl_LoanData[[#This Row],[Loan Amount]],0)</f>
        <v>0</v>
      </c>
      <c r="AN5421" s="14">
        <f>tbl_LoanData[[#This Row],[Amount Paid]]-(Q5421-X5421)</f>
        <v>-713000</v>
      </c>
      <c r="AO5421" s="14">
        <f>IF(tbl_LoanData[[#This Row],[Application Status]]="Approved",1,0)</f>
        <v>0</v>
      </c>
      <c r="AP5421" s="22" t="str">
        <f t="shared" ca="1" si="253"/>
        <v/>
      </c>
      <c r="AQ5421" s="22" t="str">
        <f t="shared" ca="1" si="254"/>
        <v/>
      </c>
    </row>
    <row r="5422" spans="1:43" x14ac:dyDescent="0.3">
      <c r="A5422" s="2" t="s">
        <v>1329</v>
      </c>
      <c r="B5422" s="2" t="s">
        <v>1330</v>
      </c>
      <c r="C5422" s="2" t="s">
        <v>521</v>
      </c>
      <c r="D5422" s="2" t="s">
        <v>232</v>
      </c>
      <c r="E5422" s="2" t="s">
        <v>312</v>
      </c>
      <c r="F5422" s="2">
        <v>21</v>
      </c>
      <c r="G5422" s="2" t="s">
        <v>69</v>
      </c>
      <c r="H5422" s="2" t="s">
        <v>211</v>
      </c>
      <c r="I5422" s="2" t="s">
        <v>50</v>
      </c>
      <c r="J5422" s="3">
        <v>45870</v>
      </c>
      <c r="K5422" s="3">
        <v>45885</v>
      </c>
      <c r="L5422" s="2" t="s">
        <v>37</v>
      </c>
      <c r="M5422" s="2" t="s">
        <v>94</v>
      </c>
      <c r="N5422" s="2" t="s">
        <v>234</v>
      </c>
      <c r="O5422" s="4">
        <v>223000</v>
      </c>
      <c r="P5422" s="4">
        <v>42400</v>
      </c>
      <c r="Q5422" s="4">
        <v>180600</v>
      </c>
      <c r="R5422" s="2">
        <v>48</v>
      </c>
      <c r="S5422" s="5">
        <v>8.9499999999999993</v>
      </c>
      <c r="T5422" s="4">
        <v>5109.47</v>
      </c>
      <c r="U5422" s="2" t="s">
        <v>73</v>
      </c>
      <c r="V5422" s="2" t="s">
        <v>74</v>
      </c>
      <c r="W5422" s="4">
        <v>61313.64</v>
      </c>
      <c r="X5422" s="4">
        <v>183941.16</v>
      </c>
      <c r="Y5422" s="4">
        <v>245254.8</v>
      </c>
      <c r="Z5422" s="2">
        <v>0</v>
      </c>
      <c r="AA5422" s="2" t="s">
        <v>56</v>
      </c>
      <c r="AB5422" s="2" t="s">
        <v>15729</v>
      </c>
      <c r="AC5422" s="2" t="s">
        <v>75</v>
      </c>
      <c r="AD5422" s="2" t="s">
        <v>76</v>
      </c>
      <c r="AE5422" s="5">
        <v>80.989999999999995</v>
      </c>
      <c r="AF5422" s="2">
        <v>0</v>
      </c>
      <c r="AG5422" s="2" t="s">
        <v>77</v>
      </c>
      <c r="AH5422" s="2">
        <v>15</v>
      </c>
      <c r="AI5422" s="6" t="str">
        <f t="shared" si="252"/>
        <v>18-24</v>
      </c>
      <c r="AJ5422" s="11">
        <f>YEAR(tbl_LoanData[[#This Row],[Application Date]])</f>
        <v>2025</v>
      </c>
      <c r="AK5422" s="11" t="str">
        <f>TEXT(tbl_LoanData[[#This Row],[Application Date]],"MMMM")</f>
        <v>August</v>
      </c>
      <c r="AL5422" s="12">
        <f>DATE(YEAR(tbl_LoanData[[#This Row],[Application Date]]),MONTH(tbl_LoanData[[#This Row],[Application Date]]),1)</f>
        <v>45870</v>
      </c>
      <c r="AM5422" s="14">
        <f ca="1">IF(AND(tbl_LoanData[[#This Row],[Application Date]]&gt;=EOMONTH(TODAY(),-1)+1,tbl_LoanData[[#This Row],[Application Date]]&lt;=TODAY()),tbl_LoanData[[#This Row],[Loan Amount]],0)</f>
        <v>0</v>
      </c>
      <c r="AN5422" s="14">
        <f>tbl_LoanData[[#This Row],[Amount Paid]]-(Q5422-X5422)</f>
        <v>64654.8</v>
      </c>
      <c r="AO5422" s="14">
        <f>IF(tbl_LoanData[[#This Row],[Application Status]]="Approved",1,0)</f>
        <v>1</v>
      </c>
      <c r="AP5422" s="22" t="str">
        <f t="shared" ca="1" si="253"/>
        <v/>
      </c>
      <c r="AQ5422" s="22" t="str">
        <f t="shared" ca="1" si="254"/>
        <v/>
      </c>
    </row>
    <row r="5423" spans="1:43" x14ac:dyDescent="0.3">
      <c r="A5423" s="2" t="s">
        <v>1395</v>
      </c>
      <c r="B5423" s="2" t="s">
        <v>1396</v>
      </c>
      <c r="C5423" s="2" t="s">
        <v>335</v>
      </c>
      <c r="D5423" s="2" t="s">
        <v>67</v>
      </c>
      <c r="E5423" s="2" t="s">
        <v>311</v>
      </c>
      <c r="F5423" s="2">
        <v>54</v>
      </c>
      <c r="G5423" s="2" t="s">
        <v>83</v>
      </c>
      <c r="H5423" s="2" t="s">
        <v>256</v>
      </c>
      <c r="I5423" s="2" t="s">
        <v>43</v>
      </c>
      <c r="J5423" s="3">
        <v>45886</v>
      </c>
      <c r="K5423" s="3">
        <v>45906</v>
      </c>
      <c r="L5423" s="2" t="s">
        <v>39</v>
      </c>
      <c r="M5423" s="2" t="s">
        <v>94</v>
      </c>
      <c r="N5423" s="2" t="s">
        <v>365</v>
      </c>
      <c r="O5423" s="4">
        <v>2575000</v>
      </c>
      <c r="P5423" s="4">
        <v>901000</v>
      </c>
      <c r="Q5423" s="4">
        <v>1674000</v>
      </c>
      <c r="R5423" s="2">
        <v>24</v>
      </c>
      <c r="S5423" s="5">
        <v>5.54</v>
      </c>
      <c r="T5423" s="4">
        <v>77478.3</v>
      </c>
      <c r="U5423" s="2" t="s">
        <v>73</v>
      </c>
      <c r="V5423" s="2" t="s">
        <v>74</v>
      </c>
      <c r="W5423" s="4">
        <v>774783</v>
      </c>
      <c r="X5423" s="4">
        <v>1084696.2</v>
      </c>
      <c r="Y5423" s="4">
        <v>1859479.2</v>
      </c>
      <c r="Z5423" s="2">
        <v>29</v>
      </c>
      <c r="AA5423" s="2" t="s">
        <v>57</v>
      </c>
      <c r="AB5423" s="2" t="s">
        <v>15728</v>
      </c>
      <c r="AC5423" s="2" t="s">
        <v>75</v>
      </c>
      <c r="AD5423" s="2" t="s">
        <v>76</v>
      </c>
      <c r="AE5423" s="5">
        <v>65.010000000000005</v>
      </c>
      <c r="AF5423" s="2">
        <v>1</v>
      </c>
      <c r="AG5423" s="2" t="s">
        <v>77</v>
      </c>
      <c r="AH5423" s="2">
        <v>20</v>
      </c>
      <c r="AI5423" s="6" t="str">
        <f t="shared" si="252"/>
        <v>45-54</v>
      </c>
      <c r="AJ5423" s="11">
        <f>YEAR(tbl_LoanData[[#This Row],[Application Date]])</f>
        <v>2025</v>
      </c>
      <c r="AK5423" s="11" t="str">
        <f>TEXT(tbl_LoanData[[#This Row],[Application Date]],"MMMM")</f>
        <v>August</v>
      </c>
      <c r="AL5423" s="12">
        <f>DATE(YEAR(tbl_LoanData[[#This Row],[Application Date]]),MONTH(tbl_LoanData[[#This Row],[Application Date]]),1)</f>
        <v>45870</v>
      </c>
      <c r="AM5423" s="14">
        <f ca="1">IF(AND(tbl_LoanData[[#This Row],[Application Date]]&gt;=EOMONTH(TODAY(),-1)+1,tbl_LoanData[[#This Row],[Application Date]]&lt;=TODAY()),tbl_LoanData[[#This Row],[Loan Amount]],0)</f>
        <v>0</v>
      </c>
      <c r="AN5423" s="14">
        <f>tbl_LoanData[[#This Row],[Amount Paid]]-(Q5423-X5423)</f>
        <v>185479.19999999995</v>
      </c>
      <c r="AO5423" s="14">
        <f>IF(tbl_LoanData[[#This Row],[Application Status]]="Approved",1,0)</f>
        <v>1</v>
      </c>
      <c r="AP5423" s="22" t="str">
        <f t="shared" ca="1" si="253"/>
        <v/>
      </c>
      <c r="AQ5423" s="22" t="str">
        <f t="shared" ca="1" si="254"/>
        <v/>
      </c>
    </row>
    <row r="5424" spans="1:43" ht="14.4" customHeight="1" x14ac:dyDescent="0.3">
      <c r="A5424" s="2" t="s">
        <v>1433</v>
      </c>
      <c r="B5424" s="2" t="s">
        <v>1434</v>
      </c>
      <c r="C5424" s="2" t="s">
        <v>379</v>
      </c>
      <c r="D5424" s="2" t="s">
        <v>91</v>
      </c>
      <c r="E5424" s="2" t="s">
        <v>81</v>
      </c>
      <c r="F5424" s="2">
        <v>25</v>
      </c>
      <c r="G5424" s="2" t="s">
        <v>69</v>
      </c>
      <c r="H5424" s="2" t="s">
        <v>126</v>
      </c>
      <c r="I5424" s="2" t="s">
        <v>44</v>
      </c>
      <c r="J5424" s="3">
        <v>45882</v>
      </c>
      <c r="K5424" s="3">
        <v>45897</v>
      </c>
      <c r="L5424" s="2" t="s">
        <v>38</v>
      </c>
      <c r="M5424" s="2" t="s">
        <v>71</v>
      </c>
      <c r="N5424" s="2" t="s">
        <v>589</v>
      </c>
      <c r="O5424" s="4">
        <v>1903000</v>
      </c>
      <c r="P5424" s="4">
        <v>570200</v>
      </c>
      <c r="Q5424" s="4">
        <v>1332800</v>
      </c>
      <c r="R5424" s="2">
        <v>24</v>
      </c>
      <c r="S5424" s="5">
        <v>14.62</v>
      </c>
      <c r="T5424" s="4">
        <v>71771.28</v>
      </c>
      <c r="U5424" s="2" t="s">
        <v>73</v>
      </c>
      <c r="V5424" s="2" t="s">
        <v>74</v>
      </c>
      <c r="W5424" s="4">
        <v>717712.8</v>
      </c>
      <c r="X5424" s="4">
        <v>1004797.92</v>
      </c>
      <c r="Y5424" s="4">
        <v>1722510.72</v>
      </c>
      <c r="Z5424" s="2">
        <v>32</v>
      </c>
      <c r="AA5424" s="2" t="s">
        <v>58</v>
      </c>
      <c r="AB5424" s="2" t="s">
        <v>15734</v>
      </c>
      <c r="AC5424" s="2" t="s">
        <v>129</v>
      </c>
      <c r="AD5424" s="2" t="s">
        <v>76</v>
      </c>
      <c r="AE5424" s="5">
        <v>70.040000000000006</v>
      </c>
      <c r="AF5424" s="2">
        <v>1</v>
      </c>
      <c r="AG5424" s="2" t="s">
        <v>15718</v>
      </c>
      <c r="AH5424" s="2">
        <v>15</v>
      </c>
      <c r="AI5424" s="6" t="str">
        <f t="shared" si="252"/>
        <v>25-34</v>
      </c>
      <c r="AJ5424" s="11">
        <f>YEAR(tbl_LoanData[[#This Row],[Application Date]])</f>
        <v>2025</v>
      </c>
      <c r="AK5424" s="11" t="str">
        <f>TEXT(tbl_LoanData[[#This Row],[Application Date]],"MMMM")</f>
        <v>August</v>
      </c>
      <c r="AL5424" s="12">
        <f>DATE(YEAR(tbl_LoanData[[#This Row],[Application Date]]),MONTH(tbl_LoanData[[#This Row],[Application Date]]),1)</f>
        <v>45870</v>
      </c>
      <c r="AM5424" s="14">
        <f ca="1">IF(AND(tbl_LoanData[[#This Row],[Application Date]]&gt;=EOMONTH(TODAY(),-1)+1,tbl_LoanData[[#This Row],[Application Date]]&lt;=TODAY()),tbl_LoanData[[#This Row],[Loan Amount]],0)</f>
        <v>0</v>
      </c>
      <c r="AN5424" s="14">
        <f>tbl_LoanData[[#This Row],[Amount Paid]]-(Q5424-X5424)</f>
        <v>389710.72000000009</v>
      </c>
      <c r="AO5424" s="14">
        <f>IF(tbl_LoanData[[#This Row],[Application Status]]="Approved",1,0)</f>
        <v>1</v>
      </c>
      <c r="AP5424" s="22" t="str">
        <f t="shared" ca="1" si="253"/>
        <v/>
      </c>
      <c r="AQ5424" s="22" t="str">
        <f t="shared" ca="1" si="254"/>
        <v/>
      </c>
    </row>
    <row r="5425" spans="1:43" ht="14.4" customHeight="1" x14ac:dyDescent="0.3">
      <c r="A5425" s="2" t="s">
        <v>1467</v>
      </c>
      <c r="B5425" s="2" t="s">
        <v>1468</v>
      </c>
      <c r="C5425" s="2" t="s">
        <v>181</v>
      </c>
      <c r="D5425" s="2" t="s">
        <v>204</v>
      </c>
      <c r="E5425" s="2" t="s">
        <v>406</v>
      </c>
      <c r="F5425" s="2">
        <v>58</v>
      </c>
      <c r="G5425" s="2" t="s">
        <v>83</v>
      </c>
      <c r="H5425" s="2" t="s">
        <v>237</v>
      </c>
      <c r="I5425" s="2" t="s">
        <v>48</v>
      </c>
      <c r="J5425" s="3">
        <v>45872</v>
      </c>
      <c r="K5425" s="3">
        <v>45883</v>
      </c>
      <c r="L5425" s="2" t="s">
        <v>40</v>
      </c>
      <c r="M5425" s="2" t="s">
        <v>157</v>
      </c>
      <c r="N5425" s="2" t="s">
        <v>299</v>
      </c>
      <c r="O5425" s="4">
        <v>1076000</v>
      </c>
      <c r="P5425" s="4">
        <v>295900</v>
      </c>
      <c r="Q5425" s="4">
        <v>780100</v>
      </c>
      <c r="R5425" s="2">
        <v>48</v>
      </c>
      <c r="S5425" s="5">
        <v>6.54</v>
      </c>
      <c r="T5425" s="4">
        <v>20503.63</v>
      </c>
      <c r="U5425" s="2" t="s">
        <v>73</v>
      </c>
      <c r="V5425" s="2" t="s">
        <v>74</v>
      </c>
      <c r="W5425" s="4">
        <v>246043.56</v>
      </c>
      <c r="X5425" s="4">
        <v>738130.6</v>
      </c>
      <c r="Y5425" s="4">
        <v>984174.16</v>
      </c>
      <c r="Z5425" s="2">
        <v>0</v>
      </c>
      <c r="AA5425" s="2" t="s">
        <v>56</v>
      </c>
      <c r="AB5425" s="2" t="s">
        <v>15736</v>
      </c>
      <c r="AC5425" s="2" t="s">
        <v>75</v>
      </c>
      <c r="AD5425" s="2" t="s">
        <v>76</v>
      </c>
      <c r="AE5425" s="5">
        <v>72.5</v>
      </c>
      <c r="AF5425" s="2">
        <v>0</v>
      </c>
      <c r="AG5425" s="2" t="s">
        <v>77</v>
      </c>
      <c r="AH5425" s="2">
        <v>11</v>
      </c>
      <c r="AI5425" s="6" t="str">
        <f t="shared" si="252"/>
        <v>55-64</v>
      </c>
      <c r="AJ5425" s="11">
        <f>YEAR(tbl_LoanData[[#This Row],[Application Date]])</f>
        <v>2025</v>
      </c>
      <c r="AK5425" s="11" t="str">
        <f>TEXT(tbl_LoanData[[#This Row],[Application Date]],"MMMM")</f>
        <v>August</v>
      </c>
      <c r="AL5425" s="12">
        <f>DATE(YEAR(tbl_LoanData[[#This Row],[Application Date]]),MONTH(tbl_LoanData[[#This Row],[Application Date]]),1)</f>
        <v>45870</v>
      </c>
      <c r="AM5425" s="14">
        <f ca="1">IF(AND(tbl_LoanData[[#This Row],[Application Date]]&gt;=EOMONTH(TODAY(),-1)+1,tbl_LoanData[[#This Row],[Application Date]]&lt;=TODAY()),tbl_LoanData[[#This Row],[Loan Amount]],0)</f>
        <v>0</v>
      </c>
      <c r="AN5425" s="14">
        <f>tbl_LoanData[[#This Row],[Amount Paid]]-(Q5425-X5425)</f>
        <v>204074.15999999997</v>
      </c>
      <c r="AO5425" s="14">
        <f>IF(tbl_LoanData[[#This Row],[Application Status]]="Approved",1,0)</f>
        <v>1</v>
      </c>
      <c r="AP5425" s="22" t="str">
        <f t="shared" ca="1" si="253"/>
        <v/>
      </c>
      <c r="AQ5425" s="22" t="str">
        <f t="shared" ca="1" si="254"/>
        <v/>
      </c>
    </row>
    <row r="5426" spans="1:43" ht="14.4" customHeight="1" x14ac:dyDescent="0.3">
      <c r="A5426" s="2" t="s">
        <v>1487</v>
      </c>
      <c r="B5426" s="2" t="s">
        <v>1488</v>
      </c>
      <c r="C5426" s="2" t="s">
        <v>281</v>
      </c>
      <c r="D5426" s="2" t="s">
        <v>82</v>
      </c>
      <c r="E5426" s="2" t="s">
        <v>183</v>
      </c>
      <c r="F5426" s="2">
        <v>59</v>
      </c>
      <c r="G5426" s="2" t="s">
        <v>83</v>
      </c>
      <c r="H5426" s="2" t="s">
        <v>136</v>
      </c>
      <c r="I5426" s="2" t="s">
        <v>49</v>
      </c>
      <c r="J5426" s="3">
        <v>45898</v>
      </c>
      <c r="K5426" s="3">
        <v>45907</v>
      </c>
      <c r="L5426" s="2" t="s">
        <v>36</v>
      </c>
      <c r="M5426" s="2" t="s">
        <v>85</v>
      </c>
      <c r="N5426" s="2" t="s">
        <v>624</v>
      </c>
      <c r="O5426" s="4">
        <v>2062000</v>
      </c>
      <c r="P5426" s="4">
        <v>778500</v>
      </c>
      <c r="Q5426" s="4">
        <v>1283500</v>
      </c>
      <c r="R5426" s="2">
        <v>48</v>
      </c>
      <c r="S5426" s="5">
        <v>11.04</v>
      </c>
      <c r="T5426" s="4">
        <v>38547.78</v>
      </c>
      <c r="U5426" s="2" t="s">
        <v>73</v>
      </c>
      <c r="V5426" s="2" t="s">
        <v>74</v>
      </c>
      <c r="W5426" s="4">
        <v>424025.58</v>
      </c>
      <c r="X5426" s="4">
        <v>1426268.02</v>
      </c>
      <c r="Y5426" s="4">
        <v>1850293.6</v>
      </c>
      <c r="Z5426" s="2">
        <v>0</v>
      </c>
      <c r="AA5426" s="2" t="s">
        <v>56</v>
      </c>
      <c r="AB5426" s="2" t="s">
        <v>15727</v>
      </c>
      <c r="AC5426" s="2" t="s">
        <v>121</v>
      </c>
      <c r="AD5426" s="2" t="s">
        <v>76</v>
      </c>
      <c r="AE5426" s="5">
        <v>62.25</v>
      </c>
      <c r="AF5426" s="2">
        <v>0</v>
      </c>
      <c r="AG5426" s="2" t="s">
        <v>77</v>
      </c>
      <c r="AH5426" s="2">
        <v>9</v>
      </c>
      <c r="AI5426" s="6" t="str">
        <f t="shared" si="252"/>
        <v>55-64</v>
      </c>
      <c r="AJ5426" s="11">
        <f>YEAR(tbl_LoanData[[#This Row],[Application Date]])</f>
        <v>2025</v>
      </c>
      <c r="AK5426" s="11" t="str">
        <f>TEXT(tbl_LoanData[[#This Row],[Application Date]],"MMMM")</f>
        <v>August</v>
      </c>
      <c r="AL5426" s="12">
        <f>DATE(YEAR(tbl_LoanData[[#This Row],[Application Date]]),MONTH(tbl_LoanData[[#This Row],[Application Date]]),1)</f>
        <v>45870</v>
      </c>
      <c r="AM5426" s="14">
        <f ca="1">IF(AND(tbl_LoanData[[#This Row],[Application Date]]&gt;=EOMONTH(TODAY(),-1)+1,tbl_LoanData[[#This Row],[Application Date]]&lt;=TODAY()),tbl_LoanData[[#This Row],[Loan Amount]],0)</f>
        <v>0</v>
      </c>
      <c r="AN5426" s="14">
        <f>tbl_LoanData[[#This Row],[Amount Paid]]-(Q5426-X5426)</f>
        <v>566793.60000000009</v>
      </c>
      <c r="AO5426" s="14">
        <f>IF(tbl_LoanData[[#This Row],[Application Status]]="Approved",1,0)</f>
        <v>1</v>
      </c>
      <c r="AP5426" s="22" t="str">
        <f t="shared" ca="1" si="253"/>
        <v/>
      </c>
      <c r="AQ5426" s="22" t="str">
        <f t="shared" ca="1" si="254"/>
        <v/>
      </c>
    </row>
    <row r="5427" spans="1:43" ht="14.4" customHeight="1" x14ac:dyDescent="0.3">
      <c r="A5427" s="2" t="s">
        <v>1523</v>
      </c>
      <c r="B5427" s="2" t="s">
        <v>1524</v>
      </c>
      <c r="C5427" s="2" t="s">
        <v>376</v>
      </c>
      <c r="D5427" s="2" t="s">
        <v>204</v>
      </c>
      <c r="E5427" s="2" t="s">
        <v>161</v>
      </c>
      <c r="F5427" s="2">
        <v>58</v>
      </c>
      <c r="G5427" s="2" t="s">
        <v>69</v>
      </c>
      <c r="H5427" s="2" t="s">
        <v>126</v>
      </c>
      <c r="I5427" s="2" t="s">
        <v>44</v>
      </c>
      <c r="J5427" s="3">
        <v>45873</v>
      </c>
      <c r="K5427" s="3">
        <v>45879</v>
      </c>
      <c r="L5427" s="2" t="s">
        <v>39</v>
      </c>
      <c r="M5427" s="2" t="s">
        <v>167</v>
      </c>
      <c r="N5427" s="2" t="s">
        <v>168</v>
      </c>
      <c r="O5427" s="4">
        <v>1424000</v>
      </c>
      <c r="P5427" s="4">
        <v>231000</v>
      </c>
      <c r="Q5427" s="4">
        <v>1193000</v>
      </c>
      <c r="R5427" s="2">
        <v>24</v>
      </c>
      <c r="S5427" s="5">
        <v>14.45</v>
      </c>
      <c r="T5427" s="4">
        <v>64074.04</v>
      </c>
      <c r="U5427" s="2" t="s">
        <v>73</v>
      </c>
      <c r="V5427" s="2" t="s">
        <v>74</v>
      </c>
      <c r="W5427" s="4">
        <v>768888.48</v>
      </c>
      <c r="X5427" s="4">
        <v>768888.52</v>
      </c>
      <c r="Y5427" s="4">
        <v>1537777</v>
      </c>
      <c r="Z5427" s="2">
        <v>0</v>
      </c>
      <c r="AA5427" s="2" t="s">
        <v>56</v>
      </c>
      <c r="AB5427" s="2" t="s">
        <v>15736</v>
      </c>
      <c r="AC5427" s="2" t="s">
        <v>75</v>
      </c>
      <c r="AD5427" s="2" t="s">
        <v>76</v>
      </c>
      <c r="AE5427" s="5">
        <v>83.78</v>
      </c>
      <c r="AF5427" s="2">
        <v>0</v>
      </c>
      <c r="AG5427" s="2" t="s">
        <v>77</v>
      </c>
      <c r="AH5427" s="2">
        <v>6</v>
      </c>
      <c r="AI5427" s="6" t="str">
        <f t="shared" si="252"/>
        <v>55-64</v>
      </c>
      <c r="AJ5427" s="11">
        <f>YEAR(tbl_LoanData[[#This Row],[Application Date]])</f>
        <v>2025</v>
      </c>
      <c r="AK5427" s="11" t="str">
        <f>TEXT(tbl_LoanData[[#This Row],[Application Date]],"MMMM")</f>
        <v>August</v>
      </c>
      <c r="AL5427" s="12">
        <f>DATE(YEAR(tbl_LoanData[[#This Row],[Application Date]]),MONTH(tbl_LoanData[[#This Row],[Application Date]]),1)</f>
        <v>45870</v>
      </c>
      <c r="AM5427" s="14">
        <f ca="1">IF(AND(tbl_LoanData[[#This Row],[Application Date]]&gt;=EOMONTH(TODAY(),-1)+1,tbl_LoanData[[#This Row],[Application Date]]&lt;=TODAY()),tbl_LoanData[[#This Row],[Loan Amount]],0)</f>
        <v>0</v>
      </c>
      <c r="AN5427" s="14">
        <f>tbl_LoanData[[#This Row],[Amount Paid]]-(Q5427-X5427)</f>
        <v>344777</v>
      </c>
      <c r="AO5427" s="14">
        <f>IF(tbl_LoanData[[#This Row],[Application Status]]="Approved",1,0)</f>
        <v>1</v>
      </c>
      <c r="AP5427" s="22" t="str">
        <f t="shared" ca="1" si="253"/>
        <v/>
      </c>
      <c r="AQ5427" s="22" t="str">
        <f t="shared" ca="1" si="254"/>
        <v/>
      </c>
    </row>
    <row r="5428" spans="1:43" ht="14.4" customHeight="1" x14ac:dyDescent="0.3">
      <c r="A5428" s="2" t="s">
        <v>1588</v>
      </c>
      <c r="B5428" s="2" t="s">
        <v>1589</v>
      </c>
      <c r="C5428" s="2" t="s">
        <v>223</v>
      </c>
      <c r="D5428" s="2" t="s">
        <v>142</v>
      </c>
      <c r="E5428" s="2" t="s">
        <v>210</v>
      </c>
      <c r="F5428" s="2">
        <v>46</v>
      </c>
      <c r="G5428" s="2" t="s">
        <v>69</v>
      </c>
      <c r="H5428" s="2" t="s">
        <v>103</v>
      </c>
      <c r="I5428" s="2" t="s">
        <v>43</v>
      </c>
      <c r="J5428" s="3">
        <v>45885</v>
      </c>
      <c r="K5428" s="3"/>
      <c r="L5428" s="2" t="s">
        <v>40</v>
      </c>
      <c r="M5428" s="2" t="s">
        <v>71</v>
      </c>
      <c r="N5428" s="2" t="s">
        <v>137</v>
      </c>
      <c r="O5428" s="4">
        <v>1575000</v>
      </c>
      <c r="P5428" s="4">
        <v>162400</v>
      </c>
      <c r="Q5428" s="4">
        <v>1412600</v>
      </c>
      <c r="R5428" s="2">
        <v>36</v>
      </c>
      <c r="S5428" s="5">
        <v>12.71</v>
      </c>
      <c r="T5428" s="4">
        <v>54200.68</v>
      </c>
      <c r="U5428" s="2" t="s">
        <v>113</v>
      </c>
      <c r="V5428" s="2" t="s">
        <v>97</v>
      </c>
      <c r="W5428" s="4">
        <v>0</v>
      </c>
      <c r="X5428" s="4">
        <v>0</v>
      </c>
      <c r="Y5428" s="4">
        <v>1951224.38</v>
      </c>
      <c r="Z5428" s="2">
        <v>0</v>
      </c>
      <c r="AA5428" s="2" t="s">
        <v>97</v>
      </c>
      <c r="AB5428" s="2" t="s">
        <v>15731</v>
      </c>
      <c r="AC5428" s="2" t="s">
        <v>213</v>
      </c>
      <c r="AD5428" s="2" t="s">
        <v>76</v>
      </c>
      <c r="AE5428" s="5">
        <v>89.69</v>
      </c>
      <c r="AF5428" s="2">
        <v>0</v>
      </c>
      <c r="AG5428" s="2" t="s">
        <v>97</v>
      </c>
      <c r="AH5428" s="2"/>
      <c r="AI5428" s="6" t="str">
        <f t="shared" si="252"/>
        <v>45-54</v>
      </c>
      <c r="AJ5428" s="11">
        <f>YEAR(tbl_LoanData[[#This Row],[Application Date]])</f>
        <v>2025</v>
      </c>
      <c r="AK5428" s="11" t="str">
        <f>TEXT(tbl_LoanData[[#This Row],[Application Date]],"MMMM")</f>
        <v>August</v>
      </c>
      <c r="AL5428" s="12">
        <f>DATE(YEAR(tbl_LoanData[[#This Row],[Application Date]]),MONTH(tbl_LoanData[[#This Row],[Application Date]]),1)</f>
        <v>45870</v>
      </c>
      <c r="AM5428" s="14">
        <f ca="1">IF(AND(tbl_LoanData[[#This Row],[Application Date]]&gt;=EOMONTH(TODAY(),-1)+1,tbl_LoanData[[#This Row],[Application Date]]&lt;=TODAY()),tbl_LoanData[[#This Row],[Loan Amount]],0)</f>
        <v>0</v>
      </c>
      <c r="AN5428" s="14">
        <f>tbl_LoanData[[#This Row],[Amount Paid]]-(Q5428-X5428)</f>
        <v>-1412600</v>
      </c>
      <c r="AO5428" s="14">
        <f>IF(tbl_LoanData[[#This Row],[Application Status]]="Approved",1,0)</f>
        <v>0</v>
      </c>
      <c r="AP5428" s="22" t="str">
        <f t="shared" ca="1" si="253"/>
        <v/>
      </c>
      <c r="AQ5428" s="22" t="str">
        <f t="shared" ca="1" si="254"/>
        <v/>
      </c>
    </row>
    <row r="5429" spans="1:43" ht="14.4" customHeight="1" x14ac:dyDescent="0.3">
      <c r="A5429" s="2" t="s">
        <v>2001</v>
      </c>
      <c r="B5429" s="2" t="s">
        <v>2002</v>
      </c>
      <c r="C5429" s="2" t="s">
        <v>621</v>
      </c>
      <c r="D5429" s="2" t="s">
        <v>102</v>
      </c>
      <c r="E5429" s="2" t="s">
        <v>161</v>
      </c>
      <c r="F5429" s="2">
        <v>28</v>
      </c>
      <c r="G5429" s="2" t="s">
        <v>69</v>
      </c>
      <c r="H5429" s="2" t="s">
        <v>516</v>
      </c>
      <c r="I5429" s="2" t="s">
        <v>53</v>
      </c>
      <c r="J5429" s="3">
        <v>45884</v>
      </c>
      <c r="K5429" s="3">
        <v>45903</v>
      </c>
      <c r="L5429" s="2" t="s">
        <v>37</v>
      </c>
      <c r="M5429" s="2" t="s">
        <v>104</v>
      </c>
      <c r="N5429" s="2" t="s">
        <v>192</v>
      </c>
      <c r="O5429" s="4">
        <v>147000</v>
      </c>
      <c r="P5429" s="4">
        <v>56500</v>
      </c>
      <c r="Q5429" s="4">
        <v>90500</v>
      </c>
      <c r="R5429" s="2">
        <v>36</v>
      </c>
      <c r="S5429" s="5">
        <v>14.72</v>
      </c>
      <c r="T5429" s="4">
        <v>3624.02</v>
      </c>
      <c r="U5429" s="2" t="s">
        <v>73</v>
      </c>
      <c r="V5429" s="2" t="s">
        <v>74</v>
      </c>
      <c r="W5429" s="4">
        <v>39864.22</v>
      </c>
      <c r="X5429" s="4">
        <v>90600.58</v>
      </c>
      <c r="Y5429" s="4">
        <v>130464.8</v>
      </c>
      <c r="Z5429" s="2">
        <v>0</v>
      </c>
      <c r="AA5429" s="2" t="s">
        <v>56</v>
      </c>
      <c r="AB5429" s="2" t="s">
        <v>15727</v>
      </c>
      <c r="AC5429" s="2" t="s">
        <v>138</v>
      </c>
      <c r="AD5429" s="2" t="s">
        <v>76</v>
      </c>
      <c r="AE5429" s="5">
        <v>61.56</v>
      </c>
      <c r="AF5429" s="2">
        <v>0</v>
      </c>
      <c r="AG5429" s="2" t="s">
        <v>77</v>
      </c>
      <c r="AH5429" s="2">
        <v>19</v>
      </c>
      <c r="AI5429" s="6" t="str">
        <f t="shared" si="252"/>
        <v>25-34</v>
      </c>
      <c r="AJ5429" s="11">
        <f>YEAR(tbl_LoanData[[#This Row],[Application Date]])</f>
        <v>2025</v>
      </c>
      <c r="AK5429" s="11" t="str">
        <f>TEXT(tbl_LoanData[[#This Row],[Application Date]],"MMMM")</f>
        <v>August</v>
      </c>
      <c r="AL5429" s="12">
        <f>DATE(YEAR(tbl_LoanData[[#This Row],[Application Date]]),MONTH(tbl_LoanData[[#This Row],[Application Date]]),1)</f>
        <v>45870</v>
      </c>
      <c r="AM5429" s="14">
        <f ca="1">IF(AND(tbl_LoanData[[#This Row],[Application Date]]&gt;=EOMONTH(TODAY(),-1)+1,tbl_LoanData[[#This Row],[Application Date]]&lt;=TODAY()),tbl_LoanData[[#This Row],[Loan Amount]],0)</f>
        <v>0</v>
      </c>
      <c r="AN5429" s="14">
        <f>tbl_LoanData[[#This Row],[Amount Paid]]-(Q5429-X5429)</f>
        <v>39964.800000000003</v>
      </c>
      <c r="AO5429" s="14">
        <f>IF(tbl_LoanData[[#This Row],[Application Status]]="Approved",1,0)</f>
        <v>1</v>
      </c>
      <c r="AP5429" s="22" t="str">
        <f t="shared" ca="1" si="253"/>
        <v/>
      </c>
      <c r="AQ5429" s="22" t="str">
        <f t="shared" ca="1" si="254"/>
        <v/>
      </c>
    </row>
    <row r="5430" spans="1:43" x14ac:dyDescent="0.3">
      <c r="A5430" s="2" t="s">
        <v>2147</v>
      </c>
      <c r="B5430" s="2" t="s">
        <v>2148</v>
      </c>
      <c r="C5430" s="2" t="s">
        <v>413</v>
      </c>
      <c r="D5430" s="2" t="s">
        <v>254</v>
      </c>
      <c r="E5430" s="2" t="s">
        <v>134</v>
      </c>
      <c r="F5430" s="2">
        <v>38</v>
      </c>
      <c r="G5430" s="2" t="s">
        <v>83</v>
      </c>
      <c r="H5430" s="2" t="s">
        <v>543</v>
      </c>
      <c r="I5430" s="2" t="s">
        <v>45</v>
      </c>
      <c r="J5430" s="3">
        <v>45891</v>
      </c>
      <c r="K5430" s="3">
        <v>45911</v>
      </c>
      <c r="L5430" s="2" t="s">
        <v>39</v>
      </c>
      <c r="M5430" s="2" t="s">
        <v>85</v>
      </c>
      <c r="N5430" s="2" t="s">
        <v>324</v>
      </c>
      <c r="O5430" s="4">
        <v>2515000</v>
      </c>
      <c r="P5430" s="4">
        <v>514200</v>
      </c>
      <c r="Q5430" s="4">
        <v>2000800</v>
      </c>
      <c r="R5430" s="2">
        <v>36</v>
      </c>
      <c r="S5430" s="5">
        <v>14.53</v>
      </c>
      <c r="T5430" s="4">
        <v>79804.13</v>
      </c>
      <c r="U5430" s="2" t="s">
        <v>73</v>
      </c>
      <c r="V5430" s="2" t="s">
        <v>74</v>
      </c>
      <c r="W5430" s="4">
        <v>877845.43</v>
      </c>
      <c r="X5430" s="4">
        <v>1995103.29</v>
      </c>
      <c r="Y5430" s="4">
        <v>2872948.72</v>
      </c>
      <c r="Z5430" s="2">
        <v>0</v>
      </c>
      <c r="AA5430" s="2" t="s">
        <v>56</v>
      </c>
      <c r="AB5430" s="2" t="s">
        <v>15729</v>
      </c>
      <c r="AC5430" s="2" t="s">
        <v>360</v>
      </c>
      <c r="AD5430" s="2" t="s">
        <v>76</v>
      </c>
      <c r="AE5430" s="5">
        <v>79.55</v>
      </c>
      <c r="AF5430" s="2">
        <v>0</v>
      </c>
      <c r="AG5430" s="2" t="s">
        <v>77</v>
      </c>
      <c r="AH5430" s="2">
        <v>20</v>
      </c>
      <c r="AI5430" s="6" t="str">
        <f t="shared" si="252"/>
        <v>35-44</v>
      </c>
      <c r="AJ5430" s="11">
        <f>YEAR(tbl_LoanData[[#This Row],[Application Date]])</f>
        <v>2025</v>
      </c>
      <c r="AK5430" s="11" t="str">
        <f>TEXT(tbl_LoanData[[#This Row],[Application Date]],"MMMM")</f>
        <v>August</v>
      </c>
      <c r="AL5430" s="12">
        <f>DATE(YEAR(tbl_LoanData[[#This Row],[Application Date]]),MONTH(tbl_LoanData[[#This Row],[Application Date]]),1)</f>
        <v>45870</v>
      </c>
      <c r="AM5430" s="14">
        <f ca="1">IF(AND(tbl_LoanData[[#This Row],[Application Date]]&gt;=EOMONTH(TODAY(),-1)+1,tbl_LoanData[[#This Row],[Application Date]]&lt;=TODAY()),tbl_LoanData[[#This Row],[Loan Amount]],0)</f>
        <v>0</v>
      </c>
      <c r="AN5430" s="14">
        <f>tbl_LoanData[[#This Row],[Amount Paid]]-(Q5430-X5430)</f>
        <v>872148.72000000009</v>
      </c>
      <c r="AO5430" s="14">
        <f>IF(tbl_LoanData[[#This Row],[Application Status]]="Approved",1,0)</f>
        <v>1</v>
      </c>
      <c r="AP5430" s="22" t="str">
        <f t="shared" ca="1" si="253"/>
        <v/>
      </c>
      <c r="AQ5430" s="22" t="str">
        <f t="shared" ca="1" si="254"/>
        <v/>
      </c>
    </row>
    <row r="5431" spans="1:43" ht="14.4" customHeight="1" x14ac:dyDescent="0.3">
      <c r="A5431" s="2" t="s">
        <v>2277</v>
      </c>
      <c r="B5431" s="2" t="s">
        <v>2278</v>
      </c>
      <c r="C5431" s="2" t="s">
        <v>175</v>
      </c>
      <c r="D5431" s="2" t="s">
        <v>254</v>
      </c>
      <c r="E5431" s="2" t="s">
        <v>204</v>
      </c>
      <c r="F5431" s="2">
        <v>46</v>
      </c>
      <c r="G5431" s="2" t="s">
        <v>83</v>
      </c>
      <c r="H5431" s="2" t="s">
        <v>466</v>
      </c>
      <c r="I5431" s="2" t="s">
        <v>43</v>
      </c>
      <c r="J5431" s="3">
        <v>45874</v>
      </c>
      <c r="K5431" s="3">
        <v>45883</v>
      </c>
      <c r="L5431" s="2" t="s">
        <v>40</v>
      </c>
      <c r="M5431" s="2" t="s">
        <v>94</v>
      </c>
      <c r="N5431" s="2" t="s">
        <v>95</v>
      </c>
      <c r="O5431" s="4">
        <v>950000</v>
      </c>
      <c r="P5431" s="4">
        <v>331500</v>
      </c>
      <c r="Q5431" s="4">
        <v>618500</v>
      </c>
      <c r="R5431" s="2">
        <v>24</v>
      </c>
      <c r="S5431" s="5">
        <v>13.59</v>
      </c>
      <c r="T5431" s="4">
        <v>32775.35</v>
      </c>
      <c r="U5431" s="2" t="s">
        <v>73</v>
      </c>
      <c r="V5431" s="2" t="s">
        <v>74</v>
      </c>
      <c r="W5431" s="4">
        <v>393304.2</v>
      </c>
      <c r="X5431" s="4">
        <v>393304.1</v>
      </c>
      <c r="Y5431" s="4">
        <v>786608.3</v>
      </c>
      <c r="Z5431" s="2">
        <v>0</v>
      </c>
      <c r="AA5431" s="2" t="s">
        <v>56</v>
      </c>
      <c r="AB5431" s="2" t="s">
        <v>15727</v>
      </c>
      <c r="AC5431" s="2" t="s">
        <v>129</v>
      </c>
      <c r="AD5431" s="2" t="s">
        <v>76</v>
      </c>
      <c r="AE5431" s="5">
        <v>65.11</v>
      </c>
      <c r="AF5431" s="2">
        <v>0</v>
      </c>
      <c r="AG5431" s="2" t="s">
        <v>77</v>
      </c>
      <c r="AH5431" s="2">
        <v>9</v>
      </c>
      <c r="AI5431" s="6" t="str">
        <f t="shared" si="252"/>
        <v>45-54</v>
      </c>
      <c r="AJ5431" s="11">
        <f>YEAR(tbl_LoanData[[#This Row],[Application Date]])</f>
        <v>2025</v>
      </c>
      <c r="AK5431" s="11" t="str">
        <f>TEXT(tbl_LoanData[[#This Row],[Application Date]],"MMMM")</f>
        <v>August</v>
      </c>
      <c r="AL5431" s="12">
        <f>DATE(YEAR(tbl_LoanData[[#This Row],[Application Date]]),MONTH(tbl_LoanData[[#This Row],[Application Date]]),1)</f>
        <v>45870</v>
      </c>
      <c r="AM5431" s="14">
        <f ca="1">IF(AND(tbl_LoanData[[#This Row],[Application Date]]&gt;=EOMONTH(TODAY(),-1)+1,tbl_LoanData[[#This Row],[Application Date]]&lt;=TODAY()),tbl_LoanData[[#This Row],[Loan Amount]],0)</f>
        <v>0</v>
      </c>
      <c r="AN5431" s="14">
        <f>tbl_LoanData[[#This Row],[Amount Paid]]-(Q5431-X5431)</f>
        <v>168108.3</v>
      </c>
      <c r="AO5431" s="14">
        <f>IF(tbl_LoanData[[#This Row],[Application Status]]="Approved",1,0)</f>
        <v>1</v>
      </c>
      <c r="AP5431" s="22" t="str">
        <f t="shared" ca="1" si="253"/>
        <v/>
      </c>
      <c r="AQ5431" s="22" t="str">
        <f t="shared" ca="1" si="254"/>
        <v/>
      </c>
    </row>
    <row r="5432" spans="1:43" ht="14.4" customHeight="1" x14ac:dyDescent="0.3">
      <c r="A5432" s="2" t="s">
        <v>2317</v>
      </c>
      <c r="B5432" s="2" t="s">
        <v>2318</v>
      </c>
      <c r="C5432" s="2" t="s">
        <v>868</v>
      </c>
      <c r="D5432" s="2" t="s">
        <v>134</v>
      </c>
      <c r="E5432" s="2" t="s">
        <v>182</v>
      </c>
      <c r="F5432" s="2">
        <v>25</v>
      </c>
      <c r="G5432" s="2" t="s">
        <v>69</v>
      </c>
      <c r="H5432" s="2" t="s">
        <v>237</v>
      </c>
      <c r="I5432" s="2" t="s">
        <v>48</v>
      </c>
      <c r="J5432" s="3">
        <v>45897</v>
      </c>
      <c r="K5432" s="3">
        <v>45911</v>
      </c>
      <c r="L5432" s="2" t="s">
        <v>40</v>
      </c>
      <c r="M5432" s="2" t="s">
        <v>111</v>
      </c>
      <c r="N5432" s="2" t="s">
        <v>369</v>
      </c>
      <c r="O5432" s="4">
        <v>745000</v>
      </c>
      <c r="P5432" s="4">
        <v>128600</v>
      </c>
      <c r="Q5432" s="4">
        <v>616400</v>
      </c>
      <c r="R5432" s="2">
        <v>60</v>
      </c>
      <c r="S5432" s="5">
        <v>10.37</v>
      </c>
      <c r="T5432" s="4">
        <v>15600.06</v>
      </c>
      <c r="U5432" s="2" t="s">
        <v>73</v>
      </c>
      <c r="V5432" s="2" t="s">
        <v>74</v>
      </c>
      <c r="W5432" s="4">
        <v>171600.66</v>
      </c>
      <c r="X5432" s="4">
        <v>764402.74</v>
      </c>
      <c r="Y5432" s="4">
        <v>936003.4</v>
      </c>
      <c r="Z5432" s="2">
        <v>0</v>
      </c>
      <c r="AA5432" s="2" t="s">
        <v>56</v>
      </c>
      <c r="AB5432" s="2" t="s">
        <v>15729</v>
      </c>
      <c r="AC5432" s="2" t="s">
        <v>87</v>
      </c>
      <c r="AD5432" s="2" t="s">
        <v>76</v>
      </c>
      <c r="AE5432" s="5">
        <v>82.74</v>
      </c>
      <c r="AF5432" s="2">
        <v>0</v>
      </c>
      <c r="AG5432" s="2" t="s">
        <v>77</v>
      </c>
      <c r="AH5432" s="2">
        <v>14</v>
      </c>
      <c r="AI5432" s="6" t="str">
        <f t="shared" si="252"/>
        <v>25-34</v>
      </c>
      <c r="AJ5432" s="11">
        <f>YEAR(tbl_LoanData[[#This Row],[Application Date]])</f>
        <v>2025</v>
      </c>
      <c r="AK5432" s="11" t="str">
        <f>TEXT(tbl_LoanData[[#This Row],[Application Date]],"MMMM")</f>
        <v>August</v>
      </c>
      <c r="AL5432" s="12">
        <f>DATE(YEAR(tbl_LoanData[[#This Row],[Application Date]]),MONTH(tbl_LoanData[[#This Row],[Application Date]]),1)</f>
        <v>45870</v>
      </c>
      <c r="AM5432" s="14">
        <f ca="1">IF(AND(tbl_LoanData[[#This Row],[Application Date]]&gt;=EOMONTH(TODAY(),-1)+1,tbl_LoanData[[#This Row],[Application Date]]&lt;=TODAY()),tbl_LoanData[[#This Row],[Loan Amount]],0)</f>
        <v>0</v>
      </c>
      <c r="AN5432" s="14">
        <f>tbl_LoanData[[#This Row],[Amount Paid]]-(Q5432-X5432)</f>
        <v>319603.40000000002</v>
      </c>
      <c r="AO5432" s="14">
        <f>IF(tbl_LoanData[[#This Row],[Application Status]]="Approved",1,0)</f>
        <v>1</v>
      </c>
      <c r="AP5432" s="22" t="str">
        <f t="shared" ca="1" si="253"/>
        <v/>
      </c>
      <c r="AQ5432" s="22" t="str">
        <f t="shared" ca="1" si="254"/>
        <v/>
      </c>
    </row>
    <row r="5433" spans="1:43" ht="14.4" customHeight="1" x14ac:dyDescent="0.3">
      <c r="A5433" s="2" t="s">
        <v>2471</v>
      </c>
      <c r="B5433" s="2" t="s">
        <v>2472</v>
      </c>
      <c r="C5433" s="2" t="s">
        <v>1573</v>
      </c>
      <c r="D5433" s="2" t="s">
        <v>189</v>
      </c>
      <c r="E5433" s="2" t="s">
        <v>102</v>
      </c>
      <c r="F5433" s="2">
        <v>59</v>
      </c>
      <c r="G5433" s="2" t="s">
        <v>69</v>
      </c>
      <c r="H5433" s="2" t="s">
        <v>372</v>
      </c>
      <c r="I5433" s="2" t="s">
        <v>43</v>
      </c>
      <c r="J5433" s="3">
        <v>45880</v>
      </c>
      <c r="K5433" s="3"/>
      <c r="L5433" s="2" t="s">
        <v>36</v>
      </c>
      <c r="M5433" s="2" t="s">
        <v>104</v>
      </c>
      <c r="N5433" s="2" t="s">
        <v>592</v>
      </c>
      <c r="O5433" s="4">
        <v>1212000</v>
      </c>
      <c r="P5433" s="4">
        <v>384500</v>
      </c>
      <c r="Q5433" s="4">
        <v>827500</v>
      </c>
      <c r="R5433" s="2">
        <v>60</v>
      </c>
      <c r="S5433" s="5">
        <v>14.46</v>
      </c>
      <c r="T5433" s="4">
        <v>23763.040000000001</v>
      </c>
      <c r="U5433" s="2" t="s">
        <v>113</v>
      </c>
      <c r="V5433" s="2" t="s">
        <v>97</v>
      </c>
      <c r="W5433" s="4">
        <v>0</v>
      </c>
      <c r="X5433" s="4">
        <v>0</v>
      </c>
      <c r="Y5433" s="4">
        <v>1425782.5</v>
      </c>
      <c r="Z5433" s="2">
        <v>0</v>
      </c>
      <c r="AA5433" s="2" t="s">
        <v>97</v>
      </c>
      <c r="AB5433" s="2" t="s">
        <v>15733</v>
      </c>
      <c r="AC5433" s="2" t="s">
        <v>332</v>
      </c>
      <c r="AD5433" s="2" t="s">
        <v>76</v>
      </c>
      <c r="AE5433" s="5">
        <v>68.28</v>
      </c>
      <c r="AF5433" s="2">
        <v>0</v>
      </c>
      <c r="AG5433" s="2" t="s">
        <v>97</v>
      </c>
      <c r="AH5433" s="2"/>
      <c r="AI5433" s="6" t="str">
        <f t="shared" si="252"/>
        <v>55-64</v>
      </c>
      <c r="AJ5433" s="11">
        <f>YEAR(tbl_LoanData[[#This Row],[Application Date]])</f>
        <v>2025</v>
      </c>
      <c r="AK5433" s="11" t="str">
        <f>TEXT(tbl_LoanData[[#This Row],[Application Date]],"MMMM")</f>
        <v>August</v>
      </c>
      <c r="AL5433" s="12">
        <f>DATE(YEAR(tbl_LoanData[[#This Row],[Application Date]]),MONTH(tbl_LoanData[[#This Row],[Application Date]]),1)</f>
        <v>45870</v>
      </c>
      <c r="AM5433" s="14">
        <f ca="1">IF(AND(tbl_LoanData[[#This Row],[Application Date]]&gt;=EOMONTH(TODAY(),-1)+1,tbl_LoanData[[#This Row],[Application Date]]&lt;=TODAY()),tbl_LoanData[[#This Row],[Loan Amount]],0)</f>
        <v>0</v>
      </c>
      <c r="AN5433" s="14">
        <f>tbl_LoanData[[#This Row],[Amount Paid]]-(Q5433-X5433)</f>
        <v>-827500</v>
      </c>
      <c r="AO5433" s="14">
        <f>IF(tbl_LoanData[[#This Row],[Application Status]]="Approved",1,0)</f>
        <v>0</v>
      </c>
      <c r="AP5433" s="22" t="str">
        <f t="shared" ca="1" si="253"/>
        <v/>
      </c>
      <c r="AQ5433" s="22" t="str">
        <f t="shared" ca="1" si="254"/>
        <v/>
      </c>
    </row>
    <row r="5434" spans="1:43" x14ac:dyDescent="0.3">
      <c r="A5434" s="2" t="s">
        <v>2589</v>
      </c>
      <c r="B5434" s="2" t="s">
        <v>2590</v>
      </c>
      <c r="C5434" s="2" t="s">
        <v>124</v>
      </c>
      <c r="D5434" s="2" t="s">
        <v>82</v>
      </c>
      <c r="E5434" s="2" t="s">
        <v>284</v>
      </c>
      <c r="F5434" s="2">
        <v>37</v>
      </c>
      <c r="G5434" s="2" t="s">
        <v>69</v>
      </c>
      <c r="H5434" s="2" t="s">
        <v>273</v>
      </c>
      <c r="I5434" s="2" t="s">
        <v>45</v>
      </c>
      <c r="J5434" s="3">
        <v>45900</v>
      </c>
      <c r="K5434" s="3">
        <v>45914</v>
      </c>
      <c r="L5434" s="2" t="s">
        <v>40</v>
      </c>
      <c r="M5434" s="2" t="s">
        <v>157</v>
      </c>
      <c r="N5434" s="2" t="s">
        <v>328</v>
      </c>
      <c r="O5434" s="4">
        <v>1039000</v>
      </c>
      <c r="P5434" s="4">
        <v>365200</v>
      </c>
      <c r="Q5434" s="4">
        <v>673800</v>
      </c>
      <c r="R5434" s="2">
        <v>48</v>
      </c>
      <c r="S5434" s="5">
        <v>12.21</v>
      </c>
      <c r="T5434" s="4">
        <v>20893.419999999998</v>
      </c>
      <c r="U5434" s="2" t="s">
        <v>73</v>
      </c>
      <c r="V5434" s="2" t="s">
        <v>74</v>
      </c>
      <c r="W5434" s="4">
        <v>229827.62</v>
      </c>
      <c r="X5434" s="4">
        <v>773056.3</v>
      </c>
      <c r="Y5434" s="4">
        <v>1002883.92</v>
      </c>
      <c r="Z5434" s="2">
        <v>0</v>
      </c>
      <c r="AA5434" s="2" t="s">
        <v>56</v>
      </c>
      <c r="AB5434" s="2" t="s">
        <v>15728</v>
      </c>
      <c r="AC5434" s="2" t="s">
        <v>129</v>
      </c>
      <c r="AD5434" s="2" t="s">
        <v>76</v>
      </c>
      <c r="AE5434" s="5">
        <v>64.849999999999994</v>
      </c>
      <c r="AF5434" s="2">
        <v>0</v>
      </c>
      <c r="AG5434" s="2" t="s">
        <v>77</v>
      </c>
      <c r="AH5434" s="2">
        <v>14</v>
      </c>
      <c r="AI5434" s="6" t="str">
        <f t="shared" si="252"/>
        <v>35-44</v>
      </c>
      <c r="AJ5434" s="11">
        <f>YEAR(tbl_LoanData[[#This Row],[Application Date]])</f>
        <v>2025</v>
      </c>
      <c r="AK5434" s="11" t="str">
        <f>TEXT(tbl_LoanData[[#This Row],[Application Date]],"MMMM")</f>
        <v>August</v>
      </c>
      <c r="AL5434" s="12">
        <f>DATE(YEAR(tbl_LoanData[[#This Row],[Application Date]]),MONTH(tbl_LoanData[[#This Row],[Application Date]]),1)</f>
        <v>45870</v>
      </c>
      <c r="AM5434" s="14">
        <f ca="1">IF(AND(tbl_LoanData[[#This Row],[Application Date]]&gt;=EOMONTH(TODAY(),-1)+1,tbl_LoanData[[#This Row],[Application Date]]&lt;=TODAY()),tbl_LoanData[[#This Row],[Loan Amount]],0)</f>
        <v>0</v>
      </c>
      <c r="AN5434" s="14">
        <f>tbl_LoanData[[#This Row],[Amount Paid]]-(Q5434-X5434)</f>
        <v>329083.92000000004</v>
      </c>
      <c r="AO5434" s="14">
        <f>IF(tbl_LoanData[[#This Row],[Application Status]]="Approved",1,0)</f>
        <v>1</v>
      </c>
      <c r="AP5434" s="22" t="str">
        <f t="shared" ca="1" si="253"/>
        <v/>
      </c>
      <c r="AQ5434" s="22" t="str">
        <f t="shared" ca="1" si="254"/>
        <v/>
      </c>
    </row>
    <row r="5435" spans="1:43" x14ac:dyDescent="0.3">
      <c r="A5435" s="2" t="s">
        <v>2663</v>
      </c>
      <c r="B5435" s="2" t="s">
        <v>2664</v>
      </c>
      <c r="C5435" s="2" t="s">
        <v>109</v>
      </c>
      <c r="D5435" s="2" t="s">
        <v>161</v>
      </c>
      <c r="E5435" s="2" t="s">
        <v>102</v>
      </c>
      <c r="F5435" s="2">
        <v>39</v>
      </c>
      <c r="G5435" s="2" t="s">
        <v>83</v>
      </c>
      <c r="H5435" s="2" t="s">
        <v>119</v>
      </c>
      <c r="I5435" s="2" t="s">
        <v>43</v>
      </c>
      <c r="J5435" s="3">
        <v>45882</v>
      </c>
      <c r="K5435" s="3">
        <v>45893</v>
      </c>
      <c r="L5435" s="2" t="s">
        <v>39</v>
      </c>
      <c r="M5435" s="2" t="s">
        <v>71</v>
      </c>
      <c r="N5435" s="2" t="s">
        <v>72</v>
      </c>
      <c r="O5435" s="4">
        <v>1980000</v>
      </c>
      <c r="P5435" s="4">
        <v>703500</v>
      </c>
      <c r="Q5435" s="4">
        <v>1276500</v>
      </c>
      <c r="R5435" s="2">
        <v>24</v>
      </c>
      <c r="S5435" s="5">
        <v>8.68</v>
      </c>
      <c r="T5435" s="4">
        <v>62420.85</v>
      </c>
      <c r="U5435" s="2" t="s">
        <v>73</v>
      </c>
      <c r="V5435" s="2" t="s">
        <v>74</v>
      </c>
      <c r="W5435" s="4">
        <v>686629.35</v>
      </c>
      <c r="X5435" s="4">
        <v>811471.05</v>
      </c>
      <c r="Y5435" s="4">
        <v>1498100.4</v>
      </c>
      <c r="Z5435" s="2">
        <v>0</v>
      </c>
      <c r="AA5435" s="2" t="s">
        <v>56</v>
      </c>
      <c r="AB5435" s="2" t="s">
        <v>15728</v>
      </c>
      <c r="AC5435" s="2" t="s">
        <v>138</v>
      </c>
      <c r="AD5435" s="2" t="s">
        <v>76</v>
      </c>
      <c r="AE5435" s="5">
        <v>64.47</v>
      </c>
      <c r="AF5435" s="2">
        <v>0</v>
      </c>
      <c r="AG5435" s="2" t="s">
        <v>77</v>
      </c>
      <c r="AH5435" s="2">
        <v>11</v>
      </c>
      <c r="AI5435" s="6" t="str">
        <f t="shared" si="252"/>
        <v>35-44</v>
      </c>
      <c r="AJ5435" s="11">
        <f>YEAR(tbl_LoanData[[#This Row],[Application Date]])</f>
        <v>2025</v>
      </c>
      <c r="AK5435" s="11" t="str">
        <f>TEXT(tbl_LoanData[[#This Row],[Application Date]],"MMMM")</f>
        <v>August</v>
      </c>
      <c r="AL5435" s="12">
        <f>DATE(YEAR(tbl_LoanData[[#This Row],[Application Date]]),MONTH(tbl_LoanData[[#This Row],[Application Date]]),1)</f>
        <v>45870</v>
      </c>
      <c r="AM5435" s="14">
        <f ca="1">IF(AND(tbl_LoanData[[#This Row],[Application Date]]&gt;=EOMONTH(TODAY(),-1)+1,tbl_LoanData[[#This Row],[Application Date]]&lt;=TODAY()),tbl_LoanData[[#This Row],[Loan Amount]],0)</f>
        <v>0</v>
      </c>
      <c r="AN5435" s="14">
        <f>tbl_LoanData[[#This Row],[Amount Paid]]-(Q5435-X5435)</f>
        <v>221600.40000000002</v>
      </c>
      <c r="AO5435" s="14">
        <f>IF(tbl_LoanData[[#This Row],[Application Status]]="Approved",1,0)</f>
        <v>1</v>
      </c>
      <c r="AP5435" s="22" t="str">
        <f t="shared" ca="1" si="253"/>
        <v/>
      </c>
      <c r="AQ5435" s="22" t="str">
        <f t="shared" ca="1" si="254"/>
        <v/>
      </c>
    </row>
    <row r="5436" spans="1:43" ht="14.4" customHeight="1" x14ac:dyDescent="0.3">
      <c r="A5436" s="2" t="s">
        <v>2711</v>
      </c>
      <c r="B5436" s="2" t="s">
        <v>2712</v>
      </c>
      <c r="C5436" s="2" t="s">
        <v>181</v>
      </c>
      <c r="D5436" s="2" t="s">
        <v>81</v>
      </c>
      <c r="E5436" s="2" t="s">
        <v>189</v>
      </c>
      <c r="F5436" s="2">
        <v>40</v>
      </c>
      <c r="G5436" s="2" t="s">
        <v>83</v>
      </c>
      <c r="H5436" s="2" t="s">
        <v>191</v>
      </c>
      <c r="I5436" s="2" t="s">
        <v>51</v>
      </c>
      <c r="J5436" s="3">
        <v>45890</v>
      </c>
      <c r="K5436" s="3">
        <v>45905</v>
      </c>
      <c r="L5436" s="2" t="s">
        <v>36</v>
      </c>
      <c r="M5436" s="2" t="s">
        <v>71</v>
      </c>
      <c r="N5436" s="2" t="s">
        <v>162</v>
      </c>
      <c r="O5436" s="4">
        <v>1581000</v>
      </c>
      <c r="P5436" s="4">
        <v>468500</v>
      </c>
      <c r="Q5436" s="4">
        <v>1112500</v>
      </c>
      <c r="R5436" s="2">
        <v>36</v>
      </c>
      <c r="S5436" s="5">
        <v>14.16</v>
      </c>
      <c r="T5436" s="4">
        <v>44030.28</v>
      </c>
      <c r="U5436" s="2" t="s">
        <v>73</v>
      </c>
      <c r="V5436" s="2" t="s">
        <v>74</v>
      </c>
      <c r="W5436" s="4">
        <v>484333.08</v>
      </c>
      <c r="X5436" s="4">
        <v>1100756.92</v>
      </c>
      <c r="Y5436" s="4">
        <v>1585090</v>
      </c>
      <c r="Z5436" s="2">
        <v>0</v>
      </c>
      <c r="AA5436" s="2" t="s">
        <v>56</v>
      </c>
      <c r="AB5436" s="2" t="s">
        <v>15735</v>
      </c>
      <c r="AC5436" s="2" t="s">
        <v>87</v>
      </c>
      <c r="AD5436" s="2" t="s">
        <v>76</v>
      </c>
      <c r="AE5436" s="5">
        <v>70.37</v>
      </c>
      <c r="AF5436" s="2">
        <v>0</v>
      </c>
      <c r="AG5436" s="2" t="s">
        <v>77</v>
      </c>
      <c r="AH5436" s="2">
        <v>15</v>
      </c>
      <c r="AI5436" s="6" t="str">
        <f t="shared" si="252"/>
        <v>35-44</v>
      </c>
      <c r="AJ5436" s="11">
        <f>YEAR(tbl_LoanData[[#This Row],[Application Date]])</f>
        <v>2025</v>
      </c>
      <c r="AK5436" s="11" t="str">
        <f>TEXT(tbl_LoanData[[#This Row],[Application Date]],"MMMM")</f>
        <v>August</v>
      </c>
      <c r="AL5436" s="12">
        <f>DATE(YEAR(tbl_LoanData[[#This Row],[Application Date]]),MONTH(tbl_LoanData[[#This Row],[Application Date]]),1)</f>
        <v>45870</v>
      </c>
      <c r="AM5436" s="14">
        <f ca="1">IF(AND(tbl_LoanData[[#This Row],[Application Date]]&gt;=EOMONTH(TODAY(),-1)+1,tbl_LoanData[[#This Row],[Application Date]]&lt;=TODAY()),tbl_LoanData[[#This Row],[Loan Amount]],0)</f>
        <v>0</v>
      </c>
      <c r="AN5436" s="14">
        <f>tbl_LoanData[[#This Row],[Amount Paid]]-(Q5436-X5436)</f>
        <v>472589.99999999994</v>
      </c>
      <c r="AO5436" s="14">
        <f>IF(tbl_LoanData[[#This Row],[Application Status]]="Approved",1,0)</f>
        <v>1</v>
      </c>
      <c r="AP5436" s="22" t="str">
        <f t="shared" ca="1" si="253"/>
        <v/>
      </c>
      <c r="AQ5436" s="22" t="str">
        <f t="shared" ca="1" si="254"/>
        <v/>
      </c>
    </row>
    <row r="5437" spans="1:43" ht="14.4" customHeight="1" x14ac:dyDescent="0.3">
      <c r="A5437" s="2" t="s">
        <v>2921</v>
      </c>
      <c r="B5437" s="2" t="s">
        <v>2922</v>
      </c>
      <c r="C5437" s="2" t="s">
        <v>335</v>
      </c>
      <c r="D5437" s="2" t="s">
        <v>118</v>
      </c>
      <c r="E5437" s="2" t="s">
        <v>118</v>
      </c>
      <c r="F5437" s="2">
        <v>24</v>
      </c>
      <c r="G5437" s="2" t="s">
        <v>83</v>
      </c>
      <c r="H5437" s="2" t="s">
        <v>265</v>
      </c>
      <c r="I5437" s="2" t="s">
        <v>44</v>
      </c>
      <c r="J5437" s="3">
        <v>45881</v>
      </c>
      <c r="K5437" s="3">
        <v>45899</v>
      </c>
      <c r="L5437" s="2" t="s">
        <v>39</v>
      </c>
      <c r="M5437" s="2" t="s">
        <v>94</v>
      </c>
      <c r="N5437" s="2" t="s">
        <v>365</v>
      </c>
      <c r="O5437" s="4">
        <v>2498000</v>
      </c>
      <c r="P5437" s="4">
        <v>332100</v>
      </c>
      <c r="Q5437" s="4">
        <v>2165900</v>
      </c>
      <c r="R5437" s="2">
        <v>12</v>
      </c>
      <c r="S5437" s="5">
        <v>9.56</v>
      </c>
      <c r="T5437" s="4">
        <v>197746.67</v>
      </c>
      <c r="U5437" s="2" t="s">
        <v>73</v>
      </c>
      <c r="V5437" s="2" t="s">
        <v>74</v>
      </c>
      <c r="W5437" s="4">
        <v>988733.35</v>
      </c>
      <c r="X5437" s="4">
        <v>1384226.69</v>
      </c>
      <c r="Y5437" s="4">
        <v>2372960.04</v>
      </c>
      <c r="Z5437" s="2">
        <v>186</v>
      </c>
      <c r="AA5437" s="2" t="s">
        <v>60</v>
      </c>
      <c r="AB5437" s="2" t="s">
        <v>15728</v>
      </c>
      <c r="AC5437" s="2" t="s">
        <v>129</v>
      </c>
      <c r="AD5437" s="2" t="s">
        <v>76</v>
      </c>
      <c r="AE5437" s="5">
        <v>86.71</v>
      </c>
      <c r="AF5437" s="2">
        <v>6</v>
      </c>
      <c r="AG5437" s="2" t="s">
        <v>130</v>
      </c>
      <c r="AH5437" s="2">
        <v>18</v>
      </c>
      <c r="AI5437" s="6" t="str">
        <f t="shared" si="252"/>
        <v>18-24</v>
      </c>
      <c r="AJ5437" s="11">
        <f>YEAR(tbl_LoanData[[#This Row],[Application Date]])</f>
        <v>2025</v>
      </c>
      <c r="AK5437" s="11" t="str">
        <f>TEXT(tbl_LoanData[[#This Row],[Application Date]],"MMMM")</f>
        <v>August</v>
      </c>
      <c r="AL5437" s="12">
        <f>DATE(YEAR(tbl_LoanData[[#This Row],[Application Date]]),MONTH(tbl_LoanData[[#This Row],[Application Date]]),1)</f>
        <v>45870</v>
      </c>
      <c r="AM5437" s="14">
        <f ca="1">IF(AND(tbl_LoanData[[#This Row],[Application Date]]&gt;=EOMONTH(TODAY(),-1)+1,tbl_LoanData[[#This Row],[Application Date]]&lt;=TODAY()),tbl_LoanData[[#This Row],[Loan Amount]],0)</f>
        <v>0</v>
      </c>
      <c r="AN5437" s="14">
        <f>tbl_LoanData[[#This Row],[Amount Paid]]-(Q5437-X5437)</f>
        <v>207060.03999999992</v>
      </c>
      <c r="AO5437" s="14">
        <f>IF(tbl_LoanData[[#This Row],[Application Status]]="Approved",1,0)</f>
        <v>1</v>
      </c>
      <c r="AP5437" s="22" t="str">
        <f t="shared" ca="1" si="253"/>
        <v/>
      </c>
      <c r="AQ5437" s="22" t="str">
        <f t="shared" ca="1" si="254"/>
        <v/>
      </c>
    </row>
    <row r="5438" spans="1:43" x14ac:dyDescent="0.3">
      <c r="A5438" s="2" t="s">
        <v>2941</v>
      </c>
      <c r="B5438" s="2" t="s">
        <v>2942</v>
      </c>
      <c r="C5438" s="2" t="s">
        <v>253</v>
      </c>
      <c r="D5438" s="2" t="s">
        <v>204</v>
      </c>
      <c r="E5438" s="2" t="s">
        <v>135</v>
      </c>
      <c r="F5438" s="2">
        <v>58</v>
      </c>
      <c r="G5438" s="2" t="s">
        <v>69</v>
      </c>
      <c r="H5438" s="2" t="s">
        <v>307</v>
      </c>
      <c r="I5438" s="2" t="s">
        <v>43</v>
      </c>
      <c r="J5438" s="3">
        <v>45878</v>
      </c>
      <c r="K5438" s="3">
        <v>45897</v>
      </c>
      <c r="L5438" s="2" t="s">
        <v>40</v>
      </c>
      <c r="M5438" s="2" t="s">
        <v>157</v>
      </c>
      <c r="N5438" s="2" t="s">
        <v>299</v>
      </c>
      <c r="O5438" s="4">
        <v>1582000</v>
      </c>
      <c r="P5438" s="4">
        <v>566500</v>
      </c>
      <c r="Q5438" s="4">
        <v>1015500</v>
      </c>
      <c r="R5438" s="2">
        <v>48</v>
      </c>
      <c r="S5438" s="5">
        <v>6.96</v>
      </c>
      <c r="T5438" s="4">
        <v>27046.15</v>
      </c>
      <c r="U5438" s="2" t="s">
        <v>73</v>
      </c>
      <c r="V5438" s="2" t="s">
        <v>74</v>
      </c>
      <c r="W5438" s="4">
        <v>297507.65000000002</v>
      </c>
      <c r="X5438" s="4">
        <v>1000707.55</v>
      </c>
      <c r="Y5438" s="4">
        <v>1298215.2</v>
      </c>
      <c r="Z5438" s="2">
        <v>0</v>
      </c>
      <c r="AA5438" s="2" t="s">
        <v>56</v>
      </c>
      <c r="AB5438" s="2" t="s">
        <v>15729</v>
      </c>
      <c r="AC5438" s="2" t="s">
        <v>332</v>
      </c>
      <c r="AD5438" s="2" t="s">
        <v>76</v>
      </c>
      <c r="AE5438" s="5">
        <v>64.19</v>
      </c>
      <c r="AF5438" s="2">
        <v>0</v>
      </c>
      <c r="AG5438" s="2" t="s">
        <v>77</v>
      </c>
      <c r="AH5438" s="2">
        <v>19</v>
      </c>
      <c r="AI5438" s="6" t="str">
        <f t="shared" si="252"/>
        <v>55-64</v>
      </c>
      <c r="AJ5438" s="11">
        <f>YEAR(tbl_LoanData[[#This Row],[Application Date]])</f>
        <v>2025</v>
      </c>
      <c r="AK5438" s="11" t="str">
        <f>TEXT(tbl_LoanData[[#This Row],[Application Date]],"MMMM")</f>
        <v>August</v>
      </c>
      <c r="AL5438" s="12">
        <f>DATE(YEAR(tbl_LoanData[[#This Row],[Application Date]]),MONTH(tbl_LoanData[[#This Row],[Application Date]]),1)</f>
        <v>45870</v>
      </c>
      <c r="AM5438" s="14">
        <f ca="1">IF(AND(tbl_LoanData[[#This Row],[Application Date]]&gt;=EOMONTH(TODAY(),-1)+1,tbl_LoanData[[#This Row],[Application Date]]&lt;=TODAY()),tbl_LoanData[[#This Row],[Loan Amount]],0)</f>
        <v>0</v>
      </c>
      <c r="AN5438" s="14">
        <f>tbl_LoanData[[#This Row],[Amount Paid]]-(Q5438-X5438)</f>
        <v>282715.20000000007</v>
      </c>
      <c r="AO5438" s="14">
        <f>IF(tbl_LoanData[[#This Row],[Application Status]]="Approved",1,0)</f>
        <v>1</v>
      </c>
      <c r="AP5438" s="22" t="str">
        <f t="shared" ca="1" si="253"/>
        <v/>
      </c>
      <c r="AQ5438" s="22" t="str">
        <f t="shared" ca="1" si="254"/>
        <v/>
      </c>
    </row>
    <row r="5439" spans="1:43" ht="14.4" customHeight="1" x14ac:dyDescent="0.3">
      <c r="A5439" s="2" t="s">
        <v>2979</v>
      </c>
      <c r="B5439" s="2" t="s">
        <v>2980</v>
      </c>
      <c r="C5439" s="2" t="s">
        <v>1102</v>
      </c>
      <c r="D5439" s="2" t="s">
        <v>82</v>
      </c>
      <c r="E5439" s="2" t="s">
        <v>165</v>
      </c>
      <c r="F5439" s="2">
        <v>40</v>
      </c>
      <c r="G5439" s="2" t="s">
        <v>69</v>
      </c>
      <c r="H5439" s="2" t="s">
        <v>233</v>
      </c>
      <c r="I5439" s="2" t="s">
        <v>46</v>
      </c>
      <c r="J5439" s="3">
        <v>45888</v>
      </c>
      <c r="K5439" s="3">
        <v>45901</v>
      </c>
      <c r="L5439" s="2" t="s">
        <v>37</v>
      </c>
      <c r="M5439" s="2" t="s">
        <v>104</v>
      </c>
      <c r="N5439" s="2" t="s">
        <v>192</v>
      </c>
      <c r="O5439" s="4">
        <v>163000</v>
      </c>
      <c r="P5439" s="4">
        <v>23800</v>
      </c>
      <c r="Q5439" s="4">
        <v>139200</v>
      </c>
      <c r="R5439" s="2">
        <v>48</v>
      </c>
      <c r="S5439" s="5">
        <v>14.84</v>
      </c>
      <c r="T5439" s="4">
        <v>4621.4399999999996</v>
      </c>
      <c r="U5439" s="2" t="s">
        <v>73</v>
      </c>
      <c r="V5439" s="2" t="s">
        <v>74</v>
      </c>
      <c r="W5439" s="4">
        <v>50835.839999999997</v>
      </c>
      <c r="X5439" s="4">
        <v>170993.28</v>
      </c>
      <c r="Y5439" s="4">
        <v>221829.12</v>
      </c>
      <c r="Z5439" s="2">
        <v>0</v>
      </c>
      <c r="AA5439" s="2" t="s">
        <v>56</v>
      </c>
      <c r="AB5439" s="2" t="s">
        <v>15735</v>
      </c>
      <c r="AC5439" s="2" t="s">
        <v>332</v>
      </c>
      <c r="AD5439" s="2" t="s">
        <v>76</v>
      </c>
      <c r="AE5439" s="5">
        <v>85.4</v>
      </c>
      <c r="AF5439" s="2">
        <v>0</v>
      </c>
      <c r="AG5439" s="2" t="s">
        <v>77</v>
      </c>
      <c r="AH5439" s="2">
        <v>13</v>
      </c>
      <c r="AI5439" s="6" t="str">
        <f t="shared" si="252"/>
        <v>35-44</v>
      </c>
      <c r="AJ5439" s="11">
        <f>YEAR(tbl_LoanData[[#This Row],[Application Date]])</f>
        <v>2025</v>
      </c>
      <c r="AK5439" s="11" t="str">
        <f>TEXT(tbl_LoanData[[#This Row],[Application Date]],"MMMM")</f>
        <v>August</v>
      </c>
      <c r="AL5439" s="12">
        <f>DATE(YEAR(tbl_LoanData[[#This Row],[Application Date]]),MONTH(tbl_LoanData[[#This Row],[Application Date]]),1)</f>
        <v>45870</v>
      </c>
      <c r="AM5439" s="14">
        <f ca="1">IF(AND(tbl_LoanData[[#This Row],[Application Date]]&gt;=EOMONTH(TODAY(),-1)+1,tbl_LoanData[[#This Row],[Application Date]]&lt;=TODAY()),tbl_LoanData[[#This Row],[Loan Amount]],0)</f>
        <v>0</v>
      </c>
      <c r="AN5439" s="14">
        <f>tbl_LoanData[[#This Row],[Amount Paid]]-(Q5439-X5439)</f>
        <v>82629.119999999995</v>
      </c>
      <c r="AO5439" s="14">
        <f>IF(tbl_LoanData[[#This Row],[Application Status]]="Approved",1,0)</f>
        <v>1</v>
      </c>
      <c r="AP5439" s="22" t="str">
        <f t="shared" ca="1" si="253"/>
        <v/>
      </c>
      <c r="AQ5439" s="22" t="str">
        <f t="shared" ca="1" si="254"/>
        <v/>
      </c>
    </row>
    <row r="5440" spans="1:43" ht="14.4" customHeight="1" x14ac:dyDescent="0.3">
      <c r="A5440" s="2" t="s">
        <v>3023</v>
      </c>
      <c r="B5440" s="2" t="s">
        <v>3024</v>
      </c>
      <c r="C5440" s="2" t="s">
        <v>149</v>
      </c>
      <c r="D5440" s="2" t="s">
        <v>101</v>
      </c>
      <c r="E5440" s="2" t="s">
        <v>540</v>
      </c>
      <c r="F5440" s="2">
        <v>63</v>
      </c>
      <c r="G5440" s="2" t="s">
        <v>83</v>
      </c>
      <c r="H5440" s="2" t="s">
        <v>172</v>
      </c>
      <c r="I5440" s="2" t="s">
        <v>45</v>
      </c>
      <c r="J5440" s="3">
        <v>45871</v>
      </c>
      <c r="K5440" s="3">
        <v>45888</v>
      </c>
      <c r="L5440" s="2" t="s">
        <v>37</v>
      </c>
      <c r="M5440" s="2" t="s">
        <v>94</v>
      </c>
      <c r="N5440" s="2" t="s">
        <v>234</v>
      </c>
      <c r="O5440" s="4">
        <v>200000</v>
      </c>
      <c r="P5440" s="4">
        <v>77500</v>
      </c>
      <c r="Q5440" s="4">
        <v>122500</v>
      </c>
      <c r="R5440" s="2">
        <v>48</v>
      </c>
      <c r="S5440" s="5">
        <v>10.34</v>
      </c>
      <c r="T5440" s="4">
        <v>3607.62</v>
      </c>
      <c r="U5440" s="2" t="s">
        <v>73</v>
      </c>
      <c r="V5440" s="2" t="s">
        <v>74</v>
      </c>
      <c r="W5440" s="4">
        <v>32468.58</v>
      </c>
      <c r="X5440" s="4">
        <v>140697.42000000001</v>
      </c>
      <c r="Y5440" s="4">
        <v>173166</v>
      </c>
      <c r="Z5440" s="2">
        <v>87</v>
      </c>
      <c r="AA5440" s="2" t="s">
        <v>59</v>
      </c>
      <c r="AB5440" s="2" t="s">
        <v>15735</v>
      </c>
      <c r="AC5440" s="2" t="s">
        <v>213</v>
      </c>
      <c r="AD5440" s="2" t="s">
        <v>76</v>
      </c>
      <c r="AE5440" s="5">
        <v>61.25</v>
      </c>
      <c r="AF5440" s="2">
        <v>3</v>
      </c>
      <c r="AG5440" s="2" t="s">
        <v>130</v>
      </c>
      <c r="AH5440" s="2">
        <v>17</v>
      </c>
      <c r="AI5440" s="6" t="str">
        <f t="shared" si="252"/>
        <v>55-64</v>
      </c>
      <c r="AJ5440" s="11">
        <f>YEAR(tbl_LoanData[[#This Row],[Application Date]])</f>
        <v>2025</v>
      </c>
      <c r="AK5440" s="11" t="str">
        <f>TEXT(tbl_LoanData[[#This Row],[Application Date]],"MMMM")</f>
        <v>August</v>
      </c>
      <c r="AL5440" s="12">
        <f>DATE(YEAR(tbl_LoanData[[#This Row],[Application Date]]),MONTH(tbl_LoanData[[#This Row],[Application Date]]),1)</f>
        <v>45870</v>
      </c>
      <c r="AM5440" s="14">
        <f ca="1">IF(AND(tbl_LoanData[[#This Row],[Application Date]]&gt;=EOMONTH(TODAY(),-1)+1,tbl_LoanData[[#This Row],[Application Date]]&lt;=TODAY()),tbl_LoanData[[#This Row],[Loan Amount]],0)</f>
        <v>0</v>
      </c>
      <c r="AN5440" s="14">
        <f>tbl_LoanData[[#This Row],[Amount Paid]]-(Q5440-X5440)</f>
        <v>50666.000000000015</v>
      </c>
      <c r="AO5440" s="14">
        <f>IF(tbl_LoanData[[#This Row],[Application Status]]="Approved",1,0)</f>
        <v>1</v>
      </c>
      <c r="AP5440" s="22" t="str">
        <f t="shared" ca="1" si="253"/>
        <v/>
      </c>
      <c r="AQ5440" s="22" t="str">
        <f t="shared" ca="1" si="254"/>
        <v/>
      </c>
    </row>
    <row r="5441" spans="1:43" ht="14.4" customHeight="1" x14ac:dyDescent="0.3">
      <c r="A5441" s="2" t="s">
        <v>3177</v>
      </c>
      <c r="B5441" s="2" t="s">
        <v>3178</v>
      </c>
      <c r="C5441" s="2" t="s">
        <v>804</v>
      </c>
      <c r="D5441" s="2" t="s">
        <v>189</v>
      </c>
      <c r="E5441" s="2" t="s">
        <v>323</v>
      </c>
      <c r="F5441" s="2">
        <v>25</v>
      </c>
      <c r="G5441" s="2" t="s">
        <v>83</v>
      </c>
      <c r="H5441" s="2" t="s">
        <v>191</v>
      </c>
      <c r="I5441" s="2" t="s">
        <v>51</v>
      </c>
      <c r="J5441" s="3">
        <v>45878</v>
      </c>
      <c r="K5441" s="3"/>
      <c r="L5441" s="2" t="s">
        <v>40</v>
      </c>
      <c r="M5441" s="2" t="s">
        <v>94</v>
      </c>
      <c r="N5441" s="2" t="s">
        <v>4</v>
      </c>
      <c r="O5441" s="4">
        <v>1096000</v>
      </c>
      <c r="P5441" s="4">
        <v>239300</v>
      </c>
      <c r="Q5441" s="4">
        <v>856700</v>
      </c>
      <c r="R5441" s="2">
        <v>36</v>
      </c>
      <c r="S5441" s="5">
        <v>5.54</v>
      </c>
      <c r="T5441" s="4">
        <v>27752.32</v>
      </c>
      <c r="U5441" s="2" t="s">
        <v>113</v>
      </c>
      <c r="V5441" s="2" t="s">
        <v>97</v>
      </c>
      <c r="W5441" s="4">
        <v>0</v>
      </c>
      <c r="X5441" s="4">
        <v>0</v>
      </c>
      <c r="Y5441" s="4">
        <v>999083.54</v>
      </c>
      <c r="Z5441" s="2">
        <v>0</v>
      </c>
      <c r="AA5441" s="2" t="s">
        <v>97</v>
      </c>
      <c r="AB5441" s="2" t="s">
        <v>15731</v>
      </c>
      <c r="AC5441" s="2" t="s">
        <v>213</v>
      </c>
      <c r="AD5441" s="2" t="s">
        <v>76</v>
      </c>
      <c r="AE5441" s="5">
        <v>78.17</v>
      </c>
      <c r="AF5441" s="2">
        <v>0</v>
      </c>
      <c r="AG5441" s="2" t="s">
        <v>97</v>
      </c>
      <c r="AH5441" s="2"/>
      <c r="AI5441" s="6" t="str">
        <f t="shared" si="252"/>
        <v>25-34</v>
      </c>
      <c r="AJ5441" s="11">
        <f>YEAR(tbl_LoanData[[#This Row],[Application Date]])</f>
        <v>2025</v>
      </c>
      <c r="AK5441" s="11" t="str">
        <f>TEXT(tbl_LoanData[[#This Row],[Application Date]],"MMMM")</f>
        <v>August</v>
      </c>
      <c r="AL5441" s="12">
        <f>DATE(YEAR(tbl_LoanData[[#This Row],[Application Date]]),MONTH(tbl_LoanData[[#This Row],[Application Date]]),1)</f>
        <v>45870</v>
      </c>
      <c r="AM5441" s="14">
        <f ca="1">IF(AND(tbl_LoanData[[#This Row],[Application Date]]&gt;=EOMONTH(TODAY(),-1)+1,tbl_LoanData[[#This Row],[Application Date]]&lt;=TODAY()),tbl_LoanData[[#This Row],[Loan Amount]],0)</f>
        <v>0</v>
      </c>
      <c r="AN5441" s="14">
        <f>tbl_LoanData[[#This Row],[Amount Paid]]-(Q5441-X5441)</f>
        <v>-856700</v>
      </c>
      <c r="AO5441" s="14">
        <f>IF(tbl_LoanData[[#This Row],[Application Status]]="Approved",1,0)</f>
        <v>0</v>
      </c>
      <c r="AP5441" s="22" t="str">
        <f t="shared" ca="1" si="253"/>
        <v/>
      </c>
      <c r="AQ5441" s="22" t="str">
        <f t="shared" ca="1" si="254"/>
        <v/>
      </c>
    </row>
    <row r="5442" spans="1:43" ht="14.4" customHeight="1" x14ac:dyDescent="0.3">
      <c r="A5442" s="2" t="s">
        <v>3201</v>
      </c>
      <c r="B5442" s="2" t="s">
        <v>3202</v>
      </c>
      <c r="C5442" s="2" t="s">
        <v>335</v>
      </c>
      <c r="D5442" s="2" t="s">
        <v>118</v>
      </c>
      <c r="E5442" s="2" t="s">
        <v>189</v>
      </c>
      <c r="F5442" s="2">
        <v>28</v>
      </c>
      <c r="G5442" s="2" t="s">
        <v>83</v>
      </c>
      <c r="H5442" s="2" t="s">
        <v>166</v>
      </c>
      <c r="I5442" s="2" t="s">
        <v>46</v>
      </c>
      <c r="J5442" s="3">
        <v>45894</v>
      </c>
      <c r="K5442" s="3">
        <v>45905</v>
      </c>
      <c r="L5442" s="2" t="s">
        <v>38</v>
      </c>
      <c r="M5442" s="2" t="s">
        <v>111</v>
      </c>
      <c r="N5442" s="2" t="s">
        <v>112</v>
      </c>
      <c r="O5442" s="4">
        <v>1822000</v>
      </c>
      <c r="P5442" s="4">
        <v>289400</v>
      </c>
      <c r="Q5442" s="4">
        <v>1532600</v>
      </c>
      <c r="R5442" s="2">
        <v>24</v>
      </c>
      <c r="S5442" s="5">
        <v>12.59</v>
      </c>
      <c r="T5442" s="4">
        <v>79937.86</v>
      </c>
      <c r="U5442" s="2" t="s">
        <v>73</v>
      </c>
      <c r="V5442" s="2" t="s">
        <v>74</v>
      </c>
      <c r="W5442" s="4">
        <v>559565.02</v>
      </c>
      <c r="X5442" s="4">
        <v>1358943.66</v>
      </c>
      <c r="Y5442" s="4">
        <v>1918508.68</v>
      </c>
      <c r="Z5442" s="2">
        <v>112</v>
      </c>
      <c r="AA5442" s="2" t="s">
        <v>60</v>
      </c>
      <c r="AB5442" s="2" t="s">
        <v>15729</v>
      </c>
      <c r="AC5442" s="2" t="s">
        <v>87</v>
      </c>
      <c r="AD5442" s="2" t="s">
        <v>76</v>
      </c>
      <c r="AE5442" s="5">
        <v>84.12</v>
      </c>
      <c r="AF5442" s="2">
        <v>4</v>
      </c>
      <c r="AG5442" s="2" t="s">
        <v>130</v>
      </c>
      <c r="AH5442" s="2">
        <v>11</v>
      </c>
      <c r="AI5442" s="6" t="str">
        <f t="shared" ref="AI5442:AI5505" si="255">IF(F5442&lt;25,"18-24",IF(F5442&lt;35,"25-34",IF(F5442&lt;45,"35-44",IF(F5442&lt;55,"45-54",IF(F5442&lt;65,"55-64","65+")))))</f>
        <v>25-34</v>
      </c>
      <c r="AJ5442" s="11">
        <f>YEAR(tbl_LoanData[[#This Row],[Application Date]])</f>
        <v>2025</v>
      </c>
      <c r="AK5442" s="11" t="str">
        <f>TEXT(tbl_LoanData[[#This Row],[Application Date]],"MMMM")</f>
        <v>August</v>
      </c>
      <c r="AL5442" s="12">
        <f>DATE(YEAR(tbl_LoanData[[#This Row],[Application Date]]),MONTH(tbl_LoanData[[#This Row],[Application Date]]),1)</f>
        <v>45870</v>
      </c>
      <c r="AM5442" s="14">
        <f ca="1">IF(AND(tbl_LoanData[[#This Row],[Application Date]]&gt;=EOMONTH(TODAY(),-1)+1,tbl_LoanData[[#This Row],[Application Date]]&lt;=TODAY()),tbl_LoanData[[#This Row],[Loan Amount]],0)</f>
        <v>0</v>
      </c>
      <c r="AN5442" s="14">
        <f>tbl_LoanData[[#This Row],[Amount Paid]]-(Q5442-X5442)</f>
        <v>385908.67999999993</v>
      </c>
      <c r="AO5442" s="14">
        <f>IF(tbl_LoanData[[#This Row],[Application Status]]="Approved",1,0)</f>
        <v>1</v>
      </c>
      <c r="AP5442" s="22" t="str">
        <f t="shared" ref="AP5442:AP5505" ca="1" si="256">IF(AND(J5442&gt;=DATE(YEAR(TODAY()),MONTH(TODAY()),1),J5442&lt;=TODAY()),"Current MTD",IF(AND(J5442&gt;=EOMONTH(TODAY(),-2)+1,J5442&lt;=EOMONTH(TODAY(),-1)),"Previous MTD",""))</f>
        <v/>
      </c>
      <c r="AQ5442" s="22" t="str">
        <f t="shared" ref="AQ5442:AQ5505" ca="1" si="257">IF(AND(J5442&gt;=DATE(YEAR(TODAY()),MONTH(TODAY()),1),J5442&lt;=TODAY()),TEXT(DATE(YEAR(TODAY()),MONTH(TODAY()),1),"mmm d")&amp;"–"&amp;DAY(TODAY()),IF(AND(J5442&gt;=EOMONTH(TODAY(),-2)+1,J5442&lt;=EOMONTH(TODAY(),-1)),""&amp;TEXT(EOMONTH(TODAY(),-2)+1,"mmm d")&amp;"–"&amp;DAY(TODAY()),""))</f>
        <v/>
      </c>
    </row>
    <row r="5443" spans="1:43" ht="14.4" customHeight="1" x14ac:dyDescent="0.3">
      <c r="A5443" s="2" t="s">
        <v>3237</v>
      </c>
      <c r="B5443" s="2" t="s">
        <v>3238</v>
      </c>
      <c r="C5443" s="2" t="s">
        <v>627</v>
      </c>
      <c r="D5443" s="2" t="s">
        <v>311</v>
      </c>
      <c r="E5443" s="2" t="s">
        <v>447</v>
      </c>
      <c r="F5443" s="2">
        <v>32</v>
      </c>
      <c r="G5443" s="2" t="s">
        <v>83</v>
      </c>
      <c r="H5443" s="2" t="s">
        <v>565</v>
      </c>
      <c r="I5443" s="2" t="s">
        <v>47</v>
      </c>
      <c r="J5443" s="3">
        <v>45898</v>
      </c>
      <c r="K5443" s="3">
        <v>45917</v>
      </c>
      <c r="L5443" s="2" t="s">
        <v>39</v>
      </c>
      <c r="M5443" s="2" t="s">
        <v>71</v>
      </c>
      <c r="N5443" s="2" t="s">
        <v>294</v>
      </c>
      <c r="O5443" s="4">
        <v>1728000</v>
      </c>
      <c r="P5443" s="4">
        <v>250600</v>
      </c>
      <c r="Q5443" s="4">
        <v>1477400</v>
      </c>
      <c r="R5443" s="2">
        <v>18</v>
      </c>
      <c r="S5443" s="5">
        <v>6.96</v>
      </c>
      <c r="T5443" s="4">
        <v>90646.7</v>
      </c>
      <c r="U5443" s="2" t="s">
        <v>73</v>
      </c>
      <c r="V5443" s="2" t="s">
        <v>74</v>
      </c>
      <c r="W5443" s="4">
        <v>997113.7</v>
      </c>
      <c r="X5443" s="4">
        <v>634526.86</v>
      </c>
      <c r="Y5443" s="4">
        <v>1631640.56</v>
      </c>
      <c r="Z5443" s="2">
        <v>0</v>
      </c>
      <c r="AA5443" s="2" t="s">
        <v>56</v>
      </c>
      <c r="AB5443" s="2" t="s">
        <v>15736</v>
      </c>
      <c r="AC5443" s="2" t="s">
        <v>87</v>
      </c>
      <c r="AD5443" s="2" t="s">
        <v>76</v>
      </c>
      <c r="AE5443" s="5">
        <v>85.5</v>
      </c>
      <c r="AF5443" s="2">
        <v>0</v>
      </c>
      <c r="AG5443" s="2" t="s">
        <v>77</v>
      </c>
      <c r="AH5443" s="2">
        <v>19</v>
      </c>
      <c r="AI5443" s="6" t="str">
        <f t="shared" si="255"/>
        <v>25-34</v>
      </c>
      <c r="AJ5443" s="11">
        <f>YEAR(tbl_LoanData[[#This Row],[Application Date]])</f>
        <v>2025</v>
      </c>
      <c r="AK5443" s="11" t="str">
        <f>TEXT(tbl_LoanData[[#This Row],[Application Date]],"MMMM")</f>
        <v>August</v>
      </c>
      <c r="AL5443" s="12">
        <f>DATE(YEAR(tbl_LoanData[[#This Row],[Application Date]]),MONTH(tbl_LoanData[[#This Row],[Application Date]]),1)</f>
        <v>45870</v>
      </c>
      <c r="AM5443" s="14">
        <f ca="1">IF(AND(tbl_LoanData[[#This Row],[Application Date]]&gt;=EOMONTH(TODAY(),-1)+1,tbl_LoanData[[#This Row],[Application Date]]&lt;=TODAY()),tbl_LoanData[[#This Row],[Loan Amount]],0)</f>
        <v>0</v>
      </c>
      <c r="AN5443" s="14">
        <f>tbl_LoanData[[#This Row],[Amount Paid]]-(Q5443-X5443)</f>
        <v>154240.55999999994</v>
      </c>
      <c r="AO5443" s="14">
        <f>IF(tbl_LoanData[[#This Row],[Application Status]]="Approved",1,0)</f>
        <v>1</v>
      </c>
      <c r="AP5443" s="22" t="str">
        <f t="shared" ca="1" si="256"/>
        <v/>
      </c>
      <c r="AQ5443" s="22" t="str">
        <f t="shared" ca="1" si="257"/>
        <v/>
      </c>
    </row>
    <row r="5444" spans="1:43" ht="14.4" customHeight="1" x14ac:dyDescent="0.3">
      <c r="A5444" s="2" t="s">
        <v>3261</v>
      </c>
      <c r="B5444" s="2" t="s">
        <v>3262</v>
      </c>
      <c r="C5444" s="2" t="s">
        <v>1686</v>
      </c>
      <c r="D5444" s="2" t="s">
        <v>189</v>
      </c>
      <c r="E5444" s="2" t="s">
        <v>447</v>
      </c>
      <c r="F5444" s="2">
        <v>29</v>
      </c>
      <c r="G5444" s="2" t="s">
        <v>83</v>
      </c>
      <c r="H5444" s="2" t="s">
        <v>166</v>
      </c>
      <c r="I5444" s="2" t="s">
        <v>46</v>
      </c>
      <c r="J5444" s="3">
        <v>45893</v>
      </c>
      <c r="K5444" s="3">
        <v>45904</v>
      </c>
      <c r="L5444" s="2" t="s">
        <v>37</v>
      </c>
      <c r="M5444" s="2" t="s">
        <v>260</v>
      </c>
      <c r="N5444" s="2" t="s">
        <v>457</v>
      </c>
      <c r="O5444" s="4">
        <v>231000</v>
      </c>
      <c r="P5444" s="4">
        <v>47200</v>
      </c>
      <c r="Q5444" s="4">
        <v>183800</v>
      </c>
      <c r="R5444" s="2">
        <v>60</v>
      </c>
      <c r="S5444" s="5">
        <v>14.96</v>
      </c>
      <c r="T5444" s="4">
        <v>5354.71</v>
      </c>
      <c r="U5444" s="2" t="s">
        <v>73</v>
      </c>
      <c r="V5444" s="2" t="s">
        <v>74</v>
      </c>
      <c r="W5444" s="4">
        <v>58901.81</v>
      </c>
      <c r="X5444" s="4">
        <v>262380.59000000003</v>
      </c>
      <c r="Y5444" s="4">
        <v>321282.40000000002</v>
      </c>
      <c r="Z5444" s="2">
        <v>0</v>
      </c>
      <c r="AA5444" s="2" t="s">
        <v>56</v>
      </c>
      <c r="AB5444" s="2" t="s">
        <v>15734</v>
      </c>
      <c r="AC5444" s="2" t="s">
        <v>360</v>
      </c>
      <c r="AD5444" s="2" t="s">
        <v>76</v>
      </c>
      <c r="AE5444" s="5">
        <v>79.569999999999993</v>
      </c>
      <c r="AF5444" s="2">
        <v>0</v>
      </c>
      <c r="AG5444" s="2" t="s">
        <v>77</v>
      </c>
      <c r="AH5444" s="2">
        <v>11</v>
      </c>
      <c r="AI5444" s="6" t="str">
        <f t="shared" si="255"/>
        <v>25-34</v>
      </c>
      <c r="AJ5444" s="11">
        <f>YEAR(tbl_LoanData[[#This Row],[Application Date]])</f>
        <v>2025</v>
      </c>
      <c r="AK5444" s="11" t="str">
        <f>TEXT(tbl_LoanData[[#This Row],[Application Date]],"MMMM")</f>
        <v>August</v>
      </c>
      <c r="AL5444" s="12">
        <f>DATE(YEAR(tbl_LoanData[[#This Row],[Application Date]]),MONTH(tbl_LoanData[[#This Row],[Application Date]]),1)</f>
        <v>45870</v>
      </c>
      <c r="AM5444" s="14">
        <f ca="1">IF(AND(tbl_LoanData[[#This Row],[Application Date]]&gt;=EOMONTH(TODAY(),-1)+1,tbl_LoanData[[#This Row],[Application Date]]&lt;=TODAY()),tbl_LoanData[[#This Row],[Loan Amount]],0)</f>
        <v>0</v>
      </c>
      <c r="AN5444" s="14">
        <f>tbl_LoanData[[#This Row],[Amount Paid]]-(Q5444-X5444)</f>
        <v>137482.40000000002</v>
      </c>
      <c r="AO5444" s="14">
        <f>IF(tbl_LoanData[[#This Row],[Application Status]]="Approved",1,0)</f>
        <v>1</v>
      </c>
      <c r="AP5444" s="22" t="str">
        <f t="shared" ca="1" si="256"/>
        <v/>
      </c>
      <c r="AQ5444" s="22" t="str">
        <f t="shared" ca="1" si="257"/>
        <v/>
      </c>
    </row>
    <row r="5445" spans="1:43" ht="14.4" customHeight="1" x14ac:dyDescent="0.3">
      <c r="A5445" s="2" t="s">
        <v>3303</v>
      </c>
      <c r="B5445" s="2" t="s">
        <v>3304</v>
      </c>
      <c r="C5445" s="2" t="s">
        <v>281</v>
      </c>
      <c r="D5445" s="2" t="s">
        <v>182</v>
      </c>
      <c r="E5445" s="2" t="s">
        <v>125</v>
      </c>
      <c r="F5445" s="2">
        <v>34</v>
      </c>
      <c r="G5445" s="2" t="s">
        <v>83</v>
      </c>
      <c r="H5445" s="2" t="s">
        <v>237</v>
      </c>
      <c r="I5445" s="2" t="s">
        <v>48</v>
      </c>
      <c r="J5445" s="3">
        <v>45893</v>
      </c>
      <c r="K5445" s="3">
        <v>45902</v>
      </c>
      <c r="L5445" s="2" t="s">
        <v>39</v>
      </c>
      <c r="M5445" s="2" t="s">
        <v>71</v>
      </c>
      <c r="N5445" s="2" t="s">
        <v>294</v>
      </c>
      <c r="O5445" s="4">
        <v>1221000</v>
      </c>
      <c r="P5445" s="4">
        <v>340300</v>
      </c>
      <c r="Q5445" s="4">
        <v>880700</v>
      </c>
      <c r="R5445" s="2">
        <v>36</v>
      </c>
      <c r="S5445" s="5">
        <v>12.78</v>
      </c>
      <c r="T5445" s="4">
        <v>33843.339999999997</v>
      </c>
      <c r="U5445" s="2" t="s">
        <v>73</v>
      </c>
      <c r="V5445" s="2" t="s">
        <v>74</v>
      </c>
      <c r="W5445" s="4">
        <v>372276.74</v>
      </c>
      <c r="X5445" s="4">
        <v>846083.64</v>
      </c>
      <c r="Y5445" s="4">
        <v>1218360.3799999999</v>
      </c>
      <c r="Z5445" s="2">
        <v>0</v>
      </c>
      <c r="AA5445" s="2" t="s">
        <v>56</v>
      </c>
      <c r="AB5445" s="2" t="s">
        <v>15727</v>
      </c>
      <c r="AC5445" s="2" t="s">
        <v>146</v>
      </c>
      <c r="AD5445" s="2" t="s">
        <v>76</v>
      </c>
      <c r="AE5445" s="5">
        <v>72.13</v>
      </c>
      <c r="AF5445" s="2">
        <v>0</v>
      </c>
      <c r="AG5445" s="2" t="s">
        <v>77</v>
      </c>
      <c r="AH5445" s="2">
        <v>9</v>
      </c>
      <c r="AI5445" s="6" t="str">
        <f t="shared" si="255"/>
        <v>25-34</v>
      </c>
      <c r="AJ5445" s="11">
        <f>YEAR(tbl_LoanData[[#This Row],[Application Date]])</f>
        <v>2025</v>
      </c>
      <c r="AK5445" s="11" t="str">
        <f>TEXT(tbl_LoanData[[#This Row],[Application Date]],"MMMM")</f>
        <v>August</v>
      </c>
      <c r="AL5445" s="12">
        <f>DATE(YEAR(tbl_LoanData[[#This Row],[Application Date]]),MONTH(tbl_LoanData[[#This Row],[Application Date]]),1)</f>
        <v>45870</v>
      </c>
      <c r="AM5445" s="14">
        <f ca="1">IF(AND(tbl_LoanData[[#This Row],[Application Date]]&gt;=EOMONTH(TODAY(),-1)+1,tbl_LoanData[[#This Row],[Application Date]]&lt;=TODAY()),tbl_LoanData[[#This Row],[Loan Amount]],0)</f>
        <v>0</v>
      </c>
      <c r="AN5445" s="14">
        <f>tbl_LoanData[[#This Row],[Amount Paid]]-(Q5445-X5445)</f>
        <v>337660.38</v>
      </c>
      <c r="AO5445" s="14">
        <f>IF(tbl_LoanData[[#This Row],[Application Status]]="Approved",1,0)</f>
        <v>1</v>
      </c>
      <c r="AP5445" s="22" t="str">
        <f t="shared" ca="1" si="256"/>
        <v/>
      </c>
      <c r="AQ5445" s="22" t="str">
        <f t="shared" ca="1" si="257"/>
        <v/>
      </c>
    </row>
    <row r="5446" spans="1:43" x14ac:dyDescent="0.3">
      <c r="A5446" s="2" t="s">
        <v>3399</v>
      </c>
      <c r="B5446" s="2" t="s">
        <v>3400</v>
      </c>
      <c r="C5446" s="2" t="s">
        <v>331</v>
      </c>
      <c r="D5446" s="2" t="s">
        <v>82</v>
      </c>
      <c r="E5446" s="2" t="s">
        <v>92</v>
      </c>
      <c r="F5446" s="2">
        <v>27</v>
      </c>
      <c r="G5446" s="2" t="s">
        <v>83</v>
      </c>
      <c r="H5446" s="2" t="s">
        <v>543</v>
      </c>
      <c r="I5446" s="2" t="s">
        <v>45</v>
      </c>
      <c r="J5446" s="3">
        <v>45878</v>
      </c>
      <c r="K5446" s="3">
        <v>45898</v>
      </c>
      <c r="L5446" s="2" t="s">
        <v>38</v>
      </c>
      <c r="M5446" s="2" t="s">
        <v>71</v>
      </c>
      <c r="N5446" s="2" t="s">
        <v>589</v>
      </c>
      <c r="O5446" s="4">
        <v>1707000</v>
      </c>
      <c r="P5446" s="4">
        <v>228600</v>
      </c>
      <c r="Q5446" s="4">
        <v>1478400</v>
      </c>
      <c r="R5446" s="2">
        <v>12</v>
      </c>
      <c r="S5446" s="5">
        <v>6.16</v>
      </c>
      <c r="T5446" s="4">
        <v>130789.12</v>
      </c>
      <c r="U5446" s="2" t="s">
        <v>73</v>
      </c>
      <c r="V5446" s="2" t="s">
        <v>74</v>
      </c>
      <c r="W5446" s="4">
        <v>1438680.32</v>
      </c>
      <c r="X5446" s="4">
        <v>130789.12</v>
      </c>
      <c r="Y5446" s="4">
        <v>1569469.4399999999</v>
      </c>
      <c r="Z5446" s="2">
        <v>0</v>
      </c>
      <c r="AA5446" s="2" t="s">
        <v>56</v>
      </c>
      <c r="AB5446" s="2" t="s">
        <v>15733</v>
      </c>
      <c r="AC5446" s="2" t="s">
        <v>129</v>
      </c>
      <c r="AD5446" s="2" t="s">
        <v>76</v>
      </c>
      <c r="AE5446" s="5">
        <v>86.61</v>
      </c>
      <c r="AF5446" s="2">
        <v>0</v>
      </c>
      <c r="AG5446" s="2" t="s">
        <v>77</v>
      </c>
      <c r="AH5446" s="2">
        <v>20</v>
      </c>
      <c r="AI5446" s="6" t="str">
        <f t="shared" si="255"/>
        <v>25-34</v>
      </c>
      <c r="AJ5446" s="11">
        <f>YEAR(tbl_LoanData[[#This Row],[Application Date]])</f>
        <v>2025</v>
      </c>
      <c r="AK5446" s="11" t="str">
        <f>TEXT(tbl_LoanData[[#This Row],[Application Date]],"MMMM")</f>
        <v>August</v>
      </c>
      <c r="AL5446" s="12">
        <f>DATE(YEAR(tbl_LoanData[[#This Row],[Application Date]]),MONTH(tbl_LoanData[[#This Row],[Application Date]]),1)</f>
        <v>45870</v>
      </c>
      <c r="AM5446" s="14">
        <f ca="1">IF(AND(tbl_LoanData[[#This Row],[Application Date]]&gt;=EOMONTH(TODAY(),-1)+1,tbl_LoanData[[#This Row],[Application Date]]&lt;=TODAY()),tbl_LoanData[[#This Row],[Loan Amount]],0)</f>
        <v>0</v>
      </c>
      <c r="AN5446" s="14">
        <f>tbl_LoanData[[#This Row],[Amount Paid]]-(Q5446-X5446)</f>
        <v>91069.440000000177</v>
      </c>
      <c r="AO5446" s="14">
        <f>IF(tbl_LoanData[[#This Row],[Application Status]]="Approved",1,0)</f>
        <v>1</v>
      </c>
      <c r="AP5446" s="22" t="str">
        <f t="shared" ca="1" si="256"/>
        <v/>
      </c>
      <c r="AQ5446" s="22" t="str">
        <f t="shared" ca="1" si="257"/>
        <v/>
      </c>
    </row>
    <row r="5447" spans="1:43" ht="14.4" customHeight="1" x14ac:dyDescent="0.3">
      <c r="A5447" s="2" t="s">
        <v>3625</v>
      </c>
      <c r="B5447" s="2" t="s">
        <v>3626</v>
      </c>
      <c r="C5447" s="2" t="s">
        <v>868</v>
      </c>
      <c r="D5447" s="2" t="s">
        <v>189</v>
      </c>
      <c r="E5447" s="2" t="s">
        <v>190</v>
      </c>
      <c r="F5447" s="2">
        <v>65</v>
      </c>
      <c r="G5447" s="2" t="s">
        <v>69</v>
      </c>
      <c r="H5447" s="2" t="s">
        <v>273</v>
      </c>
      <c r="I5447" s="2" t="s">
        <v>45</v>
      </c>
      <c r="J5447" s="3">
        <v>45879</v>
      </c>
      <c r="K5447" s="3"/>
      <c r="L5447" s="2" t="s">
        <v>36</v>
      </c>
      <c r="M5447" s="2" t="s">
        <v>94</v>
      </c>
      <c r="N5447" s="2" t="s">
        <v>212</v>
      </c>
      <c r="O5447" s="4">
        <v>1790000</v>
      </c>
      <c r="P5447" s="4">
        <v>510700</v>
      </c>
      <c r="Q5447" s="4">
        <v>1279300</v>
      </c>
      <c r="R5447" s="2">
        <v>24</v>
      </c>
      <c r="S5447" s="5">
        <v>6.47</v>
      </c>
      <c r="T5447" s="4">
        <v>60201.73</v>
      </c>
      <c r="U5447" s="2" t="s">
        <v>113</v>
      </c>
      <c r="V5447" s="2" t="s">
        <v>97</v>
      </c>
      <c r="W5447" s="4">
        <v>0</v>
      </c>
      <c r="X5447" s="4">
        <v>0</v>
      </c>
      <c r="Y5447" s="4">
        <v>1444841.42</v>
      </c>
      <c r="Z5447" s="2">
        <v>0</v>
      </c>
      <c r="AA5447" s="2" t="s">
        <v>97</v>
      </c>
      <c r="AB5447" s="2" t="s">
        <v>15728</v>
      </c>
      <c r="AC5447" s="2" t="s">
        <v>138</v>
      </c>
      <c r="AD5447" s="2" t="s">
        <v>76</v>
      </c>
      <c r="AE5447" s="5">
        <v>71.47</v>
      </c>
      <c r="AF5447" s="2">
        <v>0</v>
      </c>
      <c r="AG5447" s="2" t="s">
        <v>97</v>
      </c>
      <c r="AH5447" s="2"/>
      <c r="AI5447" s="6" t="str">
        <f t="shared" si="255"/>
        <v>65+</v>
      </c>
      <c r="AJ5447" s="11">
        <f>YEAR(tbl_LoanData[[#This Row],[Application Date]])</f>
        <v>2025</v>
      </c>
      <c r="AK5447" s="11" t="str">
        <f>TEXT(tbl_LoanData[[#This Row],[Application Date]],"MMMM")</f>
        <v>August</v>
      </c>
      <c r="AL5447" s="12">
        <f>DATE(YEAR(tbl_LoanData[[#This Row],[Application Date]]),MONTH(tbl_LoanData[[#This Row],[Application Date]]),1)</f>
        <v>45870</v>
      </c>
      <c r="AM5447" s="14">
        <f ca="1">IF(AND(tbl_LoanData[[#This Row],[Application Date]]&gt;=EOMONTH(TODAY(),-1)+1,tbl_LoanData[[#This Row],[Application Date]]&lt;=TODAY()),tbl_LoanData[[#This Row],[Loan Amount]],0)</f>
        <v>0</v>
      </c>
      <c r="AN5447" s="14">
        <f>tbl_LoanData[[#This Row],[Amount Paid]]-(Q5447-X5447)</f>
        <v>-1279300</v>
      </c>
      <c r="AO5447" s="14">
        <f>IF(tbl_LoanData[[#This Row],[Application Status]]="Approved",1,0)</f>
        <v>0</v>
      </c>
      <c r="AP5447" s="22" t="str">
        <f t="shared" ca="1" si="256"/>
        <v/>
      </c>
      <c r="AQ5447" s="22" t="str">
        <f t="shared" ca="1" si="257"/>
        <v/>
      </c>
    </row>
    <row r="5448" spans="1:43" ht="14.4" customHeight="1" x14ac:dyDescent="0.3">
      <c r="A5448" s="2" t="s">
        <v>3697</v>
      </c>
      <c r="B5448" s="2" t="s">
        <v>3698</v>
      </c>
      <c r="C5448" s="2" t="s">
        <v>393</v>
      </c>
      <c r="D5448" s="2" t="s">
        <v>268</v>
      </c>
      <c r="E5448" s="2" t="s">
        <v>402</v>
      </c>
      <c r="F5448" s="2">
        <v>63</v>
      </c>
      <c r="G5448" s="2" t="s">
        <v>83</v>
      </c>
      <c r="H5448" s="2" t="s">
        <v>177</v>
      </c>
      <c r="I5448" s="2" t="s">
        <v>43</v>
      </c>
      <c r="J5448" s="3">
        <v>45887</v>
      </c>
      <c r="K5448" s="3">
        <v>45893</v>
      </c>
      <c r="L5448" s="2" t="s">
        <v>38</v>
      </c>
      <c r="M5448" s="2" t="s">
        <v>71</v>
      </c>
      <c r="N5448" s="2" t="s">
        <v>589</v>
      </c>
      <c r="O5448" s="4">
        <v>1381000</v>
      </c>
      <c r="P5448" s="4">
        <v>289200</v>
      </c>
      <c r="Q5448" s="4">
        <v>1091800</v>
      </c>
      <c r="R5448" s="2">
        <v>48</v>
      </c>
      <c r="S5448" s="5">
        <v>10.86</v>
      </c>
      <c r="T5448" s="4">
        <v>32626.62</v>
      </c>
      <c r="U5448" s="2" t="s">
        <v>73</v>
      </c>
      <c r="V5448" s="2" t="s">
        <v>74</v>
      </c>
      <c r="W5448" s="4">
        <v>358892.82</v>
      </c>
      <c r="X5448" s="4">
        <v>1207185.1000000001</v>
      </c>
      <c r="Y5448" s="4">
        <v>1566077.92</v>
      </c>
      <c r="Z5448" s="2">
        <v>0</v>
      </c>
      <c r="AA5448" s="2" t="s">
        <v>56</v>
      </c>
      <c r="AB5448" s="2" t="s">
        <v>15730</v>
      </c>
      <c r="AC5448" s="2" t="s">
        <v>138</v>
      </c>
      <c r="AD5448" s="2" t="s">
        <v>76</v>
      </c>
      <c r="AE5448" s="5">
        <v>79.06</v>
      </c>
      <c r="AF5448" s="2">
        <v>0</v>
      </c>
      <c r="AG5448" s="2" t="s">
        <v>77</v>
      </c>
      <c r="AH5448" s="2">
        <v>6</v>
      </c>
      <c r="AI5448" s="6" t="str">
        <f t="shared" si="255"/>
        <v>55-64</v>
      </c>
      <c r="AJ5448" s="11">
        <f>YEAR(tbl_LoanData[[#This Row],[Application Date]])</f>
        <v>2025</v>
      </c>
      <c r="AK5448" s="11" t="str">
        <f>TEXT(tbl_LoanData[[#This Row],[Application Date]],"MMMM")</f>
        <v>August</v>
      </c>
      <c r="AL5448" s="12">
        <f>DATE(YEAR(tbl_LoanData[[#This Row],[Application Date]]),MONTH(tbl_LoanData[[#This Row],[Application Date]]),1)</f>
        <v>45870</v>
      </c>
      <c r="AM5448" s="14">
        <f ca="1">IF(AND(tbl_LoanData[[#This Row],[Application Date]]&gt;=EOMONTH(TODAY(),-1)+1,tbl_LoanData[[#This Row],[Application Date]]&lt;=TODAY()),tbl_LoanData[[#This Row],[Loan Amount]],0)</f>
        <v>0</v>
      </c>
      <c r="AN5448" s="14">
        <f>tbl_LoanData[[#This Row],[Amount Paid]]-(Q5448-X5448)</f>
        <v>474277.9200000001</v>
      </c>
      <c r="AO5448" s="14">
        <f>IF(tbl_LoanData[[#This Row],[Application Status]]="Approved",1,0)</f>
        <v>1</v>
      </c>
      <c r="AP5448" s="22" t="str">
        <f t="shared" ca="1" si="256"/>
        <v/>
      </c>
      <c r="AQ5448" s="22" t="str">
        <f t="shared" ca="1" si="257"/>
        <v/>
      </c>
    </row>
    <row r="5449" spans="1:43" ht="14.4" customHeight="1" x14ac:dyDescent="0.3">
      <c r="A5449" s="2" t="s">
        <v>3869</v>
      </c>
      <c r="B5449" s="2" t="s">
        <v>3870</v>
      </c>
      <c r="C5449" s="2" t="s">
        <v>515</v>
      </c>
      <c r="D5449" s="2" t="s">
        <v>134</v>
      </c>
      <c r="E5449" s="2" t="s">
        <v>118</v>
      </c>
      <c r="F5449" s="2">
        <v>35</v>
      </c>
      <c r="G5449" s="2" t="s">
        <v>69</v>
      </c>
      <c r="H5449" s="2" t="s">
        <v>205</v>
      </c>
      <c r="I5449" s="2" t="s">
        <v>49</v>
      </c>
      <c r="J5449" s="3">
        <v>45890</v>
      </c>
      <c r="K5449" s="3"/>
      <c r="L5449" s="2" t="s">
        <v>37</v>
      </c>
      <c r="M5449" s="2" t="s">
        <v>199</v>
      </c>
      <c r="N5449" s="2" t="s">
        <v>200</v>
      </c>
      <c r="O5449" s="4">
        <v>112000</v>
      </c>
      <c r="P5449" s="4">
        <v>32900</v>
      </c>
      <c r="Q5449" s="4">
        <v>79100</v>
      </c>
      <c r="R5449" s="2">
        <v>48</v>
      </c>
      <c r="S5449" s="5">
        <v>11.75</v>
      </c>
      <c r="T5449" s="4">
        <v>2422.44</v>
      </c>
      <c r="U5449" s="2" t="s">
        <v>96</v>
      </c>
      <c r="V5449" s="2" t="s">
        <v>97</v>
      </c>
      <c r="W5449" s="4">
        <v>0</v>
      </c>
      <c r="X5449" s="4">
        <v>0</v>
      </c>
      <c r="Y5449" s="4">
        <v>116277</v>
      </c>
      <c r="Z5449" s="2">
        <v>0</v>
      </c>
      <c r="AA5449" s="2" t="s">
        <v>97</v>
      </c>
      <c r="AB5449" s="2" t="s">
        <v>15734</v>
      </c>
      <c r="AC5449" s="2" t="s">
        <v>75</v>
      </c>
      <c r="AD5449" s="2" t="s">
        <v>76</v>
      </c>
      <c r="AE5449" s="5">
        <v>70.62</v>
      </c>
      <c r="AF5449" s="2">
        <v>0</v>
      </c>
      <c r="AG5449" s="2" t="s">
        <v>97</v>
      </c>
      <c r="AH5449" s="2"/>
      <c r="AI5449" s="6" t="str">
        <f t="shared" si="255"/>
        <v>35-44</v>
      </c>
      <c r="AJ5449" s="11">
        <f>YEAR(tbl_LoanData[[#This Row],[Application Date]])</f>
        <v>2025</v>
      </c>
      <c r="AK5449" s="11" t="str">
        <f>TEXT(tbl_LoanData[[#This Row],[Application Date]],"MMMM")</f>
        <v>August</v>
      </c>
      <c r="AL5449" s="12">
        <f>DATE(YEAR(tbl_LoanData[[#This Row],[Application Date]]),MONTH(tbl_LoanData[[#This Row],[Application Date]]),1)</f>
        <v>45870</v>
      </c>
      <c r="AM5449" s="14">
        <f ca="1">IF(AND(tbl_LoanData[[#This Row],[Application Date]]&gt;=EOMONTH(TODAY(),-1)+1,tbl_LoanData[[#This Row],[Application Date]]&lt;=TODAY()),tbl_LoanData[[#This Row],[Loan Amount]],0)</f>
        <v>0</v>
      </c>
      <c r="AN5449" s="14">
        <f>tbl_LoanData[[#This Row],[Amount Paid]]-(Q5449-X5449)</f>
        <v>-79100</v>
      </c>
      <c r="AO5449" s="14">
        <f>IF(tbl_LoanData[[#This Row],[Application Status]]="Approved",1,0)</f>
        <v>0</v>
      </c>
      <c r="AP5449" s="22" t="str">
        <f t="shared" ca="1" si="256"/>
        <v/>
      </c>
      <c r="AQ5449" s="22" t="str">
        <f t="shared" ca="1" si="257"/>
        <v/>
      </c>
    </row>
    <row r="5450" spans="1:43" ht="14.4" customHeight="1" x14ac:dyDescent="0.3">
      <c r="A5450" s="2" t="s">
        <v>3897</v>
      </c>
      <c r="B5450" s="2" t="s">
        <v>3898</v>
      </c>
      <c r="C5450" s="2" t="s">
        <v>281</v>
      </c>
      <c r="D5450" s="2" t="s">
        <v>82</v>
      </c>
      <c r="E5450" s="2" t="s">
        <v>183</v>
      </c>
      <c r="F5450" s="2">
        <v>23</v>
      </c>
      <c r="G5450" s="2" t="s">
        <v>83</v>
      </c>
      <c r="H5450" s="2" t="s">
        <v>136</v>
      </c>
      <c r="I5450" s="2" t="s">
        <v>49</v>
      </c>
      <c r="J5450" s="3">
        <v>45880</v>
      </c>
      <c r="K5450" s="3">
        <v>45884</v>
      </c>
      <c r="L5450" s="2" t="s">
        <v>40</v>
      </c>
      <c r="M5450" s="2" t="s">
        <v>94</v>
      </c>
      <c r="N5450" s="2" t="s">
        <v>95</v>
      </c>
      <c r="O5450" s="4">
        <v>1210000</v>
      </c>
      <c r="P5450" s="4">
        <v>226300</v>
      </c>
      <c r="Q5450" s="4">
        <v>983700</v>
      </c>
      <c r="R5450" s="2">
        <v>24</v>
      </c>
      <c r="S5450" s="5">
        <v>9.1300000000000008</v>
      </c>
      <c r="T5450" s="4">
        <v>48471.82</v>
      </c>
      <c r="U5450" s="2" t="s">
        <v>73</v>
      </c>
      <c r="V5450" s="2" t="s">
        <v>74</v>
      </c>
      <c r="W5450" s="4">
        <v>581661.84</v>
      </c>
      <c r="X5450" s="4">
        <v>581661.78</v>
      </c>
      <c r="Y5450" s="4">
        <v>1163323.6200000001</v>
      </c>
      <c r="Z5450" s="2">
        <v>0</v>
      </c>
      <c r="AA5450" s="2" t="s">
        <v>56</v>
      </c>
      <c r="AB5450" s="2" t="s">
        <v>15733</v>
      </c>
      <c r="AC5450" s="2" t="s">
        <v>138</v>
      </c>
      <c r="AD5450" s="2" t="s">
        <v>76</v>
      </c>
      <c r="AE5450" s="5">
        <v>81.3</v>
      </c>
      <c r="AF5450" s="2">
        <v>0</v>
      </c>
      <c r="AG5450" s="2" t="s">
        <v>77</v>
      </c>
      <c r="AH5450" s="2">
        <v>4</v>
      </c>
      <c r="AI5450" s="6" t="str">
        <f t="shared" si="255"/>
        <v>18-24</v>
      </c>
      <c r="AJ5450" s="11">
        <f>YEAR(tbl_LoanData[[#This Row],[Application Date]])</f>
        <v>2025</v>
      </c>
      <c r="AK5450" s="11" t="str">
        <f>TEXT(tbl_LoanData[[#This Row],[Application Date]],"MMMM")</f>
        <v>August</v>
      </c>
      <c r="AL5450" s="12">
        <f>DATE(YEAR(tbl_LoanData[[#This Row],[Application Date]]),MONTH(tbl_LoanData[[#This Row],[Application Date]]),1)</f>
        <v>45870</v>
      </c>
      <c r="AM5450" s="14">
        <f ca="1">IF(AND(tbl_LoanData[[#This Row],[Application Date]]&gt;=EOMONTH(TODAY(),-1)+1,tbl_LoanData[[#This Row],[Application Date]]&lt;=TODAY()),tbl_LoanData[[#This Row],[Loan Amount]],0)</f>
        <v>0</v>
      </c>
      <c r="AN5450" s="14">
        <f>tbl_LoanData[[#This Row],[Amount Paid]]-(Q5450-X5450)</f>
        <v>179623.62</v>
      </c>
      <c r="AO5450" s="14">
        <f>IF(tbl_LoanData[[#This Row],[Application Status]]="Approved",1,0)</f>
        <v>1</v>
      </c>
      <c r="AP5450" s="22" t="str">
        <f t="shared" ca="1" si="256"/>
        <v/>
      </c>
      <c r="AQ5450" s="22" t="str">
        <f t="shared" ca="1" si="257"/>
        <v/>
      </c>
    </row>
    <row r="5451" spans="1:43" ht="14.4" customHeight="1" x14ac:dyDescent="0.3">
      <c r="A5451" s="2" t="s">
        <v>4015</v>
      </c>
      <c r="B5451" s="2" t="s">
        <v>4016</v>
      </c>
      <c r="C5451" s="2" t="s">
        <v>521</v>
      </c>
      <c r="D5451" s="2" t="s">
        <v>176</v>
      </c>
      <c r="E5451" s="2" t="s">
        <v>406</v>
      </c>
      <c r="F5451" s="2">
        <v>35</v>
      </c>
      <c r="G5451" s="2" t="s">
        <v>69</v>
      </c>
      <c r="H5451" s="2" t="s">
        <v>228</v>
      </c>
      <c r="I5451" s="2" t="s">
        <v>43</v>
      </c>
      <c r="J5451" s="3">
        <v>45875</v>
      </c>
      <c r="K5451" s="3">
        <v>45880</v>
      </c>
      <c r="L5451" s="2" t="s">
        <v>39</v>
      </c>
      <c r="M5451" s="2" t="s">
        <v>167</v>
      </c>
      <c r="N5451" s="2" t="s">
        <v>168</v>
      </c>
      <c r="O5451" s="4">
        <v>1784000</v>
      </c>
      <c r="P5451" s="4">
        <v>378800</v>
      </c>
      <c r="Q5451" s="4">
        <v>1405200</v>
      </c>
      <c r="R5451" s="2">
        <v>60</v>
      </c>
      <c r="S5451" s="5">
        <v>12.79</v>
      </c>
      <c r="T5451" s="4">
        <v>38397.089999999997</v>
      </c>
      <c r="U5451" s="2" t="s">
        <v>73</v>
      </c>
      <c r="V5451" s="2" t="s">
        <v>74</v>
      </c>
      <c r="W5451" s="4">
        <v>383970.9</v>
      </c>
      <c r="X5451" s="4">
        <v>1919854.5</v>
      </c>
      <c r="Y5451" s="4">
        <v>2303825.4</v>
      </c>
      <c r="Z5451" s="2">
        <v>64</v>
      </c>
      <c r="AA5451" s="2" t="s">
        <v>59</v>
      </c>
      <c r="AB5451" s="2" t="s">
        <v>15732</v>
      </c>
      <c r="AC5451" s="2" t="s">
        <v>146</v>
      </c>
      <c r="AD5451" s="2" t="s">
        <v>76</v>
      </c>
      <c r="AE5451" s="5">
        <v>78.77</v>
      </c>
      <c r="AF5451" s="2">
        <v>2</v>
      </c>
      <c r="AG5451" s="2" t="s">
        <v>130</v>
      </c>
      <c r="AH5451" s="2">
        <v>5</v>
      </c>
      <c r="AI5451" s="6" t="str">
        <f t="shared" si="255"/>
        <v>35-44</v>
      </c>
      <c r="AJ5451" s="11">
        <f>YEAR(tbl_LoanData[[#This Row],[Application Date]])</f>
        <v>2025</v>
      </c>
      <c r="AK5451" s="11" t="str">
        <f>TEXT(tbl_LoanData[[#This Row],[Application Date]],"MMMM")</f>
        <v>August</v>
      </c>
      <c r="AL5451" s="12">
        <f>DATE(YEAR(tbl_LoanData[[#This Row],[Application Date]]),MONTH(tbl_LoanData[[#This Row],[Application Date]]),1)</f>
        <v>45870</v>
      </c>
      <c r="AM5451" s="14">
        <f ca="1">IF(AND(tbl_LoanData[[#This Row],[Application Date]]&gt;=EOMONTH(TODAY(),-1)+1,tbl_LoanData[[#This Row],[Application Date]]&lt;=TODAY()),tbl_LoanData[[#This Row],[Loan Amount]],0)</f>
        <v>0</v>
      </c>
      <c r="AN5451" s="14">
        <f>tbl_LoanData[[#This Row],[Amount Paid]]-(Q5451-X5451)</f>
        <v>898625.4</v>
      </c>
      <c r="AO5451" s="14">
        <f>IF(tbl_LoanData[[#This Row],[Application Status]]="Approved",1,0)</f>
        <v>1</v>
      </c>
      <c r="AP5451" s="22" t="str">
        <f t="shared" ca="1" si="256"/>
        <v/>
      </c>
      <c r="AQ5451" s="22" t="str">
        <f t="shared" ca="1" si="257"/>
        <v/>
      </c>
    </row>
    <row r="5452" spans="1:43" x14ac:dyDescent="0.3">
      <c r="A5452" s="2" t="s">
        <v>4057</v>
      </c>
      <c r="B5452" s="2" t="s">
        <v>4058</v>
      </c>
      <c r="C5452" s="2" t="s">
        <v>133</v>
      </c>
      <c r="D5452" s="2" t="s">
        <v>142</v>
      </c>
      <c r="E5452" s="2" t="s">
        <v>209</v>
      </c>
      <c r="F5452" s="2">
        <v>42</v>
      </c>
      <c r="G5452" s="2" t="s">
        <v>69</v>
      </c>
      <c r="H5452" s="2" t="s">
        <v>84</v>
      </c>
      <c r="I5452" s="2" t="s">
        <v>45</v>
      </c>
      <c r="J5452" s="3">
        <v>45885</v>
      </c>
      <c r="K5452" s="3">
        <v>45903</v>
      </c>
      <c r="L5452" s="2" t="s">
        <v>40</v>
      </c>
      <c r="M5452" s="2" t="s">
        <v>71</v>
      </c>
      <c r="N5452" s="2" t="s">
        <v>137</v>
      </c>
      <c r="O5452" s="4">
        <v>757000</v>
      </c>
      <c r="P5452" s="4">
        <v>107200</v>
      </c>
      <c r="Q5452" s="4">
        <v>649800</v>
      </c>
      <c r="R5452" s="2">
        <v>24</v>
      </c>
      <c r="S5452" s="5">
        <v>7.54</v>
      </c>
      <c r="T5452" s="4">
        <v>31157.91</v>
      </c>
      <c r="U5452" s="2" t="s">
        <v>73</v>
      </c>
      <c r="V5452" s="2" t="s">
        <v>74</v>
      </c>
      <c r="W5452" s="4">
        <v>280421.19</v>
      </c>
      <c r="X5452" s="4">
        <v>467368.65</v>
      </c>
      <c r="Y5452" s="4">
        <v>747789.84</v>
      </c>
      <c r="Z5452" s="2">
        <v>56</v>
      </c>
      <c r="AA5452" s="2" t="s">
        <v>58</v>
      </c>
      <c r="AB5452" s="2" t="s">
        <v>15734</v>
      </c>
      <c r="AC5452" s="2" t="s">
        <v>106</v>
      </c>
      <c r="AD5452" s="2" t="s">
        <v>76</v>
      </c>
      <c r="AE5452" s="5">
        <v>85.84</v>
      </c>
      <c r="AF5452" s="2">
        <v>2</v>
      </c>
      <c r="AG5452" s="2" t="s">
        <v>15718</v>
      </c>
      <c r="AH5452" s="2">
        <v>18</v>
      </c>
      <c r="AI5452" s="6" t="str">
        <f t="shared" si="255"/>
        <v>35-44</v>
      </c>
      <c r="AJ5452" s="11">
        <f>YEAR(tbl_LoanData[[#This Row],[Application Date]])</f>
        <v>2025</v>
      </c>
      <c r="AK5452" s="11" t="str">
        <f>TEXT(tbl_LoanData[[#This Row],[Application Date]],"MMMM")</f>
        <v>August</v>
      </c>
      <c r="AL5452" s="12">
        <f>DATE(YEAR(tbl_LoanData[[#This Row],[Application Date]]),MONTH(tbl_LoanData[[#This Row],[Application Date]]),1)</f>
        <v>45870</v>
      </c>
      <c r="AM5452" s="14">
        <f ca="1">IF(AND(tbl_LoanData[[#This Row],[Application Date]]&gt;=EOMONTH(TODAY(),-1)+1,tbl_LoanData[[#This Row],[Application Date]]&lt;=TODAY()),tbl_LoanData[[#This Row],[Loan Amount]],0)</f>
        <v>0</v>
      </c>
      <c r="AN5452" s="14">
        <f>tbl_LoanData[[#This Row],[Amount Paid]]-(Q5452-X5452)</f>
        <v>97989.840000000026</v>
      </c>
      <c r="AO5452" s="14">
        <f>IF(tbl_LoanData[[#This Row],[Application Status]]="Approved",1,0)</f>
        <v>1</v>
      </c>
      <c r="AP5452" s="22" t="str">
        <f t="shared" ca="1" si="256"/>
        <v/>
      </c>
      <c r="AQ5452" s="22" t="str">
        <f t="shared" ca="1" si="257"/>
        <v/>
      </c>
    </row>
    <row r="5453" spans="1:43" x14ac:dyDescent="0.3">
      <c r="A5453" s="2" t="s">
        <v>4155</v>
      </c>
      <c r="B5453" s="2" t="s">
        <v>4156</v>
      </c>
      <c r="C5453" s="2" t="s">
        <v>586</v>
      </c>
      <c r="D5453" s="2" t="s">
        <v>161</v>
      </c>
      <c r="E5453" s="2" t="s">
        <v>284</v>
      </c>
      <c r="F5453" s="2">
        <v>53</v>
      </c>
      <c r="G5453" s="2" t="s">
        <v>69</v>
      </c>
      <c r="H5453" s="2" t="s">
        <v>278</v>
      </c>
      <c r="I5453" s="2" t="s">
        <v>45</v>
      </c>
      <c r="J5453" s="3">
        <v>45885</v>
      </c>
      <c r="K5453" s="3"/>
      <c r="L5453" s="2" t="s">
        <v>37</v>
      </c>
      <c r="M5453" s="2" t="s">
        <v>94</v>
      </c>
      <c r="N5453" s="2" t="s">
        <v>488</v>
      </c>
      <c r="O5453" s="4">
        <v>178000</v>
      </c>
      <c r="P5453" s="4">
        <v>19200</v>
      </c>
      <c r="Q5453" s="4">
        <v>158800</v>
      </c>
      <c r="R5453" s="2">
        <v>36</v>
      </c>
      <c r="S5453" s="5">
        <v>6.02</v>
      </c>
      <c r="T5453" s="4">
        <v>5207.76</v>
      </c>
      <c r="U5453" s="2" t="s">
        <v>113</v>
      </c>
      <c r="V5453" s="2" t="s">
        <v>97</v>
      </c>
      <c r="W5453" s="4">
        <v>0</v>
      </c>
      <c r="X5453" s="4">
        <v>0</v>
      </c>
      <c r="Y5453" s="4">
        <v>187479.28</v>
      </c>
      <c r="Z5453" s="2">
        <v>0</v>
      </c>
      <c r="AA5453" s="2" t="s">
        <v>97</v>
      </c>
      <c r="AB5453" s="2" t="s">
        <v>15735</v>
      </c>
      <c r="AC5453" s="2" t="s">
        <v>129</v>
      </c>
      <c r="AD5453" s="2" t="s">
        <v>76</v>
      </c>
      <c r="AE5453" s="5">
        <v>89.21</v>
      </c>
      <c r="AF5453" s="2">
        <v>0</v>
      </c>
      <c r="AG5453" s="2" t="s">
        <v>97</v>
      </c>
      <c r="AH5453" s="2"/>
      <c r="AI5453" s="6" t="str">
        <f t="shared" si="255"/>
        <v>45-54</v>
      </c>
      <c r="AJ5453" s="11">
        <f>YEAR(tbl_LoanData[[#This Row],[Application Date]])</f>
        <v>2025</v>
      </c>
      <c r="AK5453" s="11" t="str">
        <f>TEXT(tbl_LoanData[[#This Row],[Application Date]],"MMMM")</f>
        <v>August</v>
      </c>
      <c r="AL5453" s="12">
        <f>DATE(YEAR(tbl_LoanData[[#This Row],[Application Date]]),MONTH(tbl_LoanData[[#This Row],[Application Date]]),1)</f>
        <v>45870</v>
      </c>
      <c r="AM5453" s="14">
        <f ca="1">IF(AND(tbl_LoanData[[#This Row],[Application Date]]&gt;=EOMONTH(TODAY(),-1)+1,tbl_LoanData[[#This Row],[Application Date]]&lt;=TODAY()),tbl_LoanData[[#This Row],[Loan Amount]],0)</f>
        <v>0</v>
      </c>
      <c r="AN5453" s="14">
        <f>tbl_LoanData[[#This Row],[Amount Paid]]-(Q5453-X5453)</f>
        <v>-158800</v>
      </c>
      <c r="AO5453" s="14">
        <f>IF(tbl_LoanData[[#This Row],[Application Status]]="Approved",1,0)</f>
        <v>0</v>
      </c>
      <c r="AP5453" s="22" t="str">
        <f t="shared" ca="1" si="256"/>
        <v/>
      </c>
      <c r="AQ5453" s="22" t="str">
        <f t="shared" ca="1" si="257"/>
        <v/>
      </c>
    </row>
    <row r="5454" spans="1:43" ht="14.4" customHeight="1" x14ac:dyDescent="0.3">
      <c r="A5454" s="2" t="s">
        <v>4159</v>
      </c>
      <c r="B5454" s="2" t="s">
        <v>4160</v>
      </c>
      <c r="C5454" s="2" t="s">
        <v>292</v>
      </c>
      <c r="D5454" s="2" t="s">
        <v>102</v>
      </c>
      <c r="E5454" s="2" t="s">
        <v>323</v>
      </c>
      <c r="F5454" s="2">
        <v>57</v>
      </c>
      <c r="G5454" s="2" t="s">
        <v>83</v>
      </c>
      <c r="H5454" s="2" t="s">
        <v>237</v>
      </c>
      <c r="I5454" s="2" t="s">
        <v>48</v>
      </c>
      <c r="J5454" s="3">
        <v>45881</v>
      </c>
      <c r="K5454" s="3">
        <v>45888</v>
      </c>
      <c r="L5454" s="2" t="s">
        <v>40</v>
      </c>
      <c r="M5454" s="2" t="s">
        <v>94</v>
      </c>
      <c r="N5454" s="2" t="s">
        <v>95</v>
      </c>
      <c r="O5454" s="4">
        <v>1344000</v>
      </c>
      <c r="P5454" s="4">
        <v>320300</v>
      </c>
      <c r="Q5454" s="4">
        <v>1023700</v>
      </c>
      <c r="R5454" s="2">
        <v>36</v>
      </c>
      <c r="S5454" s="5">
        <v>5.79</v>
      </c>
      <c r="T5454" s="4">
        <v>33375.46</v>
      </c>
      <c r="U5454" s="2" t="s">
        <v>73</v>
      </c>
      <c r="V5454" s="2" t="s">
        <v>74</v>
      </c>
      <c r="W5454" s="4">
        <v>300379.14</v>
      </c>
      <c r="X5454" s="4">
        <v>901137.55</v>
      </c>
      <c r="Y5454" s="4">
        <v>1201516.69</v>
      </c>
      <c r="Z5454" s="2">
        <v>96</v>
      </c>
      <c r="AA5454" s="2" t="s">
        <v>60</v>
      </c>
      <c r="AB5454" s="2" t="s">
        <v>15727</v>
      </c>
      <c r="AC5454" s="2" t="s">
        <v>87</v>
      </c>
      <c r="AD5454" s="2" t="s">
        <v>76</v>
      </c>
      <c r="AE5454" s="5">
        <v>76.17</v>
      </c>
      <c r="AF5454" s="2">
        <v>3</v>
      </c>
      <c r="AG5454" s="2" t="s">
        <v>130</v>
      </c>
      <c r="AH5454" s="2">
        <v>7</v>
      </c>
      <c r="AI5454" s="6" t="str">
        <f t="shared" si="255"/>
        <v>55-64</v>
      </c>
      <c r="AJ5454" s="11">
        <f>YEAR(tbl_LoanData[[#This Row],[Application Date]])</f>
        <v>2025</v>
      </c>
      <c r="AK5454" s="11" t="str">
        <f>TEXT(tbl_LoanData[[#This Row],[Application Date]],"MMMM")</f>
        <v>August</v>
      </c>
      <c r="AL5454" s="12">
        <f>DATE(YEAR(tbl_LoanData[[#This Row],[Application Date]]),MONTH(tbl_LoanData[[#This Row],[Application Date]]),1)</f>
        <v>45870</v>
      </c>
      <c r="AM5454" s="14">
        <f ca="1">IF(AND(tbl_LoanData[[#This Row],[Application Date]]&gt;=EOMONTH(TODAY(),-1)+1,tbl_LoanData[[#This Row],[Application Date]]&lt;=TODAY()),tbl_LoanData[[#This Row],[Loan Amount]],0)</f>
        <v>0</v>
      </c>
      <c r="AN5454" s="14">
        <f>tbl_LoanData[[#This Row],[Amount Paid]]-(Q5454-X5454)</f>
        <v>177816.69000000006</v>
      </c>
      <c r="AO5454" s="14">
        <f>IF(tbl_LoanData[[#This Row],[Application Status]]="Approved",1,0)</f>
        <v>1</v>
      </c>
      <c r="AP5454" s="22" t="str">
        <f t="shared" ca="1" si="256"/>
        <v/>
      </c>
      <c r="AQ5454" s="22" t="str">
        <f t="shared" ca="1" si="257"/>
        <v/>
      </c>
    </row>
    <row r="5455" spans="1:43" ht="14.4" customHeight="1" x14ac:dyDescent="0.3">
      <c r="A5455" s="2" t="s">
        <v>4169</v>
      </c>
      <c r="B5455" s="2" t="s">
        <v>4170</v>
      </c>
      <c r="C5455" s="2" t="s">
        <v>508</v>
      </c>
      <c r="D5455" s="2" t="s">
        <v>209</v>
      </c>
      <c r="E5455" s="2" t="s">
        <v>102</v>
      </c>
      <c r="F5455" s="2">
        <v>28</v>
      </c>
      <c r="G5455" s="2" t="s">
        <v>83</v>
      </c>
      <c r="H5455" s="2" t="s">
        <v>259</v>
      </c>
      <c r="I5455" s="2" t="s">
        <v>43</v>
      </c>
      <c r="J5455" s="3">
        <v>45900</v>
      </c>
      <c r="K5455" s="3">
        <v>45919</v>
      </c>
      <c r="L5455" s="2" t="s">
        <v>39</v>
      </c>
      <c r="M5455" s="2" t="s">
        <v>167</v>
      </c>
      <c r="N5455" s="2" t="s">
        <v>168</v>
      </c>
      <c r="O5455" s="4">
        <v>2266000</v>
      </c>
      <c r="P5455" s="4">
        <v>572200</v>
      </c>
      <c r="Q5455" s="4">
        <v>1693800</v>
      </c>
      <c r="R5455" s="2">
        <v>36</v>
      </c>
      <c r="S5455" s="5">
        <v>10.79</v>
      </c>
      <c r="T5455" s="4">
        <v>62280.08</v>
      </c>
      <c r="U5455" s="2" t="s">
        <v>73</v>
      </c>
      <c r="V5455" s="2" t="s">
        <v>74</v>
      </c>
      <c r="W5455" s="4">
        <v>685080.88</v>
      </c>
      <c r="X5455" s="4">
        <v>1557002.18</v>
      </c>
      <c r="Y5455" s="4">
        <v>2242083.06</v>
      </c>
      <c r="Z5455" s="2">
        <v>0</v>
      </c>
      <c r="AA5455" s="2" t="s">
        <v>56</v>
      </c>
      <c r="AB5455" s="2" t="s">
        <v>15727</v>
      </c>
      <c r="AC5455" s="2" t="s">
        <v>332</v>
      </c>
      <c r="AD5455" s="2" t="s">
        <v>76</v>
      </c>
      <c r="AE5455" s="5">
        <v>74.75</v>
      </c>
      <c r="AF5455" s="2">
        <v>0</v>
      </c>
      <c r="AG5455" s="2" t="s">
        <v>77</v>
      </c>
      <c r="AH5455" s="2">
        <v>19</v>
      </c>
      <c r="AI5455" s="6" t="str">
        <f t="shared" si="255"/>
        <v>25-34</v>
      </c>
      <c r="AJ5455" s="11">
        <f>YEAR(tbl_LoanData[[#This Row],[Application Date]])</f>
        <v>2025</v>
      </c>
      <c r="AK5455" s="11" t="str">
        <f>TEXT(tbl_LoanData[[#This Row],[Application Date]],"MMMM")</f>
        <v>August</v>
      </c>
      <c r="AL5455" s="12">
        <f>DATE(YEAR(tbl_LoanData[[#This Row],[Application Date]]),MONTH(tbl_LoanData[[#This Row],[Application Date]]),1)</f>
        <v>45870</v>
      </c>
      <c r="AM5455" s="14">
        <f ca="1">IF(AND(tbl_LoanData[[#This Row],[Application Date]]&gt;=EOMONTH(TODAY(),-1)+1,tbl_LoanData[[#This Row],[Application Date]]&lt;=TODAY()),tbl_LoanData[[#This Row],[Loan Amount]],0)</f>
        <v>0</v>
      </c>
      <c r="AN5455" s="14">
        <f>tbl_LoanData[[#This Row],[Amount Paid]]-(Q5455-X5455)</f>
        <v>548283.05999999994</v>
      </c>
      <c r="AO5455" s="14">
        <f>IF(tbl_LoanData[[#This Row],[Application Status]]="Approved",1,0)</f>
        <v>1</v>
      </c>
      <c r="AP5455" s="22" t="str">
        <f t="shared" ca="1" si="256"/>
        <v/>
      </c>
      <c r="AQ5455" s="22" t="str">
        <f t="shared" ca="1" si="257"/>
        <v/>
      </c>
    </row>
    <row r="5456" spans="1:43" ht="14.4" customHeight="1" x14ac:dyDescent="0.3">
      <c r="A5456" s="2" t="s">
        <v>4219</v>
      </c>
      <c r="B5456" s="2" t="s">
        <v>4220</v>
      </c>
      <c r="C5456" s="2" t="s">
        <v>575</v>
      </c>
      <c r="D5456" s="2" t="s">
        <v>209</v>
      </c>
      <c r="E5456" s="2" t="s">
        <v>284</v>
      </c>
      <c r="F5456" s="2">
        <v>35</v>
      </c>
      <c r="G5456" s="2" t="s">
        <v>69</v>
      </c>
      <c r="H5456" s="2" t="s">
        <v>285</v>
      </c>
      <c r="I5456" s="2" t="s">
        <v>55</v>
      </c>
      <c r="J5456" s="3">
        <v>45896</v>
      </c>
      <c r="K5456" s="3">
        <v>45904</v>
      </c>
      <c r="L5456" s="2" t="s">
        <v>40</v>
      </c>
      <c r="M5456" s="2" t="s">
        <v>71</v>
      </c>
      <c r="N5456" s="2" t="s">
        <v>137</v>
      </c>
      <c r="O5456" s="4">
        <v>1003000</v>
      </c>
      <c r="P5456" s="4">
        <v>379500</v>
      </c>
      <c r="Q5456" s="4">
        <v>623500</v>
      </c>
      <c r="R5456" s="2">
        <v>48</v>
      </c>
      <c r="S5456" s="5">
        <v>13.08</v>
      </c>
      <c r="T5456" s="4">
        <v>19785.73</v>
      </c>
      <c r="U5456" s="2" t="s">
        <v>73</v>
      </c>
      <c r="V5456" s="2" t="s">
        <v>74</v>
      </c>
      <c r="W5456" s="4">
        <v>217643.03</v>
      </c>
      <c r="X5456" s="4">
        <v>732072.17</v>
      </c>
      <c r="Y5456" s="4">
        <v>949715.2</v>
      </c>
      <c r="Z5456" s="2">
        <v>0</v>
      </c>
      <c r="AA5456" s="2" t="s">
        <v>56</v>
      </c>
      <c r="AB5456" s="2" t="s">
        <v>15732</v>
      </c>
      <c r="AC5456" s="2" t="s">
        <v>332</v>
      </c>
      <c r="AD5456" s="2" t="s">
        <v>76</v>
      </c>
      <c r="AE5456" s="5">
        <v>62.16</v>
      </c>
      <c r="AF5456" s="2">
        <v>0</v>
      </c>
      <c r="AG5456" s="2" t="s">
        <v>77</v>
      </c>
      <c r="AH5456" s="2">
        <v>8</v>
      </c>
      <c r="AI5456" s="6" t="str">
        <f t="shared" si="255"/>
        <v>35-44</v>
      </c>
      <c r="AJ5456" s="11">
        <f>YEAR(tbl_LoanData[[#This Row],[Application Date]])</f>
        <v>2025</v>
      </c>
      <c r="AK5456" s="11" t="str">
        <f>TEXT(tbl_LoanData[[#This Row],[Application Date]],"MMMM")</f>
        <v>August</v>
      </c>
      <c r="AL5456" s="12">
        <f>DATE(YEAR(tbl_LoanData[[#This Row],[Application Date]]),MONTH(tbl_LoanData[[#This Row],[Application Date]]),1)</f>
        <v>45870</v>
      </c>
      <c r="AM5456" s="14">
        <f ca="1">IF(AND(tbl_LoanData[[#This Row],[Application Date]]&gt;=EOMONTH(TODAY(),-1)+1,tbl_LoanData[[#This Row],[Application Date]]&lt;=TODAY()),tbl_LoanData[[#This Row],[Loan Amount]],0)</f>
        <v>0</v>
      </c>
      <c r="AN5456" s="14">
        <f>tbl_LoanData[[#This Row],[Amount Paid]]-(Q5456-X5456)</f>
        <v>326215.20000000007</v>
      </c>
      <c r="AO5456" s="14">
        <f>IF(tbl_LoanData[[#This Row],[Application Status]]="Approved",1,0)</f>
        <v>1</v>
      </c>
      <c r="AP5456" s="22" t="str">
        <f t="shared" ca="1" si="256"/>
        <v/>
      </c>
      <c r="AQ5456" s="22" t="str">
        <f t="shared" ca="1" si="257"/>
        <v/>
      </c>
    </row>
    <row r="5457" spans="1:43" ht="14.4" customHeight="1" x14ac:dyDescent="0.3">
      <c r="A5457" s="2" t="s">
        <v>4261</v>
      </c>
      <c r="B5457" s="2" t="s">
        <v>4262</v>
      </c>
      <c r="C5457" s="2" t="s">
        <v>343</v>
      </c>
      <c r="D5457" s="2" t="s">
        <v>142</v>
      </c>
      <c r="E5457" s="2" t="s">
        <v>82</v>
      </c>
      <c r="F5457" s="2">
        <v>42</v>
      </c>
      <c r="G5457" s="2" t="s">
        <v>69</v>
      </c>
      <c r="H5457" s="2" t="s">
        <v>70</v>
      </c>
      <c r="I5457" s="2" t="s">
        <v>50</v>
      </c>
      <c r="J5457" s="3">
        <v>45897</v>
      </c>
      <c r="K5457" s="3">
        <v>45913</v>
      </c>
      <c r="L5457" s="2" t="s">
        <v>37</v>
      </c>
      <c r="M5457" s="2" t="s">
        <v>199</v>
      </c>
      <c r="N5457" s="2" t="s">
        <v>319</v>
      </c>
      <c r="O5457" s="4">
        <v>185000</v>
      </c>
      <c r="P5457" s="4">
        <v>66200</v>
      </c>
      <c r="Q5457" s="4">
        <v>118800</v>
      </c>
      <c r="R5457" s="2">
        <v>12</v>
      </c>
      <c r="S5457" s="5">
        <v>10.55</v>
      </c>
      <c r="T5457" s="4">
        <v>10944.45</v>
      </c>
      <c r="U5457" s="2" t="s">
        <v>73</v>
      </c>
      <c r="V5457" s="2" t="s">
        <v>74</v>
      </c>
      <c r="W5457" s="4">
        <v>65666.7</v>
      </c>
      <c r="X5457" s="4">
        <v>65666.7</v>
      </c>
      <c r="Y5457" s="4">
        <v>131333.4</v>
      </c>
      <c r="Z5457" s="2">
        <v>140</v>
      </c>
      <c r="AA5457" s="2" t="s">
        <v>60</v>
      </c>
      <c r="AB5457" s="2" t="s">
        <v>15728</v>
      </c>
      <c r="AC5457" s="2" t="s">
        <v>87</v>
      </c>
      <c r="AD5457" s="2" t="s">
        <v>76</v>
      </c>
      <c r="AE5457" s="5">
        <v>64.22</v>
      </c>
      <c r="AF5457" s="2">
        <v>5</v>
      </c>
      <c r="AG5457" s="2" t="s">
        <v>130</v>
      </c>
      <c r="AH5457" s="2">
        <v>16</v>
      </c>
      <c r="AI5457" s="6" t="str">
        <f t="shared" si="255"/>
        <v>35-44</v>
      </c>
      <c r="AJ5457" s="11">
        <f>YEAR(tbl_LoanData[[#This Row],[Application Date]])</f>
        <v>2025</v>
      </c>
      <c r="AK5457" s="11" t="str">
        <f>TEXT(tbl_LoanData[[#This Row],[Application Date]],"MMMM")</f>
        <v>August</v>
      </c>
      <c r="AL5457" s="12">
        <f>DATE(YEAR(tbl_LoanData[[#This Row],[Application Date]]),MONTH(tbl_LoanData[[#This Row],[Application Date]]),1)</f>
        <v>45870</v>
      </c>
      <c r="AM5457" s="14">
        <f ca="1">IF(AND(tbl_LoanData[[#This Row],[Application Date]]&gt;=EOMONTH(TODAY(),-1)+1,tbl_LoanData[[#This Row],[Application Date]]&lt;=TODAY()),tbl_LoanData[[#This Row],[Loan Amount]],0)</f>
        <v>0</v>
      </c>
      <c r="AN5457" s="14">
        <f>tbl_LoanData[[#This Row],[Amount Paid]]-(Q5457-X5457)</f>
        <v>12533.399999999994</v>
      </c>
      <c r="AO5457" s="14">
        <f>IF(tbl_LoanData[[#This Row],[Application Status]]="Approved",1,0)</f>
        <v>1</v>
      </c>
      <c r="AP5457" s="22" t="str">
        <f t="shared" ca="1" si="256"/>
        <v/>
      </c>
      <c r="AQ5457" s="22" t="str">
        <f t="shared" ca="1" si="257"/>
        <v/>
      </c>
    </row>
    <row r="5458" spans="1:43" ht="14.4" customHeight="1" x14ac:dyDescent="0.3">
      <c r="A5458" s="2" t="s">
        <v>4267</v>
      </c>
      <c r="B5458" s="2" t="s">
        <v>4268</v>
      </c>
      <c r="C5458" s="2" t="s">
        <v>758</v>
      </c>
      <c r="D5458" s="2" t="s">
        <v>82</v>
      </c>
      <c r="E5458" s="2" t="s">
        <v>101</v>
      </c>
      <c r="F5458" s="2">
        <v>49</v>
      </c>
      <c r="G5458" s="2" t="s">
        <v>83</v>
      </c>
      <c r="H5458" s="2" t="s">
        <v>278</v>
      </c>
      <c r="I5458" s="2" t="s">
        <v>45</v>
      </c>
      <c r="J5458" s="3">
        <v>45894</v>
      </c>
      <c r="K5458" s="3"/>
      <c r="L5458" s="2" t="s">
        <v>38</v>
      </c>
      <c r="M5458" s="2" t="s">
        <v>111</v>
      </c>
      <c r="N5458" s="2" t="s">
        <v>112</v>
      </c>
      <c r="O5458" s="4">
        <v>1260000</v>
      </c>
      <c r="P5458" s="4">
        <v>385900</v>
      </c>
      <c r="Q5458" s="4">
        <v>874100</v>
      </c>
      <c r="R5458" s="2">
        <v>48</v>
      </c>
      <c r="S5458" s="5">
        <v>10.33</v>
      </c>
      <c r="T5458" s="4">
        <v>25734.959999999999</v>
      </c>
      <c r="U5458" s="2" t="s">
        <v>113</v>
      </c>
      <c r="V5458" s="2" t="s">
        <v>97</v>
      </c>
      <c r="W5458" s="4">
        <v>0</v>
      </c>
      <c r="X5458" s="4">
        <v>0</v>
      </c>
      <c r="Y5458" s="4">
        <v>1235278.1200000001</v>
      </c>
      <c r="Z5458" s="2">
        <v>0</v>
      </c>
      <c r="AA5458" s="2" t="s">
        <v>97</v>
      </c>
      <c r="AB5458" s="2" t="s">
        <v>15730</v>
      </c>
      <c r="AC5458" s="2" t="s">
        <v>87</v>
      </c>
      <c r="AD5458" s="2" t="s">
        <v>76</v>
      </c>
      <c r="AE5458" s="5">
        <v>69.37</v>
      </c>
      <c r="AF5458" s="2">
        <v>0</v>
      </c>
      <c r="AG5458" s="2" t="s">
        <v>97</v>
      </c>
      <c r="AH5458" s="2"/>
      <c r="AI5458" s="6" t="str">
        <f t="shared" si="255"/>
        <v>45-54</v>
      </c>
      <c r="AJ5458" s="11">
        <f>YEAR(tbl_LoanData[[#This Row],[Application Date]])</f>
        <v>2025</v>
      </c>
      <c r="AK5458" s="11" t="str">
        <f>TEXT(tbl_LoanData[[#This Row],[Application Date]],"MMMM")</f>
        <v>August</v>
      </c>
      <c r="AL5458" s="12">
        <f>DATE(YEAR(tbl_LoanData[[#This Row],[Application Date]]),MONTH(tbl_LoanData[[#This Row],[Application Date]]),1)</f>
        <v>45870</v>
      </c>
      <c r="AM5458" s="14">
        <f ca="1">IF(AND(tbl_LoanData[[#This Row],[Application Date]]&gt;=EOMONTH(TODAY(),-1)+1,tbl_LoanData[[#This Row],[Application Date]]&lt;=TODAY()),tbl_LoanData[[#This Row],[Loan Amount]],0)</f>
        <v>0</v>
      </c>
      <c r="AN5458" s="14">
        <f>tbl_LoanData[[#This Row],[Amount Paid]]-(Q5458-X5458)</f>
        <v>-874100</v>
      </c>
      <c r="AO5458" s="14">
        <f>IF(tbl_LoanData[[#This Row],[Application Status]]="Approved",1,0)</f>
        <v>0</v>
      </c>
      <c r="AP5458" s="22" t="str">
        <f t="shared" ca="1" si="256"/>
        <v/>
      </c>
      <c r="AQ5458" s="22" t="str">
        <f t="shared" ca="1" si="257"/>
        <v/>
      </c>
    </row>
    <row r="5459" spans="1:43" ht="14.4" customHeight="1" x14ac:dyDescent="0.3">
      <c r="A5459" s="2" t="s">
        <v>4347</v>
      </c>
      <c r="B5459" s="2" t="s">
        <v>4348</v>
      </c>
      <c r="C5459" s="2" t="s">
        <v>347</v>
      </c>
      <c r="D5459" s="2" t="s">
        <v>91</v>
      </c>
      <c r="E5459" s="2" t="s">
        <v>102</v>
      </c>
      <c r="F5459" s="2">
        <v>39</v>
      </c>
      <c r="G5459" s="2" t="s">
        <v>69</v>
      </c>
      <c r="H5459" s="2" t="s">
        <v>516</v>
      </c>
      <c r="I5459" s="2" t="s">
        <v>53</v>
      </c>
      <c r="J5459" s="3">
        <v>45887</v>
      </c>
      <c r="K5459" s="3">
        <v>45898</v>
      </c>
      <c r="L5459" s="2" t="s">
        <v>40</v>
      </c>
      <c r="M5459" s="2" t="s">
        <v>111</v>
      </c>
      <c r="N5459" s="2" t="s">
        <v>369</v>
      </c>
      <c r="O5459" s="4">
        <v>874000</v>
      </c>
      <c r="P5459" s="4">
        <v>158900</v>
      </c>
      <c r="Q5459" s="4">
        <v>715100</v>
      </c>
      <c r="R5459" s="2">
        <v>12</v>
      </c>
      <c r="S5459" s="5">
        <v>11.06</v>
      </c>
      <c r="T5459" s="4">
        <v>66182.5</v>
      </c>
      <c r="U5459" s="2" t="s">
        <v>73</v>
      </c>
      <c r="V5459" s="2" t="s">
        <v>74</v>
      </c>
      <c r="W5459" s="4">
        <v>728007.5</v>
      </c>
      <c r="X5459" s="4">
        <v>66182.559999999998</v>
      </c>
      <c r="Y5459" s="4">
        <v>794190.06</v>
      </c>
      <c r="Z5459" s="2">
        <v>0</v>
      </c>
      <c r="AA5459" s="2" t="s">
        <v>56</v>
      </c>
      <c r="AB5459" s="2" t="s">
        <v>15735</v>
      </c>
      <c r="AC5459" s="2" t="s">
        <v>138</v>
      </c>
      <c r="AD5459" s="2" t="s">
        <v>76</v>
      </c>
      <c r="AE5459" s="5">
        <v>81.819999999999993</v>
      </c>
      <c r="AF5459" s="2">
        <v>0</v>
      </c>
      <c r="AG5459" s="2" t="s">
        <v>77</v>
      </c>
      <c r="AH5459" s="2">
        <v>11</v>
      </c>
      <c r="AI5459" s="6" t="str">
        <f t="shared" si="255"/>
        <v>35-44</v>
      </c>
      <c r="AJ5459" s="11">
        <f>YEAR(tbl_LoanData[[#This Row],[Application Date]])</f>
        <v>2025</v>
      </c>
      <c r="AK5459" s="11" t="str">
        <f>TEXT(tbl_LoanData[[#This Row],[Application Date]],"MMMM")</f>
        <v>August</v>
      </c>
      <c r="AL5459" s="12">
        <f>DATE(YEAR(tbl_LoanData[[#This Row],[Application Date]]),MONTH(tbl_LoanData[[#This Row],[Application Date]]),1)</f>
        <v>45870</v>
      </c>
      <c r="AM5459" s="14">
        <f ca="1">IF(AND(tbl_LoanData[[#This Row],[Application Date]]&gt;=EOMONTH(TODAY(),-1)+1,tbl_LoanData[[#This Row],[Application Date]]&lt;=TODAY()),tbl_LoanData[[#This Row],[Loan Amount]],0)</f>
        <v>0</v>
      </c>
      <c r="AN5459" s="14">
        <f>tbl_LoanData[[#This Row],[Amount Paid]]-(Q5459-X5459)</f>
        <v>79090.060000000056</v>
      </c>
      <c r="AO5459" s="14">
        <f>IF(tbl_LoanData[[#This Row],[Application Status]]="Approved",1,0)</f>
        <v>1</v>
      </c>
      <c r="AP5459" s="22" t="str">
        <f t="shared" ca="1" si="256"/>
        <v/>
      </c>
      <c r="AQ5459" s="22" t="str">
        <f t="shared" ca="1" si="257"/>
        <v/>
      </c>
    </row>
    <row r="5460" spans="1:43" x14ac:dyDescent="0.3">
      <c r="A5460" s="2" t="s">
        <v>4417</v>
      </c>
      <c r="B5460" s="2" t="s">
        <v>4418</v>
      </c>
      <c r="C5460" s="2" t="s">
        <v>100</v>
      </c>
      <c r="D5460" s="2" t="s">
        <v>82</v>
      </c>
      <c r="E5460" s="2" t="s">
        <v>118</v>
      </c>
      <c r="F5460" s="2">
        <v>47</v>
      </c>
      <c r="G5460" s="2" t="s">
        <v>69</v>
      </c>
      <c r="H5460" s="2" t="s">
        <v>543</v>
      </c>
      <c r="I5460" s="2" t="s">
        <v>45</v>
      </c>
      <c r="J5460" s="3">
        <v>45893</v>
      </c>
      <c r="K5460" s="3">
        <v>45913</v>
      </c>
      <c r="L5460" s="2" t="s">
        <v>39</v>
      </c>
      <c r="M5460" s="2" t="s">
        <v>127</v>
      </c>
      <c r="N5460" s="2" t="s">
        <v>195</v>
      </c>
      <c r="O5460" s="4">
        <v>2134000</v>
      </c>
      <c r="P5460" s="4">
        <v>217900</v>
      </c>
      <c r="Q5460" s="4">
        <v>1916100</v>
      </c>
      <c r="R5460" s="2">
        <v>36</v>
      </c>
      <c r="S5460" s="5">
        <v>5.12</v>
      </c>
      <c r="T5460" s="4">
        <v>61400.36</v>
      </c>
      <c r="U5460" s="2" t="s">
        <v>73</v>
      </c>
      <c r="V5460" s="2" t="s">
        <v>74</v>
      </c>
      <c r="W5460" s="4">
        <v>675403.96</v>
      </c>
      <c r="X5460" s="4">
        <v>1535009</v>
      </c>
      <c r="Y5460" s="4">
        <v>2210412.96</v>
      </c>
      <c r="Z5460" s="2">
        <v>0</v>
      </c>
      <c r="AA5460" s="2" t="s">
        <v>56</v>
      </c>
      <c r="AB5460" s="2" t="s">
        <v>15732</v>
      </c>
      <c r="AC5460" s="2" t="s">
        <v>75</v>
      </c>
      <c r="AD5460" s="2" t="s">
        <v>76</v>
      </c>
      <c r="AE5460" s="5">
        <v>89.79</v>
      </c>
      <c r="AF5460" s="2">
        <v>0</v>
      </c>
      <c r="AG5460" s="2" t="s">
        <v>77</v>
      </c>
      <c r="AH5460" s="2">
        <v>20</v>
      </c>
      <c r="AI5460" s="6" t="str">
        <f t="shared" si="255"/>
        <v>45-54</v>
      </c>
      <c r="AJ5460" s="11">
        <f>YEAR(tbl_LoanData[[#This Row],[Application Date]])</f>
        <v>2025</v>
      </c>
      <c r="AK5460" s="11" t="str">
        <f>TEXT(tbl_LoanData[[#This Row],[Application Date]],"MMMM")</f>
        <v>August</v>
      </c>
      <c r="AL5460" s="12">
        <f>DATE(YEAR(tbl_LoanData[[#This Row],[Application Date]]),MONTH(tbl_LoanData[[#This Row],[Application Date]]),1)</f>
        <v>45870</v>
      </c>
      <c r="AM5460" s="14">
        <f ca="1">IF(AND(tbl_LoanData[[#This Row],[Application Date]]&gt;=EOMONTH(TODAY(),-1)+1,tbl_LoanData[[#This Row],[Application Date]]&lt;=TODAY()),tbl_LoanData[[#This Row],[Loan Amount]],0)</f>
        <v>0</v>
      </c>
      <c r="AN5460" s="14">
        <f>tbl_LoanData[[#This Row],[Amount Paid]]-(Q5460-X5460)</f>
        <v>294312.95999999996</v>
      </c>
      <c r="AO5460" s="14">
        <f>IF(tbl_LoanData[[#This Row],[Application Status]]="Approved",1,0)</f>
        <v>1</v>
      </c>
      <c r="AP5460" s="22" t="str">
        <f t="shared" ca="1" si="256"/>
        <v/>
      </c>
      <c r="AQ5460" s="22" t="str">
        <f t="shared" ca="1" si="257"/>
        <v/>
      </c>
    </row>
    <row r="5461" spans="1:43" ht="14.4" customHeight="1" x14ac:dyDescent="0.3">
      <c r="A5461" s="2" t="s">
        <v>4443</v>
      </c>
      <c r="B5461" s="2" t="s">
        <v>4444</v>
      </c>
      <c r="C5461" s="2" t="s">
        <v>804</v>
      </c>
      <c r="D5461" s="2" t="s">
        <v>232</v>
      </c>
      <c r="E5461" s="2" t="s">
        <v>190</v>
      </c>
      <c r="F5461" s="2">
        <v>25</v>
      </c>
      <c r="G5461" s="2" t="s">
        <v>83</v>
      </c>
      <c r="H5461" s="2" t="s">
        <v>265</v>
      </c>
      <c r="I5461" s="2" t="s">
        <v>44</v>
      </c>
      <c r="J5461" s="3">
        <v>45877</v>
      </c>
      <c r="K5461" s="3"/>
      <c r="L5461" s="2" t="s">
        <v>36</v>
      </c>
      <c r="M5461" s="2" t="s">
        <v>94</v>
      </c>
      <c r="N5461" s="2" t="s">
        <v>212</v>
      </c>
      <c r="O5461" s="4">
        <v>1041000</v>
      </c>
      <c r="P5461" s="4">
        <v>317300</v>
      </c>
      <c r="Q5461" s="4">
        <v>723700</v>
      </c>
      <c r="R5461" s="2">
        <v>12</v>
      </c>
      <c r="S5461" s="5">
        <v>14.52</v>
      </c>
      <c r="T5461" s="4">
        <v>69065.100000000006</v>
      </c>
      <c r="U5461" s="2" t="s">
        <v>96</v>
      </c>
      <c r="V5461" s="2" t="s">
        <v>97</v>
      </c>
      <c r="W5461" s="4">
        <v>0</v>
      </c>
      <c r="X5461" s="4">
        <v>0</v>
      </c>
      <c r="Y5461" s="4">
        <v>828781.24</v>
      </c>
      <c r="Z5461" s="2">
        <v>0</v>
      </c>
      <c r="AA5461" s="2" t="s">
        <v>97</v>
      </c>
      <c r="AB5461" s="2" t="s">
        <v>15727</v>
      </c>
      <c r="AC5461" s="2" t="s">
        <v>360</v>
      </c>
      <c r="AD5461" s="2" t="s">
        <v>76</v>
      </c>
      <c r="AE5461" s="5">
        <v>69.52</v>
      </c>
      <c r="AF5461" s="2">
        <v>0</v>
      </c>
      <c r="AG5461" s="2" t="s">
        <v>97</v>
      </c>
      <c r="AH5461" s="2"/>
      <c r="AI5461" s="6" t="str">
        <f t="shared" si="255"/>
        <v>25-34</v>
      </c>
      <c r="AJ5461" s="11">
        <f>YEAR(tbl_LoanData[[#This Row],[Application Date]])</f>
        <v>2025</v>
      </c>
      <c r="AK5461" s="11" t="str">
        <f>TEXT(tbl_LoanData[[#This Row],[Application Date]],"MMMM")</f>
        <v>August</v>
      </c>
      <c r="AL5461" s="12">
        <f>DATE(YEAR(tbl_LoanData[[#This Row],[Application Date]]),MONTH(tbl_LoanData[[#This Row],[Application Date]]),1)</f>
        <v>45870</v>
      </c>
      <c r="AM5461" s="14">
        <f ca="1">IF(AND(tbl_LoanData[[#This Row],[Application Date]]&gt;=EOMONTH(TODAY(),-1)+1,tbl_LoanData[[#This Row],[Application Date]]&lt;=TODAY()),tbl_LoanData[[#This Row],[Loan Amount]],0)</f>
        <v>0</v>
      </c>
      <c r="AN5461" s="14">
        <f>tbl_LoanData[[#This Row],[Amount Paid]]-(Q5461-X5461)</f>
        <v>-723700</v>
      </c>
      <c r="AO5461" s="14">
        <f>IF(tbl_LoanData[[#This Row],[Application Status]]="Approved",1,0)</f>
        <v>0</v>
      </c>
      <c r="AP5461" s="22" t="str">
        <f t="shared" ca="1" si="256"/>
        <v/>
      </c>
      <c r="AQ5461" s="22" t="str">
        <f t="shared" ca="1" si="257"/>
        <v/>
      </c>
    </row>
    <row r="5462" spans="1:43" ht="14.4" customHeight="1" x14ac:dyDescent="0.3">
      <c r="A5462" s="2" t="s">
        <v>4743</v>
      </c>
      <c r="B5462" s="2" t="s">
        <v>4744</v>
      </c>
      <c r="C5462" s="2" t="s">
        <v>141</v>
      </c>
      <c r="D5462" s="2" t="s">
        <v>268</v>
      </c>
      <c r="E5462" s="2" t="s">
        <v>311</v>
      </c>
      <c r="F5462" s="2">
        <v>59</v>
      </c>
      <c r="G5462" s="2" t="s">
        <v>83</v>
      </c>
      <c r="H5462" s="2" t="s">
        <v>143</v>
      </c>
      <c r="I5462" s="2" t="s">
        <v>46</v>
      </c>
      <c r="J5462" s="3">
        <v>45883</v>
      </c>
      <c r="K5462" s="3"/>
      <c r="L5462" s="2" t="s">
        <v>40</v>
      </c>
      <c r="M5462" s="2" t="s">
        <v>111</v>
      </c>
      <c r="N5462" s="2" t="s">
        <v>120</v>
      </c>
      <c r="O5462" s="4">
        <v>1383000</v>
      </c>
      <c r="P5462" s="4">
        <v>438300</v>
      </c>
      <c r="Q5462" s="4">
        <v>944700</v>
      </c>
      <c r="R5462" s="2">
        <v>48</v>
      </c>
      <c r="S5462" s="5">
        <v>12.79</v>
      </c>
      <c r="T5462" s="4">
        <v>29750.18</v>
      </c>
      <c r="U5462" s="2" t="s">
        <v>113</v>
      </c>
      <c r="V5462" s="2" t="s">
        <v>97</v>
      </c>
      <c r="W5462" s="4">
        <v>0</v>
      </c>
      <c r="X5462" s="4">
        <v>0</v>
      </c>
      <c r="Y5462" s="4">
        <v>1428008.52</v>
      </c>
      <c r="Z5462" s="2">
        <v>0</v>
      </c>
      <c r="AA5462" s="2" t="s">
        <v>97</v>
      </c>
      <c r="AB5462" s="2" t="s">
        <v>15734</v>
      </c>
      <c r="AC5462" s="2" t="s">
        <v>121</v>
      </c>
      <c r="AD5462" s="2" t="s">
        <v>76</v>
      </c>
      <c r="AE5462" s="5">
        <v>68.31</v>
      </c>
      <c r="AF5462" s="2">
        <v>0</v>
      </c>
      <c r="AG5462" s="2" t="s">
        <v>97</v>
      </c>
      <c r="AH5462" s="2"/>
      <c r="AI5462" s="6" t="str">
        <f t="shared" si="255"/>
        <v>55-64</v>
      </c>
      <c r="AJ5462" s="11">
        <f>YEAR(tbl_LoanData[[#This Row],[Application Date]])</f>
        <v>2025</v>
      </c>
      <c r="AK5462" s="11" t="str">
        <f>TEXT(tbl_LoanData[[#This Row],[Application Date]],"MMMM")</f>
        <v>August</v>
      </c>
      <c r="AL5462" s="12">
        <f>DATE(YEAR(tbl_LoanData[[#This Row],[Application Date]]),MONTH(tbl_LoanData[[#This Row],[Application Date]]),1)</f>
        <v>45870</v>
      </c>
      <c r="AM5462" s="14">
        <f ca="1">IF(AND(tbl_LoanData[[#This Row],[Application Date]]&gt;=EOMONTH(TODAY(),-1)+1,tbl_LoanData[[#This Row],[Application Date]]&lt;=TODAY()),tbl_LoanData[[#This Row],[Loan Amount]],0)</f>
        <v>0</v>
      </c>
      <c r="AN5462" s="14">
        <f>tbl_LoanData[[#This Row],[Amount Paid]]-(Q5462-X5462)</f>
        <v>-944700</v>
      </c>
      <c r="AO5462" s="14">
        <f>IF(tbl_LoanData[[#This Row],[Application Status]]="Approved",1,0)</f>
        <v>0</v>
      </c>
      <c r="AP5462" s="22" t="str">
        <f t="shared" ca="1" si="256"/>
        <v/>
      </c>
      <c r="AQ5462" s="22" t="str">
        <f t="shared" ca="1" si="257"/>
        <v/>
      </c>
    </row>
    <row r="5463" spans="1:43" x14ac:dyDescent="0.3">
      <c r="A5463" s="2" t="s">
        <v>4973</v>
      </c>
      <c r="B5463" s="2" t="s">
        <v>4974</v>
      </c>
      <c r="C5463" s="2" t="s">
        <v>281</v>
      </c>
      <c r="D5463" s="2" t="s">
        <v>91</v>
      </c>
      <c r="E5463" s="2" t="s">
        <v>189</v>
      </c>
      <c r="F5463" s="2">
        <v>65</v>
      </c>
      <c r="G5463" s="2" t="s">
        <v>83</v>
      </c>
      <c r="H5463" s="2" t="s">
        <v>237</v>
      </c>
      <c r="I5463" s="2" t="s">
        <v>48</v>
      </c>
      <c r="J5463" s="3">
        <v>45890</v>
      </c>
      <c r="K5463" s="3">
        <v>45896</v>
      </c>
      <c r="L5463" s="2" t="s">
        <v>39</v>
      </c>
      <c r="M5463" s="2" t="s">
        <v>85</v>
      </c>
      <c r="N5463" s="2" t="s">
        <v>373</v>
      </c>
      <c r="O5463" s="4">
        <v>1686000</v>
      </c>
      <c r="P5463" s="4">
        <v>529200</v>
      </c>
      <c r="Q5463" s="4">
        <v>1156800</v>
      </c>
      <c r="R5463" s="2">
        <v>36</v>
      </c>
      <c r="S5463" s="5">
        <v>11.56</v>
      </c>
      <c r="T5463" s="4">
        <v>43277.17</v>
      </c>
      <c r="U5463" s="2" t="s">
        <v>73</v>
      </c>
      <c r="V5463" s="2" t="s">
        <v>74</v>
      </c>
      <c r="W5463" s="4">
        <v>346217.36</v>
      </c>
      <c r="X5463" s="4">
        <v>1211760.8799999999</v>
      </c>
      <c r="Y5463" s="4">
        <v>1557978.24</v>
      </c>
      <c r="Z5463" s="2">
        <v>87</v>
      </c>
      <c r="AA5463" s="2" t="s">
        <v>59</v>
      </c>
      <c r="AB5463" s="2" t="s">
        <v>15735</v>
      </c>
      <c r="AC5463" s="2" t="s">
        <v>121</v>
      </c>
      <c r="AD5463" s="2" t="s">
        <v>76</v>
      </c>
      <c r="AE5463" s="5">
        <v>68.61</v>
      </c>
      <c r="AF5463" s="2">
        <v>3</v>
      </c>
      <c r="AG5463" s="2" t="s">
        <v>130</v>
      </c>
      <c r="AH5463" s="2">
        <v>6</v>
      </c>
      <c r="AI5463" s="6" t="str">
        <f t="shared" si="255"/>
        <v>65+</v>
      </c>
      <c r="AJ5463" s="11">
        <f>YEAR(tbl_LoanData[[#This Row],[Application Date]])</f>
        <v>2025</v>
      </c>
      <c r="AK5463" s="11" t="str">
        <f>TEXT(tbl_LoanData[[#This Row],[Application Date]],"MMMM")</f>
        <v>August</v>
      </c>
      <c r="AL5463" s="12">
        <f>DATE(YEAR(tbl_LoanData[[#This Row],[Application Date]]),MONTH(tbl_LoanData[[#This Row],[Application Date]]),1)</f>
        <v>45870</v>
      </c>
      <c r="AM5463" s="14">
        <f ca="1">IF(AND(tbl_LoanData[[#This Row],[Application Date]]&gt;=EOMONTH(TODAY(),-1)+1,tbl_LoanData[[#This Row],[Application Date]]&lt;=TODAY()),tbl_LoanData[[#This Row],[Loan Amount]],0)</f>
        <v>0</v>
      </c>
      <c r="AN5463" s="14">
        <f>tbl_LoanData[[#This Row],[Amount Paid]]-(Q5463-X5463)</f>
        <v>401178.23999999987</v>
      </c>
      <c r="AO5463" s="14">
        <f>IF(tbl_LoanData[[#This Row],[Application Status]]="Approved",1,0)</f>
        <v>1</v>
      </c>
      <c r="AP5463" s="22" t="str">
        <f t="shared" ca="1" si="256"/>
        <v/>
      </c>
      <c r="AQ5463" s="22" t="str">
        <f t="shared" ca="1" si="257"/>
        <v/>
      </c>
    </row>
    <row r="5464" spans="1:43" x14ac:dyDescent="0.3">
      <c r="A5464" s="2" t="s">
        <v>4991</v>
      </c>
      <c r="B5464" s="2" t="s">
        <v>4992</v>
      </c>
      <c r="C5464" s="2" t="s">
        <v>142</v>
      </c>
      <c r="D5464" s="2" t="s">
        <v>311</v>
      </c>
      <c r="E5464" s="2" t="s">
        <v>91</v>
      </c>
      <c r="F5464" s="2">
        <v>57</v>
      </c>
      <c r="G5464" s="2" t="s">
        <v>83</v>
      </c>
      <c r="H5464" s="2" t="s">
        <v>543</v>
      </c>
      <c r="I5464" s="2" t="s">
        <v>45</v>
      </c>
      <c r="J5464" s="3">
        <v>45879</v>
      </c>
      <c r="K5464" s="3">
        <v>45895</v>
      </c>
      <c r="L5464" s="2" t="s">
        <v>39</v>
      </c>
      <c r="M5464" s="2" t="s">
        <v>85</v>
      </c>
      <c r="N5464" s="2" t="s">
        <v>373</v>
      </c>
      <c r="O5464" s="4">
        <v>1755000</v>
      </c>
      <c r="P5464" s="4">
        <v>344400</v>
      </c>
      <c r="Q5464" s="4">
        <v>1410600</v>
      </c>
      <c r="R5464" s="2">
        <v>48</v>
      </c>
      <c r="S5464" s="5">
        <v>11.35</v>
      </c>
      <c r="T5464" s="4">
        <v>42729.42</v>
      </c>
      <c r="U5464" s="2" t="s">
        <v>73</v>
      </c>
      <c r="V5464" s="2" t="s">
        <v>74</v>
      </c>
      <c r="W5464" s="4">
        <v>341835.36</v>
      </c>
      <c r="X5464" s="4">
        <v>1709177.04</v>
      </c>
      <c r="Y5464" s="4">
        <v>2051012.4</v>
      </c>
      <c r="Z5464" s="2">
        <v>87</v>
      </c>
      <c r="AA5464" s="2" t="s">
        <v>59</v>
      </c>
      <c r="AB5464" s="2" t="s">
        <v>15732</v>
      </c>
      <c r="AC5464" s="2" t="s">
        <v>121</v>
      </c>
      <c r="AD5464" s="2" t="s">
        <v>76</v>
      </c>
      <c r="AE5464" s="5">
        <v>80.38</v>
      </c>
      <c r="AF5464" s="2">
        <v>3</v>
      </c>
      <c r="AG5464" s="2" t="s">
        <v>130</v>
      </c>
      <c r="AH5464" s="2">
        <v>16</v>
      </c>
      <c r="AI5464" s="6" t="str">
        <f t="shared" si="255"/>
        <v>55-64</v>
      </c>
      <c r="AJ5464" s="11">
        <f>YEAR(tbl_LoanData[[#This Row],[Application Date]])</f>
        <v>2025</v>
      </c>
      <c r="AK5464" s="11" t="str">
        <f>TEXT(tbl_LoanData[[#This Row],[Application Date]],"MMMM")</f>
        <v>August</v>
      </c>
      <c r="AL5464" s="12">
        <f>DATE(YEAR(tbl_LoanData[[#This Row],[Application Date]]),MONTH(tbl_LoanData[[#This Row],[Application Date]]),1)</f>
        <v>45870</v>
      </c>
      <c r="AM5464" s="14">
        <f ca="1">IF(AND(tbl_LoanData[[#This Row],[Application Date]]&gt;=EOMONTH(TODAY(),-1)+1,tbl_LoanData[[#This Row],[Application Date]]&lt;=TODAY()),tbl_LoanData[[#This Row],[Loan Amount]],0)</f>
        <v>0</v>
      </c>
      <c r="AN5464" s="14">
        <f>tbl_LoanData[[#This Row],[Amount Paid]]-(Q5464-X5464)</f>
        <v>640412.4</v>
      </c>
      <c r="AO5464" s="14">
        <f>IF(tbl_LoanData[[#This Row],[Application Status]]="Approved",1,0)</f>
        <v>1</v>
      </c>
      <c r="AP5464" s="22" t="str">
        <f t="shared" ca="1" si="256"/>
        <v/>
      </c>
      <c r="AQ5464" s="22" t="str">
        <f t="shared" ca="1" si="257"/>
        <v/>
      </c>
    </row>
    <row r="5465" spans="1:43" ht="14.4" customHeight="1" x14ac:dyDescent="0.3">
      <c r="A5465" s="2" t="s">
        <v>5021</v>
      </c>
      <c r="B5465" s="2" t="s">
        <v>5022</v>
      </c>
      <c r="C5465" s="2" t="s">
        <v>133</v>
      </c>
      <c r="D5465" s="2" t="s">
        <v>254</v>
      </c>
      <c r="E5465" s="2" t="s">
        <v>101</v>
      </c>
      <c r="F5465" s="2">
        <v>42</v>
      </c>
      <c r="G5465" s="2" t="s">
        <v>69</v>
      </c>
      <c r="H5465" s="2" t="s">
        <v>307</v>
      </c>
      <c r="I5465" s="2" t="s">
        <v>43</v>
      </c>
      <c r="J5465" s="3">
        <v>45877</v>
      </c>
      <c r="K5465" s="3">
        <v>45882</v>
      </c>
      <c r="L5465" s="2" t="s">
        <v>39</v>
      </c>
      <c r="M5465" s="2" t="s">
        <v>167</v>
      </c>
      <c r="N5465" s="2" t="s">
        <v>168</v>
      </c>
      <c r="O5465" s="4">
        <v>1904000</v>
      </c>
      <c r="P5465" s="4">
        <v>571600</v>
      </c>
      <c r="Q5465" s="4">
        <v>1332400</v>
      </c>
      <c r="R5465" s="2">
        <v>12</v>
      </c>
      <c r="S5465" s="5">
        <v>12.02</v>
      </c>
      <c r="T5465" s="4">
        <v>124379.54</v>
      </c>
      <c r="U5465" s="2" t="s">
        <v>73</v>
      </c>
      <c r="V5465" s="2" t="s">
        <v>33</v>
      </c>
      <c r="W5465" s="4">
        <v>1492554.48</v>
      </c>
      <c r="X5465" s="4">
        <v>0</v>
      </c>
      <c r="Y5465" s="4">
        <v>1492554.48</v>
      </c>
      <c r="Z5465" s="2">
        <v>0</v>
      </c>
      <c r="AA5465" s="2" t="s">
        <v>56</v>
      </c>
      <c r="AB5465" s="2" t="s">
        <v>15735</v>
      </c>
      <c r="AC5465" s="2" t="s">
        <v>106</v>
      </c>
      <c r="AD5465" s="2" t="s">
        <v>76</v>
      </c>
      <c r="AE5465" s="5">
        <v>69.98</v>
      </c>
      <c r="AF5465" s="2">
        <v>0</v>
      </c>
      <c r="AG5465" s="2" t="s">
        <v>77</v>
      </c>
      <c r="AH5465" s="2">
        <v>5</v>
      </c>
      <c r="AI5465" s="6" t="str">
        <f t="shared" si="255"/>
        <v>35-44</v>
      </c>
      <c r="AJ5465" s="11">
        <f>YEAR(tbl_LoanData[[#This Row],[Application Date]])</f>
        <v>2025</v>
      </c>
      <c r="AK5465" s="11" t="str">
        <f>TEXT(tbl_LoanData[[#This Row],[Application Date]],"MMMM")</f>
        <v>August</v>
      </c>
      <c r="AL5465" s="12">
        <f>DATE(YEAR(tbl_LoanData[[#This Row],[Application Date]]),MONTH(tbl_LoanData[[#This Row],[Application Date]]),1)</f>
        <v>45870</v>
      </c>
      <c r="AM5465" s="14">
        <f ca="1">IF(AND(tbl_LoanData[[#This Row],[Application Date]]&gt;=EOMONTH(TODAY(),-1)+1,tbl_LoanData[[#This Row],[Application Date]]&lt;=TODAY()),tbl_LoanData[[#This Row],[Loan Amount]],0)</f>
        <v>0</v>
      </c>
      <c r="AN5465" s="14">
        <f>tbl_LoanData[[#This Row],[Amount Paid]]-(Q5465-X5465)</f>
        <v>160154.47999999998</v>
      </c>
      <c r="AO5465" s="14">
        <f>IF(tbl_LoanData[[#This Row],[Application Status]]="Approved",1,0)</f>
        <v>1</v>
      </c>
      <c r="AP5465" s="22" t="str">
        <f t="shared" ca="1" si="256"/>
        <v/>
      </c>
      <c r="AQ5465" s="22" t="str">
        <f t="shared" ca="1" si="257"/>
        <v/>
      </c>
    </row>
    <row r="5466" spans="1:43" x14ac:dyDescent="0.3">
      <c r="A5466" s="2" t="s">
        <v>5103</v>
      </c>
      <c r="B5466" s="2" t="s">
        <v>5104</v>
      </c>
      <c r="C5466" s="2" t="s">
        <v>508</v>
      </c>
      <c r="D5466" s="2" t="s">
        <v>117</v>
      </c>
      <c r="E5466" s="2" t="s">
        <v>210</v>
      </c>
      <c r="F5466" s="2">
        <v>36</v>
      </c>
      <c r="G5466" s="2" t="s">
        <v>83</v>
      </c>
      <c r="H5466" s="2" t="s">
        <v>259</v>
      </c>
      <c r="I5466" s="2" t="s">
        <v>43</v>
      </c>
      <c r="J5466" s="3">
        <v>45883</v>
      </c>
      <c r="K5466" s="3"/>
      <c r="L5466" s="2" t="s">
        <v>40</v>
      </c>
      <c r="M5466" s="2" t="s">
        <v>85</v>
      </c>
      <c r="N5466" s="2" t="s">
        <v>274</v>
      </c>
      <c r="O5466" s="4">
        <v>884000</v>
      </c>
      <c r="P5466" s="4">
        <v>175700</v>
      </c>
      <c r="Q5466" s="4">
        <v>708300</v>
      </c>
      <c r="R5466" s="2">
        <v>12</v>
      </c>
      <c r="S5466" s="5">
        <v>9.3699999999999992</v>
      </c>
      <c r="T5466" s="4">
        <v>64555.64</v>
      </c>
      <c r="U5466" s="2" t="s">
        <v>113</v>
      </c>
      <c r="V5466" s="2" t="s">
        <v>97</v>
      </c>
      <c r="W5466" s="4">
        <v>0</v>
      </c>
      <c r="X5466" s="4">
        <v>0</v>
      </c>
      <c r="Y5466" s="4">
        <v>774667.71</v>
      </c>
      <c r="Z5466" s="2">
        <v>0</v>
      </c>
      <c r="AA5466" s="2" t="s">
        <v>97</v>
      </c>
      <c r="AB5466" s="2" t="s">
        <v>15729</v>
      </c>
      <c r="AC5466" s="2" t="s">
        <v>360</v>
      </c>
      <c r="AD5466" s="2" t="s">
        <v>76</v>
      </c>
      <c r="AE5466" s="5">
        <v>80.12</v>
      </c>
      <c r="AF5466" s="2">
        <v>0</v>
      </c>
      <c r="AG5466" s="2" t="s">
        <v>97</v>
      </c>
      <c r="AH5466" s="2"/>
      <c r="AI5466" s="6" t="str">
        <f t="shared" si="255"/>
        <v>35-44</v>
      </c>
      <c r="AJ5466" s="11">
        <f>YEAR(tbl_LoanData[[#This Row],[Application Date]])</f>
        <v>2025</v>
      </c>
      <c r="AK5466" s="11" t="str">
        <f>TEXT(tbl_LoanData[[#This Row],[Application Date]],"MMMM")</f>
        <v>August</v>
      </c>
      <c r="AL5466" s="12">
        <f>DATE(YEAR(tbl_LoanData[[#This Row],[Application Date]]),MONTH(tbl_LoanData[[#This Row],[Application Date]]),1)</f>
        <v>45870</v>
      </c>
      <c r="AM5466" s="14">
        <f ca="1">IF(AND(tbl_LoanData[[#This Row],[Application Date]]&gt;=EOMONTH(TODAY(),-1)+1,tbl_LoanData[[#This Row],[Application Date]]&lt;=TODAY()),tbl_LoanData[[#This Row],[Loan Amount]],0)</f>
        <v>0</v>
      </c>
      <c r="AN5466" s="14">
        <f>tbl_LoanData[[#This Row],[Amount Paid]]-(Q5466-X5466)</f>
        <v>-708300</v>
      </c>
      <c r="AO5466" s="14">
        <f>IF(tbl_LoanData[[#This Row],[Application Status]]="Approved",1,0)</f>
        <v>0</v>
      </c>
      <c r="AP5466" s="22" t="str">
        <f t="shared" ca="1" si="256"/>
        <v/>
      </c>
      <c r="AQ5466" s="22" t="str">
        <f t="shared" ca="1" si="257"/>
        <v/>
      </c>
    </row>
    <row r="5467" spans="1:43" ht="14.4" customHeight="1" x14ac:dyDescent="0.3">
      <c r="A5467" s="2" t="s">
        <v>5151</v>
      </c>
      <c r="B5467" s="2" t="s">
        <v>5152</v>
      </c>
      <c r="C5467" s="2" t="s">
        <v>668</v>
      </c>
      <c r="D5467" s="2" t="s">
        <v>118</v>
      </c>
      <c r="E5467" s="2" t="s">
        <v>540</v>
      </c>
      <c r="F5467" s="2">
        <v>63</v>
      </c>
      <c r="G5467" s="2" t="s">
        <v>69</v>
      </c>
      <c r="H5467" s="2" t="s">
        <v>93</v>
      </c>
      <c r="I5467" s="2" t="s">
        <v>50</v>
      </c>
      <c r="J5467" s="3">
        <v>45877</v>
      </c>
      <c r="K5467" s="3">
        <v>45898</v>
      </c>
      <c r="L5467" s="2" t="s">
        <v>38</v>
      </c>
      <c r="M5467" s="2" t="s">
        <v>144</v>
      </c>
      <c r="N5467" s="2" t="s">
        <v>382</v>
      </c>
      <c r="O5467" s="4">
        <v>1593000</v>
      </c>
      <c r="P5467" s="4">
        <v>532900</v>
      </c>
      <c r="Q5467" s="4">
        <v>1060100</v>
      </c>
      <c r="R5467" s="2">
        <v>36</v>
      </c>
      <c r="S5467" s="5">
        <v>13.02</v>
      </c>
      <c r="T5467" s="4">
        <v>40949.31</v>
      </c>
      <c r="U5467" s="2" t="s">
        <v>73</v>
      </c>
      <c r="V5467" s="2" t="s">
        <v>74</v>
      </c>
      <c r="W5467" s="4">
        <v>450442.41</v>
      </c>
      <c r="X5467" s="4">
        <v>1023732.65</v>
      </c>
      <c r="Y5467" s="4">
        <v>1474175.06</v>
      </c>
      <c r="Z5467" s="2">
        <v>0</v>
      </c>
      <c r="AA5467" s="2" t="s">
        <v>56</v>
      </c>
      <c r="AB5467" s="2" t="s">
        <v>15733</v>
      </c>
      <c r="AC5467" s="2" t="s">
        <v>121</v>
      </c>
      <c r="AD5467" s="2" t="s">
        <v>76</v>
      </c>
      <c r="AE5467" s="5">
        <v>66.55</v>
      </c>
      <c r="AF5467" s="2">
        <v>0</v>
      </c>
      <c r="AG5467" s="2" t="s">
        <v>77</v>
      </c>
      <c r="AH5467" s="2">
        <v>21</v>
      </c>
      <c r="AI5467" s="6" t="str">
        <f t="shared" si="255"/>
        <v>55-64</v>
      </c>
      <c r="AJ5467" s="11">
        <f>YEAR(tbl_LoanData[[#This Row],[Application Date]])</f>
        <v>2025</v>
      </c>
      <c r="AK5467" s="11" t="str">
        <f>TEXT(tbl_LoanData[[#This Row],[Application Date]],"MMMM")</f>
        <v>August</v>
      </c>
      <c r="AL5467" s="12">
        <f>DATE(YEAR(tbl_LoanData[[#This Row],[Application Date]]),MONTH(tbl_LoanData[[#This Row],[Application Date]]),1)</f>
        <v>45870</v>
      </c>
      <c r="AM5467" s="14">
        <f ca="1">IF(AND(tbl_LoanData[[#This Row],[Application Date]]&gt;=EOMONTH(TODAY(),-1)+1,tbl_LoanData[[#This Row],[Application Date]]&lt;=TODAY()),tbl_LoanData[[#This Row],[Loan Amount]],0)</f>
        <v>0</v>
      </c>
      <c r="AN5467" s="14">
        <f>tbl_LoanData[[#This Row],[Amount Paid]]-(Q5467-X5467)</f>
        <v>414075.06</v>
      </c>
      <c r="AO5467" s="14">
        <f>IF(tbl_LoanData[[#This Row],[Application Status]]="Approved",1,0)</f>
        <v>1</v>
      </c>
      <c r="AP5467" s="22" t="str">
        <f t="shared" ca="1" si="256"/>
        <v/>
      </c>
      <c r="AQ5467" s="22" t="str">
        <f t="shared" ca="1" si="257"/>
        <v/>
      </c>
    </row>
    <row r="5468" spans="1:43" ht="14.4" customHeight="1" x14ac:dyDescent="0.3">
      <c r="A5468" s="2" t="s">
        <v>5183</v>
      </c>
      <c r="B5468" s="2" t="s">
        <v>5184</v>
      </c>
      <c r="C5468" s="2" t="s">
        <v>220</v>
      </c>
      <c r="D5468" s="2" t="s">
        <v>91</v>
      </c>
      <c r="E5468" s="2" t="s">
        <v>402</v>
      </c>
      <c r="F5468" s="2">
        <v>64</v>
      </c>
      <c r="G5468" s="2" t="s">
        <v>69</v>
      </c>
      <c r="H5468" s="2" t="s">
        <v>516</v>
      </c>
      <c r="I5468" s="2" t="s">
        <v>53</v>
      </c>
      <c r="J5468" s="3">
        <v>45872</v>
      </c>
      <c r="K5468" s="3">
        <v>45887</v>
      </c>
      <c r="L5468" s="2" t="s">
        <v>40</v>
      </c>
      <c r="M5468" s="2" t="s">
        <v>85</v>
      </c>
      <c r="N5468" s="2" t="s">
        <v>86</v>
      </c>
      <c r="O5468" s="4">
        <v>1589000</v>
      </c>
      <c r="P5468" s="4">
        <v>548200</v>
      </c>
      <c r="Q5468" s="4">
        <v>1040800</v>
      </c>
      <c r="R5468" s="2">
        <v>12</v>
      </c>
      <c r="S5468" s="5">
        <v>6.2</v>
      </c>
      <c r="T5468" s="4">
        <v>92110.8</v>
      </c>
      <c r="U5468" s="2" t="s">
        <v>73</v>
      </c>
      <c r="V5468" s="2" t="s">
        <v>33</v>
      </c>
      <c r="W5468" s="4">
        <v>1105329.6000000001</v>
      </c>
      <c r="X5468" s="4">
        <v>0</v>
      </c>
      <c r="Y5468" s="4">
        <v>1105329.6000000001</v>
      </c>
      <c r="Z5468" s="2">
        <v>0</v>
      </c>
      <c r="AA5468" s="2" t="s">
        <v>56</v>
      </c>
      <c r="AB5468" s="2" t="s">
        <v>15732</v>
      </c>
      <c r="AC5468" s="2" t="s">
        <v>138</v>
      </c>
      <c r="AD5468" s="2" t="s">
        <v>76</v>
      </c>
      <c r="AE5468" s="5">
        <v>65.5</v>
      </c>
      <c r="AF5468" s="2">
        <v>0</v>
      </c>
      <c r="AG5468" s="2" t="s">
        <v>77</v>
      </c>
      <c r="AH5468" s="2">
        <v>15</v>
      </c>
      <c r="AI5468" s="6" t="str">
        <f t="shared" si="255"/>
        <v>55-64</v>
      </c>
      <c r="AJ5468" s="11">
        <f>YEAR(tbl_LoanData[[#This Row],[Application Date]])</f>
        <v>2025</v>
      </c>
      <c r="AK5468" s="11" t="str">
        <f>TEXT(tbl_LoanData[[#This Row],[Application Date]],"MMMM")</f>
        <v>August</v>
      </c>
      <c r="AL5468" s="12">
        <f>DATE(YEAR(tbl_LoanData[[#This Row],[Application Date]]),MONTH(tbl_LoanData[[#This Row],[Application Date]]),1)</f>
        <v>45870</v>
      </c>
      <c r="AM5468" s="14">
        <f ca="1">IF(AND(tbl_LoanData[[#This Row],[Application Date]]&gt;=EOMONTH(TODAY(),-1)+1,tbl_LoanData[[#This Row],[Application Date]]&lt;=TODAY()),tbl_LoanData[[#This Row],[Loan Amount]],0)</f>
        <v>0</v>
      </c>
      <c r="AN5468" s="14">
        <f>tbl_LoanData[[#This Row],[Amount Paid]]-(Q5468-X5468)</f>
        <v>64529.600000000093</v>
      </c>
      <c r="AO5468" s="14">
        <f>IF(tbl_LoanData[[#This Row],[Application Status]]="Approved",1,0)</f>
        <v>1</v>
      </c>
      <c r="AP5468" s="22" t="str">
        <f t="shared" ca="1" si="256"/>
        <v/>
      </c>
      <c r="AQ5468" s="22" t="str">
        <f t="shared" ca="1" si="257"/>
        <v/>
      </c>
    </row>
    <row r="5469" spans="1:43" ht="14.4" customHeight="1" x14ac:dyDescent="0.3">
      <c r="A5469" s="2" t="s">
        <v>5215</v>
      </c>
      <c r="B5469" s="2" t="s">
        <v>5216</v>
      </c>
      <c r="C5469" s="2" t="s">
        <v>840</v>
      </c>
      <c r="D5469" s="2" t="s">
        <v>117</v>
      </c>
      <c r="E5469" s="2" t="s">
        <v>447</v>
      </c>
      <c r="F5469" s="2">
        <v>58</v>
      </c>
      <c r="G5469" s="2" t="s">
        <v>83</v>
      </c>
      <c r="H5469" s="2" t="s">
        <v>224</v>
      </c>
      <c r="I5469" s="2" t="s">
        <v>54</v>
      </c>
      <c r="J5469" s="3">
        <v>45891</v>
      </c>
      <c r="K5469" s="3">
        <v>45905</v>
      </c>
      <c r="L5469" s="2" t="s">
        <v>40</v>
      </c>
      <c r="M5469" s="2" t="s">
        <v>111</v>
      </c>
      <c r="N5469" s="2" t="s">
        <v>120</v>
      </c>
      <c r="O5469" s="4">
        <v>923000</v>
      </c>
      <c r="P5469" s="4">
        <v>154500</v>
      </c>
      <c r="Q5469" s="4">
        <v>768500</v>
      </c>
      <c r="R5469" s="2">
        <v>18</v>
      </c>
      <c r="S5469" s="5">
        <v>6.6</v>
      </c>
      <c r="T5469" s="4">
        <v>46921.19</v>
      </c>
      <c r="U5469" s="2" t="s">
        <v>73</v>
      </c>
      <c r="V5469" s="2" t="s">
        <v>74</v>
      </c>
      <c r="W5469" s="4">
        <v>516133.09</v>
      </c>
      <c r="X5469" s="4">
        <v>328448.40999999997</v>
      </c>
      <c r="Y5469" s="4">
        <v>844581.5</v>
      </c>
      <c r="Z5469" s="2">
        <v>0</v>
      </c>
      <c r="AA5469" s="2" t="s">
        <v>56</v>
      </c>
      <c r="AB5469" s="2" t="s">
        <v>15733</v>
      </c>
      <c r="AC5469" s="2" t="s">
        <v>138</v>
      </c>
      <c r="AD5469" s="2" t="s">
        <v>76</v>
      </c>
      <c r="AE5469" s="5">
        <v>83.26</v>
      </c>
      <c r="AF5469" s="2">
        <v>0</v>
      </c>
      <c r="AG5469" s="2" t="s">
        <v>77</v>
      </c>
      <c r="AH5469" s="2">
        <v>14</v>
      </c>
      <c r="AI5469" s="6" t="str">
        <f t="shared" si="255"/>
        <v>55-64</v>
      </c>
      <c r="AJ5469" s="11">
        <f>YEAR(tbl_LoanData[[#This Row],[Application Date]])</f>
        <v>2025</v>
      </c>
      <c r="AK5469" s="11" t="str">
        <f>TEXT(tbl_LoanData[[#This Row],[Application Date]],"MMMM")</f>
        <v>August</v>
      </c>
      <c r="AL5469" s="12">
        <f>DATE(YEAR(tbl_LoanData[[#This Row],[Application Date]]),MONTH(tbl_LoanData[[#This Row],[Application Date]]),1)</f>
        <v>45870</v>
      </c>
      <c r="AM5469" s="14">
        <f ca="1">IF(AND(tbl_LoanData[[#This Row],[Application Date]]&gt;=EOMONTH(TODAY(),-1)+1,tbl_LoanData[[#This Row],[Application Date]]&lt;=TODAY()),tbl_LoanData[[#This Row],[Loan Amount]],0)</f>
        <v>0</v>
      </c>
      <c r="AN5469" s="14">
        <f>tbl_LoanData[[#This Row],[Amount Paid]]-(Q5469-X5469)</f>
        <v>76081.5</v>
      </c>
      <c r="AO5469" s="14">
        <f>IF(tbl_LoanData[[#This Row],[Application Status]]="Approved",1,0)</f>
        <v>1</v>
      </c>
      <c r="AP5469" s="22" t="str">
        <f t="shared" ca="1" si="256"/>
        <v/>
      </c>
      <c r="AQ5469" s="22" t="str">
        <f t="shared" ca="1" si="257"/>
        <v/>
      </c>
    </row>
    <row r="5470" spans="1:43" ht="14.4" customHeight="1" x14ac:dyDescent="0.3">
      <c r="A5470" s="2" t="s">
        <v>5231</v>
      </c>
      <c r="B5470" s="2" t="s">
        <v>5232</v>
      </c>
      <c r="C5470" s="2" t="s">
        <v>560</v>
      </c>
      <c r="D5470" s="2" t="s">
        <v>142</v>
      </c>
      <c r="E5470" s="2" t="s">
        <v>142</v>
      </c>
      <c r="F5470" s="2">
        <v>37</v>
      </c>
      <c r="G5470" s="2" t="s">
        <v>69</v>
      </c>
      <c r="H5470" s="2" t="s">
        <v>103</v>
      </c>
      <c r="I5470" s="2" t="s">
        <v>43</v>
      </c>
      <c r="J5470" s="3">
        <v>45886</v>
      </c>
      <c r="K5470" s="3">
        <v>45904</v>
      </c>
      <c r="L5470" s="2" t="s">
        <v>38</v>
      </c>
      <c r="M5470" s="2" t="s">
        <v>127</v>
      </c>
      <c r="N5470" s="2" t="s">
        <v>128</v>
      </c>
      <c r="O5470" s="4">
        <v>1844000</v>
      </c>
      <c r="P5470" s="4">
        <v>444400</v>
      </c>
      <c r="Q5470" s="4">
        <v>1399600</v>
      </c>
      <c r="R5470" s="2">
        <v>24</v>
      </c>
      <c r="S5470" s="5">
        <v>14.28</v>
      </c>
      <c r="T5470" s="4">
        <v>74971.91</v>
      </c>
      <c r="U5470" s="2" t="s">
        <v>73</v>
      </c>
      <c r="V5470" s="2" t="s">
        <v>74</v>
      </c>
      <c r="W5470" s="4">
        <v>824691.01</v>
      </c>
      <c r="X5470" s="4">
        <v>974634.75</v>
      </c>
      <c r="Y5470" s="4">
        <v>1799325.76</v>
      </c>
      <c r="Z5470" s="2">
        <v>0</v>
      </c>
      <c r="AA5470" s="2" t="s">
        <v>56</v>
      </c>
      <c r="AB5470" s="2" t="s">
        <v>15732</v>
      </c>
      <c r="AC5470" s="2" t="s">
        <v>75</v>
      </c>
      <c r="AD5470" s="2" t="s">
        <v>76</v>
      </c>
      <c r="AE5470" s="5">
        <v>75.900000000000006</v>
      </c>
      <c r="AF5470" s="2">
        <v>0</v>
      </c>
      <c r="AG5470" s="2" t="s">
        <v>77</v>
      </c>
      <c r="AH5470" s="2">
        <v>18</v>
      </c>
      <c r="AI5470" s="6" t="str">
        <f t="shared" si="255"/>
        <v>35-44</v>
      </c>
      <c r="AJ5470" s="11">
        <f>YEAR(tbl_LoanData[[#This Row],[Application Date]])</f>
        <v>2025</v>
      </c>
      <c r="AK5470" s="11" t="str">
        <f>TEXT(tbl_LoanData[[#This Row],[Application Date]],"MMMM")</f>
        <v>August</v>
      </c>
      <c r="AL5470" s="12">
        <f>DATE(YEAR(tbl_LoanData[[#This Row],[Application Date]]),MONTH(tbl_LoanData[[#This Row],[Application Date]]),1)</f>
        <v>45870</v>
      </c>
      <c r="AM5470" s="14">
        <f ca="1">IF(AND(tbl_LoanData[[#This Row],[Application Date]]&gt;=EOMONTH(TODAY(),-1)+1,tbl_LoanData[[#This Row],[Application Date]]&lt;=TODAY()),tbl_LoanData[[#This Row],[Loan Amount]],0)</f>
        <v>0</v>
      </c>
      <c r="AN5470" s="14">
        <f>tbl_LoanData[[#This Row],[Amount Paid]]-(Q5470-X5470)</f>
        <v>399725.76</v>
      </c>
      <c r="AO5470" s="14">
        <f>IF(tbl_LoanData[[#This Row],[Application Status]]="Approved",1,0)</f>
        <v>1</v>
      </c>
      <c r="AP5470" s="22" t="str">
        <f t="shared" ca="1" si="256"/>
        <v/>
      </c>
      <c r="AQ5470" s="22" t="str">
        <f t="shared" ca="1" si="257"/>
        <v/>
      </c>
    </row>
    <row r="5471" spans="1:43" ht="14.4" customHeight="1" x14ac:dyDescent="0.3">
      <c r="A5471" s="2" t="s">
        <v>5347</v>
      </c>
      <c r="B5471" s="2" t="s">
        <v>5348</v>
      </c>
      <c r="C5471" s="2" t="s">
        <v>208</v>
      </c>
      <c r="D5471" s="2" t="s">
        <v>67</v>
      </c>
      <c r="E5471" s="2" t="s">
        <v>81</v>
      </c>
      <c r="F5471" s="2">
        <v>47</v>
      </c>
      <c r="G5471" s="2" t="s">
        <v>69</v>
      </c>
      <c r="H5471" s="2" t="s">
        <v>126</v>
      </c>
      <c r="I5471" s="2" t="s">
        <v>44</v>
      </c>
      <c r="J5471" s="3">
        <v>45882</v>
      </c>
      <c r="K5471" s="3">
        <v>45891</v>
      </c>
      <c r="L5471" s="2" t="s">
        <v>36</v>
      </c>
      <c r="M5471" s="2" t="s">
        <v>111</v>
      </c>
      <c r="N5471" s="2" t="s">
        <v>350</v>
      </c>
      <c r="O5471" s="4">
        <v>904000</v>
      </c>
      <c r="P5471" s="4">
        <v>168200</v>
      </c>
      <c r="Q5471" s="4">
        <v>735800</v>
      </c>
      <c r="R5471" s="2">
        <v>36</v>
      </c>
      <c r="S5471" s="5">
        <v>5.03</v>
      </c>
      <c r="T5471" s="4">
        <v>23523.119999999999</v>
      </c>
      <c r="U5471" s="2" t="s">
        <v>73</v>
      </c>
      <c r="V5471" s="2" t="s">
        <v>74</v>
      </c>
      <c r="W5471" s="4">
        <v>282277.44</v>
      </c>
      <c r="X5471" s="4">
        <v>564554.78</v>
      </c>
      <c r="Y5471" s="4">
        <v>846832.22</v>
      </c>
      <c r="Z5471" s="2">
        <v>0</v>
      </c>
      <c r="AA5471" s="2" t="s">
        <v>56</v>
      </c>
      <c r="AB5471" s="2" t="s">
        <v>15734</v>
      </c>
      <c r="AC5471" s="2" t="s">
        <v>360</v>
      </c>
      <c r="AD5471" s="2" t="s">
        <v>76</v>
      </c>
      <c r="AE5471" s="5">
        <v>81.39</v>
      </c>
      <c r="AF5471" s="2">
        <v>0</v>
      </c>
      <c r="AG5471" s="2" t="s">
        <v>77</v>
      </c>
      <c r="AH5471" s="2">
        <v>9</v>
      </c>
      <c r="AI5471" s="6" t="str">
        <f t="shared" si="255"/>
        <v>45-54</v>
      </c>
      <c r="AJ5471" s="11">
        <f>YEAR(tbl_LoanData[[#This Row],[Application Date]])</f>
        <v>2025</v>
      </c>
      <c r="AK5471" s="11" t="str">
        <f>TEXT(tbl_LoanData[[#This Row],[Application Date]],"MMMM")</f>
        <v>August</v>
      </c>
      <c r="AL5471" s="12">
        <f>DATE(YEAR(tbl_LoanData[[#This Row],[Application Date]]),MONTH(tbl_LoanData[[#This Row],[Application Date]]),1)</f>
        <v>45870</v>
      </c>
      <c r="AM5471" s="14">
        <f ca="1">IF(AND(tbl_LoanData[[#This Row],[Application Date]]&gt;=EOMONTH(TODAY(),-1)+1,tbl_LoanData[[#This Row],[Application Date]]&lt;=TODAY()),tbl_LoanData[[#This Row],[Loan Amount]],0)</f>
        <v>0</v>
      </c>
      <c r="AN5471" s="14">
        <f>tbl_LoanData[[#This Row],[Amount Paid]]-(Q5471-X5471)</f>
        <v>111032.22000000003</v>
      </c>
      <c r="AO5471" s="14">
        <f>IF(tbl_LoanData[[#This Row],[Application Status]]="Approved",1,0)</f>
        <v>1</v>
      </c>
      <c r="AP5471" s="22" t="str">
        <f t="shared" ca="1" si="256"/>
        <v/>
      </c>
      <c r="AQ5471" s="22" t="str">
        <f t="shared" ca="1" si="257"/>
        <v/>
      </c>
    </row>
    <row r="5472" spans="1:43" x14ac:dyDescent="0.3">
      <c r="A5472" s="2" t="s">
        <v>5375</v>
      </c>
      <c r="B5472" s="2" t="s">
        <v>5376</v>
      </c>
      <c r="C5472" s="2" t="s">
        <v>809</v>
      </c>
      <c r="D5472" s="2" t="s">
        <v>117</v>
      </c>
      <c r="E5472" s="2" t="s">
        <v>255</v>
      </c>
      <c r="F5472" s="2">
        <v>59</v>
      </c>
      <c r="G5472" s="2" t="s">
        <v>69</v>
      </c>
      <c r="H5472" s="2" t="s">
        <v>269</v>
      </c>
      <c r="I5472" s="2" t="s">
        <v>46</v>
      </c>
      <c r="J5472" s="3">
        <v>45880</v>
      </c>
      <c r="K5472" s="3">
        <v>45883</v>
      </c>
      <c r="L5472" s="2" t="s">
        <v>36</v>
      </c>
      <c r="M5472" s="2" t="s">
        <v>85</v>
      </c>
      <c r="N5472" s="2" t="s">
        <v>671</v>
      </c>
      <c r="O5472" s="4">
        <v>2068000</v>
      </c>
      <c r="P5472" s="4">
        <v>814900</v>
      </c>
      <c r="Q5472" s="4">
        <v>1253100</v>
      </c>
      <c r="R5472" s="2">
        <v>24</v>
      </c>
      <c r="S5472" s="5">
        <v>9.5399999999999991</v>
      </c>
      <c r="T5472" s="4">
        <v>62174.64</v>
      </c>
      <c r="U5472" s="2" t="s">
        <v>73</v>
      </c>
      <c r="V5472" s="2" t="s">
        <v>74</v>
      </c>
      <c r="W5472" s="4">
        <v>746095.68</v>
      </c>
      <c r="X5472" s="4">
        <v>746095.8</v>
      </c>
      <c r="Y5472" s="4">
        <v>1492191.48</v>
      </c>
      <c r="Z5472" s="2">
        <v>0</v>
      </c>
      <c r="AA5472" s="2" t="s">
        <v>56</v>
      </c>
      <c r="AB5472" s="2" t="s">
        <v>15728</v>
      </c>
      <c r="AC5472" s="2" t="s">
        <v>87</v>
      </c>
      <c r="AD5472" s="2" t="s">
        <v>76</v>
      </c>
      <c r="AE5472" s="5">
        <v>60.59</v>
      </c>
      <c r="AF5472" s="2">
        <v>0</v>
      </c>
      <c r="AG5472" s="2" t="s">
        <v>77</v>
      </c>
      <c r="AH5472" s="2">
        <v>3</v>
      </c>
      <c r="AI5472" s="6" t="str">
        <f t="shared" si="255"/>
        <v>55-64</v>
      </c>
      <c r="AJ5472" s="11">
        <f>YEAR(tbl_LoanData[[#This Row],[Application Date]])</f>
        <v>2025</v>
      </c>
      <c r="AK5472" s="11" t="str">
        <f>TEXT(tbl_LoanData[[#This Row],[Application Date]],"MMMM")</f>
        <v>August</v>
      </c>
      <c r="AL5472" s="12">
        <f>DATE(YEAR(tbl_LoanData[[#This Row],[Application Date]]),MONTH(tbl_LoanData[[#This Row],[Application Date]]),1)</f>
        <v>45870</v>
      </c>
      <c r="AM5472" s="14">
        <f ca="1">IF(AND(tbl_LoanData[[#This Row],[Application Date]]&gt;=EOMONTH(TODAY(),-1)+1,tbl_LoanData[[#This Row],[Application Date]]&lt;=TODAY()),tbl_LoanData[[#This Row],[Loan Amount]],0)</f>
        <v>0</v>
      </c>
      <c r="AN5472" s="14">
        <f>tbl_LoanData[[#This Row],[Amount Paid]]-(Q5472-X5472)</f>
        <v>239091.4800000001</v>
      </c>
      <c r="AO5472" s="14">
        <f>IF(tbl_LoanData[[#This Row],[Application Status]]="Approved",1,0)</f>
        <v>1</v>
      </c>
      <c r="AP5472" s="22" t="str">
        <f t="shared" ca="1" si="256"/>
        <v/>
      </c>
      <c r="AQ5472" s="22" t="str">
        <f t="shared" ca="1" si="257"/>
        <v/>
      </c>
    </row>
    <row r="5473" spans="1:43" ht="14.4" customHeight="1" x14ac:dyDescent="0.3">
      <c r="A5473" s="2" t="s">
        <v>5429</v>
      </c>
      <c r="B5473" s="2" t="s">
        <v>5430</v>
      </c>
      <c r="C5473" s="2" t="s">
        <v>66</v>
      </c>
      <c r="D5473" s="2" t="s">
        <v>189</v>
      </c>
      <c r="E5473" s="2" t="s">
        <v>232</v>
      </c>
      <c r="F5473" s="2">
        <v>55</v>
      </c>
      <c r="G5473" s="2" t="s">
        <v>69</v>
      </c>
      <c r="H5473" s="2" t="s">
        <v>543</v>
      </c>
      <c r="I5473" s="2" t="s">
        <v>45</v>
      </c>
      <c r="J5473" s="3">
        <v>45881</v>
      </c>
      <c r="K5473" s="3">
        <v>45901</v>
      </c>
      <c r="L5473" s="2" t="s">
        <v>39</v>
      </c>
      <c r="M5473" s="2" t="s">
        <v>167</v>
      </c>
      <c r="N5473" s="2" t="s">
        <v>491</v>
      </c>
      <c r="O5473" s="4">
        <v>2384000</v>
      </c>
      <c r="P5473" s="4">
        <v>403000</v>
      </c>
      <c r="Q5473" s="4">
        <v>1981000</v>
      </c>
      <c r="R5473" s="2">
        <v>36</v>
      </c>
      <c r="S5473" s="5">
        <v>10.94</v>
      </c>
      <c r="T5473" s="4">
        <v>73087.89</v>
      </c>
      <c r="U5473" s="2" t="s">
        <v>73</v>
      </c>
      <c r="V5473" s="2" t="s">
        <v>34</v>
      </c>
      <c r="W5473" s="4">
        <v>292351.56</v>
      </c>
      <c r="X5473" s="4">
        <v>2338812.64</v>
      </c>
      <c r="Y5473" s="4">
        <v>2631164.2000000002</v>
      </c>
      <c r="Z5473" s="2">
        <v>196</v>
      </c>
      <c r="AA5473" s="2" t="s">
        <v>60</v>
      </c>
      <c r="AB5473" s="2" t="s">
        <v>15736</v>
      </c>
      <c r="AC5473" s="2" t="s">
        <v>75</v>
      </c>
      <c r="AD5473" s="2" t="s">
        <v>76</v>
      </c>
      <c r="AE5473" s="5">
        <v>83.1</v>
      </c>
      <c r="AF5473" s="2">
        <v>7</v>
      </c>
      <c r="AG5473" s="2" t="s">
        <v>130</v>
      </c>
      <c r="AH5473" s="2">
        <v>20</v>
      </c>
      <c r="AI5473" s="6" t="str">
        <f t="shared" si="255"/>
        <v>55-64</v>
      </c>
      <c r="AJ5473" s="11">
        <f>YEAR(tbl_LoanData[[#This Row],[Application Date]])</f>
        <v>2025</v>
      </c>
      <c r="AK5473" s="11" t="str">
        <f>TEXT(tbl_LoanData[[#This Row],[Application Date]],"MMMM")</f>
        <v>August</v>
      </c>
      <c r="AL5473" s="12">
        <f>DATE(YEAR(tbl_LoanData[[#This Row],[Application Date]]),MONTH(tbl_LoanData[[#This Row],[Application Date]]),1)</f>
        <v>45870</v>
      </c>
      <c r="AM5473" s="14">
        <f ca="1">IF(AND(tbl_LoanData[[#This Row],[Application Date]]&gt;=EOMONTH(TODAY(),-1)+1,tbl_LoanData[[#This Row],[Application Date]]&lt;=TODAY()),tbl_LoanData[[#This Row],[Loan Amount]],0)</f>
        <v>0</v>
      </c>
      <c r="AN5473" s="14">
        <f>tbl_LoanData[[#This Row],[Amount Paid]]-(Q5473-X5473)</f>
        <v>650164.20000000019</v>
      </c>
      <c r="AO5473" s="14">
        <f>IF(tbl_LoanData[[#This Row],[Application Status]]="Approved",1,0)</f>
        <v>1</v>
      </c>
      <c r="AP5473" s="22" t="str">
        <f t="shared" ca="1" si="256"/>
        <v/>
      </c>
      <c r="AQ5473" s="22" t="str">
        <f t="shared" ca="1" si="257"/>
        <v/>
      </c>
    </row>
    <row r="5474" spans="1:43" ht="14.4" customHeight="1" x14ac:dyDescent="0.3">
      <c r="A5474" s="2" t="s">
        <v>5441</v>
      </c>
      <c r="B5474" s="2" t="s">
        <v>5442</v>
      </c>
      <c r="C5474" s="2" t="s">
        <v>1686</v>
      </c>
      <c r="D5474" s="2" t="s">
        <v>209</v>
      </c>
      <c r="E5474" s="2" t="s">
        <v>190</v>
      </c>
      <c r="F5474" s="2">
        <v>65</v>
      </c>
      <c r="G5474" s="2" t="s">
        <v>83</v>
      </c>
      <c r="H5474" s="2" t="s">
        <v>543</v>
      </c>
      <c r="I5474" s="2" t="s">
        <v>45</v>
      </c>
      <c r="J5474" s="3">
        <v>45873</v>
      </c>
      <c r="K5474" s="3">
        <v>45880</v>
      </c>
      <c r="L5474" s="2" t="s">
        <v>40</v>
      </c>
      <c r="M5474" s="2" t="s">
        <v>71</v>
      </c>
      <c r="N5474" s="2" t="s">
        <v>137</v>
      </c>
      <c r="O5474" s="4">
        <v>1483000</v>
      </c>
      <c r="P5474" s="4">
        <v>269300</v>
      </c>
      <c r="Q5474" s="4">
        <v>1213700</v>
      </c>
      <c r="R5474" s="2">
        <v>60</v>
      </c>
      <c r="S5474" s="5">
        <v>5.63</v>
      </c>
      <c r="T5474" s="4">
        <v>25922.61</v>
      </c>
      <c r="U5474" s="2" t="s">
        <v>73</v>
      </c>
      <c r="V5474" s="2" t="s">
        <v>74</v>
      </c>
      <c r="W5474" s="4">
        <v>311071.32</v>
      </c>
      <c r="X5474" s="4">
        <v>1244285.23</v>
      </c>
      <c r="Y5474" s="4">
        <v>1555356.55</v>
      </c>
      <c r="Z5474" s="2">
        <v>0</v>
      </c>
      <c r="AA5474" s="2" t="s">
        <v>56</v>
      </c>
      <c r="AB5474" s="2" t="s">
        <v>15733</v>
      </c>
      <c r="AC5474" s="2" t="s">
        <v>75</v>
      </c>
      <c r="AD5474" s="2" t="s">
        <v>76</v>
      </c>
      <c r="AE5474" s="5">
        <v>81.84</v>
      </c>
      <c r="AF5474" s="2">
        <v>0</v>
      </c>
      <c r="AG5474" s="2" t="s">
        <v>77</v>
      </c>
      <c r="AH5474" s="2">
        <v>7</v>
      </c>
      <c r="AI5474" s="6" t="str">
        <f t="shared" si="255"/>
        <v>65+</v>
      </c>
      <c r="AJ5474" s="11">
        <f>YEAR(tbl_LoanData[[#This Row],[Application Date]])</f>
        <v>2025</v>
      </c>
      <c r="AK5474" s="11" t="str">
        <f>TEXT(tbl_LoanData[[#This Row],[Application Date]],"MMMM")</f>
        <v>August</v>
      </c>
      <c r="AL5474" s="12">
        <f>DATE(YEAR(tbl_LoanData[[#This Row],[Application Date]]),MONTH(tbl_LoanData[[#This Row],[Application Date]]),1)</f>
        <v>45870</v>
      </c>
      <c r="AM5474" s="14">
        <f ca="1">IF(AND(tbl_LoanData[[#This Row],[Application Date]]&gt;=EOMONTH(TODAY(),-1)+1,tbl_LoanData[[#This Row],[Application Date]]&lt;=TODAY()),tbl_LoanData[[#This Row],[Loan Amount]],0)</f>
        <v>0</v>
      </c>
      <c r="AN5474" s="14">
        <f>tbl_LoanData[[#This Row],[Amount Paid]]-(Q5474-X5474)</f>
        <v>341656.55</v>
      </c>
      <c r="AO5474" s="14">
        <f>IF(tbl_LoanData[[#This Row],[Application Status]]="Approved",1,0)</f>
        <v>1</v>
      </c>
      <c r="AP5474" s="22" t="str">
        <f t="shared" ca="1" si="256"/>
        <v/>
      </c>
      <c r="AQ5474" s="22" t="str">
        <f t="shared" ca="1" si="257"/>
        <v/>
      </c>
    </row>
    <row r="5475" spans="1:43" ht="14.4" customHeight="1" x14ac:dyDescent="0.3">
      <c r="A5475" s="2" t="s">
        <v>5483</v>
      </c>
      <c r="B5475" s="2" t="s">
        <v>5484</v>
      </c>
      <c r="C5475" s="2" t="s">
        <v>515</v>
      </c>
      <c r="D5475" s="2" t="s">
        <v>118</v>
      </c>
      <c r="E5475" s="2" t="s">
        <v>189</v>
      </c>
      <c r="F5475" s="2">
        <v>27</v>
      </c>
      <c r="G5475" s="2" t="s">
        <v>69</v>
      </c>
      <c r="H5475" s="2" t="s">
        <v>259</v>
      </c>
      <c r="I5475" s="2" t="s">
        <v>43</v>
      </c>
      <c r="J5475" s="3">
        <v>45893</v>
      </c>
      <c r="K5475" s="3">
        <v>45909</v>
      </c>
      <c r="L5475" s="2" t="s">
        <v>37</v>
      </c>
      <c r="M5475" s="2" t="s">
        <v>94</v>
      </c>
      <c r="N5475" s="2" t="s">
        <v>568</v>
      </c>
      <c r="O5475" s="4">
        <v>200000</v>
      </c>
      <c r="P5475" s="4">
        <v>46400</v>
      </c>
      <c r="Q5475" s="4">
        <v>153600</v>
      </c>
      <c r="R5475" s="2">
        <v>60</v>
      </c>
      <c r="S5475" s="5">
        <v>13.41</v>
      </c>
      <c r="T5475" s="4">
        <v>4276.4799999999996</v>
      </c>
      <c r="U5475" s="2" t="s">
        <v>73</v>
      </c>
      <c r="V5475" s="2" t="s">
        <v>74</v>
      </c>
      <c r="W5475" s="4">
        <v>47041.279999999999</v>
      </c>
      <c r="X5475" s="4">
        <v>209547.51999999999</v>
      </c>
      <c r="Y5475" s="4">
        <v>256588.79999999999</v>
      </c>
      <c r="Z5475" s="2">
        <v>0</v>
      </c>
      <c r="AA5475" s="2" t="s">
        <v>56</v>
      </c>
      <c r="AB5475" s="2" t="s">
        <v>15730</v>
      </c>
      <c r="AC5475" s="2" t="s">
        <v>360</v>
      </c>
      <c r="AD5475" s="2" t="s">
        <v>76</v>
      </c>
      <c r="AE5475" s="5">
        <v>76.8</v>
      </c>
      <c r="AF5475" s="2">
        <v>0</v>
      </c>
      <c r="AG5475" s="2" t="s">
        <v>77</v>
      </c>
      <c r="AH5475" s="2">
        <v>16</v>
      </c>
      <c r="AI5475" s="6" t="str">
        <f t="shared" si="255"/>
        <v>25-34</v>
      </c>
      <c r="AJ5475" s="11">
        <f>YEAR(tbl_LoanData[[#This Row],[Application Date]])</f>
        <v>2025</v>
      </c>
      <c r="AK5475" s="11" t="str">
        <f>TEXT(tbl_LoanData[[#This Row],[Application Date]],"MMMM")</f>
        <v>August</v>
      </c>
      <c r="AL5475" s="12">
        <f>DATE(YEAR(tbl_LoanData[[#This Row],[Application Date]]),MONTH(tbl_LoanData[[#This Row],[Application Date]]),1)</f>
        <v>45870</v>
      </c>
      <c r="AM5475" s="14">
        <f ca="1">IF(AND(tbl_LoanData[[#This Row],[Application Date]]&gt;=EOMONTH(TODAY(),-1)+1,tbl_LoanData[[#This Row],[Application Date]]&lt;=TODAY()),tbl_LoanData[[#This Row],[Loan Amount]],0)</f>
        <v>0</v>
      </c>
      <c r="AN5475" s="14">
        <f>tbl_LoanData[[#This Row],[Amount Paid]]-(Q5475-X5475)</f>
        <v>102988.79999999999</v>
      </c>
      <c r="AO5475" s="14">
        <f>IF(tbl_LoanData[[#This Row],[Application Status]]="Approved",1,0)</f>
        <v>1</v>
      </c>
      <c r="AP5475" s="22" t="str">
        <f t="shared" ca="1" si="256"/>
        <v/>
      </c>
      <c r="AQ5475" s="22" t="str">
        <f t="shared" ca="1" si="257"/>
        <v/>
      </c>
    </row>
    <row r="5476" spans="1:43" ht="14.4" customHeight="1" x14ac:dyDescent="0.3">
      <c r="A5476" s="2" t="s">
        <v>5503</v>
      </c>
      <c r="B5476" s="2" t="s">
        <v>5504</v>
      </c>
      <c r="C5476" s="2" t="s">
        <v>804</v>
      </c>
      <c r="D5476" s="2" t="s">
        <v>232</v>
      </c>
      <c r="E5476" s="2" t="s">
        <v>190</v>
      </c>
      <c r="F5476" s="2">
        <v>25</v>
      </c>
      <c r="G5476" s="2" t="s">
        <v>83</v>
      </c>
      <c r="H5476" s="2" t="s">
        <v>228</v>
      </c>
      <c r="I5476" s="2" t="s">
        <v>43</v>
      </c>
      <c r="J5476" s="3">
        <v>45878</v>
      </c>
      <c r="K5476" s="3"/>
      <c r="L5476" s="2" t="s">
        <v>40</v>
      </c>
      <c r="M5476" s="2" t="s">
        <v>85</v>
      </c>
      <c r="N5476" s="2" t="s">
        <v>274</v>
      </c>
      <c r="O5476" s="4">
        <v>934000</v>
      </c>
      <c r="P5476" s="4">
        <v>257600</v>
      </c>
      <c r="Q5476" s="4">
        <v>676400</v>
      </c>
      <c r="R5476" s="2">
        <v>12</v>
      </c>
      <c r="S5476" s="5">
        <v>12.56</v>
      </c>
      <c r="T5476" s="4">
        <v>63446.32</v>
      </c>
      <c r="U5476" s="2" t="s">
        <v>113</v>
      </c>
      <c r="V5476" s="2" t="s">
        <v>97</v>
      </c>
      <c r="W5476" s="4">
        <v>0</v>
      </c>
      <c r="X5476" s="4">
        <v>0</v>
      </c>
      <c r="Y5476" s="4">
        <v>761355.84</v>
      </c>
      <c r="Z5476" s="2">
        <v>0</v>
      </c>
      <c r="AA5476" s="2" t="s">
        <v>97</v>
      </c>
      <c r="AB5476" s="2" t="s">
        <v>15731</v>
      </c>
      <c r="AC5476" s="2" t="s">
        <v>360</v>
      </c>
      <c r="AD5476" s="2" t="s">
        <v>76</v>
      </c>
      <c r="AE5476" s="5">
        <v>72.42</v>
      </c>
      <c r="AF5476" s="2">
        <v>0</v>
      </c>
      <c r="AG5476" s="2" t="s">
        <v>97</v>
      </c>
      <c r="AH5476" s="2"/>
      <c r="AI5476" s="6" t="str">
        <f t="shared" si="255"/>
        <v>25-34</v>
      </c>
      <c r="AJ5476" s="11">
        <f>YEAR(tbl_LoanData[[#This Row],[Application Date]])</f>
        <v>2025</v>
      </c>
      <c r="AK5476" s="11" t="str">
        <f>TEXT(tbl_LoanData[[#This Row],[Application Date]],"MMMM")</f>
        <v>August</v>
      </c>
      <c r="AL5476" s="12">
        <f>DATE(YEAR(tbl_LoanData[[#This Row],[Application Date]]),MONTH(tbl_LoanData[[#This Row],[Application Date]]),1)</f>
        <v>45870</v>
      </c>
      <c r="AM5476" s="14">
        <f ca="1">IF(AND(tbl_LoanData[[#This Row],[Application Date]]&gt;=EOMONTH(TODAY(),-1)+1,tbl_LoanData[[#This Row],[Application Date]]&lt;=TODAY()),tbl_LoanData[[#This Row],[Loan Amount]],0)</f>
        <v>0</v>
      </c>
      <c r="AN5476" s="14">
        <f>tbl_LoanData[[#This Row],[Amount Paid]]-(Q5476-X5476)</f>
        <v>-676400</v>
      </c>
      <c r="AO5476" s="14">
        <f>IF(tbl_LoanData[[#This Row],[Application Status]]="Approved",1,0)</f>
        <v>0</v>
      </c>
      <c r="AP5476" s="22" t="str">
        <f t="shared" ca="1" si="256"/>
        <v/>
      </c>
      <c r="AQ5476" s="22" t="str">
        <f t="shared" ca="1" si="257"/>
        <v/>
      </c>
    </row>
    <row r="5477" spans="1:43" ht="14.4" customHeight="1" x14ac:dyDescent="0.3">
      <c r="A5477" s="2" t="s">
        <v>5593</v>
      </c>
      <c r="B5477" s="2" t="s">
        <v>5594</v>
      </c>
      <c r="C5477" s="2" t="s">
        <v>1059</v>
      </c>
      <c r="D5477" s="2" t="s">
        <v>189</v>
      </c>
      <c r="E5477" s="2" t="s">
        <v>323</v>
      </c>
      <c r="F5477" s="2">
        <v>40</v>
      </c>
      <c r="G5477" s="2" t="s">
        <v>69</v>
      </c>
      <c r="H5477" s="2" t="s">
        <v>372</v>
      </c>
      <c r="I5477" s="2" t="s">
        <v>43</v>
      </c>
      <c r="J5477" s="3">
        <v>45890</v>
      </c>
      <c r="K5477" s="3">
        <v>45899</v>
      </c>
      <c r="L5477" s="2" t="s">
        <v>39</v>
      </c>
      <c r="M5477" s="2" t="s">
        <v>127</v>
      </c>
      <c r="N5477" s="2" t="s">
        <v>152</v>
      </c>
      <c r="O5477" s="4">
        <v>1932000</v>
      </c>
      <c r="P5477" s="4">
        <v>367800</v>
      </c>
      <c r="Q5477" s="4">
        <v>1564200</v>
      </c>
      <c r="R5477" s="2">
        <v>36</v>
      </c>
      <c r="S5477" s="5">
        <v>5.81</v>
      </c>
      <c r="T5477" s="4">
        <v>51023.34</v>
      </c>
      <c r="U5477" s="2" t="s">
        <v>73</v>
      </c>
      <c r="V5477" s="2" t="s">
        <v>74</v>
      </c>
      <c r="W5477" s="4">
        <v>408186.72</v>
      </c>
      <c r="X5477" s="4">
        <v>1428653.34</v>
      </c>
      <c r="Y5477" s="4">
        <v>1836840.06</v>
      </c>
      <c r="Z5477" s="2">
        <v>90</v>
      </c>
      <c r="AA5477" s="2" t="s">
        <v>59</v>
      </c>
      <c r="AB5477" s="2" t="s">
        <v>15730</v>
      </c>
      <c r="AC5477" s="2" t="s">
        <v>87</v>
      </c>
      <c r="AD5477" s="2" t="s">
        <v>76</v>
      </c>
      <c r="AE5477" s="5">
        <v>80.959999999999994</v>
      </c>
      <c r="AF5477" s="2">
        <v>3</v>
      </c>
      <c r="AG5477" s="2" t="s">
        <v>130</v>
      </c>
      <c r="AH5477" s="2">
        <v>9</v>
      </c>
      <c r="AI5477" s="6" t="str">
        <f t="shared" si="255"/>
        <v>35-44</v>
      </c>
      <c r="AJ5477" s="11">
        <f>YEAR(tbl_LoanData[[#This Row],[Application Date]])</f>
        <v>2025</v>
      </c>
      <c r="AK5477" s="11" t="str">
        <f>TEXT(tbl_LoanData[[#This Row],[Application Date]],"MMMM")</f>
        <v>August</v>
      </c>
      <c r="AL5477" s="12">
        <f>DATE(YEAR(tbl_LoanData[[#This Row],[Application Date]]),MONTH(tbl_LoanData[[#This Row],[Application Date]]),1)</f>
        <v>45870</v>
      </c>
      <c r="AM5477" s="14">
        <f ca="1">IF(AND(tbl_LoanData[[#This Row],[Application Date]]&gt;=EOMONTH(TODAY(),-1)+1,tbl_LoanData[[#This Row],[Application Date]]&lt;=TODAY()),tbl_LoanData[[#This Row],[Loan Amount]],0)</f>
        <v>0</v>
      </c>
      <c r="AN5477" s="14">
        <f>tbl_LoanData[[#This Row],[Amount Paid]]-(Q5477-X5477)</f>
        <v>272640.06000000006</v>
      </c>
      <c r="AO5477" s="14">
        <f>IF(tbl_LoanData[[#This Row],[Application Status]]="Approved",1,0)</f>
        <v>1</v>
      </c>
      <c r="AP5477" s="22" t="str">
        <f t="shared" ca="1" si="256"/>
        <v/>
      </c>
      <c r="AQ5477" s="22" t="str">
        <f t="shared" ca="1" si="257"/>
        <v/>
      </c>
    </row>
    <row r="5478" spans="1:43" ht="14.4" customHeight="1" x14ac:dyDescent="0.3">
      <c r="A5478" s="2" t="s">
        <v>5659</v>
      </c>
      <c r="B5478" s="2" t="s">
        <v>5660</v>
      </c>
      <c r="C5478" s="2" t="s">
        <v>376</v>
      </c>
      <c r="D5478" s="2" t="s">
        <v>268</v>
      </c>
      <c r="E5478" s="2" t="s">
        <v>293</v>
      </c>
      <c r="F5478" s="2">
        <v>51</v>
      </c>
      <c r="G5478" s="2" t="s">
        <v>69</v>
      </c>
      <c r="H5478" s="2" t="s">
        <v>256</v>
      </c>
      <c r="I5478" s="2" t="s">
        <v>43</v>
      </c>
      <c r="J5478" s="3">
        <v>45899</v>
      </c>
      <c r="K5478" s="3">
        <v>45909</v>
      </c>
      <c r="L5478" s="2" t="s">
        <v>40</v>
      </c>
      <c r="M5478" s="2" t="s">
        <v>85</v>
      </c>
      <c r="N5478" s="2" t="s">
        <v>274</v>
      </c>
      <c r="O5478" s="4">
        <v>1158000</v>
      </c>
      <c r="P5478" s="4">
        <v>208800</v>
      </c>
      <c r="Q5478" s="4">
        <v>949200</v>
      </c>
      <c r="R5478" s="2">
        <v>60</v>
      </c>
      <c r="S5478" s="5">
        <v>14.79</v>
      </c>
      <c r="T5478" s="4">
        <v>27518.89</v>
      </c>
      <c r="U5478" s="2" t="s">
        <v>73</v>
      </c>
      <c r="V5478" s="2" t="s">
        <v>74</v>
      </c>
      <c r="W5478" s="4">
        <v>302707.78999999998</v>
      </c>
      <c r="X5478" s="4">
        <v>1348425.61</v>
      </c>
      <c r="Y5478" s="4">
        <v>1651133.4</v>
      </c>
      <c r="Z5478" s="2">
        <v>0</v>
      </c>
      <c r="AA5478" s="2" t="s">
        <v>56</v>
      </c>
      <c r="AB5478" s="2" t="s">
        <v>15736</v>
      </c>
      <c r="AC5478" s="2" t="s">
        <v>129</v>
      </c>
      <c r="AD5478" s="2" t="s">
        <v>76</v>
      </c>
      <c r="AE5478" s="5">
        <v>81.97</v>
      </c>
      <c r="AF5478" s="2">
        <v>0</v>
      </c>
      <c r="AG5478" s="2" t="s">
        <v>77</v>
      </c>
      <c r="AH5478" s="2">
        <v>10</v>
      </c>
      <c r="AI5478" s="6" t="str">
        <f t="shared" si="255"/>
        <v>45-54</v>
      </c>
      <c r="AJ5478" s="11">
        <f>YEAR(tbl_LoanData[[#This Row],[Application Date]])</f>
        <v>2025</v>
      </c>
      <c r="AK5478" s="11" t="str">
        <f>TEXT(tbl_LoanData[[#This Row],[Application Date]],"MMMM")</f>
        <v>August</v>
      </c>
      <c r="AL5478" s="12">
        <f>DATE(YEAR(tbl_LoanData[[#This Row],[Application Date]]),MONTH(tbl_LoanData[[#This Row],[Application Date]]),1)</f>
        <v>45870</v>
      </c>
      <c r="AM5478" s="14">
        <f ca="1">IF(AND(tbl_LoanData[[#This Row],[Application Date]]&gt;=EOMONTH(TODAY(),-1)+1,tbl_LoanData[[#This Row],[Application Date]]&lt;=TODAY()),tbl_LoanData[[#This Row],[Loan Amount]],0)</f>
        <v>0</v>
      </c>
      <c r="AN5478" s="14">
        <f>tbl_LoanData[[#This Row],[Amount Paid]]-(Q5478-X5478)</f>
        <v>701933.40000000014</v>
      </c>
      <c r="AO5478" s="14">
        <f>IF(tbl_LoanData[[#This Row],[Application Status]]="Approved",1,0)</f>
        <v>1</v>
      </c>
      <c r="AP5478" s="22" t="str">
        <f t="shared" ca="1" si="256"/>
        <v/>
      </c>
      <c r="AQ5478" s="22" t="str">
        <f t="shared" ca="1" si="257"/>
        <v/>
      </c>
    </row>
    <row r="5479" spans="1:43" x14ac:dyDescent="0.3">
      <c r="A5479" s="2" t="s">
        <v>5691</v>
      </c>
      <c r="B5479" s="2" t="s">
        <v>5692</v>
      </c>
      <c r="C5479" s="2" t="s">
        <v>1012</v>
      </c>
      <c r="D5479" s="2" t="s">
        <v>268</v>
      </c>
      <c r="E5479" s="2" t="s">
        <v>540</v>
      </c>
      <c r="F5479" s="2">
        <v>54</v>
      </c>
      <c r="G5479" s="2" t="s">
        <v>69</v>
      </c>
      <c r="H5479" s="2" t="s">
        <v>205</v>
      </c>
      <c r="I5479" s="2" t="s">
        <v>49</v>
      </c>
      <c r="J5479" s="3">
        <v>45870</v>
      </c>
      <c r="K5479" s="3">
        <v>45877</v>
      </c>
      <c r="L5479" s="2" t="s">
        <v>37</v>
      </c>
      <c r="M5479" s="2" t="s">
        <v>94</v>
      </c>
      <c r="N5479" s="2" t="s">
        <v>488</v>
      </c>
      <c r="O5479" s="4">
        <v>87000</v>
      </c>
      <c r="P5479" s="4">
        <v>16700</v>
      </c>
      <c r="Q5479" s="4">
        <v>70300</v>
      </c>
      <c r="R5479" s="2">
        <v>24</v>
      </c>
      <c r="S5479" s="5">
        <v>10.66</v>
      </c>
      <c r="T5479" s="4">
        <v>3553.67</v>
      </c>
      <c r="U5479" s="2" t="s">
        <v>73</v>
      </c>
      <c r="V5479" s="2" t="s">
        <v>74</v>
      </c>
      <c r="W5479" s="4">
        <v>42644.04</v>
      </c>
      <c r="X5479" s="4">
        <v>42643.92</v>
      </c>
      <c r="Y5479" s="4">
        <v>85287.96</v>
      </c>
      <c r="Z5479" s="2">
        <v>0</v>
      </c>
      <c r="AA5479" s="2" t="s">
        <v>56</v>
      </c>
      <c r="AB5479" s="2" t="s">
        <v>15736</v>
      </c>
      <c r="AC5479" s="2" t="s">
        <v>213</v>
      </c>
      <c r="AD5479" s="2" t="s">
        <v>76</v>
      </c>
      <c r="AE5479" s="5">
        <v>80.8</v>
      </c>
      <c r="AF5479" s="2">
        <v>0</v>
      </c>
      <c r="AG5479" s="2" t="s">
        <v>77</v>
      </c>
      <c r="AH5479" s="2">
        <v>7</v>
      </c>
      <c r="AI5479" s="6" t="str">
        <f t="shared" si="255"/>
        <v>45-54</v>
      </c>
      <c r="AJ5479" s="11">
        <f>YEAR(tbl_LoanData[[#This Row],[Application Date]])</f>
        <v>2025</v>
      </c>
      <c r="AK5479" s="11" t="str">
        <f>TEXT(tbl_LoanData[[#This Row],[Application Date]],"MMMM")</f>
        <v>August</v>
      </c>
      <c r="AL5479" s="12">
        <f>DATE(YEAR(tbl_LoanData[[#This Row],[Application Date]]),MONTH(tbl_LoanData[[#This Row],[Application Date]]),1)</f>
        <v>45870</v>
      </c>
      <c r="AM5479" s="14">
        <f ca="1">IF(AND(tbl_LoanData[[#This Row],[Application Date]]&gt;=EOMONTH(TODAY(),-1)+1,tbl_LoanData[[#This Row],[Application Date]]&lt;=TODAY()),tbl_LoanData[[#This Row],[Loan Amount]],0)</f>
        <v>0</v>
      </c>
      <c r="AN5479" s="14">
        <f>tbl_LoanData[[#This Row],[Amount Paid]]-(Q5479-X5479)</f>
        <v>14987.96</v>
      </c>
      <c r="AO5479" s="14">
        <f>IF(tbl_LoanData[[#This Row],[Application Status]]="Approved",1,0)</f>
        <v>1</v>
      </c>
      <c r="AP5479" s="22" t="str">
        <f t="shared" ca="1" si="256"/>
        <v/>
      </c>
      <c r="AQ5479" s="22" t="str">
        <f t="shared" ca="1" si="257"/>
        <v/>
      </c>
    </row>
    <row r="5480" spans="1:43" ht="14.4" customHeight="1" x14ac:dyDescent="0.3">
      <c r="A5480" s="2" t="s">
        <v>5713</v>
      </c>
      <c r="B5480" s="2" t="s">
        <v>5714</v>
      </c>
      <c r="C5480" s="2" t="s">
        <v>347</v>
      </c>
      <c r="D5480" s="2" t="s">
        <v>101</v>
      </c>
      <c r="E5480" s="2" t="s">
        <v>134</v>
      </c>
      <c r="F5480" s="2">
        <v>28</v>
      </c>
      <c r="G5480" s="2" t="s">
        <v>69</v>
      </c>
      <c r="H5480" s="2" t="s">
        <v>205</v>
      </c>
      <c r="I5480" s="2" t="s">
        <v>49</v>
      </c>
      <c r="J5480" s="3">
        <v>45882</v>
      </c>
      <c r="K5480" s="3">
        <v>45900</v>
      </c>
      <c r="L5480" s="2" t="s">
        <v>40</v>
      </c>
      <c r="M5480" s="2" t="s">
        <v>94</v>
      </c>
      <c r="N5480" s="2" t="s">
        <v>95</v>
      </c>
      <c r="O5480" s="4">
        <v>780000</v>
      </c>
      <c r="P5480" s="4">
        <v>236200</v>
      </c>
      <c r="Q5480" s="4">
        <v>543800</v>
      </c>
      <c r="R5480" s="2">
        <v>36</v>
      </c>
      <c r="S5480" s="5">
        <v>12.13</v>
      </c>
      <c r="T5480" s="4">
        <v>20602.47</v>
      </c>
      <c r="U5480" s="2" t="s">
        <v>73</v>
      </c>
      <c r="V5480" s="2" t="s">
        <v>74</v>
      </c>
      <c r="W5480" s="4">
        <v>144217.29</v>
      </c>
      <c r="X5480" s="4">
        <v>597471.53</v>
      </c>
      <c r="Y5480" s="4">
        <v>741688.82</v>
      </c>
      <c r="Z5480" s="2">
        <v>128</v>
      </c>
      <c r="AA5480" s="2" t="s">
        <v>60</v>
      </c>
      <c r="AB5480" s="2" t="s">
        <v>15732</v>
      </c>
      <c r="AC5480" s="2" t="s">
        <v>138</v>
      </c>
      <c r="AD5480" s="2" t="s">
        <v>76</v>
      </c>
      <c r="AE5480" s="5">
        <v>69.72</v>
      </c>
      <c r="AF5480" s="2">
        <v>4</v>
      </c>
      <c r="AG5480" s="2" t="s">
        <v>130</v>
      </c>
      <c r="AH5480" s="2">
        <v>18</v>
      </c>
      <c r="AI5480" s="6" t="str">
        <f t="shared" si="255"/>
        <v>25-34</v>
      </c>
      <c r="AJ5480" s="11">
        <f>YEAR(tbl_LoanData[[#This Row],[Application Date]])</f>
        <v>2025</v>
      </c>
      <c r="AK5480" s="11" t="str">
        <f>TEXT(tbl_LoanData[[#This Row],[Application Date]],"MMMM")</f>
        <v>August</v>
      </c>
      <c r="AL5480" s="12">
        <f>DATE(YEAR(tbl_LoanData[[#This Row],[Application Date]]),MONTH(tbl_LoanData[[#This Row],[Application Date]]),1)</f>
        <v>45870</v>
      </c>
      <c r="AM5480" s="14">
        <f ca="1">IF(AND(tbl_LoanData[[#This Row],[Application Date]]&gt;=EOMONTH(TODAY(),-1)+1,tbl_LoanData[[#This Row],[Application Date]]&lt;=TODAY()),tbl_LoanData[[#This Row],[Loan Amount]],0)</f>
        <v>0</v>
      </c>
      <c r="AN5480" s="14">
        <f>tbl_LoanData[[#This Row],[Amount Paid]]-(Q5480-X5480)</f>
        <v>197888.82000000004</v>
      </c>
      <c r="AO5480" s="14">
        <f>IF(tbl_LoanData[[#This Row],[Application Status]]="Approved",1,0)</f>
        <v>1</v>
      </c>
      <c r="AP5480" s="22" t="str">
        <f t="shared" ca="1" si="256"/>
        <v/>
      </c>
      <c r="AQ5480" s="22" t="str">
        <f t="shared" ca="1" si="257"/>
        <v/>
      </c>
    </row>
    <row r="5481" spans="1:43" ht="14.4" customHeight="1" x14ac:dyDescent="0.3">
      <c r="A5481" s="2" t="s">
        <v>5715</v>
      </c>
      <c r="B5481" s="2" t="s">
        <v>5716</v>
      </c>
      <c r="C5481" s="2" t="s">
        <v>621</v>
      </c>
      <c r="D5481" s="2" t="s">
        <v>311</v>
      </c>
      <c r="E5481" s="2" t="s">
        <v>142</v>
      </c>
      <c r="F5481" s="2">
        <v>59</v>
      </c>
      <c r="G5481" s="2" t="s">
        <v>69</v>
      </c>
      <c r="H5481" s="2" t="s">
        <v>143</v>
      </c>
      <c r="I5481" s="2" t="s">
        <v>46</v>
      </c>
      <c r="J5481" s="3">
        <v>45888</v>
      </c>
      <c r="K5481" s="3">
        <v>45900</v>
      </c>
      <c r="L5481" s="2" t="s">
        <v>39</v>
      </c>
      <c r="M5481" s="2" t="s">
        <v>94</v>
      </c>
      <c r="N5481" s="2" t="s">
        <v>418</v>
      </c>
      <c r="O5481" s="4">
        <v>1796000</v>
      </c>
      <c r="P5481" s="4">
        <v>504600</v>
      </c>
      <c r="Q5481" s="4">
        <v>1291400</v>
      </c>
      <c r="R5481" s="2">
        <v>36</v>
      </c>
      <c r="S5481" s="5">
        <v>11.14</v>
      </c>
      <c r="T5481" s="4">
        <v>47860.72</v>
      </c>
      <c r="U5481" s="2" t="s">
        <v>73</v>
      </c>
      <c r="V5481" s="2" t="s">
        <v>74</v>
      </c>
      <c r="W5481" s="4">
        <v>526467.92000000004</v>
      </c>
      <c r="X5481" s="4">
        <v>1196517.96</v>
      </c>
      <c r="Y5481" s="4">
        <v>1722985.88</v>
      </c>
      <c r="Z5481" s="2">
        <v>0</v>
      </c>
      <c r="AA5481" s="2" t="s">
        <v>56</v>
      </c>
      <c r="AB5481" s="2" t="s">
        <v>15734</v>
      </c>
      <c r="AC5481" s="2" t="s">
        <v>213</v>
      </c>
      <c r="AD5481" s="2" t="s">
        <v>76</v>
      </c>
      <c r="AE5481" s="5">
        <v>71.900000000000006</v>
      </c>
      <c r="AF5481" s="2">
        <v>0</v>
      </c>
      <c r="AG5481" s="2" t="s">
        <v>77</v>
      </c>
      <c r="AH5481" s="2">
        <v>12</v>
      </c>
      <c r="AI5481" s="6" t="str">
        <f t="shared" si="255"/>
        <v>55-64</v>
      </c>
      <c r="AJ5481" s="11">
        <f>YEAR(tbl_LoanData[[#This Row],[Application Date]])</f>
        <v>2025</v>
      </c>
      <c r="AK5481" s="11" t="str">
        <f>TEXT(tbl_LoanData[[#This Row],[Application Date]],"MMMM")</f>
        <v>August</v>
      </c>
      <c r="AL5481" s="12">
        <f>DATE(YEAR(tbl_LoanData[[#This Row],[Application Date]]),MONTH(tbl_LoanData[[#This Row],[Application Date]]),1)</f>
        <v>45870</v>
      </c>
      <c r="AM5481" s="14">
        <f ca="1">IF(AND(tbl_LoanData[[#This Row],[Application Date]]&gt;=EOMONTH(TODAY(),-1)+1,tbl_LoanData[[#This Row],[Application Date]]&lt;=TODAY()),tbl_LoanData[[#This Row],[Loan Amount]],0)</f>
        <v>0</v>
      </c>
      <c r="AN5481" s="14">
        <f>tbl_LoanData[[#This Row],[Amount Paid]]-(Q5481-X5481)</f>
        <v>431585.88</v>
      </c>
      <c r="AO5481" s="14">
        <f>IF(tbl_LoanData[[#This Row],[Application Status]]="Approved",1,0)</f>
        <v>1</v>
      </c>
      <c r="AP5481" s="22" t="str">
        <f t="shared" ca="1" si="256"/>
        <v/>
      </c>
      <c r="AQ5481" s="22" t="str">
        <f t="shared" ca="1" si="257"/>
        <v/>
      </c>
    </row>
    <row r="5482" spans="1:43" ht="14.4" customHeight="1" x14ac:dyDescent="0.3">
      <c r="A5482" s="2" t="s">
        <v>5801</v>
      </c>
      <c r="B5482" s="2" t="s">
        <v>5802</v>
      </c>
      <c r="C5482" s="2" t="s">
        <v>243</v>
      </c>
      <c r="D5482" s="2" t="s">
        <v>182</v>
      </c>
      <c r="E5482" s="2" t="s">
        <v>142</v>
      </c>
      <c r="F5482" s="2">
        <v>59</v>
      </c>
      <c r="G5482" s="2" t="s">
        <v>83</v>
      </c>
      <c r="H5482" s="2" t="s">
        <v>233</v>
      </c>
      <c r="I5482" s="2" t="s">
        <v>46</v>
      </c>
      <c r="J5482" s="3">
        <v>45877</v>
      </c>
      <c r="K5482" s="3">
        <v>45892</v>
      </c>
      <c r="L5482" s="2" t="s">
        <v>36</v>
      </c>
      <c r="M5482" s="2" t="s">
        <v>111</v>
      </c>
      <c r="N5482" s="2" t="s">
        <v>350</v>
      </c>
      <c r="O5482" s="4">
        <v>1768000</v>
      </c>
      <c r="P5482" s="4">
        <v>224200</v>
      </c>
      <c r="Q5482" s="4">
        <v>1543800</v>
      </c>
      <c r="R5482" s="2">
        <v>36</v>
      </c>
      <c r="S5482" s="5">
        <v>13.12</v>
      </c>
      <c r="T5482" s="4">
        <v>59762.21</v>
      </c>
      <c r="U5482" s="2" t="s">
        <v>73</v>
      </c>
      <c r="V5482" s="2" t="s">
        <v>74</v>
      </c>
      <c r="W5482" s="4">
        <v>358573.26</v>
      </c>
      <c r="X5482" s="4">
        <v>1792866.42</v>
      </c>
      <c r="Y5482" s="4">
        <v>2151439.6800000002</v>
      </c>
      <c r="Z5482" s="2">
        <v>186</v>
      </c>
      <c r="AA5482" s="2" t="s">
        <v>60</v>
      </c>
      <c r="AB5482" s="2" t="s">
        <v>15730</v>
      </c>
      <c r="AC5482" s="2" t="s">
        <v>129</v>
      </c>
      <c r="AD5482" s="2" t="s">
        <v>76</v>
      </c>
      <c r="AE5482" s="5">
        <v>87.32</v>
      </c>
      <c r="AF5482" s="2">
        <v>6</v>
      </c>
      <c r="AG5482" s="2" t="s">
        <v>130</v>
      </c>
      <c r="AH5482" s="2">
        <v>15</v>
      </c>
      <c r="AI5482" s="6" t="str">
        <f t="shared" si="255"/>
        <v>55-64</v>
      </c>
      <c r="AJ5482" s="11">
        <f>YEAR(tbl_LoanData[[#This Row],[Application Date]])</f>
        <v>2025</v>
      </c>
      <c r="AK5482" s="11" t="str">
        <f>TEXT(tbl_LoanData[[#This Row],[Application Date]],"MMMM")</f>
        <v>August</v>
      </c>
      <c r="AL5482" s="12">
        <f>DATE(YEAR(tbl_LoanData[[#This Row],[Application Date]]),MONTH(tbl_LoanData[[#This Row],[Application Date]]),1)</f>
        <v>45870</v>
      </c>
      <c r="AM5482" s="14">
        <f ca="1">IF(AND(tbl_LoanData[[#This Row],[Application Date]]&gt;=EOMONTH(TODAY(),-1)+1,tbl_LoanData[[#This Row],[Application Date]]&lt;=TODAY()),tbl_LoanData[[#This Row],[Loan Amount]],0)</f>
        <v>0</v>
      </c>
      <c r="AN5482" s="14">
        <f>tbl_LoanData[[#This Row],[Amount Paid]]-(Q5482-X5482)</f>
        <v>607639.67999999993</v>
      </c>
      <c r="AO5482" s="14">
        <f>IF(tbl_LoanData[[#This Row],[Application Status]]="Approved",1,0)</f>
        <v>1</v>
      </c>
      <c r="AP5482" s="22" t="str">
        <f t="shared" ca="1" si="256"/>
        <v/>
      </c>
      <c r="AQ5482" s="22" t="str">
        <f t="shared" ca="1" si="257"/>
        <v/>
      </c>
    </row>
    <row r="5483" spans="1:43" ht="14.4" customHeight="1" x14ac:dyDescent="0.3">
      <c r="A5483" s="2" t="s">
        <v>5869</v>
      </c>
      <c r="B5483" s="2" t="s">
        <v>5870</v>
      </c>
      <c r="C5483" s="2" t="s">
        <v>949</v>
      </c>
      <c r="D5483" s="2" t="s">
        <v>67</v>
      </c>
      <c r="E5483" s="2" t="s">
        <v>117</v>
      </c>
      <c r="F5483" s="2">
        <v>21</v>
      </c>
      <c r="G5483" s="2" t="s">
        <v>83</v>
      </c>
      <c r="H5483" s="2" t="s">
        <v>224</v>
      </c>
      <c r="I5483" s="2" t="s">
        <v>54</v>
      </c>
      <c r="J5483" s="3">
        <v>45884</v>
      </c>
      <c r="K5483" s="3">
        <v>45898</v>
      </c>
      <c r="L5483" s="2" t="s">
        <v>36</v>
      </c>
      <c r="M5483" s="2" t="s">
        <v>71</v>
      </c>
      <c r="N5483" s="2" t="s">
        <v>162</v>
      </c>
      <c r="O5483" s="4">
        <v>2196000</v>
      </c>
      <c r="P5483" s="4">
        <v>694300</v>
      </c>
      <c r="Q5483" s="4">
        <v>1501700</v>
      </c>
      <c r="R5483" s="2">
        <v>36</v>
      </c>
      <c r="S5483" s="5">
        <v>13.72</v>
      </c>
      <c r="T5483" s="4">
        <v>58883.33</v>
      </c>
      <c r="U5483" s="2" t="s">
        <v>73</v>
      </c>
      <c r="V5483" s="2" t="s">
        <v>74</v>
      </c>
      <c r="W5483" s="4">
        <v>647716.63</v>
      </c>
      <c r="X5483" s="4">
        <v>1472083.09</v>
      </c>
      <c r="Y5483" s="4">
        <v>2119799.7200000002</v>
      </c>
      <c r="Z5483" s="2">
        <v>0</v>
      </c>
      <c r="AA5483" s="2" t="s">
        <v>56</v>
      </c>
      <c r="AB5483" s="2" t="s">
        <v>15733</v>
      </c>
      <c r="AC5483" s="2" t="s">
        <v>75</v>
      </c>
      <c r="AD5483" s="2" t="s">
        <v>76</v>
      </c>
      <c r="AE5483" s="5">
        <v>68.38</v>
      </c>
      <c r="AF5483" s="2">
        <v>0</v>
      </c>
      <c r="AG5483" s="2" t="s">
        <v>77</v>
      </c>
      <c r="AH5483" s="2">
        <v>14</v>
      </c>
      <c r="AI5483" s="6" t="str">
        <f t="shared" si="255"/>
        <v>18-24</v>
      </c>
      <c r="AJ5483" s="11">
        <f>YEAR(tbl_LoanData[[#This Row],[Application Date]])</f>
        <v>2025</v>
      </c>
      <c r="AK5483" s="11" t="str">
        <f>TEXT(tbl_LoanData[[#This Row],[Application Date]],"MMMM")</f>
        <v>August</v>
      </c>
      <c r="AL5483" s="12">
        <f>DATE(YEAR(tbl_LoanData[[#This Row],[Application Date]]),MONTH(tbl_LoanData[[#This Row],[Application Date]]),1)</f>
        <v>45870</v>
      </c>
      <c r="AM5483" s="14">
        <f ca="1">IF(AND(tbl_LoanData[[#This Row],[Application Date]]&gt;=EOMONTH(TODAY(),-1)+1,tbl_LoanData[[#This Row],[Application Date]]&lt;=TODAY()),tbl_LoanData[[#This Row],[Loan Amount]],0)</f>
        <v>0</v>
      </c>
      <c r="AN5483" s="14">
        <f>tbl_LoanData[[#This Row],[Amount Paid]]-(Q5483-X5483)</f>
        <v>618099.72000000009</v>
      </c>
      <c r="AO5483" s="14">
        <f>IF(tbl_LoanData[[#This Row],[Application Status]]="Approved",1,0)</f>
        <v>1</v>
      </c>
      <c r="AP5483" s="22" t="str">
        <f t="shared" ca="1" si="256"/>
        <v/>
      </c>
      <c r="AQ5483" s="22" t="str">
        <f t="shared" ca="1" si="257"/>
        <v/>
      </c>
    </row>
    <row r="5484" spans="1:43" ht="14.4" customHeight="1" x14ac:dyDescent="0.3">
      <c r="A5484" s="2" t="s">
        <v>5927</v>
      </c>
      <c r="B5484" s="2" t="s">
        <v>5928</v>
      </c>
      <c r="C5484" s="2" t="s">
        <v>1012</v>
      </c>
      <c r="D5484" s="2" t="s">
        <v>161</v>
      </c>
      <c r="E5484" s="2" t="s">
        <v>117</v>
      </c>
      <c r="F5484" s="2">
        <v>62</v>
      </c>
      <c r="G5484" s="2" t="s">
        <v>69</v>
      </c>
      <c r="H5484" s="2" t="s">
        <v>372</v>
      </c>
      <c r="I5484" s="2" t="s">
        <v>43</v>
      </c>
      <c r="J5484" s="3">
        <v>45898</v>
      </c>
      <c r="K5484" s="3">
        <v>45905</v>
      </c>
      <c r="L5484" s="2" t="s">
        <v>36</v>
      </c>
      <c r="M5484" s="2" t="s">
        <v>104</v>
      </c>
      <c r="N5484" s="2" t="s">
        <v>592</v>
      </c>
      <c r="O5484" s="4">
        <v>2130000</v>
      </c>
      <c r="P5484" s="4">
        <v>720200</v>
      </c>
      <c r="Q5484" s="4">
        <v>1409800</v>
      </c>
      <c r="R5484" s="2">
        <v>36</v>
      </c>
      <c r="S5484" s="5">
        <v>13.05</v>
      </c>
      <c r="T5484" s="4">
        <v>54492.69</v>
      </c>
      <c r="U5484" s="2" t="s">
        <v>73</v>
      </c>
      <c r="V5484" s="2" t="s">
        <v>74</v>
      </c>
      <c r="W5484" s="4">
        <v>435941.52</v>
      </c>
      <c r="X5484" s="4">
        <v>1525795.18</v>
      </c>
      <c r="Y5484" s="4">
        <v>1961736.7</v>
      </c>
      <c r="Z5484" s="2">
        <v>84</v>
      </c>
      <c r="AA5484" s="2" t="s">
        <v>59</v>
      </c>
      <c r="AB5484" s="2" t="s">
        <v>15733</v>
      </c>
      <c r="AC5484" s="2" t="s">
        <v>146</v>
      </c>
      <c r="AD5484" s="2" t="s">
        <v>76</v>
      </c>
      <c r="AE5484" s="5">
        <v>66.19</v>
      </c>
      <c r="AF5484" s="2">
        <v>3</v>
      </c>
      <c r="AG5484" s="2" t="s">
        <v>130</v>
      </c>
      <c r="AH5484" s="2">
        <v>7</v>
      </c>
      <c r="AI5484" s="6" t="str">
        <f t="shared" si="255"/>
        <v>55-64</v>
      </c>
      <c r="AJ5484" s="11">
        <f>YEAR(tbl_LoanData[[#This Row],[Application Date]])</f>
        <v>2025</v>
      </c>
      <c r="AK5484" s="11" t="str">
        <f>TEXT(tbl_LoanData[[#This Row],[Application Date]],"MMMM")</f>
        <v>August</v>
      </c>
      <c r="AL5484" s="12">
        <f>DATE(YEAR(tbl_LoanData[[#This Row],[Application Date]]),MONTH(tbl_LoanData[[#This Row],[Application Date]]),1)</f>
        <v>45870</v>
      </c>
      <c r="AM5484" s="14">
        <f ca="1">IF(AND(tbl_LoanData[[#This Row],[Application Date]]&gt;=EOMONTH(TODAY(),-1)+1,tbl_LoanData[[#This Row],[Application Date]]&lt;=TODAY()),tbl_LoanData[[#This Row],[Loan Amount]],0)</f>
        <v>0</v>
      </c>
      <c r="AN5484" s="14">
        <f>tbl_LoanData[[#This Row],[Amount Paid]]-(Q5484-X5484)</f>
        <v>551936.69999999995</v>
      </c>
      <c r="AO5484" s="14">
        <f>IF(tbl_LoanData[[#This Row],[Application Status]]="Approved",1,0)</f>
        <v>1</v>
      </c>
      <c r="AP5484" s="22" t="str">
        <f t="shared" ca="1" si="256"/>
        <v/>
      </c>
      <c r="AQ5484" s="22" t="str">
        <f t="shared" ca="1" si="257"/>
        <v/>
      </c>
    </row>
    <row r="5485" spans="1:43" ht="14.4" customHeight="1" x14ac:dyDescent="0.3">
      <c r="A5485" s="2" t="s">
        <v>5949</v>
      </c>
      <c r="B5485" s="2" t="s">
        <v>5950</v>
      </c>
      <c r="C5485" s="2" t="s">
        <v>353</v>
      </c>
      <c r="D5485" s="2" t="s">
        <v>189</v>
      </c>
      <c r="E5485" s="2" t="s">
        <v>189</v>
      </c>
      <c r="F5485" s="2">
        <v>28</v>
      </c>
      <c r="G5485" s="2" t="s">
        <v>83</v>
      </c>
      <c r="H5485" s="2" t="s">
        <v>237</v>
      </c>
      <c r="I5485" s="2" t="s">
        <v>48</v>
      </c>
      <c r="J5485" s="3">
        <v>45889</v>
      </c>
      <c r="K5485" s="3">
        <v>45906</v>
      </c>
      <c r="L5485" s="2" t="s">
        <v>37</v>
      </c>
      <c r="M5485" s="2" t="s">
        <v>94</v>
      </c>
      <c r="N5485" s="2" t="s">
        <v>436</v>
      </c>
      <c r="O5485" s="4">
        <v>138000</v>
      </c>
      <c r="P5485" s="4">
        <v>15600</v>
      </c>
      <c r="Q5485" s="4">
        <v>122400</v>
      </c>
      <c r="R5485" s="2">
        <v>36</v>
      </c>
      <c r="S5485" s="5">
        <v>5.57</v>
      </c>
      <c r="T5485" s="4">
        <v>3968.14</v>
      </c>
      <c r="U5485" s="2" t="s">
        <v>73</v>
      </c>
      <c r="V5485" s="2" t="s">
        <v>74</v>
      </c>
      <c r="W5485" s="4">
        <v>43649.54</v>
      </c>
      <c r="X5485" s="4">
        <v>99203.5</v>
      </c>
      <c r="Y5485" s="4">
        <v>142853.04</v>
      </c>
      <c r="Z5485" s="2">
        <v>0</v>
      </c>
      <c r="AA5485" s="2" t="s">
        <v>56</v>
      </c>
      <c r="AB5485" s="2" t="s">
        <v>15730</v>
      </c>
      <c r="AC5485" s="2" t="s">
        <v>138</v>
      </c>
      <c r="AD5485" s="2" t="s">
        <v>76</v>
      </c>
      <c r="AE5485" s="5">
        <v>88.7</v>
      </c>
      <c r="AF5485" s="2">
        <v>0</v>
      </c>
      <c r="AG5485" s="2" t="s">
        <v>77</v>
      </c>
      <c r="AH5485" s="2">
        <v>17</v>
      </c>
      <c r="AI5485" s="6" t="str">
        <f t="shared" si="255"/>
        <v>25-34</v>
      </c>
      <c r="AJ5485" s="11">
        <f>YEAR(tbl_LoanData[[#This Row],[Application Date]])</f>
        <v>2025</v>
      </c>
      <c r="AK5485" s="11" t="str">
        <f>TEXT(tbl_LoanData[[#This Row],[Application Date]],"MMMM")</f>
        <v>August</v>
      </c>
      <c r="AL5485" s="12">
        <f>DATE(YEAR(tbl_LoanData[[#This Row],[Application Date]]),MONTH(tbl_LoanData[[#This Row],[Application Date]]),1)</f>
        <v>45870</v>
      </c>
      <c r="AM5485" s="14">
        <f ca="1">IF(AND(tbl_LoanData[[#This Row],[Application Date]]&gt;=EOMONTH(TODAY(),-1)+1,tbl_LoanData[[#This Row],[Application Date]]&lt;=TODAY()),tbl_LoanData[[#This Row],[Loan Amount]],0)</f>
        <v>0</v>
      </c>
      <c r="AN5485" s="14">
        <f>tbl_LoanData[[#This Row],[Amount Paid]]-(Q5485-X5485)</f>
        <v>20453.04</v>
      </c>
      <c r="AO5485" s="14">
        <f>IF(tbl_LoanData[[#This Row],[Application Status]]="Approved",1,0)</f>
        <v>1</v>
      </c>
      <c r="AP5485" s="22" t="str">
        <f t="shared" ca="1" si="256"/>
        <v/>
      </c>
      <c r="AQ5485" s="22" t="str">
        <f t="shared" ca="1" si="257"/>
        <v/>
      </c>
    </row>
    <row r="5486" spans="1:43" ht="14.4" customHeight="1" x14ac:dyDescent="0.3">
      <c r="A5486" s="2" t="s">
        <v>5995</v>
      </c>
      <c r="B5486" s="2" t="s">
        <v>5996</v>
      </c>
      <c r="C5486" s="2" t="s">
        <v>1059</v>
      </c>
      <c r="D5486" s="2" t="s">
        <v>91</v>
      </c>
      <c r="E5486" s="2" t="s">
        <v>150</v>
      </c>
      <c r="F5486" s="2">
        <v>22</v>
      </c>
      <c r="G5486" s="2" t="s">
        <v>69</v>
      </c>
      <c r="H5486" s="2" t="s">
        <v>143</v>
      </c>
      <c r="I5486" s="2" t="s">
        <v>46</v>
      </c>
      <c r="J5486" s="3">
        <v>45871</v>
      </c>
      <c r="K5486" s="3">
        <v>45875</v>
      </c>
      <c r="L5486" s="2" t="s">
        <v>37</v>
      </c>
      <c r="M5486" s="2" t="s">
        <v>260</v>
      </c>
      <c r="N5486" s="2" t="s">
        <v>745</v>
      </c>
      <c r="O5486" s="4">
        <v>176000</v>
      </c>
      <c r="P5486" s="4">
        <v>57600</v>
      </c>
      <c r="Q5486" s="4">
        <v>118400</v>
      </c>
      <c r="R5486" s="2">
        <v>36</v>
      </c>
      <c r="S5486" s="5">
        <v>8.51</v>
      </c>
      <c r="T5486" s="4">
        <v>4128.54</v>
      </c>
      <c r="U5486" s="2" t="s">
        <v>73</v>
      </c>
      <c r="V5486" s="2" t="s">
        <v>74</v>
      </c>
      <c r="W5486" s="4">
        <v>45413.94</v>
      </c>
      <c r="X5486" s="4">
        <v>103213.58</v>
      </c>
      <c r="Y5486" s="4">
        <v>148627.51999999999</v>
      </c>
      <c r="Z5486" s="2">
        <v>30</v>
      </c>
      <c r="AA5486" s="2" t="s">
        <v>57</v>
      </c>
      <c r="AB5486" s="2" t="s">
        <v>15729</v>
      </c>
      <c r="AC5486" s="2" t="s">
        <v>129</v>
      </c>
      <c r="AD5486" s="2" t="s">
        <v>76</v>
      </c>
      <c r="AE5486" s="5">
        <v>67.27</v>
      </c>
      <c r="AF5486" s="2">
        <v>1</v>
      </c>
      <c r="AG5486" s="2" t="s">
        <v>77</v>
      </c>
      <c r="AH5486" s="2">
        <v>4</v>
      </c>
      <c r="AI5486" s="6" t="str">
        <f t="shared" si="255"/>
        <v>18-24</v>
      </c>
      <c r="AJ5486" s="11">
        <f>YEAR(tbl_LoanData[[#This Row],[Application Date]])</f>
        <v>2025</v>
      </c>
      <c r="AK5486" s="11" t="str">
        <f>TEXT(tbl_LoanData[[#This Row],[Application Date]],"MMMM")</f>
        <v>August</v>
      </c>
      <c r="AL5486" s="12">
        <f>DATE(YEAR(tbl_LoanData[[#This Row],[Application Date]]),MONTH(tbl_LoanData[[#This Row],[Application Date]]),1)</f>
        <v>45870</v>
      </c>
      <c r="AM5486" s="14">
        <f ca="1">IF(AND(tbl_LoanData[[#This Row],[Application Date]]&gt;=EOMONTH(TODAY(),-1)+1,tbl_LoanData[[#This Row],[Application Date]]&lt;=TODAY()),tbl_LoanData[[#This Row],[Loan Amount]],0)</f>
        <v>0</v>
      </c>
      <c r="AN5486" s="14">
        <f>tbl_LoanData[[#This Row],[Amount Paid]]-(Q5486-X5486)</f>
        <v>30227.520000000004</v>
      </c>
      <c r="AO5486" s="14">
        <f>IF(tbl_LoanData[[#This Row],[Application Status]]="Approved",1,0)</f>
        <v>1</v>
      </c>
      <c r="AP5486" s="22" t="str">
        <f t="shared" ca="1" si="256"/>
        <v/>
      </c>
      <c r="AQ5486" s="22" t="str">
        <f t="shared" ca="1" si="257"/>
        <v/>
      </c>
    </row>
    <row r="5487" spans="1:43" ht="14.4" customHeight="1" x14ac:dyDescent="0.3">
      <c r="A5487" s="2" t="s">
        <v>6021</v>
      </c>
      <c r="B5487" s="2" t="s">
        <v>6022</v>
      </c>
      <c r="C5487" s="2" t="s">
        <v>533</v>
      </c>
      <c r="D5487" s="2" t="s">
        <v>204</v>
      </c>
      <c r="E5487" s="2" t="s">
        <v>323</v>
      </c>
      <c r="F5487" s="2">
        <v>24</v>
      </c>
      <c r="G5487" s="2" t="s">
        <v>83</v>
      </c>
      <c r="H5487" s="2" t="s">
        <v>166</v>
      </c>
      <c r="I5487" s="2" t="s">
        <v>46</v>
      </c>
      <c r="J5487" s="3">
        <v>45898</v>
      </c>
      <c r="K5487" s="3">
        <v>45915</v>
      </c>
      <c r="L5487" s="2" t="s">
        <v>40</v>
      </c>
      <c r="M5487" s="2" t="s">
        <v>111</v>
      </c>
      <c r="N5487" s="2" t="s">
        <v>369</v>
      </c>
      <c r="O5487" s="4">
        <v>1128000</v>
      </c>
      <c r="P5487" s="4">
        <v>430800</v>
      </c>
      <c r="Q5487" s="4">
        <v>697200</v>
      </c>
      <c r="R5487" s="2">
        <v>60</v>
      </c>
      <c r="S5487" s="5">
        <v>5.84</v>
      </c>
      <c r="T5487" s="4">
        <v>15013.04</v>
      </c>
      <c r="U5487" s="2" t="s">
        <v>73</v>
      </c>
      <c r="V5487" s="2" t="s">
        <v>74</v>
      </c>
      <c r="W5487" s="4">
        <v>165143.44</v>
      </c>
      <c r="X5487" s="4">
        <v>735638.96</v>
      </c>
      <c r="Y5487" s="4">
        <v>900782.4</v>
      </c>
      <c r="Z5487" s="2">
        <v>0</v>
      </c>
      <c r="AA5487" s="2" t="s">
        <v>56</v>
      </c>
      <c r="AB5487" s="2" t="s">
        <v>15731</v>
      </c>
      <c r="AC5487" s="2" t="s">
        <v>121</v>
      </c>
      <c r="AD5487" s="2" t="s">
        <v>76</v>
      </c>
      <c r="AE5487" s="5">
        <v>61.81</v>
      </c>
      <c r="AF5487" s="2">
        <v>0</v>
      </c>
      <c r="AG5487" s="2" t="s">
        <v>77</v>
      </c>
      <c r="AH5487" s="2">
        <v>17</v>
      </c>
      <c r="AI5487" s="6" t="str">
        <f t="shared" si="255"/>
        <v>18-24</v>
      </c>
      <c r="AJ5487" s="11">
        <f>YEAR(tbl_LoanData[[#This Row],[Application Date]])</f>
        <v>2025</v>
      </c>
      <c r="AK5487" s="11" t="str">
        <f>TEXT(tbl_LoanData[[#This Row],[Application Date]],"MMMM")</f>
        <v>August</v>
      </c>
      <c r="AL5487" s="12">
        <f>DATE(YEAR(tbl_LoanData[[#This Row],[Application Date]]),MONTH(tbl_LoanData[[#This Row],[Application Date]]),1)</f>
        <v>45870</v>
      </c>
      <c r="AM5487" s="14">
        <f ca="1">IF(AND(tbl_LoanData[[#This Row],[Application Date]]&gt;=EOMONTH(TODAY(),-1)+1,tbl_LoanData[[#This Row],[Application Date]]&lt;=TODAY()),tbl_LoanData[[#This Row],[Loan Amount]],0)</f>
        <v>0</v>
      </c>
      <c r="AN5487" s="14">
        <f>tbl_LoanData[[#This Row],[Amount Paid]]-(Q5487-X5487)</f>
        <v>203582.39999999997</v>
      </c>
      <c r="AO5487" s="14">
        <f>IF(tbl_LoanData[[#This Row],[Application Status]]="Approved",1,0)</f>
        <v>1</v>
      </c>
      <c r="AP5487" s="22" t="str">
        <f t="shared" ca="1" si="256"/>
        <v/>
      </c>
      <c r="AQ5487" s="22" t="str">
        <f t="shared" ca="1" si="257"/>
        <v/>
      </c>
    </row>
    <row r="5488" spans="1:43" ht="14.4" customHeight="1" x14ac:dyDescent="0.3">
      <c r="A5488" s="2" t="s">
        <v>6135</v>
      </c>
      <c r="B5488" s="2" t="s">
        <v>6136</v>
      </c>
      <c r="C5488" s="2" t="s">
        <v>253</v>
      </c>
      <c r="D5488" s="2" t="s">
        <v>209</v>
      </c>
      <c r="E5488" s="2" t="s">
        <v>406</v>
      </c>
      <c r="F5488" s="2">
        <v>27</v>
      </c>
      <c r="G5488" s="2" t="s">
        <v>69</v>
      </c>
      <c r="H5488" s="2" t="s">
        <v>372</v>
      </c>
      <c r="I5488" s="2" t="s">
        <v>43</v>
      </c>
      <c r="J5488" s="3">
        <v>45871</v>
      </c>
      <c r="K5488" s="3"/>
      <c r="L5488" s="2" t="s">
        <v>39</v>
      </c>
      <c r="M5488" s="2" t="s">
        <v>167</v>
      </c>
      <c r="N5488" s="2" t="s">
        <v>168</v>
      </c>
      <c r="O5488" s="4">
        <v>1140000</v>
      </c>
      <c r="P5488" s="4">
        <v>208000</v>
      </c>
      <c r="Q5488" s="4">
        <v>932000</v>
      </c>
      <c r="R5488" s="2">
        <v>24</v>
      </c>
      <c r="S5488" s="5">
        <v>14.68</v>
      </c>
      <c r="T5488" s="4">
        <v>50234.8</v>
      </c>
      <c r="U5488" s="2" t="s">
        <v>113</v>
      </c>
      <c r="V5488" s="2" t="s">
        <v>97</v>
      </c>
      <c r="W5488" s="4">
        <v>0</v>
      </c>
      <c r="X5488" s="4">
        <v>0</v>
      </c>
      <c r="Y5488" s="4">
        <v>1205635.2</v>
      </c>
      <c r="Z5488" s="2">
        <v>0</v>
      </c>
      <c r="AA5488" s="2" t="s">
        <v>97</v>
      </c>
      <c r="AB5488" s="2" t="s">
        <v>15728</v>
      </c>
      <c r="AC5488" s="2" t="s">
        <v>75</v>
      </c>
      <c r="AD5488" s="2" t="s">
        <v>76</v>
      </c>
      <c r="AE5488" s="5">
        <v>81.75</v>
      </c>
      <c r="AF5488" s="2">
        <v>0</v>
      </c>
      <c r="AG5488" s="2" t="s">
        <v>97</v>
      </c>
      <c r="AH5488" s="2"/>
      <c r="AI5488" s="6" t="str">
        <f t="shared" si="255"/>
        <v>25-34</v>
      </c>
      <c r="AJ5488" s="11">
        <f>YEAR(tbl_LoanData[[#This Row],[Application Date]])</f>
        <v>2025</v>
      </c>
      <c r="AK5488" s="11" t="str">
        <f>TEXT(tbl_LoanData[[#This Row],[Application Date]],"MMMM")</f>
        <v>August</v>
      </c>
      <c r="AL5488" s="12">
        <f>DATE(YEAR(tbl_LoanData[[#This Row],[Application Date]]),MONTH(tbl_LoanData[[#This Row],[Application Date]]),1)</f>
        <v>45870</v>
      </c>
      <c r="AM5488" s="14">
        <f ca="1">IF(AND(tbl_LoanData[[#This Row],[Application Date]]&gt;=EOMONTH(TODAY(),-1)+1,tbl_LoanData[[#This Row],[Application Date]]&lt;=TODAY()),tbl_LoanData[[#This Row],[Loan Amount]],0)</f>
        <v>0</v>
      </c>
      <c r="AN5488" s="14">
        <f>tbl_LoanData[[#This Row],[Amount Paid]]-(Q5488-X5488)</f>
        <v>-932000</v>
      </c>
      <c r="AO5488" s="14">
        <f>IF(tbl_LoanData[[#This Row],[Application Status]]="Approved",1,0)</f>
        <v>0</v>
      </c>
      <c r="AP5488" s="22" t="str">
        <f t="shared" ca="1" si="256"/>
        <v/>
      </c>
      <c r="AQ5488" s="22" t="str">
        <f t="shared" ca="1" si="257"/>
        <v/>
      </c>
    </row>
    <row r="5489" spans="1:43" ht="14.4" customHeight="1" x14ac:dyDescent="0.3">
      <c r="A5489" s="2" t="s">
        <v>6139</v>
      </c>
      <c r="B5489" s="2" t="s">
        <v>6140</v>
      </c>
      <c r="C5489" s="2" t="s">
        <v>515</v>
      </c>
      <c r="D5489" s="2" t="s">
        <v>142</v>
      </c>
      <c r="E5489" s="2" t="s">
        <v>134</v>
      </c>
      <c r="F5489" s="2">
        <v>62</v>
      </c>
      <c r="G5489" s="2" t="s">
        <v>69</v>
      </c>
      <c r="H5489" s="2" t="s">
        <v>233</v>
      </c>
      <c r="I5489" s="2" t="s">
        <v>46</v>
      </c>
      <c r="J5489" s="3">
        <v>45875</v>
      </c>
      <c r="K5489" s="3">
        <v>45881</v>
      </c>
      <c r="L5489" s="2" t="s">
        <v>39</v>
      </c>
      <c r="M5489" s="2" t="s">
        <v>71</v>
      </c>
      <c r="N5489" s="2" t="s">
        <v>72</v>
      </c>
      <c r="O5489" s="4">
        <v>1383000</v>
      </c>
      <c r="P5489" s="4">
        <v>435200</v>
      </c>
      <c r="Q5489" s="4">
        <v>947800</v>
      </c>
      <c r="R5489" s="2">
        <v>36</v>
      </c>
      <c r="S5489" s="5">
        <v>8.6300000000000008</v>
      </c>
      <c r="T5489" s="4">
        <v>33144.04</v>
      </c>
      <c r="U5489" s="2" t="s">
        <v>73</v>
      </c>
      <c r="V5489" s="2" t="s">
        <v>74</v>
      </c>
      <c r="W5489" s="4">
        <v>397728.48</v>
      </c>
      <c r="X5489" s="4">
        <v>795456.94</v>
      </c>
      <c r="Y5489" s="4">
        <v>1193185.42</v>
      </c>
      <c r="Z5489" s="2">
        <v>0</v>
      </c>
      <c r="AA5489" s="2" t="s">
        <v>56</v>
      </c>
      <c r="AB5489" s="2" t="s">
        <v>15733</v>
      </c>
      <c r="AC5489" s="2" t="s">
        <v>129</v>
      </c>
      <c r="AD5489" s="2" t="s">
        <v>76</v>
      </c>
      <c r="AE5489" s="5">
        <v>68.53</v>
      </c>
      <c r="AF5489" s="2">
        <v>0</v>
      </c>
      <c r="AG5489" s="2" t="s">
        <v>77</v>
      </c>
      <c r="AH5489" s="2">
        <v>6</v>
      </c>
      <c r="AI5489" s="6" t="str">
        <f t="shared" si="255"/>
        <v>55-64</v>
      </c>
      <c r="AJ5489" s="11">
        <f>YEAR(tbl_LoanData[[#This Row],[Application Date]])</f>
        <v>2025</v>
      </c>
      <c r="AK5489" s="11" t="str">
        <f>TEXT(tbl_LoanData[[#This Row],[Application Date]],"MMMM")</f>
        <v>August</v>
      </c>
      <c r="AL5489" s="12">
        <f>DATE(YEAR(tbl_LoanData[[#This Row],[Application Date]]),MONTH(tbl_LoanData[[#This Row],[Application Date]]),1)</f>
        <v>45870</v>
      </c>
      <c r="AM5489" s="14">
        <f ca="1">IF(AND(tbl_LoanData[[#This Row],[Application Date]]&gt;=EOMONTH(TODAY(),-1)+1,tbl_LoanData[[#This Row],[Application Date]]&lt;=TODAY()),tbl_LoanData[[#This Row],[Loan Amount]],0)</f>
        <v>0</v>
      </c>
      <c r="AN5489" s="14">
        <f>tbl_LoanData[[#This Row],[Amount Paid]]-(Q5489-X5489)</f>
        <v>245385.41999999993</v>
      </c>
      <c r="AO5489" s="14">
        <f>IF(tbl_LoanData[[#This Row],[Application Status]]="Approved",1,0)</f>
        <v>1</v>
      </c>
      <c r="AP5489" s="22" t="str">
        <f t="shared" ca="1" si="256"/>
        <v/>
      </c>
      <c r="AQ5489" s="22" t="str">
        <f t="shared" ca="1" si="257"/>
        <v/>
      </c>
    </row>
    <row r="5490" spans="1:43" ht="14.4" customHeight="1" x14ac:dyDescent="0.3">
      <c r="A5490" s="2" t="s">
        <v>6151</v>
      </c>
      <c r="B5490" s="2" t="s">
        <v>6152</v>
      </c>
      <c r="C5490" s="2" t="s">
        <v>281</v>
      </c>
      <c r="D5490" s="2" t="s">
        <v>176</v>
      </c>
      <c r="E5490" s="2" t="s">
        <v>284</v>
      </c>
      <c r="F5490" s="2">
        <v>56</v>
      </c>
      <c r="G5490" s="2" t="s">
        <v>83</v>
      </c>
      <c r="H5490" s="2" t="s">
        <v>166</v>
      </c>
      <c r="I5490" s="2" t="s">
        <v>46</v>
      </c>
      <c r="J5490" s="3">
        <v>45881</v>
      </c>
      <c r="K5490" s="3">
        <v>45895</v>
      </c>
      <c r="L5490" s="2" t="s">
        <v>37</v>
      </c>
      <c r="M5490" s="2" t="s">
        <v>94</v>
      </c>
      <c r="N5490" s="2" t="s">
        <v>568</v>
      </c>
      <c r="O5490" s="4">
        <v>81000</v>
      </c>
      <c r="P5490" s="4">
        <v>9700</v>
      </c>
      <c r="Q5490" s="4">
        <v>71300</v>
      </c>
      <c r="R5490" s="2">
        <v>36</v>
      </c>
      <c r="S5490" s="5">
        <v>8.6</v>
      </c>
      <c r="T5490" s="4">
        <v>2491.54</v>
      </c>
      <c r="U5490" s="2" t="s">
        <v>73</v>
      </c>
      <c r="V5490" s="2" t="s">
        <v>74</v>
      </c>
      <c r="W5490" s="4">
        <v>24915.4</v>
      </c>
      <c r="X5490" s="4">
        <v>64780</v>
      </c>
      <c r="Y5490" s="4">
        <v>89695.4</v>
      </c>
      <c r="Z5490" s="2">
        <v>31</v>
      </c>
      <c r="AA5490" s="2" t="s">
        <v>58</v>
      </c>
      <c r="AB5490" s="2" t="s">
        <v>15732</v>
      </c>
      <c r="AC5490" s="2" t="s">
        <v>138</v>
      </c>
      <c r="AD5490" s="2" t="s">
        <v>76</v>
      </c>
      <c r="AE5490" s="5">
        <v>88.02</v>
      </c>
      <c r="AF5490" s="2">
        <v>1</v>
      </c>
      <c r="AG5490" s="2" t="s">
        <v>15718</v>
      </c>
      <c r="AH5490" s="2">
        <v>14</v>
      </c>
      <c r="AI5490" s="6" t="str">
        <f t="shared" si="255"/>
        <v>55-64</v>
      </c>
      <c r="AJ5490" s="11">
        <f>YEAR(tbl_LoanData[[#This Row],[Application Date]])</f>
        <v>2025</v>
      </c>
      <c r="AK5490" s="11" t="str">
        <f>TEXT(tbl_LoanData[[#This Row],[Application Date]],"MMMM")</f>
        <v>August</v>
      </c>
      <c r="AL5490" s="12">
        <f>DATE(YEAR(tbl_LoanData[[#This Row],[Application Date]]),MONTH(tbl_LoanData[[#This Row],[Application Date]]),1)</f>
        <v>45870</v>
      </c>
      <c r="AM5490" s="14">
        <f ca="1">IF(AND(tbl_LoanData[[#This Row],[Application Date]]&gt;=EOMONTH(TODAY(),-1)+1,tbl_LoanData[[#This Row],[Application Date]]&lt;=TODAY()),tbl_LoanData[[#This Row],[Loan Amount]],0)</f>
        <v>0</v>
      </c>
      <c r="AN5490" s="14">
        <f>tbl_LoanData[[#This Row],[Amount Paid]]-(Q5490-X5490)</f>
        <v>18395.400000000001</v>
      </c>
      <c r="AO5490" s="14">
        <f>IF(tbl_LoanData[[#This Row],[Application Status]]="Approved",1,0)</f>
        <v>1</v>
      </c>
      <c r="AP5490" s="22" t="str">
        <f t="shared" ca="1" si="256"/>
        <v/>
      </c>
      <c r="AQ5490" s="22" t="str">
        <f t="shared" ca="1" si="257"/>
        <v/>
      </c>
    </row>
    <row r="5491" spans="1:43" x14ac:dyDescent="0.3">
      <c r="A5491" s="2" t="s">
        <v>6205</v>
      </c>
      <c r="B5491" s="2" t="s">
        <v>6206</v>
      </c>
      <c r="C5491" s="2" t="s">
        <v>758</v>
      </c>
      <c r="D5491" s="2" t="s">
        <v>67</v>
      </c>
      <c r="E5491" s="2" t="s">
        <v>385</v>
      </c>
      <c r="F5491" s="2">
        <v>50</v>
      </c>
      <c r="G5491" s="2" t="s">
        <v>83</v>
      </c>
      <c r="H5491" s="2" t="s">
        <v>217</v>
      </c>
      <c r="I5491" s="2" t="s">
        <v>46</v>
      </c>
      <c r="J5491" s="3">
        <v>45873</v>
      </c>
      <c r="K5491" s="3">
        <v>45878</v>
      </c>
      <c r="L5491" s="2" t="s">
        <v>40</v>
      </c>
      <c r="M5491" s="2" t="s">
        <v>111</v>
      </c>
      <c r="N5491" s="2" t="s">
        <v>120</v>
      </c>
      <c r="O5491" s="4">
        <v>1412000</v>
      </c>
      <c r="P5491" s="4">
        <v>477500</v>
      </c>
      <c r="Q5491" s="4">
        <v>934500</v>
      </c>
      <c r="R5491" s="2">
        <v>48</v>
      </c>
      <c r="S5491" s="5">
        <v>9.9499999999999993</v>
      </c>
      <c r="T5491" s="4">
        <v>27217.31</v>
      </c>
      <c r="U5491" s="2" t="s">
        <v>73</v>
      </c>
      <c r="V5491" s="2" t="s">
        <v>74</v>
      </c>
      <c r="W5491" s="4">
        <v>326607.71999999997</v>
      </c>
      <c r="X5491" s="4">
        <v>979823.28</v>
      </c>
      <c r="Y5491" s="4">
        <v>1306431</v>
      </c>
      <c r="Z5491" s="2">
        <v>0</v>
      </c>
      <c r="AA5491" s="2" t="s">
        <v>56</v>
      </c>
      <c r="AB5491" s="2" t="s">
        <v>15735</v>
      </c>
      <c r="AC5491" s="2" t="s">
        <v>106</v>
      </c>
      <c r="AD5491" s="2" t="s">
        <v>76</v>
      </c>
      <c r="AE5491" s="5">
        <v>66.180000000000007</v>
      </c>
      <c r="AF5491" s="2">
        <v>0</v>
      </c>
      <c r="AG5491" s="2" t="s">
        <v>77</v>
      </c>
      <c r="AH5491" s="2">
        <v>5</v>
      </c>
      <c r="AI5491" s="6" t="str">
        <f t="shared" si="255"/>
        <v>45-54</v>
      </c>
      <c r="AJ5491" s="11">
        <f>YEAR(tbl_LoanData[[#This Row],[Application Date]])</f>
        <v>2025</v>
      </c>
      <c r="AK5491" s="11" t="str">
        <f>TEXT(tbl_LoanData[[#This Row],[Application Date]],"MMMM")</f>
        <v>August</v>
      </c>
      <c r="AL5491" s="12">
        <f>DATE(YEAR(tbl_LoanData[[#This Row],[Application Date]]),MONTH(tbl_LoanData[[#This Row],[Application Date]]),1)</f>
        <v>45870</v>
      </c>
      <c r="AM5491" s="14">
        <f ca="1">IF(AND(tbl_LoanData[[#This Row],[Application Date]]&gt;=EOMONTH(TODAY(),-1)+1,tbl_LoanData[[#This Row],[Application Date]]&lt;=TODAY()),tbl_LoanData[[#This Row],[Loan Amount]],0)</f>
        <v>0</v>
      </c>
      <c r="AN5491" s="14">
        <f>tbl_LoanData[[#This Row],[Amount Paid]]-(Q5491-X5491)</f>
        <v>371931</v>
      </c>
      <c r="AO5491" s="14">
        <f>IF(tbl_LoanData[[#This Row],[Application Status]]="Approved",1,0)</f>
        <v>1</v>
      </c>
      <c r="AP5491" s="22" t="str">
        <f t="shared" ca="1" si="256"/>
        <v/>
      </c>
      <c r="AQ5491" s="22" t="str">
        <f t="shared" ca="1" si="257"/>
        <v/>
      </c>
    </row>
    <row r="5492" spans="1:43" ht="14.4" customHeight="1" x14ac:dyDescent="0.3">
      <c r="A5492" s="2" t="s">
        <v>6211</v>
      </c>
      <c r="B5492" s="2" t="s">
        <v>6212</v>
      </c>
      <c r="C5492" s="2" t="s">
        <v>264</v>
      </c>
      <c r="D5492" s="2" t="s">
        <v>204</v>
      </c>
      <c r="E5492" s="2" t="s">
        <v>232</v>
      </c>
      <c r="F5492" s="2">
        <v>22</v>
      </c>
      <c r="G5492" s="2" t="s">
        <v>83</v>
      </c>
      <c r="H5492" s="2" t="s">
        <v>516</v>
      </c>
      <c r="I5492" s="2" t="s">
        <v>53</v>
      </c>
      <c r="J5492" s="3">
        <v>45875</v>
      </c>
      <c r="K5492" s="3">
        <v>45896</v>
      </c>
      <c r="L5492" s="2" t="s">
        <v>40</v>
      </c>
      <c r="M5492" s="2" t="s">
        <v>111</v>
      </c>
      <c r="N5492" s="2" t="s">
        <v>369</v>
      </c>
      <c r="O5492" s="4">
        <v>1411000</v>
      </c>
      <c r="P5492" s="4">
        <v>327100</v>
      </c>
      <c r="Q5492" s="4">
        <v>1083900</v>
      </c>
      <c r="R5492" s="2">
        <v>36</v>
      </c>
      <c r="S5492" s="5">
        <v>8.77</v>
      </c>
      <c r="T5492" s="4">
        <v>38029.839999999997</v>
      </c>
      <c r="U5492" s="2" t="s">
        <v>73</v>
      </c>
      <c r="V5492" s="2" t="s">
        <v>74</v>
      </c>
      <c r="W5492" s="4">
        <v>418328.24</v>
      </c>
      <c r="X5492" s="4">
        <v>950745.85</v>
      </c>
      <c r="Y5492" s="4">
        <v>1369074.09</v>
      </c>
      <c r="Z5492" s="2">
        <v>0</v>
      </c>
      <c r="AA5492" s="2" t="s">
        <v>56</v>
      </c>
      <c r="AB5492" s="2" t="s">
        <v>15733</v>
      </c>
      <c r="AC5492" s="2" t="s">
        <v>106</v>
      </c>
      <c r="AD5492" s="2" t="s">
        <v>76</v>
      </c>
      <c r="AE5492" s="5">
        <v>76.819999999999993</v>
      </c>
      <c r="AF5492" s="2">
        <v>0</v>
      </c>
      <c r="AG5492" s="2" t="s">
        <v>77</v>
      </c>
      <c r="AH5492" s="2">
        <v>21</v>
      </c>
      <c r="AI5492" s="6" t="str">
        <f t="shared" si="255"/>
        <v>18-24</v>
      </c>
      <c r="AJ5492" s="11">
        <f>YEAR(tbl_LoanData[[#This Row],[Application Date]])</f>
        <v>2025</v>
      </c>
      <c r="AK5492" s="11" t="str">
        <f>TEXT(tbl_LoanData[[#This Row],[Application Date]],"MMMM")</f>
        <v>August</v>
      </c>
      <c r="AL5492" s="12">
        <f>DATE(YEAR(tbl_LoanData[[#This Row],[Application Date]]),MONTH(tbl_LoanData[[#This Row],[Application Date]]),1)</f>
        <v>45870</v>
      </c>
      <c r="AM5492" s="14">
        <f ca="1">IF(AND(tbl_LoanData[[#This Row],[Application Date]]&gt;=EOMONTH(TODAY(),-1)+1,tbl_LoanData[[#This Row],[Application Date]]&lt;=TODAY()),tbl_LoanData[[#This Row],[Loan Amount]],0)</f>
        <v>0</v>
      </c>
      <c r="AN5492" s="14">
        <f>tbl_LoanData[[#This Row],[Amount Paid]]-(Q5492-X5492)</f>
        <v>285174.08999999997</v>
      </c>
      <c r="AO5492" s="14">
        <f>IF(tbl_LoanData[[#This Row],[Application Status]]="Approved",1,0)</f>
        <v>1</v>
      </c>
      <c r="AP5492" s="22" t="str">
        <f t="shared" ca="1" si="256"/>
        <v/>
      </c>
      <c r="AQ5492" s="22" t="str">
        <f t="shared" ca="1" si="257"/>
        <v/>
      </c>
    </row>
    <row r="5493" spans="1:43" x14ac:dyDescent="0.3">
      <c r="A5493" s="2" t="s">
        <v>6215</v>
      </c>
      <c r="B5493" s="2" t="s">
        <v>6216</v>
      </c>
      <c r="C5493" s="2" t="s">
        <v>435</v>
      </c>
      <c r="D5493" s="2" t="s">
        <v>91</v>
      </c>
      <c r="E5493" s="2" t="s">
        <v>210</v>
      </c>
      <c r="F5493" s="2">
        <v>55</v>
      </c>
      <c r="G5493" s="2" t="s">
        <v>83</v>
      </c>
      <c r="H5493" s="2" t="s">
        <v>398</v>
      </c>
      <c r="I5493" s="2" t="s">
        <v>46</v>
      </c>
      <c r="J5493" s="3">
        <v>45876</v>
      </c>
      <c r="K5493" s="3">
        <v>45879</v>
      </c>
      <c r="L5493" s="2" t="s">
        <v>38</v>
      </c>
      <c r="M5493" s="2" t="s">
        <v>85</v>
      </c>
      <c r="N5493" s="2" t="s">
        <v>314</v>
      </c>
      <c r="O5493" s="4">
        <v>1766000</v>
      </c>
      <c r="P5493" s="4">
        <v>627500</v>
      </c>
      <c r="Q5493" s="4">
        <v>1138500</v>
      </c>
      <c r="R5493" s="2">
        <v>36</v>
      </c>
      <c r="S5493" s="5">
        <v>6.21</v>
      </c>
      <c r="T5493" s="4">
        <v>37516.74</v>
      </c>
      <c r="U5493" s="2" t="s">
        <v>73</v>
      </c>
      <c r="V5493" s="2" t="s">
        <v>74</v>
      </c>
      <c r="W5493" s="4">
        <v>450200.88</v>
      </c>
      <c r="X5493" s="4">
        <v>900401.67</v>
      </c>
      <c r="Y5493" s="4">
        <v>1350602.55</v>
      </c>
      <c r="Z5493" s="2">
        <v>0</v>
      </c>
      <c r="AA5493" s="2" t="s">
        <v>56</v>
      </c>
      <c r="AB5493" s="2" t="s">
        <v>15730</v>
      </c>
      <c r="AC5493" s="2" t="s">
        <v>213</v>
      </c>
      <c r="AD5493" s="2" t="s">
        <v>76</v>
      </c>
      <c r="AE5493" s="5">
        <v>64.47</v>
      </c>
      <c r="AF5493" s="2">
        <v>0</v>
      </c>
      <c r="AG5493" s="2" t="s">
        <v>77</v>
      </c>
      <c r="AH5493" s="2">
        <v>3</v>
      </c>
      <c r="AI5493" s="6" t="str">
        <f t="shared" si="255"/>
        <v>55-64</v>
      </c>
      <c r="AJ5493" s="11">
        <f>YEAR(tbl_LoanData[[#This Row],[Application Date]])</f>
        <v>2025</v>
      </c>
      <c r="AK5493" s="11" t="str">
        <f>TEXT(tbl_LoanData[[#This Row],[Application Date]],"MMMM")</f>
        <v>August</v>
      </c>
      <c r="AL5493" s="12">
        <f>DATE(YEAR(tbl_LoanData[[#This Row],[Application Date]]),MONTH(tbl_LoanData[[#This Row],[Application Date]]),1)</f>
        <v>45870</v>
      </c>
      <c r="AM5493" s="14">
        <f ca="1">IF(AND(tbl_LoanData[[#This Row],[Application Date]]&gt;=EOMONTH(TODAY(),-1)+1,tbl_LoanData[[#This Row],[Application Date]]&lt;=TODAY()),tbl_LoanData[[#This Row],[Loan Amount]],0)</f>
        <v>0</v>
      </c>
      <c r="AN5493" s="14">
        <f>tbl_LoanData[[#This Row],[Amount Paid]]-(Q5493-X5493)</f>
        <v>212102.55000000005</v>
      </c>
      <c r="AO5493" s="14">
        <f>IF(tbl_LoanData[[#This Row],[Application Status]]="Approved",1,0)</f>
        <v>1</v>
      </c>
      <c r="AP5493" s="22" t="str">
        <f t="shared" ca="1" si="256"/>
        <v/>
      </c>
      <c r="AQ5493" s="22" t="str">
        <f t="shared" ca="1" si="257"/>
        <v/>
      </c>
    </row>
    <row r="5494" spans="1:43" ht="14.4" customHeight="1" x14ac:dyDescent="0.3">
      <c r="A5494" s="2" t="s">
        <v>6227</v>
      </c>
      <c r="B5494" s="2" t="s">
        <v>6228</v>
      </c>
      <c r="C5494" s="2" t="s">
        <v>327</v>
      </c>
      <c r="D5494" s="2" t="s">
        <v>91</v>
      </c>
      <c r="E5494" s="2" t="s">
        <v>447</v>
      </c>
      <c r="F5494" s="2">
        <v>60</v>
      </c>
      <c r="G5494" s="2" t="s">
        <v>69</v>
      </c>
      <c r="H5494" s="2" t="s">
        <v>211</v>
      </c>
      <c r="I5494" s="2" t="s">
        <v>50</v>
      </c>
      <c r="J5494" s="3">
        <v>45896</v>
      </c>
      <c r="K5494" s="3"/>
      <c r="L5494" s="2" t="s">
        <v>38</v>
      </c>
      <c r="M5494" s="2" t="s">
        <v>111</v>
      </c>
      <c r="N5494" s="2" t="s">
        <v>112</v>
      </c>
      <c r="O5494" s="4">
        <v>1596000</v>
      </c>
      <c r="P5494" s="4">
        <v>450200</v>
      </c>
      <c r="Q5494" s="4">
        <v>1145800</v>
      </c>
      <c r="R5494" s="2">
        <v>48</v>
      </c>
      <c r="S5494" s="5">
        <v>10.039999999999999</v>
      </c>
      <c r="T5494" s="4">
        <v>33457.360000000001</v>
      </c>
      <c r="U5494" s="2" t="s">
        <v>96</v>
      </c>
      <c r="V5494" s="2" t="s">
        <v>97</v>
      </c>
      <c r="W5494" s="4">
        <v>0</v>
      </c>
      <c r="X5494" s="4">
        <v>0</v>
      </c>
      <c r="Y5494" s="4">
        <v>1605953.28</v>
      </c>
      <c r="Z5494" s="2">
        <v>0</v>
      </c>
      <c r="AA5494" s="2" t="s">
        <v>97</v>
      </c>
      <c r="AB5494" s="2" t="s">
        <v>15730</v>
      </c>
      <c r="AC5494" s="2" t="s">
        <v>213</v>
      </c>
      <c r="AD5494" s="2" t="s">
        <v>76</v>
      </c>
      <c r="AE5494" s="5">
        <v>71.790000000000006</v>
      </c>
      <c r="AF5494" s="2">
        <v>0</v>
      </c>
      <c r="AG5494" s="2" t="s">
        <v>97</v>
      </c>
      <c r="AH5494" s="2"/>
      <c r="AI5494" s="6" t="str">
        <f t="shared" si="255"/>
        <v>55-64</v>
      </c>
      <c r="AJ5494" s="11">
        <f>YEAR(tbl_LoanData[[#This Row],[Application Date]])</f>
        <v>2025</v>
      </c>
      <c r="AK5494" s="11" t="str">
        <f>TEXT(tbl_LoanData[[#This Row],[Application Date]],"MMMM")</f>
        <v>August</v>
      </c>
      <c r="AL5494" s="12">
        <f>DATE(YEAR(tbl_LoanData[[#This Row],[Application Date]]),MONTH(tbl_LoanData[[#This Row],[Application Date]]),1)</f>
        <v>45870</v>
      </c>
      <c r="AM5494" s="14">
        <f ca="1">IF(AND(tbl_LoanData[[#This Row],[Application Date]]&gt;=EOMONTH(TODAY(),-1)+1,tbl_LoanData[[#This Row],[Application Date]]&lt;=TODAY()),tbl_LoanData[[#This Row],[Loan Amount]],0)</f>
        <v>0</v>
      </c>
      <c r="AN5494" s="14">
        <f>tbl_LoanData[[#This Row],[Amount Paid]]-(Q5494-X5494)</f>
        <v>-1145800</v>
      </c>
      <c r="AO5494" s="14">
        <f>IF(tbl_LoanData[[#This Row],[Application Status]]="Approved",1,0)</f>
        <v>0</v>
      </c>
      <c r="AP5494" s="22" t="str">
        <f t="shared" ca="1" si="256"/>
        <v/>
      </c>
      <c r="AQ5494" s="22" t="str">
        <f t="shared" ca="1" si="257"/>
        <v/>
      </c>
    </row>
    <row r="5495" spans="1:43" x14ac:dyDescent="0.3">
      <c r="A5495" s="2" t="s">
        <v>6301</v>
      </c>
      <c r="B5495" s="2" t="s">
        <v>6302</v>
      </c>
      <c r="C5495" s="2" t="s">
        <v>949</v>
      </c>
      <c r="D5495" s="2" t="s">
        <v>268</v>
      </c>
      <c r="E5495" s="2" t="s">
        <v>312</v>
      </c>
      <c r="F5495" s="2">
        <v>57</v>
      </c>
      <c r="G5495" s="2" t="s">
        <v>83</v>
      </c>
      <c r="H5495" s="2" t="s">
        <v>224</v>
      </c>
      <c r="I5495" s="2" t="s">
        <v>54</v>
      </c>
      <c r="J5495" s="3">
        <v>45880</v>
      </c>
      <c r="K5495" s="3">
        <v>45891</v>
      </c>
      <c r="L5495" s="2" t="s">
        <v>40</v>
      </c>
      <c r="M5495" s="2" t="s">
        <v>157</v>
      </c>
      <c r="N5495" s="2" t="s">
        <v>328</v>
      </c>
      <c r="O5495" s="4">
        <v>933000</v>
      </c>
      <c r="P5495" s="4">
        <v>309300</v>
      </c>
      <c r="Q5495" s="4">
        <v>623700</v>
      </c>
      <c r="R5495" s="2">
        <v>48</v>
      </c>
      <c r="S5495" s="5">
        <v>13.15</v>
      </c>
      <c r="T5495" s="4">
        <v>19828.46</v>
      </c>
      <c r="U5495" s="2" t="s">
        <v>73</v>
      </c>
      <c r="V5495" s="2" t="s">
        <v>74</v>
      </c>
      <c r="W5495" s="4">
        <v>237941.52</v>
      </c>
      <c r="X5495" s="4">
        <v>713824.68</v>
      </c>
      <c r="Y5495" s="4">
        <v>951766.2</v>
      </c>
      <c r="Z5495" s="2">
        <v>0</v>
      </c>
      <c r="AA5495" s="2" t="s">
        <v>56</v>
      </c>
      <c r="AB5495" s="2" t="s">
        <v>15736</v>
      </c>
      <c r="AC5495" s="2" t="s">
        <v>106</v>
      </c>
      <c r="AD5495" s="2" t="s">
        <v>76</v>
      </c>
      <c r="AE5495" s="5">
        <v>66.849999999999994</v>
      </c>
      <c r="AF5495" s="2">
        <v>0</v>
      </c>
      <c r="AG5495" s="2" t="s">
        <v>77</v>
      </c>
      <c r="AH5495" s="2">
        <v>11</v>
      </c>
      <c r="AI5495" s="6" t="str">
        <f t="shared" si="255"/>
        <v>55-64</v>
      </c>
      <c r="AJ5495" s="11">
        <f>YEAR(tbl_LoanData[[#This Row],[Application Date]])</f>
        <v>2025</v>
      </c>
      <c r="AK5495" s="11" t="str">
        <f>TEXT(tbl_LoanData[[#This Row],[Application Date]],"MMMM")</f>
        <v>August</v>
      </c>
      <c r="AL5495" s="12">
        <f>DATE(YEAR(tbl_LoanData[[#This Row],[Application Date]]),MONTH(tbl_LoanData[[#This Row],[Application Date]]),1)</f>
        <v>45870</v>
      </c>
      <c r="AM5495" s="14">
        <f ca="1">IF(AND(tbl_LoanData[[#This Row],[Application Date]]&gt;=EOMONTH(TODAY(),-1)+1,tbl_LoanData[[#This Row],[Application Date]]&lt;=TODAY()),tbl_LoanData[[#This Row],[Loan Amount]],0)</f>
        <v>0</v>
      </c>
      <c r="AN5495" s="14">
        <f>tbl_LoanData[[#This Row],[Amount Paid]]-(Q5495-X5495)</f>
        <v>328066.20000000007</v>
      </c>
      <c r="AO5495" s="14">
        <f>IF(tbl_LoanData[[#This Row],[Application Status]]="Approved",1,0)</f>
        <v>1</v>
      </c>
      <c r="AP5495" s="22" t="str">
        <f t="shared" ca="1" si="256"/>
        <v/>
      </c>
      <c r="AQ5495" s="22" t="str">
        <f t="shared" ca="1" si="257"/>
        <v/>
      </c>
    </row>
    <row r="5496" spans="1:43" x14ac:dyDescent="0.3">
      <c r="A5496" s="2" t="s">
        <v>6381</v>
      </c>
      <c r="B5496" s="2" t="s">
        <v>6382</v>
      </c>
      <c r="C5496" s="2" t="s">
        <v>533</v>
      </c>
      <c r="D5496" s="2" t="s">
        <v>176</v>
      </c>
      <c r="E5496" s="2" t="s">
        <v>312</v>
      </c>
      <c r="F5496" s="2">
        <v>35</v>
      </c>
      <c r="G5496" s="2" t="s">
        <v>83</v>
      </c>
      <c r="H5496" s="2" t="s">
        <v>70</v>
      </c>
      <c r="I5496" s="2" t="s">
        <v>50</v>
      </c>
      <c r="J5496" s="3">
        <v>45870</v>
      </c>
      <c r="K5496" s="3"/>
      <c r="L5496" s="2" t="s">
        <v>39</v>
      </c>
      <c r="M5496" s="2" t="s">
        <v>71</v>
      </c>
      <c r="N5496" s="2" t="s">
        <v>72</v>
      </c>
      <c r="O5496" s="4">
        <v>1759000</v>
      </c>
      <c r="P5496" s="4">
        <v>244500</v>
      </c>
      <c r="Q5496" s="4">
        <v>1514500</v>
      </c>
      <c r="R5496" s="2">
        <v>60</v>
      </c>
      <c r="S5496" s="5">
        <v>6.69</v>
      </c>
      <c r="T5496" s="4">
        <v>33685</v>
      </c>
      <c r="U5496" s="2" t="s">
        <v>96</v>
      </c>
      <c r="V5496" s="2" t="s">
        <v>97</v>
      </c>
      <c r="W5496" s="4">
        <v>0</v>
      </c>
      <c r="X5496" s="4">
        <v>0</v>
      </c>
      <c r="Y5496" s="4">
        <v>2021100.25</v>
      </c>
      <c r="Z5496" s="2">
        <v>0</v>
      </c>
      <c r="AA5496" s="2" t="s">
        <v>97</v>
      </c>
      <c r="AB5496" s="2" t="s">
        <v>15732</v>
      </c>
      <c r="AC5496" s="2" t="s">
        <v>121</v>
      </c>
      <c r="AD5496" s="2" t="s">
        <v>76</v>
      </c>
      <c r="AE5496" s="5">
        <v>86.1</v>
      </c>
      <c r="AF5496" s="2">
        <v>0</v>
      </c>
      <c r="AG5496" s="2" t="s">
        <v>97</v>
      </c>
      <c r="AH5496" s="2"/>
      <c r="AI5496" s="6" t="str">
        <f t="shared" si="255"/>
        <v>35-44</v>
      </c>
      <c r="AJ5496" s="11">
        <f>YEAR(tbl_LoanData[[#This Row],[Application Date]])</f>
        <v>2025</v>
      </c>
      <c r="AK5496" s="11" t="str">
        <f>TEXT(tbl_LoanData[[#This Row],[Application Date]],"MMMM")</f>
        <v>August</v>
      </c>
      <c r="AL5496" s="12">
        <f>DATE(YEAR(tbl_LoanData[[#This Row],[Application Date]]),MONTH(tbl_LoanData[[#This Row],[Application Date]]),1)</f>
        <v>45870</v>
      </c>
      <c r="AM5496" s="14">
        <f ca="1">IF(AND(tbl_LoanData[[#This Row],[Application Date]]&gt;=EOMONTH(TODAY(),-1)+1,tbl_LoanData[[#This Row],[Application Date]]&lt;=TODAY()),tbl_LoanData[[#This Row],[Loan Amount]],0)</f>
        <v>0</v>
      </c>
      <c r="AN5496" s="14">
        <f>tbl_LoanData[[#This Row],[Amount Paid]]-(Q5496-X5496)</f>
        <v>-1514500</v>
      </c>
      <c r="AO5496" s="14">
        <f>IF(tbl_LoanData[[#This Row],[Application Status]]="Approved",1,0)</f>
        <v>0</v>
      </c>
      <c r="AP5496" s="22" t="str">
        <f t="shared" ca="1" si="256"/>
        <v/>
      </c>
      <c r="AQ5496" s="22" t="str">
        <f t="shared" ca="1" si="257"/>
        <v/>
      </c>
    </row>
    <row r="5497" spans="1:43" ht="14.4" customHeight="1" x14ac:dyDescent="0.3">
      <c r="A5497" s="2" t="s">
        <v>6427</v>
      </c>
      <c r="B5497" s="2" t="s">
        <v>6428</v>
      </c>
      <c r="C5497" s="2" t="s">
        <v>397</v>
      </c>
      <c r="D5497" s="2" t="s">
        <v>81</v>
      </c>
      <c r="E5497" s="2" t="s">
        <v>150</v>
      </c>
      <c r="F5497" s="2">
        <v>56</v>
      </c>
      <c r="G5497" s="2" t="s">
        <v>83</v>
      </c>
      <c r="H5497" s="2" t="s">
        <v>398</v>
      </c>
      <c r="I5497" s="2" t="s">
        <v>46</v>
      </c>
      <c r="J5497" s="3">
        <v>45877</v>
      </c>
      <c r="K5497" s="3"/>
      <c r="L5497" s="2" t="s">
        <v>37</v>
      </c>
      <c r="M5497" s="2" t="s">
        <v>199</v>
      </c>
      <c r="N5497" s="2" t="s">
        <v>200</v>
      </c>
      <c r="O5497" s="4">
        <v>245000</v>
      </c>
      <c r="P5497" s="4">
        <v>28400</v>
      </c>
      <c r="Q5497" s="4">
        <v>216600</v>
      </c>
      <c r="R5497" s="2">
        <v>24</v>
      </c>
      <c r="S5497" s="5">
        <v>10.29</v>
      </c>
      <c r="T5497" s="4">
        <v>10882.34</v>
      </c>
      <c r="U5497" s="2" t="s">
        <v>113</v>
      </c>
      <c r="V5497" s="2" t="s">
        <v>97</v>
      </c>
      <c r="W5497" s="4">
        <v>0</v>
      </c>
      <c r="X5497" s="4">
        <v>0</v>
      </c>
      <c r="Y5497" s="4">
        <v>261176.28</v>
      </c>
      <c r="Z5497" s="2">
        <v>0</v>
      </c>
      <c r="AA5497" s="2" t="s">
        <v>97</v>
      </c>
      <c r="AB5497" s="2" t="s">
        <v>15732</v>
      </c>
      <c r="AC5497" s="2" t="s">
        <v>360</v>
      </c>
      <c r="AD5497" s="2" t="s">
        <v>76</v>
      </c>
      <c r="AE5497" s="5">
        <v>88.41</v>
      </c>
      <c r="AF5497" s="2">
        <v>0</v>
      </c>
      <c r="AG5497" s="2" t="s">
        <v>97</v>
      </c>
      <c r="AH5497" s="2"/>
      <c r="AI5497" s="6" t="str">
        <f t="shared" si="255"/>
        <v>55-64</v>
      </c>
      <c r="AJ5497" s="11">
        <f>YEAR(tbl_LoanData[[#This Row],[Application Date]])</f>
        <v>2025</v>
      </c>
      <c r="AK5497" s="11" t="str">
        <f>TEXT(tbl_LoanData[[#This Row],[Application Date]],"MMMM")</f>
        <v>August</v>
      </c>
      <c r="AL5497" s="12">
        <f>DATE(YEAR(tbl_LoanData[[#This Row],[Application Date]]),MONTH(tbl_LoanData[[#This Row],[Application Date]]),1)</f>
        <v>45870</v>
      </c>
      <c r="AM5497" s="14">
        <f ca="1">IF(AND(tbl_LoanData[[#This Row],[Application Date]]&gt;=EOMONTH(TODAY(),-1)+1,tbl_LoanData[[#This Row],[Application Date]]&lt;=TODAY()),tbl_LoanData[[#This Row],[Loan Amount]],0)</f>
        <v>0</v>
      </c>
      <c r="AN5497" s="14">
        <f>tbl_LoanData[[#This Row],[Amount Paid]]-(Q5497-X5497)</f>
        <v>-216600</v>
      </c>
      <c r="AO5497" s="14">
        <f>IF(tbl_LoanData[[#This Row],[Application Status]]="Approved",1,0)</f>
        <v>0</v>
      </c>
      <c r="AP5497" s="22" t="str">
        <f t="shared" ca="1" si="256"/>
        <v/>
      </c>
      <c r="AQ5497" s="22" t="str">
        <f t="shared" ca="1" si="257"/>
        <v/>
      </c>
    </row>
    <row r="5498" spans="1:43" x14ac:dyDescent="0.3">
      <c r="A5498" s="2" t="s">
        <v>6601</v>
      </c>
      <c r="B5498" s="2" t="s">
        <v>6602</v>
      </c>
      <c r="C5498" s="2" t="s">
        <v>220</v>
      </c>
      <c r="D5498" s="2" t="s">
        <v>101</v>
      </c>
      <c r="E5498" s="2" t="s">
        <v>394</v>
      </c>
      <c r="F5498" s="2">
        <v>22</v>
      </c>
      <c r="G5498" s="2" t="s">
        <v>69</v>
      </c>
      <c r="H5498" s="2" t="s">
        <v>156</v>
      </c>
      <c r="I5498" s="2" t="s">
        <v>45</v>
      </c>
      <c r="J5498" s="3">
        <v>45879</v>
      </c>
      <c r="K5498" s="3"/>
      <c r="L5498" s="2" t="s">
        <v>39</v>
      </c>
      <c r="M5498" s="2" t="s">
        <v>85</v>
      </c>
      <c r="N5498" s="2" t="s">
        <v>324</v>
      </c>
      <c r="O5498" s="4">
        <v>1869000</v>
      </c>
      <c r="P5498" s="4">
        <v>621500</v>
      </c>
      <c r="Q5498" s="4">
        <v>1247500</v>
      </c>
      <c r="R5498" s="2">
        <v>36</v>
      </c>
      <c r="S5498" s="5">
        <v>7.2</v>
      </c>
      <c r="T5498" s="4">
        <v>42137.78</v>
      </c>
      <c r="U5498" s="2" t="s">
        <v>96</v>
      </c>
      <c r="V5498" s="2" t="s">
        <v>97</v>
      </c>
      <c r="W5498" s="4">
        <v>0</v>
      </c>
      <c r="X5498" s="4">
        <v>0</v>
      </c>
      <c r="Y5498" s="4">
        <v>1516960</v>
      </c>
      <c r="Z5498" s="2">
        <v>0</v>
      </c>
      <c r="AA5498" s="2" t="s">
        <v>97</v>
      </c>
      <c r="AB5498" s="2" t="s">
        <v>15729</v>
      </c>
      <c r="AC5498" s="2" t="s">
        <v>106</v>
      </c>
      <c r="AD5498" s="2" t="s">
        <v>76</v>
      </c>
      <c r="AE5498" s="5">
        <v>66.75</v>
      </c>
      <c r="AF5498" s="2">
        <v>0</v>
      </c>
      <c r="AG5498" s="2" t="s">
        <v>97</v>
      </c>
      <c r="AH5498" s="2"/>
      <c r="AI5498" s="6" t="str">
        <f t="shared" si="255"/>
        <v>18-24</v>
      </c>
      <c r="AJ5498" s="11">
        <f>YEAR(tbl_LoanData[[#This Row],[Application Date]])</f>
        <v>2025</v>
      </c>
      <c r="AK5498" s="11" t="str">
        <f>TEXT(tbl_LoanData[[#This Row],[Application Date]],"MMMM")</f>
        <v>August</v>
      </c>
      <c r="AL5498" s="12">
        <f>DATE(YEAR(tbl_LoanData[[#This Row],[Application Date]]),MONTH(tbl_LoanData[[#This Row],[Application Date]]),1)</f>
        <v>45870</v>
      </c>
      <c r="AM5498" s="14">
        <f ca="1">IF(AND(tbl_LoanData[[#This Row],[Application Date]]&gt;=EOMONTH(TODAY(),-1)+1,tbl_LoanData[[#This Row],[Application Date]]&lt;=TODAY()),tbl_LoanData[[#This Row],[Loan Amount]],0)</f>
        <v>0</v>
      </c>
      <c r="AN5498" s="14">
        <f>tbl_LoanData[[#This Row],[Amount Paid]]-(Q5498-X5498)</f>
        <v>-1247500</v>
      </c>
      <c r="AO5498" s="14">
        <f>IF(tbl_LoanData[[#This Row],[Application Status]]="Approved",1,0)</f>
        <v>0</v>
      </c>
      <c r="AP5498" s="22" t="str">
        <f t="shared" ca="1" si="256"/>
        <v/>
      </c>
      <c r="AQ5498" s="22" t="str">
        <f t="shared" ca="1" si="257"/>
        <v/>
      </c>
    </row>
    <row r="5499" spans="1:43" ht="14.4" customHeight="1" x14ac:dyDescent="0.3">
      <c r="A5499" s="2" t="s">
        <v>6633</v>
      </c>
      <c r="B5499" s="2" t="s">
        <v>6634</v>
      </c>
      <c r="C5499" s="2" t="s">
        <v>304</v>
      </c>
      <c r="D5499" s="2" t="s">
        <v>161</v>
      </c>
      <c r="E5499" s="2" t="s">
        <v>176</v>
      </c>
      <c r="F5499" s="2">
        <v>29</v>
      </c>
      <c r="G5499" s="2" t="s">
        <v>83</v>
      </c>
      <c r="H5499" s="2" t="s">
        <v>265</v>
      </c>
      <c r="I5499" s="2" t="s">
        <v>44</v>
      </c>
      <c r="J5499" s="3">
        <v>45873</v>
      </c>
      <c r="K5499" s="3">
        <v>45892</v>
      </c>
      <c r="L5499" s="2" t="s">
        <v>36</v>
      </c>
      <c r="M5499" s="2" t="s">
        <v>104</v>
      </c>
      <c r="N5499" s="2" t="s">
        <v>592</v>
      </c>
      <c r="O5499" s="4">
        <v>2047000</v>
      </c>
      <c r="P5499" s="4">
        <v>785400</v>
      </c>
      <c r="Q5499" s="4">
        <v>1261600</v>
      </c>
      <c r="R5499" s="2">
        <v>36</v>
      </c>
      <c r="S5499" s="5">
        <v>13.17</v>
      </c>
      <c r="T5499" s="4">
        <v>48890.5</v>
      </c>
      <c r="U5499" s="2" t="s">
        <v>73</v>
      </c>
      <c r="V5499" s="2" t="s">
        <v>74</v>
      </c>
      <c r="W5499" s="4">
        <v>342233.5</v>
      </c>
      <c r="X5499" s="4">
        <v>1417824.66</v>
      </c>
      <c r="Y5499" s="4">
        <v>1760058.16</v>
      </c>
      <c r="Z5499" s="2">
        <v>145</v>
      </c>
      <c r="AA5499" s="2" t="s">
        <v>60</v>
      </c>
      <c r="AB5499" s="2" t="s">
        <v>15729</v>
      </c>
      <c r="AC5499" s="2" t="s">
        <v>129</v>
      </c>
      <c r="AD5499" s="2" t="s">
        <v>76</v>
      </c>
      <c r="AE5499" s="5">
        <v>61.63</v>
      </c>
      <c r="AF5499" s="2">
        <v>5</v>
      </c>
      <c r="AG5499" s="2" t="s">
        <v>130</v>
      </c>
      <c r="AH5499" s="2">
        <v>19</v>
      </c>
      <c r="AI5499" s="6" t="str">
        <f t="shared" si="255"/>
        <v>25-34</v>
      </c>
      <c r="AJ5499" s="11">
        <f>YEAR(tbl_LoanData[[#This Row],[Application Date]])</f>
        <v>2025</v>
      </c>
      <c r="AK5499" s="11" t="str">
        <f>TEXT(tbl_LoanData[[#This Row],[Application Date]],"MMMM")</f>
        <v>August</v>
      </c>
      <c r="AL5499" s="12">
        <f>DATE(YEAR(tbl_LoanData[[#This Row],[Application Date]]),MONTH(tbl_LoanData[[#This Row],[Application Date]]),1)</f>
        <v>45870</v>
      </c>
      <c r="AM5499" s="14">
        <f ca="1">IF(AND(tbl_LoanData[[#This Row],[Application Date]]&gt;=EOMONTH(TODAY(),-1)+1,tbl_LoanData[[#This Row],[Application Date]]&lt;=TODAY()),tbl_LoanData[[#This Row],[Loan Amount]],0)</f>
        <v>0</v>
      </c>
      <c r="AN5499" s="14">
        <f>tbl_LoanData[[#This Row],[Amount Paid]]-(Q5499-X5499)</f>
        <v>498458.15999999992</v>
      </c>
      <c r="AO5499" s="14">
        <f>IF(tbl_LoanData[[#This Row],[Application Status]]="Approved",1,0)</f>
        <v>1</v>
      </c>
      <c r="AP5499" s="22" t="str">
        <f t="shared" ca="1" si="256"/>
        <v/>
      </c>
      <c r="AQ5499" s="22" t="str">
        <f t="shared" ca="1" si="257"/>
        <v/>
      </c>
    </row>
    <row r="5500" spans="1:43" ht="14.4" customHeight="1" x14ac:dyDescent="0.3">
      <c r="A5500" s="2" t="s">
        <v>6849</v>
      </c>
      <c r="B5500" s="2" t="s">
        <v>6850</v>
      </c>
      <c r="C5500" s="2" t="s">
        <v>508</v>
      </c>
      <c r="D5500" s="2" t="s">
        <v>81</v>
      </c>
      <c r="E5500" s="2" t="s">
        <v>284</v>
      </c>
      <c r="F5500" s="2">
        <v>46</v>
      </c>
      <c r="G5500" s="2" t="s">
        <v>83</v>
      </c>
      <c r="H5500" s="2" t="s">
        <v>565</v>
      </c>
      <c r="I5500" s="2" t="s">
        <v>47</v>
      </c>
      <c r="J5500" s="3">
        <v>45871</v>
      </c>
      <c r="K5500" s="3">
        <v>45884</v>
      </c>
      <c r="L5500" s="2" t="s">
        <v>40</v>
      </c>
      <c r="M5500" s="2" t="s">
        <v>157</v>
      </c>
      <c r="N5500" s="2" t="s">
        <v>328</v>
      </c>
      <c r="O5500" s="4">
        <v>1377000</v>
      </c>
      <c r="P5500" s="4">
        <v>401800</v>
      </c>
      <c r="Q5500" s="4">
        <v>975200</v>
      </c>
      <c r="R5500" s="2">
        <v>36</v>
      </c>
      <c r="S5500" s="5">
        <v>14.4</v>
      </c>
      <c r="T5500" s="4">
        <v>38791.29</v>
      </c>
      <c r="U5500" s="2" t="s">
        <v>73</v>
      </c>
      <c r="V5500" s="2" t="s">
        <v>74</v>
      </c>
      <c r="W5500" s="4">
        <v>465495.48</v>
      </c>
      <c r="X5500" s="4">
        <v>930990.92</v>
      </c>
      <c r="Y5500" s="4">
        <v>1396486.4</v>
      </c>
      <c r="Z5500" s="2">
        <v>0</v>
      </c>
      <c r="AA5500" s="2" t="s">
        <v>56</v>
      </c>
      <c r="AB5500" s="2" t="s">
        <v>15736</v>
      </c>
      <c r="AC5500" s="2" t="s">
        <v>75</v>
      </c>
      <c r="AD5500" s="2" t="s">
        <v>76</v>
      </c>
      <c r="AE5500" s="5">
        <v>70.819999999999993</v>
      </c>
      <c r="AF5500" s="2">
        <v>0</v>
      </c>
      <c r="AG5500" s="2" t="s">
        <v>77</v>
      </c>
      <c r="AH5500" s="2">
        <v>13</v>
      </c>
      <c r="AI5500" s="6" t="str">
        <f t="shared" si="255"/>
        <v>45-54</v>
      </c>
      <c r="AJ5500" s="11">
        <f>YEAR(tbl_LoanData[[#This Row],[Application Date]])</f>
        <v>2025</v>
      </c>
      <c r="AK5500" s="11" t="str">
        <f>TEXT(tbl_LoanData[[#This Row],[Application Date]],"MMMM")</f>
        <v>August</v>
      </c>
      <c r="AL5500" s="12">
        <f>DATE(YEAR(tbl_LoanData[[#This Row],[Application Date]]),MONTH(tbl_LoanData[[#This Row],[Application Date]]),1)</f>
        <v>45870</v>
      </c>
      <c r="AM5500" s="14">
        <f ca="1">IF(AND(tbl_LoanData[[#This Row],[Application Date]]&gt;=EOMONTH(TODAY(),-1)+1,tbl_LoanData[[#This Row],[Application Date]]&lt;=TODAY()),tbl_LoanData[[#This Row],[Loan Amount]],0)</f>
        <v>0</v>
      </c>
      <c r="AN5500" s="14">
        <f>tbl_LoanData[[#This Row],[Amount Paid]]-(Q5500-X5500)</f>
        <v>421286.40000000002</v>
      </c>
      <c r="AO5500" s="14">
        <f>IF(tbl_LoanData[[#This Row],[Application Status]]="Approved",1,0)</f>
        <v>1</v>
      </c>
      <c r="AP5500" s="22" t="str">
        <f t="shared" ca="1" si="256"/>
        <v/>
      </c>
      <c r="AQ5500" s="22" t="str">
        <f t="shared" ca="1" si="257"/>
        <v/>
      </c>
    </row>
    <row r="5501" spans="1:43" x14ac:dyDescent="0.3">
      <c r="A5501" s="2" t="s">
        <v>6871</v>
      </c>
      <c r="B5501" s="2" t="s">
        <v>6872</v>
      </c>
      <c r="C5501" s="2" t="s">
        <v>347</v>
      </c>
      <c r="D5501" s="2" t="s">
        <v>176</v>
      </c>
      <c r="E5501" s="2" t="s">
        <v>268</v>
      </c>
      <c r="F5501" s="2">
        <v>63</v>
      </c>
      <c r="G5501" s="2" t="s">
        <v>69</v>
      </c>
      <c r="H5501" s="2" t="s">
        <v>217</v>
      </c>
      <c r="I5501" s="2" t="s">
        <v>46</v>
      </c>
      <c r="J5501" s="3">
        <v>45891</v>
      </c>
      <c r="K5501" s="3">
        <v>45898</v>
      </c>
      <c r="L5501" s="2" t="s">
        <v>38</v>
      </c>
      <c r="M5501" s="2" t="s">
        <v>111</v>
      </c>
      <c r="N5501" s="2" t="s">
        <v>112</v>
      </c>
      <c r="O5501" s="4">
        <v>1299000</v>
      </c>
      <c r="P5501" s="4">
        <v>214500</v>
      </c>
      <c r="Q5501" s="4">
        <v>1084500</v>
      </c>
      <c r="R5501" s="2">
        <v>24</v>
      </c>
      <c r="S5501" s="5">
        <v>10.45</v>
      </c>
      <c r="T5501" s="4">
        <v>54631.69</v>
      </c>
      <c r="U5501" s="2" t="s">
        <v>73</v>
      </c>
      <c r="V5501" s="2" t="s">
        <v>74</v>
      </c>
      <c r="W5501" s="4">
        <v>600948.59</v>
      </c>
      <c r="X5501" s="4">
        <v>710211.91</v>
      </c>
      <c r="Y5501" s="4">
        <v>1311160.5</v>
      </c>
      <c r="Z5501" s="2">
        <v>0</v>
      </c>
      <c r="AA5501" s="2" t="s">
        <v>56</v>
      </c>
      <c r="AB5501" s="2" t="s">
        <v>15736</v>
      </c>
      <c r="AC5501" s="2" t="s">
        <v>121</v>
      </c>
      <c r="AD5501" s="2" t="s">
        <v>76</v>
      </c>
      <c r="AE5501" s="5">
        <v>83.49</v>
      </c>
      <c r="AF5501" s="2">
        <v>0</v>
      </c>
      <c r="AG5501" s="2" t="s">
        <v>77</v>
      </c>
      <c r="AH5501" s="2">
        <v>7</v>
      </c>
      <c r="AI5501" s="6" t="str">
        <f t="shared" si="255"/>
        <v>55-64</v>
      </c>
      <c r="AJ5501" s="11">
        <f>YEAR(tbl_LoanData[[#This Row],[Application Date]])</f>
        <v>2025</v>
      </c>
      <c r="AK5501" s="11" t="str">
        <f>TEXT(tbl_LoanData[[#This Row],[Application Date]],"MMMM")</f>
        <v>August</v>
      </c>
      <c r="AL5501" s="12">
        <f>DATE(YEAR(tbl_LoanData[[#This Row],[Application Date]]),MONTH(tbl_LoanData[[#This Row],[Application Date]]),1)</f>
        <v>45870</v>
      </c>
      <c r="AM5501" s="14">
        <f ca="1">IF(AND(tbl_LoanData[[#This Row],[Application Date]]&gt;=EOMONTH(TODAY(),-1)+1,tbl_LoanData[[#This Row],[Application Date]]&lt;=TODAY()),tbl_LoanData[[#This Row],[Loan Amount]],0)</f>
        <v>0</v>
      </c>
      <c r="AN5501" s="14">
        <f>tbl_LoanData[[#This Row],[Amount Paid]]-(Q5501-X5501)</f>
        <v>226660.5</v>
      </c>
      <c r="AO5501" s="14">
        <f>IF(tbl_LoanData[[#This Row],[Application Status]]="Approved",1,0)</f>
        <v>1</v>
      </c>
      <c r="AP5501" s="22" t="str">
        <f t="shared" ca="1" si="256"/>
        <v/>
      </c>
      <c r="AQ5501" s="22" t="str">
        <f t="shared" ca="1" si="257"/>
        <v/>
      </c>
    </row>
    <row r="5502" spans="1:43" ht="14.4" customHeight="1" x14ac:dyDescent="0.3">
      <c r="A5502" s="2" t="s">
        <v>7029</v>
      </c>
      <c r="B5502" s="2" t="s">
        <v>7030</v>
      </c>
      <c r="C5502" s="2" t="s">
        <v>401</v>
      </c>
      <c r="D5502" s="2" t="s">
        <v>161</v>
      </c>
      <c r="E5502" s="2" t="s">
        <v>101</v>
      </c>
      <c r="F5502" s="2">
        <v>32</v>
      </c>
      <c r="G5502" s="2" t="s">
        <v>83</v>
      </c>
      <c r="H5502" s="2" t="s">
        <v>233</v>
      </c>
      <c r="I5502" s="2" t="s">
        <v>46</v>
      </c>
      <c r="J5502" s="3">
        <v>45895</v>
      </c>
      <c r="K5502" s="3"/>
      <c r="L5502" s="2" t="s">
        <v>39</v>
      </c>
      <c r="M5502" s="2" t="s">
        <v>167</v>
      </c>
      <c r="N5502" s="2" t="s">
        <v>491</v>
      </c>
      <c r="O5502" s="4">
        <v>2573000</v>
      </c>
      <c r="P5502" s="4">
        <v>405100</v>
      </c>
      <c r="Q5502" s="4">
        <v>2167900</v>
      </c>
      <c r="R5502" s="2">
        <v>36</v>
      </c>
      <c r="S5502" s="5">
        <v>12.03</v>
      </c>
      <c r="T5502" s="4">
        <v>81952.639999999999</v>
      </c>
      <c r="U5502" s="2" t="s">
        <v>113</v>
      </c>
      <c r="V5502" s="2" t="s">
        <v>97</v>
      </c>
      <c r="W5502" s="4">
        <v>0</v>
      </c>
      <c r="X5502" s="4">
        <v>0</v>
      </c>
      <c r="Y5502" s="4">
        <v>2950295.11</v>
      </c>
      <c r="Z5502" s="2">
        <v>0</v>
      </c>
      <c r="AA5502" s="2" t="s">
        <v>97</v>
      </c>
      <c r="AB5502" s="2" t="s">
        <v>15730</v>
      </c>
      <c r="AC5502" s="2" t="s">
        <v>146</v>
      </c>
      <c r="AD5502" s="2" t="s">
        <v>76</v>
      </c>
      <c r="AE5502" s="5">
        <v>84.26</v>
      </c>
      <c r="AF5502" s="2">
        <v>0</v>
      </c>
      <c r="AG5502" s="2" t="s">
        <v>97</v>
      </c>
      <c r="AH5502" s="2"/>
      <c r="AI5502" s="6" t="str">
        <f t="shared" si="255"/>
        <v>25-34</v>
      </c>
      <c r="AJ5502" s="11">
        <f>YEAR(tbl_LoanData[[#This Row],[Application Date]])</f>
        <v>2025</v>
      </c>
      <c r="AK5502" s="11" t="str">
        <f>TEXT(tbl_LoanData[[#This Row],[Application Date]],"MMMM")</f>
        <v>August</v>
      </c>
      <c r="AL5502" s="12">
        <f>DATE(YEAR(tbl_LoanData[[#This Row],[Application Date]]),MONTH(tbl_LoanData[[#This Row],[Application Date]]),1)</f>
        <v>45870</v>
      </c>
      <c r="AM5502" s="14">
        <f ca="1">IF(AND(tbl_LoanData[[#This Row],[Application Date]]&gt;=EOMONTH(TODAY(),-1)+1,tbl_LoanData[[#This Row],[Application Date]]&lt;=TODAY()),tbl_LoanData[[#This Row],[Loan Amount]],0)</f>
        <v>0</v>
      </c>
      <c r="AN5502" s="14">
        <f>tbl_LoanData[[#This Row],[Amount Paid]]-(Q5502-X5502)</f>
        <v>-2167900</v>
      </c>
      <c r="AO5502" s="14">
        <f>IF(tbl_LoanData[[#This Row],[Application Status]]="Approved",1,0)</f>
        <v>0</v>
      </c>
      <c r="AP5502" s="22" t="str">
        <f t="shared" ca="1" si="256"/>
        <v/>
      </c>
      <c r="AQ5502" s="22" t="str">
        <f t="shared" ca="1" si="257"/>
        <v/>
      </c>
    </row>
    <row r="5503" spans="1:43" ht="14.4" customHeight="1" x14ac:dyDescent="0.3">
      <c r="A5503" s="2" t="s">
        <v>7111</v>
      </c>
      <c r="B5503" s="2" t="s">
        <v>7112</v>
      </c>
      <c r="C5503" s="2" t="s">
        <v>655</v>
      </c>
      <c r="D5503" s="2" t="s">
        <v>81</v>
      </c>
      <c r="E5503" s="2" t="s">
        <v>142</v>
      </c>
      <c r="F5503" s="2">
        <v>39</v>
      </c>
      <c r="G5503" s="2" t="s">
        <v>69</v>
      </c>
      <c r="H5503" s="2" t="s">
        <v>126</v>
      </c>
      <c r="I5503" s="2" t="s">
        <v>44</v>
      </c>
      <c r="J5503" s="3">
        <v>45875</v>
      </c>
      <c r="K5503" s="3">
        <v>45891</v>
      </c>
      <c r="L5503" s="2" t="s">
        <v>39</v>
      </c>
      <c r="M5503" s="2" t="s">
        <v>167</v>
      </c>
      <c r="N5503" s="2" t="s">
        <v>168</v>
      </c>
      <c r="O5503" s="4">
        <v>2407000</v>
      </c>
      <c r="P5503" s="4">
        <v>297700</v>
      </c>
      <c r="Q5503" s="4">
        <v>2109300</v>
      </c>
      <c r="R5503" s="2">
        <v>36</v>
      </c>
      <c r="S5503" s="5">
        <v>10.36</v>
      </c>
      <c r="T5503" s="4">
        <v>76801.960000000006</v>
      </c>
      <c r="U5503" s="2" t="s">
        <v>73</v>
      </c>
      <c r="V5503" s="2" t="s">
        <v>74</v>
      </c>
      <c r="W5503" s="4">
        <v>921623.52</v>
      </c>
      <c r="X5503" s="4">
        <v>1843246.92</v>
      </c>
      <c r="Y5503" s="4">
        <v>2764870.44</v>
      </c>
      <c r="Z5503" s="2">
        <v>0</v>
      </c>
      <c r="AA5503" s="2" t="s">
        <v>56</v>
      </c>
      <c r="AB5503" s="2" t="s">
        <v>15732</v>
      </c>
      <c r="AC5503" s="2" t="s">
        <v>146</v>
      </c>
      <c r="AD5503" s="2" t="s">
        <v>76</v>
      </c>
      <c r="AE5503" s="5">
        <v>87.63</v>
      </c>
      <c r="AF5503" s="2">
        <v>0</v>
      </c>
      <c r="AG5503" s="2" t="s">
        <v>77</v>
      </c>
      <c r="AH5503" s="2">
        <v>16</v>
      </c>
      <c r="AI5503" s="6" t="str">
        <f t="shared" si="255"/>
        <v>35-44</v>
      </c>
      <c r="AJ5503" s="11">
        <f>YEAR(tbl_LoanData[[#This Row],[Application Date]])</f>
        <v>2025</v>
      </c>
      <c r="AK5503" s="11" t="str">
        <f>TEXT(tbl_LoanData[[#This Row],[Application Date]],"MMMM")</f>
        <v>August</v>
      </c>
      <c r="AL5503" s="12">
        <f>DATE(YEAR(tbl_LoanData[[#This Row],[Application Date]]),MONTH(tbl_LoanData[[#This Row],[Application Date]]),1)</f>
        <v>45870</v>
      </c>
      <c r="AM5503" s="14">
        <f ca="1">IF(AND(tbl_LoanData[[#This Row],[Application Date]]&gt;=EOMONTH(TODAY(),-1)+1,tbl_LoanData[[#This Row],[Application Date]]&lt;=TODAY()),tbl_LoanData[[#This Row],[Loan Amount]],0)</f>
        <v>0</v>
      </c>
      <c r="AN5503" s="14">
        <f>tbl_LoanData[[#This Row],[Amount Paid]]-(Q5503-X5503)</f>
        <v>655570.43999999994</v>
      </c>
      <c r="AO5503" s="14">
        <f>IF(tbl_LoanData[[#This Row],[Application Status]]="Approved",1,0)</f>
        <v>1</v>
      </c>
      <c r="AP5503" s="22" t="str">
        <f t="shared" ca="1" si="256"/>
        <v/>
      </c>
      <c r="AQ5503" s="22" t="str">
        <f t="shared" ca="1" si="257"/>
        <v/>
      </c>
    </row>
    <row r="5504" spans="1:43" ht="14.4" customHeight="1" x14ac:dyDescent="0.3">
      <c r="A5504" s="2" t="s">
        <v>7205</v>
      </c>
      <c r="B5504" s="2" t="s">
        <v>7206</v>
      </c>
      <c r="C5504" s="2" t="s">
        <v>397</v>
      </c>
      <c r="D5504" s="2" t="s">
        <v>142</v>
      </c>
      <c r="E5504" s="2" t="s">
        <v>182</v>
      </c>
      <c r="F5504" s="2">
        <v>59</v>
      </c>
      <c r="G5504" s="2" t="s">
        <v>83</v>
      </c>
      <c r="H5504" s="2" t="s">
        <v>224</v>
      </c>
      <c r="I5504" s="2" t="s">
        <v>54</v>
      </c>
      <c r="J5504" s="3">
        <v>45889</v>
      </c>
      <c r="K5504" s="3">
        <v>45895</v>
      </c>
      <c r="L5504" s="2" t="s">
        <v>36</v>
      </c>
      <c r="M5504" s="2" t="s">
        <v>85</v>
      </c>
      <c r="N5504" s="2" t="s">
        <v>344</v>
      </c>
      <c r="O5504" s="4">
        <v>1560000</v>
      </c>
      <c r="P5504" s="4">
        <v>579100</v>
      </c>
      <c r="Q5504" s="4">
        <v>980900</v>
      </c>
      <c r="R5504" s="2">
        <v>48</v>
      </c>
      <c r="S5504" s="5">
        <v>9.73</v>
      </c>
      <c r="T5504" s="4">
        <v>28388.880000000001</v>
      </c>
      <c r="U5504" s="2" t="s">
        <v>73</v>
      </c>
      <c r="V5504" s="2" t="s">
        <v>74</v>
      </c>
      <c r="W5504" s="4">
        <v>312277.68</v>
      </c>
      <c r="X5504" s="4">
        <v>1050388.6000000001</v>
      </c>
      <c r="Y5504" s="4">
        <v>1362666.28</v>
      </c>
      <c r="Z5504" s="2">
        <v>0</v>
      </c>
      <c r="AA5504" s="2" t="s">
        <v>56</v>
      </c>
      <c r="AB5504" s="2" t="s">
        <v>15735</v>
      </c>
      <c r="AC5504" s="2" t="s">
        <v>87</v>
      </c>
      <c r="AD5504" s="2" t="s">
        <v>76</v>
      </c>
      <c r="AE5504" s="5">
        <v>62.88</v>
      </c>
      <c r="AF5504" s="2">
        <v>0</v>
      </c>
      <c r="AG5504" s="2" t="s">
        <v>77</v>
      </c>
      <c r="AH5504" s="2">
        <v>6</v>
      </c>
      <c r="AI5504" s="6" t="str">
        <f t="shared" si="255"/>
        <v>55-64</v>
      </c>
      <c r="AJ5504" s="11">
        <f>YEAR(tbl_LoanData[[#This Row],[Application Date]])</f>
        <v>2025</v>
      </c>
      <c r="AK5504" s="11" t="str">
        <f>TEXT(tbl_LoanData[[#This Row],[Application Date]],"MMMM")</f>
        <v>August</v>
      </c>
      <c r="AL5504" s="12">
        <f>DATE(YEAR(tbl_LoanData[[#This Row],[Application Date]]),MONTH(tbl_LoanData[[#This Row],[Application Date]]),1)</f>
        <v>45870</v>
      </c>
      <c r="AM5504" s="14">
        <f ca="1">IF(AND(tbl_LoanData[[#This Row],[Application Date]]&gt;=EOMONTH(TODAY(),-1)+1,tbl_LoanData[[#This Row],[Application Date]]&lt;=TODAY()),tbl_LoanData[[#This Row],[Loan Amount]],0)</f>
        <v>0</v>
      </c>
      <c r="AN5504" s="14">
        <f>tbl_LoanData[[#This Row],[Amount Paid]]-(Q5504-X5504)</f>
        <v>381766.28000000009</v>
      </c>
      <c r="AO5504" s="14">
        <f>IF(tbl_LoanData[[#This Row],[Application Status]]="Approved",1,0)</f>
        <v>1</v>
      </c>
      <c r="AP5504" s="22" t="str">
        <f t="shared" ca="1" si="256"/>
        <v/>
      </c>
      <c r="AQ5504" s="22" t="str">
        <f t="shared" ca="1" si="257"/>
        <v/>
      </c>
    </row>
    <row r="5505" spans="1:43" ht="14.4" customHeight="1" x14ac:dyDescent="0.3">
      <c r="A5505" s="2" t="s">
        <v>7233</v>
      </c>
      <c r="B5505" s="2" t="s">
        <v>7234</v>
      </c>
      <c r="C5505" s="2" t="s">
        <v>277</v>
      </c>
      <c r="D5505" s="2" t="s">
        <v>118</v>
      </c>
      <c r="E5505" s="2" t="s">
        <v>190</v>
      </c>
      <c r="F5505" s="2">
        <v>63</v>
      </c>
      <c r="G5505" s="2" t="s">
        <v>83</v>
      </c>
      <c r="H5505" s="2" t="s">
        <v>259</v>
      </c>
      <c r="I5505" s="2" t="s">
        <v>43</v>
      </c>
      <c r="J5505" s="3">
        <v>45879</v>
      </c>
      <c r="K5505" s="3"/>
      <c r="L5505" s="2" t="s">
        <v>39</v>
      </c>
      <c r="M5505" s="2" t="s">
        <v>71</v>
      </c>
      <c r="N5505" s="2" t="s">
        <v>72</v>
      </c>
      <c r="O5505" s="4">
        <v>2265000</v>
      </c>
      <c r="P5505" s="4">
        <v>577700</v>
      </c>
      <c r="Q5505" s="4">
        <v>1687300</v>
      </c>
      <c r="R5505" s="2">
        <v>36</v>
      </c>
      <c r="S5505" s="5">
        <v>10.33</v>
      </c>
      <c r="T5505" s="4">
        <v>61394.29</v>
      </c>
      <c r="U5505" s="2" t="s">
        <v>96</v>
      </c>
      <c r="V5505" s="2" t="s">
        <v>97</v>
      </c>
      <c r="W5505" s="4">
        <v>0</v>
      </c>
      <c r="X5505" s="4">
        <v>0</v>
      </c>
      <c r="Y5505" s="4">
        <v>2210194.27</v>
      </c>
      <c r="Z5505" s="2">
        <v>0</v>
      </c>
      <c r="AA5505" s="2" t="s">
        <v>97</v>
      </c>
      <c r="AB5505" s="2" t="s">
        <v>15729</v>
      </c>
      <c r="AC5505" s="2" t="s">
        <v>332</v>
      </c>
      <c r="AD5505" s="2" t="s">
        <v>76</v>
      </c>
      <c r="AE5505" s="5">
        <v>74.489999999999995</v>
      </c>
      <c r="AF5505" s="2">
        <v>0</v>
      </c>
      <c r="AG5505" s="2" t="s">
        <v>97</v>
      </c>
      <c r="AH5505" s="2"/>
      <c r="AI5505" s="6" t="str">
        <f t="shared" si="255"/>
        <v>55-64</v>
      </c>
      <c r="AJ5505" s="11">
        <f>YEAR(tbl_LoanData[[#This Row],[Application Date]])</f>
        <v>2025</v>
      </c>
      <c r="AK5505" s="11" t="str">
        <f>TEXT(tbl_LoanData[[#This Row],[Application Date]],"MMMM")</f>
        <v>August</v>
      </c>
      <c r="AL5505" s="12">
        <f>DATE(YEAR(tbl_LoanData[[#This Row],[Application Date]]),MONTH(tbl_LoanData[[#This Row],[Application Date]]),1)</f>
        <v>45870</v>
      </c>
      <c r="AM5505" s="14">
        <f ca="1">IF(AND(tbl_LoanData[[#This Row],[Application Date]]&gt;=EOMONTH(TODAY(),-1)+1,tbl_LoanData[[#This Row],[Application Date]]&lt;=TODAY()),tbl_LoanData[[#This Row],[Loan Amount]],0)</f>
        <v>0</v>
      </c>
      <c r="AN5505" s="14">
        <f>tbl_LoanData[[#This Row],[Amount Paid]]-(Q5505-X5505)</f>
        <v>-1687300</v>
      </c>
      <c r="AO5505" s="14">
        <f>IF(tbl_LoanData[[#This Row],[Application Status]]="Approved",1,0)</f>
        <v>0</v>
      </c>
      <c r="AP5505" s="22" t="str">
        <f t="shared" ca="1" si="256"/>
        <v/>
      </c>
      <c r="AQ5505" s="22" t="str">
        <f t="shared" ca="1" si="257"/>
        <v/>
      </c>
    </row>
    <row r="5506" spans="1:43" ht="14.4" customHeight="1" x14ac:dyDescent="0.3">
      <c r="A5506" s="2" t="s">
        <v>7271</v>
      </c>
      <c r="B5506" s="2" t="s">
        <v>7272</v>
      </c>
      <c r="C5506" s="2" t="s">
        <v>1686</v>
      </c>
      <c r="D5506" s="2" t="s">
        <v>142</v>
      </c>
      <c r="E5506" s="2" t="s">
        <v>293</v>
      </c>
      <c r="F5506" s="2">
        <v>63</v>
      </c>
      <c r="G5506" s="2" t="s">
        <v>83</v>
      </c>
      <c r="H5506" s="2" t="s">
        <v>278</v>
      </c>
      <c r="I5506" s="2" t="s">
        <v>45</v>
      </c>
      <c r="J5506" s="3">
        <v>45898</v>
      </c>
      <c r="K5506" s="3">
        <v>45913</v>
      </c>
      <c r="L5506" s="2" t="s">
        <v>37</v>
      </c>
      <c r="M5506" s="2" t="s">
        <v>94</v>
      </c>
      <c r="N5506" s="2" t="s">
        <v>488</v>
      </c>
      <c r="O5506" s="4">
        <v>163000</v>
      </c>
      <c r="P5506" s="4">
        <v>47800</v>
      </c>
      <c r="Q5506" s="4">
        <v>115200</v>
      </c>
      <c r="R5506" s="2">
        <v>24</v>
      </c>
      <c r="S5506" s="5">
        <v>5.35</v>
      </c>
      <c r="T5506" s="4">
        <v>5313.6</v>
      </c>
      <c r="U5506" s="2" t="s">
        <v>73</v>
      </c>
      <c r="V5506" s="2" t="s">
        <v>74</v>
      </c>
      <c r="W5506" s="4">
        <v>58449.599999999999</v>
      </c>
      <c r="X5506" s="4">
        <v>69076.800000000003</v>
      </c>
      <c r="Y5506" s="4">
        <v>127526.39999999999</v>
      </c>
      <c r="Z5506" s="2">
        <v>0</v>
      </c>
      <c r="AA5506" s="2" t="s">
        <v>56</v>
      </c>
      <c r="AB5506" s="2" t="s">
        <v>15729</v>
      </c>
      <c r="AC5506" s="2" t="s">
        <v>121</v>
      </c>
      <c r="AD5506" s="2" t="s">
        <v>76</v>
      </c>
      <c r="AE5506" s="5">
        <v>70.67</v>
      </c>
      <c r="AF5506" s="2">
        <v>0</v>
      </c>
      <c r="AG5506" s="2" t="s">
        <v>77</v>
      </c>
      <c r="AH5506" s="2">
        <v>15</v>
      </c>
      <c r="AI5506" s="6" t="str">
        <f t="shared" ref="AI5506:AI5569" si="258">IF(F5506&lt;25,"18-24",IF(F5506&lt;35,"25-34",IF(F5506&lt;45,"35-44",IF(F5506&lt;55,"45-54",IF(F5506&lt;65,"55-64","65+")))))</f>
        <v>55-64</v>
      </c>
      <c r="AJ5506" s="11">
        <f>YEAR(tbl_LoanData[[#This Row],[Application Date]])</f>
        <v>2025</v>
      </c>
      <c r="AK5506" s="11" t="str">
        <f>TEXT(tbl_LoanData[[#This Row],[Application Date]],"MMMM")</f>
        <v>August</v>
      </c>
      <c r="AL5506" s="12">
        <f>DATE(YEAR(tbl_LoanData[[#This Row],[Application Date]]),MONTH(tbl_LoanData[[#This Row],[Application Date]]),1)</f>
        <v>45870</v>
      </c>
      <c r="AM5506" s="14">
        <f ca="1">IF(AND(tbl_LoanData[[#This Row],[Application Date]]&gt;=EOMONTH(TODAY(),-1)+1,tbl_LoanData[[#This Row],[Application Date]]&lt;=TODAY()),tbl_LoanData[[#This Row],[Loan Amount]],0)</f>
        <v>0</v>
      </c>
      <c r="AN5506" s="14">
        <f>tbl_LoanData[[#This Row],[Amount Paid]]-(Q5506-X5506)</f>
        <v>12326.400000000001</v>
      </c>
      <c r="AO5506" s="14">
        <f>IF(tbl_LoanData[[#This Row],[Application Status]]="Approved",1,0)</f>
        <v>1</v>
      </c>
      <c r="AP5506" s="22" t="str">
        <f t="shared" ref="AP5506:AP5569" ca="1" si="259">IF(AND(J5506&gt;=DATE(YEAR(TODAY()),MONTH(TODAY()),1),J5506&lt;=TODAY()),"Current MTD",IF(AND(J5506&gt;=EOMONTH(TODAY(),-2)+1,J5506&lt;=EOMONTH(TODAY(),-1)),"Previous MTD",""))</f>
        <v/>
      </c>
      <c r="AQ5506" s="22" t="str">
        <f t="shared" ref="AQ5506:AQ5569" ca="1" si="260">IF(AND(J5506&gt;=DATE(YEAR(TODAY()),MONTH(TODAY()),1),J5506&lt;=TODAY()),TEXT(DATE(YEAR(TODAY()),MONTH(TODAY()),1),"mmm d")&amp;"–"&amp;DAY(TODAY()),IF(AND(J5506&gt;=EOMONTH(TODAY(),-2)+1,J5506&lt;=EOMONTH(TODAY(),-1)),""&amp;TEXT(EOMONTH(TODAY(),-2)+1,"mmm d")&amp;"–"&amp;DAY(TODAY()),""))</f>
        <v/>
      </c>
    </row>
    <row r="5507" spans="1:43" ht="14.4" customHeight="1" x14ac:dyDescent="0.3">
      <c r="A5507" s="2" t="s">
        <v>7559</v>
      </c>
      <c r="B5507" s="2" t="s">
        <v>7560</v>
      </c>
      <c r="C5507" s="2" t="s">
        <v>560</v>
      </c>
      <c r="D5507" s="2" t="s">
        <v>67</v>
      </c>
      <c r="E5507" s="2" t="s">
        <v>189</v>
      </c>
      <c r="F5507" s="2">
        <v>54</v>
      </c>
      <c r="G5507" s="2" t="s">
        <v>69</v>
      </c>
      <c r="H5507" s="2" t="s">
        <v>565</v>
      </c>
      <c r="I5507" s="2" t="s">
        <v>47</v>
      </c>
      <c r="J5507" s="3">
        <v>45874</v>
      </c>
      <c r="K5507" s="3">
        <v>45879</v>
      </c>
      <c r="L5507" s="2" t="s">
        <v>38</v>
      </c>
      <c r="M5507" s="2" t="s">
        <v>85</v>
      </c>
      <c r="N5507" s="2" t="s">
        <v>314</v>
      </c>
      <c r="O5507" s="4">
        <v>1703000</v>
      </c>
      <c r="P5507" s="4">
        <v>512600</v>
      </c>
      <c r="Q5507" s="4">
        <v>1190400</v>
      </c>
      <c r="R5507" s="2">
        <v>48</v>
      </c>
      <c r="S5507" s="5">
        <v>14.93</v>
      </c>
      <c r="T5507" s="4">
        <v>39610.559999999998</v>
      </c>
      <c r="U5507" s="2" t="s">
        <v>73</v>
      </c>
      <c r="V5507" s="2" t="s">
        <v>74</v>
      </c>
      <c r="W5507" s="4">
        <v>475326.71999999997</v>
      </c>
      <c r="X5507" s="4">
        <v>1425980.16</v>
      </c>
      <c r="Y5507" s="4">
        <v>1901306.8799999999</v>
      </c>
      <c r="Z5507" s="2">
        <v>0</v>
      </c>
      <c r="AA5507" s="2" t="s">
        <v>56</v>
      </c>
      <c r="AB5507" s="2" t="s">
        <v>15733</v>
      </c>
      <c r="AC5507" s="2" t="s">
        <v>75</v>
      </c>
      <c r="AD5507" s="2" t="s">
        <v>76</v>
      </c>
      <c r="AE5507" s="5">
        <v>69.900000000000006</v>
      </c>
      <c r="AF5507" s="2">
        <v>0</v>
      </c>
      <c r="AG5507" s="2" t="s">
        <v>77</v>
      </c>
      <c r="AH5507" s="2">
        <v>5</v>
      </c>
      <c r="AI5507" s="6" t="str">
        <f t="shared" si="258"/>
        <v>45-54</v>
      </c>
      <c r="AJ5507" s="11">
        <f>YEAR(tbl_LoanData[[#This Row],[Application Date]])</f>
        <v>2025</v>
      </c>
      <c r="AK5507" s="11" t="str">
        <f>TEXT(tbl_LoanData[[#This Row],[Application Date]],"MMMM")</f>
        <v>August</v>
      </c>
      <c r="AL5507" s="12">
        <f>DATE(YEAR(tbl_LoanData[[#This Row],[Application Date]]),MONTH(tbl_LoanData[[#This Row],[Application Date]]),1)</f>
        <v>45870</v>
      </c>
      <c r="AM5507" s="14">
        <f ca="1">IF(AND(tbl_LoanData[[#This Row],[Application Date]]&gt;=EOMONTH(TODAY(),-1)+1,tbl_LoanData[[#This Row],[Application Date]]&lt;=TODAY()),tbl_LoanData[[#This Row],[Loan Amount]],0)</f>
        <v>0</v>
      </c>
      <c r="AN5507" s="14">
        <f>tbl_LoanData[[#This Row],[Amount Paid]]-(Q5507-X5507)</f>
        <v>710906.87999999989</v>
      </c>
      <c r="AO5507" s="14">
        <f>IF(tbl_LoanData[[#This Row],[Application Status]]="Approved",1,0)</f>
        <v>1</v>
      </c>
      <c r="AP5507" s="22" t="str">
        <f t="shared" ca="1" si="259"/>
        <v/>
      </c>
      <c r="AQ5507" s="22" t="str">
        <f t="shared" ca="1" si="260"/>
        <v/>
      </c>
    </row>
    <row r="5508" spans="1:43" ht="14.4" customHeight="1" x14ac:dyDescent="0.3">
      <c r="A5508" s="2" t="s">
        <v>7727</v>
      </c>
      <c r="B5508" s="2" t="s">
        <v>7728</v>
      </c>
      <c r="C5508" s="2" t="s">
        <v>508</v>
      </c>
      <c r="D5508" s="2" t="s">
        <v>182</v>
      </c>
      <c r="E5508" s="2" t="s">
        <v>268</v>
      </c>
      <c r="F5508" s="2">
        <v>45</v>
      </c>
      <c r="G5508" s="2" t="s">
        <v>83</v>
      </c>
      <c r="H5508" s="2" t="s">
        <v>269</v>
      </c>
      <c r="I5508" s="2" t="s">
        <v>46</v>
      </c>
      <c r="J5508" s="3">
        <v>45892</v>
      </c>
      <c r="K5508" s="3">
        <v>45910</v>
      </c>
      <c r="L5508" s="2" t="s">
        <v>41</v>
      </c>
      <c r="M5508" s="2" t="s">
        <v>144</v>
      </c>
      <c r="N5508" s="2" t="s">
        <v>857</v>
      </c>
      <c r="O5508" s="4">
        <v>3284000</v>
      </c>
      <c r="P5508" s="4">
        <v>939900</v>
      </c>
      <c r="Q5508" s="4">
        <v>2344100</v>
      </c>
      <c r="R5508" s="2">
        <v>36</v>
      </c>
      <c r="S5508" s="5">
        <v>7.1</v>
      </c>
      <c r="T5508" s="4">
        <v>78983.149999999994</v>
      </c>
      <c r="U5508" s="2" t="s">
        <v>73</v>
      </c>
      <c r="V5508" s="2" t="s">
        <v>74</v>
      </c>
      <c r="W5508" s="4">
        <v>868814.65</v>
      </c>
      <c r="X5508" s="4">
        <v>1974578.65</v>
      </c>
      <c r="Y5508" s="4">
        <v>2843393.3</v>
      </c>
      <c r="Z5508" s="2">
        <v>0</v>
      </c>
      <c r="AA5508" s="2" t="s">
        <v>56</v>
      </c>
      <c r="AB5508" s="2" t="s">
        <v>15729</v>
      </c>
      <c r="AC5508" s="2" t="s">
        <v>121</v>
      </c>
      <c r="AD5508" s="2" t="s">
        <v>76</v>
      </c>
      <c r="AE5508" s="5">
        <v>71.38</v>
      </c>
      <c r="AF5508" s="2">
        <v>0</v>
      </c>
      <c r="AG5508" s="2" t="s">
        <v>77</v>
      </c>
      <c r="AH5508" s="2">
        <v>18</v>
      </c>
      <c r="AI5508" s="6" t="str">
        <f t="shared" si="258"/>
        <v>45-54</v>
      </c>
      <c r="AJ5508" s="11">
        <f>YEAR(tbl_LoanData[[#This Row],[Application Date]])</f>
        <v>2025</v>
      </c>
      <c r="AK5508" s="11" t="str">
        <f>TEXT(tbl_LoanData[[#This Row],[Application Date]],"MMMM")</f>
        <v>August</v>
      </c>
      <c r="AL5508" s="12">
        <f>DATE(YEAR(tbl_LoanData[[#This Row],[Application Date]]),MONTH(tbl_LoanData[[#This Row],[Application Date]]),1)</f>
        <v>45870</v>
      </c>
      <c r="AM5508" s="14">
        <f ca="1">IF(AND(tbl_LoanData[[#This Row],[Application Date]]&gt;=EOMONTH(TODAY(),-1)+1,tbl_LoanData[[#This Row],[Application Date]]&lt;=TODAY()),tbl_LoanData[[#This Row],[Loan Amount]],0)</f>
        <v>0</v>
      </c>
      <c r="AN5508" s="14">
        <f>tbl_LoanData[[#This Row],[Amount Paid]]-(Q5508-X5508)</f>
        <v>499293.29999999993</v>
      </c>
      <c r="AO5508" s="14">
        <f>IF(tbl_LoanData[[#This Row],[Application Status]]="Approved",1,0)</f>
        <v>1</v>
      </c>
      <c r="AP5508" s="22" t="str">
        <f t="shared" ca="1" si="259"/>
        <v/>
      </c>
      <c r="AQ5508" s="22" t="str">
        <f t="shared" ca="1" si="260"/>
        <v/>
      </c>
    </row>
    <row r="5509" spans="1:43" x14ac:dyDescent="0.3">
      <c r="A5509" s="2" t="s">
        <v>7771</v>
      </c>
      <c r="B5509" s="2" t="s">
        <v>7772</v>
      </c>
      <c r="C5509" s="2" t="s">
        <v>464</v>
      </c>
      <c r="D5509" s="2" t="s">
        <v>161</v>
      </c>
      <c r="E5509" s="2" t="s">
        <v>135</v>
      </c>
      <c r="F5509" s="2">
        <v>49</v>
      </c>
      <c r="G5509" s="2" t="s">
        <v>83</v>
      </c>
      <c r="H5509" s="2" t="s">
        <v>313</v>
      </c>
      <c r="I5509" s="2" t="s">
        <v>44</v>
      </c>
      <c r="J5509" s="3">
        <v>45893</v>
      </c>
      <c r="K5509" s="3">
        <v>45898</v>
      </c>
      <c r="L5509" s="2" t="s">
        <v>36</v>
      </c>
      <c r="M5509" s="2" t="s">
        <v>94</v>
      </c>
      <c r="N5509" s="2" t="s">
        <v>212</v>
      </c>
      <c r="O5509" s="4">
        <v>1931000</v>
      </c>
      <c r="P5509" s="4">
        <v>396600</v>
      </c>
      <c r="Q5509" s="4">
        <v>1534400</v>
      </c>
      <c r="R5509" s="2">
        <v>60</v>
      </c>
      <c r="S5509" s="5">
        <v>5.89</v>
      </c>
      <c r="T5509" s="4">
        <v>33104.68</v>
      </c>
      <c r="U5509" s="2" t="s">
        <v>73</v>
      </c>
      <c r="V5509" s="2" t="s">
        <v>74</v>
      </c>
      <c r="W5509" s="4">
        <v>364151.48</v>
      </c>
      <c r="X5509" s="4">
        <v>1622129.32</v>
      </c>
      <c r="Y5509" s="4">
        <v>1986280.8</v>
      </c>
      <c r="Z5509" s="2">
        <v>0</v>
      </c>
      <c r="AA5509" s="2" t="s">
        <v>56</v>
      </c>
      <c r="AB5509" s="2" t="s">
        <v>15735</v>
      </c>
      <c r="AC5509" s="2" t="s">
        <v>332</v>
      </c>
      <c r="AD5509" s="2" t="s">
        <v>76</v>
      </c>
      <c r="AE5509" s="5">
        <v>79.459999999999994</v>
      </c>
      <c r="AF5509" s="2">
        <v>0</v>
      </c>
      <c r="AG5509" s="2" t="s">
        <v>77</v>
      </c>
      <c r="AH5509" s="2">
        <v>5</v>
      </c>
      <c r="AI5509" s="6" t="str">
        <f t="shared" si="258"/>
        <v>45-54</v>
      </c>
      <c r="AJ5509" s="11">
        <f>YEAR(tbl_LoanData[[#This Row],[Application Date]])</f>
        <v>2025</v>
      </c>
      <c r="AK5509" s="11" t="str">
        <f>TEXT(tbl_LoanData[[#This Row],[Application Date]],"MMMM")</f>
        <v>August</v>
      </c>
      <c r="AL5509" s="12">
        <f>DATE(YEAR(tbl_LoanData[[#This Row],[Application Date]]),MONTH(tbl_LoanData[[#This Row],[Application Date]]),1)</f>
        <v>45870</v>
      </c>
      <c r="AM5509" s="14">
        <f ca="1">IF(AND(tbl_LoanData[[#This Row],[Application Date]]&gt;=EOMONTH(TODAY(),-1)+1,tbl_LoanData[[#This Row],[Application Date]]&lt;=TODAY()),tbl_LoanData[[#This Row],[Loan Amount]],0)</f>
        <v>0</v>
      </c>
      <c r="AN5509" s="14">
        <f>tbl_LoanData[[#This Row],[Amount Paid]]-(Q5509-X5509)</f>
        <v>451880.80000000005</v>
      </c>
      <c r="AO5509" s="14">
        <f>IF(tbl_LoanData[[#This Row],[Application Status]]="Approved",1,0)</f>
        <v>1</v>
      </c>
      <c r="AP5509" s="22" t="str">
        <f t="shared" ca="1" si="259"/>
        <v/>
      </c>
      <c r="AQ5509" s="22" t="str">
        <f t="shared" ca="1" si="260"/>
        <v/>
      </c>
    </row>
    <row r="5510" spans="1:43" ht="14.4" customHeight="1" x14ac:dyDescent="0.3">
      <c r="A5510" s="2" t="s">
        <v>7963</v>
      </c>
      <c r="B5510" s="2" t="s">
        <v>7964</v>
      </c>
      <c r="C5510" s="2" t="s">
        <v>353</v>
      </c>
      <c r="D5510" s="2" t="s">
        <v>118</v>
      </c>
      <c r="E5510" s="2" t="s">
        <v>209</v>
      </c>
      <c r="F5510" s="2">
        <v>25</v>
      </c>
      <c r="G5510" s="2" t="s">
        <v>83</v>
      </c>
      <c r="H5510" s="2" t="s">
        <v>211</v>
      </c>
      <c r="I5510" s="2" t="s">
        <v>50</v>
      </c>
      <c r="J5510" s="3">
        <v>45877</v>
      </c>
      <c r="K5510" s="3">
        <v>45887</v>
      </c>
      <c r="L5510" s="2" t="s">
        <v>37</v>
      </c>
      <c r="M5510" s="2" t="s">
        <v>94</v>
      </c>
      <c r="N5510" s="2" t="s">
        <v>234</v>
      </c>
      <c r="O5510" s="4">
        <v>180000</v>
      </c>
      <c r="P5510" s="4">
        <v>60800</v>
      </c>
      <c r="Q5510" s="4">
        <v>119200</v>
      </c>
      <c r="R5510" s="2">
        <v>24</v>
      </c>
      <c r="S5510" s="5">
        <v>14.72</v>
      </c>
      <c r="T5510" s="4">
        <v>6428.85</v>
      </c>
      <c r="U5510" s="2" t="s">
        <v>73</v>
      </c>
      <c r="V5510" s="2" t="s">
        <v>74</v>
      </c>
      <c r="W5510" s="4">
        <v>57859.65</v>
      </c>
      <c r="X5510" s="4">
        <v>96432.83</v>
      </c>
      <c r="Y5510" s="4">
        <v>154292.48000000001</v>
      </c>
      <c r="Z5510" s="2">
        <v>96</v>
      </c>
      <c r="AA5510" s="2" t="s">
        <v>60</v>
      </c>
      <c r="AB5510" s="2" t="s">
        <v>15733</v>
      </c>
      <c r="AC5510" s="2" t="s">
        <v>106</v>
      </c>
      <c r="AD5510" s="2" t="s">
        <v>76</v>
      </c>
      <c r="AE5510" s="5">
        <v>66.22</v>
      </c>
      <c r="AF5510" s="2">
        <v>3</v>
      </c>
      <c r="AG5510" s="2" t="s">
        <v>130</v>
      </c>
      <c r="AH5510" s="2">
        <v>10</v>
      </c>
      <c r="AI5510" s="6" t="str">
        <f t="shared" si="258"/>
        <v>25-34</v>
      </c>
      <c r="AJ5510" s="11">
        <f>YEAR(tbl_LoanData[[#This Row],[Application Date]])</f>
        <v>2025</v>
      </c>
      <c r="AK5510" s="11" t="str">
        <f>TEXT(tbl_LoanData[[#This Row],[Application Date]],"MMMM")</f>
        <v>August</v>
      </c>
      <c r="AL5510" s="12">
        <f>DATE(YEAR(tbl_LoanData[[#This Row],[Application Date]]),MONTH(tbl_LoanData[[#This Row],[Application Date]]),1)</f>
        <v>45870</v>
      </c>
      <c r="AM5510" s="14">
        <f ca="1">IF(AND(tbl_LoanData[[#This Row],[Application Date]]&gt;=EOMONTH(TODAY(),-1)+1,tbl_LoanData[[#This Row],[Application Date]]&lt;=TODAY()),tbl_LoanData[[#This Row],[Loan Amount]],0)</f>
        <v>0</v>
      </c>
      <c r="AN5510" s="14">
        <f>tbl_LoanData[[#This Row],[Amount Paid]]-(Q5510-X5510)</f>
        <v>35092.480000000003</v>
      </c>
      <c r="AO5510" s="14">
        <f>IF(tbl_LoanData[[#This Row],[Application Status]]="Approved",1,0)</f>
        <v>1</v>
      </c>
      <c r="AP5510" s="22" t="str">
        <f t="shared" ca="1" si="259"/>
        <v/>
      </c>
      <c r="AQ5510" s="22" t="str">
        <f t="shared" ca="1" si="260"/>
        <v/>
      </c>
    </row>
    <row r="5511" spans="1:43" x14ac:dyDescent="0.3">
      <c r="A5511" s="2" t="s">
        <v>8029</v>
      </c>
      <c r="B5511" s="2" t="s">
        <v>8030</v>
      </c>
      <c r="C5511" s="2" t="s">
        <v>429</v>
      </c>
      <c r="D5511" s="2" t="s">
        <v>189</v>
      </c>
      <c r="E5511" s="2" t="s">
        <v>385</v>
      </c>
      <c r="F5511" s="2">
        <v>40</v>
      </c>
      <c r="G5511" s="2" t="s">
        <v>83</v>
      </c>
      <c r="H5511" s="2" t="s">
        <v>250</v>
      </c>
      <c r="I5511" s="2" t="s">
        <v>52</v>
      </c>
      <c r="J5511" s="3">
        <v>45889</v>
      </c>
      <c r="K5511" s="3">
        <v>45902</v>
      </c>
      <c r="L5511" s="2" t="s">
        <v>36</v>
      </c>
      <c r="M5511" s="2" t="s">
        <v>71</v>
      </c>
      <c r="N5511" s="2" t="s">
        <v>162</v>
      </c>
      <c r="O5511" s="4">
        <v>1493000</v>
      </c>
      <c r="P5511" s="4">
        <v>174300</v>
      </c>
      <c r="Q5511" s="4">
        <v>1318700</v>
      </c>
      <c r="R5511" s="2">
        <v>36</v>
      </c>
      <c r="S5511" s="5">
        <v>13.74</v>
      </c>
      <c r="T5511" s="4">
        <v>51729.67</v>
      </c>
      <c r="U5511" s="2" t="s">
        <v>73</v>
      </c>
      <c r="V5511" s="2" t="s">
        <v>74</v>
      </c>
      <c r="W5511" s="4">
        <v>413837.36</v>
      </c>
      <c r="X5511" s="4">
        <v>1448430.78</v>
      </c>
      <c r="Y5511" s="4">
        <v>1862268.14</v>
      </c>
      <c r="Z5511" s="2">
        <v>93</v>
      </c>
      <c r="AA5511" s="2" t="s">
        <v>60</v>
      </c>
      <c r="AB5511" s="2" t="s">
        <v>15728</v>
      </c>
      <c r="AC5511" s="2" t="s">
        <v>360</v>
      </c>
      <c r="AD5511" s="2" t="s">
        <v>76</v>
      </c>
      <c r="AE5511" s="5">
        <v>88.33</v>
      </c>
      <c r="AF5511" s="2">
        <v>3</v>
      </c>
      <c r="AG5511" s="2" t="s">
        <v>130</v>
      </c>
      <c r="AH5511" s="2">
        <v>13</v>
      </c>
      <c r="AI5511" s="6" t="str">
        <f t="shared" si="258"/>
        <v>35-44</v>
      </c>
      <c r="AJ5511" s="11">
        <f>YEAR(tbl_LoanData[[#This Row],[Application Date]])</f>
        <v>2025</v>
      </c>
      <c r="AK5511" s="11" t="str">
        <f>TEXT(tbl_LoanData[[#This Row],[Application Date]],"MMMM")</f>
        <v>August</v>
      </c>
      <c r="AL5511" s="12">
        <f>DATE(YEAR(tbl_LoanData[[#This Row],[Application Date]]),MONTH(tbl_LoanData[[#This Row],[Application Date]]),1)</f>
        <v>45870</v>
      </c>
      <c r="AM5511" s="14">
        <f ca="1">IF(AND(tbl_LoanData[[#This Row],[Application Date]]&gt;=EOMONTH(TODAY(),-1)+1,tbl_LoanData[[#This Row],[Application Date]]&lt;=TODAY()),tbl_LoanData[[#This Row],[Loan Amount]],0)</f>
        <v>0</v>
      </c>
      <c r="AN5511" s="14">
        <f>tbl_LoanData[[#This Row],[Amount Paid]]-(Q5511-X5511)</f>
        <v>543568.14</v>
      </c>
      <c r="AO5511" s="14">
        <f>IF(tbl_LoanData[[#This Row],[Application Status]]="Approved",1,0)</f>
        <v>1</v>
      </c>
      <c r="AP5511" s="22" t="str">
        <f t="shared" ca="1" si="259"/>
        <v/>
      </c>
      <c r="AQ5511" s="22" t="str">
        <f t="shared" ca="1" si="260"/>
        <v/>
      </c>
    </row>
    <row r="5512" spans="1:43" ht="14.4" customHeight="1" x14ac:dyDescent="0.3">
      <c r="A5512" s="2" t="s">
        <v>8167</v>
      </c>
      <c r="B5512" s="2" t="s">
        <v>8168</v>
      </c>
      <c r="C5512" s="2" t="s">
        <v>401</v>
      </c>
      <c r="D5512" s="2" t="s">
        <v>82</v>
      </c>
      <c r="E5512" s="2" t="s">
        <v>161</v>
      </c>
      <c r="F5512" s="2">
        <v>50</v>
      </c>
      <c r="G5512" s="2" t="s">
        <v>83</v>
      </c>
      <c r="H5512" s="2" t="s">
        <v>244</v>
      </c>
      <c r="I5512" s="2" t="s">
        <v>48</v>
      </c>
      <c r="J5512" s="3">
        <v>45899</v>
      </c>
      <c r="K5512" s="3">
        <v>45902</v>
      </c>
      <c r="L5512" s="2" t="s">
        <v>36</v>
      </c>
      <c r="M5512" s="2" t="s">
        <v>71</v>
      </c>
      <c r="N5512" s="2" t="s">
        <v>162</v>
      </c>
      <c r="O5512" s="4">
        <v>1369000</v>
      </c>
      <c r="P5512" s="4">
        <v>179600</v>
      </c>
      <c r="Q5512" s="4">
        <v>1189400</v>
      </c>
      <c r="R5512" s="2">
        <v>36</v>
      </c>
      <c r="S5512" s="5">
        <v>11.88</v>
      </c>
      <c r="T5512" s="4">
        <v>44813.95</v>
      </c>
      <c r="U5512" s="2" t="s">
        <v>73</v>
      </c>
      <c r="V5512" s="2" t="s">
        <v>74</v>
      </c>
      <c r="W5512" s="4">
        <v>358511.6</v>
      </c>
      <c r="X5512" s="4">
        <v>1254790.56</v>
      </c>
      <c r="Y5512" s="4">
        <v>1613302.16</v>
      </c>
      <c r="Z5512" s="2">
        <v>87</v>
      </c>
      <c r="AA5512" s="2" t="s">
        <v>59</v>
      </c>
      <c r="AB5512" s="2" t="s">
        <v>15731</v>
      </c>
      <c r="AC5512" s="2" t="s">
        <v>121</v>
      </c>
      <c r="AD5512" s="2" t="s">
        <v>76</v>
      </c>
      <c r="AE5512" s="5">
        <v>86.88</v>
      </c>
      <c r="AF5512" s="2">
        <v>3</v>
      </c>
      <c r="AG5512" s="2" t="s">
        <v>130</v>
      </c>
      <c r="AH5512" s="2">
        <v>3</v>
      </c>
      <c r="AI5512" s="6" t="str">
        <f t="shared" si="258"/>
        <v>45-54</v>
      </c>
      <c r="AJ5512" s="11">
        <f>YEAR(tbl_LoanData[[#This Row],[Application Date]])</f>
        <v>2025</v>
      </c>
      <c r="AK5512" s="11" t="str">
        <f>TEXT(tbl_LoanData[[#This Row],[Application Date]],"MMMM")</f>
        <v>August</v>
      </c>
      <c r="AL5512" s="12">
        <f>DATE(YEAR(tbl_LoanData[[#This Row],[Application Date]]),MONTH(tbl_LoanData[[#This Row],[Application Date]]),1)</f>
        <v>45870</v>
      </c>
      <c r="AM5512" s="14">
        <f ca="1">IF(AND(tbl_LoanData[[#This Row],[Application Date]]&gt;=EOMONTH(TODAY(),-1)+1,tbl_LoanData[[#This Row],[Application Date]]&lt;=TODAY()),tbl_LoanData[[#This Row],[Loan Amount]],0)</f>
        <v>0</v>
      </c>
      <c r="AN5512" s="14">
        <f>tbl_LoanData[[#This Row],[Amount Paid]]-(Q5512-X5512)</f>
        <v>423902.16000000003</v>
      </c>
      <c r="AO5512" s="14">
        <f>IF(tbl_LoanData[[#This Row],[Application Status]]="Approved",1,0)</f>
        <v>1</v>
      </c>
      <c r="AP5512" s="22" t="str">
        <f t="shared" ca="1" si="259"/>
        <v/>
      </c>
      <c r="AQ5512" s="22" t="str">
        <f t="shared" ca="1" si="260"/>
        <v/>
      </c>
    </row>
    <row r="5513" spans="1:43" ht="14.4" customHeight="1" x14ac:dyDescent="0.3">
      <c r="A5513" s="2" t="s">
        <v>8189</v>
      </c>
      <c r="B5513" s="2" t="s">
        <v>8190</v>
      </c>
      <c r="C5513" s="2" t="s">
        <v>439</v>
      </c>
      <c r="D5513" s="2" t="s">
        <v>117</v>
      </c>
      <c r="E5513" s="2" t="s">
        <v>204</v>
      </c>
      <c r="F5513" s="2">
        <v>41</v>
      </c>
      <c r="G5513" s="2" t="s">
        <v>83</v>
      </c>
      <c r="H5513" s="2" t="s">
        <v>177</v>
      </c>
      <c r="I5513" s="2" t="s">
        <v>43</v>
      </c>
      <c r="J5513" s="3">
        <v>45896</v>
      </c>
      <c r="K5513" s="3">
        <v>45898</v>
      </c>
      <c r="L5513" s="2" t="s">
        <v>40</v>
      </c>
      <c r="M5513" s="2" t="s">
        <v>71</v>
      </c>
      <c r="N5513" s="2" t="s">
        <v>137</v>
      </c>
      <c r="O5513" s="4">
        <v>854000</v>
      </c>
      <c r="P5513" s="4">
        <v>102700</v>
      </c>
      <c r="Q5513" s="4">
        <v>751300</v>
      </c>
      <c r="R5513" s="2">
        <v>24</v>
      </c>
      <c r="S5513" s="5">
        <v>14.99</v>
      </c>
      <c r="T5513" s="4">
        <v>40689.160000000003</v>
      </c>
      <c r="U5513" s="2" t="s">
        <v>73</v>
      </c>
      <c r="V5513" s="2" t="s">
        <v>74</v>
      </c>
      <c r="W5513" s="4">
        <v>244134.96</v>
      </c>
      <c r="X5513" s="4">
        <v>732404.78</v>
      </c>
      <c r="Y5513" s="4">
        <v>976539.74</v>
      </c>
      <c r="Z5513" s="2">
        <v>150</v>
      </c>
      <c r="AA5513" s="2" t="s">
        <v>60</v>
      </c>
      <c r="AB5513" s="2" t="s">
        <v>15734</v>
      </c>
      <c r="AC5513" s="2" t="s">
        <v>129</v>
      </c>
      <c r="AD5513" s="2" t="s">
        <v>76</v>
      </c>
      <c r="AE5513" s="5">
        <v>87.97</v>
      </c>
      <c r="AF5513" s="2">
        <v>5</v>
      </c>
      <c r="AG5513" s="2" t="s">
        <v>130</v>
      </c>
      <c r="AH5513" s="2">
        <v>2</v>
      </c>
      <c r="AI5513" s="6" t="str">
        <f t="shared" si="258"/>
        <v>35-44</v>
      </c>
      <c r="AJ5513" s="11">
        <f>YEAR(tbl_LoanData[[#This Row],[Application Date]])</f>
        <v>2025</v>
      </c>
      <c r="AK5513" s="11" t="str">
        <f>TEXT(tbl_LoanData[[#This Row],[Application Date]],"MMMM")</f>
        <v>August</v>
      </c>
      <c r="AL5513" s="12">
        <f>DATE(YEAR(tbl_LoanData[[#This Row],[Application Date]]),MONTH(tbl_LoanData[[#This Row],[Application Date]]),1)</f>
        <v>45870</v>
      </c>
      <c r="AM5513" s="14">
        <f ca="1">IF(AND(tbl_LoanData[[#This Row],[Application Date]]&gt;=EOMONTH(TODAY(),-1)+1,tbl_LoanData[[#This Row],[Application Date]]&lt;=TODAY()),tbl_LoanData[[#This Row],[Loan Amount]],0)</f>
        <v>0</v>
      </c>
      <c r="AN5513" s="14">
        <f>tbl_LoanData[[#This Row],[Amount Paid]]-(Q5513-X5513)</f>
        <v>225239.74000000002</v>
      </c>
      <c r="AO5513" s="14">
        <f>IF(tbl_LoanData[[#This Row],[Application Status]]="Approved",1,0)</f>
        <v>1</v>
      </c>
      <c r="AP5513" s="22" t="str">
        <f t="shared" ca="1" si="259"/>
        <v/>
      </c>
      <c r="AQ5513" s="22" t="str">
        <f t="shared" ca="1" si="260"/>
        <v/>
      </c>
    </row>
    <row r="5514" spans="1:43" ht="14.4" customHeight="1" x14ac:dyDescent="0.3">
      <c r="A5514" s="2" t="s">
        <v>8365</v>
      </c>
      <c r="B5514" s="2" t="s">
        <v>8366</v>
      </c>
      <c r="C5514" s="2" t="s">
        <v>549</v>
      </c>
      <c r="D5514" s="2" t="s">
        <v>142</v>
      </c>
      <c r="E5514" s="2" t="s">
        <v>150</v>
      </c>
      <c r="F5514" s="2">
        <v>39</v>
      </c>
      <c r="G5514" s="2" t="s">
        <v>83</v>
      </c>
      <c r="H5514" s="2" t="s">
        <v>259</v>
      </c>
      <c r="I5514" s="2" t="s">
        <v>43</v>
      </c>
      <c r="J5514" s="3">
        <v>45876</v>
      </c>
      <c r="K5514" s="3"/>
      <c r="L5514" s="2" t="s">
        <v>38</v>
      </c>
      <c r="M5514" s="2" t="s">
        <v>127</v>
      </c>
      <c r="N5514" s="2" t="s">
        <v>128</v>
      </c>
      <c r="O5514" s="4">
        <v>1929000</v>
      </c>
      <c r="P5514" s="4">
        <v>693000</v>
      </c>
      <c r="Q5514" s="4">
        <v>1236000</v>
      </c>
      <c r="R5514" s="2">
        <v>60</v>
      </c>
      <c r="S5514" s="5">
        <v>11.6</v>
      </c>
      <c r="T5514" s="4">
        <v>32548</v>
      </c>
      <c r="U5514" s="2" t="s">
        <v>113</v>
      </c>
      <c r="V5514" s="2" t="s">
        <v>97</v>
      </c>
      <c r="W5514" s="4">
        <v>0</v>
      </c>
      <c r="X5514" s="4">
        <v>0</v>
      </c>
      <c r="Y5514" s="4">
        <v>1952880</v>
      </c>
      <c r="Z5514" s="2">
        <v>0</v>
      </c>
      <c r="AA5514" s="2" t="s">
        <v>97</v>
      </c>
      <c r="AB5514" s="2" t="s">
        <v>15736</v>
      </c>
      <c r="AC5514" s="2" t="s">
        <v>75</v>
      </c>
      <c r="AD5514" s="2" t="s">
        <v>76</v>
      </c>
      <c r="AE5514" s="5">
        <v>64.069999999999993</v>
      </c>
      <c r="AF5514" s="2">
        <v>0</v>
      </c>
      <c r="AG5514" s="2" t="s">
        <v>97</v>
      </c>
      <c r="AH5514" s="2"/>
      <c r="AI5514" s="6" t="str">
        <f t="shared" si="258"/>
        <v>35-44</v>
      </c>
      <c r="AJ5514" s="11">
        <f>YEAR(tbl_LoanData[[#This Row],[Application Date]])</f>
        <v>2025</v>
      </c>
      <c r="AK5514" s="11" t="str">
        <f>TEXT(tbl_LoanData[[#This Row],[Application Date]],"MMMM")</f>
        <v>August</v>
      </c>
      <c r="AL5514" s="12">
        <f>DATE(YEAR(tbl_LoanData[[#This Row],[Application Date]]),MONTH(tbl_LoanData[[#This Row],[Application Date]]),1)</f>
        <v>45870</v>
      </c>
      <c r="AM5514" s="14">
        <f ca="1">IF(AND(tbl_LoanData[[#This Row],[Application Date]]&gt;=EOMONTH(TODAY(),-1)+1,tbl_LoanData[[#This Row],[Application Date]]&lt;=TODAY()),tbl_LoanData[[#This Row],[Loan Amount]],0)</f>
        <v>0</v>
      </c>
      <c r="AN5514" s="14">
        <f>tbl_LoanData[[#This Row],[Amount Paid]]-(Q5514-X5514)</f>
        <v>-1236000</v>
      </c>
      <c r="AO5514" s="14">
        <f>IF(tbl_LoanData[[#This Row],[Application Status]]="Approved",1,0)</f>
        <v>0</v>
      </c>
      <c r="AP5514" s="22" t="str">
        <f t="shared" ca="1" si="259"/>
        <v/>
      </c>
      <c r="AQ5514" s="22" t="str">
        <f t="shared" ca="1" si="260"/>
        <v/>
      </c>
    </row>
    <row r="5515" spans="1:43" ht="14.4" customHeight="1" x14ac:dyDescent="0.3">
      <c r="A5515" s="2" t="s">
        <v>8387</v>
      </c>
      <c r="B5515" s="2" t="s">
        <v>8388</v>
      </c>
      <c r="C5515" s="2" t="s">
        <v>1012</v>
      </c>
      <c r="D5515" s="2" t="s">
        <v>134</v>
      </c>
      <c r="E5515" s="2" t="s">
        <v>394</v>
      </c>
      <c r="F5515" s="2">
        <v>26</v>
      </c>
      <c r="G5515" s="2" t="s">
        <v>69</v>
      </c>
      <c r="H5515" s="2" t="s">
        <v>70</v>
      </c>
      <c r="I5515" s="2" t="s">
        <v>50</v>
      </c>
      <c r="J5515" s="3">
        <v>45887</v>
      </c>
      <c r="K5515" s="3">
        <v>45906</v>
      </c>
      <c r="L5515" s="2" t="s">
        <v>39</v>
      </c>
      <c r="M5515" s="2" t="s">
        <v>157</v>
      </c>
      <c r="N5515" s="2" t="s">
        <v>158</v>
      </c>
      <c r="O5515" s="4">
        <v>1270000</v>
      </c>
      <c r="P5515" s="4">
        <v>317100</v>
      </c>
      <c r="Q5515" s="4">
        <v>952900</v>
      </c>
      <c r="R5515" s="2">
        <v>24</v>
      </c>
      <c r="S5515" s="5">
        <v>8.74</v>
      </c>
      <c r="T5515" s="4">
        <v>46644.45</v>
      </c>
      <c r="U5515" s="2" t="s">
        <v>73</v>
      </c>
      <c r="V5515" s="2" t="s">
        <v>74</v>
      </c>
      <c r="W5515" s="4">
        <v>466444.5</v>
      </c>
      <c r="X5515" s="4">
        <v>653022.42000000004</v>
      </c>
      <c r="Y5515" s="4">
        <v>1119466.92</v>
      </c>
      <c r="Z5515" s="2">
        <v>31</v>
      </c>
      <c r="AA5515" s="2" t="s">
        <v>58</v>
      </c>
      <c r="AB5515" s="2" t="s">
        <v>15736</v>
      </c>
      <c r="AC5515" s="2" t="s">
        <v>360</v>
      </c>
      <c r="AD5515" s="2" t="s">
        <v>76</v>
      </c>
      <c r="AE5515" s="5">
        <v>75.03</v>
      </c>
      <c r="AF5515" s="2">
        <v>1</v>
      </c>
      <c r="AG5515" s="2" t="s">
        <v>15718</v>
      </c>
      <c r="AH5515" s="2">
        <v>19</v>
      </c>
      <c r="AI5515" s="6" t="str">
        <f t="shared" si="258"/>
        <v>25-34</v>
      </c>
      <c r="AJ5515" s="11">
        <f>YEAR(tbl_LoanData[[#This Row],[Application Date]])</f>
        <v>2025</v>
      </c>
      <c r="AK5515" s="11" t="str">
        <f>TEXT(tbl_LoanData[[#This Row],[Application Date]],"MMMM")</f>
        <v>August</v>
      </c>
      <c r="AL5515" s="12">
        <f>DATE(YEAR(tbl_LoanData[[#This Row],[Application Date]]),MONTH(tbl_LoanData[[#This Row],[Application Date]]),1)</f>
        <v>45870</v>
      </c>
      <c r="AM5515" s="14">
        <f ca="1">IF(AND(tbl_LoanData[[#This Row],[Application Date]]&gt;=EOMONTH(TODAY(),-1)+1,tbl_LoanData[[#This Row],[Application Date]]&lt;=TODAY()),tbl_LoanData[[#This Row],[Loan Amount]],0)</f>
        <v>0</v>
      </c>
      <c r="AN5515" s="14">
        <f>tbl_LoanData[[#This Row],[Amount Paid]]-(Q5515-X5515)</f>
        <v>166566.92000000004</v>
      </c>
      <c r="AO5515" s="14">
        <f>IF(tbl_LoanData[[#This Row],[Application Status]]="Approved",1,0)</f>
        <v>1</v>
      </c>
      <c r="AP5515" s="22" t="str">
        <f t="shared" ca="1" si="259"/>
        <v/>
      </c>
      <c r="AQ5515" s="22" t="str">
        <f t="shared" ca="1" si="260"/>
        <v/>
      </c>
    </row>
    <row r="5516" spans="1:43" x14ac:dyDescent="0.3">
      <c r="A5516" s="2" t="s">
        <v>8545</v>
      </c>
      <c r="B5516" s="2" t="s">
        <v>8546</v>
      </c>
      <c r="C5516" s="2" t="s">
        <v>432</v>
      </c>
      <c r="D5516" s="2" t="s">
        <v>134</v>
      </c>
      <c r="E5516" s="2" t="s">
        <v>125</v>
      </c>
      <c r="F5516" s="2">
        <v>23</v>
      </c>
      <c r="G5516" s="2" t="s">
        <v>69</v>
      </c>
      <c r="H5516" s="2" t="s">
        <v>285</v>
      </c>
      <c r="I5516" s="2" t="s">
        <v>55</v>
      </c>
      <c r="J5516" s="3">
        <v>45898</v>
      </c>
      <c r="K5516" s="3">
        <v>45907</v>
      </c>
      <c r="L5516" s="2" t="s">
        <v>40</v>
      </c>
      <c r="M5516" s="2" t="s">
        <v>157</v>
      </c>
      <c r="N5516" s="2" t="s">
        <v>299</v>
      </c>
      <c r="O5516" s="4">
        <v>829000</v>
      </c>
      <c r="P5516" s="4">
        <v>198000</v>
      </c>
      <c r="Q5516" s="4">
        <v>631000</v>
      </c>
      <c r="R5516" s="2">
        <v>36</v>
      </c>
      <c r="S5516" s="5">
        <v>10.72</v>
      </c>
      <c r="T5516" s="4">
        <v>23164.71</v>
      </c>
      <c r="U5516" s="2" t="s">
        <v>73</v>
      </c>
      <c r="V5516" s="2" t="s">
        <v>74</v>
      </c>
      <c r="W5516" s="4">
        <v>185317.68</v>
      </c>
      <c r="X5516" s="4">
        <v>648611.92000000004</v>
      </c>
      <c r="Y5516" s="4">
        <v>833929.6</v>
      </c>
      <c r="Z5516" s="2">
        <v>96</v>
      </c>
      <c r="AA5516" s="2" t="s">
        <v>60</v>
      </c>
      <c r="AB5516" s="2" t="s">
        <v>15728</v>
      </c>
      <c r="AC5516" s="2" t="s">
        <v>129</v>
      </c>
      <c r="AD5516" s="2" t="s">
        <v>76</v>
      </c>
      <c r="AE5516" s="5">
        <v>76.12</v>
      </c>
      <c r="AF5516" s="2">
        <v>3</v>
      </c>
      <c r="AG5516" s="2" t="s">
        <v>130</v>
      </c>
      <c r="AH5516" s="2">
        <v>9</v>
      </c>
      <c r="AI5516" s="6" t="str">
        <f t="shared" si="258"/>
        <v>18-24</v>
      </c>
      <c r="AJ5516" s="11">
        <f>YEAR(tbl_LoanData[[#This Row],[Application Date]])</f>
        <v>2025</v>
      </c>
      <c r="AK5516" s="11" t="str">
        <f>TEXT(tbl_LoanData[[#This Row],[Application Date]],"MMMM")</f>
        <v>August</v>
      </c>
      <c r="AL5516" s="12">
        <f>DATE(YEAR(tbl_LoanData[[#This Row],[Application Date]]),MONTH(tbl_LoanData[[#This Row],[Application Date]]),1)</f>
        <v>45870</v>
      </c>
      <c r="AM5516" s="14">
        <f ca="1">IF(AND(tbl_LoanData[[#This Row],[Application Date]]&gt;=EOMONTH(TODAY(),-1)+1,tbl_LoanData[[#This Row],[Application Date]]&lt;=TODAY()),tbl_LoanData[[#This Row],[Loan Amount]],0)</f>
        <v>0</v>
      </c>
      <c r="AN5516" s="14">
        <f>tbl_LoanData[[#This Row],[Amount Paid]]-(Q5516-X5516)</f>
        <v>202929.60000000003</v>
      </c>
      <c r="AO5516" s="14">
        <f>IF(tbl_LoanData[[#This Row],[Application Status]]="Approved",1,0)</f>
        <v>1</v>
      </c>
      <c r="AP5516" s="22" t="str">
        <f t="shared" ca="1" si="259"/>
        <v/>
      </c>
      <c r="AQ5516" s="22" t="str">
        <f t="shared" ca="1" si="260"/>
        <v/>
      </c>
    </row>
    <row r="5517" spans="1:43" ht="14.4" customHeight="1" x14ac:dyDescent="0.3">
      <c r="A5517" s="2" t="s">
        <v>8625</v>
      </c>
      <c r="B5517" s="2" t="s">
        <v>8626</v>
      </c>
      <c r="C5517" s="2" t="s">
        <v>804</v>
      </c>
      <c r="D5517" s="2" t="s">
        <v>117</v>
      </c>
      <c r="E5517" s="2" t="s">
        <v>447</v>
      </c>
      <c r="F5517" s="2">
        <v>42</v>
      </c>
      <c r="G5517" s="2" t="s">
        <v>83</v>
      </c>
      <c r="H5517" s="2" t="s">
        <v>224</v>
      </c>
      <c r="I5517" s="2" t="s">
        <v>54</v>
      </c>
      <c r="J5517" s="3">
        <v>45879</v>
      </c>
      <c r="K5517" s="3"/>
      <c r="L5517" s="2" t="s">
        <v>40</v>
      </c>
      <c r="M5517" s="2" t="s">
        <v>85</v>
      </c>
      <c r="N5517" s="2" t="s">
        <v>270</v>
      </c>
      <c r="O5517" s="4">
        <v>1391000</v>
      </c>
      <c r="P5517" s="4">
        <v>169900</v>
      </c>
      <c r="Q5517" s="4">
        <v>1221100</v>
      </c>
      <c r="R5517" s="2">
        <v>48</v>
      </c>
      <c r="S5517" s="5">
        <v>11.03</v>
      </c>
      <c r="T5517" s="4">
        <v>36663.53</v>
      </c>
      <c r="U5517" s="2" t="s">
        <v>113</v>
      </c>
      <c r="V5517" s="2" t="s">
        <v>97</v>
      </c>
      <c r="W5517" s="4">
        <v>0</v>
      </c>
      <c r="X5517" s="4">
        <v>0</v>
      </c>
      <c r="Y5517" s="4">
        <v>1759849.32</v>
      </c>
      <c r="Z5517" s="2">
        <v>0</v>
      </c>
      <c r="AA5517" s="2" t="s">
        <v>97</v>
      </c>
      <c r="AB5517" s="2" t="s">
        <v>15727</v>
      </c>
      <c r="AC5517" s="2" t="s">
        <v>87</v>
      </c>
      <c r="AD5517" s="2" t="s">
        <v>76</v>
      </c>
      <c r="AE5517" s="5">
        <v>87.79</v>
      </c>
      <c r="AF5517" s="2">
        <v>0</v>
      </c>
      <c r="AG5517" s="2" t="s">
        <v>97</v>
      </c>
      <c r="AH5517" s="2"/>
      <c r="AI5517" s="6" t="str">
        <f t="shared" si="258"/>
        <v>35-44</v>
      </c>
      <c r="AJ5517" s="11">
        <f>YEAR(tbl_LoanData[[#This Row],[Application Date]])</f>
        <v>2025</v>
      </c>
      <c r="AK5517" s="11" t="str">
        <f>TEXT(tbl_LoanData[[#This Row],[Application Date]],"MMMM")</f>
        <v>August</v>
      </c>
      <c r="AL5517" s="12">
        <f>DATE(YEAR(tbl_LoanData[[#This Row],[Application Date]]),MONTH(tbl_LoanData[[#This Row],[Application Date]]),1)</f>
        <v>45870</v>
      </c>
      <c r="AM5517" s="14">
        <f ca="1">IF(AND(tbl_LoanData[[#This Row],[Application Date]]&gt;=EOMONTH(TODAY(),-1)+1,tbl_LoanData[[#This Row],[Application Date]]&lt;=TODAY()),tbl_LoanData[[#This Row],[Loan Amount]],0)</f>
        <v>0</v>
      </c>
      <c r="AN5517" s="14">
        <f>tbl_LoanData[[#This Row],[Amount Paid]]-(Q5517-X5517)</f>
        <v>-1221100</v>
      </c>
      <c r="AO5517" s="14">
        <f>IF(tbl_LoanData[[#This Row],[Application Status]]="Approved",1,0)</f>
        <v>0</v>
      </c>
      <c r="AP5517" s="22" t="str">
        <f t="shared" ca="1" si="259"/>
        <v/>
      </c>
      <c r="AQ5517" s="22" t="str">
        <f t="shared" ca="1" si="260"/>
        <v/>
      </c>
    </row>
    <row r="5518" spans="1:43" x14ac:dyDescent="0.3">
      <c r="A5518" s="2" t="s">
        <v>8819</v>
      </c>
      <c r="B5518" s="2" t="s">
        <v>8820</v>
      </c>
      <c r="C5518" s="2" t="s">
        <v>429</v>
      </c>
      <c r="D5518" s="2" t="s">
        <v>189</v>
      </c>
      <c r="E5518" s="2" t="s">
        <v>67</v>
      </c>
      <c r="F5518" s="2">
        <v>43</v>
      </c>
      <c r="G5518" s="2" t="s">
        <v>83</v>
      </c>
      <c r="H5518" s="2" t="s">
        <v>256</v>
      </c>
      <c r="I5518" s="2" t="s">
        <v>43</v>
      </c>
      <c r="J5518" s="3">
        <v>45891</v>
      </c>
      <c r="K5518" s="3">
        <v>45903</v>
      </c>
      <c r="L5518" s="2" t="s">
        <v>39</v>
      </c>
      <c r="M5518" s="2" t="s">
        <v>167</v>
      </c>
      <c r="N5518" s="2" t="s">
        <v>168</v>
      </c>
      <c r="O5518" s="4">
        <v>1627000</v>
      </c>
      <c r="P5518" s="4">
        <v>169300</v>
      </c>
      <c r="Q5518" s="4">
        <v>1457700</v>
      </c>
      <c r="R5518" s="2">
        <v>24</v>
      </c>
      <c r="S5518" s="5">
        <v>6.5</v>
      </c>
      <c r="T5518" s="4">
        <v>68633.38</v>
      </c>
      <c r="U5518" s="2" t="s">
        <v>73</v>
      </c>
      <c r="V5518" s="2" t="s">
        <v>74</v>
      </c>
      <c r="W5518" s="4">
        <v>754967.18</v>
      </c>
      <c r="X5518" s="4">
        <v>892233.82</v>
      </c>
      <c r="Y5518" s="4">
        <v>1647201</v>
      </c>
      <c r="Z5518" s="2">
        <v>0</v>
      </c>
      <c r="AA5518" s="2" t="s">
        <v>56</v>
      </c>
      <c r="AB5518" s="2" t="s">
        <v>15733</v>
      </c>
      <c r="AC5518" s="2" t="s">
        <v>146</v>
      </c>
      <c r="AD5518" s="2" t="s">
        <v>76</v>
      </c>
      <c r="AE5518" s="5">
        <v>89.59</v>
      </c>
      <c r="AF5518" s="2">
        <v>0</v>
      </c>
      <c r="AG5518" s="2" t="s">
        <v>77</v>
      </c>
      <c r="AH5518" s="2">
        <v>12</v>
      </c>
      <c r="AI5518" s="6" t="str">
        <f t="shared" si="258"/>
        <v>35-44</v>
      </c>
      <c r="AJ5518" s="11">
        <f>YEAR(tbl_LoanData[[#This Row],[Application Date]])</f>
        <v>2025</v>
      </c>
      <c r="AK5518" s="11" t="str">
        <f>TEXT(tbl_LoanData[[#This Row],[Application Date]],"MMMM")</f>
        <v>August</v>
      </c>
      <c r="AL5518" s="12">
        <f>DATE(YEAR(tbl_LoanData[[#This Row],[Application Date]]),MONTH(tbl_LoanData[[#This Row],[Application Date]]),1)</f>
        <v>45870</v>
      </c>
      <c r="AM5518" s="14">
        <f ca="1">IF(AND(tbl_LoanData[[#This Row],[Application Date]]&gt;=EOMONTH(TODAY(),-1)+1,tbl_LoanData[[#This Row],[Application Date]]&lt;=TODAY()),tbl_LoanData[[#This Row],[Loan Amount]],0)</f>
        <v>0</v>
      </c>
      <c r="AN5518" s="14">
        <f>tbl_LoanData[[#This Row],[Amount Paid]]-(Q5518-X5518)</f>
        <v>189501</v>
      </c>
      <c r="AO5518" s="14">
        <f>IF(tbl_LoanData[[#This Row],[Application Status]]="Approved",1,0)</f>
        <v>1</v>
      </c>
      <c r="AP5518" s="22" t="str">
        <f t="shared" ca="1" si="259"/>
        <v/>
      </c>
      <c r="AQ5518" s="22" t="str">
        <f t="shared" ca="1" si="260"/>
        <v/>
      </c>
    </row>
    <row r="5519" spans="1:43" ht="14.4" customHeight="1" x14ac:dyDescent="0.3">
      <c r="A5519" s="2" t="s">
        <v>8829</v>
      </c>
      <c r="B5519" s="2" t="s">
        <v>8830</v>
      </c>
      <c r="C5519" s="2" t="s">
        <v>627</v>
      </c>
      <c r="D5519" s="2" t="s">
        <v>142</v>
      </c>
      <c r="E5519" s="2" t="s">
        <v>161</v>
      </c>
      <c r="F5519" s="2">
        <v>31</v>
      </c>
      <c r="G5519" s="2" t="s">
        <v>83</v>
      </c>
      <c r="H5519" s="2" t="s">
        <v>259</v>
      </c>
      <c r="I5519" s="2" t="s">
        <v>43</v>
      </c>
      <c r="J5519" s="3">
        <v>45881</v>
      </c>
      <c r="K5519" s="3">
        <v>45884</v>
      </c>
      <c r="L5519" s="2" t="s">
        <v>39</v>
      </c>
      <c r="M5519" s="2" t="s">
        <v>167</v>
      </c>
      <c r="N5519" s="2" t="s">
        <v>168</v>
      </c>
      <c r="O5519" s="4">
        <v>2544000</v>
      </c>
      <c r="P5519" s="4">
        <v>360400</v>
      </c>
      <c r="Q5519" s="4">
        <v>2183600</v>
      </c>
      <c r="R5519" s="2">
        <v>12</v>
      </c>
      <c r="S5519" s="5">
        <v>14.49</v>
      </c>
      <c r="T5519" s="4">
        <v>208333.64</v>
      </c>
      <c r="U5519" s="2" t="s">
        <v>73</v>
      </c>
      <c r="V5519" s="2" t="s">
        <v>33</v>
      </c>
      <c r="W5519" s="4">
        <v>2500003.64</v>
      </c>
      <c r="X5519" s="4">
        <v>0</v>
      </c>
      <c r="Y5519" s="4">
        <v>2500003.64</v>
      </c>
      <c r="Z5519" s="2">
        <v>0</v>
      </c>
      <c r="AA5519" s="2" t="s">
        <v>56</v>
      </c>
      <c r="AB5519" s="2" t="s">
        <v>15732</v>
      </c>
      <c r="AC5519" s="2" t="s">
        <v>75</v>
      </c>
      <c r="AD5519" s="2" t="s">
        <v>76</v>
      </c>
      <c r="AE5519" s="5">
        <v>85.83</v>
      </c>
      <c r="AF5519" s="2">
        <v>0</v>
      </c>
      <c r="AG5519" s="2" t="s">
        <v>77</v>
      </c>
      <c r="AH5519" s="2">
        <v>3</v>
      </c>
      <c r="AI5519" s="6" t="str">
        <f t="shared" si="258"/>
        <v>25-34</v>
      </c>
      <c r="AJ5519" s="11">
        <f>YEAR(tbl_LoanData[[#This Row],[Application Date]])</f>
        <v>2025</v>
      </c>
      <c r="AK5519" s="11" t="str">
        <f>TEXT(tbl_LoanData[[#This Row],[Application Date]],"MMMM")</f>
        <v>August</v>
      </c>
      <c r="AL5519" s="12">
        <f>DATE(YEAR(tbl_LoanData[[#This Row],[Application Date]]),MONTH(tbl_LoanData[[#This Row],[Application Date]]),1)</f>
        <v>45870</v>
      </c>
      <c r="AM5519" s="14">
        <f ca="1">IF(AND(tbl_LoanData[[#This Row],[Application Date]]&gt;=EOMONTH(TODAY(),-1)+1,tbl_LoanData[[#This Row],[Application Date]]&lt;=TODAY()),tbl_LoanData[[#This Row],[Loan Amount]],0)</f>
        <v>0</v>
      </c>
      <c r="AN5519" s="14">
        <f>tbl_LoanData[[#This Row],[Amount Paid]]-(Q5519-X5519)</f>
        <v>316403.64000000013</v>
      </c>
      <c r="AO5519" s="14">
        <f>IF(tbl_LoanData[[#This Row],[Application Status]]="Approved",1,0)</f>
        <v>1</v>
      </c>
      <c r="AP5519" s="22" t="str">
        <f t="shared" ca="1" si="259"/>
        <v/>
      </c>
      <c r="AQ5519" s="22" t="str">
        <f t="shared" ca="1" si="260"/>
        <v/>
      </c>
    </row>
    <row r="5520" spans="1:43" ht="14.4" customHeight="1" x14ac:dyDescent="0.3">
      <c r="A5520" s="2" t="s">
        <v>8839</v>
      </c>
      <c r="B5520" s="2" t="s">
        <v>8840</v>
      </c>
      <c r="C5520" s="2" t="s">
        <v>281</v>
      </c>
      <c r="D5520" s="2" t="s">
        <v>209</v>
      </c>
      <c r="E5520" s="2" t="s">
        <v>284</v>
      </c>
      <c r="F5520" s="2">
        <v>62</v>
      </c>
      <c r="G5520" s="2" t="s">
        <v>83</v>
      </c>
      <c r="H5520" s="2" t="s">
        <v>278</v>
      </c>
      <c r="I5520" s="2" t="s">
        <v>45</v>
      </c>
      <c r="J5520" s="3">
        <v>45876</v>
      </c>
      <c r="K5520" s="3"/>
      <c r="L5520" s="2" t="s">
        <v>40</v>
      </c>
      <c r="M5520" s="2" t="s">
        <v>111</v>
      </c>
      <c r="N5520" s="2" t="s">
        <v>120</v>
      </c>
      <c r="O5520" s="4">
        <v>1164000</v>
      </c>
      <c r="P5520" s="4">
        <v>437900</v>
      </c>
      <c r="Q5520" s="4">
        <v>726100</v>
      </c>
      <c r="R5520" s="2">
        <v>36</v>
      </c>
      <c r="S5520" s="5">
        <v>11.16</v>
      </c>
      <c r="T5520" s="4">
        <v>26922.17</v>
      </c>
      <c r="U5520" s="2" t="s">
        <v>113</v>
      </c>
      <c r="V5520" s="2" t="s">
        <v>97</v>
      </c>
      <c r="W5520" s="4">
        <v>0</v>
      </c>
      <c r="X5520" s="4">
        <v>0</v>
      </c>
      <c r="Y5520" s="4">
        <v>969198.28</v>
      </c>
      <c r="Z5520" s="2">
        <v>0</v>
      </c>
      <c r="AA5520" s="2" t="s">
        <v>97</v>
      </c>
      <c r="AB5520" s="2" t="s">
        <v>15736</v>
      </c>
      <c r="AC5520" s="2" t="s">
        <v>332</v>
      </c>
      <c r="AD5520" s="2" t="s">
        <v>76</v>
      </c>
      <c r="AE5520" s="5">
        <v>62.38</v>
      </c>
      <c r="AF5520" s="2">
        <v>0</v>
      </c>
      <c r="AG5520" s="2" t="s">
        <v>97</v>
      </c>
      <c r="AH5520" s="2"/>
      <c r="AI5520" s="6" t="str">
        <f t="shared" si="258"/>
        <v>55-64</v>
      </c>
      <c r="AJ5520" s="11">
        <f>YEAR(tbl_LoanData[[#This Row],[Application Date]])</f>
        <v>2025</v>
      </c>
      <c r="AK5520" s="11" t="str">
        <f>TEXT(tbl_LoanData[[#This Row],[Application Date]],"MMMM")</f>
        <v>August</v>
      </c>
      <c r="AL5520" s="12">
        <f>DATE(YEAR(tbl_LoanData[[#This Row],[Application Date]]),MONTH(tbl_LoanData[[#This Row],[Application Date]]),1)</f>
        <v>45870</v>
      </c>
      <c r="AM5520" s="14">
        <f ca="1">IF(AND(tbl_LoanData[[#This Row],[Application Date]]&gt;=EOMONTH(TODAY(),-1)+1,tbl_LoanData[[#This Row],[Application Date]]&lt;=TODAY()),tbl_LoanData[[#This Row],[Loan Amount]],0)</f>
        <v>0</v>
      </c>
      <c r="AN5520" s="14">
        <f>tbl_LoanData[[#This Row],[Amount Paid]]-(Q5520-X5520)</f>
        <v>-726100</v>
      </c>
      <c r="AO5520" s="14">
        <f>IF(tbl_LoanData[[#This Row],[Application Status]]="Approved",1,0)</f>
        <v>0</v>
      </c>
      <c r="AP5520" s="22" t="str">
        <f t="shared" ca="1" si="259"/>
        <v/>
      </c>
      <c r="AQ5520" s="22" t="str">
        <f t="shared" ca="1" si="260"/>
        <v/>
      </c>
    </row>
    <row r="5521" spans="1:43" ht="14.4" customHeight="1" x14ac:dyDescent="0.3">
      <c r="A5521" s="2" t="s">
        <v>8905</v>
      </c>
      <c r="B5521" s="2" t="s">
        <v>8906</v>
      </c>
      <c r="C5521" s="2" t="s">
        <v>482</v>
      </c>
      <c r="D5521" s="2" t="s">
        <v>91</v>
      </c>
      <c r="E5521" s="2" t="s">
        <v>135</v>
      </c>
      <c r="F5521" s="2">
        <v>28</v>
      </c>
      <c r="G5521" s="2" t="s">
        <v>69</v>
      </c>
      <c r="H5521" s="2" t="s">
        <v>205</v>
      </c>
      <c r="I5521" s="2" t="s">
        <v>49</v>
      </c>
      <c r="J5521" s="3">
        <v>45898</v>
      </c>
      <c r="K5521" s="3">
        <v>45915</v>
      </c>
      <c r="L5521" s="2" t="s">
        <v>39</v>
      </c>
      <c r="M5521" s="2" t="s">
        <v>94</v>
      </c>
      <c r="N5521" s="2" t="s">
        <v>365</v>
      </c>
      <c r="O5521" s="4">
        <v>1907000</v>
      </c>
      <c r="P5521" s="4">
        <v>362600</v>
      </c>
      <c r="Q5521" s="4">
        <v>1544400</v>
      </c>
      <c r="R5521" s="2">
        <v>36</v>
      </c>
      <c r="S5521" s="5">
        <v>14.1</v>
      </c>
      <c r="T5521" s="4">
        <v>61046.7</v>
      </c>
      <c r="U5521" s="2" t="s">
        <v>73</v>
      </c>
      <c r="V5521" s="2" t="s">
        <v>74</v>
      </c>
      <c r="W5521" s="4">
        <v>671513.7</v>
      </c>
      <c r="X5521" s="4">
        <v>1526167.5</v>
      </c>
      <c r="Y5521" s="4">
        <v>2197681.2000000002</v>
      </c>
      <c r="Z5521" s="2">
        <v>0</v>
      </c>
      <c r="AA5521" s="2" t="s">
        <v>56</v>
      </c>
      <c r="AB5521" s="2" t="s">
        <v>15734</v>
      </c>
      <c r="AC5521" s="2" t="s">
        <v>138</v>
      </c>
      <c r="AD5521" s="2" t="s">
        <v>76</v>
      </c>
      <c r="AE5521" s="5">
        <v>80.989999999999995</v>
      </c>
      <c r="AF5521" s="2">
        <v>0</v>
      </c>
      <c r="AG5521" s="2" t="s">
        <v>77</v>
      </c>
      <c r="AH5521" s="2">
        <v>17</v>
      </c>
      <c r="AI5521" s="6" t="str">
        <f t="shared" si="258"/>
        <v>25-34</v>
      </c>
      <c r="AJ5521" s="11">
        <f>YEAR(tbl_LoanData[[#This Row],[Application Date]])</f>
        <v>2025</v>
      </c>
      <c r="AK5521" s="11" t="str">
        <f>TEXT(tbl_LoanData[[#This Row],[Application Date]],"MMMM")</f>
        <v>August</v>
      </c>
      <c r="AL5521" s="12">
        <f>DATE(YEAR(tbl_LoanData[[#This Row],[Application Date]]),MONTH(tbl_LoanData[[#This Row],[Application Date]]),1)</f>
        <v>45870</v>
      </c>
      <c r="AM5521" s="14">
        <f ca="1">IF(AND(tbl_LoanData[[#This Row],[Application Date]]&gt;=EOMONTH(TODAY(),-1)+1,tbl_LoanData[[#This Row],[Application Date]]&lt;=TODAY()),tbl_LoanData[[#This Row],[Loan Amount]],0)</f>
        <v>0</v>
      </c>
      <c r="AN5521" s="14">
        <f>tbl_LoanData[[#This Row],[Amount Paid]]-(Q5521-X5521)</f>
        <v>653281.19999999995</v>
      </c>
      <c r="AO5521" s="14">
        <f>IF(tbl_LoanData[[#This Row],[Application Status]]="Approved",1,0)</f>
        <v>1</v>
      </c>
      <c r="AP5521" s="22" t="str">
        <f t="shared" ca="1" si="259"/>
        <v/>
      </c>
      <c r="AQ5521" s="22" t="str">
        <f t="shared" ca="1" si="260"/>
        <v/>
      </c>
    </row>
    <row r="5522" spans="1:43" ht="14.4" customHeight="1" x14ac:dyDescent="0.3">
      <c r="A5522" s="2" t="s">
        <v>8937</v>
      </c>
      <c r="B5522" s="2" t="s">
        <v>8938</v>
      </c>
      <c r="C5522" s="2" t="s">
        <v>1686</v>
      </c>
      <c r="D5522" s="2" t="s">
        <v>254</v>
      </c>
      <c r="E5522" s="2" t="s">
        <v>67</v>
      </c>
      <c r="F5522" s="2">
        <v>59</v>
      </c>
      <c r="G5522" s="2" t="s">
        <v>83</v>
      </c>
      <c r="H5522" s="2" t="s">
        <v>151</v>
      </c>
      <c r="I5522" s="2" t="s">
        <v>46</v>
      </c>
      <c r="J5522" s="3">
        <v>45889</v>
      </c>
      <c r="K5522" s="3">
        <v>45906</v>
      </c>
      <c r="L5522" s="2" t="s">
        <v>37</v>
      </c>
      <c r="M5522" s="2" t="s">
        <v>260</v>
      </c>
      <c r="N5522" s="2" t="s">
        <v>261</v>
      </c>
      <c r="O5522" s="4">
        <v>245000</v>
      </c>
      <c r="P5522" s="4">
        <v>26100</v>
      </c>
      <c r="Q5522" s="4">
        <v>218900</v>
      </c>
      <c r="R5522" s="2">
        <v>36</v>
      </c>
      <c r="S5522" s="5">
        <v>14.32</v>
      </c>
      <c r="T5522" s="4">
        <v>8692.76</v>
      </c>
      <c r="U5522" s="2" t="s">
        <v>73</v>
      </c>
      <c r="V5522" s="2" t="s">
        <v>74</v>
      </c>
      <c r="W5522" s="4">
        <v>86927.6</v>
      </c>
      <c r="X5522" s="4">
        <v>226011.84</v>
      </c>
      <c r="Y5522" s="4">
        <v>312939.44</v>
      </c>
      <c r="Z5522" s="2">
        <v>30</v>
      </c>
      <c r="AA5522" s="2" t="s">
        <v>57</v>
      </c>
      <c r="AB5522" s="2" t="s">
        <v>15732</v>
      </c>
      <c r="AC5522" s="2" t="s">
        <v>87</v>
      </c>
      <c r="AD5522" s="2" t="s">
        <v>76</v>
      </c>
      <c r="AE5522" s="5">
        <v>89.35</v>
      </c>
      <c r="AF5522" s="2">
        <v>1</v>
      </c>
      <c r="AG5522" s="2" t="s">
        <v>77</v>
      </c>
      <c r="AH5522" s="2">
        <v>17</v>
      </c>
      <c r="AI5522" s="6" t="str">
        <f t="shared" si="258"/>
        <v>55-64</v>
      </c>
      <c r="AJ5522" s="11">
        <f>YEAR(tbl_LoanData[[#This Row],[Application Date]])</f>
        <v>2025</v>
      </c>
      <c r="AK5522" s="11" t="str">
        <f>TEXT(tbl_LoanData[[#This Row],[Application Date]],"MMMM")</f>
        <v>August</v>
      </c>
      <c r="AL5522" s="12">
        <f>DATE(YEAR(tbl_LoanData[[#This Row],[Application Date]]),MONTH(tbl_LoanData[[#This Row],[Application Date]]),1)</f>
        <v>45870</v>
      </c>
      <c r="AM5522" s="14">
        <f ca="1">IF(AND(tbl_LoanData[[#This Row],[Application Date]]&gt;=EOMONTH(TODAY(),-1)+1,tbl_LoanData[[#This Row],[Application Date]]&lt;=TODAY()),tbl_LoanData[[#This Row],[Loan Amount]],0)</f>
        <v>0</v>
      </c>
      <c r="AN5522" s="14">
        <f>tbl_LoanData[[#This Row],[Amount Paid]]-(Q5522-X5522)</f>
        <v>94039.44</v>
      </c>
      <c r="AO5522" s="14">
        <f>IF(tbl_LoanData[[#This Row],[Application Status]]="Approved",1,0)</f>
        <v>1</v>
      </c>
      <c r="AP5522" s="22" t="str">
        <f t="shared" ca="1" si="259"/>
        <v/>
      </c>
      <c r="AQ5522" s="22" t="str">
        <f t="shared" ca="1" si="260"/>
        <v/>
      </c>
    </row>
    <row r="5523" spans="1:43" ht="14.4" customHeight="1" x14ac:dyDescent="0.3">
      <c r="A5523" s="2" t="s">
        <v>8999</v>
      </c>
      <c r="B5523" s="2" t="s">
        <v>9000</v>
      </c>
      <c r="C5523" s="2" t="s">
        <v>141</v>
      </c>
      <c r="D5523" s="2" t="s">
        <v>182</v>
      </c>
      <c r="E5523" s="2" t="s">
        <v>68</v>
      </c>
      <c r="F5523" s="2">
        <v>22</v>
      </c>
      <c r="G5523" s="2" t="s">
        <v>83</v>
      </c>
      <c r="H5523" s="2" t="s">
        <v>278</v>
      </c>
      <c r="I5523" s="2" t="s">
        <v>45</v>
      </c>
      <c r="J5523" s="3">
        <v>45876</v>
      </c>
      <c r="K5523" s="3">
        <v>45894</v>
      </c>
      <c r="L5523" s="2" t="s">
        <v>40</v>
      </c>
      <c r="M5523" s="2" t="s">
        <v>71</v>
      </c>
      <c r="N5523" s="2" t="s">
        <v>137</v>
      </c>
      <c r="O5523" s="4">
        <v>1007000</v>
      </c>
      <c r="P5523" s="4">
        <v>301700</v>
      </c>
      <c r="Q5523" s="4">
        <v>705300</v>
      </c>
      <c r="R5523" s="2">
        <v>36</v>
      </c>
      <c r="S5523" s="5">
        <v>10.48</v>
      </c>
      <c r="T5523" s="4">
        <v>25751.29</v>
      </c>
      <c r="U5523" s="2" t="s">
        <v>73</v>
      </c>
      <c r="V5523" s="2" t="s">
        <v>74</v>
      </c>
      <c r="W5523" s="4">
        <v>283264.19</v>
      </c>
      <c r="X5523" s="4">
        <v>643782.13</v>
      </c>
      <c r="Y5523" s="4">
        <v>927046.32</v>
      </c>
      <c r="Z5523" s="2">
        <v>0</v>
      </c>
      <c r="AA5523" s="2" t="s">
        <v>56</v>
      </c>
      <c r="AB5523" s="2" t="s">
        <v>15729</v>
      </c>
      <c r="AC5523" s="2" t="s">
        <v>213</v>
      </c>
      <c r="AD5523" s="2" t="s">
        <v>76</v>
      </c>
      <c r="AE5523" s="5">
        <v>70.040000000000006</v>
      </c>
      <c r="AF5523" s="2">
        <v>0</v>
      </c>
      <c r="AG5523" s="2" t="s">
        <v>77</v>
      </c>
      <c r="AH5523" s="2">
        <v>18</v>
      </c>
      <c r="AI5523" s="6" t="str">
        <f t="shared" si="258"/>
        <v>18-24</v>
      </c>
      <c r="AJ5523" s="11">
        <f>YEAR(tbl_LoanData[[#This Row],[Application Date]])</f>
        <v>2025</v>
      </c>
      <c r="AK5523" s="11" t="str">
        <f>TEXT(tbl_LoanData[[#This Row],[Application Date]],"MMMM")</f>
        <v>August</v>
      </c>
      <c r="AL5523" s="12">
        <f>DATE(YEAR(tbl_LoanData[[#This Row],[Application Date]]),MONTH(tbl_LoanData[[#This Row],[Application Date]]),1)</f>
        <v>45870</v>
      </c>
      <c r="AM5523" s="14">
        <f ca="1">IF(AND(tbl_LoanData[[#This Row],[Application Date]]&gt;=EOMONTH(TODAY(),-1)+1,tbl_LoanData[[#This Row],[Application Date]]&lt;=TODAY()),tbl_LoanData[[#This Row],[Loan Amount]],0)</f>
        <v>0</v>
      </c>
      <c r="AN5523" s="14">
        <f>tbl_LoanData[[#This Row],[Amount Paid]]-(Q5523-X5523)</f>
        <v>221746.32</v>
      </c>
      <c r="AO5523" s="14">
        <f>IF(tbl_LoanData[[#This Row],[Application Status]]="Approved",1,0)</f>
        <v>1</v>
      </c>
      <c r="AP5523" s="22" t="str">
        <f t="shared" ca="1" si="259"/>
        <v/>
      </c>
      <c r="AQ5523" s="22" t="str">
        <f t="shared" ca="1" si="260"/>
        <v/>
      </c>
    </row>
    <row r="5524" spans="1:43" ht="14.4" customHeight="1" x14ac:dyDescent="0.3">
      <c r="A5524" s="2" t="s">
        <v>9259</v>
      </c>
      <c r="B5524" s="2" t="s">
        <v>9260</v>
      </c>
      <c r="C5524" s="2" t="s">
        <v>141</v>
      </c>
      <c r="D5524" s="2" t="s">
        <v>204</v>
      </c>
      <c r="E5524" s="2" t="s">
        <v>394</v>
      </c>
      <c r="F5524" s="2">
        <v>59</v>
      </c>
      <c r="G5524" s="2" t="s">
        <v>83</v>
      </c>
      <c r="H5524" s="2" t="s">
        <v>372</v>
      </c>
      <c r="I5524" s="2" t="s">
        <v>43</v>
      </c>
      <c r="J5524" s="3">
        <v>45870</v>
      </c>
      <c r="K5524" s="3">
        <v>45886</v>
      </c>
      <c r="L5524" s="2" t="s">
        <v>40</v>
      </c>
      <c r="M5524" s="2" t="s">
        <v>71</v>
      </c>
      <c r="N5524" s="2" t="s">
        <v>137</v>
      </c>
      <c r="O5524" s="4">
        <v>1330000</v>
      </c>
      <c r="P5524" s="4">
        <v>172500</v>
      </c>
      <c r="Q5524" s="4">
        <v>1157500</v>
      </c>
      <c r="R5524" s="2">
        <v>36</v>
      </c>
      <c r="S5524" s="5">
        <v>9.27</v>
      </c>
      <c r="T5524" s="4">
        <v>41094.47</v>
      </c>
      <c r="U5524" s="2" t="s">
        <v>73</v>
      </c>
      <c r="V5524" s="2" t="s">
        <v>74</v>
      </c>
      <c r="W5524" s="4">
        <v>493133.64</v>
      </c>
      <c r="X5524" s="4">
        <v>986267.11</v>
      </c>
      <c r="Y5524" s="4">
        <v>1479400.75</v>
      </c>
      <c r="Z5524" s="2">
        <v>0</v>
      </c>
      <c r="AA5524" s="2" t="s">
        <v>56</v>
      </c>
      <c r="AB5524" s="2" t="s">
        <v>15732</v>
      </c>
      <c r="AC5524" s="2" t="s">
        <v>87</v>
      </c>
      <c r="AD5524" s="2" t="s">
        <v>76</v>
      </c>
      <c r="AE5524" s="5">
        <v>87.03</v>
      </c>
      <c r="AF5524" s="2">
        <v>0</v>
      </c>
      <c r="AG5524" s="2" t="s">
        <v>77</v>
      </c>
      <c r="AH5524" s="2">
        <v>16</v>
      </c>
      <c r="AI5524" s="6" t="str">
        <f t="shared" si="258"/>
        <v>55-64</v>
      </c>
      <c r="AJ5524" s="11">
        <f>YEAR(tbl_LoanData[[#This Row],[Application Date]])</f>
        <v>2025</v>
      </c>
      <c r="AK5524" s="11" t="str">
        <f>TEXT(tbl_LoanData[[#This Row],[Application Date]],"MMMM")</f>
        <v>August</v>
      </c>
      <c r="AL5524" s="12">
        <f>DATE(YEAR(tbl_LoanData[[#This Row],[Application Date]]),MONTH(tbl_LoanData[[#This Row],[Application Date]]),1)</f>
        <v>45870</v>
      </c>
      <c r="AM5524" s="14">
        <f ca="1">IF(AND(tbl_LoanData[[#This Row],[Application Date]]&gt;=EOMONTH(TODAY(),-1)+1,tbl_LoanData[[#This Row],[Application Date]]&lt;=TODAY()),tbl_LoanData[[#This Row],[Loan Amount]],0)</f>
        <v>0</v>
      </c>
      <c r="AN5524" s="14">
        <f>tbl_LoanData[[#This Row],[Amount Paid]]-(Q5524-X5524)</f>
        <v>321900.75</v>
      </c>
      <c r="AO5524" s="14">
        <f>IF(tbl_LoanData[[#This Row],[Application Status]]="Approved",1,0)</f>
        <v>1</v>
      </c>
      <c r="AP5524" s="22" t="str">
        <f t="shared" ca="1" si="259"/>
        <v/>
      </c>
      <c r="AQ5524" s="22" t="str">
        <f t="shared" ca="1" si="260"/>
        <v/>
      </c>
    </row>
    <row r="5525" spans="1:43" ht="14.4" customHeight="1" x14ac:dyDescent="0.3">
      <c r="A5525" s="2" t="s">
        <v>9275</v>
      </c>
      <c r="B5525" s="2" t="s">
        <v>9276</v>
      </c>
      <c r="C5525" s="2" t="s">
        <v>508</v>
      </c>
      <c r="D5525" s="2" t="s">
        <v>102</v>
      </c>
      <c r="E5525" s="2" t="s">
        <v>284</v>
      </c>
      <c r="F5525" s="2">
        <v>54</v>
      </c>
      <c r="G5525" s="2" t="s">
        <v>83</v>
      </c>
      <c r="H5525" s="2" t="s">
        <v>237</v>
      </c>
      <c r="I5525" s="2" t="s">
        <v>48</v>
      </c>
      <c r="J5525" s="3">
        <v>45898</v>
      </c>
      <c r="K5525" s="3">
        <v>45913</v>
      </c>
      <c r="L5525" s="2" t="s">
        <v>38</v>
      </c>
      <c r="M5525" s="2" t="s">
        <v>71</v>
      </c>
      <c r="N5525" s="2" t="s">
        <v>589</v>
      </c>
      <c r="O5525" s="4">
        <v>1020000</v>
      </c>
      <c r="P5525" s="4">
        <v>274200</v>
      </c>
      <c r="Q5525" s="4">
        <v>745800</v>
      </c>
      <c r="R5525" s="2">
        <v>18</v>
      </c>
      <c r="S5525" s="5">
        <v>11.83</v>
      </c>
      <c r="T5525" s="4">
        <v>48785.68</v>
      </c>
      <c r="U5525" s="2" t="s">
        <v>73</v>
      </c>
      <c r="V5525" s="2" t="s">
        <v>74</v>
      </c>
      <c r="W5525" s="4">
        <v>390285.44</v>
      </c>
      <c r="X5525" s="4">
        <v>487856.77</v>
      </c>
      <c r="Y5525" s="4">
        <v>878142.21</v>
      </c>
      <c r="Z5525" s="2">
        <v>93</v>
      </c>
      <c r="AA5525" s="2" t="s">
        <v>60</v>
      </c>
      <c r="AB5525" s="2" t="s">
        <v>15731</v>
      </c>
      <c r="AC5525" s="2" t="s">
        <v>75</v>
      </c>
      <c r="AD5525" s="2" t="s">
        <v>76</v>
      </c>
      <c r="AE5525" s="5">
        <v>73.12</v>
      </c>
      <c r="AF5525" s="2">
        <v>3</v>
      </c>
      <c r="AG5525" s="2" t="s">
        <v>130</v>
      </c>
      <c r="AH5525" s="2">
        <v>15</v>
      </c>
      <c r="AI5525" s="6" t="str">
        <f t="shared" si="258"/>
        <v>45-54</v>
      </c>
      <c r="AJ5525" s="11">
        <f>YEAR(tbl_LoanData[[#This Row],[Application Date]])</f>
        <v>2025</v>
      </c>
      <c r="AK5525" s="11" t="str">
        <f>TEXT(tbl_LoanData[[#This Row],[Application Date]],"MMMM")</f>
        <v>August</v>
      </c>
      <c r="AL5525" s="12">
        <f>DATE(YEAR(tbl_LoanData[[#This Row],[Application Date]]),MONTH(tbl_LoanData[[#This Row],[Application Date]]),1)</f>
        <v>45870</v>
      </c>
      <c r="AM5525" s="14">
        <f ca="1">IF(AND(tbl_LoanData[[#This Row],[Application Date]]&gt;=EOMONTH(TODAY(),-1)+1,tbl_LoanData[[#This Row],[Application Date]]&lt;=TODAY()),tbl_LoanData[[#This Row],[Loan Amount]],0)</f>
        <v>0</v>
      </c>
      <c r="AN5525" s="14">
        <f>tbl_LoanData[[#This Row],[Amount Paid]]-(Q5525-X5525)</f>
        <v>132342.21000000002</v>
      </c>
      <c r="AO5525" s="14">
        <f>IF(tbl_LoanData[[#This Row],[Application Status]]="Approved",1,0)</f>
        <v>1</v>
      </c>
      <c r="AP5525" s="22" t="str">
        <f t="shared" ca="1" si="259"/>
        <v/>
      </c>
      <c r="AQ5525" s="22" t="str">
        <f t="shared" ca="1" si="260"/>
        <v/>
      </c>
    </row>
    <row r="5526" spans="1:43" ht="14.4" customHeight="1" x14ac:dyDescent="0.3">
      <c r="A5526" s="2" t="s">
        <v>9321</v>
      </c>
      <c r="B5526" s="2" t="s">
        <v>9322</v>
      </c>
      <c r="C5526" s="2" t="s">
        <v>644</v>
      </c>
      <c r="D5526" s="2" t="s">
        <v>81</v>
      </c>
      <c r="E5526" s="2" t="s">
        <v>81</v>
      </c>
      <c r="F5526" s="2">
        <v>64</v>
      </c>
      <c r="G5526" s="2" t="s">
        <v>83</v>
      </c>
      <c r="H5526" s="2" t="s">
        <v>244</v>
      </c>
      <c r="I5526" s="2" t="s">
        <v>48</v>
      </c>
      <c r="J5526" s="3">
        <v>45887</v>
      </c>
      <c r="K5526" s="3">
        <v>45890</v>
      </c>
      <c r="L5526" s="2" t="s">
        <v>40</v>
      </c>
      <c r="M5526" s="2" t="s">
        <v>94</v>
      </c>
      <c r="N5526" s="2" t="s">
        <v>95</v>
      </c>
      <c r="O5526" s="4">
        <v>719000</v>
      </c>
      <c r="P5526" s="4">
        <v>227200</v>
      </c>
      <c r="Q5526" s="4">
        <v>491800</v>
      </c>
      <c r="R5526" s="2">
        <v>36</v>
      </c>
      <c r="S5526" s="5">
        <v>5.18</v>
      </c>
      <c r="T5526" s="4">
        <v>15784.05</v>
      </c>
      <c r="U5526" s="2" t="s">
        <v>73</v>
      </c>
      <c r="V5526" s="2" t="s">
        <v>74</v>
      </c>
      <c r="W5526" s="4">
        <v>189408.6</v>
      </c>
      <c r="X5526" s="4">
        <v>378817.12</v>
      </c>
      <c r="Y5526" s="4">
        <v>568225.72</v>
      </c>
      <c r="Z5526" s="2">
        <v>0</v>
      </c>
      <c r="AA5526" s="2" t="s">
        <v>56</v>
      </c>
      <c r="AB5526" s="2" t="s">
        <v>15732</v>
      </c>
      <c r="AC5526" s="2" t="s">
        <v>129</v>
      </c>
      <c r="AD5526" s="2" t="s">
        <v>76</v>
      </c>
      <c r="AE5526" s="5">
        <v>68.400000000000006</v>
      </c>
      <c r="AF5526" s="2">
        <v>0</v>
      </c>
      <c r="AG5526" s="2" t="s">
        <v>77</v>
      </c>
      <c r="AH5526" s="2">
        <v>3</v>
      </c>
      <c r="AI5526" s="6" t="str">
        <f t="shared" si="258"/>
        <v>55-64</v>
      </c>
      <c r="AJ5526" s="11">
        <f>YEAR(tbl_LoanData[[#This Row],[Application Date]])</f>
        <v>2025</v>
      </c>
      <c r="AK5526" s="11" t="str">
        <f>TEXT(tbl_LoanData[[#This Row],[Application Date]],"MMMM")</f>
        <v>August</v>
      </c>
      <c r="AL5526" s="12">
        <f>DATE(YEAR(tbl_LoanData[[#This Row],[Application Date]]),MONTH(tbl_LoanData[[#This Row],[Application Date]]),1)</f>
        <v>45870</v>
      </c>
      <c r="AM5526" s="14">
        <f ca="1">IF(AND(tbl_LoanData[[#This Row],[Application Date]]&gt;=EOMONTH(TODAY(),-1)+1,tbl_LoanData[[#This Row],[Application Date]]&lt;=TODAY()),tbl_LoanData[[#This Row],[Loan Amount]],0)</f>
        <v>0</v>
      </c>
      <c r="AN5526" s="14">
        <f>tbl_LoanData[[#This Row],[Amount Paid]]-(Q5526-X5526)</f>
        <v>76425.72</v>
      </c>
      <c r="AO5526" s="14">
        <f>IF(tbl_LoanData[[#This Row],[Application Status]]="Approved",1,0)</f>
        <v>1</v>
      </c>
      <c r="AP5526" s="22" t="str">
        <f t="shared" ca="1" si="259"/>
        <v/>
      </c>
      <c r="AQ5526" s="22" t="str">
        <f t="shared" ca="1" si="260"/>
        <v/>
      </c>
    </row>
    <row r="5527" spans="1:43" x14ac:dyDescent="0.3">
      <c r="A5527" s="2" t="s">
        <v>9357</v>
      </c>
      <c r="B5527" s="2" t="s">
        <v>9358</v>
      </c>
      <c r="C5527" s="2" t="s">
        <v>231</v>
      </c>
      <c r="D5527" s="2" t="s">
        <v>182</v>
      </c>
      <c r="E5527" s="2" t="s">
        <v>150</v>
      </c>
      <c r="F5527" s="2">
        <v>65</v>
      </c>
      <c r="G5527" s="2" t="s">
        <v>83</v>
      </c>
      <c r="H5527" s="2" t="s">
        <v>177</v>
      </c>
      <c r="I5527" s="2" t="s">
        <v>43</v>
      </c>
      <c r="J5527" s="3">
        <v>45896</v>
      </c>
      <c r="K5527" s="3">
        <v>45916</v>
      </c>
      <c r="L5527" s="2" t="s">
        <v>36</v>
      </c>
      <c r="M5527" s="2" t="s">
        <v>104</v>
      </c>
      <c r="N5527" s="2" t="s">
        <v>592</v>
      </c>
      <c r="O5527" s="4">
        <v>1951000</v>
      </c>
      <c r="P5527" s="4">
        <v>307200</v>
      </c>
      <c r="Q5527" s="4">
        <v>1643800</v>
      </c>
      <c r="R5527" s="2">
        <v>36</v>
      </c>
      <c r="S5527" s="5">
        <v>14.96</v>
      </c>
      <c r="T5527" s="4">
        <v>66153.820000000007</v>
      </c>
      <c r="U5527" s="2" t="s">
        <v>73</v>
      </c>
      <c r="V5527" s="2" t="s">
        <v>74</v>
      </c>
      <c r="W5527" s="4">
        <v>727692.02</v>
      </c>
      <c r="X5527" s="4">
        <v>1653845.42</v>
      </c>
      <c r="Y5527" s="4">
        <v>2381537.44</v>
      </c>
      <c r="Z5527" s="2">
        <v>0</v>
      </c>
      <c r="AA5527" s="2" t="s">
        <v>56</v>
      </c>
      <c r="AB5527" s="2" t="s">
        <v>15735</v>
      </c>
      <c r="AC5527" s="2" t="s">
        <v>332</v>
      </c>
      <c r="AD5527" s="2" t="s">
        <v>76</v>
      </c>
      <c r="AE5527" s="5">
        <v>84.25</v>
      </c>
      <c r="AF5527" s="2">
        <v>0</v>
      </c>
      <c r="AG5527" s="2" t="s">
        <v>77</v>
      </c>
      <c r="AH5527" s="2">
        <v>20</v>
      </c>
      <c r="AI5527" s="6" t="str">
        <f t="shared" si="258"/>
        <v>65+</v>
      </c>
      <c r="AJ5527" s="11">
        <f>YEAR(tbl_LoanData[[#This Row],[Application Date]])</f>
        <v>2025</v>
      </c>
      <c r="AK5527" s="11" t="str">
        <f>TEXT(tbl_LoanData[[#This Row],[Application Date]],"MMMM")</f>
        <v>August</v>
      </c>
      <c r="AL5527" s="12">
        <f>DATE(YEAR(tbl_LoanData[[#This Row],[Application Date]]),MONTH(tbl_LoanData[[#This Row],[Application Date]]),1)</f>
        <v>45870</v>
      </c>
      <c r="AM5527" s="14">
        <f ca="1">IF(AND(tbl_LoanData[[#This Row],[Application Date]]&gt;=EOMONTH(TODAY(),-1)+1,tbl_LoanData[[#This Row],[Application Date]]&lt;=TODAY()),tbl_LoanData[[#This Row],[Loan Amount]],0)</f>
        <v>0</v>
      </c>
      <c r="AN5527" s="14">
        <f>tbl_LoanData[[#This Row],[Amount Paid]]-(Q5527-X5527)</f>
        <v>737737.44</v>
      </c>
      <c r="AO5527" s="14">
        <f>IF(tbl_LoanData[[#This Row],[Application Status]]="Approved",1,0)</f>
        <v>1</v>
      </c>
      <c r="AP5527" s="22" t="str">
        <f t="shared" ca="1" si="259"/>
        <v/>
      </c>
      <c r="AQ5527" s="22" t="str">
        <f t="shared" ca="1" si="260"/>
        <v/>
      </c>
    </row>
    <row r="5528" spans="1:43" ht="14.4" customHeight="1" x14ac:dyDescent="0.3">
      <c r="A5528" s="2" t="s">
        <v>9437</v>
      </c>
      <c r="B5528" s="2" t="s">
        <v>9438</v>
      </c>
      <c r="C5528" s="2" t="s">
        <v>390</v>
      </c>
      <c r="D5528" s="2" t="s">
        <v>232</v>
      </c>
      <c r="E5528" s="2" t="s">
        <v>150</v>
      </c>
      <c r="F5528" s="2">
        <v>41</v>
      </c>
      <c r="G5528" s="2" t="s">
        <v>83</v>
      </c>
      <c r="H5528" s="2" t="s">
        <v>177</v>
      </c>
      <c r="I5528" s="2" t="s">
        <v>43</v>
      </c>
      <c r="J5528" s="3">
        <v>45885</v>
      </c>
      <c r="K5528" s="3">
        <v>45903</v>
      </c>
      <c r="L5528" s="2" t="s">
        <v>39</v>
      </c>
      <c r="M5528" s="2" t="s">
        <v>94</v>
      </c>
      <c r="N5528" s="2" t="s">
        <v>365</v>
      </c>
      <c r="O5528" s="4">
        <v>1861000</v>
      </c>
      <c r="P5528" s="4">
        <v>327500</v>
      </c>
      <c r="Q5528" s="4">
        <v>1533500</v>
      </c>
      <c r="R5528" s="2">
        <v>48</v>
      </c>
      <c r="S5528" s="5">
        <v>9.0299999999999994</v>
      </c>
      <c r="T5528" s="4">
        <v>43487.5</v>
      </c>
      <c r="U5528" s="2" t="s">
        <v>73</v>
      </c>
      <c r="V5528" s="2" t="s">
        <v>74</v>
      </c>
      <c r="W5528" s="4">
        <v>478362.5</v>
      </c>
      <c r="X5528" s="4">
        <v>1609037.7</v>
      </c>
      <c r="Y5528" s="4">
        <v>2087400.2</v>
      </c>
      <c r="Z5528" s="2">
        <v>0</v>
      </c>
      <c r="AA5528" s="2" t="s">
        <v>56</v>
      </c>
      <c r="AB5528" s="2" t="s">
        <v>15732</v>
      </c>
      <c r="AC5528" s="2" t="s">
        <v>87</v>
      </c>
      <c r="AD5528" s="2" t="s">
        <v>76</v>
      </c>
      <c r="AE5528" s="5">
        <v>82.4</v>
      </c>
      <c r="AF5528" s="2">
        <v>0</v>
      </c>
      <c r="AG5528" s="2" t="s">
        <v>77</v>
      </c>
      <c r="AH5528" s="2">
        <v>18</v>
      </c>
      <c r="AI5528" s="6" t="str">
        <f t="shared" si="258"/>
        <v>35-44</v>
      </c>
      <c r="AJ5528" s="11">
        <f>YEAR(tbl_LoanData[[#This Row],[Application Date]])</f>
        <v>2025</v>
      </c>
      <c r="AK5528" s="11" t="str">
        <f>TEXT(tbl_LoanData[[#This Row],[Application Date]],"MMMM")</f>
        <v>August</v>
      </c>
      <c r="AL5528" s="12">
        <f>DATE(YEAR(tbl_LoanData[[#This Row],[Application Date]]),MONTH(tbl_LoanData[[#This Row],[Application Date]]),1)</f>
        <v>45870</v>
      </c>
      <c r="AM5528" s="14">
        <f ca="1">IF(AND(tbl_LoanData[[#This Row],[Application Date]]&gt;=EOMONTH(TODAY(),-1)+1,tbl_LoanData[[#This Row],[Application Date]]&lt;=TODAY()),tbl_LoanData[[#This Row],[Loan Amount]],0)</f>
        <v>0</v>
      </c>
      <c r="AN5528" s="14">
        <f>tbl_LoanData[[#This Row],[Amount Paid]]-(Q5528-X5528)</f>
        <v>553900.19999999995</v>
      </c>
      <c r="AO5528" s="14">
        <f>IF(tbl_LoanData[[#This Row],[Application Status]]="Approved",1,0)</f>
        <v>1</v>
      </c>
      <c r="AP5528" s="22" t="str">
        <f t="shared" ca="1" si="259"/>
        <v/>
      </c>
      <c r="AQ5528" s="22" t="str">
        <f t="shared" ca="1" si="260"/>
        <v/>
      </c>
    </row>
    <row r="5529" spans="1:43" ht="14.4" customHeight="1" x14ac:dyDescent="0.3">
      <c r="A5529" s="2" t="s">
        <v>9445</v>
      </c>
      <c r="B5529" s="2" t="s">
        <v>9446</v>
      </c>
      <c r="C5529" s="2" t="s">
        <v>1686</v>
      </c>
      <c r="D5529" s="2" t="s">
        <v>118</v>
      </c>
      <c r="E5529" s="2" t="s">
        <v>117</v>
      </c>
      <c r="F5529" s="2">
        <v>52</v>
      </c>
      <c r="G5529" s="2" t="s">
        <v>83</v>
      </c>
      <c r="H5529" s="2" t="s">
        <v>298</v>
      </c>
      <c r="I5529" s="2" t="s">
        <v>43</v>
      </c>
      <c r="J5529" s="3">
        <v>45877</v>
      </c>
      <c r="K5529" s="3">
        <v>45891</v>
      </c>
      <c r="L5529" s="2" t="s">
        <v>37</v>
      </c>
      <c r="M5529" s="2" t="s">
        <v>94</v>
      </c>
      <c r="N5529" s="2" t="s">
        <v>488</v>
      </c>
      <c r="O5529" s="4">
        <v>93000</v>
      </c>
      <c r="P5529" s="4">
        <v>31900</v>
      </c>
      <c r="Q5529" s="4">
        <v>61100</v>
      </c>
      <c r="R5529" s="2">
        <v>18</v>
      </c>
      <c r="S5529" s="5">
        <v>6.08</v>
      </c>
      <c r="T5529" s="4">
        <v>3704.02</v>
      </c>
      <c r="U5529" s="2" t="s">
        <v>73</v>
      </c>
      <c r="V5529" s="2" t="s">
        <v>74</v>
      </c>
      <c r="W5529" s="4">
        <v>40744.22</v>
      </c>
      <c r="X5529" s="4">
        <v>25928.1</v>
      </c>
      <c r="Y5529" s="4">
        <v>66672.320000000007</v>
      </c>
      <c r="Z5529" s="2">
        <v>32</v>
      </c>
      <c r="AA5529" s="2" t="s">
        <v>58</v>
      </c>
      <c r="AB5529" s="2" t="s">
        <v>15734</v>
      </c>
      <c r="AC5529" s="2" t="s">
        <v>106</v>
      </c>
      <c r="AD5529" s="2" t="s">
        <v>76</v>
      </c>
      <c r="AE5529" s="5">
        <v>65.7</v>
      </c>
      <c r="AF5529" s="2">
        <v>1</v>
      </c>
      <c r="AG5529" s="2" t="s">
        <v>15718</v>
      </c>
      <c r="AH5529" s="2">
        <v>14</v>
      </c>
      <c r="AI5529" s="6" t="str">
        <f t="shared" si="258"/>
        <v>45-54</v>
      </c>
      <c r="AJ5529" s="11">
        <f>YEAR(tbl_LoanData[[#This Row],[Application Date]])</f>
        <v>2025</v>
      </c>
      <c r="AK5529" s="11" t="str">
        <f>TEXT(tbl_LoanData[[#This Row],[Application Date]],"MMMM")</f>
        <v>August</v>
      </c>
      <c r="AL5529" s="12">
        <f>DATE(YEAR(tbl_LoanData[[#This Row],[Application Date]]),MONTH(tbl_LoanData[[#This Row],[Application Date]]),1)</f>
        <v>45870</v>
      </c>
      <c r="AM5529" s="14">
        <f ca="1">IF(AND(tbl_LoanData[[#This Row],[Application Date]]&gt;=EOMONTH(TODAY(),-1)+1,tbl_LoanData[[#This Row],[Application Date]]&lt;=TODAY()),tbl_LoanData[[#This Row],[Loan Amount]],0)</f>
        <v>0</v>
      </c>
      <c r="AN5529" s="14">
        <f>tbl_LoanData[[#This Row],[Amount Paid]]-(Q5529-X5529)</f>
        <v>5572.32</v>
      </c>
      <c r="AO5529" s="14">
        <f>IF(tbl_LoanData[[#This Row],[Application Status]]="Approved",1,0)</f>
        <v>1</v>
      </c>
      <c r="AP5529" s="22" t="str">
        <f t="shared" ca="1" si="259"/>
        <v/>
      </c>
      <c r="AQ5529" s="22" t="str">
        <f t="shared" ca="1" si="260"/>
        <v/>
      </c>
    </row>
    <row r="5530" spans="1:43" ht="14.4" customHeight="1" x14ac:dyDescent="0.3">
      <c r="A5530" s="2" t="s">
        <v>9783</v>
      </c>
      <c r="B5530" s="2" t="s">
        <v>9784</v>
      </c>
      <c r="C5530" s="2" t="s">
        <v>317</v>
      </c>
      <c r="D5530" s="2" t="s">
        <v>142</v>
      </c>
      <c r="E5530" s="2" t="s">
        <v>102</v>
      </c>
      <c r="F5530" s="2">
        <v>49</v>
      </c>
      <c r="G5530" s="2" t="s">
        <v>83</v>
      </c>
      <c r="H5530" s="2" t="s">
        <v>244</v>
      </c>
      <c r="I5530" s="2" t="s">
        <v>48</v>
      </c>
      <c r="J5530" s="3">
        <v>45897</v>
      </c>
      <c r="K5530" s="3">
        <v>45904</v>
      </c>
      <c r="L5530" s="2" t="s">
        <v>40</v>
      </c>
      <c r="M5530" s="2" t="s">
        <v>157</v>
      </c>
      <c r="N5530" s="2" t="s">
        <v>328</v>
      </c>
      <c r="O5530" s="4">
        <v>1224000</v>
      </c>
      <c r="P5530" s="4">
        <v>286800</v>
      </c>
      <c r="Q5530" s="4">
        <v>937200</v>
      </c>
      <c r="R5530" s="2">
        <v>48</v>
      </c>
      <c r="S5530" s="5">
        <v>11.03</v>
      </c>
      <c r="T5530" s="4">
        <v>28139.43</v>
      </c>
      <c r="U5530" s="2" t="s">
        <v>73</v>
      </c>
      <c r="V5530" s="2" t="s">
        <v>74</v>
      </c>
      <c r="W5530" s="4">
        <v>281394.3</v>
      </c>
      <c r="X5530" s="4">
        <v>1069298.3400000001</v>
      </c>
      <c r="Y5530" s="4">
        <v>1350692.64</v>
      </c>
      <c r="Z5530" s="2">
        <v>31</v>
      </c>
      <c r="AA5530" s="2" t="s">
        <v>58</v>
      </c>
      <c r="AB5530" s="2" t="s">
        <v>15731</v>
      </c>
      <c r="AC5530" s="2" t="s">
        <v>138</v>
      </c>
      <c r="AD5530" s="2" t="s">
        <v>76</v>
      </c>
      <c r="AE5530" s="5">
        <v>76.569999999999993</v>
      </c>
      <c r="AF5530" s="2">
        <v>1</v>
      </c>
      <c r="AG5530" s="2" t="s">
        <v>15718</v>
      </c>
      <c r="AH5530" s="2">
        <v>7</v>
      </c>
      <c r="AI5530" s="6" t="str">
        <f t="shared" si="258"/>
        <v>45-54</v>
      </c>
      <c r="AJ5530" s="11">
        <f>YEAR(tbl_LoanData[[#This Row],[Application Date]])</f>
        <v>2025</v>
      </c>
      <c r="AK5530" s="11" t="str">
        <f>TEXT(tbl_LoanData[[#This Row],[Application Date]],"MMMM")</f>
        <v>August</v>
      </c>
      <c r="AL5530" s="12">
        <f>DATE(YEAR(tbl_LoanData[[#This Row],[Application Date]]),MONTH(tbl_LoanData[[#This Row],[Application Date]]),1)</f>
        <v>45870</v>
      </c>
      <c r="AM5530" s="14">
        <f ca="1">IF(AND(tbl_LoanData[[#This Row],[Application Date]]&gt;=EOMONTH(TODAY(),-1)+1,tbl_LoanData[[#This Row],[Application Date]]&lt;=TODAY()),tbl_LoanData[[#This Row],[Loan Amount]],0)</f>
        <v>0</v>
      </c>
      <c r="AN5530" s="14">
        <f>tbl_LoanData[[#This Row],[Amount Paid]]-(Q5530-X5530)</f>
        <v>413492.64000000007</v>
      </c>
      <c r="AO5530" s="14">
        <f>IF(tbl_LoanData[[#This Row],[Application Status]]="Approved",1,0)</f>
        <v>1</v>
      </c>
      <c r="AP5530" s="22" t="str">
        <f t="shared" ca="1" si="259"/>
        <v/>
      </c>
      <c r="AQ5530" s="22" t="str">
        <f t="shared" ca="1" si="260"/>
        <v/>
      </c>
    </row>
    <row r="5531" spans="1:43" x14ac:dyDescent="0.3">
      <c r="A5531" s="2" t="s">
        <v>9833</v>
      </c>
      <c r="B5531" s="2" t="s">
        <v>9834</v>
      </c>
      <c r="C5531" s="2" t="s">
        <v>627</v>
      </c>
      <c r="D5531" s="2" t="s">
        <v>118</v>
      </c>
      <c r="E5531" s="2" t="s">
        <v>135</v>
      </c>
      <c r="F5531" s="2">
        <v>37</v>
      </c>
      <c r="G5531" s="2" t="s">
        <v>83</v>
      </c>
      <c r="H5531" s="2" t="s">
        <v>136</v>
      </c>
      <c r="I5531" s="2" t="s">
        <v>49</v>
      </c>
      <c r="J5531" s="3">
        <v>45877</v>
      </c>
      <c r="K5531" s="3">
        <v>45897</v>
      </c>
      <c r="L5531" s="2" t="s">
        <v>37</v>
      </c>
      <c r="M5531" s="2" t="s">
        <v>260</v>
      </c>
      <c r="N5531" s="2" t="s">
        <v>261</v>
      </c>
      <c r="O5531" s="4">
        <v>138000</v>
      </c>
      <c r="P5531" s="4">
        <v>16700</v>
      </c>
      <c r="Q5531" s="4">
        <v>121300</v>
      </c>
      <c r="R5531" s="2">
        <v>48</v>
      </c>
      <c r="S5531" s="5">
        <v>8.0299999999999994</v>
      </c>
      <c r="T5531" s="4">
        <v>3338.78</v>
      </c>
      <c r="U5531" s="2" t="s">
        <v>73</v>
      </c>
      <c r="V5531" s="2" t="s">
        <v>74</v>
      </c>
      <c r="W5531" s="4">
        <v>36726.58</v>
      </c>
      <c r="X5531" s="4">
        <v>123534.98</v>
      </c>
      <c r="Y5531" s="4">
        <v>160261.56</v>
      </c>
      <c r="Z5531" s="2">
        <v>0</v>
      </c>
      <c r="AA5531" s="2" t="s">
        <v>56</v>
      </c>
      <c r="AB5531" s="2" t="s">
        <v>15730</v>
      </c>
      <c r="AC5531" s="2" t="s">
        <v>129</v>
      </c>
      <c r="AD5531" s="2" t="s">
        <v>76</v>
      </c>
      <c r="AE5531" s="5">
        <v>87.9</v>
      </c>
      <c r="AF5531" s="2">
        <v>0</v>
      </c>
      <c r="AG5531" s="2" t="s">
        <v>77</v>
      </c>
      <c r="AH5531" s="2">
        <v>20</v>
      </c>
      <c r="AI5531" s="6" t="str">
        <f t="shared" si="258"/>
        <v>35-44</v>
      </c>
      <c r="AJ5531" s="11">
        <f>YEAR(tbl_LoanData[[#This Row],[Application Date]])</f>
        <v>2025</v>
      </c>
      <c r="AK5531" s="11" t="str">
        <f>TEXT(tbl_LoanData[[#This Row],[Application Date]],"MMMM")</f>
        <v>August</v>
      </c>
      <c r="AL5531" s="12">
        <f>DATE(YEAR(tbl_LoanData[[#This Row],[Application Date]]),MONTH(tbl_LoanData[[#This Row],[Application Date]]),1)</f>
        <v>45870</v>
      </c>
      <c r="AM5531" s="14">
        <f ca="1">IF(AND(tbl_LoanData[[#This Row],[Application Date]]&gt;=EOMONTH(TODAY(),-1)+1,tbl_LoanData[[#This Row],[Application Date]]&lt;=TODAY()),tbl_LoanData[[#This Row],[Loan Amount]],0)</f>
        <v>0</v>
      </c>
      <c r="AN5531" s="14">
        <f>tbl_LoanData[[#This Row],[Amount Paid]]-(Q5531-X5531)</f>
        <v>38961.56</v>
      </c>
      <c r="AO5531" s="14">
        <f>IF(tbl_LoanData[[#This Row],[Application Status]]="Approved",1,0)</f>
        <v>1</v>
      </c>
      <c r="AP5531" s="22" t="str">
        <f t="shared" ca="1" si="259"/>
        <v/>
      </c>
      <c r="AQ5531" s="22" t="str">
        <f t="shared" ca="1" si="260"/>
        <v/>
      </c>
    </row>
    <row r="5532" spans="1:43" ht="14.4" customHeight="1" x14ac:dyDescent="0.3">
      <c r="A5532" s="2" t="s">
        <v>9843</v>
      </c>
      <c r="B5532" s="2" t="s">
        <v>9844</v>
      </c>
      <c r="C5532" s="2" t="s">
        <v>1012</v>
      </c>
      <c r="D5532" s="2" t="s">
        <v>118</v>
      </c>
      <c r="E5532" s="2" t="s">
        <v>406</v>
      </c>
      <c r="F5532" s="2">
        <v>40</v>
      </c>
      <c r="G5532" s="2" t="s">
        <v>69</v>
      </c>
      <c r="H5532" s="2" t="s">
        <v>250</v>
      </c>
      <c r="I5532" s="2" t="s">
        <v>52</v>
      </c>
      <c r="J5532" s="3">
        <v>45879</v>
      </c>
      <c r="K5532" s="3">
        <v>45888</v>
      </c>
      <c r="L5532" s="2" t="s">
        <v>38</v>
      </c>
      <c r="M5532" s="2" t="s">
        <v>127</v>
      </c>
      <c r="N5532" s="2" t="s">
        <v>128</v>
      </c>
      <c r="O5532" s="4">
        <v>1234000</v>
      </c>
      <c r="P5532" s="4">
        <v>353200</v>
      </c>
      <c r="Q5532" s="4">
        <v>880800</v>
      </c>
      <c r="R5532" s="2">
        <v>24</v>
      </c>
      <c r="S5532" s="5">
        <v>10.31</v>
      </c>
      <c r="T5532" s="4">
        <v>44267.54</v>
      </c>
      <c r="U5532" s="2" t="s">
        <v>73</v>
      </c>
      <c r="V5532" s="2" t="s">
        <v>74</v>
      </c>
      <c r="W5532" s="4">
        <v>398407.86</v>
      </c>
      <c r="X5532" s="4">
        <v>664013.1</v>
      </c>
      <c r="Y5532" s="4">
        <v>1062420.96</v>
      </c>
      <c r="Z5532" s="2">
        <v>90</v>
      </c>
      <c r="AA5532" s="2" t="s">
        <v>59</v>
      </c>
      <c r="AB5532" s="2" t="s">
        <v>15728</v>
      </c>
      <c r="AC5532" s="2" t="s">
        <v>75</v>
      </c>
      <c r="AD5532" s="2" t="s">
        <v>76</v>
      </c>
      <c r="AE5532" s="5">
        <v>71.38</v>
      </c>
      <c r="AF5532" s="2">
        <v>3</v>
      </c>
      <c r="AG5532" s="2" t="s">
        <v>130</v>
      </c>
      <c r="AH5532" s="2">
        <v>9</v>
      </c>
      <c r="AI5532" s="6" t="str">
        <f t="shared" si="258"/>
        <v>35-44</v>
      </c>
      <c r="AJ5532" s="11">
        <f>YEAR(tbl_LoanData[[#This Row],[Application Date]])</f>
        <v>2025</v>
      </c>
      <c r="AK5532" s="11" t="str">
        <f>TEXT(tbl_LoanData[[#This Row],[Application Date]],"MMMM")</f>
        <v>August</v>
      </c>
      <c r="AL5532" s="12">
        <f>DATE(YEAR(tbl_LoanData[[#This Row],[Application Date]]),MONTH(tbl_LoanData[[#This Row],[Application Date]]),1)</f>
        <v>45870</v>
      </c>
      <c r="AM5532" s="14">
        <f ca="1">IF(AND(tbl_LoanData[[#This Row],[Application Date]]&gt;=EOMONTH(TODAY(),-1)+1,tbl_LoanData[[#This Row],[Application Date]]&lt;=TODAY()),tbl_LoanData[[#This Row],[Loan Amount]],0)</f>
        <v>0</v>
      </c>
      <c r="AN5532" s="14">
        <f>tbl_LoanData[[#This Row],[Amount Paid]]-(Q5532-X5532)</f>
        <v>181620.95999999996</v>
      </c>
      <c r="AO5532" s="14">
        <f>IF(tbl_LoanData[[#This Row],[Application Status]]="Approved",1,0)</f>
        <v>1</v>
      </c>
      <c r="AP5532" s="22" t="str">
        <f t="shared" ca="1" si="259"/>
        <v/>
      </c>
      <c r="AQ5532" s="22" t="str">
        <f t="shared" ca="1" si="260"/>
        <v/>
      </c>
    </row>
    <row r="5533" spans="1:43" ht="14.4" customHeight="1" x14ac:dyDescent="0.3">
      <c r="A5533" s="2" t="s">
        <v>9867</v>
      </c>
      <c r="B5533" s="2" t="s">
        <v>9868</v>
      </c>
      <c r="C5533" s="2" t="s">
        <v>1102</v>
      </c>
      <c r="D5533" s="2" t="s">
        <v>101</v>
      </c>
      <c r="E5533" s="2" t="s">
        <v>161</v>
      </c>
      <c r="F5533" s="2">
        <v>54</v>
      </c>
      <c r="G5533" s="2" t="s">
        <v>69</v>
      </c>
      <c r="H5533" s="2" t="s">
        <v>565</v>
      </c>
      <c r="I5533" s="2" t="s">
        <v>47</v>
      </c>
      <c r="J5533" s="3">
        <v>45873</v>
      </c>
      <c r="K5533" s="3">
        <v>45882</v>
      </c>
      <c r="L5533" s="2" t="s">
        <v>40</v>
      </c>
      <c r="M5533" s="2" t="s">
        <v>111</v>
      </c>
      <c r="N5533" s="2" t="s">
        <v>120</v>
      </c>
      <c r="O5533" s="4">
        <v>939000</v>
      </c>
      <c r="P5533" s="4">
        <v>128500</v>
      </c>
      <c r="Q5533" s="4">
        <v>810500</v>
      </c>
      <c r="R5533" s="2">
        <v>60</v>
      </c>
      <c r="S5533" s="5">
        <v>9.3000000000000007</v>
      </c>
      <c r="T5533" s="4">
        <v>19789.71</v>
      </c>
      <c r="U5533" s="2" t="s">
        <v>73</v>
      </c>
      <c r="V5533" s="2" t="s">
        <v>74</v>
      </c>
      <c r="W5533" s="4">
        <v>237476.52</v>
      </c>
      <c r="X5533" s="4">
        <v>949905.98</v>
      </c>
      <c r="Y5533" s="4">
        <v>1187382.5</v>
      </c>
      <c r="Z5533" s="2">
        <v>0</v>
      </c>
      <c r="AA5533" s="2" t="s">
        <v>56</v>
      </c>
      <c r="AB5533" s="2" t="s">
        <v>15729</v>
      </c>
      <c r="AC5533" s="2" t="s">
        <v>213</v>
      </c>
      <c r="AD5533" s="2" t="s">
        <v>76</v>
      </c>
      <c r="AE5533" s="5">
        <v>86.32</v>
      </c>
      <c r="AF5533" s="2">
        <v>0</v>
      </c>
      <c r="AG5533" s="2" t="s">
        <v>77</v>
      </c>
      <c r="AH5533" s="2">
        <v>9</v>
      </c>
      <c r="AI5533" s="6" t="str">
        <f t="shared" si="258"/>
        <v>45-54</v>
      </c>
      <c r="AJ5533" s="11">
        <f>YEAR(tbl_LoanData[[#This Row],[Application Date]])</f>
        <v>2025</v>
      </c>
      <c r="AK5533" s="11" t="str">
        <f>TEXT(tbl_LoanData[[#This Row],[Application Date]],"MMMM")</f>
        <v>August</v>
      </c>
      <c r="AL5533" s="12">
        <f>DATE(YEAR(tbl_LoanData[[#This Row],[Application Date]]),MONTH(tbl_LoanData[[#This Row],[Application Date]]),1)</f>
        <v>45870</v>
      </c>
      <c r="AM5533" s="14">
        <f ca="1">IF(AND(tbl_LoanData[[#This Row],[Application Date]]&gt;=EOMONTH(TODAY(),-1)+1,tbl_LoanData[[#This Row],[Application Date]]&lt;=TODAY()),tbl_LoanData[[#This Row],[Loan Amount]],0)</f>
        <v>0</v>
      </c>
      <c r="AN5533" s="14">
        <f>tbl_LoanData[[#This Row],[Amount Paid]]-(Q5533-X5533)</f>
        <v>376882.5</v>
      </c>
      <c r="AO5533" s="14">
        <f>IF(tbl_LoanData[[#This Row],[Application Status]]="Approved",1,0)</f>
        <v>1</v>
      </c>
      <c r="AP5533" s="22" t="str">
        <f t="shared" ca="1" si="259"/>
        <v/>
      </c>
      <c r="AQ5533" s="22" t="str">
        <f t="shared" ca="1" si="260"/>
        <v/>
      </c>
    </row>
    <row r="5534" spans="1:43" ht="14.4" customHeight="1" x14ac:dyDescent="0.3">
      <c r="A5534" s="2" t="s">
        <v>9925</v>
      </c>
      <c r="B5534" s="2" t="s">
        <v>9926</v>
      </c>
      <c r="C5534" s="2" t="s">
        <v>515</v>
      </c>
      <c r="D5534" s="2" t="s">
        <v>311</v>
      </c>
      <c r="E5534" s="2" t="s">
        <v>150</v>
      </c>
      <c r="F5534" s="2">
        <v>22</v>
      </c>
      <c r="G5534" s="2" t="s">
        <v>69</v>
      </c>
      <c r="H5534" s="2" t="s">
        <v>298</v>
      </c>
      <c r="I5534" s="2" t="s">
        <v>43</v>
      </c>
      <c r="J5534" s="3">
        <v>45870</v>
      </c>
      <c r="K5534" s="3"/>
      <c r="L5534" s="2" t="s">
        <v>37</v>
      </c>
      <c r="M5534" s="2" t="s">
        <v>94</v>
      </c>
      <c r="N5534" s="2" t="s">
        <v>488</v>
      </c>
      <c r="O5534" s="4">
        <v>134000</v>
      </c>
      <c r="P5534" s="4">
        <v>17400</v>
      </c>
      <c r="Q5534" s="4">
        <v>116600</v>
      </c>
      <c r="R5534" s="2">
        <v>24</v>
      </c>
      <c r="S5534" s="5">
        <v>10.78</v>
      </c>
      <c r="T5534" s="4">
        <v>5905.79</v>
      </c>
      <c r="U5534" s="2" t="s">
        <v>113</v>
      </c>
      <c r="V5534" s="2" t="s">
        <v>97</v>
      </c>
      <c r="W5534" s="4">
        <v>0</v>
      </c>
      <c r="X5534" s="4">
        <v>0</v>
      </c>
      <c r="Y5534" s="4">
        <v>141738.96</v>
      </c>
      <c r="Z5534" s="2">
        <v>0</v>
      </c>
      <c r="AA5534" s="2" t="s">
        <v>97</v>
      </c>
      <c r="AB5534" s="2" t="s">
        <v>15727</v>
      </c>
      <c r="AC5534" s="2" t="s">
        <v>360</v>
      </c>
      <c r="AD5534" s="2" t="s">
        <v>76</v>
      </c>
      <c r="AE5534" s="5">
        <v>87.01</v>
      </c>
      <c r="AF5534" s="2">
        <v>0</v>
      </c>
      <c r="AG5534" s="2" t="s">
        <v>97</v>
      </c>
      <c r="AH5534" s="2"/>
      <c r="AI5534" s="6" t="str">
        <f t="shared" si="258"/>
        <v>18-24</v>
      </c>
      <c r="AJ5534" s="11">
        <f>YEAR(tbl_LoanData[[#This Row],[Application Date]])</f>
        <v>2025</v>
      </c>
      <c r="AK5534" s="11" t="str">
        <f>TEXT(tbl_LoanData[[#This Row],[Application Date]],"MMMM")</f>
        <v>August</v>
      </c>
      <c r="AL5534" s="12">
        <f>DATE(YEAR(tbl_LoanData[[#This Row],[Application Date]]),MONTH(tbl_LoanData[[#This Row],[Application Date]]),1)</f>
        <v>45870</v>
      </c>
      <c r="AM5534" s="14">
        <f ca="1">IF(AND(tbl_LoanData[[#This Row],[Application Date]]&gt;=EOMONTH(TODAY(),-1)+1,tbl_LoanData[[#This Row],[Application Date]]&lt;=TODAY()),tbl_LoanData[[#This Row],[Loan Amount]],0)</f>
        <v>0</v>
      </c>
      <c r="AN5534" s="14">
        <f>tbl_LoanData[[#This Row],[Amount Paid]]-(Q5534-X5534)</f>
        <v>-116600</v>
      </c>
      <c r="AO5534" s="14">
        <f>IF(tbl_LoanData[[#This Row],[Application Status]]="Approved",1,0)</f>
        <v>0</v>
      </c>
      <c r="AP5534" s="22" t="str">
        <f t="shared" ca="1" si="259"/>
        <v/>
      </c>
      <c r="AQ5534" s="22" t="str">
        <f t="shared" ca="1" si="260"/>
        <v/>
      </c>
    </row>
    <row r="5535" spans="1:43" x14ac:dyDescent="0.3">
      <c r="A5535" s="2" t="s">
        <v>10045</v>
      </c>
      <c r="B5535" s="2" t="s">
        <v>10046</v>
      </c>
      <c r="C5535" s="2" t="s">
        <v>243</v>
      </c>
      <c r="D5535" s="2" t="s">
        <v>176</v>
      </c>
      <c r="E5535" s="2" t="s">
        <v>284</v>
      </c>
      <c r="F5535" s="2">
        <v>47</v>
      </c>
      <c r="G5535" s="2" t="s">
        <v>83</v>
      </c>
      <c r="H5535" s="2" t="s">
        <v>103</v>
      </c>
      <c r="I5535" s="2" t="s">
        <v>43</v>
      </c>
      <c r="J5535" s="3">
        <v>45886</v>
      </c>
      <c r="K5535" s="3">
        <v>45900</v>
      </c>
      <c r="L5535" s="2" t="s">
        <v>40</v>
      </c>
      <c r="M5535" s="2" t="s">
        <v>85</v>
      </c>
      <c r="N5535" s="2" t="s">
        <v>274</v>
      </c>
      <c r="O5535" s="4">
        <v>951000</v>
      </c>
      <c r="P5535" s="4">
        <v>198300</v>
      </c>
      <c r="Q5535" s="4">
        <v>752700</v>
      </c>
      <c r="R5535" s="2">
        <v>36</v>
      </c>
      <c r="S5535" s="5">
        <v>14.13</v>
      </c>
      <c r="T5535" s="4">
        <v>29771.38</v>
      </c>
      <c r="U5535" s="2" t="s">
        <v>73</v>
      </c>
      <c r="V5535" s="2" t="s">
        <v>74</v>
      </c>
      <c r="W5535" s="4">
        <v>327485.18</v>
      </c>
      <c r="X5535" s="4">
        <v>744284.35</v>
      </c>
      <c r="Y5535" s="4">
        <v>1071769.53</v>
      </c>
      <c r="Z5535" s="2">
        <v>0</v>
      </c>
      <c r="AA5535" s="2" t="s">
        <v>56</v>
      </c>
      <c r="AB5535" s="2" t="s">
        <v>15735</v>
      </c>
      <c r="AC5535" s="2" t="s">
        <v>146</v>
      </c>
      <c r="AD5535" s="2" t="s">
        <v>76</v>
      </c>
      <c r="AE5535" s="5">
        <v>79.150000000000006</v>
      </c>
      <c r="AF5535" s="2">
        <v>0</v>
      </c>
      <c r="AG5535" s="2" t="s">
        <v>77</v>
      </c>
      <c r="AH5535" s="2">
        <v>14</v>
      </c>
      <c r="AI5535" s="6" t="str">
        <f t="shared" si="258"/>
        <v>45-54</v>
      </c>
      <c r="AJ5535" s="11">
        <f>YEAR(tbl_LoanData[[#This Row],[Application Date]])</f>
        <v>2025</v>
      </c>
      <c r="AK5535" s="11" t="str">
        <f>TEXT(tbl_LoanData[[#This Row],[Application Date]],"MMMM")</f>
        <v>August</v>
      </c>
      <c r="AL5535" s="12">
        <f>DATE(YEAR(tbl_LoanData[[#This Row],[Application Date]]),MONTH(tbl_LoanData[[#This Row],[Application Date]]),1)</f>
        <v>45870</v>
      </c>
      <c r="AM5535" s="14">
        <f ca="1">IF(AND(tbl_LoanData[[#This Row],[Application Date]]&gt;=EOMONTH(TODAY(),-1)+1,tbl_LoanData[[#This Row],[Application Date]]&lt;=TODAY()),tbl_LoanData[[#This Row],[Loan Amount]],0)</f>
        <v>0</v>
      </c>
      <c r="AN5535" s="14">
        <f>tbl_LoanData[[#This Row],[Amount Paid]]-(Q5535-X5535)</f>
        <v>319069.52999999997</v>
      </c>
      <c r="AO5535" s="14">
        <f>IF(tbl_LoanData[[#This Row],[Application Status]]="Approved",1,0)</f>
        <v>1</v>
      </c>
      <c r="AP5535" s="22" t="str">
        <f t="shared" ca="1" si="259"/>
        <v/>
      </c>
      <c r="AQ5535" s="22" t="str">
        <f t="shared" ca="1" si="260"/>
        <v/>
      </c>
    </row>
    <row r="5536" spans="1:43" ht="14.4" customHeight="1" x14ac:dyDescent="0.3">
      <c r="A5536" s="2" t="s">
        <v>10225</v>
      </c>
      <c r="B5536" s="2" t="s">
        <v>10226</v>
      </c>
      <c r="C5536" s="2" t="s">
        <v>487</v>
      </c>
      <c r="D5536" s="2" t="s">
        <v>91</v>
      </c>
      <c r="E5536" s="2" t="s">
        <v>312</v>
      </c>
      <c r="F5536" s="2">
        <v>27</v>
      </c>
      <c r="G5536" s="2" t="s">
        <v>69</v>
      </c>
      <c r="H5536" s="2" t="s">
        <v>93</v>
      </c>
      <c r="I5536" s="2" t="s">
        <v>50</v>
      </c>
      <c r="J5536" s="3">
        <v>45881</v>
      </c>
      <c r="K5536" s="3"/>
      <c r="L5536" s="2" t="s">
        <v>39</v>
      </c>
      <c r="M5536" s="2" t="s">
        <v>85</v>
      </c>
      <c r="N5536" s="2" t="s">
        <v>178</v>
      </c>
      <c r="O5536" s="4">
        <v>2511000</v>
      </c>
      <c r="P5536" s="4">
        <v>918200</v>
      </c>
      <c r="Q5536" s="4">
        <v>1592800</v>
      </c>
      <c r="R5536" s="2">
        <v>60</v>
      </c>
      <c r="S5536" s="5">
        <v>12.94</v>
      </c>
      <c r="T5536" s="4">
        <v>43722.36</v>
      </c>
      <c r="U5536" s="2" t="s">
        <v>113</v>
      </c>
      <c r="V5536" s="2" t="s">
        <v>97</v>
      </c>
      <c r="W5536" s="4">
        <v>0</v>
      </c>
      <c r="X5536" s="4">
        <v>0</v>
      </c>
      <c r="Y5536" s="4">
        <v>2623341.6</v>
      </c>
      <c r="Z5536" s="2">
        <v>0</v>
      </c>
      <c r="AA5536" s="2" t="s">
        <v>97</v>
      </c>
      <c r="AB5536" s="2" t="s">
        <v>15735</v>
      </c>
      <c r="AC5536" s="2" t="s">
        <v>121</v>
      </c>
      <c r="AD5536" s="2" t="s">
        <v>76</v>
      </c>
      <c r="AE5536" s="5">
        <v>63.43</v>
      </c>
      <c r="AF5536" s="2">
        <v>0</v>
      </c>
      <c r="AG5536" s="2" t="s">
        <v>97</v>
      </c>
      <c r="AH5536" s="2"/>
      <c r="AI5536" s="6" t="str">
        <f t="shared" si="258"/>
        <v>25-34</v>
      </c>
      <c r="AJ5536" s="11">
        <f>YEAR(tbl_LoanData[[#This Row],[Application Date]])</f>
        <v>2025</v>
      </c>
      <c r="AK5536" s="11" t="str">
        <f>TEXT(tbl_LoanData[[#This Row],[Application Date]],"MMMM")</f>
        <v>August</v>
      </c>
      <c r="AL5536" s="12">
        <f>DATE(YEAR(tbl_LoanData[[#This Row],[Application Date]]),MONTH(tbl_LoanData[[#This Row],[Application Date]]),1)</f>
        <v>45870</v>
      </c>
      <c r="AM5536" s="14">
        <f ca="1">IF(AND(tbl_LoanData[[#This Row],[Application Date]]&gt;=EOMONTH(TODAY(),-1)+1,tbl_LoanData[[#This Row],[Application Date]]&lt;=TODAY()),tbl_LoanData[[#This Row],[Loan Amount]],0)</f>
        <v>0</v>
      </c>
      <c r="AN5536" s="14">
        <f>tbl_LoanData[[#This Row],[Amount Paid]]-(Q5536-X5536)</f>
        <v>-1592800</v>
      </c>
      <c r="AO5536" s="14">
        <f>IF(tbl_LoanData[[#This Row],[Application Status]]="Approved",1,0)</f>
        <v>0</v>
      </c>
      <c r="AP5536" s="22" t="str">
        <f t="shared" ca="1" si="259"/>
        <v/>
      </c>
      <c r="AQ5536" s="22" t="str">
        <f t="shared" ca="1" si="260"/>
        <v/>
      </c>
    </row>
    <row r="5537" spans="1:43" x14ac:dyDescent="0.3">
      <c r="A5537" s="2" t="s">
        <v>10457</v>
      </c>
      <c r="B5537" s="2" t="s">
        <v>10458</v>
      </c>
      <c r="C5537" s="2" t="s">
        <v>482</v>
      </c>
      <c r="D5537" s="2" t="s">
        <v>232</v>
      </c>
      <c r="E5537" s="2" t="s">
        <v>81</v>
      </c>
      <c r="F5537" s="2">
        <v>33</v>
      </c>
      <c r="G5537" s="2" t="s">
        <v>69</v>
      </c>
      <c r="H5537" s="2" t="s">
        <v>228</v>
      </c>
      <c r="I5537" s="2" t="s">
        <v>43</v>
      </c>
      <c r="J5537" s="3">
        <v>45899</v>
      </c>
      <c r="K5537" s="3">
        <v>45917</v>
      </c>
      <c r="L5537" s="2" t="s">
        <v>39</v>
      </c>
      <c r="M5537" s="2" t="s">
        <v>71</v>
      </c>
      <c r="N5537" s="2" t="s">
        <v>294</v>
      </c>
      <c r="O5537" s="4">
        <v>1274000</v>
      </c>
      <c r="P5537" s="4">
        <v>444000</v>
      </c>
      <c r="Q5537" s="4">
        <v>830000</v>
      </c>
      <c r="R5537" s="2">
        <v>60</v>
      </c>
      <c r="S5537" s="5">
        <v>11.76</v>
      </c>
      <c r="T5537" s="4">
        <v>21967.33</v>
      </c>
      <c r="U5537" s="2" t="s">
        <v>73</v>
      </c>
      <c r="V5537" s="2" t="s">
        <v>74</v>
      </c>
      <c r="W5537" s="4">
        <v>241640.63</v>
      </c>
      <c r="X5537" s="4">
        <v>1076399.3700000001</v>
      </c>
      <c r="Y5537" s="4">
        <v>1318040</v>
      </c>
      <c r="Z5537" s="2">
        <v>0</v>
      </c>
      <c r="AA5537" s="2" t="s">
        <v>56</v>
      </c>
      <c r="AB5537" s="2" t="s">
        <v>15735</v>
      </c>
      <c r="AC5537" s="2" t="s">
        <v>121</v>
      </c>
      <c r="AD5537" s="2" t="s">
        <v>76</v>
      </c>
      <c r="AE5537" s="5">
        <v>65.150000000000006</v>
      </c>
      <c r="AF5537" s="2">
        <v>0</v>
      </c>
      <c r="AG5537" s="2" t="s">
        <v>77</v>
      </c>
      <c r="AH5537" s="2">
        <v>18</v>
      </c>
      <c r="AI5537" s="6" t="str">
        <f t="shared" si="258"/>
        <v>25-34</v>
      </c>
      <c r="AJ5537" s="11">
        <f>YEAR(tbl_LoanData[[#This Row],[Application Date]])</f>
        <v>2025</v>
      </c>
      <c r="AK5537" s="11" t="str">
        <f>TEXT(tbl_LoanData[[#This Row],[Application Date]],"MMMM")</f>
        <v>August</v>
      </c>
      <c r="AL5537" s="12">
        <f>DATE(YEAR(tbl_LoanData[[#This Row],[Application Date]]),MONTH(tbl_LoanData[[#This Row],[Application Date]]),1)</f>
        <v>45870</v>
      </c>
      <c r="AM5537" s="14">
        <f ca="1">IF(AND(tbl_LoanData[[#This Row],[Application Date]]&gt;=EOMONTH(TODAY(),-1)+1,tbl_LoanData[[#This Row],[Application Date]]&lt;=TODAY()),tbl_LoanData[[#This Row],[Loan Amount]],0)</f>
        <v>0</v>
      </c>
      <c r="AN5537" s="14">
        <f>tbl_LoanData[[#This Row],[Amount Paid]]-(Q5537-X5537)</f>
        <v>488040.00000000012</v>
      </c>
      <c r="AO5537" s="14">
        <f>IF(tbl_LoanData[[#This Row],[Application Status]]="Approved",1,0)</f>
        <v>1</v>
      </c>
      <c r="AP5537" s="22" t="str">
        <f t="shared" ca="1" si="259"/>
        <v/>
      </c>
      <c r="AQ5537" s="22" t="str">
        <f t="shared" ca="1" si="260"/>
        <v/>
      </c>
    </row>
    <row r="5538" spans="1:43" ht="14.4" customHeight="1" x14ac:dyDescent="0.3">
      <c r="A5538" s="2" t="s">
        <v>10563</v>
      </c>
      <c r="B5538" s="2" t="s">
        <v>10564</v>
      </c>
      <c r="C5538" s="2" t="s">
        <v>100</v>
      </c>
      <c r="D5538" s="2" t="s">
        <v>268</v>
      </c>
      <c r="E5538" s="2" t="s">
        <v>402</v>
      </c>
      <c r="F5538" s="2">
        <v>64</v>
      </c>
      <c r="G5538" s="2" t="s">
        <v>69</v>
      </c>
      <c r="H5538" s="2" t="s">
        <v>466</v>
      </c>
      <c r="I5538" s="2" t="s">
        <v>43</v>
      </c>
      <c r="J5538" s="3">
        <v>45894</v>
      </c>
      <c r="K5538" s="3">
        <v>45899</v>
      </c>
      <c r="L5538" s="2" t="s">
        <v>40</v>
      </c>
      <c r="M5538" s="2" t="s">
        <v>85</v>
      </c>
      <c r="N5538" s="2" t="s">
        <v>270</v>
      </c>
      <c r="O5538" s="4">
        <v>1204000</v>
      </c>
      <c r="P5538" s="4">
        <v>123800</v>
      </c>
      <c r="Q5538" s="4">
        <v>1080200</v>
      </c>
      <c r="R5538" s="2">
        <v>48</v>
      </c>
      <c r="S5538" s="5">
        <v>7.91</v>
      </c>
      <c r="T5538" s="4">
        <v>29624.48</v>
      </c>
      <c r="U5538" s="2" t="s">
        <v>73</v>
      </c>
      <c r="V5538" s="2" t="s">
        <v>74</v>
      </c>
      <c r="W5538" s="4">
        <v>325869.28000000003</v>
      </c>
      <c r="X5538" s="4">
        <v>1096106</v>
      </c>
      <c r="Y5538" s="4">
        <v>1421975.28</v>
      </c>
      <c r="Z5538" s="2">
        <v>0</v>
      </c>
      <c r="AA5538" s="2" t="s">
        <v>56</v>
      </c>
      <c r="AB5538" s="2" t="s">
        <v>15728</v>
      </c>
      <c r="AC5538" s="2" t="s">
        <v>146</v>
      </c>
      <c r="AD5538" s="2" t="s">
        <v>76</v>
      </c>
      <c r="AE5538" s="5">
        <v>89.72</v>
      </c>
      <c r="AF5538" s="2">
        <v>0</v>
      </c>
      <c r="AG5538" s="2" t="s">
        <v>77</v>
      </c>
      <c r="AH5538" s="2">
        <v>5</v>
      </c>
      <c r="AI5538" s="6" t="str">
        <f t="shared" si="258"/>
        <v>55-64</v>
      </c>
      <c r="AJ5538" s="11">
        <f>YEAR(tbl_LoanData[[#This Row],[Application Date]])</f>
        <v>2025</v>
      </c>
      <c r="AK5538" s="11" t="str">
        <f>TEXT(tbl_LoanData[[#This Row],[Application Date]],"MMMM")</f>
        <v>August</v>
      </c>
      <c r="AL5538" s="12">
        <f>DATE(YEAR(tbl_LoanData[[#This Row],[Application Date]]),MONTH(tbl_LoanData[[#This Row],[Application Date]]),1)</f>
        <v>45870</v>
      </c>
      <c r="AM5538" s="14">
        <f ca="1">IF(AND(tbl_LoanData[[#This Row],[Application Date]]&gt;=EOMONTH(TODAY(),-1)+1,tbl_LoanData[[#This Row],[Application Date]]&lt;=TODAY()),tbl_LoanData[[#This Row],[Loan Amount]],0)</f>
        <v>0</v>
      </c>
      <c r="AN5538" s="14">
        <f>tbl_LoanData[[#This Row],[Amount Paid]]-(Q5538-X5538)</f>
        <v>341775.28</v>
      </c>
      <c r="AO5538" s="14">
        <f>IF(tbl_LoanData[[#This Row],[Application Status]]="Approved",1,0)</f>
        <v>1</v>
      </c>
      <c r="AP5538" s="22" t="str">
        <f t="shared" ca="1" si="259"/>
        <v/>
      </c>
      <c r="AQ5538" s="22" t="str">
        <f t="shared" ca="1" si="260"/>
        <v/>
      </c>
    </row>
    <row r="5539" spans="1:43" x14ac:dyDescent="0.3">
      <c r="A5539" s="2" t="s">
        <v>10685</v>
      </c>
      <c r="B5539" s="2" t="s">
        <v>10686</v>
      </c>
      <c r="C5539" s="2" t="s">
        <v>322</v>
      </c>
      <c r="D5539" s="2" t="s">
        <v>254</v>
      </c>
      <c r="E5539" s="2" t="s">
        <v>102</v>
      </c>
      <c r="F5539" s="2">
        <v>33</v>
      </c>
      <c r="G5539" s="2" t="s">
        <v>83</v>
      </c>
      <c r="H5539" s="2" t="s">
        <v>233</v>
      </c>
      <c r="I5539" s="2" t="s">
        <v>46</v>
      </c>
      <c r="J5539" s="3">
        <v>45888</v>
      </c>
      <c r="K5539" s="3"/>
      <c r="L5539" s="2" t="s">
        <v>37</v>
      </c>
      <c r="M5539" s="2" t="s">
        <v>260</v>
      </c>
      <c r="N5539" s="2" t="s">
        <v>261</v>
      </c>
      <c r="O5539" s="4">
        <v>218000</v>
      </c>
      <c r="P5539" s="4">
        <v>74900</v>
      </c>
      <c r="Q5539" s="4">
        <v>143100</v>
      </c>
      <c r="R5539" s="2">
        <v>48</v>
      </c>
      <c r="S5539" s="5">
        <v>11.78</v>
      </c>
      <c r="T5539" s="4">
        <v>4386.01</v>
      </c>
      <c r="U5539" s="2" t="s">
        <v>113</v>
      </c>
      <c r="V5539" s="2" t="s">
        <v>97</v>
      </c>
      <c r="W5539" s="4">
        <v>0</v>
      </c>
      <c r="X5539" s="4">
        <v>0</v>
      </c>
      <c r="Y5539" s="4">
        <v>210528.72</v>
      </c>
      <c r="Z5539" s="2">
        <v>0</v>
      </c>
      <c r="AA5539" s="2" t="s">
        <v>97</v>
      </c>
      <c r="AB5539" s="2" t="s">
        <v>15736</v>
      </c>
      <c r="AC5539" s="2" t="s">
        <v>129</v>
      </c>
      <c r="AD5539" s="2" t="s">
        <v>76</v>
      </c>
      <c r="AE5539" s="5">
        <v>65.64</v>
      </c>
      <c r="AF5539" s="2">
        <v>0</v>
      </c>
      <c r="AG5539" s="2" t="s">
        <v>97</v>
      </c>
      <c r="AH5539" s="2"/>
      <c r="AI5539" s="6" t="str">
        <f t="shared" si="258"/>
        <v>25-34</v>
      </c>
      <c r="AJ5539" s="11">
        <f>YEAR(tbl_LoanData[[#This Row],[Application Date]])</f>
        <v>2025</v>
      </c>
      <c r="AK5539" s="11" t="str">
        <f>TEXT(tbl_LoanData[[#This Row],[Application Date]],"MMMM")</f>
        <v>August</v>
      </c>
      <c r="AL5539" s="12">
        <f>DATE(YEAR(tbl_LoanData[[#This Row],[Application Date]]),MONTH(tbl_LoanData[[#This Row],[Application Date]]),1)</f>
        <v>45870</v>
      </c>
      <c r="AM5539" s="14">
        <f ca="1">IF(AND(tbl_LoanData[[#This Row],[Application Date]]&gt;=EOMONTH(TODAY(),-1)+1,tbl_LoanData[[#This Row],[Application Date]]&lt;=TODAY()),tbl_LoanData[[#This Row],[Loan Amount]],0)</f>
        <v>0</v>
      </c>
      <c r="AN5539" s="14">
        <f>tbl_LoanData[[#This Row],[Amount Paid]]-(Q5539-X5539)</f>
        <v>-143100</v>
      </c>
      <c r="AO5539" s="14">
        <f>IF(tbl_LoanData[[#This Row],[Application Status]]="Approved",1,0)</f>
        <v>0</v>
      </c>
      <c r="AP5539" s="22" t="str">
        <f t="shared" ca="1" si="259"/>
        <v/>
      </c>
      <c r="AQ5539" s="22" t="str">
        <f t="shared" ca="1" si="260"/>
        <v/>
      </c>
    </row>
    <row r="5540" spans="1:43" ht="14.4" customHeight="1" x14ac:dyDescent="0.3">
      <c r="A5540" s="2" t="s">
        <v>10699</v>
      </c>
      <c r="B5540" s="2" t="s">
        <v>10700</v>
      </c>
      <c r="C5540" s="2" t="s">
        <v>655</v>
      </c>
      <c r="D5540" s="2" t="s">
        <v>209</v>
      </c>
      <c r="E5540" s="2" t="s">
        <v>102</v>
      </c>
      <c r="F5540" s="2">
        <v>60</v>
      </c>
      <c r="G5540" s="2" t="s">
        <v>69</v>
      </c>
      <c r="H5540" s="2" t="s">
        <v>278</v>
      </c>
      <c r="I5540" s="2" t="s">
        <v>45</v>
      </c>
      <c r="J5540" s="3">
        <v>45898</v>
      </c>
      <c r="K5540" s="3">
        <v>45912</v>
      </c>
      <c r="L5540" s="2" t="s">
        <v>36</v>
      </c>
      <c r="M5540" s="2" t="s">
        <v>104</v>
      </c>
      <c r="N5540" s="2" t="s">
        <v>105</v>
      </c>
      <c r="O5540" s="4">
        <v>2193000</v>
      </c>
      <c r="P5540" s="4">
        <v>311800</v>
      </c>
      <c r="Q5540" s="4">
        <v>1881200</v>
      </c>
      <c r="R5540" s="2">
        <v>24</v>
      </c>
      <c r="S5540" s="5">
        <v>9.5500000000000007</v>
      </c>
      <c r="T5540" s="4">
        <v>93354.55</v>
      </c>
      <c r="U5540" s="2" t="s">
        <v>73</v>
      </c>
      <c r="V5540" s="2" t="s">
        <v>74</v>
      </c>
      <c r="W5540" s="4">
        <v>1026900.05</v>
      </c>
      <c r="X5540" s="4">
        <v>1213609.1499999999</v>
      </c>
      <c r="Y5540" s="4">
        <v>2240509.2000000002</v>
      </c>
      <c r="Z5540" s="2">
        <v>0</v>
      </c>
      <c r="AA5540" s="2" t="s">
        <v>56</v>
      </c>
      <c r="AB5540" s="2" t="s">
        <v>15733</v>
      </c>
      <c r="AC5540" s="2" t="s">
        <v>360</v>
      </c>
      <c r="AD5540" s="2" t="s">
        <v>76</v>
      </c>
      <c r="AE5540" s="5">
        <v>85.78</v>
      </c>
      <c r="AF5540" s="2">
        <v>0</v>
      </c>
      <c r="AG5540" s="2" t="s">
        <v>77</v>
      </c>
      <c r="AH5540" s="2">
        <v>14</v>
      </c>
      <c r="AI5540" s="6" t="str">
        <f t="shared" si="258"/>
        <v>55-64</v>
      </c>
      <c r="AJ5540" s="11">
        <f>YEAR(tbl_LoanData[[#This Row],[Application Date]])</f>
        <v>2025</v>
      </c>
      <c r="AK5540" s="11" t="str">
        <f>TEXT(tbl_LoanData[[#This Row],[Application Date]],"MMMM")</f>
        <v>August</v>
      </c>
      <c r="AL5540" s="12">
        <f>DATE(YEAR(tbl_LoanData[[#This Row],[Application Date]]),MONTH(tbl_LoanData[[#This Row],[Application Date]]),1)</f>
        <v>45870</v>
      </c>
      <c r="AM5540" s="14">
        <f ca="1">IF(AND(tbl_LoanData[[#This Row],[Application Date]]&gt;=EOMONTH(TODAY(),-1)+1,tbl_LoanData[[#This Row],[Application Date]]&lt;=TODAY()),tbl_LoanData[[#This Row],[Loan Amount]],0)</f>
        <v>0</v>
      </c>
      <c r="AN5540" s="14">
        <f>tbl_LoanData[[#This Row],[Amount Paid]]-(Q5540-X5540)</f>
        <v>359309.19999999995</v>
      </c>
      <c r="AO5540" s="14">
        <f>IF(tbl_LoanData[[#This Row],[Application Status]]="Approved",1,0)</f>
        <v>1</v>
      </c>
      <c r="AP5540" s="22" t="str">
        <f t="shared" ca="1" si="259"/>
        <v/>
      </c>
      <c r="AQ5540" s="22" t="str">
        <f t="shared" ca="1" si="260"/>
        <v/>
      </c>
    </row>
    <row r="5541" spans="1:43" ht="14.4" customHeight="1" x14ac:dyDescent="0.3">
      <c r="A5541" s="2" t="s">
        <v>10729</v>
      </c>
      <c r="B5541" s="2" t="s">
        <v>10730</v>
      </c>
      <c r="C5541" s="2" t="s">
        <v>986</v>
      </c>
      <c r="D5541" s="2" t="s">
        <v>176</v>
      </c>
      <c r="E5541" s="2" t="s">
        <v>385</v>
      </c>
      <c r="F5541" s="2">
        <v>33</v>
      </c>
      <c r="G5541" s="2" t="s">
        <v>83</v>
      </c>
      <c r="H5541" s="2" t="s">
        <v>84</v>
      </c>
      <c r="I5541" s="2" t="s">
        <v>45</v>
      </c>
      <c r="J5541" s="3">
        <v>45893</v>
      </c>
      <c r="K5541" s="3">
        <v>45910</v>
      </c>
      <c r="L5541" s="2" t="s">
        <v>36</v>
      </c>
      <c r="M5541" s="2" t="s">
        <v>94</v>
      </c>
      <c r="N5541" s="2" t="s">
        <v>212</v>
      </c>
      <c r="O5541" s="4">
        <v>1213000</v>
      </c>
      <c r="P5541" s="4">
        <v>246700</v>
      </c>
      <c r="Q5541" s="4">
        <v>966300</v>
      </c>
      <c r="R5541" s="2">
        <v>24</v>
      </c>
      <c r="S5541" s="5">
        <v>13.79</v>
      </c>
      <c r="T5541" s="4">
        <v>51366.9</v>
      </c>
      <c r="U5541" s="2" t="s">
        <v>73</v>
      </c>
      <c r="V5541" s="2" t="s">
        <v>74</v>
      </c>
      <c r="W5541" s="4">
        <v>513669</v>
      </c>
      <c r="X5541" s="4">
        <v>719136.54</v>
      </c>
      <c r="Y5541" s="4">
        <v>1232805.54</v>
      </c>
      <c r="Z5541" s="2">
        <v>30</v>
      </c>
      <c r="AA5541" s="2" t="s">
        <v>57</v>
      </c>
      <c r="AB5541" s="2" t="s">
        <v>15735</v>
      </c>
      <c r="AC5541" s="2" t="s">
        <v>129</v>
      </c>
      <c r="AD5541" s="2" t="s">
        <v>76</v>
      </c>
      <c r="AE5541" s="5">
        <v>79.66</v>
      </c>
      <c r="AF5541" s="2">
        <v>1</v>
      </c>
      <c r="AG5541" s="2" t="s">
        <v>77</v>
      </c>
      <c r="AH5541" s="2">
        <v>17</v>
      </c>
      <c r="AI5541" s="6" t="str">
        <f t="shared" si="258"/>
        <v>25-34</v>
      </c>
      <c r="AJ5541" s="11">
        <f>YEAR(tbl_LoanData[[#This Row],[Application Date]])</f>
        <v>2025</v>
      </c>
      <c r="AK5541" s="11" t="str">
        <f>TEXT(tbl_LoanData[[#This Row],[Application Date]],"MMMM")</f>
        <v>August</v>
      </c>
      <c r="AL5541" s="12">
        <f>DATE(YEAR(tbl_LoanData[[#This Row],[Application Date]]),MONTH(tbl_LoanData[[#This Row],[Application Date]]),1)</f>
        <v>45870</v>
      </c>
      <c r="AM5541" s="14">
        <f ca="1">IF(AND(tbl_LoanData[[#This Row],[Application Date]]&gt;=EOMONTH(TODAY(),-1)+1,tbl_LoanData[[#This Row],[Application Date]]&lt;=TODAY()),tbl_LoanData[[#This Row],[Loan Amount]],0)</f>
        <v>0</v>
      </c>
      <c r="AN5541" s="14">
        <f>tbl_LoanData[[#This Row],[Amount Paid]]-(Q5541-X5541)</f>
        <v>266505.54000000004</v>
      </c>
      <c r="AO5541" s="14">
        <f>IF(tbl_LoanData[[#This Row],[Application Status]]="Approved",1,0)</f>
        <v>1</v>
      </c>
      <c r="AP5541" s="22" t="str">
        <f t="shared" ca="1" si="259"/>
        <v/>
      </c>
      <c r="AQ5541" s="22" t="str">
        <f t="shared" ca="1" si="260"/>
        <v/>
      </c>
    </row>
    <row r="5542" spans="1:43" x14ac:dyDescent="0.3">
      <c r="A5542" s="2" t="s">
        <v>10837</v>
      </c>
      <c r="B5542" s="2" t="s">
        <v>10838</v>
      </c>
      <c r="C5542" s="2" t="s">
        <v>809</v>
      </c>
      <c r="D5542" s="2" t="s">
        <v>311</v>
      </c>
      <c r="E5542" s="2" t="s">
        <v>394</v>
      </c>
      <c r="F5542" s="2">
        <v>23</v>
      </c>
      <c r="G5542" s="2" t="s">
        <v>69</v>
      </c>
      <c r="H5542" s="2" t="s">
        <v>398</v>
      </c>
      <c r="I5542" s="2" t="s">
        <v>46</v>
      </c>
      <c r="J5542" s="3">
        <v>45884</v>
      </c>
      <c r="K5542" s="3"/>
      <c r="L5542" s="2" t="s">
        <v>40</v>
      </c>
      <c r="M5542" s="2" t="s">
        <v>85</v>
      </c>
      <c r="N5542" s="2" t="s">
        <v>274</v>
      </c>
      <c r="O5542" s="4">
        <v>1279000</v>
      </c>
      <c r="P5542" s="4">
        <v>348900</v>
      </c>
      <c r="Q5542" s="4">
        <v>930100</v>
      </c>
      <c r="R5542" s="2">
        <v>18</v>
      </c>
      <c r="S5542" s="5">
        <v>11.44</v>
      </c>
      <c r="T5542" s="4">
        <v>60539.18</v>
      </c>
      <c r="U5542" s="2" t="s">
        <v>96</v>
      </c>
      <c r="V5542" s="2" t="s">
        <v>97</v>
      </c>
      <c r="W5542" s="4">
        <v>0</v>
      </c>
      <c r="X5542" s="4">
        <v>0</v>
      </c>
      <c r="Y5542" s="4">
        <v>1089705.1599999999</v>
      </c>
      <c r="Z5542" s="2">
        <v>0</v>
      </c>
      <c r="AA5542" s="2" t="s">
        <v>97</v>
      </c>
      <c r="AB5542" s="2" t="s">
        <v>15730</v>
      </c>
      <c r="AC5542" s="2" t="s">
        <v>213</v>
      </c>
      <c r="AD5542" s="2" t="s">
        <v>76</v>
      </c>
      <c r="AE5542" s="5">
        <v>72.72</v>
      </c>
      <c r="AF5542" s="2">
        <v>0</v>
      </c>
      <c r="AG5542" s="2" t="s">
        <v>97</v>
      </c>
      <c r="AH5542" s="2"/>
      <c r="AI5542" s="6" t="str">
        <f t="shared" si="258"/>
        <v>18-24</v>
      </c>
      <c r="AJ5542" s="11">
        <f>YEAR(tbl_LoanData[[#This Row],[Application Date]])</f>
        <v>2025</v>
      </c>
      <c r="AK5542" s="11" t="str">
        <f>TEXT(tbl_LoanData[[#This Row],[Application Date]],"MMMM")</f>
        <v>August</v>
      </c>
      <c r="AL5542" s="12">
        <f>DATE(YEAR(tbl_LoanData[[#This Row],[Application Date]]),MONTH(tbl_LoanData[[#This Row],[Application Date]]),1)</f>
        <v>45870</v>
      </c>
      <c r="AM5542" s="14">
        <f ca="1">IF(AND(tbl_LoanData[[#This Row],[Application Date]]&gt;=EOMONTH(TODAY(),-1)+1,tbl_LoanData[[#This Row],[Application Date]]&lt;=TODAY()),tbl_LoanData[[#This Row],[Loan Amount]],0)</f>
        <v>0</v>
      </c>
      <c r="AN5542" s="14">
        <f>tbl_LoanData[[#This Row],[Amount Paid]]-(Q5542-X5542)</f>
        <v>-930100</v>
      </c>
      <c r="AO5542" s="14">
        <f>IF(tbl_LoanData[[#This Row],[Application Status]]="Approved",1,0)</f>
        <v>0</v>
      </c>
      <c r="AP5542" s="22" t="str">
        <f t="shared" ca="1" si="259"/>
        <v/>
      </c>
      <c r="AQ5542" s="22" t="str">
        <f t="shared" ca="1" si="260"/>
        <v/>
      </c>
    </row>
    <row r="5543" spans="1:43" ht="14.4" customHeight="1" x14ac:dyDescent="0.3">
      <c r="A5543" s="2" t="s">
        <v>10849</v>
      </c>
      <c r="B5543" s="2" t="s">
        <v>10850</v>
      </c>
      <c r="C5543" s="2" t="s">
        <v>530</v>
      </c>
      <c r="D5543" s="2" t="s">
        <v>134</v>
      </c>
      <c r="E5543" s="2" t="s">
        <v>135</v>
      </c>
      <c r="F5543" s="2">
        <v>65</v>
      </c>
      <c r="G5543" s="2" t="s">
        <v>69</v>
      </c>
      <c r="H5543" s="2" t="s">
        <v>191</v>
      </c>
      <c r="I5543" s="2" t="s">
        <v>51</v>
      </c>
      <c r="J5543" s="3">
        <v>45889</v>
      </c>
      <c r="K5543" s="3">
        <v>45903</v>
      </c>
      <c r="L5543" s="2" t="s">
        <v>40</v>
      </c>
      <c r="M5543" s="2" t="s">
        <v>111</v>
      </c>
      <c r="N5543" s="2" t="s">
        <v>120</v>
      </c>
      <c r="O5543" s="4">
        <v>876000</v>
      </c>
      <c r="P5543" s="4">
        <v>140500</v>
      </c>
      <c r="Q5543" s="4">
        <v>735500</v>
      </c>
      <c r="R5543" s="2">
        <v>24</v>
      </c>
      <c r="S5543" s="5">
        <v>13.16</v>
      </c>
      <c r="T5543" s="4">
        <v>38711.82</v>
      </c>
      <c r="U5543" s="2" t="s">
        <v>73</v>
      </c>
      <c r="V5543" s="2" t="s">
        <v>74</v>
      </c>
      <c r="W5543" s="4">
        <v>425830.02</v>
      </c>
      <c r="X5543" s="4">
        <v>503253.58</v>
      </c>
      <c r="Y5543" s="4">
        <v>929083.6</v>
      </c>
      <c r="Z5543" s="2">
        <v>0</v>
      </c>
      <c r="AA5543" s="2" t="s">
        <v>56</v>
      </c>
      <c r="AB5543" s="2" t="s">
        <v>15727</v>
      </c>
      <c r="AC5543" s="2" t="s">
        <v>106</v>
      </c>
      <c r="AD5543" s="2" t="s">
        <v>76</v>
      </c>
      <c r="AE5543" s="5">
        <v>83.96</v>
      </c>
      <c r="AF5543" s="2">
        <v>0</v>
      </c>
      <c r="AG5543" s="2" t="s">
        <v>77</v>
      </c>
      <c r="AH5543" s="2">
        <v>14</v>
      </c>
      <c r="AI5543" s="6" t="str">
        <f t="shared" si="258"/>
        <v>65+</v>
      </c>
      <c r="AJ5543" s="11">
        <f>YEAR(tbl_LoanData[[#This Row],[Application Date]])</f>
        <v>2025</v>
      </c>
      <c r="AK5543" s="11" t="str">
        <f>TEXT(tbl_LoanData[[#This Row],[Application Date]],"MMMM")</f>
        <v>August</v>
      </c>
      <c r="AL5543" s="12">
        <f>DATE(YEAR(tbl_LoanData[[#This Row],[Application Date]]),MONTH(tbl_LoanData[[#This Row],[Application Date]]),1)</f>
        <v>45870</v>
      </c>
      <c r="AM5543" s="14">
        <f ca="1">IF(AND(tbl_LoanData[[#This Row],[Application Date]]&gt;=EOMONTH(TODAY(),-1)+1,tbl_LoanData[[#This Row],[Application Date]]&lt;=TODAY()),tbl_LoanData[[#This Row],[Loan Amount]],0)</f>
        <v>0</v>
      </c>
      <c r="AN5543" s="14">
        <f>tbl_LoanData[[#This Row],[Amount Paid]]-(Q5543-X5543)</f>
        <v>193583.60000000003</v>
      </c>
      <c r="AO5543" s="14">
        <f>IF(tbl_LoanData[[#This Row],[Application Status]]="Approved",1,0)</f>
        <v>1</v>
      </c>
      <c r="AP5543" s="22" t="str">
        <f t="shared" ca="1" si="259"/>
        <v/>
      </c>
      <c r="AQ5543" s="22" t="str">
        <f t="shared" ca="1" si="260"/>
        <v/>
      </c>
    </row>
    <row r="5544" spans="1:43" ht="14.4" customHeight="1" x14ac:dyDescent="0.3">
      <c r="A5544" s="2" t="s">
        <v>10883</v>
      </c>
      <c r="B5544" s="2" t="s">
        <v>10884</v>
      </c>
      <c r="C5544" s="2" t="s">
        <v>124</v>
      </c>
      <c r="D5544" s="2" t="s">
        <v>142</v>
      </c>
      <c r="E5544" s="2" t="s">
        <v>183</v>
      </c>
      <c r="F5544" s="2">
        <v>58</v>
      </c>
      <c r="G5544" s="2" t="s">
        <v>69</v>
      </c>
      <c r="H5544" s="2" t="s">
        <v>93</v>
      </c>
      <c r="I5544" s="2" t="s">
        <v>50</v>
      </c>
      <c r="J5544" s="3">
        <v>45889</v>
      </c>
      <c r="K5544" s="3">
        <v>45895</v>
      </c>
      <c r="L5544" s="2" t="s">
        <v>38</v>
      </c>
      <c r="M5544" s="2" t="s">
        <v>127</v>
      </c>
      <c r="N5544" s="2" t="s">
        <v>128</v>
      </c>
      <c r="O5544" s="4">
        <v>1120000</v>
      </c>
      <c r="P5544" s="4">
        <v>228200</v>
      </c>
      <c r="Q5544" s="4">
        <v>891800</v>
      </c>
      <c r="R5544" s="2">
        <v>24</v>
      </c>
      <c r="S5544" s="5">
        <v>12.18</v>
      </c>
      <c r="T5544" s="4">
        <v>46210.1</v>
      </c>
      <c r="U5544" s="2" t="s">
        <v>73</v>
      </c>
      <c r="V5544" s="2" t="s">
        <v>74</v>
      </c>
      <c r="W5544" s="4">
        <v>323470.7</v>
      </c>
      <c r="X5544" s="4">
        <v>785571.78</v>
      </c>
      <c r="Y5544" s="4">
        <v>1109042.48</v>
      </c>
      <c r="Z5544" s="2">
        <v>112</v>
      </c>
      <c r="AA5544" s="2" t="s">
        <v>60</v>
      </c>
      <c r="AB5544" s="2" t="s">
        <v>15730</v>
      </c>
      <c r="AC5544" s="2" t="s">
        <v>332</v>
      </c>
      <c r="AD5544" s="2" t="s">
        <v>76</v>
      </c>
      <c r="AE5544" s="5">
        <v>79.62</v>
      </c>
      <c r="AF5544" s="2">
        <v>4</v>
      </c>
      <c r="AG5544" s="2" t="s">
        <v>130</v>
      </c>
      <c r="AH5544" s="2">
        <v>6</v>
      </c>
      <c r="AI5544" s="6" t="str">
        <f t="shared" si="258"/>
        <v>55-64</v>
      </c>
      <c r="AJ5544" s="11">
        <f>YEAR(tbl_LoanData[[#This Row],[Application Date]])</f>
        <v>2025</v>
      </c>
      <c r="AK5544" s="11" t="str">
        <f>TEXT(tbl_LoanData[[#This Row],[Application Date]],"MMMM")</f>
        <v>August</v>
      </c>
      <c r="AL5544" s="12">
        <f>DATE(YEAR(tbl_LoanData[[#This Row],[Application Date]]),MONTH(tbl_LoanData[[#This Row],[Application Date]]),1)</f>
        <v>45870</v>
      </c>
      <c r="AM5544" s="14">
        <f ca="1">IF(AND(tbl_LoanData[[#This Row],[Application Date]]&gt;=EOMONTH(TODAY(),-1)+1,tbl_LoanData[[#This Row],[Application Date]]&lt;=TODAY()),tbl_LoanData[[#This Row],[Loan Amount]],0)</f>
        <v>0</v>
      </c>
      <c r="AN5544" s="14">
        <f>tbl_LoanData[[#This Row],[Amount Paid]]-(Q5544-X5544)</f>
        <v>217242.48000000004</v>
      </c>
      <c r="AO5544" s="14">
        <f>IF(tbl_LoanData[[#This Row],[Application Status]]="Approved",1,0)</f>
        <v>1</v>
      </c>
      <c r="AP5544" s="22" t="str">
        <f t="shared" ca="1" si="259"/>
        <v/>
      </c>
      <c r="AQ5544" s="22" t="str">
        <f t="shared" ca="1" si="260"/>
        <v/>
      </c>
    </row>
    <row r="5545" spans="1:43" x14ac:dyDescent="0.3">
      <c r="A5545" s="2" t="s">
        <v>10915</v>
      </c>
      <c r="B5545" s="2" t="s">
        <v>10916</v>
      </c>
      <c r="C5545" s="2" t="s">
        <v>289</v>
      </c>
      <c r="D5545" s="2" t="s">
        <v>182</v>
      </c>
      <c r="E5545" s="2" t="s">
        <v>447</v>
      </c>
      <c r="F5545" s="2">
        <v>24</v>
      </c>
      <c r="G5545" s="2" t="s">
        <v>69</v>
      </c>
      <c r="H5545" s="2" t="s">
        <v>103</v>
      </c>
      <c r="I5545" s="2" t="s">
        <v>43</v>
      </c>
      <c r="J5545" s="3">
        <v>45897</v>
      </c>
      <c r="K5545" s="3">
        <v>45900</v>
      </c>
      <c r="L5545" s="2" t="s">
        <v>37</v>
      </c>
      <c r="M5545" s="2" t="s">
        <v>199</v>
      </c>
      <c r="N5545" s="2" t="s">
        <v>319</v>
      </c>
      <c r="O5545" s="4">
        <v>79000</v>
      </c>
      <c r="P5545" s="4">
        <v>24200</v>
      </c>
      <c r="Q5545" s="4">
        <v>54800</v>
      </c>
      <c r="R5545" s="2">
        <v>48</v>
      </c>
      <c r="S5545" s="5">
        <v>12.27</v>
      </c>
      <c r="T5545" s="4">
        <v>1702</v>
      </c>
      <c r="U5545" s="2" t="s">
        <v>73</v>
      </c>
      <c r="V5545" s="2" t="s">
        <v>74</v>
      </c>
      <c r="W5545" s="4">
        <v>18722</v>
      </c>
      <c r="X5545" s="4">
        <v>62973.84</v>
      </c>
      <c r="Y5545" s="4">
        <v>81695.839999999997</v>
      </c>
      <c r="Z5545" s="2">
        <v>0</v>
      </c>
      <c r="AA5545" s="2" t="s">
        <v>56</v>
      </c>
      <c r="AB5545" s="2" t="s">
        <v>15734</v>
      </c>
      <c r="AC5545" s="2" t="s">
        <v>121</v>
      </c>
      <c r="AD5545" s="2" t="s">
        <v>76</v>
      </c>
      <c r="AE5545" s="5">
        <v>69.37</v>
      </c>
      <c r="AF5545" s="2">
        <v>0</v>
      </c>
      <c r="AG5545" s="2" t="s">
        <v>77</v>
      </c>
      <c r="AH5545" s="2">
        <v>3</v>
      </c>
      <c r="AI5545" s="6" t="str">
        <f t="shared" si="258"/>
        <v>18-24</v>
      </c>
      <c r="AJ5545" s="11">
        <f>YEAR(tbl_LoanData[[#This Row],[Application Date]])</f>
        <v>2025</v>
      </c>
      <c r="AK5545" s="11" t="str">
        <f>TEXT(tbl_LoanData[[#This Row],[Application Date]],"MMMM")</f>
        <v>August</v>
      </c>
      <c r="AL5545" s="12">
        <f>DATE(YEAR(tbl_LoanData[[#This Row],[Application Date]]),MONTH(tbl_LoanData[[#This Row],[Application Date]]),1)</f>
        <v>45870</v>
      </c>
      <c r="AM5545" s="14">
        <f ca="1">IF(AND(tbl_LoanData[[#This Row],[Application Date]]&gt;=EOMONTH(TODAY(),-1)+1,tbl_LoanData[[#This Row],[Application Date]]&lt;=TODAY()),tbl_LoanData[[#This Row],[Loan Amount]],0)</f>
        <v>0</v>
      </c>
      <c r="AN5545" s="14">
        <f>tbl_LoanData[[#This Row],[Amount Paid]]-(Q5545-X5545)</f>
        <v>26895.839999999997</v>
      </c>
      <c r="AO5545" s="14">
        <f>IF(tbl_LoanData[[#This Row],[Application Status]]="Approved",1,0)</f>
        <v>1</v>
      </c>
      <c r="AP5545" s="22" t="str">
        <f t="shared" ca="1" si="259"/>
        <v/>
      </c>
      <c r="AQ5545" s="22" t="str">
        <f t="shared" ca="1" si="260"/>
        <v/>
      </c>
    </row>
    <row r="5546" spans="1:43" ht="14.4" customHeight="1" x14ac:dyDescent="0.3">
      <c r="A5546" s="2" t="s">
        <v>11081</v>
      </c>
      <c r="B5546" s="2" t="s">
        <v>11082</v>
      </c>
      <c r="C5546" s="2" t="s">
        <v>304</v>
      </c>
      <c r="D5546" s="2" t="s">
        <v>67</v>
      </c>
      <c r="E5546" s="2" t="s">
        <v>209</v>
      </c>
      <c r="F5546" s="2">
        <v>30</v>
      </c>
      <c r="G5546" s="2" t="s">
        <v>83</v>
      </c>
      <c r="H5546" s="2" t="s">
        <v>244</v>
      </c>
      <c r="I5546" s="2" t="s">
        <v>48</v>
      </c>
      <c r="J5546" s="3">
        <v>45885</v>
      </c>
      <c r="K5546" s="3">
        <v>45895</v>
      </c>
      <c r="L5546" s="2" t="s">
        <v>41</v>
      </c>
      <c r="M5546" s="2" t="s">
        <v>552</v>
      </c>
      <c r="N5546" s="2" t="s">
        <v>553</v>
      </c>
      <c r="O5546" s="4">
        <v>3738000</v>
      </c>
      <c r="P5546" s="4">
        <v>432500</v>
      </c>
      <c r="Q5546" s="4">
        <v>3305500</v>
      </c>
      <c r="R5546" s="2">
        <v>12</v>
      </c>
      <c r="S5546" s="5">
        <v>12.38</v>
      </c>
      <c r="T5546" s="4">
        <v>309560.08</v>
      </c>
      <c r="U5546" s="2" t="s">
        <v>73</v>
      </c>
      <c r="V5546" s="2" t="s">
        <v>74</v>
      </c>
      <c r="W5546" s="4">
        <v>3405160.88</v>
      </c>
      <c r="X5546" s="4">
        <v>309560.02</v>
      </c>
      <c r="Y5546" s="4">
        <v>3714720.9</v>
      </c>
      <c r="Z5546" s="2">
        <v>0</v>
      </c>
      <c r="AA5546" s="2" t="s">
        <v>56</v>
      </c>
      <c r="AB5546" s="2" t="s">
        <v>15736</v>
      </c>
      <c r="AC5546" s="2" t="s">
        <v>87</v>
      </c>
      <c r="AD5546" s="2" t="s">
        <v>76</v>
      </c>
      <c r="AE5546" s="5">
        <v>88.43</v>
      </c>
      <c r="AF5546" s="2">
        <v>0</v>
      </c>
      <c r="AG5546" s="2" t="s">
        <v>77</v>
      </c>
      <c r="AH5546" s="2">
        <v>10</v>
      </c>
      <c r="AI5546" s="6" t="str">
        <f t="shared" si="258"/>
        <v>25-34</v>
      </c>
      <c r="AJ5546" s="11">
        <f>YEAR(tbl_LoanData[[#This Row],[Application Date]])</f>
        <v>2025</v>
      </c>
      <c r="AK5546" s="11" t="str">
        <f>TEXT(tbl_LoanData[[#This Row],[Application Date]],"MMMM")</f>
        <v>August</v>
      </c>
      <c r="AL5546" s="12">
        <f>DATE(YEAR(tbl_LoanData[[#This Row],[Application Date]]),MONTH(tbl_LoanData[[#This Row],[Application Date]]),1)</f>
        <v>45870</v>
      </c>
      <c r="AM5546" s="14">
        <f ca="1">IF(AND(tbl_LoanData[[#This Row],[Application Date]]&gt;=EOMONTH(TODAY(),-1)+1,tbl_LoanData[[#This Row],[Application Date]]&lt;=TODAY()),tbl_LoanData[[#This Row],[Loan Amount]],0)</f>
        <v>0</v>
      </c>
      <c r="AN5546" s="14">
        <f>tbl_LoanData[[#This Row],[Amount Paid]]-(Q5546-X5546)</f>
        <v>409220.89999999991</v>
      </c>
      <c r="AO5546" s="14">
        <f>IF(tbl_LoanData[[#This Row],[Application Status]]="Approved",1,0)</f>
        <v>1</v>
      </c>
      <c r="AP5546" s="22" t="str">
        <f t="shared" ca="1" si="259"/>
        <v/>
      </c>
      <c r="AQ5546" s="22" t="str">
        <f t="shared" ca="1" si="260"/>
        <v/>
      </c>
    </row>
    <row r="5547" spans="1:43" x14ac:dyDescent="0.3">
      <c r="A5547" s="2" t="s">
        <v>11141</v>
      </c>
      <c r="B5547" s="2" t="s">
        <v>11142</v>
      </c>
      <c r="C5547" s="2" t="s">
        <v>80</v>
      </c>
      <c r="D5547" s="2" t="s">
        <v>232</v>
      </c>
      <c r="E5547" s="2" t="s">
        <v>323</v>
      </c>
      <c r="F5547" s="2">
        <v>55</v>
      </c>
      <c r="G5547" s="2" t="s">
        <v>83</v>
      </c>
      <c r="H5547" s="2" t="s">
        <v>156</v>
      </c>
      <c r="I5547" s="2" t="s">
        <v>45</v>
      </c>
      <c r="J5547" s="3">
        <v>45874</v>
      </c>
      <c r="K5547" s="3">
        <v>45885</v>
      </c>
      <c r="L5547" s="2" t="s">
        <v>40</v>
      </c>
      <c r="M5547" s="2" t="s">
        <v>157</v>
      </c>
      <c r="N5547" s="2" t="s">
        <v>328</v>
      </c>
      <c r="O5547" s="4">
        <v>1035000</v>
      </c>
      <c r="P5547" s="4">
        <v>326600</v>
      </c>
      <c r="Q5547" s="4">
        <v>708400</v>
      </c>
      <c r="R5547" s="2">
        <v>12</v>
      </c>
      <c r="S5547" s="5">
        <v>6.25</v>
      </c>
      <c r="T5547" s="4">
        <v>62722.92</v>
      </c>
      <c r="U5547" s="2" t="s">
        <v>73</v>
      </c>
      <c r="V5547" s="2" t="s">
        <v>33</v>
      </c>
      <c r="W5547" s="4">
        <v>752675</v>
      </c>
      <c r="X5547" s="4">
        <v>0</v>
      </c>
      <c r="Y5547" s="4">
        <v>752675</v>
      </c>
      <c r="Z5547" s="2">
        <v>0</v>
      </c>
      <c r="AA5547" s="2" t="s">
        <v>56</v>
      </c>
      <c r="AB5547" s="2" t="s">
        <v>15733</v>
      </c>
      <c r="AC5547" s="2" t="s">
        <v>75</v>
      </c>
      <c r="AD5547" s="2" t="s">
        <v>76</v>
      </c>
      <c r="AE5547" s="5">
        <v>68.44</v>
      </c>
      <c r="AF5547" s="2">
        <v>0</v>
      </c>
      <c r="AG5547" s="2" t="s">
        <v>77</v>
      </c>
      <c r="AH5547" s="2">
        <v>11</v>
      </c>
      <c r="AI5547" s="6" t="str">
        <f t="shared" si="258"/>
        <v>55-64</v>
      </c>
      <c r="AJ5547" s="11">
        <f>YEAR(tbl_LoanData[[#This Row],[Application Date]])</f>
        <v>2025</v>
      </c>
      <c r="AK5547" s="11" t="str">
        <f>TEXT(tbl_LoanData[[#This Row],[Application Date]],"MMMM")</f>
        <v>August</v>
      </c>
      <c r="AL5547" s="12">
        <f>DATE(YEAR(tbl_LoanData[[#This Row],[Application Date]]),MONTH(tbl_LoanData[[#This Row],[Application Date]]),1)</f>
        <v>45870</v>
      </c>
      <c r="AM5547" s="14">
        <f ca="1">IF(AND(tbl_LoanData[[#This Row],[Application Date]]&gt;=EOMONTH(TODAY(),-1)+1,tbl_LoanData[[#This Row],[Application Date]]&lt;=TODAY()),tbl_LoanData[[#This Row],[Loan Amount]],0)</f>
        <v>0</v>
      </c>
      <c r="AN5547" s="14">
        <f>tbl_LoanData[[#This Row],[Amount Paid]]-(Q5547-X5547)</f>
        <v>44275</v>
      </c>
      <c r="AO5547" s="14">
        <f>IF(tbl_LoanData[[#This Row],[Application Status]]="Approved",1,0)</f>
        <v>1</v>
      </c>
      <c r="AP5547" s="22" t="str">
        <f t="shared" ca="1" si="259"/>
        <v/>
      </c>
      <c r="AQ5547" s="22" t="str">
        <f t="shared" ca="1" si="260"/>
        <v/>
      </c>
    </row>
    <row r="5548" spans="1:43" ht="14.4" customHeight="1" x14ac:dyDescent="0.3">
      <c r="A5548" s="2" t="s">
        <v>11207</v>
      </c>
      <c r="B5548" s="2" t="s">
        <v>11208</v>
      </c>
      <c r="C5548" s="2" t="s">
        <v>240</v>
      </c>
      <c r="D5548" s="2" t="s">
        <v>176</v>
      </c>
      <c r="E5548" s="2" t="s">
        <v>311</v>
      </c>
      <c r="F5548" s="2">
        <v>25</v>
      </c>
      <c r="G5548" s="2" t="s">
        <v>83</v>
      </c>
      <c r="H5548" s="2" t="s">
        <v>298</v>
      </c>
      <c r="I5548" s="2" t="s">
        <v>43</v>
      </c>
      <c r="J5548" s="3">
        <v>45884</v>
      </c>
      <c r="K5548" s="3">
        <v>45890</v>
      </c>
      <c r="L5548" s="2" t="s">
        <v>38</v>
      </c>
      <c r="M5548" s="2" t="s">
        <v>85</v>
      </c>
      <c r="N5548" s="2" t="s">
        <v>314</v>
      </c>
      <c r="O5548" s="4">
        <v>1140000</v>
      </c>
      <c r="P5548" s="4">
        <v>169200</v>
      </c>
      <c r="Q5548" s="4">
        <v>970800</v>
      </c>
      <c r="R5548" s="2">
        <v>18</v>
      </c>
      <c r="S5548" s="5">
        <v>5.39</v>
      </c>
      <c r="T5548" s="4">
        <v>58293.84</v>
      </c>
      <c r="U5548" s="2" t="s">
        <v>73</v>
      </c>
      <c r="V5548" s="2" t="s">
        <v>74</v>
      </c>
      <c r="W5548" s="4">
        <v>524644.56000000006</v>
      </c>
      <c r="X5548" s="4">
        <v>524644.62</v>
      </c>
      <c r="Y5548" s="4">
        <v>1049289.18</v>
      </c>
      <c r="Z5548" s="2">
        <v>96</v>
      </c>
      <c r="AA5548" s="2" t="s">
        <v>60</v>
      </c>
      <c r="AB5548" s="2" t="s">
        <v>15735</v>
      </c>
      <c r="AC5548" s="2" t="s">
        <v>121</v>
      </c>
      <c r="AD5548" s="2" t="s">
        <v>76</v>
      </c>
      <c r="AE5548" s="5">
        <v>85.16</v>
      </c>
      <c r="AF5548" s="2">
        <v>3</v>
      </c>
      <c r="AG5548" s="2" t="s">
        <v>130</v>
      </c>
      <c r="AH5548" s="2">
        <v>6</v>
      </c>
      <c r="AI5548" s="6" t="str">
        <f t="shared" si="258"/>
        <v>25-34</v>
      </c>
      <c r="AJ5548" s="11">
        <f>YEAR(tbl_LoanData[[#This Row],[Application Date]])</f>
        <v>2025</v>
      </c>
      <c r="AK5548" s="11" t="str">
        <f>TEXT(tbl_LoanData[[#This Row],[Application Date]],"MMMM")</f>
        <v>August</v>
      </c>
      <c r="AL5548" s="12">
        <f>DATE(YEAR(tbl_LoanData[[#This Row],[Application Date]]),MONTH(tbl_LoanData[[#This Row],[Application Date]]),1)</f>
        <v>45870</v>
      </c>
      <c r="AM5548" s="14">
        <f ca="1">IF(AND(tbl_LoanData[[#This Row],[Application Date]]&gt;=EOMONTH(TODAY(),-1)+1,tbl_LoanData[[#This Row],[Application Date]]&lt;=TODAY()),tbl_LoanData[[#This Row],[Loan Amount]],0)</f>
        <v>0</v>
      </c>
      <c r="AN5548" s="14">
        <f>tbl_LoanData[[#This Row],[Amount Paid]]-(Q5548-X5548)</f>
        <v>78489.180000000051</v>
      </c>
      <c r="AO5548" s="14">
        <f>IF(tbl_LoanData[[#This Row],[Application Status]]="Approved",1,0)</f>
        <v>1</v>
      </c>
      <c r="AP5548" s="22" t="str">
        <f t="shared" ca="1" si="259"/>
        <v/>
      </c>
      <c r="AQ5548" s="22" t="str">
        <f t="shared" ca="1" si="260"/>
        <v/>
      </c>
    </row>
    <row r="5549" spans="1:43" ht="14.4" customHeight="1" x14ac:dyDescent="0.3">
      <c r="A5549" s="2" t="s">
        <v>11231</v>
      </c>
      <c r="B5549" s="2" t="s">
        <v>11232</v>
      </c>
      <c r="C5549" s="2" t="s">
        <v>100</v>
      </c>
      <c r="D5549" s="2" t="s">
        <v>176</v>
      </c>
      <c r="E5549" s="2" t="s">
        <v>465</v>
      </c>
      <c r="F5549" s="2">
        <v>27</v>
      </c>
      <c r="G5549" s="2" t="s">
        <v>69</v>
      </c>
      <c r="H5549" s="2" t="s">
        <v>285</v>
      </c>
      <c r="I5549" s="2" t="s">
        <v>55</v>
      </c>
      <c r="J5549" s="3">
        <v>45891</v>
      </c>
      <c r="K5549" s="3"/>
      <c r="L5549" s="2" t="s">
        <v>36</v>
      </c>
      <c r="M5549" s="2" t="s">
        <v>94</v>
      </c>
      <c r="N5549" s="2" t="s">
        <v>212</v>
      </c>
      <c r="O5549" s="4">
        <v>970000</v>
      </c>
      <c r="P5549" s="4">
        <v>364800</v>
      </c>
      <c r="Q5549" s="4">
        <v>605200</v>
      </c>
      <c r="R5549" s="2">
        <v>36</v>
      </c>
      <c r="S5549" s="5">
        <v>13.23</v>
      </c>
      <c r="T5549" s="4">
        <v>23483.439999999999</v>
      </c>
      <c r="U5549" s="2" t="s">
        <v>113</v>
      </c>
      <c r="V5549" s="2" t="s">
        <v>97</v>
      </c>
      <c r="W5549" s="4">
        <v>0</v>
      </c>
      <c r="X5549" s="4">
        <v>0</v>
      </c>
      <c r="Y5549" s="4">
        <v>845403.88</v>
      </c>
      <c r="Z5549" s="2">
        <v>0</v>
      </c>
      <c r="AA5549" s="2" t="s">
        <v>97</v>
      </c>
      <c r="AB5549" s="2" t="s">
        <v>15730</v>
      </c>
      <c r="AC5549" s="2" t="s">
        <v>87</v>
      </c>
      <c r="AD5549" s="2" t="s">
        <v>76</v>
      </c>
      <c r="AE5549" s="5">
        <v>62.39</v>
      </c>
      <c r="AF5549" s="2">
        <v>0</v>
      </c>
      <c r="AG5549" s="2" t="s">
        <v>97</v>
      </c>
      <c r="AH5549" s="2"/>
      <c r="AI5549" s="6" t="str">
        <f t="shared" si="258"/>
        <v>25-34</v>
      </c>
      <c r="AJ5549" s="11">
        <f>YEAR(tbl_LoanData[[#This Row],[Application Date]])</f>
        <v>2025</v>
      </c>
      <c r="AK5549" s="11" t="str">
        <f>TEXT(tbl_LoanData[[#This Row],[Application Date]],"MMMM")</f>
        <v>August</v>
      </c>
      <c r="AL5549" s="12">
        <f>DATE(YEAR(tbl_LoanData[[#This Row],[Application Date]]),MONTH(tbl_LoanData[[#This Row],[Application Date]]),1)</f>
        <v>45870</v>
      </c>
      <c r="AM5549" s="14">
        <f ca="1">IF(AND(tbl_LoanData[[#This Row],[Application Date]]&gt;=EOMONTH(TODAY(),-1)+1,tbl_LoanData[[#This Row],[Application Date]]&lt;=TODAY()),tbl_LoanData[[#This Row],[Loan Amount]],0)</f>
        <v>0</v>
      </c>
      <c r="AN5549" s="14">
        <f>tbl_LoanData[[#This Row],[Amount Paid]]-(Q5549-X5549)</f>
        <v>-605200</v>
      </c>
      <c r="AO5549" s="14">
        <f>IF(tbl_LoanData[[#This Row],[Application Status]]="Approved",1,0)</f>
        <v>0</v>
      </c>
      <c r="AP5549" s="22" t="str">
        <f t="shared" ca="1" si="259"/>
        <v/>
      </c>
      <c r="AQ5549" s="22" t="str">
        <f t="shared" ca="1" si="260"/>
        <v/>
      </c>
    </row>
    <row r="5550" spans="1:43" ht="14.4" customHeight="1" x14ac:dyDescent="0.3">
      <c r="A5550" s="2" t="s">
        <v>11291</v>
      </c>
      <c r="B5550" s="2" t="s">
        <v>11292</v>
      </c>
      <c r="C5550" s="2" t="s">
        <v>471</v>
      </c>
      <c r="D5550" s="2" t="s">
        <v>209</v>
      </c>
      <c r="E5550" s="2" t="s">
        <v>81</v>
      </c>
      <c r="F5550" s="2">
        <v>28</v>
      </c>
      <c r="G5550" s="2" t="s">
        <v>83</v>
      </c>
      <c r="H5550" s="2" t="s">
        <v>191</v>
      </c>
      <c r="I5550" s="2" t="s">
        <v>51</v>
      </c>
      <c r="J5550" s="3">
        <v>45876</v>
      </c>
      <c r="K5550" s="3">
        <v>45886</v>
      </c>
      <c r="L5550" s="2" t="s">
        <v>37</v>
      </c>
      <c r="M5550" s="2" t="s">
        <v>94</v>
      </c>
      <c r="N5550" s="2" t="s">
        <v>436</v>
      </c>
      <c r="O5550" s="4">
        <v>200000</v>
      </c>
      <c r="P5550" s="4">
        <v>75000</v>
      </c>
      <c r="Q5550" s="4">
        <v>125000</v>
      </c>
      <c r="R5550" s="2">
        <v>24</v>
      </c>
      <c r="S5550" s="5">
        <v>5.62</v>
      </c>
      <c r="T5550" s="4">
        <v>5793.75</v>
      </c>
      <c r="U5550" s="2" t="s">
        <v>73</v>
      </c>
      <c r="V5550" s="2" t="s">
        <v>74</v>
      </c>
      <c r="W5550" s="4">
        <v>69525</v>
      </c>
      <c r="X5550" s="4">
        <v>69525</v>
      </c>
      <c r="Y5550" s="4">
        <v>139050</v>
      </c>
      <c r="Z5550" s="2">
        <v>0</v>
      </c>
      <c r="AA5550" s="2" t="s">
        <v>56</v>
      </c>
      <c r="AB5550" s="2" t="s">
        <v>15732</v>
      </c>
      <c r="AC5550" s="2" t="s">
        <v>75</v>
      </c>
      <c r="AD5550" s="2" t="s">
        <v>76</v>
      </c>
      <c r="AE5550" s="5">
        <v>62.5</v>
      </c>
      <c r="AF5550" s="2">
        <v>0</v>
      </c>
      <c r="AG5550" s="2" t="s">
        <v>77</v>
      </c>
      <c r="AH5550" s="2">
        <v>10</v>
      </c>
      <c r="AI5550" s="6" t="str">
        <f t="shared" si="258"/>
        <v>25-34</v>
      </c>
      <c r="AJ5550" s="11">
        <f>YEAR(tbl_LoanData[[#This Row],[Application Date]])</f>
        <v>2025</v>
      </c>
      <c r="AK5550" s="11" t="str">
        <f>TEXT(tbl_LoanData[[#This Row],[Application Date]],"MMMM")</f>
        <v>August</v>
      </c>
      <c r="AL5550" s="12">
        <f>DATE(YEAR(tbl_LoanData[[#This Row],[Application Date]]),MONTH(tbl_LoanData[[#This Row],[Application Date]]),1)</f>
        <v>45870</v>
      </c>
      <c r="AM5550" s="14">
        <f ca="1">IF(AND(tbl_LoanData[[#This Row],[Application Date]]&gt;=EOMONTH(TODAY(),-1)+1,tbl_LoanData[[#This Row],[Application Date]]&lt;=TODAY()),tbl_LoanData[[#This Row],[Loan Amount]],0)</f>
        <v>0</v>
      </c>
      <c r="AN5550" s="14">
        <f>tbl_LoanData[[#This Row],[Amount Paid]]-(Q5550-X5550)</f>
        <v>14050</v>
      </c>
      <c r="AO5550" s="14">
        <f>IF(tbl_LoanData[[#This Row],[Application Status]]="Approved",1,0)</f>
        <v>1</v>
      </c>
      <c r="AP5550" s="22" t="str">
        <f t="shared" ca="1" si="259"/>
        <v/>
      </c>
      <c r="AQ5550" s="22" t="str">
        <f t="shared" ca="1" si="260"/>
        <v/>
      </c>
    </row>
    <row r="5551" spans="1:43" ht="14.4" customHeight="1" x14ac:dyDescent="0.3">
      <c r="A5551" s="2" t="s">
        <v>11303</v>
      </c>
      <c r="B5551" s="2" t="s">
        <v>11304</v>
      </c>
      <c r="C5551" s="2" t="s">
        <v>393</v>
      </c>
      <c r="D5551" s="2" t="s">
        <v>182</v>
      </c>
      <c r="E5551" s="2" t="s">
        <v>255</v>
      </c>
      <c r="F5551" s="2">
        <v>62</v>
      </c>
      <c r="G5551" s="2" t="s">
        <v>83</v>
      </c>
      <c r="H5551" s="2" t="s">
        <v>398</v>
      </c>
      <c r="I5551" s="2" t="s">
        <v>46</v>
      </c>
      <c r="J5551" s="3">
        <v>45895</v>
      </c>
      <c r="K5551" s="3">
        <v>45914</v>
      </c>
      <c r="L5551" s="2" t="s">
        <v>39</v>
      </c>
      <c r="M5551" s="2" t="s">
        <v>94</v>
      </c>
      <c r="N5551" s="2" t="s">
        <v>365</v>
      </c>
      <c r="O5551" s="4">
        <v>1562000</v>
      </c>
      <c r="P5551" s="4">
        <v>435300</v>
      </c>
      <c r="Q5551" s="4">
        <v>1126700</v>
      </c>
      <c r="R5551" s="2">
        <v>48</v>
      </c>
      <c r="S5551" s="5">
        <v>14.99</v>
      </c>
      <c r="T5551" s="4">
        <v>37547.279999999999</v>
      </c>
      <c r="U5551" s="2" t="s">
        <v>73</v>
      </c>
      <c r="V5551" s="2" t="s">
        <v>74</v>
      </c>
      <c r="W5551" s="4">
        <v>225283.68</v>
      </c>
      <c r="X5551" s="4">
        <v>1576985.64</v>
      </c>
      <c r="Y5551" s="4">
        <v>1802269.32</v>
      </c>
      <c r="Z5551" s="2">
        <v>140</v>
      </c>
      <c r="AA5551" s="2" t="s">
        <v>60</v>
      </c>
      <c r="AB5551" s="2" t="s">
        <v>15728</v>
      </c>
      <c r="AC5551" s="2" t="s">
        <v>360</v>
      </c>
      <c r="AD5551" s="2" t="s">
        <v>76</v>
      </c>
      <c r="AE5551" s="5">
        <v>72.13</v>
      </c>
      <c r="AF5551" s="2">
        <v>5</v>
      </c>
      <c r="AG5551" s="2" t="s">
        <v>130</v>
      </c>
      <c r="AH5551" s="2">
        <v>19</v>
      </c>
      <c r="AI5551" s="6" t="str">
        <f t="shared" si="258"/>
        <v>55-64</v>
      </c>
      <c r="AJ5551" s="11">
        <f>YEAR(tbl_LoanData[[#This Row],[Application Date]])</f>
        <v>2025</v>
      </c>
      <c r="AK5551" s="11" t="str">
        <f>TEXT(tbl_LoanData[[#This Row],[Application Date]],"MMMM")</f>
        <v>August</v>
      </c>
      <c r="AL5551" s="12">
        <f>DATE(YEAR(tbl_LoanData[[#This Row],[Application Date]]),MONTH(tbl_LoanData[[#This Row],[Application Date]]),1)</f>
        <v>45870</v>
      </c>
      <c r="AM5551" s="14">
        <f ca="1">IF(AND(tbl_LoanData[[#This Row],[Application Date]]&gt;=EOMONTH(TODAY(),-1)+1,tbl_LoanData[[#This Row],[Application Date]]&lt;=TODAY()),tbl_LoanData[[#This Row],[Loan Amount]],0)</f>
        <v>0</v>
      </c>
      <c r="AN5551" s="14">
        <f>tbl_LoanData[[#This Row],[Amount Paid]]-(Q5551-X5551)</f>
        <v>675569.31999999983</v>
      </c>
      <c r="AO5551" s="14">
        <f>IF(tbl_LoanData[[#This Row],[Application Status]]="Approved",1,0)</f>
        <v>1</v>
      </c>
      <c r="AP5551" s="22" t="str">
        <f t="shared" ca="1" si="259"/>
        <v/>
      </c>
      <c r="AQ5551" s="22" t="str">
        <f t="shared" ca="1" si="260"/>
        <v/>
      </c>
    </row>
    <row r="5552" spans="1:43" ht="14.4" customHeight="1" x14ac:dyDescent="0.3">
      <c r="A5552" s="2" t="s">
        <v>11305</v>
      </c>
      <c r="B5552" s="2" t="s">
        <v>11306</v>
      </c>
      <c r="C5552" s="2" t="s">
        <v>439</v>
      </c>
      <c r="D5552" s="2" t="s">
        <v>311</v>
      </c>
      <c r="E5552" s="2" t="s">
        <v>135</v>
      </c>
      <c r="F5552" s="2">
        <v>25</v>
      </c>
      <c r="G5552" s="2" t="s">
        <v>83</v>
      </c>
      <c r="H5552" s="2" t="s">
        <v>466</v>
      </c>
      <c r="I5552" s="2" t="s">
        <v>43</v>
      </c>
      <c r="J5552" s="3">
        <v>45876</v>
      </c>
      <c r="K5552" s="3">
        <v>45882</v>
      </c>
      <c r="L5552" s="2" t="s">
        <v>41</v>
      </c>
      <c r="M5552" s="2" t="s">
        <v>144</v>
      </c>
      <c r="N5552" s="2" t="s">
        <v>857</v>
      </c>
      <c r="O5552" s="4">
        <v>4246000</v>
      </c>
      <c r="P5552" s="4">
        <v>872500</v>
      </c>
      <c r="Q5552" s="4">
        <v>3373500</v>
      </c>
      <c r="R5552" s="2">
        <v>36</v>
      </c>
      <c r="S5552" s="5">
        <v>8.1999999999999993</v>
      </c>
      <c r="T5552" s="4">
        <v>116760.58</v>
      </c>
      <c r="U5552" s="2" t="s">
        <v>73</v>
      </c>
      <c r="V5552" s="2" t="s">
        <v>74</v>
      </c>
      <c r="W5552" s="4">
        <v>1401126.96</v>
      </c>
      <c r="X5552" s="4">
        <v>2802254.04</v>
      </c>
      <c r="Y5552" s="4">
        <v>4203381</v>
      </c>
      <c r="Z5552" s="2">
        <v>0</v>
      </c>
      <c r="AA5552" s="2" t="s">
        <v>56</v>
      </c>
      <c r="AB5552" s="2" t="s">
        <v>15736</v>
      </c>
      <c r="AC5552" s="2" t="s">
        <v>360</v>
      </c>
      <c r="AD5552" s="2" t="s">
        <v>76</v>
      </c>
      <c r="AE5552" s="5">
        <v>79.45</v>
      </c>
      <c r="AF5552" s="2">
        <v>0</v>
      </c>
      <c r="AG5552" s="2" t="s">
        <v>77</v>
      </c>
      <c r="AH5552" s="2">
        <v>6</v>
      </c>
      <c r="AI5552" s="6" t="str">
        <f t="shared" si="258"/>
        <v>25-34</v>
      </c>
      <c r="AJ5552" s="11">
        <f>YEAR(tbl_LoanData[[#This Row],[Application Date]])</f>
        <v>2025</v>
      </c>
      <c r="AK5552" s="11" t="str">
        <f>TEXT(tbl_LoanData[[#This Row],[Application Date]],"MMMM")</f>
        <v>August</v>
      </c>
      <c r="AL5552" s="12">
        <f>DATE(YEAR(tbl_LoanData[[#This Row],[Application Date]]),MONTH(tbl_LoanData[[#This Row],[Application Date]]),1)</f>
        <v>45870</v>
      </c>
      <c r="AM5552" s="14">
        <f ca="1">IF(AND(tbl_LoanData[[#This Row],[Application Date]]&gt;=EOMONTH(TODAY(),-1)+1,tbl_LoanData[[#This Row],[Application Date]]&lt;=TODAY()),tbl_LoanData[[#This Row],[Loan Amount]],0)</f>
        <v>0</v>
      </c>
      <c r="AN5552" s="14">
        <f>tbl_LoanData[[#This Row],[Amount Paid]]-(Q5552-X5552)</f>
        <v>829881</v>
      </c>
      <c r="AO5552" s="14">
        <f>IF(tbl_LoanData[[#This Row],[Application Status]]="Approved",1,0)</f>
        <v>1</v>
      </c>
      <c r="AP5552" s="22" t="str">
        <f t="shared" ca="1" si="259"/>
        <v/>
      </c>
      <c r="AQ5552" s="22" t="str">
        <f t="shared" ca="1" si="260"/>
        <v/>
      </c>
    </row>
    <row r="5553" spans="1:43" ht="14.4" customHeight="1" x14ac:dyDescent="0.3">
      <c r="A5553" s="2" t="s">
        <v>11319</v>
      </c>
      <c r="B5553" s="2" t="s">
        <v>11320</v>
      </c>
      <c r="C5553" s="2" t="s">
        <v>435</v>
      </c>
      <c r="D5553" s="2" t="s">
        <v>81</v>
      </c>
      <c r="E5553" s="2" t="s">
        <v>406</v>
      </c>
      <c r="F5553" s="2">
        <v>36</v>
      </c>
      <c r="G5553" s="2" t="s">
        <v>83</v>
      </c>
      <c r="H5553" s="2" t="s">
        <v>250</v>
      </c>
      <c r="I5553" s="2" t="s">
        <v>52</v>
      </c>
      <c r="J5553" s="3">
        <v>45893</v>
      </c>
      <c r="K5553" s="3">
        <v>45909</v>
      </c>
      <c r="L5553" s="2" t="s">
        <v>37</v>
      </c>
      <c r="M5553" s="2" t="s">
        <v>260</v>
      </c>
      <c r="N5553" s="2" t="s">
        <v>457</v>
      </c>
      <c r="O5553" s="4">
        <v>218000</v>
      </c>
      <c r="P5553" s="4">
        <v>72200</v>
      </c>
      <c r="Q5553" s="4">
        <v>145800</v>
      </c>
      <c r="R5553" s="2">
        <v>24</v>
      </c>
      <c r="S5553" s="5">
        <v>5.41</v>
      </c>
      <c r="T5553" s="4">
        <v>6732.32</v>
      </c>
      <c r="U5553" s="2" t="s">
        <v>73</v>
      </c>
      <c r="V5553" s="2" t="s">
        <v>74</v>
      </c>
      <c r="W5553" s="4">
        <v>74055.520000000004</v>
      </c>
      <c r="X5553" s="4">
        <v>87520.04</v>
      </c>
      <c r="Y5553" s="4">
        <v>161575.56</v>
      </c>
      <c r="Z5553" s="2">
        <v>0</v>
      </c>
      <c r="AA5553" s="2" t="s">
        <v>56</v>
      </c>
      <c r="AB5553" s="2" t="s">
        <v>15736</v>
      </c>
      <c r="AC5553" s="2" t="s">
        <v>332</v>
      </c>
      <c r="AD5553" s="2" t="s">
        <v>76</v>
      </c>
      <c r="AE5553" s="5">
        <v>66.88</v>
      </c>
      <c r="AF5553" s="2">
        <v>0</v>
      </c>
      <c r="AG5553" s="2" t="s">
        <v>77</v>
      </c>
      <c r="AH5553" s="2">
        <v>16</v>
      </c>
      <c r="AI5553" s="6" t="str">
        <f t="shared" si="258"/>
        <v>35-44</v>
      </c>
      <c r="AJ5553" s="11">
        <f>YEAR(tbl_LoanData[[#This Row],[Application Date]])</f>
        <v>2025</v>
      </c>
      <c r="AK5553" s="11" t="str">
        <f>TEXT(tbl_LoanData[[#This Row],[Application Date]],"MMMM")</f>
        <v>August</v>
      </c>
      <c r="AL5553" s="12">
        <f>DATE(YEAR(tbl_LoanData[[#This Row],[Application Date]]),MONTH(tbl_LoanData[[#This Row],[Application Date]]),1)</f>
        <v>45870</v>
      </c>
      <c r="AM5553" s="14">
        <f ca="1">IF(AND(tbl_LoanData[[#This Row],[Application Date]]&gt;=EOMONTH(TODAY(),-1)+1,tbl_LoanData[[#This Row],[Application Date]]&lt;=TODAY()),tbl_LoanData[[#This Row],[Loan Amount]],0)</f>
        <v>0</v>
      </c>
      <c r="AN5553" s="14">
        <f>tbl_LoanData[[#This Row],[Amount Paid]]-(Q5553-X5553)</f>
        <v>15775.559999999998</v>
      </c>
      <c r="AO5553" s="14">
        <f>IF(tbl_LoanData[[#This Row],[Application Status]]="Approved",1,0)</f>
        <v>1</v>
      </c>
      <c r="AP5553" s="22" t="str">
        <f t="shared" ca="1" si="259"/>
        <v/>
      </c>
      <c r="AQ5553" s="22" t="str">
        <f t="shared" ca="1" si="260"/>
        <v/>
      </c>
    </row>
    <row r="5554" spans="1:43" ht="14.4" customHeight="1" x14ac:dyDescent="0.3">
      <c r="A5554" s="2" t="s">
        <v>11405</v>
      </c>
      <c r="B5554" s="2" t="s">
        <v>11406</v>
      </c>
      <c r="C5554" s="2" t="s">
        <v>712</v>
      </c>
      <c r="D5554" s="2" t="s">
        <v>204</v>
      </c>
      <c r="E5554" s="2" t="s">
        <v>465</v>
      </c>
      <c r="F5554" s="2">
        <v>26</v>
      </c>
      <c r="G5554" s="2" t="s">
        <v>83</v>
      </c>
      <c r="H5554" s="2" t="s">
        <v>318</v>
      </c>
      <c r="I5554" s="2" t="s">
        <v>42</v>
      </c>
      <c r="J5554" s="3">
        <v>45877</v>
      </c>
      <c r="K5554" s="3">
        <v>45887</v>
      </c>
      <c r="L5554" s="2" t="s">
        <v>36</v>
      </c>
      <c r="M5554" s="2" t="s">
        <v>104</v>
      </c>
      <c r="N5554" s="2" t="s">
        <v>592</v>
      </c>
      <c r="O5554" s="4">
        <v>1636000</v>
      </c>
      <c r="P5554" s="4">
        <v>182700</v>
      </c>
      <c r="Q5554" s="4">
        <v>1453300</v>
      </c>
      <c r="R5554" s="2">
        <v>24</v>
      </c>
      <c r="S5554" s="5">
        <v>12.82</v>
      </c>
      <c r="T5554" s="4">
        <v>76080.259999999995</v>
      </c>
      <c r="U5554" s="2" t="s">
        <v>73</v>
      </c>
      <c r="V5554" s="2" t="s">
        <v>74</v>
      </c>
      <c r="W5554" s="4">
        <v>912963.12</v>
      </c>
      <c r="X5554" s="4">
        <v>912963</v>
      </c>
      <c r="Y5554" s="4">
        <v>1825926.12</v>
      </c>
      <c r="Z5554" s="2">
        <v>0</v>
      </c>
      <c r="AA5554" s="2" t="s">
        <v>56</v>
      </c>
      <c r="AB5554" s="2" t="s">
        <v>15734</v>
      </c>
      <c r="AC5554" s="2" t="s">
        <v>87</v>
      </c>
      <c r="AD5554" s="2" t="s">
        <v>76</v>
      </c>
      <c r="AE5554" s="5">
        <v>88.83</v>
      </c>
      <c r="AF5554" s="2">
        <v>0</v>
      </c>
      <c r="AG5554" s="2" t="s">
        <v>77</v>
      </c>
      <c r="AH5554" s="2">
        <v>10</v>
      </c>
      <c r="AI5554" s="6" t="str">
        <f t="shared" si="258"/>
        <v>25-34</v>
      </c>
      <c r="AJ5554" s="11">
        <f>YEAR(tbl_LoanData[[#This Row],[Application Date]])</f>
        <v>2025</v>
      </c>
      <c r="AK5554" s="11" t="str">
        <f>TEXT(tbl_LoanData[[#This Row],[Application Date]],"MMMM")</f>
        <v>August</v>
      </c>
      <c r="AL5554" s="12">
        <f>DATE(YEAR(tbl_LoanData[[#This Row],[Application Date]]),MONTH(tbl_LoanData[[#This Row],[Application Date]]),1)</f>
        <v>45870</v>
      </c>
      <c r="AM5554" s="14">
        <f ca="1">IF(AND(tbl_LoanData[[#This Row],[Application Date]]&gt;=EOMONTH(TODAY(),-1)+1,tbl_LoanData[[#This Row],[Application Date]]&lt;=TODAY()),tbl_LoanData[[#This Row],[Loan Amount]],0)</f>
        <v>0</v>
      </c>
      <c r="AN5554" s="14">
        <f>tbl_LoanData[[#This Row],[Amount Paid]]-(Q5554-X5554)</f>
        <v>372626.12</v>
      </c>
      <c r="AO5554" s="14">
        <f>IF(tbl_LoanData[[#This Row],[Application Status]]="Approved",1,0)</f>
        <v>1</v>
      </c>
      <c r="AP5554" s="22" t="str">
        <f t="shared" ca="1" si="259"/>
        <v/>
      </c>
      <c r="AQ5554" s="22" t="str">
        <f t="shared" ca="1" si="260"/>
        <v/>
      </c>
    </row>
    <row r="5555" spans="1:43" ht="14.4" customHeight="1" x14ac:dyDescent="0.3">
      <c r="A5555" s="2" t="s">
        <v>11467</v>
      </c>
      <c r="B5555" s="2" t="s">
        <v>11468</v>
      </c>
      <c r="C5555" s="2" t="s">
        <v>116</v>
      </c>
      <c r="D5555" s="2" t="s">
        <v>67</v>
      </c>
      <c r="E5555" s="2" t="s">
        <v>150</v>
      </c>
      <c r="F5555" s="2">
        <v>41</v>
      </c>
      <c r="G5555" s="2" t="s">
        <v>69</v>
      </c>
      <c r="H5555" s="2" t="s">
        <v>217</v>
      </c>
      <c r="I5555" s="2" t="s">
        <v>46</v>
      </c>
      <c r="J5555" s="3">
        <v>45886</v>
      </c>
      <c r="K5555" s="3">
        <v>45902</v>
      </c>
      <c r="L5555" s="2" t="s">
        <v>39</v>
      </c>
      <c r="M5555" s="2" t="s">
        <v>167</v>
      </c>
      <c r="N5555" s="2" t="s">
        <v>168</v>
      </c>
      <c r="O5555" s="4">
        <v>1911000</v>
      </c>
      <c r="P5555" s="4">
        <v>407800</v>
      </c>
      <c r="Q5555" s="4">
        <v>1503200</v>
      </c>
      <c r="R5555" s="2">
        <v>60</v>
      </c>
      <c r="S5555" s="5">
        <v>12.66</v>
      </c>
      <c r="T5555" s="4">
        <v>40912.089999999997</v>
      </c>
      <c r="U5555" s="2" t="s">
        <v>73</v>
      </c>
      <c r="V5555" s="2" t="s">
        <v>74</v>
      </c>
      <c r="W5555" s="4">
        <v>409120.9</v>
      </c>
      <c r="X5555" s="4">
        <v>2045604.7</v>
      </c>
      <c r="Y5555" s="4">
        <v>2454725.6</v>
      </c>
      <c r="Z5555" s="2">
        <v>29</v>
      </c>
      <c r="AA5555" s="2" t="s">
        <v>57</v>
      </c>
      <c r="AB5555" s="2" t="s">
        <v>15727</v>
      </c>
      <c r="AC5555" s="2" t="s">
        <v>121</v>
      </c>
      <c r="AD5555" s="2" t="s">
        <v>76</v>
      </c>
      <c r="AE5555" s="5">
        <v>78.66</v>
      </c>
      <c r="AF5555" s="2">
        <v>1</v>
      </c>
      <c r="AG5555" s="2" t="s">
        <v>77</v>
      </c>
      <c r="AH5555" s="2">
        <v>16</v>
      </c>
      <c r="AI5555" s="6" t="str">
        <f t="shared" si="258"/>
        <v>35-44</v>
      </c>
      <c r="AJ5555" s="11">
        <f>YEAR(tbl_LoanData[[#This Row],[Application Date]])</f>
        <v>2025</v>
      </c>
      <c r="AK5555" s="11" t="str">
        <f>TEXT(tbl_LoanData[[#This Row],[Application Date]],"MMMM")</f>
        <v>August</v>
      </c>
      <c r="AL5555" s="12">
        <f>DATE(YEAR(tbl_LoanData[[#This Row],[Application Date]]),MONTH(tbl_LoanData[[#This Row],[Application Date]]),1)</f>
        <v>45870</v>
      </c>
      <c r="AM5555" s="14">
        <f ca="1">IF(AND(tbl_LoanData[[#This Row],[Application Date]]&gt;=EOMONTH(TODAY(),-1)+1,tbl_LoanData[[#This Row],[Application Date]]&lt;=TODAY()),tbl_LoanData[[#This Row],[Loan Amount]],0)</f>
        <v>0</v>
      </c>
      <c r="AN5555" s="14">
        <f>tbl_LoanData[[#This Row],[Amount Paid]]-(Q5555-X5555)</f>
        <v>951525.6</v>
      </c>
      <c r="AO5555" s="14">
        <f>IF(tbl_LoanData[[#This Row],[Application Status]]="Approved",1,0)</f>
        <v>1</v>
      </c>
      <c r="AP5555" s="22" t="str">
        <f t="shared" ca="1" si="259"/>
        <v/>
      </c>
      <c r="AQ5555" s="22" t="str">
        <f t="shared" ca="1" si="260"/>
        <v/>
      </c>
    </row>
    <row r="5556" spans="1:43" ht="14.4" customHeight="1" x14ac:dyDescent="0.3">
      <c r="A5556" s="2" t="s">
        <v>11639</v>
      </c>
      <c r="B5556" s="2" t="s">
        <v>11640</v>
      </c>
      <c r="C5556" s="2" t="s">
        <v>331</v>
      </c>
      <c r="D5556" s="2" t="s">
        <v>182</v>
      </c>
      <c r="E5556" s="2" t="s">
        <v>142</v>
      </c>
      <c r="F5556" s="2">
        <v>54</v>
      </c>
      <c r="G5556" s="2" t="s">
        <v>83</v>
      </c>
      <c r="H5556" s="2" t="s">
        <v>265</v>
      </c>
      <c r="I5556" s="2" t="s">
        <v>44</v>
      </c>
      <c r="J5556" s="3">
        <v>45889</v>
      </c>
      <c r="K5556" s="3"/>
      <c r="L5556" s="2" t="s">
        <v>40</v>
      </c>
      <c r="M5556" s="2" t="s">
        <v>94</v>
      </c>
      <c r="N5556" s="2" t="s">
        <v>4</v>
      </c>
      <c r="O5556" s="4">
        <v>1077000</v>
      </c>
      <c r="P5556" s="4">
        <v>258600</v>
      </c>
      <c r="Q5556" s="4">
        <v>818400</v>
      </c>
      <c r="R5556" s="2">
        <v>60</v>
      </c>
      <c r="S5556" s="5">
        <v>13.48</v>
      </c>
      <c r="T5556" s="4">
        <v>22833.360000000001</v>
      </c>
      <c r="U5556" s="2" t="s">
        <v>96</v>
      </c>
      <c r="V5556" s="2" t="s">
        <v>97</v>
      </c>
      <c r="W5556" s="4">
        <v>0</v>
      </c>
      <c r="X5556" s="4">
        <v>0</v>
      </c>
      <c r="Y5556" s="4">
        <v>1370001.6</v>
      </c>
      <c r="Z5556" s="2">
        <v>0</v>
      </c>
      <c r="AA5556" s="2" t="s">
        <v>97</v>
      </c>
      <c r="AB5556" s="2" t="s">
        <v>15729</v>
      </c>
      <c r="AC5556" s="2" t="s">
        <v>87</v>
      </c>
      <c r="AD5556" s="2" t="s">
        <v>76</v>
      </c>
      <c r="AE5556" s="5">
        <v>75.989999999999995</v>
      </c>
      <c r="AF5556" s="2">
        <v>0</v>
      </c>
      <c r="AG5556" s="2" t="s">
        <v>97</v>
      </c>
      <c r="AH5556" s="2"/>
      <c r="AI5556" s="6" t="str">
        <f t="shared" si="258"/>
        <v>45-54</v>
      </c>
      <c r="AJ5556" s="11">
        <f>YEAR(tbl_LoanData[[#This Row],[Application Date]])</f>
        <v>2025</v>
      </c>
      <c r="AK5556" s="11" t="str">
        <f>TEXT(tbl_LoanData[[#This Row],[Application Date]],"MMMM")</f>
        <v>August</v>
      </c>
      <c r="AL5556" s="12">
        <f>DATE(YEAR(tbl_LoanData[[#This Row],[Application Date]]),MONTH(tbl_LoanData[[#This Row],[Application Date]]),1)</f>
        <v>45870</v>
      </c>
      <c r="AM5556" s="14">
        <f ca="1">IF(AND(tbl_LoanData[[#This Row],[Application Date]]&gt;=EOMONTH(TODAY(),-1)+1,tbl_LoanData[[#This Row],[Application Date]]&lt;=TODAY()),tbl_LoanData[[#This Row],[Loan Amount]],0)</f>
        <v>0</v>
      </c>
      <c r="AN5556" s="14">
        <f>tbl_LoanData[[#This Row],[Amount Paid]]-(Q5556-X5556)</f>
        <v>-818400</v>
      </c>
      <c r="AO5556" s="14">
        <f>IF(tbl_LoanData[[#This Row],[Application Status]]="Approved",1,0)</f>
        <v>0</v>
      </c>
      <c r="AP5556" s="22" t="str">
        <f t="shared" ca="1" si="259"/>
        <v/>
      </c>
      <c r="AQ5556" s="22" t="str">
        <f t="shared" ca="1" si="260"/>
        <v/>
      </c>
    </row>
    <row r="5557" spans="1:43" ht="14.4" customHeight="1" x14ac:dyDescent="0.3">
      <c r="A5557" s="2" t="s">
        <v>11655</v>
      </c>
      <c r="B5557" s="2" t="s">
        <v>11656</v>
      </c>
      <c r="C5557" s="2" t="s">
        <v>181</v>
      </c>
      <c r="D5557" s="2" t="s">
        <v>254</v>
      </c>
      <c r="E5557" s="2" t="s">
        <v>182</v>
      </c>
      <c r="F5557" s="2">
        <v>57</v>
      </c>
      <c r="G5557" s="2" t="s">
        <v>83</v>
      </c>
      <c r="H5557" s="2" t="s">
        <v>84</v>
      </c>
      <c r="I5557" s="2" t="s">
        <v>45</v>
      </c>
      <c r="J5557" s="3">
        <v>45871</v>
      </c>
      <c r="K5557" s="3">
        <v>45884</v>
      </c>
      <c r="L5557" s="2" t="s">
        <v>36</v>
      </c>
      <c r="M5557" s="2" t="s">
        <v>111</v>
      </c>
      <c r="N5557" s="2" t="s">
        <v>350</v>
      </c>
      <c r="O5557" s="4">
        <v>877000</v>
      </c>
      <c r="P5557" s="4">
        <v>245200</v>
      </c>
      <c r="Q5557" s="4">
        <v>631800</v>
      </c>
      <c r="R5557" s="2">
        <v>24</v>
      </c>
      <c r="S5557" s="5">
        <v>6.74</v>
      </c>
      <c r="T5557" s="4">
        <v>29873.61</v>
      </c>
      <c r="U5557" s="2" t="s">
        <v>73</v>
      </c>
      <c r="V5557" s="2" t="s">
        <v>74</v>
      </c>
      <c r="W5557" s="4">
        <v>179241.66</v>
      </c>
      <c r="X5557" s="4">
        <v>537724.98</v>
      </c>
      <c r="Y5557" s="4">
        <v>716966.64</v>
      </c>
      <c r="Z5557" s="2">
        <v>174</v>
      </c>
      <c r="AA5557" s="2" t="s">
        <v>60</v>
      </c>
      <c r="AB5557" s="2" t="s">
        <v>15732</v>
      </c>
      <c r="AC5557" s="2" t="s">
        <v>75</v>
      </c>
      <c r="AD5557" s="2" t="s">
        <v>76</v>
      </c>
      <c r="AE5557" s="5">
        <v>72.040000000000006</v>
      </c>
      <c r="AF5557" s="2">
        <v>6</v>
      </c>
      <c r="AG5557" s="2" t="s">
        <v>130</v>
      </c>
      <c r="AH5557" s="2">
        <v>13</v>
      </c>
      <c r="AI5557" s="6" t="str">
        <f t="shared" si="258"/>
        <v>55-64</v>
      </c>
      <c r="AJ5557" s="11">
        <f>YEAR(tbl_LoanData[[#This Row],[Application Date]])</f>
        <v>2025</v>
      </c>
      <c r="AK5557" s="11" t="str">
        <f>TEXT(tbl_LoanData[[#This Row],[Application Date]],"MMMM")</f>
        <v>August</v>
      </c>
      <c r="AL5557" s="12">
        <f>DATE(YEAR(tbl_LoanData[[#This Row],[Application Date]]),MONTH(tbl_LoanData[[#This Row],[Application Date]]),1)</f>
        <v>45870</v>
      </c>
      <c r="AM5557" s="14">
        <f ca="1">IF(AND(tbl_LoanData[[#This Row],[Application Date]]&gt;=EOMONTH(TODAY(),-1)+1,tbl_LoanData[[#This Row],[Application Date]]&lt;=TODAY()),tbl_LoanData[[#This Row],[Loan Amount]],0)</f>
        <v>0</v>
      </c>
      <c r="AN5557" s="14">
        <f>tbl_LoanData[[#This Row],[Amount Paid]]-(Q5557-X5557)</f>
        <v>85166.639999999985</v>
      </c>
      <c r="AO5557" s="14">
        <f>IF(tbl_LoanData[[#This Row],[Application Status]]="Approved",1,0)</f>
        <v>1</v>
      </c>
      <c r="AP5557" s="22" t="str">
        <f t="shared" ca="1" si="259"/>
        <v/>
      </c>
      <c r="AQ5557" s="22" t="str">
        <f t="shared" ca="1" si="260"/>
        <v/>
      </c>
    </row>
    <row r="5558" spans="1:43" ht="14.4" customHeight="1" x14ac:dyDescent="0.3">
      <c r="A5558" s="2" t="s">
        <v>11787</v>
      </c>
      <c r="B5558" s="2" t="s">
        <v>11788</v>
      </c>
      <c r="C5558" s="2" t="s">
        <v>533</v>
      </c>
      <c r="D5558" s="2" t="s">
        <v>161</v>
      </c>
      <c r="E5558" s="2" t="s">
        <v>165</v>
      </c>
      <c r="F5558" s="2">
        <v>41</v>
      </c>
      <c r="G5558" s="2" t="s">
        <v>83</v>
      </c>
      <c r="H5558" s="2" t="s">
        <v>278</v>
      </c>
      <c r="I5558" s="2" t="s">
        <v>45</v>
      </c>
      <c r="J5558" s="3">
        <v>45895</v>
      </c>
      <c r="K5558" s="3">
        <v>45916</v>
      </c>
      <c r="L5558" s="2" t="s">
        <v>40</v>
      </c>
      <c r="M5558" s="2" t="s">
        <v>85</v>
      </c>
      <c r="N5558" s="2" t="s">
        <v>270</v>
      </c>
      <c r="O5558" s="4">
        <v>779000</v>
      </c>
      <c r="P5558" s="4">
        <v>251600</v>
      </c>
      <c r="Q5558" s="4">
        <v>527400</v>
      </c>
      <c r="R5558" s="2">
        <v>60</v>
      </c>
      <c r="S5558" s="5">
        <v>6.72</v>
      </c>
      <c r="T5558" s="4">
        <v>11743.44</v>
      </c>
      <c r="U5558" s="2" t="s">
        <v>73</v>
      </c>
      <c r="V5558" s="2" t="s">
        <v>74</v>
      </c>
      <c r="W5558" s="4">
        <v>117434.4</v>
      </c>
      <c r="X5558" s="4">
        <v>587172</v>
      </c>
      <c r="Y5558" s="4">
        <v>704606.4</v>
      </c>
      <c r="Z5558" s="2">
        <v>28</v>
      </c>
      <c r="AA5558" s="2" t="s">
        <v>57</v>
      </c>
      <c r="AB5558" s="2" t="s">
        <v>15735</v>
      </c>
      <c r="AC5558" s="2" t="s">
        <v>75</v>
      </c>
      <c r="AD5558" s="2" t="s">
        <v>76</v>
      </c>
      <c r="AE5558" s="5">
        <v>67.7</v>
      </c>
      <c r="AF5558" s="2">
        <v>1</v>
      </c>
      <c r="AG5558" s="2" t="s">
        <v>77</v>
      </c>
      <c r="AH5558" s="2">
        <v>21</v>
      </c>
      <c r="AI5558" s="6" t="str">
        <f t="shared" si="258"/>
        <v>35-44</v>
      </c>
      <c r="AJ5558" s="11">
        <f>YEAR(tbl_LoanData[[#This Row],[Application Date]])</f>
        <v>2025</v>
      </c>
      <c r="AK5558" s="11" t="str">
        <f>TEXT(tbl_LoanData[[#This Row],[Application Date]],"MMMM")</f>
        <v>August</v>
      </c>
      <c r="AL5558" s="12">
        <f>DATE(YEAR(tbl_LoanData[[#This Row],[Application Date]]),MONTH(tbl_LoanData[[#This Row],[Application Date]]),1)</f>
        <v>45870</v>
      </c>
      <c r="AM5558" s="14">
        <f ca="1">IF(AND(tbl_LoanData[[#This Row],[Application Date]]&gt;=EOMONTH(TODAY(),-1)+1,tbl_LoanData[[#This Row],[Application Date]]&lt;=TODAY()),tbl_LoanData[[#This Row],[Loan Amount]],0)</f>
        <v>0</v>
      </c>
      <c r="AN5558" s="14">
        <f>tbl_LoanData[[#This Row],[Amount Paid]]-(Q5558-X5558)</f>
        <v>177206.39999999999</v>
      </c>
      <c r="AO5558" s="14">
        <f>IF(tbl_LoanData[[#This Row],[Application Status]]="Approved",1,0)</f>
        <v>1</v>
      </c>
      <c r="AP5558" s="22" t="str">
        <f t="shared" ca="1" si="259"/>
        <v/>
      </c>
      <c r="AQ5558" s="22" t="str">
        <f t="shared" ca="1" si="260"/>
        <v/>
      </c>
    </row>
    <row r="5559" spans="1:43" ht="14.4" customHeight="1" x14ac:dyDescent="0.3">
      <c r="A5559" s="2" t="s">
        <v>11829</v>
      </c>
      <c r="B5559" s="2" t="s">
        <v>11830</v>
      </c>
      <c r="C5559" s="2" t="s">
        <v>292</v>
      </c>
      <c r="D5559" s="2" t="s">
        <v>81</v>
      </c>
      <c r="E5559" s="2" t="s">
        <v>323</v>
      </c>
      <c r="F5559" s="2">
        <v>52</v>
      </c>
      <c r="G5559" s="2" t="s">
        <v>83</v>
      </c>
      <c r="H5559" s="2" t="s">
        <v>259</v>
      </c>
      <c r="I5559" s="2" t="s">
        <v>43</v>
      </c>
      <c r="J5559" s="3">
        <v>45888</v>
      </c>
      <c r="K5559" s="3">
        <v>45893</v>
      </c>
      <c r="L5559" s="2" t="s">
        <v>40</v>
      </c>
      <c r="M5559" s="2" t="s">
        <v>111</v>
      </c>
      <c r="N5559" s="2" t="s">
        <v>369</v>
      </c>
      <c r="O5559" s="4">
        <v>1018000</v>
      </c>
      <c r="P5559" s="4">
        <v>299700</v>
      </c>
      <c r="Q5559" s="4">
        <v>718300</v>
      </c>
      <c r="R5559" s="2">
        <v>36</v>
      </c>
      <c r="S5559" s="5">
        <v>7.5</v>
      </c>
      <c r="T5559" s="4">
        <v>24442.15</v>
      </c>
      <c r="U5559" s="2" t="s">
        <v>73</v>
      </c>
      <c r="V5559" s="2" t="s">
        <v>74</v>
      </c>
      <c r="W5559" s="4">
        <v>268863.65000000002</v>
      </c>
      <c r="X5559" s="4">
        <v>611053.85</v>
      </c>
      <c r="Y5559" s="4">
        <v>879917.5</v>
      </c>
      <c r="Z5559" s="2">
        <v>0</v>
      </c>
      <c r="AA5559" s="2" t="s">
        <v>56</v>
      </c>
      <c r="AB5559" s="2" t="s">
        <v>15733</v>
      </c>
      <c r="AC5559" s="2" t="s">
        <v>129</v>
      </c>
      <c r="AD5559" s="2" t="s">
        <v>76</v>
      </c>
      <c r="AE5559" s="5">
        <v>70.56</v>
      </c>
      <c r="AF5559" s="2">
        <v>0</v>
      </c>
      <c r="AG5559" s="2" t="s">
        <v>77</v>
      </c>
      <c r="AH5559" s="2">
        <v>5</v>
      </c>
      <c r="AI5559" s="6" t="str">
        <f t="shared" si="258"/>
        <v>45-54</v>
      </c>
      <c r="AJ5559" s="11">
        <f>YEAR(tbl_LoanData[[#This Row],[Application Date]])</f>
        <v>2025</v>
      </c>
      <c r="AK5559" s="11" t="str">
        <f>TEXT(tbl_LoanData[[#This Row],[Application Date]],"MMMM")</f>
        <v>August</v>
      </c>
      <c r="AL5559" s="12">
        <f>DATE(YEAR(tbl_LoanData[[#This Row],[Application Date]]),MONTH(tbl_LoanData[[#This Row],[Application Date]]),1)</f>
        <v>45870</v>
      </c>
      <c r="AM5559" s="14">
        <f ca="1">IF(AND(tbl_LoanData[[#This Row],[Application Date]]&gt;=EOMONTH(TODAY(),-1)+1,tbl_LoanData[[#This Row],[Application Date]]&lt;=TODAY()),tbl_LoanData[[#This Row],[Loan Amount]],0)</f>
        <v>0</v>
      </c>
      <c r="AN5559" s="14">
        <f>tbl_LoanData[[#This Row],[Amount Paid]]-(Q5559-X5559)</f>
        <v>161617.5</v>
      </c>
      <c r="AO5559" s="14">
        <f>IF(tbl_LoanData[[#This Row],[Application Status]]="Approved",1,0)</f>
        <v>1</v>
      </c>
      <c r="AP5559" s="22" t="str">
        <f t="shared" ca="1" si="259"/>
        <v/>
      </c>
      <c r="AQ5559" s="22" t="str">
        <f t="shared" ca="1" si="260"/>
        <v/>
      </c>
    </row>
    <row r="5560" spans="1:43" ht="14.4" customHeight="1" x14ac:dyDescent="0.3">
      <c r="A5560" s="2" t="s">
        <v>11919</v>
      </c>
      <c r="B5560" s="2" t="s">
        <v>11920</v>
      </c>
      <c r="C5560" s="2" t="s">
        <v>356</v>
      </c>
      <c r="D5560" s="2" t="s">
        <v>82</v>
      </c>
      <c r="E5560" s="2" t="s">
        <v>182</v>
      </c>
      <c r="F5560" s="2">
        <v>23</v>
      </c>
      <c r="G5560" s="2" t="s">
        <v>69</v>
      </c>
      <c r="H5560" s="2" t="s">
        <v>265</v>
      </c>
      <c r="I5560" s="2" t="s">
        <v>44</v>
      </c>
      <c r="J5560" s="3">
        <v>45872</v>
      </c>
      <c r="K5560" s="3">
        <v>45878</v>
      </c>
      <c r="L5560" s="2" t="s">
        <v>36</v>
      </c>
      <c r="M5560" s="2" t="s">
        <v>94</v>
      </c>
      <c r="N5560" s="2" t="s">
        <v>212</v>
      </c>
      <c r="O5560" s="4">
        <v>1097000</v>
      </c>
      <c r="P5560" s="4">
        <v>290800</v>
      </c>
      <c r="Q5560" s="4">
        <v>806200</v>
      </c>
      <c r="R5560" s="2">
        <v>36</v>
      </c>
      <c r="S5560" s="5">
        <v>10.32</v>
      </c>
      <c r="T5560" s="4">
        <v>29327.759999999998</v>
      </c>
      <c r="U5560" s="2" t="s">
        <v>73</v>
      </c>
      <c r="V5560" s="2" t="s">
        <v>74</v>
      </c>
      <c r="W5560" s="4">
        <v>351933.12</v>
      </c>
      <c r="X5560" s="4">
        <v>703866.4</v>
      </c>
      <c r="Y5560" s="4">
        <v>1055799.52</v>
      </c>
      <c r="Z5560" s="2">
        <v>0</v>
      </c>
      <c r="AA5560" s="2" t="s">
        <v>56</v>
      </c>
      <c r="AB5560" s="2" t="s">
        <v>15729</v>
      </c>
      <c r="AC5560" s="2" t="s">
        <v>360</v>
      </c>
      <c r="AD5560" s="2" t="s">
        <v>76</v>
      </c>
      <c r="AE5560" s="5">
        <v>73.489999999999995</v>
      </c>
      <c r="AF5560" s="2">
        <v>0</v>
      </c>
      <c r="AG5560" s="2" t="s">
        <v>77</v>
      </c>
      <c r="AH5560" s="2">
        <v>6</v>
      </c>
      <c r="AI5560" s="6" t="str">
        <f t="shared" si="258"/>
        <v>18-24</v>
      </c>
      <c r="AJ5560" s="11">
        <f>YEAR(tbl_LoanData[[#This Row],[Application Date]])</f>
        <v>2025</v>
      </c>
      <c r="AK5560" s="11" t="str">
        <f>TEXT(tbl_LoanData[[#This Row],[Application Date]],"MMMM")</f>
        <v>August</v>
      </c>
      <c r="AL5560" s="12">
        <f>DATE(YEAR(tbl_LoanData[[#This Row],[Application Date]]),MONTH(tbl_LoanData[[#This Row],[Application Date]]),1)</f>
        <v>45870</v>
      </c>
      <c r="AM5560" s="14">
        <f ca="1">IF(AND(tbl_LoanData[[#This Row],[Application Date]]&gt;=EOMONTH(TODAY(),-1)+1,tbl_LoanData[[#This Row],[Application Date]]&lt;=TODAY()),tbl_LoanData[[#This Row],[Loan Amount]],0)</f>
        <v>0</v>
      </c>
      <c r="AN5560" s="14">
        <f>tbl_LoanData[[#This Row],[Amount Paid]]-(Q5560-X5560)</f>
        <v>249599.52000000002</v>
      </c>
      <c r="AO5560" s="14">
        <f>IF(tbl_LoanData[[#This Row],[Application Status]]="Approved",1,0)</f>
        <v>1</v>
      </c>
      <c r="AP5560" s="22" t="str">
        <f t="shared" ca="1" si="259"/>
        <v/>
      </c>
      <c r="AQ5560" s="22" t="str">
        <f t="shared" ca="1" si="260"/>
        <v/>
      </c>
    </row>
    <row r="5561" spans="1:43" x14ac:dyDescent="0.3">
      <c r="A5561" s="2" t="s">
        <v>12057</v>
      </c>
      <c r="B5561" s="2" t="s">
        <v>12058</v>
      </c>
      <c r="C5561" s="2" t="s">
        <v>999</v>
      </c>
      <c r="D5561" s="2" t="s">
        <v>161</v>
      </c>
      <c r="E5561" s="2" t="s">
        <v>204</v>
      </c>
      <c r="F5561" s="2">
        <v>31</v>
      </c>
      <c r="G5561" s="2" t="s">
        <v>69</v>
      </c>
      <c r="H5561" s="2" t="s">
        <v>93</v>
      </c>
      <c r="I5561" s="2" t="s">
        <v>50</v>
      </c>
      <c r="J5561" s="3">
        <v>45897</v>
      </c>
      <c r="K5561" s="3">
        <v>45913</v>
      </c>
      <c r="L5561" s="2" t="s">
        <v>40</v>
      </c>
      <c r="M5561" s="2" t="s">
        <v>111</v>
      </c>
      <c r="N5561" s="2" t="s">
        <v>369</v>
      </c>
      <c r="O5561" s="4">
        <v>1476000</v>
      </c>
      <c r="P5561" s="4">
        <v>209300</v>
      </c>
      <c r="Q5561" s="4">
        <v>1266700</v>
      </c>
      <c r="R5561" s="2">
        <v>24</v>
      </c>
      <c r="S5561" s="5">
        <v>13.9</v>
      </c>
      <c r="T5561" s="4">
        <v>67451.78</v>
      </c>
      <c r="U5561" s="2" t="s">
        <v>73</v>
      </c>
      <c r="V5561" s="2" t="s">
        <v>74</v>
      </c>
      <c r="W5561" s="4">
        <v>741969.58</v>
      </c>
      <c r="X5561" s="4">
        <v>876873.02</v>
      </c>
      <c r="Y5561" s="4">
        <v>1618842.6</v>
      </c>
      <c r="Z5561" s="2">
        <v>0</v>
      </c>
      <c r="AA5561" s="2" t="s">
        <v>56</v>
      </c>
      <c r="AB5561" s="2" t="s">
        <v>15734</v>
      </c>
      <c r="AC5561" s="2" t="s">
        <v>121</v>
      </c>
      <c r="AD5561" s="2" t="s">
        <v>76</v>
      </c>
      <c r="AE5561" s="5">
        <v>85.82</v>
      </c>
      <c r="AF5561" s="2">
        <v>0</v>
      </c>
      <c r="AG5561" s="2" t="s">
        <v>77</v>
      </c>
      <c r="AH5561" s="2">
        <v>16</v>
      </c>
      <c r="AI5561" s="6" t="str">
        <f t="shared" si="258"/>
        <v>25-34</v>
      </c>
      <c r="AJ5561" s="11">
        <f>YEAR(tbl_LoanData[[#This Row],[Application Date]])</f>
        <v>2025</v>
      </c>
      <c r="AK5561" s="11" t="str">
        <f>TEXT(tbl_LoanData[[#This Row],[Application Date]],"MMMM")</f>
        <v>August</v>
      </c>
      <c r="AL5561" s="12">
        <f>DATE(YEAR(tbl_LoanData[[#This Row],[Application Date]]),MONTH(tbl_LoanData[[#This Row],[Application Date]]),1)</f>
        <v>45870</v>
      </c>
      <c r="AM5561" s="14">
        <f ca="1">IF(AND(tbl_LoanData[[#This Row],[Application Date]]&gt;=EOMONTH(TODAY(),-1)+1,tbl_LoanData[[#This Row],[Application Date]]&lt;=TODAY()),tbl_LoanData[[#This Row],[Loan Amount]],0)</f>
        <v>0</v>
      </c>
      <c r="AN5561" s="14">
        <f>tbl_LoanData[[#This Row],[Amount Paid]]-(Q5561-X5561)</f>
        <v>352142.6</v>
      </c>
      <c r="AO5561" s="14">
        <f>IF(tbl_LoanData[[#This Row],[Application Status]]="Approved",1,0)</f>
        <v>1</v>
      </c>
      <c r="AP5561" s="22" t="str">
        <f t="shared" ca="1" si="259"/>
        <v/>
      </c>
      <c r="AQ5561" s="22" t="str">
        <f t="shared" ca="1" si="260"/>
        <v/>
      </c>
    </row>
    <row r="5562" spans="1:43" ht="14.4" customHeight="1" x14ac:dyDescent="0.3">
      <c r="A5562" s="2" t="s">
        <v>12273</v>
      </c>
      <c r="B5562" s="2" t="s">
        <v>12274</v>
      </c>
      <c r="C5562" s="2" t="s">
        <v>335</v>
      </c>
      <c r="D5562" s="2" t="s">
        <v>232</v>
      </c>
      <c r="E5562" s="2" t="s">
        <v>118</v>
      </c>
      <c r="F5562" s="2">
        <v>56</v>
      </c>
      <c r="G5562" s="2" t="s">
        <v>83</v>
      </c>
      <c r="H5562" s="2" t="s">
        <v>269</v>
      </c>
      <c r="I5562" s="2" t="s">
        <v>46</v>
      </c>
      <c r="J5562" s="3">
        <v>45879</v>
      </c>
      <c r="K5562" s="3">
        <v>45892</v>
      </c>
      <c r="L5562" s="2" t="s">
        <v>39</v>
      </c>
      <c r="M5562" s="2" t="s">
        <v>94</v>
      </c>
      <c r="N5562" s="2" t="s">
        <v>365</v>
      </c>
      <c r="O5562" s="4">
        <v>1831000</v>
      </c>
      <c r="P5562" s="4">
        <v>191000</v>
      </c>
      <c r="Q5562" s="4">
        <v>1640000</v>
      </c>
      <c r="R5562" s="2">
        <v>36</v>
      </c>
      <c r="S5562" s="5">
        <v>11.79</v>
      </c>
      <c r="T5562" s="4">
        <v>61668.56</v>
      </c>
      <c r="U5562" s="2" t="s">
        <v>73</v>
      </c>
      <c r="V5562" s="2" t="s">
        <v>74</v>
      </c>
      <c r="W5562" s="4">
        <v>740022.72</v>
      </c>
      <c r="X5562" s="4">
        <v>1480045.28</v>
      </c>
      <c r="Y5562" s="4">
        <v>2220068</v>
      </c>
      <c r="Z5562" s="2">
        <v>0</v>
      </c>
      <c r="AA5562" s="2" t="s">
        <v>56</v>
      </c>
      <c r="AB5562" s="2" t="s">
        <v>15728</v>
      </c>
      <c r="AC5562" s="2" t="s">
        <v>121</v>
      </c>
      <c r="AD5562" s="2" t="s">
        <v>76</v>
      </c>
      <c r="AE5562" s="5">
        <v>89.57</v>
      </c>
      <c r="AF5562" s="2">
        <v>0</v>
      </c>
      <c r="AG5562" s="2" t="s">
        <v>77</v>
      </c>
      <c r="AH5562" s="2">
        <v>13</v>
      </c>
      <c r="AI5562" s="6" t="str">
        <f t="shared" si="258"/>
        <v>55-64</v>
      </c>
      <c r="AJ5562" s="11">
        <f>YEAR(tbl_LoanData[[#This Row],[Application Date]])</f>
        <v>2025</v>
      </c>
      <c r="AK5562" s="11" t="str">
        <f>TEXT(tbl_LoanData[[#This Row],[Application Date]],"MMMM")</f>
        <v>August</v>
      </c>
      <c r="AL5562" s="12">
        <f>DATE(YEAR(tbl_LoanData[[#This Row],[Application Date]]),MONTH(tbl_LoanData[[#This Row],[Application Date]]),1)</f>
        <v>45870</v>
      </c>
      <c r="AM5562" s="14">
        <f ca="1">IF(AND(tbl_LoanData[[#This Row],[Application Date]]&gt;=EOMONTH(TODAY(),-1)+1,tbl_LoanData[[#This Row],[Application Date]]&lt;=TODAY()),tbl_LoanData[[#This Row],[Loan Amount]],0)</f>
        <v>0</v>
      </c>
      <c r="AN5562" s="14">
        <f>tbl_LoanData[[#This Row],[Amount Paid]]-(Q5562-X5562)</f>
        <v>580068</v>
      </c>
      <c r="AO5562" s="14">
        <f>IF(tbl_LoanData[[#This Row],[Application Status]]="Approved",1,0)</f>
        <v>1</v>
      </c>
      <c r="AP5562" s="22" t="str">
        <f t="shared" ca="1" si="259"/>
        <v/>
      </c>
      <c r="AQ5562" s="22" t="str">
        <f t="shared" ca="1" si="260"/>
        <v/>
      </c>
    </row>
    <row r="5563" spans="1:43" x14ac:dyDescent="0.3">
      <c r="A5563" s="2" t="s">
        <v>12345</v>
      </c>
      <c r="B5563" s="2" t="s">
        <v>12346</v>
      </c>
      <c r="C5563" s="2" t="s">
        <v>521</v>
      </c>
      <c r="D5563" s="2" t="s">
        <v>189</v>
      </c>
      <c r="E5563" s="2" t="s">
        <v>312</v>
      </c>
      <c r="F5563" s="2">
        <v>26</v>
      </c>
      <c r="G5563" s="2" t="s">
        <v>69</v>
      </c>
      <c r="H5563" s="2" t="s">
        <v>228</v>
      </c>
      <c r="I5563" s="2" t="s">
        <v>43</v>
      </c>
      <c r="J5563" s="3">
        <v>45888</v>
      </c>
      <c r="K5563" s="3">
        <v>45906</v>
      </c>
      <c r="L5563" s="2" t="s">
        <v>36</v>
      </c>
      <c r="M5563" s="2" t="s">
        <v>111</v>
      </c>
      <c r="N5563" s="2" t="s">
        <v>350</v>
      </c>
      <c r="O5563" s="4">
        <v>2169000</v>
      </c>
      <c r="P5563" s="4">
        <v>671300</v>
      </c>
      <c r="Q5563" s="4">
        <v>1497700</v>
      </c>
      <c r="R5563" s="2">
        <v>36</v>
      </c>
      <c r="S5563" s="5">
        <v>6.45</v>
      </c>
      <c r="T5563" s="4">
        <v>49652.92</v>
      </c>
      <c r="U5563" s="2" t="s">
        <v>73</v>
      </c>
      <c r="V5563" s="2" t="s">
        <v>74</v>
      </c>
      <c r="W5563" s="4">
        <v>546182.12</v>
      </c>
      <c r="X5563" s="4">
        <v>1241322.83</v>
      </c>
      <c r="Y5563" s="4">
        <v>1787504.95</v>
      </c>
      <c r="Z5563" s="2">
        <v>0</v>
      </c>
      <c r="AA5563" s="2" t="s">
        <v>56</v>
      </c>
      <c r="AB5563" s="2" t="s">
        <v>15732</v>
      </c>
      <c r="AC5563" s="2" t="s">
        <v>87</v>
      </c>
      <c r="AD5563" s="2" t="s">
        <v>76</v>
      </c>
      <c r="AE5563" s="5">
        <v>69.05</v>
      </c>
      <c r="AF5563" s="2">
        <v>0</v>
      </c>
      <c r="AG5563" s="2" t="s">
        <v>77</v>
      </c>
      <c r="AH5563" s="2">
        <v>18</v>
      </c>
      <c r="AI5563" s="6" t="str">
        <f t="shared" si="258"/>
        <v>25-34</v>
      </c>
      <c r="AJ5563" s="11">
        <f>YEAR(tbl_LoanData[[#This Row],[Application Date]])</f>
        <v>2025</v>
      </c>
      <c r="AK5563" s="11" t="str">
        <f>TEXT(tbl_LoanData[[#This Row],[Application Date]],"MMMM")</f>
        <v>August</v>
      </c>
      <c r="AL5563" s="12">
        <f>DATE(YEAR(tbl_LoanData[[#This Row],[Application Date]]),MONTH(tbl_LoanData[[#This Row],[Application Date]]),1)</f>
        <v>45870</v>
      </c>
      <c r="AM5563" s="14">
        <f ca="1">IF(AND(tbl_LoanData[[#This Row],[Application Date]]&gt;=EOMONTH(TODAY(),-1)+1,tbl_LoanData[[#This Row],[Application Date]]&lt;=TODAY()),tbl_LoanData[[#This Row],[Loan Amount]],0)</f>
        <v>0</v>
      </c>
      <c r="AN5563" s="14">
        <f>tbl_LoanData[[#This Row],[Amount Paid]]-(Q5563-X5563)</f>
        <v>289804.95000000007</v>
      </c>
      <c r="AO5563" s="14">
        <f>IF(tbl_LoanData[[#This Row],[Application Status]]="Approved",1,0)</f>
        <v>1</v>
      </c>
      <c r="AP5563" s="22" t="str">
        <f t="shared" ca="1" si="259"/>
        <v/>
      </c>
      <c r="AQ5563" s="22" t="str">
        <f t="shared" ca="1" si="260"/>
        <v/>
      </c>
    </row>
    <row r="5564" spans="1:43" ht="14.4" customHeight="1" x14ac:dyDescent="0.3">
      <c r="A5564" s="2" t="s">
        <v>12355</v>
      </c>
      <c r="B5564" s="2" t="s">
        <v>12356</v>
      </c>
      <c r="C5564" s="2" t="s">
        <v>203</v>
      </c>
      <c r="D5564" s="2" t="s">
        <v>189</v>
      </c>
      <c r="E5564" s="2" t="s">
        <v>165</v>
      </c>
      <c r="F5564" s="2">
        <v>61</v>
      </c>
      <c r="G5564" s="2" t="s">
        <v>69</v>
      </c>
      <c r="H5564" s="2" t="s">
        <v>543</v>
      </c>
      <c r="I5564" s="2" t="s">
        <v>45</v>
      </c>
      <c r="J5564" s="3">
        <v>45886</v>
      </c>
      <c r="K5564" s="3">
        <v>45894</v>
      </c>
      <c r="L5564" s="2" t="s">
        <v>36</v>
      </c>
      <c r="M5564" s="2" t="s">
        <v>94</v>
      </c>
      <c r="N5564" s="2" t="s">
        <v>212</v>
      </c>
      <c r="O5564" s="4">
        <v>2133000</v>
      </c>
      <c r="P5564" s="4">
        <v>819600</v>
      </c>
      <c r="Q5564" s="4">
        <v>1313400</v>
      </c>
      <c r="R5564" s="2">
        <v>60</v>
      </c>
      <c r="S5564" s="5">
        <v>13</v>
      </c>
      <c r="T5564" s="4">
        <v>36118.5</v>
      </c>
      <c r="U5564" s="2" t="s">
        <v>73</v>
      </c>
      <c r="V5564" s="2" t="s">
        <v>74</v>
      </c>
      <c r="W5564" s="4">
        <v>180592.5</v>
      </c>
      <c r="X5564" s="4">
        <v>1986517.5</v>
      </c>
      <c r="Y5564" s="4">
        <v>2167110</v>
      </c>
      <c r="Z5564" s="2">
        <v>186</v>
      </c>
      <c r="AA5564" s="2" t="s">
        <v>60</v>
      </c>
      <c r="AB5564" s="2" t="s">
        <v>15731</v>
      </c>
      <c r="AC5564" s="2" t="s">
        <v>121</v>
      </c>
      <c r="AD5564" s="2" t="s">
        <v>76</v>
      </c>
      <c r="AE5564" s="5">
        <v>61.58</v>
      </c>
      <c r="AF5564" s="2">
        <v>6</v>
      </c>
      <c r="AG5564" s="2" t="s">
        <v>130</v>
      </c>
      <c r="AH5564" s="2">
        <v>8</v>
      </c>
      <c r="AI5564" s="6" t="str">
        <f t="shared" si="258"/>
        <v>55-64</v>
      </c>
      <c r="AJ5564" s="11">
        <f>YEAR(tbl_LoanData[[#This Row],[Application Date]])</f>
        <v>2025</v>
      </c>
      <c r="AK5564" s="11" t="str">
        <f>TEXT(tbl_LoanData[[#This Row],[Application Date]],"MMMM")</f>
        <v>August</v>
      </c>
      <c r="AL5564" s="12">
        <f>DATE(YEAR(tbl_LoanData[[#This Row],[Application Date]]),MONTH(tbl_LoanData[[#This Row],[Application Date]]),1)</f>
        <v>45870</v>
      </c>
      <c r="AM5564" s="14">
        <f ca="1">IF(AND(tbl_LoanData[[#This Row],[Application Date]]&gt;=EOMONTH(TODAY(),-1)+1,tbl_LoanData[[#This Row],[Application Date]]&lt;=TODAY()),tbl_LoanData[[#This Row],[Loan Amount]],0)</f>
        <v>0</v>
      </c>
      <c r="AN5564" s="14">
        <f>tbl_LoanData[[#This Row],[Amount Paid]]-(Q5564-X5564)</f>
        <v>853710</v>
      </c>
      <c r="AO5564" s="14">
        <f>IF(tbl_LoanData[[#This Row],[Application Status]]="Approved",1,0)</f>
        <v>1</v>
      </c>
      <c r="AP5564" s="22" t="str">
        <f t="shared" ca="1" si="259"/>
        <v/>
      </c>
      <c r="AQ5564" s="22" t="str">
        <f t="shared" ca="1" si="260"/>
        <v/>
      </c>
    </row>
    <row r="5565" spans="1:43" x14ac:dyDescent="0.3">
      <c r="A5565" s="2" t="s">
        <v>12643</v>
      </c>
      <c r="B5565" s="2" t="s">
        <v>12644</v>
      </c>
      <c r="C5565" s="2" t="s">
        <v>464</v>
      </c>
      <c r="D5565" s="2" t="s">
        <v>311</v>
      </c>
      <c r="E5565" s="2" t="s">
        <v>134</v>
      </c>
      <c r="F5565" s="2">
        <v>53</v>
      </c>
      <c r="G5565" s="2" t="s">
        <v>83</v>
      </c>
      <c r="H5565" s="2" t="s">
        <v>516</v>
      </c>
      <c r="I5565" s="2" t="s">
        <v>53</v>
      </c>
      <c r="J5565" s="3">
        <v>45870</v>
      </c>
      <c r="K5565" s="3">
        <v>45879</v>
      </c>
      <c r="L5565" s="2" t="s">
        <v>36</v>
      </c>
      <c r="M5565" s="2" t="s">
        <v>104</v>
      </c>
      <c r="N5565" s="2" t="s">
        <v>592</v>
      </c>
      <c r="O5565" s="4">
        <v>1804000</v>
      </c>
      <c r="P5565" s="4">
        <v>617100</v>
      </c>
      <c r="Q5565" s="4">
        <v>1186900</v>
      </c>
      <c r="R5565" s="2">
        <v>48</v>
      </c>
      <c r="S5565" s="5">
        <v>7.66</v>
      </c>
      <c r="T5565" s="4">
        <v>32303.46</v>
      </c>
      <c r="U5565" s="2" t="s">
        <v>73</v>
      </c>
      <c r="V5565" s="2" t="s">
        <v>74</v>
      </c>
      <c r="W5565" s="4">
        <v>355338.06</v>
      </c>
      <c r="X5565" s="4">
        <v>1195228.1000000001</v>
      </c>
      <c r="Y5565" s="4">
        <v>1550566.16</v>
      </c>
      <c r="Z5565" s="2">
        <v>28</v>
      </c>
      <c r="AA5565" s="2" t="s">
        <v>57</v>
      </c>
      <c r="AB5565" s="2" t="s">
        <v>15733</v>
      </c>
      <c r="AC5565" s="2" t="s">
        <v>213</v>
      </c>
      <c r="AD5565" s="2" t="s">
        <v>76</v>
      </c>
      <c r="AE5565" s="5">
        <v>65.790000000000006</v>
      </c>
      <c r="AF5565" s="2">
        <v>1</v>
      </c>
      <c r="AG5565" s="2" t="s">
        <v>77</v>
      </c>
      <c r="AH5565" s="2">
        <v>9</v>
      </c>
      <c r="AI5565" s="6" t="str">
        <f t="shared" si="258"/>
        <v>45-54</v>
      </c>
      <c r="AJ5565" s="11">
        <f>YEAR(tbl_LoanData[[#This Row],[Application Date]])</f>
        <v>2025</v>
      </c>
      <c r="AK5565" s="11" t="str">
        <f>TEXT(tbl_LoanData[[#This Row],[Application Date]],"MMMM")</f>
        <v>August</v>
      </c>
      <c r="AL5565" s="12">
        <f>DATE(YEAR(tbl_LoanData[[#This Row],[Application Date]]),MONTH(tbl_LoanData[[#This Row],[Application Date]]),1)</f>
        <v>45870</v>
      </c>
      <c r="AM5565" s="14">
        <f ca="1">IF(AND(tbl_LoanData[[#This Row],[Application Date]]&gt;=EOMONTH(TODAY(),-1)+1,tbl_LoanData[[#This Row],[Application Date]]&lt;=TODAY()),tbl_LoanData[[#This Row],[Loan Amount]],0)</f>
        <v>0</v>
      </c>
      <c r="AN5565" s="14">
        <f>tbl_LoanData[[#This Row],[Amount Paid]]-(Q5565-X5565)</f>
        <v>363666.16000000009</v>
      </c>
      <c r="AO5565" s="14">
        <f>IF(tbl_LoanData[[#This Row],[Application Status]]="Approved",1,0)</f>
        <v>1</v>
      </c>
      <c r="AP5565" s="22" t="str">
        <f t="shared" ca="1" si="259"/>
        <v/>
      </c>
      <c r="AQ5565" s="22" t="str">
        <f t="shared" ca="1" si="260"/>
        <v/>
      </c>
    </row>
    <row r="5566" spans="1:43" ht="14.4" customHeight="1" x14ac:dyDescent="0.3">
      <c r="A5566" s="2" t="s">
        <v>12677</v>
      </c>
      <c r="B5566" s="2" t="s">
        <v>12678</v>
      </c>
      <c r="C5566" s="2" t="s">
        <v>335</v>
      </c>
      <c r="D5566" s="2" t="s">
        <v>232</v>
      </c>
      <c r="E5566" s="2" t="s">
        <v>118</v>
      </c>
      <c r="F5566" s="2">
        <v>45</v>
      </c>
      <c r="G5566" s="2" t="s">
        <v>83</v>
      </c>
      <c r="H5566" s="2" t="s">
        <v>205</v>
      </c>
      <c r="I5566" s="2" t="s">
        <v>49</v>
      </c>
      <c r="J5566" s="3">
        <v>45873</v>
      </c>
      <c r="K5566" s="3"/>
      <c r="L5566" s="2" t="s">
        <v>40</v>
      </c>
      <c r="M5566" s="2" t="s">
        <v>85</v>
      </c>
      <c r="N5566" s="2" t="s">
        <v>270</v>
      </c>
      <c r="O5566" s="4">
        <v>1116000</v>
      </c>
      <c r="P5566" s="4">
        <v>403900</v>
      </c>
      <c r="Q5566" s="4">
        <v>712100</v>
      </c>
      <c r="R5566" s="2">
        <v>24</v>
      </c>
      <c r="S5566" s="5">
        <v>13.59</v>
      </c>
      <c r="T5566" s="4">
        <v>37735.370000000003</v>
      </c>
      <c r="U5566" s="2" t="s">
        <v>113</v>
      </c>
      <c r="V5566" s="2" t="s">
        <v>97</v>
      </c>
      <c r="W5566" s="4">
        <v>0</v>
      </c>
      <c r="X5566" s="4">
        <v>0</v>
      </c>
      <c r="Y5566" s="4">
        <v>905648.78</v>
      </c>
      <c r="Z5566" s="2">
        <v>0</v>
      </c>
      <c r="AA5566" s="2" t="s">
        <v>97</v>
      </c>
      <c r="AB5566" s="2" t="s">
        <v>15732</v>
      </c>
      <c r="AC5566" s="2" t="s">
        <v>360</v>
      </c>
      <c r="AD5566" s="2" t="s">
        <v>76</v>
      </c>
      <c r="AE5566" s="5">
        <v>63.81</v>
      </c>
      <c r="AF5566" s="2">
        <v>0</v>
      </c>
      <c r="AG5566" s="2" t="s">
        <v>97</v>
      </c>
      <c r="AH5566" s="2"/>
      <c r="AI5566" s="6" t="str">
        <f t="shared" si="258"/>
        <v>45-54</v>
      </c>
      <c r="AJ5566" s="11">
        <f>YEAR(tbl_LoanData[[#This Row],[Application Date]])</f>
        <v>2025</v>
      </c>
      <c r="AK5566" s="11" t="str">
        <f>TEXT(tbl_LoanData[[#This Row],[Application Date]],"MMMM")</f>
        <v>August</v>
      </c>
      <c r="AL5566" s="12">
        <f>DATE(YEAR(tbl_LoanData[[#This Row],[Application Date]]),MONTH(tbl_LoanData[[#This Row],[Application Date]]),1)</f>
        <v>45870</v>
      </c>
      <c r="AM5566" s="14">
        <f ca="1">IF(AND(tbl_LoanData[[#This Row],[Application Date]]&gt;=EOMONTH(TODAY(),-1)+1,tbl_LoanData[[#This Row],[Application Date]]&lt;=TODAY()),tbl_LoanData[[#This Row],[Loan Amount]],0)</f>
        <v>0</v>
      </c>
      <c r="AN5566" s="14">
        <f>tbl_LoanData[[#This Row],[Amount Paid]]-(Q5566-X5566)</f>
        <v>-712100</v>
      </c>
      <c r="AO5566" s="14">
        <f>IF(tbl_LoanData[[#This Row],[Application Status]]="Approved",1,0)</f>
        <v>0</v>
      </c>
      <c r="AP5566" s="22" t="str">
        <f t="shared" ca="1" si="259"/>
        <v/>
      </c>
      <c r="AQ5566" s="22" t="str">
        <f t="shared" ca="1" si="260"/>
        <v/>
      </c>
    </row>
    <row r="5567" spans="1:43" ht="14.4" customHeight="1" x14ac:dyDescent="0.3">
      <c r="A5567" s="2" t="s">
        <v>12763</v>
      </c>
      <c r="B5567" s="2" t="s">
        <v>12764</v>
      </c>
      <c r="C5567" s="2" t="s">
        <v>586</v>
      </c>
      <c r="D5567" s="2" t="s">
        <v>254</v>
      </c>
      <c r="E5567" s="2" t="s">
        <v>67</v>
      </c>
      <c r="F5567" s="2">
        <v>39</v>
      </c>
      <c r="G5567" s="2" t="s">
        <v>69</v>
      </c>
      <c r="H5567" s="2" t="s">
        <v>285</v>
      </c>
      <c r="I5567" s="2" t="s">
        <v>55</v>
      </c>
      <c r="J5567" s="3">
        <v>45885</v>
      </c>
      <c r="K5567" s="3">
        <v>45892</v>
      </c>
      <c r="L5567" s="2" t="s">
        <v>40</v>
      </c>
      <c r="M5567" s="2" t="s">
        <v>94</v>
      </c>
      <c r="N5567" s="2" t="s">
        <v>4</v>
      </c>
      <c r="O5567" s="4">
        <v>791000</v>
      </c>
      <c r="P5567" s="4">
        <v>179400</v>
      </c>
      <c r="Q5567" s="4">
        <v>611600</v>
      </c>
      <c r="R5567" s="2">
        <v>36</v>
      </c>
      <c r="S5567" s="5">
        <v>14.3</v>
      </c>
      <c r="T5567" s="4">
        <v>24277.119999999999</v>
      </c>
      <c r="U5567" s="2" t="s">
        <v>73</v>
      </c>
      <c r="V5567" s="2" t="s">
        <v>74</v>
      </c>
      <c r="W5567" s="4">
        <v>291325.44</v>
      </c>
      <c r="X5567" s="4">
        <v>582650.96</v>
      </c>
      <c r="Y5567" s="4">
        <v>873976.4</v>
      </c>
      <c r="Z5567" s="2">
        <v>0</v>
      </c>
      <c r="AA5567" s="2" t="s">
        <v>56</v>
      </c>
      <c r="AB5567" s="2" t="s">
        <v>15736</v>
      </c>
      <c r="AC5567" s="2" t="s">
        <v>87</v>
      </c>
      <c r="AD5567" s="2" t="s">
        <v>76</v>
      </c>
      <c r="AE5567" s="5">
        <v>77.319999999999993</v>
      </c>
      <c r="AF5567" s="2">
        <v>0</v>
      </c>
      <c r="AG5567" s="2" t="s">
        <v>77</v>
      </c>
      <c r="AH5567" s="2">
        <v>7</v>
      </c>
      <c r="AI5567" s="6" t="str">
        <f t="shared" si="258"/>
        <v>35-44</v>
      </c>
      <c r="AJ5567" s="11">
        <f>YEAR(tbl_LoanData[[#This Row],[Application Date]])</f>
        <v>2025</v>
      </c>
      <c r="AK5567" s="11" t="str">
        <f>TEXT(tbl_LoanData[[#This Row],[Application Date]],"MMMM")</f>
        <v>August</v>
      </c>
      <c r="AL5567" s="12">
        <f>DATE(YEAR(tbl_LoanData[[#This Row],[Application Date]]),MONTH(tbl_LoanData[[#This Row],[Application Date]]),1)</f>
        <v>45870</v>
      </c>
      <c r="AM5567" s="14">
        <f ca="1">IF(AND(tbl_LoanData[[#This Row],[Application Date]]&gt;=EOMONTH(TODAY(),-1)+1,tbl_LoanData[[#This Row],[Application Date]]&lt;=TODAY()),tbl_LoanData[[#This Row],[Loan Amount]],0)</f>
        <v>0</v>
      </c>
      <c r="AN5567" s="14">
        <f>tbl_LoanData[[#This Row],[Amount Paid]]-(Q5567-X5567)</f>
        <v>262376.39999999997</v>
      </c>
      <c r="AO5567" s="14">
        <f>IF(tbl_LoanData[[#This Row],[Application Status]]="Approved",1,0)</f>
        <v>1</v>
      </c>
      <c r="AP5567" s="22" t="str">
        <f t="shared" ca="1" si="259"/>
        <v/>
      </c>
      <c r="AQ5567" s="22" t="str">
        <f t="shared" ca="1" si="260"/>
        <v/>
      </c>
    </row>
    <row r="5568" spans="1:43" ht="14.4" customHeight="1" x14ac:dyDescent="0.3">
      <c r="A5568" s="2" t="s">
        <v>12789</v>
      </c>
      <c r="B5568" s="2" t="s">
        <v>12790</v>
      </c>
      <c r="C5568" s="2" t="s">
        <v>297</v>
      </c>
      <c r="D5568" s="2" t="s">
        <v>232</v>
      </c>
      <c r="E5568" s="2" t="s">
        <v>68</v>
      </c>
      <c r="F5568" s="2">
        <v>61</v>
      </c>
      <c r="G5568" s="2" t="s">
        <v>69</v>
      </c>
      <c r="H5568" s="2" t="s">
        <v>110</v>
      </c>
      <c r="I5568" s="2" t="s">
        <v>46</v>
      </c>
      <c r="J5568" s="3">
        <v>45882</v>
      </c>
      <c r="K5568" s="3"/>
      <c r="L5568" s="2" t="s">
        <v>40</v>
      </c>
      <c r="M5568" s="2" t="s">
        <v>157</v>
      </c>
      <c r="N5568" s="2" t="s">
        <v>328</v>
      </c>
      <c r="O5568" s="4">
        <v>1459000</v>
      </c>
      <c r="P5568" s="4">
        <v>433200</v>
      </c>
      <c r="Q5568" s="4">
        <v>1025800</v>
      </c>
      <c r="R5568" s="2">
        <v>36</v>
      </c>
      <c r="S5568" s="5">
        <v>5.8</v>
      </c>
      <c r="T5568" s="4">
        <v>33452.480000000003</v>
      </c>
      <c r="U5568" s="2" t="s">
        <v>113</v>
      </c>
      <c r="V5568" s="2" t="s">
        <v>97</v>
      </c>
      <c r="W5568" s="4">
        <v>0</v>
      </c>
      <c r="X5568" s="4">
        <v>0</v>
      </c>
      <c r="Y5568" s="4">
        <v>1204289.2</v>
      </c>
      <c r="Z5568" s="2">
        <v>0</v>
      </c>
      <c r="AA5568" s="2" t="s">
        <v>97</v>
      </c>
      <c r="AB5568" s="2" t="s">
        <v>15731</v>
      </c>
      <c r="AC5568" s="2" t="s">
        <v>121</v>
      </c>
      <c r="AD5568" s="2" t="s">
        <v>76</v>
      </c>
      <c r="AE5568" s="5">
        <v>70.31</v>
      </c>
      <c r="AF5568" s="2">
        <v>0</v>
      </c>
      <c r="AG5568" s="2" t="s">
        <v>97</v>
      </c>
      <c r="AH5568" s="2"/>
      <c r="AI5568" s="6" t="str">
        <f t="shared" si="258"/>
        <v>55-64</v>
      </c>
      <c r="AJ5568" s="11">
        <f>YEAR(tbl_LoanData[[#This Row],[Application Date]])</f>
        <v>2025</v>
      </c>
      <c r="AK5568" s="11" t="str">
        <f>TEXT(tbl_LoanData[[#This Row],[Application Date]],"MMMM")</f>
        <v>August</v>
      </c>
      <c r="AL5568" s="12">
        <f>DATE(YEAR(tbl_LoanData[[#This Row],[Application Date]]),MONTH(tbl_LoanData[[#This Row],[Application Date]]),1)</f>
        <v>45870</v>
      </c>
      <c r="AM5568" s="14">
        <f ca="1">IF(AND(tbl_LoanData[[#This Row],[Application Date]]&gt;=EOMONTH(TODAY(),-1)+1,tbl_LoanData[[#This Row],[Application Date]]&lt;=TODAY()),tbl_LoanData[[#This Row],[Loan Amount]],0)</f>
        <v>0</v>
      </c>
      <c r="AN5568" s="14">
        <f>tbl_LoanData[[#This Row],[Amount Paid]]-(Q5568-X5568)</f>
        <v>-1025800</v>
      </c>
      <c r="AO5568" s="14">
        <f>IF(tbl_LoanData[[#This Row],[Application Status]]="Approved",1,0)</f>
        <v>0</v>
      </c>
      <c r="AP5568" s="22" t="str">
        <f t="shared" ca="1" si="259"/>
        <v/>
      </c>
      <c r="AQ5568" s="22" t="str">
        <f t="shared" ca="1" si="260"/>
        <v/>
      </c>
    </row>
    <row r="5569" spans="1:43" ht="14.4" customHeight="1" x14ac:dyDescent="0.3">
      <c r="A5569" s="2" t="s">
        <v>12873</v>
      </c>
      <c r="B5569" s="2" t="s">
        <v>12874</v>
      </c>
      <c r="C5569" s="2" t="s">
        <v>487</v>
      </c>
      <c r="D5569" s="2" t="s">
        <v>101</v>
      </c>
      <c r="E5569" s="2" t="s">
        <v>311</v>
      </c>
      <c r="F5569" s="2">
        <v>47</v>
      </c>
      <c r="G5569" s="2" t="s">
        <v>69</v>
      </c>
      <c r="H5569" s="2" t="s">
        <v>259</v>
      </c>
      <c r="I5569" s="2" t="s">
        <v>43</v>
      </c>
      <c r="J5569" s="3">
        <v>45873</v>
      </c>
      <c r="K5569" s="3"/>
      <c r="L5569" s="2" t="s">
        <v>37</v>
      </c>
      <c r="M5569" s="2" t="s">
        <v>260</v>
      </c>
      <c r="N5569" s="2" t="s">
        <v>261</v>
      </c>
      <c r="O5569" s="4">
        <v>86000</v>
      </c>
      <c r="P5569" s="4">
        <v>24000</v>
      </c>
      <c r="Q5569" s="4">
        <v>62000</v>
      </c>
      <c r="R5569" s="2">
        <v>48</v>
      </c>
      <c r="S5569" s="5">
        <v>10.55</v>
      </c>
      <c r="T5569" s="4">
        <v>1836.75</v>
      </c>
      <c r="U5569" s="2" t="s">
        <v>113</v>
      </c>
      <c r="V5569" s="2" t="s">
        <v>97</v>
      </c>
      <c r="W5569" s="4">
        <v>0</v>
      </c>
      <c r="X5569" s="4">
        <v>0</v>
      </c>
      <c r="Y5569" s="4">
        <v>88164</v>
      </c>
      <c r="Z5569" s="2">
        <v>0</v>
      </c>
      <c r="AA5569" s="2" t="s">
        <v>97</v>
      </c>
      <c r="AB5569" s="2" t="s">
        <v>15735</v>
      </c>
      <c r="AC5569" s="2" t="s">
        <v>213</v>
      </c>
      <c r="AD5569" s="2" t="s">
        <v>76</v>
      </c>
      <c r="AE5569" s="5">
        <v>72.09</v>
      </c>
      <c r="AF5569" s="2">
        <v>0</v>
      </c>
      <c r="AG5569" s="2" t="s">
        <v>97</v>
      </c>
      <c r="AH5569" s="2"/>
      <c r="AI5569" s="6" t="str">
        <f t="shared" si="258"/>
        <v>45-54</v>
      </c>
      <c r="AJ5569" s="11">
        <f>YEAR(tbl_LoanData[[#This Row],[Application Date]])</f>
        <v>2025</v>
      </c>
      <c r="AK5569" s="11" t="str">
        <f>TEXT(tbl_LoanData[[#This Row],[Application Date]],"MMMM")</f>
        <v>August</v>
      </c>
      <c r="AL5569" s="12">
        <f>DATE(YEAR(tbl_LoanData[[#This Row],[Application Date]]),MONTH(tbl_LoanData[[#This Row],[Application Date]]),1)</f>
        <v>45870</v>
      </c>
      <c r="AM5569" s="14">
        <f ca="1">IF(AND(tbl_LoanData[[#This Row],[Application Date]]&gt;=EOMONTH(TODAY(),-1)+1,tbl_LoanData[[#This Row],[Application Date]]&lt;=TODAY()),tbl_LoanData[[#This Row],[Loan Amount]],0)</f>
        <v>0</v>
      </c>
      <c r="AN5569" s="14">
        <f>tbl_LoanData[[#This Row],[Amount Paid]]-(Q5569-X5569)</f>
        <v>-62000</v>
      </c>
      <c r="AO5569" s="14">
        <f>IF(tbl_LoanData[[#This Row],[Application Status]]="Approved",1,0)</f>
        <v>0</v>
      </c>
      <c r="AP5569" s="22" t="str">
        <f t="shared" ca="1" si="259"/>
        <v/>
      </c>
      <c r="AQ5569" s="22" t="str">
        <f t="shared" ca="1" si="260"/>
        <v/>
      </c>
    </row>
    <row r="5570" spans="1:43" x14ac:dyDescent="0.3">
      <c r="A5570" s="2" t="s">
        <v>12941</v>
      </c>
      <c r="B5570" s="2" t="s">
        <v>12942</v>
      </c>
      <c r="C5570" s="2" t="s">
        <v>1059</v>
      </c>
      <c r="D5570" s="2" t="s">
        <v>102</v>
      </c>
      <c r="E5570" s="2" t="s">
        <v>323</v>
      </c>
      <c r="F5570" s="2">
        <v>22</v>
      </c>
      <c r="G5570" s="2" t="s">
        <v>69</v>
      </c>
      <c r="H5570" s="2" t="s">
        <v>543</v>
      </c>
      <c r="I5570" s="2" t="s">
        <v>45</v>
      </c>
      <c r="J5570" s="3">
        <v>45876</v>
      </c>
      <c r="K5570" s="3">
        <v>45894</v>
      </c>
      <c r="L5570" s="2" t="s">
        <v>39</v>
      </c>
      <c r="M5570" s="2" t="s">
        <v>71</v>
      </c>
      <c r="N5570" s="2" t="s">
        <v>294</v>
      </c>
      <c r="O5570" s="4">
        <v>2416000</v>
      </c>
      <c r="P5570" s="4">
        <v>762800</v>
      </c>
      <c r="Q5570" s="4">
        <v>1653200</v>
      </c>
      <c r="R5570" s="2">
        <v>48</v>
      </c>
      <c r="S5570" s="5">
        <v>10.02</v>
      </c>
      <c r="T5570" s="4">
        <v>48245.89</v>
      </c>
      <c r="U5570" s="2" t="s">
        <v>73</v>
      </c>
      <c r="V5570" s="2" t="s">
        <v>74</v>
      </c>
      <c r="W5570" s="4">
        <v>530704.79</v>
      </c>
      <c r="X5570" s="4">
        <v>1785097.77</v>
      </c>
      <c r="Y5570" s="4">
        <v>2315802.56</v>
      </c>
      <c r="Z5570" s="2">
        <v>0</v>
      </c>
      <c r="AA5570" s="2" t="s">
        <v>56</v>
      </c>
      <c r="AB5570" s="2" t="s">
        <v>15729</v>
      </c>
      <c r="AC5570" s="2" t="s">
        <v>146</v>
      </c>
      <c r="AD5570" s="2" t="s">
        <v>76</v>
      </c>
      <c r="AE5570" s="5">
        <v>68.430000000000007</v>
      </c>
      <c r="AF5570" s="2">
        <v>0</v>
      </c>
      <c r="AG5570" s="2" t="s">
        <v>77</v>
      </c>
      <c r="AH5570" s="2">
        <v>18</v>
      </c>
      <c r="AI5570" s="6" t="str">
        <f t="shared" ref="AI5570:AI5633" si="261">IF(F5570&lt;25,"18-24",IF(F5570&lt;35,"25-34",IF(F5570&lt;45,"35-44",IF(F5570&lt;55,"45-54",IF(F5570&lt;65,"55-64","65+")))))</f>
        <v>18-24</v>
      </c>
      <c r="AJ5570" s="11">
        <f>YEAR(tbl_LoanData[[#This Row],[Application Date]])</f>
        <v>2025</v>
      </c>
      <c r="AK5570" s="11" t="str">
        <f>TEXT(tbl_LoanData[[#This Row],[Application Date]],"MMMM")</f>
        <v>August</v>
      </c>
      <c r="AL5570" s="12">
        <f>DATE(YEAR(tbl_LoanData[[#This Row],[Application Date]]),MONTH(tbl_LoanData[[#This Row],[Application Date]]),1)</f>
        <v>45870</v>
      </c>
      <c r="AM5570" s="14">
        <f ca="1">IF(AND(tbl_LoanData[[#This Row],[Application Date]]&gt;=EOMONTH(TODAY(),-1)+1,tbl_LoanData[[#This Row],[Application Date]]&lt;=TODAY()),tbl_LoanData[[#This Row],[Loan Amount]],0)</f>
        <v>0</v>
      </c>
      <c r="AN5570" s="14">
        <f>tbl_LoanData[[#This Row],[Amount Paid]]-(Q5570-X5570)</f>
        <v>662602.56000000006</v>
      </c>
      <c r="AO5570" s="14">
        <f>IF(tbl_LoanData[[#This Row],[Application Status]]="Approved",1,0)</f>
        <v>1</v>
      </c>
      <c r="AP5570" s="22" t="str">
        <f t="shared" ref="AP5570:AP5633" ca="1" si="262">IF(AND(J5570&gt;=DATE(YEAR(TODAY()),MONTH(TODAY()),1),J5570&lt;=TODAY()),"Current MTD",IF(AND(J5570&gt;=EOMONTH(TODAY(),-2)+1,J5570&lt;=EOMONTH(TODAY(),-1)),"Previous MTD",""))</f>
        <v/>
      </c>
      <c r="AQ5570" s="22" t="str">
        <f t="shared" ref="AQ5570:AQ5633" ca="1" si="263">IF(AND(J5570&gt;=DATE(YEAR(TODAY()),MONTH(TODAY()),1),J5570&lt;=TODAY()),TEXT(DATE(YEAR(TODAY()),MONTH(TODAY()),1),"mmm d")&amp;"–"&amp;DAY(TODAY()),IF(AND(J5570&gt;=EOMONTH(TODAY(),-2)+1,J5570&lt;=EOMONTH(TODAY(),-1)),""&amp;TEXT(EOMONTH(TODAY(),-2)+1,"mmm d")&amp;"–"&amp;DAY(TODAY()),""))</f>
        <v/>
      </c>
    </row>
    <row r="5571" spans="1:43" ht="14.4" customHeight="1" x14ac:dyDescent="0.3">
      <c r="A5571" s="2" t="s">
        <v>13005</v>
      </c>
      <c r="B5571" s="2" t="s">
        <v>13006</v>
      </c>
      <c r="C5571" s="2" t="s">
        <v>142</v>
      </c>
      <c r="D5571" s="2" t="s">
        <v>81</v>
      </c>
      <c r="E5571" s="2" t="s">
        <v>402</v>
      </c>
      <c r="F5571" s="2">
        <v>21</v>
      </c>
      <c r="G5571" s="2" t="s">
        <v>83</v>
      </c>
      <c r="H5571" s="2" t="s">
        <v>269</v>
      </c>
      <c r="I5571" s="2" t="s">
        <v>46</v>
      </c>
      <c r="J5571" s="3">
        <v>45882</v>
      </c>
      <c r="K5571" s="3">
        <v>45899</v>
      </c>
      <c r="L5571" s="2" t="s">
        <v>40</v>
      </c>
      <c r="M5571" s="2" t="s">
        <v>157</v>
      </c>
      <c r="N5571" s="2" t="s">
        <v>299</v>
      </c>
      <c r="O5571" s="4">
        <v>1508000</v>
      </c>
      <c r="P5571" s="4">
        <v>172000</v>
      </c>
      <c r="Q5571" s="4">
        <v>1336000</v>
      </c>
      <c r="R5571" s="2">
        <v>12</v>
      </c>
      <c r="S5571" s="5">
        <v>9.1</v>
      </c>
      <c r="T5571" s="4">
        <v>121464.67</v>
      </c>
      <c r="U5571" s="2" t="s">
        <v>73</v>
      </c>
      <c r="V5571" s="2" t="s">
        <v>74</v>
      </c>
      <c r="W5571" s="4">
        <v>1214646.7</v>
      </c>
      <c r="X5571" s="4">
        <v>242929.3</v>
      </c>
      <c r="Y5571" s="4">
        <v>1457576</v>
      </c>
      <c r="Z5571" s="2">
        <v>30</v>
      </c>
      <c r="AA5571" s="2" t="s">
        <v>57</v>
      </c>
      <c r="AB5571" s="2" t="s">
        <v>15735</v>
      </c>
      <c r="AC5571" s="2" t="s">
        <v>146</v>
      </c>
      <c r="AD5571" s="2" t="s">
        <v>76</v>
      </c>
      <c r="AE5571" s="5">
        <v>88.59</v>
      </c>
      <c r="AF5571" s="2">
        <v>1</v>
      </c>
      <c r="AG5571" s="2" t="s">
        <v>77</v>
      </c>
      <c r="AH5571" s="2">
        <v>17</v>
      </c>
      <c r="AI5571" s="6" t="str">
        <f t="shared" si="261"/>
        <v>18-24</v>
      </c>
      <c r="AJ5571" s="11">
        <f>YEAR(tbl_LoanData[[#This Row],[Application Date]])</f>
        <v>2025</v>
      </c>
      <c r="AK5571" s="11" t="str">
        <f>TEXT(tbl_LoanData[[#This Row],[Application Date]],"MMMM")</f>
        <v>August</v>
      </c>
      <c r="AL5571" s="12">
        <f>DATE(YEAR(tbl_LoanData[[#This Row],[Application Date]]),MONTH(tbl_LoanData[[#This Row],[Application Date]]),1)</f>
        <v>45870</v>
      </c>
      <c r="AM5571" s="14">
        <f ca="1">IF(AND(tbl_LoanData[[#This Row],[Application Date]]&gt;=EOMONTH(TODAY(),-1)+1,tbl_LoanData[[#This Row],[Application Date]]&lt;=TODAY()),tbl_LoanData[[#This Row],[Loan Amount]],0)</f>
        <v>0</v>
      </c>
      <c r="AN5571" s="14">
        <f>tbl_LoanData[[#This Row],[Amount Paid]]-(Q5571-X5571)</f>
        <v>121576</v>
      </c>
      <c r="AO5571" s="14">
        <f>IF(tbl_LoanData[[#This Row],[Application Status]]="Approved",1,0)</f>
        <v>1</v>
      </c>
      <c r="AP5571" s="22" t="str">
        <f t="shared" ca="1" si="262"/>
        <v/>
      </c>
      <c r="AQ5571" s="22" t="str">
        <f t="shared" ca="1" si="263"/>
        <v/>
      </c>
    </row>
    <row r="5572" spans="1:43" x14ac:dyDescent="0.3">
      <c r="A5572" s="2" t="s">
        <v>13059</v>
      </c>
      <c r="B5572" s="2" t="s">
        <v>13060</v>
      </c>
      <c r="C5572" s="2" t="s">
        <v>687</v>
      </c>
      <c r="D5572" s="2" t="s">
        <v>176</v>
      </c>
      <c r="E5572" s="2" t="s">
        <v>447</v>
      </c>
      <c r="F5572" s="2">
        <v>55</v>
      </c>
      <c r="G5572" s="2" t="s">
        <v>83</v>
      </c>
      <c r="H5572" s="2" t="s">
        <v>318</v>
      </c>
      <c r="I5572" s="2" t="s">
        <v>42</v>
      </c>
      <c r="J5572" s="3">
        <v>45886</v>
      </c>
      <c r="K5572" s="3">
        <v>45894</v>
      </c>
      <c r="L5572" s="2" t="s">
        <v>40</v>
      </c>
      <c r="M5572" s="2" t="s">
        <v>85</v>
      </c>
      <c r="N5572" s="2" t="s">
        <v>274</v>
      </c>
      <c r="O5572" s="4">
        <v>823000</v>
      </c>
      <c r="P5572" s="4">
        <v>252300</v>
      </c>
      <c r="Q5572" s="4">
        <v>570700</v>
      </c>
      <c r="R5572" s="2">
        <v>48</v>
      </c>
      <c r="S5572" s="5">
        <v>13.35</v>
      </c>
      <c r="T5572" s="4">
        <v>18238.62</v>
      </c>
      <c r="U5572" s="2" t="s">
        <v>73</v>
      </c>
      <c r="V5572" s="2" t="s">
        <v>74</v>
      </c>
      <c r="W5572" s="4">
        <v>200624.82</v>
      </c>
      <c r="X5572" s="4">
        <v>674828.98</v>
      </c>
      <c r="Y5572" s="4">
        <v>875453.8</v>
      </c>
      <c r="Z5572" s="2">
        <v>0</v>
      </c>
      <c r="AA5572" s="2" t="s">
        <v>56</v>
      </c>
      <c r="AB5572" s="2" t="s">
        <v>15727</v>
      </c>
      <c r="AC5572" s="2" t="s">
        <v>332</v>
      </c>
      <c r="AD5572" s="2" t="s">
        <v>76</v>
      </c>
      <c r="AE5572" s="5">
        <v>69.34</v>
      </c>
      <c r="AF5572" s="2">
        <v>0</v>
      </c>
      <c r="AG5572" s="2" t="s">
        <v>77</v>
      </c>
      <c r="AH5572" s="2">
        <v>8</v>
      </c>
      <c r="AI5572" s="6" t="str">
        <f t="shared" si="261"/>
        <v>55-64</v>
      </c>
      <c r="AJ5572" s="11">
        <f>YEAR(tbl_LoanData[[#This Row],[Application Date]])</f>
        <v>2025</v>
      </c>
      <c r="AK5572" s="11" t="str">
        <f>TEXT(tbl_LoanData[[#This Row],[Application Date]],"MMMM")</f>
        <v>August</v>
      </c>
      <c r="AL5572" s="12">
        <f>DATE(YEAR(tbl_LoanData[[#This Row],[Application Date]]),MONTH(tbl_LoanData[[#This Row],[Application Date]]),1)</f>
        <v>45870</v>
      </c>
      <c r="AM5572" s="14">
        <f ca="1">IF(AND(tbl_LoanData[[#This Row],[Application Date]]&gt;=EOMONTH(TODAY(),-1)+1,tbl_LoanData[[#This Row],[Application Date]]&lt;=TODAY()),tbl_LoanData[[#This Row],[Loan Amount]],0)</f>
        <v>0</v>
      </c>
      <c r="AN5572" s="14">
        <f>tbl_LoanData[[#This Row],[Amount Paid]]-(Q5572-X5572)</f>
        <v>304753.8</v>
      </c>
      <c r="AO5572" s="14">
        <f>IF(tbl_LoanData[[#This Row],[Application Status]]="Approved",1,0)</f>
        <v>1</v>
      </c>
      <c r="AP5572" s="22" t="str">
        <f t="shared" ca="1" si="262"/>
        <v/>
      </c>
      <c r="AQ5572" s="22" t="str">
        <f t="shared" ca="1" si="263"/>
        <v/>
      </c>
    </row>
    <row r="5573" spans="1:43" ht="14.4" customHeight="1" x14ac:dyDescent="0.3">
      <c r="A5573" s="2" t="s">
        <v>13065</v>
      </c>
      <c r="B5573" s="2" t="s">
        <v>13066</v>
      </c>
      <c r="C5573" s="2" t="s">
        <v>586</v>
      </c>
      <c r="D5573" s="2" t="s">
        <v>161</v>
      </c>
      <c r="E5573" s="2" t="s">
        <v>189</v>
      </c>
      <c r="F5573" s="2">
        <v>25</v>
      </c>
      <c r="G5573" s="2" t="s">
        <v>69</v>
      </c>
      <c r="H5573" s="2" t="s">
        <v>398</v>
      </c>
      <c r="I5573" s="2" t="s">
        <v>46</v>
      </c>
      <c r="J5573" s="3">
        <v>45898</v>
      </c>
      <c r="K5573" s="3"/>
      <c r="L5573" s="2" t="s">
        <v>38</v>
      </c>
      <c r="M5573" s="2" t="s">
        <v>85</v>
      </c>
      <c r="N5573" s="2" t="s">
        <v>314</v>
      </c>
      <c r="O5573" s="4">
        <v>1772000</v>
      </c>
      <c r="P5573" s="4">
        <v>609400</v>
      </c>
      <c r="Q5573" s="4">
        <v>1162600</v>
      </c>
      <c r="R5573" s="2">
        <v>18</v>
      </c>
      <c r="S5573" s="5">
        <v>7</v>
      </c>
      <c r="T5573" s="4">
        <v>71370.720000000001</v>
      </c>
      <c r="U5573" s="2" t="s">
        <v>113</v>
      </c>
      <c r="V5573" s="2" t="s">
        <v>97</v>
      </c>
      <c r="W5573" s="4">
        <v>0</v>
      </c>
      <c r="X5573" s="4">
        <v>0</v>
      </c>
      <c r="Y5573" s="4">
        <v>1284673</v>
      </c>
      <c r="Z5573" s="2">
        <v>0</v>
      </c>
      <c r="AA5573" s="2" t="s">
        <v>97</v>
      </c>
      <c r="AB5573" s="2" t="s">
        <v>15731</v>
      </c>
      <c r="AC5573" s="2" t="s">
        <v>146</v>
      </c>
      <c r="AD5573" s="2" t="s">
        <v>76</v>
      </c>
      <c r="AE5573" s="5">
        <v>65.61</v>
      </c>
      <c r="AF5573" s="2">
        <v>0</v>
      </c>
      <c r="AG5573" s="2" t="s">
        <v>97</v>
      </c>
      <c r="AH5573" s="2"/>
      <c r="AI5573" s="6" t="str">
        <f t="shared" si="261"/>
        <v>25-34</v>
      </c>
      <c r="AJ5573" s="11">
        <f>YEAR(tbl_LoanData[[#This Row],[Application Date]])</f>
        <v>2025</v>
      </c>
      <c r="AK5573" s="11" t="str">
        <f>TEXT(tbl_LoanData[[#This Row],[Application Date]],"MMMM")</f>
        <v>August</v>
      </c>
      <c r="AL5573" s="12">
        <f>DATE(YEAR(tbl_LoanData[[#This Row],[Application Date]]),MONTH(tbl_LoanData[[#This Row],[Application Date]]),1)</f>
        <v>45870</v>
      </c>
      <c r="AM5573" s="14">
        <f ca="1">IF(AND(tbl_LoanData[[#This Row],[Application Date]]&gt;=EOMONTH(TODAY(),-1)+1,tbl_LoanData[[#This Row],[Application Date]]&lt;=TODAY()),tbl_LoanData[[#This Row],[Loan Amount]],0)</f>
        <v>0</v>
      </c>
      <c r="AN5573" s="14">
        <f>tbl_LoanData[[#This Row],[Amount Paid]]-(Q5573-X5573)</f>
        <v>-1162600</v>
      </c>
      <c r="AO5573" s="14">
        <f>IF(tbl_LoanData[[#This Row],[Application Status]]="Approved",1,0)</f>
        <v>0</v>
      </c>
      <c r="AP5573" s="22" t="str">
        <f t="shared" ca="1" si="262"/>
        <v/>
      </c>
      <c r="AQ5573" s="22" t="str">
        <f t="shared" ca="1" si="263"/>
        <v/>
      </c>
    </row>
    <row r="5574" spans="1:43" ht="14.4" customHeight="1" x14ac:dyDescent="0.3">
      <c r="A5574" s="2" t="s">
        <v>13069</v>
      </c>
      <c r="B5574" s="2" t="s">
        <v>13070</v>
      </c>
      <c r="C5574" s="2" t="s">
        <v>90</v>
      </c>
      <c r="D5574" s="2" t="s">
        <v>311</v>
      </c>
      <c r="E5574" s="2" t="s">
        <v>209</v>
      </c>
      <c r="F5574" s="2">
        <v>27</v>
      </c>
      <c r="G5574" s="2" t="s">
        <v>69</v>
      </c>
      <c r="H5574" s="2" t="s">
        <v>250</v>
      </c>
      <c r="I5574" s="2" t="s">
        <v>52</v>
      </c>
      <c r="J5574" s="3">
        <v>45884</v>
      </c>
      <c r="K5574" s="3">
        <v>45889</v>
      </c>
      <c r="L5574" s="2" t="s">
        <v>39</v>
      </c>
      <c r="M5574" s="2" t="s">
        <v>94</v>
      </c>
      <c r="N5574" s="2" t="s">
        <v>418</v>
      </c>
      <c r="O5574" s="4">
        <v>2470000</v>
      </c>
      <c r="P5574" s="4">
        <v>314800</v>
      </c>
      <c r="Q5574" s="4">
        <v>2155200</v>
      </c>
      <c r="R5574" s="2">
        <v>18</v>
      </c>
      <c r="S5574" s="5">
        <v>9.23</v>
      </c>
      <c r="T5574" s="4">
        <v>136310.41</v>
      </c>
      <c r="U5574" s="2" t="s">
        <v>73</v>
      </c>
      <c r="V5574" s="2" t="s">
        <v>74</v>
      </c>
      <c r="W5574" s="4">
        <v>1090483.28</v>
      </c>
      <c r="X5574" s="4">
        <v>1363104.16</v>
      </c>
      <c r="Y5574" s="4">
        <v>2453587.44</v>
      </c>
      <c r="Z5574" s="2">
        <v>116</v>
      </c>
      <c r="AA5574" s="2" t="s">
        <v>60</v>
      </c>
      <c r="AB5574" s="2" t="s">
        <v>15727</v>
      </c>
      <c r="AC5574" s="2" t="s">
        <v>332</v>
      </c>
      <c r="AD5574" s="2" t="s">
        <v>76</v>
      </c>
      <c r="AE5574" s="5">
        <v>87.26</v>
      </c>
      <c r="AF5574" s="2">
        <v>4</v>
      </c>
      <c r="AG5574" s="2" t="s">
        <v>130</v>
      </c>
      <c r="AH5574" s="2">
        <v>5</v>
      </c>
      <c r="AI5574" s="6" t="str">
        <f t="shared" si="261"/>
        <v>25-34</v>
      </c>
      <c r="AJ5574" s="11">
        <f>YEAR(tbl_LoanData[[#This Row],[Application Date]])</f>
        <v>2025</v>
      </c>
      <c r="AK5574" s="11" t="str">
        <f>TEXT(tbl_LoanData[[#This Row],[Application Date]],"MMMM")</f>
        <v>August</v>
      </c>
      <c r="AL5574" s="12">
        <f>DATE(YEAR(tbl_LoanData[[#This Row],[Application Date]]),MONTH(tbl_LoanData[[#This Row],[Application Date]]),1)</f>
        <v>45870</v>
      </c>
      <c r="AM5574" s="14">
        <f ca="1">IF(AND(tbl_LoanData[[#This Row],[Application Date]]&gt;=EOMONTH(TODAY(),-1)+1,tbl_LoanData[[#This Row],[Application Date]]&lt;=TODAY()),tbl_LoanData[[#This Row],[Loan Amount]],0)</f>
        <v>0</v>
      </c>
      <c r="AN5574" s="14">
        <f>tbl_LoanData[[#This Row],[Amount Paid]]-(Q5574-X5574)</f>
        <v>298387.43999999994</v>
      </c>
      <c r="AO5574" s="14">
        <f>IF(tbl_LoanData[[#This Row],[Application Status]]="Approved",1,0)</f>
        <v>1</v>
      </c>
      <c r="AP5574" s="22" t="str">
        <f t="shared" ca="1" si="262"/>
        <v/>
      </c>
      <c r="AQ5574" s="22" t="str">
        <f t="shared" ca="1" si="263"/>
        <v/>
      </c>
    </row>
    <row r="5575" spans="1:43" ht="14.4" customHeight="1" x14ac:dyDescent="0.3">
      <c r="A5575" s="2" t="s">
        <v>13149</v>
      </c>
      <c r="B5575" s="2" t="s">
        <v>13150</v>
      </c>
      <c r="C5575" s="2" t="s">
        <v>599</v>
      </c>
      <c r="D5575" s="2" t="s">
        <v>232</v>
      </c>
      <c r="E5575" s="2" t="s">
        <v>165</v>
      </c>
      <c r="F5575" s="2">
        <v>58</v>
      </c>
      <c r="G5575" s="2" t="s">
        <v>83</v>
      </c>
      <c r="H5575" s="2" t="s">
        <v>237</v>
      </c>
      <c r="I5575" s="2" t="s">
        <v>48</v>
      </c>
      <c r="J5575" s="3">
        <v>45899</v>
      </c>
      <c r="K5575" s="3">
        <v>45917</v>
      </c>
      <c r="L5575" s="2" t="s">
        <v>36</v>
      </c>
      <c r="M5575" s="2" t="s">
        <v>111</v>
      </c>
      <c r="N5575" s="2" t="s">
        <v>350</v>
      </c>
      <c r="O5575" s="4">
        <v>1436000</v>
      </c>
      <c r="P5575" s="4">
        <v>258400</v>
      </c>
      <c r="Q5575" s="4">
        <v>1177600</v>
      </c>
      <c r="R5575" s="2">
        <v>48</v>
      </c>
      <c r="S5575" s="5">
        <v>9.94</v>
      </c>
      <c r="T5575" s="4">
        <v>34287.79</v>
      </c>
      <c r="U5575" s="2" t="s">
        <v>73</v>
      </c>
      <c r="V5575" s="2" t="s">
        <v>74</v>
      </c>
      <c r="W5575" s="4">
        <v>377165.69</v>
      </c>
      <c r="X5575" s="4">
        <v>1268648.07</v>
      </c>
      <c r="Y5575" s="4">
        <v>1645813.76</v>
      </c>
      <c r="Z5575" s="2">
        <v>0</v>
      </c>
      <c r="AA5575" s="2" t="s">
        <v>56</v>
      </c>
      <c r="AB5575" s="2" t="s">
        <v>15736</v>
      </c>
      <c r="AC5575" s="2" t="s">
        <v>213</v>
      </c>
      <c r="AD5575" s="2" t="s">
        <v>76</v>
      </c>
      <c r="AE5575" s="5">
        <v>82.01</v>
      </c>
      <c r="AF5575" s="2">
        <v>0</v>
      </c>
      <c r="AG5575" s="2" t="s">
        <v>77</v>
      </c>
      <c r="AH5575" s="2">
        <v>18</v>
      </c>
      <c r="AI5575" s="6" t="str">
        <f t="shared" si="261"/>
        <v>55-64</v>
      </c>
      <c r="AJ5575" s="11">
        <f>YEAR(tbl_LoanData[[#This Row],[Application Date]])</f>
        <v>2025</v>
      </c>
      <c r="AK5575" s="11" t="str">
        <f>TEXT(tbl_LoanData[[#This Row],[Application Date]],"MMMM")</f>
        <v>August</v>
      </c>
      <c r="AL5575" s="12">
        <f>DATE(YEAR(tbl_LoanData[[#This Row],[Application Date]]),MONTH(tbl_LoanData[[#This Row],[Application Date]]),1)</f>
        <v>45870</v>
      </c>
      <c r="AM5575" s="14">
        <f ca="1">IF(AND(tbl_LoanData[[#This Row],[Application Date]]&gt;=EOMONTH(TODAY(),-1)+1,tbl_LoanData[[#This Row],[Application Date]]&lt;=TODAY()),tbl_LoanData[[#This Row],[Loan Amount]],0)</f>
        <v>0</v>
      </c>
      <c r="AN5575" s="14">
        <f>tbl_LoanData[[#This Row],[Amount Paid]]-(Q5575-X5575)</f>
        <v>468213.76000000007</v>
      </c>
      <c r="AO5575" s="14">
        <f>IF(tbl_LoanData[[#This Row],[Application Status]]="Approved",1,0)</f>
        <v>1</v>
      </c>
      <c r="AP5575" s="22" t="str">
        <f t="shared" ca="1" si="262"/>
        <v/>
      </c>
      <c r="AQ5575" s="22" t="str">
        <f t="shared" ca="1" si="263"/>
        <v/>
      </c>
    </row>
    <row r="5576" spans="1:43" ht="14.4" customHeight="1" x14ac:dyDescent="0.3">
      <c r="A5576" s="2" t="s">
        <v>13161</v>
      </c>
      <c r="B5576" s="2" t="s">
        <v>13162</v>
      </c>
      <c r="C5576" s="2" t="s">
        <v>712</v>
      </c>
      <c r="D5576" s="2" t="s">
        <v>82</v>
      </c>
      <c r="E5576" s="2" t="s">
        <v>150</v>
      </c>
      <c r="F5576" s="2">
        <v>49</v>
      </c>
      <c r="G5576" s="2" t="s">
        <v>83</v>
      </c>
      <c r="H5576" s="2" t="s">
        <v>278</v>
      </c>
      <c r="I5576" s="2" t="s">
        <v>45</v>
      </c>
      <c r="J5576" s="3">
        <v>45891</v>
      </c>
      <c r="K5576" s="3">
        <v>45904</v>
      </c>
      <c r="L5576" s="2" t="s">
        <v>38</v>
      </c>
      <c r="M5576" s="2" t="s">
        <v>71</v>
      </c>
      <c r="N5576" s="2" t="s">
        <v>589</v>
      </c>
      <c r="O5576" s="4">
        <v>1554000</v>
      </c>
      <c r="P5576" s="4">
        <v>468300</v>
      </c>
      <c r="Q5576" s="4">
        <v>1085700</v>
      </c>
      <c r="R5576" s="2">
        <v>36</v>
      </c>
      <c r="S5576" s="5">
        <v>7.34</v>
      </c>
      <c r="T5576" s="4">
        <v>36799.199999999997</v>
      </c>
      <c r="U5576" s="2" t="s">
        <v>73</v>
      </c>
      <c r="V5576" s="2" t="s">
        <v>74</v>
      </c>
      <c r="W5576" s="4">
        <v>404791.2</v>
      </c>
      <c r="X5576" s="4">
        <v>919979.94</v>
      </c>
      <c r="Y5576" s="4">
        <v>1324771.1399999999</v>
      </c>
      <c r="Z5576" s="2">
        <v>0</v>
      </c>
      <c r="AA5576" s="2" t="s">
        <v>56</v>
      </c>
      <c r="AB5576" s="2" t="s">
        <v>15727</v>
      </c>
      <c r="AC5576" s="2" t="s">
        <v>75</v>
      </c>
      <c r="AD5576" s="2" t="s">
        <v>76</v>
      </c>
      <c r="AE5576" s="5">
        <v>69.86</v>
      </c>
      <c r="AF5576" s="2">
        <v>0</v>
      </c>
      <c r="AG5576" s="2" t="s">
        <v>77</v>
      </c>
      <c r="AH5576" s="2">
        <v>13</v>
      </c>
      <c r="AI5576" s="6" t="str">
        <f t="shared" si="261"/>
        <v>45-54</v>
      </c>
      <c r="AJ5576" s="11">
        <f>YEAR(tbl_LoanData[[#This Row],[Application Date]])</f>
        <v>2025</v>
      </c>
      <c r="AK5576" s="11" t="str">
        <f>TEXT(tbl_LoanData[[#This Row],[Application Date]],"MMMM")</f>
        <v>August</v>
      </c>
      <c r="AL5576" s="12">
        <f>DATE(YEAR(tbl_LoanData[[#This Row],[Application Date]]),MONTH(tbl_LoanData[[#This Row],[Application Date]]),1)</f>
        <v>45870</v>
      </c>
      <c r="AM5576" s="14">
        <f ca="1">IF(AND(tbl_LoanData[[#This Row],[Application Date]]&gt;=EOMONTH(TODAY(),-1)+1,tbl_LoanData[[#This Row],[Application Date]]&lt;=TODAY()),tbl_LoanData[[#This Row],[Loan Amount]],0)</f>
        <v>0</v>
      </c>
      <c r="AN5576" s="14">
        <f>tbl_LoanData[[#This Row],[Amount Paid]]-(Q5576-X5576)</f>
        <v>239071.13999999996</v>
      </c>
      <c r="AO5576" s="14">
        <f>IF(tbl_LoanData[[#This Row],[Application Status]]="Approved",1,0)</f>
        <v>1</v>
      </c>
      <c r="AP5576" s="22" t="str">
        <f t="shared" ca="1" si="262"/>
        <v/>
      </c>
      <c r="AQ5576" s="22" t="str">
        <f t="shared" ca="1" si="263"/>
        <v/>
      </c>
    </row>
    <row r="5577" spans="1:43" x14ac:dyDescent="0.3">
      <c r="A5577" s="2" t="s">
        <v>13167</v>
      </c>
      <c r="B5577" s="2" t="s">
        <v>13168</v>
      </c>
      <c r="C5577" s="2" t="s">
        <v>487</v>
      </c>
      <c r="D5577" s="2" t="s">
        <v>182</v>
      </c>
      <c r="E5577" s="2" t="s">
        <v>189</v>
      </c>
      <c r="F5577" s="2">
        <v>53</v>
      </c>
      <c r="G5577" s="2" t="s">
        <v>69</v>
      </c>
      <c r="H5577" s="2" t="s">
        <v>211</v>
      </c>
      <c r="I5577" s="2" t="s">
        <v>50</v>
      </c>
      <c r="J5577" s="3">
        <v>45880</v>
      </c>
      <c r="K5577" s="3">
        <v>45894</v>
      </c>
      <c r="L5577" s="2" t="s">
        <v>39</v>
      </c>
      <c r="M5577" s="2" t="s">
        <v>94</v>
      </c>
      <c r="N5577" s="2" t="s">
        <v>418</v>
      </c>
      <c r="O5577" s="4">
        <v>1220000</v>
      </c>
      <c r="P5577" s="4">
        <v>406700</v>
      </c>
      <c r="Q5577" s="4">
        <v>813300</v>
      </c>
      <c r="R5577" s="2">
        <v>36</v>
      </c>
      <c r="S5577" s="5">
        <v>5.5</v>
      </c>
      <c r="T5577" s="4">
        <v>26319.29</v>
      </c>
      <c r="U5577" s="2" t="s">
        <v>73</v>
      </c>
      <c r="V5577" s="2" t="s">
        <v>74</v>
      </c>
      <c r="W5577" s="4">
        <v>289512.19</v>
      </c>
      <c r="X5577" s="4">
        <v>657982.31000000006</v>
      </c>
      <c r="Y5577" s="4">
        <v>947494.5</v>
      </c>
      <c r="Z5577" s="2">
        <v>0</v>
      </c>
      <c r="AA5577" s="2" t="s">
        <v>56</v>
      </c>
      <c r="AB5577" s="2" t="s">
        <v>15729</v>
      </c>
      <c r="AC5577" s="2" t="s">
        <v>121</v>
      </c>
      <c r="AD5577" s="2" t="s">
        <v>76</v>
      </c>
      <c r="AE5577" s="5">
        <v>66.66</v>
      </c>
      <c r="AF5577" s="2">
        <v>0</v>
      </c>
      <c r="AG5577" s="2" t="s">
        <v>77</v>
      </c>
      <c r="AH5577" s="2">
        <v>14</v>
      </c>
      <c r="AI5577" s="6" t="str">
        <f t="shared" si="261"/>
        <v>45-54</v>
      </c>
      <c r="AJ5577" s="11">
        <f>YEAR(tbl_LoanData[[#This Row],[Application Date]])</f>
        <v>2025</v>
      </c>
      <c r="AK5577" s="11" t="str">
        <f>TEXT(tbl_LoanData[[#This Row],[Application Date]],"MMMM")</f>
        <v>August</v>
      </c>
      <c r="AL5577" s="12">
        <f>DATE(YEAR(tbl_LoanData[[#This Row],[Application Date]]),MONTH(tbl_LoanData[[#This Row],[Application Date]]),1)</f>
        <v>45870</v>
      </c>
      <c r="AM5577" s="14">
        <f ca="1">IF(AND(tbl_LoanData[[#This Row],[Application Date]]&gt;=EOMONTH(TODAY(),-1)+1,tbl_LoanData[[#This Row],[Application Date]]&lt;=TODAY()),tbl_LoanData[[#This Row],[Loan Amount]],0)</f>
        <v>0</v>
      </c>
      <c r="AN5577" s="14">
        <f>tbl_LoanData[[#This Row],[Amount Paid]]-(Q5577-X5577)</f>
        <v>134194.50000000006</v>
      </c>
      <c r="AO5577" s="14">
        <f>IF(tbl_LoanData[[#This Row],[Application Status]]="Approved",1,0)</f>
        <v>1</v>
      </c>
      <c r="AP5577" s="22" t="str">
        <f t="shared" ca="1" si="262"/>
        <v/>
      </c>
      <c r="AQ5577" s="22" t="str">
        <f t="shared" ca="1" si="263"/>
        <v/>
      </c>
    </row>
    <row r="5578" spans="1:43" ht="14.4" customHeight="1" x14ac:dyDescent="0.3">
      <c r="A5578" s="2" t="s">
        <v>13173</v>
      </c>
      <c r="B5578" s="2" t="s">
        <v>13174</v>
      </c>
      <c r="C5578" s="2" t="s">
        <v>1573</v>
      </c>
      <c r="D5578" s="2" t="s">
        <v>101</v>
      </c>
      <c r="E5578" s="2" t="s">
        <v>117</v>
      </c>
      <c r="F5578" s="2">
        <v>46</v>
      </c>
      <c r="G5578" s="2" t="s">
        <v>69</v>
      </c>
      <c r="H5578" s="2" t="s">
        <v>278</v>
      </c>
      <c r="I5578" s="2" t="s">
        <v>45</v>
      </c>
      <c r="J5578" s="3">
        <v>45878</v>
      </c>
      <c r="K5578" s="3">
        <v>45882</v>
      </c>
      <c r="L5578" s="2" t="s">
        <v>40</v>
      </c>
      <c r="M5578" s="2" t="s">
        <v>157</v>
      </c>
      <c r="N5578" s="2" t="s">
        <v>328</v>
      </c>
      <c r="O5578" s="4">
        <v>1151000</v>
      </c>
      <c r="P5578" s="4">
        <v>274900</v>
      </c>
      <c r="Q5578" s="4">
        <v>876100</v>
      </c>
      <c r="R5578" s="2">
        <v>48</v>
      </c>
      <c r="S5578" s="5">
        <v>11.37</v>
      </c>
      <c r="T5578" s="4">
        <v>26553.13</v>
      </c>
      <c r="U5578" s="2" t="s">
        <v>73</v>
      </c>
      <c r="V5578" s="2" t="s">
        <v>74</v>
      </c>
      <c r="W5578" s="4">
        <v>318637.56</v>
      </c>
      <c r="X5578" s="4">
        <v>955912.72</v>
      </c>
      <c r="Y5578" s="4">
        <v>1274550.28</v>
      </c>
      <c r="Z5578" s="2">
        <v>0</v>
      </c>
      <c r="AA5578" s="2" t="s">
        <v>56</v>
      </c>
      <c r="AB5578" s="2" t="s">
        <v>15736</v>
      </c>
      <c r="AC5578" s="2" t="s">
        <v>87</v>
      </c>
      <c r="AD5578" s="2" t="s">
        <v>76</v>
      </c>
      <c r="AE5578" s="5">
        <v>76.12</v>
      </c>
      <c r="AF5578" s="2">
        <v>0</v>
      </c>
      <c r="AG5578" s="2" t="s">
        <v>77</v>
      </c>
      <c r="AH5578" s="2">
        <v>4</v>
      </c>
      <c r="AI5578" s="6" t="str">
        <f t="shared" si="261"/>
        <v>45-54</v>
      </c>
      <c r="AJ5578" s="11">
        <f>YEAR(tbl_LoanData[[#This Row],[Application Date]])</f>
        <v>2025</v>
      </c>
      <c r="AK5578" s="11" t="str">
        <f>TEXT(tbl_LoanData[[#This Row],[Application Date]],"MMMM")</f>
        <v>August</v>
      </c>
      <c r="AL5578" s="12">
        <f>DATE(YEAR(tbl_LoanData[[#This Row],[Application Date]]),MONTH(tbl_LoanData[[#This Row],[Application Date]]),1)</f>
        <v>45870</v>
      </c>
      <c r="AM5578" s="14">
        <f ca="1">IF(AND(tbl_LoanData[[#This Row],[Application Date]]&gt;=EOMONTH(TODAY(),-1)+1,tbl_LoanData[[#This Row],[Application Date]]&lt;=TODAY()),tbl_LoanData[[#This Row],[Loan Amount]],0)</f>
        <v>0</v>
      </c>
      <c r="AN5578" s="14">
        <f>tbl_LoanData[[#This Row],[Amount Paid]]-(Q5578-X5578)</f>
        <v>398450.27999999997</v>
      </c>
      <c r="AO5578" s="14">
        <f>IF(tbl_LoanData[[#This Row],[Application Status]]="Approved",1,0)</f>
        <v>1</v>
      </c>
      <c r="AP5578" s="22" t="str">
        <f t="shared" ca="1" si="262"/>
        <v/>
      </c>
      <c r="AQ5578" s="22" t="str">
        <f t="shared" ca="1" si="263"/>
        <v/>
      </c>
    </row>
    <row r="5579" spans="1:43" ht="14.4" customHeight="1" x14ac:dyDescent="0.3">
      <c r="A5579" s="2" t="s">
        <v>13305</v>
      </c>
      <c r="B5579" s="2" t="s">
        <v>13306</v>
      </c>
      <c r="C5579" s="2" t="s">
        <v>181</v>
      </c>
      <c r="D5579" s="2" t="s">
        <v>118</v>
      </c>
      <c r="E5579" s="2" t="s">
        <v>190</v>
      </c>
      <c r="F5579" s="2">
        <v>51</v>
      </c>
      <c r="G5579" s="2" t="s">
        <v>83</v>
      </c>
      <c r="H5579" s="2" t="s">
        <v>318</v>
      </c>
      <c r="I5579" s="2" t="s">
        <v>42</v>
      </c>
      <c r="J5579" s="3">
        <v>45900</v>
      </c>
      <c r="K5579" s="3">
        <v>45905</v>
      </c>
      <c r="L5579" s="2" t="s">
        <v>37</v>
      </c>
      <c r="M5579" s="2" t="s">
        <v>94</v>
      </c>
      <c r="N5579" s="2" t="s">
        <v>568</v>
      </c>
      <c r="O5579" s="4">
        <v>242000</v>
      </c>
      <c r="P5579" s="4">
        <v>46500</v>
      </c>
      <c r="Q5579" s="4">
        <v>195500</v>
      </c>
      <c r="R5579" s="2">
        <v>48</v>
      </c>
      <c r="S5579" s="5">
        <v>13.78</v>
      </c>
      <c r="T5579" s="4">
        <v>6317.91</v>
      </c>
      <c r="U5579" s="2" t="s">
        <v>73</v>
      </c>
      <c r="V5579" s="2" t="s">
        <v>74</v>
      </c>
      <c r="W5579" s="4">
        <v>63179.1</v>
      </c>
      <c r="X5579" s="4">
        <v>240080.5</v>
      </c>
      <c r="Y5579" s="4">
        <v>303259.59999999998</v>
      </c>
      <c r="Z5579" s="2">
        <v>28</v>
      </c>
      <c r="AA5579" s="2" t="s">
        <v>57</v>
      </c>
      <c r="AB5579" s="2" t="s">
        <v>15736</v>
      </c>
      <c r="AC5579" s="2" t="s">
        <v>106</v>
      </c>
      <c r="AD5579" s="2" t="s">
        <v>76</v>
      </c>
      <c r="AE5579" s="5">
        <v>80.790000000000006</v>
      </c>
      <c r="AF5579" s="2">
        <v>1</v>
      </c>
      <c r="AG5579" s="2" t="s">
        <v>77</v>
      </c>
      <c r="AH5579" s="2">
        <v>5</v>
      </c>
      <c r="AI5579" s="6" t="str">
        <f t="shared" si="261"/>
        <v>45-54</v>
      </c>
      <c r="AJ5579" s="11">
        <f>YEAR(tbl_LoanData[[#This Row],[Application Date]])</f>
        <v>2025</v>
      </c>
      <c r="AK5579" s="11" t="str">
        <f>TEXT(tbl_LoanData[[#This Row],[Application Date]],"MMMM")</f>
        <v>August</v>
      </c>
      <c r="AL5579" s="12">
        <f>DATE(YEAR(tbl_LoanData[[#This Row],[Application Date]]),MONTH(tbl_LoanData[[#This Row],[Application Date]]),1)</f>
        <v>45870</v>
      </c>
      <c r="AM5579" s="14">
        <f ca="1">IF(AND(tbl_LoanData[[#This Row],[Application Date]]&gt;=EOMONTH(TODAY(),-1)+1,tbl_LoanData[[#This Row],[Application Date]]&lt;=TODAY()),tbl_LoanData[[#This Row],[Loan Amount]],0)</f>
        <v>0</v>
      </c>
      <c r="AN5579" s="14">
        <f>tbl_LoanData[[#This Row],[Amount Paid]]-(Q5579-X5579)</f>
        <v>107759.6</v>
      </c>
      <c r="AO5579" s="14">
        <f>IF(tbl_LoanData[[#This Row],[Application Status]]="Approved",1,0)</f>
        <v>1</v>
      </c>
      <c r="AP5579" s="22" t="str">
        <f t="shared" ca="1" si="262"/>
        <v/>
      </c>
      <c r="AQ5579" s="22" t="str">
        <f t="shared" ca="1" si="263"/>
        <v/>
      </c>
    </row>
    <row r="5580" spans="1:43" ht="14.4" customHeight="1" x14ac:dyDescent="0.3">
      <c r="A5580" s="2" t="s">
        <v>13321</v>
      </c>
      <c r="B5580" s="2" t="s">
        <v>13322</v>
      </c>
      <c r="C5580" s="2" t="s">
        <v>758</v>
      </c>
      <c r="D5580" s="2" t="s">
        <v>232</v>
      </c>
      <c r="E5580" s="2" t="s">
        <v>284</v>
      </c>
      <c r="F5580" s="2">
        <v>53</v>
      </c>
      <c r="G5580" s="2" t="s">
        <v>83</v>
      </c>
      <c r="H5580" s="2" t="s">
        <v>543</v>
      </c>
      <c r="I5580" s="2" t="s">
        <v>45</v>
      </c>
      <c r="J5580" s="3">
        <v>45898</v>
      </c>
      <c r="K5580" s="3"/>
      <c r="L5580" s="2" t="s">
        <v>39</v>
      </c>
      <c r="M5580" s="2" t="s">
        <v>71</v>
      </c>
      <c r="N5580" s="2" t="s">
        <v>294</v>
      </c>
      <c r="O5580" s="4">
        <v>1981000</v>
      </c>
      <c r="P5580" s="4">
        <v>336800</v>
      </c>
      <c r="Q5580" s="4">
        <v>1644200</v>
      </c>
      <c r="R5580" s="2">
        <v>12</v>
      </c>
      <c r="S5580" s="5">
        <v>14.35</v>
      </c>
      <c r="T5580" s="4">
        <v>156678.56</v>
      </c>
      <c r="U5580" s="2" t="s">
        <v>113</v>
      </c>
      <c r="V5580" s="2" t="s">
        <v>97</v>
      </c>
      <c r="W5580" s="4">
        <v>0</v>
      </c>
      <c r="X5580" s="4">
        <v>0</v>
      </c>
      <c r="Y5580" s="4">
        <v>1880142.7</v>
      </c>
      <c r="Z5580" s="2">
        <v>0</v>
      </c>
      <c r="AA5580" s="2" t="s">
        <v>97</v>
      </c>
      <c r="AB5580" s="2" t="s">
        <v>15730</v>
      </c>
      <c r="AC5580" s="2" t="s">
        <v>332</v>
      </c>
      <c r="AD5580" s="2" t="s">
        <v>76</v>
      </c>
      <c r="AE5580" s="5">
        <v>83</v>
      </c>
      <c r="AF5580" s="2">
        <v>0</v>
      </c>
      <c r="AG5580" s="2" t="s">
        <v>97</v>
      </c>
      <c r="AH5580" s="2"/>
      <c r="AI5580" s="6" t="str">
        <f t="shared" si="261"/>
        <v>45-54</v>
      </c>
      <c r="AJ5580" s="11">
        <f>YEAR(tbl_LoanData[[#This Row],[Application Date]])</f>
        <v>2025</v>
      </c>
      <c r="AK5580" s="11" t="str">
        <f>TEXT(tbl_LoanData[[#This Row],[Application Date]],"MMMM")</f>
        <v>August</v>
      </c>
      <c r="AL5580" s="12">
        <f>DATE(YEAR(tbl_LoanData[[#This Row],[Application Date]]),MONTH(tbl_LoanData[[#This Row],[Application Date]]),1)</f>
        <v>45870</v>
      </c>
      <c r="AM5580" s="14">
        <f ca="1">IF(AND(tbl_LoanData[[#This Row],[Application Date]]&gt;=EOMONTH(TODAY(),-1)+1,tbl_LoanData[[#This Row],[Application Date]]&lt;=TODAY()),tbl_LoanData[[#This Row],[Loan Amount]],0)</f>
        <v>0</v>
      </c>
      <c r="AN5580" s="14">
        <f>tbl_LoanData[[#This Row],[Amount Paid]]-(Q5580-X5580)</f>
        <v>-1644200</v>
      </c>
      <c r="AO5580" s="14">
        <f>IF(tbl_LoanData[[#This Row],[Application Status]]="Approved",1,0)</f>
        <v>0</v>
      </c>
      <c r="AP5580" s="22" t="str">
        <f t="shared" ca="1" si="262"/>
        <v/>
      </c>
      <c r="AQ5580" s="22" t="str">
        <f t="shared" ca="1" si="263"/>
        <v/>
      </c>
    </row>
    <row r="5581" spans="1:43" ht="14.4" customHeight="1" x14ac:dyDescent="0.3">
      <c r="A5581" s="2" t="s">
        <v>13339</v>
      </c>
      <c r="B5581" s="2" t="s">
        <v>13340</v>
      </c>
      <c r="C5581" s="2" t="s">
        <v>240</v>
      </c>
      <c r="D5581" s="2" t="s">
        <v>81</v>
      </c>
      <c r="E5581" s="2" t="s">
        <v>540</v>
      </c>
      <c r="F5581" s="2">
        <v>35</v>
      </c>
      <c r="G5581" s="2" t="s">
        <v>83</v>
      </c>
      <c r="H5581" s="2" t="s">
        <v>265</v>
      </c>
      <c r="I5581" s="2" t="s">
        <v>44</v>
      </c>
      <c r="J5581" s="3">
        <v>45886</v>
      </c>
      <c r="K5581" s="3">
        <v>45890</v>
      </c>
      <c r="L5581" s="2" t="s">
        <v>37</v>
      </c>
      <c r="M5581" s="2" t="s">
        <v>104</v>
      </c>
      <c r="N5581" s="2" t="s">
        <v>192</v>
      </c>
      <c r="O5581" s="4">
        <v>165000</v>
      </c>
      <c r="P5581" s="4">
        <v>17600</v>
      </c>
      <c r="Q5581" s="4">
        <v>147400</v>
      </c>
      <c r="R5581" s="2">
        <v>24</v>
      </c>
      <c r="S5581" s="5">
        <v>6.28</v>
      </c>
      <c r="T5581" s="4">
        <v>6913.06</v>
      </c>
      <c r="U5581" s="2" t="s">
        <v>73</v>
      </c>
      <c r="V5581" s="2" t="s">
        <v>74</v>
      </c>
      <c r="W5581" s="4">
        <v>82956.72</v>
      </c>
      <c r="X5581" s="4">
        <v>82956.72</v>
      </c>
      <c r="Y5581" s="4">
        <v>165913.44</v>
      </c>
      <c r="Z5581" s="2">
        <v>0</v>
      </c>
      <c r="AA5581" s="2" t="s">
        <v>56</v>
      </c>
      <c r="AB5581" s="2" t="s">
        <v>15735</v>
      </c>
      <c r="AC5581" s="2" t="s">
        <v>121</v>
      </c>
      <c r="AD5581" s="2" t="s">
        <v>76</v>
      </c>
      <c r="AE5581" s="5">
        <v>89.33</v>
      </c>
      <c r="AF5581" s="2">
        <v>0</v>
      </c>
      <c r="AG5581" s="2" t="s">
        <v>77</v>
      </c>
      <c r="AH5581" s="2">
        <v>4</v>
      </c>
      <c r="AI5581" s="6" t="str">
        <f t="shared" si="261"/>
        <v>35-44</v>
      </c>
      <c r="AJ5581" s="11">
        <f>YEAR(tbl_LoanData[[#This Row],[Application Date]])</f>
        <v>2025</v>
      </c>
      <c r="AK5581" s="11" t="str">
        <f>TEXT(tbl_LoanData[[#This Row],[Application Date]],"MMMM")</f>
        <v>August</v>
      </c>
      <c r="AL5581" s="12">
        <f>DATE(YEAR(tbl_LoanData[[#This Row],[Application Date]]),MONTH(tbl_LoanData[[#This Row],[Application Date]]),1)</f>
        <v>45870</v>
      </c>
      <c r="AM5581" s="14">
        <f ca="1">IF(AND(tbl_LoanData[[#This Row],[Application Date]]&gt;=EOMONTH(TODAY(),-1)+1,tbl_LoanData[[#This Row],[Application Date]]&lt;=TODAY()),tbl_LoanData[[#This Row],[Loan Amount]],0)</f>
        <v>0</v>
      </c>
      <c r="AN5581" s="14">
        <f>tbl_LoanData[[#This Row],[Amount Paid]]-(Q5581-X5581)</f>
        <v>18513.440000000002</v>
      </c>
      <c r="AO5581" s="14">
        <f>IF(tbl_LoanData[[#This Row],[Application Status]]="Approved",1,0)</f>
        <v>1</v>
      </c>
      <c r="AP5581" s="22" t="str">
        <f t="shared" ca="1" si="262"/>
        <v/>
      </c>
      <c r="AQ5581" s="22" t="str">
        <f t="shared" ca="1" si="263"/>
        <v/>
      </c>
    </row>
    <row r="5582" spans="1:43" ht="14.4" customHeight="1" x14ac:dyDescent="0.3">
      <c r="A5582" s="2" t="s">
        <v>13475</v>
      </c>
      <c r="B5582" s="2" t="s">
        <v>13476</v>
      </c>
      <c r="C5582" s="2" t="s">
        <v>100</v>
      </c>
      <c r="D5582" s="2" t="s">
        <v>182</v>
      </c>
      <c r="E5582" s="2" t="s">
        <v>142</v>
      </c>
      <c r="F5582" s="2">
        <v>47</v>
      </c>
      <c r="G5582" s="2" t="s">
        <v>69</v>
      </c>
      <c r="H5582" s="2" t="s">
        <v>565</v>
      </c>
      <c r="I5582" s="2" t="s">
        <v>47</v>
      </c>
      <c r="J5582" s="3">
        <v>45886</v>
      </c>
      <c r="K5582" s="3"/>
      <c r="L5582" s="2" t="s">
        <v>39</v>
      </c>
      <c r="M5582" s="2" t="s">
        <v>127</v>
      </c>
      <c r="N5582" s="2" t="s">
        <v>152</v>
      </c>
      <c r="O5582" s="4">
        <v>1526000</v>
      </c>
      <c r="P5582" s="4">
        <v>405300</v>
      </c>
      <c r="Q5582" s="4">
        <v>1120700</v>
      </c>
      <c r="R5582" s="2">
        <v>12</v>
      </c>
      <c r="S5582" s="5">
        <v>11.22</v>
      </c>
      <c r="T5582" s="4">
        <v>103870.21</v>
      </c>
      <c r="U5582" s="2" t="s">
        <v>96</v>
      </c>
      <c r="V5582" s="2" t="s">
        <v>97</v>
      </c>
      <c r="W5582" s="4">
        <v>0</v>
      </c>
      <c r="X5582" s="4">
        <v>0</v>
      </c>
      <c r="Y5582" s="4">
        <v>1246442.54</v>
      </c>
      <c r="Z5582" s="2">
        <v>0</v>
      </c>
      <c r="AA5582" s="2" t="s">
        <v>97</v>
      </c>
      <c r="AB5582" s="2" t="s">
        <v>15730</v>
      </c>
      <c r="AC5582" s="2" t="s">
        <v>75</v>
      </c>
      <c r="AD5582" s="2" t="s">
        <v>76</v>
      </c>
      <c r="AE5582" s="5">
        <v>73.44</v>
      </c>
      <c r="AF5582" s="2">
        <v>0</v>
      </c>
      <c r="AG5582" s="2" t="s">
        <v>97</v>
      </c>
      <c r="AH5582" s="2"/>
      <c r="AI5582" s="6" t="str">
        <f t="shared" si="261"/>
        <v>45-54</v>
      </c>
      <c r="AJ5582" s="11">
        <f>YEAR(tbl_LoanData[[#This Row],[Application Date]])</f>
        <v>2025</v>
      </c>
      <c r="AK5582" s="11" t="str">
        <f>TEXT(tbl_LoanData[[#This Row],[Application Date]],"MMMM")</f>
        <v>August</v>
      </c>
      <c r="AL5582" s="12">
        <f>DATE(YEAR(tbl_LoanData[[#This Row],[Application Date]]),MONTH(tbl_LoanData[[#This Row],[Application Date]]),1)</f>
        <v>45870</v>
      </c>
      <c r="AM5582" s="14">
        <f ca="1">IF(AND(tbl_LoanData[[#This Row],[Application Date]]&gt;=EOMONTH(TODAY(),-1)+1,tbl_LoanData[[#This Row],[Application Date]]&lt;=TODAY()),tbl_LoanData[[#This Row],[Loan Amount]],0)</f>
        <v>0</v>
      </c>
      <c r="AN5582" s="14">
        <f>tbl_LoanData[[#This Row],[Amount Paid]]-(Q5582-X5582)</f>
        <v>-1120700</v>
      </c>
      <c r="AO5582" s="14">
        <f>IF(tbl_LoanData[[#This Row],[Application Status]]="Approved",1,0)</f>
        <v>0</v>
      </c>
      <c r="AP5582" s="22" t="str">
        <f t="shared" ca="1" si="262"/>
        <v/>
      </c>
      <c r="AQ5582" s="22" t="str">
        <f t="shared" ca="1" si="263"/>
        <v/>
      </c>
    </row>
    <row r="5583" spans="1:43" ht="14.4" customHeight="1" x14ac:dyDescent="0.3">
      <c r="A5583" s="2" t="s">
        <v>13579</v>
      </c>
      <c r="B5583" s="2" t="s">
        <v>13580</v>
      </c>
      <c r="C5583" s="2" t="s">
        <v>227</v>
      </c>
      <c r="D5583" s="2" t="s">
        <v>311</v>
      </c>
      <c r="E5583" s="2" t="s">
        <v>67</v>
      </c>
      <c r="F5583" s="2">
        <v>38</v>
      </c>
      <c r="G5583" s="2" t="s">
        <v>69</v>
      </c>
      <c r="H5583" s="2" t="s">
        <v>265</v>
      </c>
      <c r="I5583" s="2" t="s">
        <v>44</v>
      </c>
      <c r="J5583" s="3">
        <v>45894</v>
      </c>
      <c r="K5583" s="3">
        <v>45902</v>
      </c>
      <c r="L5583" s="2" t="s">
        <v>40</v>
      </c>
      <c r="M5583" s="2" t="s">
        <v>85</v>
      </c>
      <c r="N5583" s="2" t="s">
        <v>270</v>
      </c>
      <c r="O5583" s="4">
        <v>1133000</v>
      </c>
      <c r="P5583" s="4">
        <v>381400</v>
      </c>
      <c r="Q5583" s="4">
        <v>751600</v>
      </c>
      <c r="R5583" s="2">
        <v>24</v>
      </c>
      <c r="S5583" s="5">
        <v>8.2899999999999991</v>
      </c>
      <c r="T5583" s="4">
        <v>36508.97</v>
      </c>
      <c r="U5583" s="2" t="s">
        <v>73</v>
      </c>
      <c r="V5583" s="2" t="s">
        <v>74</v>
      </c>
      <c r="W5583" s="4">
        <v>365089.7</v>
      </c>
      <c r="X5583" s="4">
        <v>511125.58</v>
      </c>
      <c r="Y5583" s="4">
        <v>876215.28</v>
      </c>
      <c r="Z5583" s="2">
        <v>28</v>
      </c>
      <c r="AA5583" s="2" t="s">
        <v>57</v>
      </c>
      <c r="AB5583" s="2" t="s">
        <v>15733</v>
      </c>
      <c r="AC5583" s="2" t="s">
        <v>360</v>
      </c>
      <c r="AD5583" s="2" t="s">
        <v>76</v>
      </c>
      <c r="AE5583" s="5">
        <v>66.34</v>
      </c>
      <c r="AF5583" s="2">
        <v>1</v>
      </c>
      <c r="AG5583" s="2" t="s">
        <v>77</v>
      </c>
      <c r="AH5583" s="2">
        <v>8</v>
      </c>
      <c r="AI5583" s="6" t="str">
        <f t="shared" si="261"/>
        <v>35-44</v>
      </c>
      <c r="AJ5583" s="11">
        <f>YEAR(tbl_LoanData[[#This Row],[Application Date]])</f>
        <v>2025</v>
      </c>
      <c r="AK5583" s="11" t="str">
        <f>TEXT(tbl_LoanData[[#This Row],[Application Date]],"MMMM")</f>
        <v>August</v>
      </c>
      <c r="AL5583" s="12">
        <f>DATE(YEAR(tbl_LoanData[[#This Row],[Application Date]]),MONTH(tbl_LoanData[[#This Row],[Application Date]]),1)</f>
        <v>45870</v>
      </c>
      <c r="AM5583" s="14">
        <f ca="1">IF(AND(tbl_LoanData[[#This Row],[Application Date]]&gt;=EOMONTH(TODAY(),-1)+1,tbl_LoanData[[#This Row],[Application Date]]&lt;=TODAY()),tbl_LoanData[[#This Row],[Loan Amount]],0)</f>
        <v>0</v>
      </c>
      <c r="AN5583" s="14">
        <f>tbl_LoanData[[#This Row],[Amount Paid]]-(Q5583-X5583)</f>
        <v>124615.28000000003</v>
      </c>
      <c r="AO5583" s="14">
        <f>IF(tbl_LoanData[[#This Row],[Application Status]]="Approved",1,0)</f>
        <v>1</v>
      </c>
      <c r="AP5583" s="22" t="str">
        <f t="shared" ca="1" si="262"/>
        <v/>
      </c>
      <c r="AQ5583" s="22" t="str">
        <f t="shared" ca="1" si="263"/>
        <v/>
      </c>
    </row>
    <row r="5584" spans="1:43" ht="14.4" customHeight="1" x14ac:dyDescent="0.3">
      <c r="A5584" s="2" t="s">
        <v>13611</v>
      </c>
      <c r="B5584" s="2" t="s">
        <v>13612</v>
      </c>
      <c r="C5584" s="2" t="s">
        <v>586</v>
      </c>
      <c r="D5584" s="2" t="s">
        <v>311</v>
      </c>
      <c r="E5584" s="2" t="s">
        <v>255</v>
      </c>
      <c r="F5584" s="2">
        <v>39</v>
      </c>
      <c r="G5584" s="2" t="s">
        <v>69</v>
      </c>
      <c r="H5584" s="2" t="s">
        <v>244</v>
      </c>
      <c r="I5584" s="2" t="s">
        <v>48</v>
      </c>
      <c r="J5584" s="3">
        <v>45888</v>
      </c>
      <c r="K5584" s="3">
        <v>45909</v>
      </c>
      <c r="L5584" s="2" t="s">
        <v>37</v>
      </c>
      <c r="M5584" s="2" t="s">
        <v>260</v>
      </c>
      <c r="N5584" s="2" t="s">
        <v>457</v>
      </c>
      <c r="O5584" s="4">
        <v>112000</v>
      </c>
      <c r="P5584" s="4">
        <v>19300</v>
      </c>
      <c r="Q5584" s="4">
        <v>92700</v>
      </c>
      <c r="R5584" s="2">
        <v>24</v>
      </c>
      <c r="S5584" s="5">
        <v>6.76</v>
      </c>
      <c r="T5584" s="4">
        <v>4384.71</v>
      </c>
      <c r="U5584" s="2" t="s">
        <v>73</v>
      </c>
      <c r="V5584" s="2" t="s">
        <v>74</v>
      </c>
      <c r="W5584" s="4">
        <v>48231.81</v>
      </c>
      <c r="X5584" s="4">
        <v>57001.23</v>
      </c>
      <c r="Y5584" s="4">
        <v>105233.04</v>
      </c>
      <c r="Z5584" s="2">
        <v>0</v>
      </c>
      <c r="AA5584" s="2" t="s">
        <v>56</v>
      </c>
      <c r="AB5584" s="2" t="s">
        <v>15728</v>
      </c>
      <c r="AC5584" s="2" t="s">
        <v>75</v>
      </c>
      <c r="AD5584" s="2" t="s">
        <v>76</v>
      </c>
      <c r="AE5584" s="5">
        <v>82.77</v>
      </c>
      <c r="AF5584" s="2">
        <v>0</v>
      </c>
      <c r="AG5584" s="2" t="s">
        <v>77</v>
      </c>
      <c r="AH5584" s="2">
        <v>21</v>
      </c>
      <c r="AI5584" s="6" t="str">
        <f t="shared" si="261"/>
        <v>35-44</v>
      </c>
      <c r="AJ5584" s="11">
        <f>YEAR(tbl_LoanData[[#This Row],[Application Date]])</f>
        <v>2025</v>
      </c>
      <c r="AK5584" s="11" t="str">
        <f>TEXT(tbl_LoanData[[#This Row],[Application Date]],"MMMM")</f>
        <v>August</v>
      </c>
      <c r="AL5584" s="12">
        <f>DATE(YEAR(tbl_LoanData[[#This Row],[Application Date]]),MONTH(tbl_LoanData[[#This Row],[Application Date]]),1)</f>
        <v>45870</v>
      </c>
      <c r="AM5584" s="14">
        <f ca="1">IF(AND(tbl_LoanData[[#This Row],[Application Date]]&gt;=EOMONTH(TODAY(),-1)+1,tbl_LoanData[[#This Row],[Application Date]]&lt;=TODAY()),tbl_LoanData[[#This Row],[Loan Amount]],0)</f>
        <v>0</v>
      </c>
      <c r="AN5584" s="14">
        <f>tbl_LoanData[[#This Row],[Amount Paid]]-(Q5584-X5584)</f>
        <v>12533.04</v>
      </c>
      <c r="AO5584" s="14">
        <f>IF(tbl_LoanData[[#This Row],[Application Status]]="Approved",1,0)</f>
        <v>1</v>
      </c>
      <c r="AP5584" s="22" t="str">
        <f t="shared" ca="1" si="262"/>
        <v/>
      </c>
      <c r="AQ5584" s="22" t="str">
        <f t="shared" ca="1" si="263"/>
        <v/>
      </c>
    </row>
    <row r="5585" spans="1:43" ht="14.4" customHeight="1" x14ac:dyDescent="0.3">
      <c r="A5585" s="2" t="s">
        <v>13669</v>
      </c>
      <c r="B5585" s="2" t="s">
        <v>13670</v>
      </c>
      <c r="C5585" s="2" t="s">
        <v>549</v>
      </c>
      <c r="D5585" s="2" t="s">
        <v>81</v>
      </c>
      <c r="E5585" s="2" t="s">
        <v>190</v>
      </c>
      <c r="F5585" s="2">
        <v>35</v>
      </c>
      <c r="G5585" s="2" t="s">
        <v>83</v>
      </c>
      <c r="H5585" s="2" t="s">
        <v>237</v>
      </c>
      <c r="I5585" s="2" t="s">
        <v>48</v>
      </c>
      <c r="J5585" s="3">
        <v>45879</v>
      </c>
      <c r="K5585" s="3"/>
      <c r="L5585" s="2" t="s">
        <v>36</v>
      </c>
      <c r="M5585" s="2" t="s">
        <v>85</v>
      </c>
      <c r="N5585" s="2" t="s">
        <v>344</v>
      </c>
      <c r="O5585" s="4">
        <v>1188000</v>
      </c>
      <c r="P5585" s="4">
        <v>128900</v>
      </c>
      <c r="Q5585" s="4">
        <v>1059100</v>
      </c>
      <c r="R5585" s="2">
        <v>36</v>
      </c>
      <c r="S5585" s="5">
        <v>12.13</v>
      </c>
      <c r="T5585" s="4">
        <v>40125.18</v>
      </c>
      <c r="U5585" s="2" t="s">
        <v>113</v>
      </c>
      <c r="V5585" s="2" t="s">
        <v>97</v>
      </c>
      <c r="W5585" s="4">
        <v>0</v>
      </c>
      <c r="X5585" s="4">
        <v>0</v>
      </c>
      <c r="Y5585" s="4">
        <v>1444506.49</v>
      </c>
      <c r="Z5585" s="2">
        <v>0</v>
      </c>
      <c r="AA5585" s="2" t="s">
        <v>97</v>
      </c>
      <c r="AB5585" s="2" t="s">
        <v>15734</v>
      </c>
      <c r="AC5585" s="2" t="s">
        <v>213</v>
      </c>
      <c r="AD5585" s="2" t="s">
        <v>76</v>
      </c>
      <c r="AE5585" s="5">
        <v>89.15</v>
      </c>
      <c r="AF5585" s="2">
        <v>0</v>
      </c>
      <c r="AG5585" s="2" t="s">
        <v>97</v>
      </c>
      <c r="AH5585" s="2"/>
      <c r="AI5585" s="6" t="str">
        <f t="shared" si="261"/>
        <v>35-44</v>
      </c>
      <c r="AJ5585" s="11">
        <f>YEAR(tbl_LoanData[[#This Row],[Application Date]])</f>
        <v>2025</v>
      </c>
      <c r="AK5585" s="11" t="str">
        <f>TEXT(tbl_LoanData[[#This Row],[Application Date]],"MMMM")</f>
        <v>August</v>
      </c>
      <c r="AL5585" s="12">
        <f>DATE(YEAR(tbl_LoanData[[#This Row],[Application Date]]),MONTH(tbl_LoanData[[#This Row],[Application Date]]),1)</f>
        <v>45870</v>
      </c>
      <c r="AM5585" s="14">
        <f ca="1">IF(AND(tbl_LoanData[[#This Row],[Application Date]]&gt;=EOMONTH(TODAY(),-1)+1,tbl_LoanData[[#This Row],[Application Date]]&lt;=TODAY()),tbl_LoanData[[#This Row],[Loan Amount]],0)</f>
        <v>0</v>
      </c>
      <c r="AN5585" s="14">
        <f>tbl_LoanData[[#This Row],[Amount Paid]]-(Q5585-X5585)</f>
        <v>-1059100</v>
      </c>
      <c r="AO5585" s="14">
        <f>IF(tbl_LoanData[[#This Row],[Application Status]]="Approved",1,0)</f>
        <v>0</v>
      </c>
      <c r="AP5585" s="22" t="str">
        <f t="shared" ca="1" si="262"/>
        <v/>
      </c>
      <c r="AQ5585" s="22" t="str">
        <f t="shared" ca="1" si="263"/>
        <v/>
      </c>
    </row>
    <row r="5586" spans="1:43" ht="14.4" customHeight="1" x14ac:dyDescent="0.3">
      <c r="A5586" s="2" t="s">
        <v>13855</v>
      </c>
      <c r="B5586" s="2" t="s">
        <v>13856</v>
      </c>
      <c r="C5586" s="2" t="s">
        <v>521</v>
      </c>
      <c r="D5586" s="2" t="s">
        <v>189</v>
      </c>
      <c r="E5586" s="2" t="s">
        <v>204</v>
      </c>
      <c r="F5586" s="2">
        <v>40</v>
      </c>
      <c r="G5586" s="2" t="s">
        <v>69</v>
      </c>
      <c r="H5586" s="2" t="s">
        <v>278</v>
      </c>
      <c r="I5586" s="2" t="s">
        <v>45</v>
      </c>
      <c r="J5586" s="3">
        <v>45872</v>
      </c>
      <c r="K5586" s="3">
        <v>45877</v>
      </c>
      <c r="L5586" s="2" t="s">
        <v>39</v>
      </c>
      <c r="M5586" s="2" t="s">
        <v>127</v>
      </c>
      <c r="N5586" s="2" t="s">
        <v>195</v>
      </c>
      <c r="O5586" s="4">
        <v>1451000</v>
      </c>
      <c r="P5586" s="4">
        <v>323500</v>
      </c>
      <c r="Q5586" s="4">
        <v>1127500</v>
      </c>
      <c r="R5586" s="2">
        <v>60</v>
      </c>
      <c r="S5586" s="5">
        <v>10.59</v>
      </c>
      <c r="T5586" s="4">
        <v>28741.85</v>
      </c>
      <c r="U5586" s="2" t="s">
        <v>73</v>
      </c>
      <c r="V5586" s="2" t="s">
        <v>74</v>
      </c>
      <c r="W5586" s="4">
        <v>344902.2</v>
      </c>
      <c r="X5586" s="4">
        <v>1379609.05</v>
      </c>
      <c r="Y5586" s="4">
        <v>1724511.25</v>
      </c>
      <c r="Z5586" s="2">
        <v>0</v>
      </c>
      <c r="AA5586" s="2" t="s">
        <v>56</v>
      </c>
      <c r="AB5586" s="2" t="s">
        <v>15728</v>
      </c>
      <c r="AC5586" s="2" t="s">
        <v>75</v>
      </c>
      <c r="AD5586" s="2" t="s">
        <v>76</v>
      </c>
      <c r="AE5586" s="5">
        <v>77.709999999999994</v>
      </c>
      <c r="AF5586" s="2">
        <v>0</v>
      </c>
      <c r="AG5586" s="2" t="s">
        <v>77</v>
      </c>
      <c r="AH5586" s="2">
        <v>5</v>
      </c>
      <c r="AI5586" s="6" t="str">
        <f t="shared" si="261"/>
        <v>35-44</v>
      </c>
      <c r="AJ5586" s="11">
        <f>YEAR(tbl_LoanData[[#This Row],[Application Date]])</f>
        <v>2025</v>
      </c>
      <c r="AK5586" s="11" t="str">
        <f>TEXT(tbl_LoanData[[#This Row],[Application Date]],"MMMM")</f>
        <v>August</v>
      </c>
      <c r="AL5586" s="12">
        <f>DATE(YEAR(tbl_LoanData[[#This Row],[Application Date]]),MONTH(tbl_LoanData[[#This Row],[Application Date]]),1)</f>
        <v>45870</v>
      </c>
      <c r="AM5586" s="14">
        <f ca="1">IF(AND(tbl_LoanData[[#This Row],[Application Date]]&gt;=EOMONTH(TODAY(),-1)+1,tbl_LoanData[[#This Row],[Application Date]]&lt;=TODAY()),tbl_LoanData[[#This Row],[Loan Amount]],0)</f>
        <v>0</v>
      </c>
      <c r="AN5586" s="14">
        <f>tbl_LoanData[[#This Row],[Amount Paid]]-(Q5586-X5586)</f>
        <v>597011.25</v>
      </c>
      <c r="AO5586" s="14">
        <f>IF(tbl_LoanData[[#This Row],[Application Status]]="Approved",1,0)</f>
        <v>1</v>
      </c>
      <c r="AP5586" s="22" t="str">
        <f t="shared" ca="1" si="262"/>
        <v/>
      </c>
      <c r="AQ5586" s="22" t="str">
        <f t="shared" ca="1" si="263"/>
        <v/>
      </c>
    </row>
    <row r="5587" spans="1:43" ht="14.4" customHeight="1" x14ac:dyDescent="0.3">
      <c r="A5587" s="2" t="s">
        <v>14041</v>
      </c>
      <c r="B5587" s="2" t="s">
        <v>14042</v>
      </c>
      <c r="C5587" s="2" t="s">
        <v>471</v>
      </c>
      <c r="D5587" s="2" t="s">
        <v>311</v>
      </c>
      <c r="E5587" s="2" t="s">
        <v>268</v>
      </c>
      <c r="F5587" s="2">
        <v>64</v>
      </c>
      <c r="G5587" s="2" t="s">
        <v>83</v>
      </c>
      <c r="H5587" s="2" t="s">
        <v>466</v>
      </c>
      <c r="I5587" s="2" t="s">
        <v>43</v>
      </c>
      <c r="J5587" s="3">
        <v>45899</v>
      </c>
      <c r="K5587" s="3">
        <v>45914</v>
      </c>
      <c r="L5587" s="2" t="s">
        <v>40</v>
      </c>
      <c r="M5587" s="2" t="s">
        <v>111</v>
      </c>
      <c r="N5587" s="2" t="s">
        <v>369</v>
      </c>
      <c r="O5587" s="4">
        <v>791000</v>
      </c>
      <c r="P5587" s="4">
        <v>129600</v>
      </c>
      <c r="Q5587" s="4">
        <v>661400</v>
      </c>
      <c r="R5587" s="2">
        <v>60</v>
      </c>
      <c r="S5587" s="5">
        <v>6.58</v>
      </c>
      <c r="T5587" s="4">
        <v>14650.01</v>
      </c>
      <c r="U5587" s="2" t="s">
        <v>73</v>
      </c>
      <c r="V5587" s="2" t="s">
        <v>74</v>
      </c>
      <c r="W5587" s="4">
        <v>146500.1</v>
      </c>
      <c r="X5587" s="4">
        <v>732500.5</v>
      </c>
      <c r="Y5587" s="4">
        <v>879000.6</v>
      </c>
      <c r="Z5587" s="2">
        <v>31</v>
      </c>
      <c r="AA5587" s="2" t="s">
        <v>58</v>
      </c>
      <c r="AB5587" s="2" t="s">
        <v>15733</v>
      </c>
      <c r="AC5587" s="2" t="s">
        <v>87</v>
      </c>
      <c r="AD5587" s="2" t="s">
        <v>76</v>
      </c>
      <c r="AE5587" s="5">
        <v>83.62</v>
      </c>
      <c r="AF5587" s="2">
        <v>1</v>
      </c>
      <c r="AG5587" s="2" t="s">
        <v>15718</v>
      </c>
      <c r="AH5587" s="2">
        <v>15</v>
      </c>
      <c r="AI5587" s="6" t="str">
        <f t="shared" si="261"/>
        <v>55-64</v>
      </c>
      <c r="AJ5587" s="11">
        <f>YEAR(tbl_LoanData[[#This Row],[Application Date]])</f>
        <v>2025</v>
      </c>
      <c r="AK5587" s="11" t="str">
        <f>TEXT(tbl_LoanData[[#This Row],[Application Date]],"MMMM")</f>
        <v>August</v>
      </c>
      <c r="AL5587" s="12">
        <f>DATE(YEAR(tbl_LoanData[[#This Row],[Application Date]]),MONTH(tbl_LoanData[[#This Row],[Application Date]]),1)</f>
        <v>45870</v>
      </c>
      <c r="AM5587" s="14">
        <f ca="1">IF(AND(tbl_LoanData[[#This Row],[Application Date]]&gt;=EOMONTH(TODAY(),-1)+1,tbl_LoanData[[#This Row],[Application Date]]&lt;=TODAY()),tbl_LoanData[[#This Row],[Loan Amount]],0)</f>
        <v>0</v>
      </c>
      <c r="AN5587" s="14">
        <f>tbl_LoanData[[#This Row],[Amount Paid]]-(Q5587-X5587)</f>
        <v>217600.6</v>
      </c>
      <c r="AO5587" s="14">
        <f>IF(tbl_LoanData[[#This Row],[Application Status]]="Approved",1,0)</f>
        <v>1</v>
      </c>
      <c r="AP5587" s="22" t="str">
        <f t="shared" ca="1" si="262"/>
        <v/>
      </c>
      <c r="AQ5587" s="22" t="str">
        <f t="shared" ca="1" si="263"/>
        <v/>
      </c>
    </row>
    <row r="5588" spans="1:43" ht="14.4" customHeight="1" x14ac:dyDescent="0.3">
      <c r="A5588" s="2" t="s">
        <v>14301</v>
      </c>
      <c r="B5588" s="2" t="s">
        <v>14302</v>
      </c>
      <c r="C5588" s="2" t="s">
        <v>1059</v>
      </c>
      <c r="D5588" s="2" t="s">
        <v>102</v>
      </c>
      <c r="E5588" s="2" t="s">
        <v>204</v>
      </c>
      <c r="F5588" s="2">
        <v>51</v>
      </c>
      <c r="G5588" s="2" t="s">
        <v>69</v>
      </c>
      <c r="H5588" s="2" t="s">
        <v>166</v>
      </c>
      <c r="I5588" s="2" t="s">
        <v>46</v>
      </c>
      <c r="J5588" s="3">
        <v>45879</v>
      </c>
      <c r="K5588" s="3">
        <v>45883</v>
      </c>
      <c r="L5588" s="2" t="s">
        <v>40</v>
      </c>
      <c r="M5588" s="2" t="s">
        <v>94</v>
      </c>
      <c r="N5588" s="2" t="s">
        <v>95</v>
      </c>
      <c r="O5588" s="4">
        <v>1005000</v>
      </c>
      <c r="P5588" s="4">
        <v>293500</v>
      </c>
      <c r="Q5588" s="4">
        <v>711500</v>
      </c>
      <c r="R5588" s="2">
        <v>36</v>
      </c>
      <c r="S5588" s="5">
        <v>7.54</v>
      </c>
      <c r="T5588" s="4">
        <v>24234.48</v>
      </c>
      <c r="U5588" s="2" t="s">
        <v>73</v>
      </c>
      <c r="V5588" s="2" t="s">
        <v>74</v>
      </c>
      <c r="W5588" s="4">
        <v>290813.76</v>
      </c>
      <c r="X5588" s="4">
        <v>581627.54</v>
      </c>
      <c r="Y5588" s="4">
        <v>872441.3</v>
      </c>
      <c r="Z5588" s="2">
        <v>0</v>
      </c>
      <c r="AA5588" s="2" t="s">
        <v>56</v>
      </c>
      <c r="AB5588" s="2" t="s">
        <v>15735</v>
      </c>
      <c r="AC5588" s="2" t="s">
        <v>360</v>
      </c>
      <c r="AD5588" s="2" t="s">
        <v>76</v>
      </c>
      <c r="AE5588" s="5">
        <v>70.8</v>
      </c>
      <c r="AF5588" s="2">
        <v>0</v>
      </c>
      <c r="AG5588" s="2" t="s">
        <v>77</v>
      </c>
      <c r="AH5588" s="2">
        <v>4</v>
      </c>
      <c r="AI5588" s="6" t="str">
        <f t="shared" si="261"/>
        <v>45-54</v>
      </c>
      <c r="AJ5588" s="11">
        <f>YEAR(tbl_LoanData[[#This Row],[Application Date]])</f>
        <v>2025</v>
      </c>
      <c r="AK5588" s="11" t="str">
        <f>TEXT(tbl_LoanData[[#This Row],[Application Date]],"MMMM")</f>
        <v>August</v>
      </c>
      <c r="AL5588" s="12">
        <f>DATE(YEAR(tbl_LoanData[[#This Row],[Application Date]]),MONTH(tbl_LoanData[[#This Row],[Application Date]]),1)</f>
        <v>45870</v>
      </c>
      <c r="AM5588" s="14">
        <f ca="1">IF(AND(tbl_LoanData[[#This Row],[Application Date]]&gt;=EOMONTH(TODAY(),-1)+1,tbl_LoanData[[#This Row],[Application Date]]&lt;=TODAY()),tbl_LoanData[[#This Row],[Loan Amount]],0)</f>
        <v>0</v>
      </c>
      <c r="AN5588" s="14">
        <f>tbl_LoanData[[#This Row],[Amount Paid]]-(Q5588-X5588)</f>
        <v>160941.30000000005</v>
      </c>
      <c r="AO5588" s="14">
        <f>IF(tbl_LoanData[[#This Row],[Application Status]]="Approved",1,0)</f>
        <v>1</v>
      </c>
      <c r="AP5588" s="22" t="str">
        <f t="shared" ca="1" si="262"/>
        <v/>
      </c>
      <c r="AQ5588" s="22" t="str">
        <f t="shared" ca="1" si="263"/>
        <v/>
      </c>
    </row>
    <row r="5589" spans="1:43" ht="14.4" customHeight="1" x14ac:dyDescent="0.3">
      <c r="A5589" s="2" t="s">
        <v>14339</v>
      </c>
      <c r="B5589" s="2" t="s">
        <v>14340</v>
      </c>
      <c r="C5589" s="2" t="s">
        <v>264</v>
      </c>
      <c r="D5589" s="2" t="s">
        <v>182</v>
      </c>
      <c r="E5589" s="2" t="s">
        <v>284</v>
      </c>
      <c r="F5589" s="2">
        <v>50</v>
      </c>
      <c r="G5589" s="2" t="s">
        <v>83</v>
      </c>
      <c r="H5589" s="2" t="s">
        <v>372</v>
      </c>
      <c r="I5589" s="2" t="s">
        <v>43</v>
      </c>
      <c r="J5589" s="3">
        <v>45892</v>
      </c>
      <c r="K5589" s="3">
        <v>45897</v>
      </c>
      <c r="L5589" s="2" t="s">
        <v>37</v>
      </c>
      <c r="M5589" s="2" t="s">
        <v>260</v>
      </c>
      <c r="N5589" s="2" t="s">
        <v>457</v>
      </c>
      <c r="O5589" s="4">
        <v>151000</v>
      </c>
      <c r="P5589" s="4">
        <v>40400</v>
      </c>
      <c r="Q5589" s="4">
        <v>110600</v>
      </c>
      <c r="R5589" s="2">
        <v>24</v>
      </c>
      <c r="S5589" s="5">
        <v>11.98</v>
      </c>
      <c r="T5589" s="4">
        <v>5712.49</v>
      </c>
      <c r="U5589" s="2" t="s">
        <v>73</v>
      </c>
      <c r="V5589" s="2" t="s">
        <v>74</v>
      </c>
      <c r="W5589" s="4">
        <v>62837.39</v>
      </c>
      <c r="X5589" s="4">
        <v>74262.37</v>
      </c>
      <c r="Y5589" s="4">
        <v>137099.76</v>
      </c>
      <c r="Z5589" s="2">
        <v>0</v>
      </c>
      <c r="AA5589" s="2" t="s">
        <v>56</v>
      </c>
      <c r="AB5589" s="2" t="s">
        <v>15732</v>
      </c>
      <c r="AC5589" s="2" t="s">
        <v>138</v>
      </c>
      <c r="AD5589" s="2" t="s">
        <v>76</v>
      </c>
      <c r="AE5589" s="5">
        <v>73.25</v>
      </c>
      <c r="AF5589" s="2">
        <v>0</v>
      </c>
      <c r="AG5589" s="2" t="s">
        <v>77</v>
      </c>
      <c r="AH5589" s="2">
        <v>5</v>
      </c>
      <c r="AI5589" s="6" t="str">
        <f t="shared" si="261"/>
        <v>45-54</v>
      </c>
      <c r="AJ5589" s="11">
        <f>YEAR(tbl_LoanData[[#This Row],[Application Date]])</f>
        <v>2025</v>
      </c>
      <c r="AK5589" s="11" t="str">
        <f>TEXT(tbl_LoanData[[#This Row],[Application Date]],"MMMM")</f>
        <v>August</v>
      </c>
      <c r="AL5589" s="12">
        <f>DATE(YEAR(tbl_LoanData[[#This Row],[Application Date]]),MONTH(tbl_LoanData[[#This Row],[Application Date]]),1)</f>
        <v>45870</v>
      </c>
      <c r="AM5589" s="14">
        <f ca="1">IF(AND(tbl_LoanData[[#This Row],[Application Date]]&gt;=EOMONTH(TODAY(),-1)+1,tbl_LoanData[[#This Row],[Application Date]]&lt;=TODAY()),tbl_LoanData[[#This Row],[Loan Amount]],0)</f>
        <v>0</v>
      </c>
      <c r="AN5589" s="14">
        <f>tbl_LoanData[[#This Row],[Amount Paid]]-(Q5589-X5589)</f>
        <v>26499.759999999995</v>
      </c>
      <c r="AO5589" s="14">
        <f>IF(tbl_LoanData[[#This Row],[Application Status]]="Approved",1,0)</f>
        <v>1</v>
      </c>
      <c r="AP5589" s="22" t="str">
        <f t="shared" ca="1" si="262"/>
        <v/>
      </c>
      <c r="AQ5589" s="22" t="str">
        <f t="shared" ca="1" si="263"/>
        <v/>
      </c>
    </row>
    <row r="5590" spans="1:43" ht="14.4" customHeight="1" x14ac:dyDescent="0.3">
      <c r="A5590" s="2" t="s">
        <v>14523</v>
      </c>
      <c r="B5590" s="2" t="s">
        <v>14524</v>
      </c>
      <c r="C5590" s="2" t="s">
        <v>281</v>
      </c>
      <c r="D5590" s="2" t="s">
        <v>176</v>
      </c>
      <c r="E5590" s="2" t="s">
        <v>118</v>
      </c>
      <c r="F5590" s="2">
        <v>30</v>
      </c>
      <c r="G5590" s="2" t="s">
        <v>83</v>
      </c>
      <c r="H5590" s="2" t="s">
        <v>318</v>
      </c>
      <c r="I5590" s="2" t="s">
        <v>42</v>
      </c>
      <c r="J5590" s="3">
        <v>45893</v>
      </c>
      <c r="K5590" s="3">
        <v>45909</v>
      </c>
      <c r="L5590" s="2" t="s">
        <v>36</v>
      </c>
      <c r="M5590" s="2" t="s">
        <v>71</v>
      </c>
      <c r="N5590" s="2" t="s">
        <v>162</v>
      </c>
      <c r="O5590" s="4">
        <v>955000</v>
      </c>
      <c r="P5590" s="4">
        <v>345900</v>
      </c>
      <c r="Q5590" s="4">
        <v>609100</v>
      </c>
      <c r="R5590" s="2">
        <v>60</v>
      </c>
      <c r="S5590" s="5">
        <v>9.51</v>
      </c>
      <c r="T5590" s="4">
        <v>14978.78</v>
      </c>
      <c r="U5590" s="2" t="s">
        <v>73</v>
      </c>
      <c r="V5590" s="2" t="s">
        <v>74</v>
      </c>
      <c r="W5590" s="4">
        <v>164766.57999999999</v>
      </c>
      <c r="X5590" s="4">
        <v>733960.47</v>
      </c>
      <c r="Y5590" s="4">
        <v>898727.05</v>
      </c>
      <c r="Z5590" s="2">
        <v>0</v>
      </c>
      <c r="AA5590" s="2" t="s">
        <v>56</v>
      </c>
      <c r="AB5590" s="2" t="s">
        <v>15729</v>
      </c>
      <c r="AC5590" s="2" t="s">
        <v>129</v>
      </c>
      <c r="AD5590" s="2" t="s">
        <v>76</v>
      </c>
      <c r="AE5590" s="5">
        <v>63.78</v>
      </c>
      <c r="AF5590" s="2">
        <v>0</v>
      </c>
      <c r="AG5590" s="2" t="s">
        <v>77</v>
      </c>
      <c r="AH5590" s="2">
        <v>16</v>
      </c>
      <c r="AI5590" s="6" t="str">
        <f t="shared" si="261"/>
        <v>25-34</v>
      </c>
      <c r="AJ5590" s="11">
        <f>YEAR(tbl_LoanData[[#This Row],[Application Date]])</f>
        <v>2025</v>
      </c>
      <c r="AK5590" s="11" t="str">
        <f>TEXT(tbl_LoanData[[#This Row],[Application Date]],"MMMM")</f>
        <v>August</v>
      </c>
      <c r="AL5590" s="12">
        <f>DATE(YEAR(tbl_LoanData[[#This Row],[Application Date]]),MONTH(tbl_LoanData[[#This Row],[Application Date]]),1)</f>
        <v>45870</v>
      </c>
      <c r="AM5590" s="14">
        <f ca="1">IF(AND(tbl_LoanData[[#This Row],[Application Date]]&gt;=EOMONTH(TODAY(),-1)+1,tbl_LoanData[[#This Row],[Application Date]]&lt;=TODAY()),tbl_LoanData[[#This Row],[Loan Amount]],0)</f>
        <v>0</v>
      </c>
      <c r="AN5590" s="14">
        <f>tbl_LoanData[[#This Row],[Amount Paid]]-(Q5590-X5590)</f>
        <v>289627.04999999993</v>
      </c>
      <c r="AO5590" s="14">
        <f>IF(tbl_LoanData[[#This Row],[Application Status]]="Approved",1,0)</f>
        <v>1</v>
      </c>
      <c r="AP5590" s="22" t="str">
        <f t="shared" ca="1" si="262"/>
        <v/>
      </c>
      <c r="AQ5590" s="22" t="str">
        <f t="shared" ca="1" si="263"/>
        <v/>
      </c>
    </row>
    <row r="5591" spans="1:43" x14ac:dyDescent="0.3">
      <c r="A5591" s="2" t="s">
        <v>14549</v>
      </c>
      <c r="B5591" s="2" t="s">
        <v>14550</v>
      </c>
      <c r="C5591" s="2" t="s">
        <v>530</v>
      </c>
      <c r="D5591" s="2" t="s">
        <v>102</v>
      </c>
      <c r="E5591" s="2" t="s">
        <v>284</v>
      </c>
      <c r="F5591" s="2">
        <v>65</v>
      </c>
      <c r="G5591" s="2" t="s">
        <v>69</v>
      </c>
      <c r="H5591" s="2" t="s">
        <v>143</v>
      </c>
      <c r="I5591" s="2" t="s">
        <v>46</v>
      </c>
      <c r="J5591" s="3">
        <v>45897</v>
      </c>
      <c r="K5591" s="3">
        <v>45906</v>
      </c>
      <c r="L5591" s="2" t="s">
        <v>40</v>
      </c>
      <c r="M5591" s="2" t="s">
        <v>94</v>
      </c>
      <c r="N5591" s="2" t="s">
        <v>95</v>
      </c>
      <c r="O5591" s="4">
        <v>1559000</v>
      </c>
      <c r="P5591" s="4">
        <v>300500</v>
      </c>
      <c r="Q5591" s="4">
        <v>1258500</v>
      </c>
      <c r="R5591" s="2">
        <v>36</v>
      </c>
      <c r="S5591" s="5">
        <v>9.19</v>
      </c>
      <c r="T5591" s="4">
        <v>44596.35</v>
      </c>
      <c r="U5591" s="2" t="s">
        <v>73</v>
      </c>
      <c r="V5591" s="2" t="s">
        <v>74</v>
      </c>
      <c r="W5591" s="4">
        <v>490559.85</v>
      </c>
      <c r="X5591" s="4">
        <v>1114908.6000000001</v>
      </c>
      <c r="Y5591" s="4">
        <v>1605468.45</v>
      </c>
      <c r="Z5591" s="2">
        <v>0</v>
      </c>
      <c r="AA5591" s="2" t="s">
        <v>56</v>
      </c>
      <c r="AB5591" s="2" t="s">
        <v>15730</v>
      </c>
      <c r="AC5591" s="2" t="s">
        <v>332</v>
      </c>
      <c r="AD5591" s="2" t="s">
        <v>76</v>
      </c>
      <c r="AE5591" s="5">
        <v>80.72</v>
      </c>
      <c r="AF5591" s="2">
        <v>0</v>
      </c>
      <c r="AG5591" s="2" t="s">
        <v>77</v>
      </c>
      <c r="AH5591" s="2">
        <v>9</v>
      </c>
      <c r="AI5591" s="6" t="str">
        <f t="shared" si="261"/>
        <v>65+</v>
      </c>
      <c r="AJ5591" s="11">
        <f>YEAR(tbl_LoanData[[#This Row],[Application Date]])</f>
        <v>2025</v>
      </c>
      <c r="AK5591" s="11" t="str">
        <f>TEXT(tbl_LoanData[[#This Row],[Application Date]],"MMMM")</f>
        <v>August</v>
      </c>
      <c r="AL5591" s="12">
        <f>DATE(YEAR(tbl_LoanData[[#This Row],[Application Date]]),MONTH(tbl_LoanData[[#This Row],[Application Date]]),1)</f>
        <v>45870</v>
      </c>
      <c r="AM5591" s="14">
        <f ca="1">IF(AND(tbl_LoanData[[#This Row],[Application Date]]&gt;=EOMONTH(TODAY(),-1)+1,tbl_LoanData[[#This Row],[Application Date]]&lt;=TODAY()),tbl_LoanData[[#This Row],[Loan Amount]],0)</f>
        <v>0</v>
      </c>
      <c r="AN5591" s="14">
        <f>tbl_LoanData[[#This Row],[Amount Paid]]-(Q5591-X5591)</f>
        <v>346968.45000000007</v>
      </c>
      <c r="AO5591" s="14">
        <f>IF(tbl_LoanData[[#This Row],[Application Status]]="Approved",1,0)</f>
        <v>1</v>
      </c>
      <c r="AP5591" s="22" t="str">
        <f t="shared" ca="1" si="262"/>
        <v/>
      </c>
      <c r="AQ5591" s="22" t="str">
        <f t="shared" ca="1" si="263"/>
        <v/>
      </c>
    </row>
    <row r="5592" spans="1:43" x14ac:dyDescent="0.3">
      <c r="A5592" s="2" t="s">
        <v>14591</v>
      </c>
      <c r="B5592" s="2" t="s">
        <v>14592</v>
      </c>
      <c r="C5592" s="2" t="s">
        <v>781</v>
      </c>
      <c r="D5592" s="2" t="s">
        <v>81</v>
      </c>
      <c r="E5592" s="2" t="s">
        <v>125</v>
      </c>
      <c r="F5592" s="2">
        <v>31</v>
      </c>
      <c r="G5592" s="2" t="s">
        <v>69</v>
      </c>
      <c r="H5592" s="2" t="s">
        <v>103</v>
      </c>
      <c r="I5592" s="2" t="s">
        <v>43</v>
      </c>
      <c r="J5592" s="3">
        <v>45887</v>
      </c>
      <c r="K5592" s="3">
        <v>45899</v>
      </c>
      <c r="L5592" s="2" t="s">
        <v>38</v>
      </c>
      <c r="M5592" s="2" t="s">
        <v>85</v>
      </c>
      <c r="N5592" s="2" t="s">
        <v>314</v>
      </c>
      <c r="O5592" s="4">
        <v>1511000</v>
      </c>
      <c r="P5592" s="4">
        <v>186200</v>
      </c>
      <c r="Q5592" s="4">
        <v>1324800</v>
      </c>
      <c r="R5592" s="2">
        <v>36</v>
      </c>
      <c r="S5592" s="5">
        <v>10.41</v>
      </c>
      <c r="T5592" s="4">
        <v>48292.639999999999</v>
      </c>
      <c r="U5592" s="2" t="s">
        <v>73</v>
      </c>
      <c r="V5592" s="2" t="s">
        <v>74</v>
      </c>
      <c r="W5592" s="4">
        <v>531219.04</v>
      </c>
      <c r="X5592" s="4">
        <v>1207316</v>
      </c>
      <c r="Y5592" s="4">
        <v>1738535.04</v>
      </c>
      <c r="Z5592" s="2">
        <v>0</v>
      </c>
      <c r="AA5592" s="2" t="s">
        <v>56</v>
      </c>
      <c r="AB5592" s="2" t="s">
        <v>15727</v>
      </c>
      <c r="AC5592" s="2" t="s">
        <v>138</v>
      </c>
      <c r="AD5592" s="2" t="s">
        <v>76</v>
      </c>
      <c r="AE5592" s="5">
        <v>87.68</v>
      </c>
      <c r="AF5592" s="2">
        <v>0</v>
      </c>
      <c r="AG5592" s="2" t="s">
        <v>77</v>
      </c>
      <c r="AH5592" s="2">
        <v>12</v>
      </c>
      <c r="AI5592" s="6" t="str">
        <f t="shared" si="261"/>
        <v>25-34</v>
      </c>
      <c r="AJ5592" s="11">
        <f>YEAR(tbl_LoanData[[#This Row],[Application Date]])</f>
        <v>2025</v>
      </c>
      <c r="AK5592" s="11" t="str">
        <f>TEXT(tbl_LoanData[[#This Row],[Application Date]],"MMMM")</f>
        <v>August</v>
      </c>
      <c r="AL5592" s="12">
        <f>DATE(YEAR(tbl_LoanData[[#This Row],[Application Date]]),MONTH(tbl_LoanData[[#This Row],[Application Date]]),1)</f>
        <v>45870</v>
      </c>
      <c r="AM5592" s="14">
        <f ca="1">IF(AND(tbl_LoanData[[#This Row],[Application Date]]&gt;=EOMONTH(TODAY(),-1)+1,tbl_LoanData[[#This Row],[Application Date]]&lt;=TODAY()),tbl_LoanData[[#This Row],[Loan Amount]],0)</f>
        <v>0</v>
      </c>
      <c r="AN5592" s="14">
        <f>tbl_LoanData[[#This Row],[Amount Paid]]-(Q5592-X5592)</f>
        <v>413735.04000000004</v>
      </c>
      <c r="AO5592" s="14">
        <f>IF(tbl_LoanData[[#This Row],[Application Status]]="Approved",1,0)</f>
        <v>1</v>
      </c>
      <c r="AP5592" s="22" t="str">
        <f t="shared" ca="1" si="262"/>
        <v/>
      </c>
      <c r="AQ5592" s="22" t="str">
        <f t="shared" ca="1" si="263"/>
        <v/>
      </c>
    </row>
    <row r="5593" spans="1:43" ht="14.4" customHeight="1" x14ac:dyDescent="0.3">
      <c r="A5593" s="2" t="s">
        <v>14767</v>
      </c>
      <c r="B5593" s="2" t="s">
        <v>14768</v>
      </c>
      <c r="C5593" s="2" t="s">
        <v>281</v>
      </c>
      <c r="D5593" s="2" t="s">
        <v>81</v>
      </c>
      <c r="E5593" s="2" t="s">
        <v>293</v>
      </c>
      <c r="F5593" s="2">
        <v>48</v>
      </c>
      <c r="G5593" s="2" t="s">
        <v>83</v>
      </c>
      <c r="H5593" s="2" t="s">
        <v>103</v>
      </c>
      <c r="I5593" s="2" t="s">
        <v>43</v>
      </c>
      <c r="J5593" s="3">
        <v>45898</v>
      </c>
      <c r="K5593" s="3">
        <v>45918</v>
      </c>
      <c r="L5593" s="2" t="s">
        <v>37</v>
      </c>
      <c r="M5593" s="2" t="s">
        <v>104</v>
      </c>
      <c r="N5593" s="2" t="s">
        <v>192</v>
      </c>
      <c r="O5593" s="4">
        <v>185000</v>
      </c>
      <c r="P5593" s="4">
        <v>55500</v>
      </c>
      <c r="Q5593" s="4">
        <v>129500</v>
      </c>
      <c r="R5593" s="2">
        <v>36</v>
      </c>
      <c r="S5593" s="5">
        <v>7.24</v>
      </c>
      <c r="T5593" s="4">
        <v>4378.54</v>
      </c>
      <c r="U5593" s="2" t="s">
        <v>73</v>
      </c>
      <c r="V5593" s="2" t="s">
        <v>74</v>
      </c>
      <c r="W5593" s="4">
        <v>48163.94</v>
      </c>
      <c r="X5593" s="4">
        <v>109463.46</v>
      </c>
      <c r="Y5593" s="4">
        <v>157627.4</v>
      </c>
      <c r="Z5593" s="2">
        <v>0</v>
      </c>
      <c r="AA5593" s="2" t="s">
        <v>56</v>
      </c>
      <c r="AB5593" s="2" t="s">
        <v>15729</v>
      </c>
      <c r="AC5593" s="2" t="s">
        <v>213</v>
      </c>
      <c r="AD5593" s="2" t="s">
        <v>76</v>
      </c>
      <c r="AE5593" s="5">
        <v>70</v>
      </c>
      <c r="AF5593" s="2">
        <v>0</v>
      </c>
      <c r="AG5593" s="2" t="s">
        <v>77</v>
      </c>
      <c r="AH5593" s="2">
        <v>20</v>
      </c>
      <c r="AI5593" s="6" t="str">
        <f t="shared" si="261"/>
        <v>45-54</v>
      </c>
      <c r="AJ5593" s="11">
        <f>YEAR(tbl_LoanData[[#This Row],[Application Date]])</f>
        <v>2025</v>
      </c>
      <c r="AK5593" s="11" t="str">
        <f>TEXT(tbl_LoanData[[#This Row],[Application Date]],"MMMM")</f>
        <v>August</v>
      </c>
      <c r="AL5593" s="12">
        <f>DATE(YEAR(tbl_LoanData[[#This Row],[Application Date]]),MONTH(tbl_LoanData[[#This Row],[Application Date]]),1)</f>
        <v>45870</v>
      </c>
      <c r="AM5593" s="14">
        <f ca="1">IF(AND(tbl_LoanData[[#This Row],[Application Date]]&gt;=EOMONTH(TODAY(),-1)+1,tbl_LoanData[[#This Row],[Application Date]]&lt;=TODAY()),tbl_LoanData[[#This Row],[Loan Amount]],0)</f>
        <v>0</v>
      </c>
      <c r="AN5593" s="14">
        <f>tbl_LoanData[[#This Row],[Amount Paid]]-(Q5593-X5593)</f>
        <v>28127.400000000009</v>
      </c>
      <c r="AO5593" s="14">
        <f>IF(tbl_LoanData[[#This Row],[Application Status]]="Approved",1,0)</f>
        <v>1</v>
      </c>
      <c r="AP5593" s="22" t="str">
        <f t="shared" ca="1" si="262"/>
        <v/>
      </c>
      <c r="AQ5593" s="22" t="str">
        <f t="shared" ca="1" si="263"/>
        <v/>
      </c>
    </row>
    <row r="5594" spans="1:43" ht="14.4" customHeight="1" x14ac:dyDescent="0.3">
      <c r="A5594" s="2" t="s">
        <v>14879</v>
      </c>
      <c r="B5594" s="2" t="s">
        <v>14880</v>
      </c>
      <c r="C5594" s="2" t="s">
        <v>530</v>
      </c>
      <c r="D5594" s="2" t="s">
        <v>176</v>
      </c>
      <c r="E5594" s="2" t="s">
        <v>135</v>
      </c>
      <c r="F5594" s="2">
        <v>49</v>
      </c>
      <c r="G5594" s="2" t="s">
        <v>69</v>
      </c>
      <c r="H5594" s="2" t="s">
        <v>103</v>
      </c>
      <c r="I5594" s="2" t="s">
        <v>43</v>
      </c>
      <c r="J5594" s="3">
        <v>45884</v>
      </c>
      <c r="K5594" s="3">
        <v>45889</v>
      </c>
      <c r="L5594" s="2" t="s">
        <v>39</v>
      </c>
      <c r="M5594" s="2" t="s">
        <v>127</v>
      </c>
      <c r="N5594" s="2" t="s">
        <v>152</v>
      </c>
      <c r="O5594" s="4">
        <v>1280000</v>
      </c>
      <c r="P5594" s="4">
        <v>443900</v>
      </c>
      <c r="Q5594" s="4">
        <v>836100</v>
      </c>
      <c r="R5594" s="2">
        <v>24</v>
      </c>
      <c r="S5594" s="5">
        <v>9.92</v>
      </c>
      <c r="T5594" s="4">
        <v>41749.26</v>
      </c>
      <c r="U5594" s="2" t="s">
        <v>73</v>
      </c>
      <c r="V5594" s="2" t="s">
        <v>74</v>
      </c>
      <c r="W5594" s="4">
        <v>459241.86</v>
      </c>
      <c r="X5594" s="4">
        <v>542740.38</v>
      </c>
      <c r="Y5594" s="4">
        <v>1001982.24</v>
      </c>
      <c r="Z5594" s="2">
        <v>30</v>
      </c>
      <c r="AA5594" s="2" t="s">
        <v>57</v>
      </c>
      <c r="AB5594" s="2" t="s">
        <v>15732</v>
      </c>
      <c r="AC5594" s="2" t="s">
        <v>138</v>
      </c>
      <c r="AD5594" s="2" t="s">
        <v>76</v>
      </c>
      <c r="AE5594" s="5">
        <v>65.319999999999993</v>
      </c>
      <c r="AF5594" s="2">
        <v>1</v>
      </c>
      <c r="AG5594" s="2" t="s">
        <v>77</v>
      </c>
      <c r="AH5594" s="2">
        <v>5</v>
      </c>
      <c r="AI5594" s="6" t="str">
        <f t="shared" si="261"/>
        <v>45-54</v>
      </c>
      <c r="AJ5594" s="11">
        <f>YEAR(tbl_LoanData[[#This Row],[Application Date]])</f>
        <v>2025</v>
      </c>
      <c r="AK5594" s="11" t="str">
        <f>TEXT(tbl_LoanData[[#This Row],[Application Date]],"MMMM")</f>
        <v>August</v>
      </c>
      <c r="AL5594" s="12">
        <f>DATE(YEAR(tbl_LoanData[[#This Row],[Application Date]]),MONTH(tbl_LoanData[[#This Row],[Application Date]]),1)</f>
        <v>45870</v>
      </c>
      <c r="AM5594" s="14">
        <f ca="1">IF(AND(tbl_LoanData[[#This Row],[Application Date]]&gt;=EOMONTH(TODAY(),-1)+1,tbl_LoanData[[#This Row],[Application Date]]&lt;=TODAY()),tbl_LoanData[[#This Row],[Loan Amount]],0)</f>
        <v>0</v>
      </c>
      <c r="AN5594" s="14">
        <f>tbl_LoanData[[#This Row],[Amount Paid]]-(Q5594-X5594)</f>
        <v>165882.23999999999</v>
      </c>
      <c r="AO5594" s="14">
        <f>IF(tbl_LoanData[[#This Row],[Application Status]]="Approved",1,0)</f>
        <v>1</v>
      </c>
      <c r="AP5594" s="22" t="str">
        <f t="shared" ca="1" si="262"/>
        <v/>
      </c>
      <c r="AQ5594" s="22" t="str">
        <f t="shared" ca="1" si="263"/>
        <v/>
      </c>
    </row>
    <row r="5595" spans="1:43" x14ac:dyDescent="0.3">
      <c r="A5595" s="2" t="s">
        <v>15021</v>
      </c>
      <c r="B5595" s="2" t="s">
        <v>15022</v>
      </c>
      <c r="C5595" s="2" t="s">
        <v>292</v>
      </c>
      <c r="D5595" s="2" t="s">
        <v>189</v>
      </c>
      <c r="E5595" s="2" t="s">
        <v>394</v>
      </c>
      <c r="F5595" s="2">
        <v>23</v>
      </c>
      <c r="G5595" s="2" t="s">
        <v>83</v>
      </c>
      <c r="H5595" s="2" t="s">
        <v>143</v>
      </c>
      <c r="I5595" s="2" t="s">
        <v>46</v>
      </c>
      <c r="J5595" s="3">
        <v>45870</v>
      </c>
      <c r="K5595" s="3">
        <v>45885</v>
      </c>
      <c r="L5595" s="2" t="s">
        <v>37</v>
      </c>
      <c r="M5595" s="2" t="s">
        <v>94</v>
      </c>
      <c r="N5595" s="2" t="s">
        <v>234</v>
      </c>
      <c r="O5595" s="4">
        <v>135000</v>
      </c>
      <c r="P5595" s="4">
        <v>19500</v>
      </c>
      <c r="Q5595" s="4">
        <v>115500</v>
      </c>
      <c r="R5595" s="2">
        <v>24</v>
      </c>
      <c r="S5595" s="5">
        <v>13.4</v>
      </c>
      <c r="T5595" s="4">
        <v>6102.25</v>
      </c>
      <c r="U5595" s="2" t="s">
        <v>73</v>
      </c>
      <c r="V5595" s="2" t="s">
        <v>74</v>
      </c>
      <c r="W5595" s="4">
        <v>73227</v>
      </c>
      <c r="X5595" s="4">
        <v>73227</v>
      </c>
      <c r="Y5595" s="4">
        <v>146454</v>
      </c>
      <c r="Z5595" s="2">
        <v>0</v>
      </c>
      <c r="AA5595" s="2" t="s">
        <v>56</v>
      </c>
      <c r="AB5595" s="2" t="s">
        <v>15730</v>
      </c>
      <c r="AC5595" s="2" t="s">
        <v>332</v>
      </c>
      <c r="AD5595" s="2" t="s">
        <v>76</v>
      </c>
      <c r="AE5595" s="5">
        <v>85.56</v>
      </c>
      <c r="AF5595" s="2">
        <v>0</v>
      </c>
      <c r="AG5595" s="2" t="s">
        <v>77</v>
      </c>
      <c r="AH5595" s="2">
        <v>15</v>
      </c>
      <c r="AI5595" s="6" t="str">
        <f t="shared" si="261"/>
        <v>18-24</v>
      </c>
      <c r="AJ5595" s="11">
        <f>YEAR(tbl_LoanData[[#This Row],[Application Date]])</f>
        <v>2025</v>
      </c>
      <c r="AK5595" s="11" t="str">
        <f>TEXT(tbl_LoanData[[#This Row],[Application Date]],"MMMM")</f>
        <v>August</v>
      </c>
      <c r="AL5595" s="12">
        <f>DATE(YEAR(tbl_LoanData[[#This Row],[Application Date]]),MONTH(tbl_LoanData[[#This Row],[Application Date]]),1)</f>
        <v>45870</v>
      </c>
      <c r="AM5595" s="14">
        <f ca="1">IF(AND(tbl_LoanData[[#This Row],[Application Date]]&gt;=EOMONTH(TODAY(),-1)+1,tbl_LoanData[[#This Row],[Application Date]]&lt;=TODAY()),tbl_LoanData[[#This Row],[Loan Amount]],0)</f>
        <v>0</v>
      </c>
      <c r="AN5595" s="14">
        <f>tbl_LoanData[[#This Row],[Amount Paid]]-(Q5595-X5595)</f>
        <v>30954</v>
      </c>
      <c r="AO5595" s="14">
        <f>IF(tbl_LoanData[[#This Row],[Application Status]]="Approved",1,0)</f>
        <v>1</v>
      </c>
      <c r="AP5595" s="22" t="str">
        <f t="shared" ca="1" si="262"/>
        <v/>
      </c>
      <c r="AQ5595" s="22" t="str">
        <f t="shared" ca="1" si="263"/>
        <v/>
      </c>
    </row>
    <row r="5596" spans="1:43" ht="14.4" customHeight="1" x14ac:dyDescent="0.3">
      <c r="A5596" s="2" t="s">
        <v>15155</v>
      </c>
      <c r="B5596" s="2" t="s">
        <v>15156</v>
      </c>
      <c r="C5596" s="2" t="s">
        <v>253</v>
      </c>
      <c r="D5596" s="2" t="s">
        <v>134</v>
      </c>
      <c r="E5596" s="2" t="s">
        <v>540</v>
      </c>
      <c r="F5596" s="2">
        <v>25</v>
      </c>
      <c r="G5596" s="2" t="s">
        <v>69</v>
      </c>
      <c r="H5596" s="2" t="s">
        <v>217</v>
      </c>
      <c r="I5596" s="2" t="s">
        <v>46</v>
      </c>
      <c r="J5596" s="3">
        <v>45885</v>
      </c>
      <c r="K5596" s="3">
        <v>45896</v>
      </c>
      <c r="L5596" s="2" t="s">
        <v>40</v>
      </c>
      <c r="M5596" s="2" t="s">
        <v>94</v>
      </c>
      <c r="N5596" s="2" t="s">
        <v>4</v>
      </c>
      <c r="O5596" s="4">
        <v>1591000</v>
      </c>
      <c r="P5596" s="4">
        <v>370500</v>
      </c>
      <c r="Q5596" s="4">
        <v>1220500</v>
      </c>
      <c r="R5596" s="2">
        <v>36</v>
      </c>
      <c r="S5596" s="5">
        <v>14.23</v>
      </c>
      <c r="T5596" s="4">
        <v>48375.87</v>
      </c>
      <c r="U5596" s="2" t="s">
        <v>73</v>
      </c>
      <c r="V5596" s="2" t="s">
        <v>74</v>
      </c>
      <c r="W5596" s="4">
        <v>483758.7</v>
      </c>
      <c r="X5596" s="4">
        <v>1257772.75</v>
      </c>
      <c r="Y5596" s="4">
        <v>1741531.45</v>
      </c>
      <c r="Z5596" s="2">
        <v>31</v>
      </c>
      <c r="AA5596" s="2" t="s">
        <v>58</v>
      </c>
      <c r="AB5596" s="2" t="s">
        <v>15735</v>
      </c>
      <c r="AC5596" s="2" t="s">
        <v>146</v>
      </c>
      <c r="AD5596" s="2" t="s">
        <v>76</v>
      </c>
      <c r="AE5596" s="5">
        <v>76.709999999999994</v>
      </c>
      <c r="AF5596" s="2">
        <v>1</v>
      </c>
      <c r="AG5596" s="2" t="s">
        <v>15718</v>
      </c>
      <c r="AH5596" s="2">
        <v>11</v>
      </c>
      <c r="AI5596" s="6" t="str">
        <f t="shared" si="261"/>
        <v>25-34</v>
      </c>
      <c r="AJ5596" s="11">
        <f>YEAR(tbl_LoanData[[#This Row],[Application Date]])</f>
        <v>2025</v>
      </c>
      <c r="AK5596" s="11" t="str">
        <f>TEXT(tbl_LoanData[[#This Row],[Application Date]],"MMMM")</f>
        <v>August</v>
      </c>
      <c r="AL5596" s="12">
        <f>DATE(YEAR(tbl_LoanData[[#This Row],[Application Date]]),MONTH(tbl_LoanData[[#This Row],[Application Date]]),1)</f>
        <v>45870</v>
      </c>
      <c r="AM5596" s="14">
        <f ca="1">IF(AND(tbl_LoanData[[#This Row],[Application Date]]&gt;=EOMONTH(TODAY(),-1)+1,tbl_LoanData[[#This Row],[Application Date]]&lt;=TODAY()),tbl_LoanData[[#This Row],[Loan Amount]],0)</f>
        <v>0</v>
      </c>
      <c r="AN5596" s="14">
        <f>tbl_LoanData[[#This Row],[Amount Paid]]-(Q5596-X5596)</f>
        <v>521031.45</v>
      </c>
      <c r="AO5596" s="14">
        <f>IF(tbl_LoanData[[#This Row],[Application Status]]="Approved",1,0)</f>
        <v>1</v>
      </c>
      <c r="AP5596" s="22" t="str">
        <f t="shared" ca="1" si="262"/>
        <v/>
      </c>
      <c r="AQ5596" s="22" t="str">
        <f t="shared" ca="1" si="263"/>
        <v/>
      </c>
    </row>
    <row r="5597" spans="1:43" ht="14.4" customHeight="1" x14ac:dyDescent="0.3">
      <c r="A5597" s="2" t="s">
        <v>196</v>
      </c>
      <c r="B5597" s="2" t="s">
        <v>197</v>
      </c>
      <c r="C5597" s="2" t="s">
        <v>198</v>
      </c>
      <c r="D5597" s="2" t="s">
        <v>91</v>
      </c>
      <c r="E5597" s="2" t="s">
        <v>82</v>
      </c>
      <c r="F5597" s="2">
        <v>31</v>
      </c>
      <c r="G5597" s="2" t="s">
        <v>69</v>
      </c>
      <c r="H5597" s="2" t="s">
        <v>70</v>
      </c>
      <c r="I5597" s="2" t="s">
        <v>50</v>
      </c>
      <c r="J5597" s="3">
        <v>45927</v>
      </c>
      <c r="K5597" s="3">
        <v>45940</v>
      </c>
      <c r="L5597" s="2" t="s">
        <v>37</v>
      </c>
      <c r="M5597" s="2" t="s">
        <v>199</v>
      </c>
      <c r="N5597" s="2" t="s">
        <v>200</v>
      </c>
      <c r="O5597" s="4">
        <v>200000</v>
      </c>
      <c r="P5597" s="4">
        <v>59400</v>
      </c>
      <c r="Q5597" s="4">
        <v>140600</v>
      </c>
      <c r="R5597" s="2">
        <v>18</v>
      </c>
      <c r="S5597" s="5">
        <v>5.52</v>
      </c>
      <c r="T5597" s="4">
        <v>8457.8700000000008</v>
      </c>
      <c r="U5597" s="2" t="s">
        <v>73</v>
      </c>
      <c r="V5597" s="2" t="s">
        <v>34</v>
      </c>
      <c r="W5597" s="4">
        <v>0</v>
      </c>
      <c r="X5597" s="4">
        <v>152241.68</v>
      </c>
      <c r="Y5597" s="4">
        <v>152241.68</v>
      </c>
      <c r="Z5597" s="2">
        <v>290</v>
      </c>
      <c r="AA5597" s="2" t="s">
        <v>60</v>
      </c>
      <c r="AB5597" s="2" t="s">
        <v>15736</v>
      </c>
      <c r="AC5597" s="2" t="s">
        <v>87</v>
      </c>
      <c r="AD5597" s="2" t="s">
        <v>76</v>
      </c>
      <c r="AE5597" s="5">
        <v>70.3</v>
      </c>
      <c r="AF5597" s="2">
        <v>10</v>
      </c>
      <c r="AG5597" s="2" t="s">
        <v>130</v>
      </c>
      <c r="AH5597" s="2">
        <v>13</v>
      </c>
      <c r="AI5597" s="6" t="str">
        <f t="shared" si="261"/>
        <v>25-34</v>
      </c>
      <c r="AJ5597" s="11">
        <f>YEAR(tbl_LoanData[[#This Row],[Application Date]])</f>
        <v>2025</v>
      </c>
      <c r="AK5597" s="11" t="str">
        <f>TEXT(tbl_LoanData[[#This Row],[Application Date]],"MMMM")</f>
        <v>September</v>
      </c>
      <c r="AL5597" s="12">
        <f>DATE(YEAR(tbl_LoanData[[#This Row],[Application Date]]),MONTH(tbl_LoanData[[#This Row],[Application Date]]),1)</f>
        <v>45901</v>
      </c>
      <c r="AM5597" s="14">
        <f ca="1">IF(AND(tbl_LoanData[[#This Row],[Application Date]]&gt;=EOMONTH(TODAY(),-1)+1,tbl_LoanData[[#This Row],[Application Date]]&lt;=TODAY()),tbl_LoanData[[#This Row],[Loan Amount]],0)</f>
        <v>0</v>
      </c>
      <c r="AN5597" s="14">
        <f>tbl_LoanData[[#This Row],[Amount Paid]]-(Q5597-X5597)</f>
        <v>11641.679999999993</v>
      </c>
      <c r="AO5597" s="14">
        <f>IF(tbl_LoanData[[#This Row],[Application Status]]="Approved",1,0)</f>
        <v>1</v>
      </c>
      <c r="AP5597" s="22" t="str">
        <f t="shared" ca="1" si="262"/>
        <v/>
      </c>
      <c r="AQ5597" s="22" t="str">
        <f t="shared" ca="1" si="263"/>
        <v/>
      </c>
    </row>
    <row r="5598" spans="1:43" ht="14.4" customHeight="1" x14ac:dyDescent="0.3">
      <c r="A5598" s="2" t="s">
        <v>361</v>
      </c>
      <c r="B5598" s="2" t="s">
        <v>362</v>
      </c>
      <c r="C5598" s="2" t="s">
        <v>322</v>
      </c>
      <c r="D5598" s="2" t="s">
        <v>102</v>
      </c>
      <c r="E5598" s="2" t="s">
        <v>67</v>
      </c>
      <c r="F5598" s="2">
        <v>35</v>
      </c>
      <c r="G5598" s="2" t="s">
        <v>83</v>
      </c>
      <c r="H5598" s="2" t="s">
        <v>103</v>
      </c>
      <c r="I5598" s="2" t="s">
        <v>43</v>
      </c>
      <c r="J5598" s="3">
        <v>45924</v>
      </c>
      <c r="K5598" s="3">
        <v>45931</v>
      </c>
      <c r="L5598" s="2" t="s">
        <v>38</v>
      </c>
      <c r="M5598" s="2" t="s">
        <v>127</v>
      </c>
      <c r="N5598" s="2" t="s">
        <v>128</v>
      </c>
      <c r="O5598" s="4">
        <v>1772000</v>
      </c>
      <c r="P5598" s="4">
        <v>199600</v>
      </c>
      <c r="Q5598" s="4">
        <v>1572400</v>
      </c>
      <c r="R5598" s="2">
        <v>24</v>
      </c>
      <c r="S5598" s="5">
        <v>8.9</v>
      </c>
      <c r="T5598" s="4">
        <v>77178.63</v>
      </c>
      <c r="U5598" s="2" t="s">
        <v>73</v>
      </c>
      <c r="V5598" s="2" t="s">
        <v>74</v>
      </c>
      <c r="W5598" s="4">
        <v>771786.3</v>
      </c>
      <c r="X5598" s="4">
        <v>1080500.8999999999</v>
      </c>
      <c r="Y5598" s="4">
        <v>1852287.2</v>
      </c>
      <c r="Z5598" s="2">
        <v>0</v>
      </c>
      <c r="AA5598" s="2" t="s">
        <v>56</v>
      </c>
      <c r="AB5598" s="2" t="s">
        <v>15733</v>
      </c>
      <c r="AC5598" s="2" t="s">
        <v>129</v>
      </c>
      <c r="AD5598" s="2" t="s">
        <v>76</v>
      </c>
      <c r="AE5598" s="5">
        <v>88.74</v>
      </c>
      <c r="AF5598" s="2">
        <v>0</v>
      </c>
      <c r="AG5598" s="2" t="s">
        <v>77</v>
      </c>
      <c r="AH5598" s="2">
        <v>7</v>
      </c>
      <c r="AI5598" s="6" t="str">
        <f t="shared" si="261"/>
        <v>35-44</v>
      </c>
      <c r="AJ5598" s="11">
        <f>YEAR(tbl_LoanData[[#This Row],[Application Date]])</f>
        <v>2025</v>
      </c>
      <c r="AK5598" s="11" t="str">
        <f>TEXT(tbl_LoanData[[#This Row],[Application Date]],"MMMM")</f>
        <v>September</v>
      </c>
      <c r="AL5598" s="12">
        <f>DATE(YEAR(tbl_LoanData[[#This Row],[Application Date]]),MONTH(tbl_LoanData[[#This Row],[Application Date]]),1)</f>
        <v>45901</v>
      </c>
      <c r="AM5598" s="14">
        <f ca="1">IF(AND(tbl_LoanData[[#This Row],[Application Date]]&gt;=EOMONTH(TODAY(),-1)+1,tbl_LoanData[[#This Row],[Application Date]]&lt;=TODAY()),tbl_LoanData[[#This Row],[Loan Amount]],0)</f>
        <v>0</v>
      </c>
      <c r="AN5598" s="14">
        <f>tbl_LoanData[[#This Row],[Amount Paid]]-(Q5598-X5598)</f>
        <v>279887.19999999995</v>
      </c>
      <c r="AO5598" s="14">
        <f>IF(tbl_LoanData[[#This Row],[Application Status]]="Approved",1,0)</f>
        <v>1</v>
      </c>
      <c r="AP5598" s="22" t="str">
        <f t="shared" ca="1" si="262"/>
        <v/>
      </c>
      <c r="AQ5598" s="22" t="str">
        <f t="shared" ca="1" si="263"/>
        <v/>
      </c>
    </row>
    <row r="5599" spans="1:43" ht="14.4" customHeight="1" x14ac:dyDescent="0.3">
      <c r="A5599" s="2" t="s">
        <v>386</v>
      </c>
      <c r="B5599" s="2" t="s">
        <v>387</v>
      </c>
      <c r="C5599" s="2" t="s">
        <v>231</v>
      </c>
      <c r="D5599" s="2" t="s">
        <v>91</v>
      </c>
      <c r="E5599" s="2" t="s">
        <v>134</v>
      </c>
      <c r="F5599" s="2">
        <v>23</v>
      </c>
      <c r="G5599" s="2" t="s">
        <v>83</v>
      </c>
      <c r="H5599" s="2" t="s">
        <v>228</v>
      </c>
      <c r="I5599" s="2" t="s">
        <v>43</v>
      </c>
      <c r="J5599" s="3">
        <v>45928</v>
      </c>
      <c r="K5599" s="3">
        <v>45936</v>
      </c>
      <c r="L5599" s="2" t="s">
        <v>40</v>
      </c>
      <c r="M5599" s="2" t="s">
        <v>157</v>
      </c>
      <c r="N5599" s="2" t="s">
        <v>328</v>
      </c>
      <c r="O5599" s="4">
        <v>1351000</v>
      </c>
      <c r="P5599" s="4">
        <v>376300</v>
      </c>
      <c r="Q5599" s="4">
        <v>974700</v>
      </c>
      <c r="R5599" s="2">
        <v>24</v>
      </c>
      <c r="S5599" s="5">
        <v>10.6</v>
      </c>
      <c r="T5599" s="4">
        <v>49222.35</v>
      </c>
      <c r="U5599" s="2" t="s">
        <v>73</v>
      </c>
      <c r="V5599" s="2" t="s">
        <v>74</v>
      </c>
      <c r="W5599" s="4">
        <v>393778.8</v>
      </c>
      <c r="X5599" s="4">
        <v>787557.6</v>
      </c>
      <c r="Y5599" s="4">
        <v>1181336.3999999999</v>
      </c>
      <c r="Z5599" s="2">
        <v>60</v>
      </c>
      <c r="AA5599" s="2" t="s">
        <v>58</v>
      </c>
      <c r="AB5599" s="2" t="s">
        <v>15732</v>
      </c>
      <c r="AC5599" s="2" t="s">
        <v>75</v>
      </c>
      <c r="AD5599" s="2" t="s">
        <v>76</v>
      </c>
      <c r="AE5599" s="5">
        <v>72.150000000000006</v>
      </c>
      <c r="AF5599" s="2">
        <v>2</v>
      </c>
      <c r="AG5599" s="2" t="s">
        <v>15718</v>
      </c>
      <c r="AH5599" s="2">
        <v>8</v>
      </c>
      <c r="AI5599" s="6" t="str">
        <f t="shared" si="261"/>
        <v>18-24</v>
      </c>
      <c r="AJ5599" s="11">
        <f>YEAR(tbl_LoanData[[#This Row],[Application Date]])</f>
        <v>2025</v>
      </c>
      <c r="AK5599" s="11" t="str">
        <f>TEXT(tbl_LoanData[[#This Row],[Application Date]],"MMMM")</f>
        <v>September</v>
      </c>
      <c r="AL5599" s="12">
        <f>DATE(YEAR(tbl_LoanData[[#This Row],[Application Date]]),MONTH(tbl_LoanData[[#This Row],[Application Date]]),1)</f>
        <v>45901</v>
      </c>
      <c r="AM5599" s="14">
        <f ca="1">IF(AND(tbl_LoanData[[#This Row],[Application Date]]&gt;=EOMONTH(TODAY(),-1)+1,tbl_LoanData[[#This Row],[Application Date]]&lt;=TODAY()),tbl_LoanData[[#This Row],[Loan Amount]],0)</f>
        <v>0</v>
      </c>
      <c r="AN5599" s="14">
        <f>tbl_LoanData[[#This Row],[Amount Paid]]-(Q5599-X5599)</f>
        <v>206636.39999999997</v>
      </c>
      <c r="AO5599" s="14">
        <f>IF(tbl_LoanData[[#This Row],[Application Status]]="Approved",1,0)</f>
        <v>1</v>
      </c>
      <c r="AP5599" s="22" t="str">
        <f t="shared" ca="1" si="262"/>
        <v/>
      </c>
      <c r="AQ5599" s="22" t="str">
        <f t="shared" ca="1" si="263"/>
        <v/>
      </c>
    </row>
    <row r="5600" spans="1:43" x14ac:dyDescent="0.3">
      <c r="A5600" s="2" t="s">
        <v>566</v>
      </c>
      <c r="B5600" s="2" t="s">
        <v>567</v>
      </c>
      <c r="C5600" s="2" t="s">
        <v>155</v>
      </c>
      <c r="D5600" s="2" t="s">
        <v>189</v>
      </c>
      <c r="E5600" s="2" t="s">
        <v>135</v>
      </c>
      <c r="F5600" s="2">
        <v>25</v>
      </c>
      <c r="G5600" s="2" t="s">
        <v>83</v>
      </c>
      <c r="H5600" s="2" t="s">
        <v>256</v>
      </c>
      <c r="I5600" s="2" t="s">
        <v>43</v>
      </c>
      <c r="J5600" s="3">
        <v>45919</v>
      </c>
      <c r="K5600" s="3"/>
      <c r="L5600" s="2" t="s">
        <v>37</v>
      </c>
      <c r="M5600" s="2" t="s">
        <v>94</v>
      </c>
      <c r="N5600" s="2" t="s">
        <v>568</v>
      </c>
      <c r="O5600" s="4">
        <v>202000</v>
      </c>
      <c r="P5600" s="4">
        <v>36300</v>
      </c>
      <c r="Q5600" s="4">
        <v>165700</v>
      </c>
      <c r="R5600" s="2">
        <v>24</v>
      </c>
      <c r="S5600" s="5">
        <v>13.24</v>
      </c>
      <c r="T5600" s="4">
        <v>8732.39</v>
      </c>
      <c r="U5600" s="2" t="s">
        <v>113</v>
      </c>
      <c r="V5600" s="2" t="s">
        <v>97</v>
      </c>
      <c r="W5600" s="4">
        <v>0</v>
      </c>
      <c r="X5600" s="4">
        <v>0</v>
      </c>
      <c r="Y5600" s="4">
        <v>209577.36</v>
      </c>
      <c r="Z5600" s="2">
        <v>0</v>
      </c>
      <c r="AA5600" s="2" t="s">
        <v>97</v>
      </c>
      <c r="AB5600" s="2" t="s">
        <v>15729</v>
      </c>
      <c r="AC5600" s="2" t="s">
        <v>146</v>
      </c>
      <c r="AD5600" s="2" t="s">
        <v>76</v>
      </c>
      <c r="AE5600" s="5">
        <v>82.03</v>
      </c>
      <c r="AF5600" s="2">
        <v>0</v>
      </c>
      <c r="AG5600" s="2" t="s">
        <v>97</v>
      </c>
      <c r="AH5600" s="2"/>
      <c r="AI5600" s="6" t="str">
        <f t="shared" si="261"/>
        <v>25-34</v>
      </c>
      <c r="AJ5600" s="11">
        <f>YEAR(tbl_LoanData[[#This Row],[Application Date]])</f>
        <v>2025</v>
      </c>
      <c r="AK5600" s="11" t="str">
        <f>TEXT(tbl_LoanData[[#This Row],[Application Date]],"MMMM")</f>
        <v>September</v>
      </c>
      <c r="AL5600" s="12">
        <f>DATE(YEAR(tbl_LoanData[[#This Row],[Application Date]]),MONTH(tbl_LoanData[[#This Row],[Application Date]]),1)</f>
        <v>45901</v>
      </c>
      <c r="AM5600" s="14">
        <f ca="1">IF(AND(tbl_LoanData[[#This Row],[Application Date]]&gt;=EOMONTH(TODAY(),-1)+1,tbl_LoanData[[#This Row],[Application Date]]&lt;=TODAY()),tbl_LoanData[[#This Row],[Loan Amount]],0)</f>
        <v>0</v>
      </c>
      <c r="AN5600" s="14">
        <f>tbl_LoanData[[#This Row],[Amount Paid]]-(Q5600-X5600)</f>
        <v>-165700</v>
      </c>
      <c r="AO5600" s="14">
        <f>IF(tbl_LoanData[[#This Row],[Application Status]]="Approved",1,0)</f>
        <v>0</v>
      </c>
      <c r="AP5600" s="22" t="str">
        <f t="shared" ca="1" si="262"/>
        <v/>
      </c>
      <c r="AQ5600" s="22" t="str">
        <f t="shared" ca="1" si="263"/>
        <v/>
      </c>
    </row>
    <row r="5601" spans="1:43" ht="14.4" customHeight="1" x14ac:dyDescent="0.3">
      <c r="A5601" s="2" t="s">
        <v>571</v>
      </c>
      <c r="B5601" s="2" t="s">
        <v>572</v>
      </c>
      <c r="C5601" s="2" t="s">
        <v>277</v>
      </c>
      <c r="D5601" s="2" t="s">
        <v>142</v>
      </c>
      <c r="E5601" s="2" t="s">
        <v>189</v>
      </c>
      <c r="F5601" s="2">
        <v>48</v>
      </c>
      <c r="G5601" s="2" t="s">
        <v>83</v>
      </c>
      <c r="H5601" s="2" t="s">
        <v>224</v>
      </c>
      <c r="I5601" s="2" t="s">
        <v>54</v>
      </c>
      <c r="J5601" s="3">
        <v>45913</v>
      </c>
      <c r="K5601" s="3">
        <v>45922</v>
      </c>
      <c r="L5601" s="2" t="s">
        <v>41</v>
      </c>
      <c r="M5601" s="2" t="s">
        <v>552</v>
      </c>
      <c r="N5601" s="2" t="s">
        <v>553</v>
      </c>
      <c r="O5601" s="4">
        <v>3018000</v>
      </c>
      <c r="P5601" s="4">
        <v>870100</v>
      </c>
      <c r="Q5601" s="4">
        <v>2147900</v>
      </c>
      <c r="R5601" s="2">
        <v>48</v>
      </c>
      <c r="S5601" s="5">
        <v>13.77</v>
      </c>
      <c r="T5601" s="4">
        <v>69395.070000000007</v>
      </c>
      <c r="U5601" s="2" t="s">
        <v>73</v>
      </c>
      <c r="V5601" s="2" t="s">
        <v>74</v>
      </c>
      <c r="W5601" s="4">
        <v>763345.77</v>
      </c>
      <c r="X5601" s="4">
        <v>2567617.5499999998</v>
      </c>
      <c r="Y5601" s="4">
        <v>3330963.32</v>
      </c>
      <c r="Z5601" s="2">
        <v>0</v>
      </c>
      <c r="AA5601" s="2" t="s">
        <v>56</v>
      </c>
      <c r="AB5601" s="2" t="s">
        <v>15731</v>
      </c>
      <c r="AC5601" s="2" t="s">
        <v>87</v>
      </c>
      <c r="AD5601" s="2" t="s">
        <v>76</v>
      </c>
      <c r="AE5601" s="5">
        <v>71.17</v>
      </c>
      <c r="AF5601" s="2">
        <v>0</v>
      </c>
      <c r="AG5601" s="2" t="s">
        <v>77</v>
      </c>
      <c r="AH5601" s="2">
        <v>9</v>
      </c>
      <c r="AI5601" s="6" t="str">
        <f t="shared" si="261"/>
        <v>45-54</v>
      </c>
      <c r="AJ5601" s="11">
        <f>YEAR(tbl_LoanData[[#This Row],[Application Date]])</f>
        <v>2025</v>
      </c>
      <c r="AK5601" s="11" t="str">
        <f>TEXT(tbl_LoanData[[#This Row],[Application Date]],"MMMM")</f>
        <v>September</v>
      </c>
      <c r="AL5601" s="12">
        <f>DATE(YEAR(tbl_LoanData[[#This Row],[Application Date]]),MONTH(tbl_LoanData[[#This Row],[Application Date]]),1)</f>
        <v>45901</v>
      </c>
      <c r="AM5601" s="14">
        <f ca="1">IF(AND(tbl_LoanData[[#This Row],[Application Date]]&gt;=EOMONTH(TODAY(),-1)+1,tbl_LoanData[[#This Row],[Application Date]]&lt;=TODAY()),tbl_LoanData[[#This Row],[Loan Amount]],0)</f>
        <v>0</v>
      </c>
      <c r="AN5601" s="14">
        <f>tbl_LoanData[[#This Row],[Amount Paid]]-(Q5601-X5601)</f>
        <v>1183063.3199999998</v>
      </c>
      <c r="AO5601" s="14">
        <f>IF(tbl_LoanData[[#This Row],[Application Status]]="Approved",1,0)</f>
        <v>1</v>
      </c>
      <c r="AP5601" s="22" t="str">
        <f t="shared" ca="1" si="262"/>
        <v/>
      </c>
      <c r="AQ5601" s="22" t="str">
        <f t="shared" ca="1" si="263"/>
        <v/>
      </c>
    </row>
    <row r="5602" spans="1:43" ht="14.4" customHeight="1" x14ac:dyDescent="0.3">
      <c r="A5602" s="2" t="s">
        <v>576</v>
      </c>
      <c r="B5602" s="2" t="s">
        <v>577</v>
      </c>
      <c r="C5602" s="2" t="s">
        <v>401</v>
      </c>
      <c r="D5602" s="2" t="s">
        <v>117</v>
      </c>
      <c r="E5602" s="2" t="s">
        <v>209</v>
      </c>
      <c r="F5602" s="2">
        <v>56</v>
      </c>
      <c r="G5602" s="2" t="s">
        <v>83</v>
      </c>
      <c r="H5602" s="2" t="s">
        <v>398</v>
      </c>
      <c r="I5602" s="2" t="s">
        <v>46</v>
      </c>
      <c r="J5602" s="3">
        <v>45925</v>
      </c>
      <c r="K5602" s="3"/>
      <c r="L5602" s="2" t="s">
        <v>37</v>
      </c>
      <c r="M5602" s="2" t="s">
        <v>260</v>
      </c>
      <c r="N5602" s="2" t="s">
        <v>457</v>
      </c>
      <c r="O5602" s="4">
        <v>146000</v>
      </c>
      <c r="P5602" s="4">
        <v>54600</v>
      </c>
      <c r="Q5602" s="4">
        <v>91400</v>
      </c>
      <c r="R5602" s="2">
        <v>24</v>
      </c>
      <c r="S5602" s="5">
        <v>11.63</v>
      </c>
      <c r="T5602" s="4">
        <v>4694.1499999999996</v>
      </c>
      <c r="U5602" s="2" t="s">
        <v>113</v>
      </c>
      <c r="V5602" s="2" t="s">
        <v>97</v>
      </c>
      <c r="W5602" s="4">
        <v>0</v>
      </c>
      <c r="X5602" s="4">
        <v>0</v>
      </c>
      <c r="Y5602" s="4">
        <v>112659.64</v>
      </c>
      <c r="Z5602" s="2">
        <v>0</v>
      </c>
      <c r="AA5602" s="2" t="s">
        <v>97</v>
      </c>
      <c r="AB5602" s="2" t="s">
        <v>15731</v>
      </c>
      <c r="AC5602" s="2" t="s">
        <v>129</v>
      </c>
      <c r="AD5602" s="2" t="s">
        <v>76</v>
      </c>
      <c r="AE5602" s="5">
        <v>62.6</v>
      </c>
      <c r="AF5602" s="2">
        <v>0</v>
      </c>
      <c r="AG5602" s="2" t="s">
        <v>97</v>
      </c>
      <c r="AH5602" s="2"/>
      <c r="AI5602" s="6" t="str">
        <f t="shared" si="261"/>
        <v>55-64</v>
      </c>
      <c r="AJ5602" s="11">
        <f>YEAR(tbl_LoanData[[#This Row],[Application Date]])</f>
        <v>2025</v>
      </c>
      <c r="AK5602" s="11" t="str">
        <f>TEXT(tbl_LoanData[[#This Row],[Application Date]],"MMMM")</f>
        <v>September</v>
      </c>
      <c r="AL5602" s="12">
        <f>DATE(YEAR(tbl_LoanData[[#This Row],[Application Date]]),MONTH(tbl_LoanData[[#This Row],[Application Date]]),1)</f>
        <v>45901</v>
      </c>
      <c r="AM5602" s="14">
        <f ca="1">IF(AND(tbl_LoanData[[#This Row],[Application Date]]&gt;=EOMONTH(TODAY(),-1)+1,tbl_LoanData[[#This Row],[Application Date]]&lt;=TODAY()),tbl_LoanData[[#This Row],[Loan Amount]],0)</f>
        <v>0</v>
      </c>
      <c r="AN5602" s="14">
        <f>tbl_LoanData[[#This Row],[Amount Paid]]-(Q5602-X5602)</f>
        <v>-91400</v>
      </c>
      <c r="AO5602" s="14">
        <f>IF(tbl_LoanData[[#This Row],[Application Status]]="Approved",1,0)</f>
        <v>0</v>
      </c>
      <c r="AP5602" s="22" t="str">
        <f t="shared" ca="1" si="262"/>
        <v/>
      </c>
      <c r="AQ5602" s="22" t="str">
        <f t="shared" ca="1" si="263"/>
        <v/>
      </c>
    </row>
    <row r="5603" spans="1:43" ht="14.4" customHeight="1" x14ac:dyDescent="0.3">
      <c r="A5603" s="2" t="s">
        <v>582</v>
      </c>
      <c r="B5603" s="2" t="s">
        <v>583</v>
      </c>
      <c r="C5603" s="2" t="s">
        <v>208</v>
      </c>
      <c r="D5603" s="2" t="s">
        <v>161</v>
      </c>
      <c r="E5603" s="2" t="s">
        <v>255</v>
      </c>
      <c r="F5603" s="2">
        <v>36</v>
      </c>
      <c r="G5603" s="2" t="s">
        <v>69</v>
      </c>
      <c r="H5603" s="2" t="s">
        <v>250</v>
      </c>
      <c r="I5603" s="2" t="s">
        <v>52</v>
      </c>
      <c r="J5603" s="3">
        <v>45902</v>
      </c>
      <c r="K5603" s="3">
        <v>45904</v>
      </c>
      <c r="L5603" s="2" t="s">
        <v>37</v>
      </c>
      <c r="M5603" s="2" t="s">
        <v>104</v>
      </c>
      <c r="N5603" s="2" t="s">
        <v>192</v>
      </c>
      <c r="O5603" s="4">
        <v>131000</v>
      </c>
      <c r="P5603" s="4">
        <v>14400</v>
      </c>
      <c r="Q5603" s="4">
        <v>116600</v>
      </c>
      <c r="R5603" s="2">
        <v>48</v>
      </c>
      <c r="S5603" s="5">
        <v>9.24</v>
      </c>
      <c r="T5603" s="4">
        <v>3326.99</v>
      </c>
      <c r="U5603" s="2" t="s">
        <v>73</v>
      </c>
      <c r="V5603" s="2" t="s">
        <v>74</v>
      </c>
      <c r="W5603" s="4">
        <v>26615.919999999998</v>
      </c>
      <c r="X5603" s="4">
        <v>133079.44</v>
      </c>
      <c r="Y5603" s="4">
        <v>159695.35999999999</v>
      </c>
      <c r="Z5603" s="2">
        <v>84</v>
      </c>
      <c r="AA5603" s="2" t="s">
        <v>59</v>
      </c>
      <c r="AB5603" s="2" t="s">
        <v>15729</v>
      </c>
      <c r="AC5603" s="2" t="s">
        <v>129</v>
      </c>
      <c r="AD5603" s="2" t="s">
        <v>76</v>
      </c>
      <c r="AE5603" s="5">
        <v>89.01</v>
      </c>
      <c r="AF5603" s="2">
        <v>3</v>
      </c>
      <c r="AG5603" s="2" t="s">
        <v>130</v>
      </c>
      <c r="AH5603" s="2">
        <v>2</v>
      </c>
      <c r="AI5603" s="6" t="str">
        <f t="shared" si="261"/>
        <v>35-44</v>
      </c>
      <c r="AJ5603" s="11">
        <f>YEAR(tbl_LoanData[[#This Row],[Application Date]])</f>
        <v>2025</v>
      </c>
      <c r="AK5603" s="11" t="str">
        <f>TEXT(tbl_LoanData[[#This Row],[Application Date]],"MMMM")</f>
        <v>September</v>
      </c>
      <c r="AL5603" s="12">
        <f>DATE(YEAR(tbl_LoanData[[#This Row],[Application Date]]),MONTH(tbl_LoanData[[#This Row],[Application Date]]),1)</f>
        <v>45901</v>
      </c>
      <c r="AM5603" s="14">
        <f ca="1">IF(AND(tbl_LoanData[[#This Row],[Application Date]]&gt;=EOMONTH(TODAY(),-1)+1,tbl_LoanData[[#This Row],[Application Date]]&lt;=TODAY()),tbl_LoanData[[#This Row],[Loan Amount]],0)</f>
        <v>0</v>
      </c>
      <c r="AN5603" s="14">
        <f>tbl_LoanData[[#This Row],[Amount Paid]]-(Q5603-X5603)</f>
        <v>43095.360000000001</v>
      </c>
      <c r="AO5603" s="14">
        <f>IF(tbl_LoanData[[#This Row],[Application Status]]="Approved",1,0)</f>
        <v>1</v>
      </c>
      <c r="AP5603" s="22" t="str">
        <f t="shared" ca="1" si="262"/>
        <v/>
      </c>
      <c r="AQ5603" s="22" t="str">
        <f t="shared" ca="1" si="263"/>
        <v/>
      </c>
    </row>
    <row r="5604" spans="1:43" x14ac:dyDescent="0.3">
      <c r="A5604" s="2" t="s">
        <v>885</v>
      </c>
      <c r="B5604" s="2" t="s">
        <v>886</v>
      </c>
      <c r="C5604" s="2" t="s">
        <v>397</v>
      </c>
      <c r="D5604" s="2" t="s">
        <v>161</v>
      </c>
      <c r="E5604" s="2" t="s">
        <v>125</v>
      </c>
      <c r="F5604" s="2">
        <v>50</v>
      </c>
      <c r="G5604" s="2" t="s">
        <v>83</v>
      </c>
      <c r="H5604" s="2" t="s">
        <v>228</v>
      </c>
      <c r="I5604" s="2" t="s">
        <v>43</v>
      </c>
      <c r="J5604" s="3">
        <v>45928</v>
      </c>
      <c r="K5604" s="3">
        <v>45944</v>
      </c>
      <c r="L5604" s="2" t="s">
        <v>39</v>
      </c>
      <c r="M5604" s="2" t="s">
        <v>127</v>
      </c>
      <c r="N5604" s="2" t="s">
        <v>195</v>
      </c>
      <c r="O5604" s="4">
        <v>1885000</v>
      </c>
      <c r="P5604" s="4">
        <v>325000</v>
      </c>
      <c r="Q5604" s="4">
        <v>1560000</v>
      </c>
      <c r="R5604" s="2">
        <v>36</v>
      </c>
      <c r="S5604" s="5">
        <v>14.29</v>
      </c>
      <c r="T5604" s="4">
        <v>61910.33</v>
      </c>
      <c r="U5604" s="2" t="s">
        <v>73</v>
      </c>
      <c r="V5604" s="2" t="s">
        <v>74</v>
      </c>
      <c r="W5604" s="4">
        <v>495282.64</v>
      </c>
      <c r="X5604" s="4">
        <v>1733489.36</v>
      </c>
      <c r="Y5604" s="4">
        <v>2228772</v>
      </c>
      <c r="Z5604" s="2">
        <v>56</v>
      </c>
      <c r="AA5604" s="2" t="s">
        <v>58</v>
      </c>
      <c r="AB5604" s="2" t="s">
        <v>15735</v>
      </c>
      <c r="AC5604" s="2" t="s">
        <v>129</v>
      </c>
      <c r="AD5604" s="2" t="s">
        <v>76</v>
      </c>
      <c r="AE5604" s="5">
        <v>82.76</v>
      </c>
      <c r="AF5604" s="2">
        <v>2</v>
      </c>
      <c r="AG5604" s="2" t="s">
        <v>15718</v>
      </c>
      <c r="AH5604" s="2">
        <v>16</v>
      </c>
      <c r="AI5604" s="6" t="str">
        <f t="shared" si="261"/>
        <v>45-54</v>
      </c>
      <c r="AJ5604" s="11">
        <f>YEAR(tbl_LoanData[[#This Row],[Application Date]])</f>
        <v>2025</v>
      </c>
      <c r="AK5604" s="11" t="str">
        <f>TEXT(tbl_LoanData[[#This Row],[Application Date]],"MMMM")</f>
        <v>September</v>
      </c>
      <c r="AL5604" s="12">
        <f>DATE(YEAR(tbl_LoanData[[#This Row],[Application Date]]),MONTH(tbl_LoanData[[#This Row],[Application Date]]),1)</f>
        <v>45901</v>
      </c>
      <c r="AM5604" s="14">
        <f ca="1">IF(AND(tbl_LoanData[[#This Row],[Application Date]]&gt;=EOMONTH(TODAY(),-1)+1,tbl_LoanData[[#This Row],[Application Date]]&lt;=TODAY()),tbl_LoanData[[#This Row],[Loan Amount]],0)</f>
        <v>0</v>
      </c>
      <c r="AN5604" s="14">
        <f>tbl_LoanData[[#This Row],[Amount Paid]]-(Q5604-X5604)</f>
        <v>668772.00000000012</v>
      </c>
      <c r="AO5604" s="14">
        <f>IF(tbl_LoanData[[#This Row],[Application Status]]="Approved",1,0)</f>
        <v>1</v>
      </c>
      <c r="AP5604" s="22" t="str">
        <f t="shared" ca="1" si="262"/>
        <v/>
      </c>
      <c r="AQ5604" s="22" t="str">
        <f t="shared" ca="1" si="263"/>
        <v/>
      </c>
    </row>
    <row r="5605" spans="1:43" ht="14.4" customHeight="1" x14ac:dyDescent="0.3">
      <c r="A5605" s="2" t="s">
        <v>993</v>
      </c>
      <c r="B5605" s="2" t="s">
        <v>994</v>
      </c>
      <c r="C5605" s="2" t="s">
        <v>124</v>
      </c>
      <c r="D5605" s="2" t="s">
        <v>232</v>
      </c>
      <c r="E5605" s="2" t="s">
        <v>323</v>
      </c>
      <c r="F5605" s="2">
        <v>51</v>
      </c>
      <c r="G5605" s="2" t="s">
        <v>69</v>
      </c>
      <c r="H5605" s="2" t="s">
        <v>70</v>
      </c>
      <c r="I5605" s="2" t="s">
        <v>50</v>
      </c>
      <c r="J5605" s="3">
        <v>45901</v>
      </c>
      <c r="K5605" s="3">
        <v>45907</v>
      </c>
      <c r="L5605" s="2" t="s">
        <v>37</v>
      </c>
      <c r="M5605" s="2" t="s">
        <v>260</v>
      </c>
      <c r="N5605" s="2" t="s">
        <v>457</v>
      </c>
      <c r="O5605" s="4">
        <v>100000</v>
      </c>
      <c r="P5605" s="4">
        <v>26700</v>
      </c>
      <c r="Q5605" s="4">
        <v>73300</v>
      </c>
      <c r="R5605" s="2">
        <v>48</v>
      </c>
      <c r="S5605" s="5">
        <v>9.85</v>
      </c>
      <c r="T5605" s="4">
        <v>2128.75</v>
      </c>
      <c r="U5605" s="2" t="s">
        <v>73</v>
      </c>
      <c r="V5605" s="2" t="s">
        <v>74</v>
      </c>
      <c r="W5605" s="4">
        <v>23416.25</v>
      </c>
      <c r="X5605" s="4">
        <v>78763.95</v>
      </c>
      <c r="Y5605" s="4">
        <v>102180.2</v>
      </c>
      <c r="Z5605" s="2">
        <v>0</v>
      </c>
      <c r="AA5605" s="2" t="s">
        <v>56</v>
      </c>
      <c r="AB5605" s="2" t="s">
        <v>15732</v>
      </c>
      <c r="AC5605" s="2" t="s">
        <v>106</v>
      </c>
      <c r="AD5605" s="2" t="s">
        <v>76</v>
      </c>
      <c r="AE5605" s="5">
        <v>73.3</v>
      </c>
      <c r="AF5605" s="2">
        <v>0</v>
      </c>
      <c r="AG5605" s="2" t="s">
        <v>77</v>
      </c>
      <c r="AH5605" s="2">
        <v>6</v>
      </c>
      <c r="AI5605" s="6" t="str">
        <f t="shared" si="261"/>
        <v>45-54</v>
      </c>
      <c r="AJ5605" s="11">
        <f>YEAR(tbl_LoanData[[#This Row],[Application Date]])</f>
        <v>2025</v>
      </c>
      <c r="AK5605" s="11" t="str">
        <f>TEXT(tbl_LoanData[[#This Row],[Application Date]],"MMMM")</f>
        <v>September</v>
      </c>
      <c r="AL5605" s="12">
        <f>DATE(YEAR(tbl_LoanData[[#This Row],[Application Date]]),MONTH(tbl_LoanData[[#This Row],[Application Date]]),1)</f>
        <v>45901</v>
      </c>
      <c r="AM5605" s="14">
        <f ca="1">IF(AND(tbl_LoanData[[#This Row],[Application Date]]&gt;=EOMONTH(TODAY(),-1)+1,tbl_LoanData[[#This Row],[Application Date]]&lt;=TODAY()),tbl_LoanData[[#This Row],[Loan Amount]],0)</f>
        <v>0</v>
      </c>
      <c r="AN5605" s="14">
        <f>tbl_LoanData[[#This Row],[Amount Paid]]-(Q5605-X5605)</f>
        <v>28880.199999999997</v>
      </c>
      <c r="AO5605" s="14">
        <f>IF(tbl_LoanData[[#This Row],[Application Status]]="Approved",1,0)</f>
        <v>1</v>
      </c>
      <c r="AP5605" s="22" t="str">
        <f t="shared" ca="1" si="262"/>
        <v/>
      </c>
      <c r="AQ5605" s="22" t="str">
        <f t="shared" ca="1" si="263"/>
        <v/>
      </c>
    </row>
    <row r="5606" spans="1:43" ht="14.4" customHeight="1" x14ac:dyDescent="0.3">
      <c r="A5606" s="2" t="s">
        <v>1082</v>
      </c>
      <c r="B5606" s="2" t="s">
        <v>1083</v>
      </c>
      <c r="C5606" s="2" t="s">
        <v>644</v>
      </c>
      <c r="D5606" s="2" t="s">
        <v>118</v>
      </c>
      <c r="E5606" s="2" t="s">
        <v>293</v>
      </c>
      <c r="F5606" s="2">
        <v>45</v>
      </c>
      <c r="G5606" s="2" t="s">
        <v>83</v>
      </c>
      <c r="H5606" s="2" t="s">
        <v>372</v>
      </c>
      <c r="I5606" s="2" t="s">
        <v>43</v>
      </c>
      <c r="J5606" s="3">
        <v>45906</v>
      </c>
      <c r="K5606" s="3">
        <v>45923</v>
      </c>
      <c r="L5606" s="2" t="s">
        <v>40</v>
      </c>
      <c r="M5606" s="2" t="s">
        <v>157</v>
      </c>
      <c r="N5606" s="2" t="s">
        <v>299</v>
      </c>
      <c r="O5606" s="4">
        <v>1416000</v>
      </c>
      <c r="P5606" s="4">
        <v>390300</v>
      </c>
      <c r="Q5606" s="4">
        <v>1025700</v>
      </c>
      <c r="R5606" s="2">
        <v>36</v>
      </c>
      <c r="S5606" s="5">
        <v>5.98</v>
      </c>
      <c r="T5606" s="4">
        <v>33603.07</v>
      </c>
      <c r="U5606" s="2" t="s">
        <v>73</v>
      </c>
      <c r="V5606" s="2" t="s">
        <v>74</v>
      </c>
      <c r="W5606" s="4">
        <v>235221.49</v>
      </c>
      <c r="X5606" s="4">
        <v>974489.09</v>
      </c>
      <c r="Y5606" s="4">
        <v>1209710.58</v>
      </c>
      <c r="Z5606" s="2">
        <v>96</v>
      </c>
      <c r="AA5606" s="2" t="s">
        <v>60</v>
      </c>
      <c r="AB5606" s="2" t="s">
        <v>15734</v>
      </c>
      <c r="AC5606" s="2" t="s">
        <v>75</v>
      </c>
      <c r="AD5606" s="2" t="s">
        <v>76</v>
      </c>
      <c r="AE5606" s="5">
        <v>72.44</v>
      </c>
      <c r="AF5606" s="2">
        <v>3</v>
      </c>
      <c r="AG5606" s="2" t="s">
        <v>130</v>
      </c>
      <c r="AH5606" s="2">
        <v>17</v>
      </c>
      <c r="AI5606" s="6" t="str">
        <f t="shared" si="261"/>
        <v>45-54</v>
      </c>
      <c r="AJ5606" s="11">
        <f>YEAR(tbl_LoanData[[#This Row],[Application Date]])</f>
        <v>2025</v>
      </c>
      <c r="AK5606" s="11" t="str">
        <f>TEXT(tbl_LoanData[[#This Row],[Application Date]],"MMMM")</f>
        <v>September</v>
      </c>
      <c r="AL5606" s="12">
        <f>DATE(YEAR(tbl_LoanData[[#This Row],[Application Date]]),MONTH(tbl_LoanData[[#This Row],[Application Date]]),1)</f>
        <v>45901</v>
      </c>
      <c r="AM5606" s="14">
        <f ca="1">IF(AND(tbl_LoanData[[#This Row],[Application Date]]&gt;=EOMONTH(TODAY(),-1)+1,tbl_LoanData[[#This Row],[Application Date]]&lt;=TODAY()),tbl_LoanData[[#This Row],[Loan Amount]],0)</f>
        <v>0</v>
      </c>
      <c r="AN5606" s="14">
        <f>tbl_LoanData[[#This Row],[Amount Paid]]-(Q5606-X5606)</f>
        <v>184010.57999999996</v>
      </c>
      <c r="AO5606" s="14">
        <f>IF(tbl_LoanData[[#This Row],[Application Status]]="Approved",1,0)</f>
        <v>1</v>
      </c>
      <c r="AP5606" s="22" t="str">
        <f t="shared" ca="1" si="262"/>
        <v/>
      </c>
      <c r="AQ5606" s="22" t="str">
        <f t="shared" ca="1" si="263"/>
        <v/>
      </c>
    </row>
    <row r="5607" spans="1:43" ht="14.4" customHeight="1" x14ac:dyDescent="0.3">
      <c r="A5607" s="2" t="s">
        <v>1103</v>
      </c>
      <c r="B5607" s="2" t="s">
        <v>1104</v>
      </c>
      <c r="C5607" s="2" t="s">
        <v>435</v>
      </c>
      <c r="D5607" s="2" t="s">
        <v>161</v>
      </c>
      <c r="E5607" s="2" t="s">
        <v>447</v>
      </c>
      <c r="F5607" s="2">
        <v>30</v>
      </c>
      <c r="G5607" s="2" t="s">
        <v>83</v>
      </c>
      <c r="H5607" s="2" t="s">
        <v>103</v>
      </c>
      <c r="I5607" s="2" t="s">
        <v>43</v>
      </c>
      <c r="J5607" s="3">
        <v>45902</v>
      </c>
      <c r="K5607" s="3">
        <v>45911</v>
      </c>
      <c r="L5607" s="2" t="s">
        <v>36</v>
      </c>
      <c r="M5607" s="2" t="s">
        <v>94</v>
      </c>
      <c r="N5607" s="2" t="s">
        <v>212</v>
      </c>
      <c r="O5607" s="4">
        <v>818000</v>
      </c>
      <c r="P5607" s="4">
        <v>220500</v>
      </c>
      <c r="Q5607" s="4">
        <v>597500</v>
      </c>
      <c r="R5607" s="2">
        <v>36</v>
      </c>
      <c r="S5607" s="5">
        <v>12.43</v>
      </c>
      <c r="T5607" s="4">
        <v>22786.33</v>
      </c>
      <c r="U5607" s="2" t="s">
        <v>73</v>
      </c>
      <c r="V5607" s="2" t="s">
        <v>74</v>
      </c>
      <c r="W5607" s="4">
        <v>250649.63</v>
      </c>
      <c r="X5607" s="4">
        <v>569658.12</v>
      </c>
      <c r="Y5607" s="4">
        <v>820307.75</v>
      </c>
      <c r="Z5607" s="2">
        <v>0</v>
      </c>
      <c r="AA5607" s="2" t="s">
        <v>56</v>
      </c>
      <c r="AB5607" s="2" t="s">
        <v>15730</v>
      </c>
      <c r="AC5607" s="2" t="s">
        <v>332</v>
      </c>
      <c r="AD5607" s="2" t="s">
        <v>76</v>
      </c>
      <c r="AE5607" s="5">
        <v>73.040000000000006</v>
      </c>
      <c r="AF5607" s="2">
        <v>0</v>
      </c>
      <c r="AG5607" s="2" t="s">
        <v>77</v>
      </c>
      <c r="AH5607" s="2">
        <v>9</v>
      </c>
      <c r="AI5607" s="6" t="str">
        <f t="shared" si="261"/>
        <v>25-34</v>
      </c>
      <c r="AJ5607" s="11">
        <f>YEAR(tbl_LoanData[[#This Row],[Application Date]])</f>
        <v>2025</v>
      </c>
      <c r="AK5607" s="11" t="str">
        <f>TEXT(tbl_LoanData[[#This Row],[Application Date]],"MMMM")</f>
        <v>September</v>
      </c>
      <c r="AL5607" s="12">
        <f>DATE(YEAR(tbl_LoanData[[#This Row],[Application Date]]),MONTH(tbl_LoanData[[#This Row],[Application Date]]),1)</f>
        <v>45901</v>
      </c>
      <c r="AM5607" s="14">
        <f ca="1">IF(AND(tbl_LoanData[[#This Row],[Application Date]]&gt;=EOMONTH(TODAY(),-1)+1,tbl_LoanData[[#This Row],[Application Date]]&lt;=TODAY()),tbl_LoanData[[#This Row],[Loan Amount]],0)</f>
        <v>0</v>
      </c>
      <c r="AN5607" s="14">
        <f>tbl_LoanData[[#This Row],[Amount Paid]]-(Q5607-X5607)</f>
        <v>222807.75</v>
      </c>
      <c r="AO5607" s="14">
        <f>IF(tbl_LoanData[[#This Row],[Application Status]]="Approved",1,0)</f>
        <v>1</v>
      </c>
      <c r="AP5607" s="22" t="str">
        <f t="shared" ca="1" si="262"/>
        <v/>
      </c>
      <c r="AQ5607" s="22" t="str">
        <f t="shared" ca="1" si="263"/>
        <v/>
      </c>
    </row>
    <row r="5608" spans="1:43" ht="14.4" customHeight="1" x14ac:dyDescent="0.3">
      <c r="A5608" s="2" t="s">
        <v>1121</v>
      </c>
      <c r="B5608" s="2" t="s">
        <v>1122</v>
      </c>
      <c r="C5608" s="2" t="s">
        <v>368</v>
      </c>
      <c r="D5608" s="2" t="s">
        <v>142</v>
      </c>
      <c r="E5608" s="2" t="s">
        <v>161</v>
      </c>
      <c r="F5608" s="2">
        <v>45</v>
      </c>
      <c r="G5608" s="2" t="s">
        <v>83</v>
      </c>
      <c r="H5608" s="2" t="s">
        <v>177</v>
      </c>
      <c r="I5608" s="2" t="s">
        <v>43</v>
      </c>
      <c r="J5608" s="3">
        <v>45915</v>
      </c>
      <c r="K5608" s="3">
        <v>45917</v>
      </c>
      <c r="L5608" s="2" t="s">
        <v>38</v>
      </c>
      <c r="M5608" s="2" t="s">
        <v>111</v>
      </c>
      <c r="N5608" s="2" t="s">
        <v>112</v>
      </c>
      <c r="O5608" s="4">
        <v>1859000</v>
      </c>
      <c r="P5608" s="4">
        <v>734500</v>
      </c>
      <c r="Q5608" s="4">
        <v>1124500</v>
      </c>
      <c r="R5608" s="2">
        <v>48</v>
      </c>
      <c r="S5608" s="5">
        <v>5.97</v>
      </c>
      <c r="T5608" s="4">
        <v>29021.47</v>
      </c>
      <c r="U5608" s="2" t="s">
        <v>73</v>
      </c>
      <c r="V5608" s="2" t="s">
        <v>74</v>
      </c>
      <c r="W5608" s="4">
        <v>261193.23</v>
      </c>
      <c r="X5608" s="4">
        <v>1131837.3700000001</v>
      </c>
      <c r="Y5608" s="4">
        <v>1393030.6</v>
      </c>
      <c r="Z5608" s="2">
        <v>60</v>
      </c>
      <c r="AA5608" s="2" t="s">
        <v>58</v>
      </c>
      <c r="AB5608" s="2" t="s">
        <v>15733</v>
      </c>
      <c r="AC5608" s="2" t="s">
        <v>75</v>
      </c>
      <c r="AD5608" s="2" t="s">
        <v>76</v>
      </c>
      <c r="AE5608" s="5">
        <v>60.49</v>
      </c>
      <c r="AF5608" s="2">
        <v>2</v>
      </c>
      <c r="AG5608" s="2" t="s">
        <v>15718</v>
      </c>
      <c r="AH5608" s="2">
        <v>2</v>
      </c>
      <c r="AI5608" s="6" t="str">
        <f t="shared" si="261"/>
        <v>45-54</v>
      </c>
      <c r="AJ5608" s="11">
        <f>YEAR(tbl_LoanData[[#This Row],[Application Date]])</f>
        <v>2025</v>
      </c>
      <c r="AK5608" s="11" t="str">
        <f>TEXT(tbl_LoanData[[#This Row],[Application Date]],"MMMM")</f>
        <v>September</v>
      </c>
      <c r="AL5608" s="12">
        <f>DATE(YEAR(tbl_LoanData[[#This Row],[Application Date]]),MONTH(tbl_LoanData[[#This Row],[Application Date]]),1)</f>
        <v>45901</v>
      </c>
      <c r="AM5608" s="14">
        <f ca="1">IF(AND(tbl_LoanData[[#This Row],[Application Date]]&gt;=EOMONTH(TODAY(),-1)+1,tbl_LoanData[[#This Row],[Application Date]]&lt;=TODAY()),tbl_LoanData[[#This Row],[Loan Amount]],0)</f>
        <v>0</v>
      </c>
      <c r="AN5608" s="14">
        <f>tbl_LoanData[[#This Row],[Amount Paid]]-(Q5608-X5608)</f>
        <v>268530.60000000009</v>
      </c>
      <c r="AO5608" s="14">
        <f>IF(tbl_LoanData[[#This Row],[Application Status]]="Approved",1,0)</f>
        <v>1</v>
      </c>
      <c r="AP5608" s="22" t="str">
        <f t="shared" ca="1" si="262"/>
        <v/>
      </c>
      <c r="AQ5608" s="22" t="str">
        <f t="shared" ca="1" si="263"/>
        <v/>
      </c>
    </row>
    <row r="5609" spans="1:43" ht="14.4" customHeight="1" x14ac:dyDescent="0.3">
      <c r="A5609" s="2" t="s">
        <v>1171</v>
      </c>
      <c r="B5609" s="2" t="s">
        <v>1172</v>
      </c>
      <c r="C5609" s="2" t="s">
        <v>281</v>
      </c>
      <c r="D5609" s="2" t="s">
        <v>142</v>
      </c>
      <c r="E5609" s="2" t="s">
        <v>68</v>
      </c>
      <c r="F5609" s="2">
        <v>23</v>
      </c>
      <c r="G5609" s="2" t="s">
        <v>83</v>
      </c>
      <c r="H5609" s="2" t="s">
        <v>259</v>
      </c>
      <c r="I5609" s="2" t="s">
        <v>43</v>
      </c>
      <c r="J5609" s="3">
        <v>45906</v>
      </c>
      <c r="K5609" s="3">
        <v>45917</v>
      </c>
      <c r="L5609" s="2" t="s">
        <v>37</v>
      </c>
      <c r="M5609" s="2" t="s">
        <v>104</v>
      </c>
      <c r="N5609" s="2" t="s">
        <v>192</v>
      </c>
      <c r="O5609" s="4">
        <v>206000</v>
      </c>
      <c r="P5609" s="4">
        <v>37800</v>
      </c>
      <c r="Q5609" s="4">
        <v>168200</v>
      </c>
      <c r="R5609" s="2">
        <v>48</v>
      </c>
      <c r="S5609" s="5">
        <v>9.08</v>
      </c>
      <c r="T5609" s="4">
        <v>4776.88</v>
      </c>
      <c r="U5609" s="2" t="s">
        <v>73</v>
      </c>
      <c r="V5609" s="2" t="s">
        <v>34</v>
      </c>
      <c r="W5609" s="4">
        <v>0</v>
      </c>
      <c r="X5609" s="4">
        <v>229290.23999999999</v>
      </c>
      <c r="Y5609" s="4">
        <v>229290.23999999999</v>
      </c>
      <c r="Z5609" s="2">
        <v>308</v>
      </c>
      <c r="AA5609" s="2" t="s">
        <v>60</v>
      </c>
      <c r="AB5609" s="2" t="s">
        <v>15730</v>
      </c>
      <c r="AC5609" s="2" t="s">
        <v>360</v>
      </c>
      <c r="AD5609" s="2" t="s">
        <v>76</v>
      </c>
      <c r="AE5609" s="5">
        <v>81.650000000000006</v>
      </c>
      <c r="AF5609" s="2">
        <v>10</v>
      </c>
      <c r="AG5609" s="2" t="s">
        <v>130</v>
      </c>
      <c r="AH5609" s="2">
        <v>11</v>
      </c>
      <c r="AI5609" s="6" t="str">
        <f t="shared" si="261"/>
        <v>18-24</v>
      </c>
      <c r="AJ5609" s="11">
        <f>YEAR(tbl_LoanData[[#This Row],[Application Date]])</f>
        <v>2025</v>
      </c>
      <c r="AK5609" s="11" t="str">
        <f>TEXT(tbl_LoanData[[#This Row],[Application Date]],"MMMM")</f>
        <v>September</v>
      </c>
      <c r="AL5609" s="12">
        <f>DATE(YEAR(tbl_LoanData[[#This Row],[Application Date]]),MONTH(tbl_LoanData[[#This Row],[Application Date]]),1)</f>
        <v>45901</v>
      </c>
      <c r="AM5609" s="14">
        <f ca="1">IF(AND(tbl_LoanData[[#This Row],[Application Date]]&gt;=EOMONTH(TODAY(),-1)+1,tbl_LoanData[[#This Row],[Application Date]]&lt;=TODAY()),tbl_LoanData[[#This Row],[Loan Amount]],0)</f>
        <v>0</v>
      </c>
      <c r="AN5609" s="14">
        <f>tbl_LoanData[[#This Row],[Amount Paid]]-(Q5609-X5609)</f>
        <v>61090.239999999991</v>
      </c>
      <c r="AO5609" s="14">
        <f>IF(tbl_LoanData[[#This Row],[Application Status]]="Approved",1,0)</f>
        <v>1</v>
      </c>
      <c r="AP5609" s="22" t="str">
        <f t="shared" ca="1" si="262"/>
        <v/>
      </c>
      <c r="AQ5609" s="22" t="str">
        <f t="shared" ca="1" si="263"/>
        <v/>
      </c>
    </row>
    <row r="5610" spans="1:43" ht="14.4" customHeight="1" x14ac:dyDescent="0.3">
      <c r="A5610" s="2" t="s">
        <v>1251</v>
      </c>
      <c r="B5610" s="2" t="s">
        <v>1252</v>
      </c>
      <c r="C5610" s="2" t="s">
        <v>521</v>
      </c>
      <c r="D5610" s="2" t="s">
        <v>81</v>
      </c>
      <c r="E5610" s="2" t="s">
        <v>406</v>
      </c>
      <c r="F5610" s="2">
        <v>42</v>
      </c>
      <c r="G5610" s="2" t="s">
        <v>69</v>
      </c>
      <c r="H5610" s="2" t="s">
        <v>151</v>
      </c>
      <c r="I5610" s="2" t="s">
        <v>46</v>
      </c>
      <c r="J5610" s="3">
        <v>45915</v>
      </c>
      <c r="K5610" s="3">
        <v>45930</v>
      </c>
      <c r="L5610" s="2" t="s">
        <v>39</v>
      </c>
      <c r="M5610" s="2" t="s">
        <v>71</v>
      </c>
      <c r="N5610" s="2" t="s">
        <v>72</v>
      </c>
      <c r="O5610" s="4">
        <v>1715000</v>
      </c>
      <c r="P5610" s="4">
        <v>494800</v>
      </c>
      <c r="Q5610" s="4">
        <v>1220200</v>
      </c>
      <c r="R5610" s="2">
        <v>48</v>
      </c>
      <c r="S5610" s="5">
        <v>14.04</v>
      </c>
      <c r="T5610" s="4">
        <v>39697.17</v>
      </c>
      <c r="U5610" s="2" t="s">
        <v>73</v>
      </c>
      <c r="V5610" s="2" t="s">
        <v>74</v>
      </c>
      <c r="W5610" s="4">
        <v>396971.7</v>
      </c>
      <c r="X5610" s="4">
        <v>1508492.62</v>
      </c>
      <c r="Y5610" s="4">
        <v>1905464.3200000001</v>
      </c>
      <c r="Z5610" s="2">
        <v>0</v>
      </c>
      <c r="AA5610" s="2" t="s">
        <v>56</v>
      </c>
      <c r="AB5610" s="2" t="s">
        <v>15736</v>
      </c>
      <c r="AC5610" s="2" t="s">
        <v>360</v>
      </c>
      <c r="AD5610" s="2" t="s">
        <v>76</v>
      </c>
      <c r="AE5610" s="5">
        <v>71.150000000000006</v>
      </c>
      <c r="AF5610" s="2">
        <v>0</v>
      </c>
      <c r="AG5610" s="2" t="s">
        <v>77</v>
      </c>
      <c r="AH5610" s="2">
        <v>15</v>
      </c>
      <c r="AI5610" s="6" t="str">
        <f t="shared" si="261"/>
        <v>35-44</v>
      </c>
      <c r="AJ5610" s="11">
        <f>YEAR(tbl_LoanData[[#This Row],[Application Date]])</f>
        <v>2025</v>
      </c>
      <c r="AK5610" s="11" t="str">
        <f>TEXT(tbl_LoanData[[#This Row],[Application Date]],"MMMM")</f>
        <v>September</v>
      </c>
      <c r="AL5610" s="12">
        <f>DATE(YEAR(tbl_LoanData[[#This Row],[Application Date]]),MONTH(tbl_LoanData[[#This Row],[Application Date]]),1)</f>
        <v>45901</v>
      </c>
      <c r="AM5610" s="14">
        <f ca="1">IF(AND(tbl_LoanData[[#This Row],[Application Date]]&gt;=EOMONTH(TODAY(),-1)+1,tbl_LoanData[[#This Row],[Application Date]]&lt;=TODAY()),tbl_LoanData[[#This Row],[Loan Amount]],0)</f>
        <v>0</v>
      </c>
      <c r="AN5610" s="14">
        <f>tbl_LoanData[[#This Row],[Amount Paid]]-(Q5610-X5610)</f>
        <v>685264.32000000007</v>
      </c>
      <c r="AO5610" s="14">
        <f>IF(tbl_LoanData[[#This Row],[Application Status]]="Approved",1,0)</f>
        <v>1</v>
      </c>
      <c r="AP5610" s="22" t="str">
        <f t="shared" ca="1" si="262"/>
        <v/>
      </c>
      <c r="AQ5610" s="22" t="str">
        <f t="shared" ca="1" si="263"/>
        <v/>
      </c>
    </row>
    <row r="5611" spans="1:43" ht="14.4" customHeight="1" x14ac:dyDescent="0.3">
      <c r="A5611" s="2" t="s">
        <v>1261</v>
      </c>
      <c r="B5611" s="2" t="s">
        <v>1262</v>
      </c>
      <c r="C5611" s="2" t="s">
        <v>444</v>
      </c>
      <c r="D5611" s="2" t="s">
        <v>142</v>
      </c>
      <c r="E5611" s="2" t="s">
        <v>447</v>
      </c>
      <c r="F5611" s="2">
        <v>21</v>
      </c>
      <c r="G5611" s="2" t="s">
        <v>69</v>
      </c>
      <c r="H5611" s="2" t="s">
        <v>233</v>
      </c>
      <c r="I5611" s="2" t="s">
        <v>46</v>
      </c>
      <c r="J5611" s="3">
        <v>45920</v>
      </c>
      <c r="K5611" s="3">
        <v>45932</v>
      </c>
      <c r="L5611" s="2" t="s">
        <v>40</v>
      </c>
      <c r="M5611" s="2" t="s">
        <v>71</v>
      </c>
      <c r="N5611" s="2" t="s">
        <v>137</v>
      </c>
      <c r="O5611" s="4">
        <v>1557000</v>
      </c>
      <c r="P5611" s="4">
        <v>449500</v>
      </c>
      <c r="Q5611" s="4">
        <v>1107500</v>
      </c>
      <c r="R5611" s="2">
        <v>36</v>
      </c>
      <c r="S5611" s="5">
        <v>6.09</v>
      </c>
      <c r="T5611" s="4">
        <v>36384.449999999997</v>
      </c>
      <c r="U5611" s="2" t="s">
        <v>73</v>
      </c>
      <c r="V5611" s="2" t="s">
        <v>74</v>
      </c>
      <c r="W5611" s="4">
        <v>363844.5</v>
      </c>
      <c r="X5611" s="4">
        <v>945995.75</v>
      </c>
      <c r="Y5611" s="4">
        <v>1309840.25</v>
      </c>
      <c r="Z5611" s="2">
        <v>0</v>
      </c>
      <c r="AA5611" s="2" t="s">
        <v>56</v>
      </c>
      <c r="AB5611" s="2" t="s">
        <v>15729</v>
      </c>
      <c r="AC5611" s="2" t="s">
        <v>360</v>
      </c>
      <c r="AD5611" s="2" t="s">
        <v>76</v>
      </c>
      <c r="AE5611" s="5">
        <v>71.13</v>
      </c>
      <c r="AF5611" s="2">
        <v>0</v>
      </c>
      <c r="AG5611" s="2" t="s">
        <v>77</v>
      </c>
      <c r="AH5611" s="2">
        <v>12</v>
      </c>
      <c r="AI5611" s="6" t="str">
        <f t="shared" si="261"/>
        <v>18-24</v>
      </c>
      <c r="AJ5611" s="11">
        <f>YEAR(tbl_LoanData[[#This Row],[Application Date]])</f>
        <v>2025</v>
      </c>
      <c r="AK5611" s="11" t="str">
        <f>TEXT(tbl_LoanData[[#This Row],[Application Date]],"MMMM")</f>
        <v>September</v>
      </c>
      <c r="AL5611" s="12">
        <f>DATE(YEAR(tbl_LoanData[[#This Row],[Application Date]]),MONTH(tbl_LoanData[[#This Row],[Application Date]]),1)</f>
        <v>45901</v>
      </c>
      <c r="AM5611" s="14">
        <f ca="1">IF(AND(tbl_LoanData[[#This Row],[Application Date]]&gt;=EOMONTH(TODAY(),-1)+1,tbl_LoanData[[#This Row],[Application Date]]&lt;=TODAY()),tbl_LoanData[[#This Row],[Loan Amount]],0)</f>
        <v>0</v>
      </c>
      <c r="AN5611" s="14">
        <f>tbl_LoanData[[#This Row],[Amount Paid]]-(Q5611-X5611)</f>
        <v>202340.25</v>
      </c>
      <c r="AO5611" s="14">
        <f>IF(tbl_LoanData[[#This Row],[Application Status]]="Approved",1,0)</f>
        <v>1</v>
      </c>
      <c r="AP5611" s="22" t="str">
        <f t="shared" ca="1" si="262"/>
        <v/>
      </c>
      <c r="AQ5611" s="22" t="str">
        <f t="shared" ca="1" si="263"/>
        <v/>
      </c>
    </row>
    <row r="5612" spans="1:43" ht="14.4" customHeight="1" x14ac:dyDescent="0.3">
      <c r="A5612" s="2" t="s">
        <v>1293</v>
      </c>
      <c r="B5612" s="2" t="s">
        <v>1294</v>
      </c>
      <c r="C5612" s="2" t="s">
        <v>986</v>
      </c>
      <c r="D5612" s="2" t="s">
        <v>189</v>
      </c>
      <c r="E5612" s="2" t="s">
        <v>135</v>
      </c>
      <c r="F5612" s="2">
        <v>44</v>
      </c>
      <c r="G5612" s="2" t="s">
        <v>83</v>
      </c>
      <c r="H5612" s="2" t="s">
        <v>273</v>
      </c>
      <c r="I5612" s="2" t="s">
        <v>45</v>
      </c>
      <c r="J5612" s="3">
        <v>45912</v>
      </c>
      <c r="K5612" s="3"/>
      <c r="L5612" s="2" t="s">
        <v>38</v>
      </c>
      <c r="M5612" s="2" t="s">
        <v>85</v>
      </c>
      <c r="N5612" s="2" t="s">
        <v>314</v>
      </c>
      <c r="O5612" s="4">
        <v>1924000</v>
      </c>
      <c r="P5612" s="4">
        <v>256500</v>
      </c>
      <c r="Q5612" s="4">
        <v>1667500</v>
      </c>
      <c r="R5612" s="2">
        <v>36</v>
      </c>
      <c r="S5612" s="5">
        <v>5.21</v>
      </c>
      <c r="T5612" s="4">
        <v>53559.17</v>
      </c>
      <c r="U5612" s="2" t="s">
        <v>96</v>
      </c>
      <c r="V5612" s="2" t="s">
        <v>97</v>
      </c>
      <c r="W5612" s="4">
        <v>0</v>
      </c>
      <c r="X5612" s="4">
        <v>0</v>
      </c>
      <c r="Y5612" s="4">
        <v>1928130.25</v>
      </c>
      <c r="Z5612" s="2">
        <v>0</v>
      </c>
      <c r="AA5612" s="2" t="s">
        <v>97</v>
      </c>
      <c r="AB5612" s="2" t="s">
        <v>15733</v>
      </c>
      <c r="AC5612" s="2" t="s">
        <v>360</v>
      </c>
      <c r="AD5612" s="2" t="s">
        <v>76</v>
      </c>
      <c r="AE5612" s="5">
        <v>86.67</v>
      </c>
      <c r="AF5612" s="2">
        <v>0</v>
      </c>
      <c r="AG5612" s="2" t="s">
        <v>97</v>
      </c>
      <c r="AH5612" s="2"/>
      <c r="AI5612" s="6" t="str">
        <f t="shared" si="261"/>
        <v>35-44</v>
      </c>
      <c r="AJ5612" s="11">
        <f>YEAR(tbl_LoanData[[#This Row],[Application Date]])</f>
        <v>2025</v>
      </c>
      <c r="AK5612" s="11" t="str">
        <f>TEXT(tbl_LoanData[[#This Row],[Application Date]],"MMMM")</f>
        <v>September</v>
      </c>
      <c r="AL5612" s="12">
        <f>DATE(YEAR(tbl_LoanData[[#This Row],[Application Date]]),MONTH(tbl_LoanData[[#This Row],[Application Date]]),1)</f>
        <v>45901</v>
      </c>
      <c r="AM5612" s="14">
        <f ca="1">IF(AND(tbl_LoanData[[#This Row],[Application Date]]&gt;=EOMONTH(TODAY(),-1)+1,tbl_LoanData[[#This Row],[Application Date]]&lt;=TODAY()),tbl_LoanData[[#This Row],[Loan Amount]],0)</f>
        <v>0</v>
      </c>
      <c r="AN5612" s="14">
        <f>tbl_LoanData[[#This Row],[Amount Paid]]-(Q5612-X5612)</f>
        <v>-1667500</v>
      </c>
      <c r="AO5612" s="14">
        <f>IF(tbl_LoanData[[#This Row],[Application Status]]="Approved",1,0)</f>
        <v>0</v>
      </c>
      <c r="AP5612" s="22" t="str">
        <f t="shared" ca="1" si="262"/>
        <v/>
      </c>
      <c r="AQ5612" s="22" t="str">
        <f t="shared" ca="1" si="263"/>
        <v/>
      </c>
    </row>
    <row r="5613" spans="1:43" x14ac:dyDescent="0.3">
      <c r="A5613" s="2" t="s">
        <v>1339</v>
      </c>
      <c r="B5613" s="2" t="s">
        <v>1340</v>
      </c>
      <c r="C5613" s="2" t="s">
        <v>712</v>
      </c>
      <c r="D5613" s="2" t="s">
        <v>101</v>
      </c>
      <c r="E5613" s="2" t="s">
        <v>92</v>
      </c>
      <c r="F5613" s="2">
        <v>59</v>
      </c>
      <c r="G5613" s="2" t="s">
        <v>83</v>
      </c>
      <c r="H5613" s="2" t="s">
        <v>565</v>
      </c>
      <c r="I5613" s="2" t="s">
        <v>47</v>
      </c>
      <c r="J5613" s="3">
        <v>45913</v>
      </c>
      <c r="K5613" s="3">
        <v>45934</v>
      </c>
      <c r="L5613" s="2" t="s">
        <v>40</v>
      </c>
      <c r="M5613" s="2" t="s">
        <v>94</v>
      </c>
      <c r="N5613" s="2" t="s">
        <v>95</v>
      </c>
      <c r="O5613" s="4">
        <v>1505000</v>
      </c>
      <c r="P5613" s="4">
        <v>300000</v>
      </c>
      <c r="Q5613" s="4">
        <v>1205000</v>
      </c>
      <c r="R5613" s="2">
        <v>48</v>
      </c>
      <c r="S5613" s="5">
        <v>10.89</v>
      </c>
      <c r="T5613" s="4">
        <v>36039.54</v>
      </c>
      <c r="U5613" s="2" t="s">
        <v>73</v>
      </c>
      <c r="V5613" s="2" t="s">
        <v>74</v>
      </c>
      <c r="W5613" s="4">
        <v>360395.4</v>
      </c>
      <c r="X5613" s="4">
        <v>1369502.6</v>
      </c>
      <c r="Y5613" s="4">
        <v>1729898</v>
      </c>
      <c r="Z5613" s="2">
        <v>0</v>
      </c>
      <c r="AA5613" s="2" t="s">
        <v>56</v>
      </c>
      <c r="AB5613" s="2" t="s">
        <v>15729</v>
      </c>
      <c r="AC5613" s="2" t="s">
        <v>106</v>
      </c>
      <c r="AD5613" s="2" t="s">
        <v>76</v>
      </c>
      <c r="AE5613" s="5">
        <v>80.069999999999993</v>
      </c>
      <c r="AF5613" s="2">
        <v>0</v>
      </c>
      <c r="AG5613" s="2" t="s">
        <v>77</v>
      </c>
      <c r="AH5613" s="2">
        <v>21</v>
      </c>
      <c r="AI5613" s="6" t="str">
        <f t="shared" si="261"/>
        <v>55-64</v>
      </c>
      <c r="AJ5613" s="11">
        <f>YEAR(tbl_LoanData[[#This Row],[Application Date]])</f>
        <v>2025</v>
      </c>
      <c r="AK5613" s="11" t="str">
        <f>TEXT(tbl_LoanData[[#This Row],[Application Date]],"MMMM")</f>
        <v>September</v>
      </c>
      <c r="AL5613" s="12">
        <f>DATE(YEAR(tbl_LoanData[[#This Row],[Application Date]]),MONTH(tbl_LoanData[[#This Row],[Application Date]]),1)</f>
        <v>45901</v>
      </c>
      <c r="AM5613" s="14">
        <f ca="1">IF(AND(tbl_LoanData[[#This Row],[Application Date]]&gt;=EOMONTH(TODAY(),-1)+1,tbl_LoanData[[#This Row],[Application Date]]&lt;=TODAY()),tbl_LoanData[[#This Row],[Loan Amount]],0)</f>
        <v>0</v>
      </c>
      <c r="AN5613" s="14">
        <f>tbl_LoanData[[#This Row],[Amount Paid]]-(Q5613-X5613)</f>
        <v>524898.00000000012</v>
      </c>
      <c r="AO5613" s="14">
        <f>IF(tbl_LoanData[[#This Row],[Application Status]]="Approved",1,0)</f>
        <v>1</v>
      </c>
      <c r="AP5613" s="22" t="str">
        <f t="shared" ca="1" si="262"/>
        <v/>
      </c>
      <c r="AQ5613" s="22" t="str">
        <f t="shared" ca="1" si="263"/>
        <v/>
      </c>
    </row>
    <row r="5614" spans="1:43" x14ac:dyDescent="0.3">
      <c r="A5614" s="2" t="s">
        <v>1423</v>
      </c>
      <c r="B5614" s="2" t="s">
        <v>1424</v>
      </c>
      <c r="C5614" s="2" t="s">
        <v>227</v>
      </c>
      <c r="D5614" s="2" t="s">
        <v>232</v>
      </c>
      <c r="E5614" s="2" t="s">
        <v>385</v>
      </c>
      <c r="F5614" s="2">
        <v>43</v>
      </c>
      <c r="G5614" s="2" t="s">
        <v>69</v>
      </c>
      <c r="H5614" s="2" t="s">
        <v>565</v>
      </c>
      <c r="I5614" s="2" t="s">
        <v>47</v>
      </c>
      <c r="J5614" s="3">
        <v>45924</v>
      </c>
      <c r="K5614" s="3">
        <v>45927</v>
      </c>
      <c r="L5614" s="2" t="s">
        <v>40</v>
      </c>
      <c r="M5614" s="2" t="s">
        <v>94</v>
      </c>
      <c r="N5614" s="2" t="s">
        <v>95</v>
      </c>
      <c r="O5614" s="4">
        <v>987000</v>
      </c>
      <c r="P5614" s="4">
        <v>160400</v>
      </c>
      <c r="Q5614" s="4">
        <v>826600</v>
      </c>
      <c r="R5614" s="2">
        <v>12</v>
      </c>
      <c r="S5614" s="5">
        <v>7.95</v>
      </c>
      <c r="T5614" s="4">
        <v>74359.56</v>
      </c>
      <c r="U5614" s="2" t="s">
        <v>73</v>
      </c>
      <c r="V5614" s="2" t="s">
        <v>74</v>
      </c>
      <c r="W5614" s="4">
        <v>743595.6</v>
      </c>
      <c r="X5614" s="4">
        <v>148719.1</v>
      </c>
      <c r="Y5614" s="4">
        <v>892314.7</v>
      </c>
      <c r="Z5614" s="2">
        <v>0</v>
      </c>
      <c r="AA5614" s="2" t="s">
        <v>56</v>
      </c>
      <c r="AB5614" s="2" t="s">
        <v>15735</v>
      </c>
      <c r="AC5614" s="2" t="s">
        <v>213</v>
      </c>
      <c r="AD5614" s="2" t="s">
        <v>76</v>
      </c>
      <c r="AE5614" s="5">
        <v>83.75</v>
      </c>
      <c r="AF5614" s="2">
        <v>0</v>
      </c>
      <c r="AG5614" s="2" t="s">
        <v>77</v>
      </c>
      <c r="AH5614" s="2">
        <v>3</v>
      </c>
      <c r="AI5614" s="6" t="str">
        <f t="shared" si="261"/>
        <v>35-44</v>
      </c>
      <c r="AJ5614" s="11">
        <f>YEAR(tbl_LoanData[[#This Row],[Application Date]])</f>
        <v>2025</v>
      </c>
      <c r="AK5614" s="11" t="str">
        <f>TEXT(tbl_LoanData[[#This Row],[Application Date]],"MMMM")</f>
        <v>September</v>
      </c>
      <c r="AL5614" s="12">
        <f>DATE(YEAR(tbl_LoanData[[#This Row],[Application Date]]),MONTH(tbl_LoanData[[#This Row],[Application Date]]),1)</f>
        <v>45901</v>
      </c>
      <c r="AM5614" s="14">
        <f ca="1">IF(AND(tbl_LoanData[[#This Row],[Application Date]]&gt;=EOMONTH(TODAY(),-1)+1,tbl_LoanData[[#This Row],[Application Date]]&lt;=TODAY()),tbl_LoanData[[#This Row],[Loan Amount]],0)</f>
        <v>0</v>
      </c>
      <c r="AN5614" s="14">
        <f>tbl_LoanData[[#This Row],[Amount Paid]]-(Q5614-X5614)</f>
        <v>65714.699999999953</v>
      </c>
      <c r="AO5614" s="14">
        <f>IF(tbl_LoanData[[#This Row],[Application Status]]="Approved",1,0)</f>
        <v>1</v>
      </c>
      <c r="AP5614" s="22" t="str">
        <f t="shared" ca="1" si="262"/>
        <v/>
      </c>
      <c r="AQ5614" s="22" t="str">
        <f t="shared" ca="1" si="263"/>
        <v/>
      </c>
    </row>
    <row r="5615" spans="1:43" ht="14.4" customHeight="1" x14ac:dyDescent="0.3">
      <c r="A5615" s="2" t="s">
        <v>1557</v>
      </c>
      <c r="B5615" s="2" t="s">
        <v>1558</v>
      </c>
      <c r="C5615" s="2" t="s">
        <v>515</v>
      </c>
      <c r="D5615" s="2" t="s">
        <v>311</v>
      </c>
      <c r="E5615" s="2" t="s">
        <v>394</v>
      </c>
      <c r="F5615" s="2">
        <v>35</v>
      </c>
      <c r="G5615" s="2" t="s">
        <v>69</v>
      </c>
      <c r="H5615" s="2" t="s">
        <v>565</v>
      </c>
      <c r="I5615" s="2" t="s">
        <v>47</v>
      </c>
      <c r="J5615" s="3">
        <v>45930</v>
      </c>
      <c r="K5615" s="3">
        <v>45935</v>
      </c>
      <c r="L5615" s="2" t="s">
        <v>36</v>
      </c>
      <c r="M5615" s="2" t="s">
        <v>71</v>
      </c>
      <c r="N5615" s="2" t="s">
        <v>162</v>
      </c>
      <c r="O5615" s="4">
        <v>1364000</v>
      </c>
      <c r="P5615" s="4">
        <v>437200</v>
      </c>
      <c r="Q5615" s="4">
        <v>926800</v>
      </c>
      <c r="R5615" s="2">
        <v>48</v>
      </c>
      <c r="S5615" s="5">
        <v>11.93</v>
      </c>
      <c r="T5615" s="4">
        <v>28522.27</v>
      </c>
      <c r="U5615" s="2" t="s">
        <v>73</v>
      </c>
      <c r="V5615" s="2" t="s">
        <v>74</v>
      </c>
      <c r="W5615" s="4">
        <v>114089.08</v>
      </c>
      <c r="X5615" s="4">
        <v>1254979.8799999999</v>
      </c>
      <c r="Y5615" s="4">
        <v>1369068.96</v>
      </c>
      <c r="Z5615" s="2">
        <v>174</v>
      </c>
      <c r="AA5615" s="2" t="s">
        <v>60</v>
      </c>
      <c r="AB5615" s="2" t="s">
        <v>15730</v>
      </c>
      <c r="AC5615" s="2" t="s">
        <v>121</v>
      </c>
      <c r="AD5615" s="2" t="s">
        <v>76</v>
      </c>
      <c r="AE5615" s="5">
        <v>67.95</v>
      </c>
      <c r="AF5615" s="2">
        <v>6</v>
      </c>
      <c r="AG5615" s="2" t="s">
        <v>130</v>
      </c>
      <c r="AH5615" s="2">
        <v>5</v>
      </c>
      <c r="AI5615" s="6" t="str">
        <f t="shared" si="261"/>
        <v>35-44</v>
      </c>
      <c r="AJ5615" s="11">
        <f>YEAR(tbl_LoanData[[#This Row],[Application Date]])</f>
        <v>2025</v>
      </c>
      <c r="AK5615" s="11" t="str">
        <f>TEXT(tbl_LoanData[[#This Row],[Application Date]],"MMMM")</f>
        <v>September</v>
      </c>
      <c r="AL5615" s="12">
        <f>DATE(YEAR(tbl_LoanData[[#This Row],[Application Date]]),MONTH(tbl_LoanData[[#This Row],[Application Date]]),1)</f>
        <v>45901</v>
      </c>
      <c r="AM5615" s="14">
        <f ca="1">IF(AND(tbl_LoanData[[#This Row],[Application Date]]&gt;=EOMONTH(TODAY(),-1)+1,tbl_LoanData[[#This Row],[Application Date]]&lt;=TODAY()),tbl_LoanData[[#This Row],[Loan Amount]],0)</f>
        <v>0</v>
      </c>
      <c r="AN5615" s="14">
        <f>tbl_LoanData[[#This Row],[Amount Paid]]-(Q5615-X5615)</f>
        <v>442268.9599999999</v>
      </c>
      <c r="AO5615" s="14">
        <f>IF(tbl_LoanData[[#This Row],[Application Status]]="Approved",1,0)</f>
        <v>1</v>
      </c>
      <c r="AP5615" s="22" t="str">
        <f t="shared" ca="1" si="262"/>
        <v/>
      </c>
      <c r="AQ5615" s="22" t="str">
        <f t="shared" ca="1" si="263"/>
        <v/>
      </c>
    </row>
    <row r="5616" spans="1:43" ht="14.4" customHeight="1" x14ac:dyDescent="0.3">
      <c r="A5616" s="2" t="s">
        <v>1622</v>
      </c>
      <c r="B5616" s="2" t="s">
        <v>1623</v>
      </c>
      <c r="C5616" s="2" t="s">
        <v>390</v>
      </c>
      <c r="D5616" s="2" t="s">
        <v>82</v>
      </c>
      <c r="E5616" s="2" t="s">
        <v>204</v>
      </c>
      <c r="F5616" s="2">
        <v>65</v>
      </c>
      <c r="G5616" s="2" t="s">
        <v>83</v>
      </c>
      <c r="H5616" s="2" t="s">
        <v>224</v>
      </c>
      <c r="I5616" s="2" t="s">
        <v>54</v>
      </c>
      <c r="J5616" s="3">
        <v>45917</v>
      </c>
      <c r="K5616" s="3">
        <v>45933</v>
      </c>
      <c r="L5616" s="2" t="s">
        <v>40</v>
      </c>
      <c r="M5616" s="2" t="s">
        <v>94</v>
      </c>
      <c r="N5616" s="2" t="s">
        <v>4</v>
      </c>
      <c r="O5616" s="4">
        <v>1125000</v>
      </c>
      <c r="P5616" s="4">
        <v>351200</v>
      </c>
      <c r="Q5616" s="4">
        <v>773800</v>
      </c>
      <c r="R5616" s="2">
        <v>36</v>
      </c>
      <c r="S5616" s="5">
        <v>13.73</v>
      </c>
      <c r="T5616" s="4">
        <v>30348.01</v>
      </c>
      <c r="U5616" s="2" t="s">
        <v>73</v>
      </c>
      <c r="V5616" s="2" t="s">
        <v>74</v>
      </c>
      <c r="W5616" s="4">
        <v>303480.09999999998</v>
      </c>
      <c r="X5616" s="4">
        <v>789048.12</v>
      </c>
      <c r="Y5616" s="4">
        <v>1092528.22</v>
      </c>
      <c r="Z5616" s="2">
        <v>0</v>
      </c>
      <c r="AA5616" s="2" t="s">
        <v>56</v>
      </c>
      <c r="AB5616" s="2" t="s">
        <v>15736</v>
      </c>
      <c r="AC5616" s="2" t="s">
        <v>129</v>
      </c>
      <c r="AD5616" s="2" t="s">
        <v>76</v>
      </c>
      <c r="AE5616" s="5">
        <v>68.78</v>
      </c>
      <c r="AF5616" s="2">
        <v>0</v>
      </c>
      <c r="AG5616" s="2" t="s">
        <v>77</v>
      </c>
      <c r="AH5616" s="2">
        <v>16</v>
      </c>
      <c r="AI5616" s="6" t="str">
        <f t="shared" si="261"/>
        <v>65+</v>
      </c>
      <c r="AJ5616" s="11">
        <f>YEAR(tbl_LoanData[[#This Row],[Application Date]])</f>
        <v>2025</v>
      </c>
      <c r="AK5616" s="11" t="str">
        <f>TEXT(tbl_LoanData[[#This Row],[Application Date]],"MMMM")</f>
        <v>September</v>
      </c>
      <c r="AL5616" s="12">
        <f>DATE(YEAR(tbl_LoanData[[#This Row],[Application Date]]),MONTH(tbl_LoanData[[#This Row],[Application Date]]),1)</f>
        <v>45901</v>
      </c>
      <c r="AM5616" s="14">
        <f ca="1">IF(AND(tbl_LoanData[[#This Row],[Application Date]]&gt;=EOMONTH(TODAY(),-1)+1,tbl_LoanData[[#This Row],[Application Date]]&lt;=TODAY()),tbl_LoanData[[#This Row],[Loan Amount]],0)</f>
        <v>0</v>
      </c>
      <c r="AN5616" s="14">
        <f>tbl_LoanData[[#This Row],[Amount Paid]]-(Q5616-X5616)</f>
        <v>318728.21999999997</v>
      </c>
      <c r="AO5616" s="14">
        <f>IF(tbl_LoanData[[#This Row],[Application Status]]="Approved",1,0)</f>
        <v>1</v>
      </c>
      <c r="AP5616" s="22" t="str">
        <f t="shared" ca="1" si="262"/>
        <v/>
      </c>
      <c r="AQ5616" s="22" t="str">
        <f t="shared" ca="1" si="263"/>
        <v/>
      </c>
    </row>
    <row r="5617" spans="1:43" ht="14.4" customHeight="1" x14ac:dyDescent="0.3">
      <c r="A5617" s="2" t="s">
        <v>1905</v>
      </c>
      <c r="B5617" s="2" t="s">
        <v>1906</v>
      </c>
      <c r="C5617" s="2" t="s">
        <v>530</v>
      </c>
      <c r="D5617" s="2" t="s">
        <v>254</v>
      </c>
      <c r="E5617" s="2" t="s">
        <v>82</v>
      </c>
      <c r="F5617" s="2">
        <v>65</v>
      </c>
      <c r="G5617" s="2" t="s">
        <v>69</v>
      </c>
      <c r="H5617" s="2" t="s">
        <v>126</v>
      </c>
      <c r="I5617" s="2" t="s">
        <v>44</v>
      </c>
      <c r="J5617" s="3">
        <v>45929</v>
      </c>
      <c r="K5617" s="3">
        <v>45938</v>
      </c>
      <c r="L5617" s="2" t="s">
        <v>40</v>
      </c>
      <c r="M5617" s="2" t="s">
        <v>85</v>
      </c>
      <c r="N5617" s="2" t="s">
        <v>274</v>
      </c>
      <c r="O5617" s="4">
        <v>1275000</v>
      </c>
      <c r="P5617" s="4">
        <v>276800</v>
      </c>
      <c r="Q5617" s="4">
        <v>998200</v>
      </c>
      <c r="R5617" s="2">
        <v>24</v>
      </c>
      <c r="S5617" s="5">
        <v>7.52</v>
      </c>
      <c r="T5617" s="4">
        <v>47847.05</v>
      </c>
      <c r="U5617" s="2" t="s">
        <v>73</v>
      </c>
      <c r="V5617" s="2" t="s">
        <v>74</v>
      </c>
      <c r="W5617" s="4">
        <v>382776.4</v>
      </c>
      <c r="X5617" s="4">
        <v>765552.88</v>
      </c>
      <c r="Y5617" s="4">
        <v>1148329.28</v>
      </c>
      <c r="Z5617" s="2">
        <v>58</v>
      </c>
      <c r="AA5617" s="2" t="s">
        <v>58</v>
      </c>
      <c r="AB5617" s="2" t="s">
        <v>15730</v>
      </c>
      <c r="AC5617" s="2" t="s">
        <v>138</v>
      </c>
      <c r="AD5617" s="2" t="s">
        <v>76</v>
      </c>
      <c r="AE5617" s="5">
        <v>78.290000000000006</v>
      </c>
      <c r="AF5617" s="2">
        <v>2</v>
      </c>
      <c r="AG5617" s="2" t="s">
        <v>15718</v>
      </c>
      <c r="AH5617" s="2">
        <v>9</v>
      </c>
      <c r="AI5617" s="6" t="str">
        <f t="shared" si="261"/>
        <v>65+</v>
      </c>
      <c r="AJ5617" s="11">
        <f>YEAR(tbl_LoanData[[#This Row],[Application Date]])</f>
        <v>2025</v>
      </c>
      <c r="AK5617" s="11" t="str">
        <f>TEXT(tbl_LoanData[[#This Row],[Application Date]],"MMMM")</f>
        <v>September</v>
      </c>
      <c r="AL5617" s="12">
        <f>DATE(YEAR(tbl_LoanData[[#This Row],[Application Date]]),MONTH(tbl_LoanData[[#This Row],[Application Date]]),1)</f>
        <v>45901</v>
      </c>
      <c r="AM5617" s="14">
        <f ca="1">IF(AND(tbl_LoanData[[#This Row],[Application Date]]&gt;=EOMONTH(TODAY(),-1)+1,tbl_LoanData[[#This Row],[Application Date]]&lt;=TODAY()),tbl_LoanData[[#This Row],[Loan Amount]],0)</f>
        <v>0</v>
      </c>
      <c r="AN5617" s="14">
        <f>tbl_LoanData[[#This Row],[Amount Paid]]-(Q5617-X5617)</f>
        <v>150129.28000000003</v>
      </c>
      <c r="AO5617" s="14">
        <f>IF(tbl_LoanData[[#This Row],[Application Status]]="Approved",1,0)</f>
        <v>1</v>
      </c>
      <c r="AP5617" s="22" t="str">
        <f t="shared" ca="1" si="262"/>
        <v/>
      </c>
      <c r="AQ5617" s="22" t="str">
        <f t="shared" ca="1" si="263"/>
        <v/>
      </c>
    </row>
    <row r="5618" spans="1:43" ht="14.4" customHeight="1" x14ac:dyDescent="0.3">
      <c r="A5618" s="2" t="s">
        <v>1911</v>
      </c>
      <c r="B5618" s="2" t="s">
        <v>1912</v>
      </c>
      <c r="C5618" s="2" t="s">
        <v>142</v>
      </c>
      <c r="D5618" s="2" t="s">
        <v>134</v>
      </c>
      <c r="E5618" s="2" t="s">
        <v>293</v>
      </c>
      <c r="F5618" s="2">
        <v>60</v>
      </c>
      <c r="G5618" s="2" t="s">
        <v>83</v>
      </c>
      <c r="H5618" s="2" t="s">
        <v>269</v>
      </c>
      <c r="I5618" s="2" t="s">
        <v>46</v>
      </c>
      <c r="J5618" s="3">
        <v>45905</v>
      </c>
      <c r="K5618" s="3">
        <v>45914</v>
      </c>
      <c r="L5618" s="2" t="s">
        <v>39</v>
      </c>
      <c r="M5618" s="2" t="s">
        <v>157</v>
      </c>
      <c r="N5618" s="2" t="s">
        <v>359</v>
      </c>
      <c r="O5618" s="4">
        <v>1266000</v>
      </c>
      <c r="P5618" s="4">
        <v>431300</v>
      </c>
      <c r="Q5618" s="4">
        <v>834700</v>
      </c>
      <c r="R5618" s="2">
        <v>48</v>
      </c>
      <c r="S5618" s="5">
        <v>8.5</v>
      </c>
      <c r="T5618" s="4">
        <v>23302.04</v>
      </c>
      <c r="U5618" s="2" t="s">
        <v>73</v>
      </c>
      <c r="V5618" s="2" t="s">
        <v>74</v>
      </c>
      <c r="W5618" s="4">
        <v>233020.4</v>
      </c>
      <c r="X5618" s="4">
        <v>885477.6</v>
      </c>
      <c r="Y5618" s="4">
        <v>1118498</v>
      </c>
      <c r="Z5618" s="2">
        <v>30</v>
      </c>
      <c r="AA5618" s="2" t="s">
        <v>57</v>
      </c>
      <c r="AB5618" s="2" t="s">
        <v>15734</v>
      </c>
      <c r="AC5618" s="2" t="s">
        <v>213</v>
      </c>
      <c r="AD5618" s="2" t="s">
        <v>76</v>
      </c>
      <c r="AE5618" s="5">
        <v>65.930000000000007</v>
      </c>
      <c r="AF5618" s="2">
        <v>1</v>
      </c>
      <c r="AG5618" s="2" t="s">
        <v>77</v>
      </c>
      <c r="AH5618" s="2">
        <v>9</v>
      </c>
      <c r="AI5618" s="6" t="str">
        <f t="shared" si="261"/>
        <v>55-64</v>
      </c>
      <c r="AJ5618" s="11">
        <f>YEAR(tbl_LoanData[[#This Row],[Application Date]])</f>
        <v>2025</v>
      </c>
      <c r="AK5618" s="11" t="str">
        <f>TEXT(tbl_LoanData[[#This Row],[Application Date]],"MMMM")</f>
        <v>September</v>
      </c>
      <c r="AL5618" s="12">
        <f>DATE(YEAR(tbl_LoanData[[#This Row],[Application Date]]),MONTH(tbl_LoanData[[#This Row],[Application Date]]),1)</f>
        <v>45901</v>
      </c>
      <c r="AM5618" s="14">
        <f ca="1">IF(AND(tbl_LoanData[[#This Row],[Application Date]]&gt;=EOMONTH(TODAY(),-1)+1,tbl_LoanData[[#This Row],[Application Date]]&lt;=TODAY()),tbl_LoanData[[#This Row],[Loan Amount]],0)</f>
        <v>0</v>
      </c>
      <c r="AN5618" s="14">
        <f>tbl_LoanData[[#This Row],[Amount Paid]]-(Q5618-X5618)</f>
        <v>283798</v>
      </c>
      <c r="AO5618" s="14">
        <f>IF(tbl_LoanData[[#This Row],[Application Status]]="Approved",1,0)</f>
        <v>1</v>
      </c>
      <c r="AP5618" s="22" t="str">
        <f t="shared" ca="1" si="262"/>
        <v/>
      </c>
      <c r="AQ5618" s="22" t="str">
        <f t="shared" ca="1" si="263"/>
        <v/>
      </c>
    </row>
    <row r="5619" spans="1:43" ht="14.4" customHeight="1" x14ac:dyDescent="0.3">
      <c r="A5619" s="2" t="s">
        <v>1967</v>
      </c>
      <c r="B5619" s="2" t="s">
        <v>1968</v>
      </c>
      <c r="C5619" s="2" t="s">
        <v>281</v>
      </c>
      <c r="D5619" s="2" t="s">
        <v>311</v>
      </c>
      <c r="E5619" s="2" t="s">
        <v>182</v>
      </c>
      <c r="F5619" s="2">
        <v>43</v>
      </c>
      <c r="G5619" s="2" t="s">
        <v>83</v>
      </c>
      <c r="H5619" s="2" t="s">
        <v>151</v>
      </c>
      <c r="I5619" s="2" t="s">
        <v>46</v>
      </c>
      <c r="J5619" s="3">
        <v>45917</v>
      </c>
      <c r="K5619" s="3">
        <v>45938</v>
      </c>
      <c r="L5619" s="2" t="s">
        <v>40</v>
      </c>
      <c r="M5619" s="2" t="s">
        <v>94</v>
      </c>
      <c r="N5619" s="2" t="s">
        <v>4</v>
      </c>
      <c r="O5619" s="4">
        <v>1249000</v>
      </c>
      <c r="P5619" s="4">
        <v>330100</v>
      </c>
      <c r="Q5619" s="4">
        <v>918900</v>
      </c>
      <c r="R5619" s="2">
        <v>24</v>
      </c>
      <c r="S5619" s="5">
        <v>12.08</v>
      </c>
      <c r="T5619" s="4">
        <v>47537.760000000002</v>
      </c>
      <c r="U5619" s="2" t="s">
        <v>73</v>
      </c>
      <c r="V5619" s="2" t="s">
        <v>74</v>
      </c>
      <c r="W5619" s="4">
        <v>475377.6</v>
      </c>
      <c r="X5619" s="4">
        <v>665528.64</v>
      </c>
      <c r="Y5619" s="4">
        <v>1140906.24</v>
      </c>
      <c r="Z5619" s="2">
        <v>0</v>
      </c>
      <c r="AA5619" s="2" t="s">
        <v>56</v>
      </c>
      <c r="AB5619" s="2" t="s">
        <v>15727</v>
      </c>
      <c r="AC5619" s="2" t="s">
        <v>75</v>
      </c>
      <c r="AD5619" s="2" t="s">
        <v>76</v>
      </c>
      <c r="AE5619" s="5">
        <v>73.569999999999993</v>
      </c>
      <c r="AF5619" s="2">
        <v>0</v>
      </c>
      <c r="AG5619" s="2" t="s">
        <v>77</v>
      </c>
      <c r="AH5619" s="2">
        <v>21</v>
      </c>
      <c r="AI5619" s="6" t="str">
        <f t="shared" si="261"/>
        <v>35-44</v>
      </c>
      <c r="AJ5619" s="11">
        <f>YEAR(tbl_LoanData[[#This Row],[Application Date]])</f>
        <v>2025</v>
      </c>
      <c r="AK5619" s="11" t="str">
        <f>TEXT(tbl_LoanData[[#This Row],[Application Date]],"MMMM")</f>
        <v>September</v>
      </c>
      <c r="AL5619" s="12">
        <f>DATE(YEAR(tbl_LoanData[[#This Row],[Application Date]]),MONTH(tbl_LoanData[[#This Row],[Application Date]]),1)</f>
        <v>45901</v>
      </c>
      <c r="AM5619" s="14">
        <f ca="1">IF(AND(tbl_LoanData[[#This Row],[Application Date]]&gt;=EOMONTH(TODAY(),-1)+1,tbl_LoanData[[#This Row],[Application Date]]&lt;=TODAY()),tbl_LoanData[[#This Row],[Loan Amount]],0)</f>
        <v>0</v>
      </c>
      <c r="AN5619" s="14">
        <f>tbl_LoanData[[#This Row],[Amount Paid]]-(Q5619-X5619)</f>
        <v>222006.24</v>
      </c>
      <c r="AO5619" s="14">
        <f>IF(tbl_LoanData[[#This Row],[Application Status]]="Approved",1,0)</f>
        <v>1</v>
      </c>
      <c r="AP5619" s="22" t="str">
        <f t="shared" ca="1" si="262"/>
        <v/>
      </c>
      <c r="AQ5619" s="22" t="str">
        <f t="shared" ca="1" si="263"/>
        <v/>
      </c>
    </row>
    <row r="5620" spans="1:43" ht="14.4" customHeight="1" x14ac:dyDescent="0.3">
      <c r="A5620" s="2" t="s">
        <v>2171</v>
      </c>
      <c r="B5620" s="2" t="s">
        <v>2172</v>
      </c>
      <c r="C5620" s="2" t="s">
        <v>655</v>
      </c>
      <c r="D5620" s="2" t="s">
        <v>268</v>
      </c>
      <c r="E5620" s="2" t="s">
        <v>323</v>
      </c>
      <c r="F5620" s="2">
        <v>55</v>
      </c>
      <c r="G5620" s="2" t="s">
        <v>69</v>
      </c>
      <c r="H5620" s="2" t="s">
        <v>84</v>
      </c>
      <c r="I5620" s="2" t="s">
        <v>45</v>
      </c>
      <c r="J5620" s="3">
        <v>45928</v>
      </c>
      <c r="K5620" s="3">
        <v>45935</v>
      </c>
      <c r="L5620" s="2" t="s">
        <v>40</v>
      </c>
      <c r="M5620" s="2" t="s">
        <v>157</v>
      </c>
      <c r="N5620" s="2" t="s">
        <v>328</v>
      </c>
      <c r="O5620" s="4">
        <v>732000</v>
      </c>
      <c r="P5620" s="4">
        <v>278100</v>
      </c>
      <c r="Q5620" s="4">
        <v>453900</v>
      </c>
      <c r="R5620" s="2">
        <v>36</v>
      </c>
      <c r="S5620" s="5">
        <v>14.85</v>
      </c>
      <c r="T5620" s="4">
        <v>18225.349999999999</v>
      </c>
      <c r="U5620" s="2" t="s">
        <v>73</v>
      </c>
      <c r="V5620" s="2" t="s">
        <v>74</v>
      </c>
      <c r="W5620" s="4">
        <v>182253.5</v>
      </c>
      <c r="X5620" s="4">
        <v>473858.95</v>
      </c>
      <c r="Y5620" s="4">
        <v>656112.44999999995</v>
      </c>
      <c r="Z5620" s="2">
        <v>0</v>
      </c>
      <c r="AA5620" s="2" t="s">
        <v>56</v>
      </c>
      <c r="AB5620" s="2" t="s">
        <v>15730</v>
      </c>
      <c r="AC5620" s="2" t="s">
        <v>75</v>
      </c>
      <c r="AD5620" s="2" t="s">
        <v>76</v>
      </c>
      <c r="AE5620" s="5">
        <v>62.01</v>
      </c>
      <c r="AF5620" s="2">
        <v>0</v>
      </c>
      <c r="AG5620" s="2" t="s">
        <v>77</v>
      </c>
      <c r="AH5620" s="2">
        <v>7</v>
      </c>
      <c r="AI5620" s="6" t="str">
        <f t="shared" si="261"/>
        <v>55-64</v>
      </c>
      <c r="AJ5620" s="11">
        <f>YEAR(tbl_LoanData[[#This Row],[Application Date]])</f>
        <v>2025</v>
      </c>
      <c r="AK5620" s="11" t="str">
        <f>TEXT(tbl_LoanData[[#This Row],[Application Date]],"MMMM")</f>
        <v>September</v>
      </c>
      <c r="AL5620" s="12">
        <f>DATE(YEAR(tbl_LoanData[[#This Row],[Application Date]]),MONTH(tbl_LoanData[[#This Row],[Application Date]]),1)</f>
        <v>45901</v>
      </c>
      <c r="AM5620" s="14">
        <f ca="1">IF(AND(tbl_LoanData[[#This Row],[Application Date]]&gt;=EOMONTH(TODAY(),-1)+1,tbl_LoanData[[#This Row],[Application Date]]&lt;=TODAY()),tbl_LoanData[[#This Row],[Loan Amount]],0)</f>
        <v>0</v>
      </c>
      <c r="AN5620" s="14">
        <f>tbl_LoanData[[#This Row],[Amount Paid]]-(Q5620-X5620)</f>
        <v>202212.45</v>
      </c>
      <c r="AO5620" s="14">
        <f>IF(tbl_LoanData[[#This Row],[Application Status]]="Approved",1,0)</f>
        <v>1</v>
      </c>
      <c r="AP5620" s="22" t="str">
        <f t="shared" ca="1" si="262"/>
        <v/>
      </c>
      <c r="AQ5620" s="22" t="str">
        <f t="shared" ca="1" si="263"/>
        <v/>
      </c>
    </row>
    <row r="5621" spans="1:43" ht="14.4" customHeight="1" x14ac:dyDescent="0.3">
      <c r="A5621" s="2" t="s">
        <v>2403</v>
      </c>
      <c r="B5621" s="2" t="s">
        <v>2404</v>
      </c>
      <c r="C5621" s="2" t="s">
        <v>393</v>
      </c>
      <c r="D5621" s="2" t="s">
        <v>189</v>
      </c>
      <c r="E5621" s="2" t="s">
        <v>68</v>
      </c>
      <c r="F5621" s="2">
        <v>47</v>
      </c>
      <c r="G5621" s="2" t="s">
        <v>83</v>
      </c>
      <c r="H5621" s="2" t="s">
        <v>313</v>
      </c>
      <c r="I5621" s="2" t="s">
        <v>44</v>
      </c>
      <c r="J5621" s="3">
        <v>45918</v>
      </c>
      <c r="K5621" s="3">
        <v>45927</v>
      </c>
      <c r="L5621" s="2" t="s">
        <v>39</v>
      </c>
      <c r="M5621" s="2" t="s">
        <v>157</v>
      </c>
      <c r="N5621" s="2" t="s">
        <v>359</v>
      </c>
      <c r="O5621" s="4">
        <v>1756000</v>
      </c>
      <c r="P5621" s="4">
        <v>364900</v>
      </c>
      <c r="Q5621" s="4">
        <v>1391100</v>
      </c>
      <c r="R5621" s="2">
        <v>12</v>
      </c>
      <c r="S5621" s="5">
        <v>8.01</v>
      </c>
      <c r="T5621" s="4">
        <v>125210.59</v>
      </c>
      <c r="U5621" s="2" t="s">
        <v>73</v>
      </c>
      <c r="V5621" s="2" t="s">
        <v>74</v>
      </c>
      <c r="W5621" s="4">
        <v>1126895.31</v>
      </c>
      <c r="X5621" s="4">
        <v>375631.8</v>
      </c>
      <c r="Y5621" s="4">
        <v>1502527.11</v>
      </c>
      <c r="Z5621" s="2">
        <v>31</v>
      </c>
      <c r="AA5621" s="2" t="s">
        <v>58</v>
      </c>
      <c r="AB5621" s="2" t="s">
        <v>15734</v>
      </c>
      <c r="AC5621" s="2" t="s">
        <v>129</v>
      </c>
      <c r="AD5621" s="2" t="s">
        <v>76</v>
      </c>
      <c r="AE5621" s="5">
        <v>79.22</v>
      </c>
      <c r="AF5621" s="2">
        <v>1</v>
      </c>
      <c r="AG5621" s="2" t="s">
        <v>15718</v>
      </c>
      <c r="AH5621" s="2">
        <v>9</v>
      </c>
      <c r="AI5621" s="6" t="str">
        <f t="shared" si="261"/>
        <v>45-54</v>
      </c>
      <c r="AJ5621" s="11">
        <f>YEAR(tbl_LoanData[[#This Row],[Application Date]])</f>
        <v>2025</v>
      </c>
      <c r="AK5621" s="11" t="str">
        <f>TEXT(tbl_LoanData[[#This Row],[Application Date]],"MMMM")</f>
        <v>September</v>
      </c>
      <c r="AL5621" s="12">
        <f>DATE(YEAR(tbl_LoanData[[#This Row],[Application Date]]),MONTH(tbl_LoanData[[#This Row],[Application Date]]),1)</f>
        <v>45901</v>
      </c>
      <c r="AM5621" s="14">
        <f ca="1">IF(AND(tbl_LoanData[[#This Row],[Application Date]]&gt;=EOMONTH(TODAY(),-1)+1,tbl_LoanData[[#This Row],[Application Date]]&lt;=TODAY()),tbl_LoanData[[#This Row],[Loan Amount]],0)</f>
        <v>0</v>
      </c>
      <c r="AN5621" s="14">
        <f>tbl_LoanData[[#This Row],[Amount Paid]]-(Q5621-X5621)</f>
        <v>111427.1100000001</v>
      </c>
      <c r="AO5621" s="14">
        <f>IF(tbl_LoanData[[#This Row],[Application Status]]="Approved",1,0)</f>
        <v>1</v>
      </c>
      <c r="AP5621" s="22" t="str">
        <f t="shared" ca="1" si="262"/>
        <v/>
      </c>
      <c r="AQ5621" s="22" t="str">
        <f t="shared" ca="1" si="263"/>
        <v/>
      </c>
    </row>
    <row r="5622" spans="1:43" ht="14.4" customHeight="1" x14ac:dyDescent="0.3">
      <c r="A5622" s="2" t="s">
        <v>2459</v>
      </c>
      <c r="B5622" s="2" t="s">
        <v>2460</v>
      </c>
      <c r="C5622" s="2" t="s">
        <v>90</v>
      </c>
      <c r="D5622" s="2" t="s">
        <v>67</v>
      </c>
      <c r="E5622" s="2" t="s">
        <v>204</v>
      </c>
      <c r="F5622" s="2">
        <v>54</v>
      </c>
      <c r="G5622" s="2" t="s">
        <v>69</v>
      </c>
      <c r="H5622" s="2" t="s">
        <v>259</v>
      </c>
      <c r="I5622" s="2" t="s">
        <v>43</v>
      </c>
      <c r="J5622" s="3">
        <v>45924</v>
      </c>
      <c r="K5622" s="3">
        <v>45940</v>
      </c>
      <c r="L5622" s="2" t="s">
        <v>40</v>
      </c>
      <c r="M5622" s="2" t="s">
        <v>111</v>
      </c>
      <c r="N5622" s="2" t="s">
        <v>369</v>
      </c>
      <c r="O5622" s="4">
        <v>814000</v>
      </c>
      <c r="P5622" s="4">
        <v>104600</v>
      </c>
      <c r="Q5622" s="4">
        <v>709400</v>
      </c>
      <c r="R5622" s="2">
        <v>48</v>
      </c>
      <c r="S5622" s="5">
        <v>8.65</v>
      </c>
      <c r="T5622" s="4">
        <v>19892.759999999998</v>
      </c>
      <c r="U5622" s="2" t="s">
        <v>73</v>
      </c>
      <c r="V5622" s="2" t="s">
        <v>74</v>
      </c>
      <c r="W5622" s="4">
        <v>198927.6</v>
      </c>
      <c r="X5622" s="4">
        <v>755924.8</v>
      </c>
      <c r="Y5622" s="4">
        <v>954852.4</v>
      </c>
      <c r="Z5622" s="2">
        <v>0</v>
      </c>
      <c r="AA5622" s="2" t="s">
        <v>56</v>
      </c>
      <c r="AB5622" s="2" t="s">
        <v>15731</v>
      </c>
      <c r="AC5622" s="2" t="s">
        <v>129</v>
      </c>
      <c r="AD5622" s="2" t="s">
        <v>76</v>
      </c>
      <c r="AE5622" s="5">
        <v>87.15</v>
      </c>
      <c r="AF5622" s="2">
        <v>0</v>
      </c>
      <c r="AG5622" s="2" t="s">
        <v>77</v>
      </c>
      <c r="AH5622" s="2">
        <v>16</v>
      </c>
      <c r="AI5622" s="6" t="str">
        <f t="shared" si="261"/>
        <v>45-54</v>
      </c>
      <c r="AJ5622" s="11">
        <f>YEAR(tbl_LoanData[[#This Row],[Application Date]])</f>
        <v>2025</v>
      </c>
      <c r="AK5622" s="11" t="str">
        <f>TEXT(tbl_LoanData[[#This Row],[Application Date]],"MMMM")</f>
        <v>September</v>
      </c>
      <c r="AL5622" s="12">
        <f>DATE(YEAR(tbl_LoanData[[#This Row],[Application Date]]),MONTH(tbl_LoanData[[#This Row],[Application Date]]),1)</f>
        <v>45901</v>
      </c>
      <c r="AM5622" s="14">
        <f ca="1">IF(AND(tbl_LoanData[[#This Row],[Application Date]]&gt;=EOMONTH(TODAY(),-1)+1,tbl_LoanData[[#This Row],[Application Date]]&lt;=TODAY()),tbl_LoanData[[#This Row],[Loan Amount]],0)</f>
        <v>0</v>
      </c>
      <c r="AN5622" s="14">
        <f>tbl_LoanData[[#This Row],[Amount Paid]]-(Q5622-X5622)</f>
        <v>245452.40000000005</v>
      </c>
      <c r="AO5622" s="14">
        <f>IF(tbl_LoanData[[#This Row],[Application Status]]="Approved",1,0)</f>
        <v>1</v>
      </c>
      <c r="AP5622" s="22" t="str">
        <f t="shared" ca="1" si="262"/>
        <v/>
      </c>
      <c r="AQ5622" s="22" t="str">
        <f t="shared" ca="1" si="263"/>
        <v/>
      </c>
    </row>
    <row r="5623" spans="1:43" ht="14.4" customHeight="1" x14ac:dyDescent="0.3">
      <c r="A5623" s="2" t="s">
        <v>2461</v>
      </c>
      <c r="B5623" s="2" t="s">
        <v>2462</v>
      </c>
      <c r="C5623" s="2" t="s">
        <v>687</v>
      </c>
      <c r="D5623" s="2" t="s">
        <v>189</v>
      </c>
      <c r="E5623" s="2" t="s">
        <v>165</v>
      </c>
      <c r="F5623" s="2">
        <v>21</v>
      </c>
      <c r="G5623" s="2" t="s">
        <v>83</v>
      </c>
      <c r="H5623" s="2" t="s">
        <v>250</v>
      </c>
      <c r="I5623" s="2" t="s">
        <v>52</v>
      </c>
      <c r="J5623" s="3">
        <v>45927</v>
      </c>
      <c r="K5623" s="3"/>
      <c r="L5623" s="2" t="s">
        <v>39</v>
      </c>
      <c r="M5623" s="2" t="s">
        <v>94</v>
      </c>
      <c r="N5623" s="2" t="s">
        <v>418</v>
      </c>
      <c r="O5623" s="4">
        <v>1623000</v>
      </c>
      <c r="P5623" s="4">
        <v>520700</v>
      </c>
      <c r="Q5623" s="4">
        <v>1102300</v>
      </c>
      <c r="R5623" s="2">
        <v>48</v>
      </c>
      <c r="S5623" s="5">
        <v>9.74</v>
      </c>
      <c r="T5623" s="4">
        <v>31911.59</v>
      </c>
      <c r="U5623" s="2" t="s">
        <v>96</v>
      </c>
      <c r="V5623" s="2" t="s">
        <v>97</v>
      </c>
      <c r="W5623" s="4">
        <v>0</v>
      </c>
      <c r="X5623" s="4">
        <v>0</v>
      </c>
      <c r="Y5623" s="4">
        <v>1531756.08</v>
      </c>
      <c r="Z5623" s="2">
        <v>0</v>
      </c>
      <c r="AA5623" s="2" t="s">
        <v>97</v>
      </c>
      <c r="AB5623" s="2" t="s">
        <v>15730</v>
      </c>
      <c r="AC5623" s="2" t="s">
        <v>332</v>
      </c>
      <c r="AD5623" s="2" t="s">
        <v>76</v>
      </c>
      <c r="AE5623" s="5">
        <v>67.92</v>
      </c>
      <c r="AF5623" s="2">
        <v>0</v>
      </c>
      <c r="AG5623" s="2" t="s">
        <v>97</v>
      </c>
      <c r="AH5623" s="2"/>
      <c r="AI5623" s="6" t="str">
        <f t="shared" si="261"/>
        <v>18-24</v>
      </c>
      <c r="AJ5623" s="11">
        <f>YEAR(tbl_LoanData[[#This Row],[Application Date]])</f>
        <v>2025</v>
      </c>
      <c r="AK5623" s="11" t="str">
        <f>TEXT(tbl_LoanData[[#This Row],[Application Date]],"MMMM")</f>
        <v>September</v>
      </c>
      <c r="AL5623" s="12">
        <f>DATE(YEAR(tbl_LoanData[[#This Row],[Application Date]]),MONTH(tbl_LoanData[[#This Row],[Application Date]]),1)</f>
        <v>45901</v>
      </c>
      <c r="AM5623" s="14">
        <f ca="1">IF(AND(tbl_LoanData[[#This Row],[Application Date]]&gt;=EOMONTH(TODAY(),-1)+1,tbl_LoanData[[#This Row],[Application Date]]&lt;=TODAY()),tbl_LoanData[[#This Row],[Loan Amount]],0)</f>
        <v>0</v>
      </c>
      <c r="AN5623" s="14">
        <f>tbl_LoanData[[#This Row],[Amount Paid]]-(Q5623-X5623)</f>
        <v>-1102300</v>
      </c>
      <c r="AO5623" s="14">
        <f>IF(tbl_LoanData[[#This Row],[Application Status]]="Approved",1,0)</f>
        <v>0</v>
      </c>
      <c r="AP5623" s="22" t="str">
        <f t="shared" ca="1" si="262"/>
        <v/>
      </c>
      <c r="AQ5623" s="22" t="str">
        <f t="shared" ca="1" si="263"/>
        <v/>
      </c>
    </row>
    <row r="5624" spans="1:43" ht="14.4" customHeight="1" x14ac:dyDescent="0.3">
      <c r="A5624" s="2" t="s">
        <v>2463</v>
      </c>
      <c r="B5624" s="2" t="s">
        <v>2464</v>
      </c>
      <c r="C5624" s="2" t="s">
        <v>227</v>
      </c>
      <c r="D5624" s="2" t="s">
        <v>142</v>
      </c>
      <c r="E5624" s="2" t="s">
        <v>293</v>
      </c>
      <c r="F5624" s="2">
        <v>34</v>
      </c>
      <c r="G5624" s="2" t="s">
        <v>69</v>
      </c>
      <c r="H5624" s="2" t="s">
        <v>298</v>
      </c>
      <c r="I5624" s="2" t="s">
        <v>43</v>
      </c>
      <c r="J5624" s="3">
        <v>45906</v>
      </c>
      <c r="K5624" s="3">
        <v>45915</v>
      </c>
      <c r="L5624" s="2" t="s">
        <v>37</v>
      </c>
      <c r="M5624" s="2" t="s">
        <v>260</v>
      </c>
      <c r="N5624" s="2" t="s">
        <v>457</v>
      </c>
      <c r="O5624" s="4">
        <v>185000</v>
      </c>
      <c r="P5624" s="4">
        <v>43300</v>
      </c>
      <c r="Q5624" s="4">
        <v>141700</v>
      </c>
      <c r="R5624" s="2">
        <v>12</v>
      </c>
      <c r="S5624" s="5">
        <v>6.61</v>
      </c>
      <c r="T5624" s="4">
        <v>12588.86</v>
      </c>
      <c r="U5624" s="2" t="s">
        <v>73</v>
      </c>
      <c r="V5624" s="2" t="s">
        <v>74</v>
      </c>
      <c r="W5624" s="4">
        <v>125888.6</v>
      </c>
      <c r="X5624" s="4">
        <v>25177.77</v>
      </c>
      <c r="Y5624" s="4">
        <v>151066.37</v>
      </c>
      <c r="Z5624" s="2">
        <v>28</v>
      </c>
      <c r="AA5624" s="2" t="s">
        <v>57</v>
      </c>
      <c r="AB5624" s="2" t="s">
        <v>15733</v>
      </c>
      <c r="AC5624" s="2" t="s">
        <v>121</v>
      </c>
      <c r="AD5624" s="2" t="s">
        <v>76</v>
      </c>
      <c r="AE5624" s="5">
        <v>76.59</v>
      </c>
      <c r="AF5624" s="2">
        <v>1</v>
      </c>
      <c r="AG5624" s="2" t="s">
        <v>77</v>
      </c>
      <c r="AH5624" s="2">
        <v>9</v>
      </c>
      <c r="AI5624" s="6" t="str">
        <f t="shared" si="261"/>
        <v>25-34</v>
      </c>
      <c r="AJ5624" s="11">
        <f>YEAR(tbl_LoanData[[#This Row],[Application Date]])</f>
        <v>2025</v>
      </c>
      <c r="AK5624" s="11" t="str">
        <f>TEXT(tbl_LoanData[[#This Row],[Application Date]],"MMMM")</f>
        <v>September</v>
      </c>
      <c r="AL5624" s="12">
        <f>DATE(YEAR(tbl_LoanData[[#This Row],[Application Date]]),MONTH(tbl_LoanData[[#This Row],[Application Date]]),1)</f>
        <v>45901</v>
      </c>
      <c r="AM5624" s="14">
        <f ca="1">IF(AND(tbl_LoanData[[#This Row],[Application Date]]&gt;=EOMONTH(TODAY(),-1)+1,tbl_LoanData[[#This Row],[Application Date]]&lt;=TODAY()),tbl_LoanData[[#This Row],[Loan Amount]],0)</f>
        <v>0</v>
      </c>
      <c r="AN5624" s="14">
        <f>tbl_LoanData[[#This Row],[Amount Paid]]-(Q5624-X5624)</f>
        <v>9366.3700000000099</v>
      </c>
      <c r="AO5624" s="14">
        <f>IF(tbl_LoanData[[#This Row],[Application Status]]="Approved",1,0)</f>
        <v>1</v>
      </c>
      <c r="AP5624" s="22" t="str">
        <f t="shared" ca="1" si="262"/>
        <v/>
      </c>
      <c r="AQ5624" s="22" t="str">
        <f t="shared" ca="1" si="263"/>
        <v/>
      </c>
    </row>
    <row r="5625" spans="1:43" ht="14.4" customHeight="1" x14ac:dyDescent="0.3">
      <c r="A5625" s="2" t="s">
        <v>2557</v>
      </c>
      <c r="B5625" s="2" t="s">
        <v>2558</v>
      </c>
      <c r="C5625" s="2" t="s">
        <v>356</v>
      </c>
      <c r="D5625" s="2" t="s">
        <v>254</v>
      </c>
      <c r="E5625" s="2" t="s">
        <v>101</v>
      </c>
      <c r="F5625" s="2">
        <v>46</v>
      </c>
      <c r="G5625" s="2" t="s">
        <v>69</v>
      </c>
      <c r="H5625" s="2" t="s">
        <v>166</v>
      </c>
      <c r="I5625" s="2" t="s">
        <v>46</v>
      </c>
      <c r="J5625" s="3">
        <v>45901</v>
      </c>
      <c r="K5625" s="3">
        <v>45906</v>
      </c>
      <c r="L5625" s="2" t="s">
        <v>39</v>
      </c>
      <c r="M5625" s="2" t="s">
        <v>157</v>
      </c>
      <c r="N5625" s="2" t="s">
        <v>359</v>
      </c>
      <c r="O5625" s="4">
        <v>1451000</v>
      </c>
      <c r="P5625" s="4">
        <v>237300</v>
      </c>
      <c r="Q5625" s="4">
        <v>1213700</v>
      </c>
      <c r="R5625" s="2">
        <v>36</v>
      </c>
      <c r="S5625" s="5">
        <v>6.22</v>
      </c>
      <c r="T5625" s="4">
        <v>40004.9</v>
      </c>
      <c r="U5625" s="2" t="s">
        <v>73</v>
      </c>
      <c r="V5625" s="2" t="s">
        <v>74</v>
      </c>
      <c r="W5625" s="4">
        <v>440053.9</v>
      </c>
      <c r="X5625" s="4">
        <v>1000122.52</v>
      </c>
      <c r="Y5625" s="4">
        <v>1440176.42</v>
      </c>
      <c r="Z5625" s="2">
        <v>0</v>
      </c>
      <c r="AA5625" s="2" t="s">
        <v>56</v>
      </c>
      <c r="AB5625" s="2" t="s">
        <v>15727</v>
      </c>
      <c r="AC5625" s="2" t="s">
        <v>106</v>
      </c>
      <c r="AD5625" s="2" t="s">
        <v>76</v>
      </c>
      <c r="AE5625" s="5">
        <v>83.65</v>
      </c>
      <c r="AF5625" s="2">
        <v>0</v>
      </c>
      <c r="AG5625" s="2" t="s">
        <v>77</v>
      </c>
      <c r="AH5625" s="2">
        <v>5</v>
      </c>
      <c r="AI5625" s="6" t="str">
        <f t="shared" si="261"/>
        <v>45-54</v>
      </c>
      <c r="AJ5625" s="11">
        <f>YEAR(tbl_LoanData[[#This Row],[Application Date]])</f>
        <v>2025</v>
      </c>
      <c r="AK5625" s="11" t="str">
        <f>TEXT(tbl_LoanData[[#This Row],[Application Date]],"MMMM")</f>
        <v>September</v>
      </c>
      <c r="AL5625" s="12">
        <f>DATE(YEAR(tbl_LoanData[[#This Row],[Application Date]]),MONTH(tbl_LoanData[[#This Row],[Application Date]]),1)</f>
        <v>45901</v>
      </c>
      <c r="AM5625" s="14">
        <f ca="1">IF(AND(tbl_LoanData[[#This Row],[Application Date]]&gt;=EOMONTH(TODAY(),-1)+1,tbl_LoanData[[#This Row],[Application Date]]&lt;=TODAY()),tbl_LoanData[[#This Row],[Loan Amount]],0)</f>
        <v>0</v>
      </c>
      <c r="AN5625" s="14">
        <f>tbl_LoanData[[#This Row],[Amount Paid]]-(Q5625-X5625)</f>
        <v>226476.42000000004</v>
      </c>
      <c r="AO5625" s="14">
        <f>IF(tbl_LoanData[[#This Row],[Application Status]]="Approved",1,0)</f>
        <v>1</v>
      </c>
      <c r="AP5625" s="22" t="str">
        <f t="shared" ca="1" si="262"/>
        <v/>
      </c>
      <c r="AQ5625" s="22" t="str">
        <f t="shared" ca="1" si="263"/>
        <v/>
      </c>
    </row>
    <row r="5626" spans="1:43" ht="14.4" customHeight="1" x14ac:dyDescent="0.3">
      <c r="A5626" s="2" t="s">
        <v>2563</v>
      </c>
      <c r="B5626" s="2" t="s">
        <v>2564</v>
      </c>
      <c r="C5626" s="2" t="s">
        <v>220</v>
      </c>
      <c r="D5626" s="2" t="s">
        <v>134</v>
      </c>
      <c r="E5626" s="2" t="s">
        <v>91</v>
      </c>
      <c r="F5626" s="2">
        <v>49</v>
      </c>
      <c r="G5626" s="2" t="s">
        <v>69</v>
      </c>
      <c r="H5626" s="2" t="s">
        <v>259</v>
      </c>
      <c r="I5626" s="2" t="s">
        <v>43</v>
      </c>
      <c r="J5626" s="3">
        <v>45917</v>
      </c>
      <c r="K5626" s="3"/>
      <c r="L5626" s="2" t="s">
        <v>37</v>
      </c>
      <c r="M5626" s="2" t="s">
        <v>104</v>
      </c>
      <c r="N5626" s="2" t="s">
        <v>192</v>
      </c>
      <c r="O5626" s="4">
        <v>126000</v>
      </c>
      <c r="P5626" s="4">
        <v>40100</v>
      </c>
      <c r="Q5626" s="4">
        <v>85900</v>
      </c>
      <c r="R5626" s="2">
        <v>12</v>
      </c>
      <c r="S5626" s="5">
        <v>7.05</v>
      </c>
      <c r="T5626" s="4">
        <v>7663</v>
      </c>
      <c r="U5626" s="2" t="s">
        <v>113</v>
      </c>
      <c r="V5626" s="2" t="s">
        <v>97</v>
      </c>
      <c r="W5626" s="4">
        <v>0</v>
      </c>
      <c r="X5626" s="4">
        <v>0</v>
      </c>
      <c r="Y5626" s="4">
        <v>91955.95</v>
      </c>
      <c r="Z5626" s="2">
        <v>0</v>
      </c>
      <c r="AA5626" s="2" t="s">
        <v>97</v>
      </c>
      <c r="AB5626" s="2" t="s">
        <v>15729</v>
      </c>
      <c r="AC5626" s="2" t="s">
        <v>138</v>
      </c>
      <c r="AD5626" s="2" t="s">
        <v>76</v>
      </c>
      <c r="AE5626" s="5">
        <v>68.17</v>
      </c>
      <c r="AF5626" s="2">
        <v>0</v>
      </c>
      <c r="AG5626" s="2" t="s">
        <v>97</v>
      </c>
      <c r="AH5626" s="2"/>
      <c r="AI5626" s="6" t="str">
        <f t="shared" si="261"/>
        <v>45-54</v>
      </c>
      <c r="AJ5626" s="11">
        <f>YEAR(tbl_LoanData[[#This Row],[Application Date]])</f>
        <v>2025</v>
      </c>
      <c r="AK5626" s="11" t="str">
        <f>TEXT(tbl_LoanData[[#This Row],[Application Date]],"MMMM")</f>
        <v>September</v>
      </c>
      <c r="AL5626" s="12">
        <f>DATE(YEAR(tbl_LoanData[[#This Row],[Application Date]]),MONTH(tbl_LoanData[[#This Row],[Application Date]]),1)</f>
        <v>45901</v>
      </c>
      <c r="AM5626" s="14">
        <f ca="1">IF(AND(tbl_LoanData[[#This Row],[Application Date]]&gt;=EOMONTH(TODAY(),-1)+1,tbl_LoanData[[#This Row],[Application Date]]&lt;=TODAY()),tbl_LoanData[[#This Row],[Loan Amount]],0)</f>
        <v>0</v>
      </c>
      <c r="AN5626" s="14">
        <f>tbl_LoanData[[#This Row],[Amount Paid]]-(Q5626-X5626)</f>
        <v>-85900</v>
      </c>
      <c r="AO5626" s="14">
        <f>IF(tbl_LoanData[[#This Row],[Application Status]]="Approved",1,0)</f>
        <v>0</v>
      </c>
      <c r="AP5626" s="22" t="str">
        <f t="shared" ca="1" si="262"/>
        <v/>
      </c>
      <c r="AQ5626" s="22" t="str">
        <f t="shared" ca="1" si="263"/>
        <v/>
      </c>
    </row>
    <row r="5627" spans="1:43" ht="14.4" customHeight="1" x14ac:dyDescent="0.3">
      <c r="A5627" s="2" t="s">
        <v>2657</v>
      </c>
      <c r="B5627" s="2" t="s">
        <v>2658</v>
      </c>
      <c r="C5627" s="2" t="s">
        <v>1686</v>
      </c>
      <c r="D5627" s="2" t="s">
        <v>118</v>
      </c>
      <c r="E5627" s="2" t="s">
        <v>209</v>
      </c>
      <c r="F5627" s="2">
        <v>26</v>
      </c>
      <c r="G5627" s="2" t="s">
        <v>83</v>
      </c>
      <c r="H5627" s="2" t="s">
        <v>205</v>
      </c>
      <c r="I5627" s="2" t="s">
        <v>49</v>
      </c>
      <c r="J5627" s="3">
        <v>45922</v>
      </c>
      <c r="K5627" s="3">
        <v>45930</v>
      </c>
      <c r="L5627" s="2" t="s">
        <v>37</v>
      </c>
      <c r="M5627" s="2" t="s">
        <v>199</v>
      </c>
      <c r="N5627" s="2" t="s">
        <v>319</v>
      </c>
      <c r="O5627" s="4">
        <v>77000</v>
      </c>
      <c r="P5627" s="4">
        <v>15200</v>
      </c>
      <c r="Q5627" s="4">
        <v>61800</v>
      </c>
      <c r="R5627" s="2">
        <v>18</v>
      </c>
      <c r="S5627" s="5">
        <v>7.9</v>
      </c>
      <c r="T5627" s="4">
        <v>3840.18</v>
      </c>
      <c r="U5627" s="2" t="s">
        <v>73</v>
      </c>
      <c r="V5627" s="2" t="s">
        <v>74</v>
      </c>
      <c r="W5627" s="4">
        <v>38401.800000000003</v>
      </c>
      <c r="X5627" s="4">
        <v>30721.5</v>
      </c>
      <c r="Y5627" s="4">
        <v>69123.3</v>
      </c>
      <c r="Z5627" s="2">
        <v>0</v>
      </c>
      <c r="AA5627" s="2" t="s">
        <v>56</v>
      </c>
      <c r="AB5627" s="2" t="s">
        <v>15728</v>
      </c>
      <c r="AC5627" s="2" t="s">
        <v>138</v>
      </c>
      <c r="AD5627" s="2" t="s">
        <v>76</v>
      </c>
      <c r="AE5627" s="5">
        <v>80.260000000000005</v>
      </c>
      <c r="AF5627" s="2">
        <v>0</v>
      </c>
      <c r="AG5627" s="2" t="s">
        <v>77</v>
      </c>
      <c r="AH5627" s="2">
        <v>8</v>
      </c>
      <c r="AI5627" s="6" t="str">
        <f t="shared" si="261"/>
        <v>25-34</v>
      </c>
      <c r="AJ5627" s="11">
        <f>YEAR(tbl_LoanData[[#This Row],[Application Date]])</f>
        <v>2025</v>
      </c>
      <c r="AK5627" s="11" t="str">
        <f>TEXT(tbl_LoanData[[#This Row],[Application Date]],"MMMM")</f>
        <v>September</v>
      </c>
      <c r="AL5627" s="12">
        <f>DATE(YEAR(tbl_LoanData[[#This Row],[Application Date]]),MONTH(tbl_LoanData[[#This Row],[Application Date]]),1)</f>
        <v>45901</v>
      </c>
      <c r="AM5627" s="14">
        <f ca="1">IF(AND(tbl_LoanData[[#This Row],[Application Date]]&gt;=EOMONTH(TODAY(),-1)+1,tbl_LoanData[[#This Row],[Application Date]]&lt;=TODAY()),tbl_LoanData[[#This Row],[Loan Amount]],0)</f>
        <v>0</v>
      </c>
      <c r="AN5627" s="14">
        <f>tbl_LoanData[[#This Row],[Amount Paid]]-(Q5627-X5627)</f>
        <v>7323.3000000000029</v>
      </c>
      <c r="AO5627" s="14">
        <f>IF(tbl_LoanData[[#This Row],[Application Status]]="Approved",1,0)</f>
        <v>1</v>
      </c>
      <c r="AP5627" s="22" t="str">
        <f t="shared" ca="1" si="262"/>
        <v/>
      </c>
      <c r="AQ5627" s="22" t="str">
        <f t="shared" ca="1" si="263"/>
        <v/>
      </c>
    </row>
    <row r="5628" spans="1:43" ht="14.4" customHeight="1" x14ac:dyDescent="0.3">
      <c r="A5628" s="2" t="s">
        <v>2813</v>
      </c>
      <c r="B5628" s="2" t="s">
        <v>2814</v>
      </c>
      <c r="C5628" s="2" t="s">
        <v>429</v>
      </c>
      <c r="D5628" s="2" t="s">
        <v>117</v>
      </c>
      <c r="E5628" s="2" t="s">
        <v>134</v>
      </c>
      <c r="F5628" s="2">
        <v>43</v>
      </c>
      <c r="G5628" s="2" t="s">
        <v>83</v>
      </c>
      <c r="H5628" s="2" t="s">
        <v>103</v>
      </c>
      <c r="I5628" s="2" t="s">
        <v>43</v>
      </c>
      <c r="J5628" s="3">
        <v>45920</v>
      </c>
      <c r="K5628" s="3">
        <v>45922</v>
      </c>
      <c r="L5628" s="2" t="s">
        <v>39</v>
      </c>
      <c r="M5628" s="2" t="s">
        <v>167</v>
      </c>
      <c r="N5628" s="2" t="s">
        <v>168</v>
      </c>
      <c r="O5628" s="4">
        <v>1583000</v>
      </c>
      <c r="P5628" s="4">
        <v>483000</v>
      </c>
      <c r="Q5628" s="4">
        <v>1100000</v>
      </c>
      <c r="R5628" s="2">
        <v>36</v>
      </c>
      <c r="S5628" s="5">
        <v>8.08</v>
      </c>
      <c r="T5628" s="4">
        <v>37962.22</v>
      </c>
      <c r="U5628" s="2" t="s">
        <v>73</v>
      </c>
      <c r="V5628" s="2" t="s">
        <v>74</v>
      </c>
      <c r="W5628" s="4">
        <v>417584.42</v>
      </c>
      <c r="X5628" s="4">
        <v>949055.58</v>
      </c>
      <c r="Y5628" s="4">
        <v>1366640</v>
      </c>
      <c r="Z5628" s="2">
        <v>0</v>
      </c>
      <c r="AA5628" s="2" t="s">
        <v>56</v>
      </c>
      <c r="AB5628" s="2" t="s">
        <v>15729</v>
      </c>
      <c r="AC5628" s="2" t="s">
        <v>360</v>
      </c>
      <c r="AD5628" s="2" t="s">
        <v>76</v>
      </c>
      <c r="AE5628" s="5">
        <v>69.489999999999995</v>
      </c>
      <c r="AF5628" s="2">
        <v>0</v>
      </c>
      <c r="AG5628" s="2" t="s">
        <v>77</v>
      </c>
      <c r="AH5628" s="2">
        <v>2</v>
      </c>
      <c r="AI5628" s="6" t="str">
        <f t="shared" si="261"/>
        <v>35-44</v>
      </c>
      <c r="AJ5628" s="11">
        <f>YEAR(tbl_LoanData[[#This Row],[Application Date]])</f>
        <v>2025</v>
      </c>
      <c r="AK5628" s="11" t="str">
        <f>TEXT(tbl_LoanData[[#This Row],[Application Date]],"MMMM")</f>
        <v>September</v>
      </c>
      <c r="AL5628" s="12">
        <f>DATE(YEAR(tbl_LoanData[[#This Row],[Application Date]]),MONTH(tbl_LoanData[[#This Row],[Application Date]]),1)</f>
        <v>45901</v>
      </c>
      <c r="AM5628" s="14">
        <f ca="1">IF(AND(tbl_LoanData[[#This Row],[Application Date]]&gt;=EOMONTH(TODAY(),-1)+1,tbl_LoanData[[#This Row],[Application Date]]&lt;=TODAY()),tbl_LoanData[[#This Row],[Loan Amount]],0)</f>
        <v>0</v>
      </c>
      <c r="AN5628" s="14">
        <f>tbl_LoanData[[#This Row],[Amount Paid]]-(Q5628-X5628)</f>
        <v>266639.99999999994</v>
      </c>
      <c r="AO5628" s="14">
        <f>IF(tbl_LoanData[[#This Row],[Application Status]]="Approved",1,0)</f>
        <v>1</v>
      </c>
      <c r="AP5628" s="22" t="str">
        <f t="shared" ca="1" si="262"/>
        <v/>
      </c>
      <c r="AQ5628" s="22" t="str">
        <f t="shared" ca="1" si="263"/>
        <v/>
      </c>
    </row>
    <row r="5629" spans="1:43" ht="14.4" customHeight="1" x14ac:dyDescent="0.3">
      <c r="A5629" s="2" t="s">
        <v>3259</v>
      </c>
      <c r="B5629" s="2" t="s">
        <v>3260</v>
      </c>
      <c r="C5629" s="2" t="s">
        <v>560</v>
      </c>
      <c r="D5629" s="2" t="s">
        <v>81</v>
      </c>
      <c r="E5629" s="2" t="s">
        <v>161</v>
      </c>
      <c r="F5629" s="2">
        <v>65</v>
      </c>
      <c r="G5629" s="2" t="s">
        <v>69</v>
      </c>
      <c r="H5629" s="2" t="s">
        <v>224</v>
      </c>
      <c r="I5629" s="2" t="s">
        <v>54</v>
      </c>
      <c r="J5629" s="3">
        <v>45908</v>
      </c>
      <c r="K5629" s="3">
        <v>45914</v>
      </c>
      <c r="L5629" s="2" t="s">
        <v>38</v>
      </c>
      <c r="M5629" s="2" t="s">
        <v>85</v>
      </c>
      <c r="N5629" s="2" t="s">
        <v>314</v>
      </c>
      <c r="O5629" s="4">
        <v>1582000</v>
      </c>
      <c r="P5629" s="4">
        <v>518400</v>
      </c>
      <c r="Q5629" s="4">
        <v>1063600</v>
      </c>
      <c r="R5629" s="2">
        <v>36</v>
      </c>
      <c r="S5629" s="5">
        <v>6.68</v>
      </c>
      <c r="T5629" s="4">
        <v>35465.15</v>
      </c>
      <c r="U5629" s="2" t="s">
        <v>73</v>
      </c>
      <c r="V5629" s="2" t="s">
        <v>74</v>
      </c>
      <c r="W5629" s="4">
        <v>319186.34999999998</v>
      </c>
      <c r="X5629" s="4">
        <v>957559.09</v>
      </c>
      <c r="Y5629" s="4">
        <v>1276745.44</v>
      </c>
      <c r="Z5629" s="2">
        <v>60</v>
      </c>
      <c r="AA5629" s="2" t="s">
        <v>58</v>
      </c>
      <c r="AB5629" s="2" t="s">
        <v>15732</v>
      </c>
      <c r="AC5629" s="2" t="s">
        <v>129</v>
      </c>
      <c r="AD5629" s="2" t="s">
        <v>76</v>
      </c>
      <c r="AE5629" s="5">
        <v>67.23</v>
      </c>
      <c r="AF5629" s="2">
        <v>2</v>
      </c>
      <c r="AG5629" s="2" t="s">
        <v>15718</v>
      </c>
      <c r="AH5629" s="2">
        <v>6</v>
      </c>
      <c r="AI5629" s="6" t="str">
        <f t="shared" si="261"/>
        <v>65+</v>
      </c>
      <c r="AJ5629" s="11">
        <f>YEAR(tbl_LoanData[[#This Row],[Application Date]])</f>
        <v>2025</v>
      </c>
      <c r="AK5629" s="11" t="str">
        <f>TEXT(tbl_LoanData[[#This Row],[Application Date]],"MMMM")</f>
        <v>September</v>
      </c>
      <c r="AL5629" s="12">
        <f>DATE(YEAR(tbl_LoanData[[#This Row],[Application Date]]),MONTH(tbl_LoanData[[#This Row],[Application Date]]),1)</f>
        <v>45901</v>
      </c>
      <c r="AM5629" s="14">
        <f ca="1">IF(AND(tbl_LoanData[[#This Row],[Application Date]]&gt;=EOMONTH(TODAY(),-1)+1,tbl_LoanData[[#This Row],[Application Date]]&lt;=TODAY()),tbl_LoanData[[#This Row],[Loan Amount]],0)</f>
        <v>0</v>
      </c>
      <c r="AN5629" s="14">
        <f>tbl_LoanData[[#This Row],[Amount Paid]]-(Q5629-X5629)</f>
        <v>213145.43999999994</v>
      </c>
      <c r="AO5629" s="14">
        <f>IF(tbl_LoanData[[#This Row],[Application Status]]="Approved",1,0)</f>
        <v>1</v>
      </c>
      <c r="AP5629" s="22" t="str">
        <f t="shared" ca="1" si="262"/>
        <v/>
      </c>
      <c r="AQ5629" s="22" t="str">
        <f t="shared" ca="1" si="263"/>
        <v/>
      </c>
    </row>
    <row r="5630" spans="1:43" ht="14.4" customHeight="1" x14ac:dyDescent="0.3">
      <c r="A5630" s="2" t="s">
        <v>3295</v>
      </c>
      <c r="B5630" s="2" t="s">
        <v>3296</v>
      </c>
      <c r="C5630" s="2" t="s">
        <v>429</v>
      </c>
      <c r="D5630" s="2" t="s">
        <v>204</v>
      </c>
      <c r="E5630" s="2" t="s">
        <v>540</v>
      </c>
      <c r="F5630" s="2">
        <v>57</v>
      </c>
      <c r="G5630" s="2" t="s">
        <v>83</v>
      </c>
      <c r="H5630" s="2" t="s">
        <v>151</v>
      </c>
      <c r="I5630" s="2" t="s">
        <v>46</v>
      </c>
      <c r="J5630" s="3">
        <v>45925</v>
      </c>
      <c r="K5630" s="3">
        <v>45940</v>
      </c>
      <c r="L5630" s="2" t="s">
        <v>39</v>
      </c>
      <c r="M5630" s="2" t="s">
        <v>127</v>
      </c>
      <c r="N5630" s="2" t="s">
        <v>195</v>
      </c>
      <c r="O5630" s="4">
        <v>1369000</v>
      </c>
      <c r="P5630" s="4">
        <v>435400</v>
      </c>
      <c r="Q5630" s="4">
        <v>933600</v>
      </c>
      <c r="R5630" s="2">
        <v>12</v>
      </c>
      <c r="S5630" s="5">
        <v>7.43</v>
      </c>
      <c r="T5630" s="4">
        <v>83580.539999999994</v>
      </c>
      <c r="U5630" s="2" t="s">
        <v>73</v>
      </c>
      <c r="V5630" s="2" t="s">
        <v>74</v>
      </c>
      <c r="W5630" s="4">
        <v>835805.4</v>
      </c>
      <c r="X5630" s="4">
        <v>167161.07999999999</v>
      </c>
      <c r="Y5630" s="4">
        <v>1002966.48</v>
      </c>
      <c r="Z5630" s="2">
        <v>0</v>
      </c>
      <c r="AA5630" s="2" t="s">
        <v>56</v>
      </c>
      <c r="AB5630" s="2" t="s">
        <v>15730</v>
      </c>
      <c r="AC5630" s="2" t="s">
        <v>106</v>
      </c>
      <c r="AD5630" s="2" t="s">
        <v>76</v>
      </c>
      <c r="AE5630" s="5">
        <v>68.2</v>
      </c>
      <c r="AF5630" s="2">
        <v>0</v>
      </c>
      <c r="AG5630" s="2" t="s">
        <v>77</v>
      </c>
      <c r="AH5630" s="2">
        <v>15</v>
      </c>
      <c r="AI5630" s="6" t="str">
        <f t="shared" si="261"/>
        <v>55-64</v>
      </c>
      <c r="AJ5630" s="11">
        <f>YEAR(tbl_LoanData[[#This Row],[Application Date]])</f>
        <v>2025</v>
      </c>
      <c r="AK5630" s="11" t="str">
        <f>TEXT(tbl_LoanData[[#This Row],[Application Date]],"MMMM")</f>
        <v>September</v>
      </c>
      <c r="AL5630" s="12">
        <f>DATE(YEAR(tbl_LoanData[[#This Row],[Application Date]]),MONTH(tbl_LoanData[[#This Row],[Application Date]]),1)</f>
        <v>45901</v>
      </c>
      <c r="AM5630" s="14">
        <f ca="1">IF(AND(tbl_LoanData[[#This Row],[Application Date]]&gt;=EOMONTH(TODAY(),-1)+1,tbl_LoanData[[#This Row],[Application Date]]&lt;=TODAY()),tbl_LoanData[[#This Row],[Loan Amount]],0)</f>
        <v>0</v>
      </c>
      <c r="AN5630" s="14">
        <f>tbl_LoanData[[#This Row],[Amount Paid]]-(Q5630-X5630)</f>
        <v>69366.479999999981</v>
      </c>
      <c r="AO5630" s="14">
        <f>IF(tbl_LoanData[[#This Row],[Application Status]]="Approved",1,0)</f>
        <v>1</v>
      </c>
      <c r="AP5630" s="22" t="str">
        <f t="shared" ca="1" si="262"/>
        <v/>
      </c>
      <c r="AQ5630" s="22" t="str">
        <f t="shared" ca="1" si="263"/>
        <v/>
      </c>
    </row>
    <row r="5631" spans="1:43" ht="14.4" customHeight="1" x14ac:dyDescent="0.3">
      <c r="A5631" s="2" t="s">
        <v>3313</v>
      </c>
      <c r="B5631" s="2" t="s">
        <v>3314</v>
      </c>
      <c r="C5631" s="2" t="s">
        <v>868</v>
      </c>
      <c r="D5631" s="2" t="s">
        <v>67</v>
      </c>
      <c r="E5631" s="2" t="s">
        <v>311</v>
      </c>
      <c r="F5631" s="2">
        <v>35</v>
      </c>
      <c r="G5631" s="2" t="s">
        <v>69</v>
      </c>
      <c r="H5631" s="2" t="s">
        <v>466</v>
      </c>
      <c r="I5631" s="2" t="s">
        <v>43</v>
      </c>
      <c r="J5631" s="3">
        <v>45901</v>
      </c>
      <c r="K5631" s="3"/>
      <c r="L5631" s="2" t="s">
        <v>40</v>
      </c>
      <c r="M5631" s="2" t="s">
        <v>111</v>
      </c>
      <c r="N5631" s="2" t="s">
        <v>120</v>
      </c>
      <c r="O5631" s="4">
        <v>1027000</v>
      </c>
      <c r="P5631" s="4">
        <v>163400</v>
      </c>
      <c r="Q5631" s="4">
        <v>863600</v>
      </c>
      <c r="R5631" s="2">
        <v>24</v>
      </c>
      <c r="S5631" s="5">
        <v>14.18</v>
      </c>
      <c r="T5631" s="4">
        <v>46188.21</v>
      </c>
      <c r="U5631" s="2" t="s">
        <v>113</v>
      </c>
      <c r="V5631" s="2" t="s">
        <v>97</v>
      </c>
      <c r="W5631" s="4">
        <v>0</v>
      </c>
      <c r="X5631" s="4">
        <v>0</v>
      </c>
      <c r="Y5631" s="4">
        <v>1108516.96</v>
      </c>
      <c r="Z5631" s="2">
        <v>0</v>
      </c>
      <c r="AA5631" s="2" t="s">
        <v>97</v>
      </c>
      <c r="AB5631" s="2" t="s">
        <v>15730</v>
      </c>
      <c r="AC5631" s="2" t="s">
        <v>146</v>
      </c>
      <c r="AD5631" s="2" t="s">
        <v>76</v>
      </c>
      <c r="AE5631" s="5">
        <v>84.09</v>
      </c>
      <c r="AF5631" s="2">
        <v>0</v>
      </c>
      <c r="AG5631" s="2" t="s">
        <v>97</v>
      </c>
      <c r="AH5631" s="2"/>
      <c r="AI5631" s="6" t="str">
        <f t="shared" si="261"/>
        <v>35-44</v>
      </c>
      <c r="AJ5631" s="11">
        <f>YEAR(tbl_LoanData[[#This Row],[Application Date]])</f>
        <v>2025</v>
      </c>
      <c r="AK5631" s="11" t="str">
        <f>TEXT(tbl_LoanData[[#This Row],[Application Date]],"MMMM")</f>
        <v>September</v>
      </c>
      <c r="AL5631" s="12">
        <f>DATE(YEAR(tbl_LoanData[[#This Row],[Application Date]]),MONTH(tbl_LoanData[[#This Row],[Application Date]]),1)</f>
        <v>45901</v>
      </c>
      <c r="AM5631" s="14">
        <f ca="1">IF(AND(tbl_LoanData[[#This Row],[Application Date]]&gt;=EOMONTH(TODAY(),-1)+1,tbl_LoanData[[#This Row],[Application Date]]&lt;=TODAY()),tbl_LoanData[[#This Row],[Loan Amount]],0)</f>
        <v>0</v>
      </c>
      <c r="AN5631" s="14">
        <f>tbl_LoanData[[#This Row],[Amount Paid]]-(Q5631-X5631)</f>
        <v>-863600</v>
      </c>
      <c r="AO5631" s="14">
        <f>IF(tbl_LoanData[[#This Row],[Application Status]]="Approved",1,0)</f>
        <v>0</v>
      </c>
      <c r="AP5631" s="22" t="str">
        <f t="shared" ca="1" si="262"/>
        <v/>
      </c>
      <c r="AQ5631" s="22" t="str">
        <f t="shared" ca="1" si="263"/>
        <v/>
      </c>
    </row>
    <row r="5632" spans="1:43" ht="14.4" customHeight="1" x14ac:dyDescent="0.3">
      <c r="A5632" s="2" t="s">
        <v>3319</v>
      </c>
      <c r="B5632" s="2" t="s">
        <v>3320</v>
      </c>
      <c r="C5632" s="2" t="s">
        <v>66</v>
      </c>
      <c r="D5632" s="2" t="s">
        <v>161</v>
      </c>
      <c r="E5632" s="2" t="s">
        <v>465</v>
      </c>
      <c r="F5632" s="2">
        <v>58</v>
      </c>
      <c r="G5632" s="2" t="s">
        <v>69</v>
      </c>
      <c r="H5632" s="2" t="s">
        <v>191</v>
      </c>
      <c r="I5632" s="2" t="s">
        <v>51</v>
      </c>
      <c r="J5632" s="3">
        <v>45923</v>
      </c>
      <c r="K5632" s="3"/>
      <c r="L5632" s="2" t="s">
        <v>39</v>
      </c>
      <c r="M5632" s="2" t="s">
        <v>167</v>
      </c>
      <c r="N5632" s="2" t="s">
        <v>168</v>
      </c>
      <c r="O5632" s="4">
        <v>1868000</v>
      </c>
      <c r="P5632" s="4">
        <v>424900</v>
      </c>
      <c r="Q5632" s="4">
        <v>1443100</v>
      </c>
      <c r="R5632" s="2">
        <v>48</v>
      </c>
      <c r="S5632" s="5">
        <v>14.04</v>
      </c>
      <c r="T5632" s="4">
        <v>46948.85</v>
      </c>
      <c r="U5632" s="2" t="s">
        <v>96</v>
      </c>
      <c r="V5632" s="2" t="s">
        <v>97</v>
      </c>
      <c r="W5632" s="4">
        <v>0</v>
      </c>
      <c r="X5632" s="4">
        <v>0</v>
      </c>
      <c r="Y5632" s="4">
        <v>2253544.96</v>
      </c>
      <c r="Z5632" s="2">
        <v>0</v>
      </c>
      <c r="AA5632" s="2" t="s">
        <v>97</v>
      </c>
      <c r="AB5632" s="2" t="s">
        <v>15727</v>
      </c>
      <c r="AC5632" s="2" t="s">
        <v>146</v>
      </c>
      <c r="AD5632" s="2" t="s">
        <v>76</v>
      </c>
      <c r="AE5632" s="5">
        <v>77.25</v>
      </c>
      <c r="AF5632" s="2">
        <v>0</v>
      </c>
      <c r="AG5632" s="2" t="s">
        <v>97</v>
      </c>
      <c r="AH5632" s="2"/>
      <c r="AI5632" s="6" t="str">
        <f t="shared" si="261"/>
        <v>55-64</v>
      </c>
      <c r="AJ5632" s="11">
        <f>YEAR(tbl_LoanData[[#This Row],[Application Date]])</f>
        <v>2025</v>
      </c>
      <c r="AK5632" s="11" t="str">
        <f>TEXT(tbl_LoanData[[#This Row],[Application Date]],"MMMM")</f>
        <v>September</v>
      </c>
      <c r="AL5632" s="12">
        <f>DATE(YEAR(tbl_LoanData[[#This Row],[Application Date]]),MONTH(tbl_LoanData[[#This Row],[Application Date]]),1)</f>
        <v>45901</v>
      </c>
      <c r="AM5632" s="14">
        <f ca="1">IF(AND(tbl_LoanData[[#This Row],[Application Date]]&gt;=EOMONTH(TODAY(),-1)+1,tbl_LoanData[[#This Row],[Application Date]]&lt;=TODAY()),tbl_LoanData[[#This Row],[Loan Amount]],0)</f>
        <v>0</v>
      </c>
      <c r="AN5632" s="14">
        <f>tbl_LoanData[[#This Row],[Amount Paid]]-(Q5632-X5632)</f>
        <v>-1443100</v>
      </c>
      <c r="AO5632" s="14">
        <f>IF(tbl_LoanData[[#This Row],[Application Status]]="Approved",1,0)</f>
        <v>0</v>
      </c>
      <c r="AP5632" s="22" t="str">
        <f t="shared" ca="1" si="262"/>
        <v/>
      </c>
      <c r="AQ5632" s="22" t="str">
        <f t="shared" ca="1" si="263"/>
        <v/>
      </c>
    </row>
    <row r="5633" spans="1:43" ht="14.4" customHeight="1" x14ac:dyDescent="0.3">
      <c r="A5633" s="2" t="s">
        <v>3329</v>
      </c>
      <c r="B5633" s="2" t="s">
        <v>3330</v>
      </c>
      <c r="C5633" s="2" t="s">
        <v>253</v>
      </c>
      <c r="D5633" s="2" t="s">
        <v>82</v>
      </c>
      <c r="E5633" s="2" t="s">
        <v>232</v>
      </c>
      <c r="F5633" s="2">
        <v>50</v>
      </c>
      <c r="G5633" s="2" t="s">
        <v>69</v>
      </c>
      <c r="H5633" s="2" t="s">
        <v>233</v>
      </c>
      <c r="I5633" s="2" t="s">
        <v>46</v>
      </c>
      <c r="J5633" s="3">
        <v>45920</v>
      </c>
      <c r="K5633" s="3"/>
      <c r="L5633" s="2" t="s">
        <v>38</v>
      </c>
      <c r="M5633" s="2" t="s">
        <v>111</v>
      </c>
      <c r="N5633" s="2" t="s">
        <v>112</v>
      </c>
      <c r="O5633" s="4">
        <v>1479000</v>
      </c>
      <c r="P5633" s="4">
        <v>258400</v>
      </c>
      <c r="Q5633" s="4">
        <v>1220600</v>
      </c>
      <c r="R5633" s="2">
        <v>24</v>
      </c>
      <c r="S5633" s="5">
        <v>14.84</v>
      </c>
      <c r="T5633" s="4">
        <v>65953.09</v>
      </c>
      <c r="U5633" s="2" t="s">
        <v>113</v>
      </c>
      <c r="V5633" s="2" t="s">
        <v>97</v>
      </c>
      <c r="W5633" s="4">
        <v>0</v>
      </c>
      <c r="X5633" s="4">
        <v>0</v>
      </c>
      <c r="Y5633" s="4">
        <v>1582874.08</v>
      </c>
      <c r="Z5633" s="2">
        <v>0</v>
      </c>
      <c r="AA5633" s="2" t="s">
        <v>97</v>
      </c>
      <c r="AB5633" s="2" t="s">
        <v>15735</v>
      </c>
      <c r="AC5633" s="2" t="s">
        <v>332</v>
      </c>
      <c r="AD5633" s="2" t="s">
        <v>76</v>
      </c>
      <c r="AE5633" s="5">
        <v>82.53</v>
      </c>
      <c r="AF5633" s="2">
        <v>0</v>
      </c>
      <c r="AG5633" s="2" t="s">
        <v>97</v>
      </c>
      <c r="AH5633" s="2"/>
      <c r="AI5633" s="6" t="str">
        <f t="shared" si="261"/>
        <v>45-54</v>
      </c>
      <c r="AJ5633" s="11">
        <f>YEAR(tbl_LoanData[[#This Row],[Application Date]])</f>
        <v>2025</v>
      </c>
      <c r="AK5633" s="11" t="str">
        <f>TEXT(tbl_LoanData[[#This Row],[Application Date]],"MMMM")</f>
        <v>September</v>
      </c>
      <c r="AL5633" s="12">
        <f>DATE(YEAR(tbl_LoanData[[#This Row],[Application Date]]),MONTH(tbl_LoanData[[#This Row],[Application Date]]),1)</f>
        <v>45901</v>
      </c>
      <c r="AM5633" s="14">
        <f ca="1">IF(AND(tbl_LoanData[[#This Row],[Application Date]]&gt;=EOMONTH(TODAY(),-1)+1,tbl_LoanData[[#This Row],[Application Date]]&lt;=TODAY()),tbl_LoanData[[#This Row],[Loan Amount]],0)</f>
        <v>0</v>
      </c>
      <c r="AN5633" s="14">
        <f>tbl_LoanData[[#This Row],[Amount Paid]]-(Q5633-X5633)</f>
        <v>-1220600</v>
      </c>
      <c r="AO5633" s="14">
        <f>IF(tbl_LoanData[[#This Row],[Application Status]]="Approved",1,0)</f>
        <v>0</v>
      </c>
      <c r="AP5633" s="22" t="str">
        <f t="shared" ca="1" si="262"/>
        <v/>
      </c>
      <c r="AQ5633" s="22" t="str">
        <f t="shared" ca="1" si="263"/>
        <v/>
      </c>
    </row>
    <row r="5634" spans="1:43" x14ac:dyDescent="0.3">
      <c r="A5634" s="2" t="s">
        <v>3379</v>
      </c>
      <c r="B5634" s="2" t="s">
        <v>3380</v>
      </c>
      <c r="C5634" s="2" t="s">
        <v>413</v>
      </c>
      <c r="D5634" s="2" t="s">
        <v>118</v>
      </c>
      <c r="E5634" s="2" t="s">
        <v>232</v>
      </c>
      <c r="F5634" s="2">
        <v>39</v>
      </c>
      <c r="G5634" s="2" t="s">
        <v>83</v>
      </c>
      <c r="H5634" s="2" t="s">
        <v>217</v>
      </c>
      <c r="I5634" s="2" t="s">
        <v>46</v>
      </c>
      <c r="J5634" s="3">
        <v>45914</v>
      </c>
      <c r="K5634" s="3">
        <v>45917</v>
      </c>
      <c r="L5634" s="2" t="s">
        <v>37</v>
      </c>
      <c r="M5634" s="2" t="s">
        <v>104</v>
      </c>
      <c r="N5634" s="2" t="s">
        <v>192</v>
      </c>
      <c r="O5634" s="4">
        <v>164000</v>
      </c>
      <c r="P5634" s="4">
        <v>25500</v>
      </c>
      <c r="Q5634" s="4">
        <v>138500</v>
      </c>
      <c r="R5634" s="2">
        <v>48</v>
      </c>
      <c r="S5634" s="5">
        <v>6.64</v>
      </c>
      <c r="T5634" s="4">
        <v>3651.78</v>
      </c>
      <c r="U5634" s="2" t="s">
        <v>73</v>
      </c>
      <c r="V5634" s="2" t="s">
        <v>74</v>
      </c>
      <c r="W5634" s="4">
        <v>40169.58</v>
      </c>
      <c r="X5634" s="4">
        <v>135116.01999999999</v>
      </c>
      <c r="Y5634" s="4">
        <v>175285.6</v>
      </c>
      <c r="Z5634" s="2">
        <v>0</v>
      </c>
      <c r="AA5634" s="2" t="s">
        <v>56</v>
      </c>
      <c r="AB5634" s="2" t="s">
        <v>15732</v>
      </c>
      <c r="AC5634" s="2" t="s">
        <v>146</v>
      </c>
      <c r="AD5634" s="2" t="s">
        <v>76</v>
      </c>
      <c r="AE5634" s="5">
        <v>84.45</v>
      </c>
      <c r="AF5634" s="2">
        <v>0</v>
      </c>
      <c r="AG5634" s="2" t="s">
        <v>77</v>
      </c>
      <c r="AH5634" s="2">
        <v>3</v>
      </c>
      <c r="AI5634" s="6" t="str">
        <f t="shared" ref="AI5634:AI5697" si="264">IF(F5634&lt;25,"18-24",IF(F5634&lt;35,"25-34",IF(F5634&lt;45,"35-44",IF(F5634&lt;55,"45-54",IF(F5634&lt;65,"55-64","65+")))))</f>
        <v>35-44</v>
      </c>
      <c r="AJ5634" s="11">
        <f>YEAR(tbl_LoanData[[#This Row],[Application Date]])</f>
        <v>2025</v>
      </c>
      <c r="AK5634" s="11" t="str">
        <f>TEXT(tbl_LoanData[[#This Row],[Application Date]],"MMMM")</f>
        <v>September</v>
      </c>
      <c r="AL5634" s="12">
        <f>DATE(YEAR(tbl_LoanData[[#This Row],[Application Date]]),MONTH(tbl_LoanData[[#This Row],[Application Date]]),1)</f>
        <v>45901</v>
      </c>
      <c r="AM5634" s="14">
        <f ca="1">IF(AND(tbl_LoanData[[#This Row],[Application Date]]&gt;=EOMONTH(TODAY(),-1)+1,tbl_LoanData[[#This Row],[Application Date]]&lt;=TODAY()),tbl_LoanData[[#This Row],[Loan Amount]],0)</f>
        <v>0</v>
      </c>
      <c r="AN5634" s="14">
        <f>tbl_LoanData[[#This Row],[Amount Paid]]-(Q5634-X5634)</f>
        <v>36785.599999999991</v>
      </c>
      <c r="AO5634" s="14">
        <f>IF(tbl_LoanData[[#This Row],[Application Status]]="Approved",1,0)</f>
        <v>1</v>
      </c>
      <c r="AP5634" s="22" t="str">
        <f t="shared" ref="AP5634:AP5697" ca="1" si="265">IF(AND(J5634&gt;=DATE(YEAR(TODAY()),MONTH(TODAY()),1),J5634&lt;=TODAY()),"Current MTD",IF(AND(J5634&gt;=EOMONTH(TODAY(),-2)+1,J5634&lt;=EOMONTH(TODAY(),-1)),"Previous MTD",""))</f>
        <v/>
      </c>
      <c r="AQ5634" s="22" t="str">
        <f t="shared" ref="AQ5634:AQ5697" ca="1" si="266">IF(AND(J5634&gt;=DATE(YEAR(TODAY()),MONTH(TODAY()),1),J5634&lt;=TODAY()),TEXT(DATE(YEAR(TODAY()),MONTH(TODAY()),1),"mmm d")&amp;"–"&amp;DAY(TODAY()),IF(AND(J5634&gt;=EOMONTH(TODAY(),-2)+1,J5634&lt;=EOMONTH(TODAY(),-1)),""&amp;TEXT(EOMONTH(TODAY(),-2)+1,"mmm d")&amp;"–"&amp;DAY(TODAY()),""))</f>
        <v/>
      </c>
    </row>
    <row r="5635" spans="1:43" x14ac:dyDescent="0.3">
      <c r="A5635" s="2" t="s">
        <v>3749</v>
      </c>
      <c r="B5635" s="2" t="s">
        <v>3750</v>
      </c>
      <c r="C5635" s="2" t="s">
        <v>432</v>
      </c>
      <c r="D5635" s="2" t="s">
        <v>311</v>
      </c>
      <c r="E5635" s="2" t="s">
        <v>176</v>
      </c>
      <c r="F5635" s="2">
        <v>52</v>
      </c>
      <c r="G5635" s="2" t="s">
        <v>69</v>
      </c>
      <c r="H5635" s="2" t="s">
        <v>233</v>
      </c>
      <c r="I5635" s="2" t="s">
        <v>46</v>
      </c>
      <c r="J5635" s="3">
        <v>45915</v>
      </c>
      <c r="K5635" s="3"/>
      <c r="L5635" s="2" t="s">
        <v>40</v>
      </c>
      <c r="M5635" s="2" t="s">
        <v>157</v>
      </c>
      <c r="N5635" s="2" t="s">
        <v>299</v>
      </c>
      <c r="O5635" s="4">
        <v>738000</v>
      </c>
      <c r="P5635" s="4">
        <v>148800</v>
      </c>
      <c r="Q5635" s="4">
        <v>589200</v>
      </c>
      <c r="R5635" s="2">
        <v>48</v>
      </c>
      <c r="S5635" s="5">
        <v>6.08</v>
      </c>
      <c r="T5635" s="4">
        <v>15260.28</v>
      </c>
      <c r="U5635" s="2" t="s">
        <v>113</v>
      </c>
      <c r="V5635" s="2" t="s">
        <v>97</v>
      </c>
      <c r="W5635" s="4">
        <v>0</v>
      </c>
      <c r="X5635" s="4">
        <v>0</v>
      </c>
      <c r="Y5635" s="4">
        <v>732493.44</v>
      </c>
      <c r="Z5635" s="2">
        <v>0</v>
      </c>
      <c r="AA5635" s="2" t="s">
        <v>97</v>
      </c>
      <c r="AB5635" s="2" t="s">
        <v>15731</v>
      </c>
      <c r="AC5635" s="2" t="s">
        <v>146</v>
      </c>
      <c r="AD5635" s="2" t="s">
        <v>76</v>
      </c>
      <c r="AE5635" s="5">
        <v>79.84</v>
      </c>
      <c r="AF5635" s="2">
        <v>0</v>
      </c>
      <c r="AG5635" s="2" t="s">
        <v>97</v>
      </c>
      <c r="AH5635" s="2"/>
      <c r="AI5635" s="6" t="str">
        <f t="shared" si="264"/>
        <v>45-54</v>
      </c>
      <c r="AJ5635" s="11">
        <f>YEAR(tbl_LoanData[[#This Row],[Application Date]])</f>
        <v>2025</v>
      </c>
      <c r="AK5635" s="11" t="str">
        <f>TEXT(tbl_LoanData[[#This Row],[Application Date]],"MMMM")</f>
        <v>September</v>
      </c>
      <c r="AL5635" s="12">
        <f>DATE(YEAR(tbl_LoanData[[#This Row],[Application Date]]),MONTH(tbl_LoanData[[#This Row],[Application Date]]),1)</f>
        <v>45901</v>
      </c>
      <c r="AM5635" s="14">
        <f ca="1">IF(AND(tbl_LoanData[[#This Row],[Application Date]]&gt;=EOMONTH(TODAY(),-1)+1,tbl_LoanData[[#This Row],[Application Date]]&lt;=TODAY()),tbl_LoanData[[#This Row],[Loan Amount]],0)</f>
        <v>0</v>
      </c>
      <c r="AN5635" s="14">
        <f>tbl_LoanData[[#This Row],[Amount Paid]]-(Q5635-X5635)</f>
        <v>-589200</v>
      </c>
      <c r="AO5635" s="14">
        <f>IF(tbl_LoanData[[#This Row],[Application Status]]="Approved",1,0)</f>
        <v>0</v>
      </c>
      <c r="AP5635" s="22" t="str">
        <f t="shared" ca="1" si="265"/>
        <v/>
      </c>
      <c r="AQ5635" s="22" t="str">
        <f t="shared" ca="1" si="266"/>
        <v/>
      </c>
    </row>
    <row r="5636" spans="1:43" ht="14.4" customHeight="1" x14ac:dyDescent="0.3">
      <c r="A5636" s="2" t="s">
        <v>3837</v>
      </c>
      <c r="B5636" s="2" t="s">
        <v>3838</v>
      </c>
      <c r="C5636" s="2" t="s">
        <v>331</v>
      </c>
      <c r="D5636" s="2" t="s">
        <v>254</v>
      </c>
      <c r="E5636" s="2" t="s">
        <v>293</v>
      </c>
      <c r="F5636" s="2">
        <v>47</v>
      </c>
      <c r="G5636" s="2" t="s">
        <v>83</v>
      </c>
      <c r="H5636" s="2" t="s">
        <v>237</v>
      </c>
      <c r="I5636" s="2" t="s">
        <v>48</v>
      </c>
      <c r="J5636" s="3">
        <v>45921</v>
      </c>
      <c r="K5636" s="3">
        <v>45933</v>
      </c>
      <c r="L5636" s="2" t="s">
        <v>41</v>
      </c>
      <c r="M5636" s="2" t="s">
        <v>552</v>
      </c>
      <c r="N5636" s="2" t="s">
        <v>553</v>
      </c>
      <c r="O5636" s="4">
        <v>3559000</v>
      </c>
      <c r="P5636" s="4">
        <v>1217400</v>
      </c>
      <c r="Q5636" s="4">
        <v>2341600</v>
      </c>
      <c r="R5636" s="2">
        <v>48</v>
      </c>
      <c r="S5636" s="5">
        <v>5.22</v>
      </c>
      <c r="T5636" s="4">
        <v>58969.29</v>
      </c>
      <c r="U5636" s="2" t="s">
        <v>73</v>
      </c>
      <c r="V5636" s="2" t="s">
        <v>74</v>
      </c>
      <c r="W5636" s="4">
        <v>589692.9</v>
      </c>
      <c r="X5636" s="4">
        <v>2240833.1800000002</v>
      </c>
      <c r="Y5636" s="4">
        <v>2830526.08</v>
      </c>
      <c r="Z5636" s="2">
        <v>0</v>
      </c>
      <c r="AA5636" s="2" t="s">
        <v>56</v>
      </c>
      <c r="AB5636" s="2" t="s">
        <v>15727</v>
      </c>
      <c r="AC5636" s="2" t="s">
        <v>87</v>
      </c>
      <c r="AD5636" s="2" t="s">
        <v>76</v>
      </c>
      <c r="AE5636" s="5">
        <v>65.790000000000006</v>
      </c>
      <c r="AF5636" s="2">
        <v>0</v>
      </c>
      <c r="AG5636" s="2" t="s">
        <v>77</v>
      </c>
      <c r="AH5636" s="2">
        <v>12</v>
      </c>
      <c r="AI5636" s="6" t="str">
        <f t="shared" si="264"/>
        <v>45-54</v>
      </c>
      <c r="AJ5636" s="11">
        <f>YEAR(tbl_LoanData[[#This Row],[Application Date]])</f>
        <v>2025</v>
      </c>
      <c r="AK5636" s="11" t="str">
        <f>TEXT(tbl_LoanData[[#This Row],[Application Date]],"MMMM")</f>
        <v>September</v>
      </c>
      <c r="AL5636" s="12">
        <f>DATE(YEAR(tbl_LoanData[[#This Row],[Application Date]]),MONTH(tbl_LoanData[[#This Row],[Application Date]]),1)</f>
        <v>45901</v>
      </c>
      <c r="AM5636" s="14">
        <f ca="1">IF(AND(tbl_LoanData[[#This Row],[Application Date]]&gt;=EOMONTH(TODAY(),-1)+1,tbl_LoanData[[#This Row],[Application Date]]&lt;=TODAY()),tbl_LoanData[[#This Row],[Loan Amount]],0)</f>
        <v>0</v>
      </c>
      <c r="AN5636" s="14">
        <f>tbl_LoanData[[#This Row],[Amount Paid]]-(Q5636-X5636)</f>
        <v>488926.08000000019</v>
      </c>
      <c r="AO5636" s="14">
        <f>IF(tbl_LoanData[[#This Row],[Application Status]]="Approved",1,0)</f>
        <v>1</v>
      </c>
      <c r="AP5636" s="22" t="str">
        <f t="shared" ca="1" si="265"/>
        <v/>
      </c>
      <c r="AQ5636" s="22" t="str">
        <f t="shared" ca="1" si="266"/>
        <v/>
      </c>
    </row>
    <row r="5637" spans="1:43" ht="14.4" customHeight="1" x14ac:dyDescent="0.3">
      <c r="A5637" s="2" t="s">
        <v>3893</v>
      </c>
      <c r="B5637" s="2" t="s">
        <v>3894</v>
      </c>
      <c r="C5637" s="2" t="s">
        <v>368</v>
      </c>
      <c r="D5637" s="2" t="s">
        <v>67</v>
      </c>
      <c r="E5637" s="2" t="s">
        <v>394</v>
      </c>
      <c r="F5637" s="2">
        <v>40</v>
      </c>
      <c r="G5637" s="2" t="s">
        <v>83</v>
      </c>
      <c r="H5637" s="2" t="s">
        <v>126</v>
      </c>
      <c r="I5637" s="2" t="s">
        <v>44</v>
      </c>
      <c r="J5637" s="3">
        <v>45924</v>
      </c>
      <c r="K5637" s="3">
        <v>45933</v>
      </c>
      <c r="L5637" s="2" t="s">
        <v>36</v>
      </c>
      <c r="M5637" s="2" t="s">
        <v>111</v>
      </c>
      <c r="N5637" s="2" t="s">
        <v>350</v>
      </c>
      <c r="O5637" s="4">
        <v>1223000</v>
      </c>
      <c r="P5637" s="4">
        <v>266300</v>
      </c>
      <c r="Q5637" s="4">
        <v>956700</v>
      </c>
      <c r="R5637" s="2">
        <v>36</v>
      </c>
      <c r="S5637" s="5">
        <v>13.35</v>
      </c>
      <c r="T5637" s="4">
        <v>37218.29</v>
      </c>
      <c r="U5637" s="2" t="s">
        <v>73</v>
      </c>
      <c r="V5637" s="2" t="s">
        <v>74</v>
      </c>
      <c r="W5637" s="4">
        <v>372182.9</v>
      </c>
      <c r="X5637" s="4">
        <v>967675.45</v>
      </c>
      <c r="Y5637" s="4">
        <v>1339858.3500000001</v>
      </c>
      <c r="Z5637" s="2">
        <v>0</v>
      </c>
      <c r="AA5637" s="2" t="s">
        <v>56</v>
      </c>
      <c r="AB5637" s="2" t="s">
        <v>15736</v>
      </c>
      <c r="AC5637" s="2" t="s">
        <v>87</v>
      </c>
      <c r="AD5637" s="2" t="s">
        <v>76</v>
      </c>
      <c r="AE5637" s="5">
        <v>78.23</v>
      </c>
      <c r="AF5637" s="2">
        <v>0</v>
      </c>
      <c r="AG5637" s="2" t="s">
        <v>77</v>
      </c>
      <c r="AH5637" s="2">
        <v>9</v>
      </c>
      <c r="AI5637" s="6" t="str">
        <f t="shared" si="264"/>
        <v>35-44</v>
      </c>
      <c r="AJ5637" s="11">
        <f>YEAR(tbl_LoanData[[#This Row],[Application Date]])</f>
        <v>2025</v>
      </c>
      <c r="AK5637" s="11" t="str">
        <f>TEXT(tbl_LoanData[[#This Row],[Application Date]],"MMMM")</f>
        <v>September</v>
      </c>
      <c r="AL5637" s="12">
        <f>DATE(YEAR(tbl_LoanData[[#This Row],[Application Date]]),MONTH(tbl_LoanData[[#This Row],[Application Date]]),1)</f>
        <v>45901</v>
      </c>
      <c r="AM5637" s="14">
        <f ca="1">IF(AND(tbl_LoanData[[#This Row],[Application Date]]&gt;=EOMONTH(TODAY(),-1)+1,tbl_LoanData[[#This Row],[Application Date]]&lt;=TODAY()),tbl_LoanData[[#This Row],[Loan Amount]],0)</f>
        <v>0</v>
      </c>
      <c r="AN5637" s="14">
        <f>tbl_LoanData[[#This Row],[Amount Paid]]-(Q5637-X5637)</f>
        <v>383158.35</v>
      </c>
      <c r="AO5637" s="14">
        <f>IF(tbl_LoanData[[#This Row],[Application Status]]="Approved",1,0)</f>
        <v>1</v>
      </c>
      <c r="AP5637" s="22" t="str">
        <f t="shared" ca="1" si="265"/>
        <v/>
      </c>
      <c r="AQ5637" s="22" t="str">
        <f t="shared" ca="1" si="266"/>
        <v/>
      </c>
    </row>
    <row r="5638" spans="1:43" ht="14.4" customHeight="1" x14ac:dyDescent="0.3">
      <c r="A5638" s="2" t="s">
        <v>3921</v>
      </c>
      <c r="B5638" s="2" t="s">
        <v>3922</v>
      </c>
      <c r="C5638" s="2" t="s">
        <v>1573</v>
      </c>
      <c r="D5638" s="2" t="s">
        <v>118</v>
      </c>
      <c r="E5638" s="2" t="s">
        <v>204</v>
      </c>
      <c r="F5638" s="2">
        <v>29</v>
      </c>
      <c r="G5638" s="2" t="s">
        <v>69</v>
      </c>
      <c r="H5638" s="2" t="s">
        <v>265</v>
      </c>
      <c r="I5638" s="2" t="s">
        <v>44</v>
      </c>
      <c r="J5638" s="3">
        <v>45928</v>
      </c>
      <c r="K5638" s="3">
        <v>45939</v>
      </c>
      <c r="L5638" s="2" t="s">
        <v>37</v>
      </c>
      <c r="M5638" s="2" t="s">
        <v>199</v>
      </c>
      <c r="N5638" s="2" t="s">
        <v>319</v>
      </c>
      <c r="O5638" s="4">
        <v>246000</v>
      </c>
      <c r="P5638" s="4">
        <v>91700</v>
      </c>
      <c r="Q5638" s="4">
        <v>154300</v>
      </c>
      <c r="R5638" s="2">
        <v>36</v>
      </c>
      <c r="S5638" s="5">
        <v>7.21</v>
      </c>
      <c r="T5638" s="4">
        <v>5213.2</v>
      </c>
      <c r="U5638" s="2" t="s">
        <v>73</v>
      </c>
      <c r="V5638" s="2" t="s">
        <v>74</v>
      </c>
      <c r="W5638" s="4">
        <v>52132</v>
      </c>
      <c r="X5638" s="4">
        <v>135543.09</v>
      </c>
      <c r="Y5638" s="4">
        <v>187675.09</v>
      </c>
      <c r="Z5638" s="2">
        <v>0</v>
      </c>
      <c r="AA5638" s="2" t="s">
        <v>56</v>
      </c>
      <c r="AB5638" s="2" t="s">
        <v>15735</v>
      </c>
      <c r="AC5638" s="2" t="s">
        <v>129</v>
      </c>
      <c r="AD5638" s="2" t="s">
        <v>76</v>
      </c>
      <c r="AE5638" s="5">
        <v>62.72</v>
      </c>
      <c r="AF5638" s="2">
        <v>0</v>
      </c>
      <c r="AG5638" s="2" t="s">
        <v>77</v>
      </c>
      <c r="AH5638" s="2">
        <v>11</v>
      </c>
      <c r="AI5638" s="6" t="str">
        <f t="shared" si="264"/>
        <v>25-34</v>
      </c>
      <c r="AJ5638" s="11">
        <f>YEAR(tbl_LoanData[[#This Row],[Application Date]])</f>
        <v>2025</v>
      </c>
      <c r="AK5638" s="11" t="str">
        <f>TEXT(tbl_LoanData[[#This Row],[Application Date]],"MMMM")</f>
        <v>September</v>
      </c>
      <c r="AL5638" s="12">
        <f>DATE(YEAR(tbl_LoanData[[#This Row],[Application Date]]),MONTH(tbl_LoanData[[#This Row],[Application Date]]),1)</f>
        <v>45901</v>
      </c>
      <c r="AM5638" s="14">
        <f ca="1">IF(AND(tbl_LoanData[[#This Row],[Application Date]]&gt;=EOMONTH(TODAY(),-1)+1,tbl_LoanData[[#This Row],[Application Date]]&lt;=TODAY()),tbl_LoanData[[#This Row],[Loan Amount]],0)</f>
        <v>0</v>
      </c>
      <c r="AN5638" s="14">
        <f>tbl_LoanData[[#This Row],[Amount Paid]]-(Q5638-X5638)</f>
        <v>33375.089999999997</v>
      </c>
      <c r="AO5638" s="14">
        <f>IF(tbl_LoanData[[#This Row],[Application Status]]="Approved",1,0)</f>
        <v>1</v>
      </c>
      <c r="AP5638" s="22" t="str">
        <f t="shared" ca="1" si="265"/>
        <v/>
      </c>
      <c r="AQ5638" s="22" t="str">
        <f t="shared" ca="1" si="266"/>
        <v/>
      </c>
    </row>
    <row r="5639" spans="1:43" x14ac:dyDescent="0.3">
      <c r="A5639" s="2" t="s">
        <v>4031</v>
      </c>
      <c r="B5639" s="2" t="s">
        <v>4032</v>
      </c>
      <c r="C5639" s="2" t="s">
        <v>223</v>
      </c>
      <c r="D5639" s="2" t="s">
        <v>102</v>
      </c>
      <c r="E5639" s="2" t="s">
        <v>92</v>
      </c>
      <c r="F5639" s="2">
        <v>28</v>
      </c>
      <c r="G5639" s="2" t="s">
        <v>69</v>
      </c>
      <c r="H5639" s="2" t="s">
        <v>110</v>
      </c>
      <c r="I5639" s="2" t="s">
        <v>46</v>
      </c>
      <c r="J5639" s="3">
        <v>45917</v>
      </c>
      <c r="K5639" s="3">
        <v>45922</v>
      </c>
      <c r="L5639" s="2" t="s">
        <v>38</v>
      </c>
      <c r="M5639" s="2" t="s">
        <v>127</v>
      </c>
      <c r="N5639" s="2" t="s">
        <v>128</v>
      </c>
      <c r="O5639" s="4">
        <v>1136000</v>
      </c>
      <c r="P5639" s="4">
        <v>425700</v>
      </c>
      <c r="Q5639" s="4">
        <v>710300</v>
      </c>
      <c r="R5639" s="2">
        <v>60</v>
      </c>
      <c r="S5639" s="5">
        <v>14.39</v>
      </c>
      <c r="T5639" s="4">
        <v>20356.009999999998</v>
      </c>
      <c r="U5639" s="2" t="s">
        <v>73</v>
      </c>
      <c r="V5639" s="2" t="s">
        <v>74</v>
      </c>
      <c r="W5639" s="4">
        <v>162848.07999999999</v>
      </c>
      <c r="X5639" s="4">
        <v>1058512.77</v>
      </c>
      <c r="Y5639" s="4">
        <v>1221360.8500000001</v>
      </c>
      <c r="Z5639" s="2">
        <v>90</v>
      </c>
      <c r="AA5639" s="2" t="s">
        <v>59</v>
      </c>
      <c r="AB5639" s="2" t="s">
        <v>15727</v>
      </c>
      <c r="AC5639" s="2" t="s">
        <v>138</v>
      </c>
      <c r="AD5639" s="2" t="s">
        <v>76</v>
      </c>
      <c r="AE5639" s="5">
        <v>62.53</v>
      </c>
      <c r="AF5639" s="2">
        <v>3</v>
      </c>
      <c r="AG5639" s="2" t="s">
        <v>130</v>
      </c>
      <c r="AH5639" s="2">
        <v>5</v>
      </c>
      <c r="AI5639" s="6" t="str">
        <f t="shared" si="264"/>
        <v>25-34</v>
      </c>
      <c r="AJ5639" s="11">
        <f>YEAR(tbl_LoanData[[#This Row],[Application Date]])</f>
        <v>2025</v>
      </c>
      <c r="AK5639" s="11" t="str">
        <f>TEXT(tbl_LoanData[[#This Row],[Application Date]],"MMMM")</f>
        <v>September</v>
      </c>
      <c r="AL5639" s="12">
        <f>DATE(YEAR(tbl_LoanData[[#This Row],[Application Date]]),MONTH(tbl_LoanData[[#This Row],[Application Date]]),1)</f>
        <v>45901</v>
      </c>
      <c r="AM5639" s="14">
        <f ca="1">IF(AND(tbl_LoanData[[#This Row],[Application Date]]&gt;=EOMONTH(TODAY(),-1)+1,tbl_LoanData[[#This Row],[Application Date]]&lt;=TODAY()),tbl_LoanData[[#This Row],[Loan Amount]],0)</f>
        <v>0</v>
      </c>
      <c r="AN5639" s="14">
        <f>tbl_LoanData[[#This Row],[Amount Paid]]-(Q5639-X5639)</f>
        <v>511060.85</v>
      </c>
      <c r="AO5639" s="14">
        <f>IF(tbl_LoanData[[#This Row],[Application Status]]="Approved",1,0)</f>
        <v>1</v>
      </c>
      <c r="AP5639" s="22" t="str">
        <f t="shared" ca="1" si="265"/>
        <v/>
      </c>
      <c r="AQ5639" s="22" t="str">
        <f t="shared" ca="1" si="266"/>
        <v/>
      </c>
    </row>
    <row r="5640" spans="1:43" ht="14.4" customHeight="1" x14ac:dyDescent="0.3">
      <c r="A5640" s="2" t="s">
        <v>4089</v>
      </c>
      <c r="B5640" s="2" t="s">
        <v>4090</v>
      </c>
      <c r="C5640" s="2" t="s">
        <v>353</v>
      </c>
      <c r="D5640" s="2" t="s">
        <v>81</v>
      </c>
      <c r="E5640" s="2" t="s">
        <v>284</v>
      </c>
      <c r="F5640" s="2">
        <v>33</v>
      </c>
      <c r="G5640" s="2" t="s">
        <v>83</v>
      </c>
      <c r="H5640" s="2" t="s">
        <v>224</v>
      </c>
      <c r="I5640" s="2" t="s">
        <v>54</v>
      </c>
      <c r="J5640" s="3">
        <v>45901</v>
      </c>
      <c r="K5640" s="3">
        <v>45903</v>
      </c>
      <c r="L5640" s="2" t="s">
        <v>36</v>
      </c>
      <c r="M5640" s="2" t="s">
        <v>94</v>
      </c>
      <c r="N5640" s="2" t="s">
        <v>212</v>
      </c>
      <c r="O5640" s="4">
        <v>1405000</v>
      </c>
      <c r="P5640" s="4">
        <v>494400</v>
      </c>
      <c r="Q5640" s="4">
        <v>910600</v>
      </c>
      <c r="R5640" s="2">
        <v>24</v>
      </c>
      <c r="S5640" s="5">
        <v>12.06</v>
      </c>
      <c r="T5640" s="4">
        <v>47093.2</v>
      </c>
      <c r="U5640" s="2" t="s">
        <v>73</v>
      </c>
      <c r="V5640" s="2" t="s">
        <v>74</v>
      </c>
      <c r="W5640" s="4">
        <v>518025.2</v>
      </c>
      <c r="X5640" s="4">
        <v>612211.52</v>
      </c>
      <c r="Y5640" s="4">
        <v>1130236.72</v>
      </c>
      <c r="Z5640" s="2">
        <v>0</v>
      </c>
      <c r="AA5640" s="2" t="s">
        <v>56</v>
      </c>
      <c r="AB5640" s="2" t="s">
        <v>15733</v>
      </c>
      <c r="AC5640" s="2" t="s">
        <v>138</v>
      </c>
      <c r="AD5640" s="2" t="s">
        <v>76</v>
      </c>
      <c r="AE5640" s="5">
        <v>64.81</v>
      </c>
      <c r="AF5640" s="2">
        <v>0</v>
      </c>
      <c r="AG5640" s="2" t="s">
        <v>77</v>
      </c>
      <c r="AH5640" s="2">
        <v>2</v>
      </c>
      <c r="AI5640" s="6" t="str">
        <f t="shared" si="264"/>
        <v>25-34</v>
      </c>
      <c r="AJ5640" s="11">
        <f>YEAR(tbl_LoanData[[#This Row],[Application Date]])</f>
        <v>2025</v>
      </c>
      <c r="AK5640" s="11" t="str">
        <f>TEXT(tbl_LoanData[[#This Row],[Application Date]],"MMMM")</f>
        <v>September</v>
      </c>
      <c r="AL5640" s="12">
        <f>DATE(YEAR(tbl_LoanData[[#This Row],[Application Date]]),MONTH(tbl_LoanData[[#This Row],[Application Date]]),1)</f>
        <v>45901</v>
      </c>
      <c r="AM5640" s="14">
        <f ca="1">IF(AND(tbl_LoanData[[#This Row],[Application Date]]&gt;=EOMONTH(TODAY(),-1)+1,tbl_LoanData[[#This Row],[Application Date]]&lt;=TODAY()),tbl_LoanData[[#This Row],[Loan Amount]],0)</f>
        <v>0</v>
      </c>
      <c r="AN5640" s="14">
        <f>tbl_LoanData[[#This Row],[Amount Paid]]-(Q5640-X5640)</f>
        <v>219636.72000000003</v>
      </c>
      <c r="AO5640" s="14">
        <f>IF(tbl_LoanData[[#This Row],[Application Status]]="Approved",1,0)</f>
        <v>1</v>
      </c>
      <c r="AP5640" s="22" t="str">
        <f t="shared" ca="1" si="265"/>
        <v/>
      </c>
      <c r="AQ5640" s="22" t="str">
        <f t="shared" ca="1" si="266"/>
        <v/>
      </c>
    </row>
    <row r="5641" spans="1:43" ht="14.4" customHeight="1" x14ac:dyDescent="0.3">
      <c r="A5641" s="2" t="s">
        <v>4403</v>
      </c>
      <c r="B5641" s="2" t="s">
        <v>4404</v>
      </c>
      <c r="C5641" s="2" t="s">
        <v>452</v>
      </c>
      <c r="D5641" s="2" t="s">
        <v>189</v>
      </c>
      <c r="E5641" s="2" t="s">
        <v>284</v>
      </c>
      <c r="F5641" s="2">
        <v>56</v>
      </c>
      <c r="G5641" s="2" t="s">
        <v>83</v>
      </c>
      <c r="H5641" s="2" t="s">
        <v>217</v>
      </c>
      <c r="I5641" s="2" t="s">
        <v>46</v>
      </c>
      <c r="J5641" s="3">
        <v>45924</v>
      </c>
      <c r="K5641" s="3">
        <v>45942</v>
      </c>
      <c r="L5641" s="2" t="s">
        <v>36</v>
      </c>
      <c r="M5641" s="2" t="s">
        <v>111</v>
      </c>
      <c r="N5641" s="2" t="s">
        <v>350</v>
      </c>
      <c r="O5641" s="4">
        <v>1109000</v>
      </c>
      <c r="P5641" s="4">
        <v>181200</v>
      </c>
      <c r="Q5641" s="4">
        <v>927800</v>
      </c>
      <c r="R5641" s="2">
        <v>60</v>
      </c>
      <c r="S5641" s="5">
        <v>13.69</v>
      </c>
      <c r="T5641" s="4">
        <v>26047.98</v>
      </c>
      <c r="U5641" s="2" t="s">
        <v>73</v>
      </c>
      <c r="V5641" s="2" t="s">
        <v>74</v>
      </c>
      <c r="W5641" s="4">
        <v>260479.8</v>
      </c>
      <c r="X5641" s="4">
        <v>1302399.3</v>
      </c>
      <c r="Y5641" s="4">
        <v>1562879.1</v>
      </c>
      <c r="Z5641" s="2">
        <v>0</v>
      </c>
      <c r="AA5641" s="2" t="s">
        <v>56</v>
      </c>
      <c r="AB5641" s="2" t="s">
        <v>15732</v>
      </c>
      <c r="AC5641" s="2" t="s">
        <v>332</v>
      </c>
      <c r="AD5641" s="2" t="s">
        <v>76</v>
      </c>
      <c r="AE5641" s="5">
        <v>83.66</v>
      </c>
      <c r="AF5641" s="2">
        <v>0</v>
      </c>
      <c r="AG5641" s="2" t="s">
        <v>77</v>
      </c>
      <c r="AH5641" s="2">
        <v>18</v>
      </c>
      <c r="AI5641" s="6" t="str">
        <f t="shared" si="264"/>
        <v>55-64</v>
      </c>
      <c r="AJ5641" s="11">
        <f>YEAR(tbl_LoanData[[#This Row],[Application Date]])</f>
        <v>2025</v>
      </c>
      <c r="AK5641" s="11" t="str">
        <f>TEXT(tbl_LoanData[[#This Row],[Application Date]],"MMMM")</f>
        <v>September</v>
      </c>
      <c r="AL5641" s="12">
        <f>DATE(YEAR(tbl_LoanData[[#This Row],[Application Date]]),MONTH(tbl_LoanData[[#This Row],[Application Date]]),1)</f>
        <v>45901</v>
      </c>
      <c r="AM5641" s="14">
        <f ca="1">IF(AND(tbl_LoanData[[#This Row],[Application Date]]&gt;=EOMONTH(TODAY(),-1)+1,tbl_LoanData[[#This Row],[Application Date]]&lt;=TODAY()),tbl_LoanData[[#This Row],[Loan Amount]],0)</f>
        <v>0</v>
      </c>
      <c r="AN5641" s="14">
        <f>tbl_LoanData[[#This Row],[Amount Paid]]-(Q5641-X5641)</f>
        <v>635079.10000000009</v>
      </c>
      <c r="AO5641" s="14">
        <f>IF(tbl_LoanData[[#This Row],[Application Status]]="Approved",1,0)</f>
        <v>1</v>
      </c>
      <c r="AP5641" s="22" t="str">
        <f t="shared" ca="1" si="265"/>
        <v/>
      </c>
      <c r="AQ5641" s="22" t="str">
        <f t="shared" ca="1" si="266"/>
        <v/>
      </c>
    </row>
    <row r="5642" spans="1:43" ht="14.4" customHeight="1" x14ac:dyDescent="0.3">
      <c r="A5642" s="2" t="s">
        <v>4451</v>
      </c>
      <c r="B5642" s="2" t="s">
        <v>4452</v>
      </c>
      <c r="C5642" s="2" t="s">
        <v>142</v>
      </c>
      <c r="D5642" s="2" t="s">
        <v>189</v>
      </c>
      <c r="E5642" s="2" t="s">
        <v>165</v>
      </c>
      <c r="F5642" s="2">
        <v>59</v>
      </c>
      <c r="G5642" s="2" t="s">
        <v>83</v>
      </c>
      <c r="H5642" s="2" t="s">
        <v>244</v>
      </c>
      <c r="I5642" s="2" t="s">
        <v>48</v>
      </c>
      <c r="J5642" s="3">
        <v>45918</v>
      </c>
      <c r="K5642" s="3"/>
      <c r="L5642" s="2" t="s">
        <v>38</v>
      </c>
      <c r="M5642" s="2" t="s">
        <v>144</v>
      </c>
      <c r="N5642" s="2" t="s">
        <v>382</v>
      </c>
      <c r="O5642" s="4">
        <v>1820000</v>
      </c>
      <c r="P5642" s="4">
        <v>231000</v>
      </c>
      <c r="Q5642" s="4">
        <v>1589000</v>
      </c>
      <c r="R5642" s="2">
        <v>12</v>
      </c>
      <c r="S5642" s="5">
        <v>12.08</v>
      </c>
      <c r="T5642" s="4">
        <v>148412.6</v>
      </c>
      <c r="U5642" s="2" t="s">
        <v>113</v>
      </c>
      <c r="V5642" s="2" t="s">
        <v>97</v>
      </c>
      <c r="W5642" s="4">
        <v>0</v>
      </c>
      <c r="X5642" s="4">
        <v>0</v>
      </c>
      <c r="Y5642" s="4">
        <v>1780951.2</v>
      </c>
      <c r="Z5642" s="2">
        <v>0</v>
      </c>
      <c r="AA5642" s="2" t="s">
        <v>97</v>
      </c>
      <c r="AB5642" s="2" t="s">
        <v>15727</v>
      </c>
      <c r="AC5642" s="2" t="s">
        <v>138</v>
      </c>
      <c r="AD5642" s="2" t="s">
        <v>76</v>
      </c>
      <c r="AE5642" s="5">
        <v>87.31</v>
      </c>
      <c r="AF5642" s="2">
        <v>0</v>
      </c>
      <c r="AG5642" s="2" t="s">
        <v>97</v>
      </c>
      <c r="AH5642" s="2"/>
      <c r="AI5642" s="6" t="str">
        <f t="shared" si="264"/>
        <v>55-64</v>
      </c>
      <c r="AJ5642" s="11">
        <f>YEAR(tbl_LoanData[[#This Row],[Application Date]])</f>
        <v>2025</v>
      </c>
      <c r="AK5642" s="11" t="str">
        <f>TEXT(tbl_LoanData[[#This Row],[Application Date]],"MMMM")</f>
        <v>September</v>
      </c>
      <c r="AL5642" s="12">
        <f>DATE(YEAR(tbl_LoanData[[#This Row],[Application Date]]),MONTH(tbl_LoanData[[#This Row],[Application Date]]),1)</f>
        <v>45901</v>
      </c>
      <c r="AM5642" s="14">
        <f ca="1">IF(AND(tbl_LoanData[[#This Row],[Application Date]]&gt;=EOMONTH(TODAY(),-1)+1,tbl_LoanData[[#This Row],[Application Date]]&lt;=TODAY()),tbl_LoanData[[#This Row],[Loan Amount]],0)</f>
        <v>0</v>
      </c>
      <c r="AN5642" s="14">
        <f>tbl_LoanData[[#This Row],[Amount Paid]]-(Q5642-X5642)</f>
        <v>-1589000</v>
      </c>
      <c r="AO5642" s="14">
        <f>IF(tbl_LoanData[[#This Row],[Application Status]]="Approved",1,0)</f>
        <v>0</v>
      </c>
      <c r="AP5642" s="22" t="str">
        <f t="shared" ca="1" si="265"/>
        <v/>
      </c>
      <c r="AQ5642" s="22" t="str">
        <f t="shared" ca="1" si="266"/>
        <v/>
      </c>
    </row>
    <row r="5643" spans="1:43" ht="14.4" customHeight="1" x14ac:dyDescent="0.3">
      <c r="A5643" s="2" t="s">
        <v>4477</v>
      </c>
      <c r="B5643" s="2" t="s">
        <v>4478</v>
      </c>
      <c r="C5643" s="2" t="s">
        <v>390</v>
      </c>
      <c r="D5643" s="2" t="s">
        <v>254</v>
      </c>
      <c r="E5643" s="2" t="s">
        <v>176</v>
      </c>
      <c r="F5643" s="2">
        <v>58</v>
      </c>
      <c r="G5643" s="2" t="s">
        <v>83</v>
      </c>
      <c r="H5643" s="2" t="s">
        <v>313</v>
      </c>
      <c r="I5643" s="2" t="s">
        <v>44</v>
      </c>
      <c r="J5643" s="3">
        <v>45922</v>
      </c>
      <c r="K5643" s="3">
        <v>45939</v>
      </c>
      <c r="L5643" s="2" t="s">
        <v>36</v>
      </c>
      <c r="M5643" s="2" t="s">
        <v>85</v>
      </c>
      <c r="N5643" s="2" t="s">
        <v>624</v>
      </c>
      <c r="O5643" s="4">
        <v>1235000</v>
      </c>
      <c r="P5643" s="4">
        <v>379100</v>
      </c>
      <c r="Q5643" s="4">
        <v>855900</v>
      </c>
      <c r="R5643" s="2">
        <v>48</v>
      </c>
      <c r="S5643" s="5">
        <v>13.58</v>
      </c>
      <c r="T5643" s="4">
        <v>27517.18</v>
      </c>
      <c r="U5643" s="2" t="s">
        <v>73</v>
      </c>
      <c r="V5643" s="2" t="s">
        <v>74</v>
      </c>
      <c r="W5643" s="4">
        <v>275171.8</v>
      </c>
      <c r="X5643" s="4">
        <v>1045653.08</v>
      </c>
      <c r="Y5643" s="4">
        <v>1320824.8799999999</v>
      </c>
      <c r="Z5643" s="2">
        <v>0</v>
      </c>
      <c r="AA5643" s="2" t="s">
        <v>56</v>
      </c>
      <c r="AB5643" s="2" t="s">
        <v>15728</v>
      </c>
      <c r="AC5643" s="2" t="s">
        <v>138</v>
      </c>
      <c r="AD5643" s="2" t="s">
        <v>76</v>
      </c>
      <c r="AE5643" s="5">
        <v>69.3</v>
      </c>
      <c r="AF5643" s="2">
        <v>0</v>
      </c>
      <c r="AG5643" s="2" t="s">
        <v>77</v>
      </c>
      <c r="AH5643" s="2">
        <v>17</v>
      </c>
      <c r="AI5643" s="6" t="str">
        <f t="shared" si="264"/>
        <v>55-64</v>
      </c>
      <c r="AJ5643" s="11">
        <f>YEAR(tbl_LoanData[[#This Row],[Application Date]])</f>
        <v>2025</v>
      </c>
      <c r="AK5643" s="11" t="str">
        <f>TEXT(tbl_LoanData[[#This Row],[Application Date]],"MMMM")</f>
        <v>September</v>
      </c>
      <c r="AL5643" s="12">
        <f>DATE(YEAR(tbl_LoanData[[#This Row],[Application Date]]),MONTH(tbl_LoanData[[#This Row],[Application Date]]),1)</f>
        <v>45901</v>
      </c>
      <c r="AM5643" s="14">
        <f ca="1">IF(AND(tbl_LoanData[[#This Row],[Application Date]]&gt;=EOMONTH(TODAY(),-1)+1,tbl_LoanData[[#This Row],[Application Date]]&lt;=TODAY()),tbl_LoanData[[#This Row],[Loan Amount]],0)</f>
        <v>0</v>
      </c>
      <c r="AN5643" s="14">
        <f>tbl_LoanData[[#This Row],[Amount Paid]]-(Q5643-X5643)</f>
        <v>464924.87999999995</v>
      </c>
      <c r="AO5643" s="14">
        <f>IF(tbl_LoanData[[#This Row],[Application Status]]="Approved",1,0)</f>
        <v>1</v>
      </c>
      <c r="AP5643" s="22" t="str">
        <f t="shared" ca="1" si="265"/>
        <v/>
      </c>
      <c r="AQ5643" s="22" t="str">
        <f t="shared" ca="1" si="266"/>
        <v/>
      </c>
    </row>
    <row r="5644" spans="1:43" ht="14.4" customHeight="1" x14ac:dyDescent="0.3">
      <c r="A5644" s="2" t="s">
        <v>4485</v>
      </c>
      <c r="B5644" s="2" t="s">
        <v>4486</v>
      </c>
      <c r="C5644" s="2" t="s">
        <v>627</v>
      </c>
      <c r="D5644" s="2" t="s">
        <v>142</v>
      </c>
      <c r="E5644" s="2" t="s">
        <v>402</v>
      </c>
      <c r="F5644" s="2">
        <v>47</v>
      </c>
      <c r="G5644" s="2" t="s">
        <v>83</v>
      </c>
      <c r="H5644" s="2" t="s">
        <v>156</v>
      </c>
      <c r="I5644" s="2" t="s">
        <v>45</v>
      </c>
      <c r="J5644" s="3">
        <v>45927</v>
      </c>
      <c r="K5644" s="3">
        <v>45939</v>
      </c>
      <c r="L5644" s="2" t="s">
        <v>41</v>
      </c>
      <c r="M5644" s="2" t="s">
        <v>552</v>
      </c>
      <c r="N5644" s="2" t="s">
        <v>553</v>
      </c>
      <c r="O5644" s="4">
        <v>2728000</v>
      </c>
      <c r="P5644" s="4">
        <v>1010100</v>
      </c>
      <c r="Q5644" s="4">
        <v>1717900</v>
      </c>
      <c r="R5644" s="2">
        <v>12</v>
      </c>
      <c r="S5644" s="5">
        <v>7.12</v>
      </c>
      <c r="T5644" s="4">
        <v>153351.21</v>
      </c>
      <c r="U5644" s="2" t="s">
        <v>73</v>
      </c>
      <c r="V5644" s="2" t="s">
        <v>74</v>
      </c>
      <c r="W5644" s="4">
        <v>613404.84</v>
      </c>
      <c r="X5644" s="4">
        <v>1226809.6399999999</v>
      </c>
      <c r="Y5644" s="4">
        <v>1840214.48</v>
      </c>
      <c r="Z5644" s="2">
        <v>186</v>
      </c>
      <c r="AA5644" s="2" t="s">
        <v>60</v>
      </c>
      <c r="AB5644" s="2" t="s">
        <v>15729</v>
      </c>
      <c r="AC5644" s="2" t="s">
        <v>129</v>
      </c>
      <c r="AD5644" s="2" t="s">
        <v>76</v>
      </c>
      <c r="AE5644" s="5">
        <v>62.97</v>
      </c>
      <c r="AF5644" s="2">
        <v>6</v>
      </c>
      <c r="AG5644" s="2" t="s">
        <v>130</v>
      </c>
      <c r="AH5644" s="2">
        <v>12</v>
      </c>
      <c r="AI5644" s="6" t="str">
        <f t="shared" si="264"/>
        <v>45-54</v>
      </c>
      <c r="AJ5644" s="11">
        <f>YEAR(tbl_LoanData[[#This Row],[Application Date]])</f>
        <v>2025</v>
      </c>
      <c r="AK5644" s="11" t="str">
        <f>TEXT(tbl_LoanData[[#This Row],[Application Date]],"MMMM")</f>
        <v>September</v>
      </c>
      <c r="AL5644" s="12">
        <f>DATE(YEAR(tbl_LoanData[[#This Row],[Application Date]]),MONTH(tbl_LoanData[[#This Row],[Application Date]]),1)</f>
        <v>45901</v>
      </c>
      <c r="AM5644" s="14">
        <f ca="1">IF(AND(tbl_LoanData[[#This Row],[Application Date]]&gt;=EOMONTH(TODAY(),-1)+1,tbl_LoanData[[#This Row],[Application Date]]&lt;=TODAY()),tbl_LoanData[[#This Row],[Loan Amount]],0)</f>
        <v>0</v>
      </c>
      <c r="AN5644" s="14">
        <f>tbl_LoanData[[#This Row],[Amount Paid]]-(Q5644-X5644)</f>
        <v>122314.47999999986</v>
      </c>
      <c r="AO5644" s="14">
        <f>IF(tbl_LoanData[[#This Row],[Application Status]]="Approved",1,0)</f>
        <v>1</v>
      </c>
      <c r="AP5644" s="22" t="str">
        <f t="shared" ca="1" si="265"/>
        <v/>
      </c>
      <c r="AQ5644" s="22" t="str">
        <f t="shared" ca="1" si="266"/>
        <v/>
      </c>
    </row>
    <row r="5645" spans="1:43" ht="14.4" customHeight="1" x14ac:dyDescent="0.3">
      <c r="A5645" s="2" t="s">
        <v>4493</v>
      </c>
      <c r="B5645" s="2" t="s">
        <v>4494</v>
      </c>
      <c r="C5645" s="2" t="s">
        <v>90</v>
      </c>
      <c r="D5645" s="2" t="s">
        <v>91</v>
      </c>
      <c r="E5645" s="2" t="s">
        <v>447</v>
      </c>
      <c r="F5645" s="2">
        <v>38</v>
      </c>
      <c r="G5645" s="2" t="s">
        <v>69</v>
      </c>
      <c r="H5645" s="2" t="s">
        <v>466</v>
      </c>
      <c r="I5645" s="2" t="s">
        <v>43</v>
      </c>
      <c r="J5645" s="3">
        <v>45913</v>
      </c>
      <c r="K5645" s="3">
        <v>45917</v>
      </c>
      <c r="L5645" s="2" t="s">
        <v>37</v>
      </c>
      <c r="M5645" s="2" t="s">
        <v>104</v>
      </c>
      <c r="N5645" s="2" t="s">
        <v>192</v>
      </c>
      <c r="O5645" s="4">
        <v>150000</v>
      </c>
      <c r="P5645" s="4">
        <v>24800</v>
      </c>
      <c r="Q5645" s="4">
        <v>125200</v>
      </c>
      <c r="R5645" s="2">
        <v>18</v>
      </c>
      <c r="S5645" s="5">
        <v>14</v>
      </c>
      <c r="T5645" s="4">
        <v>8416.2199999999993</v>
      </c>
      <c r="U5645" s="2" t="s">
        <v>73</v>
      </c>
      <c r="V5645" s="2" t="s">
        <v>74</v>
      </c>
      <c r="W5645" s="4">
        <v>67329.759999999995</v>
      </c>
      <c r="X5645" s="4">
        <v>84162.240000000005</v>
      </c>
      <c r="Y5645" s="4">
        <v>151492</v>
      </c>
      <c r="Z5645" s="2">
        <v>93</v>
      </c>
      <c r="AA5645" s="2" t="s">
        <v>60</v>
      </c>
      <c r="AB5645" s="2" t="s">
        <v>15732</v>
      </c>
      <c r="AC5645" s="2" t="s">
        <v>87</v>
      </c>
      <c r="AD5645" s="2" t="s">
        <v>76</v>
      </c>
      <c r="AE5645" s="5">
        <v>83.47</v>
      </c>
      <c r="AF5645" s="2">
        <v>3</v>
      </c>
      <c r="AG5645" s="2" t="s">
        <v>130</v>
      </c>
      <c r="AH5645" s="2">
        <v>4</v>
      </c>
      <c r="AI5645" s="6" t="str">
        <f t="shared" si="264"/>
        <v>35-44</v>
      </c>
      <c r="AJ5645" s="11">
        <f>YEAR(tbl_LoanData[[#This Row],[Application Date]])</f>
        <v>2025</v>
      </c>
      <c r="AK5645" s="11" t="str">
        <f>TEXT(tbl_LoanData[[#This Row],[Application Date]],"MMMM")</f>
        <v>September</v>
      </c>
      <c r="AL5645" s="12">
        <f>DATE(YEAR(tbl_LoanData[[#This Row],[Application Date]]),MONTH(tbl_LoanData[[#This Row],[Application Date]]),1)</f>
        <v>45901</v>
      </c>
      <c r="AM5645" s="14">
        <f ca="1">IF(AND(tbl_LoanData[[#This Row],[Application Date]]&gt;=EOMONTH(TODAY(),-1)+1,tbl_LoanData[[#This Row],[Application Date]]&lt;=TODAY()),tbl_LoanData[[#This Row],[Loan Amount]],0)</f>
        <v>0</v>
      </c>
      <c r="AN5645" s="14">
        <f>tbl_LoanData[[#This Row],[Amount Paid]]-(Q5645-X5645)</f>
        <v>26292</v>
      </c>
      <c r="AO5645" s="14">
        <f>IF(tbl_LoanData[[#This Row],[Application Status]]="Approved",1,0)</f>
        <v>1</v>
      </c>
      <c r="AP5645" s="22" t="str">
        <f t="shared" ca="1" si="265"/>
        <v/>
      </c>
      <c r="AQ5645" s="22" t="str">
        <f t="shared" ca="1" si="266"/>
        <v/>
      </c>
    </row>
    <row r="5646" spans="1:43" ht="14.4" customHeight="1" x14ac:dyDescent="0.3">
      <c r="A5646" s="2" t="s">
        <v>4653</v>
      </c>
      <c r="B5646" s="2" t="s">
        <v>4654</v>
      </c>
      <c r="C5646" s="2" t="s">
        <v>368</v>
      </c>
      <c r="D5646" s="2" t="s">
        <v>204</v>
      </c>
      <c r="E5646" s="2" t="s">
        <v>91</v>
      </c>
      <c r="F5646" s="2">
        <v>33</v>
      </c>
      <c r="G5646" s="2" t="s">
        <v>83</v>
      </c>
      <c r="H5646" s="2" t="s">
        <v>265</v>
      </c>
      <c r="I5646" s="2" t="s">
        <v>44</v>
      </c>
      <c r="J5646" s="3">
        <v>45915</v>
      </c>
      <c r="K5646" s="3">
        <v>45920</v>
      </c>
      <c r="L5646" s="2" t="s">
        <v>40</v>
      </c>
      <c r="M5646" s="2" t="s">
        <v>71</v>
      </c>
      <c r="N5646" s="2" t="s">
        <v>137</v>
      </c>
      <c r="O5646" s="4">
        <v>1493000</v>
      </c>
      <c r="P5646" s="4">
        <v>238700</v>
      </c>
      <c r="Q5646" s="4">
        <v>1254300</v>
      </c>
      <c r="R5646" s="2">
        <v>24</v>
      </c>
      <c r="S5646" s="5">
        <v>11.76</v>
      </c>
      <c r="T5646" s="4">
        <v>64554.64</v>
      </c>
      <c r="U5646" s="2" t="s">
        <v>73</v>
      </c>
      <c r="V5646" s="2" t="s">
        <v>74</v>
      </c>
      <c r="W5646" s="4">
        <v>516437.12</v>
      </c>
      <c r="X5646" s="4">
        <v>1032874.24</v>
      </c>
      <c r="Y5646" s="4">
        <v>1549311.36</v>
      </c>
      <c r="Z5646" s="2">
        <v>96</v>
      </c>
      <c r="AA5646" s="2" t="s">
        <v>60</v>
      </c>
      <c r="AB5646" s="2" t="s">
        <v>15733</v>
      </c>
      <c r="AC5646" s="2" t="s">
        <v>360</v>
      </c>
      <c r="AD5646" s="2" t="s">
        <v>76</v>
      </c>
      <c r="AE5646" s="5">
        <v>84.01</v>
      </c>
      <c r="AF5646" s="2">
        <v>3</v>
      </c>
      <c r="AG5646" s="2" t="s">
        <v>130</v>
      </c>
      <c r="AH5646" s="2">
        <v>5</v>
      </c>
      <c r="AI5646" s="6" t="str">
        <f t="shared" si="264"/>
        <v>25-34</v>
      </c>
      <c r="AJ5646" s="11">
        <f>YEAR(tbl_LoanData[[#This Row],[Application Date]])</f>
        <v>2025</v>
      </c>
      <c r="AK5646" s="11" t="str">
        <f>TEXT(tbl_LoanData[[#This Row],[Application Date]],"MMMM")</f>
        <v>September</v>
      </c>
      <c r="AL5646" s="12">
        <f>DATE(YEAR(tbl_LoanData[[#This Row],[Application Date]]),MONTH(tbl_LoanData[[#This Row],[Application Date]]),1)</f>
        <v>45901</v>
      </c>
      <c r="AM5646" s="14">
        <f ca="1">IF(AND(tbl_LoanData[[#This Row],[Application Date]]&gt;=EOMONTH(TODAY(),-1)+1,tbl_LoanData[[#This Row],[Application Date]]&lt;=TODAY()),tbl_LoanData[[#This Row],[Loan Amount]],0)</f>
        <v>0</v>
      </c>
      <c r="AN5646" s="14">
        <f>tbl_LoanData[[#This Row],[Amount Paid]]-(Q5646-X5646)</f>
        <v>295011.36</v>
      </c>
      <c r="AO5646" s="14">
        <f>IF(tbl_LoanData[[#This Row],[Application Status]]="Approved",1,0)</f>
        <v>1</v>
      </c>
      <c r="AP5646" s="22" t="str">
        <f t="shared" ca="1" si="265"/>
        <v/>
      </c>
      <c r="AQ5646" s="22" t="str">
        <f t="shared" ca="1" si="266"/>
        <v/>
      </c>
    </row>
    <row r="5647" spans="1:43" ht="14.4" customHeight="1" x14ac:dyDescent="0.3">
      <c r="A5647" s="2" t="s">
        <v>4691</v>
      </c>
      <c r="B5647" s="2" t="s">
        <v>4692</v>
      </c>
      <c r="C5647" s="2" t="s">
        <v>1059</v>
      </c>
      <c r="D5647" s="2" t="s">
        <v>161</v>
      </c>
      <c r="E5647" s="2" t="s">
        <v>101</v>
      </c>
      <c r="F5647" s="2">
        <v>33</v>
      </c>
      <c r="G5647" s="2" t="s">
        <v>69</v>
      </c>
      <c r="H5647" s="2" t="s">
        <v>265</v>
      </c>
      <c r="I5647" s="2" t="s">
        <v>44</v>
      </c>
      <c r="J5647" s="3">
        <v>45922</v>
      </c>
      <c r="K5647" s="3">
        <v>45933</v>
      </c>
      <c r="L5647" s="2" t="s">
        <v>36</v>
      </c>
      <c r="M5647" s="2" t="s">
        <v>111</v>
      </c>
      <c r="N5647" s="2" t="s">
        <v>350</v>
      </c>
      <c r="O5647" s="4">
        <v>1930000</v>
      </c>
      <c r="P5647" s="4">
        <v>322900</v>
      </c>
      <c r="Q5647" s="4">
        <v>1607100</v>
      </c>
      <c r="R5647" s="2">
        <v>24</v>
      </c>
      <c r="S5647" s="5">
        <v>10.119999999999999</v>
      </c>
      <c r="T5647" s="4">
        <v>80515.710000000006</v>
      </c>
      <c r="U5647" s="2" t="s">
        <v>73</v>
      </c>
      <c r="V5647" s="2" t="s">
        <v>74</v>
      </c>
      <c r="W5647" s="4">
        <v>805157.1</v>
      </c>
      <c r="X5647" s="4">
        <v>1127219.94</v>
      </c>
      <c r="Y5647" s="4">
        <v>1932377.04</v>
      </c>
      <c r="Z5647" s="2">
        <v>0</v>
      </c>
      <c r="AA5647" s="2" t="s">
        <v>56</v>
      </c>
      <c r="AB5647" s="2" t="s">
        <v>15729</v>
      </c>
      <c r="AC5647" s="2" t="s">
        <v>332</v>
      </c>
      <c r="AD5647" s="2" t="s">
        <v>76</v>
      </c>
      <c r="AE5647" s="5">
        <v>83.27</v>
      </c>
      <c r="AF5647" s="2">
        <v>0</v>
      </c>
      <c r="AG5647" s="2" t="s">
        <v>77</v>
      </c>
      <c r="AH5647" s="2">
        <v>11</v>
      </c>
      <c r="AI5647" s="6" t="str">
        <f t="shared" si="264"/>
        <v>25-34</v>
      </c>
      <c r="AJ5647" s="11">
        <f>YEAR(tbl_LoanData[[#This Row],[Application Date]])</f>
        <v>2025</v>
      </c>
      <c r="AK5647" s="11" t="str">
        <f>TEXT(tbl_LoanData[[#This Row],[Application Date]],"MMMM")</f>
        <v>September</v>
      </c>
      <c r="AL5647" s="12">
        <f>DATE(YEAR(tbl_LoanData[[#This Row],[Application Date]]),MONTH(tbl_LoanData[[#This Row],[Application Date]]),1)</f>
        <v>45901</v>
      </c>
      <c r="AM5647" s="14">
        <f ca="1">IF(AND(tbl_LoanData[[#This Row],[Application Date]]&gt;=EOMONTH(TODAY(),-1)+1,tbl_LoanData[[#This Row],[Application Date]]&lt;=TODAY()),tbl_LoanData[[#This Row],[Loan Amount]],0)</f>
        <v>0</v>
      </c>
      <c r="AN5647" s="14">
        <f>tbl_LoanData[[#This Row],[Amount Paid]]-(Q5647-X5647)</f>
        <v>325277.03999999992</v>
      </c>
      <c r="AO5647" s="14">
        <f>IF(tbl_LoanData[[#This Row],[Application Status]]="Approved",1,0)</f>
        <v>1</v>
      </c>
      <c r="AP5647" s="22" t="str">
        <f t="shared" ca="1" si="265"/>
        <v/>
      </c>
      <c r="AQ5647" s="22" t="str">
        <f t="shared" ca="1" si="266"/>
        <v/>
      </c>
    </row>
    <row r="5648" spans="1:43" ht="14.4" customHeight="1" x14ac:dyDescent="0.3">
      <c r="A5648" s="2" t="s">
        <v>4699</v>
      </c>
      <c r="B5648" s="2" t="s">
        <v>4700</v>
      </c>
      <c r="C5648" s="2" t="s">
        <v>264</v>
      </c>
      <c r="D5648" s="2" t="s">
        <v>254</v>
      </c>
      <c r="E5648" s="2" t="s">
        <v>161</v>
      </c>
      <c r="F5648" s="2">
        <v>64</v>
      </c>
      <c r="G5648" s="2" t="s">
        <v>83</v>
      </c>
      <c r="H5648" s="2" t="s">
        <v>466</v>
      </c>
      <c r="I5648" s="2" t="s">
        <v>43</v>
      </c>
      <c r="J5648" s="3">
        <v>45926</v>
      </c>
      <c r="K5648" s="3">
        <v>45945</v>
      </c>
      <c r="L5648" s="2" t="s">
        <v>36</v>
      </c>
      <c r="M5648" s="2" t="s">
        <v>104</v>
      </c>
      <c r="N5648" s="2" t="s">
        <v>592</v>
      </c>
      <c r="O5648" s="4">
        <v>983000</v>
      </c>
      <c r="P5648" s="4">
        <v>126200</v>
      </c>
      <c r="Q5648" s="4">
        <v>856800</v>
      </c>
      <c r="R5648" s="2">
        <v>12</v>
      </c>
      <c r="S5648" s="5">
        <v>9.5500000000000007</v>
      </c>
      <c r="T5648" s="4">
        <v>78218.7</v>
      </c>
      <c r="U5648" s="2" t="s">
        <v>73</v>
      </c>
      <c r="V5648" s="2" t="s">
        <v>34</v>
      </c>
      <c r="W5648" s="4">
        <v>0</v>
      </c>
      <c r="X5648" s="4">
        <v>938624.4</v>
      </c>
      <c r="Y5648" s="4">
        <v>938624.4</v>
      </c>
      <c r="Z5648" s="2">
        <v>300</v>
      </c>
      <c r="AA5648" s="2" t="s">
        <v>60</v>
      </c>
      <c r="AB5648" s="2" t="s">
        <v>15727</v>
      </c>
      <c r="AC5648" s="2" t="s">
        <v>121</v>
      </c>
      <c r="AD5648" s="2" t="s">
        <v>76</v>
      </c>
      <c r="AE5648" s="5">
        <v>87.16</v>
      </c>
      <c r="AF5648" s="2">
        <v>10</v>
      </c>
      <c r="AG5648" s="2" t="s">
        <v>130</v>
      </c>
      <c r="AH5648" s="2">
        <v>19</v>
      </c>
      <c r="AI5648" s="6" t="str">
        <f t="shared" si="264"/>
        <v>55-64</v>
      </c>
      <c r="AJ5648" s="11">
        <f>YEAR(tbl_LoanData[[#This Row],[Application Date]])</f>
        <v>2025</v>
      </c>
      <c r="AK5648" s="11" t="str">
        <f>TEXT(tbl_LoanData[[#This Row],[Application Date]],"MMMM")</f>
        <v>September</v>
      </c>
      <c r="AL5648" s="12">
        <f>DATE(YEAR(tbl_LoanData[[#This Row],[Application Date]]),MONTH(tbl_LoanData[[#This Row],[Application Date]]),1)</f>
        <v>45901</v>
      </c>
      <c r="AM5648" s="14">
        <f ca="1">IF(AND(tbl_LoanData[[#This Row],[Application Date]]&gt;=EOMONTH(TODAY(),-1)+1,tbl_LoanData[[#This Row],[Application Date]]&lt;=TODAY()),tbl_LoanData[[#This Row],[Loan Amount]],0)</f>
        <v>0</v>
      </c>
      <c r="AN5648" s="14">
        <f>tbl_LoanData[[#This Row],[Amount Paid]]-(Q5648-X5648)</f>
        <v>81824.400000000023</v>
      </c>
      <c r="AO5648" s="14">
        <f>IF(tbl_LoanData[[#This Row],[Application Status]]="Approved",1,0)</f>
        <v>1</v>
      </c>
      <c r="AP5648" s="22" t="str">
        <f t="shared" ca="1" si="265"/>
        <v/>
      </c>
      <c r="AQ5648" s="22" t="str">
        <f t="shared" ca="1" si="266"/>
        <v/>
      </c>
    </row>
    <row r="5649" spans="1:43" ht="14.4" customHeight="1" x14ac:dyDescent="0.3">
      <c r="A5649" s="2" t="s">
        <v>4763</v>
      </c>
      <c r="B5649" s="2" t="s">
        <v>4764</v>
      </c>
      <c r="C5649" s="2" t="s">
        <v>423</v>
      </c>
      <c r="D5649" s="2" t="s">
        <v>82</v>
      </c>
      <c r="E5649" s="2" t="s">
        <v>92</v>
      </c>
      <c r="F5649" s="2">
        <v>61</v>
      </c>
      <c r="G5649" s="2" t="s">
        <v>69</v>
      </c>
      <c r="H5649" s="2" t="s">
        <v>126</v>
      </c>
      <c r="I5649" s="2" t="s">
        <v>44</v>
      </c>
      <c r="J5649" s="3">
        <v>45929</v>
      </c>
      <c r="K5649" s="3">
        <v>45943</v>
      </c>
      <c r="L5649" s="2" t="s">
        <v>38</v>
      </c>
      <c r="M5649" s="2" t="s">
        <v>127</v>
      </c>
      <c r="N5649" s="2" t="s">
        <v>128</v>
      </c>
      <c r="O5649" s="4">
        <v>1337000</v>
      </c>
      <c r="P5649" s="4">
        <v>268500</v>
      </c>
      <c r="Q5649" s="4">
        <v>1068500</v>
      </c>
      <c r="R5649" s="2">
        <v>36</v>
      </c>
      <c r="S5649" s="5">
        <v>7.37</v>
      </c>
      <c r="T5649" s="4">
        <v>36242.93</v>
      </c>
      <c r="U5649" s="2" t="s">
        <v>73</v>
      </c>
      <c r="V5649" s="2" t="s">
        <v>74</v>
      </c>
      <c r="W5649" s="4">
        <v>362429.3</v>
      </c>
      <c r="X5649" s="4">
        <v>942316.05</v>
      </c>
      <c r="Y5649" s="4">
        <v>1304745.3500000001</v>
      </c>
      <c r="Z5649" s="2">
        <v>0</v>
      </c>
      <c r="AA5649" s="2" t="s">
        <v>56</v>
      </c>
      <c r="AB5649" s="2" t="s">
        <v>15735</v>
      </c>
      <c r="AC5649" s="2" t="s">
        <v>121</v>
      </c>
      <c r="AD5649" s="2" t="s">
        <v>76</v>
      </c>
      <c r="AE5649" s="5">
        <v>79.92</v>
      </c>
      <c r="AF5649" s="2">
        <v>0</v>
      </c>
      <c r="AG5649" s="2" t="s">
        <v>77</v>
      </c>
      <c r="AH5649" s="2">
        <v>14</v>
      </c>
      <c r="AI5649" s="6" t="str">
        <f t="shared" si="264"/>
        <v>55-64</v>
      </c>
      <c r="AJ5649" s="11">
        <f>YEAR(tbl_LoanData[[#This Row],[Application Date]])</f>
        <v>2025</v>
      </c>
      <c r="AK5649" s="11" t="str">
        <f>TEXT(tbl_LoanData[[#This Row],[Application Date]],"MMMM")</f>
        <v>September</v>
      </c>
      <c r="AL5649" s="12">
        <f>DATE(YEAR(tbl_LoanData[[#This Row],[Application Date]]),MONTH(tbl_LoanData[[#This Row],[Application Date]]),1)</f>
        <v>45901</v>
      </c>
      <c r="AM5649" s="14">
        <f ca="1">IF(AND(tbl_LoanData[[#This Row],[Application Date]]&gt;=EOMONTH(TODAY(),-1)+1,tbl_LoanData[[#This Row],[Application Date]]&lt;=TODAY()),tbl_LoanData[[#This Row],[Loan Amount]],0)</f>
        <v>0</v>
      </c>
      <c r="AN5649" s="14">
        <f>tbl_LoanData[[#This Row],[Amount Paid]]-(Q5649-X5649)</f>
        <v>236245.35000000003</v>
      </c>
      <c r="AO5649" s="14">
        <f>IF(tbl_LoanData[[#This Row],[Application Status]]="Approved",1,0)</f>
        <v>1</v>
      </c>
      <c r="AP5649" s="22" t="str">
        <f t="shared" ca="1" si="265"/>
        <v/>
      </c>
      <c r="AQ5649" s="22" t="str">
        <f t="shared" ca="1" si="266"/>
        <v/>
      </c>
    </row>
    <row r="5650" spans="1:43" ht="14.4" customHeight="1" x14ac:dyDescent="0.3">
      <c r="A5650" s="2" t="s">
        <v>4785</v>
      </c>
      <c r="B5650" s="2" t="s">
        <v>4786</v>
      </c>
      <c r="C5650" s="2" t="s">
        <v>155</v>
      </c>
      <c r="D5650" s="2" t="s">
        <v>268</v>
      </c>
      <c r="E5650" s="2" t="s">
        <v>118</v>
      </c>
      <c r="F5650" s="2">
        <v>45</v>
      </c>
      <c r="G5650" s="2" t="s">
        <v>83</v>
      </c>
      <c r="H5650" s="2" t="s">
        <v>278</v>
      </c>
      <c r="I5650" s="2" t="s">
        <v>45</v>
      </c>
      <c r="J5650" s="3">
        <v>45926</v>
      </c>
      <c r="K5650" s="3"/>
      <c r="L5650" s="2" t="s">
        <v>38</v>
      </c>
      <c r="M5650" s="2" t="s">
        <v>144</v>
      </c>
      <c r="N5650" s="2" t="s">
        <v>382</v>
      </c>
      <c r="O5650" s="4">
        <v>1513000</v>
      </c>
      <c r="P5650" s="4">
        <v>230900</v>
      </c>
      <c r="Q5650" s="4">
        <v>1282100</v>
      </c>
      <c r="R5650" s="2">
        <v>36</v>
      </c>
      <c r="S5650" s="5">
        <v>8.91</v>
      </c>
      <c r="T5650" s="4">
        <v>45133.48</v>
      </c>
      <c r="U5650" s="2" t="s">
        <v>96</v>
      </c>
      <c r="V5650" s="2" t="s">
        <v>97</v>
      </c>
      <c r="W5650" s="4">
        <v>0</v>
      </c>
      <c r="X5650" s="4">
        <v>0</v>
      </c>
      <c r="Y5650" s="4">
        <v>1624805.33</v>
      </c>
      <c r="Z5650" s="2">
        <v>0</v>
      </c>
      <c r="AA5650" s="2" t="s">
        <v>97</v>
      </c>
      <c r="AB5650" s="2" t="s">
        <v>15732</v>
      </c>
      <c r="AC5650" s="2" t="s">
        <v>138</v>
      </c>
      <c r="AD5650" s="2" t="s">
        <v>76</v>
      </c>
      <c r="AE5650" s="5">
        <v>84.74</v>
      </c>
      <c r="AF5650" s="2">
        <v>0</v>
      </c>
      <c r="AG5650" s="2" t="s">
        <v>97</v>
      </c>
      <c r="AH5650" s="2"/>
      <c r="AI5650" s="6" t="str">
        <f t="shared" si="264"/>
        <v>45-54</v>
      </c>
      <c r="AJ5650" s="11">
        <f>YEAR(tbl_LoanData[[#This Row],[Application Date]])</f>
        <v>2025</v>
      </c>
      <c r="AK5650" s="11" t="str">
        <f>TEXT(tbl_LoanData[[#This Row],[Application Date]],"MMMM")</f>
        <v>September</v>
      </c>
      <c r="AL5650" s="12">
        <f>DATE(YEAR(tbl_LoanData[[#This Row],[Application Date]]),MONTH(tbl_LoanData[[#This Row],[Application Date]]),1)</f>
        <v>45901</v>
      </c>
      <c r="AM5650" s="14">
        <f ca="1">IF(AND(tbl_LoanData[[#This Row],[Application Date]]&gt;=EOMONTH(TODAY(),-1)+1,tbl_LoanData[[#This Row],[Application Date]]&lt;=TODAY()),tbl_LoanData[[#This Row],[Loan Amount]],0)</f>
        <v>0</v>
      </c>
      <c r="AN5650" s="14">
        <f>tbl_LoanData[[#This Row],[Amount Paid]]-(Q5650-X5650)</f>
        <v>-1282100</v>
      </c>
      <c r="AO5650" s="14">
        <f>IF(tbl_LoanData[[#This Row],[Application Status]]="Approved",1,0)</f>
        <v>0</v>
      </c>
      <c r="AP5650" s="22" t="str">
        <f t="shared" ca="1" si="265"/>
        <v/>
      </c>
      <c r="AQ5650" s="22" t="str">
        <f t="shared" ca="1" si="266"/>
        <v/>
      </c>
    </row>
    <row r="5651" spans="1:43" x14ac:dyDescent="0.3">
      <c r="A5651" s="2" t="s">
        <v>4801</v>
      </c>
      <c r="B5651" s="2" t="s">
        <v>4802</v>
      </c>
      <c r="C5651" s="2" t="s">
        <v>413</v>
      </c>
      <c r="D5651" s="2" t="s">
        <v>117</v>
      </c>
      <c r="E5651" s="2" t="s">
        <v>394</v>
      </c>
      <c r="F5651" s="2">
        <v>26</v>
      </c>
      <c r="G5651" s="2" t="s">
        <v>83</v>
      </c>
      <c r="H5651" s="2" t="s">
        <v>565</v>
      </c>
      <c r="I5651" s="2" t="s">
        <v>47</v>
      </c>
      <c r="J5651" s="3">
        <v>45929</v>
      </c>
      <c r="K5651" s="3">
        <v>45949</v>
      </c>
      <c r="L5651" s="2" t="s">
        <v>39</v>
      </c>
      <c r="M5651" s="2" t="s">
        <v>85</v>
      </c>
      <c r="N5651" s="2" t="s">
        <v>178</v>
      </c>
      <c r="O5651" s="4">
        <v>1593000</v>
      </c>
      <c r="P5651" s="4">
        <v>323200</v>
      </c>
      <c r="Q5651" s="4">
        <v>1269800</v>
      </c>
      <c r="R5651" s="2">
        <v>48</v>
      </c>
      <c r="S5651" s="5">
        <v>5.04</v>
      </c>
      <c r="T5651" s="4">
        <v>31787.33</v>
      </c>
      <c r="U5651" s="2" t="s">
        <v>73</v>
      </c>
      <c r="V5651" s="2" t="s">
        <v>74</v>
      </c>
      <c r="W5651" s="4">
        <v>317873.3</v>
      </c>
      <c r="X5651" s="4">
        <v>1207918.3799999999</v>
      </c>
      <c r="Y5651" s="4">
        <v>1525791.68</v>
      </c>
      <c r="Z5651" s="2">
        <v>0</v>
      </c>
      <c r="AA5651" s="2" t="s">
        <v>56</v>
      </c>
      <c r="AB5651" s="2" t="s">
        <v>15730</v>
      </c>
      <c r="AC5651" s="2" t="s">
        <v>106</v>
      </c>
      <c r="AD5651" s="2" t="s">
        <v>76</v>
      </c>
      <c r="AE5651" s="5">
        <v>79.709999999999994</v>
      </c>
      <c r="AF5651" s="2">
        <v>0</v>
      </c>
      <c r="AG5651" s="2" t="s">
        <v>77</v>
      </c>
      <c r="AH5651" s="2">
        <v>20</v>
      </c>
      <c r="AI5651" s="6" t="str">
        <f t="shared" si="264"/>
        <v>25-34</v>
      </c>
      <c r="AJ5651" s="11">
        <f>YEAR(tbl_LoanData[[#This Row],[Application Date]])</f>
        <v>2025</v>
      </c>
      <c r="AK5651" s="11" t="str">
        <f>TEXT(tbl_LoanData[[#This Row],[Application Date]],"MMMM")</f>
        <v>September</v>
      </c>
      <c r="AL5651" s="12">
        <f>DATE(YEAR(tbl_LoanData[[#This Row],[Application Date]]),MONTH(tbl_LoanData[[#This Row],[Application Date]]),1)</f>
        <v>45901</v>
      </c>
      <c r="AM5651" s="14">
        <f ca="1">IF(AND(tbl_LoanData[[#This Row],[Application Date]]&gt;=EOMONTH(TODAY(),-1)+1,tbl_LoanData[[#This Row],[Application Date]]&lt;=TODAY()),tbl_LoanData[[#This Row],[Loan Amount]],0)</f>
        <v>0</v>
      </c>
      <c r="AN5651" s="14">
        <f>tbl_LoanData[[#This Row],[Amount Paid]]-(Q5651-X5651)</f>
        <v>255991.67999999988</v>
      </c>
      <c r="AO5651" s="14">
        <f>IF(tbl_LoanData[[#This Row],[Application Status]]="Approved",1,0)</f>
        <v>1</v>
      </c>
      <c r="AP5651" s="22" t="str">
        <f t="shared" ca="1" si="265"/>
        <v/>
      </c>
      <c r="AQ5651" s="22" t="str">
        <f t="shared" ca="1" si="266"/>
        <v/>
      </c>
    </row>
    <row r="5652" spans="1:43" ht="14.4" customHeight="1" x14ac:dyDescent="0.3">
      <c r="A5652" s="2" t="s">
        <v>4819</v>
      </c>
      <c r="B5652" s="2" t="s">
        <v>4820</v>
      </c>
      <c r="C5652" s="2" t="s">
        <v>331</v>
      </c>
      <c r="D5652" s="2" t="s">
        <v>134</v>
      </c>
      <c r="E5652" s="2" t="s">
        <v>189</v>
      </c>
      <c r="F5652" s="2">
        <v>56</v>
      </c>
      <c r="G5652" s="2" t="s">
        <v>83</v>
      </c>
      <c r="H5652" s="2" t="s">
        <v>143</v>
      </c>
      <c r="I5652" s="2" t="s">
        <v>46</v>
      </c>
      <c r="J5652" s="3">
        <v>45926</v>
      </c>
      <c r="K5652" s="3">
        <v>45943</v>
      </c>
      <c r="L5652" s="2" t="s">
        <v>39</v>
      </c>
      <c r="M5652" s="2" t="s">
        <v>94</v>
      </c>
      <c r="N5652" s="2" t="s">
        <v>418</v>
      </c>
      <c r="O5652" s="4">
        <v>2366000</v>
      </c>
      <c r="P5652" s="4">
        <v>541100</v>
      </c>
      <c r="Q5652" s="4">
        <v>1824900</v>
      </c>
      <c r="R5652" s="2">
        <v>48</v>
      </c>
      <c r="S5652" s="5">
        <v>6.24</v>
      </c>
      <c r="T5652" s="4">
        <v>47508.23</v>
      </c>
      <c r="U5652" s="2" t="s">
        <v>73</v>
      </c>
      <c r="V5652" s="2" t="s">
        <v>74</v>
      </c>
      <c r="W5652" s="4">
        <v>475082.3</v>
      </c>
      <c r="X5652" s="4">
        <v>1805312.74</v>
      </c>
      <c r="Y5652" s="4">
        <v>2280395.04</v>
      </c>
      <c r="Z5652" s="2">
        <v>0</v>
      </c>
      <c r="AA5652" s="2" t="s">
        <v>56</v>
      </c>
      <c r="AB5652" s="2" t="s">
        <v>15728</v>
      </c>
      <c r="AC5652" s="2" t="s">
        <v>87</v>
      </c>
      <c r="AD5652" s="2" t="s">
        <v>76</v>
      </c>
      <c r="AE5652" s="5">
        <v>77.13</v>
      </c>
      <c r="AF5652" s="2">
        <v>0</v>
      </c>
      <c r="AG5652" s="2" t="s">
        <v>77</v>
      </c>
      <c r="AH5652" s="2">
        <v>17</v>
      </c>
      <c r="AI5652" s="6" t="str">
        <f t="shared" si="264"/>
        <v>55-64</v>
      </c>
      <c r="AJ5652" s="11">
        <f>YEAR(tbl_LoanData[[#This Row],[Application Date]])</f>
        <v>2025</v>
      </c>
      <c r="AK5652" s="11" t="str">
        <f>TEXT(tbl_LoanData[[#This Row],[Application Date]],"MMMM")</f>
        <v>September</v>
      </c>
      <c r="AL5652" s="12">
        <f>DATE(YEAR(tbl_LoanData[[#This Row],[Application Date]]),MONTH(tbl_LoanData[[#This Row],[Application Date]]),1)</f>
        <v>45901</v>
      </c>
      <c r="AM5652" s="14">
        <f ca="1">IF(AND(tbl_LoanData[[#This Row],[Application Date]]&gt;=EOMONTH(TODAY(),-1)+1,tbl_LoanData[[#This Row],[Application Date]]&lt;=TODAY()),tbl_LoanData[[#This Row],[Loan Amount]],0)</f>
        <v>0</v>
      </c>
      <c r="AN5652" s="14">
        <f>tbl_LoanData[[#This Row],[Amount Paid]]-(Q5652-X5652)</f>
        <v>455495.04</v>
      </c>
      <c r="AO5652" s="14">
        <f>IF(tbl_LoanData[[#This Row],[Application Status]]="Approved",1,0)</f>
        <v>1</v>
      </c>
      <c r="AP5652" s="22" t="str">
        <f t="shared" ca="1" si="265"/>
        <v/>
      </c>
      <c r="AQ5652" s="22" t="str">
        <f t="shared" ca="1" si="266"/>
        <v/>
      </c>
    </row>
    <row r="5653" spans="1:43" ht="14.4" customHeight="1" x14ac:dyDescent="0.3">
      <c r="A5653" s="2" t="s">
        <v>4881</v>
      </c>
      <c r="B5653" s="2" t="s">
        <v>4882</v>
      </c>
      <c r="C5653" s="2" t="s">
        <v>289</v>
      </c>
      <c r="D5653" s="2" t="s">
        <v>209</v>
      </c>
      <c r="E5653" s="2" t="s">
        <v>176</v>
      </c>
      <c r="F5653" s="2">
        <v>54</v>
      </c>
      <c r="G5653" s="2" t="s">
        <v>69</v>
      </c>
      <c r="H5653" s="2" t="s">
        <v>516</v>
      </c>
      <c r="I5653" s="2" t="s">
        <v>53</v>
      </c>
      <c r="J5653" s="3">
        <v>45905</v>
      </c>
      <c r="K5653" s="3">
        <v>45926</v>
      </c>
      <c r="L5653" s="2" t="s">
        <v>40</v>
      </c>
      <c r="M5653" s="2" t="s">
        <v>71</v>
      </c>
      <c r="N5653" s="2" t="s">
        <v>137</v>
      </c>
      <c r="O5653" s="4">
        <v>1315000</v>
      </c>
      <c r="P5653" s="4">
        <v>143800</v>
      </c>
      <c r="Q5653" s="4">
        <v>1171200</v>
      </c>
      <c r="R5653" s="2">
        <v>60</v>
      </c>
      <c r="S5653" s="5">
        <v>12.84</v>
      </c>
      <c r="T5653" s="4">
        <v>32051.84</v>
      </c>
      <c r="U5653" s="2" t="s">
        <v>73</v>
      </c>
      <c r="V5653" s="2" t="s">
        <v>74</v>
      </c>
      <c r="W5653" s="4">
        <v>320518.40000000002</v>
      </c>
      <c r="X5653" s="4">
        <v>1602592</v>
      </c>
      <c r="Y5653" s="4">
        <v>1923110.4</v>
      </c>
      <c r="Z5653" s="2">
        <v>0</v>
      </c>
      <c r="AA5653" s="2" t="s">
        <v>56</v>
      </c>
      <c r="AB5653" s="2" t="s">
        <v>15727</v>
      </c>
      <c r="AC5653" s="2" t="s">
        <v>332</v>
      </c>
      <c r="AD5653" s="2" t="s">
        <v>76</v>
      </c>
      <c r="AE5653" s="5">
        <v>89.06</v>
      </c>
      <c r="AF5653" s="2">
        <v>0</v>
      </c>
      <c r="AG5653" s="2" t="s">
        <v>77</v>
      </c>
      <c r="AH5653" s="2">
        <v>21</v>
      </c>
      <c r="AI5653" s="6" t="str">
        <f t="shared" si="264"/>
        <v>45-54</v>
      </c>
      <c r="AJ5653" s="11">
        <f>YEAR(tbl_LoanData[[#This Row],[Application Date]])</f>
        <v>2025</v>
      </c>
      <c r="AK5653" s="11" t="str">
        <f>TEXT(tbl_LoanData[[#This Row],[Application Date]],"MMMM")</f>
        <v>September</v>
      </c>
      <c r="AL5653" s="12">
        <f>DATE(YEAR(tbl_LoanData[[#This Row],[Application Date]]),MONTH(tbl_LoanData[[#This Row],[Application Date]]),1)</f>
        <v>45901</v>
      </c>
      <c r="AM5653" s="14">
        <f ca="1">IF(AND(tbl_LoanData[[#This Row],[Application Date]]&gt;=EOMONTH(TODAY(),-1)+1,tbl_LoanData[[#This Row],[Application Date]]&lt;=TODAY()),tbl_LoanData[[#This Row],[Loan Amount]],0)</f>
        <v>0</v>
      </c>
      <c r="AN5653" s="14">
        <f>tbl_LoanData[[#This Row],[Amount Paid]]-(Q5653-X5653)</f>
        <v>751910.40000000002</v>
      </c>
      <c r="AO5653" s="14">
        <f>IF(tbl_LoanData[[#This Row],[Application Status]]="Approved",1,0)</f>
        <v>1</v>
      </c>
      <c r="AP5653" s="22" t="str">
        <f t="shared" ca="1" si="265"/>
        <v/>
      </c>
      <c r="AQ5653" s="22" t="str">
        <f t="shared" ca="1" si="266"/>
        <v/>
      </c>
    </row>
    <row r="5654" spans="1:43" ht="14.4" customHeight="1" x14ac:dyDescent="0.3">
      <c r="A5654" s="2" t="s">
        <v>4895</v>
      </c>
      <c r="B5654" s="2" t="s">
        <v>4896</v>
      </c>
      <c r="C5654" s="2" t="s">
        <v>606</v>
      </c>
      <c r="D5654" s="2" t="s">
        <v>232</v>
      </c>
      <c r="E5654" s="2" t="s">
        <v>311</v>
      </c>
      <c r="F5654" s="2">
        <v>54</v>
      </c>
      <c r="G5654" s="2" t="s">
        <v>69</v>
      </c>
      <c r="H5654" s="2" t="s">
        <v>285</v>
      </c>
      <c r="I5654" s="2" t="s">
        <v>55</v>
      </c>
      <c r="J5654" s="3">
        <v>45907</v>
      </c>
      <c r="K5654" s="3">
        <v>45923</v>
      </c>
      <c r="L5654" s="2" t="s">
        <v>38</v>
      </c>
      <c r="M5654" s="2" t="s">
        <v>71</v>
      </c>
      <c r="N5654" s="2" t="s">
        <v>589</v>
      </c>
      <c r="O5654" s="4">
        <v>1567000</v>
      </c>
      <c r="P5654" s="4">
        <v>317700</v>
      </c>
      <c r="Q5654" s="4">
        <v>1249300</v>
      </c>
      <c r="R5654" s="2">
        <v>24</v>
      </c>
      <c r="S5654" s="5">
        <v>13.34</v>
      </c>
      <c r="T5654" s="4">
        <v>65942.22</v>
      </c>
      <c r="U5654" s="2" t="s">
        <v>73</v>
      </c>
      <c r="V5654" s="2" t="s">
        <v>74</v>
      </c>
      <c r="W5654" s="4">
        <v>461595.54</v>
      </c>
      <c r="X5654" s="4">
        <v>1121017.7</v>
      </c>
      <c r="Y5654" s="4">
        <v>1582613.24</v>
      </c>
      <c r="Z5654" s="2">
        <v>93</v>
      </c>
      <c r="AA5654" s="2" t="s">
        <v>60</v>
      </c>
      <c r="AB5654" s="2" t="s">
        <v>15727</v>
      </c>
      <c r="AC5654" s="2" t="s">
        <v>121</v>
      </c>
      <c r="AD5654" s="2" t="s">
        <v>76</v>
      </c>
      <c r="AE5654" s="5">
        <v>79.73</v>
      </c>
      <c r="AF5654" s="2">
        <v>3</v>
      </c>
      <c r="AG5654" s="2" t="s">
        <v>130</v>
      </c>
      <c r="AH5654" s="2">
        <v>16</v>
      </c>
      <c r="AI5654" s="6" t="str">
        <f t="shared" si="264"/>
        <v>45-54</v>
      </c>
      <c r="AJ5654" s="11">
        <f>YEAR(tbl_LoanData[[#This Row],[Application Date]])</f>
        <v>2025</v>
      </c>
      <c r="AK5654" s="11" t="str">
        <f>TEXT(tbl_LoanData[[#This Row],[Application Date]],"MMMM")</f>
        <v>September</v>
      </c>
      <c r="AL5654" s="12">
        <f>DATE(YEAR(tbl_LoanData[[#This Row],[Application Date]]),MONTH(tbl_LoanData[[#This Row],[Application Date]]),1)</f>
        <v>45901</v>
      </c>
      <c r="AM5654" s="14">
        <f ca="1">IF(AND(tbl_LoanData[[#This Row],[Application Date]]&gt;=EOMONTH(TODAY(),-1)+1,tbl_LoanData[[#This Row],[Application Date]]&lt;=TODAY()),tbl_LoanData[[#This Row],[Loan Amount]],0)</f>
        <v>0</v>
      </c>
      <c r="AN5654" s="14">
        <f>tbl_LoanData[[#This Row],[Amount Paid]]-(Q5654-X5654)</f>
        <v>333313.23999999993</v>
      </c>
      <c r="AO5654" s="14">
        <f>IF(tbl_LoanData[[#This Row],[Application Status]]="Approved",1,0)</f>
        <v>1</v>
      </c>
      <c r="AP5654" s="22" t="str">
        <f t="shared" ca="1" si="265"/>
        <v/>
      </c>
      <c r="AQ5654" s="22" t="str">
        <f t="shared" ca="1" si="266"/>
        <v/>
      </c>
    </row>
    <row r="5655" spans="1:43" ht="14.4" customHeight="1" x14ac:dyDescent="0.3">
      <c r="A5655" s="2" t="s">
        <v>5019</v>
      </c>
      <c r="B5655" s="2" t="s">
        <v>5020</v>
      </c>
      <c r="C5655" s="2" t="s">
        <v>141</v>
      </c>
      <c r="D5655" s="2" t="s">
        <v>81</v>
      </c>
      <c r="E5655" s="2" t="s">
        <v>268</v>
      </c>
      <c r="F5655" s="2">
        <v>58</v>
      </c>
      <c r="G5655" s="2" t="s">
        <v>83</v>
      </c>
      <c r="H5655" s="2" t="s">
        <v>244</v>
      </c>
      <c r="I5655" s="2" t="s">
        <v>48</v>
      </c>
      <c r="J5655" s="3">
        <v>45914</v>
      </c>
      <c r="K5655" s="3"/>
      <c r="L5655" s="2" t="s">
        <v>36</v>
      </c>
      <c r="M5655" s="2" t="s">
        <v>94</v>
      </c>
      <c r="N5655" s="2" t="s">
        <v>212</v>
      </c>
      <c r="O5655" s="4">
        <v>1697000</v>
      </c>
      <c r="P5655" s="4">
        <v>669000</v>
      </c>
      <c r="Q5655" s="4">
        <v>1028000</v>
      </c>
      <c r="R5655" s="2">
        <v>24</v>
      </c>
      <c r="S5655" s="5">
        <v>9.82</v>
      </c>
      <c r="T5655" s="4">
        <v>51245.8</v>
      </c>
      <c r="U5655" s="2" t="s">
        <v>113</v>
      </c>
      <c r="V5655" s="2" t="s">
        <v>97</v>
      </c>
      <c r="W5655" s="4">
        <v>0</v>
      </c>
      <c r="X5655" s="4">
        <v>0</v>
      </c>
      <c r="Y5655" s="4">
        <v>1229899.2</v>
      </c>
      <c r="Z5655" s="2">
        <v>0</v>
      </c>
      <c r="AA5655" s="2" t="s">
        <v>97</v>
      </c>
      <c r="AB5655" s="2" t="s">
        <v>15729</v>
      </c>
      <c r="AC5655" s="2" t="s">
        <v>332</v>
      </c>
      <c r="AD5655" s="2" t="s">
        <v>76</v>
      </c>
      <c r="AE5655" s="5">
        <v>60.58</v>
      </c>
      <c r="AF5655" s="2">
        <v>0</v>
      </c>
      <c r="AG5655" s="2" t="s">
        <v>97</v>
      </c>
      <c r="AH5655" s="2"/>
      <c r="AI5655" s="6" t="str">
        <f t="shared" si="264"/>
        <v>55-64</v>
      </c>
      <c r="AJ5655" s="11">
        <f>YEAR(tbl_LoanData[[#This Row],[Application Date]])</f>
        <v>2025</v>
      </c>
      <c r="AK5655" s="11" t="str">
        <f>TEXT(tbl_LoanData[[#This Row],[Application Date]],"MMMM")</f>
        <v>September</v>
      </c>
      <c r="AL5655" s="12">
        <f>DATE(YEAR(tbl_LoanData[[#This Row],[Application Date]]),MONTH(tbl_LoanData[[#This Row],[Application Date]]),1)</f>
        <v>45901</v>
      </c>
      <c r="AM5655" s="14">
        <f ca="1">IF(AND(tbl_LoanData[[#This Row],[Application Date]]&gt;=EOMONTH(TODAY(),-1)+1,tbl_LoanData[[#This Row],[Application Date]]&lt;=TODAY()),tbl_LoanData[[#This Row],[Loan Amount]],0)</f>
        <v>0</v>
      </c>
      <c r="AN5655" s="14">
        <f>tbl_LoanData[[#This Row],[Amount Paid]]-(Q5655-X5655)</f>
        <v>-1028000</v>
      </c>
      <c r="AO5655" s="14">
        <f>IF(tbl_LoanData[[#This Row],[Application Status]]="Approved",1,0)</f>
        <v>0</v>
      </c>
      <c r="AP5655" s="22" t="str">
        <f t="shared" ca="1" si="265"/>
        <v/>
      </c>
      <c r="AQ5655" s="22" t="str">
        <f t="shared" ca="1" si="266"/>
        <v/>
      </c>
    </row>
    <row r="5656" spans="1:43" x14ac:dyDescent="0.3">
      <c r="A5656" s="2" t="s">
        <v>5071</v>
      </c>
      <c r="B5656" s="2" t="s">
        <v>5072</v>
      </c>
      <c r="C5656" s="2" t="s">
        <v>335</v>
      </c>
      <c r="D5656" s="2" t="s">
        <v>232</v>
      </c>
      <c r="E5656" s="2" t="s">
        <v>182</v>
      </c>
      <c r="F5656" s="2">
        <v>65</v>
      </c>
      <c r="G5656" s="2" t="s">
        <v>83</v>
      </c>
      <c r="H5656" s="2" t="s">
        <v>256</v>
      </c>
      <c r="I5656" s="2" t="s">
        <v>43</v>
      </c>
      <c r="J5656" s="3">
        <v>45920</v>
      </c>
      <c r="K5656" s="3">
        <v>45926</v>
      </c>
      <c r="L5656" s="2" t="s">
        <v>40</v>
      </c>
      <c r="M5656" s="2" t="s">
        <v>85</v>
      </c>
      <c r="N5656" s="2" t="s">
        <v>274</v>
      </c>
      <c r="O5656" s="4">
        <v>1367000</v>
      </c>
      <c r="P5656" s="4">
        <v>478200</v>
      </c>
      <c r="Q5656" s="4">
        <v>888800</v>
      </c>
      <c r="R5656" s="2">
        <v>36</v>
      </c>
      <c r="S5656" s="5">
        <v>5.65</v>
      </c>
      <c r="T5656" s="4">
        <v>28873.66</v>
      </c>
      <c r="U5656" s="2" t="s">
        <v>73</v>
      </c>
      <c r="V5656" s="2" t="s">
        <v>74</v>
      </c>
      <c r="W5656" s="4">
        <v>288736.59999999998</v>
      </c>
      <c r="X5656" s="4">
        <v>750715</v>
      </c>
      <c r="Y5656" s="4">
        <v>1039451.6</v>
      </c>
      <c r="Z5656" s="2">
        <v>0</v>
      </c>
      <c r="AA5656" s="2" t="s">
        <v>56</v>
      </c>
      <c r="AB5656" s="2" t="s">
        <v>15736</v>
      </c>
      <c r="AC5656" s="2" t="s">
        <v>138</v>
      </c>
      <c r="AD5656" s="2" t="s">
        <v>76</v>
      </c>
      <c r="AE5656" s="5">
        <v>65.02</v>
      </c>
      <c r="AF5656" s="2">
        <v>0</v>
      </c>
      <c r="AG5656" s="2" t="s">
        <v>77</v>
      </c>
      <c r="AH5656" s="2">
        <v>6</v>
      </c>
      <c r="AI5656" s="6" t="str">
        <f t="shared" si="264"/>
        <v>65+</v>
      </c>
      <c r="AJ5656" s="11">
        <f>YEAR(tbl_LoanData[[#This Row],[Application Date]])</f>
        <v>2025</v>
      </c>
      <c r="AK5656" s="11" t="str">
        <f>TEXT(tbl_LoanData[[#This Row],[Application Date]],"MMMM")</f>
        <v>September</v>
      </c>
      <c r="AL5656" s="12">
        <f>DATE(YEAR(tbl_LoanData[[#This Row],[Application Date]]),MONTH(tbl_LoanData[[#This Row],[Application Date]]),1)</f>
        <v>45901</v>
      </c>
      <c r="AM5656" s="14">
        <f ca="1">IF(AND(tbl_LoanData[[#This Row],[Application Date]]&gt;=EOMONTH(TODAY(),-1)+1,tbl_LoanData[[#This Row],[Application Date]]&lt;=TODAY()),tbl_LoanData[[#This Row],[Loan Amount]],0)</f>
        <v>0</v>
      </c>
      <c r="AN5656" s="14">
        <f>tbl_LoanData[[#This Row],[Amount Paid]]-(Q5656-X5656)</f>
        <v>150651.59999999998</v>
      </c>
      <c r="AO5656" s="14">
        <f>IF(tbl_LoanData[[#This Row],[Application Status]]="Approved",1,0)</f>
        <v>1</v>
      </c>
      <c r="AP5656" s="22" t="str">
        <f t="shared" ca="1" si="265"/>
        <v/>
      </c>
      <c r="AQ5656" s="22" t="str">
        <f t="shared" ca="1" si="266"/>
        <v/>
      </c>
    </row>
    <row r="5657" spans="1:43" x14ac:dyDescent="0.3">
      <c r="A5657" s="2" t="s">
        <v>5113</v>
      </c>
      <c r="B5657" s="2" t="s">
        <v>5114</v>
      </c>
      <c r="C5657" s="2" t="s">
        <v>439</v>
      </c>
      <c r="D5657" s="2" t="s">
        <v>102</v>
      </c>
      <c r="E5657" s="2" t="s">
        <v>118</v>
      </c>
      <c r="F5657" s="2">
        <v>46</v>
      </c>
      <c r="G5657" s="2" t="s">
        <v>83</v>
      </c>
      <c r="H5657" s="2" t="s">
        <v>156</v>
      </c>
      <c r="I5657" s="2" t="s">
        <v>45</v>
      </c>
      <c r="J5657" s="3">
        <v>45923</v>
      </c>
      <c r="K5657" s="3">
        <v>45936</v>
      </c>
      <c r="L5657" s="2" t="s">
        <v>37</v>
      </c>
      <c r="M5657" s="2" t="s">
        <v>260</v>
      </c>
      <c r="N5657" s="2" t="s">
        <v>745</v>
      </c>
      <c r="O5657" s="4">
        <v>211000</v>
      </c>
      <c r="P5657" s="4">
        <v>73800</v>
      </c>
      <c r="Q5657" s="4">
        <v>137200</v>
      </c>
      <c r="R5657" s="2">
        <v>60</v>
      </c>
      <c r="S5657" s="5">
        <v>13.35</v>
      </c>
      <c r="T5657" s="4">
        <v>3813.02</v>
      </c>
      <c r="U5657" s="2" t="s">
        <v>73</v>
      </c>
      <c r="V5657" s="2" t="s">
        <v>74</v>
      </c>
      <c r="W5657" s="4">
        <v>15252.08</v>
      </c>
      <c r="X5657" s="4">
        <v>213528.92</v>
      </c>
      <c r="Y5657" s="4">
        <v>228781</v>
      </c>
      <c r="Z5657" s="2">
        <v>192</v>
      </c>
      <c r="AA5657" s="2" t="s">
        <v>60</v>
      </c>
      <c r="AB5657" s="2" t="s">
        <v>15735</v>
      </c>
      <c r="AC5657" s="2" t="s">
        <v>121</v>
      </c>
      <c r="AD5657" s="2" t="s">
        <v>76</v>
      </c>
      <c r="AE5657" s="5">
        <v>65.02</v>
      </c>
      <c r="AF5657" s="2">
        <v>6</v>
      </c>
      <c r="AG5657" s="2" t="s">
        <v>130</v>
      </c>
      <c r="AH5657" s="2">
        <v>13</v>
      </c>
      <c r="AI5657" s="6" t="str">
        <f t="shared" si="264"/>
        <v>45-54</v>
      </c>
      <c r="AJ5657" s="11">
        <f>YEAR(tbl_LoanData[[#This Row],[Application Date]])</f>
        <v>2025</v>
      </c>
      <c r="AK5657" s="11" t="str">
        <f>TEXT(tbl_LoanData[[#This Row],[Application Date]],"MMMM")</f>
        <v>September</v>
      </c>
      <c r="AL5657" s="12">
        <f>DATE(YEAR(tbl_LoanData[[#This Row],[Application Date]]),MONTH(tbl_LoanData[[#This Row],[Application Date]]),1)</f>
        <v>45901</v>
      </c>
      <c r="AM5657" s="14">
        <f ca="1">IF(AND(tbl_LoanData[[#This Row],[Application Date]]&gt;=EOMONTH(TODAY(),-1)+1,tbl_LoanData[[#This Row],[Application Date]]&lt;=TODAY()),tbl_LoanData[[#This Row],[Loan Amount]],0)</f>
        <v>0</v>
      </c>
      <c r="AN5657" s="14">
        <f>tbl_LoanData[[#This Row],[Amount Paid]]-(Q5657-X5657)</f>
        <v>91581.000000000015</v>
      </c>
      <c r="AO5657" s="14">
        <f>IF(tbl_LoanData[[#This Row],[Application Status]]="Approved",1,0)</f>
        <v>1</v>
      </c>
      <c r="AP5657" s="22" t="str">
        <f t="shared" ca="1" si="265"/>
        <v/>
      </c>
      <c r="AQ5657" s="22" t="str">
        <f t="shared" ca="1" si="266"/>
        <v/>
      </c>
    </row>
    <row r="5658" spans="1:43" ht="14.4" customHeight="1" x14ac:dyDescent="0.3">
      <c r="A5658" s="2" t="s">
        <v>5127</v>
      </c>
      <c r="B5658" s="2" t="s">
        <v>5128</v>
      </c>
      <c r="C5658" s="2" t="s">
        <v>809</v>
      </c>
      <c r="D5658" s="2" t="s">
        <v>161</v>
      </c>
      <c r="E5658" s="2" t="s">
        <v>176</v>
      </c>
      <c r="F5658" s="2">
        <v>61</v>
      </c>
      <c r="G5658" s="2" t="s">
        <v>69</v>
      </c>
      <c r="H5658" s="2" t="s">
        <v>151</v>
      </c>
      <c r="I5658" s="2" t="s">
        <v>46</v>
      </c>
      <c r="J5658" s="3">
        <v>45922</v>
      </c>
      <c r="K5658" s="3">
        <v>45938</v>
      </c>
      <c r="L5658" s="2" t="s">
        <v>40</v>
      </c>
      <c r="M5658" s="2" t="s">
        <v>111</v>
      </c>
      <c r="N5658" s="2" t="s">
        <v>120</v>
      </c>
      <c r="O5658" s="4">
        <v>901000</v>
      </c>
      <c r="P5658" s="4">
        <v>198000</v>
      </c>
      <c r="Q5658" s="4">
        <v>703000</v>
      </c>
      <c r="R5658" s="2">
        <v>36</v>
      </c>
      <c r="S5658" s="5">
        <v>7.71</v>
      </c>
      <c r="T5658" s="4">
        <v>24044.55</v>
      </c>
      <c r="U5658" s="2" t="s">
        <v>73</v>
      </c>
      <c r="V5658" s="2" t="s">
        <v>74</v>
      </c>
      <c r="W5658" s="4">
        <v>216400.95</v>
      </c>
      <c r="X5658" s="4">
        <v>649202.94999999995</v>
      </c>
      <c r="Y5658" s="4">
        <v>865603.9</v>
      </c>
      <c r="Z5658" s="2">
        <v>29</v>
      </c>
      <c r="AA5658" s="2" t="s">
        <v>57</v>
      </c>
      <c r="AB5658" s="2" t="s">
        <v>15735</v>
      </c>
      <c r="AC5658" s="2" t="s">
        <v>146</v>
      </c>
      <c r="AD5658" s="2" t="s">
        <v>76</v>
      </c>
      <c r="AE5658" s="5">
        <v>78.02</v>
      </c>
      <c r="AF5658" s="2">
        <v>1</v>
      </c>
      <c r="AG5658" s="2" t="s">
        <v>77</v>
      </c>
      <c r="AH5658" s="2">
        <v>16</v>
      </c>
      <c r="AI5658" s="6" t="str">
        <f t="shared" si="264"/>
        <v>55-64</v>
      </c>
      <c r="AJ5658" s="11">
        <f>YEAR(tbl_LoanData[[#This Row],[Application Date]])</f>
        <v>2025</v>
      </c>
      <c r="AK5658" s="11" t="str">
        <f>TEXT(tbl_LoanData[[#This Row],[Application Date]],"MMMM")</f>
        <v>September</v>
      </c>
      <c r="AL5658" s="12">
        <f>DATE(YEAR(tbl_LoanData[[#This Row],[Application Date]]),MONTH(tbl_LoanData[[#This Row],[Application Date]]),1)</f>
        <v>45901</v>
      </c>
      <c r="AM5658" s="14">
        <f ca="1">IF(AND(tbl_LoanData[[#This Row],[Application Date]]&gt;=EOMONTH(TODAY(),-1)+1,tbl_LoanData[[#This Row],[Application Date]]&lt;=TODAY()),tbl_LoanData[[#This Row],[Loan Amount]],0)</f>
        <v>0</v>
      </c>
      <c r="AN5658" s="14">
        <f>tbl_LoanData[[#This Row],[Amount Paid]]-(Q5658-X5658)</f>
        <v>162603.89999999997</v>
      </c>
      <c r="AO5658" s="14">
        <f>IF(tbl_LoanData[[#This Row],[Application Status]]="Approved",1,0)</f>
        <v>1</v>
      </c>
      <c r="AP5658" s="22" t="str">
        <f t="shared" ca="1" si="265"/>
        <v/>
      </c>
      <c r="AQ5658" s="22" t="str">
        <f t="shared" ca="1" si="266"/>
        <v/>
      </c>
    </row>
    <row r="5659" spans="1:43" ht="14.4" customHeight="1" x14ac:dyDescent="0.3">
      <c r="A5659" s="2" t="s">
        <v>5129</v>
      </c>
      <c r="B5659" s="2" t="s">
        <v>5130</v>
      </c>
      <c r="C5659" s="2" t="s">
        <v>668</v>
      </c>
      <c r="D5659" s="2" t="s">
        <v>161</v>
      </c>
      <c r="E5659" s="2" t="s">
        <v>209</v>
      </c>
      <c r="F5659" s="2">
        <v>65</v>
      </c>
      <c r="G5659" s="2" t="s">
        <v>69</v>
      </c>
      <c r="H5659" s="2" t="s">
        <v>93</v>
      </c>
      <c r="I5659" s="2" t="s">
        <v>50</v>
      </c>
      <c r="J5659" s="3">
        <v>45920</v>
      </c>
      <c r="K5659" s="3">
        <v>45930</v>
      </c>
      <c r="L5659" s="2" t="s">
        <v>37</v>
      </c>
      <c r="M5659" s="2" t="s">
        <v>260</v>
      </c>
      <c r="N5659" s="2" t="s">
        <v>261</v>
      </c>
      <c r="O5659" s="4">
        <v>94000</v>
      </c>
      <c r="P5659" s="4">
        <v>34000</v>
      </c>
      <c r="Q5659" s="4">
        <v>60000</v>
      </c>
      <c r="R5659" s="2">
        <v>12</v>
      </c>
      <c r="S5659" s="5">
        <v>6.59</v>
      </c>
      <c r="T5659" s="4">
        <v>5329.5</v>
      </c>
      <c r="U5659" s="2" t="s">
        <v>73</v>
      </c>
      <c r="V5659" s="2" t="s">
        <v>74</v>
      </c>
      <c r="W5659" s="4">
        <v>53295</v>
      </c>
      <c r="X5659" s="4">
        <v>10659</v>
      </c>
      <c r="Y5659" s="4">
        <v>63954</v>
      </c>
      <c r="Z5659" s="2">
        <v>0</v>
      </c>
      <c r="AA5659" s="2" t="s">
        <v>56</v>
      </c>
      <c r="AB5659" s="2" t="s">
        <v>15728</v>
      </c>
      <c r="AC5659" s="2" t="s">
        <v>106</v>
      </c>
      <c r="AD5659" s="2" t="s">
        <v>76</v>
      </c>
      <c r="AE5659" s="5">
        <v>63.83</v>
      </c>
      <c r="AF5659" s="2">
        <v>0</v>
      </c>
      <c r="AG5659" s="2" t="s">
        <v>77</v>
      </c>
      <c r="AH5659" s="2">
        <v>10</v>
      </c>
      <c r="AI5659" s="6" t="str">
        <f t="shared" si="264"/>
        <v>65+</v>
      </c>
      <c r="AJ5659" s="11">
        <f>YEAR(tbl_LoanData[[#This Row],[Application Date]])</f>
        <v>2025</v>
      </c>
      <c r="AK5659" s="11" t="str">
        <f>TEXT(tbl_LoanData[[#This Row],[Application Date]],"MMMM")</f>
        <v>September</v>
      </c>
      <c r="AL5659" s="12">
        <f>DATE(YEAR(tbl_LoanData[[#This Row],[Application Date]]),MONTH(tbl_LoanData[[#This Row],[Application Date]]),1)</f>
        <v>45901</v>
      </c>
      <c r="AM5659" s="14">
        <f ca="1">IF(AND(tbl_LoanData[[#This Row],[Application Date]]&gt;=EOMONTH(TODAY(),-1)+1,tbl_LoanData[[#This Row],[Application Date]]&lt;=TODAY()),tbl_LoanData[[#This Row],[Loan Amount]],0)</f>
        <v>0</v>
      </c>
      <c r="AN5659" s="14">
        <f>tbl_LoanData[[#This Row],[Amount Paid]]-(Q5659-X5659)</f>
        <v>3954</v>
      </c>
      <c r="AO5659" s="14">
        <f>IF(tbl_LoanData[[#This Row],[Application Status]]="Approved",1,0)</f>
        <v>1</v>
      </c>
      <c r="AP5659" s="22" t="str">
        <f t="shared" ca="1" si="265"/>
        <v/>
      </c>
      <c r="AQ5659" s="22" t="str">
        <f t="shared" ca="1" si="266"/>
        <v/>
      </c>
    </row>
    <row r="5660" spans="1:43" x14ac:dyDescent="0.3">
      <c r="A5660" s="2" t="s">
        <v>5179</v>
      </c>
      <c r="B5660" s="2" t="s">
        <v>5180</v>
      </c>
      <c r="C5660" s="2" t="s">
        <v>343</v>
      </c>
      <c r="D5660" s="2" t="s">
        <v>254</v>
      </c>
      <c r="E5660" s="2" t="s">
        <v>134</v>
      </c>
      <c r="F5660" s="2">
        <v>64</v>
      </c>
      <c r="G5660" s="2" t="s">
        <v>69</v>
      </c>
      <c r="H5660" s="2" t="s">
        <v>265</v>
      </c>
      <c r="I5660" s="2" t="s">
        <v>44</v>
      </c>
      <c r="J5660" s="3">
        <v>45928</v>
      </c>
      <c r="K5660" s="3">
        <v>45940</v>
      </c>
      <c r="L5660" s="2" t="s">
        <v>37</v>
      </c>
      <c r="M5660" s="2" t="s">
        <v>199</v>
      </c>
      <c r="N5660" s="2" t="s">
        <v>319</v>
      </c>
      <c r="O5660" s="4">
        <v>90000</v>
      </c>
      <c r="P5660" s="4">
        <v>35400</v>
      </c>
      <c r="Q5660" s="4">
        <v>54600</v>
      </c>
      <c r="R5660" s="2">
        <v>12</v>
      </c>
      <c r="S5660" s="5">
        <v>10.050000000000001</v>
      </c>
      <c r="T5660" s="4">
        <v>5007.28</v>
      </c>
      <c r="U5660" s="2" t="s">
        <v>73</v>
      </c>
      <c r="V5660" s="2" t="s">
        <v>35</v>
      </c>
      <c r="W5660" s="4">
        <v>15021.84</v>
      </c>
      <c r="X5660" s="4">
        <v>45065.46</v>
      </c>
      <c r="Y5660" s="4">
        <v>60087.3</v>
      </c>
      <c r="Z5660" s="2">
        <v>224</v>
      </c>
      <c r="AA5660" s="2" t="s">
        <v>60</v>
      </c>
      <c r="AB5660" s="2" t="s">
        <v>15732</v>
      </c>
      <c r="AC5660" s="2" t="s">
        <v>138</v>
      </c>
      <c r="AD5660" s="2" t="s">
        <v>76</v>
      </c>
      <c r="AE5660" s="5">
        <v>60.67</v>
      </c>
      <c r="AF5660" s="2">
        <v>7</v>
      </c>
      <c r="AG5660" s="2" t="s">
        <v>130</v>
      </c>
      <c r="AH5660" s="2">
        <v>12</v>
      </c>
      <c r="AI5660" s="6" t="str">
        <f t="shared" si="264"/>
        <v>55-64</v>
      </c>
      <c r="AJ5660" s="11">
        <f>YEAR(tbl_LoanData[[#This Row],[Application Date]])</f>
        <v>2025</v>
      </c>
      <c r="AK5660" s="11" t="str">
        <f>TEXT(tbl_LoanData[[#This Row],[Application Date]],"MMMM")</f>
        <v>September</v>
      </c>
      <c r="AL5660" s="12">
        <f>DATE(YEAR(tbl_LoanData[[#This Row],[Application Date]]),MONTH(tbl_LoanData[[#This Row],[Application Date]]),1)</f>
        <v>45901</v>
      </c>
      <c r="AM5660" s="14">
        <f ca="1">IF(AND(tbl_LoanData[[#This Row],[Application Date]]&gt;=EOMONTH(TODAY(),-1)+1,tbl_LoanData[[#This Row],[Application Date]]&lt;=TODAY()),tbl_LoanData[[#This Row],[Loan Amount]],0)</f>
        <v>0</v>
      </c>
      <c r="AN5660" s="14">
        <f>tbl_LoanData[[#This Row],[Amount Paid]]-(Q5660-X5660)</f>
        <v>5487.2999999999993</v>
      </c>
      <c r="AO5660" s="14">
        <f>IF(tbl_LoanData[[#This Row],[Application Status]]="Approved",1,0)</f>
        <v>1</v>
      </c>
      <c r="AP5660" s="22" t="str">
        <f t="shared" ca="1" si="265"/>
        <v/>
      </c>
      <c r="AQ5660" s="22" t="str">
        <f t="shared" ca="1" si="266"/>
        <v/>
      </c>
    </row>
    <row r="5661" spans="1:43" ht="14.4" customHeight="1" x14ac:dyDescent="0.3">
      <c r="A5661" s="2" t="s">
        <v>5239</v>
      </c>
      <c r="B5661" s="2" t="s">
        <v>5240</v>
      </c>
      <c r="C5661" s="2" t="s">
        <v>304</v>
      </c>
      <c r="D5661" s="2" t="s">
        <v>67</v>
      </c>
      <c r="E5661" s="2" t="s">
        <v>255</v>
      </c>
      <c r="F5661" s="2">
        <v>35</v>
      </c>
      <c r="G5661" s="2" t="s">
        <v>83</v>
      </c>
      <c r="H5661" s="2" t="s">
        <v>307</v>
      </c>
      <c r="I5661" s="2" t="s">
        <v>43</v>
      </c>
      <c r="J5661" s="3">
        <v>45907</v>
      </c>
      <c r="K5661" s="3"/>
      <c r="L5661" s="2" t="s">
        <v>38</v>
      </c>
      <c r="M5661" s="2" t="s">
        <v>71</v>
      </c>
      <c r="N5661" s="2" t="s">
        <v>589</v>
      </c>
      <c r="O5661" s="4">
        <v>1906000</v>
      </c>
      <c r="P5661" s="4">
        <v>618600</v>
      </c>
      <c r="Q5661" s="4">
        <v>1287400</v>
      </c>
      <c r="R5661" s="2">
        <v>18</v>
      </c>
      <c r="S5661" s="5">
        <v>7.2</v>
      </c>
      <c r="T5661" s="4">
        <v>79246.62</v>
      </c>
      <c r="U5661" s="2" t="s">
        <v>113</v>
      </c>
      <c r="V5661" s="2" t="s">
        <v>97</v>
      </c>
      <c r="W5661" s="4">
        <v>0</v>
      </c>
      <c r="X5661" s="4">
        <v>0</v>
      </c>
      <c r="Y5661" s="4">
        <v>1426439.2</v>
      </c>
      <c r="Z5661" s="2">
        <v>0</v>
      </c>
      <c r="AA5661" s="2" t="s">
        <v>97</v>
      </c>
      <c r="AB5661" s="2" t="s">
        <v>15728</v>
      </c>
      <c r="AC5661" s="2" t="s">
        <v>213</v>
      </c>
      <c r="AD5661" s="2" t="s">
        <v>76</v>
      </c>
      <c r="AE5661" s="5">
        <v>67.540000000000006</v>
      </c>
      <c r="AF5661" s="2">
        <v>0</v>
      </c>
      <c r="AG5661" s="2" t="s">
        <v>97</v>
      </c>
      <c r="AH5661" s="2"/>
      <c r="AI5661" s="6" t="str">
        <f t="shared" si="264"/>
        <v>35-44</v>
      </c>
      <c r="AJ5661" s="11">
        <f>YEAR(tbl_LoanData[[#This Row],[Application Date]])</f>
        <v>2025</v>
      </c>
      <c r="AK5661" s="11" t="str">
        <f>TEXT(tbl_LoanData[[#This Row],[Application Date]],"MMMM")</f>
        <v>September</v>
      </c>
      <c r="AL5661" s="12">
        <f>DATE(YEAR(tbl_LoanData[[#This Row],[Application Date]]),MONTH(tbl_LoanData[[#This Row],[Application Date]]),1)</f>
        <v>45901</v>
      </c>
      <c r="AM5661" s="14">
        <f ca="1">IF(AND(tbl_LoanData[[#This Row],[Application Date]]&gt;=EOMONTH(TODAY(),-1)+1,tbl_LoanData[[#This Row],[Application Date]]&lt;=TODAY()),tbl_LoanData[[#This Row],[Loan Amount]],0)</f>
        <v>0</v>
      </c>
      <c r="AN5661" s="14">
        <f>tbl_LoanData[[#This Row],[Amount Paid]]-(Q5661-X5661)</f>
        <v>-1287400</v>
      </c>
      <c r="AO5661" s="14">
        <f>IF(tbl_LoanData[[#This Row],[Application Status]]="Approved",1,0)</f>
        <v>0</v>
      </c>
      <c r="AP5661" s="22" t="str">
        <f t="shared" ca="1" si="265"/>
        <v/>
      </c>
      <c r="AQ5661" s="22" t="str">
        <f t="shared" ca="1" si="266"/>
        <v/>
      </c>
    </row>
    <row r="5662" spans="1:43" ht="14.4" customHeight="1" x14ac:dyDescent="0.3">
      <c r="A5662" s="2" t="s">
        <v>5269</v>
      </c>
      <c r="B5662" s="2" t="s">
        <v>5270</v>
      </c>
      <c r="C5662" s="2" t="s">
        <v>533</v>
      </c>
      <c r="D5662" s="2" t="s">
        <v>118</v>
      </c>
      <c r="E5662" s="2" t="s">
        <v>125</v>
      </c>
      <c r="F5662" s="2">
        <v>54</v>
      </c>
      <c r="G5662" s="2" t="s">
        <v>83</v>
      </c>
      <c r="H5662" s="2" t="s">
        <v>70</v>
      </c>
      <c r="I5662" s="2" t="s">
        <v>50</v>
      </c>
      <c r="J5662" s="3">
        <v>45924</v>
      </c>
      <c r="K5662" s="3">
        <v>45926</v>
      </c>
      <c r="L5662" s="2" t="s">
        <v>39</v>
      </c>
      <c r="M5662" s="2" t="s">
        <v>94</v>
      </c>
      <c r="N5662" s="2" t="s">
        <v>418</v>
      </c>
      <c r="O5662" s="4">
        <v>1150000</v>
      </c>
      <c r="P5662" s="4">
        <v>432700</v>
      </c>
      <c r="Q5662" s="4">
        <v>717300</v>
      </c>
      <c r="R5662" s="2">
        <v>24</v>
      </c>
      <c r="S5662" s="5">
        <v>6.94</v>
      </c>
      <c r="T5662" s="4">
        <v>34035.879999999997</v>
      </c>
      <c r="U5662" s="2" t="s">
        <v>73</v>
      </c>
      <c r="V5662" s="2" t="s">
        <v>74</v>
      </c>
      <c r="W5662" s="4">
        <v>238251.16</v>
      </c>
      <c r="X5662" s="4">
        <v>578610.07999999996</v>
      </c>
      <c r="Y5662" s="4">
        <v>816861.24</v>
      </c>
      <c r="Z5662" s="2">
        <v>96</v>
      </c>
      <c r="AA5662" s="2" t="s">
        <v>60</v>
      </c>
      <c r="AB5662" s="2" t="s">
        <v>15735</v>
      </c>
      <c r="AC5662" s="2" t="s">
        <v>106</v>
      </c>
      <c r="AD5662" s="2" t="s">
        <v>76</v>
      </c>
      <c r="AE5662" s="5">
        <v>62.37</v>
      </c>
      <c r="AF5662" s="2">
        <v>3</v>
      </c>
      <c r="AG5662" s="2" t="s">
        <v>130</v>
      </c>
      <c r="AH5662" s="2">
        <v>2</v>
      </c>
      <c r="AI5662" s="6" t="str">
        <f t="shared" si="264"/>
        <v>45-54</v>
      </c>
      <c r="AJ5662" s="11">
        <f>YEAR(tbl_LoanData[[#This Row],[Application Date]])</f>
        <v>2025</v>
      </c>
      <c r="AK5662" s="11" t="str">
        <f>TEXT(tbl_LoanData[[#This Row],[Application Date]],"MMMM")</f>
        <v>September</v>
      </c>
      <c r="AL5662" s="12">
        <f>DATE(YEAR(tbl_LoanData[[#This Row],[Application Date]]),MONTH(tbl_LoanData[[#This Row],[Application Date]]),1)</f>
        <v>45901</v>
      </c>
      <c r="AM5662" s="14">
        <f ca="1">IF(AND(tbl_LoanData[[#This Row],[Application Date]]&gt;=EOMONTH(TODAY(),-1)+1,tbl_LoanData[[#This Row],[Application Date]]&lt;=TODAY()),tbl_LoanData[[#This Row],[Loan Amount]],0)</f>
        <v>0</v>
      </c>
      <c r="AN5662" s="14">
        <f>tbl_LoanData[[#This Row],[Amount Paid]]-(Q5662-X5662)</f>
        <v>99561.239999999962</v>
      </c>
      <c r="AO5662" s="14">
        <f>IF(tbl_LoanData[[#This Row],[Application Status]]="Approved",1,0)</f>
        <v>1</v>
      </c>
      <c r="AP5662" s="22" t="str">
        <f t="shared" ca="1" si="265"/>
        <v/>
      </c>
      <c r="AQ5662" s="22" t="str">
        <f t="shared" ca="1" si="266"/>
        <v/>
      </c>
    </row>
    <row r="5663" spans="1:43" ht="14.4" customHeight="1" x14ac:dyDescent="0.3">
      <c r="A5663" s="2" t="s">
        <v>5359</v>
      </c>
      <c r="B5663" s="2" t="s">
        <v>5360</v>
      </c>
      <c r="C5663" s="2" t="s">
        <v>1012</v>
      </c>
      <c r="D5663" s="2" t="s">
        <v>232</v>
      </c>
      <c r="E5663" s="2" t="s">
        <v>204</v>
      </c>
      <c r="F5663" s="2">
        <v>47</v>
      </c>
      <c r="G5663" s="2" t="s">
        <v>69</v>
      </c>
      <c r="H5663" s="2" t="s">
        <v>307</v>
      </c>
      <c r="I5663" s="2" t="s">
        <v>43</v>
      </c>
      <c r="J5663" s="3">
        <v>45906</v>
      </c>
      <c r="K5663" s="3">
        <v>45908</v>
      </c>
      <c r="L5663" s="2" t="s">
        <v>40</v>
      </c>
      <c r="M5663" s="2" t="s">
        <v>157</v>
      </c>
      <c r="N5663" s="2" t="s">
        <v>299</v>
      </c>
      <c r="O5663" s="4">
        <v>1545000</v>
      </c>
      <c r="P5663" s="4">
        <v>309400</v>
      </c>
      <c r="Q5663" s="4">
        <v>1235600</v>
      </c>
      <c r="R5663" s="2">
        <v>48</v>
      </c>
      <c r="S5663" s="5">
        <v>13.46</v>
      </c>
      <c r="T5663" s="4">
        <v>39600.980000000003</v>
      </c>
      <c r="U5663" s="2" t="s">
        <v>73</v>
      </c>
      <c r="V5663" s="2" t="s">
        <v>74</v>
      </c>
      <c r="W5663" s="4">
        <v>396009.8</v>
      </c>
      <c r="X5663" s="4">
        <v>1504837.24</v>
      </c>
      <c r="Y5663" s="4">
        <v>1900847.04</v>
      </c>
      <c r="Z5663" s="2">
        <v>29</v>
      </c>
      <c r="AA5663" s="2" t="s">
        <v>57</v>
      </c>
      <c r="AB5663" s="2" t="s">
        <v>15734</v>
      </c>
      <c r="AC5663" s="2" t="s">
        <v>146</v>
      </c>
      <c r="AD5663" s="2" t="s">
        <v>76</v>
      </c>
      <c r="AE5663" s="5">
        <v>79.97</v>
      </c>
      <c r="AF5663" s="2">
        <v>1</v>
      </c>
      <c r="AG5663" s="2" t="s">
        <v>77</v>
      </c>
      <c r="AH5663" s="2">
        <v>2</v>
      </c>
      <c r="AI5663" s="6" t="str">
        <f t="shared" si="264"/>
        <v>45-54</v>
      </c>
      <c r="AJ5663" s="11">
        <f>YEAR(tbl_LoanData[[#This Row],[Application Date]])</f>
        <v>2025</v>
      </c>
      <c r="AK5663" s="11" t="str">
        <f>TEXT(tbl_LoanData[[#This Row],[Application Date]],"MMMM")</f>
        <v>September</v>
      </c>
      <c r="AL5663" s="12">
        <f>DATE(YEAR(tbl_LoanData[[#This Row],[Application Date]]),MONTH(tbl_LoanData[[#This Row],[Application Date]]),1)</f>
        <v>45901</v>
      </c>
      <c r="AM5663" s="14">
        <f ca="1">IF(AND(tbl_LoanData[[#This Row],[Application Date]]&gt;=EOMONTH(TODAY(),-1)+1,tbl_LoanData[[#This Row],[Application Date]]&lt;=TODAY()),tbl_LoanData[[#This Row],[Loan Amount]],0)</f>
        <v>0</v>
      </c>
      <c r="AN5663" s="14">
        <f>tbl_LoanData[[#This Row],[Amount Paid]]-(Q5663-X5663)</f>
        <v>665247.04</v>
      </c>
      <c r="AO5663" s="14">
        <f>IF(tbl_LoanData[[#This Row],[Application Status]]="Approved",1,0)</f>
        <v>1</v>
      </c>
      <c r="AP5663" s="22" t="str">
        <f t="shared" ca="1" si="265"/>
        <v/>
      </c>
      <c r="AQ5663" s="22" t="str">
        <f t="shared" ca="1" si="266"/>
        <v/>
      </c>
    </row>
    <row r="5664" spans="1:43" ht="14.4" customHeight="1" x14ac:dyDescent="0.3">
      <c r="A5664" s="2" t="s">
        <v>5387</v>
      </c>
      <c r="B5664" s="2" t="s">
        <v>5388</v>
      </c>
      <c r="C5664" s="2" t="s">
        <v>356</v>
      </c>
      <c r="D5664" s="2" t="s">
        <v>232</v>
      </c>
      <c r="E5664" s="2" t="s">
        <v>183</v>
      </c>
      <c r="F5664" s="2">
        <v>21</v>
      </c>
      <c r="G5664" s="2" t="s">
        <v>69</v>
      </c>
      <c r="H5664" s="2" t="s">
        <v>256</v>
      </c>
      <c r="I5664" s="2" t="s">
        <v>43</v>
      </c>
      <c r="J5664" s="3">
        <v>45921</v>
      </c>
      <c r="K5664" s="3">
        <v>45932</v>
      </c>
      <c r="L5664" s="2" t="s">
        <v>38</v>
      </c>
      <c r="M5664" s="2" t="s">
        <v>111</v>
      </c>
      <c r="N5664" s="2" t="s">
        <v>112</v>
      </c>
      <c r="O5664" s="4">
        <v>1746000</v>
      </c>
      <c r="P5664" s="4">
        <v>610300</v>
      </c>
      <c r="Q5664" s="4">
        <v>1135700</v>
      </c>
      <c r="R5664" s="2">
        <v>36</v>
      </c>
      <c r="S5664" s="5">
        <v>5.49</v>
      </c>
      <c r="T5664" s="4">
        <v>36743.050000000003</v>
      </c>
      <c r="U5664" s="2" t="s">
        <v>73</v>
      </c>
      <c r="V5664" s="2" t="s">
        <v>74</v>
      </c>
      <c r="W5664" s="4">
        <v>367430.5</v>
      </c>
      <c r="X5664" s="4">
        <v>955319.29</v>
      </c>
      <c r="Y5664" s="4">
        <v>1322749.79</v>
      </c>
      <c r="Z5664" s="2">
        <v>0</v>
      </c>
      <c r="AA5664" s="2" t="s">
        <v>56</v>
      </c>
      <c r="AB5664" s="2" t="s">
        <v>15730</v>
      </c>
      <c r="AC5664" s="2" t="s">
        <v>332</v>
      </c>
      <c r="AD5664" s="2" t="s">
        <v>76</v>
      </c>
      <c r="AE5664" s="5">
        <v>65.05</v>
      </c>
      <c r="AF5664" s="2">
        <v>0</v>
      </c>
      <c r="AG5664" s="2" t="s">
        <v>77</v>
      </c>
      <c r="AH5664" s="2">
        <v>11</v>
      </c>
      <c r="AI5664" s="6" t="str">
        <f t="shared" si="264"/>
        <v>18-24</v>
      </c>
      <c r="AJ5664" s="11">
        <f>YEAR(tbl_LoanData[[#This Row],[Application Date]])</f>
        <v>2025</v>
      </c>
      <c r="AK5664" s="11" t="str">
        <f>TEXT(tbl_LoanData[[#This Row],[Application Date]],"MMMM")</f>
        <v>September</v>
      </c>
      <c r="AL5664" s="12">
        <f>DATE(YEAR(tbl_LoanData[[#This Row],[Application Date]]),MONTH(tbl_LoanData[[#This Row],[Application Date]]),1)</f>
        <v>45901</v>
      </c>
      <c r="AM5664" s="14">
        <f ca="1">IF(AND(tbl_LoanData[[#This Row],[Application Date]]&gt;=EOMONTH(TODAY(),-1)+1,tbl_LoanData[[#This Row],[Application Date]]&lt;=TODAY()),tbl_LoanData[[#This Row],[Loan Amount]],0)</f>
        <v>0</v>
      </c>
      <c r="AN5664" s="14">
        <f>tbl_LoanData[[#This Row],[Amount Paid]]-(Q5664-X5664)</f>
        <v>187049.79000000004</v>
      </c>
      <c r="AO5664" s="14">
        <f>IF(tbl_LoanData[[#This Row],[Application Status]]="Approved",1,0)</f>
        <v>1</v>
      </c>
      <c r="AP5664" s="22" t="str">
        <f t="shared" ca="1" si="265"/>
        <v/>
      </c>
      <c r="AQ5664" s="22" t="str">
        <f t="shared" ca="1" si="266"/>
        <v/>
      </c>
    </row>
    <row r="5665" spans="1:43" ht="14.4" customHeight="1" x14ac:dyDescent="0.3">
      <c r="A5665" s="2" t="s">
        <v>5423</v>
      </c>
      <c r="B5665" s="2" t="s">
        <v>5424</v>
      </c>
      <c r="C5665" s="2" t="s">
        <v>804</v>
      </c>
      <c r="D5665" s="2" t="s">
        <v>117</v>
      </c>
      <c r="E5665" s="2" t="s">
        <v>323</v>
      </c>
      <c r="F5665" s="2">
        <v>21</v>
      </c>
      <c r="G5665" s="2" t="s">
        <v>83</v>
      </c>
      <c r="H5665" s="2" t="s">
        <v>307</v>
      </c>
      <c r="I5665" s="2" t="s">
        <v>43</v>
      </c>
      <c r="J5665" s="3">
        <v>45909</v>
      </c>
      <c r="K5665" s="3">
        <v>45915</v>
      </c>
      <c r="L5665" s="2" t="s">
        <v>39</v>
      </c>
      <c r="M5665" s="2" t="s">
        <v>157</v>
      </c>
      <c r="N5665" s="2" t="s">
        <v>359</v>
      </c>
      <c r="O5665" s="4">
        <v>1411000</v>
      </c>
      <c r="P5665" s="4">
        <v>413500</v>
      </c>
      <c r="Q5665" s="4">
        <v>997500</v>
      </c>
      <c r="R5665" s="2">
        <v>60</v>
      </c>
      <c r="S5665" s="5">
        <v>13.15</v>
      </c>
      <c r="T5665" s="4">
        <v>27555.94</v>
      </c>
      <c r="U5665" s="2" t="s">
        <v>73</v>
      </c>
      <c r="V5665" s="2" t="s">
        <v>74</v>
      </c>
      <c r="W5665" s="4">
        <v>303115.34000000003</v>
      </c>
      <c r="X5665" s="4">
        <v>1350240.91</v>
      </c>
      <c r="Y5665" s="4">
        <v>1653356.25</v>
      </c>
      <c r="Z5665" s="2">
        <v>0</v>
      </c>
      <c r="AA5665" s="2" t="s">
        <v>56</v>
      </c>
      <c r="AB5665" s="2" t="s">
        <v>15730</v>
      </c>
      <c r="AC5665" s="2" t="s">
        <v>106</v>
      </c>
      <c r="AD5665" s="2" t="s">
        <v>76</v>
      </c>
      <c r="AE5665" s="5">
        <v>70.69</v>
      </c>
      <c r="AF5665" s="2">
        <v>0</v>
      </c>
      <c r="AG5665" s="2" t="s">
        <v>77</v>
      </c>
      <c r="AH5665" s="2">
        <v>6</v>
      </c>
      <c r="AI5665" s="6" t="str">
        <f t="shared" si="264"/>
        <v>18-24</v>
      </c>
      <c r="AJ5665" s="11">
        <f>YEAR(tbl_LoanData[[#This Row],[Application Date]])</f>
        <v>2025</v>
      </c>
      <c r="AK5665" s="11" t="str">
        <f>TEXT(tbl_LoanData[[#This Row],[Application Date]],"MMMM")</f>
        <v>September</v>
      </c>
      <c r="AL5665" s="12">
        <f>DATE(YEAR(tbl_LoanData[[#This Row],[Application Date]]),MONTH(tbl_LoanData[[#This Row],[Application Date]]),1)</f>
        <v>45901</v>
      </c>
      <c r="AM5665" s="14">
        <f ca="1">IF(AND(tbl_LoanData[[#This Row],[Application Date]]&gt;=EOMONTH(TODAY(),-1)+1,tbl_LoanData[[#This Row],[Application Date]]&lt;=TODAY()),tbl_LoanData[[#This Row],[Loan Amount]],0)</f>
        <v>0</v>
      </c>
      <c r="AN5665" s="14">
        <f>tbl_LoanData[[#This Row],[Amount Paid]]-(Q5665-X5665)</f>
        <v>655856.25</v>
      </c>
      <c r="AO5665" s="14">
        <f>IF(tbl_LoanData[[#This Row],[Application Status]]="Approved",1,0)</f>
        <v>1</v>
      </c>
      <c r="AP5665" s="22" t="str">
        <f t="shared" ca="1" si="265"/>
        <v/>
      </c>
      <c r="AQ5665" s="22" t="str">
        <f t="shared" ca="1" si="266"/>
        <v/>
      </c>
    </row>
    <row r="5666" spans="1:43" ht="14.4" customHeight="1" x14ac:dyDescent="0.3">
      <c r="A5666" s="2" t="s">
        <v>5521</v>
      </c>
      <c r="B5666" s="2" t="s">
        <v>5522</v>
      </c>
      <c r="C5666" s="2" t="s">
        <v>393</v>
      </c>
      <c r="D5666" s="2" t="s">
        <v>161</v>
      </c>
      <c r="E5666" s="2" t="s">
        <v>68</v>
      </c>
      <c r="F5666" s="2">
        <v>53</v>
      </c>
      <c r="G5666" s="2" t="s">
        <v>83</v>
      </c>
      <c r="H5666" s="2" t="s">
        <v>151</v>
      </c>
      <c r="I5666" s="2" t="s">
        <v>46</v>
      </c>
      <c r="J5666" s="3">
        <v>45901</v>
      </c>
      <c r="K5666" s="3"/>
      <c r="L5666" s="2" t="s">
        <v>39</v>
      </c>
      <c r="M5666" s="2" t="s">
        <v>94</v>
      </c>
      <c r="N5666" s="2" t="s">
        <v>418</v>
      </c>
      <c r="O5666" s="4">
        <v>1294000</v>
      </c>
      <c r="P5666" s="4">
        <v>502700</v>
      </c>
      <c r="Q5666" s="4">
        <v>791300</v>
      </c>
      <c r="R5666" s="2">
        <v>36</v>
      </c>
      <c r="S5666" s="5">
        <v>10.1</v>
      </c>
      <c r="T5666" s="4">
        <v>28640.66</v>
      </c>
      <c r="U5666" s="2" t="s">
        <v>113</v>
      </c>
      <c r="V5666" s="2" t="s">
        <v>97</v>
      </c>
      <c r="W5666" s="4">
        <v>0</v>
      </c>
      <c r="X5666" s="4">
        <v>0</v>
      </c>
      <c r="Y5666" s="4">
        <v>1031063.9</v>
      </c>
      <c r="Z5666" s="2">
        <v>0</v>
      </c>
      <c r="AA5666" s="2" t="s">
        <v>97</v>
      </c>
      <c r="AB5666" s="2" t="s">
        <v>15731</v>
      </c>
      <c r="AC5666" s="2" t="s">
        <v>121</v>
      </c>
      <c r="AD5666" s="2" t="s">
        <v>76</v>
      </c>
      <c r="AE5666" s="5">
        <v>61.15</v>
      </c>
      <c r="AF5666" s="2">
        <v>0</v>
      </c>
      <c r="AG5666" s="2" t="s">
        <v>97</v>
      </c>
      <c r="AH5666" s="2"/>
      <c r="AI5666" s="6" t="str">
        <f t="shared" si="264"/>
        <v>45-54</v>
      </c>
      <c r="AJ5666" s="11">
        <f>YEAR(tbl_LoanData[[#This Row],[Application Date]])</f>
        <v>2025</v>
      </c>
      <c r="AK5666" s="11" t="str">
        <f>TEXT(tbl_LoanData[[#This Row],[Application Date]],"MMMM")</f>
        <v>September</v>
      </c>
      <c r="AL5666" s="12">
        <f>DATE(YEAR(tbl_LoanData[[#This Row],[Application Date]]),MONTH(tbl_LoanData[[#This Row],[Application Date]]),1)</f>
        <v>45901</v>
      </c>
      <c r="AM5666" s="14">
        <f ca="1">IF(AND(tbl_LoanData[[#This Row],[Application Date]]&gt;=EOMONTH(TODAY(),-1)+1,tbl_LoanData[[#This Row],[Application Date]]&lt;=TODAY()),tbl_LoanData[[#This Row],[Loan Amount]],0)</f>
        <v>0</v>
      </c>
      <c r="AN5666" s="14">
        <f>tbl_LoanData[[#This Row],[Amount Paid]]-(Q5666-X5666)</f>
        <v>-791300</v>
      </c>
      <c r="AO5666" s="14">
        <f>IF(tbl_LoanData[[#This Row],[Application Status]]="Approved",1,0)</f>
        <v>0</v>
      </c>
      <c r="AP5666" s="22" t="str">
        <f t="shared" ca="1" si="265"/>
        <v/>
      </c>
      <c r="AQ5666" s="22" t="str">
        <f t="shared" ca="1" si="266"/>
        <v/>
      </c>
    </row>
    <row r="5667" spans="1:43" ht="14.4" customHeight="1" x14ac:dyDescent="0.3">
      <c r="A5667" s="2" t="s">
        <v>5589</v>
      </c>
      <c r="B5667" s="2" t="s">
        <v>5590</v>
      </c>
      <c r="C5667" s="2" t="s">
        <v>304</v>
      </c>
      <c r="D5667" s="2" t="s">
        <v>232</v>
      </c>
      <c r="E5667" s="2" t="s">
        <v>150</v>
      </c>
      <c r="F5667" s="2">
        <v>50</v>
      </c>
      <c r="G5667" s="2" t="s">
        <v>83</v>
      </c>
      <c r="H5667" s="2" t="s">
        <v>256</v>
      </c>
      <c r="I5667" s="2" t="s">
        <v>43</v>
      </c>
      <c r="J5667" s="3">
        <v>45928</v>
      </c>
      <c r="K5667" s="3">
        <v>45949</v>
      </c>
      <c r="L5667" s="2" t="s">
        <v>39</v>
      </c>
      <c r="M5667" s="2" t="s">
        <v>85</v>
      </c>
      <c r="N5667" s="2" t="s">
        <v>373</v>
      </c>
      <c r="O5667" s="4">
        <v>1638000</v>
      </c>
      <c r="P5667" s="4">
        <v>439100</v>
      </c>
      <c r="Q5667" s="4">
        <v>1198900</v>
      </c>
      <c r="R5667" s="2">
        <v>12</v>
      </c>
      <c r="S5667" s="5">
        <v>6.45</v>
      </c>
      <c r="T5667" s="4">
        <v>106352.42</v>
      </c>
      <c r="U5667" s="2" t="s">
        <v>73</v>
      </c>
      <c r="V5667" s="2" t="s">
        <v>74</v>
      </c>
      <c r="W5667" s="4">
        <v>850819.36</v>
      </c>
      <c r="X5667" s="4">
        <v>425409.69</v>
      </c>
      <c r="Y5667" s="4">
        <v>1276229.05</v>
      </c>
      <c r="Z5667" s="2">
        <v>60</v>
      </c>
      <c r="AA5667" s="2" t="s">
        <v>58</v>
      </c>
      <c r="AB5667" s="2" t="s">
        <v>15734</v>
      </c>
      <c r="AC5667" s="2" t="s">
        <v>138</v>
      </c>
      <c r="AD5667" s="2" t="s">
        <v>76</v>
      </c>
      <c r="AE5667" s="5">
        <v>73.19</v>
      </c>
      <c r="AF5667" s="2">
        <v>2</v>
      </c>
      <c r="AG5667" s="2" t="s">
        <v>15718</v>
      </c>
      <c r="AH5667" s="2">
        <v>21</v>
      </c>
      <c r="AI5667" s="6" t="str">
        <f t="shared" si="264"/>
        <v>45-54</v>
      </c>
      <c r="AJ5667" s="11">
        <f>YEAR(tbl_LoanData[[#This Row],[Application Date]])</f>
        <v>2025</v>
      </c>
      <c r="AK5667" s="11" t="str">
        <f>TEXT(tbl_LoanData[[#This Row],[Application Date]],"MMMM")</f>
        <v>September</v>
      </c>
      <c r="AL5667" s="12">
        <f>DATE(YEAR(tbl_LoanData[[#This Row],[Application Date]]),MONTH(tbl_LoanData[[#This Row],[Application Date]]),1)</f>
        <v>45901</v>
      </c>
      <c r="AM5667" s="14">
        <f ca="1">IF(AND(tbl_LoanData[[#This Row],[Application Date]]&gt;=EOMONTH(TODAY(),-1)+1,tbl_LoanData[[#This Row],[Application Date]]&lt;=TODAY()),tbl_LoanData[[#This Row],[Loan Amount]],0)</f>
        <v>0</v>
      </c>
      <c r="AN5667" s="14">
        <f>tbl_LoanData[[#This Row],[Amount Paid]]-(Q5667-X5667)</f>
        <v>77329.04999999993</v>
      </c>
      <c r="AO5667" s="14">
        <f>IF(tbl_LoanData[[#This Row],[Application Status]]="Approved",1,0)</f>
        <v>1</v>
      </c>
      <c r="AP5667" s="22" t="str">
        <f t="shared" ca="1" si="265"/>
        <v/>
      </c>
      <c r="AQ5667" s="22" t="str">
        <f t="shared" ca="1" si="266"/>
        <v/>
      </c>
    </row>
    <row r="5668" spans="1:43" x14ac:dyDescent="0.3">
      <c r="A5668" s="2" t="s">
        <v>5677</v>
      </c>
      <c r="B5668" s="2" t="s">
        <v>5678</v>
      </c>
      <c r="C5668" s="2" t="s">
        <v>327</v>
      </c>
      <c r="D5668" s="2" t="s">
        <v>161</v>
      </c>
      <c r="E5668" s="2" t="s">
        <v>118</v>
      </c>
      <c r="F5668" s="2">
        <v>65</v>
      </c>
      <c r="G5668" s="2" t="s">
        <v>69</v>
      </c>
      <c r="H5668" s="2" t="s">
        <v>143</v>
      </c>
      <c r="I5668" s="2" t="s">
        <v>46</v>
      </c>
      <c r="J5668" s="3">
        <v>45909</v>
      </c>
      <c r="K5668" s="3">
        <v>45925</v>
      </c>
      <c r="L5668" s="2" t="s">
        <v>39</v>
      </c>
      <c r="M5668" s="2" t="s">
        <v>94</v>
      </c>
      <c r="N5668" s="2" t="s">
        <v>365</v>
      </c>
      <c r="O5668" s="4">
        <v>2135000</v>
      </c>
      <c r="P5668" s="4">
        <v>681100</v>
      </c>
      <c r="Q5668" s="4">
        <v>1453900</v>
      </c>
      <c r="R5668" s="2">
        <v>36</v>
      </c>
      <c r="S5668" s="5">
        <v>13.71</v>
      </c>
      <c r="T5668" s="4">
        <v>56996.92</v>
      </c>
      <c r="U5668" s="2" t="s">
        <v>73</v>
      </c>
      <c r="V5668" s="2" t="s">
        <v>74</v>
      </c>
      <c r="W5668" s="4">
        <v>569969.19999999995</v>
      </c>
      <c r="X5668" s="4">
        <v>1481919.87</v>
      </c>
      <c r="Y5668" s="4">
        <v>2051889.07</v>
      </c>
      <c r="Z5668" s="2">
        <v>0</v>
      </c>
      <c r="AA5668" s="2" t="s">
        <v>56</v>
      </c>
      <c r="AB5668" s="2" t="s">
        <v>15733</v>
      </c>
      <c r="AC5668" s="2" t="s">
        <v>75</v>
      </c>
      <c r="AD5668" s="2" t="s">
        <v>76</v>
      </c>
      <c r="AE5668" s="5">
        <v>68.099999999999994</v>
      </c>
      <c r="AF5668" s="2">
        <v>0</v>
      </c>
      <c r="AG5668" s="2" t="s">
        <v>77</v>
      </c>
      <c r="AH5668" s="2">
        <v>16</v>
      </c>
      <c r="AI5668" s="6" t="str">
        <f t="shared" si="264"/>
        <v>65+</v>
      </c>
      <c r="AJ5668" s="11">
        <f>YEAR(tbl_LoanData[[#This Row],[Application Date]])</f>
        <v>2025</v>
      </c>
      <c r="AK5668" s="11" t="str">
        <f>TEXT(tbl_LoanData[[#This Row],[Application Date]],"MMMM")</f>
        <v>September</v>
      </c>
      <c r="AL5668" s="12">
        <f>DATE(YEAR(tbl_LoanData[[#This Row],[Application Date]]),MONTH(tbl_LoanData[[#This Row],[Application Date]]),1)</f>
        <v>45901</v>
      </c>
      <c r="AM5668" s="14">
        <f ca="1">IF(AND(tbl_LoanData[[#This Row],[Application Date]]&gt;=EOMONTH(TODAY(),-1)+1,tbl_LoanData[[#This Row],[Application Date]]&lt;=TODAY()),tbl_LoanData[[#This Row],[Loan Amount]],0)</f>
        <v>0</v>
      </c>
      <c r="AN5668" s="14">
        <f>tbl_LoanData[[#This Row],[Amount Paid]]-(Q5668-X5668)</f>
        <v>597989.07000000007</v>
      </c>
      <c r="AO5668" s="14">
        <f>IF(tbl_LoanData[[#This Row],[Application Status]]="Approved",1,0)</f>
        <v>1</v>
      </c>
      <c r="AP5668" s="22" t="str">
        <f t="shared" ca="1" si="265"/>
        <v/>
      </c>
      <c r="AQ5668" s="22" t="str">
        <f t="shared" ca="1" si="266"/>
        <v/>
      </c>
    </row>
    <row r="5669" spans="1:43" ht="14.4" customHeight="1" x14ac:dyDescent="0.3">
      <c r="A5669" s="2" t="s">
        <v>5689</v>
      </c>
      <c r="B5669" s="2" t="s">
        <v>5690</v>
      </c>
      <c r="C5669" s="2" t="s">
        <v>289</v>
      </c>
      <c r="D5669" s="2" t="s">
        <v>189</v>
      </c>
      <c r="E5669" s="2" t="s">
        <v>68</v>
      </c>
      <c r="F5669" s="2">
        <v>31</v>
      </c>
      <c r="G5669" s="2" t="s">
        <v>69</v>
      </c>
      <c r="H5669" s="2" t="s">
        <v>250</v>
      </c>
      <c r="I5669" s="2" t="s">
        <v>52</v>
      </c>
      <c r="J5669" s="3">
        <v>45904</v>
      </c>
      <c r="K5669" s="3">
        <v>45911</v>
      </c>
      <c r="L5669" s="2" t="s">
        <v>40</v>
      </c>
      <c r="M5669" s="2" t="s">
        <v>94</v>
      </c>
      <c r="N5669" s="2" t="s">
        <v>4</v>
      </c>
      <c r="O5669" s="4">
        <v>894000</v>
      </c>
      <c r="P5669" s="4">
        <v>173800</v>
      </c>
      <c r="Q5669" s="4">
        <v>720200</v>
      </c>
      <c r="R5669" s="2">
        <v>36</v>
      </c>
      <c r="S5669" s="5">
        <v>11.12</v>
      </c>
      <c r="T5669" s="4">
        <v>26679.41</v>
      </c>
      <c r="U5669" s="2" t="s">
        <v>73</v>
      </c>
      <c r="V5669" s="2" t="s">
        <v>74</v>
      </c>
      <c r="W5669" s="4">
        <v>293473.51</v>
      </c>
      <c r="X5669" s="4">
        <v>666985.21</v>
      </c>
      <c r="Y5669" s="4">
        <v>960458.72</v>
      </c>
      <c r="Z5669" s="2">
        <v>0</v>
      </c>
      <c r="AA5669" s="2" t="s">
        <v>56</v>
      </c>
      <c r="AB5669" s="2" t="s">
        <v>15731</v>
      </c>
      <c r="AC5669" s="2" t="s">
        <v>332</v>
      </c>
      <c r="AD5669" s="2" t="s">
        <v>76</v>
      </c>
      <c r="AE5669" s="5">
        <v>80.56</v>
      </c>
      <c r="AF5669" s="2">
        <v>0</v>
      </c>
      <c r="AG5669" s="2" t="s">
        <v>77</v>
      </c>
      <c r="AH5669" s="2">
        <v>7</v>
      </c>
      <c r="AI5669" s="6" t="str">
        <f t="shared" si="264"/>
        <v>25-34</v>
      </c>
      <c r="AJ5669" s="11">
        <f>YEAR(tbl_LoanData[[#This Row],[Application Date]])</f>
        <v>2025</v>
      </c>
      <c r="AK5669" s="11" t="str">
        <f>TEXT(tbl_LoanData[[#This Row],[Application Date]],"MMMM")</f>
        <v>September</v>
      </c>
      <c r="AL5669" s="12">
        <f>DATE(YEAR(tbl_LoanData[[#This Row],[Application Date]]),MONTH(tbl_LoanData[[#This Row],[Application Date]]),1)</f>
        <v>45901</v>
      </c>
      <c r="AM5669" s="14">
        <f ca="1">IF(AND(tbl_LoanData[[#This Row],[Application Date]]&gt;=EOMONTH(TODAY(),-1)+1,tbl_LoanData[[#This Row],[Application Date]]&lt;=TODAY()),tbl_LoanData[[#This Row],[Loan Amount]],0)</f>
        <v>0</v>
      </c>
      <c r="AN5669" s="14">
        <f>tbl_LoanData[[#This Row],[Amount Paid]]-(Q5669-X5669)</f>
        <v>240258.71999999997</v>
      </c>
      <c r="AO5669" s="14">
        <f>IF(tbl_LoanData[[#This Row],[Application Status]]="Approved",1,0)</f>
        <v>1</v>
      </c>
      <c r="AP5669" s="22" t="str">
        <f t="shared" ca="1" si="265"/>
        <v/>
      </c>
      <c r="AQ5669" s="22" t="str">
        <f t="shared" ca="1" si="266"/>
        <v/>
      </c>
    </row>
    <row r="5670" spans="1:43" ht="14.4" customHeight="1" x14ac:dyDescent="0.3">
      <c r="A5670" s="2" t="s">
        <v>5817</v>
      </c>
      <c r="B5670" s="2" t="s">
        <v>5818</v>
      </c>
      <c r="C5670" s="2" t="s">
        <v>471</v>
      </c>
      <c r="D5670" s="2" t="s">
        <v>161</v>
      </c>
      <c r="E5670" s="2" t="s">
        <v>394</v>
      </c>
      <c r="F5670" s="2">
        <v>42</v>
      </c>
      <c r="G5670" s="2" t="s">
        <v>83</v>
      </c>
      <c r="H5670" s="2" t="s">
        <v>103</v>
      </c>
      <c r="I5670" s="2" t="s">
        <v>43</v>
      </c>
      <c r="J5670" s="3">
        <v>45909</v>
      </c>
      <c r="K5670" s="3"/>
      <c r="L5670" s="2" t="s">
        <v>40</v>
      </c>
      <c r="M5670" s="2" t="s">
        <v>85</v>
      </c>
      <c r="N5670" s="2" t="s">
        <v>274</v>
      </c>
      <c r="O5670" s="4">
        <v>702000</v>
      </c>
      <c r="P5670" s="4">
        <v>206000</v>
      </c>
      <c r="Q5670" s="4">
        <v>496000</v>
      </c>
      <c r="R5670" s="2">
        <v>36</v>
      </c>
      <c r="S5670" s="5">
        <v>6.09</v>
      </c>
      <c r="T5670" s="4">
        <v>16294.98</v>
      </c>
      <c r="U5670" s="2" t="s">
        <v>113</v>
      </c>
      <c r="V5670" s="2" t="s">
        <v>97</v>
      </c>
      <c r="W5670" s="4">
        <v>0</v>
      </c>
      <c r="X5670" s="4">
        <v>0</v>
      </c>
      <c r="Y5670" s="4">
        <v>586619.19999999995</v>
      </c>
      <c r="Z5670" s="2">
        <v>0</v>
      </c>
      <c r="AA5670" s="2" t="s">
        <v>97</v>
      </c>
      <c r="AB5670" s="2" t="s">
        <v>15732</v>
      </c>
      <c r="AC5670" s="2" t="s">
        <v>213</v>
      </c>
      <c r="AD5670" s="2" t="s">
        <v>76</v>
      </c>
      <c r="AE5670" s="5">
        <v>70.66</v>
      </c>
      <c r="AF5670" s="2">
        <v>0</v>
      </c>
      <c r="AG5670" s="2" t="s">
        <v>97</v>
      </c>
      <c r="AH5670" s="2"/>
      <c r="AI5670" s="6" t="str">
        <f t="shared" si="264"/>
        <v>35-44</v>
      </c>
      <c r="AJ5670" s="11">
        <f>YEAR(tbl_LoanData[[#This Row],[Application Date]])</f>
        <v>2025</v>
      </c>
      <c r="AK5670" s="11" t="str">
        <f>TEXT(tbl_LoanData[[#This Row],[Application Date]],"MMMM")</f>
        <v>September</v>
      </c>
      <c r="AL5670" s="12">
        <f>DATE(YEAR(tbl_LoanData[[#This Row],[Application Date]]),MONTH(tbl_LoanData[[#This Row],[Application Date]]),1)</f>
        <v>45901</v>
      </c>
      <c r="AM5670" s="14">
        <f ca="1">IF(AND(tbl_LoanData[[#This Row],[Application Date]]&gt;=EOMONTH(TODAY(),-1)+1,tbl_LoanData[[#This Row],[Application Date]]&lt;=TODAY()),tbl_LoanData[[#This Row],[Loan Amount]],0)</f>
        <v>0</v>
      </c>
      <c r="AN5670" s="14">
        <f>tbl_LoanData[[#This Row],[Amount Paid]]-(Q5670-X5670)</f>
        <v>-496000</v>
      </c>
      <c r="AO5670" s="14">
        <f>IF(tbl_LoanData[[#This Row],[Application Status]]="Approved",1,0)</f>
        <v>0</v>
      </c>
      <c r="AP5670" s="22" t="str">
        <f t="shared" ca="1" si="265"/>
        <v/>
      </c>
      <c r="AQ5670" s="22" t="str">
        <f t="shared" ca="1" si="266"/>
        <v/>
      </c>
    </row>
    <row r="5671" spans="1:43" x14ac:dyDescent="0.3">
      <c r="A5671" s="2" t="s">
        <v>5903</v>
      </c>
      <c r="B5671" s="2" t="s">
        <v>5904</v>
      </c>
      <c r="C5671" s="2" t="s">
        <v>390</v>
      </c>
      <c r="D5671" s="2" t="s">
        <v>204</v>
      </c>
      <c r="E5671" s="2" t="s">
        <v>385</v>
      </c>
      <c r="F5671" s="2">
        <v>57</v>
      </c>
      <c r="G5671" s="2" t="s">
        <v>83</v>
      </c>
      <c r="H5671" s="2" t="s">
        <v>217</v>
      </c>
      <c r="I5671" s="2" t="s">
        <v>46</v>
      </c>
      <c r="J5671" s="3">
        <v>45910</v>
      </c>
      <c r="K5671" s="3"/>
      <c r="L5671" s="2" t="s">
        <v>40</v>
      </c>
      <c r="M5671" s="2" t="s">
        <v>157</v>
      </c>
      <c r="N5671" s="2" t="s">
        <v>299</v>
      </c>
      <c r="O5671" s="4">
        <v>1176000</v>
      </c>
      <c r="P5671" s="4">
        <v>319300</v>
      </c>
      <c r="Q5671" s="4">
        <v>856700</v>
      </c>
      <c r="R5671" s="2">
        <v>36</v>
      </c>
      <c r="S5671" s="5">
        <v>7.79</v>
      </c>
      <c r="T5671" s="4">
        <v>29358.63</v>
      </c>
      <c r="U5671" s="2" t="s">
        <v>113</v>
      </c>
      <c r="V5671" s="2" t="s">
        <v>97</v>
      </c>
      <c r="W5671" s="4">
        <v>0</v>
      </c>
      <c r="X5671" s="4">
        <v>0</v>
      </c>
      <c r="Y5671" s="4">
        <v>1056910.79</v>
      </c>
      <c r="Z5671" s="2">
        <v>0</v>
      </c>
      <c r="AA5671" s="2" t="s">
        <v>97</v>
      </c>
      <c r="AB5671" s="2" t="s">
        <v>15736</v>
      </c>
      <c r="AC5671" s="2" t="s">
        <v>87</v>
      </c>
      <c r="AD5671" s="2" t="s">
        <v>76</v>
      </c>
      <c r="AE5671" s="5">
        <v>72.849999999999994</v>
      </c>
      <c r="AF5671" s="2">
        <v>0</v>
      </c>
      <c r="AG5671" s="2" t="s">
        <v>97</v>
      </c>
      <c r="AH5671" s="2"/>
      <c r="AI5671" s="6" t="str">
        <f t="shared" si="264"/>
        <v>55-64</v>
      </c>
      <c r="AJ5671" s="11">
        <f>YEAR(tbl_LoanData[[#This Row],[Application Date]])</f>
        <v>2025</v>
      </c>
      <c r="AK5671" s="11" t="str">
        <f>TEXT(tbl_LoanData[[#This Row],[Application Date]],"MMMM")</f>
        <v>September</v>
      </c>
      <c r="AL5671" s="12">
        <f>DATE(YEAR(tbl_LoanData[[#This Row],[Application Date]]),MONTH(tbl_LoanData[[#This Row],[Application Date]]),1)</f>
        <v>45901</v>
      </c>
      <c r="AM5671" s="14">
        <f ca="1">IF(AND(tbl_LoanData[[#This Row],[Application Date]]&gt;=EOMONTH(TODAY(),-1)+1,tbl_LoanData[[#This Row],[Application Date]]&lt;=TODAY()),tbl_LoanData[[#This Row],[Loan Amount]],0)</f>
        <v>0</v>
      </c>
      <c r="AN5671" s="14">
        <f>tbl_LoanData[[#This Row],[Amount Paid]]-(Q5671-X5671)</f>
        <v>-856700</v>
      </c>
      <c r="AO5671" s="14">
        <f>IF(tbl_LoanData[[#This Row],[Application Status]]="Approved",1,0)</f>
        <v>0</v>
      </c>
      <c r="AP5671" s="22" t="str">
        <f t="shared" ca="1" si="265"/>
        <v/>
      </c>
      <c r="AQ5671" s="22" t="str">
        <f t="shared" ca="1" si="266"/>
        <v/>
      </c>
    </row>
    <row r="5672" spans="1:43" ht="14.4" customHeight="1" x14ac:dyDescent="0.3">
      <c r="A5672" s="2" t="s">
        <v>5961</v>
      </c>
      <c r="B5672" s="2" t="s">
        <v>5962</v>
      </c>
      <c r="C5672" s="2" t="s">
        <v>264</v>
      </c>
      <c r="D5672" s="2" t="s">
        <v>81</v>
      </c>
      <c r="E5672" s="2" t="s">
        <v>540</v>
      </c>
      <c r="F5672" s="2">
        <v>38</v>
      </c>
      <c r="G5672" s="2" t="s">
        <v>83</v>
      </c>
      <c r="H5672" s="2" t="s">
        <v>285</v>
      </c>
      <c r="I5672" s="2" t="s">
        <v>55</v>
      </c>
      <c r="J5672" s="3">
        <v>45919</v>
      </c>
      <c r="K5672" s="3"/>
      <c r="L5672" s="2" t="s">
        <v>40</v>
      </c>
      <c r="M5672" s="2" t="s">
        <v>157</v>
      </c>
      <c r="N5672" s="2" t="s">
        <v>299</v>
      </c>
      <c r="O5672" s="4">
        <v>1322000</v>
      </c>
      <c r="P5672" s="4">
        <v>175800</v>
      </c>
      <c r="Q5672" s="4">
        <v>1146200</v>
      </c>
      <c r="R5672" s="2">
        <v>60</v>
      </c>
      <c r="S5672" s="5">
        <v>7.1</v>
      </c>
      <c r="T5672" s="4">
        <v>25885.02</v>
      </c>
      <c r="U5672" s="2" t="s">
        <v>113</v>
      </c>
      <c r="V5672" s="2" t="s">
        <v>97</v>
      </c>
      <c r="W5672" s="4">
        <v>0</v>
      </c>
      <c r="X5672" s="4">
        <v>0</v>
      </c>
      <c r="Y5672" s="4">
        <v>1553101</v>
      </c>
      <c r="Z5672" s="2">
        <v>0</v>
      </c>
      <c r="AA5672" s="2" t="s">
        <v>97</v>
      </c>
      <c r="AB5672" s="2" t="s">
        <v>15728</v>
      </c>
      <c r="AC5672" s="2" t="s">
        <v>360</v>
      </c>
      <c r="AD5672" s="2" t="s">
        <v>76</v>
      </c>
      <c r="AE5672" s="5">
        <v>86.7</v>
      </c>
      <c r="AF5672" s="2">
        <v>0</v>
      </c>
      <c r="AG5672" s="2" t="s">
        <v>97</v>
      </c>
      <c r="AH5672" s="2"/>
      <c r="AI5672" s="6" t="str">
        <f t="shared" si="264"/>
        <v>35-44</v>
      </c>
      <c r="AJ5672" s="11">
        <f>YEAR(tbl_LoanData[[#This Row],[Application Date]])</f>
        <v>2025</v>
      </c>
      <c r="AK5672" s="11" t="str">
        <f>TEXT(tbl_LoanData[[#This Row],[Application Date]],"MMMM")</f>
        <v>September</v>
      </c>
      <c r="AL5672" s="12">
        <f>DATE(YEAR(tbl_LoanData[[#This Row],[Application Date]]),MONTH(tbl_LoanData[[#This Row],[Application Date]]),1)</f>
        <v>45901</v>
      </c>
      <c r="AM5672" s="14">
        <f ca="1">IF(AND(tbl_LoanData[[#This Row],[Application Date]]&gt;=EOMONTH(TODAY(),-1)+1,tbl_LoanData[[#This Row],[Application Date]]&lt;=TODAY()),tbl_LoanData[[#This Row],[Loan Amount]],0)</f>
        <v>0</v>
      </c>
      <c r="AN5672" s="14">
        <f>tbl_LoanData[[#This Row],[Amount Paid]]-(Q5672-X5672)</f>
        <v>-1146200</v>
      </c>
      <c r="AO5672" s="14">
        <f>IF(tbl_LoanData[[#This Row],[Application Status]]="Approved",1,0)</f>
        <v>0</v>
      </c>
      <c r="AP5672" s="22" t="str">
        <f t="shared" ca="1" si="265"/>
        <v/>
      </c>
      <c r="AQ5672" s="22" t="str">
        <f t="shared" ca="1" si="266"/>
        <v/>
      </c>
    </row>
    <row r="5673" spans="1:43" ht="14.4" customHeight="1" x14ac:dyDescent="0.3">
      <c r="A5673" s="2" t="s">
        <v>6003</v>
      </c>
      <c r="B5673" s="2" t="s">
        <v>6004</v>
      </c>
      <c r="C5673" s="2" t="s">
        <v>264</v>
      </c>
      <c r="D5673" s="2" t="s">
        <v>161</v>
      </c>
      <c r="E5673" s="2" t="s">
        <v>142</v>
      </c>
      <c r="F5673" s="2">
        <v>46</v>
      </c>
      <c r="G5673" s="2" t="s">
        <v>83</v>
      </c>
      <c r="H5673" s="2" t="s">
        <v>110</v>
      </c>
      <c r="I5673" s="2" t="s">
        <v>46</v>
      </c>
      <c r="J5673" s="3">
        <v>45914</v>
      </c>
      <c r="K5673" s="3">
        <v>45925</v>
      </c>
      <c r="L5673" s="2" t="s">
        <v>40</v>
      </c>
      <c r="M5673" s="2" t="s">
        <v>71</v>
      </c>
      <c r="N5673" s="2" t="s">
        <v>137</v>
      </c>
      <c r="O5673" s="4">
        <v>1536000</v>
      </c>
      <c r="P5673" s="4">
        <v>387200</v>
      </c>
      <c r="Q5673" s="4">
        <v>1148800</v>
      </c>
      <c r="R5673" s="2">
        <v>24</v>
      </c>
      <c r="S5673" s="5">
        <v>7.77</v>
      </c>
      <c r="T5673" s="4">
        <v>55305.15</v>
      </c>
      <c r="U5673" s="2" t="s">
        <v>73</v>
      </c>
      <c r="V5673" s="2" t="s">
        <v>74</v>
      </c>
      <c r="W5673" s="4">
        <v>553051.5</v>
      </c>
      <c r="X5673" s="4">
        <v>774272.02</v>
      </c>
      <c r="Y5673" s="4">
        <v>1327323.52</v>
      </c>
      <c r="Z5673" s="2">
        <v>0</v>
      </c>
      <c r="AA5673" s="2" t="s">
        <v>56</v>
      </c>
      <c r="AB5673" s="2" t="s">
        <v>15735</v>
      </c>
      <c r="AC5673" s="2" t="s">
        <v>146</v>
      </c>
      <c r="AD5673" s="2" t="s">
        <v>76</v>
      </c>
      <c r="AE5673" s="5">
        <v>74.790000000000006</v>
      </c>
      <c r="AF5673" s="2">
        <v>0</v>
      </c>
      <c r="AG5673" s="2" t="s">
        <v>77</v>
      </c>
      <c r="AH5673" s="2">
        <v>11</v>
      </c>
      <c r="AI5673" s="6" t="str">
        <f t="shared" si="264"/>
        <v>45-54</v>
      </c>
      <c r="AJ5673" s="11">
        <f>YEAR(tbl_LoanData[[#This Row],[Application Date]])</f>
        <v>2025</v>
      </c>
      <c r="AK5673" s="11" t="str">
        <f>TEXT(tbl_LoanData[[#This Row],[Application Date]],"MMMM")</f>
        <v>September</v>
      </c>
      <c r="AL5673" s="12">
        <f>DATE(YEAR(tbl_LoanData[[#This Row],[Application Date]]),MONTH(tbl_LoanData[[#This Row],[Application Date]]),1)</f>
        <v>45901</v>
      </c>
      <c r="AM5673" s="14">
        <f ca="1">IF(AND(tbl_LoanData[[#This Row],[Application Date]]&gt;=EOMONTH(TODAY(),-1)+1,tbl_LoanData[[#This Row],[Application Date]]&lt;=TODAY()),tbl_LoanData[[#This Row],[Loan Amount]],0)</f>
        <v>0</v>
      </c>
      <c r="AN5673" s="14">
        <f>tbl_LoanData[[#This Row],[Amount Paid]]-(Q5673-X5673)</f>
        <v>178523.52000000002</v>
      </c>
      <c r="AO5673" s="14">
        <f>IF(tbl_LoanData[[#This Row],[Application Status]]="Approved",1,0)</f>
        <v>1</v>
      </c>
      <c r="AP5673" s="22" t="str">
        <f t="shared" ca="1" si="265"/>
        <v/>
      </c>
      <c r="AQ5673" s="22" t="str">
        <f t="shared" ca="1" si="266"/>
        <v/>
      </c>
    </row>
    <row r="5674" spans="1:43" ht="14.4" customHeight="1" x14ac:dyDescent="0.3">
      <c r="A5674" s="2" t="s">
        <v>6019</v>
      </c>
      <c r="B5674" s="2" t="s">
        <v>6020</v>
      </c>
      <c r="C5674" s="2" t="s">
        <v>289</v>
      </c>
      <c r="D5674" s="2" t="s">
        <v>254</v>
      </c>
      <c r="E5674" s="2" t="s">
        <v>125</v>
      </c>
      <c r="F5674" s="2">
        <v>50</v>
      </c>
      <c r="G5674" s="2" t="s">
        <v>69</v>
      </c>
      <c r="H5674" s="2" t="s">
        <v>172</v>
      </c>
      <c r="I5674" s="2" t="s">
        <v>45</v>
      </c>
      <c r="J5674" s="3">
        <v>45908</v>
      </c>
      <c r="K5674" s="3">
        <v>45918</v>
      </c>
      <c r="L5674" s="2" t="s">
        <v>40</v>
      </c>
      <c r="M5674" s="2" t="s">
        <v>111</v>
      </c>
      <c r="N5674" s="2" t="s">
        <v>120</v>
      </c>
      <c r="O5674" s="4">
        <v>718000</v>
      </c>
      <c r="P5674" s="4">
        <v>169200</v>
      </c>
      <c r="Q5674" s="4">
        <v>548800</v>
      </c>
      <c r="R5674" s="2">
        <v>36</v>
      </c>
      <c r="S5674" s="5">
        <v>7.64</v>
      </c>
      <c r="T5674" s="4">
        <v>18738.47</v>
      </c>
      <c r="U5674" s="2" t="s">
        <v>73</v>
      </c>
      <c r="V5674" s="2" t="s">
        <v>74</v>
      </c>
      <c r="W5674" s="4">
        <v>187384.7</v>
      </c>
      <c r="X5674" s="4">
        <v>487200.26</v>
      </c>
      <c r="Y5674" s="4">
        <v>674584.96</v>
      </c>
      <c r="Z5674" s="2">
        <v>30</v>
      </c>
      <c r="AA5674" s="2" t="s">
        <v>57</v>
      </c>
      <c r="AB5674" s="2" t="s">
        <v>15729</v>
      </c>
      <c r="AC5674" s="2" t="s">
        <v>129</v>
      </c>
      <c r="AD5674" s="2" t="s">
        <v>76</v>
      </c>
      <c r="AE5674" s="5">
        <v>76.430000000000007</v>
      </c>
      <c r="AF5674" s="2">
        <v>1</v>
      </c>
      <c r="AG5674" s="2" t="s">
        <v>77</v>
      </c>
      <c r="AH5674" s="2">
        <v>10</v>
      </c>
      <c r="AI5674" s="6" t="str">
        <f t="shared" si="264"/>
        <v>45-54</v>
      </c>
      <c r="AJ5674" s="11">
        <f>YEAR(tbl_LoanData[[#This Row],[Application Date]])</f>
        <v>2025</v>
      </c>
      <c r="AK5674" s="11" t="str">
        <f>TEXT(tbl_LoanData[[#This Row],[Application Date]],"MMMM")</f>
        <v>September</v>
      </c>
      <c r="AL5674" s="12">
        <f>DATE(YEAR(tbl_LoanData[[#This Row],[Application Date]]),MONTH(tbl_LoanData[[#This Row],[Application Date]]),1)</f>
        <v>45901</v>
      </c>
      <c r="AM5674" s="14">
        <f ca="1">IF(AND(tbl_LoanData[[#This Row],[Application Date]]&gt;=EOMONTH(TODAY(),-1)+1,tbl_LoanData[[#This Row],[Application Date]]&lt;=TODAY()),tbl_LoanData[[#This Row],[Loan Amount]],0)</f>
        <v>0</v>
      </c>
      <c r="AN5674" s="14">
        <f>tbl_LoanData[[#This Row],[Amount Paid]]-(Q5674-X5674)</f>
        <v>125784.96000000002</v>
      </c>
      <c r="AO5674" s="14">
        <f>IF(tbl_LoanData[[#This Row],[Application Status]]="Approved",1,0)</f>
        <v>1</v>
      </c>
      <c r="AP5674" s="22" t="str">
        <f t="shared" ca="1" si="265"/>
        <v/>
      </c>
      <c r="AQ5674" s="22" t="str">
        <f t="shared" ca="1" si="266"/>
        <v/>
      </c>
    </row>
    <row r="5675" spans="1:43" x14ac:dyDescent="0.3">
      <c r="A5675" s="2" t="s">
        <v>6043</v>
      </c>
      <c r="B5675" s="2" t="s">
        <v>6044</v>
      </c>
      <c r="C5675" s="2" t="s">
        <v>281</v>
      </c>
      <c r="D5675" s="2" t="s">
        <v>117</v>
      </c>
      <c r="E5675" s="2" t="s">
        <v>182</v>
      </c>
      <c r="F5675" s="2">
        <v>34</v>
      </c>
      <c r="G5675" s="2" t="s">
        <v>83</v>
      </c>
      <c r="H5675" s="2" t="s">
        <v>211</v>
      </c>
      <c r="I5675" s="2" t="s">
        <v>50</v>
      </c>
      <c r="J5675" s="3">
        <v>45917</v>
      </c>
      <c r="K5675" s="3"/>
      <c r="L5675" s="2" t="s">
        <v>39</v>
      </c>
      <c r="M5675" s="2" t="s">
        <v>167</v>
      </c>
      <c r="N5675" s="2" t="s">
        <v>491</v>
      </c>
      <c r="O5675" s="4">
        <v>1921000</v>
      </c>
      <c r="P5675" s="4">
        <v>722700</v>
      </c>
      <c r="Q5675" s="4">
        <v>1198300</v>
      </c>
      <c r="R5675" s="2">
        <v>24</v>
      </c>
      <c r="S5675" s="5">
        <v>14.33</v>
      </c>
      <c r="T5675" s="4">
        <v>64238.87</v>
      </c>
      <c r="U5675" s="2" t="s">
        <v>96</v>
      </c>
      <c r="V5675" s="2" t="s">
        <v>97</v>
      </c>
      <c r="W5675" s="4">
        <v>0</v>
      </c>
      <c r="X5675" s="4">
        <v>0</v>
      </c>
      <c r="Y5675" s="4">
        <v>1541732.78</v>
      </c>
      <c r="Z5675" s="2">
        <v>0</v>
      </c>
      <c r="AA5675" s="2" t="s">
        <v>97</v>
      </c>
      <c r="AB5675" s="2" t="s">
        <v>15735</v>
      </c>
      <c r="AC5675" s="2" t="s">
        <v>106</v>
      </c>
      <c r="AD5675" s="2" t="s">
        <v>76</v>
      </c>
      <c r="AE5675" s="5">
        <v>62.38</v>
      </c>
      <c r="AF5675" s="2">
        <v>0</v>
      </c>
      <c r="AG5675" s="2" t="s">
        <v>97</v>
      </c>
      <c r="AH5675" s="2"/>
      <c r="AI5675" s="6" t="str">
        <f t="shared" si="264"/>
        <v>25-34</v>
      </c>
      <c r="AJ5675" s="11">
        <f>YEAR(tbl_LoanData[[#This Row],[Application Date]])</f>
        <v>2025</v>
      </c>
      <c r="AK5675" s="11" t="str">
        <f>TEXT(tbl_LoanData[[#This Row],[Application Date]],"MMMM")</f>
        <v>September</v>
      </c>
      <c r="AL5675" s="12">
        <f>DATE(YEAR(tbl_LoanData[[#This Row],[Application Date]]),MONTH(tbl_LoanData[[#This Row],[Application Date]]),1)</f>
        <v>45901</v>
      </c>
      <c r="AM5675" s="14">
        <f ca="1">IF(AND(tbl_LoanData[[#This Row],[Application Date]]&gt;=EOMONTH(TODAY(),-1)+1,tbl_LoanData[[#This Row],[Application Date]]&lt;=TODAY()),tbl_LoanData[[#This Row],[Loan Amount]],0)</f>
        <v>0</v>
      </c>
      <c r="AN5675" s="14">
        <f>tbl_LoanData[[#This Row],[Amount Paid]]-(Q5675-X5675)</f>
        <v>-1198300</v>
      </c>
      <c r="AO5675" s="14">
        <f>IF(tbl_LoanData[[#This Row],[Application Status]]="Approved",1,0)</f>
        <v>0</v>
      </c>
      <c r="AP5675" s="22" t="str">
        <f t="shared" ca="1" si="265"/>
        <v/>
      </c>
      <c r="AQ5675" s="22" t="str">
        <f t="shared" ca="1" si="266"/>
        <v/>
      </c>
    </row>
    <row r="5676" spans="1:43" ht="14.4" customHeight="1" x14ac:dyDescent="0.3">
      <c r="A5676" s="2" t="s">
        <v>6049</v>
      </c>
      <c r="B5676" s="2" t="s">
        <v>6050</v>
      </c>
      <c r="C5676" s="2" t="s">
        <v>264</v>
      </c>
      <c r="D5676" s="2" t="s">
        <v>142</v>
      </c>
      <c r="E5676" s="2" t="s">
        <v>176</v>
      </c>
      <c r="F5676" s="2">
        <v>36</v>
      </c>
      <c r="G5676" s="2" t="s">
        <v>83</v>
      </c>
      <c r="H5676" s="2" t="s">
        <v>269</v>
      </c>
      <c r="I5676" s="2" t="s">
        <v>46</v>
      </c>
      <c r="J5676" s="3">
        <v>45916</v>
      </c>
      <c r="K5676" s="3"/>
      <c r="L5676" s="2" t="s">
        <v>41</v>
      </c>
      <c r="M5676" s="2" t="s">
        <v>144</v>
      </c>
      <c r="N5676" s="2" t="s">
        <v>857</v>
      </c>
      <c r="O5676" s="4">
        <v>2914000</v>
      </c>
      <c r="P5676" s="4">
        <v>1061500</v>
      </c>
      <c r="Q5676" s="4">
        <v>1852500</v>
      </c>
      <c r="R5676" s="2">
        <v>36</v>
      </c>
      <c r="S5676" s="5">
        <v>10.1</v>
      </c>
      <c r="T5676" s="4">
        <v>67050.210000000006</v>
      </c>
      <c r="U5676" s="2" t="s">
        <v>113</v>
      </c>
      <c r="V5676" s="2" t="s">
        <v>97</v>
      </c>
      <c r="W5676" s="4">
        <v>0</v>
      </c>
      <c r="X5676" s="4">
        <v>0</v>
      </c>
      <c r="Y5676" s="4">
        <v>2413807.5</v>
      </c>
      <c r="Z5676" s="2">
        <v>0</v>
      </c>
      <c r="AA5676" s="2" t="s">
        <v>97</v>
      </c>
      <c r="AB5676" s="2" t="s">
        <v>15732</v>
      </c>
      <c r="AC5676" s="2" t="s">
        <v>106</v>
      </c>
      <c r="AD5676" s="2" t="s">
        <v>76</v>
      </c>
      <c r="AE5676" s="5">
        <v>63.57</v>
      </c>
      <c r="AF5676" s="2">
        <v>0</v>
      </c>
      <c r="AG5676" s="2" t="s">
        <v>97</v>
      </c>
      <c r="AH5676" s="2"/>
      <c r="AI5676" s="6" t="str">
        <f t="shared" si="264"/>
        <v>35-44</v>
      </c>
      <c r="AJ5676" s="11">
        <f>YEAR(tbl_LoanData[[#This Row],[Application Date]])</f>
        <v>2025</v>
      </c>
      <c r="AK5676" s="11" t="str">
        <f>TEXT(tbl_LoanData[[#This Row],[Application Date]],"MMMM")</f>
        <v>September</v>
      </c>
      <c r="AL5676" s="12">
        <f>DATE(YEAR(tbl_LoanData[[#This Row],[Application Date]]),MONTH(tbl_LoanData[[#This Row],[Application Date]]),1)</f>
        <v>45901</v>
      </c>
      <c r="AM5676" s="14">
        <f ca="1">IF(AND(tbl_LoanData[[#This Row],[Application Date]]&gt;=EOMONTH(TODAY(),-1)+1,tbl_LoanData[[#This Row],[Application Date]]&lt;=TODAY()),tbl_LoanData[[#This Row],[Loan Amount]],0)</f>
        <v>0</v>
      </c>
      <c r="AN5676" s="14">
        <f>tbl_LoanData[[#This Row],[Amount Paid]]-(Q5676-X5676)</f>
        <v>-1852500</v>
      </c>
      <c r="AO5676" s="14">
        <f>IF(tbl_LoanData[[#This Row],[Application Status]]="Approved",1,0)</f>
        <v>0</v>
      </c>
      <c r="AP5676" s="22" t="str">
        <f t="shared" ca="1" si="265"/>
        <v/>
      </c>
      <c r="AQ5676" s="22" t="str">
        <f t="shared" ca="1" si="266"/>
        <v/>
      </c>
    </row>
    <row r="5677" spans="1:43" x14ac:dyDescent="0.3">
      <c r="A5677" s="2" t="s">
        <v>6343</v>
      </c>
      <c r="B5677" s="2" t="s">
        <v>6344</v>
      </c>
      <c r="C5677" s="2" t="s">
        <v>508</v>
      </c>
      <c r="D5677" s="2" t="s">
        <v>254</v>
      </c>
      <c r="E5677" s="2" t="s">
        <v>406</v>
      </c>
      <c r="F5677" s="2">
        <v>28</v>
      </c>
      <c r="G5677" s="2" t="s">
        <v>83</v>
      </c>
      <c r="H5677" s="2" t="s">
        <v>177</v>
      </c>
      <c r="I5677" s="2" t="s">
        <v>43</v>
      </c>
      <c r="J5677" s="3">
        <v>45922</v>
      </c>
      <c r="K5677" s="3">
        <v>45927</v>
      </c>
      <c r="L5677" s="2" t="s">
        <v>38</v>
      </c>
      <c r="M5677" s="2" t="s">
        <v>144</v>
      </c>
      <c r="N5677" s="2" t="s">
        <v>382</v>
      </c>
      <c r="O5677" s="4">
        <v>1837000</v>
      </c>
      <c r="P5677" s="4">
        <v>729600</v>
      </c>
      <c r="Q5677" s="4">
        <v>1107400</v>
      </c>
      <c r="R5677" s="2">
        <v>24</v>
      </c>
      <c r="S5677" s="5">
        <v>5.81</v>
      </c>
      <c r="T5677" s="4">
        <v>51503.33</v>
      </c>
      <c r="U5677" s="2" t="s">
        <v>73</v>
      </c>
      <c r="V5677" s="2" t="s">
        <v>74</v>
      </c>
      <c r="W5677" s="4">
        <v>515033.3</v>
      </c>
      <c r="X5677" s="4">
        <v>721046.58</v>
      </c>
      <c r="Y5677" s="4">
        <v>1236079.8799999999</v>
      </c>
      <c r="Z5677" s="2">
        <v>0</v>
      </c>
      <c r="AA5677" s="2" t="s">
        <v>56</v>
      </c>
      <c r="AB5677" s="2" t="s">
        <v>15728</v>
      </c>
      <c r="AC5677" s="2" t="s">
        <v>129</v>
      </c>
      <c r="AD5677" s="2" t="s">
        <v>76</v>
      </c>
      <c r="AE5677" s="5">
        <v>60.28</v>
      </c>
      <c r="AF5677" s="2">
        <v>0</v>
      </c>
      <c r="AG5677" s="2" t="s">
        <v>77</v>
      </c>
      <c r="AH5677" s="2">
        <v>5</v>
      </c>
      <c r="AI5677" s="6" t="str">
        <f t="shared" si="264"/>
        <v>25-34</v>
      </c>
      <c r="AJ5677" s="11">
        <f>YEAR(tbl_LoanData[[#This Row],[Application Date]])</f>
        <v>2025</v>
      </c>
      <c r="AK5677" s="11" t="str">
        <f>TEXT(tbl_LoanData[[#This Row],[Application Date]],"MMMM")</f>
        <v>September</v>
      </c>
      <c r="AL5677" s="12">
        <f>DATE(YEAR(tbl_LoanData[[#This Row],[Application Date]]),MONTH(tbl_LoanData[[#This Row],[Application Date]]),1)</f>
        <v>45901</v>
      </c>
      <c r="AM5677" s="14">
        <f ca="1">IF(AND(tbl_LoanData[[#This Row],[Application Date]]&gt;=EOMONTH(TODAY(),-1)+1,tbl_LoanData[[#This Row],[Application Date]]&lt;=TODAY()),tbl_LoanData[[#This Row],[Loan Amount]],0)</f>
        <v>0</v>
      </c>
      <c r="AN5677" s="14">
        <f>tbl_LoanData[[#This Row],[Amount Paid]]-(Q5677-X5677)</f>
        <v>128679.87999999995</v>
      </c>
      <c r="AO5677" s="14">
        <f>IF(tbl_LoanData[[#This Row],[Application Status]]="Approved",1,0)</f>
        <v>1</v>
      </c>
      <c r="AP5677" s="22" t="str">
        <f t="shared" ca="1" si="265"/>
        <v/>
      </c>
      <c r="AQ5677" s="22" t="str">
        <f t="shared" ca="1" si="266"/>
        <v/>
      </c>
    </row>
    <row r="5678" spans="1:43" ht="14.4" customHeight="1" x14ac:dyDescent="0.3">
      <c r="A5678" s="2" t="s">
        <v>6493</v>
      </c>
      <c r="B5678" s="2" t="s">
        <v>6494</v>
      </c>
      <c r="C5678" s="2" t="s">
        <v>379</v>
      </c>
      <c r="D5678" s="2" t="s">
        <v>101</v>
      </c>
      <c r="E5678" s="2" t="s">
        <v>447</v>
      </c>
      <c r="F5678" s="2">
        <v>34</v>
      </c>
      <c r="G5678" s="2" t="s">
        <v>69</v>
      </c>
      <c r="H5678" s="2" t="s">
        <v>233</v>
      </c>
      <c r="I5678" s="2" t="s">
        <v>46</v>
      </c>
      <c r="J5678" s="3">
        <v>45925</v>
      </c>
      <c r="K5678" s="3">
        <v>45942</v>
      </c>
      <c r="L5678" s="2" t="s">
        <v>39</v>
      </c>
      <c r="M5678" s="2" t="s">
        <v>85</v>
      </c>
      <c r="N5678" s="2" t="s">
        <v>373</v>
      </c>
      <c r="O5678" s="4">
        <v>1213000</v>
      </c>
      <c r="P5678" s="4">
        <v>179900</v>
      </c>
      <c r="Q5678" s="4">
        <v>1033100</v>
      </c>
      <c r="R5678" s="2">
        <v>36</v>
      </c>
      <c r="S5678" s="5">
        <v>7.33</v>
      </c>
      <c r="T5678" s="4">
        <v>35007.74</v>
      </c>
      <c r="U5678" s="2" t="s">
        <v>73</v>
      </c>
      <c r="V5678" s="2" t="s">
        <v>74</v>
      </c>
      <c r="W5678" s="4">
        <v>350077.4</v>
      </c>
      <c r="X5678" s="4">
        <v>910201.29</v>
      </c>
      <c r="Y5678" s="4">
        <v>1260278.69</v>
      </c>
      <c r="Z5678" s="2">
        <v>0</v>
      </c>
      <c r="AA5678" s="2" t="s">
        <v>56</v>
      </c>
      <c r="AB5678" s="2" t="s">
        <v>15732</v>
      </c>
      <c r="AC5678" s="2" t="s">
        <v>138</v>
      </c>
      <c r="AD5678" s="2" t="s">
        <v>76</v>
      </c>
      <c r="AE5678" s="5">
        <v>85.17</v>
      </c>
      <c r="AF5678" s="2">
        <v>0</v>
      </c>
      <c r="AG5678" s="2" t="s">
        <v>77</v>
      </c>
      <c r="AH5678" s="2">
        <v>17</v>
      </c>
      <c r="AI5678" s="6" t="str">
        <f t="shared" si="264"/>
        <v>25-34</v>
      </c>
      <c r="AJ5678" s="11">
        <f>YEAR(tbl_LoanData[[#This Row],[Application Date]])</f>
        <v>2025</v>
      </c>
      <c r="AK5678" s="11" t="str">
        <f>TEXT(tbl_LoanData[[#This Row],[Application Date]],"MMMM")</f>
        <v>September</v>
      </c>
      <c r="AL5678" s="12">
        <f>DATE(YEAR(tbl_LoanData[[#This Row],[Application Date]]),MONTH(tbl_LoanData[[#This Row],[Application Date]]),1)</f>
        <v>45901</v>
      </c>
      <c r="AM5678" s="14">
        <f ca="1">IF(AND(tbl_LoanData[[#This Row],[Application Date]]&gt;=EOMONTH(TODAY(),-1)+1,tbl_LoanData[[#This Row],[Application Date]]&lt;=TODAY()),tbl_LoanData[[#This Row],[Loan Amount]],0)</f>
        <v>0</v>
      </c>
      <c r="AN5678" s="14">
        <f>tbl_LoanData[[#This Row],[Amount Paid]]-(Q5678-X5678)</f>
        <v>227178.69000000006</v>
      </c>
      <c r="AO5678" s="14">
        <f>IF(tbl_LoanData[[#This Row],[Application Status]]="Approved",1,0)</f>
        <v>1</v>
      </c>
      <c r="AP5678" s="22" t="str">
        <f t="shared" ca="1" si="265"/>
        <v/>
      </c>
      <c r="AQ5678" s="22" t="str">
        <f t="shared" ca="1" si="266"/>
        <v/>
      </c>
    </row>
    <row r="5679" spans="1:43" ht="14.4" customHeight="1" x14ac:dyDescent="0.3">
      <c r="A5679" s="2" t="s">
        <v>6547</v>
      </c>
      <c r="B5679" s="2" t="s">
        <v>6548</v>
      </c>
      <c r="C5679" s="2" t="s">
        <v>682</v>
      </c>
      <c r="D5679" s="2" t="s">
        <v>268</v>
      </c>
      <c r="E5679" s="2" t="s">
        <v>394</v>
      </c>
      <c r="F5679" s="2">
        <v>53</v>
      </c>
      <c r="G5679" s="2" t="s">
        <v>69</v>
      </c>
      <c r="H5679" s="2" t="s">
        <v>285</v>
      </c>
      <c r="I5679" s="2" t="s">
        <v>55</v>
      </c>
      <c r="J5679" s="3">
        <v>45912</v>
      </c>
      <c r="K5679" s="3">
        <v>45933</v>
      </c>
      <c r="L5679" s="2" t="s">
        <v>37</v>
      </c>
      <c r="M5679" s="2" t="s">
        <v>199</v>
      </c>
      <c r="N5679" s="2" t="s">
        <v>200</v>
      </c>
      <c r="O5679" s="4">
        <v>143000</v>
      </c>
      <c r="P5679" s="4">
        <v>54500</v>
      </c>
      <c r="Q5679" s="4">
        <v>88500</v>
      </c>
      <c r="R5679" s="2">
        <v>36</v>
      </c>
      <c r="S5679" s="5">
        <v>9.9499999999999993</v>
      </c>
      <c r="T5679" s="4">
        <v>3192.15</v>
      </c>
      <c r="U5679" s="2" t="s">
        <v>73</v>
      </c>
      <c r="V5679" s="2" t="s">
        <v>74</v>
      </c>
      <c r="W5679" s="4">
        <v>31921.5</v>
      </c>
      <c r="X5679" s="4">
        <v>82995.75</v>
      </c>
      <c r="Y5679" s="4">
        <v>114917.25</v>
      </c>
      <c r="Z5679" s="2">
        <v>0</v>
      </c>
      <c r="AA5679" s="2" t="s">
        <v>56</v>
      </c>
      <c r="AB5679" s="2" t="s">
        <v>15727</v>
      </c>
      <c r="AC5679" s="2" t="s">
        <v>121</v>
      </c>
      <c r="AD5679" s="2" t="s">
        <v>76</v>
      </c>
      <c r="AE5679" s="5">
        <v>61.89</v>
      </c>
      <c r="AF5679" s="2">
        <v>0</v>
      </c>
      <c r="AG5679" s="2" t="s">
        <v>77</v>
      </c>
      <c r="AH5679" s="2">
        <v>21</v>
      </c>
      <c r="AI5679" s="6" t="str">
        <f t="shared" si="264"/>
        <v>45-54</v>
      </c>
      <c r="AJ5679" s="11">
        <f>YEAR(tbl_LoanData[[#This Row],[Application Date]])</f>
        <v>2025</v>
      </c>
      <c r="AK5679" s="11" t="str">
        <f>TEXT(tbl_LoanData[[#This Row],[Application Date]],"MMMM")</f>
        <v>September</v>
      </c>
      <c r="AL5679" s="12">
        <f>DATE(YEAR(tbl_LoanData[[#This Row],[Application Date]]),MONTH(tbl_LoanData[[#This Row],[Application Date]]),1)</f>
        <v>45901</v>
      </c>
      <c r="AM5679" s="14">
        <f ca="1">IF(AND(tbl_LoanData[[#This Row],[Application Date]]&gt;=EOMONTH(TODAY(),-1)+1,tbl_LoanData[[#This Row],[Application Date]]&lt;=TODAY()),tbl_LoanData[[#This Row],[Loan Amount]],0)</f>
        <v>0</v>
      </c>
      <c r="AN5679" s="14">
        <f>tbl_LoanData[[#This Row],[Amount Paid]]-(Q5679-X5679)</f>
        <v>26417.25</v>
      </c>
      <c r="AO5679" s="14">
        <f>IF(tbl_LoanData[[#This Row],[Application Status]]="Approved",1,0)</f>
        <v>1</v>
      </c>
      <c r="AP5679" s="22" t="str">
        <f t="shared" ca="1" si="265"/>
        <v/>
      </c>
      <c r="AQ5679" s="22" t="str">
        <f t="shared" ca="1" si="266"/>
        <v/>
      </c>
    </row>
    <row r="5680" spans="1:43" ht="14.4" customHeight="1" x14ac:dyDescent="0.3">
      <c r="A5680" s="2" t="s">
        <v>6615</v>
      </c>
      <c r="B5680" s="2" t="s">
        <v>6616</v>
      </c>
      <c r="C5680" s="2" t="s">
        <v>393</v>
      </c>
      <c r="D5680" s="2" t="s">
        <v>204</v>
      </c>
      <c r="E5680" s="2" t="s">
        <v>284</v>
      </c>
      <c r="F5680" s="2">
        <v>60</v>
      </c>
      <c r="G5680" s="2" t="s">
        <v>83</v>
      </c>
      <c r="H5680" s="2" t="s">
        <v>217</v>
      </c>
      <c r="I5680" s="2" t="s">
        <v>46</v>
      </c>
      <c r="J5680" s="3">
        <v>45916</v>
      </c>
      <c r="K5680" s="3">
        <v>45933</v>
      </c>
      <c r="L5680" s="2" t="s">
        <v>36</v>
      </c>
      <c r="M5680" s="2" t="s">
        <v>71</v>
      </c>
      <c r="N5680" s="2" t="s">
        <v>162</v>
      </c>
      <c r="O5680" s="4">
        <v>1620000</v>
      </c>
      <c r="P5680" s="4">
        <v>397400</v>
      </c>
      <c r="Q5680" s="4">
        <v>1222600</v>
      </c>
      <c r="R5680" s="2">
        <v>36</v>
      </c>
      <c r="S5680" s="5">
        <v>6.77</v>
      </c>
      <c r="T5680" s="4">
        <v>40858.61</v>
      </c>
      <c r="U5680" s="2" t="s">
        <v>73</v>
      </c>
      <c r="V5680" s="2" t="s">
        <v>74</v>
      </c>
      <c r="W5680" s="4">
        <v>408586.1</v>
      </c>
      <c r="X5680" s="4">
        <v>1062323.96</v>
      </c>
      <c r="Y5680" s="4">
        <v>1470910.06</v>
      </c>
      <c r="Z5680" s="2">
        <v>0</v>
      </c>
      <c r="AA5680" s="2" t="s">
        <v>56</v>
      </c>
      <c r="AB5680" s="2" t="s">
        <v>15735</v>
      </c>
      <c r="AC5680" s="2" t="s">
        <v>75</v>
      </c>
      <c r="AD5680" s="2" t="s">
        <v>76</v>
      </c>
      <c r="AE5680" s="5">
        <v>75.47</v>
      </c>
      <c r="AF5680" s="2">
        <v>0</v>
      </c>
      <c r="AG5680" s="2" t="s">
        <v>77</v>
      </c>
      <c r="AH5680" s="2">
        <v>17</v>
      </c>
      <c r="AI5680" s="6" t="str">
        <f t="shared" si="264"/>
        <v>55-64</v>
      </c>
      <c r="AJ5680" s="11">
        <f>YEAR(tbl_LoanData[[#This Row],[Application Date]])</f>
        <v>2025</v>
      </c>
      <c r="AK5680" s="11" t="str">
        <f>TEXT(tbl_LoanData[[#This Row],[Application Date]],"MMMM")</f>
        <v>September</v>
      </c>
      <c r="AL5680" s="12">
        <f>DATE(YEAR(tbl_LoanData[[#This Row],[Application Date]]),MONTH(tbl_LoanData[[#This Row],[Application Date]]),1)</f>
        <v>45901</v>
      </c>
      <c r="AM5680" s="14">
        <f ca="1">IF(AND(tbl_LoanData[[#This Row],[Application Date]]&gt;=EOMONTH(TODAY(),-1)+1,tbl_LoanData[[#This Row],[Application Date]]&lt;=TODAY()),tbl_LoanData[[#This Row],[Loan Amount]],0)</f>
        <v>0</v>
      </c>
      <c r="AN5680" s="14">
        <f>tbl_LoanData[[#This Row],[Amount Paid]]-(Q5680-X5680)</f>
        <v>248310.05999999994</v>
      </c>
      <c r="AO5680" s="14">
        <f>IF(tbl_LoanData[[#This Row],[Application Status]]="Approved",1,0)</f>
        <v>1</v>
      </c>
      <c r="AP5680" s="22" t="str">
        <f t="shared" ca="1" si="265"/>
        <v/>
      </c>
      <c r="AQ5680" s="22" t="str">
        <f t="shared" ca="1" si="266"/>
        <v/>
      </c>
    </row>
    <row r="5681" spans="1:43" ht="14.4" customHeight="1" x14ac:dyDescent="0.3">
      <c r="A5681" s="2" t="s">
        <v>6625</v>
      </c>
      <c r="B5681" s="2" t="s">
        <v>6626</v>
      </c>
      <c r="C5681" s="2" t="s">
        <v>116</v>
      </c>
      <c r="D5681" s="2" t="s">
        <v>232</v>
      </c>
      <c r="E5681" s="2" t="s">
        <v>204</v>
      </c>
      <c r="F5681" s="2">
        <v>62</v>
      </c>
      <c r="G5681" s="2" t="s">
        <v>69</v>
      </c>
      <c r="H5681" s="2" t="s">
        <v>211</v>
      </c>
      <c r="I5681" s="2" t="s">
        <v>50</v>
      </c>
      <c r="J5681" s="3">
        <v>45924</v>
      </c>
      <c r="K5681" s="3">
        <v>45928</v>
      </c>
      <c r="L5681" s="2" t="s">
        <v>37</v>
      </c>
      <c r="M5681" s="2" t="s">
        <v>94</v>
      </c>
      <c r="N5681" s="2" t="s">
        <v>488</v>
      </c>
      <c r="O5681" s="4">
        <v>198000</v>
      </c>
      <c r="P5681" s="4">
        <v>75400</v>
      </c>
      <c r="Q5681" s="4">
        <v>122600</v>
      </c>
      <c r="R5681" s="2">
        <v>36</v>
      </c>
      <c r="S5681" s="5">
        <v>13.95</v>
      </c>
      <c r="T5681" s="4">
        <v>4830.78</v>
      </c>
      <c r="U5681" s="2" t="s">
        <v>73</v>
      </c>
      <c r="V5681" s="2" t="s">
        <v>74</v>
      </c>
      <c r="W5681" s="4">
        <v>43477.02</v>
      </c>
      <c r="X5681" s="4">
        <v>130431.08</v>
      </c>
      <c r="Y5681" s="4">
        <v>173908.1</v>
      </c>
      <c r="Z5681" s="2">
        <v>29</v>
      </c>
      <c r="AA5681" s="2" t="s">
        <v>57</v>
      </c>
      <c r="AB5681" s="2" t="s">
        <v>15733</v>
      </c>
      <c r="AC5681" s="2" t="s">
        <v>87</v>
      </c>
      <c r="AD5681" s="2" t="s">
        <v>76</v>
      </c>
      <c r="AE5681" s="5">
        <v>61.92</v>
      </c>
      <c r="AF5681" s="2">
        <v>1</v>
      </c>
      <c r="AG5681" s="2" t="s">
        <v>77</v>
      </c>
      <c r="AH5681" s="2">
        <v>4</v>
      </c>
      <c r="AI5681" s="6" t="str">
        <f t="shared" si="264"/>
        <v>55-64</v>
      </c>
      <c r="AJ5681" s="11">
        <f>YEAR(tbl_LoanData[[#This Row],[Application Date]])</f>
        <v>2025</v>
      </c>
      <c r="AK5681" s="11" t="str">
        <f>TEXT(tbl_LoanData[[#This Row],[Application Date]],"MMMM")</f>
        <v>September</v>
      </c>
      <c r="AL5681" s="12">
        <f>DATE(YEAR(tbl_LoanData[[#This Row],[Application Date]]),MONTH(tbl_LoanData[[#This Row],[Application Date]]),1)</f>
        <v>45901</v>
      </c>
      <c r="AM5681" s="14">
        <f ca="1">IF(AND(tbl_LoanData[[#This Row],[Application Date]]&gt;=EOMONTH(TODAY(),-1)+1,tbl_LoanData[[#This Row],[Application Date]]&lt;=TODAY()),tbl_LoanData[[#This Row],[Loan Amount]],0)</f>
        <v>0</v>
      </c>
      <c r="AN5681" s="14">
        <f>tbl_LoanData[[#This Row],[Amount Paid]]-(Q5681-X5681)</f>
        <v>51308.1</v>
      </c>
      <c r="AO5681" s="14">
        <f>IF(tbl_LoanData[[#This Row],[Application Status]]="Approved",1,0)</f>
        <v>1</v>
      </c>
      <c r="AP5681" s="22" t="str">
        <f t="shared" ca="1" si="265"/>
        <v/>
      </c>
      <c r="AQ5681" s="22" t="str">
        <f t="shared" ca="1" si="266"/>
        <v/>
      </c>
    </row>
    <row r="5682" spans="1:43" ht="14.4" customHeight="1" x14ac:dyDescent="0.3">
      <c r="A5682" s="2" t="s">
        <v>6641</v>
      </c>
      <c r="B5682" s="2" t="s">
        <v>6642</v>
      </c>
      <c r="C5682" s="2" t="s">
        <v>804</v>
      </c>
      <c r="D5682" s="2" t="s">
        <v>182</v>
      </c>
      <c r="E5682" s="2" t="s">
        <v>134</v>
      </c>
      <c r="F5682" s="2">
        <v>47</v>
      </c>
      <c r="G5682" s="2" t="s">
        <v>83</v>
      </c>
      <c r="H5682" s="2" t="s">
        <v>70</v>
      </c>
      <c r="I5682" s="2" t="s">
        <v>50</v>
      </c>
      <c r="J5682" s="3">
        <v>45909</v>
      </c>
      <c r="K5682" s="3">
        <v>45929</v>
      </c>
      <c r="L5682" s="2" t="s">
        <v>37</v>
      </c>
      <c r="M5682" s="2" t="s">
        <v>94</v>
      </c>
      <c r="N5682" s="2" t="s">
        <v>488</v>
      </c>
      <c r="O5682" s="4">
        <v>93000</v>
      </c>
      <c r="P5682" s="4">
        <v>10200</v>
      </c>
      <c r="Q5682" s="4">
        <v>82800</v>
      </c>
      <c r="R5682" s="2">
        <v>24</v>
      </c>
      <c r="S5682" s="5">
        <v>8.5500000000000007</v>
      </c>
      <c r="T5682" s="4">
        <v>4039.95</v>
      </c>
      <c r="U5682" s="2" t="s">
        <v>73</v>
      </c>
      <c r="V5682" s="2" t="s">
        <v>74</v>
      </c>
      <c r="W5682" s="4">
        <v>28279.65</v>
      </c>
      <c r="X5682" s="4">
        <v>68679.149999999994</v>
      </c>
      <c r="Y5682" s="4">
        <v>96958.8</v>
      </c>
      <c r="Z5682" s="2">
        <v>87</v>
      </c>
      <c r="AA5682" s="2" t="s">
        <v>59</v>
      </c>
      <c r="AB5682" s="2" t="s">
        <v>15734</v>
      </c>
      <c r="AC5682" s="2" t="s">
        <v>106</v>
      </c>
      <c r="AD5682" s="2" t="s">
        <v>76</v>
      </c>
      <c r="AE5682" s="5">
        <v>89.03</v>
      </c>
      <c r="AF5682" s="2">
        <v>3</v>
      </c>
      <c r="AG5682" s="2" t="s">
        <v>130</v>
      </c>
      <c r="AH5682" s="2">
        <v>20</v>
      </c>
      <c r="AI5682" s="6" t="str">
        <f t="shared" si="264"/>
        <v>45-54</v>
      </c>
      <c r="AJ5682" s="11">
        <f>YEAR(tbl_LoanData[[#This Row],[Application Date]])</f>
        <v>2025</v>
      </c>
      <c r="AK5682" s="11" t="str">
        <f>TEXT(tbl_LoanData[[#This Row],[Application Date]],"MMMM")</f>
        <v>September</v>
      </c>
      <c r="AL5682" s="12">
        <f>DATE(YEAR(tbl_LoanData[[#This Row],[Application Date]]),MONTH(tbl_LoanData[[#This Row],[Application Date]]),1)</f>
        <v>45901</v>
      </c>
      <c r="AM5682" s="14">
        <f ca="1">IF(AND(tbl_LoanData[[#This Row],[Application Date]]&gt;=EOMONTH(TODAY(),-1)+1,tbl_LoanData[[#This Row],[Application Date]]&lt;=TODAY()),tbl_LoanData[[#This Row],[Loan Amount]],0)</f>
        <v>0</v>
      </c>
      <c r="AN5682" s="14">
        <f>tbl_LoanData[[#This Row],[Amount Paid]]-(Q5682-X5682)</f>
        <v>14158.799999999996</v>
      </c>
      <c r="AO5682" s="14">
        <f>IF(tbl_LoanData[[#This Row],[Application Status]]="Approved",1,0)</f>
        <v>1</v>
      </c>
      <c r="AP5682" s="22" t="str">
        <f t="shared" ca="1" si="265"/>
        <v/>
      </c>
      <c r="AQ5682" s="22" t="str">
        <f t="shared" ca="1" si="266"/>
        <v/>
      </c>
    </row>
    <row r="5683" spans="1:43" ht="14.4" customHeight="1" x14ac:dyDescent="0.3">
      <c r="A5683" s="2" t="s">
        <v>6687</v>
      </c>
      <c r="B5683" s="2" t="s">
        <v>6688</v>
      </c>
      <c r="C5683" s="2" t="s">
        <v>546</v>
      </c>
      <c r="D5683" s="2" t="s">
        <v>311</v>
      </c>
      <c r="E5683" s="2" t="s">
        <v>447</v>
      </c>
      <c r="F5683" s="2">
        <v>23</v>
      </c>
      <c r="G5683" s="2" t="s">
        <v>83</v>
      </c>
      <c r="H5683" s="2" t="s">
        <v>259</v>
      </c>
      <c r="I5683" s="2" t="s">
        <v>43</v>
      </c>
      <c r="J5683" s="3">
        <v>45909</v>
      </c>
      <c r="K5683" s="3">
        <v>45926</v>
      </c>
      <c r="L5683" s="2" t="s">
        <v>40</v>
      </c>
      <c r="M5683" s="2" t="s">
        <v>71</v>
      </c>
      <c r="N5683" s="2" t="s">
        <v>137</v>
      </c>
      <c r="O5683" s="4">
        <v>831000</v>
      </c>
      <c r="P5683" s="4">
        <v>83600</v>
      </c>
      <c r="Q5683" s="4">
        <v>747400</v>
      </c>
      <c r="R5683" s="2">
        <v>36</v>
      </c>
      <c r="S5683" s="5">
        <v>8.2200000000000006</v>
      </c>
      <c r="T5683" s="4">
        <v>25880.799999999999</v>
      </c>
      <c r="U5683" s="2" t="s">
        <v>73</v>
      </c>
      <c r="V5683" s="2" t="s">
        <v>74</v>
      </c>
      <c r="W5683" s="4">
        <v>258808</v>
      </c>
      <c r="X5683" s="4">
        <v>672900.84</v>
      </c>
      <c r="Y5683" s="4">
        <v>931708.84</v>
      </c>
      <c r="Z5683" s="2">
        <v>0</v>
      </c>
      <c r="AA5683" s="2" t="s">
        <v>56</v>
      </c>
      <c r="AB5683" s="2" t="s">
        <v>15734</v>
      </c>
      <c r="AC5683" s="2" t="s">
        <v>332</v>
      </c>
      <c r="AD5683" s="2" t="s">
        <v>76</v>
      </c>
      <c r="AE5683" s="5">
        <v>89.94</v>
      </c>
      <c r="AF5683" s="2">
        <v>0</v>
      </c>
      <c r="AG5683" s="2" t="s">
        <v>77</v>
      </c>
      <c r="AH5683" s="2">
        <v>17</v>
      </c>
      <c r="AI5683" s="6" t="str">
        <f t="shared" si="264"/>
        <v>18-24</v>
      </c>
      <c r="AJ5683" s="11">
        <f>YEAR(tbl_LoanData[[#This Row],[Application Date]])</f>
        <v>2025</v>
      </c>
      <c r="AK5683" s="11" t="str">
        <f>TEXT(tbl_LoanData[[#This Row],[Application Date]],"MMMM")</f>
        <v>September</v>
      </c>
      <c r="AL5683" s="12">
        <f>DATE(YEAR(tbl_LoanData[[#This Row],[Application Date]]),MONTH(tbl_LoanData[[#This Row],[Application Date]]),1)</f>
        <v>45901</v>
      </c>
      <c r="AM5683" s="14">
        <f ca="1">IF(AND(tbl_LoanData[[#This Row],[Application Date]]&gt;=EOMONTH(TODAY(),-1)+1,tbl_LoanData[[#This Row],[Application Date]]&lt;=TODAY()),tbl_LoanData[[#This Row],[Loan Amount]],0)</f>
        <v>0</v>
      </c>
      <c r="AN5683" s="14">
        <f>tbl_LoanData[[#This Row],[Amount Paid]]-(Q5683-X5683)</f>
        <v>184308.83999999997</v>
      </c>
      <c r="AO5683" s="14">
        <f>IF(tbl_LoanData[[#This Row],[Application Status]]="Approved",1,0)</f>
        <v>1</v>
      </c>
      <c r="AP5683" s="22" t="str">
        <f t="shared" ca="1" si="265"/>
        <v/>
      </c>
      <c r="AQ5683" s="22" t="str">
        <f t="shared" ca="1" si="266"/>
        <v/>
      </c>
    </row>
    <row r="5684" spans="1:43" ht="14.4" customHeight="1" x14ac:dyDescent="0.3">
      <c r="A5684" s="2" t="s">
        <v>6789</v>
      </c>
      <c r="B5684" s="2" t="s">
        <v>6790</v>
      </c>
      <c r="C5684" s="2" t="s">
        <v>644</v>
      </c>
      <c r="D5684" s="2" t="s">
        <v>142</v>
      </c>
      <c r="E5684" s="2" t="s">
        <v>176</v>
      </c>
      <c r="F5684" s="2">
        <v>48</v>
      </c>
      <c r="G5684" s="2" t="s">
        <v>83</v>
      </c>
      <c r="H5684" s="2" t="s">
        <v>211</v>
      </c>
      <c r="I5684" s="2" t="s">
        <v>50</v>
      </c>
      <c r="J5684" s="3">
        <v>45903</v>
      </c>
      <c r="K5684" s="3">
        <v>45918</v>
      </c>
      <c r="L5684" s="2" t="s">
        <v>40</v>
      </c>
      <c r="M5684" s="2" t="s">
        <v>85</v>
      </c>
      <c r="N5684" s="2" t="s">
        <v>274</v>
      </c>
      <c r="O5684" s="4">
        <v>947000</v>
      </c>
      <c r="P5684" s="4">
        <v>221800</v>
      </c>
      <c r="Q5684" s="4">
        <v>725200</v>
      </c>
      <c r="R5684" s="2">
        <v>48</v>
      </c>
      <c r="S5684" s="5">
        <v>14.25</v>
      </c>
      <c r="T5684" s="4">
        <v>23720.080000000002</v>
      </c>
      <c r="U5684" s="2" t="s">
        <v>73</v>
      </c>
      <c r="V5684" s="2" t="s">
        <v>34</v>
      </c>
      <c r="W5684" s="4">
        <v>71160.240000000005</v>
      </c>
      <c r="X5684" s="4">
        <v>1067403.76</v>
      </c>
      <c r="Y5684" s="4">
        <v>1138564</v>
      </c>
      <c r="Z5684" s="2">
        <v>232</v>
      </c>
      <c r="AA5684" s="2" t="s">
        <v>60</v>
      </c>
      <c r="AB5684" s="2" t="s">
        <v>15729</v>
      </c>
      <c r="AC5684" s="2" t="s">
        <v>146</v>
      </c>
      <c r="AD5684" s="2" t="s">
        <v>76</v>
      </c>
      <c r="AE5684" s="5">
        <v>76.58</v>
      </c>
      <c r="AF5684" s="2">
        <v>8</v>
      </c>
      <c r="AG5684" s="2" t="s">
        <v>130</v>
      </c>
      <c r="AH5684" s="2">
        <v>15</v>
      </c>
      <c r="AI5684" s="6" t="str">
        <f t="shared" si="264"/>
        <v>45-54</v>
      </c>
      <c r="AJ5684" s="11">
        <f>YEAR(tbl_LoanData[[#This Row],[Application Date]])</f>
        <v>2025</v>
      </c>
      <c r="AK5684" s="11" t="str">
        <f>TEXT(tbl_LoanData[[#This Row],[Application Date]],"MMMM")</f>
        <v>September</v>
      </c>
      <c r="AL5684" s="12">
        <f>DATE(YEAR(tbl_LoanData[[#This Row],[Application Date]]),MONTH(tbl_LoanData[[#This Row],[Application Date]]),1)</f>
        <v>45901</v>
      </c>
      <c r="AM5684" s="14">
        <f ca="1">IF(AND(tbl_LoanData[[#This Row],[Application Date]]&gt;=EOMONTH(TODAY(),-1)+1,tbl_LoanData[[#This Row],[Application Date]]&lt;=TODAY()),tbl_LoanData[[#This Row],[Loan Amount]],0)</f>
        <v>0</v>
      </c>
      <c r="AN5684" s="14">
        <f>tbl_LoanData[[#This Row],[Amount Paid]]-(Q5684-X5684)</f>
        <v>413364</v>
      </c>
      <c r="AO5684" s="14">
        <f>IF(tbl_LoanData[[#This Row],[Application Status]]="Approved",1,0)</f>
        <v>1</v>
      </c>
      <c r="AP5684" s="22" t="str">
        <f t="shared" ca="1" si="265"/>
        <v/>
      </c>
      <c r="AQ5684" s="22" t="str">
        <f t="shared" ca="1" si="266"/>
        <v/>
      </c>
    </row>
    <row r="5685" spans="1:43" x14ac:dyDescent="0.3">
      <c r="A5685" s="2" t="s">
        <v>6853</v>
      </c>
      <c r="B5685" s="2" t="s">
        <v>6854</v>
      </c>
      <c r="C5685" s="2" t="s">
        <v>231</v>
      </c>
      <c r="D5685" s="2" t="s">
        <v>81</v>
      </c>
      <c r="E5685" s="2" t="s">
        <v>189</v>
      </c>
      <c r="F5685" s="2">
        <v>47</v>
      </c>
      <c r="G5685" s="2" t="s">
        <v>83</v>
      </c>
      <c r="H5685" s="2" t="s">
        <v>70</v>
      </c>
      <c r="I5685" s="2" t="s">
        <v>50</v>
      </c>
      <c r="J5685" s="3">
        <v>45915</v>
      </c>
      <c r="K5685" s="3">
        <v>45928</v>
      </c>
      <c r="L5685" s="2" t="s">
        <v>40</v>
      </c>
      <c r="M5685" s="2" t="s">
        <v>111</v>
      </c>
      <c r="N5685" s="2" t="s">
        <v>369</v>
      </c>
      <c r="O5685" s="4">
        <v>987000</v>
      </c>
      <c r="P5685" s="4">
        <v>238200</v>
      </c>
      <c r="Q5685" s="4">
        <v>748800</v>
      </c>
      <c r="R5685" s="2">
        <v>60</v>
      </c>
      <c r="S5685" s="5">
        <v>12.97</v>
      </c>
      <c r="T5685" s="4">
        <v>20573.28</v>
      </c>
      <c r="U5685" s="2" t="s">
        <v>73</v>
      </c>
      <c r="V5685" s="2" t="s">
        <v>74</v>
      </c>
      <c r="W5685" s="4">
        <v>185159.52</v>
      </c>
      <c r="X5685" s="4">
        <v>1049237.28</v>
      </c>
      <c r="Y5685" s="4">
        <v>1234396.8</v>
      </c>
      <c r="Z5685" s="2">
        <v>28</v>
      </c>
      <c r="AA5685" s="2" t="s">
        <v>57</v>
      </c>
      <c r="AB5685" s="2" t="s">
        <v>15729</v>
      </c>
      <c r="AC5685" s="2" t="s">
        <v>106</v>
      </c>
      <c r="AD5685" s="2" t="s">
        <v>76</v>
      </c>
      <c r="AE5685" s="5">
        <v>75.87</v>
      </c>
      <c r="AF5685" s="2">
        <v>1</v>
      </c>
      <c r="AG5685" s="2" t="s">
        <v>77</v>
      </c>
      <c r="AH5685" s="2">
        <v>13</v>
      </c>
      <c r="AI5685" s="6" t="str">
        <f t="shared" si="264"/>
        <v>45-54</v>
      </c>
      <c r="AJ5685" s="11">
        <f>YEAR(tbl_LoanData[[#This Row],[Application Date]])</f>
        <v>2025</v>
      </c>
      <c r="AK5685" s="11" t="str">
        <f>TEXT(tbl_LoanData[[#This Row],[Application Date]],"MMMM")</f>
        <v>September</v>
      </c>
      <c r="AL5685" s="12">
        <f>DATE(YEAR(tbl_LoanData[[#This Row],[Application Date]]),MONTH(tbl_LoanData[[#This Row],[Application Date]]),1)</f>
        <v>45901</v>
      </c>
      <c r="AM5685" s="14">
        <f ca="1">IF(AND(tbl_LoanData[[#This Row],[Application Date]]&gt;=EOMONTH(TODAY(),-1)+1,tbl_LoanData[[#This Row],[Application Date]]&lt;=TODAY()),tbl_LoanData[[#This Row],[Loan Amount]],0)</f>
        <v>0</v>
      </c>
      <c r="AN5685" s="14">
        <f>tbl_LoanData[[#This Row],[Amount Paid]]-(Q5685-X5685)</f>
        <v>485596.80000000005</v>
      </c>
      <c r="AO5685" s="14">
        <f>IF(tbl_LoanData[[#This Row],[Application Status]]="Approved",1,0)</f>
        <v>1</v>
      </c>
      <c r="AP5685" s="22" t="str">
        <f t="shared" ca="1" si="265"/>
        <v/>
      </c>
      <c r="AQ5685" s="22" t="str">
        <f t="shared" ca="1" si="266"/>
        <v/>
      </c>
    </row>
    <row r="5686" spans="1:43" ht="14.4" customHeight="1" x14ac:dyDescent="0.3">
      <c r="A5686" s="2" t="s">
        <v>6883</v>
      </c>
      <c r="B5686" s="2" t="s">
        <v>6884</v>
      </c>
      <c r="C5686" s="2" t="s">
        <v>1686</v>
      </c>
      <c r="D5686" s="2" t="s">
        <v>118</v>
      </c>
      <c r="E5686" s="2" t="s">
        <v>182</v>
      </c>
      <c r="F5686" s="2">
        <v>38</v>
      </c>
      <c r="G5686" s="2" t="s">
        <v>83</v>
      </c>
      <c r="H5686" s="2" t="s">
        <v>110</v>
      </c>
      <c r="I5686" s="2" t="s">
        <v>46</v>
      </c>
      <c r="J5686" s="3">
        <v>45930</v>
      </c>
      <c r="K5686" s="3">
        <v>45936</v>
      </c>
      <c r="L5686" s="2" t="s">
        <v>39</v>
      </c>
      <c r="M5686" s="2" t="s">
        <v>157</v>
      </c>
      <c r="N5686" s="2" t="s">
        <v>158</v>
      </c>
      <c r="O5686" s="4">
        <v>2459000</v>
      </c>
      <c r="P5686" s="4">
        <v>298400</v>
      </c>
      <c r="Q5686" s="4">
        <v>2160600</v>
      </c>
      <c r="R5686" s="2">
        <v>36</v>
      </c>
      <c r="S5686" s="5">
        <v>11.11</v>
      </c>
      <c r="T5686" s="4">
        <v>80020.22</v>
      </c>
      <c r="U5686" s="2" t="s">
        <v>73</v>
      </c>
      <c r="V5686" s="2" t="s">
        <v>74</v>
      </c>
      <c r="W5686" s="4">
        <v>720181.98</v>
      </c>
      <c r="X5686" s="4">
        <v>2160546</v>
      </c>
      <c r="Y5686" s="4">
        <v>2880727.98</v>
      </c>
      <c r="Z5686" s="2">
        <v>31</v>
      </c>
      <c r="AA5686" s="2" t="s">
        <v>58</v>
      </c>
      <c r="AB5686" s="2" t="s">
        <v>15729</v>
      </c>
      <c r="AC5686" s="2" t="s">
        <v>146</v>
      </c>
      <c r="AD5686" s="2" t="s">
        <v>76</v>
      </c>
      <c r="AE5686" s="5">
        <v>87.86</v>
      </c>
      <c r="AF5686" s="2">
        <v>1</v>
      </c>
      <c r="AG5686" s="2" t="s">
        <v>15718</v>
      </c>
      <c r="AH5686" s="2">
        <v>6</v>
      </c>
      <c r="AI5686" s="6" t="str">
        <f t="shared" si="264"/>
        <v>35-44</v>
      </c>
      <c r="AJ5686" s="11">
        <f>YEAR(tbl_LoanData[[#This Row],[Application Date]])</f>
        <v>2025</v>
      </c>
      <c r="AK5686" s="11" t="str">
        <f>TEXT(tbl_LoanData[[#This Row],[Application Date]],"MMMM")</f>
        <v>September</v>
      </c>
      <c r="AL5686" s="12">
        <f>DATE(YEAR(tbl_LoanData[[#This Row],[Application Date]]),MONTH(tbl_LoanData[[#This Row],[Application Date]]),1)</f>
        <v>45901</v>
      </c>
      <c r="AM5686" s="14">
        <f ca="1">IF(AND(tbl_LoanData[[#This Row],[Application Date]]&gt;=EOMONTH(TODAY(),-1)+1,tbl_LoanData[[#This Row],[Application Date]]&lt;=TODAY()),tbl_LoanData[[#This Row],[Loan Amount]],0)</f>
        <v>0</v>
      </c>
      <c r="AN5686" s="14">
        <f>tbl_LoanData[[#This Row],[Amount Paid]]-(Q5686-X5686)</f>
        <v>720127.98</v>
      </c>
      <c r="AO5686" s="14">
        <f>IF(tbl_LoanData[[#This Row],[Application Status]]="Approved",1,0)</f>
        <v>1</v>
      </c>
      <c r="AP5686" s="22" t="str">
        <f t="shared" ca="1" si="265"/>
        <v/>
      </c>
      <c r="AQ5686" s="22" t="str">
        <f t="shared" ca="1" si="266"/>
        <v/>
      </c>
    </row>
    <row r="5687" spans="1:43" ht="14.4" customHeight="1" x14ac:dyDescent="0.3">
      <c r="A5687" s="2" t="s">
        <v>6889</v>
      </c>
      <c r="B5687" s="2" t="s">
        <v>6890</v>
      </c>
      <c r="C5687" s="2" t="s">
        <v>405</v>
      </c>
      <c r="D5687" s="2" t="s">
        <v>101</v>
      </c>
      <c r="E5687" s="2" t="s">
        <v>312</v>
      </c>
      <c r="F5687" s="2">
        <v>46</v>
      </c>
      <c r="G5687" s="2" t="s">
        <v>69</v>
      </c>
      <c r="H5687" s="2" t="s">
        <v>285</v>
      </c>
      <c r="I5687" s="2" t="s">
        <v>55</v>
      </c>
      <c r="J5687" s="3">
        <v>45911</v>
      </c>
      <c r="K5687" s="3">
        <v>45919</v>
      </c>
      <c r="L5687" s="2" t="s">
        <v>37</v>
      </c>
      <c r="M5687" s="2" t="s">
        <v>94</v>
      </c>
      <c r="N5687" s="2" t="s">
        <v>488</v>
      </c>
      <c r="O5687" s="4">
        <v>156000</v>
      </c>
      <c r="P5687" s="4">
        <v>22600</v>
      </c>
      <c r="Q5687" s="4">
        <v>133400</v>
      </c>
      <c r="R5687" s="2">
        <v>12</v>
      </c>
      <c r="S5687" s="5">
        <v>14.02</v>
      </c>
      <c r="T5687" s="4">
        <v>12675.22</v>
      </c>
      <c r="U5687" s="2" t="s">
        <v>73</v>
      </c>
      <c r="V5687" s="2" t="s">
        <v>74</v>
      </c>
      <c r="W5687" s="4">
        <v>126752.2</v>
      </c>
      <c r="X5687" s="4">
        <v>25350.48</v>
      </c>
      <c r="Y5687" s="4">
        <v>152102.68</v>
      </c>
      <c r="Z5687" s="2">
        <v>32</v>
      </c>
      <c r="AA5687" s="2" t="s">
        <v>58</v>
      </c>
      <c r="AB5687" s="2" t="s">
        <v>15729</v>
      </c>
      <c r="AC5687" s="2" t="s">
        <v>129</v>
      </c>
      <c r="AD5687" s="2" t="s">
        <v>76</v>
      </c>
      <c r="AE5687" s="5">
        <v>85.51</v>
      </c>
      <c r="AF5687" s="2">
        <v>1</v>
      </c>
      <c r="AG5687" s="2" t="s">
        <v>15718</v>
      </c>
      <c r="AH5687" s="2">
        <v>8</v>
      </c>
      <c r="AI5687" s="6" t="str">
        <f t="shared" si="264"/>
        <v>45-54</v>
      </c>
      <c r="AJ5687" s="11">
        <f>YEAR(tbl_LoanData[[#This Row],[Application Date]])</f>
        <v>2025</v>
      </c>
      <c r="AK5687" s="11" t="str">
        <f>TEXT(tbl_LoanData[[#This Row],[Application Date]],"MMMM")</f>
        <v>September</v>
      </c>
      <c r="AL5687" s="12">
        <f>DATE(YEAR(tbl_LoanData[[#This Row],[Application Date]]),MONTH(tbl_LoanData[[#This Row],[Application Date]]),1)</f>
        <v>45901</v>
      </c>
      <c r="AM5687" s="14">
        <f ca="1">IF(AND(tbl_LoanData[[#This Row],[Application Date]]&gt;=EOMONTH(TODAY(),-1)+1,tbl_LoanData[[#This Row],[Application Date]]&lt;=TODAY()),tbl_LoanData[[#This Row],[Loan Amount]],0)</f>
        <v>0</v>
      </c>
      <c r="AN5687" s="14">
        <f>tbl_LoanData[[#This Row],[Amount Paid]]-(Q5687-X5687)</f>
        <v>18702.679999999993</v>
      </c>
      <c r="AO5687" s="14">
        <f>IF(tbl_LoanData[[#This Row],[Application Status]]="Approved",1,0)</f>
        <v>1</v>
      </c>
      <c r="AP5687" s="22" t="str">
        <f t="shared" ca="1" si="265"/>
        <v/>
      </c>
      <c r="AQ5687" s="22" t="str">
        <f t="shared" ca="1" si="266"/>
        <v/>
      </c>
    </row>
    <row r="5688" spans="1:43" ht="14.4" customHeight="1" x14ac:dyDescent="0.3">
      <c r="A5688" s="2" t="s">
        <v>6907</v>
      </c>
      <c r="B5688" s="2" t="s">
        <v>6908</v>
      </c>
      <c r="C5688" s="2" t="s">
        <v>231</v>
      </c>
      <c r="D5688" s="2" t="s">
        <v>268</v>
      </c>
      <c r="E5688" s="2" t="s">
        <v>190</v>
      </c>
      <c r="F5688" s="2">
        <v>63</v>
      </c>
      <c r="G5688" s="2" t="s">
        <v>83</v>
      </c>
      <c r="H5688" s="2" t="s">
        <v>233</v>
      </c>
      <c r="I5688" s="2" t="s">
        <v>46</v>
      </c>
      <c r="J5688" s="3">
        <v>45905</v>
      </c>
      <c r="K5688" s="3"/>
      <c r="L5688" s="2" t="s">
        <v>39</v>
      </c>
      <c r="M5688" s="2" t="s">
        <v>71</v>
      </c>
      <c r="N5688" s="2" t="s">
        <v>294</v>
      </c>
      <c r="O5688" s="4">
        <v>2538000</v>
      </c>
      <c r="P5688" s="4">
        <v>935300</v>
      </c>
      <c r="Q5688" s="4">
        <v>1602700</v>
      </c>
      <c r="R5688" s="2">
        <v>36</v>
      </c>
      <c r="S5688" s="5">
        <v>6.08</v>
      </c>
      <c r="T5688" s="4">
        <v>52639.79</v>
      </c>
      <c r="U5688" s="2" t="s">
        <v>96</v>
      </c>
      <c r="V5688" s="2" t="s">
        <v>97</v>
      </c>
      <c r="W5688" s="4">
        <v>0</v>
      </c>
      <c r="X5688" s="4">
        <v>0</v>
      </c>
      <c r="Y5688" s="4">
        <v>1895032.48</v>
      </c>
      <c r="Z5688" s="2">
        <v>0</v>
      </c>
      <c r="AA5688" s="2" t="s">
        <v>97</v>
      </c>
      <c r="AB5688" s="2" t="s">
        <v>15728</v>
      </c>
      <c r="AC5688" s="2" t="s">
        <v>129</v>
      </c>
      <c r="AD5688" s="2" t="s">
        <v>76</v>
      </c>
      <c r="AE5688" s="5">
        <v>63.15</v>
      </c>
      <c r="AF5688" s="2">
        <v>0</v>
      </c>
      <c r="AG5688" s="2" t="s">
        <v>97</v>
      </c>
      <c r="AH5688" s="2"/>
      <c r="AI5688" s="6" t="str">
        <f t="shared" si="264"/>
        <v>55-64</v>
      </c>
      <c r="AJ5688" s="11">
        <f>YEAR(tbl_LoanData[[#This Row],[Application Date]])</f>
        <v>2025</v>
      </c>
      <c r="AK5688" s="11" t="str">
        <f>TEXT(tbl_LoanData[[#This Row],[Application Date]],"MMMM")</f>
        <v>September</v>
      </c>
      <c r="AL5688" s="12">
        <f>DATE(YEAR(tbl_LoanData[[#This Row],[Application Date]]),MONTH(tbl_LoanData[[#This Row],[Application Date]]),1)</f>
        <v>45901</v>
      </c>
      <c r="AM5688" s="14">
        <f ca="1">IF(AND(tbl_LoanData[[#This Row],[Application Date]]&gt;=EOMONTH(TODAY(),-1)+1,tbl_LoanData[[#This Row],[Application Date]]&lt;=TODAY()),tbl_LoanData[[#This Row],[Loan Amount]],0)</f>
        <v>0</v>
      </c>
      <c r="AN5688" s="14">
        <f>tbl_LoanData[[#This Row],[Amount Paid]]-(Q5688-X5688)</f>
        <v>-1602700</v>
      </c>
      <c r="AO5688" s="14">
        <f>IF(tbl_LoanData[[#This Row],[Application Status]]="Approved",1,0)</f>
        <v>0</v>
      </c>
      <c r="AP5688" s="22" t="str">
        <f t="shared" ca="1" si="265"/>
        <v/>
      </c>
      <c r="AQ5688" s="22" t="str">
        <f t="shared" ca="1" si="266"/>
        <v/>
      </c>
    </row>
    <row r="5689" spans="1:43" ht="14.4" customHeight="1" x14ac:dyDescent="0.3">
      <c r="A5689" s="2" t="s">
        <v>7037</v>
      </c>
      <c r="B5689" s="2" t="s">
        <v>7038</v>
      </c>
      <c r="C5689" s="2" t="s">
        <v>231</v>
      </c>
      <c r="D5689" s="2" t="s">
        <v>67</v>
      </c>
      <c r="E5689" s="2" t="s">
        <v>394</v>
      </c>
      <c r="F5689" s="2">
        <v>29</v>
      </c>
      <c r="G5689" s="2" t="s">
        <v>83</v>
      </c>
      <c r="H5689" s="2" t="s">
        <v>259</v>
      </c>
      <c r="I5689" s="2" t="s">
        <v>43</v>
      </c>
      <c r="J5689" s="3">
        <v>45901</v>
      </c>
      <c r="K5689" s="3">
        <v>45910</v>
      </c>
      <c r="L5689" s="2" t="s">
        <v>39</v>
      </c>
      <c r="M5689" s="2" t="s">
        <v>85</v>
      </c>
      <c r="N5689" s="2" t="s">
        <v>324</v>
      </c>
      <c r="O5689" s="4">
        <v>2340000</v>
      </c>
      <c r="P5689" s="4">
        <v>346300</v>
      </c>
      <c r="Q5689" s="4">
        <v>1993700</v>
      </c>
      <c r="R5689" s="2">
        <v>12</v>
      </c>
      <c r="S5689" s="5">
        <v>14.78</v>
      </c>
      <c r="T5689" s="4">
        <v>190697.4</v>
      </c>
      <c r="U5689" s="2" t="s">
        <v>73</v>
      </c>
      <c r="V5689" s="2" t="s">
        <v>74</v>
      </c>
      <c r="W5689" s="4">
        <v>2097671.4</v>
      </c>
      <c r="X5689" s="4">
        <v>190697.46</v>
      </c>
      <c r="Y5689" s="4">
        <v>2288368.86</v>
      </c>
      <c r="Z5689" s="2">
        <v>0</v>
      </c>
      <c r="AA5689" s="2" t="s">
        <v>56</v>
      </c>
      <c r="AB5689" s="2" t="s">
        <v>15735</v>
      </c>
      <c r="AC5689" s="2" t="s">
        <v>87</v>
      </c>
      <c r="AD5689" s="2" t="s">
        <v>76</v>
      </c>
      <c r="AE5689" s="5">
        <v>85.2</v>
      </c>
      <c r="AF5689" s="2">
        <v>0</v>
      </c>
      <c r="AG5689" s="2" t="s">
        <v>77</v>
      </c>
      <c r="AH5689" s="2">
        <v>9</v>
      </c>
      <c r="AI5689" s="6" t="str">
        <f t="shared" si="264"/>
        <v>25-34</v>
      </c>
      <c r="AJ5689" s="11">
        <f>YEAR(tbl_LoanData[[#This Row],[Application Date]])</f>
        <v>2025</v>
      </c>
      <c r="AK5689" s="11" t="str">
        <f>TEXT(tbl_LoanData[[#This Row],[Application Date]],"MMMM")</f>
        <v>September</v>
      </c>
      <c r="AL5689" s="12">
        <f>DATE(YEAR(tbl_LoanData[[#This Row],[Application Date]]),MONTH(tbl_LoanData[[#This Row],[Application Date]]),1)</f>
        <v>45901</v>
      </c>
      <c r="AM5689" s="14">
        <f ca="1">IF(AND(tbl_LoanData[[#This Row],[Application Date]]&gt;=EOMONTH(TODAY(),-1)+1,tbl_LoanData[[#This Row],[Application Date]]&lt;=TODAY()),tbl_LoanData[[#This Row],[Loan Amount]],0)</f>
        <v>0</v>
      </c>
      <c r="AN5689" s="14">
        <f>tbl_LoanData[[#This Row],[Amount Paid]]-(Q5689-X5689)</f>
        <v>294668.85999999987</v>
      </c>
      <c r="AO5689" s="14">
        <f>IF(tbl_LoanData[[#This Row],[Application Status]]="Approved",1,0)</f>
        <v>1</v>
      </c>
      <c r="AP5689" s="22" t="str">
        <f t="shared" ca="1" si="265"/>
        <v/>
      </c>
      <c r="AQ5689" s="22" t="str">
        <f t="shared" ca="1" si="266"/>
        <v/>
      </c>
    </row>
    <row r="5690" spans="1:43" ht="14.4" customHeight="1" x14ac:dyDescent="0.3">
      <c r="A5690" s="2" t="s">
        <v>7067</v>
      </c>
      <c r="B5690" s="2" t="s">
        <v>7068</v>
      </c>
      <c r="C5690" s="2" t="s">
        <v>804</v>
      </c>
      <c r="D5690" s="2" t="s">
        <v>311</v>
      </c>
      <c r="E5690" s="2" t="s">
        <v>268</v>
      </c>
      <c r="F5690" s="2">
        <v>38</v>
      </c>
      <c r="G5690" s="2" t="s">
        <v>83</v>
      </c>
      <c r="H5690" s="2" t="s">
        <v>307</v>
      </c>
      <c r="I5690" s="2" t="s">
        <v>43</v>
      </c>
      <c r="J5690" s="3">
        <v>45930</v>
      </c>
      <c r="K5690" s="3">
        <v>45937</v>
      </c>
      <c r="L5690" s="2" t="s">
        <v>40</v>
      </c>
      <c r="M5690" s="2" t="s">
        <v>85</v>
      </c>
      <c r="N5690" s="2" t="s">
        <v>86</v>
      </c>
      <c r="O5690" s="4">
        <v>1560000</v>
      </c>
      <c r="P5690" s="4">
        <v>306200</v>
      </c>
      <c r="Q5690" s="4">
        <v>1253800</v>
      </c>
      <c r="R5690" s="2">
        <v>12</v>
      </c>
      <c r="S5690" s="5">
        <v>7.79</v>
      </c>
      <c r="T5690" s="4">
        <v>112622.58</v>
      </c>
      <c r="U5690" s="2" t="s">
        <v>73</v>
      </c>
      <c r="V5690" s="2" t="s">
        <v>74</v>
      </c>
      <c r="W5690" s="4">
        <v>1126225.8</v>
      </c>
      <c r="X5690" s="4">
        <v>225245.22</v>
      </c>
      <c r="Y5690" s="4">
        <v>1351471.02</v>
      </c>
      <c r="Z5690" s="2">
        <v>0</v>
      </c>
      <c r="AA5690" s="2" t="s">
        <v>56</v>
      </c>
      <c r="AB5690" s="2" t="s">
        <v>15732</v>
      </c>
      <c r="AC5690" s="2" t="s">
        <v>106</v>
      </c>
      <c r="AD5690" s="2" t="s">
        <v>76</v>
      </c>
      <c r="AE5690" s="5">
        <v>80.37</v>
      </c>
      <c r="AF5690" s="2">
        <v>0</v>
      </c>
      <c r="AG5690" s="2" t="s">
        <v>77</v>
      </c>
      <c r="AH5690" s="2">
        <v>7</v>
      </c>
      <c r="AI5690" s="6" t="str">
        <f t="shared" si="264"/>
        <v>35-44</v>
      </c>
      <c r="AJ5690" s="11">
        <f>YEAR(tbl_LoanData[[#This Row],[Application Date]])</f>
        <v>2025</v>
      </c>
      <c r="AK5690" s="11" t="str">
        <f>TEXT(tbl_LoanData[[#This Row],[Application Date]],"MMMM")</f>
        <v>September</v>
      </c>
      <c r="AL5690" s="12">
        <f>DATE(YEAR(tbl_LoanData[[#This Row],[Application Date]]),MONTH(tbl_LoanData[[#This Row],[Application Date]]),1)</f>
        <v>45901</v>
      </c>
      <c r="AM5690" s="14">
        <f ca="1">IF(AND(tbl_LoanData[[#This Row],[Application Date]]&gt;=EOMONTH(TODAY(),-1)+1,tbl_LoanData[[#This Row],[Application Date]]&lt;=TODAY()),tbl_LoanData[[#This Row],[Loan Amount]],0)</f>
        <v>0</v>
      </c>
      <c r="AN5690" s="14">
        <f>tbl_LoanData[[#This Row],[Amount Paid]]-(Q5690-X5690)</f>
        <v>97671.020000000019</v>
      </c>
      <c r="AO5690" s="14">
        <f>IF(tbl_LoanData[[#This Row],[Application Status]]="Approved",1,0)</f>
        <v>1</v>
      </c>
      <c r="AP5690" s="22" t="str">
        <f t="shared" ca="1" si="265"/>
        <v/>
      </c>
      <c r="AQ5690" s="22" t="str">
        <f t="shared" ca="1" si="266"/>
        <v/>
      </c>
    </row>
    <row r="5691" spans="1:43" ht="14.4" customHeight="1" x14ac:dyDescent="0.3">
      <c r="A5691" s="2" t="s">
        <v>7163</v>
      </c>
      <c r="B5691" s="2" t="s">
        <v>7164</v>
      </c>
      <c r="C5691" s="2" t="s">
        <v>444</v>
      </c>
      <c r="D5691" s="2" t="s">
        <v>311</v>
      </c>
      <c r="E5691" s="2" t="s">
        <v>190</v>
      </c>
      <c r="F5691" s="2">
        <v>56</v>
      </c>
      <c r="G5691" s="2" t="s">
        <v>69</v>
      </c>
      <c r="H5691" s="2" t="s">
        <v>256</v>
      </c>
      <c r="I5691" s="2" t="s">
        <v>43</v>
      </c>
      <c r="J5691" s="3">
        <v>45906</v>
      </c>
      <c r="K5691" s="3">
        <v>45915</v>
      </c>
      <c r="L5691" s="2" t="s">
        <v>38</v>
      </c>
      <c r="M5691" s="2" t="s">
        <v>111</v>
      </c>
      <c r="N5691" s="2" t="s">
        <v>112</v>
      </c>
      <c r="O5691" s="4">
        <v>1393000</v>
      </c>
      <c r="P5691" s="4">
        <v>360700</v>
      </c>
      <c r="Q5691" s="4">
        <v>1032300</v>
      </c>
      <c r="R5691" s="2">
        <v>48</v>
      </c>
      <c r="S5691" s="5">
        <v>7.18</v>
      </c>
      <c r="T5691" s="4">
        <v>27682.84</v>
      </c>
      <c r="U5691" s="2" t="s">
        <v>73</v>
      </c>
      <c r="V5691" s="2" t="s">
        <v>74</v>
      </c>
      <c r="W5691" s="4">
        <v>276828.40000000002</v>
      </c>
      <c r="X5691" s="4">
        <v>1051948.1599999999</v>
      </c>
      <c r="Y5691" s="4">
        <v>1328776.56</v>
      </c>
      <c r="Z5691" s="2">
        <v>30</v>
      </c>
      <c r="AA5691" s="2" t="s">
        <v>57</v>
      </c>
      <c r="AB5691" s="2" t="s">
        <v>15730</v>
      </c>
      <c r="AC5691" s="2" t="s">
        <v>106</v>
      </c>
      <c r="AD5691" s="2" t="s">
        <v>76</v>
      </c>
      <c r="AE5691" s="5">
        <v>74.11</v>
      </c>
      <c r="AF5691" s="2">
        <v>1</v>
      </c>
      <c r="AG5691" s="2" t="s">
        <v>77</v>
      </c>
      <c r="AH5691" s="2">
        <v>9</v>
      </c>
      <c r="AI5691" s="6" t="str">
        <f t="shared" si="264"/>
        <v>55-64</v>
      </c>
      <c r="AJ5691" s="11">
        <f>YEAR(tbl_LoanData[[#This Row],[Application Date]])</f>
        <v>2025</v>
      </c>
      <c r="AK5691" s="11" t="str">
        <f>TEXT(tbl_LoanData[[#This Row],[Application Date]],"MMMM")</f>
        <v>September</v>
      </c>
      <c r="AL5691" s="12">
        <f>DATE(YEAR(tbl_LoanData[[#This Row],[Application Date]]),MONTH(tbl_LoanData[[#This Row],[Application Date]]),1)</f>
        <v>45901</v>
      </c>
      <c r="AM5691" s="14">
        <f ca="1">IF(AND(tbl_LoanData[[#This Row],[Application Date]]&gt;=EOMONTH(TODAY(),-1)+1,tbl_LoanData[[#This Row],[Application Date]]&lt;=TODAY()),tbl_LoanData[[#This Row],[Loan Amount]],0)</f>
        <v>0</v>
      </c>
      <c r="AN5691" s="14">
        <f>tbl_LoanData[[#This Row],[Amount Paid]]-(Q5691-X5691)</f>
        <v>296476.55999999994</v>
      </c>
      <c r="AO5691" s="14">
        <f>IF(tbl_LoanData[[#This Row],[Application Status]]="Approved",1,0)</f>
        <v>1</v>
      </c>
      <c r="AP5691" s="22" t="str">
        <f t="shared" ca="1" si="265"/>
        <v/>
      </c>
      <c r="AQ5691" s="22" t="str">
        <f t="shared" ca="1" si="266"/>
        <v/>
      </c>
    </row>
    <row r="5692" spans="1:43" ht="14.4" customHeight="1" x14ac:dyDescent="0.3">
      <c r="A5692" s="2" t="s">
        <v>7319</v>
      </c>
      <c r="B5692" s="2" t="s">
        <v>7320</v>
      </c>
      <c r="C5692" s="2" t="s">
        <v>124</v>
      </c>
      <c r="D5692" s="2" t="s">
        <v>182</v>
      </c>
      <c r="E5692" s="2" t="s">
        <v>293</v>
      </c>
      <c r="F5692" s="2">
        <v>54</v>
      </c>
      <c r="G5692" s="2" t="s">
        <v>69</v>
      </c>
      <c r="H5692" s="2" t="s">
        <v>70</v>
      </c>
      <c r="I5692" s="2" t="s">
        <v>50</v>
      </c>
      <c r="J5692" s="3">
        <v>45918</v>
      </c>
      <c r="K5692" s="3">
        <v>45933</v>
      </c>
      <c r="L5692" s="2" t="s">
        <v>39</v>
      </c>
      <c r="M5692" s="2" t="s">
        <v>94</v>
      </c>
      <c r="N5692" s="2" t="s">
        <v>418</v>
      </c>
      <c r="O5692" s="4">
        <v>1401000</v>
      </c>
      <c r="P5692" s="4">
        <v>241600</v>
      </c>
      <c r="Q5692" s="4">
        <v>1159400</v>
      </c>
      <c r="R5692" s="2">
        <v>48</v>
      </c>
      <c r="S5692" s="5">
        <v>10.82</v>
      </c>
      <c r="T5692" s="4">
        <v>34608.089999999997</v>
      </c>
      <c r="U5692" s="2" t="s">
        <v>73</v>
      </c>
      <c r="V5692" s="2" t="s">
        <v>74</v>
      </c>
      <c r="W5692" s="4">
        <v>346080.9</v>
      </c>
      <c r="X5692" s="4">
        <v>1315107.42</v>
      </c>
      <c r="Y5692" s="4">
        <v>1661188.32</v>
      </c>
      <c r="Z5692" s="2">
        <v>0</v>
      </c>
      <c r="AA5692" s="2" t="s">
        <v>56</v>
      </c>
      <c r="AB5692" s="2" t="s">
        <v>15729</v>
      </c>
      <c r="AC5692" s="2" t="s">
        <v>146</v>
      </c>
      <c r="AD5692" s="2" t="s">
        <v>76</v>
      </c>
      <c r="AE5692" s="5">
        <v>82.76</v>
      </c>
      <c r="AF5692" s="2">
        <v>0</v>
      </c>
      <c r="AG5692" s="2" t="s">
        <v>77</v>
      </c>
      <c r="AH5692" s="2">
        <v>15</v>
      </c>
      <c r="AI5692" s="6" t="str">
        <f t="shared" si="264"/>
        <v>45-54</v>
      </c>
      <c r="AJ5692" s="11">
        <f>YEAR(tbl_LoanData[[#This Row],[Application Date]])</f>
        <v>2025</v>
      </c>
      <c r="AK5692" s="11" t="str">
        <f>TEXT(tbl_LoanData[[#This Row],[Application Date]],"MMMM")</f>
        <v>September</v>
      </c>
      <c r="AL5692" s="12">
        <f>DATE(YEAR(tbl_LoanData[[#This Row],[Application Date]]),MONTH(tbl_LoanData[[#This Row],[Application Date]]),1)</f>
        <v>45901</v>
      </c>
      <c r="AM5692" s="14">
        <f ca="1">IF(AND(tbl_LoanData[[#This Row],[Application Date]]&gt;=EOMONTH(TODAY(),-1)+1,tbl_LoanData[[#This Row],[Application Date]]&lt;=TODAY()),tbl_LoanData[[#This Row],[Loan Amount]],0)</f>
        <v>0</v>
      </c>
      <c r="AN5692" s="14">
        <f>tbl_LoanData[[#This Row],[Amount Paid]]-(Q5692-X5692)</f>
        <v>501788.31999999995</v>
      </c>
      <c r="AO5692" s="14">
        <f>IF(tbl_LoanData[[#This Row],[Application Status]]="Approved",1,0)</f>
        <v>1</v>
      </c>
      <c r="AP5692" s="22" t="str">
        <f t="shared" ca="1" si="265"/>
        <v/>
      </c>
      <c r="AQ5692" s="22" t="str">
        <f t="shared" ca="1" si="266"/>
        <v/>
      </c>
    </row>
    <row r="5693" spans="1:43" ht="14.4" customHeight="1" x14ac:dyDescent="0.3">
      <c r="A5693" s="2" t="s">
        <v>7329</v>
      </c>
      <c r="B5693" s="2" t="s">
        <v>7330</v>
      </c>
      <c r="C5693" s="2" t="s">
        <v>338</v>
      </c>
      <c r="D5693" s="2" t="s">
        <v>117</v>
      </c>
      <c r="E5693" s="2" t="s">
        <v>540</v>
      </c>
      <c r="F5693" s="2">
        <v>54</v>
      </c>
      <c r="G5693" s="2" t="s">
        <v>83</v>
      </c>
      <c r="H5693" s="2" t="s">
        <v>156</v>
      </c>
      <c r="I5693" s="2" t="s">
        <v>45</v>
      </c>
      <c r="J5693" s="3">
        <v>45916</v>
      </c>
      <c r="K5693" s="3">
        <v>45918</v>
      </c>
      <c r="L5693" s="2" t="s">
        <v>37</v>
      </c>
      <c r="M5693" s="2" t="s">
        <v>199</v>
      </c>
      <c r="N5693" s="2" t="s">
        <v>200</v>
      </c>
      <c r="O5693" s="4">
        <v>90000</v>
      </c>
      <c r="P5693" s="4">
        <v>24100</v>
      </c>
      <c r="Q5693" s="4">
        <v>65900</v>
      </c>
      <c r="R5693" s="2">
        <v>36</v>
      </c>
      <c r="S5693" s="5">
        <v>7.85</v>
      </c>
      <c r="T5693" s="4">
        <v>2261.65</v>
      </c>
      <c r="U5693" s="2" t="s">
        <v>73</v>
      </c>
      <c r="V5693" s="2" t="s">
        <v>74</v>
      </c>
      <c r="W5693" s="4">
        <v>18093.2</v>
      </c>
      <c r="X5693" s="4">
        <v>63326.25</v>
      </c>
      <c r="Y5693" s="4">
        <v>81419.45</v>
      </c>
      <c r="Z5693" s="2">
        <v>93</v>
      </c>
      <c r="AA5693" s="2" t="s">
        <v>60</v>
      </c>
      <c r="AB5693" s="2" t="s">
        <v>15731</v>
      </c>
      <c r="AC5693" s="2" t="s">
        <v>87</v>
      </c>
      <c r="AD5693" s="2" t="s">
        <v>76</v>
      </c>
      <c r="AE5693" s="5">
        <v>73.22</v>
      </c>
      <c r="AF5693" s="2">
        <v>3</v>
      </c>
      <c r="AG5693" s="2" t="s">
        <v>130</v>
      </c>
      <c r="AH5693" s="2">
        <v>2</v>
      </c>
      <c r="AI5693" s="6" t="str">
        <f t="shared" si="264"/>
        <v>45-54</v>
      </c>
      <c r="AJ5693" s="11">
        <f>YEAR(tbl_LoanData[[#This Row],[Application Date]])</f>
        <v>2025</v>
      </c>
      <c r="AK5693" s="11" t="str">
        <f>TEXT(tbl_LoanData[[#This Row],[Application Date]],"MMMM")</f>
        <v>September</v>
      </c>
      <c r="AL5693" s="12">
        <f>DATE(YEAR(tbl_LoanData[[#This Row],[Application Date]]),MONTH(tbl_LoanData[[#This Row],[Application Date]]),1)</f>
        <v>45901</v>
      </c>
      <c r="AM5693" s="14">
        <f ca="1">IF(AND(tbl_LoanData[[#This Row],[Application Date]]&gt;=EOMONTH(TODAY(),-1)+1,tbl_LoanData[[#This Row],[Application Date]]&lt;=TODAY()),tbl_LoanData[[#This Row],[Loan Amount]],0)</f>
        <v>0</v>
      </c>
      <c r="AN5693" s="14">
        <f>tbl_LoanData[[#This Row],[Amount Paid]]-(Q5693-X5693)</f>
        <v>15519.45</v>
      </c>
      <c r="AO5693" s="14">
        <f>IF(tbl_LoanData[[#This Row],[Application Status]]="Approved",1,0)</f>
        <v>1</v>
      </c>
      <c r="AP5693" s="22" t="str">
        <f t="shared" ca="1" si="265"/>
        <v/>
      </c>
      <c r="AQ5693" s="22" t="str">
        <f t="shared" ca="1" si="266"/>
        <v/>
      </c>
    </row>
    <row r="5694" spans="1:43" ht="14.4" customHeight="1" x14ac:dyDescent="0.3">
      <c r="A5694" s="2" t="s">
        <v>7461</v>
      </c>
      <c r="B5694" s="2" t="s">
        <v>7462</v>
      </c>
      <c r="C5694" s="2" t="s">
        <v>297</v>
      </c>
      <c r="D5694" s="2" t="s">
        <v>82</v>
      </c>
      <c r="E5694" s="2" t="s">
        <v>402</v>
      </c>
      <c r="F5694" s="2">
        <v>51</v>
      </c>
      <c r="G5694" s="2" t="s">
        <v>69</v>
      </c>
      <c r="H5694" s="2" t="s">
        <v>143</v>
      </c>
      <c r="I5694" s="2" t="s">
        <v>46</v>
      </c>
      <c r="J5694" s="3">
        <v>45910</v>
      </c>
      <c r="K5694" s="3">
        <v>45924</v>
      </c>
      <c r="L5694" s="2" t="s">
        <v>38</v>
      </c>
      <c r="M5694" s="2" t="s">
        <v>111</v>
      </c>
      <c r="N5694" s="2" t="s">
        <v>112</v>
      </c>
      <c r="O5694" s="4">
        <v>1082000</v>
      </c>
      <c r="P5694" s="4">
        <v>295300</v>
      </c>
      <c r="Q5694" s="4">
        <v>786700</v>
      </c>
      <c r="R5694" s="2">
        <v>18</v>
      </c>
      <c r="S5694" s="5">
        <v>14.49</v>
      </c>
      <c r="T5694" s="4">
        <v>53204.959999999999</v>
      </c>
      <c r="U5694" s="2" t="s">
        <v>73</v>
      </c>
      <c r="V5694" s="2" t="s">
        <v>74</v>
      </c>
      <c r="W5694" s="4">
        <v>532049.6</v>
      </c>
      <c r="X5694" s="4">
        <v>425639.64</v>
      </c>
      <c r="Y5694" s="4">
        <v>957689.24</v>
      </c>
      <c r="Z5694" s="2">
        <v>0</v>
      </c>
      <c r="AA5694" s="2" t="s">
        <v>56</v>
      </c>
      <c r="AB5694" s="2" t="s">
        <v>15733</v>
      </c>
      <c r="AC5694" s="2" t="s">
        <v>121</v>
      </c>
      <c r="AD5694" s="2" t="s">
        <v>76</v>
      </c>
      <c r="AE5694" s="5">
        <v>72.709999999999994</v>
      </c>
      <c r="AF5694" s="2">
        <v>0</v>
      </c>
      <c r="AG5694" s="2" t="s">
        <v>77</v>
      </c>
      <c r="AH5694" s="2">
        <v>14</v>
      </c>
      <c r="AI5694" s="6" t="str">
        <f t="shared" si="264"/>
        <v>45-54</v>
      </c>
      <c r="AJ5694" s="11">
        <f>YEAR(tbl_LoanData[[#This Row],[Application Date]])</f>
        <v>2025</v>
      </c>
      <c r="AK5694" s="11" t="str">
        <f>TEXT(tbl_LoanData[[#This Row],[Application Date]],"MMMM")</f>
        <v>September</v>
      </c>
      <c r="AL5694" s="12">
        <f>DATE(YEAR(tbl_LoanData[[#This Row],[Application Date]]),MONTH(tbl_LoanData[[#This Row],[Application Date]]),1)</f>
        <v>45901</v>
      </c>
      <c r="AM5694" s="14">
        <f ca="1">IF(AND(tbl_LoanData[[#This Row],[Application Date]]&gt;=EOMONTH(TODAY(),-1)+1,tbl_LoanData[[#This Row],[Application Date]]&lt;=TODAY()),tbl_LoanData[[#This Row],[Loan Amount]],0)</f>
        <v>0</v>
      </c>
      <c r="AN5694" s="14">
        <f>tbl_LoanData[[#This Row],[Amount Paid]]-(Q5694-X5694)</f>
        <v>170989.24</v>
      </c>
      <c r="AO5694" s="14">
        <f>IF(tbl_LoanData[[#This Row],[Application Status]]="Approved",1,0)</f>
        <v>1</v>
      </c>
      <c r="AP5694" s="22" t="str">
        <f t="shared" ca="1" si="265"/>
        <v/>
      </c>
      <c r="AQ5694" s="22" t="str">
        <f t="shared" ca="1" si="266"/>
        <v/>
      </c>
    </row>
    <row r="5695" spans="1:43" ht="14.4" customHeight="1" x14ac:dyDescent="0.3">
      <c r="A5695" s="2" t="s">
        <v>7505</v>
      </c>
      <c r="B5695" s="2" t="s">
        <v>7506</v>
      </c>
      <c r="C5695" s="2" t="s">
        <v>379</v>
      </c>
      <c r="D5695" s="2" t="s">
        <v>161</v>
      </c>
      <c r="E5695" s="2" t="s">
        <v>135</v>
      </c>
      <c r="F5695" s="2">
        <v>45</v>
      </c>
      <c r="G5695" s="2" t="s">
        <v>69</v>
      </c>
      <c r="H5695" s="2" t="s">
        <v>285</v>
      </c>
      <c r="I5695" s="2" t="s">
        <v>55</v>
      </c>
      <c r="J5695" s="3">
        <v>45914</v>
      </c>
      <c r="K5695" s="3">
        <v>45926</v>
      </c>
      <c r="L5695" s="2" t="s">
        <v>37</v>
      </c>
      <c r="M5695" s="2" t="s">
        <v>94</v>
      </c>
      <c r="N5695" s="2" t="s">
        <v>436</v>
      </c>
      <c r="O5695" s="4">
        <v>239000</v>
      </c>
      <c r="P5695" s="4">
        <v>37900</v>
      </c>
      <c r="Q5695" s="4">
        <v>201100</v>
      </c>
      <c r="R5695" s="2">
        <v>36</v>
      </c>
      <c r="S5695" s="5">
        <v>9.8699999999999992</v>
      </c>
      <c r="T5695" s="4">
        <v>7240.16</v>
      </c>
      <c r="U5695" s="2" t="s">
        <v>73</v>
      </c>
      <c r="V5695" s="2" t="s">
        <v>74</v>
      </c>
      <c r="W5695" s="4">
        <v>72401.600000000006</v>
      </c>
      <c r="X5695" s="4">
        <v>188244.11</v>
      </c>
      <c r="Y5695" s="4">
        <v>260645.71</v>
      </c>
      <c r="Z5695" s="2">
        <v>0</v>
      </c>
      <c r="AA5695" s="2" t="s">
        <v>56</v>
      </c>
      <c r="AB5695" s="2" t="s">
        <v>15732</v>
      </c>
      <c r="AC5695" s="2" t="s">
        <v>75</v>
      </c>
      <c r="AD5695" s="2" t="s">
        <v>76</v>
      </c>
      <c r="AE5695" s="5">
        <v>84.14</v>
      </c>
      <c r="AF5695" s="2">
        <v>0</v>
      </c>
      <c r="AG5695" s="2" t="s">
        <v>77</v>
      </c>
      <c r="AH5695" s="2">
        <v>12</v>
      </c>
      <c r="AI5695" s="6" t="str">
        <f t="shared" si="264"/>
        <v>45-54</v>
      </c>
      <c r="AJ5695" s="11">
        <f>YEAR(tbl_LoanData[[#This Row],[Application Date]])</f>
        <v>2025</v>
      </c>
      <c r="AK5695" s="11" t="str">
        <f>TEXT(tbl_LoanData[[#This Row],[Application Date]],"MMMM")</f>
        <v>September</v>
      </c>
      <c r="AL5695" s="12">
        <f>DATE(YEAR(tbl_LoanData[[#This Row],[Application Date]]),MONTH(tbl_LoanData[[#This Row],[Application Date]]),1)</f>
        <v>45901</v>
      </c>
      <c r="AM5695" s="14">
        <f ca="1">IF(AND(tbl_LoanData[[#This Row],[Application Date]]&gt;=EOMONTH(TODAY(),-1)+1,tbl_LoanData[[#This Row],[Application Date]]&lt;=TODAY()),tbl_LoanData[[#This Row],[Loan Amount]],0)</f>
        <v>0</v>
      </c>
      <c r="AN5695" s="14">
        <f>tbl_LoanData[[#This Row],[Amount Paid]]-(Q5695-X5695)</f>
        <v>59545.709999999992</v>
      </c>
      <c r="AO5695" s="14">
        <f>IF(tbl_LoanData[[#This Row],[Application Status]]="Approved",1,0)</f>
        <v>1</v>
      </c>
      <c r="AP5695" s="22" t="str">
        <f t="shared" ca="1" si="265"/>
        <v/>
      </c>
      <c r="AQ5695" s="22" t="str">
        <f t="shared" ca="1" si="266"/>
        <v/>
      </c>
    </row>
    <row r="5696" spans="1:43" x14ac:dyDescent="0.3">
      <c r="A5696" s="2" t="s">
        <v>7639</v>
      </c>
      <c r="B5696" s="2" t="s">
        <v>7640</v>
      </c>
      <c r="C5696" s="2" t="s">
        <v>231</v>
      </c>
      <c r="D5696" s="2" t="s">
        <v>101</v>
      </c>
      <c r="E5696" s="2" t="s">
        <v>402</v>
      </c>
      <c r="F5696" s="2">
        <v>51</v>
      </c>
      <c r="G5696" s="2" t="s">
        <v>83</v>
      </c>
      <c r="H5696" s="2" t="s">
        <v>211</v>
      </c>
      <c r="I5696" s="2" t="s">
        <v>50</v>
      </c>
      <c r="J5696" s="3">
        <v>45915</v>
      </c>
      <c r="K5696" s="3"/>
      <c r="L5696" s="2" t="s">
        <v>40</v>
      </c>
      <c r="M5696" s="2" t="s">
        <v>94</v>
      </c>
      <c r="N5696" s="2" t="s">
        <v>4</v>
      </c>
      <c r="O5696" s="4">
        <v>712000</v>
      </c>
      <c r="P5696" s="4">
        <v>91800</v>
      </c>
      <c r="Q5696" s="4">
        <v>620200</v>
      </c>
      <c r="R5696" s="2">
        <v>36</v>
      </c>
      <c r="S5696" s="5">
        <v>6.29</v>
      </c>
      <c r="T5696" s="4">
        <v>20478.66</v>
      </c>
      <c r="U5696" s="2" t="s">
        <v>113</v>
      </c>
      <c r="V5696" s="2" t="s">
        <v>97</v>
      </c>
      <c r="W5696" s="4">
        <v>0</v>
      </c>
      <c r="X5696" s="4">
        <v>0</v>
      </c>
      <c r="Y5696" s="4">
        <v>737231.74</v>
      </c>
      <c r="Z5696" s="2">
        <v>0</v>
      </c>
      <c r="AA5696" s="2" t="s">
        <v>97</v>
      </c>
      <c r="AB5696" s="2" t="s">
        <v>15732</v>
      </c>
      <c r="AC5696" s="2" t="s">
        <v>75</v>
      </c>
      <c r="AD5696" s="2" t="s">
        <v>76</v>
      </c>
      <c r="AE5696" s="5">
        <v>87.11</v>
      </c>
      <c r="AF5696" s="2">
        <v>0</v>
      </c>
      <c r="AG5696" s="2" t="s">
        <v>97</v>
      </c>
      <c r="AH5696" s="2"/>
      <c r="AI5696" s="6" t="str">
        <f t="shared" si="264"/>
        <v>45-54</v>
      </c>
      <c r="AJ5696" s="11">
        <f>YEAR(tbl_LoanData[[#This Row],[Application Date]])</f>
        <v>2025</v>
      </c>
      <c r="AK5696" s="11" t="str">
        <f>TEXT(tbl_LoanData[[#This Row],[Application Date]],"MMMM")</f>
        <v>September</v>
      </c>
      <c r="AL5696" s="12">
        <f>DATE(YEAR(tbl_LoanData[[#This Row],[Application Date]]),MONTH(tbl_LoanData[[#This Row],[Application Date]]),1)</f>
        <v>45901</v>
      </c>
      <c r="AM5696" s="14">
        <f ca="1">IF(AND(tbl_LoanData[[#This Row],[Application Date]]&gt;=EOMONTH(TODAY(),-1)+1,tbl_LoanData[[#This Row],[Application Date]]&lt;=TODAY()),tbl_LoanData[[#This Row],[Loan Amount]],0)</f>
        <v>0</v>
      </c>
      <c r="AN5696" s="14">
        <f>tbl_LoanData[[#This Row],[Amount Paid]]-(Q5696-X5696)</f>
        <v>-620200</v>
      </c>
      <c r="AO5696" s="14">
        <f>IF(tbl_LoanData[[#This Row],[Application Status]]="Approved",1,0)</f>
        <v>0</v>
      </c>
      <c r="AP5696" s="22" t="str">
        <f t="shared" ca="1" si="265"/>
        <v/>
      </c>
      <c r="AQ5696" s="22" t="str">
        <f t="shared" ca="1" si="266"/>
        <v/>
      </c>
    </row>
    <row r="5697" spans="1:43" ht="14.4" customHeight="1" x14ac:dyDescent="0.3">
      <c r="A5697" s="2" t="s">
        <v>7677</v>
      </c>
      <c r="B5697" s="2" t="s">
        <v>7678</v>
      </c>
      <c r="C5697" s="2" t="s">
        <v>621</v>
      </c>
      <c r="D5697" s="2" t="s">
        <v>91</v>
      </c>
      <c r="E5697" s="2" t="s">
        <v>182</v>
      </c>
      <c r="F5697" s="2">
        <v>60</v>
      </c>
      <c r="G5697" s="2" t="s">
        <v>69</v>
      </c>
      <c r="H5697" s="2" t="s">
        <v>265</v>
      </c>
      <c r="I5697" s="2" t="s">
        <v>44</v>
      </c>
      <c r="J5697" s="3">
        <v>45911</v>
      </c>
      <c r="K5697" s="3">
        <v>45919</v>
      </c>
      <c r="L5697" s="2" t="s">
        <v>37</v>
      </c>
      <c r="M5697" s="2" t="s">
        <v>199</v>
      </c>
      <c r="N5697" s="2" t="s">
        <v>200</v>
      </c>
      <c r="O5697" s="4">
        <v>71000</v>
      </c>
      <c r="P5697" s="4">
        <v>11600</v>
      </c>
      <c r="Q5697" s="4">
        <v>59400</v>
      </c>
      <c r="R5697" s="2">
        <v>36</v>
      </c>
      <c r="S5697" s="5">
        <v>6.23</v>
      </c>
      <c r="T5697" s="4">
        <v>1958.38</v>
      </c>
      <c r="U5697" s="2" t="s">
        <v>73</v>
      </c>
      <c r="V5697" s="2" t="s">
        <v>74</v>
      </c>
      <c r="W5697" s="4">
        <v>21542.18</v>
      </c>
      <c r="X5697" s="4">
        <v>48959.68</v>
      </c>
      <c r="Y5697" s="4">
        <v>70501.86</v>
      </c>
      <c r="Z5697" s="2">
        <v>0</v>
      </c>
      <c r="AA5697" s="2" t="s">
        <v>56</v>
      </c>
      <c r="AB5697" s="2" t="s">
        <v>15731</v>
      </c>
      <c r="AC5697" s="2" t="s">
        <v>87</v>
      </c>
      <c r="AD5697" s="2" t="s">
        <v>76</v>
      </c>
      <c r="AE5697" s="5">
        <v>83.66</v>
      </c>
      <c r="AF5697" s="2">
        <v>0</v>
      </c>
      <c r="AG5697" s="2" t="s">
        <v>77</v>
      </c>
      <c r="AH5697" s="2">
        <v>8</v>
      </c>
      <c r="AI5697" s="6" t="str">
        <f t="shared" si="264"/>
        <v>55-64</v>
      </c>
      <c r="AJ5697" s="11">
        <f>YEAR(tbl_LoanData[[#This Row],[Application Date]])</f>
        <v>2025</v>
      </c>
      <c r="AK5697" s="11" t="str">
        <f>TEXT(tbl_LoanData[[#This Row],[Application Date]],"MMMM")</f>
        <v>September</v>
      </c>
      <c r="AL5697" s="12">
        <f>DATE(YEAR(tbl_LoanData[[#This Row],[Application Date]]),MONTH(tbl_LoanData[[#This Row],[Application Date]]),1)</f>
        <v>45901</v>
      </c>
      <c r="AM5697" s="14">
        <f ca="1">IF(AND(tbl_LoanData[[#This Row],[Application Date]]&gt;=EOMONTH(TODAY(),-1)+1,tbl_LoanData[[#This Row],[Application Date]]&lt;=TODAY()),tbl_LoanData[[#This Row],[Loan Amount]],0)</f>
        <v>0</v>
      </c>
      <c r="AN5697" s="14">
        <f>tbl_LoanData[[#This Row],[Amount Paid]]-(Q5697-X5697)</f>
        <v>11101.86</v>
      </c>
      <c r="AO5697" s="14">
        <f>IF(tbl_LoanData[[#This Row],[Application Status]]="Approved",1,0)</f>
        <v>1</v>
      </c>
      <c r="AP5697" s="22" t="str">
        <f t="shared" ca="1" si="265"/>
        <v/>
      </c>
      <c r="AQ5697" s="22" t="str">
        <f t="shared" ca="1" si="266"/>
        <v/>
      </c>
    </row>
    <row r="5698" spans="1:43" ht="14.4" customHeight="1" x14ac:dyDescent="0.3">
      <c r="A5698" s="2" t="s">
        <v>7789</v>
      </c>
      <c r="B5698" s="2" t="s">
        <v>7790</v>
      </c>
      <c r="C5698" s="2" t="s">
        <v>198</v>
      </c>
      <c r="D5698" s="2" t="s">
        <v>81</v>
      </c>
      <c r="E5698" s="2" t="s">
        <v>183</v>
      </c>
      <c r="F5698" s="2">
        <v>39</v>
      </c>
      <c r="G5698" s="2" t="s">
        <v>69</v>
      </c>
      <c r="H5698" s="2" t="s">
        <v>191</v>
      </c>
      <c r="I5698" s="2" t="s">
        <v>51</v>
      </c>
      <c r="J5698" s="3">
        <v>45923</v>
      </c>
      <c r="K5698" s="3">
        <v>45933</v>
      </c>
      <c r="L5698" s="2" t="s">
        <v>39</v>
      </c>
      <c r="M5698" s="2" t="s">
        <v>157</v>
      </c>
      <c r="N5698" s="2" t="s">
        <v>359</v>
      </c>
      <c r="O5698" s="4">
        <v>2513000</v>
      </c>
      <c r="P5698" s="4">
        <v>827200</v>
      </c>
      <c r="Q5698" s="4">
        <v>1685800</v>
      </c>
      <c r="R5698" s="2">
        <v>12</v>
      </c>
      <c r="S5698" s="5">
        <v>11.45</v>
      </c>
      <c r="T5698" s="4">
        <v>156568.68</v>
      </c>
      <c r="U5698" s="2" t="s">
        <v>73</v>
      </c>
      <c r="V5698" s="2" t="s">
        <v>74</v>
      </c>
      <c r="W5698" s="4">
        <v>1409118.12</v>
      </c>
      <c r="X5698" s="4">
        <v>469705.98</v>
      </c>
      <c r="Y5698" s="4">
        <v>1878824.1</v>
      </c>
      <c r="Z5698" s="2">
        <v>28</v>
      </c>
      <c r="AA5698" s="2" t="s">
        <v>57</v>
      </c>
      <c r="AB5698" s="2" t="s">
        <v>15731</v>
      </c>
      <c r="AC5698" s="2" t="s">
        <v>129</v>
      </c>
      <c r="AD5698" s="2" t="s">
        <v>76</v>
      </c>
      <c r="AE5698" s="5">
        <v>67.08</v>
      </c>
      <c r="AF5698" s="2">
        <v>1</v>
      </c>
      <c r="AG5698" s="2" t="s">
        <v>77</v>
      </c>
      <c r="AH5698" s="2">
        <v>10</v>
      </c>
      <c r="AI5698" s="6" t="str">
        <f t="shared" ref="AI5698:AI5761" si="267">IF(F5698&lt;25,"18-24",IF(F5698&lt;35,"25-34",IF(F5698&lt;45,"35-44",IF(F5698&lt;55,"45-54",IF(F5698&lt;65,"55-64","65+")))))</f>
        <v>35-44</v>
      </c>
      <c r="AJ5698" s="11">
        <f>YEAR(tbl_LoanData[[#This Row],[Application Date]])</f>
        <v>2025</v>
      </c>
      <c r="AK5698" s="11" t="str">
        <f>TEXT(tbl_LoanData[[#This Row],[Application Date]],"MMMM")</f>
        <v>September</v>
      </c>
      <c r="AL5698" s="12">
        <f>DATE(YEAR(tbl_LoanData[[#This Row],[Application Date]]),MONTH(tbl_LoanData[[#This Row],[Application Date]]),1)</f>
        <v>45901</v>
      </c>
      <c r="AM5698" s="14">
        <f ca="1">IF(AND(tbl_LoanData[[#This Row],[Application Date]]&gt;=EOMONTH(TODAY(),-1)+1,tbl_LoanData[[#This Row],[Application Date]]&lt;=TODAY()),tbl_LoanData[[#This Row],[Loan Amount]],0)</f>
        <v>0</v>
      </c>
      <c r="AN5698" s="14">
        <f>tbl_LoanData[[#This Row],[Amount Paid]]-(Q5698-X5698)</f>
        <v>193024.10000000009</v>
      </c>
      <c r="AO5698" s="14">
        <f>IF(tbl_LoanData[[#This Row],[Application Status]]="Approved",1,0)</f>
        <v>1</v>
      </c>
      <c r="AP5698" s="22" t="str">
        <f t="shared" ref="AP5698:AP5761" ca="1" si="268">IF(AND(J5698&gt;=DATE(YEAR(TODAY()),MONTH(TODAY()),1),J5698&lt;=TODAY()),"Current MTD",IF(AND(J5698&gt;=EOMONTH(TODAY(),-2)+1,J5698&lt;=EOMONTH(TODAY(),-1)),"Previous MTD",""))</f>
        <v/>
      </c>
      <c r="AQ5698" s="22" t="str">
        <f t="shared" ref="AQ5698:AQ5761" ca="1" si="269">IF(AND(J5698&gt;=DATE(YEAR(TODAY()),MONTH(TODAY()),1),J5698&lt;=TODAY()),TEXT(DATE(YEAR(TODAY()),MONTH(TODAY()),1),"mmm d")&amp;"–"&amp;DAY(TODAY()),IF(AND(J5698&gt;=EOMONTH(TODAY(),-2)+1,J5698&lt;=EOMONTH(TODAY(),-1)),""&amp;TEXT(EOMONTH(TODAY(),-2)+1,"mmm d")&amp;"–"&amp;DAY(TODAY()),""))</f>
        <v/>
      </c>
    </row>
    <row r="5699" spans="1:43" ht="14.4" customHeight="1" x14ac:dyDescent="0.3">
      <c r="A5699" s="2" t="s">
        <v>7805</v>
      </c>
      <c r="B5699" s="2" t="s">
        <v>7806</v>
      </c>
      <c r="C5699" s="2" t="s">
        <v>198</v>
      </c>
      <c r="D5699" s="2" t="s">
        <v>118</v>
      </c>
      <c r="E5699" s="2" t="s">
        <v>125</v>
      </c>
      <c r="F5699" s="2">
        <v>21</v>
      </c>
      <c r="G5699" s="2" t="s">
        <v>69</v>
      </c>
      <c r="H5699" s="2" t="s">
        <v>398</v>
      </c>
      <c r="I5699" s="2" t="s">
        <v>46</v>
      </c>
      <c r="J5699" s="3">
        <v>45907</v>
      </c>
      <c r="K5699" s="3"/>
      <c r="L5699" s="2" t="s">
        <v>41</v>
      </c>
      <c r="M5699" s="2" t="s">
        <v>184</v>
      </c>
      <c r="N5699" s="2" t="s">
        <v>185</v>
      </c>
      <c r="O5699" s="4">
        <v>1812000</v>
      </c>
      <c r="P5699" s="4">
        <v>253300</v>
      </c>
      <c r="Q5699" s="4">
        <v>1558700</v>
      </c>
      <c r="R5699" s="2">
        <v>48</v>
      </c>
      <c r="S5699" s="5">
        <v>7.82</v>
      </c>
      <c r="T5699" s="4">
        <v>42630.44</v>
      </c>
      <c r="U5699" s="2" t="s">
        <v>113</v>
      </c>
      <c r="V5699" s="2" t="s">
        <v>97</v>
      </c>
      <c r="W5699" s="4">
        <v>0</v>
      </c>
      <c r="X5699" s="4">
        <v>0</v>
      </c>
      <c r="Y5699" s="4">
        <v>2046261.36</v>
      </c>
      <c r="Z5699" s="2">
        <v>0</v>
      </c>
      <c r="AA5699" s="2" t="s">
        <v>97</v>
      </c>
      <c r="AB5699" s="2" t="s">
        <v>15733</v>
      </c>
      <c r="AC5699" s="2" t="s">
        <v>87</v>
      </c>
      <c r="AD5699" s="2" t="s">
        <v>76</v>
      </c>
      <c r="AE5699" s="5">
        <v>86.02</v>
      </c>
      <c r="AF5699" s="2">
        <v>0</v>
      </c>
      <c r="AG5699" s="2" t="s">
        <v>97</v>
      </c>
      <c r="AH5699" s="2"/>
      <c r="AI5699" s="6" t="str">
        <f t="shared" si="267"/>
        <v>18-24</v>
      </c>
      <c r="AJ5699" s="11">
        <f>YEAR(tbl_LoanData[[#This Row],[Application Date]])</f>
        <v>2025</v>
      </c>
      <c r="AK5699" s="11" t="str">
        <f>TEXT(tbl_LoanData[[#This Row],[Application Date]],"MMMM")</f>
        <v>September</v>
      </c>
      <c r="AL5699" s="12">
        <f>DATE(YEAR(tbl_LoanData[[#This Row],[Application Date]]),MONTH(tbl_LoanData[[#This Row],[Application Date]]),1)</f>
        <v>45901</v>
      </c>
      <c r="AM5699" s="14">
        <f ca="1">IF(AND(tbl_LoanData[[#This Row],[Application Date]]&gt;=EOMONTH(TODAY(),-1)+1,tbl_LoanData[[#This Row],[Application Date]]&lt;=TODAY()),tbl_LoanData[[#This Row],[Loan Amount]],0)</f>
        <v>0</v>
      </c>
      <c r="AN5699" s="14">
        <f>tbl_LoanData[[#This Row],[Amount Paid]]-(Q5699-X5699)</f>
        <v>-1558700</v>
      </c>
      <c r="AO5699" s="14">
        <f>IF(tbl_LoanData[[#This Row],[Application Status]]="Approved",1,0)</f>
        <v>0</v>
      </c>
      <c r="AP5699" s="22" t="str">
        <f t="shared" ca="1" si="268"/>
        <v/>
      </c>
      <c r="AQ5699" s="22" t="str">
        <f t="shared" ca="1" si="269"/>
        <v/>
      </c>
    </row>
    <row r="5700" spans="1:43" ht="14.4" customHeight="1" x14ac:dyDescent="0.3">
      <c r="A5700" s="2" t="s">
        <v>7867</v>
      </c>
      <c r="B5700" s="2" t="s">
        <v>7868</v>
      </c>
      <c r="C5700" s="2" t="s">
        <v>310</v>
      </c>
      <c r="D5700" s="2" t="s">
        <v>254</v>
      </c>
      <c r="E5700" s="2" t="s">
        <v>540</v>
      </c>
      <c r="F5700" s="2">
        <v>33</v>
      </c>
      <c r="G5700" s="2" t="s">
        <v>69</v>
      </c>
      <c r="H5700" s="2" t="s">
        <v>126</v>
      </c>
      <c r="I5700" s="2" t="s">
        <v>44</v>
      </c>
      <c r="J5700" s="3">
        <v>45920</v>
      </c>
      <c r="K5700" s="3">
        <v>45937</v>
      </c>
      <c r="L5700" s="2" t="s">
        <v>39</v>
      </c>
      <c r="M5700" s="2" t="s">
        <v>71</v>
      </c>
      <c r="N5700" s="2" t="s">
        <v>294</v>
      </c>
      <c r="O5700" s="4">
        <v>1245000</v>
      </c>
      <c r="P5700" s="4">
        <v>216400</v>
      </c>
      <c r="Q5700" s="4">
        <v>1028600</v>
      </c>
      <c r="R5700" s="2">
        <v>12</v>
      </c>
      <c r="S5700" s="5">
        <v>12.75</v>
      </c>
      <c r="T5700" s="4">
        <v>96645.54</v>
      </c>
      <c r="U5700" s="2" t="s">
        <v>73</v>
      </c>
      <c r="V5700" s="2" t="s">
        <v>74</v>
      </c>
      <c r="W5700" s="4">
        <v>386582.16</v>
      </c>
      <c r="X5700" s="4">
        <v>773164.34</v>
      </c>
      <c r="Y5700" s="4">
        <v>1159746.5</v>
      </c>
      <c r="Z5700" s="2">
        <v>168</v>
      </c>
      <c r="AA5700" s="2" t="s">
        <v>60</v>
      </c>
      <c r="AB5700" s="2" t="s">
        <v>15736</v>
      </c>
      <c r="AC5700" s="2" t="s">
        <v>138</v>
      </c>
      <c r="AD5700" s="2" t="s">
        <v>76</v>
      </c>
      <c r="AE5700" s="5">
        <v>82.62</v>
      </c>
      <c r="AF5700" s="2">
        <v>6</v>
      </c>
      <c r="AG5700" s="2" t="s">
        <v>130</v>
      </c>
      <c r="AH5700" s="2">
        <v>17</v>
      </c>
      <c r="AI5700" s="6" t="str">
        <f t="shared" si="267"/>
        <v>25-34</v>
      </c>
      <c r="AJ5700" s="11">
        <f>YEAR(tbl_LoanData[[#This Row],[Application Date]])</f>
        <v>2025</v>
      </c>
      <c r="AK5700" s="11" t="str">
        <f>TEXT(tbl_LoanData[[#This Row],[Application Date]],"MMMM")</f>
        <v>September</v>
      </c>
      <c r="AL5700" s="12">
        <f>DATE(YEAR(tbl_LoanData[[#This Row],[Application Date]]),MONTH(tbl_LoanData[[#This Row],[Application Date]]),1)</f>
        <v>45901</v>
      </c>
      <c r="AM5700" s="14">
        <f ca="1">IF(AND(tbl_LoanData[[#This Row],[Application Date]]&gt;=EOMONTH(TODAY(),-1)+1,tbl_LoanData[[#This Row],[Application Date]]&lt;=TODAY()),tbl_LoanData[[#This Row],[Loan Amount]],0)</f>
        <v>0</v>
      </c>
      <c r="AN5700" s="14">
        <f>tbl_LoanData[[#This Row],[Amount Paid]]-(Q5700-X5700)</f>
        <v>131146.49999999994</v>
      </c>
      <c r="AO5700" s="14">
        <f>IF(tbl_LoanData[[#This Row],[Application Status]]="Approved",1,0)</f>
        <v>1</v>
      </c>
      <c r="AP5700" s="22" t="str">
        <f t="shared" ca="1" si="268"/>
        <v/>
      </c>
      <c r="AQ5700" s="22" t="str">
        <f t="shared" ca="1" si="269"/>
        <v/>
      </c>
    </row>
    <row r="5701" spans="1:43" ht="14.4" customHeight="1" x14ac:dyDescent="0.3">
      <c r="A5701" s="2" t="s">
        <v>7923</v>
      </c>
      <c r="B5701" s="2" t="s">
        <v>7924</v>
      </c>
      <c r="C5701" s="2" t="s">
        <v>343</v>
      </c>
      <c r="D5701" s="2" t="s">
        <v>232</v>
      </c>
      <c r="E5701" s="2" t="s">
        <v>293</v>
      </c>
      <c r="F5701" s="2">
        <v>44</v>
      </c>
      <c r="G5701" s="2" t="s">
        <v>69</v>
      </c>
      <c r="H5701" s="2" t="s">
        <v>136</v>
      </c>
      <c r="I5701" s="2" t="s">
        <v>49</v>
      </c>
      <c r="J5701" s="3">
        <v>45915</v>
      </c>
      <c r="K5701" s="3">
        <v>45932</v>
      </c>
      <c r="L5701" s="2" t="s">
        <v>41</v>
      </c>
      <c r="M5701" s="2" t="s">
        <v>184</v>
      </c>
      <c r="N5701" s="2" t="s">
        <v>426</v>
      </c>
      <c r="O5701" s="4">
        <v>4202000</v>
      </c>
      <c r="P5701" s="4">
        <v>852300</v>
      </c>
      <c r="Q5701" s="4">
        <v>3349700</v>
      </c>
      <c r="R5701" s="2">
        <v>36</v>
      </c>
      <c r="S5701" s="5">
        <v>13.62</v>
      </c>
      <c r="T5701" s="4">
        <v>131066.32</v>
      </c>
      <c r="U5701" s="2" t="s">
        <v>73</v>
      </c>
      <c r="V5701" s="2" t="s">
        <v>74</v>
      </c>
      <c r="W5701" s="4">
        <v>655331.6</v>
      </c>
      <c r="X5701" s="4">
        <v>4063055.82</v>
      </c>
      <c r="Y5701" s="4">
        <v>4718387.42</v>
      </c>
      <c r="Z5701" s="2">
        <v>150</v>
      </c>
      <c r="AA5701" s="2" t="s">
        <v>60</v>
      </c>
      <c r="AB5701" s="2" t="s">
        <v>15729</v>
      </c>
      <c r="AC5701" s="2" t="s">
        <v>213</v>
      </c>
      <c r="AD5701" s="2" t="s">
        <v>76</v>
      </c>
      <c r="AE5701" s="5">
        <v>79.72</v>
      </c>
      <c r="AF5701" s="2">
        <v>5</v>
      </c>
      <c r="AG5701" s="2" t="s">
        <v>130</v>
      </c>
      <c r="AH5701" s="2">
        <v>17</v>
      </c>
      <c r="AI5701" s="6" t="str">
        <f t="shared" si="267"/>
        <v>35-44</v>
      </c>
      <c r="AJ5701" s="11">
        <f>YEAR(tbl_LoanData[[#This Row],[Application Date]])</f>
        <v>2025</v>
      </c>
      <c r="AK5701" s="11" t="str">
        <f>TEXT(tbl_LoanData[[#This Row],[Application Date]],"MMMM")</f>
        <v>September</v>
      </c>
      <c r="AL5701" s="12">
        <f>DATE(YEAR(tbl_LoanData[[#This Row],[Application Date]]),MONTH(tbl_LoanData[[#This Row],[Application Date]]),1)</f>
        <v>45901</v>
      </c>
      <c r="AM5701" s="14">
        <f ca="1">IF(AND(tbl_LoanData[[#This Row],[Application Date]]&gt;=EOMONTH(TODAY(),-1)+1,tbl_LoanData[[#This Row],[Application Date]]&lt;=TODAY()),tbl_LoanData[[#This Row],[Loan Amount]],0)</f>
        <v>0</v>
      </c>
      <c r="AN5701" s="14">
        <f>tbl_LoanData[[#This Row],[Amount Paid]]-(Q5701-X5701)</f>
        <v>1368687.42</v>
      </c>
      <c r="AO5701" s="14">
        <f>IF(tbl_LoanData[[#This Row],[Application Status]]="Approved",1,0)</f>
        <v>1</v>
      </c>
      <c r="AP5701" s="22" t="str">
        <f t="shared" ca="1" si="268"/>
        <v/>
      </c>
      <c r="AQ5701" s="22" t="str">
        <f t="shared" ca="1" si="269"/>
        <v/>
      </c>
    </row>
    <row r="5702" spans="1:43" ht="14.4" customHeight="1" x14ac:dyDescent="0.3">
      <c r="A5702" s="2" t="s">
        <v>8211</v>
      </c>
      <c r="B5702" s="2" t="s">
        <v>8212</v>
      </c>
      <c r="C5702" s="2" t="s">
        <v>175</v>
      </c>
      <c r="D5702" s="2" t="s">
        <v>67</v>
      </c>
      <c r="E5702" s="2" t="s">
        <v>312</v>
      </c>
      <c r="F5702" s="2">
        <v>32</v>
      </c>
      <c r="G5702" s="2" t="s">
        <v>83</v>
      </c>
      <c r="H5702" s="2" t="s">
        <v>298</v>
      </c>
      <c r="I5702" s="2" t="s">
        <v>43</v>
      </c>
      <c r="J5702" s="3">
        <v>45919</v>
      </c>
      <c r="K5702" s="3">
        <v>45939</v>
      </c>
      <c r="L5702" s="2" t="s">
        <v>40</v>
      </c>
      <c r="M5702" s="2" t="s">
        <v>71</v>
      </c>
      <c r="N5702" s="2" t="s">
        <v>137</v>
      </c>
      <c r="O5702" s="4">
        <v>716000</v>
      </c>
      <c r="P5702" s="4">
        <v>201800</v>
      </c>
      <c r="Q5702" s="4">
        <v>514200</v>
      </c>
      <c r="R5702" s="2">
        <v>24</v>
      </c>
      <c r="S5702" s="5">
        <v>13.51</v>
      </c>
      <c r="T5702" s="4">
        <v>27214.04</v>
      </c>
      <c r="U5702" s="2" t="s">
        <v>73</v>
      </c>
      <c r="V5702" s="2" t="s">
        <v>74</v>
      </c>
      <c r="W5702" s="4">
        <v>217712.32</v>
      </c>
      <c r="X5702" s="4">
        <v>435424.52</v>
      </c>
      <c r="Y5702" s="4">
        <v>653136.84</v>
      </c>
      <c r="Z5702" s="2">
        <v>58</v>
      </c>
      <c r="AA5702" s="2" t="s">
        <v>58</v>
      </c>
      <c r="AB5702" s="2" t="s">
        <v>15729</v>
      </c>
      <c r="AC5702" s="2" t="s">
        <v>129</v>
      </c>
      <c r="AD5702" s="2" t="s">
        <v>76</v>
      </c>
      <c r="AE5702" s="5">
        <v>71.819999999999993</v>
      </c>
      <c r="AF5702" s="2">
        <v>2</v>
      </c>
      <c r="AG5702" s="2" t="s">
        <v>15718</v>
      </c>
      <c r="AH5702" s="2">
        <v>20</v>
      </c>
      <c r="AI5702" s="6" t="str">
        <f t="shared" si="267"/>
        <v>25-34</v>
      </c>
      <c r="AJ5702" s="11">
        <f>YEAR(tbl_LoanData[[#This Row],[Application Date]])</f>
        <v>2025</v>
      </c>
      <c r="AK5702" s="11" t="str">
        <f>TEXT(tbl_LoanData[[#This Row],[Application Date]],"MMMM")</f>
        <v>September</v>
      </c>
      <c r="AL5702" s="12">
        <f>DATE(YEAR(tbl_LoanData[[#This Row],[Application Date]]),MONTH(tbl_LoanData[[#This Row],[Application Date]]),1)</f>
        <v>45901</v>
      </c>
      <c r="AM5702" s="14">
        <f ca="1">IF(AND(tbl_LoanData[[#This Row],[Application Date]]&gt;=EOMONTH(TODAY(),-1)+1,tbl_LoanData[[#This Row],[Application Date]]&lt;=TODAY()),tbl_LoanData[[#This Row],[Loan Amount]],0)</f>
        <v>0</v>
      </c>
      <c r="AN5702" s="14">
        <f>tbl_LoanData[[#This Row],[Amount Paid]]-(Q5702-X5702)</f>
        <v>138936.84000000003</v>
      </c>
      <c r="AO5702" s="14">
        <f>IF(tbl_LoanData[[#This Row],[Application Status]]="Approved",1,0)</f>
        <v>1</v>
      </c>
      <c r="AP5702" s="22" t="str">
        <f t="shared" ca="1" si="268"/>
        <v/>
      </c>
      <c r="AQ5702" s="22" t="str">
        <f t="shared" ca="1" si="269"/>
        <v/>
      </c>
    </row>
    <row r="5703" spans="1:43" ht="14.4" customHeight="1" x14ac:dyDescent="0.3">
      <c r="A5703" s="2" t="s">
        <v>8293</v>
      </c>
      <c r="B5703" s="2" t="s">
        <v>8294</v>
      </c>
      <c r="C5703" s="2" t="s">
        <v>668</v>
      </c>
      <c r="D5703" s="2" t="s">
        <v>102</v>
      </c>
      <c r="E5703" s="2" t="s">
        <v>135</v>
      </c>
      <c r="F5703" s="2">
        <v>48</v>
      </c>
      <c r="G5703" s="2" t="s">
        <v>69</v>
      </c>
      <c r="H5703" s="2" t="s">
        <v>126</v>
      </c>
      <c r="I5703" s="2" t="s">
        <v>44</v>
      </c>
      <c r="J5703" s="3">
        <v>45905</v>
      </c>
      <c r="K5703" s="3">
        <v>45912</v>
      </c>
      <c r="L5703" s="2" t="s">
        <v>40</v>
      </c>
      <c r="M5703" s="2" t="s">
        <v>157</v>
      </c>
      <c r="N5703" s="2" t="s">
        <v>299</v>
      </c>
      <c r="O5703" s="4">
        <v>1550000</v>
      </c>
      <c r="P5703" s="4">
        <v>458600</v>
      </c>
      <c r="Q5703" s="4">
        <v>1091400</v>
      </c>
      <c r="R5703" s="2">
        <v>36</v>
      </c>
      <c r="S5703" s="5">
        <v>14.64</v>
      </c>
      <c r="T5703" s="4">
        <v>43631.75</v>
      </c>
      <c r="U5703" s="2" t="s">
        <v>73</v>
      </c>
      <c r="V5703" s="2" t="s">
        <v>74</v>
      </c>
      <c r="W5703" s="4">
        <v>479949.25</v>
      </c>
      <c r="X5703" s="4">
        <v>1090793.6299999999</v>
      </c>
      <c r="Y5703" s="4">
        <v>1570742.88</v>
      </c>
      <c r="Z5703" s="2">
        <v>0</v>
      </c>
      <c r="AA5703" s="2" t="s">
        <v>56</v>
      </c>
      <c r="AB5703" s="2" t="s">
        <v>15736</v>
      </c>
      <c r="AC5703" s="2" t="s">
        <v>106</v>
      </c>
      <c r="AD5703" s="2" t="s">
        <v>76</v>
      </c>
      <c r="AE5703" s="5">
        <v>70.41</v>
      </c>
      <c r="AF5703" s="2">
        <v>0</v>
      </c>
      <c r="AG5703" s="2" t="s">
        <v>77</v>
      </c>
      <c r="AH5703" s="2">
        <v>7</v>
      </c>
      <c r="AI5703" s="6" t="str">
        <f t="shared" si="267"/>
        <v>45-54</v>
      </c>
      <c r="AJ5703" s="11">
        <f>YEAR(tbl_LoanData[[#This Row],[Application Date]])</f>
        <v>2025</v>
      </c>
      <c r="AK5703" s="11" t="str">
        <f>TEXT(tbl_LoanData[[#This Row],[Application Date]],"MMMM")</f>
        <v>September</v>
      </c>
      <c r="AL5703" s="12">
        <f>DATE(YEAR(tbl_LoanData[[#This Row],[Application Date]]),MONTH(tbl_LoanData[[#This Row],[Application Date]]),1)</f>
        <v>45901</v>
      </c>
      <c r="AM5703" s="14">
        <f ca="1">IF(AND(tbl_LoanData[[#This Row],[Application Date]]&gt;=EOMONTH(TODAY(),-1)+1,tbl_LoanData[[#This Row],[Application Date]]&lt;=TODAY()),tbl_LoanData[[#This Row],[Loan Amount]],0)</f>
        <v>0</v>
      </c>
      <c r="AN5703" s="14">
        <f>tbl_LoanData[[#This Row],[Amount Paid]]-(Q5703-X5703)</f>
        <v>479342.87999999989</v>
      </c>
      <c r="AO5703" s="14">
        <f>IF(tbl_LoanData[[#This Row],[Application Status]]="Approved",1,0)</f>
        <v>1</v>
      </c>
      <c r="AP5703" s="22" t="str">
        <f t="shared" ca="1" si="268"/>
        <v/>
      </c>
      <c r="AQ5703" s="22" t="str">
        <f t="shared" ca="1" si="269"/>
        <v/>
      </c>
    </row>
    <row r="5704" spans="1:43" ht="14.4" customHeight="1" x14ac:dyDescent="0.3">
      <c r="A5704" s="2" t="s">
        <v>8343</v>
      </c>
      <c r="B5704" s="2" t="s">
        <v>8344</v>
      </c>
      <c r="C5704" s="2" t="s">
        <v>439</v>
      </c>
      <c r="D5704" s="2" t="s">
        <v>117</v>
      </c>
      <c r="E5704" s="2" t="s">
        <v>183</v>
      </c>
      <c r="F5704" s="2">
        <v>48</v>
      </c>
      <c r="G5704" s="2" t="s">
        <v>83</v>
      </c>
      <c r="H5704" s="2" t="s">
        <v>285</v>
      </c>
      <c r="I5704" s="2" t="s">
        <v>55</v>
      </c>
      <c r="J5704" s="3">
        <v>45909</v>
      </c>
      <c r="K5704" s="3"/>
      <c r="L5704" s="2" t="s">
        <v>40</v>
      </c>
      <c r="M5704" s="2" t="s">
        <v>94</v>
      </c>
      <c r="N5704" s="2" t="s">
        <v>95</v>
      </c>
      <c r="O5704" s="4">
        <v>1105000</v>
      </c>
      <c r="P5704" s="4">
        <v>135700</v>
      </c>
      <c r="Q5704" s="4">
        <v>969300</v>
      </c>
      <c r="R5704" s="2">
        <v>36</v>
      </c>
      <c r="S5704" s="5">
        <v>13.35</v>
      </c>
      <c r="T5704" s="4">
        <v>37708.46</v>
      </c>
      <c r="U5704" s="2" t="s">
        <v>113</v>
      </c>
      <c r="V5704" s="2" t="s">
        <v>97</v>
      </c>
      <c r="W5704" s="4">
        <v>0</v>
      </c>
      <c r="X5704" s="4">
        <v>0</v>
      </c>
      <c r="Y5704" s="4">
        <v>1357504.65</v>
      </c>
      <c r="Z5704" s="2">
        <v>0</v>
      </c>
      <c r="AA5704" s="2" t="s">
        <v>97</v>
      </c>
      <c r="AB5704" s="2" t="s">
        <v>15734</v>
      </c>
      <c r="AC5704" s="2" t="s">
        <v>129</v>
      </c>
      <c r="AD5704" s="2" t="s">
        <v>76</v>
      </c>
      <c r="AE5704" s="5">
        <v>87.72</v>
      </c>
      <c r="AF5704" s="2">
        <v>0</v>
      </c>
      <c r="AG5704" s="2" t="s">
        <v>97</v>
      </c>
      <c r="AH5704" s="2"/>
      <c r="AI5704" s="6" t="str">
        <f t="shared" si="267"/>
        <v>45-54</v>
      </c>
      <c r="AJ5704" s="11">
        <f>YEAR(tbl_LoanData[[#This Row],[Application Date]])</f>
        <v>2025</v>
      </c>
      <c r="AK5704" s="11" t="str">
        <f>TEXT(tbl_LoanData[[#This Row],[Application Date]],"MMMM")</f>
        <v>September</v>
      </c>
      <c r="AL5704" s="12">
        <f>DATE(YEAR(tbl_LoanData[[#This Row],[Application Date]]),MONTH(tbl_LoanData[[#This Row],[Application Date]]),1)</f>
        <v>45901</v>
      </c>
      <c r="AM5704" s="14">
        <f ca="1">IF(AND(tbl_LoanData[[#This Row],[Application Date]]&gt;=EOMONTH(TODAY(),-1)+1,tbl_LoanData[[#This Row],[Application Date]]&lt;=TODAY()),tbl_LoanData[[#This Row],[Loan Amount]],0)</f>
        <v>0</v>
      </c>
      <c r="AN5704" s="14">
        <f>tbl_LoanData[[#This Row],[Amount Paid]]-(Q5704-X5704)</f>
        <v>-969300</v>
      </c>
      <c r="AO5704" s="14">
        <f>IF(tbl_LoanData[[#This Row],[Application Status]]="Approved",1,0)</f>
        <v>0</v>
      </c>
      <c r="AP5704" s="22" t="str">
        <f t="shared" ca="1" si="268"/>
        <v/>
      </c>
      <c r="AQ5704" s="22" t="str">
        <f t="shared" ca="1" si="269"/>
        <v/>
      </c>
    </row>
    <row r="5705" spans="1:43" ht="14.4" customHeight="1" x14ac:dyDescent="0.3">
      <c r="A5705" s="2" t="s">
        <v>8375</v>
      </c>
      <c r="B5705" s="2" t="s">
        <v>8376</v>
      </c>
      <c r="C5705" s="2" t="s">
        <v>668</v>
      </c>
      <c r="D5705" s="2" t="s">
        <v>134</v>
      </c>
      <c r="E5705" s="2" t="s">
        <v>161</v>
      </c>
      <c r="F5705" s="2">
        <v>61</v>
      </c>
      <c r="G5705" s="2" t="s">
        <v>69</v>
      </c>
      <c r="H5705" s="2" t="s">
        <v>244</v>
      </c>
      <c r="I5705" s="2" t="s">
        <v>48</v>
      </c>
      <c r="J5705" s="3">
        <v>45911</v>
      </c>
      <c r="K5705" s="3"/>
      <c r="L5705" s="2" t="s">
        <v>36</v>
      </c>
      <c r="M5705" s="2" t="s">
        <v>111</v>
      </c>
      <c r="N5705" s="2" t="s">
        <v>350</v>
      </c>
      <c r="O5705" s="4">
        <v>1707000</v>
      </c>
      <c r="P5705" s="4">
        <v>611100</v>
      </c>
      <c r="Q5705" s="4">
        <v>1095900</v>
      </c>
      <c r="R5705" s="2">
        <v>18</v>
      </c>
      <c r="S5705" s="5">
        <v>14.13</v>
      </c>
      <c r="T5705" s="4">
        <v>73787.56</v>
      </c>
      <c r="U5705" s="2" t="s">
        <v>113</v>
      </c>
      <c r="V5705" s="2" t="s">
        <v>97</v>
      </c>
      <c r="W5705" s="4">
        <v>0</v>
      </c>
      <c r="X5705" s="4">
        <v>0</v>
      </c>
      <c r="Y5705" s="4">
        <v>1328176</v>
      </c>
      <c r="Z5705" s="2">
        <v>0</v>
      </c>
      <c r="AA5705" s="2" t="s">
        <v>97</v>
      </c>
      <c r="AB5705" s="2" t="s">
        <v>15728</v>
      </c>
      <c r="AC5705" s="2" t="s">
        <v>360</v>
      </c>
      <c r="AD5705" s="2" t="s">
        <v>76</v>
      </c>
      <c r="AE5705" s="5">
        <v>64.2</v>
      </c>
      <c r="AF5705" s="2">
        <v>0</v>
      </c>
      <c r="AG5705" s="2" t="s">
        <v>97</v>
      </c>
      <c r="AH5705" s="2"/>
      <c r="AI5705" s="6" t="str">
        <f t="shared" si="267"/>
        <v>55-64</v>
      </c>
      <c r="AJ5705" s="11">
        <f>YEAR(tbl_LoanData[[#This Row],[Application Date]])</f>
        <v>2025</v>
      </c>
      <c r="AK5705" s="11" t="str">
        <f>TEXT(tbl_LoanData[[#This Row],[Application Date]],"MMMM")</f>
        <v>September</v>
      </c>
      <c r="AL5705" s="12">
        <f>DATE(YEAR(tbl_LoanData[[#This Row],[Application Date]]),MONTH(tbl_LoanData[[#This Row],[Application Date]]),1)</f>
        <v>45901</v>
      </c>
      <c r="AM5705" s="14">
        <f ca="1">IF(AND(tbl_LoanData[[#This Row],[Application Date]]&gt;=EOMONTH(TODAY(),-1)+1,tbl_LoanData[[#This Row],[Application Date]]&lt;=TODAY()),tbl_LoanData[[#This Row],[Loan Amount]],0)</f>
        <v>0</v>
      </c>
      <c r="AN5705" s="14">
        <f>tbl_LoanData[[#This Row],[Amount Paid]]-(Q5705-X5705)</f>
        <v>-1095900</v>
      </c>
      <c r="AO5705" s="14">
        <f>IF(tbl_LoanData[[#This Row],[Application Status]]="Approved",1,0)</f>
        <v>0</v>
      </c>
      <c r="AP5705" s="22" t="str">
        <f t="shared" ca="1" si="268"/>
        <v/>
      </c>
      <c r="AQ5705" s="22" t="str">
        <f t="shared" ca="1" si="269"/>
        <v/>
      </c>
    </row>
    <row r="5706" spans="1:43" ht="14.4" customHeight="1" x14ac:dyDescent="0.3">
      <c r="A5706" s="2" t="s">
        <v>8485</v>
      </c>
      <c r="B5706" s="2" t="s">
        <v>8486</v>
      </c>
      <c r="C5706" s="2" t="s">
        <v>439</v>
      </c>
      <c r="D5706" s="2" t="s">
        <v>118</v>
      </c>
      <c r="E5706" s="2" t="s">
        <v>210</v>
      </c>
      <c r="F5706" s="2">
        <v>47</v>
      </c>
      <c r="G5706" s="2" t="s">
        <v>83</v>
      </c>
      <c r="H5706" s="2" t="s">
        <v>372</v>
      </c>
      <c r="I5706" s="2" t="s">
        <v>43</v>
      </c>
      <c r="J5706" s="3">
        <v>45904</v>
      </c>
      <c r="K5706" s="3">
        <v>45920</v>
      </c>
      <c r="L5706" s="2" t="s">
        <v>39</v>
      </c>
      <c r="M5706" s="2" t="s">
        <v>167</v>
      </c>
      <c r="N5706" s="2" t="s">
        <v>491</v>
      </c>
      <c r="O5706" s="4">
        <v>2419000</v>
      </c>
      <c r="P5706" s="4">
        <v>481000</v>
      </c>
      <c r="Q5706" s="4">
        <v>1938000</v>
      </c>
      <c r="R5706" s="2">
        <v>36</v>
      </c>
      <c r="S5706" s="5">
        <v>9.1199999999999992</v>
      </c>
      <c r="T5706" s="4">
        <v>68562.13</v>
      </c>
      <c r="U5706" s="2" t="s">
        <v>73</v>
      </c>
      <c r="V5706" s="2" t="s">
        <v>74</v>
      </c>
      <c r="W5706" s="4">
        <v>754183.43</v>
      </c>
      <c r="X5706" s="4">
        <v>1714053.37</v>
      </c>
      <c r="Y5706" s="4">
        <v>2468236.7999999998</v>
      </c>
      <c r="Z5706" s="2">
        <v>0</v>
      </c>
      <c r="AA5706" s="2" t="s">
        <v>56</v>
      </c>
      <c r="AB5706" s="2" t="s">
        <v>15733</v>
      </c>
      <c r="AC5706" s="2" t="s">
        <v>332</v>
      </c>
      <c r="AD5706" s="2" t="s">
        <v>76</v>
      </c>
      <c r="AE5706" s="5">
        <v>80.12</v>
      </c>
      <c r="AF5706" s="2">
        <v>0</v>
      </c>
      <c r="AG5706" s="2" t="s">
        <v>77</v>
      </c>
      <c r="AH5706" s="2">
        <v>16</v>
      </c>
      <c r="AI5706" s="6" t="str">
        <f t="shared" si="267"/>
        <v>45-54</v>
      </c>
      <c r="AJ5706" s="11">
        <f>YEAR(tbl_LoanData[[#This Row],[Application Date]])</f>
        <v>2025</v>
      </c>
      <c r="AK5706" s="11" t="str">
        <f>TEXT(tbl_LoanData[[#This Row],[Application Date]],"MMMM")</f>
        <v>September</v>
      </c>
      <c r="AL5706" s="12">
        <f>DATE(YEAR(tbl_LoanData[[#This Row],[Application Date]]),MONTH(tbl_LoanData[[#This Row],[Application Date]]),1)</f>
        <v>45901</v>
      </c>
      <c r="AM5706" s="14">
        <f ca="1">IF(AND(tbl_LoanData[[#This Row],[Application Date]]&gt;=EOMONTH(TODAY(),-1)+1,tbl_LoanData[[#This Row],[Application Date]]&lt;=TODAY()),tbl_LoanData[[#This Row],[Loan Amount]],0)</f>
        <v>0</v>
      </c>
      <c r="AN5706" s="14">
        <f>tbl_LoanData[[#This Row],[Amount Paid]]-(Q5706-X5706)</f>
        <v>530236.80000000016</v>
      </c>
      <c r="AO5706" s="14">
        <f>IF(tbl_LoanData[[#This Row],[Application Status]]="Approved",1,0)</f>
        <v>1</v>
      </c>
      <c r="AP5706" s="22" t="str">
        <f t="shared" ca="1" si="268"/>
        <v/>
      </c>
      <c r="AQ5706" s="22" t="str">
        <f t="shared" ca="1" si="269"/>
        <v/>
      </c>
    </row>
    <row r="5707" spans="1:43" ht="14.4" customHeight="1" x14ac:dyDescent="0.3">
      <c r="A5707" s="2" t="s">
        <v>8501</v>
      </c>
      <c r="B5707" s="2" t="s">
        <v>8502</v>
      </c>
      <c r="C5707" s="2" t="s">
        <v>840</v>
      </c>
      <c r="D5707" s="2" t="s">
        <v>204</v>
      </c>
      <c r="E5707" s="2" t="s">
        <v>67</v>
      </c>
      <c r="F5707" s="2">
        <v>56</v>
      </c>
      <c r="G5707" s="2" t="s">
        <v>83</v>
      </c>
      <c r="H5707" s="2" t="s">
        <v>543</v>
      </c>
      <c r="I5707" s="2" t="s">
        <v>45</v>
      </c>
      <c r="J5707" s="3">
        <v>45916</v>
      </c>
      <c r="K5707" s="3">
        <v>45933</v>
      </c>
      <c r="L5707" s="2" t="s">
        <v>37</v>
      </c>
      <c r="M5707" s="2" t="s">
        <v>104</v>
      </c>
      <c r="N5707" s="2" t="s">
        <v>192</v>
      </c>
      <c r="O5707" s="4">
        <v>192000</v>
      </c>
      <c r="P5707" s="4">
        <v>41500</v>
      </c>
      <c r="Q5707" s="4">
        <v>150500</v>
      </c>
      <c r="R5707" s="2">
        <v>18</v>
      </c>
      <c r="S5707" s="5">
        <v>7.88</v>
      </c>
      <c r="T5707" s="4">
        <v>9349.39</v>
      </c>
      <c r="U5707" s="2" t="s">
        <v>73</v>
      </c>
      <c r="V5707" s="2" t="s">
        <v>74</v>
      </c>
      <c r="W5707" s="4">
        <v>84144.51</v>
      </c>
      <c r="X5707" s="4">
        <v>84144.59</v>
      </c>
      <c r="Y5707" s="4">
        <v>168289.1</v>
      </c>
      <c r="Z5707" s="2">
        <v>30</v>
      </c>
      <c r="AA5707" s="2" t="s">
        <v>57</v>
      </c>
      <c r="AB5707" s="2" t="s">
        <v>15735</v>
      </c>
      <c r="AC5707" s="2" t="s">
        <v>213</v>
      </c>
      <c r="AD5707" s="2" t="s">
        <v>76</v>
      </c>
      <c r="AE5707" s="5">
        <v>78.39</v>
      </c>
      <c r="AF5707" s="2">
        <v>1</v>
      </c>
      <c r="AG5707" s="2" t="s">
        <v>77</v>
      </c>
      <c r="AH5707" s="2">
        <v>17</v>
      </c>
      <c r="AI5707" s="6" t="str">
        <f t="shared" si="267"/>
        <v>55-64</v>
      </c>
      <c r="AJ5707" s="11">
        <f>YEAR(tbl_LoanData[[#This Row],[Application Date]])</f>
        <v>2025</v>
      </c>
      <c r="AK5707" s="11" t="str">
        <f>TEXT(tbl_LoanData[[#This Row],[Application Date]],"MMMM")</f>
        <v>September</v>
      </c>
      <c r="AL5707" s="12">
        <f>DATE(YEAR(tbl_LoanData[[#This Row],[Application Date]]),MONTH(tbl_LoanData[[#This Row],[Application Date]]),1)</f>
        <v>45901</v>
      </c>
      <c r="AM5707" s="14">
        <f ca="1">IF(AND(tbl_LoanData[[#This Row],[Application Date]]&gt;=EOMONTH(TODAY(),-1)+1,tbl_LoanData[[#This Row],[Application Date]]&lt;=TODAY()),tbl_LoanData[[#This Row],[Loan Amount]],0)</f>
        <v>0</v>
      </c>
      <c r="AN5707" s="14">
        <f>tbl_LoanData[[#This Row],[Amount Paid]]-(Q5707-X5707)</f>
        <v>17789.099999999991</v>
      </c>
      <c r="AO5707" s="14">
        <f>IF(tbl_LoanData[[#This Row],[Application Status]]="Approved",1,0)</f>
        <v>1</v>
      </c>
      <c r="AP5707" s="22" t="str">
        <f t="shared" ca="1" si="268"/>
        <v/>
      </c>
      <c r="AQ5707" s="22" t="str">
        <f t="shared" ca="1" si="269"/>
        <v/>
      </c>
    </row>
    <row r="5708" spans="1:43" ht="14.4" customHeight="1" x14ac:dyDescent="0.3">
      <c r="A5708" s="2" t="s">
        <v>8579</v>
      </c>
      <c r="B5708" s="2" t="s">
        <v>8580</v>
      </c>
      <c r="C5708" s="2" t="s">
        <v>231</v>
      </c>
      <c r="D5708" s="2" t="s">
        <v>189</v>
      </c>
      <c r="E5708" s="2" t="s">
        <v>135</v>
      </c>
      <c r="F5708" s="2">
        <v>28</v>
      </c>
      <c r="G5708" s="2" t="s">
        <v>83</v>
      </c>
      <c r="H5708" s="2" t="s">
        <v>318</v>
      </c>
      <c r="I5708" s="2" t="s">
        <v>42</v>
      </c>
      <c r="J5708" s="3">
        <v>45906</v>
      </c>
      <c r="K5708" s="3">
        <v>45925</v>
      </c>
      <c r="L5708" s="2" t="s">
        <v>39</v>
      </c>
      <c r="M5708" s="2" t="s">
        <v>127</v>
      </c>
      <c r="N5708" s="2" t="s">
        <v>195</v>
      </c>
      <c r="O5708" s="4">
        <v>1919000</v>
      </c>
      <c r="P5708" s="4">
        <v>544200</v>
      </c>
      <c r="Q5708" s="4">
        <v>1374800</v>
      </c>
      <c r="R5708" s="2">
        <v>12</v>
      </c>
      <c r="S5708" s="5">
        <v>5.14</v>
      </c>
      <c r="T5708" s="4">
        <v>120455.39</v>
      </c>
      <c r="U5708" s="2" t="s">
        <v>73</v>
      </c>
      <c r="V5708" s="2" t="s">
        <v>74</v>
      </c>
      <c r="W5708" s="4">
        <v>1204553.8999999999</v>
      </c>
      <c r="X5708" s="4">
        <v>240910.82</v>
      </c>
      <c r="Y5708" s="4">
        <v>1445464.72</v>
      </c>
      <c r="Z5708" s="2">
        <v>0</v>
      </c>
      <c r="AA5708" s="2" t="s">
        <v>56</v>
      </c>
      <c r="AB5708" s="2" t="s">
        <v>15734</v>
      </c>
      <c r="AC5708" s="2" t="s">
        <v>213</v>
      </c>
      <c r="AD5708" s="2" t="s">
        <v>76</v>
      </c>
      <c r="AE5708" s="5">
        <v>71.64</v>
      </c>
      <c r="AF5708" s="2">
        <v>0</v>
      </c>
      <c r="AG5708" s="2" t="s">
        <v>77</v>
      </c>
      <c r="AH5708" s="2">
        <v>19</v>
      </c>
      <c r="AI5708" s="6" t="str">
        <f t="shared" si="267"/>
        <v>25-34</v>
      </c>
      <c r="AJ5708" s="11">
        <f>YEAR(tbl_LoanData[[#This Row],[Application Date]])</f>
        <v>2025</v>
      </c>
      <c r="AK5708" s="11" t="str">
        <f>TEXT(tbl_LoanData[[#This Row],[Application Date]],"MMMM")</f>
        <v>September</v>
      </c>
      <c r="AL5708" s="12">
        <f>DATE(YEAR(tbl_LoanData[[#This Row],[Application Date]]),MONTH(tbl_LoanData[[#This Row],[Application Date]]),1)</f>
        <v>45901</v>
      </c>
      <c r="AM5708" s="14">
        <f ca="1">IF(AND(tbl_LoanData[[#This Row],[Application Date]]&gt;=EOMONTH(TODAY(),-1)+1,tbl_LoanData[[#This Row],[Application Date]]&lt;=TODAY()),tbl_LoanData[[#This Row],[Loan Amount]],0)</f>
        <v>0</v>
      </c>
      <c r="AN5708" s="14">
        <f>tbl_LoanData[[#This Row],[Amount Paid]]-(Q5708-X5708)</f>
        <v>70664.719999999972</v>
      </c>
      <c r="AO5708" s="14">
        <f>IF(tbl_LoanData[[#This Row],[Application Status]]="Approved",1,0)</f>
        <v>1</v>
      </c>
      <c r="AP5708" s="22" t="str">
        <f t="shared" ca="1" si="268"/>
        <v/>
      </c>
      <c r="AQ5708" s="22" t="str">
        <f t="shared" ca="1" si="269"/>
        <v/>
      </c>
    </row>
    <row r="5709" spans="1:43" ht="14.4" customHeight="1" x14ac:dyDescent="0.3">
      <c r="A5709" s="2" t="s">
        <v>8749</v>
      </c>
      <c r="B5709" s="2" t="s">
        <v>8750</v>
      </c>
      <c r="C5709" s="2" t="s">
        <v>90</v>
      </c>
      <c r="D5709" s="2" t="s">
        <v>134</v>
      </c>
      <c r="E5709" s="2" t="s">
        <v>406</v>
      </c>
      <c r="F5709" s="2">
        <v>26</v>
      </c>
      <c r="G5709" s="2" t="s">
        <v>69</v>
      </c>
      <c r="H5709" s="2" t="s">
        <v>156</v>
      </c>
      <c r="I5709" s="2" t="s">
        <v>45</v>
      </c>
      <c r="J5709" s="3">
        <v>45905</v>
      </c>
      <c r="K5709" s="3">
        <v>45914</v>
      </c>
      <c r="L5709" s="2" t="s">
        <v>38</v>
      </c>
      <c r="M5709" s="2" t="s">
        <v>127</v>
      </c>
      <c r="N5709" s="2" t="s">
        <v>128</v>
      </c>
      <c r="O5709" s="4">
        <v>1228000</v>
      </c>
      <c r="P5709" s="4">
        <v>325200</v>
      </c>
      <c r="Q5709" s="4">
        <v>902800</v>
      </c>
      <c r="R5709" s="2">
        <v>48</v>
      </c>
      <c r="S5709" s="5">
        <v>7.76</v>
      </c>
      <c r="T5709" s="4">
        <v>24646.44</v>
      </c>
      <c r="U5709" s="2" t="s">
        <v>73</v>
      </c>
      <c r="V5709" s="2" t="s">
        <v>74</v>
      </c>
      <c r="W5709" s="4">
        <v>271110.84000000003</v>
      </c>
      <c r="X5709" s="4">
        <v>911918.28</v>
      </c>
      <c r="Y5709" s="4">
        <v>1183029.1200000001</v>
      </c>
      <c r="Z5709" s="2">
        <v>0</v>
      </c>
      <c r="AA5709" s="2" t="s">
        <v>56</v>
      </c>
      <c r="AB5709" s="2" t="s">
        <v>15734</v>
      </c>
      <c r="AC5709" s="2" t="s">
        <v>213</v>
      </c>
      <c r="AD5709" s="2" t="s">
        <v>76</v>
      </c>
      <c r="AE5709" s="5">
        <v>73.52</v>
      </c>
      <c r="AF5709" s="2">
        <v>0</v>
      </c>
      <c r="AG5709" s="2" t="s">
        <v>77</v>
      </c>
      <c r="AH5709" s="2">
        <v>9</v>
      </c>
      <c r="AI5709" s="6" t="str">
        <f t="shared" si="267"/>
        <v>25-34</v>
      </c>
      <c r="AJ5709" s="11">
        <f>YEAR(tbl_LoanData[[#This Row],[Application Date]])</f>
        <v>2025</v>
      </c>
      <c r="AK5709" s="11" t="str">
        <f>TEXT(tbl_LoanData[[#This Row],[Application Date]],"MMMM")</f>
        <v>September</v>
      </c>
      <c r="AL5709" s="12">
        <f>DATE(YEAR(tbl_LoanData[[#This Row],[Application Date]]),MONTH(tbl_LoanData[[#This Row],[Application Date]]),1)</f>
        <v>45901</v>
      </c>
      <c r="AM5709" s="14">
        <f ca="1">IF(AND(tbl_LoanData[[#This Row],[Application Date]]&gt;=EOMONTH(TODAY(),-1)+1,tbl_LoanData[[#This Row],[Application Date]]&lt;=TODAY()),tbl_LoanData[[#This Row],[Loan Amount]],0)</f>
        <v>0</v>
      </c>
      <c r="AN5709" s="14">
        <f>tbl_LoanData[[#This Row],[Amount Paid]]-(Q5709-X5709)</f>
        <v>280229.12000000005</v>
      </c>
      <c r="AO5709" s="14">
        <f>IF(tbl_LoanData[[#This Row],[Application Status]]="Approved",1,0)</f>
        <v>1</v>
      </c>
      <c r="AP5709" s="22" t="str">
        <f t="shared" ca="1" si="268"/>
        <v/>
      </c>
      <c r="AQ5709" s="22" t="str">
        <f t="shared" ca="1" si="269"/>
        <v/>
      </c>
    </row>
    <row r="5710" spans="1:43" ht="14.4" customHeight="1" x14ac:dyDescent="0.3">
      <c r="A5710" s="2" t="s">
        <v>8875</v>
      </c>
      <c r="B5710" s="2" t="s">
        <v>8876</v>
      </c>
      <c r="C5710" s="2" t="s">
        <v>90</v>
      </c>
      <c r="D5710" s="2" t="s">
        <v>117</v>
      </c>
      <c r="E5710" s="2" t="s">
        <v>323</v>
      </c>
      <c r="F5710" s="2">
        <v>42</v>
      </c>
      <c r="G5710" s="2" t="s">
        <v>69</v>
      </c>
      <c r="H5710" s="2" t="s">
        <v>151</v>
      </c>
      <c r="I5710" s="2" t="s">
        <v>46</v>
      </c>
      <c r="J5710" s="3">
        <v>45910</v>
      </c>
      <c r="K5710" s="3">
        <v>45914</v>
      </c>
      <c r="L5710" s="2" t="s">
        <v>41</v>
      </c>
      <c r="M5710" s="2" t="s">
        <v>184</v>
      </c>
      <c r="N5710" s="2" t="s">
        <v>185</v>
      </c>
      <c r="O5710" s="4">
        <v>4004000</v>
      </c>
      <c r="P5710" s="4">
        <v>543200</v>
      </c>
      <c r="Q5710" s="4">
        <v>3460800</v>
      </c>
      <c r="R5710" s="2">
        <v>36</v>
      </c>
      <c r="S5710" s="5">
        <v>14.69</v>
      </c>
      <c r="T5710" s="4">
        <v>138499.29</v>
      </c>
      <c r="U5710" s="2" t="s">
        <v>73</v>
      </c>
      <c r="V5710" s="2" t="s">
        <v>74</v>
      </c>
      <c r="W5710" s="4">
        <v>1523492.19</v>
      </c>
      <c r="X5710" s="4">
        <v>3462482.37</v>
      </c>
      <c r="Y5710" s="4">
        <v>4985974.5599999996</v>
      </c>
      <c r="Z5710" s="2">
        <v>0</v>
      </c>
      <c r="AA5710" s="2" t="s">
        <v>56</v>
      </c>
      <c r="AB5710" s="2" t="s">
        <v>15729</v>
      </c>
      <c r="AC5710" s="2" t="s">
        <v>75</v>
      </c>
      <c r="AD5710" s="2" t="s">
        <v>76</v>
      </c>
      <c r="AE5710" s="5">
        <v>86.43</v>
      </c>
      <c r="AF5710" s="2">
        <v>0</v>
      </c>
      <c r="AG5710" s="2" t="s">
        <v>77</v>
      </c>
      <c r="AH5710" s="2">
        <v>4</v>
      </c>
      <c r="AI5710" s="6" t="str">
        <f t="shared" si="267"/>
        <v>35-44</v>
      </c>
      <c r="AJ5710" s="11">
        <f>YEAR(tbl_LoanData[[#This Row],[Application Date]])</f>
        <v>2025</v>
      </c>
      <c r="AK5710" s="11" t="str">
        <f>TEXT(tbl_LoanData[[#This Row],[Application Date]],"MMMM")</f>
        <v>September</v>
      </c>
      <c r="AL5710" s="12">
        <f>DATE(YEAR(tbl_LoanData[[#This Row],[Application Date]]),MONTH(tbl_LoanData[[#This Row],[Application Date]]),1)</f>
        <v>45901</v>
      </c>
      <c r="AM5710" s="14">
        <f ca="1">IF(AND(tbl_LoanData[[#This Row],[Application Date]]&gt;=EOMONTH(TODAY(),-1)+1,tbl_LoanData[[#This Row],[Application Date]]&lt;=TODAY()),tbl_LoanData[[#This Row],[Loan Amount]],0)</f>
        <v>0</v>
      </c>
      <c r="AN5710" s="14">
        <f>tbl_LoanData[[#This Row],[Amount Paid]]-(Q5710-X5710)</f>
        <v>1525174.56</v>
      </c>
      <c r="AO5710" s="14">
        <f>IF(tbl_LoanData[[#This Row],[Application Status]]="Approved",1,0)</f>
        <v>1</v>
      </c>
      <c r="AP5710" s="22" t="str">
        <f t="shared" ca="1" si="268"/>
        <v/>
      </c>
      <c r="AQ5710" s="22" t="str">
        <f t="shared" ca="1" si="269"/>
        <v/>
      </c>
    </row>
    <row r="5711" spans="1:43" ht="14.4" customHeight="1" x14ac:dyDescent="0.3">
      <c r="A5711" s="2" t="s">
        <v>8881</v>
      </c>
      <c r="B5711" s="2" t="s">
        <v>8882</v>
      </c>
      <c r="C5711" s="2" t="s">
        <v>155</v>
      </c>
      <c r="D5711" s="2" t="s">
        <v>311</v>
      </c>
      <c r="E5711" s="2" t="s">
        <v>255</v>
      </c>
      <c r="F5711" s="2">
        <v>65</v>
      </c>
      <c r="G5711" s="2" t="s">
        <v>83</v>
      </c>
      <c r="H5711" s="2" t="s">
        <v>318</v>
      </c>
      <c r="I5711" s="2" t="s">
        <v>42</v>
      </c>
      <c r="J5711" s="3">
        <v>45923</v>
      </c>
      <c r="K5711" s="3">
        <v>45935</v>
      </c>
      <c r="L5711" s="2" t="s">
        <v>38</v>
      </c>
      <c r="M5711" s="2" t="s">
        <v>85</v>
      </c>
      <c r="N5711" s="2" t="s">
        <v>314</v>
      </c>
      <c r="O5711" s="4">
        <v>1685000</v>
      </c>
      <c r="P5711" s="4">
        <v>215100</v>
      </c>
      <c r="Q5711" s="4">
        <v>1469900</v>
      </c>
      <c r="R5711" s="2">
        <v>24</v>
      </c>
      <c r="S5711" s="5">
        <v>8.59</v>
      </c>
      <c r="T5711" s="4">
        <v>71767.87</v>
      </c>
      <c r="U5711" s="2" t="s">
        <v>73</v>
      </c>
      <c r="V5711" s="2" t="s">
        <v>74</v>
      </c>
      <c r="W5711" s="4">
        <v>717678.7</v>
      </c>
      <c r="X5711" s="4">
        <v>1004750.12</v>
      </c>
      <c r="Y5711" s="4">
        <v>1722428.82</v>
      </c>
      <c r="Z5711" s="2">
        <v>0</v>
      </c>
      <c r="AA5711" s="2" t="s">
        <v>56</v>
      </c>
      <c r="AB5711" s="2" t="s">
        <v>15734</v>
      </c>
      <c r="AC5711" s="2" t="s">
        <v>106</v>
      </c>
      <c r="AD5711" s="2" t="s">
        <v>76</v>
      </c>
      <c r="AE5711" s="5">
        <v>87.23</v>
      </c>
      <c r="AF5711" s="2">
        <v>0</v>
      </c>
      <c r="AG5711" s="2" t="s">
        <v>77</v>
      </c>
      <c r="AH5711" s="2">
        <v>12</v>
      </c>
      <c r="AI5711" s="6" t="str">
        <f t="shared" si="267"/>
        <v>65+</v>
      </c>
      <c r="AJ5711" s="11">
        <f>YEAR(tbl_LoanData[[#This Row],[Application Date]])</f>
        <v>2025</v>
      </c>
      <c r="AK5711" s="11" t="str">
        <f>TEXT(tbl_LoanData[[#This Row],[Application Date]],"MMMM")</f>
        <v>September</v>
      </c>
      <c r="AL5711" s="12">
        <f>DATE(YEAR(tbl_LoanData[[#This Row],[Application Date]]),MONTH(tbl_LoanData[[#This Row],[Application Date]]),1)</f>
        <v>45901</v>
      </c>
      <c r="AM5711" s="14">
        <f ca="1">IF(AND(tbl_LoanData[[#This Row],[Application Date]]&gt;=EOMONTH(TODAY(),-1)+1,tbl_LoanData[[#This Row],[Application Date]]&lt;=TODAY()),tbl_LoanData[[#This Row],[Loan Amount]],0)</f>
        <v>0</v>
      </c>
      <c r="AN5711" s="14">
        <f>tbl_LoanData[[#This Row],[Amount Paid]]-(Q5711-X5711)</f>
        <v>252528.81999999995</v>
      </c>
      <c r="AO5711" s="14">
        <f>IF(tbl_LoanData[[#This Row],[Application Status]]="Approved",1,0)</f>
        <v>1</v>
      </c>
      <c r="AP5711" s="22" t="str">
        <f t="shared" ca="1" si="268"/>
        <v/>
      </c>
      <c r="AQ5711" s="22" t="str">
        <f t="shared" ca="1" si="269"/>
        <v/>
      </c>
    </row>
    <row r="5712" spans="1:43" x14ac:dyDescent="0.3">
      <c r="A5712" s="2" t="s">
        <v>9011</v>
      </c>
      <c r="B5712" s="2" t="s">
        <v>9012</v>
      </c>
      <c r="C5712" s="2" t="s">
        <v>464</v>
      </c>
      <c r="D5712" s="2" t="s">
        <v>182</v>
      </c>
      <c r="E5712" s="2" t="s">
        <v>465</v>
      </c>
      <c r="F5712" s="2">
        <v>47</v>
      </c>
      <c r="G5712" s="2" t="s">
        <v>83</v>
      </c>
      <c r="H5712" s="2" t="s">
        <v>136</v>
      </c>
      <c r="I5712" s="2" t="s">
        <v>49</v>
      </c>
      <c r="J5712" s="3">
        <v>45914</v>
      </c>
      <c r="K5712" s="3">
        <v>45927</v>
      </c>
      <c r="L5712" s="2" t="s">
        <v>39</v>
      </c>
      <c r="M5712" s="2" t="s">
        <v>157</v>
      </c>
      <c r="N5712" s="2" t="s">
        <v>158</v>
      </c>
      <c r="O5712" s="4">
        <v>1226000</v>
      </c>
      <c r="P5712" s="4">
        <v>198900</v>
      </c>
      <c r="Q5712" s="4">
        <v>1027100</v>
      </c>
      <c r="R5712" s="2">
        <v>60</v>
      </c>
      <c r="S5712" s="5">
        <v>7.7</v>
      </c>
      <c r="T5712" s="4">
        <v>23708.89</v>
      </c>
      <c r="U5712" s="2" t="s">
        <v>73</v>
      </c>
      <c r="V5712" s="2" t="s">
        <v>74</v>
      </c>
      <c r="W5712" s="4">
        <v>237088.9</v>
      </c>
      <c r="X5712" s="4">
        <v>1185444.6000000001</v>
      </c>
      <c r="Y5712" s="4">
        <v>1422533.5</v>
      </c>
      <c r="Z5712" s="2">
        <v>0</v>
      </c>
      <c r="AA5712" s="2" t="s">
        <v>56</v>
      </c>
      <c r="AB5712" s="2" t="s">
        <v>15732</v>
      </c>
      <c r="AC5712" s="2" t="s">
        <v>129</v>
      </c>
      <c r="AD5712" s="2" t="s">
        <v>76</v>
      </c>
      <c r="AE5712" s="5">
        <v>83.78</v>
      </c>
      <c r="AF5712" s="2">
        <v>0</v>
      </c>
      <c r="AG5712" s="2" t="s">
        <v>77</v>
      </c>
      <c r="AH5712" s="2">
        <v>13</v>
      </c>
      <c r="AI5712" s="6" t="str">
        <f t="shared" si="267"/>
        <v>45-54</v>
      </c>
      <c r="AJ5712" s="11">
        <f>YEAR(tbl_LoanData[[#This Row],[Application Date]])</f>
        <v>2025</v>
      </c>
      <c r="AK5712" s="11" t="str">
        <f>TEXT(tbl_LoanData[[#This Row],[Application Date]],"MMMM")</f>
        <v>September</v>
      </c>
      <c r="AL5712" s="12">
        <f>DATE(YEAR(tbl_LoanData[[#This Row],[Application Date]]),MONTH(tbl_LoanData[[#This Row],[Application Date]]),1)</f>
        <v>45901</v>
      </c>
      <c r="AM5712" s="14">
        <f ca="1">IF(AND(tbl_LoanData[[#This Row],[Application Date]]&gt;=EOMONTH(TODAY(),-1)+1,tbl_LoanData[[#This Row],[Application Date]]&lt;=TODAY()),tbl_LoanData[[#This Row],[Loan Amount]],0)</f>
        <v>0</v>
      </c>
      <c r="AN5712" s="14">
        <f>tbl_LoanData[[#This Row],[Amount Paid]]-(Q5712-X5712)</f>
        <v>395433.50000000012</v>
      </c>
      <c r="AO5712" s="14">
        <f>IF(tbl_LoanData[[#This Row],[Application Status]]="Approved",1,0)</f>
        <v>1</v>
      </c>
      <c r="AP5712" s="22" t="str">
        <f t="shared" ca="1" si="268"/>
        <v/>
      </c>
      <c r="AQ5712" s="22" t="str">
        <f t="shared" ca="1" si="269"/>
        <v/>
      </c>
    </row>
    <row r="5713" spans="1:43" x14ac:dyDescent="0.3">
      <c r="A5713" s="2" t="s">
        <v>9059</v>
      </c>
      <c r="B5713" s="2" t="s">
        <v>9060</v>
      </c>
      <c r="C5713" s="2" t="s">
        <v>429</v>
      </c>
      <c r="D5713" s="2" t="s">
        <v>102</v>
      </c>
      <c r="E5713" s="2" t="s">
        <v>394</v>
      </c>
      <c r="F5713" s="2">
        <v>57</v>
      </c>
      <c r="G5713" s="2" t="s">
        <v>83</v>
      </c>
      <c r="H5713" s="2" t="s">
        <v>217</v>
      </c>
      <c r="I5713" s="2" t="s">
        <v>46</v>
      </c>
      <c r="J5713" s="3">
        <v>45914</v>
      </c>
      <c r="K5713" s="3"/>
      <c r="L5713" s="2" t="s">
        <v>40</v>
      </c>
      <c r="M5713" s="2" t="s">
        <v>94</v>
      </c>
      <c r="N5713" s="2" t="s">
        <v>95</v>
      </c>
      <c r="O5713" s="4">
        <v>1171000</v>
      </c>
      <c r="P5713" s="4">
        <v>370600</v>
      </c>
      <c r="Q5713" s="4">
        <v>800400</v>
      </c>
      <c r="R5713" s="2">
        <v>18</v>
      </c>
      <c r="S5713" s="5">
        <v>12.68</v>
      </c>
      <c r="T5713" s="4">
        <v>52924.23</v>
      </c>
      <c r="U5713" s="2" t="s">
        <v>113</v>
      </c>
      <c r="V5713" s="2" t="s">
        <v>97</v>
      </c>
      <c r="W5713" s="4">
        <v>0</v>
      </c>
      <c r="X5713" s="4">
        <v>0</v>
      </c>
      <c r="Y5713" s="4">
        <v>952636.08</v>
      </c>
      <c r="Z5713" s="2">
        <v>0</v>
      </c>
      <c r="AA5713" s="2" t="s">
        <v>97</v>
      </c>
      <c r="AB5713" s="2" t="s">
        <v>15734</v>
      </c>
      <c r="AC5713" s="2" t="s">
        <v>138</v>
      </c>
      <c r="AD5713" s="2" t="s">
        <v>76</v>
      </c>
      <c r="AE5713" s="5">
        <v>68.349999999999994</v>
      </c>
      <c r="AF5713" s="2">
        <v>0</v>
      </c>
      <c r="AG5713" s="2" t="s">
        <v>97</v>
      </c>
      <c r="AH5713" s="2"/>
      <c r="AI5713" s="6" t="str">
        <f t="shared" si="267"/>
        <v>55-64</v>
      </c>
      <c r="AJ5713" s="11">
        <f>YEAR(tbl_LoanData[[#This Row],[Application Date]])</f>
        <v>2025</v>
      </c>
      <c r="AK5713" s="11" t="str">
        <f>TEXT(tbl_LoanData[[#This Row],[Application Date]],"MMMM")</f>
        <v>September</v>
      </c>
      <c r="AL5713" s="12">
        <f>DATE(YEAR(tbl_LoanData[[#This Row],[Application Date]]),MONTH(tbl_LoanData[[#This Row],[Application Date]]),1)</f>
        <v>45901</v>
      </c>
      <c r="AM5713" s="14">
        <f ca="1">IF(AND(tbl_LoanData[[#This Row],[Application Date]]&gt;=EOMONTH(TODAY(),-1)+1,tbl_LoanData[[#This Row],[Application Date]]&lt;=TODAY()),tbl_LoanData[[#This Row],[Loan Amount]],0)</f>
        <v>0</v>
      </c>
      <c r="AN5713" s="14">
        <f>tbl_LoanData[[#This Row],[Amount Paid]]-(Q5713-X5713)</f>
        <v>-800400</v>
      </c>
      <c r="AO5713" s="14">
        <f>IF(tbl_LoanData[[#This Row],[Application Status]]="Approved",1,0)</f>
        <v>0</v>
      </c>
      <c r="AP5713" s="22" t="str">
        <f t="shared" ca="1" si="268"/>
        <v/>
      </c>
      <c r="AQ5713" s="22" t="str">
        <f t="shared" ca="1" si="269"/>
        <v/>
      </c>
    </row>
    <row r="5714" spans="1:43" ht="14.4" customHeight="1" x14ac:dyDescent="0.3">
      <c r="A5714" s="2" t="s">
        <v>9065</v>
      </c>
      <c r="B5714" s="2" t="s">
        <v>9066</v>
      </c>
      <c r="C5714" s="2" t="s">
        <v>216</v>
      </c>
      <c r="D5714" s="2" t="s">
        <v>67</v>
      </c>
      <c r="E5714" s="2" t="s">
        <v>67</v>
      </c>
      <c r="F5714" s="2">
        <v>44</v>
      </c>
      <c r="G5714" s="2" t="s">
        <v>83</v>
      </c>
      <c r="H5714" s="2" t="s">
        <v>298</v>
      </c>
      <c r="I5714" s="2" t="s">
        <v>43</v>
      </c>
      <c r="J5714" s="3">
        <v>45928</v>
      </c>
      <c r="K5714" s="3">
        <v>45931</v>
      </c>
      <c r="L5714" s="2" t="s">
        <v>37</v>
      </c>
      <c r="M5714" s="2" t="s">
        <v>199</v>
      </c>
      <c r="N5714" s="2" t="s">
        <v>319</v>
      </c>
      <c r="O5714" s="4">
        <v>201000</v>
      </c>
      <c r="P5714" s="4">
        <v>42300</v>
      </c>
      <c r="Q5714" s="4">
        <v>158700</v>
      </c>
      <c r="R5714" s="2">
        <v>36</v>
      </c>
      <c r="S5714" s="5">
        <v>11.85</v>
      </c>
      <c r="T5714" s="4">
        <v>5975.5</v>
      </c>
      <c r="U5714" s="2" t="s">
        <v>73</v>
      </c>
      <c r="V5714" s="2" t="s">
        <v>74</v>
      </c>
      <c r="W5714" s="4">
        <v>59755</v>
      </c>
      <c r="X5714" s="4">
        <v>155362.85</v>
      </c>
      <c r="Y5714" s="4">
        <v>215117.85</v>
      </c>
      <c r="Z5714" s="2">
        <v>0</v>
      </c>
      <c r="AA5714" s="2" t="s">
        <v>56</v>
      </c>
      <c r="AB5714" s="2" t="s">
        <v>15734</v>
      </c>
      <c r="AC5714" s="2" t="s">
        <v>106</v>
      </c>
      <c r="AD5714" s="2" t="s">
        <v>76</v>
      </c>
      <c r="AE5714" s="5">
        <v>78.959999999999994</v>
      </c>
      <c r="AF5714" s="2">
        <v>0</v>
      </c>
      <c r="AG5714" s="2" t="s">
        <v>77</v>
      </c>
      <c r="AH5714" s="2">
        <v>3</v>
      </c>
      <c r="AI5714" s="6" t="str">
        <f t="shared" si="267"/>
        <v>35-44</v>
      </c>
      <c r="AJ5714" s="11">
        <f>YEAR(tbl_LoanData[[#This Row],[Application Date]])</f>
        <v>2025</v>
      </c>
      <c r="AK5714" s="11" t="str">
        <f>TEXT(tbl_LoanData[[#This Row],[Application Date]],"MMMM")</f>
        <v>September</v>
      </c>
      <c r="AL5714" s="12">
        <f>DATE(YEAR(tbl_LoanData[[#This Row],[Application Date]]),MONTH(tbl_LoanData[[#This Row],[Application Date]]),1)</f>
        <v>45901</v>
      </c>
      <c r="AM5714" s="14">
        <f ca="1">IF(AND(tbl_LoanData[[#This Row],[Application Date]]&gt;=EOMONTH(TODAY(),-1)+1,tbl_LoanData[[#This Row],[Application Date]]&lt;=TODAY()),tbl_LoanData[[#This Row],[Loan Amount]],0)</f>
        <v>0</v>
      </c>
      <c r="AN5714" s="14">
        <f>tbl_LoanData[[#This Row],[Amount Paid]]-(Q5714-X5714)</f>
        <v>56417.850000000006</v>
      </c>
      <c r="AO5714" s="14">
        <f>IF(tbl_LoanData[[#This Row],[Application Status]]="Approved",1,0)</f>
        <v>1</v>
      </c>
      <c r="AP5714" s="22" t="str">
        <f t="shared" ca="1" si="268"/>
        <v/>
      </c>
      <c r="AQ5714" s="22" t="str">
        <f t="shared" ca="1" si="269"/>
        <v/>
      </c>
    </row>
    <row r="5715" spans="1:43" ht="14.4" customHeight="1" x14ac:dyDescent="0.3">
      <c r="A5715" s="2" t="s">
        <v>9121</v>
      </c>
      <c r="B5715" s="2" t="s">
        <v>9122</v>
      </c>
      <c r="C5715" s="2" t="s">
        <v>533</v>
      </c>
      <c r="D5715" s="2" t="s">
        <v>134</v>
      </c>
      <c r="E5715" s="2" t="s">
        <v>293</v>
      </c>
      <c r="F5715" s="2">
        <v>37</v>
      </c>
      <c r="G5715" s="2" t="s">
        <v>83</v>
      </c>
      <c r="H5715" s="2" t="s">
        <v>250</v>
      </c>
      <c r="I5715" s="2" t="s">
        <v>52</v>
      </c>
      <c r="J5715" s="3">
        <v>45907</v>
      </c>
      <c r="K5715" s="3">
        <v>45909</v>
      </c>
      <c r="L5715" s="2" t="s">
        <v>41</v>
      </c>
      <c r="M5715" s="2" t="s">
        <v>552</v>
      </c>
      <c r="N5715" s="2" t="s">
        <v>553</v>
      </c>
      <c r="O5715" s="4">
        <v>2450000</v>
      </c>
      <c r="P5715" s="4">
        <v>272800</v>
      </c>
      <c r="Q5715" s="4">
        <v>2177200</v>
      </c>
      <c r="R5715" s="2">
        <v>18</v>
      </c>
      <c r="S5715" s="5">
        <v>11.99</v>
      </c>
      <c r="T5715" s="4">
        <v>142709.41</v>
      </c>
      <c r="U5715" s="2" t="s">
        <v>73</v>
      </c>
      <c r="V5715" s="2" t="s">
        <v>34</v>
      </c>
      <c r="W5715" s="4">
        <v>142709.41</v>
      </c>
      <c r="X5715" s="4">
        <v>2426060.0099999998</v>
      </c>
      <c r="Y5715" s="4">
        <v>2568769.42</v>
      </c>
      <c r="Z5715" s="2">
        <v>300</v>
      </c>
      <c r="AA5715" s="2" t="s">
        <v>60</v>
      </c>
      <c r="AB5715" s="2" t="s">
        <v>15729</v>
      </c>
      <c r="AC5715" s="2" t="s">
        <v>213</v>
      </c>
      <c r="AD5715" s="2" t="s">
        <v>76</v>
      </c>
      <c r="AE5715" s="5">
        <v>88.87</v>
      </c>
      <c r="AF5715" s="2">
        <v>10</v>
      </c>
      <c r="AG5715" s="2" t="s">
        <v>130</v>
      </c>
      <c r="AH5715" s="2">
        <v>2</v>
      </c>
      <c r="AI5715" s="6" t="str">
        <f t="shared" si="267"/>
        <v>35-44</v>
      </c>
      <c r="AJ5715" s="11">
        <f>YEAR(tbl_LoanData[[#This Row],[Application Date]])</f>
        <v>2025</v>
      </c>
      <c r="AK5715" s="11" t="str">
        <f>TEXT(tbl_LoanData[[#This Row],[Application Date]],"MMMM")</f>
        <v>September</v>
      </c>
      <c r="AL5715" s="12">
        <f>DATE(YEAR(tbl_LoanData[[#This Row],[Application Date]]),MONTH(tbl_LoanData[[#This Row],[Application Date]]),1)</f>
        <v>45901</v>
      </c>
      <c r="AM5715" s="14">
        <f ca="1">IF(AND(tbl_LoanData[[#This Row],[Application Date]]&gt;=EOMONTH(TODAY(),-1)+1,tbl_LoanData[[#This Row],[Application Date]]&lt;=TODAY()),tbl_LoanData[[#This Row],[Loan Amount]],0)</f>
        <v>0</v>
      </c>
      <c r="AN5715" s="14">
        <f>tbl_LoanData[[#This Row],[Amount Paid]]-(Q5715-X5715)</f>
        <v>391569.41999999981</v>
      </c>
      <c r="AO5715" s="14">
        <f>IF(tbl_LoanData[[#This Row],[Application Status]]="Approved",1,0)</f>
        <v>1</v>
      </c>
      <c r="AP5715" s="22" t="str">
        <f t="shared" ca="1" si="268"/>
        <v/>
      </c>
      <c r="AQ5715" s="22" t="str">
        <f t="shared" ca="1" si="269"/>
        <v/>
      </c>
    </row>
    <row r="5716" spans="1:43" ht="14.4" customHeight="1" x14ac:dyDescent="0.3">
      <c r="A5716" s="2" t="s">
        <v>9409</v>
      </c>
      <c r="B5716" s="2" t="s">
        <v>9410</v>
      </c>
      <c r="C5716" s="2" t="s">
        <v>264</v>
      </c>
      <c r="D5716" s="2" t="s">
        <v>67</v>
      </c>
      <c r="E5716" s="2" t="s">
        <v>134</v>
      </c>
      <c r="F5716" s="2">
        <v>39</v>
      </c>
      <c r="G5716" s="2" t="s">
        <v>83</v>
      </c>
      <c r="H5716" s="2" t="s">
        <v>278</v>
      </c>
      <c r="I5716" s="2" t="s">
        <v>45</v>
      </c>
      <c r="J5716" s="3">
        <v>45906</v>
      </c>
      <c r="K5716" s="3"/>
      <c r="L5716" s="2" t="s">
        <v>41</v>
      </c>
      <c r="M5716" s="2" t="s">
        <v>552</v>
      </c>
      <c r="N5716" s="2" t="s">
        <v>553</v>
      </c>
      <c r="O5716" s="4">
        <v>2802000</v>
      </c>
      <c r="P5716" s="4">
        <v>553800</v>
      </c>
      <c r="Q5716" s="4">
        <v>2248200</v>
      </c>
      <c r="R5716" s="2">
        <v>36</v>
      </c>
      <c r="S5716" s="5">
        <v>10</v>
      </c>
      <c r="T5716" s="4">
        <v>81185</v>
      </c>
      <c r="U5716" s="2" t="s">
        <v>113</v>
      </c>
      <c r="V5716" s="2" t="s">
        <v>97</v>
      </c>
      <c r="W5716" s="4">
        <v>0</v>
      </c>
      <c r="X5716" s="4">
        <v>0</v>
      </c>
      <c r="Y5716" s="4">
        <v>2922660</v>
      </c>
      <c r="Z5716" s="2">
        <v>0</v>
      </c>
      <c r="AA5716" s="2" t="s">
        <v>97</v>
      </c>
      <c r="AB5716" s="2" t="s">
        <v>15728</v>
      </c>
      <c r="AC5716" s="2" t="s">
        <v>87</v>
      </c>
      <c r="AD5716" s="2" t="s">
        <v>76</v>
      </c>
      <c r="AE5716" s="5">
        <v>80.239999999999995</v>
      </c>
      <c r="AF5716" s="2">
        <v>0</v>
      </c>
      <c r="AG5716" s="2" t="s">
        <v>97</v>
      </c>
      <c r="AH5716" s="2"/>
      <c r="AI5716" s="6" t="str">
        <f t="shared" si="267"/>
        <v>35-44</v>
      </c>
      <c r="AJ5716" s="11">
        <f>YEAR(tbl_LoanData[[#This Row],[Application Date]])</f>
        <v>2025</v>
      </c>
      <c r="AK5716" s="11" t="str">
        <f>TEXT(tbl_LoanData[[#This Row],[Application Date]],"MMMM")</f>
        <v>September</v>
      </c>
      <c r="AL5716" s="12">
        <f>DATE(YEAR(tbl_LoanData[[#This Row],[Application Date]]),MONTH(tbl_LoanData[[#This Row],[Application Date]]),1)</f>
        <v>45901</v>
      </c>
      <c r="AM5716" s="14">
        <f ca="1">IF(AND(tbl_LoanData[[#This Row],[Application Date]]&gt;=EOMONTH(TODAY(),-1)+1,tbl_LoanData[[#This Row],[Application Date]]&lt;=TODAY()),tbl_LoanData[[#This Row],[Loan Amount]],0)</f>
        <v>0</v>
      </c>
      <c r="AN5716" s="14">
        <f>tbl_LoanData[[#This Row],[Amount Paid]]-(Q5716-X5716)</f>
        <v>-2248200</v>
      </c>
      <c r="AO5716" s="14">
        <f>IF(tbl_LoanData[[#This Row],[Application Status]]="Approved",1,0)</f>
        <v>0</v>
      </c>
      <c r="AP5716" s="22" t="str">
        <f t="shared" ca="1" si="268"/>
        <v/>
      </c>
      <c r="AQ5716" s="22" t="str">
        <f t="shared" ca="1" si="269"/>
        <v/>
      </c>
    </row>
    <row r="5717" spans="1:43" ht="14.4" customHeight="1" x14ac:dyDescent="0.3">
      <c r="A5717" s="2" t="s">
        <v>9457</v>
      </c>
      <c r="B5717" s="2" t="s">
        <v>9458</v>
      </c>
      <c r="C5717" s="2" t="s">
        <v>281</v>
      </c>
      <c r="D5717" s="2" t="s">
        <v>182</v>
      </c>
      <c r="E5717" s="2" t="s">
        <v>91</v>
      </c>
      <c r="F5717" s="2">
        <v>36</v>
      </c>
      <c r="G5717" s="2" t="s">
        <v>83</v>
      </c>
      <c r="H5717" s="2" t="s">
        <v>313</v>
      </c>
      <c r="I5717" s="2" t="s">
        <v>44</v>
      </c>
      <c r="J5717" s="3">
        <v>45923</v>
      </c>
      <c r="K5717" s="3">
        <v>45936</v>
      </c>
      <c r="L5717" s="2" t="s">
        <v>37</v>
      </c>
      <c r="M5717" s="2" t="s">
        <v>104</v>
      </c>
      <c r="N5717" s="2" t="s">
        <v>192</v>
      </c>
      <c r="O5717" s="4">
        <v>197000</v>
      </c>
      <c r="P5717" s="4">
        <v>51900</v>
      </c>
      <c r="Q5717" s="4">
        <v>145100</v>
      </c>
      <c r="R5717" s="2">
        <v>24</v>
      </c>
      <c r="S5717" s="5">
        <v>7.46</v>
      </c>
      <c r="T5717" s="4">
        <v>6947.87</v>
      </c>
      <c r="U5717" s="2" t="s">
        <v>73</v>
      </c>
      <c r="V5717" s="2" t="s">
        <v>74</v>
      </c>
      <c r="W5717" s="4">
        <v>69478.7</v>
      </c>
      <c r="X5717" s="4">
        <v>97270.22</v>
      </c>
      <c r="Y5717" s="4">
        <v>166748.92000000001</v>
      </c>
      <c r="Z5717" s="2">
        <v>0</v>
      </c>
      <c r="AA5717" s="2" t="s">
        <v>56</v>
      </c>
      <c r="AB5717" s="2" t="s">
        <v>15736</v>
      </c>
      <c r="AC5717" s="2" t="s">
        <v>129</v>
      </c>
      <c r="AD5717" s="2" t="s">
        <v>76</v>
      </c>
      <c r="AE5717" s="5">
        <v>73.650000000000006</v>
      </c>
      <c r="AF5717" s="2">
        <v>0</v>
      </c>
      <c r="AG5717" s="2" t="s">
        <v>77</v>
      </c>
      <c r="AH5717" s="2">
        <v>13</v>
      </c>
      <c r="AI5717" s="6" t="str">
        <f t="shared" si="267"/>
        <v>35-44</v>
      </c>
      <c r="AJ5717" s="11">
        <f>YEAR(tbl_LoanData[[#This Row],[Application Date]])</f>
        <v>2025</v>
      </c>
      <c r="AK5717" s="11" t="str">
        <f>TEXT(tbl_LoanData[[#This Row],[Application Date]],"MMMM")</f>
        <v>September</v>
      </c>
      <c r="AL5717" s="12">
        <f>DATE(YEAR(tbl_LoanData[[#This Row],[Application Date]]),MONTH(tbl_LoanData[[#This Row],[Application Date]]),1)</f>
        <v>45901</v>
      </c>
      <c r="AM5717" s="14">
        <f ca="1">IF(AND(tbl_LoanData[[#This Row],[Application Date]]&gt;=EOMONTH(TODAY(),-1)+1,tbl_LoanData[[#This Row],[Application Date]]&lt;=TODAY()),tbl_LoanData[[#This Row],[Loan Amount]],0)</f>
        <v>0</v>
      </c>
      <c r="AN5717" s="14">
        <f>tbl_LoanData[[#This Row],[Amount Paid]]-(Q5717-X5717)</f>
        <v>21648.92</v>
      </c>
      <c r="AO5717" s="14">
        <f>IF(tbl_LoanData[[#This Row],[Application Status]]="Approved",1,0)</f>
        <v>1</v>
      </c>
      <c r="AP5717" s="22" t="str">
        <f t="shared" ca="1" si="268"/>
        <v/>
      </c>
      <c r="AQ5717" s="22" t="str">
        <f t="shared" ca="1" si="269"/>
        <v/>
      </c>
    </row>
    <row r="5718" spans="1:43" ht="14.4" customHeight="1" x14ac:dyDescent="0.3">
      <c r="A5718" s="2" t="s">
        <v>9485</v>
      </c>
      <c r="B5718" s="2" t="s">
        <v>9486</v>
      </c>
      <c r="C5718" s="2" t="s">
        <v>175</v>
      </c>
      <c r="D5718" s="2" t="s">
        <v>118</v>
      </c>
      <c r="E5718" s="2" t="s">
        <v>182</v>
      </c>
      <c r="F5718" s="2">
        <v>52</v>
      </c>
      <c r="G5718" s="2" t="s">
        <v>83</v>
      </c>
      <c r="H5718" s="2" t="s">
        <v>103</v>
      </c>
      <c r="I5718" s="2" t="s">
        <v>43</v>
      </c>
      <c r="J5718" s="3">
        <v>45902</v>
      </c>
      <c r="K5718" s="3"/>
      <c r="L5718" s="2" t="s">
        <v>40</v>
      </c>
      <c r="M5718" s="2" t="s">
        <v>85</v>
      </c>
      <c r="N5718" s="2" t="s">
        <v>270</v>
      </c>
      <c r="O5718" s="4">
        <v>1071000</v>
      </c>
      <c r="P5718" s="4">
        <v>138300</v>
      </c>
      <c r="Q5718" s="4">
        <v>932700</v>
      </c>
      <c r="R5718" s="2">
        <v>18</v>
      </c>
      <c r="S5718" s="5">
        <v>8.5</v>
      </c>
      <c r="T5718" s="4">
        <v>58423.29</v>
      </c>
      <c r="U5718" s="2" t="s">
        <v>113</v>
      </c>
      <c r="V5718" s="2" t="s">
        <v>97</v>
      </c>
      <c r="W5718" s="4">
        <v>0</v>
      </c>
      <c r="X5718" s="4">
        <v>0</v>
      </c>
      <c r="Y5718" s="4">
        <v>1051619.25</v>
      </c>
      <c r="Z5718" s="2">
        <v>0</v>
      </c>
      <c r="AA5718" s="2" t="s">
        <v>97</v>
      </c>
      <c r="AB5718" s="2" t="s">
        <v>15733</v>
      </c>
      <c r="AC5718" s="2" t="s">
        <v>75</v>
      </c>
      <c r="AD5718" s="2" t="s">
        <v>76</v>
      </c>
      <c r="AE5718" s="5">
        <v>87.09</v>
      </c>
      <c r="AF5718" s="2">
        <v>0</v>
      </c>
      <c r="AG5718" s="2" t="s">
        <v>97</v>
      </c>
      <c r="AH5718" s="2"/>
      <c r="AI5718" s="6" t="str">
        <f t="shared" si="267"/>
        <v>45-54</v>
      </c>
      <c r="AJ5718" s="11">
        <f>YEAR(tbl_LoanData[[#This Row],[Application Date]])</f>
        <v>2025</v>
      </c>
      <c r="AK5718" s="11" t="str">
        <f>TEXT(tbl_LoanData[[#This Row],[Application Date]],"MMMM")</f>
        <v>September</v>
      </c>
      <c r="AL5718" s="12">
        <f>DATE(YEAR(tbl_LoanData[[#This Row],[Application Date]]),MONTH(tbl_LoanData[[#This Row],[Application Date]]),1)</f>
        <v>45901</v>
      </c>
      <c r="AM5718" s="14">
        <f ca="1">IF(AND(tbl_LoanData[[#This Row],[Application Date]]&gt;=EOMONTH(TODAY(),-1)+1,tbl_LoanData[[#This Row],[Application Date]]&lt;=TODAY()),tbl_LoanData[[#This Row],[Loan Amount]],0)</f>
        <v>0</v>
      </c>
      <c r="AN5718" s="14">
        <f>tbl_LoanData[[#This Row],[Amount Paid]]-(Q5718-X5718)</f>
        <v>-932700</v>
      </c>
      <c r="AO5718" s="14">
        <f>IF(tbl_LoanData[[#This Row],[Application Status]]="Approved",1,0)</f>
        <v>0</v>
      </c>
      <c r="AP5718" s="22" t="str">
        <f t="shared" ca="1" si="268"/>
        <v/>
      </c>
      <c r="AQ5718" s="22" t="str">
        <f t="shared" ca="1" si="269"/>
        <v/>
      </c>
    </row>
    <row r="5719" spans="1:43" ht="14.4" customHeight="1" x14ac:dyDescent="0.3">
      <c r="A5719" s="2" t="s">
        <v>9491</v>
      </c>
      <c r="B5719" s="2" t="s">
        <v>9492</v>
      </c>
      <c r="C5719" s="2" t="s">
        <v>1102</v>
      </c>
      <c r="D5719" s="2" t="s">
        <v>254</v>
      </c>
      <c r="E5719" s="2" t="s">
        <v>190</v>
      </c>
      <c r="F5719" s="2">
        <v>45</v>
      </c>
      <c r="G5719" s="2" t="s">
        <v>69</v>
      </c>
      <c r="H5719" s="2" t="s">
        <v>93</v>
      </c>
      <c r="I5719" s="2" t="s">
        <v>50</v>
      </c>
      <c r="J5719" s="3">
        <v>45904</v>
      </c>
      <c r="K5719" s="3"/>
      <c r="L5719" s="2" t="s">
        <v>40</v>
      </c>
      <c r="M5719" s="2" t="s">
        <v>94</v>
      </c>
      <c r="N5719" s="2" t="s">
        <v>95</v>
      </c>
      <c r="O5719" s="4">
        <v>1273000</v>
      </c>
      <c r="P5719" s="4">
        <v>494700</v>
      </c>
      <c r="Q5719" s="4">
        <v>778300</v>
      </c>
      <c r="R5719" s="2">
        <v>48</v>
      </c>
      <c r="S5719" s="5">
        <v>6.08</v>
      </c>
      <c r="T5719" s="4">
        <v>20157.97</v>
      </c>
      <c r="U5719" s="2" t="s">
        <v>113</v>
      </c>
      <c r="V5719" s="2" t="s">
        <v>97</v>
      </c>
      <c r="W5719" s="4">
        <v>0</v>
      </c>
      <c r="X5719" s="4">
        <v>0</v>
      </c>
      <c r="Y5719" s="4">
        <v>967582.56</v>
      </c>
      <c r="Z5719" s="2">
        <v>0</v>
      </c>
      <c r="AA5719" s="2" t="s">
        <v>97</v>
      </c>
      <c r="AB5719" s="2" t="s">
        <v>15733</v>
      </c>
      <c r="AC5719" s="2" t="s">
        <v>332</v>
      </c>
      <c r="AD5719" s="2" t="s">
        <v>76</v>
      </c>
      <c r="AE5719" s="5">
        <v>61.14</v>
      </c>
      <c r="AF5719" s="2">
        <v>0</v>
      </c>
      <c r="AG5719" s="2" t="s">
        <v>97</v>
      </c>
      <c r="AH5719" s="2"/>
      <c r="AI5719" s="6" t="str">
        <f t="shared" si="267"/>
        <v>45-54</v>
      </c>
      <c r="AJ5719" s="11">
        <f>YEAR(tbl_LoanData[[#This Row],[Application Date]])</f>
        <v>2025</v>
      </c>
      <c r="AK5719" s="11" t="str">
        <f>TEXT(tbl_LoanData[[#This Row],[Application Date]],"MMMM")</f>
        <v>September</v>
      </c>
      <c r="AL5719" s="12">
        <f>DATE(YEAR(tbl_LoanData[[#This Row],[Application Date]]),MONTH(tbl_LoanData[[#This Row],[Application Date]]),1)</f>
        <v>45901</v>
      </c>
      <c r="AM5719" s="14">
        <f ca="1">IF(AND(tbl_LoanData[[#This Row],[Application Date]]&gt;=EOMONTH(TODAY(),-1)+1,tbl_LoanData[[#This Row],[Application Date]]&lt;=TODAY()),tbl_LoanData[[#This Row],[Loan Amount]],0)</f>
        <v>0</v>
      </c>
      <c r="AN5719" s="14">
        <f>tbl_LoanData[[#This Row],[Amount Paid]]-(Q5719-X5719)</f>
        <v>-778300</v>
      </c>
      <c r="AO5719" s="14">
        <f>IF(tbl_LoanData[[#This Row],[Application Status]]="Approved",1,0)</f>
        <v>0</v>
      </c>
      <c r="AP5719" s="22" t="str">
        <f t="shared" ca="1" si="268"/>
        <v/>
      </c>
      <c r="AQ5719" s="22" t="str">
        <f t="shared" ca="1" si="269"/>
        <v/>
      </c>
    </row>
    <row r="5720" spans="1:43" ht="14.4" customHeight="1" x14ac:dyDescent="0.3">
      <c r="A5720" s="2" t="s">
        <v>9837</v>
      </c>
      <c r="B5720" s="2" t="s">
        <v>9838</v>
      </c>
      <c r="C5720" s="2" t="s">
        <v>487</v>
      </c>
      <c r="D5720" s="2" t="s">
        <v>67</v>
      </c>
      <c r="E5720" s="2" t="s">
        <v>102</v>
      </c>
      <c r="F5720" s="2">
        <v>65</v>
      </c>
      <c r="G5720" s="2" t="s">
        <v>69</v>
      </c>
      <c r="H5720" s="2" t="s">
        <v>110</v>
      </c>
      <c r="I5720" s="2" t="s">
        <v>46</v>
      </c>
      <c r="J5720" s="3">
        <v>45909</v>
      </c>
      <c r="K5720" s="3">
        <v>45923</v>
      </c>
      <c r="L5720" s="2" t="s">
        <v>38</v>
      </c>
      <c r="M5720" s="2" t="s">
        <v>111</v>
      </c>
      <c r="N5720" s="2" t="s">
        <v>112</v>
      </c>
      <c r="O5720" s="4">
        <v>1691000</v>
      </c>
      <c r="P5720" s="4">
        <v>471500</v>
      </c>
      <c r="Q5720" s="4">
        <v>1219500</v>
      </c>
      <c r="R5720" s="2">
        <v>36</v>
      </c>
      <c r="S5720" s="5">
        <v>8.07</v>
      </c>
      <c r="T5720" s="4">
        <v>42076.14</v>
      </c>
      <c r="U5720" s="2" t="s">
        <v>73</v>
      </c>
      <c r="V5720" s="2" t="s">
        <v>74</v>
      </c>
      <c r="W5720" s="4">
        <v>336609.12</v>
      </c>
      <c r="X5720" s="4">
        <v>1178131.83</v>
      </c>
      <c r="Y5720" s="4">
        <v>1514740.95</v>
      </c>
      <c r="Z5720" s="2">
        <v>58</v>
      </c>
      <c r="AA5720" s="2" t="s">
        <v>58</v>
      </c>
      <c r="AB5720" s="2" t="s">
        <v>15729</v>
      </c>
      <c r="AC5720" s="2" t="s">
        <v>332</v>
      </c>
      <c r="AD5720" s="2" t="s">
        <v>76</v>
      </c>
      <c r="AE5720" s="5">
        <v>72.12</v>
      </c>
      <c r="AF5720" s="2">
        <v>2</v>
      </c>
      <c r="AG5720" s="2" t="s">
        <v>15718</v>
      </c>
      <c r="AH5720" s="2">
        <v>14</v>
      </c>
      <c r="AI5720" s="6" t="str">
        <f t="shared" si="267"/>
        <v>65+</v>
      </c>
      <c r="AJ5720" s="11">
        <f>YEAR(tbl_LoanData[[#This Row],[Application Date]])</f>
        <v>2025</v>
      </c>
      <c r="AK5720" s="11" t="str">
        <f>TEXT(tbl_LoanData[[#This Row],[Application Date]],"MMMM")</f>
        <v>September</v>
      </c>
      <c r="AL5720" s="12">
        <f>DATE(YEAR(tbl_LoanData[[#This Row],[Application Date]]),MONTH(tbl_LoanData[[#This Row],[Application Date]]),1)</f>
        <v>45901</v>
      </c>
      <c r="AM5720" s="14">
        <f ca="1">IF(AND(tbl_LoanData[[#This Row],[Application Date]]&gt;=EOMONTH(TODAY(),-1)+1,tbl_LoanData[[#This Row],[Application Date]]&lt;=TODAY()),tbl_LoanData[[#This Row],[Loan Amount]],0)</f>
        <v>0</v>
      </c>
      <c r="AN5720" s="14">
        <f>tbl_LoanData[[#This Row],[Amount Paid]]-(Q5720-X5720)</f>
        <v>295240.95000000007</v>
      </c>
      <c r="AO5720" s="14">
        <f>IF(tbl_LoanData[[#This Row],[Application Status]]="Approved",1,0)</f>
        <v>1</v>
      </c>
      <c r="AP5720" s="22" t="str">
        <f t="shared" ca="1" si="268"/>
        <v/>
      </c>
      <c r="AQ5720" s="22" t="str">
        <f t="shared" ca="1" si="269"/>
        <v/>
      </c>
    </row>
    <row r="5721" spans="1:43" ht="14.4" customHeight="1" x14ac:dyDescent="0.3">
      <c r="A5721" s="2" t="s">
        <v>10013</v>
      </c>
      <c r="B5721" s="2" t="s">
        <v>10014</v>
      </c>
      <c r="C5721" s="2" t="s">
        <v>142</v>
      </c>
      <c r="D5721" s="2" t="s">
        <v>102</v>
      </c>
      <c r="E5721" s="2" t="s">
        <v>68</v>
      </c>
      <c r="F5721" s="2">
        <v>29</v>
      </c>
      <c r="G5721" s="2" t="s">
        <v>83</v>
      </c>
      <c r="H5721" s="2" t="s">
        <v>217</v>
      </c>
      <c r="I5721" s="2" t="s">
        <v>46</v>
      </c>
      <c r="J5721" s="3">
        <v>45920</v>
      </c>
      <c r="K5721" s="3"/>
      <c r="L5721" s="2" t="s">
        <v>36</v>
      </c>
      <c r="M5721" s="2" t="s">
        <v>85</v>
      </c>
      <c r="N5721" s="2" t="s">
        <v>624</v>
      </c>
      <c r="O5721" s="4">
        <v>1171000</v>
      </c>
      <c r="P5721" s="4">
        <v>136400</v>
      </c>
      <c r="Q5721" s="4">
        <v>1034600</v>
      </c>
      <c r="R5721" s="2">
        <v>18</v>
      </c>
      <c r="S5721" s="5">
        <v>7.29</v>
      </c>
      <c r="T5721" s="4">
        <v>63762.97</v>
      </c>
      <c r="U5721" s="2" t="s">
        <v>96</v>
      </c>
      <c r="V5721" s="2" t="s">
        <v>97</v>
      </c>
      <c r="W5721" s="4">
        <v>0</v>
      </c>
      <c r="X5721" s="4">
        <v>0</v>
      </c>
      <c r="Y5721" s="4">
        <v>1147733.51</v>
      </c>
      <c r="Z5721" s="2">
        <v>0</v>
      </c>
      <c r="AA5721" s="2" t="s">
        <v>97</v>
      </c>
      <c r="AB5721" s="2" t="s">
        <v>15730</v>
      </c>
      <c r="AC5721" s="2" t="s">
        <v>75</v>
      </c>
      <c r="AD5721" s="2" t="s">
        <v>76</v>
      </c>
      <c r="AE5721" s="5">
        <v>88.35</v>
      </c>
      <c r="AF5721" s="2">
        <v>0</v>
      </c>
      <c r="AG5721" s="2" t="s">
        <v>97</v>
      </c>
      <c r="AH5721" s="2"/>
      <c r="AI5721" s="6" t="str">
        <f t="shared" si="267"/>
        <v>25-34</v>
      </c>
      <c r="AJ5721" s="11">
        <f>YEAR(tbl_LoanData[[#This Row],[Application Date]])</f>
        <v>2025</v>
      </c>
      <c r="AK5721" s="11" t="str">
        <f>TEXT(tbl_LoanData[[#This Row],[Application Date]],"MMMM")</f>
        <v>September</v>
      </c>
      <c r="AL5721" s="12">
        <f>DATE(YEAR(tbl_LoanData[[#This Row],[Application Date]]),MONTH(tbl_LoanData[[#This Row],[Application Date]]),1)</f>
        <v>45901</v>
      </c>
      <c r="AM5721" s="14">
        <f ca="1">IF(AND(tbl_LoanData[[#This Row],[Application Date]]&gt;=EOMONTH(TODAY(),-1)+1,tbl_LoanData[[#This Row],[Application Date]]&lt;=TODAY()),tbl_LoanData[[#This Row],[Loan Amount]],0)</f>
        <v>0</v>
      </c>
      <c r="AN5721" s="14">
        <f>tbl_LoanData[[#This Row],[Amount Paid]]-(Q5721-X5721)</f>
        <v>-1034600</v>
      </c>
      <c r="AO5721" s="14">
        <f>IF(tbl_LoanData[[#This Row],[Application Status]]="Approved",1,0)</f>
        <v>0</v>
      </c>
      <c r="AP5721" s="22" t="str">
        <f t="shared" ca="1" si="268"/>
        <v/>
      </c>
      <c r="AQ5721" s="22" t="str">
        <f t="shared" ca="1" si="269"/>
        <v/>
      </c>
    </row>
    <row r="5722" spans="1:43" ht="14.4" customHeight="1" x14ac:dyDescent="0.3">
      <c r="A5722" s="2" t="s">
        <v>10085</v>
      </c>
      <c r="B5722" s="2" t="s">
        <v>10086</v>
      </c>
      <c r="C5722" s="2" t="s">
        <v>281</v>
      </c>
      <c r="D5722" s="2" t="s">
        <v>254</v>
      </c>
      <c r="E5722" s="2" t="s">
        <v>118</v>
      </c>
      <c r="F5722" s="2">
        <v>45</v>
      </c>
      <c r="G5722" s="2" t="s">
        <v>83</v>
      </c>
      <c r="H5722" s="2" t="s">
        <v>136</v>
      </c>
      <c r="I5722" s="2" t="s">
        <v>49</v>
      </c>
      <c r="J5722" s="3">
        <v>45921</v>
      </c>
      <c r="K5722" s="3">
        <v>45932</v>
      </c>
      <c r="L5722" s="2" t="s">
        <v>40</v>
      </c>
      <c r="M5722" s="2" t="s">
        <v>85</v>
      </c>
      <c r="N5722" s="2" t="s">
        <v>270</v>
      </c>
      <c r="O5722" s="4">
        <v>1249000</v>
      </c>
      <c r="P5722" s="4">
        <v>162100</v>
      </c>
      <c r="Q5722" s="4">
        <v>1086900</v>
      </c>
      <c r="R5722" s="2">
        <v>60</v>
      </c>
      <c r="S5722" s="5">
        <v>6.3</v>
      </c>
      <c r="T5722" s="4">
        <v>23821.22</v>
      </c>
      <c r="U5722" s="2" t="s">
        <v>73</v>
      </c>
      <c r="V5722" s="2" t="s">
        <v>74</v>
      </c>
      <c r="W5722" s="4">
        <v>238212.2</v>
      </c>
      <c r="X5722" s="4">
        <v>1191061.3</v>
      </c>
      <c r="Y5722" s="4">
        <v>1429273.5</v>
      </c>
      <c r="Z5722" s="2">
        <v>0</v>
      </c>
      <c r="AA5722" s="2" t="s">
        <v>56</v>
      </c>
      <c r="AB5722" s="2" t="s">
        <v>15729</v>
      </c>
      <c r="AC5722" s="2" t="s">
        <v>360</v>
      </c>
      <c r="AD5722" s="2" t="s">
        <v>76</v>
      </c>
      <c r="AE5722" s="5">
        <v>87.02</v>
      </c>
      <c r="AF5722" s="2">
        <v>0</v>
      </c>
      <c r="AG5722" s="2" t="s">
        <v>77</v>
      </c>
      <c r="AH5722" s="2">
        <v>11</v>
      </c>
      <c r="AI5722" s="6" t="str">
        <f t="shared" si="267"/>
        <v>45-54</v>
      </c>
      <c r="AJ5722" s="11">
        <f>YEAR(tbl_LoanData[[#This Row],[Application Date]])</f>
        <v>2025</v>
      </c>
      <c r="AK5722" s="11" t="str">
        <f>TEXT(tbl_LoanData[[#This Row],[Application Date]],"MMMM")</f>
        <v>September</v>
      </c>
      <c r="AL5722" s="12">
        <f>DATE(YEAR(tbl_LoanData[[#This Row],[Application Date]]),MONTH(tbl_LoanData[[#This Row],[Application Date]]),1)</f>
        <v>45901</v>
      </c>
      <c r="AM5722" s="14">
        <f ca="1">IF(AND(tbl_LoanData[[#This Row],[Application Date]]&gt;=EOMONTH(TODAY(),-1)+1,tbl_LoanData[[#This Row],[Application Date]]&lt;=TODAY()),tbl_LoanData[[#This Row],[Loan Amount]],0)</f>
        <v>0</v>
      </c>
      <c r="AN5722" s="14">
        <f>tbl_LoanData[[#This Row],[Amount Paid]]-(Q5722-X5722)</f>
        <v>342373.50000000006</v>
      </c>
      <c r="AO5722" s="14">
        <f>IF(tbl_LoanData[[#This Row],[Application Status]]="Approved",1,0)</f>
        <v>1</v>
      </c>
      <c r="AP5722" s="22" t="str">
        <f t="shared" ca="1" si="268"/>
        <v/>
      </c>
      <c r="AQ5722" s="22" t="str">
        <f t="shared" ca="1" si="269"/>
        <v/>
      </c>
    </row>
    <row r="5723" spans="1:43" ht="14.4" customHeight="1" x14ac:dyDescent="0.3">
      <c r="A5723" s="2" t="s">
        <v>10187</v>
      </c>
      <c r="B5723" s="2" t="s">
        <v>10188</v>
      </c>
      <c r="C5723" s="2" t="s">
        <v>599</v>
      </c>
      <c r="D5723" s="2" t="s">
        <v>268</v>
      </c>
      <c r="E5723" s="2" t="s">
        <v>190</v>
      </c>
      <c r="F5723" s="2">
        <v>49</v>
      </c>
      <c r="G5723" s="2" t="s">
        <v>83</v>
      </c>
      <c r="H5723" s="2" t="s">
        <v>237</v>
      </c>
      <c r="I5723" s="2" t="s">
        <v>48</v>
      </c>
      <c r="J5723" s="3">
        <v>45903</v>
      </c>
      <c r="K5723" s="3">
        <v>45905</v>
      </c>
      <c r="L5723" s="2" t="s">
        <v>40</v>
      </c>
      <c r="M5723" s="2" t="s">
        <v>85</v>
      </c>
      <c r="N5723" s="2" t="s">
        <v>270</v>
      </c>
      <c r="O5723" s="4">
        <v>951000</v>
      </c>
      <c r="P5723" s="4">
        <v>128700</v>
      </c>
      <c r="Q5723" s="4">
        <v>822300</v>
      </c>
      <c r="R5723" s="2">
        <v>48</v>
      </c>
      <c r="S5723" s="5">
        <v>10.3</v>
      </c>
      <c r="T5723" s="4">
        <v>24189.32</v>
      </c>
      <c r="U5723" s="2" t="s">
        <v>73</v>
      </c>
      <c r="V5723" s="2" t="s">
        <v>74</v>
      </c>
      <c r="W5723" s="4">
        <v>266082.52</v>
      </c>
      <c r="X5723" s="4">
        <v>895005.08</v>
      </c>
      <c r="Y5723" s="4">
        <v>1161087.6000000001</v>
      </c>
      <c r="Z5723" s="2">
        <v>0</v>
      </c>
      <c r="AA5723" s="2" t="s">
        <v>56</v>
      </c>
      <c r="AB5723" s="2" t="s">
        <v>15732</v>
      </c>
      <c r="AC5723" s="2" t="s">
        <v>146</v>
      </c>
      <c r="AD5723" s="2" t="s">
        <v>76</v>
      </c>
      <c r="AE5723" s="5">
        <v>86.47</v>
      </c>
      <c r="AF5723" s="2">
        <v>0</v>
      </c>
      <c r="AG5723" s="2" t="s">
        <v>77</v>
      </c>
      <c r="AH5723" s="2">
        <v>2</v>
      </c>
      <c r="AI5723" s="6" t="str">
        <f t="shared" si="267"/>
        <v>45-54</v>
      </c>
      <c r="AJ5723" s="11">
        <f>YEAR(tbl_LoanData[[#This Row],[Application Date]])</f>
        <v>2025</v>
      </c>
      <c r="AK5723" s="11" t="str">
        <f>TEXT(tbl_LoanData[[#This Row],[Application Date]],"MMMM")</f>
        <v>September</v>
      </c>
      <c r="AL5723" s="12">
        <f>DATE(YEAR(tbl_LoanData[[#This Row],[Application Date]]),MONTH(tbl_LoanData[[#This Row],[Application Date]]),1)</f>
        <v>45901</v>
      </c>
      <c r="AM5723" s="14">
        <f ca="1">IF(AND(tbl_LoanData[[#This Row],[Application Date]]&gt;=EOMONTH(TODAY(),-1)+1,tbl_LoanData[[#This Row],[Application Date]]&lt;=TODAY()),tbl_LoanData[[#This Row],[Loan Amount]],0)</f>
        <v>0</v>
      </c>
      <c r="AN5723" s="14">
        <f>tbl_LoanData[[#This Row],[Amount Paid]]-(Q5723-X5723)</f>
        <v>338787.6</v>
      </c>
      <c r="AO5723" s="14">
        <f>IF(tbl_LoanData[[#This Row],[Application Status]]="Approved",1,0)</f>
        <v>1</v>
      </c>
      <c r="AP5723" s="22" t="str">
        <f t="shared" ca="1" si="268"/>
        <v/>
      </c>
      <c r="AQ5723" s="22" t="str">
        <f t="shared" ca="1" si="269"/>
        <v/>
      </c>
    </row>
    <row r="5724" spans="1:43" x14ac:dyDescent="0.3">
      <c r="A5724" s="2" t="s">
        <v>10351</v>
      </c>
      <c r="B5724" s="2" t="s">
        <v>10352</v>
      </c>
      <c r="C5724" s="2" t="s">
        <v>627</v>
      </c>
      <c r="D5724" s="2" t="s">
        <v>118</v>
      </c>
      <c r="E5724" s="2" t="s">
        <v>190</v>
      </c>
      <c r="F5724" s="2">
        <v>26</v>
      </c>
      <c r="G5724" s="2" t="s">
        <v>83</v>
      </c>
      <c r="H5724" s="2" t="s">
        <v>172</v>
      </c>
      <c r="I5724" s="2" t="s">
        <v>45</v>
      </c>
      <c r="J5724" s="3">
        <v>45905</v>
      </c>
      <c r="K5724" s="3">
        <v>45914</v>
      </c>
      <c r="L5724" s="2" t="s">
        <v>39</v>
      </c>
      <c r="M5724" s="2" t="s">
        <v>127</v>
      </c>
      <c r="N5724" s="2" t="s">
        <v>152</v>
      </c>
      <c r="O5724" s="4">
        <v>2081000</v>
      </c>
      <c r="P5724" s="4">
        <v>214800</v>
      </c>
      <c r="Q5724" s="4">
        <v>1866200</v>
      </c>
      <c r="R5724" s="2">
        <v>36</v>
      </c>
      <c r="S5724" s="5">
        <v>12.15</v>
      </c>
      <c r="T5724" s="4">
        <v>70734.16</v>
      </c>
      <c r="U5724" s="2" t="s">
        <v>73</v>
      </c>
      <c r="V5724" s="2" t="s">
        <v>74</v>
      </c>
      <c r="W5724" s="4">
        <v>778075.76</v>
      </c>
      <c r="X5724" s="4">
        <v>1768354.14</v>
      </c>
      <c r="Y5724" s="4">
        <v>2546429.9</v>
      </c>
      <c r="Z5724" s="2">
        <v>0</v>
      </c>
      <c r="AA5724" s="2" t="s">
        <v>56</v>
      </c>
      <c r="AB5724" s="2" t="s">
        <v>15732</v>
      </c>
      <c r="AC5724" s="2" t="s">
        <v>213</v>
      </c>
      <c r="AD5724" s="2" t="s">
        <v>76</v>
      </c>
      <c r="AE5724" s="5">
        <v>89.68</v>
      </c>
      <c r="AF5724" s="2">
        <v>0</v>
      </c>
      <c r="AG5724" s="2" t="s">
        <v>77</v>
      </c>
      <c r="AH5724" s="2">
        <v>9</v>
      </c>
      <c r="AI5724" s="6" t="str">
        <f t="shared" si="267"/>
        <v>25-34</v>
      </c>
      <c r="AJ5724" s="11">
        <f>YEAR(tbl_LoanData[[#This Row],[Application Date]])</f>
        <v>2025</v>
      </c>
      <c r="AK5724" s="11" t="str">
        <f>TEXT(tbl_LoanData[[#This Row],[Application Date]],"MMMM")</f>
        <v>September</v>
      </c>
      <c r="AL5724" s="12">
        <f>DATE(YEAR(tbl_LoanData[[#This Row],[Application Date]]),MONTH(tbl_LoanData[[#This Row],[Application Date]]),1)</f>
        <v>45901</v>
      </c>
      <c r="AM5724" s="14">
        <f ca="1">IF(AND(tbl_LoanData[[#This Row],[Application Date]]&gt;=EOMONTH(TODAY(),-1)+1,tbl_LoanData[[#This Row],[Application Date]]&lt;=TODAY()),tbl_LoanData[[#This Row],[Loan Amount]],0)</f>
        <v>0</v>
      </c>
      <c r="AN5724" s="14">
        <f>tbl_LoanData[[#This Row],[Amount Paid]]-(Q5724-X5724)</f>
        <v>680229.89999999991</v>
      </c>
      <c r="AO5724" s="14">
        <f>IF(tbl_LoanData[[#This Row],[Application Status]]="Approved",1,0)</f>
        <v>1</v>
      </c>
      <c r="AP5724" s="22" t="str">
        <f t="shared" ca="1" si="268"/>
        <v/>
      </c>
      <c r="AQ5724" s="22" t="str">
        <f t="shared" ca="1" si="269"/>
        <v/>
      </c>
    </row>
    <row r="5725" spans="1:43" ht="14.4" customHeight="1" x14ac:dyDescent="0.3">
      <c r="A5725" s="2" t="s">
        <v>10531</v>
      </c>
      <c r="B5725" s="2" t="s">
        <v>10532</v>
      </c>
      <c r="C5725" s="2" t="s">
        <v>599</v>
      </c>
      <c r="D5725" s="2" t="s">
        <v>102</v>
      </c>
      <c r="E5725" s="2" t="s">
        <v>232</v>
      </c>
      <c r="F5725" s="2">
        <v>24</v>
      </c>
      <c r="G5725" s="2" t="s">
        <v>83</v>
      </c>
      <c r="H5725" s="2" t="s">
        <v>269</v>
      </c>
      <c r="I5725" s="2" t="s">
        <v>46</v>
      </c>
      <c r="J5725" s="3">
        <v>45921</v>
      </c>
      <c r="K5725" s="3">
        <v>45930</v>
      </c>
      <c r="L5725" s="2" t="s">
        <v>36</v>
      </c>
      <c r="M5725" s="2" t="s">
        <v>85</v>
      </c>
      <c r="N5725" s="2" t="s">
        <v>344</v>
      </c>
      <c r="O5725" s="4">
        <v>1243000</v>
      </c>
      <c r="P5725" s="4">
        <v>264200</v>
      </c>
      <c r="Q5725" s="4">
        <v>978800</v>
      </c>
      <c r="R5725" s="2">
        <v>48</v>
      </c>
      <c r="S5725" s="5">
        <v>5.82</v>
      </c>
      <c r="T5725" s="4">
        <v>25138.85</v>
      </c>
      <c r="U5725" s="2" t="s">
        <v>73</v>
      </c>
      <c r="V5725" s="2" t="s">
        <v>74</v>
      </c>
      <c r="W5725" s="4">
        <v>251388.5</v>
      </c>
      <c r="X5725" s="4">
        <v>955276.14</v>
      </c>
      <c r="Y5725" s="4">
        <v>1206664.6399999999</v>
      </c>
      <c r="Z5725" s="2">
        <v>0</v>
      </c>
      <c r="AA5725" s="2" t="s">
        <v>56</v>
      </c>
      <c r="AB5725" s="2" t="s">
        <v>15729</v>
      </c>
      <c r="AC5725" s="2" t="s">
        <v>146</v>
      </c>
      <c r="AD5725" s="2" t="s">
        <v>76</v>
      </c>
      <c r="AE5725" s="5">
        <v>78.739999999999995</v>
      </c>
      <c r="AF5725" s="2">
        <v>0</v>
      </c>
      <c r="AG5725" s="2" t="s">
        <v>77</v>
      </c>
      <c r="AH5725" s="2">
        <v>9</v>
      </c>
      <c r="AI5725" s="6" t="str">
        <f t="shared" si="267"/>
        <v>18-24</v>
      </c>
      <c r="AJ5725" s="11">
        <f>YEAR(tbl_LoanData[[#This Row],[Application Date]])</f>
        <v>2025</v>
      </c>
      <c r="AK5725" s="11" t="str">
        <f>TEXT(tbl_LoanData[[#This Row],[Application Date]],"MMMM")</f>
        <v>September</v>
      </c>
      <c r="AL5725" s="12">
        <f>DATE(YEAR(tbl_LoanData[[#This Row],[Application Date]]),MONTH(tbl_LoanData[[#This Row],[Application Date]]),1)</f>
        <v>45901</v>
      </c>
      <c r="AM5725" s="14">
        <f ca="1">IF(AND(tbl_LoanData[[#This Row],[Application Date]]&gt;=EOMONTH(TODAY(),-1)+1,tbl_LoanData[[#This Row],[Application Date]]&lt;=TODAY()),tbl_LoanData[[#This Row],[Loan Amount]],0)</f>
        <v>0</v>
      </c>
      <c r="AN5725" s="14">
        <f>tbl_LoanData[[#This Row],[Amount Paid]]-(Q5725-X5725)</f>
        <v>227864.64</v>
      </c>
      <c r="AO5725" s="14">
        <f>IF(tbl_LoanData[[#This Row],[Application Status]]="Approved",1,0)</f>
        <v>1</v>
      </c>
      <c r="AP5725" s="22" t="str">
        <f t="shared" ca="1" si="268"/>
        <v/>
      </c>
      <c r="AQ5725" s="22" t="str">
        <f t="shared" ca="1" si="269"/>
        <v/>
      </c>
    </row>
    <row r="5726" spans="1:43" ht="14.4" customHeight="1" x14ac:dyDescent="0.3">
      <c r="A5726" s="2" t="s">
        <v>10691</v>
      </c>
      <c r="B5726" s="2" t="s">
        <v>10692</v>
      </c>
      <c r="C5726" s="2" t="s">
        <v>175</v>
      </c>
      <c r="D5726" s="2" t="s">
        <v>254</v>
      </c>
      <c r="E5726" s="2" t="s">
        <v>284</v>
      </c>
      <c r="F5726" s="2">
        <v>59</v>
      </c>
      <c r="G5726" s="2" t="s">
        <v>83</v>
      </c>
      <c r="H5726" s="2" t="s">
        <v>84</v>
      </c>
      <c r="I5726" s="2" t="s">
        <v>45</v>
      </c>
      <c r="J5726" s="3">
        <v>45926</v>
      </c>
      <c r="K5726" s="3">
        <v>45939</v>
      </c>
      <c r="L5726" s="2" t="s">
        <v>36</v>
      </c>
      <c r="M5726" s="2" t="s">
        <v>71</v>
      </c>
      <c r="N5726" s="2" t="s">
        <v>162</v>
      </c>
      <c r="O5726" s="4">
        <v>2041000</v>
      </c>
      <c r="P5726" s="4">
        <v>497800</v>
      </c>
      <c r="Q5726" s="4">
        <v>1543200</v>
      </c>
      <c r="R5726" s="2">
        <v>36</v>
      </c>
      <c r="S5726" s="5">
        <v>14.5</v>
      </c>
      <c r="T5726" s="4">
        <v>61513.67</v>
      </c>
      <c r="U5726" s="2" t="s">
        <v>73</v>
      </c>
      <c r="V5726" s="2" t="s">
        <v>74</v>
      </c>
      <c r="W5726" s="4">
        <v>615136.69999999995</v>
      </c>
      <c r="X5726" s="4">
        <v>1599355.3</v>
      </c>
      <c r="Y5726" s="4">
        <v>2214492</v>
      </c>
      <c r="Z5726" s="2">
        <v>0</v>
      </c>
      <c r="AA5726" s="2" t="s">
        <v>56</v>
      </c>
      <c r="AB5726" s="2" t="s">
        <v>15733</v>
      </c>
      <c r="AC5726" s="2" t="s">
        <v>75</v>
      </c>
      <c r="AD5726" s="2" t="s">
        <v>76</v>
      </c>
      <c r="AE5726" s="5">
        <v>75.61</v>
      </c>
      <c r="AF5726" s="2">
        <v>0</v>
      </c>
      <c r="AG5726" s="2" t="s">
        <v>77</v>
      </c>
      <c r="AH5726" s="2">
        <v>13</v>
      </c>
      <c r="AI5726" s="6" t="str">
        <f t="shared" si="267"/>
        <v>55-64</v>
      </c>
      <c r="AJ5726" s="11">
        <f>YEAR(tbl_LoanData[[#This Row],[Application Date]])</f>
        <v>2025</v>
      </c>
      <c r="AK5726" s="11" t="str">
        <f>TEXT(tbl_LoanData[[#This Row],[Application Date]],"MMMM")</f>
        <v>September</v>
      </c>
      <c r="AL5726" s="12">
        <f>DATE(YEAR(tbl_LoanData[[#This Row],[Application Date]]),MONTH(tbl_LoanData[[#This Row],[Application Date]]),1)</f>
        <v>45901</v>
      </c>
      <c r="AM5726" s="14">
        <f ca="1">IF(AND(tbl_LoanData[[#This Row],[Application Date]]&gt;=EOMONTH(TODAY(),-1)+1,tbl_LoanData[[#This Row],[Application Date]]&lt;=TODAY()),tbl_LoanData[[#This Row],[Loan Amount]],0)</f>
        <v>0</v>
      </c>
      <c r="AN5726" s="14">
        <f>tbl_LoanData[[#This Row],[Amount Paid]]-(Q5726-X5726)</f>
        <v>671292</v>
      </c>
      <c r="AO5726" s="14">
        <f>IF(tbl_LoanData[[#This Row],[Application Status]]="Approved",1,0)</f>
        <v>1</v>
      </c>
      <c r="AP5726" s="22" t="str">
        <f t="shared" ca="1" si="268"/>
        <v/>
      </c>
      <c r="AQ5726" s="22" t="str">
        <f t="shared" ca="1" si="269"/>
        <v/>
      </c>
    </row>
    <row r="5727" spans="1:43" ht="14.4" customHeight="1" x14ac:dyDescent="0.3">
      <c r="A5727" s="2" t="s">
        <v>10845</v>
      </c>
      <c r="B5727" s="2" t="s">
        <v>10846</v>
      </c>
      <c r="C5727" s="2" t="s">
        <v>471</v>
      </c>
      <c r="D5727" s="2" t="s">
        <v>91</v>
      </c>
      <c r="E5727" s="2" t="s">
        <v>68</v>
      </c>
      <c r="F5727" s="2">
        <v>61</v>
      </c>
      <c r="G5727" s="2" t="s">
        <v>83</v>
      </c>
      <c r="H5727" s="2" t="s">
        <v>151</v>
      </c>
      <c r="I5727" s="2" t="s">
        <v>46</v>
      </c>
      <c r="J5727" s="3">
        <v>45918</v>
      </c>
      <c r="K5727" s="3">
        <v>45929</v>
      </c>
      <c r="L5727" s="2" t="s">
        <v>37</v>
      </c>
      <c r="M5727" s="2" t="s">
        <v>199</v>
      </c>
      <c r="N5727" s="2" t="s">
        <v>200</v>
      </c>
      <c r="O5727" s="4">
        <v>174000</v>
      </c>
      <c r="P5727" s="4">
        <v>48200</v>
      </c>
      <c r="Q5727" s="4">
        <v>125800</v>
      </c>
      <c r="R5727" s="2">
        <v>24</v>
      </c>
      <c r="S5727" s="5">
        <v>9.66</v>
      </c>
      <c r="T5727" s="4">
        <v>6254.36</v>
      </c>
      <c r="U5727" s="2" t="s">
        <v>73</v>
      </c>
      <c r="V5727" s="2" t="s">
        <v>74</v>
      </c>
      <c r="W5727" s="4">
        <v>62543.6</v>
      </c>
      <c r="X5727" s="4">
        <v>87560.960000000006</v>
      </c>
      <c r="Y5727" s="4">
        <v>150104.56</v>
      </c>
      <c r="Z5727" s="2">
        <v>0</v>
      </c>
      <c r="AA5727" s="2" t="s">
        <v>56</v>
      </c>
      <c r="AB5727" s="2" t="s">
        <v>15729</v>
      </c>
      <c r="AC5727" s="2" t="s">
        <v>213</v>
      </c>
      <c r="AD5727" s="2" t="s">
        <v>76</v>
      </c>
      <c r="AE5727" s="5">
        <v>72.3</v>
      </c>
      <c r="AF5727" s="2">
        <v>0</v>
      </c>
      <c r="AG5727" s="2" t="s">
        <v>77</v>
      </c>
      <c r="AH5727" s="2">
        <v>11</v>
      </c>
      <c r="AI5727" s="6" t="str">
        <f t="shared" si="267"/>
        <v>55-64</v>
      </c>
      <c r="AJ5727" s="11">
        <f>YEAR(tbl_LoanData[[#This Row],[Application Date]])</f>
        <v>2025</v>
      </c>
      <c r="AK5727" s="11" t="str">
        <f>TEXT(tbl_LoanData[[#This Row],[Application Date]],"MMMM")</f>
        <v>September</v>
      </c>
      <c r="AL5727" s="12">
        <f>DATE(YEAR(tbl_LoanData[[#This Row],[Application Date]]),MONTH(tbl_LoanData[[#This Row],[Application Date]]),1)</f>
        <v>45901</v>
      </c>
      <c r="AM5727" s="14">
        <f ca="1">IF(AND(tbl_LoanData[[#This Row],[Application Date]]&gt;=EOMONTH(TODAY(),-1)+1,tbl_LoanData[[#This Row],[Application Date]]&lt;=TODAY()),tbl_LoanData[[#This Row],[Loan Amount]],0)</f>
        <v>0</v>
      </c>
      <c r="AN5727" s="14">
        <f>tbl_LoanData[[#This Row],[Amount Paid]]-(Q5727-X5727)</f>
        <v>24304.560000000005</v>
      </c>
      <c r="AO5727" s="14">
        <f>IF(tbl_LoanData[[#This Row],[Application Status]]="Approved",1,0)</f>
        <v>1</v>
      </c>
      <c r="AP5727" s="22" t="str">
        <f t="shared" ca="1" si="268"/>
        <v/>
      </c>
      <c r="AQ5727" s="22" t="str">
        <f t="shared" ca="1" si="269"/>
        <v/>
      </c>
    </row>
    <row r="5728" spans="1:43" ht="14.4" customHeight="1" x14ac:dyDescent="0.3">
      <c r="A5728" s="2" t="s">
        <v>10941</v>
      </c>
      <c r="B5728" s="2" t="s">
        <v>10942</v>
      </c>
      <c r="C5728" s="2" t="s">
        <v>655</v>
      </c>
      <c r="D5728" s="2" t="s">
        <v>232</v>
      </c>
      <c r="E5728" s="2" t="s">
        <v>176</v>
      </c>
      <c r="F5728" s="2">
        <v>29</v>
      </c>
      <c r="G5728" s="2" t="s">
        <v>69</v>
      </c>
      <c r="H5728" s="2" t="s">
        <v>110</v>
      </c>
      <c r="I5728" s="2" t="s">
        <v>46</v>
      </c>
      <c r="J5728" s="3">
        <v>45907</v>
      </c>
      <c r="K5728" s="3">
        <v>45912</v>
      </c>
      <c r="L5728" s="2" t="s">
        <v>38</v>
      </c>
      <c r="M5728" s="2" t="s">
        <v>144</v>
      </c>
      <c r="N5728" s="2" t="s">
        <v>382</v>
      </c>
      <c r="O5728" s="4">
        <v>1213000</v>
      </c>
      <c r="P5728" s="4">
        <v>344600</v>
      </c>
      <c r="Q5728" s="4">
        <v>868400</v>
      </c>
      <c r="R5728" s="2">
        <v>24</v>
      </c>
      <c r="S5728" s="5">
        <v>12.51</v>
      </c>
      <c r="T5728" s="4">
        <v>45236.4</v>
      </c>
      <c r="U5728" s="2" t="s">
        <v>73</v>
      </c>
      <c r="V5728" s="2" t="s">
        <v>74</v>
      </c>
      <c r="W5728" s="4">
        <v>497600.4</v>
      </c>
      <c r="X5728" s="4">
        <v>588073.28</v>
      </c>
      <c r="Y5728" s="4">
        <v>1085673.68</v>
      </c>
      <c r="Z5728" s="2">
        <v>0</v>
      </c>
      <c r="AA5728" s="2" t="s">
        <v>56</v>
      </c>
      <c r="AB5728" s="2" t="s">
        <v>15734</v>
      </c>
      <c r="AC5728" s="2" t="s">
        <v>121</v>
      </c>
      <c r="AD5728" s="2" t="s">
        <v>76</v>
      </c>
      <c r="AE5728" s="5">
        <v>71.59</v>
      </c>
      <c r="AF5728" s="2">
        <v>0</v>
      </c>
      <c r="AG5728" s="2" t="s">
        <v>77</v>
      </c>
      <c r="AH5728" s="2">
        <v>5</v>
      </c>
      <c r="AI5728" s="6" t="str">
        <f t="shared" si="267"/>
        <v>25-34</v>
      </c>
      <c r="AJ5728" s="11">
        <f>YEAR(tbl_LoanData[[#This Row],[Application Date]])</f>
        <v>2025</v>
      </c>
      <c r="AK5728" s="11" t="str">
        <f>TEXT(tbl_LoanData[[#This Row],[Application Date]],"MMMM")</f>
        <v>September</v>
      </c>
      <c r="AL5728" s="12">
        <f>DATE(YEAR(tbl_LoanData[[#This Row],[Application Date]]),MONTH(tbl_LoanData[[#This Row],[Application Date]]),1)</f>
        <v>45901</v>
      </c>
      <c r="AM5728" s="14">
        <f ca="1">IF(AND(tbl_LoanData[[#This Row],[Application Date]]&gt;=EOMONTH(TODAY(),-1)+1,tbl_LoanData[[#This Row],[Application Date]]&lt;=TODAY()),tbl_LoanData[[#This Row],[Loan Amount]],0)</f>
        <v>0</v>
      </c>
      <c r="AN5728" s="14">
        <f>tbl_LoanData[[#This Row],[Amount Paid]]-(Q5728-X5728)</f>
        <v>217273.68000000005</v>
      </c>
      <c r="AO5728" s="14">
        <f>IF(tbl_LoanData[[#This Row],[Application Status]]="Approved",1,0)</f>
        <v>1</v>
      </c>
      <c r="AP5728" s="22" t="str">
        <f t="shared" ca="1" si="268"/>
        <v/>
      </c>
      <c r="AQ5728" s="22" t="str">
        <f t="shared" ca="1" si="269"/>
        <v/>
      </c>
    </row>
    <row r="5729" spans="1:43" ht="14.4" customHeight="1" x14ac:dyDescent="0.3">
      <c r="A5729" s="2" t="s">
        <v>10987</v>
      </c>
      <c r="B5729" s="2" t="s">
        <v>10988</v>
      </c>
      <c r="C5729" s="2" t="s">
        <v>368</v>
      </c>
      <c r="D5729" s="2" t="s">
        <v>311</v>
      </c>
      <c r="E5729" s="2" t="s">
        <v>134</v>
      </c>
      <c r="F5729" s="2">
        <v>61</v>
      </c>
      <c r="G5729" s="2" t="s">
        <v>83</v>
      </c>
      <c r="H5729" s="2" t="s">
        <v>565</v>
      </c>
      <c r="I5729" s="2" t="s">
        <v>47</v>
      </c>
      <c r="J5729" s="3">
        <v>45926</v>
      </c>
      <c r="K5729" s="3">
        <v>45940</v>
      </c>
      <c r="L5729" s="2" t="s">
        <v>40</v>
      </c>
      <c r="M5729" s="2" t="s">
        <v>71</v>
      </c>
      <c r="N5729" s="2" t="s">
        <v>137</v>
      </c>
      <c r="O5729" s="4">
        <v>1577000</v>
      </c>
      <c r="P5729" s="4">
        <v>425000</v>
      </c>
      <c r="Q5729" s="4">
        <v>1152000</v>
      </c>
      <c r="R5729" s="2">
        <v>36</v>
      </c>
      <c r="S5729" s="5">
        <v>7.69</v>
      </c>
      <c r="T5729" s="4">
        <v>39382.400000000001</v>
      </c>
      <c r="U5729" s="2" t="s">
        <v>73</v>
      </c>
      <c r="V5729" s="2" t="s">
        <v>74</v>
      </c>
      <c r="W5729" s="4">
        <v>275676.79999999999</v>
      </c>
      <c r="X5729" s="4">
        <v>1142089.6000000001</v>
      </c>
      <c r="Y5729" s="4">
        <v>1417766.4</v>
      </c>
      <c r="Z5729" s="2">
        <v>84</v>
      </c>
      <c r="AA5729" s="2" t="s">
        <v>59</v>
      </c>
      <c r="AB5729" s="2" t="s">
        <v>15727</v>
      </c>
      <c r="AC5729" s="2" t="s">
        <v>106</v>
      </c>
      <c r="AD5729" s="2" t="s">
        <v>76</v>
      </c>
      <c r="AE5729" s="5">
        <v>73.05</v>
      </c>
      <c r="AF5729" s="2">
        <v>3</v>
      </c>
      <c r="AG5729" s="2" t="s">
        <v>130</v>
      </c>
      <c r="AH5729" s="2">
        <v>14</v>
      </c>
      <c r="AI5729" s="6" t="str">
        <f t="shared" si="267"/>
        <v>55-64</v>
      </c>
      <c r="AJ5729" s="11">
        <f>YEAR(tbl_LoanData[[#This Row],[Application Date]])</f>
        <v>2025</v>
      </c>
      <c r="AK5729" s="11" t="str">
        <f>TEXT(tbl_LoanData[[#This Row],[Application Date]],"MMMM")</f>
        <v>September</v>
      </c>
      <c r="AL5729" s="12">
        <f>DATE(YEAR(tbl_LoanData[[#This Row],[Application Date]]),MONTH(tbl_LoanData[[#This Row],[Application Date]]),1)</f>
        <v>45901</v>
      </c>
      <c r="AM5729" s="14">
        <f ca="1">IF(AND(tbl_LoanData[[#This Row],[Application Date]]&gt;=EOMONTH(TODAY(),-1)+1,tbl_LoanData[[#This Row],[Application Date]]&lt;=TODAY()),tbl_LoanData[[#This Row],[Loan Amount]],0)</f>
        <v>0</v>
      </c>
      <c r="AN5729" s="14">
        <f>tbl_LoanData[[#This Row],[Amount Paid]]-(Q5729-X5729)</f>
        <v>265766.40000000008</v>
      </c>
      <c r="AO5729" s="14">
        <f>IF(tbl_LoanData[[#This Row],[Application Status]]="Approved",1,0)</f>
        <v>1</v>
      </c>
      <c r="AP5729" s="22" t="str">
        <f t="shared" ca="1" si="268"/>
        <v/>
      </c>
      <c r="AQ5729" s="22" t="str">
        <f t="shared" ca="1" si="269"/>
        <v/>
      </c>
    </row>
    <row r="5730" spans="1:43" ht="14.4" customHeight="1" x14ac:dyDescent="0.3">
      <c r="A5730" s="2" t="s">
        <v>11111</v>
      </c>
      <c r="B5730" s="2" t="s">
        <v>11112</v>
      </c>
      <c r="C5730" s="2" t="s">
        <v>317</v>
      </c>
      <c r="D5730" s="2" t="s">
        <v>101</v>
      </c>
      <c r="E5730" s="2" t="s">
        <v>165</v>
      </c>
      <c r="F5730" s="2">
        <v>59</v>
      </c>
      <c r="G5730" s="2" t="s">
        <v>83</v>
      </c>
      <c r="H5730" s="2" t="s">
        <v>543</v>
      </c>
      <c r="I5730" s="2" t="s">
        <v>45</v>
      </c>
      <c r="J5730" s="3">
        <v>45905</v>
      </c>
      <c r="K5730" s="3">
        <v>45915</v>
      </c>
      <c r="L5730" s="2" t="s">
        <v>36</v>
      </c>
      <c r="M5730" s="2" t="s">
        <v>94</v>
      </c>
      <c r="N5730" s="2" t="s">
        <v>212</v>
      </c>
      <c r="O5730" s="4">
        <v>2090000</v>
      </c>
      <c r="P5730" s="4">
        <v>284900</v>
      </c>
      <c r="Q5730" s="4">
        <v>1805100</v>
      </c>
      <c r="R5730" s="2">
        <v>36</v>
      </c>
      <c r="S5730" s="5">
        <v>14.66</v>
      </c>
      <c r="T5730" s="4">
        <v>72193.97</v>
      </c>
      <c r="U5730" s="2" t="s">
        <v>73</v>
      </c>
      <c r="V5730" s="2" t="s">
        <v>74</v>
      </c>
      <c r="W5730" s="4">
        <v>721939.7</v>
      </c>
      <c r="X5730" s="4">
        <v>1877043.28</v>
      </c>
      <c r="Y5730" s="4">
        <v>2598982.98</v>
      </c>
      <c r="Z5730" s="2">
        <v>32</v>
      </c>
      <c r="AA5730" s="2" t="s">
        <v>58</v>
      </c>
      <c r="AB5730" s="2" t="s">
        <v>15731</v>
      </c>
      <c r="AC5730" s="2" t="s">
        <v>360</v>
      </c>
      <c r="AD5730" s="2" t="s">
        <v>76</v>
      </c>
      <c r="AE5730" s="5">
        <v>86.37</v>
      </c>
      <c r="AF5730" s="2">
        <v>1</v>
      </c>
      <c r="AG5730" s="2" t="s">
        <v>15718</v>
      </c>
      <c r="AH5730" s="2">
        <v>10</v>
      </c>
      <c r="AI5730" s="6" t="str">
        <f t="shared" si="267"/>
        <v>55-64</v>
      </c>
      <c r="AJ5730" s="11">
        <f>YEAR(tbl_LoanData[[#This Row],[Application Date]])</f>
        <v>2025</v>
      </c>
      <c r="AK5730" s="11" t="str">
        <f>TEXT(tbl_LoanData[[#This Row],[Application Date]],"MMMM")</f>
        <v>September</v>
      </c>
      <c r="AL5730" s="12">
        <f>DATE(YEAR(tbl_LoanData[[#This Row],[Application Date]]),MONTH(tbl_LoanData[[#This Row],[Application Date]]),1)</f>
        <v>45901</v>
      </c>
      <c r="AM5730" s="14">
        <f ca="1">IF(AND(tbl_LoanData[[#This Row],[Application Date]]&gt;=EOMONTH(TODAY(),-1)+1,tbl_LoanData[[#This Row],[Application Date]]&lt;=TODAY()),tbl_LoanData[[#This Row],[Loan Amount]],0)</f>
        <v>0</v>
      </c>
      <c r="AN5730" s="14">
        <f>tbl_LoanData[[#This Row],[Amount Paid]]-(Q5730-X5730)</f>
        <v>793882.98</v>
      </c>
      <c r="AO5730" s="14">
        <f>IF(tbl_LoanData[[#This Row],[Application Status]]="Approved",1,0)</f>
        <v>1</v>
      </c>
      <c r="AP5730" s="22" t="str">
        <f t="shared" ca="1" si="268"/>
        <v/>
      </c>
      <c r="AQ5730" s="22" t="str">
        <f t="shared" ca="1" si="269"/>
        <v/>
      </c>
    </row>
    <row r="5731" spans="1:43" ht="14.4" customHeight="1" x14ac:dyDescent="0.3">
      <c r="A5731" s="2" t="s">
        <v>11267</v>
      </c>
      <c r="B5731" s="2" t="s">
        <v>11268</v>
      </c>
      <c r="C5731" s="2" t="s">
        <v>949</v>
      </c>
      <c r="D5731" s="2" t="s">
        <v>311</v>
      </c>
      <c r="E5731" s="2" t="s">
        <v>293</v>
      </c>
      <c r="F5731" s="2">
        <v>47</v>
      </c>
      <c r="G5731" s="2" t="s">
        <v>83</v>
      </c>
      <c r="H5731" s="2" t="s">
        <v>256</v>
      </c>
      <c r="I5731" s="2" t="s">
        <v>43</v>
      </c>
      <c r="J5731" s="3">
        <v>45904</v>
      </c>
      <c r="K5731" s="3">
        <v>45920</v>
      </c>
      <c r="L5731" s="2" t="s">
        <v>36</v>
      </c>
      <c r="M5731" s="2" t="s">
        <v>71</v>
      </c>
      <c r="N5731" s="2" t="s">
        <v>162</v>
      </c>
      <c r="O5731" s="4">
        <v>913000</v>
      </c>
      <c r="P5731" s="4">
        <v>136300</v>
      </c>
      <c r="Q5731" s="4">
        <v>776700</v>
      </c>
      <c r="R5731" s="2">
        <v>24</v>
      </c>
      <c r="S5731" s="5">
        <v>7.61</v>
      </c>
      <c r="T5731" s="4">
        <v>37288.07</v>
      </c>
      <c r="U5731" s="2" t="s">
        <v>73</v>
      </c>
      <c r="V5731" s="2" t="s">
        <v>74</v>
      </c>
      <c r="W5731" s="4">
        <v>410168.77</v>
      </c>
      <c r="X5731" s="4">
        <v>484744.97</v>
      </c>
      <c r="Y5731" s="4">
        <v>894913.74</v>
      </c>
      <c r="Z5731" s="2">
        <v>0</v>
      </c>
      <c r="AA5731" s="2" t="s">
        <v>56</v>
      </c>
      <c r="AB5731" s="2" t="s">
        <v>15727</v>
      </c>
      <c r="AC5731" s="2" t="s">
        <v>129</v>
      </c>
      <c r="AD5731" s="2" t="s">
        <v>76</v>
      </c>
      <c r="AE5731" s="5">
        <v>85.07</v>
      </c>
      <c r="AF5731" s="2">
        <v>0</v>
      </c>
      <c r="AG5731" s="2" t="s">
        <v>77</v>
      </c>
      <c r="AH5731" s="2">
        <v>16</v>
      </c>
      <c r="AI5731" s="6" t="str">
        <f t="shared" si="267"/>
        <v>45-54</v>
      </c>
      <c r="AJ5731" s="11">
        <f>YEAR(tbl_LoanData[[#This Row],[Application Date]])</f>
        <v>2025</v>
      </c>
      <c r="AK5731" s="11" t="str">
        <f>TEXT(tbl_LoanData[[#This Row],[Application Date]],"MMMM")</f>
        <v>September</v>
      </c>
      <c r="AL5731" s="12">
        <f>DATE(YEAR(tbl_LoanData[[#This Row],[Application Date]]),MONTH(tbl_LoanData[[#This Row],[Application Date]]),1)</f>
        <v>45901</v>
      </c>
      <c r="AM5731" s="14">
        <f ca="1">IF(AND(tbl_LoanData[[#This Row],[Application Date]]&gt;=EOMONTH(TODAY(),-1)+1,tbl_LoanData[[#This Row],[Application Date]]&lt;=TODAY()),tbl_LoanData[[#This Row],[Loan Amount]],0)</f>
        <v>0</v>
      </c>
      <c r="AN5731" s="14">
        <f>tbl_LoanData[[#This Row],[Amount Paid]]-(Q5731-X5731)</f>
        <v>118213.73999999999</v>
      </c>
      <c r="AO5731" s="14">
        <f>IF(tbl_LoanData[[#This Row],[Application Status]]="Approved",1,0)</f>
        <v>1</v>
      </c>
      <c r="AP5731" s="22" t="str">
        <f t="shared" ca="1" si="268"/>
        <v/>
      </c>
      <c r="AQ5731" s="22" t="str">
        <f t="shared" ca="1" si="269"/>
        <v/>
      </c>
    </row>
    <row r="5732" spans="1:43" x14ac:dyDescent="0.3">
      <c r="A5732" s="2" t="s">
        <v>11337</v>
      </c>
      <c r="B5732" s="2" t="s">
        <v>11338</v>
      </c>
      <c r="C5732" s="2" t="s">
        <v>188</v>
      </c>
      <c r="D5732" s="2" t="s">
        <v>102</v>
      </c>
      <c r="E5732" s="2" t="s">
        <v>209</v>
      </c>
      <c r="F5732" s="2">
        <v>29</v>
      </c>
      <c r="G5732" s="2" t="s">
        <v>69</v>
      </c>
      <c r="H5732" s="2" t="s">
        <v>172</v>
      </c>
      <c r="I5732" s="2" t="s">
        <v>45</v>
      </c>
      <c r="J5732" s="3">
        <v>45929</v>
      </c>
      <c r="K5732" s="3">
        <v>45931</v>
      </c>
      <c r="L5732" s="2" t="s">
        <v>40</v>
      </c>
      <c r="M5732" s="2" t="s">
        <v>157</v>
      </c>
      <c r="N5732" s="2" t="s">
        <v>299</v>
      </c>
      <c r="O5732" s="4">
        <v>757000</v>
      </c>
      <c r="P5732" s="4">
        <v>254800</v>
      </c>
      <c r="Q5732" s="4">
        <v>502200</v>
      </c>
      <c r="R5732" s="2">
        <v>36</v>
      </c>
      <c r="S5732" s="5">
        <v>8.6999999999999993</v>
      </c>
      <c r="T5732" s="4">
        <v>17590.95</v>
      </c>
      <c r="U5732" s="2" t="s">
        <v>73</v>
      </c>
      <c r="V5732" s="2" t="s">
        <v>74</v>
      </c>
      <c r="W5732" s="4">
        <v>158318.54999999999</v>
      </c>
      <c r="X5732" s="4">
        <v>474955.65</v>
      </c>
      <c r="Y5732" s="4">
        <v>633274.19999999995</v>
      </c>
      <c r="Z5732" s="2">
        <v>29</v>
      </c>
      <c r="AA5732" s="2" t="s">
        <v>57</v>
      </c>
      <c r="AB5732" s="2" t="s">
        <v>15730</v>
      </c>
      <c r="AC5732" s="2" t="s">
        <v>213</v>
      </c>
      <c r="AD5732" s="2" t="s">
        <v>76</v>
      </c>
      <c r="AE5732" s="5">
        <v>66.34</v>
      </c>
      <c r="AF5732" s="2">
        <v>1</v>
      </c>
      <c r="AG5732" s="2" t="s">
        <v>77</v>
      </c>
      <c r="AH5732" s="2">
        <v>2</v>
      </c>
      <c r="AI5732" s="6" t="str">
        <f t="shared" si="267"/>
        <v>25-34</v>
      </c>
      <c r="AJ5732" s="11">
        <f>YEAR(tbl_LoanData[[#This Row],[Application Date]])</f>
        <v>2025</v>
      </c>
      <c r="AK5732" s="11" t="str">
        <f>TEXT(tbl_LoanData[[#This Row],[Application Date]],"MMMM")</f>
        <v>September</v>
      </c>
      <c r="AL5732" s="12">
        <f>DATE(YEAR(tbl_LoanData[[#This Row],[Application Date]]),MONTH(tbl_LoanData[[#This Row],[Application Date]]),1)</f>
        <v>45901</v>
      </c>
      <c r="AM5732" s="14">
        <f ca="1">IF(AND(tbl_LoanData[[#This Row],[Application Date]]&gt;=EOMONTH(TODAY(),-1)+1,tbl_LoanData[[#This Row],[Application Date]]&lt;=TODAY()),tbl_LoanData[[#This Row],[Loan Amount]],0)</f>
        <v>0</v>
      </c>
      <c r="AN5732" s="14">
        <f>tbl_LoanData[[#This Row],[Amount Paid]]-(Q5732-X5732)</f>
        <v>131074.20000000001</v>
      </c>
      <c r="AO5732" s="14">
        <f>IF(tbl_LoanData[[#This Row],[Application Status]]="Approved",1,0)</f>
        <v>1</v>
      </c>
      <c r="AP5732" s="22" t="str">
        <f t="shared" ca="1" si="268"/>
        <v/>
      </c>
      <c r="AQ5732" s="22" t="str">
        <f t="shared" ca="1" si="269"/>
        <v/>
      </c>
    </row>
    <row r="5733" spans="1:43" ht="14.4" customHeight="1" x14ac:dyDescent="0.3">
      <c r="A5733" s="2" t="s">
        <v>11357</v>
      </c>
      <c r="B5733" s="2" t="s">
        <v>11358</v>
      </c>
      <c r="C5733" s="2" t="s">
        <v>390</v>
      </c>
      <c r="D5733" s="2" t="s">
        <v>142</v>
      </c>
      <c r="E5733" s="2" t="s">
        <v>150</v>
      </c>
      <c r="F5733" s="2">
        <v>53</v>
      </c>
      <c r="G5733" s="2" t="s">
        <v>83</v>
      </c>
      <c r="H5733" s="2" t="s">
        <v>273</v>
      </c>
      <c r="I5733" s="2" t="s">
        <v>45</v>
      </c>
      <c r="J5733" s="3">
        <v>45914</v>
      </c>
      <c r="K5733" s="3"/>
      <c r="L5733" s="2" t="s">
        <v>37</v>
      </c>
      <c r="M5733" s="2" t="s">
        <v>260</v>
      </c>
      <c r="N5733" s="2" t="s">
        <v>457</v>
      </c>
      <c r="O5733" s="4">
        <v>112000</v>
      </c>
      <c r="P5733" s="4">
        <v>18800</v>
      </c>
      <c r="Q5733" s="4">
        <v>93200</v>
      </c>
      <c r="R5733" s="2">
        <v>48</v>
      </c>
      <c r="S5733" s="5">
        <v>6.55</v>
      </c>
      <c r="T5733" s="4">
        <v>2450.38</v>
      </c>
      <c r="U5733" s="2" t="s">
        <v>113</v>
      </c>
      <c r="V5733" s="2" t="s">
        <v>97</v>
      </c>
      <c r="W5733" s="4">
        <v>0</v>
      </c>
      <c r="X5733" s="4">
        <v>0</v>
      </c>
      <c r="Y5733" s="4">
        <v>117618.4</v>
      </c>
      <c r="Z5733" s="2">
        <v>0</v>
      </c>
      <c r="AA5733" s="2" t="s">
        <v>97</v>
      </c>
      <c r="AB5733" s="2" t="s">
        <v>15731</v>
      </c>
      <c r="AC5733" s="2" t="s">
        <v>121</v>
      </c>
      <c r="AD5733" s="2" t="s">
        <v>76</v>
      </c>
      <c r="AE5733" s="5">
        <v>83.21</v>
      </c>
      <c r="AF5733" s="2">
        <v>0</v>
      </c>
      <c r="AG5733" s="2" t="s">
        <v>97</v>
      </c>
      <c r="AH5733" s="2"/>
      <c r="AI5733" s="6" t="str">
        <f t="shared" si="267"/>
        <v>45-54</v>
      </c>
      <c r="AJ5733" s="11">
        <f>YEAR(tbl_LoanData[[#This Row],[Application Date]])</f>
        <v>2025</v>
      </c>
      <c r="AK5733" s="11" t="str">
        <f>TEXT(tbl_LoanData[[#This Row],[Application Date]],"MMMM")</f>
        <v>September</v>
      </c>
      <c r="AL5733" s="12">
        <f>DATE(YEAR(tbl_LoanData[[#This Row],[Application Date]]),MONTH(tbl_LoanData[[#This Row],[Application Date]]),1)</f>
        <v>45901</v>
      </c>
      <c r="AM5733" s="14">
        <f ca="1">IF(AND(tbl_LoanData[[#This Row],[Application Date]]&gt;=EOMONTH(TODAY(),-1)+1,tbl_LoanData[[#This Row],[Application Date]]&lt;=TODAY()),tbl_LoanData[[#This Row],[Loan Amount]],0)</f>
        <v>0</v>
      </c>
      <c r="AN5733" s="14">
        <f>tbl_LoanData[[#This Row],[Amount Paid]]-(Q5733-X5733)</f>
        <v>-93200</v>
      </c>
      <c r="AO5733" s="14">
        <f>IF(tbl_LoanData[[#This Row],[Application Status]]="Approved",1,0)</f>
        <v>0</v>
      </c>
      <c r="AP5733" s="22" t="str">
        <f t="shared" ca="1" si="268"/>
        <v/>
      </c>
      <c r="AQ5733" s="22" t="str">
        <f t="shared" ca="1" si="269"/>
        <v/>
      </c>
    </row>
    <row r="5734" spans="1:43" x14ac:dyDescent="0.3">
      <c r="A5734" s="2" t="s">
        <v>11417</v>
      </c>
      <c r="B5734" s="2" t="s">
        <v>11418</v>
      </c>
      <c r="C5734" s="2" t="s">
        <v>521</v>
      </c>
      <c r="D5734" s="2" t="s">
        <v>117</v>
      </c>
      <c r="E5734" s="2" t="s">
        <v>540</v>
      </c>
      <c r="F5734" s="2">
        <v>55</v>
      </c>
      <c r="G5734" s="2" t="s">
        <v>69</v>
      </c>
      <c r="H5734" s="2" t="s">
        <v>228</v>
      </c>
      <c r="I5734" s="2" t="s">
        <v>43</v>
      </c>
      <c r="J5734" s="3">
        <v>45904</v>
      </c>
      <c r="K5734" s="3">
        <v>45921</v>
      </c>
      <c r="L5734" s="2" t="s">
        <v>38</v>
      </c>
      <c r="M5734" s="2" t="s">
        <v>111</v>
      </c>
      <c r="N5734" s="2" t="s">
        <v>112</v>
      </c>
      <c r="O5734" s="4">
        <v>1041000</v>
      </c>
      <c r="P5734" s="4">
        <v>107500</v>
      </c>
      <c r="Q5734" s="4">
        <v>933500</v>
      </c>
      <c r="R5734" s="2">
        <v>36</v>
      </c>
      <c r="S5734" s="5">
        <v>10.44</v>
      </c>
      <c r="T5734" s="4">
        <v>34052.01</v>
      </c>
      <c r="U5734" s="2" t="s">
        <v>73</v>
      </c>
      <c r="V5734" s="2" t="s">
        <v>74</v>
      </c>
      <c r="W5734" s="4">
        <v>306468.09000000003</v>
      </c>
      <c r="X5734" s="4">
        <v>919404.11</v>
      </c>
      <c r="Y5734" s="4">
        <v>1225872.2</v>
      </c>
      <c r="Z5734" s="2">
        <v>56</v>
      </c>
      <c r="AA5734" s="2" t="s">
        <v>58</v>
      </c>
      <c r="AB5734" s="2" t="s">
        <v>15735</v>
      </c>
      <c r="AC5734" s="2" t="s">
        <v>87</v>
      </c>
      <c r="AD5734" s="2" t="s">
        <v>76</v>
      </c>
      <c r="AE5734" s="5">
        <v>89.67</v>
      </c>
      <c r="AF5734" s="2">
        <v>2</v>
      </c>
      <c r="AG5734" s="2" t="s">
        <v>15718</v>
      </c>
      <c r="AH5734" s="2">
        <v>17</v>
      </c>
      <c r="AI5734" s="6" t="str">
        <f t="shared" si="267"/>
        <v>55-64</v>
      </c>
      <c r="AJ5734" s="11">
        <f>YEAR(tbl_LoanData[[#This Row],[Application Date]])</f>
        <v>2025</v>
      </c>
      <c r="AK5734" s="11" t="str">
        <f>TEXT(tbl_LoanData[[#This Row],[Application Date]],"MMMM")</f>
        <v>September</v>
      </c>
      <c r="AL5734" s="12">
        <f>DATE(YEAR(tbl_LoanData[[#This Row],[Application Date]]),MONTH(tbl_LoanData[[#This Row],[Application Date]]),1)</f>
        <v>45901</v>
      </c>
      <c r="AM5734" s="14">
        <f ca="1">IF(AND(tbl_LoanData[[#This Row],[Application Date]]&gt;=EOMONTH(TODAY(),-1)+1,tbl_LoanData[[#This Row],[Application Date]]&lt;=TODAY()),tbl_LoanData[[#This Row],[Loan Amount]],0)</f>
        <v>0</v>
      </c>
      <c r="AN5734" s="14">
        <f>tbl_LoanData[[#This Row],[Amount Paid]]-(Q5734-X5734)</f>
        <v>292372.2</v>
      </c>
      <c r="AO5734" s="14">
        <f>IF(tbl_LoanData[[#This Row],[Application Status]]="Approved",1,0)</f>
        <v>1</v>
      </c>
      <c r="AP5734" s="22" t="str">
        <f t="shared" ca="1" si="268"/>
        <v/>
      </c>
      <c r="AQ5734" s="22" t="str">
        <f t="shared" ca="1" si="269"/>
        <v/>
      </c>
    </row>
    <row r="5735" spans="1:43" ht="14.4" customHeight="1" x14ac:dyDescent="0.3">
      <c r="A5735" s="2" t="s">
        <v>11425</v>
      </c>
      <c r="B5735" s="2" t="s">
        <v>11426</v>
      </c>
      <c r="C5735" s="2" t="s">
        <v>668</v>
      </c>
      <c r="D5735" s="2" t="s">
        <v>102</v>
      </c>
      <c r="E5735" s="2" t="s">
        <v>92</v>
      </c>
      <c r="F5735" s="2">
        <v>61</v>
      </c>
      <c r="G5735" s="2" t="s">
        <v>69</v>
      </c>
      <c r="H5735" s="2" t="s">
        <v>516</v>
      </c>
      <c r="I5735" s="2" t="s">
        <v>53</v>
      </c>
      <c r="J5735" s="3">
        <v>45928</v>
      </c>
      <c r="K5735" s="3">
        <v>45949</v>
      </c>
      <c r="L5735" s="2" t="s">
        <v>38</v>
      </c>
      <c r="M5735" s="2" t="s">
        <v>111</v>
      </c>
      <c r="N5735" s="2" t="s">
        <v>112</v>
      </c>
      <c r="O5735" s="4">
        <v>1919000</v>
      </c>
      <c r="P5735" s="4">
        <v>678000</v>
      </c>
      <c r="Q5735" s="4">
        <v>1241000</v>
      </c>
      <c r="R5735" s="2">
        <v>48</v>
      </c>
      <c r="S5735" s="5">
        <v>11.94</v>
      </c>
      <c r="T5735" s="4">
        <v>38202.120000000003</v>
      </c>
      <c r="U5735" s="2" t="s">
        <v>73</v>
      </c>
      <c r="V5735" s="2" t="s">
        <v>74</v>
      </c>
      <c r="W5735" s="4">
        <v>382021.2</v>
      </c>
      <c r="X5735" s="4">
        <v>1451680.4</v>
      </c>
      <c r="Y5735" s="4">
        <v>1833701.6</v>
      </c>
      <c r="Z5735" s="2">
        <v>0</v>
      </c>
      <c r="AA5735" s="2" t="s">
        <v>56</v>
      </c>
      <c r="AB5735" s="2" t="s">
        <v>15732</v>
      </c>
      <c r="AC5735" s="2" t="s">
        <v>75</v>
      </c>
      <c r="AD5735" s="2" t="s">
        <v>76</v>
      </c>
      <c r="AE5735" s="5">
        <v>64.67</v>
      </c>
      <c r="AF5735" s="2">
        <v>0</v>
      </c>
      <c r="AG5735" s="2" t="s">
        <v>77</v>
      </c>
      <c r="AH5735" s="2">
        <v>21</v>
      </c>
      <c r="AI5735" s="6" t="str">
        <f t="shared" si="267"/>
        <v>55-64</v>
      </c>
      <c r="AJ5735" s="11">
        <f>YEAR(tbl_LoanData[[#This Row],[Application Date]])</f>
        <v>2025</v>
      </c>
      <c r="AK5735" s="11" t="str">
        <f>TEXT(tbl_LoanData[[#This Row],[Application Date]],"MMMM")</f>
        <v>September</v>
      </c>
      <c r="AL5735" s="12">
        <f>DATE(YEAR(tbl_LoanData[[#This Row],[Application Date]]),MONTH(tbl_LoanData[[#This Row],[Application Date]]),1)</f>
        <v>45901</v>
      </c>
      <c r="AM5735" s="14">
        <f ca="1">IF(AND(tbl_LoanData[[#This Row],[Application Date]]&gt;=EOMONTH(TODAY(),-1)+1,tbl_LoanData[[#This Row],[Application Date]]&lt;=TODAY()),tbl_LoanData[[#This Row],[Loan Amount]],0)</f>
        <v>0</v>
      </c>
      <c r="AN5735" s="14">
        <f>tbl_LoanData[[#This Row],[Amount Paid]]-(Q5735-X5735)</f>
        <v>592701.59999999986</v>
      </c>
      <c r="AO5735" s="14">
        <f>IF(tbl_LoanData[[#This Row],[Application Status]]="Approved",1,0)</f>
        <v>1</v>
      </c>
      <c r="AP5735" s="22" t="str">
        <f t="shared" ca="1" si="268"/>
        <v/>
      </c>
      <c r="AQ5735" s="22" t="str">
        <f t="shared" ca="1" si="269"/>
        <v/>
      </c>
    </row>
    <row r="5736" spans="1:43" ht="14.4" customHeight="1" x14ac:dyDescent="0.3">
      <c r="A5736" s="2" t="s">
        <v>11435</v>
      </c>
      <c r="B5736" s="2" t="s">
        <v>11436</v>
      </c>
      <c r="C5736" s="2" t="s">
        <v>804</v>
      </c>
      <c r="D5736" s="2" t="s">
        <v>232</v>
      </c>
      <c r="E5736" s="2" t="s">
        <v>67</v>
      </c>
      <c r="F5736" s="2">
        <v>40</v>
      </c>
      <c r="G5736" s="2" t="s">
        <v>83</v>
      </c>
      <c r="H5736" s="2" t="s">
        <v>211</v>
      </c>
      <c r="I5736" s="2" t="s">
        <v>50</v>
      </c>
      <c r="J5736" s="3">
        <v>45922</v>
      </c>
      <c r="K5736" s="3">
        <v>45929</v>
      </c>
      <c r="L5736" s="2" t="s">
        <v>40</v>
      </c>
      <c r="M5736" s="2" t="s">
        <v>94</v>
      </c>
      <c r="N5736" s="2" t="s">
        <v>95</v>
      </c>
      <c r="O5736" s="4">
        <v>1561000</v>
      </c>
      <c r="P5736" s="4">
        <v>354600</v>
      </c>
      <c r="Q5736" s="4">
        <v>1206400</v>
      </c>
      <c r="R5736" s="2">
        <v>48</v>
      </c>
      <c r="S5736" s="5">
        <v>10.34</v>
      </c>
      <c r="T5736" s="4">
        <v>35528.480000000003</v>
      </c>
      <c r="U5736" s="2" t="s">
        <v>73</v>
      </c>
      <c r="V5736" s="2" t="s">
        <v>74</v>
      </c>
      <c r="W5736" s="4">
        <v>319756.32</v>
      </c>
      <c r="X5736" s="4">
        <v>1385610.72</v>
      </c>
      <c r="Y5736" s="4">
        <v>1705367.04</v>
      </c>
      <c r="Z5736" s="2">
        <v>31</v>
      </c>
      <c r="AA5736" s="2" t="s">
        <v>58</v>
      </c>
      <c r="AB5736" s="2" t="s">
        <v>15731</v>
      </c>
      <c r="AC5736" s="2" t="s">
        <v>360</v>
      </c>
      <c r="AD5736" s="2" t="s">
        <v>76</v>
      </c>
      <c r="AE5736" s="5">
        <v>77.28</v>
      </c>
      <c r="AF5736" s="2">
        <v>1</v>
      </c>
      <c r="AG5736" s="2" t="s">
        <v>15718</v>
      </c>
      <c r="AH5736" s="2">
        <v>7</v>
      </c>
      <c r="AI5736" s="6" t="str">
        <f t="shared" si="267"/>
        <v>35-44</v>
      </c>
      <c r="AJ5736" s="11">
        <f>YEAR(tbl_LoanData[[#This Row],[Application Date]])</f>
        <v>2025</v>
      </c>
      <c r="AK5736" s="11" t="str">
        <f>TEXT(tbl_LoanData[[#This Row],[Application Date]],"MMMM")</f>
        <v>September</v>
      </c>
      <c r="AL5736" s="12">
        <f>DATE(YEAR(tbl_LoanData[[#This Row],[Application Date]]),MONTH(tbl_LoanData[[#This Row],[Application Date]]),1)</f>
        <v>45901</v>
      </c>
      <c r="AM5736" s="14">
        <f ca="1">IF(AND(tbl_LoanData[[#This Row],[Application Date]]&gt;=EOMONTH(TODAY(),-1)+1,tbl_LoanData[[#This Row],[Application Date]]&lt;=TODAY()),tbl_LoanData[[#This Row],[Loan Amount]],0)</f>
        <v>0</v>
      </c>
      <c r="AN5736" s="14">
        <f>tbl_LoanData[[#This Row],[Amount Paid]]-(Q5736-X5736)</f>
        <v>498967.03999999998</v>
      </c>
      <c r="AO5736" s="14">
        <f>IF(tbl_LoanData[[#This Row],[Application Status]]="Approved",1,0)</f>
        <v>1</v>
      </c>
      <c r="AP5736" s="22" t="str">
        <f t="shared" ca="1" si="268"/>
        <v/>
      </c>
      <c r="AQ5736" s="22" t="str">
        <f t="shared" ca="1" si="269"/>
        <v/>
      </c>
    </row>
    <row r="5737" spans="1:43" ht="14.4" customHeight="1" x14ac:dyDescent="0.3">
      <c r="A5737" s="2" t="s">
        <v>11459</v>
      </c>
      <c r="B5737" s="2" t="s">
        <v>11460</v>
      </c>
      <c r="C5737" s="2" t="s">
        <v>546</v>
      </c>
      <c r="D5737" s="2" t="s">
        <v>117</v>
      </c>
      <c r="E5737" s="2" t="s">
        <v>101</v>
      </c>
      <c r="F5737" s="2">
        <v>49</v>
      </c>
      <c r="G5737" s="2" t="s">
        <v>83</v>
      </c>
      <c r="H5737" s="2" t="s">
        <v>103</v>
      </c>
      <c r="I5737" s="2" t="s">
        <v>43</v>
      </c>
      <c r="J5737" s="3">
        <v>45910</v>
      </c>
      <c r="K5737" s="3">
        <v>45919</v>
      </c>
      <c r="L5737" s="2" t="s">
        <v>40</v>
      </c>
      <c r="M5737" s="2" t="s">
        <v>71</v>
      </c>
      <c r="N5737" s="2" t="s">
        <v>137</v>
      </c>
      <c r="O5737" s="4">
        <v>1402000</v>
      </c>
      <c r="P5737" s="4">
        <v>168100</v>
      </c>
      <c r="Q5737" s="4">
        <v>1233900</v>
      </c>
      <c r="R5737" s="2">
        <v>18</v>
      </c>
      <c r="S5737" s="5">
        <v>14.98</v>
      </c>
      <c r="T5737" s="4">
        <v>83953.18</v>
      </c>
      <c r="U5737" s="2" t="s">
        <v>73</v>
      </c>
      <c r="V5737" s="2" t="s">
        <v>74</v>
      </c>
      <c r="W5737" s="4">
        <v>923484.98</v>
      </c>
      <c r="X5737" s="4">
        <v>587672.35</v>
      </c>
      <c r="Y5737" s="4">
        <v>1511157.33</v>
      </c>
      <c r="Z5737" s="2">
        <v>0</v>
      </c>
      <c r="AA5737" s="2" t="s">
        <v>56</v>
      </c>
      <c r="AB5737" s="2" t="s">
        <v>15736</v>
      </c>
      <c r="AC5737" s="2" t="s">
        <v>75</v>
      </c>
      <c r="AD5737" s="2" t="s">
        <v>76</v>
      </c>
      <c r="AE5737" s="5">
        <v>88.01</v>
      </c>
      <c r="AF5737" s="2">
        <v>0</v>
      </c>
      <c r="AG5737" s="2" t="s">
        <v>77</v>
      </c>
      <c r="AH5737" s="2">
        <v>9</v>
      </c>
      <c r="AI5737" s="6" t="str">
        <f t="shared" si="267"/>
        <v>45-54</v>
      </c>
      <c r="AJ5737" s="11">
        <f>YEAR(tbl_LoanData[[#This Row],[Application Date]])</f>
        <v>2025</v>
      </c>
      <c r="AK5737" s="11" t="str">
        <f>TEXT(tbl_LoanData[[#This Row],[Application Date]],"MMMM")</f>
        <v>September</v>
      </c>
      <c r="AL5737" s="12">
        <f>DATE(YEAR(tbl_LoanData[[#This Row],[Application Date]]),MONTH(tbl_LoanData[[#This Row],[Application Date]]),1)</f>
        <v>45901</v>
      </c>
      <c r="AM5737" s="14">
        <f ca="1">IF(AND(tbl_LoanData[[#This Row],[Application Date]]&gt;=EOMONTH(TODAY(),-1)+1,tbl_LoanData[[#This Row],[Application Date]]&lt;=TODAY()),tbl_LoanData[[#This Row],[Loan Amount]],0)</f>
        <v>0</v>
      </c>
      <c r="AN5737" s="14">
        <f>tbl_LoanData[[#This Row],[Amount Paid]]-(Q5737-X5737)</f>
        <v>277257.32999999996</v>
      </c>
      <c r="AO5737" s="14">
        <f>IF(tbl_LoanData[[#This Row],[Application Status]]="Approved",1,0)</f>
        <v>1</v>
      </c>
      <c r="AP5737" s="22" t="str">
        <f t="shared" ca="1" si="268"/>
        <v/>
      </c>
      <c r="AQ5737" s="22" t="str">
        <f t="shared" ca="1" si="269"/>
        <v/>
      </c>
    </row>
    <row r="5738" spans="1:43" ht="14.4" customHeight="1" x14ac:dyDescent="0.3">
      <c r="A5738" s="2" t="s">
        <v>11461</v>
      </c>
      <c r="B5738" s="2" t="s">
        <v>11462</v>
      </c>
      <c r="C5738" s="2" t="s">
        <v>220</v>
      </c>
      <c r="D5738" s="2" t="s">
        <v>118</v>
      </c>
      <c r="E5738" s="2" t="s">
        <v>161</v>
      </c>
      <c r="F5738" s="2">
        <v>61</v>
      </c>
      <c r="G5738" s="2" t="s">
        <v>69</v>
      </c>
      <c r="H5738" s="2" t="s">
        <v>156</v>
      </c>
      <c r="I5738" s="2" t="s">
        <v>45</v>
      </c>
      <c r="J5738" s="3">
        <v>45908</v>
      </c>
      <c r="K5738" s="3">
        <v>45921</v>
      </c>
      <c r="L5738" s="2" t="s">
        <v>40</v>
      </c>
      <c r="M5738" s="2" t="s">
        <v>85</v>
      </c>
      <c r="N5738" s="2" t="s">
        <v>86</v>
      </c>
      <c r="O5738" s="4">
        <v>1134000</v>
      </c>
      <c r="P5738" s="4">
        <v>424800</v>
      </c>
      <c r="Q5738" s="4">
        <v>709200</v>
      </c>
      <c r="R5738" s="2">
        <v>18</v>
      </c>
      <c r="S5738" s="5">
        <v>11.28</v>
      </c>
      <c r="T5738" s="4">
        <v>46066.48</v>
      </c>
      <c r="U5738" s="2" t="s">
        <v>73</v>
      </c>
      <c r="V5738" s="2" t="s">
        <v>74</v>
      </c>
      <c r="W5738" s="4">
        <v>460664.8</v>
      </c>
      <c r="X5738" s="4">
        <v>368531.84</v>
      </c>
      <c r="Y5738" s="4">
        <v>829196.64</v>
      </c>
      <c r="Z5738" s="2">
        <v>30</v>
      </c>
      <c r="AA5738" s="2" t="s">
        <v>57</v>
      </c>
      <c r="AB5738" s="2" t="s">
        <v>15729</v>
      </c>
      <c r="AC5738" s="2" t="s">
        <v>121</v>
      </c>
      <c r="AD5738" s="2" t="s">
        <v>76</v>
      </c>
      <c r="AE5738" s="5">
        <v>62.54</v>
      </c>
      <c r="AF5738" s="2">
        <v>1</v>
      </c>
      <c r="AG5738" s="2" t="s">
        <v>77</v>
      </c>
      <c r="AH5738" s="2">
        <v>13</v>
      </c>
      <c r="AI5738" s="6" t="str">
        <f t="shared" si="267"/>
        <v>55-64</v>
      </c>
      <c r="AJ5738" s="11">
        <f>YEAR(tbl_LoanData[[#This Row],[Application Date]])</f>
        <v>2025</v>
      </c>
      <c r="AK5738" s="11" t="str">
        <f>TEXT(tbl_LoanData[[#This Row],[Application Date]],"MMMM")</f>
        <v>September</v>
      </c>
      <c r="AL5738" s="12">
        <f>DATE(YEAR(tbl_LoanData[[#This Row],[Application Date]]),MONTH(tbl_LoanData[[#This Row],[Application Date]]),1)</f>
        <v>45901</v>
      </c>
      <c r="AM5738" s="14">
        <f ca="1">IF(AND(tbl_LoanData[[#This Row],[Application Date]]&gt;=EOMONTH(TODAY(),-1)+1,tbl_LoanData[[#This Row],[Application Date]]&lt;=TODAY()),tbl_LoanData[[#This Row],[Loan Amount]],0)</f>
        <v>0</v>
      </c>
      <c r="AN5738" s="14">
        <f>tbl_LoanData[[#This Row],[Amount Paid]]-(Q5738-X5738)</f>
        <v>119996.64000000001</v>
      </c>
      <c r="AO5738" s="14">
        <f>IF(tbl_LoanData[[#This Row],[Application Status]]="Approved",1,0)</f>
        <v>1</v>
      </c>
      <c r="AP5738" s="22" t="str">
        <f t="shared" ca="1" si="268"/>
        <v/>
      </c>
      <c r="AQ5738" s="22" t="str">
        <f t="shared" ca="1" si="269"/>
        <v/>
      </c>
    </row>
    <row r="5739" spans="1:43" x14ac:dyDescent="0.3">
      <c r="A5739" s="2" t="s">
        <v>11463</v>
      </c>
      <c r="B5739" s="2" t="s">
        <v>11464</v>
      </c>
      <c r="C5739" s="2" t="s">
        <v>429</v>
      </c>
      <c r="D5739" s="2" t="s">
        <v>81</v>
      </c>
      <c r="E5739" s="2" t="s">
        <v>183</v>
      </c>
      <c r="F5739" s="2">
        <v>35</v>
      </c>
      <c r="G5739" s="2" t="s">
        <v>83</v>
      </c>
      <c r="H5739" s="2" t="s">
        <v>119</v>
      </c>
      <c r="I5739" s="2" t="s">
        <v>43</v>
      </c>
      <c r="J5739" s="3">
        <v>45908</v>
      </c>
      <c r="K5739" s="3">
        <v>45913</v>
      </c>
      <c r="L5739" s="2" t="s">
        <v>40</v>
      </c>
      <c r="M5739" s="2" t="s">
        <v>157</v>
      </c>
      <c r="N5739" s="2" t="s">
        <v>299</v>
      </c>
      <c r="O5739" s="4">
        <v>873000</v>
      </c>
      <c r="P5739" s="4">
        <v>167400</v>
      </c>
      <c r="Q5739" s="4">
        <v>705600</v>
      </c>
      <c r="R5739" s="2">
        <v>24</v>
      </c>
      <c r="S5739" s="5">
        <v>11.29</v>
      </c>
      <c r="T5739" s="4">
        <v>36038.519999999997</v>
      </c>
      <c r="U5739" s="2" t="s">
        <v>73</v>
      </c>
      <c r="V5739" s="2" t="s">
        <v>74</v>
      </c>
      <c r="W5739" s="4">
        <v>396423.72</v>
      </c>
      <c r="X5739" s="4">
        <v>468500.76</v>
      </c>
      <c r="Y5739" s="4">
        <v>864924.48</v>
      </c>
      <c r="Z5739" s="2">
        <v>0</v>
      </c>
      <c r="AA5739" s="2" t="s">
        <v>56</v>
      </c>
      <c r="AB5739" s="2" t="s">
        <v>15736</v>
      </c>
      <c r="AC5739" s="2" t="s">
        <v>129</v>
      </c>
      <c r="AD5739" s="2" t="s">
        <v>76</v>
      </c>
      <c r="AE5739" s="5">
        <v>80.819999999999993</v>
      </c>
      <c r="AF5739" s="2">
        <v>0</v>
      </c>
      <c r="AG5739" s="2" t="s">
        <v>77</v>
      </c>
      <c r="AH5739" s="2">
        <v>5</v>
      </c>
      <c r="AI5739" s="6" t="str">
        <f t="shared" si="267"/>
        <v>35-44</v>
      </c>
      <c r="AJ5739" s="11">
        <f>YEAR(tbl_LoanData[[#This Row],[Application Date]])</f>
        <v>2025</v>
      </c>
      <c r="AK5739" s="11" t="str">
        <f>TEXT(tbl_LoanData[[#This Row],[Application Date]],"MMMM")</f>
        <v>September</v>
      </c>
      <c r="AL5739" s="12">
        <f>DATE(YEAR(tbl_LoanData[[#This Row],[Application Date]]),MONTH(tbl_LoanData[[#This Row],[Application Date]]),1)</f>
        <v>45901</v>
      </c>
      <c r="AM5739" s="14">
        <f ca="1">IF(AND(tbl_LoanData[[#This Row],[Application Date]]&gt;=EOMONTH(TODAY(),-1)+1,tbl_LoanData[[#This Row],[Application Date]]&lt;=TODAY()),tbl_LoanData[[#This Row],[Loan Amount]],0)</f>
        <v>0</v>
      </c>
      <c r="AN5739" s="14">
        <f>tbl_LoanData[[#This Row],[Amount Paid]]-(Q5739-X5739)</f>
        <v>159324.47999999998</v>
      </c>
      <c r="AO5739" s="14">
        <f>IF(tbl_LoanData[[#This Row],[Application Status]]="Approved",1,0)</f>
        <v>1</v>
      </c>
      <c r="AP5739" s="22" t="str">
        <f t="shared" ca="1" si="268"/>
        <v/>
      </c>
      <c r="AQ5739" s="22" t="str">
        <f t="shared" ca="1" si="269"/>
        <v/>
      </c>
    </row>
    <row r="5740" spans="1:43" ht="14.4" customHeight="1" x14ac:dyDescent="0.3">
      <c r="A5740" s="2" t="s">
        <v>11473</v>
      </c>
      <c r="B5740" s="2" t="s">
        <v>11474</v>
      </c>
      <c r="C5740" s="2" t="s">
        <v>393</v>
      </c>
      <c r="D5740" s="2" t="s">
        <v>142</v>
      </c>
      <c r="E5740" s="2" t="s">
        <v>142</v>
      </c>
      <c r="F5740" s="2">
        <v>33</v>
      </c>
      <c r="G5740" s="2" t="s">
        <v>83</v>
      </c>
      <c r="H5740" s="2" t="s">
        <v>307</v>
      </c>
      <c r="I5740" s="2" t="s">
        <v>43</v>
      </c>
      <c r="J5740" s="3">
        <v>45924</v>
      </c>
      <c r="K5740" s="3">
        <v>45926</v>
      </c>
      <c r="L5740" s="2" t="s">
        <v>39</v>
      </c>
      <c r="M5740" s="2" t="s">
        <v>94</v>
      </c>
      <c r="N5740" s="2" t="s">
        <v>418</v>
      </c>
      <c r="O5740" s="4">
        <v>2357000</v>
      </c>
      <c r="P5740" s="4">
        <v>910300</v>
      </c>
      <c r="Q5740" s="4">
        <v>1446700</v>
      </c>
      <c r="R5740" s="2">
        <v>36</v>
      </c>
      <c r="S5740" s="5">
        <v>7.56</v>
      </c>
      <c r="T5740" s="4">
        <v>49300.32</v>
      </c>
      <c r="U5740" s="2" t="s">
        <v>73</v>
      </c>
      <c r="V5740" s="2" t="s">
        <v>74</v>
      </c>
      <c r="W5740" s="4">
        <v>443702.88</v>
      </c>
      <c r="X5740" s="4">
        <v>1331108.68</v>
      </c>
      <c r="Y5740" s="4">
        <v>1774811.56</v>
      </c>
      <c r="Z5740" s="2">
        <v>32</v>
      </c>
      <c r="AA5740" s="2" t="s">
        <v>58</v>
      </c>
      <c r="AB5740" s="2" t="s">
        <v>15735</v>
      </c>
      <c r="AC5740" s="2" t="s">
        <v>146</v>
      </c>
      <c r="AD5740" s="2" t="s">
        <v>76</v>
      </c>
      <c r="AE5740" s="5">
        <v>61.38</v>
      </c>
      <c r="AF5740" s="2">
        <v>1</v>
      </c>
      <c r="AG5740" s="2" t="s">
        <v>15718</v>
      </c>
      <c r="AH5740" s="2">
        <v>2</v>
      </c>
      <c r="AI5740" s="6" t="str">
        <f t="shared" si="267"/>
        <v>25-34</v>
      </c>
      <c r="AJ5740" s="11">
        <f>YEAR(tbl_LoanData[[#This Row],[Application Date]])</f>
        <v>2025</v>
      </c>
      <c r="AK5740" s="11" t="str">
        <f>TEXT(tbl_LoanData[[#This Row],[Application Date]],"MMMM")</f>
        <v>September</v>
      </c>
      <c r="AL5740" s="12">
        <f>DATE(YEAR(tbl_LoanData[[#This Row],[Application Date]]),MONTH(tbl_LoanData[[#This Row],[Application Date]]),1)</f>
        <v>45901</v>
      </c>
      <c r="AM5740" s="14">
        <f ca="1">IF(AND(tbl_LoanData[[#This Row],[Application Date]]&gt;=EOMONTH(TODAY(),-1)+1,tbl_LoanData[[#This Row],[Application Date]]&lt;=TODAY()),tbl_LoanData[[#This Row],[Loan Amount]],0)</f>
        <v>0</v>
      </c>
      <c r="AN5740" s="14">
        <f>tbl_LoanData[[#This Row],[Amount Paid]]-(Q5740-X5740)</f>
        <v>328111.55999999994</v>
      </c>
      <c r="AO5740" s="14">
        <f>IF(tbl_LoanData[[#This Row],[Application Status]]="Approved",1,0)</f>
        <v>1</v>
      </c>
      <c r="AP5740" s="22" t="str">
        <f t="shared" ca="1" si="268"/>
        <v/>
      </c>
      <c r="AQ5740" s="22" t="str">
        <f t="shared" ca="1" si="269"/>
        <v/>
      </c>
    </row>
    <row r="5741" spans="1:43" ht="14.4" customHeight="1" x14ac:dyDescent="0.3">
      <c r="A5741" s="2" t="s">
        <v>11487</v>
      </c>
      <c r="B5741" s="2" t="s">
        <v>11488</v>
      </c>
      <c r="C5741" s="2" t="s">
        <v>208</v>
      </c>
      <c r="D5741" s="2" t="s">
        <v>102</v>
      </c>
      <c r="E5741" s="2" t="s">
        <v>102</v>
      </c>
      <c r="F5741" s="2">
        <v>22</v>
      </c>
      <c r="G5741" s="2" t="s">
        <v>69</v>
      </c>
      <c r="H5741" s="2" t="s">
        <v>93</v>
      </c>
      <c r="I5741" s="2" t="s">
        <v>50</v>
      </c>
      <c r="J5741" s="3">
        <v>45913</v>
      </c>
      <c r="K5741" s="3">
        <v>45926</v>
      </c>
      <c r="L5741" s="2" t="s">
        <v>36</v>
      </c>
      <c r="M5741" s="2" t="s">
        <v>111</v>
      </c>
      <c r="N5741" s="2" t="s">
        <v>350</v>
      </c>
      <c r="O5741" s="4">
        <v>1197000</v>
      </c>
      <c r="P5741" s="4">
        <v>355600</v>
      </c>
      <c r="Q5741" s="4">
        <v>841400</v>
      </c>
      <c r="R5741" s="2">
        <v>36</v>
      </c>
      <c r="S5741" s="5">
        <v>9.56</v>
      </c>
      <c r="T5741" s="4">
        <v>30075.38</v>
      </c>
      <c r="U5741" s="2" t="s">
        <v>73</v>
      </c>
      <c r="V5741" s="2" t="s">
        <v>35</v>
      </c>
      <c r="W5741" s="4">
        <v>120301.52</v>
      </c>
      <c r="X5741" s="4">
        <v>962412</v>
      </c>
      <c r="Y5741" s="4">
        <v>1082713.52</v>
      </c>
      <c r="Z5741" s="2">
        <v>186</v>
      </c>
      <c r="AA5741" s="2" t="s">
        <v>60</v>
      </c>
      <c r="AB5741" s="2" t="s">
        <v>15736</v>
      </c>
      <c r="AC5741" s="2" t="s">
        <v>106</v>
      </c>
      <c r="AD5741" s="2" t="s">
        <v>76</v>
      </c>
      <c r="AE5741" s="5">
        <v>70.290000000000006</v>
      </c>
      <c r="AF5741" s="2">
        <v>6</v>
      </c>
      <c r="AG5741" s="2" t="s">
        <v>130</v>
      </c>
      <c r="AH5741" s="2">
        <v>13</v>
      </c>
      <c r="AI5741" s="6" t="str">
        <f t="shared" si="267"/>
        <v>18-24</v>
      </c>
      <c r="AJ5741" s="11">
        <f>YEAR(tbl_LoanData[[#This Row],[Application Date]])</f>
        <v>2025</v>
      </c>
      <c r="AK5741" s="11" t="str">
        <f>TEXT(tbl_LoanData[[#This Row],[Application Date]],"MMMM")</f>
        <v>September</v>
      </c>
      <c r="AL5741" s="12">
        <f>DATE(YEAR(tbl_LoanData[[#This Row],[Application Date]]),MONTH(tbl_LoanData[[#This Row],[Application Date]]),1)</f>
        <v>45901</v>
      </c>
      <c r="AM5741" s="14">
        <f ca="1">IF(AND(tbl_LoanData[[#This Row],[Application Date]]&gt;=EOMONTH(TODAY(),-1)+1,tbl_LoanData[[#This Row],[Application Date]]&lt;=TODAY()),tbl_LoanData[[#This Row],[Loan Amount]],0)</f>
        <v>0</v>
      </c>
      <c r="AN5741" s="14">
        <f>tbl_LoanData[[#This Row],[Amount Paid]]-(Q5741-X5741)</f>
        <v>241313.52000000002</v>
      </c>
      <c r="AO5741" s="14">
        <f>IF(tbl_LoanData[[#This Row],[Application Status]]="Approved",1,0)</f>
        <v>1</v>
      </c>
      <c r="AP5741" s="22" t="str">
        <f t="shared" ca="1" si="268"/>
        <v/>
      </c>
      <c r="AQ5741" s="22" t="str">
        <f t="shared" ca="1" si="269"/>
        <v/>
      </c>
    </row>
    <row r="5742" spans="1:43" ht="14.4" customHeight="1" x14ac:dyDescent="0.3">
      <c r="A5742" s="2" t="s">
        <v>11599</v>
      </c>
      <c r="B5742" s="2" t="s">
        <v>11600</v>
      </c>
      <c r="C5742" s="2" t="s">
        <v>253</v>
      </c>
      <c r="D5742" s="2" t="s">
        <v>101</v>
      </c>
      <c r="E5742" s="2" t="s">
        <v>68</v>
      </c>
      <c r="F5742" s="2">
        <v>51</v>
      </c>
      <c r="G5742" s="2" t="s">
        <v>69</v>
      </c>
      <c r="H5742" s="2" t="s">
        <v>103</v>
      </c>
      <c r="I5742" s="2" t="s">
        <v>43</v>
      </c>
      <c r="J5742" s="3">
        <v>45911</v>
      </c>
      <c r="K5742" s="3">
        <v>45923</v>
      </c>
      <c r="L5742" s="2" t="s">
        <v>38</v>
      </c>
      <c r="M5742" s="2" t="s">
        <v>111</v>
      </c>
      <c r="N5742" s="2" t="s">
        <v>112</v>
      </c>
      <c r="O5742" s="4">
        <v>1001000</v>
      </c>
      <c r="P5742" s="4">
        <v>233200</v>
      </c>
      <c r="Q5742" s="4">
        <v>767800</v>
      </c>
      <c r="R5742" s="2">
        <v>24</v>
      </c>
      <c r="S5742" s="5">
        <v>5.27</v>
      </c>
      <c r="T5742" s="4">
        <v>35363.589999999997</v>
      </c>
      <c r="U5742" s="2" t="s">
        <v>73</v>
      </c>
      <c r="V5742" s="2" t="s">
        <v>74</v>
      </c>
      <c r="W5742" s="4">
        <v>353635.9</v>
      </c>
      <c r="X5742" s="4">
        <v>495090.22</v>
      </c>
      <c r="Y5742" s="4">
        <v>848726.12</v>
      </c>
      <c r="Z5742" s="2">
        <v>0</v>
      </c>
      <c r="AA5742" s="2" t="s">
        <v>56</v>
      </c>
      <c r="AB5742" s="2" t="s">
        <v>15736</v>
      </c>
      <c r="AC5742" s="2" t="s">
        <v>129</v>
      </c>
      <c r="AD5742" s="2" t="s">
        <v>76</v>
      </c>
      <c r="AE5742" s="5">
        <v>76.7</v>
      </c>
      <c r="AF5742" s="2">
        <v>0</v>
      </c>
      <c r="AG5742" s="2" t="s">
        <v>77</v>
      </c>
      <c r="AH5742" s="2">
        <v>12</v>
      </c>
      <c r="AI5742" s="6" t="str">
        <f t="shared" si="267"/>
        <v>45-54</v>
      </c>
      <c r="AJ5742" s="11">
        <f>YEAR(tbl_LoanData[[#This Row],[Application Date]])</f>
        <v>2025</v>
      </c>
      <c r="AK5742" s="11" t="str">
        <f>TEXT(tbl_LoanData[[#This Row],[Application Date]],"MMMM")</f>
        <v>September</v>
      </c>
      <c r="AL5742" s="12">
        <f>DATE(YEAR(tbl_LoanData[[#This Row],[Application Date]]),MONTH(tbl_LoanData[[#This Row],[Application Date]]),1)</f>
        <v>45901</v>
      </c>
      <c r="AM5742" s="14">
        <f ca="1">IF(AND(tbl_LoanData[[#This Row],[Application Date]]&gt;=EOMONTH(TODAY(),-1)+1,tbl_LoanData[[#This Row],[Application Date]]&lt;=TODAY()),tbl_LoanData[[#This Row],[Loan Amount]],0)</f>
        <v>0</v>
      </c>
      <c r="AN5742" s="14">
        <f>tbl_LoanData[[#This Row],[Amount Paid]]-(Q5742-X5742)</f>
        <v>80926.12</v>
      </c>
      <c r="AO5742" s="14">
        <f>IF(tbl_LoanData[[#This Row],[Application Status]]="Approved",1,0)</f>
        <v>1</v>
      </c>
      <c r="AP5742" s="22" t="str">
        <f t="shared" ca="1" si="268"/>
        <v/>
      </c>
      <c r="AQ5742" s="22" t="str">
        <f t="shared" ca="1" si="269"/>
        <v/>
      </c>
    </row>
    <row r="5743" spans="1:43" ht="14.4" customHeight="1" x14ac:dyDescent="0.3">
      <c r="A5743" s="2" t="s">
        <v>11647</v>
      </c>
      <c r="B5743" s="2" t="s">
        <v>11648</v>
      </c>
      <c r="C5743" s="2" t="s">
        <v>482</v>
      </c>
      <c r="D5743" s="2" t="s">
        <v>67</v>
      </c>
      <c r="E5743" s="2" t="s">
        <v>268</v>
      </c>
      <c r="F5743" s="2">
        <v>24</v>
      </c>
      <c r="G5743" s="2" t="s">
        <v>69</v>
      </c>
      <c r="H5743" s="2" t="s">
        <v>237</v>
      </c>
      <c r="I5743" s="2" t="s">
        <v>48</v>
      </c>
      <c r="J5743" s="3">
        <v>45905</v>
      </c>
      <c r="K5743" s="3">
        <v>45913</v>
      </c>
      <c r="L5743" s="2" t="s">
        <v>39</v>
      </c>
      <c r="M5743" s="2" t="s">
        <v>127</v>
      </c>
      <c r="N5743" s="2" t="s">
        <v>195</v>
      </c>
      <c r="O5743" s="4">
        <v>1682000</v>
      </c>
      <c r="P5743" s="4">
        <v>633000</v>
      </c>
      <c r="Q5743" s="4">
        <v>1049000</v>
      </c>
      <c r="R5743" s="2">
        <v>12</v>
      </c>
      <c r="S5743" s="5">
        <v>11.87</v>
      </c>
      <c r="T5743" s="4">
        <v>97793.02</v>
      </c>
      <c r="U5743" s="2" t="s">
        <v>73</v>
      </c>
      <c r="V5743" s="2" t="s">
        <v>74</v>
      </c>
      <c r="W5743" s="4">
        <v>1075723.22</v>
      </c>
      <c r="X5743" s="4">
        <v>97793.08</v>
      </c>
      <c r="Y5743" s="4">
        <v>1173516.3</v>
      </c>
      <c r="Z5743" s="2">
        <v>0</v>
      </c>
      <c r="AA5743" s="2" t="s">
        <v>56</v>
      </c>
      <c r="AB5743" s="2" t="s">
        <v>15732</v>
      </c>
      <c r="AC5743" s="2" t="s">
        <v>146</v>
      </c>
      <c r="AD5743" s="2" t="s">
        <v>76</v>
      </c>
      <c r="AE5743" s="5">
        <v>62.37</v>
      </c>
      <c r="AF5743" s="2">
        <v>0</v>
      </c>
      <c r="AG5743" s="2" t="s">
        <v>77</v>
      </c>
      <c r="AH5743" s="2">
        <v>8</v>
      </c>
      <c r="AI5743" s="6" t="str">
        <f t="shared" si="267"/>
        <v>18-24</v>
      </c>
      <c r="AJ5743" s="11">
        <f>YEAR(tbl_LoanData[[#This Row],[Application Date]])</f>
        <v>2025</v>
      </c>
      <c r="AK5743" s="11" t="str">
        <f>TEXT(tbl_LoanData[[#This Row],[Application Date]],"MMMM")</f>
        <v>September</v>
      </c>
      <c r="AL5743" s="12">
        <f>DATE(YEAR(tbl_LoanData[[#This Row],[Application Date]]),MONTH(tbl_LoanData[[#This Row],[Application Date]]),1)</f>
        <v>45901</v>
      </c>
      <c r="AM5743" s="14">
        <f ca="1">IF(AND(tbl_LoanData[[#This Row],[Application Date]]&gt;=EOMONTH(TODAY(),-1)+1,tbl_LoanData[[#This Row],[Application Date]]&lt;=TODAY()),tbl_LoanData[[#This Row],[Loan Amount]],0)</f>
        <v>0</v>
      </c>
      <c r="AN5743" s="14">
        <f>tbl_LoanData[[#This Row],[Amount Paid]]-(Q5743-X5743)</f>
        <v>124516.29999999993</v>
      </c>
      <c r="AO5743" s="14">
        <f>IF(tbl_LoanData[[#This Row],[Application Status]]="Approved",1,0)</f>
        <v>1</v>
      </c>
      <c r="AP5743" s="22" t="str">
        <f t="shared" ca="1" si="268"/>
        <v/>
      </c>
      <c r="AQ5743" s="22" t="str">
        <f t="shared" ca="1" si="269"/>
        <v/>
      </c>
    </row>
    <row r="5744" spans="1:43" ht="14.4" customHeight="1" x14ac:dyDescent="0.3">
      <c r="A5744" s="2" t="s">
        <v>11665</v>
      </c>
      <c r="B5744" s="2" t="s">
        <v>11666</v>
      </c>
      <c r="C5744" s="2" t="s">
        <v>310</v>
      </c>
      <c r="D5744" s="2" t="s">
        <v>118</v>
      </c>
      <c r="E5744" s="2" t="s">
        <v>91</v>
      </c>
      <c r="F5744" s="2">
        <v>32</v>
      </c>
      <c r="G5744" s="2" t="s">
        <v>69</v>
      </c>
      <c r="H5744" s="2" t="s">
        <v>265</v>
      </c>
      <c r="I5744" s="2" t="s">
        <v>44</v>
      </c>
      <c r="J5744" s="3">
        <v>45921</v>
      </c>
      <c r="K5744" s="3">
        <v>45941</v>
      </c>
      <c r="L5744" s="2" t="s">
        <v>39</v>
      </c>
      <c r="M5744" s="2" t="s">
        <v>167</v>
      </c>
      <c r="N5744" s="2" t="s">
        <v>168</v>
      </c>
      <c r="O5744" s="4">
        <v>2000000</v>
      </c>
      <c r="P5744" s="4">
        <v>301500</v>
      </c>
      <c r="Q5744" s="4">
        <v>1698500</v>
      </c>
      <c r="R5744" s="2">
        <v>24</v>
      </c>
      <c r="S5744" s="5">
        <v>8.76</v>
      </c>
      <c r="T5744" s="4">
        <v>83169.88</v>
      </c>
      <c r="U5744" s="2" t="s">
        <v>73</v>
      </c>
      <c r="V5744" s="2" t="s">
        <v>74</v>
      </c>
      <c r="W5744" s="4">
        <v>831698.8</v>
      </c>
      <c r="X5744" s="4">
        <v>1164378.3999999999</v>
      </c>
      <c r="Y5744" s="4">
        <v>1996077.2</v>
      </c>
      <c r="Z5744" s="2">
        <v>0</v>
      </c>
      <c r="AA5744" s="2" t="s">
        <v>56</v>
      </c>
      <c r="AB5744" s="2" t="s">
        <v>15728</v>
      </c>
      <c r="AC5744" s="2" t="s">
        <v>138</v>
      </c>
      <c r="AD5744" s="2" t="s">
        <v>76</v>
      </c>
      <c r="AE5744" s="5">
        <v>84.92</v>
      </c>
      <c r="AF5744" s="2">
        <v>0</v>
      </c>
      <c r="AG5744" s="2" t="s">
        <v>77</v>
      </c>
      <c r="AH5744" s="2">
        <v>20</v>
      </c>
      <c r="AI5744" s="6" t="str">
        <f t="shared" si="267"/>
        <v>25-34</v>
      </c>
      <c r="AJ5744" s="11">
        <f>YEAR(tbl_LoanData[[#This Row],[Application Date]])</f>
        <v>2025</v>
      </c>
      <c r="AK5744" s="11" t="str">
        <f>TEXT(tbl_LoanData[[#This Row],[Application Date]],"MMMM")</f>
        <v>September</v>
      </c>
      <c r="AL5744" s="12">
        <f>DATE(YEAR(tbl_LoanData[[#This Row],[Application Date]]),MONTH(tbl_LoanData[[#This Row],[Application Date]]),1)</f>
        <v>45901</v>
      </c>
      <c r="AM5744" s="14">
        <f ca="1">IF(AND(tbl_LoanData[[#This Row],[Application Date]]&gt;=EOMONTH(TODAY(),-1)+1,tbl_LoanData[[#This Row],[Application Date]]&lt;=TODAY()),tbl_LoanData[[#This Row],[Loan Amount]],0)</f>
        <v>0</v>
      </c>
      <c r="AN5744" s="14">
        <f>tbl_LoanData[[#This Row],[Amount Paid]]-(Q5744-X5744)</f>
        <v>297577.19999999995</v>
      </c>
      <c r="AO5744" s="14">
        <f>IF(tbl_LoanData[[#This Row],[Application Status]]="Approved",1,0)</f>
        <v>1</v>
      </c>
      <c r="AP5744" s="22" t="str">
        <f t="shared" ca="1" si="268"/>
        <v/>
      </c>
      <c r="AQ5744" s="22" t="str">
        <f t="shared" ca="1" si="269"/>
        <v/>
      </c>
    </row>
    <row r="5745" spans="1:43" x14ac:dyDescent="0.3">
      <c r="A5745" s="2" t="s">
        <v>11699</v>
      </c>
      <c r="B5745" s="2" t="s">
        <v>11700</v>
      </c>
      <c r="C5745" s="2" t="s">
        <v>599</v>
      </c>
      <c r="D5745" s="2" t="s">
        <v>82</v>
      </c>
      <c r="E5745" s="2" t="s">
        <v>210</v>
      </c>
      <c r="F5745" s="2">
        <v>22</v>
      </c>
      <c r="G5745" s="2" t="s">
        <v>83</v>
      </c>
      <c r="H5745" s="2" t="s">
        <v>466</v>
      </c>
      <c r="I5745" s="2" t="s">
        <v>43</v>
      </c>
      <c r="J5745" s="3">
        <v>45929</v>
      </c>
      <c r="K5745" s="3">
        <v>45934</v>
      </c>
      <c r="L5745" s="2" t="s">
        <v>36</v>
      </c>
      <c r="M5745" s="2" t="s">
        <v>104</v>
      </c>
      <c r="N5745" s="2" t="s">
        <v>592</v>
      </c>
      <c r="O5745" s="4">
        <v>2192000</v>
      </c>
      <c r="P5745" s="4">
        <v>818800</v>
      </c>
      <c r="Q5745" s="4">
        <v>1373200</v>
      </c>
      <c r="R5745" s="2">
        <v>36</v>
      </c>
      <c r="S5745" s="5">
        <v>14.43</v>
      </c>
      <c r="T5745" s="4">
        <v>54657.17</v>
      </c>
      <c r="U5745" s="2" t="s">
        <v>73</v>
      </c>
      <c r="V5745" s="2" t="s">
        <v>74</v>
      </c>
      <c r="W5745" s="4">
        <v>491914.53</v>
      </c>
      <c r="X5745" s="4">
        <v>1475743.75</v>
      </c>
      <c r="Y5745" s="4">
        <v>1967658.28</v>
      </c>
      <c r="Z5745" s="2">
        <v>29</v>
      </c>
      <c r="AA5745" s="2" t="s">
        <v>57</v>
      </c>
      <c r="AB5745" s="2" t="s">
        <v>15731</v>
      </c>
      <c r="AC5745" s="2" t="s">
        <v>75</v>
      </c>
      <c r="AD5745" s="2" t="s">
        <v>76</v>
      </c>
      <c r="AE5745" s="5">
        <v>62.65</v>
      </c>
      <c r="AF5745" s="2">
        <v>1</v>
      </c>
      <c r="AG5745" s="2" t="s">
        <v>77</v>
      </c>
      <c r="AH5745" s="2">
        <v>5</v>
      </c>
      <c r="AI5745" s="6" t="str">
        <f t="shared" si="267"/>
        <v>18-24</v>
      </c>
      <c r="AJ5745" s="11">
        <f>YEAR(tbl_LoanData[[#This Row],[Application Date]])</f>
        <v>2025</v>
      </c>
      <c r="AK5745" s="11" t="str">
        <f>TEXT(tbl_LoanData[[#This Row],[Application Date]],"MMMM")</f>
        <v>September</v>
      </c>
      <c r="AL5745" s="12">
        <f>DATE(YEAR(tbl_LoanData[[#This Row],[Application Date]]),MONTH(tbl_LoanData[[#This Row],[Application Date]]),1)</f>
        <v>45901</v>
      </c>
      <c r="AM5745" s="14">
        <f ca="1">IF(AND(tbl_LoanData[[#This Row],[Application Date]]&gt;=EOMONTH(TODAY(),-1)+1,tbl_LoanData[[#This Row],[Application Date]]&lt;=TODAY()),tbl_LoanData[[#This Row],[Loan Amount]],0)</f>
        <v>0</v>
      </c>
      <c r="AN5745" s="14">
        <f>tbl_LoanData[[#This Row],[Amount Paid]]-(Q5745-X5745)</f>
        <v>594458.28</v>
      </c>
      <c r="AO5745" s="14">
        <f>IF(tbl_LoanData[[#This Row],[Application Status]]="Approved",1,0)</f>
        <v>1</v>
      </c>
      <c r="AP5745" s="22" t="str">
        <f t="shared" ca="1" si="268"/>
        <v/>
      </c>
      <c r="AQ5745" s="22" t="str">
        <f t="shared" ca="1" si="269"/>
        <v/>
      </c>
    </row>
    <row r="5746" spans="1:43" ht="14.4" customHeight="1" x14ac:dyDescent="0.3">
      <c r="A5746" s="2" t="s">
        <v>11815</v>
      </c>
      <c r="B5746" s="2" t="s">
        <v>11816</v>
      </c>
      <c r="C5746" s="2" t="s">
        <v>289</v>
      </c>
      <c r="D5746" s="2" t="s">
        <v>204</v>
      </c>
      <c r="E5746" s="2" t="s">
        <v>165</v>
      </c>
      <c r="F5746" s="2">
        <v>27</v>
      </c>
      <c r="G5746" s="2" t="s">
        <v>69</v>
      </c>
      <c r="H5746" s="2" t="s">
        <v>466</v>
      </c>
      <c r="I5746" s="2" t="s">
        <v>43</v>
      </c>
      <c r="J5746" s="3">
        <v>45929</v>
      </c>
      <c r="K5746" s="3"/>
      <c r="L5746" s="2" t="s">
        <v>36</v>
      </c>
      <c r="M5746" s="2" t="s">
        <v>85</v>
      </c>
      <c r="N5746" s="2" t="s">
        <v>344</v>
      </c>
      <c r="O5746" s="4">
        <v>1865000</v>
      </c>
      <c r="P5746" s="4">
        <v>408800</v>
      </c>
      <c r="Q5746" s="4">
        <v>1456200</v>
      </c>
      <c r="R5746" s="2">
        <v>48</v>
      </c>
      <c r="S5746" s="5">
        <v>8.57</v>
      </c>
      <c r="T5746" s="4">
        <v>40737.199999999997</v>
      </c>
      <c r="U5746" s="2" t="s">
        <v>113</v>
      </c>
      <c r="V5746" s="2" t="s">
        <v>97</v>
      </c>
      <c r="W5746" s="4">
        <v>0</v>
      </c>
      <c r="X5746" s="4">
        <v>0</v>
      </c>
      <c r="Y5746" s="4">
        <v>1955385.36</v>
      </c>
      <c r="Z5746" s="2">
        <v>0</v>
      </c>
      <c r="AA5746" s="2" t="s">
        <v>97</v>
      </c>
      <c r="AB5746" s="2" t="s">
        <v>15729</v>
      </c>
      <c r="AC5746" s="2" t="s">
        <v>121</v>
      </c>
      <c r="AD5746" s="2" t="s">
        <v>76</v>
      </c>
      <c r="AE5746" s="5">
        <v>78.08</v>
      </c>
      <c r="AF5746" s="2">
        <v>0</v>
      </c>
      <c r="AG5746" s="2" t="s">
        <v>97</v>
      </c>
      <c r="AH5746" s="2"/>
      <c r="AI5746" s="6" t="str">
        <f t="shared" si="267"/>
        <v>25-34</v>
      </c>
      <c r="AJ5746" s="11">
        <f>YEAR(tbl_LoanData[[#This Row],[Application Date]])</f>
        <v>2025</v>
      </c>
      <c r="AK5746" s="11" t="str">
        <f>TEXT(tbl_LoanData[[#This Row],[Application Date]],"MMMM")</f>
        <v>September</v>
      </c>
      <c r="AL5746" s="12">
        <f>DATE(YEAR(tbl_LoanData[[#This Row],[Application Date]]),MONTH(tbl_LoanData[[#This Row],[Application Date]]),1)</f>
        <v>45901</v>
      </c>
      <c r="AM5746" s="14">
        <f ca="1">IF(AND(tbl_LoanData[[#This Row],[Application Date]]&gt;=EOMONTH(TODAY(),-1)+1,tbl_LoanData[[#This Row],[Application Date]]&lt;=TODAY()),tbl_LoanData[[#This Row],[Loan Amount]],0)</f>
        <v>0</v>
      </c>
      <c r="AN5746" s="14">
        <f>tbl_LoanData[[#This Row],[Amount Paid]]-(Q5746-X5746)</f>
        <v>-1456200</v>
      </c>
      <c r="AO5746" s="14">
        <f>IF(tbl_LoanData[[#This Row],[Application Status]]="Approved",1,0)</f>
        <v>0</v>
      </c>
      <c r="AP5746" s="22" t="str">
        <f t="shared" ca="1" si="268"/>
        <v/>
      </c>
      <c r="AQ5746" s="22" t="str">
        <f t="shared" ca="1" si="269"/>
        <v/>
      </c>
    </row>
    <row r="5747" spans="1:43" ht="14.4" customHeight="1" x14ac:dyDescent="0.3">
      <c r="A5747" s="2" t="s">
        <v>11817</v>
      </c>
      <c r="B5747" s="2" t="s">
        <v>11818</v>
      </c>
      <c r="C5747" s="2" t="s">
        <v>223</v>
      </c>
      <c r="D5747" s="2" t="s">
        <v>204</v>
      </c>
      <c r="E5747" s="2" t="s">
        <v>190</v>
      </c>
      <c r="F5747" s="2">
        <v>22</v>
      </c>
      <c r="G5747" s="2" t="s">
        <v>69</v>
      </c>
      <c r="H5747" s="2" t="s">
        <v>516</v>
      </c>
      <c r="I5747" s="2" t="s">
        <v>53</v>
      </c>
      <c r="J5747" s="3">
        <v>45927</v>
      </c>
      <c r="K5747" s="3">
        <v>45936</v>
      </c>
      <c r="L5747" s="2" t="s">
        <v>40</v>
      </c>
      <c r="M5747" s="2" t="s">
        <v>111</v>
      </c>
      <c r="N5747" s="2" t="s">
        <v>120</v>
      </c>
      <c r="O5747" s="4">
        <v>1107000</v>
      </c>
      <c r="P5747" s="4">
        <v>168200</v>
      </c>
      <c r="Q5747" s="4">
        <v>938800</v>
      </c>
      <c r="R5747" s="2">
        <v>60</v>
      </c>
      <c r="S5747" s="5">
        <v>9.74</v>
      </c>
      <c r="T5747" s="4">
        <v>23266.59</v>
      </c>
      <c r="U5747" s="2" t="s">
        <v>73</v>
      </c>
      <c r="V5747" s="2" t="s">
        <v>74</v>
      </c>
      <c r="W5747" s="4">
        <v>232665.9</v>
      </c>
      <c r="X5747" s="4">
        <v>1163329.7</v>
      </c>
      <c r="Y5747" s="4">
        <v>1395995.6</v>
      </c>
      <c r="Z5747" s="2">
        <v>0</v>
      </c>
      <c r="AA5747" s="2" t="s">
        <v>56</v>
      </c>
      <c r="AB5747" s="2" t="s">
        <v>15727</v>
      </c>
      <c r="AC5747" s="2" t="s">
        <v>106</v>
      </c>
      <c r="AD5747" s="2" t="s">
        <v>76</v>
      </c>
      <c r="AE5747" s="5">
        <v>84.81</v>
      </c>
      <c r="AF5747" s="2">
        <v>0</v>
      </c>
      <c r="AG5747" s="2" t="s">
        <v>77</v>
      </c>
      <c r="AH5747" s="2">
        <v>9</v>
      </c>
      <c r="AI5747" s="6" t="str">
        <f t="shared" si="267"/>
        <v>18-24</v>
      </c>
      <c r="AJ5747" s="11">
        <f>YEAR(tbl_LoanData[[#This Row],[Application Date]])</f>
        <v>2025</v>
      </c>
      <c r="AK5747" s="11" t="str">
        <f>TEXT(tbl_LoanData[[#This Row],[Application Date]],"MMMM")</f>
        <v>September</v>
      </c>
      <c r="AL5747" s="12">
        <f>DATE(YEAR(tbl_LoanData[[#This Row],[Application Date]]),MONTH(tbl_LoanData[[#This Row],[Application Date]]),1)</f>
        <v>45901</v>
      </c>
      <c r="AM5747" s="14">
        <f ca="1">IF(AND(tbl_LoanData[[#This Row],[Application Date]]&gt;=EOMONTH(TODAY(),-1)+1,tbl_LoanData[[#This Row],[Application Date]]&lt;=TODAY()),tbl_LoanData[[#This Row],[Loan Amount]],0)</f>
        <v>0</v>
      </c>
      <c r="AN5747" s="14">
        <f>tbl_LoanData[[#This Row],[Amount Paid]]-(Q5747-X5747)</f>
        <v>457195.6</v>
      </c>
      <c r="AO5747" s="14">
        <f>IF(tbl_LoanData[[#This Row],[Application Status]]="Approved",1,0)</f>
        <v>1</v>
      </c>
      <c r="AP5747" s="22" t="str">
        <f t="shared" ca="1" si="268"/>
        <v/>
      </c>
      <c r="AQ5747" s="22" t="str">
        <f t="shared" ca="1" si="269"/>
        <v/>
      </c>
    </row>
    <row r="5748" spans="1:43" ht="14.4" customHeight="1" x14ac:dyDescent="0.3">
      <c r="A5748" s="2" t="s">
        <v>11825</v>
      </c>
      <c r="B5748" s="2" t="s">
        <v>11826</v>
      </c>
      <c r="C5748" s="2" t="s">
        <v>327</v>
      </c>
      <c r="D5748" s="2" t="s">
        <v>102</v>
      </c>
      <c r="E5748" s="2" t="s">
        <v>81</v>
      </c>
      <c r="F5748" s="2">
        <v>45</v>
      </c>
      <c r="G5748" s="2" t="s">
        <v>69</v>
      </c>
      <c r="H5748" s="2" t="s">
        <v>372</v>
      </c>
      <c r="I5748" s="2" t="s">
        <v>43</v>
      </c>
      <c r="J5748" s="3">
        <v>45913</v>
      </c>
      <c r="K5748" s="3"/>
      <c r="L5748" s="2" t="s">
        <v>40</v>
      </c>
      <c r="M5748" s="2" t="s">
        <v>111</v>
      </c>
      <c r="N5748" s="2" t="s">
        <v>369</v>
      </c>
      <c r="O5748" s="4">
        <v>760000</v>
      </c>
      <c r="P5748" s="4">
        <v>300600</v>
      </c>
      <c r="Q5748" s="4">
        <v>459400</v>
      </c>
      <c r="R5748" s="2">
        <v>48</v>
      </c>
      <c r="S5748" s="5">
        <v>7.08</v>
      </c>
      <c r="T5748" s="4">
        <v>12281.29</v>
      </c>
      <c r="U5748" s="2" t="s">
        <v>96</v>
      </c>
      <c r="V5748" s="2" t="s">
        <v>97</v>
      </c>
      <c r="W5748" s="4">
        <v>0</v>
      </c>
      <c r="X5748" s="4">
        <v>0</v>
      </c>
      <c r="Y5748" s="4">
        <v>589502.07999999996</v>
      </c>
      <c r="Z5748" s="2">
        <v>0</v>
      </c>
      <c r="AA5748" s="2" t="s">
        <v>97</v>
      </c>
      <c r="AB5748" s="2" t="s">
        <v>15736</v>
      </c>
      <c r="AC5748" s="2" t="s">
        <v>129</v>
      </c>
      <c r="AD5748" s="2" t="s">
        <v>76</v>
      </c>
      <c r="AE5748" s="5">
        <v>60.45</v>
      </c>
      <c r="AF5748" s="2">
        <v>0</v>
      </c>
      <c r="AG5748" s="2" t="s">
        <v>97</v>
      </c>
      <c r="AH5748" s="2"/>
      <c r="AI5748" s="6" t="str">
        <f t="shared" si="267"/>
        <v>45-54</v>
      </c>
      <c r="AJ5748" s="11">
        <f>YEAR(tbl_LoanData[[#This Row],[Application Date]])</f>
        <v>2025</v>
      </c>
      <c r="AK5748" s="11" t="str">
        <f>TEXT(tbl_LoanData[[#This Row],[Application Date]],"MMMM")</f>
        <v>September</v>
      </c>
      <c r="AL5748" s="12">
        <f>DATE(YEAR(tbl_LoanData[[#This Row],[Application Date]]),MONTH(tbl_LoanData[[#This Row],[Application Date]]),1)</f>
        <v>45901</v>
      </c>
      <c r="AM5748" s="14">
        <f ca="1">IF(AND(tbl_LoanData[[#This Row],[Application Date]]&gt;=EOMONTH(TODAY(),-1)+1,tbl_LoanData[[#This Row],[Application Date]]&lt;=TODAY()),tbl_LoanData[[#This Row],[Loan Amount]],0)</f>
        <v>0</v>
      </c>
      <c r="AN5748" s="14">
        <f>tbl_LoanData[[#This Row],[Amount Paid]]-(Q5748-X5748)</f>
        <v>-459400</v>
      </c>
      <c r="AO5748" s="14">
        <f>IF(tbl_LoanData[[#This Row],[Application Status]]="Approved",1,0)</f>
        <v>0</v>
      </c>
      <c r="AP5748" s="22" t="str">
        <f t="shared" ca="1" si="268"/>
        <v/>
      </c>
      <c r="AQ5748" s="22" t="str">
        <f t="shared" ca="1" si="269"/>
        <v/>
      </c>
    </row>
    <row r="5749" spans="1:43" x14ac:dyDescent="0.3">
      <c r="A5749" s="2" t="s">
        <v>11879</v>
      </c>
      <c r="B5749" s="2" t="s">
        <v>11880</v>
      </c>
      <c r="C5749" s="2" t="s">
        <v>216</v>
      </c>
      <c r="D5749" s="2" t="s">
        <v>311</v>
      </c>
      <c r="E5749" s="2" t="s">
        <v>284</v>
      </c>
      <c r="F5749" s="2">
        <v>54</v>
      </c>
      <c r="G5749" s="2" t="s">
        <v>83</v>
      </c>
      <c r="H5749" s="2" t="s">
        <v>211</v>
      </c>
      <c r="I5749" s="2" t="s">
        <v>50</v>
      </c>
      <c r="J5749" s="3">
        <v>45918</v>
      </c>
      <c r="K5749" s="3">
        <v>45939</v>
      </c>
      <c r="L5749" s="2" t="s">
        <v>40</v>
      </c>
      <c r="M5749" s="2" t="s">
        <v>157</v>
      </c>
      <c r="N5749" s="2" t="s">
        <v>299</v>
      </c>
      <c r="O5749" s="4">
        <v>1340000</v>
      </c>
      <c r="P5749" s="4">
        <v>156700</v>
      </c>
      <c r="Q5749" s="4">
        <v>1183300</v>
      </c>
      <c r="R5749" s="2">
        <v>12</v>
      </c>
      <c r="S5749" s="5">
        <v>8.92</v>
      </c>
      <c r="T5749" s="4">
        <v>107404.2</v>
      </c>
      <c r="U5749" s="2" t="s">
        <v>73</v>
      </c>
      <c r="V5749" s="2" t="s">
        <v>74</v>
      </c>
      <c r="W5749" s="4">
        <v>966637.8</v>
      </c>
      <c r="X5749" s="4">
        <v>322212.56</v>
      </c>
      <c r="Y5749" s="4">
        <v>1288850.3600000001</v>
      </c>
      <c r="Z5749" s="2">
        <v>31</v>
      </c>
      <c r="AA5749" s="2" t="s">
        <v>58</v>
      </c>
      <c r="AB5749" s="2" t="s">
        <v>15733</v>
      </c>
      <c r="AC5749" s="2" t="s">
        <v>87</v>
      </c>
      <c r="AD5749" s="2" t="s">
        <v>76</v>
      </c>
      <c r="AE5749" s="5">
        <v>88.31</v>
      </c>
      <c r="AF5749" s="2">
        <v>1</v>
      </c>
      <c r="AG5749" s="2" t="s">
        <v>15718</v>
      </c>
      <c r="AH5749" s="2">
        <v>21</v>
      </c>
      <c r="AI5749" s="6" t="str">
        <f t="shared" si="267"/>
        <v>45-54</v>
      </c>
      <c r="AJ5749" s="11">
        <f>YEAR(tbl_LoanData[[#This Row],[Application Date]])</f>
        <v>2025</v>
      </c>
      <c r="AK5749" s="11" t="str">
        <f>TEXT(tbl_LoanData[[#This Row],[Application Date]],"MMMM")</f>
        <v>September</v>
      </c>
      <c r="AL5749" s="12">
        <f>DATE(YEAR(tbl_LoanData[[#This Row],[Application Date]]),MONTH(tbl_LoanData[[#This Row],[Application Date]]),1)</f>
        <v>45901</v>
      </c>
      <c r="AM5749" s="14">
        <f ca="1">IF(AND(tbl_LoanData[[#This Row],[Application Date]]&gt;=EOMONTH(TODAY(),-1)+1,tbl_LoanData[[#This Row],[Application Date]]&lt;=TODAY()),tbl_LoanData[[#This Row],[Loan Amount]],0)</f>
        <v>0</v>
      </c>
      <c r="AN5749" s="14">
        <f>tbl_LoanData[[#This Row],[Amount Paid]]-(Q5749-X5749)</f>
        <v>105550.3600000001</v>
      </c>
      <c r="AO5749" s="14">
        <f>IF(tbl_LoanData[[#This Row],[Application Status]]="Approved",1,0)</f>
        <v>1</v>
      </c>
      <c r="AP5749" s="22" t="str">
        <f t="shared" ca="1" si="268"/>
        <v/>
      </c>
      <c r="AQ5749" s="22" t="str">
        <f t="shared" ca="1" si="269"/>
        <v/>
      </c>
    </row>
    <row r="5750" spans="1:43" x14ac:dyDescent="0.3">
      <c r="A5750" s="2" t="s">
        <v>11899</v>
      </c>
      <c r="B5750" s="2" t="s">
        <v>11900</v>
      </c>
      <c r="C5750" s="2" t="s">
        <v>90</v>
      </c>
      <c r="D5750" s="2" t="s">
        <v>268</v>
      </c>
      <c r="E5750" s="2" t="s">
        <v>183</v>
      </c>
      <c r="F5750" s="2">
        <v>47</v>
      </c>
      <c r="G5750" s="2" t="s">
        <v>69</v>
      </c>
      <c r="H5750" s="2" t="s">
        <v>259</v>
      </c>
      <c r="I5750" s="2" t="s">
        <v>43</v>
      </c>
      <c r="J5750" s="3">
        <v>45916</v>
      </c>
      <c r="K5750" s="3"/>
      <c r="L5750" s="2" t="s">
        <v>40</v>
      </c>
      <c r="M5750" s="2" t="s">
        <v>85</v>
      </c>
      <c r="N5750" s="2" t="s">
        <v>274</v>
      </c>
      <c r="O5750" s="4">
        <v>984000</v>
      </c>
      <c r="P5750" s="4">
        <v>335100</v>
      </c>
      <c r="Q5750" s="4">
        <v>648900</v>
      </c>
      <c r="R5750" s="2">
        <v>24</v>
      </c>
      <c r="S5750" s="5">
        <v>7.02</v>
      </c>
      <c r="T5750" s="4">
        <v>30833.56</v>
      </c>
      <c r="U5750" s="2" t="s">
        <v>113</v>
      </c>
      <c r="V5750" s="2" t="s">
        <v>97</v>
      </c>
      <c r="W5750" s="4">
        <v>0</v>
      </c>
      <c r="X5750" s="4">
        <v>0</v>
      </c>
      <c r="Y5750" s="4">
        <v>740005.56</v>
      </c>
      <c r="Z5750" s="2">
        <v>0</v>
      </c>
      <c r="AA5750" s="2" t="s">
        <v>97</v>
      </c>
      <c r="AB5750" s="2" t="s">
        <v>15735</v>
      </c>
      <c r="AC5750" s="2" t="s">
        <v>138</v>
      </c>
      <c r="AD5750" s="2" t="s">
        <v>76</v>
      </c>
      <c r="AE5750" s="5">
        <v>65.95</v>
      </c>
      <c r="AF5750" s="2">
        <v>0</v>
      </c>
      <c r="AG5750" s="2" t="s">
        <v>97</v>
      </c>
      <c r="AH5750" s="2"/>
      <c r="AI5750" s="6" t="str">
        <f t="shared" si="267"/>
        <v>45-54</v>
      </c>
      <c r="AJ5750" s="11">
        <f>YEAR(tbl_LoanData[[#This Row],[Application Date]])</f>
        <v>2025</v>
      </c>
      <c r="AK5750" s="11" t="str">
        <f>TEXT(tbl_LoanData[[#This Row],[Application Date]],"MMMM")</f>
        <v>September</v>
      </c>
      <c r="AL5750" s="12">
        <f>DATE(YEAR(tbl_LoanData[[#This Row],[Application Date]]),MONTH(tbl_LoanData[[#This Row],[Application Date]]),1)</f>
        <v>45901</v>
      </c>
      <c r="AM5750" s="14">
        <f ca="1">IF(AND(tbl_LoanData[[#This Row],[Application Date]]&gt;=EOMONTH(TODAY(),-1)+1,tbl_LoanData[[#This Row],[Application Date]]&lt;=TODAY()),tbl_LoanData[[#This Row],[Loan Amount]],0)</f>
        <v>0</v>
      </c>
      <c r="AN5750" s="14">
        <f>tbl_LoanData[[#This Row],[Amount Paid]]-(Q5750-X5750)</f>
        <v>-648900</v>
      </c>
      <c r="AO5750" s="14">
        <f>IF(tbl_LoanData[[#This Row],[Application Status]]="Approved",1,0)</f>
        <v>0</v>
      </c>
      <c r="AP5750" s="22" t="str">
        <f t="shared" ca="1" si="268"/>
        <v/>
      </c>
      <c r="AQ5750" s="22" t="str">
        <f t="shared" ca="1" si="269"/>
        <v/>
      </c>
    </row>
    <row r="5751" spans="1:43" x14ac:dyDescent="0.3">
      <c r="A5751" s="2" t="s">
        <v>11945</v>
      </c>
      <c r="B5751" s="2" t="s">
        <v>11946</v>
      </c>
      <c r="C5751" s="2" t="s">
        <v>599</v>
      </c>
      <c r="D5751" s="2" t="s">
        <v>82</v>
      </c>
      <c r="E5751" s="2" t="s">
        <v>190</v>
      </c>
      <c r="F5751" s="2">
        <v>25</v>
      </c>
      <c r="G5751" s="2" t="s">
        <v>83</v>
      </c>
      <c r="H5751" s="2" t="s">
        <v>259</v>
      </c>
      <c r="I5751" s="2" t="s">
        <v>43</v>
      </c>
      <c r="J5751" s="3">
        <v>45915</v>
      </c>
      <c r="K5751" s="3">
        <v>45921</v>
      </c>
      <c r="L5751" s="2" t="s">
        <v>39</v>
      </c>
      <c r="M5751" s="2" t="s">
        <v>94</v>
      </c>
      <c r="N5751" s="2" t="s">
        <v>418</v>
      </c>
      <c r="O5751" s="4">
        <v>1712000</v>
      </c>
      <c r="P5751" s="4">
        <v>624300</v>
      </c>
      <c r="Q5751" s="4">
        <v>1087700</v>
      </c>
      <c r="R5751" s="2">
        <v>48</v>
      </c>
      <c r="S5751" s="5">
        <v>9.39</v>
      </c>
      <c r="T5751" s="4">
        <v>31171.67</v>
      </c>
      <c r="U5751" s="2" t="s">
        <v>73</v>
      </c>
      <c r="V5751" s="2" t="s">
        <v>74</v>
      </c>
      <c r="W5751" s="4">
        <v>155858.35</v>
      </c>
      <c r="X5751" s="4">
        <v>1340381.77</v>
      </c>
      <c r="Y5751" s="4">
        <v>1496240.12</v>
      </c>
      <c r="Z5751" s="2">
        <v>180</v>
      </c>
      <c r="AA5751" s="2" t="s">
        <v>60</v>
      </c>
      <c r="AB5751" s="2" t="s">
        <v>15729</v>
      </c>
      <c r="AC5751" s="2" t="s">
        <v>75</v>
      </c>
      <c r="AD5751" s="2" t="s">
        <v>76</v>
      </c>
      <c r="AE5751" s="5">
        <v>63.53</v>
      </c>
      <c r="AF5751" s="2">
        <v>6</v>
      </c>
      <c r="AG5751" s="2" t="s">
        <v>130</v>
      </c>
      <c r="AH5751" s="2">
        <v>6</v>
      </c>
      <c r="AI5751" s="6" t="str">
        <f t="shared" si="267"/>
        <v>25-34</v>
      </c>
      <c r="AJ5751" s="11">
        <f>YEAR(tbl_LoanData[[#This Row],[Application Date]])</f>
        <v>2025</v>
      </c>
      <c r="AK5751" s="11" t="str">
        <f>TEXT(tbl_LoanData[[#This Row],[Application Date]],"MMMM")</f>
        <v>September</v>
      </c>
      <c r="AL5751" s="12">
        <f>DATE(YEAR(tbl_LoanData[[#This Row],[Application Date]]),MONTH(tbl_LoanData[[#This Row],[Application Date]]),1)</f>
        <v>45901</v>
      </c>
      <c r="AM5751" s="14">
        <f ca="1">IF(AND(tbl_LoanData[[#This Row],[Application Date]]&gt;=EOMONTH(TODAY(),-1)+1,tbl_LoanData[[#This Row],[Application Date]]&lt;=TODAY()),tbl_LoanData[[#This Row],[Loan Amount]],0)</f>
        <v>0</v>
      </c>
      <c r="AN5751" s="14">
        <f>tbl_LoanData[[#This Row],[Amount Paid]]-(Q5751-X5751)</f>
        <v>408540.12</v>
      </c>
      <c r="AO5751" s="14">
        <f>IF(tbl_LoanData[[#This Row],[Application Status]]="Approved",1,0)</f>
        <v>1</v>
      </c>
      <c r="AP5751" s="22" t="str">
        <f t="shared" ca="1" si="268"/>
        <v/>
      </c>
      <c r="AQ5751" s="22" t="str">
        <f t="shared" ca="1" si="269"/>
        <v/>
      </c>
    </row>
    <row r="5752" spans="1:43" ht="14.4" customHeight="1" x14ac:dyDescent="0.3">
      <c r="A5752" s="2" t="s">
        <v>12107</v>
      </c>
      <c r="B5752" s="2" t="s">
        <v>12108</v>
      </c>
      <c r="C5752" s="2" t="s">
        <v>452</v>
      </c>
      <c r="D5752" s="2" t="s">
        <v>82</v>
      </c>
      <c r="E5752" s="2" t="s">
        <v>284</v>
      </c>
      <c r="F5752" s="2">
        <v>42</v>
      </c>
      <c r="G5752" s="2" t="s">
        <v>83</v>
      </c>
      <c r="H5752" s="2" t="s">
        <v>543</v>
      </c>
      <c r="I5752" s="2" t="s">
        <v>45</v>
      </c>
      <c r="J5752" s="3">
        <v>45926</v>
      </c>
      <c r="K5752" s="3">
        <v>45929</v>
      </c>
      <c r="L5752" s="2" t="s">
        <v>39</v>
      </c>
      <c r="M5752" s="2" t="s">
        <v>157</v>
      </c>
      <c r="N5752" s="2" t="s">
        <v>359</v>
      </c>
      <c r="O5752" s="4">
        <v>1850000</v>
      </c>
      <c r="P5752" s="4">
        <v>378900</v>
      </c>
      <c r="Q5752" s="4">
        <v>1471100</v>
      </c>
      <c r="R5752" s="2">
        <v>24</v>
      </c>
      <c r="S5752" s="5">
        <v>12.1</v>
      </c>
      <c r="T5752" s="4">
        <v>76129.42</v>
      </c>
      <c r="U5752" s="2" t="s">
        <v>73</v>
      </c>
      <c r="V5752" s="2" t="s">
        <v>74</v>
      </c>
      <c r="W5752" s="4">
        <v>761294.2</v>
      </c>
      <c r="X5752" s="4">
        <v>1065812</v>
      </c>
      <c r="Y5752" s="4">
        <v>1827106.2</v>
      </c>
      <c r="Z5752" s="2">
        <v>0</v>
      </c>
      <c r="AA5752" s="2" t="s">
        <v>56</v>
      </c>
      <c r="AB5752" s="2" t="s">
        <v>15733</v>
      </c>
      <c r="AC5752" s="2" t="s">
        <v>146</v>
      </c>
      <c r="AD5752" s="2" t="s">
        <v>76</v>
      </c>
      <c r="AE5752" s="5">
        <v>79.52</v>
      </c>
      <c r="AF5752" s="2">
        <v>0</v>
      </c>
      <c r="AG5752" s="2" t="s">
        <v>77</v>
      </c>
      <c r="AH5752" s="2">
        <v>3</v>
      </c>
      <c r="AI5752" s="6" t="str">
        <f t="shared" si="267"/>
        <v>35-44</v>
      </c>
      <c r="AJ5752" s="11">
        <f>YEAR(tbl_LoanData[[#This Row],[Application Date]])</f>
        <v>2025</v>
      </c>
      <c r="AK5752" s="11" t="str">
        <f>TEXT(tbl_LoanData[[#This Row],[Application Date]],"MMMM")</f>
        <v>September</v>
      </c>
      <c r="AL5752" s="12">
        <f>DATE(YEAR(tbl_LoanData[[#This Row],[Application Date]]),MONTH(tbl_LoanData[[#This Row],[Application Date]]),1)</f>
        <v>45901</v>
      </c>
      <c r="AM5752" s="14">
        <f ca="1">IF(AND(tbl_LoanData[[#This Row],[Application Date]]&gt;=EOMONTH(TODAY(),-1)+1,tbl_LoanData[[#This Row],[Application Date]]&lt;=TODAY()),tbl_LoanData[[#This Row],[Loan Amount]],0)</f>
        <v>0</v>
      </c>
      <c r="AN5752" s="14">
        <f>tbl_LoanData[[#This Row],[Amount Paid]]-(Q5752-X5752)</f>
        <v>356006.19999999995</v>
      </c>
      <c r="AO5752" s="14">
        <f>IF(tbl_LoanData[[#This Row],[Application Status]]="Approved",1,0)</f>
        <v>1</v>
      </c>
      <c r="AP5752" s="22" t="str">
        <f t="shared" ca="1" si="268"/>
        <v/>
      </c>
      <c r="AQ5752" s="22" t="str">
        <f t="shared" ca="1" si="269"/>
        <v/>
      </c>
    </row>
    <row r="5753" spans="1:43" ht="14.4" customHeight="1" x14ac:dyDescent="0.3">
      <c r="A5753" s="2" t="s">
        <v>12185</v>
      </c>
      <c r="B5753" s="2" t="s">
        <v>12186</v>
      </c>
      <c r="C5753" s="2" t="s">
        <v>188</v>
      </c>
      <c r="D5753" s="2" t="s">
        <v>268</v>
      </c>
      <c r="E5753" s="2" t="s">
        <v>293</v>
      </c>
      <c r="F5753" s="2">
        <v>60</v>
      </c>
      <c r="G5753" s="2" t="s">
        <v>69</v>
      </c>
      <c r="H5753" s="2" t="s">
        <v>177</v>
      </c>
      <c r="I5753" s="2" t="s">
        <v>43</v>
      </c>
      <c r="J5753" s="3">
        <v>45920</v>
      </c>
      <c r="K5753" s="3">
        <v>45924</v>
      </c>
      <c r="L5753" s="2" t="s">
        <v>40</v>
      </c>
      <c r="M5753" s="2" t="s">
        <v>157</v>
      </c>
      <c r="N5753" s="2" t="s">
        <v>299</v>
      </c>
      <c r="O5753" s="4">
        <v>1348000</v>
      </c>
      <c r="P5753" s="4">
        <v>312500</v>
      </c>
      <c r="Q5753" s="4">
        <v>1035500</v>
      </c>
      <c r="R5753" s="2">
        <v>48</v>
      </c>
      <c r="S5753" s="5">
        <v>14.84</v>
      </c>
      <c r="T5753" s="4">
        <v>34378.6</v>
      </c>
      <c r="U5753" s="2" t="s">
        <v>73</v>
      </c>
      <c r="V5753" s="2" t="s">
        <v>74</v>
      </c>
      <c r="W5753" s="4">
        <v>343786</v>
      </c>
      <c r="X5753" s="4">
        <v>1306386.8</v>
      </c>
      <c r="Y5753" s="4">
        <v>1650172.8</v>
      </c>
      <c r="Z5753" s="2">
        <v>0</v>
      </c>
      <c r="AA5753" s="2" t="s">
        <v>56</v>
      </c>
      <c r="AB5753" s="2" t="s">
        <v>15733</v>
      </c>
      <c r="AC5753" s="2" t="s">
        <v>332</v>
      </c>
      <c r="AD5753" s="2" t="s">
        <v>76</v>
      </c>
      <c r="AE5753" s="5">
        <v>76.819999999999993</v>
      </c>
      <c r="AF5753" s="2">
        <v>0</v>
      </c>
      <c r="AG5753" s="2" t="s">
        <v>77</v>
      </c>
      <c r="AH5753" s="2">
        <v>4</v>
      </c>
      <c r="AI5753" s="6" t="str">
        <f t="shared" si="267"/>
        <v>55-64</v>
      </c>
      <c r="AJ5753" s="11">
        <f>YEAR(tbl_LoanData[[#This Row],[Application Date]])</f>
        <v>2025</v>
      </c>
      <c r="AK5753" s="11" t="str">
        <f>TEXT(tbl_LoanData[[#This Row],[Application Date]],"MMMM")</f>
        <v>September</v>
      </c>
      <c r="AL5753" s="12">
        <f>DATE(YEAR(tbl_LoanData[[#This Row],[Application Date]]),MONTH(tbl_LoanData[[#This Row],[Application Date]]),1)</f>
        <v>45901</v>
      </c>
      <c r="AM5753" s="14">
        <f ca="1">IF(AND(tbl_LoanData[[#This Row],[Application Date]]&gt;=EOMONTH(TODAY(),-1)+1,tbl_LoanData[[#This Row],[Application Date]]&lt;=TODAY()),tbl_LoanData[[#This Row],[Loan Amount]],0)</f>
        <v>0</v>
      </c>
      <c r="AN5753" s="14">
        <f>tbl_LoanData[[#This Row],[Amount Paid]]-(Q5753-X5753)</f>
        <v>614672.80000000005</v>
      </c>
      <c r="AO5753" s="14">
        <f>IF(tbl_LoanData[[#This Row],[Application Status]]="Approved",1,0)</f>
        <v>1</v>
      </c>
      <c r="AP5753" s="22" t="str">
        <f t="shared" ca="1" si="268"/>
        <v/>
      </c>
      <c r="AQ5753" s="22" t="str">
        <f t="shared" ca="1" si="269"/>
        <v/>
      </c>
    </row>
    <row r="5754" spans="1:43" x14ac:dyDescent="0.3">
      <c r="A5754" s="2" t="s">
        <v>12187</v>
      </c>
      <c r="B5754" s="2" t="s">
        <v>12188</v>
      </c>
      <c r="C5754" s="2" t="s">
        <v>390</v>
      </c>
      <c r="D5754" s="2" t="s">
        <v>102</v>
      </c>
      <c r="E5754" s="2" t="s">
        <v>142</v>
      </c>
      <c r="F5754" s="2">
        <v>55</v>
      </c>
      <c r="G5754" s="2" t="s">
        <v>83</v>
      </c>
      <c r="H5754" s="2" t="s">
        <v>228</v>
      </c>
      <c r="I5754" s="2" t="s">
        <v>43</v>
      </c>
      <c r="J5754" s="3">
        <v>45903</v>
      </c>
      <c r="K5754" s="3">
        <v>45909</v>
      </c>
      <c r="L5754" s="2" t="s">
        <v>41</v>
      </c>
      <c r="M5754" s="2" t="s">
        <v>184</v>
      </c>
      <c r="N5754" s="2" t="s">
        <v>185</v>
      </c>
      <c r="O5754" s="4">
        <v>2665000</v>
      </c>
      <c r="P5754" s="4">
        <v>668000</v>
      </c>
      <c r="Q5754" s="4">
        <v>1997000</v>
      </c>
      <c r="R5754" s="2">
        <v>24</v>
      </c>
      <c r="S5754" s="5">
        <v>7.45</v>
      </c>
      <c r="T5754" s="4">
        <v>95606.38</v>
      </c>
      <c r="U5754" s="2" t="s">
        <v>73</v>
      </c>
      <c r="V5754" s="2" t="s">
        <v>74</v>
      </c>
      <c r="W5754" s="4">
        <v>1051670.18</v>
      </c>
      <c r="X5754" s="4">
        <v>1242882.82</v>
      </c>
      <c r="Y5754" s="4">
        <v>2294553</v>
      </c>
      <c r="Z5754" s="2">
        <v>0</v>
      </c>
      <c r="AA5754" s="2" t="s">
        <v>56</v>
      </c>
      <c r="AB5754" s="2" t="s">
        <v>15732</v>
      </c>
      <c r="AC5754" s="2" t="s">
        <v>146</v>
      </c>
      <c r="AD5754" s="2" t="s">
        <v>76</v>
      </c>
      <c r="AE5754" s="5">
        <v>74.930000000000007</v>
      </c>
      <c r="AF5754" s="2">
        <v>0</v>
      </c>
      <c r="AG5754" s="2" t="s">
        <v>77</v>
      </c>
      <c r="AH5754" s="2">
        <v>6</v>
      </c>
      <c r="AI5754" s="6" t="str">
        <f t="shared" si="267"/>
        <v>55-64</v>
      </c>
      <c r="AJ5754" s="11">
        <f>YEAR(tbl_LoanData[[#This Row],[Application Date]])</f>
        <v>2025</v>
      </c>
      <c r="AK5754" s="11" t="str">
        <f>TEXT(tbl_LoanData[[#This Row],[Application Date]],"MMMM")</f>
        <v>September</v>
      </c>
      <c r="AL5754" s="12">
        <f>DATE(YEAR(tbl_LoanData[[#This Row],[Application Date]]),MONTH(tbl_LoanData[[#This Row],[Application Date]]),1)</f>
        <v>45901</v>
      </c>
      <c r="AM5754" s="14">
        <f ca="1">IF(AND(tbl_LoanData[[#This Row],[Application Date]]&gt;=EOMONTH(TODAY(),-1)+1,tbl_LoanData[[#This Row],[Application Date]]&lt;=TODAY()),tbl_LoanData[[#This Row],[Loan Amount]],0)</f>
        <v>0</v>
      </c>
      <c r="AN5754" s="14">
        <f>tbl_LoanData[[#This Row],[Amount Paid]]-(Q5754-X5754)</f>
        <v>297553</v>
      </c>
      <c r="AO5754" s="14">
        <f>IF(tbl_LoanData[[#This Row],[Application Status]]="Approved",1,0)</f>
        <v>1</v>
      </c>
      <c r="AP5754" s="22" t="str">
        <f t="shared" ca="1" si="268"/>
        <v/>
      </c>
      <c r="AQ5754" s="22" t="str">
        <f t="shared" ca="1" si="269"/>
        <v/>
      </c>
    </row>
    <row r="5755" spans="1:43" ht="14.4" customHeight="1" x14ac:dyDescent="0.3">
      <c r="A5755" s="2" t="s">
        <v>12389</v>
      </c>
      <c r="B5755" s="2" t="s">
        <v>12390</v>
      </c>
      <c r="C5755" s="2" t="s">
        <v>243</v>
      </c>
      <c r="D5755" s="2" t="s">
        <v>82</v>
      </c>
      <c r="E5755" s="2" t="s">
        <v>255</v>
      </c>
      <c r="F5755" s="2">
        <v>35</v>
      </c>
      <c r="G5755" s="2" t="s">
        <v>83</v>
      </c>
      <c r="H5755" s="2" t="s">
        <v>84</v>
      </c>
      <c r="I5755" s="2" t="s">
        <v>45</v>
      </c>
      <c r="J5755" s="3">
        <v>45917</v>
      </c>
      <c r="K5755" s="3">
        <v>45929</v>
      </c>
      <c r="L5755" s="2" t="s">
        <v>39</v>
      </c>
      <c r="M5755" s="2" t="s">
        <v>94</v>
      </c>
      <c r="N5755" s="2" t="s">
        <v>365</v>
      </c>
      <c r="O5755" s="4">
        <v>2384000</v>
      </c>
      <c r="P5755" s="4">
        <v>324500</v>
      </c>
      <c r="Q5755" s="4">
        <v>2059500</v>
      </c>
      <c r="R5755" s="2">
        <v>24</v>
      </c>
      <c r="S5755" s="5">
        <v>5.63</v>
      </c>
      <c r="T5755" s="4">
        <v>95474.99</v>
      </c>
      <c r="U5755" s="2" t="s">
        <v>73</v>
      </c>
      <c r="V5755" s="2" t="s">
        <v>34</v>
      </c>
      <c r="W5755" s="4">
        <v>286424.96999999997</v>
      </c>
      <c r="X5755" s="4">
        <v>2004974.73</v>
      </c>
      <c r="Y5755" s="4">
        <v>2291399.7000000002</v>
      </c>
      <c r="Z5755" s="2">
        <v>224</v>
      </c>
      <c r="AA5755" s="2" t="s">
        <v>60</v>
      </c>
      <c r="AB5755" s="2" t="s">
        <v>15733</v>
      </c>
      <c r="AC5755" s="2" t="s">
        <v>129</v>
      </c>
      <c r="AD5755" s="2" t="s">
        <v>76</v>
      </c>
      <c r="AE5755" s="5">
        <v>86.39</v>
      </c>
      <c r="AF5755" s="2">
        <v>7</v>
      </c>
      <c r="AG5755" s="2" t="s">
        <v>130</v>
      </c>
      <c r="AH5755" s="2">
        <v>12</v>
      </c>
      <c r="AI5755" s="6" t="str">
        <f t="shared" si="267"/>
        <v>35-44</v>
      </c>
      <c r="AJ5755" s="11">
        <f>YEAR(tbl_LoanData[[#This Row],[Application Date]])</f>
        <v>2025</v>
      </c>
      <c r="AK5755" s="11" t="str">
        <f>TEXT(tbl_LoanData[[#This Row],[Application Date]],"MMMM")</f>
        <v>September</v>
      </c>
      <c r="AL5755" s="12">
        <f>DATE(YEAR(tbl_LoanData[[#This Row],[Application Date]]),MONTH(tbl_LoanData[[#This Row],[Application Date]]),1)</f>
        <v>45901</v>
      </c>
      <c r="AM5755" s="14">
        <f ca="1">IF(AND(tbl_LoanData[[#This Row],[Application Date]]&gt;=EOMONTH(TODAY(),-1)+1,tbl_LoanData[[#This Row],[Application Date]]&lt;=TODAY()),tbl_LoanData[[#This Row],[Loan Amount]],0)</f>
        <v>0</v>
      </c>
      <c r="AN5755" s="14">
        <f>tbl_LoanData[[#This Row],[Amount Paid]]-(Q5755-X5755)</f>
        <v>231899.69999999995</v>
      </c>
      <c r="AO5755" s="14">
        <f>IF(tbl_LoanData[[#This Row],[Application Status]]="Approved",1,0)</f>
        <v>1</v>
      </c>
      <c r="AP5755" s="22" t="str">
        <f t="shared" ca="1" si="268"/>
        <v/>
      </c>
      <c r="AQ5755" s="22" t="str">
        <f t="shared" ca="1" si="269"/>
        <v/>
      </c>
    </row>
    <row r="5756" spans="1:43" ht="14.4" customHeight="1" x14ac:dyDescent="0.3">
      <c r="A5756" s="2" t="s">
        <v>12457</v>
      </c>
      <c r="B5756" s="2" t="s">
        <v>12458</v>
      </c>
      <c r="C5756" s="2" t="s">
        <v>413</v>
      </c>
      <c r="D5756" s="2" t="s">
        <v>142</v>
      </c>
      <c r="E5756" s="2" t="s">
        <v>150</v>
      </c>
      <c r="F5756" s="2">
        <v>50</v>
      </c>
      <c r="G5756" s="2" t="s">
        <v>83</v>
      </c>
      <c r="H5756" s="2" t="s">
        <v>143</v>
      </c>
      <c r="I5756" s="2" t="s">
        <v>46</v>
      </c>
      <c r="J5756" s="3">
        <v>45905</v>
      </c>
      <c r="K5756" s="3">
        <v>45925</v>
      </c>
      <c r="L5756" s="2" t="s">
        <v>39</v>
      </c>
      <c r="M5756" s="2" t="s">
        <v>157</v>
      </c>
      <c r="N5756" s="2" t="s">
        <v>158</v>
      </c>
      <c r="O5756" s="4">
        <v>2270000</v>
      </c>
      <c r="P5756" s="4">
        <v>790000</v>
      </c>
      <c r="Q5756" s="4">
        <v>1480000</v>
      </c>
      <c r="R5756" s="2">
        <v>48</v>
      </c>
      <c r="S5756" s="5">
        <v>11.45</v>
      </c>
      <c r="T5756" s="4">
        <v>44955</v>
      </c>
      <c r="U5756" s="2" t="s">
        <v>73</v>
      </c>
      <c r="V5756" s="2" t="s">
        <v>74</v>
      </c>
      <c r="W5756" s="4">
        <v>449550</v>
      </c>
      <c r="X5756" s="4">
        <v>1708290</v>
      </c>
      <c r="Y5756" s="4">
        <v>2157840</v>
      </c>
      <c r="Z5756" s="2">
        <v>0</v>
      </c>
      <c r="AA5756" s="2" t="s">
        <v>56</v>
      </c>
      <c r="AB5756" s="2" t="s">
        <v>15730</v>
      </c>
      <c r="AC5756" s="2" t="s">
        <v>332</v>
      </c>
      <c r="AD5756" s="2" t="s">
        <v>76</v>
      </c>
      <c r="AE5756" s="5">
        <v>65.2</v>
      </c>
      <c r="AF5756" s="2">
        <v>0</v>
      </c>
      <c r="AG5756" s="2" t="s">
        <v>77</v>
      </c>
      <c r="AH5756" s="2">
        <v>20</v>
      </c>
      <c r="AI5756" s="6" t="str">
        <f t="shared" si="267"/>
        <v>45-54</v>
      </c>
      <c r="AJ5756" s="11">
        <f>YEAR(tbl_LoanData[[#This Row],[Application Date]])</f>
        <v>2025</v>
      </c>
      <c r="AK5756" s="11" t="str">
        <f>TEXT(tbl_LoanData[[#This Row],[Application Date]],"MMMM")</f>
        <v>September</v>
      </c>
      <c r="AL5756" s="12">
        <f>DATE(YEAR(tbl_LoanData[[#This Row],[Application Date]]),MONTH(tbl_LoanData[[#This Row],[Application Date]]),1)</f>
        <v>45901</v>
      </c>
      <c r="AM5756" s="14">
        <f ca="1">IF(AND(tbl_LoanData[[#This Row],[Application Date]]&gt;=EOMONTH(TODAY(),-1)+1,tbl_LoanData[[#This Row],[Application Date]]&lt;=TODAY()),tbl_LoanData[[#This Row],[Loan Amount]],0)</f>
        <v>0</v>
      </c>
      <c r="AN5756" s="14">
        <f>tbl_LoanData[[#This Row],[Amount Paid]]-(Q5756-X5756)</f>
        <v>677840</v>
      </c>
      <c r="AO5756" s="14">
        <f>IF(tbl_LoanData[[#This Row],[Application Status]]="Approved",1,0)</f>
        <v>1</v>
      </c>
      <c r="AP5756" s="22" t="str">
        <f t="shared" ca="1" si="268"/>
        <v/>
      </c>
      <c r="AQ5756" s="22" t="str">
        <f t="shared" ca="1" si="269"/>
        <v/>
      </c>
    </row>
    <row r="5757" spans="1:43" ht="14.4" customHeight="1" x14ac:dyDescent="0.3">
      <c r="A5757" s="2" t="s">
        <v>12603</v>
      </c>
      <c r="B5757" s="2" t="s">
        <v>12604</v>
      </c>
      <c r="C5757" s="2" t="s">
        <v>393</v>
      </c>
      <c r="D5757" s="2" t="s">
        <v>268</v>
      </c>
      <c r="E5757" s="2" t="s">
        <v>293</v>
      </c>
      <c r="F5757" s="2">
        <v>29</v>
      </c>
      <c r="G5757" s="2" t="s">
        <v>83</v>
      </c>
      <c r="H5757" s="2" t="s">
        <v>110</v>
      </c>
      <c r="I5757" s="2" t="s">
        <v>46</v>
      </c>
      <c r="J5757" s="3">
        <v>45908</v>
      </c>
      <c r="K5757" s="3">
        <v>45915</v>
      </c>
      <c r="L5757" s="2" t="s">
        <v>38</v>
      </c>
      <c r="M5757" s="2" t="s">
        <v>144</v>
      </c>
      <c r="N5757" s="2" t="s">
        <v>382</v>
      </c>
      <c r="O5757" s="4">
        <v>1259000</v>
      </c>
      <c r="P5757" s="4">
        <v>435500</v>
      </c>
      <c r="Q5757" s="4">
        <v>823500</v>
      </c>
      <c r="R5757" s="2">
        <v>48</v>
      </c>
      <c r="S5757" s="5">
        <v>14.45</v>
      </c>
      <c r="T5757" s="4">
        <v>27072.560000000001</v>
      </c>
      <c r="U5757" s="2" t="s">
        <v>73</v>
      </c>
      <c r="V5757" s="2" t="s">
        <v>74</v>
      </c>
      <c r="W5757" s="4">
        <v>297798.15999999997</v>
      </c>
      <c r="X5757" s="4">
        <v>1001684.84</v>
      </c>
      <c r="Y5757" s="4">
        <v>1299483</v>
      </c>
      <c r="Z5757" s="2">
        <v>0</v>
      </c>
      <c r="AA5757" s="2" t="s">
        <v>56</v>
      </c>
      <c r="AB5757" s="2" t="s">
        <v>15733</v>
      </c>
      <c r="AC5757" s="2" t="s">
        <v>121</v>
      </c>
      <c r="AD5757" s="2" t="s">
        <v>76</v>
      </c>
      <c r="AE5757" s="5">
        <v>65.41</v>
      </c>
      <c r="AF5757" s="2">
        <v>0</v>
      </c>
      <c r="AG5757" s="2" t="s">
        <v>77</v>
      </c>
      <c r="AH5757" s="2">
        <v>7</v>
      </c>
      <c r="AI5757" s="6" t="str">
        <f t="shared" si="267"/>
        <v>25-34</v>
      </c>
      <c r="AJ5757" s="11">
        <f>YEAR(tbl_LoanData[[#This Row],[Application Date]])</f>
        <v>2025</v>
      </c>
      <c r="AK5757" s="11" t="str">
        <f>TEXT(tbl_LoanData[[#This Row],[Application Date]],"MMMM")</f>
        <v>September</v>
      </c>
      <c r="AL5757" s="12">
        <f>DATE(YEAR(tbl_LoanData[[#This Row],[Application Date]]),MONTH(tbl_LoanData[[#This Row],[Application Date]]),1)</f>
        <v>45901</v>
      </c>
      <c r="AM5757" s="14">
        <f ca="1">IF(AND(tbl_LoanData[[#This Row],[Application Date]]&gt;=EOMONTH(TODAY(),-1)+1,tbl_LoanData[[#This Row],[Application Date]]&lt;=TODAY()),tbl_LoanData[[#This Row],[Loan Amount]],0)</f>
        <v>0</v>
      </c>
      <c r="AN5757" s="14">
        <f>tbl_LoanData[[#This Row],[Amount Paid]]-(Q5757-X5757)</f>
        <v>475982.99999999994</v>
      </c>
      <c r="AO5757" s="14">
        <f>IF(tbl_LoanData[[#This Row],[Application Status]]="Approved",1,0)</f>
        <v>1</v>
      </c>
      <c r="AP5757" s="22" t="str">
        <f t="shared" ca="1" si="268"/>
        <v/>
      </c>
      <c r="AQ5757" s="22" t="str">
        <f t="shared" ca="1" si="269"/>
        <v/>
      </c>
    </row>
    <row r="5758" spans="1:43" x14ac:dyDescent="0.3">
      <c r="A5758" s="2" t="s">
        <v>12703</v>
      </c>
      <c r="B5758" s="2" t="s">
        <v>12704</v>
      </c>
      <c r="C5758" s="2" t="s">
        <v>546</v>
      </c>
      <c r="D5758" s="2" t="s">
        <v>182</v>
      </c>
      <c r="E5758" s="2" t="s">
        <v>232</v>
      </c>
      <c r="F5758" s="2">
        <v>51</v>
      </c>
      <c r="G5758" s="2" t="s">
        <v>83</v>
      </c>
      <c r="H5758" s="2" t="s">
        <v>172</v>
      </c>
      <c r="I5758" s="2" t="s">
        <v>45</v>
      </c>
      <c r="J5758" s="3">
        <v>45906</v>
      </c>
      <c r="K5758" s="3">
        <v>45908</v>
      </c>
      <c r="L5758" s="2" t="s">
        <v>41</v>
      </c>
      <c r="M5758" s="2" t="s">
        <v>184</v>
      </c>
      <c r="N5758" s="2" t="s">
        <v>185</v>
      </c>
      <c r="O5758" s="4">
        <v>2678000</v>
      </c>
      <c r="P5758" s="4">
        <v>516900</v>
      </c>
      <c r="Q5758" s="4">
        <v>2161100</v>
      </c>
      <c r="R5758" s="2">
        <v>24</v>
      </c>
      <c r="S5758" s="5">
        <v>14.11</v>
      </c>
      <c r="T5758" s="4">
        <v>115456.77</v>
      </c>
      <c r="U5758" s="2" t="s">
        <v>73</v>
      </c>
      <c r="V5758" s="2" t="s">
        <v>74</v>
      </c>
      <c r="W5758" s="4">
        <v>1154567.7</v>
      </c>
      <c r="X5758" s="4">
        <v>1616394.72</v>
      </c>
      <c r="Y5758" s="4">
        <v>2770962.42</v>
      </c>
      <c r="Z5758" s="2">
        <v>32</v>
      </c>
      <c r="AA5758" s="2" t="s">
        <v>58</v>
      </c>
      <c r="AB5758" s="2" t="s">
        <v>15731</v>
      </c>
      <c r="AC5758" s="2" t="s">
        <v>360</v>
      </c>
      <c r="AD5758" s="2" t="s">
        <v>76</v>
      </c>
      <c r="AE5758" s="5">
        <v>80.7</v>
      </c>
      <c r="AF5758" s="2">
        <v>1</v>
      </c>
      <c r="AG5758" s="2" t="s">
        <v>15718</v>
      </c>
      <c r="AH5758" s="2">
        <v>2</v>
      </c>
      <c r="AI5758" s="6" t="str">
        <f t="shared" si="267"/>
        <v>45-54</v>
      </c>
      <c r="AJ5758" s="11">
        <f>YEAR(tbl_LoanData[[#This Row],[Application Date]])</f>
        <v>2025</v>
      </c>
      <c r="AK5758" s="11" t="str">
        <f>TEXT(tbl_LoanData[[#This Row],[Application Date]],"MMMM")</f>
        <v>September</v>
      </c>
      <c r="AL5758" s="12">
        <f>DATE(YEAR(tbl_LoanData[[#This Row],[Application Date]]),MONTH(tbl_LoanData[[#This Row],[Application Date]]),1)</f>
        <v>45901</v>
      </c>
      <c r="AM5758" s="14">
        <f ca="1">IF(AND(tbl_LoanData[[#This Row],[Application Date]]&gt;=EOMONTH(TODAY(),-1)+1,tbl_LoanData[[#This Row],[Application Date]]&lt;=TODAY()),tbl_LoanData[[#This Row],[Loan Amount]],0)</f>
        <v>0</v>
      </c>
      <c r="AN5758" s="14">
        <f>tbl_LoanData[[#This Row],[Amount Paid]]-(Q5758-X5758)</f>
        <v>609862.41999999993</v>
      </c>
      <c r="AO5758" s="14">
        <f>IF(tbl_LoanData[[#This Row],[Application Status]]="Approved",1,0)</f>
        <v>1</v>
      </c>
      <c r="AP5758" s="22" t="str">
        <f t="shared" ca="1" si="268"/>
        <v/>
      </c>
      <c r="AQ5758" s="22" t="str">
        <f t="shared" ca="1" si="269"/>
        <v/>
      </c>
    </row>
    <row r="5759" spans="1:43" x14ac:dyDescent="0.3">
      <c r="A5759" s="2" t="s">
        <v>12837</v>
      </c>
      <c r="B5759" s="2" t="s">
        <v>12838</v>
      </c>
      <c r="C5759" s="2" t="s">
        <v>100</v>
      </c>
      <c r="D5759" s="2" t="s">
        <v>134</v>
      </c>
      <c r="E5759" s="2" t="s">
        <v>134</v>
      </c>
      <c r="F5759" s="2">
        <v>44</v>
      </c>
      <c r="G5759" s="2" t="s">
        <v>69</v>
      </c>
      <c r="H5759" s="2" t="s">
        <v>177</v>
      </c>
      <c r="I5759" s="2" t="s">
        <v>43</v>
      </c>
      <c r="J5759" s="3">
        <v>45927</v>
      </c>
      <c r="K5759" s="3">
        <v>45937</v>
      </c>
      <c r="L5759" s="2" t="s">
        <v>36</v>
      </c>
      <c r="M5759" s="2" t="s">
        <v>104</v>
      </c>
      <c r="N5759" s="2" t="s">
        <v>592</v>
      </c>
      <c r="O5759" s="4">
        <v>945000</v>
      </c>
      <c r="P5759" s="4">
        <v>349200</v>
      </c>
      <c r="Q5759" s="4">
        <v>595800</v>
      </c>
      <c r="R5759" s="2">
        <v>18</v>
      </c>
      <c r="S5759" s="5">
        <v>7.34</v>
      </c>
      <c r="T5759" s="4">
        <v>36744.31</v>
      </c>
      <c r="U5759" s="2" t="s">
        <v>73</v>
      </c>
      <c r="V5759" s="2" t="s">
        <v>74</v>
      </c>
      <c r="W5759" s="4">
        <v>183721.55</v>
      </c>
      <c r="X5759" s="4">
        <v>477676.03</v>
      </c>
      <c r="Y5759" s="4">
        <v>661397.57999999996</v>
      </c>
      <c r="Z5759" s="2">
        <v>160</v>
      </c>
      <c r="AA5759" s="2" t="s">
        <v>60</v>
      </c>
      <c r="AB5759" s="2" t="s">
        <v>15729</v>
      </c>
      <c r="AC5759" s="2" t="s">
        <v>146</v>
      </c>
      <c r="AD5759" s="2" t="s">
        <v>76</v>
      </c>
      <c r="AE5759" s="5">
        <v>63.05</v>
      </c>
      <c r="AF5759" s="2">
        <v>5</v>
      </c>
      <c r="AG5759" s="2" t="s">
        <v>130</v>
      </c>
      <c r="AH5759" s="2">
        <v>10</v>
      </c>
      <c r="AI5759" s="6" t="str">
        <f t="shared" si="267"/>
        <v>35-44</v>
      </c>
      <c r="AJ5759" s="11">
        <f>YEAR(tbl_LoanData[[#This Row],[Application Date]])</f>
        <v>2025</v>
      </c>
      <c r="AK5759" s="11" t="str">
        <f>TEXT(tbl_LoanData[[#This Row],[Application Date]],"MMMM")</f>
        <v>September</v>
      </c>
      <c r="AL5759" s="12">
        <f>DATE(YEAR(tbl_LoanData[[#This Row],[Application Date]]),MONTH(tbl_LoanData[[#This Row],[Application Date]]),1)</f>
        <v>45901</v>
      </c>
      <c r="AM5759" s="14">
        <f ca="1">IF(AND(tbl_LoanData[[#This Row],[Application Date]]&gt;=EOMONTH(TODAY(),-1)+1,tbl_LoanData[[#This Row],[Application Date]]&lt;=TODAY()),tbl_LoanData[[#This Row],[Loan Amount]],0)</f>
        <v>0</v>
      </c>
      <c r="AN5759" s="14">
        <f>tbl_LoanData[[#This Row],[Amount Paid]]-(Q5759-X5759)</f>
        <v>65597.580000000016</v>
      </c>
      <c r="AO5759" s="14">
        <f>IF(tbl_LoanData[[#This Row],[Application Status]]="Approved",1,0)</f>
        <v>1</v>
      </c>
      <c r="AP5759" s="22" t="str">
        <f t="shared" ca="1" si="268"/>
        <v/>
      </c>
      <c r="AQ5759" s="22" t="str">
        <f t="shared" ca="1" si="269"/>
        <v/>
      </c>
    </row>
    <row r="5760" spans="1:43" ht="14.4" customHeight="1" x14ac:dyDescent="0.3">
      <c r="A5760" s="2" t="s">
        <v>12975</v>
      </c>
      <c r="B5760" s="2" t="s">
        <v>12976</v>
      </c>
      <c r="C5760" s="2" t="s">
        <v>353</v>
      </c>
      <c r="D5760" s="2" t="s">
        <v>189</v>
      </c>
      <c r="E5760" s="2" t="s">
        <v>406</v>
      </c>
      <c r="F5760" s="2">
        <v>49</v>
      </c>
      <c r="G5760" s="2" t="s">
        <v>83</v>
      </c>
      <c r="H5760" s="2" t="s">
        <v>205</v>
      </c>
      <c r="I5760" s="2" t="s">
        <v>49</v>
      </c>
      <c r="J5760" s="3">
        <v>45930</v>
      </c>
      <c r="K5760" s="3">
        <v>45946</v>
      </c>
      <c r="L5760" s="2" t="s">
        <v>37</v>
      </c>
      <c r="M5760" s="2" t="s">
        <v>104</v>
      </c>
      <c r="N5760" s="2" t="s">
        <v>192</v>
      </c>
      <c r="O5760" s="4">
        <v>199000</v>
      </c>
      <c r="P5760" s="4">
        <v>29600</v>
      </c>
      <c r="Q5760" s="4">
        <v>169400</v>
      </c>
      <c r="R5760" s="2">
        <v>36</v>
      </c>
      <c r="S5760" s="5">
        <v>6.29</v>
      </c>
      <c r="T5760" s="4">
        <v>5593.49</v>
      </c>
      <c r="U5760" s="2" t="s">
        <v>73</v>
      </c>
      <c r="V5760" s="2" t="s">
        <v>74</v>
      </c>
      <c r="W5760" s="4">
        <v>50341.41</v>
      </c>
      <c r="X5760" s="4">
        <v>151024.37</v>
      </c>
      <c r="Y5760" s="4">
        <v>201365.78</v>
      </c>
      <c r="Z5760" s="2">
        <v>32</v>
      </c>
      <c r="AA5760" s="2" t="s">
        <v>58</v>
      </c>
      <c r="AB5760" s="2" t="s">
        <v>15734</v>
      </c>
      <c r="AC5760" s="2" t="s">
        <v>213</v>
      </c>
      <c r="AD5760" s="2" t="s">
        <v>76</v>
      </c>
      <c r="AE5760" s="5">
        <v>85.13</v>
      </c>
      <c r="AF5760" s="2">
        <v>1</v>
      </c>
      <c r="AG5760" s="2" t="s">
        <v>15718</v>
      </c>
      <c r="AH5760" s="2">
        <v>16</v>
      </c>
      <c r="AI5760" s="6" t="str">
        <f t="shared" si="267"/>
        <v>45-54</v>
      </c>
      <c r="AJ5760" s="11">
        <f>YEAR(tbl_LoanData[[#This Row],[Application Date]])</f>
        <v>2025</v>
      </c>
      <c r="AK5760" s="11" t="str">
        <f>TEXT(tbl_LoanData[[#This Row],[Application Date]],"MMMM")</f>
        <v>September</v>
      </c>
      <c r="AL5760" s="12">
        <f>DATE(YEAR(tbl_LoanData[[#This Row],[Application Date]]),MONTH(tbl_LoanData[[#This Row],[Application Date]]),1)</f>
        <v>45901</v>
      </c>
      <c r="AM5760" s="14">
        <f ca="1">IF(AND(tbl_LoanData[[#This Row],[Application Date]]&gt;=EOMONTH(TODAY(),-1)+1,tbl_LoanData[[#This Row],[Application Date]]&lt;=TODAY()),tbl_LoanData[[#This Row],[Loan Amount]],0)</f>
        <v>0</v>
      </c>
      <c r="AN5760" s="14">
        <f>tbl_LoanData[[#This Row],[Amount Paid]]-(Q5760-X5760)</f>
        <v>31965.78</v>
      </c>
      <c r="AO5760" s="14">
        <f>IF(tbl_LoanData[[#This Row],[Application Status]]="Approved",1,0)</f>
        <v>1</v>
      </c>
      <c r="AP5760" s="22" t="str">
        <f t="shared" ca="1" si="268"/>
        <v/>
      </c>
      <c r="AQ5760" s="22" t="str">
        <f t="shared" ca="1" si="269"/>
        <v/>
      </c>
    </row>
    <row r="5761" spans="1:43" ht="14.4" customHeight="1" x14ac:dyDescent="0.3">
      <c r="A5761" s="2" t="s">
        <v>12993</v>
      </c>
      <c r="B5761" s="2" t="s">
        <v>12994</v>
      </c>
      <c r="C5761" s="2" t="s">
        <v>149</v>
      </c>
      <c r="D5761" s="2" t="s">
        <v>101</v>
      </c>
      <c r="E5761" s="2" t="s">
        <v>67</v>
      </c>
      <c r="F5761" s="2">
        <v>40</v>
      </c>
      <c r="G5761" s="2" t="s">
        <v>83</v>
      </c>
      <c r="H5761" s="2" t="s">
        <v>143</v>
      </c>
      <c r="I5761" s="2" t="s">
        <v>46</v>
      </c>
      <c r="J5761" s="3">
        <v>45903</v>
      </c>
      <c r="K5761" s="3">
        <v>45910</v>
      </c>
      <c r="L5761" s="2" t="s">
        <v>37</v>
      </c>
      <c r="M5761" s="2" t="s">
        <v>260</v>
      </c>
      <c r="N5761" s="2" t="s">
        <v>261</v>
      </c>
      <c r="O5761" s="4">
        <v>140000</v>
      </c>
      <c r="P5761" s="4">
        <v>41000</v>
      </c>
      <c r="Q5761" s="4">
        <v>99000</v>
      </c>
      <c r="R5761" s="2">
        <v>48</v>
      </c>
      <c r="S5761" s="5">
        <v>13.08</v>
      </c>
      <c r="T5761" s="4">
        <v>3141.6</v>
      </c>
      <c r="U5761" s="2" t="s">
        <v>73</v>
      </c>
      <c r="V5761" s="2" t="s">
        <v>74</v>
      </c>
      <c r="W5761" s="4">
        <v>34557.599999999999</v>
      </c>
      <c r="X5761" s="4">
        <v>116239.2</v>
      </c>
      <c r="Y5761" s="4">
        <v>150796.79999999999</v>
      </c>
      <c r="Z5761" s="2">
        <v>0</v>
      </c>
      <c r="AA5761" s="2" t="s">
        <v>56</v>
      </c>
      <c r="AB5761" s="2" t="s">
        <v>15734</v>
      </c>
      <c r="AC5761" s="2" t="s">
        <v>121</v>
      </c>
      <c r="AD5761" s="2" t="s">
        <v>76</v>
      </c>
      <c r="AE5761" s="5">
        <v>70.709999999999994</v>
      </c>
      <c r="AF5761" s="2">
        <v>0</v>
      </c>
      <c r="AG5761" s="2" t="s">
        <v>77</v>
      </c>
      <c r="AH5761" s="2">
        <v>7</v>
      </c>
      <c r="AI5761" s="6" t="str">
        <f t="shared" si="267"/>
        <v>35-44</v>
      </c>
      <c r="AJ5761" s="11">
        <f>YEAR(tbl_LoanData[[#This Row],[Application Date]])</f>
        <v>2025</v>
      </c>
      <c r="AK5761" s="11" t="str">
        <f>TEXT(tbl_LoanData[[#This Row],[Application Date]],"MMMM")</f>
        <v>September</v>
      </c>
      <c r="AL5761" s="12">
        <f>DATE(YEAR(tbl_LoanData[[#This Row],[Application Date]]),MONTH(tbl_LoanData[[#This Row],[Application Date]]),1)</f>
        <v>45901</v>
      </c>
      <c r="AM5761" s="14">
        <f ca="1">IF(AND(tbl_LoanData[[#This Row],[Application Date]]&gt;=EOMONTH(TODAY(),-1)+1,tbl_LoanData[[#This Row],[Application Date]]&lt;=TODAY()),tbl_LoanData[[#This Row],[Loan Amount]],0)</f>
        <v>0</v>
      </c>
      <c r="AN5761" s="14">
        <f>tbl_LoanData[[#This Row],[Amount Paid]]-(Q5761-X5761)</f>
        <v>51796.799999999996</v>
      </c>
      <c r="AO5761" s="14">
        <f>IF(tbl_LoanData[[#This Row],[Application Status]]="Approved",1,0)</f>
        <v>1</v>
      </c>
      <c r="AP5761" s="22" t="str">
        <f t="shared" ca="1" si="268"/>
        <v/>
      </c>
      <c r="AQ5761" s="22" t="str">
        <f t="shared" ca="1" si="269"/>
        <v/>
      </c>
    </row>
    <row r="5762" spans="1:43" x14ac:dyDescent="0.3">
      <c r="A5762" s="2" t="s">
        <v>13053</v>
      </c>
      <c r="B5762" s="2" t="s">
        <v>13054</v>
      </c>
      <c r="C5762" s="2" t="s">
        <v>986</v>
      </c>
      <c r="D5762" s="2" t="s">
        <v>209</v>
      </c>
      <c r="E5762" s="2" t="s">
        <v>183</v>
      </c>
      <c r="F5762" s="2">
        <v>38</v>
      </c>
      <c r="G5762" s="2" t="s">
        <v>83</v>
      </c>
      <c r="H5762" s="2" t="s">
        <v>166</v>
      </c>
      <c r="I5762" s="2" t="s">
        <v>46</v>
      </c>
      <c r="J5762" s="3">
        <v>45912</v>
      </c>
      <c r="K5762" s="3">
        <v>45930</v>
      </c>
      <c r="L5762" s="2" t="s">
        <v>40</v>
      </c>
      <c r="M5762" s="2" t="s">
        <v>157</v>
      </c>
      <c r="N5762" s="2" t="s">
        <v>299</v>
      </c>
      <c r="O5762" s="4">
        <v>1108000</v>
      </c>
      <c r="P5762" s="4">
        <v>405700</v>
      </c>
      <c r="Q5762" s="4">
        <v>702300</v>
      </c>
      <c r="R5762" s="2">
        <v>24</v>
      </c>
      <c r="S5762" s="5">
        <v>12.27</v>
      </c>
      <c r="T5762" s="4">
        <v>36443.519999999997</v>
      </c>
      <c r="U5762" s="2" t="s">
        <v>73</v>
      </c>
      <c r="V5762" s="2" t="s">
        <v>74</v>
      </c>
      <c r="W5762" s="4">
        <v>364435.20000000001</v>
      </c>
      <c r="X5762" s="4">
        <v>510209.22</v>
      </c>
      <c r="Y5762" s="4">
        <v>874644.42</v>
      </c>
      <c r="Z5762" s="2">
        <v>0</v>
      </c>
      <c r="AA5762" s="2" t="s">
        <v>56</v>
      </c>
      <c r="AB5762" s="2" t="s">
        <v>15728</v>
      </c>
      <c r="AC5762" s="2" t="s">
        <v>129</v>
      </c>
      <c r="AD5762" s="2" t="s">
        <v>76</v>
      </c>
      <c r="AE5762" s="5">
        <v>63.38</v>
      </c>
      <c r="AF5762" s="2">
        <v>0</v>
      </c>
      <c r="AG5762" s="2" t="s">
        <v>77</v>
      </c>
      <c r="AH5762" s="2">
        <v>18</v>
      </c>
      <c r="AI5762" s="6" t="str">
        <f t="shared" ref="AI5762:AI5825" si="270">IF(F5762&lt;25,"18-24",IF(F5762&lt;35,"25-34",IF(F5762&lt;45,"35-44",IF(F5762&lt;55,"45-54",IF(F5762&lt;65,"55-64","65+")))))</f>
        <v>35-44</v>
      </c>
      <c r="AJ5762" s="11">
        <f>YEAR(tbl_LoanData[[#This Row],[Application Date]])</f>
        <v>2025</v>
      </c>
      <c r="AK5762" s="11" t="str">
        <f>TEXT(tbl_LoanData[[#This Row],[Application Date]],"MMMM")</f>
        <v>September</v>
      </c>
      <c r="AL5762" s="12">
        <f>DATE(YEAR(tbl_LoanData[[#This Row],[Application Date]]),MONTH(tbl_LoanData[[#This Row],[Application Date]]),1)</f>
        <v>45901</v>
      </c>
      <c r="AM5762" s="14">
        <f ca="1">IF(AND(tbl_LoanData[[#This Row],[Application Date]]&gt;=EOMONTH(TODAY(),-1)+1,tbl_LoanData[[#This Row],[Application Date]]&lt;=TODAY()),tbl_LoanData[[#This Row],[Loan Amount]],0)</f>
        <v>0</v>
      </c>
      <c r="AN5762" s="14">
        <f>tbl_LoanData[[#This Row],[Amount Paid]]-(Q5762-X5762)</f>
        <v>172344.41999999998</v>
      </c>
      <c r="AO5762" s="14">
        <f>IF(tbl_LoanData[[#This Row],[Application Status]]="Approved",1,0)</f>
        <v>1</v>
      </c>
      <c r="AP5762" s="22" t="str">
        <f t="shared" ref="AP5762:AP5825" ca="1" si="271">IF(AND(J5762&gt;=DATE(YEAR(TODAY()),MONTH(TODAY()),1),J5762&lt;=TODAY()),"Current MTD",IF(AND(J5762&gt;=EOMONTH(TODAY(),-2)+1,J5762&lt;=EOMONTH(TODAY(),-1)),"Previous MTD",""))</f>
        <v/>
      </c>
      <c r="AQ5762" s="22" t="str">
        <f t="shared" ref="AQ5762:AQ5825" ca="1" si="272">IF(AND(J5762&gt;=DATE(YEAR(TODAY()),MONTH(TODAY()),1),J5762&lt;=TODAY()),TEXT(DATE(YEAR(TODAY()),MONTH(TODAY()),1),"mmm d")&amp;"–"&amp;DAY(TODAY()),IF(AND(J5762&gt;=EOMONTH(TODAY(),-2)+1,J5762&lt;=EOMONTH(TODAY(),-1)),""&amp;TEXT(EOMONTH(TODAY(),-2)+1,"mmm d")&amp;"–"&amp;DAY(TODAY()),""))</f>
        <v/>
      </c>
    </row>
    <row r="5763" spans="1:43" ht="14.4" customHeight="1" x14ac:dyDescent="0.3">
      <c r="A5763" s="2" t="s">
        <v>13287</v>
      </c>
      <c r="B5763" s="2" t="s">
        <v>13288</v>
      </c>
      <c r="C5763" s="2" t="s">
        <v>281</v>
      </c>
      <c r="D5763" s="2" t="s">
        <v>91</v>
      </c>
      <c r="E5763" s="2" t="s">
        <v>189</v>
      </c>
      <c r="F5763" s="2">
        <v>24</v>
      </c>
      <c r="G5763" s="2" t="s">
        <v>83</v>
      </c>
      <c r="H5763" s="2" t="s">
        <v>228</v>
      </c>
      <c r="I5763" s="2" t="s">
        <v>43</v>
      </c>
      <c r="J5763" s="3">
        <v>45918</v>
      </c>
      <c r="K5763" s="3">
        <v>45927</v>
      </c>
      <c r="L5763" s="2" t="s">
        <v>37</v>
      </c>
      <c r="M5763" s="2" t="s">
        <v>199</v>
      </c>
      <c r="N5763" s="2" t="s">
        <v>319</v>
      </c>
      <c r="O5763" s="4">
        <v>217000</v>
      </c>
      <c r="P5763" s="4">
        <v>81100</v>
      </c>
      <c r="Q5763" s="4">
        <v>135900</v>
      </c>
      <c r="R5763" s="2">
        <v>48</v>
      </c>
      <c r="S5763" s="5">
        <v>13.11</v>
      </c>
      <c r="T5763" s="4">
        <v>4315.96</v>
      </c>
      <c r="U5763" s="2" t="s">
        <v>73</v>
      </c>
      <c r="V5763" s="2" t="s">
        <v>74</v>
      </c>
      <c r="W5763" s="4">
        <v>30211.72</v>
      </c>
      <c r="X5763" s="4">
        <v>176954.23999999999</v>
      </c>
      <c r="Y5763" s="4">
        <v>207165.96</v>
      </c>
      <c r="Z5763" s="2">
        <v>87</v>
      </c>
      <c r="AA5763" s="2" t="s">
        <v>59</v>
      </c>
      <c r="AB5763" s="2" t="s">
        <v>15731</v>
      </c>
      <c r="AC5763" s="2" t="s">
        <v>106</v>
      </c>
      <c r="AD5763" s="2" t="s">
        <v>76</v>
      </c>
      <c r="AE5763" s="5">
        <v>62.63</v>
      </c>
      <c r="AF5763" s="2">
        <v>3</v>
      </c>
      <c r="AG5763" s="2" t="s">
        <v>130</v>
      </c>
      <c r="AH5763" s="2">
        <v>9</v>
      </c>
      <c r="AI5763" s="6" t="str">
        <f t="shared" si="270"/>
        <v>18-24</v>
      </c>
      <c r="AJ5763" s="11">
        <f>YEAR(tbl_LoanData[[#This Row],[Application Date]])</f>
        <v>2025</v>
      </c>
      <c r="AK5763" s="11" t="str">
        <f>TEXT(tbl_LoanData[[#This Row],[Application Date]],"MMMM")</f>
        <v>September</v>
      </c>
      <c r="AL5763" s="12">
        <f>DATE(YEAR(tbl_LoanData[[#This Row],[Application Date]]),MONTH(tbl_LoanData[[#This Row],[Application Date]]),1)</f>
        <v>45901</v>
      </c>
      <c r="AM5763" s="14">
        <f ca="1">IF(AND(tbl_LoanData[[#This Row],[Application Date]]&gt;=EOMONTH(TODAY(),-1)+1,tbl_LoanData[[#This Row],[Application Date]]&lt;=TODAY()),tbl_LoanData[[#This Row],[Loan Amount]],0)</f>
        <v>0</v>
      </c>
      <c r="AN5763" s="14">
        <f>tbl_LoanData[[#This Row],[Amount Paid]]-(Q5763-X5763)</f>
        <v>71265.959999999992</v>
      </c>
      <c r="AO5763" s="14">
        <f>IF(tbl_LoanData[[#This Row],[Application Status]]="Approved",1,0)</f>
        <v>1</v>
      </c>
      <c r="AP5763" s="22" t="str">
        <f t="shared" ca="1" si="271"/>
        <v/>
      </c>
      <c r="AQ5763" s="22" t="str">
        <f t="shared" ca="1" si="272"/>
        <v/>
      </c>
    </row>
    <row r="5764" spans="1:43" ht="14.4" customHeight="1" x14ac:dyDescent="0.3">
      <c r="A5764" s="2" t="s">
        <v>13353</v>
      </c>
      <c r="B5764" s="2" t="s">
        <v>13354</v>
      </c>
      <c r="C5764" s="2" t="s">
        <v>452</v>
      </c>
      <c r="D5764" s="2" t="s">
        <v>142</v>
      </c>
      <c r="E5764" s="2" t="s">
        <v>117</v>
      </c>
      <c r="F5764" s="2">
        <v>53</v>
      </c>
      <c r="G5764" s="2" t="s">
        <v>83</v>
      </c>
      <c r="H5764" s="2" t="s">
        <v>265</v>
      </c>
      <c r="I5764" s="2" t="s">
        <v>44</v>
      </c>
      <c r="J5764" s="3">
        <v>45921</v>
      </c>
      <c r="K5764" s="3">
        <v>45925</v>
      </c>
      <c r="L5764" s="2" t="s">
        <v>39</v>
      </c>
      <c r="M5764" s="2" t="s">
        <v>157</v>
      </c>
      <c r="N5764" s="2" t="s">
        <v>359</v>
      </c>
      <c r="O5764" s="4">
        <v>1729000</v>
      </c>
      <c r="P5764" s="4">
        <v>481100</v>
      </c>
      <c r="Q5764" s="4">
        <v>1247900</v>
      </c>
      <c r="R5764" s="2">
        <v>48</v>
      </c>
      <c r="S5764" s="5">
        <v>13.1</v>
      </c>
      <c r="T5764" s="4">
        <v>39620.83</v>
      </c>
      <c r="U5764" s="2" t="s">
        <v>73</v>
      </c>
      <c r="V5764" s="2" t="s">
        <v>74</v>
      </c>
      <c r="W5764" s="4">
        <v>316966.64</v>
      </c>
      <c r="X5764" s="4">
        <v>1584832.96</v>
      </c>
      <c r="Y5764" s="4">
        <v>1901799.6</v>
      </c>
      <c r="Z5764" s="2">
        <v>56</v>
      </c>
      <c r="AA5764" s="2" t="s">
        <v>58</v>
      </c>
      <c r="AB5764" s="2" t="s">
        <v>15731</v>
      </c>
      <c r="AC5764" s="2" t="s">
        <v>129</v>
      </c>
      <c r="AD5764" s="2" t="s">
        <v>76</v>
      </c>
      <c r="AE5764" s="5">
        <v>72.17</v>
      </c>
      <c r="AF5764" s="2">
        <v>2</v>
      </c>
      <c r="AG5764" s="2" t="s">
        <v>15718</v>
      </c>
      <c r="AH5764" s="2">
        <v>4</v>
      </c>
      <c r="AI5764" s="6" t="str">
        <f t="shared" si="270"/>
        <v>45-54</v>
      </c>
      <c r="AJ5764" s="11">
        <f>YEAR(tbl_LoanData[[#This Row],[Application Date]])</f>
        <v>2025</v>
      </c>
      <c r="AK5764" s="11" t="str">
        <f>TEXT(tbl_LoanData[[#This Row],[Application Date]],"MMMM")</f>
        <v>September</v>
      </c>
      <c r="AL5764" s="12">
        <f>DATE(YEAR(tbl_LoanData[[#This Row],[Application Date]]),MONTH(tbl_LoanData[[#This Row],[Application Date]]),1)</f>
        <v>45901</v>
      </c>
      <c r="AM5764" s="14">
        <f ca="1">IF(AND(tbl_LoanData[[#This Row],[Application Date]]&gt;=EOMONTH(TODAY(),-1)+1,tbl_LoanData[[#This Row],[Application Date]]&lt;=TODAY()),tbl_LoanData[[#This Row],[Loan Amount]],0)</f>
        <v>0</v>
      </c>
      <c r="AN5764" s="14">
        <f>tbl_LoanData[[#This Row],[Amount Paid]]-(Q5764-X5764)</f>
        <v>653899.6</v>
      </c>
      <c r="AO5764" s="14">
        <f>IF(tbl_LoanData[[#This Row],[Application Status]]="Approved",1,0)</f>
        <v>1</v>
      </c>
      <c r="AP5764" s="22" t="str">
        <f t="shared" ca="1" si="271"/>
        <v/>
      </c>
      <c r="AQ5764" s="22" t="str">
        <f t="shared" ca="1" si="272"/>
        <v/>
      </c>
    </row>
    <row r="5765" spans="1:43" x14ac:dyDescent="0.3">
      <c r="A5765" s="2" t="s">
        <v>13453</v>
      </c>
      <c r="B5765" s="2" t="s">
        <v>13454</v>
      </c>
      <c r="C5765" s="2" t="s">
        <v>949</v>
      </c>
      <c r="D5765" s="2" t="s">
        <v>204</v>
      </c>
      <c r="E5765" s="2" t="s">
        <v>268</v>
      </c>
      <c r="F5765" s="2">
        <v>54</v>
      </c>
      <c r="G5765" s="2" t="s">
        <v>83</v>
      </c>
      <c r="H5765" s="2" t="s">
        <v>233</v>
      </c>
      <c r="I5765" s="2" t="s">
        <v>46</v>
      </c>
      <c r="J5765" s="3">
        <v>45907</v>
      </c>
      <c r="K5765" s="3"/>
      <c r="L5765" s="2" t="s">
        <v>40</v>
      </c>
      <c r="M5765" s="2" t="s">
        <v>111</v>
      </c>
      <c r="N5765" s="2" t="s">
        <v>369</v>
      </c>
      <c r="O5765" s="4">
        <v>1215000</v>
      </c>
      <c r="P5765" s="4">
        <v>203300</v>
      </c>
      <c r="Q5765" s="4">
        <v>1011700</v>
      </c>
      <c r="R5765" s="2">
        <v>48</v>
      </c>
      <c r="S5765" s="5">
        <v>6.03</v>
      </c>
      <c r="T5765" s="4">
        <v>26160.880000000001</v>
      </c>
      <c r="U5765" s="2" t="s">
        <v>96</v>
      </c>
      <c r="V5765" s="2" t="s">
        <v>97</v>
      </c>
      <c r="W5765" s="4">
        <v>0</v>
      </c>
      <c r="X5765" s="4">
        <v>0</v>
      </c>
      <c r="Y5765" s="4">
        <v>1255722.04</v>
      </c>
      <c r="Z5765" s="2">
        <v>0</v>
      </c>
      <c r="AA5765" s="2" t="s">
        <v>97</v>
      </c>
      <c r="AB5765" s="2" t="s">
        <v>15728</v>
      </c>
      <c r="AC5765" s="2" t="s">
        <v>106</v>
      </c>
      <c r="AD5765" s="2" t="s">
        <v>76</v>
      </c>
      <c r="AE5765" s="5">
        <v>83.27</v>
      </c>
      <c r="AF5765" s="2">
        <v>0</v>
      </c>
      <c r="AG5765" s="2" t="s">
        <v>97</v>
      </c>
      <c r="AH5765" s="2"/>
      <c r="AI5765" s="6" t="str">
        <f t="shared" si="270"/>
        <v>45-54</v>
      </c>
      <c r="AJ5765" s="11">
        <f>YEAR(tbl_LoanData[[#This Row],[Application Date]])</f>
        <v>2025</v>
      </c>
      <c r="AK5765" s="11" t="str">
        <f>TEXT(tbl_LoanData[[#This Row],[Application Date]],"MMMM")</f>
        <v>September</v>
      </c>
      <c r="AL5765" s="12">
        <f>DATE(YEAR(tbl_LoanData[[#This Row],[Application Date]]),MONTH(tbl_LoanData[[#This Row],[Application Date]]),1)</f>
        <v>45901</v>
      </c>
      <c r="AM5765" s="14">
        <f ca="1">IF(AND(tbl_LoanData[[#This Row],[Application Date]]&gt;=EOMONTH(TODAY(),-1)+1,tbl_LoanData[[#This Row],[Application Date]]&lt;=TODAY()),tbl_LoanData[[#This Row],[Loan Amount]],0)</f>
        <v>0</v>
      </c>
      <c r="AN5765" s="14">
        <f>tbl_LoanData[[#This Row],[Amount Paid]]-(Q5765-X5765)</f>
        <v>-1011700</v>
      </c>
      <c r="AO5765" s="14">
        <f>IF(tbl_LoanData[[#This Row],[Application Status]]="Approved",1,0)</f>
        <v>0</v>
      </c>
      <c r="AP5765" s="22" t="str">
        <f t="shared" ca="1" si="271"/>
        <v/>
      </c>
      <c r="AQ5765" s="22" t="str">
        <f t="shared" ca="1" si="272"/>
        <v/>
      </c>
    </row>
    <row r="5766" spans="1:43" ht="14.4" customHeight="1" x14ac:dyDescent="0.3">
      <c r="A5766" s="2" t="s">
        <v>13639</v>
      </c>
      <c r="B5766" s="2" t="s">
        <v>13640</v>
      </c>
      <c r="C5766" s="2" t="s">
        <v>149</v>
      </c>
      <c r="D5766" s="2" t="s">
        <v>91</v>
      </c>
      <c r="E5766" s="2" t="s">
        <v>117</v>
      </c>
      <c r="F5766" s="2">
        <v>48</v>
      </c>
      <c r="G5766" s="2" t="s">
        <v>83</v>
      </c>
      <c r="H5766" s="2" t="s">
        <v>237</v>
      </c>
      <c r="I5766" s="2" t="s">
        <v>48</v>
      </c>
      <c r="J5766" s="3">
        <v>45903</v>
      </c>
      <c r="K5766" s="3">
        <v>45915</v>
      </c>
      <c r="L5766" s="2" t="s">
        <v>36</v>
      </c>
      <c r="M5766" s="2" t="s">
        <v>94</v>
      </c>
      <c r="N5766" s="2" t="s">
        <v>212</v>
      </c>
      <c r="O5766" s="4">
        <v>2058000</v>
      </c>
      <c r="P5766" s="4">
        <v>566000</v>
      </c>
      <c r="Q5766" s="4">
        <v>1492000</v>
      </c>
      <c r="R5766" s="2">
        <v>48</v>
      </c>
      <c r="S5766" s="5">
        <v>5.24</v>
      </c>
      <c r="T5766" s="4">
        <v>37598.400000000001</v>
      </c>
      <c r="U5766" s="2" t="s">
        <v>73</v>
      </c>
      <c r="V5766" s="2" t="s">
        <v>74</v>
      </c>
      <c r="W5766" s="4">
        <v>413582.4</v>
      </c>
      <c r="X5766" s="4">
        <v>1391140.8</v>
      </c>
      <c r="Y5766" s="4">
        <v>1804723.2</v>
      </c>
      <c r="Z5766" s="2">
        <v>0</v>
      </c>
      <c r="AA5766" s="2" t="s">
        <v>56</v>
      </c>
      <c r="AB5766" s="2" t="s">
        <v>15733</v>
      </c>
      <c r="AC5766" s="2" t="s">
        <v>75</v>
      </c>
      <c r="AD5766" s="2" t="s">
        <v>76</v>
      </c>
      <c r="AE5766" s="5">
        <v>72.5</v>
      </c>
      <c r="AF5766" s="2">
        <v>0</v>
      </c>
      <c r="AG5766" s="2" t="s">
        <v>77</v>
      </c>
      <c r="AH5766" s="2">
        <v>12</v>
      </c>
      <c r="AI5766" s="6" t="str">
        <f t="shared" si="270"/>
        <v>45-54</v>
      </c>
      <c r="AJ5766" s="11">
        <f>YEAR(tbl_LoanData[[#This Row],[Application Date]])</f>
        <v>2025</v>
      </c>
      <c r="AK5766" s="11" t="str">
        <f>TEXT(tbl_LoanData[[#This Row],[Application Date]],"MMMM")</f>
        <v>September</v>
      </c>
      <c r="AL5766" s="12">
        <f>DATE(YEAR(tbl_LoanData[[#This Row],[Application Date]]),MONTH(tbl_LoanData[[#This Row],[Application Date]]),1)</f>
        <v>45901</v>
      </c>
      <c r="AM5766" s="14">
        <f ca="1">IF(AND(tbl_LoanData[[#This Row],[Application Date]]&gt;=EOMONTH(TODAY(),-1)+1,tbl_LoanData[[#This Row],[Application Date]]&lt;=TODAY()),tbl_LoanData[[#This Row],[Loan Amount]],0)</f>
        <v>0</v>
      </c>
      <c r="AN5766" s="14">
        <f>tbl_LoanData[[#This Row],[Amount Paid]]-(Q5766-X5766)</f>
        <v>312723.20000000007</v>
      </c>
      <c r="AO5766" s="14">
        <f>IF(tbl_LoanData[[#This Row],[Application Status]]="Approved",1,0)</f>
        <v>1</v>
      </c>
      <c r="AP5766" s="22" t="str">
        <f t="shared" ca="1" si="271"/>
        <v/>
      </c>
      <c r="AQ5766" s="22" t="str">
        <f t="shared" ca="1" si="272"/>
        <v/>
      </c>
    </row>
    <row r="5767" spans="1:43" x14ac:dyDescent="0.3">
      <c r="A5767" s="2" t="s">
        <v>13865</v>
      </c>
      <c r="B5767" s="2" t="s">
        <v>13866</v>
      </c>
      <c r="C5767" s="2" t="s">
        <v>124</v>
      </c>
      <c r="D5767" s="2" t="s">
        <v>82</v>
      </c>
      <c r="E5767" s="2" t="s">
        <v>268</v>
      </c>
      <c r="F5767" s="2">
        <v>63</v>
      </c>
      <c r="G5767" s="2" t="s">
        <v>69</v>
      </c>
      <c r="H5767" s="2" t="s">
        <v>103</v>
      </c>
      <c r="I5767" s="2" t="s">
        <v>43</v>
      </c>
      <c r="J5767" s="3">
        <v>45909</v>
      </c>
      <c r="K5767" s="3"/>
      <c r="L5767" s="2" t="s">
        <v>39</v>
      </c>
      <c r="M5767" s="2" t="s">
        <v>167</v>
      </c>
      <c r="N5767" s="2" t="s">
        <v>168</v>
      </c>
      <c r="O5767" s="4">
        <v>1678000</v>
      </c>
      <c r="P5767" s="4">
        <v>386500</v>
      </c>
      <c r="Q5767" s="4">
        <v>1291500</v>
      </c>
      <c r="R5767" s="2">
        <v>60</v>
      </c>
      <c r="S5767" s="5">
        <v>14.57</v>
      </c>
      <c r="T5767" s="4">
        <v>37205.96</v>
      </c>
      <c r="U5767" s="2" t="s">
        <v>113</v>
      </c>
      <c r="V5767" s="2" t="s">
        <v>97</v>
      </c>
      <c r="W5767" s="4">
        <v>0</v>
      </c>
      <c r="X5767" s="4">
        <v>0</v>
      </c>
      <c r="Y5767" s="4">
        <v>2232357.75</v>
      </c>
      <c r="Z5767" s="2">
        <v>0</v>
      </c>
      <c r="AA5767" s="2" t="s">
        <v>97</v>
      </c>
      <c r="AB5767" s="2" t="s">
        <v>15729</v>
      </c>
      <c r="AC5767" s="2" t="s">
        <v>121</v>
      </c>
      <c r="AD5767" s="2" t="s">
        <v>76</v>
      </c>
      <c r="AE5767" s="5">
        <v>76.97</v>
      </c>
      <c r="AF5767" s="2">
        <v>0</v>
      </c>
      <c r="AG5767" s="2" t="s">
        <v>97</v>
      </c>
      <c r="AH5767" s="2"/>
      <c r="AI5767" s="6" t="str">
        <f t="shared" si="270"/>
        <v>55-64</v>
      </c>
      <c r="AJ5767" s="11">
        <f>YEAR(tbl_LoanData[[#This Row],[Application Date]])</f>
        <v>2025</v>
      </c>
      <c r="AK5767" s="11" t="str">
        <f>TEXT(tbl_LoanData[[#This Row],[Application Date]],"MMMM")</f>
        <v>September</v>
      </c>
      <c r="AL5767" s="12">
        <f>DATE(YEAR(tbl_LoanData[[#This Row],[Application Date]]),MONTH(tbl_LoanData[[#This Row],[Application Date]]),1)</f>
        <v>45901</v>
      </c>
      <c r="AM5767" s="14">
        <f ca="1">IF(AND(tbl_LoanData[[#This Row],[Application Date]]&gt;=EOMONTH(TODAY(),-1)+1,tbl_LoanData[[#This Row],[Application Date]]&lt;=TODAY()),tbl_LoanData[[#This Row],[Loan Amount]],0)</f>
        <v>0</v>
      </c>
      <c r="AN5767" s="14">
        <f>tbl_LoanData[[#This Row],[Amount Paid]]-(Q5767-X5767)</f>
        <v>-1291500</v>
      </c>
      <c r="AO5767" s="14">
        <f>IF(tbl_LoanData[[#This Row],[Application Status]]="Approved",1,0)</f>
        <v>0</v>
      </c>
      <c r="AP5767" s="22" t="str">
        <f t="shared" ca="1" si="271"/>
        <v/>
      </c>
      <c r="AQ5767" s="22" t="str">
        <f t="shared" ca="1" si="272"/>
        <v/>
      </c>
    </row>
    <row r="5768" spans="1:43" ht="14.4" customHeight="1" x14ac:dyDescent="0.3">
      <c r="A5768" s="2" t="s">
        <v>13885</v>
      </c>
      <c r="B5768" s="2" t="s">
        <v>13886</v>
      </c>
      <c r="C5768" s="2" t="s">
        <v>758</v>
      </c>
      <c r="D5768" s="2" t="s">
        <v>161</v>
      </c>
      <c r="E5768" s="2" t="s">
        <v>540</v>
      </c>
      <c r="F5768" s="2">
        <v>25</v>
      </c>
      <c r="G5768" s="2" t="s">
        <v>83</v>
      </c>
      <c r="H5768" s="2" t="s">
        <v>298</v>
      </c>
      <c r="I5768" s="2" t="s">
        <v>43</v>
      </c>
      <c r="J5768" s="3">
        <v>45922</v>
      </c>
      <c r="K5768" s="3">
        <v>45942</v>
      </c>
      <c r="L5768" s="2" t="s">
        <v>37</v>
      </c>
      <c r="M5768" s="2" t="s">
        <v>104</v>
      </c>
      <c r="N5768" s="2" t="s">
        <v>286</v>
      </c>
      <c r="O5768" s="4">
        <v>190000</v>
      </c>
      <c r="P5768" s="4">
        <v>32700</v>
      </c>
      <c r="Q5768" s="4">
        <v>157300</v>
      </c>
      <c r="R5768" s="2">
        <v>36</v>
      </c>
      <c r="S5768" s="5">
        <v>9.86</v>
      </c>
      <c r="T5768" s="4">
        <v>5661.93</v>
      </c>
      <c r="U5768" s="2" t="s">
        <v>73</v>
      </c>
      <c r="V5768" s="2" t="s">
        <v>74</v>
      </c>
      <c r="W5768" s="4">
        <v>50957.37</v>
      </c>
      <c r="X5768" s="4">
        <v>152871.97</v>
      </c>
      <c r="Y5768" s="4">
        <v>203829.34</v>
      </c>
      <c r="Z5768" s="2">
        <v>32</v>
      </c>
      <c r="AA5768" s="2" t="s">
        <v>58</v>
      </c>
      <c r="AB5768" s="2" t="s">
        <v>15732</v>
      </c>
      <c r="AC5768" s="2" t="s">
        <v>146</v>
      </c>
      <c r="AD5768" s="2" t="s">
        <v>76</v>
      </c>
      <c r="AE5768" s="5">
        <v>82.79</v>
      </c>
      <c r="AF5768" s="2">
        <v>1</v>
      </c>
      <c r="AG5768" s="2" t="s">
        <v>15718</v>
      </c>
      <c r="AH5768" s="2">
        <v>20</v>
      </c>
      <c r="AI5768" s="6" t="str">
        <f t="shared" si="270"/>
        <v>25-34</v>
      </c>
      <c r="AJ5768" s="11">
        <f>YEAR(tbl_LoanData[[#This Row],[Application Date]])</f>
        <v>2025</v>
      </c>
      <c r="AK5768" s="11" t="str">
        <f>TEXT(tbl_LoanData[[#This Row],[Application Date]],"MMMM")</f>
        <v>September</v>
      </c>
      <c r="AL5768" s="12">
        <f>DATE(YEAR(tbl_LoanData[[#This Row],[Application Date]]),MONTH(tbl_LoanData[[#This Row],[Application Date]]),1)</f>
        <v>45901</v>
      </c>
      <c r="AM5768" s="14">
        <f ca="1">IF(AND(tbl_LoanData[[#This Row],[Application Date]]&gt;=EOMONTH(TODAY(),-1)+1,tbl_LoanData[[#This Row],[Application Date]]&lt;=TODAY()),tbl_LoanData[[#This Row],[Loan Amount]],0)</f>
        <v>0</v>
      </c>
      <c r="AN5768" s="14">
        <f>tbl_LoanData[[#This Row],[Amount Paid]]-(Q5768-X5768)</f>
        <v>46529.340000000004</v>
      </c>
      <c r="AO5768" s="14">
        <f>IF(tbl_LoanData[[#This Row],[Application Status]]="Approved",1,0)</f>
        <v>1</v>
      </c>
      <c r="AP5768" s="22" t="str">
        <f t="shared" ca="1" si="271"/>
        <v/>
      </c>
      <c r="AQ5768" s="22" t="str">
        <f t="shared" ca="1" si="272"/>
        <v/>
      </c>
    </row>
    <row r="5769" spans="1:43" ht="14.4" customHeight="1" x14ac:dyDescent="0.3">
      <c r="A5769" s="2" t="s">
        <v>14025</v>
      </c>
      <c r="B5769" s="2" t="s">
        <v>14026</v>
      </c>
      <c r="C5769" s="2" t="s">
        <v>758</v>
      </c>
      <c r="D5769" s="2" t="s">
        <v>67</v>
      </c>
      <c r="E5769" s="2" t="s">
        <v>204</v>
      </c>
      <c r="F5769" s="2">
        <v>57</v>
      </c>
      <c r="G5769" s="2" t="s">
        <v>83</v>
      </c>
      <c r="H5769" s="2" t="s">
        <v>372</v>
      </c>
      <c r="I5769" s="2" t="s">
        <v>43</v>
      </c>
      <c r="J5769" s="3">
        <v>45910</v>
      </c>
      <c r="K5769" s="3">
        <v>45930</v>
      </c>
      <c r="L5769" s="2" t="s">
        <v>38</v>
      </c>
      <c r="M5769" s="2" t="s">
        <v>71</v>
      </c>
      <c r="N5769" s="2" t="s">
        <v>589</v>
      </c>
      <c r="O5769" s="4">
        <v>1753000</v>
      </c>
      <c r="P5769" s="4">
        <v>446700</v>
      </c>
      <c r="Q5769" s="4">
        <v>1306300</v>
      </c>
      <c r="R5769" s="2">
        <v>60</v>
      </c>
      <c r="S5769" s="5">
        <v>9.86</v>
      </c>
      <c r="T5769" s="4">
        <v>32505.1</v>
      </c>
      <c r="U5769" s="2" t="s">
        <v>73</v>
      </c>
      <c r="V5769" s="2" t="s">
        <v>74</v>
      </c>
      <c r="W5769" s="4">
        <v>292545.90000000002</v>
      </c>
      <c r="X5769" s="4">
        <v>1657760</v>
      </c>
      <c r="Y5769" s="4">
        <v>1950305.9</v>
      </c>
      <c r="Z5769" s="2">
        <v>31</v>
      </c>
      <c r="AA5769" s="2" t="s">
        <v>58</v>
      </c>
      <c r="AB5769" s="2" t="s">
        <v>15736</v>
      </c>
      <c r="AC5769" s="2" t="s">
        <v>87</v>
      </c>
      <c r="AD5769" s="2" t="s">
        <v>76</v>
      </c>
      <c r="AE5769" s="5">
        <v>74.52</v>
      </c>
      <c r="AF5769" s="2">
        <v>1</v>
      </c>
      <c r="AG5769" s="2" t="s">
        <v>15718</v>
      </c>
      <c r="AH5769" s="2">
        <v>20</v>
      </c>
      <c r="AI5769" s="6" t="str">
        <f t="shared" si="270"/>
        <v>55-64</v>
      </c>
      <c r="AJ5769" s="11">
        <f>YEAR(tbl_LoanData[[#This Row],[Application Date]])</f>
        <v>2025</v>
      </c>
      <c r="AK5769" s="11" t="str">
        <f>TEXT(tbl_LoanData[[#This Row],[Application Date]],"MMMM")</f>
        <v>September</v>
      </c>
      <c r="AL5769" s="12">
        <f>DATE(YEAR(tbl_LoanData[[#This Row],[Application Date]]),MONTH(tbl_LoanData[[#This Row],[Application Date]]),1)</f>
        <v>45901</v>
      </c>
      <c r="AM5769" s="14">
        <f ca="1">IF(AND(tbl_LoanData[[#This Row],[Application Date]]&gt;=EOMONTH(TODAY(),-1)+1,tbl_LoanData[[#This Row],[Application Date]]&lt;=TODAY()),tbl_LoanData[[#This Row],[Loan Amount]],0)</f>
        <v>0</v>
      </c>
      <c r="AN5769" s="14">
        <f>tbl_LoanData[[#This Row],[Amount Paid]]-(Q5769-X5769)</f>
        <v>644005.9</v>
      </c>
      <c r="AO5769" s="14">
        <f>IF(tbl_LoanData[[#This Row],[Application Status]]="Approved",1,0)</f>
        <v>1</v>
      </c>
      <c r="AP5769" s="22" t="str">
        <f t="shared" ca="1" si="271"/>
        <v/>
      </c>
      <c r="AQ5769" s="22" t="str">
        <f t="shared" ca="1" si="272"/>
        <v/>
      </c>
    </row>
    <row r="5770" spans="1:43" ht="14.4" customHeight="1" x14ac:dyDescent="0.3">
      <c r="A5770" s="2" t="s">
        <v>14293</v>
      </c>
      <c r="B5770" s="2" t="s">
        <v>14294</v>
      </c>
      <c r="C5770" s="2" t="s">
        <v>949</v>
      </c>
      <c r="D5770" s="2" t="s">
        <v>254</v>
      </c>
      <c r="E5770" s="2" t="s">
        <v>447</v>
      </c>
      <c r="F5770" s="2">
        <v>27</v>
      </c>
      <c r="G5770" s="2" t="s">
        <v>83</v>
      </c>
      <c r="H5770" s="2" t="s">
        <v>217</v>
      </c>
      <c r="I5770" s="2" t="s">
        <v>46</v>
      </c>
      <c r="J5770" s="3">
        <v>45912</v>
      </c>
      <c r="K5770" s="3">
        <v>45927</v>
      </c>
      <c r="L5770" s="2" t="s">
        <v>41</v>
      </c>
      <c r="M5770" s="2" t="s">
        <v>184</v>
      </c>
      <c r="N5770" s="2" t="s">
        <v>426</v>
      </c>
      <c r="O5770" s="4">
        <v>2209000</v>
      </c>
      <c r="P5770" s="4">
        <v>436700</v>
      </c>
      <c r="Q5770" s="4">
        <v>1772300</v>
      </c>
      <c r="R5770" s="2">
        <v>48</v>
      </c>
      <c r="S5770" s="5">
        <v>14.2</v>
      </c>
      <c r="T5770" s="4">
        <v>57895.13</v>
      </c>
      <c r="U5770" s="2" t="s">
        <v>73</v>
      </c>
      <c r="V5770" s="2" t="s">
        <v>74</v>
      </c>
      <c r="W5770" s="4">
        <v>578951.30000000005</v>
      </c>
      <c r="X5770" s="4">
        <v>2200015.1</v>
      </c>
      <c r="Y5770" s="4">
        <v>2778966.4</v>
      </c>
      <c r="Z5770" s="2">
        <v>0</v>
      </c>
      <c r="AA5770" s="2" t="s">
        <v>56</v>
      </c>
      <c r="AB5770" s="2" t="s">
        <v>15731</v>
      </c>
      <c r="AC5770" s="2" t="s">
        <v>146</v>
      </c>
      <c r="AD5770" s="2" t="s">
        <v>76</v>
      </c>
      <c r="AE5770" s="5">
        <v>80.23</v>
      </c>
      <c r="AF5770" s="2">
        <v>0</v>
      </c>
      <c r="AG5770" s="2" t="s">
        <v>77</v>
      </c>
      <c r="AH5770" s="2">
        <v>15</v>
      </c>
      <c r="AI5770" s="6" t="str">
        <f t="shared" si="270"/>
        <v>25-34</v>
      </c>
      <c r="AJ5770" s="11">
        <f>YEAR(tbl_LoanData[[#This Row],[Application Date]])</f>
        <v>2025</v>
      </c>
      <c r="AK5770" s="11" t="str">
        <f>TEXT(tbl_LoanData[[#This Row],[Application Date]],"MMMM")</f>
        <v>September</v>
      </c>
      <c r="AL5770" s="12">
        <f>DATE(YEAR(tbl_LoanData[[#This Row],[Application Date]]),MONTH(tbl_LoanData[[#This Row],[Application Date]]),1)</f>
        <v>45901</v>
      </c>
      <c r="AM5770" s="14">
        <f ca="1">IF(AND(tbl_LoanData[[#This Row],[Application Date]]&gt;=EOMONTH(TODAY(),-1)+1,tbl_LoanData[[#This Row],[Application Date]]&lt;=TODAY()),tbl_LoanData[[#This Row],[Loan Amount]],0)</f>
        <v>0</v>
      </c>
      <c r="AN5770" s="14">
        <f>tbl_LoanData[[#This Row],[Amount Paid]]-(Q5770-X5770)</f>
        <v>1006666.4000000001</v>
      </c>
      <c r="AO5770" s="14">
        <f>IF(tbl_LoanData[[#This Row],[Application Status]]="Approved",1,0)</f>
        <v>1</v>
      </c>
      <c r="AP5770" s="22" t="str">
        <f t="shared" ca="1" si="271"/>
        <v/>
      </c>
      <c r="AQ5770" s="22" t="str">
        <f t="shared" ca="1" si="272"/>
        <v/>
      </c>
    </row>
    <row r="5771" spans="1:43" ht="14.4" customHeight="1" x14ac:dyDescent="0.3">
      <c r="A5771" s="2" t="s">
        <v>14437</v>
      </c>
      <c r="B5771" s="2" t="s">
        <v>14438</v>
      </c>
      <c r="C5771" s="2" t="s">
        <v>401</v>
      </c>
      <c r="D5771" s="2" t="s">
        <v>182</v>
      </c>
      <c r="E5771" s="2" t="s">
        <v>176</v>
      </c>
      <c r="F5771" s="2">
        <v>50</v>
      </c>
      <c r="G5771" s="2" t="s">
        <v>83</v>
      </c>
      <c r="H5771" s="2" t="s">
        <v>313</v>
      </c>
      <c r="I5771" s="2" t="s">
        <v>44</v>
      </c>
      <c r="J5771" s="3">
        <v>45923</v>
      </c>
      <c r="K5771" s="3"/>
      <c r="L5771" s="2" t="s">
        <v>39</v>
      </c>
      <c r="M5771" s="2" t="s">
        <v>85</v>
      </c>
      <c r="N5771" s="2" t="s">
        <v>324</v>
      </c>
      <c r="O5771" s="4">
        <v>2279000</v>
      </c>
      <c r="P5771" s="4">
        <v>453200</v>
      </c>
      <c r="Q5771" s="4">
        <v>1825800</v>
      </c>
      <c r="R5771" s="2">
        <v>48</v>
      </c>
      <c r="S5771" s="5">
        <v>13.29</v>
      </c>
      <c r="T5771" s="4">
        <v>58258.23</v>
      </c>
      <c r="U5771" s="2" t="s">
        <v>96</v>
      </c>
      <c r="V5771" s="2" t="s">
        <v>97</v>
      </c>
      <c r="W5771" s="4">
        <v>0</v>
      </c>
      <c r="X5771" s="4">
        <v>0</v>
      </c>
      <c r="Y5771" s="4">
        <v>2796395.28</v>
      </c>
      <c r="Z5771" s="2">
        <v>0</v>
      </c>
      <c r="AA5771" s="2" t="s">
        <v>97</v>
      </c>
      <c r="AB5771" s="2" t="s">
        <v>15728</v>
      </c>
      <c r="AC5771" s="2" t="s">
        <v>121</v>
      </c>
      <c r="AD5771" s="2" t="s">
        <v>76</v>
      </c>
      <c r="AE5771" s="5">
        <v>80.11</v>
      </c>
      <c r="AF5771" s="2">
        <v>0</v>
      </c>
      <c r="AG5771" s="2" t="s">
        <v>97</v>
      </c>
      <c r="AH5771" s="2"/>
      <c r="AI5771" s="6" t="str">
        <f t="shared" si="270"/>
        <v>45-54</v>
      </c>
      <c r="AJ5771" s="11">
        <f>YEAR(tbl_LoanData[[#This Row],[Application Date]])</f>
        <v>2025</v>
      </c>
      <c r="AK5771" s="11" t="str">
        <f>TEXT(tbl_LoanData[[#This Row],[Application Date]],"MMMM")</f>
        <v>September</v>
      </c>
      <c r="AL5771" s="12">
        <f>DATE(YEAR(tbl_LoanData[[#This Row],[Application Date]]),MONTH(tbl_LoanData[[#This Row],[Application Date]]),1)</f>
        <v>45901</v>
      </c>
      <c r="AM5771" s="14">
        <f ca="1">IF(AND(tbl_LoanData[[#This Row],[Application Date]]&gt;=EOMONTH(TODAY(),-1)+1,tbl_LoanData[[#This Row],[Application Date]]&lt;=TODAY()),tbl_LoanData[[#This Row],[Loan Amount]],0)</f>
        <v>0</v>
      </c>
      <c r="AN5771" s="14">
        <f>tbl_LoanData[[#This Row],[Amount Paid]]-(Q5771-X5771)</f>
        <v>-1825800</v>
      </c>
      <c r="AO5771" s="14">
        <f>IF(tbl_LoanData[[#This Row],[Application Status]]="Approved",1,0)</f>
        <v>0</v>
      </c>
      <c r="AP5771" s="22" t="str">
        <f t="shared" ca="1" si="271"/>
        <v/>
      </c>
      <c r="AQ5771" s="22" t="str">
        <f t="shared" ca="1" si="272"/>
        <v/>
      </c>
    </row>
    <row r="5772" spans="1:43" ht="14.4" customHeight="1" x14ac:dyDescent="0.3">
      <c r="A5772" s="2" t="s">
        <v>14531</v>
      </c>
      <c r="B5772" s="2" t="s">
        <v>14532</v>
      </c>
      <c r="C5772" s="2" t="s">
        <v>335</v>
      </c>
      <c r="D5772" s="2" t="s">
        <v>91</v>
      </c>
      <c r="E5772" s="2" t="s">
        <v>465</v>
      </c>
      <c r="F5772" s="2">
        <v>58</v>
      </c>
      <c r="G5772" s="2" t="s">
        <v>83</v>
      </c>
      <c r="H5772" s="2" t="s">
        <v>166</v>
      </c>
      <c r="I5772" s="2" t="s">
        <v>46</v>
      </c>
      <c r="J5772" s="3">
        <v>45929</v>
      </c>
      <c r="K5772" s="3"/>
      <c r="L5772" s="2" t="s">
        <v>37</v>
      </c>
      <c r="M5772" s="2" t="s">
        <v>199</v>
      </c>
      <c r="N5772" s="2" t="s">
        <v>319</v>
      </c>
      <c r="O5772" s="4">
        <v>234000</v>
      </c>
      <c r="P5772" s="4">
        <v>26300</v>
      </c>
      <c r="Q5772" s="4">
        <v>207700</v>
      </c>
      <c r="R5772" s="2">
        <v>18</v>
      </c>
      <c r="S5772" s="5">
        <v>11</v>
      </c>
      <c r="T5772" s="4">
        <v>13442.81</v>
      </c>
      <c r="U5772" s="2" t="s">
        <v>113</v>
      </c>
      <c r="V5772" s="2" t="s">
        <v>97</v>
      </c>
      <c r="W5772" s="4">
        <v>0</v>
      </c>
      <c r="X5772" s="4">
        <v>0</v>
      </c>
      <c r="Y5772" s="4">
        <v>241970.5</v>
      </c>
      <c r="Z5772" s="2">
        <v>0</v>
      </c>
      <c r="AA5772" s="2" t="s">
        <v>97</v>
      </c>
      <c r="AB5772" s="2" t="s">
        <v>15736</v>
      </c>
      <c r="AC5772" s="2" t="s">
        <v>121</v>
      </c>
      <c r="AD5772" s="2" t="s">
        <v>76</v>
      </c>
      <c r="AE5772" s="5">
        <v>88.76</v>
      </c>
      <c r="AF5772" s="2">
        <v>0</v>
      </c>
      <c r="AG5772" s="2" t="s">
        <v>97</v>
      </c>
      <c r="AH5772" s="2"/>
      <c r="AI5772" s="6" t="str">
        <f t="shared" si="270"/>
        <v>55-64</v>
      </c>
      <c r="AJ5772" s="11">
        <f>YEAR(tbl_LoanData[[#This Row],[Application Date]])</f>
        <v>2025</v>
      </c>
      <c r="AK5772" s="11" t="str">
        <f>TEXT(tbl_LoanData[[#This Row],[Application Date]],"MMMM")</f>
        <v>September</v>
      </c>
      <c r="AL5772" s="12">
        <f>DATE(YEAR(tbl_LoanData[[#This Row],[Application Date]]),MONTH(tbl_LoanData[[#This Row],[Application Date]]),1)</f>
        <v>45901</v>
      </c>
      <c r="AM5772" s="14">
        <f ca="1">IF(AND(tbl_LoanData[[#This Row],[Application Date]]&gt;=EOMONTH(TODAY(),-1)+1,tbl_LoanData[[#This Row],[Application Date]]&lt;=TODAY()),tbl_LoanData[[#This Row],[Loan Amount]],0)</f>
        <v>0</v>
      </c>
      <c r="AN5772" s="14">
        <f>tbl_LoanData[[#This Row],[Amount Paid]]-(Q5772-X5772)</f>
        <v>-207700</v>
      </c>
      <c r="AO5772" s="14">
        <f>IF(tbl_LoanData[[#This Row],[Application Status]]="Approved",1,0)</f>
        <v>0</v>
      </c>
      <c r="AP5772" s="22" t="str">
        <f t="shared" ca="1" si="271"/>
        <v/>
      </c>
      <c r="AQ5772" s="22" t="str">
        <f t="shared" ca="1" si="272"/>
        <v/>
      </c>
    </row>
    <row r="5773" spans="1:43" ht="14.4" customHeight="1" x14ac:dyDescent="0.3">
      <c r="A5773" s="2" t="s">
        <v>14613</v>
      </c>
      <c r="B5773" s="2" t="s">
        <v>14614</v>
      </c>
      <c r="C5773" s="2" t="s">
        <v>575</v>
      </c>
      <c r="D5773" s="2" t="s">
        <v>81</v>
      </c>
      <c r="E5773" s="2" t="s">
        <v>176</v>
      </c>
      <c r="F5773" s="2">
        <v>54</v>
      </c>
      <c r="G5773" s="2" t="s">
        <v>69</v>
      </c>
      <c r="H5773" s="2" t="s">
        <v>265</v>
      </c>
      <c r="I5773" s="2" t="s">
        <v>44</v>
      </c>
      <c r="J5773" s="3">
        <v>45924</v>
      </c>
      <c r="K5773" s="3">
        <v>45939</v>
      </c>
      <c r="L5773" s="2" t="s">
        <v>39</v>
      </c>
      <c r="M5773" s="2" t="s">
        <v>85</v>
      </c>
      <c r="N5773" s="2" t="s">
        <v>178</v>
      </c>
      <c r="O5773" s="4">
        <v>1793000</v>
      </c>
      <c r="P5773" s="4">
        <v>255200</v>
      </c>
      <c r="Q5773" s="4">
        <v>1537800</v>
      </c>
      <c r="R5773" s="2">
        <v>24</v>
      </c>
      <c r="S5773" s="5">
        <v>13.74</v>
      </c>
      <c r="T5773" s="4">
        <v>81682.81</v>
      </c>
      <c r="U5773" s="2" t="s">
        <v>73</v>
      </c>
      <c r="V5773" s="2" t="s">
        <v>74</v>
      </c>
      <c r="W5773" s="4">
        <v>816828.1</v>
      </c>
      <c r="X5773" s="4">
        <v>1143559.3400000001</v>
      </c>
      <c r="Y5773" s="4">
        <v>1960387.44</v>
      </c>
      <c r="Z5773" s="2">
        <v>0</v>
      </c>
      <c r="AA5773" s="2" t="s">
        <v>56</v>
      </c>
      <c r="AB5773" s="2" t="s">
        <v>15734</v>
      </c>
      <c r="AC5773" s="2" t="s">
        <v>146</v>
      </c>
      <c r="AD5773" s="2" t="s">
        <v>76</v>
      </c>
      <c r="AE5773" s="5">
        <v>85.77</v>
      </c>
      <c r="AF5773" s="2">
        <v>0</v>
      </c>
      <c r="AG5773" s="2" t="s">
        <v>77</v>
      </c>
      <c r="AH5773" s="2">
        <v>15</v>
      </c>
      <c r="AI5773" s="6" t="str">
        <f t="shared" si="270"/>
        <v>45-54</v>
      </c>
      <c r="AJ5773" s="11">
        <f>YEAR(tbl_LoanData[[#This Row],[Application Date]])</f>
        <v>2025</v>
      </c>
      <c r="AK5773" s="11" t="str">
        <f>TEXT(tbl_LoanData[[#This Row],[Application Date]],"MMMM")</f>
        <v>September</v>
      </c>
      <c r="AL5773" s="12">
        <f>DATE(YEAR(tbl_LoanData[[#This Row],[Application Date]]),MONTH(tbl_LoanData[[#This Row],[Application Date]]),1)</f>
        <v>45901</v>
      </c>
      <c r="AM5773" s="14">
        <f ca="1">IF(AND(tbl_LoanData[[#This Row],[Application Date]]&gt;=EOMONTH(TODAY(),-1)+1,tbl_LoanData[[#This Row],[Application Date]]&lt;=TODAY()),tbl_LoanData[[#This Row],[Loan Amount]],0)</f>
        <v>0</v>
      </c>
      <c r="AN5773" s="14">
        <f>tbl_LoanData[[#This Row],[Amount Paid]]-(Q5773-X5773)</f>
        <v>422587.44000000006</v>
      </c>
      <c r="AO5773" s="14">
        <f>IF(tbl_LoanData[[#This Row],[Application Status]]="Approved",1,0)</f>
        <v>1</v>
      </c>
      <c r="AP5773" s="22" t="str">
        <f t="shared" ca="1" si="271"/>
        <v/>
      </c>
      <c r="AQ5773" s="22" t="str">
        <f t="shared" ca="1" si="272"/>
        <v/>
      </c>
    </row>
    <row r="5774" spans="1:43" ht="14.4" customHeight="1" x14ac:dyDescent="0.3">
      <c r="A5774" s="2" t="s">
        <v>14727</v>
      </c>
      <c r="B5774" s="2" t="s">
        <v>14728</v>
      </c>
      <c r="C5774" s="2" t="s">
        <v>668</v>
      </c>
      <c r="D5774" s="2" t="s">
        <v>254</v>
      </c>
      <c r="E5774" s="2" t="s">
        <v>311</v>
      </c>
      <c r="F5774" s="2">
        <v>52</v>
      </c>
      <c r="G5774" s="2" t="s">
        <v>69</v>
      </c>
      <c r="H5774" s="2" t="s">
        <v>307</v>
      </c>
      <c r="I5774" s="2" t="s">
        <v>43</v>
      </c>
      <c r="J5774" s="3">
        <v>45912</v>
      </c>
      <c r="K5774" s="3">
        <v>45919</v>
      </c>
      <c r="L5774" s="2" t="s">
        <v>39</v>
      </c>
      <c r="M5774" s="2" t="s">
        <v>127</v>
      </c>
      <c r="N5774" s="2" t="s">
        <v>152</v>
      </c>
      <c r="O5774" s="4">
        <v>1988000</v>
      </c>
      <c r="P5774" s="4">
        <v>485800</v>
      </c>
      <c r="Q5774" s="4">
        <v>1502200</v>
      </c>
      <c r="R5774" s="2">
        <v>48</v>
      </c>
      <c r="S5774" s="5">
        <v>13.29</v>
      </c>
      <c r="T5774" s="4">
        <v>47932.7</v>
      </c>
      <c r="U5774" s="2" t="s">
        <v>73</v>
      </c>
      <c r="V5774" s="2" t="s">
        <v>74</v>
      </c>
      <c r="W5774" s="4">
        <v>527259.69999999995</v>
      </c>
      <c r="X5774" s="4">
        <v>1773509.82</v>
      </c>
      <c r="Y5774" s="4">
        <v>2300769.52</v>
      </c>
      <c r="Z5774" s="2">
        <v>0</v>
      </c>
      <c r="AA5774" s="2" t="s">
        <v>56</v>
      </c>
      <c r="AB5774" s="2" t="s">
        <v>15735</v>
      </c>
      <c r="AC5774" s="2" t="s">
        <v>332</v>
      </c>
      <c r="AD5774" s="2" t="s">
        <v>76</v>
      </c>
      <c r="AE5774" s="5">
        <v>75.56</v>
      </c>
      <c r="AF5774" s="2">
        <v>0</v>
      </c>
      <c r="AG5774" s="2" t="s">
        <v>77</v>
      </c>
      <c r="AH5774" s="2">
        <v>7</v>
      </c>
      <c r="AI5774" s="6" t="str">
        <f t="shared" si="270"/>
        <v>45-54</v>
      </c>
      <c r="AJ5774" s="11">
        <f>YEAR(tbl_LoanData[[#This Row],[Application Date]])</f>
        <v>2025</v>
      </c>
      <c r="AK5774" s="11" t="str">
        <f>TEXT(tbl_LoanData[[#This Row],[Application Date]],"MMMM")</f>
        <v>September</v>
      </c>
      <c r="AL5774" s="12">
        <f>DATE(YEAR(tbl_LoanData[[#This Row],[Application Date]]),MONTH(tbl_LoanData[[#This Row],[Application Date]]),1)</f>
        <v>45901</v>
      </c>
      <c r="AM5774" s="14">
        <f ca="1">IF(AND(tbl_LoanData[[#This Row],[Application Date]]&gt;=EOMONTH(TODAY(),-1)+1,tbl_LoanData[[#This Row],[Application Date]]&lt;=TODAY()),tbl_LoanData[[#This Row],[Loan Amount]],0)</f>
        <v>0</v>
      </c>
      <c r="AN5774" s="14">
        <f>tbl_LoanData[[#This Row],[Amount Paid]]-(Q5774-X5774)</f>
        <v>798569.52</v>
      </c>
      <c r="AO5774" s="14">
        <f>IF(tbl_LoanData[[#This Row],[Application Status]]="Approved",1,0)</f>
        <v>1</v>
      </c>
      <c r="AP5774" s="22" t="str">
        <f t="shared" ca="1" si="271"/>
        <v/>
      </c>
      <c r="AQ5774" s="22" t="str">
        <f t="shared" ca="1" si="272"/>
        <v/>
      </c>
    </row>
    <row r="5775" spans="1:43" ht="14.4" customHeight="1" x14ac:dyDescent="0.3">
      <c r="A5775" s="2" t="s">
        <v>14801</v>
      </c>
      <c r="B5775" s="2" t="s">
        <v>14802</v>
      </c>
      <c r="C5775" s="2" t="s">
        <v>231</v>
      </c>
      <c r="D5775" s="2" t="s">
        <v>232</v>
      </c>
      <c r="E5775" s="2" t="s">
        <v>183</v>
      </c>
      <c r="F5775" s="2">
        <v>51</v>
      </c>
      <c r="G5775" s="2" t="s">
        <v>83</v>
      </c>
      <c r="H5775" s="2" t="s">
        <v>269</v>
      </c>
      <c r="I5775" s="2" t="s">
        <v>46</v>
      </c>
      <c r="J5775" s="3">
        <v>45929</v>
      </c>
      <c r="K5775" s="3">
        <v>45943</v>
      </c>
      <c r="L5775" s="2" t="s">
        <v>40</v>
      </c>
      <c r="M5775" s="2" t="s">
        <v>71</v>
      </c>
      <c r="N5775" s="2" t="s">
        <v>137</v>
      </c>
      <c r="O5775" s="4">
        <v>1365000</v>
      </c>
      <c r="P5775" s="4">
        <v>261600</v>
      </c>
      <c r="Q5775" s="4">
        <v>1103400</v>
      </c>
      <c r="R5775" s="2">
        <v>12</v>
      </c>
      <c r="S5775" s="5">
        <v>8.02</v>
      </c>
      <c r="T5775" s="4">
        <v>99324.39</v>
      </c>
      <c r="U5775" s="2" t="s">
        <v>73</v>
      </c>
      <c r="V5775" s="2" t="s">
        <v>74</v>
      </c>
      <c r="W5775" s="4">
        <v>695270.73</v>
      </c>
      <c r="X5775" s="4">
        <v>496621.95</v>
      </c>
      <c r="Y5775" s="4">
        <v>1191892.68</v>
      </c>
      <c r="Z5775" s="2">
        <v>93</v>
      </c>
      <c r="AA5775" s="2" t="s">
        <v>60</v>
      </c>
      <c r="AB5775" s="2" t="s">
        <v>15734</v>
      </c>
      <c r="AC5775" s="2" t="s">
        <v>360</v>
      </c>
      <c r="AD5775" s="2" t="s">
        <v>76</v>
      </c>
      <c r="AE5775" s="5">
        <v>80.84</v>
      </c>
      <c r="AF5775" s="2">
        <v>3</v>
      </c>
      <c r="AG5775" s="2" t="s">
        <v>130</v>
      </c>
      <c r="AH5775" s="2">
        <v>14</v>
      </c>
      <c r="AI5775" s="6" t="str">
        <f t="shared" si="270"/>
        <v>45-54</v>
      </c>
      <c r="AJ5775" s="11">
        <f>YEAR(tbl_LoanData[[#This Row],[Application Date]])</f>
        <v>2025</v>
      </c>
      <c r="AK5775" s="11" t="str">
        <f>TEXT(tbl_LoanData[[#This Row],[Application Date]],"MMMM")</f>
        <v>September</v>
      </c>
      <c r="AL5775" s="12">
        <f>DATE(YEAR(tbl_LoanData[[#This Row],[Application Date]]),MONTH(tbl_LoanData[[#This Row],[Application Date]]),1)</f>
        <v>45901</v>
      </c>
      <c r="AM5775" s="14">
        <f ca="1">IF(AND(tbl_LoanData[[#This Row],[Application Date]]&gt;=EOMONTH(TODAY(),-1)+1,tbl_LoanData[[#This Row],[Application Date]]&lt;=TODAY()),tbl_LoanData[[#This Row],[Loan Amount]],0)</f>
        <v>0</v>
      </c>
      <c r="AN5775" s="14">
        <f>tbl_LoanData[[#This Row],[Amount Paid]]-(Q5775-X5775)</f>
        <v>88492.679999999935</v>
      </c>
      <c r="AO5775" s="14">
        <f>IF(tbl_LoanData[[#This Row],[Application Status]]="Approved",1,0)</f>
        <v>1</v>
      </c>
      <c r="AP5775" s="22" t="str">
        <f t="shared" ca="1" si="271"/>
        <v/>
      </c>
      <c r="AQ5775" s="22" t="str">
        <f t="shared" ca="1" si="272"/>
        <v/>
      </c>
    </row>
    <row r="5776" spans="1:43" ht="14.4" customHeight="1" x14ac:dyDescent="0.3">
      <c r="A5776" s="2" t="s">
        <v>14905</v>
      </c>
      <c r="B5776" s="2" t="s">
        <v>14906</v>
      </c>
      <c r="C5776" s="2" t="s">
        <v>100</v>
      </c>
      <c r="D5776" s="2" t="s">
        <v>118</v>
      </c>
      <c r="E5776" s="2" t="s">
        <v>102</v>
      </c>
      <c r="F5776" s="2">
        <v>21</v>
      </c>
      <c r="G5776" s="2" t="s">
        <v>69</v>
      </c>
      <c r="H5776" s="2" t="s">
        <v>84</v>
      </c>
      <c r="I5776" s="2" t="s">
        <v>45</v>
      </c>
      <c r="J5776" s="3">
        <v>45902</v>
      </c>
      <c r="K5776" s="3">
        <v>45922</v>
      </c>
      <c r="L5776" s="2" t="s">
        <v>37</v>
      </c>
      <c r="M5776" s="2" t="s">
        <v>260</v>
      </c>
      <c r="N5776" s="2" t="s">
        <v>261</v>
      </c>
      <c r="O5776" s="4">
        <v>202000</v>
      </c>
      <c r="P5776" s="4">
        <v>76900</v>
      </c>
      <c r="Q5776" s="4">
        <v>125100</v>
      </c>
      <c r="R5776" s="2">
        <v>18</v>
      </c>
      <c r="S5776" s="5">
        <v>11.68</v>
      </c>
      <c r="T5776" s="4">
        <v>8167.64</v>
      </c>
      <c r="U5776" s="2" t="s">
        <v>73</v>
      </c>
      <c r="V5776" s="2" t="s">
        <v>74</v>
      </c>
      <c r="W5776" s="4">
        <v>73508.759999999995</v>
      </c>
      <c r="X5776" s="4">
        <v>73508.759999999995</v>
      </c>
      <c r="Y5776" s="4">
        <v>147017.51999999999</v>
      </c>
      <c r="Z5776" s="2">
        <v>64</v>
      </c>
      <c r="AA5776" s="2" t="s">
        <v>59</v>
      </c>
      <c r="AB5776" s="2" t="s">
        <v>15730</v>
      </c>
      <c r="AC5776" s="2" t="s">
        <v>360</v>
      </c>
      <c r="AD5776" s="2" t="s">
        <v>76</v>
      </c>
      <c r="AE5776" s="5">
        <v>61.93</v>
      </c>
      <c r="AF5776" s="2">
        <v>2</v>
      </c>
      <c r="AG5776" s="2" t="s">
        <v>130</v>
      </c>
      <c r="AH5776" s="2">
        <v>20</v>
      </c>
      <c r="AI5776" s="6" t="str">
        <f t="shared" si="270"/>
        <v>18-24</v>
      </c>
      <c r="AJ5776" s="11">
        <f>YEAR(tbl_LoanData[[#This Row],[Application Date]])</f>
        <v>2025</v>
      </c>
      <c r="AK5776" s="11" t="str">
        <f>TEXT(tbl_LoanData[[#This Row],[Application Date]],"MMMM")</f>
        <v>September</v>
      </c>
      <c r="AL5776" s="12">
        <f>DATE(YEAR(tbl_LoanData[[#This Row],[Application Date]]),MONTH(tbl_LoanData[[#This Row],[Application Date]]),1)</f>
        <v>45901</v>
      </c>
      <c r="AM5776" s="14">
        <f ca="1">IF(AND(tbl_LoanData[[#This Row],[Application Date]]&gt;=EOMONTH(TODAY(),-1)+1,tbl_LoanData[[#This Row],[Application Date]]&lt;=TODAY()),tbl_LoanData[[#This Row],[Loan Amount]],0)</f>
        <v>0</v>
      </c>
      <c r="AN5776" s="14">
        <f>tbl_LoanData[[#This Row],[Amount Paid]]-(Q5776-X5776)</f>
        <v>21917.51999999999</v>
      </c>
      <c r="AO5776" s="14">
        <f>IF(tbl_LoanData[[#This Row],[Application Status]]="Approved",1,0)</f>
        <v>1</v>
      </c>
      <c r="AP5776" s="22" t="str">
        <f t="shared" ca="1" si="271"/>
        <v/>
      </c>
      <c r="AQ5776" s="22" t="str">
        <f t="shared" ca="1" si="272"/>
        <v/>
      </c>
    </row>
    <row r="5777" spans="1:43" ht="14.4" customHeight="1" x14ac:dyDescent="0.3">
      <c r="A5777" s="2" t="s">
        <v>15035</v>
      </c>
      <c r="B5777" s="2" t="s">
        <v>15036</v>
      </c>
      <c r="C5777" s="2" t="s">
        <v>668</v>
      </c>
      <c r="D5777" s="2" t="s">
        <v>81</v>
      </c>
      <c r="E5777" s="2" t="s">
        <v>190</v>
      </c>
      <c r="F5777" s="2">
        <v>54</v>
      </c>
      <c r="G5777" s="2" t="s">
        <v>69</v>
      </c>
      <c r="H5777" s="2" t="s">
        <v>211</v>
      </c>
      <c r="I5777" s="2" t="s">
        <v>50</v>
      </c>
      <c r="J5777" s="3">
        <v>45923</v>
      </c>
      <c r="K5777" s="3">
        <v>45930</v>
      </c>
      <c r="L5777" s="2" t="s">
        <v>40</v>
      </c>
      <c r="M5777" s="2" t="s">
        <v>111</v>
      </c>
      <c r="N5777" s="2" t="s">
        <v>120</v>
      </c>
      <c r="O5777" s="4">
        <v>745000</v>
      </c>
      <c r="P5777" s="4">
        <v>132600</v>
      </c>
      <c r="Q5777" s="4">
        <v>612400</v>
      </c>
      <c r="R5777" s="2">
        <v>24</v>
      </c>
      <c r="S5777" s="5">
        <v>14.53</v>
      </c>
      <c r="T5777" s="4">
        <v>32931.81</v>
      </c>
      <c r="U5777" s="2" t="s">
        <v>73</v>
      </c>
      <c r="V5777" s="2" t="s">
        <v>74</v>
      </c>
      <c r="W5777" s="4">
        <v>329318.09999999998</v>
      </c>
      <c r="X5777" s="4">
        <v>461045.34</v>
      </c>
      <c r="Y5777" s="4">
        <v>790363.44</v>
      </c>
      <c r="Z5777" s="2">
        <v>0</v>
      </c>
      <c r="AA5777" s="2" t="s">
        <v>56</v>
      </c>
      <c r="AB5777" s="2" t="s">
        <v>15733</v>
      </c>
      <c r="AC5777" s="2" t="s">
        <v>213</v>
      </c>
      <c r="AD5777" s="2" t="s">
        <v>76</v>
      </c>
      <c r="AE5777" s="5">
        <v>82.2</v>
      </c>
      <c r="AF5777" s="2">
        <v>0</v>
      </c>
      <c r="AG5777" s="2" t="s">
        <v>77</v>
      </c>
      <c r="AH5777" s="2">
        <v>7</v>
      </c>
      <c r="AI5777" s="6" t="str">
        <f t="shared" si="270"/>
        <v>45-54</v>
      </c>
      <c r="AJ5777" s="11">
        <f>YEAR(tbl_LoanData[[#This Row],[Application Date]])</f>
        <v>2025</v>
      </c>
      <c r="AK5777" s="11" t="str">
        <f>TEXT(tbl_LoanData[[#This Row],[Application Date]],"MMMM")</f>
        <v>September</v>
      </c>
      <c r="AL5777" s="12">
        <f>DATE(YEAR(tbl_LoanData[[#This Row],[Application Date]]),MONTH(tbl_LoanData[[#This Row],[Application Date]]),1)</f>
        <v>45901</v>
      </c>
      <c r="AM5777" s="14">
        <f ca="1">IF(AND(tbl_LoanData[[#This Row],[Application Date]]&gt;=EOMONTH(TODAY(),-1)+1,tbl_LoanData[[#This Row],[Application Date]]&lt;=TODAY()),tbl_LoanData[[#This Row],[Loan Amount]],0)</f>
        <v>0</v>
      </c>
      <c r="AN5777" s="14">
        <f>tbl_LoanData[[#This Row],[Amount Paid]]-(Q5777-X5777)</f>
        <v>177963.44</v>
      </c>
      <c r="AO5777" s="14">
        <f>IF(tbl_LoanData[[#This Row],[Application Status]]="Approved",1,0)</f>
        <v>1</v>
      </c>
      <c r="AP5777" s="22" t="str">
        <f t="shared" ca="1" si="271"/>
        <v/>
      </c>
      <c r="AQ5777" s="22" t="str">
        <f t="shared" ca="1" si="272"/>
        <v/>
      </c>
    </row>
    <row r="5778" spans="1:43" ht="14.4" customHeight="1" x14ac:dyDescent="0.3">
      <c r="A5778" s="2" t="s">
        <v>15125</v>
      </c>
      <c r="B5778" s="2" t="s">
        <v>15126</v>
      </c>
      <c r="C5778" s="2" t="s">
        <v>444</v>
      </c>
      <c r="D5778" s="2" t="s">
        <v>91</v>
      </c>
      <c r="E5778" s="2" t="s">
        <v>394</v>
      </c>
      <c r="F5778" s="2">
        <v>54</v>
      </c>
      <c r="G5778" s="2" t="s">
        <v>69</v>
      </c>
      <c r="H5778" s="2" t="s">
        <v>172</v>
      </c>
      <c r="I5778" s="2" t="s">
        <v>45</v>
      </c>
      <c r="J5778" s="3">
        <v>45909</v>
      </c>
      <c r="K5778" s="3"/>
      <c r="L5778" s="2" t="s">
        <v>38</v>
      </c>
      <c r="M5778" s="2" t="s">
        <v>111</v>
      </c>
      <c r="N5778" s="2" t="s">
        <v>112</v>
      </c>
      <c r="O5778" s="4">
        <v>1382000</v>
      </c>
      <c r="P5778" s="4">
        <v>251800</v>
      </c>
      <c r="Q5778" s="4">
        <v>1130200</v>
      </c>
      <c r="R5778" s="2">
        <v>36</v>
      </c>
      <c r="S5778" s="5">
        <v>8.26</v>
      </c>
      <c r="T5778" s="4">
        <v>39173.99</v>
      </c>
      <c r="U5778" s="2" t="s">
        <v>113</v>
      </c>
      <c r="V5778" s="2" t="s">
        <v>97</v>
      </c>
      <c r="W5778" s="4">
        <v>0</v>
      </c>
      <c r="X5778" s="4">
        <v>0</v>
      </c>
      <c r="Y5778" s="4">
        <v>1410263.56</v>
      </c>
      <c r="Z5778" s="2">
        <v>0</v>
      </c>
      <c r="AA5778" s="2" t="s">
        <v>97</v>
      </c>
      <c r="AB5778" s="2" t="s">
        <v>15733</v>
      </c>
      <c r="AC5778" s="2" t="s">
        <v>360</v>
      </c>
      <c r="AD5778" s="2" t="s">
        <v>76</v>
      </c>
      <c r="AE5778" s="5">
        <v>81.78</v>
      </c>
      <c r="AF5778" s="2">
        <v>0</v>
      </c>
      <c r="AG5778" s="2" t="s">
        <v>97</v>
      </c>
      <c r="AH5778" s="2"/>
      <c r="AI5778" s="6" t="str">
        <f t="shared" si="270"/>
        <v>45-54</v>
      </c>
      <c r="AJ5778" s="11">
        <f>YEAR(tbl_LoanData[[#This Row],[Application Date]])</f>
        <v>2025</v>
      </c>
      <c r="AK5778" s="11" t="str">
        <f>TEXT(tbl_LoanData[[#This Row],[Application Date]],"MMMM")</f>
        <v>September</v>
      </c>
      <c r="AL5778" s="12">
        <f>DATE(YEAR(tbl_LoanData[[#This Row],[Application Date]]),MONTH(tbl_LoanData[[#This Row],[Application Date]]),1)</f>
        <v>45901</v>
      </c>
      <c r="AM5778" s="14">
        <f ca="1">IF(AND(tbl_LoanData[[#This Row],[Application Date]]&gt;=EOMONTH(TODAY(),-1)+1,tbl_LoanData[[#This Row],[Application Date]]&lt;=TODAY()),tbl_LoanData[[#This Row],[Loan Amount]],0)</f>
        <v>0</v>
      </c>
      <c r="AN5778" s="14">
        <f>tbl_LoanData[[#This Row],[Amount Paid]]-(Q5778-X5778)</f>
        <v>-1130200</v>
      </c>
      <c r="AO5778" s="14">
        <f>IF(tbl_LoanData[[#This Row],[Application Status]]="Approved",1,0)</f>
        <v>0</v>
      </c>
      <c r="AP5778" s="22" t="str">
        <f t="shared" ca="1" si="271"/>
        <v/>
      </c>
      <c r="AQ5778" s="22" t="str">
        <f t="shared" ca="1" si="272"/>
        <v/>
      </c>
    </row>
    <row r="5779" spans="1:43" ht="14.4" customHeight="1" x14ac:dyDescent="0.3">
      <c r="A5779" s="2" t="s">
        <v>15185</v>
      </c>
      <c r="B5779" s="2" t="s">
        <v>15186</v>
      </c>
      <c r="C5779" s="2" t="s">
        <v>227</v>
      </c>
      <c r="D5779" s="2" t="s">
        <v>102</v>
      </c>
      <c r="E5779" s="2" t="s">
        <v>540</v>
      </c>
      <c r="F5779" s="2">
        <v>60</v>
      </c>
      <c r="G5779" s="2" t="s">
        <v>69</v>
      </c>
      <c r="H5779" s="2" t="s">
        <v>298</v>
      </c>
      <c r="I5779" s="2" t="s">
        <v>43</v>
      </c>
      <c r="J5779" s="3">
        <v>45915</v>
      </c>
      <c r="K5779" s="3">
        <v>45928</v>
      </c>
      <c r="L5779" s="2" t="s">
        <v>37</v>
      </c>
      <c r="M5779" s="2" t="s">
        <v>199</v>
      </c>
      <c r="N5779" s="2" t="s">
        <v>200</v>
      </c>
      <c r="O5779" s="4">
        <v>185000</v>
      </c>
      <c r="P5779" s="4">
        <v>22800</v>
      </c>
      <c r="Q5779" s="4">
        <v>162200</v>
      </c>
      <c r="R5779" s="2">
        <v>36</v>
      </c>
      <c r="S5779" s="5">
        <v>7.47</v>
      </c>
      <c r="T5779" s="4">
        <v>5515.25</v>
      </c>
      <c r="U5779" s="2" t="s">
        <v>73</v>
      </c>
      <c r="V5779" s="2" t="s">
        <v>74</v>
      </c>
      <c r="W5779" s="4">
        <v>55152.5</v>
      </c>
      <c r="X5779" s="4">
        <v>143396.51999999999</v>
      </c>
      <c r="Y5779" s="4">
        <v>198549.02</v>
      </c>
      <c r="Z5779" s="2">
        <v>0</v>
      </c>
      <c r="AA5779" s="2" t="s">
        <v>56</v>
      </c>
      <c r="AB5779" s="2" t="s">
        <v>15734</v>
      </c>
      <c r="AC5779" s="2" t="s">
        <v>360</v>
      </c>
      <c r="AD5779" s="2" t="s">
        <v>76</v>
      </c>
      <c r="AE5779" s="5">
        <v>87.68</v>
      </c>
      <c r="AF5779" s="2">
        <v>0</v>
      </c>
      <c r="AG5779" s="2" t="s">
        <v>77</v>
      </c>
      <c r="AH5779" s="2">
        <v>13</v>
      </c>
      <c r="AI5779" s="6" t="str">
        <f t="shared" si="270"/>
        <v>55-64</v>
      </c>
      <c r="AJ5779" s="11">
        <f>YEAR(tbl_LoanData[[#This Row],[Application Date]])</f>
        <v>2025</v>
      </c>
      <c r="AK5779" s="11" t="str">
        <f>TEXT(tbl_LoanData[[#This Row],[Application Date]],"MMMM")</f>
        <v>September</v>
      </c>
      <c r="AL5779" s="12">
        <f>DATE(YEAR(tbl_LoanData[[#This Row],[Application Date]]),MONTH(tbl_LoanData[[#This Row],[Application Date]]),1)</f>
        <v>45901</v>
      </c>
      <c r="AM5779" s="14">
        <f ca="1">IF(AND(tbl_LoanData[[#This Row],[Application Date]]&gt;=EOMONTH(TODAY(),-1)+1,tbl_LoanData[[#This Row],[Application Date]]&lt;=TODAY()),tbl_LoanData[[#This Row],[Loan Amount]],0)</f>
        <v>0</v>
      </c>
      <c r="AN5779" s="14">
        <f>tbl_LoanData[[#This Row],[Amount Paid]]-(Q5779-X5779)</f>
        <v>36349.01999999999</v>
      </c>
      <c r="AO5779" s="14">
        <f>IF(tbl_LoanData[[#This Row],[Application Status]]="Approved",1,0)</f>
        <v>1</v>
      </c>
      <c r="AP5779" s="22" t="str">
        <f t="shared" ca="1" si="271"/>
        <v/>
      </c>
      <c r="AQ5779" s="22" t="str">
        <f t="shared" ca="1" si="272"/>
        <v/>
      </c>
    </row>
    <row r="5780" spans="1:43" ht="14.4" customHeight="1" x14ac:dyDescent="0.3">
      <c r="A5780" s="2" t="s">
        <v>15241</v>
      </c>
      <c r="B5780" s="2" t="s">
        <v>15242</v>
      </c>
      <c r="C5780" s="2" t="s">
        <v>379</v>
      </c>
      <c r="D5780" s="2" t="s">
        <v>117</v>
      </c>
      <c r="E5780" s="2" t="s">
        <v>142</v>
      </c>
      <c r="F5780" s="2">
        <v>43</v>
      </c>
      <c r="G5780" s="2" t="s">
        <v>69</v>
      </c>
      <c r="H5780" s="2" t="s">
        <v>217</v>
      </c>
      <c r="I5780" s="2" t="s">
        <v>46</v>
      </c>
      <c r="J5780" s="3">
        <v>45902</v>
      </c>
      <c r="K5780" s="3">
        <v>45921</v>
      </c>
      <c r="L5780" s="2" t="s">
        <v>39</v>
      </c>
      <c r="M5780" s="2" t="s">
        <v>71</v>
      </c>
      <c r="N5780" s="2" t="s">
        <v>72</v>
      </c>
      <c r="O5780" s="4">
        <v>1530000</v>
      </c>
      <c r="P5780" s="4">
        <v>415200</v>
      </c>
      <c r="Q5780" s="4">
        <v>1114800</v>
      </c>
      <c r="R5780" s="2">
        <v>12</v>
      </c>
      <c r="S5780" s="5">
        <v>12.83</v>
      </c>
      <c r="T5780" s="4">
        <v>104819.07</v>
      </c>
      <c r="U5780" s="2" t="s">
        <v>73</v>
      </c>
      <c r="V5780" s="2" t="s">
        <v>74</v>
      </c>
      <c r="W5780" s="4">
        <v>1153009.77</v>
      </c>
      <c r="X5780" s="4">
        <v>104819.07</v>
      </c>
      <c r="Y5780" s="4">
        <v>1257828.8400000001</v>
      </c>
      <c r="Z5780" s="2">
        <v>0</v>
      </c>
      <c r="AA5780" s="2" t="s">
        <v>56</v>
      </c>
      <c r="AB5780" s="2" t="s">
        <v>15730</v>
      </c>
      <c r="AC5780" s="2" t="s">
        <v>360</v>
      </c>
      <c r="AD5780" s="2" t="s">
        <v>76</v>
      </c>
      <c r="AE5780" s="5">
        <v>72.86</v>
      </c>
      <c r="AF5780" s="2">
        <v>0</v>
      </c>
      <c r="AG5780" s="2" t="s">
        <v>77</v>
      </c>
      <c r="AH5780" s="2">
        <v>19</v>
      </c>
      <c r="AI5780" s="6" t="str">
        <f t="shared" si="270"/>
        <v>35-44</v>
      </c>
      <c r="AJ5780" s="11">
        <f>YEAR(tbl_LoanData[[#This Row],[Application Date]])</f>
        <v>2025</v>
      </c>
      <c r="AK5780" s="11" t="str">
        <f>TEXT(tbl_LoanData[[#This Row],[Application Date]],"MMMM")</f>
        <v>September</v>
      </c>
      <c r="AL5780" s="12">
        <f>DATE(YEAR(tbl_LoanData[[#This Row],[Application Date]]),MONTH(tbl_LoanData[[#This Row],[Application Date]]),1)</f>
        <v>45901</v>
      </c>
      <c r="AM5780" s="14">
        <f ca="1">IF(AND(tbl_LoanData[[#This Row],[Application Date]]&gt;=EOMONTH(TODAY(),-1)+1,tbl_LoanData[[#This Row],[Application Date]]&lt;=TODAY()),tbl_LoanData[[#This Row],[Loan Amount]],0)</f>
        <v>0</v>
      </c>
      <c r="AN5780" s="14">
        <f>tbl_LoanData[[#This Row],[Amount Paid]]-(Q5780-X5780)</f>
        <v>143028.84000000008</v>
      </c>
      <c r="AO5780" s="14">
        <f>IF(tbl_LoanData[[#This Row],[Application Status]]="Approved",1,0)</f>
        <v>1</v>
      </c>
      <c r="AP5780" s="22" t="str">
        <f t="shared" ca="1" si="271"/>
        <v/>
      </c>
      <c r="AQ5780" s="22" t="str">
        <f t="shared" ca="1" si="272"/>
        <v/>
      </c>
    </row>
    <row r="5781" spans="1:43" x14ac:dyDescent="0.3">
      <c r="A5781" s="2" t="s">
        <v>15297</v>
      </c>
      <c r="B5781" s="2" t="s">
        <v>15298</v>
      </c>
      <c r="C5781" s="2" t="s">
        <v>712</v>
      </c>
      <c r="D5781" s="2" t="s">
        <v>232</v>
      </c>
      <c r="E5781" s="2" t="s">
        <v>210</v>
      </c>
      <c r="F5781" s="2">
        <v>52</v>
      </c>
      <c r="G5781" s="2" t="s">
        <v>83</v>
      </c>
      <c r="H5781" s="2" t="s">
        <v>136</v>
      </c>
      <c r="I5781" s="2" t="s">
        <v>49</v>
      </c>
      <c r="J5781" s="3">
        <v>45919</v>
      </c>
      <c r="K5781" s="3">
        <v>45925</v>
      </c>
      <c r="L5781" s="2" t="s">
        <v>40</v>
      </c>
      <c r="M5781" s="2" t="s">
        <v>85</v>
      </c>
      <c r="N5781" s="2" t="s">
        <v>86</v>
      </c>
      <c r="O5781" s="4">
        <v>1545000</v>
      </c>
      <c r="P5781" s="4">
        <v>580000</v>
      </c>
      <c r="Q5781" s="4">
        <v>965000</v>
      </c>
      <c r="R5781" s="2">
        <v>36</v>
      </c>
      <c r="S5781" s="5">
        <v>13.53</v>
      </c>
      <c r="T5781" s="4">
        <v>37685.93</v>
      </c>
      <c r="U5781" s="2" t="s">
        <v>73</v>
      </c>
      <c r="V5781" s="2" t="s">
        <v>74</v>
      </c>
      <c r="W5781" s="4">
        <v>376859.3</v>
      </c>
      <c r="X5781" s="4">
        <v>979834.2</v>
      </c>
      <c r="Y5781" s="4">
        <v>1356693.5</v>
      </c>
      <c r="Z5781" s="2">
        <v>0</v>
      </c>
      <c r="AA5781" s="2" t="s">
        <v>56</v>
      </c>
      <c r="AB5781" s="2" t="s">
        <v>15727</v>
      </c>
      <c r="AC5781" s="2" t="s">
        <v>360</v>
      </c>
      <c r="AD5781" s="2" t="s">
        <v>76</v>
      </c>
      <c r="AE5781" s="5">
        <v>62.46</v>
      </c>
      <c r="AF5781" s="2">
        <v>0</v>
      </c>
      <c r="AG5781" s="2" t="s">
        <v>77</v>
      </c>
      <c r="AH5781" s="2">
        <v>6</v>
      </c>
      <c r="AI5781" s="6" t="str">
        <f t="shared" si="270"/>
        <v>45-54</v>
      </c>
      <c r="AJ5781" s="11">
        <f>YEAR(tbl_LoanData[[#This Row],[Application Date]])</f>
        <v>2025</v>
      </c>
      <c r="AK5781" s="11" t="str">
        <f>TEXT(tbl_LoanData[[#This Row],[Application Date]],"MMMM")</f>
        <v>September</v>
      </c>
      <c r="AL5781" s="12">
        <f>DATE(YEAR(tbl_LoanData[[#This Row],[Application Date]]),MONTH(tbl_LoanData[[#This Row],[Application Date]]),1)</f>
        <v>45901</v>
      </c>
      <c r="AM5781" s="14">
        <f ca="1">IF(AND(tbl_LoanData[[#This Row],[Application Date]]&gt;=EOMONTH(TODAY(),-1)+1,tbl_LoanData[[#This Row],[Application Date]]&lt;=TODAY()),tbl_LoanData[[#This Row],[Loan Amount]],0)</f>
        <v>0</v>
      </c>
      <c r="AN5781" s="14">
        <f>tbl_LoanData[[#This Row],[Amount Paid]]-(Q5781-X5781)</f>
        <v>391693.49999999994</v>
      </c>
      <c r="AO5781" s="14">
        <f>IF(tbl_LoanData[[#This Row],[Application Status]]="Approved",1,0)</f>
        <v>1</v>
      </c>
      <c r="AP5781" s="22" t="str">
        <f t="shared" ca="1" si="271"/>
        <v/>
      </c>
      <c r="AQ5781" s="22" t="str">
        <f t="shared" ca="1" si="272"/>
        <v/>
      </c>
    </row>
    <row r="5782" spans="1:43" ht="14.4" customHeight="1" x14ac:dyDescent="0.3">
      <c r="A5782" s="2" t="s">
        <v>186</v>
      </c>
      <c r="B5782" s="2" t="s">
        <v>187</v>
      </c>
      <c r="C5782" s="2" t="s">
        <v>188</v>
      </c>
      <c r="D5782" s="2" t="s">
        <v>189</v>
      </c>
      <c r="E5782" s="2" t="s">
        <v>190</v>
      </c>
      <c r="F5782" s="2">
        <v>42</v>
      </c>
      <c r="G5782" s="2" t="s">
        <v>69</v>
      </c>
      <c r="H5782" s="2" t="s">
        <v>191</v>
      </c>
      <c r="I5782" s="2" t="s">
        <v>51</v>
      </c>
      <c r="J5782" s="3">
        <v>45945</v>
      </c>
      <c r="K5782" s="3">
        <v>45949</v>
      </c>
      <c r="L5782" s="2" t="s">
        <v>37</v>
      </c>
      <c r="M5782" s="2" t="s">
        <v>104</v>
      </c>
      <c r="N5782" s="2" t="s">
        <v>192</v>
      </c>
      <c r="O5782" s="4">
        <v>205000</v>
      </c>
      <c r="P5782" s="4">
        <v>79300</v>
      </c>
      <c r="Q5782" s="4">
        <v>125700</v>
      </c>
      <c r="R5782" s="2">
        <v>48</v>
      </c>
      <c r="S5782" s="5">
        <v>5.17</v>
      </c>
      <c r="T5782" s="4">
        <v>3160.31</v>
      </c>
      <c r="U5782" s="2" t="s">
        <v>73</v>
      </c>
      <c r="V5782" s="2" t="s">
        <v>74</v>
      </c>
      <c r="W5782" s="4">
        <v>31603.1</v>
      </c>
      <c r="X5782" s="4">
        <v>120091.66</v>
      </c>
      <c r="Y5782" s="4">
        <v>151694.76</v>
      </c>
      <c r="Z5782" s="2">
        <v>0</v>
      </c>
      <c r="AA5782" s="2" t="s">
        <v>56</v>
      </c>
      <c r="AB5782" s="2" t="s">
        <v>15732</v>
      </c>
      <c r="AC5782" s="2" t="s">
        <v>75</v>
      </c>
      <c r="AD5782" s="2" t="s">
        <v>76</v>
      </c>
      <c r="AE5782" s="5">
        <v>61.32</v>
      </c>
      <c r="AF5782" s="2">
        <v>0</v>
      </c>
      <c r="AG5782" s="2" t="s">
        <v>77</v>
      </c>
      <c r="AH5782" s="2">
        <v>4</v>
      </c>
      <c r="AI5782" s="6" t="str">
        <f t="shared" si="270"/>
        <v>35-44</v>
      </c>
      <c r="AJ5782" s="11">
        <f>YEAR(tbl_LoanData[[#This Row],[Application Date]])</f>
        <v>2025</v>
      </c>
      <c r="AK5782" s="11" t="str">
        <f>TEXT(tbl_LoanData[[#This Row],[Application Date]],"MMMM")</f>
        <v>October</v>
      </c>
      <c r="AL5782" s="12">
        <f>DATE(YEAR(tbl_LoanData[[#This Row],[Application Date]]),MONTH(tbl_LoanData[[#This Row],[Application Date]]),1)</f>
        <v>45931</v>
      </c>
      <c r="AM5782" s="14">
        <f ca="1">IF(AND(tbl_LoanData[[#This Row],[Application Date]]&gt;=EOMONTH(TODAY(),-1)+1,tbl_LoanData[[#This Row],[Application Date]]&lt;=TODAY()),tbl_LoanData[[#This Row],[Loan Amount]],0)</f>
        <v>0</v>
      </c>
      <c r="AN5782" s="14">
        <f>tbl_LoanData[[#This Row],[Amount Paid]]-(Q5782-X5782)</f>
        <v>25994.760000000002</v>
      </c>
      <c r="AO5782" s="14">
        <f>IF(tbl_LoanData[[#This Row],[Application Status]]="Approved",1,0)</f>
        <v>1</v>
      </c>
      <c r="AP5782" s="22" t="str">
        <f t="shared" ca="1" si="271"/>
        <v/>
      </c>
      <c r="AQ5782" s="22" t="str">
        <f t="shared" ca="1" si="272"/>
        <v/>
      </c>
    </row>
    <row r="5783" spans="1:43" ht="14.4" customHeight="1" x14ac:dyDescent="0.3">
      <c r="A5783" s="2" t="s">
        <v>506</v>
      </c>
      <c r="B5783" s="2" t="s">
        <v>507</v>
      </c>
      <c r="C5783" s="2" t="s">
        <v>508</v>
      </c>
      <c r="D5783" s="2" t="s">
        <v>81</v>
      </c>
      <c r="E5783" s="2" t="s">
        <v>102</v>
      </c>
      <c r="F5783" s="2">
        <v>62</v>
      </c>
      <c r="G5783" s="2" t="s">
        <v>83</v>
      </c>
      <c r="H5783" s="2" t="s">
        <v>273</v>
      </c>
      <c r="I5783" s="2" t="s">
        <v>45</v>
      </c>
      <c r="J5783" s="3">
        <v>45956</v>
      </c>
      <c r="K5783" s="3">
        <v>45958</v>
      </c>
      <c r="L5783" s="2" t="s">
        <v>39</v>
      </c>
      <c r="M5783" s="2" t="s">
        <v>85</v>
      </c>
      <c r="N5783" s="2" t="s">
        <v>373</v>
      </c>
      <c r="O5783" s="4">
        <v>2101000</v>
      </c>
      <c r="P5783" s="4">
        <v>816300</v>
      </c>
      <c r="Q5783" s="4">
        <v>1284700</v>
      </c>
      <c r="R5783" s="2">
        <v>12</v>
      </c>
      <c r="S5783" s="5">
        <v>5.04</v>
      </c>
      <c r="T5783" s="4">
        <v>112454.07</v>
      </c>
      <c r="U5783" s="2" t="s">
        <v>73</v>
      </c>
      <c r="V5783" s="2" t="s">
        <v>74</v>
      </c>
      <c r="W5783" s="4">
        <v>1012086.63</v>
      </c>
      <c r="X5783" s="4">
        <v>337362.25</v>
      </c>
      <c r="Y5783" s="4">
        <v>1349448.88</v>
      </c>
      <c r="Z5783" s="2">
        <v>0</v>
      </c>
      <c r="AA5783" s="2" t="s">
        <v>56</v>
      </c>
      <c r="AB5783" s="2" t="s">
        <v>15734</v>
      </c>
      <c r="AC5783" s="2" t="s">
        <v>106</v>
      </c>
      <c r="AD5783" s="2" t="s">
        <v>76</v>
      </c>
      <c r="AE5783" s="5">
        <v>61.15</v>
      </c>
      <c r="AF5783" s="2">
        <v>0</v>
      </c>
      <c r="AG5783" s="2" t="s">
        <v>77</v>
      </c>
      <c r="AH5783" s="2">
        <v>2</v>
      </c>
      <c r="AI5783" s="6" t="str">
        <f t="shared" si="270"/>
        <v>55-64</v>
      </c>
      <c r="AJ5783" s="11">
        <f>YEAR(tbl_LoanData[[#This Row],[Application Date]])</f>
        <v>2025</v>
      </c>
      <c r="AK5783" s="11" t="str">
        <f>TEXT(tbl_LoanData[[#This Row],[Application Date]],"MMMM")</f>
        <v>October</v>
      </c>
      <c r="AL5783" s="12">
        <f>DATE(YEAR(tbl_LoanData[[#This Row],[Application Date]]),MONTH(tbl_LoanData[[#This Row],[Application Date]]),1)</f>
        <v>45931</v>
      </c>
      <c r="AM5783" s="14">
        <f ca="1">IF(AND(tbl_LoanData[[#This Row],[Application Date]]&gt;=EOMONTH(TODAY(),-1)+1,tbl_LoanData[[#This Row],[Application Date]]&lt;=TODAY()),tbl_LoanData[[#This Row],[Loan Amount]],0)</f>
        <v>0</v>
      </c>
      <c r="AN5783" s="14">
        <f>tbl_LoanData[[#This Row],[Amount Paid]]-(Q5783-X5783)</f>
        <v>64748.880000000005</v>
      </c>
      <c r="AO5783" s="14">
        <f>IF(tbl_LoanData[[#This Row],[Application Status]]="Approved",1,0)</f>
        <v>1</v>
      </c>
      <c r="AP5783" s="22" t="str">
        <f t="shared" ca="1" si="271"/>
        <v/>
      </c>
      <c r="AQ5783" s="22" t="str">
        <f t="shared" ca="1" si="272"/>
        <v/>
      </c>
    </row>
    <row r="5784" spans="1:43" ht="14.4" customHeight="1" x14ac:dyDescent="0.3">
      <c r="A5784" s="2" t="s">
        <v>544</v>
      </c>
      <c r="B5784" s="2" t="s">
        <v>545</v>
      </c>
      <c r="C5784" s="2" t="s">
        <v>546</v>
      </c>
      <c r="D5784" s="2" t="s">
        <v>134</v>
      </c>
      <c r="E5784" s="2" t="s">
        <v>81</v>
      </c>
      <c r="F5784" s="2">
        <v>25</v>
      </c>
      <c r="G5784" s="2" t="s">
        <v>83</v>
      </c>
      <c r="H5784" s="2" t="s">
        <v>259</v>
      </c>
      <c r="I5784" s="2" t="s">
        <v>43</v>
      </c>
      <c r="J5784" s="3">
        <v>45952</v>
      </c>
      <c r="K5784" s="3">
        <v>45956</v>
      </c>
      <c r="L5784" s="2" t="s">
        <v>36</v>
      </c>
      <c r="M5784" s="2" t="s">
        <v>94</v>
      </c>
      <c r="N5784" s="2" t="s">
        <v>212</v>
      </c>
      <c r="O5784" s="4">
        <v>1921000</v>
      </c>
      <c r="P5784" s="4">
        <v>736000</v>
      </c>
      <c r="Q5784" s="4">
        <v>1185000</v>
      </c>
      <c r="R5784" s="2">
        <v>60</v>
      </c>
      <c r="S5784" s="5">
        <v>14.2</v>
      </c>
      <c r="T5784" s="4">
        <v>33772.5</v>
      </c>
      <c r="U5784" s="2" t="s">
        <v>73</v>
      </c>
      <c r="V5784" s="2" t="s">
        <v>74</v>
      </c>
      <c r="W5784" s="4">
        <v>303952.5</v>
      </c>
      <c r="X5784" s="4">
        <v>1722397.5</v>
      </c>
      <c r="Y5784" s="4">
        <v>2026350</v>
      </c>
      <c r="Z5784" s="2">
        <v>0</v>
      </c>
      <c r="AA5784" s="2" t="s">
        <v>56</v>
      </c>
      <c r="AB5784" s="2" t="s">
        <v>15730</v>
      </c>
      <c r="AC5784" s="2" t="s">
        <v>138</v>
      </c>
      <c r="AD5784" s="2" t="s">
        <v>76</v>
      </c>
      <c r="AE5784" s="5">
        <v>61.69</v>
      </c>
      <c r="AF5784" s="2">
        <v>0</v>
      </c>
      <c r="AG5784" s="2" t="s">
        <v>77</v>
      </c>
      <c r="AH5784" s="2">
        <v>4</v>
      </c>
      <c r="AI5784" s="6" t="str">
        <f t="shared" si="270"/>
        <v>25-34</v>
      </c>
      <c r="AJ5784" s="11">
        <f>YEAR(tbl_LoanData[[#This Row],[Application Date]])</f>
        <v>2025</v>
      </c>
      <c r="AK5784" s="11" t="str">
        <f>TEXT(tbl_LoanData[[#This Row],[Application Date]],"MMMM")</f>
        <v>October</v>
      </c>
      <c r="AL5784" s="12">
        <f>DATE(YEAR(tbl_LoanData[[#This Row],[Application Date]]),MONTH(tbl_LoanData[[#This Row],[Application Date]]),1)</f>
        <v>45931</v>
      </c>
      <c r="AM5784" s="14">
        <f ca="1">IF(AND(tbl_LoanData[[#This Row],[Application Date]]&gt;=EOMONTH(TODAY(),-1)+1,tbl_LoanData[[#This Row],[Application Date]]&lt;=TODAY()),tbl_LoanData[[#This Row],[Loan Amount]],0)</f>
        <v>0</v>
      </c>
      <c r="AN5784" s="14">
        <f>tbl_LoanData[[#This Row],[Amount Paid]]-(Q5784-X5784)</f>
        <v>841350</v>
      </c>
      <c r="AO5784" s="14">
        <f>IF(tbl_LoanData[[#This Row],[Application Status]]="Approved",1,0)</f>
        <v>1</v>
      </c>
      <c r="AP5784" s="22" t="str">
        <f t="shared" ca="1" si="271"/>
        <v/>
      </c>
      <c r="AQ5784" s="22" t="str">
        <f t="shared" ca="1" si="272"/>
        <v/>
      </c>
    </row>
    <row r="5785" spans="1:43" ht="14.4" customHeight="1" x14ac:dyDescent="0.3">
      <c r="A5785" s="2" t="s">
        <v>634</v>
      </c>
      <c r="B5785" s="2" t="s">
        <v>635</v>
      </c>
      <c r="C5785" s="2" t="s">
        <v>90</v>
      </c>
      <c r="D5785" s="2" t="s">
        <v>268</v>
      </c>
      <c r="E5785" s="2" t="s">
        <v>385</v>
      </c>
      <c r="F5785" s="2">
        <v>46</v>
      </c>
      <c r="G5785" s="2" t="s">
        <v>69</v>
      </c>
      <c r="H5785" s="2" t="s">
        <v>191</v>
      </c>
      <c r="I5785" s="2" t="s">
        <v>51</v>
      </c>
      <c r="J5785" s="3">
        <v>45931</v>
      </c>
      <c r="K5785" s="3">
        <v>45952</v>
      </c>
      <c r="L5785" s="2" t="s">
        <v>39</v>
      </c>
      <c r="M5785" s="2" t="s">
        <v>157</v>
      </c>
      <c r="N5785" s="2" t="s">
        <v>359</v>
      </c>
      <c r="O5785" s="4">
        <v>2455000</v>
      </c>
      <c r="P5785" s="4">
        <v>698500</v>
      </c>
      <c r="Q5785" s="4">
        <v>1756500</v>
      </c>
      <c r="R5785" s="2">
        <v>24</v>
      </c>
      <c r="S5785" s="5">
        <v>7.71</v>
      </c>
      <c r="T5785" s="4">
        <v>84473.01</v>
      </c>
      <c r="U5785" s="2" t="s">
        <v>73</v>
      </c>
      <c r="V5785" s="2" t="s">
        <v>74</v>
      </c>
      <c r="W5785" s="4">
        <v>844730.1</v>
      </c>
      <c r="X5785" s="4">
        <v>1182622.2</v>
      </c>
      <c r="Y5785" s="4">
        <v>2027352.3</v>
      </c>
      <c r="Z5785" s="2">
        <v>0</v>
      </c>
      <c r="AA5785" s="2" t="s">
        <v>56</v>
      </c>
      <c r="AB5785" s="2" t="s">
        <v>15735</v>
      </c>
      <c r="AC5785" s="2" t="s">
        <v>332</v>
      </c>
      <c r="AD5785" s="2" t="s">
        <v>76</v>
      </c>
      <c r="AE5785" s="5">
        <v>71.55</v>
      </c>
      <c r="AF5785" s="2">
        <v>0</v>
      </c>
      <c r="AG5785" s="2" t="s">
        <v>77</v>
      </c>
      <c r="AH5785" s="2">
        <v>21</v>
      </c>
      <c r="AI5785" s="6" t="str">
        <f t="shared" si="270"/>
        <v>45-54</v>
      </c>
      <c r="AJ5785" s="11">
        <f>YEAR(tbl_LoanData[[#This Row],[Application Date]])</f>
        <v>2025</v>
      </c>
      <c r="AK5785" s="11" t="str">
        <f>TEXT(tbl_LoanData[[#This Row],[Application Date]],"MMMM")</f>
        <v>October</v>
      </c>
      <c r="AL5785" s="12">
        <f>DATE(YEAR(tbl_LoanData[[#This Row],[Application Date]]),MONTH(tbl_LoanData[[#This Row],[Application Date]]),1)</f>
        <v>45931</v>
      </c>
      <c r="AM5785" s="14">
        <f ca="1">IF(AND(tbl_LoanData[[#This Row],[Application Date]]&gt;=EOMONTH(TODAY(),-1)+1,tbl_LoanData[[#This Row],[Application Date]]&lt;=TODAY()),tbl_LoanData[[#This Row],[Loan Amount]],0)</f>
        <v>0</v>
      </c>
      <c r="AN5785" s="14">
        <f>tbl_LoanData[[#This Row],[Amount Paid]]-(Q5785-X5785)</f>
        <v>270852.29999999993</v>
      </c>
      <c r="AO5785" s="14">
        <f>IF(tbl_LoanData[[#This Row],[Application Status]]="Approved",1,0)</f>
        <v>1</v>
      </c>
      <c r="AP5785" s="22" t="str">
        <f t="shared" ca="1" si="271"/>
        <v/>
      </c>
      <c r="AQ5785" s="22" t="str">
        <f t="shared" ca="1" si="272"/>
        <v/>
      </c>
    </row>
    <row r="5786" spans="1:43" ht="14.4" customHeight="1" x14ac:dyDescent="0.3">
      <c r="A5786" s="2" t="s">
        <v>649</v>
      </c>
      <c r="B5786" s="2" t="s">
        <v>650</v>
      </c>
      <c r="C5786" s="2" t="s">
        <v>281</v>
      </c>
      <c r="D5786" s="2" t="s">
        <v>189</v>
      </c>
      <c r="E5786" s="2" t="s">
        <v>394</v>
      </c>
      <c r="F5786" s="2">
        <v>53</v>
      </c>
      <c r="G5786" s="2" t="s">
        <v>83</v>
      </c>
      <c r="H5786" s="2" t="s">
        <v>84</v>
      </c>
      <c r="I5786" s="2" t="s">
        <v>45</v>
      </c>
      <c r="J5786" s="3">
        <v>45937</v>
      </c>
      <c r="K5786" s="3">
        <v>45940</v>
      </c>
      <c r="L5786" s="2" t="s">
        <v>37</v>
      </c>
      <c r="M5786" s="2" t="s">
        <v>199</v>
      </c>
      <c r="N5786" s="2" t="s">
        <v>319</v>
      </c>
      <c r="O5786" s="4">
        <v>197000</v>
      </c>
      <c r="P5786" s="4">
        <v>74300</v>
      </c>
      <c r="Q5786" s="4">
        <v>122700</v>
      </c>
      <c r="R5786" s="2">
        <v>36</v>
      </c>
      <c r="S5786" s="5">
        <v>7.43</v>
      </c>
      <c r="T5786" s="4">
        <v>4168.05</v>
      </c>
      <c r="U5786" s="2" t="s">
        <v>73</v>
      </c>
      <c r="V5786" s="2" t="s">
        <v>74</v>
      </c>
      <c r="W5786" s="4">
        <v>37512.449999999997</v>
      </c>
      <c r="X5786" s="4">
        <v>112537.38</v>
      </c>
      <c r="Y5786" s="4">
        <v>150049.82999999999</v>
      </c>
      <c r="Z5786" s="2">
        <v>29</v>
      </c>
      <c r="AA5786" s="2" t="s">
        <v>57</v>
      </c>
      <c r="AB5786" s="2" t="s">
        <v>15734</v>
      </c>
      <c r="AC5786" s="2" t="s">
        <v>75</v>
      </c>
      <c r="AD5786" s="2" t="s">
        <v>76</v>
      </c>
      <c r="AE5786" s="5">
        <v>62.28</v>
      </c>
      <c r="AF5786" s="2">
        <v>1</v>
      </c>
      <c r="AG5786" s="2" t="s">
        <v>77</v>
      </c>
      <c r="AH5786" s="2">
        <v>3</v>
      </c>
      <c r="AI5786" s="6" t="str">
        <f t="shared" si="270"/>
        <v>45-54</v>
      </c>
      <c r="AJ5786" s="11">
        <f>YEAR(tbl_LoanData[[#This Row],[Application Date]])</f>
        <v>2025</v>
      </c>
      <c r="AK5786" s="11" t="str">
        <f>TEXT(tbl_LoanData[[#This Row],[Application Date]],"MMMM")</f>
        <v>October</v>
      </c>
      <c r="AL5786" s="12">
        <f>DATE(YEAR(tbl_LoanData[[#This Row],[Application Date]]),MONTH(tbl_LoanData[[#This Row],[Application Date]]),1)</f>
        <v>45931</v>
      </c>
      <c r="AM5786" s="14">
        <f ca="1">IF(AND(tbl_LoanData[[#This Row],[Application Date]]&gt;=EOMONTH(TODAY(),-1)+1,tbl_LoanData[[#This Row],[Application Date]]&lt;=TODAY()),tbl_LoanData[[#This Row],[Loan Amount]],0)</f>
        <v>0</v>
      </c>
      <c r="AN5786" s="14">
        <f>tbl_LoanData[[#This Row],[Amount Paid]]-(Q5786-X5786)</f>
        <v>27349.83</v>
      </c>
      <c r="AO5786" s="14">
        <f>IF(tbl_LoanData[[#This Row],[Application Status]]="Approved",1,0)</f>
        <v>1</v>
      </c>
      <c r="AP5786" s="22" t="str">
        <f t="shared" ca="1" si="271"/>
        <v/>
      </c>
      <c r="AQ5786" s="22" t="str">
        <f t="shared" ca="1" si="272"/>
        <v/>
      </c>
    </row>
    <row r="5787" spans="1:43" x14ac:dyDescent="0.3">
      <c r="A5787" s="2" t="s">
        <v>739</v>
      </c>
      <c r="B5787" s="2" t="s">
        <v>740</v>
      </c>
      <c r="C5787" s="2" t="s">
        <v>249</v>
      </c>
      <c r="D5787" s="2" t="s">
        <v>232</v>
      </c>
      <c r="E5787" s="2" t="s">
        <v>209</v>
      </c>
      <c r="F5787" s="2">
        <v>46</v>
      </c>
      <c r="G5787" s="2" t="s">
        <v>69</v>
      </c>
      <c r="H5787" s="2" t="s">
        <v>103</v>
      </c>
      <c r="I5787" s="2" t="s">
        <v>43</v>
      </c>
      <c r="J5787" s="3">
        <v>45957</v>
      </c>
      <c r="K5787" s="3">
        <v>45963</v>
      </c>
      <c r="L5787" s="2" t="s">
        <v>41</v>
      </c>
      <c r="M5787" s="2" t="s">
        <v>552</v>
      </c>
      <c r="N5787" s="2" t="s">
        <v>553</v>
      </c>
      <c r="O5787" s="4">
        <v>2447000</v>
      </c>
      <c r="P5787" s="4">
        <v>549600</v>
      </c>
      <c r="Q5787" s="4">
        <v>1897400</v>
      </c>
      <c r="R5787" s="2">
        <v>36</v>
      </c>
      <c r="S5787" s="5">
        <v>7.68</v>
      </c>
      <c r="T5787" s="4">
        <v>64848.92</v>
      </c>
      <c r="U5787" s="2" t="s">
        <v>73</v>
      </c>
      <c r="V5787" s="2" t="s">
        <v>74</v>
      </c>
      <c r="W5787" s="4">
        <v>583640.28</v>
      </c>
      <c r="X5787" s="4">
        <v>1750920.68</v>
      </c>
      <c r="Y5787" s="4">
        <v>2334560.96</v>
      </c>
      <c r="Z5787" s="2">
        <v>0</v>
      </c>
      <c r="AA5787" s="2" t="s">
        <v>56</v>
      </c>
      <c r="AB5787" s="2" t="s">
        <v>15728</v>
      </c>
      <c r="AC5787" s="2" t="s">
        <v>332</v>
      </c>
      <c r="AD5787" s="2" t="s">
        <v>76</v>
      </c>
      <c r="AE5787" s="5">
        <v>77.540000000000006</v>
      </c>
      <c r="AF5787" s="2">
        <v>0</v>
      </c>
      <c r="AG5787" s="2" t="s">
        <v>77</v>
      </c>
      <c r="AH5787" s="2">
        <v>6</v>
      </c>
      <c r="AI5787" s="6" t="str">
        <f t="shared" si="270"/>
        <v>45-54</v>
      </c>
      <c r="AJ5787" s="11">
        <f>YEAR(tbl_LoanData[[#This Row],[Application Date]])</f>
        <v>2025</v>
      </c>
      <c r="AK5787" s="11" t="str">
        <f>TEXT(tbl_LoanData[[#This Row],[Application Date]],"MMMM")</f>
        <v>October</v>
      </c>
      <c r="AL5787" s="12">
        <f>DATE(YEAR(tbl_LoanData[[#This Row],[Application Date]]),MONTH(tbl_LoanData[[#This Row],[Application Date]]),1)</f>
        <v>45931</v>
      </c>
      <c r="AM5787" s="14">
        <f ca="1">IF(AND(tbl_LoanData[[#This Row],[Application Date]]&gt;=EOMONTH(TODAY(),-1)+1,tbl_LoanData[[#This Row],[Application Date]]&lt;=TODAY()),tbl_LoanData[[#This Row],[Loan Amount]],0)</f>
        <v>0</v>
      </c>
      <c r="AN5787" s="14">
        <f>tbl_LoanData[[#This Row],[Amount Paid]]-(Q5787-X5787)</f>
        <v>437160.95999999996</v>
      </c>
      <c r="AO5787" s="14">
        <f>IF(tbl_LoanData[[#This Row],[Application Status]]="Approved",1,0)</f>
        <v>1</v>
      </c>
      <c r="AP5787" s="22" t="str">
        <f t="shared" ca="1" si="271"/>
        <v/>
      </c>
      <c r="AQ5787" s="22" t="str">
        <f t="shared" ca="1" si="272"/>
        <v/>
      </c>
    </row>
    <row r="5788" spans="1:43" ht="14.4" customHeight="1" x14ac:dyDescent="0.3">
      <c r="A5788" s="2" t="s">
        <v>869</v>
      </c>
      <c r="B5788" s="2" t="s">
        <v>870</v>
      </c>
      <c r="C5788" s="2" t="s">
        <v>343</v>
      </c>
      <c r="D5788" s="2" t="s">
        <v>142</v>
      </c>
      <c r="E5788" s="2" t="s">
        <v>465</v>
      </c>
      <c r="F5788" s="2">
        <v>49</v>
      </c>
      <c r="G5788" s="2" t="s">
        <v>69</v>
      </c>
      <c r="H5788" s="2" t="s">
        <v>151</v>
      </c>
      <c r="I5788" s="2" t="s">
        <v>46</v>
      </c>
      <c r="J5788" s="3">
        <v>45951</v>
      </c>
      <c r="K5788" s="3">
        <v>45959</v>
      </c>
      <c r="L5788" s="2" t="s">
        <v>40</v>
      </c>
      <c r="M5788" s="2" t="s">
        <v>94</v>
      </c>
      <c r="N5788" s="2" t="s">
        <v>95</v>
      </c>
      <c r="O5788" s="4">
        <v>826000</v>
      </c>
      <c r="P5788" s="4">
        <v>293900</v>
      </c>
      <c r="Q5788" s="4">
        <v>532100</v>
      </c>
      <c r="R5788" s="2">
        <v>48</v>
      </c>
      <c r="S5788" s="5">
        <v>12.69</v>
      </c>
      <c r="T5788" s="4">
        <v>16712.37</v>
      </c>
      <c r="U5788" s="2" t="s">
        <v>73</v>
      </c>
      <c r="V5788" s="2" t="s">
        <v>74</v>
      </c>
      <c r="W5788" s="4">
        <v>50137.11</v>
      </c>
      <c r="X5788" s="4">
        <v>752056.85</v>
      </c>
      <c r="Y5788" s="4">
        <v>802193.96</v>
      </c>
      <c r="Z5788" s="2">
        <v>180</v>
      </c>
      <c r="AA5788" s="2" t="s">
        <v>60</v>
      </c>
      <c r="AB5788" s="2" t="s">
        <v>15730</v>
      </c>
      <c r="AC5788" s="2" t="s">
        <v>213</v>
      </c>
      <c r="AD5788" s="2" t="s">
        <v>76</v>
      </c>
      <c r="AE5788" s="5">
        <v>64.42</v>
      </c>
      <c r="AF5788" s="2">
        <v>6</v>
      </c>
      <c r="AG5788" s="2" t="s">
        <v>130</v>
      </c>
      <c r="AH5788" s="2">
        <v>8</v>
      </c>
      <c r="AI5788" s="6" t="str">
        <f t="shared" si="270"/>
        <v>45-54</v>
      </c>
      <c r="AJ5788" s="11">
        <f>YEAR(tbl_LoanData[[#This Row],[Application Date]])</f>
        <v>2025</v>
      </c>
      <c r="AK5788" s="11" t="str">
        <f>TEXT(tbl_LoanData[[#This Row],[Application Date]],"MMMM")</f>
        <v>October</v>
      </c>
      <c r="AL5788" s="12">
        <f>DATE(YEAR(tbl_LoanData[[#This Row],[Application Date]]),MONTH(tbl_LoanData[[#This Row],[Application Date]]),1)</f>
        <v>45931</v>
      </c>
      <c r="AM5788" s="14">
        <f ca="1">IF(AND(tbl_LoanData[[#This Row],[Application Date]]&gt;=EOMONTH(TODAY(),-1)+1,tbl_LoanData[[#This Row],[Application Date]]&lt;=TODAY()),tbl_LoanData[[#This Row],[Loan Amount]],0)</f>
        <v>0</v>
      </c>
      <c r="AN5788" s="14">
        <f>tbl_LoanData[[#This Row],[Amount Paid]]-(Q5788-X5788)</f>
        <v>270093.95999999996</v>
      </c>
      <c r="AO5788" s="14">
        <f>IF(tbl_LoanData[[#This Row],[Application Status]]="Approved",1,0)</f>
        <v>1</v>
      </c>
      <c r="AP5788" s="22" t="str">
        <f t="shared" ca="1" si="271"/>
        <v/>
      </c>
      <c r="AQ5788" s="22" t="str">
        <f t="shared" ca="1" si="272"/>
        <v/>
      </c>
    </row>
    <row r="5789" spans="1:43" ht="14.4" customHeight="1" x14ac:dyDescent="0.3">
      <c r="A5789" s="2" t="s">
        <v>1023</v>
      </c>
      <c r="B5789" s="2" t="s">
        <v>1024</v>
      </c>
      <c r="C5789" s="2" t="s">
        <v>243</v>
      </c>
      <c r="D5789" s="2" t="s">
        <v>91</v>
      </c>
      <c r="E5789" s="2" t="s">
        <v>91</v>
      </c>
      <c r="F5789" s="2">
        <v>29</v>
      </c>
      <c r="G5789" s="2" t="s">
        <v>83</v>
      </c>
      <c r="H5789" s="2" t="s">
        <v>143</v>
      </c>
      <c r="I5789" s="2" t="s">
        <v>46</v>
      </c>
      <c r="J5789" s="3">
        <v>45934</v>
      </c>
      <c r="K5789" s="3">
        <v>45952</v>
      </c>
      <c r="L5789" s="2" t="s">
        <v>38</v>
      </c>
      <c r="M5789" s="2" t="s">
        <v>71</v>
      </c>
      <c r="N5789" s="2" t="s">
        <v>589</v>
      </c>
      <c r="O5789" s="4">
        <v>1939000</v>
      </c>
      <c r="P5789" s="4">
        <v>624500</v>
      </c>
      <c r="Q5789" s="4">
        <v>1314500</v>
      </c>
      <c r="R5789" s="2">
        <v>12</v>
      </c>
      <c r="S5789" s="5">
        <v>14.02</v>
      </c>
      <c r="T5789" s="4">
        <v>124899.41</v>
      </c>
      <c r="U5789" s="2" t="s">
        <v>73</v>
      </c>
      <c r="V5789" s="2" t="s">
        <v>74</v>
      </c>
      <c r="W5789" s="4">
        <v>1248994.1000000001</v>
      </c>
      <c r="X5789" s="4">
        <v>249798.8</v>
      </c>
      <c r="Y5789" s="4">
        <v>1498792.9</v>
      </c>
      <c r="Z5789" s="2">
        <v>0</v>
      </c>
      <c r="AA5789" s="2" t="s">
        <v>56</v>
      </c>
      <c r="AB5789" s="2" t="s">
        <v>15728</v>
      </c>
      <c r="AC5789" s="2" t="s">
        <v>121</v>
      </c>
      <c r="AD5789" s="2" t="s">
        <v>76</v>
      </c>
      <c r="AE5789" s="5">
        <v>67.790000000000006</v>
      </c>
      <c r="AF5789" s="2">
        <v>0</v>
      </c>
      <c r="AG5789" s="2" t="s">
        <v>77</v>
      </c>
      <c r="AH5789" s="2">
        <v>18</v>
      </c>
      <c r="AI5789" s="6" t="str">
        <f t="shared" si="270"/>
        <v>25-34</v>
      </c>
      <c r="AJ5789" s="11">
        <f>YEAR(tbl_LoanData[[#This Row],[Application Date]])</f>
        <v>2025</v>
      </c>
      <c r="AK5789" s="11" t="str">
        <f>TEXT(tbl_LoanData[[#This Row],[Application Date]],"MMMM")</f>
        <v>October</v>
      </c>
      <c r="AL5789" s="12">
        <f>DATE(YEAR(tbl_LoanData[[#This Row],[Application Date]]),MONTH(tbl_LoanData[[#This Row],[Application Date]]),1)</f>
        <v>45931</v>
      </c>
      <c r="AM5789" s="14">
        <f ca="1">IF(AND(tbl_LoanData[[#This Row],[Application Date]]&gt;=EOMONTH(TODAY(),-1)+1,tbl_LoanData[[#This Row],[Application Date]]&lt;=TODAY()),tbl_LoanData[[#This Row],[Loan Amount]],0)</f>
        <v>0</v>
      </c>
      <c r="AN5789" s="14">
        <f>tbl_LoanData[[#This Row],[Amount Paid]]-(Q5789-X5789)</f>
        <v>184292.90000000014</v>
      </c>
      <c r="AO5789" s="14">
        <f>IF(tbl_LoanData[[#This Row],[Application Status]]="Approved",1,0)</f>
        <v>1</v>
      </c>
      <c r="AP5789" s="22" t="str">
        <f t="shared" ca="1" si="271"/>
        <v/>
      </c>
      <c r="AQ5789" s="22" t="str">
        <f t="shared" ca="1" si="272"/>
        <v/>
      </c>
    </row>
    <row r="5790" spans="1:43" ht="14.4" customHeight="1" x14ac:dyDescent="0.3">
      <c r="A5790" s="2" t="s">
        <v>1179</v>
      </c>
      <c r="B5790" s="2" t="s">
        <v>1180</v>
      </c>
      <c r="C5790" s="2" t="s">
        <v>464</v>
      </c>
      <c r="D5790" s="2" t="s">
        <v>268</v>
      </c>
      <c r="E5790" s="2" t="s">
        <v>189</v>
      </c>
      <c r="F5790" s="2">
        <v>48</v>
      </c>
      <c r="G5790" s="2" t="s">
        <v>83</v>
      </c>
      <c r="H5790" s="2" t="s">
        <v>278</v>
      </c>
      <c r="I5790" s="2" t="s">
        <v>45</v>
      </c>
      <c r="J5790" s="3">
        <v>45940</v>
      </c>
      <c r="K5790" s="3">
        <v>45944</v>
      </c>
      <c r="L5790" s="2" t="s">
        <v>40</v>
      </c>
      <c r="M5790" s="2" t="s">
        <v>157</v>
      </c>
      <c r="N5790" s="2" t="s">
        <v>328</v>
      </c>
      <c r="O5790" s="4">
        <v>1021000</v>
      </c>
      <c r="P5790" s="4">
        <v>294500</v>
      </c>
      <c r="Q5790" s="4">
        <v>726500</v>
      </c>
      <c r="R5790" s="2">
        <v>18</v>
      </c>
      <c r="S5790" s="5">
        <v>8.25</v>
      </c>
      <c r="T5790" s="4">
        <v>45355.8</v>
      </c>
      <c r="U5790" s="2" t="s">
        <v>73</v>
      </c>
      <c r="V5790" s="2" t="s">
        <v>74</v>
      </c>
      <c r="W5790" s="4">
        <v>453558</v>
      </c>
      <c r="X5790" s="4">
        <v>362846.38</v>
      </c>
      <c r="Y5790" s="4">
        <v>816404.38</v>
      </c>
      <c r="Z5790" s="2">
        <v>0</v>
      </c>
      <c r="AA5790" s="2" t="s">
        <v>56</v>
      </c>
      <c r="AB5790" s="2" t="s">
        <v>15728</v>
      </c>
      <c r="AC5790" s="2" t="s">
        <v>75</v>
      </c>
      <c r="AD5790" s="2" t="s">
        <v>76</v>
      </c>
      <c r="AE5790" s="5">
        <v>71.16</v>
      </c>
      <c r="AF5790" s="2">
        <v>0</v>
      </c>
      <c r="AG5790" s="2" t="s">
        <v>77</v>
      </c>
      <c r="AH5790" s="2">
        <v>4</v>
      </c>
      <c r="AI5790" s="6" t="str">
        <f t="shared" si="270"/>
        <v>45-54</v>
      </c>
      <c r="AJ5790" s="11">
        <f>YEAR(tbl_LoanData[[#This Row],[Application Date]])</f>
        <v>2025</v>
      </c>
      <c r="AK5790" s="11" t="str">
        <f>TEXT(tbl_LoanData[[#This Row],[Application Date]],"MMMM")</f>
        <v>October</v>
      </c>
      <c r="AL5790" s="12">
        <f>DATE(YEAR(tbl_LoanData[[#This Row],[Application Date]]),MONTH(tbl_LoanData[[#This Row],[Application Date]]),1)</f>
        <v>45931</v>
      </c>
      <c r="AM5790" s="14">
        <f ca="1">IF(AND(tbl_LoanData[[#This Row],[Application Date]]&gt;=EOMONTH(TODAY(),-1)+1,tbl_LoanData[[#This Row],[Application Date]]&lt;=TODAY()),tbl_LoanData[[#This Row],[Loan Amount]],0)</f>
        <v>0</v>
      </c>
      <c r="AN5790" s="14">
        <f>tbl_LoanData[[#This Row],[Amount Paid]]-(Q5790-X5790)</f>
        <v>89904.38</v>
      </c>
      <c r="AO5790" s="14">
        <f>IF(tbl_LoanData[[#This Row],[Application Status]]="Approved",1,0)</f>
        <v>1</v>
      </c>
      <c r="AP5790" s="22" t="str">
        <f t="shared" ca="1" si="271"/>
        <v/>
      </c>
      <c r="AQ5790" s="22" t="str">
        <f t="shared" ca="1" si="272"/>
        <v/>
      </c>
    </row>
    <row r="5791" spans="1:43" ht="14.4" customHeight="1" x14ac:dyDescent="0.3">
      <c r="A5791" s="2" t="s">
        <v>1355</v>
      </c>
      <c r="B5791" s="2" t="s">
        <v>1356</v>
      </c>
      <c r="C5791" s="2" t="s">
        <v>149</v>
      </c>
      <c r="D5791" s="2" t="s">
        <v>81</v>
      </c>
      <c r="E5791" s="2" t="s">
        <v>81</v>
      </c>
      <c r="F5791" s="2">
        <v>58</v>
      </c>
      <c r="G5791" s="2" t="s">
        <v>83</v>
      </c>
      <c r="H5791" s="2" t="s">
        <v>237</v>
      </c>
      <c r="I5791" s="2" t="s">
        <v>48</v>
      </c>
      <c r="J5791" s="3">
        <v>45956</v>
      </c>
      <c r="K5791" s="3">
        <v>45959</v>
      </c>
      <c r="L5791" s="2" t="s">
        <v>40</v>
      </c>
      <c r="M5791" s="2" t="s">
        <v>71</v>
      </c>
      <c r="N5791" s="2" t="s">
        <v>137</v>
      </c>
      <c r="O5791" s="4">
        <v>1259000</v>
      </c>
      <c r="P5791" s="4">
        <v>463100</v>
      </c>
      <c r="Q5791" s="4">
        <v>795900</v>
      </c>
      <c r="R5791" s="2">
        <v>48</v>
      </c>
      <c r="S5791" s="5">
        <v>7.26</v>
      </c>
      <c r="T5791" s="4">
        <v>21396.44</v>
      </c>
      <c r="U5791" s="2" t="s">
        <v>73</v>
      </c>
      <c r="V5791" s="2" t="s">
        <v>74</v>
      </c>
      <c r="W5791" s="4">
        <v>171171.52</v>
      </c>
      <c r="X5791" s="4">
        <v>855857.84</v>
      </c>
      <c r="Y5791" s="4">
        <v>1027029.36</v>
      </c>
      <c r="Z5791" s="2">
        <v>28</v>
      </c>
      <c r="AA5791" s="2" t="s">
        <v>57</v>
      </c>
      <c r="AB5791" s="2" t="s">
        <v>15733</v>
      </c>
      <c r="AC5791" s="2" t="s">
        <v>213</v>
      </c>
      <c r="AD5791" s="2" t="s">
        <v>76</v>
      </c>
      <c r="AE5791" s="5">
        <v>63.22</v>
      </c>
      <c r="AF5791" s="2">
        <v>1</v>
      </c>
      <c r="AG5791" s="2" t="s">
        <v>77</v>
      </c>
      <c r="AH5791" s="2">
        <v>3</v>
      </c>
      <c r="AI5791" s="6" t="str">
        <f t="shared" si="270"/>
        <v>55-64</v>
      </c>
      <c r="AJ5791" s="11">
        <f>YEAR(tbl_LoanData[[#This Row],[Application Date]])</f>
        <v>2025</v>
      </c>
      <c r="AK5791" s="11" t="str">
        <f>TEXT(tbl_LoanData[[#This Row],[Application Date]],"MMMM")</f>
        <v>October</v>
      </c>
      <c r="AL5791" s="12">
        <f>DATE(YEAR(tbl_LoanData[[#This Row],[Application Date]]),MONTH(tbl_LoanData[[#This Row],[Application Date]]),1)</f>
        <v>45931</v>
      </c>
      <c r="AM5791" s="14">
        <f ca="1">IF(AND(tbl_LoanData[[#This Row],[Application Date]]&gt;=EOMONTH(TODAY(),-1)+1,tbl_LoanData[[#This Row],[Application Date]]&lt;=TODAY()),tbl_LoanData[[#This Row],[Loan Amount]],0)</f>
        <v>0</v>
      </c>
      <c r="AN5791" s="14">
        <f>tbl_LoanData[[#This Row],[Amount Paid]]-(Q5791-X5791)</f>
        <v>231129.35999999996</v>
      </c>
      <c r="AO5791" s="14">
        <f>IF(tbl_LoanData[[#This Row],[Application Status]]="Approved",1,0)</f>
        <v>1</v>
      </c>
      <c r="AP5791" s="22" t="str">
        <f t="shared" ca="1" si="271"/>
        <v/>
      </c>
      <c r="AQ5791" s="22" t="str">
        <f t="shared" ca="1" si="272"/>
        <v/>
      </c>
    </row>
    <row r="5792" spans="1:43" ht="14.4" customHeight="1" x14ac:dyDescent="0.3">
      <c r="A5792" s="2" t="s">
        <v>1387</v>
      </c>
      <c r="B5792" s="2" t="s">
        <v>1388</v>
      </c>
      <c r="C5792" s="2" t="s">
        <v>327</v>
      </c>
      <c r="D5792" s="2" t="s">
        <v>142</v>
      </c>
      <c r="E5792" s="2" t="s">
        <v>150</v>
      </c>
      <c r="F5792" s="2">
        <v>55</v>
      </c>
      <c r="G5792" s="2" t="s">
        <v>69</v>
      </c>
      <c r="H5792" s="2" t="s">
        <v>172</v>
      </c>
      <c r="I5792" s="2" t="s">
        <v>45</v>
      </c>
      <c r="J5792" s="3">
        <v>45939</v>
      </c>
      <c r="K5792" s="3">
        <v>45947</v>
      </c>
      <c r="L5792" s="2" t="s">
        <v>39</v>
      </c>
      <c r="M5792" s="2" t="s">
        <v>157</v>
      </c>
      <c r="N5792" s="2" t="s">
        <v>158</v>
      </c>
      <c r="O5792" s="4">
        <v>1499000</v>
      </c>
      <c r="P5792" s="4">
        <v>353700</v>
      </c>
      <c r="Q5792" s="4">
        <v>1145300</v>
      </c>
      <c r="R5792" s="2">
        <v>48</v>
      </c>
      <c r="S5792" s="5">
        <v>6.66</v>
      </c>
      <c r="T5792" s="4">
        <v>30216.83</v>
      </c>
      <c r="U5792" s="2" t="s">
        <v>73</v>
      </c>
      <c r="V5792" s="2" t="s">
        <v>74</v>
      </c>
      <c r="W5792" s="4">
        <v>271951.46999999997</v>
      </c>
      <c r="X5792" s="4">
        <v>1178456.45</v>
      </c>
      <c r="Y5792" s="4">
        <v>1450407.92</v>
      </c>
      <c r="Z5792" s="2">
        <v>28</v>
      </c>
      <c r="AA5792" s="2" t="s">
        <v>57</v>
      </c>
      <c r="AB5792" s="2" t="s">
        <v>15729</v>
      </c>
      <c r="AC5792" s="2" t="s">
        <v>121</v>
      </c>
      <c r="AD5792" s="2" t="s">
        <v>76</v>
      </c>
      <c r="AE5792" s="5">
        <v>76.400000000000006</v>
      </c>
      <c r="AF5792" s="2">
        <v>1</v>
      </c>
      <c r="AG5792" s="2" t="s">
        <v>77</v>
      </c>
      <c r="AH5792" s="2">
        <v>8</v>
      </c>
      <c r="AI5792" s="6" t="str">
        <f t="shared" si="270"/>
        <v>55-64</v>
      </c>
      <c r="AJ5792" s="11">
        <f>YEAR(tbl_LoanData[[#This Row],[Application Date]])</f>
        <v>2025</v>
      </c>
      <c r="AK5792" s="11" t="str">
        <f>TEXT(tbl_LoanData[[#This Row],[Application Date]],"MMMM")</f>
        <v>October</v>
      </c>
      <c r="AL5792" s="12">
        <f>DATE(YEAR(tbl_LoanData[[#This Row],[Application Date]]),MONTH(tbl_LoanData[[#This Row],[Application Date]]),1)</f>
        <v>45931</v>
      </c>
      <c r="AM5792" s="14">
        <f ca="1">IF(AND(tbl_LoanData[[#This Row],[Application Date]]&gt;=EOMONTH(TODAY(),-1)+1,tbl_LoanData[[#This Row],[Application Date]]&lt;=TODAY()),tbl_LoanData[[#This Row],[Loan Amount]],0)</f>
        <v>0</v>
      </c>
      <c r="AN5792" s="14">
        <f>tbl_LoanData[[#This Row],[Amount Paid]]-(Q5792-X5792)</f>
        <v>305107.91999999993</v>
      </c>
      <c r="AO5792" s="14">
        <f>IF(tbl_LoanData[[#This Row],[Application Status]]="Approved",1,0)</f>
        <v>1</v>
      </c>
      <c r="AP5792" s="22" t="str">
        <f t="shared" ca="1" si="271"/>
        <v/>
      </c>
      <c r="AQ5792" s="22" t="str">
        <f t="shared" ca="1" si="272"/>
        <v/>
      </c>
    </row>
    <row r="5793" spans="1:43" ht="14.4" customHeight="1" x14ac:dyDescent="0.3">
      <c r="A5793" s="2" t="s">
        <v>1399</v>
      </c>
      <c r="B5793" s="2" t="s">
        <v>1400</v>
      </c>
      <c r="C5793" s="2" t="s">
        <v>464</v>
      </c>
      <c r="D5793" s="2" t="s">
        <v>161</v>
      </c>
      <c r="E5793" s="2" t="s">
        <v>385</v>
      </c>
      <c r="F5793" s="2">
        <v>21</v>
      </c>
      <c r="G5793" s="2" t="s">
        <v>83</v>
      </c>
      <c r="H5793" s="2" t="s">
        <v>172</v>
      </c>
      <c r="I5793" s="2" t="s">
        <v>45</v>
      </c>
      <c r="J5793" s="3">
        <v>45951</v>
      </c>
      <c r="K5793" s="3">
        <v>45956</v>
      </c>
      <c r="L5793" s="2" t="s">
        <v>40</v>
      </c>
      <c r="M5793" s="2" t="s">
        <v>71</v>
      </c>
      <c r="N5793" s="2" t="s">
        <v>137</v>
      </c>
      <c r="O5793" s="4">
        <v>1191000</v>
      </c>
      <c r="P5793" s="4">
        <v>220000</v>
      </c>
      <c r="Q5793" s="4">
        <v>971000</v>
      </c>
      <c r="R5793" s="2">
        <v>36</v>
      </c>
      <c r="S5793" s="5">
        <v>12.47</v>
      </c>
      <c r="T5793" s="4">
        <v>37062.53</v>
      </c>
      <c r="U5793" s="2" t="s">
        <v>73</v>
      </c>
      <c r="V5793" s="2" t="s">
        <v>74</v>
      </c>
      <c r="W5793" s="4">
        <v>259437.71</v>
      </c>
      <c r="X5793" s="4">
        <v>1074813.3899999999</v>
      </c>
      <c r="Y5793" s="4">
        <v>1334251.1000000001</v>
      </c>
      <c r="Z5793" s="2">
        <v>56</v>
      </c>
      <c r="AA5793" s="2" t="s">
        <v>58</v>
      </c>
      <c r="AB5793" s="2" t="s">
        <v>15733</v>
      </c>
      <c r="AC5793" s="2" t="s">
        <v>146</v>
      </c>
      <c r="AD5793" s="2" t="s">
        <v>76</v>
      </c>
      <c r="AE5793" s="5">
        <v>81.53</v>
      </c>
      <c r="AF5793" s="2">
        <v>2</v>
      </c>
      <c r="AG5793" s="2" t="s">
        <v>15718</v>
      </c>
      <c r="AH5793" s="2">
        <v>5</v>
      </c>
      <c r="AI5793" s="6" t="str">
        <f t="shared" si="270"/>
        <v>18-24</v>
      </c>
      <c r="AJ5793" s="11">
        <f>YEAR(tbl_LoanData[[#This Row],[Application Date]])</f>
        <v>2025</v>
      </c>
      <c r="AK5793" s="11" t="str">
        <f>TEXT(tbl_LoanData[[#This Row],[Application Date]],"MMMM")</f>
        <v>October</v>
      </c>
      <c r="AL5793" s="12">
        <f>DATE(YEAR(tbl_LoanData[[#This Row],[Application Date]]),MONTH(tbl_LoanData[[#This Row],[Application Date]]),1)</f>
        <v>45931</v>
      </c>
      <c r="AM5793" s="14">
        <f ca="1">IF(AND(tbl_LoanData[[#This Row],[Application Date]]&gt;=EOMONTH(TODAY(),-1)+1,tbl_LoanData[[#This Row],[Application Date]]&lt;=TODAY()),tbl_LoanData[[#This Row],[Loan Amount]],0)</f>
        <v>0</v>
      </c>
      <c r="AN5793" s="14">
        <f>tbl_LoanData[[#This Row],[Amount Paid]]-(Q5793-X5793)</f>
        <v>363251.09999999986</v>
      </c>
      <c r="AO5793" s="14">
        <f>IF(tbl_LoanData[[#This Row],[Application Status]]="Approved",1,0)</f>
        <v>1</v>
      </c>
      <c r="AP5793" s="22" t="str">
        <f t="shared" ca="1" si="271"/>
        <v/>
      </c>
      <c r="AQ5793" s="22" t="str">
        <f t="shared" ca="1" si="272"/>
        <v/>
      </c>
    </row>
    <row r="5794" spans="1:43" x14ac:dyDescent="0.3">
      <c r="A5794" s="2" t="s">
        <v>1421</v>
      </c>
      <c r="B5794" s="2" t="s">
        <v>1422</v>
      </c>
      <c r="C5794" s="2" t="s">
        <v>429</v>
      </c>
      <c r="D5794" s="2" t="s">
        <v>189</v>
      </c>
      <c r="E5794" s="2" t="s">
        <v>465</v>
      </c>
      <c r="F5794" s="2">
        <v>44</v>
      </c>
      <c r="G5794" s="2" t="s">
        <v>83</v>
      </c>
      <c r="H5794" s="2" t="s">
        <v>228</v>
      </c>
      <c r="I5794" s="2" t="s">
        <v>43</v>
      </c>
      <c r="J5794" s="3">
        <v>45956</v>
      </c>
      <c r="K5794" s="3">
        <v>45962</v>
      </c>
      <c r="L5794" s="2" t="s">
        <v>40</v>
      </c>
      <c r="M5794" s="2" t="s">
        <v>85</v>
      </c>
      <c r="N5794" s="2" t="s">
        <v>274</v>
      </c>
      <c r="O5794" s="4">
        <v>872000</v>
      </c>
      <c r="P5794" s="4">
        <v>297900</v>
      </c>
      <c r="Q5794" s="4">
        <v>574100</v>
      </c>
      <c r="R5794" s="2">
        <v>36</v>
      </c>
      <c r="S5794" s="5">
        <v>13.79</v>
      </c>
      <c r="T5794" s="4">
        <v>22544.59</v>
      </c>
      <c r="U5794" s="2" t="s">
        <v>73</v>
      </c>
      <c r="V5794" s="2" t="s">
        <v>74</v>
      </c>
      <c r="W5794" s="4">
        <v>202901.31</v>
      </c>
      <c r="X5794" s="4">
        <v>608703.86</v>
      </c>
      <c r="Y5794" s="4">
        <v>811605.17</v>
      </c>
      <c r="Z5794" s="2">
        <v>0</v>
      </c>
      <c r="AA5794" s="2" t="s">
        <v>56</v>
      </c>
      <c r="AB5794" s="2" t="s">
        <v>15733</v>
      </c>
      <c r="AC5794" s="2" t="s">
        <v>87</v>
      </c>
      <c r="AD5794" s="2" t="s">
        <v>76</v>
      </c>
      <c r="AE5794" s="5">
        <v>65.84</v>
      </c>
      <c r="AF5794" s="2">
        <v>0</v>
      </c>
      <c r="AG5794" s="2" t="s">
        <v>77</v>
      </c>
      <c r="AH5794" s="2">
        <v>6</v>
      </c>
      <c r="AI5794" s="6" t="str">
        <f t="shared" si="270"/>
        <v>35-44</v>
      </c>
      <c r="AJ5794" s="11">
        <f>YEAR(tbl_LoanData[[#This Row],[Application Date]])</f>
        <v>2025</v>
      </c>
      <c r="AK5794" s="11" t="str">
        <f>TEXT(tbl_LoanData[[#This Row],[Application Date]],"MMMM")</f>
        <v>October</v>
      </c>
      <c r="AL5794" s="12">
        <f>DATE(YEAR(tbl_LoanData[[#This Row],[Application Date]]),MONTH(tbl_LoanData[[#This Row],[Application Date]]),1)</f>
        <v>45931</v>
      </c>
      <c r="AM5794" s="14">
        <f ca="1">IF(AND(tbl_LoanData[[#This Row],[Application Date]]&gt;=EOMONTH(TODAY(),-1)+1,tbl_LoanData[[#This Row],[Application Date]]&lt;=TODAY()),tbl_LoanData[[#This Row],[Loan Amount]],0)</f>
        <v>0</v>
      </c>
      <c r="AN5794" s="14">
        <f>tbl_LoanData[[#This Row],[Amount Paid]]-(Q5794-X5794)</f>
        <v>237505.16999999998</v>
      </c>
      <c r="AO5794" s="14">
        <f>IF(tbl_LoanData[[#This Row],[Application Status]]="Approved",1,0)</f>
        <v>1</v>
      </c>
      <c r="AP5794" s="22" t="str">
        <f t="shared" ca="1" si="271"/>
        <v/>
      </c>
      <c r="AQ5794" s="22" t="str">
        <f t="shared" ca="1" si="272"/>
        <v/>
      </c>
    </row>
    <row r="5795" spans="1:43" ht="14.4" customHeight="1" x14ac:dyDescent="0.3">
      <c r="A5795" s="2" t="s">
        <v>1493</v>
      </c>
      <c r="B5795" s="2" t="s">
        <v>1494</v>
      </c>
      <c r="C5795" s="2" t="s">
        <v>80</v>
      </c>
      <c r="D5795" s="2" t="s">
        <v>189</v>
      </c>
      <c r="E5795" s="2" t="s">
        <v>204</v>
      </c>
      <c r="F5795" s="2">
        <v>34</v>
      </c>
      <c r="G5795" s="2" t="s">
        <v>83</v>
      </c>
      <c r="H5795" s="2" t="s">
        <v>565</v>
      </c>
      <c r="I5795" s="2" t="s">
        <v>47</v>
      </c>
      <c r="J5795" s="3">
        <v>45933</v>
      </c>
      <c r="K5795" s="3">
        <v>45953</v>
      </c>
      <c r="L5795" s="2" t="s">
        <v>40</v>
      </c>
      <c r="M5795" s="2" t="s">
        <v>111</v>
      </c>
      <c r="N5795" s="2" t="s">
        <v>369</v>
      </c>
      <c r="O5795" s="4">
        <v>1554000</v>
      </c>
      <c r="P5795" s="4">
        <v>598100</v>
      </c>
      <c r="Q5795" s="4">
        <v>955900</v>
      </c>
      <c r="R5795" s="2">
        <v>36</v>
      </c>
      <c r="S5795" s="5">
        <v>13.44</v>
      </c>
      <c r="T5795" s="4">
        <v>37258.86</v>
      </c>
      <c r="U5795" s="2" t="s">
        <v>73</v>
      </c>
      <c r="V5795" s="2" t="s">
        <v>74</v>
      </c>
      <c r="W5795" s="4">
        <v>335329.74</v>
      </c>
      <c r="X5795" s="4">
        <v>1005989.14</v>
      </c>
      <c r="Y5795" s="4">
        <v>1341318.8799999999</v>
      </c>
      <c r="Z5795" s="2">
        <v>0</v>
      </c>
      <c r="AA5795" s="2" t="s">
        <v>56</v>
      </c>
      <c r="AB5795" s="2" t="s">
        <v>15734</v>
      </c>
      <c r="AC5795" s="2" t="s">
        <v>106</v>
      </c>
      <c r="AD5795" s="2" t="s">
        <v>76</v>
      </c>
      <c r="AE5795" s="5">
        <v>61.51</v>
      </c>
      <c r="AF5795" s="2">
        <v>0</v>
      </c>
      <c r="AG5795" s="2" t="s">
        <v>77</v>
      </c>
      <c r="AH5795" s="2">
        <v>20</v>
      </c>
      <c r="AI5795" s="6" t="str">
        <f t="shared" si="270"/>
        <v>25-34</v>
      </c>
      <c r="AJ5795" s="11">
        <f>YEAR(tbl_LoanData[[#This Row],[Application Date]])</f>
        <v>2025</v>
      </c>
      <c r="AK5795" s="11" t="str">
        <f>TEXT(tbl_LoanData[[#This Row],[Application Date]],"MMMM")</f>
        <v>October</v>
      </c>
      <c r="AL5795" s="12">
        <f>DATE(YEAR(tbl_LoanData[[#This Row],[Application Date]]),MONTH(tbl_LoanData[[#This Row],[Application Date]]),1)</f>
        <v>45931</v>
      </c>
      <c r="AM5795" s="14">
        <f ca="1">IF(AND(tbl_LoanData[[#This Row],[Application Date]]&gt;=EOMONTH(TODAY(),-1)+1,tbl_LoanData[[#This Row],[Application Date]]&lt;=TODAY()),tbl_LoanData[[#This Row],[Loan Amount]],0)</f>
        <v>0</v>
      </c>
      <c r="AN5795" s="14">
        <f>tbl_LoanData[[#This Row],[Amount Paid]]-(Q5795-X5795)</f>
        <v>385418.88</v>
      </c>
      <c r="AO5795" s="14">
        <f>IF(tbl_LoanData[[#This Row],[Application Status]]="Approved",1,0)</f>
        <v>1</v>
      </c>
      <c r="AP5795" s="22" t="str">
        <f t="shared" ca="1" si="271"/>
        <v/>
      </c>
      <c r="AQ5795" s="22" t="str">
        <f t="shared" ca="1" si="272"/>
        <v/>
      </c>
    </row>
    <row r="5796" spans="1:43" ht="14.4" customHeight="1" x14ac:dyDescent="0.3">
      <c r="A5796" s="2" t="s">
        <v>1519</v>
      </c>
      <c r="B5796" s="2" t="s">
        <v>1520</v>
      </c>
      <c r="C5796" s="2" t="s">
        <v>297</v>
      </c>
      <c r="D5796" s="2" t="s">
        <v>182</v>
      </c>
      <c r="E5796" s="2" t="s">
        <v>125</v>
      </c>
      <c r="F5796" s="2">
        <v>31</v>
      </c>
      <c r="G5796" s="2" t="s">
        <v>69</v>
      </c>
      <c r="H5796" s="2" t="s">
        <v>307</v>
      </c>
      <c r="I5796" s="2" t="s">
        <v>43</v>
      </c>
      <c r="J5796" s="3">
        <v>45958</v>
      </c>
      <c r="K5796" s="3">
        <v>45971</v>
      </c>
      <c r="L5796" s="2" t="s">
        <v>40</v>
      </c>
      <c r="M5796" s="2" t="s">
        <v>85</v>
      </c>
      <c r="N5796" s="2" t="s">
        <v>86</v>
      </c>
      <c r="O5796" s="4">
        <v>1508000</v>
      </c>
      <c r="P5796" s="4">
        <v>328700</v>
      </c>
      <c r="Q5796" s="4">
        <v>1179300</v>
      </c>
      <c r="R5796" s="2">
        <v>24</v>
      </c>
      <c r="S5796" s="5">
        <v>6.82</v>
      </c>
      <c r="T5796" s="4">
        <v>55839.86</v>
      </c>
      <c r="U5796" s="2" t="s">
        <v>73</v>
      </c>
      <c r="V5796" s="2" t="s">
        <v>74</v>
      </c>
      <c r="W5796" s="4">
        <v>502558.74</v>
      </c>
      <c r="X5796" s="4">
        <v>837597.78</v>
      </c>
      <c r="Y5796" s="4">
        <v>1340156.52</v>
      </c>
      <c r="Z5796" s="2">
        <v>0</v>
      </c>
      <c r="AA5796" s="2" t="s">
        <v>56</v>
      </c>
      <c r="AB5796" s="2" t="s">
        <v>15727</v>
      </c>
      <c r="AC5796" s="2" t="s">
        <v>106</v>
      </c>
      <c r="AD5796" s="2" t="s">
        <v>76</v>
      </c>
      <c r="AE5796" s="5">
        <v>78.2</v>
      </c>
      <c r="AF5796" s="2">
        <v>0</v>
      </c>
      <c r="AG5796" s="2" t="s">
        <v>77</v>
      </c>
      <c r="AH5796" s="2">
        <v>13</v>
      </c>
      <c r="AI5796" s="6" t="str">
        <f t="shared" si="270"/>
        <v>25-34</v>
      </c>
      <c r="AJ5796" s="11">
        <f>YEAR(tbl_LoanData[[#This Row],[Application Date]])</f>
        <v>2025</v>
      </c>
      <c r="AK5796" s="11" t="str">
        <f>TEXT(tbl_LoanData[[#This Row],[Application Date]],"MMMM")</f>
        <v>October</v>
      </c>
      <c r="AL5796" s="12">
        <f>DATE(YEAR(tbl_LoanData[[#This Row],[Application Date]]),MONTH(tbl_LoanData[[#This Row],[Application Date]]),1)</f>
        <v>45931</v>
      </c>
      <c r="AM5796" s="14">
        <f ca="1">IF(AND(tbl_LoanData[[#This Row],[Application Date]]&gt;=EOMONTH(TODAY(),-1)+1,tbl_LoanData[[#This Row],[Application Date]]&lt;=TODAY()),tbl_LoanData[[#This Row],[Loan Amount]],0)</f>
        <v>0</v>
      </c>
      <c r="AN5796" s="14">
        <f>tbl_LoanData[[#This Row],[Amount Paid]]-(Q5796-X5796)</f>
        <v>160856.52000000002</v>
      </c>
      <c r="AO5796" s="14">
        <f>IF(tbl_LoanData[[#This Row],[Application Status]]="Approved",1,0)</f>
        <v>1</v>
      </c>
      <c r="AP5796" s="22" t="str">
        <f t="shared" ca="1" si="271"/>
        <v/>
      </c>
      <c r="AQ5796" s="22" t="str">
        <f t="shared" ca="1" si="272"/>
        <v/>
      </c>
    </row>
    <row r="5797" spans="1:43" ht="14.4" customHeight="1" x14ac:dyDescent="0.3">
      <c r="A5797" s="2" t="s">
        <v>1741</v>
      </c>
      <c r="B5797" s="2" t="s">
        <v>1742</v>
      </c>
      <c r="C5797" s="2" t="s">
        <v>530</v>
      </c>
      <c r="D5797" s="2" t="s">
        <v>311</v>
      </c>
      <c r="E5797" s="2" t="s">
        <v>161</v>
      </c>
      <c r="F5797" s="2">
        <v>24</v>
      </c>
      <c r="G5797" s="2" t="s">
        <v>69</v>
      </c>
      <c r="H5797" s="2" t="s">
        <v>516</v>
      </c>
      <c r="I5797" s="2" t="s">
        <v>53</v>
      </c>
      <c r="J5797" s="3">
        <v>45959</v>
      </c>
      <c r="K5797" s="3">
        <v>45967</v>
      </c>
      <c r="L5797" s="2" t="s">
        <v>38</v>
      </c>
      <c r="M5797" s="2" t="s">
        <v>85</v>
      </c>
      <c r="N5797" s="2" t="s">
        <v>314</v>
      </c>
      <c r="O5797" s="4">
        <v>1542000</v>
      </c>
      <c r="P5797" s="4">
        <v>587600</v>
      </c>
      <c r="Q5797" s="4">
        <v>954400</v>
      </c>
      <c r="R5797" s="2">
        <v>48</v>
      </c>
      <c r="S5797" s="5">
        <v>8.3800000000000008</v>
      </c>
      <c r="T5797" s="4">
        <v>26548.23</v>
      </c>
      <c r="U5797" s="2" t="s">
        <v>73</v>
      </c>
      <c r="V5797" s="2" t="s">
        <v>74</v>
      </c>
      <c r="W5797" s="4">
        <v>212385.84</v>
      </c>
      <c r="X5797" s="4">
        <v>1061929.04</v>
      </c>
      <c r="Y5797" s="4">
        <v>1274314.8799999999</v>
      </c>
      <c r="Z5797" s="2">
        <v>30</v>
      </c>
      <c r="AA5797" s="2" t="s">
        <v>57</v>
      </c>
      <c r="AB5797" s="2" t="s">
        <v>15736</v>
      </c>
      <c r="AC5797" s="2" t="s">
        <v>106</v>
      </c>
      <c r="AD5797" s="2" t="s">
        <v>76</v>
      </c>
      <c r="AE5797" s="5">
        <v>61.89</v>
      </c>
      <c r="AF5797" s="2">
        <v>1</v>
      </c>
      <c r="AG5797" s="2" t="s">
        <v>77</v>
      </c>
      <c r="AH5797" s="2">
        <v>8</v>
      </c>
      <c r="AI5797" s="6" t="str">
        <f t="shared" si="270"/>
        <v>18-24</v>
      </c>
      <c r="AJ5797" s="11">
        <f>YEAR(tbl_LoanData[[#This Row],[Application Date]])</f>
        <v>2025</v>
      </c>
      <c r="AK5797" s="11" t="str">
        <f>TEXT(tbl_LoanData[[#This Row],[Application Date]],"MMMM")</f>
        <v>October</v>
      </c>
      <c r="AL5797" s="12">
        <f>DATE(YEAR(tbl_LoanData[[#This Row],[Application Date]]),MONTH(tbl_LoanData[[#This Row],[Application Date]]),1)</f>
        <v>45931</v>
      </c>
      <c r="AM5797" s="14">
        <f ca="1">IF(AND(tbl_LoanData[[#This Row],[Application Date]]&gt;=EOMONTH(TODAY(),-1)+1,tbl_LoanData[[#This Row],[Application Date]]&lt;=TODAY()),tbl_LoanData[[#This Row],[Loan Amount]],0)</f>
        <v>0</v>
      </c>
      <c r="AN5797" s="14">
        <f>tbl_LoanData[[#This Row],[Amount Paid]]-(Q5797-X5797)</f>
        <v>319914.88</v>
      </c>
      <c r="AO5797" s="14">
        <f>IF(tbl_LoanData[[#This Row],[Application Status]]="Approved",1,0)</f>
        <v>1</v>
      </c>
      <c r="AP5797" s="22" t="str">
        <f t="shared" ca="1" si="271"/>
        <v/>
      </c>
      <c r="AQ5797" s="22" t="str">
        <f t="shared" ca="1" si="272"/>
        <v/>
      </c>
    </row>
    <row r="5798" spans="1:43" ht="14.4" customHeight="1" x14ac:dyDescent="0.3">
      <c r="A5798" s="2" t="s">
        <v>1749</v>
      </c>
      <c r="B5798" s="2" t="s">
        <v>1750</v>
      </c>
      <c r="C5798" s="2" t="s">
        <v>343</v>
      </c>
      <c r="D5798" s="2" t="s">
        <v>101</v>
      </c>
      <c r="E5798" s="2" t="s">
        <v>210</v>
      </c>
      <c r="F5798" s="2">
        <v>51</v>
      </c>
      <c r="G5798" s="2" t="s">
        <v>69</v>
      </c>
      <c r="H5798" s="2" t="s">
        <v>143</v>
      </c>
      <c r="I5798" s="2" t="s">
        <v>46</v>
      </c>
      <c r="J5798" s="3">
        <v>45956</v>
      </c>
      <c r="K5798" s="3"/>
      <c r="L5798" s="2" t="s">
        <v>36</v>
      </c>
      <c r="M5798" s="2" t="s">
        <v>71</v>
      </c>
      <c r="N5798" s="2" t="s">
        <v>162</v>
      </c>
      <c r="O5798" s="4">
        <v>2029000</v>
      </c>
      <c r="P5798" s="4">
        <v>512700</v>
      </c>
      <c r="Q5798" s="4">
        <v>1516300</v>
      </c>
      <c r="R5798" s="2">
        <v>36</v>
      </c>
      <c r="S5798" s="5">
        <v>10.52</v>
      </c>
      <c r="T5798" s="4">
        <v>55412.34</v>
      </c>
      <c r="U5798" s="2" t="s">
        <v>113</v>
      </c>
      <c r="V5798" s="2" t="s">
        <v>97</v>
      </c>
      <c r="W5798" s="4">
        <v>0</v>
      </c>
      <c r="X5798" s="4">
        <v>0</v>
      </c>
      <c r="Y5798" s="4">
        <v>1994844.28</v>
      </c>
      <c r="Z5798" s="2">
        <v>0</v>
      </c>
      <c r="AA5798" s="2" t="s">
        <v>97</v>
      </c>
      <c r="AB5798" s="2" t="s">
        <v>15729</v>
      </c>
      <c r="AC5798" s="2" t="s">
        <v>138</v>
      </c>
      <c r="AD5798" s="2" t="s">
        <v>76</v>
      </c>
      <c r="AE5798" s="5">
        <v>74.73</v>
      </c>
      <c r="AF5798" s="2">
        <v>0</v>
      </c>
      <c r="AG5798" s="2" t="s">
        <v>97</v>
      </c>
      <c r="AH5798" s="2"/>
      <c r="AI5798" s="6" t="str">
        <f t="shared" si="270"/>
        <v>45-54</v>
      </c>
      <c r="AJ5798" s="11">
        <f>YEAR(tbl_LoanData[[#This Row],[Application Date]])</f>
        <v>2025</v>
      </c>
      <c r="AK5798" s="11" t="str">
        <f>TEXT(tbl_LoanData[[#This Row],[Application Date]],"MMMM")</f>
        <v>October</v>
      </c>
      <c r="AL5798" s="12">
        <f>DATE(YEAR(tbl_LoanData[[#This Row],[Application Date]]),MONTH(tbl_LoanData[[#This Row],[Application Date]]),1)</f>
        <v>45931</v>
      </c>
      <c r="AM5798" s="14">
        <f ca="1">IF(AND(tbl_LoanData[[#This Row],[Application Date]]&gt;=EOMONTH(TODAY(),-1)+1,tbl_LoanData[[#This Row],[Application Date]]&lt;=TODAY()),tbl_LoanData[[#This Row],[Loan Amount]],0)</f>
        <v>0</v>
      </c>
      <c r="AN5798" s="14">
        <f>tbl_LoanData[[#This Row],[Amount Paid]]-(Q5798-X5798)</f>
        <v>-1516300</v>
      </c>
      <c r="AO5798" s="14">
        <f>IF(tbl_LoanData[[#This Row],[Application Status]]="Approved",1,0)</f>
        <v>0</v>
      </c>
      <c r="AP5798" s="22" t="str">
        <f t="shared" ca="1" si="271"/>
        <v/>
      </c>
      <c r="AQ5798" s="22" t="str">
        <f t="shared" ca="1" si="272"/>
        <v/>
      </c>
    </row>
    <row r="5799" spans="1:43" ht="14.4" customHeight="1" x14ac:dyDescent="0.3">
      <c r="A5799" s="2" t="s">
        <v>1759</v>
      </c>
      <c r="B5799" s="2" t="s">
        <v>1760</v>
      </c>
      <c r="C5799" s="2" t="s">
        <v>390</v>
      </c>
      <c r="D5799" s="2" t="s">
        <v>182</v>
      </c>
      <c r="E5799" s="2" t="s">
        <v>118</v>
      </c>
      <c r="F5799" s="2">
        <v>44</v>
      </c>
      <c r="G5799" s="2" t="s">
        <v>83</v>
      </c>
      <c r="H5799" s="2" t="s">
        <v>211</v>
      </c>
      <c r="I5799" s="2" t="s">
        <v>50</v>
      </c>
      <c r="J5799" s="3">
        <v>45950</v>
      </c>
      <c r="K5799" s="3">
        <v>45964</v>
      </c>
      <c r="L5799" s="2" t="s">
        <v>39</v>
      </c>
      <c r="M5799" s="2" t="s">
        <v>157</v>
      </c>
      <c r="N5799" s="2" t="s">
        <v>359</v>
      </c>
      <c r="O5799" s="4">
        <v>1251000</v>
      </c>
      <c r="P5799" s="4">
        <v>249400</v>
      </c>
      <c r="Q5799" s="4">
        <v>1001600</v>
      </c>
      <c r="R5799" s="2">
        <v>60</v>
      </c>
      <c r="S5799" s="5">
        <v>6.47</v>
      </c>
      <c r="T5799" s="4">
        <v>22093.63</v>
      </c>
      <c r="U5799" s="2" t="s">
        <v>73</v>
      </c>
      <c r="V5799" s="2" t="s">
        <v>74</v>
      </c>
      <c r="W5799" s="4">
        <v>198842.67</v>
      </c>
      <c r="X5799" s="4">
        <v>1126774.93</v>
      </c>
      <c r="Y5799" s="4">
        <v>1325617.6000000001</v>
      </c>
      <c r="Z5799" s="2">
        <v>0</v>
      </c>
      <c r="AA5799" s="2" t="s">
        <v>56</v>
      </c>
      <c r="AB5799" s="2" t="s">
        <v>15736</v>
      </c>
      <c r="AC5799" s="2" t="s">
        <v>75</v>
      </c>
      <c r="AD5799" s="2" t="s">
        <v>76</v>
      </c>
      <c r="AE5799" s="5">
        <v>80.06</v>
      </c>
      <c r="AF5799" s="2">
        <v>0</v>
      </c>
      <c r="AG5799" s="2" t="s">
        <v>77</v>
      </c>
      <c r="AH5799" s="2">
        <v>14</v>
      </c>
      <c r="AI5799" s="6" t="str">
        <f t="shared" si="270"/>
        <v>35-44</v>
      </c>
      <c r="AJ5799" s="11">
        <f>YEAR(tbl_LoanData[[#This Row],[Application Date]])</f>
        <v>2025</v>
      </c>
      <c r="AK5799" s="11" t="str">
        <f>TEXT(tbl_LoanData[[#This Row],[Application Date]],"MMMM")</f>
        <v>October</v>
      </c>
      <c r="AL5799" s="12">
        <f>DATE(YEAR(tbl_LoanData[[#This Row],[Application Date]]),MONTH(tbl_LoanData[[#This Row],[Application Date]]),1)</f>
        <v>45931</v>
      </c>
      <c r="AM5799" s="14">
        <f ca="1">IF(AND(tbl_LoanData[[#This Row],[Application Date]]&gt;=EOMONTH(TODAY(),-1)+1,tbl_LoanData[[#This Row],[Application Date]]&lt;=TODAY()),tbl_LoanData[[#This Row],[Loan Amount]],0)</f>
        <v>0</v>
      </c>
      <c r="AN5799" s="14">
        <f>tbl_LoanData[[#This Row],[Amount Paid]]-(Q5799-X5799)</f>
        <v>324017.59999999998</v>
      </c>
      <c r="AO5799" s="14">
        <f>IF(tbl_LoanData[[#This Row],[Application Status]]="Approved",1,0)</f>
        <v>1</v>
      </c>
      <c r="AP5799" s="22" t="str">
        <f t="shared" ca="1" si="271"/>
        <v/>
      </c>
      <c r="AQ5799" s="22" t="str">
        <f t="shared" ca="1" si="272"/>
        <v/>
      </c>
    </row>
    <row r="5800" spans="1:43" ht="14.4" customHeight="1" x14ac:dyDescent="0.3">
      <c r="A5800" s="2" t="s">
        <v>1815</v>
      </c>
      <c r="B5800" s="2" t="s">
        <v>1816</v>
      </c>
      <c r="C5800" s="2" t="s">
        <v>231</v>
      </c>
      <c r="D5800" s="2" t="s">
        <v>102</v>
      </c>
      <c r="E5800" s="2" t="s">
        <v>91</v>
      </c>
      <c r="F5800" s="2">
        <v>30</v>
      </c>
      <c r="G5800" s="2" t="s">
        <v>83</v>
      </c>
      <c r="H5800" s="2" t="s">
        <v>543</v>
      </c>
      <c r="I5800" s="2" t="s">
        <v>45</v>
      </c>
      <c r="J5800" s="3">
        <v>45948</v>
      </c>
      <c r="K5800" s="3">
        <v>45964</v>
      </c>
      <c r="L5800" s="2" t="s">
        <v>37</v>
      </c>
      <c r="M5800" s="2" t="s">
        <v>199</v>
      </c>
      <c r="N5800" s="2" t="s">
        <v>200</v>
      </c>
      <c r="O5800" s="4">
        <v>222000</v>
      </c>
      <c r="P5800" s="4">
        <v>75700</v>
      </c>
      <c r="Q5800" s="4">
        <v>146300</v>
      </c>
      <c r="R5800" s="2">
        <v>48</v>
      </c>
      <c r="S5800" s="5">
        <v>12.18</v>
      </c>
      <c r="T5800" s="4">
        <v>4532.8599999999997</v>
      </c>
      <c r="U5800" s="2" t="s">
        <v>73</v>
      </c>
      <c r="V5800" s="2" t="s">
        <v>74</v>
      </c>
      <c r="W5800" s="4">
        <v>40795.74</v>
      </c>
      <c r="X5800" s="4">
        <v>176781.62</v>
      </c>
      <c r="Y5800" s="4">
        <v>217577.36</v>
      </c>
      <c r="Z5800" s="2">
        <v>0</v>
      </c>
      <c r="AA5800" s="2" t="s">
        <v>56</v>
      </c>
      <c r="AB5800" s="2" t="s">
        <v>15727</v>
      </c>
      <c r="AC5800" s="2" t="s">
        <v>121</v>
      </c>
      <c r="AD5800" s="2" t="s">
        <v>76</v>
      </c>
      <c r="AE5800" s="5">
        <v>65.900000000000006</v>
      </c>
      <c r="AF5800" s="2">
        <v>0</v>
      </c>
      <c r="AG5800" s="2" t="s">
        <v>77</v>
      </c>
      <c r="AH5800" s="2">
        <v>16</v>
      </c>
      <c r="AI5800" s="6" t="str">
        <f t="shared" si="270"/>
        <v>25-34</v>
      </c>
      <c r="AJ5800" s="11">
        <f>YEAR(tbl_LoanData[[#This Row],[Application Date]])</f>
        <v>2025</v>
      </c>
      <c r="AK5800" s="11" t="str">
        <f>TEXT(tbl_LoanData[[#This Row],[Application Date]],"MMMM")</f>
        <v>October</v>
      </c>
      <c r="AL5800" s="12">
        <f>DATE(YEAR(tbl_LoanData[[#This Row],[Application Date]]),MONTH(tbl_LoanData[[#This Row],[Application Date]]),1)</f>
        <v>45931</v>
      </c>
      <c r="AM5800" s="14">
        <f ca="1">IF(AND(tbl_LoanData[[#This Row],[Application Date]]&gt;=EOMONTH(TODAY(),-1)+1,tbl_LoanData[[#This Row],[Application Date]]&lt;=TODAY()),tbl_LoanData[[#This Row],[Loan Amount]],0)</f>
        <v>0</v>
      </c>
      <c r="AN5800" s="14">
        <f>tbl_LoanData[[#This Row],[Amount Paid]]-(Q5800-X5800)</f>
        <v>71277.359999999986</v>
      </c>
      <c r="AO5800" s="14">
        <f>IF(tbl_LoanData[[#This Row],[Application Status]]="Approved",1,0)</f>
        <v>1</v>
      </c>
      <c r="AP5800" s="22" t="str">
        <f t="shared" ca="1" si="271"/>
        <v/>
      </c>
      <c r="AQ5800" s="22" t="str">
        <f t="shared" ca="1" si="272"/>
        <v/>
      </c>
    </row>
    <row r="5801" spans="1:43" ht="14.4" customHeight="1" x14ac:dyDescent="0.3">
      <c r="A5801" s="2" t="s">
        <v>1817</v>
      </c>
      <c r="B5801" s="2" t="s">
        <v>1818</v>
      </c>
      <c r="C5801" s="2" t="s">
        <v>141</v>
      </c>
      <c r="D5801" s="2" t="s">
        <v>142</v>
      </c>
      <c r="E5801" s="2" t="s">
        <v>394</v>
      </c>
      <c r="F5801" s="2">
        <v>32</v>
      </c>
      <c r="G5801" s="2" t="s">
        <v>83</v>
      </c>
      <c r="H5801" s="2" t="s">
        <v>177</v>
      </c>
      <c r="I5801" s="2" t="s">
        <v>43</v>
      </c>
      <c r="J5801" s="3">
        <v>45953</v>
      </c>
      <c r="K5801" s="3"/>
      <c r="L5801" s="2" t="s">
        <v>40</v>
      </c>
      <c r="M5801" s="2" t="s">
        <v>157</v>
      </c>
      <c r="N5801" s="2" t="s">
        <v>299</v>
      </c>
      <c r="O5801" s="4">
        <v>863000</v>
      </c>
      <c r="P5801" s="4">
        <v>104000</v>
      </c>
      <c r="Q5801" s="4">
        <v>759000</v>
      </c>
      <c r="R5801" s="2">
        <v>24</v>
      </c>
      <c r="S5801" s="5">
        <v>9.85</v>
      </c>
      <c r="T5801" s="4">
        <v>37855.120000000003</v>
      </c>
      <c r="U5801" s="2" t="s">
        <v>113</v>
      </c>
      <c r="V5801" s="2" t="s">
        <v>97</v>
      </c>
      <c r="W5801" s="4">
        <v>0</v>
      </c>
      <c r="X5801" s="4">
        <v>0</v>
      </c>
      <c r="Y5801" s="4">
        <v>908523</v>
      </c>
      <c r="Z5801" s="2">
        <v>0</v>
      </c>
      <c r="AA5801" s="2" t="s">
        <v>97</v>
      </c>
      <c r="AB5801" s="2" t="s">
        <v>15729</v>
      </c>
      <c r="AC5801" s="2" t="s">
        <v>360</v>
      </c>
      <c r="AD5801" s="2" t="s">
        <v>76</v>
      </c>
      <c r="AE5801" s="5">
        <v>87.95</v>
      </c>
      <c r="AF5801" s="2">
        <v>0</v>
      </c>
      <c r="AG5801" s="2" t="s">
        <v>97</v>
      </c>
      <c r="AH5801" s="2"/>
      <c r="AI5801" s="6" t="str">
        <f t="shared" si="270"/>
        <v>25-34</v>
      </c>
      <c r="AJ5801" s="11">
        <f>YEAR(tbl_LoanData[[#This Row],[Application Date]])</f>
        <v>2025</v>
      </c>
      <c r="AK5801" s="11" t="str">
        <f>TEXT(tbl_LoanData[[#This Row],[Application Date]],"MMMM")</f>
        <v>October</v>
      </c>
      <c r="AL5801" s="12">
        <f>DATE(YEAR(tbl_LoanData[[#This Row],[Application Date]]),MONTH(tbl_LoanData[[#This Row],[Application Date]]),1)</f>
        <v>45931</v>
      </c>
      <c r="AM5801" s="14">
        <f ca="1">IF(AND(tbl_LoanData[[#This Row],[Application Date]]&gt;=EOMONTH(TODAY(),-1)+1,tbl_LoanData[[#This Row],[Application Date]]&lt;=TODAY()),tbl_LoanData[[#This Row],[Loan Amount]],0)</f>
        <v>0</v>
      </c>
      <c r="AN5801" s="14">
        <f>tbl_LoanData[[#This Row],[Amount Paid]]-(Q5801-X5801)</f>
        <v>-759000</v>
      </c>
      <c r="AO5801" s="14">
        <f>IF(tbl_LoanData[[#This Row],[Application Status]]="Approved",1,0)</f>
        <v>0</v>
      </c>
      <c r="AP5801" s="22" t="str">
        <f t="shared" ca="1" si="271"/>
        <v/>
      </c>
      <c r="AQ5801" s="22" t="str">
        <f t="shared" ca="1" si="272"/>
        <v/>
      </c>
    </row>
    <row r="5802" spans="1:43" ht="14.4" customHeight="1" x14ac:dyDescent="0.3">
      <c r="A5802" s="2" t="s">
        <v>1939</v>
      </c>
      <c r="B5802" s="2" t="s">
        <v>1940</v>
      </c>
      <c r="C5802" s="2" t="s">
        <v>429</v>
      </c>
      <c r="D5802" s="2" t="s">
        <v>67</v>
      </c>
      <c r="E5802" s="2" t="s">
        <v>161</v>
      </c>
      <c r="F5802" s="2">
        <v>26</v>
      </c>
      <c r="G5802" s="2" t="s">
        <v>83</v>
      </c>
      <c r="H5802" s="2" t="s">
        <v>298</v>
      </c>
      <c r="I5802" s="2" t="s">
        <v>43</v>
      </c>
      <c r="J5802" s="3">
        <v>45935</v>
      </c>
      <c r="K5802" s="3">
        <v>45944</v>
      </c>
      <c r="L5802" s="2" t="s">
        <v>40</v>
      </c>
      <c r="M5802" s="2" t="s">
        <v>85</v>
      </c>
      <c r="N5802" s="2" t="s">
        <v>86</v>
      </c>
      <c r="O5802" s="4">
        <v>1287000</v>
      </c>
      <c r="P5802" s="4">
        <v>495700</v>
      </c>
      <c r="Q5802" s="4">
        <v>791300</v>
      </c>
      <c r="R5802" s="2">
        <v>60</v>
      </c>
      <c r="S5802" s="5">
        <v>8.3000000000000007</v>
      </c>
      <c r="T5802" s="4">
        <v>18661.490000000002</v>
      </c>
      <c r="U5802" s="2" t="s">
        <v>73</v>
      </c>
      <c r="V5802" s="2" t="s">
        <v>74</v>
      </c>
      <c r="W5802" s="4">
        <v>186614.9</v>
      </c>
      <c r="X5802" s="4">
        <v>933074.6</v>
      </c>
      <c r="Y5802" s="4">
        <v>1119689.5</v>
      </c>
      <c r="Z5802" s="2">
        <v>0</v>
      </c>
      <c r="AA5802" s="2" t="s">
        <v>56</v>
      </c>
      <c r="AB5802" s="2" t="s">
        <v>15731</v>
      </c>
      <c r="AC5802" s="2" t="s">
        <v>129</v>
      </c>
      <c r="AD5802" s="2" t="s">
        <v>76</v>
      </c>
      <c r="AE5802" s="5">
        <v>61.48</v>
      </c>
      <c r="AF5802" s="2">
        <v>0</v>
      </c>
      <c r="AG5802" s="2" t="s">
        <v>77</v>
      </c>
      <c r="AH5802" s="2">
        <v>9</v>
      </c>
      <c r="AI5802" s="6" t="str">
        <f t="shared" si="270"/>
        <v>25-34</v>
      </c>
      <c r="AJ5802" s="11">
        <f>YEAR(tbl_LoanData[[#This Row],[Application Date]])</f>
        <v>2025</v>
      </c>
      <c r="AK5802" s="11" t="str">
        <f>TEXT(tbl_LoanData[[#This Row],[Application Date]],"MMMM")</f>
        <v>October</v>
      </c>
      <c r="AL5802" s="12">
        <f>DATE(YEAR(tbl_LoanData[[#This Row],[Application Date]]),MONTH(tbl_LoanData[[#This Row],[Application Date]]),1)</f>
        <v>45931</v>
      </c>
      <c r="AM5802" s="14">
        <f ca="1">IF(AND(tbl_LoanData[[#This Row],[Application Date]]&gt;=EOMONTH(TODAY(),-1)+1,tbl_LoanData[[#This Row],[Application Date]]&lt;=TODAY()),tbl_LoanData[[#This Row],[Loan Amount]],0)</f>
        <v>0</v>
      </c>
      <c r="AN5802" s="14">
        <f>tbl_LoanData[[#This Row],[Amount Paid]]-(Q5802-X5802)</f>
        <v>328389.5</v>
      </c>
      <c r="AO5802" s="14">
        <f>IF(tbl_LoanData[[#This Row],[Application Status]]="Approved",1,0)</f>
        <v>1</v>
      </c>
      <c r="AP5802" s="22" t="str">
        <f t="shared" ca="1" si="271"/>
        <v/>
      </c>
      <c r="AQ5802" s="22" t="str">
        <f t="shared" ca="1" si="272"/>
        <v/>
      </c>
    </row>
    <row r="5803" spans="1:43" ht="14.4" customHeight="1" x14ac:dyDescent="0.3">
      <c r="A5803" s="2" t="s">
        <v>2003</v>
      </c>
      <c r="B5803" s="2" t="s">
        <v>2004</v>
      </c>
      <c r="C5803" s="2" t="s">
        <v>560</v>
      </c>
      <c r="D5803" s="2" t="s">
        <v>81</v>
      </c>
      <c r="E5803" s="2" t="s">
        <v>82</v>
      </c>
      <c r="F5803" s="2">
        <v>59</v>
      </c>
      <c r="G5803" s="2" t="s">
        <v>69</v>
      </c>
      <c r="H5803" s="2" t="s">
        <v>372</v>
      </c>
      <c r="I5803" s="2" t="s">
        <v>43</v>
      </c>
      <c r="J5803" s="3">
        <v>45933</v>
      </c>
      <c r="K5803" s="3">
        <v>45950</v>
      </c>
      <c r="L5803" s="2" t="s">
        <v>40</v>
      </c>
      <c r="M5803" s="2" t="s">
        <v>94</v>
      </c>
      <c r="N5803" s="2" t="s">
        <v>95</v>
      </c>
      <c r="O5803" s="4">
        <v>1104000</v>
      </c>
      <c r="P5803" s="4">
        <v>245900</v>
      </c>
      <c r="Q5803" s="4">
        <v>858100</v>
      </c>
      <c r="R5803" s="2">
        <v>36</v>
      </c>
      <c r="S5803" s="5">
        <v>6.66</v>
      </c>
      <c r="T5803" s="4">
        <v>28598.57</v>
      </c>
      <c r="U5803" s="2" t="s">
        <v>73</v>
      </c>
      <c r="V5803" s="2" t="s">
        <v>74</v>
      </c>
      <c r="W5803" s="4">
        <v>285985.7</v>
      </c>
      <c r="X5803" s="4">
        <v>743562.68</v>
      </c>
      <c r="Y5803" s="4">
        <v>1029548.38</v>
      </c>
      <c r="Z5803" s="2">
        <v>0</v>
      </c>
      <c r="AA5803" s="2" t="s">
        <v>56</v>
      </c>
      <c r="AB5803" s="2" t="s">
        <v>15736</v>
      </c>
      <c r="AC5803" s="2" t="s">
        <v>121</v>
      </c>
      <c r="AD5803" s="2" t="s">
        <v>76</v>
      </c>
      <c r="AE5803" s="5">
        <v>77.73</v>
      </c>
      <c r="AF5803" s="2">
        <v>0</v>
      </c>
      <c r="AG5803" s="2" t="s">
        <v>77</v>
      </c>
      <c r="AH5803" s="2">
        <v>17</v>
      </c>
      <c r="AI5803" s="6" t="str">
        <f t="shared" si="270"/>
        <v>55-64</v>
      </c>
      <c r="AJ5803" s="11">
        <f>YEAR(tbl_LoanData[[#This Row],[Application Date]])</f>
        <v>2025</v>
      </c>
      <c r="AK5803" s="11" t="str">
        <f>TEXT(tbl_LoanData[[#This Row],[Application Date]],"MMMM")</f>
        <v>October</v>
      </c>
      <c r="AL5803" s="12">
        <f>DATE(YEAR(tbl_LoanData[[#This Row],[Application Date]]),MONTH(tbl_LoanData[[#This Row],[Application Date]]),1)</f>
        <v>45931</v>
      </c>
      <c r="AM5803" s="14">
        <f ca="1">IF(AND(tbl_LoanData[[#This Row],[Application Date]]&gt;=EOMONTH(TODAY(),-1)+1,tbl_LoanData[[#This Row],[Application Date]]&lt;=TODAY()),tbl_LoanData[[#This Row],[Loan Amount]],0)</f>
        <v>0</v>
      </c>
      <c r="AN5803" s="14">
        <f>tbl_LoanData[[#This Row],[Amount Paid]]-(Q5803-X5803)</f>
        <v>171448.38000000006</v>
      </c>
      <c r="AO5803" s="14">
        <f>IF(tbl_LoanData[[#This Row],[Application Status]]="Approved",1,0)</f>
        <v>1</v>
      </c>
      <c r="AP5803" s="22" t="str">
        <f t="shared" ca="1" si="271"/>
        <v/>
      </c>
      <c r="AQ5803" s="22" t="str">
        <f t="shared" ca="1" si="272"/>
        <v/>
      </c>
    </row>
    <row r="5804" spans="1:43" x14ac:dyDescent="0.3">
      <c r="A5804" s="2" t="s">
        <v>2215</v>
      </c>
      <c r="B5804" s="2" t="s">
        <v>2216</v>
      </c>
      <c r="C5804" s="2" t="s">
        <v>627</v>
      </c>
      <c r="D5804" s="2" t="s">
        <v>232</v>
      </c>
      <c r="E5804" s="2" t="s">
        <v>268</v>
      </c>
      <c r="F5804" s="2">
        <v>22</v>
      </c>
      <c r="G5804" s="2" t="s">
        <v>83</v>
      </c>
      <c r="H5804" s="2" t="s">
        <v>233</v>
      </c>
      <c r="I5804" s="2" t="s">
        <v>46</v>
      </c>
      <c r="J5804" s="3">
        <v>45936</v>
      </c>
      <c r="K5804" s="3"/>
      <c r="L5804" s="2" t="s">
        <v>40</v>
      </c>
      <c r="M5804" s="2" t="s">
        <v>111</v>
      </c>
      <c r="N5804" s="2" t="s">
        <v>369</v>
      </c>
      <c r="O5804" s="4">
        <v>1567000</v>
      </c>
      <c r="P5804" s="4">
        <v>561800</v>
      </c>
      <c r="Q5804" s="4">
        <v>1005200</v>
      </c>
      <c r="R5804" s="2">
        <v>36</v>
      </c>
      <c r="S5804" s="5">
        <v>9.48</v>
      </c>
      <c r="T5804" s="4">
        <v>35863.300000000003</v>
      </c>
      <c r="U5804" s="2" t="s">
        <v>113</v>
      </c>
      <c r="V5804" s="2" t="s">
        <v>97</v>
      </c>
      <c r="W5804" s="4">
        <v>0</v>
      </c>
      <c r="X5804" s="4">
        <v>0</v>
      </c>
      <c r="Y5804" s="4">
        <v>1291078.8799999999</v>
      </c>
      <c r="Z5804" s="2">
        <v>0</v>
      </c>
      <c r="AA5804" s="2" t="s">
        <v>97</v>
      </c>
      <c r="AB5804" s="2" t="s">
        <v>15733</v>
      </c>
      <c r="AC5804" s="2" t="s">
        <v>106</v>
      </c>
      <c r="AD5804" s="2" t="s">
        <v>76</v>
      </c>
      <c r="AE5804" s="5">
        <v>64.150000000000006</v>
      </c>
      <c r="AF5804" s="2">
        <v>0</v>
      </c>
      <c r="AG5804" s="2" t="s">
        <v>97</v>
      </c>
      <c r="AH5804" s="2"/>
      <c r="AI5804" s="6" t="str">
        <f t="shared" si="270"/>
        <v>18-24</v>
      </c>
      <c r="AJ5804" s="11">
        <f>YEAR(tbl_LoanData[[#This Row],[Application Date]])</f>
        <v>2025</v>
      </c>
      <c r="AK5804" s="11" t="str">
        <f>TEXT(tbl_LoanData[[#This Row],[Application Date]],"MMMM")</f>
        <v>October</v>
      </c>
      <c r="AL5804" s="12">
        <f>DATE(YEAR(tbl_LoanData[[#This Row],[Application Date]]),MONTH(tbl_LoanData[[#This Row],[Application Date]]),1)</f>
        <v>45931</v>
      </c>
      <c r="AM5804" s="14">
        <f ca="1">IF(AND(tbl_LoanData[[#This Row],[Application Date]]&gt;=EOMONTH(TODAY(),-1)+1,tbl_LoanData[[#This Row],[Application Date]]&lt;=TODAY()),tbl_LoanData[[#This Row],[Loan Amount]],0)</f>
        <v>0</v>
      </c>
      <c r="AN5804" s="14">
        <f>tbl_LoanData[[#This Row],[Amount Paid]]-(Q5804-X5804)</f>
        <v>-1005200</v>
      </c>
      <c r="AO5804" s="14">
        <f>IF(tbl_LoanData[[#This Row],[Application Status]]="Approved",1,0)</f>
        <v>0</v>
      </c>
      <c r="AP5804" s="22" t="str">
        <f t="shared" ca="1" si="271"/>
        <v/>
      </c>
      <c r="AQ5804" s="22" t="str">
        <f t="shared" ca="1" si="272"/>
        <v/>
      </c>
    </row>
    <row r="5805" spans="1:43" ht="14.4" customHeight="1" x14ac:dyDescent="0.3">
      <c r="A5805" s="2" t="s">
        <v>2247</v>
      </c>
      <c r="B5805" s="2" t="s">
        <v>2248</v>
      </c>
      <c r="C5805" s="2" t="s">
        <v>986</v>
      </c>
      <c r="D5805" s="2" t="s">
        <v>134</v>
      </c>
      <c r="E5805" s="2" t="s">
        <v>118</v>
      </c>
      <c r="F5805" s="2">
        <v>25</v>
      </c>
      <c r="G5805" s="2" t="s">
        <v>83</v>
      </c>
      <c r="H5805" s="2" t="s">
        <v>228</v>
      </c>
      <c r="I5805" s="2" t="s">
        <v>43</v>
      </c>
      <c r="J5805" s="3">
        <v>45941</v>
      </c>
      <c r="K5805" s="3">
        <v>45960</v>
      </c>
      <c r="L5805" s="2" t="s">
        <v>39</v>
      </c>
      <c r="M5805" s="2" t="s">
        <v>85</v>
      </c>
      <c r="N5805" s="2" t="s">
        <v>373</v>
      </c>
      <c r="O5805" s="4">
        <v>1826000</v>
      </c>
      <c r="P5805" s="4">
        <v>685600</v>
      </c>
      <c r="Q5805" s="4">
        <v>1140400</v>
      </c>
      <c r="R5805" s="2">
        <v>24</v>
      </c>
      <c r="S5805" s="5">
        <v>14.74</v>
      </c>
      <c r="T5805" s="4">
        <v>61524.58</v>
      </c>
      <c r="U5805" s="2" t="s">
        <v>73</v>
      </c>
      <c r="V5805" s="2" t="s">
        <v>74</v>
      </c>
      <c r="W5805" s="4">
        <v>553721.22</v>
      </c>
      <c r="X5805" s="4">
        <v>922868.7</v>
      </c>
      <c r="Y5805" s="4">
        <v>1476589.92</v>
      </c>
      <c r="Z5805" s="2">
        <v>0</v>
      </c>
      <c r="AA5805" s="2" t="s">
        <v>56</v>
      </c>
      <c r="AB5805" s="2" t="s">
        <v>15729</v>
      </c>
      <c r="AC5805" s="2" t="s">
        <v>75</v>
      </c>
      <c r="AD5805" s="2" t="s">
        <v>76</v>
      </c>
      <c r="AE5805" s="5">
        <v>62.45</v>
      </c>
      <c r="AF5805" s="2">
        <v>0</v>
      </c>
      <c r="AG5805" s="2" t="s">
        <v>77</v>
      </c>
      <c r="AH5805" s="2">
        <v>19</v>
      </c>
      <c r="AI5805" s="6" t="str">
        <f t="shared" si="270"/>
        <v>25-34</v>
      </c>
      <c r="AJ5805" s="11">
        <f>YEAR(tbl_LoanData[[#This Row],[Application Date]])</f>
        <v>2025</v>
      </c>
      <c r="AK5805" s="11" t="str">
        <f>TEXT(tbl_LoanData[[#This Row],[Application Date]],"MMMM")</f>
        <v>October</v>
      </c>
      <c r="AL5805" s="12">
        <f>DATE(YEAR(tbl_LoanData[[#This Row],[Application Date]]),MONTH(tbl_LoanData[[#This Row],[Application Date]]),1)</f>
        <v>45931</v>
      </c>
      <c r="AM5805" s="14">
        <f ca="1">IF(AND(tbl_LoanData[[#This Row],[Application Date]]&gt;=EOMONTH(TODAY(),-1)+1,tbl_LoanData[[#This Row],[Application Date]]&lt;=TODAY()),tbl_LoanData[[#This Row],[Loan Amount]],0)</f>
        <v>0</v>
      </c>
      <c r="AN5805" s="14">
        <f>tbl_LoanData[[#This Row],[Amount Paid]]-(Q5805-X5805)</f>
        <v>336189.91999999993</v>
      </c>
      <c r="AO5805" s="14">
        <f>IF(tbl_LoanData[[#This Row],[Application Status]]="Approved",1,0)</f>
        <v>1</v>
      </c>
      <c r="AP5805" s="22" t="str">
        <f t="shared" ca="1" si="271"/>
        <v/>
      </c>
      <c r="AQ5805" s="22" t="str">
        <f t="shared" ca="1" si="272"/>
        <v/>
      </c>
    </row>
    <row r="5806" spans="1:43" ht="14.4" customHeight="1" x14ac:dyDescent="0.3">
      <c r="A5806" s="2" t="s">
        <v>2279</v>
      </c>
      <c r="B5806" s="2" t="s">
        <v>2280</v>
      </c>
      <c r="C5806" s="2" t="s">
        <v>586</v>
      </c>
      <c r="D5806" s="2" t="s">
        <v>176</v>
      </c>
      <c r="E5806" s="2" t="s">
        <v>125</v>
      </c>
      <c r="F5806" s="2">
        <v>31</v>
      </c>
      <c r="G5806" s="2" t="s">
        <v>69</v>
      </c>
      <c r="H5806" s="2" t="s">
        <v>177</v>
      </c>
      <c r="I5806" s="2" t="s">
        <v>43</v>
      </c>
      <c r="J5806" s="3">
        <v>45950</v>
      </c>
      <c r="K5806" s="3">
        <v>45954</v>
      </c>
      <c r="L5806" s="2" t="s">
        <v>40</v>
      </c>
      <c r="M5806" s="2" t="s">
        <v>111</v>
      </c>
      <c r="N5806" s="2" t="s">
        <v>120</v>
      </c>
      <c r="O5806" s="4">
        <v>1350000</v>
      </c>
      <c r="P5806" s="4">
        <v>277600</v>
      </c>
      <c r="Q5806" s="4">
        <v>1072400</v>
      </c>
      <c r="R5806" s="2">
        <v>36</v>
      </c>
      <c r="S5806" s="5">
        <v>7.93</v>
      </c>
      <c r="T5806" s="4">
        <v>36875.67</v>
      </c>
      <c r="U5806" s="2" t="s">
        <v>73</v>
      </c>
      <c r="V5806" s="2" t="s">
        <v>74</v>
      </c>
      <c r="W5806" s="4">
        <v>331881.03000000003</v>
      </c>
      <c r="X5806" s="4">
        <v>995642.93</v>
      </c>
      <c r="Y5806" s="4">
        <v>1327523.96</v>
      </c>
      <c r="Z5806" s="2">
        <v>0</v>
      </c>
      <c r="AA5806" s="2" t="s">
        <v>56</v>
      </c>
      <c r="AB5806" s="2" t="s">
        <v>15736</v>
      </c>
      <c r="AC5806" s="2" t="s">
        <v>129</v>
      </c>
      <c r="AD5806" s="2" t="s">
        <v>76</v>
      </c>
      <c r="AE5806" s="5">
        <v>79.44</v>
      </c>
      <c r="AF5806" s="2">
        <v>0</v>
      </c>
      <c r="AG5806" s="2" t="s">
        <v>77</v>
      </c>
      <c r="AH5806" s="2">
        <v>4</v>
      </c>
      <c r="AI5806" s="6" t="str">
        <f t="shared" si="270"/>
        <v>25-34</v>
      </c>
      <c r="AJ5806" s="11">
        <f>YEAR(tbl_LoanData[[#This Row],[Application Date]])</f>
        <v>2025</v>
      </c>
      <c r="AK5806" s="11" t="str">
        <f>TEXT(tbl_LoanData[[#This Row],[Application Date]],"MMMM")</f>
        <v>October</v>
      </c>
      <c r="AL5806" s="12">
        <f>DATE(YEAR(tbl_LoanData[[#This Row],[Application Date]]),MONTH(tbl_LoanData[[#This Row],[Application Date]]),1)</f>
        <v>45931</v>
      </c>
      <c r="AM5806" s="14">
        <f ca="1">IF(AND(tbl_LoanData[[#This Row],[Application Date]]&gt;=EOMONTH(TODAY(),-1)+1,tbl_LoanData[[#This Row],[Application Date]]&lt;=TODAY()),tbl_LoanData[[#This Row],[Loan Amount]],0)</f>
        <v>0</v>
      </c>
      <c r="AN5806" s="14">
        <f>tbl_LoanData[[#This Row],[Amount Paid]]-(Q5806-X5806)</f>
        <v>255123.96000000008</v>
      </c>
      <c r="AO5806" s="14">
        <f>IF(tbl_LoanData[[#This Row],[Application Status]]="Approved",1,0)</f>
        <v>1</v>
      </c>
      <c r="AP5806" s="22" t="str">
        <f t="shared" ca="1" si="271"/>
        <v/>
      </c>
      <c r="AQ5806" s="22" t="str">
        <f t="shared" ca="1" si="272"/>
        <v/>
      </c>
    </row>
    <row r="5807" spans="1:43" ht="14.4" customHeight="1" x14ac:dyDescent="0.3">
      <c r="A5807" s="2" t="s">
        <v>2473</v>
      </c>
      <c r="B5807" s="2" t="s">
        <v>2474</v>
      </c>
      <c r="C5807" s="2" t="s">
        <v>758</v>
      </c>
      <c r="D5807" s="2" t="s">
        <v>189</v>
      </c>
      <c r="E5807" s="2" t="s">
        <v>67</v>
      </c>
      <c r="F5807" s="2">
        <v>41</v>
      </c>
      <c r="G5807" s="2" t="s">
        <v>83</v>
      </c>
      <c r="H5807" s="2" t="s">
        <v>265</v>
      </c>
      <c r="I5807" s="2" t="s">
        <v>44</v>
      </c>
      <c r="J5807" s="3">
        <v>45935</v>
      </c>
      <c r="K5807" s="3">
        <v>45941</v>
      </c>
      <c r="L5807" s="2" t="s">
        <v>38</v>
      </c>
      <c r="M5807" s="2" t="s">
        <v>85</v>
      </c>
      <c r="N5807" s="2" t="s">
        <v>314</v>
      </c>
      <c r="O5807" s="4">
        <v>1815000</v>
      </c>
      <c r="P5807" s="4">
        <v>378500</v>
      </c>
      <c r="Q5807" s="4">
        <v>1436500</v>
      </c>
      <c r="R5807" s="2">
        <v>60</v>
      </c>
      <c r="S5807" s="5">
        <v>6.25</v>
      </c>
      <c r="T5807" s="4">
        <v>31423.439999999999</v>
      </c>
      <c r="U5807" s="2" t="s">
        <v>73</v>
      </c>
      <c r="V5807" s="2" t="s">
        <v>74</v>
      </c>
      <c r="W5807" s="4">
        <v>314234.40000000002</v>
      </c>
      <c r="X5807" s="4">
        <v>1571171.85</v>
      </c>
      <c r="Y5807" s="4">
        <v>1885406.25</v>
      </c>
      <c r="Z5807" s="2">
        <v>0</v>
      </c>
      <c r="AA5807" s="2" t="s">
        <v>56</v>
      </c>
      <c r="AB5807" s="2" t="s">
        <v>15733</v>
      </c>
      <c r="AC5807" s="2" t="s">
        <v>106</v>
      </c>
      <c r="AD5807" s="2" t="s">
        <v>76</v>
      </c>
      <c r="AE5807" s="5">
        <v>79.150000000000006</v>
      </c>
      <c r="AF5807" s="2">
        <v>0</v>
      </c>
      <c r="AG5807" s="2" t="s">
        <v>77</v>
      </c>
      <c r="AH5807" s="2">
        <v>6</v>
      </c>
      <c r="AI5807" s="6" t="str">
        <f t="shared" si="270"/>
        <v>35-44</v>
      </c>
      <c r="AJ5807" s="11">
        <f>YEAR(tbl_LoanData[[#This Row],[Application Date]])</f>
        <v>2025</v>
      </c>
      <c r="AK5807" s="11" t="str">
        <f>TEXT(tbl_LoanData[[#This Row],[Application Date]],"MMMM")</f>
        <v>October</v>
      </c>
      <c r="AL5807" s="12">
        <f>DATE(YEAR(tbl_LoanData[[#This Row],[Application Date]]),MONTH(tbl_LoanData[[#This Row],[Application Date]]),1)</f>
        <v>45931</v>
      </c>
      <c r="AM5807" s="14">
        <f ca="1">IF(AND(tbl_LoanData[[#This Row],[Application Date]]&gt;=EOMONTH(TODAY(),-1)+1,tbl_LoanData[[#This Row],[Application Date]]&lt;=TODAY()),tbl_LoanData[[#This Row],[Loan Amount]],0)</f>
        <v>0</v>
      </c>
      <c r="AN5807" s="14">
        <f>tbl_LoanData[[#This Row],[Amount Paid]]-(Q5807-X5807)</f>
        <v>448906.25000000012</v>
      </c>
      <c r="AO5807" s="14">
        <f>IF(tbl_LoanData[[#This Row],[Application Status]]="Approved",1,0)</f>
        <v>1</v>
      </c>
      <c r="AP5807" s="22" t="str">
        <f t="shared" ca="1" si="271"/>
        <v/>
      </c>
      <c r="AQ5807" s="22" t="str">
        <f t="shared" ca="1" si="272"/>
        <v/>
      </c>
    </row>
    <row r="5808" spans="1:43" ht="14.4" customHeight="1" x14ac:dyDescent="0.3">
      <c r="A5808" s="2" t="s">
        <v>2725</v>
      </c>
      <c r="B5808" s="2" t="s">
        <v>2726</v>
      </c>
      <c r="C5808" s="2" t="s">
        <v>338</v>
      </c>
      <c r="D5808" s="2" t="s">
        <v>182</v>
      </c>
      <c r="E5808" s="2" t="s">
        <v>117</v>
      </c>
      <c r="F5808" s="2">
        <v>54</v>
      </c>
      <c r="G5808" s="2" t="s">
        <v>83</v>
      </c>
      <c r="H5808" s="2" t="s">
        <v>516</v>
      </c>
      <c r="I5808" s="2" t="s">
        <v>53</v>
      </c>
      <c r="J5808" s="3">
        <v>45945</v>
      </c>
      <c r="K5808" s="3">
        <v>45960</v>
      </c>
      <c r="L5808" s="2" t="s">
        <v>40</v>
      </c>
      <c r="M5808" s="2" t="s">
        <v>94</v>
      </c>
      <c r="N5808" s="2" t="s">
        <v>95</v>
      </c>
      <c r="O5808" s="4">
        <v>1597000</v>
      </c>
      <c r="P5808" s="4">
        <v>192900</v>
      </c>
      <c r="Q5808" s="4">
        <v>1404100</v>
      </c>
      <c r="R5808" s="2">
        <v>48</v>
      </c>
      <c r="S5808" s="5">
        <v>5.17</v>
      </c>
      <c r="T5808" s="4">
        <v>35301.410000000003</v>
      </c>
      <c r="U5808" s="2" t="s">
        <v>73</v>
      </c>
      <c r="V5808" s="2" t="s">
        <v>74</v>
      </c>
      <c r="W5808" s="4">
        <v>317712.69</v>
      </c>
      <c r="X5808" s="4">
        <v>1376755.19</v>
      </c>
      <c r="Y5808" s="4">
        <v>1694467.88</v>
      </c>
      <c r="Z5808" s="2">
        <v>0</v>
      </c>
      <c r="AA5808" s="2" t="s">
        <v>56</v>
      </c>
      <c r="AB5808" s="2" t="s">
        <v>15735</v>
      </c>
      <c r="AC5808" s="2" t="s">
        <v>360</v>
      </c>
      <c r="AD5808" s="2" t="s">
        <v>76</v>
      </c>
      <c r="AE5808" s="5">
        <v>87.92</v>
      </c>
      <c r="AF5808" s="2">
        <v>0</v>
      </c>
      <c r="AG5808" s="2" t="s">
        <v>77</v>
      </c>
      <c r="AH5808" s="2">
        <v>15</v>
      </c>
      <c r="AI5808" s="6" t="str">
        <f t="shared" si="270"/>
        <v>45-54</v>
      </c>
      <c r="AJ5808" s="11">
        <f>YEAR(tbl_LoanData[[#This Row],[Application Date]])</f>
        <v>2025</v>
      </c>
      <c r="AK5808" s="11" t="str">
        <f>TEXT(tbl_LoanData[[#This Row],[Application Date]],"MMMM")</f>
        <v>October</v>
      </c>
      <c r="AL5808" s="12">
        <f>DATE(YEAR(tbl_LoanData[[#This Row],[Application Date]]),MONTH(tbl_LoanData[[#This Row],[Application Date]]),1)</f>
        <v>45931</v>
      </c>
      <c r="AM5808" s="14">
        <f ca="1">IF(AND(tbl_LoanData[[#This Row],[Application Date]]&gt;=EOMONTH(TODAY(),-1)+1,tbl_LoanData[[#This Row],[Application Date]]&lt;=TODAY()),tbl_LoanData[[#This Row],[Loan Amount]],0)</f>
        <v>0</v>
      </c>
      <c r="AN5808" s="14">
        <f>tbl_LoanData[[#This Row],[Amount Paid]]-(Q5808-X5808)</f>
        <v>290367.87999999995</v>
      </c>
      <c r="AO5808" s="14">
        <f>IF(tbl_LoanData[[#This Row],[Application Status]]="Approved",1,0)</f>
        <v>1</v>
      </c>
      <c r="AP5808" s="22" t="str">
        <f t="shared" ca="1" si="271"/>
        <v/>
      </c>
      <c r="AQ5808" s="22" t="str">
        <f t="shared" ca="1" si="272"/>
        <v/>
      </c>
    </row>
    <row r="5809" spans="1:43" ht="14.4" customHeight="1" x14ac:dyDescent="0.3">
      <c r="A5809" s="2" t="s">
        <v>2735</v>
      </c>
      <c r="B5809" s="2" t="s">
        <v>2736</v>
      </c>
      <c r="C5809" s="2" t="s">
        <v>1012</v>
      </c>
      <c r="D5809" s="2" t="s">
        <v>204</v>
      </c>
      <c r="E5809" s="2" t="s">
        <v>134</v>
      </c>
      <c r="F5809" s="2">
        <v>22</v>
      </c>
      <c r="G5809" s="2" t="s">
        <v>69</v>
      </c>
      <c r="H5809" s="2" t="s">
        <v>313</v>
      </c>
      <c r="I5809" s="2" t="s">
        <v>44</v>
      </c>
      <c r="J5809" s="3">
        <v>45948</v>
      </c>
      <c r="K5809" s="3"/>
      <c r="L5809" s="2" t="s">
        <v>40</v>
      </c>
      <c r="M5809" s="2" t="s">
        <v>94</v>
      </c>
      <c r="N5809" s="2" t="s">
        <v>95</v>
      </c>
      <c r="O5809" s="4">
        <v>1170000</v>
      </c>
      <c r="P5809" s="4">
        <v>429600</v>
      </c>
      <c r="Q5809" s="4">
        <v>740400</v>
      </c>
      <c r="R5809" s="2">
        <v>48</v>
      </c>
      <c r="S5809" s="5">
        <v>6.96</v>
      </c>
      <c r="T5809" s="4">
        <v>19719.32</v>
      </c>
      <c r="U5809" s="2" t="s">
        <v>96</v>
      </c>
      <c r="V5809" s="2" t="s">
        <v>97</v>
      </c>
      <c r="W5809" s="4">
        <v>0</v>
      </c>
      <c r="X5809" s="4">
        <v>0</v>
      </c>
      <c r="Y5809" s="4">
        <v>946527.36</v>
      </c>
      <c r="Z5809" s="2">
        <v>0</v>
      </c>
      <c r="AA5809" s="2" t="s">
        <v>97</v>
      </c>
      <c r="AB5809" s="2" t="s">
        <v>15729</v>
      </c>
      <c r="AC5809" s="2" t="s">
        <v>213</v>
      </c>
      <c r="AD5809" s="2" t="s">
        <v>76</v>
      </c>
      <c r="AE5809" s="5">
        <v>63.28</v>
      </c>
      <c r="AF5809" s="2">
        <v>0</v>
      </c>
      <c r="AG5809" s="2" t="s">
        <v>97</v>
      </c>
      <c r="AH5809" s="2"/>
      <c r="AI5809" s="6" t="str">
        <f t="shared" si="270"/>
        <v>18-24</v>
      </c>
      <c r="AJ5809" s="11">
        <f>YEAR(tbl_LoanData[[#This Row],[Application Date]])</f>
        <v>2025</v>
      </c>
      <c r="AK5809" s="11" t="str">
        <f>TEXT(tbl_LoanData[[#This Row],[Application Date]],"MMMM")</f>
        <v>October</v>
      </c>
      <c r="AL5809" s="12">
        <f>DATE(YEAR(tbl_LoanData[[#This Row],[Application Date]]),MONTH(tbl_LoanData[[#This Row],[Application Date]]),1)</f>
        <v>45931</v>
      </c>
      <c r="AM5809" s="14">
        <f ca="1">IF(AND(tbl_LoanData[[#This Row],[Application Date]]&gt;=EOMONTH(TODAY(),-1)+1,tbl_LoanData[[#This Row],[Application Date]]&lt;=TODAY()),tbl_LoanData[[#This Row],[Loan Amount]],0)</f>
        <v>0</v>
      </c>
      <c r="AN5809" s="14">
        <f>tbl_LoanData[[#This Row],[Amount Paid]]-(Q5809-X5809)</f>
        <v>-740400</v>
      </c>
      <c r="AO5809" s="14">
        <f>IF(tbl_LoanData[[#This Row],[Application Status]]="Approved",1,0)</f>
        <v>0</v>
      </c>
      <c r="AP5809" s="22" t="str">
        <f t="shared" ca="1" si="271"/>
        <v/>
      </c>
      <c r="AQ5809" s="22" t="str">
        <f t="shared" ca="1" si="272"/>
        <v/>
      </c>
    </row>
    <row r="5810" spans="1:43" ht="14.4" customHeight="1" x14ac:dyDescent="0.3">
      <c r="A5810" s="2" t="s">
        <v>2773</v>
      </c>
      <c r="B5810" s="2" t="s">
        <v>2774</v>
      </c>
      <c r="C5810" s="2" t="s">
        <v>432</v>
      </c>
      <c r="D5810" s="2" t="s">
        <v>311</v>
      </c>
      <c r="E5810" s="2" t="s">
        <v>323</v>
      </c>
      <c r="F5810" s="2">
        <v>53</v>
      </c>
      <c r="G5810" s="2" t="s">
        <v>69</v>
      </c>
      <c r="H5810" s="2" t="s">
        <v>372</v>
      </c>
      <c r="I5810" s="2" t="s">
        <v>43</v>
      </c>
      <c r="J5810" s="3">
        <v>45946</v>
      </c>
      <c r="K5810" s="3">
        <v>45963</v>
      </c>
      <c r="L5810" s="2" t="s">
        <v>38</v>
      </c>
      <c r="M5810" s="2" t="s">
        <v>144</v>
      </c>
      <c r="N5810" s="2" t="s">
        <v>382</v>
      </c>
      <c r="O5810" s="4">
        <v>1348000</v>
      </c>
      <c r="P5810" s="4">
        <v>156300</v>
      </c>
      <c r="Q5810" s="4">
        <v>1191700</v>
      </c>
      <c r="R5810" s="2">
        <v>60</v>
      </c>
      <c r="S5810" s="5">
        <v>10.08</v>
      </c>
      <c r="T5810" s="4">
        <v>29871.95</v>
      </c>
      <c r="U5810" s="2" t="s">
        <v>73</v>
      </c>
      <c r="V5810" s="2" t="s">
        <v>74</v>
      </c>
      <c r="W5810" s="4">
        <v>268847.55</v>
      </c>
      <c r="X5810" s="4">
        <v>1523469.25</v>
      </c>
      <c r="Y5810" s="4">
        <v>1792316.8</v>
      </c>
      <c r="Z5810" s="2">
        <v>0</v>
      </c>
      <c r="AA5810" s="2" t="s">
        <v>56</v>
      </c>
      <c r="AB5810" s="2" t="s">
        <v>15731</v>
      </c>
      <c r="AC5810" s="2" t="s">
        <v>87</v>
      </c>
      <c r="AD5810" s="2" t="s">
        <v>76</v>
      </c>
      <c r="AE5810" s="5">
        <v>88.41</v>
      </c>
      <c r="AF5810" s="2">
        <v>0</v>
      </c>
      <c r="AG5810" s="2" t="s">
        <v>77</v>
      </c>
      <c r="AH5810" s="2">
        <v>17</v>
      </c>
      <c r="AI5810" s="6" t="str">
        <f t="shared" si="270"/>
        <v>45-54</v>
      </c>
      <c r="AJ5810" s="11">
        <f>YEAR(tbl_LoanData[[#This Row],[Application Date]])</f>
        <v>2025</v>
      </c>
      <c r="AK5810" s="11" t="str">
        <f>TEXT(tbl_LoanData[[#This Row],[Application Date]],"MMMM")</f>
        <v>October</v>
      </c>
      <c r="AL5810" s="12">
        <f>DATE(YEAR(tbl_LoanData[[#This Row],[Application Date]]),MONTH(tbl_LoanData[[#This Row],[Application Date]]),1)</f>
        <v>45931</v>
      </c>
      <c r="AM5810" s="14">
        <f ca="1">IF(AND(tbl_LoanData[[#This Row],[Application Date]]&gt;=EOMONTH(TODAY(),-1)+1,tbl_LoanData[[#This Row],[Application Date]]&lt;=TODAY()),tbl_LoanData[[#This Row],[Loan Amount]],0)</f>
        <v>0</v>
      </c>
      <c r="AN5810" s="14">
        <f>tbl_LoanData[[#This Row],[Amount Paid]]-(Q5810-X5810)</f>
        <v>600616.80000000005</v>
      </c>
      <c r="AO5810" s="14">
        <f>IF(tbl_LoanData[[#This Row],[Application Status]]="Approved",1,0)</f>
        <v>1</v>
      </c>
      <c r="AP5810" s="22" t="str">
        <f t="shared" ca="1" si="271"/>
        <v/>
      </c>
      <c r="AQ5810" s="22" t="str">
        <f t="shared" ca="1" si="272"/>
        <v/>
      </c>
    </row>
    <row r="5811" spans="1:43" ht="14.4" customHeight="1" x14ac:dyDescent="0.3">
      <c r="A5811" s="2" t="s">
        <v>2835</v>
      </c>
      <c r="B5811" s="2" t="s">
        <v>2836</v>
      </c>
      <c r="C5811" s="2" t="s">
        <v>575</v>
      </c>
      <c r="D5811" s="2" t="s">
        <v>101</v>
      </c>
      <c r="E5811" s="2" t="s">
        <v>209</v>
      </c>
      <c r="F5811" s="2">
        <v>38</v>
      </c>
      <c r="G5811" s="2" t="s">
        <v>69</v>
      </c>
      <c r="H5811" s="2" t="s">
        <v>269</v>
      </c>
      <c r="I5811" s="2" t="s">
        <v>46</v>
      </c>
      <c r="J5811" s="3">
        <v>45931</v>
      </c>
      <c r="K5811" s="3"/>
      <c r="L5811" s="2" t="s">
        <v>37</v>
      </c>
      <c r="M5811" s="2" t="s">
        <v>199</v>
      </c>
      <c r="N5811" s="2" t="s">
        <v>319</v>
      </c>
      <c r="O5811" s="4">
        <v>201000</v>
      </c>
      <c r="P5811" s="4">
        <v>58100</v>
      </c>
      <c r="Q5811" s="4">
        <v>142900</v>
      </c>
      <c r="R5811" s="2">
        <v>18</v>
      </c>
      <c r="S5811" s="5">
        <v>13.91</v>
      </c>
      <c r="T5811" s="4">
        <v>9595.34</v>
      </c>
      <c r="U5811" s="2" t="s">
        <v>96</v>
      </c>
      <c r="V5811" s="2" t="s">
        <v>97</v>
      </c>
      <c r="W5811" s="4">
        <v>0</v>
      </c>
      <c r="X5811" s="4">
        <v>0</v>
      </c>
      <c r="Y5811" s="4">
        <v>172716.08</v>
      </c>
      <c r="Z5811" s="2">
        <v>0</v>
      </c>
      <c r="AA5811" s="2" t="s">
        <v>97</v>
      </c>
      <c r="AB5811" s="2" t="s">
        <v>15734</v>
      </c>
      <c r="AC5811" s="2" t="s">
        <v>121</v>
      </c>
      <c r="AD5811" s="2" t="s">
        <v>76</v>
      </c>
      <c r="AE5811" s="5">
        <v>71.09</v>
      </c>
      <c r="AF5811" s="2">
        <v>0</v>
      </c>
      <c r="AG5811" s="2" t="s">
        <v>97</v>
      </c>
      <c r="AH5811" s="2"/>
      <c r="AI5811" s="6" t="str">
        <f t="shared" si="270"/>
        <v>35-44</v>
      </c>
      <c r="AJ5811" s="11">
        <f>YEAR(tbl_LoanData[[#This Row],[Application Date]])</f>
        <v>2025</v>
      </c>
      <c r="AK5811" s="11" t="str">
        <f>TEXT(tbl_LoanData[[#This Row],[Application Date]],"MMMM")</f>
        <v>October</v>
      </c>
      <c r="AL5811" s="12">
        <f>DATE(YEAR(tbl_LoanData[[#This Row],[Application Date]]),MONTH(tbl_LoanData[[#This Row],[Application Date]]),1)</f>
        <v>45931</v>
      </c>
      <c r="AM5811" s="14">
        <f ca="1">IF(AND(tbl_LoanData[[#This Row],[Application Date]]&gt;=EOMONTH(TODAY(),-1)+1,tbl_LoanData[[#This Row],[Application Date]]&lt;=TODAY()),tbl_LoanData[[#This Row],[Loan Amount]],0)</f>
        <v>0</v>
      </c>
      <c r="AN5811" s="14">
        <f>tbl_LoanData[[#This Row],[Amount Paid]]-(Q5811-X5811)</f>
        <v>-142900</v>
      </c>
      <c r="AO5811" s="14">
        <f>IF(tbl_LoanData[[#This Row],[Application Status]]="Approved",1,0)</f>
        <v>0</v>
      </c>
      <c r="AP5811" s="22" t="str">
        <f t="shared" ca="1" si="271"/>
        <v/>
      </c>
      <c r="AQ5811" s="22" t="str">
        <f t="shared" ca="1" si="272"/>
        <v/>
      </c>
    </row>
    <row r="5812" spans="1:43" ht="14.4" customHeight="1" x14ac:dyDescent="0.3">
      <c r="A5812" s="2" t="s">
        <v>2845</v>
      </c>
      <c r="B5812" s="2" t="s">
        <v>2846</v>
      </c>
      <c r="C5812" s="2" t="s">
        <v>401</v>
      </c>
      <c r="D5812" s="2" t="s">
        <v>209</v>
      </c>
      <c r="E5812" s="2" t="s">
        <v>150</v>
      </c>
      <c r="F5812" s="2">
        <v>32</v>
      </c>
      <c r="G5812" s="2" t="s">
        <v>83</v>
      </c>
      <c r="H5812" s="2" t="s">
        <v>211</v>
      </c>
      <c r="I5812" s="2" t="s">
        <v>50</v>
      </c>
      <c r="J5812" s="3">
        <v>45959</v>
      </c>
      <c r="K5812" s="3">
        <v>45973</v>
      </c>
      <c r="L5812" s="2" t="s">
        <v>39</v>
      </c>
      <c r="M5812" s="2" t="s">
        <v>157</v>
      </c>
      <c r="N5812" s="2" t="s">
        <v>158</v>
      </c>
      <c r="O5812" s="4">
        <v>2429000</v>
      </c>
      <c r="P5812" s="4">
        <v>779800</v>
      </c>
      <c r="Q5812" s="4">
        <v>1649200</v>
      </c>
      <c r="R5812" s="2">
        <v>48</v>
      </c>
      <c r="S5812" s="5">
        <v>14.66</v>
      </c>
      <c r="T5812" s="4">
        <v>54506.06</v>
      </c>
      <c r="U5812" s="2" t="s">
        <v>73</v>
      </c>
      <c r="V5812" s="2" t="s">
        <v>74</v>
      </c>
      <c r="W5812" s="4">
        <v>490554.54</v>
      </c>
      <c r="X5812" s="4">
        <v>2125736.34</v>
      </c>
      <c r="Y5812" s="4">
        <v>2616290.88</v>
      </c>
      <c r="Z5812" s="2">
        <v>0</v>
      </c>
      <c r="AA5812" s="2" t="s">
        <v>56</v>
      </c>
      <c r="AB5812" s="2" t="s">
        <v>15728</v>
      </c>
      <c r="AC5812" s="2" t="s">
        <v>75</v>
      </c>
      <c r="AD5812" s="2" t="s">
        <v>76</v>
      </c>
      <c r="AE5812" s="5">
        <v>67.900000000000006</v>
      </c>
      <c r="AF5812" s="2">
        <v>0</v>
      </c>
      <c r="AG5812" s="2" t="s">
        <v>77</v>
      </c>
      <c r="AH5812" s="2">
        <v>14</v>
      </c>
      <c r="AI5812" s="6" t="str">
        <f t="shared" si="270"/>
        <v>25-34</v>
      </c>
      <c r="AJ5812" s="11">
        <f>YEAR(tbl_LoanData[[#This Row],[Application Date]])</f>
        <v>2025</v>
      </c>
      <c r="AK5812" s="11" t="str">
        <f>TEXT(tbl_LoanData[[#This Row],[Application Date]],"MMMM")</f>
        <v>October</v>
      </c>
      <c r="AL5812" s="12">
        <f>DATE(YEAR(tbl_LoanData[[#This Row],[Application Date]]),MONTH(tbl_LoanData[[#This Row],[Application Date]]),1)</f>
        <v>45931</v>
      </c>
      <c r="AM5812" s="14">
        <f ca="1">IF(AND(tbl_LoanData[[#This Row],[Application Date]]&gt;=EOMONTH(TODAY(),-1)+1,tbl_LoanData[[#This Row],[Application Date]]&lt;=TODAY()),tbl_LoanData[[#This Row],[Loan Amount]],0)</f>
        <v>0</v>
      </c>
      <c r="AN5812" s="14">
        <f>tbl_LoanData[[#This Row],[Amount Paid]]-(Q5812-X5812)</f>
        <v>967090.87999999989</v>
      </c>
      <c r="AO5812" s="14">
        <f>IF(tbl_LoanData[[#This Row],[Application Status]]="Approved",1,0)</f>
        <v>1</v>
      </c>
      <c r="AP5812" s="22" t="str">
        <f t="shared" ca="1" si="271"/>
        <v/>
      </c>
      <c r="AQ5812" s="22" t="str">
        <f t="shared" ca="1" si="272"/>
        <v/>
      </c>
    </row>
    <row r="5813" spans="1:43" ht="14.4" customHeight="1" x14ac:dyDescent="0.3">
      <c r="A5813" s="2" t="s">
        <v>2855</v>
      </c>
      <c r="B5813" s="2" t="s">
        <v>2856</v>
      </c>
      <c r="C5813" s="2" t="s">
        <v>530</v>
      </c>
      <c r="D5813" s="2" t="s">
        <v>176</v>
      </c>
      <c r="E5813" s="2" t="s">
        <v>447</v>
      </c>
      <c r="F5813" s="2">
        <v>59</v>
      </c>
      <c r="G5813" s="2" t="s">
        <v>69</v>
      </c>
      <c r="H5813" s="2" t="s">
        <v>136</v>
      </c>
      <c r="I5813" s="2" t="s">
        <v>49</v>
      </c>
      <c r="J5813" s="3">
        <v>45938</v>
      </c>
      <c r="K5813" s="3">
        <v>45954</v>
      </c>
      <c r="L5813" s="2" t="s">
        <v>36</v>
      </c>
      <c r="M5813" s="2" t="s">
        <v>111</v>
      </c>
      <c r="N5813" s="2" t="s">
        <v>350</v>
      </c>
      <c r="O5813" s="4">
        <v>1394000</v>
      </c>
      <c r="P5813" s="4">
        <v>324900</v>
      </c>
      <c r="Q5813" s="4">
        <v>1069100</v>
      </c>
      <c r="R5813" s="2">
        <v>60</v>
      </c>
      <c r="S5813" s="5">
        <v>10.64</v>
      </c>
      <c r="T5813" s="4">
        <v>27297.69</v>
      </c>
      <c r="U5813" s="2" t="s">
        <v>73</v>
      </c>
      <c r="V5813" s="2" t="s">
        <v>74</v>
      </c>
      <c r="W5813" s="4">
        <v>245679.21</v>
      </c>
      <c r="X5813" s="4">
        <v>1392181.99</v>
      </c>
      <c r="Y5813" s="4">
        <v>1637861.2</v>
      </c>
      <c r="Z5813" s="2">
        <v>0</v>
      </c>
      <c r="AA5813" s="2" t="s">
        <v>56</v>
      </c>
      <c r="AB5813" s="2" t="s">
        <v>15728</v>
      </c>
      <c r="AC5813" s="2" t="s">
        <v>360</v>
      </c>
      <c r="AD5813" s="2" t="s">
        <v>76</v>
      </c>
      <c r="AE5813" s="5">
        <v>76.69</v>
      </c>
      <c r="AF5813" s="2">
        <v>0</v>
      </c>
      <c r="AG5813" s="2" t="s">
        <v>77</v>
      </c>
      <c r="AH5813" s="2">
        <v>16</v>
      </c>
      <c r="AI5813" s="6" t="str">
        <f t="shared" si="270"/>
        <v>55-64</v>
      </c>
      <c r="AJ5813" s="11">
        <f>YEAR(tbl_LoanData[[#This Row],[Application Date]])</f>
        <v>2025</v>
      </c>
      <c r="AK5813" s="11" t="str">
        <f>TEXT(tbl_LoanData[[#This Row],[Application Date]],"MMMM")</f>
        <v>October</v>
      </c>
      <c r="AL5813" s="12">
        <f>DATE(YEAR(tbl_LoanData[[#This Row],[Application Date]]),MONTH(tbl_LoanData[[#This Row],[Application Date]]),1)</f>
        <v>45931</v>
      </c>
      <c r="AM5813" s="14">
        <f ca="1">IF(AND(tbl_LoanData[[#This Row],[Application Date]]&gt;=EOMONTH(TODAY(),-1)+1,tbl_LoanData[[#This Row],[Application Date]]&lt;=TODAY()),tbl_LoanData[[#This Row],[Loan Amount]],0)</f>
        <v>0</v>
      </c>
      <c r="AN5813" s="14">
        <f>tbl_LoanData[[#This Row],[Amount Paid]]-(Q5813-X5813)</f>
        <v>568761.19999999995</v>
      </c>
      <c r="AO5813" s="14">
        <f>IF(tbl_LoanData[[#This Row],[Application Status]]="Approved",1,0)</f>
        <v>1</v>
      </c>
      <c r="AP5813" s="22" t="str">
        <f t="shared" ca="1" si="271"/>
        <v/>
      </c>
      <c r="AQ5813" s="22" t="str">
        <f t="shared" ca="1" si="272"/>
        <v/>
      </c>
    </row>
    <row r="5814" spans="1:43" ht="14.4" customHeight="1" x14ac:dyDescent="0.3">
      <c r="A5814" s="2" t="s">
        <v>2859</v>
      </c>
      <c r="B5814" s="2" t="s">
        <v>2860</v>
      </c>
      <c r="C5814" s="2" t="s">
        <v>621</v>
      </c>
      <c r="D5814" s="2" t="s">
        <v>67</v>
      </c>
      <c r="E5814" s="2" t="s">
        <v>182</v>
      </c>
      <c r="F5814" s="2">
        <v>39</v>
      </c>
      <c r="G5814" s="2" t="s">
        <v>69</v>
      </c>
      <c r="H5814" s="2" t="s">
        <v>244</v>
      </c>
      <c r="I5814" s="2" t="s">
        <v>48</v>
      </c>
      <c r="J5814" s="3">
        <v>45959</v>
      </c>
      <c r="K5814" s="3">
        <v>45974</v>
      </c>
      <c r="L5814" s="2" t="s">
        <v>40</v>
      </c>
      <c r="M5814" s="2" t="s">
        <v>94</v>
      </c>
      <c r="N5814" s="2" t="s">
        <v>95</v>
      </c>
      <c r="O5814" s="4">
        <v>1419000</v>
      </c>
      <c r="P5814" s="4">
        <v>280500</v>
      </c>
      <c r="Q5814" s="4">
        <v>1138500</v>
      </c>
      <c r="R5814" s="2">
        <v>36</v>
      </c>
      <c r="S5814" s="5">
        <v>7.67</v>
      </c>
      <c r="T5814" s="4">
        <v>38901.910000000003</v>
      </c>
      <c r="U5814" s="2" t="s">
        <v>73</v>
      </c>
      <c r="V5814" s="2" t="s">
        <v>74</v>
      </c>
      <c r="W5814" s="4">
        <v>350117.19</v>
      </c>
      <c r="X5814" s="4">
        <v>1050351.6599999999</v>
      </c>
      <c r="Y5814" s="4">
        <v>1400468.85</v>
      </c>
      <c r="Z5814" s="2">
        <v>0</v>
      </c>
      <c r="AA5814" s="2" t="s">
        <v>56</v>
      </c>
      <c r="AB5814" s="2" t="s">
        <v>15734</v>
      </c>
      <c r="AC5814" s="2" t="s">
        <v>129</v>
      </c>
      <c r="AD5814" s="2" t="s">
        <v>76</v>
      </c>
      <c r="AE5814" s="5">
        <v>80.23</v>
      </c>
      <c r="AF5814" s="2">
        <v>0</v>
      </c>
      <c r="AG5814" s="2" t="s">
        <v>77</v>
      </c>
      <c r="AH5814" s="2">
        <v>15</v>
      </c>
      <c r="AI5814" s="6" t="str">
        <f t="shared" si="270"/>
        <v>35-44</v>
      </c>
      <c r="AJ5814" s="11">
        <f>YEAR(tbl_LoanData[[#This Row],[Application Date]])</f>
        <v>2025</v>
      </c>
      <c r="AK5814" s="11" t="str">
        <f>TEXT(tbl_LoanData[[#This Row],[Application Date]],"MMMM")</f>
        <v>October</v>
      </c>
      <c r="AL5814" s="12">
        <f>DATE(YEAR(tbl_LoanData[[#This Row],[Application Date]]),MONTH(tbl_LoanData[[#This Row],[Application Date]]),1)</f>
        <v>45931</v>
      </c>
      <c r="AM5814" s="14">
        <f ca="1">IF(AND(tbl_LoanData[[#This Row],[Application Date]]&gt;=EOMONTH(TODAY(),-1)+1,tbl_LoanData[[#This Row],[Application Date]]&lt;=TODAY()),tbl_LoanData[[#This Row],[Loan Amount]],0)</f>
        <v>0</v>
      </c>
      <c r="AN5814" s="14">
        <f>tbl_LoanData[[#This Row],[Amount Paid]]-(Q5814-X5814)</f>
        <v>261968.84999999992</v>
      </c>
      <c r="AO5814" s="14">
        <f>IF(tbl_LoanData[[#This Row],[Application Status]]="Approved",1,0)</f>
        <v>1</v>
      </c>
      <c r="AP5814" s="22" t="str">
        <f t="shared" ca="1" si="271"/>
        <v/>
      </c>
      <c r="AQ5814" s="22" t="str">
        <f t="shared" ca="1" si="272"/>
        <v/>
      </c>
    </row>
    <row r="5815" spans="1:43" ht="14.4" customHeight="1" x14ac:dyDescent="0.3">
      <c r="A5815" s="2" t="s">
        <v>3013</v>
      </c>
      <c r="B5815" s="2" t="s">
        <v>3014</v>
      </c>
      <c r="C5815" s="2" t="s">
        <v>353</v>
      </c>
      <c r="D5815" s="2" t="s">
        <v>311</v>
      </c>
      <c r="E5815" s="2" t="s">
        <v>135</v>
      </c>
      <c r="F5815" s="2">
        <v>50</v>
      </c>
      <c r="G5815" s="2" t="s">
        <v>83</v>
      </c>
      <c r="H5815" s="2" t="s">
        <v>205</v>
      </c>
      <c r="I5815" s="2" t="s">
        <v>49</v>
      </c>
      <c r="J5815" s="3">
        <v>45935</v>
      </c>
      <c r="K5815" s="3">
        <v>45949</v>
      </c>
      <c r="L5815" s="2" t="s">
        <v>40</v>
      </c>
      <c r="M5815" s="2" t="s">
        <v>94</v>
      </c>
      <c r="N5815" s="2" t="s">
        <v>95</v>
      </c>
      <c r="O5815" s="4">
        <v>1259000</v>
      </c>
      <c r="P5815" s="4">
        <v>170200</v>
      </c>
      <c r="Q5815" s="4">
        <v>1088800</v>
      </c>
      <c r="R5815" s="2">
        <v>36</v>
      </c>
      <c r="S5815" s="5">
        <v>10.66</v>
      </c>
      <c r="T5815" s="4">
        <v>39916.620000000003</v>
      </c>
      <c r="U5815" s="2" t="s">
        <v>73</v>
      </c>
      <c r="V5815" s="2" t="s">
        <v>74</v>
      </c>
      <c r="W5815" s="4">
        <v>399166.2</v>
      </c>
      <c r="X5815" s="4">
        <v>1037832.04</v>
      </c>
      <c r="Y5815" s="4">
        <v>1436998.24</v>
      </c>
      <c r="Z5815" s="2">
        <v>0</v>
      </c>
      <c r="AA5815" s="2" t="s">
        <v>56</v>
      </c>
      <c r="AB5815" s="2" t="s">
        <v>15735</v>
      </c>
      <c r="AC5815" s="2" t="s">
        <v>106</v>
      </c>
      <c r="AD5815" s="2" t="s">
        <v>76</v>
      </c>
      <c r="AE5815" s="5">
        <v>86.48</v>
      </c>
      <c r="AF5815" s="2">
        <v>0</v>
      </c>
      <c r="AG5815" s="2" t="s">
        <v>77</v>
      </c>
      <c r="AH5815" s="2">
        <v>14</v>
      </c>
      <c r="AI5815" s="6" t="str">
        <f t="shared" si="270"/>
        <v>45-54</v>
      </c>
      <c r="AJ5815" s="11">
        <f>YEAR(tbl_LoanData[[#This Row],[Application Date]])</f>
        <v>2025</v>
      </c>
      <c r="AK5815" s="11" t="str">
        <f>TEXT(tbl_LoanData[[#This Row],[Application Date]],"MMMM")</f>
        <v>October</v>
      </c>
      <c r="AL5815" s="12">
        <f>DATE(YEAR(tbl_LoanData[[#This Row],[Application Date]]),MONTH(tbl_LoanData[[#This Row],[Application Date]]),1)</f>
        <v>45931</v>
      </c>
      <c r="AM5815" s="14">
        <f ca="1">IF(AND(tbl_LoanData[[#This Row],[Application Date]]&gt;=EOMONTH(TODAY(),-1)+1,tbl_LoanData[[#This Row],[Application Date]]&lt;=TODAY()),tbl_LoanData[[#This Row],[Loan Amount]],0)</f>
        <v>0</v>
      </c>
      <c r="AN5815" s="14">
        <f>tbl_LoanData[[#This Row],[Amount Paid]]-(Q5815-X5815)</f>
        <v>348198.24000000005</v>
      </c>
      <c r="AO5815" s="14">
        <f>IF(tbl_LoanData[[#This Row],[Application Status]]="Approved",1,0)</f>
        <v>1</v>
      </c>
      <c r="AP5815" s="22" t="str">
        <f t="shared" ca="1" si="271"/>
        <v/>
      </c>
      <c r="AQ5815" s="22" t="str">
        <f t="shared" ca="1" si="272"/>
        <v/>
      </c>
    </row>
    <row r="5816" spans="1:43" ht="14.4" customHeight="1" x14ac:dyDescent="0.3">
      <c r="A5816" s="2" t="s">
        <v>3051</v>
      </c>
      <c r="B5816" s="2" t="s">
        <v>3052</v>
      </c>
      <c r="C5816" s="2" t="s">
        <v>390</v>
      </c>
      <c r="D5816" s="2" t="s">
        <v>101</v>
      </c>
      <c r="E5816" s="2" t="s">
        <v>190</v>
      </c>
      <c r="F5816" s="2">
        <v>36</v>
      </c>
      <c r="G5816" s="2" t="s">
        <v>83</v>
      </c>
      <c r="H5816" s="2" t="s">
        <v>265</v>
      </c>
      <c r="I5816" s="2" t="s">
        <v>44</v>
      </c>
      <c r="J5816" s="3">
        <v>45948</v>
      </c>
      <c r="K5816" s="3">
        <v>45969</v>
      </c>
      <c r="L5816" s="2" t="s">
        <v>40</v>
      </c>
      <c r="M5816" s="2" t="s">
        <v>157</v>
      </c>
      <c r="N5816" s="2" t="s">
        <v>299</v>
      </c>
      <c r="O5816" s="4">
        <v>822000</v>
      </c>
      <c r="P5816" s="4">
        <v>114100</v>
      </c>
      <c r="Q5816" s="4">
        <v>707900</v>
      </c>
      <c r="R5816" s="2">
        <v>24</v>
      </c>
      <c r="S5816" s="5">
        <v>8.85</v>
      </c>
      <c r="T5816" s="4">
        <v>34716.6</v>
      </c>
      <c r="U5816" s="2" t="s">
        <v>73</v>
      </c>
      <c r="V5816" s="2" t="s">
        <v>74</v>
      </c>
      <c r="W5816" s="4">
        <v>312449.40000000002</v>
      </c>
      <c r="X5816" s="4">
        <v>520748.9</v>
      </c>
      <c r="Y5816" s="4">
        <v>833198.3</v>
      </c>
      <c r="Z5816" s="2">
        <v>0</v>
      </c>
      <c r="AA5816" s="2" t="s">
        <v>56</v>
      </c>
      <c r="AB5816" s="2" t="s">
        <v>15735</v>
      </c>
      <c r="AC5816" s="2" t="s">
        <v>129</v>
      </c>
      <c r="AD5816" s="2" t="s">
        <v>76</v>
      </c>
      <c r="AE5816" s="5">
        <v>86.12</v>
      </c>
      <c r="AF5816" s="2">
        <v>0</v>
      </c>
      <c r="AG5816" s="2" t="s">
        <v>77</v>
      </c>
      <c r="AH5816" s="2">
        <v>21</v>
      </c>
      <c r="AI5816" s="6" t="str">
        <f t="shared" si="270"/>
        <v>35-44</v>
      </c>
      <c r="AJ5816" s="11">
        <f>YEAR(tbl_LoanData[[#This Row],[Application Date]])</f>
        <v>2025</v>
      </c>
      <c r="AK5816" s="11" t="str">
        <f>TEXT(tbl_LoanData[[#This Row],[Application Date]],"MMMM")</f>
        <v>October</v>
      </c>
      <c r="AL5816" s="12">
        <f>DATE(YEAR(tbl_LoanData[[#This Row],[Application Date]]),MONTH(tbl_LoanData[[#This Row],[Application Date]]),1)</f>
        <v>45931</v>
      </c>
      <c r="AM5816" s="14">
        <f ca="1">IF(AND(tbl_LoanData[[#This Row],[Application Date]]&gt;=EOMONTH(TODAY(),-1)+1,tbl_LoanData[[#This Row],[Application Date]]&lt;=TODAY()),tbl_LoanData[[#This Row],[Loan Amount]],0)</f>
        <v>0</v>
      </c>
      <c r="AN5816" s="14">
        <f>tbl_LoanData[[#This Row],[Amount Paid]]-(Q5816-X5816)</f>
        <v>125298.30000000005</v>
      </c>
      <c r="AO5816" s="14">
        <f>IF(tbl_LoanData[[#This Row],[Application Status]]="Approved",1,0)</f>
        <v>1</v>
      </c>
      <c r="AP5816" s="22" t="str">
        <f t="shared" ca="1" si="271"/>
        <v/>
      </c>
      <c r="AQ5816" s="22" t="str">
        <f t="shared" ca="1" si="272"/>
        <v/>
      </c>
    </row>
    <row r="5817" spans="1:43" ht="14.4" customHeight="1" x14ac:dyDescent="0.3">
      <c r="A5817" s="2" t="s">
        <v>3131</v>
      </c>
      <c r="B5817" s="2" t="s">
        <v>3132</v>
      </c>
      <c r="C5817" s="2" t="s">
        <v>508</v>
      </c>
      <c r="D5817" s="2" t="s">
        <v>118</v>
      </c>
      <c r="E5817" s="2" t="s">
        <v>165</v>
      </c>
      <c r="F5817" s="2">
        <v>57</v>
      </c>
      <c r="G5817" s="2" t="s">
        <v>83</v>
      </c>
      <c r="H5817" s="2" t="s">
        <v>278</v>
      </c>
      <c r="I5817" s="2" t="s">
        <v>45</v>
      </c>
      <c r="J5817" s="3">
        <v>45955</v>
      </c>
      <c r="K5817" s="3">
        <v>45967</v>
      </c>
      <c r="L5817" s="2" t="s">
        <v>37</v>
      </c>
      <c r="M5817" s="2" t="s">
        <v>260</v>
      </c>
      <c r="N5817" s="2" t="s">
        <v>457</v>
      </c>
      <c r="O5817" s="4">
        <v>239000</v>
      </c>
      <c r="P5817" s="4">
        <v>58000</v>
      </c>
      <c r="Q5817" s="4">
        <v>181000</v>
      </c>
      <c r="R5817" s="2">
        <v>36</v>
      </c>
      <c r="S5817" s="5">
        <v>6.08</v>
      </c>
      <c r="T5817" s="4">
        <v>5944.84</v>
      </c>
      <c r="U5817" s="2" t="s">
        <v>73</v>
      </c>
      <c r="V5817" s="2" t="s">
        <v>74</v>
      </c>
      <c r="W5817" s="4">
        <v>17834.52</v>
      </c>
      <c r="X5817" s="4">
        <v>196179.88</v>
      </c>
      <c r="Y5817" s="4">
        <v>214014.4</v>
      </c>
      <c r="Z5817" s="2">
        <v>180</v>
      </c>
      <c r="AA5817" s="2" t="s">
        <v>60</v>
      </c>
      <c r="AB5817" s="2" t="s">
        <v>15731</v>
      </c>
      <c r="AC5817" s="2" t="s">
        <v>332</v>
      </c>
      <c r="AD5817" s="2" t="s">
        <v>76</v>
      </c>
      <c r="AE5817" s="5">
        <v>75.73</v>
      </c>
      <c r="AF5817" s="2">
        <v>6</v>
      </c>
      <c r="AG5817" s="2" t="s">
        <v>130</v>
      </c>
      <c r="AH5817" s="2">
        <v>12</v>
      </c>
      <c r="AI5817" s="6" t="str">
        <f t="shared" si="270"/>
        <v>55-64</v>
      </c>
      <c r="AJ5817" s="11">
        <f>YEAR(tbl_LoanData[[#This Row],[Application Date]])</f>
        <v>2025</v>
      </c>
      <c r="AK5817" s="11" t="str">
        <f>TEXT(tbl_LoanData[[#This Row],[Application Date]],"MMMM")</f>
        <v>October</v>
      </c>
      <c r="AL5817" s="12">
        <f>DATE(YEAR(tbl_LoanData[[#This Row],[Application Date]]),MONTH(tbl_LoanData[[#This Row],[Application Date]]),1)</f>
        <v>45931</v>
      </c>
      <c r="AM5817" s="14">
        <f ca="1">IF(AND(tbl_LoanData[[#This Row],[Application Date]]&gt;=EOMONTH(TODAY(),-1)+1,tbl_LoanData[[#This Row],[Application Date]]&lt;=TODAY()),tbl_LoanData[[#This Row],[Loan Amount]],0)</f>
        <v>0</v>
      </c>
      <c r="AN5817" s="14">
        <f>tbl_LoanData[[#This Row],[Amount Paid]]-(Q5817-X5817)</f>
        <v>33014.400000000009</v>
      </c>
      <c r="AO5817" s="14">
        <f>IF(tbl_LoanData[[#This Row],[Application Status]]="Approved",1,0)</f>
        <v>1</v>
      </c>
      <c r="AP5817" s="22" t="str">
        <f t="shared" ca="1" si="271"/>
        <v/>
      </c>
      <c r="AQ5817" s="22" t="str">
        <f t="shared" ca="1" si="272"/>
        <v/>
      </c>
    </row>
    <row r="5818" spans="1:43" x14ac:dyDescent="0.3">
      <c r="A5818" s="2" t="s">
        <v>3137</v>
      </c>
      <c r="B5818" s="2" t="s">
        <v>3138</v>
      </c>
      <c r="C5818" s="2" t="s">
        <v>181</v>
      </c>
      <c r="D5818" s="2" t="s">
        <v>102</v>
      </c>
      <c r="E5818" s="2" t="s">
        <v>135</v>
      </c>
      <c r="F5818" s="2">
        <v>48</v>
      </c>
      <c r="G5818" s="2" t="s">
        <v>83</v>
      </c>
      <c r="H5818" s="2" t="s">
        <v>307</v>
      </c>
      <c r="I5818" s="2" t="s">
        <v>43</v>
      </c>
      <c r="J5818" s="3">
        <v>45935</v>
      </c>
      <c r="K5818" s="3">
        <v>45955</v>
      </c>
      <c r="L5818" s="2" t="s">
        <v>36</v>
      </c>
      <c r="M5818" s="2" t="s">
        <v>85</v>
      </c>
      <c r="N5818" s="2" t="s">
        <v>344</v>
      </c>
      <c r="O5818" s="4">
        <v>1376000</v>
      </c>
      <c r="P5818" s="4">
        <v>169100</v>
      </c>
      <c r="Q5818" s="4">
        <v>1206900</v>
      </c>
      <c r="R5818" s="2">
        <v>24</v>
      </c>
      <c r="S5818" s="5">
        <v>5.49</v>
      </c>
      <c r="T5818" s="4">
        <v>55809.07</v>
      </c>
      <c r="U5818" s="2" t="s">
        <v>73</v>
      </c>
      <c r="V5818" s="2" t="s">
        <v>74</v>
      </c>
      <c r="W5818" s="4">
        <v>502281.63</v>
      </c>
      <c r="X5818" s="4">
        <v>837135.99</v>
      </c>
      <c r="Y5818" s="4">
        <v>1339417.6200000001</v>
      </c>
      <c r="Z5818" s="2">
        <v>0</v>
      </c>
      <c r="AA5818" s="2" t="s">
        <v>56</v>
      </c>
      <c r="AB5818" s="2" t="s">
        <v>15728</v>
      </c>
      <c r="AC5818" s="2" t="s">
        <v>138</v>
      </c>
      <c r="AD5818" s="2" t="s">
        <v>76</v>
      </c>
      <c r="AE5818" s="5">
        <v>87.71</v>
      </c>
      <c r="AF5818" s="2">
        <v>0</v>
      </c>
      <c r="AG5818" s="2" t="s">
        <v>77</v>
      </c>
      <c r="AH5818" s="2">
        <v>20</v>
      </c>
      <c r="AI5818" s="6" t="str">
        <f t="shared" si="270"/>
        <v>45-54</v>
      </c>
      <c r="AJ5818" s="11">
        <f>YEAR(tbl_LoanData[[#This Row],[Application Date]])</f>
        <v>2025</v>
      </c>
      <c r="AK5818" s="11" t="str">
        <f>TEXT(tbl_LoanData[[#This Row],[Application Date]],"MMMM")</f>
        <v>October</v>
      </c>
      <c r="AL5818" s="12">
        <f>DATE(YEAR(tbl_LoanData[[#This Row],[Application Date]]),MONTH(tbl_LoanData[[#This Row],[Application Date]]),1)</f>
        <v>45931</v>
      </c>
      <c r="AM5818" s="14">
        <f ca="1">IF(AND(tbl_LoanData[[#This Row],[Application Date]]&gt;=EOMONTH(TODAY(),-1)+1,tbl_LoanData[[#This Row],[Application Date]]&lt;=TODAY()),tbl_LoanData[[#This Row],[Loan Amount]],0)</f>
        <v>0</v>
      </c>
      <c r="AN5818" s="14">
        <f>tbl_LoanData[[#This Row],[Amount Paid]]-(Q5818-X5818)</f>
        <v>132517.62</v>
      </c>
      <c r="AO5818" s="14">
        <f>IF(tbl_LoanData[[#This Row],[Application Status]]="Approved",1,0)</f>
        <v>1</v>
      </c>
      <c r="AP5818" s="22" t="str">
        <f t="shared" ca="1" si="271"/>
        <v/>
      </c>
      <c r="AQ5818" s="22" t="str">
        <f t="shared" ca="1" si="272"/>
        <v/>
      </c>
    </row>
    <row r="5819" spans="1:43" ht="14.4" customHeight="1" x14ac:dyDescent="0.3">
      <c r="A5819" s="2" t="s">
        <v>3501</v>
      </c>
      <c r="B5819" s="2" t="s">
        <v>3502</v>
      </c>
      <c r="C5819" s="2" t="s">
        <v>804</v>
      </c>
      <c r="D5819" s="2" t="s">
        <v>102</v>
      </c>
      <c r="E5819" s="2" t="s">
        <v>182</v>
      </c>
      <c r="F5819" s="2">
        <v>46</v>
      </c>
      <c r="G5819" s="2" t="s">
        <v>83</v>
      </c>
      <c r="H5819" s="2" t="s">
        <v>233</v>
      </c>
      <c r="I5819" s="2" t="s">
        <v>46</v>
      </c>
      <c r="J5819" s="3">
        <v>45946</v>
      </c>
      <c r="K5819" s="3"/>
      <c r="L5819" s="2" t="s">
        <v>37</v>
      </c>
      <c r="M5819" s="2" t="s">
        <v>104</v>
      </c>
      <c r="N5819" s="2" t="s">
        <v>192</v>
      </c>
      <c r="O5819" s="4">
        <v>132000</v>
      </c>
      <c r="P5819" s="4">
        <v>50900</v>
      </c>
      <c r="Q5819" s="4">
        <v>81100</v>
      </c>
      <c r="R5819" s="2">
        <v>18</v>
      </c>
      <c r="S5819" s="5">
        <v>10.84</v>
      </c>
      <c r="T5819" s="4">
        <v>5238.16</v>
      </c>
      <c r="U5819" s="2" t="s">
        <v>113</v>
      </c>
      <c r="V5819" s="2" t="s">
        <v>97</v>
      </c>
      <c r="W5819" s="4">
        <v>0</v>
      </c>
      <c r="X5819" s="4">
        <v>0</v>
      </c>
      <c r="Y5819" s="4">
        <v>94286.86</v>
      </c>
      <c r="Z5819" s="2">
        <v>0</v>
      </c>
      <c r="AA5819" s="2" t="s">
        <v>97</v>
      </c>
      <c r="AB5819" s="2" t="s">
        <v>15729</v>
      </c>
      <c r="AC5819" s="2" t="s">
        <v>146</v>
      </c>
      <c r="AD5819" s="2" t="s">
        <v>76</v>
      </c>
      <c r="AE5819" s="5">
        <v>61.44</v>
      </c>
      <c r="AF5819" s="2">
        <v>0</v>
      </c>
      <c r="AG5819" s="2" t="s">
        <v>97</v>
      </c>
      <c r="AH5819" s="2"/>
      <c r="AI5819" s="6" t="str">
        <f t="shared" si="270"/>
        <v>45-54</v>
      </c>
      <c r="AJ5819" s="11">
        <f>YEAR(tbl_LoanData[[#This Row],[Application Date]])</f>
        <v>2025</v>
      </c>
      <c r="AK5819" s="11" t="str">
        <f>TEXT(tbl_LoanData[[#This Row],[Application Date]],"MMMM")</f>
        <v>October</v>
      </c>
      <c r="AL5819" s="12">
        <f>DATE(YEAR(tbl_LoanData[[#This Row],[Application Date]]),MONTH(tbl_LoanData[[#This Row],[Application Date]]),1)</f>
        <v>45931</v>
      </c>
      <c r="AM5819" s="14">
        <f ca="1">IF(AND(tbl_LoanData[[#This Row],[Application Date]]&gt;=EOMONTH(TODAY(),-1)+1,tbl_LoanData[[#This Row],[Application Date]]&lt;=TODAY()),tbl_LoanData[[#This Row],[Loan Amount]],0)</f>
        <v>0</v>
      </c>
      <c r="AN5819" s="14">
        <f>tbl_LoanData[[#This Row],[Amount Paid]]-(Q5819-X5819)</f>
        <v>-81100</v>
      </c>
      <c r="AO5819" s="14">
        <f>IF(tbl_LoanData[[#This Row],[Application Status]]="Approved",1,0)</f>
        <v>0</v>
      </c>
      <c r="AP5819" s="22" t="str">
        <f t="shared" ca="1" si="271"/>
        <v/>
      </c>
      <c r="AQ5819" s="22" t="str">
        <f t="shared" ca="1" si="272"/>
        <v/>
      </c>
    </row>
    <row r="5820" spans="1:43" x14ac:dyDescent="0.3">
      <c r="A5820" s="2" t="s">
        <v>3505</v>
      </c>
      <c r="B5820" s="2" t="s">
        <v>3506</v>
      </c>
      <c r="C5820" s="2" t="s">
        <v>986</v>
      </c>
      <c r="D5820" s="2" t="s">
        <v>268</v>
      </c>
      <c r="E5820" s="2" t="s">
        <v>165</v>
      </c>
      <c r="F5820" s="2">
        <v>26</v>
      </c>
      <c r="G5820" s="2" t="s">
        <v>83</v>
      </c>
      <c r="H5820" s="2" t="s">
        <v>269</v>
      </c>
      <c r="I5820" s="2" t="s">
        <v>46</v>
      </c>
      <c r="J5820" s="3">
        <v>45942</v>
      </c>
      <c r="K5820" s="3">
        <v>45944</v>
      </c>
      <c r="L5820" s="2" t="s">
        <v>39</v>
      </c>
      <c r="M5820" s="2" t="s">
        <v>167</v>
      </c>
      <c r="N5820" s="2" t="s">
        <v>491</v>
      </c>
      <c r="O5820" s="4">
        <v>2216000</v>
      </c>
      <c r="P5820" s="4">
        <v>777300</v>
      </c>
      <c r="Q5820" s="4">
        <v>1438700</v>
      </c>
      <c r="R5820" s="2">
        <v>24</v>
      </c>
      <c r="S5820" s="5">
        <v>13.62</v>
      </c>
      <c r="T5820" s="4">
        <v>76275.08</v>
      </c>
      <c r="U5820" s="2" t="s">
        <v>73</v>
      </c>
      <c r="V5820" s="2" t="s">
        <v>74</v>
      </c>
      <c r="W5820" s="4">
        <v>305100.32</v>
      </c>
      <c r="X5820" s="4">
        <v>1525501.56</v>
      </c>
      <c r="Y5820" s="4">
        <v>1830601.88</v>
      </c>
      <c r="Z5820" s="2">
        <v>180</v>
      </c>
      <c r="AA5820" s="2" t="s">
        <v>60</v>
      </c>
      <c r="AB5820" s="2" t="s">
        <v>15730</v>
      </c>
      <c r="AC5820" s="2" t="s">
        <v>146</v>
      </c>
      <c r="AD5820" s="2" t="s">
        <v>76</v>
      </c>
      <c r="AE5820" s="5">
        <v>64.92</v>
      </c>
      <c r="AF5820" s="2">
        <v>6</v>
      </c>
      <c r="AG5820" s="2" t="s">
        <v>130</v>
      </c>
      <c r="AH5820" s="2">
        <v>2</v>
      </c>
      <c r="AI5820" s="6" t="str">
        <f t="shared" si="270"/>
        <v>25-34</v>
      </c>
      <c r="AJ5820" s="11">
        <f>YEAR(tbl_LoanData[[#This Row],[Application Date]])</f>
        <v>2025</v>
      </c>
      <c r="AK5820" s="11" t="str">
        <f>TEXT(tbl_LoanData[[#This Row],[Application Date]],"MMMM")</f>
        <v>October</v>
      </c>
      <c r="AL5820" s="12">
        <f>DATE(YEAR(tbl_LoanData[[#This Row],[Application Date]]),MONTH(tbl_LoanData[[#This Row],[Application Date]]),1)</f>
        <v>45931</v>
      </c>
      <c r="AM5820" s="14">
        <f ca="1">IF(AND(tbl_LoanData[[#This Row],[Application Date]]&gt;=EOMONTH(TODAY(),-1)+1,tbl_LoanData[[#This Row],[Application Date]]&lt;=TODAY()),tbl_LoanData[[#This Row],[Loan Amount]],0)</f>
        <v>0</v>
      </c>
      <c r="AN5820" s="14">
        <f>tbl_LoanData[[#This Row],[Amount Paid]]-(Q5820-X5820)</f>
        <v>391901.88000000006</v>
      </c>
      <c r="AO5820" s="14">
        <f>IF(tbl_LoanData[[#This Row],[Application Status]]="Approved",1,0)</f>
        <v>1</v>
      </c>
      <c r="AP5820" s="22" t="str">
        <f t="shared" ca="1" si="271"/>
        <v/>
      </c>
      <c r="AQ5820" s="22" t="str">
        <f t="shared" ca="1" si="272"/>
        <v/>
      </c>
    </row>
    <row r="5821" spans="1:43" ht="14.4" customHeight="1" x14ac:dyDescent="0.3">
      <c r="A5821" s="2" t="s">
        <v>3629</v>
      </c>
      <c r="B5821" s="2" t="s">
        <v>3630</v>
      </c>
      <c r="C5821" s="2" t="s">
        <v>804</v>
      </c>
      <c r="D5821" s="2" t="s">
        <v>311</v>
      </c>
      <c r="E5821" s="2" t="s">
        <v>209</v>
      </c>
      <c r="F5821" s="2">
        <v>25</v>
      </c>
      <c r="G5821" s="2" t="s">
        <v>83</v>
      </c>
      <c r="H5821" s="2" t="s">
        <v>136</v>
      </c>
      <c r="I5821" s="2" t="s">
        <v>49</v>
      </c>
      <c r="J5821" s="3">
        <v>45939</v>
      </c>
      <c r="K5821" s="3"/>
      <c r="L5821" s="2" t="s">
        <v>38</v>
      </c>
      <c r="M5821" s="2" t="s">
        <v>127</v>
      </c>
      <c r="N5821" s="2" t="s">
        <v>128</v>
      </c>
      <c r="O5821" s="4">
        <v>1863000</v>
      </c>
      <c r="P5821" s="4">
        <v>616300</v>
      </c>
      <c r="Q5821" s="4">
        <v>1246700</v>
      </c>
      <c r="R5821" s="2">
        <v>36</v>
      </c>
      <c r="S5821" s="5">
        <v>12.95</v>
      </c>
      <c r="T5821" s="4">
        <v>48084.53</v>
      </c>
      <c r="U5821" s="2" t="s">
        <v>113</v>
      </c>
      <c r="V5821" s="2" t="s">
        <v>97</v>
      </c>
      <c r="W5821" s="4">
        <v>0</v>
      </c>
      <c r="X5821" s="4">
        <v>0</v>
      </c>
      <c r="Y5821" s="4">
        <v>1731042.95</v>
      </c>
      <c r="Z5821" s="2">
        <v>0</v>
      </c>
      <c r="AA5821" s="2" t="s">
        <v>97</v>
      </c>
      <c r="AB5821" s="2" t="s">
        <v>15729</v>
      </c>
      <c r="AC5821" s="2" t="s">
        <v>332</v>
      </c>
      <c r="AD5821" s="2" t="s">
        <v>76</v>
      </c>
      <c r="AE5821" s="5">
        <v>66.92</v>
      </c>
      <c r="AF5821" s="2">
        <v>0</v>
      </c>
      <c r="AG5821" s="2" t="s">
        <v>97</v>
      </c>
      <c r="AH5821" s="2"/>
      <c r="AI5821" s="6" t="str">
        <f t="shared" si="270"/>
        <v>25-34</v>
      </c>
      <c r="AJ5821" s="11">
        <f>YEAR(tbl_LoanData[[#This Row],[Application Date]])</f>
        <v>2025</v>
      </c>
      <c r="AK5821" s="11" t="str">
        <f>TEXT(tbl_LoanData[[#This Row],[Application Date]],"MMMM")</f>
        <v>October</v>
      </c>
      <c r="AL5821" s="12">
        <f>DATE(YEAR(tbl_LoanData[[#This Row],[Application Date]]),MONTH(tbl_LoanData[[#This Row],[Application Date]]),1)</f>
        <v>45931</v>
      </c>
      <c r="AM5821" s="14">
        <f ca="1">IF(AND(tbl_LoanData[[#This Row],[Application Date]]&gt;=EOMONTH(TODAY(),-1)+1,tbl_LoanData[[#This Row],[Application Date]]&lt;=TODAY()),tbl_LoanData[[#This Row],[Loan Amount]],0)</f>
        <v>0</v>
      </c>
      <c r="AN5821" s="14">
        <f>tbl_LoanData[[#This Row],[Amount Paid]]-(Q5821-X5821)</f>
        <v>-1246700</v>
      </c>
      <c r="AO5821" s="14">
        <f>IF(tbl_LoanData[[#This Row],[Application Status]]="Approved",1,0)</f>
        <v>0</v>
      </c>
      <c r="AP5821" s="22" t="str">
        <f t="shared" ca="1" si="271"/>
        <v/>
      </c>
      <c r="AQ5821" s="22" t="str">
        <f t="shared" ca="1" si="272"/>
        <v/>
      </c>
    </row>
    <row r="5822" spans="1:43" ht="14.4" customHeight="1" x14ac:dyDescent="0.3">
      <c r="A5822" s="2" t="s">
        <v>3845</v>
      </c>
      <c r="B5822" s="2" t="s">
        <v>3846</v>
      </c>
      <c r="C5822" s="2" t="s">
        <v>356</v>
      </c>
      <c r="D5822" s="2" t="s">
        <v>268</v>
      </c>
      <c r="E5822" s="2" t="s">
        <v>183</v>
      </c>
      <c r="F5822" s="2">
        <v>43</v>
      </c>
      <c r="G5822" s="2" t="s">
        <v>69</v>
      </c>
      <c r="H5822" s="2" t="s">
        <v>285</v>
      </c>
      <c r="I5822" s="2" t="s">
        <v>55</v>
      </c>
      <c r="J5822" s="3">
        <v>45949</v>
      </c>
      <c r="K5822" s="3">
        <v>45964</v>
      </c>
      <c r="L5822" s="2" t="s">
        <v>36</v>
      </c>
      <c r="M5822" s="2" t="s">
        <v>71</v>
      </c>
      <c r="N5822" s="2" t="s">
        <v>162</v>
      </c>
      <c r="O5822" s="4">
        <v>1042000</v>
      </c>
      <c r="P5822" s="4">
        <v>230300</v>
      </c>
      <c r="Q5822" s="4">
        <v>811700</v>
      </c>
      <c r="R5822" s="2">
        <v>60</v>
      </c>
      <c r="S5822" s="5">
        <v>5.1100000000000003</v>
      </c>
      <c r="T5822" s="4">
        <v>16984.82</v>
      </c>
      <c r="U5822" s="2" t="s">
        <v>73</v>
      </c>
      <c r="V5822" s="2" t="s">
        <v>74</v>
      </c>
      <c r="W5822" s="4">
        <v>135878.56</v>
      </c>
      <c r="X5822" s="4">
        <v>883210.79</v>
      </c>
      <c r="Y5822" s="4">
        <v>1019089.35</v>
      </c>
      <c r="Z5822" s="2">
        <v>32</v>
      </c>
      <c r="AA5822" s="2" t="s">
        <v>58</v>
      </c>
      <c r="AB5822" s="2" t="s">
        <v>15731</v>
      </c>
      <c r="AC5822" s="2" t="s">
        <v>138</v>
      </c>
      <c r="AD5822" s="2" t="s">
        <v>76</v>
      </c>
      <c r="AE5822" s="5">
        <v>77.900000000000006</v>
      </c>
      <c r="AF5822" s="2">
        <v>1</v>
      </c>
      <c r="AG5822" s="2" t="s">
        <v>15718</v>
      </c>
      <c r="AH5822" s="2">
        <v>15</v>
      </c>
      <c r="AI5822" s="6" t="str">
        <f t="shared" si="270"/>
        <v>35-44</v>
      </c>
      <c r="AJ5822" s="11">
        <f>YEAR(tbl_LoanData[[#This Row],[Application Date]])</f>
        <v>2025</v>
      </c>
      <c r="AK5822" s="11" t="str">
        <f>TEXT(tbl_LoanData[[#This Row],[Application Date]],"MMMM")</f>
        <v>October</v>
      </c>
      <c r="AL5822" s="12">
        <f>DATE(YEAR(tbl_LoanData[[#This Row],[Application Date]]),MONTH(tbl_LoanData[[#This Row],[Application Date]]),1)</f>
        <v>45931</v>
      </c>
      <c r="AM5822" s="14">
        <f ca="1">IF(AND(tbl_LoanData[[#This Row],[Application Date]]&gt;=EOMONTH(TODAY(),-1)+1,tbl_LoanData[[#This Row],[Application Date]]&lt;=TODAY()),tbl_LoanData[[#This Row],[Loan Amount]],0)</f>
        <v>0</v>
      </c>
      <c r="AN5822" s="14">
        <f>tbl_LoanData[[#This Row],[Amount Paid]]-(Q5822-X5822)</f>
        <v>207389.35000000003</v>
      </c>
      <c r="AO5822" s="14">
        <f>IF(tbl_LoanData[[#This Row],[Application Status]]="Approved",1,0)</f>
        <v>1</v>
      </c>
      <c r="AP5822" s="22" t="str">
        <f t="shared" ca="1" si="271"/>
        <v/>
      </c>
      <c r="AQ5822" s="22" t="str">
        <f t="shared" ca="1" si="272"/>
        <v/>
      </c>
    </row>
    <row r="5823" spans="1:43" ht="14.4" customHeight="1" x14ac:dyDescent="0.3">
      <c r="A5823" s="2" t="s">
        <v>3997</v>
      </c>
      <c r="B5823" s="2" t="s">
        <v>3998</v>
      </c>
      <c r="C5823" s="2" t="s">
        <v>317</v>
      </c>
      <c r="D5823" s="2" t="s">
        <v>176</v>
      </c>
      <c r="E5823" s="2" t="s">
        <v>311</v>
      </c>
      <c r="F5823" s="2">
        <v>45</v>
      </c>
      <c r="G5823" s="2" t="s">
        <v>83</v>
      </c>
      <c r="H5823" s="2" t="s">
        <v>516</v>
      </c>
      <c r="I5823" s="2" t="s">
        <v>53</v>
      </c>
      <c r="J5823" s="3">
        <v>45935</v>
      </c>
      <c r="K5823" s="3">
        <v>45952</v>
      </c>
      <c r="L5823" s="2" t="s">
        <v>37</v>
      </c>
      <c r="M5823" s="2" t="s">
        <v>104</v>
      </c>
      <c r="N5823" s="2" t="s">
        <v>192</v>
      </c>
      <c r="O5823" s="4">
        <v>221000</v>
      </c>
      <c r="P5823" s="4">
        <v>50300</v>
      </c>
      <c r="Q5823" s="4">
        <v>170700</v>
      </c>
      <c r="R5823" s="2">
        <v>36</v>
      </c>
      <c r="S5823" s="5">
        <v>14.6</v>
      </c>
      <c r="T5823" s="4">
        <v>6818.52</v>
      </c>
      <c r="U5823" s="2" t="s">
        <v>73</v>
      </c>
      <c r="V5823" s="2" t="s">
        <v>74</v>
      </c>
      <c r="W5823" s="4">
        <v>54548.160000000003</v>
      </c>
      <c r="X5823" s="4">
        <v>190918.44</v>
      </c>
      <c r="Y5823" s="4">
        <v>245466.6</v>
      </c>
      <c r="Z5823" s="2">
        <v>60</v>
      </c>
      <c r="AA5823" s="2" t="s">
        <v>58</v>
      </c>
      <c r="AB5823" s="2" t="s">
        <v>15733</v>
      </c>
      <c r="AC5823" s="2" t="s">
        <v>129</v>
      </c>
      <c r="AD5823" s="2" t="s">
        <v>76</v>
      </c>
      <c r="AE5823" s="5">
        <v>77.239999999999995</v>
      </c>
      <c r="AF5823" s="2">
        <v>2</v>
      </c>
      <c r="AG5823" s="2" t="s">
        <v>15718</v>
      </c>
      <c r="AH5823" s="2">
        <v>17</v>
      </c>
      <c r="AI5823" s="6" t="str">
        <f t="shared" si="270"/>
        <v>45-54</v>
      </c>
      <c r="AJ5823" s="11">
        <f>YEAR(tbl_LoanData[[#This Row],[Application Date]])</f>
        <v>2025</v>
      </c>
      <c r="AK5823" s="11" t="str">
        <f>TEXT(tbl_LoanData[[#This Row],[Application Date]],"MMMM")</f>
        <v>October</v>
      </c>
      <c r="AL5823" s="12">
        <f>DATE(YEAR(tbl_LoanData[[#This Row],[Application Date]]),MONTH(tbl_LoanData[[#This Row],[Application Date]]),1)</f>
        <v>45931</v>
      </c>
      <c r="AM5823" s="14">
        <f ca="1">IF(AND(tbl_LoanData[[#This Row],[Application Date]]&gt;=EOMONTH(TODAY(),-1)+1,tbl_LoanData[[#This Row],[Application Date]]&lt;=TODAY()),tbl_LoanData[[#This Row],[Loan Amount]],0)</f>
        <v>0</v>
      </c>
      <c r="AN5823" s="14">
        <f>tbl_LoanData[[#This Row],[Amount Paid]]-(Q5823-X5823)</f>
        <v>74766.600000000006</v>
      </c>
      <c r="AO5823" s="14">
        <f>IF(tbl_LoanData[[#This Row],[Application Status]]="Approved",1,0)</f>
        <v>1</v>
      </c>
      <c r="AP5823" s="22" t="str">
        <f t="shared" ca="1" si="271"/>
        <v/>
      </c>
      <c r="AQ5823" s="22" t="str">
        <f t="shared" ca="1" si="272"/>
        <v/>
      </c>
    </row>
    <row r="5824" spans="1:43" x14ac:dyDescent="0.3">
      <c r="A5824" s="2" t="s">
        <v>4003</v>
      </c>
      <c r="B5824" s="2" t="s">
        <v>4004</v>
      </c>
      <c r="C5824" s="2" t="s">
        <v>393</v>
      </c>
      <c r="D5824" s="2" t="s">
        <v>204</v>
      </c>
      <c r="E5824" s="2" t="s">
        <v>161</v>
      </c>
      <c r="F5824" s="2">
        <v>53</v>
      </c>
      <c r="G5824" s="2" t="s">
        <v>83</v>
      </c>
      <c r="H5824" s="2" t="s">
        <v>103</v>
      </c>
      <c r="I5824" s="2" t="s">
        <v>43</v>
      </c>
      <c r="J5824" s="3">
        <v>45953</v>
      </c>
      <c r="K5824" s="3"/>
      <c r="L5824" s="2" t="s">
        <v>39</v>
      </c>
      <c r="M5824" s="2" t="s">
        <v>85</v>
      </c>
      <c r="N5824" s="2" t="s">
        <v>178</v>
      </c>
      <c r="O5824" s="4">
        <v>1665000</v>
      </c>
      <c r="P5824" s="4">
        <v>178400</v>
      </c>
      <c r="Q5824" s="4">
        <v>1486600</v>
      </c>
      <c r="R5824" s="2">
        <v>60</v>
      </c>
      <c r="S5824" s="5">
        <v>6.23</v>
      </c>
      <c r="T5824" s="4">
        <v>32494.6</v>
      </c>
      <c r="U5824" s="2" t="s">
        <v>113</v>
      </c>
      <c r="V5824" s="2" t="s">
        <v>97</v>
      </c>
      <c r="W5824" s="4">
        <v>0</v>
      </c>
      <c r="X5824" s="4">
        <v>0</v>
      </c>
      <c r="Y5824" s="4">
        <v>1949675.9</v>
      </c>
      <c r="Z5824" s="2">
        <v>0</v>
      </c>
      <c r="AA5824" s="2" t="s">
        <v>97</v>
      </c>
      <c r="AB5824" s="2" t="s">
        <v>15736</v>
      </c>
      <c r="AC5824" s="2" t="s">
        <v>213</v>
      </c>
      <c r="AD5824" s="2" t="s">
        <v>76</v>
      </c>
      <c r="AE5824" s="5">
        <v>89.29</v>
      </c>
      <c r="AF5824" s="2">
        <v>0</v>
      </c>
      <c r="AG5824" s="2" t="s">
        <v>97</v>
      </c>
      <c r="AH5824" s="2"/>
      <c r="AI5824" s="6" t="str">
        <f t="shared" si="270"/>
        <v>45-54</v>
      </c>
      <c r="AJ5824" s="11">
        <f>YEAR(tbl_LoanData[[#This Row],[Application Date]])</f>
        <v>2025</v>
      </c>
      <c r="AK5824" s="11" t="str">
        <f>TEXT(tbl_LoanData[[#This Row],[Application Date]],"MMMM")</f>
        <v>October</v>
      </c>
      <c r="AL5824" s="12">
        <f>DATE(YEAR(tbl_LoanData[[#This Row],[Application Date]]),MONTH(tbl_LoanData[[#This Row],[Application Date]]),1)</f>
        <v>45931</v>
      </c>
      <c r="AM5824" s="14">
        <f ca="1">IF(AND(tbl_LoanData[[#This Row],[Application Date]]&gt;=EOMONTH(TODAY(),-1)+1,tbl_LoanData[[#This Row],[Application Date]]&lt;=TODAY()),tbl_LoanData[[#This Row],[Loan Amount]],0)</f>
        <v>0</v>
      </c>
      <c r="AN5824" s="14">
        <f>tbl_LoanData[[#This Row],[Amount Paid]]-(Q5824-X5824)</f>
        <v>-1486600</v>
      </c>
      <c r="AO5824" s="14">
        <f>IF(tbl_LoanData[[#This Row],[Application Status]]="Approved",1,0)</f>
        <v>0</v>
      </c>
      <c r="AP5824" s="22" t="str">
        <f t="shared" ca="1" si="271"/>
        <v/>
      </c>
      <c r="AQ5824" s="22" t="str">
        <f t="shared" ca="1" si="272"/>
        <v/>
      </c>
    </row>
    <row r="5825" spans="1:43" x14ac:dyDescent="0.3">
      <c r="A5825" s="2" t="s">
        <v>4189</v>
      </c>
      <c r="B5825" s="2" t="s">
        <v>4190</v>
      </c>
      <c r="C5825" s="2" t="s">
        <v>90</v>
      </c>
      <c r="D5825" s="2" t="s">
        <v>134</v>
      </c>
      <c r="E5825" s="2" t="s">
        <v>176</v>
      </c>
      <c r="F5825" s="2">
        <v>49</v>
      </c>
      <c r="G5825" s="2" t="s">
        <v>69</v>
      </c>
      <c r="H5825" s="2" t="s">
        <v>70</v>
      </c>
      <c r="I5825" s="2" t="s">
        <v>50</v>
      </c>
      <c r="J5825" s="3">
        <v>45960</v>
      </c>
      <c r="K5825" s="3">
        <v>45964</v>
      </c>
      <c r="L5825" s="2" t="s">
        <v>36</v>
      </c>
      <c r="M5825" s="2" t="s">
        <v>111</v>
      </c>
      <c r="N5825" s="2" t="s">
        <v>350</v>
      </c>
      <c r="O5825" s="4">
        <v>904000</v>
      </c>
      <c r="P5825" s="4">
        <v>160100</v>
      </c>
      <c r="Q5825" s="4">
        <v>743900</v>
      </c>
      <c r="R5825" s="2">
        <v>60</v>
      </c>
      <c r="S5825" s="5">
        <v>5.96</v>
      </c>
      <c r="T5825" s="4">
        <v>16093.04</v>
      </c>
      <c r="U5825" s="2" t="s">
        <v>73</v>
      </c>
      <c r="V5825" s="2" t="s">
        <v>74</v>
      </c>
      <c r="W5825" s="4">
        <v>144837.35999999999</v>
      </c>
      <c r="X5825" s="4">
        <v>820744.84</v>
      </c>
      <c r="Y5825" s="4">
        <v>965582.2</v>
      </c>
      <c r="Z5825" s="2">
        <v>0</v>
      </c>
      <c r="AA5825" s="2" t="s">
        <v>56</v>
      </c>
      <c r="AB5825" s="2" t="s">
        <v>15731</v>
      </c>
      <c r="AC5825" s="2" t="s">
        <v>332</v>
      </c>
      <c r="AD5825" s="2" t="s">
        <v>76</v>
      </c>
      <c r="AE5825" s="5">
        <v>82.29</v>
      </c>
      <c r="AF5825" s="2">
        <v>0</v>
      </c>
      <c r="AG5825" s="2" t="s">
        <v>77</v>
      </c>
      <c r="AH5825" s="2">
        <v>4</v>
      </c>
      <c r="AI5825" s="6" t="str">
        <f t="shared" si="270"/>
        <v>45-54</v>
      </c>
      <c r="AJ5825" s="11">
        <f>YEAR(tbl_LoanData[[#This Row],[Application Date]])</f>
        <v>2025</v>
      </c>
      <c r="AK5825" s="11" t="str">
        <f>TEXT(tbl_LoanData[[#This Row],[Application Date]],"MMMM")</f>
        <v>October</v>
      </c>
      <c r="AL5825" s="12">
        <f>DATE(YEAR(tbl_LoanData[[#This Row],[Application Date]]),MONTH(tbl_LoanData[[#This Row],[Application Date]]),1)</f>
        <v>45931</v>
      </c>
      <c r="AM5825" s="14">
        <f ca="1">IF(AND(tbl_LoanData[[#This Row],[Application Date]]&gt;=EOMONTH(TODAY(),-1)+1,tbl_LoanData[[#This Row],[Application Date]]&lt;=TODAY()),tbl_LoanData[[#This Row],[Loan Amount]],0)</f>
        <v>0</v>
      </c>
      <c r="AN5825" s="14">
        <f>tbl_LoanData[[#This Row],[Amount Paid]]-(Q5825-X5825)</f>
        <v>221682.19999999995</v>
      </c>
      <c r="AO5825" s="14">
        <f>IF(tbl_LoanData[[#This Row],[Application Status]]="Approved",1,0)</f>
        <v>1</v>
      </c>
      <c r="AP5825" s="22" t="str">
        <f t="shared" ca="1" si="271"/>
        <v/>
      </c>
      <c r="AQ5825" s="22" t="str">
        <f t="shared" ca="1" si="272"/>
        <v/>
      </c>
    </row>
    <row r="5826" spans="1:43" ht="14.4" customHeight="1" x14ac:dyDescent="0.3">
      <c r="A5826" s="2" t="s">
        <v>4243</v>
      </c>
      <c r="B5826" s="2" t="s">
        <v>4244</v>
      </c>
      <c r="C5826" s="2" t="s">
        <v>471</v>
      </c>
      <c r="D5826" s="2" t="s">
        <v>118</v>
      </c>
      <c r="E5826" s="2" t="s">
        <v>204</v>
      </c>
      <c r="F5826" s="2">
        <v>22</v>
      </c>
      <c r="G5826" s="2" t="s">
        <v>83</v>
      </c>
      <c r="H5826" s="2" t="s">
        <v>143</v>
      </c>
      <c r="I5826" s="2" t="s">
        <v>46</v>
      </c>
      <c r="J5826" s="3">
        <v>45953</v>
      </c>
      <c r="K5826" s="3"/>
      <c r="L5826" s="2" t="s">
        <v>41</v>
      </c>
      <c r="M5826" s="2" t="s">
        <v>144</v>
      </c>
      <c r="N5826" s="2" t="s">
        <v>857</v>
      </c>
      <c r="O5826" s="4">
        <v>4389000</v>
      </c>
      <c r="P5826" s="4">
        <v>1129500</v>
      </c>
      <c r="Q5826" s="4">
        <v>3259500</v>
      </c>
      <c r="R5826" s="2">
        <v>24</v>
      </c>
      <c r="S5826" s="5">
        <v>5.72</v>
      </c>
      <c r="T5826" s="4">
        <v>151349.45000000001</v>
      </c>
      <c r="U5826" s="2" t="s">
        <v>96</v>
      </c>
      <c r="V5826" s="2" t="s">
        <v>97</v>
      </c>
      <c r="W5826" s="4">
        <v>0</v>
      </c>
      <c r="X5826" s="4">
        <v>0</v>
      </c>
      <c r="Y5826" s="4">
        <v>3632386.8</v>
      </c>
      <c r="Z5826" s="2">
        <v>0</v>
      </c>
      <c r="AA5826" s="2" t="s">
        <v>97</v>
      </c>
      <c r="AB5826" s="2" t="s">
        <v>15732</v>
      </c>
      <c r="AC5826" s="2" t="s">
        <v>213</v>
      </c>
      <c r="AD5826" s="2" t="s">
        <v>76</v>
      </c>
      <c r="AE5826" s="5">
        <v>74.27</v>
      </c>
      <c r="AF5826" s="2">
        <v>0</v>
      </c>
      <c r="AG5826" s="2" t="s">
        <v>97</v>
      </c>
      <c r="AH5826" s="2"/>
      <c r="AI5826" s="6" t="str">
        <f t="shared" ref="AI5826:AI5889" si="273">IF(F5826&lt;25,"18-24",IF(F5826&lt;35,"25-34",IF(F5826&lt;45,"35-44",IF(F5826&lt;55,"45-54",IF(F5826&lt;65,"55-64","65+")))))</f>
        <v>18-24</v>
      </c>
      <c r="AJ5826" s="11">
        <f>YEAR(tbl_LoanData[[#This Row],[Application Date]])</f>
        <v>2025</v>
      </c>
      <c r="AK5826" s="11" t="str">
        <f>TEXT(tbl_LoanData[[#This Row],[Application Date]],"MMMM")</f>
        <v>October</v>
      </c>
      <c r="AL5826" s="12">
        <f>DATE(YEAR(tbl_LoanData[[#This Row],[Application Date]]),MONTH(tbl_LoanData[[#This Row],[Application Date]]),1)</f>
        <v>45931</v>
      </c>
      <c r="AM5826" s="14">
        <f ca="1">IF(AND(tbl_LoanData[[#This Row],[Application Date]]&gt;=EOMONTH(TODAY(),-1)+1,tbl_LoanData[[#This Row],[Application Date]]&lt;=TODAY()),tbl_LoanData[[#This Row],[Loan Amount]],0)</f>
        <v>0</v>
      </c>
      <c r="AN5826" s="14">
        <f>tbl_LoanData[[#This Row],[Amount Paid]]-(Q5826-X5826)</f>
        <v>-3259500</v>
      </c>
      <c r="AO5826" s="14">
        <f>IF(tbl_LoanData[[#This Row],[Application Status]]="Approved",1,0)</f>
        <v>0</v>
      </c>
      <c r="AP5826" s="22" t="str">
        <f t="shared" ref="AP5826:AP5889" ca="1" si="274">IF(AND(J5826&gt;=DATE(YEAR(TODAY()),MONTH(TODAY()),1),J5826&lt;=TODAY()),"Current MTD",IF(AND(J5826&gt;=EOMONTH(TODAY(),-2)+1,J5826&lt;=EOMONTH(TODAY(),-1)),"Previous MTD",""))</f>
        <v/>
      </c>
      <c r="AQ5826" s="22" t="str">
        <f t="shared" ref="AQ5826:AQ5889" ca="1" si="275">IF(AND(J5826&gt;=DATE(YEAR(TODAY()),MONTH(TODAY()),1),J5826&lt;=TODAY()),TEXT(DATE(YEAR(TODAY()),MONTH(TODAY()),1),"mmm d")&amp;"–"&amp;DAY(TODAY()),IF(AND(J5826&gt;=EOMONTH(TODAY(),-2)+1,J5826&lt;=EOMONTH(TODAY(),-1)),""&amp;TEXT(EOMONTH(TODAY(),-2)+1,"mmm d")&amp;"–"&amp;DAY(TODAY()),""))</f>
        <v/>
      </c>
    </row>
    <row r="5827" spans="1:43" ht="14.4" customHeight="1" x14ac:dyDescent="0.3">
      <c r="A5827" s="2" t="s">
        <v>4263</v>
      </c>
      <c r="B5827" s="2" t="s">
        <v>4264</v>
      </c>
      <c r="C5827" s="2" t="s">
        <v>223</v>
      </c>
      <c r="D5827" s="2" t="s">
        <v>91</v>
      </c>
      <c r="E5827" s="2" t="s">
        <v>204</v>
      </c>
      <c r="F5827" s="2">
        <v>64</v>
      </c>
      <c r="G5827" s="2" t="s">
        <v>69</v>
      </c>
      <c r="H5827" s="2" t="s">
        <v>143</v>
      </c>
      <c r="I5827" s="2" t="s">
        <v>46</v>
      </c>
      <c r="J5827" s="3">
        <v>45936</v>
      </c>
      <c r="K5827" s="3">
        <v>45949</v>
      </c>
      <c r="L5827" s="2" t="s">
        <v>39</v>
      </c>
      <c r="M5827" s="2" t="s">
        <v>94</v>
      </c>
      <c r="N5827" s="2" t="s">
        <v>418</v>
      </c>
      <c r="O5827" s="4">
        <v>2291000</v>
      </c>
      <c r="P5827" s="4">
        <v>459300</v>
      </c>
      <c r="Q5827" s="4">
        <v>1831700</v>
      </c>
      <c r="R5827" s="2">
        <v>24</v>
      </c>
      <c r="S5827" s="5">
        <v>10.61</v>
      </c>
      <c r="T5827" s="4">
        <v>92516.11</v>
      </c>
      <c r="U5827" s="2" t="s">
        <v>73</v>
      </c>
      <c r="V5827" s="2" t="s">
        <v>74</v>
      </c>
      <c r="W5827" s="4">
        <v>925161.1</v>
      </c>
      <c r="X5827" s="4">
        <v>1295225.6399999999</v>
      </c>
      <c r="Y5827" s="4">
        <v>2220386.7400000002</v>
      </c>
      <c r="Z5827" s="2">
        <v>0</v>
      </c>
      <c r="AA5827" s="2" t="s">
        <v>56</v>
      </c>
      <c r="AB5827" s="2" t="s">
        <v>15728</v>
      </c>
      <c r="AC5827" s="2" t="s">
        <v>213</v>
      </c>
      <c r="AD5827" s="2" t="s">
        <v>76</v>
      </c>
      <c r="AE5827" s="5">
        <v>79.95</v>
      </c>
      <c r="AF5827" s="2">
        <v>0</v>
      </c>
      <c r="AG5827" s="2" t="s">
        <v>77</v>
      </c>
      <c r="AH5827" s="2">
        <v>13</v>
      </c>
      <c r="AI5827" s="6" t="str">
        <f t="shared" si="273"/>
        <v>55-64</v>
      </c>
      <c r="AJ5827" s="11">
        <f>YEAR(tbl_LoanData[[#This Row],[Application Date]])</f>
        <v>2025</v>
      </c>
      <c r="AK5827" s="11" t="str">
        <f>TEXT(tbl_LoanData[[#This Row],[Application Date]],"MMMM")</f>
        <v>October</v>
      </c>
      <c r="AL5827" s="12">
        <f>DATE(YEAR(tbl_LoanData[[#This Row],[Application Date]]),MONTH(tbl_LoanData[[#This Row],[Application Date]]),1)</f>
        <v>45931</v>
      </c>
      <c r="AM5827" s="14">
        <f ca="1">IF(AND(tbl_LoanData[[#This Row],[Application Date]]&gt;=EOMONTH(TODAY(),-1)+1,tbl_LoanData[[#This Row],[Application Date]]&lt;=TODAY()),tbl_LoanData[[#This Row],[Loan Amount]],0)</f>
        <v>0</v>
      </c>
      <c r="AN5827" s="14">
        <f>tbl_LoanData[[#This Row],[Amount Paid]]-(Q5827-X5827)</f>
        <v>388686.73999999987</v>
      </c>
      <c r="AO5827" s="14">
        <f>IF(tbl_LoanData[[#This Row],[Application Status]]="Approved",1,0)</f>
        <v>1</v>
      </c>
      <c r="AP5827" s="22" t="str">
        <f t="shared" ca="1" si="274"/>
        <v/>
      </c>
      <c r="AQ5827" s="22" t="str">
        <f t="shared" ca="1" si="275"/>
        <v/>
      </c>
    </row>
    <row r="5828" spans="1:43" ht="14.4" customHeight="1" x14ac:dyDescent="0.3">
      <c r="A5828" s="2" t="s">
        <v>4301</v>
      </c>
      <c r="B5828" s="2" t="s">
        <v>4302</v>
      </c>
      <c r="C5828" s="2" t="s">
        <v>599</v>
      </c>
      <c r="D5828" s="2" t="s">
        <v>176</v>
      </c>
      <c r="E5828" s="2" t="s">
        <v>232</v>
      </c>
      <c r="F5828" s="2">
        <v>53</v>
      </c>
      <c r="G5828" s="2" t="s">
        <v>83</v>
      </c>
      <c r="H5828" s="2" t="s">
        <v>273</v>
      </c>
      <c r="I5828" s="2" t="s">
        <v>45</v>
      </c>
      <c r="J5828" s="3">
        <v>45943</v>
      </c>
      <c r="K5828" s="3">
        <v>45950</v>
      </c>
      <c r="L5828" s="2" t="s">
        <v>38</v>
      </c>
      <c r="M5828" s="2" t="s">
        <v>85</v>
      </c>
      <c r="N5828" s="2" t="s">
        <v>314</v>
      </c>
      <c r="O5828" s="4">
        <v>1994000</v>
      </c>
      <c r="P5828" s="4">
        <v>579100</v>
      </c>
      <c r="Q5828" s="4">
        <v>1414900</v>
      </c>
      <c r="R5828" s="2">
        <v>12</v>
      </c>
      <c r="S5828" s="5">
        <v>9.1300000000000008</v>
      </c>
      <c r="T5828" s="4">
        <v>128673.36</v>
      </c>
      <c r="U5828" s="2" t="s">
        <v>73</v>
      </c>
      <c r="V5828" s="2" t="s">
        <v>74</v>
      </c>
      <c r="W5828" s="4">
        <v>1286733.6000000001</v>
      </c>
      <c r="X5828" s="4">
        <v>257346.77</v>
      </c>
      <c r="Y5828" s="4">
        <v>1544080.37</v>
      </c>
      <c r="Z5828" s="2">
        <v>0</v>
      </c>
      <c r="AA5828" s="2" t="s">
        <v>56</v>
      </c>
      <c r="AB5828" s="2" t="s">
        <v>15727</v>
      </c>
      <c r="AC5828" s="2" t="s">
        <v>87</v>
      </c>
      <c r="AD5828" s="2" t="s">
        <v>76</v>
      </c>
      <c r="AE5828" s="5">
        <v>70.959999999999994</v>
      </c>
      <c r="AF5828" s="2">
        <v>0</v>
      </c>
      <c r="AG5828" s="2" t="s">
        <v>77</v>
      </c>
      <c r="AH5828" s="2">
        <v>7</v>
      </c>
      <c r="AI5828" s="6" t="str">
        <f t="shared" si="273"/>
        <v>45-54</v>
      </c>
      <c r="AJ5828" s="11">
        <f>YEAR(tbl_LoanData[[#This Row],[Application Date]])</f>
        <v>2025</v>
      </c>
      <c r="AK5828" s="11" t="str">
        <f>TEXT(tbl_LoanData[[#This Row],[Application Date]],"MMMM")</f>
        <v>October</v>
      </c>
      <c r="AL5828" s="12">
        <f>DATE(YEAR(tbl_LoanData[[#This Row],[Application Date]]),MONTH(tbl_LoanData[[#This Row],[Application Date]]),1)</f>
        <v>45931</v>
      </c>
      <c r="AM5828" s="14">
        <f ca="1">IF(AND(tbl_LoanData[[#This Row],[Application Date]]&gt;=EOMONTH(TODAY(),-1)+1,tbl_LoanData[[#This Row],[Application Date]]&lt;=TODAY()),tbl_LoanData[[#This Row],[Loan Amount]],0)</f>
        <v>0</v>
      </c>
      <c r="AN5828" s="14">
        <f>tbl_LoanData[[#This Row],[Amount Paid]]-(Q5828-X5828)</f>
        <v>129180.37000000011</v>
      </c>
      <c r="AO5828" s="14">
        <f>IF(tbl_LoanData[[#This Row],[Application Status]]="Approved",1,0)</f>
        <v>1</v>
      </c>
      <c r="AP5828" s="22" t="str">
        <f t="shared" ca="1" si="274"/>
        <v/>
      </c>
      <c r="AQ5828" s="22" t="str">
        <f t="shared" ca="1" si="275"/>
        <v/>
      </c>
    </row>
    <row r="5829" spans="1:43" x14ac:dyDescent="0.3">
      <c r="A5829" s="2" t="s">
        <v>4409</v>
      </c>
      <c r="B5829" s="2" t="s">
        <v>4410</v>
      </c>
      <c r="C5829" s="2" t="s">
        <v>243</v>
      </c>
      <c r="D5829" s="2" t="s">
        <v>209</v>
      </c>
      <c r="E5829" s="2" t="s">
        <v>406</v>
      </c>
      <c r="F5829" s="2">
        <v>36</v>
      </c>
      <c r="G5829" s="2" t="s">
        <v>83</v>
      </c>
      <c r="H5829" s="2" t="s">
        <v>110</v>
      </c>
      <c r="I5829" s="2" t="s">
        <v>46</v>
      </c>
      <c r="J5829" s="3">
        <v>45940</v>
      </c>
      <c r="K5829" s="3"/>
      <c r="L5829" s="2" t="s">
        <v>40</v>
      </c>
      <c r="M5829" s="2" t="s">
        <v>71</v>
      </c>
      <c r="N5829" s="2" t="s">
        <v>137</v>
      </c>
      <c r="O5829" s="4">
        <v>1328000</v>
      </c>
      <c r="P5829" s="4">
        <v>425100</v>
      </c>
      <c r="Q5829" s="4">
        <v>902900</v>
      </c>
      <c r="R5829" s="2">
        <v>48</v>
      </c>
      <c r="S5829" s="5">
        <v>14.53</v>
      </c>
      <c r="T5829" s="4">
        <v>29743.03</v>
      </c>
      <c r="U5829" s="2" t="s">
        <v>113</v>
      </c>
      <c r="V5829" s="2" t="s">
        <v>97</v>
      </c>
      <c r="W5829" s="4">
        <v>0</v>
      </c>
      <c r="X5829" s="4">
        <v>0</v>
      </c>
      <c r="Y5829" s="4">
        <v>1427665.48</v>
      </c>
      <c r="Z5829" s="2">
        <v>0</v>
      </c>
      <c r="AA5829" s="2" t="s">
        <v>97</v>
      </c>
      <c r="AB5829" s="2" t="s">
        <v>15732</v>
      </c>
      <c r="AC5829" s="2" t="s">
        <v>106</v>
      </c>
      <c r="AD5829" s="2" t="s">
        <v>76</v>
      </c>
      <c r="AE5829" s="5">
        <v>67.989999999999995</v>
      </c>
      <c r="AF5829" s="2">
        <v>0</v>
      </c>
      <c r="AG5829" s="2" t="s">
        <v>97</v>
      </c>
      <c r="AH5829" s="2"/>
      <c r="AI5829" s="6" t="str">
        <f t="shared" si="273"/>
        <v>35-44</v>
      </c>
      <c r="AJ5829" s="11">
        <f>YEAR(tbl_LoanData[[#This Row],[Application Date]])</f>
        <v>2025</v>
      </c>
      <c r="AK5829" s="11" t="str">
        <f>TEXT(tbl_LoanData[[#This Row],[Application Date]],"MMMM")</f>
        <v>October</v>
      </c>
      <c r="AL5829" s="12">
        <f>DATE(YEAR(tbl_LoanData[[#This Row],[Application Date]]),MONTH(tbl_LoanData[[#This Row],[Application Date]]),1)</f>
        <v>45931</v>
      </c>
      <c r="AM5829" s="14">
        <f ca="1">IF(AND(tbl_LoanData[[#This Row],[Application Date]]&gt;=EOMONTH(TODAY(),-1)+1,tbl_LoanData[[#This Row],[Application Date]]&lt;=TODAY()),tbl_LoanData[[#This Row],[Loan Amount]],0)</f>
        <v>0</v>
      </c>
      <c r="AN5829" s="14">
        <f>tbl_LoanData[[#This Row],[Amount Paid]]-(Q5829-X5829)</f>
        <v>-902900</v>
      </c>
      <c r="AO5829" s="14">
        <f>IF(tbl_LoanData[[#This Row],[Application Status]]="Approved",1,0)</f>
        <v>0</v>
      </c>
      <c r="AP5829" s="22" t="str">
        <f t="shared" ca="1" si="274"/>
        <v/>
      </c>
      <c r="AQ5829" s="22" t="str">
        <f t="shared" ca="1" si="275"/>
        <v/>
      </c>
    </row>
    <row r="5830" spans="1:43" ht="14.4" customHeight="1" x14ac:dyDescent="0.3">
      <c r="A5830" s="2" t="s">
        <v>4455</v>
      </c>
      <c r="B5830" s="2" t="s">
        <v>4456</v>
      </c>
      <c r="C5830" s="2" t="s">
        <v>508</v>
      </c>
      <c r="D5830" s="2" t="s">
        <v>311</v>
      </c>
      <c r="E5830" s="2" t="s">
        <v>394</v>
      </c>
      <c r="F5830" s="2">
        <v>52</v>
      </c>
      <c r="G5830" s="2" t="s">
        <v>83</v>
      </c>
      <c r="H5830" s="2" t="s">
        <v>565</v>
      </c>
      <c r="I5830" s="2" t="s">
        <v>47</v>
      </c>
      <c r="J5830" s="3">
        <v>45961</v>
      </c>
      <c r="K5830" s="3">
        <v>45982</v>
      </c>
      <c r="L5830" s="2" t="s">
        <v>38</v>
      </c>
      <c r="M5830" s="2" t="s">
        <v>85</v>
      </c>
      <c r="N5830" s="2" t="s">
        <v>314</v>
      </c>
      <c r="O5830" s="4">
        <v>1720000</v>
      </c>
      <c r="P5830" s="4">
        <v>365000</v>
      </c>
      <c r="Q5830" s="4">
        <v>1355000</v>
      </c>
      <c r="R5830" s="2">
        <v>48</v>
      </c>
      <c r="S5830" s="5">
        <v>14.78</v>
      </c>
      <c r="T5830" s="4">
        <v>44918.25</v>
      </c>
      <c r="U5830" s="2" t="s">
        <v>73</v>
      </c>
      <c r="V5830" s="2" t="s">
        <v>74</v>
      </c>
      <c r="W5830" s="4">
        <v>404264.25</v>
      </c>
      <c r="X5830" s="4">
        <v>1751811.75</v>
      </c>
      <c r="Y5830" s="4">
        <v>2156076</v>
      </c>
      <c r="Z5830" s="2">
        <v>0</v>
      </c>
      <c r="AA5830" s="2" t="s">
        <v>56</v>
      </c>
      <c r="AB5830" s="2" t="s">
        <v>15732</v>
      </c>
      <c r="AC5830" s="2" t="s">
        <v>106</v>
      </c>
      <c r="AD5830" s="2" t="s">
        <v>76</v>
      </c>
      <c r="AE5830" s="5">
        <v>78.78</v>
      </c>
      <c r="AF5830" s="2">
        <v>0</v>
      </c>
      <c r="AG5830" s="2" t="s">
        <v>77</v>
      </c>
      <c r="AH5830" s="2">
        <v>21</v>
      </c>
      <c r="AI5830" s="6" t="str">
        <f t="shared" si="273"/>
        <v>45-54</v>
      </c>
      <c r="AJ5830" s="11">
        <f>YEAR(tbl_LoanData[[#This Row],[Application Date]])</f>
        <v>2025</v>
      </c>
      <c r="AK5830" s="11" t="str">
        <f>TEXT(tbl_LoanData[[#This Row],[Application Date]],"MMMM")</f>
        <v>October</v>
      </c>
      <c r="AL5830" s="12">
        <f>DATE(YEAR(tbl_LoanData[[#This Row],[Application Date]]),MONTH(tbl_LoanData[[#This Row],[Application Date]]),1)</f>
        <v>45931</v>
      </c>
      <c r="AM5830" s="14">
        <f ca="1">IF(AND(tbl_LoanData[[#This Row],[Application Date]]&gt;=EOMONTH(TODAY(),-1)+1,tbl_LoanData[[#This Row],[Application Date]]&lt;=TODAY()),tbl_LoanData[[#This Row],[Loan Amount]],0)</f>
        <v>0</v>
      </c>
      <c r="AN5830" s="14">
        <f>tbl_LoanData[[#This Row],[Amount Paid]]-(Q5830-X5830)</f>
        <v>801076</v>
      </c>
      <c r="AO5830" s="14">
        <f>IF(tbl_LoanData[[#This Row],[Application Status]]="Approved",1,0)</f>
        <v>1</v>
      </c>
      <c r="AP5830" s="22" t="str">
        <f t="shared" ca="1" si="274"/>
        <v/>
      </c>
      <c r="AQ5830" s="22" t="str">
        <f t="shared" ca="1" si="275"/>
        <v/>
      </c>
    </row>
    <row r="5831" spans="1:43" ht="14.4" customHeight="1" x14ac:dyDescent="0.3">
      <c r="A5831" s="2" t="s">
        <v>4555</v>
      </c>
      <c r="B5831" s="2" t="s">
        <v>4556</v>
      </c>
      <c r="C5831" s="2" t="s">
        <v>487</v>
      </c>
      <c r="D5831" s="2" t="s">
        <v>102</v>
      </c>
      <c r="E5831" s="2" t="s">
        <v>255</v>
      </c>
      <c r="F5831" s="2">
        <v>27</v>
      </c>
      <c r="G5831" s="2" t="s">
        <v>69</v>
      </c>
      <c r="H5831" s="2" t="s">
        <v>126</v>
      </c>
      <c r="I5831" s="2" t="s">
        <v>44</v>
      </c>
      <c r="J5831" s="3">
        <v>45935</v>
      </c>
      <c r="K5831" s="3">
        <v>45952</v>
      </c>
      <c r="L5831" s="2" t="s">
        <v>40</v>
      </c>
      <c r="M5831" s="2" t="s">
        <v>157</v>
      </c>
      <c r="N5831" s="2" t="s">
        <v>328</v>
      </c>
      <c r="O5831" s="4">
        <v>1179000</v>
      </c>
      <c r="P5831" s="4">
        <v>342000</v>
      </c>
      <c r="Q5831" s="4">
        <v>837000</v>
      </c>
      <c r="R5831" s="2">
        <v>48</v>
      </c>
      <c r="S5831" s="5">
        <v>7.6</v>
      </c>
      <c r="T5831" s="4">
        <v>22738.5</v>
      </c>
      <c r="U5831" s="2" t="s">
        <v>73</v>
      </c>
      <c r="V5831" s="2" t="s">
        <v>74</v>
      </c>
      <c r="W5831" s="4">
        <v>159169.5</v>
      </c>
      <c r="X5831" s="4">
        <v>932278.5</v>
      </c>
      <c r="Y5831" s="4">
        <v>1091448</v>
      </c>
      <c r="Z5831" s="2">
        <v>84</v>
      </c>
      <c r="AA5831" s="2" t="s">
        <v>59</v>
      </c>
      <c r="AB5831" s="2" t="s">
        <v>15727</v>
      </c>
      <c r="AC5831" s="2" t="s">
        <v>332</v>
      </c>
      <c r="AD5831" s="2" t="s">
        <v>76</v>
      </c>
      <c r="AE5831" s="5">
        <v>70.989999999999995</v>
      </c>
      <c r="AF5831" s="2">
        <v>3</v>
      </c>
      <c r="AG5831" s="2" t="s">
        <v>130</v>
      </c>
      <c r="AH5831" s="2">
        <v>17</v>
      </c>
      <c r="AI5831" s="6" t="str">
        <f t="shared" si="273"/>
        <v>25-34</v>
      </c>
      <c r="AJ5831" s="11">
        <f>YEAR(tbl_LoanData[[#This Row],[Application Date]])</f>
        <v>2025</v>
      </c>
      <c r="AK5831" s="11" t="str">
        <f>TEXT(tbl_LoanData[[#This Row],[Application Date]],"MMMM")</f>
        <v>October</v>
      </c>
      <c r="AL5831" s="12">
        <f>DATE(YEAR(tbl_LoanData[[#This Row],[Application Date]]),MONTH(tbl_LoanData[[#This Row],[Application Date]]),1)</f>
        <v>45931</v>
      </c>
      <c r="AM5831" s="14">
        <f ca="1">IF(AND(tbl_LoanData[[#This Row],[Application Date]]&gt;=EOMONTH(TODAY(),-1)+1,tbl_LoanData[[#This Row],[Application Date]]&lt;=TODAY()),tbl_LoanData[[#This Row],[Loan Amount]],0)</f>
        <v>0</v>
      </c>
      <c r="AN5831" s="14">
        <f>tbl_LoanData[[#This Row],[Amount Paid]]-(Q5831-X5831)</f>
        <v>254448</v>
      </c>
      <c r="AO5831" s="14">
        <f>IF(tbl_LoanData[[#This Row],[Application Status]]="Approved",1,0)</f>
        <v>1</v>
      </c>
      <c r="AP5831" s="22" t="str">
        <f t="shared" ca="1" si="274"/>
        <v/>
      </c>
      <c r="AQ5831" s="22" t="str">
        <f t="shared" ca="1" si="275"/>
        <v/>
      </c>
    </row>
    <row r="5832" spans="1:43" ht="14.4" customHeight="1" x14ac:dyDescent="0.3">
      <c r="A5832" s="2" t="s">
        <v>4561</v>
      </c>
      <c r="B5832" s="2" t="s">
        <v>4562</v>
      </c>
      <c r="C5832" s="2" t="s">
        <v>243</v>
      </c>
      <c r="D5832" s="2" t="s">
        <v>82</v>
      </c>
      <c r="E5832" s="2" t="s">
        <v>447</v>
      </c>
      <c r="F5832" s="2">
        <v>49</v>
      </c>
      <c r="G5832" s="2" t="s">
        <v>83</v>
      </c>
      <c r="H5832" s="2" t="s">
        <v>307</v>
      </c>
      <c r="I5832" s="2" t="s">
        <v>43</v>
      </c>
      <c r="J5832" s="3">
        <v>45954</v>
      </c>
      <c r="K5832" s="3">
        <v>45963</v>
      </c>
      <c r="L5832" s="2" t="s">
        <v>38</v>
      </c>
      <c r="M5832" s="2" t="s">
        <v>111</v>
      </c>
      <c r="N5832" s="2" t="s">
        <v>112</v>
      </c>
      <c r="O5832" s="4">
        <v>1848000</v>
      </c>
      <c r="P5832" s="4">
        <v>737200</v>
      </c>
      <c r="Q5832" s="4">
        <v>1110800</v>
      </c>
      <c r="R5832" s="2">
        <v>24</v>
      </c>
      <c r="S5832" s="5">
        <v>6.08</v>
      </c>
      <c r="T5832" s="4">
        <v>51911.39</v>
      </c>
      <c r="U5832" s="2" t="s">
        <v>73</v>
      </c>
      <c r="V5832" s="2" t="s">
        <v>74</v>
      </c>
      <c r="W5832" s="4">
        <v>467202.51</v>
      </c>
      <c r="X5832" s="4">
        <v>778670.77</v>
      </c>
      <c r="Y5832" s="4">
        <v>1245873.28</v>
      </c>
      <c r="Z5832" s="2">
        <v>0</v>
      </c>
      <c r="AA5832" s="2" t="s">
        <v>56</v>
      </c>
      <c r="AB5832" s="2" t="s">
        <v>15733</v>
      </c>
      <c r="AC5832" s="2" t="s">
        <v>332</v>
      </c>
      <c r="AD5832" s="2" t="s">
        <v>76</v>
      </c>
      <c r="AE5832" s="5">
        <v>60.11</v>
      </c>
      <c r="AF5832" s="2">
        <v>0</v>
      </c>
      <c r="AG5832" s="2" t="s">
        <v>77</v>
      </c>
      <c r="AH5832" s="2">
        <v>9</v>
      </c>
      <c r="AI5832" s="6" t="str">
        <f t="shared" si="273"/>
        <v>45-54</v>
      </c>
      <c r="AJ5832" s="11">
        <f>YEAR(tbl_LoanData[[#This Row],[Application Date]])</f>
        <v>2025</v>
      </c>
      <c r="AK5832" s="11" t="str">
        <f>TEXT(tbl_LoanData[[#This Row],[Application Date]],"MMMM")</f>
        <v>October</v>
      </c>
      <c r="AL5832" s="12">
        <f>DATE(YEAR(tbl_LoanData[[#This Row],[Application Date]]),MONTH(tbl_LoanData[[#This Row],[Application Date]]),1)</f>
        <v>45931</v>
      </c>
      <c r="AM5832" s="14">
        <f ca="1">IF(AND(tbl_LoanData[[#This Row],[Application Date]]&gt;=EOMONTH(TODAY(),-1)+1,tbl_LoanData[[#This Row],[Application Date]]&lt;=TODAY()),tbl_LoanData[[#This Row],[Loan Amount]],0)</f>
        <v>0</v>
      </c>
      <c r="AN5832" s="14">
        <f>tbl_LoanData[[#This Row],[Amount Paid]]-(Q5832-X5832)</f>
        <v>135073.28000000003</v>
      </c>
      <c r="AO5832" s="14">
        <f>IF(tbl_LoanData[[#This Row],[Application Status]]="Approved",1,0)</f>
        <v>1</v>
      </c>
      <c r="AP5832" s="22" t="str">
        <f t="shared" ca="1" si="274"/>
        <v/>
      </c>
      <c r="AQ5832" s="22" t="str">
        <f t="shared" ca="1" si="275"/>
        <v/>
      </c>
    </row>
    <row r="5833" spans="1:43" ht="14.4" customHeight="1" x14ac:dyDescent="0.3">
      <c r="A5833" s="2" t="s">
        <v>4841</v>
      </c>
      <c r="B5833" s="2" t="s">
        <v>4842</v>
      </c>
      <c r="C5833" s="2" t="s">
        <v>444</v>
      </c>
      <c r="D5833" s="2" t="s">
        <v>102</v>
      </c>
      <c r="E5833" s="2" t="s">
        <v>284</v>
      </c>
      <c r="F5833" s="2">
        <v>33</v>
      </c>
      <c r="G5833" s="2" t="s">
        <v>69</v>
      </c>
      <c r="H5833" s="2" t="s">
        <v>205</v>
      </c>
      <c r="I5833" s="2" t="s">
        <v>49</v>
      </c>
      <c r="J5833" s="3">
        <v>45948</v>
      </c>
      <c r="K5833" s="3">
        <v>45957</v>
      </c>
      <c r="L5833" s="2" t="s">
        <v>40</v>
      </c>
      <c r="M5833" s="2" t="s">
        <v>94</v>
      </c>
      <c r="N5833" s="2" t="s">
        <v>4</v>
      </c>
      <c r="O5833" s="4">
        <v>1576000</v>
      </c>
      <c r="P5833" s="4">
        <v>571800</v>
      </c>
      <c r="Q5833" s="4">
        <v>1004200</v>
      </c>
      <c r="R5833" s="2">
        <v>36</v>
      </c>
      <c r="S5833" s="5">
        <v>12.17</v>
      </c>
      <c r="T5833" s="4">
        <v>38078.71</v>
      </c>
      <c r="U5833" s="2" t="s">
        <v>73</v>
      </c>
      <c r="V5833" s="2" t="s">
        <v>74</v>
      </c>
      <c r="W5833" s="4">
        <v>304629.68</v>
      </c>
      <c r="X5833" s="4">
        <v>1066203.74</v>
      </c>
      <c r="Y5833" s="4">
        <v>1370833.42</v>
      </c>
      <c r="Z5833" s="2">
        <v>31</v>
      </c>
      <c r="AA5833" s="2" t="s">
        <v>58</v>
      </c>
      <c r="AB5833" s="2" t="s">
        <v>15730</v>
      </c>
      <c r="AC5833" s="2" t="s">
        <v>146</v>
      </c>
      <c r="AD5833" s="2" t="s">
        <v>76</v>
      </c>
      <c r="AE5833" s="5">
        <v>63.72</v>
      </c>
      <c r="AF5833" s="2">
        <v>1</v>
      </c>
      <c r="AG5833" s="2" t="s">
        <v>15718</v>
      </c>
      <c r="AH5833" s="2">
        <v>9</v>
      </c>
      <c r="AI5833" s="6" t="str">
        <f t="shared" si="273"/>
        <v>25-34</v>
      </c>
      <c r="AJ5833" s="11">
        <f>YEAR(tbl_LoanData[[#This Row],[Application Date]])</f>
        <v>2025</v>
      </c>
      <c r="AK5833" s="11" t="str">
        <f>TEXT(tbl_LoanData[[#This Row],[Application Date]],"MMMM")</f>
        <v>October</v>
      </c>
      <c r="AL5833" s="12">
        <f>DATE(YEAR(tbl_LoanData[[#This Row],[Application Date]]),MONTH(tbl_LoanData[[#This Row],[Application Date]]),1)</f>
        <v>45931</v>
      </c>
      <c r="AM5833" s="14">
        <f ca="1">IF(AND(tbl_LoanData[[#This Row],[Application Date]]&gt;=EOMONTH(TODAY(),-1)+1,tbl_LoanData[[#This Row],[Application Date]]&lt;=TODAY()),tbl_LoanData[[#This Row],[Loan Amount]],0)</f>
        <v>0</v>
      </c>
      <c r="AN5833" s="14">
        <f>tbl_LoanData[[#This Row],[Amount Paid]]-(Q5833-X5833)</f>
        <v>366633.42</v>
      </c>
      <c r="AO5833" s="14">
        <f>IF(tbl_LoanData[[#This Row],[Application Status]]="Approved",1,0)</f>
        <v>1</v>
      </c>
      <c r="AP5833" s="22" t="str">
        <f t="shared" ca="1" si="274"/>
        <v/>
      </c>
      <c r="AQ5833" s="22" t="str">
        <f t="shared" ca="1" si="275"/>
        <v/>
      </c>
    </row>
    <row r="5834" spans="1:43" ht="14.4" customHeight="1" x14ac:dyDescent="0.3">
      <c r="A5834" s="2" t="s">
        <v>4939</v>
      </c>
      <c r="B5834" s="2" t="s">
        <v>4940</v>
      </c>
      <c r="C5834" s="2" t="s">
        <v>401</v>
      </c>
      <c r="D5834" s="2" t="s">
        <v>142</v>
      </c>
      <c r="E5834" s="2" t="s">
        <v>232</v>
      </c>
      <c r="F5834" s="2">
        <v>63</v>
      </c>
      <c r="G5834" s="2" t="s">
        <v>83</v>
      </c>
      <c r="H5834" s="2" t="s">
        <v>191</v>
      </c>
      <c r="I5834" s="2" t="s">
        <v>51</v>
      </c>
      <c r="J5834" s="3">
        <v>45931</v>
      </c>
      <c r="K5834" s="3">
        <v>45951</v>
      </c>
      <c r="L5834" s="2" t="s">
        <v>39</v>
      </c>
      <c r="M5834" s="2" t="s">
        <v>94</v>
      </c>
      <c r="N5834" s="2" t="s">
        <v>418</v>
      </c>
      <c r="O5834" s="4">
        <v>1310000</v>
      </c>
      <c r="P5834" s="4">
        <v>203900</v>
      </c>
      <c r="Q5834" s="4">
        <v>1106100</v>
      </c>
      <c r="R5834" s="2">
        <v>60</v>
      </c>
      <c r="S5834" s="5">
        <v>5.23</v>
      </c>
      <c r="T5834" s="4">
        <v>23255.75</v>
      </c>
      <c r="U5834" s="2" t="s">
        <v>73</v>
      </c>
      <c r="V5834" s="2" t="s">
        <v>74</v>
      </c>
      <c r="W5834" s="4">
        <v>232557.5</v>
      </c>
      <c r="X5834" s="4">
        <v>1162787.6499999999</v>
      </c>
      <c r="Y5834" s="4">
        <v>1395345.15</v>
      </c>
      <c r="Z5834" s="2">
        <v>0</v>
      </c>
      <c r="AA5834" s="2" t="s">
        <v>56</v>
      </c>
      <c r="AB5834" s="2" t="s">
        <v>15731</v>
      </c>
      <c r="AC5834" s="2" t="s">
        <v>87</v>
      </c>
      <c r="AD5834" s="2" t="s">
        <v>76</v>
      </c>
      <c r="AE5834" s="5">
        <v>84.44</v>
      </c>
      <c r="AF5834" s="2">
        <v>0</v>
      </c>
      <c r="AG5834" s="2" t="s">
        <v>77</v>
      </c>
      <c r="AH5834" s="2">
        <v>20</v>
      </c>
      <c r="AI5834" s="6" t="str">
        <f t="shared" si="273"/>
        <v>55-64</v>
      </c>
      <c r="AJ5834" s="11">
        <f>YEAR(tbl_LoanData[[#This Row],[Application Date]])</f>
        <v>2025</v>
      </c>
      <c r="AK5834" s="11" t="str">
        <f>TEXT(tbl_LoanData[[#This Row],[Application Date]],"MMMM")</f>
        <v>October</v>
      </c>
      <c r="AL5834" s="12">
        <f>DATE(YEAR(tbl_LoanData[[#This Row],[Application Date]]),MONTH(tbl_LoanData[[#This Row],[Application Date]]),1)</f>
        <v>45931</v>
      </c>
      <c r="AM5834" s="14">
        <f ca="1">IF(AND(tbl_LoanData[[#This Row],[Application Date]]&gt;=EOMONTH(TODAY(),-1)+1,tbl_LoanData[[#This Row],[Application Date]]&lt;=TODAY()),tbl_LoanData[[#This Row],[Loan Amount]],0)</f>
        <v>0</v>
      </c>
      <c r="AN5834" s="14">
        <f>tbl_LoanData[[#This Row],[Amount Paid]]-(Q5834-X5834)</f>
        <v>289245.14999999991</v>
      </c>
      <c r="AO5834" s="14">
        <f>IF(tbl_LoanData[[#This Row],[Application Status]]="Approved",1,0)</f>
        <v>1</v>
      </c>
      <c r="AP5834" s="22" t="str">
        <f t="shared" ca="1" si="274"/>
        <v/>
      </c>
      <c r="AQ5834" s="22" t="str">
        <f t="shared" ca="1" si="275"/>
        <v/>
      </c>
    </row>
    <row r="5835" spans="1:43" ht="14.4" customHeight="1" x14ac:dyDescent="0.3">
      <c r="A5835" s="2" t="s">
        <v>4997</v>
      </c>
      <c r="B5835" s="2" t="s">
        <v>4998</v>
      </c>
      <c r="C5835" s="2" t="s">
        <v>840</v>
      </c>
      <c r="D5835" s="2" t="s">
        <v>118</v>
      </c>
      <c r="E5835" s="2" t="s">
        <v>406</v>
      </c>
      <c r="F5835" s="2">
        <v>34</v>
      </c>
      <c r="G5835" s="2" t="s">
        <v>83</v>
      </c>
      <c r="H5835" s="2" t="s">
        <v>228</v>
      </c>
      <c r="I5835" s="2" t="s">
        <v>43</v>
      </c>
      <c r="J5835" s="3">
        <v>45931</v>
      </c>
      <c r="K5835" s="3">
        <v>45942</v>
      </c>
      <c r="L5835" s="2" t="s">
        <v>38</v>
      </c>
      <c r="M5835" s="2" t="s">
        <v>71</v>
      </c>
      <c r="N5835" s="2" t="s">
        <v>589</v>
      </c>
      <c r="O5835" s="4">
        <v>1080000</v>
      </c>
      <c r="P5835" s="4">
        <v>212400</v>
      </c>
      <c r="Q5835" s="4">
        <v>867600</v>
      </c>
      <c r="R5835" s="2">
        <v>24</v>
      </c>
      <c r="S5835" s="5">
        <v>5.19</v>
      </c>
      <c r="T5835" s="4">
        <v>39902.370000000003</v>
      </c>
      <c r="U5835" s="2" t="s">
        <v>73</v>
      </c>
      <c r="V5835" s="2" t="s">
        <v>74</v>
      </c>
      <c r="W5835" s="4">
        <v>359121.33</v>
      </c>
      <c r="X5835" s="4">
        <v>598535.55000000005</v>
      </c>
      <c r="Y5835" s="4">
        <v>957656.88</v>
      </c>
      <c r="Z5835" s="2">
        <v>31</v>
      </c>
      <c r="AA5835" s="2" t="s">
        <v>58</v>
      </c>
      <c r="AB5835" s="2" t="s">
        <v>15734</v>
      </c>
      <c r="AC5835" s="2" t="s">
        <v>106</v>
      </c>
      <c r="AD5835" s="2" t="s">
        <v>76</v>
      </c>
      <c r="AE5835" s="5">
        <v>80.33</v>
      </c>
      <c r="AF5835" s="2">
        <v>1</v>
      </c>
      <c r="AG5835" s="2" t="s">
        <v>15718</v>
      </c>
      <c r="AH5835" s="2">
        <v>11</v>
      </c>
      <c r="AI5835" s="6" t="str">
        <f t="shared" si="273"/>
        <v>25-34</v>
      </c>
      <c r="AJ5835" s="11">
        <f>YEAR(tbl_LoanData[[#This Row],[Application Date]])</f>
        <v>2025</v>
      </c>
      <c r="AK5835" s="11" t="str">
        <f>TEXT(tbl_LoanData[[#This Row],[Application Date]],"MMMM")</f>
        <v>October</v>
      </c>
      <c r="AL5835" s="12">
        <f>DATE(YEAR(tbl_LoanData[[#This Row],[Application Date]]),MONTH(tbl_LoanData[[#This Row],[Application Date]]),1)</f>
        <v>45931</v>
      </c>
      <c r="AM5835" s="14">
        <f ca="1">IF(AND(tbl_LoanData[[#This Row],[Application Date]]&gt;=EOMONTH(TODAY(),-1)+1,tbl_LoanData[[#This Row],[Application Date]]&lt;=TODAY()),tbl_LoanData[[#This Row],[Loan Amount]],0)</f>
        <v>0</v>
      </c>
      <c r="AN5835" s="14">
        <f>tbl_LoanData[[#This Row],[Amount Paid]]-(Q5835-X5835)</f>
        <v>90056.880000000063</v>
      </c>
      <c r="AO5835" s="14">
        <f>IF(tbl_LoanData[[#This Row],[Application Status]]="Approved",1,0)</f>
        <v>1</v>
      </c>
      <c r="AP5835" s="22" t="str">
        <f t="shared" ca="1" si="274"/>
        <v/>
      </c>
      <c r="AQ5835" s="22" t="str">
        <f t="shared" ca="1" si="275"/>
        <v/>
      </c>
    </row>
    <row r="5836" spans="1:43" x14ac:dyDescent="0.3">
      <c r="A5836" s="2" t="s">
        <v>5001</v>
      </c>
      <c r="B5836" s="2" t="s">
        <v>5002</v>
      </c>
      <c r="C5836" s="2" t="s">
        <v>327</v>
      </c>
      <c r="D5836" s="2" t="s">
        <v>118</v>
      </c>
      <c r="E5836" s="2" t="s">
        <v>447</v>
      </c>
      <c r="F5836" s="2">
        <v>50</v>
      </c>
      <c r="G5836" s="2" t="s">
        <v>69</v>
      </c>
      <c r="H5836" s="2" t="s">
        <v>84</v>
      </c>
      <c r="I5836" s="2" t="s">
        <v>45</v>
      </c>
      <c r="J5836" s="3">
        <v>45939</v>
      </c>
      <c r="K5836" s="3">
        <v>45944</v>
      </c>
      <c r="L5836" s="2" t="s">
        <v>38</v>
      </c>
      <c r="M5836" s="2" t="s">
        <v>71</v>
      </c>
      <c r="N5836" s="2" t="s">
        <v>589</v>
      </c>
      <c r="O5836" s="4">
        <v>1286000</v>
      </c>
      <c r="P5836" s="4">
        <v>513800</v>
      </c>
      <c r="Q5836" s="4">
        <v>772200</v>
      </c>
      <c r="R5836" s="2">
        <v>48</v>
      </c>
      <c r="S5836" s="5">
        <v>14.36</v>
      </c>
      <c r="T5836" s="4">
        <v>25328.16</v>
      </c>
      <c r="U5836" s="2" t="s">
        <v>73</v>
      </c>
      <c r="V5836" s="2" t="s">
        <v>74</v>
      </c>
      <c r="W5836" s="4">
        <v>253281.6</v>
      </c>
      <c r="X5836" s="4">
        <v>962470.08</v>
      </c>
      <c r="Y5836" s="4">
        <v>1215751.6799999999</v>
      </c>
      <c r="Z5836" s="2">
        <v>0</v>
      </c>
      <c r="AA5836" s="2" t="s">
        <v>56</v>
      </c>
      <c r="AB5836" s="2" t="s">
        <v>15727</v>
      </c>
      <c r="AC5836" s="2" t="s">
        <v>87</v>
      </c>
      <c r="AD5836" s="2" t="s">
        <v>76</v>
      </c>
      <c r="AE5836" s="5">
        <v>60.05</v>
      </c>
      <c r="AF5836" s="2">
        <v>0</v>
      </c>
      <c r="AG5836" s="2" t="s">
        <v>77</v>
      </c>
      <c r="AH5836" s="2">
        <v>5</v>
      </c>
      <c r="AI5836" s="6" t="str">
        <f t="shared" si="273"/>
        <v>45-54</v>
      </c>
      <c r="AJ5836" s="11">
        <f>YEAR(tbl_LoanData[[#This Row],[Application Date]])</f>
        <v>2025</v>
      </c>
      <c r="AK5836" s="11" t="str">
        <f>TEXT(tbl_LoanData[[#This Row],[Application Date]],"MMMM")</f>
        <v>October</v>
      </c>
      <c r="AL5836" s="12">
        <f>DATE(YEAR(tbl_LoanData[[#This Row],[Application Date]]),MONTH(tbl_LoanData[[#This Row],[Application Date]]),1)</f>
        <v>45931</v>
      </c>
      <c r="AM5836" s="14">
        <f ca="1">IF(AND(tbl_LoanData[[#This Row],[Application Date]]&gt;=EOMONTH(TODAY(),-1)+1,tbl_LoanData[[#This Row],[Application Date]]&lt;=TODAY()),tbl_LoanData[[#This Row],[Loan Amount]],0)</f>
        <v>0</v>
      </c>
      <c r="AN5836" s="14">
        <f>tbl_LoanData[[#This Row],[Amount Paid]]-(Q5836-X5836)</f>
        <v>443551.67999999993</v>
      </c>
      <c r="AO5836" s="14">
        <f>IF(tbl_LoanData[[#This Row],[Application Status]]="Approved",1,0)</f>
        <v>1</v>
      </c>
      <c r="AP5836" s="22" t="str">
        <f t="shared" ca="1" si="274"/>
        <v/>
      </c>
      <c r="AQ5836" s="22" t="str">
        <f t="shared" ca="1" si="275"/>
        <v/>
      </c>
    </row>
    <row r="5837" spans="1:43" ht="14.4" customHeight="1" x14ac:dyDescent="0.3">
      <c r="A5837" s="2" t="s">
        <v>5087</v>
      </c>
      <c r="B5837" s="2" t="s">
        <v>5088</v>
      </c>
      <c r="C5837" s="2" t="s">
        <v>682</v>
      </c>
      <c r="D5837" s="2" t="s">
        <v>161</v>
      </c>
      <c r="E5837" s="2" t="s">
        <v>81</v>
      </c>
      <c r="F5837" s="2">
        <v>38</v>
      </c>
      <c r="G5837" s="2" t="s">
        <v>69</v>
      </c>
      <c r="H5837" s="2" t="s">
        <v>318</v>
      </c>
      <c r="I5837" s="2" t="s">
        <v>42</v>
      </c>
      <c r="J5837" s="3">
        <v>45936</v>
      </c>
      <c r="K5837" s="3">
        <v>45956</v>
      </c>
      <c r="L5837" s="2" t="s">
        <v>36</v>
      </c>
      <c r="M5837" s="2" t="s">
        <v>94</v>
      </c>
      <c r="N5837" s="2" t="s">
        <v>212</v>
      </c>
      <c r="O5837" s="4">
        <v>1423000</v>
      </c>
      <c r="P5837" s="4">
        <v>508800</v>
      </c>
      <c r="Q5837" s="4">
        <v>914200</v>
      </c>
      <c r="R5837" s="2">
        <v>48</v>
      </c>
      <c r="S5837" s="5">
        <v>13.32</v>
      </c>
      <c r="T5837" s="4">
        <v>29193.45</v>
      </c>
      <c r="U5837" s="2" t="s">
        <v>73</v>
      </c>
      <c r="V5837" s="2" t="s">
        <v>74</v>
      </c>
      <c r="W5837" s="4">
        <v>262741.05</v>
      </c>
      <c r="X5837" s="4">
        <v>1138544.71</v>
      </c>
      <c r="Y5837" s="4">
        <v>1401285.76</v>
      </c>
      <c r="Z5837" s="2">
        <v>0</v>
      </c>
      <c r="AA5837" s="2" t="s">
        <v>56</v>
      </c>
      <c r="AB5837" s="2" t="s">
        <v>15731</v>
      </c>
      <c r="AC5837" s="2" t="s">
        <v>213</v>
      </c>
      <c r="AD5837" s="2" t="s">
        <v>76</v>
      </c>
      <c r="AE5837" s="5">
        <v>64.239999999999995</v>
      </c>
      <c r="AF5837" s="2">
        <v>0</v>
      </c>
      <c r="AG5837" s="2" t="s">
        <v>77</v>
      </c>
      <c r="AH5837" s="2">
        <v>20</v>
      </c>
      <c r="AI5837" s="6" t="str">
        <f t="shared" si="273"/>
        <v>35-44</v>
      </c>
      <c r="AJ5837" s="11">
        <f>YEAR(tbl_LoanData[[#This Row],[Application Date]])</f>
        <v>2025</v>
      </c>
      <c r="AK5837" s="11" t="str">
        <f>TEXT(tbl_LoanData[[#This Row],[Application Date]],"MMMM")</f>
        <v>October</v>
      </c>
      <c r="AL5837" s="12">
        <f>DATE(YEAR(tbl_LoanData[[#This Row],[Application Date]]),MONTH(tbl_LoanData[[#This Row],[Application Date]]),1)</f>
        <v>45931</v>
      </c>
      <c r="AM5837" s="14">
        <f ca="1">IF(AND(tbl_LoanData[[#This Row],[Application Date]]&gt;=EOMONTH(TODAY(),-1)+1,tbl_LoanData[[#This Row],[Application Date]]&lt;=TODAY()),tbl_LoanData[[#This Row],[Loan Amount]],0)</f>
        <v>0</v>
      </c>
      <c r="AN5837" s="14">
        <f>tbl_LoanData[[#This Row],[Amount Paid]]-(Q5837-X5837)</f>
        <v>487085.75999999995</v>
      </c>
      <c r="AO5837" s="14">
        <f>IF(tbl_LoanData[[#This Row],[Application Status]]="Approved",1,0)</f>
        <v>1</v>
      </c>
      <c r="AP5837" s="22" t="str">
        <f t="shared" ca="1" si="274"/>
        <v/>
      </c>
      <c r="AQ5837" s="22" t="str">
        <f t="shared" ca="1" si="275"/>
        <v/>
      </c>
    </row>
    <row r="5838" spans="1:43" ht="14.4" customHeight="1" x14ac:dyDescent="0.3">
      <c r="A5838" s="2" t="s">
        <v>5157</v>
      </c>
      <c r="B5838" s="2" t="s">
        <v>5158</v>
      </c>
      <c r="C5838" s="2" t="s">
        <v>109</v>
      </c>
      <c r="D5838" s="2" t="s">
        <v>311</v>
      </c>
      <c r="E5838" s="2" t="s">
        <v>232</v>
      </c>
      <c r="F5838" s="2">
        <v>37</v>
      </c>
      <c r="G5838" s="2" t="s">
        <v>83</v>
      </c>
      <c r="H5838" s="2" t="s">
        <v>211</v>
      </c>
      <c r="I5838" s="2" t="s">
        <v>50</v>
      </c>
      <c r="J5838" s="3">
        <v>45946</v>
      </c>
      <c r="K5838" s="3">
        <v>45953</v>
      </c>
      <c r="L5838" s="2" t="s">
        <v>38</v>
      </c>
      <c r="M5838" s="2" t="s">
        <v>127</v>
      </c>
      <c r="N5838" s="2" t="s">
        <v>128</v>
      </c>
      <c r="O5838" s="4">
        <v>1566000</v>
      </c>
      <c r="P5838" s="4">
        <v>419200</v>
      </c>
      <c r="Q5838" s="4">
        <v>1146800</v>
      </c>
      <c r="R5838" s="2">
        <v>24</v>
      </c>
      <c r="S5838" s="5">
        <v>10.61</v>
      </c>
      <c r="T5838" s="4">
        <v>57922.96</v>
      </c>
      <c r="U5838" s="2" t="s">
        <v>73</v>
      </c>
      <c r="V5838" s="2" t="s">
        <v>74</v>
      </c>
      <c r="W5838" s="4">
        <v>231691.84</v>
      </c>
      <c r="X5838" s="4">
        <v>1158459.1200000001</v>
      </c>
      <c r="Y5838" s="4">
        <v>1390150.96</v>
      </c>
      <c r="Z5838" s="2">
        <v>150</v>
      </c>
      <c r="AA5838" s="2" t="s">
        <v>60</v>
      </c>
      <c r="AB5838" s="2" t="s">
        <v>15727</v>
      </c>
      <c r="AC5838" s="2" t="s">
        <v>106</v>
      </c>
      <c r="AD5838" s="2" t="s">
        <v>76</v>
      </c>
      <c r="AE5838" s="5">
        <v>73.23</v>
      </c>
      <c r="AF5838" s="2">
        <v>5</v>
      </c>
      <c r="AG5838" s="2" t="s">
        <v>130</v>
      </c>
      <c r="AH5838" s="2">
        <v>7</v>
      </c>
      <c r="AI5838" s="6" t="str">
        <f t="shared" si="273"/>
        <v>35-44</v>
      </c>
      <c r="AJ5838" s="11">
        <f>YEAR(tbl_LoanData[[#This Row],[Application Date]])</f>
        <v>2025</v>
      </c>
      <c r="AK5838" s="11" t="str">
        <f>TEXT(tbl_LoanData[[#This Row],[Application Date]],"MMMM")</f>
        <v>October</v>
      </c>
      <c r="AL5838" s="12">
        <f>DATE(YEAR(tbl_LoanData[[#This Row],[Application Date]]),MONTH(tbl_LoanData[[#This Row],[Application Date]]),1)</f>
        <v>45931</v>
      </c>
      <c r="AM5838" s="14">
        <f ca="1">IF(AND(tbl_LoanData[[#This Row],[Application Date]]&gt;=EOMONTH(TODAY(),-1)+1,tbl_LoanData[[#This Row],[Application Date]]&lt;=TODAY()),tbl_LoanData[[#This Row],[Loan Amount]],0)</f>
        <v>0</v>
      </c>
      <c r="AN5838" s="14">
        <f>tbl_LoanData[[#This Row],[Amount Paid]]-(Q5838-X5838)</f>
        <v>243350.96000000011</v>
      </c>
      <c r="AO5838" s="14">
        <f>IF(tbl_LoanData[[#This Row],[Application Status]]="Approved",1,0)</f>
        <v>1</v>
      </c>
      <c r="AP5838" s="22" t="str">
        <f t="shared" ca="1" si="274"/>
        <v/>
      </c>
      <c r="AQ5838" s="22" t="str">
        <f t="shared" ca="1" si="275"/>
        <v/>
      </c>
    </row>
    <row r="5839" spans="1:43" ht="14.4" customHeight="1" x14ac:dyDescent="0.3">
      <c r="A5839" s="2" t="s">
        <v>5193</v>
      </c>
      <c r="B5839" s="2" t="s">
        <v>5194</v>
      </c>
      <c r="C5839" s="2" t="s">
        <v>124</v>
      </c>
      <c r="D5839" s="2" t="s">
        <v>102</v>
      </c>
      <c r="E5839" s="2" t="s">
        <v>135</v>
      </c>
      <c r="F5839" s="2">
        <v>54</v>
      </c>
      <c r="G5839" s="2" t="s">
        <v>69</v>
      </c>
      <c r="H5839" s="2" t="s">
        <v>233</v>
      </c>
      <c r="I5839" s="2" t="s">
        <v>46</v>
      </c>
      <c r="J5839" s="3">
        <v>45941</v>
      </c>
      <c r="K5839" s="3">
        <v>45958</v>
      </c>
      <c r="L5839" s="2" t="s">
        <v>40</v>
      </c>
      <c r="M5839" s="2" t="s">
        <v>94</v>
      </c>
      <c r="N5839" s="2" t="s">
        <v>4</v>
      </c>
      <c r="O5839" s="4">
        <v>1379000</v>
      </c>
      <c r="P5839" s="4">
        <v>500200</v>
      </c>
      <c r="Q5839" s="4">
        <v>878800</v>
      </c>
      <c r="R5839" s="2">
        <v>36</v>
      </c>
      <c r="S5839" s="5">
        <v>6.98</v>
      </c>
      <c r="T5839" s="4">
        <v>29522.799999999999</v>
      </c>
      <c r="U5839" s="2" t="s">
        <v>73</v>
      </c>
      <c r="V5839" s="2" t="s">
        <v>74</v>
      </c>
      <c r="W5839" s="4">
        <v>265705.2</v>
      </c>
      <c r="X5839" s="4">
        <v>797115.52</v>
      </c>
      <c r="Y5839" s="4">
        <v>1062820.72</v>
      </c>
      <c r="Z5839" s="2">
        <v>0</v>
      </c>
      <c r="AA5839" s="2" t="s">
        <v>56</v>
      </c>
      <c r="AB5839" s="2" t="s">
        <v>15727</v>
      </c>
      <c r="AC5839" s="2" t="s">
        <v>213</v>
      </c>
      <c r="AD5839" s="2" t="s">
        <v>76</v>
      </c>
      <c r="AE5839" s="5">
        <v>63.73</v>
      </c>
      <c r="AF5839" s="2">
        <v>0</v>
      </c>
      <c r="AG5839" s="2" t="s">
        <v>77</v>
      </c>
      <c r="AH5839" s="2">
        <v>17</v>
      </c>
      <c r="AI5839" s="6" t="str">
        <f t="shared" si="273"/>
        <v>45-54</v>
      </c>
      <c r="AJ5839" s="11">
        <f>YEAR(tbl_LoanData[[#This Row],[Application Date]])</f>
        <v>2025</v>
      </c>
      <c r="AK5839" s="11" t="str">
        <f>TEXT(tbl_LoanData[[#This Row],[Application Date]],"MMMM")</f>
        <v>October</v>
      </c>
      <c r="AL5839" s="12">
        <f>DATE(YEAR(tbl_LoanData[[#This Row],[Application Date]]),MONTH(tbl_LoanData[[#This Row],[Application Date]]),1)</f>
        <v>45931</v>
      </c>
      <c r="AM5839" s="14">
        <f ca="1">IF(AND(tbl_LoanData[[#This Row],[Application Date]]&gt;=EOMONTH(TODAY(),-1)+1,tbl_LoanData[[#This Row],[Application Date]]&lt;=TODAY()),tbl_LoanData[[#This Row],[Loan Amount]],0)</f>
        <v>0</v>
      </c>
      <c r="AN5839" s="14">
        <f>tbl_LoanData[[#This Row],[Amount Paid]]-(Q5839-X5839)</f>
        <v>184020.72000000003</v>
      </c>
      <c r="AO5839" s="14">
        <f>IF(tbl_LoanData[[#This Row],[Application Status]]="Approved",1,0)</f>
        <v>1</v>
      </c>
      <c r="AP5839" s="22" t="str">
        <f t="shared" ca="1" si="274"/>
        <v/>
      </c>
      <c r="AQ5839" s="22" t="str">
        <f t="shared" ca="1" si="275"/>
        <v/>
      </c>
    </row>
    <row r="5840" spans="1:43" ht="14.4" customHeight="1" x14ac:dyDescent="0.3">
      <c r="A5840" s="2" t="s">
        <v>5357</v>
      </c>
      <c r="B5840" s="2" t="s">
        <v>5358</v>
      </c>
      <c r="C5840" s="2" t="s">
        <v>840</v>
      </c>
      <c r="D5840" s="2" t="s">
        <v>311</v>
      </c>
      <c r="E5840" s="2" t="s">
        <v>82</v>
      </c>
      <c r="F5840" s="2">
        <v>23</v>
      </c>
      <c r="G5840" s="2" t="s">
        <v>83</v>
      </c>
      <c r="H5840" s="2" t="s">
        <v>151</v>
      </c>
      <c r="I5840" s="2" t="s">
        <v>46</v>
      </c>
      <c r="J5840" s="3">
        <v>45959</v>
      </c>
      <c r="K5840" s="3">
        <v>45976</v>
      </c>
      <c r="L5840" s="2" t="s">
        <v>40</v>
      </c>
      <c r="M5840" s="2" t="s">
        <v>111</v>
      </c>
      <c r="N5840" s="2" t="s">
        <v>120</v>
      </c>
      <c r="O5840" s="4">
        <v>797000</v>
      </c>
      <c r="P5840" s="4">
        <v>205900</v>
      </c>
      <c r="Q5840" s="4">
        <v>591100</v>
      </c>
      <c r="R5840" s="2">
        <v>36</v>
      </c>
      <c r="S5840" s="5">
        <v>10.130000000000001</v>
      </c>
      <c r="T5840" s="4">
        <v>21409.31</v>
      </c>
      <c r="U5840" s="2" t="s">
        <v>73</v>
      </c>
      <c r="V5840" s="2" t="s">
        <v>74</v>
      </c>
      <c r="W5840" s="4">
        <v>192683.79</v>
      </c>
      <c r="X5840" s="4">
        <v>578051.5</v>
      </c>
      <c r="Y5840" s="4">
        <v>770735.29</v>
      </c>
      <c r="Z5840" s="2">
        <v>0</v>
      </c>
      <c r="AA5840" s="2" t="s">
        <v>56</v>
      </c>
      <c r="AB5840" s="2" t="s">
        <v>15735</v>
      </c>
      <c r="AC5840" s="2" t="s">
        <v>332</v>
      </c>
      <c r="AD5840" s="2" t="s">
        <v>76</v>
      </c>
      <c r="AE5840" s="5">
        <v>74.17</v>
      </c>
      <c r="AF5840" s="2">
        <v>0</v>
      </c>
      <c r="AG5840" s="2" t="s">
        <v>77</v>
      </c>
      <c r="AH5840" s="2">
        <v>17</v>
      </c>
      <c r="AI5840" s="6" t="str">
        <f t="shared" si="273"/>
        <v>18-24</v>
      </c>
      <c r="AJ5840" s="11">
        <f>YEAR(tbl_LoanData[[#This Row],[Application Date]])</f>
        <v>2025</v>
      </c>
      <c r="AK5840" s="11" t="str">
        <f>TEXT(tbl_LoanData[[#This Row],[Application Date]],"MMMM")</f>
        <v>October</v>
      </c>
      <c r="AL5840" s="12">
        <f>DATE(YEAR(tbl_LoanData[[#This Row],[Application Date]]),MONTH(tbl_LoanData[[#This Row],[Application Date]]),1)</f>
        <v>45931</v>
      </c>
      <c r="AM5840" s="14">
        <f ca="1">IF(AND(tbl_LoanData[[#This Row],[Application Date]]&gt;=EOMONTH(TODAY(),-1)+1,tbl_LoanData[[#This Row],[Application Date]]&lt;=TODAY()),tbl_LoanData[[#This Row],[Loan Amount]],0)</f>
        <v>0</v>
      </c>
      <c r="AN5840" s="14">
        <f>tbl_LoanData[[#This Row],[Amount Paid]]-(Q5840-X5840)</f>
        <v>179635.29</v>
      </c>
      <c r="AO5840" s="14">
        <f>IF(tbl_LoanData[[#This Row],[Application Status]]="Approved",1,0)</f>
        <v>1</v>
      </c>
      <c r="AP5840" s="22" t="str">
        <f t="shared" ca="1" si="274"/>
        <v/>
      </c>
      <c r="AQ5840" s="22" t="str">
        <f t="shared" ca="1" si="275"/>
        <v/>
      </c>
    </row>
    <row r="5841" spans="1:43" x14ac:dyDescent="0.3">
      <c r="A5841" s="2" t="s">
        <v>5771</v>
      </c>
      <c r="B5841" s="2" t="s">
        <v>5772</v>
      </c>
      <c r="C5841" s="2" t="s">
        <v>379</v>
      </c>
      <c r="D5841" s="2" t="s">
        <v>142</v>
      </c>
      <c r="E5841" s="2" t="s">
        <v>134</v>
      </c>
      <c r="F5841" s="2">
        <v>61</v>
      </c>
      <c r="G5841" s="2" t="s">
        <v>69</v>
      </c>
      <c r="H5841" s="2" t="s">
        <v>466</v>
      </c>
      <c r="I5841" s="2" t="s">
        <v>43</v>
      </c>
      <c r="J5841" s="3">
        <v>45946</v>
      </c>
      <c r="K5841" s="3"/>
      <c r="L5841" s="2" t="s">
        <v>37</v>
      </c>
      <c r="M5841" s="2" t="s">
        <v>199</v>
      </c>
      <c r="N5841" s="2" t="s">
        <v>200</v>
      </c>
      <c r="O5841" s="4">
        <v>249000</v>
      </c>
      <c r="P5841" s="4">
        <v>52200</v>
      </c>
      <c r="Q5841" s="4">
        <v>196800</v>
      </c>
      <c r="R5841" s="2">
        <v>36</v>
      </c>
      <c r="S5841" s="5">
        <v>10.8</v>
      </c>
      <c r="T5841" s="4">
        <v>7237.87</v>
      </c>
      <c r="U5841" s="2" t="s">
        <v>96</v>
      </c>
      <c r="V5841" s="2" t="s">
        <v>97</v>
      </c>
      <c r="W5841" s="4">
        <v>0</v>
      </c>
      <c r="X5841" s="4">
        <v>0</v>
      </c>
      <c r="Y5841" s="4">
        <v>260563.20000000001</v>
      </c>
      <c r="Z5841" s="2">
        <v>0</v>
      </c>
      <c r="AA5841" s="2" t="s">
        <v>97</v>
      </c>
      <c r="AB5841" s="2" t="s">
        <v>15736</v>
      </c>
      <c r="AC5841" s="2" t="s">
        <v>213</v>
      </c>
      <c r="AD5841" s="2" t="s">
        <v>76</v>
      </c>
      <c r="AE5841" s="5">
        <v>79.040000000000006</v>
      </c>
      <c r="AF5841" s="2">
        <v>0</v>
      </c>
      <c r="AG5841" s="2" t="s">
        <v>97</v>
      </c>
      <c r="AH5841" s="2"/>
      <c r="AI5841" s="6" t="str">
        <f t="shared" si="273"/>
        <v>55-64</v>
      </c>
      <c r="AJ5841" s="11">
        <f>YEAR(tbl_LoanData[[#This Row],[Application Date]])</f>
        <v>2025</v>
      </c>
      <c r="AK5841" s="11" t="str">
        <f>TEXT(tbl_LoanData[[#This Row],[Application Date]],"MMMM")</f>
        <v>October</v>
      </c>
      <c r="AL5841" s="12">
        <f>DATE(YEAR(tbl_LoanData[[#This Row],[Application Date]]),MONTH(tbl_LoanData[[#This Row],[Application Date]]),1)</f>
        <v>45931</v>
      </c>
      <c r="AM5841" s="14">
        <f ca="1">IF(AND(tbl_LoanData[[#This Row],[Application Date]]&gt;=EOMONTH(TODAY(),-1)+1,tbl_LoanData[[#This Row],[Application Date]]&lt;=TODAY()),tbl_LoanData[[#This Row],[Loan Amount]],0)</f>
        <v>0</v>
      </c>
      <c r="AN5841" s="14">
        <f>tbl_LoanData[[#This Row],[Amount Paid]]-(Q5841-X5841)</f>
        <v>-196800</v>
      </c>
      <c r="AO5841" s="14">
        <f>IF(tbl_LoanData[[#This Row],[Application Status]]="Approved",1,0)</f>
        <v>0</v>
      </c>
      <c r="AP5841" s="22" t="str">
        <f t="shared" ca="1" si="274"/>
        <v/>
      </c>
      <c r="AQ5841" s="22" t="str">
        <f t="shared" ca="1" si="275"/>
        <v/>
      </c>
    </row>
    <row r="5842" spans="1:43" ht="14.4" customHeight="1" x14ac:dyDescent="0.3">
      <c r="A5842" s="2" t="s">
        <v>5899</v>
      </c>
      <c r="B5842" s="2" t="s">
        <v>5900</v>
      </c>
      <c r="C5842" s="2" t="s">
        <v>188</v>
      </c>
      <c r="D5842" s="2" t="s">
        <v>102</v>
      </c>
      <c r="E5842" s="2" t="s">
        <v>150</v>
      </c>
      <c r="F5842" s="2">
        <v>46</v>
      </c>
      <c r="G5842" s="2" t="s">
        <v>69</v>
      </c>
      <c r="H5842" s="2" t="s">
        <v>273</v>
      </c>
      <c r="I5842" s="2" t="s">
        <v>45</v>
      </c>
      <c r="J5842" s="3">
        <v>45931</v>
      </c>
      <c r="K5842" s="3">
        <v>45947</v>
      </c>
      <c r="L5842" s="2" t="s">
        <v>39</v>
      </c>
      <c r="M5842" s="2" t="s">
        <v>94</v>
      </c>
      <c r="N5842" s="2" t="s">
        <v>365</v>
      </c>
      <c r="O5842" s="4">
        <v>2224000</v>
      </c>
      <c r="P5842" s="4">
        <v>741900</v>
      </c>
      <c r="Q5842" s="4">
        <v>1482100</v>
      </c>
      <c r="R5842" s="2">
        <v>36</v>
      </c>
      <c r="S5842" s="5">
        <v>8.39</v>
      </c>
      <c r="T5842" s="4">
        <v>51531.79</v>
      </c>
      <c r="U5842" s="2" t="s">
        <v>73</v>
      </c>
      <c r="V5842" s="2" t="s">
        <v>74</v>
      </c>
      <c r="W5842" s="4">
        <v>515317.9</v>
      </c>
      <c r="X5842" s="4">
        <v>1339826.67</v>
      </c>
      <c r="Y5842" s="4">
        <v>1855144.57</v>
      </c>
      <c r="Z5842" s="2">
        <v>0</v>
      </c>
      <c r="AA5842" s="2" t="s">
        <v>56</v>
      </c>
      <c r="AB5842" s="2" t="s">
        <v>15728</v>
      </c>
      <c r="AC5842" s="2" t="s">
        <v>332</v>
      </c>
      <c r="AD5842" s="2" t="s">
        <v>76</v>
      </c>
      <c r="AE5842" s="5">
        <v>66.64</v>
      </c>
      <c r="AF5842" s="2">
        <v>0</v>
      </c>
      <c r="AG5842" s="2" t="s">
        <v>77</v>
      </c>
      <c r="AH5842" s="2">
        <v>16</v>
      </c>
      <c r="AI5842" s="6" t="str">
        <f t="shared" si="273"/>
        <v>45-54</v>
      </c>
      <c r="AJ5842" s="11">
        <f>YEAR(tbl_LoanData[[#This Row],[Application Date]])</f>
        <v>2025</v>
      </c>
      <c r="AK5842" s="11" t="str">
        <f>TEXT(tbl_LoanData[[#This Row],[Application Date]],"MMMM")</f>
        <v>October</v>
      </c>
      <c r="AL5842" s="12">
        <f>DATE(YEAR(tbl_LoanData[[#This Row],[Application Date]]),MONTH(tbl_LoanData[[#This Row],[Application Date]]),1)</f>
        <v>45931</v>
      </c>
      <c r="AM5842" s="14">
        <f ca="1">IF(AND(tbl_LoanData[[#This Row],[Application Date]]&gt;=EOMONTH(TODAY(),-1)+1,tbl_LoanData[[#This Row],[Application Date]]&lt;=TODAY()),tbl_LoanData[[#This Row],[Loan Amount]],0)</f>
        <v>0</v>
      </c>
      <c r="AN5842" s="14">
        <f>tbl_LoanData[[#This Row],[Amount Paid]]-(Q5842-X5842)</f>
        <v>373044.56999999995</v>
      </c>
      <c r="AO5842" s="14">
        <f>IF(tbl_LoanData[[#This Row],[Application Status]]="Approved",1,0)</f>
        <v>1</v>
      </c>
      <c r="AP5842" s="22" t="str">
        <f t="shared" ca="1" si="274"/>
        <v/>
      </c>
      <c r="AQ5842" s="22" t="str">
        <f t="shared" ca="1" si="275"/>
        <v/>
      </c>
    </row>
    <row r="5843" spans="1:43" x14ac:dyDescent="0.3">
      <c r="A5843" s="2" t="s">
        <v>5943</v>
      </c>
      <c r="B5843" s="2" t="s">
        <v>5944</v>
      </c>
      <c r="C5843" s="2" t="s">
        <v>781</v>
      </c>
      <c r="D5843" s="2" t="s">
        <v>142</v>
      </c>
      <c r="E5843" s="2" t="s">
        <v>117</v>
      </c>
      <c r="F5843" s="2">
        <v>59</v>
      </c>
      <c r="G5843" s="2" t="s">
        <v>69</v>
      </c>
      <c r="H5843" s="2" t="s">
        <v>565</v>
      </c>
      <c r="I5843" s="2" t="s">
        <v>47</v>
      </c>
      <c r="J5843" s="3">
        <v>45932</v>
      </c>
      <c r="K5843" s="3"/>
      <c r="L5843" s="2" t="s">
        <v>40</v>
      </c>
      <c r="M5843" s="2" t="s">
        <v>85</v>
      </c>
      <c r="N5843" s="2" t="s">
        <v>274</v>
      </c>
      <c r="O5843" s="4">
        <v>1431000</v>
      </c>
      <c r="P5843" s="4">
        <v>231100</v>
      </c>
      <c r="Q5843" s="4">
        <v>1199900</v>
      </c>
      <c r="R5843" s="2">
        <v>24</v>
      </c>
      <c r="S5843" s="5">
        <v>10.67</v>
      </c>
      <c r="T5843" s="4">
        <v>60664.94</v>
      </c>
      <c r="U5843" s="2" t="s">
        <v>96</v>
      </c>
      <c r="V5843" s="2" t="s">
        <v>97</v>
      </c>
      <c r="W5843" s="4">
        <v>0</v>
      </c>
      <c r="X5843" s="4">
        <v>0</v>
      </c>
      <c r="Y5843" s="4">
        <v>1455958.66</v>
      </c>
      <c r="Z5843" s="2">
        <v>0</v>
      </c>
      <c r="AA5843" s="2" t="s">
        <v>97</v>
      </c>
      <c r="AB5843" s="2" t="s">
        <v>15735</v>
      </c>
      <c r="AC5843" s="2" t="s">
        <v>106</v>
      </c>
      <c r="AD5843" s="2" t="s">
        <v>76</v>
      </c>
      <c r="AE5843" s="5">
        <v>83.85</v>
      </c>
      <c r="AF5843" s="2">
        <v>0</v>
      </c>
      <c r="AG5843" s="2" t="s">
        <v>97</v>
      </c>
      <c r="AH5843" s="2"/>
      <c r="AI5843" s="6" t="str">
        <f t="shared" si="273"/>
        <v>55-64</v>
      </c>
      <c r="AJ5843" s="11">
        <f>YEAR(tbl_LoanData[[#This Row],[Application Date]])</f>
        <v>2025</v>
      </c>
      <c r="AK5843" s="11" t="str">
        <f>TEXT(tbl_LoanData[[#This Row],[Application Date]],"MMMM")</f>
        <v>October</v>
      </c>
      <c r="AL5843" s="12">
        <f>DATE(YEAR(tbl_LoanData[[#This Row],[Application Date]]),MONTH(tbl_LoanData[[#This Row],[Application Date]]),1)</f>
        <v>45931</v>
      </c>
      <c r="AM5843" s="14">
        <f ca="1">IF(AND(tbl_LoanData[[#This Row],[Application Date]]&gt;=EOMONTH(TODAY(),-1)+1,tbl_LoanData[[#This Row],[Application Date]]&lt;=TODAY()),tbl_LoanData[[#This Row],[Loan Amount]],0)</f>
        <v>0</v>
      </c>
      <c r="AN5843" s="14">
        <f>tbl_LoanData[[#This Row],[Amount Paid]]-(Q5843-X5843)</f>
        <v>-1199900</v>
      </c>
      <c r="AO5843" s="14">
        <f>IF(tbl_LoanData[[#This Row],[Application Status]]="Approved",1,0)</f>
        <v>0</v>
      </c>
      <c r="AP5843" s="22" t="str">
        <f t="shared" ca="1" si="274"/>
        <v/>
      </c>
      <c r="AQ5843" s="22" t="str">
        <f t="shared" ca="1" si="275"/>
        <v/>
      </c>
    </row>
    <row r="5844" spans="1:43" ht="14.4" customHeight="1" x14ac:dyDescent="0.3">
      <c r="A5844" s="2" t="s">
        <v>6009</v>
      </c>
      <c r="B5844" s="2" t="s">
        <v>6010</v>
      </c>
      <c r="C5844" s="2" t="s">
        <v>310</v>
      </c>
      <c r="D5844" s="2" t="s">
        <v>101</v>
      </c>
      <c r="E5844" s="2" t="s">
        <v>268</v>
      </c>
      <c r="F5844" s="2">
        <v>47</v>
      </c>
      <c r="G5844" s="2" t="s">
        <v>69</v>
      </c>
      <c r="H5844" s="2" t="s">
        <v>565</v>
      </c>
      <c r="I5844" s="2" t="s">
        <v>47</v>
      </c>
      <c r="J5844" s="3">
        <v>45950</v>
      </c>
      <c r="K5844" s="3"/>
      <c r="L5844" s="2" t="s">
        <v>37</v>
      </c>
      <c r="M5844" s="2" t="s">
        <v>104</v>
      </c>
      <c r="N5844" s="2" t="s">
        <v>286</v>
      </c>
      <c r="O5844" s="4">
        <v>134000</v>
      </c>
      <c r="P5844" s="4">
        <v>14200</v>
      </c>
      <c r="Q5844" s="4">
        <v>119800</v>
      </c>
      <c r="R5844" s="2">
        <v>48</v>
      </c>
      <c r="S5844" s="5">
        <v>6.94</v>
      </c>
      <c r="T5844" s="4">
        <v>3188.68</v>
      </c>
      <c r="U5844" s="2" t="s">
        <v>96</v>
      </c>
      <c r="V5844" s="2" t="s">
        <v>97</v>
      </c>
      <c r="W5844" s="4">
        <v>0</v>
      </c>
      <c r="X5844" s="4">
        <v>0</v>
      </c>
      <c r="Y5844" s="4">
        <v>153056.48000000001</v>
      </c>
      <c r="Z5844" s="2">
        <v>0</v>
      </c>
      <c r="AA5844" s="2" t="s">
        <v>97</v>
      </c>
      <c r="AB5844" s="2" t="s">
        <v>15731</v>
      </c>
      <c r="AC5844" s="2" t="s">
        <v>106</v>
      </c>
      <c r="AD5844" s="2" t="s">
        <v>76</v>
      </c>
      <c r="AE5844" s="5">
        <v>89.4</v>
      </c>
      <c r="AF5844" s="2">
        <v>0</v>
      </c>
      <c r="AG5844" s="2" t="s">
        <v>97</v>
      </c>
      <c r="AH5844" s="2"/>
      <c r="AI5844" s="6" t="str">
        <f t="shared" si="273"/>
        <v>45-54</v>
      </c>
      <c r="AJ5844" s="11">
        <f>YEAR(tbl_LoanData[[#This Row],[Application Date]])</f>
        <v>2025</v>
      </c>
      <c r="AK5844" s="11" t="str">
        <f>TEXT(tbl_LoanData[[#This Row],[Application Date]],"MMMM")</f>
        <v>October</v>
      </c>
      <c r="AL5844" s="12">
        <f>DATE(YEAR(tbl_LoanData[[#This Row],[Application Date]]),MONTH(tbl_LoanData[[#This Row],[Application Date]]),1)</f>
        <v>45931</v>
      </c>
      <c r="AM5844" s="14">
        <f ca="1">IF(AND(tbl_LoanData[[#This Row],[Application Date]]&gt;=EOMONTH(TODAY(),-1)+1,tbl_LoanData[[#This Row],[Application Date]]&lt;=TODAY()),tbl_LoanData[[#This Row],[Loan Amount]],0)</f>
        <v>0</v>
      </c>
      <c r="AN5844" s="14">
        <f>tbl_LoanData[[#This Row],[Amount Paid]]-(Q5844-X5844)</f>
        <v>-119800</v>
      </c>
      <c r="AO5844" s="14">
        <f>IF(tbl_LoanData[[#This Row],[Application Status]]="Approved",1,0)</f>
        <v>0</v>
      </c>
      <c r="AP5844" s="22" t="str">
        <f t="shared" ca="1" si="274"/>
        <v/>
      </c>
      <c r="AQ5844" s="22" t="str">
        <f t="shared" ca="1" si="275"/>
        <v/>
      </c>
    </row>
    <row r="5845" spans="1:43" ht="14.4" customHeight="1" x14ac:dyDescent="0.3">
      <c r="A5845" s="2" t="s">
        <v>6033</v>
      </c>
      <c r="B5845" s="2" t="s">
        <v>6034</v>
      </c>
      <c r="C5845" s="2" t="s">
        <v>444</v>
      </c>
      <c r="D5845" s="2" t="s">
        <v>161</v>
      </c>
      <c r="E5845" s="2" t="s">
        <v>135</v>
      </c>
      <c r="F5845" s="2">
        <v>64</v>
      </c>
      <c r="G5845" s="2" t="s">
        <v>69</v>
      </c>
      <c r="H5845" s="2" t="s">
        <v>273</v>
      </c>
      <c r="I5845" s="2" t="s">
        <v>45</v>
      </c>
      <c r="J5845" s="3">
        <v>45950</v>
      </c>
      <c r="K5845" s="3">
        <v>45971</v>
      </c>
      <c r="L5845" s="2" t="s">
        <v>36</v>
      </c>
      <c r="M5845" s="2" t="s">
        <v>94</v>
      </c>
      <c r="N5845" s="2" t="s">
        <v>212</v>
      </c>
      <c r="O5845" s="4">
        <v>1460000</v>
      </c>
      <c r="P5845" s="4">
        <v>197900</v>
      </c>
      <c r="Q5845" s="4">
        <v>1262100</v>
      </c>
      <c r="R5845" s="2">
        <v>24</v>
      </c>
      <c r="S5845" s="5">
        <v>5.04</v>
      </c>
      <c r="T5845" s="4">
        <v>57888.32</v>
      </c>
      <c r="U5845" s="2" t="s">
        <v>73</v>
      </c>
      <c r="V5845" s="2" t="s">
        <v>74</v>
      </c>
      <c r="W5845" s="4">
        <v>173664.96</v>
      </c>
      <c r="X5845" s="4">
        <v>1215654.72</v>
      </c>
      <c r="Y5845" s="4">
        <v>1389319.68</v>
      </c>
      <c r="Z5845" s="2">
        <v>180</v>
      </c>
      <c r="AA5845" s="2" t="s">
        <v>60</v>
      </c>
      <c r="AB5845" s="2" t="s">
        <v>15729</v>
      </c>
      <c r="AC5845" s="2" t="s">
        <v>87</v>
      </c>
      <c r="AD5845" s="2" t="s">
        <v>76</v>
      </c>
      <c r="AE5845" s="5">
        <v>86.45</v>
      </c>
      <c r="AF5845" s="2">
        <v>6</v>
      </c>
      <c r="AG5845" s="2" t="s">
        <v>130</v>
      </c>
      <c r="AH5845" s="2">
        <v>21</v>
      </c>
      <c r="AI5845" s="6" t="str">
        <f t="shared" si="273"/>
        <v>55-64</v>
      </c>
      <c r="AJ5845" s="11">
        <f>YEAR(tbl_LoanData[[#This Row],[Application Date]])</f>
        <v>2025</v>
      </c>
      <c r="AK5845" s="11" t="str">
        <f>TEXT(tbl_LoanData[[#This Row],[Application Date]],"MMMM")</f>
        <v>October</v>
      </c>
      <c r="AL5845" s="12">
        <f>DATE(YEAR(tbl_LoanData[[#This Row],[Application Date]]),MONTH(tbl_LoanData[[#This Row],[Application Date]]),1)</f>
        <v>45931</v>
      </c>
      <c r="AM5845" s="14">
        <f ca="1">IF(AND(tbl_LoanData[[#This Row],[Application Date]]&gt;=EOMONTH(TODAY(),-1)+1,tbl_LoanData[[#This Row],[Application Date]]&lt;=TODAY()),tbl_LoanData[[#This Row],[Loan Amount]],0)</f>
        <v>0</v>
      </c>
      <c r="AN5845" s="14">
        <f>tbl_LoanData[[#This Row],[Amount Paid]]-(Q5845-X5845)</f>
        <v>127219.67999999996</v>
      </c>
      <c r="AO5845" s="14">
        <f>IF(tbl_LoanData[[#This Row],[Application Status]]="Approved",1,0)</f>
        <v>1</v>
      </c>
      <c r="AP5845" s="22" t="str">
        <f t="shared" ca="1" si="274"/>
        <v/>
      </c>
      <c r="AQ5845" s="22" t="str">
        <f t="shared" ca="1" si="275"/>
        <v/>
      </c>
    </row>
    <row r="5846" spans="1:43" ht="14.4" customHeight="1" x14ac:dyDescent="0.3">
      <c r="A5846" s="2" t="s">
        <v>6261</v>
      </c>
      <c r="B5846" s="2" t="s">
        <v>6262</v>
      </c>
      <c r="C5846" s="2" t="s">
        <v>429</v>
      </c>
      <c r="D5846" s="2" t="s">
        <v>268</v>
      </c>
      <c r="E5846" s="2" t="s">
        <v>92</v>
      </c>
      <c r="F5846" s="2">
        <v>27</v>
      </c>
      <c r="G5846" s="2" t="s">
        <v>83</v>
      </c>
      <c r="H5846" s="2" t="s">
        <v>217</v>
      </c>
      <c r="I5846" s="2" t="s">
        <v>46</v>
      </c>
      <c r="J5846" s="3">
        <v>45948</v>
      </c>
      <c r="K5846" s="3">
        <v>45951</v>
      </c>
      <c r="L5846" s="2" t="s">
        <v>37</v>
      </c>
      <c r="M5846" s="2" t="s">
        <v>260</v>
      </c>
      <c r="N5846" s="2" t="s">
        <v>457</v>
      </c>
      <c r="O5846" s="4">
        <v>197000</v>
      </c>
      <c r="P5846" s="4">
        <v>73700</v>
      </c>
      <c r="Q5846" s="4">
        <v>123300</v>
      </c>
      <c r="R5846" s="2">
        <v>60</v>
      </c>
      <c r="S5846" s="5">
        <v>9.94</v>
      </c>
      <c r="T5846" s="4">
        <v>3076.33</v>
      </c>
      <c r="U5846" s="2" t="s">
        <v>73</v>
      </c>
      <c r="V5846" s="2" t="s">
        <v>74</v>
      </c>
      <c r="W5846" s="4">
        <v>30763.3</v>
      </c>
      <c r="X5846" s="4">
        <v>153816.79999999999</v>
      </c>
      <c r="Y5846" s="4">
        <v>184580.1</v>
      </c>
      <c r="Z5846" s="2">
        <v>0</v>
      </c>
      <c r="AA5846" s="2" t="s">
        <v>56</v>
      </c>
      <c r="AB5846" s="2" t="s">
        <v>15729</v>
      </c>
      <c r="AC5846" s="2" t="s">
        <v>75</v>
      </c>
      <c r="AD5846" s="2" t="s">
        <v>76</v>
      </c>
      <c r="AE5846" s="5">
        <v>62.59</v>
      </c>
      <c r="AF5846" s="2">
        <v>0</v>
      </c>
      <c r="AG5846" s="2" t="s">
        <v>77</v>
      </c>
      <c r="AH5846" s="2">
        <v>3</v>
      </c>
      <c r="AI5846" s="6" t="str">
        <f t="shared" si="273"/>
        <v>25-34</v>
      </c>
      <c r="AJ5846" s="11">
        <f>YEAR(tbl_LoanData[[#This Row],[Application Date]])</f>
        <v>2025</v>
      </c>
      <c r="AK5846" s="11" t="str">
        <f>TEXT(tbl_LoanData[[#This Row],[Application Date]],"MMMM")</f>
        <v>October</v>
      </c>
      <c r="AL5846" s="12">
        <f>DATE(YEAR(tbl_LoanData[[#This Row],[Application Date]]),MONTH(tbl_LoanData[[#This Row],[Application Date]]),1)</f>
        <v>45931</v>
      </c>
      <c r="AM5846" s="14">
        <f ca="1">IF(AND(tbl_LoanData[[#This Row],[Application Date]]&gt;=EOMONTH(TODAY(),-1)+1,tbl_LoanData[[#This Row],[Application Date]]&lt;=TODAY()),tbl_LoanData[[#This Row],[Loan Amount]],0)</f>
        <v>0</v>
      </c>
      <c r="AN5846" s="14">
        <f>tbl_LoanData[[#This Row],[Amount Paid]]-(Q5846-X5846)</f>
        <v>61280.099999999991</v>
      </c>
      <c r="AO5846" s="14">
        <f>IF(tbl_LoanData[[#This Row],[Application Status]]="Approved",1,0)</f>
        <v>1</v>
      </c>
      <c r="AP5846" s="22" t="str">
        <f t="shared" ca="1" si="274"/>
        <v/>
      </c>
      <c r="AQ5846" s="22" t="str">
        <f t="shared" ca="1" si="275"/>
        <v/>
      </c>
    </row>
    <row r="5847" spans="1:43" ht="14.4" customHeight="1" x14ac:dyDescent="0.3">
      <c r="A5847" s="2" t="s">
        <v>6475</v>
      </c>
      <c r="B5847" s="2" t="s">
        <v>6476</v>
      </c>
      <c r="C5847" s="2" t="s">
        <v>530</v>
      </c>
      <c r="D5847" s="2" t="s">
        <v>209</v>
      </c>
      <c r="E5847" s="2" t="s">
        <v>268</v>
      </c>
      <c r="F5847" s="2">
        <v>58</v>
      </c>
      <c r="G5847" s="2" t="s">
        <v>69</v>
      </c>
      <c r="H5847" s="2" t="s">
        <v>466</v>
      </c>
      <c r="I5847" s="2" t="s">
        <v>43</v>
      </c>
      <c r="J5847" s="3">
        <v>45957</v>
      </c>
      <c r="K5847" s="3">
        <v>45972</v>
      </c>
      <c r="L5847" s="2" t="s">
        <v>40</v>
      </c>
      <c r="M5847" s="2" t="s">
        <v>85</v>
      </c>
      <c r="N5847" s="2" t="s">
        <v>86</v>
      </c>
      <c r="O5847" s="4">
        <v>967000</v>
      </c>
      <c r="P5847" s="4">
        <v>257700</v>
      </c>
      <c r="Q5847" s="4">
        <v>709300</v>
      </c>
      <c r="R5847" s="2">
        <v>48</v>
      </c>
      <c r="S5847" s="5">
        <v>11.8</v>
      </c>
      <c r="T5847" s="4">
        <v>21751.87</v>
      </c>
      <c r="U5847" s="2" t="s">
        <v>73</v>
      </c>
      <c r="V5847" s="2" t="s">
        <v>74</v>
      </c>
      <c r="W5847" s="4">
        <v>174014.96</v>
      </c>
      <c r="X5847" s="4">
        <v>870074.64</v>
      </c>
      <c r="Y5847" s="4">
        <v>1044089.6</v>
      </c>
      <c r="Z5847" s="2">
        <v>30</v>
      </c>
      <c r="AA5847" s="2" t="s">
        <v>57</v>
      </c>
      <c r="AB5847" s="2" t="s">
        <v>15736</v>
      </c>
      <c r="AC5847" s="2" t="s">
        <v>332</v>
      </c>
      <c r="AD5847" s="2" t="s">
        <v>76</v>
      </c>
      <c r="AE5847" s="5">
        <v>73.349999999999994</v>
      </c>
      <c r="AF5847" s="2">
        <v>1</v>
      </c>
      <c r="AG5847" s="2" t="s">
        <v>77</v>
      </c>
      <c r="AH5847" s="2">
        <v>15</v>
      </c>
      <c r="AI5847" s="6" t="str">
        <f t="shared" si="273"/>
        <v>55-64</v>
      </c>
      <c r="AJ5847" s="11">
        <f>YEAR(tbl_LoanData[[#This Row],[Application Date]])</f>
        <v>2025</v>
      </c>
      <c r="AK5847" s="11" t="str">
        <f>TEXT(tbl_LoanData[[#This Row],[Application Date]],"MMMM")</f>
        <v>October</v>
      </c>
      <c r="AL5847" s="12">
        <f>DATE(YEAR(tbl_LoanData[[#This Row],[Application Date]]),MONTH(tbl_LoanData[[#This Row],[Application Date]]),1)</f>
        <v>45931</v>
      </c>
      <c r="AM5847" s="14">
        <f ca="1">IF(AND(tbl_LoanData[[#This Row],[Application Date]]&gt;=EOMONTH(TODAY(),-1)+1,tbl_LoanData[[#This Row],[Application Date]]&lt;=TODAY()),tbl_LoanData[[#This Row],[Loan Amount]],0)</f>
        <v>0</v>
      </c>
      <c r="AN5847" s="14">
        <f>tbl_LoanData[[#This Row],[Amount Paid]]-(Q5847-X5847)</f>
        <v>334789.59999999998</v>
      </c>
      <c r="AO5847" s="14">
        <f>IF(tbl_LoanData[[#This Row],[Application Status]]="Approved",1,0)</f>
        <v>1</v>
      </c>
      <c r="AP5847" s="22" t="str">
        <f t="shared" ca="1" si="274"/>
        <v/>
      </c>
      <c r="AQ5847" s="22" t="str">
        <f t="shared" ca="1" si="275"/>
        <v/>
      </c>
    </row>
    <row r="5848" spans="1:43" ht="14.4" customHeight="1" x14ac:dyDescent="0.3">
      <c r="A5848" s="2" t="s">
        <v>6489</v>
      </c>
      <c r="B5848" s="2" t="s">
        <v>6490</v>
      </c>
      <c r="C5848" s="2" t="s">
        <v>277</v>
      </c>
      <c r="D5848" s="2" t="s">
        <v>117</v>
      </c>
      <c r="E5848" s="2" t="s">
        <v>394</v>
      </c>
      <c r="F5848" s="2">
        <v>37</v>
      </c>
      <c r="G5848" s="2" t="s">
        <v>83</v>
      </c>
      <c r="H5848" s="2" t="s">
        <v>278</v>
      </c>
      <c r="I5848" s="2" t="s">
        <v>45</v>
      </c>
      <c r="J5848" s="3">
        <v>45934</v>
      </c>
      <c r="K5848" s="3">
        <v>45955</v>
      </c>
      <c r="L5848" s="2" t="s">
        <v>39</v>
      </c>
      <c r="M5848" s="2" t="s">
        <v>94</v>
      </c>
      <c r="N5848" s="2" t="s">
        <v>365</v>
      </c>
      <c r="O5848" s="4">
        <v>1880000</v>
      </c>
      <c r="P5848" s="4">
        <v>739500</v>
      </c>
      <c r="Q5848" s="4">
        <v>1140500</v>
      </c>
      <c r="R5848" s="2">
        <v>24</v>
      </c>
      <c r="S5848" s="5">
        <v>5.24</v>
      </c>
      <c r="T5848" s="4">
        <v>52501.02</v>
      </c>
      <c r="U5848" s="2" t="s">
        <v>73</v>
      </c>
      <c r="V5848" s="2" t="s">
        <v>74</v>
      </c>
      <c r="W5848" s="4">
        <v>472509.18</v>
      </c>
      <c r="X5848" s="4">
        <v>787515.22</v>
      </c>
      <c r="Y5848" s="4">
        <v>1260024.3999999999</v>
      </c>
      <c r="Z5848" s="2">
        <v>0</v>
      </c>
      <c r="AA5848" s="2" t="s">
        <v>56</v>
      </c>
      <c r="AB5848" s="2" t="s">
        <v>15729</v>
      </c>
      <c r="AC5848" s="2" t="s">
        <v>106</v>
      </c>
      <c r="AD5848" s="2" t="s">
        <v>76</v>
      </c>
      <c r="AE5848" s="5">
        <v>60.66</v>
      </c>
      <c r="AF5848" s="2">
        <v>0</v>
      </c>
      <c r="AG5848" s="2" t="s">
        <v>77</v>
      </c>
      <c r="AH5848" s="2">
        <v>21</v>
      </c>
      <c r="AI5848" s="6" t="str">
        <f t="shared" si="273"/>
        <v>35-44</v>
      </c>
      <c r="AJ5848" s="11">
        <f>YEAR(tbl_LoanData[[#This Row],[Application Date]])</f>
        <v>2025</v>
      </c>
      <c r="AK5848" s="11" t="str">
        <f>TEXT(tbl_LoanData[[#This Row],[Application Date]],"MMMM")</f>
        <v>October</v>
      </c>
      <c r="AL5848" s="12">
        <f>DATE(YEAR(tbl_LoanData[[#This Row],[Application Date]]),MONTH(tbl_LoanData[[#This Row],[Application Date]]),1)</f>
        <v>45931</v>
      </c>
      <c r="AM5848" s="14">
        <f ca="1">IF(AND(tbl_LoanData[[#This Row],[Application Date]]&gt;=EOMONTH(TODAY(),-1)+1,tbl_LoanData[[#This Row],[Application Date]]&lt;=TODAY()),tbl_LoanData[[#This Row],[Loan Amount]],0)</f>
        <v>0</v>
      </c>
      <c r="AN5848" s="14">
        <f>tbl_LoanData[[#This Row],[Amount Paid]]-(Q5848-X5848)</f>
        <v>119524.39999999997</v>
      </c>
      <c r="AO5848" s="14">
        <f>IF(tbl_LoanData[[#This Row],[Application Status]]="Approved",1,0)</f>
        <v>1</v>
      </c>
      <c r="AP5848" s="22" t="str">
        <f t="shared" ca="1" si="274"/>
        <v/>
      </c>
      <c r="AQ5848" s="22" t="str">
        <f t="shared" ca="1" si="275"/>
        <v/>
      </c>
    </row>
    <row r="5849" spans="1:43" ht="14.4" customHeight="1" x14ac:dyDescent="0.3">
      <c r="A5849" s="2" t="s">
        <v>6733</v>
      </c>
      <c r="B5849" s="2" t="s">
        <v>6734</v>
      </c>
      <c r="C5849" s="2" t="s">
        <v>606</v>
      </c>
      <c r="D5849" s="2" t="s">
        <v>134</v>
      </c>
      <c r="E5849" s="2" t="s">
        <v>406</v>
      </c>
      <c r="F5849" s="2">
        <v>59</v>
      </c>
      <c r="G5849" s="2" t="s">
        <v>69</v>
      </c>
      <c r="H5849" s="2" t="s">
        <v>273</v>
      </c>
      <c r="I5849" s="2" t="s">
        <v>45</v>
      </c>
      <c r="J5849" s="3">
        <v>45938</v>
      </c>
      <c r="K5849" s="3"/>
      <c r="L5849" s="2" t="s">
        <v>36</v>
      </c>
      <c r="M5849" s="2" t="s">
        <v>111</v>
      </c>
      <c r="N5849" s="2" t="s">
        <v>350</v>
      </c>
      <c r="O5849" s="4">
        <v>1239000</v>
      </c>
      <c r="P5849" s="4">
        <v>320500</v>
      </c>
      <c r="Q5849" s="4">
        <v>918500</v>
      </c>
      <c r="R5849" s="2">
        <v>48</v>
      </c>
      <c r="S5849" s="5">
        <v>10.52</v>
      </c>
      <c r="T5849" s="4">
        <v>27187.599999999999</v>
      </c>
      <c r="U5849" s="2" t="s">
        <v>113</v>
      </c>
      <c r="V5849" s="2" t="s">
        <v>97</v>
      </c>
      <c r="W5849" s="4">
        <v>0</v>
      </c>
      <c r="X5849" s="4">
        <v>0</v>
      </c>
      <c r="Y5849" s="4">
        <v>1305004.8</v>
      </c>
      <c r="Z5849" s="2">
        <v>0</v>
      </c>
      <c r="AA5849" s="2" t="s">
        <v>97</v>
      </c>
      <c r="AB5849" s="2" t="s">
        <v>15736</v>
      </c>
      <c r="AC5849" s="2" t="s">
        <v>129</v>
      </c>
      <c r="AD5849" s="2" t="s">
        <v>76</v>
      </c>
      <c r="AE5849" s="5">
        <v>74.13</v>
      </c>
      <c r="AF5849" s="2">
        <v>0</v>
      </c>
      <c r="AG5849" s="2" t="s">
        <v>97</v>
      </c>
      <c r="AH5849" s="2"/>
      <c r="AI5849" s="6" t="str">
        <f t="shared" si="273"/>
        <v>55-64</v>
      </c>
      <c r="AJ5849" s="11">
        <f>YEAR(tbl_LoanData[[#This Row],[Application Date]])</f>
        <v>2025</v>
      </c>
      <c r="AK5849" s="11" t="str">
        <f>TEXT(tbl_LoanData[[#This Row],[Application Date]],"MMMM")</f>
        <v>October</v>
      </c>
      <c r="AL5849" s="12">
        <f>DATE(YEAR(tbl_LoanData[[#This Row],[Application Date]]),MONTH(tbl_LoanData[[#This Row],[Application Date]]),1)</f>
        <v>45931</v>
      </c>
      <c r="AM5849" s="14">
        <f ca="1">IF(AND(tbl_LoanData[[#This Row],[Application Date]]&gt;=EOMONTH(TODAY(),-1)+1,tbl_LoanData[[#This Row],[Application Date]]&lt;=TODAY()),tbl_LoanData[[#This Row],[Loan Amount]],0)</f>
        <v>0</v>
      </c>
      <c r="AN5849" s="14">
        <f>tbl_LoanData[[#This Row],[Amount Paid]]-(Q5849-X5849)</f>
        <v>-918500</v>
      </c>
      <c r="AO5849" s="14">
        <f>IF(tbl_LoanData[[#This Row],[Application Status]]="Approved",1,0)</f>
        <v>0</v>
      </c>
      <c r="AP5849" s="22" t="str">
        <f t="shared" ca="1" si="274"/>
        <v/>
      </c>
      <c r="AQ5849" s="22" t="str">
        <f t="shared" ca="1" si="275"/>
        <v/>
      </c>
    </row>
    <row r="5850" spans="1:43" ht="14.4" customHeight="1" x14ac:dyDescent="0.3">
      <c r="A5850" s="2" t="s">
        <v>6923</v>
      </c>
      <c r="B5850" s="2" t="s">
        <v>6924</v>
      </c>
      <c r="C5850" s="2" t="s">
        <v>281</v>
      </c>
      <c r="D5850" s="2" t="s">
        <v>101</v>
      </c>
      <c r="E5850" s="2" t="s">
        <v>394</v>
      </c>
      <c r="F5850" s="2">
        <v>26</v>
      </c>
      <c r="G5850" s="2" t="s">
        <v>83</v>
      </c>
      <c r="H5850" s="2" t="s">
        <v>256</v>
      </c>
      <c r="I5850" s="2" t="s">
        <v>43</v>
      </c>
      <c r="J5850" s="3">
        <v>45943</v>
      </c>
      <c r="K5850" s="3">
        <v>45959</v>
      </c>
      <c r="L5850" s="2" t="s">
        <v>36</v>
      </c>
      <c r="M5850" s="2" t="s">
        <v>94</v>
      </c>
      <c r="N5850" s="2" t="s">
        <v>212</v>
      </c>
      <c r="O5850" s="4">
        <v>1937000</v>
      </c>
      <c r="P5850" s="4">
        <v>657100</v>
      </c>
      <c r="Q5850" s="4">
        <v>1279900</v>
      </c>
      <c r="R5850" s="2">
        <v>36</v>
      </c>
      <c r="S5850" s="5">
        <v>13.18</v>
      </c>
      <c r="T5850" s="4">
        <v>49610.35</v>
      </c>
      <c r="U5850" s="2" t="s">
        <v>73</v>
      </c>
      <c r="V5850" s="2" t="s">
        <v>74</v>
      </c>
      <c r="W5850" s="4">
        <v>297662.09999999998</v>
      </c>
      <c r="X5850" s="4">
        <v>1488310.36</v>
      </c>
      <c r="Y5850" s="4">
        <v>1785972.46</v>
      </c>
      <c r="Z5850" s="2">
        <v>93</v>
      </c>
      <c r="AA5850" s="2" t="s">
        <v>60</v>
      </c>
      <c r="AB5850" s="2" t="s">
        <v>15735</v>
      </c>
      <c r="AC5850" s="2" t="s">
        <v>121</v>
      </c>
      <c r="AD5850" s="2" t="s">
        <v>76</v>
      </c>
      <c r="AE5850" s="5">
        <v>66.08</v>
      </c>
      <c r="AF5850" s="2">
        <v>3</v>
      </c>
      <c r="AG5850" s="2" t="s">
        <v>130</v>
      </c>
      <c r="AH5850" s="2">
        <v>16</v>
      </c>
      <c r="AI5850" s="6" t="str">
        <f t="shared" si="273"/>
        <v>25-34</v>
      </c>
      <c r="AJ5850" s="11">
        <f>YEAR(tbl_LoanData[[#This Row],[Application Date]])</f>
        <v>2025</v>
      </c>
      <c r="AK5850" s="11" t="str">
        <f>TEXT(tbl_LoanData[[#This Row],[Application Date]],"MMMM")</f>
        <v>October</v>
      </c>
      <c r="AL5850" s="12">
        <f>DATE(YEAR(tbl_LoanData[[#This Row],[Application Date]]),MONTH(tbl_LoanData[[#This Row],[Application Date]]),1)</f>
        <v>45931</v>
      </c>
      <c r="AM5850" s="14">
        <f ca="1">IF(AND(tbl_LoanData[[#This Row],[Application Date]]&gt;=EOMONTH(TODAY(),-1)+1,tbl_LoanData[[#This Row],[Application Date]]&lt;=TODAY()),tbl_LoanData[[#This Row],[Loan Amount]],0)</f>
        <v>0</v>
      </c>
      <c r="AN5850" s="14">
        <f>tbl_LoanData[[#This Row],[Amount Paid]]-(Q5850-X5850)</f>
        <v>506072.46000000008</v>
      </c>
      <c r="AO5850" s="14">
        <f>IF(tbl_LoanData[[#This Row],[Application Status]]="Approved",1,0)</f>
        <v>1</v>
      </c>
      <c r="AP5850" s="22" t="str">
        <f t="shared" ca="1" si="274"/>
        <v/>
      </c>
      <c r="AQ5850" s="22" t="str">
        <f t="shared" ca="1" si="275"/>
        <v/>
      </c>
    </row>
    <row r="5851" spans="1:43" x14ac:dyDescent="0.3">
      <c r="A5851" s="2" t="s">
        <v>6995</v>
      </c>
      <c r="B5851" s="2" t="s">
        <v>6996</v>
      </c>
      <c r="C5851" s="2" t="s">
        <v>216</v>
      </c>
      <c r="D5851" s="2" t="s">
        <v>232</v>
      </c>
      <c r="E5851" s="2" t="s">
        <v>406</v>
      </c>
      <c r="F5851" s="2">
        <v>58</v>
      </c>
      <c r="G5851" s="2" t="s">
        <v>83</v>
      </c>
      <c r="H5851" s="2" t="s">
        <v>224</v>
      </c>
      <c r="I5851" s="2" t="s">
        <v>54</v>
      </c>
      <c r="J5851" s="3">
        <v>45947</v>
      </c>
      <c r="K5851" s="3">
        <v>45963</v>
      </c>
      <c r="L5851" s="2" t="s">
        <v>37</v>
      </c>
      <c r="M5851" s="2" t="s">
        <v>199</v>
      </c>
      <c r="N5851" s="2" t="s">
        <v>319</v>
      </c>
      <c r="O5851" s="4">
        <v>245000</v>
      </c>
      <c r="P5851" s="4">
        <v>56000</v>
      </c>
      <c r="Q5851" s="4">
        <v>189000</v>
      </c>
      <c r="R5851" s="2">
        <v>36</v>
      </c>
      <c r="S5851" s="5">
        <v>8.57</v>
      </c>
      <c r="T5851" s="4">
        <v>6599.78</v>
      </c>
      <c r="U5851" s="2" t="s">
        <v>73</v>
      </c>
      <c r="V5851" s="2" t="s">
        <v>74</v>
      </c>
      <c r="W5851" s="4">
        <v>52798.239999999998</v>
      </c>
      <c r="X5851" s="4">
        <v>184793.66</v>
      </c>
      <c r="Y5851" s="4">
        <v>237591.9</v>
      </c>
      <c r="Z5851" s="2">
        <v>31</v>
      </c>
      <c r="AA5851" s="2" t="s">
        <v>58</v>
      </c>
      <c r="AB5851" s="2" t="s">
        <v>15728</v>
      </c>
      <c r="AC5851" s="2" t="s">
        <v>129</v>
      </c>
      <c r="AD5851" s="2" t="s">
        <v>76</v>
      </c>
      <c r="AE5851" s="5">
        <v>77.14</v>
      </c>
      <c r="AF5851" s="2">
        <v>1</v>
      </c>
      <c r="AG5851" s="2" t="s">
        <v>15718</v>
      </c>
      <c r="AH5851" s="2">
        <v>16</v>
      </c>
      <c r="AI5851" s="6" t="str">
        <f t="shared" si="273"/>
        <v>55-64</v>
      </c>
      <c r="AJ5851" s="11">
        <f>YEAR(tbl_LoanData[[#This Row],[Application Date]])</f>
        <v>2025</v>
      </c>
      <c r="AK5851" s="11" t="str">
        <f>TEXT(tbl_LoanData[[#This Row],[Application Date]],"MMMM")</f>
        <v>October</v>
      </c>
      <c r="AL5851" s="12">
        <f>DATE(YEAR(tbl_LoanData[[#This Row],[Application Date]]),MONTH(tbl_LoanData[[#This Row],[Application Date]]),1)</f>
        <v>45931</v>
      </c>
      <c r="AM5851" s="14">
        <f ca="1">IF(AND(tbl_LoanData[[#This Row],[Application Date]]&gt;=EOMONTH(TODAY(),-1)+1,tbl_LoanData[[#This Row],[Application Date]]&lt;=TODAY()),tbl_LoanData[[#This Row],[Loan Amount]],0)</f>
        <v>0</v>
      </c>
      <c r="AN5851" s="14">
        <f>tbl_LoanData[[#This Row],[Amount Paid]]-(Q5851-X5851)</f>
        <v>48591.9</v>
      </c>
      <c r="AO5851" s="14">
        <f>IF(tbl_LoanData[[#This Row],[Application Status]]="Approved",1,0)</f>
        <v>1</v>
      </c>
      <c r="AP5851" s="22" t="str">
        <f t="shared" ca="1" si="274"/>
        <v/>
      </c>
      <c r="AQ5851" s="22" t="str">
        <f t="shared" ca="1" si="275"/>
        <v/>
      </c>
    </row>
    <row r="5852" spans="1:43" ht="14.4" customHeight="1" x14ac:dyDescent="0.3">
      <c r="A5852" s="2" t="s">
        <v>7087</v>
      </c>
      <c r="B5852" s="2" t="s">
        <v>7088</v>
      </c>
      <c r="C5852" s="2" t="s">
        <v>432</v>
      </c>
      <c r="D5852" s="2" t="s">
        <v>102</v>
      </c>
      <c r="E5852" s="2" t="s">
        <v>284</v>
      </c>
      <c r="F5852" s="2">
        <v>22</v>
      </c>
      <c r="G5852" s="2" t="s">
        <v>69</v>
      </c>
      <c r="H5852" s="2" t="s">
        <v>259</v>
      </c>
      <c r="I5852" s="2" t="s">
        <v>43</v>
      </c>
      <c r="J5852" s="3">
        <v>45949</v>
      </c>
      <c r="K5852" s="3">
        <v>45952</v>
      </c>
      <c r="L5852" s="2" t="s">
        <v>37</v>
      </c>
      <c r="M5852" s="2" t="s">
        <v>199</v>
      </c>
      <c r="N5852" s="2" t="s">
        <v>200</v>
      </c>
      <c r="O5852" s="4">
        <v>185000</v>
      </c>
      <c r="P5852" s="4">
        <v>23400</v>
      </c>
      <c r="Q5852" s="4">
        <v>161600</v>
      </c>
      <c r="R5852" s="2">
        <v>36</v>
      </c>
      <c r="S5852" s="5">
        <v>8.1999999999999993</v>
      </c>
      <c r="T5852" s="4">
        <v>5593.16</v>
      </c>
      <c r="U5852" s="2" t="s">
        <v>73</v>
      </c>
      <c r="V5852" s="2" t="s">
        <v>74</v>
      </c>
      <c r="W5852" s="4">
        <v>22372.639999999999</v>
      </c>
      <c r="X5852" s="4">
        <v>178980.96</v>
      </c>
      <c r="Y5852" s="4">
        <v>201353.60000000001</v>
      </c>
      <c r="Z5852" s="2">
        <v>186</v>
      </c>
      <c r="AA5852" s="2" t="s">
        <v>60</v>
      </c>
      <c r="AB5852" s="2" t="s">
        <v>15734</v>
      </c>
      <c r="AC5852" s="2" t="s">
        <v>146</v>
      </c>
      <c r="AD5852" s="2" t="s">
        <v>76</v>
      </c>
      <c r="AE5852" s="5">
        <v>87.35</v>
      </c>
      <c r="AF5852" s="2">
        <v>6</v>
      </c>
      <c r="AG5852" s="2" t="s">
        <v>130</v>
      </c>
      <c r="AH5852" s="2">
        <v>3</v>
      </c>
      <c r="AI5852" s="6" t="str">
        <f t="shared" si="273"/>
        <v>18-24</v>
      </c>
      <c r="AJ5852" s="11">
        <f>YEAR(tbl_LoanData[[#This Row],[Application Date]])</f>
        <v>2025</v>
      </c>
      <c r="AK5852" s="11" t="str">
        <f>TEXT(tbl_LoanData[[#This Row],[Application Date]],"MMMM")</f>
        <v>October</v>
      </c>
      <c r="AL5852" s="12">
        <f>DATE(YEAR(tbl_LoanData[[#This Row],[Application Date]]),MONTH(tbl_LoanData[[#This Row],[Application Date]]),1)</f>
        <v>45931</v>
      </c>
      <c r="AM5852" s="14">
        <f ca="1">IF(AND(tbl_LoanData[[#This Row],[Application Date]]&gt;=EOMONTH(TODAY(),-1)+1,tbl_LoanData[[#This Row],[Application Date]]&lt;=TODAY()),tbl_LoanData[[#This Row],[Loan Amount]],0)</f>
        <v>0</v>
      </c>
      <c r="AN5852" s="14">
        <f>tbl_LoanData[[#This Row],[Amount Paid]]-(Q5852-X5852)</f>
        <v>39753.599999999991</v>
      </c>
      <c r="AO5852" s="14">
        <f>IF(tbl_LoanData[[#This Row],[Application Status]]="Approved",1,0)</f>
        <v>1</v>
      </c>
      <c r="AP5852" s="22" t="str">
        <f t="shared" ca="1" si="274"/>
        <v/>
      </c>
      <c r="AQ5852" s="22" t="str">
        <f t="shared" ca="1" si="275"/>
        <v/>
      </c>
    </row>
    <row r="5853" spans="1:43" ht="14.4" customHeight="1" x14ac:dyDescent="0.3">
      <c r="A5853" s="2" t="s">
        <v>7207</v>
      </c>
      <c r="B5853" s="2" t="s">
        <v>7208</v>
      </c>
      <c r="C5853" s="2" t="s">
        <v>1012</v>
      </c>
      <c r="D5853" s="2" t="s">
        <v>182</v>
      </c>
      <c r="E5853" s="2" t="s">
        <v>311</v>
      </c>
      <c r="F5853" s="2">
        <v>23</v>
      </c>
      <c r="G5853" s="2" t="s">
        <v>69</v>
      </c>
      <c r="H5853" s="2" t="s">
        <v>313</v>
      </c>
      <c r="I5853" s="2" t="s">
        <v>44</v>
      </c>
      <c r="J5853" s="3">
        <v>45941</v>
      </c>
      <c r="K5853" s="3">
        <v>45944</v>
      </c>
      <c r="L5853" s="2" t="s">
        <v>38</v>
      </c>
      <c r="M5853" s="2" t="s">
        <v>144</v>
      </c>
      <c r="N5853" s="2" t="s">
        <v>382</v>
      </c>
      <c r="O5853" s="4">
        <v>1060000</v>
      </c>
      <c r="P5853" s="4">
        <v>372800</v>
      </c>
      <c r="Q5853" s="4">
        <v>687200</v>
      </c>
      <c r="R5853" s="2">
        <v>36</v>
      </c>
      <c r="S5853" s="5">
        <v>11</v>
      </c>
      <c r="T5853" s="4">
        <v>25388.22</v>
      </c>
      <c r="U5853" s="2" t="s">
        <v>73</v>
      </c>
      <c r="V5853" s="2" t="s">
        <v>74</v>
      </c>
      <c r="W5853" s="4">
        <v>253882.2</v>
      </c>
      <c r="X5853" s="4">
        <v>660093.80000000005</v>
      </c>
      <c r="Y5853" s="4">
        <v>913976</v>
      </c>
      <c r="Z5853" s="2">
        <v>0</v>
      </c>
      <c r="AA5853" s="2" t="s">
        <v>56</v>
      </c>
      <c r="AB5853" s="2" t="s">
        <v>15727</v>
      </c>
      <c r="AC5853" s="2" t="s">
        <v>213</v>
      </c>
      <c r="AD5853" s="2" t="s">
        <v>76</v>
      </c>
      <c r="AE5853" s="5">
        <v>64.83</v>
      </c>
      <c r="AF5853" s="2">
        <v>0</v>
      </c>
      <c r="AG5853" s="2" t="s">
        <v>77</v>
      </c>
      <c r="AH5853" s="2">
        <v>3</v>
      </c>
      <c r="AI5853" s="6" t="str">
        <f t="shared" si="273"/>
        <v>18-24</v>
      </c>
      <c r="AJ5853" s="11">
        <f>YEAR(tbl_LoanData[[#This Row],[Application Date]])</f>
        <v>2025</v>
      </c>
      <c r="AK5853" s="11" t="str">
        <f>TEXT(tbl_LoanData[[#This Row],[Application Date]],"MMMM")</f>
        <v>October</v>
      </c>
      <c r="AL5853" s="12">
        <f>DATE(YEAR(tbl_LoanData[[#This Row],[Application Date]]),MONTH(tbl_LoanData[[#This Row],[Application Date]]),1)</f>
        <v>45931</v>
      </c>
      <c r="AM5853" s="14">
        <f ca="1">IF(AND(tbl_LoanData[[#This Row],[Application Date]]&gt;=EOMONTH(TODAY(),-1)+1,tbl_LoanData[[#This Row],[Application Date]]&lt;=TODAY()),tbl_LoanData[[#This Row],[Loan Amount]],0)</f>
        <v>0</v>
      </c>
      <c r="AN5853" s="14">
        <f>tbl_LoanData[[#This Row],[Amount Paid]]-(Q5853-X5853)</f>
        <v>226776.00000000006</v>
      </c>
      <c r="AO5853" s="14">
        <f>IF(tbl_LoanData[[#This Row],[Application Status]]="Approved",1,0)</f>
        <v>1</v>
      </c>
      <c r="AP5853" s="22" t="str">
        <f t="shared" ca="1" si="274"/>
        <v/>
      </c>
      <c r="AQ5853" s="22" t="str">
        <f t="shared" ca="1" si="275"/>
        <v/>
      </c>
    </row>
    <row r="5854" spans="1:43" ht="14.4" customHeight="1" x14ac:dyDescent="0.3">
      <c r="A5854" s="2" t="s">
        <v>7283</v>
      </c>
      <c r="B5854" s="2" t="s">
        <v>7284</v>
      </c>
      <c r="C5854" s="2" t="s">
        <v>343</v>
      </c>
      <c r="D5854" s="2" t="s">
        <v>268</v>
      </c>
      <c r="E5854" s="2" t="s">
        <v>394</v>
      </c>
      <c r="F5854" s="2">
        <v>46</v>
      </c>
      <c r="G5854" s="2" t="s">
        <v>69</v>
      </c>
      <c r="H5854" s="2" t="s">
        <v>126</v>
      </c>
      <c r="I5854" s="2" t="s">
        <v>44</v>
      </c>
      <c r="J5854" s="3">
        <v>45959</v>
      </c>
      <c r="K5854" s="3"/>
      <c r="L5854" s="2" t="s">
        <v>39</v>
      </c>
      <c r="M5854" s="2" t="s">
        <v>157</v>
      </c>
      <c r="N5854" s="2" t="s">
        <v>158</v>
      </c>
      <c r="O5854" s="4">
        <v>2041000</v>
      </c>
      <c r="P5854" s="4">
        <v>663900</v>
      </c>
      <c r="Q5854" s="4">
        <v>1377100</v>
      </c>
      <c r="R5854" s="2">
        <v>24</v>
      </c>
      <c r="S5854" s="5">
        <v>8.9600000000000009</v>
      </c>
      <c r="T5854" s="4">
        <v>67661.509999999995</v>
      </c>
      <c r="U5854" s="2" t="s">
        <v>96</v>
      </c>
      <c r="V5854" s="2" t="s">
        <v>97</v>
      </c>
      <c r="W5854" s="4">
        <v>0</v>
      </c>
      <c r="X5854" s="4">
        <v>0</v>
      </c>
      <c r="Y5854" s="4">
        <v>1623876.32</v>
      </c>
      <c r="Z5854" s="2">
        <v>0</v>
      </c>
      <c r="AA5854" s="2" t="s">
        <v>97</v>
      </c>
      <c r="AB5854" s="2" t="s">
        <v>15732</v>
      </c>
      <c r="AC5854" s="2" t="s">
        <v>146</v>
      </c>
      <c r="AD5854" s="2" t="s">
        <v>76</v>
      </c>
      <c r="AE5854" s="5">
        <v>67.47</v>
      </c>
      <c r="AF5854" s="2">
        <v>0</v>
      </c>
      <c r="AG5854" s="2" t="s">
        <v>97</v>
      </c>
      <c r="AH5854" s="2"/>
      <c r="AI5854" s="6" t="str">
        <f t="shared" si="273"/>
        <v>45-54</v>
      </c>
      <c r="AJ5854" s="11">
        <f>YEAR(tbl_LoanData[[#This Row],[Application Date]])</f>
        <v>2025</v>
      </c>
      <c r="AK5854" s="11" t="str">
        <f>TEXT(tbl_LoanData[[#This Row],[Application Date]],"MMMM")</f>
        <v>October</v>
      </c>
      <c r="AL5854" s="12">
        <f>DATE(YEAR(tbl_LoanData[[#This Row],[Application Date]]),MONTH(tbl_LoanData[[#This Row],[Application Date]]),1)</f>
        <v>45931</v>
      </c>
      <c r="AM5854" s="14">
        <f ca="1">IF(AND(tbl_LoanData[[#This Row],[Application Date]]&gt;=EOMONTH(TODAY(),-1)+1,tbl_LoanData[[#This Row],[Application Date]]&lt;=TODAY()),tbl_LoanData[[#This Row],[Loan Amount]],0)</f>
        <v>0</v>
      </c>
      <c r="AN5854" s="14">
        <f>tbl_LoanData[[#This Row],[Amount Paid]]-(Q5854-X5854)</f>
        <v>-1377100</v>
      </c>
      <c r="AO5854" s="14">
        <f>IF(tbl_LoanData[[#This Row],[Application Status]]="Approved",1,0)</f>
        <v>0</v>
      </c>
      <c r="AP5854" s="22" t="str">
        <f t="shared" ca="1" si="274"/>
        <v/>
      </c>
      <c r="AQ5854" s="22" t="str">
        <f t="shared" ca="1" si="275"/>
        <v/>
      </c>
    </row>
    <row r="5855" spans="1:43" ht="14.4" customHeight="1" x14ac:dyDescent="0.3">
      <c r="A5855" s="2" t="s">
        <v>7361</v>
      </c>
      <c r="B5855" s="2" t="s">
        <v>7362</v>
      </c>
      <c r="C5855" s="2" t="s">
        <v>423</v>
      </c>
      <c r="D5855" s="2" t="s">
        <v>102</v>
      </c>
      <c r="E5855" s="2" t="s">
        <v>293</v>
      </c>
      <c r="F5855" s="2">
        <v>37</v>
      </c>
      <c r="G5855" s="2" t="s">
        <v>69</v>
      </c>
      <c r="H5855" s="2" t="s">
        <v>233</v>
      </c>
      <c r="I5855" s="2" t="s">
        <v>46</v>
      </c>
      <c r="J5855" s="3">
        <v>45960</v>
      </c>
      <c r="K5855" s="3"/>
      <c r="L5855" s="2" t="s">
        <v>39</v>
      </c>
      <c r="M5855" s="2" t="s">
        <v>94</v>
      </c>
      <c r="N5855" s="2" t="s">
        <v>365</v>
      </c>
      <c r="O5855" s="4">
        <v>2464000</v>
      </c>
      <c r="P5855" s="4">
        <v>475900</v>
      </c>
      <c r="Q5855" s="4">
        <v>1988100</v>
      </c>
      <c r="R5855" s="2">
        <v>12</v>
      </c>
      <c r="S5855" s="5">
        <v>11.93</v>
      </c>
      <c r="T5855" s="4">
        <v>185440.03</v>
      </c>
      <c r="U5855" s="2" t="s">
        <v>113</v>
      </c>
      <c r="V5855" s="2" t="s">
        <v>97</v>
      </c>
      <c r="W5855" s="4">
        <v>0</v>
      </c>
      <c r="X5855" s="4">
        <v>0</v>
      </c>
      <c r="Y5855" s="4">
        <v>2225280.33</v>
      </c>
      <c r="Z5855" s="2">
        <v>0</v>
      </c>
      <c r="AA5855" s="2" t="s">
        <v>97</v>
      </c>
      <c r="AB5855" s="2" t="s">
        <v>15728</v>
      </c>
      <c r="AC5855" s="2" t="s">
        <v>106</v>
      </c>
      <c r="AD5855" s="2" t="s">
        <v>76</v>
      </c>
      <c r="AE5855" s="5">
        <v>80.69</v>
      </c>
      <c r="AF5855" s="2">
        <v>0</v>
      </c>
      <c r="AG5855" s="2" t="s">
        <v>97</v>
      </c>
      <c r="AH5855" s="2"/>
      <c r="AI5855" s="6" t="str">
        <f t="shared" si="273"/>
        <v>35-44</v>
      </c>
      <c r="AJ5855" s="11">
        <f>YEAR(tbl_LoanData[[#This Row],[Application Date]])</f>
        <v>2025</v>
      </c>
      <c r="AK5855" s="11" t="str">
        <f>TEXT(tbl_LoanData[[#This Row],[Application Date]],"MMMM")</f>
        <v>October</v>
      </c>
      <c r="AL5855" s="12">
        <f>DATE(YEAR(tbl_LoanData[[#This Row],[Application Date]]),MONTH(tbl_LoanData[[#This Row],[Application Date]]),1)</f>
        <v>45931</v>
      </c>
      <c r="AM5855" s="14">
        <f ca="1">IF(AND(tbl_LoanData[[#This Row],[Application Date]]&gt;=EOMONTH(TODAY(),-1)+1,tbl_LoanData[[#This Row],[Application Date]]&lt;=TODAY()),tbl_LoanData[[#This Row],[Loan Amount]],0)</f>
        <v>0</v>
      </c>
      <c r="AN5855" s="14">
        <f>tbl_LoanData[[#This Row],[Amount Paid]]-(Q5855-X5855)</f>
        <v>-1988100</v>
      </c>
      <c r="AO5855" s="14">
        <f>IF(tbl_LoanData[[#This Row],[Application Status]]="Approved",1,0)</f>
        <v>0</v>
      </c>
      <c r="AP5855" s="22" t="str">
        <f t="shared" ca="1" si="274"/>
        <v/>
      </c>
      <c r="AQ5855" s="22" t="str">
        <f t="shared" ca="1" si="275"/>
        <v/>
      </c>
    </row>
    <row r="5856" spans="1:43" ht="14.4" customHeight="1" x14ac:dyDescent="0.3">
      <c r="A5856" s="2" t="s">
        <v>7403</v>
      </c>
      <c r="B5856" s="2" t="s">
        <v>7404</v>
      </c>
      <c r="C5856" s="2" t="s">
        <v>530</v>
      </c>
      <c r="D5856" s="2" t="s">
        <v>182</v>
      </c>
      <c r="E5856" s="2" t="s">
        <v>142</v>
      </c>
      <c r="F5856" s="2">
        <v>64</v>
      </c>
      <c r="G5856" s="2" t="s">
        <v>69</v>
      </c>
      <c r="H5856" s="2" t="s">
        <v>217</v>
      </c>
      <c r="I5856" s="2" t="s">
        <v>46</v>
      </c>
      <c r="J5856" s="3">
        <v>45935</v>
      </c>
      <c r="K5856" s="3">
        <v>45941</v>
      </c>
      <c r="L5856" s="2" t="s">
        <v>38</v>
      </c>
      <c r="M5856" s="2" t="s">
        <v>127</v>
      </c>
      <c r="N5856" s="2" t="s">
        <v>128</v>
      </c>
      <c r="O5856" s="4">
        <v>1581000</v>
      </c>
      <c r="P5856" s="4">
        <v>408000</v>
      </c>
      <c r="Q5856" s="4">
        <v>1173000</v>
      </c>
      <c r="R5856" s="2">
        <v>48</v>
      </c>
      <c r="S5856" s="5">
        <v>9.0500000000000007</v>
      </c>
      <c r="T5856" s="4">
        <v>33283.879999999997</v>
      </c>
      <c r="U5856" s="2" t="s">
        <v>73</v>
      </c>
      <c r="V5856" s="2" t="s">
        <v>74</v>
      </c>
      <c r="W5856" s="4">
        <v>332838.8</v>
      </c>
      <c r="X5856" s="4">
        <v>1264787.2</v>
      </c>
      <c r="Y5856" s="4">
        <v>1597626</v>
      </c>
      <c r="Z5856" s="2">
        <v>0</v>
      </c>
      <c r="AA5856" s="2" t="s">
        <v>56</v>
      </c>
      <c r="AB5856" s="2" t="s">
        <v>15734</v>
      </c>
      <c r="AC5856" s="2" t="s">
        <v>106</v>
      </c>
      <c r="AD5856" s="2" t="s">
        <v>76</v>
      </c>
      <c r="AE5856" s="5">
        <v>74.19</v>
      </c>
      <c r="AF5856" s="2">
        <v>0</v>
      </c>
      <c r="AG5856" s="2" t="s">
        <v>77</v>
      </c>
      <c r="AH5856" s="2">
        <v>6</v>
      </c>
      <c r="AI5856" s="6" t="str">
        <f t="shared" si="273"/>
        <v>55-64</v>
      </c>
      <c r="AJ5856" s="11">
        <f>YEAR(tbl_LoanData[[#This Row],[Application Date]])</f>
        <v>2025</v>
      </c>
      <c r="AK5856" s="11" t="str">
        <f>TEXT(tbl_LoanData[[#This Row],[Application Date]],"MMMM")</f>
        <v>October</v>
      </c>
      <c r="AL5856" s="12">
        <f>DATE(YEAR(tbl_LoanData[[#This Row],[Application Date]]),MONTH(tbl_LoanData[[#This Row],[Application Date]]),1)</f>
        <v>45931</v>
      </c>
      <c r="AM5856" s="14">
        <f ca="1">IF(AND(tbl_LoanData[[#This Row],[Application Date]]&gt;=EOMONTH(TODAY(),-1)+1,tbl_LoanData[[#This Row],[Application Date]]&lt;=TODAY()),tbl_LoanData[[#This Row],[Loan Amount]],0)</f>
        <v>0</v>
      </c>
      <c r="AN5856" s="14">
        <f>tbl_LoanData[[#This Row],[Amount Paid]]-(Q5856-X5856)</f>
        <v>424625.99999999994</v>
      </c>
      <c r="AO5856" s="14">
        <f>IF(tbl_LoanData[[#This Row],[Application Status]]="Approved",1,0)</f>
        <v>1</v>
      </c>
      <c r="AP5856" s="22" t="str">
        <f t="shared" ca="1" si="274"/>
        <v/>
      </c>
      <c r="AQ5856" s="22" t="str">
        <f t="shared" ca="1" si="275"/>
        <v/>
      </c>
    </row>
    <row r="5857" spans="1:43" x14ac:dyDescent="0.3">
      <c r="A5857" s="2" t="s">
        <v>7469</v>
      </c>
      <c r="B5857" s="2" t="s">
        <v>7470</v>
      </c>
      <c r="C5857" s="2" t="s">
        <v>116</v>
      </c>
      <c r="D5857" s="2" t="s">
        <v>176</v>
      </c>
      <c r="E5857" s="2" t="s">
        <v>150</v>
      </c>
      <c r="F5857" s="2">
        <v>56</v>
      </c>
      <c r="G5857" s="2" t="s">
        <v>69</v>
      </c>
      <c r="H5857" s="2" t="s">
        <v>217</v>
      </c>
      <c r="I5857" s="2" t="s">
        <v>46</v>
      </c>
      <c r="J5857" s="3">
        <v>45940</v>
      </c>
      <c r="K5857" s="3"/>
      <c r="L5857" s="2" t="s">
        <v>40</v>
      </c>
      <c r="M5857" s="2" t="s">
        <v>94</v>
      </c>
      <c r="N5857" s="2" t="s">
        <v>95</v>
      </c>
      <c r="O5857" s="4">
        <v>1354000</v>
      </c>
      <c r="P5857" s="4">
        <v>277400</v>
      </c>
      <c r="Q5857" s="4">
        <v>1076600</v>
      </c>
      <c r="R5857" s="2">
        <v>48</v>
      </c>
      <c r="S5857" s="5">
        <v>9</v>
      </c>
      <c r="T5857" s="4">
        <v>30503.67</v>
      </c>
      <c r="U5857" s="2" t="s">
        <v>113</v>
      </c>
      <c r="V5857" s="2" t="s">
        <v>97</v>
      </c>
      <c r="W5857" s="4">
        <v>0</v>
      </c>
      <c r="X5857" s="4">
        <v>0</v>
      </c>
      <c r="Y5857" s="4">
        <v>1464176</v>
      </c>
      <c r="Z5857" s="2">
        <v>0</v>
      </c>
      <c r="AA5857" s="2" t="s">
        <v>97</v>
      </c>
      <c r="AB5857" s="2" t="s">
        <v>15731</v>
      </c>
      <c r="AC5857" s="2" t="s">
        <v>213</v>
      </c>
      <c r="AD5857" s="2" t="s">
        <v>76</v>
      </c>
      <c r="AE5857" s="5">
        <v>79.510000000000005</v>
      </c>
      <c r="AF5857" s="2">
        <v>0</v>
      </c>
      <c r="AG5857" s="2" t="s">
        <v>97</v>
      </c>
      <c r="AH5857" s="2"/>
      <c r="AI5857" s="6" t="str">
        <f t="shared" si="273"/>
        <v>55-64</v>
      </c>
      <c r="AJ5857" s="11">
        <f>YEAR(tbl_LoanData[[#This Row],[Application Date]])</f>
        <v>2025</v>
      </c>
      <c r="AK5857" s="11" t="str">
        <f>TEXT(tbl_LoanData[[#This Row],[Application Date]],"MMMM")</f>
        <v>October</v>
      </c>
      <c r="AL5857" s="12">
        <f>DATE(YEAR(tbl_LoanData[[#This Row],[Application Date]]),MONTH(tbl_LoanData[[#This Row],[Application Date]]),1)</f>
        <v>45931</v>
      </c>
      <c r="AM5857" s="14">
        <f ca="1">IF(AND(tbl_LoanData[[#This Row],[Application Date]]&gt;=EOMONTH(TODAY(),-1)+1,tbl_LoanData[[#This Row],[Application Date]]&lt;=TODAY()),tbl_LoanData[[#This Row],[Loan Amount]],0)</f>
        <v>0</v>
      </c>
      <c r="AN5857" s="14">
        <f>tbl_LoanData[[#This Row],[Amount Paid]]-(Q5857-X5857)</f>
        <v>-1076600</v>
      </c>
      <c r="AO5857" s="14">
        <f>IF(tbl_LoanData[[#This Row],[Application Status]]="Approved",1,0)</f>
        <v>0</v>
      </c>
      <c r="AP5857" s="22" t="str">
        <f t="shared" ca="1" si="274"/>
        <v/>
      </c>
      <c r="AQ5857" s="22" t="str">
        <f t="shared" ca="1" si="275"/>
        <v/>
      </c>
    </row>
    <row r="5858" spans="1:43" ht="14.4" customHeight="1" x14ac:dyDescent="0.3">
      <c r="A5858" s="2" t="s">
        <v>7583</v>
      </c>
      <c r="B5858" s="2" t="s">
        <v>7584</v>
      </c>
      <c r="C5858" s="2" t="s">
        <v>90</v>
      </c>
      <c r="D5858" s="2" t="s">
        <v>311</v>
      </c>
      <c r="E5858" s="2" t="s">
        <v>117</v>
      </c>
      <c r="F5858" s="2">
        <v>65</v>
      </c>
      <c r="G5858" s="2" t="s">
        <v>69</v>
      </c>
      <c r="H5858" s="2" t="s">
        <v>84</v>
      </c>
      <c r="I5858" s="2" t="s">
        <v>45</v>
      </c>
      <c r="J5858" s="3">
        <v>45960</v>
      </c>
      <c r="K5858" s="3">
        <v>45974</v>
      </c>
      <c r="L5858" s="2" t="s">
        <v>36</v>
      </c>
      <c r="M5858" s="2" t="s">
        <v>85</v>
      </c>
      <c r="N5858" s="2" t="s">
        <v>624</v>
      </c>
      <c r="O5858" s="4">
        <v>2131000</v>
      </c>
      <c r="P5858" s="4">
        <v>270600</v>
      </c>
      <c r="Q5858" s="4">
        <v>1860400</v>
      </c>
      <c r="R5858" s="2">
        <v>36</v>
      </c>
      <c r="S5858" s="5">
        <v>9.93</v>
      </c>
      <c r="T5858" s="4">
        <v>67072.59</v>
      </c>
      <c r="U5858" s="2" t="s">
        <v>73</v>
      </c>
      <c r="V5858" s="2" t="s">
        <v>74</v>
      </c>
      <c r="W5858" s="4">
        <v>603653.31000000006</v>
      </c>
      <c r="X5858" s="4">
        <v>1810959.85</v>
      </c>
      <c r="Y5858" s="4">
        <v>2414613.16</v>
      </c>
      <c r="Z5858" s="2">
        <v>0</v>
      </c>
      <c r="AA5858" s="2" t="s">
        <v>56</v>
      </c>
      <c r="AB5858" s="2" t="s">
        <v>15735</v>
      </c>
      <c r="AC5858" s="2" t="s">
        <v>146</v>
      </c>
      <c r="AD5858" s="2" t="s">
        <v>76</v>
      </c>
      <c r="AE5858" s="5">
        <v>87.3</v>
      </c>
      <c r="AF5858" s="2">
        <v>0</v>
      </c>
      <c r="AG5858" s="2" t="s">
        <v>77</v>
      </c>
      <c r="AH5858" s="2">
        <v>14</v>
      </c>
      <c r="AI5858" s="6" t="str">
        <f t="shared" si="273"/>
        <v>65+</v>
      </c>
      <c r="AJ5858" s="11">
        <f>YEAR(tbl_LoanData[[#This Row],[Application Date]])</f>
        <v>2025</v>
      </c>
      <c r="AK5858" s="11" t="str">
        <f>TEXT(tbl_LoanData[[#This Row],[Application Date]],"MMMM")</f>
        <v>October</v>
      </c>
      <c r="AL5858" s="12">
        <f>DATE(YEAR(tbl_LoanData[[#This Row],[Application Date]]),MONTH(tbl_LoanData[[#This Row],[Application Date]]),1)</f>
        <v>45931</v>
      </c>
      <c r="AM5858" s="14">
        <f ca="1">IF(AND(tbl_LoanData[[#This Row],[Application Date]]&gt;=EOMONTH(TODAY(),-1)+1,tbl_LoanData[[#This Row],[Application Date]]&lt;=TODAY()),tbl_LoanData[[#This Row],[Loan Amount]],0)</f>
        <v>0</v>
      </c>
      <c r="AN5858" s="14">
        <f>tbl_LoanData[[#This Row],[Amount Paid]]-(Q5858-X5858)</f>
        <v>554213.16000000015</v>
      </c>
      <c r="AO5858" s="14">
        <f>IF(tbl_LoanData[[#This Row],[Application Status]]="Approved",1,0)</f>
        <v>1</v>
      </c>
      <c r="AP5858" s="22" t="str">
        <f t="shared" ca="1" si="274"/>
        <v/>
      </c>
      <c r="AQ5858" s="22" t="str">
        <f t="shared" ca="1" si="275"/>
        <v/>
      </c>
    </row>
    <row r="5859" spans="1:43" ht="14.4" customHeight="1" x14ac:dyDescent="0.3">
      <c r="A5859" s="2" t="s">
        <v>7841</v>
      </c>
      <c r="B5859" s="2" t="s">
        <v>7842</v>
      </c>
      <c r="C5859" s="2" t="s">
        <v>627</v>
      </c>
      <c r="D5859" s="2" t="s">
        <v>254</v>
      </c>
      <c r="E5859" s="2" t="s">
        <v>293</v>
      </c>
      <c r="F5859" s="2">
        <v>53</v>
      </c>
      <c r="G5859" s="2" t="s">
        <v>83</v>
      </c>
      <c r="H5859" s="2" t="s">
        <v>205</v>
      </c>
      <c r="I5859" s="2" t="s">
        <v>49</v>
      </c>
      <c r="J5859" s="3">
        <v>45948</v>
      </c>
      <c r="K5859" s="3"/>
      <c r="L5859" s="2" t="s">
        <v>40</v>
      </c>
      <c r="M5859" s="2" t="s">
        <v>94</v>
      </c>
      <c r="N5859" s="2" t="s">
        <v>95</v>
      </c>
      <c r="O5859" s="4">
        <v>1015000</v>
      </c>
      <c r="P5859" s="4">
        <v>220000</v>
      </c>
      <c r="Q5859" s="4">
        <v>795000</v>
      </c>
      <c r="R5859" s="2">
        <v>48</v>
      </c>
      <c r="S5859" s="5">
        <v>7.84</v>
      </c>
      <c r="T5859" s="4">
        <v>21756.5</v>
      </c>
      <c r="U5859" s="2" t="s">
        <v>113</v>
      </c>
      <c r="V5859" s="2" t="s">
        <v>97</v>
      </c>
      <c r="W5859" s="4">
        <v>0</v>
      </c>
      <c r="X5859" s="4">
        <v>0</v>
      </c>
      <c r="Y5859" s="4">
        <v>1044312</v>
      </c>
      <c r="Z5859" s="2">
        <v>0</v>
      </c>
      <c r="AA5859" s="2" t="s">
        <v>97</v>
      </c>
      <c r="AB5859" s="2" t="s">
        <v>15733</v>
      </c>
      <c r="AC5859" s="2" t="s">
        <v>87</v>
      </c>
      <c r="AD5859" s="2" t="s">
        <v>76</v>
      </c>
      <c r="AE5859" s="5">
        <v>78.33</v>
      </c>
      <c r="AF5859" s="2">
        <v>0</v>
      </c>
      <c r="AG5859" s="2" t="s">
        <v>97</v>
      </c>
      <c r="AH5859" s="2"/>
      <c r="AI5859" s="6" t="str">
        <f t="shared" si="273"/>
        <v>45-54</v>
      </c>
      <c r="AJ5859" s="11">
        <f>YEAR(tbl_LoanData[[#This Row],[Application Date]])</f>
        <v>2025</v>
      </c>
      <c r="AK5859" s="11" t="str">
        <f>TEXT(tbl_LoanData[[#This Row],[Application Date]],"MMMM")</f>
        <v>October</v>
      </c>
      <c r="AL5859" s="12">
        <f>DATE(YEAR(tbl_LoanData[[#This Row],[Application Date]]),MONTH(tbl_LoanData[[#This Row],[Application Date]]),1)</f>
        <v>45931</v>
      </c>
      <c r="AM5859" s="14">
        <f ca="1">IF(AND(tbl_LoanData[[#This Row],[Application Date]]&gt;=EOMONTH(TODAY(),-1)+1,tbl_LoanData[[#This Row],[Application Date]]&lt;=TODAY()),tbl_LoanData[[#This Row],[Loan Amount]],0)</f>
        <v>0</v>
      </c>
      <c r="AN5859" s="14">
        <f>tbl_LoanData[[#This Row],[Amount Paid]]-(Q5859-X5859)</f>
        <v>-795000</v>
      </c>
      <c r="AO5859" s="14">
        <f>IF(tbl_LoanData[[#This Row],[Application Status]]="Approved",1,0)</f>
        <v>0</v>
      </c>
      <c r="AP5859" s="22" t="str">
        <f t="shared" ca="1" si="274"/>
        <v/>
      </c>
      <c r="AQ5859" s="22" t="str">
        <f t="shared" ca="1" si="275"/>
        <v/>
      </c>
    </row>
    <row r="5860" spans="1:43" ht="14.4" customHeight="1" x14ac:dyDescent="0.3">
      <c r="A5860" s="2" t="s">
        <v>7887</v>
      </c>
      <c r="B5860" s="2" t="s">
        <v>7888</v>
      </c>
      <c r="C5860" s="2" t="s">
        <v>289</v>
      </c>
      <c r="D5860" s="2" t="s">
        <v>176</v>
      </c>
      <c r="E5860" s="2" t="s">
        <v>210</v>
      </c>
      <c r="F5860" s="2">
        <v>44</v>
      </c>
      <c r="G5860" s="2" t="s">
        <v>69</v>
      </c>
      <c r="H5860" s="2" t="s">
        <v>372</v>
      </c>
      <c r="I5860" s="2" t="s">
        <v>43</v>
      </c>
      <c r="J5860" s="3">
        <v>45957</v>
      </c>
      <c r="K5860" s="3"/>
      <c r="L5860" s="2" t="s">
        <v>37</v>
      </c>
      <c r="M5860" s="2" t="s">
        <v>94</v>
      </c>
      <c r="N5860" s="2" t="s">
        <v>488</v>
      </c>
      <c r="O5860" s="4">
        <v>143000</v>
      </c>
      <c r="P5860" s="4">
        <v>23300</v>
      </c>
      <c r="Q5860" s="4">
        <v>119700</v>
      </c>
      <c r="R5860" s="2">
        <v>48</v>
      </c>
      <c r="S5860" s="5">
        <v>9.8000000000000007</v>
      </c>
      <c r="T5860" s="4">
        <v>3471.3</v>
      </c>
      <c r="U5860" s="2" t="s">
        <v>96</v>
      </c>
      <c r="V5860" s="2" t="s">
        <v>97</v>
      </c>
      <c r="W5860" s="4">
        <v>0</v>
      </c>
      <c r="X5860" s="4">
        <v>0</v>
      </c>
      <c r="Y5860" s="4">
        <v>166622.39999999999</v>
      </c>
      <c r="Z5860" s="2">
        <v>0</v>
      </c>
      <c r="AA5860" s="2" t="s">
        <v>97</v>
      </c>
      <c r="AB5860" s="2" t="s">
        <v>15734</v>
      </c>
      <c r="AC5860" s="2" t="s">
        <v>121</v>
      </c>
      <c r="AD5860" s="2" t="s">
        <v>76</v>
      </c>
      <c r="AE5860" s="5">
        <v>83.71</v>
      </c>
      <c r="AF5860" s="2">
        <v>0</v>
      </c>
      <c r="AG5860" s="2" t="s">
        <v>97</v>
      </c>
      <c r="AH5860" s="2"/>
      <c r="AI5860" s="6" t="str">
        <f t="shared" si="273"/>
        <v>35-44</v>
      </c>
      <c r="AJ5860" s="11">
        <f>YEAR(tbl_LoanData[[#This Row],[Application Date]])</f>
        <v>2025</v>
      </c>
      <c r="AK5860" s="11" t="str">
        <f>TEXT(tbl_LoanData[[#This Row],[Application Date]],"MMMM")</f>
        <v>October</v>
      </c>
      <c r="AL5860" s="12">
        <f>DATE(YEAR(tbl_LoanData[[#This Row],[Application Date]]),MONTH(tbl_LoanData[[#This Row],[Application Date]]),1)</f>
        <v>45931</v>
      </c>
      <c r="AM5860" s="14">
        <f ca="1">IF(AND(tbl_LoanData[[#This Row],[Application Date]]&gt;=EOMONTH(TODAY(),-1)+1,tbl_LoanData[[#This Row],[Application Date]]&lt;=TODAY()),tbl_LoanData[[#This Row],[Loan Amount]],0)</f>
        <v>0</v>
      </c>
      <c r="AN5860" s="14">
        <f>tbl_LoanData[[#This Row],[Amount Paid]]-(Q5860-X5860)</f>
        <v>-119700</v>
      </c>
      <c r="AO5860" s="14">
        <f>IF(tbl_LoanData[[#This Row],[Application Status]]="Approved",1,0)</f>
        <v>0</v>
      </c>
      <c r="AP5860" s="22" t="str">
        <f t="shared" ca="1" si="274"/>
        <v/>
      </c>
      <c r="AQ5860" s="22" t="str">
        <f t="shared" ca="1" si="275"/>
        <v/>
      </c>
    </row>
    <row r="5861" spans="1:43" x14ac:dyDescent="0.3">
      <c r="A5861" s="2" t="s">
        <v>7901</v>
      </c>
      <c r="B5861" s="2" t="s">
        <v>7902</v>
      </c>
      <c r="C5861" s="2" t="s">
        <v>208</v>
      </c>
      <c r="D5861" s="2" t="s">
        <v>142</v>
      </c>
      <c r="E5861" s="2" t="s">
        <v>323</v>
      </c>
      <c r="F5861" s="2">
        <v>35</v>
      </c>
      <c r="G5861" s="2" t="s">
        <v>69</v>
      </c>
      <c r="H5861" s="2" t="s">
        <v>250</v>
      </c>
      <c r="I5861" s="2" t="s">
        <v>52</v>
      </c>
      <c r="J5861" s="3">
        <v>45951</v>
      </c>
      <c r="K5861" s="3">
        <v>45969</v>
      </c>
      <c r="L5861" s="2" t="s">
        <v>40</v>
      </c>
      <c r="M5861" s="2" t="s">
        <v>94</v>
      </c>
      <c r="N5861" s="2" t="s">
        <v>4</v>
      </c>
      <c r="O5861" s="4">
        <v>855000</v>
      </c>
      <c r="P5861" s="4">
        <v>217900</v>
      </c>
      <c r="Q5861" s="4">
        <v>637100</v>
      </c>
      <c r="R5861" s="2">
        <v>48</v>
      </c>
      <c r="S5861" s="5">
        <v>12.88</v>
      </c>
      <c r="T5861" s="4">
        <v>20111.12</v>
      </c>
      <c r="U5861" s="2" t="s">
        <v>73</v>
      </c>
      <c r="V5861" s="2" t="s">
        <v>74</v>
      </c>
      <c r="W5861" s="4">
        <v>181000.08</v>
      </c>
      <c r="X5861" s="4">
        <v>784333.84</v>
      </c>
      <c r="Y5861" s="4">
        <v>965333.92</v>
      </c>
      <c r="Z5861" s="2">
        <v>0</v>
      </c>
      <c r="AA5861" s="2" t="s">
        <v>56</v>
      </c>
      <c r="AB5861" s="2" t="s">
        <v>15736</v>
      </c>
      <c r="AC5861" s="2" t="s">
        <v>146</v>
      </c>
      <c r="AD5861" s="2" t="s">
        <v>76</v>
      </c>
      <c r="AE5861" s="5">
        <v>74.510000000000005</v>
      </c>
      <c r="AF5861" s="2">
        <v>0</v>
      </c>
      <c r="AG5861" s="2" t="s">
        <v>77</v>
      </c>
      <c r="AH5861" s="2">
        <v>18</v>
      </c>
      <c r="AI5861" s="6" t="str">
        <f t="shared" si="273"/>
        <v>35-44</v>
      </c>
      <c r="AJ5861" s="11">
        <f>YEAR(tbl_LoanData[[#This Row],[Application Date]])</f>
        <v>2025</v>
      </c>
      <c r="AK5861" s="11" t="str">
        <f>TEXT(tbl_LoanData[[#This Row],[Application Date]],"MMMM")</f>
        <v>October</v>
      </c>
      <c r="AL5861" s="12">
        <f>DATE(YEAR(tbl_LoanData[[#This Row],[Application Date]]),MONTH(tbl_LoanData[[#This Row],[Application Date]]),1)</f>
        <v>45931</v>
      </c>
      <c r="AM5861" s="14">
        <f ca="1">IF(AND(tbl_LoanData[[#This Row],[Application Date]]&gt;=EOMONTH(TODAY(),-1)+1,tbl_LoanData[[#This Row],[Application Date]]&lt;=TODAY()),tbl_LoanData[[#This Row],[Loan Amount]],0)</f>
        <v>0</v>
      </c>
      <c r="AN5861" s="14">
        <f>tbl_LoanData[[#This Row],[Amount Paid]]-(Q5861-X5861)</f>
        <v>328233.91999999993</v>
      </c>
      <c r="AO5861" s="14">
        <f>IF(tbl_LoanData[[#This Row],[Application Status]]="Approved",1,0)</f>
        <v>1</v>
      </c>
      <c r="AP5861" s="22" t="str">
        <f t="shared" ca="1" si="274"/>
        <v/>
      </c>
      <c r="AQ5861" s="22" t="str">
        <f t="shared" ca="1" si="275"/>
        <v/>
      </c>
    </row>
    <row r="5862" spans="1:43" ht="14.4" customHeight="1" x14ac:dyDescent="0.3">
      <c r="A5862" s="2" t="s">
        <v>7965</v>
      </c>
      <c r="B5862" s="2" t="s">
        <v>7966</v>
      </c>
      <c r="C5862" s="2" t="s">
        <v>482</v>
      </c>
      <c r="D5862" s="2" t="s">
        <v>209</v>
      </c>
      <c r="E5862" s="2" t="s">
        <v>323</v>
      </c>
      <c r="F5862" s="2">
        <v>62</v>
      </c>
      <c r="G5862" s="2" t="s">
        <v>69</v>
      </c>
      <c r="H5862" s="2" t="s">
        <v>256</v>
      </c>
      <c r="I5862" s="2" t="s">
        <v>43</v>
      </c>
      <c r="J5862" s="3">
        <v>45947</v>
      </c>
      <c r="K5862" s="3">
        <v>45963</v>
      </c>
      <c r="L5862" s="2" t="s">
        <v>40</v>
      </c>
      <c r="M5862" s="2" t="s">
        <v>111</v>
      </c>
      <c r="N5862" s="2" t="s">
        <v>369</v>
      </c>
      <c r="O5862" s="4">
        <v>1535000</v>
      </c>
      <c r="P5862" s="4">
        <v>382600</v>
      </c>
      <c r="Q5862" s="4">
        <v>1152400</v>
      </c>
      <c r="R5862" s="2">
        <v>36</v>
      </c>
      <c r="S5862" s="5">
        <v>5.2</v>
      </c>
      <c r="T5862" s="4">
        <v>37004.839999999997</v>
      </c>
      <c r="U5862" s="2" t="s">
        <v>73</v>
      </c>
      <c r="V5862" s="2" t="s">
        <v>74</v>
      </c>
      <c r="W5862" s="4">
        <v>333043.56</v>
      </c>
      <c r="X5862" s="4">
        <v>999130.84</v>
      </c>
      <c r="Y5862" s="4">
        <v>1332174.3999999999</v>
      </c>
      <c r="Z5862" s="2">
        <v>0</v>
      </c>
      <c r="AA5862" s="2" t="s">
        <v>56</v>
      </c>
      <c r="AB5862" s="2" t="s">
        <v>15735</v>
      </c>
      <c r="AC5862" s="2" t="s">
        <v>360</v>
      </c>
      <c r="AD5862" s="2" t="s">
        <v>76</v>
      </c>
      <c r="AE5862" s="5">
        <v>75.069999999999993</v>
      </c>
      <c r="AF5862" s="2">
        <v>0</v>
      </c>
      <c r="AG5862" s="2" t="s">
        <v>77</v>
      </c>
      <c r="AH5862" s="2">
        <v>16</v>
      </c>
      <c r="AI5862" s="6" t="str">
        <f t="shared" si="273"/>
        <v>55-64</v>
      </c>
      <c r="AJ5862" s="11">
        <f>YEAR(tbl_LoanData[[#This Row],[Application Date]])</f>
        <v>2025</v>
      </c>
      <c r="AK5862" s="11" t="str">
        <f>TEXT(tbl_LoanData[[#This Row],[Application Date]],"MMMM")</f>
        <v>October</v>
      </c>
      <c r="AL5862" s="12">
        <f>DATE(YEAR(tbl_LoanData[[#This Row],[Application Date]]),MONTH(tbl_LoanData[[#This Row],[Application Date]]),1)</f>
        <v>45931</v>
      </c>
      <c r="AM5862" s="14">
        <f ca="1">IF(AND(tbl_LoanData[[#This Row],[Application Date]]&gt;=EOMONTH(TODAY(),-1)+1,tbl_LoanData[[#This Row],[Application Date]]&lt;=TODAY()),tbl_LoanData[[#This Row],[Loan Amount]],0)</f>
        <v>0</v>
      </c>
      <c r="AN5862" s="14">
        <f>tbl_LoanData[[#This Row],[Amount Paid]]-(Q5862-X5862)</f>
        <v>179774.39999999997</v>
      </c>
      <c r="AO5862" s="14">
        <f>IF(tbl_LoanData[[#This Row],[Application Status]]="Approved",1,0)</f>
        <v>1</v>
      </c>
      <c r="AP5862" s="22" t="str">
        <f t="shared" ca="1" si="274"/>
        <v/>
      </c>
      <c r="AQ5862" s="22" t="str">
        <f t="shared" ca="1" si="275"/>
        <v/>
      </c>
    </row>
    <row r="5863" spans="1:43" ht="14.4" customHeight="1" x14ac:dyDescent="0.3">
      <c r="A5863" s="2" t="s">
        <v>7973</v>
      </c>
      <c r="B5863" s="2" t="s">
        <v>7974</v>
      </c>
      <c r="C5863" s="2" t="s">
        <v>353</v>
      </c>
      <c r="D5863" s="2" t="s">
        <v>142</v>
      </c>
      <c r="E5863" s="2" t="s">
        <v>117</v>
      </c>
      <c r="F5863" s="2">
        <v>50</v>
      </c>
      <c r="G5863" s="2" t="s">
        <v>83</v>
      </c>
      <c r="H5863" s="2" t="s">
        <v>372</v>
      </c>
      <c r="I5863" s="2" t="s">
        <v>43</v>
      </c>
      <c r="J5863" s="3">
        <v>45950</v>
      </c>
      <c r="K5863" s="3">
        <v>45956</v>
      </c>
      <c r="L5863" s="2" t="s">
        <v>40</v>
      </c>
      <c r="M5863" s="2" t="s">
        <v>111</v>
      </c>
      <c r="N5863" s="2" t="s">
        <v>120</v>
      </c>
      <c r="O5863" s="4">
        <v>1368000</v>
      </c>
      <c r="P5863" s="4">
        <v>419000</v>
      </c>
      <c r="Q5863" s="4">
        <v>949000</v>
      </c>
      <c r="R5863" s="2">
        <v>36</v>
      </c>
      <c r="S5863" s="5">
        <v>12.46</v>
      </c>
      <c r="T5863" s="4">
        <v>36214.89</v>
      </c>
      <c r="U5863" s="2" t="s">
        <v>73</v>
      </c>
      <c r="V5863" s="2" t="s">
        <v>74</v>
      </c>
      <c r="W5863" s="4">
        <v>325934.01</v>
      </c>
      <c r="X5863" s="4">
        <v>977802.19</v>
      </c>
      <c r="Y5863" s="4">
        <v>1303736.2</v>
      </c>
      <c r="Z5863" s="2">
        <v>0</v>
      </c>
      <c r="AA5863" s="2" t="s">
        <v>56</v>
      </c>
      <c r="AB5863" s="2" t="s">
        <v>15733</v>
      </c>
      <c r="AC5863" s="2" t="s">
        <v>75</v>
      </c>
      <c r="AD5863" s="2" t="s">
        <v>76</v>
      </c>
      <c r="AE5863" s="5">
        <v>69.37</v>
      </c>
      <c r="AF5863" s="2">
        <v>0</v>
      </c>
      <c r="AG5863" s="2" t="s">
        <v>77</v>
      </c>
      <c r="AH5863" s="2">
        <v>6</v>
      </c>
      <c r="AI5863" s="6" t="str">
        <f t="shared" si="273"/>
        <v>45-54</v>
      </c>
      <c r="AJ5863" s="11">
        <f>YEAR(tbl_LoanData[[#This Row],[Application Date]])</f>
        <v>2025</v>
      </c>
      <c r="AK5863" s="11" t="str">
        <f>TEXT(tbl_LoanData[[#This Row],[Application Date]],"MMMM")</f>
        <v>October</v>
      </c>
      <c r="AL5863" s="12">
        <f>DATE(YEAR(tbl_LoanData[[#This Row],[Application Date]]),MONTH(tbl_LoanData[[#This Row],[Application Date]]),1)</f>
        <v>45931</v>
      </c>
      <c r="AM5863" s="14">
        <f ca="1">IF(AND(tbl_LoanData[[#This Row],[Application Date]]&gt;=EOMONTH(TODAY(),-1)+1,tbl_LoanData[[#This Row],[Application Date]]&lt;=TODAY()),tbl_LoanData[[#This Row],[Loan Amount]],0)</f>
        <v>0</v>
      </c>
      <c r="AN5863" s="14">
        <f>tbl_LoanData[[#This Row],[Amount Paid]]-(Q5863-X5863)</f>
        <v>354736.19999999995</v>
      </c>
      <c r="AO5863" s="14">
        <f>IF(tbl_LoanData[[#This Row],[Application Status]]="Approved",1,0)</f>
        <v>1</v>
      </c>
      <c r="AP5863" s="22" t="str">
        <f t="shared" ca="1" si="274"/>
        <v/>
      </c>
      <c r="AQ5863" s="22" t="str">
        <f t="shared" ca="1" si="275"/>
        <v/>
      </c>
    </row>
    <row r="5864" spans="1:43" ht="14.4" customHeight="1" x14ac:dyDescent="0.3">
      <c r="A5864" s="2" t="s">
        <v>8097</v>
      </c>
      <c r="B5864" s="2" t="s">
        <v>8098</v>
      </c>
      <c r="C5864" s="2" t="s">
        <v>1059</v>
      </c>
      <c r="D5864" s="2" t="s">
        <v>209</v>
      </c>
      <c r="E5864" s="2" t="s">
        <v>540</v>
      </c>
      <c r="F5864" s="2">
        <v>30</v>
      </c>
      <c r="G5864" s="2" t="s">
        <v>69</v>
      </c>
      <c r="H5864" s="2" t="s">
        <v>110</v>
      </c>
      <c r="I5864" s="2" t="s">
        <v>46</v>
      </c>
      <c r="J5864" s="3">
        <v>45946</v>
      </c>
      <c r="K5864" s="3">
        <v>45957</v>
      </c>
      <c r="L5864" s="2" t="s">
        <v>36</v>
      </c>
      <c r="M5864" s="2" t="s">
        <v>111</v>
      </c>
      <c r="N5864" s="2" t="s">
        <v>350</v>
      </c>
      <c r="O5864" s="4">
        <v>1675000</v>
      </c>
      <c r="P5864" s="4">
        <v>563400</v>
      </c>
      <c r="Q5864" s="4">
        <v>1111600</v>
      </c>
      <c r="R5864" s="2">
        <v>36</v>
      </c>
      <c r="S5864" s="5">
        <v>7.56</v>
      </c>
      <c r="T5864" s="4">
        <v>37880.86</v>
      </c>
      <c r="U5864" s="2" t="s">
        <v>73</v>
      </c>
      <c r="V5864" s="2" t="s">
        <v>74</v>
      </c>
      <c r="W5864" s="4">
        <v>340927.74</v>
      </c>
      <c r="X5864" s="4">
        <v>1022783.14</v>
      </c>
      <c r="Y5864" s="4">
        <v>1363710.88</v>
      </c>
      <c r="Z5864" s="2">
        <v>0</v>
      </c>
      <c r="AA5864" s="2" t="s">
        <v>56</v>
      </c>
      <c r="AB5864" s="2" t="s">
        <v>15729</v>
      </c>
      <c r="AC5864" s="2" t="s">
        <v>129</v>
      </c>
      <c r="AD5864" s="2" t="s">
        <v>76</v>
      </c>
      <c r="AE5864" s="5">
        <v>66.36</v>
      </c>
      <c r="AF5864" s="2">
        <v>0</v>
      </c>
      <c r="AG5864" s="2" t="s">
        <v>77</v>
      </c>
      <c r="AH5864" s="2">
        <v>11</v>
      </c>
      <c r="AI5864" s="6" t="str">
        <f t="shared" si="273"/>
        <v>25-34</v>
      </c>
      <c r="AJ5864" s="11">
        <f>YEAR(tbl_LoanData[[#This Row],[Application Date]])</f>
        <v>2025</v>
      </c>
      <c r="AK5864" s="11" t="str">
        <f>TEXT(tbl_LoanData[[#This Row],[Application Date]],"MMMM")</f>
        <v>October</v>
      </c>
      <c r="AL5864" s="12">
        <f>DATE(YEAR(tbl_LoanData[[#This Row],[Application Date]]),MONTH(tbl_LoanData[[#This Row],[Application Date]]),1)</f>
        <v>45931</v>
      </c>
      <c r="AM5864" s="14">
        <f ca="1">IF(AND(tbl_LoanData[[#This Row],[Application Date]]&gt;=EOMONTH(TODAY(),-1)+1,tbl_LoanData[[#This Row],[Application Date]]&lt;=TODAY()),tbl_LoanData[[#This Row],[Loan Amount]],0)</f>
        <v>0</v>
      </c>
      <c r="AN5864" s="14">
        <f>tbl_LoanData[[#This Row],[Amount Paid]]-(Q5864-X5864)</f>
        <v>252110.88</v>
      </c>
      <c r="AO5864" s="14">
        <f>IF(tbl_LoanData[[#This Row],[Application Status]]="Approved",1,0)</f>
        <v>1</v>
      </c>
      <c r="AP5864" s="22" t="str">
        <f t="shared" ca="1" si="274"/>
        <v/>
      </c>
      <c r="AQ5864" s="22" t="str">
        <f t="shared" ca="1" si="275"/>
        <v/>
      </c>
    </row>
    <row r="5865" spans="1:43" ht="14.4" customHeight="1" x14ac:dyDescent="0.3">
      <c r="A5865" s="2" t="s">
        <v>8105</v>
      </c>
      <c r="B5865" s="2" t="s">
        <v>8106</v>
      </c>
      <c r="C5865" s="2" t="s">
        <v>868</v>
      </c>
      <c r="D5865" s="2" t="s">
        <v>142</v>
      </c>
      <c r="E5865" s="2" t="s">
        <v>67</v>
      </c>
      <c r="F5865" s="2">
        <v>35</v>
      </c>
      <c r="G5865" s="2" t="s">
        <v>69</v>
      </c>
      <c r="H5865" s="2" t="s">
        <v>256</v>
      </c>
      <c r="I5865" s="2" t="s">
        <v>43</v>
      </c>
      <c r="J5865" s="3">
        <v>45960</v>
      </c>
      <c r="K5865" s="3">
        <v>45962</v>
      </c>
      <c r="L5865" s="2" t="s">
        <v>39</v>
      </c>
      <c r="M5865" s="2" t="s">
        <v>157</v>
      </c>
      <c r="N5865" s="2" t="s">
        <v>158</v>
      </c>
      <c r="O5865" s="4">
        <v>1730000</v>
      </c>
      <c r="P5865" s="4">
        <v>401100</v>
      </c>
      <c r="Q5865" s="4">
        <v>1328900</v>
      </c>
      <c r="R5865" s="2">
        <v>48</v>
      </c>
      <c r="S5865" s="5">
        <v>10.11</v>
      </c>
      <c r="T5865" s="4">
        <v>38881.4</v>
      </c>
      <c r="U5865" s="2" t="s">
        <v>73</v>
      </c>
      <c r="V5865" s="2" t="s">
        <v>74</v>
      </c>
      <c r="W5865" s="4">
        <v>349932.6</v>
      </c>
      <c r="X5865" s="4">
        <v>1516374.56</v>
      </c>
      <c r="Y5865" s="4">
        <v>1866307.16</v>
      </c>
      <c r="Z5865" s="2">
        <v>0</v>
      </c>
      <c r="AA5865" s="2" t="s">
        <v>56</v>
      </c>
      <c r="AB5865" s="2" t="s">
        <v>15732</v>
      </c>
      <c r="AC5865" s="2" t="s">
        <v>75</v>
      </c>
      <c r="AD5865" s="2" t="s">
        <v>76</v>
      </c>
      <c r="AE5865" s="5">
        <v>76.819999999999993</v>
      </c>
      <c r="AF5865" s="2">
        <v>0</v>
      </c>
      <c r="AG5865" s="2" t="s">
        <v>77</v>
      </c>
      <c r="AH5865" s="2">
        <v>2</v>
      </c>
      <c r="AI5865" s="6" t="str">
        <f t="shared" si="273"/>
        <v>35-44</v>
      </c>
      <c r="AJ5865" s="11">
        <f>YEAR(tbl_LoanData[[#This Row],[Application Date]])</f>
        <v>2025</v>
      </c>
      <c r="AK5865" s="11" t="str">
        <f>TEXT(tbl_LoanData[[#This Row],[Application Date]],"MMMM")</f>
        <v>October</v>
      </c>
      <c r="AL5865" s="12">
        <f>DATE(YEAR(tbl_LoanData[[#This Row],[Application Date]]),MONTH(tbl_LoanData[[#This Row],[Application Date]]),1)</f>
        <v>45931</v>
      </c>
      <c r="AM5865" s="14">
        <f ca="1">IF(AND(tbl_LoanData[[#This Row],[Application Date]]&gt;=EOMONTH(TODAY(),-1)+1,tbl_LoanData[[#This Row],[Application Date]]&lt;=TODAY()),tbl_LoanData[[#This Row],[Loan Amount]],0)</f>
        <v>0</v>
      </c>
      <c r="AN5865" s="14">
        <f>tbl_LoanData[[#This Row],[Amount Paid]]-(Q5865-X5865)</f>
        <v>537407.16</v>
      </c>
      <c r="AO5865" s="14">
        <f>IF(tbl_LoanData[[#This Row],[Application Status]]="Approved",1,0)</f>
        <v>1</v>
      </c>
      <c r="AP5865" s="22" t="str">
        <f t="shared" ca="1" si="274"/>
        <v/>
      </c>
      <c r="AQ5865" s="22" t="str">
        <f t="shared" ca="1" si="275"/>
        <v/>
      </c>
    </row>
    <row r="5866" spans="1:43" ht="14.4" customHeight="1" x14ac:dyDescent="0.3">
      <c r="A5866" s="2" t="s">
        <v>8127</v>
      </c>
      <c r="B5866" s="2" t="s">
        <v>8128</v>
      </c>
      <c r="C5866" s="2" t="s">
        <v>304</v>
      </c>
      <c r="D5866" s="2" t="s">
        <v>161</v>
      </c>
      <c r="E5866" s="2" t="s">
        <v>81</v>
      </c>
      <c r="F5866" s="2">
        <v>51</v>
      </c>
      <c r="G5866" s="2" t="s">
        <v>83</v>
      </c>
      <c r="H5866" s="2" t="s">
        <v>224</v>
      </c>
      <c r="I5866" s="2" t="s">
        <v>54</v>
      </c>
      <c r="J5866" s="3">
        <v>45953</v>
      </c>
      <c r="K5866" s="3">
        <v>45956</v>
      </c>
      <c r="L5866" s="2" t="s">
        <v>36</v>
      </c>
      <c r="M5866" s="2" t="s">
        <v>85</v>
      </c>
      <c r="N5866" s="2" t="s">
        <v>671</v>
      </c>
      <c r="O5866" s="4">
        <v>1500000</v>
      </c>
      <c r="P5866" s="4">
        <v>500700</v>
      </c>
      <c r="Q5866" s="4">
        <v>999300</v>
      </c>
      <c r="R5866" s="2">
        <v>12</v>
      </c>
      <c r="S5866" s="5">
        <v>12.03</v>
      </c>
      <c r="T5866" s="4">
        <v>93292.98</v>
      </c>
      <c r="U5866" s="2" t="s">
        <v>73</v>
      </c>
      <c r="V5866" s="2" t="s">
        <v>74</v>
      </c>
      <c r="W5866" s="4">
        <v>839636.82</v>
      </c>
      <c r="X5866" s="4">
        <v>279878.96999999997</v>
      </c>
      <c r="Y5866" s="4">
        <v>1119515.79</v>
      </c>
      <c r="Z5866" s="2">
        <v>0</v>
      </c>
      <c r="AA5866" s="2" t="s">
        <v>56</v>
      </c>
      <c r="AB5866" s="2" t="s">
        <v>15727</v>
      </c>
      <c r="AC5866" s="2" t="s">
        <v>75</v>
      </c>
      <c r="AD5866" s="2" t="s">
        <v>76</v>
      </c>
      <c r="AE5866" s="5">
        <v>66.62</v>
      </c>
      <c r="AF5866" s="2">
        <v>0</v>
      </c>
      <c r="AG5866" s="2" t="s">
        <v>77</v>
      </c>
      <c r="AH5866" s="2">
        <v>3</v>
      </c>
      <c r="AI5866" s="6" t="str">
        <f t="shared" si="273"/>
        <v>45-54</v>
      </c>
      <c r="AJ5866" s="11">
        <f>YEAR(tbl_LoanData[[#This Row],[Application Date]])</f>
        <v>2025</v>
      </c>
      <c r="AK5866" s="11" t="str">
        <f>TEXT(tbl_LoanData[[#This Row],[Application Date]],"MMMM")</f>
        <v>October</v>
      </c>
      <c r="AL5866" s="12">
        <f>DATE(YEAR(tbl_LoanData[[#This Row],[Application Date]]),MONTH(tbl_LoanData[[#This Row],[Application Date]]),1)</f>
        <v>45931</v>
      </c>
      <c r="AM5866" s="14">
        <f ca="1">IF(AND(tbl_LoanData[[#This Row],[Application Date]]&gt;=EOMONTH(TODAY(),-1)+1,tbl_LoanData[[#This Row],[Application Date]]&lt;=TODAY()),tbl_LoanData[[#This Row],[Loan Amount]],0)</f>
        <v>0</v>
      </c>
      <c r="AN5866" s="14">
        <f>tbl_LoanData[[#This Row],[Amount Paid]]-(Q5866-X5866)</f>
        <v>120215.78999999992</v>
      </c>
      <c r="AO5866" s="14">
        <f>IF(tbl_LoanData[[#This Row],[Application Status]]="Approved",1,0)</f>
        <v>1</v>
      </c>
      <c r="AP5866" s="22" t="str">
        <f t="shared" ca="1" si="274"/>
        <v/>
      </c>
      <c r="AQ5866" s="22" t="str">
        <f t="shared" ca="1" si="275"/>
        <v/>
      </c>
    </row>
    <row r="5867" spans="1:43" ht="14.4" customHeight="1" x14ac:dyDescent="0.3">
      <c r="A5867" s="2" t="s">
        <v>8163</v>
      </c>
      <c r="B5867" s="2" t="s">
        <v>8164</v>
      </c>
      <c r="C5867" s="2" t="s">
        <v>203</v>
      </c>
      <c r="D5867" s="2" t="s">
        <v>232</v>
      </c>
      <c r="E5867" s="2" t="s">
        <v>312</v>
      </c>
      <c r="F5867" s="2">
        <v>63</v>
      </c>
      <c r="G5867" s="2" t="s">
        <v>69</v>
      </c>
      <c r="H5867" s="2" t="s">
        <v>211</v>
      </c>
      <c r="I5867" s="2" t="s">
        <v>50</v>
      </c>
      <c r="J5867" s="3">
        <v>45956</v>
      </c>
      <c r="K5867" s="3">
        <v>45967</v>
      </c>
      <c r="L5867" s="2" t="s">
        <v>40</v>
      </c>
      <c r="M5867" s="2" t="s">
        <v>111</v>
      </c>
      <c r="N5867" s="2" t="s">
        <v>369</v>
      </c>
      <c r="O5867" s="4">
        <v>783000</v>
      </c>
      <c r="P5867" s="4">
        <v>275800</v>
      </c>
      <c r="Q5867" s="4">
        <v>507200</v>
      </c>
      <c r="R5867" s="2">
        <v>12</v>
      </c>
      <c r="S5867" s="5">
        <v>6.49</v>
      </c>
      <c r="T5867" s="4">
        <v>45009.77</v>
      </c>
      <c r="U5867" s="2" t="s">
        <v>73</v>
      </c>
      <c r="V5867" s="2" t="s">
        <v>74</v>
      </c>
      <c r="W5867" s="4">
        <v>405087.93</v>
      </c>
      <c r="X5867" s="4">
        <v>135029.35</v>
      </c>
      <c r="Y5867" s="4">
        <v>540117.28</v>
      </c>
      <c r="Z5867" s="2">
        <v>0</v>
      </c>
      <c r="AA5867" s="2" t="s">
        <v>56</v>
      </c>
      <c r="AB5867" s="2" t="s">
        <v>15732</v>
      </c>
      <c r="AC5867" s="2" t="s">
        <v>129</v>
      </c>
      <c r="AD5867" s="2" t="s">
        <v>76</v>
      </c>
      <c r="AE5867" s="5">
        <v>64.78</v>
      </c>
      <c r="AF5867" s="2">
        <v>0</v>
      </c>
      <c r="AG5867" s="2" t="s">
        <v>77</v>
      </c>
      <c r="AH5867" s="2">
        <v>11</v>
      </c>
      <c r="AI5867" s="6" t="str">
        <f t="shared" si="273"/>
        <v>55-64</v>
      </c>
      <c r="AJ5867" s="11">
        <f>YEAR(tbl_LoanData[[#This Row],[Application Date]])</f>
        <v>2025</v>
      </c>
      <c r="AK5867" s="11" t="str">
        <f>TEXT(tbl_LoanData[[#This Row],[Application Date]],"MMMM")</f>
        <v>October</v>
      </c>
      <c r="AL5867" s="12">
        <f>DATE(YEAR(tbl_LoanData[[#This Row],[Application Date]]),MONTH(tbl_LoanData[[#This Row],[Application Date]]),1)</f>
        <v>45931</v>
      </c>
      <c r="AM5867" s="14">
        <f ca="1">IF(AND(tbl_LoanData[[#This Row],[Application Date]]&gt;=EOMONTH(TODAY(),-1)+1,tbl_LoanData[[#This Row],[Application Date]]&lt;=TODAY()),tbl_LoanData[[#This Row],[Loan Amount]],0)</f>
        <v>0</v>
      </c>
      <c r="AN5867" s="14">
        <f>tbl_LoanData[[#This Row],[Amount Paid]]-(Q5867-X5867)</f>
        <v>32917.27999999997</v>
      </c>
      <c r="AO5867" s="14">
        <f>IF(tbl_LoanData[[#This Row],[Application Status]]="Approved",1,0)</f>
        <v>1</v>
      </c>
      <c r="AP5867" s="22" t="str">
        <f t="shared" ca="1" si="274"/>
        <v/>
      </c>
      <c r="AQ5867" s="22" t="str">
        <f t="shared" ca="1" si="275"/>
        <v/>
      </c>
    </row>
    <row r="5868" spans="1:43" x14ac:dyDescent="0.3">
      <c r="A5868" s="2" t="s">
        <v>8209</v>
      </c>
      <c r="B5868" s="2" t="s">
        <v>8210</v>
      </c>
      <c r="C5868" s="2" t="s">
        <v>109</v>
      </c>
      <c r="D5868" s="2" t="s">
        <v>142</v>
      </c>
      <c r="E5868" s="2" t="s">
        <v>183</v>
      </c>
      <c r="F5868" s="2">
        <v>46</v>
      </c>
      <c r="G5868" s="2" t="s">
        <v>83</v>
      </c>
      <c r="H5868" s="2" t="s">
        <v>177</v>
      </c>
      <c r="I5868" s="2" t="s">
        <v>43</v>
      </c>
      <c r="J5868" s="3">
        <v>45955</v>
      </c>
      <c r="K5868" s="3">
        <v>45964</v>
      </c>
      <c r="L5868" s="2" t="s">
        <v>38</v>
      </c>
      <c r="M5868" s="2" t="s">
        <v>71</v>
      </c>
      <c r="N5868" s="2" t="s">
        <v>589</v>
      </c>
      <c r="O5868" s="4">
        <v>1603000</v>
      </c>
      <c r="P5868" s="4">
        <v>166500</v>
      </c>
      <c r="Q5868" s="4">
        <v>1436500</v>
      </c>
      <c r="R5868" s="2">
        <v>36</v>
      </c>
      <c r="S5868" s="5">
        <v>9.59</v>
      </c>
      <c r="T5868" s="4">
        <v>51382.81</v>
      </c>
      <c r="U5868" s="2" t="s">
        <v>73</v>
      </c>
      <c r="V5868" s="2" t="s">
        <v>74</v>
      </c>
      <c r="W5868" s="4">
        <v>462445.29</v>
      </c>
      <c r="X5868" s="4">
        <v>1387335.76</v>
      </c>
      <c r="Y5868" s="4">
        <v>1849781.05</v>
      </c>
      <c r="Z5868" s="2">
        <v>0</v>
      </c>
      <c r="AA5868" s="2" t="s">
        <v>56</v>
      </c>
      <c r="AB5868" s="2" t="s">
        <v>15735</v>
      </c>
      <c r="AC5868" s="2" t="s">
        <v>332</v>
      </c>
      <c r="AD5868" s="2" t="s">
        <v>76</v>
      </c>
      <c r="AE5868" s="5">
        <v>89.61</v>
      </c>
      <c r="AF5868" s="2">
        <v>0</v>
      </c>
      <c r="AG5868" s="2" t="s">
        <v>77</v>
      </c>
      <c r="AH5868" s="2">
        <v>9</v>
      </c>
      <c r="AI5868" s="6" t="str">
        <f t="shared" si="273"/>
        <v>45-54</v>
      </c>
      <c r="AJ5868" s="11">
        <f>YEAR(tbl_LoanData[[#This Row],[Application Date]])</f>
        <v>2025</v>
      </c>
      <c r="AK5868" s="11" t="str">
        <f>TEXT(tbl_LoanData[[#This Row],[Application Date]],"MMMM")</f>
        <v>October</v>
      </c>
      <c r="AL5868" s="12">
        <f>DATE(YEAR(tbl_LoanData[[#This Row],[Application Date]]),MONTH(tbl_LoanData[[#This Row],[Application Date]]),1)</f>
        <v>45931</v>
      </c>
      <c r="AM5868" s="14">
        <f ca="1">IF(AND(tbl_LoanData[[#This Row],[Application Date]]&gt;=EOMONTH(TODAY(),-1)+1,tbl_LoanData[[#This Row],[Application Date]]&lt;=TODAY()),tbl_LoanData[[#This Row],[Loan Amount]],0)</f>
        <v>0</v>
      </c>
      <c r="AN5868" s="14">
        <f>tbl_LoanData[[#This Row],[Amount Paid]]-(Q5868-X5868)</f>
        <v>413281.05</v>
      </c>
      <c r="AO5868" s="14">
        <f>IF(tbl_LoanData[[#This Row],[Application Status]]="Approved",1,0)</f>
        <v>1</v>
      </c>
      <c r="AP5868" s="22" t="str">
        <f t="shared" ca="1" si="274"/>
        <v/>
      </c>
      <c r="AQ5868" s="22" t="str">
        <f t="shared" ca="1" si="275"/>
        <v/>
      </c>
    </row>
    <row r="5869" spans="1:43" ht="14.4" customHeight="1" x14ac:dyDescent="0.3">
      <c r="A5869" s="2" t="s">
        <v>8239</v>
      </c>
      <c r="B5869" s="2" t="s">
        <v>8240</v>
      </c>
      <c r="C5869" s="2" t="s">
        <v>188</v>
      </c>
      <c r="D5869" s="2" t="s">
        <v>232</v>
      </c>
      <c r="E5869" s="2" t="s">
        <v>406</v>
      </c>
      <c r="F5869" s="2">
        <v>37</v>
      </c>
      <c r="G5869" s="2" t="s">
        <v>69</v>
      </c>
      <c r="H5869" s="2" t="s">
        <v>136</v>
      </c>
      <c r="I5869" s="2" t="s">
        <v>49</v>
      </c>
      <c r="J5869" s="3">
        <v>45934</v>
      </c>
      <c r="K5869" s="3">
        <v>45938</v>
      </c>
      <c r="L5869" s="2" t="s">
        <v>38</v>
      </c>
      <c r="M5869" s="2" t="s">
        <v>71</v>
      </c>
      <c r="N5869" s="2" t="s">
        <v>589</v>
      </c>
      <c r="O5869" s="4">
        <v>1691000</v>
      </c>
      <c r="P5869" s="4">
        <v>623400</v>
      </c>
      <c r="Q5869" s="4">
        <v>1067600</v>
      </c>
      <c r="R5869" s="2">
        <v>48</v>
      </c>
      <c r="S5869" s="5">
        <v>8.14</v>
      </c>
      <c r="T5869" s="4">
        <v>29483.55</v>
      </c>
      <c r="U5869" s="2" t="s">
        <v>73</v>
      </c>
      <c r="V5869" s="2" t="s">
        <v>74</v>
      </c>
      <c r="W5869" s="4">
        <v>294835.5</v>
      </c>
      <c r="X5869" s="4">
        <v>1120375.06</v>
      </c>
      <c r="Y5869" s="4">
        <v>1415210.56</v>
      </c>
      <c r="Z5869" s="2">
        <v>0</v>
      </c>
      <c r="AA5869" s="2" t="s">
        <v>56</v>
      </c>
      <c r="AB5869" s="2" t="s">
        <v>15734</v>
      </c>
      <c r="AC5869" s="2" t="s">
        <v>121</v>
      </c>
      <c r="AD5869" s="2" t="s">
        <v>76</v>
      </c>
      <c r="AE5869" s="5">
        <v>63.13</v>
      </c>
      <c r="AF5869" s="2">
        <v>0</v>
      </c>
      <c r="AG5869" s="2" t="s">
        <v>77</v>
      </c>
      <c r="AH5869" s="2">
        <v>4</v>
      </c>
      <c r="AI5869" s="6" t="str">
        <f t="shared" si="273"/>
        <v>35-44</v>
      </c>
      <c r="AJ5869" s="11">
        <f>YEAR(tbl_LoanData[[#This Row],[Application Date]])</f>
        <v>2025</v>
      </c>
      <c r="AK5869" s="11" t="str">
        <f>TEXT(tbl_LoanData[[#This Row],[Application Date]],"MMMM")</f>
        <v>October</v>
      </c>
      <c r="AL5869" s="12">
        <f>DATE(YEAR(tbl_LoanData[[#This Row],[Application Date]]),MONTH(tbl_LoanData[[#This Row],[Application Date]]),1)</f>
        <v>45931</v>
      </c>
      <c r="AM5869" s="14">
        <f ca="1">IF(AND(tbl_LoanData[[#This Row],[Application Date]]&gt;=EOMONTH(TODAY(),-1)+1,tbl_LoanData[[#This Row],[Application Date]]&lt;=TODAY()),tbl_LoanData[[#This Row],[Loan Amount]],0)</f>
        <v>0</v>
      </c>
      <c r="AN5869" s="14">
        <f>tbl_LoanData[[#This Row],[Amount Paid]]-(Q5869-X5869)</f>
        <v>347610.56000000006</v>
      </c>
      <c r="AO5869" s="14">
        <f>IF(tbl_LoanData[[#This Row],[Application Status]]="Approved",1,0)</f>
        <v>1</v>
      </c>
      <c r="AP5869" s="22" t="str">
        <f t="shared" ca="1" si="274"/>
        <v/>
      </c>
      <c r="AQ5869" s="22" t="str">
        <f t="shared" ca="1" si="275"/>
        <v/>
      </c>
    </row>
    <row r="5870" spans="1:43" ht="14.4" customHeight="1" x14ac:dyDescent="0.3">
      <c r="A5870" s="2" t="s">
        <v>8253</v>
      </c>
      <c r="B5870" s="2" t="s">
        <v>8254</v>
      </c>
      <c r="C5870" s="2" t="s">
        <v>223</v>
      </c>
      <c r="D5870" s="2" t="s">
        <v>209</v>
      </c>
      <c r="E5870" s="2" t="s">
        <v>68</v>
      </c>
      <c r="F5870" s="2">
        <v>58</v>
      </c>
      <c r="G5870" s="2" t="s">
        <v>69</v>
      </c>
      <c r="H5870" s="2" t="s">
        <v>565</v>
      </c>
      <c r="I5870" s="2" t="s">
        <v>47</v>
      </c>
      <c r="J5870" s="3">
        <v>45956</v>
      </c>
      <c r="K5870" s="3"/>
      <c r="L5870" s="2" t="s">
        <v>36</v>
      </c>
      <c r="M5870" s="2" t="s">
        <v>71</v>
      </c>
      <c r="N5870" s="2" t="s">
        <v>162</v>
      </c>
      <c r="O5870" s="4">
        <v>1404000</v>
      </c>
      <c r="P5870" s="4">
        <v>366100</v>
      </c>
      <c r="Q5870" s="4">
        <v>1037900</v>
      </c>
      <c r="R5870" s="2">
        <v>36</v>
      </c>
      <c r="S5870" s="5">
        <v>5.42</v>
      </c>
      <c r="T5870" s="4">
        <v>33518.400000000001</v>
      </c>
      <c r="U5870" s="2" t="s">
        <v>113</v>
      </c>
      <c r="V5870" s="2" t="s">
        <v>97</v>
      </c>
      <c r="W5870" s="4">
        <v>0</v>
      </c>
      <c r="X5870" s="4">
        <v>0</v>
      </c>
      <c r="Y5870" s="4">
        <v>1206662.54</v>
      </c>
      <c r="Z5870" s="2">
        <v>0</v>
      </c>
      <c r="AA5870" s="2" t="s">
        <v>97</v>
      </c>
      <c r="AB5870" s="2" t="s">
        <v>15732</v>
      </c>
      <c r="AC5870" s="2" t="s">
        <v>75</v>
      </c>
      <c r="AD5870" s="2" t="s">
        <v>76</v>
      </c>
      <c r="AE5870" s="5">
        <v>73.92</v>
      </c>
      <c r="AF5870" s="2">
        <v>0</v>
      </c>
      <c r="AG5870" s="2" t="s">
        <v>97</v>
      </c>
      <c r="AH5870" s="2"/>
      <c r="AI5870" s="6" t="str">
        <f t="shared" si="273"/>
        <v>55-64</v>
      </c>
      <c r="AJ5870" s="11">
        <f>YEAR(tbl_LoanData[[#This Row],[Application Date]])</f>
        <v>2025</v>
      </c>
      <c r="AK5870" s="11" t="str">
        <f>TEXT(tbl_LoanData[[#This Row],[Application Date]],"MMMM")</f>
        <v>October</v>
      </c>
      <c r="AL5870" s="12">
        <f>DATE(YEAR(tbl_LoanData[[#This Row],[Application Date]]),MONTH(tbl_LoanData[[#This Row],[Application Date]]),1)</f>
        <v>45931</v>
      </c>
      <c r="AM5870" s="14">
        <f ca="1">IF(AND(tbl_LoanData[[#This Row],[Application Date]]&gt;=EOMONTH(TODAY(),-1)+1,tbl_LoanData[[#This Row],[Application Date]]&lt;=TODAY()),tbl_LoanData[[#This Row],[Loan Amount]],0)</f>
        <v>0</v>
      </c>
      <c r="AN5870" s="14">
        <f>tbl_LoanData[[#This Row],[Amount Paid]]-(Q5870-X5870)</f>
        <v>-1037900</v>
      </c>
      <c r="AO5870" s="14">
        <f>IF(tbl_LoanData[[#This Row],[Application Status]]="Approved",1,0)</f>
        <v>0</v>
      </c>
      <c r="AP5870" s="22" t="str">
        <f t="shared" ca="1" si="274"/>
        <v/>
      </c>
      <c r="AQ5870" s="22" t="str">
        <f t="shared" ca="1" si="275"/>
        <v/>
      </c>
    </row>
    <row r="5871" spans="1:43" ht="14.4" customHeight="1" x14ac:dyDescent="0.3">
      <c r="A5871" s="2" t="s">
        <v>8377</v>
      </c>
      <c r="B5871" s="2" t="s">
        <v>8378</v>
      </c>
      <c r="C5871" s="2" t="s">
        <v>208</v>
      </c>
      <c r="D5871" s="2" t="s">
        <v>118</v>
      </c>
      <c r="E5871" s="2" t="s">
        <v>135</v>
      </c>
      <c r="F5871" s="2">
        <v>27</v>
      </c>
      <c r="G5871" s="2" t="s">
        <v>69</v>
      </c>
      <c r="H5871" s="2" t="s">
        <v>172</v>
      </c>
      <c r="I5871" s="2" t="s">
        <v>45</v>
      </c>
      <c r="J5871" s="3">
        <v>45948</v>
      </c>
      <c r="K5871" s="3">
        <v>45960</v>
      </c>
      <c r="L5871" s="2" t="s">
        <v>40</v>
      </c>
      <c r="M5871" s="2" t="s">
        <v>94</v>
      </c>
      <c r="N5871" s="2" t="s">
        <v>95</v>
      </c>
      <c r="O5871" s="4">
        <v>1103000</v>
      </c>
      <c r="P5871" s="4">
        <v>434000</v>
      </c>
      <c r="Q5871" s="4">
        <v>669000</v>
      </c>
      <c r="R5871" s="2">
        <v>48</v>
      </c>
      <c r="S5871" s="5">
        <v>12.04</v>
      </c>
      <c r="T5871" s="4">
        <v>20649.8</v>
      </c>
      <c r="U5871" s="2" t="s">
        <v>73</v>
      </c>
      <c r="V5871" s="2" t="s">
        <v>74</v>
      </c>
      <c r="W5871" s="4">
        <v>165198.39999999999</v>
      </c>
      <c r="X5871" s="4">
        <v>825992</v>
      </c>
      <c r="Y5871" s="4">
        <v>991190.4</v>
      </c>
      <c r="Z5871" s="2">
        <v>28</v>
      </c>
      <c r="AA5871" s="2" t="s">
        <v>57</v>
      </c>
      <c r="AB5871" s="2" t="s">
        <v>15735</v>
      </c>
      <c r="AC5871" s="2" t="s">
        <v>146</v>
      </c>
      <c r="AD5871" s="2" t="s">
        <v>76</v>
      </c>
      <c r="AE5871" s="5">
        <v>60.65</v>
      </c>
      <c r="AF5871" s="2">
        <v>1</v>
      </c>
      <c r="AG5871" s="2" t="s">
        <v>77</v>
      </c>
      <c r="AH5871" s="2">
        <v>12</v>
      </c>
      <c r="AI5871" s="6" t="str">
        <f t="shared" si="273"/>
        <v>25-34</v>
      </c>
      <c r="AJ5871" s="11">
        <f>YEAR(tbl_LoanData[[#This Row],[Application Date]])</f>
        <v>2025</v>
      </c>
      <c r="AK5871" s="11" t="str">
        <f>TEXT(tbl_LoanData[[#This Row],[Application Date]],"MMMM")</f>
        <v>October</v>
      </c>
      <c r="AL5871" s="12">
        <f>DATE(YEAR(tbl_LoanData[[#This Row],[Application Date]]),MONTH(tbl_LoanData[[#This Row],[Application Date]]),1)</f>
        <v>45931</v>
      </c>
      <c r="AM5871" s="14">
        <f ca="1">IF(AND(tbl_LoanData[[#This Row],[Application Date]]&gt;=EOMONTH(TODAY(),-1)+1,tbl_LoanData[[#This Row],[Application Date]]&lt;=TODAY()),tbl_LoanData[[#This Row],[Loan Amount]],0)</f>
        <v>0</v>
      </c>
      <c r="AN5871" s="14">
        <f>tbl_LoanData[[#This Row],[Amount Paid]]-(Q5871-X5871)</f>
        <v>322190.40000000002</v>
      </c>
      <c r="AO5871" s="14">
        <f>IF(tbl_LoanData[[#This Row],[Application Status]]="Approved",1,0)</f>
        <v>1</v>
      </c>
      <c r="AP5871" s="22" t="str">
        <f t="shared" ca="1" si="274"/>
        <v/>
      </c>
      <c r="AQ5871" s="22" t="str">
        <f t="shared" ca="1" si="275"/>
        <v/>
      </c>
    </row>
    <row r="5872" spans="1:43" ht="14.4" customHeight="1" x14ac:dyDescent="0.3">
      <c r="A5872" s="2" t="s">
        <v>8429</v>
      </c>
      <c r="B5872" s="2" t="s">
        <v>8430</v>
      </c>
      <c r="C5872" s="2" t="s">
        <v>560</v>
      </c>
      <c r="D5872" s="2" t="s">
        <v>118</v>
      </c>
      <c r="E5872" s="2" t="s">
        <v>284</v>
      </c>
      <c r="F5872" s="2">
        <v>24</v>
      </c>
      <c r="G5872" s="2" t="s">
        <v>69</v>
      </c>
      <c r="H5872" s="2" t="s">
        <v>156</v>
      </c>
      <c r="I5872" s="2" t="s">
        <v>45</v>
      </c>
      <c r="J5872" s="3">
        <v>45932</v>
      </c>
      <c r="K5872" s="3">
        <v>45942</v>
      </c>
      <c r="L5872" s="2" t="s">
        <v>41</v>
      </c>
      <c r="M5872" s="2" t="s">
        <v>144</v>
      </c>
      <c r="N5872" s="2" t="s">
        <v>857</v>
      </c>
      <c r="O5872" s="4">
        <v>3042000</v>
      </c>
      <c r="P5872" s="4">
        <v>616200</v>
      </c>
      <c r="Q5872" s="4">
        <v>2425800</v>
      </c>
      <c r="R5872" s="2">
        <v>24</v>
      </c>
      <c r="S5872" s="5">
        <v>10</v>
      </c>
      <c r="T5872" s="4">
        <v>121290</v>
      </c>
      <c r="U5872" s="2" t="s">
        <v>73</v>
      </c>
      <c r="V5872" s="2" t="s">
        <v>74</v>
      </c>
      <c r="W5872" s="4">
        <v>1212900</v>
      </c>
      <c r="X5872" s="4">
        <v>1698060</v>
      </c>
      <c r="Y5872" s="4">
        <v>2910960</v>
      </c>
      <c r="Z5872" s="2">
        <v>0</v>
      </c>
      <c r="AA5872" s="2" t="s">
        <v>56</v>
      </c>
      <c r="AB5872" s="2" t="s">
        <v>15736</v>
      </c>
      <c r="AC5872" s="2" t="s">
        <v>332</v>
      </c>
      <c r="AD5872" s="2" t="s">
        <v>76</v>
      </c>
      <c r="AE5872" s="5">
        <v>79.739999999999995</v>
      </c>
      <c r="AF5872" s="2">
        <v>0</v>
      </c>
      <c r="AG5872" s="2" t="s">
        <v>77</v>
      </c>
      <c r="AH5872" s="2">
        <v>10</v>
      </c>
      <c r="AI5872" s="6" t="str">
        <f t="shared" si="273"/>
        <v>18-24</v>
      </c>
      <c r="AJ5872" s="11">
        <f>YEAR(tbl_LoanData[[#This Row],[Application Date]])</f>
        <v>2025</v>
      </c>
      <c r="AK5872" s="11" t="str">
        <f>TEXT(tbl_LoanData[[#This Row],[Application Date]],"MMMM")</f>
        <v>October</v>
      </c>
      <c r="AL5872" s="12">
        <f>DATE(YEAR(tbl_LoanData[[#This Row],[Application Date]]),MONTH(tbl_LoanData[[#This Row],[Application Date]]),1)</f>
        <v>45931</v>
      </c>
      <c r="AM5872" s="14">
        <f ca="1">IF(AND(tbl_LoanData[[#This Row],[Application Date]]&gt;=EOMONTH(TODAY(),-1)+1,tbl_LoanData[[#This Row],[Application Date]]&lt;=TODAY()),tbl_LoanData[[#This Row],[Loan Amount]],0)</f>
        <v>0</v>
      </c>
      <c r="AN5872" s="14">
        <f>tbl_LoanData[[#This Row],[Amount Paid]]-(Q5872-X5872)</f>
        <v>485160</v>
      </c>
      <c r="AO5872" s="14">
        <f>IF(tbl_LoanData[[#This Row],[Application Status]]="Approved",1,0)</f>
        <v>1</v>
      </c>
      <c r="AP5872" s="22" t="str">
        <f t="shared" ca="1" si="274"/>
        <v/>
      </c>
      <c r="AQ5872" s="22" t="str">
        <f t="shared" ca="1" si="275"/>
        <v/>
      </c>
    </row>
    <row r="5873" spans="1:43" ht="14.4" customHeight="1" x14ac:dyDescent="0.3">
      <c r="A5873" s="2" t="s">
        <v>8653</v>
      </c>
      <c r="B5873" s="2" t="s">
        <v>8654</v>
      </c>
      <c r="C5873" s="2" t="s">
        <v>1102</v>
      </c>
      <c r="D5873" s="2" t="s">
        <v>118</v>
      </c>
      <c r="E5873" s="2" t="s">
        <v>311</v>
      </c>
      <c r="F5873" s="2">
        <v>43</v>
      </c>
      <c r="G5873" s="2" t="s">
        <v>69</v>
      </c>
      <c r="H5873" s="2" t="s">
        <v>156</v>
      </c>
      <c r="I5873" s="2" t="s">
        <v>45</v>
      </c>
      <c r="J5873" s="3">
        <v>45940</v>
      </c>
      <c r="K5873" s="3">
        <v>45944</v>
      </c>
      <c r="L5873" s="2" t="s">
        <v>40</v>
      </c>
      <c r="M5873" s="2" t="s">
        <v>111</v>
      </c>
      <c r="N5873" s="2" t="s">
        <v>120</v>
      </c>
      <c r="O5873" s="4">
        <v>1241000</v>
      </c>
      <c r="P5873" s="4">
        <v>249200</v>
      </c>
      <c r="Q5873" s="4">
        <v>991800</v>
      </c>
      <c r="R5873" s="2">
        <v>12</v>
      </c>
      <c r="S5873" s="5">
        <v>9.3800000000000008</v>
      </c>
      <c r="T5873" s="4">
        <v>90402.57</v>
      </c>
      <c r="U5873" s="2" t="s">
        <v>73</v>
      </c>
      <c r="V5873" s="2" t="s">
        <v>74</v>
      </c>
      <c r="W5873" s="4">
        <v>361610.28</v>
      </c>
      <c r="X5873" s="4">
        <v>723220.56</v>
      </c>
      <c r="Y5873" s="4">
        <v>1084830.8400000001</v>
      </c>
      <c r="Z5873" s="2">
        <v>168</v>
      </c>
      <c r="AA5873" s="2" t="s">
        <v>60</v>
      </c>
      <c r="AB5873" s="2" t="s">
        <v>15730</v>
      </c>
      <c r="AC5873" s="2" t="s">
        <v>121</v>
      </c>
      <c r="AD5873" s="2" t="s">
        <v>76</v>
      </c>
      <c r="AE5873" s="5">
        <v>79.92</v>
      </c>
      <c r="AF5873" s="2">
        <v>6</v>
      </c>
      <c r="AG5873" s="2" t="s">
        <v>130</v>
      </c>
      <c r="AH5873" s="2">
        <v>4</v>
      </c>
      <c r="AI5873" s="6" t="str">
        <f t="shared" si="273"/>
        <v>35-44</v>
      </c>
      <c r="AJ5873" s="11">
        <f>YEAR(tbl_LoanData[[#This Row],[Application Date]])</f>
        <v>2025</v>
      </c>
      <c r="AK5873" s="11" t="str">
        <f>TEXT(tbl_LoanData[[#This Row],[Application Date]],"MMMM")</f>
        <v>October</v>
      </c>
      <c r="AL5873" s="12">
        <f>DATE(YEAR(tbl_LoanData[[#This Row],[Application Date]]),MONTH(tbl_LoanData[[#This Row],[Application Date]]),1)</f>
        <v>45931</v>
      </c>
      <c r="AM5873" s="14">
        <f ca="1">IF(AND(tbl_LoanData[[#This Row],[Application Date]]&gt;=EOMONTH(TODAY(),-1)+1,tbl_LoanData[[#This Row],[Application Date]]&lt;=TODAY()),tbl_LoanData[[#This Row],[Loan Amount]],0)</f>
        <v>0</v>
      </c>
      <c r="AN5873" s="14">
        <f>tbl_LoanData[[#This Row],[Amount Paid]]-(Q5873-X5873)</f>
        <v>93030.840000000084</v>
      </c>
      <c r="AO5873" s="14">
        <f>IF(tbl_LoanData[[#This Row],[Application Status]]="Approved",1,0)</f>
        <v>1</v>
      </c>
      <c r="AP5873" s="22" t="str">
        <f t="shared" ca="1" si="274"/>
        <v/>
      </c>
      <c r="AQ5873" s="22" t="str">
        <f t="shared" ca="1" si="275"/>
        <v/>
      </c>
    </row>
    <row r="5874" spans="1:43" ht="14.4" customHeight="1" x14ac:dyDescent="0.3">
      <c r="A5874" s="2" t="s">
        <v>8695</v>
      </c>
      <c r="B5874" s="2" t="s">
        <v>8696</v>
      </c>
      <c r="C5874" s="2" t="s">
        <v>549</v>
      </c>
      <c r="D5874" s="2" t="s">
        <v>91</v>
      </c>
      <c r="E5874" s="2" t="s">
        <v>165</v>
      </c>
      <c r="F5874" s="2">
        <v>25</v>
      </c>
      <c r="G5874" s="2" t="s">
        <v>83</v>
      </c>
      <c r="H5874" s="2" t="s">
        <v>119</v>
      </c>
      <c r="I5874" s="2" t="s">
        <v>43</v>
      </c>
      <c r="J5874" s="3">
        <v>45931</v>
      </c>
      <c r="K5874" s="3">
        <v>45948</v>
      </c>
      <c r="L5874" s="2" t="s">
        <v>39</v>
      </c>
      <c r="M5874" s="2" t="s">
        <v>85</v>
      </c>
      <c r="N5874" s="2" t="s">
        <v>373</v>
      </c>
      <c r="O5874" s="4">
        <v>1257000</v>
      </c>
      <c r="P5874" s="4">
        <v>148700</v>
      </c>
      <c r="Q5874" s="4">
        <v>1108300</v>
      </c>
      <c r="R5874" s="2">
        <v>36</v>
      </c>
      <c r="S5874" s="5">
        <v>9.09</v>
      </c>
      <c r="T5874" s="4">
        <v>39181.480000000003</v>
      </c>
      <c r="U5874" s="2" t="s">
        <v>73</v>
      </c>
      <c r="V5874" s="2" t="s">
        <v>74</v>
      </c>
      <c r="W5874" s="4">
        <v>235088.88</v>
      </c>
      <c r="X5874" s="4">
        <v>1175444.53</v>
      </c>
      <c r="Y5874" s="4">
        <v>1410533.41</v>
      </c>
      <c r="Z5874" s="2">
        <v>124</v>
      </c>
      <c r="AA5874" s="2" t="s">
        <v>60</v>
      </c>
      <c r="AB5874" s="2" t="s">
        <v>15735</v>
      </c>
      <c r="AC5874" s="2" t="s">
        <v>106</v>
      </c>
      <c r="AD5874" s="2" t="s">
        <v>76</v>
      </c>
      <c r="AE5874" s="5">
        <v>88.17</v>
      </c>
      <c r="AF5874" s="2">
        <v>4</v>
      </c>
      <c r="AG5874" s="2" t="s">
        <v>130</v>
      </c>
      <c r="AH5874" s="2">
        <v>17</v>
      </c>
      <c r="AI5874" s="6" t="str">
        <f t="shared" si="273"/>
        <v>25-34</v>
      </c>
      <c r="AJ5874" s="11">
        <f>YEAR(tbl_LoanData[[#This Row],[Application Date]])</f>
        <v>2025</v>
      </c>
      <c r="AK5874" s="11" t="str">
        <f>TEXT(tbl_LoanData[[#This Row],[Application Date]],"MMMM")</f>
        <v>October</v>
      </c>
      <c r="AL5874" s="12">
        <f>DATE(YEAR(tbl_LoanData[[#This Row],[Application Date]]),MONTH(tbl_LoanData[[#This Row],[Application Date]]),1)</f>
        <v>45931</v>
      </c>
      <c r="AM5874" s="14">
        <f ca="1">IF(AND(tbl_LoanData[[#This Row],[Application Date]]&gt;=EOMONTH(TODAY(),-1)+1,tbl_LoanData[[#This Row],[Application Date]]&lt;=TODAY()),tbl_LoanData[[#This Row],[Loan Amount]],0)</f>
        <v>0</v>
      </c>
      <c r="AN5874" s="14">
        <f>tbl_LoanData[[#This Row],[Amount Paid]]-(Q5874-X5874)</f>
        <v>302233.41000000003</v>
      </c>
      <c r="AO5874" s="14">
        <f>IF(tbl_LoanData[[#This Row],[Application Status]]="Approved",1,0)</f>
        <v>1</v>
      </c>
      <c r="AP5874" s="22" t="str">
        <f t="shared" ca="1" si="274"/>
        <v/>
      </c>
      <c r="AQ5874" s="22" t="str">
        <f t="shared" ca="1" si="275"/>
        <v/>
      </c>
    </row>
    <row r="5875" spans="1:43" ht="14.4" customHeight="1" x14ac:dyDescent="0.3">
      <c r="A5875" s="2" t="s">
        <v>8727</v>
      </c>
      <c r="B5875" s="2" t="s">
        <v>8728</v>
      </c>
      <c r="C5875" s="2" t="s">
        <v>452</v>
      </c>
      <c r="D5875" s="2" t="s">
        <v>209</v>
      </c>
      <c r="E5875" s="2" t="s">
        <v>183</v>
      </c>
      <c r="F5875" s="2">
        <v>33</v>
      </c>
      <c r="G5875" s="2" t="s">
        <v>83</v>
      </c>
      <c r="H5875" s="2" t="s">
        <v>233</v>
      </c>
      <c r="I5875" s="2" t="s">
        <v>46</v>
      </c>
      <c r="J5875" s="3">
        <v>45943</v>
      </c>
      <c r="K5875" s="3">
        <v>45960</v>
      </c>
      <c r="L5875" s="2" t="s">
        <v>36</v>
      </c>
      <c r="M5875" s="2" t="s">
        <v>71</v>
      </c>
      <c r="N5875" s="2" t="s">
        <v>162</v>
      </c>
      <c r="O5875" s="4">
        <v>1907000</v>
      </c>
      <c r="P5875" s="4">
        <v>315400</v>
      </c>
      <c r="Q5875" s="4">
        <v>1591600</v>
      </c>
      <c r="R5875" s="2">
        <v>48</v>
      </c>
      <c r="S5875" s="5">
        <v>7.42</v>
      </c>
      <c r="T5875" s="4">
        <v>42999.73</v>
      </c>
      <c r="U5875" s="2" t="s">
        <v>73</v>
      </c>
      <c r="V5875" s="2" t="s">
        <v>74</v>
      </c>
      <c r="W5875" s="4">
        <v>386997.57</v>
      </c>
      <c r="X5875" s="4">
        <v>1676989.31</v>
      </c>
      <c r="Y5875" s="4">
        <v>2063986.88</v>
      </c>
      <c r="Z5875" s="2">
        <v>0</v>
      </c>
      <c r="AA5875" s="2" t="s">
        <v>56</v>
      </c>
      <c r="AB5875" s="2" t="s">
        <v>15735</v>
      </c>
      <c r="AC5875" s="2" t="s">
        <v>121</v>
      </c>
      <c r="AD5875" s="2" t="s">
        <v>76</v>
      </c>
      <c r="AE5875" s="5">
        <v>83.46</v>
      </c>
      <c r="AF5875" s="2">
        <v>0</v>
      </c>
      <c r="AG5875" s="2" t="s">
        <v>77</v>
      </c>
      <c r="AH5875" s="2">
        <v>17</v>
      </c>
      <c r="AI5875" s="6" t="str">
        <f t="shared" si="273"/>
        <v>25-34</v>
      </c>
      <c r="AJ5875" s="11">
        <f>YEAR(tbl_LoanData[[#This Row],[Application Date]])</f>
        <v>2025</v>
      </c>
      <c r="AK5875" s="11" t="str">
        <f>TEXT(tbl_LoanData[[#This Row],[Application Date]],"MMMM")</f>
        <v>October</v>
      </c>
      <c r="AL5875" s="12">
        <f>DATE(YEAR(tbl_LoanData[[#This Row],[Application Date]]),MONTH(tbl_LoanData[[#This Row],[Application Date]]),1)</f>
        <v>45931</v>
      </c>
      <c r="AM5875" s="14">
        <f ca="1">IF(AND(tbl_LoanData[[#This Row],[Application Date]]&gt;=EOMONTH(TODAY(),-1)+1,tbl_LoanData[[#This Row],[Application Date]]&lt;=TODAY()),tbl_LoanData[[#This Row],[Loan Amount]],0)</f>
        <v>0</v>
      </c>
      <c r="AN5875" s="14">
        <f>tbl_LoanData[[#This Row],[Amount Paid]]-(Q5875-X5875)</f>
        <v>472386.88000000006</v>
      </c>
      <c r="AO5875" s="14">
        <f>IF(tbl_LoanData[[#This Row],[Application Status]]="Approved",1,0)</f>
        <v>1</v>
      </c>
      <c r="AP5875" s="22" t="str">
        <f t="shared" ca="1" si="274"/>
        <v/>
      </c>
      <c r="AQ5875" s="22" t="str">
        <f t="shared" ca="1" si="275"/>
        <v/>
      </c>
    </row>
    <row r="5876" spans="1:43" ht="14.4" customHeight="1" x14ac:dyDescent="0.3">
      <c r="A5876" s="2" t="s">
        <v>8757</v>
      </c>
      <c r="B5876" s="2" t="s">
        <v>8758</v>
      </c>
      <c r="C5876" s="2" t="s">
        <v>655</v>
      </c>
      <c r="D5876" s="2" t="s">
        <v>204</v>
      </c>
      <c r="E5876" s="2" t="s">
        <v>67</v>
      </c>
      <c r="F5876" s="2">
        <v>37</v>
      </c>
      <c r="G5876" s="2" t="s">
        <v>69</v>
      </c>
      <c r="H5876" s="2" t="s">
        <v>250</v>
      </c>
      <c r="I5876" s="2" t="s">
        <v>52</v>
      </c>
      <c r="J5876" s="3">
        <v>45957</v>
      </c>
      <c r="K5876" s="3">
        <v>45975</v>
      </c>
      <c r="L5876" s="2" t="s">
        <v>39</v>
      </c>
      <c r="M5876" s="2" t="s">
        <v>94</v>
      </c>
      <c r="N5876" s="2" t="s">
        <v>418</v>
      </c>
      <c r="O5876" s="4">
        <v>1645000</v>
      </c>
      <c r="P5876" s="4">
        <v>190700</v>
      </c>
      <c r="Q5876" s="4">
        <v>1454300</v>
      </c>
      <c r="R5876" s="2">
        <v>36</v>
      </c>
      <c r="S5876" s="5">
        <v>10.81</v>
      </c>
      <c r="T5876" s="4">
        <v>53498.04</v>
      </c>
      <c r="U5876" s="2" t="s">
        <v>73</v>
      </c>
      <c r="V5876" s="2" t="s">
        <v>74</v>
      </c>
      <c r="W5876" s="4">
        <v>481482.36</v>
      </c>
      <c r="X5876" s="4">
        <v>1444447.13</v>
      </c>
      <c r="Y5876" s="4">
        <v>1925929.49</v>
      </c>
      <c r="Z5876" s="2">
        <v>0</v>
      </c>
      <c r="AA5876" s="2" t="s">
        <v>56</v>
      </c>
      <c r="AB5876" s="2" t="s">
        <v>15728</v>
      </c>
      <c r="AC5876" s="2" t="s">
        <v>213</v>
      </c>
      <c r="AD5876" s="2" t="s">
        <v>76</v>
      </c>
      <c r="AE5876" s="5">
        <v>88.41</v>
      </c>
      <c r="AF5876" s="2">
        <v>0</v>
      </c>
      <c r="AG5876" s="2" t="s">
        <v>77</v>
      </c>
      <c r="AH5876" s="2">
        <v>18</v>
      </c>
      <c r="AI5876" s="6" t="str">
        <f t="shared" si="273"/>
        <v>35-44</v>
      </c>
      <c r="AJ5876" s="11">
        <f>YEAR(tbl_LoanData[[#This Row],[Application Date]])</f>
        <v>2025</v>
      </c>
      <c r="AK5876" s="11" t="str">
        <f>TEXT(tbl_LoanData[[#This Row],[Application Date]],"MMMM")</f>
        <v>October</v>
      </c>
      <c r="AL5876" s="12">
        <f>DATE(YEAR(tbl_LoanData[[#This Row],[Application Date]]),MONTH(tbl_LoanData[[#This Row],[Application Date]]),1)</f>
        <v>45931</v>
      </c>
      <c r="AM5876" s="14">
        <f ca="1">IF(AND(tbl_LoanData[[#This Row],[Application Date]]&gt;=EOMONTH(TODAY(),-1)+1,tbl_LoanData[[#This Row],[Application Date]]&lt;=TODAY()),tbl_LoanData[[#This Row],[Loan Amount]],0)</f>
        <v>0</v>
      </c>
      <c r="AN5876" s="14">
        <f>tbl_LoanData[[#This Row],[Amount Paid]]-(Q5876-X5876)</f>
        <v>471629.48999999987</v>
      </c>
      <c r="AO5876" s="14">
        <f>IF(tbl_LoanData[[#This Row],[Application Status]]="Approved",1,0)</f>
        <v>1</v>
      </c>
      <c r="AP5876" s="22" t="str">
        <f t="shared" ca="1" si="274"/>
        <v/>
      </c>
      <c r="AQ5876" s="22" t="str">
        <f t="shared" ca="1" si="275"/>
        <v/>
      </c>
    </row>
    <row r="5877" spans="1:43" ht="14.4" customHeight="1" x14ac:dyDescent="0.3">
      <c r="A5877" s="2" t="s">
        <v>8797</v>
      </c>
      <c r="B5877" s="2" t="s">
        <v>8798</v>
      </c>
      <c r="C5877" s="2" t="s">
        <v>240</v>
      </c>
      <c r="D5877" s="2" t="s">
        <v>102</v>
      </c>
      <c r="E5877" s="2" t="s">
        <v>81</v>
      </c>
      <c r="F5877" s="2">
        <v>51</v>
      </c>
      <c r="G5877" s="2" t="s">
        <v>83</v>
      </c>
      <c r="H5877" s="2" t="s">
        <v>250</v>
      </c>
      <c r="I5877" s="2" t="s">
        <v>52</v>
      </c>
      <c r="J5877" s="3">
        <v>45954</v>
      </c>
      <c r="K5877" s="3">
        <v>45964</v>
      </c>
      <c r="L5877" s="2" t="s">
        <v>40</v>
      </c>
      <c r="M5877" s="2" t="s">
        <v>111</v>
      </c>
      <c r="N5877" s="2" t="s">
        <v>369</v>
      </c>
      <c r="O5877" s="4">
        <v>1484000</v>
      </c>
      <c r="P5877" s="4">
        <v>339900</v>
      </c>
      <c r="Q5877" s="4">
        <v>1144100</v>
      </c>
      <c r="R5877" s="2">
        <v>60</v>
      </c>
      <c r="S5877" s="5">
        <v>9</v>
      </c>
      <c r="T5877" s="4">
        <v>27649.08</v>
      </c>
      <c r="U5877" s="2" t="s">
        <v>73</v>
      </c>
      <c r="V5877" s="2" t="s">
        <v>74</v>
      </c>
      <c r="W5877" s="4">
        <v>248841.72</v>
      </c>
      <c r="X5877" s="4">
        <v>1410103.28</v>
      </c>
      <c r="Y5877" s="4">
        <v>1658945</v>
      </c>
      <c r="Z5877" s="2">
        <v>0</v>
      </c>
      <c r="AA5877" s="2" t="s">
        <v>56</v>
      </c>
      <c r="AB5877" s="2" t="s">
        <v>15728</v>
      </c>
      <c r="AC5877" s="2" t="s">
        <v>106</v>
      </c>
      <c r="AD5877" s="2" t="s">
        <v>76</v>
      </c>
      <c r="AE5877" s="5">
        <v>77.099999999999994</v>
      </c>
      <c r="AF5877" s="2">
        <v>0</v>
      </c>
      <c r="AG5877" s="2" t="s">
        <v>77</v>
      </c>
      <c r="AH5877" s="2">
        <v>10</v>
      </c>
      <c r="AI5877" s="6" t="str">
        <f t="shared" si="273"/>
        <v>45-54</v>
      </c>
      <c r="AJ5877" s="11">
        <f>YEAR(tbl_LoanData[[#This Row],[Application Date]])</f>
        <v>2025</v>
      </c>
      <c r="AK5877" s="11" t="str">
        <f>TEXT(tbl_LoanData[[#This Row],[Application Date]],"MMMM")</f>
        <v>October</v>
      </c>
      <c r="AL5877" s="12">
        <f>DATE(YEAR(tbl_LoanData[[#This Row],[Application Date]]),MONTH(tbl_LoanData[[#This Row],[Application Date]]),1)</f>
        <v>45931</v>
      </c>
      <c r="AM5877" s="14">
        <f ca="1">IF(AND(tbl_LoanData[[#This Row],[Application Date]]&gt;=EOMONTH(TODAY(),-1)+1,tbl_LoanData[[#This Row],[Application Date]]&lt;=TODAY()),tbl_LoanData[[#This Row],[Loan Amount]],0)</f>
        <v>0</v>
      </c>
      <c r="AN5877" s="14">
        <f>tbl_LoanData[[#This Row],[Amount Paid]]-(Q5877-X5877)</f>
        <v>514845</v>
      </c>
      <c r="AO5877" s="14">
        <f>IF(tbl_LoanData[[#This Row],[Application Status]]="Approved",1,0)</f>
        <v>1</v>
      </c>
      <c r="AP5877" s="22" t="str">
        <f t="shared" ca="1" si="274"/>
        <v/>
      </c>
      <c r="AQ5877" s="22" t="str">
        <f t="shared" ca="1" si="275"/>
        <v/>
      </c>
    </row>
    <row r="5878" spans="1:43" ht="14.4" customHeight="1" x14ac:dyDescent="0.3">
      <c r="A5878" s="2" t="s">
        <v>8801</v>
      </c>
      <c r="B5878" s="2" t="s">
        <v>8802</v>
      </c>
      <c r="C5878" s="2" t="s">
        <v>627</v>
      </c>
      <c r="D5878" s="2" t="s">
        <v>189</v>
      </c>
      <c r="E5878" s="2" t="s">
        <v>465</v>
      </c>
      <c r="F5878" s="2">
        <v>26</v>
      </c>
      <c r="G5878" s="2" t="s">
        <v>83</v>
      </c>
      <c r="H5878" s="2" t="s">
        <v>372</v>
      </c>
      <c r="I5878" s="2" t="s">
        <v>43</v>
      </c>
      <c r="J5878" s="3">
        <v>45947</v>
      </c>
      <c r="K5878" s="3">
        <v>45955</v>
      </c>
      <c r="L5878" s="2" t="s">
        <v>39</v>
      </c>
      <c r="M5878" s="2" t="s">
        <v>127</v>
      </c>
      <c r="N5878" s="2" t="s">
        <v>152</v>
      </c>
      <c r="O5878" s="4">
        <v>1899000</v>
      </c>
      <c r="P5878" s="4">
        <v>535900</v>
      </c>
      <c r="Q5878" s="4">
        <v>1363100</v>
      </c>
      <c r="R5878" s="2">
        <v>48</v>
      </c>
      <c r="S5878" s="5">
        <v>10.65</v>
      </c>
      <c r="T5878" s="4">
        <v>40495.43</v>
      </c>
      <c r="U5878" s="2" t="s">
        <v>73</v>
      </c>
      <c r="V5878" s="2" t="s">
        <v>74</v>
      </c>
      <c r="W5878" s="4">
        <v>364458.87</v>
      </c>
      <c r="X5878" s="4">
        <v>1579321.73</v>
      </c>
      <c r="Y5878" s="4">
        <v>1943780.6</v>
      </c>
      <c r="Z5878" s="2">
        <v>0</v>
      </c>
      <c r="AA5878" s="2" t="s">
        <v>56</v>
      </c>
      <c r="AB5878" s="2" t="s">
        <v>15736</v>
      </c>
      <c r="AC5878" s="2" t="s">
        <v>129</v>
      </c>
      <c r="AD5878" s="2" t="s">
        <v>76</v>
      </c>
      <c r="AE5878" s="5">
        <v>71.78</v>
      </c>
      <c r="AF5878" s="2">
        <v>0</v>
      </c>
      <c r="AG5878" s="2" t="s">
        <v>77</v>
      </c>
      <c r="AH5878" s="2">
        <v>8</v>
      </c>
      <c r="AI5878" s="6" t="str">
        <f t="shared" si="273"/>
        <v>25-34</v>
      </c>
      <c r="AJ5878" s="11">
        <f>YEAR(tbl_LoanData[[#This Row],[Application Date]])</f>
        <v>2025</v>
      </c>
      <c r="AK5878" s="11" t="str">
        <f>TEXT(tbl_LoanData[[#This Row],[Application Date]],"MMMM")</f>
        <v>October</v>
      </c>
      <c r="AL5878" s="12">
        <f>DATE(YEAR(tbl_LoanData[[#This Row],[Application Date]]),MONTH(tbl_LoanData[[#This Row],[Application Date]]),1)</f>
        <v>45931</v>
      </c>
      <c r="AM5878" s="14">
        <f ca="1">IF(AND(tbl_LoanData[[#This Row],[Application Date]]&gt;=EOMONTH(TODAY(),-1)+1,tbl_LoanData[[#This Row],[Application Date]]&lt;=TODAY()),tbl_LoanData[[#This Row],[Loan Amount]],0)</f>
        <v>0</v>
      </c>
      <c r="AN5878" s="14">
        <f>tbl_LoanData[[#This Row],[Amount Paid]]-(Q5878-X5878)</f>
        <v>580680.6</v>
      </c>
      <c r="AO5878" s="14">
        <f>IF(tbl_LoanData[[#This Row],[Application Status]]="Approved",1,0)</f>
        <v>1</v>
      </c>
      <c r="AP5878" s="22" t="str">
        <f t="shared" ca="1" si="274"/>
        <v/>
      </c>
      <c r="AQ5878" s="22" t="str">
        <f t="shared" ca="1" si="275"/>
        <v/>
      </c>
    </row>
    <row r="5879" spans="1:43" ht="14.4" customHeight="1" x14ac:dyDescent="0.3">
      <c r="A5879" s="2" t="s">
        <v>8857</v>
      </c>
      <c r="B5879" s="2" t="s">
        <v>8858</v>
      </c>
      <c r="C5879" s="2" t="s">
        <v>347</v>
      </c>
      <c r="D5879" s="2" t="s">
        <v>268</v>
      </c>
      <c r="E5879" s="2" t="s">
        <v>92</v>
      </c>
      <c r="F5879" s="2">
        <v>64</v>
      </c>
      <c r="G5879" s="2" t="s">
        <v>69</v>
      </c>
      <c r="H5879" s="2" t="s">
        <v>156</v>
      </c>
      <c r="I5879" s="2" t="s">
        <v>45</v>
      </c>
      <c r="J5879" s="3">
        <v>45935</v>
      </c>
      <c r="K5879" s="3">
        <v>45939</v>
      </c>
      <c r="L5879" s="2" t="s">
        <v>36</v>
      </c>
      <c r="M5879" s="2" t="s">
        <v>71</v>
      </c>
      <c r="N5879" s="2" t="s">
        <v>162</v>
      </c>
      <c r="O5879" s="4">
        <v>2123000</v>
      </c>
      <c r="P5879" s="4">
        <v>775500</v>
      </c>
      <c r="Q5879" s="4">
        <v>1347500</v>
      </c>
      <c r="R5879" s="2">
        <v>24</v>
      </c>
      <c r="S5879" s="5">
        <v>13.98</v>
      </c>
      <c r="T5879" s="4">
        <v>71844.210000000006</v>
      </c>
      <c r="U5879" s="2" t="s">
        <v>73</v>
      </c>
      <c r="V5879" s="2" t="s">
        <v>74</v>
      </c>
      <c r="W5879" s="4">
        <v>718442.1</v>
      </c>
      <c r="X5879" s="4">
        <v>1005818.9</v>
      </c>
      <c r="Y5879" s="4">
        <v>1724261</v>
      </c>
      <c r="Z5879" s="2">
        <v>0</v>
      </c>
      <c r="AA5879" s="2" t="s">
        <v>56</v>
      </c>
      <c r="AB5879" s="2" t="s">
        <v>15736</v>
      </c>
      <c r="AC5879" s="2" t="s">
        <v>332</v>
      </c>
      <c r="AD5879" s="2" t="s">
        <v>76</v>
      </c>
      <c r="AE5879" s="5">
        <v>63.47</v>
      </c>
      <c r="AF5879" s="2">
        <v>0</v>
      </c>
      <c r="AG5879" s="2" t="s">
        <v>77</v>
      </c>
      <c r="AH5879" s="2">
        <v>4</v>
      </c>
      <c r="AI5879" s="6" t="str">
        <f t="shared" si="273"/>
        <v>55-64</v>
      </c>
      <c r="AJ5879" s="11">
        <f>YEAR(tbl_LoanData[[#This Row],[Application Date]])</f>
        <v>2025</v>
      </c>
      <c r="AK5879" s="11" t="str">
        <f>TEXT(tbl_LoanData[[#This Row],[Application Date]],"MMMM")</f>
        <v>October</v>
      </c>
      <c r="AL5879" s="12">
        <f>DATE(YEAR(tbl_LoanData[[#This Row],[Application Date]]),MONTH(tbl_LoanData[[#This Row],[Application Date]]),1)</f>
        <v>45931</v>
      </c>
      <c r="AM5879" s="14">
        <f ca="1">IF(AND(tbl_LoanData[[#This Row],[Application Date]]&gt;=EOMONTH(TODAY(),-1)+1,tbl_LoanData[[#This Row],[Application Date]]&lt;=TODAY()),tbl_LoanData[[#This Row],[Loan Amount]],0)</f>
        <v>0</v>
      </c>
      <c r="AN5879" s="14">
        <f>tbl_LoanData[[#This Row],[Amount Paid]]-(Q5879-X5879)</f>
        <v>376761</v>
      </c>
      <c r="AO5879" s="14">
        <f>IF(tbl_LoanData[[#This Row],[Application Status]]="Approved",1,0)</f>
        <v>1</v>
      </c>
      <c r="AP5879" s="22" t="str">
        <f t="shared" ca="1" si="274"/>
        <v/>
      </c>
      <c r="AQ5879" s="22" t="str">
        <f t="shared" ca="1" si="275"/>
        <v/>
      </c>
    </row>
    <row r="5880" spans="1:43" ht="14.4" customHeight="1" x14ac:dyDescent="0.3">
      <c r="A5880" s="2" t="s">
        <v>8903</v>
      </c>
      <c r="B5880" s="2" t="s">
        <v>8904</v>
      </c>
      <c r="C5880" s="2" t="s">
        <v>368</v>
      </c>
      <c r="D5880" s="2" t="s">
        <v>254</v>
      </c>
      <c r="E5880" s="2" t="s">
        <v>91</v>
      </c>
      <c r="F5880" s="2">
        <v>59</v>
      </c>
      <c r="G5880" s="2" t="s">
        <v>83</v>
      </c>
      <c r="H5880" s="2" t="s">
        <v>313</v>
      </c>
      <c r="I5880" s="2" t="s">
        <v>44</v>
      </c>
      <c r="J5880" s="3">
        <v>45932</v>
      </c>
      <c r="K5880" s="3">
        <v>45935</v>
      </c>
      <c r="L5880" s="2" t="s">
        <v>40</v>
      </c>
      <c r="M5880" s="2" t="s">
        <v>71</v>
      </c>
      <c r="N5880" s="2" t="s">
        <v>137</v>
      </c>
      <c r="O5880" s="4">
        <v>870000</v>
      </c>
      <c r="P5880" s="4">
        <v>140100</v>
      </c>
      <c r="Q5880" s="4">
        <v>729900</v>
      </c>
      <c r="R5880" s="2">
        <v>60</v>
      </c>
      <c r="S5880" s="5">
        <v>13.99</v>
      </c>
      <c r="T5880" s="4">
        <v>20674.419999999998</v>
      </c>
      <c r="U5880" s="2" t="s">
        <v>73</v>
      </c>
      <c r="V5880" s="2" t="s">
        <v>74</v>
      </c>
      <c r="W5880" s="4">
        <v>206744.2</v>
      </c>
      <c r="X5880" s="4">
        <v>1033720.85</v>
      </c>
      <c r="Y5880" s="4">
        <v>1240465.05</v>
      </c>
      <c r="Z5880" s="2">
        <v>0</v>
      </c>
      <c r="AA5880" s="2" t="s">
        <v>56</v>
      </c>
      <c r="AB5880" s="2" t="s">
        <v>15736</v>
      </c>
      <c r="AC5880" s="2" t="s">
        <v>332</v>
      </c>
      <c r="AD5880" s="2" t="s">
        <v>76</v>
      </c>
      <c r="AE5880" s="5">
        <v>83.9</v>
      </c>
      <c r="AF5880" s="2">
        <v>0</v>
      </c>
      <c r="AG5880" s="2" t="s">
        <v>77</v>
      </c>
      <c r="AH5880" s="2">
        <v>3</v>
      </c>
      <c r="AI5880" s="6" t="str">
        <f t="shared" si="273"/>
        <v>55-64</v>
      </c>
      <c r="AJ5880" s="11">
        <f>YEAR(tbl_LoanData[[#This Row],[Application Date]])</f>
        <v>2025</v>
      </c>
      <c r="AK5880" s="11" t="str">
        <f>TEXT(tbl_LoanData[[#This Row],[Application Date]],"MMMM")</f>
        <v>October</v>
      </c>
      <c r="AL5880" s="12">
        <f>DATE(YEAR(tbl_LoanData[[#This Row],[Application Date]]),MONTH(tbl_LoanData[[#This Row],[Application Date]]),1)</f>
        <v>45931</v>
      </c>
      <c r="AM5880" s="14">
        <f ca="1">IF(AND(tbl_LoanData[[#This Row],[Application Date]]&gt;=EOMONTH(TODAY(),-1)+1,tbl_LoanData[[#This Row],[Application Date]]&lt;=TODAY()),tbl_LoanData[[#This Row],[Loan Amount]],0)</f>
        <v>0</v>
      </c>
      <c r="AN5880" s="14">
        <f>tbl_LoanData[[#This Row],[Amount Paid]]-(Q5880-X5880)</f>
        <v>510565.05</v>
      </c>
      <c r="AO5880" s="14">
        <f>IF(tbl_LoanData[[#This Row],[Application Status]]="Approved",1,0)</f>
        <v>1</v>
      </c>
      <c r="AP5880" s="22" t="str">
        <f t="shared" ca="1" si="274"/>
        <v/>
      </c>
      <c r="AQ5880" s="22" t="str">
        <f t="shared" ca="1" si="275"/>
        <v/>
      </c>
    </row>
    <row r="5881" spans="1:43" x14ac:dyDescent="0.3">
      <c r="A5881" s="2" t="s">
        <v>8923</v>
      </c>
      <c r="B5881" s="2" t="s">
        <v>8924</v>
      </c>
      <c r="C5881" s="2" t="s">
        <v>379</v>
      </c>
      <c r="D5881" s="2" t="s">
        <v>268</v>
      </c>
      <c r="E5881" s="2" t="s">
        <v>68</v>
      </c>
      <c r="F5881" s="2">
        <v>49</v>
      </c>
      <c r="G5881" s="2" t="s">
        <v>69</v>
      </c>
      <c r="H5881" s="2" t="s">
        <v>543</v>
      </c>
      <c r="I5881" s="2" t="s">
        <v>45</v>
      </c>
      <c r="J5881" s="3">
        <v>45934</v>
      </c>
      <c r="K5881" s="3">
        <v>45955</v>
      </c>
      <c r="L5881" s="2" t="s">
        <v>36</v>
      </c>
      <c r="M5881" s="2" t="s">
        <v>104</v>
      </c>
      <c r="N5881" s="2" t="s">
        <v>592</v>
      </c>
      <c r="O5881" s="4">
        <v>1224000</v>
      </c>
      <c r="P5881" s="4">
        <v>210500</v>
      </c>
      <c r="Q5881" s="4">
        <v>1013500</v>
      </c>
      <c r="R5881" s="2">
        <v>48</v>
      </c>
      <c r="S5881" s="5">
        <v>11.5</v>
      </c>
      <c r="T5881" s="4">
        <v>30827.29</v>
      </c>
      <c r="U5881" s="2" t="s">
        <v>73</v>
      </c>
      <c r="V5881" s="2" t="s">
        <v>74</v>
      </c>
      <c r="W5881" s="4">
        <v>246618.32</v>
      </c>
      <c r="X5881" s="4">
        <v>1233091.68</v>
      </c>
      <c r="Y5881" s="4">
        <v>1479710</v>
      </c>
      <c r="Z5881" s="2">
        <v>32</v>
      </c>
      <c r="AA5881" s="2" t="s">
        <v>58</v>
      </c>
      <c r="AB5881" s="2" t="s">
        <v>15736</v>
      </c>
      <c r="AC5881" s="2" t="s">
        <v>121</v>
      </c>
      <c r="AD5881" s="2" t="s">
        <v>76</v>
      </c>
      <c r="AE5881" s="5">
        <v>82.8</v>
      </c>
      <c r="AF5881" s="2">
        <v>1</v>
      </c>
      <c r="AG5881" s="2" t="s">
        <v>15718</v>
      </c>
      <c r="AH5881" s="2">
        <v>21</v>
      </c>
      <c r="AI5881" s="6" t="str">
        <f t="shared" si="273"/>
        <v>45-54</v>
      </c>
      <c r="AJ5881" s="11">
        <f>YEAR(tbl_LoanData[[#This Row],[Application Date]])</f>
        <v>2025</v>
      </c>
      <c r="AK5881" s="11" t="str">
        <f>TEXT(tbl_LoanData[[#This Row],[Application Date]],"MMMM")</f>
        <v>October</v>
      </c>
      <c r="AL5881" s="12">
        <f>DATE(YEAR(tbl_LoanData[[#This Row],[Application Date]]),MONTH(tbl_LoanData[[#This Row],[Application Date]]),1)</f>
        <v>45931</v>
      </c>
      <c r="AM5881" s="14">
        <f ca="1">IF(AND(tbl_LoanData[[#This Row],[Application Date]]&gt;=EOMONTH(TODAY(),-1)+1,tbl_LoanData[[#This Row],[Application Date]]&lt;=TODAY()),tbl_LoanData[[#This Row],[Loan Amount]],0)</f>
        <v>0</v>
      </c>
      <c r="AN5881" s="14">
        <f>tbl_LoanData[[#This Row],[Amount Paid]]-(Q5881-X5881)</f>
        <v>466209.99999999994</v>
      </c>
      <c r="AO5881" s="14">
        <f>IF(tbl_LoanData[[#This Row],[Application Status]]="Approved",1,0)</f>
        <v>1</v>
      </c>
      <c r="AP5881" s="22" t="str">
        <f t="shared" ca="1" si="274"/>
        <v/>
      </c>
      <c r="AQ5881" s="22" t="str">
        <f t="shared" ca="1" si="275"/>
        <v/>
      </c>
    </row>
    <row r="5882" spans="1:43" ht="14.4" customHeight="1" x14ac:dyDescent="0.3">
      <c r="A5882" s="2" t="s">
        <v>9109</v>
      </c>
      <c r="B5882" s="2" t="s">
        <v>9110</v>
      </c>
      <c r="C5882" s="2" t="s">
        <v>304</v>
      </c>
      <c r="D5882" s="2" t="s">
        <v>117</v>
      </c>
      <c r="E5882" s="2" t="s">
        <v>101</v>
      </c>
      <c r="F5882" s="2">
        <v>42</v>
      </c>
      <c r="G5882" s="2" t="s">
        <v>83</v>
      </c>
      <c r="H5882" s="2" t="s">
        <v>191</v>
      </c>
      <c r="I5882" s="2" t="s">
        <v>51</v>
      </c>
      <c r="J5882" s="3">
        <v>45956</v>
      </c>
      <c r="K5882" s="3"/>
      <c r="L5882" s="2" t="s">
        <v>37</v>
      </c>
      <c r="M5882" s="2" t="s">
        <v>199</v>
      </c>
      <c r="N5882" s="2" t="s">
        <v>200</v>
      </c>
      <c r="O5882" s="4">
        <v>135000</v>
      </c>
      <c r="P5882" s="4">
        <v>32100</v>
      </c>
      <c r="Q5882" s="4">
        <v>102900</v>
      </c>
      <c r="R5882" s="2">
        <v>36</v>
      </c>
      <c r="S5882" s="5">
        <v>12.13</v>
      </c>
      <c r="T5882" s="4">
        <v>3898.48</v>
      </c>
      <c r="U5882" s="2" t="s">
        <v>113</v>
      </c>
      <c r="V5882" s="2" t="s">
        <v>97</v>
      </c>
      <c r="W5882" s="4">
        <v>0</v>
      </c>
      <c r="X5882" s="4">
        <v>0</v>
      </c>
      <c r="Y5882" s="4">
        <v>140345.31</v>
      </c>
      <c r="Z5882" s="2">
        <v>0</v>
      </c>
      <c r="AA5882" s="2" t="s">
        <v>97</v>
      </c>
      <c r="AB5882" s="2" t="s">
        <v>15733</v>
      </c>
      <c r="AC5882" s="2" t="s">
        <v>75</v>
      </c>
      <c r="AD5882" s="2" t="s">
        <v>76</v>
      </c>
      <c r="AE5882" s="5">
        <v>76.22</v>
      </c>
      <c r="AF5882" s="2">
        <v>0</v>
      </c>
      <c r="AG5882" s="2" t="s">
        <v>97</v>
      </c>
      <c r="AH5882" s="2"/>
      <c r="AI5882" s="6" t="str">
        <f t="shared" si="273"/>
        <v>35-44</v>
      </c>
      <c r="AJ5882" s="11">
        <f>YEAR(tbl_LoanData[[#This Row],[Application Date]])</f>
        <v>2025</v>
      </c>
      <c r="AK5882" s="11" t="str">
        <f>TEXT(tbl_LoanData[[#This Row],[Application Date]],"MMMM")</f>
        <v>October</v>
      </c>
      <c r="AL5882" s="12">
        <f>DATE(YEAR(tbl_LoanData[[#This Row],[Application Date]]),MONTH(tbl_LoanData[[#This Row],[Application Date]]),1)</f>
        <v>45931</v>
      </c>
      <c r="AM5882" s="14">
        <f ca="1">IF(AND(tbl_LoanData[[#This Row],[Application Date]]&gt;=EOMONTH(TODAY(),-1)+1,tbl_LoanData[[#This Row],[Application Date]]&lt;=TODAY()),tbl_LoanData[[#This Row],[Loan Amount]],0)</f>
        <v>0</v>
      </c>
      <c r="AN5882" s="14">
        <f>tbl_LoanData[[#This Row],[Amount Paid]]-(Q5882-X5882)</f>
        <v>-102900</v>
      </c>
      <c r="AO5882" s="14">
        <f>IF(tbl_LoanData[[#This Row],[Application Status]]="Approved",1,0)</f>
        <v>0</v>
      </c>
      <c r="AP5882" s="22" t="str">
        <f t="shared" ca="1" si="274"/>
        <v/>
      </c>
      <c r="AQ5882" s="22" t="str">
        <f t="shared" ca="1" si="275"/>
        <v/>
      </c>
    </row>
    <row r="5883" spans="1:43" ht="14.4" customHeight="1" x14ac:dyDescent="0.3">
      <c r="A5883" s="2" t="s">
        <v>9149</v>
      </c>
      <c r="B5883" s="2" t="s">
        <v>9150</v>
      </c>
      <c r="C5883" s="2" t="s">
        <v>393</v>
      </c>
      <c r="D5883" s="2" t="s">
        <v>176</v>
      </c>
      <c r="E5883" s="2" t="s">
        <v>323</v>
      </c>
      <c r="F5883" s="2">
        <v>47</v>
      </c>
      <c r="G5883" s="2" t="s">
        <v>83</v>
      </c>
      <c r="H5883" s="2" t="s">
        <v>224</v>
      </c>
      <c r="I5883" s="2" t="s">
        <v>54</v>
      </c>
      <c r="J5883" s="3">
        <v>45961</v>
      </c>
      <c r="K5883" s="3">
        <v>45972</v>
      </c>
      <c r="L5883" s="2" t="s">
        <v>36</v>
      </c>
      <c r="M5883" s="2" t="s">
        <v>111</v>
      </c>
      <c r="N5883" s="2" t="s">
        <v>350</v>
      </c>
      <c r="O5883" s="4">
        <v>1618000</v>
      </c>
      <c r="P5883" s="4">
        <v>453500</v>
      </c>
      <c r="Q5883" s="4">
        <v>1164500</v>
      </c>
      <c r="R5883" s="2">
        <v>36</v>
      </c>
      <c r="S5883" s="5">
        <v>12.59</v>
      </c>
      <c r="T5883" s="4">
        <v>44564.77</v>
      </c>
      <c r="U5883" s="2" t="s">
        <v>73</v>
      </c>
      <c r="V5883" s="2" t="s">
        <v>74</v>
      </c>
      <c r="W5883" s="4">
        <v>401082.93</v>
      </c>
      <c r="X5883" s="4">
        <v>1203248.72</v>
      </c>
      <c r="Y5883" s="4">
        <v>1604331.65</v>
      </c>
      <c r="Z5883" s="2">
        <v>0</v>
      </c>
      <c r="AA5883" s="2" t="s">
        <v>56</v>
      </c>
      <c r="AB5883" s="2" t="s">
        <v>15730</v>
      </c>
      <c r="AC5883" s="2" t="s">
        <v>360</v>
      </c>
      <c r="AD5883" s="2" t="s">
        <v>76</v>
      </c>
      <c r="AE5883" s="5">
        <v>71.97</v>
      </c>
      <c r="AF5883" s="2">
        <v>0</v>
      </c>
      <c r="AG5883" s="2" t="s">
        <v>77</v>
      </c>
      <c r="AH5883" s="2">
        <v>11</v>
      </c>
      <c r="AI5883" s="6" t="str">
        <f t="shared" si="273"/>
        <v>45-54</v>
      </c>
      <c r="AJ5883" s="11">
        <f>YEAR(tbl_LoanData[[#This Row],[Application Date]])</f>
        <v>2025</v>
      </c>
      <c r="AK5883" s="11" t="str">
        <f>TEXT(tbl_LoanData[[#This Row],[Application Date]],"MMMM")</f>
        <v>October</v>
      </c>
      <c r="AL5883" s="12">
        <f>DATE(YEAR(tbl_LoanData[[#This Row],[Application Date]]),MONTH(tbl_LoanData[[#This Row],[Application Date]]),1)</f>
        <v>45931</v>
      </c>
      <c r="AM5883" s="14">
        <f ca="1">IF(AND(tbl_LoanData[[#This Row],[Application Date]]&gt;=EOMONTH(TODAY(),-1)+1,tbl_LoanData[[#This Row],[Application Date]]&lt;=TODAY()),tbl_LoanData[[#This Row],[Loan Amount]],0)</f>
        <v>0</v>
      </c>
      <c r="AN5883" s="14">
        <f>tbl_LoanData[[#This Row],[Amount Paid]]-(Q5883-X5883)</f>
        <v>439831.64999999997</v>
      </c>
      <c r="AO5883" s="14">
        <f>IF(tbl_LoanData[[#This Row],[Application Status]]="Approved",1,0)</f>
        <v>1</v>
      </c>
      <c r="AP5883" s="22" t="str">
        <f t="shared" ca="1" si="274"/>
        <v/>
      </c>
      <c r="AQ5883" s="22" t="str">
        <f t="shared" ca="1" si="275"/>
        <v/>
      </c>
    </row>
    <row r="5884" spans="1:43" x14ac:dyDescent="0.3">
      <c r="A5884" s="2" t="s">
        <v>9355</v>
      </c>
      <c r="B5884" s="2" t="s">
        <v>9356</v>
      </c>
      <c r="C5884" s="2" t="s">
        <v>804</v>
      </c>
      <c r="D5884" s="2" t="s">
        <v>254</v>
      </c>
      <c r="E5884" s="2" t="s">
        <v>150</v>
      </c>
      <c r="F5884" s="2">
        <v>34</v>
      </c>
      <c r="G5884" s="2" t="s">
        <v>83</v>
      </c>
      <c r="H5884" s="2" t="s">
        <v>565</v>
      </c>
      <c r="I5884" s="2" t="s">
        <v>47</v>
      </c>
      <c r="J5884" s="3">
        <v>45934</v>
      </c>
      <c r="K5884" s="3"/>
      <c r="L5884" s="2" t="s">
        <v>40</v>
      </c>
      <c r="M5884" s="2" t="s">
        <v>71</v>
      </c>
      <c r="N5884" s="2" t="s">
        <v>137</v>
      </c>
      <c r="O5884" s="4">
        <v>994000</v>
      </c>
      <c r="P5884" s="4">
        <v>325500</v>
      </c>
      <c r="Q5884" s="4">
        <v>668500</v>
      </c>
      <c r="R5884" s="2">
        <v>36</v>
      </c>
      <c r="S5884" s="5">
        <v>12.65</v>
      </c>
      <c r="T5884" s="4">
        <v>25616.55</v>
      </c>
      <c r="U5884" s="2" t="s">
        <v>113</v>
      </c>
      <c r="V5884" s="2" t="s">
        <v>97</v>
      </c>
      <c r="W5884" s="4">
        <v>0</v>
      </c>
      <c r="X5884" s="4">
        <v>0</v>
      </c>
      <c r="Y5884" s="4">
        <v>922195.75</v>
      </c>
      <c r="Z5884" s="2">
        <v>0</v>
      </c>
      <c r="AA5884" s="2" t="s">
        <v>97</v>
      </c>
      <c r="AB5884" s="2" t="s">
        <v>15732</v>
      </c>
      <c r="AC5884" s="2" t="s">
        <v>121</v>
      </c>
      <c r="AD5884" s="2" t="s">
        <v>76</v>
      </c>
      <c r="AE5884" s="5">
        <v>67.25</v>
      </c>
      <c r="AF5884" s="2">
        <v>0</v>
      </c>
      <c r="AG5884" s="2" t="s">
        <v>97</v>
      </c>
      <c r="AH5884" s="2"/>
      <c r="AI5884" s="6" t="str">
        <f t="shared" si="273"/>
        <v>25-34</v>
      </c>
      <c r="AJ5884" s="11">
        <f>YEAR(tbl_LoanData[[#This Row],[Application Date]])</f>
        <v>2025</v>
      </c>
      <c r="AK5884" s="11" t="str">
        <f>TEXT(tbl_LoanData[[#This Row],[Application Date]],"MMMM")</f>
        <v>October</v>
      </c>
      <c r="AL5884" s="12">
        <f>DATE(YEAR(tbl_LoanData[[#This Row],[Application Date]]),MONTH(tbl_LoanData[[#This Row],[Application Date]]),1)</f>
        <v>45931</v>
      </c>
      <c r="AM5884" s="14">
        <f ca="1">IF(AND(tbl_LoanData[[#This Row],[Application Date]]&gt;=EOMONTH(TODAY(),-1)+1,tbl_LoanData[[#This Row],[Application Date]]&lt;=TODAY()),tbl_LoanData[[#This Row],[Loan Amount]],0)</f>
        <v>0</v>
      </c>
      <c r="AN5884" s="14">
        <f>tbl_LoanData[[#This Row],[Amount Paid]]-(Q5884-X5884)</f>
        <v>-668500</v>
      </c>
      <c r="AO5884" s="14">
        <f>IF(tbl_LoanData[[#This Row],[Application Status]]="Approved",1,0)</f>
        <v>0</v>
      </c>
      <c r="AP5884" s="22" t="str">
        <f t="shared" ca="1" si="274"/>
        <v/>
      </c>
      <c r="AQ5884" s="22" t="str">
        <f t="shared" ca="1" si="275"/>
        <v/>
      </c>
    </row>
    <row r="5885" spans="1:43" x14ac:dyDescent="0.3">
      <c r="A5885" s="2" t="s">
        <v>9467</v>
      </c>
      <c r="B5885" s="2" t="s">
        <v>9468</v>
      </c>
      <c r="C5885" s="2" t="s">
        <v>253</v>
      </c>
      <c r="D5885" s="2" t="s">
        <v>67</v>
      </c>
      <c r="E5885" s="2" t="s">
        <v>165</v>
      </c>
      <c r="F5885" s="2">
        <v>50</v>
      </c>
      <c r="G5885" s="2" t="s">
        <v>69</v>
      </c>
      <c r="H5885" s="2" t="s">
        <v>265</v>
      </c>
      <c r="I5885" s="2" t="s">
        <v>44</v>
      </c>
      <c r="J5885" s="3">
        <v>45960</v>
      </c>
      <c r="K5885" s="3">
        <v>45962</v>
      </c>
      <c r="L5885" s="2" t="s">
        <v>37</v>
      </c>
      <c r="M5885" s="2" t="s">
        <v>199</v>
      </c>
      <c r="N5885" s="2" t="s">
        <v>319</v>
      </c>
      <c r="O5885" s="4">
        <v>245000</v>
      </c>
      <c r="P5885" s="4">
        <v>77600</v>
      </c>
      <c r="Q5885" s="4">
        <v>167400</v>
      </c>
      <c r="R5885" s="2">
        <v>12</v>
      </c>
      <c r="S5885" s="5">
        <v>6.22</v>
      </c>
      <c r="T5885" s="4">
        <v>14817.69</v>
      </c>
      <c r="U5885" s="2" t="s">
        <v>73</v>
      </c>
      <c r="V5885" s="2" t="s">
        <v>74</v>
      </c>
      <c r="W5885" s="4">
        <v>133359.21</v>
      </c>
      <c r="X5885" s="4">
        <v>44453.07</v>
      </c>
      <c r="Y5885" s="4">
        <v>177812.28</v>
      </c>
      <c r="Z5885" s="2">
        <v>0</v>
      </c>
      <c r="AA5885" s="2" t="s">
        <v>56</v>
      </c>
      <c r="AB5885" s="2" t="s">
        <v>15730</v>
      </c>
      <c r="AC5885" s="2" t="s">
        <v>360</v>
      </c>
      <c r="AD5885" s="2" t="s">
        <v>76</v>
      </c>
      <c r="AE5885" s="5">
        <v>68.33</v>
      </c>
      <c r="AF5885" s="2">
        <v>0</v>
      </c>
      <c r="AG5885" s="2" t="s">
        <v>77</v>
      </c>
      <c r="AH5885" s="2">
        <v>2</v>
      </c>
      <c r="AI5885" s="6" t="str">
        <f t="shared" si="273"/>
        <v>45-54</v>
      </c>
      <c r="AJ5885" s="11">
        <f>YEAR(tbl_LoanData[[#This Row],[Application Date]])</f>
        <v>2025</v>
      </c>
      <c r="AK5885" s="11" t="str">
        <f>TEXT(tbl_LoanData[[#This Row],[Application Date]],"MMMM")</f>
        <v>October</v>
      </c>
      <c r="AL5885" s="12">
        <f>DATE(YEAR(tbl_LoanData[[#This Row],[Application Date]]),MONTH(tbl_LoanData[[#This Row],[Application Date]]),1)</f>
        <v>45931</v>
      </c>
      <c r="AM5885" s="14">
        <f ca="1">IF(AND(tbl_LoanData[[#This Row],[Application Date]]&gt;=EOMONTH(TODAY(),-1)+1,tbl_LoanData[[#This Row],[Application Date]]&lt;=TODAY()),tbl_LoanData[[#This Row],[Loan Amount]],0)</f>
        <v>0</v>
      </c>
      <c r="AN5885" s="14">
        <f>tbl_LoanData[[#This Row],[Amount Paid]]-(Q5885-X5885)</f>
        <v>10412.279999999999</v>
      </c>
      <c r="AO5885" s="14">
        <f>IF(tbl_LoanData[[#This Row],[Application Status]]="Approved",1,0)</f>
        <v>1</v>
      </c>
      <c r="AP5885" s="22" t="str">
        <f t="shared" ca="1" si="274"/>
        <v/>
      </c>
      <c r="AQ5885" s="22" t="str">
        <f t="shared" ca="1" si="275"/>
        <v/>
      </c>
    </row>
    <row r="5886" spans="1:43" x14ac:dyDescent="0.3">
      <c r="A5886" s="2" t="s">
        <v>9637</v>
      </c>
      <c r="B5886" s="2" t="s">
        <v>9638</v>
      </c>
      <c r="C5886" s="2" t="s">
        <v>644</v>
      </c>
      <c r="D5886" s="2" t="s">
        <v>189</v>
      </c>
      <c r="E5886" s="2" t="s">
        <v>385</v>
      </c>
      <c r="F5886" s="2">
        <v>43</v>
      </c>
      <c r="G5886" s="2" t="s">
        <v>83</v>
      </c>
      <c r="H5886" s="2" t="s">
        <v>372</v>
      </c>
      <c r="I5886" s="2" t="s">
        <v>43</v>
      </c>
      <c r="J5886" s="3">
        <v>45946</v>
      </c>
      <c r="K5886" s="3">
        <v>45966</v>
      </c>
      <c r="L5886" s="2" t="s">
        <v>36</v>
      </c>
      <c r="M5886" s="2" t="s">
        <v>85</v>
      </c>
      <c r="N5886" s="2" t="s">
        <v>624</v>
      </c>
      <c r="O5886" s="4">
        <v>973000</v>
      </c>
      <c r="P5886" s="4">
        <v>370300</v>
      </c>
      <c r="Q5886" s="4">
        <v>602700</v>
      </c>
      <c r="R5886" s="2">
        <v>36</v>
      </c>
      <c r="S5886" s="5">
        <v>13.34</v>
      </c>
      <c r="T5886" s="4">
        <v>23441.68</v>
      </c>
      <c r="U5886" s="2" t="s">
        <v>73</v>
      </c>
      <c r="V5886" s="2" t="s">
        <v>74</v>
      </c>
      <c r="W5886" s="4">
        <v>210975.12</v>
      </c>
      <c r="X5886" s="4">
        <v>632925.42000000004</v>
      </c>
      <c r="Y5886" s="4">
        <v>843900.54</v>
      </c>
      <c r="Z5886" s="2">
        <v>0</v>
      </c>
      <c r="AA5886" s="2" t="s">
        <v>56</v>
      </c>
      <c r="AB5886" s="2" t="s">
        <v>15731</v>
      </c>
      <c r="AC5886" s="2" t="s">
        <v>360</v>
      </c>
      <c r="AD5886" s="2" t="s">
        <v>76</v>
      </c>
      <c r="AE5886" s="5">
        <v>61.94</v>
      </c>
      <c r="AF5886" s="2">
        <v>0</v>
      </c>
      <c r="AG5886" s="2" t="s">
        <v>77</v>
      </c>
      <c r="AH5886" s="2">
        <v>20</v>
      </c>
      <c r="AI5886" s="6" t="str">
        <f t="shared" si="273"/>
        <v>35-44</v>
      </c>
      <c r="AJ5886" s="11">
        <f>YEAR(tbl_LoanData[[#This Row],[Application Date]])</f>
        <v>2025</v>
      </c>
      <c r="AK5886" s="11" t="str">
        <f>TEXT(tbl_LoanData[[#This Row],[Application Date]],"MMMM")</f>
        <v>October</v>
      </c>
      <c r="AL5886" s="12">
        <f>DATE(YEAR(tbl_LoanData[[#This Row],[Application Date]]),MONTH(tbl_LoanData[[#This Row],[Application Date]]),1)</f>
        <v>45931</v>
      </c>
      <c r="AM5886" s="14">
        <f ca="1">IF(AND(tbl_LoanData[[#This Row],[Application Date]]&gt;=EOMONTH(TODAY(),-1)+1,tbl_LoanData[[#This Row],[Application Date]]&lt;=TODAY()),tbl_LoanData[[#This Row],[Loan Amount]],0)</f>
        <v>0</v>
      </c>
      <c r="AN5886" s="14">
        <f>tbl_LoanData[[#This Row],[Amount Paid]]-(Q5886-X5886)</f>
        <v>241200.54000000004</v>
      </c>
      <c r="AO5886" s="14">
        <f>IF(tbl_LoanData[[#This Row],[Application Status]]="Approved",1,0)</f>
        <v>1</v>
      </c>
      <c r="AP5886" s="22" t="str">
        <f t="shared" ca="1" si="274"/>
        <v/>
      </c>
      <c r="AQ5886" s="22" t="str">
        <f t="shared" ca="1" si="275"/>
        <v/>
      </c>
    </row>
    <row r="5887" spans="1:43" ht="14.4" customHeight="1" x14ac:dyDescent="0.3">
      <c r="A5887" s="2" t="s">
        <v>9709</v>
      </c>
      <c r="B5887" s="2" t="s">
        <v>9710</v>
      </c>
      <c r="C5887" s="2" t="s">
        <v>109</v>
      </c>
      <c r="D5887" s="2" t="s">
        <v>176</v>
      </c>
      <c r="E5887" s="2" t="s">
        <v>92</v>
      </c>
      <c r="F5887" s="2">
        <v>28</v>
      </c>
      <c r="G5887" s="2" t="s">
        <v>83</v>
      </c>
      <c r="H5887" s="2" t="s">
        <v>166</v>
      </c>
      <c r="I5887" s="2" t="s">
        <v>46</v>
      </c>
      <c r="J5887" s="3">
        <v>45942</v>
      </c>
      <c r="K5887" s="3">
        <v>45960</v>
      </c>
      <c r="L5887" s="2" t="s">
        <v>36</v>
      </c>
      <c r="M5887" s="2" t="s">
        <v>71</v>
      </c>
      <c r="N5887" s="2" t="s">
        <v>162</v>
      </c>
      <c r="O5887" s="4">
        <v>1396000</v>
      </c>
      <c r="P5887" s="4">
        <v>520900</v>
      </c>
      <c r="Q5887" s="4">
        <v>875100</v>
      </c>
      <c r="R5887" s="2">
        <v>18</v>
      </c>
      <c r="S5887" s="5">
        <v>10.94</v>
      </c>
      <c r="T5887" s="4">
        <v>56594.66</v>
      </c>
      <c r="U5887" s="2" t="s">
        <v>73</v>
      </c>
      <c r="V5887" s="2" t="s">
        <v>74</v>
      </c>
      <c r="W5887" s="4">
        <v>509351.94</v>
      </c>
      <c r="X5887" s="4">
        <v>509351.97</v>
      </c>
      <c r="Y5887" s="4">
        <v>1018703.91</v>
      </c>
      <c r="Z5887" s="2">
        <v>0</v>
      </c>
      <c r="AA5887" s="2" t="s">
        <v>56</v>
      </c>
      <c r="AB5887" s="2" t="s">
        <v>15727</v>
      </c>
      <c r="AC5887" s="2" t="s">
        <v>129</v>
      </c>
      <c r="AD5887" s="2" t="s">
        <v>76</v>
      </c>
      <c r="AE5887" s="5">
        <v>62.69</v>
      </c>
      <c r="AF5887" s="2">
        <v>0</v>
      </c>
      <c r="AG5887" s="2" t="s">
        <v>77</v>
      </c>
      <c r="AH5887" s="2">
        <v>18</v>
      </c>
      <c r="AI5887" s="6" t="str">
        <f t="shared" si="273"/>
        <v>25-34</v>
      </c>
      <c r="AJ5887" s="11">
        <f>YEAR(tbl_LoanData[[#This Row],[Application Date]])</f>
        <v>2025</v>
      </c>
      <c r="AK5887" s="11" t="str">
        <f>TEXT(tbl_LoanData[[#This Row],[Application Date]],"MMMM")</f>
        <v>October</v>
      </c>
      <c r="AL5887" s="12">
        <f>DATE(YEAR(tbl_LoanData[[#This Row],[Application Date]]),MONTH(tbl_LoanData[[#This Row],[Application Date]]),1)</f>
        <v>45931</v>
      </c>
      <c r="AM5887" s="14">
        <f ca="1">IF(AND(tbl_LoanData[[#This Row],[Application Date]]&gt;=EOMONTH(TODAY(),-1)+1,tbl_LoanData[[#This Row],[Application Date]]&lt;=TODAY()),tbl_LoanData[[#This Row],[Loan Amount]],0)</f>
        <v>0</v>
      </c>
      <c r="AN5887" s="14">
        <f>tbl_LoanData[[#This Row],[Amount Paid]]-(Q5887-X5887)</f>
        <v>143603.90999999997</v>
      </c>
      <c r="AO5887" s="14">
        <f>IF(tbl_LoanData[[#This Row],[Application Status]]="Approved",1,0)</f>
        <v>1</v>
      </c>
      <c r="AP5887" s="22" t="str">
        <f t="shared" ca="1" si="274"/>
        <v/>
      </c>
      <c r="AQ5887" s="22" t="str">
        <f t="shared" ca="1" si="275"/>
        <v/>
      </c>
    </row>
    <row r="5888" spans="1:43" x14ac:dyDescent="0.3">
      <c r="A5888" s="2" t="s">
        <v>9751</v>
      </c>
      <c r="B5888" s="2" t="s">
        <v>9752</v>
      </c>
      <c r="C5888" s="2" t="s">
        <v>549</v>
      </c>
      <c r="D5888" s="2" t="s">
        <v>142</v>
      </c>
      <c r="E5888" s="2" t="s">
        <v>385</v>
      </c>
      <c r="F5888" s="2">
        <v>22</v>
      </c>
      <c r="G5888" s="2" t="s">
        <v>83</v>
      </c>
      <c r="H5888" s="2" t="s">
        <v>211</v>
      </c>
      <c r="I5888" s="2" t="s">
        <v>50</v>
      </c>
      <c r="J5888" s="3">
        <v>45953</v>
      </c>
      <c r="K5888" s="3">
        <v>45959</v>
      </c>
      <c r="L5888" s="2" t="s">
        <v>40</v>
      </c>
      <c r="M5888" s="2" t="s">
        <v>85</v>
      </c>
      <c r="N5888" s="2" t="s">
        <v>274</v>
      </c>
      <c r="O5888" s="4">
        <v>890000</v>
      </c>
      <c r="P5888" s="4">
        <v>118100</v>
      </c>
      <c r="Q5888" s="4">
        <v>771900</v>
      </c>
      <c r="R5888" s="2">
        <v>36</v>
      </c>
      <c r="S5888" s="5">
        <v>5.88</v>
      </c>
      <c r="T5888" s="4">
        <v>25223.98</v>
      </c>
      <c r="U5888" s="2" t="s">
        <v>73</v>
      </c>
      <c r="V5888" s="2" t="s">
        <v>74</v>
      </c>
      <c r="W5888" s="4">
        <v>227015.82</v>
      </c>
      <c r="X5888" s="4">
        <v>681047.34</v>
      </c>
      <c r="Y5888" s="4">
        <v>908063.16</v>
      </c>
      <c r="Z5888" s="2">
        <v>0</v>
      </c>
      <c r="AA5888" s="2" t="s">
        <v>56</v>
      </c>
      <c r="AB5888" s="2" t="s">
        <v>15732</v>
      </c>
      <c r="AC5888" s="2" t="s">
        <v>87</v>
      </c>
      <c r="AD5888" s="2" t="s">
        <v>76</v>
      </c>
      <c r="AE5888" s="5">
        <v>86.73</v>
      </c>
      <c r="AF5888" s="2">
        <v>0</v>
      </c>
      <c r="AG5888" s="2" t="s">
        <v>77</v>
      </c>
      <c r="AH5888" s="2">
        <v>6</v>
      </c>
      <c r="AI5888" s="6" t="str">
        <f t="shared" si="273"/>
        <v>18-24</v>
      </c>
      <c r="AJ5888" s="11">
        <f>YEAR(tbl_LoanData[[#This Row],[Application Date]])</f>
        <v>2025</v>
      </c>
      <c r="AK5888" s="11" t="str">
        <f>TEXT(tbl_LoanData[[#This Row],[Application Date]],"MMMM")</f>
        <v>October</v>
      </c>
      <c r="AL5888" s="12">
        <f>DATE(YEAR(tbl_LoanData[[#This Row],[Application Date]]),MONTH(tbl_LoanData[[#This Row],[Application Date]]),1)</f>
        <v>45931</v>
      </c>
      <c r="AM5888" s="14">
        <f ca="1">IF(AND(tbl_LoanData[[#This Row],[Application Date]]&gt;=EOMONTH(TODAY(),-1)+1,tbl_LoanData[[#This Row],[Application Date]]&lt;=TODAY()),tbl_LoanData[[#This Row],[Loan Amount]],0)</f>
        <v>0</v>
      </c>
      <c r="AN5888" s="14">
        <f>tbl_LoanData[[#This Row],[Amount Paid]]-(Q5888-X5888)</f>
        <v>136163.15999999997</v>
      </c>
      <c r="AO5888" s="14">
        <f>IF(tbl_LoanData[[#This Row],[Application Status]]="Approved",1,0)</f>
        <v>1</v>
      </c>
      <c r="AP5888" s="22" t="str">
        <f t="shared" ca="1" si="274"/>
        <v/>
      </c>
      <c r="AQ5888" s="22" t="str">
        <f t="shared" ca="1" si="275"/>
        <v/>
      </c>
    </row>
    <row r="5889" spans="1:43" x14ac:dyDescent="0.3">
      <c r="A5889" s="2" t="s">
        <v>9935</v>
      </c>
      <c r="B5889" s="2" t="s">
        <v>9936</v>
      </c>
      <c r="C5889" s="2" t="s">
        <v>439</v>
      </c>
      <c r="D5889" s="2" t="s">
        <v>204</v>
      </c>
      <c r="E5889" s="2" t="s">
        <v>312</v>
      </c>
      <c r="F5889" s="2">
        <v>64</v>
      </c>
      <c r="G5889" s="2" t="s">
        <v>83</v>
      </c>
      <c r="H5889" s="2" t="s">
        <v>119</v>
      </c>
      <c r="I5889" s="2" t="s">
        <v>43</v>
      </c>
      <c r="J5889" s="3">
        <v>45960</v>
      </c>
      <c r="K5889" s="3">
        <v>45971</v>
      </c>
      <c r="L5889" s="2" t="s">
        <v>40</v>
      </c>
      <c r="M5889" s="2" t="s">
        <v>85</v>
      </c>
      <c r="N5889" s="2" t="s">
        <v>86</v>
      </c>
      <c r="O5889" s="4">
        <v>1263000</v>
      </c>
      <c r="P5889" s="4">
        <v>263900</v>
      </c>
      <c r="Q5889" s="4">
        <v>999100</v>
      </c>
      <c r="R5889" s="2">
        <v>24</v>
      </c>
      <c r="S5889" s="5">
        <v>9.7200000000000006</v>
      </c>
      <c r="T5889" s="4">
        <v>49721.88</v>
      </c>
      <c r="U5889" s="2" t="s">
        <v>73</v>
      </c>
      <c r="V5889" s="2" t="s">
        <v>74</v>
      </c>
      <c r="W5889" s="4">
        <v>447496.92</v>
      </c>
      <c r="X5889" s="4">
        <v>745828.12</v>
      </c>
      <c r="Y5889" s="4">
        <v>1193325.04</v>
      </c>
      <c r="Z5889" s="2">
        <v>0</v>
      </c>
      <c r="AA5889" s="2" t="s">
        <v>56</v>
      </c>
      <c r="AB5889" s="2" t="s">
        <v>15731</v>
      </c>
      <c r="AC5889" s="2" t="s">
        <v>138</v>
      </c>
      <c r="AD5889" s="2" t="s">
        <v>76</v>
      </c>
      <c r="AE5889" s="5">
        <v>79.11</v>
      </c>
      <c r="AF5889" s="2">
        <v>0</v>
      </c>
      <c r="AG5889" s="2" t="s">
        <v>77</v>
      </c>
      <c r="AH5889" s="2">
        <v>11</v>
      </c>
      <c r="AI5889" s="6" t="str">
        <f t="shared" si="273"/>
        <v>55-64</v>
      </c>
      <c r="AJ5889" s="11">
        <f>YEAR(tbl_LoanData[[#This Row],[Application Date]])</f>
        <v>2025</v>
      </c>
      <c r="AK5889" s="11" t="str">
        <f>TEXT(tbl_LoanData[[#This Row],[Application Date]],"MMMM")</f>
        <v>October</v>
      </c>
      <c r="AL5889" s="12">
        <f>DATE(YEAR(tbl_LoanData[[#This Row],[Application Date]]),MONTH(tbl_LoanData[[#This Row],[Application Date]]),1)</f>
        <v>45931</v>
      </c>
      <c r="AM5889" s="14">
        <f ca="1">IF(AND(tbl_LoanData[[#This Row],[Application Date]]&gt;=EOMONTH(TODAY(),-1)+1,tbl_LoanData[[#This Row],[Application Date]]&lt;=TODAY()),tbl_LoanData[[#This Row],[Loan Amount]],0)</f>
        <v>0</v>
      </c>
      <c r="AN5889" s="14">
        <f>tbl_LoanData[[#This Row],[Amount Paid]]-(Q5889-X5889)</f>
        <v>194225.03999999998</v>
      </c>
      <c r="AO5889" s="14">
        <f>IF(tbl_LoanData[[#This Row],[Application Status]]="Approved",1,0)</f>
        <v>1</v>
      </c>
      <c r="AP5889" s="22" t="str">
        <f t="shared" ca="1" si="274"/>
        <v/>
      </c>
      <c r="AQ5889" s="22" t="str">
        <f t="shared" ca="1" si="275"/>
        <v/>
      </c>
    </row>
    <row r="5890" spans="1:43" ht="14.4" customHeight="1" x14ac:dyDescent="0.3">
      <c r="A5890" s="2" t="s">
        <v>10213</v>
      </c>
      <c r="B5890" s="2" t="s">
        <v>10214</v>
      </c>
      <c r="C5890" s="2" t="s">
        <v>487</v>
      </c>
      <c r="D5890" s="2" t="s">
        <v>189</v>
      </c>
      <c r="E5890" s="2" t="s">
        <v>150</v>
      </c>
      <c r="F5890" s="2">
        <v>35</v>
      </c>
      <c r="G5890" s="2" t="s">
        <v>69</v>
      </c>
      <c r="H5890" s="2" t="s">
        <v>259</v>
      </c>
      <c r="I5890" s="2" t="s">
        <v>43</v>
      </c>
      <c r="J5890" s="3">
        <v>45934</v>
      </c>
      <c r="K5890" s="3"/>
      <c r="L5890" s="2" t="s">
        <v>39</v>
      </c>
      <c r="M5890" s="2" t="s">
        <v>94</v>
      </c>
      <c r="N5890" s="2" t="s">
        <v>418</v>
      </c>
      <c r="O5890" s="4">
        <v>1900000</v>
      </c>
      <c r="P5890" s="4">
        <v>283100</v>
      </c>
      <c r="Q5890" s="4">
        <v>1616900</v>
      </c>
      <c r="R5890" s="2">
        <v>36</v>
      </c>
      <c r="S5890" s="5">
        <v>8.4600000000000009</v>
      </c>
      <c r="T5890" s="4">
        <v>56313.03</v>
      </c>
      <c r="U5890" s="2" t="s">
        <v>113</v>
      </c>
      <c r="V5890" s="2" t="s">
        <v>97</v>
      </c>
      <c r="W5890" s="4">
        <v>0</v>
      </c>
      <c r="X5890" s="4">
        <v>0</v>
      </c>
      <c r="Y5890" s="4">
        <v>2027269.22</v>
      </c>
      <c r="Z5890" s="2">
        <v>0</v>
      </c>
      <c r="AA5890" s="2" t="s">
        <v>97</v>
      </c>
      <c r="AB5890" s="2" t="s">
        <v>15735</v>
      </c>
      <c r="AC5890" s="2" t="s">
        <v>75</v>
      </c>
      <c r="AD5890" s="2" t="s">
        <v>76</v>
      </c>
      <c r="AE5890" s="5">
        <v>85.1</v>
      </c>
      <c r="AF5890" s="2">
        <v>0</v>
      </c>
      <c r="AG5890" s="2" t="s">
        <v>97</v>
      </c>
      <c r="AH5890" s="2"/>
      <c r="AI5890" s="6" t="str">
        <f t="shared" ref="AI5890:AI5953" si="276">IF(F5890&lt;25,"18-24",IF(F5890&lt;35,"25-34",IF(F5890&lt;45,"35-44",IF(F5890&lt;55,"45-54",IF(F5890&lt;65,"55-64","65+")))))</f>
        <v>35-44</v>
      </c>
      <c r="AJ5890" s="11">
        <f>YEAR(tbl_LoanData[[#This Row],[Application Date]])</f>
        <v>2025</v>
      </c>
      <c r="AK5890" s="11" t="str">
        <f>TEXT(tbl_LoanData[[#This Row],[Application Date]],"MMMM")</f>
        <v>October</v>
      </c>
      <c r="AL5890" s="12">
        <f>DATE(YEAR(tbl_LoanData[[#This Row],[Application Date]]),MONTH(tbl_LoanData[[#This Row],[Application Date]]),1)</f>
        <v>45931</v>
      </c>
      <c r="AM5890" s="14">
        <f ca="1">IF(AND(tbl_LoanData[[#This Row],[Application Date]]&gt;=EOMONTH(TODAY(),-1)+1,tbl_LoanData[[#This Row],[Application Date]]&lt;=TODAY()),tbl_LoanData[[#This Row],[Loan Amount]],0)</f>
        <v>0</v>
      </c>
      <c r="AN5890" s="14">
        <f>tbl_LoanData[[#This Row],[Amount Paid]]-(Q5890-X5890)</f>
        <v>-1616900</v>
      </c>
      <c r="AO5890" s="14">
        <f>IF(tbl_LoanData[[#This Row],[Application Status]]="Approved",1,0)</f>
        <v>0</v>
      </c>
      <c r="AP5890" s="22" t="str">
        <f t="shared" ref="AP5890:AP5953" ca="1" si="277">IF(AND(J5890&gt;=DATE(YEAR(TODAY()),MONTH(TODAY()),1),J5890&lt;=TODAY()),"Current MTD",IF(AND(J5890&gt;=EOMONTH(TODAY(),-2)+1,J5890&lt;=EOMONTH(TODAY(),-1)),"Previous MTD",""))</f>
        <v/>
      </c>
      <c r="AQ5890" s="22" t="str">
        <f t="shared" ref="AQ5890:AQ5953" ca="1" si="278">IF(AND(J5890&gt;=DATE(YEAR(TODAY()),MONTH(TODAY()),1),J5890&lt;=TODAY()),TEXT(DATE(YEAR(TODAY()),MONTH(TODAY()),1),"mmm d")&amp;"–"&amp;DAY(TODAY()),IF(AND(J5890&gt;=EOMONTH(TODAY(),-2)+1,J5890&lt;=EOMONTH(TODAY(),-1)),""&amp;TEXT(EOMONTH(TODAY(),-2)+1,"mmm d")&amp;"–"&amp;DAY(TODAY()),""))</f>
        <v/>
      </c>
    </row>
    <row r="5891" spans="1:43" ht="14.4" customHeight="1" x14ac:dyDescent="0.3">
      <c r="A5891" s="2" t="s">
        <v>10283</v>
      </c>
      <c r="B5891" s="2" t="s">
        <v>10284</v>
      </c>
      <c r="C5891" s="2" t="s">
        <v>393</v>
      </c>
      <c r="D5891" s="2" t="s">
        <v>82</v>
      </c>
      <c r="E5891" s="2" t="s">
        <v>117</v>
      </c>
      <c r="F5891" s="2">
        <v>39</v>
      </c>
      <c r="G5891" s="2" t="s">
        <v>83</v>
      </c>
      <c r="H5891" s="2" t="s">
        <v>259</v>
      </c>
      <c r="I5891" s="2" t="s">
        <v>43</v>
      </c>
      <c r="J5891" s="3">
        <v>45939</v>
      </c>
      <c r="K5891" s="3"/>
      <c r="L5891" s="2" t="s">
        <v>40</v>
      </c>
      <c r="M5891" s="2" t="s">
        <v>94</v>
      </c>
      <c r="N5891" s="2" t="s">
        <v>4</v>
      </c>
      <c r="O5891" s="4">
        <v>1410000</v>
      </c>
      <c r="P5891" s="4">
        <v>173800</v>
      </c>
      <c r="Q5891" s="4">
        <v>1236200</v>
      </c>
      <c r="R5891" s="2">
        <v>36</v>
      </c>
      <c r="S5891" s="5">
        <v>6.57</v>
      </c>
      <c r="T5891" s="4">
        <v>41107.08</v>
      </c>
      <c r="U5891" s="2" t="s">
        <v>96</v>
      </c>
      <c r="V5891" s="2" t="s">
        <v>97</v>
      </c>
      <c r="W5891" s="4">
        <v>0</v>
      </c>
      <c r="X5891" s="4">
        <v>0</v>
      </c>
      <c r="Y5891" s="4">
        <v>1479855.02</v>
      </c>
      <c r="Z5891" s="2">
        <v>0</v>
      </c>
      <c r="AA5891" s="2" t="s">
        <v>97</v>
      </c>
      <c r="AB5891" s="2" t="s">
        <v>15735</v>
      </c>
      <c r="AC5891" s="2" t="s">
        <v>106</v>
      </c>
      <c r="AD5891" s="2" t="s">
        <v>76</v>
      </c>
      <c r="AE5891" s="5">
        <v>87.67</v>
      </c>
      <c r="AF5891" s="2">
        <v>0</v>
      </c>
      <c r="AG5891" s="2" t="s">
        <v>97</v>
      </c>
      <c r="AH5891" s="2"/>
      <c r="AI5891" s="6" t="str">
        <f t="shared" si="276"/>
        <v>35-44</v>
      </c>
      <c r="AJ5891" s="11">
        <f>YEAR(tbl_LoanData[[#This Row],[Application Date]])</f>
        <v>2025</v>
      </c>
      <c r="AK5891" s="11" t="str">
        <f>TEXT(tbl_LoanData[[#This Row],[Application Date]],"MMMM")</f>
        <v>October</v>
      </c>
      <c r="AL5891" s="12">
        <f>DATE(YEAR(tbl_LoanData[[#This Row],[Application Date]]),MONTH(tbl_LoanData[[#This Row],[Application Date]]),1)</f>
        <v>45931</v>
      </c>
      <c r="AM5891" s="14">
        <f ca="1">IF(AND(tbl_LoanData[[#This Row],[Application Date]]&gt;=EOMONTH(TODAY(),-1)+1,tbl_LoanData[[#This Row],[Application Date]]&lt;=TODAY()),tbl_LoanData[[#This Row],[Loan Amount]],0)</f>
        <v>0</v>
      </c>
      <c r="AN5891" s="14">
        <f>tbl_LoanData[[#This Row],[Amount Paid]]-(Q5891-X5891)</f>
        <v>-1236200</v>
      </c>
      <c r="AO5891" s="14">
        <f>IF(tbl_LoanData[[#This Row],[Application Status]]="Approved",1,0)</f>
        <v>0</v>
      </c>
      <c r="AP5891" s="22" t="str">
        <f t="shared" ca="1" si="277"/>
        <v/>
      </c>
      <c r="AQ5891" s="22" t="str">
        <f t="shared" ca="1" si="278"/>
        <v/>
      </c>
    </row>
    <row r="5892" spans="1:43" ht="14.4" customHeight="1" x14ac:dyDescent="0.3">
      <c r="A5892" s="2" t="s">
        <v>10319</v>
      </c>
      <c r="B5892" s="2" t="s">
        <v>10320</v>
      </c>
      <c r="C5892" s="2" t="s">
        <v>322</v>
      </c>
      <c r="D5892" s="2" t="s">
        <v>161</v>
      </c>
      <c r="E5892" s="2" t="s">
        <v>210</v>
      </c>
      <c r="F5892" s="2">
        <v>43</v>
      </c>
      <c r="G5892" s="2" t="s">
        <v>83</v>
      </c>
      <c r="H5892" s="2" t="s">
        <v>543</v>
      </c>
      <c r="I5892" s="2" t="s">
        <v>45</v>
      </c>
      <c r="J5892" s="3">
        <v>45949</v>
      </c>
      <c r="K5892" s="3">
        <v>45970</v>
      </c>
      <c r="L5892" s="2" t="s">
        <v>41</v>
      </c>
      <c r="M5892" s="2" t="s">
        <v>552</v>
      </c>
      <c r="N5892" s="2" t="s">
        <v>553</v>
      </c>
      <c r="O5892" s="4">
        <v>2791000</v>
      </c>
      <c r="P5892" s="4">
        <v>947200</v>
      </c>
      <c r="Q5892" s="4">
        <v>1843800</v>
      </c>
      <c r="R5892" s="2">
        <v>48</v>
      </c>
      <c r="S5892" s="5">
        <v>7.06</v>
      </c>
      <c r="T5892" s="4">
        <v>49260.19</v>
      </c>
      <c r="U5892" s="2" t="s">
        <v>73</v>
      </c>
      <c r="V5892" s="2" t="s">
        <v>34</v>
      </c>
      <c r="W5892" s="4">
        <v>147780.57</v>
      </c>
      <c r="X5892" s="4">
        <v>2216708.5499999998</v>
      </c>
      <c r="Y5892" s="4">
        <v>2364489.12</v>
      </c>
      <c r="Z5892" s="2">
        <v>186</v>
      </c>
      <c r="AA5892" s="2" t="s">
        <v>60</v>
      </c>
      <c r="AB5892" s="2" t="s">
        <v>15734</v>
      </c>
      <c r="AC5892" s="2" t="s">
        <v>146</v>
      </c>
      <c r="AD5892" s="2" t="s">
        <v>76</v>
      </c>
      <c r="AE5892" s="5">
        <v>66.06</v>
      </c>
      <c r="AF5892" s="2">
        <v>6</v>
      </c>
      <c r="AG5892" s="2" t="s">
        <v>130</v>
      </c>
      <c r="AH5892" s="2">
        <v>21</v>
      </c>
      <c r="AI5892" s="6" t="str">
        <f t="shared" si="276"/>
        <v>35-44</v>
      </c>
      <c r="AJ5892" s="11">
        <f>YEAR(tbl_LoanData[[#This Row],[Application Date]])</f>
        <v>2025</v>
      </c>
      <c r="AK5892" s="11" t="str">
        <f>TEXT(tbl_LoanData[[#This Row],[Application Date]],"MMMM")</f>
        <v>October</v>
      </c>
      <c r="AL5892" s="12">
        <f>DATE(YEAR(tbl_LoanData[[#This Row],[Application Date]]),MONTH(tbl_LoanData[[#This Row],[Application Date]]),1)</f>
        <v>45931</v>
      </c>
      <c r="AM5892" s="14">
        <f ca="1">IF(AND(tbl_LoanData[[#This Row],[Application Date]]&gt;=EOMONTH(TODAY(),-1)+1,tbl_LoanData[[#This Row],[Application Date]]&lt;=TODAY()),tbl_LoanData[[#This Row],[Loan Amount]],0)</f>
        <v>0</v>
      </c>
      <c r="AN5892" s="14">
        <f>tbl_LoanData[[#This Row],[Amount Paid]]-(Q5892-X5892)</f>
        <v>520689.11999999982</v>
      </c>
      <c r="AO5892" s="14">
        <f>IF(tbl_LoanData[[#This Row],[Application Status]]="Approved",1,0)</f>
        <v>1</v>
      </c>
      <c r="AP5892" s="22" t="str">
        <f t="shared" ca="1" si="277"/>
        <v/>
      </c>
      <c r="AQ5892" s="22" t="str">
        <f t="shared" ca="1" si="278"/>
        <v/>
      </c>
    </row>
    <row r="5893" spans="1:43" ht="14.4" customHeight="1" x14ac:dyDescent="0.3">
      <c r="A5893" s="2" t="s">
        <v>10353</v>
      </c>
      <c r="B5893" s="2" t="s">
        <v>10354</v>
      </c>
      <c r="C5893" s="2" t="s">
        <v>281</v>
      </c>
      <c r="D5893" s="2" t="s">
        <v>118</v>
      </c>
      <c r="E5893" s="2" t="s">
        <v>101</v>
      </c>
      <c r="F5893" s="2">
        <v>52</v>
      </c>
      <c r="G5893" s="2" t="s">
        <v>83</v>
      </c>
      <c r="H5893" s="2" t="s">
        <v>211</v>
      </c>
      <c r="I5893" s="2" t="s">
        <v>50</v>
      </c>
      <c r="J5893" s="3">
        <v>45939</v>
      </c>
      <c r="K5893" s="3">
        <v>45944</v>
      </c>
      <c r="L5893" s="2" t="s">
        <v>39</v>
      </c>
      <c r="M5893" s="2" t="s">
        <v>157</v>
      </c>
      <c r="N5893" s="2" t="s">
        <v>158</v>
      </c>
      <c r="O5893" s="4">
        <v>1583000</v>
      </c>
      <c r="P5893" s="4">
        <v>618800</v>
      </c>
      <c r="Q5893" s="4">
        <v>964200</v>
      </c>
      <c r="R5893" s="2">
        <v>48</v>
      </c>
      <c r="S5893" s="5">
        <v>12.98</v>
      </c>
      <c r="T5893" s="4">
        <v>30516.93</v>
      </c>
      <c r="U5893" s="2" t="s">
        <v>73</v>
      </c>
      <c r="V5893" s="2" t="s">
        <v>74</v>
      </c>
      <c r="W5893" s="4">
        <v>274652.37</v>
      </c>
      <c r="X5893" s="4">
        <v>1190160.27</v>
      </c>
      <c r="Y5893" s="4">
        <v>1464812.64</v>
      </c>
      <c r="Z5893" s="2">
        <v>28</v>
      </c>
      <c r="AA5893" s="2" t="s">
        <v>57</v>
      </c>
      <c r="AB5893" s="2" t="s">
        <v>15733</v>
      </c>
      <c r="AC5893" s="2" t="s">
        <v>75</v>
      </c>
      <c r="AD5893" s="2" t="s">
        <v>76</v>
      </c>
      <c r="AE5893" s="5">
        <v>60.91</v>
      </c>
      <c r="AF5893" s="2">
        <v>1</v>
      </c>
      <c r="AG5893" s="2" t="s">
        <v>77</v>
      </c>
      <c r="AH5893" s="2">
        <v>5</v>
      </c>
      <c r="AI5893" s="6" t="str">
        <f t="shared" si="276"/>
        <v>45-54</v>
      </c>
      <c r="AJ5893" s="11">
        <f>YEAR(tbl_LoanData[[#This Row],[Application Date]])</f>
        <v>2025</v>
      </c>
      <c r="AK5893" s="11" t="str">
        <f>TEXT(tbl_LoanData[[#This Row],[Application Date]],"MMMM")</f>
        <v>October</v>
      </c>
      <c r="AL5893" s="12">
        <f>DATE(YEAR(tbl_LoanData[[#This Row],[Application Date]]),MONTH(tbl_LoanData[[#This Row],[Application Date]]),1)</f>
        <v>45931</v>
      </c>
      <c r="AM5893" s="14">
        <f ca="1">IF(AND(tbl_LoanData[[#This Row],[Application Date]]&gt;=EOMONTH(TODAY(),-1)+1,tbl_LoanData[[#This Row],[Application Date]]&lt;=TODAY()),tbl_LoanData[[#This Row],[Loan Amount]],0)</f>
        <v>0</v>
      </c>
      <c r="AN5893" s="14">
        <f>tbl_LoanData[[#This Row],[Amount Paid]]-(Q5893-X5893)</f>
        <v>500612.64</v>
      </c>
      <c r="AO5893" s="14">
        <f>IF(tbl_LoanData[[#This Row],[Application Status]]="Approved",1,0)</f>
        <v>1</v>
      </c>
      <c r="AP5893" s="22" t="str">
        <f t="shared" ca="1" si="277"/>
        <v/>
      </c>
      <c r="AQ5893" s="22" t="str">
        <f t="shared" ca="1" si="278"/>
        <v/>
      </c>
    </row>
    <row r="5894" spans="1:43" ht="14.4" customHeight="1" x14ac:dyDescent="0.3">
      <c r="A5894" s="2" t="s">
        <v>10471</v>
      </c>
      <c r="B5894" s="2" t="s">
        <v>10472</v>
      </c>
      <c r="C5894" s="2" t="s">
        <v>429</v>
      </c>
      <c r="D5894" s="2" t="s">
        <v>209</v>
      </c>
      <c r="E5894" s="2" t="s">
        <v>312</v>
      </c>
      <c r="F5894" s="2">
        <v>26</v>
      </c>
      <c r="G5894" s="2" t="s">
        <v>83</v>
      </c>
      <c r="H5894" s="2" t="s">
        <v>244</v>
      </c>
      <c r="I5894" s="2" t="s">
        <v>48</v>
      </c>
      <c r="J5894" s="3">
        <v>45952</v>
      </c>
      <c r="K5894" s="3">
        <v>45954</v>
      </c>
      <c r="L5894" s="2" t="s">
        <v>38</v>
      </c>
      <c r="M5894" s="2" t="s">
        <v>71</v>
      </c>
      <c r="N5894" s="2" t="s">
        <v>589</v>
      </c>
      <c r="O5894" s="4">
        <v>1803000</v>
      </c>
      <c r="P5894" s="4">
        <v>373700</v>
      </c>
      <c r="Q5894" s="4">
        <v>1429300</v>
      </c>
      <c r="R5894" s="2">
        <v>36</v>
      </c>
      <c r="S5894" s="5">
        <v>9.6300000000000008</v>
      </c>
      <c r="T5894" s="4">
        <v>51172.91</v>
      </c>
      <c r="U5894" s="2" t="s">
        <v>73</v>
      </c>
      <c r="V5894" s="2" t="s">
        <v>74</v>
      </c>
      <c r="W5894" s="4">
        <v>460556.19</v>
      </c>
      <c r="X5894" s="4">
        <v>1381668.58</v>
      </c>
      <c r="Y5894" s="4">
        <v>1842224.77</v>
      </c>
      <c r="Z5894" s="2">
        <v>0</v>
      </c>
      <c r="AA5894" s="2" t="s">
        <v>56</v>
      </c>
      <c r="AB5894" s="2" t="s">
        <v>15734</v>
      </c>
      <c r="AC5894" s="2" t="s">
        <v>332</v>
      </c>
      <c r="AD5894" s="2" t="s">
        <v>76</v>
      </c>
      <c r="AE5894" s="5">
        <v>79.27</v>
      </c>
      <c r="AF5894" s="2">
        <v>0</v>
      </c>
      <c r="AG5894" s="2" t="s">
        <v>77</v>
      </c>
      <c r="AH5894" s="2">
        <v>2</v>
      </c>
      <c r="AI5894" s="6" t="str">
        <f t="shared" si="276"/>
        <v>25-34</v>
      </c>
      <c r="AJ5894" s="11">
        <f>YEAR(tbl_LoanData[[#This Row],[Application Date]])</f>
        <v>2025</v>
      </c>
      <c r="AK5894" s="11" t="str">
        <f>TEXT(tbl_LoanData[[#This Row],[Application Date]],"MMMM")</f>
        <v>October</v>
      </c>
      <c r="AL5894" s="12">
        <f>DATE(YEAR(tbl_LoanData[[#This Row],[Application Date]]),MONTH(tbl_LoanData[[#This Row],[Application Date]]),1)</f>
        <v>45931</v>
      </c>
      <c r="AM5894" s="14">
        <f ca="1">IF(AND(tbl_LoanData[[#This Row],[Application Date]]&gt;=EOMONTH(TODAY(),-1)+1,tbl_LoanData[[#This Row],[Application Date]]&lt;=TODAY()),tbl_LoanData[[#This Row],[Loan Amount]],0)</f>
        <v>0</v>
      </c>
      <c r="AN5894" s="14">
        <f>tbl_LoanData[[#This Row],[Amount Paid]]-(Q5894-X5894)</f>
        <v>412924.77000000008</v>
      </c>
      <c r="AO5894" s="14">
        <f>IF(tbl_LoanData[[#This Row],[Application Status]]="Approved",1,0)</f>
        <v>1</v>
      </c>
      <c r="AP5894" s="22" t="str">
        <f t="shared" ca="1" si="277"/>
        <v/>
      </c>
      <c r="AQ5894" s="22" t="str">
        <f t="shared" ca="1" si="278"/>
        <v/>
      </c>
    </row>
    <row r="5895" spans="1:43" ht="14.4" customHeight="1" x14ac:dyDescent="0.3">
      <c r="A5895" s="2" t="s">
        <v>10493</v>
      </c>
      <c r="B5895" s="2" t="s">
        <v>10494</v>
      </c>
      <c r="C5895" s="2" t="s">
        <v>439</v>
      </c>
      <c r="D5895" s="2" t="s">
        <v>268</v>
      </c>
      <c r="E5895" s="2" t="s">
        <v>204</v>
      </c>
      <c r="F5895" s="2">
        <v>29</v>
      </c>
      <c r="G5895" s="2" t="s">
        <v>83</v>
      </c>
      <c r="H5895" s="2" t="s">
        <v>313</v>
      </c>
      <c r="I5895" s="2" t="s">
        <v>44</v>
      </c>
      <c r="J5895" s="3">
        <v>45943</v>
      </c>
      <c r="K5895" s="3">
        <v>45959</v>
      </c>
      <c r="L5895" s="2" t="s">
        <v>37</v>
      </c>
      <c r="M5895" s="2" t="s">
        <v>94</v>
      </c>
      <c r="N5895" s="2" t="s">
        <v>488</v>
      </c>
      <c r="O5895" s="4">
        <v>161000</v>
      </c>
      <c r="P5895" s="4">
        <v>17800</v>
      </c>
      <c r="Q5895" s="4">
        <v>143200</v>
      </c>
      <c r="R5895" s="2">
        <v>36</v>
      </c>
      <c r="S5895" s="5">
        <v>10.32</v>
      </c>
      <c r="T5895" s="4">
        <v>5209.3</v>
      </c>
      <c r="U5895" s="2" t="s">
        <v>73</v>
      </c>
      <c r="V5895" s="2" t="s">
        <v>74</v>
      </c>
      <c r="W5895" s="4">
        <v>46883.7</v>
      </c>
      <c r="X5895" s="4">
        <v>140651.01999999999</v>
      </c>
      <c r="Y5895" s="4">
        <v>187534.72</v>
      </c>
      <c r="Z5895" s="2">
        <v>0</v>
      </c>
      <c r="AA5895" s="2" t="s">
        <v>56</v>
      </c>
      <c r="AB5895" s="2" t="s">
        <v>15732</v>
      </c>
      <c r="AC5895" s="2" t="s">
        <v>87</v>
      </c>
      <c r="AD5895" s="2" t="s">
        <v>76</v>
      </c>
      <c r="AE5895" s="5">
        <v>88.94</v>
      </c>
      <c r="AF5895" s="2">
        <v>0</v>
      </c>
      <c r="AG5895" s="2" t="s">
        <v>77</v>
      </c>
      <c r="AH5895" s="2">
        <v>16</v>
      </c>
      <c r="AI5895" s="6" t="str">
        <f t="shared" si="276"/>
        <v>25-34</v>
      </c>
      <c r="AJ5895" s="11">
        <f>YEAR(tbl_LoanData[[#This Row],[Application Date]])</f>
        <v>2025</v>
      </c>
      <c r="AK5895" s="11" t="str">
        <f>TEXT(tbl_LoanData[[#This Row],[Application Date]],"MMMM")</f>
        <v>October</v>
      </c>
      <c r="AL5895" s="12">
        <f>DATE(YEAR(tbl_LoanData[[#This Row],[Application Date]]),MONTH(tbl_LoanData[[#This Row],[Application Date]]),1)</f>
        <v>45931</v>
      </c>
      <c r="AM5895" s="14">
        <f ca="1">IF(AND(tbl_LoanData[[#This Row],[Application Date]]&gt;=EOMONTH(TODAY(),-1)+1,tbl_LoanData[[#This Row],[Application Date]]&lt;=TODAY()),tbl_LoanData[[#This Row],[Loan Amount]],0)</f>
        <v>0</v>
      </c>
      <c r="AN5895" s="14">
        <f>tbl_LoanData[[#This Row],[Amount Paid]]-(Q5895-X5895)</f>
        <v>44334.719999999987</v>
      </c>
      <c r="AO5895" s="14">
        <f>IF(tbl_LoanData[[#This Row],[Application Status]]="Approved",1,0)</f>
        <v>1</v>
      </c>
      <c r="AP5895" s="22" t="str">
        <f t="shared" ca="1" si="277"/>
        <v/>
      </c>
      <c r="AQ5895" s="22" t="str">
        <f t="shared" ca="1" si="278"/>
        <v/>
      </c>
    </row>
    <row r="5896" spans="1:43" x14ac:dyDescent="0.3">
      <c r="A5896" s="2" t="s">
        <v>10535</v>
      </c>
      <c r="B5896" s="2" t="s">
        <v>10536</v>
      </c>
      <c r="C5896" s="2" t="s">
        <v>198</v>
      </c>
      <c r="D5896" s="2" t="s">
        <v>101</v>
      </c>
      <c r="E5896" s="2" t="s">
        <v>182</v>
      </c>
      <c r="F5896" s="2">
        <v>39</v>
      </c>
      <c r="G5896" s="2" t="s">
        <v>69</v>
      </c>
      <c r="H5896" s="2" t="s">
        <v>224</v>
      </c>
      <c r="I5896" s="2" t="s">
        <v>54</v>
      </c>
      <c r="J5896" s="3">
        <v>45940</v>
      </c>
      <c r="K5896" s="3">
        <v>45945</v>
      </c>
      <c r="L5896" s="2" t="s">
        <v>38</v>
      </c>
      <c r="M5896" s="2" t="s">
        <v>127</v>
      </c>
      <c r="N5896" s="2" t="s">
        <v>128</v>
      </c>
      <c r="O5896" s="4">
        <v>1962000</v>
      </c>
      <c r="P5896" s="4">
        <v>334900</v>
      </c>
      <c r="Q5896" s="4">
        <v>1627100</v>
      </c>
      <c r="R5896" s="2">
        <v>48</v>
      </c>
      <c r="S5896" s="5">
        <v>9.7899999999999991</v>
      </c>
      <c r="T5896" s="4">
        <v>47172.34</v>
      </c>
      <c r="U5896" s="2" t="s">
        <v>73</v>
      </c>
      <c r="V5896" s="2" t="s">
        <v>74</v>
      </c>
      <c r="W5896" s="4">
        <v>471723.4</v>
      </c>
      <c r="X5896" s="4">
        <v>1792548.96</v>
      </c>
      <c r="Y5896" s="4">
        <v>2264272.36</v>
      </c>
      <c r="Z5896" s="2">
        <v>0</v>
      </c>
      <c r="AA5896" s="2" t="s">
        <v>56</v>
      </c>
      <c r="AB5896" s="2" t="s">
        <v>15733</v>
      </c>
      <c r="AC5896" s="2" t="s">
        <v>87</v>
      </c>
      <c r="AD5896" s="2" t="s">
        <v>76</v>
      </c>
      <c r="AE5896" s="5">
        <v>82.93</v>
      </c>
      <c r="AF5896" s="2">
        <v>0</v>
      </c>
      <c r="AG5896" s="2" t="s">
        <v>77</v>
      </c>
      <c r="AH5896" s="2">
        <v>5</v>
      </c>
      <c r="AI5896" s="6" t="str">
        <f t="shared" si="276"/>
        <v>35-44</v>
      </c>
      <c r="AJ5896" s="11">
        <f>YEAR(tbl_LoanData[[#This Row],[Application Date]])</f>
        <v>2025</v>
      </c>
      <c r="AK5896" s="11" t="str">
        <f>TEXT(tbl_LoanData[[#This Row],[Application Date]],"MMMM")</f>
        <v>October</v>
      </c>
      <c r="AL5896" s="12">
        <f>DATE(YEAR(tbl_LoanData[[#This Row],[Application Date]]),MONTH(tbl_LoanData[[#This Row],[Application Date]]),1)</f>
        <v>45931</v>
      </c>
      <c r="AM5896" s="14">
        <f ca="1">IF(AND(tbl_LoanData[[#This Row],[Application Date]]&gt;=EOMONTH(TODAY(),-1)+1,tbl_LoanData[[#This Row],[Application Date]]&lt;=TODAY()),tbl_LoanData[[#This Row],[Loan Amount]],0)</f>
        <v>0</v>
      </c>
      <c r="AN5896" s="14">
        <f>tbl_LoanData[[#This Row],[Amount Paid]]-(Q5896-X5896)</f>
        <v>637172.36</v>
      </c>
      <c r="AO5896" s="14">
        <f>IF(tbl_LoanData[[#This Row],[Application Status]]="Approved",1,0)</f>
        <v>1</v>
      </c>
      <c r="AP5896" s="22" t="str">
        <f t="shared" ca="1" si="277"/>
        <v/>
      </c>
      <c r="AQ5896" s="22" t="str">
        <f t="shared" ca="1" si="278"/>
        <v/>
      </c>
    </row>
    <row r="5897" spans="1:43" x14ac:dyDescent="0.3">
      <c r="A5897" s="2" t="s">
        <v>10581</v>
      </c>
      <c r="B5897" s="2" t="s">
        <v>10582</v>
      </c>
      <c r="C5897" s="2" t="s">
        <v>986</v>
      </c>
      <c r="D5897" s="2" t="s">
        <v>182</v>
      </c>
      <c r="E5897" s="2" t="s">
        <v>540</v>
      </c>
      <c r="F5897" s="2">
        <v>24</v>
      </c>
      <c r="G5897" s="2" t="s">
        <v>83</v>
      </c>
      <c r="H5897" s="2" t="s">
        <v>256</v>
      </c>
      <c r="I5897" s="2" t="s">
        <v>43</v>
      </c>
      <c r="J5897" s="3">
        <v>45953</v>
      </c>
      <c r="K5897" s="3"/>
      <c r="L5897" s="2" t="s">
        <v>37</v>
      </c>
      <c r="M5897" s="2" t="s">
        <v>260</v>
      </c>
      <c r="N5897" s="2" t="s">
        <v>261</v>
      </c>
      <c r="O5897" s="4">
        <v>185000</v>
      </c>
      <c r="P5897" s="4">
        <v>73200</v>
      </c>
      <c r="Q5897" s="4">
        <v>111800</v>
      </c>
      <c r="R5897" s="2">
        <v>36</v>
      </c>
      <c r="S5897" s="5">
        <v>14.67</v>
      </c>
      <c r="T5897" s="4">
        <v>4472.3100000000004</v>
      </c>
      <c r="U5897" s="2" t="s">
        <v>96</v>
      </c>
      <c r="V5897" s="2" t="s">
        <v>97</v>
      </c>
      <c r="W5897" s="4">
        <v>0</v>
      </c>
      <c r="X5897" s="4">
        <v>0</v>
      </c>
      <c r="Y5897" s="4">
        <v>161003.18</v>
      </c>
      <c r="Z5897" s="2">
        <v>0</v>
      </c>
      <c r="AA5897" s="2" t="s">
        <v>97</v>
      </c>
      <c r="AB5897" s="2" t="s">
        <v>15733</v>
      </c>
      <c r="AC5897" s="2" t="s">
        <v>360</v>
      </c>
      <c r="AD5897" s="2" t="s">
        <v>76</v>
      </c>
      <c r="AE5897" s="5">
        <v>60.43</v>
      </c>
      <c r="AF5897" s="2">
        <v>0</v>
      </c>
      <c r="AG5897" s="2" t="s">
        <v>97</v>
      </c>
      <c r="AH5897" s="2"/>
      <c r="AI5897" s="6" t="str">
        <f t="shared" si="276"/>
        <v>18-24</v>
      </c>
      <c r="AJ5897" s="11">
        <f>YEAR(tbl_LoanData[[#This Row],[Application Date]])</f>
        <v>2025</v>
      </c>
      <c r="AK5897" s="11" t="str">
        <f>TEXT(tbl_LoanData[[#This Row],[Application Date]],"MMMM")</f>
        <v>October</v>
      </c>
      <c r="AL5897" s="12">
        <f>DATE(YEAR(tbl_LoanData[[#This Row],[Application Date]]),MONTH(tbl_LoanData[[#This Row],[Application Date]]),1)</f>
        <v>45931</v>
      </c>
      <c r="AM5897" s="14">
        <f ca="1">IF(AND(tbl_LoanData[[#This Row],[Application Date]]&gt;=EOMONTH(TODAY(),-1)+1,tbl_LoanData[[#This Row],[Application Date]]&lt;=TODAY()),tbl_LoanData[[#This Row],[Loan Amount]],0)</f>
        <v>0</v>
      </c>
      <c r="AN5897" s="14">
        <f>tbl_LoanData[[#This Row],[Amount Paid]]-(Q5897-X5897)</f>
        <v>-111800</v>
      </c>
      <c r="AO5897" s="14">
        <f>IF(tbl_LoanData[[#This Row],[Application Status]]="Approved",1,0)</f>
        <v>0</v>
      </c>
      <c r="AP5897" s="22" t="str">
        <f t="shared" ca="1" si="277"/>
        <v/>
      </c>
      <c r="AQ5897" s="22" t="str">
        <f t="shared" ca="1" si="278"/>
        <v/>
      </c>
    </row>
    <row r="5898" spans="1:43" x14ac:dyDescent="0.3">
      <c r="A5898" s="2" t="s">
        <v>10617</v>
      </c>
      <c r="B5898" s="2" t="s">
        <v>10618</v>
      </c>
      <c r="C5898" s="2" t="s">
        <v>546</v>
      </c>
      <c r="D5898" s="2" t="s">
        <v>142</v>
      </c>
      <c r="E5898" s="2" t="s">
        <v>447</v>
      </c>
      <c r="F5898" s="2">
        <v>34</v>
      </c>
      <c r="G5898" s="2" t="s">
        <v>83</v>
      </c>
      <c r="H5898" s="2" t="s">
        <v>233</v>
      </c>
      <c r="I5898" s="2" t="s">
        <v>46</v>
      </c>
      <c r="J5898" s="3">
        <v>45958</v>
      </c>
      <c r="K5898" s="3">
        <v>45968</v>
      </c>
      <c r="L5898" s="2" t="s">
        <v>36</v>
      </c>
      <c r="M5898" s="2" t="s">
        <v>94</v>
      </c>
      <c r="N5898" s="2" t="s">
        <v>212</v>
      </c>
      <c r="O5898" s="4">
        <v>1389000</v>
      </c>
      <c r="P5898" s="4">
        <v>261400</v>
      </c>
      <c r="Q5898" s="4">
        <v>1127600</v>
      </c>
      <c r="R5898" s="2">
        <v>48</v>
      </c>
      <c r="S5898" s="5">
        <v>9.49</v>
      </c>
      <c r="T5898" s="4">
        <v>32409.1</v>
      </c>
      <c r="U5898" s="2" t="s">
        <v>73</v>
      </c>
      <c r="V5898" s="2" t="s">
        <v>74</v>
      </c>
      <c r="W5898" s="4">
        <v>291681.90000000002</v>
      </c>
      <c r="X5898" s="4">
        <v>1263955.06</v>
      </c>
      <c r="Y5898" s="4">
        <v>1555636.96</v>
      </c>
      <c r="Z5898" s="2">
        <v>0</v>
      </c>
      <c r="AA5898" s="2" t="s">
        <v>56</v>
      </c>
      <c r="AB5898" s="2" t="s">
        <v>15729</v>
      </c>
      <c r="AC5898" s="2" t="s">
        <v>213</v>
      </c>
      <c r="AD5898" s="2" t="s">
        <v>76</v>
      </c>
      <c r="AE5898" s="5">
        <v>81.180000000000007</v>
      </c>
      <c r="AF5898" s="2">
        <v>0</v>
      </c>
      <c r="AG5898" s="2" t="s">
        <v>77</v>
      </c>
      <c r="AH5898" s="2">
        <v>10</v>
      </c>
      <c r="AI5898" s="6" t="str">
        <f t="shared" si="276"/>
        <v>25-34</v>
      </c>
      <c r="AJ5898" s="11">
        <f>YEAR(tbl_LoanData[[#This Row],[Application Date]])</f>
        <v>2025</v>
      </c>
      <c r="AK5898" s="11" t="str">
        <f>TEXT(tbl_LoanData[[#This Row],[Application Date]],"MMMM")</f>
        <v>October</v>
      </c>
      <c r="AL5898" s="12">
        <f>DATE(YEAR(tbl_LoanData[[#This Row],[Application Date]]),MONTH(tbl_LoanData[[#This Row],[Application Date]]),1)</f>
        <v>45931</v>
      </c>
      <c r="AM5898" s="14">
        <f ca="1">IF(AND(tbl_LoanData[[#This Row],[Application Date]]&gt;=EOMONTH(TODAY(),-1)+1,tbl_LoanData[[#This Row],[Application Date]]&lt;=TODAY()),tbl_LoanData[[#This Row],[Loan Amount]],0)</f>
        <v>0</v>
      </c>
      <c r="AN5898" s="14">
        <f>tbl_LoanData[[#This Row],[Amount Paid]]-(Q5898-X5898)</f>
        <v>428036.96000000008</v>
      </c>
      <c r="AO5898" s="14">
        <f>IF(tbl_LoanData[[#This Row],[Application Status]]="Approved",1,0)</f>
        <v>1</v>
      </c>
      <c r="AP5898" s="22" t="str">
        <f t="shared" ca="1" si="277"/>
        <v/>
      </c>
      <c r="AQ5898" s="22" t="str">
        <f t="shared" ca="1" si="278"/>
        <v/>
      </c>
    </row>
    <row r="5899" spans="1:43" ht="14.4" customHeight="1" x14ac:dyDescent="0.3">
      <c r="A5899" s="2" t="s">
        <v>10655</v>
      </c>
      <c r="B5899" s="2" t="s">
        <v>10656</v>
      </c>
      <c r="C5899" s="2" t="s">
        <v>338</v>
      </c>
      <c r="D5899" s="2" t="s">
        <v>189</v>
      </c>
      <c r="E5899" s="2" t="s">
        <v>385</v>
      </c>
      <c r="F5899" s="2">
        <v>25</v>
      </c>
      <c r="G5899" s="2" t="s">
        <v>83</v>
      </c>
      <c r="H5899" s="2" t="s">
        <v>228</v>
      </c>
      <c r="I5899" s="2" t="s">
        <v>43</v>
      </c>
      <c r="J5899" s="3">
        <v>45937</v>
      </c>
      <c r="K5899" s="3">
        <v>45952</v>
      </c>
      <c r="L5899" s="2" t="s">
        <v>40</v>
      </c>
      <c r="M5899" s="2" t="s">
        <v>94</v>
      </c>
      <c r="N5899" s="2" t="s">
        <v>4</v>
      </c>
      <c r="O5899" s="4">
        <v>1342000</v>
      </c>
      <c r="P5899" s="4">
        <v>234600</v>
      </c>
      <c r="Q5899" s="4">
        <v>1107400</v>
      </c>
      <c r="R5899" s="2">
        <v>48</v>
      </c>
      <c r="S5899" s="5">
        <v>14.62</v>
      </c>
      <c r="T5899" s="4">
        <v>36562.660000000003</v>
      </c>
      <c r="U5899" s="2" t="s">
        <v>73</v>
      </c>
      <c r="V5899" s="2" t="s">
        <v>74</v>
      </c>
      <c r="W5899" s="4">
        <v>365626.6</v>
      </c>
      <c r="X5899" s="4">
        <v>1389380.92</v>
      </c>
      <c r="Y5899" s="4">
        <v>1755007.52</v>
      </c>
      <c r="Z5899" s="2">
        <v>0</v>
      </c>
      <c r="AA5899" s="2" t="s">
        <v>56</v>
      </c>
      <c r="AB5899" s="2" t="s">
        <v>15736</v>
      </c>
      <c r="AC5899" s="2" t="s">
        <v>129</v>
      </c>
      <c r="AD5899" s="2" t="s">
        <v>76</v>
      </c>
      <c r="AE5899" s="5">
        <v>82.52</v>
      </c>
      <c r="AF5899" s="2">
        <v>0</v>
      </c>
      <c r="AG5899" s="2" t="s">
        <v>77</v>
      </c>
      <c r="AH5899" s="2">
        <v>15</v>
      </c>
      <c r="AI5899" s="6" t="str">
        <f t="shared" si="276"/>
        <v>25-34</v>
      </c>
      <c r="AJ5899" s="11">
        <f>YEAR(tbl_LoanData[[#This Row],[Application Date]])</f>
        <v>2025</v>
      </c>
      <c r="AK5899" s="11" t="str">
        <f>TEXT(tbl_LoanData[[#This Row],[Application Date]],"MMMM")</f>
        <v>October</v>
      </c>
      <c r="AL5899" s="12">
        <f>DATE(YEAR(tbl_LoanData[[#This Row],[Application Date]]),MONTH(tbl_LoanData[[#This Row],[Application Date]]),1)</f>
        <v>45931</v>
      </c>
      <c r="AM5899" s="14">
        <f ca="1">IF(AND(tbl_LoanData[[#This Row],[Application Date]]&gt;=EOMONTH(TODAY(),-1)+1,tbl_LoanData[[#This Row],[Application Date]]&lt;=TODAY()),tbl_LoanData[[#This Row],[Loan Amount]],0)</f>
        <v>0</v>
      </c>
      <c r="AN5899" s="14">
        <f>tbl_LoanData[[#This Row],[Amount Paid]]-(Q5899-X5899)</f>
        <v>647607.5199999999</v>
      </c>
      <c r="AO5899" s="14">
        <f>IF(tbl_LoanData[[#This Row],[Application Status]]="Approved",1,0)</f>
        <v>1</v>
      </c>
      <c r="AP5899" s="22" t="str">
        <f t="shared" ca="1" si="277"/>
        <v/>
      </c>
      <c r="AQ5899" s="22" t="str">
        <f t="shared" ca="1" si="278"/>
        <v/>
      </c>
    </row>
    <row r="5900" spans="1:43" ht="14.4" customHeight="1" x14ac:dyDescent="0.3">
      <c r="A5900" s="2" t="s">
        <v>10759</v>
      </c>
      <c r="B5900" s="2" t="s">
        <v>10760</v>
      </c>
      <c r="C5900" s="2" t="s">
        <v>429</v>
      </c>
      <c r="D5900" s="2" t="s">
        <v>102</v>
      </c>
      <c r="E5900" s="2" t="s">
        <v>182</v>
      </c>
      <c r="F5900" s="2">
        <v>52</v>
      </c>
      <c r="G5900" s="2" t="s">
        <v>83</v>
      </c>
      <c r="H5900" s="2" t="s">
        <v>285</v>
      </c>
      <c r="I5900" s="2" t="s">
        <v>55</v>
      </c>
      <c r="J5900" s="3">
        <v>45939</v>
      </c>
      <c r="K5900" s="3">
        <v>45951</v>
      </c>
      <c r="L5900" s="2" t="s">
        <v>37</v>
      </c>
      <c r="M5900" s="2" t="s">
        <v>260</v>
      </c>
      <c r="N5900" s="2" t="s">
        <v>745</v>
      </c>
      <c r="O5900" s="4">
        <v>174000</v>
      </c>
      <c r="P5900" s="4">
        <v>40500</v>
      </c>
      <c r="Q5900" s="4">
        <v>133500</v>
      </c>
      <c r="R5900" s="2">
        <v>48</v>
      </c>
      <c r="S5900" s="5">
        <v>10.43</v>
      </c>
      <c r="T5900" s="4">
        <v>3941.59</v>
      </c>
      <c r="U5900" s="2" t="s">
        <v>73</v>
      </c>
      <c r="V5900" s="2" t="s">
        <v>74</v>
      </c>
      <c r="W5900" s="4">
        <v>39415.9</v>
      </c>
      <c r="X5900" s="4">
        <v>149780.29999999999</v>
      </c>
      <c r="Y5900" s="4">
        <v>189196.2</v>
      </c>
      <c r="Z5900" s="2">
        <v>0</v>
      </c>
      <c r="AA5900" s="2" t="s">
        <v>56</v>
      </c>
      <c r="AB5900" s="2" t="s">
        <v>15736</v>
      </c>
      <c r="AC5900" s="2" t="s">
        <v>75</v>
      </c>
      <c r="AD5900" s="2" t="s">
        <v>76</v>
      </c>
      <c r="AE5900" s="5">
        <v>76.72</v>
      </c>
      <c r="AF5900" s="2">
        <v>0</v>
      </c>
      <c r="AG5900" s="2" t="s">
        <v>77</v>
      </c>
      <c r="AH5900" s="2">
        <v>12</v>
      </c>
      <c r="AI5900" s="6" t="str">
        <f t="shared" si="276"/>
        <v>45-54</v>
      </c>
      <c r="AJ5900" s="11">
        <f>YEAR(tbl_LoanData[[#This Row],[Application Date]])</f>
        <v>2025</v>
      </c>
      <c r="AK5900" s="11" t="str">
        <f>TEXT(tbl_LoanData[[#This Row],[Application Date]],"MMMM")</f>
        <v>October</v>
      </c>
      <c r="AL5900" s="12">
        <f>DATE(YEAR(tbl_LoanData[[#This Row],[Application Date]]),MONTH(tbl_LoanData[[#This Row],[Application Date]]),1)</f>
        <v>45931</v>
      </c>
      <c r="AM5900" s="14">
        <f ca="1">IF(AND(tbl_LoanData[[#This Row],[Application Date]]&gt;=EOMONTH(TODAY(),-1)+1,tbl_LoanData[[#This Row],[Application Date]]&lt;=TODAY()),tbl_LoanData[[#This Row],[Loan Amount]],0)</f>
        <v>0</v>
      </c>
      <c r="AN5900" s="14">
        <f>tbl_LoanData[[#This Row],[Amount Paid]]-(Q5900-X5900)</f>
        <v>55696.19999999999</v>
      </c>
      <c r="AO5900" s="14">
        <f>IF(tbl_LoanData[[#This Row],[Application Status]]="Approved",1,0)</f>
        <v>1</v>
      </c>
      <c r="AP5900" s="22" t="str">
        <f t="shared" ca="1" si="277"/>
        <v/>
      </c>
      <c r="AQ5900" s="22" t="str">
        <f t="shared" ca="1" si="278"/>
        <v/>
      </c>
    </row>
    <row r="5901" spans="1:43" x14ac:dyDescent="0.3">
      <c r="A5901" s="2" t="s">
        <v>10777</v>
      </c>
      <c r="B5901" s="2" t="s">
        <v>10778</v>
      </c>
      <c r="C5901" s="2" t="s">
        <v>687</v>
      </c>
      <c r="D5901" s="2" t="s">
        <v>254</v>
      </c>
      <c r="E5901" s="2" t="s">
        <v>311</v>
      </c>
      <c r="F5901" s="2">
        <v>36</v>
      </c>
      <c r="G5901" s="2" t="s">
        <v>83</v>
      </c>
      <c r="H5901" s="2" t="s">
        <v>565</v>
      </c>
      <c r="I5901" s="2" t="s">
        <v>47</v>
      </c>
      <c r="J5901" s="3">
        <v>45936</v>
      </c>
      <c r="K5901" s="3">
        <v>45941</v>
      </c>
      <c r="L5901" s="2" t="s">
        <v>40</v>
      </c>
      <c r="M5901" s="2" t="s">
        <v>71</v>
      </c>
      <c r="N5901" s="2" t="s">
        <v>137</v>
      </c>
      <c r="O5901" s="4">
        <v>862000</v>
      </c>
      <c r="P5901" s="4">
        <v>254700</v>
      </c>
      <c r="Q5901" s="4">
        <v>607300</v>
      </c>
      <c r="R5901" s="2">
        <v>60</v>
      </c>
      <c r="S5901" s="5">
        <v>12.61</v>
      </c>
      <c r="T5901" s="4">
        <v>16503.38</v>
      </c>
      <c r="U5901" s="2" t="s">
        <v>73</v>
      </c>
      <c r="V5901" s="2" t="s">
        <v>74</v>
      </c>
      <c r="W5901" s="4">
        <v>165033.79999999999</v>
      </c>
      <c r="X5901" s="4">
        <v>825168.85</v>
      </c>
      <c r="Y5901" s="4">
        <v>990202.65</v>
      </c>
      <c r="Z5901" s="2">
        <v>0</v>
      </c>
      <c r="AA5901" s="2" t="s">
        <v>56</v>
      </c>
      <c r="AB5901" s="2" t="s">
        <v>15732</v>
      </c>
      <c r="AC5901" s="2" t="s">
        <v>332</v>
      </c>
      <c r="AD5901" s="2" t="s">
        <v>76</v>
      </c>
      <c r="AE5901" s="5">
        <v>70.45</v>
      </c>
      <c r="AF5901" s="2">
        <v>0</v>
      </c>
      <c r="AG5901" s="2" t="s">
        <v>77</v>
      </c>
      <c r="AH5901" s="2">
        <v>5</v>
      </c>
      <c r="AI5901" s="6" t="str">
        <f t="shared" si="276"/>
        <v>35-44</v>
      </c>
      <c r="AJ5901" s="11">
        <f>YEAR(tbl_LoanData[[#This Row],[Application Date]])</f>
        <v>2025</v>
      </c>
      <c r="AK5901" s="11" t="str">
        <f>TEXT(tbl_LoanData[[#This Row],[Application Date]],"MMMM")</f>
        <v>October</v>
      </c>
      <c r="AL5901" s="12">
        <f>DATE(YEAR(tbl_LoanData[[#This Row],[Application Date]]),MONTH(tbl_LoanData[[#This Row],[Application Date]]),1)</f>
        <v>45931</v>
      </c>
      <c r="AM5901" s="14">
        <f ca="1">IF(AND(tbl_LoanData[[#This Row],[Application Date]]&gt;=EOMONTH(TODAY(),-1)+1,tbl_LoanData[[#This Row],[Application Date]]&lt;=TODAY()),tbl_LoanData[[#This Row],[Loan Amount]],0)</f>
        <v>0</v>
      </c>
      <c r="AN5901" s="14">
        <f>tbl_LoanData[[#This Row],[Amount Paid]]-(Q5901-X5901)</f>
        <v>382902.64999999997</v>
      </c>
      <c r="AO5901" s="14">
        <f>IF(tbl_LoanData[[#This Row],[Application Status]]="Approved",1,0)</f>
        <v>1</v>
      </c>
      <c r="AP5901" s="22" t="str">
        <f t="shared" ca="1" si="277"/>
        <v/>
      </c>
      <c r="AQ5901" s="22" t="str">
        <f t="shared" ca="1" si="278"/>
        <v/>
      </c>
    </row>
    <row r="5902" spans="1:43" ht="14.4" customHeight="1" x14ac:dyDescent="0.3">
      <c r="A5902" s="2" t="s">
        <v>10789</v>
      </c>
      <c r="B5902" s="2" t="s">
        <v>10790</v>
      </c>
      <c r="C5902" s="2" t="s">
        <v>289</v>
      </c>
      <c r="D5902" s="2" t="s">
        <v>268</v>
      </c>
      <c r="E5902" s="2" t="s">
        <v>176</v>
      </c>
      <c r="F5902" s="2">
        <v>37</v>
      </c>
      <c r="G5902" s="2" t="s">
        <v>69</v>
      </c>
      <c r="H5902" s="2" t="s">
        <v>565</v>
      </c>
      <c r="I5902" s="2" t="s">
        <v>47</v>
      </c>
      <c r="J5902" s="3">
        <v>45937</v>
      </c>
      <c r="K5902" s="3">
        <v>45945</v>
      </c>
      <c r="L5902" s="2" t="s">
        <v>38</v>
      </c>
      <c r="M5902" s="2" t="s">
        <v>71</v>
      </c>
      <c r="N5902" s="2" t="s">
        <v>589</v>
      </c>
      <c r="O5902" s="4">
        <v>1920000</v>
      </c>
      <c r="P5902" s="4">
        <v>681700</v>
      </c>
      <c r="Q5902" s="4">
        <v>1238300</v>
      </c>
      <c r="R5902" s="2">
        <v>24</v>
      </c>
      <c r="S5902" s="5">
        <v>7.43</v>
      </c>
      <c r="T5902" s="4">
        <v>59262.97</v>
      </c>
      <c r="U5902" s="2" t="s">
        <v>73</v>
      </c>
      <c r="V5902" s="2" t="s">
        <v>74</v>
      </c>
      <c r="W5902" s="4">
        <v>414840.79</v>
      </c>
      <c r="X5902" s="4">
        <v>1007470.59</v>
      </c>
      <c r="Y5902" s="4">
        <v>1422311.38</v>
      </c>
      <c r="Z5902" s="2">
        <v>96</v>
      </c>
      <c r="AA5902" s="2" t="s">
        <v>60</v>
      </c>
      <c r="AB5902" s="2" t="s">
        <v>15733</v>
      </c>
      <c r="AC5902" s="2" t="s">
        <v>121</v>
      </c>
      <c r="AD5902" s="2" t="s">
        <v>76</v>
      </c>
      <c r="AE5902" s="5">
        <v>64.489999999999995</v>
      </c>
      <c r="AF5902" s="2">
        <v>3</v>
      </c>
      <c r="AG5902" s="2" t="s">
        <v>130</v>
      </c>
      <c r="AH5902" s="2">
        <v>8</v>
      </c>
      <c r="AI5902" s="6" t="str">
        <f t="shared" si="276"/>
        <v>35-44</v>
      </c>
      <c r="AJ5902" s="11">
        <f>YEAR(tbl_LoanData[[#This Row],[Application Date]])</f>
        <v>2025</v>
      </c>
      <c r="AK5902" s="11" t="str">
        <f>TEXT(tbl_LoanData[[#This Row],[Application Date]],"MMMM")</f>
        <v>October</v>
      </c>
      <c r="AL5902" s="12">
        <f>DATE(YEAR(tbl_LoanData[[#This Row],[Application Date]]),MONTH(tbl_LoanData[[#This Row],[Application Date]]),1)</f>
        <v>45931</v>
      </c>
      <c r="AM5902" s="14">
        <f ca="1">IF(AND(tbl_LoanData[[#This Row],[Application Date]]&gt;=EOMONTH(TODAY(),-1)+1,tbl_LoanData[[#This Row],[Application Date]]&lt;=TODAY()),tbl_LoanData[[#This Row],[Loan Amount]],0)</f>
        <v>0</v>
      </c>
      <c r="AN5902" s="14">
        <f>tbl_LoanData[[#This Row],[Amount Paid]]-(Q5902-X5902)</f>
        <v>184011.37999999995</v>
      </c>
      <c r="AO5902" s="14">
        <f>IF(tbl_LoanData[[#This Row],[Application Status]]="Approved",1,0)</f>
        <v>1</v>
      </c>
      <c r="AP5902" s="22" t="str">
        <f t="shared" ca="1" si="277"/>
        <v/>
      </c>
      <c r="AQ5902" s="22" t="str">
        <f t="shared" ca="1" si="278"/>
        <v/>
      </c>
    </row>
    <row r="5903" spans="1:43" ht="14.4" customHeight="1" x14ac:dyDescent="0.3">
      <c r="A5903" s="2" t="s">
        <v>10799</v>
      </c>
      <c r="B5903" s="2" t="s">
        <v>10800</v>
      </c>
      <c r="C5903" s="2" t="s">
        <v>223</v>
      </c>
      <c r="D5903" s="2" t="s">
        <v>176</v>
      </c>
      <c r="E5903" s="2" t="s">
        <v>68</v>
      </c>
      <c r="F5903" s="2">
        <v>35</v>
      </c>
      <c r="G5903" s="2" t="s">
        <v>69</v>
      </c>
      <c r="H5903" s="2" t="s">
        <v>156</v>
      </c>
      <c r="I5903" s="2" t="s">
        <v>45</v>
      </c>
      <c r="J5903" s="3">
        <v>45953</v>
      </c>
      <c r="K5903" s="3">
        <v>45957</v>
      </c>
      <c r="L5903" s="2" t="s">
        <v>38</v>
      </c>
      <c r="M5903" s="2" t="s">
        <v>85</v>
      </c>
      <c r="N5903" s="2" t="s">
        <v>314</v>
      </c>
      <c r="O5903" s="4">
        <v>1724000</v>
      </c>
      <c r="P5903" s="4">
        <v>675800</v>
      </c>
      <c r="Q5903" s="4">
        <v>1048200</v>
      </c>
      <c r="R5903" s="2">
        <v>36</v>
      </c>
      <c r="S5903" s="5">
        <v>11.91</v>
      </c>
      <c r="T5903" s="4">
        <v>39520.050000000003</v>
      </c>
      <c r="U5903" s="2" t="s">
        <v>73</v>
      </c>
      <c r="V5903" s="2" t="s">
        <v>74</v>
      </c>
      <c r="W5903" s="4">
        <v>355680.45</v>
      </c>
      <c r="X5903" s="4">
        <v>1067041.4099999999</v>
      </c>
      <c r="Y5903" s="4">
        <v>1422721.86</v>
      </c>
      <c r="Z5903" s="2">
        <v>0</v>
      </c>
      <c r="AA5903" s="2" t="s">
        <v>56</v>
      </c>
      <c r="AB5903" s="2" t="s">
        <v>15736</v>
      </c>
      <c r="AC5903" s="2" t="s">
        <v>75</v>
      </c>
      <c r="AD5903" s="2" t="s">
        <v>76</v>
      </c>
      <c r="AE5903" s="5">
        <v>60.8</v>
      </c>
      <c r="AF5903" s="2">
        <v>0</v>
      </c>
      <c r="AG5903" s="2" t="s">
        <v>77</v>
      </c>
      <c r="AH5903" s="2">
        <v>4</v>
      </c>
      <c r="AI5903" s="6" t="str">
        <f t="shared" si="276"/>
        <v>35-44</v>
      </c>
      <c r="AJ5903" s="11">
        <f>YEAR(tbl_LoanData[[#This Row],[Application Date]])</f>
        <v>2025</v>
      </c>
      <c r="AK5903" s="11" t="str">
        <f>TEXT(tbl_LoanData[[#This Row],[Application Date]],"MMMM")</f>
        <v>October</v>
      </c>
      <c r="AL5903" s="12">
        <f>DATE(YEAR(tbl_LoanData[[#This Row],[Application Date]]),MONTH(tbl_LoanData[[#This Row],[Application Date]]),1)</f>
        <v>45931</v>
      </c>
      <c r="AM5903" s="14">
        <f ca="1">IF(AND(tbl_LoanData[[#This Row],[Application Date]]&gt;=EOMONTH(TODAY(),-1)+1,tbl_LoanData[[#This Row],[Application Date]]&lt;=TODAY()),tbl_LoanData[[#This Row],[Loan Amount]],0)</f>
        <v>0</v>
      </c>
      <c r="AN5903" s="14">
        <f>tbl_LoanData[[#This Row],[Amount Paid]]-(Q5903-X5903)</f>
        <v>374521.85999999993</v>
      </c>
      <c r="AO5903" s="14">
        <f>IF(tbl_LoanData[[#This Row],[Application Status]]="Approved",1,0)</f>
        <v>1</v>
      </c>
      <c r="AP5903" s="22" t="str">
        <f t="shared" ca="1" si="277"/>
        <v/>
      </c>
      <c r="AQ5903" s="22" t="str">
        <f t="shared" ca="1" si="278"/>
        <v/>
      </c>
    </row>
    <row r="5904" spans="1:43" ht="14.4" customHeight="1" x14ac:dyDescent="0.3">
      <c r="A5904" s="2" t="s">
        <v>10925</v>
      </c>
      <c r="B5904" s="2" t="s">
        <v>10926</v>
      </c>
      <c r="C5904" s="2" t="s">
        <v>397</v>
      </c>
      <c r="D5904" s="2" t="s">
        <v>81</v>
      </c>
      <c r="E5904" s="2" t="s">
        <v>293</v>
      </c>
      <c r="F5904" s="2">
        <v>50</v>
      </c>
      <c r="G5904" s="2" t="s">
        <v>83</v>
      </c>
      <c r="H5904" s="2" t="s">
        <v>191</v>
      </c>
      <c r="I5904" s="2" t="s">
        <v>51</v>
      </c>
      <c r="J5904" s="3">
        <v>45940</v>
      </c>
      <c r="K5904" s="3">
        <v>45955</v>
      </c>
      <c r="L5904" s="2" t="s">
        <v>40</v>
      </c>
      <c r="M5904" s="2" t="s">
        <v>94</v>
      </c>
      <c r="N5904" s="2" t="s">
        <v>95</v>
      </c>
      <c r="O5904" s="4">
        <v>1580000</v>
      </c>
      <c r="P5904" s="4">
        <v>169500</v>
      </c>
      <c r="Q5904" s="4">
        <v>1410500</v>
      </c>
      <c r="R5904" s="2">
        <v>12</v>
      </c>
      <c r="S5904" s="5">
        <v>13.39</v>
      </c>
      <c r="T5904" s="4">
        <v>133280.5</v>
      </c>
      <c r="U5904" s="2" t="s">
        <v>73</v>
      </c>
      <c r="V5904" s="2" t="s">
        <v>74</v>
      </c>
      <c r="W5904" s="4">
        <v>1199524.5</v>
      </c>
      <c r="X5904" s="4">
        <v>399841.45</v>
      </c>
      <c r="Y5904" s="4">
        <v>1599365.95</v>
      </c>
      <c r="Z5904" s="2">
        <v>0</v>
      </c>
      <c r="AA5904" s="2" t="s">
        <v>56</v>
      </c>
      <c r="AB5904" s="2" t="s">
        <v>15727</v>
      </c>
      <c r="AC5904" s="2" t="s">
        <v>121</v>
      </c>
      <c r="AD5904" s="2" t="s">
        <v>76</v>
      </c>
      <c r="AE5904" s="5">
        <v>89.27</v>
      </c>
      <c r="AF5904" s="2">
        <v>0</v>
      </c>
      <c r="AG5904" s="2" t="s">
        <v>77</v>
      </c>
      <c r="AH5904" s="2">
        <v>15</v>
      </c>
      <c r="AI5904" s="6" t="str">
        <f t="shared" si="276"/>
        <v>45-54</v>
      </c>
      <c r="AJ5904" s="11">
        <f>YEAR(tbl_LoanData[[#This Row],[Application Date]])</f>
        <v>2025</v>
      </c>
      <c r="AK5904" s="11" t="str">
        <f>TEXT(tbl_LoanData[[#This Row],[Application Date]],"MMMM")</f>
        <v>October</v>
      </c>
      <c r="AL5904" s="12">
        <f>DATE(YEAR(tbl_LoanData[[#This Row],[Application Date]]),MONTH(tbl_LoanData[[#This Row],[Application Date]]),1)</f>
        <v>45931</v>
      </c>
      <c r="AM5904" s="14">
        <f ca="1">IF(AND(tbl_LoanData[[#This Row],[Application Date]]&gt;=EOMONTH(TODAY(),-1)+1,tbl_LoanData[[#This Row],[Application Date]]&lt;=TODAY()),tbl_LoanData[[#This Row],[Loan Amount]],0)</f>
        <v>0</v>
      </c>
      <c r="AN5904" s="14">
        <f>tbl_LoanData[[#This Row],[Amount Paid]]-(Q5904-X5904)</f>
        <v>188865.94999999995</v>
      </c>
      <c r="AO5904" s="14">
        <f>IF(tbl_LoanData[[#This Row],[Application Status]]="Approved",1,0)</f>
        <v>1</v>
      </c>
      <c r="AP5904" s="22" t="str">
        <f t="shared" ca="1" si="277"/>
        <v/>
      </c>
      <c r="AQ5904" s="22" t="str">
        <f t="shared" ca="1" si="278"/>
        <v/>
      </c>
    </row>
    <row r="5905" spans="1:43" ht="14.4" customHeight="1" x14ac:dyDescent="0.3">
      <c r="A5905" s="2" t="s">
        <v>10945</v>
      </c>
      <c r="B5905" s="2" t="s">
        <v>10946</v>
      </c>
      <c r="C5905" s="2" t="s">
        <v>986</v>
      </c>
      <c r="D5905" s="2" t="s">
        <v>82</v>
      </c>
      <c r="E5905" s="2" t="s">
        <v>182</v>
      </c>
      <c r="F5905" s="2">
        <v>62</v>
      </c>
      <c r="G5905" s="2" t="s">
        <v>83</v>
      </c>
      <c r="H5905" s="2" t="s">
        <v>516</v>
      </c>
      <c r="I5905" s="2" t="s">
        <v>53</v>
      </c>
      <c r="J5905" s="3">
        <v>45944</v>
      </c>
      <c r="K5905" s="3">
        <v>45962</v>
      </c>
      <c r="L5905" s="2" t="s">
        <v>36</v>
      </c>
      <c r="M5905" s="2" t="s">
        <v>104</v>
      </c>
      <c r="N5905" s="2" t="s">
        <v>592</v>
      </c>
      <c r="O5905" s="4">
        <v>1895000</v>
      </c>
      <c r="P5905" s="4">
        <v>513800</v>
      </c>
      <c r="Q5905" s="4">
        <v>1381200</v>
      </c>
      <c r="R5905" s="2">
        <v>24</v>
      </c>
      <c r="S5905" s="5">
        <v>11.72</v>
      </c>
      <c r="T5905" s="4">
        <v>71039.72</v>
      </c>
      <c r="U5905" s="2" t="s">
        <v>73</v>
      </c>
      <c r="V5905" s="2" t="s">
        <v>74</v>
      </c>
      <c r="W5905" s="4">
        <v>497278.04</v>
      </c>
      <c r="X5905" s="4">
        <v>1207675.24</v>
      </c>
      <c r="Y5905" s="4">
        <v>1704953.28</v>
      </c>
      <c r="Z5905" s="2">
        <v>60</v>
      </c>
      <c r="AA5905" s="2" t="s">
        <v>58</v>
      </c>
      <c r="AB5905" s="2" t="s">
        <v>15729</v>
      </c>
      <c r="AC5905" s="2" t="s">
        <v>332</v>
      </c>
      <c r="AD5905" s="2" t="s">
        <v>76</v>
      </c>
      <c r="AE5905" s="5">
        <v>72.89</v>
      </c>
      <c r="AF5905" s="2">
        <v>2</v>
      </c>
      <c r="AG5905" s="2" t="s">
        <v>15718</v>
      </c>
      <c r="AH5905" s="2">
        <v>18</v>
      </c>
      <c r="AI5905" s="6" t="str">
        <f t="shared" si="276"/>
        <v>55-64</v>
      </c>
      <c r="AJ5905" s="11">
        <f>YEAR(tbl_LoanData[[#This Row],[Application Date]])</f>
        <v>2025</v>
      </c>
      <c r="AK5905" s="11" t="str">
        <f>TEXT(tbl_LoanData[[#This Row],[Application Date]],"MMMM")</f>
        <v>October</v>
      </c>
      <c r="AL5905" s="12">
        <f>DATE(YEAR(tbl_LoanData[[#This Row],[Application Date]]),MONTH(tbl_LoanData[[#This Row],[Application Date]]),1)</f>
        <v>45931</v>
      </c>
      <c r="AM5905" s="14">
        <f ca="1">IF(AND(tbl_LoanData[[#This Row],[Application Date]]&gt;=EOMONTH(TODAY(),-1)+1,tbl_LoanData[[#This Row],[Application Date]]&lt;=TODAY()),tbl_LoanData[[#This Row],[Loan Amount]],0)</f>
        <v>0</v>
      </c>
      <c r="AN5905" s="14">
        <f>tbl_LoanData[[#This Row],[Amount Paid]]-(Q5905-X5905)</f>
        <v>323753.27999999997</v>
      </c>
      <c r="AO5905" s="14">
        <f>IF(tbl_LoanData[[#This Row],[Application Status]]="Approved",1,0)</f>
        <v>1</v>
      </c>
      <c r="AP5905" s="22" t="str">
        <f t="shared" ca="1" si="277"/>
        <v/>
      </c>
      <c r="AQ5905" s="22" t="str">
        <f t="shared" ca="1" si="278"/>
        <v/>
      </c>
    </row>
    <row r="5906" spans="1:43" ht="14.4" customHeight="1" x14ac:dyDescent="0.3">
      <c r="A5906" s="2" t="s">
        <v>10961</v>
      </c>
      <c r="B5906" s="2" t="s">
        <v>10962</v>
      </c>
      <c r="C5906" s="2" t="s">
        <v>644</v>
      </c>
      <c r="D5906" s="2" t="s">
        <v>311</v>
      </c>
      <c r="E5906" s="2" t="s">
        <v>189</v>
      </c>
      <c r="F5906" s="2">
        <v>58</v>
      </c>
      <c r="G5906" s="2" t="s">
        <v>83</v>
      </c>
      <c r="H5906" s="2" t="s">
        <v>110</v>
      </c>
      <c r="I5906" s="2" t="s">
        <v>46</v>
      </c>
      <c r="J5906" s="3">
        <v>45952</v>
      </c>
      <c r="K5906" s="3">
        <v>45955</v>
      </c>
      <c r="L5906" s="2" t="s">
        <v>40</v>
      </c>
      <c r="M5906" s="2" t="s">
        <v>94</v>
      </c>
      <c r="N5906" s="2" t="s">
        <v>95</v>
      </c>
      <c r="O5906" s="4">
        <v>1221000</v>
      </c>
      <c r="P5906" s="4">
        <v>460700</v>
      </c>
      <c r="Q5906" s="4">
        <v>760300</v>
      </c>
      <c r="R5906" s="2">
        <v>36</v>
      </c>
      <c r="S5906" s="5">
        <v>11.71</v>
      </c>
      <c r="T5906" s="4">
        <v>28538.71</v>
      </c>
      <c r="U5906" s="2" t="s">
        <v>73</v>
      </c>
      <c r="V5906" s="2" t="s">
        <v>74</v>
      </c>
      <c r="W5906" s="4">
        <v>228309.68</v>
      </c>
      <c r="X5906" s="4">
        <v>799083.71</v>
      </c>
      <c r="Y5906" s="4">
        <v>1027393.39</v>
      </c>
      <c r="Z5906" s="2">
        <v>29</v>
      </c>
      <c r="AA5906" s="2" t="s">
        <v>57</v>
      </c>
      <c r="AB5906" s="2" t="s">
        <v>15728</v>
      </c>
      <c r="AC5906" s="2" t="s">
        <v>138</v>
      </c>
      <c r="AD5906" s="2" t="s">
        <v>76</v>
      </c>
      <c r="AE5906" s="5">
        <v>62.27</v>
      </c>
      <c r="AF5906" s="2">
        <v>1</v>
      </c>
      <c r="AG5906" s="2" t="s">
        <v>77</v>
      </c>
      <c r="AH5906" s="2">
        <v>3</v>
      </c>
      <c r="AI5906" s="6" t="str">
        <f t="shared" si="276"/>
        <v>55-64</v>
      </c>
      <c r="AJ5906" s="11">
        <f>YEAR(tbl_LoanData[[#This Row],[Application Date]])</f>
        <v>2025</v>
      </c>
      <c r="AK5906" s="11" t="str">
        <f>TEXT(tbl_LoanData[[#This Row],[Application Date]],"MMMM")</f>
        <v>October</v>
      </c>
      <c r="AL5906" s="12">
        <f>DATE(YEAR(tbl_LoanData[[#This Row],[Application Date]]),MONTH(tbl_LoanData[[#This Row],[Application Date]]),1)</f>
        <v>45931</v>
      </c>
      <c r="AM5906" s="14">
        <f ca="1">IF(AND(tbl_LoanData[[#This Row],[Application Date]]&gt;=EOMONTH(TODAY(),-1)+1,tbl_LoanData[[#This Row],[Application Date]]&lt;=TODAY()),tbl_LoanData[[#This Row],[Loan Amount]],0)</f>
        <v>0</v>
      </c>
      <c r="AN5906" s="14">
        <f>tbl_LoanData[[#This Row],[Amount Paid]]-(Q5906-X5906)</f>
        <v>267093.38999999996</v>
      </c>
      <c r="AO5906" s="14">
        <f>IF(tbl_LoanData[[#This Row],[Application Status]]="Approved",1,0)</f>
        <v>1</v>
      </c>
      <c r="AP5906" s="22" t="str">
        <f t="shared" ca="1" si="277"/>
        <v/>
      </c>
      <c r="AQ5906" s="22" t="str">
        <f t="shared" ca="1" si="278"/>
        <v/>
      </c>
    </row>
    <row r="5907" spans="1:43" x14ac:dyDescent="0.3">
      <c r="A5907" s="2" t="s">
        <v>11193</v>
      </c>
      <c r="B5907" s="2" t="s">
        <v>11194</v>
      </c>
      <c r="C5907" s="2" t="s">
        <v>198</v>
      </c>
      <c r="D5907" s="2" t="s">
        <v>101</v>
      </c>
      <c r="E5907" s="2" t="s">
        <v>394</v>
      </c>
      <c r="F5907" s="2">
        <v>59</v>
      </c>
      <c r="G5907" s="2" t="s">
        <v>69</v>
      </c>
      <c r="H5907" s="2" t="s">
        <v>259</v>
      </c>
      <c r="I5907" s="2" t="s">
        <v>43</v>
      </c>
      <c r="J5907" s="3">
        <v>45942</v>
      </c>
      <c r="K5907" s="3"/>
      <c r="L5907" s="2" t="s">
        <v>40</v>
      </c>
      <c r="M5907" s="2" t="s">
        <v>85</v>
      </c>
      <c r="N5907" s="2" t="s">
        <v>270</v>
      </c>
      <c r="O5907" s="4">
        <v>1449000</v>
      </c>
      <c r="P5907" s="4">
        <v>409700</v>
      </c>
      <c r="Q5907" s="4">
        <v>1039300</v>
      </c>
      <c r="R5907" s="2">
        <v>36</v>
      </c>
      <c r="S5907" s="5">
        <v>11.25</v>
      </c>
      <c r="T5907" s="4">
        <v>38612.879999999997</v>
      </c>
      <c r="U5907" s="2" t="s">
        <v>96</v>
      </c>
      <c r="V5907" s="2" t="s">
        <v>97</v>
      </c>
      <c r="W5907" s="4">
        <v>0</v>
      </c>
      <c r="X5907" s="4">
        <v>0</v>
      </c>
      <c r="Y5907" s="4">
        <v>1390063.75</v>
      </c>
      <c r="Z5907" s="2">
        <v>0</v>
      </c>
      <c r="AA5907" s="2" t="s">
        <v>97</v>
      </c>
      <c r="AB5907" s="2" t="s">
        <v>15735</v>
      </c>
      <c r="AC5907" s="2" t="s">
        <v>121</v>
      </c>
      <c r="AD5907" s="2" t="s">
        <v>76</v>
      </c>
      <c r="AE5907" s="5">
        <v>71.73</v>
      </c>
      <c r="AF5907" s="2">
        <v>0</v>
      </c>
      <c r="AG5907" s="2" t="s">
        <v>97</v>
      </c>
      <c r="AH5907" s="2"/>
      <c r="AI5907" s="6" t="str">
        <f t="shared" si="276"/>
        <v>55-64</v>
      </c>
      <c r="AJ5907" s="11">
        <f>YEAR(tbl_LoanData[[#This Row],[Application Date]])</f>
        <v>2025</v>
      </c>
      <c r="AK5907" s="11" t="str">
        <f>TEXT(tbl_LoanData[[#This Row],[Application Date]],"MMMM")</f>
        <v>October</v>
      </c>
      <c r="AL5907" s="12">
        <f>DATE(YEAR(tbl_LoanData[[#This Row],[Application Date]]),MONTH(tbl_LoanData[[#This Row],[Application Date]]),1)</f>
        <v>45931</v>
      </c>
      <c r="AM5907" s="14">
        <f ca="1">IF(AND(tbl_LoanData[[#This Row],[Application Date]]&gt;=EOMONTH(TODAY(),-1)+1,tbl_LoanData[[#This Row],[Application Date]]&lt;=TODAY()),tbl_LoanData[[#This Row],[Loan Amount]],0)</f>
        <v>0</v>
      </c>
      <c r="AN5907" s="14">
        <f>tbl_LoanData[[#This Row],[Amount Paid]]-(Q5907-X5907)</f>
        <v>-1039300</v>
      </c>
      <c r="AO5907" s="14">
        <f>IF(tbl_LoanData[[#This Row],[Application Status]]="Approved",1,0)</f>
        <v>0</v>
      </c>
      <c r="AP5907" s="22" t="str">
        <f t="shared" ca="1" si="277"/>
        <v/>
      </c>
      <c r="AQ5907" s="22" t="str">
        <f t="shared" ca="1" si="278"/>
        <v/>
      </c>
    </row>
    <row r="5908" spans="1:43" ht="14.4" customHeight="1" x14ac:dyDescent="0.3">
      <c r="A5908" s="2" t="s">
        <v>11283</v>
      </c>
      <c r="B5908" s="2" t="s">
        <v>11284</v>
      </c>
      <c r="C5908" s="2" t="s">
        <v>304</v>
      </c>
      <c r="D5908" s="2" t="s">
        <v>176</v>
      </c>
      <c r="E5908" s="2" t="s">
        <v>209</v>
      </c>
      <c r="F5908" s="2">
        <v>28</v>
      </c>
      <c r="G5908" s="2" t="s">
        <v>83</v>
      </c>
      <c r="H5908" s="2" t="s">
        <v>156</v>
      </c>
      <c r="I5908" s="2" t="s">
        <v>45</v>
      </c>
      <c r="J5908" s="3">
        <v>45932</v>
      </c>
      <c r="K5908" s="3"/>
      <c r="L5908" s="2" t="s">
        <v>38</v>
      </c>
      <c r="M5908" s="2" t="s">
        <v>144</v>
      </c>
      <c r="N5908" s="2" t="s">
        <v>382</v>
      </c>
      <c r="O5908" s="4">
        <v>1929000</v>
      </c>
      <c r="P5908" s="4">
        <v>552800</v>
      </c>
      <c r="Q5908" s="4">
        <v>1376200</v>
      </c>
      <c r="R5908" s="2">
        <v>48</v>
      </c>
      <c r="S5908" s="5">
        <v>10.82</v>
      </c>
      <c r="T5908" s="4">
        <v>41079.57</v>
      </c>
      <c r="U5908" s="2" t="s">
        <v>113</v>
      </c>
      <c r="V5908" s="2" t="s">
        <v>97</v>
      </c>
      <c r="W5908" s="4">
        <v>0</v>
      </c>
      <c r="X5908" s="4">
        <v>0</v>
      </c>
      <c r="Y5908" s="4">
        <v>1971819.36</v>
      </c>
      <c r="Z5908" s="2">
        <v>0</v>
      </c>
      <c r="AA5908" s="2" t="s">
        <v>97</v>
      </c>
      <c r="AB5908" s="2" t="s">
        <v>15730</v>
      </c>
      <c r="AC5908" s="2" t="s">
        <v>87</v>
      </c>
      <c r="AD5908" s="2" t="s">
        <v>76</v>
      </c>
      <c r="AE5908" s="5">
        <v>71.34</v>
      </c>
      <c r="AF5908" s="2">
        <v>0</v>
      </c>
      <c r="AG5908" s="2" t="s">
        <v>97</v>
      </c>
      <c r="AH5908" s="2"/>
      <c r="AI5908" s="6" t="str">
        <f t="shared" si="276"/>
        <v>25-34</v>
      </c>
      <c r="AJ5908" s="11">
        <f>YEAR(tbl_LoanData[[#This Row],[Application Date]])</f>
        <v>2025</v>
      </c>
      <c r="AK5908" s="11" t="str">
        <f>TEXT(tbl_LoanData[[#This Row],[Application Date]],"MMMM")</f>
        <v>October</v>
      </c>
      <c r="AL5908" s="12">
        <f>DATE(YEAR(tbl_LoanData[[#This Row],[Application Date]]),MONTH(tbl_LoanData[[#This Row],[Application Date]]),1)</f>
        <v>45931</v>
      </c>
      <c r="AM5908" s="14">
        <f ca="1">IF(AND(tbl_LoanData[[#This Row],[Application Date]]&gt;=EOMONTH(TODAY(),-1)+1,tbl_LoanData[[#This Row],[Application Date]]&lt;=TODAY()),tbl_LoanData[[#This Row],[Loan Amount]],0)</f>
        <v>0</v>
      </c>
      <c r="AN5908" s="14">
        <f>tbl_LoanData[[#This Row],[Amount Paid]]-(Q5908-X5908)</f>
        <v>-1376200</v>
      </c>
      <c r="AO5908" s="14">
        <f>IF(tbl_LoanData[[#This Row],[Application Status]]="Approved",1,0)</f>
        <v>0</v>
      </c>
      <c r="AP5908" s="22" t="str">
        <f t="shared" ca="1" si="277"/>
        <v/>
      </c>
      <c r="AQ5908" s="22" t="str">
        <f t="shared" ca="1" si="278"/>
        <v/>
      </c>
    </row>
    <row r="5909" spans="1:43" ht="14.4" customHeight="1" x14ac:dyDescent="0.3">
      <c r="A5909" s="2" t="s">
        <v>11353</v>
      </c>
      <c r="B5909" s="2" t="s">
        <v>11354</v>
      </c>
      <c r="C5909" s="2" t="s">
        <v>549</v>
      </c>
      <c r="D5909" s="2" t="s">
        <v>161</v>
      </c>
      <c r="E5909" s="2" t="s">
        <v>150</v>
      </c>
      <c r="F5909" s="2">
        <v>43</v>
      </c>
      <c r="G5909" s="2" t="s">
        <v>83</v>
      </c>
      <c r="H5909" s="2" t="s">
        <v>172</v>
      </c>
      <c r="I5909" s="2" t="s">
        <v>45</v>
      </c>
      <c r="J5909" s="3">
        <v>45945</v>
      </c>
      <c r="K5909" s="3">
        <v>45966</v>
      </c>
      <c r="L5909" s="2" t="s">
        <v>39</v>
      </c>
      <c r="M5909" s="2" t="s">
        <v>167</v>
      </c>
      <c r="N5909" s="2" t="s">
        <v>491</v>
      </c>
      <c r="O5909" s="4">
        <v>1628000</v>
      </c>
      <c r="P5909" s="4">
        <v>458200</v>
      </c>
      <c r="Q5909" s="4">
        <v>1169800</v>
      </c>
      <c r="R5909" s="2">
        <v>48</v>
      </c>
      <c r="S5909" s="5">
        <v>11.45</v>
      </c>
      <c r="T5909" s="4">
        <v>35532.67</v>
      </c>
      <c r="U5909" s="2" t="s">
        <v>73</v>
      </c>
      <c r="V5909" s="2" t="s">
        <v>74</v>
      </c>
      <c r="W5909" s="4">
        <v>319794.03000000003</v>
      </c>
      <c r="X5909" s="4">
        <v>1385774.37</v>
      </c>
      <c r="Y5909" s="4">
        <v>1705568.4</v>
      </c>
      <c r="Z5909" s="2">
        <v>0</v>
      </c>
      <c r="AA5909" s="2" t="s">
        <v>56</v>
      </c>
      <c r="AB5909" s="2" t="s">
        <v>15729</v>
      </c>
      <c r="AC5909" s="2" t="s">
        <v>87</v>
      </c>
      <c r="AD5909" s="2" t="s">
        <v>76</v>
      </c>
      <c r="AE5909" s="5">
        <v>71.86</v>
      </c>
      <c r="AF5909" s="2">
        <v>0</v>
      </c>
      <c r="AG5909" s="2" t="s">
        <v>77</v>
      </c>
      <c r="AH5909" s="2">
        <v>21</v>
      </c>
      <c r="AI5909" s="6" t="str">
        <f t="shared" si="276"/>
        <v>35-44</v>
      </c>
      <c r="AJ5909" s="11">
        <f>YEAR(tbl_LoanData[[#This Row],[Application Date]])</f>
        <v>2025</v>
      </c>
      <c r="AK5909" s="11" t="str">
        <f>TEXT(tbl_LoanData[[#This Row],[Application Date]],"MMMM")</f>
        <v>October</v>
      </c>
      <c r="AL5909" s="12">
        <f>DATE(YEAR(tbl_LoanData[[#This Row],[Application Date]]),MONTH(tbl_LoanData[[#This Row],[Application Date]]),1)</f>
        <v>45931</v>
      </c>
      <c r="AM5909" s="14">
        <f ca="1">IF(AND(tbl_LoanData[[#This Row],[Application Date]]&gt;=EOMONTH(TODAY(),-1)+1,tbl_LoanData[[#This Row],[Application Date]]&lt;=TODAY()),tbl_LoanData[[#This Row],[Loan Amount]],0)</f>
        <v>0</v>
      </c>
      <c r="AN5909" s="14">
        <f>tbl_LoanData[[#This Row],[Amount Paid]]-(Q5909-X5909)</f>
        <v>535768.40000000014</v>
      </c>
      <c r="AO5909" s="14">
        <f>IF(tbl_LoanData[[#This Row],[Application Status]]="Approved",1,0)</f>
        <v>1</v>
      </c>
      <c r="AP5909" s="22" t="str">
        <f t="shared" ca="1" si="277"/>
        <v/>
      </c>
      <c r="AQ5909" s="22" t="str">
        <f t="shared" ca="1" si="278"/>
        <v/>
      </c>
    </row>
    <row r="5910" spans="1:43" ht="14.4" customHeight="1" x14ac:dyDescent="0.3">
      <c r="A5910" s="2" t="s">
        <v>11437</v>
      </c>
      <c r="B5910" s="2" t="s">
        <v>11438</v>
      </c>
      <c r="C5910" s="2" t="s">
        <v>208</v>
      </c>
      <c r="D5910" s="2" t="s">
        <v>82</v>
      </c>
      <c r="E5910" s="2" t="s">
        <v>134</v>
      </c>
      <c r="F5910" s="2">
        <v>43</v>
      </c>
      <c r="G5910" s="2" t="s">
        <v>69</v>
      </c>
      <c r="H5910" s="2" t="s">
        <v>191</v>
      </c>
      <c r="I5910" s="2" t="s">
        <v>51</v>
      </c>
      <c r="J5910" s="3">
        <v>45940</v>
      </c>
      <c r="K5910" s="3">
        <v>45954</v>
      </c>
      <c r="L5910" s="2" t="s">
        <v>39</v>
      </c>
      <c r="M5910" s="2" t="s">
        <v>85</v>
      </c>
      <c r="N5910" s="2" t="s">
        <v>324</v>
      </c>
      <c r="O5910" s="4">
        <v>2235000</v>
      </c>
      <c r="P5910" s="4">
        <v>729300</v>
      </c>
      <c r="Q5910" s="4">
        <v>1505700</v>
      </c>
      <c r="R5910" s="2">
        <v>24</v>
      </c>
      <c r="S5910" s="5">
        <v>13.67</v>
      </c>
      <c r="T5910" s="4">
        <v>79889.929999999993</v>
      </c>
      <c r="U5910" s="2" t="s">
        <v>73</v>
      </c>
      <c r="V5910" s="2" t="s">
        <v>74</v>
      </c>
      <c r="W5910" s="4">
        <v>719009.37</v>
      </c>
      <c r="X5910" s="4">
        <v>1198349.01</v>
      </c>
      <c r="Y5910" s="4">
        <v>1917358.38</v>
      </c>
      <c r="Z5910" s="2">
        <v>0</v>
      </c>
      <c r="AA5910" s="2" t="s">
        <v>56</v>
      </c>
      <c r="AB5910" s="2" t="s">
        <v>15731</v>
      </c>
      <c r="AC5910" s="2" t="s">
        <v>75</v>
      </c>
      <c r="AD5910" s="2" t="s">
        <v>76</v>
      </c>
      <c r="AE5910" s="5">
        <v>67.37</v>
      </c>
      <c r="AF5910" s="2">
        <v>0</v>
      </c>
      <c r="AG5910" s="2" t="s">
        <v>77</v>
      </c>
      <c r="AH5910" s="2">
        <v>14</v>
      </c>
      <c r="AI5910" s="6" t="str">
        <f t="shared" si="276"/>
        <v>35-44</v>
      </c>
      <c r="AJ5910" s="11">
        <f>YEAR(tbl_LoanData[[#This Row],[Application Date]])</f>
        <v>2025</v>
      </c>
      <c r="AK5910" s="11" t="str">
        <f>TEXT(tbl_LoanData[[#This Row],[Application Date]],"MMMM")</f>
        <v>October</v>
      </c>
      <c r="AL5910" s="12">
        <f>DATE(YEAR(tbl_LoanData[[#This Row],[Application Date]]),MONTH(tbl_LoanData[[#This Row],[Application Date]]),1)</f>
        <v>45931</v>
      </c>
      <c r="AM5910" s="14">
        <f ca="1">IF(AND(tbl_LoanData[[#This Row],[Application Date]]&gt;=EOMONTH(TODAY(),-1)+1,tbl_LoanData[[#This Row],[Application Date]]&lt;=TODAY()),tbl_LoanData[[#This Row],[Loan Amount]],0)</f>
        <v>0</v>
      </c>
      <c r="AN5910" s="14">
        <f>tbl_LoanData[[#This Row],[Amount Paid]]-(Q5910-X5910)</f>
        <v>411658.38</v>
      </c>
      <c r="AO5910" s="14">
        <f>IF(tbl_LoanData[[#This Row],[Application Status]]="Approved",1,0)</f>
        <v>1</v>
      </c>
      <c r="AP5910" s="22" t="str">
        <f t="shared" ca="1" si="277"/>
        <v/>
      </c>
      <c r="AQ5910" s="22" t="str">
        <f t="shared" ca="1" si="278"/>
        <v/>
      </c>
    </row>
    <row r="5911" spans="1:43" ht="14.4" customHeight="1" x14ac:dyDescent="0.3">
      <c r="A5911" s="2" t="s">
        <v>11505</v>
      </c>
      <c r="B5911" s="2" t="s">
        <v>11506</v>
      </c>
      <c r="C5911" s="2" t="s">
        <v>687</v>
      </c>
      <c r="D5911" s="2" t="s">
        <v>311</v>
      </c>
      <c r="E5911" s="2" t="s">
        <v>135</v>
      </c>
      <c r="F5911" s="2">
        <v>23</v>
      </c>
      <c r="G5911" s="2" t="s">
        <v>83</v>
      </c>
      <c r="H5911" s="2" t="s">
        <v>93</v>
      </c>
      <c r="I5911" s="2" t="s">
        <v>50</v>
      </c>
      <c r="J5911" s="3">
        <v>45953</v>
      </c>
      <c r="K5911" s="3">
        <v>45968</v>
      </c>
      <c r="L5911" s="2" t="s">
        <v>39</v>
      </c>
      <c r="M5911" s="2" t="s">
        <v>127</v>
      </c>
      <c r="N5911" s="2" t="s">
        <v>195</v>
      </c>
      <c r="O5911" s="4">
        <v>2509000</v>
      </c>
      <c r="P5911" s="4">
        <v>796000</v>
      </c>
      <c r="Q5911" s="4">
        <v>1713000</v>
      </c>
      <c r="R5911" s="2">
        <v>12</v>
      </c>
      <c r="S5911" s="5">
        <v>13.72</v>
      </c>
      <c r="T5911" s="4">
        <v>162335.29999999999</v>
      </c>
      <c r="U5911" s="2" t="s">
        <v>73</v>
      </c>
      <c r="V5911" s="2" t="s">
        <v>74</v>
      </c>
      <c r="W5911" s="4">
        <v>1298682.3999999999</v>
      </c>
      <c r="X5911" s="4">
        <v>649341.19999999995</v>
      </c>
      <c r="Y5911" s="4">
        <v>1948023.6</v>
      </c>
      <c r="Z5911" s="2">
        <v>28</v>
      </c>
      <c r="AA5911" s="2" t="s">
        <v>57</v>
      </c>
      <c r="AB5911" s="2" t="s">
        <v>15727</v>
      </c>
      <c r="AC5911" s="2" t="s">
        <v>360</v>
      </c>
      <c r="AD5911" s="2" t="s">
        <v>76</v>
      </c>
      <c r="AE5911" s="5">
        <v>68.27</v>
      </c>
      <c r="AF5911" s="2">
        <v>1</v>
      </c>
      <c r="AG5911" s="2" t="s">
        <v>77</v>
      </c>
      <c r="AH5911" s="2">
        <v>15</v>
      </c>
      <c r="AI5911" s="6" t="str">
        <f t="shared" si="276"/>
        <v>18-24</v>
      </c>
      <c r="AJ5911" s="11">
        <f>YEAR(tbl_LoanData[[#This Row],[Application Date]])</f>
        <v>2025</v>
      </c>
      <c r="AK5911" s="11" t="str">
        <f>TEXT(tbl_LoanData[[#This Row],[Application Date]],"MMMM")</f>
        <v>October</v>
      </c>
      <c r="AL5911" s="12">
        <f>DATE(YEAR(tbl_LoanData[[#This Row],[Application Date]]),MONTH(tbl_LoanData[[#This Row],[Application Date]]),1)</f>
        <v>45931</v>
      </c>
      <c r="AM5911" s="14">
        <f ca="1">IF(AND(tbl_LoanData[[#This Row],[Application Date]]&gt;=EOMONTH(TODAY(),-1)+1,tbl_LoanData[[#This Row],[Application Date]]&lt;=TODAY()),tbl_LoanData[[#This Row],[Loan Amount]],0)</f>
        <v>0</v>
      </c>
      <c r="AN5911" s="14">
        <f>tbl_LoanData[[#This Row],[Amount Paid]]-(Q5911-X5911)</f>
        <v>235023.59999999986</v>
      </c>
      <c r="AO5911" s="14">
        <f>IF(tbl_LoanData[[#This Row],[Application Status]]="Approved",1,0)</f>
        <v>1</v>
      </c>
      <c r="AP5911" s="22" t="str">
        <f t="shared" ca="1" si="277"/>
        <v/>
      </c>
      <c r="AQ5911" s="22" t="str">
        <f t="shared" ca="1" si="278"/>
        <v/>
      </c>
    </row>
    <row r="5912" spans="1:43" x14ac:dyDescent="0.3">
      <c r="A5912" s="2" t="s">
        <v>11603</v>
      </c>
      <c r="B5912" s="2" t="s">
        <v>11604</v>
      </c>
      <c r="C5912" s="2" t="s">
        <v>171</v>
      </c>
      <c r="D5912" s="2" t="s">
        <v>268</v>
      </c>
      <c r="E5912" s="2" t="s">
        <v>142</v>
      </c>
      <c r="F5912" s="2">
        <v>50</v>
      </c>
      <c r="G5912" s="2" t="s">
        <v>69</v>
      </c>
      <c r="H5912" s="2" t="s">
        <v>516</v>
      </c>
      <c r="I5912" s="2" t="s">
        <v>53</v>
      </c>
      <c r="J5912" s="3">
        <v>45951</v>
      </c>
      <c r="K5912" s="3"/>
      <c r="L5912" s="2" t="s">
        <v>39</v>
      </c>
      <c r="M5912" s="2" t="s">
        <v>127</v>
      </c>
      <c r="N5912" s="2" t="s">
        <v>195</v>
      </c>
      <c r="O5912" s="4">
        <v>1716000</v>
      </c>
      <c r="P5912" s="4">
        <v>639800</v>
      </c>
      <c r="Q5912" s="4">
        <v>1076200</v>
      </c>
      <c r="R5912" s="2">
        <v>36</v>
      </c>
      <c r="S5912" s="5">
        <v>14.49</v>
      </c>
      <c r="T5912" s="4">
        <v>42889.56</v>
      </c>
      <c r="U5912" s="2" t="s">
        <v>96</v>
      </c>
      <c r="V5912" s="2" t="s">
        <v>97</v>
      </c>
      <c r="W5912" s="4">
        <v>0</v>
      </c>
      <c r="X5912" s="4">
        <v>0</v>
      </c>
      <c r="Y5912" s="4">
        <v>1544024.14</v>
      </c>
      <c r="Z5912" s="2">
        <v>0</v>
      </c>
      <c r="AA5912" s="2" t="s">
        <v>97</v>
      </c>
      <c r="AB5912" s="2" t="s">
        <v>15727</v>
      </c>
      <c r="AC5912" s="2" t="s">
        <v>138</v>
      </c>
      <c r="AD5912" s="2" t="s">
        <v>76</v>
      </c>
      <c r="AE5912" s="5">
        <v>62.72</v>
      </c>
      <c r="AF5912" s="2">
        <v>0</v>
      </c>
      <c r="AG5912" s="2" t="s">
        <v>97</v>
      </c>
      <c r="AH5912" s="2"/>
      <c r="AI5912" s="6" t="str">
        <f t="shared" si="276"/>
        <v>45-54</v>
      </c>
      <c r="AJ5912" s="11">
        <f>YEAR(tbl_LoanData[[#This Row],[Application Date]])</f>
        <v>2025</v>
      </c>
      <c r="AK5912" s="11" t="str">
        <f>TEXT(tbl_LoanData[[#This Row],[Application Date]],"MMMM")</f>
        <v>October</v>
      </c>
      <c r="AL5912" s="12">
        <f>DATE(YEAR(tbl_LoanData[[#This Row],[Application Date]]),MONTH(tbl_LoanData[[#This Row],[Application Date]]),1)</f>
        <v>45931</v>
      </c>
      <c r="AM5912" s="14">
        <f ca="1">IF(AND(tbl_LoanData[[#This Row],[Application Date]]&gt;=EOMONTH(TODAY(),-1)+1,tbl_LoanData[[#This Row],[Application Date]]&lt;=TODAY()),tbl_LoanData[[#This Row],[Loan Amount]],0)</f>
        <v>0</v>
      </c>
      <c r="AN5912" s="14">
        <f>tbl_LoanData[[#This Row],[Amount Paid]]-(Q5912-X5912)</f>
        <v>-1076200</v>
      </c>
      <c r="AO5912" s="14">
        <f>IF(tbl_LoanData[[#This Row],[Application Status]]="Approved",1,0)</f>
        <v>0</v>
      </c>
      <c r="AP5912" s="22" t="str">
        <f t="shared" ca="1" si="277"/>
        <v/>
      </c>
      <c r="AQ5912" s="22" t="str">
        <f t="shared" ca="1" si="278"/>
        <v/>
      </c>
    </row>
    <row r="5913" spans="1:43" ht="14.4" customHeight="1" x14ac:dyDescent="0.3">
      <c r="A5913" s="2" t="s">
        <v>11669</v>
      </c>
      <c r="B5913" s="2" t="s">
        <v>11670</v>
      </c>
      <c r="C5913" s="2" t="s">
        <v>432</v>
      </c>
      <c r="D5913" s="2" t="s">
        <v>161</v>
      </c>
      <c r="E5913" s="2" t="s">
        <v>385</v>
      </c>
      <c r="F5913" s="2">
        <v>39</v>
      </c>
      <c r="G5913" s="2" t="s">
        <v>69</v>
      </c>
      <c r="H5913" s="2" t="s">
        <v>93</v>
      </c>
      <c r="I5913" s="2" t="s">
        <v>50</v>
      </c>
      <c r="J5913" s="3">
        <v>45955</v>
      </c>
      <c r="K5913" s="3">
        <v>45974</v>
      </c>
      <c r="L5913" s="2" t="s">
        <v>36</v>
      </c>
      <c r="M5913" s="2" t="s">
        <v>94</v>
      </c>
      <c r="N5913" s="2" t="s">
        <v>212</v>
      </c>
      <c r="O5913" s="4">
        <v>1422000</v>
      </c>
      <c r="P5913" s="4">
        <v>523100</v>
      </c>
      <c r="Q5913" s="4">
        <v>898900</v>
      </c>
      <c r="R5913" s="2">
        <v>12</v>
      </c>
      <c r="S5913" s="5">
        <v>10</v>
      </c>
      <c r="T5913" s="4">
        <v>82399.17</v>
      </c>
      <c r="U5913" s="2" t="s">
        <v>73</v>
      </c>
      <c r="V5913" s="2" t="s">
        <v>74</v>
      </c>
      <c r="W5913" s="4">
        <v>741592.53</v>
      </c>
      <c r="X5913" s="4">
        <v>247197.47</v>
      </c>
      <c r="Y5913" s="4">
        <v>988790</v>
      </c>
      <c r="Z5913" s="2">
        <v>0</v>
      </c>
      <c r="AA5913" s="2" t="s">
        <v>56</v>
      </c>
      <c r="AB5913" s="2" t="s">
        <v>15733</v>
      </c>
      <c r="AC5913" s="2" t="s">
        <v>360</v>
      </c>
      <c r="AD5913" s="2" t="s">
        <v>76</v>
      </c>
      <c r="AE5913" s="5">
        <v>63.21</v>
      </c>
      <c r="AF5913" s="2">
        <v>0</v>
      </c>
      <c r="AG5913" s="2" t="s">
        <v>77</v>
      </c>
      <c r="AH5913" s="2">
        <v>19</v>
      </c>
      <c r="AI5913" s="6" t="str">
        <f t="shared" si="276"/>
        <v>35-44</v>
      </c>
      <c r="AJ5913" s="11">
        <f>YEAR(tbl_LoanData[[#This Row],[Application Date]])</f>
        <v>2025</v>
      </c>
      <c r="AK5913" s="11" t="str">
        <f>TEXT(tbl_LoanData[[#This Row],[Application Date]],"MMMM")</f>
        <v>October</v>
      </c>
      <c r="AL5913" s="12">
        <f>DATE(YEAR(tbl_LoanData[[#This Row],[Application Date]]),MONTH(tbl_LoanData[[#This Row],[Application Date]]),1)</f>
        <v>45931</v>
      </c>
      <c r="AM5913" s="14">
        <f ca="1">IF(AND(tbl_LoanData[[#This Row],[Application Date]]&gt;=EOMONTH(TODAY(),-1)+1,tbl_LoanData[[#This Row],[Application Date]]&lt;=TODAY()),tbl_LoanData[[#This Row],[Loan Amount]],0)</f>
        <v>0</v>
      </c>
      <c r="AN5913" s="14">
        <f>tbl_LoanData[[#This Row],[Amount Paid]]-(Q5913-X5913)</f>
        <v>89890</v>
      </c>
      <c r="AO5913" s="14">
        <f>IF(tbl_LoanData[[#This Row],[Application Status]]="Approved",1,0)</f>
        <v>1</v>
      </c>
      <c r="AP5913" s="22" t="str">
        <f t="shared" ca="1" si="277"/>
        <v/>
      </c>
      <c r="AQ5913" s="22" t="str">
        <f t="shared" ca="1" si="278"/>
        <v/>
      </c>
    </row>
    <row r="5914" spans="1:43" x14ac:dyDescent="0.3">
      <c r="A5914" s="2" t="s">
        <v>11689</v>
      </c>
      <c r="B5914" s="2" t="s">
        <v>11690</v>
      </c>
      <c r="C5914" s="2" t="s">
        <v>133</v>
      </c>
      <c r="D5914" s="2" t="s">
        <v>102</v>
      </c>
      <c r="E5914" s="2" t="s">
        <v>81</v>
      </c>
      <c r="F5914" s="2">
        <v>37</v>
      </c>
      <c r="G5914" s="2" t="s">
        <v>69</v>
      </c>
      <c r="H5914" s="2" t="s">
        <v>298</v>
      </c>
      <c r="I5914" s="2" t="s">
        <v>43</v>
      </c>
      <c r="J5914" s="3">
        <v>45952</v>
      </c>
      <c r="K5914" s="3">
        <v>45971</v>
      </c>
      <c r="L5914" s="2" t="s">
        <v>40</v>
      </c>
      <c r="M5914" s="2" t="s">
        <v>71</v>
      </c>
      <c r="N5914" s="2" t="s">
        <v>137</v>
      </c>
      <c r="O5914" s="4">
        <v>794000</v>
      </c>
      <c r="P5914" s="4">
        <v>108700</v>
      </c>
      <c r="Q5914" s="4">
        <v>685300</v>
      </c>
      <c r="R5914" s="2">
        <v>24</v>
      </c>
      <c r="S5914" s="5">
        <v>13.81</v>
      </c>
      <c r="T5914" s="4">
        <v>36440.83</v>
      </c>
      <c r="U5914" s="2" t="s">
        <v>73</v>
      </c>
      <c r="V5914" s="2" t="s">
        <v>74</v>
      </c>
      <c r="W5914" s="4">
        <v>218644.98</v>
      </c>
      <c r="X5914" s="4">
        <v>655934.88</v>
      </c>
      <c r="Y5914" s="4">
        <v>874579.86</v>
      </c>
      <c r="Z5914" s="2">
        <v>87</v>
      </c>
      <c r="AA5914" s="2" t="s">
        <v>59</v>
      </c>
      <c r="AB5914" s="2" t="s">
        <v>15730</v>
      </c>
      <c r="AC5914" s="2" t="s">
        <v>106</v>
      </c>
      <c r="AD5914" s="2" t="s">
        <v>76</v>
      </c>
      <c r="AE5914" s="5">
        <v>86.31</v>
      </c>
      <c r="AF5914" s="2">
        <v>3</v>
      </c>
      <c r="AG5914" s="2" t="s">
        <v>130</v>
      </c>
      <c r="AH5914" s="2">
        <v>19</v>
      </c>
      <c r="AI5914" s="6" t="str">
        <f t="shared" si="276"/>
        <v>35-44</v>
      </c>
      <c r="AJ5914" s="11">
        <f>YEAR(tbl_LoanData[[#This Row],[Application Date]])</f>
        <v>2025</v>
      </c>
      <c r="AK5914" s="11" t="str">
        <f>TEXT(tbl_LoanData[[#This Row],[Application Date]],"MMMM")</f>
        <v>October</v>
      </c>
      <c r="AL5914" s="12">
        <f>DATE(YEAR(tbl_LoanData[[#This Row],[Application Date]]),MONTH(tbl_LoanData[[#This Row],[Application Date]]),1)</f>
        <v>45931</v>
      </c>
      <c r="AM5914" s="14">
        <f ca="1">IF(AND(tbl_LoanData[[#This Row],[Application Date]]&gt;=EOMONTH(TODAY(),-1)+1,tbl_LoanData[[#This Row],[Application Date]]&lt;=TODAY()),tbl_LoanData[[#This Row],[Loan Amount]],0)</f>
        <v>0</v>
      </c>
      <c r="AN5914" s="14">
        <f>tbl_LoanData[[#This Row],[Amount Paid]]-(Q5914-X5914)</f>
        <v>189279.86000000002</v>
      </c>
      <c r="AO5914" s="14">
        <f>IF(tbl_LoanData[[#This Row],[Application Status]]="Approved",1,0)</f>
        <v>1</v>
      </c>
      <c r="AP5914" s="22" t="str">
        <f t="shared" ca="1" si="277"/>
        <v/>
      </c>
      <c r="AQ5914" s="22" t="str">
        <f t="shared" ca="1" si="278"/>
        <v/>
      </c>
    </row>
    <row r="5915" spans="1:43" ht="14.4" customHeight="1" x14ac:dyDescent="0.3">
      <c r="A5915" s="2" t="s">
        <v>11701</v>
      </c>
      <c r="B5915" s="2" t="s">
        <v>11702</v>
      </c>
      <c r="C5915" s="2" t="s">
        <v>141</v>
      </c>
      <c r="D5915" s="2" t="s">
        <v>311</v>
      </c>
      <c r="E5915" s="2" t="s">
        <v>142</v>
      </c>
      <c r="F5915" s="2">
        <v>48</v>
      </c>
      <c r="G5915" s="2" t="s">
        <v>83</v>
      </c>
      <c r="H5915" s="2" t="s">
        <v>205</v>
      </c>
      <c r="I5915" s="2" t="s">
        <v>49</v>
      </c>
      <c r="J5915" s="3">
        <v>45943</v>
      </c>
      <c r="K5915" s="3">
        <v>45955</v>
      </c>
      <c r="L5915" s="2" t="s">
        <v>36</v>
      </c>
      <c r="M5915" s="2" t="s">
        <v>85</v>
      </c>
      <c r="N5915" s="2" t="s">
        <v>671</v>
      </c>
      <c r="O5915" s="4">
        <v>1927000</v>
      </c>
      <c r="P5915" s="4">
        <v>399600</v>
      </c>
      <c r="Q5915" s="4">
        <v>1527400</v>
      </c>
      <c r="R5915" s="2">
        <v>36</v>
      </c>
      <c r="S5915" s="5">
        <v>9.2200000000000006</v>
      </c>
      <c r="T5915" s="4">
        <v>54163.3</v>
      </c>
      <c r="U5915" s="2" t="s">
        <v>73</v>
      </c>
      <c r="V5915" s="2" t="s">
        <v>74</v>
      </c>
      <c r="W5915" s="4">
        <v>487469.7</v>
      </c>
      <c r="X5915" s="4">
        <v>1462409.14</v>
      </c>
      <c r="Y5915" s="4">
        <v>1949878.84</v>
      </c>
      <c r="Z5915" s="2">
        <v>0</v>
      </c>
      <c r="AA5915" s="2" t="s">
        <v>56</v>
      </c>
      <c r="AB5915" s="2" t="s">
        <v>15730</v>
      </c>
      <c r="AC5915" s="2" t="s">
        <v>360</v>
      </c>
      <c r="AD5915" s="2" t="s">
        <v>76</v>
      </c>
      <c r="AE5915" s="5">
        <v>79.260000000000005</v>
      </c>
      <c r="AF5915" s="2">
        <v>0</v>
      </c>
      <c r="AG5915" s="2" t="s">
        <v>77</v>
      </c>
      <c r="AH5915" s="2">
        <v>12</v>
      </c>
      <c r="AI5915" s="6" t="str">
        <f t="shared" si="276"/>
        <v>45-54</v>
      </c>
      <c r="AJ5915" s="11">
        <f>YEAR(tbl_LoanData[[#This Row],[Application Date]])</f>
        <v>2025</v>
      </c>
      <c r="AK5915" s="11" t="str">
        <f>TEXT(tbl_LoanData[[#This Row],[Application Date]],"MMMM")</f>
        <v>October</v>
      </c>
      <c r="AL5915" s="12">
        <f>DATE(YEAR(tbl_LoanData[[#This Row],[Application Date]]),MONTH(tbl_LoanData[[#This Row],[Application Date]]),1)</f>
        <v>45931</v>
      </c>
      <c r="AM5915" s="14">
        <f ca="1">IF(AND(tbl_LoanData[[#This Row],[Application Date]]&gt;=EOMONTH(TODAY(),-1)+1,tbl_LoanData[[#This Row],[Application Date]]&lt;=TODAY()),tbl_LoanData[[#This Row],[Loan Amount]],0)</f>
        <v>0</v>
      </c>
      <c r="AN5915" s="14">
        <f>tbl_LoanData[[#This Row],[Amount Paid]]-(Q5915-X5915)</f>
        <v>422478.83999999991</v>
      </c>
      <c r="AO5915" s="14">
        <f>IF(tbl_LoanData[[#This Row],[Application Status]]="Approved",1,0)</f>
        <v>1</v>
      </c>
      <c r="AP5915" s="22" t="str">
        <f t="shared" ca="1" si="277"/>
        <v/>
      </c>
      <c r="AQ5915" s="22" t="str">
        <f t="shared" ca="1" si="278"/>
        <v/>
      </c>
    </row>
    <row r="5916" spans="1:43" ht="14.4" customHeight="1" x14ac:dyDescent="0.3">
      <c r="A5916" s="2" t="s">
        <v>11709</v>
      </c>
      <c r="B5916" s="2" t="s">
        <v>11710</v>
      </c>
      <c r="C5916" s="2" t="s">
        <v>171</v>
      </c>
      <c r="D5916" s="2" t="s">
        <v>268</v>
      </c>
      <c r="E5916" s="2" t="s">
        <v>465</v>
      </c>
      <c r="F5916" s="2">
        <v>28</v>
      </c>
      <c r="G5916" s="2" t="s">
        <v>69</v>
      </c>
      <c r="H5916" s="2" t="s">
        <v>256</v>
      </c>
      <c r="I5916" s="2" t="s">
        <v>43</v>
      </c>
      <c r="J5916" s="3">
        <v>45953</v>
      </c>
      <c r="K5916" s="3">
        <v>45974</v>
      </c>
      <c r="L5916" s="2" t="s">
        <v>39</v>
      </c>
      <c r="M5916" s="2" t="s">
        <v>157</v>
      </c>
      <c r="N5916" s="2" t="s">
        <v>359</v>
      </c>
      <c r="O5916" s="4">
        <v>1449000</v>
      </c>
      <c r="P5916" s="4">
        <v>455000</v>
      </c>
      <c r="Q5916" s="4">
        <v>994000</v>
      </c>
      <c r="R5916" s="2">
        <v>48</v>
      </c>
      <c r="S5916" s="5">
        <v>8.65</v>
      </c>
      <c r="T5916" s="4">
        <v>27873.42</v>
      </c>
      <c r="U5916" s="2" t="s">
        <v>73</v>
      </c>
      <c r="V5916" s="2" t="s">
        <v>74</v>
      </c>
      <c r="W5916" s="4">
        <v>250860.78</v>
      </c>
      <c r="X5916" s="4">
        <v>1087063.22</v>
      </c>
      <c r="Y5916" s="4">
        <v>1337924</v>
      </c>
      <c r="Z5916" s="2">
        <v>0</v>
      </c>
      <c r="AA5916" s="2" t="s">
        <v>56</v>
      </c>
      <c r="AB5916" s="2" t="s">
        <v>15733</v>
      </c>
      <c r="AC5916" s="2" t="s">
        <v>129</v>
      </c>
      <c r="AD5916" s="2" t="s">
        <v>76</v>
      </c>
      <c r="AE5916" s="5">
        <v>68.599999999999994</v>
      </c>
      <c r="AF5916" s="2">
        <v>0</v>
      </c>
      <c r="AG5916" s="2" t="s">
        <v>77</v>
      </c>
      <c r="AH5916" s="2">
        <v>21</v>
      </c>
      <c r="AI5916" s="6" t="str">
        <f t="shared" si="276"/>
        <v>25-34</v>
      </c>
      <c r="AJ5916" s="11">
        <f>YEAR(tbl_LoanData[[#This Row],[Application Date]])</f>
        <v>2025</v>
      </c>
      <c r="AK5916" s="11" t="str">
        <f>TEXT(tbl_LoanData[[#This Row],[Application Date]],"MMMM")</f>
        <v>October</v>
      </c>
      <c r="AL5916" s="12">
        <f>DATE(YEAR(tbl_LoanData[[#This Row],[Application Date]]),MONTH(tbl_LoanData[[#This Row],[Application Date]]),1)</f>
        <v>45931</v>
      </c>
      <c r="AM5916" s="14">
        <f ca="1">IF(AND(tbl_LoanData[[#This Row],[Application Date]]&gt;=EOMONTH(TODAY(),-1)+1,tbl_LoanData[[#This Row],[Application Date]]&lt;=TODAY()),tbl_LoanData[[#This Row],[Loan Amount]],0)</f>
        <v>0</v>
      </c>
      <c r="AN5916" s="14">
        <f>tbl_LoanData[[#This Row],[Amount Paid]]-(Q5916-X5916)</f>
        <v>343924</v>
      </c>
      <c r="AO5916" s="14">
        <f>IF(tbl_LoanData[[#This Row],[Application Status]]="Approved",1,0)</f>
        <v>1</v>
      </c>
      <c r="AP5916" s="22" t="str">
        <f t="shared" ca="1" si="277"/>
        <v/>
      </c>
      <c r="AQ5916" s="22" t="str">
        <f t="shared" ca="1" si="278"/>
        <v/>
      </c>
    </row>
    <row r="5917" spans="1:43" x14ac:dyDescent="0.3">
      <c r="A5917" s="2" t="s">
        <v>11783</v>
      </c>
      <c r="B5917" s="2" t="s">
        <v>11784</v>
      </c>
      <c r="C5917" s="2" t="s">
        <v>175</v>
      </c>
      <c r="D5917" s="2" t="s">
        <v>117</v>
      </c>
      <c r="E5917" s="2" t="s">
        <v>540</v>
      </c>
      <c r="F5917" s="2">
        <v>29</v>
      </c>
      <c r="G5917" s="2" t="s">
        <v>83</v>
      </c>
      <c r="H5917" s="2" t="s">
        <v>217</v>
      </c>
      <c r="I5917" s="2" t="s">
        <v>46</v>
      </c>
      <c r="J5917" s="3">
        <v>45957</v>
      </c>
      <c r="K5917" s="3">
        <v>45973</v>
      </c>
      <c r="L5917" s="2" t="s">
        <v>41</v>
      </c>
      <c r="M5917" s="2" t="s">
        <v>552</v>
      </c>
      <c r="N5917" s="2" t="s">
        <v>553</v>
      </c>
      <c r="O5917" s="4">
        <v>4424000</v>
      </c>
      <c r="P5917" s="4">
        <v>1246800</v>
      </c>
      <c r="Q5917" s="4">
        <v>3177200</v>
      </c>
      <c r="R5917" s="2">
        <v>48</v>
      </c>
      <c r="S5917" s="5">
        <v>7.62</v>
      </c>
      <c r="T5917" s="4">
        <v>86366.89</v>
      </c>
      <c r="U5917" s="2" t="s">
        <v>73</v>
      </c>
      <c r="V5917" s="2" t="s">
        <v>74</v>
      </c>
      <c r="W5917" s="4">
        <v>777302.01</v>
      </c>
      <c r="X5917" s="4">
        <v>3368308.55</v>
      </c>
      <c r="Y5917" s="4">
        <v>4145610.56</v>
      </c>
      <c r="Z5917" s="2">
        <v>0</v>
      </c>
      <c r="AA5917" s="2" t="s">
        <v>56</v>
      </c>
      <c r="AB5917" s="2" t="s">
        <v>15733</v>
      </c>
      <c r="AC5917" s="2" t="s">
        <v>121</v>
      </c>
      <c r="AD5917" s="2" t="s">
        <v>76</v>
      </c>
      <c r="AE5917" s="5">
        <v>71.819999999999993</v>
      </c>
      <c r="AF5917" s="2">
        <v>0</v>
      </c>
      <c r="AG5917" s="2" t="s">
        <v>77</v>
      </c>
      <c r="AH5917" s="2">
        <v>16</v>
      </c>
      <c r="AI5917" s="6" t="str">
        <f t="shared" si="276"/>
        <v>25-34</v>
      </c>
      <c r="AJ5917" s="11">
        <f>YEAR(tbl_LoanData[[#This Row],[Application Date]])</f>
        <v>2025</v>
      </c>
      <c r="AK5917" s="11" t="str">
        <f>TEXT(tbl_LoanData[[#This Row],[Application Date]],"MMMM")</f>
        <v>October</v>
      </c>
      <c r="AL5917" s="12">
        <f>DATE(YEAR(tbl_LoanData[[#This Row],[Application Date]]),MONTH(tbl_LoanData[[#This Row],[Application Date]]),1)</f>
        <v>45931</v>
      </c>
      <c r="AM5917" s="14">
        <f ca="1">IF(AND(tbl_LoanData[[#This Row],[Application Date]]&gt;=EOMONTH(TODAY(),-1)+1,tbl_LoanData[[#This Row],[Application Date]]&lt;=TODAY()),tbl_LoanData[[#This Row],[Loan Amount]],0)</f>
        <v>0</v>
      </c>
      <c r="AN5917" s="14">
        <f>tbl_LoanData[[#This Row],[Amount Paid]]-(Q5917-X5917)</f>
        <v>968410.55999999982</v>
      </c>
      <c r="AO5917" s="14">
        <f>IF(tbl_LoanData[[#This Row],[Application Status]]="Approved",1,0)</f>
        <v>1</v>
      </c>
      <c r="AP5917" s="22" t="str">
        <f t="shared" ca="1" si="277"/>
        <v/>
      </c>
      <c r="AQ5917" s="22" t="str">
        <f t="shared" ca="1" si="278"/>
        <v/>
      </c>
    </row>
    <row r="5918" spans="1:43" ht="14.4" customHeight="1" x14ac:dyDescent="0.3">
      <c r="A5918" s="2" t="s">
        <v>11855</v>
      </c>
      <c r="B5918" s="2" t="s">
        <v>11856</v>
      </c>
      <c r="C5918" s="2" t="s">
        <v>405</v>
      </c>
      <c r="D5918" s="2" t="s">
        <v>311</v>
      </c>
      <c r="E5918" s="2" t="s">
        <v>118</v>
      </c>
      <c r="F5918" s="2">
        <v>26</v>
      </c>
      <c r="G5918" s="2" t="s">
        <v>69</v>
      </c>
      <c r="H5918" s="2" t="s">
        <v>84</v>
      </c>
      <c r="I5918" s="2" t="s">
        <v>45</v>
      </c>
      <c r="J5918" s="3">
        <v>45932</v>
      </c>
      <c r="K5918" s="3"/>
      <c r="L5918" s="2" t="s">
        <v>40</v>
      </c>
      <c r="M5918" s="2" t="s">
        <v>85</v>
      </c>
      <c r="N5918" s="2" t="s">
        <v>270</v>
      </c>
      <c r="O5918" s="4">
        <v>1459000</v>
      </c>
      <c r="P5918" s="4">
        <v>573200</v>
      </c>
      <c r="Q5918" s="4">
        <v>885800</v>
      </c>
      <c r="R5918" s="2">
        <v>48</v>
      </c>
      <c r="S5918" s="5">
        <v>9.75</v>
      </c>
      <c r="T5918" s="4">
        <v>25651.29</v>
      </c>
      <c r="U5918" s="2" t="s">
        <v>113</v>
      </c>
      <c r="V5918" s="2" t="s">
        <v>97</v>
      </c>
      <c r="W5918" s="4">
        <v>0</v>
      </c>
      <c r="X5918" s="4">
        <v>0</v>
      </c>
      <c r="Y5918" s="4">
        <v>1231262</v>
      </c>
      <c r="Z5918" s="2">
        <v>0</v>
      </c>
      <c r="AA5918" s="2" t="s">
        <v>97</v>
      </c>
      <c r="AB5918" s="2" t="s">
        <v>15734</v>
      </c>
      <c r="AC5918" s="2" t="s">
        <v>75</v>
      </c>
      <c r="AD5918" s="2" t="s">
        <v>76</v>
      </c>
      <c r="AE5918" s="5">
        <v>60.71</v>
      </c>
      <c r="AF5918" s="2">
        <v>0</v>
      </c>
      <c r="AG5918" s="2" t="s">
        <v>97</v>
      </c>
      <c r="AH5918" s="2"/>
      <c r="AI5918" s="6" t="str">
        <f t="shared" si="276"/>
        <v>25-34</v>
      </c>
      <c r="AJ5918" s="11">
        <f>YEAR(tbl_LoanData[[#This Row],[Application Date]])</f>
        <v>2025</v>
      </c>
      <c r="AK5918" s="11" t="str">
        <f>TEXT(tbl_LoanData[[#This Row],[Application Date]],"MMMM")</f>
        <v>October</v>
      </c>
      <c r="AL5918" s="12">
        <f>DATE(YEAR(tbl_LoanData[[#This Row],[Application Date]]),MONTH(tbl_LoanData[[#This Row],[Application Date]]),1)</f>
        <v>45931</v>
      </c>
      <c r="AM5918" s="14">
        <f ca="1">IF(AND(tbl_LoanData[[#This Row],[Application Date]]&gt;=EOMONTH(TODAY(),-1)+1,tbl_LoanData[[#This Row],[Application Date]]&lt;=TODAY()),tbl_LoanData[[#This Row],[Loan Amount]],0)</f>
        <v>0</v>
      </c>
      <c r="AN5918" s="14">
        <f>tbl_LoanData[[#This Row],[Amount Paid]]-(Q5918-X5918)</f>
        <v>-885800</v>
      </c>
      <c r="AO5918" s="14">
        <f>IF(tbl_LoanData[[#This Row],[Application Status]]="Approved",1,0)</f>
        <v>0</v>
      </c>
      <c r="AP5918" s="22" t="str">
        <f t="shared" ca="1" si="277"/>
        <v/>
      </c>
      <c r="AQ5918" s="22" t="str">
        <f t="shared" ca="1" si="278"/>
        <v/>
      </c>
    </row>
    <row r="5919" spans="1:43" ht="14.4" customHeight="1" x14ac:dyDescent="0.3">
      <c r="A5919" s="2" t="s">
        <v>11891</v>
      </c>
      <c r="B5919" s="2" t="s">
        <v>11892</v>
      </c>
      <c r="C5919" s="2" t="s">
        <v>347</v>
      </c>
      <c r="D5919" s="2" t="s">
        <v>232</v>
      </c>
      <c r="E5919" s="2" t="s">
        <v>182</v>
      </c>
      <c r="F5919" s="2">
        <v>55</v>
      </c>
      <c r="G5919" s="2" t="s">
        <v>69</v>
      </c>
      <c r="H5919" s="2" t="s">
        <v>136</v>
      </c>
      <c r="I5919" s="2" t="s">
        <v>49</v>
      </c>
      <c r="J5919" s="3">
        <v>45938</v>
      </c>
      <c r="K5919" s="3">
        <v>45948</v>
      </c>
      <c r="L5919" s="2" t="s">
        <v>36</v>
      </c>
      <c r="M5919" s="2" t="s">
        <v>85</v>
      </c>
      <c r="N5919" s="2" t="s">
        <v>344</v>
      </c>
      <c r="O5919" s="4">
        <v>1317000</v>
      </c>
      <c r="P5919" s="4">
        <v>371500</v>
      </c>
      <c r="Q5919" s="4">
        <v>945500</v>
      </c>
      <c r="R5919" s="2">
        <v>36</v>
      </c>
      <c r="S5919" s="5">
        <v>7.31</v>
      </c>
      <c r="T5919" s="4">
        <v>32023.56</v>
      </c>
      <c r="U5919" s="2" t="s">
        <v>73</v>
      </c>
      <c r="V5919" s="2" t="s">
        <v>74</v>
      </c>
      <c r="W5919" s="4">
        <v>320235.59999999998</v>
      </c>
      <c r="X5919" s="4">
        <v>832612.55</v>
      </c>
      <c r="Y5919" s="4">
        <v>1152848.1499999999</v>
      </c>
      <c r="Z5919" s="2">
        <v>0</v>
      </c>
      <c r="AA5919" s="2" t="s">
        <v>56</v>
      </c>
      <c r="AB5919" s="2" t="s">
        <v>15730</v>
      </c>
      <c r="AC5919" s="2" t="s">
        <v>121</v>
      </c>
      <c r="AD5919" s="2" t="s">
        <v>76</v>
      </c>
      <c r="AE5919" s="5">
        <v>71.790000000000006</v>
      </c>
      <c r="AF5919" s="2">
        <v>0</v>
      </c>
      <c r="AG5919" s="2" t="s">
        <v>77</v>
      </c>
      <c r="AH5919" s="2">
        <v>10</v>
      </c>
      <c r="AI5919" s="6" t="str">
        <f t="shared" si="276"/>
        <v>55-64</v>
      </c>
      <c r="AJ5919" s="11">
        <f>YEAR(tbl_LoanData[[#This Row],[Application Date]])</f>
        <v>2025</v>
      </c>
      <c r="AK5919" s="11" t="str">
        <f>TEXT(tbl_LoanData[[#This Row],[Application Date]],"MMMM")</f>
        <v>October</v>
      </c>
      <c r="AL5919" s="12">
        <f>DATE(YEAR(tbl_LoanData[[#This Row],[Application Date]]),MONTH(tbl_LoanData[[#This Row],[Application Date]]),1)</f>
        <v>45931</v>
      </c>
      <c r="AM5919" s="14">
        <f ca="1">IF(AND(tbl_LoanData[[#This Row],[Application Date]]&gt;=EOMONTH(TODAY(),-1)+1,tbl_LoanData[[#This Row],[Application Date]]&lt;=TODAY()),tbl_LoanData[[#This Row],[Loan Amount]],0)</f>
        <v>0</v>
      </c>
      <c r="AN5919" s="14">
        <f>tbl_LoanData[[#This Row],[Amount Paid]]-(Q5919-X5919)</f>
        <v>207348.15000000002</v>
      </c>
      <c r="AO5919" s="14">
        <f>IF(tbl_LoanData[[#This Row],[Application Status]]="Approved",1,0)</f>
        <v>1</v>
      </c>
      <c r="AP5919" s="22" t="str">
        <f t="shared" ca="1" si="277"/>
        <v/>
      </c>
      <c r="AQ5919" s="22" t="str">
        <f t="shared" ca="1" si="278"/>
        <v/>
      </c>
    </row>
    <row r="5920" spans="1:43" ht="14.4" customHeight="1" x14ac:dyDescent="0.3">
      <c r="A5920" s="2" t="s">
        <v>11911</v>
      </c>
      <c r="B5920" s="2" t="s">
        <v>11912</v>
      </c>
      <c r="C5920" s="2" t="s">
        <v>133</v>
      </c>
      <c r="D5920" s="2" t="s">
        <v>176</v>
      </c>
      <c r="E5920" s="2" t="s">
        <v>293</v>
      </c>
      <c r="F5920" s="2">
        <v>42</v>
      </c>
      <c r="G5920" s="2" t="s">
        <v>69</v>
      </c>
      <c r="H5920" s="2" t="s">
        <v>543</v>
      </c>
      <c r="I5920" s="2" t="s">
        <v>45</v>
      </c>
      <c r="J5920" s="3">
        <v>45957</v>
      </c>
      <c r="K5920" s="3">
        <v>45976</v>
      </c>
      <c r="L5920" s="2" t="s">
        <v>37</v>
      </c>
      <c r="M5920" s="2" t="s">
        <v>104</v>
      </c>
      <c r="N5920" s="2" t="s">
        <v>286</v>
      </c>
      <c r="O5920" s="4">
        <v>94000</v>
      </c>
      <c r="P5920" s="4">
        <v>16000</v>
      </c>
      <c r="Q5920" s="4">
        <v>78000</v>
      </c>
      <c r="R5920" s="2">
        <v>48</v>
      </c>
      <c r="S5920" s="5">
        <v>5.7</v>
      </c>
      <c r="T5920" s="4">
        <v>1995.5</v>
      </c>
      <c r="U5920" s="2" t="s">
        <v>73</v>
      </c>
      <c r="V5920" s="2" t="s">
        <v>74</v>
      </c>
      <c r="W5920" s="4">
        <v>17959.5</v>
      </c>
      <c r="X5920" s="4">
        <v>77824.5</v>
      </c>
      <c r="Y5920" s="4">
        <v>95784</v>
      </c>
      <c r="Z5920" s="2">
        <v>0</v>
      </c>
      <c r="AA5920" s="2" t="s">
        <v>56</v>
      </c>
      <c r="AB5920" s="2" t="s">
        <v>15733</v>
      </c>
      <c r="AC5920" s="2" t="s">
        <v>106</v>
      </c>
      <c r="AD5920" s="2" t="s">
        <v>76</v>
      </c>
      <c r="AE5920" s="5">
        <v>82.98</v>
      </c>
      <c r="AF5920" s="2">
        <v>0</v>
      </c>
      <c r="AG5920" s="2" t="s">
        <v>77</v>
      </c>
      <c r="AH5920" s="2">
        <v>19</v>
      </c>
      <c r="AI5920" s="6" t="str">
        <f t="shared" si="276"/>
        <v>35-44</v>
      </c>
      <c r="AJ5920" s="11">
        <f>YEAR(tbl_LoanData[[#This Row],[Application Date]])</f>
        <v>2025</v>
      </c>
      <c r="AK5920" s="11" t="str">
        <f>TEXT(tbl_LoanData[[#This Row],[Application Date]],"MMMM")</f>
        <v>October</v>
      </c>
      <c r="AL5920" s="12">
        <f>DATE(YEAR(tbl_LoanData[[#This Row],[Application Date]]),MONTH(tbl_LoanData[[#This Row],[Application Date]]),1)</f>
        <v>45931</v>
      </c>
      <c r="AM5920" s="14">
        <f ca="1">IF(AND(tbl_LoanData[[#This Row],[Application Date]]&gt;=EOMONTH(TODAY(),-1)+1,tbl_LoanData[[#This Row],[Application Date]]&lt;=TODAY()),tbl_LoanData[[#This Row],[Loan Amount]],0)</f>
        <v>0</v>
      </c>
      <c r="AN5920" s="14">
        <f>tbl_LoanData[[#This Row],[Amount Paid]]-(Q5920-X5920)</f>
        <v>17784</v>
      </c>
      <c r="AO5920" s="14">
        <f>IF(tbl_LoanData[[#This Row],[Application Status]]="Approved",1,0)</f>
        <v>1</v>
      </c>
      <c r="AP5920" s="22" t="str">
        <f t="shared" ca="1" si="277"/>
        <v/>
      </c>
      <c r="AQ5920" s="22" t="str">
        <f t="shared" ca="1" si="278"/>
        <v/>
      </c>
    </row>
    <row r="5921" spans="1:43" x14ac:dyDescent="0.3">
      <c r="A5921" s="2" t="s">
        <v>11931</v>
      </c>
      <c r="B5921" s="2" t="s">
        <v>11932</v>
      </c>
      <c r="C5921" s="2" t="s">
        <v>560</v>
      </c>
      <c r="D5921" s="2" t="s">
        <v>204</v>
      </c>
      <c r="E5921" s="2" t="s">
        <v>150</v>
      </c>
      <c r="F5921" s="2">
        <v>56</v>
      </c>
      <c r="G5921" s="2" t="s">
        <v>69</v>
      </c>
      <c r="H5921" s="2" t="s">
        <v>233</v>
      </c>
      <c r="I5921" s="2" t="s">
        <v>46</v>
      </c>
      <c r="J5921" s="3">
        <v>45937</v>
      </c>
      <c r="K5921" s="3">
        <v>45939</v>
      </c>
      <c r="L5921" s="2" t="s">
        <v>40</v>
      </c>
      <c r="M5921" s="2" t="s">
        <v>157</v>
      </c>
      <c r="N5921" s="2" t="s">
        <v>328</v>
      </c>
      <c r="O5921" s="4">
        <v>939000</v>
      </c>
      <c r="P5921" s="4">
        <v>217600</v>
      </c>
      <c r="Q5921" s="4">
        <v>721400</v>
      </c>
      <c r="R5921" s="2">
        <v>48</v>
      </c>
      <c r="S5921" s="5">
        <v>10.64</v>
      </c>
      <c r="T5921" s="4">
        <v>21425.58</v>
      </c>
      <c r="U5921" s="2" t="s">
        <v>73</v>
      </c>
      <c r="V5921" s="2" t="s">
        <v>74</v>
      </c>
      <c r="W5921" s="4">
        <v>214255.8</v>
      </c>
      <c r="X5921" s="4">
        <v>814172.04</v>
      </c>
      <c r="Y5921" s="4">
        <v>1028427.84</v>
      </c>
      <c r="Z5921" s="2">
        <v>0</v>
      </c>
      <c r="AA5921" s="2" t="s">
        <v>56</v>
      </c>
      <c r="AB5921" s="2" t="s">
        <v>15732</v>
      </c>
      <c r="AC5921" s="2" t="s">
        <v>360</v>
      </c>
      <c r="AD5921" s="2" t="s">
        <v>76</v>
      </c>
      <c r="AE5921" s="5">
        <v>76.83</v>
      </c>
      <c r="AF5921" s="2">
        <v>0</v>
      </c>
      <c r="AG5921" s="2" t="s">
        <v>77</v>
      </c>
      <c r="AH5921" s="2">
        <v>2</v>
      </c>
      <c r="AI5921" s="6" t="str">
        <f t="shared" si="276"/>
        <v>55-64</v>
      </c>
      <c r="AJ5921" s="11">
        <f>YEAR(tbl_LoanData[[#This Row],[Application Date]])</f>
        <v>2025</v>
      </c>
      <c r="AK5921" s="11" t="str">
        <f>TEXT(tbl_LoanData[[#This Row],[Application Date]],"MMMM")</f>
        <v>October</v>
      </c>
      <c r="AL5921" s="12">
        <f>DATE(YEAR(tbl_LoanData[[#This Row],[Application Date]]),MONTH(tbl_LoanData[[#This Row],[Application Date]]),1)</f>
        <v>45931</v>
      </c>
      <c r="AM5921" s="14">
        <f ca="1">IF(AND(tbl_LoanData[[#This Row],[Application Date]]&gt;=EOMONTH(TODAY(),-1)+1,tbl_LoanData[[#This Row],[Application Date]]&lt;=TODAY()),tbl_LoanData[[#This Row],[Loan Amount]],0)</f>
        <v>0</v>
      </c>
      <c r="AN5921" s="14">
        <f>tbl_LoanData[[#This Row],[Amount Paid]]-(Q5921-X5921)</f>
        <v>307027.84000000003</v>
      </c>
      <c r="AO5921" s="14">
        <f>IF(tbl_LoanData[[#This Row],[Application Status]]="Approved",1,0)</f>
        <v>1</v>
      </c>
      <c r="AP5921" s="22" t="str">
        <f t="shared" ca="1" si="277"/>
        <v/>
      </c>
      <c r="AQ5921" s="22" t="str">
        <f t="shared" ca="1" si="278"/>
        <v/>
      </c>
    </row>
    <row r="5922" spans="1:43" ht="14.4" customHeight="1" x14ac:dyDescent="0.3">
      <c r="A5922" s="2" t="s">
        <v>12031</v>
      </c>
      <c r="B5922" s="2" t="s">
        <v>12032</v>
      </c>
      <c r="C5922" s="2" t="s">
        <v>868</v>
      </c>
      <c r="D5922" s="2" t="s">
        <v>81</v>
      </c>
      <c r="E5922" s="2" t="s">
        <v>268</v>
      </c>
      <c r="F5922" s="2">
        <v>60</v>
      </c>
      <c r="G5922" s="2" t="s">
        <v>69</v>
      </c>
      <c r="H5922" s="2" t="s">
        <v>110</v>
      </c>
      <c r="I5922" s="2" t="s">
        <v>46</v>
      </c>
      <c r="J5922" s="3">
        <v>45961</v>
      </c>
      <c r="K5922" s="3">
        <v>45975</v>
      </c>
      <c r="L5922" s="2" t="s">
        <v>40</v>
      </c>
      <c r="M5922" s="2" t="s">
        <v>94</v>
      </c>
      <c r="N5922" s="2" t="s">
        <v>4</v>
      </c>
      <c r="O5922" s="4">
        <v>737000</v>
      </c>
      <c r="P5922" s="4">
        <v>147800</v>
      </c>
      <c r="Q5922" s="4">
        <v>589200</v>
      </c>
      <c r="R5922" s="2">
        <v>48</v>
      </c>
      <c r="S5922" s="5">
        <v>12.22</v>
      </c>
      <c r="T5922" s="4">
        <v>18275.02</v>
      </c>
      <c r="U5922" s="2" t="s">
        <v>73</v>
      </c>
      <c r="V5922" s="2" t="s">
        <v>74</v>
      </c>
      <c r="W5922" s="4">
        <v>164475.18</v>
      </c>
      <c r="X5922" s="4">
        <v>712725.78</v>
      </c>
      <c r="Y5922" s="4">
        <v>877200.96</v>
      </c>
      <c r="Z5922" s="2">
        <v>0</v>
      </c>
      <c r="AA5922" s="2" t="s">
        <v>56</v>
      </c>
      <c r="AB5922" s="2" t="s">
        <v>15731</v>
      </c>
      <c r="AC5922" s="2" t="s">
        <v>75</v>
      </c>
      <c r="AD5922" s="2" t="s">
        <v>76</v>
      </c>
      <c r="AE5922" s="5">
        <v>79.95</v>
      </c>
      <c r="AF5922" s="2">
        <v>0</v>
      </c>
      <c r="AG5922" s="2" t="s">
        <v>77</v>
      </c>
      <c r="AH5922" s="2">
        <v>14</v>
      </c>
      <c r="AI5922" s="6" t="str">
        <f t="shared" si="276"/>
        <v>55-64</v>
      </c>
      <c r="AJ5922" s="11">
        <f>YEAR(tbl_LoanData[[#This Row],[Application Date]])</f>
        <v>2025</v>
      </c>
      <c r="AK5922" s="11" t="str">
        <f>TEXT(tbl_LoanData[[#This Row],[Application Date]],"MMMM")</f>
        <v>October</v>
      </c>
      <c r="AL5922" s="12">
        <f>DATE(YEAR(tbl_LoanData[[#This Row],[Application Date]]),MONTH(tbl_LoanData[[#This Row],[Application Date]]),1)</f>
        <v>45931</v>
      </c>
      <c r="AM5922" s="14">
        <f ca="1">IF(AND(tbl_LoanData[[#This Row],[Application Date]]&gt;=EOMONTH(TODAY(),-1)+1,tbl_LoanData[[#This Row],[Application Date]]&lt;=TODAY()),tbl_LoanData[[#This Row],[Loan Amount]],0)</f>
        <v>0</v>
      </c>
      <c r="AN5922" s="14">
        <f>tbl_LoanData[[#This Row],[Amount Paid]]-(Q5922-X5922)</f>
        <v>288000.96000000002</v>
      </c>
      <c r="AO5922" s="14">
        <f>IF(tbl_LoanData[[#This Row],[Application Status]]="Approved",1,0)</f>
        <v>1</v>
      </c>
      <c r="AP5922" s="22" t="str">
        <f t="shared" ca="1" si="277"/>
        <v/>
      </c>
      <c r="AQ5922" s="22" t="str">
        <f t="shared" ca="1" si="278"/>
        <v/>
      </c>
    </row>
    <row r="5923" spans="1:43" ht="14.4" customHeight="1" x14ac:dyDescent="0.3">
      <c r="A5923" s="2" t="s">
        <v>12091</v>
      </c>
      <c r="B5923" s="2" t="s">
        <v>12092</v>
      </c>
      <c r="C5923" s="2" t="s">
        <v>1686</v>
      </c>
      <c r="D5923" s="2" t="s">
        <v>91</v>
      </c>
      <c r="E5923" s="2" t="s">
        <v>540</v>
      </c>
      <c r="F5923" s="2">
        <v>27</v>
      </c>
      <c r="G5923" s="2" t="s">
        <v>83</v>
      </c>
      <c r="H5923" s="2" t="s">
        <v>228</v>
      </c>
      <c r="I5923" s="2" t="s">
        <v>43</v>
      </c>
      <c r="J5923" s="3">
        <v>45949</v>
      </c>
      <c r="K5923" s="3">
        <v>45970</v>
      </c>
      <c r="L5923" s="2" t="s">
        <v>39</v>
      </c>
      <c r="M5923" s="2" t="s">
        <v>85</v>
      </c>
      <c r="N5923" s="2" t="s">
        <v>373</v>
      </c>
      <c r="O5923" s="4">
        <v>1807000</v>
      </c>
      <c r="P5923" s="4">
        <v>298700</v>
      </c>
      <c r="Q5923" s="4">
        <v>1508300</v>
      </c>
      <c r="R5923" s="2">
        <v>18</v>
      </c>
      <c r="S5923" s="5">
        <v>12.25</v>
      </c>
      <c r="T5923" s="4">
        <v>99191.67</v>
      </c>
      <c r="U5923" s="2" t="s">
        <v>73</v>
      </c>
      <c r="V5923" s="2" t="s">
        <v>74</v>
      </c>
      <c r="W5923" s="4">
        <v>892725.03</v>
      </c>
      <c r="X5923" s="4">
        <v>892725.09</v>
      </c>
      <c r="Y5923" s="4">
        <v>1785450.12</v>
      </c>
      <c r="Z5923" s="2">
        <v>0</v>
      </c>
      <c r="AA5923" s="2" t="s">
        <v>56</v>
      </c>
      <c r="AB5923" s="2" t="s">
        <v>15736</v>
      </c>
      <c r="AC5923" s="2" t="s">
        <v>138</v>
      </c>
      <c r="AD5923" s="2" t="s">
        <v>76</v>
      </c>
      <c r="AE5923" s="5">
        <v>83.47</v>
      </c>
      <c r="AF5923" s="2">
        <v>0</v>
      </c>
      <c r="AG5923" s="2" t="s">
        <v>77</v>
      </c>
      <c r="AH5923" s="2">
        <v>21</v>
      </c>
      <c r="AI5923" s="6" t="str">
        <f t="shared" si="276"/>
        <v>25-34</v>
      </c>
      <c r="AJ5923" s="11">
        <f>YEAR(tbl_LoanData[[#This Row],[Application Date]])</f>
        <v>2025</v>
      </c>
      <c r="AK5923" s="11" t="str">
        <f>TEXT(tbl_LoanData[[#This Row],[Application Date]],"MMMM")</f>
        <v>October</v>
      </c>
      <c r="AL5923" s="12">
        <f>DATE(YEAR(tbl_LoanData[[#This Row],[Application Date]]),MONTH(tbl_LoanData[[#This Row],[Application Date]]),1)</f>
        <v>45931</v>
      </c>
      <c r="AM5923" s="14">
        <f ca="1">IF(AND(tbl_LoanData[[#This Row],[Application Date]]&gt;=EOMONTH(TODAY(),-1)+1,tbl_LoanData[[#This Row],[Application Date]]&lt;=TODAY()),tbl_LoanData[[#This Row],[Loan Amount]],0)</f>
        <v>0</v>
      </c>
      <c r="AN5923" s="14">
        <f>tbl_LoanData[[#This Row],[Amount Paid]]-(Q5923-X5923)</f>
        <v>277150.12</v>
      </c>
      <c r="AO5923" s="14">
        <f>IF(tbl_LoanData[[#This Row],[Application Status]]="Approved",1,0)</f>
        <v>1</v>
      </c>
      <c r="AP5923" s="22" t="str">
        <f t="shared" ca="1" si="277"/>
        <v/>
      </c>
      <c r="AQ5923" s="22" t="str">
        <f t="shared" ca="1" si="278"/>
        <v/>
      </c>
    </row>
    <row r="5924" spans="1:43" ht="14.4" customHeight="1" x14ac:dyDescent="0.3">
      <c r="A5924" s="2" t="s">
        <v>12155</v>
      </c>
      <c r="B5924" s="2" t="s">
        <v>12156</v>
      </c>
      <c r="C5924" s="2" t="s">
        <v>149</v>
      </c>
      <c r="D5924" s="2" t="s">
        <v>101</v>
      </c>
      <c r="E5924" s="2" t="s">
        <v>323</v>
      </c>
      <c r="F5924" s="2">
        <v>52</v>
      </c>
      <c r="G5924" s="2" t="s">
        <v>83</v>
      </c>
      <c r="H5924" s="2" t="s">
        <v>70</v>
      </c>
      <c r="I5924" s="2" t="s">
        <v>50</v>
      </c>
      <c r="J5924" s="3">
        <v>45948</v>
      </c>
      <c r="K5924" s="3">
        <v>45968</v>
      </c>
      <c r="L5924" s="2" t="s">
        <v>36</v>
      </c>
      <c r="M5924" s="2" t="s">
        <v>85</v>
      </c>
      <c r="N5924" s="2" t="s">
        <v>344</v>
      </c>
      <c r="O5924" s="4">
        <v>1363000</v>
      </c>
      <c r="P5924" s="4">
        <v>491100</v>
      </c>
      <c r="Q5924" s="4">
        <v>871900</v>
      </c>
      <c r="R5924" s="2">
        <v>60</v>
      </c>
      <c r="S5924" s="5">
        <v>6.92</v>
      </c>
      <c r="T5924" s="4">
        <v>19559.62</v>
      </c>
      <c r="U5924" s="2" t="s">
        <v>73</v>
      </c>
      <c r="V5924" s="2" t="s">
        <v>74</v>
      </c>
      <c r="W5924" s="4">
        <v>176036.58</v>
      </c>
      <c r="X5924" s="4">
        <v>997540.82</v>
      </c>
      <c r="Y5924" s="4">
        <v>1173577.3999999999</v>
      </c>
      <c r="Z5924" s="2">
        <v>0</v>
      </c>
      <c r="AA5924" s="2" t="s">
        <v>56</v>
      </c>
      <c r="AB5924" s="2" t="s">
        <v>15732</v>
      </c>
      <c r="AC5924" s="2" t="s">
        <v>87</v>
      </c>
      <c r="AD5924" s="2" t="s">
        <v>76</v>
      </c>
      <c r="AE5924" s="5">
        <v>63.97</v>
      </c>
      <c r="AF5924" s="2">
        <v>0</v>
      </c>
      <c r="AG5924" s="2" t="s">
        <v>77</v>
      </c>
      <c r="AH5924" s="2">
        <v>20</v>
      </c>
      <c r="AI5924" s="6" t="str">
        <f t="shared" si="276"/>
        <v>45-54</v>
      </c>
      <c r="AJ5924" s="11">
        <f>YEAR(tbl_LoanData[[#This Row],[Application Date]])</f>
        <v>2025</v>
      </c>
      <c r="AK5924" s="11" t="str">
        <f>TEXT(tbl_LoanData[[#This Row],[Application Date]],"MMMM")</f>
        <v>October</v>
      </c>
      <c r="AL5924" s="12">
        <f>DATE(YEAR(tbl_LoanData[[#This Row],[Application Date]]),MONTH(tbl_LoanData[[#This Row],[Application Date]]),1)</f>
        <v>45931</v>
      </c>
      <c r="AM5924" s="14">
        <f ca="1">IF(AND(tbl_LoanData[[#This Row],[Application Date]]&gt;=EOMONTH(TODAY(),-1)+1,tbl_LoanData[[#This Row],[Application Date]]&lt;=TODAY()),tbl_LoanData[[#This Row],[Loan Amount]],0)</f>
        <v>0</v>
      </c>
      <c r="AN5924" s="14">
        <f>tbl_LoanData[[#This Row],[Amount Paid]]-(Q5924-X5924)</f>
        <v>301677.39999999991</v>
      </c>
      <c r="AO5924" s="14">
        <f>IF(tbl_LoanData[[#This Row],[Application Status]]="Approved",1,0)</f>
        <v>1</v>
      </c>
      <c r="AP5924" s="22" t="str">
        <f t="shared" ca="1" si="277"/>
        <v/>
      </c>
      <c r="AQ5924" s="22" t="str">
        <f t="shared" ca="1" si="278"/>
        <v/>
      </c>
    </row>
    <row r="5925" spans="1:43" x14ac:dyDescent="0.3">
      <c r="A5925" s="2" t="s">
        <v>12171</v>
      </c>
      <c r="B5925" s="2" t="s">
        <v>12172</v>
      </c>
      <c r="C5925" s="2" t="s">
        <v>401</v>
      </c>
      <c r="D5925" s="2" t="s">
        <v>101</v>
      </c>
      <c r="E5925" s="2" t="s">
        <v>447</v>
      </c>
      <c r="F5925" s="2">
        <v>56</v>
      </c>
      <c r="G5925" s="2" t="s">
        <v>83</v>
      </c>
      <c r="H5925" s="2" t="s">
        <v>143</v>
      </c>
      <c r="I5925" s="2" t="s">
        <v>46</v>
      </c>
      <c r="J5925" s="3">
        <v>45943</v>
      </c>
      <c r="K5925" s="3">
        <v>45953</v>
      </c>
      <c r="L5925" s="2" t="s">
        <v>39</v>
      </c>
      <c r="M5925" s="2" t="s">
        <v>127</v>
      </c>
      <c r="N5925" s="2" t="s">
        <v>152</v>
      </c>
      <c r="O5925" s="4">
        <v>2442000</v>
      </c>
      <c r="P5925" s="4">
        <v>742400</v>
      </c>
      <c r="Q5925" s="4">
        <v>1699600</v>
      </c>
      <c r="R5925" s="2">
        <v>12</v>
      </c>
      <c r="S5925" s="5">
        <v>7.83</v>
      </c>
      <c r="T5925" s="4">
        <v>152723.22</v>
      </c>
      <c r="U5925" s="2" t="s">
        <v>73</v>
      </c>
      <c r="V5925" s="2" t="s">
        <v>74</v>
      </c>
      <c r="W5925" s="4">
        <v>1221785.76</v>
      </c>
      <c r="X5925" s="4">
        <v>610892.92000000004</v>
      </c>
      <c r="Y5925" s="4">
        <v>1832678.68</v>
      </c>
      <c r="Z5925" s="2">
        <v>28</v>
      </c>
      <c r="AA5925" s="2" t="s">
        <v>57</v>
      </c>
      <c r="AB5925" s="2" t="s">
        <v>15736</v>
      </c>
      <c r="AC5925" s="2" t="s">
        <v>360</v>
      </c>
      <c r="AD5925" s="2" t="s">
        <v>76</v>
      </c>
      <c r="AE5925" s="5">
        <v>69.599999999999994</v>
      </c>
      <c r="AF5925" s="2">
        <v>1</v>
      </c>
      <c r="AG5925" s="2" t="s">
        <v>77</v>
      </c>
      <c r="AH5925" s="2">
        <v>10</v>
      </c>
      <c r="AI5925" s="6" t="str">
        <f t="shared" si="276"/>
        <v>55-64</v>
      </c>
      <c r="AJ5925" s="11">
        <f>YEAR(tbl_LoanData[[#This Row],[Application Date]])</f>
        <v>2025</v>
      </c>
      <c r="AK5925" s="11" t="str">
        <f>TEXT(tbl_LoanData[[#This Row],[Application Date]],"MMMM")</f>
        <v>October</v>
      </c>
      <c r="AL5925" s="12">
        <f>DATE(YEAR(tbl_LoanData[[#This Row],[Application Date]]),MONTH(tbl_LoanData[[#This Row],[Application Date]]),1)</f>
        <v>45931</v>
      </c>
      <c r="AM5925" s="14">
        <f ca="1">IF(AND(tbl_LoanData[[#This Row],[Application Date]]&gt;=EOMONTH(TODAY(),-1)+1,tbl_LoanData[[#This Row],[Application Date]]&lt;=TODAY()),tbl_LoanData[[#This Row],[Loan Amount]],0)</f>
        <v>0</v>
      </c>
      <c r="AN5925" s="14">
        <f>tbl_LoanData[[#This Row],[Amount Paid]]-(Q5925-X5925)</f>
        <v>133078.67999999993</v>
      </c>
      <c r="AO5925" s="14">
        <f>IF(tbl_LoanData[[#This Row],[Application Status]]="Approved",1,0)</f>
        <v>1</v>
      </c>
      <c r="AP5925" s="22" t="str">
        <f t="shared" ca="1" si="277"/>
        <v/>
      </c>
      <c r="AQ5925" s="22" t="str">
        <f t="shared" ca="1" si="278"/>
        <v/>
      </c>
    </row>
    <row r="5926" spans="1:43" ht="14.4" customHeight="1" x14ac:dyDescent="0.3">
      <c r="A5926" s="2" t="s">
        <v>12191</v>
      </c>
      <c r="B5926" s="2" t="s">
        <v>12192</v>
      </c>
      <c r="C5926" s="2" t="s">
        <v>264</v>
      </c>
      <c r="D5926" s="2" t="s">
        <v>102</v>
      </c>
      <c r="E5926" s="2" t="s">
        <v>312</v>
      </c>
      <c r="F5926" s="2">
        <v>42</v>
      </c>
      <c r="G5926" s="2" t="s">
        <v>83</v>
      </c>
      <c r="H5926" s="2" t="s">
        <v>166</v>
      </c>
      <c r="I5926" s="2" t="s">
        <v>46</v>
      </c>
      <c r="J5926" s="3">
        <v>45939</v>
      </c>
      <c r="K5926" s="3">
        <v>45952</v>
      </c>
      <c r="L5926" s="2" t="s">
        <v>39</v>
      </c>
      <c r="M5926" s="2" t="s">
        <v>157</v>
      </c>
      <c r="N5926" s="2" t="s">
        <v>359</v>
      </c>
      <c r="O5926" s="4">
        <v>1381000</v>
      </c>
      <c r="P5926" s="4">
        <v>461600</v>
      </c>
      <c r="Q5926" s="4">
        <v>919400</v>
      </c>
      <c r="R5926" s="2">
        <v>48</v>
      </c>
      <c r="S5926" s="5">
        <v>14.07</v>
      </c>
      <c r="T5926" s="4">
        <v>29934.13</v>
      </c>
      <c r="U5926" s="2" t="s">
        <v>73</v>
      </c>
      <c r="V5926" s="2" t="s">
        <v>74</v>
      </c>
      <c r="W5926" s="4">
        <v>299341.3</v>
      </c>
      <c r="X5926" s="4">
        <v>1137497.02</v>
      </c>
      <c r="Y5926" s="4">
        <v>1436838.32</v>
      </c>
      <c r="Z5926" s="2">
        <v>0</v>
      </c>
      <c r="AA5926" s="2" t="s">
        <v>56</v>
      </c>
      <c r="AB5926" s="2" t="s">
        <v>15735</v>
      </c>
      <c r="AC5926" s="2" t="s">
        <v>129</v>
      </c>
      <c r="AD5926" s="2" t="s">
        <v>76</v>
      </c>
      <c r="AE5926" s="5">
        <v>66.569999999999993</v>
      </c>
      <c r="AF5926" s="2">
        <v>0</v>
      </c>
      <c r="AG5926" s="2" t="s">
        <v>77</v>
      </c>
      <c r="AH5926" s="2">
        <v>13</v>
      </c>
      <c r="AI5926" s="6" t="str">
        <f t="shared" si="276"/>
        <v>35-44</v>
      </c>
      <c r="AJ5926" s="11">
        <f>YEAR(tbl_LoanData[[#This Row],[Application Date]])</f>
        <v>2025</v>
      </c>
      <c r="AK5926" s="11" t="str">
        <f>TEXT(tbl_LoanData[[#This Row],[Application Date]],"MMMM")</f>
        <v>October</v>
      </c>
      <c r="AL5926" s="12">
        <f>DATE(YEAR(tbl_LoanData[[#This Row],[Application Date]]),MONTH(tbl_LoanData[[#This Row],[Application Date]]),1)</f>
        <v>45931</v>
      </c>
      <c r="AM5926" s="14">
        <f ca="1">IF(AND(tbl_LoanData[[#This Row],[Application Date]]&gt;=EOMONTH(TODAY(),-1)+1,tbl_LoanData[[#This Row],[Application Date]]&lt;=TODAY()),tbl_LoanData[[#This Row],[Loan Amount]],0)</f>
        <v>0</v>
      </c>
      <c r="AN5926" s="14">
        <f>tbl_LoanData[[#This Row],[Amount Paid]]-(Q5926-X5926)</f>
        <v>517438.32</v>
      </c>
      <c r="AO5926" s="14">
        <f>IF(tbl_LoanData[[#This Row],[Application Status]]="Approved",1,0)</f>
        <v>1</v>
      </c>
      <c r="AP5926" s="22" t="str">
        <f t="shared" ca="1" si="277"/>
        <v/>
      </c>
      <c r="AQ5926" s="22" t="str">
        <f t="shared" ca="1" si="278"/>
        <v/>
      </c>
    </row>
    <row r="5927" spans="1:43" ht="14.4" customHeight="1" x14ac:dyDescent="0.3">
      <c r="A5927" s="2" t="s">
        <v>12239</v>
      </c>
      <c r="B5927" s="2" t="s">
        <v>12240</v>
      </c>
      <c r="C5927" s="2" t="s">
        <v>668</v>
      </c>
      <c r="D5927" s="2" t="s">
        <v>102</v>
      </c>
      <c r="E5927" s="2" t="s">
        <v>385</v>
      </c>
      <c r="F5927" s="2">
        <v>63</v>
      </c>
      <c r="G5927" s="2" t="s">
        <v>69</v>
      </c>
      <c r="H5927" s="2" t="s">
        <v>259</v>
      </c>
      <c r="I5927" s="2" t="s">
        <v>43</v>
      </c>
      <c r="J5927" s="3">
        <v>45949</v>
      </c>
      <c r="K5927" s="3">
        <v>45958</v>
      </c>
      <c r="L5927" s="2" t="s">
        <v>40</v>
      </c>
      <c r="M5927" s="2" t="s">
        <v>85</v>
      </c>
      <c r="N5927" s="2" t="s">
        <v>86</v>
      </c>
      <c r="O5927" s="4">
        <v>1072000</v>
      </c>
      <c r="P5927" s="4">
        <v>282100</v>
      </c>
      <c r="Q5927" s="4">
        <v>789900</v>
      </c>
      <c r="R5927" s="2">
        <v>24</v>
      </c>
      <c r="S5927" s="5">
        <v>9.35</v>
      </c>
      <c r="T5927" s="4">
        <v>39067.14</v>
      </c>
      <c r="U5927" s="2" t="s">
        <v>73</v>
      </c>
      <c r="V5927" s="2" t="s">
        <v>74</v>
      </c>
      <c r="W5927" s="4">
        <v>351604.26</v>
      </c>
      <c r="X5927" s="4">
        <v>586007.04000000004</v>
      </c>
      <c r="Y5927" s="4">
        <v>937611.3</v>
      </c>
      <c r="Z5927" s="2">
        <v>0</v>
      </c>
      <c r="AA5927" s="2" t="s">
        <v>56</v>
      </c>
      <c r="AB5927" s="2" t="s">
        <v>15732</v>
      </c>
      <c r="AC5927" s="2" t="s">
        <v>106</v>
      </c>
      <c r="AD5927" s="2" t="s">
        <v>76</v>
      </c>
      <c r="AE5927" s="5">
        <v>73.680000000000007</v>
      </c>
      <c r="AF5927" s="2">
        <v>0</v>
      </c>
      <c r="AG5927" s="2" t="s">
        <v>77</v>
      </c>
      <c r="AH5927" s="2">
        <v>9</v>
      </c>
      <c r="AI5927" s="6" t="str">
        <f t="shared" si="276"/>
        <v>55-64</v>
      </c>
      <c r="AJ5927" s="11">
        <f>YEAR(tbl_LoanData[[#This Row],[Application Date]])</f>
        <v>2025</v>
      </c>
      <c r="AK5927" s="11" t="str">
        <f>TEXT(tbl_LoanData[[#This Row],[Application Date]],"MMMM")</f>
        <v>October</v>
      </c>
      <c r="AL5927" s="12">
        <f>DATE(YEAR(tbl_LoanData[[#This Row],[Application Date]]),MONTH(tbl_LoanData[[#This Row],[Application Date]]),1)</f>
        <v>45931</v>
      </c>
      <c r="AM5927" s="14">
        <f ca="1">IF(AND(tbl_LoanData[[#This Row],[Application Date]]&gt;=EOMONTH(TODAY(),-1)+1,tbl_LoanData[[#This Row],[Application Date]]&lt;=TODAY()),tbl_LoanData[[#This Row],[Loan Amount]],0)</f>
        <v>0</v>
      </c>
      <c r="AN5927" s="14">
        <f>tbl_LoanData[[#This Row],[Amount Paid]]-(Q5927-X5927)</f>
        <v>147711.30000000005</v>
      </c>
      <c r="AO5927" s="14">
        <f>IF(tbl_LoanData[[#This Row],[Application Status]]="Approved",1,0)</f>
        <v>1</v>
      </c>
      <c r="AP5927" s="22" t="str">
        <f t="shared" ca="1" si="277"/>
        <v/>
      </c>
      <c r="AQ5927" s="22" t="str">
        <f t="shared" ca="1" si="278"/>
        <v/>
      </c>
    </row>
    <row r="5928" spans="1:43" ht="14.4" customHeight="1" x14ac:dyDescent="0.3">
      <c r="A5928" s="2" t="s">
        <v>12375</v>
      </c>
      <c r="B5928" s="2" t="s">
        <v>12376</v>
      </c>
      <c r="C5928" s="2" t="s">
        <v>343</v>
      </c>
      <c r="D5928" s="2" t="s">
        <v>268</v>
      </c>
      <c r="E5928" s="2" t="s">
        <v>92</v>
      </c>
      <c r="F5928" s="2">
        <v>63</v>
      </c>
      <c r="G5928" s="2" t="s">
        <v>69</v>
      </c>
      <c r="H5928" s="2" t="s">
        <v>273</v>
      </c>
      <c r="I5928" s="2" t="s">
        <v>45</v>
      </c>
      <c r="J5928" s="3">
        <v>45945</v>
      </c>
      <c r="K5928" s="3"/>
      <c r="L5928" s="2" t="s">
        <v>41</v>
      </c>
      <c r="M5928" s="2" t="s">
        <v>184</v>
      </c>
      <c r="N5928" s="2" t="s">
        <v>185</v>
      </c>
      <c r="O5928" s="4">
        <v>2777000</v>
      </c>
      <c r="P5928" s="4">
        <v>467000</v>
      </c>
      <c r="Q5928" s="4">
        <v>2310000</v>
      </c>
      <c r="R5928" s="2">
        <v>48</v>
      </c>
      <c r="S5928" s="5">
        <v>8.81</v>
      </c>
      <c r="T5928" s="4">
        <v>65084.25</v>
      </c>
      <c r="U5928" s="2" t="s">
        <v>96</v>
      </c>
      <c r="V5928" s="2" t="s">
        <v>97</v>
      </c>
      <c r="W5928" s="4">
        <v>0</v>
      </c>
      <c r="X5928" s="4">
        <v>0</v>
      </c>
      <c r="Y5928" s="4">
        <v>3124044</v>
      </c>
      <c r="Z5928" s="2">
        <v>0</v>
      </c>
      <c r="AA5928" s="2" t="s">
        <v>97</v>
      </c>
      <c r="AB5928" s="2" t="s">
        <v>15729</v>
      </c>
      <c r="AC5928" s="2" t="s">
        <v>106</v>
      </c>
      <c r="AD5928" s="2" t="s">
        <v>76</v>
      </c>
      <c r="AE5928" s="5">
        <v>83.18</v>
      </c>
      <c r="AF5928" s="2">
        <v>0</v>
      </c>
      <c r="AG5928" s="2" t="s">
        <v>97</v>
      </c>
      <c r="AH5928" s="2"/>
      <c r="AI5928" s="6" t="str">
        <f t="shared" si="276"/>
        <v>55-64</v>
      </c>
      <c r="AJ5928" s="11">
        <f>YEAR(tbl_LoanData[[#This Row],[Application Date]])</f>
        <v>2025</v>
      </c>
      <c r="AK5928" s="11" t="str">
        <f>TEXT(tbl_LoanData[[#This Row],[Application Date]],"MMMM")</f>
        <v>October</v>
      </c>
      <c r="AL5928" s="12">
        <f>DATE(YEAR(tbl_LoanData[[#This Row],[Application Date]]),MONTH(tbl_LoanData[[#This Row],[Application Date]]),1)</f>
        <v>45931</v>
      </c>
      <c r="AM5928" s="14">
        <f ca="1">IF(AND(tbl_LoanData[[#This Row],[Application Date]]&gt;=EOMONTH(TODAY(),-1)+1,tbl_LoanData[[#This Row],[Application Date]]&lt;=TODAY()),tbl_LoanData[[#This Row],[Loan Amount]],0)</f>
        <v>0</v>
      </c>
      <c r="AN5928" s="14">
        <f>tbl_LoanData[[#This Row],[Amount Paid]]-(Q5928-X5928)</f>
        <v>-2310000</v>
      </c>
      <c r="AO5928" s="14">
        <f>IF(tbl_LoanData[[#This Row],[Application Status]]="Approved",1,0)</f>
        <v>0</v>
      </c>
      <c r="AP5928" s="22" t="str">
        <f t="shared" ca="1" si="277"/>
        <v/>
      </c>
      <c r="AQ5928" s="22" t="str">
        <f t="shared" ca="1" si="278"/>
        <v/>
      </c>
    </row>
    <row r="5929" spans="1:43" ht="14.4" customHeight="1" x14ac:dyDescent="0.3">
      <c r="A5929" s="2" t="s">
        <v>12535</v>
      </c>
      <c r="B5929" s="2" t="s">
        <v>12536</v>
      </c>
      <c r="C5929" s="2" t="s">
        <v>379</v>
      </c>
      <c r="D5929" s="2" t="s">
        <v>142</v>
      </c>
      <c r="E5929" s="2" t="s">
        <v>101</v>
      </c>
      <c r="F5929" s="2">
        <v>53</v>
      </c>
      <c r="G5929" s="2" t="s">
        <v>69</v>
      </c>
      <c r="H5929" s="2" t="s">
        <v>256</v>
      </c>
      <c r="I5929" s="2" t="s">
        <v>43</v>
      </c>
      <c r="J5929" s="3">
        <v>45951</v>
      </c>
      <c r="K5929" s="3">
        <v>45961</v>
      </c>
      <c r="L5929" s="2" t="s">
        <v>37</v>
      </c>
      <c r="M5929" s="2" t="s">
        <v>94</v>
      </c>
      <c r="N5929" s="2" t="s">
        <v>568</v>
      </c>
      <c r="O5929" s="4">
        <v>135000</v>
      </c>
      <c r="P5929" s="4">
        <v>53600</v>
      </c>
      <c r="Q5929" s="4">
        <v>81400</v>
      </c>
      <c r="R5929" s="2">
        <v>36</v>
      </c>
      <c r="S5929" s="5">
        <v>8.4499999999999993</v>
      </c>
      <c r="T5929" s="4">
        <v>2834.3</v>
      </c>
      <c r="U5929" s="2" t="s">
        <v>73</v>
      </c>
      <c r="V5929" s="2" t="s">
        <v>74</v>
      </c>
      <c r="W5929" s="4">
        <v>25508.7</v>
      </c>
      <c r="X5929" s="4">
        <v>76526.2</v>
      </c>
      <c r="Y5929" s="4">
        <v>102034.9</v>
      </c>
      <c r="Z5929" s="2">
        <v>0</v>
      </c>
      <c r="AA5929" s="2" t="s">
        <v>56</v>
      </c>
      <c r="AB5929" s="2" t="s">
        <v>15729</v>
      </c>
      <c r="AC5929" s="2" t="s">
        <v>106</v>
      </c>
      <c r="AD5929" s="2" t="s">
        <v>76</v>
      </c>
      <c r="AE5929" s="5">
        <v>60.3</v>
      </c>
      <c r="AF5929" s="2">
        <v>0</v>
      </c>
      <c r="AG5929" s="2" t="s">
        <v>77</v>
      </c>
      <c r="AH5929" s="2">
        <v>10</v>
      </c>
      <c r="AI5929" s="6" t="str">
        <f t="shared" si="276"/>
        <v>45-54</v>
      </c>
      <c r="AJ5929" s="11">
        <f>YEAR(tbl_LoanData[[#This Row],[Application Date]])</f>
        <v>2025</v>
      </c>
      <c r="AK5929" s="11" t="str">
        <f>TEXT(tbl_LoanData[[#This Row],[Application Date]],"MMMM")</f>
        <v>October</v>
      </c>
      <c r="AL5929" s="12">
        <f>DATE(YEAR(tbl_LoanData[[#This Row],[Application Date]]),MONTH(tbl_LoanData[[#This Row],[Application Date]]),1)</f>
        <v>45931</v>
      </c>
      <c r="AM5929" s="14">
        <f ca="1">IF(AND(tbl_LoanData[[#This Row],[Application Date]]&gt;=EOMONTH(TODAY(),-1)+1,tbl_LoanData[[#This Row],[Application Date]]&lt;=TODAY()),tbl_LoanData[[#This Row],[Loan Amount]],0)</f>
        <v>0</v>
      </c>
      <c r="AN5929" s="14">
        <f>tbl_LoanData[[#This Row],[Amount Paid]]-(Q5929-X5929)</f>
        <v>20634.899999999998</v>
      </c>
      <c r="AO5929" s="14">
        <f>IF(tbl_LoanData[[#This Row],[Application Status]]="Approved",1,0)</f>
        <v>1</v>
      </c>
      <c r="AP5929" s="22" t="str">
        <f t="shared" ca="1" si="277"/>
        <v/>
      </c>
      <c r="AQ5929" s="22" t="str">
        <f t="shared" ca="1" si="278"/>
        <v/>
      </c>
    </row>
    <row r="5930" spans="1:43" ht="14.4" customHeight="1" x14ac:dyDescent="0.3">
      <c r="A5930" s="2" t="s">
        <v>12543</v>
      </c>
      <c r="B5930" s="2" t="s">
        <v>12544</v>
      </c>
      <c r="C5930" s="2" t="s">
        <v>508</v>
      </c>
      <c r="D5930" s="2" t="s">
        <v>204</v>
      </c>
      <c r="E5930" s="2" t="s">
        <v>402</v>
      </c>
      <c r="F5930" s="2">
        <v>28</v>
      </c>
      <c r="G5930" s="2" t="s">
        <v>83</v>
      </c>
      <c r="H5930" s="2" t="s">
        <v>307</v>
      </c>
      <c r="I5930" s="2" t="s">
        <v>43</v>
      </c>
      <c r="J5930" s="3">
        <v>45948</v>
      </c>
      <c r="K5930" s="3"/>
      <c r="L5930" s="2" t="s">
        <v>39</v>
      </c>
      <c r="M5930" s="2" t="s">
        <v>71</v>
      </c>
      <c r="N5930" s="2" t="s">
        <v>72</v>
      </c>
      <c r="O5930" s="4">
        <v>1687000</v>
      </c>
      <c r="P5930" s="4">
        <v>235200</v>
      </c>
      <c r="Q5930" s="4">
        <v>1451800</v>
      </c>
      <c r="R5930" s="2">
        <v>18</v>
      </c>
      <c r="S5930" s="5">
        <v>9.7799999999999994</v>
      </c>
      <c r="T5930" s="4">
        <v>92487.73</v>
      </c>
      <c r="U5930" s="2" t="s">
        <v>113</v>
      </c>
      <c r="V5930" s="2" t="s">
        <v>97</v>
      </c>
      <c r="W5930" s="4">
        <v>0</v>
      </c>
      <c r="X5930" s="4">
        <v>0</v>
      </c>
      <c r="Y5930" s="4">
        <v>1664779.06</v>
      </c>
      <c r="Z5930" s="2">
        <v>0</v>
      </c>
      <c r="AA5930" s="2" t="s">
        <v>97</v>
      </c>
      <c r="AB5930" s="2" t="s">
        <v>15728</v>
      </c>
      <c r="AC5930" s="2" t="s">
        <v>332</v>
      </c>
      <c r="AD5930" s="2" t="s">
        <v>76</v>
      </c>
      <c r="AE5930" s="5">
        <v>86.06</v>
      </c>
      <c r="AF5930" s="2">
        <v>0</v>
      </c>
      <c r="AG5930" s="2" t="s">
        <v>97</v>
      </c>
      <c r="AH5930" s="2"/>
      <c r="AI5930" s="6" t="str">
        <f t="shared" si="276"/>
        <v>25-34</v>
      </c>
      <c r="AJ5930" s="11">
        <f>YEAR(tbl_LoanData[[#This Row],[Application Date]])</f>
        <v>2025</v>
      </c>
      <c r="AK5930" s="11" t="str">
        <f>TEXT(tbl_LoanData[[#This Row],[Application Date]],"MMMM")</f>
        <v>October</v>
      </c>
      <c r="AL5930" s="12">
        <f>DATE(YEAR(tbl_LoanData[[#This Row],[Application Date]]),MONTH(tbl_LoanData[[#This Row],[Application Date]]),1)</f>
        <v>45931</v>
      </c>
      <c r="AM5930" s="14">
        <f ca="1">IF(AND(tbl_LoanData[[#This Row],[Application Date]]&gt;=EOMONTH(TODAY(),-1)+1,tbl_LoanData[[#This Row],[Application Date]]&lt;=TODAY()),tbl_LoanData[[#This Row],[Loan Amount]],0)</f>
        <v>0</v>
      </c>
      <c r="AN5930" s="14">
        <f>tbl_LoanData[[#This Row],[Amount Paid]]-(Q5930-X5930)</f>
        <v>-1451800</v>
      </c>
      <c r="AO5930" s="14">
        <f>IF(tbl_LoanData[[#This Row],[Application Status]]="Approved",1,0)</f>
        <v>0</v>
      </c>
      <c r="AP5930" s="22" t="str">
        <f t="shared" ca="1" si="277"/>
        <v/>
      </c>
      <c r="AQ5930" s="22" t="str">
        <f t="shared" ca="1" si="278"/>
        <v/>
      </c>
    </row>
    <row r="5931" spans="1:43" ht="14.4" customHeight="1" x14ac:dyDescent="0.3">
      <c r="A5931" s="2" t="s">
        <v>12567</v>
      </c>
      <c r="B5931" s="2" t="s">
        <v>12568</v>
      </c>
      <c r="C5931" s="2" t="s">
        <v>181</v>
      </c>
      <c r="D5931" s="2" t="s">
        <v>182</v>
      </c>
      <c r="E5931" s="2" t="s">
        <v>135</v>
      </c>
      <c r="F5931" s="2">
        <v>36</v>
      </c>
      <c r="G5931" s="2" t="s">
        <v>83</v>
      </c>
      <c r="H5931" s="2" t="s">
        <v>119</v>
      </c>
      <c r="I5931" s="2" t="s">
        <v>43</v>
      </c>
      <c r="J5931" s="3">
        <v>45954</v>
      </c>
      <c r="K5931" s="3"/>
      <c r="L5931" s="2" t="s">
        <v>40</v>
      </c>
      <c r="M5931" s="2" t="s">
        <v>85</v>
      </c>
      <c r="N5931" s="2" t="s">
        <v>270</v>
      </c>
      <c r="O5931" s="4">
        <v>1254000</v>
      </c>
      <c r="P5931" s="4">
        <v>186600</v>
      </c>
      <c r="Q5931" s="4">
        <v>1067400</v>
      </c>
      <c r="R5931" s="2">
        <v>48</v>
      </c>
      <c r="S5931" s="5">
        <v>7.08</v>
      </c>
      <c r="T5931" s="4">
        <v>28535.16</v>
      </c>
      <c r="U5931" s="2" t="s">
        <v>113</v>
      </c>
      <c r="V5931" s="2" t="s">
        <v>97</v>
      </c>
      <c r="W5931" s="4">
        <v>0</v>
      </c>
      <c r="X5931" s="4">
        <v>0</v>
      </c>
      <c r="Y5931" s="4">
        <v>1369687.68</v>
      </c>
      <c r="Z5931" s="2">
        <v>0</v>
      </c>
      <c r="AA5931" s="2" t="s">
        <v>97</v>
      </c>
      <c r="AB5931" s="2" t="s">
        <v>15734</v>
      </c>
      <c r="AC5931" s="2" t="s">
        <v>213</v>
      </c>
      <c r="AD5931" s="2" t="s">
        <v>76</v>
      </c>
      <c r="AE5931" s="5">
        <v>85.12</v>
      </c>
      <c r="AF5931" s="2">
        <v>0</v>
      </c>
      <c r="AG5931" s="2" t="s">
        <v>97</v>
      </c>
      <c r="AH5931" s="2"/>
      <c r="AI5931" s="6" t="str">
        <f t="shared" si="276"/>
        <v>35-44</v>
      </c>
      <c r="AJ5931" s="11">
        <f>YEAR(tbl_LoanData[[#This Row],[Application Date]])</f>
        <v>2025</v>
      </c>
      <c r="AK5931" s="11" t="str">
        <f>TEXT(tbl_LoanData[[#This Row],[Application Date]],"MMMM")</f>
        <v>October</v>
      </c>
      <c r="AL5931" s="12">
        <f>DATE(YEAR(tbl_LoanData[[#This Row],[Application Date]]),MONTH(tbl_LoanData[[#This Row],[Application Date]]),1)</f>
        <v>45931</v>
      </c>
      <c r="AM5931" s="14">
        <f ca="1">IF(AND(tbl_LoanData[[#This Row],[Application Date]]&gt;=EOMONTH(TODAY(),-1)+1,tbl_LoanData[[#This Row],[Application Date]]&lt;=TODAY()),tbl_LoanData[[#This Row],[Loan Amount]],0)</f>
        <v>0</v>
      </c>
      <c r="AN5931" s="14">
        <f>tbl_LoanData[[#This Row],[Amount Paid]]-(Q5931-X5931)</f>
        <v>-1067400</v>
      </c>
      <c r="AO5931" s="14">
        <f>IF(tbl_LoanData[[#This Row],[Application Status]]="Approved",1,0)</f>
        <v>0</v>
      </c>
      <c r="AP5931" s="22" t="str">
        <f t="shared" ca="1" si="277"/>
        <v/>
      </c>
      <c r="AQ5931" s="22" t="str">
        <f t="shared" ca="1" si="278"/>
        <v/>
      </c>
    </row>
    <row r="5932" spans="1:43" ht="14.4" customHeight="1" x14ac:dyDescent="0.3">
      <c r="A5932" s="2" t="s">
        <v>12605</v>
      </c>
      <c r="B5932" s="2" t="s">
        <v>12606</v>
      </c>
      <c r="C5932" s="2" t="s">
        <v>464</v>
      </c>
      <c r="D5932" s="2" t="s">
        <v>268</v>
      </c>
      <c r="E5932" s="2" t="s">
        <v>209</v>
      </c>
      <c r="F5932" s="2">
        <v>22</v>
      </c>
      <c r="G5932" s="2" t="s">
        <v>83</v>
      </c>
      <c r="H5932" s="2" t="s">
        <v>233</v>
      </c>
      <c r="I5932" s="2" t="s">
        <v>46</v>
      </c>
      <c r="J5932" s="3">
        <v>45942</v>
      </c>
      <c r="K5932" s="3">
        <v>45944</v>
      </c>
      <c r="L5932" s="2" t="s">
        <v>39</v>
      </c>
      <c r="M5932" s="2" t="s">
        <v>157</v>
      </c>
      <c r="N5932" s="2" t="s">
        <v>158</v>
      </c>
      <c r="O5932" s="4">
        <v>1946000</v>
      </c>
      <c r="P5932" s="4">
        <v>709600</v>
      </c>
      <c r="Q5932" s="4">
        <v>1236400</v>
      </c>
      <c r="R5932" s="2">
        <v>24</v>
      </c>
      <c r="S5932" s="5">
        <v>11.34</v>
      </c>
      <c r="T5932" s="4">
        <v>63200.65</v>
      </c>
      <c r="U5932" s="2" t="s">
        <v>73</v>
      </c>
      <c r="V5932" s="2" t="s">
        <v>74</v>
      </c>
      <c r="W5932" s="4">
        <v>632006.5</v>
      </c>
      <c r="X5932" s="4">
        <v>884809.02</v>
      </c>
      <c r="Y5932" s="4">
        <v>1516815.52</v>
      </c>
      <c r="Z5932" s="2">
        <v>0</v>
      </c>
      <c r="AA5932" s="2" t="s">
        <v>56</v>
      </c>
      <c r="AB5932" s="2" t="s">
        <v>15729</v>
      </c>
      <c r="AC5932" s="2" t="s">
        <v>106</v>
      </c>
      <c r="AD5932" s="2" t="s">
        <v>76</v>
      </c>
      <c r="AE5932" s="5">
        <v>63.54</v>
      </c>
      <c r="AF5932" s="2">
        <v>0</v>
      </c>
      <c r="AG5932" s="2" t="s">
        <v>77</v>
      </c>
      <c r="AH5932" s="2">
        <v>2</v>
      </c>
      <c r="AI5932" s="6" t="str">
        <f t="shared" si="276"/>
        <v>18-24</v>
      </c>
      <c r="AJ5932" s="11">
        <f>YEAR(tbl_LoanData[[#This Row],[Application Date]])</f>
        <v>2025</v>
      </c>
      <c r="AK5932" s="11" t="str">
        <f>TEXT(tbl_LoanData[[#This Row],[Application Date]],"MMMM")</f>
        <v>October</v>
      </c>
      <c r="AL5932" s="12">
        <f>DATE(YEAR(tbl_LoanData[[#This Row],[Application Date]]),MONTH(tbl_LoanData[[#This Row],[Application Date]]),1)</f>
        <v>45931</v>
      </c>
      <c r="AM5932" s="14">
        <f ca="1">IF(AND(tbl_LoanData[[#This Row],[Application Date]]&gt;=EOMONTH(TODAY(),-1)+1,tbl_LoanData[[#This Row],[Application Date]]&lt;=TODAY()),tbl_LoanData[[#This Row],[Loan Amount]],0)</f>
        <v>0</v>
      </c>
      <c r="AN5932" s="14">
        <f>tbl_LoanData[[#This Row],[Amount Paid]]-(Q5932-X5932)</f>
        <v>280415.52</v>
      </c>
      <c r="AO5932" s="14">
        <f>IF(tbl_LoanData[[#This Row],[Application Status]]="Approved",1,0)</f>
        <v>1</v>
      </c>
      <c r="AP5932" s="22" t="str">
        <f t="shared" ca="1" si="277"/>
        <v/>
      </c>
      <c r="AQ5932" s="22" t="str">
        <f t="shared" ca="1" si="278"/>
        <v/>
      </c>
    </row>
    <row r="5933" spans="1:43" ht="14.4" customHeight="1" x14ac:dyDescent="0.3">
      <c r="A5933" s="2" t="s">
        <v>12645</v>
      </c>
      <c r="B5933" s="2" t="s">
        <v>12646</v>
      </c>
      <c r="C5933" s="2" t="s">
        <v>397</v>
      </c>
      <c r="D5933" s="2" t="s">
        <v>311</v>
      </c>
      <c r="E5933" s="2" t="s">
        <v>92</v>
      </c>
      <c r="F5933" s="2">
        <v>28</v>
      </c>
      <c r="G5933" s="2" t="s">
        <v>83</v>
      </c>
      <c r="H5933" s="2" t="s">
        <v>70</v>
      </c>
      <c r="I5933" s="2" t="s">
        <v>50</v>
      </c>
      <c r="J5933" s="3">
        <v>45937</v>
      </c>
      <c r="K5933" s="3">
        <v>45939</v>
      </c>
      <c r="L5933" s="2" t="s">
        <v>39</v>
      </c>
      <c r="M5933" s="2" t="s">
        <v>71</v>
      </c>
      <c r="N5933" s="2" t="s">
        <v>294</v>
      </c>
      <c r="O5933" s="4">
        <v>2456000</v>
      </c>
      <c r="P5933" s="4">
        <v>462300</v>
      </c>
      <c r="Q5933" s="4">
        <v>1993700</v>
      </c>
      <c r="R5933" s="2">
        <v>12</v>
      </c>
      <c r="S5933" s="5">
        <v>14.51</v>
      </c>
      <c r="T5933" s="4">
        <v>190248.82</v>
      </c>
      <c r="U5933" s="2" t="s">
        <v>73</v>
      </c>
      <c r="V5933" s="2" t="s">
        <v>74</v>
      </c>
      <c r="W5933" s="4">
        <v>1902488.2</v>
      </c>
      <c r="X5933" s="4">
        <v>380497.67</v>
      </c>
      <c r="Y5933" s="4">
        <v>2282985.87</v>
      </c>
      <c r="Z5933" s="2">
        <v>0</v>
      </c>
      <c r="AA5933" s="2" t="s">
        <v>56</v>
      </c>
      <c r="AB5933" s="2" t="s">
        <v>15731</v>
      </c>
      <c r="AC5933" s="2" t="s">
        <v>87</v>
      </c>
      <c r="AD5933" s="2" t="s">
        <v>76</v>
      </c>
      <c r="AE5933" s="5">
        <v>81.180000000000007</v>
      </c>
      <c r="AF5933" s="2">
        <v>0</v>
      </c>
      <c r="AG5933" s="2" t="s">
        <v>77</v>
      </c>
      <c r="AH5933" s="2">
        <v>2</v>
      </c>
      <c r="AI5933" s="6" t="str">
        <f t="shared" si="276"/>
        <v>25-34</v>
      </c>
      <c r="AJ5933" s="11">
        <f>YEAR(tbl_LoanData[[#This Row],[Application Date]])</f>
        <v>2025</v>
      </c>
      <c r="AK5933" s="11" t="str">
        <f>TEXT(tbl_LoanData[[#This Row],[Application Date]],"MMMM")</f>
        <v>October</v>
      </c>
      <c r="AL5933" s="12">
        <f>DATE(YEAR(tbl_LoanData[[#This Row],[Application Date]]),MONTH(tbl_LoanData[[#This Row],[Application Date]]),1)</f>
        <v>45931</v>
      </c>
      <c r="AM5933" s="14">
        <f ca="1">IF(AND(tbl_LoanData[[#This Row],[Application Date]]&gt;=EOMONTH(TODAY(),-1)+1,tbl_LoanData[[#This Row],[Application Date]]&lt;=TODAY()),tbl_LoanData[[#This Row],[Loan Amount]],0)</f>
        <v>0</v>
      </c>
      <c r="AN5933" s="14">
        <f>tbl_LoanData[[#This Row],[Amount Paid]]-(Q5933-X5933)</f>
        <v>289285.86999999988</v>
      </c>
      <c r="AO5933" s="14">
        <f>IF(tbl_LoanData[[#This Row],[Application Status]]="Approved",1,0)</f>
        <v>1</v>
      </c>
      <c r="AP5933" s="22" t="str">
        <f t="shared" ca="1" si="277"/>
        <v/>
      </c>
      <c r="AQ5933" s="22" t="str">
        <f t="shared" ca="1" si="278"/>
        <v/>
      </c>
    </row>
    <row r="5934" spans="1:43" ht="14.4" customHeight="1" x14ac:dyDescent="0.3">
      <c r="A5934" s="2" t="s">
        <v>12809</v>
      </c>
      <c r="B5934" s="2" t="s">
        <v>12810</v>
      </c>
      <c r="C5934" s="2" t="s">
        <v>530</v>
      </c>
      <c r="D5934" s="2" t="s">
        <v>118</v>
      </c>
      <c r="E5934" s="2" t="s">
        <v>284</v>
      </c>
      <c r="F5934" s="2">
        <v>22</v>
      </c>
      <c r="G5934" s="2" t="s">
        <v>69</v>
      </c>
      <c r="H5934" s="2" t="s">
        <v>259</v>
      </c>
      <c r="I5934" s="2" t="s">
        <v>43</v>
      </c>
      <c r="J5934" s="3">
        <v>45931</v>
      </c>
      <c r="K5934" s="3">
        <v>45952</v>
      </c>
      <c r="L5934" s="2" t="s">
        <v>37</v>
      </c>
      <c r="M5934" s="2" t="s">
        <v>260</v>
      </c>
      <c r="N5934" s="2" t="s">
        <v>261</v>
      </c>
      <c r="O5934" s="4">
        <v>197000</v>
      </c>
      <c r="P5934" s="4">
        <v>36200</v>
      </c>
      <c r="Q5934" s="4">
        <v>160800</v>
      </c>
      <c r="R5934" s="2">
        <v>60</v>
      </c>
      <c r="S5934" s="5">
        <v>13.22</v>
      </c>
      <c r="T5934" s="4">
        <v>4451.4799999999996</v>
      </c>
      <c r="U5934" s="2" t="s">
        <v>73</v>
      </c>
      <c r="V5934" s="2" t="s">
        <v>74</v>
      </c>
      <c r="W5934" s="4">
        <v>44514.8</v>
      </c>
      <c r="X5934" s="4">
        <v>222574</v>
      </c>
      <c r="Y5934" s="4">
        <v>267088.8</v>
      </c>
      <c r="Z5934" s="2">
        <v>0</v>
      </c>
      <c r="AA5934" s="2" t="s">
        <v>56</v>
      </c>
      <c r="AB5934" s="2" t="s">
        <v>15731</v>
      </c>
      <c r="AC5934" s="2" t="s">
        <v>332</v>
      </c>
      <c r="AD5934" s="2" t="s">
        <v>76</v>
      </c>
      <c r="AE5934" s="5">
        <v>81.62</v>
      </c>
      <c r="AF5934" s="2">
        <v>0</v>
      </c>
      <c r="AG5934" s="2" t="s">
        <v>77</v>
      </c>
      <c r="AH5934" s="2">
        <v>21</v>
      </c>
      <c r="AI5934" s="6" t="str">
        <f t="shared" si="276"/>
        <v>18-24</v>
      </c>
      <c r="AJ5934" s="11">
        <f>YEAR(tbl_LoanData[[#This Row],[Application Date]])</f>
        <v>2025</v>
      </c>
      <c r="AK5934" s="11" t="str">
        <f>TEXT(tbl_LoanData[[#This Row],[Application Date]],"MMMM")</f>
        <v>October</v>
      </c>
      <c r="AL5934" s="12">
        <f>DATE(YEAR(tbl_LoanData[[#This Row],[Application Date]]),MONTH(tbl_LoanData[[#This Row],[Application Date]]),1)</f>
        <v>45931</v>
      </c>
      <c r="AM5934" s="14">
        <f ca="1">IF(AND(tbl_LoanData[[#This Row],[Application Date]]&gt;=EOMONTH(TODAY(),-1)+1,tbl_LoanData[[#This Row],[Application Date]]&lt;=TODAY()),tbl_LoanData[[#This Row],[Loan Amount]],0)</f>
        <v>0</v>
      </c>
      <c r="AN5934" s="14">
        <f>tbl_LoanData[[#This Row],[Amount Paid]]-(Q5934-X5934)</f>
        <v>106288.8</v>
      </c>
      <c r="AO5934" s="14">
        <f>IF(tbl_LoanData[[#This Row],[Application Status]]="Approved",1,0)</f>
        <v>1</v>
      </c>
      <c r="AP5934" s="22" t="str">
        <f t="shared" ca="1" si="277"/>
        <v/>
      </c>
      <c r="AQ5934" s="22" t="str">
        <f t="shared" ca="1" si="278"/>
        <v/>
      </c>
    </row>
    <row r="5935" spans="1:43" x14ac:dyDescent="0.3">
      <c r="A5935" s="2" t="s">
        <v>12825</v>
      </c>
      <c r="B5935" s="2" t="s">
        <v>12826</v>
      </c>
      <c r="C5935" s="2" t="s">
        <v>606</v>
      </c>
      <c r="D5935" s="2" t="s">
        <v>117</v>
      </c>
      <c r="E5935" s="2" t="s">
        <v>312</v>
      </c>
      <c r="F5935" s="2">
        <v>41</v>
      </c>
      <c r="G5935" s="2" t="s">
        <v>69</v>
      </c>
      <c r="H5935" s="2" t="s">
        <v>217</v>
      </c>
      <c r="I5935" s="2" t="s">
        <v>46</v>
      </c>
      <c r="J5935" s="3">
        <v>45951</v>
      </c>
      <c r="K5935" s="3">
        <v>45955</v>
      </c>
      <c r="L5935" s="2" t="s">
        <v>37</v>
      </c>
      <c r="M5935" s="2" t="s">
        <v>260</v>
      </c>
      <c r="N5935" s="2" t="s">
        <v>261</v>
      </c>
      <c r="O5935" s="4">
        <v>173000</v>
      </c>
      <c r="P5935" s="4">
        <v>31100</v>
      </c>
      <c r="Q5935" s="4">
        <v>141900</v>
      </c>
      <c r="R5935" s="2">
        <v>18</v>
      </c>
      <c r="S5935" s="5">
        <v>8.07</v>
      </c>
      <c r="T5935" s="4">
        <v>8837.61</v>
      </c>
      <c r="U5935" s="2" t="s">
        <v>73</v>
      </c>
      <c r="V5935" s="2" t="s">
        <v>74</v>
      </c>
      <c r="W5935" s="4">
        <v>79538.490000000005</v>
      </c>
      <c r="X5935" s="4">
        <v>79538.509999999995</v>
      </c>
      <c r="Y5935" s="4">
        <v>159077</v>
      </c>
      <c r="Z5935" s="2">
        <v>0</v>
      </c>
      <c r="AA5935" s="2" t="s">
        <v>56</v>
      </c>
      <c r="AB5935" s="2" t="s">
        <v>15734</v>
      </c>
      <c r="AC5935" s="2" t="s">
        <v>138</v>
      </c>
      <c r="AD5935" s="2" t="s">
        <v>76</v>
      </c>
      <c r="AE5935" s="5">
        <v>82.02</v>
      </c>
      <c r="AF5935" s="2">
        <v>0</v>
      </c>
      <c r="AG5935" s="2" t="s">
        <v>77</v>
      </c>
      <c r="AH5935" s="2">
        <v>4</v>
      </c>
      <c r="AI5935" s="6" t="str">
        <f t="shared" si="276"/>
        <v>35-44</v>
      </c>
      <c r="AJ5935" s="11">
        <f>YEAR(tbl_LoanData[[#This Row],[Application Date]])</f>
        <v>2025</v>
      </c>
      <c r="AK5935" s="11" t="str">
        <f>TEXT(tbl_LoanData[[#This Row],[Application Date]],"MMMM")</f>
        <v>October</v>
      </c>
      <c r="AL5935" s="12">
        <f>DATE(YEAR(tbl_LoanData[[#This Row],[Application Date]]),MONTH(tbl_LoanData[[#This Row],[Application Date]]),1)</f>
        <v>45931</v>
      </c>
      <c r="AM5935" s="14">
        <f ca="1">IF(AND(tbl_LoanData[[#This Row],[Application Date]]&gt;=EOMONTH(TODAY(),-1)+1,tbl_LoanData[[#This Row],[Application Date]]&lt;=TODAY()),tbl_LoanData[[#This Row],[Loan Amount]],0)</f>
        <v>0</v>
      </c>
      <c r="AN5935" s="14">
        <f>tbl_LoanData[[#This Row],[Amount Paid]]-(Q5935-X5935)</f>
        <v>17177</v>
      </c>
      <c r="AO5935" s="14">
        <f>IF(tbl_LoanData[[#This Row],[Application Status]]="Approved",1,0)</f>
        <v>1</v>
      </c>
      <c r="AP5935" s="22" t="str">
        <f t="shared" ca="1" si="277"/>
        <v/>
      </c>
      <c r="AQ5935" s="22" t="str">
        <f t="shared" ca="1" si="278"/>
        <v/>
      </c>
    </row>
    <row r="5936" spans="1:43" ht="14.4" customHeight="1" x14ac:dyDescent="0.3">
      <c r="A5936" s="2" t="s">
        <v>12965</v>
      </c>
      <c r="B5936" s="2" t="s">
        <v>12966</v>
      </c>
      <c r="C5936" s="2" t="s">
        <v>322</v>
      </c>
      <c r="D5936" s="2" t="s">
        <v>117</v>
      </c>
      <c r="E5936" s="2" t="s">
        <v>311</v>
      </c>
      <c r="F5936" s="2">
        <v>61</v>
      </c>
      <c r="G5936" s="2" t="s">
        <v>83</v>
      </c>
      <c r="H5936" s="2" t="s">
        <v>269</v>
      </c>
      <c r="I5936" s="2" t="s">
        <v>46</v>
      </c>
      <c r="J5936" s="3">
        <v>45942</v>
      </c>
      <c r="K5936" s="3">
        <v>45953</v>
      </c>
      <c r="L5936" s="2" t="s">
        <v>40</v>
      </c>
      <c r="M5936" s="2" t="s">
        <v>94</v>
      </c>
      <c r="N5936" s="2" t="s">
        <v>95</v>
      </c>
      <c r="O5936" s="4">
        <v>1511000</v>
      </c>
      <c r="P5936" s="4">
        <v>369500</v>
      </c>
      <c r="Q5936" s="4">
        <v>1141500</v>
      </c>
      <c r="R5936" s="2">
        <v>60</v>
      </c>
      <c r="S5936" s="5">
        <v>7.75</v>
      </c>
      <c r="T5936" s="4">
        <v>26397.19</v>
      </c>
      <c r="U5936" s="2" t="s">
        <v>73</v>
      </c>
      <c r="V5936" s="2" t="s">
        <v>74</v>
      </c>
      <c r="W5936" s="4">
        <v>237574.71</v>
      </c>
      <c r="X5936" s="4">
        <v>1346256.54</v>
      </c>
      <c r="Y5936" s="4">
        <v>1583831.25</v>
      </c>
      <c r="Z5936" s="2">
        <v>0</v>
      </c>
      <c r="AA5936" s="2" t="s">
        <v>56</v>
      </c>
      <c r="AB5936" s="2" t="s">
        <v>15734</v>
      </c>
      <c r="AC5936" s="2" t="s">
        <v>87</v>
      </c>
      <c r="AD5936" s="2" t="s">
        <v>76</v>
      </c>
      <c r="AE5936" s="5">
        <v>75.55</v>
      </c>
      <c r="AF5936" s="2">
        <v>0</v>
      </c>
      <c r="AG5936" s="2" t="s">
        <v>77</v>
      </c>
      <c r="AH5936" s="2">
        <v>11</v>
      </c>
      <c r="AI5936" s="6" t="str">
        <f t="shared" si="276"/>
        <v>55-64</v>
      </c>
      <c r="AJ5936" s="11">
        <f>YEAR(tbl_LoanData[[#This Row],[Application Date]])</f>
        <v>2025</v>
      </c>
      <c r="AK5936" s="11" t="str">
        <f>TEXT(tbl_LoanData[[#This Row],[Application Date]],"MMMM")</f>
        <v>October</v>
      </c>
      <c r="AL5936" s="12">
        <f>DATE(YEAR(tbl_LoanData[[#This Row],[Application Date]]),MONTH(tbl_LoanData[[#This Row],[Application Date]]),1)</f>
        <v>45931</v>
      </c>
      <c r="AM5936" s="14">
        <f ca="1">IF(AND(tbl_LoanData[[#This Row],[Application Date]]&gt;=EOMONTH(TODAY(),-1)+1,tbl_LoanData[[#This Row],[Application Date]]&lt;=TODAY()),tbl_LoanData[[#This Row],[Loan Amount]],0)</f>
        <v>0</v>
      </c>
      <c r="AN5936" s="14">
        <f>tbl_LoanData[[#This Row],[Amount Paid]]-(Q5936-X5936)</f>
        <v>442331.25</v>
      </c>
      <c r="AO5936" s="14">
        <f>IF(tbl_LoanData[[#This Row],[Application Status]]="Approved",1,0)</f>
        <v>1</v>
      </c>
      <c r="AP5936" s="22" t="str">
        <f t="shared" ca="1" si="277"/>
        <v/>
      </c>
      <c r="AQ5936" s="22" t="str">
        <f t="shared" ca="1" si="278"/>
        <v/>
      </c>
    </row>
    <row r="5937" spans="1:43" ht="14.4" customHeight="1" x14ac:dyDescent="0.3">
      <c r="A5937" s="2" t="s">
        <v>12983</v>
      </c>
      <c r="B5937" s="2" t="s">
        <v>12984</v>
      </c>
      <c r="C5937" s="2" t="s">
        <v>249</v>
      </c>
      <c r="D5937" s="2" t="s">
        <v>101</v>
      </c>
      <c r="E5937" s="2" t="s">
        <v>312</v>
      </c>
      <c r="F5937" s="2">
        <v>61</v>
      </c>
      <c r="G5937" s="2" t="s">
        <v>69</v>
      </c>
      <c r="H5937" s="2" t="s">
        <v>211</v>
      </c>
      <c r="I5937" s="2" t="s">
        <v>50</v>
      </c>
      <c r="J5937" s="3">
        <v>45938</v>
      </c>
      <c r="K5937" s="3">
        <v>45951</v>
      </c>
      <c r="L5937" s="2" t="s">
        <v>40</v>
      </c>
      <c r="M5937" s="2" t="s">
        <v>85</v>
      </c>
      <c r="N5937" s="2" t="s">
        <v>270</v>
      </c>
      <c r="O5937" s="4">
        <v>795000</v>
      </c>
      <c r="P5937" s="4">
        <v>290800</v>
      </c>
      <c r="Q5937" s="4">
        <v>504200</v>
      </c>
      <c r="R5937" s="2">
        <v>12</v>
      </c>
      <c r="S5937" s="5">
        <v>6.55</v>
      </c>
      <c r="T5937" s="4">
        <v>44768.76</v>
      </c>
      <c r="U5937" s="2" t="s">
        <v>73</v>
      </c>
      <c r="V5937" s="2" t="s">
        <v>74</v>
      </c>
      <c r="W5937" s="4">
        <v>447687.6</v>
      </c>
      <c r="X5937" s="4">
        <v>89537.5</v>
      </c>
      <c r="Y5937" s="4">
        <v>537225.1</v>
      </c>
      <c r="Z5937" s="2">
        <v>0</v>
      </c>
      <c r="AA5937" s="2" t="s">
        <v>56</v>
      </c>
      <c r="AB5937" s="2" t="s">
        <v>15728</v>
      </c>
      <c r="AC5937" s="2" t="s">
        <v>332</v>
      </c>
      <c r="AD5937" s="2" t="s">
        <v>76</v>
      </c>
      <c r="AE5937" s="5">
        <v>63.42</v>
      </c>
      <c r="AF5937" s="2">
        <v>0</v>
      </c>
      <c r="AG5937" s="2" t="s">
        <v>77</v>
      </c>
      <c r="AH5937" s="2">
        <v>13</v>
      </c>
      <c r="AI5937" s="6" t="str">
        <f t="shared" si="276"/>
        <v>55-64</v>
      </c>
      <c r="AJ5937" s="11">
        <f>YEAR(tbl_LoanData[[#This Row],[Application Date]])</f>
        <v>2025</v>
      </c>
      <c r="AK5937" s="11" t="str">
        <f>TEXT(tbl_LoanData[[#This Row],[Application Date]],"MMMM")</f>
        <v>October</v>
      </c>
      <c r="AL5937" s="12">
        <f>DATE(YEAR(tbl_LoanData[[#This Row],[Application Date]]),MONTH(tbl_LoanData[[#This Row],[Application Date]]),1)</f>
        <v>45931</v>
      </c>
      <c r="AM5937" s="14">
        <f ca="1">IF(AND(tbl_LoanData[[#This Row],[Application Date]]&gt;=EOMONTH(TODAY(),-1)+1,tbl_LoanData[[#This Row],[Application Date]]&lt;=TODAY()),tbl_LoanData[[#This Row],[Loan Amount]],0)</f>
        <v>0</v>
      </c>
      <c r="AN5937" s="14">
        <f>tbl_LoanData[[#This Row],[Amount Paid]]-(Q5937-X5937)</f>
        <v>33025.099999999977</v>
      </c>
      <c r="AO5937" s="14">
        <f>IF(tbl_LoanData[[#This Row],[Application Status]]="Approved",1,0)</f>
        <v>1</v>
      </c>
      <c r="AP5937" s="22" t="str">
        <f t="shared" ca="1" si="277"/>
        <v/>
      </c>
      <c r="AQ5937" s="22" t="str">
        <f t="shared" ca="1" si="278"/>
        <v/>
      </c>
    </row>
    <row r="5938" spans="1:43" ht="14.4" customHeight="1" x14ac:dyDescent="0.3">
      <c r="A5938" s="2" t="s">
        <v>13043</v>
      </c>
      <c r="B5938" s="2" t="s">
        <v>13044</v>
      </c>
      <c r="C5938" s="2" t="s">
        <v>376</v>
      </c>
      <c r="D5938" s="2" t="s">
        <v>182</v>
      </c>
      <c r="E5938" s="2" t="s">
        <v>394</v>
      </c>
      <c r="F5938" s="2">
        <v>43</v>
      </c>
      <c r="G5938" s="2" t="s">
        <v>69</v>
      </c>
      <c r="H5938" s="2" t="s">
        <v>318</v>
      </c>
      <c r="I5938" s="2" t="s">
        <v>42</v>
      </c>
      <c r="J5938" s="3">
        <v>45953</v>
      </c>
      <c r="K5938" s="3">
        <v>45974</v>
      </c>
      <c r="L5938" s="2" t="s">
        <v>37</v>
      </c>
      <c r="M5938" s="2" t="s">
        <v>260</v>
      </c>
      <c r="N5938" s="2" t="s">
        <v>457</v>
      </c>
      <c r="O5938" s="4">
        <v>232000</v>
      </c>
      <c r="P5938" s="4">
        <v>37500</v>
      </c>
      <c r="Q5938" s="4">
        <v>194500</v>
      </c>
      <c r="R5938" s="2">
        <v>48</v>
      </c>
      <c r="S5938" s="5">
        <v>10.94</v>
      </c>
      <c r="T5938" s="4">
        <v>5825.28</v>
      </c>
      <c r="U5938" s="2" t="s">
        <v>73</v>
      </c>
      <c r="V5938" s="2" t="s">
        <v>74</v>
      </c>
      <c r="W5938" s="4">
        <v>52427.519999999997</v>
      </c>
      <c r="X5938" s="4">
        <v>227185.68</v>
      </c>
      <c r="Y5938" s="4">
        <v>279613.2</v>
      </c>
      <c r="Z5938" s="2">
        <v>0</v>
      </c>
      <c r="AA5938" s="2" t="s">
        <v>56</v>
      </c>
      <c r="AB5938" s="2" t="s">
        <v>15736</v>
      </c>
      <c r="AC5938" s="2" t="s">
        <v>138</v>
      </c>
      <c r="AD5938" s="2" t="s">
        <v>76</v>
      </c>
      <c r="AE5938" s="5">
        <v>83.84</v>
      </c>
      <c r="AF5938" s="2">
        <v>0</v>
      </c>
      <c r="AG5938" s="2" t="s">
        <v>77</v>
      </c>
      <c r="AH5938" s="2">
        <v>21</v>
      </c>
      <c r="AI5938" s="6" t="str">
        <f t="shared" si="276"/>
        <v>35-44</v>
      </c>
      <c r="AJ5938" s="11">
        <f>YEAR(tbl_LoanData[[#This Row],[Application Date]])</f>
        <v>2025</v>
      </c>
      <c r="AK5938" s="11" t="str">
        <f>TEXT(tbl_LoanData[[#This Row],[Application Date]],"MMMM")</f>
        <v>October</v>
      </c>
      <c r="AL5938" s="12">
        <f>DATE(YEAR(tbl_LoanData[[#This Row],[Application Date]]),MONTH(tbl_LoanData[[#This Row],[Application Date]]),1)</f>
        <v>45931</v>
      </c>
      <c r="AM5938" s="14">
        <f ca="1">IF(AND(tbl_LoanData[[#This Row],[Application Date]]&gt;=EOMONTH(TODAY(),-1)+1,tbl_LoanData[[#This Row],[Application Date]]&lt;=TODAY()),tbl_LoanData[[#This Row],[Loan Amount]],0)</f>
        <v>0</v>
      </c>
      <c r="AN5938" s="14">
        <f>tbl_LoanData[[#This Row],[Amount Paid]]-(Q5938-X5938)</f>
        <v>85113.199999999983</v>
      </c>
      <c r="AO5938" s="14">
        <f>IF(tbl_LoanData[[#This Row],[Application Status]]="Approved",1,0)</f>
        <v>1</v>
      </c>
      <c r="AP5938" s="22" t="str">
        <f t="shared" ca="1" si="277"/>
        <v/>
      </c>
      <c r="AQ5938" s="22" t="str">
        <f t="shared" ca="1" si="278"/>
        <v/>
      </c>
    </row>
    <row r="5939" spans="1:43" x14ac:dyDescent="0.3">
      <c r="A5939" s="2" t="s">
        <v>13295</v>
      </c>
      <c r="B5939" s="2" t="s">
        <v>13296</v>
      </c>
      <c r="C5939" s="2" t="s">
        <v>343</v>
      </c>
      <c r="D5939" s="2" t="s">
        <v>209</v>
      </c>
      <c r="E5939" s="2" t="s">
        <v>189</v>
      </c>
      <c r="F5939" s="2">
        <v>26</v>
      </c>
      <c r="G5939" s="2" t="s">
        <v>69</v>
      </c>
      <c r="H5939" s="2" t="s">
        <v>372</v>
      </c>
      <c r="I5939" s="2" t="s">
        <v>43</v>
      </c>
      <c r="J5939" s="3">
        <v>45960</v>
      </c>
      <c r="K5939" s="3"/>
      <c r="L5939" s="2" t="s">
        <v>40</v>
      </c>
      <c r="M5939" s="2" t="s">
        <v>157</v>
      </c>
      <c r="N5939" s="2" t="s">
        <v>328</v>
      </c>
      <c r="O5939" s="4">
        <v>1538000</v>
      </c>
      <c r="P5939" s="4">
        <v>574800</v>
      </c>
      <c r="Q5939" s="4">
        <v>963200</v>
      </c>
      <c r="R5939" s="2">
        <v>48</v>
      </c>
      <c r="S5939" s="5">
        <v>9.5299999999999994</v>
      </c>
      <c r="T5939" s="4">
        <v>27716.080000000002</v>
      </c>
      <c r="U5939" s="2" t="s">
        <v>113</v>
      </c>
      <c r="V5939" s="2" t="s">
        <v>97</v>
      </c>
      <c r="W5939" s="4">
        <v>0</v>
      </c>
      <c r="X5939" s="4">
        <v>0</v>
      </c>
      <c r="Y5939" s="4">
        <v>1330371.8400000001</v>
      </c>
      <c r="Z5939" s="2">
        <v>0</v>
      </c>
      <c r="AA5939" s="2" t="s">
        <v>97</v>
      </c>
      <c r="AB5939" s="2" t="s">
        <v>15734</v>
      </c>
      <c r="AC5939" s="2" t="s">
        <v>121</v>
      </c>
      <c r="AD5939" s="2" t="s">
        <v>76</v>
      </c>
      <c r="AE5939" s="5">
        <v>62.63</v>
      </c>
      <c r="AF5939" s="2">
        <v>0</v>
      </c>
      <c r="AG5939" s="2" t="s">
        <v>97</v>
      </c>
      <c r="AH5939" s="2"/>
      <c r="AI5939" s="6" t="str">
        <f t="shared" si="276"/>
        <v>25-34</v>
      </c>
      <c r="AJ5939" s="11">
        <f>YEAR(tbl_LoanData[[#This Row],[Application Date]])</f>
        <v>2025</v>
      </c>
      <c r="AK5939" s="11" t="str">
        <f>TEXT(tbl_LoanData[[#This Row],[Application Date]],"MMMM")</f>
        <v>October</v>
      </c>
      <c r="AL5939" s="12">
        <f>DATE(YEAR(tbl_LoanData[[#This Row],[Application Date]]),MONTH(tbl_LoanData[[#This Row],[Application Date]]),1)</f>
        <v>45931</v>
      </c>
      <c r="AM5939" s="14">
        <f ca="1">IF(AND(tbl_LoanData[[#This Row],[Application Date]]&gt;=EOMONTH(TODAY(),-1)+1,tbl_LoanData[[#This Row],[Application Date]]&lt;=TODAY()),tbl_LoanData[[#This Row],[Loan Amount]],0)</f>
        <v>0</v>
      </c>
      <c r="AN5939" s="14">
        <f>tbl_LoanData[[#This Row],[Amount Paid]]-(Q5939-X5939)</f>
        <v>-963200</v>
      </c>
      <c r="AO5939" s="14">
        <f>IF(tbl_LoanData[[#This Row],[Application Status]]="Approved",1,0)</f>
        <v>0</v>
      </c>
      <c r="AP5939" s="22" t="str">
        <f t="shared" ca="1" si="277"/>
        <v/>
      </c>
      <c r="AQ5939" s="22" t="str">
        <f t="shared" ca="1" si="278"/>
        <v/>
      </c>
    </row>
    <row r="5940" spans="1:43" x14ac:dyDescent="0.3">
      <c r="A5940" s="2" t="s">
        <v>13399</v>
      </c>
      <c r="B5940" s="2" t="s">
        <v>13400</v>
      </c>
      <c r="C5940" s="2" t="s">
        <v>546</v>
      </c>
      <c r="D5940" s="2" t="s">
        <v>189</v>
      </c>
      <c r="E5940" s="2" t="s">
        <v>142</v>
      </c>
      <c r="F5940" s="2">
        <v>31</v>
      </c>
      <c r="G5940" s="2" t="s">
        <v>83</v>
      </c>
      <c r="H5940" s="2" t="s">
        <v>166</v>
      </c>
      <c r="I5940" s="2" t="s">
        <v>46</v>
      </c>
      <c r="J5940" s="3">
        <v>45945</v>
      </c>
      <c r="K5940" s="3">
        <v>45951</v>
      </c>
      <c r="L5940" s="2" t="s">
        <v>38</v>
      </c>
      <c r="M5940" s="2" t="s">
        <v>85</v>
      </c>
      <c r="N5940" s="2" t="s">
        <v>314</v>
      </c>
      <c r="O5940" s="4">
        <v>1714000</v>
      </c>
      <c r="P5940" s="4">
        <v>516100</v>
      </c>
      <c r="Q5940" s="4">
        <v>1197900</v>
      </c>
      <c r="R5940" s="2">
        <v>12</v>
      </c>
      <c r="S5940" s="5">
        <v>7.04</v>
      </c>
      <c r="T5940" s="4">
        <v>106852.68</v>
      </c>
      <c r="U5940" s="2" t="s">
        <v>73</v>
      </c>
      <c r="V5940" s="2" t="s">
        <v>74</v>
      </c>
      <c r="W5940" s="4">
        <v>1068526.8</v>
      </c>
      <c r="X5940" s="4">
        <v>213705.36</v>
      </c>
      <c r="Y5940" s="4">
        <v>1282232.1599999999</v>
      </c>
      <c r="Z5940" s="2">
        <v>0</v>
      </c>
      <c r="AA5940" s="2" t="s">
        <v>56</v>
      </c>
      <c r="AB5940" s="2" t="s">
        <v>15730</v>
      </c>
      <c r="AC5940" s="2" t="s">
        <v>87</v>
      </c>
      <c r="AD5940" s="2" t="s">
        <v>76</v>
      </c>
      <c r="AE5940" s="5">
        <v>69.89</v>
      </c>
      <c r="AF5940" s="2">
        <v>0</v>
      </c>
      <c r="AG5940" s="2" t="s">
        <v>77</v>
      </c>
      <c r="AH5940" s="2">
        <v>6</v>
      </c>
      <c r="AI5940" s="6" t="str">
        <f t="shared" si="276"/>
        <v>25-34</v>
      </c>
      <c r="AJ5940" s="11">
        <f>YEAR(tbl_LoanData[[#This Row],[Application Date]])</f>
        <v>2025</v>
      </c>
      <c r="AK5940" s="11" t="str">
        <f>TEXT(tbl_LoanData[[#This Row],[Application Date]],"MMMM")</f>
        <v>October</v>
      </c>
      <c r="AL5940" s="12">
        <f>DATE(YEAR(tbl_LoanData[[#This Row],[Application Date]]),MONTH(tbl_LoanData[[#This Row],[Application Date]]),1)</f>
        <v>45931</v>
      </c>
      <c r="AM5940" s="14">
        <f ca="1">IF(AND(tbl_LoanData[[#This Row],[Application Date]]&gt;=EOMONTH(TODAY(),-1)+1,tbl_LoanData[[#This Row],[Application Date]]&lt;=TODAY()),tbl_LoanData[[#This Row],[Loan Amount]],0)</f>
        <v>0</v>
      </c>
      <c r="AN5940" s="14">
        <f>tbl_LoanData[[#This Row],[Amount Paid]]-(Q5940-X5940)</f>
        <v>84332.160000000033</v>
      </c>
      <c r="AO5940" s="14">
        <f>IF(tbl_LoanData[[#This Row],[Application Status]]="Approved",1,0)</f>
        <v>1</v>
      </c>
      <c r="AP5940" s="22" t="str">
        <f t="shared" ca="1" si="277"/>
        <v/>
      </c>
      <c r="AQ5940" s="22" t="str">
        <f t="shared" ca="1" si="278"/>
        <v/>
      </c>
    </row>
    <row r="5941" spans="1:43" x14ac:dyDescent="0.3">
      <c r="A5941" s="2" t="s">
        <v>13461</v>
      </c>
      <c r="B5941" s="2" t="s">
        <v>13462</v>
      </c>
      <c r="C5941" s="2" t="s">
        <v>606</v>
      </c>
      <c r="D5941" s="2" t="s">
        <v>117</v>
      </c>
      <c r="E5941" s="2" t="s">
        <v>540</v>
      </c>
      <c r="F5941" s="2">
        <v>27</v>
      </c>
      <c r="G5941" s="2" t="s">
        <v>69</v>
      </c>
      <c r="H5941" s="2" t="s">
        <v>313</v>
      </c>
      <c r="I5941" s="2" t="s">
        <v>44</v>
      </c>
      <c r="J5941" s="3">
        <v>45945</v>
      </c>
      <c r="K5941" s="3">
        <v>45957</v>
      </c>
      <c r="L5941" s="2" t="s">
        <v>39</v>
      </c>
      <c r="M5941" s="2" t="s">
        <v>71</v>
      </c>
      <c r="N5941" s="2" t="s">
        <v>72</v>
      </c>
      <c r="O5941" s="4">
        <v>1808000</v>
      </c>
      <c r="P5941" s="4">
        <v>531600</v>
      </c>
      <c r="Q5941" s="4">
        <v>1276400</v>
      </c>
      <c r="R5941" s="2">
        <v>24</v>
      </c>
      <c r="S5941" s="5">
        <v>10.56</v>
      </c>
      <c r="T5941" s="4">
        <v>64415.65</v>
      </c>
      <c r="U5941" s="2" t="s">
        <v>73</v>
      </c>
      <c r="V5941" s="2" t="s">
        <v>74</v>
      </c>
      <c r="W5941" s="4">
        <v>579740.85</v>
      </c>
      <c r="X5941" s="4">
        <v>966234.83</v>
      </c>
      <c r="Y5941" s="4">
        <v>1545975.68</v>
      </c>
      <c r="Z5941" s="2">
        <v>0</v>
      </c>
      <c r="AA5941" s="2" t="s">
        <v>56</v>
      </c>
      <c r="AB5941" s="2" t="s">
        <v>15733</v>
      </c>
      <c r="AC5941" s="2" t="s">
        <v>87</v>
      </c>
      <c r="AD5941" s="2" t="s">
        <v>76</v>
      </c>
      <c r="AE5941" s="5">
        <v>70.599999999999994</v>
      </c>
      <c r="AF5941" s="2">
        <v>0</v>
      </c>
      <c r="AG5941" s="2" t="s">
        <v>77</v>
      </c>
      <c r="AH5941" s="2">
        <v>12</v>
      </c>
      <c r="AI5941" s="6" t="str">
        <f t="shared" si="276"/>
        <v>25-34</v>
      </c>
      <c r="AJ5941" s="11">
        <f>YEAR(tbl_LoanData[[#This Row],[Application Date]])</f>
        <v>2025</v>
      </c>
      <c r="AK5941" s="11" t="str">
        <f>TEXT(tbl_LoanData[[#This Row],[Application Date]],"MMMM")</f>
        <v>October</v>
      </c>
      <c r="AL5941" s="12">
        <f>DATE(YEAR(tbl_LoanData[[#This Row],[Application Date]]),MONTH(tbl_LoanData[[#This Row],[Application Date]]),1)</f>
        <v>45931</v>
      </c>
      <c r="AM5941" s="14">
        <f ca="1">IF(AND(tbl_LoanData[[#This Row],[Application Date]]&gt;=EOMONTH(TODAY(),-1)+1,tbl_LoanData[[#This Row],[Application Date]]&lt;=TODAY()),tbl_LoanData[[#This Row],[Loan Amount]],0)</f>
        <v>0</v>
      </c>
      <c r="AN5941" s="14">
        <f>tbl_LoanData[[#This Row],[Amount Paid]]-(Q5941-X5941)</f>
        <v>269575.67999999993</v>
      </c>
      <c r="AO5941" s="14">
        <f>IF(tbl_LoanData[[#This Row],[Application Status]]="Approved",1,0)</f>
        <v>1</v>
      </c>
      <c r="AP5941" s="22" t="str">
        <f t="shared" ca="1" si="277"/>
        <v/>
      </c>
      <c r="AQ5941" s="22" t="str">
        <f t="shared" ca="1" si="278"/>
        <v/>
      </c>
    </row>
    <row r="5942" spans="1:43" x14ac:dyDescent="0.3">
      <c r="A5942" s="2" t="s">
        <v>13495</v>
      </c>
      <c r="B5942" s="2" t="s">
        <v>13496</v>
      </c>
      <c r="C5942" s="2" t="s">
        <v>687</v>
      </c>
      <c r="D5942" s="2" t="s">
        <v>311</v>
      </c>
      <c r="E5942" s="2" t="s">
        <v>311</v>
      </c>
      <c r="F5942" s="2">
        <v>35</v>
      </c>
      <c r="G5942" s="2" t="s">
        <v>83</v>
      </c>
      <c r="H5942" s="2" t="s">
        <v>205</v>
      </c>
      <c r="I5942" s="2" t="s">
        <v>49</v>
      </c>
      <c r="J5942" s="3">
        <v>45936</v>
      </c>
      <c r="K5942" s="3">
        <v>45939</v>
      </c>
      <c r="L5942" s="2" t="s">
        <v>36</v>
      </c>
      <c r="M5942" s="2" t="s">
        <v>85</v>
      </c>
      <c r="N5942" s="2" t="s">
        <v>624</v>
      </c>
      <c r="O5942" s="4">
        <v>1986000</v>
      </c>
      <c r="P5942" s="4">
        <v>436100</v>
      </c>
      <c r="Q5942" s="4">
        <v>1549900</v>
      </c>
      <c r="R5942" s="2">
        <v>48</v>
      </c>
      <c r="S5942" s="5">
        <v>10.98</v>
      </c>
      <c r="T5942" s="4">
        <v>46471.17</v>
      </c>
      <c r="U5942" s="2" t="s">
        <v>73</v>
      </c>
      <c r="V5942" s="2" t="s">
        <v>74</v>
      </c>
      <c r="W5942" s="4">
        <v>464711.7</v>
      </c>
      <c r="X5942" s="4">
        <v>1765904.38</v>
      </c>
      <c r="Y5942" s="4">
        <v>2230616.08</v>
      </c>
      <c r="Z5942" s="2">
        <v>0</v>
      </c>
      <c r="AA5942" s="2" t="s">
        <v>56</v>
      </c>
      <c r="AB5942" s="2" t="s">
        <v>15727</v>
      </c>
      <c r="AC5942" s="2" t="s">
        <v>87</v>
      </c>
      <c r="AD5942" s="2" t="s">
        <v>76</v>
      </c>
      <c r="AE5942" s="5">
        <v>78.040000000000006</v>
      </c>
      <c r="AF5942" s="2">
        <v>0</v>
      </c>
      <c r="AG5942" s="2" t="s">
        <v>77</v>
      </c>
      <c r="AH5942" s="2">
        <v>3</v>
      </c>
      <c r="AI5942" s="6" t="str">
        <f t="shared" si="276"/>
        <v>35-44</v>
      </c>
      <c r="AJ5942" s="11">
        <f>YEAR(tbl_LoanData[[#This Row],[Application Date]])</f>
        <v>2025</v>
      </c>
      <c r="AK5942" s="11" t="str">
        <f>TEXT(tbl_LoanData[[#This Row],[Application Date]],"MMMM")</f>
        <v>October</v>
      </c>
      <c r="AL5942" s="12">
        <f>DATE(YEAR(tbl_LoanData[[#This Row],[Application Date]]),MONTH(tbl_LoanData[[#This Row],[Application Date]]),1)</f>
        <v>45931</v>
      </c>
      <c r="AM5942" s="14">
        <f ca="1">IF(AND(tbl_LoanData[[#This Row],[Application Date]]&gt;=EOMONTH(TODAY(),-1)+1,tbl_LoanData[[#This Row],[Application Date]]&lt;=TODAY()),tbl_LoanData[[#This Row],[Loan Amount]],0)</f>
        <v>0</v>
      </c>
      <c r="AN5942" s="14">
        <f>tbl_LoanData[[#This Row],[Amount Paid]]-(Q5942-X5942)</f>
        <v>680716.07999999984</v>
      </c>
      <c r="AO5942" s="14">
        <f>IF(tbl_LoanData[[#This Row],[Application Status]]="Approved",1,0)</f>
        <v>1</v>
      </c>
      <c r="AP5942" s="22" t="str">
        <f t="shared" ca="1" si="277"/>
        <v/>
      </c>
      <c r="AQ5942" s="22" t="str">
        <f t="shared" ca="1" si="278"/>
        <v/>
      </c>
    </row>
    <row r="5943" spans="1:43" ht="14.4" customHeight="1" x14ac:dyDescent="0.3">
      <c r="A5943" s="2" t="s">
        <v>13591</v>
      </c>
      <c r="B5943" s="2" t="s">
        <v>13592</v>
      </c>
      <c r="C5943" s="2" t="s">
        <v>533</v>
      </c>
      <c r="D5943" s="2" t="s">
        <v>232</v>
      </c>
      <c r="E5943" s="2" t="s">
        <v>465</v>
      </c>
      <c r="F5943" s="2">
        <v>42</v>
      </c>
      <c r="G5943" s="2" t="s">
        <v>83</v>
      </c>
      <c r="H5943" s="2" t="s">
        <v>177</v>
      </c>
      <c r="I5943" s="2" t="s">
        <v>43</v>
      </c>
      <c r="J5943" s="3">
        <v>45933</v>
      </c>
      <c r="K5943" s="3">
        <v>45940</v>
      </c>
      <c r="L5943" s="2" t="s">
        <v>39</v>
      </c>
      <c r="M5943" s="2" t="s">
        <v>167</v>
      </c>
      <c r="N5943" s="2" t="s">
        <v>168</v>
      </c>
      <c r="O5943" s="4">
        <v>1950000</v>
      </c>
      <c r="P5943" s="4">
        <v>767100</v>
      </c>
      <c r="Q5943" s="4">
        <v>1182900</v>
      </c>
      <c r="R5943" s="2">
        <v>12</v>
      </c>
      <c r="S5943" s="5">
        <v>9.23</v>
      </c>
      <c r="T5943" s="4">
        <v>107673.47</v>
      </c>
      <c r="U5943" s="2" t="s">
        <v>73</v>
      </c>
      <c r="V5943" s="2" t="s">
        <v>74</v>
      </c>
      <c r="W5943" s="4">
        <v>1076734.7</v>
      </c>
      <c r="X5943" s="4">
        <v>215346.97</v>
      </c>
      <c r="Y5943" s="4">
        <v>1292081.67</v>
      </c>
      <c r="Z5943" s="2">
        <v>0</v>
      </c>
      <c r="AA5943" s="2" t="s">
        <v>56</v>
      </c>
      <c r="AB5943" s="2" t="s">
        <v>15729</v>
      </c>
      <c r="AC5943" s="2" t="s">
        <v>121</v>
      </c>
      <c r="AD5943" s="2" t="s">
        <v>76</v>
      </c>
      <c r="AE5943" s="5">
        <v>60.66</v>
      </c>
      <c r="AF5943" s="2">
        <v>0</v>
      </c>
      <c r="AG5943" s="2" t="s">
        <v>77</v>
      </c>
      <c r="AH5943" s="2">
        <v>7</v>
      </c>
      <c r="AI5943" s="6" t="str">
        <f t="shared" si="276"/>
        <v>35-44</v>
      </c>
      <c r="AJ5943" s="11">
        <f>YEAR(tbl_LoanData[[#This Row],[Application Date]])</f>
        <v>2025</v>
      </c>
      <c r="AK5943" s="11" t="str">
        <f>TEXT(tbl_LoanData[[#This Row],[Application Date]],"MMMM")</f>
        <v>October</v>
      </c>
      <c r="AL5943" s="12">
        <f>DATE(YEAR(tbl_LoanData[[#This Row],[Application Date]]),MONTH(tbl_LoanData[[#This Row],[Application Date]]),1)</f>
        <v>45931</v>
      </c>
      <c r="AM5943" s="14">
        <f ca="1">IF(AND(tbl_LoanData[[#This Row],[Application Date]]&gt;=EOMONTH(TODAY(),-1)+1,tbl_LoanData[[#This Row],[Application Date]]&lt;=TODAY()),tbl_LoanData[[#This Row],[Loan Amount]],0)</f>
        <v>0</v>
      </c>
      <c r="AN5943" s="14">
        <f>tbl_LoanData[[#This Row],[Amount Paid]]-(Q5943-X5943)</f>
        <v>109181.66999999993</v>
      </c>
      <c r="AO5943" s="14">
        <f>IF(tbl_LoanData[[#This Row],[Application Status]]="Approved",1,0)</f>
        <v>1</v>
      </c>
      <c r="AP5943" s="22" t="str">
        <f t="shared" ca="1" si="277"/>
        <v/>
      </c>
      <c r="AQ5943" s="22" t="str">
        <f t="shared" ca="1" si="278"/>
        <v/>
      </c>
    </row>
    <row r="5944" spans="1:43" ht="14.4" customHeight="1" x14ac:dyDescent="0.3">
      <c r="A5944" s="2" t="s">
        <v>13757</v>
      </c>
      <c r="B5944" s="2" t="s">
        <v>13758</v>
      </c>
      <c r="C5944" s="2" t="s">
        <v>809</v>
      </c>
      <c r="D5944" s="2" t="s">
        <v>204</v>
      </c>
      <c r="E5944" s="2" t="s">
        <v>385</v>
      </c>
      <c r="F5944" s="2">
        <v>31</v>
      </c>
      <c r="G5944" s="2" t="s">
        <v>69</v>
      </c>
      <c r="H5944" s="2" t="s">
        <v>224</v>
      </c>
      <c r="I5944" s="2" t="s">
        <v>54</v>
      </c>
      <c r="J5944" s="3">
        <v>45935</v>
      </c>
      <c r="K5944" s="3">
        <v>45944</v>
      </c>
      <c r="L5944" s="2" t="s">
        <v>40</v>
      </c>
      <c r="M5944" s="2" t="s">
        <v>94</v>
      </c>
      <c r="N5944" s="2" t="s">
        <v>95</v>
      </c>
      <c r="O5944" s="4">
        <v>914000</v>
      </c>
      <c r="P5944" s="4">
        <v>296500</v>
      </c>
      <c r="Q5944" s="4">
        <v>617500</v>
      </c>
      <c r="R5944" s="2">
        <v>48</v>
      </c>
      <c r="S5944" s="5">
        <v>9.89</v>
      </c>
      <c r="T5944" s="4">
        <v>17953.810000000001</v>
      </c>
      <c r="U5944" s="2" t="s">
        <v>73</v>
      </c>
      <c r="V5944" s="2" t="s">
        <v>74</v>
      </c>
      <c r="W5944" s="4">
        <v>179538.1</v>
      </c>
      <c r="X5944" s="4">
        <v>682244.9</v>
      </c>
      <c r="Y5944" s="4">
        <v>861783</v>
      </c>
      <c r="Z5944" s="2">
        <v>0</v>
      </c>
      <c r="AA5944" s="2" t="s">
        <v>56</v>
      </c>
      <c r="AB5944" s="2" t="s">
        <v>15729</v>
      </c>
      <c r="AC5944" s="2" t="s">
        <v>138</v>
      </c>
      <c r="AD5944" s="2" t="s">
        <v>76</v>
      </c>
      <c r="AE5944" s="5">
        <v>67.56</v>
      </c>
      <c r="AF5944" s="2">
        <v>0</v>
      </c>
      <c r="AG5944" s="2" t="s">
        <v>77</v>
      </c>
      <c r="AH5944" s="2">
        <v>9</v>
      </c>
      <c r="AI5944" s="6" t="str">
        <f t="shared" si="276"/>
        <v>25-34</v>
      </c>
      <c r="AJ5944" s="11">
        <f>YEAR(tbl_LoanData[[#This Row],[Application Date]])</f>
        <v>2025</v>
      </c>
      <c r="AK5944" s="11" t="str">
        <f>TEXT(tbl_LoanData[[#This Row],[Application Date]],"MMMM")</f>
        <v>October</v>
      </c>
      <c r="AL5944" s="12">
        <f>DATE(YEAR(tbl_LoanData[[#This Row],[Application Date]]),MONTH(tbl_LoanData[[#This Row],[Application Date]]),1)</f>
        <v>45931</v>
      </c>
      <c r="AM5944" s="14">
        <f ca="1">IF(AND(tbl_LoanData[[#This Row],[Application Date]]&gt;=EOMONTH(TODAY(),-1)+1,tbl_LoanData[[#This Row],[Application Date]]&lt;=TODAY()),tbl_LoanData[[#This Row],[Loan Amount]],0)</f>
        <v>0</v>
      </c>
      <c r="AN5944" s="14">
        <f>tbl_LoanData[[#This Row],[Amount Paid]]-(Q5944-X5944)</f>
        <v>244283.00000000003</v>
      </c>
      <c r="AO5944" s="14">
        <f>IF(tbl_LoanData[[#This Row],[Application Status]]="Approved",1,0)</f>
        <v>1</v>
      </c>
      <c r="AP5944" s="22" t="str">
        <f t="shared" ca="1" si="277"/>
        <v/>
      </c>
      <c r="AQ5944" s="22" t="str">
        <f t="shared" ca="1" si="278"/>
        <v/>
      </c>
    </row>
    <row r="5945" spans="1:43" x14ac:dyDescent="0.3">
      <c r="A5945" s="2" t="s">
        <v>13777</v>
      </c>
      <c r="B5945" s="2" t="s">
        <v>13778</v>
      </c>
      <c r="C5945" s="2" t="s">
        <v>413</v>
      </c>
      <c r="D5945" s="2" t="s">
        <v>268</v>
      </c>
      <c r="E5945" s="2" t="s">
        <v>135</v>
      </c>
      <c r="F5945" s="2">
        <v>25</v>
      </c>
      <c r="G5945" s="2" t="s">
        <v>83</v>
      </c>
      <c r="H5945" s="2" t="s">
        <v>398</v>
      </c>
      <c r="I5945" s="2" t="s">
        <v>46</v>
      </c>
      <c r="J5945" s="3">
        <v>45951</v>
      </c>
      <c r="K5945" s="3"/>
      <c r="L5945" s="2" t="s">
        <v>40</v>
      </c>
      <c r="M5945" s="2" t="s">
        <v>111</v>
      </c>
      <c r="N5945" s="2" t="s">
        <v>369</v>
      </c>
      <c r="O5945" s="4">
        <v>1423000</v>
      </c>
      <c r="P5945" s="4">
        <v>256200</v>
      </c>
      <c r="Q5945" s="4">
        <v>1166800</v>
      </c>
      <c r="R5945" s="2">
        <v>60</v>
      </c>
      <c r="S5945" s="5">
        <v>6.82</v>
      </c>
      <c r="T5945" s="4">
        <v>26077.98</v>
      </c>
      <c r="U5945" s="2" t="s">
        <v>96</v>
      </c>
      <c r="V5945" s="2" t="s">
        <v>97</v>
      </c>
      <c r="W5945" s="4">
        <v>0</v>
      </c>
      <c r="X5945" s="4">
        <v>0</v>
      </c>
      <c r="Y5945" s="4">
        <v>1564678.8</v>
      </c>
      <c r="Z5945" s="2">
        <v>0</v>
      </c>
      <c r="AA5945" s="2" t="s">
        <v>97</v>
      </c>
      <c r="AB5945" s="2" t="s">
        <v>15728</v>
      </c>
      <c r="AC5945" s="2" t="s">
        <v>213</v>
      </c>
      <c r="AD5945" s="2" t="s">
        <v>76</v>
      </c>
      <c r="AE5945" s="5">
        <v>82</v>
      </c>
      <c r="AF5945" s="2">
        <v>0</v>
      </c>
      <c r="AG5945" s="2" t="s">
        <v>97</v>
      </c>
      <c r="AH5945" s="2"/>
      <c r="AI5945" s="6" t="str">
        <f t="shared" si="276"/>
        <v>25-34</v>
      </c>
      <c r="AJ5945" s="11">
        <f>YEAR(tbl_LoanData[[#This Row],[Application Date]])</f>
        <v>2025</v>
      </c>
      <c r="AK5945" s="11" t="str">
        <f>TEXT(tbl_LoanData[[#This Row],[Application Date]],"MMMM")</f>
        <v>October</v>
      </c>
      <c r="AL5945" s="12">
        <f>DATE(YEAR(tbl_LoanData[[#This Row],[Application Date]]),MONTH(tbl_LoanData[[#This Row],[Application Date]]),1)</f>
        <v>45931</v>
      </c>
      <c r="AM5945" s="14">
        <f ca="1">IF(AND(tbl_LoanData[[#This Row],[Application Date]]&gt;=EOMONTH(TODAY(),-1)+1,tbl_LoanData[[#This Row],[Application Date]]&lt;=TODAY()),tbl_LoanData[[#This Row],[Loan Amount]],0)</f>
        <v>0</v>
      </c>
      <c r="AN5945" s="14">
        <f>tbl_LoanData[[#This Row],[Amount Paid]]-(Q5945-X5945)</f>
        <v>-1166800</v>
      </c>
      <c r="AO5945" s="14">
        <f>IF(tbl_LoanData[[#This Row],[Application Status]]="Approved",1,0)</f>
        <v>0</v>
      </c>
      <c r="AP5945" s="22" t="str">
        <f t="shared" ca="1" si="277"/>
        <v/>
      </c>
      <c r="AQ5945" s="22" t="str">
        <f t="shared" ca="1" si="278"/>
        <v/>
      </c>
    </row>
    <row r="5946" spans="1:43" ht="14.4" customHeight="1" x14ac:dyDescent="0.3">
      <c r="A5946" s="2" t="s">
        <v>13853</v>
      </c>
      <c r="B5946" s="2" t="s">
        <v>13854</v>
      </c>
      <c r="C5946" s="2" t="s">
        <v>1102</v>
      </c>
      <c r="D5946" s="2" t="s">
        <v>176</v>
      </c>
      <c r="E5946" s="2" t="s">
        <v>102</v>
      </c>
      <c r="F5946" s="2">
        <v>46</v>
      </c>
      <c r="G5946" s="2" t="s">
        <v>69</v>
      </c>
      <c r="H5946" s="2" t="s">
        <v>313</v>
      </c>
      <c r="I5946" s="2" t="s">
        <v>44</v>
      </c>
      <c r="J5946" s="3">
        <v>45931</v>
      </c>
      <c r="K5946" s="3"/>
      <c r="L5946" s="2" t="s">
        <v>40</v>
      </c>
      <c r="M5946" s="2" t="s">
        <v>111</v>
      </c>
      <c r="N5946" s="2" t="s">
        <v>120</v>
      </c>
      <c r="O5946" s="4">
        <v>857000</v>
      </c>
      <c r="P5946" s="4">
        <v>301000</v>
      </c>
      <c r="Q5946" s="4">
        <v>556000</v>
      </c>
      <c r="R5946" s="2">
        <v>24</v>
      </c>
      <c r="S5946" s="5">
        <v>11.1</v>
      </c>
      <c r="T5946" s="4">
        <v>28309.67</v>
      </c>
      <c r="U5946" s="2" t="s">
        <v>113</v>
      </c>
      <c r="V5946" s="2" t="s">
        <v>97</v>
      </c>
      <c r="W5946" s="4">
        <v>0</v>
      </c>
      <c r="X5946" s="4">
        <v>0</v>
      </c>
      <c r="Y5946" s="4">
        <v>679432</v>
      </c>
      <c r="Z5946" s="2">
        <v>0</v>
      </c>
      <c r="AA5946" s="2" t="s">
        <v>97</v>
      </c>
      <c r="AB5946" s="2" t="s">
        <v>15736</v>
      </c>
      <c r="AC5946" s="2" t="s">
        <v>146</v>
      </c>
      <c r="AD5946" s="2" t="s">
        <v>76</v>
      </c>
      <c r="AE5946" s="5">
        <v>64.88</v>
      </c>
      <c r="AF5946" s="2">
        <v>0</v>
      </c>
      <c r="AG5946" s="2" t="s">
        <v>97</v>
      </c>
      <c r="AH5946" s="2"/>
      <c r="AI5946" s="6" t="str">
        <f t="shared" si="276"/>
        <v>45-54</v>
      </c>
      <c r="AJ5946" s="11">
        <f>YEAR(tbl_LoanData[[#This Row],[Application Date]])</f>
        <v>2025</v>
      </c>
      <c r="AK5946" s="11" t="str">
        <f>TEXT(tbl_LoanData[[#This Row],[Application Date]],"MMMM")</f>
        <v>October</v>
      </c>
      <c r="AL5946" s="12">
        <f>DATE(YEAR(tbl_LoanData[[#This Row],[Application Date]]),MONTH(tbl_LoanData[[#This Row],[Application Date]]),1)</f>
        <v>45931</v>
      </c>
      <c r="AM5946" s="14">
        <f ca="1">IF(AND(tbl_LoanData[[#This Row],[Application Date]]&gt;=EOMONTH(TODAY(),-1)+1,tbl_LoanData[[#This Row],[Application Date]]&lt;=TODAY()),tbl_LoanData[[#This Row],[Loan Amount]],0)</f>
        <v>0</v>
      </c>
      <c r="AN5946" s="14">
        <f>tbl_LoanData[[#This Row],[Amount Paid]]-(Q5946-X5946)</f>
        <v>-556000</v>
      </c>
      <c r="AO5946" s="14">
        <f>IF(tbl_LoanData[[#This Row],[Application Status]]="Approved",1,0)</f>
        <v>0</v>
      </c>
      <c r="AP5946" s="22" t="str">
        <f t="shared" ca="1" si="277"/>
        <v/>
      </c>
      <c r="AQ5946" s="22" t="str">
        <f t="shared" ca="1" si="278"/>
        <v/>
      </c>
    </row>
    <row r="5947" spans="1:43" ht="14.4" customHeight="1" x14ac:dyDescent="0.3">
      <c r="A5947" s="2" t="s">
        <v>13923</v>
      </c>
      <c r="B5947" s="2" t="s">
        <v>13924</v>
      </c>
      <c r="C5947" s="2" t="s">
        <v>508</v>
      </c>
      <c r="D5947" s="2" t="s">
        <v>118</v>
      </c>
      <c r="E5947" s="2" t="s">
        <v>165</v>
      </c>
      <c r="F5947" s="2">
        <v>45</v>
      </c>
      <c r="G5947" s="2" t="s">
        <v>83</v>
      </c>
      <c r="H5947" s="2" t="s">
        <v>372</v>
      </c>
      <c r="I5947" s="2" t="s">
        <v>43</v>
      </c>
      <c r="J5947" s="3">
        <v>45935</v>
      </c>
      <c r="K5947" s="3">
        <v>45941</v>
      </c>
      <c r="L5947" s="2" t="s">
        <v>38</v>
      </c>
      <c r="M5947" s="2" t="s">
        <v>111</v>
      </c>
      <c r="N5947" s="2" t="s">
        <v>112</v>
      </c>
      <c r="O5947" s="4">
        <v>1582000</v>
      </c>
      <c r="P5947" s="4">
        <v>398700</v>
      </c>
      <c r="Q5947" s="4">
        <v>1183300</v>
      </c>
      <c r="R5947" s="2">
        <v>36</v>
      </c>
      <c r="S5947" s="5">
        <v>10.11</v>
      </c>
      <c r="T5947" s="4">
        <v>42838.75</v>
      </c>
      <c r="U5947" s="2" t="s">
        <v>73</v>
      </c>
      <c r="V5947" s="2" t="s">
        <v>74</v>
      </c>
      <c r="W5947" s="4">
        <v>385548.75</v>
      </c>
      <c r="X5947" s="4">
        <v>1156646.1399999999</v>
      </c>
      <c r="Y5947" s="4">
        <v>1542194.89</v>
      </c>
      <c r="Z5947" s="2">
        <v>28</v>
      </c>
      <c r="AA5947" s="2" t="s">
        <v>57</v>
      </c>
      <c r="AB5947" s="2" t="s">
        <v>15733</v>
      </c>
      <c r="AC5947" s="2" t="s">
        <v>121</v>
      </c>
      <c r="AD5947" s="2" t="s">
        <v>76</v>
      </c>
      <c r="AE5947" s="5">
        <v>74.8</v>
      </c>
      <c r="AF5947" s="2">
        <v>1</v>
      </c>
      <c r="AG5947" s="2" t="s">
        <v>77</v>
      </c>
      <c r="AH5947" s="2">
        <v>6</v>
      </c>
      <c r="AI5947" s="6" t="str">
        <f t="shared" si="276"/>
        <v>45-54</v>
      </c>
      <c r="AJ5947" s="11">
        <f>YEAR(tbl_LoanData[[#This Row],[Application Date]])</f>
        <v>2025</v>
      </c>
      <c r="AK5947" s="11" t="str">
        <f>TEXT(tbl_LoanData[[#This Row],[Application Date]],"MMMM")</f>
        <v>October</v>
      </c>
      <c r="AL5947" s="12">
        <f>DATE(YEAR(tbl_LoanData[[#This Row],[Application Date]]),MONTH(tbl_LoanData[[#This Row],[Application Date]]),1)</f>
        <v>45931</v>
      </c>
      <c r="AM5947" s="14">
        <f ca="1">IF(AND(tbl_LoanData[[#This Row],[Application Date]]&gt;=EOMONTH(TODAY(),-1)+1,tbl_LoanData[[#This Row],[Application Date]]&lt;=TODAY()),tbl_LoanData[[#This Row],[Loan Amount]],0)</f>
        <v>0</v>
      </c>
      <c r="AN5947" s="14">
        <f>tbl_LoanData[[#This Row],[Amount Paid]]-(Q5947-X5947)</f>
        <v>358894.8899999999</v>
      </c>
      <c r="AO5947" s="14">
        <f>IF(tbl_LoanData[[#This Row],[Application Status]]="Approved",1,0)</f>
        <v>1</v>
      </c>
      <c r="AP5947" s="22" t="str">
        <f t="shared" ca="1" si="277"/>
        <v/>
      </c>
      <c r="AQ5947" s="22" t="str">
        <f t="shared" ca="1" si="278"/>
        <v/>
      </c>
    </row>
    <row r="5948" spans="1:43" ht="14.4" customHeight="1" x14ac:dyDescent="0.3">
      <c r="A5948" s="2" t="s">
        <v>14125</v>
      </c>
      <c r="B5948" s="2" t="s">
        <v>14126</v>
      </c>
      <c r="C5948" s="2" t="s">
        <v>444</v>
      </c>
      <c r="D5948" s="2" t="s">
        <v>254</v>
      </c>
      <c r="E5948" s="2" t="s">
        <v>81</v>
      </c>
      <c r="F5948" s="2">
        <v>35</v>
      </c>
      <c r="G5948" s="2" t="s">
        <v>69</v>
      </c>
      <c r="H5948" s="2" t="s">
        <v>307</v>
      </c>
      <c r="I5948" s="2" t="s">
        <v>43</v>
      </c>
      <c r="J5948" s="3">
        <v>45942</v>
      </c>
      <c r="K5948" s="3"/>
      <c r="L5948" s="2" t="s">
        <v>40</v>
      </c>
      <c r="M5948" s="2" t="s">
        <v>85</v>
      </c>
      <c r="N5948" s="2" t="s">
        <v>270</v>
      </c>
      <c r="O5948" s="4">
        <v>922000</v>
      </c>
      <c r="P5948" s="4">
        <v>169100</v>
      </c>
      <c r="Q5948" s="4">
        <v>752900</v>
      </c>
      <c r="R5948" s="2">
        <v>48</v>
      </c>
      <c r="S5948" s="5">
        <v>12.91</v>
      </c>
      <c r="T5948" s="4">
        <v>23785.37</v>
      </c>
      <c r="U5948" s="2" t="s">
        <v>96</v>
      </c>
      <c r="V5948" s="2" t="s">
        <v>97</v>
      </c>
      <c r="W5948" s="4">
        <v>0</v>
      </c>
      <c r="X5948" s="4">
        <v>0</v>
      </c>
      <c r="Y5948" s="4">
        <v>1141697.56</v>
      </c>
      <c r="Z5948" s="2">
        <v>0</v>
      </c>
      <c r="AA5948" s="2" t="s">
        <v>97</v>
      </c>
      <c r="AB5948" s="2" t="s">
        <v>15735</v>
      </c>
      <c r="AC5948" s="2" t="s">
        <v>87</v>
      </c>
      <c r="AD5948" s="2" t="s">
        <v>76</v>
      </c>
      <c r="AE5948" s="5">
        <v>81.66</v>
      </c>
      <c r="AF5948" s="2">
        <v>0</v>
      </c>
      <c r="AG5948" s="2" t="s">
        <v>97</v>
      </c>
      <c r="AH5948" s="2"/>
      <c r="AI5948" s="6" t="str">
        <f t="shared" si="276"/>
        <v>35-44</v>
      </c>
      <c r="AJ5948" s="11">
        <f>YEAR(tbl_LoanData[[#This Row],[Application Date]])</f>
        <v>2025</v>
      </c>
      <c r="AK5948" s="11" t="str">
        <f>TEXT(tbl_LoanData[[#This Row],[Application Date]],"MMMM")</f>
        <v>October</v>
      </c>
      <c r="AL5948" s="12">
        <f>DATE(YEAR(tbl_LoanData[[#This Row],[Application Date]]),MONTH(tbl_LoanData[[#This Row],[Application Date]]),1)</f>
        <v>45931</v>
      </c>
      <c r="AM5948" s="14">
        <f ca="1">IF(AND(tbl_LoanData[[#This Row],[Application Date]]&gt;=EOMONTH(TODAY(),-1)+1,tbl_LoanData[[#This Row],[Application Date]]&lt;=TODAY()),tbl_LoanData[[#This Row],[Loan Amount]],0)</f>
        <v>0</v>
      </c>
      <c r="AN5948" s="14">
        <f>tbl_LoanData[[#This Row],[Amount Paid]]-(Q5948-X5948)</f>
        <v>-752900</v>
      </c>
      <c r="AO5948" s="14">
        <f>IF(tbl_LoanData[[#This Row],[Application Status]]="Approved",1,0)</f>
        <v>0</v>
      </c>
      <c r="AP5948" s="22" t="str">
        <f t="shared" ca="1" si="277"/>
        <v/>
      </c>
      <c r="AQ5948" s="22" t="str">
        <f t="shared" ca="1" si="278"/>
        <v/>
      </c>
    </row>
    <row r="5949" spans="1:43" ht="14.4" customHeight="1" x14ac:dyDescent="0.3">
      <c r="A5949" s="2" t="s">
        <v>14137</v>
      </c>
      <c r="B5949" s="2" t="s">
        <v>14138</v>
      </c>
      <c r="C5949" s="2" t="s">
        <v>240</v>
      </c>
      <c r="D5949" s="2" t="s">
        <v>232</v>
      </c>
      <c r="E5949" s="2" t="s">
        <v>268</v>
      </c>
      <c r="F5949" s="2">
        <v>25</v>
      </c>
      <c r="G5949" s="2" t="s">
        <v>83</v>
      </c>
      <c r="H5949" s="2" t="s">
        <v>543</v>
      </c>
      <c r="I5949" s="2" t="s">
        <v>45</v>
      </c>
      <c r="J5949" s="3">
        <v>45953</v>
      </c>
      <c r="K5949" s="3">
        <v>45970</v>
      </c>
      <c r="L5949" s="2" t="s">
        <v>40</v>
      </c>
      <c r="M5949" s="2" t="s">
        <v>94</v>
      </c>
      <c r="N5949" s="2" t="s">
        <v>4</v>
      </c>
      <c r="O5949" s="4">
        <v>724000</v>
      </c>
      <c r="P5949" s="4">
        <v>228400</v>
      </c>
      <c r="Q5949" s="4">
        <v>495600</v>
      </c>
      <c r="R5949" s="2">
        <v>48</v>
      </c>
      <c r="S5949" s="5">
        <v>9.7100000000000009</v>
      </c>
      <c r="T5949" s="4">
        <v>14335.23</v>
      </c>
      <c r="U5949" s="2" t="s">
        <v>73</v>
      </c>
      <c r="V5949" s="2" t="s">
        <v>74</v>
      </c>
      <c r="W5949" s="4">
        <v>129017.07</v>
      </c>
      <c r="X5949" s="4">
        <v>559073.97</v>
      </c>
      <c r="Y5949" s="4">
        <v>688091.04</v>
      </c>
      <c r="Z5949" s="2">
        <v>0</v>
      </c>
      <c r="AA5949" s="2" t="s">
        <v>56</v>
      </c>
      <c r="AB5949" s="2" t="s">
        <v>15727</v>
      </c>
      <c r="AC5949" s="2" t="s">
        <v>146</v>
      </c>
      <c r="AD5949" s="2" t="s">
        <v>76</v>
      </c>
      <c r="AE5949" s="5">
        <v>68.45</v>
      </c>
      <c r="AF5949" s="2">
        <v>0</v>
      </c>
      <c r="AG5949" s="2" t="s">
        <v>77</v>
      </c>
      <c r="AH5949" s="2">
        <v>17</v>
      </c>
      <c r="AI5949" s="6" t="str">
        <f t="shared" si="276"/>
        <v>25-34</v>
      </c>
      <c r="AJ5949" s="11">
        <f>YEAR(tbl_LoanData[[#This Row],[Application Date]])</f>
        <v>2025</v>
      </c>
      <c r="AK5949" s="11" t="str">
        <f>TEXT(tbl_LoanData[[#This Row],[Application Date]],"MMMM")</f>
        <v>October</v>
      </c>
      <c r="AL5949" s="12">
        <f>DATE(YEAR(tbl_LoanData[[#This Row],[Application Date]]),MONTH(tbl_LoanData[[#This Row],[Application Date]]),1)</f>
        <v>45931</v>
      </c>
      <c r="AM5949" s="14">
        <f ca="1">IF(AND(tbl_LoanData[[#This Row],[Application Date]]&gt;=EOMONTH(TODAY(),-1)+1,tbl_LoanData[[#This Row],[Application Date]]&lt;=TODAY()),tbl_LoanData[[#This Row],[Loan Amount]],0)</f>
        <v>0</v>
      </c>
      <c r="AN5949" s="14">
        <f>tbl_LoanData[[#This Row],[Amount Paid]]-(Q5949-X5949)</f>
        <v>192491.03999999998</v>
      </c>
      <c r="AO5949" s="14">
        <f>IF(tbl_LoanData[[#This Row],[Application Status]]="Approved",1,0)</f>
        <v>1</v>
      </c>
      <c r="AP5949" s="22" t="str">
        <f t="shared" ca="1" si="277"/>
        <v/>
      </c>
      <c r="AQ5949" s="22" t="str">
        <f t="shared" ca="1" si="278"/>
        <v/>
      </c>
    </row>
    <row r="5950" spans="1:43" ht="14.4" customHeight="1" x14ac:dyDescent="0.3">
      <c r="A5950" s="2" t="s">
        <v>14225</v>
      </c>
      <c r="B5950" s="2" t="s">
        <v>14226</v>
      </c>
      <c r="C5950" s="2" t="s">
        <v>668</v>
      </c>
      <c r="D5950" s="2" t="s">
        <v>91</v>
      </c>
      <c r="E5950" s="2" t="s">
        <v>101</v>
      </c>
      <c r="F5950" s="2">
        <v>28</v>
      </c>
      <c r="G5950" s="2" t="s">
        <v>69</v>
      </c>
      <c r="H5950" s="2" t="s">
        <v>205</v>
      </c>
      <c r="I5950" s="2" t="s">
        <v>49</v>
      </c>
      <c r="J5950" s="3">
        <v>45931</v>
      </c>
      <c r="K5950" s="3">
        <v>45937</v>
      </c>
      <c r="L5950" s="2" t="s">
        <v>36</v>
      </c>
      <c r="M5950" s="2" t="s">
        <v>94</v>
      </c>
      <c r="N5950" s="2" t="s">
        <v>212</v>
      </c>
      <c r="O5950" s="4">
        <v>861000</v>
      </c>
      <c r="P5950" s="4">
        <v>285200</v>
      </c>
      <c r="Q5950" s="4">
        <v>575800</v>
      </c>
      <c r="R5950" s="2">
        <v>24</v>
      </c>
      <c r="S5950" s="5">
        <v>7.04</v>
      </c>
      <c r="T5950" s="4">
        <v>27369.69</v>
      </c>
      <c r="U5950" s="2" t="s">
        <v>73</v>
      </c>
      <c r="V5950" s="2" t="s">
        <v>74</v>
      </c>
      <c r="W5950" s="4">
        <v>273696.90000000002</v>
      </c>
      <c r="X5950" s="4">
        <v>383175.74</v>
      </c>
      <c r="Y5950" s="4">
        <v>656872.64</v>
      </c>
      <c r="Z5950" s="2">
        <v>0</v>
      </c>
      <c r="AA5950" s="2" t="s">
        <v>56</v>
      </c>
      <c r="AB5950" s="2" t="s">
        <v>15735</v>
      </c>
      <c r="AC5950" s="2" t="s">
        <v>213</v>
      </c>
      <c r="AD5950" s="2" t="s">
        <v>76</v>
      </c>
      <c r="AE5950" s="5">
        <v>66.88</v>
      </c>
      <c r="AF5950" s="2">
        <v>0</v>
      </c>
      <c r="AG5950" s="2" t="s">
        <v>77</v>
      </c>
      <c r="AH5950" s="2">
        <v>6</v>
      </c>
      <c r="AI5950" s="6" t="str">
        <f t="shared" si="276"/>
        <v>25-34</v>
      </c>
      <c r="AJ5950" s="11">
        <f>YEAR(tbl_LoanData[[#This Row],[Application Date]])</f>
        <v>2025</v>
      </c>
      <c r="AK5950" s="11" t="str">
        <f>TEXT(tbl_LoanData[[#This Row],[Application Date]],"MMMM")</f>
        <v>October</v>
      </c>
      <c r="AL5950" s="12">
        <f>DATE(YEAR(tbl_LoanData[[#This Row],[Application Date]]),MONTH(tbl_LoanData[[#This Row],[Application Date]]),1)</f>
        <v>45931</v>
      </c>
      <c r="AM5950" s="14">
        <f ca="1">IF(AND(tbl_LoanData[[#This Row],[Application Date]]&gt;=EOMONTH(TODAY(),-1)+1,tbl_LoanData[[#This Row],[Application Date]]&lt;=TODAY()),tbl_LoanData[[#This Row],[Loan Amount]],0)</f>
        <v>0</v>
      </c>
      <c r="AN5950" s="14">
        <f>tbl_LoanData[[#This Row],[Amount Paid]]-(Q5950-X5950)</f>
        <v>81072.640000000014</v>
      </c>
      <c r="AO5950" s="14">
        <f>IF(tbl_LoanData[[#This Row],[Application Status]]="Approved",1,0)</f>
        <v>1</v>
      </c>
      <c r="AP5950" s="22" t="str">
        <f t="shared" ca="1" si="277"/>
        <v/>
      </c>
      <c r="AQ5950" s="22" t="str">
        <f t="shared" ca="1" si="278"/>
        <v/>
      </c>
    </row>
    <row r="5951" spans="1:43" ht="14.4" customHeight="1" x14ac:dyDescent="0.3">
      <c r="A5951" s="2" t="s">
        <v>14317</v>
      </c>
      <c r="B5951" s="2" t="s">
        <v>14318</v>
      </c>
      <c r="C5951" s="2" t="s">
        <v>809</v>
      </c>
      <c r="D5951" s="2" t="s">
        <v>182</v>
      </c>
      <c r="E5951" s="2" t="s">
        <v>67</v>
      </c>
      <c r="F5951" s="2">
        <v>64</v>
      </c>
      <c r="G5951" s="2" t="s">
        <v>69</v>
      </c>
      <c r="H5951" s="2" t="s">
        <v>177</v>
      </c>
      <c r="I5951" s="2" t="s">
        <v>43</v>
      </c>
      <c r="J5951" s="3">
        <v>45960</v>
      </c>
      <c r="K5951" s="3"/>
      <c r="L5951" s="2" t="s">
        <v>36</v>
      </c>
      <c r="M5951" s="2" t="s">
        <v>71</v>
      </c>
      <c r="N5951" s="2" t="s">
        <v>162</v>
      </c>
      <c r="O5951" s="4">
        <v>2179000</v>
      </c>
      <c r="P5951" s="4">
        <v>807800</v>
      </c>
      <c r="Q5951" s="4">
        <v>1371200</v>
      </c>
      <c r="R5951" s="2">
        <v>36</v>
      </c>
      <c r="S5951" s="5">
        <v>11.23</v>
      </c>
      <c r="T5951" s="4">
        <v>50921.04</v>
      </c>
      <c r="U5951" s="2" t="s">
        <v>113</v>
      </c>
      <c r="V5951" s="2" t="s">
        <v>97</v>
      </c>
      <c r="W5951" s="4">
        <v>0</v>
      </c>
      <c r="X5951" s="4">
        <v>0</v>
      </c>
      <c r="Y5951" s="4">
        <v>1833157.28</v>
      </c>
      <c r="Z5951" s="2">
        <v>0</v>
      </c>
      <c r="AA5951" s="2" t="s">
        <v>97</v>
      </c>
      <c r="AB5951" s="2" t="s">
        <v>15727</v>
      </c>
      <c r="AC5951" s="2" t="s">
        <v>138</v>
      </c>
      <c r="AD5951" s="2" t="s">
        <v>76</v>
      </c>
      <c r="AE5951" s="5">
        <v>62.93</v>
      </c>
      <c r="AF5951" s="2">
        <v>0</v>
      </c>
      <c r="AG5951" s="2" t="s">
        <v>97</v>
      </c>
      <c r="AH5951" s="2"/>
      <c r="AI5951" s="6" t="str">
        <f t="shared" si="276"/>
        <v>55-64</v>
      </c>
      <c r="AJ5951" s="11">
        <f>YEAR(tbl_LoanData[[#This Row],[Application Date]])</f>
        <v>2025</v>
      </c>
      <c r="AK5951" s="11" t="str">
        <f>TEXT(tbl_LoanData[[#This Row],[Application Date]],"MMMM")</f>
        <v>October</v>
      </c>
      <c r="AL5951" s="12">
        <f>DATE(YEAR(tbl_LoanData[[#This Row],[Application Date]]),MONTH(tbl_LoanData[[#This Row],[Application Date]]),1)</f>
        <v>45931</v>
      </c>
      <c r="AM5951" s="14">
        <f ca="1">IF(AND(tbl_LoanData[[#This Row],[Application Date]]&gt;=EOMONTH(TODAY(),-1)+1,tbl_LoanData[[#This Row],[Application Date]]&lt;=TODAY()),tbl_LoanData[[#This Row],[Loan Amount]],0)</f>
        <v>0</v>
      </c>
      <c r="AN5951" s="14">
        <f>tbl_LoanData[[#This Row],[Amount Paid]]-(Q5951-X5951)</f>
        <v>-1371200</v>
      </c>
      <c r="AO5951" s="14">
        <f>IF(tbl_LoanData[[#This Row],[Application Status]]="Approved",1,0)</f>
        <v>0</v>
      </c>
      <c r="AP5951" s="22" t="str">
        <f t="shared" ca="1" si="277"/>
        <v/>
      </c>
      <c r="AQ5951" s="22" t="str">
        <f t="shared" ca="1" si="278"/>
        <v/>
      </c>
    </row>
    <row r="5952" spans="1:43" ht="14.4" customHeight="1" x14ac:dyDescent="0.3">
      <c r="A5952" s="2" t="s">
        <v>14475</v>
      </c>
      <c r="B5952" s="2" t="s">
        <v>14476</v>
      </c>
      <c r="C5952" s="2" t="s">
        <v>80</v>
      </c>
      <c r="D5952" s="2" t="s">
        <v>118</v>
      </c>
      <c r="E5952" s="2" t="s">
        <v>118</v>
      </c>
      <c r="F5952" s="2">
        <v>54</v>
      </c>
      <c r="G5952" s="2" t="s">
        <v>83</v>
      </c>
      <c r="H5952" s="2" t="s">
        <v>269</v>
      </c>
      <c r="I5952" s="2" t="s">
        <v>46</v>
      </c>
      <c r="J5952" s="3">
        <v>45933</v>
      </c>
      <c r="K5952" s="3">
        <v>45946</v>
      </c>
      <c r="L5952" s="2" t="s">
        <v>39</v>
      </c>
      <c r="M5952" s="2" t="s">
        <v>85</v>
      </c>
      <c r="N5952" s="2" t="s">
        <v>373</v>
      </c>
      <c r="O5952" s="4">
        <v>2272000</v>
      </c>
      <c r="P5952" s="4">
        <v>620200</v>
      </c>
      <c r="Q5952" s="4">
        <v>1651800</v>
      </c>
      <c r="R5952" s="2">
        <v>36</v>
      </c>
      <c r="S5952" s="5">
        <v>13.07</v>
      </c>
      <c r="T5952" s="4">
        <v>63874.19</v>
      </c>
      <c r="U5952" s="2" t="s">
        <v>73</v>
      </c>
      <c r="V5952" s="2" t="s">
        <v>74</v>
      </c>
      <c r="W5952" s="4">
        <v>447119.33</v>
      </c>
      <c r="X5952" s="4">
        <v>1852351.45</v>
      </c>
      <c r="Y5952" s="4">
        <v>2299470.7799999998</v>
      </c>
      <c r="Z5952" s="2">
        <v>93</v>
      </c>
      <c r="AA5952" s="2" t="s">
        <v>60</v>
      </c>
      <c r="AB5952" s="2" t="s">
        <v>15729</v>
      </c>
      <c r="AC5952" s="2" t="s">
        <v>106</v>
      </c>
      <c r="AD5952" s="2" t="s">
        <v>76</v>
      </c>
      <c r="AE5952" s="5">
        <v>72.7</v>
      </c>
      <c r="AF5952" s="2">
        <v>3</v>
      </c>
      <c r="AG5952" s="2" t="s">
        <v>130</v>
      </c>
      <c r="AH5952" s="2">
        <v>13</v>
      </c>
      <c r="AI5952" s="6" t="str">
        <f t="shared" si="276"/>
        <v>45-54</v>
      </c>
      <c r="AJ5952" s="11">
        <f>YEAR(tbl_LoanData[[#This Row],[Application Date]])</f>
        <v>2025</v>
      </c>
      <c r="AK5952" s="11" t="str">
        <f>TEXT(tbl_LoanData[[#This Row],[Application Date]],"MMMM")</f>
        <v>October</v>
      </c>
      <c r="AL5952" s="12">
        <f>DATE(YEAR(tbl_LoanData[[#This Row],[Application Date]]),MONTH(tbl_LoanData[[#This Row],[Application Date]]),1)</f>
        <v>45931</v>
      </c>
      <c r="AM5952" s="14">
        <f ca="1">IF(AND(tbl_LoanData[[#This Row],[Application Date]]&gt;=EOMONTH(TODAY(),-1)+1,tbl_LoanData[[#This Row],[Application Date]]&lt;=TODAY()),tbl_LoanData[[#This Row],[Loan Amount]],0)</f>
        <v>0</v>
      </c>
      <c r="AN5952" s="14">
        <f>tbl_LoanData[[#This Row],[Amount Paid]]-(Q5952-X5952)</f>
        <v>647670.78</v>
      </c>
      <c r="AO5952" s="14">
        <f>IF(tbl_LoanData[[#This Row],[Application Status]]="Approved",1,0)</f>
        <v>1</v>
      </c>
      <c r="AP5952" s="22" t="str">
        <f t="shared" ca="1" si="277"/>
        <v/>
      </c>
      <c r="AQ5952" s="22" t="str">
        <f t="shared" ca="1" si="278"/>
        <v/>
      </c>
    </row>
    <row r="5953" spans="1:43" ht="14.4" customHeight="1" x14ac:dyDescent="0.3">
      <c r="A5953" s="2" t="s">
        <v>14569</v>
      </c>
      <c r="B5953" s="2" t="s">
        <v>14570</v>
      </c>
      <c r="C5953" s="2" t="s">
        <v>231</v>
      </c>
      <c r="D5953" s="2" t="s">
        <v>176</v>
      </c>
      <c r="E5953" s="2" t="s">
        <v>447</v>
      </c>
      <c r="F5953" s="2">
        <v>31</v>
      </c>
      <c r="G5953" s="2" t="s">
        <v>83</v>
      </c>
      <c r="H5953" s="2" t="s">
        <v>126</v>
      </c>
      <c r="I5953" s="2" t="s">
        <v>44</v>
      </c>
      <c r="J5953" s="3">
        <v>45961</v>
      </c>
      <c r="K5953" s="3">
        <v>45981</v>
      </c>
      <c r="L5953" s="2" t="s">
        <v>36</v>
      </c>
      <c r="M5953" s="2" t="s">
        <v>111</v>
      </c>
      <c r="N5953" s="2" t="s">
        <v>350</v>
      </c>
      <c r="O5953" s="4">
        <v>1572000</v>
      </c>
      <c r="P5953" s="4">
        <v>358800</v>
      </c>
      <c r="Q5953" s="4">
        <v>1213200</v>
      </c>
      <c r="R5953" s="2">
        <v>24</v>
      </c>
      <c r="S5953" s="5">
        <v>5.39</v>
      </c>
      <c r="T5953" s="4">
        <v>55999.29</v>
      </c>
      <c r="U5953" s="2" t="s">
        <v>73</v>
      </c>
      <c r="V5953" s="2" t="s">
        <v>74</v>
      </c>
      <c r="W5953" s="4">
        <v>503993.61</v>
      </c>
      <c r="X5953" s="4">
        <v>839989.35</v>
      </c>
      <c r="Y5953" s="4">
        <v>1343982.96</v>
      </c>
      <c r="Z5953" s="2">
        <v>0</v>
      </c>
      <c r="AA5953" s="2" t="s">
        <v>56</v>
      </c>
      <c r="AB5953" s="2" t="s">
        <v>15727</v>
      </c>
      <c r="AC5953" s="2" t="s">
        <v>87</v>
      </c>
      <c r="AD5953" s="2" t="s">
        <v>76</v>
      </c>
      <c r="AE5953" s="5">
        <v>77.180000000000007</v>
      </c>
      <c r="AF5953" s="2">
        <v>0</v>
      </c>
      <c r="AG5953" s="2" t="s">
        <v>77</v>
      </c>
      <c r="AH5953" s="2">
        <v>20</v>
      </c>
      <c r="AI5953" s="6" t="str">
        <f t="shared" si="276"/>
        <v>25-34</v>
      </c>
      <c r="AJ5953" s="11">
        <f>YEAR(tbl_LoanData[[#This Row],[Application Date]])</f>
        <v>2025</v>
      </c>
      <c r="AK5953" s="11" t="str">
        <f>TEXT(tbl_LoanData[[#This Row],[Application Date]],"MMMM")</f>
        <v>October</v>
      </c>
      <c r="AL5953" s="12">
        <f>DATE(YEAR(tbl_LoanData[[#This Row],[Application Date]]),MONTH(tbl_LoanData[[#This Row],[Application Date]]),1)</f>
        <v>45931</v>
      </c>
      <c r="AM5953" s="14">
        <f ca="1">IF(AND(tbl_LoanData[[#This Row],[Application Date]]&gt;=EOMONTH(TODAY(),-1)+1,tbl_LoanData[[#This Row],[Application Date]]&lt;=TODAY()),tbl_LoanData[[#This Row],[Loan Amount]],0)</f>
        <v>0</v>
      </c>
      <c r="AN5953" s="14">
        <f>tbl_LoanData[[#This Row],[Amount Paid]]-(Q5953-X5953)</f>
        <v>130782.95999999996</v>
      </c>
      <c r="AO5953" s="14">
        <f>IF(tbl_LoanData[[#This Row],[Application Status]]="Approved",1,0)</f>
        <v>1</v>
      </c>
      <c r="AP5953" s="22" t="str">
        <f t="shared" ca="1" si="277"/>
        <v/>
      </c>
      <c r="AQ5953" s="22" t="str">
        <f t="shared" ca="1" si="278"/>
        <v/>
      </c>
    </row>
    <row r="5954" spans="1:43" ht="14.4" customHeight="1" x14ac:dyDescent="0.3">
      <c r="A5954" s="2" t="s">
        <v>14621</v>
      </c>
      <c r="B5954" s="2" t="s">
        <v>14622</v>
      </c>
      <c r="C5954" s="2" t="s">
        <v>644</v>
      </c>
      <c r="D5954" s="2" t="s">
        <v>182</v>
      </c>
      <c r="E5954" s="2" t="s">
        <v>135</v>
      </c>
      <c r="F5954" s="2">
        <v>57</v>
      </c>
      <c r="G5954" s="2" t="s">
        <v>83</v>
      </c>
      <c r="H5954" s="2" t="s">
        <v>70</v>
      </c>
      <c r="I5954" s="2" t="s">
        <v>50</v>
      </c>
      <c r="J5954" s="3">
        <v>45959</v>
      </c>
      <c r="K5954" s="3">
        <v>45967</v>
      </c>
      <c r="L5954" s="2" t="s">
        <v>37</v>
      </c>
      <c r="M5954" s="2" t="s">
        <v>94</v>
      </c>
      <c r="N5954" s="2" t="s">
        <v>436</v>
      </c>
      <c r="O5954" s="4">
        <v>206000</v>
      </c>
      <c r="P5954" s="4">
        <v>33100</v>
      </c>
      <c r="Q5954" s="4">
        <v>172900</v>
      </c>
      <c r="R5954" s="2">
        <v>12</v>
      </c>
      <c r="S5954" s="5">
        <v>7.27</v>
      </c>
      <c r="T5954" s="4">
        <v>15455.82</v>
      </c>
      <c r="U5954" s="2" t="s">
        <v>73</v>
      </c>
      <c r="V5954" s="2" t="s">
        <v>74</v>
      </c>
      <c r="W5954" s="4">
        <v>139102.38</v>
      </c>
      <c r="X5954" s="4">
        <v>46367.45</v>
      </c>
      <c r="Y5954" s="4">
        <v>185469.83</v>
      </c>
      <c r="Z5954" s="2">
        <v>0</v>
      </c>
      <c r="AA5954" s="2" t="s">
        <v>56</v>
      </c>
      <c r="AB5954" s="2" t="s">
        <v>15731</v>
      </c>
      <c r="AC5954" s="2" t="s">
        <v>360</v>
      </c>
      <c r="AD5954" s="2" t="s">
        <v>76</v>
      </c>
      <c r="AE5954" s="5">
        <v>83.93</v>
      </c>
      <c r="AF5954" s="2">
        <v>0</v>
      </c>
      <c r="AG5954" s="2" t="s">
        <v>77</v>
      </c>
      <c r="AH5954" s="2">
        <v>8</v>
      </c>
      <c r="AI5954" s="6" t="str">
        <f t="shared" ref="AI5954:AI6017" si="279">IF(F5954&lt;25,"18-24",IF(F5954&lt;35,"25-34",IF(F5954&lt;45,"35-44",IF(F5954&lt;55,"45-54",IF(F5954&lt;65,"55-64","65+")))))</f>
        <v>55-64</v>
      </c>
      <c r="AJ5954" s="11">
        <f>YEAR(tbl_LoanData[[#This Row],[Application Date]])</f>
        <v>2025</v>
      </c>
      <c r="AK5954" s="11" t="str">
        <f>TEXT(tbl_LoanData[[#This Row],[Application Date]],"MMMM")</f>
        <v>October</v>
      </c>
      <c r="AL5954" s="12">
        <f>DATE(YEAR(tbl_LoanData[[#This Row],[Application Date]]),MONTH(tbl_LoanData[[#This Row],[Application Date]]),1)</f>
        <v>45931</v>
      </c>
      <c r="AM5954" s="14">
        <f ca="1">IF(AND(tbl_LoanData[[#This Row],[Application Date]]&gt;=EOMONTH(TODAY(),-1)+1,tbl_LoanData[[#This Row],[Application Date]]&lt;=TODAY()),tbl_LoanData[[#This Row],[Loan Amount]],0)</f>
        <v>0</v>
      </c>
      <c r="AN5954" s="14">
        <f>tbl_LoanData[[#This Row],[Amount Paid]]-(Q5954-X5954)</f>
        <v>12569.830000000002</v>
      </c>
      <c r="AO5954" s="14">
        <f>IF(tbl_LoanData[[#This Row],[Application Status]]="Approved",1,0)</f>
        <v>1</v>
      </c>
      <c r="AP5954" s="22" t="str">
        <f t="shared" ref="AP5954:AP6017" ca="1" si="280">IF(AND(J5954&gt;=DATE(YEAR(TODAY()),MONTH(TODAY()),1),J5954&lt;=TODAY()),"Current MTD",IF(AND(J5954&gt;=EOMONTH(TODAY(),-2)+1,J5954&lt;=EOMONTH(TODAY(),-1)),"Previous MTD",""))</f>
        <v/>
      </c>
      <c r="AQ5954" s="22" t="str">
        <f t="shared" ref="AQ5954:AQ6017" ca="1" si="281">IF(AND(J5954&gt;=DATE(YEAR(TODAY()),MONTH(TODAY()),1),J5954&lt;=TODAY()),TEXT(DATE(YEAR(TODAY()),MONTH(TODAY()),1),"mmm d")&amp;"–"&amp;DAY(TODAY()),IF(AND(J5954&gt;=EOMONTH(TODAY(),-2)+1,J5954&lt;=EOMONTH(TODAY(),-1)),""&amp;TEXT(EOMONTH(TODAY(),-2)+1,"mmm d")&amp;"–"&amp;DAY(TODAY()),""))</f>
        <v/>
      </c>
    </row>
    <row r="5955" spans="1:43" ht="14.4" customHeight="1" x14ac:dyDescent="0.3">
      <c r="A5955" s="2" t="s">
        <v>14631</v>
      </c>
      <c r="B5955" s="2" t="s">
        <v>14632</v>
      </c>
      <c r="C5955" s="2" t="s">
        <v>227</v>
      </c>
      <c r="D5955" s="2" t="s">
        <v>101</v>
      </c>
      <c r="E5955" s="2" t="s">
        <v>447</v>
      </c>
      <c r="F5955" s="2">
        <v>65</v>
      </c>
      <c r="G5955" s="2" t="s">
        <v>69</v>
      </c>
      <c r="H5955" s="2" t="s">
        <v>398</v>
      </c>
      <c r="I5955" s="2" t="s">
        <v>46</v>
      </c>
      <c r="J5955" s="3">
        <v>45936</v>
      </c>
      <c r="K5955" s="3">
        <v>45942</v>
      </c>
      <c r="L5955" s="2" t="s">
        <v>36</v>
      </c>
      <c r="M5955" s="2" t="s">
        <v>71</v>
      </c>
      <c r="N5955" s="2" t="s">
        <v>162</v>
      </c>
      <c r="O5955" s="4">
        <v>2056000</v>
      </c>
      <c r="P5955" s="4">
        <v>666000</v>
      </c>
      <c r="Q5955" s="4">
        <v>1390000</v>
      </c>
      <c r="R5955" s="2">
        <v>24</v>
      </c>
      <c r="S5955" s="5">
        <v>5.31</v>
      </c>
      <c r="T5955" s="4">
        <v>64067.42</v>
      </c>
      <c r="U5955" s="2" t="s">
        <v>73</v>
      </c>
      <c r="V5955" s="2" t="s">
        <v>74</v>
      </c>
      <c r="W5955" s="4">
        <v>640674.19999999995</v>
      </c>
      <c r="X5955" s="4">
        <v>896943.8</v>
      </c>
      <c r="Y5955" s="4">
        <v>1537618</v>
      </c>
      <c r="Z5955" s="2">
        <v>0</v>
      </c>
      <c r="AA5955" s="2" t="s">
        <v>56</v>
      </c>
      <c r="AB5955" s="2" t="s">
        <v>15731</v>
      </c>
      <c r="AC5955" s="2" t="s">
        <v>106</v>
      </c>
      <c r="AD5955" s="2" t="s">
        <v>76</v>
      </c>
      <c r="AE5955" s="5">
        <v>67.61</v>
      </c>
      <c r="AF5955" s="2">
        <v>0</v>
      </c>
      <c r="AG5955" s="2" t="s">
        <v>77</v>
      </c>
      <c r="AH5955" s="2">
        <v>6</v>
      </c>
      <c r="AI5955" s="6" t="str">
        <f t="shared" si="279"/>
        <v>65+</v>
      </c>
      <c r="AJ5955" s="11">
        <f>YEAR(tbl_LoanData[[#This Row],[Application Date]])</f>
        <v>2025</v>
      </c>
      <c r="AK5955" s="11" t="str">
        <f>TEXT(tbl_LoanData[[#This Row],[Application Date]],"MMMM")</f>
        <v>October</v>
      </c>
      <c r="AL5955" s="12">
        <f>DATE(YEAR(tbl_LoanData[[#This Row],[Application Date]]),MONTH(tbl_LoanData[[#This Row],[Application Date]]),1)</f>
        <v>45931</v>
      </c>
      <c r="AM5955" s="14">
        <f ca="1">IF(AND(tbl_LoanData[[#This Row],[Application Date]]&gt;=EOMONTH(TODAY(),-1)+1,tbl_LoanData[[#This Row],[Application Date]]&lt;=TODAY()),tbl_LoanData[[#This Row],[Loan Amount]],0)</f>
        <v>0</v>
      </c>
      <c r="AN5955" s="14">
        <f>tbl_LoanData[[#This Row],[Amount Paid]]-(Q5955-X5955)</f>
        <v>147618</v>
      </c>
      <c r="AO5955" s="14">
        <f>IF(tbl_LoanData[[#This Row],[Application Status]]="Approved",1,0)</f>
        <v>1</v>
      </c>
      <c r="AP5955" s="22" t="str">
        <f t="shared" ca="1" si="280"/>
        <v/>
      </c>
      <c r="AQ5955" s="22" t="str">
        <f t="shared" ca="1" si="281"/>
        <v/>
      </c>
    </row>
    <row r="5956" spans="1:43" ht="14.4" customHeight="1" x14ac:dyDescent="0.3">
      <c r="A5956" s="2" t="s">
        <v>14749</v>
      </c>
      <c r="B5956" s="2" t="s">
        <v>14750</v>
      </c>
      <c r="C5956" s="2" t="s">
        <v>439</v>
      </c>
      <c r="D5956" s="2" t="s">
        <v>268</v>
      </c>
      <c r="E5956" s="2" t="s">
        <v>447</v>
      </c>
      <c r="F5956" s="2">
        <v>55</v>
      </c>
      <c r="G5956" s="2" t="s">
        <v>83</v>
      </c>
      <c r="H5956" s="2" t="s">
        <v>273</v>
      </c>
      <c r="I5956" s="2" t="s">
        <v>45</v>
      </c>
      <c r="J5956" s="3">
        <v>45953</v>
      </c>
      <c r="K5956" s="3">
        <v>45967</v>
      </c>
      <c r="L5956" s="2" t="s">
        <v>37</v>
      </c>
      <c r="M5956" s="2" t="s">
        <v>199</v>
      </c>
      <c r="N5956" s="2" t="s">
        <v>200</v>
      </c>
      <c r="O5956" s="4">
        <v>226000</v>
      </c>
      <c r="P5956" s="4">
        <v>31000</v>
      </c>
      <c r="Q5956" s="4">
        <v>195000</v>
      </c>
      <c r="R5956" s="2">
        <v>48</v>
      </c>
      <c r="S5956" s="5">
        <v>9.9700000000000006</v>
      </c>
      <c r="T5956" s="4">
        <v>5682.62</v>
      </c>
      <c r="U5956" s="2" t="s">
        <v>73</v>
      </c>
      <c r="V5956" s="2" t="s">
        <v>74</v>
      </c>
      <c r="W5956" s="4">
        <v>17047.86</v>
      </c>
      <c r="X5956" s="4">
        <v>255718.14</v>
      </c>
      <c r="Y5956" s="4">
        <v>272766</v>
      </c>
      <c r="Z5956" s="2">
        <v>192</v>
      </c>
      <c r="AA5956" s="2" t="s">
        <v>60</v>
      </c>
      <c r="AB5956" s="2" t="s">
        <v>15728</v>
      </c>
      <c r="AC5956" s="2" t="s">
        <v>332</v>
      </c>
      <c r="AD5956" s="2" t="s">
        <v>76</v>
      </c>
      <c r="AE5956" s="5">
        <v>86.28</v>
      </c>
      <c r="AF5956" s="2">
        <v>6</v>
      </c>
      <c r="AG5956" s="2" t="s">
        <v>130</v>
      </c>
      <c r="AH5956" s="2">
        <v>14</v>
      </c>
      <c r="AI5956" s="6" t="str">
        <f t="shared" si="279"/>
        <v>55-64</v>
      </c>
      <c r="AJ5956" s="11">
        <f>YEAR(tbl_LoanData[[#This Row],[Application Date]])</f>
        <v>2025</v>
      </c>
      <c r="AK5956" s="11" t="str">
        <f>TEXT(tbl_LoanData[[#This Row],[Application Date]],"MMMM")</f>
        <v>October</v>
      </c>
      <c r="AL5956" s="12">
        <f>DATE(YEAR(tbl_LoanData[[#This Row],[Application Date]]),MONTH(tbl_LoanData[[#This Row],[Application Date]]),1)</f>
        <v>45931</v>
      </c>
      <c r="AM5956" s="14">
        <f ca="1">IF(AND(tbl_LoanData[[#This Row],[Application Date]]&gt;=EOMONTH(TODAY(),-1)+1,tbl_LoanData[[#This Row],[Application Date]]&lt;=TODAY()),tbl_LoanData[[#This Row],[Loan Amount]],0)</f>
        <v>0</v>
      </c>
      <c r="AN5956" s="14">
        <f>tbl_LoanData[[#This Row],[Amount Paid]]-(Q5956-X5956)</f>
        <v>77766.000000000015</v>
      </c>
      <c r="AO5956" s="14">
        <f>IF(tbl_LoanData[[#This Row],[Application Status]]="Approved",1,0)</f>
        <v>1</v>
      </c>
      <c r="AP5956" s="22" t="str">
        <f t="shared" ca="1" si="280"/>
        <v/>
      </c>
      <c r="AQ5956" s="22" t="str">
        <f t="shared" ca="1" si="281"/>
        <v/>
      </c>
    </row>
    <row r="5957" spans="1:43" ht="14.4" customHeight="1" x14ac:dyDescent="0.3">
      <c r="A5957" s="2" t="s">
        <v>14793</v>
      </c>
      <c r="B5957" s="2" t="s">
        <v>14794</v>
      </c>
      <c r="C5957" s="2" t="s">
        <v>546</v>
      </c>
      <c r="D5957" s="2" t="s">
        <v>67</v>
      </c>
      <c r="E5957" s="2" t="s">
        <v>82</v>
      </c>
      <c r="F5957" s="2">
        <v>31</v>
      </c>
      <c r="G5957" s="2" t="s">
        <v>83</v>
      </c>
      <c r="H5957" s="2" t="s">
        <v>217</v>
      </c>
      <c r="I5957" s="2" t="s">
        <v>46</v>
      </c>
      <c r="J5957" s="3">
        <v>45950</v>
      </c>
      <c r="K5957" s="3">
        <v>45963</v>
      </c>
      <c r="L5957" s="2" t="s">
        <v>39</v>
      </c>
      <c r="M5957" s="2" t="s">
        <v>127</v>
      </c>
      <c r="N5957" s="2" t="s">
        <v>152</v>
      </c>
      <c r="O5957" s="4">
        <v>2465000</v>
      </c>
      <c r="P5957" s="4">
        <v>350600</v>
      </c>
      <c r="Q5957" s="4">
        <v>2114400</v>
      </c>
      <c r="R5957" s="2">
        <v>12</v>
      </c>
      <c r="S5957" s="5">
        <v>7.1</v>
      </c>
      <c r="T5957" s="4">
        <v>188710.2</v>
      </c>
      <c r="U5957" s="2" t="s">
        <v>73</v>
      </c>
      <c r="V5957" s="2" t="s">
        <v>74</v>
      </c>
      <c r="W5957" s="4">
        <v>1698391.8</v>
      </c>
      <c r="X5957" s="4">
        <v>566130.6</v>
      </c>
      <c r="Y5957" s="4">
        <v>2264522.4</v>
      </c>
      <c r="Z5957" s="2">
        <v>0</v>
      </c>
      <c r="AA5957" s="2" t="s">
        <v>56</v>
      </c>
      <c r="AB5957" s="2" t="s">
        <v>15727</v>
      </c>
      <c r="AC5957" s="2" t="s">
        <v>106</v>
      </c>
      <c r="AD5957" s="2" t="s">
        <v>76</v>
      </c>
      <c r="AE5957" s="5">
        <v>85.78</v>
      </c>
      <c r="AF5957" s="2">
        <v>0</v>
      </c>
      <c r="AG5957" s="2" t="s">
        <v>77</v>
      </c>
      <c r="AH5957" s="2">
        <v>13</v>
      </c>
      <c r="AI5957" s="6" t="str">
        <f t="shared" si="279"/>
        <v>25-34</v>
      </c>
      <c r="AJ5957" s="11">
        <f>YEAR(tbl_LoanData[[#This Row],[Application Date]])</f>
        <v>2025</v>
      </c>
      <c r="AK5957" s="11" t="str">
        <f>TEXT(tbl_LoanData[[#This Row],[Application Date]],"MMMM")</f>
        <v>October</v>
      </c>
      <c r="AL5957" s="12">
        <f>DATE(YEAR(tbl_LoanData[[#This Row],[Application Date]]),MONTH(tbl_LoanData[[#This Row],[Application Date]]),1)</f>
        <v>45931</v>
      </c>
      <c r="AM5957" s="14">
        <f ca="1">IF(AND(tbl_LoanData[[#This Row],[Application Date]]&gt;=EOMONTH(TODAY(),-1)+1,tbl_LoanData[[#This Row],[Application Date]]&lt;=TODAY()),tbl_LoanData[[#This Row],[Loan Amount]],0)</f>
        <v>0</v>
      </c>
      <c r="AN5957" s="14">
        <f>tbl_LoanData[[#This Row],[Amount Paid]]-(Q5957-X5957)</f>
        <v>150122.40000000014</v>
      </c>
      <c r="AO5957" s="14">
        <f>IF(tbl_LoanData[[#This Row],[Application Status]]="Approved",1,0)</f>
        <v>1</v>
      </c>
      <c r="AP5957" s="22" t="str">
        <f t="shared" ca="1" si="280"/>
        <v/>
      </c>
      <c r="AQ5957" s="22" t="str">
        <f t="shared" ca="1" si="281"/>
        <v/>
      </c>
    </row>
    <row r="5958" spans="1:43" x14ac:dyDescent="0.3">
      <c r="A5958" s="2" t="s">
        <v>14837</v>
      </c>
      <c r="B5958" s="2" t="s">
        <v>14838</v>
      </c>
      <c r="C5958" s="2" t="s">
        <v>599</v>
      </c>
      <c r="D5958" s="2" t="s">
        <v>142</v>
      </c>
      <c r="E5958" s="2" t="s">
        <v>255</v>
      </c>
      <c r="F5958" s="2">
        <v>24</v>
      </c>
      <c r="G5958" s="2" t="s">
        <v>83</v>
      </c>
      <c r="H5958" s="2" t="s">
        <v>372</v>
      </c>
      <c r="I5958" s="2" t="s">
        <v>43</v>
      </c>
      <c r="J5958" s="3">
        <v>45956</v>
      </c>
      <c r="K5958" s="3">
        <v>45975</v>
      </c>
      <c r="L5958" s="2" t="s">
        <v>38</v>
      </c>
      <c r="M5958" s="2" t="s">
        <v>85</v>
      </c>
      <c r="N5958" s="2" t="s">
        <v>314</v>
      </c>
      <c r="O5958" s="4">
        <v>1283000</v>
      </c>
      <c r="P5958" s="4">
        <v>353000</v>
      </c>
      <c r="Q5958" s="4">
        <v>930000</v>
      </c>
      <c r="R5958" s="2">
        <v>36</v>
      </c>
      <c r="S5958" s="5">
        <v>6.6</v>
      </c>
      <c r="T5958" s="4">
        <v>30948.33</v>
      </c>
      <c r="U5958" s="2" t="s">
        <v>73</v>
      </c>
      <c r="V5958" s="2" t="s">
        <v>74</v>
      </c>
      <c r="W5958" s="4">
        <v>247586.64</v>
      </c>
      <c r="X5958" s="4">
        <v>866553.36</v>
      </c>
      <c r="Y5958" s="4">
        <v>1114140</v>
      </c>
      <c r="Z5958" s="2">
        <v>30</v>
      </c>
      <c r="AA5958" s="2" t="s">
        <v>57</v>
      </c>
      <c r="AB5958" s="2" t="s">
        <v>15732</v>
      </c>
      <c r="AC5958" s="2" t="s">
        <v>146</v>
      </c>
      <c r="AD5958" s="2" t="s">
        <v>76</v>
      </c>
      <c r="AE5958" s="5">
        <v>72.489999999999995</v>
      </c>
      <c r="AF5958" s="2">
        <v>1</v>
      </c>
      <c r="AG5958" s="2" t="s">
        <v>77</v>
      </c>
      <c r="AH5958" s="2">
        <v>19</v>
      </c>
      <c r="AI5958" s="6" t="str">
        <f t="shared" si="279"/>
        <v>18-24</v>
      </c>
      <c r="AJ5958" s="11">
        <f>YEAR(tbl_LoanData[[#This Row],[Application Date]])</f>
        <v>2025</v>
      </c>
      <c r="AK5958" s="11" t="str">
        <f>TEXT(tbl_LoanData[[#This Row],[Application Date]],"MMMM")</f>
        <v>October</v>
      </c>
      <c r="AL5958" s="12">
        <f>DATE(YEAR(tbl_LoanData[[#This Row],[Application Date]]),MONTH(tbl_LoanData[[#This Row],[Application Date]]),1)</f>
        <v>45931</v>
      </c>
      <c r="AM5958" s="14">
        <f ca="1">IF(AND(tbl_LoanData[[#This Row],[Application Date]]&gt;=EOMONTH(TODAY(),-1)+1,tbl_LoanData[[#This Row],[Application Date]]&lt;=TODAY()),tbl_LoanData[[#This Row],[Loan Amount]],0)</f>
        <v>0</v>
      </c>
      <c r="AN5958" s="14">
        <f>tbl_LoanData[[#This Row],[Amount Paid]]-(Q5958-X5958)</f>
        <v>184140</v>
      </c>
      <c r="AO5958" s="14">
        <f>IF(tbl_LoanData[[#This Row],[Application Status]]="Approved",1,0)</f>
        <v>1</v>
      </c>
      <c r="AP5958" s="22" t="str">
        <f t="shared" ca="1" si="280"/>
        <v/>
      </c>
      <c r="AQ5958" s="22" t="str">
        <f t="shared" ca="1" si="281"/>
        <v/>
      </c>
    </row>
    <row r="5959" spans="1:43" ht="14.4" customHeight="1" x14ac:dyDescent="0.3">
      <c r="A5959" s="2" t="s">
        <v>14945</v>
      </c>
      <c r="B5959" s="2" t="s">
        <v>14946</v>
      </c>
      <c r="C5959" s="2" t="s">
        <v>687</v>
      </c>
      <c r="D5959" s="2" t="s">
        <v>118</v>
      </c>
      <c r="E5959" s="2" t="s">
        <v>165</v>
      </c>
      <c r="F5959" s="2">
        <v>27</v>
      </c>
      <c r="G5959" s="2" t="s">
        <v>83</v>
      </c>
      <c r="H5959" s="2" t="s">
        <v>70</v>
      </c>
      <c r="I5959" s="2" t="s">
        <v>50</v>
      </c>
      <c r="J5959" s="3">
        <v>45951</v>
      </c>
      <c r="K5959" s="3"/>
      <c r="L5959" s="2" t="s">
        <v>39</v>
      </c>
      <c r="M5959" s="2" t="s">
        <v>94</v>
      </c>
      <c r="N5959" s="2" t="s">
        <v>418</v>
      </c>
      <c r="O5959" s="4">
        <v>2444000</v>
      </c>
      <c r="P5959" s="4">
        <v>948500</v>
      </c>
      <c r="Q5959" s="4">
        <v>1495500</v>
      </c>
      <c r="R5959" s="2">
        <v>48</v>
      </c>
      <c r="S5959" s="5">
        <v>9.59</v>
      </c>
      <c r="T5959" s="4">
        <v>43107.79</v>
      </c>
      <c r="U5959" s="2" t="s">
        <v>113</v>
      </c>
      <c r="V5959" s="2" t="s">
        <v>97</v>
      </c>
      <c r="W5959" s="4">
        <v>0</v>
      </c>
      <c r="X5959" s="4">
        <v>0</v>
      </c>
      <c r="Y5959" s="4">
        <v>2069173.8</v>
      </c>
      <c r="Z5959" s="2">
        <v>0</v>
      </c>
      <c r="AA5959" s="2" t="s">
        <v>97</v>
      </c>
      <c r="AB5959" s="2" t="s">
        <v>15733</v>
      </c>
      <c r="AC5959" s="2" t="s">
        <v>106</v>
      </c>
      <c r="AD5959" s="2" t="s">
        <v>76</v>
      </c>
      <c r="AE5959" s="5">
        <v>61.19</v>
      </c>
      <c r="AF5959" s="2">
        <v>0</v>
      </c>
      <c r="AG5959" s="2" t="s">
        <v>97</v>
      </c>
      <c r="AH5959" s="2"/>
      <c r="AI5959" s="6" t="str">
        <f t="shared" si="279"/>
        <v>25-34</v>
      </c>
      <c r="AJ5959" s="11">
        <f>YEAR(tbl_LoanData[[#This Row],[Application Date]])</f>
        <v>2025</v>
      </c>
      <c r="AK5959" s="11" t="str">
        <f>TEXT(tbl_LoanData[[#This Row],[Application Date]],"MMMM")</f>
        <v>October</v>
      </c>
      <c r="AL5959" s="12">
        <f>DATE(YEAR(tbl_LoanData[[#This Row],[Application Date]]),MONTH(tbl_LoanData[[#This Row],[Application Date]]),1)</f>
        <v>45931</v>
      </c>
      <c r="AM5959" s="14">
        <f ca="1">IF(AND(tbl_LoanData[[#This Row],[Application Date]]&gt;=EOMONTH(TODAY(),-1)+1,tbl_LoanData[[#This Row],[Application Date]]&lt;=TODAY()),tbl_LoanData[[#This Row],[Loan Amount]],0)</f>
        <v>0</v>
      </c>
      <c r="AN5959" s="14">
        <f>tbl_LoanData[[#This Row],[Amount Paid]]-(Q5959-X5959)</f>
        <v>-1495500</v>
      </c>
      <c r="AO5959" s="14">
        <f>IF(tbl_LoanData[[#This Row],[Application Status]]="Approved",1,0)</f>
        <v>0</v>
      </c>
      <c r="AP5959" s="22" t="str">
        <f t="shared" ca="1" si="280"/>
        <v/>
      </c>
      <c r="AQ5959" s="22" t="str">
        <f t="shared" ca="1" si="281"/>
        <v/>
      </c>
    </row>
    <row r="5960" spans="1:43" ht="14.4" customHeight="1" x14ac:dyDescent="0.3">
      <c r="A5960" s="2" t="s">
        <v>15109</v>
      </c>
      <c r="B5960" s="2" t="s">
        <v>15110</v>
      </c>
      <c r="C5960" s="2" t="s">
        <v>627</v>
      </c>
      <c r="D5960" s="2" t="s">
        <v>91</v>
      </c>
      <c r="E5960" s="2" t="s">
        <v>67</v>
      </c>
      <c r="F5960" s="2">
        <v>62</v>
      </c>
      <c r="G5960" s="2" t="s">
        <v>83</v>
      </c>
      <c r="H5960" s="2" t="s">
        <v>136</v>
      </c>
      <c r="I5960" s="2" t="s">
        <v>49</v>
      </c>
      <c r="J5960" s="3">
        <v>45936</v>
      </c>
      <c r="K5960" s="3"/>
      <c r="L5960" s="2" t="s">
        <v>39</v>
      </c>
      <c r="M5960" s="2" t="s">
        <v>167</v>
      </c>
      <c r="N5960" s="2" t="s">
        <v>168</v>
      </c>
      <c r="O5960" s="4">
        <v>2218000</v>
      </c>
      <c r="P5960" s="4">
        <v>391600</v>
      </c>
      <c r="Q5960" s="4">
        <v>1826400</v>
      </c>
      <c r="R5960" s="2">
        <v>48</v>
      </c>
      <c r="S5960" s="5">
        <v>9</v>
      </c>
      <c r="T5960" s="4">
        <v>51748</v>
      </c>
      <c r="U5960" s="2" t="s">
        <v>113</v>
      </c>
      <c r="V5960" s="2" t="s">
        <v>97</v>
      </c>
      <c r="W5960" s="4">
        <v>0</v>
      </c>
      <c r="X5960" s="4">
        <v>0</v>
      </c>
      <c r="Y5960" s="4">
        <v>2483904</v>
      </c>
      <c r="Z5960" s="2">
        <v>0</v>
      </c>
      <c r="AA5960" s="2" t="s">
        <v>97</v>
      </c>
      <c r="AB5960" s="2" t="s">
        <v>15732</v>
      </c>
      <c r="AC5960" s="2" t="s">
        <v>360</v>
      </c>
      <c r="AD5960" s="2" t="s">
        <v>76</v>
      </c>
      <c r="AE5960" s="5">
        <v>82.34</v>
      </c>
      <c r="AF5960" s="2">
        <v>0</v>
      </c>
      <c r="AG5960" s="2" t="s">
        <v>97</v>
      </c>
      <c r="AH5960" s="2"/>
      <c r="AI5960" s="6" t="str">
        <f t="shared" si="279"/>
        <v>55-64</v>
      </c>
      <c r="AJ5960" s="11">
        <f>YEAR(tbl_LoanData[[#This Row],[Application Date]])</f>
        <v>2025</v>
      </c>
      <c r="AK5960" s="11" t="str">
        <f>TEXT(tbl_LoanData[[#This Row],[Application Date]],"MMMM")</f>
        <v>October</v>
      </c>
      <c r="AL5960" s="12">
        <f>DATE(YEAR(tbl_LoanData[[#This Row],[Application Date]]),MONTH(tbl_LoanData[[#This Row],[Application Date]]),1)</f>
        <v>45931</v>
      </c>
      <c r="AM5960" s="14">
        <f ca="1">IF(AND(tbl_LoanData[[#This Row],[Application Date]]&gt;=EOMONTH(TODAY(),-1)+1,tbl_LoanData[[#This Row],[Application Date]]&lt;=TODAY()),tbl_LoanData[[#This Row],[Loan Amount]],0)</f>
        <v>0</v>
      </c>
      <c r="AN5960" s="14">
        <f>tbl_LoanData[[#This Row],[Amount Paid]]-(Q5960-X5960)</f>
        <v>-1826400</v>
      </c>
      <c r="AO5960" s="14">
        <f>IF(tbl_LoanData[[#This Row],[Application Status]]="Approved",1,0)</f>
        <v>0</v>
      </c>
      <c r="AP5960" s="22" t="str">
        <f t="shared" ca="1" si="280"/>
        <v/>
      </c>
      <c r="AQ5960" s="22" t="str">
        <f t="shared" ca="1" si="281"/>
        <v/>
      </c>
    </row>
    <row r="5961" spans="1:43" ht="14.4" customHeight="1" x14ac:dyDescent="0.3">
      <c r="A5961" s="2" t="s">
        <v>15141</v>
      </c>
      <c r="B5961" s="2" t="s">
        <v>15142</v>
      </c>
      <c r="C5961" s="2" t="s">
        <v>482</v>
      </c>
      <c r="D5961" s="2" t="s">
        <v>91</v>
      </c>
      <c r="E5961" s="2" t="s">
        <v>142</v>
      </c>
      <c r="F5961" s="2">
        <v>27</v>
      </c>
      <c r="G5961" s="2" t="s">
        <v>69</v>
      </c>
      <c r="H5961" s="2" t="s">
        <v>516</v>
      </c>
      <c r="I5961" s="2" t="s">
        <v>53</v>
      </c>
      <c r="J5961" s="3">
        <v>45940</v>
      </c>
      <c r="K5961" s="3">
        <v>45948</v>
      </c>
      <c r="L5961" s="2" t="s">
        <v>40</v>
      </c>
      <c r="M5961" s="2" t="s">
        <v>157</v>
      </c>
      <c r="N5961" s="2" t="s">
        <v>299</v>
      </c>
      <c r="O5961" s="4">
        <v>981000</v>
      </c>
      <c r="P5961" s="4">
        <v>143300</v>
      </c>
      <c r="Q5961" s="4">
        <v>837700</v>
      </c>
      <c r="R5961" s="2">
        <v>48</v>
      </c>
      <c r="S5961" s="5">
        <v>8.4499999999999993</v>
      </c>
      <c r="T5961" s="4">
        <v>23350.89</v>
      </c>
      <c r="U5961" s="2" t="s">
        <v>73</v>
      </c>
      <c r="V5961" s="2" t="s">
        <v>74</v>
      </c>
      <c r="W5961" s="4">
        <v>210158.01</v>
      </c>
      <c r="X5961" s="4">
        <v>910684.59</v>
      </c>
      <c r="Y5961" s="4">
        <v>1120842.6000000001</v>
      </c>
      <c r="Z5961" s="2">
        <v>31</v>
      </c>
      <c r="AA5961" s="2" t="s">
        <v>58</v>
      </c>
      <c r="AB5961" s="2" t="s">
        <v>15735</v>
      </c>
      <c r="AC5961" s="2" t="s">
        <v>213</v>
      </c>
      <c r="AD5961" s="2" t="s">
        <v>76</v>
      </c>
      <c r="AE5961" s="5">
        <v>85.39</v>
      </c>
      <c r="AF5961" s="2">
        <v>1</v>
      </c>
      <c r="AG5961" s="2" t="s">
        <v>15718</v>
      </c>
      <c r="AH5961" s="2">
        <v>8</v>
      </c>
      <c r="AI5961" s="6" t="str">
        <f t="shared" si="279"/>
        <v>25-34</v>
      </c>
      <c r="AJ5961" s="11">
        <f>YEAR(tbl_LoanData[[#This Row],[Application Date]])</f>
        <v>2025</v>
      </c>
      <c r="AK5961" s="11" t="str">
        <f>TEXT(tbl_LoanData[[#This Row],[Application Date]],"MMMM")</f>
        <v>October</v>
      </c>
      <c r="AL5961" s="12">
        <f>DATE(YEAR(tbl_LoanData[[#This Row],[Application Date]]),MONTH(tbl_LoanData[[#This Row],[Application Date]]),1)</f>
        <v>45931</v>
      </c>
      <c r="AM5961" s="14">
        <f ca="1">IF(AND(tbl_LoanData[[#This Row],[Application Date]]&gt;=EOMONTH(TODAY(),-1)+1,tbl_LoanData[[#This Row],[Application Date]]&lt;=TODAY()),tbl_LoanData[[#This Row],[Loan Amount]],0)</f>
        <v>0</v>
      </c>
      <c r="AN5961" s="14">
        <f>tbl_LoanData[[#This Row],[Amount Paid]]-(Q5961-X5961)</f>
        <v>283142.59999999998</v>
      </c>
      <c r="AO5961" s="14">
        <f>IF(tbl_LoanData[[#This Row],[Application Status]]="Approved",1,0)</f>
        <v>1</v>
      </c>
      <c r="AP5961" s="22" t="str">
        <f t="shared" ca="1" si="280"/>
        <v/>
      </c>
      <c r="AQ5961" s="22" t="str">
        <f t="shared" ca="1" si="281"/>
        <v/>
      </c>
    </row>
    <row r="5962" spans="1:43" ht="14.4" customHeight="1" x14ac:dyDescent="0.3">
      <c r="A5962" s="2" t="s">
        <v>363</v>
      </c>
      <c r="B5962" s="2" t="s">
        <v>364</v>
      </c>
      <c r="C5962" s="2" t="s">
        <v>347</v>
      </c>
      <c r="D5962" s="2" t="s">
        <v>101</v>
      </c>
      <c r="E5962" s="2" t="s">
        <v>311</v>
      </c>
      <c r="F5962" s="2">
        <v>41</v>
      </c>
      <c r="G5962" s="2" t="s">
        <v>69</v>
      </c>
      <c r="H5962" s="2" t="s">
        <v>233</v>
      </c>
      <c r="I5962" s="2" t="s">
        <v>46</v>
      </c>
      <c r="J5962" s="3">
        <v>45978</v>
      </c>
      <c r="K5962" s="3">
        <v>45980</v>
      </c>
      <c r="L5962" s="2" t="s">
        <v>39</v>
      </c>
      <c r="M5962" s="2" t="s">
        <v>94</v>
      </c>
      <c r="N5962" s="2" t="s">
        <v>365</v>
      </c>
      <c r="O5962" s="4">
        <v>1203000</v>
      </c>
      <c r="P5962" s="4">
        <v>411400</v>
      </c>
      <c r="Q5962" s="4">
        <v>791600</v>
      </c>
      <c r="R5962" s="2">
        <v>48</v>
      </c>
      <c r="S5962" s="5">
        <v>9.5399999999999991</v>
      </c>
      <c r="T5962" s="4">
        <v>22784.89</v>
      </c>
      <c r="U5962" s="2" t="s">
        <v>73</v>
      </c>
      <c r="V5962" s="2" t="s">
        <v>74</v>
      </c>
      <c r="W5962" s="4">
        <v>182279.12</v>
      </c>
      <c r="X5962" s="4">
        <v>911395.44</v>
      </c>
      <c r="Y5962" s="4">
        <v>1093674.56</v>
      </c>
      <c r="Z5962" s="2">
        <v>28</v>
      </c>
      <c r="AA5962" s="2" t="s">
        <v>57</v>
      </c>
      <c r="AB5962" s="2" t="s">
        <v>15731</v>
      </c>
      <c r="AC5962" s="2" t="s">
        <v>138</v>
      </c>
      <c r="AD5962" s="2" t="s">
        <v>76</v>
      </c>
      <c r="AE5962" s="5">
        <v>65.8</v>
      </c>
      <c r="AF5962" s="2">
        <v>1</v>
      </c>
      <c r="AG5962" s="2" t="s">
        <v>77</v>
      </c>
      <c r="AH5962" s="2">
        <v>2</v>
      </c>
      <c r="AI5962" s="6" t="str">
        <f t="shared" si="279"/>
        <v>35-44</v>
      </c>
      <c r="AJ5962" s="11">
        <f>YEAR(tbl_LoanData[[#This Row],[Application Date]])</f>
        <v>2025</v>
      </c>
      <c r="AK5962" s="11" t="str">
        <f>TEXT(tbl_LoanData[[#This Row],[Application Date]],"MMMM")</f>
        <v>November</v>
      </c>
      <c r="AL5962" s="12">
        <f>DATE(YEAR(tbl_LoanData[[#This Row],[Application Date]]),MONTH(tbl_LoanData[[#This Row],[Application Date]]),1)</f>
        <v>45962</v>
      </c>
      <c r="AM5962" s="14">
        <f ca="1">IF(AND(tbl_LoanData[[#This Row],[Application Date]]&gt;=EOMONTH(TODAY(),-1)+1,tbl_LoanData[[#This Row],[Application Date]]&lt;=TODAY()),tbl_LoanData[[#This Row],[Loan Amount]],0)</f>
        <v>0</v>
      </c>
      <c r="AN5962" s="14">
        <f>tbl_LoanData[[#This Row],[Amount Paid]]-(Q5962-X5962)</f>
        <v>302074.55999999994</v>
      </c>
      <c r="AO5962" s="14">
        <f>IF(tbl_LoanData[[#This Row],[Application Status]]="Approved",1,0)</f>
        <v>1</v>
      </c>
      <c r="AP5962" s="22" t="str">
        <f t="shared" ca="1" si="280"/>
        <v/>
      </c>
      <c r="AQ5962" s="22" t="str">
        <f t="shared" ca="1" si="281"/>
        <v/>
      </c>
    </row>
    <row r="5963" spans="1:43" x14ac:dyDescent="0.3">
      <c r="A5963" s="2" t="s">
        <v>569</v>
      </c>
      <c r="B5963" s="2" t="s">
        <v>570</v>
      </c>
      <c r="C5963" s="2" t="s">
        <v>208</v>
      </c>
      <c r="D5963" s="2" t="s">
        <v>134</v>
      </c>
      <c r="E5963" s="2" t="s">
        <v>209</v>
      </c>
      <c r="F5963" s="2">
        <v>27</v>
      </c>
      <c r="G5963" s="2" t="s">
        <v>69</v>
      </c>
      <c r="H5963" s="2" t="s">
        <v>224</v>
      </c>
      <c r="I5963" s="2" t="s">
        <v>54</v>
      </c>
      <c r="J5963" s="3">
        <v>45986</v>
      </c>
      <c r="K5963" s="3"/>
      <c r="L5963" s="2" t="s">
        <v>38</v>
      </c>
      <c r="M5963" s="2" t="s">
        <v>111</v>
      </c>
      <c r="N5963" s="2" t="s">
        <v>112</v>
      </c>
      <c r="O5963" s="4">
        <v>1580000</v>
      </c>
      <c r="P5963" s="4">
        <v>524000</v>
      </c>
      <c r="Q5963" s="4">
        <v>1056000</v>
      </c>
      <c r="R5963" s="2">
        <v>60</v>
      </c>
      <c r="S5963" s="5">
        <v>9.4499999999999993</v>
      </c>
      <c r="T5963" s="4">
        <v>25916</v>
      </c>
      <c r="U5963" s="2" t="s">
        <v>96</v>
      </c>
      <c r="V5963" s="2" t="s">
        <v>97</v>
      </c>
      <c r="W5963" s="4">
        <v>0</v>
      </c>
      <c r="X5963" s="4">
        <v>0</v>
      </c>
      <c r="Y5963" s="4">
        <v>1554960</v>
      </c>
      <c r="Z5963" s="2">
        <v>0</v>
      </c>
      <c r="AA5963" s="2" t="s">
        <v>97</v>
      </c>
      <c r="AB5963" s="2" t="s">
        <v>15730</v>
      </c>
      <c r="AC5963" s="2" t="s">
        <v>121</v>
      </c>
      <c r="AD5963" s="2" t="s">
        <v>76</v>
      </c>
      <c r="AE5963" s="5">
        <v>66.84</v>
      </c>
      <c r="AF5963" s="2">
        <v>0</v>
      </c>
      <c r="AG5963" s="2" t="s">
        <v>97</v>
      </c>
      <c r="AH5963" s="2"/>
      <c r="AI5963" s="6" t="str">
        <f t="shared" si="279"/>
        <v>25-34</v>
      </c>
      <c r="AJ5963" s="11">
        <f>YEAR(tbl_LoanData[[#This Row],[Application Date]])</f>
        <v>2025</v>
      </c>
      <c r="AK5963" s="11" t="str">
        <f>TEXT(tbl_LoanData[[#This Row],[Application Date]],"MMMM")</f>
        <v>November</v>
      </c>
      <c r="AL5963" s="12">
        <f>DATE(YEAR(tbl_LoanData[[#This Row],[Application Date]]),MONTH(tbl_LoanData[[#This Row],[Application Date]]),1)</f>
        <v>45962</v>
      </c>
      <c r="AM5963" s="14">
        <f ca="1">IF(AND(tbl_LoanData[[#This Row],[Application Date]]&gt;=EOMONTH(TODAY(),-1)+1,tbl_LoanData[[#This Row],[Application Date]]&lt;=TODAY()),tbl_LoanData[[#This Row],[Loan Amount]],0)</f>
        <v>0</v>
      </c>
      <c r="AN5963" s="14">
        <f>tbl_LoanData[[#This Row],[Amount Paid]]-(Q5963-X5963)</f>
        <v>-1056000</v>
      </c>
      <c r="AO5963" s="14">
        <f>IF(tbl_LoanData[[#This Row],[Application Status]]="Approved",1,0)</f>
        <v>0</v>
      </c>
      <c r="AP5963" s="22" t="str">
        <f t="shared" ca="1" si="280"/>
        <v/>
      </c>
      <c r="AQ5963" s="22" t="str">
        <f t="shared" ca="1" si="281"/>
        <v/>
      </c>
    </row>
    <row r="5964" spans="1:43" ht="14.4" customHeight="1" x14ac:dyDescent="0.3">
      <c r="A5964" s="2" t="s">
        <v>692</v>
      </c>
      <c r="B5964" s="2" t="s">
        <v>693</v>
      </c>
      <c r="C5964" s="2" t="s">
        <v>586</v>
      </c>
      <c r="D5964" s="2" t="s">
        <v>176</v>
      </c>
      <c r="E5964" s="2" t="s">
        <v>161</v>
      </c>
      <c r="F5964" s="2">
        <v>38</v>
      </c>
      <c r="G5964" s="2" t="s">
        <v>69</v>
      </c>
      <c r="H5964" s="2" t="s">
        <v>126</v>
      </c>
      <c r="I5964" s="2" t="s">
        <v>44</v>
      </c>
      <c r="J5964" s="3">
        <v>45986</v>
      </c>
      <c r="K5964" s="3">
        <v>45996</v>
      </c>
      <c r="L5964" s="2" t="s">
        <v>40</v>
      </c>
      <c r="M5964" s="2" t="s">
        <v>71</v>
      </c>
      <c r="N5964" s="2" t="s">
        <v>137</v>
      </c>
      <c r="O5964" s="4">
        <v>803000</v>
      </c>
      <c r="P5964" s="4">
        <v>217100</v>
      </c>
      <c r="Q5964" s="4">
        <v>585900</v>
      </c>
      <c r="R5964" s="2">
        <v>18</v>
      </c>
      <c r="S5964" s="5">
        <v>7.72</v>
      </c>
      <c r="T5964" s="4">
        <v>36319.29</v>
      </c>
      <c r="U5964" s="2" t="s">
        <v>73</v>
      </c>
      <c r="V5964" s="2" t="s">
        <v>74</v>
      </c>
      <c r="W5964" s="4">
        <v>181596.45</v>
      </c>
      <c r="X5964" s="4">
        <v>472150.77</v>
      </c>
      <c r="Y5964" s="4">
        <v>653747.22</v>
      </c>
      <c r="Z5964" s="2">
        <v>96</v>
      </c>
      <c r="AA5964" s="2" t="s">
        <v>60</v>
      </c>
      <c r="AB5964" s="2" t="s">
        <v>15728</v>
      </c>
      <c r="AC5964" s="2" t="s">
        <v>75</v>
      </c>
      <c r="AD5964" s="2" t="s">
        <v>76</v>
      </c>
      <c r="AE5964" s="5">
        <v>72.959999999999994</v>
      </c>
      <c r="AF5964" s="2">
        <v>3</v>
      </c>
      <c r="AG5964" s="2" t="s">
        <v>130</v>
      </c>
      <c r="AH5964" s="2">
        <v>10</v>
      </c>
      <c r="AI5964" s="6" t="str">
        <f t="shared" si="279"/>
        <v>35-44</v>
      </c>
      <c r="AJ5964" s="11">
        <f>YEAR(tbl_LoanData[[#This Row],[Application Date]])</f>
        <v>2025</v>
      </c>
      <c r="AK5964" s="11" t="str">
        <f>TEXT(tbl_LoanData[[#This Row],[Application Date]],"MMMM")</f>
        <v>November</v>
      </c>
      <c r="AL5964" s="12">
        <f>DATE(YEAR(tbl_LoanData[[#This Row],[Application Date]]),MONTH(tbl_LoanData[[#This Row],[Application Date]]),1)</f>
        <v>45962</v>
      </c>
      <c r="AM5964" s="14">
        <f ca="1">IF(AND(tbl_LoanData[[#This Row],[Application Date]]&gt;=EOMONTH(TODAY(),-1)+1,tbl_LoanData[[#This Row],[Application Date]]&lt;=TODAY()),tbl_LoanData[[#This Row],[Loan Amount]],0)</f>
        <v>0</v>
      </c>
      <c r="AN5964" s="14">
        <f>tbl_LoanData[[#This Row],[Amount Paid]]-(Q5964-X5964)</f>
        <v>67847.22000000003</v>
      </c>
      <c r="AO5964" s="14">
        <f>IF(tbl_LoanData[[#This Row],[Application Status]]="Approved",1,0)</f>
        <v>1</v>
      </c>
      <c r="AP5964" s="22" t="str">
        <f t="shared" ca="1" si="280"/>
        <v/>
      </c>
      <c r="AQ5964" s="22" t="str">
        <f t="shared" ca="1" si="281"/>
        <v/>
      </c>
    </row>
    <row r="5965" spans="1:43" ht="14.4" customHeight="1" x14ac:dyDescent="0.3">
      <c r="A5965" s="2" t="s">
        <v>879</v>
      </c>
      <c r="B5965" s="2" t="s">
        <v>880</v>
      </c>
      <c r="C5965" s="2" t="s">
        <v>124</v>
      </c>
      <c r="D5965" s="2" t="s">
        <v>204</v>
      </c>
      <c r="E5965" s="2" t="s">
        <v>268</v>
      </c>
      <c r="F5965" s="2">
        <v>56</v>
      </c>
      <c r="G5965" s="2" t="s">
        <v>69</v>
      </c>
      <c r="H5965" s="2" t="s">
        <v>70</v>
      </c>
      <c r="I5965" s="2" t="s">
        <v>50</v>
      </c>
      <c r="J5965" s="3">
        <v>45982</v>
      </c>
      <c r="K5965" s="3">
        <v>45993</v>
      </c>
      <c r="L5965" s="2" t="s">
        <v>40</v>
      </c>
      <c r="M5965" s="2" t="s">
        <v>111</v>
      </c>
      <c r="N5965" s="2" t="s">
        <v>369</v>
      </c>
      <c r="O5965" s="4">
        <v>706000</v>
      </c>
      <c r="P5965" s="4">
        <v>265200</v>
      </c>
      <c r="Q5965" s="4">
        <v>440800</v>
      </c>
      <c r="R5965" s="2">
        <v>60</v>
      </c>
      <c r="S5965" s="5">
        <v>5.75</v>
      </c>
      <c r="T5965" s="4">
        <v>9458.83</v>
      </c>
      <c r="U5965" s="2" t="s">
        <v>73</v>
      </c>
      <c r="V5965" s="2" t="s">
        <v>74</v>
      </c>
      <c r="W5965" s="4">
        <v>18917.66</v>
      </c>
      <c r="X5965" s="4">
        <v>548612.34</v>
      </c>
      <c r="Y5965" s="4">
        <v>567530</v>
      </c>
      <c r="Z5965" s="2">
        <v>180</v>
      </c>
      <c r="AA5965" s="2" t="s">
        <v>60</v>
      </c>
      <c r="AB5965" s="2" t="s">
        <v>15727</v>
      </c>
      <c r="AC5965" s="2" t="s">
        <v>121</v>
      </c>
      <c r="AD5965" s="2" t="s">
        <v>76</v>
      </c>
      <c r="AE5965" s="5">
        <v>62.44</v>
      </c>
      <c r="AF5965" s="2">
        <v>6</v>
      </c>
      <c r="AG5965" s="2" t="s">
        <v>130</v>
      </c>
      <c r="AH5965" s="2">
        <v>11</v>
      </c>
      <c r="AI5965" s="6" t="str">
        <f t="shared" si="279"/>
        <v>55-64</v>
      </c>
      <c r="AJ5965" s="11">
        <f>YEAR(tbl_LoanData[[#This Row],[Application Date]])</f>
        <v>2025</v>
      </c>
      <c r="AK5965" s="11" t="str">
        <f>TEXT(tbl_LoanData[[#This Row],[Application Date]],"MMMM")</f>
        <v>November</v>
      </c>
      <c r="AL5965" s="12">
        <f>DATE(YEAR(tbl_LoanData[[#This Row],[Application Date]]),MONTH(tbl_LoanData[[#This Row],[Application Date]]),1)</f>
        <v>45962</v>
      </c>
      <c r="AM5965" s="14">
        <f ca="1">IF(AND(tbl_LoanData[[#This Row],[Application Date]]&gt;=EOMONTH(TODAY(),-1)+1,tbl_LoanData[[#This Row],[Application Date]]&lt;=TODAY()),tbl_LoanData[[#This Row],[Loan Amount]],0)</f>
        <v>0</v>
      </c>
      <c r="AN5965" s="14">
        <f>tbl_LoanData[[#This Row],[Amount Paid]]-(Q5965-X5965)</f>
        <v>126729.99999999997</v>
      </c>
      <c r="AO5965" s="14">
        <f>IF(tbl_LoanData[[#This Row],[Application Status]]="Approved",1,0)</f>
        <v>1</v>
      </c>
      <c r="AP5965" s="22" t="str">
        <f t="shared" ca="1" si="280"/>
        <v/>
      </c>
      <c r="AQ5965" s="22" t="str">
        <f t="shared" ca="1" si="281"/>
        <v/>
      </c>
    </row>
    <row r="5966" spans="1:43" x14ac:dyDescent="0.3">
      <c r="A5966" s="2" t="s">
        <v>911</v>
      </c>
      <c r="B5966" s="2" t="s">
        <v>912</v>
      </c>
      <c r="C5966" s="2" t="s">
        <v>356</v>
      </c>
      <c r="D5966" s="2" t="s">
        <v>209</v>
      </c>
      <c r="E5966" s="2" t="s">
        <v>183</v>
      </c>
      <c r="F5966" s="2">
        <v>61</v>
      </c>
      <c r="G5966" s="2" t="s">
        <v>69</v>
      </c>
      <c r="H5966" s="2" t="s">
        <v>110</v>
      </c>
      <c r="I5966" s="2" t="s">
        <v>46</v>
      </c>
      <c r="J5966" s="3">
        <v>45985</v>
      </c>
      <c r="K5966" s="3">
        <v>45991</v>
      </c>
      <c r="L5966" s="2" t="s">
        <v>39</v>
      </c>
      <c r="M5966" s="2" t="s">
        <v>94</v>
      </c>
      <c r="N5966" s="2" t="s">
        <v>418</v>
      </c>
      <c r="O5966" s="4">
        <v>2544000</v>
      </c>
      <c r="P5966" s="4">
        <v>525700</v>
      </c>
      <c r="Q5966" s="4">
        <v>2018300</v>
      </c>
      <c r="R5966" s="2">
        <v>60</v>
      </c>
      <c r="S5966" s="5">
        <v>10.09</v>
      </c>
      <c r="T5966" s="4">
        <v>50608.87</v>
      </c>
      <c r="U5966" s="2" t="s">
        <v>73</v>
      </c>
      <c r="V5966" s="2" t="s">
        <v>74</v>
      </c>
      <c r="W5966" s="4">
        <v>404870.96</v>
      </c>
      <c r="X5966" s="4">
        <v>2631661.39</v>
      </c>
      <c r="Y5966" s="4">
        <v>3036532.35</v>
      </c>
      <c r="Z5966" s="2">
        <v>0</v>
      </c>
      <c r="AA5966" s="2" t="s">
        <v>56</v>
      </c>
      <c r="AB5966" s="2" t="s">
        <v>15729</v>
      </c>
      <c r="AC5966" s="2" t="s">
        <v>106</v>
      </c>
      <c r="AD5966" s="2" t="s">
        <v>76</v>
      </c>
      <c r="AE5966" s="5">
        <v>79.34</v>
      </c>
      <c r="AF5966" s="2">
        <v>0</v>
      </c>
      <c r="AG5966" s="2" t="s">
        <v>77</v>
      </c>
      <c r="AH5966" s="2">
        <v>6</v>
      </c>
      <c r="AI5966" s="6" t="str">
        <f t="shared" si="279"/>
        <v>55-64</v>
      </c>
      <c r="AJ5966" s="11">
        <f>YEAR(tbl_LoanData[[#This Row],[Application Date]])</f>
        <v>2025</v>
      </c>
      <c r="AK5966" s="11" t="str">
        <f>TEXT(tbl_LoanData[[#This Row],[Application Date]],"MMMM")</f>
        <v>November</v>
      </c>
      <c r="AL5966" s="12">
        <f>DATE(YEAR(tbl_LoanData[[#This Row],[Application Date]]),MONTH(tbl_LoanData[[#This Row],[Application Date]]),1)</f>
        <v>45962</v>
      </c>
      <c r="AM5966" s="14">
        <f ca="1">IF(AND(tbl_LoanData[[#This Row],[Application Date]]&gt;=EOMONTH(TODAY(),-1)+1,tbl_LoanData[[#This Row],[Application Date]]&lt;=TODAY()),tbl_LoanData[[#This Row],[Loan Amount]],0)</f>
        <v>0</v>
      </c>
      <c r="AN5966" s="14">
        <f>tbl_LoanData[[#This Row],[Amount Paid]]-(Q5966-X5966)</f>
        <v>1018232.3500000001</v>
      </c>
      <c r="AO5966" s="14">
        <f>IF(tbl_LoanData[[#This Row],[Application Status]]="Approved",1,0)</f>
        <v>1</v>
      </c>
      <c r="AP5966" s="22" t="str">
        <f t="shared" ca="1" si="280"/>
        <v/>
      </c>
      <c r="AQ5966" s="22" t="str">
        <f t="shared" ca="1" si="281"/>
        <v/>
      </c>
    </row>
    <row r="5967" spans="1:43" ht="14.4" customHeight="1" x14ac:dyDescent="0.3">
      <c r="A5967" s="2" t="s">
        <v>950</v>
      </c>
      <c r="B5967" s="2" t="s">
        <v>951</v>
      </c>
      <c r="C5967" s="2" t="s">
        <v>141</v>
      </c>
      <c r="D5967" s="2" t="s">
        <v>67</v>
      </c>
      <c r="E5967" s="2" t="s">
        <v>293</v>
      </c>
      <c r="F5967" s="2">
        <v>58</v>
      </c>
      <c r="G5967" s="2" t="s">
        <v>83</v>
      </c>
      <c r="H5967" s="2" t="s">
        <v>278</v>
      </c>
      <c r="I5967" s="2" t="s">
        <v>45</v>
      </c>
      <c r="J5967" s="3">
        <v>45976</v>
      </c>
      <c r="K5967" s="3">
        <v>45985</v>
      </c>
      <c r="L5967" s="2" t="s">
        <v>36</v>
      </c>
      <c r="M5967" s="2" t="s">
        <v>85</v>
      </c>
      <c r="N5967" s="2" t="s">
        <v>624</v>
      </c>
      <c r="O5967" s="4">
        <v>1943000</v>
      </c>
      <c r="P5967" s="4">
        <v>220700</v>
      </c>
      <c r="Q5967" s="4">
        <v>1722300</v>
      </c>
      <c r="R5967" s="2">
        <v>36</v>
      </c>
      <c r="S5967" s="5">
        <v>9.5299999999999994</v>
      </c>
      <c r="T5967" s="4">
        <v>61519.6</v>
      </c>
      <c r="U5967" s="2" t="s">
        <v>73</v>
      </c>
      <c r="V5967" s="2" t="s">
        <v>74</v>
      </c>
      <c r="W5967" s="4">
        <v>430637.2</v>
      </c>
      <c r="X5967" s="4">
        <v>1784068.37</v>
      </c>
      <c r="Y5967" s="4">
        <v>2214705.5699999998</v>
      </c>
      <c r="Z5967" s="2">
        <v>31</v>
      </c>
      <c r="AA5967" s="2" t="s">
        <v>58</v>
      </c>
      <c r="AB5967" s="2" t="s">
        <v>15736</v>
      </c>
      <c r="AC5967" s="2" t="s">
        <v>332</v>
      </c>
      <c r="AD5967" s="2" t="s">
        <v>76</v>
      </c>
      <c r="AE5967" s="5">
        <v>88.64</v>
      </c>
      <c r="AF5967" s="2">
        <v>1</v>
      </c>
      <c r="AG5967" s="2" t="s">
        <v>15718</v>
      </c>
      <c r="AH5967" s="2">
        <v>9</v>
      </c>
      <c r="AI5967" s="6" t="str">
        <f t="shared" si="279"/>
        <v>55-64</v>
      </c>
      <c r="AJ5967" s="11">
        <f>YEAR(tbl_LoanData[[#This Row],[Application Date]])</f>
        <v>2025</v>
      </c>
      <c r="AK5967" s="11" t="str">
        <f>TEXT(tbl_LoanData[[#This Row],[Application Date]],"MMMM")</f>
        <v>November</v>
      </c>
      <c r="AL5967" s="12">
        <f>DATE(YEAR(tbl_LoanData[[#This Row],[Application Date]]),MONTH(tbl_LoanData[[#This Row],[Application Date]]),1)</f>
        <v>45962</v>
      </c>
      <c r="AM5967" s="14">
        <f ca="1">IF(AND(tbl_LoanData[[#This Row],[Application Date]]&gt;=EOMONTH(TODAY(),-1)+1,tbl_LoanData[[#This Row],[Application Date]]&lt;=TODAY()),tbl_LoanData[[#This Row],[Loan Amount]],0)</f>
        <v>0</v>
      </c>
      <c r="AN5967" s="14">
        <f>tbl_LoanData[[#This Row],[Amount Paid]]-(Q5967-X5967)</f>
        <v>492405.57000000012</v>
      </c>
      <c r="AO5967" s="14">
        <f>IF(tbl_LoanData[[#This Row],[Application Status]]="Approved",1,0)</f>
        <v>1</v>
      </c>
      <c r="AP5967" s="22" t="str">
        <f t="shared" ca="1" si="280"/>
        <v/>
      </c>
      <c r="AQ5967" s="22" t="str">
        <f t="shared" ca="1" si="281"/>
        <v/>
      </c>
    </row>
    <row r="5968" spans="1:43" ht="14.4" customHeight="1" x14ac:dyDescent="0.3">
      <c r="A5968" s="2" t="s">
        <v>1041</v>
      </c>
      <c r="B5968" s="2" t="s">
        <v>1042</v>
      </c>
      <c r="C5968" s="2" t="s">
        <v>80</v>
      </c>
      <c r="D5968" s="2" t="s">
        <v>209</v>
      </c>
      <c r="E5968" s="2" t="s">
        <v>134</v>
      </c>
      <c r="F5968" s="2">
        <v>27</v>
      </c>
      <c r="G5968" s="2" t="s">
        <v>83</v>
      </c>
      <c r="H5968" s="2" t="s">
        <v>265</v>
      </c>
      <c r="I5968" s="2" t="s">
        <v>44</v>
      </c>
      <c r="J5968" s="3">
        <v>45964</v>
      </c>
      <c r="K5968" s="3">
        <v>45984</v>
      </c>
      <c r="L5968" s="2" t="s">
        <v>39</v>
      </c>
      <c r="M5968" s="2" t="s">
        <v>71</v>
      </c>
      <c r="N5968" s="2" t="s">
        <v>294</v>
      </c>
      <c r="O5968" s="4">
        <v>2196000</v>
      </c>
      <c r="P5968" s="4">
        <v>746600</v>
      </c>
      <c r="Q5968" s="4">
        <v>1449400</v>
      </c>
      <c r="R5968" s="2">
        <v>48</v>
      </c>
      <c r="S5968" s="5">
        <v>8.27</v>
      </c>
      <c r="T5968" s="4">
        <v>40184.620000000003</v>
      </c>
      <c r="U5968" s="2" t="s">
        <v>73</v>
      </c>
      <c r="V5968" s="2" t="s">
        <v>74</v>
      </c>
      <c r="W5968" s="4">
        <v>321476.96000000002</v>
      </c>
      <c r="X5968" s="4">
        <v>1607384.56</v>
      </c>
      <c r="Y5968" s="4">
        <v>1928861.52</v>
      </c>
      <c r="Z5968" s="2">
        <v>0</v>
      </c>
      <c r="AA5968" s="2" t="s">
        <v>56</v>
      </c>
      <c r="AB5968" s="2" t="s">
        <v>15732</v>
      </c>
      <c r="AC5968" s="2" t="s">
        <v>360</v>
      </c>
      <c r="AD5968" s="2" t="s">
        <v>76</v>
      </c>
      <c r="AE5968" s="5">
        <v>66</v>
      </c>
      <c r="AF5968" s="2">
        <v>0</v>
      </c>
      <c r="AG5968" s="2" t="s">
        <v>77</v>
      </c>
      <c r="AH5968" s="2">
        <v>20</v>
      </c>
      <c r="AI5968" s="6" t="str">
        <f t="shared" si="279"/>
        <v>25-34</v>
      </c>
      <c r="AJ5968" s="11">
        <f>YEAR(tbl_LoanData[[#This Row],[Application Date]])</f>
        <v>2025</v>
      </c>
      <c r="AK5968" s="11" t="str">
        <f>TEXT(tbl_LoanData[[#This Row],[Application Date]],"MMMM")</f>
        <v>November</v>
      </c>
      <c r="AL5968" s="12">
        <f>DATE(YEAR(tbl_LoanData[[#This Row],[Application Date]]),MONTH(tbl_LoanData[[#This Row],[Application Date]]),1)</f>
        <v>45962</v>
      </c>
      <c r="AM5968" s="14">
        <f ca="1">IF(AND(tbl_LoanData[[#This Row],[Application Date]]&gt;=EOMONTH(TODAY(),-1)+1,tbl_LoanData[[#This Row],[Application Date]]&lt;=TODAY()),tbl_LoanData[[#This Row],[Loan Amount]],0)</f>
        <v>0</v>
      </c>
      <c r="AN5968" s="14">
        <f>tbl_LoanData[[#This Row],[Amount Paid]]-(Q5968-X5968)</f>
        <v>479461.52000000008</v>
      </c>
      <c r="AO5968" s="14">
        <f>IF(tbl_LoanData[[#This Row],[Application Status]]="Approved",1,0)</f>
        <v>1</v>
      </c>
      <c r="AP5968" s="22" t="str">
        <f t="shared" ca="1" si="280"/>
        <v/>
      </c>
      <c r="AQ5968" s="22" t="str">
        <f t="shared" ca="1" si="281"/>
        <v/>
      </c>
    </row>
    <row r="5969" spans="1:43" ht="14.4" customHeight="1" x14ac:dyDescent="0.3">
      <c r="A5969" s="2" t="s">
        <v>1049</v>
      </c>
      <c r="B5969" s="2" t="s">
        <v>1050</v>
      </c>
      <c r="C5969" s="2" t="s">
        <v>142</v>
      </c>
      <c r="D5969" s="2" t="s">
        <v>134</v>
      </c>
      <c r="E5969" s="2" t="s">
        <v>161</v>
      </c>
      <c r="F5969" s="2">
        <v>24</v>
      </c>
      <c r="G5969" s="2" t="s">
        <v>83</v>
      </c>
      <c r="H5969" s="2" t="s">
        <v>211</v>
      </c>
      <c r="I5969" s="2" t="s">
        <v>50</v>
      </c>
      <c r="J5969" s="3">
        <v>45967</v>
      </c>
      <c r="K5969" s="3">
        <v>45977</v>
      </c>
      <c r="L5969" s="2" t="s">
        <v>40</v>
      </c>
      <c r="M5969" s="2" t="s">
        <v>111</v>
      </c>
      <c r="N5969" s="2" t="s">
        <v>120</v>
      </c>
      <c r="O5969" s="4">
        <v>1002000</v>
      </c>
      <c r="P5969" s="4">
        <v>218800</v>
      </c>
      <c r="Q5969" s="4">
        <v>783200</v>
      </c>
      <c r="R5969" s="2">
        <v>24</v>
      </c>
      <c r="S5969" s="5">
        <v>6.06</v>
      </c>
      <c r="T5969" s="4">
        <v>36588.49</v>
      </c>
      <c r="U5969" s="2" t="s">
        <v>73</v>
      </c>
      <c r="V5969" s="2" t="s">
        <v>74</v>
      </c>
      <c r="W5969" s="4">
        <v>329296.40999999997</v>
      </c>
      <c r="X5969" s="4">
        <v>548827.43000000005</v>
      </c>
      <c r="Y5969" s="4">
        <v>878123.84</v>
      </c>
      <c r="Z5969" s="2">
        <v>0</v>
      </c>
      <c r="AA5969" s="2" t="s">
        <v>56</v>
      </c>
      <c r="AB5969" s="2" t="s">
        <v>15730</v>
      </c>
      <c r="AC5969" s="2" t="s">
        <v>87</v>
      </c>
      <c r="AD5969" s="2" t="s">
        <v>76</v>
      </c>
      <c r="AE5969" s="5">
        <v>78.16</v>
      </c>
      <c r="AF5969" s="2">
        <v>0</v>
      </c>
      <c r="AG5969" s="2" t="s">
        <v>77</v>
      </c>
      <c r="AH5969" s="2">
        <v>10</v>
      </c>
      <c r="AI5969" s="6" t="str">
        <f t="shared" si="279"/>
        <v>18-24</v>
      </c>
      <c r="AJ5969" s="11">
        <f>YEAR(tbl_LoanData[[#This Row],[Application Date]])</f>
        <v>2025</v>
      </c>
      <c r="AK5969" s="11" t="str">
        <f>TEXT(tbl_LoanData[[#This Row],[Application Date]],"MMMM")</f>
        <v>November</v>
      </c>
      <c r="AL5969" s="12">
        <f>DATE(YEAR(tbl_LoanData[[#This Row],[Application Date]]),MONTH(tbl_LoanData[[#This Row],[Application Date]]),1)</f>
        <v>45962</v>
      </c>
      <c r="AM5969" s="14">
        <f ca="1">IF(AND(tbl_LoanData[[#This Row],[Application Date]]&gt;=EOMONTH(TODAY(),-1)+1,tbl_LoanData[[#This Row],[Application Date]]&lt;=TODAY()),tbl_LoanData[[#This Row],[Loan Amount]],0)</f>
        <v>0</v>
      </c>
      <c r="AN5969" s="14">
        <f>tbl_LoanData[[#This Row],[Amount Paid]]-(Q5969-X5969)</f>
        <v>94923.840000000026</v>
      </c>
      <c r="AO5969" s="14">
        <f>IF(tbl_LoanData[[#This Row],[Application Status]]="Approved",1,0)</f>
        <v>1</v>
      </c>
      <c r="AP5969" s="22" t="str">
        <f t="shared" ca="1" si="280"/>
        <v/>
      </c>
      <c r="AQ5969" s="22" t="str">
        <f t="shared" ca="1" si="281"/>
        <v/>
      </c>
    </row>
    <row r="5970" spans="1:43" ht="14.4" customHeight="1" x14ac:dyDescent="0.3">
      <c r="A5970" s="2" t="s">
        <v>1163</v>
      </c>
      <c r="B5970" s="2" t="s">
        <v>1164</v>
      </c>
      <c r="C5970" s="2" t="s">
        <v>393</v>
      </c>
      <c r="D5970" s="2" t="s">
        <v>142</v>
      </c>
      <c r="E5970" s="2" t="s">
        <v>465</v>
      </c>
      <c r="F5970" s="2">
        <v>42</v>
      </c>
      <c r="G5970" s="2" t="s">
        <v>83</v>
      </c>
      <c r="H5970" s="2" t="s">
        <v>172</v>
      </c>
      <c r="I5970" s="2" t="s">
        <v>45</v>
      </c>
      <c r="J5970" s="3">
        <v>45989</v>
      </c>
      <c r="K5970" s="3">
        <v>46005</v>
      </c>
      <c r="L5970" s="2" t="s">
        <v>40</v>
      </c>
      <c r="M5970" s="2" t="s">
        <v>85</v>
      </c>
      <c r="N5970" s="2" t="s">
        <v>270</v>
      </c>
      <c r="O5970" s="4">
        <v>1074000</v>
      </c>
      <c r="P5970" s="4">
        <v>141800</v>
      </c>
      <c r="Q5970" s="4">
        <v>932200</v>
      </c>
      <c r="R5970" s="2">
        <v>48</v>
      </c>
      <c r="S5970" s="5">
        <v>5.13</v>
      </c>
      <c r="T5970" s="4">
        <v>23405.99</v>
      </c>
      <c r="U5970" s="2" t="s">
        <v>73</v>
      </c>
      <c r="V5970" s="2" t="s">
        <v>74</v>
      </c>
      <c r="W5970" s="4">
        <v>187247.92</v>
      </c>
      <c r="X5970" s="4">
        <v>936239.52</v>
      </c>
      <c r="Y5970" s="4">
        <v>1123487.44</v>
      </c>
      <c r="Z5970" s="2">
        <v>0</v>
      </c>
      <c r="AA5970" s="2" t="s">
        <v>56</v>
      </c>
      <c r="AB5970" s="2" t="s">
        <v>15728</v>
      </c>
      <c r="AC5970" s="2" t="s">
        <v>121</v>
      </c>
      <c r="AD5970" s="2" t="s">
        <v>76</v>
      </c>
      <c r="AE5970" s="5">
        <v>86.8</v>
      </c>
      <c r="AF5970" s="2">
        <v>0</v>
      </c>
      <c r="AG5970" s="2" t="s">
        <v>77</v>
      </c>
      <c r="AH5970" s="2">
        <v>16</v>
      </c>
      <c r="AI5970" s="6" t="str">
        <f t="shared" si="279"/>
        <v>35-44</v>
      </c>
      <c r="AJ5970" s="11">
        <f>YEAR(tbl_LoanData[[#This Row],[Application Date]])</f>
        <v>2025</v>
      </c>
      <c r="AK5970" s="11" t="str">
        <f>TEXT(tbl_LoanData[[#This Row],[Application Date]],"MMMM")</f>
        <v>November</v>
      </c>
      <c r="AL5970" s="12">
        <f>DATE(YEAR(tbl_LoanData[[#This Row],[Application Date]]),MONTH(tbl_LoanData[[#This Row],[Application Date]]),1)</f>
        <v>45962</v>
      </c>
      <c r="AM5970" s="14">
        <f ca="1">IF(AND(tbl_LoanData[[#This Row],[Application Date]]&gt;=EOMONTH(TODAY(),-1)+1,tbl_LoanData[[#This Row],[Application Date]]&lt;=TODAY()),tbl_LoanData[[#This Row],[Loan Amount]],0)</f>
        <v>0</v>
      </c>
      <c r="AN5970" s="14">
        <f>tbl_LoanData[[#This Row],[Amount Paid]]-(Q5970-X5970)</f>
        <v>191287.44000000003</v>
      </c>
      <c r="AO5970" s="14">
        <f>IF(tbl_LoanData[[#This Row],[Application Status]]="Approved",1,0)</f>
        <v>1</v>
      </c>
      <c r="AP5970" s="22" t="str">
        <f t="shared" ca="1" si="280"/>
        <v/>
      </c>
      <c r="AQ5970" s="22" t="str">
        <f t="shared" ca="1" si="281"/>
        <v/>
      </c>
    </row>
    <row r="5971" spans="1:43" ht="14.4" customHeight="1" x14ac:dyDescent="0.3">
      <c r="A5971" s="2" t="s">
        <v>1165</v>
      </c>
      <c r="B5971" s="2" t="s">
        <v>1166</v>
      </c>
      <c r="C5971" s="2" t="s">
        <v>487</v>
      </c>
      <c r="D5971" s="2" t="s">
        <v>189</v>
      </c>
      <c r="E5971" s="2" t="s">
        <v>312</v>
      </c>
      <c r="F5971" s="2">
        <v>36</v>
      </c>
      <c r="G5971" s="2" t="s">
        <v>69</v>
      </c>
      <c r="H5971" s="2" t="s">
        <v>110</v>
      </c>
      <c r="I5971" s="2" t="s">
        <v>46</v>
      </c>
      <c r="J5971" s="3">
        <v>45983</v>
      </c>
      <c r="K5971" s="3"/>
      <c r="L5971" s="2" t="s">
        <v>39</v>
      </c>
      <c r="M5971" s="2" t="s">
        <v>85</v>
      </c>
      <c r="N5971" s="2" t="s">
        <v>373</v>
      </c>
      <c r="O5971" s="4">
        <v>1130000</v>
      </c>
      <c r="P5971" s="4">
        <v>224800</v>
      </c>
      <c r="Q5971" s="4">
        <v>905200</v>
      </c>
      <c r="R5971" s="2">
        <v>48</v>
      </c>
      <c r="S5971" s="5">
        <v>8.93</v>
      </c>
      <c r="T5971" s="4">
        <v>25594.53</v>
      </c>
      <c r="U5971" s="2" t="s">
        <v>96</v>
      </c>
      <c r="V5971" s="2" t="s">
        <v>97</v>
      </c>
      <c r="W5971" s="4">
        <v>0</v>
      </c>
      <c r="X5971" s="4">
        <v>0</v>
      </c>
      <c r="Y5971" s="4">
        <v>1228537.44</v>
      </c>
      <c r="Z5971" s="2">
        <v>0</v>
      </c>
      <c r="AA5971" s="2" t="s">
        <v>97</v>
      </c>
      <c r="AB5971" s="2" t="s">
        <v>15736</v>
      </c>
      <c r="AC5971" s="2" t="s">
        <v>332</v>
      </c>
      <c r="AD5971" s="2" t="s">
        <v>76</v>
      </c>
      <c r="AE5971" s="5">
        <v>80.11</v>
      </c>
      <c r="AF5971" s="2">
        <v>0</v>
      </c>
      <c r="AG5971" s="2" t="s">
        <v>97</v>
      </c>
      <c r="AH5971" s="2"/>
      <c r="AI5971" s="6" t="str">
        <f t="shared" si="279"/>
        <v>35-44</v>
      </c>
      <c r="AJ5971" s="11">
        <f>YEAR(tbl_LoanData[[#This Row],[Application Date]])</f>
        <v>2025</v>
      </c>
      <c r="AK5971" s="11" t="str">
        <f>TEXT(tbl_LoanData[[#This Row],[Application Date]],"MMMM")</f>
        <v>November</v>
      </c>
      <c r="AL5971" s="12">
        <f>DATE(YEAR(tbl_LoanData[[#This Row],[Application Date]]),MONTH(tbl_LoanData[[#This Row],[Application Date]]),1)</f>
        <v>45962</v>
      </c>
      <c r="AM5971" s="14">
        <f ca="1">IF(AND(tbl_LoanData[[#This Row],[Application Date]]&gt;=EOMONTH(TODAY(),-1)+1,tbl_LoanData[[#This Row],[Application Date]]&lt;=TODAY()),tbl_LoanData[[#This Row],[Loan Amount]],0)</f>
        <v>0</v>
      </c>
      <c r="AN5971" s="14">
        <f>tbl_LoanData[[#This Row],[Amount Paid]]-(Q5971-X5971)</f>
        <v>-905200</v>
      </c>
      <c r="AO5971" s="14">
        <f>IF(tbl_LoanData[[#This Row],[Application Status]]="Approved",1,0)</f>
        <v>0</v>
      </c>
      <c r="AP5971" s="22" t="str">
        <f t="shared" ca="1" si="280"/>
        <v/>
      </c>
      <c r="AQ5971" s="22" t="str">
        <f t="shared" ca="1" si="281"/>
        <v/>
      </c>
    </row>
    <row r="5972" spans="1:43" ht="14.4" customHeight="1" x14ac:dyDescent="0.3">
      <c r="A5972" s="2" t="s">
        <v>1225</v>
      </c>
      <c r="B5972" s="2" t="s">
        <v>1226</v>
      </c>
      <c r="C5972" s="2" t="s">
        <v>521</v>
      </c>
      <c r="D5972" s="2" t="s">
        <v>91</v>
      </c>
      <c r="E5972" s="2" t="s">
        <v>540</v>
      </c>
      <c r="F5972" s="2">
        <v>48</v>
      </c>
      <c r="G5972" s="2" t="s">
        <v>69</v>
      </c>
      <c r="H5972" s="2" t="s">
        <v>224</v>
      </c>
      <c r="I5972" s="2" t="s">
        <v>54</v>
      </c>
      <c r="J5972" s="3">
        <v>45973</v>
      </c>
      <c r="K5972" s="3">
        <v>45992</v>
      </c>
      <c r="L5972" s="2" t="s">
        <v>37</v>
      </c>
      <c r="M5972" s="2" t="s">
        <v>199</v>
      </c>
      <c r="N5972" s="2" t="s">
        <v>319</v>
      </c>
      <c r="O5972" s="4">
        <v>229000</v>
      </c>
      <c r="P5972" s="4">
        <v>50900</v>
      </c>
      <c r="Q5972" s="4">
        <v>178100</v>
      </c>
      <c r="R5972" s="2">
        <v>60</v>
      </c>
      <c r="S5972" s="5">
        <v>14.61</v>
      </c>
      <c r="T5972" s="4">
        <v>5136.7</v>
      </c>
      <c r="U5972" s="2" t="s">
        <v>73</v>
      </c>
      <c r="V5972" s="2" t="s">
        <v>74</v>
      </c>
      <c r="W5972" s="4">
        <v>25683.5</v>
      </c>
      <c r="X5972" s="4">
        <v>282518.55</v>
      </c>
      <c r="Y5972" s="4">
        <v>308202.05</v>
      </c>
      <c r="Z5972" s="2">
        <v>90</v>
      </c>
      <c r="AA5972" s="2" t="s">
        <v>59</v>
      </c>
      <c r="AB5972" s="2" t="s">
        <v>15734</v>
      </c>
      <c r="AC5972" s="2" t="s">
        <v>121</v>
      </c>
      <c r="AD5972" s="2" t="s">
        <v>76</v>
      </c>
      <c r="AE5972" s="5">
        <v>77.77</v>
      </c>
      <c r="AF5972" s="2">
        <v>3</v>
      </c>
      <c r="AG5972" s="2" t="s">
        <v>130</v>
      </c>
      <c r="AH5972" s="2">
        <v>19</v>
      </c>
      <c r="AI5972" s="6" t="str">
        <f t="shared" si="279"/>
        <v>45-54</v>
      </c>
      <c r="AJ5972" s="11">
        <f>YEAR(tbl_LoanData[[#This Row],[Application Date]])</f>
        <v>2025</v>
      </c>
      <c r="AK5972" s="11" t="str">
        <f>TEXT(tbl_LoanData[[#This Row],[Application Date]],"MMMM")</f>
        <v>November</v>
      </c>
      <c r="AL5972" s="12">
        <f>DATE(YEAR(tbl_LoanData[[#This Row],[Application Date]]),MONTH(tbl_LoanData[[#This Row],[Application Date]]),1)</f>
        <v>45962</v>
      </c>
      <c r="AM5972" s="14">
        <f ca="1">IF(AND(tbl_LoanData[[#This Row],[Application Date]]&gt;=EOMONTH(TODAY(),-1)+1,tbl_LoanData[[#This Row],[Application Date]]&lt;=TODAY()),tbl_LoanData[[#This Row],[Loan Amount]],0)</f>
        <v>0</v>
      </c>
      <c r="AN5972" s="14">
        <f>tbl_LoanData[[#This Row],[Amount Paid]]-(Q5972-X5972)</f>
        <v>130102.04999999999</v>
      </c>
      <c r="AO5972" s="14">
        <f>IF(tbl_LoanData[[#This Row],[Application Status]]="Approved",1,0)</f>
        <v>1</v>
      </c>
      <c r="AP5972" s="22" t="str">
        <f t="shared" ca="1" si="280"/>
        <v/>
      </c>
      <c r="AQ5972" s="22" t="str">
        <f t="shared" ca="1" si="281"/>
        <v/>
      </c>
    </row>
    <row r="5973" spans="1:43" ht="14.4" customHeight="1" x14ac:dyDescent="0.3">
      <c r="A5973" s="2" t="s">
        <v>1331</v>
      </c>
      <c r="B5973" s="2" t="s">
        <v>1332</v>
      </c>
      <c r="C5973" s="2" t="s">
        <v>343</v>
      </c>
      <c r="D5973" s="2" t="s">
        <v>209</v>
      </c>
      <c r="E5973" s="2" t="s">
        <v>135</v>
      </c>
      <c r="F5973" s="2">
        <v>48</v>
      </c>
      <c r="G5973" s="2" t="s">
        <v>69</v>
      </c>
      <c r="H5973" s="2" t="s">
        <v>143</v>
      </c>
      <c r="I5973" s="2" t="s">
        <v>46</v>
      </c>
      <c r="J5973" s="3">
        <v>45972</v>
      </c>
      <c r="K5973" s="3">
        <v>45989</v>
      </c>
      <c r="L5973" s="2" t="s">
        <v>36</v>
      </c>
      <c r="M5973" s="2" t="s">
        <v>94</v>
      </c>
      <c r="N5973" s="2" t="s">
        <v>212</v>
      </c>
      <c r="O5973" s="4">
        <v>2075000</v>
      </c>
      <c r="P5973" s="4">
        <v>258600</v>
      </c>
      <c r="Q5973" s="4">
        <v>1816400</v>
      </c>
      <c r="R5973" s="2">
        <v>36</v>
      </c>
      <c r="S5973" s="5">
        <v>6.04</v>
      </c>
      <c r="T5973" s="4">
        <v>59598.1</v>
      </c>
      <c r="U5973" s="2" t="s">
        <v>73</v>
      </c>
      <c r="V5973" s="2" t="s">
        <v>34</v>
      </c>
      <c r="W5973" s="4">
        <v>0</v>
      </c>
      <c r="X5973" s="4">
        <v>2145531.6800000002</v>
      </c>
      <c r="Y5973" s="4">
        <v>2145531.6800000002</v>
      </c>
      <c r="Z5973" s="2">
        <v>224</v>
      </c>
      <c r="AA5973" s="2" t="s">
        <v>60</v>
      </c>
      <c r="AB5973" s="2" t="s">
        <v>15736</v>
      </c>
      <c r="AC5973" s="2" t="s">
        <v>87</v>
      </c>
      <c r="AD5973" s="2" t="s">
        <v>76</v>
      </c>
      <c r="AE5973" s="5">
        <v>87.54</v>
      </c>
      <c r="AF5973" s="2">
        <v>7</v>
      </c>
      <c r="AG5973" s="2" t="s">
        <v>130</v>
      </c>
      <c r="AH5973" s="2">
        <v>17</v>
      </c>
      <c r="AI5973" s="6" t="str">
        <f t="shared" si="279"/>
        <v>45-54</v>
      </c>
      <c r="AJ5973" s="11">
        <f>YEAR(tbl_LoanData[[#This Row],[Application Date]])</f>
        <v>2025</v>
      </c>
      <c r="AK5973" s="11" t="str">
        <f>TEXT(tbl_LoanData[[#This Row],[Application Date]],"MMMM")</f>
        <v>November</v>
      </c>
      <c r="AL5973" s="12">
        <f>DATE(YEAR(tbl_LoanData[[#This Row],[Application Date]]),MONTH(tbl_LoanData[[#This Row],[Application Date]]),1)</f>
        <v>45962</v>
      </c>
      <c r="AM5973" s="14">
        <f ca="1">IF(AND(tbl_LoanData[[#This Row],[Application Date]]&gt;=EOMONTH(TODAY(),-1)+1,tbl_LoanData[[#This Row],[Application Date]]&lt;=TODAY()),tbl_LoanData[[#This Row],[Loan Amount]],0)</f>
        <v>0</v>
      </c>
      <c r="AN5973" s="14">
        <f>tbl_LoanData[[#This Row],[Amount Paid]]-(Q5973-X5973)</f>
        <v>329131.68000000017</v>
      </c>
      <c r="AO5973" s="14">
        <f>IF(tbl_LoanData[[#This Row],[Application Status]]="Approved",1,0)</f>
        <v>1</v>
      </c>
      <c r="AP5973" s="22" t="str">
        <f t="shared" ca="1" si="280"/>
        <v/>
      </c>
      <c r="AQ5973" s="22" t="str">
        <f t="shared" ca="1" si="281"/>
        <v/>
      </c>
    </row>
    <row r="5974" spans="1:43" ht="14.4" customHeight="1" x14ac:dyDescent="0.3">
      <c r="A5974" s="2" t="s">
        <v>1353</v>
      </c>
      <c r="B5974" s="2" t="s">
        <v>1354</v>
      </c>
      <c r="C5974" s="2" t="s">
        <v>335</v>
      </c>
      <c r="D5974" s="2" t="s">
        <v>81</v>
      </c>
      <c r="E5974" s="2" t="s">
        <v>284</v>
      </c>
      <c r="F5974" s="2">
        <v>62</v>
      </c>
      <c r="G5974" s="2" t="s">
        <v>83</v>
      </c>
      <c r="H5974" s="2" t="s">
        <v>398</v>
      </c>
      <c r="I5974" s="2" t="s">
        <v>46</v>
      </c>
      <c r="J5974" s="3">
        <v>45983</v>
      </c>
      <c r="K5974" s="3"/>
      <c r="L5974" s="2" t="s">
        <v>36</v>
      </c>
      <c r="M5974" s="2" t="s">
        <v>85</v>
      </c>
      <c r="N5974" s="2" t="s">
        <v>624</v>
      </c>
      <c r="O5974" s="4">
        <v>1838000</v>
      </c>
      <c r="P5974" s="4">
        <v>371500</v>
      </c>
      <c r="Q5974" s="4">
        <v>1466500</v>
      </c>
      <c r="R5974" s="2">
        <v>36</v>
      </c>
      <c r="S5974" s="5">
        <v>5.17</v>
      </c>
      <c r="T5974" s="4">
        <v>47054.28</v>
      </c>
      <c r="U5974" s="2" t="s">
        <v>113</v>
      </c>
      <c r="V5974" s="2" t="s">
        <v>97</v>
      </c>
      <c r="W5974" s="4">
        <v>0</v>
      </c>
      <c r="X5974" s="4">
        <v>0</v>
      </c>
      <c r="Y5974" s="4">
        <v>1693954.15</v>
      </c>
      <c r="Z5974" s="2">
        <v>0</v>
      </c>
      <c r="AA5974" s="2" t="s">
        <v>97</v>
      </c>
      <c r="AB5974" s="2" t="s">
        <v>15735</v>
      </c>
      <c r="AC5974" s="2" t="s">
        <v>360</v>
      </c>
      <c r="AD5974" s="2" t="s">
        <v>76</v>
      </c>
      <c r="AE5974" s="5">
        <v>79.790000000000006</v>
      </c>
      <c r="AF5974" s="2">
        <v>0</v>
      </c>
      <c r="AG5974" s="2" t="s">
        <v>97</v>
      </c>
      <c r="AH5974" s="2"/>
      <c r="AI5974" s="6" t="str">
        <f t="shared" si="279"/>
        <v>55-64</v>
      </c>
      <c r="AJ5974" s="11">
        <f>YEAR(tbl_LoanData[[#This Row],[Application Date]])</f>
        <v>2025</v>
      </c>
      <c r="AK5974" s="11" t="str">
        <f>TEXT(tbl_LoanData[[#This Row],[Application Date]],"MMMM")</f>
        <v>November</v>
      </c>
      <c r="AL5974" s="12">
        <f>DATE(YEAR(tbl_LoanData[[#This Row],[Application Date]]),MONTH(tbl_LoanData[[#This Row],[Application Date]]),1)</f>
        <v>45962</v>
      </c>
      <c r="AM5974" s="14">
        <f ca="1">IF(AND(tbl_LoanData[[#This Row],[Application Date]]&gt;=EOMONTH(TODAY(),-1)+1,tbl_LoanData[[#This Row],[Application Date]]&lt;=TODAY()),tbl_LoanData[[#This Row],[Loan Amount]],0)</f>
        <v>0</v>
      </c>
      <c r="AN5974" s="14">
        <f>tbl_LoanData[[#This Row],[Amount Paid]]-(Q5974-X5974)</f>
        <v>-1466500</v>
      </c>
      <c r="AO5974" s="14">
        <f>IF(tbl_LoanData[[#This Row],[Application Status]]="Approved",1,0)</f>
        <v>0</v>
      </c>
      <c r="AP5974" s="22" t="str">
        <f t="shared" ca="1" si="280"/>
        <v/>
      </c>
      <c r="AQ5974" s="22" t="str">
        <f t="shared" ca="1" si="281"/>
        <v/>
      </c>
    </row>
    <row r="5975" spans="1:43" ht="14.4" customHeight="1" x14ac:dyDescent="0.3">
      <c r="A5975" s="2" t="s">
        <v>1365</v>
      </c>
      <c r="B5975" s="2" t="s">
        <v>1366</v>
      </c>
      <c r="C5975" s="2" t="s">
        <v>90</v>
      </c>
      <c r="D5975" s="2" t="s">
        <v>102</v>
      </c>
      <c r="E5975" s="2" t="s">
        <v>161</v>
      </c>
      <c r="F5975" s="2">
        <v>51</v>
      </c>
      <c r="G5975" s="2" t="s">
        <v>69</v>
      </c>
      <c r="H5975" s="2" t="s">
        <v>233</v>
      </c>
      <c r="I5975" s="2" t="s">
        <v>46</v>
      </c>
      <c r="J5975" s="3">
        <v>45989</v>
      </c>
      <c r="K5975" s="3">
        <v>45994</v>
      </c>
      <c r="L5975" s="2" t="s">
        <v>37</v>
      </c>
      <c r="M5975" s="2" t="s">
        <v>94</v>
      </c>
      <c r="N5975" s="2" t="s">
        <v>234</v>
      </c>
      <c r="O5975" s="4">
        <v>164000</v>
      </c>
      <c r="P5975" s="4">
        <v>41100</v>
      </c>
      <c r="Q5975" s="4">
        <v>122900</v>
      </c>
      <c r="R5975" s="2">
        <v>36</v>
      </c>
      <c r="S5975" s="5">
        <v>8.91</v>
      </c>
      <c r="T5975" s="4">
        <v>4326.42</v>
      </c>
      <c r="U5975" s="2" t="s">
        <v>73</v>
      </c>
      <c r="V5975" s="2" t="s">
        <v>74</v>
      </c>
      <c r="W5975" s="4">
        <v>34611.360000000001</v>
      </c>
      <c r="X5975" s="4">
        <v>121139.81</v>
      </c>
      <c r="Y5975" s="4">
        <v>155751.17000000001</v>
      </c>
      <c r="Z5975" s="2">
        <v>0</v>
      </c>
      <c r="AA5975" s="2" t="s">
        <v>56</v>
      </c>
      <c r="AB5975" s="2" t="s">
        <v>15735</v>
      </c>
      <c r="AC5975" s="2" t="s">
        <v>332</v>
      </c>
      <c r="AD5975" s="2" t="s">
        <v>76</v>
      </c>
      <c r="AE5975" s="5">
        <v>74.94</v>
      </c>
      <c r="AF5975" s="2">
        <v>0</v>
      </c>
      <c r="AG5975" s="2" t="s">
        <v>77</v>
      </c>
      <c r="AH5975" s="2">
        <v>5</v>
      </c>
      <c r="AI5975" s="6" t="str">
        <f t="shared" si="279"/>
        <v>45-54</v>
      </c>
      <c r="AJ5975" s="11">
        <f>YEAR(tbl_LoanData[[#This Row],[Application Date]])</f>
        <v>2025</v>
      </c>
      <c r="AK5975" s="11" t="str">
        <f>TEXT(tbl_LoanData[[#This Row],[Application Date]],"MMMM")</f>
        <v>November</v>
      </c>
      <c r="AL5975" s="12">
        <f>DATE(YEAR(tbl_LoanData[[#This Row],[Application Date]]),MONTH(tbl_LoanData[[#This Row],[Application Date]]),1)</f>
        <v>45962</v>
      </c>
      <c r="AM5975" s="14">
        <f ca="1">IF(AND(tbl_LoanData[[#This Row],[Application Date]]&gt;=EOMONTH(TODAY(),-1)+1,tbl_LoanData[[#This Row],[Application Date]]&lt;=TODAY()),tbl_LoanData[[#This Row],[Loan Amount]],0)</f>
        <v>0</v>
      </c>
      <c r="AN5975" s="14">
        <f>tbl_LoanData[[#This Row],[Amount Paid]]-(Q5975-X5975)</f>
        <v>32851.17</v>
      </c>
      <c r="AO5975" s="14">
        <f>IF(tbl_LoanData[[#This Row],[Application Status]]="Approved",1,0)</f>
        <v>1</v>
      </c>
      <c r="AP5975" s="22" t="str">
        <f t="shared" ca="1" si="280"/>
        <v/>
      </c>
      <c r="AQ5975" s="22" t="str">
        <f t="shared" ca="1" si="281"/>
        <v/>
      </c>
    </row>
    <row r="5976" spans="1:43" x14ac:dyDescent="0.3">
      <c r="A5976" s="2" t="s">
        <v>1439</v>
      </c>
      <c r="B5976" s="2" t="s">
        <v>1440</v>
      </c>
      <c r="C5976" s="2" t="s">
        <v>175</v>
      </c>
      <c r="D5976" s="2" t="s">
        <v>82</v>
      </c>
      <c r="E5976" s="2" t="s">
        <v>323</v>
      </c>
      <c r="F5976" s="2">
        <v>35</v>
      </c>
      <c r="G5976" s="2" t="s">
        <v>83</v>
      </c>
      <c r="H5976" s="2" t="s">
        <v>466</v>
      </c>
      <c r="I5976" s="2" t="s">
        <v>43</v>
      </c>
      <c r="J5976" s="3">
        <v>45983</v>
      </c>
      <c r="K5976" s="3">
        <v>45990</v>
      </c>
      <c r="L5976" s="2" t="s">
        <v>39</v>
      </c>
      <c r="M5976" s="2" t="s">
        <v>85</v>
      </c>
      <c r="N5976" s="2" t="s">
        <v>178</v>
      </c>
      <c r="O5976" s="4">
        <v>2065000</v>
      </c>
      <c r="P5976" s="4">
        <v>529200</v>
      </c>
      <c r="Q5976" s="4">
        <v>1535800</v>
      </c>
      <c r="R5976" s="2">
        <v>24</v>
      </c>
      <c r="S5976" s="5">
        <v>11.9</v>
      </c>
      <c r="T5976" s="4">
        <v>79221.679999999993</v>
      </c>
      <c r="U5976" s="2" t="s">
        <v>73</v>
      </c>
      <c r="V5976" s="2" t="s">
        <v>74</v>
      </c>
      <c r="W5976" s="4">
        <v>633773.43999999994</v>
      </c>
      <c r="X5976" s="4">
        <v>1267546.96</v>
      </c>
      <c r="Y5976" s="4">
        <v>1901320.4</v>
      </c>
      <c r="Z5976" s="2">
        <v>0</v>
      </c>
      <c r="AA5976" s="2" t="s">
        <v>56</v>
      </c>
      <c r="AB5976" s="2" t="s">
        <v>15734</v>
      </c>
      <c r="AC5976" s="2" t="s">
        <v>121</v>
      </c>
      <c r="AD5976" s="2" t="s">
        <v>76</v>
      </c>
      <c r="AE5976" s="5">
        <v>74.37</v>
      </c>
      <c r="AF5976" s="2">
        <v>0</v>
      </c>
      <c r="AG5976" s="2" t="s">
        <v>77</v>
      </c>
      <c r="AH5976" s="2">
        <v>7</v>
      </c>
      <c r="AI5976" s="6" t="str">
        <f t="shared" si="279"/>
        <v>35-44</v>
      </c>
      <c r="AJ5976" s="11">
        <f>YEAR(tbl_LoanData[[#This Row],[Application Date]])</f>
        <v>2025</v>
      </c>
      <c r="AK5976" s="11" t="str">
        <f>TEXT(tbl_LoanData[[#This Row],[Application Date]],"MMMM")</f>
        <v>November</v>
      </c>
      <c r="AL5976" s="12">
        <f>DATE(YEAR(tbl_LoanData[[#This Row],[Application Date]]),MONTH(tbl_LoanData[[#This Row],[Application Date]]),1)</f>
        <v>45962</v>
      </c>
      <c r="AM5976" s="14">
        <f ca="1">IF(AND(tbl_LoanData[[#This Row],[Application Date]]&gt;=EOMONTH(TODAY(),-1)+1,tbl_LoanData[[#This Row],[Application Date]]&lt;=TODAY()),tbl_LoanData[[#This Row],[Loan Amount]],0)</f>
        <v>0</v>
      </c>
      <c r="AN5976" s="14">
        <f>tbl_LoanData[[#This Row],[Amount Paid]]-(Q5976-X5976)</f>
        <v>365520.39999999991</v>
      </c>
      <c r="AO5976" s="14">
        <f>IF(tbl_LoanData[[#This Row],[Application Status]]="Approved",1,0)</f>
        <v>1</v>
      </c>
      <c r="AP5976" s="22" t="str">
        <f t="shared" ca="1" si="280"/>
        <v/>
      </c>
      <c r="AQ5976" s="22" t="str">
        <f t="shared" ca="1" si="281"/>
        <v/>
      </c>
    </row>
    <row r="5977" spans="1:43" ht="14.4" customHeight="1" x14ac:dyDescent="0.3">
      <c r="A5977" s="2" t="s">
        <v>1483</v>
      </c>
      <c r="B5977" s="2" t="s">
        <v>1484</v>
      </c>
      <c r="C5977" s="2" t="s">
        <v>606</v>
      </c>
      <c r="D5977" s="2" t="s">
        <v>268</v>
      </c>
      <c r="E5977" s="2" t="s">
        <v>209</v>
      </c>
      <c r="F5977" s="2">
        <v>37</v>
      </c>
      <c r="G5977" s="2" t="s">
        <v>69</v>
      </c>
      <c r="H5977" s="2" t="s">
        <v>126</v>
      </c>
      <c r="I5977" s="2" t="s">
        <v>44</v>
      </c>
      <c r="J5977" s="3">
        <v>45966</v>
      </c>
      <c r="K5977" s="3">
        <v>45969</v>
      </c>
      <c r="L5977" s="2" t="s">
        <v>40</v>
      </c>
      <c r="M5977" s="2" t="s">
        <v>157</v>
      </c>
      <c r="N5977" s="2" t="s">
        <v>299</v>
      </c>
      <c r="O5977" s="4">
        <v>1228000</v>
      </c>
      <c r="P5977" s="4">
        <v>320300</v>
      </c>
      <c r="Q5977" s="4">
        <v>907700</v>
      </c>
      <c r="R5977" s="2">
        <v>48</v>
      </c>
      <c r="S5977" s="5">
        <v>14.54</v>
      </c>
      <c r="T5977" s="4">
        <v>29908.71</v>
      </c>
      <c r="U5977" s="2" t="s">
        <v>73</v>
      </c>
      <c r="V5977" s="2" t="s">
        <v>74</v>
      </c>
      <c r="W5977" s="4">
        <v>269178.39</v>
      </c>
      <c r="X5977" s="4">
        <v>1166439.93</v>
      </c>
      <c r="Y5977" s="4">
        <v>1435618.32</v>
      </c>
      <c r="Z5977" s="2">
        <v>0</v>
      </c>
      <c r="AA5977" s="2" t="s">
        <v>56</v>
      </c>
      <c r="AB5977" s="2" t="s">
        <v>15736</v>
      </c>
      <c r="AC5977" s="2" t="s">
        <v>146</v>
      </c>
      <c r="AD5977" s="2" t="s">
        <v>76</v>
      </c>
      <c r="AE5977" s="5">
        <v>73.92</v>
      </c>
      <c r="AF5977" s="2">
        <v>0</v>
      </c>
      <c r="AG5977" s="2" t="s">
        <v>77</v>
      </c>
      <c r="AH5977" s="2">
        <v>3</v>
      </c>
      <c r="AI5977" s="6" t="str">
        <f t="shared" si="279"/>
        <v>35-44</v>
      </c>
      <c r="AJ5977" s="11">
        <f>YEAR(tbl_LoanData[[#This Row],[Application Date]])</f>
        <v>2025</v>
      </c>
      <c r="AK5977" s="11" t="str">
        <f>TEXT(tbl_LoanData[[#This Row],[Application Date]],"MMMM")</f>
        <v>November</v>
      </c>
      <c r="AL5977" s="12">
        <f>DATE(YEAR(tbl_LoanData[[#This Row],[Application Date]]),MONTH(tbl_LoanData[[#This Row],[Application Date]]),1)</f>
        <v>45962</v>
      </c>
      <c r="AM5977" s="14">
        <f ca="1">IF(AND(tbl_LoanData[[#This Row],[Application Date]]&gt;=EOMONTH(TODAY(),-1)+1,tbl_LoanData[[#This Row],[Application Date]]&lt;=TODAY()),tbl_LoanData[[#This Row],[Loan Amount]],0)</f>
        <v>0</v>
      </c>
      <c r="AN5977" s="14">
        <f>tbl_LoanData[[#This Row],[Amount Paid]]-(Q5977-X5977)</f>
        <v>527918.31999999995</v>
      </c>
      <c r="AO5977" s="14">
        <f>IF(tbl_LoanData[[#This Row],[Application Status]]="Approved",1,0)</f>
        <v>1</v>
      </c>
      <c r="AP5977" s="22" t="str">
        <f t="shared" ca="1" si="280"/>
        <v/>
      </c>
      <c r="AQ5977" s="22" t="str">
        <f t="shared" ca="1" si="281"/>
        <v/>
      </c>
    </row>
    <row r="5978" spans="1:43" x14ac:dyDescent="0.3">
      <c r="A5978" s="2" t="s">
        <v>1525</v>
      </c>
      <c r="B5978" s="2" t="s">
        <v>1526</v>
      </c>
      <c r="C5978" s="2" t="s">
        <v>423</v>
      </c>
      <c r="D5978" s="2" t="s">
        <v>142</v>
      </c>
      <c r="E5978" s="2" t="s">
        <v>385</v>
      </c>
      <c r="F5978" s="2">
        <v>46</v>
      </c>
      <c r="G5978" s="2" t="s">
        <v>69</v>
      </c>
      <c r="H5978" s="2" t="s">
        <v>233</v>
      </c>
      <c r="I5978" s="2" t="s">
        <v>46</v>
      </c>
      <c r="J5978" s="3">
        <v>45979</v>
      </c>
      <c r="K5978" s="3">
        <v>45995</v>
      </c>
      <c r="L5978" s="2" t="s">
        <v>39</v>
      </c>
      <c r="M5978" s="2" t="s">
        <v>167</v>
      </c>
      <c r="N5978" s="2" t="s">
        <v>491</v>
      </c>
      <c r="O5978" s="4">
        <v>2292000</v>
      </c>
      <c r="P5978" s="4">
        <v>311000</v>
      </c>
      <c r="Q5978" s="4">
        <v>1981000</v>
      </c>
      <c r="R5978" s="2">
        <v>60</v>
      </c>
      <c r="S5978" s="5">
        <v>11.69</v>
      </c>
      <c r="T5978" s="4">
        <v>52314.91</v>
      </c>
      <c r="U5978" s="2" t="s">
        <v>73</v>
      </c>
      <c r="V5978" s="2" t="s">
        <v>74</v>
      </c>
      <c r="W5978" s="4">
        <v>366204.37</v>
      </c>
      <c r="X5978" s="4">
        <v>2772690.13</v>
      </c>
      <c r="Y5978" s="4">
        <v>3138894.5</v>
      </c>
      <c r="Z5978" s="2">
        <v>31</v>
      </c>
      <c r="AA5978" s="2" t="s">
        <v>58</v>
      </c>
      <c r="AB5978" s="2" t="s">
        <v>15733</v>
      </c>
      <c r="AC5978" s="2" t="s">
        <v>360</v>
      </c>
      <c r="AD5978" s="2" t="s">
        <v>76</v>
      </c>
      <c r="AE5978" s="5">
        <v>86.43</v>
      </c>
      <c r="AF5978" s="2">
        <v>1</v>
      </c>
      <c r="AG5978" s="2" t="s">
        <v>15718</v>
      </c>
      <c r="AH5978" s="2">
        <v>16</v>
      </c>
      <c r="AI5978" s="6" t="str">
        <f t="shared" si="279"/>
        <v>45-54</v>
      </c>
      <c r="AJ5978" s="11">
        <f>YEAR(tbl_LoanData[[#This Row],[Application Date]])</f>
        <v>2025</v>
      </c>
      <c r="AK5978" s="11" t="str">
        <f>TEXT(tbl_LoanData[[#This Row],[Application Date]],"MMMM")</f>
        <v>November</v>
      </c>
      <c r="AL5978" s="12">
        <f>DATE(YEAR(tbl_LoanData[[#This Row],[Application Date]]),MONTH(tbl_LoanData[[#This Row],[Application Date]]),1)</f>
        <v>45962</v>
      </c>
      <c r="AM5978" s="14">
        <f ca="1">IF(AND(tbl_LoanData[[#This Row],[Application Date]]&gt;=EOMONTH(TODAY(),-1)+1,tbl_LoanData[[#This Row],[Application Date]]&lt;=TODAY()),tbl_LoanData[[#This Row],[Loan Amount]],0)</f>
        <v>0</v>
      </c>
      <c r="AN5978" s="14">
        <f>tbl_LoanData[[#This Row],[Amount Paid]]-(Q5978-X5978)</f>
        <v>1157894.5</v>
      </c>
      <c r="AO5978" s="14">
        <f>IF(tbl_LoanData[[#This Row],[Application Status]]="Approved",1,0)</f>
        <v>1</v>
      </c>
      <c r="AP5978" s="22" t="str">
        <f t="shared" ca="1" si="280"/>
        <v/>
      </c>
      <c r="AQ5978" s="22" t="str">
        <f t="shared" ca="1" si="281"/>
        <v/>
      </c>
    </row>
    <row r="5979" spans="1:43" ht="14.4" customHeight="1" x14ac:dyDescent="0.3">
      <c r="A5979" s="2" t="s">
        <v>1531</v>
      </c>
      <c r="B5979" s="2" t="s">
        <v>1532</v>
      </c>
      <c r="C5979" s="2" t="s">
        <v>432</v>
      </c>
      <c r="D5979" s="2" t="s">
        <v>189</v>
      </c>
      <c r="E5979" s="2" t="s">
        <v>465</v>
      </c>
      <c r="F5979" s="2">
        <v>55</v>
      </c>
      <c r="G5979" s="2" t="s">
        <v>69</v>
      </c>
      <c r="H5979" s="2" t="s">
        <v>93</v>
      </c>
      <c r="I5979" s="2" t="s">
        <v>50</v>
      </c>
      <c r="J5979" s="3">
        <v>45986</v>
      </c>
      <c r="K5979" s="3">
        <v>46002</v>
      </c>
      <c r="L5979" s="2" t="s">
        <v>39</v>
      </c>
      <c r="M5979" s="2" t="s">
        <v>167</v>
      </c>
      <c r="N5979" s="2" t="s">
        <v>168</v>
      </c>
      <c r="O5979" s="4">
        <v>1647000</v>
      </c>
      <c r="P5979" s="4">
        <v>325000</v>
      </c>
      <c r="Q5979" s="4">
        <v>1322000</v>
      </c>
      <c r="R5979" s="2">
        <v>24</v>
      </c>
      <c r="S5979" s="5">
        <v>11.39</v>
      </c>
      <c r="T5979" s="4">
        <v>67631.320000000007</v>
      </c>
      <c r="U5979" s="2" t="s">
        <v>73</v>
      </c>
      <c r="V5979" s="2" t="s">
        <v>74</v>
      </c>
      <c r="W5979" s="4">
        <v>135262.64000000001</v>
      </c>
      <c r="X5979" s="4">
        <v>1487888.96</v>
      </c>
      <c r="Y5979" s="4">
        <v>1623151.6</v>
      </c>
      <c r="Z5979" s="2">
        <v>186</v>
      </c>
      <c r="AA5979" s="2" t="s">
        <v>60</v>
      </c>
      <c r="AB5979" s="2" t="s">
        <v>15731</v>
      </c>
      <c r="AC5979" s="2" t="s">
        <v>106</v>
      </c>
      <c r="AD5979" s="2" t="s">
        <v>76</v>
      </c>
      <c r="AE5979" s="5">
        <v>80.27</v>
      </c>
      <c r="AF5979" s="2">
        <v>6</v>
      </c>
      <c r="AG5979" s="2" t="s">
        <v>130</v>
      </c>
      <c r="AH5979" s="2">
        <v>16</v>
      </c>
      <c r="AI5979" s="6" t="str">
        <f t="shared" si="279"/>
        <v>55-64</v>
      </c>
      <c r="AJ5979" s="11">
        <f>YEAR(tbl_LoanData[[#This Row],[Application Date]])</f>
        <v>2025</v>
      </c>
      <c r="AK5979" s="11" t="str">
        <f>TEXT(tbl_LoanData[[#This Row],[Application Date]],"MMMM")</f>
        <v>November</v>
      </c>
      <c r="AL5979" s="12">
        <f>DATE(YEAR(tbl_LoanData[[#This Row],[Application Date]]),MONTH(tbl_LoanData[[#This Row],[Application Date]]),1)</f>
        <v>45962</v>
      </c>
      <c r="AM5979" s="14">
        <f ca="1">IF(AND(tbl_LoanData[[#This Row],[Application Date]]&gt;=EOMONTH(TODAY(),-1)+1,tbl_LoanData[[#This Row],[Application Date]]&lt;=TODAY()),tbl_LoanData[[#This Row],[Loan Amount]],0)</f>
        <v>0</v>
      </c>
      <c r="AN5979" s="14">
        <f>tbl_LoanData[[#This Row],[Amount Paid]]-(Q5979-X5979)</f>
        <v>301151.59999999998</v>
      </c>
      <c r="AO5979" s="14">
        <f>IF(tbl_LoanData[[#This Row],[Application Status]]="Approved",1,0)</f>
        <v>1</v>
      </c>
      <c r="AP5979" s="22" t="str">
        <f t="shared" ca="1" si="280"/>
        <v/>
      </c>
      <c r="AQ5979" s="22" t="str">
        <f t="shared" ca="1" si="281"/>
        <v/>
      </c>
    </row>
    <row r="5980" spans="1:43" ht="14.4" customHeight="1" x14ac:dyDescent="0.3">
      <c r="A5980" s="2" t="s">
        <v>1674</v>
      </c>
      <c r="B5980" s="2" t="s">
        <v>1675</v>
      </c>
      <c r="C5980" s="2" t="s">
        <v>423</v>
      </c>
      <c r="D5980" s="2" t="s">
        <v>101</v>
      </c>
      <c r="E5980" s="2" t="s">
        <v>125</v>
      </c>
      <c r="F5980" s="2">
        <v>47</v>
      </c>
      <c r="G5980" s="2" t="s">
        <v>69</v>
      </c>
      <c r="H5980" s="2" t="s">
        <v>250</v>
      </c>
      <c r="I5980" s="2" t="s">
        <v>52</v>
      </c>
      <c r="J5980" s="3">
        <v>45971</v>
      </c>
      <c r="K5980" s="3"/>
      <c r="L5980" s="2" t="s">
        <v>37</v>
      </c>
      <c r="M5980" s="2" t="s">
        <v>94</v>
      </c>
      <c r="N5980" s="2" t="s">
        <v>488</v>
      </c>
      <c r="O5980" s="4">
        <v>180000</v>
      </c>
      <c r="P5980" s="4">
        <v>69700</v>
      </c>
      <c r="Q5980" s="4">
        <v>110300</v>
      </c>
      <c r="R5980" s="2">
        <v>36</v>
      </c>
      <c r="S5980" s="5">
        <v>7.3</v>
      </c>
      <c r="T5980" s="4">
        <v>3734.88</v>
      </c>
      <c r="U5980" s="2" t="s">
        <v>113</v>
      </c>
      <c r="V5980" s="2" t="s">
        <v>97</v>
      </c>
      <c r="W5980" s="4">
        <v>0</v>
      </c>
      <c r="X5980" s="4">
        <v>0</v>
      </c>
      <c r="Y5980" s="4">
        <v>134455.70000000001</v>
      </c>
      <c r="Z5980" s="2">
        <v>0</v>
      </c>
      <c r="AA5980" s="2" t="s">
        <v>97</v>
      </c>
      <c r="AB5980" s="2" t="s">
        <v>15736</v>
      </c>
      <c r="AC5980" s="2" t="s">
        <v>75</v>
      </c>
      <c r="AD5980" s="2" t="s">
        <v>76</v>
      </c>
      <c r="AE5980" s="5">
        <v>61.28</v>
      </c>
      <c r="AF5980" s="2">
        <v>0</v>
      </c>
      <c r="AG5980" s="2" t="s">
        <v>97</v>
      </c>
      <c r="AH5980" s="2"/>
      <c r="AI5980" s="6" t="str">
        <f t="shared" si="279"/>
        <v>45-54</v>
      </c>
      <c r="AJ5980" s="11">
        <f>YEAR(tbl_LoanData[[#This Row],[Application Date]])</f>
        <v>2025</v>
      </c>
      <c r="AK5980" s="11" t="str">
        <f>TEXT(tbl_LoanData[[#This Row],[Application Date]],"MMMM")</f>
        <v>November</v>
      </c>
      <c r="AL5980" s="12">
        <f>DATE(YEAR(tbl_LoanData[[#This Row],[Application Date]]),MONTH(tbl_LoanData[[#This Row],[Application Date]]),1)</f>
        <v>45962</v>
      </c>
      <c r="AM5980" s="14">
        <f ca="1">IF(AND(tbl_LoanData[[#This Row],[Application Date]]&gt;=EOMONTH(TODAY(),-1)+1,tbl_LoanData[[#This Row],[Application Date]]&lt;=TODAY()),tbl_LoanData[[#This Row],[Loan Amount]],0)</f>
        <v>0</v>
      </c>
      <c r="AN5980" s="14">
        <f>tbl_LoanData[[#This Row],[Amount Paid]]-(Q5980-X5980)</f>
        <v>-110300</v>
      </c>
      <c r="AO5980" s="14">
        <f>IF(tbl_LoanData[[#This Row],[Application Status]]="Approved",1,0)</f>
        <v>0</v>
      </c>
      <c r="AP5980" s="22" t="str">
        <f t="shared" ca="1" si="280"/>
        <v/>
      </c>
      <c r="AQ5980" s="22" t="str">
        <f t="shared" ca="1" si="281"/>
        <v/>
      </c>
    </row>
    <row r="5981" spans="1:43" ht="14.4" customHeight="1" x14ac:dyDescent="0.3">
      <c r="A5981" s="2" t="s">
        <v>1709</v>
      </c>
      <c r="B5981" s="2" t="s">
        <v>1710</v>
      </c>
      <c r="C5981" s="2" t="s">
        <v>599</v>
      </c>
      <c r="D5981" s="2" t="s">
        <v>82</v>
      </c>
      <c r="E5981" s="2" t="s">
        <v>447</v>
      </c>
      <c r="F5981" s="2">
        <v>23</v>
      </c>
      <c r="G5981" s="2" t="s">
        <v>83</v>
      </c>
      <c r="H5981" s="2" t="s">
        <v>136</v>
      </c>
      <c r="I5981" s="2" t="s">
        <v>49</v>
      </c>
      <c r="J5981" s="3">
        <v>45966</v>
      </c>
      <c r="K5981" s="3">
        <v>45984</v>
      </c>
      <c r="L5981" s="2" t="s">
        <v>40</v>
      </c>
      <c r="M5981" s="2" t="s">
        <v>157</v>
      </c>
      <c r="N5981" s="2" t="s">
        <v>328</v>
      </c>
      <c r="O5981" s="4">
        <v>729000</v>
      </c>
      <c r="P5981" s="4">
        <v>183100</v>
      </c>
      <c r="Q5981" s="4">
        <v>545900</v>
      </c>
      <c r="R5981" s="2">
        <v>24</v>
      </c>
      <c r="S5981" s="5">
        <v>12.47</v>
      </c>
      <c r="T5981" s="4">
        <v>28418.639999999999</v>
      </c>
      <c r="U5981" s="2" t="s">
        <v>73</v>
      </c>
      <c r="V5981" s="2" t="s">
        <v>74</v>
      </c>
      <c r="W5981" s="4">
        <v>198930.48</v>
      </c>
      <c r="X5981" s="4">
        <v>483116.98</v>
      </c>
      <c r="Y5981" s="4">
        <v>682047.46</v>
      </c>
      <c r="Z5981" s="2">
        <v>28</v>
      </c>
      <c r="AA5981" s="2" t="s">
        <v>57</v>
      </c>
      <c r="AB5981" s="2" t="s">
        <v>15729</v>
      </c>
      <c r="AC5981" s="2" t="s">
        <v>121</v>
      </c>
      <c r="AD5981" s="2" t="s">
        <v>76</v>
      </c>
      <c r="AE5981" s="5">
        <v>74.88</v>
      </c>
      <c r="AF5981" s="2">
        <v>1</v>
      </c>
      <c r="AG5981" s="2" t="s">
        <v>77</v>
      </c>
      <c r="AH5981" s="2">
        <v>18</v>
      </c>
      <c r="AI5981" s="6" t="str">
        <f t="shared" si="279"/>
        <v>18-24</v>
      </c>
      <c r="AJ5981" s="11">
        <f>YEAR(tbl_LoanData[[#This Row],[Application Date]])</f>
        <v>2025</v>
      </c>
      <c r="AK5981" s="11" t="str">
        <f>TEXT(tbl_LoanData[[#This Row],[Application Date]],"MMMM")</f>
        <v>November</v>
      </c>
      <c r="AL5981" s="12">
        <f>DATE(YEAR(tbl_LoanData[[#This Row],[Application Date]]),MONTH(tbl_LoanData[[#This Row],[Application Date]]),1)</f>
        <v>45962</v>
      </c>
      <c r="AM5981" s="14">
        <f ca="1">IF(AND(tbl_LoanData[[#This Row],[Application Date]]&gt;=EOMONTH(TODAY(),-1)+1,tbl_LoanData[[#This Row],[Application Date]]&lt;=TODAY()),tbl_LoanData[[#This Row],[Loan Amount]],0)</f>
        <v>0</v>
      </c>
      <c r="AN5981" s="14">
        <f>tbl_LoanData[[#This Row],[Amount Paid]]-(Q5981-X5981)</f>
        <v>136147.46</v>
      </c>
      <c r="AO5981" s="14">
        <f>IF(tbl_LoanData[[#This Row],[Application Status]]="Approved",1,0)</f>
        <v>1</v>
      </c>
      <c r="AP5981" s="22" t="str">
        <f t="shared" ca="1" si="280"/>
        <v/>
      </c>
      <c r="AQ5981" s="22" t="str">
        <f t="shared" ca="1" si="281"/>
        <v/>
      </c>
    </row>
    <row r="5982" spans="1:43" ht="14.4" customHeight="1" x14ac:dyDescent="0.3">
      <c r="A5982" s="2" t="s">
        <v>1811</v>
      </c>
      <c r="B5982" s="2" t="s">
        <v>1812</v>
      </c>
      <c r="C5982" s="2" t="s">
        <v>508</v>
      </c>
      <c r="D5982" s="2" t="s">
        <v>101</v>
      </c>
      <c r="E5982" s="2" t="s">
        <v>255</v>
      </c>
      <c r="F5982" s="2">
        <v>35</v>
      </c>
      <c r="G5982" s="2" t="s">
        <v>83</v>
      </c>
      <c r="H5982" s="2" t="s">
        <v>516</v>
      </c>
      <c r="I5982" s="2" t="s">
        <v>53</v>
      </c>
      <c r="J5982" s="3">
        <v>45969</v>
      </c>
      <c r="K5982" s="3"/>
      <c r="L5982" s="2" t="s">
        <v>39</v>
      </c>
      <c r="M5982" s="2" t="s">
        <v>71</v>
      </c>
      <c r="N5982" s="2" t="s">
        <v>72</v>
      </c>
      <c r="O5982" s="4">
        <v>2135000</v>
      </c>
      <c r="P5982" s="4">
        <v>756700</v>
      </c>
      <c r="Q5982" s="4">
        <v>1378300</v>
      </c>
      <c r="R5982" s="2">
        <v>12</v>
      </c>
      <c r="S5982" s="5">
        <v>7.3</v>
      </c>
      <c r="T5982" s="4">
        <v>123242.99</v>
      </c>
      <c r="U5982" s="2" t="s">
        <v>113</v>
      </c>
      <c r="V5982" s="2" t="s">
        <v>97</v>
      </c>
      <c r="W5982" s="4">
        <v>0</v>
      </c>
      <c r="X5982" s="4">
        <v>0</v>
      </c>
      <c r="Y5982" s="4">
        <v>1478915.9</v>
      </c>
      <c r="Z5982" s="2">
        <v>0</v>
      </c>
      <c r="AA5982" s="2" t="s">
        <v>97</v>
      </c>
      <c r="AB5982" s="2" t="s">
        <v>15734</v>
      </c>
      <c r="AC5982" s="2" t="s">
        <v>87</v>
      </c>
      <c r="AD5982" s="2" t="s">
        <v>76</v>
      </c>
      <c r="AE5982" s="5">
        <v>64.56</v>
      </c>
      <c r="AF5982" s="2">
        <v>0</v>
      </c>
      <c r="AG5982" s="2" t="s">
        <v>97</v>
      </c>
      <c r="AH5982" s="2"/>
      <c r="AI5982" s="6" t="str">
        <f t="shared" si="279"/>
        <v>35-44</v>
      </c>
      <c r="AJ5982" s="11">
        <f>YEAR(tbl_LoanData[[#This Row],[Application Date]])</f>
        <v>2025</v>
      </c>
      <c r="AK5982" s="11" t="str">
        <f>TEXT(tbl_LoanData[[#This Row],[Application Date]],"MMMM")</f>
        <v>November</v>
      </c>
      <c r="AL5982" s="12">
        <f>DATE(YEAR(tbl_LoanData[[#This Row],[Application Date]]),MONTH(tbl_LoanData[[#This Row],[Application Date]]),1)</f>
        <v>45962</v>
      </c>
      <c r="AM5982" s="14">
        <f ca="1">IF(AND(tbl_LoanData[[#This Row],[Application Date]]&gt;=EOMONTH(TODAY(),-1)+1,tbl_LoanData[[#This Row],[Application Date]]&lt;=TODAY()),tbl_LoanData[[#This Row],[Loan Amount]],0)</f>
        <v>0</v>
      </c>
      <c r="AN5982" s="14">
        <f>tbl_LoanData[[#This Row],[Amount Paid]]-(Q5982-X5982)</f>
        <v>-1378300</v>
      </c>
      <c r="AO5982" s="14">
        <f>IF(tbl_LoanData[[#This Row],[Application Status]]="Approved",1,0)</f>
        <v>0</v>
      </c>
      <c r="AP5982" s="22" t="str">
        <f t="shared" ca="1" si="280"/>
        <v/>
      </c>
      <c r="AQ5982" s="22" t="str">
        <f t="shared" ca="1" si="281"/>
        <v/>
      </c>
    </row>
    <row r="5983" spans="1:43" x14ac:dyDescent="0.3">
      <c r="A5983" s="2" t="s">
        <v>1847</v>
      </c>
      <c r="B5983" s="2" t="s">
        <v>1848</v>
      </c>
      <c r="C5983" s="2" t="s">
        <v>429</v>
      </c>
      <c r="D5983" s="2" t="s">
        <v>142</v>
      </c>
      <c r="E5983" s="2" t="s">
        <v>92</v>
      </c>
      <c r="F5983" s="2">
        <v>52</v>
      </c>
      <c r="G5983" s="2" t="s">
        <v>83</v>
      </c>
      <c r="H5983" s="2" t="s">
        <v>217</v>
      </c>
      <c r="I5983" s="2" t="s">
        <v>46</v>
      </c>
      <c r="J5983" s="3">
        <v>45972</v>
      </c>
      <c r="K5983" s="3">
        <v>45990</v>
      </c>
      <c r="L5983" s="2" t="s">
        <v>38</v>
      </c>
      <c r="M5983" s="2" t="s">
        <v>144</v>
      </c>
      <c r="N5983" s="2" t="s">
        <v>382</v>
      </c>
      <c r="O5983" s="4">
        <v>1442000</v>
      </c>
      <c r="P5983" s="4">
        <v>344400</v>
      </c>
      <c r="Q5983" s="4">
        <v>1097600</v>
      </c>
      <c r="R5983" s="2">
        <v>36</v>
      </c>
      <c r="S5983" s="5">
        <v>14.39</v>
      </c>
      <c r="T5983" s="4">
        <v>43650.94</v>
      </c>
      <c r="U5983" s="2" t="s">
        <v>73</v>
      </c>
      <c r="V5983" s="2" t="s">
        <v>74</v>
      </c>
      <c r="W5983" s="4">
        <v>305556.58</v>
      </c>
      <c r="X5983" s="4">
        <v>1265877.3400000001</v>
      </c>
      <c r="Y5983" s="4">
        <v>1571433.92</v>
      </c>
      <c r="Z5983" s="2">
        <v>31</v>
      </c>
      <c r="AA5983" s="2" t="s">
        <v>58</v>
      </c>
      <c r="AB5983" s="2" t="s">
        <v>15730</v>
      </c>
      <c r="AC5983" s="2" t="s">
        <v>106</v>
      </c>
      <c r="AD5983" s="2" t="s">
        <v>76</v>
      </c>
      <c r="AE5983" s="5">
        <v>76.12</v>
      </c>
      <c r="AF5983" s="2">
        <v>1</v>
      </c>
      <c r="AG5983" s="2" t="s">
        <v>15718</v>
      </c>
      <c r="AH5983" s="2">
        <v>18</v>
      </c>
      <c r="AI5983" s="6" t="str">
        <f t="shared" si="279"/>
        <v>45-54</v>
      </c>
      <c r="AJ5983" s="11">
        <f>YEAR(tbl_LoanData[[#This Row],[Application Date]])</f>
        <v>2025</v>
      </c>
      <c r="AK5983" s="11" t="str">
        <f>TEXT(tbl_LoanData[[#This Row],[Application Date]],"MMMM")</f>
        <v>November</v>
      </c>
      <c r="AL5983" s="12">
        <f>DATE(YEAR(tbl_LoanData[[#This Row],[Application Date]]),MONTH(tbl_LoanData[[#This Row],[Application Date]]),1)</f>
        <v>45962</v>
      </c>
      <c r="AM5983" s="14">
        <f ca="1">IF(AND(tbl_LoanData[[#This Row],[Application Date]]&gt;=EOMONTH(TODAY(),-1)+1,tbl_LoanData[[#This Row],[Application Date]]&lt;=TODAY()),tbl_LoanData[[#This Row],[Loan Amount]],0)</f>
        <v>0</v>
      </c>
      <c r="AN5983" s="14">
        <f>tbl_LoanData[[#This Row],[Amount Paid]]-(Q5983-X5983)</f>
        <v>473833.9200000001</v>
      </c>
      <c r="AO5983" s="14">
        <f>IF(tbl_LoanData[[#This Row],[Application Status]]="Approved",1,0)</f>
        <v>1</v>
      </c>
      <c r="AP5983" s="22" t="str">
        <f t="shared" ca="1" si="280"/>
        <v/>
      </c>
      <c r="AQ5983" s="22" t="str">
        <f t="shared" ca="1" si="281"/>
        <v/>
      </c>
    </row>
    <row r="5984" spans="1:43" ht="14.4" customHeight="1" x14ac:dyDescent="0.3">
      <c r="A5984" s="2" t="s">
        <v>1895</v>
      </c>
      <c r="B5984" s="2" t="s">
        <v>1896</v>
      </c>
      <c r="C5984" s="2" t="s">
        <v>530</v>
      </c>
      <c r="D5984" s="2" t="s">
        <v>91</v>
      </c>
      <c r="E5984" s="2" t="s">
        <v>101</v>
      </c>
      <c r="F5984" s="2">
        <v>63</v>
      </c>
      <c r="G5984" s="2" t="s">
        <v>69</v>
      </c>
      <c r="H5984" s="2" t="s">
        <v>372</v>
      </c>
      <c r="I5984" s="2" t="s">
        <v>43</v>
      </c>
      <c r="J5984" s="3">
        <v>45986</v>
      </c>
      <c r="K5984" s="3"/>
      <c r="L5984" s="2" t="s">
        <v>41</v>
      </c>
      <c r="M5984" s="2" t="s">
        <v>552</v>
      </c>
      <c r="N5984" s="2" t="s">
        <v>553</v>
      </c>
      <c r="O5984" s="4">
        <v>3948000</v>
      </c>
      <c r="P5984" s="4">
        <v>975600</v>
      </c>
      <c r="Q5984" s="4">
        <v>2972400</v>
      </c>
      <c r="R5984" s="2">
        <v>36</v>
      </c>
      <c r="S5984" s="5">
        <v>13.12</v>
      </c>
      <c r="T5984" s="4">
        <v>115064.91</v>
      </c>
      <c r="U5984" s="2" t="s">
        <v>96</v>
      </c>
      <c r="V5984" s="2" t="s">
        <v>97</v>
      </c>
      <c r="W5984" s="4">
        <v>0</v>
      </c>
      <c r="X5984" s="4">
        <v>0</v>
      </c>
      <c r="Y5984" s="4">
        <v>4142336.64</v>
      </c>
      <c r="Z5984" s="2">
        <v>0</v>
      </c>
      <c r="AA5984" s="2" t="s">
        <v>97</v>
      </c>
      <c r="AB5984" s="2" t="s">
        <v>15727</v>
      </c>
      <c r="AC5984" s="2" t="s">
        <v>138</v>
      </c>
      <c r="AD5984" s="2" t="s">
        <v>76</v>
      </c>
      <c r="AE5984" s="5">
        <v>75.290000000000006</v>
      </c>
      <c r="AF5984" s="2">
        <v>0</v>
      </c>
      <c r="AG5984" s="2" t="s">
        <v>97</v>
      </c>
      <c r="AH5984" s="2"/>
      <c r="AI5984" s="6" t="str">
        <f t="shared" si="279"/>
        <v>55-64</v>
      </c>
      <c r="AJ5984" s="11">
        <f>YEAR(tbl_LoanData[[#This Row],[Application Date]])</f>
        <v>2025</v>
      </c>
      <c r="AK5984" s="11" t="str">
        <f>TEXT(tbl_LoanData[[#This Row],[Application Date]],"MMMM")</f>
        <v>November</v>
      </c>
      <c r="AL5984" s="12">
        <f>DATE(YEAR(tbl_LoanData[[#This Row],[Application Date]]),MONTH(tbl_LoanData[[#This Row],[Application Date]]),1)</f>
        <v>45962</v>
      </c>
      <c r="AM5984" s="14">
        <f ca="1">IF(AND(tbl_LoanData[[#This Row],[Application Date]]&gt;=EOMONTH(TODAY(),-1)+1,tbl_LoanData[[#This Row],[Application Date]]&lt;=TODAY()),tbl_LoanData[[#This Row],[Loan Amount]],0)</f>
        <v>0</v>
      </c>
      <c r="AN5984" s="14">
        <f>tbl_LoanData[[#This Row],[Amount Paid]]-(Q5984-X5984)</f>
        <v>-2972400</v>
      </c>
      <c r="AO5984" s="14">
        <f>IF(tbl_LoanData[[#This Row],[Application Status]]="Approved",1,0)</f>
        <v>0</v>
      </c>
      <c r="AP5984" s="22" t="str">
        <f t="shared" ca="1" si="280"/>
        <v/>
      </c>
      <c r="AQ5984" s="22" t="str">
        <f t="shared" ca="1" si="281"/>
        <v/>
      </c>
    </row>
    <row r="5985" spans="1:43" ht="14.4" customHeight="1" x14ac:dyDescent="0.3">
      <c r="A5985" s="2" t="s">
        <v>1983</v>
      </c>
      <c r="B5985" s="2" t="s">
        <v>1984</v>
      </c>
      <c r="C5985" s="2" t="s">
        <v>264</v>
      </c>
      <c r="D5985" s="2" t="s">
        <v>182</v>
      </c>
      <c r="E5985" s="2" t="s">
        <v>406</v>
      </c>
      <c r="F5985" s="2">
        <v>25</v>
      </c>
      <c r="G5985" s="2" t="s">
        <v>83</v>
      </c>
      <c r="H5985" s="2" t="s">
        <v>250</v>
      </c>
      <c r="I5985" s="2" t="s">
        <v>52</v>
      </c>
      <c r="J5985" s="3">
        <v>45962</v>
      </c>
      <c r="K5985" s="3">
        <v>45983</v>
      </c>
      <c r="L5985" s="2" t="s">
        <v>39</v>
      </c>
      <c r="M5985" s="2" t="s">
        <v>85</v>
      </c>
      <c r="N5985" s="2" t="s">
        <v>178</v>
      </c>
      <c r="O5985" s="4">
        <v>1813000</v>
      </c>
      <c r="P5985" s="4">
        <v>228000</v>
      </c>
      <c r="Q5985" s="4">
        <v>1585000</v>
      </c>
      <c r="R5985" s="2">
        <v>48</v>
      </c>
      <c r="S5985" s="5">
        <v>14.31</v>
      </c>
      <c r="T5985" s="4">
        <v>51921.96</v>
      </c>
      <c r="U5985" s="2" t="s">
        <v>73</v>
      </c>
      <c r="V5985" s="2" t="s">
        <v>74</v>
      </c>
      <c r="W5985" s="4">
        <v>415375.68</v>
      </c>
      <c r="X5985" s="4">
        <v>2076878.32</v>
      </c>
      <c r="Y5985" s="4">
        <v>2492254</v>
      </c>
      <c r="Z5985" s="2">
        <v>0</v>
      </c>
      <c r="AA5985" s="2" t="s">
        <v>56</v>
      </c>
      <c r="AB5985" s="2" t="s">
        <v>15735</v>
      </c>
      <c r="AC5985" s="2" t="s">
        <v>87</v>
      </c>
      <c r="AD5985" s="2" t="s">
        <v>76</v>
      </c>
      <c r="AE5985" s="5">
        <v>87.42</v>
      </c>
      <c r="AF5985" s="2">
        <v>0</v>
      </c>
      <c r="AG5985" s="2" t="s">
        <v>77</v>
      </c>
      <c r="AH5985" s="2">
        <v>21</v>
      </c>
      <c r="AI5985" s="6" t="str">
        <f t="shared" si="279"/>
        <v>25-34</v>
      </c>
      <c r="AJ5985" s="11">
        <f>YEAR(tbl_LoanData[[#This Row],[Application Date]])</f>
        <v>2025</v>
      </c>
      <c r="AK5985" s="11" t="str">
        <f>TEXT(tbl_LoanData[[#This Row],[Application Date]],"MMMM")</f>
        <v>November</v>
      </c>
      <c r="AL5985" s="12">
        <f>DATE(YEAR(tbl_LoanData[[#This Row],[Application Date]]),MONTH(tbl_LoanData[[#This Row],[Application Date]]),1)</f>
        <v>45962</v>
      </c>
      <c r="AM5985" s="14">
        <f ca="1">IF(AND(tbl_LoanData[[#This Row],[Application Date]]&gt;=EOMONTH(TODAY(),-1)+1,tbl_LoanData[[#This Row],[Application Date]]&lt;=TODAY()),tbl_LoanData[[#This Row],[Loan Amount]],0)</f>
        <v>0</v>
      </c>
      <c r="AN5985" s="14">
        <f>tbl_LoanData[[#This Row],[Amount Paid]]-(Q5985-X5985)</f>
        <v>907254</v>
      </c>
      <c r="AO5985" s="14">
        <f>IF(tbl_LoanData[[#This Row],[Application Status]]="Approved",1,0)</f>
        <v>1</v>
      </c>
      <c r="AP5985" s="22" t="str">
        <f t="shared" ca="1" si="280"/>
        <v/>
      </c>
      <c r="AQ5985" s="22" t="str">
        <f t="shared" ca="1" si="281"/>
        <v/>
      </c>
    </row>
    <row r="5986" spans="1:43" x14ac:dyDescent="0.3">
      <c r="A5986" s="2" t="s">
        <v>2045</v>
      </c>
      <c r="B5986" s="2" t="s">
        <v>2046</v>
      </c>
      <c r="C5986" s="2" t="s">
        <v>439</v>
      </c>
      <c r="D5986" s="2" t="s">
        <v>176</v>
      </c>
      <c r="E5986" s="2" t="s">
        <v>402</v>
      </c>
      <c r="F5986" s="2">
        <v>42</v>
      </c>
      <c r="G5986" s="2" t="s">
        <v>83</v>
      </c>
      <c r="H5986" s="2" t="s">
        <v>211</v>
      </c>
      <c r="I5986" s="2" t="s">
        <v>50</v>
      </c>
      <c r="J5986" s="3">
        <v>45970</v>
      </c>
      <c r="K5986" s="3">
        <v>45974</v>
      </c>
      <c r="L5986" s="2" t="s">
        <v>37</v>
      </c>
      <c r="M5986" s="2" t="s">
        <v>104</v>
      </c>
      <c r="N5986" s="2" t="s">
        <v>192</v>
      </c>
      <c r="O5986" s="4">
        <v>88000</v>
      </c>
      <c r="P5986" s="4">
        <v>33700</v>
      </c>
      <c r="Q5986" s="4">
        <v>54300</v>
      </c>
      <c r="R5986" s="2">
        <v>36</v>
      </c>
      <c r="S5986" s="5">
        <v>5.65</v>
      </c>
      <c r="T5986" s="4">
        <v>1764</v>
      </c>
      <c r="U5986" s="2" t="s">
        <v>73</v>
      </c>
      <c r="V5986" s="2" t="s">
        <v>74</v>
      </c>
      <c r="W5986" s="4">
        <v>14112</v>
      </c>
      <c r="X5986" s="4">
        <v>49391.85</v>
      </c>
      <c r="Y5986" s="4">
        <v>63503.85</v>
      </c>
      <c r="Z5986" s="2">
        <v>29</v>
      </c>
      <c r="AA5986" s="2" t="s">
        <v>57</v>
      </c>
      <c r="AB5986" s="2" t="s">
        <v>15728</v>
      </c>
      <c r="AC5986" s="2" t="s">
        <v>129</v>
      </c>
      <c r="AD5986" s="2" t="s">
        <v>76</v>
      </c>
      <c r="AE5986" s="5">
        <v>61.7</v>
      </c>
      <c r="AF5986" s="2">
        <v>1</v>
      </c>
      <c r="AG5986" s="2" t="s">
        <v>77</v>
      </c>
      <c r="AH5986" s="2">
        <v>4</v>
      </c>
      <c r="AI5986" s="6" t="str">
        <f t="shared" si="279"/>
        <v>35-44</v>
      </c>
      <c r="AJ5986" s="11">
        <f>YEAR(tbl_LoanData[[#This Row],[Application Date]])</f>
        <v>2025</v>
      </c>
      <c r="AK5986" s="11" t="str">
        <f>TEXT(tbl_LoanData[[#This Row],[Application Date]],"MMMM")</f>
        <v>November</v>
      </c>
      <c r="AL5986" s="12">
        <f>DATE(YEAR(tbl_LoanData[[#This Row],[Application Date]]),MONTH(tbl_LoanData[[#This Row],[Application Date]]),1)</f>
        <v>45962</v>
      </c>
      <c r="AM5986" s="14">
        <f ca="1">IF(AND(tbl_LoanData[[#This Row],[Application Date]]&gt;=EOMONTH(TODAY(),-1)+1,tbl_LoanData[[#This Row],[Application Date]]&lt;=TODAY()),tbl_LoanData[[#This Row],[Loan Amount]],0)</f>
        <v>0</v>
      </c>
      <c r="AN5986" s="14">
        <f>tbl_LoanData[[#This Row],[Amount Paid]]-(Q5986-X5986)</f>
        <v>9203.8499999999985</v>
      </c>
      <c r="AO5986" s="14">
        <f>IF(tbl_LoanData[[#This Row],[Application Status]]="Approved",1,0)</f>
        <v>1</v>
      </c>
      <c r="AP5986" s="22" t="str">
        <f t="shared" ca="1" si="280"/>
        <v/>
      </c>
      <c r="AQ5986" s="22" t="str">
        <f t="shared" ca="1" si="281"/>
        <v/>
      </c>
    </row>
    <row r="5987" spans="1:43" ht="14.4" customHeight="1" x14ac:dyDescent="0.3">
      <c r="A5987" s="2" t="s">
        <v>2153</v>
      </c>
      <c r="B5987" s="2" t="s">
        <v>2154</v>
      </c>
      <c r="C5987" s="2" t="s">
        <v>124</v>
      </c>
      <c r="D5987" s="2" t="s">
        <v>254</v>
      </c>
      <c r="E5987" s="2" t="s">
        <v>465</v>
      </c>
      <c r="F5987" s="2">
        <v>28</v>
      </c>
      <c r="G5987" s="2" t="s">
        <v>69</v>
      </c>
      <c r="H5987" s="2" t="s">
        <v>70</v>
      </c>
      <c r="I5987" s="2" t="s">
        <v>50</v>
      </c>
      <c r="J5987" s="3">
        <v>45972</v>
      </c>
      <c r="K5987" s="3">
        <v>45977</v>
      </c>
      <c r="L5987" s="2" t="s">
        <v>40</v>
      </c>
      <c r="M5987" s="2" t="s">
        <v>157</v>
      </c>
      <c r="N5987" s="2" t="s">
        <v>299</v>
      </c>
      <c r="O5987" s="4">
        <v>1015000</v>
      </c>
      <c r="P5987" s="4">
        <v>296500</v>
      </c>
      <c r="Q5987" s="4">
        <v>718500</v>
      </c>
      <c r="R5987" s="2">
        <v>24</v>
      </c>
      <c r="S5987" s="5">
        <v>14.58</v>
      </c>
      <c r="T5987" s="4">
        <v>38667.279999999999</v>
      </c>
      <c r="U5987" s="2" t="s">
        <v>73</v>
      </c>
      <c r="V5987" s="2" t="s">
        <v>74</v>
      </c>
      <c r="W5987" s="4">
        <v>348005.52</v>
      </c>
      <c r="X5987" s="4">
        <v>580009.07999999996</v>
      </c>
      <c r="Y5987" s="4">
        <v>928014.6</v>
      </c>
      <c r="Z5987" s="2">
        <v>0</v>
      </c>
      <c r="AA5987" s="2" t="s">
        <v>56</v>
      </c>
      <c r="AB5987" s="2" t="s">
        <v>15734</v>
      </c>
      <c r="AC5987" s="2" t="s">
        <v>75</v>
      </c>
      <c r="AD5987" s="2" t="s">
        <v>76</v>
      </c>
      <c r="AE5987" s="5">
        <v>70.790000000000006</v>
      </c>
      <c r="AF5987" s="2">
        <v>0</v>
      </c>
      <c r="AG5987" s="2" t="s">
        <v>77</v>
      </c>
      <c r="AH5987" s="2">
        <v>5</v>
      </c>
      <c r="AI5987" s="6" t="str">
        <f t="shared" si="279"/>
        <v>25-34</v>
      </c>
      <c r="AJ5987" s="11">
        <f>YEAR(tbl_LoanData[[#This Row],[Application Date]])</f>
        <v>2025</v>
      </c>
      <c r="AK5987" s="11" t="str">
        <f>TEXT(tbl_LoanData[[#This Row],[Application Date]],"MMMM")</f>
        <v>November</v>
      </c>
      <c r="AL5987" s="12">
        <f>DATE(YEAR(tbl_LoanData[[#This Row],[Application Date]]),MONTH(tbl_LoanData[[#This Row],[Application Date]]),1)</f>
        <v>45962</v>
      </c>
      <c r="AM5987" s="14">
        <f ca="1">IF(AND(tbl_LoanData[[#This Row],[Application Date]]&gt;=EOMONTH(TODAY(),-1)+1,tbl_LoanData[[#This Row],[Application Date]]&lt;=TODAY()),tbl_LoanData[[#This Row],[Loan Amount]],0)</f>
        <v>0</v>
      </c>
      <c r="AN5987" s="14">
        <f>tbl_LoanData[[#This Row],[Amount Paid]]-(Q5987-X5987)</f>
        <v>209514.59999999998</v>
      </c>
      <c r="AO5987" s="14">
        <f>IF(tbl_LoanData[[#This Row],[Application Status]]="Approved",1,0)</f>
        <v>1</v>
      </c>
      <c r="AP5987" s="22" t="str">
        <f t="shared" ca="1" si="280"/>
        <v/>
      </c>
      <c r="AQ5987" s="22" t="str">
        <f t="shared" ca="1" si="281"/>
        <v/>
      </c>
    </row>
    <row r="5988" spans="1:43" ht="14.4" customHeight="1" x14ac:dyDescent="0.3">
      <c r="A5988" s="2" t="s">
        <v>2159</v>
      </c>
      <c r="B5988" s="2" t="s">
        <v>2160</v>
      </c>
      <c r="C5988" s="2" t="s">
        <v>444</v>
      </c>
      <c r="D5988" s="2" t="s">
        <v>91</v>
      </c>
      <c r="E5988" s="2" t="s">
        <v>82</v>
      </c>
      <c r="F5988" s="2">
        <v>57</v>
      </c>
      <c r="G5988" s="2" t="s">
        <v>69</v>
      </c>
      <c r="H5988" s="2" t="s">
        <v>103</v>
      </c>
      <c r="I5988" s="2" t="s">
        <v>43</v>
      </c>
      <c r="J5988" s="3">
        <v>45976</v>
      </c>
      <c r="K5988" s="3">
        <v>45990</v>
      </c>
      <c r="L5988" s="2" t="s">
        <v>40</v>
      </c>
      <c r="M5988" s="2" t="s">
        <v>94</v>
      </c>
      <c r="N5988" s="2" t="s">
        <v>4</v>
      </c>
      <c r="O5988" s="4">
        <v>1500000</v>
      </c>
      <c r="P5988" s="4">
        <v>183800</v>
      </c>
      <c r="Q5988" s="4">
        <v>1316200</v>
      </c>
      <c r="R5988" s="2">
        <v>24</v>
      </c>
      <c r="S5988" s="5">
        <v>14.87</v>
      </c>
      <c r="T5988" s="4">
        <v>71151.58</v>
      </c>
      <c r="U5988" s="2" t="s">
        <v>73</v>
      </c>
      <c r="V5988" s="2" t="s">
        <v>74</v>
      </c>
      <c r="W5988" s="4">
        <v>569212.64</v>
      </c>
      <c r="X5988" s="4">
        <v>1138425.24</v>
      </c>
      <c r="Y5988" s="4">
        <v>1707637.88</v>
      </c>
      <c r="Z5988" s="2">
        <v>0</v>
      </c>
      <c r="AA5988" s="2" t="s">
        <v>56</v>
      </c>
      <c r="AB5988" s="2" t="s">
        <v>15734</v>
      </c>
      <c r="AC5988" s="2" t="s">
        <v>129</v>
      </c>
      <c r="AD5988" s="2" t="s">
        <v>76</v>
      </c>
      <c r="AE5988" s="5">
        <v>87.75</v>
      </c>
      <c r="AF5988" s="2">
        <v>0</v>
      </c>
      <c r="AG5988" s="2" t="s">
        <v>77</v>
      </c>
      <c r="AH5988" s="2">
        <v>14</v>
      </c>
      <c r="AI5988" s="6" t="str">
        <f t="shared" si="279"/>
        <v>55-64</v>
      </c>
      <c r="AJ5988" s="11">
        <f>YEAR(tbl_LoanData[[#This Row],[Application Date]])</f>
        <v>2025</v>
      </c>
      <c r="AK5988" s="11" t="str">
        <f>TEXT(tbl_LoanData[[#This Row],[Application Date]],"MMMM")</f>
        <v>November</v>
      </c>
      <c r="AL5988" s="12">
        <f>DATE(YEAR(tbl_LoanData[[#This Row],[Application Date]]),MONTH(tbl_LoanData[[#This Row],[Application Date]]),1)</f>
        <v>45962</v>
      </c>
      <c r="AM5988" s="14">
        <f ca="1">IF(AND(tbl_LoanData[[#This Row],[Application Date]]&gt;=EOMONTH(TODAY(),-1)+1,tbl_LoanData[[#This Row],[Application Date]]&lt;=TODAY()),tbl_LoanData[[#This Row],[Loan Amount]],0)</f>
        <v>0</v>
      </c>
      <c r="AN5988" s="14">
        <f>tbl_LoanData[[#This Row],[Amount Paid]]-(Q5988-X5988)</f>
        <v>391437.88</v>
      </c>
      <c r="AO5988" s="14">
        <f>IF(tbl_LoanData[[#This Row],[Application Status]]="Approved",1,0)</f>
        <v>1</v>
      </c>
      <c r="AP5988" s="22" t="str">
        <f t="shared" ca="1" si="280"/>
        <v/>
      </c>
      <c r="AQ5988" s="22" t="str">
        <f t="shared" ca="1" si="281"/>
        <v/>
      </c>
    </row>
    <row r="5989" spans="1:43" ht="14.4" customHeight="1" x14ac:dyDescent="0.3">
      <c r="A5989" s="2" t="s">
        <v>2347</v>
      </c>
      <c r="B5989" s="2" t="s">
        <v>2348</v>
      </c>
      <c r="C5989" s="2" t="s">
        <v>758</v>
      </c>
      <c r="D5989" s="2" t="s">
        <v>142</v>
      </c>
      <c r="E5989" s="2" t="s">
        <v>81</v>
      </c>
      <c r="F5989" s="2">
        <v>30</v>
      </c>
      <c r="G5989" s="2" t="s">
        <v>83</v>
      </c>
      <c r="H5989" s="2" t="s">
        <v>372</v>
      </c>
      <c r="I5989" s="2" t="s">
        <v>43</v>
      </c>
      <c r="J5989" s="3">
        <v>45982</v>
      </c>
      <c r="K5989" s="3">
        <v>46000</v>
      </c>
      <c r="L5989" s="2" t="s">
        <v>37</v>
      </c>
      <c r="M5989" s="2" t="s">
        <v>260</v>
      </c>
      <c r="N5989" s="2" t="s">
        <v>457</v>
      </c>
      <c r="O5989" s="4">
        <v>132000</v>
      </c>
      <c r="P5989" s="4">
        <v>52000</v>
      </c>
      <c r="Q5989" s="4">
        <v>80000</v>
      </c>
      <c r="R5989" s="2">
        <v>48</v>
      </c>
      <c r="S5989" s="5">
        <v>13.19</v>
      </c>
      <c r="T5989" s="4">
        <v>2546</v>
      </c>
      <c r="U5989" s="2" t="s">
        <v>73</v>
      </c>
      <c r="V5989" s="2" t="s">
        <v>74</v>
      </c>
      <c r="W5989" s="4">
        <v>20368</v>
      </c>
      <c r="X5989" s="4">
        <v>101840</v>
      </c>
      <c r="Y5989" s="4">
        <v>122208</v>
      </c>
      <c r="Z5989" s="2">
        <v>0</v>
      </c>
      <c r="AA5989" s="2" t="s">
        <v>56</v>
      </c>
      <c r="AB5989" s="2" t="s">
        <v>15729</v>
      </c>
      <c r="AC5989" s="2" t="s">
        <v>332</v>
      </c>
      <c r="AD5989" s="2" t="s">
        <v>76</v>
      </c>
      <c r="AE5989" s="5">
        <v>60.61</v>
      </c>
      <c r="AF5989" s="2">
        <v>0</v>
      </c>
      <c r="AG5989" s="2" t="s">
        <v>77</v>
      </c>
      <c r="AH5989" s="2">
        <v>18</v>
      </c>
      <c r="AI5989" s="6" t="str">
        <f t="shared" si="279"/>
        <v>25-34</v>
      </c>
      <c r="AJ5989" s="11">
        <f>YEAR(tbl_LoanData[[#This Row],[Application Date]])</f>
        <v>2025</v>
      </c>
      <c r="AK5989" s="11" t="str">
        <f>TEXT(tbl_LoanData[[#This Row],[Application Date]],"MMMM")</f>
        <v>November</v>
      </c>
      <c r="AL5989" s="12">
        <f>DATE(YEAR(tbl_LoanData[[#This Row],[Application Date]]),MONTH(tbl_LoanData[[#This Row],[Application Date]]),1)</f>
        <v>45962</v>
      </c>
      <c r="AM5989" s="14">
        <f ca="1">IF(AND(tbl_LoanData[[#This Row],[Application Date]]&gt;=EOMONTH(TODAY(),-1)+1,tbl_LoanData[[#This Row],[Application Date]]&lt;=TODAY()),tbl_LoanData[[#This Row],[Loan Amount]],0)</f>
        <v>0</v>
      </c>
      <c r="AN5989" s="14">
        <f>tbl_LoanData[[#This Row],[Amount Paid]]-(Q5989-X5989)</f>
        <v>42208</v>
      </c>
      <c r="AO5989" s="14">
        <f>IF(tbl_LoanData[[#This Row],[Application Status]]="Approved",1,0)</f>
        <v>1</v>
      </c>
      <c r="AP5989" s="22" t="str">
        <f t="shared" ca="1" si="280"/>
        <v/>
      </c>
      <c r="AQ5989" s="22" t="str">
        <f t="shared" ca="1" si="281"/>
        <v/>
      </c>
    </row>
    <row r="5990" spans="1:43" ht="14.4" customHeight="1" x14ac:dyDescent="0.3">
      <c r="A5990" s="2" t="s">
        <v>2411</v>
      </c>
      <c r="B5990" s="2" t="s">
        <v>2412</v>
      </c>
      <c r="C5990" s="2" t="s">
        <v>116</v>
      </c>
      <c r="D5990" s="2" t="s">
        <v>182</v>
      </c>
      <c r="E5990" s="2" t="s">
        <v>204</v>
      </c>
      <c r="F5990" s="2">
        <v>23</v>
      </c>
      <c r="G5990" s="2" t="s">
        <v>69</v>
      </c>
      <c r="H5990" s="2" t="s">
        <v>93</v>
      </c>
      <c r="I5990" s="2" t="s">
        <v>50</v>
      </c>
      <c r="J5990" s="3">
        <v>45969</v>
      </c>
      <c r="K5990" s="3">
        <v>45979</v>
      </c>
      <c r="L5990" s="2" t="s">
        <v>39</v>
      </c>
      <c r="M5990" s="2" t="s">
        <v>127</v>
      </c>
      <c r="N5990" s="2" t="s">
        <v>195</v>
      </c>
      <c r="O5990" s="4">
        <v>1525000</v>
      </c>
      <c r="P5990" s="4">
        <v>159500</v>
      </c>
      <c r="Q5990" s="4">
        <v>1365500</v>
      </c>
      <c r="R5990" s="2">
        <v>36</v>
      </c>
      <c r="S5990" s="5">
        <v>9.17</v>
      </c>
      <c r="T5990" s="4">
        <v>48365.25</v>
      </c>
      <c r="U5990" s="2" t="s">
        <v>73</v>
      </c>
      <c r="V5990" s="2" t="s">
        <v>74</v>
      </c>
      <c r="W5990" s="4">
        <v>338556.75</v>
      </c>
      <c r="X5990" s="4">
        <v>1402592.3</v>
      </c>
      <c r="Y5990" s="4">
        <v>1741149.05</v>
      </c>
      <c r="Z5990" s="2">
        <v>62</v>
      </c>
      <c r="AA5990" s="2" t="s">
        <v>59</v>
      </c>
      <c r="AB5990" s="2" t="s">
        <v>15734</v>
      </c>
      <c r="AC5990" s="2" t="s">
        <v>87</v>
      </c>
      <c r="AD5990" s="2" t="s">
        <v>76</v>
      </c>
      <c r="AE5990" s="5">
        <v>89.54</v>
      </c>
      <c r="AF5990" s="2">
        <v>2</v>
      </c>
      <c r="AG5990" s="2" t="s">
        <v>130</v>
      </c>
      <c r="AH5990" s="2">
        <v>10</v>
      </c>
      <c r="AI5990" s="6" t="str">
        <f t="shared" si="279"/>
        <v>18-24</v>
      </c>
      <c r="AJ5990" s="11">
        <f>YEAR(tbl_LoanData[[#This Row],[Application Date]])</f>
        <v>2025</v>
      </c>
      <c r="AK5990" s="11" t="str">
        <f>TEXT(tbl_LoanData[[#This Row],[Application Date]],"MMMM")</f>
        <v>November</v>
      </c>
      <c r="AL5990" s="12">
        <f>DATE(YEAR(tbl_LoanData[[#This Row],[Application Date]]),MONTH(tbl_LoanData[[#This Row],[Application Date]]),1)</f>
        <v>45962</v>
      </c>
      <c r="AM5990" s="14">
        <f ca="1">IF(AND(tbl_LoanData[[#This Row],[Application Date]]&gt;=EOMONTH(TODAY(),-1)+1,tbl_LoanData[[#This Row],[Application Date]]&lt;=TODAY()),tbl_LoanData[[#This Row],[Loan Amount]],0)</f>
        <v>0</v>
      </c>
      <c r="AN5990" s="14">
        <f>tbl_LoanData[[#This Row],[Amount Paid]]-(Q5990-X5990)</f>
        <v>375649.05000000005</v>
      </c>
      <c r="AO5990" s="14">
        <f>IF(tbl_LoanData[[#This Row],[Application Status]]="Approved",1,0)</f>
        <v>1</v>
      </c>
      <c r="AP5990" s="22" t="str">
        <f t="shared" ca="1" si="280"/>
        <v/>
      </c>
      <c r="AQ5990" s="22" t="str">
        <f t="shared" ca="1" si="281"/>
        <v/>
      </c>
    </row>
    <row r="5991" spans="1:43" ht="14.4" customHeight="1" x14ac:dyDescent="0.3">
      <c r="A5991" s="2" t="s">
        <v>2423</v>
      </c>
      <c r="B5991" s="2" t="s">
        <v>2424</v>
      </c>
      <c r="C5991" s="2" t="s">
        <v>575</v>
      </c>
      <c r="D5991" s="2" t="s">
        <v>268</v>
      </c>
      <c r="E5991" s="2" t="s">
        <v>182</v>
      </c>
      <c r="F5991" s="2">
        <v>31</v>
      </c>
      <c r="G5991" s="2" t="s">
        <v>69</v>
      </c>
      <c r="H5991" s="2" t="s">
        <v>313</v>
      </c>
      <c r="I5991" s="2" t="s">
        <v>44</v>
      </c>
      <c r="J5991" s="3">
        <v>45977</v>
      </c>
      <c r="K5991" s="3">
        <v>45998</v>
      </c>
      <c r="L5991" s="2" t="s">
        <v>40</v>
      </c>
      <c r="M5991" s="2" t="s">
        <v>111</v>
      </c>
      <c r="N5991" s="2" t="s">
        <v>369</v>
      </c>
      <c r="O5991" s="4">
        <v>770000</v>
      </c>
      <c r="P5991" s="4">
        <v>264100</v>
      </c>
      <c r="Q5991" s="4">
        <v>505900</v>
      </c>
      <c r="R5991" s="2">
        <v>12</v>
      </c>
      <c r="S5991" s="5">
        <v>13.04</v>
      </c>
      <c r="T5991" s="4">
        <v>47655.78</v>
      </c>
      <c r="U5991" s="2" t="s">
        <v>73</v>
      </c>
      <c r="V5991" s="2" t="s">
        <v>74</v>
      </c>
      <c r="W5991" s="4">
        <v>381246.24</v>
      </c>
      <c r="X5991" s="4">
        <v>190623.12</v>
      </c>
      <c r="Y5991" s="4">
        <v>571869.36</v>
      </c>
      <c r="Z5991" s="2">
        <v>0</v>
      </c>
      <c r="AA5991" s="2" t="s">
        <v>56</v>
      </c>
      <c r="AB5991" s="2" t="s">
        <v>15735</v>
      </c>
      <c r="AC5991" s="2" t="s">
        <v>213</v>
      </c>
      <c r="AD5991" s="2" t="s">
        <v>76</v>
      </c>
      <c r="AE5991" s="5">
        <v>65.7</v>
      </c>
      <c r="AF5991" s="2">
        <v>0</v>
      </c>
      <c r="AG5991" s="2" t="s">
        <v>77</v>
      </c>
      <c r="AH5991" s="2">
        <v>21</v>
      </c>
      <c r="AI5991" s="6" t="str">
        <f t="shared" si="279"/>
        <v>25-34</v>
      </c>
      <c r="AJ5991" s="11">
        <f>YEAR(tbl_LoanData[[#This Row],[Application Date]])</f>
        <v>2025</v>
      </c>
      <c r="AK5991" s="11" t="str">
        <f>TEXT(tbl_LoanData[[#This Row],[Application Date]],"MMMM")</f>
        <v>November</v>
      </c>
      <c r="AL5991" s="12">
        <f>DATE(YEAR(tbl_LoanData[[#This Row],[Application Date]]),MONTH(tbl_LoanData[[#This Row],[Application Date]]),1)</f>
        <v>45962</v>
      </c>
      <c r="AM5991" s="14">
        <f ca="1">IF(AND(tbl_LoanData[[#This Row],[Application Date]]&gt;=EOMONTH(TODAY(),-1)+1,tbl_LoanData[[#This Row],[Application Date]]&lt;=TODAY()),tbl_LoanData[[#This Row],[Loan Amount]],0)</f>
        <v>0</v>
      </c>
      <c r="AN5991" s="14">
        <f>tbl_LoanData[[#This Row],[Amount Paid]]-(Q5991-X5991)</f>
        <v>65969.359999999986</v>
      </c>
      <c r="AO5991" s="14">
        <f>IF(tbl_LoanData[[#This Row],[Application Status]]="Approved",1,0)</f>
        <v>1</v>
      </c>
      <c r="AP5991" s="22" t="str">
        <f t="shared" ca="1" si="280"/>
        <v/>
      </c>
      <c r="AQ5991" s="22" t="str">
        <f t="shared" ca="1" si="281"/>
        <v/>
      </c>
    </row>
    <row r="5992" spans="1:43" ht="14.4" customHeight="1" x14ac:dyDescent="0.3">
      <c r="A5992" s="2" t="s">
        <v>2505</v>
      </c>
      <c r="B5992" s="2" t="s">
        <v>2506</v>
      </c>
      <c r="C5992" s="2" t="s">
        <v>546</v>
      </c>
      <c r="D5992" s="2" t="s">
        <v>91</v>
      </c>
      <c r="E5992" s="2" t="s">
        <v>92</v>
      </c>
      <c r="F5992" s="2">
        <v>44</v>
      </c>
      <c r="G5992" s="2" t="s">
        <v>83</v>
      </c>
      <c r="H5992" s="2" t="s">
        <v>156</v>
      </c>
      <c r="I5992" s="2" t="s">
        <v>45</v>
      </c>
      <c r="J5992" s="3">
        <v>45987</v>
      </c>
      <c r="K5992" s="3">
        <v>45993</v>
      </c>
      <c r="L5992" s="2" t="s">
        <v>39</v>
      </c>
      <c r="M5992" s="2" t="s">
        <v>167</v>
      </c>
      <c r="N5992" s="2" t="s">
        <v>168</v>
      </c>
      <c r="O5992" s="4">
        <v>1233000</v>
      </c>
      <c r="P5992" s="4">
        <v>395700</v>
      </c>
      <c r="Q5992" s="4">
        <v>837300</v>
      </c>
      <c r="R5992" s="2">
        <v>48</v>
      </c>
      <c r="S5992" s="5">
        <v>6.54</v>
      </c>
      <c r="T5992" s="4">
        <v>22007.040000000001</v>
      </c>
      <c r="U5992" s="2" t="s">
        <v>73</v>
      </c>
      <c r="V5992" s="2" t="s">
        <v>74</v>
      </c>
      <c r="W5992" s="4">
        <v>176056.32000000001</v>
      </c>
      <c r="X5992" s="4">
        <v>880281.36</v>
      </c>
      <c r="Y5992" s="4">
        <v>1056337.68</v>
      </c>
      <c r="Z5992" s="2">
        <v>0</v>
      </c>
      <c r="AA5992" s="2" t="s">
        <v>56</v>
      </c>
      <c r="AB5992" s="2" t="s">
        <v>15734</v>
      </c>
      <c r="AC5992" s="2" t="s">
        <v>87</v>
      </c>
      <c r="AD5992" s="2" t="s">
        <v>76</v>
      </c>
      <c r="AE5992" s="5">
        <v>67.91</v>
      </c>
      <c r="AF5992" s="2">
        <v>0</v>
      </c>
      <c r="AG5992" s="2" t="s">
        <v>77</v>
      </c>
      <c r="AH5992" s="2">
        <v>6</v>
      </c>
      <c r="AI5992" s="6" t="str">
        <f t="shared" si="279"/>
        <v>35-44</v>
      </c>
      <c r="AJ5992" s="11">
        <f>YEAR(tbl_LoanData[[#This Row],[Application Date]])</f>
        <v>2025</v>
      </c>
      <c r="AK5992" s="11" t="str">
        <f>TEXT(tbl_LoanData[[#This Row],[Application Date]],"MMMM")</f>
        <v>November</v>
      </c>
      <c r="AL5992" s="12">
        <f>DATE(YEAR(tbl_LoanData[[#This Row],[Application Date]]),MONTH(tbl_LoanData[[#This Row],[Application Date]]),1)</f>
        <v>45962</v>
      </c>
      <c r="AM5992" s="14">
        <f ca="1">IF(AND(tbl_LoanData[[#This Row],[Application Date]]&gt;=EOMONTH(TODAY(),-1)+1,tbl_LoanData[[#This Row],[Application Date]]&lt;=TODAY()),tbl_LoanData[[#This Row],[Loan Amount]],0)</f>
        <v>0</v>
      </c>
      <c r="AN5992" s="14">
        <f>tbl_LoanData[[#This Row],[Amount Paid]]-(Q5992-X5992)</f>
        <v>219037.68</v>
      </c>
      <c r="AO5992" s="14">
        <f>IF(tbl_LoanData[[#This Row],[Application Status]]="Approved",1,0)</f>
        <v>1</v>
      </c>
      <c r="AP5992" s="22" t="str">
        <f t="shared" ca="1" si="280"/>
        <v/>
      </c>
      <c r="AQ5992" s="22" t="str">
        <f t="shared" ca="1" si="281"/>
        <v/>
      </c>
    </row>
    <row r="5993" spans="1:43" ht="14.4" customHeight="1" x14ac:dyDescent="0.3">
      <c r="A5993" s="2" t="s">
        <v>2741</v>
      </c>
      <c r="B5993" s="2" t="s">
        <v>2742</v>
      </c>
      <c r="C5993" s="2" t="s">
        <v>198</v>
      </c>
      <c r="D5993" s="2" t="s">
        <v>209</v>
      </c>
      <c r="E5993" s="2" t="s">
        <v>385</v>
      </c>
      <c r="F5993" s="2">
        <v>43</v>
      </c>
      <c r="G5993" s="2" t="s">
        <v>69</v>
      </c>
      <c r="H5993" s="2" t="s">
        <v>398</v>
      </c>
      <c r="I5993" s="2" t="s">
        <v>46</v>
      </c>
      <c r="J5993" s="3">
        <v>45974</v>
      </c>
      <c r="K5993" s="3">
        <v>45976</v>
      </c>
      <c r="L5993" s="2" t="s">
        <v>39</v>
      </c>
      <c r="M5993" s="2" t="s">
        <v>71</v>
      </c>
      <c r="N5993" s="2" t="s">
        <v>294</v>
      </c>
      <c r="O5993" s="4">
        <v>1325000</v>
      </c>
      <c r="P5993" s="4">
        <v>254700</v>
      </c>
      <c r="Q5993" s="4">
        <v>1070300</v>
      </c>
      <c r="R5993" s="2">
        <v>60</v>
      </c>
      <c r="S5993" s="5">
        <v>13.73</v>
      </c>
      <c r="T5993" s="4">
        <v>30084.35</v>
      </c>
      <c r="U5993" s="2" t="s">
        <v>73</v>
      </c>
      <c r="V5993" s="2" t="s">
        <v>74</v>
      </c>
      <c r="W5993" s="4">
        <v>180506.1</v>
      </c>
      <c r="X5993" s="4">
        <v>1624554.85</v>
      </c>
      <c r="Y5993" s="4">
        <v>1805060.95</v>
      </c>
      <c r="Z5993" s="2">
        <v>93</v>
      </c>
      <c r="AA5993" s="2" t="s">
        <v>60</v>
      </c>
      <c r="AB5993" s="2" t="s">
        <v>15736</v>
      </c>
      <c r="AC5993" s="2" t="s">
        <v>213</v>
      </c>
      <c r="AD5993" s="2" t="s">
        <v>76</v>
      </c>
      <c r="AE5993" s="5">
        <v>80.78</v>
      </c>
      <c r="AF5993" s="2">
        <v>3</v>
      </c>
      <c r="AG5993" s="2" t="s">
        <v>130</v>
      </c>
      <c r="AH5993" s="2">
        <v>2</v>
      </c>
      <c r="AI5993" s="6" t="str">
        <f t="shared" si="279"/>
        <v>35-44</v>
      </c>
      <c r="AJ5993" s="11">
        <f>YEAR(tbl_LoanData[[#This Row],[Application Date]])</f>
        <v>2025</v>
      </c>
      <c r="AK5993" s="11" t="str">
        <f>TEXT(tbl_LoanData[[#This Row],[Application Date]],"MMMM")</f>
        <v>November</v>
      </c>
      <c r="AL5993" s="12">
        <f>DATE(YEAR(tbl_LoanData[[#This Row],[Application Date]]),MONTH(tbl_LoanData[[#This Row],[Application Date]]),1)</f>
        <v>45962</v>
      </c>
      <c r="AM5993" s="14">
        <f ca="1">IF(AND(tbl_LoanData[[#This Row],[Application Date]]&gt;=EOMONTH(TODAY(),-1)+1,tbl_LoanData[[#This Row],[Application Date]]&lt;=TODAY()),tbl_LoanData[[#This Row],[Loan Amount]],0)</f>
        <v>0</v>
      </c>
      <c r="AN5993" s="14">
        <f>tbl_LoanData[[#This Row],[Amount Paid]]-(Q5993-X5993)</f>
        <v>734760.95000000007</v>
      </c>
      <c r="AO5993" s="14">
        <f>IF(tbl_LoanData[[#This Row],[Application Status]]="Approved",1,0)</f>
        <v>1</v>
      </c>
      <c r="AP5993" s="22" t="str">
        <f t="shared" ca="1" si="280"/>
        <v/>
      </c>
      <c r="AQ5993" s="22" t="str">
        <f t="shared" ca="1" si="281"/>
        <v/>
      </c>
    </row>
    <row r="5994" spans="1:43" ht="14.4" customHeight="1" x14ac:dyDescent="0.3">
      <c r="A5994" s="2" t="s">
        <v>2819</v>
      </c>
      <c r="B5994" s="2" t="s">
        <v>2820</v>
      </c>
      <c r="C5994" s="2" t="s">
        <v>353</v>
      </c>
      <c r="D5994" s="2" t="s">
        <v>142</v>
      </c>
      <c r="E5994" s="2" t="s">
        <v>118</v>
      </c>
      <c r="F5994" s="2">
        <v>55</v>
      </c>
      <c r="G5994" s="2" t="s">
        <v>83</v>
      </c>
      <c r="H5994" s="2" t="s">
        <v>372</v>
      </c>
      <c r="I5994" s="2" t="s">
        <v>43</v>
      </c>
      <c r="J5994" s="3">
        <v>45978</v>
      </c>
      <c r="K5994" s="3"/>
      <c r="L5994" s="2" t="s">
        <v>39</v>
      </c>
      <c r="M5994" s="2" t="s">
        <v>157</v>
      </c>
      <c r="N5994" s="2" t="s">
        <v>359</v>
      </c>
      <c r="O5994" s="4">
        <v>1608000</v>
      </c>
      <c r="P5994" s="4">
        <v>265000</v>
      </c>
      <c r="Q5994" s="4">
        <v>1343000</v>
      </c>
      <c r="R5994" s="2">
        <v>18</v>
      </c>
      <c r="S5994" s="5">
        <v>11.06</v>
      </c>
      <c r="T5994" s="4">
        <v>86989.09</v>
      </c>
      <c r="U5994" s="2" t="s">
        <v>113</v>
      </c>
      <c r="V5994" s="2" t="s">
        <v>97</v>
      </c>
      <c r="W5994" s="4">
        <v>0</v>
      </c>
      <c r="X5994" s="4">
        <v>0</v>
      </c>
      <c r="Y5994" s="4">
        <v>1565803.7</v>
      </c>
      <c r="Z5994" s="2">
        <v>0</v>
      </c>
      <c r="AA5994" s="2" t="s">
        <v>97</v>
      </c>
      <c r="AB5994" s="2" t="s">
        <v>15727</v>
      </c>
      <c r="AC5994" s="2" t="s">
        <v>106</v>
      </c>
      <c r="AD5994" s="2" t="s">
        <v>76</v>
      </c>
      <c r="AE5994" s="5">
        <v>83.52</v>
      </c>
      <c r="AF5994" s="2">
        <v>0</v>
      </c>
      <c r="AG5994" s="2" t="s">
        <v>97</v>
      </c>
      <c r="AH5994" s="2"/>
      <c r="AI5994" s="6" t="str">
        <f t="shared" si="279"/>
        <v>55-64</v>
      </c>
      <c r="AJ5994" s="11">
        <f>YEAR(tbl_LoanData[[#This Row],[Application Date]])</f>
        <v>2025</v>
      </c>
      <c r="AK5994" s="11" t="str">
        <f>TEXT(tbl_LoanData[[#This Row],[Application Date]],"MMMM")</f>
        <v>November</v>
      </c>
      <c r="AL5994" s="12">
        <f>DATE(YEAR(tbl_LoanData[[#This Row],[Application Date]]),MONTH(tbl_LoanData[[#This Row],[Application Date]]),1)</f>
        <v>45962</v>
      </c>
      <c r="AM5994" s="14">
        <f ca="1">IF(AND(tbl_LoanData[[#This Row],[Application Date]]&gt;=EOMONTH(TODAY(),-1)+1,tbl_LoanData[[#This Row],[Application Date]]&lt;=TODAY()),tbl_LoanData[[#This Row],[Loan Amount]],0)</f>
        <v>0</v>
      </c>
      <c r="AN5994" s="14">
        <f>tbl_LoanData[[#This Row],[Amount Paid]]-(Q5994-X5994)</f>
        <v>-1343000</v>
      </c>
      <c r="AO5994" s="14">
        <f>IF(tbl_LoanData[[#This Row],[Application Status]]="Approved",1,0)</f>
        <v>0</v>
      </c>
      <c r="AP5994" s="22" t="str">
        <f t="shared" ca="1" si="280"/>
        <v/>
      </c>
      <c r="AQ5994" s="22" t="str">
        <f t="shared" ca="1" si="281"/>
        <v/>
      </c>
    </row>
    <row r="5995" spans="1:43" ht="14.4" customHeight="1" x14ac:dyDescent="0.3">
      <c r="A5995" s="2" t="s">
        <v>2857</v>
      </c>
      <c r="B5995" s="2" t="s">
        <v>2858</v>
      </c>
      <c r="C5995" s="2" t="s">
        <v>289</v>
      </c>
      <c r="D5995" s="2" t="s">
        <v>161</v>
      </c>
      <c r="E5995" s="2" t="s">
        <v>82</v>
      </c>
      <c r="F5995" s="2">
        <v>24</v>
      </c>
      <c r="G5995" s="2" t="s">
        <v>69</v>
      </c>
      <c r="H5995" s="2" t="s">
        <v>126</v>
      </c>
      <c r="I5995" s="2" t="s">
        <v>44</v>
      </c>
      <c r="J5995" s="3">
        <v>45984</v>
      </c>
      <c r="K5995" s="3">
        <v>45991</v>
      </c>
      <c r="L5995" s="2" t="s">
        <v>39</v>
      </c>
      <c r="M5995" s="2" t="s">
        <v>85</v>
      </c>
      <c r="N5995" s="2" t="s">
        <v>178</v>
      </c>
      <c r="O5995" s="4">
        <v>1968000</v>
      </c>
      <c r="P5995" s="4">
        <v>770800</v>
      </c>
      <c r="Q5995" s="4">
        <v>1197200</v>
      </c>
      <c r="R5995" s="2">
        <v>24</v>
      </c>
      <c r="S5995" s="5">
        <v>13.35</v>
      </c>
      <c r="T5995" s="4">
        <v>63202.18</v>
      </c>
      <c r="U5995" s="2" t="s">
        <v>73</v>
      </c>
      <c r="V5995" s="2" t="s">
        <v>74</v>
      </c>
      <c r="W5995" s="4">
        <v>505617.44</v>
      </c>
      <c r="X5995" s="4">
        <v>1011234.96</v>
      </c>
      <c r="Y5995" s="4">
        <v>1516852.4</v>
      </c>
      <c r="Z5995" s="2">
        <v>0</v>
      </c>
      <c r="AA5995" s="2" t="s">
        <v>56</v>
      </c>
      <c r="AB5995" s="2" t="s">
        <v>15730</v>
      </c>
      <c r="AC5995" s="2" t="s">
        <v>332</v>
      </c>
      <c r="AD5995" s="2" t="s">
        <v>76</v>
      </c>
      <c r="AE5995" s="5">
        <v>60.83</v>
      </c>
      <c r="AF5995" s="2">
        <v>0</v>
      </c>
      <c r="AG5995" s="2" t="s">
        <v>77</v>
      </c>
      <c r="AH5995" s="2">
        <v>7</v>
      </c>
      <c r="AI5995" s="6" t="str">
        <f t="shared" si="279"/>
        <v>18-24</v>
      </c>
      <c r="AJ5995" s="11">
        <f>YEAR(tbl_LoanData[[#This Row],[Application Date]])</f>
        <v>2025</v>
      </c>
      <c r="AK5995" s="11" t="str">
        <f>TEXT(tbl_LoanData[[#This Row],[Application Date]],"MMMM")</f>
        <v>November</v>
      </c>
      <c r="AL5995" s="12">
        <f>DATE(YEAR(tbl_LoanData[[#This Row],[Application Date]]),MONTH(tbl_LoanData[[#This Row],[Application Date]]),1)</f>
        <v>45962</v>
      </c>
      <c r="AM5995" s="14">
        <f ca="1">IF(AND(tbl_LoanData[[#This Row],[Application Date]]&gt;=EOMONTH(TODAY(),-1)+1,tbl_LoanData[[#This Row],[Application Date]]&lt;=TODAY()),tbl_LoanData[[#This Row],[Loan Amount]],0)</f>
        <v>0</v>
      </c>
      <c r="AN5995" s="14">
        <f>tbl_LoanData[[#This Row],[Amount Paid]]-(Q5995-X5995)</f>
        <v>319652.39999999997</v>
      </c>
      <c r="AO5995" s="14">
        <f>IF(tbl_LoanData[[#This Row],[Application Status]]="Approved",1,0)</f>
        <v>1</v>
      </c>
      <c r="AP5995" s="22" t="str">
        <f t="shared" ca="1" si="280"/>
        <v/>
      </c>
      <c r="AQ5995" s="22" t="str">
        <f t="shared" ca="1" si="281"/>
        <v/>
      </c>
    </row>
    <row r="5996" spans="1:43" x14ac:dyDescent="0.3">
      <c r="A5996" s="2" t="s">
        <v>2931</v>
      </c>
      <c r="B5996" s="2" t="s">
        <v>2932</v>
      </c>
      <c r="C5996" s="2" t="s">
        <v>253</v>
      </c>
      <c r="D5996" s="2" t="s">
        <v>254</v>
      </c>
      <c r="E5996" s="2" t="s">
        <v>125</v>
      </c>
      <c r="F5996" s="2">
        <v>50</v>
      </c>
      <c r="G5996" s="2" t="s">
        <v>69</v>
      </c>
      <c r="H5996" s="2" t="s">
        <v>256</v>
      </c>
      <c r="I5996" s="2" t="s">
        <v>43</v>
      </c>
      <c r="J5996" s="3">
        <v>45987</v>
      </c>
      <c r="K5996" s="3">
        <v>46004</v>
      </c>
      <c r="L5996" s="2" t="s">
        <v>39</v>
      </c>
      <c r="M5996" s="2" t="s">
        <v>167</v>
      </c>
      <c r="N5996" s="2" t="s">
        <v>491</v>
      </c>
      <c r="O5996" s="4">
        <v>1817000</v>
      </c>
      <c r="P5996" s="4">
        <v>206500</v>
      </c>
      <c r="Q5996" s="4">
        <v>1610500</v>
      </c>
      <c r="R5996" s="2">
        <v>24</v>
      </c>
      <c r="S5996" s="5">
        <v>13.52</v>
      </c>
      <c r="T5996" s="4">
        <v>85249.13</v>
      </c>
      <c r="U5996" s="2" t="s">
        <v>73</v>
      </c>
      <c r="V5996" s="2" t="s">
        <v>35</v>
      </c>
      <c r="W5996" s="4">
        <v>0</v>
      </c>
      <c r="X5996" s="4">
        <v>2045979.2</v>
      </c>
      <c r="Y5996" s="4">
        <v>2045979.2</v>
      </c>
      <c r="Z5996" s="2">
        <v>240</v>
      </c>
      <c r="AA5996" s="2" t="s">
        <v>60</v>
      </c>
      <c r="AB5996" s="2" t="s">
        <v>15730</v>
      </c>
      <c r="AC5996" s="2" t="s">
        <v>121</v>
      </c>
      <c r="AD5996" s="2" t="s">
        <v>76</v>
      </c>
      <c r="AE5996" s="5">
        <v>88.64</v>
      </c>
      <c r="AF5996" s="2">
        <v>8</v>
      </c>
      <c r="AG5996" s="2" t="s">
        <v>130</v>
      </c>
      <c r="AH5996" s="2">
        <v>17</v>
      </c>
      <c r="AI5996" s="6" t="str">
        <f t="shared" si="279"/>
        <v>45-54</v>
      </c>
      <c r="AJ5996" s="11">
        <f>YEAR(tbl_LoanData[[#This Row],[Application Date]])</f>
        <v>2025</v>
      </c>
      <c r="AK5996" s="11" t="str">
        <f>TEXT(tbl_LoanData[[#This Row],[Application Date]],"MMMM")</f>
        <v>November</v>
      </c>
      <c r="AL5996" s="12">
        <f>DATE(YEAR(tbl_LoanData[[#This Row],[Application Date]]),MONTH(tbl_LoanData[[#This Row],[Application Date]]),1)</f>
        <v>45962</v>
      </c>
      <c r="AM5996" s="14">
        <f ca="1">IF(AND(tbl_LoanData[[#This Row],[Application Date]]&gt;=EOMONTH(TODAY(),-1)+1,tbl_LoanData[[#This Row],[Application Date]]&lt;=TODAY()),tbl_LoanData[[#This Row],[Loan Amount]],0)</f>
        <v>0</v>
      </c>
      <c r="AN5996" s="14">
        <f>tbl_LoanData[[#This Row],[Amount Paid]]-(Q5996-X5996)</f>
        <v>435479.19999999995</v>
      </c>
      <c r="AO5996" s="14">
        <f>IF(tbl_LoanData[[#This Row],[Application Status]]="Approved",1,0)</f>
        <v>1</v>
      </c>
      <c r="AP5996" s="22" t="str">
        <f t="shared" ca="1" si="280"/>
        <v/>
      </c>
      <c r="AQ5996" s="22" t="str">
        <f t="shared" ca="1" si="281"/>
        <v/>
      </c>
    </row>
    <row r="5997" spans="1:43" x14ac:dyDescent="0.3">
      <c r="A5997" s="2" t="s">
        <v>2975</v>
      </c>
      <c r="B5997" s="2" t="s">
        <v>2976</v>
      </c>
      <c r="C5997" s="2" t="s">
        <v>223</v>
      </c>
      <c r="D5997" s="2" t="s">
        <v>118</v>
      </c>
      <c r="E5997" s="2" t="s">
        <v>67</v>
      </c>
      <c r="F5997" s="2">
        <v>26</v>
      </c>
      <c r="G5997" s="2" t="s">
        <v>69</v>
      </c>
      <c r="H5997" s="2" t="s">
        <v>151</v>
      </c>
      <c r="I5997" s="2" t="s">
        <v>46</v>
      </c>
      <c r="J5997" s="3">
        <v>45969</v>
      </c>
      <c r="K5997" s="3">
        <v>45971</v>
      </c>
      <c r="L5997" s="2" t="s">
        <v>36</v>
      </c>
      <c r="M5997" s="2" t="s">
        <v>94</v>
      </c>
      <c r="N5997" s="2" t="s">
        <v>212</v>
      </c>
      <c r="O5997" s="4">
        <v>1884000</v>
      </c>
      <c r="P5997" s="4">
        <v>672000</v>
      </c>
      <c r="Q5997" s="4">
        <v>1212000</v>
      </c>
      <c r="R5997" s="2">
        <v>18</v>
      </c>
      <c r="S5997" s="5">
        <v>9.6</v>
      </c>
      <c r="T5997" s="4">
        <v>77029.33</v>
      </c>
      <c r="U5997" s="2" t="s">
        <v>73</v>
      </c>
      <c r="V5997" s="2" t="s">
        <v>74</v>
      </c>
      <c r="W5997" s="4">
        <v>385146.65</v>
      </c>
      <c r="X5997" s="4">
        <v>1001381.35</v>
      </c>
      <c r="Y5997" s="4">
        <v>1386528</v>
      </c>
      <c r="Z5997" s="2">
        <v>116</v>
      </c>
      <c r="AA5997" s="2" t="s">
        <v>60</v>
      </c>
      <c r="AB5997" s="2" t="s">
        <v>15729</v>
      </c>
      <c r="AC5997" s="2" t="s">
        <v>121</v>
      </c>
      <c r="AD5997" s="2" t="s">
        <v>76</v>
      </c>
      <c r="AE5997" s="5">
        <v>64.33</v>
      </c>
      <c r="AF5997" s="2">
        <v>4</v>
      </c>
      <c r="AG5997" s="2" t="s">
        <v>130</v>
      </c>
      <c r="AH5997" s="2">
        <v>2</v>
      </c>
      <c r="AI5997" s="6" t="str">
        <f t="shared" si="279"/>
        <v>25-34</v>
      </c>
      <c r="AJ5997" s="11">
        <f>YEAR(tbl_LoanData[[#This Row],[Application Date]])</f>
        <v>2025</v>
      </c>
      <c r="AK5997" s="11" t="str">
        <f>TEXT(tbl_LoanData[[#This Row],[Application Date]],"MMMM")</f>
        <v>November</v>
      </c>
      <c r="AL5997" s="12">
        <f>DATE(YEAR(tbl_LoanData[[#This Row],[Application Date]]),MONTH(tbl_LoanData[[#This Row],[Application Date]]),1)</f>
        <v>45962</v>
      </c>
      <c r="AM5997" s="14">
        <f ca="1">IF(AND(tbl_LoanData[[#This Row],[Application Date]]&gt;=EOMONTH(TODAY(),-1)+1,tbl_LoanData[[#This Row],[Application Date]]&lt;=TODAY()),tbl_LoanData[[#This Row],[Loan Amount]],0)</f>
        <v>0</v>
      </c>
      <c r="AN5997" s="14">
        <f>tbl_LoanData[[#This Row],[Amount Paid]]-(Q5997-X5997)</f>
        <v>174528</v>
      </c>
      <c r="AO5997" s="14">
        <f>IF(tbl_LoanData[[#This Row],[Application Status]]="Approved",1,0)</f>
        <v>1</v>
      </c>
      <c r="AP5997" s="22" t="str">
        <f t="shared" ca="1" si="280"/>
        <v/>
      </c>
      <c r="AQ5997" s="22" t="str">
        <f t="shared" ca="1" si="281"/>
        <v/>
      </c>
    </row>
    <row r="5998" spans="1:43" ht="14.4" customHeight="1" x14ac:dyDescent="0.3">
      <c r="A5998" s="2" t="s">
        <v>3527</v>
      </c>
      <c r="B5998" s="2" t="s">
        <v>3528</v>
      </c>
      <c r="C5998" s="2" t="s">
        <v>304</v>
      </c>
      <c r="D5998" s="2" t="s">
        <v>209</v>
      </c>
      <c r="E5998" s="2" t="s">
        <v>165</v>
      </c>
      <c r="F5998" s="2">
        <v>24</v>
      </c>
      <c r="G5998" s="2" t="s">
        <v>83</v>
      </c>
      <c r="H5998" s="2" t="s">
        <v>224</v>
      </c>
      <c r="I5998" s="2" t="s">
        <v>54</v>
      </c>
      <c r="J5998" s="3">
        <v>45971</v>
      </c>
      <c r="K5998" s="3">
        <v>45981</v>
      </c>
      <c r="L5998" s="2" t="s">
        <v>37</v>
      </c>
      <c r="M5998" s="2" t="s">
        <v>104</v>
      </c>
      <c r="N5998" s="2" t="s">
        <v>286</v>
      </c>
      <c r="O5998" s="4">
        <v>104000</v>
      </c>
      <c r="P5998" s="4">
        <v>23700</v>
      </c>
      <c r="Q5998" s="4">
        <v>80300</v>
      </c>
      <c r="R5998" s="2">
        <v>18</v>
      </c>
      <c r="S5998" s="5">
        <v>14.48</v>
      </c>
      <c r="T5998" s="4">
        <v>5430.06</v>
      </c>
      <c r="U5998" s="2" t="s">
        <v>73</v>
      </c>
      <c r="V5998" s="2" t="s">
        <v>74</v>
      </c>
      <c r="W5998" s="4">
        <v>38010.42</v>
      </c>
      <c r="X5998" s="4">
        <v>59730.74</v>
      </c>
      <c r="Y5998" s="4">
        <v>97741.16</v>
      </c>
      <c r="Z5998" s="2">
        <v>56</v>
      </c>
      <c r="AA5998" s="2" t="s">
        <v>58</v>
      </c>
      <c r="AB5998" s="2" t="s">
        <v>15730</v>
      </c>
      <c r="AC5998" s="2" t="s">
        <v>146</v>
      </c>
      <c r="AD5998" s="2" t="s">
        <v>76</v>
      </c>
      <c r="AE5998" s="5">
        <v>77.209999999999994</v>
      </c>
      <c r="AF5998" s="2">
        <v>2</v>
      </c>
      <c r="AG5998" s="2" t="s">
        <v>15718</v>
      </c>
      <c r="AH5998" s="2">
        <v>10</v>
      </c>
      <c r="AI5998" s="6" t="str">
        <f t="shared" si="279"/>
        <v>18-24</v>
      </c>
      <c r="AJ5998" s="11">
        <f>YEAR(tbl_LoanData[[#This Row],[Application Date]])</f>
        <v>2025</v>
      </c>
      <c r="AK5998" s="11" t="str">
        <f>TEXT(tbl_LoanData[[#This Row],[Application Date]],"MMMM")</f>
        <v>November</v>
      </c>
      <c r="AL5998" s="12">
        <f>DATE(YEAR(tbl_LoanData[[#This Row],[Application Date]]),MONTH(tbl_LoanData[[#This Row],[Application Date]]),1)</f>
        <v>45962</v>
      </c>
      <c r="AM5998" s="14">
        <f ca="1">IF(AND(tbl_LoanData[[#This Row],[Application Date]]&gt;=EOMONTH(TODAY(),-1)+1,tbl_LoanData[[#This Row],[Application Date]]&lt;=TODAY()),tbl_LoanData[[#This Row],[Loan Amount]],0)</f>
        <v>0</v>
      </c>
      <c r="AN5998" s="14">
        <f>tbl_LoanData[[#This Row],[Amount Paid]]-(Q5998-X5998)</f>
        <v>17441.159999999996</v>
      </c>
      <c r="AO5998" s="14">
        <f>IF(tbl_LoanData[[#This Row],[Application Status]]="Approved",1,0)</f>
        <v>1</v>
      </c>
      <c r="AP5998" s="22" t="str">
        <f t="shared" ca="1" si="280"/>
        <v/>
      </c>
      <c r="AQ5998" s="22" t="str">
        <f t="shared" ca="1" si="281"/>
        <v/>
      </c>
    </row>
    <row r="5999" spans="1:43" x14ac:dyDescent="0.3">
      <c r="A5999" s="2" t="s">
        <v>3601</v>
      </c>
      <c r="B5999" s="2" t="s">
        <v>3602</v>
      </c>
      <c r="C5999" s="2" t="s">
        <v>804</v>
      </c>
      <c r="D5999" s="2" t="s">
        <v>189</v>
      </c>
      <c r="E5999" s="2" t="s">
        <v>465</v>
      </c>
      <c r="F5999" s="2">
        <v>21</v>
      </c>
      <c r="G5999" s="2" t="s">
        <v>83</v>
      </c>
      <c r="H5999" s="2" t="s">
        <v>256</v>
      </c>
      <c r="I5999" s="2" t="s">
        <v>43</v>
      </c>
      <c r="J5999" s="3">
        <v>45966</v>
      </c>
      <c r="K5999" s="3">
        <v>45977</v>
      </c>
      <c r="L5999" s="2" t="s">
        <v>36</v>
      </c>
      <c r="M5999" s="2" t="s">
        <v>71</v>
      </c>
      <c r="N5999" s="2" t="s">
        <v>162</v>
      </c>
      <c r="O5999" s="4">
        <v>1765000</v>
      </c>
      <c r="P5999" s="4">
        <v>547800</v>
      </c>
      <c r="Q5999" s="4">
        <v>1217200</v>
      </c>
      <c r="R5999" s="2">
        <v>36</v>
      </c>
      <c r="S5999" s="5">
        <v>10.06</v>
      </c>
      <c r="T5999" s="4">
        <v>44015.3</v>
      </c>
      <c r="U5999" s="2" t="s">
        <v>73</v>
      </c>
      <c r="V5999" s="2" t="s">
        <v>74</v>
      </c>
      <c r="W5999" s="4">
        <v>396137.7</v>
      </c>
      <c r="X5999" s="4">
        <v>1188413.26</v>
      </c>
      <c r="Y5999" s="4">
        <v>1584550.96</v>
      </c>
      <c r="Z5999" s="2">
        <v>0</v>
      </c>
      <c r="AA5999" s="2" t="s">
        <v>56</v>
      </c>
      <c r="AB5999" s="2" t="s">
        <v>15734</v>
      </c>
      <c r="AC5999" s="2" t="s">
        <v>75</v>
      </c>
      <c r="AD5999" s="2" t="s">
        <v>76</v>
      </c>
      <c r="AE5999" s="5">
        <v>68.959999999999994</v>
      </c>
      <c r="AF5999" s="2">
        <v>0</v>
      </c>
      <c r="AG5999" s="2" t="s">
        <v>77</v>
      </c>
      <c r="AH5999" s="2">
        <v>11</v>
      </c>
      <c r="AI5999" s="6" t="str">
        <f t="shared" si="279"/>
        <v>18-24</v>
      </c>
      <c r="AJ5999" s="11">
        <f>YEAR(tbl_LoanData[[#This Row],[Application Date]])</f>
        <v>2025</v>
      </c>
      <c r="AK5999" s="11" t="str">
        <f>TEXT(tbl_LoanData[[#This Row],[Application Date]],"MMMM")</f>
        <v>November</v>
      </c>
      <c r="AL5999" s="12">
        <f>DATE(YEAR(tbl_LoanData[[#This Row],[Application Date]]),MONTH(tbl_LoanData[[#This Row],[Application Date]]),1)</f>
        <v>45962</v>
      </c>
      <c r="AM5999" s="14">
        <f ca="1">IF(AND(tbl_LoanData[[#This Row],[Application Date]]&gt;=EOMONTH(TODAY(),-1)+1,tbl_LoanData[[#This Row],[Application Date]]&lt;=TODAY()),tbl_LoanData[[#This Row],[Loan Amount]],0)</f>
        <v>0</v>
      </c>
      <c r="AN5999" s="14">
        <f>tbl_LoanData[[#This Row],[Amount Paid]]-(Q5999-X5999)</f>
        <v>367350.96</v>
      </c>
      <c r="AO5999" s="14">
        <f>IF(tbl_LoanData[[#This Row],[Application Status]]="Approved",1,0)</f>
        <v>1</v>
      </c>
      <c r="AP5999" s="22" t="str">
        <f t="shared" ca="1" si="280"/>
        <v/>
      </c>
      <c r="AQ5999" s="22" t="str">
        <f t="shared" ca="1" si="281"/>
        <v/>
      </c>
    </row>
    <row r="6000" spans="1:43" ht="14.4" customHeight="1" x14ac:dyDescent="0.3">
      <c r="A6000" s="2" t="s">
        <v>3683</v>
      </c>
      <c r="B6000" s="2" t="s">
        <v>3684</v>
      </c>
      <c r="C6000" s="2" t="s">
        <v>644</v>
      </c>
      <c r="D6000" s="2" t="s">
        <v>91</v>
      </c>
      <c r="E6000" s="2" t="s">
        <v>293</v>
      </c>
      <c r="F6000" s="2">
        <v>35</v>
      </c>
      <c r="G6000" s="2" t="s">
        <v>83</v>
      </c>
      <c r="H6000" s="2" t="s">
        <v>205</v>
      </c>
      <c r="I6000" s="2" t="s">
        <v>49</v>
      </c>
      <c r="J6000" s="3">
        <v>45976</v>
      </c>
      <c r="K6000" s="3"/>
      <c r="L6000" s="2" t="s">
        <v>40</v>
      </c>
      <c r="M6000" s="2" t="s">
        <v>94</v>
      </c>
      <c r="N6000" s="2" t="s">
        <v>4</v>
      </c>
      <c r="O6000" s="4">
        <v>1338000</v>
      </c>
      <c r="P6000" s="4">
        <v>309900</v>
      </c>
      <c r="Q6000" s="4">
        <v>1028100</v>
      </c>
      <c r="R6000" s="2">
        <v>12</v>
      </c>
      <c r="S6000" s="5">
        <v>6.92</v>
      </c>
      <c r="T6000" s="4">
        <v>91603.71</v>
      </c>
      <c r="U6000" s="2" t="s">
        <v>96</v>
      </c>
      <c r="V6000" s="2" t="s">
        <v>97</v>
      </c>
      <c r="W6000" s="4">
        <v>0</v>
      </c>
      <c r="X6000" s="4">
        <v>0</v>
      </c>
      <c r="Y6000" s="4">
        <v>1099244.52</v>
      </c>
      <c r="Z6000" s="2">
        <v>0</v>
      </c>
      <c r="AA6000" s="2" t="s">
        <v>97</v>
      </c>
      <c r="AB6000" s="2" t="s">
        <v>15734</v>
      </c>
      <c r="AC6000" s="2" t="s">
        <v>146</v>
      </c>
      <c r="AD6000" s="2" t="s">
        <v>76</v>
      </c>
      <c r="AE6000" s="5">
        <v>76.84</v>
      </c>
      <c r="AF6000" s="2">
        <v>0</v>
      </c>
      <c r="AG6000" s="2" t="s">
        <v>97</v>
      </c>
      <c r="AH6000" s="2"/>
      <c r="AI6000" s="6" t="str">
        <f t="shared" si="279"/>
        <v>35-44</v>
      </c>
      <c r="AJ6000" s="11">
        <f>YEAR(tbl_LoanData[[#This Row],[Application Date]])</f>
        <v>2025</v>
      </c>
      <c r="AK6000" s="11" t="str">
        <f>TEXT(tbl_LoanData[[#This Row],[Application Date]],"MMMM")</f>
        <v>November</v>
      </c>
      <c r="AL6000" s="12">
        <f>DATE(YEAR(tbl_LoanData[[#This Row],[Application Date]]),MONTH(tbl_LoanData[[#This Row],[Application Date]]),1)</f>
        <v>45962</v>
      </c>
      <c r="AM6000" s="14">
        <f ca="1">IF(AND(tbl_LoanData[[#This Row],[Application Date]]&gt;=EOMONTH(TODAY(),-1)+1,tbl_LoanData[[#This Row],[Application Date]]&lt;=TODAY()),tbl_LoanData[[#This Row],[Loan Amount]],0)</f>
        <v>0</v>
      </c>
      <c r="AN6000" s="14">
        <f>tbl_LoanData[[#This Row],[Amount Paid]]-(Q6000-X6000)</f>
        <v>-1028100</v>
      </c>
      <c r="AO6000" s="14">
        <f>IF(tbl_LoanData[[#This Row],[Application Status]]="Approved",1,0)</f>
        <v>0</v>
      </c>
      <c r="AP6000" s="22" t="str">
        <f t="shared" ca="1" si="280"/>
        <v/>
      </c>
      <c r="AQ6000" s="22" t="str">
        <f t="shared" ca="1" si="281"/>
        <v/>
      </c>
    </row>
    <row r="6001" spans="1:43" x14ac:dyDescent="0.3">
      <c r="A6001" s="2" t="s">
        <v>3723</v>
      </c>
      <c r="B6001" s="2" t="s">
        <v>3724</v>
      </c>
      <c r="C6001" s="2" t="s">
        <v>198</v>
      </c>
      <c r="D6001" s="2" t="s">
        <v>118</v>
      </c>
      <c r="E6001" s="2" t="s">
        <v>385</v>
      </c>
      <c r="F6001" s="2">
        <v>46</v>
      </c>
      <c r="G6001" s="2" t="s">
        <v>69</v>
      </c>
      <c r="H6001" s="2" t="s">
        <v>307</v>
      </c>
      <c r="I6001" s="2" t="s">
        <v>43</v>
      </c>
      <c r="J6001" s="3">
        <v>45972</v>
      </c>
      <c r="K6001" s="3">
        <v>45991</v>
      </c>
      <c r="L6001" s="2" t="s">
        <v>39</v>
      </c>
      <c r="M6001" s="2" t="s">
        <v>127</v>
      </c>
      <c r="N6001" s="2" t="s">
        <v>195</v>
      </c>
      <c r="O6001" s="4">
        <v>1634000</v>
      </c>
      <c r="P6001" s="4">
        <v>348100</v>
      </c>
      <c r="Q6001" s="4">
        <v>1285900</v>
      </c>
      <c r="R6001" s="2">
        <v>48</v>
      </c>
      <c r="S6001" s="5">
        <v>6.96</v>
      </c>
      <c r="T6001" s="4">
        <v>34247.800000000003</v>
      </c>
      <c r="U6001" s="2" t="s">
        <v>73</v>
      </c>
      <c r="V6001" s="2" t="s">
        <v>74</v>
      </c>
      <c r="W6001" s="4">
        <v>273982.40000000002</v>
      </c>
      <c r="X6001" s="4">
        <v>1369912.16</v>
      </c>
      <c r="Y6001" s="4">
        <v>1643894.56</v>
      </c>
      <c r="Z6001" s="2">
        <v>0</v>
      </c>
      <c r="AA6001" s="2" t="s">
        <v>56</v>
      </c>
      <c r="AB6001" s="2" t="s">
        <v>15731</v>
      </c>
      <c r="AC6001" s="2" t="s">
        <v>121</v>
      </c>
      <c r="AD6001" s="2" t="s">
        <v>76</v>
      </c>
      <c r="AE6001" s="5">
        <v>78.7</v>
      </c>
      <c r="AF6001" s="2">
        <v>0</v>
      </c>
      <c r="AG6001" s="2" t="s">
        <v>77</v>
      </c>
      <c r="AH6001" s="2">
        <v>19</v>
      </c>
      <c r="AI6001" s="6" t="str">
        <f t="shared" si="279"/>
        <v>45-54</v>
      </c>
      <c r="AJ6001" s="11">
        <f>YEAR(tbl_LoanData[[#This Row],[Application Date]])</f>
        <v>2025</v>
      </c>
      <c r="AK6001" s="11" t="str">
        <f>TEXT(tbl_LoanData[[#This Row],[Application Date]],"MMMM")</f>
        <v>November</v>
      </c>
      <c r="AL6001" s="12">
        <f>DATE(YEAR(tbl_LoanData[[#This Row],[Application Date]]),MONTH(tbl_LoanData[[#This Row],[Application Date]]),1)</f>
        <v>45962</v>
      </c>
      <c r="AM6001" s="14">
        <f ca="1">IF(AND(tbl_LoanData[[#This Row],[Application Date]]&gt;=EOMONTH(TODAY(),-1)+1,tbl_LoanData[[#This Row],[Application Date]]&lt;=TODAY()),tbl_LoanData[[#This Row],[Loan Amount]],0)</f>
        <v>0</v>
      </c>
      <c r="AN6001" s="14">
        <f>tbl_LoanData[[#This Row],[Amount Paid]]-(Q6001-X6001)</f>
        <v>357994.55999999994</v>
      </c>
      <c r="AO6001" s="14">
        <f>IF(tbl_LoanData[[#This Row],[Application Status]]="Approved",1,0)</f>
        <v>1</v>
      </c>
      <c r="AP6001" s="22" t="str">
        <f t="shared" ca="1" si="280"/>
        <v/>
      </c>
      <c r="AQ6001" s="22" t="str">
        <f t="shared" ca="1" si="281"/>
        <v/>
      </c>
    </row>
    <row r="6002" spans="1:43" ht="14.4" customHeight="1" x14ac:dyDescent="0.3">
      <c r="A6002" s="2" t="s">
        <v>3745</v>
      </c>
      <c r="B6002" s="2" t="s">
        <v>3746</v>
      </c>
      <c r="C6002" s="2" t="s">
        <v>1059</v>
      </c>
      <c r="D6002" s="2" t="s">
        <v>134</v>
      </c>
      <c r="E6002" s="2" t="s">
        <v>67</v>
      </c>
      <c r="F6002" s="2">
        <v>55</v>
      </c>
      <c r="G6002" s="2" t="s">
        <v>69</v>
      </c>
      <c r="H6002" s="2" t="s">
        <v>151</v>
      </c>
      <c r="I6002" s="2" t="s">
        <v>46</v>
      </c>
      <c r="J6002" s="3">
        <v>45990</v>
      </c>
      <c r="K6002" s="3">
        <v>46000</v>
      </c>
      <c r="L6002" s="2" t="s">
        <v>40</v>
      </c>
      <c r="M6002" s="2" t="s">
        <v>157</v>
      </c>
      <c r="N6002" s="2" t="s">
        <v>299</v>
      </c>
      <c r="O6002" s="4">
        <v>922000</v>
      </c>
      <c r="P6002" s="4">
        <v>213300</v>
      </c>
      <c r="Q6002" s="4">
        <v>708700</v>
      </c>
      <c r="R6002" s="2">
        <v>48</v>
      </c>
      <c r="S6002" s="5">
        <v>11.72</v>
      </c>
      <c r="T6002" s="4">
        <v>21686.22</v>
      </c>
      <c r="U6002" s="2" t="s">
        <v>73</v>
      </c>
      <c r="V6002" s="2" t="s">
        <v>74</v>
      </c>
      <c r="W6002" s="4">
        <v>151803.54</v>
      </c>
      <c r="X6002" s="4">
        <v>889135.02</v>
      </c>
      <c r="Y6002" s="4">
        <v>1040938.56</v>
      </c>
      <c r="Z6002" s="2">
        <v>29</v>
      </c>
      <c r="AA6002" s="2" t="s">
        <v>57</v>
      </c>
      <c r="AB6002" s="2" t="s">
        <v>15727</v>
      </c>
      <c r="AC6002" s="2" t="s">
        <v>360</v>
      </c>
      <c r="AD6002" s="2" t="s">
        <v>76</v>
      </c>
      <c r="AE6002" s="5">
        <v>76.87</v>
      </c>
      <c r="AF6002" s="2">
        <v>1</v>
      </c>
      <c r="AG6002" s="2" t="s">
        <v>77</v>
      </c>
      <c r="AH6002" s="2">
        <v>10</v>
      </c>
      <c r="AI6002" s="6" t="str">
        <f t="shared" si="279"/>
        <v>55-64</v>
      </c>
      <c r="AJ6002" s="11">
        <f>YEAR(tbl_LoanData[[#This Row],[Application Date]])</f>
        <v>2025</v>
      </c>
      <c r="AK6002" s="11" t="str">
        <f>TEXT(tbl_LoanData[[#This Row],[Application Date]],"MMMM")</f>
        <v>November</v>
      </c>
      <c r="AL6002" s="12">
        <f>DATE(YEAR(tbl_LoanData[[#This Row],[Application Date]]),MONTH(tbl_LoanData[[#This Row],[Application Date]]),1)</f>
        <v>45962</v>
      </c>
      <c r="AM6002" s="14">
        <f ca="1">IF(AND(tbl_LoanData[[#This Row],[Application Date]]&gt;=EOMONTH(TODAY(),-1)+1,tbl_LoanData[[#This Row],[Application Date]]&lt;=TODAY()),tbl_LoanData[[#This Row],[Loan Amount]],0)</f>
        <v>0</v>
      </c>
      <c r="AN6002" s="14">
        <f>tbl_LoanData[[#This Row],[Amount Paid]]-(Q6002-X6002)</f>
        <v>332238.56000000006</v>
      </c>
      <c r="AO6002" s="14">
        <f>IF(tbl_LoanData[[#This Row],[Application Status]]="Approved",1,0)</f>
        <v>1</v>
      </c>
      <c r="AP6002" s="22" t="str">
        <f t="shared" ca="1" si="280"/>
        <v/>
      </c>
      <c r="AQ6002" s="22" t="str">
        <f t="shared" ca="1" si="281"/>
        <v/>
      </c>
    </row>
    <row r="6003" spans="1:43" ht="14.4" customHeight="1" x14ac:dyDescent="0.3">
      <c r="A6003" s="2" t="s">
        <v>3773</v>
      </c>
      <c r="B6003" s="2" t="s">
        <v>3774</v>
      </c>
      <c r="C6003" s="2" t="s">
        <v>220</v>
      </c>
      <c r="D6003" s="2" t="s">
        <v>134</v>
      </c>
      <c r="E6003" s="2" t="s">
        <v>101</v>
      </c>
      <c r="F6003" s="2">
        <v>43</v>
      </c>
      <c r="G6003" s="2" t="s">
        <v>69</v>
      </c>
      <c r="H6003" s="2" t="s">
        <v>211</v>
      </c>
      <c r="I6003" s="2" t="s">
        <v>50</v>
      </c>
      <c r="J6003" s="3">
        <v>45964</v>
      </c>
      <c r="K6003" s="3">
        <v>45978</v>
      </c>
      <c r="L6003" s="2" t="s">
        <v>37</v>
      </c>
      <c r="M6003" s="2" t="s">
        <v>199</v>
      </c>
      <c r="N6003" s="2" t="s">
        <v>319</v>
      </c>
      <c r="O6003" s="4">
        <v>96000</v>
      </c>
      <c r="P6003" s="4">
        <v>11900</v>
      </c>
      <c r="Q6003" s="4">
        <v>84100</v>
      </c>
      <c r="R6003" s="2">
        <v>48</v>
      </c>
      <c r="S6003" s="5">
        <v>14.46</v>
      </c>
      <c r="T6003" s="4">
        <v>2765.49</v>
      </c>
      <c r="U6003" s="2" t="s">
        <v>73</v>
      </c>
      <c r="V6003" s="2" t="s">
        <v>74</v>
      </c>
      <c r="W6003" s="4">
        <v>24889.41</v>
      </c>
      <c r="X6003" s="4">
        <v>107854.03</v>
      </c>
      <c r="Y6003" s="4">
        <v>132743.44</v>
      </c>
      <c r="Z6003" s="2">
        <v>0</v>
      </c>
      <c r="AA6003" s="2" t="s">
        <v>56</v>
      </c>
      <c r="AB6003" s="2" t="s">
        <v>15728</v>
      </c>
      <c r="AC6003" s="2" t="s">
        <v>138</v>
      </c>
      <c r="AD6003" s="2" t="s">
        <v>76</v>
      </c>
      <c r="AE6003" s="5">
        <v>87.6</v>
      </c>
      <c r="AF6003" s="2">
        <v>0</v>
      </c>
      <c r="AG6003" s="2" t="s">
        <v>77</v>
      </c>
      <c r="AH6003" s="2">
        <v>14</v>
      </c>
      <c r="AI6003" s="6" t="str">
        <f t="shared" si="279"/>
        <v>35-44</v>
      </c>
      <c r="AJ6003" s="11">
        <f>YEAR(tbl_LoanData[[#This Row],[Application Date]])</f>
        <v>2025</v>
      </c>
      <c r="AK6003" s="11" t="str">
        <f>TEXT(tbl_LoanData[[#This Row],[Application Date]],"MMMM")</f>
        <v>November</v>
      </c>
      <c r="AL6003" s="12">
        <f>DATE(YEAR(tbl_LoanData[[#This Row],[Application Date]]),MONTH(tbl_LoanData[[#This Row],[Application Date]]),1)</f>
        <v>45962</v>
      </c>
      <c r="AM6003" s="14">
        <f ca="1">IF(AND(tbl_LoanData[[#This Row],[Application Date]]&gt;=EOMONTH(TODAY(),-1)+1,tbl_LoanData[[#This Row],[Application Date]]&lt;=TODAY()),tbl_LoanData[[#This Row],[Loan Amount]],0)</f>
        <v>0</v>
      </c>
      <c r="AN6003" s="14">
        <f>tbl_LoanData[[#This Row],[Amount Paid]]-(Q6003-X6003)</f>
        <v>48643.44</v>
      </c>
      <c r="AO6003" s="14">
        <f>IF(tbl_LoanData[[#This Row],[Application Status]]="Approved",1,0)</f>
        <v>1</v>
      </c>
      <c r="AP6003" s="22" t="str">
        <f t="shared" ca="1" si="280"/>
        <v/>
      </c>
      <c r="AQ6003" s="22" t="str">
        <f t="shared" ca="1" si="281"/>
        <v/>
      </c>
    </row>
    <row r="6004" spans="1:43" ht="14.4" customHeight="1" x14ac:dyDescent="0.3">
      <c r="A6004" s="2" t="s">
        <v>3793</v>
      </c>
      <c r="B6004" s="2" t="s">
        <v>3794</v>
      </c>
      <c r="C6004" s="2" t="s">
        <v>1573</v>
      </c>
      <c r="D6004" s="2" t="s">
        <v>254</v>
      </c>
      <c r="E6004" s="2" t="s">
        <v>268</v>
      </c>
      <c r="F6004" s="2">
        <v>49</v>
      </c>
      <c r="G6004" s="2" t="s">
        <v>69</v>
      </c>
      <c r="H6004" s="2" t="s">
        <v>84</v>
      </c>
      <c r="I6004" s="2" t="s">
        <v>45</v>
      </c>
      <c r="J6004" s="3">
        <v>45985</v>
      </c>
      <c r="K6004" s="3"/>
      <c r="L6004" s="2" t="s">
        <v>36</v>
      </c>
      <c r="M6004" s="2" t="s">
        <v>111</v>
      </c>
      <c r="N6004" s="2" t="s">
        <v>350</v>
      </c>
      <c r="O6004" s="4">
        <v>1154000</v>
      </c>
      <c r="P6004" s="4">
        <v>266500</v>
      </c>
      <c r="Q6004" s="4">
        <v>887500</v>
      </c>
      <c r="R6004" s="2">
        <v>36</v>
      </c>
      <c r="S6004" s="5">
        <v>11.23</v>
      </c>
      <c r="T6004" s="4">
        <v>32958.300000000003</v>
      </c>
      <c r="U6004" s="2" t="s">
        <v>96</v>
      </c>
      <c r="V6004" s="2" t="s">
        <v>97</v>
      </c>
      <c r="W6004" s="4">
        <v>0</v>
      </c>
      <c r="X6004" s="4">
        <v>0</v>
      </c>
      <c r="Y6004" s="4">
        <v>1186498.75</v>
      </c>
      <c r="Z6004" s="2">
        <v>0</v>
      </c>
      <c r="AA6004" s="2" t="s">
        <v>97</v>
      </c>
      <c r="AB6004" s="2" t="s">
        <v>15730</v>
      </c>
      <c r="AC6004" s="2" t="s">
        <v>213</v>
      </c>
      <c r="AD6004" s="2" t="s">
        <v>76</v>
      </c>
      <c r="AE6004" s="5">
        <v>76.91</v>
      </c>
      <c r="AF6004" s="2">
        <v>0</v>
      </c>
      <c r="AG6004" s="2" t="s">
        <v>97</v>
      </c>
      <c r="AH6004" s="2"/>
      <c r="AI6004" s="6" t="str">
        <f t="shared" si="279"/>
        <v>45-54</v>
      </c>
      <c r="AJ6004" s="11">
        <f>YEAR(tbl_LoanData[[#This Row],[Application Date]])</f>
        <v>2025</v>
      </c>
      <c r="AK6004" s="11" t="str">
        <f>TEXT(tbl_LoanData[[#This Row],[Application Date]],"MMMM")</f>
        <v>November</v>
      </c>
      <c r="AL6004" s="12">
        <f>DATE(YEAR(tbl_LoanData[[#This Row],[Application Date]]),MONTH(tbl_LoanData[[#This Row],[Application Date]]),1)</f>
        <v>45962</v>
      </c>
      <c r="AM6004" s="14">
        <f ca="1">IF(AND(tbl_LoanData[[#This Row],[Application Date]]&gt;=EOMONTH(TODAY(),-1)+1,tbl_LoanData[[#This Row],[Application Date]]&lt;=TODAY()),tbl_LoanData[[#This Row],[Loan Amount]],0)</f>
        <v>0</v>
      </c>
      <c r="AN6004" s="14">
        <f>tbl_LoanData[[#This Row],[Amount Paid]]-(Q6004-X6004)</f>
        <v>-887500</v>
      </c>
      <c r="AO6004" s="14">
        <f>IF(tbl_LoanData[[#This Row],[Application Status]]="Approved",1,0)</f>
        <v>0</v>
      </c>
      <c r="AP6004" s="22" t="str">
        <f t="shared" ca="1" si="280"/>
        <v/>
      </c>
      <c r="AQ6004" s="22" t="str">
        <f t="shared" ca="1" si="281"/>
        <v/>
      </c>
    </row>
    <row r="6005" spans="1:43" ht="14.4" customHeight="1" x14ac:dyDescent="0.3">
      <c r="A6005" s="2" t="s">
        <v>3867</v>
      </c>
      <c r="B6005" s="2" t="s">
        <v>3868</v>
      </c>
      <c r="C6005" s="2" t="s">
        <v>1012</v>
      </c>
      <c r="D6005" s="2" t="s">
        <v>118</v>
      </c>
      <c r="E6005" s="2" t="s">
        <v>465</v>
      </c>
      <c r="F6005" s="2">
        <v>55</v>
      </c>
      <c r="G6005" s="2" t="s">
        <v>69</v>
      </c>
      <c r="H6005" s="2" t="s">
        <v>516</v>
      </c>
      <c r="I6005" s="2" t="s">
        <v>53</v>
      </c>
      <c r="J6005" s="3">
        <v>45966</v>
      </c>
      <c r="K6005" s="3">
        <v>45978</v>
      </c>
      <c r="L6005" s="2" t="s">
        <v>36</v>
      </c>
      <c r="M6005" s="2" t="s">
        <v>94</v>
      </c>
      <c r="N6005" s="2" t="s">
        <v>212</v>
      </c>
      <c r="O6005" s="4">
        <v>1135000</v>
      </c>
      <c r="P6005" s="4">
        <v>308200</v>
      </c>
      <c r="Q6005" s="4">
        <v>826800</v>
      </c>
      <c r="R6005" s="2">
        <v>18</v>
      </c>
      <c r="S6005" s="5">
        <v>14.24</v>
      </c>
      <c r="T6005" s="4">
        <v>55744.69</v>
      </c>
      <c r="U6005" s="2" t="s">
        <v>73</v>
      </c>
      <c r="V6005" s="2" t="s">
        <v>74</v>
      </c>
      <c r="W6005" s="4">
        <v>501702.21</v>
      </c>
      <c r="X6005" s="4">
        <v>501702.27</v>
      </c>
      <c r="Y6005" s="4">
        <v>1003404.48</v>
      </c>
      <c r="Z6005" s="2">
        <v>0</v>
      </c>
      <c r="AA6005" s="2" t="s">
        <v>56</v>
      </c>
      <c r="AB6005" s="2" t="s">
        <v>15730</v>
      </c>
      <c r="AC6005" s="2" t="s">
        <v>87</v>
      </c>
      <c r="AD6005" s="2" t="s">
        <v>76</v>
      </c>
      <c r="AE6005" s="5">
        <v>72.849999999999994</v>
      </c>
      <c r="AF6005" s="2">
        <v>0</v>
      </c>
      <c r="AG6005" s="2" t="s">
        <v>77</v>
      </c>
      <c r="AH6005" s="2">
        <v>12</v>
      </c>
      <c r="AI6005" s="6" t="str">
        <f t="shared" si="279"/>
        <v>55-64</v>
      </c>
      <c r="AJ6005" s="11">
        <f>YEAR(tbl_LoanData[[#This Row],[Application Date]])</f>
        <v>2025</v>
      </c>
      <c r="AK6005" s="11" t="str">
        <f>TEXT(tbl_LoanData[[#This Row],[Application Date]],"MMMM")</f>
        <v>November</v>
      </c>
      <c r="AL6005" s="12">
        <f>DATE(YEAR(tbl_LoanData[[#This Row],[Application Date]]),MONTH(tbl_LoanData[[#This Row],[Application Date]]),1)</f>
        <v>45962</v>
      </c>
      <c r="AM6005" s="14">
        <f ca="1">IF(AND(tbl_LoanData[[#This Row],[Application Date]]&gt;=EOMONTH(TODAY(),-1)+1,tbl_LoanData[[#This Row],[Application Date]]&lt;=TODAY()),tbl_LoanData[[#This Row],[Loan Amount]],0)</f>
        <v>0</v>
      </c>
      <c r="AN6005" s="14">
        <f>tbl_LoanData[[#This Row],[Amount Paid]]-(Q6005-X6005)</f>
        <v>176604.48000000004</v>
      </c>
      <c r="AO6005" s="14">
        <f>IF(tbl_LoanData[[#This Row],[Application Status]]="Approved",1,0)</f>
        <v>1</v>
      </c>
      <c r="AP6005" s="22" t="str">
        <f t="shared" ca="1" si="280"/>
        <v/>
      </c>
      <c r="AQ6005" s="22" t="str">
        <f t="shared" ca="1" si="281"/>
        <v/>
      </c>
    </row>
    <row r="6006" spans="1:43" ht="14.4" customHeight="1" x14ac:dyDescent="0.3">
      <c r="A6006" s="2" t="s">
        <v>3927</v>
      </c>
      <c r="B6006" s="2" t="s">
        <v>3928</v>
      </c>
      <c r="C6006" s="2" t="s">
        <v>343</v>
      </c>
      <c r="D6006" s="2" t="s">
        <v>232</v>
      </c>
      <c r="E6006" s="2" t="s">
        <v>150</v>
      </c>
      <c r="F6006" s="2">
        <v>21</v>
      </c>
      <c r="G6006" s="2" t="s">
        <v>69</v>
      </c>
      <c r="H6006" s="2" t="s">
        <v>233</v>
      </c>
      <c r="I6006" s="2" t="s">
        <v>46</v>
      </c>
      <c r="J6006" s="3">
        <v>45975</v>
      </c>
      <c r="K6006" s="3">
        <v>45994</v>
      </c>
      <c r="L6006" s="2" t="s">
        <v>37</v>
      </c>
      <c r="M6006" s="2" t="s">
        <v>260</v>
      </c>
      <c r="N6006" s="2" t="s">
        <v>457</v>
      </c>
      <c r="O6006" s="4">
        <v>134000</v>
      </c>
      <c r="P6006" s="4">
        <v>26900</v>
      </c>
      <c r="Q6006" s="4">
        <v>107100</v>
      </c>
      <c r="R6006" s="2">
        <v>24</v>
      </c>
      <c r="S6006" s="5">
        <v>8.91</v>
      </c>
      <c r="T6006" s="4">
        <v>5257.72</v>
      </c>
      <c r="U6006" s="2" t="s">
        <v>73</v>
      </c>
      <c r="V6006" s="2" t="s">
        <v>34</v>
      </c>
      <c r="W6006" s="4">
        <v>0</v>
      </c>
      <c r="X6006" s="4">
        <v>126185.22</v>
      </c>
      <c r="Y6006" s="4">
        <v>126185.22</v>
      </c>
      <c r="Z6006" s="2">
        <v>256</v>
      </c>
      <c r="AA6006" s="2" t="s">
        <v>60</v>
      </c>
      <c r="AB6006" s="2" t="s">
        <v>15729</v>
      </c>
      <c r="AC6006" s="2" t="s">
        <v>360</v>
      </c>
      <c r="AD6006" s="2" t="s">
        <v>76</v>
      </c>
      <c r="AE6006" s="5">
        <v>79.930000000000007</v>
      </c>
      <c r="AF6006" s="2">
        <v>9</v>
      </c>
      <c r="AG6006" s="2" t="s">
        <v>130</v>
      </c>
      <c r="AH6006" s="2">
        <v>19</v>
      </c>
      <c r="AI6006" s="6" t="str">
        <f t="shared" si="279"/>
        <v>18-24</v>
      </c>
      <c r="AJ6006" s="11">
        <f>YEAR(tbl_LoanData[[#This Row],[Application Date]])</f>
        <v>2025</v>
      </c>
      <c r="AK6006" s="11" t="str">
        <f>TEXT(tbl_LoanData[[#This Row],[Application Date]],"MMMM")</f>
        <v>November</v>
      </c>
      <c r="AL6006" s="12">
        <f>DATE(YEAR(tbl_LoanData[[#This Row],[Application Date]]),MONTH(tbl_LoanData[[#This Row],[Application Date]]),1)</f>
        <v>45962</v>
      </c>
      <c r="AM6006" s="14">
        <f ca="1">IF(AND(tbl_LoanData[[#This Row],[Application Date]]&gt;=EOMONTH(TODAY(),-1)+1,tbl_LoanData[[#This Row],[Application Date]]&lt;=TODAY()),tbl_LoanData[[#This Row],[Loan Amount]],0)</f>
        <v>0</v>
      </c>
      <c r="AN6006" s="14">
        <f>tbl_LoanData[[#This Row],[Amount Paid]]-(Q6006-X6006)</f>
        <v>19085.22</v>
      </c>
      <c r="AO6006" s="14">
        <f>IF(tbl_LoanData[[#This Row],[Application Status]]="Approved",1,0)</f>
        <v>1</v>
      </c>
      <c r="AP6006" s="22" t="str">
        <f t="shared" ca="1" si="280"/>
        <v/>
      </c>
      <c r="AQ6006" s="22" t="str">
        <f t="shared" ca="1" si="281"/>
        <v/>
      </c>
    </row>
    <row r="6007" spans="1:43" ht="14.4" customHeight="1" x14ac:dyDescent="0.3">
      <c r="A6007" s="2" t="s">
        <v>3939</v>
      </c>
      <c r="B6007" s="2" t="s">
        <v>3940</v>
      </c>
      <c r="C6007" s="2" t="s">
        <v>203</v>
      </c>
      <c r="D6007" s="2" t="s">
        <v>176</v>
      </c>
      <c r="E6007" s="2" t="s">
        <v>394</v>
      </c>
      <c r="F6007" s="2">
        <v>46</v>
      </c>
      <c r="G6007" s="2" t="s">
        <v>69</v>
      </c>
      <c r="H6007" s="2" t="s">
        <v>228</v>
      </c>
      <c r="I6007" s="2" t="s">
        <v>43</v>
      </c>
      <c r="J6007" s="3">
        <v>45989</v>
      </c>
      <c r="K6007" s="3">
        <v>46007</v>
      </c>
      <c r="L6007" s="2" t="s">
        <v>40</v>
      </c>
      <c r="M6007" s="2" t="s">
        <v>94</v>
      </c>
      <c r="N6007" s="2" t="s">
        <v>4</v>
      </c>
      <c r="O6007" s="4">
        <v>1311000</v>
      </c>
      <c r="P6007" s="4">
        <v>395600</v>
      </c>
      <c r="Q6007" s="4">
        <v>915400</v>
      </c>
      <c r="R6007" s="2">
        <v>48</v>
      </c>
      <c r="S6007" s="5">
        <v>11.62</v>
      </c>
      <c r="T6007" s="4">
        <v>27934.959999999999</v>
      </c>
      <c r="U6007" s="2" t="s">
        <v>73</v>
      </c>
      <c r="V6007" s="2" t="s">
        <v>34</v>
      </c>
      <c r="W6007" s="4">
        <v>0</v>
      </c>
      <c r="X6007" s="4">
        <v>1340877.92</v>
      </c>
      <c r="Y6007" s="4">
        <v>1340877.92</v>
      </c>
      <c r="Z6007" s="2">
        <v>240</v>
      </c>
      <c r="AA6007" s="2" t="s">
        <v>60</v>
      </c>
      <c r="AB6007" s="2" t="s">
        <v>15728</v>
      </c>
      <c r="AC6007" s="2" t="s">
        <v>332</v>
      </c>
      <c r="AD6007" s="2" t="s">
        <v>76</v>
      </c>
      <c r="AE6007" s="5">
        <v>69.819999999999993</v>
      </c>
      <c r="AF6007" s="2">
        <v>8</v>
      </c>
      <c r="AG6007" s="2" t="s">
        <v>130</v>
      </c>
      <c r="AH6007" s="2">
        <v>18</v>
      </c>
      <c r="AI6007" s="6" t="str">
        <f t="shared" si="279"/>
        <v>45-54</v>
      </c>
      <c r="AJ6007" s="11">
        <f>YEAR(tbl_LoanData[[#This Row],[Application Date]])</f>
        <v>2025</v>
      </c>
      <c r="AK6007" s="11" t="str">
        <f>TEXT(tbl_LoanData[[#This Row],[Application Date]],"MMMM")</f>
        <v>November</v>
      </c>
      <c r="AL6007" s="12">
        <f>DATE(YEAR(tbl_LoanData[[#This Row],[Application Date]]),MONTH(tbl_LoanData[[#This Row],[Application Date]]),1)</f>
        <v>45962</v>
      </c>
      <c r="AM6007" s="14">
        <f ca="1">IF(AND(tbl_LoanData[[#This Row],[Application Date]]&gt;=EOMONTH(TODAY(),-1)+1,tbl_LoanData[[#This Row],[Application Date]]&lt;=TODAY()),tbl_LoanData[[#This Row],[Loan Amount]],0)</f>
        <v>0</v>
      </c>
      <c r="AN6007" s="14">
        <f>tbl_LoanData[[#This Row],[Amount Paid]]-(Q6007-X6007)</f>
        <v>425477.91999999993</v>
      </c>
      <c r="AO6007" s="14">
        <f>IF(tbl_LoanData[[#This Row],[Application Status]]="Approved",1,0)</f>
        <v>1</v>
      </c>
      <c r="AP6007" s="22" t="str">
        <f t="shared" ca="1" si="280"/>
        <v/>
      </c>
      <c r="AQ6007" s="22" t="str">
        <f t="shared" ca="1" si="281"/>
        <v/>
      </c>
    </row>
    <row r="6008" spans="1:43" ht="14.4" customHeight="1" x14ac:dyDescent="0.3">
      <c r="A6008" s="2" t="s">
        <v>3987</v>
      </c>
      <c r="B6008" s="2" t="s">
        <v>3988</v>
      </c>
      <c r="C6008" s="2" t="s">
        <v>549</v>
      </c>
      <c r="D6008" s="2" t="s">
        <v>91</v>
      </c>
      <c r="E6008" s="2" t="s">
        <v>183</v>
      </c>
      <c r="F6008" s="2">
        <v>30</v>
      </c>
      <c r="G6008" s="2" t="s">
        <v>83</v>
      </c>
      <c r="H6008" s="2" t="s">
        <v>205</v>
      </c>
      <c r="I6008" s="2" t="s">
        <v>49</v>
      </c>
      <c r="J6008" s="3">
        <v>45979</v>
      </c>
      <c r="K6008" s="3">
        <v>45990</v>
      </c>
      <c r="L6008" s="2" t="s">
        <v>41</v>
      </c>
      <c r="M6008" s="2" t="s">
        <v>184</v>
      </c>
      <c r="N6008" s="2" t="s">
        <v>426</v>
      </c>
      <c r="O6008" s="4">
        <v>4003000</v>
      </c>
      <c r="P6008" s="4">
        <v>1161800</v>
      </c>
      <c r="Q6008" s="4">
        <v>2841200</v>
      </c>
      <c r="R6008" s="2">
        <v>24</v>
      </c>
      <c r="S6008" s="5">
        <v>9.4700000000000006</v>
      </c>
      <c r="T6008" s="4">
        <v>140805.14000000001</v>
      </c>
      <c r="U6008" s="2" t="s">
        <v>73</v>
      </c>
      <c r="V6008" s="2" t="s">
        <v>74</v>
      </c>
      <c r="W6008" s="4">
        <v>985635.98</v>
      </c>
      <c r="X6008" s="4">
        <v>2393687.2999999998</v>
      </c>
      <c r="Y6008" s="4">
        <v>3379323.28</v>
      </c>
      <c r="Z6008" s="2">
        <v>30</v>
      </c>
      <c r="AA6008" s="2" t="s">
        <v>57</v>
      </c>
      <c r="AB6008" s="2" t="s">
        <v>15728</v>
      </c>
      <c r="AC6008" s="2" t="s">
        <v>332</v>
      </c>
      <c r="AD6008" s="2" t="s">
        <v>76</v>
      </c>
      <c r="AE6008" s="5">
        <v>70.98</v>
      </c>
      <c r="AF6008" s="2">
        <v>1</v>
      </c>
      <c r="AG6008" s="2" t="s">
        <v>77</v>
      </c>
      <c r="AH6008" s="2">
        <v>11</v>
      </c>
      <c r="AI6008" s="6" t="str">
        <f t="shared" si="279"/>
        <v>25-34</v>
      </c>
      <c r="AJ6008" s="11">
        <f>YEAR(tbl_LoanData[[#This Row],[Application Date]])</f>
        <v>2025</v>
      </c>
      <c r="AK6008" s="11" t="str">
        <f>TEXT(tbl_LoanData[[#This Row],[Application Date]],"MMMM")</f>
        <v>November</v>
      </c>
      <c r="AL6008" s="12">
        <f>DATE(YEAR(tbl_LoanData[[#This Row],[Application Date]]),MONTH(tbl_LoanData[[#This Row],[Application Date]]),1)</f>
        <v>45962</v>
      </c>
      <c r="AM6008" s="14">
        <f ca="1">IF(AND(tbl_LoanData[[#This Row],[Application Date]]&gt;=EOMONTH(TODAY(),-1)+1,tbl_LoanData[[#This Row],[Application Date]]&lt;=TODAY()),tbl_LoanData[[#This Row],[Loan Amount]],0)</f>
        <v>0</v>
      </c>
      <c r="AN6008" s="14">
        <f>tbl_LoanData[[#This Row],[Amount Paid]]-(Q6008-X6008)</f>
        <v>538123.2799999998</v>
      </c>
      <c r="AO6008" s="14">
        <f>IF(tbl_LoanData[[#This Row],[Application Status]]="Approved",1,0)</f>
        <v>1</v>
      </c>
      <c r="AP6008" s="22" t="str">
        <f t="shared" ca="1" si="280"/>
        <v/>
      </c>
      <c r="AQ6008" s="22" t="str">
        <f t="shared" ca="1" si="281"/>
        <v/>
      </c>
    </row>
    <row r="6009" spans="1:43" ht="14.4" customHeight="1" x14ac:dyDescent="0.3">
      <c r="A6009" s="2" t="s">
        <v>4011</v>
      </c>
      <c r="B6009" s="2" t="s">
        <v>4012</v>
      </c>
      <c r="C6009" s="2" t="s">
        <v>327</v>
      </c>
      <c r="D6009" s="2" t="s">
        <v>232</v>
      </c>
      <c r="E6009" s="2" t="s">
        <v>402</v>
      </c>
      <c r="F6009" s="2">
        <v>26</v>
      </c>
      <c r="G6009" s="2" t="s">
        <v>69</v>
      </c>
      <c r="H6009" s="2" t="s">
        <v>372</v>
      </c>
      <c r="I6009" s="2" t="s">
        <v>43</v>
      </c>
      <c r="J6009" s="3">
        <v>45990</v>
      </c>
      <c r="K6009" s="3">
        <v>46011</v>
      </c>
      <c r="L6009" s="2" t="s">
        <v>36</v>
      </c>
      <c r="M6009" s="2" t="s">
        <v>111</v>
      </c>
      <c r="N6009" s="2" t="s">
        <v>350</v>
      </c>
      <c r="O6009" s="4">
        <v>1824000</v>
      </c>
      <c r="P6009" s="4">
        <v>593400</v>
      </c>
      <c r="Q6009" s="4">
        <v>1230600</v>
      </c>
      <c r="R6009" s="2">
        <v>48</v>
      </c>
      <c r="S6009" s="5">
        <v>7.59</v>
      </c>
      <c r="T6009" s="4">
        <v>33421.040000000001</v>
      </c>
      <c r="U6009" s="2" t="s">
        <v>73</v>
      </c>
      <c r="V6009" s="2" t="s">
        <v>74</v>
      </c>
      <c r="W6009" s="4">
        <v>267368.32000000001</v>
      </c>
      <c r="X6009" s="4">
        <v>1336841.8400000001</v>
      </c>
      <c r="Y6009" s="4">
        <v>1604210.16</v>
      </c>
      <c r="Z6009" s="2">
        <v>0</v>
      </c>
      <c r="AA6009" s="2" t="s">
        <v>56</v>
      </c>
      <c r="AB6009" s="2" t="s">
        <v>15733</v>
      </c>
      <c r="AC6009" s="2" t="s">
        <v>213</v>
      </c>
      <c r="AD6009" s="2" t="s">
        <v>76</v>
      </c>
      <c r="AE6009" s="5">
        <v>67.47</v>
      </c>
      <c r="AF6009" s="2">
        <v>0</v>
      </c>
      <c r="AG6009" s="2" t="s">
        <v>77</v>
      </c>
      <c r="AH6009" s="2">
        <v>21</v>
      </c>
      <c r="AI6009" s="6" t="str">
        <f t="shared" si="279"/>
        <v>25-34</v>
      </c>
      <c r="AJ6009" s="11">
        <f>YEAR(tbl_LoanData[[#This Row],[Application Date]])</f>
        <v>2025</v>
      </c>
      <c r="AK6009" s="11" t="str">
        <f>TEXT(tbl_LoanData[[#This Row],[Application Date]],"MMMM")</f>
        <v>November</v>
      </c>
      <c r="AL6009" s="12">
        <f>DATE(YEAR(tbl_LoanData[[#This Row],[Application Date]]),MONTH(tbl_LoanData[[#This Row],[Application Date]]),1)</f>
        <v>45962</v>
      </c>
      <c r="AM6009" s="14">
        <f ca="1">IF(AND(tbl_LoanData[[#This Row],[Application Date]]&gt;=EOMONTH(TODAY(),-1)+1,tbl_LoanData[[#This Row],[Application Date]]&lt;=TODAY()),tbl_LoanData[[#This Row],[Loan Amount]],0)</f>
        <v>0</v>
      </c>
      <c r="AN6009" s="14">
        <f>tbl_LoanData[[#This Row],[Amount Paid]]-(Q6009-X6009)</f>
        <v>373610.16000000009</v>
      </c>
      <c r="AO6009" s="14">
        <f>IF(tbl_LoanData[[#This Row],[Application Status]]="Approved",1,0)</f>
        <v>1</v>
      </c>
      <c r="AP6009" s="22" t="str">
        <f t="shared" ca="1" si="280"/>
        <v/>
      </c>
      <c r="AQ6009" s="22" t="str">
        <f t="shared" ca="1" si="281"/>
        <v/>
      </c>
    </row>
    <row r="6010" spans="1:43" ht="14.4" customHeight="1" x14ac:dyDescent="0.3">
      <c r="A6010" s="2" t="s">
        <v>4041</v>
      </c>
      <c r="B6010" s="2" t="s">
        <v>4042</v>
      </c>
      <c r="C6010" s="2" t="s">
        <v>109</v>
      </c>
      <c r="D6010" s="2" t="s">
        <v>101</v>
      </c>
      <c r="E6010" s="2" t="s">
        <v>142</v>
      </c>
      <c r="F6010" s="2">
        <v>30</v>
      </c>
      <c r="G6010" s="2" t="s">
        <v>83</v>
      </c>
      <c r="H6010" s="2" t="s">
        <v>307</v>
      </c>
      <c r="I6010" s="2" t="s">
        <v>43</v>
      </c>
      <c r="J6010" s="3">
        <v>45989</v>
      </c>
      <c r="K6010" s="3"/>
      <c r="L6010" s="2" t="s">
        <v>39</v>
      </c>
      <c r="M6010" s="2" t="s">
        <v>94</v>
      </c>
      <c r="N6010" s="2" t="s">
        <v>418</v>
      </c>
      <c r="O6010" s="4">
        <v>1896000</v>
      </c>
      <c r="P6010" s="4">
        <v>657900</v>
      </c>
      <c r="Q6010" s="4">
        <v>1238100</v>
      </c>
      <c r="R6010" s="2">
        <v>18</v>
      </c>
      <c r="S6010" s="5">
        <v>6.16</v>
      </c>
      <c r="T6010" s="4">
        <v>75138.91</v>
      </c>
      <c r="U6010" s="2" t="s">
        <v>113</v>
      </c>
      <c r="V6010" s="2" t="s">
        <v>97</v>
      </c>
      <c r="W6010" s="4">
        <v>0</v>
      </c>
      <c r="X6010" s="4">
        <v>0</v>
      </c>
      <c r="Y6010" s="4">
        <v>1352500.44</v>
      </c>
      <c r="Z6010" s="2">
        <v>0</v>
      </c>
      <c r="AA6010" s="2" t="s">
        <v>97</v>
      </c>
      <c r="AB6010" s="2" t="s">
        <v>15733</v>
      </c>
      <c r="AC6010" s="2" t="s">
        <v>146</v>
      </c>
      <c r="AD6010" s="2" t="s">
        <v>76</v>
      </c>
      <c r="AE6010" s="5">
        <v>65.3</v>
      </c>
      <c r="AF6010" s="2">
        <v>0</v>
      </c>
      <c r="AG6010" s="2" t="s">
        <v>97</v>
      </c>
      <c r="AH6010" s="2"/>
      <c r="AI6010" s="6" t="str">
        <f t="shared" si="279"/>
        <v>25-34</v>
      </c>
      <c r="AJ6010" s="11">
        <f>YEAR(tbl_LoanData[[#This Row],[Application Date]])</f>
        <v>2025</v>
      </c>
      <c r="AK6010" s="11" t="str">
        <f>TEXT(tbl_LoanData[[#This Row],[Application Date]],"MMMM")</f>
        <v>November</v>
      </c>
      <c r="AL6010" s="12">
        <f>DATE(YEAR(tbl_LoanData[[#This Row],[Application Date]]),MONTH(tbl_LoanData[[#This Row],[Application Date]]),1)</f>
        <v>45962</v>
      </c>
      <c r="AM6010" s="14">
        <f ca="1">IF(AND(tbl_LoanData[[#This Row],[Application Date]]&gt;=EOMONTH(TODAY(),-1)+1,tbl_LoanData[[#This Row],[Application Date]]&lt;=TODAY()),tbl_LoanData[[#This Row],[Loan Amount]],0)</f>
        <v>0</v>
      </c>
      <c r="AN6010" s="14">
        <f>tbl_LoanData[[#This Row],[Amount Paid]]-(Q6010-X6010)</f>
        <v>-1238100</v>
      </c>
      <c r="AO6010" s="14">
        <f>IF(tbl_LoanData[[#This Row],[Application Status]]="Approved",1,0)</f>
        <v>0</v>
      </c>
      <c r="AP6010" s="22" t="str">
        <f t="shared" ca="1" si="280"/>
        <v/>
      </c>
      <c r="AQ6010" s="22" t="str">
        <f t="shared" ca="1" si="281"/>
        <v/>
      </c>
    </row>
    <row r="6011" spans="1:43" ht="14.4" customHeight="1" x14ac:dyDescent="0.3">
      <c r="A6011" s="2" t="s">
        <v>4191</v>
      </c>
      <c r="B6011" s="2" t="s">
        <v>4192</v>
      </c>
      <c r="C6011" s="2" t="s">
        <v>253</v>
      </c>
      <c r="D6011" s="2" t="s">
        <v>91</v>
      </c>
      <c r="E6011" s="2" t="s">
        <v>135</v>
      </c>
      <c r="F6011" s="2">
        <v>32</v>
      </c>
      <c r="G6011" s="2" t="s">
        <v>69</v>
      </c>
      <c r="H6011" s="2" t="s">
        <v>211</v>
      </c>
      <c r="I6011" s="2" t="s">
        <v>50</v>
      </c>
      <c r="J6011" s="3">
        <v>45974</v>
      </c>
      <c r="K6011" s="3"/>
      <c r="L6011" s="2" t="s">
        <v>40</v>
      </c>
      <c r="M6011" s="2" t="s">
        <v>71</v>
      </c>
      <c r="N6011" s="2" t="s">
        <v>137</v>
      </c>
      <c r="O6011" s="4">
        <v>1271000</v>
      </c>
      <c r="P6011" s="4">
        <v>225500</v>
      </c>
      <c r="Q6011" s="4">
        <v>1045500</v>
      </c>
      <c r="R6011" s="2">
        <v>48</v>
      </c>
      <c r="S6011" s="5">
        <v>6.41</v>
      </c>
      <c r="T6011" s="4">
        <v>27365.96</v>
      </c>
      <c r="U6011" s="2" t="s">
        <v>113</v>
      </c>
      <c r="V6011" s="2" t="s">
        <v>97</v>
      </c>
      <c r="W6011" s="4">
        <v>0</v>
      </c>
      <c r="X6011" s="4">
        <v>0</v>
      </c>
      <c r="Y6011" s="4">
        <v>1313566.2</v>
      </c>
      <c r="Z6011" s="2">
        <v>0</v>
      </c>
      <c r="AA6011" s="2" t="s">
        <v>97</v>
      </c>
      <c r="AB6011" s="2" t="s">
        <v>15727</v>
      </c>
      <c r="AC6011" s="2" t="s">
        <v>106</v>
      </c>
      <c r="AD6011" s="2" t="s">
        <v>76</v>
      </c>
      <c r="AE6011" s="5">
        <v>82.26</v>
      </c>
      <c r="AF6011" s="2">
        <v>0</v>
      </c>
      <c r="AG6011" s="2" t="s">
        <v>97</v>
      </c>
      <c r="AH6011" s="2"/>
      <c r="AI6011" s="6" t="str">
        <f t="shared" si="279"/>
        <v>25-34</v>
      </c>
      <c r="AJ6011" s="11">
        <f>YEAR(tbl_LoanData[[#This Row],[Application Date]])</f>
        <v>2025</v>
      </c>
      <c r="AK6011" s="11" t="str">
        <f>TEXT(tbl_LoanData[[#This Row],[Application Date]],"MMMM")</f>
        <v>November</v>
      </c>
      <c r="AL6011" s="12">
        <f>DATE(YEAR(tbl_LoanData[[#This Row],[Application Date]]),MONTH(tbl_LoanData[[#This Row],[Application Date]]),1)</f>
        <v>45962</v>
      </c>
      <c r="AM6011" s="14">
        <f ca="1">IF(AND(tbl_LoanData[[#This Row],[Application Date]]&gt;=EOMONTH(TODAY(),-1)+1,tbl_LoanData[[#This Row],[Application Date]]&lt;=TODAY()),tbl_LoanData[[#This Row],[Loan Amount]],0)</f>
        <v>0</v>
      </c>
      <c r="AN6011" s="14">
        <f>tbl_LoanData[[#This Row],[Amount Paid]]-(Q6011-X6011)</f>
        <v>-1045500</v>
      </c>
      <c r="AO6011" s="14">
        <f>IF(tbl_LoanData[[#This Row],[Application Status]]="Approved",1,0)</f>
        <v>0</v>
      </c>
      <c r="AP6011" s="22" t="str">
        <f t="shared" ca="1" si="280"/>
        <v/>
      </c>
      <c r="AQ6011" s="22" t="str">
        <f t="shared" ca="1" si="281"/>
        <v/>
      </c>
    </row>
    <row r="6012" spans="1:43" ht="14.4" customHeight="1" x14ac:dyDescent="0.3">
      <c r="A6012" s="2" t="s">
        <v>4223</v>
      </c>
      <c r="B6012" s="2" t="s">
        <v>4224</v>
      </c>
      <c r="C6012" s="2" t="s">
        <v>198</v>
      </c>
      <c r="D6012" s="2" t="s">
        <v>209</v>
      </c>
      <c r="E6012" s="2" t="s">
        <v>209</v>
      </c>
      <c r="F6012" s="2">
        <v>38</v>
      </c>
      <c r="G6012" s="2" t="s">
        <v>69</v>
      </c>
      <c r="H6012" s="2" t="s">
        <v>250</v>
      </c>
      <c r="I6012" s="2" t="s">
        <v>52</v>
      </c>
      <c r="J6012" s="3">
        <v>45971</v>
      </c>
      <c r="K6012" s="3"/>
      <c r="L6012" s="2" t="s">
        <v>41</v>
      </c>
      <c r="M6012" s="2" t="s">
        <v>184</v>
      </c>
      <c r="N6012" s="2" t="s">
        <v>426</v>
      </c>
      <c r="O6012" s="4">
        <v>4440000</v>
      </c>
      <c r="P6012" s="4">
        <v>453200</v>
      </c>
      <c r="Q6012" s="4">
        <v>3986800</v>
      </c>
      <c r="R6012" s="2">
        <v>24</v>
      </c>
      <c r="S6012" s="5">
        <v>6.11</v>
      </c>
      <c r="T6012" s="4">
        <v>186416.12</v>
      </c>
      <c r="U6012" s="2" t="s">
        <v>96</v>
      </c>
      <c r="V6012" s="2" t="s">
        <v>97</v>
      </c>
      <c r="W6012" s="4">
        <v>0</v>
      </c>
      <c r="X6012" s="4">
        <v>0</v>
      </c>
      <c r="Y6012" s="4">
        <v>4473986.96</v>
      </c>
      <c r="Z6012" s="2">
        <v>0</v>
      </c>
      <c r="AA6012" s="2" t="s">
        <v>97</v>
      </c>
      <c r="AB6012" s="2" t="s">
        <v>15727</v>
      </c>
      <c r="AC6012" s="2" t="s">
        <v>146</v>
      </c>
      <c r="AD6012" s="2" t="s">
        <v>76</v>
      </c>
      <c r="AE6012" s="5">
        <v>89.79</v>
      </c>
      <c r="AF6012" s="2">
        <v>0</v>
      </c>
      <c r="AG6012" s="2" t="s">
        <v>97</v>
      </c>
      <c r="AH6012" s="2"/>
      <c r="AI6012" s="6" t="str">
        <f t="shared" si="279"/>
        <v>35-44</v>
      </c>
      <c r="AJ6012" s="11">
        <f>YEAR(tbl_LoanData[[#This Row],[Application Date]])</f>
        <v>2025</v>
      </c>
      <c r="AK6012" s="11" t="str">
        <f>TEXT(tbl_LoanData[[#This Row],[Application Date]],"MMMM")</f>
        <v>November</v>
      </c>
      <c r="AL6012" s="12">
        <f>DATE(YEAR(tbl_LoanData[[#This Row],[Application Date]]),MONTH(tbl_LoanData[[#This Row],[Application Date]]),1)</f>
        <v>45962</v>
      </c>
      <c r="AM6012" s="14">
        <f ca="1">IF(AND(tbl_LoanData[[#This Row],[Application Date]]&gt;=EOMONTH(TODAY(),-1)+1,tbl_LoanData[[#This Row],[Application Date]]&lt;=TODAY()),tbl_LoanData[[#This Row],[Loan Amount]],0)</f>
        <v>0</v>
      </c>
      <c r="AN6012" s="14">
        <f>tbl_LoanData[[#This Row],[Amount Paid]]-(Q6012-X6012)</f>
        <v>-3986800</v>
      </c>
      <c r="AO6012" s="14">
        <f>IF(tbl_LoanData[[#This Row],[Application Status]]="Approved",1,0)</f>
        <v>0</v>
      </c>
      <c r="AP6012" s="22" t="str">
        <f t="shared" ca="1" si="280"/>
        <v/>
      </c>
      <c r="AQ6012" s="22" t="str">
        <f t="shared" ca="1" si="281"/>
        <v/>
      </c>
    </row>
    <row r="6013" spans="1:43" ht="14.4" customHeight="1" x14ac:dyDescent="0.3">
      <c r="A6013" s="2" t="s">
        <v>4329</v>
      </c>
      <c r="B6013" s="2" t="s">
        <v>4330</v>
      </c>
      <c r="C6013" s="2" t="s">
        <v>530</v>
      </c>
      <c r="D6013" s="2" t="s">
        <v>232</v>
      </c>
      <c r="E6013" s="2" t="s">
        <v>465</v>
      </c>
      <c r="F6013" s="2">
        <v>41</v>
      </c>
      <c r="G6013" s="2" t="s">
        <v>69</v>
      </c>
      <c r="H6013" s="2" t="s">
        <v>285</v>
      </c>
      <c r="I6013" s="2" t="s">
        <v>55</v>
      </c>
      <c r="J6013" s="3">
        <v>45980</v>
      </c>
      <c r="K6013" s="3">
        <v>45985</v>
      </c>
      <c r="L6013" s="2" t="s">
        <v>40</v>
      </c>
      <c r="M6013" s="2" t="s">
        <v>157</v>
      </c>
      <c r="N6013" s="2" t="s">
        <v>328</v>
      </c>
      <c r="O6013" s="4">
        <v>1272000</v>
      </c>
      <c r="P6013" s="4">
        <v>234500</v>
      </c>
      <c r="Q6013" s="4">
        <v>1037500</v>
      </c>
      <c r="R6013" s="2">
        <v>60</v>
      </c>
      <c r="S6013" s="5">
        <v>12.92</v>
      </c>
      <c r="T6013" s="4">
        <v>28462.080000000002</v>
      </c>
      <c r="U6013" s="2" t="s">
        <v>73</v>
      </c>
      <c r="V6013" s="2" t="s">
        <v>74</v>
      </c>
      <c r="W6013" s="4">
        <v>227696.64000000001</v>
      </c>
      <c r="X6013" s="4">
        <v>1480028.36</v>
      </c>
      <c r="Y6013" s="4">
        <v>1707725</v>
      </c>
      <c r="Z6013" s="2">
        <v>0</v>
      </c>
      <c r="AA6013" s="2" t="s">
        <v>56</v>
      </c>
      <c r="AB6013" s="2" t="s">
        <v>15736</v>
      </c>
      <c r="AC6013" s="2" t="s">
        <v>75</v>
      </c>
      <c r="AD6013" s="2" t="s">
        <v>76</v>
      </c>
      <c r="AE6013" s="5">
        <v>81.56</v>
      </c>
      <c r="AF6013" s="2">
        <v>0</v>
      </c>
      <c r="AG6013" s="2" t="s">
        <v>77</v>
      </c>
      <c r="AH6013" s="2">
        <v>5</v>
      </c>
      <c r="AI6013" s="6" t="str">
        <f t="shared" si="279"/>
        <v>35-44</v>
      </c>
      <c r="AJ6013" s="11">
        <f>YEAR(tbl_LoanData[[#This Row],[Application Date]])</f>
        <v>2025</v>
      </c>
      <c r="AK6013" s="11" t="str">
        <f>TEXT(tbl_LoanData[[#This Row],[Application Date]],"MMMM")</f>
        <v>November</v>
      </c>
      <c r="AL6013" s="12">
        <f>DATE(YEAR(tbl_LoanData[[#This Row],[Application Date]]),MONTH(tbl_LoanData[[#This Row],[Application Date]]),1)</f>
        <v>45962</v>
      </c>
      <c r="AM6013" s="14">
        <f ca="1">IF(AND(tbl_LoanData[[#This Row],[Application Date]]&gt;=EOMONTH(TODAY(),-1)+1,tbl_LoanData[[#This Row],[Application Date]]&lt;=TODAY()),tbl_LoanData[[#This Row],[Loan Amount]],0)</f>
        <v>0</v>
      </c>
      <c r="AN6013" s="14">
        <f>tbl_LoanData[[#This Row],[Amount Paid]]-(Q6013-X6013)</f>
        <v>670225.00000000012</v>
      </c>
      <c r="AO6013" s="14">
        <f>IF(tbl_LoanData[[#This Row],[Application Status]]="Approved",1,0)</f>
        <v>1</v>
      </c>
      <c r="AP6013" s="22" t="str">
        <f t="shared" ca="1" si="280"/>
        <v/>
      </c>
      <c r="AQ6013" s="22" t="str">
        <f t="shared" ca="1" si="281"/>
        <v/>
      </c>
    </row>
    <row r="6014" spans="1:43" ht="14.4" customHeight="1" x14ac:dyDescent="0.3">
      <c r="A6014" s="2" t="s">
        <v>4339</v>
      </c>
      <c r="B6014" s="2" t="s">
        <v>4340</v>
      </c>
      <c r="C6014" s="2" t="s">
        <v>1012</v>
      </c>
      <c r="D6014" s="2" t="s">
        <v>101</v>
      </c>
      <c r="E6014" s="2" t="s">
        <v>68</v>
      </c>
      <c r="F6014" s="2">
        <v>30</v>
      </c>
      <c r="G6014" s="2" t="s">
        <v>69</v>
      </c>
      <c r="H6014" s="2" t="s">
        <v>228</v>
      </c>
      <c r="I6014" s="2" t="s">
        <v>43</v>
      </c>
      <c r="J6014" s="3">
        <v>45985</v>
      </c>
      <c r="K6014" s="3">
        <v>45990</v>
      </c>
      <c r="L6014" s="2" t="s">
        <v>37</v>
      </c>
      <c r="M6014" s="2" t="s">
        <v>94</v>
      </c>
      <c r="N6014" s="2" t="s">
        <v>234</v>
      </c>
      <c r="O6014" s="4">
        <v>88000</v>
      </c>
      <c r="P6014" s="4">
        <v>13800</v>
      </c>
      <c r="Q6014" s="4">
        <v>74200</v>
      </c>
      <c r="R6014" s="2">
        <v>36</v>
      </c>
      <c r="S6014" s="5">
        <v>10.16</v>
      </c>
      <c r="T6014" s="4">
        <v>2689.34</v>
      </c>
      <c r="U6014" s="2" t="s">
        <v>73</v>
      </c>
      <c r="V6014" s="2" t="s">
        <v>74</v>
      </c>
      <c r="W6014" s="4">
        <v>21514.720000000001</v>
      </c>
      <c r="X6014" s="4">
        <v>75301.440000000002</v>
      </c>
      <c r="Y6014" s="4">
        <v>96816.16</v>
      </c>
      <c r="Z6014" s="2">
        <v>0</v>
      </c>
      <c r="AA6014" s="2" t="s">
        <v>56</v>
      </c>
      <c r="AB6014" s="2" t="s">
        <v>15736</v>
      </c>
      <c r="AC6014" s="2" t="s">
        <v>360</v>
      </c>
      <c r="AD6014" s="2" t="s">
        <v>76</v>
      </c>
      <c r="AE6014" s="5">
        <v>84.32</v>
      </c>
      <c r="AF6014" s="2">
        <v>0</v>
      </c>
      <c r="AG6014" s="2" t="s">
        <v>77</v>
      </c>
      <c r="AH6014" s="2">
        <v>5</v>
      </c>
      <c r="AI6014" s="6" t="str">
        <f t="shared" si="279"/>
        <v>25-34</v>
      </c>
      <c r="AJ6014" s="11">
        <f>YEAR(tbl_LoanData[[#This Row],[Application Date]])</f>
        <v>2025</v>
      </c>
      <c r="AK6014" s="11" t="str">
        <f>TEXT(tbl_LoanData[[#This Row],[Application Date]],"MMMM")</f>
        <v>November</v>
      </c>
      <c r="AL6014" s="12">
        <f>DATE(YEAR(tbl_LoanData[[#This Row],[Application Date]]),MONTH(tbl_LoanData[[#This Row],[Application Date]]),1)</f>
        <v>45962</v>
      </c>
      <c r="AM6014" s="14">
        <f ca="1">IF(AND(tbl_LoanData[[#This Row],[Application Date]]&gt;=EOMONTH(TODAY(),-1)+1,tbl_LoanData[[#This Row],[Application Date]]&lt;=TODAY()),tbl_LoanData[[#This Row],[Loan Amount]],0)</f>
        <v>0</v>
      </c>
      <c r="AN6014" s="14">
        <f>tbl_LoanData[[#This Row],[Amount Paid]]-(Q6014-X6014)</f>
        <v>22616.160000000003</v>
      </c>
      <c r="AO6014" s="14">
        <f>IF(tbl_LoanData[[#This Row],[Application Status]]="Approved",1,0)</f>
        <v>1</v>
      </c>
      <c r="AP6014" s="22" t="str">
        <f t="shared" ca="1" si="280"/>
        <v/>
      </c>
      <c r="AQ6014" s="22" t="str">
        <f t="shared" ca="1" si="281"/>
        <v/>
      </c>
    </row>
    <row r="6015" spans="1:43" ht="14.4" customHeight="1" x14ac:dyDescent="0.3">
      <c r="A6015" s="2" t="s">
        <v>4381</v>
      </c>
      <c r="B6015" s="2" t="s">
        <v>4382</v>
      </c>
      <c r="C6015" s="2" t="s">
        <v>327</v>
      </c>
      <c r="D6015" s="2" t="s">
        <v>182</v>
      </c>
      <c r="E6015" s="2" t="s">
        <v>81</v>
      </c>
      <c r="F6015" s="2">
        <v>22</v>
      </c>
      <c r="G6015" s="2" t="s">
        <v>69</v>
      </c>
      <c r="H6015" s="2" t="s">
        <v>543</v>
      </c>
      <c r="I6015" s="2" t="s">
        <v>45</v>
      </c>
      <c r="J6015" s="3">
        <v>45989</v>
      </c>
      <c r="K6015" s="3"/>
      <c r="L6015" s="2" t="s">
        <v>36</v>
      </c>
      <c r="M6015" s="2" t="s">
        <v>94</v>
      </c>
      <c r="N6015" s="2" t="s">
        <v>212</v>
      </c>
      <c r="O6015" s="4">
        <v>1790000</v>
      </c>
      <c r="P6015" s="4">
        <v>332900</v>
      </c>
      <c r="Q6015" s="4">
        <v>1457100</v>
      </c>
      <c r="R6015" s="2">
        <v>48</v>
      </c>
      <c r="S6015" s="5">
        <v>5.27</v>
      </c>
      <c r="T6015" s="4">
        <v>36755.35</v>
      </c>
      <c r="U6015" s="2" t="s">
        <v>113</v>
      </c>
      <c r="V6015" s="2" t="s">
        <v>97</v>
      </c>
      <c r="W6015" s="4">
        <v>0</v>
      </c>
      <c r="X6015" s="4">
        <v>0</v>
      </c>
      <c r="Y6015" s="4">
        <v>1764256.68</v>
      </c>
      <c r="Z6015" s="2">
        <v>0</v>
      </c>
      <c r="AA6015" s="2" t="s">
        <v>97</v>
      </c>
      <c r="AB6015" s="2" t="s">
        <v>15729</v>
      </c>
      <c r="AC6015" s="2" t="s">
        <v>75</v>
      </c>
      <c r="AD6015" s="2" t="s">
        <v>76</v>
      </c>
      <c r="AE6015" s="5">
        <v>81.400000000000006</v>
      </c>
      <c r="AF6015" s="2">
        <v>0</v>
      </c>
      <c r="AG6015" s="2" t="s">
        <v>97</v>
      </c>
      <c r="AH6015" s="2"/>
      <c r="AI6015" s="6" t="str">
        <f t="shared" si="279"/>
        <v>18-24</v>
      </c>
      <c r="AJ6015" s="11">
        <f>YEAR(tbl_LoanData[[#This Row],[Application Date]])</f>
        <v>2025</v>
      </c>
      <c r="AK6015" s="11" t="str">
        <f>TEXT(tbl_LoanData[[#This Row],[Application Date]],"MMMM")</f>
        <v>November</v>
      </c>
      <c r="AL6015" s="12">
        <f>DATE(YEAR(tbl_LoanData[[#This Row],[Application Date]]),MONTH(tbl_LoanData[[#This Row],[Application Date]]),1)</f>
        <v>45962</v>
      </c>
      <c r="AM6015" s="14">
        <f ca="1">IF(AND(tbl_LoanData[[#This Row],[Application Date]]&gt;=EOMONTH(TODAY(),-1)+1,tbl_LoanData[[#This Row],[Application Date]]&lt;=TODAY()),tbl_LoanData[[#This Row],[Loan Amount]],0)</f>
        <v>0</v>
      </c>
      <c r="AN6015" s="14">
        <f>tbl_LoanData[[#This Row],[Amount Paid]]-(Q6015-X6015)</f>
        <v>-1457100</v>
      </c>
      <c r="AO6015" s="14">
        <f>IF(tbl_LoanData[[#This Row],[Application Status]]="Approved",1,0)</f>
        <v>0</v>
      </c>
      <c r="AP6015" s="22" t="str">
        <f t="shared" ca="1" si="280"/>
        <v/>
      </c>
      <c r="AQ6015" s="22" t="str">
        <f t="shared" ca="1" si="281"/>
        <v/>
      </c>
    </row>
    <row r="6016" spans="1:43" ht="14.4" customHeight="1" x14ac:dyDescent="0.3">
      <c r="A6016" s="2" t="s">
        <v>4385</v>
      </c>
      <c r="B6016" s="2" t="s">
        <v>4386</v>
      </c>
      <c r="C6016" s="2" t="s">
        <v>109</v>
      </c>
      <c r="D6016" s="2" t="s">
        <v>182</v>
      </c>
      <c r="E6016" s="2" t="s">
        <v>189</v>
      </c>
      <c r="F6016" s="2">
        <v>55</v>
      </c>
      <c r="G6016" s="2" t="s">
        <v>83</v>
      </c>
      <c r="H6016" s="2" t="s">
        <v>565</v>
      </c>
      <c r="I6016" s="2" t="s">
        <v>47</v>
      </c>
      <c r="J6016" s="3">
        <v>45976</v>
      </c>
      <c r="K6016" s="3">
        <v>45986</v>
      </c>
      <c r="L6016" s="2" t="s">
        <v>41</v>
      </c>
      <c r="M6016" s="2" t="s">
        <v>184</v>
      </c>
      <c r="N6016" s="2" t="s">
        <v>185</v>
      </c>
      <c r="O6016" s="4">
        <v>4166000</v>
      </c>
      <c r="P6016" s="4">
        <v>452700</v>
      </c>
      <c r="Q6016" s="4">
        <v>3713300</v>
      </c>
      <c r="R6016" s="2">
        <v>12</v>
      </c>
      <c r="S6016" s="5">
        <v>9.94</v>
      </c>
      <c r="T6016" s="4">
        <v>340200.17</v>
      </c>
      <c r="U6016" s="2" t="s">
        <v>73</v>
      </c>
      <c r="V6016" s="2" t="s">
        <v>74</v>
      </c>
      <c r="W6016" s="4">
        <v>2381401.19</v>
      </c>
      <c r="X6016" s="4">
        <v>1701000.83</v>
      </c>
      <c r="Y6016" s="4">
        <v>4082402.02</v>
      </c>
      <c r="Z6016" s="2">
        <v>29</v>
      </c>
      <c r="AA6016" s="2" t="s">
        <v>57</v>
      </c>
      <c r="AB6016" s="2" t="s">
        <v>15727</v>
      </c>
      <c r="AC6016" s="2" t="s">
        <v>213</v>
      </c>
      <c r="AD6016" s="2" t="s">
        <v>76</v>
      </c>
      <c r="AE6016" s="5">
        <v>89.13</v>
      </c>
      <c r="AF6016" s="2">
        <v>1</v>
      </c>
      <c r="AG6016" s="2" t="s">
        <v>77</v>
      </c>
      <c r="AH6016" s="2">
        <v>10</v>
      </c>
      <c r="AI6016" s="6" t="str">
        <f t="shared" si="279"/>
        <v>55-64</v>
      </c>
      <c r="AJ6016" s="11">
        <f>YEAR(tbl_LoanData[[#This Row],[Application Date]])</f>
        <v>2025</v>
      </c>
      <c r="AK6016" s="11" t="str">
        <f>TEXT(tbl_LoanData[[#This Row],[Application Date]],"MMMM")</f>
        <v>November</v>
      </c>
      <c r="AL6016" s="12">
        <f>DATE(YEAR(tbl_LoanData[[#This Row],[Application Date]]),MONTH(tbl_LoanData[[#This Row],[Application Date]]),1)</f>
        <v>45962</v>
      </c>
      <c r="AM6016" s="14">
        <f ca="1">IF(AND(tbl_LoanData[[#This Row],[Application Date]]&gt;=EOMONTH(TODAY(),-1)+1,tbl_LoanData[[#This Row],[Application Date]]&lt;=TODAY()),tbl_LoanData[[#This Row],[Loan Amount]],0)</f>
        <v>0</v>
      </c>
      <c r="AN6016" s="14">
        <f>tbl_LoanData[[#This Row],[Amount Paid]]-(Q6016-X6016)</f>
        <v>369102.02</v>
      </c>
      <c r="AO6016" s="14">
        <f>IF(tbl_LoanData[[#This Row],[Application Status]]="Approved",1,0)</f>
        <v>1</v>
      </c>
      <c r="AP6016" s="22" t="str">
        <f t="shared" ca="1" si="280"/>
        <v/>
      </c>
      <c r="AQ6016" s="22" t="str">
        <f t="shared" ca="1" si="281"/>
        <v/>
      </c>
    </row>
    <row r="6017" spans="1:43" ht="14.4" customHeight="1" x14ac:dyDescent="0.3">
      <c r="A6017" s="2" t="s">
        <v>4569</v>
      </c>
      <c r="B6017" s="2" t="s">
        <v>4570</v>
      </c>
      <c r="C6017" s="2" t="s">
        <v>292</v>
      </c>
      <c r="D6017" s="2" t="s">
        <v>182</v>
      </c>
      <c r="E6017" s="2" t="s">
        <v>284</v>
      </c>
      <c r="F6017" s="2">
        <v>53</v>
      </c>
      <c r="G6017" s="2" t="s">
        <v>83</v>
      </c>
      <c r="H6017" s="2" t="s">
        <v>224</v>
      </c>
      <c r="I6017" s="2" t="s">
        <v>54</v>
      </c>
      <c r="J6017" s="3">
        <v>45962</v>
      </c>
      <c r="K6017" s="3">
        <v>45979</v>
      </c>
      <c r="L6017" s="2" t="s">
        <v>38</v>
      </c>
      <c r="M6017" s="2" t="s">
        <v>111</v>
      </c>
      <c r="N6017" s="2" t="s">
        <v>112</v>
      </c>
      <c r="O6017" s="4">
        <v>1682000</v>
      </c>
      <c r="P6017" s="4">
        <v>267000</v>
      </c>
      <c r="Q6017" s="4">
        <v>1415000</v>
      </c>
      <c r="R6017" s="2">
        <v>12</v>
      </c>
      <c r="S6017" s="5">
        <v>8.84</v>
      </c>
      <c r="T6017" s="4">
        <v>128340.5</v>
      </c>
      <c r="U6017" s="2" t="s">
        <v>73</v>
      </c>
      <c r="V6017" s="2" t="s">
        <v>74</v>
      </c>
      <c r="W6017" s="4">
        <v>1155064.5</v>
      </c>
      <c r="X6017" s="4">
        <v>385021.5</v>
      </c>
      <c r="Y6017" s="4">
        <v>1540086</v>
      </c>
      <c r="Z6017" s="2">
        <v>0</v>
      </c>
      <c r="AA6017" s="2" t="s">
        <v>56</v>
      </c>
      <c r="AB6017" s="2" t="s">
        <v>15733</v>
      </c>
      <c r="AC6017" s="2" t="s">
        <v>138</v>
      </c>
      <c r="AD6017" s="2" t="s">
        <v>76</v>
      </c>
      <c r="AE6017" s="5">
        <v>84.13</v>
      </c>
      <c r="AF6017" s="2">
        <v>0</v>
      </c>
      <c r="AG6017" s="2" t="s">
        <v>77</v>
      </c>
      <c r="AH6017" s="2">
        <v>17</v>
      </c>
      <c r="AI6017" s="6" t="str">
        <f t="shared" si="279"/>
        <v>45-54</v>
      </c>
      <c r="AJ6017" s="11">
        <f>YEAR(tbl_LoanData[[#This Row],[Application Date]])</f>
        <v>2025</v>
      </c>
      <c r="AK6017" s="11" t="str">
        <f>TEXT(tbl_LoanData[[#This Row],[Application Date]],"MMMM")</f>
        <v>November</v>
      </c>
      <c r="AL6017" s="12">
        <f>DATE(YEAR(tbl_LoanData[[#This Row],[Application Date]]),MONTH(tbl_LoanData[[#This Row],[Application Date]]),1)</f>
        <v>45962</v>
      </c>
      <c r="AM6017" s="14">
        <f ca="1">IF(AND(tbl_LoanData[[#This Row],[Application Date]]&gt;=EOMONTH(TODAY(),-1)+1,tbl_LoanData[[#This Row],[Application Date]]&lt;=TODAY()),tbl_LoanData[[#This Row],[Loan Amount]],0)</f>
        <v>0</v>
      </c>
      <c r="AN6017" s="14">
        <f>tbl_LoanData[[#This Row],[Amount Paid]]-(Q6017-X6017)</f>
        <v>125086</v>
      </c>
      <c r="AO6017" s="14">
        <f>IF(tbl_LoanData[[#This Row],[Application Status]]="Approved",1,0)</f>
        <v>1</v>
      </c>
      <c r="AP6017" s="22" t="str">
        <f t="shared" ca="1" si="280"/>
        <v/>
      </c>
      <c r="AQ6017" s="22" t="str">
        <f t="shared" ca="1" si="281"/>
        <v/>
      </c>
    </row>
    <row r="6018" spans="1:43" ht="14.4" customHeight="1" x14ac:dyDescent="0.3">
      <c r="A6018" s="2" t="s">
        <v>4581</v>
      </c>
      <c r="B6018" s="2" t="s">
        <v>4582</v>
      </c>
      <c r="C6018" s="2" t="s">
        <v>322</v>
      </c>
      <c r="D6018" s="2" t="s">
        <v>189</v>
      </c>
      <c r="E6018" s="2" t="s">
        <v>209</v>
      </c>
      <c r="F6018" s="2">
        <v>53</v>
      </c>
      <c r="G6018" s="2" t="s">
        <v>83</v>
      </c>
      <c r="H6018" s="2" t="s">
        <v>119</v>
      </c>
      <c r="I6018" s="2" t="s">
        <v>43</v>
      </c>
      <c r="J6018" s="3">
        <v>45980</v>
      </c>
      <c r="K6018" s="3">
        <v>45992</v>
      </c>
      <c r="L6018" s="2" t="s">
        <v>36</v>
      </c>
      <c r="M6018" s="2" t="s">
        <v>85</v>
      </c>
      <c r="N6018" s="2" t="s">
        <v>344</v>
      </c>
      <c r="O6018" s="4">
        <v>2145000</v>
      </c>
      <c r="P6018" s="4">
        <v>375600</v>
      </c>
      <c r="Q6018" s="4">
        <v>1769400</v>
      </c>
      <c r="R6018" s="2">
        <v>48</v>
      </c>
      <c r="S6018" s="5">
        <v>5.0199999999999996</v>
      </c>
      <c r="T6018" s="4">
        <v>44264.49</v>
      </c>
      <c r="U6018" s="2" t="s">
        <v>73</v>
      </c>
      <c r="V6018" s="2" t="s">
        <v>74</v>
      </c>
      <c r="W6018" s="4">
        <v>354115.92</v>
      </c>
      <c r="X6018" s="4">
        <v>1770579.6</v>
      </c>
      <c r="Y6018" s="4">
        <v>2124695.52</v>
      </c>
      <c r="Z6018" s="2">
        <v>0</v>
      </c>
      <c r="AA6018" s="2" t="s">
        <v>56</v>
      </c>
      <c r="AB6018" s="2" t="s">
        <v>15727</v>
      </c>
      <c r="AC6018" s="2" t="s">
        <v>360</v>
      </c>
      <c r="AD6018" s="2" t="s">
        <v>76</v>
      </c>
      <c r="AE6018" s="5">
        <v>82.49</v>
      </c>
      <c r="AF6018" s="2">
        <v>0</v>
      </c>
      <c r="AG6018" s="2" t="s">
        <v>77</v>
      </c>
      <c r="AH6018" s="2">
        <v>12</v>
      </c>
      <c r="AI6018" s="6" t="str">
        <f t="shared" ref="AI6018:AI6081" si="282">IF(F6018&lt;25,"18-24",IF(F6018&lt;35,"25-34",IF(F6018&lt;45,"35-44",IF(F6018&lt;55,"45-54",IF(F6018&lt;65,"55-64","65+")))))</f>
        <v>45-54</v>
      </c>
      <c r="AJ6018" s="11">
        <f>YEAR(tbl_LoanData[[#This Row],[Application Date]])</f>
        <v>2025</v>
      </c>
      <c r="AK6018" s="11" t="str">
        <f>TEXT(tbl_LoanData[[#This Row],[Application Date]],"MMMM")</f>
        <v>November</v>
      </c>
      <c r="AL6018" s="12">
        <f>DATE(YEAR(tbl_LoanData[[#This Row],[Application Date]]),MONTH(tbl_LoanData[[#This Row],[Application Date]]),1)</f>
        <v>45962</v>
      </c>
      <c r="AM6018" s="14">
        <f ca="1">IF(AND(tbl_LoanData[[#This Row],[Application Date]]&gt;=EOMONTH(TODAY(),-1)+1,tbl_LoanData[[#This Row],[Application Date]]&lt;=TODAY()),tbl_LoanData[[#This Row],[Loan Amount]],0)</f>
        <v>0</v>
      </c>
      <c r="AN6018" s="14">
        <f>tbl_LoanData[[#This Row],[Amount Paid]]-(Q6018-X6018)</f>
        <v>355295.52000000008</v>
      </c>
      <c r="AO6018" s="14">
        <f>IF(tbl_LoanData[[#This Row],[Application Status]]="Approved",1,0)</f>
        <v>1</v>
      </c>
      <c r="AP6018" s="22" t="str">
        <f t="shared" ref="AP6018:AP6081" ca="1" si="283">IF(AND(J6018&gt;=DATE(YEAR(TODAY()),MONTH(TODAY()),1),J6018&lt;=TODAY()),"Current MTD",IF(AND(J6018&gt;=EOMONTH(TODAY(),-2)+1,J6018&lt;=EOMONTH(TODAY(),-1)),"Previous MTD",""))</f>
        <v/>
      </c>
      <c r="AQ6018" s="22" t="str">
        <f t="shared" ref="AQ6018:AQ6081" ca="1" si="284">IF(AND(J6018&gt;=DATE(YEAR(TODAY()),MONTH(TODAY()),1),J6018&lt;=TODAY()),TEXT(DATE(YEAR(TODAY()),MONTH(TODAY()),1),"mmm d")&amp;"–"&amp;DAY(TODAY()),IF(AND(J6018&gt;=EOMONTH(TODAY(),-2)+1,J6018&lt;=EOMONTH(TODAY(),-1)),""&amp;TEXT(EOMONTH(TODAY(),-2)+1,"mmm d")&amp;"–"&amp;DAY(TODAY()),""))</f>
        <v/>
      </c>
    </row>
    <row r="6019" spans="1:43" x14ac:dyDescent="0.3">
      <c r="A6019" s="2" t="s">
        <v>4681</v>
      </c>
      <c r="B6019" s="2" t="s">
        <v>4682</v>
      </c>
      <c r="C6019" s="2" t="s">
        <v>712</v>
      </c>
      <c r="D6019" s="2" t="s">
        <v>209</v>
      </c>
      <c r="E6019" s="2" t="s">
        <v>182</v>
      </c>
      <c r="F6019" s="2">
        <v>38</v>
      </c>
      <c r="G6019" s="2" t="s">
        <v>83</v>
      </c>
      <c r="H6019" s="2" t="s">
        <v>565</v>
      </c>
      <c r="I6019" s="2" t="s">
        <v>47</v>
      </c>
      <c r="J6019" s="3">
        <v>45962</v>
      </c>
      <c r="K6019" s="3"/>
      <c r="L6019" s="2" t="s">
        <v>36</v>
      </c>
      <c r="M6019" s="2" t="s">
        <v>111</v>
      </c>
      <c r="N6019" s="2" t="s">
        <v>350</v>
      </c>
      <c r="O6019" s="4">
        <v>1478000</v>
      </c>
      <c r="P6019" s="4">
        <v>206800</v>
      </c>
      <c r="Q6019" s="4">
        <v>1271200</v>
      </c>
      <c r="R6019" s="2">
        <v>24</v>
      </c>
      <c r="S6019" s="5">
        <v>14.95</v>
      </c>
      <c r="T6019" s="4">
        <v>68803.7</v>
      </c>
      <c r="U6019" s="2" t="s">
        <v>113</v>
      </c>
      <c r="V6019" s="2" t="s">
        <v>97</v>
      </c>
      <c r="W6019" s="4">
        <v>0</v>
      </c>
      <c r="X6019" s="4">
        <v>0</v>
      </c>
      <c r="Y6019" s="4">
        <v>1651288.8</v>
      </c>
      <c r="Z6019" s="2">
        <v>0</v>
      </c>
      <c r="AA6019" s="2" t="s">
        <v>97</v>
      </c>
      <c r="AB6019" s="2" t="s">
        <v>15736</v>
      </c>
      <c r="AC6019" s="2" t="s">
        <v>129</v>
      </c>
      <c r="AD6019" s="2" t="s">
        <v>76</v>
      </c>
      <c r="AE6019" s="5">
        <v>86.01</v>
      </c>
      <c r="AF6019" s="2">
        <v>0</v>
      </c>
      <c r="AG6019" s="2" t="s">
        <v>97</v>
      </c>
      <c r="AH6019" s="2"/>
      <c r="AI6019" s="6" t="str">
        <f t="shared" si="282"/>
        <v>35-44</v>
      </c>
      <c r="AJ6019" s="11">
        <f>YEAR(tbl_LoanData[[#This Row],[Application Date]])</f>
        <v>2025</v>
      </c>
      <c r="AK6019" s="11" t="str">
        <f>TEXT(tbl_LoanData[[#This Row],[Application Date]],"MMMM")</f>
        <v>November</v>
      </c>
      <c r="AL6019" s="12">
        <f>DATE(YEAR(tbl_LoanData[[#This Row],[Application Date]]),MONTH(tbl_LoanData[[#This Row],[Application Date]]),1)</f>
        <v>45962</v>
      </c>
      <c r="AM6019" s="14">
        <f ca="1">IF(AND(tbl_LoanData[[#This Row],[Application Date]]&gt;=EOMONTH(TODAY(),-1)+1,tbl_LoanData[[#This Row],[Application Date]]&lt;=TODAY()),tbl_LoanData[[#This Row],[Loan Amount]],0)</f>
        <v>0</v>
      </c>
      <c r="AN6019" s="14">
        <f>tbl_LoanData[[#This Row],[Amount Paid]]-(Q6019-X6019)</f>
        <v>-1271200</v>
      </c>
      <c r="AO6019" s="14">
        <f>IF(tbl_LoanData[[#This Row],[Application Status]]="Approved",1,0)</f>
        <v>0</v>
      </c>
      <c r="AP6019" s="22" t="str">
        <f t="shared" ca="1" si="283"/>
        <v/>
      </c>
      <c r="AQ6019" s="22" t="str">
        <f t="shared" ca="1" si="284"/>
        <v/>
      </c>
    </row>
    <row r="6020" spans="1:43" x14ac:dyDescent="0.3">
      <c r="A6020" s="2" t="s">
        <v>4689</v>
      </c>
      <c r="B6020" s="2" t="s">
        <v>4690</v>
      </c>
      <c r="C6020" s="2" t="s">
        <v>198</v>
      </c>
      <c r="D6020" s="2" t="s">
        <v>118</v>
      </c>
      <c r="E6020" s="2" t="s">
        <v>190</v>
      </c>
      <c r="F6020" s="2">
        <v>31</v>
      </c>
      <c r="G6020" s="2" t="s">
        <v>69</v>
      </c>
      <c r="H6020" s="2" t="s">
        <v>543</v>
      </c>
      <c r="I6020" s="2" t="s">
        <v>45</v>
      </c>
      <c r="J6020" s="3">
        <v>45985</v>
      </c>
      <c r="K6020" s="3">
        <v>45994</v>
      </c>
      <c r="L6020" s="2" t="s">
        <v>40</v>
      </c>
      <c r="M6020" s="2" t="s">
        <v>85</v>
      </c>
      <c r="N6020" s="2" t="s">
        <v>274</v>
      </c>
      <c r="O6020" s="4">
        <v>1163000</v>
      </c>
      <c r="P6020" s="4">
        <v>158400</v>
      </c>
      <c r="Q6020" s="4">
        <v>1004600</v>
      </c>
      <c r="R6020" s="2">
        <v>48</v>
      </c>
      <c r="S6020" s="5">
        <v>7.54</v>
      </c>
      <c r="T6020" s="4">
        <v>27241.4</v>
      </c>
      <c r="U6020" s="2" t="s">
        <v>73</v>
      </c>
      <c r="V6020" s="2" t="s">
        <v>74</v>
      </c>
      <c r="W6020" s="4">
        <v>217931.2</v>
      </c>
      <c r="X6020" s="4">
        <v>1089656.1599999999</v>
      </c>
      <c r="Y6020" s="4">
        <v>1307587.3600000001</v>
      </c>
      <c r="Z6020" s="2">
        <v>0</v>
      </c>
      <c r="AA6020" s="2" t="s">
        <v>56</v>
      </c>
      <c r="AB6020" s="2" t="s">
        <v>15732</v>
      </c>
      <c r="AC6020" s="2" t="s">
        <v>213</v>
      </c>
      <c r="AD6020" s="2" t="s">
        <v>76</v>
      </c>
      <c r="AE6020" s="5">
        <v>86.38</v>
      </c>
      <c r="AF6020" s="2">
        <v>0</v>
      </c>
      <c r="AG6020" s="2" t="s">
        <v>77</v>
      </c>
      <c r="AH6020" s="2">
        <v>9</v>
      </c>
      <c r="AI6020" s="6" t="str">
        <f t="shared" si="282"/>
        <v>25-34</v>
      </c>
      <c r="AJ6020" s="11">
        <f>YEAR(tbl_LoanData[[#This Row],[Application Date]])</f>
        <v>2025</v>
      </c>
      <c r="AK6020" s="11" t="str">
        <f>TEXT(tbl_LoanData[[#This Row],[Application Date]],"MMMM")</f>
        <v>November</v>
      </c>
      <c r="AL6020" s="12">
        <f>DATE(YEAR(tbl_LoanData[[#This Row],[Application Date]]),MONTH(tbl_LoanData[[#This Row],[Application Date]]),1)</f>
        <v>45962</v>
      </c>
      <c r="AM6020" s="14">
        <f ca="1">IF(AND(tbl_LoanData[[#This Row],[Application Date]]&gt;=EOMONTH(TODAY(),-1)+1,tbl_LoanData[[#This Row],[Application Date]]&lt;=TODAY()),tbl_LoanData[[#This Row],[Loan Amount]],0)</f>
        <v>0</v>
      </c>
      <c r="AN6020" s="14">
        <f>tbl_LoanData[[#This Row],[Amount Paid]]-(Q6020-X6020)</f>
        <v>302987.35999999993</v>
      </c>
      <c r="AO6020" s="14">
        <f>IF(tbl_LoanData[[#This Row],[Application Status]]="Approved",1,0)</f>
        <v>1</v>
      </c>
      <c r="AP6020" s="22" t="str">
        <f t="shared" ca="1" si="283"/>
        <v/>
      </c>
      <c r="AQ6020" s="22" t="str">
        <f t="shared" ca="1" si="284"/>
        <v/>
      </c>
    </row>
    <row r="6021" spans="1:43" ht="14.4" customHeight="1" x14ac:dyDescent="0.3">
      <c r="A6021" s="2" t="s">
        <v>4865</v>
      </c>
      <c r="B6021" s="2" t="s">
        <v>4866</v>
      </c>
      <c r="C6021" s="2" t="s">
        <v>310</v>
      </c>
      <c r="D6021" s="2" t="s">
        <v>102</v>
      </c>
      <c r="E6021" s="2" t="s">
        <v>190</v>
      </c>
      <c r="F6021" s="2">
        <v>29</v>
      </c>
      <c r="G6021" s="2" t="s">
        <v>69</v>
      </c>
      <c r="H6021" s="2" t="s">
        <v>119</v>
      </c>
      <c r="I6021" s="2" t="s">
        <v>43</v>
      </c>
      <c r="J6021" s="3">
        <v>45991</v>
      </c>
      <c r="K6021" s="3">
        <v>46007</v>
      </c>
      <c r="L6021" s="2" t="s">
        <v>37</v>
      </c>
      <c r="M6021" s="2" t="s">
        <v>199</v>
      </c>
      <c r="N6021" s="2" t="s">
        <v>200</v>
      </c>
      <c r="O6021" s="4">
        <v>189000</v>
      </c>
      <c r="P6021" s="4">
        <v>33900</v>
      </c>
      <c r="Q6021" s="4">
        <v>155100</v>
      </c>
      <c r="R6021" s="2">
        <v>48</v>
      </c>
      <c r="S6021" s="5">
        <v>7.76</v>
      </c>
      <c r="T6021" s="4">
        <v>4234.2299999999996</v>
      </c>
      <c r="U6021" s="2" t="s">
        <v>73</v>
      </c>
      <c r="V6021" s="2" t="s">
        <v>74</v>
      </c>
      <c r="W6021" s="4">
        <v>33873.839999999997</v>
      </c>
      <c r="X6021" s="4">
        <v>169369.2</v>
      </c>
      <c r="Y6021" s="4">
        <v>203243.04</v>
      </c>
      <c r="Z6021" s="2">
        <v>0</v>
      </c>
      <c r="AA6021" s="2" t="s">
        <v>56</v>
      </c>
      <c r="AB6021" s="2" t="s">
        <v>15735</v>
      </c>
      <c r="AC6021" s="2" t="s">
        <v>146</v>
      </c>
      <c r="AD6021" s="2" t="s">
        <v>76</v>
      </c>
      <c r="AE6021" s="5">
        <v>82.06</v>
      </c>
      <c r="AF6021" s="2">
        <v>0</v>
      </c>
      <c r="AG6021" s="2" t="s">
        <v>77</v>
      </c>
      <c r="AH6021" s="2">
        <v>16</v>
      </c>
      <c r="AI6021" s="6" t="str">
        <f t="shared" si="282"/>
        <v>25-34</v>
      </c>
      <c r="AJ6021" s="11">
        <f>YEAR(tbl_LoanData[[#This Row],[Application Date]])</f>
        <v>2025</v>
      </c>
      <c r="AK6021" s="11" t="str">
        <f>TEXT(tbl_LoanData[[#This Row],[Application Date]],"MMMM")</f>
        <v>November</v>
      </c>
      <c r="AL6021" s="12">
        <f>DATE(YEAR(tbl_LoanData[[#This Row],[Application Date]]),MONTH(tbl_LoanData[[#This Row],[Application Date]]),1)</f>
        <v>45962</v>
      </c>
      <c r="AM6021" s="14">
        <f ca="1">IF(AND(tbl_LoanData[[#This Row],[Application Date]]&gt;=EOMONTH(TODAY(),-1)+1,tbl_LoanData[[#This Row],[Application Date]]&lt;=TODAY()),tbl_LoanData[[#This Row],[Loan Amount]],0)</f>
        <v>0</v>
      </c>
      <c r="AN6021" s="14">
        <f>tbl_LoanData[[#This Row],[Amount Paid]]-(Q6021-X6021)</f>
        <v>48143.040000000008</v>
      </c>
      <c r="AO6021" s="14">
        <f>IF(tbl_LoanData[[#This Row],[Application Status]]="Approved",1,0)</f>
        <v>1</v>
      </c>
      <c r="AP6021" s="22" t="str">
        <f t="shared" ca="1" si="283"/>
        <v/>
      </c>
      <c r="AQ6021" s="22" t="str">
        <f t="shared" ca="1" si="284"/>
        <v/>
      </c>
    </row>
    <row r="6022" spans="1:43" ht="14.4" customHeight="1" x14ac:dyDescent="0.3">
      <c r="A6022" s="2" t="s">
        <v>5101</v>
      </c>
      <c r="B6022" s="2" t="s">
        <v>5102</v>
      </c>
      <c r="C6022" s="2" t="s">
        <v>487</v>
      </c>
      <c r="D6022" s="2" t="s">
        <v>101</v>
      </c>
      <c r="E6022" s="2" t="s">
        <v>161</v>
      </c>
      <c r="F6022" s="2">
        <v>43</v>
      </c>
      <c r="G6022" s="2" t="s">
        <v>69</v>
      </c>
      <c r="H6022" s="2" t="s">
        <v>211</v>
      </c>
      <c r="I6022" s="2" t="s">
        <v>50</v>
      </c>
      <c r="J6022" s="3">
        <v>45962</v>
      </c>
      <c r="K6022" s="3">
        <v>45968</v>
      </c>
      <c r="L6022" s="2" t="s">
        <v>37</v>
      </c>
      <c r="M6022" s="2" t="s">
        <v>104</v>
      </c>
      <c r="N6022" s="2" t="s">
        <v>286</v>
      </c>
      <c r="O6022" s="4">
        <v>210000</v>
      </c>
      <c r="P6022" s="4">
        <v>74200</v>
      </c>
      <c r="Q6022" s="4">
        <v>135800</v>
      </c>
      <c r="R6022" s="2">
        <v>24</v>
      </c>
      <c r="S6022" s="5">
        <v>10.119999999999999</v>
      </c>
      <c r="T6022" s="4">
        <v>6803.58</v>
      </c>
      <c r="U6022" s="2" t="s">
        <v>73</v>
      </c>
      <c r="V6022" s="2" t="s">
        <v>74</v>
      </c>
      <c r="W6022" s="4">
        <v>20410.740000000002</v>
      </c>
      <c r="X6022" s="4">
        <v>142875.18</v>
      </c>
      <c r="Y6022" s="4">
        <v>163285.92000000001</v>
      </c>
      <c r="Z6022" s="2">
        <v>192</v>
      </c>
      <c r="AA6022" s="2" t="s">
        <v>60</v>
      </c>
      <c r="AB6022" s="2" t="s">
        <v>15730</v>
      </c>
      <c r="AC6022" s="2" t="s">
        <v>213</v>
      </c>
      <c r="AD6022" s="2" t="s">
        <v>76</v>
      </c>
      <c r="AE6022" s="5">
        <v>64.67</v>
      </c>
      <c r="AF6022" s="2">
        <v>6</v>
      </c>
      <c r="AG6022" s="2" t="s">
        <v>130</v>
      </c>
      <c r="AH6022" s="2">
        <v>6</v>
      </c>
      <c r="AI6022" s="6" t="str">
        <f t="shared" si="282"/>
        <v>35-44</v>
      </c>
      <c r="AJ6022" s="11">
        <f>YEAR(tbl_LoanData[[#This Row],[Application Date]])</f>
        <v>2025</v>
      </c>
      <c r="AK6022" s="11" t="str">
        <f>TEXT(tbl_LoanData[[#This Row],[Application Date]],"MMMM")</f>
        <v>November</v>
      </c>
      <c r="AL6022" s="12">
        <f>DATE(YEAR(tbl_LoanData[[#This Row],[Application Date]]),MONTH(tbl_LoanData[[#This Row],[Application Date]]),1)</f>
        <v>45962</v>
      </c>
      <c r="AM6022" s="14">
        <f ca="1">IF(AND(tbl_LoanData[[#This Row],[Application Date]]&gt;=EOMONTH(TODAY(),-1)+1,tbl_LoanData[[#This Row],[Application Date]]&lt;=TODAY()),tbl_LoanData[[#This Row],[Loan Amount]],0)</f>
        <v>0</v>
      </c>
      <c r="AN6022" s="14">
        <f>tbl_LoanData[[#This Row],[Amount Paid]]-(Q6022-X6022)</f>
        <v>27485.919999999995</v>
      </c>
      <c r="AO6022" s="14">
        <f>IF(tbl_LoanData[[#This Row],[Application Status]]="Approved",1,0)</f>
        <v>1</v>
      </c>
      <c r="AP6022" s="22" t="str">
        <f t="shared" ca="1" si="283"/>
        <v/>
      </c>
      <c r="AQ6022" s="22" t="str">
        <f t="shared" ca="1" si="284"/>
        <v/>
      </c>
    </row>
    <row r="6023" spans="1:43" x14ac:dyDescent="0.3">
      <c r="A6023" s="2" t="s">
        <v>5155</v>
      </c>
      <c r="B6023" s="2" t="s">
        <v>5156</v>
      </c>
      <c r="C6023" s="2" t="s">
        <v>335</v>
      </c>
      <c r="D6023" s="2" t="s">
        <v>117</v>
      </c>
      <c r="E6023" s="2" t="s">
        <v>183</v>
      </c>
      <c r="F6023" s="2">
        <v>24</v>
      </c>
      <c r="G6023" s="2" t="s">
        <v>83</v>
      </c>
      <c r="H6023" s="2" t="s">
        <v>103</v>
      </c>
      <c r="I6023" s="2" t="s">
        <v>43</v>
      </c>
      <c r="J6023" s="3">
        <v>45981</v>
      </c>
      <c r="K6023" s="3">
        <v>45983</v>
      </c>
      <c r="L6023" s="2" t="s">
        <v>40</v>
      </c>
      <c r="M6023" s="2" t="s">
        <v>111</v>
      </c>
      <c r="N6023" s="2" t="s">
        <v>369</v>
      </c>
      <c r="O6023" s="4">
        <v>951000</v>
      </c>
      <c r="P6023" s="4">
        <v>218500</v>
      </c>
      <c r="Q6023" s="4">
        <v>732500</v>
      </c>
      <c r="R6023" s="2">
        <v>36</v>
      </c>
      <c r="S6023" s="5">
        <v>10.97</v>
      </c>
      <c r="T6023" s="4">
        <v>27043.49</v>
      </c>
      <c r="U6023" s="2" t="s">
        <v>73</v>
      </c>
      <c r="V6023" s="2" t="s">
        <v>74</v>
      </c>
      <c r="W6023" s="4">
        <v>216347.92</v>
      </c>
      <c r="X6023" s="4">
        <v>757217.83</v>
      </c>
      <c r="Y6023" s="4">
        <v>973565.75</v>
      </c>
      <c r="Z6023" s="2">
        <v>0</v>
      </c>
      <c r="AA6023" s="2" t="s">
        <v>56</v>
      </c>
      <c r="AB6023" s="2" t="s">
        <v>15735</v>
      </c>
      <c r="AC6023" s="2" t="s">
        <v>138</v>
      </c>
      <c r="AD6023" s="2" t="s">
        <v>76</v>
      </c>
      <c r="AE6023" s="5">
        <v>77.02</v>
      </c>
      <c r="AF6023" s="2">
        <v>0</v>
      </c>
      <c r="AG6023" s="2" t="s">
        <v>77</v>
      </c>
      <c r="AH6023" s="2">
        <v>2</v>
      </c>
      <c r="AI6023" s="6" t="str">
        <f t="shared" si="282"/>
        <v>18-24</v>
      </c>
      <c r="AJ6023" s="11">
        <f>YEAR(tbl_LoanData[[#This Row],[Application Date]])</f>
        <v>2025</v>
      </c>
      <c r="AK6023" s="11" t="str">
        <f>TEXT(tbl_LoanData[[#This Row],[Application Date]],"MMMM")</f>
        <v>November</v>
      </c>
      <c r="AL6023" s="12">
        <f>DATE(YEAR(tbl_LoanData[[#This Row],[Application Date]]),MONTH(tbl_LoanData[[#This Row],[Application Date]]),1)</f>
        <v>45962</v>
      </c>
      <c r="AM6023" s="14">
        <f ca="1">IF(AND(tbl_LoanData[[#This Row],[Application Date]]&gt;=EOMONTH(TODAY(),-1)+1,tbl_LoanData[[#This Row],[Application Date]]&lt;=TODAY()),tbl_LoanData[[#This Row],[Loan Amount]],0)</f>
        <v>0</v>
      </c>
      <c r="AN6023" s="14">
        <f>tbl_LoanData[[#This Row],[Amount Paid]]-(Q6023-X6023)</f>
        <v>241065.74999999997</v>
      </c>
      <c r="AO6023" s="14">
        <f>IF(tbl_LoanData[[#This Row],[Application Status]]="Approved",1,0)</f>
        <v>1</v>
      </c>
      <c r="AP6023" s="22" t="str">
        <f t="shared" ca="1" si="283"/>
        <v/>
      </c>
      <c r="AQ6023" s="22" t="str">
        <f t="shared" ca="1" si="284"/>
        <v/>
      </c>
    </row>
    <row r="6024" spans="1:43" ht="14.4" customHeight="1" x14ac:dyDescent="0.3">
      <c r="A6024" s="2" t="s">
        <v>5271</v>
      </c>
      <c r="B6024" s="2" t="s">
        <v>5272</v>
      </c>
      <c r="C6024" s="2" t="s">
        <v>423</v>
      </c>
      <c r="D6024" s="2" t="s">
        <v>142</v>
      </c>
      <c r="E6024" s="2" t="s">
        <v>204</v>
      </c>
      <c r="F6024" s="2">
        <v>40</v>
      </c>
      <c r="G6024" s="2" t="s">
        <v>69</v>
      </c>
      <c r="H6024" s="2" t="s">
        <v>244</v>
      </c>
      <c r="I6024" s="2" t="s">
        <v>48</v>
      </c>
      <c r="J6024" s="3">
        <v>45988</v>
      </c>
      <c r="K6024" s="3">
        <v>46006</v>
      </c>
      <c r="L6024" s="2" t="s">
        <v>40</v>
      </c>
      <c r="M6024" s="2" t="s">
        <v>94</v>
      </c>
      <c r="N6024" s="2" t="s">
        <v>95</v>
      </c>
      <c r="O6024" s="4">
        <v>1358000</v>
      </c>
      <c r="P6024" s="4">
        <v>217700</v>
      </c>
      <c r="Q6024" s="4">
        <v>1140300</v>
      </c>
      <c r="R6024" s="2">
        <v>36</v>
      </c>
      <c r="S6024" s="5">
        <v>14.79</v>
      </c>
      <c r="T6024" s="4">
        <v>45729.2</v>
      </c>
      <c r="U6024" s="2" t="s">
        <v>73</v>
      </c>
      <c r="V6024" s="2" t="s">
        <v>74</v>
      </c>
      <c r="W6024" s="4">
        <v>365833.6</v>
      </c>
      <c r="X6024" s="4">
        <v>1280417.51</v>
      </c>
      <c r="Y6024" s="4">
        <v>1646251.11</v>
      </c>
      <c r="Z6024" s="2">
        <v>0</v>
      </c>
      <c r="AA6024" s="2" t="s">
        <v>56</v>
      </c>
      <c r="AB6024" s="2" t="s">
        <v>15735</v>
      </c>
      <c r="AC6024" s="2" t="s">
        <v>129</v>
      </c>
      <c r="AD6024" s="2" t="s">
        <v>76</v>
      </c>
      <c r="AE6024" s="5">
        <v>83.97</v>
      </c>
      <c r="AF6024" s="2">
        <v>0</v>
      </c>
      <c r="AG6024" s="2" t="s">
        <v>77</v>
      </c>
      <c r="AH6024" s="2">
        <v>18</v>
      </c>
      <c r="AI6024" s="6" t="str">
        <f t="shared" si="282"/>
        <v>35-44</v>
      </c>
      <c r="AJ6024" s="11">
        <f>YEAR(tbl_LoanData[[#This Row],[Application Date]])</f>
        <v>2025</v>
      </c>
      <c r="AK6024" s="11" t="str">
        <f>TEXT(tbl_LoanData[[#This Row],[Application Date]],"MMMM")</f>
        <v>November</v>
      </c>
      <c r="AL6024" s="12">
        <f>DATE(YEAR(tbl_LoanData[[#This Row],[Application Date]]),MONTH(tbl_LoanData[[#This Row],[Application Date]]),1)</f>
        <v>45962</v>
      </c>
      <c r="AM6024" s="14">
        <f ca="1">IF(AND(tbl_LoanData[[#This Row],[Application Date]]&gt;=EOMONTH(TODAY(),-1)+1,tbl_LoanData[[#This Row],[Application Date]]&lt;=TODAY()),tbl_LoanData[[#This Row],[Loan Amount]],0)</f>
        <v>0</v>
      </c>
      <c r="AN6024" s="14">
        <f>tbl_LoanData[[#This Row],[Amount Paid]]-(Q6024-X6024)</f>
        <v>505951.11</v>
      </c>
      <c r="AO6024" s="14">
        <f>IF(tbl_LoanData[[#This Row],[Application Status]]="Approved",1,0)</f>
        <v>1</v>
      </c>
      <c r="AP6024" s="22" t="str">
        <f t="shared" ca="1" si="283"/>
        <v/>
      </c>
      <c r="AQ6024" s="22" t="str">
        <f t="shared" ca="1" si="284"/>
        <v/>
      </c>
    </row>
    <row r="6025" spans="1:43" x14ac:dyDescent="0.3">
      <c r="A6025" s="2" t="s">
        <v>5373</v>
      </c>
      <c r="B6025" s="2" t="s">
        <v>5374</v>
      </c>
      <c r="C6025" s="2" t="s">
        <v>599</v>
      </c>
      <c r="D6025" s="2" t="s">
        <v>82</v>
      </c>
      <c r="E6025" s="2" t="s">
        <v>190</v>
      </c>
      <c r="F6025" s="2">
        <v>44</v>
      </c>
      <c r="G6025" s="2" t="s">
        <v>83</v>
      </c>
      <c r="H6025" s="2" t="s">
        <v>93</v>
      </c>
      <c r="I6025" s="2" t="s">
        <v>50</v>
      </c>
      <c r="J6025" s="3">
        <v>45976</v>
      </c>
      <c r="K6025" s="3"/>
      <c r="L6025" s="2" t="s">
        <v>37</v>
      </c>
      <c r="M6025" s="2" t="s">
        <v>260</v>
      </c>
      <c r="N6025" s="2" t="s">
        <v>457</v>
      </c>
      <c r="O6025" s="4">
        <v>125000</v>
      </c>
      <c r="P6025" s="4">
        <v>17100</v>
      </c>
      <c r="Q6025" s="4">
        <v>107900</v>
      </c>
      <c r="R6025" s="2">
        <v>18</v>
      </c>
      <c r="S6025" s="5">
        <v>5.16</v>
      </c>
      <c r="T6025" s="4">
        <v>6458.41</v>
      </c>
      <c r="U6025" s="2" t="s">
        <v>113</v>
      </c>
      <c r="V6025" s="2" t="s">
        <v>97</v>
      </c>
      <c r="W6025" s="4">
        <v>0</v>
      </c>
      <c r="X6025" s="4">
        <v>0</v>
      </c>
      <c r="Y6025" s="4">
        <v>116251.46</v>
      </c>
      <c r="Z6025" s="2">
        <v>0</v>
      </c>
      <c r="AA6025" s="2" t="s">
        <v>97</v>
      </c>
      <c r="AB6025" s="2" t="s">
        <v>15731</v>
      </c>
      <c r="AC6025" s="2" t="s">
        <v>87</v>
      </c>
      <c r="AD6025" s="2" t="s">
        <v>76</v>
      </c>
      <c r="AE6025" s="5">
        <v>86.32</v>
      </c>
      <c r="AF6025" s="2">
        <v>0</v>
      </c>
      <c r="AG6025" s="2" t="s">
        <v>97</v>
      </c>
      <c r="AH6025" s="2"/>
      <c r="AI6025" s="6" t="str">
        <f t="shared" si="282"/>
        <v>35-44</v>
      </c>
      <c r="AJ6025" s="11">
        <f>YEAR(tbl_LoanData[[#This Row],[Application Date]])</f>
        <v>2025</v>
      </c>
      <c r="AK6025" s="11" t="str">
        <f>TEXT(tbl_LoanData[[#This Row],[Application Date]],"MMMM")</f>
        <v>November</v>
      </c>
      <c r="AL6025" s="12">
        <f>DATE(YEAR(tbl_LoanData[[#This Row],[Application Date]]),MONTH(tbl_LoanData[[#This Row],[Application Date]]),1)</f>
        <v>45962</v>
      </c>
      <c r="AM6025" s="14">
        <f ca="1">IF(AND(tbl_LoanData[[#This Row],[Application Date]]&gt;=EOMONTH(TODAY(),-1)+1,tbl_LoanData[[#This Row],[Application Date]]&lt;=TODAY()),tbl_LoanData[[#This Row],[Loan Amount]],0)</f>
        <v>0</v>
      </c>
      <c r="AN6025" s="14">
        <f>tbl_LoanData[[#This Row],[Amount Paid]]-(Q6025-X6025)</f>
        <v>-107900</v>
      </c>
      <c r="AO6025" s="14">
        <f>IF(tbl_LoanData[[#This Row],[Application Status]]="Approved",1,0)</f>
        <v>0</v>
      </c>
      <c r="AP6025" s="22" t="str">
        <f t="shared" ca="1" si="283"/>
        <v/>
      </c>
      <c r="AQ6025" s="22" t="str">
        <f t="shared" ca="1" si="284"/>
        <v/>
      </c>
    </row>
    <row r="6026" spans="1:43" ht="14.4" customHeight="1" x14ac:dyDescent="0.3">
      <c r="A6026" s="2" t="s">
        <v>5379</v>
      </c>
      <c r="B6026" s="2" t="s">
        <v>5380</v>
      </c>
      <c r="C6026" s="2" t="s">
        <v>464</v>
      </c>
      <c r="D6026" s="2" t="s">
        <v>204</v>
      </c>
      <c r="E6026" s="2" t="s">
        <v>183</v>
      </c>
      <c r="F6026" s="2">
        <v>37</v>
      </c>
      <c r="G6026" s="2" t="s">
        <v>83</v>
      </c>
      <c r="H6026" s="2" t="s">
        <v>156</v>
      </c>
      <c r="I6026" s="2" t="s">
        <v>45</v>
      </c>
      <c r="J6026" s="3">
        <v>45974</v>
      </c>
      <c r="K6026" s="3">
        <v>45986</v>
      </c>
      <c r="L6026" s="2" t="s">
        <v>40</v>
      </c>
      <c r="M6026" s="2" t="s">
        <v>85</v>
      </c>
      <c r="N6026" s="2" t="s">
        <v>274</v>
      </c>
      <c r="O6026" s="4">
        <v>1333000</v>
      </c>
      <c r="P6026" s="4">
        <v>417400</v>
      </c>
      <c r="Q6026" s="4">
        <v>915600</v>
      </c>
      <c r="R6026" s="2">
        <v>36</v>
      </c>
      <c r="S6026" s="5">
        <v>7.21</v>
      </c>
      <c r="T6026" s="4">
        <v>30934.560000000001</v>
      </c>
      <c r="U6026" s="2" t="s">
        <v>73</v>
      </c>
      <c r="V6026" s="2" t="s">
        <v>74</v>
      </c>
      <c r="W6026" s="4">
        <v>216541.92</v>
      </c>
      <c r="X6026" s="4">
        <v>897102.36</v>
      </c>
      <c r="Y6026" s="4">
        <v>1113644.28</v>
      </c>
      <c r="Z6026" s="2">
        <v>31</v>
      </c>
      <c r="AA6026" s="2" t="s">
        <v>58</v>
      </c>
      <c r="AB6026" s="2" t="s">
        <v>15731</v>
      </c>
      <c r="AC6026" s="2" t="s">
        <v>213</v>
      </c>
      <c r="AD6026" s="2" t="s">
        <v>76</v>
      </c>
      <c r="AE6026" s="5">
        <v>68.69</v>
      </c>
      <c r="AF6026" s="2">
        <v>1</v>
      </c>
      <c r="AG6026" s="2" t="s">
        <v>15718</v>
      </c>
      <c r="AH6026" s="2">
        <v>12</v>
      </c>
      <c r="AI6026" s="6" t="str">
        <f t="shared" si="282"/>
        <v>35-44</v>
      </c>
      <c r="AJ6026" s="11">
        <f>YEAR(tbl_LoanData[[#This Row],[Application Date]])</f>
        <v>2025</v>
      </c>
      <c r="AK6026" s="11" t="str">
        <f>TEXT(tbl_LoanData[[#This Row],[Application Date]],"MMMM")</f>
        <v>November</v>
      </c>
      <c r="AL6026" s="12">
        <f>DATE(YEAR(tbl_LoanData[[#This Row],[Application Date]]),MONTH(tbl_LoanData[[#This Row],[Application Date]]),1)</f>
        <v>45962</v>
      </c>
      <c r="AM6026" s="14">
        <f ca="1">IF(AND(tbl_LoanData[[#This Row],[Application Date]]&gt;=EOMONTH(TODAY(),-1)+1,tbl_LoanData[[#This Row],[Application Date]]&lt;=TODAY()),tbl_LoanData[[#This Row],[Loan Amount]],0)</f>
        <v>0</v>
      </c>
      <c r="AN6026" s="14">
        <f>tbl_LoanData[[#This Row],[Amount Paid]]-(Q6026-X6026)</f>
        <v>198044.28</v>
      </c>
      <c r="AO6026" s="14">
        <f>IF(tbl_LoanData[[#This Row],[Application Status]]="Approved",1,0)</f>
        <v>1</v>
      </c>
      <c r="AP6026" s="22" t="str">
        <f t="shared" ca="1" si="283"/>
        <v/>
      </c>
      <c r="AQ6026" s="22" t="str">
        <f t="shared" ca="1" si="284"/>
        <v/>
      </c>
    </row>
    <row r="6027" spans="1:43" ht="14.4" customHeight="1" x14ac:dyDescent="0.3">
      <c r="A6027" s="2" t="s">
        <v>5473</v>
      </c>
      <c r="B6027" s="2" t="s">
        <v>5474</v>
      </c>
      <c r="C6027" s="2" t="s">
        <v>1102</v>
      </c>
      <c r="D6027" s="2" t="s">
        <v>117</v>
      </c>
      <c r="E6027" s="2" t="s">
        <v>135</v>
      </c>
      <c r="F6027" s="2">
        <v>35</v>
      </c>
      <c r="G6027" s="2" t="s">
        <v>69</v>
      </c>
      <c r="H6027" s="2" t="s">
        <v>543</v>
      </c>
      <c r="I6027" s="2" t="s">
        <v>45</v>
      </c>
      <c r="J6027" s="3">
        <v>45964</v>
      </c>
      <c r="K6027" s="3">
        <v>45983</v>
      </c>
      <c r="L6027" s="2" t="s">
        <v>41</v>
      </c>
      <c r="M6027" s="2" t="s">
        <v>144</v>
      </c>
      <c r="N6027" s="2" t="s">
        <v>857</v>
      </c>
      <c r="O6027" s="4">
        <v>3484000</v>
      </c>
      <c r="P6027" s="4">
        <v>992800</v>
      </c>
      <c r="Q6027" s="4">
        <v>2491200</v>
      </c>
      <c r="R6027" s="2">
        <v>12</v>
      </c>
      <c r="S6027" s="5">
        <v>7.94</v>
      </c>
      <c r="T6027" s="4">
        <v>224083.44</v>
      </c>
      <c r="U6027" s="2" t="s">
        <v>73</v>
      </c>
      <c r="V6027" s="2" t="s">
        <v>74</v>
      </c>
      <c r="W6027" s="4">
        <v>1792667.52</v>
      </c>
      <c r="X6027" s="4">
        <v>896333.76</v>
      </c>
      <c r="Y6027" s="4">
        <v>2689001.28</v>
      </c>
      <c r="Z6027" s="2">
        <v>0</v>
      </c>
      <c r="AA6027" s="2" t="s">
        <v>56</v>
      </c>
      <c r="AB6027" s="2" t="s">
        <v>15730</v>
      </c>
      <c r="AC6027" s="2" t="s">
        <v>129</v>
      </c>
      <c r="AD6027" s="2" t="s">
        <v>76</v>
      </c>
      <c r="AE6027" s="5">
        <v>71.5</v>
      </c>
      <c r="AF6027" s="2">
        <v>0</v>
      </c>
      <c r="AG6027" s="2" t="s">
        <v>77</v>
      </c>
      <c r="AH6027" s="2">
        <v>19</v>
      </c>
      <c r="AI6027" s="6" t="str">
        <f t="shared" si="282"/>
        <v>35-44</v>
      </c>
      <c r="AJ6027" s="11">
        <f>YEAR(tbl_LoanData[[#This Row],[Application Date]])</f>
        <v>2025</v>
      </c>
      <c r="AK6027" s="11" t="str">
        <f>TEXT(tbl_LoanData[[#This Row],[Application Date]],"MMMM")</f>
        <v>November</v>
      </c>
      <c r="AL6027" s="12">
        <f>DATE(YEAR(tbl_LoanData[[#This Row],[Application Date]]),MONTH(tbl_LoanData[[#This Row],[Application Date]]),1)</f>
        <v>45962</v>
      </c>
      <c r="AM6027" s="14">
        <f ca="1">IF(AND(tbl_LoanData[[#This Row],[Application Date]]&gt;=EOMONTH(TODAY(),-1)+1,tbl_LoanData[[#This Row],[Application Date]]&lt;=TODAY()),tbl_LoanData[[#This Row],[Loan Amount]],0)</f>
        <v>0</v>
      </c>
      <c r="AN6027" s="14">
        <f>tbl_LoanData[[#This Row],[Amount Paid]]-(Q6027-X6027)</f>
        <v>197801.28000000003</v>
      </c>
      <c r="AO6027" s="14">
        <f>IF(tbl_LoanData[[#This Row],[Application Status]]="Approved",1,0)</f>
        <v>1</v>
      </c>
      <c r="AP6027" s="22" t="str">
        <f t="shared" ca="1" si="283"/>
        <v/>
      </c>
      <c r="AQ6027" s="22" t="str">
        <f t="shared" ca="1" si="284"/>
        <v/>
      </c>
    </row>
    <row r="6028" spans="1:43" ht="14.4" customHeight="1" x14ac:dyDescent="0.3">
      <c r="A6028" s="2" t="s">
        <v>5513</v>
      </c>
      <c r="B6028" s="2" t="s">
        <v>5514</v>
      </c>
      <c r="C6028" s="2" t="s">
        <v>310</v>
      </c>
      <c r="D6028" s="2" t="s">
        <v>161</v>
      </c>
      <c r="E6028" s="2" t="s">
        <v>135</v>
      </c>
      <c r="F6028" s="2">
        <v>53</v>
      </c>
      <c r="G6028" s="2" t="s">
        <v>69</v>
      </c>
      <c r="H6028" s="2" t="s">
        <v>70</v>
      </c>
      <c r="I6028" s="2" t="s">
        <v>50</v>
      </c>
      <c r="J6028" s="3">
        <v>45975</v>
      </c>
      <c r="K6028" s="3">
        <v>45989</v>
      </c>
      <c r="L6028" s="2" t="s">
        <v>40</v>
      </c>
      <c r="M6028" s="2" t="s">
        <v>71</v>
      </c>
      <c r="N6028" s="2" t="s">
        <v>137</v>
      </c>
      <c r="O6028" s="4">
        <v>1101000</v>
      </c>
      <c r="P6028" s="4">
        <v>381700</v>
      </c>
      <c r="Q6028" s="4">
        <v>719300</v>
      </c>
      <c r="R6028" s="2">
        <v>36</v>
      </c>
      <c r="S6028" s="5">
        <v>8.19</v>
      </c>
      <c r="T6028" s="4">
        <v>24889.78</v>
      </c>
      <c r="U6028" s="2" t="s">
        <v>73</v>
      </c>
      <c r="V6028" s="2" t="s">
        <v>74</v>
      </c>
      <c r="W6028" s="4">
        <v>199118.24</v>
      </c>
      <c r="X6028" s="4">
        <v>696913.77</v>
      </c>
      <c r="Y6028" s="4">
        <v>896032.01</v>
      </c>
      <c r="Z6028" s="2">
        <v>0</v>
      </c>
      <c r="AA6028" s="2" t="s">
        <v>56</v>
      </c>
      <c r="AB6028" s="2" t="s">
        <v>15733</v>
      </c>
      <c r="AC6028" s="2" t="s">
        <v>332</v>
      </c>
      <c r="AD6028" s="2" t="s">
        <v>76</v>
      </c>
      <c r="AE6028" s="5">
        <v>65.33</v>
      </c>
      <c r="AF6028" s="2">
        <v>0</v>
      </c>
      <c r="AG6028" s="2" t="s">
        <v>77</v>
      </c>
      <c r="AH6028" s="2">
        <v>14</v>
      </c>
      <c r="AI6028" s="6" t="str">
        <f t="shared" si="282"/>
        <v>45-54</v>
      </c>
      <c r="AJ6028" s="11">
        <f>YEAR(tbl_LoanData[[#This Row],[Application Date]])</f>
        <v>2025</v>
      </c>
      <c r="AK6028" s="11" t="str">
        <f>TEXT(tbl_LoanData[[#This Row],[Application Date]],"MMMM")</f>
        <v>November</v>
      </c>
      <c r="AL6028" s="12">
        <f>DATE(YEAR(tbl_LoanData[[#This Row],[Application Date]]),MONTH(tbl_LoanData[[#This Row],[Application Date]]),1)</f>
        <v>45962</v>
      </c>
      <c r="AM6028" s="14">
        <f ca="1">IF(AND(tbl_LoanData[[#This Row],[Application Date]]&gt;=EOMONTH(TODAY(),-1)+1,tbl_LoanData[[#This Row],[Application Date]]&lt;=TODAY()),tbl_LoanData[[#This Row],[Loan Amount]],0)</f>
        <v>0</v>
      </c>
      <c r="AN6028" s="14">
        <f>tbl_LoanData[[#This Row],[Amount Paid]]-(Q6028-X6028)</f>
        <v>176732.01</v>
      </c>
      <c r="AO6028" s="14">
        <f>IF(tbl_LoanData[[#This Row],[Application Status]]="Approved",1,0)</f>
        <v>1</v>
      </c>
      <c r="AP6028" s="22" t="str">
        <f t="shared" ca="1" si="283"/>
        <v/>
      </c>
      <c r="AQ6028" s="22" t="str">
        <f t="shared" ca="1" si="284"/>
        <v/>
      </c>
    </row>
    <row r="6029" spans="1:43" ht="14.4" customHeight="1" x14ac:dyDescent="0.3">
      <c r="A6029" s="2" t="s">
        <v>5793</v>
      </c>
      <c r="B6029" s="2" t="s">
        <v>5794</v>
      </c>
      <c r="C6029" s="2" t="s">
        <v>356</v>
      </c>
      <c r="D6029" s="2" t="s">
        <v>254</v>
      </c>
      <c r="E6029" s="2" t="s">
        <v>385</v>
      </c>
      <c r="F6029" s="2">
        <v>30</v>
      </c>
      <c r="G6029" s="2" t="s">
        <v>69</v>
      </c>
      <c r="H6029" s="2" t="s">
        <v>136</v>
      </c>
      <c r="I6029" s="2" t="s">
        <v>49</v>
      </c>
      <c r="J6029" s="3">
        <v>45979</v>
      </c>
      <c r="K6029" s="3">
        <v>45990</v>
      </c>
      <c r="L6029" s="2" t="s">
        <v>39</v>
      </c>
      <c r="M6029" s="2" t="s">
        <v>167</v>
      </c>
      <c r="N6029" s="2" t="s">
        <v>491</v>
      </c>
      <c r="O6029" s="4">
        <v>2251000</v>
      </c>
      <c r="P6029" s="4">
        <v>432400</v>
      </c>
      <c r="Q6029" s="4">
        <v>1818600</v>
      </c>
      <c r="R6029" s="2">
        <v>48</v>
      </c>
      <c r="S6029" s="5">
        <v>9.5500000000000007</v>
      </c>
      <c r="T6029" s="4">
        <v>52360.52</v>
      </c>
      <c r="U6029" s="2" t="s">
        <v>73</v>
      </c>
      <c r="V6029" s="2" t="s">
        <v>74</v>
      </c>
      <c r="W6029" s="4">
        <v>366523.64</v>
      </c>
      <c r="X6029" s="4">
        <v>2146781.56</v>
      </c>
      <c r="Y6029" s="4">
        <v>2513305.2000000002</v>
      </c>
      <c r="Z6029" s="2">
        <v>32</v>
      </c>
      <c r="AA6029" s="2" t="s">
        <v>58</v>
      </c>
      <c r="AB6029" s="2" t="s">
        <v>15729</v>
      </c>
      <c r="AC6029" s="2" t="s">
        <v>213</v>
      </c>
      <c r="AD6029" s="2" t="s">
        <v>76</v>
      </c>
      <c r="AE6029" s="5">
        <v>80.790000000000006</v>
      </c>
      <c r="AF6029" s="2">
        <v>1</v>
      </c>
      <c r="AG6029" s="2" t="s">
        <v>15718</v>
      </c>
      <c r="AH6029" s="2">
        <v>11</v>
      </c>
      <c r="AI6029" s="6" t="str">
        <f t="shared" si="282"/>
        <v>25-34</v>
      </c>
      <c r="AJ6029" s="11">
        <f>YEAR(tbl_LoanData[[#This Row],[Application Date]])</f>
        <v>2025</v>
      </c>
      <c r="AK6029" s="11" t="str">
        <f>TEXT(tbl_LoanData[[#This Row],[Application Date]],"MMMM")</f>
        <v>November</v>
      </c>
      <c r="AL6029" s="12">
        <f>DATE(YEAR(tbl_LoanData[[#This Row],[Application Date]]),MONTH(tbl_LoanData[[#This Row],[Application Date]]),1)</f>
        <v>45962</v>
      </c>
      <c r="AM6029" s="14">
        <f ca="1">IF(AND(tbl_LoanData[[#This Row],[Application Date]]&gt;=EOMONTH(TODAY(),-1)+1,tbl_LoanData[[#This Row],[Application Date]]&lt;=TODAY()),tbl_LoanData[[#This Row],[Loan Amount]],0)</f>
        <v>0</v>
      </c>
      <c r="AN6029" s="14">
        <f>tbl_LoanData[[#This Row],[Amount Paid]]-(Q6029-X6029)</f>
        <v>694705.20000000007</v>
      </c>
      <c r="AO6029" s="14">
        <f>IF(tbl_LoanData[[#This Row],[Application Status]]="Approved",1,0)</f>
        <v>1</v>
      </c>
      <c r="AP6029" s="22" t="str">
        <f t="shared" ca="1" si="283"/>
        <v/>
      </c>
      <c r="AQ6029" s="22" t="str">
        <f t="shared" ca="1" si="284"/>
        <v/>
      </c>
    </row>
    <row r="6030" spans="1:43" ht="14.4" customHeight="1" x14ac:dyDescent="0.3">
      <c r="A6030" s="2" t="s">
        <v>5873</v>
      </c>
      <c r="B6030" s="2" t="s">
        <v>5874</v>
      </c>
      <c r="C6030" s="2" t="s">
        <v>220</v>
      </c>
      <c r="D6030" s="2" t="s">
        <v>142</v>
      </c>
      <c r="E6030" s="2" t="s">
        <v>402</v>
      </c>
      <c r="F6030" s="2">
        <v>31</v>
      </c>
      <c r="G6030" s="2" t="s">
        <v>69</v>
      </c>
      <c r="H6030" s="2" t="s">
        <v>307</v>
      </c>
      <c r="I6030" s="2" t="s">
        <v>43</v>
      </c>
      <c r="J6030" s="3">
        <v>45969</v>
      </c>
      <c r="K6030" s="3">
        <v>45989</v>
      </c>
      <c r="L6030" s="2" t="s">
        <v>36</v>
      </c>
      <c r="M6030" s="2" t="s">
        <v>104</v>
      </c>
      <c r="N6030" s="2" t="s">
        <v>592</v>
      </c>
      <c r="O6030" s="4">
        <v>1636000</v>
      </c>
      <c r="P6030" s="4">
        <v>591300</v>
      </c>
      <c r="Q6030" s="4">
        <v>1044700</v>
      </c>
      <c r="R6030" s="2">
        <v>24</v>
      </c>
      <c r="S6030" s="5">
        <v>10.69</v>
      </c>
      <c r="T6030" s="4">
        <v>52835.7</v>
      </c>
      <c r="U6030" s="2" t="s">
        <v>73</v>
      </c>
      <c r="V6030" s="2" t="s">
        <v>74</v>
      </c>
      <c r="W6030" s="4">
        <v>422685.6</v>
      </c>
      <c r="X6030" s="4">
        <v>845371.26</v>
      </c>
      <c r="Y6030" s="4">
        <v>1268056.8600000001</v>
      </c>
      <c r="Z6030" s="2">
        <v>0</v>
      </c>
      <c r="AA6030" s="2" t="s">
        <v>56</v>
      </c>
      <c r="AB6030" s="2" t="s">
        <v>15735</v>
      </c>
      <c r="AC6030" s="2" t="s">
        <v>213</v>
      </c>
      <c r="AD6030" s="2" t="s">
        <v>76</v>
      </c>
      <c r="AE6030" s="5">
        <v>63.86</v>
      </c>
      <c r="AF6030" s="2">
        <v>0</v>
      </c>
      <c r="AG6030" s="2" t="s">
        <v>77</v>
      </c>
      <c r="AH6030" s="2">
        <v>20</v>
      </c>
      <c r="AI6030" s="6" t="str">
        <f t="shared" si="282"/>
        <v>25-34</v>
      </c>
      <c r="AJ6030" s="11">
        <f>YEAR(tbl_LoanData[[#This Row],[Application Date]])</f>
        <v>2025</v>
      </c>
      <c r="AK6030" s="11" t="str">
        <f>TEXT(tbl_LoanData[[#This Row],[Application Date]],"MMMM")</f>
        <v>November</v>
      </c>
      <c r="AL6030" s="12">
        <f>DATE(YEAR(tbl_LoanData[[#This Row],[Application Date]]),MONTH(tbl_LoanData[[#This Row],[Application Date]]),1)</f>
        <v>45962</v>
      </c>
      <c r="AM6030" s="14">
        <f ca="1">IF(AND(tbl_LoanData[[#This Row],[Application Date]]&gt;=EOMONTH(TODAY(),-1)+1,tbl_LoanData[[#This Row],[Application Date]]&lt;=TODAY()),tbl_LoanData[[#This Row],[Loan Amount]],0)</f>
        <v>0</v>
      </c>
      <c r="AN6030" s="14">
        <f>tbl_LoanData[[#This Row],[Amount Paid]]-(Q6030-X6030)</f>
        <v>223356.86</v>
      </c>
      <c r="AO6030" s="14">
        <f>IF(tbl_LoanData[[#This Row],[Application Status]]="Approved",1,0)</f>
        <v>1</v>
      </c>
      <c r="AP6030" s="22" t="str">
        <f t="shared" ca="1" si="283"/>
        <v/>
      </c>
      <c r="AQ6030" s="22" t="str">
        <f t="shared" ca="1" si="284"/>
        <v/>
      </c>
    </row>
    <row r="6031" spans="1:43" ht="14.4" customHeight="1" x14ac:dyDescent="0.3">
      <c r="A6031" s="2" t="s">
        <v>5893</v>
      </c>
      <c r="B6031" s="2" t="s">
        <v>5894</v>
      </c>
      <c r="C6031" s="2" t="s">
        <v>376</v>
      </c>
      <c r="D6031" s="2" t="s">
        <v>67</v>
      </c>
      <c r="E6031" s="2" t="s">
        <v>189</v>
      </c>
      <c r="F6031" s="2">
        <v>46</v>
      </c>
      <c r="G6031" s="2" t="s">
        <v>69</v>
      </c>
      <c r="H6031" s="2" t="s">
        <v>298</v>
      </c>
      <c r="I6031" s="2" t="s">
        <v>43</v>
      </c>
      <c r="J6031" s="3">
        <v>45984</v>
      </c>
      <c r="K6031" s="3">
        <v>46003</v>
      </c>
      <c r="L6031" s="2" t="s">
        <v>38</v>
      </c>
      <c r="M6031" s="2" t="s">
        <v>144</v>
      </c>
      <c r="N6031" s="2" t="s">
        <v>382</v>
      </c>
      <c r="O6031" s="4">
        <v>1521000</v>
      </c>
      <c r="P6031" s="4">
        <v>233100</v>
      </c>
      <c r="Q6031" s="4">
        <v>1287900</v>
      </c>
      <c r="R6031" s="2">
        <v>48</v>
      </c>
      <c r="S6031" s="5">
        <v>9.11</v>
      </c>
      <c r="T6031" s="4">
        <v>36608.559999999998</v>
      </c>
      <c r="U6031" s="2" t="s">
        <v>73</v>
      </c>
      <c r="V6031" s="2" t="s">
        <v>35</v>
      </c>
      <c r="W6031" s="4">
        <v>0</v>
      </c>
      <c r="X6031" s="4">
        <v>1757210.76</v>
      </c>
      <c r="Y6031" s="4">
        <v>1757210.76</v>
      </c>
      <c r="Z6031" s="2">
        <v>248</v>
      </c>
      <c r="AA6031" s="2" t="s">
        <v>60</v>
      </c>
      <c r="AB6031" s="2" t="s">
        <v>15735</v>
      </c>
      <c r="AC6031" s="2" t="s">
        <v>138</v>
      </c>
      <c r="AD6031" s="2" t="s">
        <v>76</v>
      </c>
      <c r="AE6031" s="5">
        <v>84.67</v>
      </c>
      <c r="AF6031" s="2">
        <v>8</v>
      </c>
      <c r="AG6031" s="2" t="s">
        <v>130</v>
      </c>
      <c r="AH6031" s="2">
        <v>19</v>
      </c>
      <c r="AI6031" s="6" t="str">
        <f t="shared" si="282"/>
        <v>45-54</v>
      </c>
      <c r="AJ6031" s="11">
        <f>YEAR(tbl_LoanData[[#This Row],[Application Date]])</f>
        <v>2025</v>
      </c>
      <c r="AK6031" s="11" t="str">
        <f>TEXT(tbl_LoanData[[#This Row],[Application Date]],"MMMM")</f>
        <v>November</v>
      </c>
      <c r="AL6031" s="12">
        <f>DATE(YEAR(tbl_LoanData[[#This Row],[Application Date]]),MONTH(tbl_LoanData[[#This Row],[Application Date]]),1)</f>
        <v>45962</v>
      </c>
      <c r="AM6031" s="14">
        <f ca="1">IF(AND(tbl_LoanData[[#This Row],[Application Date]]&gt;=EOMONTH(TODAY(),-1)+1,tbl_LoanData[[#This Row],[Application Date]]&lt;=TODAY()),tbl_LoanData[[#This Row],[Loan Amount]],0)</f>
        <v>0</v>
      </c>
      <c r="AN6031" s="14">
        <f>tbl_LoanData[[#This Row],[Amount Paid]]-(Q6031-X6031)</f>
        <v>469310.76</v>
      </c>
      <c r="AO6031" s="14">
        <f>IF(tbl_LoanData[[#This Row],[Application Status]]="Approved",1,0)</f>
        <v>1</v>
      </c>
      <c r="AP6031" s="22" t="str">
        <f t="shared" ca="1" si="283"/>
        <v/>
      </c>
      <c r="AQ6031" s="22" t="str">
        <f t="shared" ca="1" si="284"/>
        <v/>
      </c>
    </row>
    <row r="6032" spans="1:43" ht="14.4" customHeight="1" x14ac:dyDescent="0.3">
      <c r="A6032" s="2" t="s">
        <v>5935</v>
      </c>
      <c r="B6032" s="2" t="s">
        <v>5936</v>
      </c>
      <c r="C6032" s="2" t="s">
        <v>530</v>
      </c>
      <c r="D6032" s="2" t="s">
        <v>101</v>
      </c>
      <c r="E6032" s="2" t="s">
        <v>176</v>
      </c>
      <c r="F6032" s="2">
        <v>38</v>
      </c>
      <c r="G6032" s="2" t="s">
        <v>69</v>
      </c>
      <c r="H6032" s="2" t="s">
        <v>103</v>
      </c>
      <c r="I6032" s="2" t="s">
        <v>43</v>
      </c>
      <c r="J6032" s="3">
        <v>45973</v>
      </c>
      <c r="K6032" s="3">
        <v>45989</v>
      </c>
      <c r="L6032" s="2" t="s">
        <v>41</v>
      </c>
      <c r="M6032" s="2" t="s">
        <v>552</v>
      </c>
      <c r="N6032" s="2" t="s">
        <v>553</v>
      </c>
      <c r="O6032" s="4">
        <v>2442000</v>
      </c>
      <c r="P6032" s="4">
        <v>290900</v>
      </c>
      <c r="Q6032" s="4">
        <v>2151100</v>
      </c>
      <c r="R6032" s="2">
        <v>18</v>
      </c>
      <c r="S6032" s="5">
        <v>14.46</v>
      </c>
      <c r="T6032" s="4">
        <v>145426.31</v>
      </c>
      <c r="U6032" s="2" t="s">
        <v>73</v>
      </c>
      <c r="V6032" s="2" t="s">
        <v>74</v>
      </c>
      <c r="W6032" s="4">
        <v>727131.55</v>
      </c>
      <c r="X6032" s="4">
        <v>1890542.04</v>
      </c>
      <c r="Y6032" s="4">
        <v>2617673.59</v>
      </c>
      <c r="Z6032" s="2">
        <v>90</v>
      </c>
      <c r="AA6032" s="2" t="s">
        <v>59</v>
      </c>
      <c r="AB6032" s="2" t="s">
        <v>15729</v>
      </c>
      <c r="AC6032" s="2" t="s">
        <v>360</v>
      </c>
      <c r="AD6032" s="2" t="s">
        <v>76</v>
      </c>
      <c r="AE6032" s="5">
        <v>88.09</v>
      </c>
      <c r="AF6032" s="2">
        <v>3</v>
      </c>
      <c r="AG6032" s="2" t="s">
        <v>130</v>
      </c>
      <c r="AH6032" s="2">
        <v>16</v>
      </c>
      <c r="AI6032" s="6" t="str">
        <f t="shared" si="282"/>
        <v>35-44</v>
      </c>
      <c r="AJ6032" s="11">
        <f>YEAR(tbl_LoanData[[#This Row],[Application Date]])</f>
        <v>2025</v>
      </c>
      <c r="AK6032" s="11" t="str">
        <f>TEXT(tbl_LoanData[[#This Row],[Application Date]],"MMMM")</f>
        <v>November</v>
      </c>
      <c r="AL6032" s="12">
        <f>DATE(YEAR(tbl_LoanData[[#This Row],[Application Date]]),MONTH(tbl_LoanData[[#This Row],[Application Date]]),1)</f>
        <v>45962</v>
      </c>
      <c r="AM6032" s="14">
        <f ca="1">IF(AND(tbl_LoanData[[#This Row],[Application Date]]&gt;=EOMONTH(TODAY(),-1)+1,tbl_LoanData[[#This Row],[Application Date]]&lt;=TODAY()),tbl_LoanData[[#This Row],[Loan Amount]],0)</f>
        <v>0</v>
      </c>
      <c r="AN6032" s="14">
        <f>tbl_LoanData[[#This Row],[Amount Paid]]-(Q6032-X6032)</f>
        <v>466573.59000000008</v>
      </c>
      <c r="AO6032" s="14">
        <f>IF(tbl_LoanData[[#This Row],[Application Status]]="Approved",1,0)</f>
        <v>1</v>
      </c>
      <c r="AP6032" s="22" t="str">
        <f t="shared" ca="1" si="283"/>
        <v/>
      </c>
      <c r="AQ6032" s="22" t="str">
        <f t="shared" ca="1" si="284"/>
        <v/>
      </c>
    </row>
    <row r="6033" spans="1:43" ht="14.4" customHeight="1" x14ac:dyDescent="0.3">
      <c r="A6033" s="2" t="s">
        <v>6073</v>
      </c>
      <c r="B6033" s="2" t="s">
        <v>6074</v>
      </c>
      <c r="C6033" s="2" t="s">
        <v>429</v>
      </c>
      <c r="D6033" s="2" t="s">
        <v>268</v>
      </c>
      <c r="E6033" s="2" t="s">
        <v>189</v>
      </c>
      <c r="F6033" s="2">
        <v>62</v>
      </c>
      <c r="G6033" s="2" t="s">
        <v>83</v>
      </c>
      <c r="H6033" s="2" t="s">
        <v>177</v>
      </c>
      <c r="I6033" s="2" t="s">
        <v>43</v>
      </c>
      <c r="J6033" s="3">
        <v>45970</v>
      </c>
      <c r="K6033" s="3">
        <v>45983</v>
      </c>
      <c r="L6033" s="2" t="s">
        <v>37</v>
      </c>
      <c r="M6033" s="2" t="s">
        <v>104</v>
      </c>
      <c r="N6033" s="2" t="s">
        <v>192</v>
      </c>
      <c r="O6033" s="4">
        <v>228000</v>
      </c>
      <c r="P6033" s="4">
        <v>24300</v>
      </c>
      <c r="Q6033" s="4">
        <v>203700</v>
      </c>
      <c r="R6033" s="2">
        <v>18</v>
      </c>
      <c r="S6033" s="5">
        <v>14.98</v>
      </c>
      <c r="T6033" s="4">
        <v>13859.52</v>
      </c>
      <c r="U6033" s="2" t="s">
        <v>73</v>
      </c>
      <c r="V6033" s="2" t="s">
        <v>74</v>
      </c>
      <c r="W6033" s="4">
        <v>110876.16</v>
      </c>
      <c r="X6033" s="4">
        <v>138595.23000000001</v>
      </c>
      <c r="Y6033" s="4">
        <v>249471.39</v>
      </c>
      <c r="Z6033" s="2">
        <v>0</v>
      </c>
      <c r="AA6033" s="2" t="s">
        <v>56</v>
      </c>
      <c r="AB6033" s="2" t="s">
        <v>15736</v>
      </c>
      <c r="AC6033" s="2" t="s">
        <v>146</v>
      </c>
      <c r="AD6033" s="2" t="s">
        <v>76</v>
      </c>
      <c r="AE6033" s="5">
        <v>89.34</v>
      </c>
      <c r="AF6033" s="2">
        <v>0</v>
      </c>
      <c r="AG6033" s="2" t="s">
        <v>77</v>
      </c>
      <c r="AH6033" s="2">
        <v>13</v>
      </c>
      <c r="AI6033" s="6" t="str">
        <f t="shared" si="282"/>
        <v>55-64</v>
      </c>
      <c r="AJ6033" s="11">
        <f>YEAR(tbl_LoanData[[#This Row],[Application Date]])</f>
        <v>2025</v>
      </c>
      <c r="AK6033" s="11" t="str">
        <f>TEXT(tbl_LoanData[[#This Row],[Application Date]],"MMMM")</f>
        <v>November</v>
      </c>
      <c r="AL6033" s="12">
        <f>DATE(YEAR(tbl_LoanData[[#This Row],[Application Date]]),MONTH(tbl_LoanData[[#This Row],[Application Date]]),1)</f>
        <v>45962</v>
      </c>
      <c r="AM6033" s="14">
        <f ca="1">IF(AND(tbl_LoanData[[#This Row],[Application Date]]&gt;=EOMONTH(TODAY(),-1)+1,tbl_LoanData[[#This Row],[Application Date]]&lt;=TODAY()),tbl_LoanData[[#This Row],[Loan Amount]],0)</f>
        <v>0</v>
      </c>
      <c r="AN6033" s="14">
        <f>tbl_LoanData[[#This Row],[Amount Paid]]-(Q6033-X6033)</f>
        <v>45771.390000000014</v>
      </c>
      <c r="AO6033" s="14">
        <f>IF(tbl_LoanData[[#This Row],[Application Status]]="Approved",1,0)</f>
        <v>1</v>
      </c>
      <c r="AP6033" s="22" t="str">
        <f t="shared" ca="1" si="283"/>
        <v/>
      </c>
      <c r="AQ6033" s="22" t="str">
        <f t="shared" ca="1" si="284"/>
        <v/>
      </c>
    </row>
    <row r="6034" spans="1:43" ht="14.4" customHeight="1" x14ac:dyDescent="0.3">
      <c r="A6034" s="2" t="s">
        <v>6281</v>
      </c>
      <c r="B6034" s="2" t="s">
        <v>6282</v>
      </c>
      <c r="C6034" s="2" t="s">
        <v>66</v>
      </c>
      <c r="D6034" s="2" t="s">
        <v>161</v>
      </c>
      <c r="E6034" s="2" t="s">
        <v>117</v>
      </c>
      <c r="F6034" s="2">
        <v>49</v>
      </c>
      <c r="G6034" s="2" t="s">
        <v>69</v>
      </c>
      <c r="H6034" s="2" t="s">
        <v>298</v>
      </c>
      <c r="I6034" s="2" t="s">
        <v>43</v>
      </c>
      <c r="J6034" s="3">
        <v>45973</v>
      </c>
      <c r="K6034" s="3">
        <v>45982</v>
      </c>
      <c r="L6034" s="2" t="s">
        <v>39</v>
      </c>
      <c r="M6034" s="2" t="s">
        <v>157</v>
      </c>
      <c r="N6034" s="2" t="s">
        <v>359</v>
      </c>
      <c r="O6034" s="4">
        <v>2122000</v>
      </c>
      <c r="P6034" s="4">
        <v>292300</v>
      </c>
      <c r="Q6034" s="4">
        <v>1829700</v>
      </c>
      <c r="R6034" s="2">
        <v>60</v>
      </c>
      <c r="S6034" s="5">
        <v>12.54</v>
      </c>
      <c r="T6034" s="4">
        <v>49615.360000000001</v>
      </c>
      <c r="U6034" s="2" t="s">
        <v>73</v>
      </c>
      <c r="V6034" s="2" t="s">
        <v>74</v>
      </c>
      <c r="W6034" s="4">
        <v>347307.52000000002</v>
      </c>
      <c r="X6034" s="4">
        <v>2629614.38</v>
      </c>
      <c r="Y6034" s="4">
        <v>2976921.9</v>
      </c>
      <c r="Z6034" s="2">
        <v>56</v>
      </c>
      <c r="AA6034" s="2" t="s">
        <v>58</v>
      </c>
      <c r="AB6034" s="2" t="s">
        <v>15732</v>
      </c>
      <c r="AC6034" s="2" t="s">
        <v>360</v>
      </c>
      <c r="AD6034" s="2" t="s">
        <v>76</v>
      </c>
      <c r="AE6034" s="5">
        <v>86.23</v>
      </c>
      <c r="AF6034" s="2">
        <v>2</v>
      </c>
      <c r="AG6034" s="2" t="s">
        <v>15718</v>
      </c>
      <c r="AH6034" s="2">
        <v>9</v>
      </c>
      <c r="AI6034" s="6" t="str">
        <f t="shared" si="282"/>
        <v>45-54</v>
      </c>
      <c r="AJ6034" s="11">
        <f>YEAR(tbl_LoanData[[#This Row],[Application Date]])</f>
        <v>2025</v>
      </c>
      <c r="AK6034" s="11" t="str">
        <f>TEXT(tbl_LoanData[[#This Row],[Application Date]],"MMMM")</f>
        <v>November</v>
      </c>
      <c r="AL6034" s="12">
        <f>DATE(YEAR(tbl_LoanData[[#This Row],[Application Date]]),MONTH(tbl_LoanData[[#This Row],[Application Date]]),1)</f>
        <v>45962</v>
      </c>
      <c r="AM6034" s="14">
        <f ca="1">IF(AND(tbl_LoanData[[#This Row],[Application Date]]&gt;=EOMONTH(TODAY(),-1)+1,tbl_LoanData[[#This Row],[Application Date]]&lt;=TODAY()),tbl_LoanData[[#This Row],[Loan Amount]],0)</f>
        <v>0</v>
      </c>
      <c r="AN6034" s="14">
        <f>tbl_LoanData[[#This Row],[Amount Paid]]-(Q6034-X6034)</f>
        <v>1147221.8999999999</v>
      </c>
      <c r="AO6034" s="14">
        <f>IF(tbl_LoanData[[#This Row],[Application Status]]="Approved",1,0)</f>
        <v>1</v>
      </c>
      <c r="AP6034" s="22" t="str">
        <f t="shared" ca="1" si="283"/>
        <v/>
      </c>
      <c r="AQ6034" s="22" t="str">
        <f t="shared" ca="1" si="284"/>
        <v/>
      </c>
    </row>
    <row r="6035" spans="1:43" x14ac:dyDescent="0.3">
      <c r="A6035" s="2" t="s">
        <v>6613</v>
      </c>
      <c r="B6035" s="2" t="s">
        <v>6614</v>
      </c>
      <c r="C6035" s="2" t="s">
        <v>66</v>
      </c>
      <c r="D6035" s="2" t="s">
        <v>209</v>
      </c>
      <c r="E6035" s="2" t="s">
        <v>67</v>
      </c>
      <c r="F6035" s="2">
        <v>48</v>
      </c>
      <c r="G6035" s="2" t="s">
        <v>69</v>
      </c>
      <c r="H6035" s="2" t="s">
        <v>126</v>
      </c>
      <c r="I6035" s="2" t="s">
        <v>44</v>
      </c>
      <c r="J6035" s="3">
        <v>45980</v>
      </c>
      <c r="K6035" s="3"/>
      <c r="L6035" s="2" t="s">
        <v>41</v>
      </c>
      <c r="M6035" s="2" t="s">
        <v>184</v>
      </c>
      <c r="N6035" s="2" t="s">
        <v>185</v>
      </c>
      <c r="O6035" s="4">
        <v>2447000</v>
      </c>
      <c r="P6035" s="4">
        <v>397100</v>
      </c>
      <c r="Q6035" s="4">
        <v>2049900</v>
      </c>
      <c r="R6035" s="2">
        <v>24</v>
      </c>
      <c r="S6035" s="5">
        <v>8.66</v>
      </c>
      <c r="T6035" s="4">
        <v>100205.94</v>
      </c>
      <c r="U6035" s="2" t="s">
        <v>96</v>
      </c>
      <c r="V6035" s="2" t="s">
        <v>97</v>
      </c>
      <c r="W6035" s="4">
        <v>0</v>
      </c>
      <c r="X6035" s="4">
        <v>0</v>
      </c>
      <c r="Y6035" s="4">
        <v>2404942.6800000002</v>
      </c>
      <c r="Z6035" s="2">
        <v>0</v>
      </c>
      <c r="AA6035" s="2" t="s">
        <v>97</v>
      </c>
      <c r="AB6035" s="2" t="s">
        <v>15736</v>
      </c>
      <c r="AC6035" s="2" t="s">
        <v>332</v>
      </c>
      <c r="AD6035" s="2" t="s">
        <v>76</v>
      </c>
      <c r="AE6035" s="5">
        <v>83.77</v>
      </c>
      <c r="AF6035" s="2">
        <v>0</v>
      </c>
      <c r="AG6035" s="2" t="s">
        <v>97</v>
      </c>
      <c r="AH6035" s="2"/>
      <c r="AI6035" s="6" t="str">
        <f t="shared" si="282"/>
        <v>45-54</v>
      </c>
      <c r="AJ6035" s="11">
        <f>YEAR(tbl_LoanData[[#This Row],[Application Date]])</f>
        <v>2025</v>
      </c>
      <c r="AK6035" s="11" t="str">
        <f>TEXT(tbl_LoanData[[#This Row],[Application Date]],"MMMM")</f>
        <v>November</v>
      </c>
      <c r="AL6035" s="12">
        <f>DATE(YEAR(tbl_LoanData[[#This Row],[Application Date]]),MONTH(tbl_LoanData[[#This Row],[Application Date]]),1)</f>
        <v>45962</v>
      </c>
      <c r="AM6035" s="14">
        <f ca="1">IF(AND(tbl_LoanData[[#This Row],[Application Date]]&gt;=EOMONTH(TODAY(),-1)+1,tbl_LoanData[[#This Row],[Application Date]]&lt;=TODAY()),tbl_LoanData[[#This Row],[Loan Amount]],0)</f>
        <v>0</v>
      </c>
      <c r="AN6035" s="14">
        <f>tbl_LoanData[[#This Row],[Amount Paid]]-(Q6035-X6035)</f>
        <v>-2049900</v>
      </c>
      <c r="AO6035" s="14">
        <f>IF(tbl_LoanData[[#This Row],[Application Status]]="Approved",1,0)</f>
        <v>0</v>
      </c>
      <c r="AP6035" s="22" t="str">
        <f t="shared" ca="1" si="283"/>
        <v/>
      </c>
      <c r="AQ6035" s="22" t="str">
        <f t="shared" ca="1" si="284"/>
        <v/>
      </c>
    </row>
    <row r="6036" spans="1:43" ht="14.4" customHeight="1" x14ac:dyDescent="0.3">
      <c r="A6036" s="2" t="s">
        <v>6631</v>
      </c>
      <c r="B6036" s="2" t="s">
        <v>6632</v>
      </c>
      <c r="C6036" s="2" t="s">
        <v>208</v>
      </c>
      <c r="D6036" s="2" t="s">
        <v>176</v>
      </c>
      <c r="E6036" s="2" t="s">
        <v>118</v>
      </c>
      <c r="F6036" s="2">
        <v>57</v>
      </c>
      <c r="G6036" s="2" t="s">
        <v>69</v>
      </c>
      <c r="H6036" s="2" t="s">
        <v>313</v>
      </c>
      <c r="I6036" s="2" t="s">
        <v>44</v>
      </c>
      <c r="J6036" s="3">
        <v>45986</v>
      </c>
      <c r="K6036" s="3"/>
      <c r="L6036" s="2" t="s">
        <v>40</v>
      </c>
      <c r="M6036" s="2" t="s">
        <v>71</v>
      </c>
      <c r="N6036" s="2" t="s">
        <v>137</v>
      </c>
      <c r="O6036" s="4">
        <v>1297000</v>
      </c>
      <c r="P6036" s="4">
        <v>505100</v>
      </c>
      <c r="Q6036" s="4">
        <v>791900</v>
      </c>
      <c r="R6036" s="2">
        <v>36</v>
      </c>
      <c r="S6036" s="5">
        <v>7.54</v>
      </c>
      <c r="T6036" s="4">
        <v>26972.99</v>
      </c>
      <c r="U6036" s="2" t="s">
        <v>96</v>
      </c>
      <c r="V6036" s="2" t="s">
        <v>97</v>
      </c>
      <c r="W6036" s="4">
        <v>0</v>
      </c>
      <c r="X6036" s="4">
        <v>0</v>
      </c>
      <c r="Y6036" s="4">
        <v>971027.78</v>
      </c>
      <c r="Z6036" s="2">
        <v>0</v>
      </c>
      <c r="AA6036" s="2" t="s">
        <v>97</v>
      </c>
      <c r="AB6036" s="2" t="s">
        <v>15736</v>
      </c>
      <c r="AC6036" s="2" t="s">
        <v>138</v>
      </c>
      <c r="AD6036" s="2" t="s">
        <v>76</v>
      </c>
      <c r="AE6036" s="5">
        <v>61.06</v>
      </c>
      <c r="AF6036" s="2">
        <v>0</v>
      </c>
      <c r="AG6036" s="2" t="s">
        <v>97</v>
      </c>
      <c r="AH6036" s="2"/>
      <c r="AI6036" s="6" t="str">
        <f t="shared" si="282"/>
        <v>55-64</v>
      </c>
      <c r="AJ6036" s="11">
        <f>YEAR(tbl_LoanData[[#This Row],[Application Date]])</f>
        <v>2025</v>
      </c>
      <c r="AK6036" s="11" t="str">
        <f>TEXT(tbl_LoanData[[#This Row],[Application Date]],"MMMM")</f>
        <v>November</v>
      </c>
      <c r="AL6036" s="12">
        <f>DATE(YEAR(tbl_LoanData[[#This Row],[Application Date]]),MONTH(tbl_LoanData[[#This Row],[Application Date]]),1)</f>
        <v>45962</v>
      </c>
      <c r="AM6036" s="14">
        <f ca="1">IF(AND(tbl_LoanData[[#This Row],[Application Date]]&gt;=EOMONTH(TODAY(),-1)+1,tbl_LoanData[[#This Row],[Application Date]]&lt;=TODAY()),tbl_LoanData[[#This Row],[Loan Amount]],0)</f>
        <v>0</v>
      </c>
      <c r="AN6036" s="14">
        <f>tbl_LoanData[[#This Row],[Amount Paid]]-(Q6036-X6036)</f>
        <v>-791900</v>
      </c>
      <c r="AO6036" s="14">
        <f>IF(tbl_LoanData[[#This Row],[Application Status]]="Approved",1,0)</f>
        <v>0</v>
      </c>
      <c r="AP6036" s="22" t="str">
        <f t="shared" ca="1" si="283"/>
        <v/>
      </c>
      <c r="AQ6036" s="22" t="str">
        <f t="shared" ca="1" si="284"/>
        <v/>
      </c>
    </row>
    <row r="6037" spans="1:43" ht="14.4" customHeight="1" x14ac:dyDescent="0.3">
      <c r="A6037" s="2" t="s">
        <v>6691</v>
      </c>
      <c r="B6037" s="2" t="s">
        <v>6692</v>
      </c>
      <c r="C6037" s="2" t="s">
        <v>175</v>
      </c>
      <c r="D6037" s="2" t="s">
        <v>67</v>
      </c>
      <c r="E6037" s="2" t="s">
        <v>255</v>
      </c>
      <c r="F6037" s="2">
        <v>38</v>
      </c>
      <c r="G6037" s="2" t="s">
        <v>83</v>
      </c>
      <c r="H6037" s="2" t="s">
        <v>256</v>
      </c>
      <c r="I6037" s="2" t="s">
        <v>43</v>
      </c>
      <c r="J6037" s="3">
        <v>45978</v>
      </c>
      <c r="K6037" s="3">
        <v>45991</v>
      </c>
      <c r="L6037" s="2" t="s">
        <v>39</v>
      </c>
      <c r="M6037" s="2" t="s">
        <v>94</v>
      </c>
      <c r="N6037" s="2" t="s">
        <v>418</v>
      </c>
      <c r="O6037" s="4">
        <v>1708000</v>
      </c>
      <c r="P6037" s="4">
        <v>641400</v>
      </c>
      <c r="Q6037" s="4">
        <v>1066600</v>
      </c>
      <c r="R6037" s="2">
        <v>36</v>
      </c>
      <c r="S6037" s="5">
        <v>8.26</v>
      </c>
      <c r="T6037" s="4">
        <v>36969.54</v>
      </c>
      <c r="U6037" s="2" t="s">
        <v>73</v>
      </c>
      <c r="V6037" s="2" t="s">
        <v>74</v>
      </c>
      <c r="W6037" s="4">
        <v>295756.32</v>
      </c>
      <c r="X6037" s="4">
        <v>1035147.16</v>
      </c>
      <c r="Y6037" s="4">
        <v>1330903.48</v>
      </c>
      <c r="Z6037" s="2">
        <v>0</v>
      </c>
      <c r="AA6037" s="2" t="s">
        <v>56</v>
      </c>
      <c r="AB6037" s="2" t="s">
        <v>15728</v>
      </c>
      <c r="AC6037" s="2" t="s">
        <v>146</v>
      </c>
      <c r="AD6037" s="2" t="s">
        <v>76</v>
      </c>
      <c r="AE6037" s="5">
        <v>62.45</v>
      </c>
      <c r="AF6037" s="2">
        <v>0</v>
      </c>
      <c r="AG6037" s="2" t="s">
        <v>77</v>
      </c>
      <c r="AH6037" s="2">
        <v>13</v>
      </c>
      <c r="AI6037" s="6" t="str">
        <f t="shared" si="282"/>
        <v>35-44</v>
      </c>
      <c r="AJ6037" s="11">
        <f>YEAR(tbl_LoanData[[#This Row],[Application Date]])</f>
        <v>2025</v>
      </c>
      <c r="AK6037" s="11" t="str">
        <f>TEXT(tbl_LoanData[[#This Row],[Application Date]],"MMMM")</f>
        <v>November</v>
      </c>
      <c r="AL6037" s="12">
        <f>DATE(YEAR(tbl_LoanData[[#This Row],[Application Date]]),MONTH(tbl_LoanData[[#This Row],[Application Date]]),1)</f>
        <v>45962</v>
      </c>
      <c r="AM6037" s="14">
        <f ca="1">IF(AND(tbl_LoanData[[#This Row],[Application Date]]&gt;=EOMONTH(TODAY(),-1)+1,tbl_LoanData[[#This Row],[Application Date]]&lt;=TODAY()),tbl_LoanData[[#This Row],[Loan Amount]],0)</f>
        <v>0</v>
      </c>
      <c r="AN6037" s="14">
        <f>tbl_LoanData[[#This Row],[Amount Paid]]-(Q6037-X6037)</f>
        <v>264303.48000000004</v>
      </c>
      <c r="AO6037" s="14">
        <f>IF(tbl_LoanData[[#This Row],[Application Status]]="Approved",1,0)</f>
        <v>1</v>
      </c>
      <c r="AP6037" s="22" t="str">
        <f t="shared" ca="1" si="283"/>
        <v/>
      </c>
      <c r="AQ6037" s="22" t="str">
        <f t="shared" ca="1" si="284"/>
        <v/>
      </c>
    </row>
    <row r="6038" spans="1:43" ht="14.4" customHeight="1" x14ac:dyDescent="0.3">
      <c r="A6038" s="2" t="s">
        <v>6801</v>
      </c>
      <c r="B6038" s="2" t="s">
        <v>6802</v>
      </c>
      <c r="C6038" s="2" t="s">
        <v>606</v>
      </c>
      <c r="D6038" s="2" t="s">
        <v>161</v>
      </c>
      <c r="E6038" s="2" t="s">
        <v>118</v>
      </c>
      <c r="F6038" s="2">
        <v>37</v>
      </c>
      <c r="G6038" s="2" t="s">
        <v>69</v>
      </c>
      <c r="H6038" s="2" t="s">
        <v>70</v>
      </c>
      <c r="I6038" s="2" t="s">
        <v>50</v>
      </c>
      <c r="J6038" s="3">
        <v>45962</v>
      </c>
      <c r="K6038" s="3">
        <v>45965</v>
      </c>
      <c r="L6038" s="2" t="s">
        <v>39</v>
      </c>
      <c r="M6038" s="2" t="s">
        <v>94</v>
      </c>
      <c r="N6038" s="2" t="s">
        <v>418</v>
      </c>
      <c r="O6038" s="4">
        <v>2016000</v>
      </c>
      <c r="P6038" s="4">
        <v>631600</v>
      </c>
      <c r="Q6038" s="4">
        <v>1384400</v>
      </c>
      <c r="R6038" s="2">
        <v>24</v>
      </c>
      <c r="S6038" s="5">
        <v>8.16</v>
      </c>
      <c r="T6038" s="4">
        <v>67097.25</v>
      </c>
      <c r="U6038" s="2" t="s">
        <v>73</v>
      </c>
      <c r="V6038" s="2" t="s">
        <v>74</v>
      </c>
      <c r="W6038" s="4">
        <v>603875.25</v>
      </c>
      <c r="X6038" s="4">
        <v>1006458.83</v>
      </c>
      <c r="Y6038" s="4">
        <v>1610334.08</v>
      </c>
      <c r="Z6038" s="2">
        <v>0</v>
      </c>
      <c r="AA6038" s="2" t="s">
        <v>56</v>
      </c>
      <c r="AB6038" s="2" t="s">
        <v>15729</v>
      </c>
      <c r="AC6038" s="2" t="s">
        <v>129</v>
      </c>
      <c r="AD6038" s="2" t="s">
        <v>76</v>
      </c>
      <c r="AE6038" s="5">
        <v>68.67</v>
      </c>
      <c r="AF6038" s="2">
        <v>0</v>
      </c>
      <c r="AG6038" s="2" t="s">
        <v>77</v>
      </c>
      <c r="AH6038" s="2">
        <v>3</v>
      </c>
      <c r="AI6038" s="6" t="str">
        <f t="shared" si="282"/>
        <v>35-44</v>
      </c>
      <c r="AJ6038" s="11">
        <f>YEAR(tbl_LoanData[[#This Row],[Application Date]])</f>
        <v>2025</v>
      </c>
      <c r="AK6038" s="11" t="str">
        <f>TEXT(tbl_LoanData[[#This Row],[Application Date]],"MMMM")</f>
        <v>November</v>
      </c>
      <c r="AL6038" s="12">
        <f>DATE(YEAR(tbl_LoanData[[#This Row],[Application Date]]),MONTH(tbl_LoanData[[#This Row],[Application Date]]),1)</f>
        <v>45962</v>
      </c>
      <c r="AM6038" s="14">
        <f ca="1">IF(AND(tbl_LoanData[[#This Row],[Application Date]]&gt;=EOMONTH(TODAY(),-1)+1,tbl_LoanData[[#This Row],[Application Date]]&lt;=TODAY()),tbl_LoanData[[#This Row],[Loan Amount]],0)</f>
        <v>0</v>
      </c>
      <c r="AN6038" s="14">
        <f>tbl_LoanData[[#This Row],[Amount Paid]]-(Q6038-X6038)</f>
        <v>225934.07999999996</v>
      </c>
      <c r="AO6038" s="14">
        <f>IF(tbl_LoanData[[#This Row],[Application Status]]="Approved",1,0)</f>
        <v>1</v>
      </c>
      <c r="AP6038" s="22" t="str">
        <f t="shared" ca="1" si="283"/>
        <v/>
      </c>
      <c r="AQ6038" s="22" t="str">
        <f t="shared" ca="1" si="284"/>
        <v/>
      </c>
    </row>
    <row r="6039" spans="1:43" ht="14.4" customHeight="1" x14ac:dyDescent="0.3">
      <c r="A6039" s="2" t="s">
        <v>6835</v>
      </c>
      <c r="B6039" s="2" t="s">
        <v>6836</v>
      </c>
      <c r="C6039" s="2" t="s">
        <v>390</v>
      </c>
      <c r="D6039" s="2" t="s">
        <v>101</v>
      </c>
      <c r="E6039" s="2" t="s">
        <v>101</v>
      </c>
      <c r="F6039" s="2">
        <v>60</v>
      </c>
      <c r="G6039" s="2" t="s">
        <v>83</v>
      </c>
      <c r="H6039" s="2" t="s">
        <v>103</v>
      </c>
      <c r="I6039" s="2" t="s">
        <v>43</v>
      </c>
      <c r="J6039" s="3">
        <v>45988</v>
      </c>
      <c r="K6039" s="3">
        <v>46004</v>
      </c>
      <c r="L6039" s="2" t="s">
        <v>39</v>
      </c>
      <c r="M6039" s="2" t="s">
        <v>127</v>
      </c>
      <c r="N6039" s="2" t="s">
        <v>195</v>
      </c>
      <c r="O6039" s="4">
        <v>2299000</v>
      </c>
      <c r="P6039" s="4">
        <v>462400</v>
      </c>
      <c r="Q6039" s="4">
        <v>1836600</v>
      </c>
      <c r="R6039" s="2">
        <v>24</v>
      </c>
      <c r="S6039" s="5">
        <v>11.47</v>
      </c>
      <c r="T6039" s="4">
        <v>94079.84</v>
      </c>
      <c r="U6039" s="2" t="s">
        <v>73</v>
      </c>
      <c r="V6039" s="2" t="s">
        <v>74</v>
      </c>
      <c r="W6039" s="4">
        <v>752638.72</v>
      </c>
      <c r="X6039" s="4">
        <v>1505277.32</v>
      </c>
      <c r="Y6039" s="4">
        <v>2257916.04</v>
      </c>
      <c r="Z6039" s="2">
        <v>0</v>
      </c>
      <c r="AA6039" s="2" t="s">
        <v>56</v>
      </c>
      <c r="AB6039" s="2" t="s">
        <v>15729</v>
      </c>
      <c r="AC6039" s="2" t="s">
        <v>146</v>
      </c>
      <c r="AD6039" s="2" t="s">
        <v>76</v>
      </c>
      <c r="AE6039" s="5">
        <v>79.89</v>
      </c>
      <c r="AF6039" s="2">
        <v>0</v>
      </c>
      <c r="AG6039" s="2" t="s">
        <v>77</v>
      </c>
      <c r="AH6039" s="2">
        <v>16</v>
      </c>
      <c r="AI6039" s="6" t="str">
        <f t="shared" si="282"/>
        <v>55-64</v>
      </c>
      <c r="AJ6039" s="11">
        <f>YEAR(tbl_LoanData[[#This Row],[Application Date]])</f>
        <v>2025</v>
      </c>
      <c r="AK6039" s="11" t="str">
        <f>TEXT(tbl_LoanData[[#This Row],[Application Date]],"MMMM")</f>
        <v>November</v>
      </c>
      <c r="AL6039" s="12">
        <f>DATE(YEAR(tbl_LoanData[[#This Row],[Application Date]]),MONTH(tbl_LoanData[[#This Row],[Application Date]]),1)</f>
        <v>45962</v>
      </c>
      <c r="AM6039" s="14">
        <f ca="1">IF(AND(tbl_LoanData[[#This Row],[Application Date]]&gt;=EOMONTH(TODAY(),-1)+1,tbl_LoanData[[#This Row],[Application Date]]&lt;=TODAY()),tbl_LoanData[[#This Row],[Loan Amount]],0)</f>
        <v>0</v>
      </c>
      <c r="AN6039" s="14">
        <f>tbl_LoanData[[#This Row],[Amount Paid]]-(Q6039-X6039)</f>
        <v>421316.04000000004</v>
      </c>
      <c r="AO6039" s="14">
        <f>IF(tbl_LoanData[[#This Row],[Application Status]]="Approved",1,0)</f>
        <v>1</v>
      </c>
      <c r="AP6039" s="22" t="str">
        <f t="shared" ca="1" si="283"/>
        <v/>
      </c>
      <c r="AQ6039" s="22" t="str">
        <f t="shared" ca="1" si="284"/>
        <v/>
      </c>
    </row>
    <row r="6040" spans="1:43" ht="14.4" customHeight="1" x14ac:dyDescent="0.3">
      <c r="A6040" s="2" t="s">
        <v>7059</v>
      </c>
      <c r="B6040" s="2" t="s">
        <v>7060</v>
      </c>
      <c r="C6040" s="2" t="s">
        <v>644</v>
      </c>
      <c r="D6040" s="2" t="s">
        <v>81</v>
      </c>
      <c r="E6040" s="2" t="s">
        <v>311</v>
      </c>
      <c r="F6040" s="2">
        <v>49</v>
      </c>
      <c r="G6040" s="2" t="s">
        <v>83</v>
      </c>
      <c r="H6040" s="2" t="s">
        <v>143</v>
      </c>
      <c r="I6040" s="2" t="s">
        <v>46</v>
      </c>
      <c r="J6040" s="3">
        <v>45971</v>
      </c>
      <c r="K6040" s="3">
        <v>45974</v>
      </c>
      <c r="L6040" s="2" t="s">
        <v>36</v>
      </c>
      <c r="M6040" s="2" t="s">
        <v>71</v>
      </c>
      <c r="N6040" s="2" t="s">
        <v>162</v>
      </c>
      <c r="O6040" s="4">
        <v>1006000</v>
      </c>
      <c r="P6040" s="4">
        <v>147800</v>
      </c>
      <c r="Q6040" s="4">
        <v>858200</v>
      </c>
      <c r="R6040" s="2">
        <v>36</v>
      </c>
      <c r="S6040" s="5">
        <v>11.78</v>
      </c>
      <c r="T6040" s="4">
        <v>32263.55</v>
      </c>
      <c r="U6040" s="2" t="s">
        <v>73</v>
      </c>
      <c r="V6040" s="2" t="s">
        <v>74</v>
      </c>
      <c r="W6040" s="4">
        <v>290371.95</v>
      </c>
      <c r="X6040" s="4">
        <v>871115.93</v>
      </c>
      <c r="Y6040" s="4">
        <v>1161487.8799999999</v>
      </c>
      <c r="Z6040" s="2">
        <v>0</v>
      </c>
      <c r="AA6040" s="2" t="s">
        <v>56</v>
      </c>
      <c r="AB6040" s="2" t="s">
        <v>15733</v>
      </c>
      <c r="AC6040" s="2" t="s">
        <v>213</v>
      </c>
      <c r="AD6040" s="2" t="s">
        <v>76</v>
      </c>
      <c r="AE6040" s="5">
        <v>85.31</v>
      </c>
      <c r="AF6040" s="2">
        <v>0</v>
      </c>
      <c r="AG6040" s="2" t="s">
        <v>77</v>
      </c>
      <c r="AH6040" s="2">
        <v>3</v>
      </c>
      <c r="AI6040" s="6" t="str">
        <f t="shared" si="282"/>
        <v>45-54</v>
      </c>
      <c r="AJ6040" s="11">
        <f>YEAR(tbl_LoanData[[#This Row],[Application Date]])</f>
        <v>2025</v>
      </c>
      <c r="AK6040" s="11" t="str">
        <f>TEXT(tbl_LoanData[[#This Row],[Application Date]],"MMMM")</f>
        <v>November</v>
      </c>
      <c r="AL6040" s="12">
        <f>DATE(YEAR(tbl_LoanData[[#This Row],[Application Date]]),MONTH(tbl_LoanData[[#This Row],[Application Date]]),1)</f>
        <v>45962</v>
      </c>
      <c r="AM6040" s="14">
        <f ca="1">IF(AND(tbl_LoanData[[#This Row],[Application Date]]&gt;=EOMONTH(TODAY(),-1)+1,tbl_LoanData[[#This Row],[Application Date]]&lt;=TODAY()),tbl_LoanData[[#This Row],[Loan Amount]],0)</f>
        <v>0</v>
      </c>
      <c r="AN6040" s="14">
        <f>tbl_LoanData[[#This Row],[Amount Paid]]-(Q6040-X6040)</f>
        <v>303287.88000000006</v>
      </c>
      <c r="AO6040" s="14">
        <f>IF(tbl_LoanData[[#This Row],[Application Status]]="Approved",1,0)</f>
        <v>1</v>
      </c>
      <c r="AP6040" s="22" t="str">
        <f t="shared" ca="1" si="283"/>
        <v/>
      </c>
      <c r="AQ6040" s="22" t="str">
        <f t="shared" ca="1" si="284"/>
        <v/>
      </c>
    </row>
    <row r="6041" spans="1:43" ht="14.4" customHeight="1" x14ac:dyDescent="0.3">
      <c r="A6041" s="2" t="s">
        <v>7075</v>
      </c>
      <c r="B6041" s="2" t="s">
        <v>7076</v>
      </c>
      <c r="C6041" s="2" t="s">
        <v>804</v>
      </c>
      <c r="D6041" s="2" t="s">
        <v>102</v>
      </c>
      <c r="E6041" s="2" t="s">
        <v>183</v>
      </c>
      <c r="F6041" s="2">
        <v>59</v>
      </c>
      <c r="G6041" s="2" t="s">
        <v>83</v>
      </c>
      <c r="H6041" s="2" t="s">
        <v>516</v>
      </c>
      <c r="I6041" s="2" t="s">
        <v>53</v>
      </c>
      <c r="J6041" s="3">
        <v>45967</v>
      </c>
      <c r="K6041" s="3">
        <v>45969</v>
      </c>
      <c r="L6041" s="2" t="s">
        <v>38</v>
      </c>
      <c r="M6041" s="2" t="s">
        <v>85</v>
      </c>
      <c r="N6041" s="2" t="s">
        <v>314</v>
      </c>
      <c r="O6041" s="4">
        <v>1321000</v>
      </c>
      <c r="P6041" s="4">
        <v>487800</v>
      </c>
      <c r="Q6041" s="4">
        <v>833200</v>
      </c>
      <c r="R6041" s="2">
        <v>48</v>
      </c>
      <c r="S6041" s="5">
        <v>13.92</v>
      </c>
      <c r="T6041" s="4">
        <v>27023.45</v>
      </c>
      <c r="U6041" s="2" t="s">
        <v>73</v>
      </c>
      <c r="V6041" s="2" t="s">
        <v>74</v>
      </c>
      <c r="W6041" s="4">
        <v>216187.6</v>
      </c>
      <c r="X6041" s="4">
        <v>1080938.1599999999</v>
      </c>
      <c r="Y6041" s="4">
        <v>1297125.76</v>
      </c>
      <c r="Z6041" s="2">
        <v>29</v>
      </c>
      <c r="AA6041" s="2" t="s">
        <v>57</v>
      </c>
      <c r="AB6041" s="2" t="s">
        <v>15727</v>
      </c>
      <c r="AC6041" s="2" t="s">
        <v>129</v>
      </c>
      <c r="AD6041" s="2" t="s">
        <v>76</v>
      </c>
      <c r="AE6041" s="5">
        <v>63.07</v>
      </c>
      <c r="AF6041" s="2">
        <v>1</v>
      </c>
      <c r="AG6041" s="2" t="s">
        <v>77</v>
      </c>
      <c r="AH6041" s="2">
        <v>2</v>
      </c>
      <c r="AI6041" s="6" t="str">
        <f t="shared" si="282"/>
        <v>55-64</v>
      </c>
      <c r="AJ6041" s="11">
        <f>YEAR(tbl_LoanData[[#This Row],[Application Date]])</f>
        <v>2025</v>
      </c>
      <c r="AK6041" s="11" t="str">
        <f>TEXT(tbl_LoanData[[#This Row],[Application Date]],"MMMM")</f>
        <v>November</v>
      </c>
      <c r="AL6041" s="12">
        <f>DATE(YEAR(tbl_LoanData[[#This Row],[Application Date]]),MONTH(tbl_LoanData[[#This Row],[Application Date]]),1)</f>
        <v>45962</v>
      </c>
      <c r="AM6041" s="14">
        <f ca="1">IF(AND(tbl_LoanData[[#This Row],[Application Date]]&gt;=EOMONTH(TODAY(),-1)+1,tbl_LoanData[[#This Row],[Application Date]]&lt;=TODAY()),tbl_LoanData[[#This Row],[Loan Amount]],0)</f>
        <v>0</v>
      </c>
      <c r="AN6041" s="14">
        <f>tbl_LoanData[[#This Row],[Amount Paid]]-(Q6041-X6041)</f>
        <v>463925.75999999989</v>
      </c>
      <c r="AO6041" s="14">
        <f>IF(tbl_LoanData[[#This Row],[Application Status]]="Approved",1,0)</f>
        <v>1</v>
      </c>
      <c r="AP6041" s="22" t="str">
        <f t="shared" ca="1" si="283"/>
        <v/>
      </c>
      <c r="AQ6041" s="22" t="str">
        <f t="shared" ca="1" si="284"/>
        <v/>
      </c>
    </row>
    <row r="6042" spans="1:43" ht="14.4" customHeight="1" x14ac:dyDescent="0.3">
      <c r="A6042" s="2" t="s">
        <v>7137</v>
      </c>
      <c r="B6042" s="2" t="s">
        <v>7138</v>
      </c>
      <c r="C6042" s="2" t="s">
        <v>188</v>
      </c>
      <c r="D6042" s="2" t="s">
        <v>232</v>
      </c>
      <c r="E6042" s="2" t="s">
        <v>293</v>
      </c>
      <c r="F6042" s="2">
        <v>56</v>
      </c>
      <c r="G6042" s="2" t="s">
        <v>69</v>
      </c>
      <c r="H6042" s="2" t="s">
        <v>205</v>
      </c>
      <c r="I6042" s="2" t="s">
        <v>49</v>
      </c>
      <c r="J6042" s="3">
        <v>45972</v>
      </c>
      <c r="K6042" s="3"/>
      <c r="L6042" s="2" t="s">
        <v>37</v>
      </c>
      <c r="M6042" s="2" t="s">
        <v>199</v>
      </c>
      <c r="N6042" s="2" t="s">
        <v>200</v>
      </c>
      <c r="O6042" s="4">
        <v>182000</v>
      </c>
      <c r="P6042" s="4">
        <v>57100</v>
      </c>
      <c r="Q6042" s="4">
        <v>124900</v>
      </c>
      <c r="R6042" s="2">
        <v>60</v>
      </c>
      <c r="S6042" s="5">
        <v>9.92</v>
      </c>
      <c r="T6042" s="4">
        <v>3114.17</v>
      </c>
      <c r="U6042" s="2" t="s">
        <v>113</v>
      </c>
      <c r="V6042" s="2" t="s">
        <v>97</v>
      </c>
      <c r="W6042" s="4">
        <v>0</v>
      </c>
      <c r="X6042" s="4">
        <v>0</v>
      </c>
      <c r="Y6042" s="4">
        <v>186850.4</v>
      </c>
      <c r="Z6042" s="2">
        <v>0</v>
      </c>
      <c r="AA6042" s="2" t="s">
        <v>97</v>
      </c>
      <c r="AB6042" s="2" t="s">
        <v>15727</v>
      </c>
      <c r="AC6042" s="2" t="s">
        <v>87</v>
      </c>
      <c r="AD6042" s="2" t="s">
        <v>76</v>
      </c>
      <c r="AE6042" s="5">
        <v>68.63</v>
      </c>
      <c r="AF6042" s="2">
        <v>0</v>
      </c>
      <c r="AG6042" s="2" t="s">
        <v>97</v>
      </c>
      <c r="AH6042" s="2"/>
      <c r="AI6042" s="6" t="str">
        <f t="shared" si="282"/>
        <v>55-64</v>
      </c>
      <c r="AJ6042" s="11">
        <f>YEAR(tbl_LoanData[[#This Row],[Application Date]])</f>
        <v>2025</v>
      </c>
      <c r="AK6042" s="11" t="str">
        <f>TEXT(tbl_LoanData[[#This Row],[Application Date]],"MMMM")</f>
        <v>November</v>
      </c>
      <c r="AL6042" s="12">
        <f>DATE(YEAR(tbl_LoanData[[#This Row],[Application Date]]),MONTH(tbl_LoanData[[#This Row],[Application Date]]),1)</f>
        <v>45962</v>
      </c>
      <c r="AM6042" s="14">
        <f ca="1">IF(AND(tbl_LoanData[[#This Row],[Application Date]]&gt;=EOMONTH(TODAY(),-1)+1,tbl_LoanData[[#This Row],[Application Date]]&lt;=TODAY()),tbl_LoanData[[#This Row],[Loan Amount]],0)</f>
        <v>0</v>
      </c>
      <c r="AN6042" s="14">
        <f>tbl_LoanData[[#This Row],[Amount Paid]]-(Q6042-X6042)</f>
        <v>-124900</v>
      </c>
      <c r="AO6042" s="14">
        <f>IF(tbl_LoanData[[#This Row],[Application Status]]="Approved",1,0)</f>
        <v>0</v>
      </c>
      <c r="AP6042" s="22" t="str">
        <f t="shared" ca="1" si="283"/>
        <v/>
      </c>
      <c r="AQ6042" s="22" t="str">
        <f t="shared" ca="1" si="284"/>
        <v/>
      </c>
    </row>
    <row r="6043" spans="1:43" ht="14.4" customHeight="1" x14ac:dyDescent="0.3">
      <c r="A6043" s="2" t="s">
        <v>7261</v>
      </c>
      <c r="B6043" s="2" t="s">
        <v>7262</v>
      </c>
      <c r="C6043" s="2" t="s">
        <v>249</v>
      </c>
      <c r="D6043" s="2" t="s">
        <v>118</v>
      </c>
      <c r="E6043" s="2" t="s">
        <v>102</v>
      </c>
      <c r="F6043" s="2">
        <v>60</v>
      </c>
      <c r="G6043" s="2" t="s">
        <v>69</v>
      </c>
      <c r="H6043" s="2" t="s">
        <v>166</v>
      </c>
      <c r="I6043" s="2" t="s">
        <v>46</v>
      </c>
      <c r="J6043" s="3">
        <v>45966</v>
      </c>
      <c r="K6043" s="3">
        <v>45974</v>
      </c>
      <c r="L6043" s="2" t="s">
        <v>40</v>
      </c>
      <c r="M6043" s="2" t="s">
        <v>85</v>
      </c>
      <c r="N6043" s="2" t="s">
        <v>270</v>
      </c>
      <c r="O6043" s="4">
        <v>1546000</v>
      </c>
      <c r="P6043" s="4">
        <v>228300</v>
      </c>
      <c r="Q6043" s="4">
        <v>1317700</v>
      </c>
      <c r="R6043" s="2">
        <v>36</v>
      </c>
      <c r="S6043" s="5">
        <v>11.31</v>
      </c>
      <c r="T6043" s="4">
        <v>49022.1</v>
      </c>
      <c r="U6043" s="2" t="s">
        <v>73</v>
      </c>
      <c r="V6043" s="2" t="s">
        <v>74</v>
      </c>
      <c r="W6043" s="4">
        <v>441198.9</v>
      </c>
      <c r="X6043" s="4">
        <v>1323596.71</v>
      </c>
      <c r="Y6043" s="4">
        <v>1764795.61</v>
      </c>
      <c r="Z6043" s="2">
        <v>0</v>
      </c>
      <c r="AA6043" s="2" t="s">
        <v>56</v>
      </c>
      <c r="AB6043" s="2" t="s">
        <v>15734</v>
      </c>
      <c r="AC6043" s="2" t="s">
        <v>87</v>
      </c>
      <c r="AD6043" s="2" t="s">
        <v>76</v>
      </c>
      <c r="AE6043" s="5">
        <v>85.23</v>
      </c>
      <c r="AF6043" s="2">
        <v>0</v>
      </c>
      <c r="AG6043" s="2" t="s">
        <v>77</v>
      </c>
      <c r="AH6043" s="2">
        <v>8</v>
      </c>
      <c r="AI6043" s="6" t="str">
        <f t="shared" si="282"/>
        <v>55-64</v>
      </c>
      <c r="AJ6043" s="11">
        <f>YEAR(tbl_LoanData[[#This Row],[Application Date]])</f>
        <v>2025</v>
      </c>
      <c r="AK6043" s="11" t="str">
        <f>TEXT(tbl_LoanData[[#This Row],[Application Date]],"MMMM")</f>
        <v>November</v>
      </c>
      <c r="AL6043" s="12">
        <f>DATE(YEAR(tbl_LoanData[[#This Row],[Application Date]]),MONTH(tbl_LoanData[[#This Row],[Application Date]]),1)</f>
        <v>45962</v>
      </c>
      <c r="AM6043" s="14">
        <f ca="1">IF(AND(tbl_LoanData[[#This Row],[Application Date]]&gt;=EOMONTH(TODAY(),-1)+1,tbl_LoanData[[#This Row],[Application Date]]&lt;=TODAY()),tbl_LoanData[[#This Row],[Loan Amount]],0)</f>
        <v>0</v>
      </c>
      <c r="AN6043" s="14">
        <f>tbl_LoanData[[#This Row],[Amount Paid]]-(Q6043-X6043)</f>
        <v>447095.61</v>
      </c>
      <c r="AO6043" s="14">
        <f>IF(tbl_LoanData[[#This Row],[Application Status]]="Approved",1,0)</f>
        <v>1</v>
      </c>
      <c r="AP6043" s="22" t="str">
        <f t="shared" ca="1" si="283"/>
        <v/>
      </c>
      <c r="AQ6043" s="22" t="str">
        <f t="shared" ca="1" si="284"/>
        <v/>
      </c>
    </row>
    <row r="6044" spans="1:43" ht="14.4" customHeight="1" x14ac:dyDescent="0.3">
      <c r="A6044" s="2" t="s">
        <v>7313</v>
      </c>
      <c r="B6044" s="2" t="s">
        <v>7314</v>
      </c>
      <c r="C6044" s="2" t="s">
        <v>310</v>
      </c>
      <c r="D6044" s="2" t="s">
        <v>118</v>
      </c>
      <c r="E6044" s="2" t="s">
        <v>293</v>
      </c>
      <c r="F6044" s="2">
        <v>58</v>
      </c>
      <c r="G6044" s="2" t="s">
        <v>69</v>
      </c>
      <c r="H6044" s="2" t="s">
        <v>103</v>
      </c>
      <c r="I6044" s="2" t="s">
        <v>43</v>
      </c>
      <c r="J6044" s="3">
        <v>45975</v>
      </c>
      <c r="K6044" s="3">
        <v>45989</v>
      </c>
      <c r="L6044" s="2" t="s">
        <v>36</v>
      </c>
      <c r="M6044" s="2" t="s">
        <v>94</v>
      </c>
      <c r="N6044" s="2" t="s">
        <v>212</v>
      </c>
      <c r="O6044" s="4">
        <v>1039000</v>
      </c>
      <c r="P6044" s="4">
        <v>323700</v>
      </c>
      <c r="Q6044" s="4">
        <v>715300</v>
      </c>
      <c r="R6044" s="2">
        <v>18</v>
      </c>
      <c r="S6044" s="5">
        <v>14</v>
      </c>
      <c r="T6044" s="4">
        <v>48084.06</v>
      </c>
      <c r="U6044" s="2" t="s">
        <v>73</v>
      </c>
      <c r="V6044" s="2" t="s">
        <v>74</v>
      </c>
      <c r="W6044" s="4">
        <v>288504.36</v>
      </c>
      <c r="X6044" s="4">
        <v>577008.64000000001</v>
      </c>
      <c r="Y6044" s="4">
        <v>865513</v>
      </c>
      <c r="Z6044" s="2">
        <v>64</v>
      </c>
      <c r="AA6044" s="2" t="s">
        <v>59</v>
      </c>
      <c r="AB6044" s="2" t="s">
        <v>15730</v>
      </c>
      <c r="AC6044" s="2" t="s">
        <v>332</v>
      </c>
      <c r="AD6044" s="2" t="s">
        <v>76</v>
      </c>
      <c r="AE6044" s="5">
        <v>68.849999999999994</v>
      </c>
      <c r="AF6044" s="2">
        <v>2</v>
      </c>
      <c r="AG6044" s="2" t="s">
        <v>130</v>
      </c>
      <c r="AH6044" s="2">
        <v>14</v>
      </c>
      <c r="AI6044" s="6" t="str">
        <f t="shared" si="282"/>
        <v>55-64</v>
      </c>
      <c r="AJ6044" s="11">
        <f>YEAR(tbl_LoanData[[#This Row],[Application Date]])</f>
        <v>2025</v>
      </c>
      <c r="AK6044" s="11" t="str">
        <f>TEXT(tbl_LoanData[[#This Row],[Application Date]],"MMMM")</f>
        <v>November</v>
      </c>
      <c r="AL6044" s="12">
        <f>DATE(YEAR(tbl_LoanData[[#This Row],[Application Date]]),MONTH(tbl_LoanData[[#This Row],[Application Date]]),1)</f>
        <v>45962</v>
      </c>
      <c r="AM6044" s="14">
        <f ca="1">IF(AND(tbl_LoanData[[#This Row],[Application Date]]&gt;=EOMONTH(TODAY(),-1)+1,tbl_LoanData[[#This Row],[Application Date]]&lt;=TODAY()),tbl_LoanData[[#This Row],[Loan Amount]],0)</f>
        <v>0</v>
      </c>
      <c r="AN6044" s="14">
        <f>tbl_LoanData[[#This Row],[Amount Paid]]-(Q6044-X6044)</f>
        <v>150213</v>
      </c>
      <c r="AO6044" s="14">
        <f>IF(tbl_LoanData[[#This Row],[Application Status]]="Approved",1,0)</f>
        <v>1</v>
      </c>
      <c r="AP6044" s="22" t="str">
        <f t="shared" ca="1" si="283"/>
        <v/>
      </c>
      <c r="AQ6044" s="22" t="str">
        <f t="shared" ca="1" si="284"/>
        <v/>
      </c>
    </row>
    <row r="6045" spans="1:43" x14ac:dyDescent="0.3">
      <c r="A6045" s="2" t="s">
        <v>7355</v>
      </c>
      <c r="B6045" s="2" t="s">
        <v>7356</v>
      </c>
      <c r="C6045" s="2" t="s">
        <v>1059</v>
      </c>
      <c r="D6045" s="2" t="s">
        <v>67</v>
      </c>
      <c r="E6045" s="2" t="s">
        <v>101</v>
      </c>
      <c r="F6045" s="2">
        <v>28</v>
      </c>
      <c r="G6045" s="2" t="s">
        <v>69</v>
      </c>
      <c r="H6045" s="2" t="s">
        <v>166</v>
      </c>
      <c r="I6045" s="2" t="s">
        <v>46</v>
      </c>
      <c r="J6045" s="3">
        <v>45982</v>
      </c>
      <c r="K6045" s="3">
        <v>45987</v>
      </c>
      <c r="L6045" s="2" t="s">
        <v>40</v>
      </c>
      <c r="M6045" s="2" t="s">
        <v>157</v>
      </c>
      <c r="N6045" s="2" t="s">
        <v>328</v>
      </c>
      <c r="O6045" s="4">
        <v>897000</v>
      </c>
      <c r="P6045" s="4">
        <v>350200</v>
      </c>
      <c r="Q6045" s="4">
        <v>546800</v>
      </c>
      <c r="R6045" s="2">
        <v>12</v>
      </c>
      <c r="S6045" s="5">
        <v>12.36</v>
      </c>
      <c r="T6045" s="4">
        <v>51198.71</v>
      </c>
      <c r="U6045" s="2" t="s">
        <v>73</v>
      </c>
      <c r="V6045" s="2" t="s">
        <v>74</v>
      </c>
      <c r="W6045" s="4">
        <v>409589.68</v>
      </c>
      <c r="X6045" s="4">
        <v>204794.8</v>
      </c>
      <c r="Y6045" s="4">
        <v>614384.48</v>
      </c>
      <c r="Z6045" s="2">
        <v>0</v>
      </c>
      <c r="AA6045" s="2" t="s">
        <v>56</v>
      </c>
      <c r="AB6045" s="2" t="s">
        <v>15728</v>
      </c>
      <c r="AC6045" s="2" t="s">
        <v>138</v>
      </c>
      <c r="AD6045" s="2" t="s">
        <v>76</v>
      </c>
      <c r="AE6045" s="5">
        <v>60.96</v>
      </c>
      <c r="AF6045" s="2">
        <v>0</v>
      </c>
      <c r="AG6045" s="2" t="s">
        <v>77</v>
      </c>
      <c r="AH6045" s="2">
        <v>5</v>
      </c>
      <c r="AI6045" s="6" t="str">
        <f t="shared" si="282"/>
        <v>25-34</v>
      </c>
      <c r="AJ6045" s="11">
        <f>YEAR(tbl_LoanData[[#This Row],[Application Date]])</f>
        <v>2025</v>
      </c>
      <c r="AK6045" s="11" t="str">
        <f>TEXT(tbl_LoanData[[#This Row],[Application Date]],"MMMM")</f>
        <v>November</v>
      </c>
      <c r="AL6045" s="12">
        <f>DATE(YEAR(tbl_LoanData[[#This Row],[Application Date]]),MONTH(tbl_LoanData[[#This Row],[Application Date]]),1)</f>
        <v>45962</v>
      </c>
      <c r="AM6045" s="14">
        <f ca="1">IF(AND(tbl_LoanData[[#This Row],[Application Date]]&gt;=EOMONTH(TODAY(),-1)+1,tbl_LoanData[[#This Row],[Application Date]]&lt;=TODAY()),tbl_LoanData[[#This Row],[Loan Amount]],0)</f>
        <v>0</v>
      </c>
      <c r="AN6045" s="14">
        <f>tbl_LoanData[[#This Row],[Amount Paid]]-(Q6045-X6045)</f>
        <v>67584.479999999981</v>
      </c>
      <c r="AO6045" s="14">
        <f>IF(tbl_LoanData[[#This Row],[Application Status]]="Approved",1,0)</f>
        <v>1</v>
      </c>
      <c r="AP6045" s="22" t="str">
        <f t="shared" ca="1" si="283"/>
        <v/>
      </c>
      <c r="AQ6045" s="22" t="str">
        <f t="shared" ca="1" si="284"/>
        <v/>
      </c>
    </row>
    <row r="6046" spans="1:43" ht="14.4" customHeight="1" x14ac:dyDescent="0.3">
      <c r="A6046" s="2" t="s">
        <v>7391</v>
      </c>
      <c r="B6046" s="2" t="s">
        <v>7392</v>
      </c>
      <c r="C6046" s="2" t="s">
        <v>353</v>
      </c>
      <c r="D6046" s="2" t="s">
        <v>134</v>
      </c>
      <c r="E6046" s="2" t="s">
        <v>385</v>
      </c>
      <c r="F6046" s="2">
        <v>33</v>
      </c>
      <c r="G6046" s="2" t="s">
        <v>83</v>
      </c>
      <c r="H6046" s="2" t="s">
        <v>151</v>
      </c>
      <c r="I6046" s="2" t="s">
        <v>46</v>
      </c>
      <c r="J6046" s="3">
        <v>45981</v>
      </c>
      <c r="K6046" s="3"/>
      <c r="L6046" s="2" t="s">
        <v>39</v>
      </c>
      <c r="M6046" s="2" t="s">
        <v>157</v>
      </c>
      <c r="N6046" s="2" t="s">
        <v>158</v>
      </c>
      <c r="O6046" s="4">
        <v>1497000</v>
      </c>
      <c r="P6046" s="4">
        <v>424000</v>
      </c>
      <c r="Q6046" s="4">
        <v>1073000</v>
      </c>
      <c r="R6046" s="2">
        <v>48</v>
      </c>
      <c r="S6046" s="5">
        <v>5.89</v>
      </c>
      <c r="T6046" s="4">
        <v>27620.81</v>
      </c>
      <c r="U6046" s="2" t="s">
        <v>113</v>
      </c>
      <c r="V6046" s="2" t="s">
        <v>97</v>
      </c>
      <c r="W6046" s="4">
        <v>0</v>
      </c>
      <c r="X6046" s="4">
        <v>0</v>
      </c>
      <c r="Y6046" s="4">
        <v>1325798.8</v>
      </c>
      <c r="Z6046" s="2">
        <v>0</v>
      </c>
      <c r="AA6046" s="2" t="s">
        <v>97</v>
      </c>
      <c r="AB6046" s="2" t="s">
        <v>15728</v>
      </c>
      <c r="AC6046" s="2" t="s">
        <v>75</v>
      </c>
      <c r="AD6046" s="2" t="s">
        <v>76</v>
      </c>
      <c r="AE6046" s="5">
        <v>71.680000000000007</v>
      </c>
      <c r="AF6046" s="2">
        <v>0</v>
      </c>
      <c r="AG6046" s="2" t="s">
        <v>97</v>
      </c>
      <c r="AH6046" s="2"/>
      <c r="AI6046" s="6" t="str">
        <f t="shared" si="282"/>
        <v>25-34</v>
      </c>
      <c r="AJ6046" s="11">
        <f>YEAR(tbl_LoanData[[#This Row],[Application Date]])</f>
        <v>2025</v>
      </c>
      <c r="AK6046" s="11" t="str">
        <f>TEXT(tbl_LoanData[[#This Row],[Application Date]],"MMMM")</f>
        <v>November</v>
      </c>
      <c r="AL6046" s="12">
        <f>DATE(YEAR(tbl_LoanData[[#This Row],[Application Date]]),MONTH(tbl_LoanData[[#This Row],[Application Date]]),1)</f>
        <v>45962</v>
      </c>
      <c r="AM6046" s="14">
        <f ca="1">IF(AND(tbl_LoanData[[#This Row],[Application Date]]&gt;=EOMONTH(TODAY(),-1)+1,tbl_LoanData[[#This Row],[Application Date]]&lt;=TODAY()),tbl_LoanData[[#This Row],[Loan Amount]],0)</f>
        <v>0</v>
      </c>
      <c r="AN6046" s="14">
        <f>tbl_LoanData[[#This Row],[Amount Paid]]-(Q6046-X6046)</f>
        <v>-1073000</v>
      </c>
      <c r="AO6046" s="14">
        <f>IF(tbl_LoanData[[#This Row],[Application Status]]="Approved",1,0)</f>
        <v>0</v>
      </c>
      <c r="AP6046" s="22" t="str">
        <f t="shared" ca="1" si="283"/>
        <v/>
      </c>
      <c r="AQ6046" s="22" t="str">
        <f t="shared" ca="1" si="284"/>
        <v/>
      </c>
    </row>
    <row r="6047" spans="1:43" ht="14.4" customHeight="1" x14ac:dyDescent="0.3">
      <c r="A6047" s="2" t="s">
        <v>7429</v>
      </c>
      <c r="B6047" s="2" t="s">
        <v>7430</v>
      </c>
      <c r="C6047" s="2" t="s">
        <v>289</v>
      </c>
      <c r="D6047" s="2" t="s">
        <v>142</v>
      </c>
      <c r="E6047" s="2" t="s">
        <v>91</v>
      </c>
      <c r="F6047" s="2">
        <v>62</v>
      </c>
      <c r="G6047" s="2" t="s">
        <v>69</v>
      </c>
      <c r="H6047" s="2" t="s">
        <v>172</v>
      </c>
      <c r="I6047" s="2" t="s">
        <v>45</v>
      </c>
      <c r="J6047" s="3">
        <v>45986</v>
      </c>
      <c r="K6047" s="3"/>
      <c r="L6047" s="2" t="s">
        <v>39</v>
      </c>
      <c r="M6047" s="2" t="s">
        <v>94</v>
      </c>
      <c r="N6047" s="2" t="s">
        <v>365</v>
      </c>
      <c r="O6047" s="4">
        <v>2191000</v>
      </c>
      <c r="P6047" s="4">
        <v>509500</v>
      </c>
      <c r="Q6047" s="4">
        <v>1681500</v>
      </c>
      <c r="R6047" s="2">
        <v>60</v>
      </c>
      <c r="S6047" s="5">
        <v>10.87</v>
      </c>
      <c r="T6047" s="4">
        <v>43256.59</v>
      </c>
      <c r="U6047" s="2" t="s">
        <v>96</v>
      </c>
      <c r="V6047" s="2" t="s">
        <v>97</v>
      </c>
      <c r="W6047" s="4">
        <v>0</v>
      </c>
      <c r="X6047" s="4">
        <v>0</v>
      </c>
      <c r="Y6047" s="4">
        <v>2595395.25</v>
      </c>
      <c r="Z6047" s="2">
        <v>0</v>
      </c>
      <c r="AA6047" s="2" t="s">
        <v>97</v>
      </c>
      <c r="AB6047" s="2" t="s">
        <v>15731</v>
      </c>
      <c r="AC6047" s="2" t="s">
        <v>332</v>
      </c>
      <c r="AD6047" s="2" t="s">
        <v>76</v>
      </c>
      <c r="AE6047" s="5">
        <v>76.75</v>
      </c>
      <c r="AF6047" s="2">
        <v>0</v>
      </c>
      <c r="AG6047" s="2" t="s">
        <v>97</v>
      </c>
      <c r="AH6047" s="2"/>
      <c r="AI6047" s="6" t="str">
        <f t="shared" si="282"/>
        <v>55-64</v>
      </c>
      <c r="AJ6047" s="11">
        <f>YEAR(tbl_LoanData[[#This Row],[Application Date]])</f>
        <v>2025</v>
      </c>
      <c r="AK6047" s="11" t="str">
        <f>TEXT(tbl_LoanData[[#This Row],[Application Date]],"MMMM")</f>
        <v>November</v>
      </c>
      <c r="AL6047" s="12">
        <f>DATE(YEAR(tbl_LoanData[[#This Row],[Application Date]]),MONTH(tbl_LoanData[[#This Row],[Application Date]]),1)</f>
        <v>45962</v>
      </c>
      <c r="AM6047" s="14">
        <f ca="1">IF(AND(tbl_LoanData[[#This Row],[Application Date]]&gt;=EOMONTH(TODAY(),-1)+1,tbl_LoanData[[#This Row],[Application Date]]&lt;=TODAY()),tbl_LoanData[[#This Row],[Loan Amount]],0)</f>
        <v>0</v>
      </c>
      <c r="AN6047" s="14">
        <f>tbl_LoanData[[#This Row],[Amount Paid]]-(Q6047-X6047)</f>
        <v>-1681500</v>
      </c>
      <c r="AO6047" s="14">
        <f>IF(tbl_LoanData[[#This Row],[Application Status]]="Approved",1,0)</f>
        <v>0</v>
      </c>
      <c r="AP6047" s="22" t="str">
        <f t="shared" ca="1" si="283"/>
        <v/>
      </c>
      <c r="AQ6047" s="22" t="str">
        <f t="shared" ca="1" si="284"/>
        <v/>
      </c>
    </row>
    <row r="6048" spans="1:43" ht="14.4" customHeight="1" x14ac:dyDescent="0.3">
      <c r="A6048" s="2" t="s">
        <v>7481</v>
      </c>
      <c r="B6048" s="2" t="s">
        <v>7482</v>
      </c>
      <c r="C6048" s="2" t="s">
        <v>171</v>
      </c>
      <c r="D6048" s="2" t="s">
        <v>176</v>
      </c>
      <c r="E6048" s="2" t="s">
        <v>465</v>
      </c>
      <c r="F6048" s="2">
        <v>61</v>
      </c>
      <c r="G6048" s="2" t="s">
        <v>69</v>
      </c>
      <c r="H6048" s="2" t="s">
        <v>466</v>
      </c>
      <c r="I6048" s="2" t="s">
        <v>43</v>
      </c>
      <c r="J6048" s="3">
        <v>45991</v>
      </c>
      <c r="K6048" s="3">
        <v>46002</v>
      </c>
      <c r="L6048" s="2" t="s">
        <v>39</v>
      </c>
      <c r="M6048" s="2" t="s">
        <v>94</v>
      </c>
      <c r="N6048" s="2" t="s">
        <v>418</v>
      </c>
      <c r="O6048" s="4">
        <v>2003000</v>
      </c>
      <c r="P6048" s="4">
        <v>498800</v>
      </c>
      <c r="Q6048" s="4">
        <v>1504200</v>
      </c>
      <c r="R6048" s="2">
        <v>36</v>
      </c>
      <c r="S6048" s="5">
        <v>8.31</v>
      </c>
      <c r="T6048" s="4">
        <v>52199.92</v>
      </c>
      <c r="U6048" s="2" t="s">
        <v>73</v>
      </c>
      <c r="V6048" s="2" t="s">
        <v>74</v>
      </c>
      <c r="W6048" s="4">
        <v>417599.36</v>
      </c>
      <c r="X6048" s="4">
        <v>1461597.7</v>
      </c>
      <c r="Y6048" s="4">
        <v>1879197.06</v>
      </c>
      <c r="Z6048" s="2">
        <v>0</v>
      </c>
      <c r="AA6048" s="2" t="s">
        <v>56</v>
      </c>
      <c r="AB6048" s="2" t="s">
        <v>15728</v>
      </c>
      <c r="AC6048" s="2" t="s">
        <v>360</v>
      </c>
      <c r="AD6048" s="2" t="s">
        <v>76</v>
      </c>
      <c r="AE6048" s="5">
        <v>75.099999999999994</v>
      </c>
      <c r="AF6048" s="2">
        <v>0</v>
      </c>
      <c r="AG6048" s="2" t="s">
        <v>77</v>
      </c>
      <c r="AH6048" s="2">
        <v>11</v>
      </c>
      <c r="AI6048" s="6" t="str">
        <f t="shared" si="282"/>
        <v>55-64</v>
      </c>
      <c r="AJ6048" s="11">
        <f>YEAR(tbl_LoanData[[#This Row],[Application Date]])</f>
        <v>2025</v>
      </c>
      <c r="AK6048" s="11" t="str">
        <f>TEXT(tbl_LoanData[[#This Row],[Application Date]],"MMMM")</f>
        <v>November</v>
      </c>
      <c r="AL6048" s="12">
        <f>DATE(YEAR(tbl_LoanData[[#This Row],[Application Date]]),MONTH(tbl_LoanData[[#This Row],[Application Date]]),1)</f>
        <v>45962</v>
      </c>
      <c r="AM6048" s="14">
        <f ca="1">IF(AND(tbl_LoanData[[#This Row],[Application Date]]&gt;=EOMONTH(TODAY(),-1)+1,tbl_LoanData[[#This Row],[Application Date]]&lt;=TODAY()),tbl_LoanData[[#This Row],[Loan Amount]],0)</f>
        <v>0</v>
      </c>
      <c r="AN6048" s="14">
        <f>tbl_LoanData[[#This Row],[Amount Paid]]-(Q6048-X6048)</f>
        <v>374997.05999999994</v>
      </c>
      <c r="AO6048" s="14">
        <f>IF(tbl_LoanData[[#This Row],[Application Status]]="Approved",1,0)</f>
        <v>1</v>
      </c>
      <c r="AP6048" s="22" t="str">
        <f t="shared" ca="1" si="283"/>
        <v/>
      </c>
      <c r="AQ6048" s="22" t="str">
        <f t="shared" ca="1" si="284"/>
        <v/>
      </c>
    </row>
    <row r="6049" spans="1:43" ht="14.4" customHeight="1" x14ac:dyDescent="0.3">
      <c r="A6049" s="2" t="s">
        <v>7497</v>
      </c>
      <c r="B6049" s="2" t="s">
        <v>7498</v>
      </c>
      <c r="C6049" s="2" t="s">
        <v>621</v>
      </c>
      <c r="D6049" s="2" t="s">
        <v>102</v>
      </c>
      <c r="E6049" s="2" t="s">
        <v>189</v>
      </c>
      <c r="F6049" s="2">
        <v>34</v>
      </c>
      <c r="G6049" s="2" t="s">
        <v>69</v>
      </c>
      <c r="H6049" s="2" t="s">
        <v>172</v>
      </c>
      <c r="I6049" s="2" t="s">
        <v>45</v>
      </c>
      <c r="J6049" s="3">
        <v>45968</v>
      </c>
      <c r="K6049" s="3">
        <v>45987</v>
      </c>
      <c r="L6049" s="2" t="s">
        <v>37</v>
      </c>
      <c r="M6049" s="2" t="s">
        <v>260</v>
      </c>
      <c r="N6049" s="2" t="s">
        <v>261</v>
      </c>
      <c r="O6049" s="4">
        <v>193000</v>
      </c>
      <c r="P6049" s="4">
        <v>68600</v>
      </c>
      <c r="Q6049" s="4">
        <v>124400</v>
      </c>
      <c r="R6049" s="2">
        <v>36</v>
      </c>
      <c r="S6049" s="5">
        <v>14.63</v>
      </c>
      <c r="T6049" s="4">
        <v>4972.2</v>
      </c>
      <c r="U6049" s="2" t="s">
        <v>73</v>
      </c>
      <c r="V6049" s="2" t="s">
        <v>74</v>
      </c>
      <c r="W6049" s="4">
        <v>39777.599999999999</v>
      </c>
      <c r="X6049" s="4">
        <v>139221.56</v>
      </c>
      <c r="Y6049" s="4">
        <v>178999.16</v>
      </c>
      <c r="Z6049" s="2">
        <v>0</v>
      </c>
      <c r="AA6049" s="2" t="s">
        <v>56</v>
      </c>
      <c r="AB6049" s="2" t="s">
        <v>15732</v>
      </c>
      <c r="AC6049" s="2" t="s">
        <v>106</v>
      </c>
      <c r="AD6049" s="2" t="s">
        <v>76</v>
      </c>
      <c r="AE6049" s="5">
        <v>64.459999999999994</v>
      </c>
      <c r="AF6049" s="2">
        <v>0</v>
      </c>
      <c r="AG6049" s="2" t="s">
        <v>77</v>
      </c>
      <c r="AH6049" s="2">
        <v>19</v>
      </c>
      <c r="AI6049" s="6" t="str">
        <f t="shared" si="282"/>
        <v>25-34</v>
      </c>
      <c r="AJ6049" s="11">
        <f>YEAR(tbl_LoanData[[#This Row],[Application Date]])</f>
        <v>2025</v>
      </c>
      <c r="AK6049" s="11" t="str">
        <f>TEXT(tbl_LoanData[[#This Row],[Application Date]],"MMMM")</f>
        <v>November</v>
      </c>
      <c r="AL6049" s="12">
        <f>DATE(YEAR(tbl_LoanData[[#This Row],[Application Date]]),MONTH(tbl_LoanData[[#This Row],[Application Date]]),1)</f>
        <v>45962</v>
      </c>
      <c r="AM6049" s="14">
        <f ca="1">IF(AND(tbl_LoanData[[#This Row],[Application Date]]&gt;=EOMONTH(TODAY(),-1)+1,tbl_LoanData[[#This Row],[Application Date]]&lt;=TODAY()),tbl_LoanData[[#This Row],[Loan Amount]],0)</f>
        <v>0</v>
      </c>
      <c r="AN6049" s="14">
        <f>tbl_LoanData[[#This Row],[Amount Paid]]-(Q6049-X6049)</f>
        <v>54599.159999999996</v>
      </c>
      <c r="AO6049" s="14">
        <f>IF(tbl_LoanData[[#This Row],[Application Status]]="Approved",1,0)</f>
        <v>1</v>
      </c>
      <c r="AP6049" s="22" t="str">
        <f t="shared" ca="1" si="283"/>
        <v/>
      </c>
      <c r="AQ6049" s="22" t="str">
        <f t="shared" ca="1" si="284"/>
        <v/>
      </c>
    </row>
    <row r="6050" spans="1:43" ht="14.4" customHeight="1" x14ac:dyDescent="0.3">
      <c r="A6050" s="2" t="s">
        <v>7507</v>
      </c>
      <c r="B6050" s="2" t="s">
        <v>7508</v>
      </c>
      <c r="C6050" s="2" t="s">
        <v>627</v>
      </c>
      <c r="D6050" s="2" t="s">
        <v>311</v>
      </c>
      <c r="E6050" s="2" t="s">
        <v>465</v>
      </c>
      <c r="F6050" s="2">
        <v>25</v>
      </c>
      <c r="G6050" s="2" t="s">
        <v>83</v>
      </c>
      <c r="H6050" s="2" t="s">
        <v>156</v>
      </c>
      <c r="I6050" s="2" t="s">
        <v>45</v>
      </c>
      <c r="J6050" s="3">
        <v>45985</v>
      </c>
      <c r="K6050" s="3">
        <v>46000</v>
      </c>
      <c r="L6050" s="2" t="s">
        <v>40</v>
      </c>
      <c r="M6050" s="2" t="s">
        <v>157</v>
      </c>
      <c r="N6050" s="2" t="s">
        <v>328</v>
      </c>
      <c r="O6050" s="4">
        <v>842000</v>
      </c>
      <c r="P6050" s="4">
        <v>225000</v>
      </c>
      <c r="Q6050" s="4">
        <v>617000</v>
      </c>
      <c r="R6050" s="2">
        <v>36</v>
      </c>
      <c r="S6050" s="5">
        <v>5.15</v>
      </c>
      <c r="T6050" s="4">
        <v>19786.849999999999</v>
      </c>
      <c r="U6050" s="2" t="s">
        <v>73</v>
      </c>
      <c r="V6050" s="2" t="s">
        <v>74</v>
      </c>
      <c r="W6050" s="4">
        <v>98934.25</v>
      </c>
      <c r="X6050" s="4">
        <v>613392.25</v>
      </c>
      <c r="Y6050" s="4">
        <v>712326.5</v>
      </c>
      <c r="Z6050" s="2">
        <v>96</v>
      </c>
      <c r="AA6050" s="2" t="s">
        <v>60</v>
      </c>
      <c r="AB6050" s="2" t="s">
        <v>15734</v>
      </c>
      <c r="AC6050" s="2" t="s">
        <v>129</v>
      </c>
      <c r="AD6050" s="2" t="s">
        <v>76</v>
      </c>
      <c r="AE6050" s="5">
        <v>73.28</v>
      </c>
      <c r="AF6050" s="2">
        <v>3</v>
      </c>
      <c r="AG6050" s="2" t="s">
        <v>130</v>
      </c>
      <c r="AH6050" s="2">
        <v>15</v>
      </c>
      <c r="AI6050" s="6" t="str">
        <f t="shared" si="282"/>
        <v>25-34</v>
      </c>
      <c r="AJ6050" s="11">
        <f>YEAR(tbl_LoanData[[#This Row],[Application Date]])</f>
        <v>2025</v>
      </c>
      <c r="AK6050" s="11" t="str">
        <f>TEXT(tbl_LoanData[[#This Row],[Application Date]],"MMMM")</f>
        <v>November</v>
      </c>
      <c r="AL6050" s="12">
        <f>DATE(YEAR(tbl_LoanData[[#This Row],[Application Date]]),MONTH(tbl_LoanData[[#This Row],[Application Date]]),1)</f>
        <v>45962</v>
      </c>
      <c r="AM6050" s="14">
        <f ca="1">IF(AND(tbl_LoanData[[#This Row],[Application Date]]&gt;=EOMONTH(TODAY(),-1)+1,tbl_LoanData[[#This Row],[Application Date]]&lt;=TODAY()),tbl_LoanData[[#This Row],[Loan Amount]],0)</f>
        <v>0</v>
      </c>
      <c r="AN6050" s="14">
        <f>tbl_LoanData[[#This Row],[Amount Paid]]-(Q6050-X6050)</f>
        <v>95326.5</v>
      </c>
      <c r="AO6050" s="14">
        <f>IF(tbl_LoanData[[#This Row],[Application Status]]="Approved",1,0)</f>
        <v>1</v>
      </c>
      <c r="AP6050" s="22" t="str">
        <f t="shared" ca="1" si="283"/>
        <v/>
      </c>
      <c r="AQ6050" s="22" t="str">
        <f t="shared" ca="1" si="284"/>
        <v/>
      </c>
    </row>
    <row r="6051" spans="1:43" ht="14.4" customHeight="1" x14ac:dyDescent="0.3">
      <c r="A6051" s="2" t="s">
        <v>7553</v>
      </c>
      <c r="B6051" s="2" t="s">
        <v>7554</v>
      </c>
      <c r="C6051" s="2" t="s">
        <v>223</v>
      </c>
      <c r="D6051" s="2" t="s">
        <v>176</v>
      </c>
      <c r="E6051" s="2" t="s">
        <v>176</v>
      </c>
      <c r="F6051" s="2">
        <v>38</v>
      </c>
      <c r="G6051" s="2" t="s">
        <v>69</v>
      </c>
      <c r="H6051" s="2" t="s">
        <v>151</v>
      </c>
      <c r="I6051" s="2" t="s">
        <v>46</v>
      </c>
      <c r="J6051" s="3">
        <v>45982</v>
      </c>
      <c r="K6051" s="3">
        <v>45997</v>
      </c>
      <c r="L6051" s="2" t="s">
        <v>36</v>
      </c>
      <c r="M6051" s="2" t="s">
        <v>111</v>
      </c>
      <c r="N6051" s="2" t="s">
        <v>350</v>
      </c>
      <c r="O6051" s="4">
        <v>981000</v>
      </c>
      <c r="P6051" s="4">
        <v>177600</v>
      </c>
      <c r="Q6051" s="4">
        <v>803400</v>
      </c>
      <c r="R6051" s="2">
        <v>48</v>
      </c>
      <c r="S6051" s="5">
        <v>7.39</v>
      </c>
      <c r="T6051" s="4">
        <v>21685.1</v>
      </c>
      <c r="U6051" s="2" t="s">
        <v>73</v>
      </c>
      <c r="V6051" s="2" t="s">
        <v>74</v>
      </c>
      <c r="W6051" s="4">
        <v>173480.8</v>
      </c>
      <c r="X6051" s="4">
        <v>867404.24</v>
      </c>
      <c r="Y6051" s="4">
        <v>1040885.04</v>
      </c>
      <c r="Z6051" s="2">
        <v>0</v>
      </c>
      <c r="AA6051" s="2" t="s">
        <v>56</v>
      </c>
      <c r="AB6051" s="2" t="s">
        <v>15731</v>
      </c>
      <c r="AC6051" s="2" t="s">
        <v>360</v>
      </c>
      <c r="AD6051" s="2" t="s">
        <v>76</v>
      </c>
      <c r="AE6051" s="5">
        <v>81.900000000000006</v>
      </c>
      <c r="AF6051" s="2">
        <v>0</v>
      </c>
      <c r="AG6051" s="2" t="s">
        <v>77</v>
      </c>
      <c r="AH6051" s="2">
        <v>15</v>
      </c>
      <c r="AI6051" s="6" t="str">
        <f t="shared" si="282"/>
        <v>35-44</v>
      </c>
      <c r="AJ6051" s="11">
        <f>YEAR(tbl_LoanData[[#This Row],[Application Date]])</f>
        <v>2025</v>
      </c>
      <c r="AK6051" s="11" t="str">
        <f>TEXT(tbl_LoanData[[#This Row],[Application Date]],"MMMM")</f>
        <v>November</v>
      </c>
      <c r="AL6051" s="12">
        <f>DATE(YEAR(tbl_LoanData[[#This Row],[Application Date]]),MONTH(tbl_LoanData[[#This Row],[Application Date]]),1)</f>
        <v>45962</v>
      </c>
      <c r="AM6051" s="14">
        <f ca="1">IF(AND(tbl_LoanData[[#This Row],[Application Date]]&gt;=EOMONTH(TODAY(),-1)+1,tbl_LoanData[[#This Row],[Application Date]]&lt;=TODAY()),tbl_LoanData[[#This Row],[Loan Amount]],0)</f>
        <v>0</v>
      </c>
      <c r="AN6051" s="14">
        <f>tbl_LoanData[[#This Row],[Amount Paid]]-(Q6051-X6051)</f>
        <v>237485.03999999998</v>
      </c>
      <c r="AO6051" s="14">
        <f>IF(tbl_LoanData[[#This Row],[Application Status]]="Approved",1,0)</f>
        <v>1</v>
      </c>
      <c r="AP6051" s="22" t="str">
        <f t="shared" ca="1" si="283"/>
        <v/>
      </c>
      <c r="AQ6051" s="22" t="str">
        <f t="shared" ca="1" si="284"/>
        <v/>
      </c>
    </row>
    <row r="6052" spans="1:43" ht="14.4" customHeight="1" x14ac:dyDescent="0.3">
      <c r="A6052" s="2" t="s">
        <v>7591</v>
      </c>
      <c r="B6052" s="2" t="s">
        <v>7592</v>
      </c>
      <c r="C6052" s="2" t="s">
        <v>586</v>
      </c>
      <c r="D6052" s="2" t="s">
        <v>189</v>
      </c>
      <c r="E6052" s="2" t="s">
        <v>190</v>
      </c>
      <c r="F6052" s="2">
        <v>27</v>
      </c>
      <c r="G6052" s="2" t="s">
        <v>69</v>
      </c>
      <c r="H6052" s="2" t="s">
        <v>250</v>
      </c>
      <c r="I6052" s="2" t="s">
        <v>52</v>
      </c>
      <c r="J6052" s="3">
        <v>45984</v>
      </c>
      <c r="K6052" s="3">
        <v>45996</v>
      </c>
      <c r="L6052" s="2" t="s">
        <v>40</v>
      </c>
      <c r="M6052" s="2" t="s">
        <v>111</v>
      </c>
      <c r="N6052" s="2" t="s">
        <v>369</v>
      </c>
      <c r="O6052" s="4">
        <v>1457000</v>
      </c>
      <c r="P6052" s="4">
        <v>511400</v>
      </c>
      <c r="Q6052" s="4">
        <v>945600</v>
      </c>
      <c r="R6052" s="2">
        <v>48</v>
      </c>
      <c r="S6052" s="5">
        <v>9.1300000000000008</v>
      </c>
      <c r="T6052" s="4">
        <v>26894.44</v>
      </c>
      <c r="U6052" s="2" t="s">
        <v>73</v>
      </c>
      <c r="V6052" s="2" t="s">
        <v>74</v>
      </c>
      <c r="W6052" s="4">
        <v>215155.52</v>
      </c>
      <c r="X6052" s="4">
        <v>1075777.6000000001</v>
      </c>
      <c r="Y6052" s="4">
        <v>1290933.1200000001</v>
      </c>
      <c r="Z6052" s="2">
        <v>0</v>
      </c>
      <c r="AA6052" s="2" t="s">
        <v>56</v>
      </c>
      <c r="AB6052" s="2" t="s">
        <v>15736</v>
      </c>
      <c r="AC6052" s="2" t="s">
        <v>106</v>
      </c>
      <c r="AD6052" s="2" t="s">
        <v>76</v>
      </c>
      <c r="AE6052" s="5">
        <v>64.900000000000006</v>
      </c>
      <c r="AF6052" s="2">
        <v>0</v>
      </c>
      <c r="AG6052" s="2" t="s">
        <v>77</v>
      </c>
      <c r="AH6052" s="2">
        <v>12</v>
      </c>
      <c r="AI6052" s="6" t="str">
        <f t="shared" si="282"/>
        <v>25-34</v>
      </c>
      <c r="AJ6052" s="11">
        <f>YEAR(tbl_LoanData[[#This Row],[Application Date]])</f>
        <v>2025</v>
      </c>
      <c r="AK6052" s="11" t="str">
        <f>TEXT(tbl_LoanData[[#This Row],[Application Date]],"MMMM")</f>
        <v>November</v>
      </c>
      <c r="AL6052" s="12">
        <f>DATE(YEAR(tbl_LoanData[[#This Row],[Application Date]]),MONTH(tbl_LoanData[[#This Row],[Application Date]]),1)</f>
        <v>45962</v>
      </c>
      <c r="AM6052" s="14">
        <f ca="1">IF(AND(tbl_LoanData[[#This Row],[Application Date]]&gt;=EOMONTH(TODAY(),-1)+1,tbl_LoanData[[#This Row],[Application Date]]&lt;=TODAY()),tbl_LoanData[[#This Row],[Loan Amount]],0)</f>
        <v>0</v>
      </c>
      <c r="AN6052" s="14">
        <f>tbl_LoanData[[#This Row],[Amount Paid]]-(Q6052-X6052)</f>
        <v>345333.12000000011</v>
      </c>
      <c r="AO6052" s="14">
        <f>IF(tbl_LoanData[[#This Row],[Application Status]]="Approved",1,0)</f>
        <v>1</v>
      </c>
      <c r="AP6052" s="22" t="str">
        <f t="shared" ca="1" si="283"/>
        <v/>
      </c>
      <c r="AQ6052" s="22" t="str">
        <f t="shared" ca="1" si="284"/>
        <v/>
      </c>
    </row>
    <row r="6053" spans="1:43" ht="14.4" customHeight="1" x14ac:dyDescent="0.3">
      <c r="A6053" s="2" t="s">
        <v>7603</v>
      </c>
      <c r="B6053" s="2" t="s">
        <v>7604</v>
      </c>
      <c r="C6053" s="2" t="s">
        <v>758</v>
      </c>
      <c r="D6053" s="2" t="s">
        <v>91</v>
      </c>
      <c r="E6053" s="2" t="s">
        <v>165</v>
      </c>
      <c r="F6053" s="2">
        <v>50</v>
      </c>
      <c r="G6053" s="2" t="s">
        <v>83</v>
      </c>
      <c r="H6053" s="2" t="s">
        <v>237</v>
      </c>
      <c r="I6053" s="2" t="s">
        <v>48</v>
      </c>
      <c r="J6053" s="3">
        <v>45964</v>
      </c>
      <c r="K6053" s="3">
        <v>45972</v>
      </c>
      <c r="L6053" s="2" t="s">
        <v>39</v>
      </c>
      <c r="M6053" s="2" t="s">
        <v>167</v>
      </c>
      <c r="N6053" s="2" t="s">
        <v>168</v>
      </c>
      <c r="O6053" s="4">
        <v>1964000</v>
      </c>
      <c r="P6053" s="4">
        <v>668200</v>
      </c>
      <c r="Q6053" s="4">
        <v>1295800</v>
      </c>
      <c r="R6053" s="2">
        <v>48</v>
      </c>
      <c r="S6053" s="5">
        <v>8</v>
      </c>
      <c r="T6053" s="4">
        <v>35634.5</v>
      </c>
      <c r="U6053" s="2" t="s">
        <v>73</v>
      </c>
      <c r="V6053" s="2" t="s">
        <v>74</v>
      </c>
      <c r="W6053" s="4">
        <v>106903.5</v>
      </c>
      <c r="X6053" s="4">
        <v>1603552.5</v>
      </c>
      <c r="Y6053" s="4">
        <v>1710456</v>
      </c>
      <c r="Z6053" s="2">
        <v>174</v>
      </c>
      <c r="AA6053" s="2" t="s">
        <v>60</v>
      </c>
      <c r="AB6053" s="2" t="s">
        <v>15736</v>
      </c>
      <c r="AC6053" s="2" t="s">
        <v>121</v>
      </c>
      <c r="AD6053" s="2" t="s">
        <v>76</v>
      </c>
      <c r="AE6053" s="5">
        <v>65.98</v>
      </c>
      <c r="AF6053" s="2">
        <v>6</v>
      </c>
      <c r="AG6053" s="2" t="s">
        <v>130</v>
      </c>
      <c r="AH6053" s="2">
        <v>8</v>
      </c>
      <c r="AI6053" s="6" t="str">
        <f t="shared" si="282"/>
        <v>45-54</v>
      </c>
      <c r="AJ6053" s="11">
        <f>YEAR(tbl_LoanData[[#This Row],[Application Date]])</f>
        <v>2025</v>
      </c>
      <c r="AK6053" s="11" t="str">
        <f>TEXT(tbl_LoanData[[#This Row],[Application Date]],"MMMM")</f>
        <v>November</v>
      </c>
      <c r="AL6053" s="12">
        <f>DATE(YEAR(tbl_LoanData[[#This Row],[Application Date]]),MONTH(tbl_LoanData[[#This Row],[Application Date]]),1)</f>
        <v>45962</v>
      </c>
      <c r="AM6053" s="14">
        <f ca="1">IF(AND(tbl_LoanData[[#This Row],[Application Date]]&gt;=EOMONTH(TODAY(),-1)+1,tbl_LoanData[[#This Row],[Application Date]]&lt;=TODAY()),tbl_LoanData[[#This Row],[Loan Amount]],0)</f>
        <v>0</v>
      </c>
      <c r="AN6053" s="14">
        <f>tbl_LoanData[[#This Row],[Amount Paid]]-(Q6053-X6053)</f>
        <v>414656</v>
      </c>
      <c r="AO6053" s="14">
        <f>IF(tbl_LoanData[[#This Row],[Application Status]]="Approved",1,0)</f>
        <v>1</v>
      </c>
      <c r="AP6053" s="22" t="str">
        <f t="shared" ca="1" si="283"/>
        <v/>
      </c>
      <c r="AQ6053" s="22" t="str">
        <f t="shared" ca="1" si="284"/>
        <v/>
      </c>
    </row>
    <row r="6054" spans="1:43" ht="14.4" customHeight="1" x14ac:dyDescent="0.3">
      <c r="A6054" s="2" t="s">
        <v>7637</v>
      </c>
      <c r="B6054" s="2" t="s">
        <v>7638</v>
      </c>
      <c r="C6054" s="2" t="s">
        <v>429</v>
      </c>
      <c r="D6054" s="2" t="s">
        <v>209</v>
      </c>
      <c r="E6054" s="2" t="s">
        <v>447</v>
      </c>
      <c r="F6054" s="2">
        <v>42</v>
      </c>
      <c r="G6054" s="2" t="s">
        <v>83</v>
      </c>
      <c r="H6054" s="2" t="s">
        <v>307</v>
      </c>
      <c r="I6054" s="2" t="s">
        <v>43</v>
      </c>
      <c r="J6054" s="3">
        <v>45980</v>
      </c>
      <c r="K6054" s="3">
        <v>45990</v>
      </c>
      <c r="L6054" s="2" t="s">
        <v>36</v>
      </c>
      <c r="M6054" s="2" t="s">
        <v>111</v>
      </c>
      <c r="N6054" s="2" t="s">
        <v>350</v>
      </c>
      <c r="O6054" s="4">
        <v>2183000</v>
      </c>
      <c r="P6054" s="4">
        <v>768800</v>
      </c>
      <c r="Q6054" s="4">
        <v>1414200</v>
      </c>
      <c r="R6054" s="2">
        <v>48</v>
      </c>
      <c r="S6054" s="5">
        <v>13.89</v>
      </c>
      <c r="T6054" s="4">
        <v>45831.86</v>
      </c>
      <c r="U6054" s="2" t="s">
        <v>73</v>
      </c>
      <c r="V6054" s="2" t="s">
        <v>74</v>
      </c>
      <c r="W6054" s="4">
        <v>366654.88</v>
      </c>
      <c r="X6054" s="4">
        <v>1833274.64</v>
      </c>
      <c r="Y6054" s="4">
        <v>2199929.52</v>
      </c>
      <c r="Z6054" s="2">
        <v>0</v>
      </c>
      <c r="AA6054" s="2" t="s">
        <v>56</v>
      </c>
      <c r="AB6054" s="2" t="s">
        <v>15728</v>
      </c>
      <c r="AC6054" s="2" t="s">
        <v>138</v>
      </c>
      <c r="AD6054" s="2" t="s">
        <v>76</v>
      </c>
      <c r="AE6054" s="5">
        <v>64.78</v>
      </c>
      <c r="AF6054" s="2">
        <v>0</v>
      </c>
      <c r="AG6054" s="2" t="s">
        <v>77</v>
      </c>
      <c r="AH6054" s="2">
        <v>10</v>
      </c>
      <c r="AI6054" s="6" t="str">
        <f t="shared" si="282"/>
        <v>35-44</v>
      </c>
      <c r="AJ6054" s="11">
        <f>YEAR(tbl_LoanData[[#This Row],[Application Date]])</f>
        <v>2025</v>
      </c>
      <c r="AK6054" s="11" t="str">
        <f>TEXT(tbl_LoanData[[#This Row],[Application Date]],"MMMM")</f>
        <v>November</v>
      </c>
      <c r="AL6054" s="12">
        <f>DATE(YEAR(tbl_LoanData[[#This Row],[Application Date]]),MONTH(tbl_LoanData[[#This Row],[Application Date]]),1)</f>
        <v>45962</v>
      </c>
      <c r="AM6054" s="14">
        <f ca="1">IF(AND(tbl_LoanData[[#This Row],[Application Date]]&gt;=EOMONTH(TODAY(),-1)+1,tbl_LoanData[[#This Row],[Application Date]]&lt;=TODAY()),tbl_LoanData[[#This Row],[Loan Amount]],0)</f>
        <v>0</v>
      </c>
      <c r="AN6054" s="14">
        <f>tbl_LoanData[[#This Row],[Amount Paid]]-(Q6054-X6054)</f>
        <v>785729.5199999999</v>
      </c>
      <c r="AO6054" s="14">
        <f>IF(tbl_LoanData[[#This Row],[Application Status]]="Approved",1,0)</f>
        <v>1</v>
      </c>
      <c r="AP6054" s="22" t="str">
        <f t="shared" ca="1" si="283"/>
        <v/>
      </c>
      <c r="AQ6054" s="22" t="str">
        <f t="shared" ca="1" si="284"/>
        <v/>
      </c>
    </row>
    <row r="6055" spans="1:43" ht="14.4" customHeight="1" x14ac:dyDescent="0.3">
      <c r="A6055" s="2" t="s">
        <v>7749</v>
      </c>
      <c r="B6055" s="2" t="s">
        <v>7750</v>
      </c>
      <c r="C6055" s="2" t="s">
        <v>1012</v>
      </c>
      <c r="D6055" s="2" t="s">
        <v>232</v>
      </c>
      <c r="E6055" s="2" t="s">
        <v>135</v>
      </c>
      <c r="F6055" s="2">
        <v>33</v>
      </c>
      <c r="G6055" s="2" t="s">
        <v>69</v>
      </c>
      <c r="H6055" s="2" t="s">
        <v>119</v>
      </c>
      <c r="I6055" s="2" t="s">
        <v>43</v>
      </c>
      <c r="J6055" s="3">
        <v>45968</v>
      </c>
      <c r="K6055" s="3">
        <v>45976</v>
      </c>
      <c r="L6055" s="2" t="s">
        <v>40</v>
      </c>
      <c r="M6055" s="2" t="s">
        <v>94</v>
      </c>
      <c r="N6055" s="2" t="s">
        <v>4</v>
      </c>
      <c r="O6055" s="4">
        <v>1061000</v>
      </c>
      <c r="P6055" s="4">
        <v>225800</v>
      </c>
      <c r="Q6055" s="4">
        <v>835200</v>
      </c>
      <c r="R6055" s="2">
        <v>48</v>
      </c>
      <c r="S6055" s="5">
        <v>14</v>
      </c>
      <c r="T6055" s="4">
        <v>27144</v>
      </c>
      <c r="U6055" s="2" t="s">
        <v>73</v>
      </c>
      <c r="V6055" s="2" t="s">
        <v>74</v>
      </c>
      <c r="W6055" s="4">
        <v>217152</v>
      </c>
      <c r="X6055" s="4">
        <v>1085760</v>
      </c>
      <c r="Y6055" s="4">
        <v>1302912</v>
      </c>
      <c r="Z6055" s="2">
        <v>29</v>
      </c>
      <c r="AA6055" s="2" t="s">
        <v>57</v>
      </c>
      <c r="AB6055" s="2" t="s">
        <v>15736</v>
      </c>
      <c r="AC6055" s="2" t="s">
        <v>75</v>
      </c>
      <c r="AD6055" s="2" t="s">
        <v>76</v>
      </c>
      <c r="AE6055" s="5">
        <v>78.72</v>
      </c>
      <c r="AF6055" s="2">
        <v>1</v>
      </c>
      <c r="AG6055" s="2" t="s">
        <v>77</v>
      </c>
      <c r="AH6055" s="2">
        <v>8</v>
      </c>
      <c r="AI6055" s="6" t="str">
        <f t="shared" si="282"/>
        <v>25-34</v>
      </c>
      <c r="AJ6055" s="11">
        <f>YEAR(tbl_LoanData[[#This Row],[Application Date]])</f>
        <v>2025</v>
      </c>
      <c r="AK6055" s="11" t="str">
        <f>TEXT(tbl_LoanData[[#This Row],[Application Date]],"MMMM")</f>
        <v>November</v>
      </c>
      <c r="AL6055" s="12">
        <f>DATE(YEAR(tbl_LoanData[[#This Row],[Application Date]]),MONTH(tbl_LoanData[[#This Row],[Application Date]]),1)</f>
        <v>45962</v>
      </c>
      <c r="AM6055" s="14">
        <f ca="1">IF(AND(tbl_LoanData[[#This Row],[Application Date]]&gt;=EOMONTH(TODAY(),-1)+1,tbl_LoanData[[#This Row],[Application Date]]&lt;=TODAY()),tbl_LoanData[[#This Row],[Loan Amount]],0)</f>
        <v>0</v>
      </c>
      <c r="AN6055" s="14">
        <f>tbl_LoanData[[#This Row],[Amount Paid]]-(Q6055-X6055)</f>
        <v>467712</v>
      </c>
      <c r="AO6055" s="14">
        <f>IF(tbl_LoanData[[#This Row],[Application Status]]="Approved",1,0)</f>
        <v>1</v>
      </c>
      <c r="AP6055" s="22" t="str">
        <f t="shared" ca="1" si="283"/>
        <v/>
      </c>
      <c r="AQ6055" s="22" t="str">
        <f t="shared" ca="1" si="284"/>
        <v/>
      </c>
    </row>
    <row r="6056" spans="1:43" x14ac:dyDescent="0.3">
      <c r="A6056" s="2" t="s">
        <v>7799</v>
      </c>
      <c r="B6056" s="2" t="s">
        <v>7800</v>
      </c>
      <c r="C6056" s="2" t="s">
        <v>621</v>
      </c>
      <c r="D6056" s="2" t="s">
        <v>82</v>
      </c>
      <c r="E6056" s="2" t="s">
        <v>117</v>
      </c>
      <c r="F6056" s="2">
        <v>63</v>
      </c>
      <c r="G6056" s="2" t="s">
        <v>69</v>
      </c>
      <c r="H6056" s="2" t="s">
        <v>244</v>
      </c>
      <c r="I6056" s="2" t="s">
        <v>48</v>
      </c>
      <c r="J6056" s="3">
        <v>45979</v>
      </c>
      <c r="K6056" s="3">
        <v>45993</v>
      </c>
      <c r="L6056" s="2" t="s">
        <v>40</v>
      </c>
      <c r="M6056" s="2" t="s">
        <v>111</v>
      </c>
      <c r="N6056" s="2" t="s">
        <v>369</v>
      </c>
      <c r="O6056" s="4">
        <v>945000</v>
      </c>
      <c r="P6056" s="4">
        <v>161200</v>
      </c>
      <c r="Q6056" s="4">
        <v>783800</v>
      </c>
      <c r="R6056" s="2">
        <v>36</v>
      </c>
      <c r="S6056" s="5">
        <v>14.66</v>
      </c>
      <c r="T6056" s="4">
        <v>31347.65</v>
      </c>
      <c r="U6056" s="2" t="s">
        <v>73</v>
      </c>
      <c r="V6056" s="2" t="s">
        <v>74</v>
      </c>
      <c r="W6056" s="4">
        <v>250781.2</v>
      </c>
      <c r="X6056" s="4">
        <v>877734.04</v>
      </c>
      <c r="Y6056" s="4">
        <v>1128515.24</v>
      </c>
      <c r="Z6056" s="2">
        <v>0</v>
      </c>
      <c r="AA6056" s="2" t="s">
        <v>56</v>
      </c>
      <c r="AB6056" s="2" t="s">
        <v>15731</v>
      </c>
      <c r="AC6056" s="2" t="s">
        <v>129</v>
      </c>
      <c r="AD6056" s="2" t="s">
        <v>76</v>
      </c>
      <c r="AE6056" s="5">
        <v>82.94</v>
      </c>
      <c r="AF6056" s="2">
        <v>0</v>
      </c>
      <c r="AG6056" s="2" t="s">
        <v>77</v>
      </c>
      <c r="AH6056" s="2">
        <v>14</v>
      </c>
      <c r="AI6056" s="6" t="str">
        <f t="shared" si="282"/>
        <v>55-64</v>
      </c>
      <c r="AJ6056" s="11">
        <f>YEAR(tbl_LoanData[[#This Row],[Application Date]])</f>
        <v>2025</v>
      </c>
      <c r="AK6056" s="11" t="str">
        <f>TEXT(tbl_LoanData[[#This Row],[Application Date]],"MMMM")</f>
        <v>November</v>
      </c>
      <c r="AL6056" s="12">
        <f>DATE(YEAR(tbl_LoanData[[#This Row],[Application Date]]),MONTH(tbl_LoanData[[#This Row],[Application Date]]),1)</f>
        <v>45962</v>
      </c>
      <c r="AM6056" s="14">
        <f ca="1">IF(AND(tbl_LoanData[[#This Row],[Application Date]]&gt;=EOMONTH(TODAY(),-1)+1,tbl_LoanData[[#This Row],[Application Date]]&lt;=TODAY()),tbl_LoanData[[#This Row],[Loan Amount]],0)</f>
        <v>0</v>
      </c>
      <c r="AN6056" s="14">
        <f>tbl_LoanData[[#This Row],[Amount Paid]]-(Q6056-X6056)</f>
        <v>344715.24000000005</v>
      </c>
      <c r="AO6056" s="14">
        <f>IF(tbl_LoanData[[#This Row],[Application Status]]="Approved",1,0)</f>
        <v>1</v>
      </c>
      <c r="AP6056" s="22" t="str">
        <f t="shared" ca="1" si="283"/>
        <v/>
      </c>
      <c r="AQ6056" s="22" t="str">
        <f t="shared" ca="1" si="284"/>
        <v/>
      </c>
    </row>
    <row r="6057" spans="1:43" ht="14.4" customHeight="1" x14ac:dyDescent="0.3">
      <c r="A6057" s="2" t="s">
        <v>7929</v>
      </c>
      <c r="B6057" s="2" t="s">
        <v>7930</v>
      </c>
      <c r="C6057" s="2" t="s">
        <v>331</v>
      </c>
      <c r="D6057" s="2" t="s">
        <v>134</v>
      </c>
      <c r="E6057" s="2" t="s">
        <v>182</v>
      </c>
      <c r="F6057" s="2">
        <v>52</v>
      </c>
      <c r="G6057" s="2" t="s">
        <v>83</v>
      </c>
      <c r="H6057" s="2" t="s">
        <v>136</v>
      </c>
      <c r="I6057" s="2" t="s">
        <v>49</v>
      </c>
      <c r="J6057" s="3">
        <v>45970</v>
      </c>
      <c r="K6057" s="3">
        <v>45985</v>
      </c>
      <c r="L6057" s="2" t="s">
        <v>36</v>
      </c>
      <c r="M6057" s="2" t="s">
        <v>94</v>
      </c>
      <c r="N6057" s="2" t="s">
        <v>212</v>
      </c>
      <c r="O6057" s="4">
        <v>1085000</v>
      </c>
      <c r="P6057" s="4">
        <v>182600</v>
      </c>
      <c r="Q6057" s="4">
        <v>902400</v>
      </c>
      <c r="R6057" s="2">
        <v>48</v>
      </c>
      <c r="S6057" s="5">
        <v>11.62</v>
      </c>
      <c r="T6057" s="4">
        <v>27538.240000000002</v>
      </c>
      <c r="U6057" s="2" t="s">
        <v>73</v>
      </c>
      <c r="V6057" s="2" t="s">
        <v>74</v>
      </c>
      <c r="W6057" s="4">
        <v>220305.92000000001</v>
      </c>
      <c r="X6057" s="4">
        <v>1101529.6000000001</v>
      </c>
      <c r="Y6057" s="4">
        <v>1321835.52</v>
      </c>
      <c r="Z6057" s="2">
        <v>0</v>
      </c>
      <c r="AA6057" s="2" t="s">
        <v>56</v>
      </c>
      <c r="AB6057" s="2" t="s">
        <v>15728</v>
      </c>
      <c r="AC6057" s="2" t="s">
        <v>138</v>
      </c>
      <c r="AD6057" s="2" t="s">
        <v>76</v>
      </c>
      <c r="AE6057" s="5">
        <v>83.17</v>
      </c>
      <c r="AF6057" s="2">
        <v>0</v>
      </c>
      <c r="AG6057" s="2" t="s">
        <v>77</v>
      </c>
      <c r="AH6057" s="2">
        <v>15</v>
      </c>
      <c r="AI6057" s="6" t="str">
        <f t="shared" si="282"/>
        <v>45-54</v>
      </c>
      <c r="AJ6057" s="11">
        <f>YEAR(tbl_LoanData[[#This Row],[Application Date]])</f>
        <v>2025</v>
      </c>
      <c r="AK6057" s="11" t="str">
        <f>TEXT(tbl_LoanData[[#This Row],[Application Date]],"MMMM")</f>
        <v>November</v>
      </c>
      <c r="AL6057" s="12">
        <f>DATE(YEAR(tbl_LoanData[[#This Row],[Application Date]]),MONTH(tbl_LoanData[[#This Row],[Application Date]]),1)</f>
        <v>45962</v>
      </c>
      <c r="AM6057" s="14">
        <f ca="1">IF(AND(tbl_LoanData[[#This Row],[Application Date]]&gt;=EOMONTH(TODAY(),-1)+1,tbl_LoanData[[#This Row],[Application Date]]&lt;=TODAY()),tbl_LoanData[[#This Row],[Loan Amount]],0)</f>
        <v>0</v>
      </c>
      <c r="AN6057" s="14">
        <f>tbl_LoanData[[#This Row],[Amount Paid]]-(Q6057-X6057)</f>
        <v>419435.52000000014</v>
      </c>
      <c r="AO6057" s="14">
        <f>IF(tbl_LoanData[[#This Row],[Application Status]]="Approved",1,0)</f>
        <v>1</v>
      </c>
      <c r="AP6057" s="22" t="str">
        <f t="shared" ca="1" si="283"/>
        <v/>
      </c>
      <c r="AQ6057" s="22" t="str">
        <f t="shared" ca="1" si="284"/>
        <v/>
      </c>
    </row>
    <row r="6058" spans="1:43" ht="14.4" customHeight="1" x14ac:dyDescent="0.3">
      <c r="A6058" s="2" t="s">
        <v>7961</v>
      </c>
      <c r="B6058" s="2" t="s">
        <v>7962</v>
      </c>
      <c r="C6058" s="2" t="s">
        <v>435</v>
      </c>
      <c r="D6058" s="2" t="s">
        <v>81</v>
      </c>
      <c r="E6058" s="2" t="s">
        <v>165</v>
      </c>
      <c r="F6058" s="2">
        <v>62</v>
      </c>
      <c r="G6058" s="2" t="s">
        <v>83</v>
      </c>
      <c r="H6058" s="2" t="s">
        <v>143</v>
      </c>
      <c r="I6058" s="2" t="s">
        <v>46</v>
      </c>
      <c r="J6058" s="3">
        <v>45982</v>
      </c>
      <c r="K6058" s="3">
        <v>46002</v>
      </c>
      <c r="L6058" s="2" t="s">
        <v>39</v>
      </c>
      <c r="M6058" s="2" t="s">
        <v>71</v>
      </c>
      <c r="N6058" s="2" t="s">
        <v>72</v>
      </c>
      <c r="O6058" s="4">
        <v>1937000</v>
      </c>
      <c r="P6058" s="4">
        <v>318100</v>
      </c>
      <c r="Q6058" s="4">
        <v>1618900</v>
      </c>
      <c r="R6058" s="2">
        <v>48</v>
      </c>
      <c r="S6058" s="5">
        <v>14.83</v>
      </c>
      <c r="T6058" s="4">
        <v>53733.99</v>
      </c>
      <c r="U6058" s="2" t="s">
        <v>73</v>
      </c>
      <c r="V6058" s="2" t="s">
        <v>74</v>
      </c>
      <c r="W6058" s="4">
        <v>268669.95</v>
      </c>
      <c r="X6058" s="4">
        <v>2310561.5299999998</v>
      </c>
      <c r="Y6058" s="4">
        <v>2579231.48</v>
      </c>
      <c r="Z6058" s="2">
        <v>93</v>
      </c>
      <c r="AA6058" s="2" t="s">
        <v>60</v>
      </c>
      <c r="AB6058" s="2" t="s">
        <v>15734</v>
      </c>
      <c r="AC6058" s="2" t="s">
        <v>332</v>
      </c>
      <c r="AD6058" s="2" t="s">
        <v>76</v>
      </c>
      <c r="AE6058" s="5">
        <v>83.58</v>
      </c>
      <c r="AF6058" s="2">
        <v>3</v>
      </c>
      <c r="AG6058" s="2" t="s">
        <v>130</v>
      </c>
      <c r="AH6058" s="2">
        <v>20</v>
      </c>
      <c r="AI6058" s="6" t="str">
        <f t="shared" si="282"/>
        <v>55-64</v>
      </c>
      <c r="AJ6058" s="11">
        <f>YEAR(tbl_LoanData[[#This Row],[Application Date]])</f>
        <v>2025</v>
      </c>
      <c r="AK6058" s="11" t="str">
        <f>TEXT(tbl_LoanData[[#This Row],[Application Date]],"MMMM")</f>
        <v>November</v>
      </c>
      <c r="AL6058" s="12">
        <f>DATE(YEAR(tbl_LoanData[[#This Row],[Application Date]]),MONTH(tbl_LoanData[[#This Row],[Application Date]]),1)</f>
        <v>45962</v>
      </c>
      <c r="AM6058" s="14">
        <f ca="1">IF(AND(tbl_LoanData[[#This Row],[Application Date]]&gt;=EOMONTH(TODAY(),-1)+1,tbl_LoanData[[#This Row],[Application Date]]&lt;=TODAY()),tbl_LoanData[[#This Row],[Loan Amount]],0)</f>
        <v>0</v>
      </c>
      <c r="AN6058" s="14">
        <f>tbl_LoanData[[#This Row],[Amount Paid]]-(Q6058-X6058)</f>
        <v>960331.47999999975</v>
      </c>
      <c r="AO6058" s="14">
        <f>IF(tbl_LoanData[[#This Row],[Application Status]]="Approved",1,0)</f>
        <v>1</v>
      </c>
      <c r="AP6058" s="22" t="str">
        <f t="shared" ca="1" si="283"/>
        <v/>
      </c>
      <c r="AQ6058" s="22" t="str">
        <f t="shared" ca="1" si="284"/>
        <v/>
      </c>
    </row>
    <row r="6059" spans="1:43" ht="14.4" customHeight="1" x14ac:dyDescent="0.3">
      <c r="A6059" s="2" t="s">
        <v>8023</v>
      </c>
      <c r="B6059" s="2" t="s">
        <v>8024</v>
      </c>
      <c r="C6059" s="2" t="s">
        <v>379</v>
      </c>
      <c r="D6059" s="2" t="s">
        <v>81</v>
      </c>
      <c r="E6059" s="2" t="s">
        <v>406</v>
      </c>
      <c r="F6059" s="2">
        <v>21</v>
      </c>
      <c r="G6059" s="2" t="s">
        <v>69</v>
      </c>
      <c r="H6059" s="2" t="s">
        <v>244</v>
      </c>
      <c r="I6059" s="2" t="s">
        <v>48</v>
      </c>
      <c r="J6059" s="3">
        <v>45983</v>
      </c>
      <c r="K6059" s="3">
        <v>46000</v>
      </c>
      <c r="L6059" s="2" t="s">
        <v>39</v>
      </c>
      <c r="M6059" s="2" t="s">
        <v>167</v>
      </c>
      <c r="N6059" s="2" t="s">
        <v>491</v>
      </c>
      <c r="O6059" s="4">
        <v>1266000</v>
      </c>
      <c r="P6059" s="4">
        <v>188800</v>
      </c>
      <c r="Q6059" s="4">
        <v>1077200</v>
      </c>
      <c r="R6059" s="2">
        <v>36</v>
      </c>
      <c r="S6059" s="5">
        <v>14.71</v>
      </c>
      <c r="T6059" s="4">
        <v>43126.9</v>
      </c>
      <c r="U6059" s="2" t="s">
        <v>73</v>
      </c>
      <c r="V6059" s="2" t="s">
        <v>74</v>
      </c>
      <c r="W6059" s="4">
        <v>345015.2</v>
      </c>
      <c r="X6059" s="4">
        <v>1207553.1599999999</v>
      </c>
      <c r="Y6059" s="4">
        <v>1552568.36</v>
      </c>
      <c r="Z6059" s="2">
        <v>0</v>
      </c>
      <c r="AA6059" s="2" t="s">
        <v>56</v>
      </c>
      <c r="AB6059" s="2" t="s">
        <v>15734</v>
      </c>
      <c r="AC6059" s="2" t="s">
        <v>138</v>
      </c>
      <c r="AD6059" s="2" t="s">
        <v>76</v>
      </c>
      <c r="AE6059" s="5">
        <v>85.09</v>
      </c>
      <c r="AF6059" s="2">
        <v>0</v>
      </c>
      <c r="AG6059" s="2" t="s">
        <v>77</v>
      </c>
      <c r="AH6059" s="2">
        <v>17</v>
      </c>
      <c r="AI6059" s="6" t="str">
        <f t="shared" si="282"/>
        <v>18-24</v>
      </c>
      <c r="AJ6059" s="11">
        <f>YEAR(tbl_LoanData[[#This Row],[Application Date]])</f>
        <v>2025</v>
      </c>
      <c r="AK6059" s="11" t="str">
        <f>TEXT(tbl_LoanData[[#This Row],[Application Date]],"MMMM")</f>
        <v>November</v>
      </c>
      <c r="AL6059" s="12">
        <f>DATE(YEAR(tbl_LoanData[[#This Row],[Application Date]]),MONTH(tbl_LoanData[[#This Row],[Application Date]]),1)</f>
        <v>45962</v>
      </c>
      <c r="AM6059" s="14">
        <f ca="1">IF(AND(tbl_LoanData[[#This Row],[Application Date]]&gt;=EOMONTH(TODAY(),-1)+1,tbl_LoanData[[#This Row],[Application Date]]&lt;=TODAY()),tbl_LoanData[[#This Row],[Loan Amount]],0)</f>
        <v>0</v>
      </c>
      <c r="AN6059" s="14">
        <f>tbl_LoanData[[#This Row],[Amount Paid]]-(Q6059-X6059)</f>
        <v>475368.35999999993</v>
      </c>
      <c r="AO6059" s="14">
        <f>IF(tbl_LoanData[[#This Row],[Application Status]]="Approved",1,0)</f>
        <v>1</v>
      </c>
      <c r="AP6059" s="22" t="str">
        <f t="shared" ca="1" si="283"/>
        <v/>
      </c>
      <c r="AQ6059" s="22" t="str">
        <f t="shared" ca="1" si="284"/>
        <v/>
      </c>
    </row>
    <row r="6060" spans="1:43" x14ac:dyDescent="0.3">
      <c r="A6060" s="2" t="s">
        <v>8155</v>
      </c>
      <c r="B6060" s="2" t="s">
        <v>8156</v>
      </c>
      <c r="C6060" s="2" t="s">
        <v>439</v>
      </c>
      <c r="D6060" s="2" t="s">
        <v>182</v>
      </c>
      <c r="E6060" s="2" t="s">
        <v>161</v>
      </c>
      <c r="F6060" s="2">
        <v>50</v>
      </c>
      <c r="G6060" s="2" t="s">
        <v>83</v>
      </c>
      <c r="H6060" s="2" t="s">
        <v>70</v>
      </c>
      <c r="I6060" s="2" t="s">
        <v>50</v>
      </c>
      <c r="J6060" s="3">
        <v>45978</v>
      </c>
      <c r="K6060" s="3">
        <v>45984</v>
      </c>
      <c r="L6060" s="2" t="s">
        <v>39</v>
      </c>
      <c r="M6060" s="2" t="s">
        <v>157</v>
      </c>
      <c r="N6060" s="2" t="s">
        <v>359</v>
      </c>
      <c r="O6060" s="4">
        <v>2435000</v>
      </c>
      <c r="P6060" s="4">
        <v>310800</v>
      </c>
      <c r="Q6060" s="4">
        <v>2124200</v>
      </c>
      <c r="R6060" s="2">
        <v>12</v>
      </c>
      <c r="S6060" s="5">
        <v>12.37</v>
      </c>
      <c r="T6060" s="4">
        <v>198913.63</v>
      </c>
      <c r="U6060" s="2" t="s">
        <v>73</v>
      </c>
      <c r="V6060" s="2" t="s">
        <v>74</v>
      </c>
      <c r="W6060" s="4">
        <v>1392395.41</v>
      </c>
      <c r="X6060" s="4">
        <v>994568.13</v>
      </c>
      <c r="Y6060" s="4">
        <v>2386963.54</v>
      </c>
      <c r="Z6060" s="2">
        <v>28</v>
      </c>
      <c r="AA6060" s="2" t="s">
        <v>57</v>
      </c>
      <c r="AB6060" s="2" t="s">
        <v>15735</v>
      </c>
      <c r="AC6060" s="2" t="s">
        <v>129</v>
      </c>
      <c r="AD6060" s="2" t="s">
        <v>76</v>
      </c>
      <c r="AE6060" s="5">
        <v>87.24</v>
      </c>
      <c r="AF6060" s="2">
        <v>1</v>
      </c>
      <c r="AG6060" s="2" t="s">
        <v>77</v>
      </c>
      <c r="AH6060" s="2">
        <v>6</v>
      </c>
      <c r="AI6060" s="6" t="str">
        <f t="shared" si="282"/>
        <v>45-54</v>
      </c>
      <c r="AJ6060" s="11">
        <f>YEAR(tbl_LoanData[[#This Row],[Application Date]])</f>
        <v>2025</v>
      </c>
      <c r="AK6060" s="11" t="str">
        <f>TEXT(tbl_LoanData[[#This Row],[Application Date]],"MMMM")</f>
        <v>November</v>
      </c>
      <c r="AL6060" s="12">
        <f>DATE(YEAR(tbl_LoanData[[#This Row],[Application Date]]),MONTH(tbl_LoanData[[#This Row],[Application Date]]),1)</f>
        <v>45962</v>
      </c>
      <c r="AM6060" s="14">
        <f ca="1">IF(AND(tbl_LoanData[[#This Row],[Application Date]]&gt;=EOMONTH(TODAY(),-1)+1,tbl_LoanData[[#This Row],[Application Date]]&lt;=TODAY()),tbl_LoanData[[#This Row],[Loan Amount]],0)</f>
        <v>0</v>
      </c>
      <c r="AN6060" s="14">
        <f>tbl_LoanData[[#This Row],[Amount Paid]]-(Q6060-X6060)</f>
        <v>262763.5399999998</v>
      </c>
      <c r="AO6060" s="14">
        <f>IF(tbl_LoanData[[#This Row],[Application Status]]="Approved",1,0)</f>
        <v>1</v>
      </c>
      <c r="AP6060" s="22" t="str">
        <f t="shared" ca="1" si="283"/>
        <v/>
      </c>
      <c r="AQ6060" s="22" t="str">
        <f t="shared" ca="1" si="284"/>
        <v/>
      </c>
    </row>
    <row r="6061" spans="1:43" ht="14.4" customHeight="1" x14ac:dyDescent="0.3">
      <c r="A6061" s="2" t="s">
        <v>8171</v>
      </c>
      <c r="B6061" s="2" t="s">
        <v>8172</v>
      </c>
      <c r="C6061" s="2" t="s">
        <v>1573</v>
      </c>
      <c r="D6061" s="2" t="s">
        <v>209</v>
      </c>
      <c r="E6061" s="2" t="s">
        <v>165</v>
      </c>
      <c r="F6061" s="2">
        <v>60</v>
      </c>
      <c r="G6061" s="2" t="s">
        <v>69</v>
      </c>
      <c r="H6061" s="2" t="s">
        <v>126</v>
      </c>
      <c r="I6061" s="2" t="s">
        <v>44</v>
      </c>
      <c r="J6061" s="3">
        <v>45983</v>
      </c>
      <c r="K6061" s="3">
        <v>45992</v>
      </c>
      <c r="L6061" s="2" t="s">
        <v>37</v>
      </c>
      <c r="M6061" s="2" t="s">
        <v>94</v>
      </c>
      <c r="N6061" s="2" t="s">
        <v>488</v>
      </c>
      <c r="O6061" s="4">
        <v>175000</v>
      </c>
      <c r="P6061" s="4">
        <v>68500</v>
      </c>
      <c r="Q6061" s="4">
        <v>106500</v>
      </c>
      <c r="R6061" s="2">
        <v>60</v>
      </c>
      <c r="S6061" s="5">
        <v>9.52</v>
      </c>
      <c r="T6061" s="4">
        <v>2619.9</v>
      </c>
      <c r="U6061" s="2" t="s">
        <v>73</v>
      </c>
      <c r="V6061" s="2" t="s">
        <v>74</v>
      </c>
      <c r="W6061" s="4">
        <v>20959.2</v>
      </c>
      <c r="X6061" s="4">
        <v>136234.79999999999</v>
      </c>
      <c r="Y6061" s="4">
        <v>157194</v>
      </c>
      <c r="Z6061" s="2">
        <v>0</v>
      </c>
      <c r="AA6061" s="2" t="s">
        <v>56</v>
      </c>
      <c r="AB6061" s="2" t="s">
        <v>15734</v>
      </c>
      <c r="AC6061" s="2" t="s">
        <v>138</v>
      </c>
      <c r="AD6061" s="2" t="s">
        <v>76</v>
      </c>
      <c r="AE6061" s="5">
        <v>60.86</v>
      </c>
      <c r="AF6061" s="2">
        <v>0</v>
      </c>
      <c r="AG6061" s="2" t="s">
        <v>77</v>
      </c>
      <c r="AH6061" s="2">
        <v>9</v>
      </c>
      <c r="AI6061" s="6" t="str">
        <f t="shared" si="282"/>
        <v>55-64</v>
      </c>
      <c r="AJ6061" s="11">
        <f>YEAR(tbl_LoanData[[#This Row],[Application Date]])</f>
        <v>2025</v>
      </c>
      <c r="AK6061" s="11" t="str">
        <f>TEXT(tbl_LoanData[[#This Row],[Application Date]],"MMMM")</f>
        <v>November</v>
      </c>
      <c r="AL6061" s="12">
        <f>DATE(YEAR(tbl_LoanData[[#This Row],[Application Date]]),MONTH(tbl_LoanData[[#This Row],[Application Date]]),1)</f>
        <v>45962</v>
      </c>
      <c r="AM6061" s="14">
        <f ca="1">IF(AND(tbl_LoanData[[#This Row],[Application Date]]&gt;=EOMONTH(TODAY(),-1)+1,tbl_LoanData[[#This Row],[Application Date]]&lt;=TODAY()),tbl_LoanData[[#This Row],[Loan Amount]],0)</f>
        <v>0</v>
      </c>
      <c r="AN6061" s="14">
        <f>tbl_LoanData[[#This Row],[Amount Paid]]-(Q6061-X6061)</f>
        <v>50693.999999999985</v>
      </c>
      <c r="AO6061" s="14">
        <f>IF(tbl_LoanData[[#This Row],[Application Status]]="Approved",1,0)</f>
        <v>1</v>
      </c>
      <c r="AP6061" s="22" t="str">
        <f t="shared" ca="1" si="283"/>
        <v/>
      </c>
      <c r="AQ6061" s="22" t="str">
        <f t="shared" ca="1" si="284"/>
        <v/>
      </c>
    </row>
    <row r="6062" spans="1:43" x14ac:dyDescent="0.3">
      <c r="A6062" s="2" t="s">
        <v>8173</v>
      </c>
      <c r="B6062" s="2" t="s">
        <v>8174</v>
      </c>
      <c r="C6062" s="2" t="s">
        <v>304</v>
      </c>
      <c r="D6062" s="2" t="s">
        <v>176</v>
      </c>
      <c r="E6062" s="2" t="s">
        <v>406</v>
      </c>
      <c r="F6062" s="2">
        <v>43</v>
      </c>
      <c r="G6062" s="2" t="s">
        <v>83</v>
      </c>
      <c r="H6062" s="2" t="s">
        <v>103</v>
      </c>
      <c r="I6062" s="2" t="s">
        <v>43</v>
      </c>
      <c r="J6062" s="3">
        <v>45976</v>
      </c>
      <c r="K6062" s="3">
        <v>45985</v>
      </c>
      <c r="L6062" s="2" t="s">
        <v>36</v>
      </c>
      <c r="M6062" s="2" t="s">
        <v>104</v>
      </c>
      <c r="N6062" s="2" t="s">
        <v>105</v>
      </c>
      <c r="O6062" s="4">
        <v>1941000</v>
      </c>
      <c r="P6062" s="4">
        <v>524600</v>
      </c>
      <c r="Q6062" s="4">
        <v>1416400</v>
      </c>
      <c r="R6062" s="2">
        <v>36</v>
      </c>
      <c r="S6062" s="5">
        <v>5.85</v>
      </c>
      <c r="T6062" s="4">
        <v>46249.39</v>
      </c>
      <c r="U6062" s="2" t="s">
        <v>73</v>
      </c>
      <c r="V6062" s="2" t="s">
        <v>74</v>
      </c>
      <c r="W6062" s="4">
        <v>369995.12</v>
      </c>
      <c r="X6062" s="4">
        <v>1294983.08</v>
      </c>
      <c r="Y6062" s="4">
        <v>1664978.2</v>
      </c>
      <c r="Z6062" s="2">
        <v>0</v>
      </c>
      <c r="AA6062" s="2" t="s">
        <v>56</v>
      </c>
      <c r="AB6062" s="2" t="s">
        <v>15730</v>
      </c>
      <c r="AC6062" s="2" t="s">
        <v>121</v>
      </c>
      <c r="AD6062" s="2" t="s">
        <v>76</v>
      </c>
      <c r="AE6062" s="5">
        <v>72.97</v>
      </c>
      <c r="AF6062" s="2">
        <v>0</v>
      </c>
      <c r="AG6062" s="2" t="s">
        <v>77</v>
      </c>
      <c r="AH6062" s="2">
        <v>9</v>
      </c>
      <c r="AI6062" s="6" t="str">
        <f t="shared" si="282"/>
        <v>35-44</v>
      </c>
      <c r="AJ6062" s="11">
        <f>YEAR(tbl_LoanData[[#This Row],[Application Date]])</f>
        <v>2025</v>
      </c>
      <c r="AK6062" s="11" t="str">
        <f>TEXT(tbl_LoanData[[#This Row],[Application Date]],"MMMM")</f>
        <v>November</v>
      </c>
      <c r="AL6062" s="12">
        <f>DATE(YEAR(tbl_LoanData[[#This Row],[Application Date]]),MONTH(tbl_LoanData[[#This Row],[Application Date]]),1)</f>
        <v>45962</v>
      </c>
      <c r="AM6062" s="14">
        <f ca="1">IF(AND(tbl_LoanData[[#This Row],[Application Date]]&gt;=EOMONTH(TODAY(),-1)+1,tbl_LoanData[[#This Row],[Application Date]]&lt;=TODAY()),tbl_LoanData[[#This Row],[Loan Amount]],0)</f>
        <v>0</v>
      </c>
      <c r="AN6062" s="14">
        <f>tbl_LoanData[[#This Row],[Amount Paid]]-(Q6062-X6062)</f>
        <v>248578.20000000007</v>
      </c>
      <c r="AO6062" s="14">
        <f>IF(tbl_LoanData[[#This Row],[Application Status]]="Approved",1,0)</f>
        <v>1</v>
      </c>
      <c r="AP6062" s="22" t="str">
        <f t="shared" ca="1" si="283"/>
        <v/>
      </c>
      <c r="AQ6062" s="22" t="str">
        <f t="shared" ca="1" si="284"/>
        <v/>
      </c>
    </row>
    <row r="6063" spans="1:43" ht="14.4" customHeight="1" x14ac:dyDescent="0.3">
      <c r="A6063" s="2" t="s">
        <v>8235</v>
      </c>
      <c r="B6063" s="2" t="s">
        <v>8236</v>
      </c>
      <c r="C6063" s="2" t="s">
        <v>223</v>
      </c>
      <c r="D6063" s="2" t="s">
        <v>268</v>
      </c>
      <c r="E6063" s="2" t="s">
        <v>189</v>
      </c>
      <c r="F6063" s="2">
        <v>39</v>
      </c>
      <c r="G6063" s="2" t="s">
        <v>69</v>
      </c>
      <c r="H6063" s="2" t="s">
        <v>156</v>
      </c>
      <c r="I6063" s="2" t="s">
        <v>45</v>
      </c>
      <c r="J6063" s="3">
        <v>45975</v>
      </c>
      <c r="K6063" s="3">
        <v>45988</v>
      </c>
      <c r="L6063" s="2" t="s">
        <v>40</v>
      </c>
      <c r="M6063" s="2" t="s">
        <v>71</v>
      </c>
      <c r="N6063" s="2" t="s">
        <v>137</v>
      </c>
      <c r="O6063" s="4">
        <v>1100000</v>
      </c>
      <c r="P6063" s="4">
        <v>384700</v>
      </c>
      <c r="Q6063" s="4">
        <v>715300</v>
      </c>
      <c r="R6063" s="2">
        <v>12</v>
      </c>
      <c r="S6063" s="5">
        <v>6.5</v>
      </c>
      <c r="T6063" s="4">
        <v>63482.879999999997</v>
      </c>
      <c r="U6063" s="2" t="s">
        <v>73</v>
      </c>
      <c r="V6063" s="2" t="s">
        <v>74</v>
      </c>
      <c r="W6063" s="4">
        <v>507863.03999999998</v>
      </c>
      <c r="X6063" s="4">
        <v>253931.46</v>
      </c>
      <c r="Y6063" s="4">
        <v>761794.5</v>
      </c>
      <c r="Z6063" s="2">
        <v>0</v>
      </c>
      <c r="AA6063" s="2" t="s">
        <v>56</v>
      </c>
      <c r="AB6063" s="2" t="s">
        <v>15727</v>
      </c>
      <c r="AC6063" s="2" t="s">
        <v>121</v>
      </c>
      <c r="AD6063" s="2" t="s">
        <v>76</v>
      </c>
      <c r="AE6063" s="5">
        <v>65.03</v>
      </c>
      <c r="AF6063" s="2">
        <v>0</v>
      </c>
      <c r="AG6063" s="2" t="s">
        <v>77</v>
      </c>
      <c r="AH6063" s="2">
        <v>13</v>
      </c>
      <c r="AI6063" s="6" t="str">
        <f t="shared" si="282"/>
        <v>35-44</v>
      </c>
      <c r="AJ6063" s="11">
        <f>YEAR(tbl_LoanData[[#This Row],[Application Date]])</f>
        <v>2025</v>
      </c>
      <c r="AK6063" s="11" t="str">
        <f>TEXT(tbl_LoanData[[#This Row],[Application Date]],"MMMM")</f>
        <v>November</v>
      </c>
      <c r="AL6063" s="12">
        <f>DATE(YEAR(tbl_LoanData[[#This Row],[Application Date]]),MONTH(tbl_LoanData[[#This Row],[Application Date]]),1)</f>
        <v>45962</v>
      </c>
      <c r="AM6063" s="14">
        <f ca="1">IF(AND(tbl_LoanData[[#This Row],[Application Date]]&gt;=EOMONTH(TODAY(),-1)+1,tbl_LoanData[[#This Row],[Application Date]]&lt;=TODAY()),tbl_LoanData[[#This Row],[Loan Amount]],0)</f>
        <v>0</v>
      </c>
      <c r="AN6063" s="14">
        <f>tbl_LoanData[[#This Row],[Amount Paid]]-(Q6063-X6063)</f>
        <v>46494.499999999942</v>
      </c>
      <c r="AO6063" s="14">
        <f>IF(tbl_LoanData[[#This Row],[Application Status]]="Approved",1,0)</f>
        <v>1</v>
      </c>
      <c r="AP6063" s="22" t="str">
        <f t="shared" ca="1" si="283"/>
        <v/>
      </c>
      <c r="AQ6063" s="22" t="str">
        <f t="shared" ca="1" si="284"/>
        <v/>
      </c>
    </row>
    <row r="6064" spans="1:43" ht="14.4" customHeight="1" x14ac:dyDescent="0.3">
      <c r="A6064" s="2" t="s">
        <v>8295</v>
      </c>
      <c r="B6064" s="2" t="s">
        <v>8296</v>
      </c>
      <c r="C6064" s="2" t="s">
        <v>429</v>
      </c>
      <c r="D6064" s="2" t="s">
        <v>102</v>
      </c>
      <c r="E6064" s="2" t="s">
        <v>118</v>
      </c>
      <c r="F6064" s="2">
        <v>65</v>
      </c>
      <c r="G6064" s="2" t="s">
        <v>83</v>
      </c>
      <c r="H6064" s="2" t="s">
        <v>119</v>
      </c>
      <c r="I6064" s="2" t="s">
        <v>43</v>
      </c>
      <c r="J6064" s="3">
        <v>45985</v>
      </c>
      <c r="K6064" s="3">
        <v>46003</v>
      </c>
      <c r="L6064" s="2" t="s">
        <v>36</v>
      </c>
      <c r="M6064" s="2" t="s">
        <v>94</v>
      </c>
      <c r="N6064" s="2" t="s">
        <v>212</v>
      </c>
      <c r="O6064" s="4">
        <v>1026000</v>
      </c>
      <c r="P6064" s="4">
        <v>187800</v>
      </c>
      <c r="Q6064" s="4">
        <v>838200</v>
      </c>
      <c r="R6064" s="2">
        <v>48</v>
      </c>
      <c r="S6064" s="5">
        <v>10.199999999999999</v>
      </c>
      <c r="T6064" s="4">
        <v>24587.200000000001</v>
      </c>
      <c r="U6064" s="2" t="s">
        <v>73</v>
      </c>
      <c r="V6064" s="2" t="s">
        <v>74</v>
      </c>
      <c r="W6064" s="4">
        <v>196697.60000000001</v>
      </c>
      <c r="X6064" s="4">
        <v>983488</v>
      </c>
      <c r="Y6064" s="4">
        <v>1180185.6000000001</v>
      </c>
      <c r="Z6064" s="2">
        <v>0</v>
      </c>
      <c r="AA6064" s="2" t="s">
        <v>56</v>
      </c>
      <c r="AB6064" s="2" t="s">
        <v>15735</v>
      </c>
      <c r="AC6064" s="2" t="s">
        <v>360</v>
      </c>
      <c r="AD6064" s="2" t="s">
        <v>76</v>
      </c>
      <c r="AE6064" s="5">
        <v>81.7</v>
      </c>
      <c r="AF6064" s="2">
        <v>0</v>
      </c>
      <c r="AG6064" s="2" t="s">
        <v>77</v>
      </c>
      <c r="AH6064" s="2">
        <v>18</v>
      </c>
      <c r="AI6064" s="6" t="str">
        <f t="shared" si="282"/>
        <v>65+</v>
      </c>
      <c r="AJ6064" s="11">
        <f>YEAR(tbl_LoanData[[#This Row],[Application Date]])</f>
        <v>2025</v>
      </c>
      <c r="AK6064" s="11" t="str">
        <f>TEXT(tbl_LoanData[[#This Row],[Application Date]],"MMMM")</f>
        <v>November</v>
      </c>
      <c r="AL6064" s="12">
        <f>DATE(YEAR(tbl_LoanData[[#This Row],[Application Date]]),MONTH(tbl_LoanData[[#This Row],[Application Date]]),1)</f>
        <v>45962</v>
      </c>
      <c r="AM6064" s="14">
        <f ca="1">IF(AND(tbl_LoanData[[#This Row],[Application Date]]&gt;=EOMONTH(TODAY(),-1)+1,tbl_LoanData[[#This Row],[Application Date]]&lt;=TODAY()),tbl_LoanData[[#This Row],[Loan Amount]],0)</f>
        <v>0</v>
      </c>
      <c r="AN6064" s="14">
        <f>tbl_LoanData[[#This Row],[Amount Paid]]-(Q6064-X6064)</f>
        <v>341985.6</v>
      </c>
      <c r="AO6064" s="14">
        <f>IF(tbl_LoanData[[#This Row],[Application Status]]="Approved",1,0)</f>
        <v>1</v>
      </c>
      <c r="AP6064" s="22" t="str">
        <f t="shared" ca="1" si="283"/>
        <v/>
      </c>
      <c r="AQ6064" s="22" t="str">
        <f t="shared" ca="1" si="284"/>
        <v/>
      </c>
    </row>
    <row r="6065" spans="1:43" ht="14.4" customHeight="1" x14ac:dyDescent="0.3">
      <c r="A6065" s="2" t="s">
        <v>8309</v>
      </c>
      <c r="B6065" s="2" t="s">
        <v>8310</v>
      </c>
      <c r="C6065" s="2" t="s">
        <v>655</v>
      </c>
      <c r="D6065" s="2" t="s">
        <v>268</v>
      </c>
      <c r="E6065" s="2" t="s">
        <v>165</v>
      </c>
      <c r="F6065" s="2">
        <v>37</v>
      </c>
      <c r="G6065" s="2" t="s">
        <v>69</v>
      </c>
      <c r="H6065" s="2" t="s">
        <v>228</v>
      </c>
      <c r="I6065" s="2" t="s">
        <v>43</v>
      </c>
      <c r="J6065" s="3">
        <v>45981</v>
      </c>
      <c r="K6065" s="3">
        <v>45999</v>
      </c>
      <c r="L6065" s="2" t="s">
        <v>40</v>
      </c>
      <c r="M6065" s="2" t="s">
        <v>71</v>
      </c>
      <c r="N6065" s="2" t="s">
        <v>137</v>
      </c>
      <c r="O6065" s="4">
        <v>963000</v>
      </c>
      <c r="P6065" s="4">
        <v>362400</v>
      </c>
      <c r="Q6065" s="4">
        <v>600600</v>
      </c>
      <c r="R6065" s="2">
        <v>24</v>
      </c>
      <c r="S6065" s="5">
        <v>5.78</v>
      </c>
      <c r="T6065" s="4">
        <v>27917.89</v>
      </c>
      <c r="U6065" s="2" t="s">
        <v>73</v>
      </c>
      <c r="V6065" s="2" t="s">
        <v>74</v>
      </c>
      <c r="W6065" s="4">
        <v>195425.23</v>
      </c>
      <c r="X6065" s="4">
        <v>474604.13</v>
      </c>
      <c r="Y6065" s="4">
        <v>670029.36</v>
      </c>
      <c r="Z6065" s="2">
        <v>31</v>
      </c>
      <c r="AA6065" s="2" t="s">
        <v>58</v>
      </c>
      <c r="AB6065" s="2" t="s">
        <v>15730</v>
      </c>
      <c r="AC6065" s="2" t="s">
        <v>360</v>
      </c>
      <c r="AD6065" s="2" t="s">
        <v>76</v>
      </c>
      <c r="AE6065" s="5">
        <v>62.37</v>
      </c>
      <c r="AF6065" s="2">
        <v>1</v>
      </c>
      <c r="AG6065" s="2" t="s">
        <v>15718</v>
      </c>
      <c r="AH6065" s="2">
        <v>18</v>
      </c>
      <c r="AI6065" s="6" t="str">
        <f t="shared" si="282"/>
        <v>35-44</v>
      </c>
      <c r="AJ6065" s="11">
        <f>YEAR(tbl_LoanData[[#This Row],[Application Date]])</f>
        <v>2025</v>
      </c>
      <c r="AK6065" s="11" t="str">
        <f>TEXT(tbl_LoanData[[#This Row],[Application Date]],"MMMM")</f>
        <v>November</v>
      </c>
      <c r="AL6065" s="12">
        <f>DATE(YEAR(tbl_LoanData[[#This Row],[Application Date]]),MONTH(tbl_LoanData[[#This Row],[Application Date]]),1)</f>
        <v>45962</v>
      </c>
      <c r="AM6065" s="14">
        <f ca="1">IF(AND(tbl_LoanData[[#This Row],[Application Date]]&gt;=EOMONTH(TODAY(),-1)+1,tbl_LoanData[[#This Row],[Application Date]]&lt;=TODAY()),tbl_LoanData[[#This Row],[Loan Amount]],0)</f>
        <v>0</v>
      </c>
      <c r="AN6065" s="14">
        <f>tbl_LoanData[[#This Row],[Amount Paid]]-(Q6065-X6065)</f>
        <v>69429.360000000015</v>
      </c>
      <c r="AO6065" s="14">
        <f>IF(tbl_LoanData[[#This Row],[Application Status]]="Approved",1,0)</f>
        <v>1</v>
      </c>
      <c r="AP6065" s="22" t="str">
        <f t="shared" ca="1" si="283"/>
        <v/>
      </c>
      <c r="AQ6065" s="22" t="str">
        <f t="shared" ca="1" si="284"/>
        <v/>
      </c>
    </row>
    <row r="6066" spans="1:43" ht="14.4" customHeight="1" x14ac:dyDescent="0.3">
      <c r="A6066" s="2" t="s">
        <v>8323</v>
      </c>
      <c r="B6066" s="2" t="s">
        <v>8324</v>
      </c>
      <c r="C6066" s="2" t="s">
        <v>401</v>
      </c>
      <c r="D6066" s="2" t="s">
        <v>118</v>
      </c>
      <c r="E6066" s="2" t="s">
        <v>134</v>
      </c>
      <c r="F6066" s="2">
        <v>52</v>
      </c>
      <c r="G6066" s="2" t="s">
        <v>83</v>
      </c>
      <c r="H6066" s="2" t="s">
        <v>217</v>
      </c>
      <c r="I6066" s="2" t="s">
        <v>46</v>
      </c>
      <c r="J6066" s="3">
        <v>45974</v>
      </c>
      <c r="K6066" s="3"/>
      <c r="L6066" s="2" t="s">
        <v>39</v>
      </c>
      <c r="M6066" s="2" t="s">
        <v>167</v>
      </c>
      <c r="N6066" s="2" t="s">
        <v>491</v>
      </c>
      <c r="O6066" s="4">
        <v>1658000</v>
      </c>
      <c r="P6066" s="4">
        <v>381000</v>
      </c>
      <c r="Q6066" s="4">
        <v>1277000</v>
      </c>
      <c r="R6066" s="2">
        <v>24</v>
      </c>
      <c r="S6066" s="5">
        <v>12.16</v>
      </c>
      <c r="T6066" s="4">
        <v>66148.600000000006</v>
      </c>
      <c r="U6066" s="2" t="s">
        <v>113</v>
      </c>
      <c r="V6066" s="2" t="s">
        <v>97</v>
      </c>
      <c r="W6066" s="4">
        <v>0</v>
      </c>
      <c r="X6066" s="4">
        <v>0</v>
      </c>
      <c r="Y6066" s="4">
        <v>1587566.4</v>
      </c>
      <c r="Z6066" s="2">
        <v>0</v>
      </c>
      <c r="AA6066" s="2" t="s">
        <v>97</v>
      </c>
      <c r="AB6066" s="2" t="s">
        <v>15731</v>
      </c>
      <c r="AC6066" s="2" t="s">
        <v>106</v>
      </c>
      <c r="AD6066" s="2" t="s">
        <v>76</v>
      </c>
      <c r="AE6066" s="5">
        <v>77.02</v>
      </c>
      <c r="AF6066" s="2">
        <v>0</v>
      </c>
      <c r="AG6066" s="2" t="s">
        <v>97</v>
      </c>
      <c r="AH6066" s="2"/>
      <c r="AI6066" s="6" t="str">
        <f t="shared" si="282"/>
        <v>45-54</v>
      </c>
      <c r="AJ6066" s="11">
        <f>YEAR(tbl_LoanData[[#This Row],[Application Date]])</f>
        <v>2025</v>
      </c>
      <c r="AK6066" s="11" t="str">
        <f>TEXT(tbl_LoanData[[#This Row],[Application Date]],"MMMM")</f>
        <v>November</v>
      </c>
      <c r="AL6066" s="12">
        <f>DATE(YEAR(tbl_LoanData[[#This Row],[Application Date]]),MONTH(tbl_LoanData[[#This Row],[Application Date]]),1)</f>
        <v>45962</v>
      </c>
      <c r="AM6066" s="14">
        <f ca="1">IF(AND(tbl_LoanData[[#This Row],[Application Date]]&gt;=EOMONTH(TODAY(),-1)+1,tbl_LoanData[[#This Row],[Application Date]]&lt;=TODAY()),tbl_LoanData[[#This Row],[Loan Amount]],0)</f>
        <v>0</v>
      </c>
      <c r="AN6066" s="14">
        <f>tbl_LoanData[[#This Row],[Amount Paid]]-(Q6066-X6066)</f>
        <v>-1277000</v>
      </c>
      <c r="AO6066" s="14">
        <f>IF(tbl_LoanData[[#This Row],[Application Status]]="Approved",1,0)</f>
        <v>0</v>
      </c>
      <c r="AP6066" s="22" t="str">
        <f t="shared" ca="1" si="283"/>
        <v/>
      </c>
      <c r="AQ6066" s="22" t="str">
        <f t="shared" ca="1" si="284"/>
        <v/>
      </c>
    </row>
    <row r="6067" spans="1:43" ht="14.4" customHeight="1" x14ac:dyDescent="0.3">
      <c r="A6067" s="2" t="s">
        <v>8327</v>
      </c>
      <c r="B6067" s="2" t="s">
        <v>8328</v>
      </c>
      <c r="C6067" s="2" t="s">
        <v>439</v>
      </c>
      <c r="D6067" s="2" t="s">
        <v>254</v>
      </c>
      <c r="E6067" s="2" t="s">
        <v>117</v>
      </c>
      <c r="F6067" s="2">
        <v>55</v>
      </c>
      <c r="G6067" s="2" t="s">
        <v>83</v>
      </c>
      <c r="H6067" s="2" t="s">
        <v>256</v>
      </c>
      <c r="I6067" s="2" t="s">
        <v>43</v>
      </c>
      <c r="J6067" s="3">
        <v>45984</v>
      </c>
      <c r="K6067" s="3">
        <v>46001</v>
      </c>
      <c r="L6067" s="2" t="s">
        <v>36</v>
      </c>
      <c r="M6067" s="2" t="s">
        <v>94</v>
      </c>
      <c r="N6067" s="2" t="s">
        <v>212</v>
      </c>
      <c r="O6067" s="4">
        <v>960000</v>
      </c>
      <c r="P6067" s="4">
        <v>128600</v>
      </c>
      <c r="Q6067" s="4">
        <v>831400</v>
      </c>
      <c r="R6067" s="2">
        <v>36</v>
      </c>
      <c r="S6067" s="5">
        <v>6.97</v>
      </c>
      <c r="T6067" s="4">
        <v>27923.49</v>
      </c>
      <c r="U6067" s="2" t="s">
        <v>73</v>
      </c>
      <c r="V6067" s="2" t="s">
        <v>74</v>
      </c>
      <c r="W6067" s="4">
        <v>55846.98</v>
      </c>
      <c r="X6067" s="4">
        <v>949398.76</v>
      </c>
      <c r="Y6067" s="4">
        <v>1005245.74</v>
      </c>
      <c r="Z6067" s="2">
        <v>174</v>
      </c>
      <c r="AA6067" s="2" t="s">
        <v>60</v>
      </c>
      <c r="AB6067" s="2" t="s">
        <v>15729</v>
      </c>
      <c r="AC6067" s="2" t="s">
        <v>129</v>
      </c>
      <c r="AD6067" s="2" t="s">
        <v>76</v>
      </c>
      <c r="AE6067" s="5">
        <v>86.6</v>
      </c>
      <c r="AF6067" s="2">
        <v>6</v>
      </c>
      <c r="AG6067" s="2" t="s">
        <v>130</v>
      </c>
      <c r="AH6067" s="2">
        <v>17</v>
      </c>
      <c r="AI6067" s="6" t="str">
        <f t="shared" si="282"/>
        <v>55-64</v>
      </c>
      <c r="AJ6067" s="11">
        <f>YEAR(tbl_LoanData[[#This Row],[Application Date]])</f>
        <v>2025</v>
      </c>
      <c r="AK6067" s="11" t="str">
        <f>TEXT(tbl_LoanData[[#This Row],[Application Date]],"MMMM")</f>
        <v>November</v>
      </c>
      <c r="AL6067" s="12">
        <f>DATE(YEAR(tbl_LoanData[[#This Row],[Application Date]]),MONTH(tbl_LoanData[[#This Row],[Application Date]]),1)</f>
        <v>45962</v>
      </c>
      <c r="AM6067" s="14">
        <f ca="1">IF(AND(tbl_LoanData[[#This Row],[Application Date]]&gt;=EOMONTH(TODAY(),-1)+1,tbl_LoanData[[#This Row],[Application Date]]&lt;=TODAY()),tbl_LoanData[[#This Row],[Loan Amount]],0)</f>
        <v>0</v>
      </c>
      <c r="AN6067" s="14">
        <f>tbl_LoanData[[#This Row],[Amount Paid]]-(Q6067-X6067)</f>
        <v>173845.74000000002</v>
      </c>
      <c r="AO6067" s="14">
        <f>IF(tbl_LoanData[[#This Row],[Application Status]]="Approved",1,0)</f>
        <v>1</v>
      </c>
      <c r="AP6067" s="22" t="str">
        <f t="shared" ca="1" si="283"/>
        <v/>
      </c>
      <c r="AQ6067" s="22" t="str">
        <f t="shared" ca="1" si="284"/>
        <v/>
      </c>
    </row>
    <row r="6068" spans="1:43" ht="14.4" customHeight="1" x14ac:dyDescent="0.3">
      <c r="A6068" s="2" t="s">
        <v>8341</v>
      </c>
      <c r="B6068" s="2" t="s">
        <v>8342</v>
      </c>
      <c r="C6068" s="2" t="s">
        <v>439</v>
      </c>
      <c r="D6068" s="2" t="s">
        <v>189</v>
      </c>
      <c r="E6068" s="2" t="s">
        <v>204</v>
      </c>
      <c r="F6068" s="2">
        <v>31</v>
      </c>
      <c r="G6068" s="2" t="s">
        <v>83</v>
      </c>
      <c r="H6068" s="2" t="s">
        <v>307</v>
      </c>
      <c r="I6068" s="2" t="s">
        <v>43</v>
      </c>
      <c r="J6068" s="3">
        <v>45984</v>
      </c>
      <c r="K6068" s="3">
        <v>45995</v>
      </c>
      <c r="L6068" s="2" t="s">
        <v>37</v>
      </c>
      <c r="M6068" s="2" t="s">
        <v>199</v>
      </c>
      <c r="N6068" s="2" t="s">
        <v>200</v>
      </c>
      <c r="O6068" s="4">
        <v>90000</v>
      </c>
      <c r="P6068" s="4">
        <v>9800</v>
      </c>
      <c r="Q6068" s="4">
        <v>80200</v>
      </c>
      <c r="R6068" s="2">
        <v>36</v>
      </c>
      <c r="S6068" s="5">
        <v>9.83</v>
      </c>
      <c r="T6068" s="4">
        <v>2884.75</v>
      </c>
      <c r="U6068" s="2" t="s">
        <v>73</v>
      </c>
      <c r="V6068" s="2" t="s">
        <v>74</v>
      </c>
      <c r="W6068" s="4">
        <v>17308.5</v>
      </c>
      <c r="X6068" s="4">
        <v>86542.48</v>
      </c>
      <c r="Y6068" s="4">
        <v>103850.98</v>
      </c>
      <c r="Z6068" s="2">
        <v>62</v>
      </c>
      <c r="AA6068" s="2" t="s">
        <v>59</v>
      </c>
      <c r="AB6068" s="2" t="s">
        <v>15735</v>
      </c>
      <c r="AC6068" s="2" t="s">
        <v>87</v>
      </c>
      <c r="AD6068" s="2" t="s">
        <v>76</v>
      </c>
      <c r="AE6068" s="5">
        <v>89.11</v>
      </c>
      <c r="AF6068" s="2">
        <v>2</v>
      </c>
      <c r="AG6068" s="2" t="s">
        <v>130</v>
      </c>
      <c r="AH6068" s="2">
        <v>11</v>
      </c>
      <c r="AI6068" s="6" t="str">
        <f t="shared" si="282"/>
        <v>25-34</v>
      </c>
      <c r="AJ6068" s="11">
        <f>YEAR(tbl_LoanData[[#This Row],[Application Date]])</f>
        <v>2025</v>
      </c>
      <c r="AK6068" s="11" t="str">
        <f>TEXT(tbl_LoanData[[#This Row],[Application Date]],"MMMM")</f>
        <v>November</v>
      </c>
      <c r="AL6068" s="12">
        <f>DATE(YEAR(tbl_LoanData[[#This Row],[Application Date]]),MONTH(tbl_LoanData[[#This Row],[Application Date]]),1)</f>
        <v>45962</v>
      </c>
      <c r="AM6068" s="14">
        <f ca="1">IF(AND(tbl_LoanData[[#This Row],[Application Date]]&gt;=EOMONTH(TODAY(),-1)+1,tbl_LoanData[[#This Row],[Application Date]]&lt;=TODAY()),tbl_LoanData[[#This Row],[Loan Amount]],0)</f>
        <v>0</v>
      </c>
      <c r="AN6068" s="14">
        <f>tbl_LoanData[[#This Row],[Amount Paid]]-(Q6068-X6068)</f>
        <v>23650.979999999996</v>
      </c>
      <c r="AO6068" s="14">
        <f>IF(tbl_LoanData[[#This Row],[Application Status]]="Approved",1,0)</f>
        <v>1</v>
      </c>
      <c r="AP6068" s="22" t="str">
        <f t="shared" ca="1" si="283"/>
        <v/>
      </c>
      <c r="AQ6068" s="22" t="str">
        <f t="shared" ca="1" si="284"/>
        <v/>
      </c>
    </row>
    <row r="6069" spans="1:43" x14ac:dyDescent="0.3">
      <c r="A6069" s="2" t="s">
        <v>8371</v>
      </c>
      <c r="B6069" s="2" t="s">
        <v>8372</v>
      </c>
      <c r="C6069" s="2" t="s">
        <v>712</v>
      </c>
      <c r="D6069" s="2" t="s">
        <v>182</v>
      </c>
      <c r="E6069" s="2" t="s">
        <v>91</v>
      </c>
      <c r="F6069" s="2">
        <v>25</v>
      </c>
      <c r="G6069" s="2" t="s">
        <v>83</v>
      </c>
      <c r="H6069" s="2" t="s">
        <v>237</v>
      </c>
      <c r="I6069" s="2" t="s">
        <v>48</v>
      </c>
      <c r="J6069" s="3">
        <v>45989</v>
      </c>
      <c r="K6069" s="3">
        <v>46000</v>
      </c>
      <c r="L6069" s="2" t="s">
        <v>37</v>
      </c>
      <c r="M6069" s="2" t="s">
        <v>94</v>
      </c>
      <c r="N6069" s="2" t="s">
        <v>234</v>
      </c>
      <c r="O6069" s="4">
        <v>157000</v>
      </c>
      <c r="P6069" s="4">
        <v>29200</v>
      </c>
      <c r="Q6069" s="4">
        <v>127800</v>
      </c>
      <c r="R6069" s="2">
        <v>60</v>
      </c>
      <c r="S6069" s="5">
        <v>10.38</v>
      </c>
      <c r="T6069" s="4">
        <v>3235.47</v>
      </c>
      <c r="U6069" s="2" t="s">
        <v>73</v>
      </c>
      <c r="V6069" s="2" t="s">
        <v>74</v>
      </c>
      <c r="W6069" s="4">
        <v>25883.759999999998</v>
      </c>
      <c r="X6069" s="4">
        <v>168244.44</v>
      </c>
      <c r="Y6069" s="4">
        <v>194128.2</v>
      </c>
      <c r="Z6069" s="2">
        <v>0</v>
      </c>
      <c r="AA6069" s="2" t="s">
        <v>56</v>
      </c>
      <c r="AB6069" s="2" t="s">
        <v>15734</v>
      </c>
      <c r="AC6069" s="2" t="s">
        <v>360</v>
      </c>
      <c r="AD6069" s="2" t="s">
        <v>76</v>
      </c>
      <c r="AE6069" s="5">
        <v>81.400000000000006</v>
      </c>
      <c r="AF6069" s="2">
        <v>0</v>
      </c>
      <c r="AG6069" s="2" t="s">
        <v>77</v>
      </c>
      <c r="AH6069" s="2">
        <v>11</v>
      </c>
      <c r="AI6069" s="6" t="str">
        <f t="shared" si="282"/>
        <v>25-34</v>
      </c>
      <c r="AJ6069" s="11">
        <f>YEAR(tbl_LoanData[[#This Row],[Application Date]])</f>
        <v>2025</v>
      </c>
      <c r="AK6069" s="11" t="str">
        <f>TEXT(tbl_LoanData[[#This Row],[Application Date]],"MMMM")</f>
        <v>November</v>
      </c>
      <c r="AL6069" s="12">
        <f>DATE(YEAR(tbl_LoanData[[#This Row],[Application Date]]),MONTH(tbl_LoanData[[#This Row],[Application Date]]),1)</f>
        <v>45962</v>
      </c>
      <c r="AM6069" s="14">
        <f ca="1">IF(AND(tbl_LoanData[[#This Row],[Application Date]]&gt;=EOMONTH(TODAY(),-1)+1,tbl_LoanData[[#This Row],[Application Date]]&lt;=TODAY()),tbl_LoanData[[#This Row],[Loan Amount]],0)</f>
        <v>0</v>
      </c>
      <c r="AN6069" s="14">
        <f>tbl_LoanData[[#This Row],[Amount Paid]]-(Q6069-X6069)</f>
        <v>66328.2</v>
      </c>
      <c r="AO6069" s="14">
        <f>IF(tbl_LoanData[[#This Row],[Application Status]]="Approved",1,0)</f>
        <v>1</v>
      </c>
      <c r="AP6069" s="22" t="str">
        <f t="shared" ca="1" si="283"/>
        <v/>
      </c>
      <c r="AQ6069" s="22" t="str">
        <f t="shared" ca="1" si="284"/>
        <v/>
      </c>
    </row>
    <row r="6070" spans="1:43" ht="14.4" customHeight="1" x14ac:dyDescent="0.3">
      <c r="A6070" s="2" t="s">
        <v>8559</v>
      </c>
      <c r="B6070" s="2" t="s">
        <v>8560</v>
      </c>
      <c r="C6070" s="2" t="s">
        <v>155</v>
      </c>
      <c r="D6070" s="2" t="s">
        <v>134</v>
      </c>
      <c r="E6070" s="2" t="s">
        <v>293</v>
      </c>
      <c r="F6070" s="2">
        <v>64</v>
      </c>
      <c r="G6070" s="2" t="s">
        <v>83</v>
      </c>
      <c r="H6070" s="2" t="s">
        <v>372</v>
      </c>
      <c r="I6070" s="2" t="s">
        <v>43</v>
      </c>
      <c r="J6070" s="3">
        <v>45972</v>
      </c>
      <c r="K6070" s="3"/>
      <c r="L6070" s="2" t="s">
        <v>39</v>
      </c>
      <c r="M6070" s="2" t="s">
        <v>167</v>
      </c>
      <c r="N6070" s="2" t="s">
        <v>491</v>
      </c>
      <c r="O6070" s="4">
        <v>1493000</v>
      </c>
      <c r="P6070" s="4">
        <v>390000</v>
      </c>
      <c r="Q6070" s="4">
        <v>1103000</v>
      </c>
      <c r="R6070" s="2">
        <v>36</v>
      </c>
      <c r="S6070" s="5">
        <v>5.89</v>
      </c>
      <c r="T6070" s="4">
        <v>36052.78</v>
      </c>
      <c r="U6070" s="2" t="s">
        <v>96</v>
      </c>
      <c r="V6070" s="2" t="s">
        <v>97</v>
      </c>
      <c r="W6070" s="4">
        <v>0</v>
      </c>
      <c r="X6070" s="4">
        <v>0</v>
      </c>
      <c r="Y6070" s="4">
        <v>1297900.1000000001</v>
      </c>
      <c r="Z6070" s="2">
        <v>0</v>
      </c>
      <c r="AA6070" s="2" t="s">
        <v>97</v>
      </c>
      <c r="AB6070" s="2" t="s">
        <v>15727</v>
      </c>
      <c r="AC6070" s="2" t="s">
        <v>146</v>
      </c>
      <c r="AD6070" s="2" t="s">
        <v>76</v>
      </c>
      <c r="AE6070" s="5">
        <v>73.88</v>
      </c>
      <c r="AF6070" s="2">
        <v>0</v>
      </c>
      <c r="AG6070" s="2" t="s">
        <v>97</v>
      </c>
      <c r="AH6070" s="2"/>
      <c r="AI6070" s="6" t="str">
        <f t="shared" si="282"/>
        <v>55-64</v>
      </c>
      <c r="AJ6070" s="11">
        <f>YEAR(tbl_LoanData[[#This Row],[Application Date]])</f>
        <v>2025</v>
      </c>
      <c r="AK6070" s="11" t="str">
        <f>TEXT(tbl_LoanData[[#This Row],[Application Date]],"MMMM")</f>
        <v>November</v>
      </c>
      <c r="AL6070" s="12">
        <f>DATE(YEAR(tbl_LoanData[[#This Row],[Application Date]]),MONTH(tbl_LoanData[[#This Row],[Application Date]]),1)</f>
        <v>45962</v>
      </c>
      <c r="AM6070" s="14">
        <f ca="1">IF(AND(tbl_LoanData[[#This Row],[Application Date]]&gt;=EOMONTH(TODAY(),-1)+1,tbl_LoanData[[#This Row],[Application Date]]&lt;=TODAY()),tbl_LoanData[[#This Row],[Loan Amount]],0)</f>
        <v>0</v>
      </c>
      <c r="AN6070" s="14">
        <f>tbl_LoanData[[#This Row],[Amount Paid]]-(Q6070-X6070)</f>
        <v>-1103000</v>
      </c>
      <c r="AO6070" s="14">
        <f>IF(tbl_LoanData[[#This Row],[Application Status]]="Approved",1,0)</f>
        <v>0</v>
      </c>
      <c r="AP6070" s="22" t="str">
        <f t="shared" ca="1" si="283"/>
        <v/>
      </c>
      <c r="AQ6070" s="22" t="str">
        <f t="shared" ca="1" si="284"/>
        <v/>
      </c>
    </row>
    <row r="6071" spans="1:43" x14ac:dyDescent="0.3">
      <c r="A6071" s="2" t="s">
        <v>8637</v>
      </c>
      <c r="B6071" s="2" t="s">
        <v>8638</v>
      </c>
      <c r="C6071" s="2" t="s">
        <v>655</v>
      </c>
      <c r="D6071" s="2" t="s">
        <v>161</v>
      </c>
      <c r="E6071" s="2" t="s">
        <v>293</v>
      </c>
      <c r="F6071" s="2">
        <v>65</v>
      </c>
      <c r="G6071" s="2" t="s">
        <v>69</v>
      </c>
      <c r="H6071" s="2" t="s">
        <v>244</v>
      </c>
      <c r="I6071" s="2" t="s">
        <v>48</v>
      </c>
      <c r="J6071" s="3">
        <v>45979</v>
      </c>
      <c r="K6071" s="3">
        <v>45984</v>
      </c>
      <c r="L6071" s="2" t="s">
        <v>38</v>
      </c>
      <c r="M6071" s="2" t="s">
        <v>85</v>
      </c>
      <c r="N6071" s="2" t="s">
        <v>314</v>
      </c>
      <c r="O6071" s="4">
        <v>1216000</v>
      </c>
      <c r="P6071" s="4">
        <v>221400</v>
      </c>
      <c r="Q6071" s="4">
        <v>994600</v>
      </c>
      <c r="R6071" s="2">
        <v>48</v>
      </c>
      <c r="S6071" s="5">
        <v>11.18</v>
      </c>
      <c r="T6071" s="4">
        <v>29987.19</v>
      </c>
      <c r="U6071" s="2" t="s">
        <v>73</v>
      </c>
      <c r="V6071" s="2" t="s">
        <v>74</v>
      </c>
      <c r="W6071" s="4">
        <v>239897.52</v>
      </c>
      <c r="X6071" s="4">
        <v>1199487.6000000001</v>
      </c>
      <c r="Y6071" s="4">
        <v>1439385.12</v>
      </c>
      <c r="Z6071" s="2">
        <v>0</v>
      </c>
      <c r="AA6071" s="2" t="s">
        <v>56</v>
      </c>
      <c r="AB6071" s="2" t="s">
        <v>15731</v>
      </c>
      <c r="AC6071" s="2" t="s">
        <v>213</v>
      </c>
      <c r="AD6071" s="2" t="s">
        <v>76</v>
      </c>
      <c r="AE6071" s="5">
        <v>81.790000000000006</v>
      </c>
      <c r="AF6071" s="2">
        <v>0</v>
      </c>
      <c r="AG6071" s="2" t="s">
        <v>77</v>
      </c>
      <c r="AH6071" s="2">
        <v>5</v>
      </c>
      <c r="AI6071" s="6" t="str">
        <f t="shared" si="282"/>
        <v>65+</v>
      </c>
      <c r="AJ6071" s="11">
        <f>YEAR(tbl_LoanData[[#This Row],[Application Date]])</f>
        <v>2025</v>
      </c>
      <c r="AK6071" s="11" t="str">
        <f>TEXT(tbl_LoanData[[#This Row],[Application Date]],"MMMM")</f>
        <v>November</v>
      </c>
      <c r="AL6071" s="12">
        <f>DATE(YEAR(tbl_LoanData[[#This Row],[Application Date]]),MONTH(tbl_LoanData[[#This Row],[Application Date]]),1)</f>
        <v>45962</v>
      </c>
      <c r="AM6071" s="14">
        <f ca="1">IF(AND(tbl_LoanData[[#This Row],[Application Date]]&gt;=EOMONTH(TODAY(),-1)+1,tbl_LoanData[[#This Row],[Application Date]]&lt;=TODAY()),tbl_LoanData[[#This Row],[Loan Amount]],0)</f>
        <v>0</v>
      </c>
      <c r="AN6071" s="14">
        <f>tbl_LoanData[[#This Row],[Amount Paid]]-(Q6071-X6071)</f>
        <v>444785.12000000011</v>
      </c>
      <c r="AO6071" s="14">
        <f>IF(tbl_LoanData[[#This Row],[Application Status]]="Approved",1,0)</f>
        <v>1</v>
      </c>
      <c r="AP6071" s="22" t="str">
        <f t="shared" ca="1" si="283"/>
        <v/>
      </c>
      <c r="AQ6071" s="22" t="str">
        <f t="shared" ca="1" si="284"/>
        <v/>
      </c>
    </row>
    <row r="6072" spans="1:43" x14ac:dyDescent="0.3">
      <c r="A6072" s="2" t="s">
        <v>8679</v>
      </c>
      <c r="B6072" s="2" t="s">
        <v>8680</v>
      </c>
      <c r="C6072" s="2" t="s">
        <v>1059</v>
      </c>
      <c r="D6072" s="2" t="s">
        <v>118</v>
      </c>
      <c r="E6072" s="2" t="s">
        <v>176</v>
      </c>
      <c r="F6072" s="2">
        <v>45</v>
      </c>
      <c r="G6072" s="2" t="s">
        <v>69</v>
      </c>
      <c r="H6072" s="2" t="s">
        <v>307</v>
      </c>
      <c r="I6072" s="2" t="s">
        <v>43</v>
      </c>
      <c r="J6072" s="3">
        <v>45966</v>
      </c>
      <c r="K6072" s="3">
        <v>45977</v>
      </c>
      <c r="L6072" s="2" t="s">
        <v>40</v>
      </c>
      <c r="M6072" s="2" t="s">
        <v>85</v>
      </c>
      <c r="N6072" s="2" t="s">
        <v>270</v>
      </c>
      <c r="O6072" s="4">
        <v>1432000</v>
      </c>
      <c r="P6072" s="4">
        <v>294100</v>
      </c>
      <c r="Q6072" s="4">
        <v>1137900</v>
      </c>
      <c r="R6072" s="2">
        <v>24</v>
      </c>
      <c r="S6072" s="5">
        <v>5.88</v>
      </c>
      <c r="T6072" s="4">
        <v>52988.21</v>
      </c>
      <c r="U6072" s="2" t="s">
        <v>73</v>
      </c>
      <c r="V6072" s="2" t="s">
        <v>74</v>
      </c>
      <c r="W6072" s="4">
        <v>476893.89</v>
      </c>
      <c r="X6072" s="4">
        <v>794823.15</v>
      </c>
      <c r="Y6072" s="4">
        <v>1271717.04</v>
      </c>
      <c r="Z6072" s="2">
        <v>0</v>
      </c>
      <c r="AA6072" s="2" t="s">
        <v>56</v>
      </c>
      <c r="AB6072" s="2" t="s">
        <v>15729</v>
      </c>
      <c r="AC6072" s="2" t="s">
        <v>332</v>
      </c>
      <c r="AD6072" s="2" t="s">
        <v>76</v>
      </c>
      <c r="AE6072" s="5">
        <v>79.459999999999994</v>
      </c>
      <c r="AF6072" s="2">
        <v>0</v>
      </c>
      <c r="AG6072" s="2" t="s">
        <v>77</v>
      </c>
      <c r="AH6072" s="2">
        <v>11</v>
      </c>
      <c r="AI6072" s="6" t="str">
        <f t="shared" si="282"/>
        <v>45-54</v>
      </c>
      <c r="AJ6072" s="11">
        <f>YEAR(tbl_LoanData[[#This Row],[Application Date]])</f>
        <v>2025</v>
      </c>
      <c r="AK6072" s="11" t="str">
        <f>TEXT(tbl_LoanData[[#This Row],[Application Date]],"MMMM")</f>
        <v>November</v>
      </c>
      <c r="AL6072" s="12">
        <f>DATE(YEAR(tbl_LoanData[[#This Row],[Application Date]]),MONTH(tbl_LoanData[[#This Row],[Application Date]]),1)</f>
        <v>45962</v>
      </c>
      <c r="AM6072" s="14">
        <f ca="1">IF(AND(tbl_LoanData[[#This Row],[Application Date]]&gt;=EOMONTH(TODAY(),-1)+1,tbl_LoanData[[#This Row],[Application Date]]&lt;=TODAY()),tbl_LoanData[[#This Row],[Loan Amount]],0)</f>
        <v>0</v>
      </c>
      <c r="AN6072" s="14">
        <f>tbl_LoanData[[#This Row],[Amount Paid]]-(Q6072-X6072)</f>
        <v>133817.04000000004</v>
      </c>
      <c r="AO6072" s="14">
        <f>IF(tbl_LoanData[[#This Row],[Application Status]]="Approved",1,0)</f>
        <v>1</v>
      </c>
      <c r="AP6072" s="22" t="str">
        <f t="shared" ca="1" si="283"/>
        <v/>
      </c>
      <c r="AQ6072" s="22" t="str">
        <f t="shared" ca="1" si="284"/>
        <v/>
      </c>
    </row>
    <row r="6073" spans="1:43" ht="14.4" customHeight="1" x14ac:dyDescent="0.3">
      <c r="A6073" s="2" t="s">
        <v>8693</v>
      </c>
      <c r="B6073" s="2" t="s">
        <v>8694</v>
      </c>
      <c r="C6073" s="2" t="s">
        <v>133</v>
      </c>
      <c r="D6073" s="2" t="s">
        <v>204</v>
      </c>
      <c r="E6073" s="2" t="s">
        <v>142</v>
      </c>
      <c r="F6073" s="2">
        <v>52</v>
      </c>
      <c r="G6073" s="2" t="s">
        <v>69</v>
      </c>
      <c r="H6073" s="2" t="s">
        <v>269</v>
      </c>
      <c r="I6073" s="2" t="s">
        <v>46</v>
      </c>
      <c r="J6073" s="3">
        <v>45965</v>
      </c>
      <c r="K6073" s="3">
        <v>45967</v>
      </c>
      <c r="L6073" s="2" t="s">
        <v>36</v>
      </c>
      <c r="M6073" s="2" t="s">
        <v>94</v>
      </c>
      <c r="N6073" s="2" t="s">
        <v>212</v>
      </c>
      <c r="O6073" s="4">
        <v>1613000</v>
      </c>
      <c r="P6073" s="4">
        <v>617300</v>
      </c>
      <c r="Q6073" s="4">
        <v>995700</v>
      </c>
      <c r="R6073" s="2">
        <v>48</v>
      </c>
      <c r="S6073" s="5">
        <v>5.36</v>
      </c>
      <c r="T6073" s="4">
        <v>25191.21</v>
      </c>
      <c r="U6073" s="2" t="s">
        <v>73</v>
      </c>
      <c r="V6073" s="2" t="s">
        <v>74</v>
      </c>
      <c r="W6073" s="4">
        <v>226720.89</v>
      </c>
      <c r="X6073" s="4">
        <v>982457.19</v>
      </c>
      <c r="Y6073" s="4">
        <v>1209178.08</v>
      </c>
      <c r="Z6073" s="2">
        <v>0</v>
      </c>
      <c r="AA6073" s="2" t="s">
        <v>56</v>
      </c>
      <c r="AB6073" s="2" t="s">
        <v>15729</v>
      </c>
      <c r="AC6073" s="2" t="s">
        <v>75</v>
      </c>
      <c r="AD6073" s="2" t="s">
        <v>76</v>
      </c>
      <c r="AE6073" s="5">
        <v>61.73</v>
      </c>
      <c r="AF6073" s="2">
        <v>0</v>
      </c>
      <c r="AG6073" s="2" t="s">
        <v>77</v>
      </c>
      <c r="AH6073" s="2">
        <v>2</v>
      </c>
      <c r="AI6073" s="6" t="str">
        <f t="shared" si="282"/>
        <v>45-54</v>
      </c>
      <c r="AJ6073" s="11">
        <f>YEAR(tbl_LoanData[[#This Row],[Application Date]])</f>
        <v>2025</v>
      </c>
      <c r="AK6073" s="11" t="str">
        <f>TEXT(tbl_LoanData[[#This Row],[Application Date]],"MMMM")</f>
        <v>November</v>
      </c>
      <c r="AL6073" s="12">
        <f>DATE(YEAR(tbl_LoanData[[#This Row],[Application Date]]),MONTH(tbl_LoanData[[#This Row],[Application Date]]),1)</f>
        <v>45962</v>
      </c>
      <c r="AM6073" s="14">
        <f ca="1">IF(AND(tbl_LoanData[[#This Row],[Application Date]]&gt;=EOMONTH(TODAY(),-1)+1,tbl_LoanData[[#This Row],[Application Date]]&lt;=TODAY()),tbl_LoanData[[#This Row],[Loan Amount]],0)</f>
        <v>0</v>
      </c>
      <c r="AN6073" s="14">
        <f>tbl_LoanData[[#This Row],[Amount Paid]]-(Q6073-X6073)</f>
        <v>213478.07999999996</v>
      </c>
      <c r="AO6073" s="14">
        <f>IF(tbl_LoanData[[#This Row],[Application Status]]="Approved",1,0)</f>
        <v>1</v>
      </c>
      <c r="AP6073" s="22" t="str">
        <f t="shared" ca="1" si="283"/>
        <v/>
      </c>
      <c r="AQ6073" s="22" t="str">
        <f t="shared" ca="1" si="284"/>
        <v/>
      </c>
    </row>
    <row r="6074" spans="1:43" ht="14.4" customHeight="1" x14ac:dyDescent="0.3">
      <c r="A6074" s="2" t="s">
        <v>8729</v>
      </c>
      <c r="B6074" s="2" t="s">
        <v>8730</v>
      </c>
      <c r="C6074" s="2" t="s">
        <v>331</v>
      </c>
      <c r="D6074" s="2" t="s">
        <v>204</v>
      </c>
      <c r="E6074" s="2" t="s">
        <v>68</v>
      </c>
      <c r="F6074" s="2">
        <v>40</v>
      </c>
      <c r="G6074" s="2" t="s">
        <v>83</v>
      </c>
      <c r="H6074" s="2" t="s">
        <v>228</v>
      </c>
      <c r="I6074" s="2" t="s">
        <v>43</v>
      </c>
      <c r="J6074" s="3">
        <v>45968</v>
      </c>
      <c r="K6074" s="3">
        <v>45979</v>
      </c>
      <c r="L6074" s="2" t="s">
        <v>40</v>
      </c>
      <c r="M6074" s="2" t="s">
        <v>94</v>
      </c>
      <c r="N6074" s="2" t="s">
        <v>95</v>
      </c>
      <c r="O6074" s="4">
        <v>1501000</v>
      </c>
      <c r="P6074" s="4">
        <v>361900</v>
      </c>
      <c r="Q6074" s="4">
        <v>1139100</v>
      </c>
      <c r="R6074" s="2">
        <v>12</v>
      </c>
      <c r="S6074" s="5">
        <v>9.15</v>
      </c>
      <c r="T6074" s="4">
        <v>103610.64</v>
      </c>
      <c r="U6074" s="2" t="s">
        <v>73</v>
      </c>
      <c r="V6074" s="2" t="s">
        <v>74</v>
      </c>
      <c r="W6074" s="4">
        <v>932495.76</v>
      </c>
      <c r="X6074" s="4">
        <v>310831.89</v>
      </c>
      <c r="Y6074" s="4">
        <v>1243327.6499999999</v>
      </c>
      <c r="Z6074" s="2">
        <v>0</v>
      </c>
      <c r="AA6074" s="2" t="s">
        <v>56</v>
      </c>
      <c r="AB6074" s="2" t="s">
        <v>15731</v>
      </c>
      <c r="AC6074" s="2" t="s">
        <v>360</v>
      </c>
      <c r="AD6074" s="2" t="s">
        <v>76</v>
      </c>
      <c r="AE6074" s="5">
        <v>75.89</v>
      </c>
      <c r="AF6074" s="2">
        <v>0</v>
      </c>
      <c r="AG6074" s="2" t="s">
        <v>77</v>
      </c>
      <c r="AH6074" s="2">
        <v>11</v>
      </c>
      <c r="AI6074" s="6" t="str">
        <f t="shared" si="282"/>
        <v>35-44</v>
      </c>
      <c r="AJ6074" s="11">
        <f>YEAR(tbl_LoanData[[#This Row],[Application Date]])</f>
        <v>2025</v>
      </c>
      <c r="AK6074" s="11" t="str">
        <f>TEXT(tbl_LoanData[[#This Row],[Application Date]],"MMMM")</f>
        <v>November</v>
      </c>
      <c r="AL6074" s="12">
        <f>DATE(YEAR(tbl_LoanData[[#This Row],[Application Date]]),MONTH(tbl_LoanData[[#This Row],[Application Date]]),1)</f>
        <v>45962</v>
      </c>
      <c r="AM6074" s="14">
        <f ca="1">IF(AND(tbl_LoanData[[#This Row],[Application Date]]&gt;=EOMONTH(TODAY(),-1)+1,tbl_LoanData[[#This Row],[Application Date]]&lt;=TODAY()),tbl_LoanData[[#This Row],[Loan Amount]],0)</f>
        <v>0</v>
      </c>
      <c r="AN6074" s="14">
        <f>tbl_LoanData[[#This Row],[Amount Paid]]-(Q6074-X6074)</f>
        <v>104227.65000000002</v>
      </c>
      <c r="AO6074" s="14">
        <f>IF(tbl_LoanData[[#This Row],[Application Status]]="Approved",1,0)</f>
        <v>1</v>
      </c>
      <c r="AP6074" s="22" t="str">
        <f t="shared" ca="1" si="283"/>
        <v/>
      </c>
      <c r="AQ6074" s="22" t="str">
        <f t="shared" ca="1" si="284"/>
        <v/>
      </c>
    </row>
    <row r="6075" spans="1:43" ht="14.4" customHeight="1" x14ac:dyDescent="0.3">
      <c r="A6075" s="2" t="s">
        <v>8739</v>
      </c>
      <c r="B6075" s="2" t="s">
        <v>8740</v>
      </c>
      <c r="C6075" s="2" t="s">
        <v>347</v>
      </c>
      <c r="D6075" s="2" t="s">
        <v>209</v>
      </c>
      <c r="E6075" s="2" t="s">
        <v>92</v>
      </c>
      <c r="F6075" s="2">
        <v>51</v>
      </c>
      <c r="G6075" s="2" t="s">
        <v>69</v>
      </c>
      <c r="H6075" s="2" t="s">
        <v>156</v>
      </c>
      <c r="I6075" s="2" t="s">
        <v>45</v>
      </c>
      <c r="J6075" s="3">
        <v>45984</v>
      </c>
      <c r="K6075" s="3">
        <v>45994</v>
      </c>
      <c r="L6075" s="2" t="s">
        <v>40</v>
      </c>
      <c r="M6075" s="2" t="s">
        <v>85</v>
      </c>
      <c r="N6075" s="2" t="s">
        <v>86</v>
      </c>
      <c r="O6075" s="4">
        <v>749000</v>
      </c>
      <c r="P6075" s="4">
        <v>256000</v>
      </c>
      <c r="Q6075" s="4">
        <v>493000</v>
      </c>
      <c r="R6075" s="2">
        <v>24</v>
      </c>
      <c r="S6075" s="5">
        <v>12.73</v>
      </c>
      <c r="T6075" s="4">
        <v>25771.58</v>
      </c>
      <c r="U6075" s="2" t="s">
        <v>73</v>
      </c>
      <c r="V6075" s="2" t="s">
        <v>74</v>
      </c>
      <c r="W6075" s="4">
        <v>206172.64</v>
      </c>
      <c r="X6075" s="4">
        <v>412345.16</v>
      </c>
      <c r="Y6075" s="4">
        <v>618517.80000000005</v>
      </c>
      <c r="Z6075" s="2">
        <v>0</v>
      </c>
      <c r="AA6075" s="2" t="s">
        <v>56</v>
      </c>
      <c r="AB6075" s="2" t="s">
        <v>15732</v>
      </c>
      <c r="AC6075" s="2" t="s">
        <v>332</v>
      </c>
      <c r="AD6075" s="2" t="s">
        <v>76</v>
      </c>
      <c r="AE6075" s="5">
        <v>65.819999999999993</v>
      </c>
      <c r="AF6075" s="2">
        <v>0</v>
      </c>
      <c r="AG6075" s="2" t="s">
        <v>77</v>
      </c>
      <c r="AH6075" s="2">
        <v>10</v>
      </c>
      <c r="AI6075" s="6" t="str">
        <f t="shared" si="282"/>
        <v>45-54</v>
      </c>
      <c r="AJ6075" s="11">
        <f>YEAR(tbl_LoanData[[#This Row],[Application Date]])</f>
        <v>2025</v>
      </c>
      <c r="AK6075" s="11" t="str">
        <f>TEXT(tbl_LoanData[[#This Row],[Application Date]],"MMMM")</f>
        <v>November</v>
      </c>
      <c r="AL6075" s="12">
        <f>DATE(YEAR(tbl_LoanData[[#This Row],[Application Date]]),MONTH(tbl_LoanData[[#This Row],[Application Date]]),1)</f>
        <v>45962</v>
      </c>
      <c r="AM6075" s="14">
        <f ca="1">IF(AND(tbl_LoanData[[#This Row],[Application Date]]&gt;=EOMONTH(TODAY(),-1)+1,tbl_LoanData[[#This Row],[Application Date]]&lt;=TODAY()),tbl_LoanData[[#This Row],[Loan Amount]],0)</f>
        <v>0</v>
      </c>
      <c r="AN6075" s="14">
        <f>tbl_LoanData[[#This Row],[Amount Paid]]-(Q6075-X6075)</f>
        <v>125517.79999999999</v>
      </c>
      <c r="AO6075" s="14">
        <f>IF(tbl_LoanData[[#This Row],[Application Status]]="Approved",1,0)</f>
        <v>1</v>
      </c>
      <c r="AP6075" s="22" t="str">
        <f t="shared" ca="1" si="283"/>
        <v/>
      </c>
      <c r="AQ6075" s="22" t="str">
        <f t="shared" ca="1" si="284"/>
        <v/>
      </c>
    </row>
    <row r="6076" spans="1:43" ht="14.4" customHeight="1" x14ac:dyDescent="0.3">
      <c r="A6076" s="2" t="s">
        <v>8761</v>
      </c>
      <c r="B6076" s="2" t="s">
        <v>8762</v>
      </c>
      <c r="C6076" s="2" t="s">
        <v>203</v>
      </c>
      <c r="D6076" s="2" t="s">
        <v>161</v>
      </c>
      <c r="E6076" s="2" t="s">
        <v>92</v>
      </c>
      <c r="F6076" s="2">
        <v>53</v>
      </c>
      <c r="G6076" s="2" t="s">
        <v>69</v>
      </c>
      <c r="H6076" s="2" t="s">
        <v>126</v>
      </c>
      <c r="I6076" s="2" t="s">
        <v>44</v>
      </c>
      <c r="J6076" s="3">
        <v>45986</v>
      </c>
      <c r="K6076" s="3">
        <v>45995</v>
      </c>
      <c r="L6076" s="2" t="s">
        <v>36</v>
      </c>
      <c r="M6076" s="2" t="s">
        <v>111</v>
      </c>
      <c r="N6076" s="2" t="s">
        <v>350</v>
      </c>
      <c r="O6076" s="4">
        <v>1959000</v>
      </c>
      <c r="P6076" s="4">
        <v>693100</v>
      </c>
      <c r="Q6076" s="4">
        <v>1265900</v>
      </c>
      <c r="R6076" s="2">
        <v>24</v>
      </c>
      <c r="S6076" s="5">
        <v>11.08</v>
      </c>
      <c r="T6076" s="4">
        <v>64434.31</v>
      </c>
      <c r="U6076" s="2" t="s">
        <v>73</v>
      </c>
      <c r="V6076" s="2" t="s">
        <v>74</v>
      </c>
      <c r="W6076" s="4">
        <v>128868.62</v>
      </c>
      <c r="X6076" s="4">
        <v>1417554.82</v>
      </c>
      <c r="Y6076" s="4">
        <v>1546423.44</v>
      </c>
      <c r="Z6076" s="2">
        <v>186</v>
      </c>
      <c r="AA6076" s="2" t="s">
        <v>60</v>
      </c>
      <c r="AB6076" s="2" t="s">
        <v>15727</v>
      </c>
      <c r="AC6076" s="2" t="s">
        <v>138</v>
      </c>
      <c r="AD6076" s="2" t="s">
        <v>76</v>
      </c>
      <c r="AE6076" s="5">
        <v>64.62</v>
      </c>
      <c r="AF6076" s="2">
        <v>6</v>
      </c>
      <c r="AG6076" s="2" t="s">
        <v>130</v>
      </c>
      <c r="AH6076" s="2">
        <v>9</v>
      </c>
      <c r="AI6076" s="6" t="str">
        <f t="shared" si="282"/>
        <v>45-54</v>
      </c>
      <c r="AJ6076" s="11">
        <f>YEAR(tbl_LoanData[[#This Row],[Application Date]])</f>
        <v>2025</v>
      </c>
      <c r="AK6076" s="11" t="str">
        <f>TEXT(tbl_LoanData[[#This Row],[Application Date]],"MMMM")</f>
        <v>November</v>
      </c>
      <c r="AL6076" s="12">
        <f>DATE(YEAR(tbl_LoanData[[#This Row],[Application Date]]),MONTH(tbl_LoanData[[#This Row],[Application Date]]),1)</f>
        <v>45962</v>
      </c>
      <c r="AM6076" s="14">
        <f ca="1">IF(AND(tbl_LoanData[[#This Row],[Application Date]]&gt;=EOMONTH(TODAY(),-1)+1,tbl_LoanData[[#This Row],[Application Date]]&lt;=TODAY()),tbl_LoanData[[#This Row],[Loan Amount]],0)</f>
        <v>0</v>
      </c>
      <c r="AN6076" s="14">
        <f>tbl_LoanData[[#This Row],[Amount Paid]]-(Q6076-X6076)</f>
        <v>280523.44000000006</v>
      </c>
      <c r="AO6076" s="14">
        <f>IF(tbl_LoanData[[#This Row],[Application Status]]="Approved",1,0)</f>
        <v>1</v>
      </c>
      <c r="AP6076" s="22" t="str">
        <f t="shared" ca="1" si="283"/>
        <v/>
      </c>
      <c r="AQ6076" s="22" t="str">
        <f t="shared" ca="1" si="284"/>
        <v/>
      </c>
    </row>
    <row r="6077" spans="1:43" ht="14.4" customHeight="1" x14ac:dyDescent="0.3">
      <c r="A6077" s="2" t="s">
        <v>8781</v>
      </c>
      <c r="B6077" s="2" t="s">
        <v>8782</v>
      </c>
      <c r="C6077" s="2" t="s">
        <v>668</v>
      </c>
      <c r="D6077" s="2" t="s">
        <v>161</v>
      </c>
      <c r="E6077" s="2" t="s">
        <v>540</v>
      </c>
      <c r="F6077" s="2">
        <v>61</v>
      </c>
      <c r="G6077" s="2" t="s">
        <v>69</v>
      </c>
      <c r="H6077" s="2" t="s">
        <v>126</v>
      </c>
      <c r="I6077" s="2" t="s">
        <v>44</v>
      </c>
      <c r="J6077" s="3">
        <v>45990</v>
      </c>
      <c r="K6077" s="3">
        <v>46009</v>
      </c>
      <c r="L6077" s="2" t="s">
        <v>39</v>
      </c>
      <c r="M6077" s="2" t="s">
        <v>94</v>
      </c>
      <c r="N6077" s="2" t="s">
        <v>365</v>
      </c>
      <c r="O6077" s="4">
        <v>2021000</v>
      </c>
      <c r="P6077" s="4">
        <v>544100</v>
      </c>
      <c r="Q6077" s="4">
        <v>1476900</v>
      </c>
      <c r="R6077" s="2">
        <v>60</v>
      </c>
      <c r="S6077" s="5">
        <v>11.64</v>
      </c>
      <c r="T6077" s="4">
        <v>38940.93</v>
      </c>
      <c r="U6077" s="2" t="s">
        <v>73</v>
      </c>
      <c r="V6077" s="2" t="s">
        <v>74</v>
      </c>
      <c r="W6077" s="4">
        <v>272586.51</v>
      </c>
      <c r="X6077" s="4">
        <v>2063869.29</v>
      </c>
      <c r="Y6077" s="4">
        <v>2336455.7999999998</v>
      </c>
      <c r="Z6077" s="2">
        <v>28</v>
      </c>
      <c r="AA6077" s="2" t="s">
        <v>57</v>
      </c>
      <c r="AB6077" s="2" t="s">
        <v>15735</v>
      </c>
      <c r="AC6077" s="2" t="s">
        <v>213</v>
      </c>
      <c r="AD6077" s="2" t="s">
        <v>76</v>
      </c>
      <c r="AE6077" s="5">
        <v>73.08</v>
      </c>
      <c r="AF6077" s="2">
        <v>1</v>
      </c>
      <c r="AG6077" s="2" t="s">
        <v>77</v>
      </c>
      <c r="AH6077" s="2">
        <v>19</v>
      </c>
      <c r="AI6077" s="6" t="str">
        <f t="shared" si="282"/>
        <v>55-64</v>
      </c>
      <c r="AJ6077" s="11">
        <f>YEAR(tbl_LoanData[[#This Row],[Application Date]])</f>
        <v>2025</v>
      </c>
      <c r="AK6077" s="11" t="str">
        <f>TEXT(tbl_LoanData[[#This Row],[Application Date]],"MMMM")</f>
        <v>November</v>
      </c>
      <c r="AL6077" s="12">
        <f>DATE(YEAR(tbl_LoanData[[#This Row],[Application Date]]),MONTH(tbl_LoanData[[#This Row],[Application Date]]),1)</f>
        <v>45962</v>
      </c>
      <c r="AM6077" s="14">
        <f ca="1">IF(AND(tbl_LoanData[[#This Row],[Application Date]]&gt;=EOMONTH(TODAY(),-1)+1,tbl_LoanData[[#This Row],[Application Date]]&lt;=TODAY()),tbl_LoanData[[#This Row],[Loan Amount]],0)</f>
        <v>0</v>
      </c>
      <c r="AN6077" s="14">
        <f>tbl_LoanData[[#This Row],[Amount Paid]]-(Q6077-X6077)</f>
        <v>859555.8</v>
      </c>
      <c r="AO6077" s="14">
        <f>IF(tbl_LoanData[[#This Row],[Application Status]]="Approved",1,0)</f>
        <v>1</v>
      </c>
      <c r="AP6077" s="22" t="str">
        <f t="shared" ca="1" si="283"/>
        <v/>
      </c>
      <c r="AQ6077" s="22" t="str">
        <f t="shared" ca="1" si="284"/>
        <v/>
      </c>
    </row>
    <row r="6078" spans="1:43" ht="14.4" customHeight="1" x14ac:dyDescent="0.3">
      <c r="A6078" s="2" t="s">
        <v>8795</v>
      </c>
      <c r="B6078" s="2" t="s">
        <v>8796</v>
      </c>
      <c r="C6078" s="2" t="s">
        <v>289</v>
      </c>
      <c r="D6078" s="2" t="s">
        <v>161</v>
      </c>
      <c r="E6078" s="2" t="s">
        <v>268</v>
      </c>
      <c r="F6078" s="2">
        <v>30</v>
      </c>
      <c r="G6078" s="2" t="s">
        <v>69</v>
      </c>
      <c r="H6078" s="2" t="s">
        <v>318</v>
      </c>
      <c r="I6078" s="2" t="s">
        <v>42</v>
      </c>
      <c r="J6078" s="3">
        <v>45963</v>
      </c>
      <c r="K6078" s="3">
        <v>45972</v>
      </c>
      <c r="L6078" s="2" t="s">
        <v>36</v>
      </c>
      <c r="M6078" s="2" t="s">
        <v>104</v>
      </c>
      <c r="N6078" s="2" t="s">
        <v>592</v>
      </c>
      <c r="O6078" s="4">
        <v>873000</v>
      </c>
      <c r="P6078" s="4">
        <v>262200</v>
      </c>
      <c r="Q6078" s="4">
        <v>610800</v>
      </c>
      <c r="R6078" s="2">
        <v>18</v>
      </c>
      <c r="S6078" s="5">
        <v>13.88</v>
      </c>
      <c r="T6078" s="4">
        <v>40998.25</v>
      </c>
      <c r="U6078" s="2" t="s">
        <v>73</v>
      </c>
      <c r="V6078" s="2" t="s">
        <v>74</v>
      </c>
      <c r="W6078" s="4">
        <v>368984.25</v>
      </c>
      <c r="X6078" s="4">
        <v>368984.31</v>
      </c>
      <c r="Y6078" s="4">
        <v>737968.56</v>
      </c>
      <c r="Z6078" s="2">
        <v>0</v>
      </c>
      <c r="AA6078" s="2" t="s">
        <v>56</v>
      </c>
      <c r="AB6078" s="2" t="s">
        <v>15734</v>
      </c>
      <c r="AC6078" s="2" t="s">
        <v>106</v>
      </c>
      <c r="AD6078" s="2" t="s">
        <v>76</v>
      </c>
      <c r="AE6078" s="5">
        <v>69.97</v>
      </c>
      <c r="AF6078" s="2">
        <v>0</v>
      </c>
      <c r="AG6078" s="2" t="s">
        <v>77</v>
      </c>
      <c r="AH6078" s="2">
        <v>9</v>
      </c>
      <c r="AI6078" s="6" t="str">
        <f t="shared" si="282"/>
        <v>25-34</v>
      </c>
      <c r="AJ6078" s="11">
        <f>YEAR(tbl_LoanData[[#This Row],[Application Date]])</f>
        <v>2025</v>
      </c>
      <c r="AK6078" s="11" t="str">
        <f>TEXT(tbl_LoanData[[#This Row],[Application Date]],"MMMM")</f>
        <v>November</v>
      </c>
      <c r="AL6078" s="12">
        <f>DATE(YEAR(tbl_LoanData[[#This Row],[Application Date]]),MONTH(tbl_LoanData[[#This Row],[Application Date]]),1)</f>
        <v>45962</v>
      </c>
      <c r="AM6078" s="14">
        <f ca="1">IF(AND(tbl_LoanData[[#This Row],[Application Date]]&gt;=EOMONTH(TODAY(),-1)+1,tbl_LoanData[[#This Row],[Application Date]]&lt;=TODAY()),tbl_LoanData[[#This Row],[Loan Amount]],0)</f>
        <v>0</v>
      </c>
      <c r="AN6078" s="14">
        <f>tbl_LoanData[[#This Row],[Amount Paid]]-(Q6078-X6078)</f>
        <v>127168.56</v>
      </c>
      <c r="AO6078" s="14">
        <f>IF(tbl_LoanData[[#This Row],[Application Status]]="Approved",1,0)</f>
        <v>1</v>
      </c>
      <c r="AP6078" s="22" t="str">
        <f t="shared" ca="1" si="283"/>
        <v/>
      </c>
      <c r="AQ6078" s="22" t="str">
        <f t="shared" ca="1" si="284"/>
        <v/>
      </c>
    </row>
    <row r="6079" spans="1:43" ht="14.4" customHeight="1" x14ac:dyDescent="0.3">
      <c r="A6079" s="2" t="s">
        <v>8817</v>
      </c>
      <c r="B6079" s="2" t="s">
        <v>8818</v>
      </c>
      <c r="C6079" s="2" t="s">
        <v>356</v>
      </c>
      <c r="D6079" s="2" t="s">
        <v>142</v>
      </c>
      <c r="E6079" s="2" t="s">
        <v>134</v>
      </c>
      <c r="F6079" s="2">
        <v>36</v>
      </c>
      <c r="G6079" s="2" t="s">
        <v>69</v>
      </c>
      <c r="H6079" s="2" t="s">
        <v>119</v>
      </c>
      <c r="I6079" s="2" t="s">
        <v>43</v>
      </c>
      <c r="J6079" s="3">
        <v>45975</v>
      </c>
      <c r="K6079" s="3">
        <v>45984</v>
      </c>
      <c r="L6079" s="2" t="s">
        <v>39</v>
      </c>
      <c r="M6079" s="2" t="s">
        <v>127</v>
      </c>
      <c r="N6079" s="2" t="s">
        <v>152</v>
      </c>
      <c r="O6079" s="4">
        <v>2555000</v>
      </c>
      <c r="P6079" s="4">
        <v>618500</v>
      </c>
      <c r="Q6079" s="4">
        <v>1936500</v>
      </c>
      <c r="R6079" s="2">
        <v>36</v>
      </c>
      <c r="S6079" s="5">
        <v>6.75</v>
      </c>
      <c r="T6079" s="4">
        <v>64684.480000000003</v>
      </c>
      <c r="U6079" s="2" t="s">
        <v>73</v>
      </c>
      <c r="V6079" s="2" t="s">
        <v>74</v>
      </c>
      <c r="W6079" s="4">
        <v>517475.84000000003</v>
      </c>
      <c r="X6079" s="4">
        <v>1811165.41</v>
      </c>
      <c r="Y6079" s="4">
        <v>2328641.25</v>
      </c>
      <c r="Z6079" s="2">
        <v>0</v>
      </c>
      <c r="AA6079" s="2" t="s">
        <v>56</v>
      </c>
      <c r="AB6079" s="2" t="s">
        <v>15733</v>
      </c>
      <c r="AC6079" s="2" t="s">
        <v>138</v>
      </c>
      <c r="AD6079" s="2" t="s">
        <v>76</v>
      </c>
      <c r="AE6079" s="5">
        <v>75.790000000000006</v>
      </c>
      <c r="AF6079" s="2">
        <v>0</v>
      </c>
      <c r="AG6079" s="2" t="s">
        <v>77</v>
      </c>
      <c r="AH6079" s="2">
        <v>9</v>
      </c>
      <c r="AI6079" s="6" t="str">
        <f t="shared" si="282"/>
        <v>35-44</v>
      </c>
      <c r="AJ6079" s="11">
        <f>YEAR(tbl_LoanData[[#This Row],[Application Date]])</f>
        <v>2025</v>
      </c>
      <c r="AK6079" s="11" t="str">
        <f>TEXT(tbl_LoanData[[#This Row],[Application Date]],"MMMM")</f>
        <v>November</v>
      </c>
      <c r="AL6079" s="12">
        <f>DATE(YEAR(tbl_LoanData[[#This Row],[Application Date]]),MONTH(tbl_LoanData[[#This Row],[Application Date]]),1)</f>
        <v>45962</v>
      </c>
      <c r="AM6079" s="14">
        <f ca="1">IF(AND(tbl_LoanData[[#This Row],[Application Date]]&gt;=EOMONTH(TODAY(),-1)+1,tbl_LoanData[[#This Row],[Application Date]]&lt;=TODAY()),tbl_LoanData[[#This Row],[Loan Amount]],0)</f>
        <v>0</v>
      </c>
      <c r="AN6079" s="14">
        <f>tbl_LoanData[[#This Row],[Amount Paid]]-(Q6079-X6079)</f>
        <v>392141.24999999994</v>
      </c>
      <c r="AO6079" s="14">
        <f>IF(tbl_LoanData[[#This Row],[Application Status]]="Approved",1,0)</f>
        <v>1</v>
      </c>
      <c r="AP6079" s="22" t="str">
        <f t="shared" ca="1" si="283"/>
        <v/>
      </c>
      <c r="AQ6079" s="22" t="str">
        <f t="shared" ca="1" si="284"/>
        <v/>
      </c>
    </row>
    <row r="6080" spans="1:43" ht="14.4" customHeight="1" x14ac:dyDescent="0.3">
      <c r="A6080" s="2" t="s">
        <v>8899</v>
      </c>
      <c r="B6080" s="2" t="s">
        <v>8900</v>
      </c>
      <c r="C6080" s="2" t="s">
        <v>292</v>
      </c>
      <c r="D6080" s="2" t="s">
        <v>101</v>
      </c>
      <c r="E6080" s="2" t="s">
        <v>540</v>
      </c>
      <c r="F6080" s="2">
        <v>22</v>
      </c>
      <c r="G6080" s="2" t="s">
        <v>83</v>
      </c>
      <c r="H6080" s="2" t="s">
        <v>110</v>
      </c>
      <c r="I6080" s="2" t="s">
        <v>46</v>
      </c>
      <c r="J6080" s="3">
        <v>45976</v>
      </c>
      <c r="K6080" s="3">
        <v>45983</v>
      </c>
      <c r="L6080" s="2" t="s">
        <v>40</v>
      </c>
      <c r="M6080" s="2" t="s">
        <v>111</v>
      </c>
      <c r="N6080" s="2" t="s">
        <v>369</v>
      </c>
      <c r="O6080" s="4">
        <v>1429000</v>
      </c>
      <c r="P6080" s="4">
        <v>314200</v>
      </c>
      <c r="Q6080" s="4">
        <v>1114800</v>
      </c>
      <c r="R6080" s="2">
        <v>24</v>
      </c>
      <c r="S6080" s="5">
        <v>11.96</v>
      </c>
      <c r="T6080" s="4">
        <v>57560.84</v>
      </c>
      <c r="U6080" s="2" t="s">
        <v>73</v>
      </c>
      <c r="V6080" s="2" t="s">
        <v>74</v>
      </c>
      <c r="W6080" s="4">
        <v>402925.88</v>
      </c>
      <c r="X6080" s="4">
        <v>978534.28</v>
      </c>
      <c r="Y6080" s="4">
        <v>1381460.16</v>
      </c>
      <c r="Z6080" s="2">
        <v>31</v>
      </c>
      <c r="AA6080" s="2" t="s">
        <v>58</v>
      </c>
      <c r="AB6080" s="2" t="s">
        <v>15734</v>
      </c>
      <c r="AC6080" s="2" t="s">
        <v>87</v>
      </c>
      <c r="AD6080" s="2" t="s">
        <v>76</v>
      </c>
      <c r="AE6080" s="5">
        <v>78.010000000000005</v>
      </c>
      <c r="AF6080" s="2">
        <v>1</v>
      </c>
      <c r="AG6080" s="2" t="s">
        <v>15718</v>
      </c>
      <c r="AH6080" s="2">
        <v>7</v>
      </c>
      <c r="AI6080" s="6" t="str">
        <f t="shared" si="282"/>
        <v>18-24</v>
      </c>
      <c r="AJ6080" s="11">
        <f>YEAR(tbl_LoanData[[#This Row],[Application Date]])</f>
        <v>2025</v>
      </c>
      <c r="AK6080" s="11" t="str">
        <f>TEXT(tbl_LoanData[[#This Row],[Application Date]],"MMMM")</f>
        <v>November</v>
      </c>
      <c r="AL6080" s="12">
        <f>DATE(YEAR(tbl_LoanData[[#This Row],[Application Date]]),MONTH(tbl_LoanData[[#This Row],[Application Date]]),1)</f>
        <v>45962</v>
      </c>
      <c r="AM6080" s="14">
        <f ca="1">IF(AND(tbl_LoanData[[#This Row],[Application Date]]&gt;=EOMONTH(TODAY(),-1)+1,tbl_LoanData[[#This Row],[Application Date]]&lt;=TODAY()),tbl_LoanData[[#This Row],[Loan Amount]],0)</f>
        <v>0</v>
      </c>
      <c r="AN6080" s="14">
        <f>tbl_LoanData[[#This Row],[Amount Paid]]-(Q6080-X6080)</f>
        <v>266660.16000000003</v>
      </c>
      <c r="AO6080" s="14">
        <f>IF(tbl_LoanData[[#This Row],[Application Status]]="Approved",1,0)</f>
        <v>1</v>
      </c>
      <c r="AP6080" s="22" t="str">
        <f t="shared" ca="1" si="283"/>
        <v/>
      </c>
      <c r="AQ6080" s="22" t="str">
        <f t="shared" ca="1" si="284"/>
        <v/>
      </c>
    </row>
    <row r="6081" spans="1:43" x14ac:dyDescent="0.3">
      <c r="A6081" s="2" t="s">
        <v>9001</v>
      </c>
      <c r="B6081" s="2" t="s">
        <v>9002</v>
      </c>
      <c r="C6081" s="2" t="s">
        <v>281</v>
      </c>
      <c r="D6081" s="2" t="s">
        <v>82</v>
      </c>
      <c r="E6081" s="2" t="s">
        <v>102</v>
      </c>
      <c r="F6081" s="2">
        <v>47</v>
      </c>
      <c r="G6081" s="2" t="s">
        <v>83</v>
      </c>
      <c r="H6081" s="2" t="s">
        <v>233</v>
      </c>
      <c r="I6081" s="2" t="s">
        <v>46</v>
      </c>
      <c r="J6081" s="3">
        <v>45973</v>
      </c>
      <c r="K6081" s="3">
        <v>45978</v>
      </c>
      <c r="L6081" s="2" t="s">
        <v>36</v>
      </c>
      <c r="M6081" s="2" t="s">
        <v>94</v>
      </c>
      <c r="N6081" s="2" t="s">
        <v>212</v>
      </c>
      <c r="O6081" s="4">
        <v>1242000</v>
      </c>
      <c r="P6081" s="4">
        <v>178300</v>
      </c>
      <c r="Q6081" s="4">
        <v>1063700</v>
      </c>
      <c r="R6081" s="2">
        <v>48</v>
      </c>
      <c r="S6081" s="5">
        <v>7.06</v>
      </c>
      <c r="T6081" s="4">
        <v>28418.52</v>
      </c>
      <c r="U6081" s="2" t="s">
        <v>73</v>
      </c>
      <c r="V6081" s="2" t="s">
        <v>74</v>
      </c>
      <c r="W6081" s="4">
        <v>255766.68</v>
      </c>
      <c r="X6081" s="4">
        <v>1108322.2</v>
      </c>
      <c r="Y6081" s="4">
        <v>1364088.88</v>
      </c>
      <c r="Z6081" s="2">
        <v>0</v>
      </c>
      <c r="AA6081" s="2" t="s">
        <v>56</v>
      </c>
      <c r="AB6081" s="2" t="s">
        <v>15729</v>
      </c>
      <c r="AC6081" s="2" t="s">
        <v>87</v>
      </c>
      <c r="AD6081" s="2" t="s">
        <v>76</v>
      </c>
      <c r="AE6081" s="5">
        <v>85.64</v>
      </c>
      <c r="AF6081" s="2">
        <v>0</v>
      </c>
      <c r="AG6081" s="2" t="s">
        <v>77</v>
      </c>
      <c r="AH6081" s="2">
        <v>5</v>
      </c>
      <c r="AI6081" s="6" t="str">
        <f t="shared" si="282"/>
        <v>45-54</v>
      </c>
      <c r="AJ6081" s="11">
        <f>YEAR(tbl_LoanData[[#This Row],[Application Date]])</f>
        <v>2025</v>
      </c>
      <c r="AK6081" s="11" t="str">
        <f>TEXT(tbl_LoanData[[#This Row],[Application Date]],"MMMM")</f>
        <v>November</v>
      </c>
      <c r="AL6081" s="12">
        <f>DATE(YEAR(tbl_LoanData[[#This Row],[Application Date]]),MONTH(tbl_LoanData[[#This Row],[Application Date]]),1)</f>
        <v>45962</v>
      </c>
      <c r="AM6081" s="14">
        <f ca="1">IF(AND(tbl_LoanData[[#This Row],[Application Date]]&gt;=EOMONTH(TODAY(),-1)+1,tbl_LoanData[[#This Row],[Application Date]]&lt;=TODAY()),tbl_LoanData[[#This Row],[Loan Amount]],0)</f>
        <v>0</v>
      </c>
      <c r="AN6081" s="14">
        <f>tbl_LoanData[[#This Row],[Amount Paid]]-(Q6081-X6081)</f>
        <v>300388.87999999995</v>
      </c>
      <c r="AO6081" s="14">
        <f>IF(tbl_LoanData[[#This Row],[Application Status]]="Approved",1,0)</f>
        <v>1</v>
      </c>
      <c r="AP6081" s="22" t="str">
        <f t="shared" ca="1" si="283"/>
        <v/>
      </c>
      <c r="AQ6081" s="22" t="str">
        <f t="shared" ca="1" si="284"/>
        <v/>
      </c>
    </row>
    <row r="6082" spans="1:43" ht="14.4" customHeight="1" x14ac:dyDescent="0.3">
      <c r="A6082" s="2" t="s">
        <v>9125</v>
      </c>
      <c r="B6082" s="2" t="s">
        <v>9126</v>
      </c>
      <c r="C6082" s="2" t="s">
        <v>1686</v>
      </c>
      <c r="D6082" s="2" t="s">
        <v>161</v>
      </c>
      <c r="E6082" s="2" t="s">
        <v>402</v>
      </c>
      <c r="F6082" s="2">
        <v>37</v>
      </c>
      <c r="G6082" s="2" t="s">
        <v>83</v>
      </c>
      <c r="H6082" s="2" t="s">
        <v>307</v>
      </c>
      <c r="I6082" s="2" t="s">
        <v>43</v>
      </c>
      <c r="J6082" s="3">
        <v>45967</v>
      </c>
      <c r="K6082" s="3">
        <v>45972</v>
      </c>
      <c r="L6082" s="2" t="s">
        <v>38</v>
      </c>
      <c r="M6082" s="2" t="s">
        <v>144</v>
      </c>
      <c r="N6082" s="2" t="s">
        <v>382</v>
      </c>
      <c r="O6082" s="4">
        <v>1603000</v>
      </c>
      <c r="P6082" s="4">
        <v>462700</v>
      </c>
      <c r="Q6082" s="4">
        <v>1140300</v>
      </c>
      <c r="R6082" s="2">
        <v>36</v>
      </c>
      <c r="S6082" s="5">
        <v>13.87</v>
      </c>
      <c r="T6082" s="4">
        <v>44854.97</v>
      </c>
      <c r="U6082" s="2" t="s">
        <v>73</v>
      </c>
      <c r="V6082" s="2" t="s">
        <v>74</v>
      </c>
      <c r="W6082" s="4">
        <v>269129.82</v>
      </c>
      <c r="X6082" s="4">
        <v>1345649.01</v>
      </c>
      <c r="Y6082" s="4">
        <v>1614778.83</v>
      </c>
      <c r="Z6082" s="2">
        <v>93</v>
      </c>
      <c r="AA6082" s="2" t="s">
        <v>60</v>
      </c>
      <c r="AB6082" s="2" t="s">
        <v>15729</v>
      </c>
      <c r="AC6082" s="2" t="s">
        <v>129</v>
      </c>
      <c r="AD6082" s="2" t="s">
        <v>76</v>
      </c>
      <c r="AE6082" s="5">
        <v>71.14</v>
      </c>
      <c r="AF6082" s="2">
        <v>3</v>
      </c>
      <c r="AG6082" s="2" t="s">
        <v>130</v>
      </c>
      <c r="AH6082" s="2">
        <v>5</v>
      </c>
      <c r="AI6082" s="6" t="str">
        <f t="shared" ref="AI6082:AI6145" si="285">IF(F6082&lt;25,"18-24",IF(F6082&lt;35,"25-34",IF(F6082&lt;45,"35-44",IF(F6082&lt;55,"45-54",IF(F6082&lt;65,"55-64","65+")))))</f>
        <v>35-44</v>
      </c>
      <c r="AJ6082" s="11">
        <f>YEAR(tbl_LoanData[[#This Row],[Application Date]])</f>
        <v>2025</v>
      </c>
      <c r="AK6082" s="11" t="str">
        <f>TEXT(tbl_LoanData[[#This Row],[Application Date]],"MMMM")</f>
        <v>November</v>
      </c>
      <c r="AL6082" s="12">
        <f>DATE(YEAR(tbl_LoanData[[#This Row],[Application Date]]),MONTH(tbl_LoanData[[#This Row],[Application Date]]),1)</f>
        <v>45962</v>
      </c>
      <c r="AM6082" s="14">
        <f ca="1">IF(AND(tbl_LoanData[[#This Row],[Application Date]]&gt;=EOMONTH(TODAY(),-1)+1,tbl_LoanData[[#This Row],[Application Date]]&lt;=TODAY()),tbl_LoanData[[#This Row],[Loan Amount]],0)</f>
        <v>0</v>
      </c>
      <c r="AN6082" s="14">
        <f>tbl_LoanData[[#This Row],[Amount Paid]]-(Q6082-X6082)</f>
        <v>474478.83</v>
      </c>
      <c r="AO6082" s="14">
        <f>IF(tbl_LoanData[[#This Row],[Application Status]]="Approved",1,0)</f>
        <v>1</v>
      </c>
      <c r="AP6082" s="22" t="str">
        <f t="shared" ref="AP6082:AP6145" ca="1" si="286">IF(AND(J6082&gt;=DATE(YEAR(TODAY()),MONTH(TODAY()),1),J6082&lt;=TODAY()),"Current MTD",IF(AND(J6082&gt;=EOMONTH(TODAY(),-2)+1,J6082&lt;=EOMONTH(TODAY(),-1)),"Previous MTD",""))</f>
        <v/>
      </c>
      <c r="AQ6082" s="22" t="str">
        <f t="shared" ref="AQ6082:AQ6145" ca="1" si="287">IF(AND(J6082&gt;=DATE(YEAR(TODAY()),MONTH(TODAY()),1),J6082&lt;=TODAY()),TEXT(DATE(YEAR(TODAY()),MONTH(TODAY()),1),"mmm d")&amp;"–"&amp;DAY(TODAY()),IF(AND(J6082&gt;=EOMONTH(TODAY(),-2)+1,J6082&lt;=EOMONTH(TODAY(),-1)),""&amp;TEXT(EOMONTH(TODAY(),-2)+1,"mmm d")&amp;"–"&amp;DAY(TODAY()),""))</f>
        <v/>
      </c>
    </row>
    <row r="6083" spans="1:43" ht="14.4" customHeight="1" x14ac:dyDescent="0.3">
      <c r="A6083" s="2" t="s">
        <v>9441</v>
      </c>
      <c r="B6083" s="2" t="s">
        <v>9442</v>
      </c>
      <c r="C6083" s="2" t="s">
        <v>621</v>
      </c>
      <c r="D6083" s="2" t="s">
        <v>254</v>
      </c>
      <c r="E6083" s="2" t="s">
        <v>293</v>
      </c>
      <c r="F6083" s="2">
        <v>30</v>
      </c>
      <c r="G6083" s="2" t="s">
        <v>69</v>
      </c>
      <c r="H6083" s="2" t="s">
        <v>269</v>
      </c>
      <c r="I6083" s="2" t="s">
        <v>46</v>
      </c>
      <c r="J6083" s="3">
        <v>45987</v>
      </c>
      <c r="K6083" s="3"/>
      <c r="L6083" s="2" t="s">
        <v>36</v>
      </c>
      <c r="M6083" s="2" t="s">
        <v>111</v>
      </c>
      <c r="N6083" s="2" t="s">
        <v>350</v>
      </c>
      <c r="O6083" s="4">
        <v>1732000</v>
      </c>
      <c r="P6083" s="4">
        <v>610400</v>
      </c>
      <c r="Q6083" s="4">
        <v>1121600</v>
      </c>
      <c r="R6083" s="2">
        <v>36</v>
      </c>
      <c r="S6083" s="5">
        <v>9.1300000000000008</v>
      </c>
      <c r="T6083" s="4">
        <v>39689.06</v>
      </c>
      <c r="U6083" s="2" t="s">
        <v>113</v>
      </c>
      <c r="V6083" s="2" t="s">
        <v>97</v>
      </c>
      <c r="W6083" s="4">
        <v>0</v>
      </c>
      <c r="X6083" s="4">
        <v>0</v>
      </c>
      <c r="Y6083" s="4">
        <v>1428806.24</v>
      </c>
      <c r="Z6083" s="2">
        <v>0</v>
      </c>
      <c r="AA6083" s="2" t="s">
        <v>97</v>
      </c>
      <c r="AB6083" s="2" t="s">
        <v>15728</v>
      </c>
      <c r="AC6083" s="2" t="s">
        <v>121</v>
      </c>
      <c r="AD6083" s="2" t="s">
        <v>76</v>
      </c>
      <c r="AE6083" s="5">
        <v>64.760000000000005</v>
      </c>
      <c r="AF6083" s="2">
        <v>0</v>
      </c>
      <c r="AG6083" s="2" t="s">
        <v>97</v>
      </c>
      <c r="AH6083" s="2"/>
      <c r="AI6083" s="6" t="str">
        <f t="shared" si="285"/>
        <v>25-34</v>
      </c>
      <c r="AJ6083" s="11">
        <f>YEAR(tbl_LoanData[[#This Row],[Application Date]])</f>
        <v>2025</v>
      </c>
      <c r="AK6083" s="11" t="str">
        <f>TEXT(tbl_LoanData[[#This Row],[Application Date]],"MMMM")</f>
        <v>November</v>
      </c>
      <c r="AL6083" s="12">
        <f>DATE(YEAR(tbl_LoanData[[#This Row],[Application Date]]),MONTH(tbl_LoanData[[#This Row],[Application Date]]),1)</f>
        <v>45962</v>
      </c>
      <c r="AM6083" s="14">
        <f ca="1">IF(AND(tbl_LoanData[[#This Row],[Application Date]]&gt;=EOMONTH(TODAY(),-1)+1,tbl_LoanData[[#This Row],[Application Date]]&lt;=TODAY()),tbl_LoanData[[#This Row],[Loan Amount]],0)</f>
        <v>0</v>
      </c>
      <c r="AN6083" s="14">
        <f>tbl_LoanData[[#This Row],[Amount Paid]]-(Q6083-X6083)</f>
        <v>-1121600</v>
      </c>
      <c r="AO6083" s="14">
        <f>IF(tbl_LoanData[[#This Row],[Application Status]]="Approved",1,0)</f>
        <v>0</v>
      </c>
      <c r="AP6083" s="22" t="str">
        <f t="shared" ca="1" si="286"/>
        <v/>
      </c>
      <c r="AQ6083" s="22" t="str">
        <f t="shared" ca="1" si="287"/>
        <v/>
      </c>
    </row>
    <row r="6084" spans="1:43" ht="14.4" customHeight="1" x14ac:dyDescent="0.3">
      <c r="A6084" s="2" t="s">
        <v>9487</v>
      </c>
      <c r="B6084" s="2" t="s">
        <v>9488</v>
      </c>
      <c r="C6084" s="2" t="s">
        <v>277</v>
      </c>
      <c r="D6084" s="2" t="s">
        <v>82</v>
      </c>
      <c r="E6084" s="2" t="s">
        <v>540</v>
      </c>
      <c r="F6084" s="2">
        <v>40</v>
      </c>
      <c r="G6084" s="2" t="s">
        <v>83</v>
      </c>
      <c r="H6084" s="2" t="s">
        <v>205</v>
      </c>
      <c r="I6084" s="2" t="s">
        <v>49</v>
      </c>
      <c r="J6084" s="3">
        <v>45963</v>
      </c>
      <c r="K6084" s="3"/>
      <c r="L6084" s="2" t="s">
        <v>37</v>
      </c>
      <c r="M6084" s="2" t="s">
        <v>199</v>
      </c>
      <c r="N6084" s="2" t="s">
        <v>200</v>
      </c>
      <c r="O6084" s="4">
        <v>190000</v>
      </c>
      <c r="P6084" s="4">
        <v>49200</v>
      </c>
      <c r="Q6084" s="4">
        <v>140800</v>
      </c>
      <c r="R6084" s="2">
        <v>12</v>
      </c>
      <c r="S6084" s="5">
        <v>9.99</v>
      </c>
      <c r="T6084" s="4">
        <v>12905.49</v>
      </c>
      <c r="U6084" s="2" t="s">
        <v>113</v>
      </c>
      <c r="V6084" s="2" t="s">
        <v>97</v>
      </c>
      <c r="W6084" s="4">
        <v>0</v>
      </c>
      <c r="X6084" s="4">
        <v>0</v>
      </c>
      <c r="Y6084" s="4">
        <v>154865.92000000001</v>
      </c>
      <c r="Z6084" s="2">
        <v>0</v>
      </c>
      <c r="AA6084" s="2" t="s">
        <v>97</v>
      </c>
      <c r="AB6084" s="2" t="s">
        <v>15730</v>
      </c>
      <c r="AC6084" s="2" t="s">
        <v>138</v>
      </c>
      <c r="AD6084" s="2" t="s">
        <v>76</v>
      </c>
      <c r="AE6084" s="5">
        <v>74.11</v>
      </c>
      <c r="AF6084" s="2">
        <v>0</v>
      </c>
      <c r="AG6084" s="2" t="s">
        <v>97</v>
      </c>
      <c r="AH6084" s="2"/>
      <c r="AI6084" s="6" t="str">
        <f t="shared" si="285"/>
        <v>35-44</v>
      </c>
      <c r="AJ6084" s="11">
        <f>YEAR(tbl_LoanData[[#This Row],[Application Date]])</f>
        <v>2025</v>
      </c>
      <c r="AK6084" s="11" t="str">
        <f>TEXT(tbl_LoanData[[#This Row],[Application Date]],"MMMM")</f>
        <v>November</v>
      </c>
      <c r="AL6084" s="12">
        <f>DATE(YEAR(tbl_LoanData[[#This Row],[Application Date]]),MONTH(tbl_LoanData[[#This Row],[Application Date]]),1)</f>
        <v>45962</v>
      </c>
      <c r="AM6084" s="14">
        <f ca="1">IF(AND(tbl_LoanData[[#This Row],[Application Date]]&gt;=EOMONTH(TODAY(),-1)+1,tbl_LoanData[[#This Row],[Application Date]]&lt;=TODAY()),tbl_LoanData[[#This Row],[Loan Amount]],0)</f>
        <v>0</v>
      </c>
      <c r="AN6084" s="14">
        <f>tbl_LoanData[[#This Row],[Amount Paid]]-(Q6084-X6084)</f>
        <v>-140800</v>
      </c>
      <c r="AO6084" s="14">
        <f>IF(tbl_LoanData[[#This Row],[Application Status]]="Approved",1,0)</f>
        <v>0</v>
      </c>
      <c r="AP6084" s="22" t="str">
        <f t="shared" ca="1" si="286"/>
        <v/>
      </c>
      <c r="AQ6084" s="22" t="str">
        <f t="shared" ca="1" si="287"/>
        <v/>
      </c>
    </row>
    <row r="6085" spans="1:43" ht="14.4" customHeight="1" x14ac:dyDescent="0.3">
      <c r="A6085" s="2" t="s">
        <v>9499</v>
      </c>
      <c r="B6085" s="2" t="s">
        <v>9500</v>
      </c>
      <c r="C6085" s="2" t="s">
        <v>198</v>
      </c>
      <c r="D6085" s="2" t="s">
        <v>134</v>
      </c>
      <c r="E6085" s="2" t="s">
        <v>385</v>
      </c>
      <c r="F6085" s="2">
        <v>60</v>
      </c>
      <c r="G6085" s="2" t="s">
        <v>69</v>
      </c>
      <c r="H6085" s="2" t="s">
        <v>224</v>
      </c>
      <c r="I6085" s="2" t="s">
        <v>54</v>
      </c>
      <c r="J6085" s="3">
        <v>45963</v>
      </c>
      <c r="K6085" s="3">
        <v>45976</v>
      </c>
      <c r="L6085" s="2" t="s">
        <v>38</v>
      </c>
      <c r="M6085" s="2" t="s">
        <v>111</v>
      </c>
      <c r="N6085" s="2" t="s">
        <v>112</v>
      </c>
      <c r="O6085" s="4">
        <v>1595000</v>
      </c>
      <c r="P6085" s="4">
        <v>367200</v>
      </c>
      <c r="Q6085" s="4">
        <v>1227800</v>
      </c>
      <c r="R6085" s="2">
        <v>60</v>
      </c>
      <c r="S6085" s="5">
        <v>7.58</v>
      </c>
      <c r="T6085" s="4">
        <v>28218.94</v>
      </c>
      <c r="U6085" s="2" t="s">
        <v>73</v>
      </c>
      <c r="V6085" s="2" t="s">
        <v>74</v>
      </c>
      <c r="W6085" s="4">
        <v>253970.46</v>
      </c>
      <c r="X6085" s="4">
        <v>1439165.74</v>
      </c>
      <c r="Y6085" s="4">
        <v>1693136.2</v>
      </c>
      <c r="Z6085" s="2">
        <v>0</v>
      </c>
      <c r="AA6085" s="2" t="s">
        <v>56</v>
      </c>
      <c r="AB6085" s="2" t="s">
        <v>15735</v>
      </c>
      <c r="AC6085" s="2" t="s">
        <v>213</v>
      </c>
      <c r="AD6085" s="2" t="s">
        <v>76</v>
      </c>
      <c r="AE6085" s="5">
        <v>76.98</v>
      </c>
      <c r="AF6085" s="2">
        <v>0</v>
      </c>
      <c r="AG6085" s="2" t="s">
        <v>77</v>
      </c>
      <c r="AH6085" s="2">
        <v>13</v>
      </c>
      <c r="AI6085" s="6" t="str">
        <f t="shared" si="285"/>
        <v>55-64</v>
      </c>
      <c r="AJ6085" s="11">
        <f>YEAR(tbl_LoanData[[#This Row],[Application Date]])</f>
        <v>2025</v>
      </c>
      <c r="AK6085" s="11" t="str">
        <f>TEXT(tbl_LoanData[[#This Row],[Application Date]],"MMMM")</f>
        <v>November</v>
      </c>
      <c r="AL6085" s="12">
        <f>DATE(YEAR(tbl_LoanData[[#This Row],[Application Date]]),MONTH(tbl_LoanData[[#This Row],[Application Date]]),1)</f>
        <v>45962</v>
      </c>
      <c r="AM6085" s="14">
        <f ca="1">IF(AND(tbl_LoanData[[#This Row],[Application Date]]&gt;=EOMONTH(TODAY(),-1)+1,tbl_LoanData[[#This Row],[Application Date]]&lt;=TODAY()),tbl_LoanData[[#This Row],[Loan Amount]],0)</f>
        <v>0</v>
      </c>
      <c r="AN6085" s="14">
        <f>tbl_LoanData[[#This Row],[Amount Paid]]-(Q6085-X6085)</f>
        <v>465336.19999999995</v>
      </c>
      <c r="AO6085" s="14">
        <f>IF(tbl_LoanData[[#This Row],[Application Status]]="Approved",1,0)</f>
        <v>1</v>
      </c>
      <c r="AP6085" s="22" t="str">
        <f t="shared" ca="1" si="286"/>
        <v/>
      </c>
      <c r="AQ6085" s="22" t="str">
        <f t="shared" ca="1" si="287"/>
        <v/>
      </c>
    </row>
    <row r="6086" spans="1:43" ht="14.4" customHeight="1" x14ac:dyDescent="0.3">
      <c r="A6086" s="2" t="s">
        <v>9543</v>
      </c>
      <c r="B6086" s="2" t="s">
        <v>9544</v>
      </c>
      <c r="C6086" s="2" t="s">
        <v>397</v>
      </c>
      <c r="D6086" s="2" t="s">
        <v>311</v>
      </c>
      <c r="E6086" s="2" t="s">
        <v>209</v>
      </c>
      <c r="F6086" s="2">
        <v>48</v>
      </c>
      <c r="G6086" s="2" t="s">
        <v>83</v>
      </c>
      <c r="H6086" s="2" t="s">
        <v>398</v>
      </c>
      <c r="I6086" s="2" t="s">
        <v>46</v>
      </c>
      <c r="J6086" s="3">
        <v>45974</v>
      </c>
      <c r="K6086" s="3"/>
      <c r="L6086" s="2" t="s">
        <v>36</v>
      </c>
      <c r="M6086" s="2" t="s">
        <v>85</v>
      </c>
      <c r="N6086" s="2" t="s">
        <v>344</v>
      </c>
      <c r="O6086" s="4">
        <v>2169000</v>
      </c>
      <c r="P6086" s="4">
        <v>436600</v>
      </c>
      <c r="Q6086" s="4">
        <v>1732400</v>
      </c>
      <c r="R6086" s="2">
        <v>36</v>
      </c>
      <c r="S6086" s="5">
        <v>11.46</v>
      </c>
      <c r="T6086" s="4">
        <v>64666.64</v>
      </c>
      <c r="U6086" s="2" t="s">
        <v>113</v>
      </c>
      <c r="V6086" s="2" t="s">
        <v>97</v>
      </c>
      <c r="W6086" s="4">
        <v>0</v>
      </c>
      <c r="X6086" s="4">
        <v>0</v>
      </c>
      <c r="Y6086" s="4">
        <v>2327999.12</v>
      </c>
      <c r="Z6086" s="2">
        <v>0</v>
      </c>
      <c r="AA6086" s="2" t="s">
        <v>97</v>
      </c>
      <c r="AB6086" s="2" t="s">
        <v>15731</v>
      </c>
      <c r="AC6086" s="2" t="s">
        <v>332</v>
      </c>
      <c r="AD6086" s="2" t="s">
        <v>76</v>
      </c>
      <c r="AE6086" s="5">
        <v>79.87</v>
      </c>
      <c r="AF6086" s="2">
        <v>0</v>
      </c>
      <c r="AG6086" s="2" t="s">
        <v>97</v>
      </c>
      <c r="AH6086" s="2"/>
      <c r="AI6086" s="6" t="str">
        <f t="shared" si="285"/>
        <v>45-54</v>
      </c>
      <c r="AJ6086" s="11">
        <f>YEAR(tbl_LoanData[[#This Row],[Application Date]])</f>
        <v>2025</v>
      </c>
      <c r="AK6086" s="11" t="str">
        <f>TEXT(tbl_LoanData[[#This Row],[Application Date]],"MMMM")</f>
        <v>November</v>
      </c>
      <c r="AL6086" s="12">
        <f>DATE(YEAR(tbl_LoanData[[#This Row],[Application Date]]),MONTH(tbl_LoanData[[#This Row],[Application Date]]),1)</f>
        <v>45962</v>
      </c>
      <c r="AM6086" s="14">
        <f ca="1">IF(AND(tbl_LoanData[[#This Row],[Application Date]]&gt;=EOMONTH(TODAY(),-1)+1,tbl_LoanData[[#This Row],[Application Date]]&lt;=TODAY()),tbl_LoanData[[#This Row],[Loan Amount]],0)</f>
        <v>0</v>
      </c>
      <c r="AN6086" s="14">
        <f>tbl_LoanData[[#This Row],[Amount Paid]]-(Q6086-X6086)</f>
        <v>-1732400</v>
      </c>
      <c r="AO6086" s="14">
        <f>IF(tbl_LoanData[[#This Row],[Application Status]]="Approved",1,0)</f>
        <v>0</v>
      </c>
      <c r="AP6086" s="22" t="str">
        <f t="shared" ca="1" si="286"/>
        <v/>
      </c>
      <c r="AQ6086" s="22" t="str">
        <f t="shared" ca="1" si="287"/>
        <v/>
      </c>
    </row>
    <row r="6087" spans="1:43" x14ac:dyDescent="0.3">
      <c r="A6087" s="2" t="s">
        <v>9633</v>
      </c>
      <c r="B6087" s="2" t="s">
        <v>9634</v>
      </c>
      <c r="C6087" s="2" t="s">
        <v>181</v>
      </c>
      <c r="D6087" s="2" t="s">
        <v>176</v>
      </c>
      <c r="E6087" s="2" t="s">
        <v>81</v>
      </c>
      <c r="F6087" s="2">
        <v>51</v>
      </c>
      <c r="G6087" s="2" t="s">
        <v>83</v>
      </c>
      <c r="H6087" s="2" t="s">
        <v>217</v>
      </c>
      <c r="I6087" s="2" t="s">
        <v>46</v>
      </c>
      <c r="J6087" s="3">
        <v>45990</v>
      </c>
      <c r="K6087" s="3">
        <v>45993</v>
      </c>
      <c r="L6087" s="2" t="s">
        <v>37</v>
      </c>
      <c r="M6087" s="2" t="s">
        <v>260</v>
      </c>
      <c r="N6087" s="2" t="s">
        <v>457</v>
      </c>
      <c r="O6087" s="4">
        <v>148000</v>
      </c>
      <c r="P6087" s="4">
        <v>29700</v>
      </c>
      <c r="Q6087" s="4">
        <v>118300</v>
      </c>
      <c r="R6087" s="2">
        <v>36</v>
      </c>
      <c r="S6087" s="5">
        <v>6.11</v>
      </c>
      <c r="T6087" s="4">
        <v>3888.46</v>
      </c>
      <c r="U6087" s="2" t="s">
        <v>73</v>
      </c>
      <c r="V6087" s="2" t="s">
        <v>74</v>
      </c>
      <c r="W6087" s="4">
        <v>27219.22</v>
      </c>
      <c r="X6087" s="4">
        <v>112765.17</v>
      </c>
      <c r="Y6087" s="4">
        <v>139984.39000000001</v>
      </c>
      <c r="Z6087" s="2">
        <v>29</v>
      </c>
      <c r="AA6087" s="2" t="s">
        <v>57</v>
      </c>
      <c r="AB6087" s="2" t="s">
        <v>15736</v>
      </c>
      <c r="AC6087" s="2" t="s">
        <v>106</v>
      </c>
      <c r="AD6087" s="2" t="s">
        <v>76</v>
      </c>
      <c r="AE6087" s="5">
        <v>79.930000000000007</v>
      </c>
      <c r="AF6087" s="2">
        <v>1</v>
      </c>
      <c r="AG6087" s="2" t="s">
        <v>77</v>
      </c>
      <c r="AH6087" s="2">
        <v>3</v>
      </c>
      <c r="AI6087" s="6" t="str">
        <f t="shared" si="285"/>
        <v>45-54</v>
      </c>
      <c r="AJ6087" s="11">
        <f>YEAR(tbl_LoanData[[#This Row],[Application Date]])</f>
        <v>2025</v>
      </c>
      <c r="AK6087" s="11" t="str">
        <f>TEXT(tbl_LoanData[[#This Row],[Application Date]],"MMMM")</f>
        <v>November</v>
      </c>
      <c r="AL6087" s="12">
        <f>DATE(YEAR(tbl_LoanData[[#This Row],[Application Date]]),MONTH(tbl_LoanData[[#This Row],[Application Date]]),1)</f>
        <v>45962</v>
      </c>
      <c r="AM6087" s="14">
        <f ca="1">IF(AND(tbl_LoanData[[#This Row],[Application Date]]&gt;=EOMONTH(TODAY(),-1)+1,tbl_LoanData[[#This Row],[Application Date]]&lt;=TODAY()),tbl_LoanData[[#This Row],[Loan Amount]],0)</f>
        <v>0</v>
      </c>
      <c r="AN6087" s="14">
        <f>tbl_LoanData[[#This Row],[Amount Paid]]-(Q6087-X6087)</f>
        <v>21684.39</v>
      </c>
      <c r="AO6087" s="14">
        <f>IF(tbl_LoanData[[#This Row],[Application Status]]="Approved",1,0)</f>
        <v>1</v>
      </c>
      <c r="AP6087" s="22" t="str">
        <f t="shared" ca="1" si="286"/>
        <v/>
      </c>
      <c r="AQ6087" s="22" t="str">
        <f t="shared" ca="1" si="287"/>
        <v/>
      </c>
    </row>
    <row r="6088" spans="1:43" ht="14.4" customHeight="1" x14ac:dyDescent="0.3">
      <c r="A6088" s="2" t="s">
        <v>9777</v>
      </c>
      <c r="B6088" s="2" t="s">
        <v>9778</v>
      </c>
      <c r="C6088" s="2" t="s">
        <v>471</v>
      </c>
      <c r="D6088" s="2" t="s">
        <v>117</v>
      </c>
      <c r="E6088" s="2" t="s">
        <v>268</v>
      </c>
      <c r="F6088" s="2">
        <v>31</v>
      </c>
      <c r="G6088" s="2" t="s">
        <v>83</v>
      </c>
      <c r="H6088" s="2" t="s">
        <v>466</v>
      </c>
      <c r="I6088" s="2" t="s">
        <v>43</v>
      </c>
      <c r="J6088" s="3">
        <v>45964</v>
      </c>
      <c r="K6088" s="3">
        <v>45971</v>
      </c>
      <c r="L6088" s="2" t="s">
        <v>40</v>
      </c>
      <c r="M6088" s="2" t="s">
        <v>71</v>
      </c>
      <c r="N6088" s="2" t="s">
        <v>137</v>
      </c>
      <c r="O6088" s="4">
        <v>1201000</v>
      </c>
      <c r="P6088" s="4">
        <v>440400</v>
      </c>
      <c r="Q6088" s="4">
        <v>760600</v>
      </c>
      <c r="R6088" s="2">
        <v>48</v>
      </c>
      <c r="S6088" s="5">
        <v>7.18</v>
      </c>
      <c r="T6088" s="4">
        <v>20396.759999999998</v>
      </c>
      <c r="U6088" s="2" t="s">
        <v>73</v>
      </c>
      <c r="V6088" s="2" t="s">
        <v>74</v>
      </c>
      <c r="W6088" s="4">
        <v>163174.07999999999</v>
      </c>
      <c r="X6088" s="4">
        <v>815870.24</v>
      </c>
      <c r="Y6088" s="4">
        <v>979044.32</v>
      </c>
      <c r="Z6088" s="2">
        <v>32</v>
      </c>
      <c r="AA6088" s="2" t="s">
        <v>58</v>
      </c>
      <c r="AB6088" s="2" t="s">
        <v>15734</v>
      </c>
      <c r="AC6088" s="2" t="s">
        <v>138</v>
      </c>
      <c r="AD6088" s="2" t="s">
        <v>76</v>
      </c>
      <c r="AE6088" s="5">
        <v>63.33</v>
      </c>
      <c r="AF6088" s="2">
        <v>1</v>
      </c>
      <c r="AG6088" s="2" t="s">
        <v>15718</v>
      </c>
      <c r="AH6088" s="2">
        <v>7</v>
      </c>
      <c r="AI6088" s="6" t="str">
        <f t="shared" si="285"/>
        <v>25-34</v>
      </c>
      <c r="AJ6088" s="11">
        <f>YEAR(tbl_LoanData[[#This Row],[Application Date]])</f>
        <v>2025</v>
      </c>
      <c r="AK6088" s="11" t="str">
        <f>TEXT(tbl_LoanData[[#This Row],[Application Date]],"MMMM")</f>
        <v>November</v>
      </c>
      <c r="AL6088" s="12">
        <f>DATE(YEAR(tbl_LoanData[[#This Row],[Application Date]]),MONTH(tbl_LoanData[[#This Row],[Application Date]]),1)</f>
        <v>45962</v>
      </c>
      <c r="AM6088" s="14">
        <f ca="1">IF(AND(tbl_LoanData[[#This Row],[Application Date]]&gt;=EOMONTH(TODAY(),-1)+1,tbl_LoanData[[#This Row],[Application Date]]&lt;=TODAY()),tbl_LoanData[[#This Row],[Loan Amount]],0)</f>
        <v>0</v>
      </c>
      <c r="AN6088" s="14">
        <f>tbl_LoanData[[#This Row],[Amount Paid]]-(Q6088-X6088)</f>
        <v>218444.31999999998</v>
      </c>
      <c r="AO6088" s="14">
        <f>IF(tbl_LoanData[[#This Row],[Application Status]]="Approved",1,0)</f>
        <v>1</v>
      </c>
      <c r="AP6088" s="22" t="str">
        <f t="shared" ca="1" si="286"/>
        <v/>
      </c>
      <c r="AQ6088" s="22" t="str">
        <f t="shared" ca="1" si="287"/>
        <v/>
      </c>
    </row>
    <row r="6089" spans="1:43" x14ac:dyDescent="0.3">
      <c r="A6089" s="2" t="s">
        <v>9893</v>
      </c>
      <c r="B6089" s="2" t="s">
        <v>9894</v>
      </c>
      <c r="C6089" s="2" t="s">
        <v>188</v>
      </c>
      <c r="D6089" s="2" t="s">
        <v>102</v>
      </c>
      <c r="E6089" s="2" t="s">
        <v>150</v>
      </c>
      <c r="F6089" s="2">
        <v>58</v>
      </c>
      <c r="G6089" s="2" t="s">
        <v>69</v>
      </c>
      <c r="H6089" s="2" t="s">
        <v>228</v>
      </c>
      <c r="I6089" s="2" t="s">
        <v>43</v>
      </c>
      <c r="J6089" s="3">
        <v>45964</v>
      </c>
      <c r="K6089" s="3"/>
      <c r="L6089" s="2" t="s">
        <v>37</v>
      </c>
      <c r="M6089" s="2" t="s">
        <v>260</v>
      </c>
      <c r="N6089" s="2" t="s">
        <v>457</v>
      </c>
      <c r="O6089" s="4">
        <v>163000</v>
      </c>
      <c r="P6089" s="4">
        <v>56900</v>
      </c>
      <c r="Q6089" s="4">
        <v>106100</v>
      </c>
      <c r="R6089" s="2">
        <v>36</v>
      </c>
      <c r="S6089" s="5">
        <v>9.49</v>
      </c>
      <c r="T6089" s="4">
        <v>3786.3</v>
      </c>
      <c r="U6089" s="2" t="s">
        <v>113</v>
      </c>
      <c r="V6089" s="2" t="s">
        <v>97</v>
      </c>
      <c r="W6089" s="4">
        <v>0</v>
      </c>
      <c r="X6089" s="4">
        <v>0</v>
      </c>
      <c r="Y6089" s="4">
        <v>136306.67000000001</v>
      </c>
      <c r="Z6089" s="2">
        <v>0</v>
      </c>
      <c r="AA6089" s="2" t="s">
        <v>97</v>
      </c>
      <c r="AB6089" s="2" t="s">
        <v>15735</v>
      </c>
      <c r="AC6089" s="2" t="s">
        <v>75</v>
      </c>
      <c r="AD6089" s="2" t="s">
        <v>76</v>
      </c>
      <c r="AE6089" s="5">
        <v>65.09</v>
      </c>
      <c r="AF6089" s="2">
        <v>0</v>
      </c>
      <c r="AG6089" s="2" t="s">
        <v>97</v>
      </c>
      <c r="AH6089" s="2"/>
      <c r="AI6089" s="6" t="str">
        <f t="shared" si="285"/>
        <v>55-64</v>
      </c>
      <c r="AJ6089" s="11">
        <f>YEAR(tbl_LoanData[[#This Row],[Application Date]])</f>
        <v>2025</v>
      </c>
      <c r="AK6089" s="11" t="str">
        <f>TEXT(tbl_LoanData[[#This Row],[Application Date]],"MMMM")</f>
        <v>November</v>
      </c>
      <c r="AL6089" s="12">
        <f>DATE(YEAR(tbl_LoanData[[#This Row],[Application Date]]),MONTH(tbl_LoanData[[#This Row],[Application Date]]),1)</f>
        <v>45962</v>
      </c>
      <c r="AM6089" s="14">
        <f ca="1">IF(AND(tbl_LoanData[[#This Row],[Application Date]]&gt;=EOMONTH(TODAY(),-1)+1,tbl_LoanData[[#This Row],[Application Date]]&lt;=TODAY()),tbl_LoanData[[#This Row],[Loan Amount]],0)</f>
        <v>0</v>
      </c>
      <c r="AN6089" s="14">
        <f>tbl_LoanData[[#This Row],[Amount Paid]]-(Q6089-X6089)</f>
        <v>-106100</v>
      </c>
      <c r="AO6089" s="14">
        <f>IF(tbl_LoanData[[#This Row],[Application Status]]="Approved",1,0)</f>
        <v>0</v>
      </c>
      <c r="AP6089" s="22" t="str">
        <f t="shared" ca="1" si="286"/>
        <v/>
      </c>
      <c r="AQ6089" s="22" t="str">
        <f t="shared" ca="1" si="287"/>
        <v/>
      </c>
    </row>
    <row r="6090" spans="1:43" ht="14.4" customHeight="1" x14ac:dyDescent="0.3">
      <c r="A6090" s="2" t="s">
        <v>9909</v>
      </c>
      <c r="B6090" s="2" t="s">
        <v>9910</v>
      </c>
      <c r="C6090" s="2" t="s">
        <v>317</v>
      </c>
      <c r="D6090" s="2" t="s">
        <v>134</v>
      </c>
      <c r="E6090" s="2" t="s">
        <v>117</v>
      </c>
      <c r="F6090" s="2">
        <v>33</v>
      </c>
      <c r="G6090" s="2" t="s">
        <v>83</v>
      </c>
      <c r="H6090" s="2" t="s">
        <v>273</v>
      </c>
      <c r="I6090" s="2" t="s">
        <v>45</v>
      </c>
      <c r="J6090" s="3">
        <v>45974</v>
      </c>
      <c r="K6090" s="3">
        <v>45995</v>
      </c>
      <c r="L6090" s="2" t="s">
        <v>39</v>
      </c>
      <c r="M6090" s="2" t="s">
        <v>167</v>
      </c>
      <c r="N6090" s="2" t="s">
        <v>168</v>
      </c>
      <c r="O6090" s="4">
        <v>2404000</v>
      </c>
      <c r="P6090" s="4">
        <v>651900</v>
      </c>
      <c r="Q6090" s="4">
        <v>1752100</v>
      </c>
      <c r="R6090" s="2">
        <v>12</v>
      </c>
      <c r="S6090" s="5">
        <v>9.3699999999999992</v>
      </c>
      <c r="T6090" s="4">
        <v>159689.31</v>
      </c>
      <c r="U6090" s="2" t="s">
        <v>73</v>
      </c>
      <c r="V6090" s="2" t="s">
        <v>74</v>
      </c>
      <c r="W6090" s="4">
        <v>1117825.17</v>
      </c>
      <c r="X6090" s="4">
        <v>798446.6</v>
      </c>
      <c r="Y6090" s="4">
        <v>1916271.77</v>
      </c>
      <c r="Z6090" s="2">
        <v>32</v>
      </c>
      <c r="AA6090" s="2" t="s">
        <v>58</v>
      </c>
      <c r="AB6090" s="2" t="s">
        <v>15729</v>
      </c>
      <c r="AC6090" s="2" t="s">
        <v>213</v>
      </c>
      <c r="AD6090" s="2" t="s">
        <v>76</v>
      </c>
      <c r="AE6090" s="5">
        <v>72.88</v>
      </c>
      <c r="AF6090" s="2">
        <v>1</v>
      </c>
      <c r="AG6090" s="2" t="s">
        <v>15718</v>
      </c>
      <c r="AH6090" s="2">
        <v>21</v>
      </c>
      <c r="AI6090" s="6" t="str">
        <f t="shared" si="285"/>
        <v>25-34</v>
      </c>
      <c r="AJ6090" s="11">
        <f>YEAR(tbl_LoanData[[#This Row],[Application Date]])</f>
        <v>2025</v>
      </c>
      <c r="AK6090" s="11" t="str">
        <f>TEXT(tbl_LoanData[[#This Row],[Application Date]],"MMMM")</f>
        <v>November</v>
      </c>
      <c r="AL6090" s="12">
        <f>DATE(YEAR(tbl_LoanData[[#This Row],[Application Date]]),MONTH(tbl_LoanData[[#This Row],[Application Date]]),1)</f>
        <v>45962</v>
      </c>
      <c r="AM6090" s="14">
        <f ca="1">IF(AND(tbl_LoanData[[#This Row],[Application Date]]&gt;=EOMONTH(TODAY(),-1)+1,tbl_LoanData[[#This Row],[Application Date]]&lt;=TODAY()),tbl_LoanData[[#This Row],[Loan Amount]],0)</f>
        <v>0</v>
      </c>
      <c r="AN6090" s="14">
        <f>tbl_LoanData[[#This Row],[Amount Paid]]-(Q6090-X6090)</f>
        <v>164171.7699999999</v>
      </c>
      <c r="AO6090" s="14">
        <f>IF(tbl_LoanData[[#This Row],[Application Status]]="Approved",1,0)</f>
        <v>1</v>
      </c>
      <c r="AP6090" s="22" t="str">
        <f t="shared" ca="1" si="286"/>
        <v/>
      </c>
      <c r="AQ6090" s="22" t="str">
        <f t="shared" ca="1" si="287"/>
        <v/>
      </c>
    </row>
    <row r="6091" spans="1:43" ht="14.4" customHeight="1" x14ac:dyDescent="0.3">
      <c r="A6091" s="2" t="s">
        <v>10155</v>
      </c>
      <c r="B6091" s="2" t="s">
        <v>10156</v>
      </c>
      <c r="C6091" s="2" t="s">
        <v>188</v>
      </c>
      <c r="D6091" s="2" t="s">
        <v>91</v>
      </c>
      <c r="E6091" s="2" t="s">
        <v>406</v>
      </c>
      <c r="F6091" s="2">
        <v>30</v>
      </c>
      <c r="G6091" s="2" t="s">
        <v>69</v>
      </c>
      <c r="H6091" s="2" t="s">
        <v>298</v>
      </c>
      <c r="I6091" s="2" t="s">
        <v>43</v>
      </c>
      <c r="J6091" s="3">
        <v>45990</v>
      </c>
      <c r="K6091" s="3">
        <v>46011</v>
      </c>
      <c r="L6091" s="2" t="s">
        <v>40</v>
      </c>
      <c r="M6091" s="2" t="s">
        <v>157</v>
      </c>
      <c r="N6091" s="2" t="s">
        <v>299</v>
      </c>
      <c r="O6091" s="4">
        <v>821000</v>
      </c>
      <c r="P6091" s="4">
        <v>189500</v>
      </c>
      <c r="Q6091" s="4">
        <v>631500</v>
      </c>
      <c r="R6091" s="2">
        <v>60</v>
      </c>
      <c r="S6091" s="5">
        <v>12.02</v>
      </c>
      <c r="T6091" s="4">
        <v>16850.53</v>
      </c>
      <c r="U6091" s="2" t="s">
        <v>73</v>
      </c>
      <c r="V6091" s="2" t="s">
        <v>34</v>
      </c>
      <c r="W6091" s="4">
        <v>16850.53</v>
      </c>
      <c r="X6091" s="4">
        <v>994180.97</v>
      </c>
      <c r="Y6091" s="4">
        <v>1011031.5</v>
      </c>
      <c r="Z6091" s="2">
        <v>203</v>
      </c>
      <c r="AA6091" s="2" t="s">
        <v>60</v>
      </c>
      <c r="AB6091" s="2" t="s">
        <v>15730</v>
      </c>
      <c r="AC6091" s="2" t="s">
        <v>213</v>
      </c>
      <c r="AD6091" s="2" t="s">
        <v>76</v>
      </c>
      <c r="AE6091" s="5">
        <v>76.92</v>
      </c>
      <c r="AF6091" s="2">
        <v>7</v>
      </c>
      <c r="AG6091" s="2" t="s">
        <v>130</v>
      </c>
      <c r="AH6091" s="2">
        <v>21</v>
      </c>
      <c r="AI6091" s="6" t="str">
        <f t="shared" si="285"/>
        <v>25-34</v>
      </c>
      <c r="AJ6091" s="11">
        <f>YEAR(tbl_LoanData[[#This Row],[Application Date]])</f>
        <v>2025</v>
      </c>
      <c r="AK6091" s="11" t="str">
        <f>TEXT(tbl_LoanData[[#This Row],[Application Date]],"MMMM")</f>
        <v>November</v>
      </c>
      <c r="AL6091" s="12">
        <f>DATE(YEAR(tbl_LoanData[[#This Row],[Application Date]]),MONTH(tbl_LoanData[[#This Row],[Application Date]]),1)</f>
        <v>45962</v>
      </c>
      <c r="AM6091" s="14">
        <f ca="1">IF(AND(tbl_LoanData[[#This Row],[Application Date]]&gt;=EOMONTH(TODAY(),-1)+1,tbl_LoanData[[#This Row],[Application Date]]&lt;=TODAY()),tbl_LoanData[[#This Row],[Loan Amount]],0)</f>
        <v>0</v>
      </c>
      <c r="AN6091" s="14">
        <f>tbl_LoanData[[#This Row],[Amount Paid]]-(Q6091-X6091)</f>
        <v>379531.5</v>
      </c>
      <c r="AO6091" s="14">
        <f>IF(tbl_LoanData[[#This Row],[Application Status]]="Approved",1,0)</f>
        <v>1</v>
      </c>
      <c r="AP6091" s="22" t="str">
        <f t="shared" ca="1" si="286"/>
        <v/>
      </c>
      <c r="AQ6091" s="22" t="str">
        <f t="shared" ca="1" si="287"/>
        <v/>
      </c>
    </row>
    <row r="6092" spans="1:43" ht="14.4" customHeight="1" x14ac:dyDescent="0.3">
      <c r="A6092" s="2" t="s">
        <v>10199</v>
      </c>
      <c r="B6092" s="2" t="s">
        <v>10200</v>
      </c>
      <c r="C6092" s="2" t="s">
        <v>155</v>
      </c>
      <c r="D6092" s="2" t="s">
        <v>204</v>
      </c>
      <c r="E6092" s="2" t="s">
        <v>311</v>
      </c>
      <c r="F6092" s="2">
        <v>56</v>
      </c>
      <c r="G6092" s="2" t="s">
        <v>83</v>
      </c>
      <c r="H6092" s="2" t="s">
        <v>565</v>
      </c>
      <c r="I6092" s="2" t="s">
        <v>47</v>
      </c>
      <c r="J6092" s="3">
        <v>45963</v>
      </c>
      <c r="K6092" s="3">
        <v>45973</v>
      </c>
      <c r="L6092" s="2" t="s">
        <v>36</v>
      </c>
      <c r="M6092" s="2" t="s">
        <v>71</v>
      </c>
      <c r="N6092" s="2" t="s">
        <v>162</v>
      </c>
      <c r="O6092" s="4">
        <v>2072000</v>
      </c>
      <c r="P6092" s="4">
        <v>755800</v>
      </c>
      <c r="Q6092" s="4">
        <v>1316200</v>
      </c>
      <c r="R6092" s="2">
        <v>36</v>
      </c>
      <c r="S6092" s="5">
        <v>14.77</v>
      </c>
      <c r="T6092" s="4">
        <v>52761.34</v>
      </c>
      <c r="U6092" s="2" t="s">
        <v>73</v>
      </c>
      <c r="V6092" s="2" t="s">
        <v>74</v>
      </c>
      <c r="W6092" s="4">
        <v>474852.06</v>
      </c>
      <c r="X6092" s="4">
        <v>1424556.16</v>
      </c>
      <c r="Y6092" s="4">
        <v>1899408.22</v>
      </c>
      <c r="Z6092" s="2">
        <v>0</v>
      </c>
      <c r="AA6092" s="2" t="s">
        <v>56</v>
      </c>
      <c r="AB6092" s="2" t="s">
        <v>15727</v>
      </c>
      <c r="AC6092" s="2" t="s">
        <v>360</v>
      </c>
      <c r="AD6092" s="2" t="s">
        <v>76</v>
      </c>
      <c r="AE6092" s="5">
        <v>63.52</v>
      </c>
      <c r="AF6092" s="2">
        <v>0</v>
      </c>
      <c r="AG6092" s="2" t="s">
        <v>77</v>
      </c>
      <c r="AH6092" s="2">
        <v>10</v>
      </c>
      <c r="AI6092" s="6" t="str">
        <f t="shared" si="285"/>
        <v>55-64</v>
      </c>
      <c r="AJ6092" s="11">
        <f>YEAR(tbl_LoanData[[#This Row],[Application Date]])</f>
        <v>2025</v>
      </c>
      <c r="AK6092" s="11" t="str">
        <f>TEXT(tbl_LoanData[[#This Row],[Application Date]],"MMMM")</f>
        <v>November</v>
      </c>
      <c r="AL6092" s="12">
        <f>DATE(YEAR(tbl_LoanData[[#This Row],[Application Date]]),MONTH(tbl_LoanData[[#This Row],[Application Date]]),1)</f>
        <v>45962</v>
      </c>
      <c r="AM6092" s="14">
        <f ca="1">IF(AND(tbl_LoanData[[#This Row],[Application Date]]&gt;=EOMONTH(TODAY(),-1)+1,tbl_LoanData[[#This Row],[Application Date]]&lt;=TODAY()),tbl_LoanData[[#This Row],[Loan Amount]],0)</f>
        <v>0</v>
      </c>
      <c r="AN6092" s="14">
        <f>tbl_LoanData[[#This Row],[Amount Paid]]-(Q6092-X6092)</f>
        <v>583208.22</v>
      </c>
      <c r="AO6092" s="14">
        <f>IF(tbl_LoanData[[#This Row],[Application Status]]="Approved",1,0)</f>
        <v>1</v>
      </c>
      <c r="AP6092" s="22" t="str">
        <f t="shared" ca="1" si="286"/>
        <v/>
      </c>
      <c r="AQ6092" s="22" t="str">
        <f t="shared" ca="1" si="287"/>
        <v/>
      </c>
    </row>
    <row r="6093" spans="1:43" ht="14.4" customHeight="1" x14ac:dyDescent="0.3">
      <c r="A6093" s="2" t="s">
        <v>10257</v>
      </c>
      <c r="B6093" s="2" t="s">
        <v>10258</v>
      </c>
      <c r="C6093" s="2" t="s">
        <v>304</v>
      </c>
      <c r="D6093" s="2" t="s">
        <v>182</v>
      </c>
      <c r="E6093" s="2" t="s">
        <v>135</v>
      </c>
      <c r="F6093" s="2">
        <v>57</v>
      </c>
      <c r="G6093" s="2" t="s">
        <v>83</v>
      </c>
      <c r="H6093" s="2" t="s">
        <v>93</v>
      </c>
      <c r="I6093" s="2" t="s">
        <v>50</v>
      </c>
      <c r="J6093" s="3">
        <v>45978</v>
      </c>
      <c r="K6093" s="3">
        <v>45980</v>
      </c>
      <c r="L6093" s="2" t="s">
        <v>36</v>
      </c>
      <c r="M6093" s="2" t="s">
        <v>85</v>
      </c>
      <c r="N6093" s="2" t="s">
        <v>344</v>
      </c>
      <c r="O6093" s="4">
        <v>919000</v>
      </c>
      <c r="P6093" s="4">
        <v>111400</v>
      </c>
      <c r="Q6093" s="4">
        <v>807600</v>
      </c>
      <c r="R6093" s="2">
        <v>24</v>
      </c>
      <c r="S6093" s="5">
        <v>7.7</v>
      </c>
      <c r="T6093" s="4">
        <v>38832.1</v>
      </c>
      <c r="U6093" s="2" t="s">
        <v>73</v>
      </c>
      <c r="V6093" s="2" t="s">
        <v>74</v>
      </c>
      <c r="W6093" s="4">
        <v>232992.6</v>
      </c>
      <c r="X6093" s="4">
        <v>698977.8</v>
      </c>
      <c r="Y6093" s="4">
        <v>931970.4</v>
      </c>
      <c r="Z6093" s="2">
        <v>84</v>
      </c>
      <c r="AA6093" s="2" t="s">
        <v>59</v>
      </c>
      <c r="AB6093" s="2" t="s">
        <v>15729</v>
      </c>
      <c r="AC6093" s="2" t="s">
        <v>121</v>
      </c>
      <c r="AD6093" s="2" t="s">
        <v>76</v>
      </c>
      <c r="AE6093" s="5">
        <v>87.88</v>
      </c>
      <c r="AF6093" s="2">
        <v>3</v>
      </c>
      <c r="AG6093" s="2" t="s">
        <v>130</v>
      </c>
      <c r="AH6093" s="2">
        <v>2</v>
      </c>
      <c r="AI6093" s="6" t="str">
        <f t="shared" si="285"/>
        <v>55-64</v>
      </c>
      <c r="AJ6093" s="11">
        <f>YEAR(tbl_LoanData[[#This Row],[Application Date]])</f>
        <v>2025</v>
      </c>
      <c r="AK6093" s="11" t="str">
        <f>TEXT(tbl_LoanData[[#This Row],[Application Date]],"MMMM")</f>
        <v>November</v>
      </c>
      <c r="AL6093" s="12">
        <f>DATE(YEAR(tbl_LoanData[[#This Row],[Application Date]]),MONTH(tbl_LoanData[[#This Row],[Application Date]]),1)</f>
        <v>45962</v>
      </c>
      <c r="AM6093" s="14">
        <f ca="1">IF(AND(tbl_LoanData[[#This Row],[Application Date]]&gt;=EOMONTH(TODAY(),-1)+1,tbl_LoanData[[#This Row],[Application Date]]&lt;=TODAY()),tbl_LoanData[[#This Row],[Loan Amount]],0)</f>
        <v>0</v>
      </c>
      <c r="AN6093" s="14">
        <f>tbl_LoanData[[#This Row],[Amount Paid]]-(Q6093-X6093)</f>
        <v>124370.40000000005</v>
      </c>
      <c r="AO6093" s="14">
        <f>IF(tbl_LoanData[[#This Row],[Application Status]]="Approved",1,0)</f>
        <v>1</v>
      </c>
      <c r="AP6093" s="22" t="str">
        <f t="shared" ca="1" si="286"/>
        <v/>
      </c>
      <c r="AQ6093" s="22" t="str">
        <f t="shared" ca="1" si="287"/>
        <v/>
      </c>
    </row>
    <row r="6094" spans="1:43" ht="14.4" customHeight="1" x14ac:dyDescent="0.3">
      <c r="A6094" s="2" t="s">
        <v>10297</v>
      </c>
      <c r="B6094" s="2" t="s">
        <v>10298</v>
      </c>
      <c r="C6094" s="2" t="s">
        <v>155</v>
      </c>
      <c r="D6094" s="2" t="s">
        <v>232</v>
      </c>
      <c r="E6094" s="2" t="s">
        <v>176</v>
      </c>
      <c r="F6094" s="2">
        <v>22</v>
      </c>
      <c r="G6094" s="2" t="s">
        <v>83</v>
      </c>
      <c r="H6094" s="2" t="s">
        <v>285</v>
      </c>
      <c r="I6094" s="2" t="s">
        <v>55</v>
      </c>
      <c r="J6094" s="3">
        <v>45977</v>
      </c>
      <c r="K6094" s="3"/>
      <c r="L6094" s="2" t="s">
        <v>39</v>
      </c>
      <c r="M6094" s="2" t="s">
        <v>167</v>
      </c>
      <c r="N6094" s="2" t="s">
        <v>168</v>
      </c>
      <c r="O6094" s="4">
        <v>1723000</v>
      </c>
      <c r="P6094" s="4">
        <v>362300</v>
      </c>
      <c r="Q6094" s="4">
        <v>1360700</v>
      </c>
      <c r="R6094" s="2">
        <v>24</v>
      </c>
      <c r="S6094" s="5">
        <v>8.5500000000000007</v>
      </c>
      <c r="T6094" s="4">
        <v>66390.820000000007</v>
      </c>
      <c r="U6094" s="2" t="s">
        <v>113</v>
      </c>
      <c r="V6094" s="2" t="s">
        <v>97</v>
      </c>
      <c r="W6094" s="4">
        <v>0</v>
      </c>
      <c r="X6094" s="4">
        <v>0</v>
      </c>
      <c r="Y6094" s="4">
        <v>1593379.7</v>
      </c>
      <c r="Z6094" s="2">
        <v>0</v>
      </c>
      <c r="AA6094" s="2" t="s">
        <v>97</v>
      </c>
      <c r="AB6094" s="2" t="s">
        <v>15733</v>
      </c>
      <c r="AC6094" s="2" t="s">
        <v>146</v>
      </c>
      <c r="AD6094" s="2" t="s">
        <v>76</v>
      </c>
      <c r="AE6094" s="5">
        <v>78.97</v>
      </c>
      <c r="AF6094" s="2">
        <v>0</v>
      </c>
      <c r="AG6094" s="2" t="s">
        <v>97</v>
      </c>
      <c r="AH6094" s="2"/>
      <c r="AI6094" s="6" t="str">
        <f t="shared" si="285"/>
        <v>18-24</v>
      </c>
      <c r="AJ6094" s="11">
        <f>YEAR(tbl_LoanData[[#This Row],[Application Date]])</f>
        <v>2025</v>
      </c>
      <c r="AK6094" s="11" t="str">
        <f>TEXT(tbl_LoanData[[#This Row],[Application Date]],"MMMM")</f>
        <v>November</v>
      </c>
      <c r="AL6094" s="12">
        <f>DATE(YEAR(tbl_LoanData[[#This Row],[Application Date]]),MONTH(tbl_LoanData[[#This Row],[Application Date]]),1)</f>
        <v>45962</v>
      </c>
      <c r="AM6094" s="14">
        <f ca="1">IF(AND(tbl_LoanData[[#This Row],[Application Date]]&gt;=EOMONTH(TODAY(),-1)+1,tbl_LoanData[[#This Row],[Application Date]]&lt;=TODAY()),tbl_LoanData[[#This Row],[Loan Amount]],0)</f>
        <v>0</v>
      </c>
      <c r="AN6094" s="14">
        <f>tbl_LoanData[[#This Row],[Amount Paid]]-(Q6094-X6094)</f>
        <v>-1360700</v>
      </c>
      <c r="AO6094" s="14">
        <f>IF(tbl_LoanData[[#This Row],[Application Status]]="Approved",1,0)</f>
        <v>0</v>
      </c>
      <c r="AP6094" s="22" t="str">
        <f t="shared" ca="1" si="286"/>
        <v/>
      </c>
      <c r="AQ6094" s="22" t="str">
        <f t="shared" ca="1" si="287"/>
        <v/>
      </c>
    </row>
    <row r="6095" spans="1:43" ht="14.4" customHeight="1" x14ac:dyDescent="0.3">
      <c r="A6095" s="2" t="s">
        <v>10513</v>
      </c>
      <c r="B6095" s="2" t="s">
        <v>10514</v>
      </c>
      <c r="C6095" s="2" t="s">
        <v>353</v>
      </c>
      <c r="D6095" s="2" t="s">
        <v>204</v>
      </c>
      <c r="E6095" s="2" t="s">
        <v>540</v>
      </c>
      <c r="F6095" s="2">
        <v>34</v>
      </c>
      <c r="G6095" s="2" t="s">
        <v>83</v>
      </c>
      <c r="H6095" s="2" t="s">
        <v>237</v>
      </c>
      <c r="I6095" s="2" t="s">
        <v>48</v>
      </c>
      <c r="J6095" s="3">
        <v>45967</v>
      </c>
      <c r="K6095" s="3">
        <v>45973</v>
      </c>
      <c r="L6095" s="2" t="s">
        <v>39</v>
      </c>
      <c r="M6095" s="2" t="s">
        <v>71</v>
      </c>
      <c r="N6095" s="2" t="s">
        <v>72</v>
      </c>
      <c r="O6095" s="4">
        <v>2449000</v>
      </c>
      <c r="P6095" s="4">
        <v>878900</v>
      </c>
      <c r="Q6095" s="4">
        <v>1570100</v>
      </c>
      <c r="R6095" s="2">
        <v>36</v>
      </c>
      <c r="S6095" s="5">
        <v>5.18</v>
      </c>
      <c r="T6095" s="4">
        <v>50391.49</v>
      </c>
      <c r="U6095" s="2" t="s">
        <v>73</v>
      </c>
      <c r="V6095" s="2" t="s">
        <v>74</v>
      </c>
      <c r="W6095" s="4">
        <v>352740.43</v>
      </c>
      <c r="X6095" s="4">
        <v>1461353.11</v>
      </c>
      <c r="Y6095" s="4">
        <v>1814093.54</v>
      </c>
      <c r="Z6095" s="2">
        <v>64</v>
      </c>
      <c r="AA6095" s="2" t="s">
        <v>59</v>
      </c>
      <c r="AB6095" s="2" t="s">
        <v>15729</v>
      </c>
      <c r="AC6095" s="2" t="s">
        <v>129</v>
      </c>
      <c r="AD6095" s="2" t="s">
        <v>76</v>
      </c>
      <c r="AE6095" s="5">
        <v>64.11</v>
      </c>
      <c r="AF6095" s="2">
        <v>2</v>
      </c>
      <c r="AG6095" s="2" t="s">
        <v>130</v>
      </c>
      <c r="AH6095" s="2">
        <v>6</v>
      </c>
      <c r="AI6095" s="6" t="str">
        <f t="shared" si="285"/>
        <v>25-34</v>
      </c>
      <c r="AJ6095" s="11">
        <f>YEAR(tbl_LoanData[[#This Row],[Application Date]])</f>
        <v>2025</v>
      </c>
      <c r="AK6095" s="11" t="str">
        <f>TEXT(tbl_LoanData[[#This Row],[Application Date]],"MMMM")</f>
        <v>November</v>
      </c>
      <c r="AL6095" s="12">
        <f>DATE(YEAR(tbl_LoanData[[#This Row],[Application Date]]),MONTH(tbl_LoanData[[#This Row],[Application Date]]),1)</f>
        <v>45962</v>
      </c>
      <c r="AM6095" s="14">
        <f ca="1">IF(AND(tbl_LoanData[[#This Row],[Application Date]]&gt;=EOMONTH(TODAY(),-1)+1,tbl_LoanData[[#This Row],[Application Date]]&lt;=TODAY()),tbl_LoanData[[#This Row],[Loan Amount]],0)</f>
        <v>0</v>
      </c>
      <c r="AN6095" s="14">
        <f>tbl_LoanData[[#This Row],[Amount Paid]]-(Q6095-X6095)</f>
        <v>243993.5400000001</v>
      </c>
      <c r="AO6095" s="14">
        <f>IF(tbl_LoanData[[#This Row],[Application Status]]="Approved",1,0)</f>
        <v>1</v>
      </c>
      <c r="AP6095" s="22" t="str">
        <f t="shared" ca="1" si="286"/>
        <v/>
      </c>
      <c r="AQ6095" s="22" t="str">
        <f t="shared" ca="1" si="287"/>
        <v/>
      </c>
    </row>
    <row r="6096" spans="1:43" ht="14.4" customHeight="1" x14ac:dyDescent="0.3">
      <c r="A6096" s="2" t="s">
        <v>10517</v>
      </c>
      <c r="B6096" s="2" t="s">
        <v>10518</v>
      </c>
      <c r="C6096" s="2" t="s">
        <v>515</v>
      </c>
      <c r="D6096" s="2" t="s">
        <v>101</v>
      </c>
      <c r="E6096" s="2" t="s">
        <v>81</v>
      </c>
      <c r="F6096" s="2">
        <v>60</v>
      </c>
      <c r="G6096" s="2" t="s">
        <v>69</v>
      </c>
      <c r="H6096" s="2" t="s">
        <v>273</v>
      </c>
      <c r="I6096" s="2" t="s">
        <v>45</v>
      </c>
      <c r="J6096" s="3">
        <v>45988</v>
      </c>
      <c r="K6096" s="3">
        <v>45992</v>
      </c>
      <c r="L6096" s="2" t="s">
        <v>40</v>
      </c>
      <c r="M6096" s="2" t="s">
        <v>157</v>
      </c>
      <c r="N6096" s="2" t="s">
        <v>328</v>
      </c>
      <c r="O6096" s="4">
        <v>894000</v>
      </c>
      <c r="P6096" s="4">
        <v>109700</v>
      </c>
      <c r="Q6096" s="4">
        <v>784300</v>
      </c>
      <c r="R6096" s="2">
        <v>36</v>
      </c>
      <c r="S6096" s="5">
        <v>9.1999999999999993</v>
      </c>
      <c r="T6096" s="4">
        <v>27799.08</v>
      </c>
      <c r="U6096" s="2" t="s">
        <v>73</v>
      </c>
      <c r="V6096" s="2" t="s">
        <v>74</v>
      </c>
      <c r="W6096" s="4">
        <v>222392.64</v>
      </c>
      <c r="X6096" s="4">
        <v>778374.16</v>
      </c>
      <c r="Y6096" s="4">
        <v>1000766.8</v>
      </c>
      <c r="Z6096" s="2">
        <v>0</v>
      </c>
      <c r="AA6096" s="2" t="s">
        <v>56</v>
      </c>
      <c r="AB6096" s="2" t="s">
        <v>15733</v>
      </c>
      <c r="AC6096" s="2" t="s">
        <v>146</v>
      </c>
      <c r="AD6096" s="2" t="s">
        <v>76</v>
      </c>
      <c r="AE6096" s="5">
        <v>87.73</v>
      </c>
      <c r="AF6096" s="2">
        <v>0</v>
      </c>
      <c r="AG6096" s="2" t="s">
        <v>77</v>
      </c>
      <c r="AH6096" s="2">
        <v>4</v>
      </c>
      <c r="AI6096" s="6" t="str">
        <f t="shared" si="285"/>
        <v>55-64</v>
      </c>
      <c r="AJ6096" s="11">
        <f>YEAR(tbl_LoanData[[#This Row],[Application Date]])</f>
        <v>2025</v>
      </c>
      <c r="AK6096" s="11" t="str">
        <f>TEXT(tbl_LoanData[[#This Row],[Application Date]],"MMMM")</f>
        <v>November</v>
      </c>
      <c r="AL6096" s="12">
        <f>DATE(YEAR(tbl_LoanData[[#This Row],[Application Date]]),MONTH(tbl_LoanData[[#This Row],[Application Date]]),1)</f>
        <v>45962</v>
      </c>
      <c r="AM6096" s="14">
        <f ca="1">IF(AND(tbl_LoanData[[#This Row],[Application Date]]&gt;=EOMONTH(TODAY(),-1)+1,tbl_LoanData[[#This Row],[Application Date]]&lt;=TODAY()),tbl_LoanData[[#This Row],[Loan Amount]],0)</f>
        <v>0</v>
      </c>
      <c r="AN6096" s="14">
        <f>tbl_LoanData[[#This Row],[Amount Paid]]-(Q6096-X6096)</f>
        <v>216466.80000000005</v>
      </c>
      <c r="AO6096" s="14">
        <f>IF(tbl_LoanData[[#This Row],[Application Status]]="Approved",1,0)</f>
        <v>1</v>
      </c>
      <c r="AP6096" s="22" t="str">
        <f t="shared" ca="1" si="286"/>
        <v/>
      </c>
      <c r="AQ6096" s="22" t="str">
        <f t="shared" ca="1" si="287"/>
        <v/>
      </c>
    </row>
    <row r="6097" spans="1:43" x14ac:dyDescent="0.3">
      <c r="A6097" s="2" t="s">
        <v>10583</v>
      </c>
      <c r="B6097" s="2" t="s">
        <v>10584</v>
      </c>
      <c r="C6097" s="2" t="s">
        <v>533</v>
      </c>
      <c r="D6097" s="2" t="s">
        <v>142</v>
      </c>
      <c r="E6097" s="2" t="s">
        <v>125</v>
      </c>
      <c r="F6097" s="2">
        <v>22</v>
      </c>
      <c r="G6097" s="2" t="s">
        <v>83</v>
      </c>
      <c r="H6097" s="2" t="s">
        <v>298</v>
      </c>
      <c r="I6097" s="2" t="s">
        <v>43</v>
      </c>
      <c r="J6097" s="3">
        <v>45970</v>
      </c>
      <c r="K6097" s="3">
        <v>45979</v>
      </c>
      <c r="L6097" s="2" t="s">
        <v>36</v>
      </c>
      <c r="M6097" s="2" t="s">
        <v>94</v>
      </c>
      <c r="N6097" s="2" t="s">
        <v>212</v>
      </c>
      <c r="O6097" s="4">
        <v>1240000</v>
      </c>
      <c r="P6097" s="4">
        <v>145700</v>
      </c>
      <c r="Q6097" s="4">
        <v>1094300</v>
      </c>
      <c r="R6097" s="2">
        <v>36</v>
      </c>
      <c r="S6097" s="5">
        <v>9.6199999999999992</v>
      </c>
      <c r="T6097" s="4">
        <v>39169.86</v>
      </c>
      <c r="U6097" s="2" t="s">
        <v>73</v>
      </c>
      <c r="V6097" s="2" t="s">
        <v>74</v>
      </c>
      <c r="W6097" s="4">
        <v>313358.88</v>
      </c>
      <c r="X6097" s="4">
        <v>1096756.1000000001</v>
      </c>
      <c r="Y6097" s="4">
        <v>1410114.98</v>
      </c>
      <c r="Z6097" s="2">
        <v>30</v>
      </c>
      <c r="AA6097" s="2" t="s">
        <v>57</v>
      </c>
      <c r="AB6097" s="2" t="s">
        <v>15728</v>
      </c>
      <c r="AC6097" s="2" t="s">
        <v>121</v>
      </c>
      <c r="AD6097" s="2" t="s">
        <v>76</v>
      </c>
      <c r="AE6097" s="5">
        <v>88.25</v>
      </c>
      <c r="AF6097" s="2">
        <v>1</v>
      </c>
      <c r="AG6097" s="2" t="s">
        <v>77</v>
      </c>
      <c r="AH6097" s="2">
        <v>9</v>
      </c>
      <c r="AI6097" s="6" t="str">
        <f t="shared" si="285"/>
        <v>18-24</v>
      </c>
      <c r="AJ6097" s="11">
        <f>YEAR(tbl_LoanData[[#This Row],[Application Date]])</f>
        <v>2025</v>
      </c>
      <c r="AK6097" s="11" t="str">
        <f>TEXT(tbl_LoanData[[#This Row],[Application Date]],"MMMM")</f>
        <v>November</v>
      </c>
      <c r="AL6097" s="12">
        <f>DATE(YEAR(tbl_LoanData[[#This Row],[Application Date]]),MONTH(tbl_LoanData[[#This Row],[Application Date]]),1)</f>
        <v>45962</v>
      </c>
      <c r="AM6097" s="14">
        <f ca="1">IF(AND(tbl_LoanData[[#This Row],[Application Date]]&gt;=EOMONTH(TODAY(),-1)+1,tbl_LoanData[[#This Row],[Application Date]]&lt;=TODAY()),tbl_LoanData[[#This Row],[Loan Amount]],0)</f>
        <v>0</v>
      </c>
      <c r="AN6097" s="14">
        <f>tbl_LoanData[[#This Row],[Amount Paid]]-(Q6097-X6097)</f>
        <v>315814.9800000001</v>
      </c>
      <c r="AO6097" s="14">
        <f>IF(tbl_LoanData[[#This Row],[Application Status]]="Approved",1,0)</f>
        <v>1</v>
      </c>
      <c r="AP6097" s="22" t="str">
        <f t="shared" ca="1" si="286"/>
        <v/>
      </c>
      <c r="AQ6097" s="22" t="str">
        <f t="shared" ca="1" si="287"/>
        <v/>
      </c>
    </row>
    <row r="6098" spans="1:43" ht="14.4" customHeight="1" x14ac:dyDescent="0.3">
      <c r="A6098" s="2" t="s">
        <v>10601</v>
      </c>
      <c r="B6098" s="2" t="s">
        <v>10602</v>
      </c>
      <c r="C6098" s="2" t="s">
        <v>322</v>
      </c>
      <c r="D6098" s="2" t="s">
        <v>118</v>
      </c>
      <c r="E6098" s="2" t="s">
        <v>406</v>
      </c>
      <c r="F6098" s="2">
        <v>56</v>
      </c>
      <c r="G6098" s="2" t="s">
        <v>83</v>
      </c>
      <c r="H6098" s="2" t="s">
        <v>205</v>
      </c>
      <c r="I6098" s="2" t="s">
        <v>49</v>
      </c>
      <c r="J6098" s="3">
        <v>45966</v>
      </c>
      <c r="K6098" s="3">
        <v>45987</v>
      </c>
      <c r="L6098" s="2" t="s">
        <v>38</v>
      </c>
      <c r="M6098" s="2" t="s">
        <v>71</v>
      </c>
      <c r="N6098" s="2" t="s">
        <v>589</v>
      </c>
      <c r="O6098" s="4">
        <v>1472000</v>
      </c>
      <c r="P6098" s="4">
        <v>551700</v>
      </c>
      <c r="Q6098" s="4">
        <v>920300</v>
      </c>
      <c r="R6098" s="2">
        <v>36</v>
      </c>
      <c r="S6098" s="5">
        <v>12.62</v>
      </c>
      <c r="T6098" s="4">
        <v>35242.379999999997</v>
      </c>
      <c r="U6098" s="2" t="s">
        <v>73</v>
      </c>
      <c r="V6098" s="2" t="s">
        <v>74</v>
      </c>
      <c r="W6098" s="4">
        <v>211454.28</v>
      </c>
      <c r="X6098" s="4">
        <v>1057271.3</v>
      </c>
      <c r="Y6098" s="4">
        <v>1268725.58</v>
      </c>
      <c r="Z6098" s="2">
        <v>56</v>
      </c>
      <c r="AA6098" s="2" t="s">
        <v>58</v>
      </c>
      <c r="AB6098" s="2" t="s">
        <v>15735</v>
      </c>
      <c r="AC6098" s="2" t="s">
        <v>75</v>
      </c>
      <c r="AD6098" s="2" t="s">
        <v>76</v>
      </c>
      <c r="AE6098" s="5">
        <v>62.52</v>
      </c>
      <c r="AF6098" s="2">
        <v>2</v>
      </c>
      <c r="AG6098" s="2" t="s">
        <v>15718</v>
      </c>
      <c r="AH6098" s="2">
        <v>21</v>
      </c>
      <c r="AI6098" s="6" t="str">
        <f t="shared" si="285"/>
        <v>55-64</v>
      </c>
      <c r="AJ6098" s="11">
        <f>YEAR(tbl_LoanData[[#This Row],[Application Date]])</f>
        <v>2025</v>
      </c>
      <c r="AK6098" s="11" t="str">
        <f>TEXT(tbl_LoanData[[#This Row],[Application Date]],"MMMM")</f>
        <v>November</v>
      </c>
      <c r="AL6098" s="12">
        <f>DATE(YEAR(tbl_LoanData[[#This Row],[Application Date]]),MONTH(tbl_LoanData[[#This Row],[Application Date]]),1)</f>
        <v>45962</v>
      </c>
      <c r="AM6098" s="14">
        <f ca="1">IF(AND(tbl_LoanData[[#This Row],[Application Date]]&gt;=EOMONTH(TODAY(),-1)+1,tbl_LoanData[[#This Row],[Application Date]]&lt;=TODAY()),tbl_LoanData[[#This Row],[Loan Amount]],0)</f>
        <v>0</v>
      </c>
      <c r="AN6098" s="14">
        <f>tbl_LoanData[[#This Row],[Amount Paid]]-(Q6098-X6098)</f>
        <v>348425.58000000007</v>
      </c>
      <c r="AO6098" s="14">
        <f>IF(tbl_LoanData[[#This Row],[Application Status]]="Approved",1,0)</f>
        <v>1</v>
      </c>
      <c r="AP6098" s="22" t="str">
        <f t="shared" ca="1" si="286"/>
        <v/>
      </c>
      <c r="AQ6098" s="22" t="str">
        <f t="shared" ca="1" si="287"/>
        <v/>
      </c>
    </row>
    <row r="6099" spans="1:43" ht="14.4" customHeight="1" x14ac:dyDescent="0.3">
      <c r="A6099" s="2" t="s">
        <v>10603</v>
      </c>
      <c r="B6099" s="2" t="s">
        <v>10604</v>
      </c>
      <c r="C6099" s="2" t="s">
        <v>338</v>
      </c>
      <c r="D6099" s="2" t="s">
        <v>204</v>
      </c>
      <c r="E6099" s="2" t="s">
        <v>182</v>
      </c>
      <c r="F6099" s="2">
        <v>49</v>
      </c>
      <c r="G6099" s="2" t="s">
        <v>83</v>
      </c>
      <c r="H6099" s="2" t="s">
        <v>516</v>
      </c>
      <c r="I6099" s="2" t="s">
        <v>53</v>
      </c>
      <c r="J6099" s="3">
        <v>45987</v>
      </c>
      <c r="K6099" s="3">
        <v>45995</v>
      </c>
      <c r="L6099" s="2" t="s">
        <v>38</v>
      </c>
      <c r="M6099" s="2" t="s">
        <v>71</v>
      </c>
      <c r="N6099" s="2" t="s">
        <v>589</v>
      </c>
      <c r="O6099" s="4">
        <v>1175000</v>
      </c>
      <c r="P6099" s="4">
        <v>286100</v>
      </c>
      <c r="Q6099" s="4">
        <v>888900</v>
      </c>
      <c r="R6099" s="2">
        <v>36</v>
      </c>
      <c r="S6099" s="5">
        <v>11.7</v>
      </c>
      <c r="T6099" s="4">
        <v>33358.44</v>
      </c>
      <c r="U6099" s="2" t="s">
        <v>73</v>
      </c>
      <c r="V6099" s="2" t="s">
        <v>74</v>
      </c>
      <c r="W6099" s="4">
        <v>266867.52</v>
      </c>
      <c r="X6099" s="4">
        <v>934036.38</v>
      </c>
      <c r="Y6099" s="4">
        <v>1200903.8999999999</v>
      </c>
      <c r="Z6099" s="2">
        <v>0</v>
      </c>
      <c r="AA6099" s="2" t="s">
        <v>56</v>
      </c>
      <c r="AB6099" s="2" t="s">
        <v>15729</v>
      </c>
      <c r="AC6099" s="2" t="s">
        <v>360</v>
      </c>
      <c r="AD6099" s="2" t="s">
        <v>76</v>
      </c>
      <c r="AE6099" s="5">
        <v>75.650000000000006</v>
      </c>
      <c r="AF6099" s="2">
        <v>0</v>
      </c>
      <c r="AG6099" s="2" t="s">
        <v>77</v>
      </c>
      <c r="AH6099" s="2">
        <v>8</v>
      </c>
      <c r="AI6099" s="6" t="str">
        <f t="shared" si="285"/>
        <v>45-54</v>
      </c>
      <c r="AJ6099" s="11">
        <f>YEAR(tbl_LoanData[[#This Row],[Application Date]])</f>
        <v>2025</v>
      </c>
      <c r="AK6099" s="11" t="str">
        <f>TEXT(tbl_LoanData[[#This Row],[Application Date]],"MMMM")</f>
        <v>November</v>
      </c>
      <c r="AL6099" s="12">
        <f>DATE(YEAR(tbl_LoanData[[#This Row],[Application Date]]),MONTH(tbl_LoanData[[#This Row],[Application Date]]),1)</f>
        <v>45962</v>
      </c>
      <c r="AM6099" s="14">
        <f ca="1">IF(AND(tbl_LoanData[[#This Row],[Application Date]]&gt;=EOMONTH(TODAY(),-1)+1,tbl_LoanData[[#This Row],[Application Date]]&lt;=TODAY()),tbl_LoanData[[#This Row],[Loan Amount]],0)</f>
        <v>0</v>
      </c>
      <c r="AN6099" s="14">
        <f>tbl_LoanData[[#This Row],[Amount Paid]]-(Q6099-X6099)</f>
        <v>312003.90000000002</v>
      </c>
      <c r="AO6099" s="14">
        <f>IF(tbl_LoanData[[#This Row],[Application Status]]="Approved",1,0)</f>
        <v>1</v>
      </c>
      <c r="AP6099" s="22" t="str">
        <f t="shared" ca="1" si="286"/>
        <v/>
      </c>
      <c r="AQ6099" s="22" t="str">
        <f t="shared" ca="1" si="287"/>
        <v/>
      </c>
    </row>
    <row r="6100" spans="1:43" x14ac:dyDescent="0.3">
      <c r="A6100" s="2" t="s">
        <v>10611</v>
      </c>
      <c r="B6100" s="2" t="s">
        <v>10612</v>
      </c>
      <c r="C6100" s="2" t="s">
        <v>1059</v>
      </c>
      <c r="D6100" s="2" t="s">
        <v>311</v>
      </c>
      <c r="E6100" s="2" t="s">
        <v>209</v>
      </c>
      <c r="F6100" s="2">
        <v>56</v>
      </c>
      <c r="G6100" s="2" t="s">
        <v>69</v>
      </c>
      <c r="H6100" s="2" t="s">
        <v>110</v>
      </c>
      <c r="I6100" s="2" t="s">
        <v>46</v>
      </c>
      <c r="J6100" s="3">
        <v>45972</v>
      </c>
      <c r="K6100" s="3">
        <v>45982</v>
      </c>
      <c r="L6100" s="2" t="s">
        <v>38</v>
      </c>
      <c r="M6100" s="2" t="s">
        <v>85</v>
      </c>
      <c r="N6100" s="2" t="s">
        <v>314</v>
      </c>
      <c r="O6100" s="4">
        <v>1912000</v>
      </c>
      <c r="P6100" s="4">
        <v>554600</v>
      </c>
      <c r="Q6100" s="4">
        <v>1357400</v>
      </c>
      <c r="R6100" s="2">
        <v>36</v>
      </c>
      <c r="S6100" s="5">
        <v>7.92</v>
      </c>
      <c r="T6100" s="4">
        <v>46664.4</v>
      </c>
      <c r="U6100" s="2" t="s">
        <v>73</v>
      </c>
      <c r="V6100" s="2" t="s">
        <v>74</v>
      </c>
      <c r="W6100" s="4">
        <v>233322</v>
      </c>
      <c r="X6100" s="4">
        <v>1446596.24</v>
      </c>
      <c r="Y6100" s="4">
        <v>1679918.24</v>
      </c>
      <c r="Z6100" s="2">
        <v>128</v>
      </c>
      <c r="AA6100" s="2" t="s">
        <v>60</v>
      </c>
      <c r="AB6100" s="2" t="s">
        <v>15727</v>
      </c>
      <c r="AC6100" s="2" t="s">
        <v>87</v>
      </c>
      <c r="AD6100" s="2" t="s">
        <v>76</v>
      </c>
      <c r="AE6100" s="5">
        <v>70.989999999999995</v>
      </c>
      <c r="AF6100" s="2">
        <v>4</v>
      </c>
      <c r="AG6100" s="2" t="s">
        <v>130</v>
      </c>
      <c r="AH6100" s="2">
        <v>10</v>
      </c>
      <c r="AI6100" s="6" t="str">
        <f t="shared" si="285"/>
        <v>55-64</v>
      </c>
      <c r="AJ6100" s="11">
        <f>YEAR(tbl_LoanData[[#This Row],[Application Date]])</f>
        <v>2025</v>
      </c>
      <c r="AK6100" s="11" t="str">
        <f>TEXT(tbl_LoanData[[#This Row],[Application Date]],"MMMM")</f>
        <v>November</v>
      </c>
      <c r="AL6100" s="12">
        <f>DATE(YEAR(tbl_LoanData[[#This Row],[Application Date]]),MONTH(tbl_LoanData[[#This Row],[Application Date]]),1)</f>
        <v>45962</v>
      </c>
      <c r="AM6100" s="14">
        <f ca="1">IF(AND(tbl_LoanData[[#This Row],[Application Date]]&gt;=EOMONTH(TODAY(),-1)+1,tbl_LoanData[[#This Row],[Application Date]]&lt;=TODAY()),tbl_LoanData[[#This Row],[Loan Amount]],0)</f>
        <v>0</v>
      </c>
      <c r="AN6100" s="14">
        <f>tbl_LoanData[[#This Row],[Amount Paid]]-(Q6100-X6100)</f>
        <v>322518.24</v>
      </c>
      <c r="AO6100" s="14">
        <f>IF(tbl_LoanData[[#This Row],[Application Status]]="Approved",1,0)</f>
        <v>1</v>
      </c>
      <c r="AP6100" s="22" t="str">
        <f t="shared" ca="1" si="286"/>
        <v/>
      </c>
      <c r="AQ6100" s="22" t="str">
        <f t="shared" ca="1" si="287"/>
        <v/>
      </c>
    </row>
    <row r="6101" spans="1:43" x14ac:dyDescent="0.3">
      <c r="A6101" s="2" t="s">
        <v>10723</v>
      </c>
      <c r="B6101" s="2" t="s">
        <v>10724</v>
      </c>
      <c r="C6101" s="2" t="s">
        <v>335</v>
      </c>
      <c r="D6101" s="2" t="s">
        <v>118</v>
      </c>
      <c r="E6101" s="2" t="s">
        <v>182</v>
      </c>
      <c r="F6101" s="2">
        <v>39</v>
      </c>
      <c r="G6101" s="2" t="s">
        <v>83</v>
      </c>
      <c r="H6101" s="2" t="s">
        <v>166</v>
      </c>
      <c r="I6101" s="2" t="s">
        <v>46</v>
      </c>
      <c r="J6101" s="3">
        <v>45987</v>
      </c>
      <c r="K6101" s="3">
        <v>45995</v>
      </c>
      <c r="L6101" s="2" t="s">
        <v>40</v>
      </c>
      <c r="M6101" s="2" t="s">
        <v>157</v>
      </c>
      <c r="N6101" s="2" t="s">
        <v>328</v>
      </c>
      <c r="O6101" s="4">
        <v>1430000</v>
      </c>
      <c r="P6101" s="4">
        <v>399100</v>
      </c>
      <c r="Q6101" s="4">
        <v>1030900</v>
      </c>
      <c r="R6101" s="2">
        <v>36</v>
      </c>
      <c r="S6101" s="5">
        <v>10.92</v>
      </c>
      <c r="T6101" s="4">
        <v>38017.300000000003</v>
      </c>
      <c r="U6101" s="2" t="s">
        <v>73</v>
      </c>
      <c r="V6101" s="2" t="s">
        <v>74</v>
      </c>
      <c r="W6101" s="4">
        <v>304138.40000000002</v>
      </c>
      <c r="X6101" s="4">
        <v>1064484.44</v>
      </c>
      <c r="Y6101" s="4">
        <v>1368622.84</v>
      </c>
      <c r="Z6101" s="2">
        <v>0</v>
      </c>
      <c r="AA6101" s="2" t="s">
        <v>56</v>
      </c>
      <c r="AB6101" s="2" t="s">
        <v>15734</v>
      </c>
      <c r="AC6101" s="2" t="s">
        <v>360</v>
      </c>
      <c r="AD6101" s="2" t="s">
        <v>76</v>
      </c>
      <c r="AE6101" s="5">
        <v>72.09</v>
      </c>
      <c r="AF6101" s="2">
        <v>0</v>
      </c>
      <c r="AG6101" s="2" t="s">
        <v>77</v>
      </c>
      <c r="AH6101" s="2">
        <v>8</v>
      </c>
      <c r="AI6101" s="6" t="str">
        <f t="shared" si="285"/>
        <v>35-44</v>
      </c>
      <c r="AJ6101" s="11">
        <f>YEAR(tbl_LoanData[[#This Row],[Application Date]])</f>
        <v>2025</v>
      </c>
      <c r="AK6101" s="11" t="str">
        <f>TEXT(tbl_LoanData[[#This Row],[Application Date]],"MMMM")</f>
        <v>November</v>
      </c>
      <c r="AL6101" s="12">
        <f>DATE(YEAR(tbl_LoanData[[#This Row],[Application Date]]),MONTH(tbl_LoanData[[#This Row],[Application Date]]),1)</f>
        <v>45962</v>
      </c>
      <c r="AM6101" s="14">
        <f ca="1">IF(AND(tbl_LoanData[[#This Row],[Application Date]]&gt;=EOMONTH(TODAY(),-1)+1,tbl_LoanData[[#This Row],[Application Date]]&lt;=TODAY()),tbl_LoanData[[#This Row],[Loan Amount]],0)</f>
        <v>0</v>
      </c>
      <c r="AN6101" s="14">
        <f>tbl_LoanData[[#This Row],[Amount Paid]]-(Q6101-X6101)</f>
        <v>337722.83999999997</v>
      </c>
      <c r="AO6101" s="14">
        <f>IF(tbl_LoanData[[#This Row],[Application Status]]="Approved",1,0)</f>
        <v>1</v>
      </c>
      <c r="AP6101" s="22" t="str">
        <f t="shared" ca="1" si="286"/>
        <v/>
      </c>
      <c r="AQ6101" s="22" t="str">
        <f t="shared" ca="1" si="287"/>
        <v/>
      </c>
    </row>
    <row r="6102" spans="1:43" ht="14.4" customHeight="1" x14ac:dyDescent="0.3">
      <c r="A6102" s="2" t="s">
        <v>10871</v>
      </c>
      <c r="B6102" s="2" t="s">
        <v>10872</v>
      </c>
      <c r="C6102" s="2" t="s">
        <v>379</v>
      </c>
      <c r="D6102" s="2" t="s">
        <v>67</v>
      </c>
      <c r="E6102" s="2" t="s">
        <v>323</v>
      </c>
      <c r="F6102" s="2">
        <v>32</v>
      </c>
      <c r="G6102" s="2" t="s">
        <v>69</v>
      </c>
      <c r="H6102" s="2" t="s">
        <v>84</v>
      </c>
      <c r="I6102" s="2" t="s">
        <v>45</v>
      </c>
      <c r="J6102" s="3">
        <v>45963</v>
      </c>
      <c r="K6102" s="3">
        <v>45984</v>
      </c>
      <c r="L6102" s="2" t="s">
        <v>39</v>
      </c>
      <c r="M6102" s="2" t="s">
        <v>167</v>
      </c>
      <c r="N6102" s="2" t="s">
        <v>491</v>
      </c>
      <c r="O6102" s="4">
        <v>2481000</v>
      </c>
      <c r="P6102" s="4">
        <v>565100</v>
      </c>
      <c r="Q6102" s="4">
        <v>1915900</v>
      </c>
      <c r="R6102" s="2">
        <v>48</v>
      </c>
      <c r="S6102" s="5">
        <v>10.74</v>
      </c>
      <c r="T6102" s="4">
        <v>57061.89</v>
      </c>
      <c r="U6102" s="2" t="s">
        <v>73</v>
      </c>
      <c r="V6102" s="2" t="s">
        <v>74</v>
      </c>
      <c r="W6102" s="4">
        <v>399433.23</v>
      </c>
      <c r="X6102" s="4">
        <v>2339537.41</v>
      </c>
      <c r="Y6102" s="4">
        <v>2738970.64</v>
      </c>
      <c r="Z6102" s="2">
        <v>32</v>
      </c>
      <c r="AA6102" s="2" t="s">
        <v>58</v>
      </c>
      <c r="AB6102" s="2" t="s">
        <v>15728</v>
      </c>
      <c r="AC6102" s="2" t="s">
        <v>146</v>
      </c>
      <c r="AD6102" s="2" t="s">
        <v>76</v>
      </c>
      <c r="AE6102" s="5">
        <v>77.22</v>
      </c>
      <c r="AF6102" s="2">
        <v>1</v>
      </c>
      <c r="AG6102" s="2" t="s">
        <v>15718</v>
      </c>
      <c r="AH6102" s="2">
        <v>21</v>
      </c>
      <c r="AI6102" s="6" t="str">
        <f t="shared" si="285"/>
        <v>25-34</v>
      </c>
      <c r="AJ6102" s="11">
        <f>YEAR(tbl_LoanData[[#This Row],[Application Date]])</f>
        <v>2025</v>
      </c>
      <c r="AK6102" s="11" t="str">
        <f>TEXT(tbl_LoanData[[#This Row],[Application Date]],"MMMM")</f>
        <v>November</v>
      </c>
      <c r="AL6102" s="12">
        <f>DATE(YEAR(tbl_LoanData[[#This Row],[Application Date]]),MONTH(tbl_LoanData[[#This Row],[Application Date]]),1)</f>
        <v>45962</v>
      </c>
      <c r="AM6102" s="14">
        <f ca="1">IF(AND(tbl_LoanData[[#This Row],[Application Date]]&gt;=EOMONTH(TODAY(),-1)+1,tbl_LoanData[[#This Row],[Application Date]]&lt;=TODAY()),tbl_LoanData[[#This Row],[Loan Amount]],0)</f>
        <v>0</v>
      </c>
      <c r="AN6102" s="14">
        <f>tbl_LoanData[[#This Row],[Amount Paid]]-(Q6102-X6102)</f>
        <v>823070.64000000013</v>
      </c>
      <c r="AO6102" s="14">
        <f>IF(tbl_LoanData[[#This Row],[Application Status]]="Approved",1,0)</f>
        <v>1</v>
      </c>
      <c r="AP6102" s="22" t="str">
        <f t="shared" ca="1" si="286"/>
        <v/>
      </c>
      <c r="AQ6102" s="22" t="str">
        <f t="shared" ca="1" si="287"/>
        <v/>
      </c>
    </row>
    <row r="6103" spans="1:43" ht="14.4" customHeight="1" x14ac:dyDescent="0.3">
      <c r="A6103" s="2" t="s">
        <v>10949</v>
      </c>
      <c r="B6103" s="2" t="s">
        <v>10950</v>
      </c>
      <c r="C6103" s="2" t="s">
        <v>549</v>
      </c>
      <c r="D6103" s="2" t="s">
        <v>91</v>
      </c>
      <c r="E6103" s="2" t="s">
        <v>209</v>
      </c>
      <c r="F6103" s="2">
        <v>38</v>
      </c>
      <c r="G6103" s="2" t="s">
        <v>83</v>
      </c>
      <c r="H6103" s="2" t="s">
        <v>298</v>
      </c>
      <c r="I6103" s="2" t="s">
        <v>43</v>
      </c>
      <c r="J6103" s="3">
        <v>45966</v>
      </c>
      <c r="K6103" s="3">
        <v>45972</v>
      </c>
      <c r="L6103" s="2" t="s">
        <v>39</v>
      </c>
      <c r="M6103" s="2" t="s">
        <v>157</v>
      </c>
      <c r="N6103" s="2" t="s">
        <v>359</v>
      </c>
      <c r="O6103" s="4">
        <v>1202000</v>
      </c>
      <c r="P6103" s="4">
        <v>350800</v>
      </c>
      <c r="Q6103" s="4">
        <v>851200</v>
      </c>
      <c r="R6103" s="2">
        <v>24</v>
      </c>
      <c r="S6103" s="5">
        <v>10.73</v>
      </c>
      <c r="T6103" s="4">
        <v>43077.81</v>
      </c>
      <c r="U6103" s="2" t="s">
        <v>73</v>
      </c>
      <c r="V6103" s="2" t="s">
        <v>74</v>
      </c>
      <c r="W6103" s="4">
        <v>387700.29</v>
      </c>
      <c r="X6103" s="4">
        <v>646167.23</v>
      </c>
      <c r="Y6103" s="4">
        <v>1033867.52</v>
      </c>
      <c r="Z6103" s="2">
        <v>0</v>
      </c>
      <c r="AA6103" s="2" t="s">
        <v>56</v>
      </c>
      <c r="AB6103" s="2" t="s">
        <v>15731</v>
      </c>
      <c r="AC6103" s="2" t="s">
        <v>213</v>
      </c>
      <c r="AD6103" s="2" t="s">
        <v>76</v>
      </c>
      <c r="AE6103" s="5">
        <v>70.819999999999993</v>
      </c>
      <c r="AF6103" s="2">
        <v>0</v>
      </c>
      <c r="AG6103" s="2" t="s">
        <v>77</v>
      </c>
      <c r="AH6103" s="2">
        <v>6</v>
      </c>
      <c r="AI6103" s="6" t="str">
        <f t="shared" si="285"/>
        <v>35-44</v>
      </c>
      <c r="AJ6103" s="11">
        <f>YEAR(tbl_LoanData[[#This Row],[Application Date]])</f>
        <v>2025</v>
      </c>
      <c r="AK6103" s="11" t="str">
        <f>TEXT(tbl_LoanData[[#This Row],[Application Date]],"MMMM")</f>
        <v>November</v>
      </c>
      <c r="AL6103" s="12">
        <f>DATE(YEAR(tbl_LoanData[[#This Row],[Application Date]]),MONTH(tbl_LoanData[[#This Row],[Application Date]]),1)</f>
        <v>45962</v>
      </c>
      <c r="AM6103" s="14">
        <f ca="1">IF(AND(tbl_LoanData[[#This Row],[Application Date]]&gt;=EOMONTH(TODAY(),-1)+1,tbl_LoanData[[#This Row],[Application Date]]&lt;=TODAY()),tbl_LoanData[[#This Row],[Loan Amount]],0)</f>
        <v>0</v>
      </c>
      <c r="AN6103" s="14">
        <f>tbl_LoanData[[#This Row],[Amount Paid]]-(Q6103-X6103)</f>
        <v>182667.51999999996</v>
      </c>
      <c r="AO6103" s="14">
        <f>IF(tbl_LoanData[[#This Row],[Application Status]]="Approved",1,0)</f>
        <v>1</v>
      </c>
      <c r="AP6103" s="22" t="str">
        <f t="shared" ca="1" si="286"/>
        <v/>
      </c>
      <c r="AQ6103" s="22" t="str">
        <f t="shared" ca="1" si="287"/>
        <v/>
      </c>
    </row>
    <row r="6104" spans="1:43" ht="14.4" customHeight="1" x14ac:dyDescent="0.3">
      <c r="A6104" s="2" t="s">
        <v>11101</v>
      </c>
      <c r="B6104" s="2" t="s">
        <v>11102</v>
      </c>
      <c r="C6104" s="2" t="s">
        <v>331</v>
      </c>
      <c r="D6104" s="2" t="s">
        <v>232</v>
      </c>
      <c r="E6104" s="2" t="s">
        <v>92</v>
      </c>
      <c r="F6104" s="2">
        <v>22</v>
      </c>
      <c r="G6104" s="2" t="s">
        <v>83</v>
      </c>
      <c r="H6104" s="2" t="s">
        <v>110</v>
      </c>
      <c r="I6104" s="2" t="s">
        <v>46</v>
      </c>
      <c r="J6104" s="3">
        <v>45969</v>
      </c>
      <c r="K6104" s="3">
        <v>45988</v>
      </c>
      <c r="L6104" s="2" t="s">
        <v>40</v>
      </c>
      <c r="M6104" s="2" t="s">
        <v>71</v>
      </c>
      <c r="N6104" s="2" t="s">
        <v>137</v>
      </c>
      <c r="O6104" s="4">
        <v>1347000</v>
      </c>
      <c r="P6104" s="4">
        <v>356700</v>
      </c>
      <c r="Q6104" s="4">
        <v>990300</v>
      </c>
      <c r="R6104" s="2">
        <v>24</v>
      </c>
      <c r="S6104" s="5">
        <v>11.2</v>
      </c>
      <c r="T6104" s="4">
        <v>50505.3</v>
      </c>
      <c r="U6104" s="2" t="s">
        <v>73</v>
      </c>
      <c r="V6104" s="2" t="s">
        <v>74</v>
      </c>
      <c r="W6104" s="4">
        <v>404042.4</v>
      </c>
      <c r="X6104" s="4">
        <v>808084.8</v>
      </c>
      <c r="Y6104" s="4">
        <v>1212127.2</v>
      </c>
      <c r="Z6104" s="2">
        <v>0</v>
      </c>
      <c r="AA6104" s="2" t="s">
        <v>56</v>
      </c>
      <c r="AB6104" s="2" t="s">
        <v>15729</v>
      </c>
      <c r="AC6104" s="2" t="s">
        <v>332</v>
      </c>
      <c r="AD6104" s="2" t="s">
        <v>76</v>
      </c>
      <c r="AE6104" s="5">
        <v>73.52</v>
      </c>
      <c r="AF6104" s="2">
        <v>0</v>
      </c>
      <c r="AG6104" s="2" t="s">
        <v>77</v>
      </c>
      <c r="AH6104" s="2">
        <v>19</v>
      </c>
      <c r="AI6104" s="6" t="str">
        <f t="shared" si="285"/>
        <v>18-24</v>
      </c>
      <c r="AJ6104" s="11">
        <f>YEAR(tbl_LoanData[[#This Row],[Application Date]])</f>
        <v>2025</v>
      </c>
      <c r="AK6104" s="11" t="str">
        <f>TEXT(tbl_LoanData[[#This Row],[Application Date]],"MMMM")</f>
        <v>November</v>
      </c>
      <c r="AL6104" s="12">
        <f>DATE(YEAR(tbl_LoanData[[#This Row],[Application Date]]),MONTH(tbl_LoanData[[#This Row],[Application Date]]),1)</f>
        <v>45962</v>
      </c>
      <c r="AM6104" s="14">
        <f ca="1">IF(AND(tbl_LoanData[[#This Row],[Application Date]]&gt;=EOMONTH(TODAY(),-1)+1,tbl_LoanData[[#This Row],[Application Date]]&lt;=TODAY()),tbl_LoanData[[#This Row],[Loan Amount]],0)</f>
        <v>0</v>
      </c>
      <c r="AN6104" s="14">
        <f>tbl_LoanData[[#This Row],[Amount Paid]]-(Q6104-X6104)</f>
        <v>221827.20000000007</v>
      </c>
      <c r="AO6104" s="14">
        <f>IF(tbl_LoanData[[#This Row],[Application Status]]="Approved",1,0)</f>
        <v>1</v>
      </c>
      <c r="AP6104" s="22" t="str">
        <f t="shared" ca="1" si="286"/>
        <v/>
      </c>
      <c r="AQ6104" s="22" t="str">
        <f t="shared" ca="1" si="287"/>
        <v/>
      </c>
    </row>
    <row r="6105" spans="1:43" ht="14.4" customHeight="1" x14ac:dyDescent="0.3">
      <c r="A6105" s="2" t="s">
        <v>11153</v>
      </c>
      <c r="B6105" s="2" t="s">
        <v>11154</v>
      </c>
      <c r="C6105" s="2" t="s">
        <v>508</v>
      </c>
      <c r="D6105" s="2" t="s">
        <v>176</v>
      </c>
      <c r="E6105" s="2" t="s">
        <v>447</v>
      </c>
      <c r="F6105" s="2">
        <v>50</v>
      </c>
      <c r="G6105" s="2" t="s">
        <v>83</v>
      </c>
      <c r="H6105" s="2" t="s">
        <v>265</v>
      </c>
      <c r="I6105" s="2" t="s">
        <v>44</v>
      </c>
      <c r="J6105" s="3">
        <v>45966</v>
      </c>
      <c r="K6105" s="3"/>
      <c r="L6105" s="2" t="s">
        <v>40</v>
      </c>
      <c r="M6105" s="2" t="s">
        <v>85</v>
      </c>
      <c r="N6105" s="2" t="s">
        <v>270</v>
      </c>
      <c r="O6105" s="4">
        <v>1461000</v>
      </c>
      <c r="P6105" s="4">
        <v>301200</v>
      </c>
      <c r="Q6105" s="4">
        <v>1159800</v>
      </c>
      <c r="R6105" s="2">
        <v>60</v>
      </c>
      <c r="S6105" s="5">
        <v>12.96</v>
      </c>
      <c r="T6105" s="4">
        <v>31855.84</v>
      </c>
      <c r="U6105" s="2" t="s">
        <v>96</v>
      </c>
      <c r="V6105" s="2" t="s">
        <v>97</v>
      </c>
      <c r="W6105" s="4">
        <v>0</v>
      </c>
      <c r="X6105" s="4">
        <v>0</v>
      </c>
      <c r="Y6105" s="4">
        <v>1911350.4</v>
      </c>
      <c r="Z6105" s="2">
        <v>0</v>
      </c>
      <c r="AA6105" s="2" t="s">
        <v>97</v>
      </c>
      <c r="AB6105" s="2" t="s">
        <v>15733</v>
      </c>
      <c r="AC6105" s="2" t="s">
        <v>360</v>
      </c>
      <c r="AD6105" s="2" t="s">
        <v>76</v>
      </c>
      <c r="AE6105" s="5">
        <v>79.38</v>
      </c>
      <c r="AF6105" s="2">
        <v>0</v>
      </c>
      <c r="AG6105" s="2" t="s">
        <v>97</v>
      </c>
      <c r="AH6105" s="2"/>
      <c r="AI6105" s="6" t="str">
        <f t="shared" si="285"/>
        <v>45-54</v>
      </c>
      <c r="AJ6105" s="11">
        <f>YEAR(tbl_LoanData[[#This Row],[Application Date]])</f>
        <v>2025</v>
      </c>
      <c r="AK6105" s="11" t="str">
        <f>TEXT(tbl_LoanData[[#This Row],[Application Date]],"MMMM")</f>
        <v>November</v>
      </c>
      <c r="AL6105" s="12">
        <f>DATE(YEAR(tbl_LoanData[[#This Row],[Application Date]]),MONTH(tbl_LoanData[[#This Row],[Application Date]]),1)</f>
        <v>45962</v>
      </c>
      <c r="AM6105" s="14">
        <f ca="1">IF(AND(tbl_LoanData[[#This Row],[Application Date]]&gt;=EOMONTH(TODAY(),-1)+1,tbl_LoanData[[#This Row],[Application Date]]&lt;=TODAY()),tbl_LoanData[[#This Row],[Loan Amount]],0)</f>
        <v>0</v>
      </c>
      <c r="AN6105" s="14">
        <f>tbl_LoanData[[#This Row],[Amount Paid]]-(Q6105-X6105)</f>
        <v>-1159800</v>
      </c>
      <c r="AO6105" s="14">
        <f>IF(tbl_LoanData[[#This Row],[Application Status]]="Approved",1,0)</f>
        <v>0</v>
      </c>
      <c r="AP6105" s="22" t="str">
        <f t="shared" ca="1" si="286"/>
        <v/>
      </c>
      <c r="AQ6105" s="22" t="str">
        <f t="shared" ca="1" si="287"/>
        <v/>
      </c>
    </row>
    <row r="6106" spans="1:43" ht="14.4" customHeight="1" x14ac:dyDescent="0.3">
      <c r="A6106" s="2" t="s">
        <v>11281</v>
      </c>
      <c r="B6106" s="2" t="s">
        <v>11282</v>
      </c>
      <c r="C6106" s="2" t="s">
        <v>80</v>
      </c>
      <c r="D6106" s="2" t="s">
        <v>176</v>
      </c>
      <c r="E6106" s="2" t="s">
        <v>385</v>
      </c>
      <c r="F6106" s="2">
        <v>40</v>
      </c>
      <c r="G6106" s="2" t="s">
        <v>83</v>
      </c>
      <c r="H6106" s="2" t="s">
        <v>516</v>
      </c>
      <c r="I6106" s="2" t="s">
        <v>53</v>
      </c>
      <c r="J6106" s="3">
        <v>45979</v>
      </c>
      <c r="K6106" s="3">
        <v>45991</v>
      </c>
      <c r="L6106" s="2" t="s">
        <v>40</v>
      </c>
      <c r="M6106" s="2" t="s">
        <v>71</v>
      </c>
      <c r="N6106" s="2" t="s">
        <v>137</v>
      </c>
      <c r="O6106" s="4">
        <v>1436000</v>
      </c>
      <c r="P6106" s="4">
        <v>249200</v>
      </c>
      <c r="Q6106" s="4">
        <v>1186800</v>
      </c>
      <c r="R6106" s="2">
        <v>24</v>
      </c>
      <c r="S6106" s="5">
        <v>13.48</v>
      </c>
      <c r="T6106" s="4">
        <v>62781.72</v>
      </c>
      <c r="U6106" s="2" t="s">
        <v>73</v>
      </c>
      <c r="V6106" s="2" t="s">
        <v>74</v>
      </c>
      <c r="W6106" s="4">
        <v>313908.59999999998</v>
      </c>
      <c r="X6106" s="4">
        <v>1192852.68</v>
      </c>
      <c r="Y6106" s="4">
        <v>1506761.28</v>
      </c>
      <c r="Z6106" s="2">
        <v>84</v>
      </c>
      <c r="AA6106" s="2" t="s">
        <v>59</v>
      </c>
      <c r="AB6106" s="2" t="s">
        <v>15735</v>
      </c>
      <c r="AC6106" s="2" t="s">
        <v>75</v>
      </c>
      <c r="AD6106" s="2" t="s">
        <v>76</v>
      </c>
      <c r="AE6106" s="5">
        <v>82.65</v>
      </c>
      <c r="AF6106" s="2">
        <v>3</v>
      </c>
      <c r="AG6106" s="2" t="s">
        <v>130</v>
      </c>
      <c r="AH6106" s="2">
        <v>12</v>
      </c>
      <c r="AI6106" s="6" t="str">
        <f t="shared" si="285"/>
        <v>35-44</v>
      </c>
      <c r="AJ6106" s="11">
        <f>YEAR(tbl_LoanData[[#This Row],[Application Date]])</f>
        <v>2025</v>
      </c>
      <c r="AK6106" s="11" t="str">
        <f>TEXT(tbl_LoanData[[#This Row],[Application Date]],"MMMM")</f>
        <v>November</v>
      </c>
      <c r="AL6106" s="12">
        <f>DATE(YEAR(tbl_LoanData[[#This Row],[Application Date]]),MONTH(tbl_LoanData[[#This Row],[Application Date]]),1)</f>
        <v>45962</v>
      </c>
      <c r="AM6106" s="14">
        <f ca="1">IF(AND(tbl_LoanData[[#This Row],[Application Date]]&gt;=EOMONTH(TODAY(),-1)+1,tbl_LoanData[[#This Row],[Application Date]]&lt;=TODAY()),tbl_LoanData[[#This Row],[Loan Amount]],0)</f>
        <v>0</v>
      </c>
      <c r="AN6106" s="14">
        <f>tbl_LoanData[[#This Row],[Amount Paid]]-(Q6106-X6106)</f>
        <v>319961.27999999991</v>
      </c>
      <c r="AO6106" s="14">
        <f>IF(tbl_LoanData[[#This Row],[Application Status]]="Approved",1,0)</f>
        <v>1</v>
      </c>
      <c r="AP6106" s="22" t="str">
        <f t="shared" ca="1" si="286"/>
        <v/>
      </c>
      <c r="AQ6106" s="22" t="str">
        <f t="shared" ca="1" si="287"/>
        <v/>
      </c>
    </row>
    <row r="6107" spans="1:43" ht="14.4" customHeight="1" x14ac:dyDescent="0.3">
      <c r="A6107" s="2" t="s">
        <v>11345</v>
      </c>
      <c r="B6107" s="2" t="s">
        <v>11346</v>
      </c>
      <c r="C6107" s="2" t="s">
        <v>575</v>
      </c>
      <c r="D6107" s="2" t="s">
        <v>117</v>
      </c>
      <c r="E6107" s="2" t="s">
        <v>150</v>
      </c>
      <c r="F6107" s="2">
        <v>45</v>
      </c>
      <c r="G6107" s="2" t="s">
        <v>69</v>
      </c>
      <c r="H6107" s="2" t="s">
        <v>110</v>
      </c>
      <c r="I6107" s="2" t="s">
        <v>46</v>
      </c>
      <c r="J6107" s="3">
        <v>45967</v>
      </c>
      <c r="K6107" s="3">
        <v>45969</v>
      </c>
      <c r="L6107" s="2" t="s">
        <v>36</v>
      </c>
      <c r="M6107" s="2" t="s">
        <v>71</v>
      </c>
      <c r="N6107" s="2" t="s">
        <v>162</v>
      </c>
      <c r="O6107" s="4">
        <v>1636000</v>
      </c>
      <c r="P6107" s="4">
        <v>577700</v>
      </c>
      <c r="Q6107" s="4">
        <v>1058300</v>
      </c>
      <c r="R6107" s="2">
        <v>24</v>
      </c>
      <c r="S6107" s="5">
        <v>6.95</v>
      </c>
      <c r="T6107" s="4">
        <v>50225.15</v>
      </c>
      <c r="U6107" s="2" t="s">
        <v>73</v>
      </c>
      <c r="V6107" s="2" t="s">
        <v>74</v>
      </c>
      <c r="W6107" s="4">
        <v>452026.35</v>
      </c>
      <c r="X6107" s="4">
        <v>753377.35</v>
      </c>
      <c r="Y6107" s="4">
        <v>1205403.7</v>
      </c>
      <c r="Z6107" s="2">
        <v>0</v>
      </c>
      <c r="AA6107" s="2" t="s">
        <v>56</v>
      </c>
      <c r="AB6107" s="2" t="s">
        <v>15730</v>
      </c>
      <c r="AC6107" s="2" t="s">
        <v>121</v>
      </c>
      <c r="AD6107" s="2" t="s">
        <v>76</v>
      </c>
      <c r="AE6107" s="5">
        <v>64.69</v>
      </c>
      <c r="AF6107" s="2">
        <v>0</v>
      </c>
      <c r="AG6107" s="2" t="s">
        <v>77</v>
      </c>
      <c r="AH6107" s="2">
        <v>2</v>
      </c>
      <c r="AI6107" s="6" t="str">
        <f t="shared" si="285"/>
        <v>45-54</v>
      </c>
      <c r="AJ6107" s="11">
        <f>YEAR(tbl_LoanData[[#This Row],[Application Date]])</f>
        <v>2025</v>
      </c>
      <c r="AK6107" s="11" t="str">
        <f>TEXT(tbl_LoanData[[#This Row],[Application Date]],"MMMM")</f>
        <v>November</v>
      </c>
      <c r="AL6107" s="12">
        <f>DATE(YEAR(tbl_LoanData[[#This Row],[Application Date]]),MONTH(tbl_LoanData[[#This Row],[Application Date]]),1)</f>
        <v>45962</v>
      </c>
      <c r="AM6107" s="14">
        <f ca="1">IF(AND(tbl_LoanData[[#This Row],[Application Date]]&gt;=EOMONTH(TODAY(),-1)+1,tbl_LoanData[[#This Row],[Application Date]]&lt;=TODAY()),tbl_LoanData[[#This Row],[Loan Amount]],0)</f>
        <v>0</v>
      </c>
      <c r="AN6107" s="14">
        <f>tbl_LoanData[[#This Row],[Amount Paid]]-(Q6107-X6107)</f>
        <v>147103.69999999995</v>
      </c>
      <c r="AO6107" s="14">
        <f>IF(tbl_LoanData[[#This Row],[Application Status]]="Approved",1,0)</f>
        <v>1</v>
      </c>
      <c r="AP6107" s="22" t="str">
        <f t="shared" ca="1" si="286"/>
        <v/>
      </c>
      <c r="AQ6107" s="22" t="str">
        <f t="shared" ca="1" si="287"/>
        <v/>
      </c>
    </row>
    <row r="6108" spans="1:43" ht="14.4" customHeight="1" x14ac:dyDescent="0.3">
      <c r="A6108" s="2" t="s">
        <v>11413</v>
      </c>
      <c r="B6108" s="2" t="s">
        <v>11414</v>
      </c>
      <c r="C6108" s="2" t="s">
        <v>1102</v>
      </c>
      <c r="D6108" s="2" t="s">
        <v>91</v>
      </c>
      <c r="E6108" s="2" t="s">
        <v>284</v>
      </c>
      <c r="F6108" s="2">
        <v>58</v>
      </c>
      <c r="G6108" s="2" t="s">
        <v>69</v>
      </c>
      <c r="H6108" s="2" t="s">
        <v>244</v>
      </c>
      <c r="I6108" s="2" t="s">
        <v>48</v>
      </c>
      <c r="J6108" s="3">
        <v>45972</v>
      </c>
      <c r="K6108" s="3">
        <v>45977</v>
      </c>
      <c r="L6108" s="2" t="s">
        <v>40</v>
      </c>
      <c r="M6108" s="2" t="s">
        <v>85</v>
      </c>
      <c r="N6108" s="2" t="s">
        <v>274</v>
      </c>
      <c r="O6108" s="4">
        <v>812000</v>
      </c>
      <c r="P6108" s="4">
        <v>156000</v>
      </c>
      <c r="Q6108" s="4">
        <v>656000</v>
      </c>
      <c r="R6108" s="2">
        <v>24</v>
      </c>
      <c r="S6108" s="5">
        <v>12.89</v>
      </c>
      <c r="T6108" s="4">
        <v>34379.870000000003</v>
      </c>
      <c r="U6108" s="2" t="s">
        <v>73</v>
      </c>
      <c r="V6108" s="2" t="s">
        <v>74</v>
      </c>
      <c r="W6108" s="4">
        <v>309418.83</v>
      </c>
      <c r="X6108" s="4">
        <v>515697.97</v>
      </c>
      <c r="Y6108" s="4">
        <v>825116.8</v>
      </c>
      <c r="Z6108" s="2">
        <v>0</v>
      </c>
      <c r="AA6108" s="2" t="s">
        <v>56</v>
      </c>
      <c r="AB6108" s="2" t="s">
        <v>15727</v>
      </c>
      <c r="AC6108" s="2" t="s">
        <v>129</v>
      </c>
      <c r="AD6108" s="2" t="s">
        <v>76</v>
      </c>
      <c r="AE6108" s="5">
        <v>80.790000000000006</v>
      </c>
      <c r="AF6108" s="2">
        <v>0</v>
      </c>
      <c r="AG6108" s="2" t="s">
        <v>77</v>
      </c>
      <c r="AH6108" s="2">
        <v>5</v>
      </c>
      <c r="AI6108" s="6" t="str">
        <f t="shared" si="285"/>
        <v>55-64</v>
      </c>
      <c r="AJ6108" s="11">
        <f>YEAR(tbl_LoanData[[#This Row],[Application Date]])</f>
        <v>2025</v>
      </c>
      <c r="AK6108" s="11" t="str">
        <f>TEXT(tbl_LoanData[[#This Row],[Application Date]],"MMMM")</f>
        <v>November</v>
      </c>
      <c r="AL6108" s="12">
        <f>DATE(YEAR(tbl_LoanData[[#This Row],[Application Date]]),MONTH(tbl_LoanData[[#This Row],[Application Date]]),1)</f>
        <v>45962</v>
      </c>
      <c r="AM6108" s="14">
        <f ca="1">IF(AND(tbl_LoanData[[#This Row],[Application Date]]&gt;=EOMONTH(TODAY(),-1)+1,tbl_LoanData[[#This Row],[Application Date]]&lt;=TODAY()),tbl_LoanData[[#This Row],[Loan Amount]],0)</f>
        <v>0</v>
      </c>
      <c r="AN6108" s="14">
        <f>tbl_LoanData[[#This Row],[Amount Paid]]-(Q6108-X6108)</f>
        <v>169116.79999999999</v>
      </c>
      <c r="AO6108" s="14">
        <f>IF(tbl_LoanData[[#This Row],[Application Status]]="Approved",1,0)</f>
        <v>1</v>
      </c>
      <c r="AP6108" s="22" t="str">
        <f t="shared" ca="1" si="286"/>
        <v/>
      </c>
      <c r="AQ6108" s="22" t="str">
        <f t="shared" ca="1" si="287"/>
        <v/>
      </c>
    </row>
    <row r="6109" spans="1:43" x14ac:dyDescent="0.3">
      <c r="A6109" s="2" t="s">
        <v>11579</v>
      </c>
      <c r="B6109" s="2" t="s">
        <v>11580</v>
      </c>
      <c r="C6109" s="2" t="s">
        <v>90</v>
      </c>
      <c r="D6109" s="2" t="s">
        <v>101</v>
      </c>
      <c r="E6109" s="2" t="s">
        <v>150</v>
      </c>
      <c r="F6109" s="2">
        <v>25</v>
      </c>
      <c r="G6109" s="2" t="s">
        <v>69</v>
      </c>
      <c r="H6109" s="2" t="s">
        <v>269</v>
      </c>
      <c r="I6109" s="2" t="s">
        <v>46</v>
      </c>
      <c r="J6109" s="3">
        <v>45964</v>
      </c>
      <c r="K6109" s="3">
        <v>45976</v>
      </c>
      <c r="L6109" s="2" t="s">
        <v>40</v>
      </c>
      <c r="M6109" s="2" t="s">
        <v>111</v>
      </c>
      <c r="N6109" s="2" t="s">
        <v>369</v>
      </c>
      <c r="O6109" s="4">
        <v>1112000</v>
      </c>
      <c r="P6109" s="4">
        <v>434300</v>
      </c>
      <c r="Q6109" s="4">
        <v>677700</v>
      </c>
      <c r="R6109" s="2">
        <v>24</v>
      </c>
      <c r="S6109" s="5">
        <v>5.71</v>
      </c>
      <c r="T6109" s="4">
        <v>31462.22</v>
      </c>
      <c r="U6109" s="2" t="s">
        <v>73</v>
      </c>
      <c r="V6109" s="2" t="s">
        <v>74</v>
      </c>
      <c r="W6109" s="4">
        <v>283159.98</v>
      </c>
      <c r="X6109" s="4">
        <v>471933.36</v>
      </c>
      <c r="Y6109" s="4">
        <v>755093.34</v>
      </c>
      <c r="Z6109" s="2">
        <v>0</v>
      </c>
      <c r="AA6109" s="2" t="s">
        <v>56</v>
      </c>
      <c r="AB6109" s="2" t="s">
        <v>15734</v>
      </c>
      <c r="AC6109" s="2" t="s">
        <v>129</v>
      </c>
      <c r="AD6109" s="2" t="s">
        <v>76</v>
      </c>
      <c r="AE6109" s="5">
        <v>60.94</v>
      </c>
      <c r="AF6109" s="2">
        <v>0</v>
      </c>
      <c r="AG6109" s="2" t="s">
        <v>77</v>
      </c>
      <c r="AH6109" s="2">
        <v>12</v>
      </c>
      <c r="AI6109" s="6" t="str">
        <f t="shared" si="285"/>
        <v>25-34</v>
      </c>
      <c r="AJ6109" s="11">
        <f>YEAR(tbl_LoanData[[#This Row],[Application Date]])</f>
        <v>2025</v>
      </c>
      <c r="AK6109" s="11" t="str">
        <f>TEXT(tbl_LoanData[[#This Row],[Application Date]],"MMMM")</f>
        <v>November</v>
      </c>
      <c r="AL6109" s="12">
        <f>DATE(YEAR(tbl_LoanData[[#This Row],[Application Date]]),MONTH(tbl_LoanData[[#This Row],[Application Date]]),1)</f>
        <v>45962</v>
      </c>
      <c r="AM6109" s="14">
        <f ca="1">IF(AND(tbl_LoanData[[#This Row],[Application Date]]&gt;=EOMONTH(TODAY(),-1)+1,tbl_LoanData[[#This Row],[Application Date]]&lt;=TODAY()),tbl_LoanData[[#This Row],[Loan Amount]],0)</f>
        <v>0</v>
      </c>
      <c r="AN6109" s="14">
        <f>tbl_LoanData[[#This Row],[Amount Paid]]-(Q6109-X6109)</f>
        <v>77393.339999999967</v>
      </c>
      <c r="AO6109" s="14">
        <f>IF(tbl_LoanData[[#This Row],[Application Status]]="Approved",1,0)</f>
        <v>1</v>
      </c>
      <c r="AP6109" s="22" t="str">
        <f t="shared" ca="1" si="286"/>
        <v/>
      </c>
      <c r="AQ6109" s="22" t="str">
        <f t="shared" ca="1" si="287"/>
        <v/>
      </c>
    </row>
    <row r="6110" spans="1:43" ht="14.4" customHeight="1" x14ac:dyDescent="0.3">
      <c r="A6110" s="2" t="s">
        <v>11721</v>
      </c>
      <c r="B6110" s="2" t="s">
        <v>11722</v>
      </c>
      <c r="C6110" s="2" t="s">
        <v>175</v>
      </c>
      <c r="D6110" s="2" t="s">
        <v>101</v>
      </c>
      <c r="E6110" s="2" t="s">
        <v>150</v>
      </c>
      <c r="F6110" s="2">
        <v>44</v>
      </c>
      <c r="G6110" s="2" t="s">
        <v>83</v>
      </c>
      <c r="H6110" s="2" t="s">
        <v>565</v>
      </c>
      <c r="I6110" s="2" t="s">
        <v>47</v>
      </c>
      <c r="J6110" s="3">
        <v>45984</v>
      </c>
      <c r="K6110" s="3">
        <v>45999</v>
      </c>
      <c r="L6110" s="2" t="s">
        <v>39</v>
      </c>
      <c r="M6110" s="2" t="s">
        <v>85</v>
      </c>
      <c r="N6110" s="2" t="s">
        <v>178</v>
      </c>
      <c r="O6110" s="4">
        <v>1818000</v>
      </c>
      <c r="P6110" s="4">
        <v>575900</v>
      </c>
      <c r="Q6110" s="4">
        <v>1242100</v>
      </c>
      <c r="R6110" s="2">
        <v>24</v>
      </c>
      <c r="S6110" s="5">
        <v>8.59</v>
      </c>
      <c r="T6110" s="4">
        <v>60645.53</v>
      </c>
      <c r="U6110" s="2" t="s">
        <v>73</v>
      </c>
      <c r="V6110" s="2" t="s">
        <v>74</v>
      </c>
      <c r="W6110" s="4">
        <v>424518.71</v>
      </c>
      <c r="X6110" s="4">
        <v>1030974.07</v>
      </c>
      <c r="Y6110" s="4">
        <v>1455492.78</v>
      </c>
      <c r="Z6110" s="2">
        <v>32</v>
      </c>
      <c r="AA6110" s="2" t="s">
        <v>58</v>
      </c>
      <c r="AB6110" s="2" t="s">
        <v>15728</v>
      </c>
      <c r="AC6110" s="2" t="s">
        <v>87</v>
      </c>
      <c r="AD6110" s="2" t="s">
        <v>76</v>
      </c>
      <c r="AE6110" s="5">
        <v>68.319999999999993</v>
      </c>
      <c r="AF6110" s="2">
        <v>1</v>
      </c>
      <c r="AG6110" s="2" t="s">
        <v>15718</v>
      </c>
      <c r="AH6110" s="2">
        <v>15</v>
      </c>
      <c r="AI6110" s="6" t="str">
        <f t="shared" si="285"/>
        <v>35-44</v>
      </c>
      <c r="AJ6110" s="11">
        <f>YEAR(tbl_LoanData[[#This Row],[Application Date]])</f>
        <v>2025</v>
      </c>
      <c r="AK6110" s="11" t="str">
        <f>TEXT(tbl_LoanData[[#This Row],[Application Date]],"MMMM")</f>
        <v>November</v>
      </c>
      <c r="AL6110" s="12">
        <f>DATE(YEAR(tbl_LoanData[[#This Row],[Application Date]]),MONTH(tbl_LoanData[[#This Row],[Application Date]]),1)</f>
        <v>45962</v>
      </c>
      <c r="AM6110" s="14">
        <f ca="1">IF(AND(tbl_LoanData[[#This Row],[Application Date]]&gt;=EOMONTH(TODAY(),-1)+1,tbl_LoanData[[#This Row],[Application Date]]&lt;=TODAY()),tbl_LoanData[[#This Row],[Loan Amount]],0)</f>
        <v>0</v>
      </c>
      <c r="AN6110" s="14">
        <f>tbl_LoanData[[#This Row],[Amount Paid]]-(Q6110-X6110)</f>
        <v>213392.77999999997</v>
      </c>
      <c r="AO6110" s="14">
        <f>IF(tbl_LoanData[[#This Row],[Application Status]]="Approved",1,0)</f>
        <v>1</v>
      </c>
      <c r="AP6110" s="22" t="str">
        <f t="shared" ca="1" si="286"/>
        <v/>
      </c>
      <c r="AQ6110" s="22" t="str">
        <f t="shared" ca="1" si="287"/>
        <v/>
      </c>
    </row>
    <row r="6111" spans="1:43" ht="14.4" customHeight="1" x14ac:dyDescent="0.3">
      <c r="A6111" s="2" t="s">
        <v>11755</v>
      </c>
      <c r="B6111" s="2" t="s">
        <v>11756</v>
      </c>
      <c r="C6111" s="2" t="s">
        <v>868</v>
      </c>
      <c r="D6111" s="2" t="s">
        <v>101</v>
      </c>
      <c r="E6111" s="2" t="s">
        <v>406</v>
      </c>
      <c r="F6111" s="2">
        <v>47</v>
      </c>
      <c r="G6111" s="2" t="s">
        <v>69</v>
      </c>
      <c r="H6111" s="2" t="s">
        <v>166</v>
      </c>
      <c r="I6111" s="2" t="s">
        <v>46</v>
      </c>
      <c r="J6111" s="3">
        <v>45964</v>
      </c>
      <c r="K6111" s="3">
        <v>45967</v>
      </c>
      <c r="L6111" s="2" t="s">
        <v>36</v>
      </c>
      <c r="M6111" s="2" t="s">
        <v>85</v>
      </c>
      <c r="N6111" s="2" t="s">
        <v>344</v>
      </c>
      <c r="O6111" s="4">
        <v>2009000</v>
      </c>
      <c r="P6111" s="4">
        <v>520500</v>
      </c>
      <c r="Q6111" s="4">
        <v>1488500</v>
      </c>
      <c r="R6111" s="2">
        <v>24</v>
      </c>
      <c r="S6111" s="5">
        <v>5.4</v>
      </c>
      <c r="T6111" s="4">
        <v>68719.08</v>
      </c>
      <c r="U6111" s="2" t="s">
        <v>73</v>
      </c>
      <c r="V6111" s="2" t="s">
        <v>74</v>
      </c>
      <c r="W6111" s="4">
        <v>274876.32</v>
      </c>
      <c r="X6111" s="4">
        <v>1374381.68</v>
      </c>
      <c r="Y6111" s="4">
        <v>1649258</v>
      </c>
      <c r="Z6111" s="2">
        <v>160</v>
      </c>
      <c r="AA6111" s="2" t="s">
        <v>60</v>
      </c>
      <c r="AB6111" s="2" t="s">
        <v>15730</v>
      </c>
      <c r="AC6111" s="2" t="s">
        <v>87</v>
      </c>
      <c r="AD6111" s="2" t="s">
        <v>76</v>
      </c>
      <c r="AE6111" s="5">
        <v>74.09</v>
      </c>
      <c r="AF6111" s="2">
        <v>5</v>
      </c>
      <c r="AG6111" s="2" t="s">
        <v>130</v>
      </c>
      <c r="AH6111" s="2">
        <v>3</v>
      </c>
      <c r="AI6111" s="6" t="str">
        <f t="shared" si="285"/>
        <v>45-54</v>
      </c>
      <c r="AJ6111" s="11">
        <f>YEAR(tbl_LoanData[[#This Row],[Application Date]])</f>
        <v>2025</v>
      </c>
      <c r="AK6111" s="11" t="str">
        <f>TEXT(tbl_LoanData[[#This Row],[Application Date]],"MMMM")</f>
        <v>November</v>
      </c>
      <c r="AL6111" s="12">
        <f>DATE(YEAR(tbl_LoanData[[#This Row],[Application Date]]),MONTH(tbl_LoanData[[#This Row],[Application Date]]),1)</f>
        <v>45962</v>
      </c>
      <c r="AM6111" s="14">
        <f ca="1">IF(AND(tbl_LoanData[[#This Row],[Application Date]]&gt;=EOMONTH(TODAY(),-1)+1,tbl_LoanData[[#This Row],[Application Date]]&lt;=TODAY()),tbl_LoanData[[#This Row],[Loan Amount]],0)</f>
        <v>0</v>
      </c>
      <c r="AN6111" s="14">
        <f>tbl_LoanData[[#This Row],[Amount Paid]]-(Q6111-X6111)</f>
        <v>160757.99999999994</v>
      </c>
      <c r="AO6111" s="14">
        <f>IF(tbl_LoanData[[#This Row],[Application Status]]="Approved",1,0)</f>
        <v>1</v>
      </c>
      <c r="AP6111" s="22" t="str">
        <f t="shared" ca="1" si="286"/>
        <v/>
      </c>
      <c r="AQ6111" s="22" t="str">
        <f t="shared" ca="1" si="287"/>
        <v/>
      </c>
    </row>
    <row r="6112" spans="1:43" ht="14.4" customHeight="1" x14ac:dyDescent="0.3">
      <c r="A6112" s="2" t="s">
        <v>11881</v>
      </c>
      <c r="B6112" s="2" t="s">
        <v>11882</v>
      </c>
      <c r="C6112" s="2" t="s">
        <v>220</v>
      </c>
      <c r="D6112" s="2" t="s">
        <v>189</v>
      </c>
      <c r="E6112" s="2" t="s">
        <v>190</v>
      </c>
      <c r="F6112" s="2">
        <v>30</v>
      </c>
      <c r="G6112" s="2" t="s">
        <v>69</v>
      </c>
      <c r="H6112" s="2" t="s">
        <v>177</v>
      </c>
      <c r="I6112" s="2" t="s">
        <v>43</v>
      </c>
      <c r="J6112" s="3">
        <v>45979</v>
      </c>
      <c r="K6112" s="3">
        <v>45990</v>
      </c>
      <c r="L6112" s="2" t="s">
        <v>40</v>
      </c>
      <c r="M6112" s="2" t="s">
        <v>111</v>
      </c>
      <c r="N6112" s="2" t="s">
        <v>120</v>
      </c>
      <c r="O6112" s="4">
        <v>1363000</v>
      </c>
      <c r="P6112" s="4">
        <v>264200</v>
      </c>
      <c r="Q6112" s="4">
        <v>1098800</v>
      </c>
      <c r="R6112" s="2">
        <v>36</v>
      </c>
      <c r="S6112" s="5">
        <v>6.93</v>
      </c>
      <c r="T6112" s="4">
        <v>36867.79</v>
      </c>
      <c r="U6112" s="2" t="s">
        <v>73</v>
      </c>
      <c r="V6112" s="2" t="s">
        <v>74</v>
      </c>
      <c r="W6112" s="4">
        <v>294942.32</v>
      </c>
      <c r="X6112" s="4">
        <v>1032298.2</v>
      </c>
      <c r="Y6112" s="4">
        <v>1327240.52</v>
      </c>
      <c r="Z6112" s="2">
        <v>0</v>
      </c>
      <c r="AA6112" s="2" t="s">
        <v>56</v>
      </c>
      <c r="AB6112" s="2" t="s">
        <v>15734</v>
      </c>
      <c r="AC6112" s="2" t="s">
        <v>106</v>
      </c>
      <c r="AD6112" s="2" t="s">
        <v>76</v>
      </c>
      <c r="AE6112" s="5">
        <v>80.62</v>
      </c>
      <c r="AF6112" s="2">
        <v>0</v>
      </c>
      <c r="AG6112" s="2" t="s">
        <v>77</v>
      </c>
      <c r="AH6112" s="2">
        <v>11</v>
      </c>
      <c r="AI6112" s="6" t="str">
        <f t="shared" si="285"/>
        <v>25-34</v>
      </c>
      <c r="AJ6112" s="11">
        <f>YEAR(tbl_LoanData[[#This Row],[Application Date]])</f>
        <v>2025</v>
      </c>
      <c r="AK6112" s="11" t="str">
        <f>TEXT(tbl_LoanData[[#This Row],[Application Date]],"MMMM")</f>
        <v>November</v>
      </c>
      <c r="AL6112" s="12">
        <f>DATE(YEAR(tbl_LoanData[[#This Row],[Application Date]]),MONTH(tbl_LoanData[[#This Row],[Application Date]]),1)</f>
        <v>45962</v>
      </c>
      <c r="AM6112" s="14">
        <f ca="1">IF(AND(tbl_LoanData[[#This Row],[Application Date]]&gt;=EOMONTH(TODAY(),-1)+1,tbl_LoanData[[#This Row],[Application Date]]&lt;=TODAY()),tbl_LoanData[[#This Row],[Loan Amount]],0)</f>
        <v>0</v>
      </c>
      <c r="AN6112" s="14">
        <f>tbl_LoanData[[#This Row],[Amount Paid]]-(Q6112-X6112)</f>
        <v>228440.51999999996</v>
      </c>
      <c r="AO6112" s="14">
        <f>IF(tbl_LoanData[[#This Row],[Application Status]]="Approved",1,0)</f>
        <v>1</v>
      </c>
      <c r="AP6112" s="22" t="str">
        <f t="shared" ca="1" si="286"/>
        <v/>
      </c>
      <c r="AQ6112" s="22" t="str">
        <f t="shared" ca="1" si="287"/>
        <v/>
      </c>
    </row>
    <row r="6113" spans="1:43" x14ac:dyDescent="0.3">
      <c r="A6113" s="2" t="s">
        <v>12229</v>
      </c>
      <c r="B6113" s="2" t="s">
        <v>12230</v>
      </c>
      <c r="C6113" s="2" t="s">
        <v>292</v>
      </c>
      <c r="D6113" s="2" t="s">
        <v>268</v>
      </c>
      <c r="E6113" s="2" t="s">
        <v>190</v>
      </c>
      <c r="F6113" s="2">
        <v>29</v>
      </c>
      <c r="G6113" s="2" t="s">
        <v>83</v>
      </c>
      <c r="H6113" s="2" t="s">
        <v>318</v>
      </c>
      <c r="I6113" s="2" t="s">
        <v>42</v>
      </c>
      <c r="J6113" s="3">
        <v>45973</v>
      </c>
      <c r="K6113" s="3">
        <v>45989</v>
      </c>
      <c r="L6113" s="2" t="s">
        <v>38</v>
      </c>
      <c r="M6113" s="2" t="s">
        <v>144</v>
      </c>
      <c r="N6113" s="2" t="s">
        <v>382</v>
      </c>
      <c r="O6113" s="4">
        <v>1789000</v>
      </c>
      <c r="P6113" s="4">
        <v>352100</v>
      </c>
      <c r="Q6113" s="4">
        <v>1436900</v>
      </c>
      <c r="R6113" s="2">
        <v>36</v>
      </c>
      <c r="S6113" s="5">
        <v>8.52</v>
      </c>
      <c r="T6113" s="4">
        <v>50115.88</v>
      </c>
      <c r="U6113" s="2" t="s">
        <v>73</v>
      </c>
      <c r="V6113" s="2" t="s">
        <v>74</v>
      </c>
      <c r="W6113" s="4">
        <v>400927.04</v>
      </c>
      <c r="X6113" s="4">
        <v>1403244.6</v>
      </c>
      <c r="Y6113" s="4">
        <v>1804171.64</v>
      </c>
      <c r="Z6113" s="2">
        <v>0</v>
      </c>
      <c r="AA6113" s="2" t="s">
        <v>56</v>
      </c>
      <c r="AB6113" s="2" t="s">
        <v>15730</v>
      </c>
      <c r="AC6113" s="2" t="s">
        <v>213</v>
      </c>
      <c r="AD6113" s="2" t="s">
        <v>76</v>
      </c>
      <c r="AE6113" s="5">
        <v>80.319999999999993</v>
      </c>
      <c r="AF6113" s="2">
        <v>0</v>
      </c>
      <c r="AG6113" s="2" t="s">
        <v>77</v>
      </c>
      <c r="AH6113" s="2">
        <v>16</v>
      </c>
      <c r="AI6113" s="6" t="str">
        <f t="shared" si="285"/>
        <v>25-34</v>
      </c>
      <c r="AJ6113" s="11">
        <f>YEAR(tbl_LoanData[[#This Row],[Application Date]])</f>
        <v>2025</v>
      </c>
      <c r="AK6113" s="11" t="str">
        <f>TEXT(tbl_LoanData[[#This Row],[Application Date]],"MMMM")</f>
        <v>November</v>
      </c>
      <c r="AL6113" s="12">
        <f>DATE(YEAR(tbl_LoanData[[#This Row],[Application Date]]),MONTH(tbl_LoanData[[#This Row],[Application Date]]),1)</f>
        <v>45962</v>
      </c>
      <c r="AM6113" s="14">
        <f ca="1">IF(AND(tbl_LoanData[[#This Row],[Application Date]]&gt;=EOMONTH(TODAY(),-1)+1,tbl_LoanData[[#This Row],[Application Date]]&lt;=TODAY()),tbl_LoanData[[#This Row],[Loan Amount]],0)</f>
        <v>0</v>
      </c>
      <c r="AN6113" s="14">
        <f>tbl_LoanData[[#This Row],[Amount Paid]]-(Q6113-X6113)</f>
        <v>367271.64000000007</v>
      </c>
      <c r="AO6113" s="14">
        <f>IF(tbl_LoanData[[#This Row],[Application Status]]="Approved",1,0)</f>
        <v>1</v>
      </c>
      <c r="AP6113" s="22" t="str">
        <f t="shared" ca="1" si="286"/>
        <v/>
      </c>
      <c r="AQ6113" s="22" t="str">
        <f t="shared" ca="1" si="287"/>
        <v/>
      </c>
    </row>
    <row r="6114" spans="1:43" ht="14.4" customHeight="1" x14ac:dyDescent="0.3">
      <c r="A6114" s="2" t="s">
        <v>12263</v>
      </c>
      <c r="B6114" s="2" t="s">
        <v>12264</v>
      </c>
      <c r="C6114" s="2" t="s">
        <v>142</v>
      </c>
      <c r="D6114" s="2" t="s">
        <v>117</v>
      </c>
      <c r="E6114" s="2" t="s">
        <v>312</v>
      </c>
      <c r="F6114" s="2">
        <v>25</v>
      </c>
      <c r="G6114" s="2" t="s">
        <v>83</v>
      </c>
      <c r="H6114" s="2" t="s">
        <v>466</v>
      </c>
      <c r="I6114" s="2" t="s">
        <v>43</v>
      </c>
      <c r="J6114" s="3">
        <v>45985</v>
      </c>
      <c r="K6114" s="3">
        <v>45991</v>
      </c>
      <c r="L6114" s="2" t="s">
        <v>39</v>
      </c>
      <c r="M6114" s="2" t="s">
        <v>167</v>
      </c>
      <c r="N6114" s="2" t="s">
        <v>491</v>
      </c>
      <c r="O6114" s="4">
        <v>2022000</v>
      </c>
      <c r="P6114" s="4">
        <v>551600</v>
      </c>
      <c r="Q6114" s="4">
        <v>1470400</v>
      </c>
      <c r="R6114" s="2">
        <v>48</v>
      </c>
      <c r="S6114" s="5">
        <v>14.31</v>
      </c>
      <c r="T6114" s="4">
        <v>48167.85</v>
      </c>
      <c r="U6114" s="2" t="s">
        <v>73</v>
      </c>
      <c r="V6114" s="2" t="s">
        <v>74</v>
      </c>
      <c r="W6114" s="4">
        <v>385342.8</v>
      </c>
      <c r="X6114" s="4">
        <v>1926714.16</v>
      </c>
      <c r="Y6114" s="4">
        <v>2312056.96</v>
      </c>
      <c r="Z6114" s="2">
        <v>0</v>
      </c>
      <c r="AA6114" s="2" t="s">
        <v>56</v>
      </c>
      <c r="AB6114" s="2" t="s">
        <v>15727</v>
      </c>
      <c r="AC6114" s="2" t="s">
        <v>146</v>
      </c>
      <c r="AD6114" s="2" t="s">
        <v>76</v>
      </c>
      <c r="AE6114" s="5">
        <v>72.72</v>
      </c>
      <c r="AF6114" s="2">
        <v>0</v>
      </c>
      <c r="AG6114" s="2" t="s">
        <v>77</v>
      </c>
      <c r="AH6114" s="2">
        <v>6</v>
      </c>
      <c r="AI6114" s="6" t="str">
        <f t="shared" si="285"/>
        <v>25-34</v>
      </c>
      <c r="AJ6114" s="11">
        <f>YEAR(tbl_LoanData[[#This Row],[Application Date]])</f>
        <v>2025</v>
      </c>
      <c r="AK6114" s="11" t="str">
        <f>TEXT(tbl_LoanData[[#This Row],[Application Date]],"MMMM")</f>
        <v>November</v>
      </c>
      <c r="AL6114" s="12">
        <f>DATE(YEAR(tbl_LoanData[[#This Row],[Application Date]]),MONTH(tbl_LoanData[[#This Row],[Application Date]]),1)</f>
        <v>45962</v>
      </c>
      <c r="AM6114" s="14">
        <f ca="1">IF(AND(tbl_LoanData[[#This Row],[Application Date]]&gt;=EOMONTH(TODAY(),-1)+1,tbl_LoanData[[#This Row],[Application Date]]&lt;=TODAY()),tbl_LoanData[[#This Row],[Loan Amount]],0)</f>
        <v>0</v>
      </c>
      <c r="AN6114" s="14">
        <f>tbl_LoanData[[#This Row],[Amount Paid]]-(Q6114-X6114)</f>
        <v>841656.96</v>
      </c>
      <c r="AO6114" s="14">
        <f>IF(tbl_LoanData[[#This Row],[Application Status]]="Approved",1,0)</f>
        <v>1</v>
      </c>
      <c r="AP6114" s="22" t="str">
        <f t="shared" ca="1" si="286"/>
        <v/>
      </c>
      <c r="AQ6114" s="22" t="str">
        <f t="shared" ca="1" si="287"/>
        <v/>
      </c>
    </row>
    <row r="6115" spans="1:43" ht="14.4" customHeight="1" x14ac:dyDescent="0.3">
      <c r="A6115" s="2" t="s">
        <v>12323</v>
      </c>
      <c r="B6115" s="2" t="s">
        <v>12324</v>
      </c>
      <c r="C6115" s="2" t="s">
        <v>487</v>
      </c>
      <c r="D6115" s="2" t="s">
        <v>189</v>
      </c>
      <c r="E6115" s="2" t="s">
        <v>92</v>
      </c>
      <c r="F6115" s="2">
        <v>49</v>
      </c>
      <c r="G6115" s="2" t="s">
        <v>69</v>
      </c>
      <c r="H6115" s="2" t="s">
        <v>156</v>
      </c>
      <c r="I6115" s="2" t="s">
        <v>45</v>
      </c>
      <c r="J6115" s="3">
        <v>45988</v>
      </c>
      <c r="K6115" s="3"/>
      <c r="L6115" s="2" t="s">
        <v>40</v>
      </c>
      <c r="M6115" s="2" t="s">
        <v>111</v>
      </c>
      <c r="N6115" s="2" t="s">
        <v>369</v>
      </c>
      <c r="O6115" s="4">
        <v>717000</v>
      </c>
      <c r="P6115" s="4">
        <v>134100</v>
      </c>
      <c r="Q6115" s="4">
        <v>582900</v>
      </c>
      <c r="R6115" s="2">
        <v>24</v>
      </c>
      <c r="S6115" s="5">
        <v>12.01</v>
      </c>
      <c r="T6115" s="4">
        <v>30121.360000000001</v>
      </c>
      <c r="U6115" s="2" t="s">
        <v>113</v>
      </c>
      <c r="V6115" s="2" t="s">
        <v>97</v>
      </c>
      <c r="W6115" s="4">
        <v>0</v>
      </c>
      <c r="X6115" s="4">
        <v>0</v>
      </c>
      <c r="Y6115" s="4">
        <v>722912.58</v>
      </c>
      <c r="Z6115" s="2">
        <v>0</v>
      </c>
      <c r="AA6115" s="2" t="s">
        <v>97</v>
      </c>
      <c r="AB6115" s="2" t="s">
        <v>15732</v>
      </c>
      <c r="AC6115" s="2" t="s">
        <v>121</v>
      </c>
      <c r="AD6115" s="2" t="s">
        <v>76</v>
      </c>
      <c r="AE6115" s="5">
        <v>81.3</v>
      </c>
      <c r="AF6115" s="2">
        <v>0</v>
      </c>
      <c r="AG6115" s="2" t="s">
        <v>97</v>
      </c>
      <c r="AH6115" s="2"/>
      <c r="AI6115" s="6" t="str">
        <f t="shared" si="285"/>
        <v>45-54</v>
      </c>
      <c r="AJ6115" s="11">
        <f>YEAR(tbl_LoanData[[#This Row],[Application Date]])</f>
        <v>2025</v>
      </c>
      <c r="AK6115" s="11" t="str">
        <f>TEXT(tbl_LoanData[[#This Row],[Application Date]],"MMMM")</f>
        <v>November</v>
      </c>
      <c r="AL6115" s="12">
        <f>DATE(YEAR(tbl_LoanData[[#This Row],[Application Date]]),MONTH(tbl_LoanData[[#This Row],[Application Date]]),1)</f>
        <v>45962</v>
      </c>
      <c r="AM6115" s="14">
        <f ca="1">IF(AND(tbl_LoanData[[#This Row],[Application Date]]&gt;=EOMONTH(TODAY(),-1)+1,tbl_LoanData[[#This Row],[Application Date]]&lt;=TODAY()),tbl_LoanData[[#This Row],[Loan Amount]],0)</f>
        <v>0</v>
      </c>
      <c r="AN6115" s="14">
        <f>tbl_LoanData[[#This Row],[Amount Paid]]-(Q6115-X6115)</f>
        <v>-582900</v>
      </c>
      <c r="AO6115" s="14">
        <f>IF(tbl_LoanData[[#This Row],[Application Status]]="Approved",1,0)</f>
        <v>0</v>
      </c>
      <c r="AP6115" s="22" t="str">
        <f t="shared" ca="1" si="286"/>
        <v/>
      </c>
      <c r="AQ6115" s="22" t="str">
        <f t="shared" ca="1" si="287"/>
        <v/>
      </c>
    </row>
    <row r="6116" spans="1:43" ht="14.4" customHeight="1" x14ac:dyDescent="0.3">
      <c r="A6116" s="2" t="s">
        <v>12419</v>
      </c>
      <c r="B6116" s="2" t="s">
        <v>12420</v>
      </c>
      <c r="C6116" s="2" t="s">
        <v>599</v>
      </c>
      <c r="D6116" s="2" t="s">
        <v>118</v>
      </c>
      <c r="E6116" s="2" t="s">
        <v>81</v>
      </c>
      <c r="F6116" s="2">
        <v>39</v>
      </c>
      <c r="G6116" s="2" t="s">
        <v>83</v>
      </c>
      <c r="H6116" s="2" t="s">
        <v>84</v>
      </c>
      <c r="I6116" s="2" t="s">
        <v>45</v>
      </c>
      <c r="J6116" s="3">
        <v>45962</v>
      </c>
      <c r="K6116" s="3">
        <v>45969</v>
      </c>
      <c r="L6116" s="2" t="s">
        <v>40</v>
      </c>
      <c r="M6116" s="2" t="s">
        <v>71</v>
      </c>
      <c r="N6116" s="2" t="s">
        <v>137</v>
      </c>
      <c r="O6116" s="4">
        <v>1382000</v>
      </c>
      <c r="P6116" s="4">
        <v>491700</v>
      </c>
      <c r="Q6116" s="4">
        <v>890300</v>
      </c>
      <c r="R6116" s="2">
        <v>12</v>
      </c>
      <c r="S6116" s="5">
        <v>5.19</v>
      </c>
      <c r="T6116" s="4">
        <v>78042.210000000006</v>
      </c>
      <c r="U6116" s="2" t="s">
        <v>73</v>
      </c>
      <c r="V6116" s="2" t="s">
        <v>74</v>
      </c>
      <c r="W6116" s="4">
        <v>468253.26</v>
      </c>
      <c r="X6116" s="4">
        <v>468253.31</v>
      </c>
      <c r="Y6116" s="4">
        <v>936506.57</v>
      </c>
      <c r="Z6116" s="2">
        <v>96</v>
      </c>
      <c r="AA6116" s="2" t="s">
        <v>60</v>
      </c>
      <c r="AB6116" s="2" t="s">
        <v>15735</v>
      </c>
      <c r="AC6116" s="2" t="s">
        <v>213</v>
      </c>
      <c r="AD6116" s="2" t="s">
        <v>76</v>
      </c>
      <c r="AE6116" s="5">
        <v>64.42</v>
      </c>
      <c r="AF6116" s="2">
        <v>3</v>
      </c>
      <c r="AG6116" s="2" t="s">
        <v>130</v>
      </c>
      <c r="AH6116" s="2">
        <v>7</v>
      </c>
      <c r="AI6116" s="6" t="str">
        <f t="shared" si="285"/>
        <v>35-44</v>
      </c>
      <c r="AJ6116" s="11">
        <f>YEAR(tbl_LoanData[[#This Row],[Application Date]])</f>
        <v>2025</v>
      </c>
      <c r="AK6116" s="11" t="str">
        <f>TEXT(tbl_LoanData[[#This Row],[Application Date]],"MMMM")</f>
        <v>November</v>
      </c>
      <c r="AL6116" s="12">
        <f>DATE(YEAR(tbl_LoanData[[#This Row],[Application Date]]),MONTH(tbl_LoanData[[#This Row],[Application Date]]),1)</f>
        <v>45962</v>
      </c>
      <c r="AM6116" s="14">
        <f ca="1">IF(AND(tbl_LoanData[[#This Row],[Application Date]]&gt;=EOMONTH(TODAY(),-1)+1,tbl_LoanData[[#This Row],[Application Date]]&lt;=TODAY()),tbl_LoanData[[#This Row],[Loan Amount]],0)</f>
        <v>0</v>
      </c>
      <c r="AN6116" s="14">
        <f>tbl_LoanData[[#This Row],[Amount Paid]]-(Q6116-X6116)</f>
        <v>46206.570000000007</v>
      </c>
      <c r="AO6116" s="14">
        <f>IF(tbl_LoanData[[#This Row],[Application Status]]="Approved",1,0)</f>
        <v>1</v>
      </c>
      <c r="AP6116" s="22" t="str">
        <f t="shared" ca="1" si="286"/>
        <v/>
      </c>
      <c r="AQ6116" s="22" t="str">
        <f t="shared" ca="1" si="287"/>
        <v/>
      </c>
    </row>
    <row r="6117" spans="1:43" ht="14.4" customHeight="1" x14ac:dyDescent="0.3">
      <c r="A6117" s="2" t="s">
        <v>12445</v>
      </c>
      <c r="B6117" s="2" t="s">
        <v>12446</v>
      </c>
      <c r="C6117" s="2" t="s">
        <v>347</v>
      </c>
      <c r="D6117" s="2" t="s">
        <v>142</v>
      </c>
      <c r="E6117" s="2" t="s">
        <v>182</v>
      </c>
      <c r="F6117" s="2">
        <v>28</v>
      </c>
      <c r="G6117" s="2" t="s">
        <v>69</v>
      </c>
      <c r="H6117" s="2" t="s">
        <v>205</v>
      </c>
      <c r="I6117" s="2" t="s">
        <v>49</v>
      </c>
      <c r="J6117" s="3">
        <v>45981</v>
      </c>
      <c r="K6117" s="3"/>
      <c r="L6117" s="2" t="s">
        <v>37</v>
      </c>
      <c r="M6117" s="2" t="s">
        <v>260</v>
      </c>
      <c r="N6117" s="2" t="s">
        <v>261</v>
      </c>
      <c r="O6117" s="4">
        <v>234000</v>
      </c>
      <c r="P6117" s="4">
        <v>55500</v>
      </c>
      <c r="Q6117" s="4">
        <v>178500</v>
      </c>
      <c r="R6117" s="2">
        <v>36</v>
      </c>
      <c r="S6117" s="5">
        <v>14.85</v>
      </c>
      <c r="T6117" s="4">
        <v>7167.27</v>
      </c>
      <c r="U6117" s="2" t="s">
        <v>113</v>
      </c>
      <c r="V6117" s="2" t="s">
        <v>97</v>
      </c>
      <c r="W6117" s="4">
        <v>0</v>
      </c>
      <c r="X6117" s="4">
        <v>0</v>
      </c>
      <c r="Y6117" s="4">
        <v>258021.75</v>
      </c>
      <c r="Z6117" s="2">
        <v>0</v>
      </c>
      <c r="AA6117" s="2" t="s">
        <v>97</v>
      </c>
      <c r="AB6117" s="2" t="s">
        <v>15733</v>
      </c>
      <c r="AC6117" s="2" t="s">
        <v>75</v>
      </c>
      <c r="AD6117" s="2" t="s">
        <v>76</v>
      </c>
      <c r="AE6117" s="5">
        <v>76.28</v>
      </c>
      <c r="AF6117" s="2">
        <v>0</v>
      </c>
      <c r="AG6117" s="2" t="s">
        <v>97</v>
      </c>
      <c r="AH6117" s="2"/>
      <c r="AI6117" s="6" t="str">
        <f t="shared" si="285"/>
        <v>25-34</v>
      </c>
      <c r="AJ6117" s="11">
        <f>YEAR(tbl_LoanData[[#This Row],[Application Date]])</f>
        <v>2025</v>
      </c>
      <c r="AK6117" s="11" t="str">
        <f>TEXT(tbl_LoanData[[#This Row],[Application Date]],"MMMM")</f>
        <v>November</v>
      </c>
      <c r="AL6117" s="12">
        <f>DATE(YEAR(tbl_LoanData[[#This Row],[Application Date]]),MONTH(tbl_LoanData[[#This Row],[Application Date]]),1)</f>
        <v>45962</v>
      </c>
      <c r="AM6117" s="14">
        <f ca="1">IF(AND(tbl_LoanData[[#This Row],[Application Date]]&gt;=EOMONTH(TODAY(),-1)+1,tbl_LoanData[[#This Row],[Application Date]]&lt;=TODAY()),tbl_LoanData[[#This Row],[Loan Amount]],0)</f>
        <v>0</v>
      </c>
      <c r="AN6117" s="14">
        <f>tbl_LoanData[[#This Row],[Amount Paid]]-(Q6117-X6117)</f>
        <v>-178500</v>
      </c>
      <c r="AO6117" s="14">
        <f>IF(tbl_LoanData[[#This Row],[Application Status]]="Approved",1,0)</f>
        <v>0</v>
      </c>
      <c r="AP6117" s="22" t="str">
        <f t="shared" ca="1" si="286"/>
        <v/>
      </c>
      <c r="AQ6117" s="22" t="str">
        <f t="shared" ca="1" si="287"/>
        <v/>
      </c>
    </row>
    <row r="6118" spans="1:43" ht="14.4" customHeight="1" x14ac:dyDescent="0.3">
      <c r="A6118" s="2" t="s">
        <v>12737</v>
      </c>
      <c r="B6118" s="2" t="s">
        <v>12738</v>
      </c>
      <c r="C6118" s="2" t="s">
        <v>393</v>
      </c>
      <c r="D6118" s="2" t="s">
        <v>67</v>
      </c>
      <c r="E6118" s="2" t="s">
        <v>540</v>
      </c>
      <c r="F6118" s="2">
        <v>37</v>
      </c>
      <c r="G6118" s="2" t="s">
        <v>83</v>
      </c>
      <c r="H6118" s="2" t="s">
        <v>250</v>
      </c>
      <c r="I6118" s="2" t="s">
        <v>52</v>
      </c>
      <c r="J6118" s="3">
        <v>45975</v>
      </c>
      <c r="K6118" s="3">
        <v>45989</v>
      </c>
      <c r="L6118" s="2" t="s">
        <v>38</v>
      </c>
      <c r="M6118" s="2" t="s">
        <v>127</v>
      </c>
      <c r="N6118" s="2" t="s">
        <v>128</v>
      </c>
      <c r="O6118" s="4">
        <v>1735000</v>
      </c>
      <c r="P6118" s="4">
        <v>502500</v>
      </c>
      <c r="Q6118" s="4">
        <v>1232500</v>
      </c>
      <c r="R6118" s="2">
        <v>48</v>
      </c>
      <c r="S6118" s="5">
        <v>13.35</v>
      </c>
      <c r="T6118" s="4">
        <v>39388.65</v>
      </c>
      <c r="U6118" s="2" t="s">
        <v>73</v>
      </c>
      <c r="V6118" s="2" t="s">
        <v>74</v>
      </c>
      <c r="W6118" s="4">
        <v>315109.2</v>
      </c>
      <c r="X6118" s="4">
        <v>1575545.8</v>
      </c>
      <c r="Y6118" s="4">
        <v>1890655</v>
      </c>
      <c r="Z6118" s="2">
        <v>0</v>
      </c>
      <c r="AA6118" s="2" t="s">
        <v>56</v>
      </c>
      <c r="AB6118" s="2" t="s">
        <v>15734</v>
      </c>
      <c r="AC6118" s="2" t="s">
        <v>138</v>
      </c>
      <c r="AD6118" s="2" t="s">
        <v>76</v>
      </c>
      <c r="AE6118" s="5">
        <v>71.040000000000006</v>
      </c>
      <c r="AF6118" s="2">
        <v>0</v>
      </c>
      <c r="AG6118" s="2" t="s">
        <v>77</v>
      </c>
      <c r="AH6118" s="2">
        <v>14</v>
      </c>
      <c r="AI6118" s="6" t="str">
        <f t="shared" si="285"/>
        <v>35-44</v>
      </c>
      <c r="AJ6118" s="11">
        <f>YEAR(tbl_LoanData[[#This Row],[Application Date]])</f>
        <v>2025</v>
      </c>
      <c r="AK6118" s="11" t="str">
        <f>TEXT(tbl_LoanData[[#This Row],[Application Date]],"MMMM")</f>
        <v>November</v>
      </c>
      <c r="AL6118" s="12">
        <f>DATE(YEAR(tbl_LoanData[[#This Row],[Application Date]]),MONTH(tbl_LoanData[[#This Row],[Application Date]]),1)</f>
        <v>45962</v>
      </c>
      <c r="AM6118" s="14">
        <f ca="1">IF(AND(tbl_LoanData[[#This Row],[Application Date]]&gt;=EOMONTH(TODAY(),-1)+1,tbl_LoanData[[#This Row],[Application Date]]&lt;=TODAY()),tbl_LoanData[[#This Row],[Loan Amount]],0)</f>
        <v>0</v>
      </c>
      <c r="AN6118" s="14">
        <f>tbl_LoanData[[#This Row],[Amount Paid]]-(Q6118-X6118)</f>
        <v>658155</v>
      </c>
      <c r="AO6118" s="14">
        <f>IF(tbl_LoanData[[#This Row],[Application Status]]="Approved",1,0)</f>
        <v>1</v>
      </c>
      <c r="AP6118" s="22" t="str">
        <f t="shared" ca="1" si="286"/>
        <v/>
      </c>
      <c r="AQ6118" s="22" t="str">
        <f t="shared" ca="1" si="287"/>
        <v/>
      </c>
    </row>
    <row r="6119" spans="1:43" ht="14.4" customHeight="1" x14ac:dyDescent="0.3">
      <c r="A6119" s="2" t="s">
        <v>12869</v>
      </c>
      <c r="B6119" s="2" t="s">
        <v>12870</v>
      </c>
      <c r="C6119" s="2" t="s">
        <v>986</v>
      </c>
      <c r="D6119" s="2" t="s">
        <v>182</v>
      </c>
      <c r="E6119" s="2" t="s">
        <v>323</v>
      </c>
      <c r="F6119" s="2">
        <v>62</v>
      </c>
      <c r="G6119" s="2" t="s">
        <v>83</v>
      </c>
      <c r="H6119" s="2" t="s">
        <v>143</v>
      </c>
      <c r="I6119" s="2" t="s">
        <v>46</v>
      </c>
      <c r="J6119" s="3">
        <v>45972</v>
      </c>
      <c r="K6119" s="3"/>
      <c r="L6119" s="2" t="s">
        <v>37</v>
      </c>
      <c r="M6119" s="2" t="s">
        <v>94</v>
      </c>
      <c r="N6119" s="2" t="s">
        <v>488</v>
      </c>
      <c r="O6119" s="4">
        <v>227000</v>
      </c>
      <c r="P6119" s="4">
        <v>30300</v>
      </c>
      <c r="Q6119" s="4">
        <v>196700</v>
      </c>
      <c r="R6119" s="2">
        <v>48</v>
      </c>
      <c r="S6119" s="5">
        <v>12.61</v>
      </c>
      <c r="T6119" s="4">
        <v>6164.91</v>
      </c>
      <c r="U6119" s="2" t="s">
        <v>113</v>
      </c>
      <c r="V6119" s="2" t="s">
        <v>97</v>
      </c>
      <c r="W6119" s="4">
        <v>0</v>
      </c>
      <c r="X6119" s="4">
        <v>0</v>
      </c>
      <c r="Y6119" s="4">
        <v>295915.48</v>
      </c>
      <c r="Z6119" s="2">
        <v>0</v>
      </c>
      <c r="AA6119" s="2" t="s">
        <v>97</v>
      </c>
      <c r="AB6119" s="2" t="s">
        <v>15729</v>
      </c>
      <c r="AC6119" s="2" t="s">
        <v>129</v>
      </c>
      <c r="AD6119" s="2" t="s">
        <v>76</v>
      </c>
      <c r="AE6119" s="5">
        <v>86.65</v>
      </c>
      <c r="AF6119" s="2">
        <v>0</v>
      </c>
      <c r="AG6119" s="2" t="s">
        <v>97</v>
      </c>
      <c r="AH6119" s="2"/>
      <c r="AI6119" s="6" t="str">
        <f t="shared" si="285"/>
        <v>55-64</v>
      </c>
      <c r="AJ6119" s="11">
        <f>YEAR(tbl_LoanData[[#This Row],[Application Date]])</f>
        <v>2025</v>
      </c>
      <c r="AK6119" s="11" t="str">
        <f>TEXT(tbl_LoanData[[#This Row],[Application Date]],"MMMM")</f>
        <v>November</v>
      </c>
      <c r="AL6119" s="12">
        <f>DATE(YEAR(tbl_LoanData[[#This Row],[Application Date]]),MONTH(tbl_LoanData[[#This Row],[Application Date]]),1)</f>
        <v>45962</v>
      </c>
      <c r="AM6119" s="14">
        <f ca="1">IF(AND(tbl_LoanData[[#This Row],[Application Date]]&gt;=EOMONTH(TODAY(),-1)+1,tbl_LoanData[[#This Row],[Application Date]]&lt;=TODAY()),tbl_LoanData[[#This Row],[Loan Amount]],0)</f>
        <v>0</v>
      </c>
      <c r="AN6119" s="14">
        <f>tbl_LoanData[[#This Row],[Amount Paid]]-(Q6119-X6119)</f>
        <v>-196700</v>
      </c>
      <c r="AO6119" s="14">
        <f>IF(tbl_LoanData[[#This Row],[Application Status]]="Approved",1,0)</f>
        <v>0</v>
      </c>
      <c r="AP6119" s="22" t="str">
        <f t="shared" ca="1" si="286"/>
        <v/>
      </c>
      <c r="AQ6119" s="22" t="str">
        <f t="shared" ca="1" si="287"/>
        <v/>
      </c>
    </row>
    <row r="6120" spans="1:43" ht="14.4" customHeight="1" x14ac:dyDescent="0.3">
      <c r="A6120" s="2" t="s">
        <v>12895</v>
      </c>
      <c r="B6120" s="2" t="s">
        <v>12896</v>
      </c>
      <c r="C6120" s="2" t="s">
        <v>413</v>
      </c>
      <c r="D6120" s="2" t="s">
        <v>161</v>
      </c>
      <c r="E6120" s="2" t="s">
        <v>150</v>
      </c>
      <c r="F6120" s="2">
        <v>57</v>
      </c>
      <c r="G6120" s="2" t="s">
        <v>83</v>
      </c>
      <c r="H6120" s="2" t="s">
        <v>318</v>
      </c>
      <c r="I6120" s="2" t="s">
        <v>42</v>
      </c>
      <c r="J6120" s="3">
        <v>45984</v>
      </c>
      <c r="K6120" s="3">
        <v>45986</v>
      </c>
      <c r="L6120" s="2" t="s">
        <v>40</v>
      </c>
      <c r="M6120" s="2" t="s">
        <v>111</v>
      </c>
      <c r="N6120" s="2" t="s">
        <v>120</v>
      </c>
      <c r="O6120" s="4">
        <v>1321000</v>
      </c>
      <c r="P6120" s="4">
        <v>400300</v>
      </c>
      <c r="Q6120" s="4">
        <v>920700</v>
      </c>
      <c r="R6120" s="2">
        <v>48</v>
      </c>
      <c r="S6120" s="5">
        <v>12.76</v>
      </c>
      <c r="T6120" s="4">
        <v>28971.360000000001</v>
      </c>
      <c r="U6120" s="2" t="s">
        <v>73</v>
      </c>
      <c r="V6120" s="2" t="s">
        <v>74</v>
      </c>
      <c r="W6120" s="4">
        <v>231770.88</v>
      </c>
      <c r="X6120" s="4">
        <v>1158854.3999999999</v>
      </c>
      <c r="Y6120" s="4">
        <v>1390625.28</v>
      </c>
      <c r="Z6120" s="2">
        <v>0</v>
      </c>
      <c r="AA6120" s="2" t="s">
        <v>56</v>
      </c>
      <c r="AB6120" s="2" t="s">
        <v>15727</v>
      </c>
      <c r="AC6120" s="2" t="s">
        <v>106</v>
      </c>
      <c r="AD6120" s="2" t="s">
        <v>76</v>
      </c>
      <c r="AE6120" s="5">
        <v>69.7</v>
      </c>
      <c r="AF6120" s="2">
        <v>0</v>
      </c>
      <c r="AG6120" s="2" t="s">
        <v>77</v>
      </c>
      <c r="AH6120" s="2">
        <v>2</v>
      </c>
      <c r="AI6120" s="6" t="str">
        <f t="shared" si="285"/>
        <v>55-64</v>
      </c>
      <c r="AJ6120" s="11">
        <f>YEAR(tbl_LoanData[[#This Row],[Application Date]])</f>
        <v>2025</v>
      </c>
      <c r="AK6120" s="11" t="str">
        <f>TEXT(tbl_LoanData[[#This Row],[Application Date]],"MMMM")</f>
        <v>November</v>
      </c>
      <c r="AL6120" s="12">
        <f>DATE(YEAR(tbl_LoanData[[#This Row],[Application Date]]),MONTH(tbl_LoanData[[#This Row],[Application Date]]),1)</f>
        <v>45962</v>
      </c>
      <c r="AM6120" s="14">
        <f ca="1">IF(AND(tbl_LoanData[[#This Row],[Application Date]]&gt;=EOMONTH(TODAY(),-1)+1,tbl_LoanData[[#This Row],[Application Date]]&lt;=TODAY()),tbl_LoanData[[#This Row],[Loan Amount]],0)</f>
        <v>0</v>
      </c>
      <c r="AN6120" s="14">
        <f>tbl_LoanData[[#This Row],[Amount Paid]]-(Q6120-X6120)</f>
        <v>469925.27999999991</v>
      </c>
      <c r="AO6120" s="14">
        <f>IF(tbl_LoanData[[#This Row],[Application Status]]="Approved",1,0)</f>
        <v>1</v>
      </c>
      <c r="AP6120" s="22" t="str">
        <f t="shared" ca="1" si="286"/>
        <v/>
      </c>
      <c r="AQ6120" s="22" t="str">
        <f t="shared" ca="1" si="287"/>
        <v/>
      </c>
    </row>
    <row r="6121" spans="1:43" x14ac:dyDescent="0.3">
      <c r="A6121" s="2" t="s">
        <v>12985</v>
      </c>
      <c r="B6121" s="2" t="s">
        <v>12986</v>
      </c>
      <c r="C6121" s="2" t="s">
        <v>546</v>
      </c>
      <c r="D6121" s="2" t="s">
        <v>311</v>
      </c>
      <c r="E6121" s="2" t="s">
        <v>82</v>
      </c>
      <c r="F6121" s="2">
        <v>26</v>
      </c>
      <c r="G6121" s="2" t="s">
        <v>83</v>
      </c>
      <c r="H6121" s="2" t="s">
        <v>177</v>
      </c>
      <c r="I6121" s="2" t="s">
        <v>43</v>
      </c>
      <c r="J6121" s="3">
        <v>45977</v>
      </c>
      <c r="K6121" s="3">
        <v>45988</v>
      </c>
      <c r="L6121" s="2" t="s">
        <v>40</v>
      </c>
      <c r="M6121" s="2" t="s">
        <v>94</v>
      </c>
      <c r="N6121" s="2" t="s">
        <v>95</v>
      </c>
      <c r="O6121" s="4">
        <v>808000</v>
      </c>
      <c r="P6121" s="4">
        <v>213600</v>
      </c>
      <c r="Q6121" s="4">
        <v>594400</v>
      </c>
      <c r="R6121" s="2">
        <v>12</v>
      </c>
      <c r="S6121" s="5">
        <v>8.14</v>
      </c>
      <c r="T6121" s="4">
        <v>53565.35</v>
      </c>
      <c r="U6121" s="2" t="s">
        <v>73</v>
      </c>
      <c r="V6121" s="2" t="s">
        <v>74</v>
      </c>
      <c r="W6121" s="4">
        <v>374957.45</v>
      </c>
      <c r="X6121" s="4">
        <v>267826.71000000002</v>
      </c>
      <c r="Y6121" s="4">
        <v>642784.16</v>
      </c>
      <c r="Z6121" s="2">
        <v>32</v>
      </c>
      <c r="AA6121" s="2" t="s">
        <v>58</v>
      </c>
      <c r="AB6121" s="2" t="s">
        <v>15728</v>
      </c>
      <c r="AC6121" s="2" t="s">
        <v>213</v>
      </c>
      <c r="AD6121" s="2" t="s">
        <v>76</v>
      </c>
      <c r="AE6121" s="5">
        <v>73.56</v>
      </c>
      <c r="AF6121" s="2">
        <v>1</v>
      </c>
      <c r="AG6121" s="2" t="s">
        <v>15718</v>
      </c>
      <c r="AH6121" s="2">
        <v>11</v>
      </c>
      <c r="AI6121" s="6" t="str">
        <f t="shared" si="285"/>
        <v>25-34</v>
      </c>
      <c r="AJ6121" s="11">
        <f>YEAR(tbl_LoanData[[#This Row],[Application Date]])</f>
        <v>2025</v>
      </c>
      <c r="AK6121" s="11" t="str">
        <f>TEXT(tbl_LoanData[[#This Row],[Application Date]],"MMMM")</f>
        <v>November</v>
      </c>
      <c r="AL6121" s="12">
        <f>DATE(YEAR(tbl_LoanData[[#This Row],[Application Date]]),MONTH(tbl_LoanData[[#This Row],[Application Date]]),1)</f>
        <v>45962</v>
      </c>
      <c r="AM6121" s="14">
        <f ca="1">IF(AND(tbl_LoanData[[#This Row],[Application Date]]&gt;=EOMONTH(TODAY(),-1)+1,tbl_LoanData[[#This Row],[Application Date]]&lt;=TODAY()),tbl_LoanData[[#This Row],[Loan Amount]],0)</f>
        <v>0</v>
      </c>
      <c r="AN6121" s="14">
        <f>tbl_LoanData[[#This Row],[Amount Paid]]-(Q6121-X6121)</f>
        <v>48384.160000000033</v>
      </c>
      <c r="AO6121" s="14">
        <f>IF(tbl_LoanData[[#This Row],[Application Status]]="Approved",1,0)</f>
        <v>1</v>
      </c>
      <c r="AP6121" s="22" t="str">
        <f t="shared" ca="1" si="286"/>
        <v/>
      </c>
      <c r="AQ6121" s="22" t="str">
        <f t="shared" ca="1" si="287"/>
        <v/>
      </c>
    </row>
    <row r="6122" spans="1:43" ht="14.4" customHeight="1" x14ac:dyDescent="0.3">
      <c r="A6122" s="2" t="s">
        <v>13013</v>
      </c>
      <c r="B6122" s="2" t="s">
        <v>13014</v>
      </c>
      <c r="C6122" s="2" t="s">
        <v>487</v>
      </c>
      <c r="D6122" s="2" t="s">
        <v>209</v>
      </c>
      <c r="E6122" s="2" t="s">
        <v>82</v>
      </c>
      <c r="F6122" s="2">
        <v>22</v>
      </c>
      <c r="G6122" s="2" t="s">
        <v>69</v>
      </c>
      <c r="H6122" s="2" t="s">
        <v>228</v>
      </c>
      <c r="I6122" s="2" t="s">
        <v>43</v>
      </c>
      <c r="J6122" s="3">
        <v>45987</v>
      </c>
      <c r="K6122" s="3"/>
      <c r="L6122" s="2" t="s">
        <v>36</v>
      </c>
      <c r="M6122" s="2" t="s">
        <v>85</v>
      </c>
      <c r="N6122" s="2" t="s">
        <v>344</v>
      </c>
      <c r="O6122" s="4">
        <v>895000</v>
      </c>
      <c r="P6122" s="4">
        <v>343200</v>
      </c>
      <c r="Q6122" s="4">
        <v>551800</v>
      </c>
      <c r="R6122" s="2">
        <v>48</v>
      </c>
      <c r="S6122" s="5">
        <v>6.84</v>
      </c>
      <c r="T6122" s="4">
        <v>14641.09</v>
      </c>
      <c r="U6122" s="2" t="s">
        <v>96</v>
      </c>
      <c r="V6122" s="2" t="s">
        <v>97</v>
      </c>
      <c r="W6122" s="4">
        <v>0</v>
      </c>
      <c r="X6122" s="4">
        <v>0</v>
      </c>
      <c r="Y6122" s="4">
        <v>702772.48</v>
      </c>
      <c r="Z6122" s="2">
        <v>0</v>
      </c>
      <c r="AA6122" s="2" t="s">
        <v>97</v>
      </c>
      <c r="AB6122" s="2" t="s">
        <v>15736</v>
      </c>
      <c r="AC6122" s="2" t="s">
        <v>213</v>
      </c>
      <c r="AD6122" s="2" t="s">
        <v>76</v>
      </c>
      <c r="AE6122" s="5">
        <v>61.65</v>
      </c>
      <c r="AF6122" s="2">
        <v>0</v>
      </c>
      <c r="AG6122" s="2" t="s">
        <v>97</v>
      </c>
      <c r="AH6122" s="2"/>
      <c r="AI6122" s="6" t="str">
        <f t="shared" si="285"/>
        <v>18-24</v>
      </c>
      <c r="AJ6122" s="11">
        <f>YEAR(tbl_LoanData[[#This Row],[Application Date]])</f>
        <v>2025</v>
      </c>
      <c r="AK6122" s="11" t="str">
        <f>TEXT(tbl_LoanData[[#This Row],[Application Date]],"MMMM")</f>
        <v>November</v>
      </c>
      <c r="AL6122" s="12">
        <f>DATE(YEAR(tbl_LoanData[[#This Row],[Application Date]]),MONTH(tbl_LoanData[[#This Row],[Application Date]]),1)</f>
        <v>45962</v>
      </c>
      <c r="AM6122" s="14">
        <f ca="1">IF(AND(tbl_LoanData[[#This Row],[Application Date]]&gt;=EOMONTH(TODAY(),-1)+1,tbl_LoanData[[#This Row],[Application Date]]&lt;=TODAY()),tbl_LoanData[[#This Row],[Loan Amount]],0)</f>
        <v>0</v>
      </c>
      <c r="AN6122" s="14">
        <f>tbl_LoanData[[#This Row],[Amount Paid]]-(Q6122-X6122)</f>
        <v>-551800</v>
      </c>
      <c r="AO6122" s="14">
        <f>IF(tbl_LoanData[[#This Row],[Application Status]]="Approved",1,0)</f>
        <v>0</v>
      </c>
      <c r="AP6122" s="22" t="str">
        <f t="shared" ca="1" si="286"/>
        <v/>
      </c>
      <c r="AQ6122" s="22" t="str">
        <f t="shared" ca="1" si="287"/>
        <v/>
      </c>
    </row>
    <row r="6123" spans="1:43" x14ac:dyDescent="0.3">
      <c r="A6123" s="2" t="s">
        <v>13019</v>
      </c>
      <c r="B6123" s="2" t="s">
        <v>13020</v>
      </c>
      <c r="C6123" s="2" t="s">
        <v>327</v>
      </c>
      <c r="D6123" s="2" t="s">
        <v>161</v>
      </c>
      <c r="E6123" s="2" t="s">
        <v>293</v>
      </c>
      <c r="F6123" s="2">
        <v>57</v>
      </c>
      <c r="G6123" s="2" t="s">
        <v>69</v>
      </c>
      <c r="H6123" s="2" t="s">
        <v>307</v>
      </c>
      <c r="I6123" s="2" t="s">
        <v>43</v>
      </c>
      <c r="J6123" s="3">
        <v>45964</v>
      </c>
      <c r="K6123" s="3">
        <v>45968</v>
      </c>
      <c r="L6123" s="2" t="s">
        <v>37</v>
      </c>
      <c r="M6123" s="2" t="s">
        <v>199</v>
      </c>
      <c r="N6123" s="2" t="s">
        <v>200</v>
      </c>
      <c r="O6123" s="4">
        <v>83000</v>
      </c>
      <c r="P6123" s="4">
        <v>18300</v>
      </c>
      <c r="Q6123" s="4">
        <v>64700</v>
      </c>
      <c r="R6123" s="2">
        <v>12</v>
      </c>
      <c r="S6123" s="5">
        <v>5.66</v>
      </c>
      <c r="T6123" s="4">
        <v>5696.84</v>
      </c>
      <c r="U6123" s="2" t="s">
        <v>73</v>
      </c>
      <c r="V6123" s="2" t="s">
        <v>74</v>
      </c>
      <c r="W6123" s="4">
        <v>39877.879999999997</v>
      </c>
      <c r="X6123" s="4">
        <v>28484.14</v>
      </c>
      <c r="Y6123" s="4">
        <v>68362.02</v>
      </c>
      <c r="Z6123" s="2">
        <v>60</v>
      </c>
      <c r="AA6123" s="2" t="s">
        <v>58</v>
      </c>
      <c r="AB6123" s="2" t="s">
        <v>15727</v>
      </c>
      <c r="AC6123" s="2" t="s">
        <v>75</v>
      </c>
      <c r="AD6123" s="2" t="s">
        <v>76</v>
      </c>
      <c r="AE6123" s="5">
        <v>77.95</v>
      </c>
      <c r="AF6123" s="2">
        <v>2</v>
      </c>
      <c r="AG6123" s="2" t="s">
        <v>15718</v>
      </c>
      <c r="AH6123" s="2">
        <v>4</v>
      </c>
      <c r="AI6123" s="6" t="str">
        <f t="shared" si="285"/>
        <v>55-64</v>
      </c>
      <c r="AJ6123" s="11">
        <f>YEAR(tbl_LoanData[[#This Row],[Application Date]])</f>
        <v>2025</v>
      </c>
      <c r="AK6123" s="11" t="str">
        <f>TEXT(tbl_LoanData[[#This Row],[Application Date]],"MMMM")</f>
        <v>November</v>
      </c>
      <c r="AL6123" s="12">
        <f>DATE(YEAR(tbl_LoanData[[#This Row],[Application Date]]),MONTH(tbl_LoanData[[#This Row],[Application Date]]),1)</f>
        <v>45962</v>
      </c>
      <c r="AM6123" s="14">
        <f ca="1">IF(AND(tbl_LoanData[[#This Row],[Application Date]]&gt;=EOMONTH(TODAY(),-1)+1,tbl_LoanData[[#This Row],[Application Date]]&lt;=TODAY()),tbl_LoanData[[#This Row],[Loan Amount]],0)</f>
        <v>0</v>
      </c>
      <c r="AN6123" s="14">
        <f>tbl_LoanData[[#This Row],[Amount Paid]]-(Q6123-X6123)</f>
        <v>3662.0199999999968</v>
      </c>
      <c r="AO6123" s="14">
        <f>IF(tbl_LoanData[[#This Row],[Application Status]]="Approved",1,0)</f>
        <v>1</v>
      </c>
      <c r="AP6123" s="22" t="str">
        <f t="shared" ca="1" si="286"/>
        <v/>
      </c>
      <c r="AQ6123" s="22" t="str">
        <f t="shared" ca="1" si="287"/>
        <v/>
      </c>
    </row>
    <row r="6124" spans="1:43" ht="14.4" customHeight="1" x14ac:dyDescent="0.3">
      <c r="A6124" s="2" t="s">
        <v>13121</v>
      </c>
      <c r="B6124" s="2" t="s">
        <v>13122</v>
      </c>
      <c r="C6124" s="2" t="s">
        <v>356</v>
      </c>
      <c r="D6124" s="2" t="s">
        <v>117</v>
      </c>
      <c r="E6124" s="2" t="s">
        <v>183</v>
      </c>
      <c r="F6124" s="2">
        <v>27</v>
      </c>
      <c r="G6124" s="2" t="s">
        <v>69</v>
      </c>
      <c r="H6124" s="2" t="s">
        <v>136</v>
      </c>
      <c r="I6124" s="2" t="s">
        <v>49</v>
      </c>
      <c r="J6124" s="3">
        <v>45973</v>
      </c>
      <c r="K6124" s="3">
        <v>45984</v>
      </c>
      <c r="L6124" s="2" t="s">
        <v>40</v>
      </c>
      <c r="M6124" s="2" t="s">
        <v>85</v>
      </c>
      <c r="N6124" s="2" t="s">
        <v>86</v>
      </c>
      <c r="O6124" s="4">
        <v>1503000</v>
      </c>
      <c r="P6124" s="4">
        <v>302800</v>
      </c>
      <c r="Q6124" s="4">
        <v>1200200</v>
      </c>
      <c r="R6124" s="2">
        <v>48</v>
      </c>
      <c r="S6124" s="5">
        <v>10.210000000000001</v>
      </c>
      <c r="T6124" s="4">
        <v>35215.870000000003</v>
      </c>
      <c r="U6124" s="2" t="s">
        <v>73</v>
      </c>
      <c r="V6124" s="2" t="s">
        <v>74</v>
      </c>
      <c r="W6124" s="4">
        <v>281726.96000000002</v>
      </c>
      <c r="X6124" s="4">
        <v>1408634.72</v>
      </c>
      <c r="Y6124" s="4">
        <v>1690361.68</v>
      </c>
      <c r="Z6124" s="2">
        <v>0</v>
      </c>
      <c r="AA6124" s="2" t="s">
        <v>56</v>
      </c>
      <c r="AB6124" s="2" t="s">
        <v>15733</v>
      </c>
      <c r="AC6124" s="2" t="s">
        <v>332</v>
      </c>
      <c r="AD6124" s="2" t="s">
        <v>76</v>
      </c>
      <c r="AE6124" s="5">
        <v>79.849999999999994</v>
      </c>
      <c r="AF6124" s="2">
        <v>0</v>
      </c>
      <c r="AG6124" s="2" t="s">
        <v>77</v>
      </c>
      <c r="AH6124" s="2">
        <v>11</v>
      </c>
      <c r="AI6124" s="6" t="str">
        <f t="shared" si="285"/>
        <v>25-34</v>
      </c>
      <c r="AJ6124" s="11">
        <f>YEAR(tbl_LoanData[[#This Row],[Application Date]])</f>
        <v>2025</v>
      </c>
      <c r="AK6124" s="11" t="str">
        <f>TEXT(tbl_LoanData[[#This Row],[Application Date]],"MMMM")</f>
        <v>November</v>
      </c>
      <c r="AL6124" s="12">
        <f>DATE(YEAR(tbl_LoanData[[#This Row],[Application Date]]),MONTH(tbl_LoanData[[#This Row],[Application Date]]),1)</f>
        <v>45962</v>
      </c>
      <c r="AM6124" s="14">
        <f ca="1">IF(AND(tbl_LoanData[[#This Row],[Application Date]]&gt;=EOMONTH(TODAY(),-1)+1,tbl_LoanData[[#This Row],[Application Date]]&lt;=TODAY()),tbl_LoanData[[#This Row],[Loan Amount]],0)</f>
        <v>0</v>
      </c>
      <c r="AN6124" s="14">
        <f>tbl_LoanData[[#This Row],[Amount Paid]]-(Q6124-X6124)</f>
        <v>490161.68</v>
      </c>
      <c r="AO6124" s="14">
        <f>IF(tbl_LoanData[[#This Row],[Application Status]]="Approved",1,0)</f>
        <v>1</v>
      </c>
      <c r="AP6124" s="22" t="str">
        <f t="shared" ca="1" si="286"/>
        <v/>
      </c>
      <c r="AQ6124" s="22" t="str">
        <f t="shared" ca="1" si="287"/>
        <v/>
      </c>
    </row>
    <row r="6125" spans="1:43" ht="14.4" customHeight="1" x14ac:dyDescent="0.3">
      <c r="A6125" s="2" t="s">
        <v>13309</v>
      </c>
      <c r="B6125" s="2" t="s">
        <v>13310</v>
      </c>
      <c r="C6125" s="2" t="s">
        <v>141</v>
      </c>
      <c r="D6125" s="2" t="s">
        <v>161</v>
      </c>
      <c r="E6125" s="2" t="s">
        <v>293</v>
      </c>
      <c r="F6125" s="2">
        <v>46</v>
      </c>
      <c r="G6125" s="2" t="s">
        <v>83</v>
      </c>
      <c r="H6125" s="2" t="s">
        <v>372</v>
      </c>
      <c r="I6125" s="2" t="s">
        <v>43</v>
      </c>
      <c r="J6125" s="3">
        <v>45964</v>
      </c>
      <c r="K6125" s="3">
        <v>45979</v>
      </c>
      <c r="L6125" s="2" t="s">
        <v>40</v>
      </c>
      <c r="M6125" s="2" t="s">
        <v>85</v>
      </c>
      <c r="N6125" s="2" t="s">
        <v>86</v>
      </c>
      <c r="O6125" s="4">
        <v>1328000</v>
      </c>
      <c r="P6125" s="4">
        <v>354300</v>
      </c>
      <c r="Q6125" s="4">
        <v>973700</v>
      </c>
      <c r="R6125" s="2">
        <v>24</v>
      </c>
      <c r="S6125" s="5">
        <v>13.75</v>
      </c>
      <c r="T6125" s="4">
        <v>51727.81</v>
      </c>
      <c r="U6125" s="2" t="s">
        <v>73</v>
      </c>
      <c r="V6125" s="2" t="s">
        <v>74</v>
      </c>
      <c r="W6125" s="4">
        <v>465550.29</v>
      </c>
      <c r="X6125" s="4">
        <v>775917.21</v>
      </c>
      <c r="Y6125" s="4">
        <v>1241467.5</v>
      </c>
      <c r="Z6125" s="2">
        <v>0</v>
      </c>
      <c r="AA6125" s="2" t="s">
        <v>56</v>
      </c>
      <c r="AB6125" s="2" t="s">
        <v>15731</v>
      </c>
      <c r="AC6125" s="2" t="s">
        <v>75</v>
      </c>
      <c r="AD6125" s="2" t="s">
        <v>76</v>
      </c>
      <c r="AE6125" s="5">
        <v>73.319999999999993</v>
      </c>
      <c r="AF6125" s="2">
        <v>0</v>
      </c>
      <c r="AG6125" s="2" t="s">
        <v>77</v>
      </c>
      <c r="AH6125" s="2">
        <v>15</v>
      </c>
      <c r="AI6125" s="6" t="str">
        <f t="shared" si="285"/>
        <v>45-54</v>
      </c>
      <c r="AJ6125" s="11">
        <f>YEAR(tbl_LoanData[[#This Row],[Application Date]])</f>
        <v>2025</v>
      </c>
      <c r="AK6125" s="11" t="str">
        <f>TEXT(tbl_LoanData[[#This Row],[Application Date]],"MMMM")</f>
        <v>November</v>
      </c>
      <c r="AL6125" s="12">
        <f>DATE(YEAR(tbl_LoanData[[#This Row],[Application Date]]),MONTH(tbl_LoanData[[#This Row],[Application Date]]),1)</f>
        <v>45962</v>
      </c>
      <c r="AM6125" s="14">
        <f ca="1">IF(AND(tbl_LoanData[[#This Row],[Application Date]]&gt;=EOMONTH(TODAY(),-1)+1,tbl_LoanData[[#This Row],[Application Date]]&lt;=TODAY()),tbl_LoanData[[#This Row],[Loan Amount]],0)</f>
        <v>0</v>
      </c>
      <c r="AN6125" s="14">
        <f>tbl_LoanData[[#This Row],[Amount Paid]]-(Q6125-X6125)</f>
        <v>267767.49999999994</v>
      </c>
      <c r="AO6125" s="14">
        <f>IF(tbl_LoanData[[#This Row],[Application Status]]="Approved",1,0)</f>
        <v>1</v>
      </c>
      <c r="AP6125" s="22" t="str">
        <f t="shared" ca="1" si="286"/>
        <v/>
      </c>
      <c r="AQ6125" s="22" t="str">
        <f t="shared" ca="1" si="287"/>
        <v/>
      </c>
    </row>
    <row r="6126" spans="1:43" ht="14.4" customHeight="1" x14ac:dyDescent="0.3">
      <c r="A6126" s="2" t="s">
        <v>13465</v>
      </c>
      <c r="B6126" s="2" t="s">
        <v>13466</v>
      </c>
      <c r="C6126" s="2" t="s">
        <v>560</v>
      </c>
      <c r="D6126" s="2" t="s">
        <v>82</v>
      </c>
      <c r="E6126" s="2" t="s">
        <v>135</v>
      </c>
      <c r="F6126" s="2">
        <v>61</v>
      </c>
      <c r="G6126" s="2" t="s">
        <v>69</v>
      </c>
      <c r="H6126" s="2" t="s">
        <v>466</v>
      </c>
      <c r="I6126" s="2" t="s">
        <v>43</v>
      </c>
      <c r="J6126" s="3">
        <v>45978</v>
      </c>
      <c r="K6126" s="3">
        <v>45989</v>
      </c>
      <c r="L6126" s="2" t="s">
        <v>40</v>
      </c>
      <c r="M6126" s="2" t="s">
        <v>111</v>
      </c>
      <c r="N6126" s="2" t="s">
        <v>369</v>
      </c>
      <c r="O6126" s="4">
        <v>1445000</v>
      </c>
      <c r="P6126" s="4">
        <v>194900</v>
      </c>
      <c r="Q6126" s="4">
        <v>1250100</v>
      </c>
      <c r="R6126" s="2">
        <v>48</v>
      </c>
      <c r="S6126" s="5">
        <v>12.49</v>
      </c>
      <c r="T6126" s="4">
        <v>39055.21</v>
      </c>
      <c r="U6126" s="2" t="s">
        <v>73</v>
      </c>
      <c r="V6126" s="2" t="s">
        <v>74</v>
      </c>
      <c r="W6126" s="4">
        <v>78110.42</v>
      </c>
      <c r="X6126" s="4">
        <v>1796539.54</v>
      </c>
      <c r="Y6126" s="4">
        <v>1874649.96</v>
      </c>
      <c r="Z6126" s="2">
        <v>186</v>
      </c>
      <c r="AA6126" s="2" t="s">
        <v>60</v>
      </c>
      <c r="AB6126" s="2" t="s">
        <v>15729</v>
      </c>
      <c r="AC6126" s="2" t="s">
        <v>360</v>
      </c>
      <c r="AD6126" s="2" t="s">
        <v>76</v>
      </c>
      <c r="AE6126" s="5">
        <v>86.51</v>
      </c>
      <c r="AF6126" s="2">
        <v>6</v>
      </c>
      <c r="AG6126" s="2" t="s">
        <v>130</v>
      </c>
      <c r="AH6126" s="2">
        <v>11</v>
      </c>
      <c r="AI6126" s="6" t="str">
        <f t="shared" si="285"/>
        <v>55-64</v>
      </c>
      <c r="AJ6126" s="11">
        <f>YEAR(tbl_LoanData[[#This Row],[Application Date]])</f>
        <v>2025</v>
      </c>
      <c r="AK6126" s="11" t="str">
        <f>TEXT(tbl_LoanData[[#This Row],[Application Date]],"MMMM")</f>
        <v>November</v>
      </c>
      <c r="AL6126" s="12">
        <f>DATE(YEAR(tbl_LoanData[[#This Row],[Application Date]]),MONTH(tbl_LoanData[[#This Row],[Application Date]]),1)</f>
        <v>45962</v>
      </c>
      <c r="AM6126" s="14">
        <f ca="1">IF(AND(tbl_LoanData[[#This Row],[Application Date]]&gt;=EOMONTH(TODAY(),-1)+1,tbl_LoanData[[#This Row],[Application Date]]&lt;=TODAY()),tbl_LoanData[[#This Row],[Loan Amount]],0)</f>
        <v>0</v>
      </c>
      <c r="AN6126" s="14">
        <f>tbl_LoanData[[#This Row],[Amount Paid]]-(Q6126-X6126)</f>
        <v>624549.96000000008</v>
      </c>
      <c r="AO6126" s="14">
        <f>IF(tbl_LoanData[[#This Row],[Application Status]]="Approved",1,0)</f>
        <v>1</v>
      </c>
      <c r="AP6126" s="22" t="str">
        <f t="shared" ca="1" si="286"/>
        <v/>
      </c>
      <c r="AQ6126" s="22" t="str">
        <f t="shared" ca="1" si="287"/>
        <v/>
      </c>
    </row>
    <row r="6127" spans="1:43" x14ac:dyDescent="0.3">
      <c r="A6127" s="2" t="s">
        <v>13587</v>
      </c>
      <c r="B6127" s="2" t="s">
        <v>13588</v>
      </c>
      <c r="C6127" s="2" t="s">
        <v>809</v>
      </c>
      <c r="D6127" s="2" t="s">
        <v>209</v>
      </c>
      <c r="E6127" s="2" t="s">
        <v>189</v>
      </c>
      <c r="F6127" s="2">
        <v>54</v>
      </c>
      <c r="G6127" s="2" t="s">
        <v>69</v>
      </c>
      <c r="H6127" s="2" t="s">
        <v>278</v>
      </c>
      <c r="I6127" s="2" t="s">
        <v>45</v>
      </c>
      <c r="J6127" s="3">
        <v>45971</v>
      </c>
      <c r="K6127" s="3">
        <v>45987</v>
      </c>
      <c r="L6127" s="2" t="s">
        <v>37</v>
      </c>
      <c r="M6127" s="2" t="s">
        <v>199</v>
      </c>
      <c r="N6127" s="2" t="s">
        <v>200</v>
      </c>
      <c r="O6127" s="4">
        <v>127000</v>
      </c>
      <c r="P6127" s="4">
        <v>25200</v>
      </c>
      <c r="Q6127" s="4">
        <v>101800</v>
      </c>
      <c r="R6127" s="2">
        <v>24</v>
      </c>
      <c r="S6127" s="5">
        <v>9.09</v>
      </c>
      <c r="T6127" s="4">
        <v>5012.8</v>
      </c>
      <c r="U6127" s="2" t="s">
        <v>73</v>
      </c>
      <c r="V6127" s="2" t="s">
        <v>74</v>
      </c>
      <c r="W6127" s="4">
        <v>40102.400000000001</v>
      </c>
      <c r="X6127" s="4">
        <v>80204.84</v>
      </c>
      <c r="Y6127" s="4">
        <v>120307.24</v>
      </c>
      <c r="Z6127" s="2">
        <v>0</v>
      </c>
      <c r="AA6127" s="2" t="s">
        <v>56</v>
      </c>
      <c r="AB6127" s="2" t="s">
        <v>15732</v>
      </c>
      <c r="AC6127" s="2" t="s">
        <v>75</v>
      </c>
      <c r="AD6127" s="2" t="s">
        <v>76</v>
      </c>
      <c r="AE6127" s="5">
        <v>80.16</v>
      </c>
      <c r="AF6127" s="2">
        <v>0</v>
      </c>
      <c r="AG6127" s="2" t="s">
        <v>77</v>
      </c>
      <c r="AH6127" s="2">
        <v>16</v>
      </c>
      <c r="AI6127" s="6" t="str">
        <f t="shared" si="285"/>
        <v>45-54</v>
      </c>
      <c r="AJ6127" s="11">
        <f>YEAR(tbl_LoanData[[#This Row],[Application Date]])</f>
        <v>2025</v>
      </c>
      <c r="AK6127" s="11" t="str">
        <f>TEXT(tbl_LoanData[[#This Row],[Application Date]],"MMMM")</f>
        <v>November</v>
      </c>
      <c r="AL6127" s="12">
        <f>DATE(YEAR(tbl_LoanData[[#This Row],[Application Date]]),MONTH(tbl_LoanData[[#This Row],[Application Date]]),1)</f>
        <v>45962</v>
      </c>
      <c r="AM6127" s="14">
        <f ca="1">IF(AND(tbl_LoanData[[#This Row],[Application Date]]&gt;=EOMONTH(TODAY(),-1)+1,tbl_LoanData[[#This Row],[Application Date]]&lt;=TODAY()),tbl_LoanData[[#This Row],[Loan Amount]],0)</f>
        <v>0</v>
      </c>
      <c r="AN6127" s="14">
        <f>tbl_LoanData[[#This Row],[Amount Paid]]-(Q6127-X6127)</f>
        <v>18507.239999999998</v>
      </c>
      <c r="AO6127" s="14">
        <f>IF(tbl_LoanData[[#This Row],[Application Status]]="Approved",1,0)</f>
        <v>1</v>
      </c>
      <c r="AP6127" s="22" t="str">
        <f t="shared" ca="1" si="286"/>
        <v/>
      </c>
      <c r="AQ6127" s="22" t="str">
        <f t="shared" ca="1" si="287"/>
        <v/>
      </c>
    </row>
    <row r="6128" spans="1:43" ht="14.4" customHeight="1" x14ac:dyDescent="0.3">
      <c r="A6128" s="2" t="s">
        <v>13599</v>
      </c>
      <c r="B6128" s="2" t="s">
        <v>13600</v>
      </c>
      <c r="C6128" s="2" t="s">
        <v>397</v>
      </c>
      <c r="D6128" s="2" t="s">
        <v>254</v>
      </c>
      <c r="E6128" s="2" t="s">
        <v>183</v>
      </c>
      <c r="F6128" s="2">
        <v>60</v>
      </c>
      <c r="G6128" s="2" t="s">
        <v>83</v>
      </c>
      <c r="H6128" s="2" t="s">
        <v>205</v>
      </c>
      <c r="I6128" s="2" t="s">
        <v>49</v>
      </c>
      <c r="J6128" s="3">
        <v>45987</v>
      </c>
      <c r="K6128" s="3">
        <v>46007</v>
      </c>
      <c r="L6128" s="2" t="s">
        <v>40</v>
      </c>
      <c r="M6128" s="2" t="s">
        <v>71</v>
      </c>
      <c r="N6128" s="2" t="s">
        <v>137</v>
      </c>
      <c r="O6128" s="4">
        <v>800000</v>
      </c>
      <c r="P6128" s="4">
        <v>316400</v>
      </c>
      <c r="Q6128" s="4">
        <v>483600</v>
      </c>
      <c r="R6128" s="2">
        <v>36</v>
      </c>
      <c r="S6128" s="5">
        <v>8.2799999999999994</v>
      </c>
      <c r="T6128" s="4">
        <v>16770.169999999998</v>
      </c>
      <c r="U6128" s="2" t="s">
        <v>73</v>
      </c>
      <c r="V6128" s="2" t="s">
        <v>74</v>
      </c>
      <c r="W6128" s="4">
        <v>33540.339999999997</v>
      </c>
      <c r="X6128" s="4">
        <v>570185.9</v>
      </c>
      <c r="Y6128" s="4">
        <v>603726.24</v>
      </c>
      <c r="Z6128" s="2">
        <v>168</v>
      </c>
      <c r="AA6128" s="2" t="s">
        <v>60</v>
      </c>
      <c r="AB6128" s="2" t="s">
        <v>15735</v>
      </c>
      <c r="AC6128" s="2" t="s">
        <v>121</v>
      </c>
      <c r="AD6128" s="2" t="s">
        <v>76</v>
      </c>
      <c r="AE6128" s="5">
        <v>60.45</v>
      </c>
      <c r="AF6128" s="2">
        <v>6</v>
      </c>
      <c r="AG6128" s="2" t="s">
        <v>130</v>
      </c>
      <c r="AH6128" s="2">
        <v>20</v>
      </c>
      <c r="AI6128" s="6" t="str">
        <f t="shared" si="285"/>
        <v>55-64</v>
      </c>
      <c r="AJ6128" s="11">
        <f>YEAR(tbl_LoanData[[#This Row],[Application Date]])</f>
        <v>2025</v>
      </c>
      <c r="AK6128" s="11" t="str">
        <f>TEXT(tbl_LoanData[[#This Row],[Application Date]],"MMMM")</f>
        <v>November</v>
      </c>
      <c r="AL6128" s="12">
        <f>DATE(YEAR(tbl_LoanData[[#This Row],[Application Date]]),MONTH(tbl_LoanData[[#This Row],[Application Date]]),1)</f>
        <v>45962</v>
      </c>
      <c r="AM6128" s="14">
        <f ca="1">IF(AND(tbl_LoanData[[#This Row],[Application Date]]&gt;=EOMONTH(TODAY(),-1)+1,tbl_LoanData[[#This Row],[Application Date]]&lt;=TODAY()),tbl_LoanData[[#This Row],[Loan Amount]],0)</f>
        <v>0</v>
      </c>
      <c r="AN6128" s="14">
        <f>tbl_LoanData[[#This Row],[Amount Paid]]-(Q6128-X6128)</f>
        <v>120126.24000000002</v>
      </c>
      <c r="AO6128" s="14">
        <f>IF(tbl_LoanData[[#This Row],[Application Status]]="Approved",1,0)</f>
        <v>1</v>
      </c>
      <c r="AP6128" s="22" t="str">
        <f t="shared" ca="1" si="286"/>
        <v/>
      </c>
      <c r="AQ6128" s="22" t="str">
        <f t="shared" ca="1" si="287"/>
        <v/>
      </c>
    </row>
    <row r="6129" spans="1:43" x14ac:dyDescent="0.3">
      <c r="A6129" s="2" t="s">
        <v>13641</v>
      </c>
      <c r="B6129" s="2" t="s">
        <v>13642</v>
      </c>
      <c r="C6129" s="2" t="s">
        <v>560</v>
      </c>
      <c r="D6129" s="2" t="s">
        <v>268</v>
      </c>
      <c r="E6129" s="2" t="s">
        <v>67</v>
      </c>
      <c r="F6129" s="2">
        <v>49</v>
      </c>
      <c r="G6129" s="2" t="s">
        <v>69</v>
      </c>
      <c r="H6129" s="2" t="s">
        <v>151</v>
      </c>
      <c r="I6129" s="2" t="s">
        <v>46</v>
      </c>
      <c r="J6129" s="3">
        <v>45976</v>
      </c>
      <c r="K6129" s="3"/>
      <c r="L6129" s="2" t="s">
        <v>40</v>
      </c>
      <c r="M6129" s="2" t="s">
        <v>157</v>
      </c>
      <c r="N6129" s="2" t="s">
        <v>328</v>
      </c>
      <c r="O6129" s="4">
        <v>1014000</v>
      </c>
      <c r="P6129" s="4">
        <v>179500</v>
      </c>
      <c r="Q6129" s="4">
        <v>834500</v>
      </c>
      <c r="R6129" s="2">
        <v>48</v>
      </c>
      <c r="S6129" s="5">
        <v>7.93</v>
      </c>
      <c r="T6129" s="4">
        <v>22900.07</v>
      </c>
      <c r="U6129" s="2" t="s">
        <v>113</v>
      </c>
      <c r="V6129" s="2" t="s">
        <v>97</v>
      </c>
      <c r="W6129" s="4">
        <v>0</v>
      </c>
      <c r="X6129" s="4">
        <v>0</v>
      </c>
      <c r="Y6129" s="4">
        <v>1099203.3999999999</v>
      </c>
      <c r="Z6129" s="2">
        <v>0</v>
      </c>
      <c r="AA6129" s="2" t="s">
        <v>97</v>
      </c>
      <c r="AB6129" s="2" t="s">
        <v>15730</v>
      </c>
      <c r="AC6129" s="2" t="s">
        <v>121</v>
      </c>
      <c r="AD6129" s="2" t="s">
        <v>76</v>
      </c>
      <c r="AE6129" s="5">
        <v>82.3</v>
      </c>
      <c r="AF6129" s="2">
        <v>0</v>
      </c>
      <c r="AG6129" s="2" t="s">
        <v>97</v>
      </c>
      <c r="AH6129" s="2"/>
      <c r="AI6129" s="6" t="str">
        <f t="shared" si="285"/>
        <v>45-54</v>
      </c>
      <c r="AJ6129" s="11">
        <f>YEAR(tbl_LoanData[[#This Row],[Application Date]])</f>
        <v>2025</v>
      </c>
      <c r="AK6129" s="11" t="str">
        <f>TEXT(tbl_LoanData[[#This Row],[Application Date]],"MMMM")</f>
        <v>November</v>
      </c>
      <c r="AL6129" s="12">
        <f>DATE(YEAR(tbl_LoanData[[#This Row],[Application Date]]),MONTH(tbl_LoanData[[#This Row],[Application Date]]),1)</f>
        <v>45962</v>
      </c>
      <c r="AM6129" s="14">
        <f ca="1">IF(AND(tbl_LoanData[[#This Row],[Application Date]]&gt;=EOMONTH(TODAY(),-1)+1,tbl_LoanData[[#This Row],[Application Date]]&lt;=TODAY()),tbl_LoanData[[#This Row],[Loan Amount]],0)</f>
        <v>0</v>
      </c>
      <c r="AN6129" s="14">
        <f>tbl_LoanData[[#This Row],[Amount Paid]]-(Q6129-X6129)</f>
        <v>-834500</v>
      </c>
      <c r="AO6129" s="14">
        <f>IF(tbl_LoanData[[#This Row],[Application Status]]="Approved",1,0)</f>
        <v>0</v>
      </c>
      <c r="AP6129" s="22" t="str">
        <f t="shared" ca="1" si="286"/>
        <v/>
      </c>
      <c r="AQ6129" s="22" t="str">
        <f t="shared" ca="1" si="287"/>
        <v/>
      </c>
    </row>
    <row r="6130" spans="1:43" ht="14.4" customHeight="1" x14ac:dyDescent="0.3">
      <c r="A6130" s="2" t="s">
        <v>13649</v>
      </c>
      <c r="B6130" s="2" t="s">
        <v>13650</v>
      </c>
      <c r="C6130" s="2" t="s">
        <v>231</v>
      </c>
      <c r="D6130" s="2" t="s">
        <v>118</v>
      </c>
      <c r="E6130" s="2" t="s">
        <v>91</v>
      </c>
      <c r="F6130" s="2">
        <v>22</v>
      </c>
      <c r="G6130" s="2" t="s">
        <v>83</v>
      </c>
      <c r="H6130" s="2" t="s">
        <v>466</v>
      </c>
      <c r="I6130" s="2" t="s">
        <v>43</v>
      </c>
      <c r="J6130" s="3">
        <v>45990</v>
      </c>
      <c r="K6130" s="3">
        <v>46007</v>
      </c>
      <c r="L6130" s="2" t="s">
        <v>36</v>
      </c>
      <c r="M6130" s="2" t="s">
        <v>85</v>
      </c>
      <c r="N6130" s="2" t="s">
        <v>671</v>
      </c>
      <c r="O6130" s="4">
        <v>1283000</v>
      </c>
      <c r="P6130" s="4">
        <v>242900</v>
      </c>
      <c r="Q6130" s="4">
        <v>1040100</v>
      </c>
      <c r="R6130" s="2">
        <v>24</v>
      </c>
      <c r="S6130" s="5">
        <v>6.73</v>
      </c>
      <c r="T6130" s="4">
        <v>49170.73</v>
      </c>
      <c r="U6130" s="2" t="s">
        <v>73</v>
      </c>
      <c r="V6130" s="2" t="s">
        <v>74</v>
      </c>
      <c r="W6130" s="4">
        <v>393365.84</v>
      </c>
      <c r="X6130" s="4">
        <v>786731.62</v>
      </c>
      <c r="Y6130" s="4">
        <v>1180097.46</v>
      </c>
      <c r="Z6130" s="2">
        <v>0</v>
      </c>
      <c r="AA6130" s="2" t="s">
        <v>56</v>
      </c>
      <c r="AB6130" s="2" t="s">
        <v>15735</v>
      </c>
      <c r="AC6130" s="2" t="s">
        <v>121</v>
      </c>
      <c r="AD6130" s="2" t="s">
        <v>76</v>
      </c>
      <c r="AE6130" s="5">
        <v>81.069999999999993</v>
      </c>
      <c r="AF6130" s="2">
        <v>0</v>
      </c>
      <c r="AG6130" s="2" t="s">
        <v>77</v>
      </c>
      <c r="AH6130" s="2">
        <v>17</v>
      </c>
      <c r="AI6130" s="6" t="str">
        <f t="shared" si="285"/>
        <v>18-24</v>
      </c>
      <c r="AJ6130" s="11">
        <f>YEAR(tbl_LoanData[[#This Row],[Application Date]])</f>
        <v>2025</v>
      </c>
      <c r="AK6130" s="11" t="str">
        <f>TEXT(tbl_LoanData[[#This Row],[Application Date]],"MMMM")</f>
        <v>November</v>
      </c>
      <c r="AL6130" s="12">
        <f>DATE(YEAR(tbl_LoanData[[#This Row],[Application Date]]),MONTH(tbl_LoanData[[#This Row],[Application Date]]),1)</f>
        <v>45962</v>
      </c>
      <c r="AM6130" s="14">
        <f ca="1">IF(AND(tbl_LoanData[[#This Row],[Application Date]]&gt;=EOMONTH(TODAY(),-1)+1,tbl_LoanData[[#This Row],[Application Date]]&lt;=TODAY()),tbl_LoanData[[#This Row],[Loan Amount]],0)</f>
        <v>0</v>
      </c>
      <c r="AN6130" s="14">
        <f>tbl_LoanData[[#This Row],[Amount Paid]]-(Q6130-X6130)</f>
        <v>139997.46000000002</v>
      </c>
      <c r="AO6130" s="14">
        <f>IF(tbl_LoanData[[#This Row],[Application Status]]="Approved",1,0)</f>
        <v>1</v>
      </c>
      <c r="AP6130" s="22" t="str">
        <f t="shared" ca="1" si="286"/>
        <v/>
      </c>
      <c r="AQ6130" s="22" t="str">
        <f t="shared" ca="1" si="287"/>
        <v/>
      </c>
    </row>
    <row r="6131" spans="1:43" ht="14.4" customHeight="1" x14ac:dyDescent="0.3">
      <c r="A6131" s="2" t="s">
        <v>13707</v>
      </c>
      <c r="B6131" s="2" t="s">
        <v>13708</v>
      </c>
      <c r="C6131" s="2" t="s">
        <v>439</v>
      </c>
      <c r="D6131" s="2" t="s">
        <v>254</v>
      </c>
      <c r="E6131" s="2" t="s">
        <v>406</v>
      </c>
      <c r="F6131" s="2">
        <v>56</v>
      </c>
      <c r="G6131" s="2" t="s">
        <v>83</v>
      </c>
      <c r="H6131" s="2" t="s">
        <v>191</v>
      </c>
      <c r="I6131" s="2" t="s">
        <v>51</v>
      </c>
      <c r="J6131" s="3">
        <v>45966</v>
      </c>
      <c r="K6131" s="3">
        <v>45973</v>
      </c>
      <c r="L6131" s="2" t="s">
        <v>38</v>
      </c>
      <c r="M6131" s="2" t="s">
        <v>71</v>
      </c>
      <c r="N6131" s="2" t="s">
        <v>589</v>
      </c>
      <c r="O6131" s="4">
        <v>1071000</v>
      </c>
      <c r="P6131" s="4">
        <v>384900</v>
      </c>
      <c r="Q6131" s="4">
        <v>686100</v>
      </c>
      <c r="R6131" s="2">
        <v>36</v>
      </c>
      <c r="S6131" s="5">
        <v>9.68</v>
      </c>
      <c r="T6131" s="4">
        <v>24592.87</v>
      </c>
      <c r="U6131" s="2" t="s">
        <v>73</v>
      </c>
      <c r="V6131" s="2" t="s">
        <v>74</v>
      </c>
      <c r="W6131" s="4">
        <v>196742.96</v>
      </c>
      <c r="X6131" s="4">
        <v>688600.48</v>
      </c>
      <c r="Y6131" s="4">
        <v>885343.44</v>
      </c>
      <c r="Z6131" s="2">
        <v>28</v>
      </c>
      <c r="AA6131" s="2" t="s">
        <v>57</v>
      </c>
      <c r="AB6131" s="2" t="s">
        <v>15729</v>
      </c>
      <c r="AC6131" s="2" t="s">
        <v>106</v>
      </c>
      <c r="AD6131" s="2" t="s">
        <v>76</v>
      </c>
      <c r="AE6131" s="5">
        <v>64.06</v>
      </c>
      <c r="AF6131" s="2">
        <v>1</v>
      </c>
      <c r="AG6131" s="2" t="s">
        <v>77</v>
      </c>
      <c r="AH6131" s="2">
        <v>7</v>
      </c>
      <c r="AI6131" s="6" t="str">
        <f t="shared" si="285"/>
        <v>55-64</v>
      </c>
      <c r="AJ6131" s="11">
        <f>YEAR(tbl_LoanData[[#This Row],[Application Date]])</f>
        <v>2025</v>
      </c>
      <c r="AK6131" s="11" t="str">
        <f>TEXT(tbl_LoanData[[#This Row],[Application Date]],"MMMM")</f>
        <v>November</v>
      </c>
      <c r="AL6131" s="12">
        <f>DATE(YEAR(tbl_LoanData[[#This Row],[Application Date]]),MONTH(tbl_LoanData[[#This Row],[Application Date]]),1)</f>
        <v>45962</v>
      </c>
      <c r="AM6131" s="14">
        <f ca="1">IF(AND(tbl_LoanData[[#This Row],[Application Date]]&gt;=EOMONTH(TODAY(),-1)+1,tbl_LoanData[[#This Row],[Application Date]]&lt;=TODAY()),tbl_LoanData[[#This Row],[Loan Amount]],0)</f>
        <v>0</v>
      </c>
      <c r="AN6131" s="14">
        <f>tbl_LoanData[[#This Row],[Amount Paid]]-(Q6131-X6131)</f>
        <v>199243.43999999997</v>
      </c>
      <c r="AO6131" s="14">
        <f>IF(tbl_LoanData[[#This Row],[Application Status]]="Approved",1,0)</f>
        <v>1</v>
      </c>
      <c r="AP6131" s="22" t="str">
        <f t="shared" ca="1" si="286"/>
        <v/>
      </c>
      <c r="AQ6131" s="22" t="str">
        <f t="shared" ca="1" si="287"/>
        <v/>
      </c>
    </row>
    <row r="6132" spans="1:43" ht="14.4" customHeight="1" x14ac:dyDescent="0.3">
      <c r="A6132" s="2" t="s">
        <v>13781</v>
      </c>
      <c r="B6132" s="2" t="s">
        <v>13782</v>
      </c>
      <c r="C6132" s="2" t="s">
        <v>393</v>
      </c>
      <c r="D6132" s="2" t="s">
        <v>311</v>
      </c>
      <c r="E6132" s="2" t="s">
        <v>268</v>
      </c>
      <c r="F6132" s="2">
        <v>64</v>
      </c>
      <c r="G6132" s="2" t="s">
        <v>83</v>
      </c>
      <c r="H6132" s="2" t="s">
        <v>298</v>
      </c>
      <c r="I6132" s="2" t="s">
        <v>43</v>
      </c>
      <c r="J6132" s="3">
        <v>45980</v>
      </c>
      <c r="K6132" s="3"/>
      <c r="L6132" s="2" t="s">
        <v>38</v>
      </c>
      <c r="M6132" s="2" t="s">
        <v>111</v>
      </c>
      <c r="N6132" s="2" t="s">
        <v>112</v>
      </c>
      <c r="O6132" s="4">
        <v>1517000</v>
      </c>
      <c r="P6132" s="4">
        <v>185600</v>
      </c>
      <c r="Q6132" s="4">
        <v>1331400</v>
      </c>
      <c r="R6132" s="2">
        <v>60</v>
      </c>
      <c r="S6132" s="5">
        <v>11.06</v>
      </c>
      <c r="T6132" s="4">
        <v>34461.07</v>
      </c>
      <c r="U6132" s="2" t="s">
        <v>96</v>
      </c>
      <c r="V6132" s="2" t="s">
        <v>97</v>
      </c>
      <c r="W6132" s="4">
        <v>0</v>
      </c>
      <c r="X6132" s="4">
        <v>0</v>
      </c>
      <c r="Y6132" s="4">
        <v>2067664.2</v>
      </c>
      <c r="Z6132" s="2">
        <v>0</v>
      </c>
      <c r="AA6132" s="2" t="s">
        <v>97</v>
      </c>
      <c r="AB6132" s="2" t="s">
        <v>15730</v>
      </c>
      <c r="AC6132" s="2" t="s">
        <v>360</v>
      </c>
      <c r="AD6132" s="2" t="s">
        <v>76</v>
      </c>
      <c r="AE6132" s="5">
        <v>87.77</v>
      </c>
      <c r="AF6132" s="2">
        <v>0</v>
      </c>
      <c r="AG6132" s="2" t="s">
        <v>97</v>
      </c>
      <c r="AH6132" s="2"/>
      <c r="AI6132" s="6" t="str">
        <f t="shared" si="285"/>
        <v>55-64</v>
      </c>
      <c r="AJ6132" s="11">
        <f>YEAR(tbl_LoanData[[#This Row],[Application Date]])</f>
        <v>2025</v>
      </c>
      <c r="AK6132" s="11" t="str">
        <f>TEXT(tbl_LoanData[[#This Row],[Application Date]],"MMMM")</f>
        <v>November</v>
      </c>
      <c r="AL6132" s="12">
        <f>DATE(YEAR(tbl_LoanData[[#This Row],[Application Date]]),MONTH(tbl_LoanData[[#This Row],[Application Date]]),1)</f>
        <v>45962</v>
      </c>
      <c r="AM6132" s="14">
        <f ca="1">IF(AND(tbl_LoanData[[#This Row],[Application Date]]&gt;=EOMONTH(TODAY(),-1)+1,tbl_LoanData[[#This Row],[Application Date]]&lt;=TODAY()),tbl_LoanData[[#This Row],[Loan Amount]],0)</f>
        <v>0</v>
      </c>
      <c r="AN6132" s="14">
        <f>tbl_LoanData[[#This Row],[Amount Paid]]-(Q6132-X6132)</f>
        <v>-1331400</v>
      </c>
      <c r="AO6132" s="14">
        <f>IF(tbl_LoanData[[#This Row],[Application Status]]="Approved",1,0)</f>
        <v>0</v>
      </c>
      <c r="AP6132" s="22" t="str">
        <f t="shared" ca="1" si="286"/>
        <v/>
      </c>
      <c r="AQ6132" s="22" t="str">
        <f t="shared" ca="1" si="287"/>
        <v/>
      </c>
    </row>
    <row r="6133" spans="1:43" ht="14.4" customHeight="1" x14ac:dyDescent="0.3">
      <c r="A6133" s="2" t="s">
        <v>14367</v>
      </c>
      <c r="B6133" s="2" t="s">
        <v>14368</v>
      </c>
      <c r="C6133" s="2" t="s">
        <v>482</v>
      </c>
      <c r="D6133" s="2" t="s">
        <v>161</v>
      </c>
      <c r="E6133" s="2" t="s">
        <v>183</v>
      </c>
      <c r="F6133" s="2">
        <v>25</v>
      </c>
      <c r="G6133" s="2" t="s">
        <v>69</v>
      </c>
      <c r="H6133" s="2" t="s">
        <v>93</v>
      </c>
      <c r="I6133" s="2" t="s">
        <v>50</v>
      </c>
      <c r="J6133" s="3">
        <v>45966</v>
      </c>
      <c r="K6133" s="3">
        <v>45968</v>
      </c>
      <c r="L6133" s="2" t="s">
        <v>39</v>
      </c>
      <c r="M6133" s="2" t="s">
        <v>127</v>
      </c>
      <c r="N6133" s="2" t="s">
        <v>152</v>
      </c>
      <c r="O6133" s="4">
        <v>1458000</v>
      </c>
      <c r="P6133" s="4">
        <v>544700</v>
      </c>
      <c r="Q6133" s="4">
        <v>913300</v>
      </c>
      <c r="R6133" s="2">
        <v>60</v>
      </c>
      <c r="S6133" s="5">
        <v>10.24</v>
      </c>
      <c r="T6133" s="4">
        <v>23015.16</v>
      </c>
      <c r="U6133" s="2" t="s">
        <v>73</v>
      </c>
      <c r="V6133" s="2" t="s">
        <v>74</v>
      </c>
      <c r="W6133" s="4">
        <v>138090.96</v>
      </c>
      <c r="X6133" s="4">
        <v>1242818.6399999999</v>
      </c>
      <c r="Y6133" s="4">
        <v>1380909.6</v>
      </c>
      <c r="Z6133" s="2">
        <v>87</v>
      </c>
      <c r="AA6133" s="2" t="s">
        <v>59</v>
      </c>
      <c r="AB6133" s="2" t="s">
        <v>15731</v>
      </c>
      <c r="AC6133" s="2" t="s">
        <v>332</v>
      </c>
      <c r="AD6133" s="2" t="s">
        <v>76</v>
      </c>
      <c r="AE6133" s="5">
        <v>62.64</v>
      </c>
      <c r="AF6133" s="2">
        <v>3</v>
      </c>
      <c r="AG6133" s="2" t="s">
        <v>130</v>
      </c>
      <c r="AH6133" s="2">
        <v>2</v>
      </c>
      <c r="AI6133" s="6" t="str">
        <f t="shared" si="285"/>
        <v>25-34</v>
      </c>
      <c r="AJ6133" s="11">
        <f>YEAR(tbl_LoanData[[#This Row],[Application Date]])</f>
        <v>2025</v>
      </c>
      <c r="AK6133" s="11" t="str">
        <f>TEXT(tbl_LoanData[[#This Row],[Application Date]],"MMMM")</f>
        <v>November</v>
      </c>
      <c r="AL6133" s="12">
        <f>DATE(YEAR(tbl_LoanData[[#This Row],[Application Date]]),MONTH(tbl_LoanData[[#This Row],[Application Date]]),1)</f>
        <v>45962</v>
      </c>
      <c r="AM6133" s="14">
        <f ca="1">IF(AND(tbl_LoanData[[#This Row],[Application Date]]&gt;=EOMONTH(TODAY(),-1)+1,tbl_LoanData[[#This Row],[Application Date]]&lt;=TODAY()),tbl_LoanData[[#This Row],[Loan Amount]],0)</f>
        <v>0</v>
      </c>
      <c r="AN6133" s="14">
        <f>tbl_LoanData[[#This Row],[Amount Paid]]-(Q6133-X6133)</f>
        <v>467609.59999999986</v>
      </c>
      <c r="AO6133" s="14">
        <f>IF(tbl_LoanData[[#This Row],[Application Status]]="Approved",1,0)</f>
        <v>1</v>
      </c>
      <c r="AP6133" s="22" t="str">
        <f t="shared" ca="1" si="286"/>
        <v/>
      </c>
      <c r="AQ6133" s="22" t="str">
        <f t="shared" ca="1" si="287"/>
        <v/>
      </c>
    </row>
    <row r="6134" spans="1:43" ht="14.4" customHeight="1" x14ac:dyDescent="0.3">
      <c r="A6134" s="2" t="s">
        <v>14441</v>
      </c>
      <c r="B6134" s="2" t="s">
        <v>14442</v>
      </c>
      <c r="C6134" s="2" t="s">
        <v>781</v>
      </c>
      <c r="D6134" s="2" t="s">
        <v>204</v>
      </c>
      <c r="E6134" s="2" t="s">
        <v>91</v>
      </c>
      <c r="F6134" s="2">
        <v>24</v>
      </c>
      <c r="G6134" s="2" t="s">
        <v>69</v>
      </c>
      <c r="H6134" s="2" t="s">
        <v>224</v>
      </c>
      <c r="I6134" s="2" t="s">
        <v>54</v>
      </c>
      <c r="J6134" s="3">
        <v>45988</v>
      </c>
      <c r="K6134" s="3">
        <v>45999</v>
      </c>
      <c r="L6134" s="2" t="s">
        <v>40</v>
      </c>
      <c r="M6134" s="2" t="s">
        <v>85</v>
      </c>
      <c r="N6134" s="2" t="s">
        <v>270</v>
      </c>
      <c r="O6134" s="4">
        <v>1376000</v>
      </c>
      <c r="P6134" s="4">
        <v>511700</v>
      </c>
      <c r="Q6134" s="4">
        <v>864300</v>
      </c>
      <c r="R6134" s="2">
        <v>24</v>
      </c>
      <c r="S6134" s="5">
        <v>10.220000000000001</v>
      </c>
      <c r="T6134" s="4">
        <v>43373.46</v>
      </c>
      <c r="U6134" s="2" t="s">
        <v>73</v>
      </c>
      <c r="V6134" s="2" t="s">
        <v>74</v>
      </c>
      <c r="W6134" s="4">
        <v>303614.21999999997</v>
      </c>
      <c r="X6134" s="4">
        <v>737348.7</v>
      </c>
      <c r="Y6134" s="4">
        <v>1040962.92</v>
      </c>
      <c r="Z6134" s="2">
        <v>29</v>
      </c>
      <c r="AA6134" s="2" t="s">
        <v>57</v>
      </c>
      <c r="AB6134" s="2" t="s">
        <v>15730</v>
      </c>
      <c r="AC6134" s="2" t="s">
        <v>75</v>
      </c>
      <c r="AD6134" s="2" t="s">
        <v>76</v>
      </c>
      <c r="AE6134" s="5">
        <v>62.81</v>
      </c>
      <c r="AF6134" s="2">
        <v>1</v>
      </c>
      <c r="AG6134" s="2" t="s">
        <v>77</v>
      </c>
      <c r="AH6134" s="2">
        <v>11</v>
      </c>
      <c r="AI6134" s="6" t="str">
        <f t="shared" si="285"/>
        <v>18-24</v>
      </c>
      <c r="AJ6134" s="11">
        <f>YEAR(tbl_LoanData[[#This Row],[Application Date]])</f>
        <v>2025</v>
      </c>
      <c r="AK6134" s="11" t="str">
        <f>TEXT(tbl_LoanData[[#This Row],[Application Date]],"MMMM")</f>
        <v>November</v>
      </c>
      <c r="AL6134" s="12">
        <f>DATE(YEAR(tbl_LoanData[[#This Row],[Application Date]]),MONTH(tbl_LoanData[[#This Row],[Application Date]]),1)</f>
        <v>45962</v>
      </c>
      <c r="AM6134" s="14">
        <f ca="1">IF(AND(tbl_LoanData[[#This Row],[Application Date]]&gt;=EOMONTH(TODAY(),-1)+1,tbl_LoanData[[#This Row],[Application Date]]&lt;=TODAY()),tbl_LoanData[[#This Row],[Loan Amount]],0)</f>
        <v>0</v>
      </c>
      <c r="AN6134" s="14">
        <f>tbl_LoanData[[#This Row],[Amount Paid]]-(Q6134-X6134)</f>
        <v>176662.91999999993</v>
      </c>
      <c r="AO6134" s="14">
        <f>IF(tbl_LoanData[[#This Row],[Application Status]]="Approved",1,0)</f>
        <v>1</v>
      </c>
      <c r="AP6134" s="22" t="str">
        <f t="shared" ca="1" si="286"/>
        <v/>
      </c>
      <c r="AQ6134" s="22" t="str">
        <f t="shared" ca="1" si="287"/>
        <v/>
      </c>
    </row>
    <row r="6135" spans="1:43" ht="14.4" customHeight="1" x14ac:dyDescent="0.3">
      <c r="A6135" s="2" t="s">
        <v>14509</v>
      </c>
      <c r="B6135" s="2" t="s">
        <v>14510</v>
      </c>
      <c r="C6135" s="2" t="s">
        <v>452</v>
      </c>
      <c r="D6135" s="2" t="s">
        <v>142</v>
      </c>
      <c r="E6135" s="2" t="s">
        <v>402</v>
      </c>
      <c r="F6135" s="2">
        <v>23</v>
      </c>
      <c r="G6135" s="2" t="s">
        <v>83</v>
      </c>
      <c r="H6135" s="2" t="s">
        <v>84</v>
      </c>
      <c r="I6135" s="2" t="s">
        <v>45</v>
      </c>
      <c r="J6135" s="3">
        <v>45975</v>
      </c>
      <c r="K6135" s="3">
        <v>45983</v>
      </c>
      <c r="L6135" s="2" t="s">
        <v>37</v>
      </c>
      <c r="M6135" s="2" t="s">
        <v>199</v>
      </c>
      <c r="N6135" s="2" t="s">
        <v>200</v>
      </c>
      <c r="O6135" s="4">
        <v>195000</v>
      </c>
      <c r="P6135" s="4">
        <v>31000</v>
      </c>
      <c r="Q6135" s="4">
        <v>164000</v>
      </c>
      <c r="R6135" s="2">
        <v>24</v>
      </c>
      <c r="S6135" s="5">
        <v>7.2</v>
      </c>
      <c r="T6135" s="4">
        <v>7817.33</v>
      </c>
      <c r="U6135" s="2" t="s">
        <v>73</v>
      </c>
      <c r="V6135" s="2" t="s">
        <v>74</v>
      </c>
      <c r="W6135" s="4">
        <v>62538.64</v>
      </c>
      <c r="X6135" s="4">
        <v>125077.36</v>
      </c>
      <c r="Y6135" s="4">
        <v>187616</v>
      </c>
      <c r="Z6135" s="2">
        <v>0</v>
      </c>
      <c r="AA6135" s="2" t="s">
        <v>56</v>
      </c>
      <c r="AB6135" s="2" t="s">
        <v>15728</v>
      </c>
      <c r="AC6135" s="2" t="s">
        <v>332</v>
      </c>
      <c r="AD6135" s="2" t="s">
        <v>76</v>
      </c>
      <c r="AE6135" s="5">
        <v>84.1</v>
      </c>
      <c r="AF6135" s="2">
        <v>0</v>
      </c>
      <c r="AG6135" s="2" t="s">
        <v>77</v>
      </c>
      <c r="AH6135" s="2">
        <v>8</v>
      </c>
      <c r="AI6135" s="6" t="str">
        <f t="shared" si="285"/>
        <v>18-24</v>
      </c>
      <c r="AJ6135" s="11">
        <f>YEAR(tbl_LoanData[[#This Row],[Application Date]])</f>
        <v>2025</v>
      </c>
      <c r="AK6135" s="11" t="str">
        <f>TEXT(tbl_LoanData[[#This Row],[Application Date]],"MMMM")</f>
        <v>November</v>
      </c>
      <c r="AL6135" s="12">
        <f>DATE(YEAR(tbl_LoanData[[#This Row],[Application Date]]),MONTH(tbl_LoanData[[#This Row],[Application Date]]),1)</f>
        <v>45962</v>
      </c>
      <c r="AM6135" s="14">
        <f ca="1">IF(AND(tbl_LoanData[[#This Row],[Application Date]]&gt;=EOMONTH(TODAY(),-1)+1,tbl_LoanData[[#This Row],[Application Date]]&lt;=TODAY()),tbl_LoanData[[#This Row],[Loan Amount]],0)</f>
        <v>0</v>
      </c>
      <c r="AN6135" s="14">
        <f>tbl_LoanData[[#This Row],[Amount Paid]]-(Q6135-X6135)</f>
        <v>23616</v>
      </c>
      <c r="AO6135" s="14">
        <f>IF(tbl_LoanData[[#This Row],[Application Status]]="Approved",1,0)</f>
        <v>1</v>
      </c>
      <c r="AP6135" s="22" t="str">
        <f t="shared" ca="1" si="286"/>
        <v/>
      </c>
      <c r="AQ6135" s="22" t="str">
        <f t="shared" ca="1" si="287"/>
        <v/>
      </c>
    </row>
    <row r="6136" spans="1:43" ht="14.4" customHeight="1" x14ac:dyDescent="0.3">
      <c r="A6136" s="2" t="s">
        <v>14571</v>
      </c>
      <c r="B6136" s="2" t="s">
        <v>14572</v>
      </c>
      <c r="C6136" s="2" t="s">
        <v>644</v>
      </c>
      <c r="D6136" s="2" t="s">
        <v>82</v>
      </c>
      <c r="E6136" s="2" t="s">
        <v>268</v>
      </c>
      <c r="F6136" s="2">
        <v>51</v>
      </c>
      <c r="G6136" s="2" t="s">
        <v>83</v>
      </c>
      <c r="H6136" s="2" t="s">
        <v>278</v>
      </c>
      <c r="I6136" s="2" t="s">
        <v>45</v>
      </c>
      <c r="J6136" s="3">
        <v>45985</v>
      </c>
      <c r="K6136" s="3">
        <v>45994</v>
      </c>
      <c r="L6136" s="2" t="s">
        <v>39</v>
      </c>
      <c r="M6136" s="2" t="s">
        <v>167</v>
      </c>
      <c r="N6136" s="2" t="s">
        <v>491</v>
      </c>
      <c r="O6136" s="4">
        <v>1221000</v>
      </c>
      <c r="P6136" s="4">
        <v>226800</v>
      </c>
      <c r="Q6136" s="4">
        <v>994200</v>
      </c>
      <c r="R6136" s="2">
        <v>24</v>
      </c>
      <c r="S6136" s="5">
        <v>6.9</v>
      </c>
      <c r="T6136" s="4">
        <v>47141.65</v>
      </c>
      <c r="U6136" s="2" t="s">
        <v>73</v>
      </c>
      <c r="V6136" s="2" t="s">
        <v>74</v>
      </c>
      <c r="W6136" s="4">
        <v>377133.2</v>
      </c>
      <c r="X6136" s="4">
        <v>754266.4</v>
      </c>
      <c r="Y6136" s="4">
        <v>1131399.6000000001</v>
      </c>
      <c r="Z6136" s="2">
        <v>0</v>
      </c>
      <c r="AA6136" s="2" t="s">
        <v>56</v>
      </c>
      <c r="AB6136" s="2" t="s">
        <v>15736</v>
      </c>
      <c r="AC6136" s="2" t="s">
        <v>75</v>
      </c>
      <c r="AD6136" s="2" t="s">
        <v>76</v>
      </c>
      <c r="AE6136" s="5">
        <v>81.430000000000007</v>
      </c>
      <c r="AF6136" s="2">
        <v>0</v>
      </c>
      <c r="AG6136" s="2" t="s">
        <v>77</v>
      </c>
      <c r="AH6136" s="2">
        <v>9</v>
      </c>
      <c r="AI6136" s="6" t="str">
        <f t="shared" si="285"/>
        <v>45-54</v>
      </c>
      <c r="AJ6136" s="11">
        <f>YEAR(tbl_LoanData[[#This Row],[Application Date]])</f>
        <v>2025</v>
      </c>
      <c r="AK6136" s="11" t="str">
        <f>TEXT(tbl_LoanData[[#This Row],[Application Date]],"MMMM")</f>
        <v>November</v>
      </c>
      <c r="AL6136" s="12">
        <f>DATE(YEAR(tbl_LoanData[[#This Row],[Application Date]]),MONTH(tbl_LoanData[[#This Row],[Application Date]]),1)</f>
        <v>45962</v>
      </c>
      <c r="AM6136" s="14">
        <f ca="1">IF(AND(tbl_LoanData[[#This Row],[Application Date]]&gt;=EOMONTH(TODAY(),-1)+1,tbl_LoanData[[#This Row],[Application Date]]&lt;=TODAY()),tbl_LoanData[[#This Row],[Loan Amount]],0)</f>
        <v>0</v>
      </c>
      <c r="AN6136" s="14">
        <f>tbl_LoanData[[#This Row],[Amount Paid]]-(Q6136-X6136)</f>
        <v>137199.60000000003</v>
      </c>
      <c r="AO6136" s="14">
        <f>IF(tbl_LoanData[[#This Row],[Application Status]]="Approved",1,0)</f>
        <v>1</v>
      </c>
      <c r="AP6136" s="22" t="str">
        <f t="shared" ca="1" si="286"/>
        <v/>
      </c>
      <c r="AQ6136" s="22" t="str">
        <f t="shared" ca="1" si="287"/>
        <v/>
      </c>
    </row>
    <row r="6137" spans="1:43" ht="14.4" customHeight="1" x14ac:dyDescent="0.3">
      <c r="A6137" s="2" t="s">
        <v>14645</v>
      </c>
      <c r="B6137" s="2" t="s">
        <v>14646</v>
      </c>
      <c r="C6137" s="2" t="s">
        <v>175</v>
      </c>
      <c r="D6137" s="2" t="s">
        <v>91</v>
      </c>
      <c r="E6137" s="2" t="s">
        <v>268</v>
      </c>
      <c r="F6137" s="2">
        <v>37</v>
      </c>
      <c r="G6137" s="2" t="s">
        <v>83</v>
      </c>
      <c r="H6137" s="2" t="s">
        <v>237</v>
      </c>
      <c r="I6137" s="2" t="s">
        <v>48</v>
      </c>
      <c r="J6137" s="3">
        <v>45981</v>
      </c>
      <c r="K6137" s="3">
        <v>45985</v>
      </c>
      <c r="L6137" s="2" t="s">
        <v>37</v>
      </c>
      <c r="M6137" s="2" t="s">
        <v>260</v>
      </c>
      <c r="N6137" s="2" t="s">
        <v>261</v>
      </c>
      <c r="O6137" s="4">
        <v>76000</v>
      </c>
      <c r="P6137" s="4">
        <v>15900</v>
      </c>
      <c r="Q6137" s="4">
        <v>60100</v>
      </c>
      <c r="R6137" s="2">
        <v>36</v>
      </c>
      <c r="S6137" s="5">
        <v>9.41</v>
      </c>
      <c r="T6137" s="4">
        <v>2140.73</v>
      </c>
      <c r="U6137" s="2" t="s">
        <v>73</v>
      </c>
      <c r="V6137" s="2" t="s">
        <v>74</v>
      </c>
      <c r="W6137" s="4">
        <v>17125.84</v>
      </c>
      <c r="X6137" s="4">
        <v>59940.39</v>
      </c>
      <c r="Y6137" s="4">
        <v>77066.23</v>
      </c>
      <c r="Z6137" s="2">
        <v>0</v>
      </c>
      <c r="AA6137" s="2" t="s">
        <v>56</v>
      </c>
      <c r="AB6137" s="2" t="s">
        <v>15731</v>
      </c>
      <c r="AC6137" s="2" t="s">
        <v>146</v>
      </c>
      <c r="AD6137" s="2" t="s">
        <v>76</v>
      </c>
      <c r="AE6137" s="5">
        <v>79.08</v>
      </c>
      <c r="AF6137" s="2">
        <v>0</v>
      </c>
      <c r="AG6137" s="2" t="s">
        <v>77</v>
      </c>
      <c r="AH6137" s="2">
        <v>4</v>
      </c>
      <c r="AI6137" s="6" t="str">
        <f t="shared" si="285"/>
        <v>35-44</v>
      </c>
      <c r="AJ6137" s="11">
        <f>YEAR(tbl_LoanData[[#This Row],[Application Date]])</f>
        <v>2025</v>
      </c>
      <c r="AK6137" s="11" t="str">
        <f>TEXT(tbl_LoanData[[#This Row],[Application Date]],"MMMM")</f>
        <v>November</v>
      </c>
      <c r="AL6137" s="12">
        <f>DATE(YEAR(tbl_LoanData[[#This Row],[Application Date]]),MONTH(tbl_LoanData[[#This Row],[Application Date]]),1)</f>
        <v>45962</v>
      </c>
      <c r="AM6137" s="14">
        <f ca="1">IF(AND(tbl_LoanData[[#This Row],[Application Date]]&gt;=EOMONTH(TODAY(),-1)+1,tbl_LoanData[[#This Row],[Application Date]]&lt;=TODAY()),tbl_LoanData[[#This Row],[Loan Amount]],0)</f>
        <v>0</v>
      </c>
      <c r="AN6137" s="14">
        <f>tbl_LoanData[[#This Row],[Amount Paid]]-(Q6137-X6137)</f>
        <v>16966.23</v>
      </c>
      <c r="AO6137" s="14">
        <f>IF(tbl_LoanData[[#This Row],[Application Status]]="Approved",1,0)</f>
        <v>1</v>
      </c>
      <c r="AP6137" s="22" t="str">
        <f t="shared" ca="1" si="286"/>
        <v/>
      </c>
      <c r="AQ6137" s="22" t="str">
        <f t="shared" ca="1" si="287"/>
        <v/>
      </c>
    </row>
    <row r="6138" spans="1:43" ht="14.4" customHeight="1" x14ac:dyDescent="0.3">
      <c r="A6138" s="2" t="s">
        <v>14893</v>
      </c>
      <c r="B6138" s="2" t="s">
        <v>14894</v>
      </c>
      <c r="C6138" s="2" t="s">
        <v>368</v>
      </c>
      <c r="D6138" s="2" t="s">
        <v>81</v>
      </c>
      <c r="E6138" s="2" t="s">
        <v>284</v>
      </c>
      <c r="F6138" s="2">
        <v>55</v>
      </c>
      <c r="G6138" s="2" t="s">
        <v>83</v>
      </c>
      <c r="H6138" s="2" t="s">
        <v>466</v>
      </c>
      <c r="I6138" s="2" t="s">
        <v>43</v>
      </c>
      <c r="J6138" s="3">
        <v>45983</v>
      </c>
      <c r="K6138" s="3"/>
      <c r="L6138" s="2" t="s">
        <v>40</v>
      </c>
      <c r="M6138" s="2" t="s">
        <v>94</v>
      </c>
      <c r="N6138" s="2" t="s">
        <v>95</v>
      </c>
      <c r="O6138" s="4">
        <v>1264000</v>
      </c>
      <c r="P6138" s="4">
        <v>161600</v>
      </c>
      <c r="Q6138" s="4">
        <v>1102400</v>
      </c>
      <c r="R6138" s="2">
        <v>48</v>
      </c>
      <c r="S6138" s="5">
        <v>5.72</v>
      </c>
      <c r="T6138" s="4">
        <v>28221.439999999999</v>
      </c>
      <c r="U6138" s="2" t="s">
        <v>113</v>
      </c>
      <c r="V6138" s="2" t="s">
        <v>97</v>
      </c>
      <c r="W6138" s="4">
        <v>0</v>
      </c>
      <c r="X6138" s="4">
        <v>0</v>
      </c>
      <c r="Y6138" s="4">
        <v>1354629.1200000001</v>
      </c>
      <c r="Z6138" s="2">
        <v>0</v>
      </c>
      <c r="AA6138" s="2" t="s">
        <v>97</v>
      </c>
      <c r="AB6138" s="2" t="s">
        <v>15729</v>
      </c>
      <c r="AC6138" s="2" t="s">
        <v>360</v>
      </c>
      <c r="AD6138" s="2" t="s">
        <v>76</v>
      </c>
      <c r="AE6138" s="5">
        <v>87.22</v>
      </c>
      <c r="AF6138" s="2">
        <v>0</v>
      </c>
      <c r="AG6138" s="2" t="s">
        <v>97</v>
      </c>
      <c r="AH6138" s="2"/>
      <c r="AI6138" s="6" t="str">
        <f t="shared" si="285"/>
        <v>55-64</v>
      </c>
      <c r="AJ6138" s="11">
        <f>YEAR(tbl_LoanData[[#This Row],[Application Date]])</f>
        <v>2025</v>
      </c>
      <c r="AK6138" s="11" t="str">
        <f>TEXT(tbl_LoanData[[#This Row],[Application Date]],"MMMM")</f>
        <v>November</v>
      </c>
      <c r="AL6138" s="12">
        <f>DATE(YEAR(tbl_LoanData[[#This Row],[Application Date]]),MONTH(tbl_LoanData[[#This Row],[Application Date]]),1)</f>
        <v>45962</v>
      </c>
      <c r="AM6138" s="14">
        <f ca="1">IF(AND(tbl_LoanData[[#This Row],[Application Date]]&gt;=EOMONTH(TODAY(),-1)+1,tbl_LoanData[[#This Row],[Application Date]]&lt;=TODAY()),tbl_LoanData[[#This Row],[Loan Amount]],0)</f>
        <v>0</v>
      </c>
      <c r="AN6138" s="14">
        <f>tbl_LoanData[[#This Row],[Amount Paid]]-(Q6138-X6138)</f>
        <v>-1102400</v>
      </c>
      <c r="AO6138" s="14">
        <f>IF(tbl_LoanData[[#This Row],[Application Status]]="Approved",1,0)</f>
        <v>0</v>
      </c>
      <c r="AP6138" s="22" t="str">
        <f t="shared" ca="1" si="286"/>
        <v/>
      </c>
      <c r="AQ6138" s="22" t="str">
        <f t="shared" ca="1" si="287"/>
        <v/>
      </c>
    </row>
    <row r="6139" spans="1:43" ht="14.4" customHeight="1" x14ac:dyDescent="0.3">
      <c r="A6139" s="2" t="s">
        <v>15013</v>
      </c>
      <c r="B6139" s="2" t="s">
        <v>15014</v>
      </c>
      <c r="C6139" s="2" t="s">
        <v>515</v>
      </c>
      <c r="D6139" s="2" t="s">
        <v>118</v>
      </c>
      <c r="E6139" s="2" t="s">
        <v>81</v>
      </c>
      <c r="F6139" s="2">
        <v>22</v>
      </c>
      <c r="G6139" s="2" t="s">
        <v>69</v>
      </c>
      <c r="H6139" s="2" t="s">
        <v>205</v>
      </c>
      <c r="I6139" s="2" t="s">
        <v>49</v>
      </c>
      <c r="J6139" s="3">
        <v>45976</v>
      </c>
      <c r="K6139" s="3">
        <v>45981</v>
      </c>
      <c r="L6139" s="2" t="s">
        <v>40</v>
      </c>
      <c r="M6139" s="2" t="s">
        <v>85</v>
      </c>
      <c r="N6139" s="2" t="s">
        <v>270</v>
      </c>
      <c r="O6139" s="4">
        <v>895000</v>
      </c>
      <c r="P6139" s="4">
        <v>172300</v>
      </c>
      <c r="Q6139" s="4">
        <v>722700</v>
      </c>
      <c r="R6139" s="2">
        <v>36</v>
      </c>
      <c r="S6139" s="5">
        <v>9.36</v>
      </c>
      <c r="T6139" s="4">
        <v>25712.06</v>
      </c>
      <c r="U6139" s="2" t="s">
        <v>73</v>
      </c>
      <c r="V6139" s="2" t="s">
        <v>74</v>
      </c>
      <c r="W6139" s="4">
        <v>231408.54</v>
      </c>
      <c r="X6139" s="4">
        <v>694225.62</v>
      </c>
      <c r="Y6139" s="4">
        <v>925634.16</v>
      </c>
      <c r="Z6139" s="2">
        <v>0</v>
      </c>
      <c r="AA6139" s="2" t="s">
        <v>56</v>
      </c>
      <c r="AB6139" s="2" t="s">
        <v>15735</v>
      </c>
      <c r="AC6139" s="2" t="s">
        <v>138</v>
      </c>
      <c r="AD6139" s="2" t="s">
        <v>76</v>
      </c>
      <c r="AE6139" s="5">
        <v>80.75</v>
      </c>
      <c r="AF6139" s="2">
        <v>0</v>
      </c>
      <c r="AG6139" s="2" t="s">
        <v>77</v>
      </c>
      <c r="AH6139" s="2">
        <v>5</v>
      </c>
      <c r="AI6139" s="6" t="str">
        <f t="shared" si="285"/>
        <v>18-24</v>
      </c>
      <c r="AJ6139" s="11">
        <f>YEAR(tbl_LoanData[[#This Row],[Application Date]])</f>
        <v>2025</v>
      </c>
      <c r="AK6139" s="11" t="str">
        <f>TEXT(tbl_LoanData[[#This Row],[Application Date]],"MMMM")</f>
        <v>November</v>
      </c>
      <c r="AL6139" s="12">
        <f>DATE(YEAR(tbl_LoanData[[#This Row],[Application Date]]),MONTH(tbl_LoanData[[#This Row],[Application Date]]),1)</f>
        <v>45962</v>
      </c>
      <c r="AM6139" s="14">
        <f ca="1">IF(AND(tbl_LoanData[[#This Row],[Application Date]]&gt;=EOMONTH(TODAY(),-1)+1,tbl_LoanData[[#This Row],[Application Date]]&lt;=TODAY()),tbl_LoanData[[#This Row],[Loan Amount]],0)</f>
        <v>0</v>
      </c>
      <c r="AN6139" s="14">
        <f>tbl_LoanData[[#This Row],[Amount Paid]]-(Q6139-X6139)</f>
        <v>202934.16</v>
      </c>
      <c r="AO6139" s="14">
        <f>IF(tbl_LoanData[[#This Row],[Application Status]]="Approved",1,0)</f>
        <v>1</v>
      </c>
      <c r="AP6139" s="22" t="str">
        <f t="shared" ca="1" si="286"/>
        <v/>
      </c>
      <c r="AQ6139" s="22" t="str">
        <f t="shared" ca="1" si="287"/>
        <v/>
      </c>
    </row>
    <row r="6140" spans="1:43" ht="14.4" customHeight="1" x14ac:dyDescent="0.3">
      <c r="A6140" s="2" t="s">
        <v>416</v>
      </c>
      <c r="B6140" s="2" t="s">
        <v>417</v>
      </c>
      <c r="C6140" s="2" t="s">
        <v>208</v>
      </c>
      <c r="D6140" s="2" t="s">
        <v>161</v>
      </c>
      <c r="E6140" s="2" t="s">
        <v>232</v>
      </c>
      <c r="F6140" s="2">
        <v>65</v>
      </c>
      <c r="G6140" s="2" t="s">
        <v>69</v>
      </c>
      <c r="H6140" s="2" t="s">
        <v>205</v>
      </c>
      <c r="I6140" s="2" t="s">
        <v>49</v>
      </c>
      <c r="J6140" s="3">
        <v>46009</v>
      </c>
      <c r="K6140" s="3">
        <v>46022</v>
      </c>
      <c r="L6140" s="2" t="s">
        <v>39</v>
      </c>
      <c r="M6140" s="2" t="s">
        <v>94</v>
      </c>
      <c r="N6140" s="2" t="s">
        <v>418</v>
      </c>
      <c r="O6140" s="4">
        <v>1441000</v>
      </c>
      <c r="P6140" s="4">
        <v>396000</v>
      </c>
      <c r="Q6140" s="4">
        <v>1045000</v>
      </c>
      <c r="R6140" s="2">
        <v>36</v>
      </c>
      <c r="S6140" s="5">
        <v>8.7799999999999994</v>
      </c>
      <c r="T6140" s="4">
        <v>36673.69</v>
      </c>
      <c r="U6140" s="2" t="s">
        <v>73</v>
      </c>
      <c r="V6140" s="2" t="s">
        <v>74</v>
      </c>
      <c r="W6140" s="4">
        <v>256715.83</v>
      </c>
      <c r="X6140" s="4">
        <v>1063537.17</v>
      </c>
      <c r="Y6140" s="4">
        <v>1320253</v>
      </c>
      <c r="Z6140" s="2">
        <v>0</v>
      </c>
      <c r="AA6140" s="2" t="s">
        <v>56</v>
      </c>
      <c r="AB6140" s="2" t="s">
        <v>15733</v>
      </c>
      <c r="AC6140" s="2" t="s">
        <v>146</v>
      </c>
      <c r="AD6140" s="2" t="s">
        <v>76</v>
      </c>
      <c r="AE6140" s="5">
        <v>72.52</v>
      </c>
      <c r="AF6140" s="2">
        <v>0</v>
      </c>
      <c r="AG6140" s="2" t="s">
        <v>77</v>
      </c>
      <c r="AH6140" s="2">
        <v>13</v>
      </c>
      <c r="AI6140" s="6" t="str">
        <f t="shared" si="285"/>
        <v>65+</v>
      </c>
      <c r="AJ6140" s="11">
        <f>YEAR(tbl_LoanData[[#This Row],[Application Date]])</f>
        <v>2025</v>
      </c>
      <c r="AK6140" s="11" t="str">
        <f>TEXT(tbl_LoanData[[#This Row],[Application Date]],"MMMM")</f>
        <v>December</v>
      </c>
      <c r="AL6140" s="12">
        <f>DATE(YEAR(tbl_LoanData[[#This Row],[Application Date]]),MONTH(tbl_LoanData[[#This Row],[Application Date]]),1)</f>
        <v>45992</v>
      </c>
      <c r="AM6140" s="14">
        <f ca="1">IF(AND(tbl_LoanData[[#This Row],[Application Date]]&gt;=EOMONTH(TODAY(),-1)+1,tbl_LoanData[[#This Row],[Application Date]]&lt;=TODAY()),tbl_LoanData[[#This Row],[Loan Amount]],0)</f>
        <v>0</v>
      </c>
      <c r="AN6140" s="14">
        <f>tbl_LoanData[[#This Row],[Amount Paid]]-(Q6140-X6140)</f>
        <v>275252.99999999988</v>
      </c>
      <c r="AO6140" s="14">
        <f>IF(tbl_LoanData[[#This Row],[Application Status]]="Approved",1,0)</f>
        <v>1</v>
      </c>
      <c r="AP6140" s="22" t="str">
        <f t="shared" ca="1" si="286"/>
        <v/>
      </c>
      <c r="AQ6140" s="22" t="str">
        <f t="shared" ca="1" si="287"/>
        <v/>
      </c>
    </row>
    <row r="6141" spans="1:43" ht="14.4" customHeight="1" x14ac:dyDescent="0.3">
      <c r="A6141" s="2" t="s">
        <v>448</v>
      </c>
      <c r="B6141" s="2" t="s">
        <v>449</v>
      </c>
      <c r="C6141" s="2" t="s">
        <v>243</v>
      </c>
      <c r="D6141" s="2" t="s">
        <v>311</v>
      </c>
      <c r="E6141" s="2" t="s">
        <v>204</v>
      </c>
      <c r="F6141" s="2">
        <v>35</v>
      </c>
      <c r="G6141" s="2" t="s">
        <v>83</v>
      </c>
      <c r="H6141" s="2" t="s">
        <v>318</v>
      </c>
      <c r="I6141" s="2" t="s">
        <v>42</v>
      </c>
      <c r="J6141" s="3">
        <v>46002</v>
      </c>
      <c r="K6141" s="3">
        <v>46008</v>
      </c>
      <c r="L6141" s="2" t="s">
        <v>36</v>
      </c>
      <c r="M6141" s="2" t="s">
        <v>94</v>
      </c>
      <c r="N6141" s="2" t="s">
        <v>212</v>
      </c>
      <c r="O6141" s="4">
        <v>935000</v>
      </c>
      <c r="P6141" s="4">
        <v>305800</v>
      </c>
      <c r="Q6141" s="4">
        <v>629200</v>
      </c>
      <c r="R6141" s="2">
        <v>36</v>
      </c>
      <c r="S6141" s="5">
        <v>14.42</v>
      </c>
      <c r="T6141" s="4">
        <v>25038.66</v>
      </c>
      <c r="U6141" s="2" t="s">
        <v>73</v>
      </c>
      <c r="V6141" s="2" t="s">
        <v>74</v>
      </c>
      <c r="W6141" s="4">
        <v>200309.28</v>
      </c>
      <c r="X6141" s="4">
        <v>701082.64</v>
      </c>
      <c r="Y6141" s="4">
        <v>901391.92</v>
      </c>
      <c r="Z6141" s="2">
        <v>0</v>
      </c>
      <c r="AA6141" s="2" t="s">
        <v>56</v>
      </c>
      <c r="AB6141" s="2" t="s">
        <v>15727</v>
      </c>
      <c r="AC6141" s="2" t="s">
        <v>146</v>
      </c>
      <c r="AD6141" s="2" t="s">
        <v>76</v>
      </c>
      <c r="AE6141" s="5">
        <v>67.290000000000006</v>
      </c>
      <c r="AF6141" s="2">
        <v>0</v>
      </c>
      <c r="AG6141" s="2" t="s">
        <v>77</v>
      </c>
      <c r="AH6141" s="2">
        <v>6</v>
      </c>
      <c r="AI6141" s="6" t="str">
        <f t="shared" si="285"/>
        <v>35-44</v>
      </c>
      <c r="AJ6141" s="11">
        <f>YEAR(tbl_LoanData[[#This Row],[Application Date]])</f>
        <v>2025</v>
      </c>
      <c r="AK6141" s="11" t="str">
        <f>TEXT(tbl_LoanData[[#This Row],[Application Date]],"MMMM")</f>
        <v>December</v>
      </c>
      <c r="AL6141" s="12">
        <f>DATE(YEAR(tbl_LoanData[[#This Row],[Application Date]]),MONTH(tbl_LoanData[[#This Row],[Application Date]]),1)</f>
        <v>45992</v>
      </c>
      <c r="AM6141" s="14">
        <f ca="1">IF(AND(tbl_LoanData[[#This Row],[Application Date]]&gt;=EOMONTH(TODAY(),-1)+1,tbl_LoanData[[#This Row],[Application Date]]&lt;=TODAY()),tbl_LoanData[[#This Row],[Loan Amount]],0)</f>
        <v>0</v>
      </c>
      <c r="AN6141" s="14">
        <f>tbl_LoanData[[#This Row],[Amount Paid]]-(Q6141-X6141)</f>
        <v>272191.92000000004</v>
      </c>
      <c r="AO6141" s="14">
        <f>IF(tbl_LoanData[[#This Row],[Application Status]]="Approved",1,0)</f>
        <v>1</v>
      </c>
      <c r="AP6141" s="22" t="str">
        <f t="shared" ca="1" si="286"/>
        <v/>
      </c>
      <c r="AQ6141" s="22" t="str">
        <f t="shared" ca="1" si="287"/>
        <v/>
      </c>
    </row>
    <row r="6142" spans="1:43" ht="14.4" customHeight="1" x14ac:dyDescent="0.3">
      <c r="A6142" s="2" t="s">
        <v>460</v>
      </c>
      <c r="B6142" s="2" t="s">
        <v>461</v>
      </c>
      <c r="C6142" s="2" t="s">
        <v>149</v>
      </c>
      <c r="D6142" s="2" t="s">
        <v>209</v>
      </c>
      <c r="E6142" s="2" t="s">
        <v>204</v>
      </c>
      <c r="F6142" s="2">
        <v>29</v>
      </c>
      <c r="G6142" s="2" t="s">
        <v>83</v>
      </c>
      <c r="H6142" s="2" t="s">
        <v>143</v>
      </c>
      <c r="I6142" s="2" t="s">
        <v>46</v>
      </c>
      <c r="J6142" s="3">
        <v>46012</v>
      </c>
      <c r="K6142" s="3">
        <v>46031</v>
      </c>
      <c r="L6142" s="2" t="s">
        <v>36</v>
      </c>
      <c r="M6142" s="2" t="s">
        <v>94</v>
      </c>
      <c r="N6142" s="2" t="s">
        <v>212</v>
      </c>
      <c r="O6142" s="4">
        <v>1142000</v>
      </c>
      <c r="P6142" s="4">
        <v>170300</v>
      </c>
      <c r="Q6142" s="4">
        <v>971700</v>
      </c>
      <c r="R6142" s="2">
        <v>48</v>
      </c>
      <c r="S6142" s="5">
        <v>5.84</v>
      </c>
      <c r="T6142" s="4">
        <v>24972.69</v>
      </c>
      <c r="U6142" s="2" t="s">
        <v>73</v>
      </c>
      <c r="V6142" s="2" t="s">
        <v>74</v>
      </c>
      <c r="W6142" s="4">
        <v>174808.83</v>
      </c>
      <c r="X6142" s="4">
        <v>1023880.29</v>
      </c>
      <c r="Y6142" s="4">
        <v>1198689.1200000001</v>
      </c>
      <c r="Z6142" s="2">
        <v>0</v>
      </c>
      <c r="AA6142" s="2" t="s">
        <v>56</v>
      </c>
      <c r="AB6142" s="2" t="s">
        <v>15736</v>
      </c>
      <c r="AC6142" s="2" t="s">
        <v>138</v>
      </c>
      <c r="AD6142" s="2" t="s">
        <v>76</v>
      </c>
      <c r="AE6142" s="5">
        <v>85.09</v>
      </c>
      <c r="AF6142" s="2">
        <v>0</v>
      </c>
      <c r="AG6142" s="2" t="s">
        <v>77</v>
      </c>
      <c r="AH6142" s="2">
        <v>19</v>
      </c>
      <c r="AI6142" s="6" t="str">
        <f t="shared" si="285"/>
        <v>25-34</v>
      </c>
      <c r="AJ6142" s="11">
        <f>YEAR(tbl_LoanData[[#This Row],[Application Date]])</f>
        <v>2025</v>
      </c>
      <c r="AK6142" s="11" t="str">
        <f>TEXT(tbl_LoanData[[#This Row],[Application Date]],"MMMM")</f>
        <v>December</v>
      </c>
      <c r="AL6142" s="12">
        <f>DATE(YEAR(tbl_LoanData[[#This Row],[Application Date]]),MONTH(tbl_LoanData[[#This Row],[Application Date]]),1)</f>
        <v>45992</v>
      </c>
      <c r="AM6142" s="14">
        <f ca="1">IF(AND(tbl_LoanData[[#This Row],[Application Date]]&gt;=EOMONTH(TODAY(),-1)+1,tbl_LoanData[[#This Row],[Application Date]]&lt;=TODAY()),tbl_LoanData[[#This Row],[Loan Amount]],0)</f>
        <v>0</v>
      </c>
      <c r="AN6142" s="14">
        <f>tbl_LoanData[[#This Row],[Amount Paid]]-(Q6142-X6142)</f>
        <v>226989.12000000002</v>
      </c>
      <c r="AO6142" s="14">
        <f>IF(tbl_LoanData[[#This Row],[Application Status]]="Approved",1,0)</f>
        <v>1</v>
      </c>
      <c r="AP6142" s="22" t="str">
        <f t="shared" ca="1" si="286"/>
        <v/>
      </c>
      <c r="AQ6142" s="22" t="str">
        <f t="shared" ca="1" si="287"/>
        <v/>
      </c>
    </row>
    <row r="6143" spans="1:43" ht="14.4" customHeight="1" x14ac:dyDescent="0.3">
      <c r="A6143" s="2" t="s">
        <v>550</v>
      </c>
      <c r="B6143" s="2" t="s">
        <v>551</v>
      </c>
      <c r="C6143" s="2" t="s">
        <v>327</v>
      </c>
      <c r="D6143" s="2" t="s">
        <v>254</v>
      </c>
      <c r="E6143" s="2" t="s">
        <v>447</v>
      </c>
      <c r="F6143" s="2">
        <v>46</v>
      </c>
      <c r="G6143" s="2" t="s">
        <v>69</v>
      </c>
      <c r="H6143" s="2" t="s">
        <v>265</v>
      </c>
      <c r="I6143" s="2" t="s">
        <v>44</v>
      </c>
      <c r="J6143" s="3">
        <v>45999</v>
      </c>
      <c r="K6143" s="3">
        <v>46006</v>
      </c>
      <c r="L6143" s="2" t="s">
        <v>41</v>
      </c>
      <c r="M6143" s="2" t="s">
        <v>552</v>
      </c>
      <c r="N6143" s="2" t="s">
        <v>553</v>
      </c>
      <c r="O6143" s="4">
        <v>3249000</v>
      </c>
      <c r="P6143" s="4">
        <v>596300</v>
      </c>
      <c r="Q6143" s="4">
        <v>2652700</v>
      </c>
      <c r="R6143" s="2">
        <v>24</v>
      </c>
      <c r="S6143" s="5">
        <v>10.65</v>
      </c>
      <c r="T6143" s="4">
        <v>134071.88</v>
      </c>
      <c r="U6143" s="2" t="s">
        <v>73</v>
      </c>
      <c r="V6143" s="2" t="s">
        <v>74</v>
      </c>
      <c r="W6143" s="4">
        <v>1072575.04</v>
      </c>
      <c r="X6143" s="4">
        <v>2145150.06</v>
      </c>
      <c r="Y6143" s="4">
        <v>3217725.1</v>
      </c>
      <c r="Z6143" s="2">
        <v>0</v>
      </c>
      <c r="AA6143" s="2" t="s">
        <v>56</v>
      </c>
      <c r="AB6143" s="2" t="s">
        <v>15735</v>
      </c>
      <c r="AC6143" s="2" t="s">
        <v>332</v>
      </c>
      <c r="AD6143" s="2" t="s">
        <v>76</v>
      </c>
      <c r="AE6143" s="5">
        <v>81.650000000000006</v>
      </c>
      <c r="AF6143" s="2">
        <v>0</v>
      </c>
      <c r="AG6143" s="2" t="s">
        <v>77</v>
      </c>
      <c r="AH6143" s="2">
        <v>7</v>
      </c>
      <c r="AI6143" s="6" t="str">
        <f t="shared" si="285"/>
        <v>45-54</v>
      </c>
      <c r="AJ6143" s="11">
        <f>YEAR(tbl_LoanData[[#This Row],[Application Date]])</f>
        <v>2025</v>
      </c>
      <c r="AK6143" s="11" t="str">
        <f>TEXT(tbl_LoanData[[#This Row],[Application Date]],"MMMM")</f>
        <v>December</v>
      </c>
      <c r="AL6143" s="12">
        <f>DATE(YEAR(tbl_LoanData[[#This Row],[Application Date]]),MONTH(tbl_LoanData[[#This Row],[Application Date]]),1)</f>
        <v>45992</v>
      </c>
      <c r="AM6143" s="14">
        <f ca="1">IF(AND(tbl_LoanData[[#This Row],[Application Date]]&gt;=EOMONTH(TODAY(),-1)+1,tbl_LoanData[[#This Row],[Application Date]]&lt;=TODAY()),tbl_LoanData[[#This Row],[Loan Amount]],0)</f>
        <v>0</v>
      </c>
      <c r="AN6143" s="14">
        <f>tbl_LoanData[[#This Row],[Amount Paid]]-(Q6143-X6143)</f>
        <v>565025.10000000009</v>
      </c>
      <c r="AO6143" s="14">
        <f>IF(tbl_LoanData[[#This Row],[Application Status]]="Approved",1,0)</f>
        <v>1</v>
      </c>
      <c r="AP6143" s="22" t="str">
        <f t="shared" ca="1" si="286"/>
        <v/>
      </c>
      <c r="AQ6143" s="22" t="str">
        <f t="shared" ca="1" si="287"/>
        <v/>
      </c>
    </row>
    <row r="6144" spans="1:43" x14ac:dyDescent="0.3">
      <c r="A6144" s="2" t="s">
        <v>590</v>
      </c>
      <c r="B6144" s="2" t="s">
        <v>591</v>
      </c>
      <c r="C6144" s="2" t="s">
        <v>533</v>
      </c>
      <c r="D6144" s="2" t="s">
        <v>232</v>
      </c>
      <c r="E6144" s="2" t="s">
        <v>161</v>
      </c>
      <c r="F6144" s="2">
        <v>58</v>
      </c>
      <c r="G6144" s="2" t="s">
        <v>83</v>
      </c>
      <c r="H6144" s="2" t="s">
        <v>259</v>
      </c>
      <c r="I6144" s="2" t="s">
        <v>43</v>
      </c>
      <c r="J6144" s="3">
        <v>46009</v>
      </c>
      <c r="K6144" s="3">
        <v>46016</v>
      </c>
      <c r="L6144" s="2" t="s">
        <v>36</v>
      </c>
      <c r="M6144" s="2" t="s">
        <v>104</v>
      </c>
      <c r="N6144" s="2" t="s">
        <v>592</v>
      </c>
      <c r="O6144" s="4">
        <v>2051000</v>
      </c>
      <c r="P6144" s="4">
        <v>665400</v>
      </c>
      <c r="Q6144" s="4">
        <v>1385600</v>
      </c>
      <c r="R6144" s="2">
        <v>36</v>
      </c>
      <c r="S6144" s="5">
        <v>8.01</v>
      </c>
      <c r="T6144" s="4">
        <v>47737.77</v>
      </c>
      <c r="U6144" s="2" t="s">
        <v>73</v>
      </c>
      <c r="V6144" s="2" t="s">
        <v>74</v>
      </c>
      <c r="W6144" s="4">
        <v>190951.08</v>
      </c>
      <c r="X6144" s="4">
        <v>1527608.6</v>
      </c>
      <c r="Y6144" s="4">
        <v>1718559.68</v>
      </c>
      <c r="Z6144" s="2">
        <v>96</v>
      </c>
      <c r="AA6144" s="2" t="s">
        <v>60</v>
      </c>
      <c r="AB6144" s="2" t="s">
        <v>15729</v>
      </c>
      <c r="AC6144" s="2" t="s">
        <v>213</v>
      </c>
      <c r="AD6144" s="2" t="s">
        <v>76</v>
      </c>
      <c r="AE6144" s="5">
        <v>67.56</v>
      </c>
      <c r="AF6144" s="2">
        <v>3</v>
      </c>
      <c r="AG6144" s="2" t="s">
        <v>130</v>
      </c>
      <c r="AH6144" s="2">
        <v>7</v>
      </c>
      <c r="AI6144" s="6" t="str">
        <f t="shared" si="285"/>
        <v>55-64</v>
      </c>
      <c r="AJ6144" s="11">
        <f>YEAR(tbl_LoanData[[#This Row],[Application Date]])</f>
        <v>2025</v>
      </c>
      <c r="AK6144" s="11" t="str">
        <f>TEXT(tbl_LoanData[[#This Row],[Application Date]],"MMMM")</f>
        <v>December</v>
      </c>
      <c r="AL6144" s="12">
        <f>DATE(YEAR(tbl_LoanData[[#This Row],[Application Date]]),MONTH(tbl_LoanData[[#This Row],[Application Date]]),1)</f>
        <v>45992</v>
      </c>
      <c r="AM6144" s="14">
        <f ca="1">IF(AND(tbl_LoanData[[#This Row],[Application Date]]&gt;=EOMONTH(TODAY(),-1)+1,tbl_LoanData[[#This Row],[Application Date]]&lt;=TODAY()),tbl_LoanData[[#This Row],[Loan Amount]],0)</f>
        <v>0</v>
      </c>
      <c r="AN6144" s="14">
        <f>tbl_LoanData[[#This Row],[Amount Paid]]-(Q6144-X6144)</f>
        <v>332959.68000000005</v>
      </c>
      <c r="AO6144" s="14">
        <f>IF(tbl_LoanData[[#This Row],[Application Status]]="Approved",1,0)</f>
        <v>1</v>
      </c>
      <c r="AP6144" s="22" t="str">
        <f t="shared" ca="1" si="286"/>
        <v/>
      </c>
      <c r="AQ6144" s="22" t="str">
        <f t="shared" ca="1" si="287"/>
        <v/>
      </c>
    </row>
    <row r="6145" spans="1:43" x14ac:dyDescent="0.3">
      <c r="A6145" s="2" t="s">
        <v>708</v>
      </c>
      <c r="B6145" s="2" t="s">
        <v>709</v>
      </c>
      <c r="C6145" s="2" t="s">
        <v>644</v>
      </c>
      <c r="D6145" s="2" t="s">
        <v>102</v>
      </c>
      <c r="E6145" s="2" t="s">
        <v>189</v>
      </c>
      <c r="F6145" s="2">
        <v>27</v>
      </c>
      <c r="G6145" s="2" t="s">
        <v>83</v>
      </c>
      <c r="H6145" s="2" t="s">
        <v>233</v>
      </c>
      <c r="I6145" s="2" t="s">
        <v>46</v>
      </c>
      <c r="J6145" s="3">
        <v>45992</v>
      </c>
      <c r="K6145" s="3">
        <v>46008</v>
      </c>
      <c r="L6145" s="2" t="s">
        <v>39</v>
      </c>
      <c r="M6145" s="2" t="s">
        <v>167</v>
      </c>
      <c r="N6145" s="2" t="s">
        <v>168</v>
      </c>
      <c r="O6145" s="4">
        <v>2096000</v>
      </c>
      <c r="P6145" s="4">
        <v>704600</v>
      </c>
      <c r="Q6145" s="4">
        <v>1391400</v>
      </c>
      <c r="R6145" s="2">
        <v>24</v>
      </c>
      <c r="S6145" s="5">
        <v>14.19</v>
      </c>
      <c r="T6145" s="4">
        <v>74428.31</v>
      </c>
      <c r="U6145" s="2" t="s">
        <v>73</v>
      </c>
      <c r="V6145" s="2" t="s">
        <v>74</v>
      </c>
      <c r="W6145" s="4">
        <v>595426.48</v>
      </c>
      <c r="X6145" s="4">
        <v>1190852.8400000001</v>
      </c>
      <c r="Y6145" s="4">
        <v>1786279.32</v>
      </c>
      <c r="Z6145" s="2">
        <v>0</v>
      </c>
      <c r="AA6145" s="2" t="s">
        <v>56</v>
      </c>
      <c r="AB6145" s="2" t="s">
        <v>15731</v>
      </c>
      <c r="AC6145" s="2" t="s">
        <v>121</v>
      </c>
      <c r="AD6145" s="2" t="s">
        <v>76</v>
      </c>
      <c r="AE6145" s="5">
        <v>66.38</v>
      </c>
      <c r="AF6145" s="2">
        <v>0</v>
      </c>
      <c r="AG6145" s="2" t="s">
        <v>77</v>
      </c>
      <c r="AH6145" s="2">
        <v>16</v>
      </c>
      <c r="AI6145" s="6" t="str">
        <f t="shared" si="285"/>
        <v>25-34</v>
      </c>
      <c r="AJ6145" s="11">
        <f>YEAR(tbl_LoanData[[#This Row],[Application Date]])</f>
        <v>2025</v>
      </c>
      <c r="AK6145" s="11" t="str">
        <f>TEXT(tbl_LoanData[[#This Row],[Application Date]],"MMMM")</f>
        <v>December</v>
      </c>
      <c r="AL6145" s="12">
        <f>DATE(YEAR(tbl_LoanData[[#This Row],[Application Date]]),MONTH(tbl_LoanData[[#This Row],[Application Date]]),1)</f>
        <v>45992</v>
      </c>
      <c r="AM6145" s="14">
        <f ca="1">IF(AND(tbl_LoanData[[#This Row],[Application Date]]&gt;=EOMONTH(TODAY(),-1)+1,tbl_LoanData[[#This Row],[Application Date]]&lt;=TODAY()),tbl_LoanData[[#This Row],[Loan Amount]],0)</f>
        <v>0</v>
      </c>
      <c r="AN6145" s="14">
        <f>tbl_LoanData[[#This Row],[Amount Paid]]-(Q6145-X6145)</f>
        <v>394879.32000000007</v>
      </c>
      <c r="AO6145" s="14">
        <f>IF(tbl_LoanData[[#This Row],[Application Status]]="Approved",1,0)</f>
        <v>1</v>
      </c>
      <c r="AP6145" s="22" t="str">
        <f t="shared" ca="1" si="286"/>
        <v/>
      </c>
      <c r="AQ6145" s="22" t="str">
        <f t="shared" ca="1" si="287"/>
        <v/>
      </c>
    </row>
    <row r="6146" spans="1:43" ht="14.4" customHeight="1" x14ac:dyDescent="0.3">
      <c r="A6146" s="2" t="s">
        <v>727</v>
      </c>
      <c r="B6146" s="2" t="s">
        <v>728</v>
      </c>
      <c r="C6146" s="2" t="s">
        <v>90</v>
      </c>
      <c r="D6146" s="2" t="s">
        <v>254</v>
      </c>
      <c r="E6146" s="2" t="s">
        <v>402</v>
      </c>
      <c r="F6146" s="2">
        <v>52</v>
      </c>
      <c r="G6146" s="2" t="s">
        <v>69</v>
      </c>
      <c r="H6146" s="2" t="s">
        <v>265</v>
      </c>
      <c r="I6146" s="2" t="s">
        <v>44</v>
      </c>
      <c r="J6146" s="3">
        <v>46014</v>
      </c>
      <c r="K6146" s="3"/>
      <c r="L6146" s="2" t="s">
        <v>36</v>
      </c>
      <c r="M6146" s="2" t="s">
        <v>71</v>
      </c>
      <c r="N6146" s="2" t="s">
        <v>162</v>
      </c>
      <c r="O6146" s="4">
        <v>853000</v>
      </c>
      <c r="P6146" s="4">
        <v>275000</v>
      </c>
      <c r="Q6146" s="4">
        <v>578000</v>
      </c>
      <c r="R6146" s="2">
        <v>36</v>
      </c>
      <c r="S6146" s="5">
        <v>14.84</v>
      </c>
      <c r="T6146" s="4">
        <v>23203.49</v>
      </c>
      <c r="U6146" s="2" t="s">
        <v>113</v>
      </c>
      <c r="V6146" s="2" t="s">
        <v>97</v>
      </c>
      <c r="W6146" s="4">
        <v>0</v>
      </c>
      <c r="X6146" s="4">
        <v>0</v>
      </c>
      <c r="Y6146" s="4">
        <v>835325.6</v>
      </c>
      <c r="Z6146" s="2">
        <v>0</v>
      </c>
      <c r="AA6146" s="2" t="s">
        <v>97</v>
      </c>
      <c r="AB6146" s="2" t="s">
        <v>15731</v>
      </c>
      <c r="AC6146" s="2" t="s">
        <v>121</v>
      </c>
      <c r="AD6146" s="2" t="s">
        <v>76</v>
      </c>
      <c r="AE6146" s="5">
        <v>67.760000000000005</v>
      </c>
      <c r="AF6146" s="2">
        <v>0</v>
      </c>
      <c r="AG6146" s="2" t="s">
        <v>97</v>
      </c>
      <c r="AH6146" s="2"/>
      <c r="AI6146" s="6" t="str">
        <f t="shared" ref="AI6146:AI6209" si="288">IF(F6146&lt;25,"18-24",IF(F6146&lt;35,"25-34",IF(F6146&lt;45,"35-44",IF(F6146&lt;55,"45-54",IF(F6146&lt;65,"55-64","65+")))))</f>
        <v>45-54</v>
      </c>
      <c r="AJ6146" s="11">
        <f>YEAR(tbl_LoanData[[#This Row],[Application Date]])</f>
        <v>2025</v>
      </c>
      <c r="AK6146" s="11" t="str">
        <f>TEXT(tbl_LoanData[[#This Row],[Application Date]],"MMMM")</f>
        <v>December</v>
      </c>
      <c r="AL6146" s="12">
        <f>DATE(YEAR(tbl_LoanData[[#This Row],[Application Date]]),MONTH(tbl_LoanData[[#This Row],[Application Date]]),1)</f>
        <v>45992</v>
      </c>
      <c r="AM6146" s="14">
        <f ca="1">IF(AND(tbl_LoanData[[#This Row],[Application Date]]&gt;=EOMONTH(TODAY(),-1)+1,tbl_LoanData[[#This Row],[Application Date]]&lt;=TODAY()),tbl_LoanData[[#This Row],[Loan Amount]],0)</f>
        <v>0</v>
      </c>
      <c r="AN6146" s="14">
        <f>tbl_LoanData[[#This Row],[Amount Paid]]-(Q6146-X6146)</f>
        <v>-578000</v>
      </c>
      <c r="AO6146" s="14">
        <f>IF(tbl_LoanData[[#This Row],[Application Status]]="Approved",1,0)</f>
        <v>0</v>
      </c>
      <c r="AP6146" s="22" t="str">
        <f t="shared" ref="AP6146:AP6209" ca="1" si="289">IF(AND(J6146&gt;=DATE(YEAR(TODAY()),MONTH(TODAY()),1),J6146&lt;=TODAY()),"Current MTD",IF(AND(J6146&gt;=EOMONTH(TODAY(),-2)+1,J6146&lt;=EOMONTH(TODAY(),-1)),"Previous MTD",""))</f>
        <v/>
      </c>
      <c r="AQ6146" s="22" t="str">
        <f t="shared" ref="AQ6146:AQ6209" ca="1" si="290">IF(AND(J6146&gt;=DATE(YEAR(TODAY()),MONTH(TODAY()),1),J6146&lt;=TODAY()),TEXT(DATE(YEAR(TODAY()),MONTH(TODAY()),1),"mmm d")&amp;"–"&amp;DAY(TODAY()),IF(AND(J6146&gt;=EOMONTH(TODAY(),-2)+1,J6146&lt;=EOMONTH(TODAY(),-1)),""&amp;TEXT(EOMONTH(TODAY(),-2)+1,"mmm d")&amp;"–"&amp;DAY(TODAY()),""))</f>
        <v/>
      </c>
    </row>
    <row r="6147" spans="1:43" ht="14.4" customHeight="1" x14ac:dyDescent="0.3">
      <c r="A6147" s="2" t="s">
        <v>939</v>
      </c>
      <c r="B6147" s="2" t="s">
        <v>940</v>
      </c>
      <c r="C6147" s="2" t="s">
        <v>439</v>
      </c>
      <c r="D6147" s="2" t="s">
        <v>268</v>
      </c>
      <c r="E6147" s="2" t="s">
        <v>67</v>
      </c>
      <c r="F6147" s="2">
        <v>38</v>
      </c>
      <c r="G6147" s="2" t="s">
        <v>83</v>
      </c>
      <c r="H6147" s="2" t="s">
        <v>70</v>
      </c>
      <c r="I6147" s="2" t="s">
        <v>50</v>
      </c>
      <c r="J6147" s="3">
        <v>46015</v>
      </c>
      <c r="K6147" s="3">
        <v>46029</v>
      </c>
      <c r="L6147" s="2" t="s">
        <v>38</v>
      </c>
      <c r="M6147" s="2" t="s">
        <v>144</v>
      </c>
      <c r="N6147" s="2" t="s">
        <v>382</v>
      </c>
      <c r="O6147" s="4">
        <v>1031000</v>
      </c>
      <c r="P6147" s="4">
        <v>105500</v>
      </c>
      <c r="Q6147" s="4">
        <v>925500</v>
      </c>
      <c r="R6147" s="2">
        <v>36</v>
      </c>
      <c r="S6147" s="5">
        <v>6.46</v>
      </c>
      <c r="T6147" s="4">
        <v>30690.61</v>
      </c>
      <c r="U6147" s="2" t="s">
        <v>73</v>
      </c>
      <c r="V6147" s="2" t="s">
        <v>74</v>
      </c>
      <c r="W6147" s="4">
        <v>214834.27</v>
      </c>
      <c r="X6147" s="4">
        <v>890027.63</v>
      </c>
      <c r="Y6147" s="4">
        <v>1104861.8999999999</v>
      </c>
      <c r="Z6147" s="2">
        <v>0</v>
      </c>
      <c r="AA6147" s="2" t="s">
        <v>56</v>
      </c>
      <c r="AB6147" s="2" t="s">
        <v>15735</v>
      </c>
      <c r="AC6147" s="2" t="s">
        <v>121</v>
      </c>
      <c r="AD6147" s="2" t="s">
        <v>76</v>
      </c>
      <c r="AE6147" s="5">
        <v>89.77</v>
      </c>
      <c r="AF6147" s="2">
        <v>0</v>
      </c>
      <c r="AG6147" s="2" t="s">
        <v>77</v>
      </c>
      <c r="AH6147" s="2">
        <v>14</v>
      </c>
      <c r="AI6147" s="6" t="str">
        <f t="shared" si="288"/>
        <v>35-44</v>
      </c>
      <c r="AJ6147" s="11">
        <f>YEAR(tbl_LoanData[[#This Row],[Application Date]])</f>
        <v>2025</v>
      </c>
      <c r="AK6147" s="11" t="str">
        <f>TEXT(tbl_LoanData[[#This Row],[Application Date]],"MMMM")</f>
        <v>December</v>
      </c>
      <c r="AL6147" s="12">
        <f>DATE(YEAR(tbl_LoanData[[#This Row],[Application Date]]),MONTH(tbl_LoanData[[#This Row],[Application Date]]),1)</f>
        <v>45992</v>
      </c>
      <c r="AM6147" s="14">
        <f ca="1">IF(AND(tbl_LoanData[[#This Row],[Application Date]]&gt;=EOMONTH(TODAY(),-1)+1,tbl_LoanData[[#This Row],[Application Date]]&lt;=TODAY()),tbl_LoanData[[#This Row],[Loan Amount]],0)</f>
        <v>0</v>
      </c>
      <c r="AN6147" s="14">
        <f>tbl_LoanData[[#This Row],[Amount Paid]]-(Q6147-X6147)</f>
        <v>179361.9</v>
      </c>
      <c r="AO6147" s="14">
        <f>IF(tbl_LoanData[[#This Row],[Application Status]]="Approved",1,0)</f>
        <v>1</v>
      </c>
      <c r="AP6147" s="22" t="str">
        <f t="shared" ca="1" si="289"/>
        <v/>
      </c>
      <c r="AQ6147" s="22" t="str">
        <f t="shared" ca="1" si="290"/>
        <v/>
      </c>
    </row>
    <row r="6148" spans="1:43" ht="14.4" customHeight="1" x14ac:dyDescent="0.3">
      <c r="A6148" s="2" t="s">
        <v>945</v>
      </c>
      <c r="B6148" s="2" t="s">
        <v>946</v>
      </c>
      <c r="C6148" s="2" t="s">
        <v>439</v>
      </c>
      <c r="D6148" s="2" t="s">
        <v>161</v>
      </c>
      <c r="E6148" s="2" t="s">
        <v>91</v>
      </c>
      <c r="F6148" s="2">
        <v>53</v>
      </c>
      <c r="G6148" s="2" t="s">
        <v>83</v>
      </c>
      <c r="H6148" s="2" t="s">
        <v>143</v>
      </c>
      <c r="I6148" s="2" t="s">
        <v>46</v>
      </c>
      <c r="J6148" s="3">
        <v>45996</v>
      </c>
      <c r="K6148" s="3">
        <v>46005</v>
      </c>
      <c r="L6148" s="2" t="s">
        <v>40</v>
      </c>
      <c r="M6148" s="2" t="s">
        <v>94</v>
      </c>
      <c r="N6148" s="2" t="s">
        <v>95</v>
      </c>
      <c r="O6148" s="4">
        <v>1288000</v>
      </c>
      <c r="P6148" s="4">
        <v>282700</v>
      </c>
      <c r="Q6148" s="4">
        <v>1005300</v>
      </c>
      <c r="R6148" s="2">
        <v>24</v>
      </c>
      <c r="S6148" s="5">
        <v>5.5</v>
      </c>
      <c r="T6148" s="4">
        <v>46495.12</v>
      </c>
      <c r="U6148" s="2" t="s">
        <v>73</v>
      </c>
      <c r="V6148" s="2" t="s">
        <v>74</v>
      </c>
      <c r="W6148" s="4">
        <v>371960.96</v>
      </c>
      <c r="X6148" s="4">
        <v>743922.04</v>
      </c>
      <c r="Y6148" s="4">
        <v>1115883</v>
      </c>
      <c r="Z6148" s="2">
        <v>0</v>
      </c>
      <c r="AA6148" s="2" t="s">
        <v>56</v>
      </c>
      <c r="AB6148" s="2" t="s">
        <v>15734</v>
      </c>
      <c r="AC6148" s="2" t="s">
        <v>213</v>
      </c>
      <c r="AD6148" s="2" t="s">
        <v>76</v>
      </c>
      <c r="AE6148" s="5">
        <v>78.05</v>
      </c>
      <c r="AF6148" s="2">
        <v>0</v>
      </c>
      <c r="AG6148" s="2" t="s">
        <v>77</v>
      </c>
      <c r="AH6148" s="2">
        <v>9</v>
      </c>
      <c r="AI6148" s="6" t="str">
        <f t="shared" si="288"/>
        <v>45-54</v>
      </c>
      <c r="AJ6148" s="11">
        <f>YEAR(tbl_LoanData[[#This Row],[Application Date]])</f>
        <v>2025</v>
      </c>
      <c r="AK6148" s="11" t="str">
        <f>TEXT(tbl_LoanData[[#This Row],[Application Date]],"MMMM")</f>
        <v>December</v>
      </c>
      <c r="AL6148" s="12">
        <f>DATE(YEAR(tbl_LoanData[[#This Row],[Application Date]]),MONTH(tbl_LoanData[[#This Row],[Application Date]]),1)</f>
        <v>45992</v>
      </c>
      <c r="AM6148" s="14">
        <f ca="1">IF(AND(tbl_LoanData[[#This Row],[Application Date]]&gt;=EOMONTH(TODAY(),-1)+1,tbl_LoanData[[#This Row],[Application Date]]&lt;=TODAY()),tbl_LoanData[[#This Row],[Loan Amount]],0)</f>
        <v>0</v>
      </c>
      <c r="AN6148" s="14">
        <f>tbl_LoanData[[#This Row],[Amount Paid]]-(Q6148-X6148)</f>
        <v>110583.00000000006</v>
      </c>
      <c r="AO6148" s="14">
        <f>IF(tbl_LoanData[[#This Row],[Application Status]]="Approved",1,0)</f>
        <v>1</v>
      </c>
      <c r="AP6148" s="22" t="str">
        <f t="shared" ca="1" si="289"/>
        <v/>
      </c>
      <c r="AQ6148" s="22" t="str">
        <f t="shared" ca="1" si="290"/>
        <v/>
      </c>
    </row>
    <row r="6149" spans="1:43" ht="14.4" customHeight="1" x14ac:dyDescent="0.3">
      <c r="A6149" s="2" t="s">
        <v>1092</v>
      </c>
      <c r="B6149" s="2" t="s">
        <v>1093</v>
      </c>
      <c r="C6149" s="2" t="s">
        <v>546</v>
      </c>
      <c r="D6149" s="2" t="s">
        <v>204</v>
      </c>
      <c r="E6149" s="2" t="s">
        <v>82</v>
      </c>
      <c r="F6149" s="2">
        <v>26</v>
      </c>
      <c r="G6149" s="2" t="s">
        <v>83</v>
      </c>
      <c r="H6149" s="2" t="s">
        <v>126</v>
      </c>
      <c r="I6149" s="2" t="s">
        <v>44</v>
      </c>
      <c r="J6149" s="3">
        <v>46014</v>
      </c>
      <c r="K6149" s="3"/>
      <c r="L6149" s="2" t="s">
        <v>37</v>
      </c>
      <c r="M6149" s="2" t="s">
        <v>94</v>
      </c>
      <c r="N6149" s="2" t="s">
        <v>234</v>
      </c>
      <c r="O6149" s="4">
        <v>172000</v>
      </c>
      <c r="P6149" s="4">
        <v>55600</v>
      </c>
      <c r="Q6149" s="4">
        <v>116400</v>
      </c>
      <c r="R6149" s="2">
        <v>18</v>
      </c>
      <c r="S6149" s="5">
        <v>6.91</v>
      </c>
      <c r="T6149" s="4">
        <v>7136.94</v>
      </c>
      <c r="U6149" s="2" t="s">
        <v>113</v>
      </c>
      <c r="V6149" s="2" t="s">
        <v>97</v>
      </c>
      <c r="W6149" s="4">
        <v>0</v>
      </c>
      <c r="X6149" s="4">
        <v>0</v>
      </c>
      <c r="Y6149" s="4">
        <v>128464.86</v>
      </c>
      <c r="Z6149" s="2">
        <v>0</v>
      </c>
      <c r="AA6149" s="2" t="s">
        <v>97</v>
      </c>
      <c r="AB6149" s="2" t="s">
        <v>15729</v>
      </c>
      <c r="AC6149" s="2" t="s">
        <v>106</v>
      </c>
      <c r="AD6149" s="2" t="s">
        <v>76</v>
      </c>
      <c r="AE6149" s="5">
        <v>67.67</v>
      </c>
      <c r="AF6149" s="2">
        <v>0</v>
      </c>
      <c r="AG6149" s="2" t="s">
        <v>97</v>
      </c>
      <c r="AH6149" s="2"/>
      <c r="AI6149" s="6" t="str">
        <f t="shared" si="288"/>
        <v>25-34</v>
      </c>
      <c r="AJ6149" s="11">
        <f>YEAR(tbl_LoanData[[#This Row],[Application Date]])</f>
        <v>2025</v>
      </c>
      <c r="AK6149" s="11" t="str">
        <f>TEXT(tbl_LoanData[[#This Row],[Application Date]],"MMMM")</f>
        <v>December</v>
      </c>
      <c r="AL6149" s="12">
        <f>DATE(YEAR(tbl_LoanData[[#This Row],[Application Date]]),MONTH(tbl_LoanData[[#This Row],[Application Date]]),1)</f>
        <v>45992</v>
      </c>
      <c r="AM6149" s="14">
        <f ca="1">IF(AND(tbl_LoanData[[#This Row],[Application Date]]&gt;=EOMONTH(TODAY(),-1)+1,tbl_LoanData[[#This Row],[Application Date]]&lt;=TODAY()),tbl_LoanData[[#This Row],[Loan Amount]],0)</f>
        <v>0</v>
      </c>
      <c r="AN6149" s="14">
        <f>tbl_LoanData[[#This Row],[Amount Paid]]-(Q6149-X6149)</f>
        <v>-116400</v>
      </c>
      <c r="AO6149" s="14">
        <f>IF(tbl_LoanData[[#This Row],[Application Status]]="Approved",1,0)</f>
        <v>0</v>
      </c>
      <c r="AP6149" s="22" t="str">
        <f t="shared" ca="1" si="289"/>
        <v/>
      </c>
      <c r="AQ6149" s="22" t="str">
        <f t="shared" ca="1" si="290"/>
        <v/>
      </c>
    </row>
    <row r="6150" spans="1:43" ht="14.4" customHeight="1" x14ac:dyDescent="0.3">
      <c r="A6150" s="2" t="s">
        <v>1119</v>
      </c>
      <c r="B6150" s="2" t="s">
        <v>1120</v>
      </c>
      <c r="C6150" s="2" t="s">
        <v>379</v>
      </c>
      <c r="D6150" s="2" t="s">
        <v>161</v>
      </c>
      <c r="E6150" s="2" t="s">
        <v>142</v>
      </c>
      <c r="F6150" s="2">
        <v>28</v>
      </c>
      <c r="G6150" s="2" t="s">
        <v>69</v>
      </c>
      <c r="H6150" s="2" t="s">
        <v>143</v>
      </c>
      <c r="I6150" s="2" t="s">
        <v>46</v>
      </c>
      <c r="J6150" s="3">
        <v>46015</v>
      </c>
      <c r="K6150" s="3">
        <v>46036</v>
      </c>
      <c r="L6150" s="2" t="s">
        <v>40</v>
      </c>
      <c r="M6150" s="2" t="s">
        <v>85</v>
      </c>
      <c r="N6150" s="2" t="s">
        <v>274</v>
      </c>
      <c r="O6150" s="4">
        <v>1502000</v>
      </c>
      <c r="P6150" s="4">
        <v>467000</v>
      </c>
      <c r="Q6150" s="4">
        <v>1035000</v>
      </c>
      <c r="R6150" s="2">
        <v>36</v>
      </c>
      <c r="S6150" s="5">
        <v>12.92</v>
      </c>
      <c r="T6150" s="4">
        <v>39893.5</v>
      </c>
      <c r="U6150" s="2" t="s">
        <v>73</v>
      </c>
      <c r="V6150" s="2" t="s">
        <v>74</v>
      </c>
      <c r="W6150" s="4">
        <v>279254.5</v>
      </c>
      <c r="X6150" s="4">
        <v>1156911.5</v>
      </c>
      <c r="Y6150" s="4">
        <v>1436166</v>
      </c>
      <c r="Z6150" s="2">
        <v>0</v>
      </c>
      <c r="AA6150" s="2" t="s">
        <v>56</v>
      </c>
      <c r="AB6150" s="2" t="s">
        <v>15734</v>
      </c>
      <c r="AC6150" s="2" t="s">
        <v>146</v>
      </c>
      <c r="AD6150" s="2" t="s">
        <v>76</v>
      </c>
      <c r="AE6150" s="5">
        <v>68.91</v>
      </c>
      <c r="AF6150" s="2">
        <v>0</v>
      </c>
      <c r="AG6150" s="2" t="s">
        <v>77</v>
      </c>
      <c r="AH6150" s="2">
        <v>21</v>
      </c>
      <c r="AI6150" s="6" t="str">
        <f t="shared" si="288"/>
        <v>25-34</v>
      </c>
      <c r="AJ6150" s="11">
        <f>YEAR(tbl_LoanData[[#This Row],[Application Date]])</f>
        <v>2025</v>
      </c>
      <c r="AK6150" s="11" t="str">
        <f>TEXT(tbl_LoanData[[#This Row],[Application Date]],"MMMM")</f>
        <v>December</v>
      </c>
      <c r="AL6150" s="12">
        <f>DATE(YEAR(tbl_LoanData[[#This Row],[Application Date]]),MONTH(tbl_LoanData[[#This Row],[Application Date]]),1)</f>
        <v>45992</v>
      </c>
      <c r="AM6150" s="14">
        <f ca="1">IF(AND(tbl_LoanData[[#This Row],[Application Date]]&gt;=EOMONTH(TODAY(),-1)+1,tbl_LoanData[[#This Row],[Application Date]]&lt;=TODAY()),tbl_LoanData[[#This Row],[Loan Amount]],0)</f>
        <v>0</v>
      </c>
      <c r="AN6150" s="14">
        <f>tbl_LoanData[[#This Row],[Amount Paid]]-(Q6150-X6150)</f>
        <v>401166</v>
      </c>
      <c r="AO6150" s="14">
        <f>IF(tbl_LoanData[[#This Row],[Application Status]]="Approved",1,0)</f>
        <v>1</v>
      </c>
      <c r="AP6150" s="22" t="str">
        <f t="shared" ca="1" si="289"/>
        <v/>
      </c>
      <c r="AQ6150" s="22" t="str">
        <f t="shared" ca="1" si="290"/>
        <v/>
      </c>
    </row>
    <row r="6151" spans="1:43" x14ac:dyDescent="0.3">
      <c r="A6151" s="2" t="s">
        <v>1159</v>
      </c>
      <c r="B6151" s="2" t="s">
        <v>1160</v>
      </c>
      <c r="C6151" s="2" t="s">
        <v>109</v>
      </c>
      <c r="D6151" s="2" t="s">
        <v>91</v>
      </c>
      <c r="E6151" s="2" t="s">
        <v>447</v>
      </c>
      <c r="F6151" s="2">
        <v>46</v>
      </c>
      <c r="G6151" s="2" t="s">
        <v>83</v>
      </c>
      <c r="H6151" s="2" t="s">
        <v>172</v>
      </c>
      <c r="I6151" s="2" t="s">
        <v>45</v>
      </c>
      <c r="J6151" s="3">
        <v>46003</v>
      </c>
      <c r="K6151" s="3"/>
      <c r="L6151" s="2" t="s">
        <v>40</v>
      </c>
      <c r="M6151" s="2" t="s">
        <v>111</v>
      </c>
      <c r="N6151" s="2" t="s">
        <v>369</v>
      </c>
      <c r="O6151" s="4">
        <v>764000</v>
      </c>
      <c r="P6151" s="4">
        <v>294900</v>
      </c>
      <c r="Q6151" s="4">
        <v>469100</v>
      </c>
      <c r="R6151" s="2">
        <v>36</v>
      </c>
      <c r="S6151" s="5">
        <v>5.85</v>
      </c>
      <c r="T6151" s="4">
        <v>15317.42</v>
      </c>
      <c r="U6151" s="2" t="s">
        <v>113</v>
      </c>
      <c r="V6151" s="2" t="s">
        <v>97</v>
      </c>
      <c r="W6151" s="4">
        <v>0</v>
      </c>
      <c r="X6151" s="4">
        <v>0</v>
      </c>
      <c r="Y6151" s="4">
        <v>551427.05000000005</v>
      </c>
      <c r="Z6151" s="2">
        <v>0</v>
      </c>
      <c r="AA6151" s="2" t="s">
        <v>97</v>
      </c>
      <c r="AB6151" s="2" t="s">
        <v>15733</v>
      </c>
      <c r="AC6151" s="2" t="s">
        <v>129</v>
      </c>
      <c r="AD6151" s="2" t="s">
        <v>76</v>
      </c>
      <c r="AE6151" s="5">
        <v>61.4</v>
      </c>
      <c r="AF6151" s="2">
        <v>0</v>
      </c>
      <c r="AG6151" s="2" t="s">
        <v>97</v>
      </c>
      <c r="AH6151" s="2"/>
      <c r="AI6151" s="6" t="str">
        <f t="shared" si="288"/>
        <v>45-54</v>
      </c>
      <c r="AJ6151" s="11">
        <f>YEAR(tbl_LoanData[[#This Row],[Application Date]])</f>
        <v>2025</v>
      </c>
      <c r="AK6151" s="11" t="str">
        <f>TEXT(tbl_LoanData[[#This Row],[Application Date]],"MMMM")</f>
        <v>December</v>
      </c>
      <c r="AL6151" s="12">
        <f>DATE(YEAR(tbl_LoanData[[#This Row],[Application Date]]),MONTH(tbl_LoanData[[#This Row],[Application Date]]),1)</f>
        <v>45992</v>
      </c>
      <c r="AM6151" s="14">
        <f ca="1">IF(AND(tbl_LoanData[[#This Row],[Application Date]]&gt;=EOMONTH(TODAY(),-1)+1,tbl_LoanData[[#This Row],[Application Date]]&lt;=TODAY()),tbl_LoanData[[#This Row],[Loan Amount]],0)</f>
        <v>0</v>
      </c>
      <c r="AN6151" s="14">
        <f>tbl_LoanData[[#This Row],[Amount Paid]]-(Q6151-X6151)</f>
        <v>-469100</v>
      </c>
      <c r="AO6151" s="14">
        <f>IF(tbl_LoanData[[#This Row],[Application Status]]="Approved",1,0)</f>
        <v>0</v>
      </c>
      <c r="AP6151" s="22" t="str">
        <f t="shared" ca="1" si="289"/>
        <v/>
      </c>
      <c r="AQ6151" s="22" t="str">
        <f t="shared" ca="1" si="290"/>
        <v/>
      </c>
    </row>
    <row r="6152" spans="1:43" ht="14.4" customHeight="1" x14ac:dyDescent="0.3">
      <c r="A6152" s="2" t="s">
        <v>1584</v>
      </c>
      <c r="B6152" s="2" t="s">
        <v>1585</v>
      </c>
      <c r="C6152" s="2" t="s">
        <v>621</v>
      </c>
      <c r="D6152" s="2" t="s">
        <v>161</v>
      </c>
      <c r="E6152" s="2" t="s">
        <v>118</v>
      </c>
      <c r="F6152" s="2">
        <v>31</v>
      </c>
      <c r="G6152" s="2" t="s">
        <v>69</v>
      </c>
      <c r="H6152" s="2" t="s">
        <v>237</v>
      </c>
      <c r="I6152" s="2" t="s">
        <v>48</v>
      </c>
      <c r="J6152" s="3">
        <v>45998</v>
      </c>
      <c r="K6152" s="3"/>
      <c r="L6152" s="2" t="s">
        <v>39</v>
      </c>
      <c r="M6152" s="2" t="s">
        <v>85</v>
      </c>
      <c r="N6152" s="2" t="s">
        <v>178</v>
      </c>
      <c r="O6152" s="4">
        <v>1436000</v>
      </c>
      <c r="P6152" s="4">
        <v>198200</v>
      </c>
      <c r="Q6152" s="4">
        <v>1237800</v>
      </c>
      <c r="R6152" s="2">
        <v>24</v>
      </c>
      <c r="S6152" s="5">
        <v>8.9600000000000009</v>
      </c>
      <c r="T6152" s="4">
        <v>60817.24</v>
      </c>
      <c r="U6152" s="2" t="s">
        <v>96</v>
      </c>
      <c r="V6152" s="2" t="s">
        <v>97</v>
      </c>
      <c r="W6152" s="4">
        <v>0</v>
      </c>
      <c r="X6152" s="4">
        <v>0</v>
      </c>
      <c r="Y6152" s="4">
        <v>1459613.76</v>
      </c>
      <c r="Z6152" s="2">
        <v>0</v>
      </c>
      <c r="AA6152" s="2" t="s">
        <v>97</v>
      </c>
      <c r="AB6152" s="2" t="s">
        <v>15727</v>
      </c>
      <c r="AC6152" s="2" t="s">
        <v>87</v>
      </c>
      <c r="AD6152" s="2" t="s">
        <v>76</v>
      </c>
      <c r="AE6152" s="5">
        <v>86.2</v>
      </c>
      <c r="AF6152" s="2">
        <v>0</v>
      </c>
      <c r="AG6152" s="2" t="s">
        <v>97</v>
      </c>
      <c r="AH6152" s="2"/>
      <c r="AI6152" s="6" t="str">
        <f t="shared" si="288"/>
        <v>25-34</v>
      </c>
      <c r="AJ6152" s="11">
        <f>YEAR(tbl_LoanData[[#This Row],[Application Date]])</f>
        <v>2025</v>
      </c>
      <c r="AK6152" s="11" t="str">
        <f>TEXT(tbl_LoanData[[#This Row],[Application Date]],"MMMM")</f>
        <v>December</v>
      </c>
      <c r="AL6152" s="12">
        <f>DATE(YEAR(tbl_LoanData[[#This Row],[Application Date]]),MONTH(tbl_LoanData[[#This Row],[Application Date]]),1)</f>
        <v>45992</v>
      </c>
      <c r="AM6152" s="14">
        <f ca="1">IF(AND(tbl_LoanData[[#This Row],[Application Date]]&gt;=EOMONTH(TODAY(),-1)+1,tbl_LoanData[[#This Row],[Application Date]]&lt;=TODAY()),tbl_LoanData[[#This Row],[Loan Amount]],0)</f>
        <v>0</v>
      </c>
      <c r="AN6152" s="14">
        <f>tbl_LoanData[[#This Row],[Amount Paid]]-(Q6152-X6152)</f>
        <v>-1237800</v>
      </c>
      <c r="AO6152" s="14">
        <f>IF(tbl_LoanData[[#This Row],[Application Status]]="Approved",1,0)</f>
        <v>0</v>
      </c>
      <c r="AP6152" s="22" t="str">
        <f t="shared" ca="1" si="289"/>
        <v/>
      </c>
      <c r="AQ6152" s="22" t="str">
        <f t="shared" ca="1" si="290"/>
        <v/>
      </c>
    </row>
    <row r="6153" spans="1:43" ht="14.4" customHeight="1" x14ac:dyDescent="0.3">
      <c r="A6153" s="2" t="s">
        <v>1602</v>
      </c>
      <c r="B6153" s="2" t="s">
        <v>1603</v>
      </c>
      <c r="C6153" s="2" t="s">
        <v>171</v>
      </c>
      <c r="D6153" s="2" t="s">
        <v>161</v>
      </c>
      <c r="E6153" s="2" t="s">
        <v>209</v>
      </c>
      <c r="F6153" s="2">
        <v>60</v>
      </c>
      <c r="G6153" s="2" t="s">
        <v>69</v>
      </c>
      <c r="H6153" s="2" t="s">
        <v>237</v>
      </c>
      <c r="I6153" s="2" t="s">
        <v>48</v>
      </c>
      <c r="J6153" s="3">
        <v>46021</v>
      </c>
      <c r="K6153" s="3">
        <v>46033</v>
      </c>
      <c r="L6153" s="2" t="s">
        <v>38</v>
      </c>
      <c r="M6153" s="2" t="s">
        <v>71</v>
      </c>
      <c r="N6153" s="2" t="s">
        <v>589</v>
      </c>
      <c r="O6153" s="4">
        <v>1330000</v>
      </c>
      <c r="P6153" s="4">
        <v>480500</v>
      </c>
      <c r="Q6153" s="4">
        <v>849500</v>
      </c>
      <c r="R6153" s="2">
        <v>24</v>
      </c>
      <c r="S6153" s="5">
        <v>9.36</v>
      </c>
      <c r="T6153" s="4">
        <v>42021.93</v>
      </c>
      <c r="U6153" s="2" t="s">
        <v>73</v>
      </c>
      <c r="V6153" s="2" t="s">
        <v>74</v>
      </c>
      <c r="W6153" s="4">
        <v>294153.51</v>
      </c>
      <c r="X6153" s="4">
        <v>714372.89</v>
      </c>
      <c r="Y6153" s="4">
        <v>1008526.4</v>
      </c>
      <c r="Z6153" s="2">
        <v>0</v>
      </c>
      <c r="AA6153" s="2" t="s">
        <v>56</v>
      </c>
      <c r="AB6153" s="2" t="s">
        <v>15733</v>
      </c>
      <c r="AC6153" s="2" t="s">
        <v>332</v>
      </c>
      <c r="AD6153" s="2" t="s">
        <v>76</v>
      </c>
      <c r="AE6153" s="5">
        <v>63.87</v>
      </c>
      <c r="AF6153" s="2">
        <v>0</v>
      </c>
      <c r="AG6153" s="2" t="s">
        <v>77</v>
      </c>
      <c r="AH6153" s="2">
        <v>12</v>
      </c>
      <c r="AI6153" s="6" t="str">
        <f t="shared" si="288"/>
        <v>55-64</v>
      </c>
      <c r="AJ6153" s="11">
        <f>YEAR(tbl_LoanData[[#This Row],[Application Date]])</f>
        <v>2025</v>
      </c>
      <c r="AK6153" s="11" t="str">
        <f>TEXT(tbl_LoanData[[#This Row],[Application Date]],"MMMM")</f>
        <v>December</v>
      </c>
      <c r="AL6153" s="12">
        <f>DATE(YEAR(tbl_LoanData[[#This Row],[Application Date]]),MONTH(tbl_LoanData[[#This Row],[Application Date]]),1)</f>
        <v>45992</v>
      </c>
      <c r="AM6153" s="14">
        <f ca="1">IF(AND(tbl_LoanData[[#This Row],[Application Date]]&gt;=EOMONTH(TODAY(),-1)+1,tbl_LoanData[[#This Row],[Application Date]]&lt;=TODAY()),tbl_LoanData[[#This Row],[Loan Amount]],0)</f>
        <v>0</v>
      </c>
      <c r="AN6153" s="14">
        <f>tbl_LoanData[[#This Row],[Amount Paid]]-(Q6153-X6153)</f>
        <v>159026.40000000002</v>
      </c>
      <c r="AO6153" s="14">
        <f>IF(tbl_LoanData[[#This Row],[Application Status]]="Approved",1,0)</f>
        <v>1</v>
      </c>
      <c r="AP6153" s="22" t="str">
        <f t="shared" ca="1" si="289"/>
        <v/>
      </c>
      <c r="AQ6153" s="22" t="str">
        <f t="shared" ca="1" si="290"/>
        <v/>
      </c>
    </row>
    <row r="6154" spans="1:43" ht="14.4" customHeight="1" x14ac:dyDescent="0.3">
      <c r="A6154" s="2" t="s">
        <v>1604</v>
      </c>
      <c r="B6154" s="2" t="s">
        <v>1605</v>
      </c>
      <c r="C6154" s="2" t="s">
        <v>347</v>
      </c>
      <c r="D6154" s="2" t="s">
        <v>209</v>
      </c>
      <c r="E6154" s="2" t="s">
        <v>82</v>
      </c>
      <c r="F6154" s="2">
        <v>59</v>
      </c>
      <c r="G6154" s="2" t="s">
        <v>69</v>
      </c>
      <c r="H6154" s="2" t="s">
        <v>466</v>
      </c>
      <c r="I6154" s="2" t="s">
        <v>43</v>
      </c>
      <c r="J6154" s="3">
        <v>45995</v>
      </c>
      <c r="K6154" s="3">
        <v>46000</v>
      </c>
      <c r="L6154" s="2" t="s">
        <v>39</v>
      </c>
      <c r="M6154" s="2" t="s">
        <v>127</v>
      </c>
      <c r="N6154" s="2" t="s">
        <v>195</v>
      </c>
      <c r="O6154" s="4">
        <v>2218000</v>
      </c>
      <c r="P6154" s="4">
        <v>406500</v>
      </c>
      <c r="Q6154" s="4">
        <v>1811500</v>
      </c>
      <c r="R6154" s="2">
        <v>24</v>
      </c>
      <c r="S6154" s="5">
        <v>10.42</v>
      </c>
      <c r="T6154" s="4">
        <v>91209.02</v>
      </c>
      <c r="U6154" s="2" t="s">
        <v>73</v>
      </c>
      <c r="V6154" s="2" t="s">
        <v>74</v>
      </c>
      <c r="W6154" s="4">
        <v>729672.16</v>
      </c>
      <c r="X6154" s="4">
        <v>1459344.44</v>
      </c>
      <c r="Y6154" s="4">
        <v>2189016.6</v>
      </c>
      <c r="Z6154" s="2">
        <v>0</v>
      </c>
      <c r="AA6154" s="2" t="s">
        <v>56</v>
      </c>
      <c r="AB6154" s="2" t="s">
        <v>15730</v>
      </c>
      <c r="AC6154" s="2" t="s">
        <v>129</v>
      </c>
      <c r="AD6154" s="2" t="s">
        <v>76</v>
      </c>
      <c r="AE6154" s="5">
        <v>81.67</v>
      </c>
      <c r="AF6154" s="2">
        <v>0</v>
      </c>
      <c r="AG6154" s="2" t="s">
        <v>77</v>
      </c>
      <c r="AH6154" s="2">
        <v>5</v>
      </c>
      <c r="AI6154" s="6" t="str">
        <f t="shared" si="288"/>
        <v>55-64</v>
      </c>
      <c r="AJ6154" s="11">
        <f>YEAR(tbl_LoanData[[#This Row],[Application Date]])</f>
        <v>2025</v>
      </c>
      <c r="AK6154" s="11" t="str">
        <f>TEXT(tbl_LoanData[[#This Row],[Application Date]],"MMMM")</f>
        <v>December</v>
      </c>
      <c r="AL6154" s="12">
        <f>DATE(YEAR(tbl_LoanData[[#This Row],[Application Date]]),MONTH(tbl_LoanData[[#This Row],[Application Date]]),1)</f>
        <v>45992</v>
      </c>
      <c r="AM6154" s="14">
        <f ca="1">IF(AND(tbl_LoanData[[#This Row],[Application Date]]&gt;=EOMONTH(TODAY(),-1)+1,tbl_LoanData[[#This Row],[Application Date]]&lt;=TODAY()),tbl_LoanData[[#This Row],[Loan Amount]],0)</f>
        <v>0</v>
      </c>
      <c r="AN6154" s="14">
        <f>tbl_LoanData[[#This Row],[Amount Paid]]-(Q6154-X6154)</f>
        <v>377516.6</v>
      </c>
      <c r="AO6154" s="14">
        <f>IF(tbl_LoanData[[#This Row],[Application Status]]="Approved",1,0)</f>
        <v>1</v>
      </c>
      <c r="AP6154" s="22" t="str">
        <f t="shared" ca="1" si="289"/>
        <v/>
      </c>
      <c r="AQ6154" s="22" t="str">
        <f t="shared" ca="1" si="290"/>
        <v/>
      </c>
    </row>
    <row r="6155" spans="1:43" x14ac:dyDescent="0.3">
      <c r="A6155" s="2" t="s">
        <v>1747</v>
      </c>
      <c r="B6155" s="2" t="s">
        <v>1748</v>
      </c>
      <c r="C6155" s="2" t="s">
        <v>464</v>
      </c>
      <c r="D6155" s="2" t="s">
        <v>134</v>
      </c>
      <c r="E6155" s="2" t="s">
        <v>204</v>
      </c>
      <c r="F6155" s="2">
        <v>23</v>
      </c>
      <c r="G6155" s="2" t="s">
        <v>83</v>
      </c>
      <c r="H6155" s="2" t="s">
        <v>217</v>
      </c>
      <c r="I6155" s="2" t="s">
        <v>46</v>
      </c>
      <c r="J6155" s="3">
        <v>45993</v>
      </c>
      <c r="K6155" s="3">
        <v>46007</v>
      </c>
      <c r="L6155" s="2" t="s">
        <v>37</v>
      </c>
      <c r="M6155" s="2" t="s">
        <v>94</v>
      </c>
      <c r="N6155" s="2" t="s">
        <v>436</v>
      </c>
      <c r="O6155" s="4">
        <v>206000</v>
      </c>
      <c r="P6155" s="4">
        <v>23400</v>
      </c>
      <c r="Q6155" s="4">
        <v>182600</v>
      </c>
      <c r="R6155" s="2">
        <v>36</v>
      </c>
      <c r="S6155" s="5">
        <v>7.89</v>
      </c>
      <c r="T6155" s="4">
        <v>6272.82</v>
      </c>
      <c r="U6155" s="2" t="s">
        <v>73</v>
      </c>
      <c r="V6155" s="2" t="s">
        <v>74</v>
      </c>
      <c r="W6155" s="4">
        <v>50182.559999999998</v>
      </c>
      <c r="X6155" s="4">
        <v>175638.86</v>
      </c>
      <c r="Y6155" s="4">
        <v>225821.42</v>
      </c>
      <c r="Z6155" s="2">
        <v>0</v>
      </c>
      <c r="AA6155" s="2" t="s">
        <v>56</v>
      </c>
      <c r="AB6155" s="2" t="s">
        <v>15731</v>
      </c>
      <c r="AC6155" s="2" t="s">
        <v>129</v>
      </c>
      <c r="AD6155" s="2" t="s">
        <v>76</v>
      </c>
      <c r="AE6155" s="5">
        <v>88.64</v>
      </c>
      <c r="AF6155" s="2">
        <v>0</v>
      </c>
      <c r="AG6155" s="2" t="s">
        <v>77</v>
      </c>
      <c r="AH6155" s="2">
        <v>14</v>
      </c>
      <c r="AI6155" s="6" t="str">
        <f t="shared" si="288"/>
        <v>18-24</v>
      </c>
      <c r="AJ6155" s="11">
        <f>YEAR(tbl_LoanData[[#This Row],[Application Date]])</f>
        <v>2025</v>
      </c>
      <c r="AK6155" s="11" t="str">
        <f>TEXT(tbl_LoanData[[#This Row],[Application Date]],"MMMM")</f>
        <v>December</v>
      </c>
      <c r="AL6155" s="12">
        <f>DATE(YEAR(tbl_LoanData[[#This Row],[Application Date]]),MONTH(tbl_LoanData[[#This Row],[Application Date]]),1)</f>
        <v>45992</v>
      </c>
      <c r="AM6155" s="14">
        <f ca="1">IF(AND(tbl_LoanData[[#This Row],[Application Date]]&gt;=EOMONTH(TODAY(),-1)+1,tbl_LoanData[[#This Row],[Application Date]]&lt;=TODAY()),tbl_LoanData[[#This Row],[Loan Amount]],0)</f>
        <v>0</v>
      </c>
      <c r="AN6155" s="14">
        <f>tbl_LoanData[[#This Row],[Amount Paid]]-(Q6155-X6155)</f>
        <v>43221.419999999984</v>
      </c>
      <c r="AO6155" s="14">
        <f>IF(tbl_LoanData[[#This Row],[Application Status]]="Approved",1,0)</f>
        <v>1</v>
      </c>
      <c r="AP6155" s="22" t="str">
        <f t="shared" ca="1" si="289"/>
        <v/>
      </c>
      <c r="AQ6155" s="22" t="str">
        <f t="shared" ca="1" si="290"/>
        <v/>
      </c>
    </row>
    <row r="6156" spans="1:43" x14ac:dyDescent="0.3">
      <c r="A6156" s="2" t="s">
        <v>1791</v>
      </c>
      <c r="B6156" s="2" t="s">
        <v>1792</v>
      </c>
      <c r="C6156" s="2" t="s">
        <v>243</v>
      </c>
      <c r="D6156" s="2" t="s">
        <v>254</v>
      </c>
      <c r="E6156" s="2" t="s">
        <v>255</v>
      </c>
      <c r="F6156" s="2">
        <v>24</v>
      </c>
      <c r="G6156" s="2" t="s">
        <v>83</v>
      </c>
      <c r="H6156" s="2" t="s">
        <v>278</v>
      </c>
      <c r="I6156" s="2" t="s">
        <v>45</v>
      </c>
      <c r="J6156" s="3">
        <v>46000</v>
      </c>
      <c r="K6156" s="3">
        <v>46005</v>
      </c>
      <c r="L6156" s="2" t="s">
        <v>40</v>
      </c>
      <c r="M6156" s="2" t="s">
        <v>71</v>
      </c>
      <c r="N6156" s="2" t="s">
        <v>137</v>
      </c>
      <c r="O6156" s="4">
        <v>1252000</v>
      </c>
      <c r="P6156" s="4">
        <v>192600</v>
      </c>
      <c r="Q6156" s="4">
        <v>1059400</v>
      </c>
      <c r="R6156" s="2">
        <v>60</v>
      </c>
      <c r="S6156" s="5">
        <v>12.77</v>
      </c>
      <c r="T6156" s="4">
        <v>28930.45</v>
      </c>
      <c r="U6156" s="2" t="s">
        <v>73</v>
      </c>
      <c r="V6156" s="2" t="s">
        <v>74</v>
      </c>
      <c r="W6156" s="4">
        <v>115721.8</v>
      </c>
      <c r="X6156" s="4">
        <v>1620105.1</v>
      </c>
      <c r="Y6156" s="4">
        <v>1735826.9</v>
      </c>
      <c r="Z6156" s="2">
        <v>124</v>
      </c>
      <c r="AA6156" s="2" t="s">
        <v>60</v>
      </c>
      <c r="AB6156" s="2" t="s">
        <v>15736</v>
      </c>
      <c r="AC6156" s="2" t="s">
        <v>121</v>
      </c>
      <c r="AD6156" s="2" t="s">
        <v>76</v>
      </c>
      <c r="AE6156" s="5">
        <v>84.62</v>
      </c>
      <c r="AF6156" s="2">
        <v>4</v>
      </c>
      <c r="AG6156" s="2" t="s">
        <v>130</v>
      </c>
      <c r="AH6156" s="2">
        <v>5</v>
      </c>
      <c r="AI6156" s="6" t="str">
        <f t="shared" si="288"/>
        <v>18-24</v>
      </c>
      <c r="AJ6156" s="11">
        <f>YEAR(tbl_LoanData[[#This Row],[Application Date]])</f>
        <v>2025</v>
      </c>
      <c r="AK6156" s="11" t="str">
        <f>TEXT(tbl_LoanData[[#This Row],[Application Date]],"MMMM")</f>
        <v>December</v>
      </c>
      <c r="AL6156" s="12">
        <f>DATE(YEAR(tbl_LoanData[[#This Row],[Application Date]]),MONTH(tbl_LoanData[[#This Row],[Application Date]]),1)</f>
        <v>45992</v>
      </c>
      <c r="AM6156" s="14">
        <f ca="1">IF(AND(tbl_LoanData[[#This Row],[Application Date]]&gt;=EOMONTH(TODAY(),-1)+1,tbl_LoanData[[#This Row],[Application Date]]&lt;=TODAY()),tbl_LoanData[[#This Row],[Loan Amount]],0)</f>
        <v>0</v>
      </c>
      <c r="AN6156" s="14">
        <f>tbl_LoanData[[#This Row],[Amount Paid]]-(Q6156-X6156)</f>
        <v>676426.90000000014</v>
      </c>
      <c r="AO6156" s="14">
        <f>IF(tbl_LoanData[[#This Row],[Application Status]]="Approved",1,0)</f>
        <v>1</v>
      </c>
      <c r="AP6156" s="22" t="str">
        <f t="shared" ca="1" si="289"/>
        <v/>
      </c>
      <c r="AQ6156" s="22" t="str">
        <f t="shared" ca="1" si="290"/>
        <v/>
      </c>
    </row>
    <row r="6157" spans="1:43" x14ac:dyDescent="0.3">
      <c r="A6157" s="2" t="s">
        <v>1909</v>
      </c>
      <c r="B6157" s="2" t="s">
        <v>1910</v>
      </c>
      <c r="C6157" s="2" t="s">
        <v>949</v>
      </c>
      <c r="D6157" s="2" t="s">
        <v>117</v>
      </c>
      <c r="E6157" s="2" t="s">
        <v>118</v>
      </c>
      <c r="F6157" s="2">
        <v>37</v>
      </c>
      <c r="G6157" s="2" t="s">
        <v>83</v>
      </c>
      <c r="H6157" s="2" t="s">
        <v>172</v>
      </c>
      <c r="I6157" s="2" t="s">
        <v>45</v>
      </c>
      <c r="J6157" s="3">
        <v>46003</v>
      </c>
      <c r="K6157" s="3">
        <v>46023</v>
      </c>
      <c r="L6157" s="2" t="s">
        <v>37</v>
      </c>
      <c r="M6157" s="2" t="s">
        <v>199</v>
      </c>
      <c r="N6157" s="2" t="s">
        <v>200</v>
      </c>
      <c r="O6157" s="4">
        <v>167000</v>
      </c>
      <c r="P6157" s="4">
        <v>50700</v>
      </c>
      <c r="Q6157" s="4">
        <v>116300</v>
      </c>
      <c r="R6157" s="2">
        <v>36</v>
      </c>
      <c r="S6157" s="5">
        <v>11.37</v>
      </c>
      <c r="T6157" s="4">
        <v>4332.5</v>
      </c>
      <c r="U6157" s="2" t="s">
        <v>73</v>
      </c>
      <c r="V6157" s="2" t="s">
        <v>74</v>
      </c>
      <c r="W6157" s="4">
        <v>30327.5</v>
      </c>
      <c r="X6157" s="4">
        <v>125642.43</v>
      </c>
      <c r="Y6157" s="4">
        <v>155969.93</v>
      </c>
      <c r="Z6157" s="2">
        <v>0</v>
      </c>
      <c r="AA6157" s="2" t="s">
        <v>56</v>
      </c>
      <c r="AB6157" s="2" t="s">
        <v>15731</v>
      </c>
      <c r="AC6157" s="2" t="s">
        <v>332</v>
      </c>
      <c r="AD6157" s="2" t="s">
        <v>76</v>
      </c>
      <c r="AE6157" s="5">
        <v>69.64</v>
      </c>
      <c r="AF6157" s="2">
        <v>0</v>
      </c>
      <c r="AG6157" s="2" t="s">
        <v>77</v>
      </c>
      <c r="AH6157" s="2">
        <v>20</v>
      </c>
      <c r="AI6157" s="6" t="str">
        <f t="shared" si="288"/>
        <v>35-44</v>
      </c>
      <c r="AJ6157" s="11">
        <f>YEAR(tbl_LoanData[[#This Row],[Application Date]])</f>
        <v>2025</v>
      </c>
      <c r="AK6157" s="11" t="str">
        <f>TEXT(tbl_LoanData[[#This Row],[Application Date]],"MMMM")</f>
        <v>December</v>
      </c>
      <c r="AL6157" s="12">
        <f>DATE(YEAR(tbl_LoanData[[#This Row],[Application Date]]),MONTH(tbl_LoanData[[#This Row],[Application Date]]),1)</f>
        <v>45992</v>
      </c>
      <c r="AM6157" s="14">
        <f ca="1">IF(AND(tbl_LoanData[[#This Row],[Application Date]]&gt;=EOMONTH(TODAY(),-1)+1,tbl_LoanData[[#This Row],[Application Date]]&lt;=TODAY()),tbl_LoanData[[#This Row],[Loan Amount]],0)</f>
        <v>0</v>
      </c>
      <c r="AN6157" s="14">
        <f>tbl_LoanData[[#This Row],[Amount Paid]]-(Q6157-X6157)</f>
        <v>39669.929999999993</v>
      </c>
      <c r="AO6157" s="14">
        <f>IF(tbl_LoanData[[#This Row],[Application Status]]="Approved",1,0)</f>
        <v>1</v>
      </c>
      <c r="AP6157" s="22" t="str">
        <f t="shared" ca="1" si="289"/>
        <v/>
      </c>
      <c r="AQ6157" s="22" t="str">
        <f t="shared" ca="1" si="290"/>
        <v/>
      </c>
    </row>
    <row r="6158" spans="1:43" ht="14.4" customHeight="1" x14ac:dyDescent="0.3">
      <c r="A6158" s="2" t="s">
        <v>1999</v>
      </c>
      <c r="B6158" s="2" t="s">
        <v>2000</v>
      </c>
      <c r="C6158" s="2" t="s">
        <v>297</v>
      </c>
      <c r="D6158" s="2" t="s">
        <v>118</v>
      </c>
      <c r="E6158" s="2" t="s">
        <v>394</v>
      </c>
      <c r="F6158" s="2">
        <v>42</v>
      </c>
      <c r="G6158" s="2" t="s">
        <v>69</v>
      </c>
      <c r="H6158" s="2" t="s">
        <v>298</v>
      </c>
      <c r="I6158" s="2" t="s">
        <v>43</v>
      </c>
      <c r="J6158" s="3">
        <v>46014</v>
      </c>
      <c r="K6158" s="3">
        <v>46022</v>
      </c>
      <c r="L6158" s="2" t="s">
        <v>36</v>
      </c>
      <c r="M6158" s="2" t="s">
        <v>71</v>
      </c>
      <c r="N6158" s="2" t="s">
        <v>162</v>
      </c>
      <c r="O6158" s="4">
        <v>1349000</v>
      </c>
      <c r="P6158" s="4">
        <v>233900</v>
      </c>
      <c r="Q6158" s="4">
        <v>1115100</v>
      </c>
      <c r="R6158" s="2">
        <v>60</v>
      </c>
      <c r="S6158" s="5">
        <v>11.81</v>
      </c>
      <c r="T6158" s="4">
        <v>29559.439999999999</v>
      </c>
      <c r="U6158" s="2" t="s">
        <v>73</v>
      </c>
      <c r="V6158" s="2" t="s">
        <v>74</v>
      </c>
      <c r="W6158" s="4">
        <v>206916.08</v>
      </c>
      <c r="X6158" s="4">
        <v>1566650.47</v>
      </c>
      <c r="Y6158" s="4">
        <v>1773566.55</v>
      </c>
      <c r="Z6158" s="2">
        <v>0</v>
      </c>
      <c r="AA6158" s="2" t="s">
        <v>56</v>
      </c>
      <c r="AB6158" s="2" t="s">
        <v>15729</v>
      </c>
      <c r="AC6158" s="2" t="s">
        <v>360</v>
      </c>
      <c r="AD6158" s="2" t="s">
        <v>76</v>
      </c>
      <c r="AE6158" s="5">
        <v>82.66</v>
      </c>
      <c r="AF6158" s="2">
        <v>0</v>
      </c>
      <c r="AG6158" s="2" t="s">
        <v>77</v>
      </c>
      <c r="AH6158" s="2">
        <v>8</v>
      </c>
      <c r="AI6158" s="6" t="str">
        <f t="shared" si="288"/>
        <v>35-44</v>
      </c>
      <c r="AJ6158" s="11">
        <f>YEAR(tbl_LoanData[[#This Row],[Application Date]])</f>
        <v>2025</v>
      </c>
      <c r="AK6158" s="11" t="str">
        <f>TEXT(tbl_LoanData[[#This Row],[Application Date]],"MMMM")</f>
        <v>December</v>
      </c>
      <c r="AL6158" s="12">
        <f>DATE(YEAR(tbl_LoanData[[#This Row],[Application Date]]),MONTH(tbl_LoanData[[#This Row],[Application Date]]),1)</f>
        <v>45992</v>
      </c>
      <c r="AM6158" s="14">
        <f ca="1">IF(AND(tbl_LoanData[[#This Row],[Application Date]]&gt;=EOMONTH(TODAY(),-1)+1,tbl_LoanData[[#This Row],[Application Date]]&lt;=TODAY()),tbl_LoanData[[#This Row],[Loan Amount]],0)</f>
        <v>0</v>
      </c>
      <c r="AN6158" s="14">
        <f>tbl_LoanData[[#This Row],[Amount Paid]]-(Q6158-X6158)</f>
        <v>658466.54999999993</v>
      </c>
      <c r="AO6158" s="14">
        <f>IF(tbl_LoanData[[#This Row],[Application Status]]="Approved",1,0)</f>
        <v>1</v>
      </c>
      <c r="AP6158" s="22" t="str">
        <f t="shared" ca="1" si="289"/>
        <v/>
      </c>
      <c r="AQ6158" s="22" t="str">
        <f t="shared" ca="1" si="290"/>
        <v/>
      </c>
    </row>
    <row r="6159" spans="1:43" ht="14.4" customHeight="1" x14ac:dyDescent="0.3">
      <c r="A6159" s="2" t="s">
        <v>2111</v>
      </c>
      <c r="B6159" s="2" t="s">
        <v>2112</v>
      </c>
      <c r="C6159" s="2" t="s">
        <v>444</v>
      </c>
      <c r="D6159" s="2" t="s">
        <v>176</v>
      </c>
      <c r="E6159" s="2" t="s">
        <v>82</v>
      </c>
      <c r="F6159" s="2">
        <v>42</v>
      </c>
      <c r="G6159" s="2" t="s">
        <v>69</v>
      </c>
      <c r="H6159" s="2" t="s">
        <v>217</v>
      </c>
      <c r="I6159" s="2" t="s">
        <v>46</v>
      </c>
      <c r="J6159" s="3">
        <v>45993</v>
      </c>
      <c r="K6159" s="3">
        <v>46013</v>
      </c>
      <c r="L6159" s="2" t="s">
        <v>40</v>
      </c>
      <c r="M6159" s="2" t="s">
        <v>85</v>
      </c>
      <c r="N6159" s="2" t="s">
        <v>274</v>
      </c>
      <c r="O6159" s="4">
        <v>1121000</v>
      </c>
      <c r="P6159" s="4">
        <v>307200</v>
      </c>
      <c r="Q6159" s="4">
        <v>813800</v>
      </c>
      <c r="R6159" s="2">
        <v>12</v>
      </c>
      <c r="S6159" s="5">
        <v>14.45</v>
      </c>
      <c r="T6159" s="4">
        <v>77616.179999999993</v>
      </c>
      <c r="U6159" s="2" t="s">
        <v>73</v>
      </c>
      <c r="V6159" s="2" t="s">
        <v>74</v>
      </c>
      <c r="W6159" s="4">
        <v>543313.26</v>
      </c>
      <c r="X6159" s="4">
        <v>388080.84</v>
      </c>
      <c r="Y6159" s="4">
        <v>931394.1</v>
      </c>
      <c r="Z6159" s="2">
        <v>0</v>
      </c>
      <c r="AA6159" s="2" t="s">
        <v>56</v>
      </c>
      <c r="AB6159" s="2" t="s">
        <v>15732</v>
      </c>
      <c r="AC6159" s="2" t="s">
        <v>213</v>
      </c>
      <c r="AD6159" s="2" t="s">
        <v>76</v>
      </c>
      <c r="AE6159" s="5">
        <v>72.599999999999994</v>
      </c>
      <c r="AF6159" s="2">
        <v>0</v>
      </c>
      <c r="AG6159" s="2" t="s">
        <v>77</v>
      </c>
      <c r="AH6159" s="2">
        <v>20</v>
      </c>
      <c r="AI6159" s="6" t="str">
        <f t="shared" si="288"/>
        <v>35-44</v>
      </c>
      <c r="AJ6159" s="11">
        <f>YEAR(tbl_LoanData[[#This Row],[Application Date]])</f>
        <v>2025</v>
      </c>
      <c r="AK6159" s="11" t="str">
        <f>TEXT(tbl_LoanData[[#This Row],[Application Date]],"MMMM")</f>
        <v>December</v>
      </c>
      <c r="AL6159" s="12">
        <f>DATE(YEAR(tbl_LoanData[[#This Row],[Application Date]]),MONTH(tbl_LoanData[[#This Row],[Application Date]]),1)</f>
        <v>45992</v>
      </c>
      <c r="AM6159" s="14">
        <f ca="1">IF(AND(tbl_LoanData[[#This Row],[Application Date]]&gt;=EOMONTH(TODAY(),-1)+1,tbl_LoanData[[#This Row],[Application Date]]&lt;=TODAY()),tbl_LoanData[[#This Row],[Loan Amount]],0)</f>
        <v>0</v>
      </c>
      <c r="AN6159" s="14">
        <f>tbl_LoanData[[#This Row],[Amount Paid]]-(Q6159-X6159)</f>
        <v>117594.10000000003</v>
      </c>
      <c r="AO6159" s="14">
        <f>IF(tbl_LoanData[[#This Row],[Application Status]]="Approved",1,0)</f>
        <v>1</v>
      </c>
      <c r="AP6159" s="22" t="str">
        <f t="shared" ca="1" si="289"/>
        <v/>
      </c>
      <c r="AQ6159" s="22" t="str">
        <f t="shared" ca="1" si="290"/>
        <v/>
      </c>
    </row>
    <row r="6160" spans="1:43" ht="14.4" customHeight="1" x14ac:dyDescent="0.3">
      <c r="A6160" s="2" t="s">
        <v>2273</v>
      </c>
      <c r="B6160" s="2" t="s">
        <v>2274</v>
      </c>
      <c r="C6160" s="2" t="s">
        <v>687</v>
      </c>
      <c r="D6160" s="2" t="s">
        <v>189</v>
      </c>
      <c r="E6160" s="2" t="s">
        <v>118</v>
      </c>
      <c r="F6160" s="2">
        <v>50</v>
      </c>
      <c r="G6160" s="2" t="s">
        <v>83</v>
      </c>
      <c r="H6160" s="2" t="s">
        <v>228</v>
      </c>
      <c r="I6160" s="2" t="s">
        <v>43</v>
      </c>
      <c r="J6160" s="3">
        <v>46019</v>
      </c>
      <c r="K6160" s="3">
        <v>46036</v>
      </c>
      <c r="L6160" s="2" t="s">
        <v>36</v>
      </c>
      <c r="M6160" s="2" t="s">
        <v>104</v>
      </c>
      <c r="N6160" s="2" t="s">
        <v>105</v>
      </c>
      <c r="O6160" s="4">
        <v>1724000</v>
      </c>
      <c r="P6160" s="4">
        <v>326200</v>
      </c>
      <c r="Q6160" s="4">
        <v>1397800</v>
      </c>
      <c r="R6160" s="2">
        <v>36</v>
      </c>
      <c r="S6160" s="5">
        <v>11.3</v>
      </c>
      <c r="T6160" s="4">
        <v>51990.39</v>
      </c>
      <c r="U6160" s="2" t="s">
        <v>73</v>
      </c>
      <c r="V6160" s="2" t="s">
        <v>74</v>
      </c>
      <c r="W6160" s="4">
        <v>363932.73</v>
      </c>
      <c r="X6160" s="4">
        <v>1507721.47</v>
      </c>
      <c r="Y6160" s="4">
        <v>1871654.2</v>
      </c>
      <c r="Z6160" s="2">
        <v>0</v>
      </c>
      <c r="AA6160" s="2" t="s">
        <v>56</v>
      </c>
      <c r="AB6160" s="2" t="s">
        <v>15728</v>
      </c>
      <c r="AC6160" s="2" t="s">
        <v>129</v>
      </c>
      <c r="AD6160" s="2" t="s">
        <v>76</v>
      </c>
      <c r="AE6160" s="5">
        <v>81.08</v>
      </c>
      <c r="AF6160" s="2">
        <v>0</v>
      </c>
      <c r="AG6160" s="2" t="s">
        <v>77</v>
      </c>
      <c r="AH6160" s="2">
        <v>17</v>
      </c>
      <c r="AI6160" s="6" t="str">
        <f t="shared" si="288"/>
        <v>45-54</v>
      </c>
      <c r="AJ6160" s="11">
        <f>YEAR(tbl_LoanData[[#This Row],[Application Date]])</f>
        <v>2025</v>
      </c>
      <c r="AK6160" s="11" t="str">
        <f>TEXT(tbl_LoanData[[#This Row],[Application Date]],"MMMM")</f>
        <v>December</v>
      </c>
      <c r="AL6160" s="12">
        <f>DATE(YEAR(tbl_LoanData[[#This Row],[Application Date]]),MONTH(tbl_LoanData[[#This Row],[Application Date]]),1)</f>
        <v>45992</v>
      </c>
      <c r="AM6160" s="14">
        <f ca="1">IF(AND(tbl_LoanData[[#This Row],[Application Date]]&gt;=EOMONTH(TODAY(),-1)+1,tbl_LoanData[[#This Row],[Application Date]]&lt;=TODAY()),tbl_LoanData[[#This Row],[Loan Amount]],0)</f>
        <v>0</v>
      </c>
      <c r="AN6160" s="14">
        <f>tbl_LoanData[[#This Row],[Amount Paid]]-(Q6160-X6160)</f>
        <v>473854.19999999995</v>
      </c>
      <c r="AO6160" s="14">
        <f>IF(tbl_LoanData[[#This Row],[Application Status]]="Approved",1,0)</f>
        <v>1</v>
      </c>
      <c r="AP6160" s="22" t="str">
        <f t="shared" ca="1" si="289"/>
        <v/>
      </c>
      <c r="AQ6160" s="22" t="str">
        <f t="shared" ca="1" si="290"/>
        <v/>
      </c>
    </row>
    <row r="6161" spans="1:43" x14ac:dyDescent="0.3">
      <c r="A6161" s="2" t="s">
        <v>2303</v>
      </c>
      <c r="B6161" s="2" t="s">
        <v>2304</v>
      </c>
      <c r="C6161" s="2" t="s">
        <v>264</v>
      </c>
      <c r="D6161" s="2" t="s">
        <v>204</v>
      </c>
      <c r="E6161" s="2" t="s">
        <v>268</v>
      </c>
      <c r="F6161" s="2">
        <v>55</v>
      </c>
      <c r="G6161" s="2" t="s">
        <v>83</v>
      </c>
      <c r="H6161" s="2" t="s">
        <v>228</v>
      </c>
      <c r="I6161" s="2" t="s">
        <v>43</v>
      </c>
      <c r="J6161" s="3">
        <v>46016</v>
      </c>
      <c r="K6161" s="3">
        <v>46021</v>
      </c>
      <c r="L6161" s="2" t="s">
        <v>40</v>
      </c>
      <c r="M6161" s="2" t="s">
        <v>71</v>
      </c>
      <c r="N6161" s="2" t="s">
        <v>137</v>
      </c>
      <c r="O6161" s="4">
        <v>982000</v>
      </c>
      <c r="P6161" s="4">
        <v>321000</v>
      </c>
      <c r="Q6161" s="4">
        <v>661000</v>
      </c>
      <c r="R6161" s="2">
        <v>12</v>
      </c>
      <c r="S6161" s="5">
        <v>8.3800000000000008</v>
      </c>
      <c r="T6161" s="4">
        <v>59699.32</v>
      </c>
      <c r="U6161" s="2" t="s">
        <v>73</v>
      </c>
      <c r="V6161" s="2" t="s">
        <v>74</v>
      </c>
      <c r="W6161" s="4">
        <v>417895.24</v>
      </c>
      <c r="X6161" s="4">
        <v>298496.56</v>
      </c>
      <c r="Y6161" s="4">
        <v>716391.8</v>
      </c>
      <c r="Z6161" s="2">
        <v>0</v>
      </c>
      <c r="AA6161" s="2" t="s">
        <v>56</v>
      </c>
      <c r="AB6161" s="2" t="s">
        <v>15729</v>
      </c>
      <c r="AC6161" s="2" t="s">
        <v>87</v>
      </c>
      <c r="AD6161" s="2" t="s">
        <v>76</v>
      </c>
      <c r="AE6161" s="5">
        <v>67.31</v>
      </c>
      <c r="AF6161" s="2">
        <v>0</v>
      </c>
      <c r="AG6161" s="2" t="s">
        <v>77</v>
      </c>
      <c r="AH6161" s="2">
        <v>5</v>
      </c>
      <c r="AI6161" s="6" t="str">
        <f t="shared" si="288"/>
        <v>55-64</v>
      </c>
      <c r="AJ6161" s="11">
        <f>YEAR(tbl_LoanData[[#This Row],[Application Date]])</f>
        <v>2025</v>
      </c>
      <c r="AK6161" s="11" t="str">
        <f>TEXT(tbl_LoanData[[#This Row],[Application Date]],"MMMM")</f>
        <v>December</v>
      </c>
      <c r="AL6161" s="12">
        <f>DATE(YEAR(tbl_LoanData[[#This Row],[Application Date]]),MONTH(tbl_LoanData[[#This Row],[Application Date]]),1)</f>
        <v>45992</v>
      </c>
      <c r="AM6161" s="14">
        <f ca="1">IF(AND(tbl_LoanData[[#This Row],[Application Date]]&gt;=EOMONTH(TODAY(),-1)+1,tbl_LoanData[[#This Row],[Application Date]]&lt;=TODAY()),tbl_LoanData[[#This Row],[Loan Amount]],0)</f>
        <v>0</v>
      </c>
      <c r="AN6161" s="14">
        <f>tbl_LoanData[[#This Row],[Amount Paid]]-(Q6161-X6161)</f>
        <v>55391.799999999988</v>
      </c>
      <c r="AO6161" s="14">
        <f>IF(tbl_LoanData[[#This Row],[Application Status]]="Approved",1,0)</f>
        <v>1</v>
      </c>
      <c r="AP6161" s="22" t="str">
        <f t="shared" ca="1" si="289"/>
        <v/>
      </c>
      <c r="AQ6161" s="22" t="str">
        <f t="shared" ca="1" si="290"/>
        <v/>
      </c>
    </row>
    <row r="6162" spans="1:43" ht="14.4" customHeight="1" x14ac:dyDescent="0.3">
      <c r="A6162" s="2" t="s">
        <v>2307</v>
      </c>
      <c r="B6162" s="2" t="s">
        <v>2308</v>
      </c>
      <c r="C6162" s="2" t="s">
        <v>297</v>
      </c>
      <c r="D6162" s="2" t="s">
        <v>161</v>
      </c>
      <c r="E6162" s="2" t="s">
        <v>176</v>
      </c>
      <c r="F6162" s="2">
        <v>47</v>
      </c>
      <c r="G6162" s="2" t="s">
        <v>69</v>
      </c>
      <c r="H6162" s="2" t="s">
        <v>93</v>
      </c>
      <c r="I6162" s="2" t="s">
        <v>50</v>
      </c>
      <c r="J6162" s="3">
        <v>46022</v>
      </c>
      <c r="K6162" s="3">
        <v>46040</v>
      </c>
      <c r="L6162" s="2" t="s">
        <v>39</v>
      </c>
      <c r="M6162" s="2" t="s">
        <v>94</v>
      </c>
      <c r="N6162" s="2" t="s">
        <v>365</v>
      </c>
      <c r="O6162" s="4">
        <v>1320000</v>
      </c>
      <c r="P6162" s="4">
        <v>439900</v>
      </c>
      <c r="Q6162" s="4">
        <v>880100</v>
      </c>
      <c r="R6162" s="2">
        <v>24</v>
      </c>
      <c r="S6162" s="5">
        <v>9.02</v>
      </c>
      <c r="T6162" s="4">
        <v>43286.25</v>
      </c>
      <c r="U6162" s="2" t="s">
        <v>73</v>
      </c>
      <c r="V6162" s="2" t="s">
        <v>74</v>
      </c>
      <c r="W6162" s="4">
        <v>303003.75</v>
      </c>
      <c r="X6162" s="4">
        <v>735866.29</v>
      </c>
      <c r="Y6162" s="4">
        <v>1038870.04</v>
      </c>
      <c r="Z6162" s="2">
        <v>0</v>
      </c>
      <c r="AA6162" s="2" t="s">
        <v>56</v>
      </c>
      <c r="AB6162" s="2" t="s">
        <v>15732</v>
      </c>
      <c r="AC6162" s="2" t="s">
        <v>213</v>
      </c>
      <c r="AD6162" s="2" t="s">
        <v>76</v>
      </c>
      <c r="AE6162" s="5">
        <v>66.67</v>
      </c>
      <c r="AF6162" s="2">
        <v>0</v>
      </c>
      <c r="AG6162" s="2" t="s">
        <v>77</v>
      </c>
      <c r="AH6162" s="2">
        <v>18</v>
      </c>
      <c r="AI6162" s="6" t="str">
        <f t="shared" si="288"/>
        <v>45-54</v>
      </c>
      <c r="AJ6162" s="11">
        <f>YEAR(tbl_LoanData[[#This Row],[Application Date]])</f>
        <v>2025</v>
      </c>
      <c r="AK6162" s="11" t="str">
        <f>TEXT(tbl_LoanData[[#This Row],[Application Date]],"MMMM")</f>
        <v>December</v>
      </c>
      <c r="AL6162" s="12">
        <f>DATE(YEAR(tbl_LoanData[[#This Row],[Application Date]]),MONTH(tbl_LoanData[[#This Row],[Application Date]]),1)</f>
        <v>45992</v>
      </c>
      <c r="AM6162" s="14">
        <f ca="1">IF(AND(tbl_LoanData[[#This Row],[Application Date]]&gt;=EOMONTH(TODAY(),-1)+1,tbl_LoanData[[#This Row],[Application Date]]&lt;=TODAY()),tbl_LoanData[[#This Row],[Loan Amount]],0)</f>
        <v>0</v>
      </c>
      <c r="AN6162" s="14">
        <f>tbl_LoanData[[#This Row],[Amount Paid]]-(Q6162-X6162)</f>
        <v>158770.04000000004</v>
      </c>
      <c r="AO6162" s="14">
        <f>IF(tbl_LoanData[[#This Row],[Application Status]]="Approved",1,0)</f>
        <v>1</v>
      </c>
      <c r="AP6162" s="22" t="str">
        <f t="shared" ca="1" si="289"/>
        <v/>
      </c>
      <c r="AQ6162" s="22" t="str">
        <f t="shared" ca="1" si="290"/>
        <v/>
      </c>
    </row>
    <row r="6163" spans="1:43" ht="14.4" customHeight="1" x14ac:dyDescent="0.3">
      <c r="A6163" s="2" t="s">
        <v>2447</v>
      </c>
      <c r="B6163" s="2" t="s">
        <v>2448</v>
      </c>
      <c r="C6163" s="2" t="s">
        <v>203</v>
      </c>
      <c r="D6163" s="2" t="s">
        <v>82</v>
      </c>
      <c r="E6163" s="2" t="s">
        <v>176</v>
      </c>
      <c r="F6163" s="2">
        <v>47</v>
      </c>
      <c r="G6163" s="2" t="s">
        <v>69</v>
      </c>
      <c r="H6163" s="2" t="s">
        <v>143</v>
      </c>
      <c r="I6163" s="2" t="s">
        <v>46</v>
      </c>
      <c r="J6163" s="3">
        <v>46019</v>
      </c>
      <c r="K6163" s="3">
        <v>46031</v>
      </c>
      <c r="L6163" s="2" t="s">
        <v>40</v>
      </c>
      <c r="M6163" s="2" t="s">
        <v>85</v>
      </c>
      <c r="N6163" s="2" t="s">
        <v>270</v>
      </c>
      <c r="O6163" s="4">
        <v>782000</v>
      </c>
      <c r="P6163" s="4">
        <v>117300</v>
      </c>
      <c r="Q6163" s="4">
        <v>664700</v>
      </c>
      <c r="R6163" s="2">
        <v>24</v>
      </c>
      <c r="S6163" s="5">
        <v>11.61</v>
      </c>
      <c r="T6163" s="4">
        <v>34126.81</v>
      </c>
      <c r="U6163" s="2" t="s">
        <v>73</v>
      </c>
      <c r="V6163" s="2" t="s">
        <v>74</v>
      </c>
      <c r="W6163" s="4">
        <v>238887.67</v>
      </c>
      <c r="X6163" s="4">
        <v>580155.67000000004</v>
      </c>
      <c r="Y6163" s="4">
        <v>819043.34</v>
      </c>
      <c r="Z6163" s="2">
        <v>0</v>
      </c>
      <c r="AA6163" s="2" t="s">
        <v>56</v>
      </c>
      <c r="AB6163" s="2" t="s">
        <v>15730</v>
      </c>
      <c r="AC6163" s="2" t="s">
        <v>87</v>
      </c>
      <c r="AD6163" s="2" t="s">
        <v>76</v>
      </c>
      <c r="AE6163" s="5">
        <v>85</v>
      </c>
      <c r="AF6163" s="2">
        <v>0</v>
      </c>
      <c r="AG6163" s="2" t="s">
        <v>77</v>
      </c>
      <c r="AH6163" s="2">
        <v>12</v>
      </c>
      <c r="AI6163" s="6" t="str">
        <f t="shared" si="288"/>
        <v>45-54</v>
      </c>
      <c r="AJ6163" s="11">
        <f>YEAR(tbl_LoanData[[#This Row],[Application Date]])</f>
        <v>2025</v>
      </c>
      <c r="AK6163" s="11" t="str">
        <f>TEXT(tbl_LoanData[[#This Row],[Application Date]],"MMMM")</f>
        <v>December</v>
      </c>
      <c r="AL6163" s="12">
        <f>DATE(YEAR(tbl_LoanData[[#This Row],[Application Date]]),MONTH(tbl_LoanData[[#This Row],[Application Date]]),1)</f>
        <v>45992</v>
      </c>
      <c r="AM6163" s="14">
        <f ca="1">IF(AND(tbl_LoanData[[#This Row],[Application Date]]&gt;=EOMONTH(TODAY(),-1)+1,tbl_LoanData[[#This Row],[Application Date]]&lt;=TODAY()),tbl_LoanData[[#This Row],[Loan Amount]],0)</f>
        <v>0</v>
      </c>
      <c r="AN6163" s="14">
        <f>tbl_LoanData[[#This Row],[Amount Paid]]-(Q6163-X6163)</f>
        <v>154343.34000000005</v>
      </c>
      <c r="AO6163" s="14">
        <f>IF(tbl_LoanData[[#This Row],[Application Status]]="Approved",1,0)</f>
        <v>1</v>
      </c>
      <c r="AP6163" s="22" t="str">
        <f t="shared" ca="1" si="289"/>
        <v/>
      </c>
      <c r="AQ6163" s="22" t="str">
        <f t="shared" ca="1" si="290"/>
        <v/>
      </c>
    </row>
    <row r="6164" spans="1:43" x14ac:dyDescent="0.3">
      <c r="A6164" s="2" t="s">
        <v>2491</v>
      </c>
      <c r="B6164" s="2" t="s">
        <v>2492</v>
      </c>
      <c r="C6164" s="2" t="s">
        <v>1012</v>
      </c>
      <c r="D6164" s="2" t="s">
        <v>209</v>
      </c>
      <c r="E6164" s="2" t="s">
        <v>311</v>
      </c>
      <c r="F6164" s="2">
        <v>22</v>
      </c>
      <c r="G6164" s="2" t="s">
        <v>69</v>
      </c>
      <c r="H6164" s="2" t="s">
        <v>256</v>
      </c>
      <c r="I6164" s="2" t="s">
        <v>43</v>
      </c>
      <c r="J6164" s="3">
        <v>46006</v>
      </c>
      <c r="K6164" s="3">
        <v>46026</v>
      </c>
      <c r="L6164" s="2" t="s">
        <v>36</v>
      </c>
      <c r="M6164" s="2" t="s">
        <v>94</v>
      </c>
      <c r="N6164" s="2" t="s">
        <v>212</v>
      </c>
      <c r="O6164" s="4">
        <v>1800000</v>
      </c>
      <c r="P6164" s="4">
        <v>647400</v>
      </c>
      <c r="Q6164" s="4">
        <v>1152600</v>
      </c>
      <c r="R6164" s="2">
        <v>60</v>
      </c>
      <c r="S6164" s="5">
        <v>14.11</v>
      </c>
      <c r="T6164" s="4">
        <v>32762.66</v>
      </c>
      <c r="U6164" s="2" t="s">
        <v>73</v>
      </c>
      <c r="V6164" s="2" t="s">
        <v>74</v>
      </c>
      <c r="W6164" s="4">
        <v>229338.62</v>
      </c>
      <c r="X6164" s="4">
        <v>1736420.68</v>
      </c>
      <c r="Y6164" s="4">
        <v>1965759.3</v>
      </c>
      <c r="Z6164" s="2">
        <v>0</v>
      </c>
      <c r="AA6164" s="2" t="s">
        <v>56</v>
      </c>
      <c r="AB6164" s="2" t="s">
        <v>15730</v>
      </c>
      <c r="AC6164" s="2" t="s">
        <v>332</v>
      </c>
      <c r="AD6164" s="2" t="s">
        <v>76</v>
      </c>
      <c r="AE6164" s="5">
        <v>64.03</v>
      </c>
      <c r="AF6164" s="2">
        <v>0</v>
      </c>
      <c r="AG6164" s="2" t="s">
        <v>77</v>
      </c>
      <c r="AH6164" s="2">
        <v>20</v>
      </c>
      <c r="AI6164" s="6" t="str">
        <f t="shared" si="288"/>
        <v>18-24</v>
      </c>
      <c r="AJ6164" s="11">
        <f>YEAR(tbl_LoanData[[#This Row],[Application Date]])</f>
        <v>2025</v>
      </c>
      <c r="AK6164" s="11" t="str">
        <f>TEXT(tbl_LoanData[[#This Row],[Application Date]],"MMMM")</f>
        <v>December</v>
      </c>
      <c r="AL6164" s="12">
        <f>DATE(YEAR(tbl_LoanData[[#This Row],[Application Date]]),MONTH(tbl_LoanData[[#This Row],[Application Date]]),1)</f>
        <v>45992</v>
      </c>
      <c r="AM6164" s="14">
        <f ca="1">IF(AND(tbl_LoanData[[#This Row],[Application Date]]&gt;=EOMONTH(TODAY(),-1)+1,tbl_LoanData[[#This Row],[Application Date]]&lt;=TODAY()),tbl_LoanData[[#This Row],[Loan Amount]],0)</f>
        <v>0</v>
      </c>
      <c r="AN6164" s="14">
        <f>tbl_LoanData[[#This Row],[Amount Paid]]-(Q6164-X6164)</f>
        <v>813159.29999999993</v>
      </c>
      <c r="AO6164" s="14">
        <f>IF(tbl_LoanData[[#This Row],[Application Status]]="Approved",1,0)</f>
        <v>1</v>
      </c>
      <c r="AP6164" s="22" t="str">
        <f t="shared" ca="1" si="289"/>
        <v/>
      </c>
      <c r="AQ6164" s="22" t="str">
        <f t="shared" ca="1" si="290"/>
        <v/>
      </c>
    </row>
    <row r="6165" spans="1:43" ht="14.4" customHeight="1" x14ac:dyDescent="0.3">
      <c r="A6165" s="2" t="s">
        <v>2681</v>
      </c>
      <c r="B6165" s="2" t="s">
        <v>2682</v>
      </c>
      <c r="C6165" s="2" t="s">
        <v>109</v>
      </c>
      <c r="D6165" s="2" t="s">
        <v>91</v>
      </c>
      <c r="E6165" s="2" t="s">
        <v>447</v>
      </c>
      <c r="F6165" s="2">
        <v>27</v>
      </c>
      <c r="G6165" s="2" t="s">
        <v>83</v>
      </c>
      <c r="H6165" s="2" t="s">
        <v>543</v>
      </c>
      <c r="I6165" s="2" t="s">
        <v>45</v>
      </c>
      <c r="J6165" s="3">
        <v>46016</v>
      </c>
      <c r="K6165" s="3">
        <v>46034</v>
      </c>
      <c r="L6165" s="2" t="s">
        <v>40</v>
      </c>
      <c r="M6165" s="2" t="s">
        <v>111</v>
      </c>
      <c r="N6165" s="2" t="s">
        <v>369</v>
      </c>
      <c r="O6165" s="4">
        <v>1090000</v>
      </c>
      <c r="P6165" s="4">
        <v>116600</v>
      </c>
      <c r="Q6165" s="4">
        <v>973400</v>
      </c>
      <c r="R6165" s="2">
        <v>36</v>
      </c>
      <c r="S6165" s="5">
        <v>10.53</v>
      </c>
      <c r="T6165" s="4">
        <v>35580.47</v>
      </c>
      <c r="U6165" s="2" t="s">
        <v>73</v>
      </c>
      <c r="V6165" s="2" t="s">
        <v>74</v>
      </c>
      <c r="W6165" s="4">
        <v>249063.29</v>
      </c>
      <c r="X6165" s="4">
        <v>1031833.77</v>
      </c>
      <c r="Y6165" s="4">
        <v>1280897.06</v>
      </c>
      <c r="Z6165" s="2">
        <v>0</v>
      </c>
      <c r="AA6165" s="2" t="s">
        <v>56</v>
      </c>
      <c r="AB6165" s="2" t="s">
        <v>15736</v>
      </c>
      <c r="AC6165" s="2" t="s">
        <v>129</v>
      </c>
      <c r="AD6165" s="2" t="s">
        <v>76</v>
      </c>
      <c r="AE6165" s="5">
        <v>89.3</v>
      </c>
      <c r="AF6165" s="2">
        <v>0</v>
      </c>
      <c r="AG6165" s="2" t="s">
        <v>77</v>
      </c>
      <c r="AH6165" s="2">
        <v>18</v>
      </c>
      <c r="AI6165" s="6" t="str">
        <f t="shared" si="288"/>
        <v>25-34</v>
      </c>
      <c r="AJ6165" s="11">
        <f>YEAR(tbl_LoanData[[#This Row],[Application Date]])</f>
        <v>2025</v>
      </c>
      <c r="AK6165" s="11" t="str">
        <f>TEXT(tbl_LoanData[[#This Row],[Application Date]],"MMMM")</f>
        <v>December</v>
      </c>
      <c r="AL6165" s="12">
        <f>DATE(YEAR(tbl_LoanData[[#This Row],[Application Date]]),MONTH(tbl_LoanData[[#This Row],[Application Date]]),1)</f>
        <v>45992</v>
      </c>
      <c r="AM6165" s="14">
        <f ca="1">IF(AND(tbl_LoanData[[#This Row],[Application Date]]&gt;=EOMONTH(TODAY(),-1)+1,tbl_LoanData[[#This Row],[Application Date]]&lt;=TODAY()),tbl_LoanData[[#This Row],[Loan Amount]],0)</f>
        <v>0</v>
      </c>
      <c r="AN6165" s="14">
        <f>tbl_LoanData[[#This Row],[Amount Paid]]-(Q6165-X6165)</f>
        <v>307497.06000000006</v>
      </c>
      <c r="AO6165" s="14">
        <f>IF(tbl_LoanData[[#This Row],[Application Status]]="Approved",1,0)</f>
        <v>1</v>
      </c>
      <c r="AP6165" s="22" t="str">
        <f t="shared" ca="1" si="289"/>
        <v/>
      </c>
      <c r="AQ6165" s="22" t="str">
        <f t="shared" ca="1" si="290"/>
        <v/>
      </c>
    </row>
    <row r="6166" spans="1:43" ht="14.4" customHeight="1" x14ac:dyDescent="0.3">
      <c r="A6166" s="2" t="s">
        <v>2761</v>
      </c>
      <c r="B6166" s="2" t="s">
        <v>2762</v>
      </c>
      <c r="C6166" s="2" t="s">
        <v>331</v>
      </c>
      <c r="D6166" s="2" t="s">
        <v>182</v>
      </c>
      <c r="E6166" s="2" t="s">
        <v>293</v>
      </c>
      <c r="F6166" s="2">
        <v>56</v>
      </c>
      <c r="G6166" s="2" t="s">
        <v>83</v>
      </c>
      <c r="H6166" s="2" t="s">
        <v>93</v>
      </c>
      <c r="I6166" s="2" t="s">
        <v>50</v>
      </c>
      <c r="J6166" s="3">
        <v>46015</v>
      </c>
      <c r="K6166" s="3">
        <v>46032</v>
      </c>
      <c r="L6166" s="2" t="s">
        <v>40</v>
      </c>
      <c r="M6166" s="2" t="s">
        <v>71</v>
      </c>
      <c r="N6166" s="2" t="s">
        <v>137</v>
      </c>
      <c r="O6166" s="4">
        <v>1005000</v>
      </c>
      <c r="P6166" s="4">
        <v>359200</v>
      </c>
      <c r="Q6166" s="4">
        <v>645800</v>
      </c>
      <c r="R6166" s="2">
        <v>48</v>
      </c>
      <c r="S6166" s="5">
        <v>10.08</v>
      </c>
      <c r="T6166" s="4">
        <v>18878.89</v>
      </c>
      <c r="U6166" s="2" t="s">
        <v>73</v>
      </c>
      <c r="V6166" s="2" t="s">
        <v>74</v>
      </c>
      <c r="W6166" s="4">
        <v>113273.34</v>
      </c>
      <c r="X6166" s="4">
        <v>792913.22</v>
      </c>
      <c r="Y6166" s="4">
        <v>906186.56</v>
      </c>
      <c r="Z6166" s="2">
        <v>28</v>
      </c>
      <c r="AA6166" s="2" t="s">
        <v>57</v>
      </c>
      <c r="AB6166" s="2" t="s">
        <v>15735</v>
      </c>
      <c r="AC6166" s="2" t="s">
        <v>87</v>
      </c>
      <c r="AD6166" s="2" t="s">
        <v>76</v>
      </c>
      <c r="AE6166" s="5">
        <v>64.260000000000005</v>
      </c>
      <c r="AF6166" s="2">
        <v>1</v>
      </c>
      <c r="AG6166" s="2" t="s">
        <v>77</v>
      </c>
      <c r="AH6166" s="2">
        <v>17</v>
      </c>
      <c r="AI6166" s="6" t="str">
        <f t="shared" si="288"/>
        <v>55-64</v>
      </c>
      <c r="AJ6166" s="11">
        <f>YEAR(tbl_LoanData[[#This Row],[Application Date]])</f>
        <v>2025</v>
      </c>
      <c r="AK6166" s="11" t="str">
        <f>TEXT(tbl_LoanData[[#This Row],[Application Date]],"MMMM")</f>
        <v>December</v>
      </c>
      <c r="AL6166" s="12">
        <f>DATE(YEAR(tbl_LoanData[[#This Row],[Application Date]]),MONTH(tbl_LoanData[[#This Row],[Application Date]]),1)</f>
        <v>45992</v>
      </c>
      <c r="AM6166" s="14">
        <f ca="1">IF(AND(tbl_LoanData[[#This Row],[Application Date]]&gt;=EOMONTH(TODAY(),-1)+1,tbl_LoanData[[#This Row],[Application Date]]&lt;=TODAY()),tbl_LoanData[[#This Row],[Loan Amount]],0)</f>
        <v>0</v>
      </c>
      <c r="AN6166" s="14">
        <f>tbl_LoanData[[#This Row],[Amount Paid]]-(Q6166-X6166)</f>
        <v>260386.55999999997</v>
      </c>
      <c r="AO6166" s="14">
        <f>IF(tbl_LoanData[[#This Row],[Application Status]]="Approved",1,0)</f>
        <v>1</v>
      </c>
      <c r="AP6166" s="22" t="str">
        <f t="shared" ca="1" si="289"/>
        <v/>
      </c>
      <c r="AQ6166" s="22" t="str">
        <f t="shared" ca="1" si="290"/>
        <v/>
      </c>
    </row>
    <row r="6167" spans="1:43" ht="14.4" customHeight="1" x14ac:dyDescent="0.3">
      <c r="A6167" s="2" t="s">
        <v>2887</v>
      </c>
      <c r="B6167" s="2" t="s">
        <v>2888</v>
      </c>
      <c r="C6167" s="2" t="s">
        <v>515</v>
      </c>
      <c r="D6167" s="2" t="s">
        <v>189</v>
      </c>
      <c r="E6167" s="2" t="s">
        <v>232</v>
      </c>
      <c r="F6167" s="2">
        <v>34</v>
      </c>
      <c r="G6167" s="2" t="s">
        <v>69</v>
      </c>
      <c r="H6167" s="2" t="s">
        <v>259</v>
      </c>
      <c r="I6167" s="2" t="s">
        <v>43</v>
      </c>
      <c r="J6167" s="3">
        <v>45995</v>
      </c>
      <c r="K6167" s="3"/>
      <c r="L6167" s="2" t="s">
        <v>37</v>
      </c>
      <c r="M6167" s="2" t="s">
        <v>104</v>
      </c>
      <c r="N6167" s="2" t="s">
        <v>286</v>
      </c>
      <c r="O6167" s="4">
        <v>92000</v>
      </c>
      <c r="P6167" s="4">
        <v>32200</v>
      </c>
      <c r="Q6167" s="4">
        <v>59800</v>
      </c>
      <c r="R6167" s="2">
        <v>36</v>
      </c>
      <c r="S6167" s="5">
        <v>13.84</v>
      </c>
      <c r="T6167" s="4">
        <v>2350.8000000000002</v>
      </c>
      <c r="U6167" s="2" t="s">
        <v>96</v>
      </c>
      <c r="V6167" s="2" t="s">
        <v>97</v>
      </c>
      <c r="W6167" s="4">
        <v>0</v>
      </c>
      <c r="X6167" s="4">
        <v>0</v>
      </c>
      <c r="Y6167" s="4">
        <v>84628.96</v>
      </c>
      <c r="Z6167" s="2">
        <v>0</v>
      </c>
      <c r="AA6167" s="2" t="s">
        <v>97</v>
      </c>
      <c r="AB6167" s="2" t="s">
        <v>15733</v>
      </c>
      <c r="AC6167" s="2" t="s">
        <v>332</v>
      </c>
      <c r="AD6167" s="2" t="s">
        <v>76</v>
      </c>
      <c r="AE6167" s="5">
        <v>65</v>
      </c>
      <c r="AF6167" s="2">
        <v>0</v>
      </c>
      <c r="AG6167" s="2" t="s">
        <v>97</v>
      </c>
      <c r="AH6167" s="2"/>
      <c r="AI6167" s="6" t="str">
        <f t="shared" si="288"/>
        <v>25-34</v>
      </c>
      <c r="AJ6167" s="11">
        <f>YEAR(tbl_LoanData[[#This Row],[Application Date]])</f>
        <v>2025</v>
      </c>
      <c r="AK6167" s="11" t="str">
        <f>TEXT(tbl_LoanData[[#This Row],[Application Date]],"MMMM")</f>
        <v>December</v>
      </c>
      <c r="AL6167" s="12">
        <f>DATE(YEAR(tbl_LoanData[[#This Row],[Application Date]]),MONTH(tbl_LoanData[[#This Row],[Application Date]]),1)</f>
        <v>45992</v>
      </c>
      <c r="AM6167" s="14">
        <f ca="1">IF(AND(tbl_LoanData[[#This Row],[Application Date]]&gt;=EOMONTH(TODAY(),-1)+1,tbl_LoanData[[#This Row],[Application Date]]&lt;=TODAY()),tbl_LoanData[[#This Row],[Loan Amount]],0)</f>
        <v>0</v>
      </c>
      <c r="AN6167" s="14">
        <f>tbl_LoanData[[#This Row],[Amount Paid]]-(Q6167-X6167)</f>
        <v>-59800</v>
      </c>
      <c r="AO6167" s="14">
        <f>IF(tbl_LoanData[[#This Row],[Application Status]]="Approved",1,0)</f>
        <v>0</v>
      </c>
      <c r="AP6167" s="22" t="str">
        <f t="shared" ca="1" si="289"/>
        <v/>
      </c>
      <c r="AQ6167" s="22" t="str">
        <f t="shared" ca="1" si="290"/>
        <v/>
      </c>
    </row>
    <row r="6168" spans="1:43" ht="14.4" customHeight="1" x14ac:dyDescent="0.3">
      <c r="A6168" s="2" t="s">
        <v>2955</v>
      </c>
      <c r="B6168" s="2" t="s">
        <v>2956</v>
      </c>
      <c r="C6168" s="2" t="s">
        <v>264</v>
      </c>
      <c r="D6168" s="2" t="s">
        <v>268</v>
      </c>
      <c r="E6168" s="2" t="s">
        <v>68</v>
      </c>
      <c r="F6168" s="2">
        <v>58</v>
      </c>
      <c r="G6168" s="2" t="s">
        <v>83</v>
      </c>
      <c r="H6168" s="2" t="s">
        <v>228</v>
      </c>
      <c r="I6168" s="2" t="s">
        <v>43</v>
      </c>
      <c r="J6168" s="3">
        <v>46017</v>
      </c>
      <c r="K6168" s="3"/>
      <c r="L6168" s="2" t="s">
        <v>36</v>
      </c>
      <c r="M6168" s="2" t="s">
        <v>71</v>
      </c>
      <c r="N6168" s="2" t="s">
        <v>162</v>
      </c>
      <c r="O6168" s="4">
        <v>1751000</v>
      </c>
      <c r="P6168" s="4">
        <v>554200</v>
      </c>
      <c r="Q6168" s="4">
        <v>1196800</v>
      </c>
      <c r="R6168" s="2">
        <v>24</v>
      </c>
      <c r="S6168" s="5">
        <v>13.89</v>
      </c>
      <c r="T6168" s="4">
        <v>63719.63</v>
      </c>
      <c r="U6168" s="2" t="s">
        <v>113</v>
      </c>
      <c r="V6168" s="2" t="s">
        <v>97</v>
      </c>
      <c r="W6168" s="4">
        <v>0</v>
      </c>
      <c r="X6168" s="4">
        <v>0</v>
      </c>
      <c r="Y6168" s="4">
        <v>1529271.04</v>
      </c>
      <c r="Z6168" s="2">
        <v>0</v>
      </c>
      <c r="AA6168" s="2" t="s">
        <v>97</v>
      </c>
      <c r="AB6168" s="2" t="s">
        <v>15731</v>
      </c>
      <c r="AC6168" s="2" t="s">
        <v>146</v>
      </c>
      <c r="AD6168" s="2" t="s">
        <v>76</v>
      </c>
      <c r="AE6168" s="5">
        <v>68.349999999999994</v>
      </c>
      <c r="AF6168" s="2">
        <v>0</v>
      </c>
      <c r="AG6168" s="2" t="s">
        <v>97</v>
      </c>
      <c r="AH6168" s="2"/>
      <c r="AI6168" s="6" t="str">
        <f t="shared" si="288"/>
        <v>55-64</v>
      </c>
      <c r="AJ6168" s="11">
        <f>YEAR(tbl_LoanData[[#This Row],[Application Date]])</f>
        <v>2025</v>
      </c>
      <c r="AK6168" s="11" t="str">
        <f>TEXT(tbl_LoanData[[#This Row],[Application Date]],"MMMM")</f>
        <v>December</v>
      </c>
      <c r="AL6168" s="12">
        <f>DATE(YEAR(tbl_LoanData[[#This Row],[Application Date]]),MONTH(tbl_LoanData[[#This Row],[Application Date]]),1)</f>
        <v>45992</v>
      </c>
      <c r="AM6168" s="14">
        <f ca="1">IF(AND(tbl_LoanData[[#This Row],[Application Date]]&gt;=EOMONTH(TODAY(),-1)+1,tbl_LoanData[[#This Row],[Application Date]]&lt;=TODAY()),tbl_LoanData[[#This Row],[Loan Amount]],0)</f>
        <v>0</v>
      </c>
      <c r="AN6168" s="14">
        <f>tbl_LoanData[[#This Row],[Amount Paid]]-(Q6168-X6168)</f>
        <v>-1196800</v>
      </c>
      <c r="AO6168" s="14">
        <f>IF(tbl_LoanData[[#This Row],[Application Status]]="Approved",1,0)</f>
        <v>0</v>
      </c>
      <c r="AP6168" s="22" t="str">
        <f t="shared" ca="1" si="289"/>
        <v/>
      </c>
      <c r="AQ6168" s="22" t="str">
        <f t="shared" ca="1" si="290"/>
        <v/>
      </c>
    </row>
    <row r="6169" spans="1:43" ht="14.4" customHeight="1" x14ac:dyDescent="0.3">
      <c r="A6169" s="2" t="s">
        <v>3033</v>
      </c>
      <c r="B6169" s="2" t="s">
        <v>3034</v>
      </c>
      <c r="C6169" s="2" t="s">
        <v>240</v>
      </c>
      <c r="D6169" s="2" t="s">
        <v>101</v>
      </c>
      <c r="E6169" s="2" t="s">
        <v>67</v>
      </c>
      <c r="F6169" s="2">
        <v>60</v>
      </c>
      <c r="G6169" s="2" t="s">
        <v>83</v>
      </c>
      <c r="H6169" s="2" t="s">
        <v>177</v>
      </c>
      <c r="I6169" s="2" t="s">
        <v>43</v>
      </c>
      <c r="J6169" s="3">
        <v>46018</v>
      </c>
      <c r="K6169" s="3">
        <v>46020</v>
      </c>
      <c r="L6169" s="2" t="s">
        <v>36</v>
      </c>
      <c r="M6169" s="2" t="s">
        <v>94</v>
      </c>
      <c r="N6169" s="2" t="s">
        <v>212</v>
      </c>
      <c r="O6169" s="4">
        <v>1452000</v>
      </c>
      <c r="P6169" s="4">
        <v>499700</v>
      </c>
      <c r="Q6169" s="4">
        <v>952300</v>
      </c>
      <c r="R6169" s="2">
        <v>48</v>
      </c>
      <c r="S6169" s="5">
        <v>14.76</v>
      </c>
      <c r="T6169" s="4">
        <v>31552.87</v>
      </c>
      <c r="U6169" s="2" t="s">
        <v>73</v>
      </c>
      <c r="V6169" s="2" t="s">
        <v>74</v>
      </c>
      <c r="W6169" s="4">
        <v>157764.35</v>
      </c>
      <c r="X6169" s="4">
        <v>1356773.57</v>
      </c>
      <c r="Y6169" s="4">
        <v>1514537.92</v>
      </c>
      <c r="Z6169" s="2">
        <v>56</v>
      </c>
      <c r="AA6169" s="2" t="s">
        <v>58</v>
      </c>
      <c r="AB6169" s="2" t="s">
        <v>15733</v>
      </c>
      <c r="AC6169" s="2" t="s">
        <v>121</v>
      </c>
      <c r="AD6169" s="2" t="s">
        <v>76</v>
      </c>
      <c r="AE6169" s="5">
        <v>65.59</v>
      </c>
      <c r="AF6169" s="2">
        <v>2</v>
      </c>
      <c r="AG6169" s="2" t="s">
        <v>15718</v>
      </c>
      <c r="AH6169" s="2">
        <v>2</v>
      </c>
      <c r="AI6169" s="6" t="str">
        <f t="shared" si="288"/>
        <v>55-64</v>
      </c>
      <c r="AJ6169" s="11">
        <f>YEAR(tbl_LoanData[[#This Row],[Application Date]])</f>
        <v>2025</v>
      </c>
      <c r="AK6169" s="11" t="str">
        <f>TEXT(tbl_LoanData[[#This Row],[Application Date]],"MMMM")</f>
        <v>December</v>
      </c>
      <c r="AL6169" s="12">
        <f>DATE(YEAR(tbl_LoanData[[#This Row],[Application Date]]),MONTH(tbl_LoanData[[#This Row],[Application Date]]),1)</f>
        <v>45992</v>
      </c>
      <c r="AM6169" s="14">
        <f ca="1">IF(AND(tbl_LoanData[[#This Row],[Application Date]]&gt;=EOMONTH(TODAY(),-1)+1,tbl_LoanData[[#This Row],[Application Date]]&lt;=TODAY()),tbl_LoanData[[#This Row],[Loan Amount]],0)</f>
        <v>0</v>
      </c>
      <c r="AN6169" s="14">
        <f>tbl_LoanData[[#This Row],[Amount Paid]]-(Q6169-X6169)</f>
        <v>562237.92000000004</v>
      </c>
      <c r="AO6169" s="14">
        <f>IF(tbl_LoanData[[#This Row],[Application Status]]="Approved",1,0)</f>
        <v>1</v>
      </c>
      <c r="AP6169" s="22" t="str">
        <f t="shared" ca="1" si="289"/>
        <v/>
      </c>
      <c r="AQ6169" s="22" t="str">
        <f t="shared" ca="1" si="290"/>
        <v/>
      </c>
    </row>
    <row r="6170" spans="1:43" ht="14.4" customHeight="1" x14ac:dyDescent="0.3">
      <c r="A6170" s="2" t="s">
        <v>3053</v>
      </c>
      <c r="B6170" s="2" t="s">
        <v>3054</v>
      </c>
      <c r="C6170" s="2" t="s">
        <v>171</v>
      </c>
      <c r="D6170" s="2" t="s">
        <v>204</v>
      </c>
      <c r="E6170" s="2" t="s">
        <v>91</v>
      </c>
      <c r="F6170" s="2">
        <v>25</v>
      </c>
      <c r="G6170" s="2" t="s">
        <v>69</v>
      </c>
      <c r="H6170" s="2" t="s">
        <v>259</v>
      </c>
      <c r="I6170" s="2" t="s">
        <v>43</v>
      </c>
      <c r="J6170" s="3">
        <v>45996</v>
      </c>
      <c r="K6170" s="3">
        <v>46017</v>
      </c>
      <c r="L6170" s="2" t="s">
        <v>40</v>
      </c>
      <c r="M6170" s="2" t="s">
        <v>94</v>
      </c>
      <c r="N6170" s="2" t="s">
        <v>4</v>
      </c>
      <c r="O6170" s="4">
        <v>1382000</v>
      </c>
      <c r="P6170" s="4">
        <v>394700</v>
      </c>
      <c r="Q6170" s="4">
        <v>987300</v>
      </c>
      <c r="R6170" s="2">
        <v>48</v>
      </c>
      <c r="S6170" s="5">
        <v>9.41</v>
      </c>
      <c r="T6170" s="4">
        <v>28310.83</v>
      </c>
      <c r="U6170" s="2" t="s">
        <v>73</v>
      </c>
      <c r="V6170" s="2" t="s">
        <v>74</v>
      </c>
      <c r="W6170" s="4">
        <v>169864.98</v>
      </c>
      <c r="X6170" s="4">
        <v>1189054.74</v>
      </c>
      <c r="Y6170" s="4">
        <v>1358919.72</v>
      </c>
      <c r="Z6170" s="2">
        <v>32</v>
      </c>
      <c r="AA6170" s="2" t="s">
        <v>58</v>
      </c>
      <c r="AB6170" s="2" t="s">
        <v>15733</v>
      </c>
      <c r="AC6170" s="2" t="s">
        <v>129</v>
      </c>
      <c r="AD6170" s="2" t="s">
        <v>76</v>
      </c>
      <c r="AE6170" s="5">
        <v>71.44</v>
      </c>
      <c r="AF6170" s="2">
        <v>1</v>
      </c>
      <c r="AG6170" s="2" t="s">
        <v>15718</v>
      </c>
      <c r="AH6170" s="2">
        <v>21</v>
      </c>
      <c r="AI6170" s="6" t="str">
        <f t="shared" si="288"/>
        <v>25-34</v>
      </c>
      <c r="AJ6170" s="11">
        <f>YEAR(tbl_LoanData[[#This Row],[Application Date]])</f>
        <v>2025</v>
      </c>
      <c r="AK6170" s="11" t="str">
        <f>TEXT(tbl_LoanData[[#This Row],[Application Date]],"MMMM")</f>
        <v>December</v>
      </c>
      <c r="AL6170" s="12">
        <f>DATE(YEAR(tbl_LoanData[[#This Row],[Application Date]]),MONTH(tbl_LoanData[[#This Row],[Application Date]]),1)</f>
        <v>45992</v>
      </c>
      <c r="AM6170" s="14">
        <f ca="1">IF(AND(tbl_LoanData[[#This Row],[Application Date]]&gt;=EOMONTH(TODAY(),-1)+1,tbl_LoanData[[#This Row],[Application Date]]&lt;=TODAY()),tbl_LoanData[[#This Row],[Loan Amount]],0)</f>
        <v>0</v>
      </c>
      <c r="AN6170" s="14">
        <f>tbl_LoanData[[#This Row],[Amount Paid]]-(Q6170-X6170)</f>
        <v>371619.72</v>
      </c>
      <c r="AO6170" s="14">
        <f>IF(tbl_LoanData[[#This Row],[Application Status]]="Approved",1,0)</f>
        <v>1</v>
      </c>
      <c r="AP6170" s="22" t="str">
        <f t="shared" ca="1" si="289"/>
        <v/>
      </c>
      <c r="AQ6170" s="22" t="str">
        <f t="shared" ca="1" si="290"/>
        <v/>
      </c>
    </row>
    <row r="6171" spans="1:43" ht="14.4" customHeight="1" x14ac:dyDescent="0.3">
      <c r="A6171" s="2" t="s">
        <v>3199</v>
      </c>
      <c r="B6171" s="2" t="s">
        <v>3200</v>
      </c>
      <c r="C6171" s="2" t="s">
        <v>90</v>
      </c>
      <c r="D6171" s="2" t="s">
        <v>204</v>
      </c>
      <c r="E6171" s="2" t="s">
        <v>394</v>
      </c>
      <c r="F6171" s="2">
        <v>64</v>
      </c>
      <c r="G6171" s="2" t="s">
        <v>69</v>
      </c>
      <c r="H6171" s="2" t="s">
        <v>565</v>
      </c>
      <c r="I6171" s="2" t="s">
        <v>47</v>
      </c>
      <c r="J6171" s="3">
        <v>46020</v>
      </c>
      <c r="K6171" s="3">
        <v>46041</v>
      </c>
      <c r="L6171" s="2" t="s">
        <v>38</v>
      </c>
      <c r="M6171" s="2" t="s">
        <v>144</v>
      </c>
      <c r="N6171" s="2" t="s">
        <v>382</v>
      </c>
      <c r="O6171" s="4">
        <v>1725000</v>
      </c>
      <c r="P6171" s="4">
        <v>278900</v>
      </c>
      <c r="Q6171" s="4">
        <v>1446100</v>
      </c>
      <c r="R6171" s="2">
        <v>24</v>
      </c>
      <c r="S6171" s="5">
        <v>14.78</v>
      </c>
      <c r="T6171" s="4">
        <v>78065.3</v>
      </c>
      <c r="U6171" s="2" t="s">
        <v>73</v>
      </c>
      <c r="V6171" s="2" t="s">
        <v>74</v>
      </c>
      <c r="W6171" s="4">
        <v>546457.1</v>
      </c>
      <c r="X6171" s="4">
        <v>1327110.06</v>
      </c>
      <c r="Y6171" s="4">
        <v>1873567.16</v>
      </c>
      <c r="Z6171" s="2">
        <v>0</v>
      </c>
      <c r="AA6171" s="2" t="s">
        <v>56</v>
      </c>
      <c r="AB6171" s="2" t="s">
        <v>15728</v>
      </c>
      <c r="AC6171" s="2" t="s">
        <v>87</v>
      </c>
      <c r="AD6171" s="2" t="s">
        <v>76</v>
      </c>
      <c r="AE6171" s="5">
        <v>83.83</v>
      </c>
      <c r="AF6171" s="2">
        <v>0</v>
      </c>
      <c r="AG6171" s="2" t="s">
        <v>77</v>
      </c>
      <c r="AH6171" s="2">
        <v>21</v>
      </c>
      <c r="AI6171" s="6" t="str">
        <f t="shared" si="288"/>
        <v>55-64</v>
      </c>
      <c r="AJ6171" s="11">
        <f>YEAR(tbl_LoanData[[#This Row],[Application Date]])</f>
        <v>2025</v>
      </c>
      <c r="AK6171" s="11" t="str">
        <f>TEXT(tbl_LoanData[[#This Row],[Application Date]],"MMMM")</f>
        <v>December</v>
      </c>
      <c r="AL6171" s="12">
        <f>DATE(YEAR(tbl_LoanData[[#This Row],[Application Date]]),MONTH(tbl_LoanData[[#This Row],[Application Date]]),1)</f>
        <v>45992</v>
      </c>
      <c r="AM6171" s="14">
        <f ca="1">IF(AND(tbl_LoanData[[#This Row],[Application Date]]&gt;=EOMONTH(TODAY(),-1)+1,tbl_LoanData[[#This Row],[Application Date]]&lt;=TODAY()),tbl_LoanData[[#This Row],[Loan Amount]],0)</f>
        <v>0</v>
      </c>
      <c r="AN6171" s="14">
        <f>tbl_LoanData[[#This Row],[Amount Paid]]-(Q6171-X6171)</f>
        <v>427467.16000000003</v>
      </c>
      <c r="AO6171" s="14">
        <f>IF(tbl_LoanData[[#This Row],[Application Status]]="Approved",1,0)</f>
        <v>1</v>
      </c>
      <c r="AP6171" s="22" t="str">
        <f t="shared" ca="1" si="289"/>
        <v/>
      </c>
      <c r="AQ6171" s="22" t="str">
        <f t="shared" ca="1" si="290"/>
        <v/>
      </c>
    </row>
    <row r="6172" spans="1:43" ht="14.4" customHeight="1" x14ac:dyDescent="0.3">
      <c r="A6172" s="2" t="s">
        <v>3211</v>
      </c>
      <c r="B6172" s="2" t="s">
        <v>3212</v>
      </c>
      <c r="C6172" s="2" t="s">
        <v>1686</v>
      </c>
      <c r="D6172" s="2" t="s">
        <v>101</v>
      </c>
      <c r="E6172" s="2" t="s">
        <v>92</v>
      </c>
      <c r="F6172" s="2">
        <v>38</v>
      </c>
      <c r="G6172" s="2" t="s">
        <v>83</v>
      </c>
      <c r="H6172" s="2" t="s">
        <v>259</v>
      </c>
      <c r="I6172" s="2" t="s">
        <v>43</v>
      </c>
      <c r="J6172" s="3">
        <v>46022</v>
      </c>
      <c r="K6172" s="3">
        <v>46041</v>
      </c>
      <c r="L6172" s="2" t="s">
        <v>37</v>
      </c>
      <c r="M6172" s="2" t="s">
        <v>260</v>
      </c>
      <c r="N6172" s="2" t="s">
        <v>457</v>
      </c>
      <c r="O6172" s="4">
        <v>70000</v>
      </c>
      <c r="P6172" s="4">
        <v>21000</v>
      </c>
      <c r="Q6172" s="4">
        <v>49000</v>
      </c>
      <c r="R6172" s="2">
        <v>60</v>
      </c>
      <c r="S6172" s="5">
        <v>13.24</v>
      </c>
      <c r="T6172" s="4">
        <v>1357.3</v>
      </c>
      <c r="U6172" s="2" t="s">
        <v>73</v>
      </c>
      <c r="V6172" s="2" t="s">
        <v>74</v>
      </c>
      <c r="W6172" s="4">
        <v>9501.1</v>
      </c>
      <c r="X6172" s="4">
        <v>71936.899999999994</v>
      </c>
      <c r="Y6172" s="4">
        <v>81438</v>
      </c>
      <c r="Z6172" s="2">
        <v>0</v>
      </c>
      <c r="AA6172" s="2" t="s">
        <v>56</v>
      </c>
      <c r="AB6172" s="2" t="s">
        <v>15735</v>
      </c>
      <c r="AC6172" s="2" t="s">
        <v>146</v>
      </c>
      <c r="AD6172" s="2" t="s">
        <v>76</v>
      </c>
      <c r="AE6172" s="5">
        <v>70</v>
      </c>
      <c r="AF6172" s="2">
        <v>0</v>
      </c>
      <c r="AG6172" s="2" t="s">
        <v>77</v>
      </c>
      <c r="AH6172" s="2">
        <v>19</v>
      </c>
      <c r="AI6172" s="6" t="str">
        <f t="shared" si="288"/>
        <v>35-44</v>
      </c>
      <c r="AJ6172" s="11">
        <f>YEAR(tbl_LoanData[[#This Row],[Application Date]])</f>
        <v>2025</v>
      </c>
      <c r="AK6172" s="11" t="str">
        <f>TEXT(tbl_LoanData[[#This Row],[Application Date]],"MMMM")</f>
        <v>December</v>
      </c>
      <c r="AL6172" s="12">
        <f>DATE(YEAR(tbl_LoanData[[#This Row],[Application Date]]),MONTH(tbl_LoanData[[#This Row],[Application Date]]),1)</f>
        <v>45992</v>
      </c>
      <c r="AM6172" s="14">
        <f ca="1">IF(AND(tbl_LoanData[[#This Row],[Application Date]]&gt;=EOMONTH(TODAY(),-1)+1,tbl_LoanData[[#This Row],[Application Date]]&lt;=TODAY()),tbl_LoanData[[#This Row],[Loan Amount]],0)</f>
        <v>0</v>
      </c>
      <c r="AN6172" s="14">
        <f>tbl_LoanData[[#This Row],[Amount Paid]]-(Q6172-X6172)</f>
        <v>32437.999999999993</v>
      </c>
      <c r="AO6172" s="14">
        <f>IF(tbl_LoanData[[#This Row],[Application Status]]="Approved",1,0)</f>
        <v>1</v>
      </c>
      <c r="AP6172" s="22" t="str">
        <f t="shared" ca="1" si="289"/>
        <v/>
      </c>
      <c r="AQ6172" s="22" t="str">
        <f t="shared" ca="1" si="290"/>
        <v/>
      </c>
    </row>
    <row r="6173" spans="1:43" ht="14.4" customHeight="1" x14ac:dyDescent="0.3">
      <c r="A6173" s="2" t="s">
        <v>3461</v>
      </c>
      <c r="B6173" s="2" t="s">
        <v>3462</v>
      </c>
      <c r="C6173" s="2" t="s">
        <v>368</v>
      </c>
      <c r="D6173" s="2" t="s">
        <v>254</v>
      </c>
      <c r="E6173" s="2" t="s">
        <v>125</v>
      </c>
      <c r="F6173" s="2">
        <v>24</v>
      </c>
      <c r="G6173" s="2" t="s">
        <v>83</v>
      </c>
      <c r="H6173" s="2" t="s">
        <v>278</v>
      </c>
      <c r="I6173" s="2" t="s">
        <v>45</v>
      </c>
      <c r="J6173" s="3">
        <v>46022</v>
      </c>
      <c r="K6173" s="3">
        <v>46026</v>
      </c>
      <c r="L6173" s="2" t="s">
        <v>39</v>
      </c>
      <c r="M6173" s="2" t="s">
        <v>167</v>
      </c>
      <c r="N6173" s="2" t="s">
        <v>168</v>
      </c>
      <c r="O6173" s="4">
        <v>1489000</v>
      </c>
      <c r="P6173" s="4">
        <v>268700</v>
      </c>
      <c r="Q6173" s="4">
        <v>1220300</v>
      </c>
      <c r="R6173" s="2">
        <v>36</v>
      </c>
      <c r="S6173" s="5">
        <v>10.31</v>
      </c>
      <c r="T6173" s="4">
        <v>44381.63</v>
      </c>
      <c r="U6173" s="2" t="s">
        <v>73</v>
      </c>
      <c r="V6173" s="2" t="s">
        <v>74</v>
      </c>
      <c r="W6173" s="4">
        <v>310671.40999999997</v>
      </c>
      <c r="X6173" s="4">
        <v>1287067.3799999999</v>
      </c>
      <c r="Y6173" s="4">
        <v>1597738.79</v>
      </c>
      <c r="Z6173" s="2">
        <v>0</v>
      </c>
      <c r="AA6173" s="2" t="s">
        <v>56</v>
      </c>
      <c r="AB6173" s="2" t="s">
        <v>15732</v>
      </c>
      <c r="AC6173" s="2" t="s">
        <v>121</v>
      </c>
      <c r="AD6173" s="2" t="s">
        <v>76</v>
      </c>
      <c r="AE6173" s="5">
        <v>81.95</v>
      </c>
      <c r="AF6173" s="2">
        <v>0</v>
      </c>
      <c r="AG6173" s="2" t="s">
        <v>77</v>
      </c>
      <c r="AH6173" s="2">
        <v>4</v>
      </c>
      <c r="AI6173" s="6" t="str">
        <f t="shared" si="288"/>
        <v>18-24</v>
      </c>
      <c r="AJ6173" s="11">
        <f>YEAR(tbl_LoanData[[#This Row],[Application Date]])</f>
        <v>2025</v>
      </c>
      <c r="AK6173" s="11" t="str">
        <f>TEXT(tbl_LoanData[[#This Row],[Application Date]],"MMMM")</f>
        <v>December</v>
      </c>
      <c r="AL6173" s="12">
        <f>DATE(YEAR(tbl_LoanData[[#This Row],[Application Date]]),MONTH(tbl_LoanData[[#This Row],[Application Date]]),1)</f>
        <v>45992</v>
      </c>
      <c r="AM6173" s="14">
        <f ca="1">IF(AND(tbl_LoanData[[#This Row],[Application Date]]&gt;=EOMONTH(TODAY(),-1)+1,tbl_LoanData[[#This Row],[Application Date]]&lt;=TODAY()),tbl_LoanData[[#This Row],[Loan Amount]],0)</f>
        <v>0</v>
      </c>
      <c r="AN6173" s="14">
        <f>tbl_LoanData[[#This Row],[Amount Paid]]-(Q6173-X6173)</f>
        <v>377438.78999999986</v>
      </c>
      <c r="AO6173" s="14">
        <f>IF(tbl_LoanData[[#This Row],[Application Status]]="Approved",1,0)</f>
        <v>1</v>
      </c>
      <c r="AP6173" s="22" t="str">
        <f t="shared" ca="1" si="289"/>
        <v/>
      </c>
      <c r="AQ6173" s="22" t="str">
        <f t="shared" ca="1" si="290"/>
        <v/>
      </c>
    </row>
    <row r="6174" spans="1:43" x14ac:dyDescent="0.3">
      <c r="A6174" s="2" t="s">
        <v>3495</v>
      </c>
      <c r="B6174" s="2" t="s">
        <v>3496</v>
      </c>
      <c r="C6174" s="2" t="s">
        <v>429</v>
      </c>
      <c r="D6174" s="2" t="s">
        <v>176</v>
      </c>
      <c r="E6174" s="2" t="s">
        <v>255</v>
      </c>
      <c r="F6174" s="2">
        <v>53</v>
      </c>
      <c r="G6174" s="2" t="s">
        <v>83</v>
      </c>
      <c r="H6174" s="2" t="s">
        <v>126</v>
      </c>
      <c r="I6174" s="2" t="s">
        <v>44</v>
      </c>
      <c r="J6174" s="3">
        <v>46018</v>
      </c>
      <c r="K6174" s="3">
        <v>46026</v>
      </c>
      <c r="L6174" s="2" t="s">
        <v>38</v>
      </c>
      <c r="M6174" s="2" t="s">
        <v>85</v>
      </c>
      <c r="N6174" s="2" t="s">
        <v>314</v>
      </c>
      <c r="O6174" s="4">
        <v>1851000</v>
      </c>
      <c r="P6174" s="4">
        <v>521500</v>
      </c>
      <c r="Q6174" s="4">
        <v>1329500</v>
      </c>
      <c r="R6174" s="2">
        <v>24</v>
      </c>
      <c r="S6174" s="5">
        <v>13.42</v>
      </c>
      <c r="T6174" s="4">
        <v>70264.08</v>
      </c>
      <c r="U6174" s="2" t="s">
        <v>73</v>
      </c>
      <c r="V6174" s="2" t="s">
        <v>74</v>
      </c>
      <c r="W6174" s="4">
        <v>491848.56</v>
      </c>
      <c r="X6174" s="4">
        <v>1194489.24</v>
      </c>
      <c r="Y6174" s="4">
        <v>1686337.8</v>
      </c>
      <c r="Z6174" s="2">
        <v>0</v>
      </c>
      <c r="AA6174" s="2" t="s">
        <v>56</v>
      </c>
      <c r="AB6174" s="2" t="s">
        <v>15728</v>
      </c>
      <c r="AC6174" s="2" t="s">
        <v>138</v>
      </c>
      <c r="AD6174" s="2" t="s">
        <v>76</v>
      </c>
      <c r="AE6174" s="5">
        <v>71.83</v>
      </c>
      <c r="AF6174" s="2">
        <v>0</v>
      </c>
      <c r="AG6174" s="2" t="s">
        <v>77</v>
      </c>
      <c r="AH6174" s="2">
        <v>8</v>
      </c>
      <c r="AI6174" s="6" t="str">
        <f t="shared" si="288"/>
        <v>45-54</v>
      </c>
      <c r="AJ6174" s="11">
        <f>YEAR(tbl_LoanData[[#This Row],[Application Date]])</f>
        <v>2025</v>
      </c>
      <c r="AK6174" s="11" t="str">
        <f>TEXT(tbl_LoanData[[#This Row],[Application Date]],"MMMM")</f>
        <v>December</v>
      </c>
      <c r="AL6174" s="12">
        <f>DATE(YEAR(tbl_LoanData[[#This Row],[Application Date]]),MONTH(tbl_LoanData[[#This Row],[Application Date]]),1)</f>
        <v>45992</v>
      </c>
      <c r="AM6174" s="14">
        <f ca="1">IF(AND(tbl_LoanData[[#This Row],[Application Date]]&gt;=EOMONTH(TODAY(),-1)+1,tbl_LoanData[[#This Row],[Application Date]]&lt;=TODAY()),tbl_LoanData[[#This Row],[Loan Amount]],0)</f>
        <v>0</v>
      </c>
      <c r="AN6174" s="14">
        <f>tbl_LoanData[[#This Row],[Amount Paid]]-(Q6174-X6174)</f>
        <v>356837.8</v>
      </c>
      <c r="AO6174" s="14">
        <f>IF(tbl_LoanData[[#This Row],[Application Status]]="Approved",1,0)</f>
        <v>1</v>
      </c>
      <c r="AP6174" s="22" t="str">
        <f t="shared" ca="1" si="289"/>
        <v/>
      </c>
      <c r="AQ6174" s="22" t="str">
        <f t="shared" ca="1" si="290"/>
        <v/>
      </c>
    </row>
    <row r="6175" spans="1:43" ht="14.4" customHeight="1" x14ac:dyDescent="0.3">
      <c r="A6175" s="2" t="s">
        <v>3579</v>
      </c>
      <c r="B6175" s="2" t="s">
        <v>3580</v>
      </c>
      <c r="C6175" s="2" t="s">
        <v>198</v>
      </c>
      <c r="D6175" s="2" t="s">
        <v>209</v>
      </c>
      <c r="E6175" s="2" t="s">
        <v>82</v>
      </c>
      <c r="F6175" s="2">
        <v>21</v>
      </c>
      <c r="G6175" s="2" t="s">
        <v>69</v>
      </c>
      <c r="H6175" s="2" t="s">
        <v>103</v>
      </c>
      <c r="I6175" s="2" t="s">
        <v>43</v>
      </c>
      <c r="J6175" s="3">
        <v>45994</v>
      </c>
      <c r="K6175" s="3">
        <v>46012</v>
      </c>
      <c r="L6175" s="2" t="s">
        <v>36</v>
      </c>
      <c r="M6175" s="2" t="s">
        <v>111</v>
      </c>
      <c r="N6175" s="2" t="s">
        <v>350</v>
      </c>
      <c r="O6175" s="4">
        <v>1388000</v>
      </c>
      <c r="P6175" s="4">
        <v>521400</v>
      </c>
      <c r="Q6175" s="4">
        <v>866600</v>
      </c>
      <c r="R6175" s="2">
        <v>18</v>
      </c>
      <c r="S6175" s="5">
        <v>6.06</v>
      </c>
      <c r="T6175" s="4">
        <v>52520.77</v>
      </c>
      <c r="U6175" s="2" t="s">
        <v>73</v>
      </c>
      <c r="V6175" s="2" t="s">
        <v>74</v>
      </c>
      <c r="W6175" s="4">
        <v>420166.16</v>
      </c>
      <c r="X6175" s="4">
        <v>525207.78</v>
      </c>
      <c r="Y6175" s="4">
        <v>945373.94</v>
      </c>
      <c r="Z6175" s="2">
        <v>0</v>
      </c>
      <c r="AA6175" s="2" t="s">
        <v>56</v>
      </c>
      <c r="AB6175" s="2" t="s">
        <v>15730</v>
      </c>
      <c r="AC6175" s="2" t="s">
        <v>75</v>
      </c>
      <c r="AD6175" s="2" t="s">
        <v>76</v>
      </c>
      <c r="AE6175" s="5">
        <v>62.44</v>
      </c>
      <c r="AF6175" s="2">
        <v>0</v>
      </c>
      <c r="AG6175" s="2" t="s">
        <v>77</v>
      </c>
      <c r="AH6175" s="2">
        <v>18</v>
      </c>
      <c r="AI6175" s="6" t="str">
        <f t="shared" si="288"/>
        <v>18-24</v>
      </c>
      <c r="AJ6175" s="11">
        <f>YEAR(tbl_LoanData[[#This Row],[Application Date]])</f>
        <v>2025</v>
      </c>
      <c r="AK6175" s="11" t="str">
        <f>TEXT(tbl_LoanData[[#This Row],[Application Date]],"MMMM")</f>
        <v>December</v>
      </c>
      <c r="AL6175" s="12">
        <f>DATE(YEAR(tbl_LoanData[[#This Row],[Application Date]]),MONTH(tbl_LoanData[[#This Row],[Application Date]]),1)</f>
        <v>45992</v>
      </c>
      <c r="AM6175" s="14">
        <f ca="1">IF(AND(tbl_LoanData[[#This Row],[Application Date]]&gt;=EOMONTH(TODAY(),-1)+1,tbl_LoanData[[#This Row],[Application Date]]&lt;=TODAY()),tbl_LoanData[[#This Row],[Loan Amount]],0)</f>
        <v>0</v>
      </c>
      <c r="AN6175" s="14">
        <f>tbl_LoanData[[#This Row],[Amount Paid]]-(Q6175-X6175)</f>
        <v>78773.94</v>
      </c>
      <c r="AO6175" s="14">
        <f>IF(tbl_LoanData[[#This Row],[Application Status]]="Approved",1,0)</f>
        <v>1</v>
      </c>
      <c r="AP6175" s="22" t="str">
        <f t="shared" ca="1" si="289"/>
        <v/>
      </c>
      <c r="AQ6175" s="22" t="str">
        <f t="shared" ca="1" si="290"/>
        <v/>
      </c>
    </row>
    <row r="6176" spans="1:43" x14ac:dyDescent="0.3">
      <c r="A6176" s="2" t="s">
        <v>3663</v>
      </c>
      <c r="B6176" s="2" t="s">
        <v>3664</v>
      </c>
      <c r="C6176" s="2" t="s">
        <v>712</v>
      </c>
      <c r="D6176" s="2" t="s">
        <v>142</v>
      </c>
      <c r="E6176" s="2" t="s">
        <v>125</v>
      </c>
      <c r="F6176" s="2">
        <v>33</v>
      </c>
      <c r="G6176" s="2" t="s">
        <v>83</v>
      </c>
      <c r="H6176" s="2" t="s">
        <v>84</v>
      </c>
      <c r="I6176" s="2" t="s">
        <v>45</v>
      </c>
      <c r="J6176" s="3">
        <v>46000</v>
      </c>
      <c r="K6176" s="3">
        <v>46003</v>
      </c>
      <c r="L6176" s="2" t="s">
        <v>40</v>
      </c>
      <c r="M6176" s="2" t="s">
        <v>94</v>
      </c>
      <c r="N6176" s="2" t="s">
        <v>95</v>
      </c>
      <c r="O6176" s="4">
        <v>1360000</v>
      </c>
      <c r="P6176" s="4">
        <v>419000</v>
      </c>
      <c r="Q6176" s="4">
        <v>941000</v>
      </c>
      <c r="R6176" s="2">
        <v>48</v>
      </c>
      <c r="S6176" s="5">
        <v>13.95</v>
      </c>
      <c r="T6176" s="4">
        <v>30543.29</v>
      </c>
      <c r="U6176" s="2" t="s">
        <v>73</v>
      </c>
      <c r="V6176" s="2" t="s">
        <v>74</v>
      </c>
      <c r="W6176" s="4">
        <v>244346.32</v>
      </c>
      <c r="X6176" s="4">
        <v>1221731.68</v>
      </c>
      <c r="Y6176" s="4">
        <v>1466078</v>
      </c>
      <c r="Z6176" s="2">
        <v>0</v>
      </c>
      <c r="AA6176" s="2" t="s">
        <v>56</v>
      </c>
      <c r="AB6176" s="2" t="s">
        <v>15732</v>
      </c>
      <c r="AC6176" s="2" t="s">
        <v>75</v>
      </c>
      <c r="AD6176" s="2" t="s">
        <v>76</v>
      </c>
      <c r="AE6176" s="5">
        <v>69.19</v>
      </c>
      <c r="AF6176" s="2">
        <v>0</v>
      </c>
      <c r="AG6176" s="2" t="s">
        <v>77</v>
      </c>
      <c r="AH6176" s="2">
        <v>3</v>
      </c>
      <c r="AI6176" s="6" t="str">
        <f t="shared" si="288"/>
        <v>25-34</v>
      </c>
      <c r="AJ6176" s="11">
        <f>YEAR(tbl_LoanData[[#This Row],[Application Date]])</f>
        <v>2025</v>
      </c>
      <c r="AK6176" s="11" t="str">
        <f>TEXT(tbl_LoanData[[#This Row],[Application Date]],"MMMM")</f>
        <v>December</v>
      </c>
      <c r="AL6176" s="12">
        <f>DATE(YEAR(tbl_LoanData[[#This Row],[Application Date]]),MONTH(tbl_LoanData[[#This Row],[Application Date]]),1)</f>
        <v>45992</v>
      </c>
      <c r="AM6176" s="14">
        <f ca="1">IF(AND(tbl_LoanData[[#This Row],[Application Date]]&gt;=EOMONTH(TODAY(),-1)+1,tbl_LoanData[[#This Row],[Application Date]]&lt;=TODAY()),tbl_LoanData[[#This Row],[Loan Amount]],0)</f>
        <v>0</v>
      </c>
      <c r="AN6176" s="14">
        <f>tbl_LoanData[[#This Row],[Amount Paid]]-(Q6176-X6176)</f>
        <v>525078</v>
      </c>
      <c r="AO6176" s="14">
        <f>IF(tbl_LoanData[[#This Row],[Application Status]]="Approved",1,0)</f>
        <v>1</v>
      </c>
      <c r="AP6176" s="22" t="str">
        <f t="shared" ca="1" si="289"/>
        <v/>
      </c>
      <c r="AQ6176" s="22" t="str">
        <f t="shared" ca="1" si="290"/>
        <v/>
      </c>
    </row>
    <row r="6177" spans="1:43" ht="14.4" customHeight="1" x14ac:dyDescent="0.3">
      <c r="A6177" s="2" t="s">
        <v>3711</v>
      </c>
      <c r="B6177" s="2" t="s">
        <v>3712</v>
      </c>
      <c r="C6177" s="2" t="s">
        <v>253</v>
      </c>
      <c r="D6177" s="2" t="s">
        <v>182</v>
      </c>
      <c r="E6177" s="2" t="s">
        <v>82</v>
      </c>
      <c r="F6177" s="2">
        <v>59</v>
      </c>
      <c r="G6177" s="2" t="s">
        <v>69</v>
      </c>
      <c r="H6177" s="2" t="s">
        <v>565</v>
      </c>
      <c r="I6177" s="2" t="s">
        <v>47</v>
      </c>
      <c r="J6177" s="3">
        <v>46017</v>
      </c>
      <c r="K6177" s="3">
        <v>46038</v>
      </c>
      <c r="L6177" s="2" t="s">
        <v>39</v>
      </c>
      <c r="M6177" s="2" t="s">
        <v>157</v>
      </c>
      <c r="N6177" s="2" t="s">
        <v>359</v>
      </c>
      <c r="O6177" s="4">
        <v>1556000</v>
      </c>
      <c r="P6177" s="4">
        <v>281100</v>
      </c>
      <c r="Q6177" s="4">
        <v>1274900</v>
      </c>
      <c r="R6177" s="2">
        <v>36</v>
      </c>
      <c r="S6177" s="5">
        <v>9</v>
      </c>
      <c r="T6177" s="4">
        <v>44975.64</v>
      </c>
      <c r="U6177" s="2" t="s">
        <v>73</v>
      </c>
      <c r="V6177" s="2" t="s">
        <v>74</v>
      </c>
      <c r="W6177" s="4">
        <v>314829.48</v>
      </c>
      <c r="X6177" s="4">
        <v>1304293.52</v>
      </c>
      <c r="Y6177" s="4">
        <v>1619123</v>
      </c>
      <c r="Z6177" s="2">
        <v>0</v>
      </c>
      <c r="AA6177" s="2" t="s">
        <v>56</v>
      </c>
      <c r="AB6177" s="2" t="s">
        <v>15734</v>
      </c>
      <c r="AC6177" s="2" t="s">
        <v>213</v>
      </c>
      <c r="AD6177" s="2" t="s">
        <v>76</v>
      </c>
      <c r="AE6177" s="5">
        <v>81.93</v>
      </c>
      <c r="AF6177" s="2">
        <v>0</v>
      </c>
      <c r="AG6177" s="2" t="s">
        <v>77</v>
      </c>
      <c r="AH6177" s="2">
        <v>21</v>
      </c>
      <c r="AI6177" s="6" t="str">
        <f t="shared" si="288"/>
        <v>55-64</v>
      </c>
      <c r="AJ6177" s="11">
        <f>YEAR(tbl_LoanData[[#This Row],[Application Date]])</f>
        <v>2025</v>
      </c>
      <c r="AK6177" s="11" t="str">
        <f>TEXT(tbl_LoanData[[#This Row],[Application Date]],"MMMM")</f>
        <v>December</v>
      </c>
      <c r="AL6177" s="12">
        <f>DATE(YEAR(tbl_LoanData[[#This Row],[Application Date]]),MONTH(tbl_LoanData[[#This Row],[Application Date]]),1)</f>
        <v>45992</v>
      </c>
      <c r="AM6177" s="14">
        <f ca="1">IF(AND(tbl_LoanData[[#This Row],[Application Date]]&gt;=EOMONTH(TODAY(),-1)+1,tbl_LoanData[[#This Row],[Application Date]]&lt;=TODAY()),tbl_LoanData[[#This Row],[Loan Amount]],0)</f>
        <v>0</v>
      </c>
      <c r="AN6177" s="14">
        <f>tbl_LoanData[[#This Row],[Amount Paid]]-(Q6177-X6177)</f>
        <v>344223</v>
      </c>
      <c r="AO6177" s="14">
        <f>IF(tbl_LoanData[[#This Row],[Application Status]]="Approved",1,0)</f>
        <v>1</v>
      </c>
      <c r="AP6177" s="22" t="str">
        <f t="shared" ca="1" si="289"/>
        <v/>
      </c>
      <c r="AQ6177" s="22" t="str">
        <f t="shared" ca="1" si="290"/>
        <v/>
      </c>
    </row>
    <row r="6178" spans="1:43" x14ac:dyDescent="0.3">
      <c r="A6178" s="2" t="s">
        <v>3727</v>
      </c>
      <c r="B6178" s="2" t="s">
        <v>3728</v>
      </c>
      <c r="C6178" s="2" t="s">
        <v>297</v>
      </c>
      <c r="D6178" s="2" t="s">
        <v>268</v>
      </c>
      <c r="E6178" s="2" t="s">
        <v>293</v>
      </c>
      <c r="F6178" s="2">
        <v>42</v>
      </c>
      <c r="G6178" s="2" t="s">
        <v>69</v>
      </c>
      <c r="H6178" s="2" t="s">
        <v>256</v>
      </c>
      <c r="I6178" s="2" t="s">
        <v>43</v>
      </c>
      <c r="J6178" s="3">
        <v>46012</v>
      </c>
      <c r="K6178" s="3">
        <v>46017</v>
      </c>
      <c r="L6178" s="2" t="s">
        <v>40</v>
      </c>
      <c r="M6178" s="2" t="s">
        <v>85</v>
      </c>
      <c r="N6178" s="2" t="s">
        <v>274</v>
      </c>
      <c r="O6178" s="4">
        <v>756000</v>
      </c>
      <c r="P6178" s="4">
        <v>107000</v>
      </c>
      <c r="Q6178" s="4">
        <v>649000</v>
      </c>
      <c r="R6178" s="2">
        <v>24</v>
      </c>
      <c r="S6178" s="5">
        <v>12.35</v>
      </c>
      <c r="T6178" s="4">
        <v>33720.959999999999</v>
      </c>
      <c r="U6178" s="2" t="s">
        <v>73</v>
      </c>
      <c r="V6178" s="2" t="s">
        <v>74</v>
      </c>
      <c r="W6178" s="4">
        <v>202325.76000000001</v>
      </c>
      <c r="X6178" s="4">
        <v>606977.24</v>
      </c>
      <c r="Y6178" s="4">
        <v>809303</v>
      </c>
      <c r="Z6178" s="2">
        <v>29</v>
      </c>
      <c r="AA6178" s="2" t="s">
        <v>57</v>
      </c>
      <c r="AB6178" s="2" t="s">
        <v>15733</v>
      </c>
      <c r="AC6178" s="2" t="s">
        <v>87</v>
      </c>
      <c r="AD6178" s="2" t="s">
        <v>76</v>
      </c>
      <c r="AE6178" s="5">
        <v>85.85</v>
      </c>
      <c r="AF6178" s="2">
        <v>1</v>
      </c>
      <c r="AG6178" s="2" t="s">
        <v>77</v>
      </c>
      <c r="AH6178" s="2">
        <v>5</v>
      </c>
      <c r="AI6178" s="6" t="str">
        <f t="shared" si="288"/>
        <v>35-44</v>
      </c>
      <c r="AJ6178" s="11">
        <f>YEAR(tbl_LoanData[[#This Row],[Application Date]])</f>
        <v>2025</v>
      </c>
      <c r="AK6178" s="11" t="str">
        <f>TEXT(tbl_LoanData[[#This Row],[Application Date]],"MMMM")</f>
        <v>December</v>
      </c>
      <c r="AL6178" s="12">
        <f>DATE(YEAR(tbl_LoanData[[#This Row],[Application Date]]),MONTH(tbl_LoanData[[#This Row],[Application Date]]),1)</f>
        <v>45992</v>
      </c>
      <c r="AM6178" s="14">
        <f ca="1">IF(AND(tbl_LoanData[[#This Row],[Application Date]]&gt;=EOMONTH(TODAY(),-1)+1,tbl_LoanData[[#This Row],[Application Date]]&lt;=TODAY()),tbl_LoanData[[#This Row],[Loan Amount]],0)</f>
        <v>0</v>
      </c>
      <c r="AN6178" s="14">
        <f>tbl_LoanData[[#This Row],[Amount Paid]]-(Q6178-X6178)</f>
        <v>160303</v>
      </c>
      <c r="AO6178" s="14">
        <f>IF(tbl_LoanData[[#This Row],[Application Status]]="Approved",1,0)</f>
        <v>1</v>
      </c>
      <c r="AP6178" s="22" t="str">
        <f t="shared" ca="1" si="289"/>
        <v/>
      </c>
      <c r="AQ6178" s="22" t="str">
        <f t="shared" ca="1" si="290"/>
        <v/>
      </c>
    </row>
    <row r="6179" spans="1:43" x14ac:dyDescent="0.3">
      <c r="A6179" s="2" t="s">
        <v>3731</v>
      </c>
      <c r="B6179" s="2" t="s">
        <v>3732</v>
      </c>
      <c r="C6179" s="2" t="s">
        <v>530</v>
      </c>
      <c r="D6179" s="2" t="s">
        <v>254</v>
      </c>
      <c r="E6179" s="2" t="s">
        <v>82</v>
      </c>
      <c r="F6179" s="2">
        <v>40</v>
      </c>
      <c r="G6179" s="2" t="s">
        <v>69</v>
      </c>
      <c r="H6179" s="2" t="s">
        <v>244</v>
      </c>
      <c r="I6179" s="2" t="s">
        <v>48</v>
      </c>
      <c r="J6179" s="3">
        <v>45995</v>
      </c>
      <c r="K6179" s="3">
        <v>46013</v>
      </c>
      <c r="L6179" s="2" t="s">
        <v>39</v>
      </c>
      <c r="M6179" s="2" t="s">
        <v>71</v>
      </c>
      <c r="N6179" s="2" t="s">
        <v>294</v>
      </c>
      <c r="O6179" s="4">
        <v>1317000</v>
      </c>
      <c r="P6179" s="4">
        <v>412300</v>
      </c>
      <c r="Q6179" s="4">
        <v>904700</v>
      </c>
      <c r="R6179" s="2">
        <v>24</v>
      </c>
      <c r="S6179" s="5">
        <v>14.49</v>
      </c>
      <c r="T6179" s="4">
        <v>48620.09</v>
      </c>
      <c r="U6179" s="2" t="s">
        <v>73</v>
      </c>
      <c r="V6179" s="2" t="s">
        <v>74</v>
      </c>
      <c r="W6179" s="4">
        <v>340340.63</v>
      </c>
      <c r="X6179" s="4">
        <v>826541.43</v>
      </c>
      <c r="Y6179" s="4">
        <v>1166882.06</v>
      </c>
      <c r="Z6179" s="2">
        <v>0</v>
      </c>
      <c r="AA6179" s="2" t="s">
        <v>56</v>
      </c>
      <c r="AB6179" s="2" t="s">
        <v>15727</v>
      </c>
      <c r="AC6179" s="2" t="s">
        <v>75</v>
      </c>
      <c r="AD6179" s="2" t="s">
        <v>76</v>
      </c>
      <c r="AE6179" s="5">
        <v>68.69</v>
      </c>
      <c r="AF6179" s="2">
        <v>0</v>
      </c>
      <c r="AG6179" s="2" t="s">
        <v>77</v>
      </c>
      <c r="AH6179" s="2">
        <v>18</v>
      </c>
      <c r="AI6179" s="6" t="str">
        <f t="shared" si="288"/>
        <v>35-44</v>
      </c>
      <c r="AJ6179" s="11">
        <f>YEAR(tbl_LoanData[[#This Row],[Application Date]])</f>
        <v>2025</v>
      </c>
      <c r="AK6179" s="11" t="str">
        <f>TEXT(tbl_LoanData[[#This Row],[Application Date]],"MMMM")</f>
        <v>December</v>
      </c>
      <c r="AL6179" s="12">
        <f>DATE(YEAR(tbl_LoanData[[#This Row],[Application Date]]),MONTH(tbl_LoanData[[#This Row],[Application Date]]),1)</f>
        <v>45992</v>
      </c>
      <c r="AM6179" s="14">
        <f ca="1">IF(AND(tbl_LoanData[[#This Row],[Application Date]]&gt;=EOMONTH(TODAY(),-1)+1,tbl_LoanData[[#This Row],[Application Date]]&lt;=TODAY()),tbl_LoanData[[#This Row],[Loan Amount]],0)</f>
        <v>0</v>
      </c>
      <c r="AN6179" s="14">
        <f>tbl_LoanData[[#This Row],[Amount Paid]]-(Q6179-X6179)</f>
        <v>262182.06000000006</v>
      </c>
      <c r="AO6179" s="14">
        <f>IF(tbl_LoanData[[#This Row],[Application Status]]="Approved",1,0)</f>
        <v>1</v>
      </c>
      <c r="AP6179" s="22" t="str">
        <f t="shared" ca="1" si="289"/>
        <v/>
      </c>
      <c r="AQ6179" s="22" t="str">
        <f t="shared" ca="1" si="290"/>
        <v/>
      </c>
    </row>
    <row r="6180" spans="1:43" ht="14.4" customHeight="1" x14ac:dyDescent="0.3">
      <c r="A6180" s="2" t="s">
        <v>3917</v>
      </c>
      <c r="B6180" s="2" t="s">
        <v>3918</v>
      </c>
      <c r="C6180" s="2" t="s">
        <v>100</v>
      </c>
      <c r="D6180" s="2" t="s">
        <v>209</v>
      </c>
      <c r="E6180" s="2" t="s">
        <v>150</v>
      </c>
      <c r="F6180" s="2">
        <v>47</v>
      </c>
      <c r="G6180" s="2" t="s">
        <v>69</v>
      </c>
      <c r="H6180" s="2" t="s">
        <v>372</v>
      </c>
      <c r="I6180" s="2" t="s">
        <v>43</v>
      </c>
      <c r="J6180" s="3">
        <v>45995</v>
      </c>
      <c r="K6180" s="3"/>
      <c r="L6180" s="2" t="s">
        <v>40</v>
      </c>
      <c r="M6180" s="2" t="s">
        <v>111</v>
      </c>
      <c r="N6180" s="2" t="s">
        <v>120</v>
      </c>
      <c r="O6180" s="4">
        <v>776000</v>
      </c>
      <c r="P6180" s="4">
        <v>121700</v>
      </c>
      <c r="Q6180" s="4">
        <v>654300</v>
      </c>
      <c r="R6180" s="2">
        <v>24</v>
      </c>
      <c r="S6180" s="5">
        <v>10.42</v>
      </c>
      <c r="T6180" s="4">
        <v>32944</v>
      </c>
      <c r="U6180" s="2" t="s">
        <v>96</v>
      </c>
      <c r="V6180" s="2" t="s">
        <v>97</v>
      </c>
      <c r="W6180" s="4">
        <v>0</v>
      </c>
      <c r="X6180" s="4">
        <v>0</v>
      </c>
      <c r="Y6180" s="4">
        <v>790656.12</v>
      </c>
      <c r="Z6180" s="2">
        <v>0</v>
      </c>
      <c r="AA6180" s="2" t="s">
        <v>97</v>
      </c>
      <c r="AB6180" s="2" t="s">
        <v>15736</v>
      </c>
      <c r="AC6180" s="2" t="s">
        <v>332</v>
      </c>
      <c r="AD6180" s="2" t="s">
        <v>76</v>
      </c>
      <c r="AE6180" s="5">
        <v>84.32</v>
      </c>
      <c r="AF6180" s="2">
        <v>0</v>
      </c>
      <c r="AG6180" s="2" t="s">
        <v>97</v>
      </c>
      <c r="AH6180" s="2"/>
      <c r="AI6180" s="6" t="str">
        <f t="shared" si="288"/>
        <v>45-54</v>
      </c>
      <c r="AJ6180" s="11">
        <f>YEAR(tbl_LoanData[[#This Row],[Application Date]])</f>
        <v>2025</v>
      </c>
      <c r="AK6180" s="11" t="str">
        <f>TEXT(tbl_LoanData[[#This Row],[Application Date]],"MMMM")</f>
        <v>December</v>
      </c>
      <c r="AL6180" s="12">
        <f>DATE(YEAR(tbl_LoanData[[#This Row],[Application Date]]),MONTH(tbl_LoanData[[#This Row],[Application Date]]),1)</f>
        <v>45992</v>
      </c>
      <c r="AM6180" s="14">
        <f ca="1">IF(AND(tbl_LoanData[[#This Row],[Application Date]]&gt;=EOMONTH(TODAY(),-1)+1,tbl_LoanData[[#This Row],[Application Date]]&lt;=TODAY()),tbl_LoanData[[#This Row],[Loan Amount]],0)</f>
        <v>0</v>
      </c>
      <c r="AN6180" s="14">
        <f>tbl_LoanData[[#This Row],[Amount Paid]]-(Q6180-X6180)</f>
        <v>-654300</v>
      </c>
      <c r="AO6180" s="14">
        <f>IF(tbl_LoanData[[#This Row],[Application Status]]="Approved",1,0)</f>
        <v>0</v>
      </c>
      <c r="AP6180" s="22" t="str">
        <f t="shared" ca="1" si="289"/>
        <v/>
      </c>
      <c r="AQ6180" s="22" t="str">
        <f t="shared" ca="1" si="290"/>
        <v/>
      </c>
    </row>
    <row r="6181" spans="1:43" x14ac:dyDescent="0.3">
      <c r="A6181" s="2" t="s">
        <v>3923</v>
      </c>
      <c r="B6181" s="2" t="s">
        <v>3924</v>
      </c>
      <c r="C6181" s="2" t="s">
        <v>141</v>
      </c>
      <c r="D6181" s="2" t="s">
        <v>134</v>
      </c>
      <c r="E6181" s="2" t="s">
        <v>91</v>
      </c>
      <c r="F6181" s="2">
        <v>40</v>
      </c>
      <c r="G6181" s="2" t="s">
        <v>83</v>
      </c>
      <c r="H6181" s="2" t="s">
        <v>151</v>
      </c>
      <c r="I6181" s="2" t="s">
        <v>46</v>
      </c>
      <c r="J6181" s="3">
        <v>46008</v>
      </c>
      <c r="K6181" s="3"/>
      <c r="L6181" s="2" t="s">
        <v>40</v>
      </c>
      <c r="M6181" s="2" t="s">
        <v>71</v>
      </c>
      <c r="N6181" s="2" t="s">
        <v>137</v>
      </c>
      <c r="O6181" s="4">
        <v>1254000</v>
      </c>
      <c r="P6181" s="4">
        <v>295900</v>
      </c>
      <c r="Q6181" s="4">
        <v>958100</v>
      </c>
      <c r="R6181" s="2">
        <v>12</v>
      </c>
      <c r="S6181" s="5">
        <v>5.24</v>
      </c>
      <c r="T6181" s="4">
        <v>84025.37</v>
      </c>
      <c r="U6181" s="2" t="s">
        <v>96</v>
      </c>
      <c r="V6181" s="2" t="s">
        <v>97</v>
      </c>
      <c r="W6181" s="4">
        <v>0</v>
      </c>
      <c r="X6181" s="4">
        <v>0</v>
      </c>
      <c r="Y6181" s="4">
        <v>1008304.44</v>
      </c>
      <c r="Z6181" s="2">
        <v>0</v>
      </c>
      <c r="AA6181" s="2" t="s">
        <v>97</v>
      </c>
      <c r="AB6181" s="2" t="s">
        <v>15728</v>
      </c>
      <c r="AC6181" s="2" t="s">
        <v>146</v>
      </c>
      <c r="AD6181" s="2" t="s">
        <v>76</v>
      </c>
      <c r="AE6181" s="5">
        <v>76.400000000000006</v>
      </c>
      <c r="AF6181" s="2">
        <v>0</v>
      </c>
      <c r="AG6181" s="2" t="s">
        <v>97</v>
      </c>
      <c r="AH6181" s="2"/>
      <c r="AI6181" s="6" t="str">
        <f t="shared" si="288"/>
        <v>35-44</v>
      </c>
      <c r="AJ6181" s="11">
        <f>YEAR(tbl_LoanData[[#This Row],[Application Date]])</f>
        <v>2025</v>
      </c>
      <c r="AK6181" s="11" t="str">
        <f>TEXT(tbl_LoanData[[#This Row],[Application Date]],"MMMM")</f>
        <v>December</v>
      </c>
      <c r="AL6181" s="12">
        <f>DATE(YEAR(tbl_LoanData[[#This Row],[Application Date]]),MONTH(tbl_LoanData[[#This Row],[Application Date]]),1)</f>
        <v>45992</v>
      </c>
      <c r="AM6181" s="14">
        <f ca="1">IF(AND(tbl_LoanData[[#This Row],[Application Date]]&gt;=EOMONTH(TODAY(),-1)+1,tbl_LoanData[[#This Row],[Application Date]]&lt;=TODAY()),tbl_LoanData[[#This Row],[Loan Amount]],0)</f>
        <v>0</v>
      </c>
      <c r="AN6181" s="14">
        <f>tbl_LoanData[[#This Row],[Amount Paid]]-(Q6181-X6181)</f>
        <v>-958100</v>
      </c>
      <c r="AO6181" s="14">
        <f>IF(tbl_LoanData[[#This Row],[Application Status]]="Approved",1,0)</f>
        <v>0</v>
      </c>
      <c r="AP6181" s="22" t="str">
        <f t="shared" ca="1" si="289"/>
        <v/>
      </c>
      <c r="AQ6181" s="22" t="str">
        <f t="shared" ca="1" si="290"/>
        <v/>
      </c>
    </row>
    <row r="6182" spans="1:43" ht="14.4" customHeight="1" x14ac:dyDescent="0.3">
      <c r="A6182" s="2" t="s">
        <v>4139</v>
      </c>
      <c r="B6182" s="2" t="s">
        <v>4140</v>
      </c>
      <c r="C6182" s="2" t="s">
        <v>627</v>
      </c>
      <c r="D6182" s="2" t="s">
        <v>268</v>
      </c>
      <c r="E6182" s="2" t="s">
        <v>117</v>
      </c>
      <c r="F6182" s="2">
        <v>49</v>
      </c>
      <c r="G6182" s="2" t="s">
        <v>83</v>
      </c>
      <c r="H6182" s="2" t="s">
        <v>466</v>
      </c>
      <c r="I6182" s="2" t="s">
        <v>43</v>
      </c>
      <c r="J6182" s="3">
        <v>46021</v>
      </c>
      <c r="K6182" s="3"/>
      <c r="L6182" s="2" t="s">
        <v>37</v>
      </c>
      <c r="M6182" s="2" t="s">
        <v>104</v>
      </c>
      <c r="N6182" s="2" t="s">
        <v>192</v>
      </c>
      <c r="O6182" s="4">
        <v>70000</v>
      </c>
      <c r="P6182" s="4">
        <v>7900</v>
      </c>
      <c r="Q6182" s="4">
        <v>62100</v>
      </c>
      <c r="R6182" s="2">
        <v>36</v>
      </c>
      <c r="S6182" s="5">
        <v>7.9</v>
      </c>
      <c r="T6182" s="4">
        <v>2133.8200000000002</v>
      </c>
      <c r="U6182" s="2" t="s">
        <v>113</v>
      </c>
      <c r="V6182" s="2" t="s">
        <v>97</v>
      </c>
      <c r="W6182" s="4">
        <v>0</v>
      </c>
      <c r="X6182" s="4">
        <v>0</v>
      </c>
      <c r="Y6182" s="4">
        <v>76817.7</v>
      </c>
      <c r="Z6182" s="2">
        <v>0</v>
      </c>
      <c r="AA6182" s="2" t="s">
        <v>97</v>
      </c>
      <c r="AB6182" s="2" t="s">
        <v>15736</v>
      </c>
      <c r="AC6182" s="2" t="s">
        <v>75</v>
      </c>
      <c r="AD6182" s="2" t="s">
        <v>76</v>
      </c>
      <c r="AE6182" s="5">
        <v>88.71</v>
      </c>
      <c r="AF6182" s="2">
        <v>0</v>
      </c>
      <c r="AG6182" s="2" t="s">
        <v>97</v>
      </c>
      <c r="AH6182" s="2"/>
      <c r="AI6182" s="6" t="str">
        <f t="shared" si="288"/>
        <v>45-54</v>
      </c>
      <c r="AJ6182" s="11">
        <f>YEAR(tbl_LoanData[[#This Row],[Application Date]])</f>
        <v>2025</v>
      </c>
      <c r="AK6182" s="11" t="str">
        <f>TEXT(tbl_LoanData[[#This Row],[Application Date]],"MMMM")</f>
        <v>December</v>
      </c>
      <c r="AL6182" s="12">
        <f>DATE(YEAR(tbl_LoanData[[#This Row],[Application Date]]),MONTH(tbl_LoanData[[#This Row],[Application Date]]),1)</f>
        <v>45992</v>
      </c>
      <c r="AM6182" s="14">
        <f ca="1">IF(AND(tbl_LoanData[[#This Row],[Application Date]]&gt;=EOMONTH(TODAY(),-1)+1,tbl_LoanData[[#This Row],[Application Date]]&lt;=TODAY()),tbl_LoanData[[#This Row],[Loan Amount]],0)</f>
        <v>0</v>
      </c>
      <c r="AN6182" s="14">
        <f>tbl_LoanData[[#This Row],[Amount Paid]]-(Q6182-X6182)</f>
        <v>-62100</v>
      </c>
      <c r="AO6182" s="14">
        <f>IF(tbl_LoanData[[#This Row],[Application Status]]="Approved",1,0)</f>
        <v>0</v>
      </c>
      <c r="AP6182" s="22" t="str">
        <f t="shared" ca="1" si="289"/>
        <v/>
      </c>
      <c r="AQ6182" s="22" t="str">
        <f t="shared" ca="1" si="290"/>
        <v/>
      </c>
    </row>
    <row r="6183" spans="1:43" x14ac:dyDescent="0.3">
      <c r="A6183" s="2" t="s">
        <v>4167</v>
      </c>
      <c r="B6183" s="2" t="s">
        <v>4168</v>
      </c>
      <c r="C6183" s="2" t="s">
        <v>223</v>
      </c>
      <c r="D6183" s="2" t="s">
        <v>254</v>
      </c>
      <c r="E6183" s="2" t="s">
        <v>102</v>
      </c>
      <c r="F6183" s="2">
        <v>58</v>
      </c>
      <c r="G6183" s="2" t="s">
        <v>69</v>
      </c>
      <c r="H6183" s="2" t="s">
        <v>565</v>
      </c>
      <c r="I6183" s="2" t="s">
        <v>47</v>
      </c>
      <c r="J6183" s="3">
        <v>46012</v>
      </c>
      <c r="K6183" s="3"/>
      <c r="L6183" s="2" t="s">
        <v>40</v>
      </c>
      <c r="M6183" s="2" t="s">
        <v>157</v>
      </c>
      <c r="N6183" s="2" t="s">
        <v>328</v>
      </c>
      <c r="O6183" s="4">
        <v>1303000</v>
      </c>
      <c r="P6183" s="4">
        <v>246100</v>
      </c>
      <c r="Q6183" s="4">
        <v>1056900</v>
      </c>
      <c r="R6183" s="2">
        <v>18</v>
      </c>
      <c r="S6183" s="5">
        <v>5.75</v>
      </c>
      <c r="T6183" s="4">
        <v>63780.98</v>
      </c>
      <c r="U6183" s="2" t="s">
        <v>113</v>
      </c>
      <c r="V6183" s="2" t="s">
        <v>97</v>
      </c>
      <c r="W6183" s="4">
        <v>0</v>
      </c>
      <c r="X6183" s="4">
        <v>0</v>
      </c>
      <c r="Y6183" s="4">
        <v>1148057.6200000001</v>
      </c>
      <c r="Z6183" s="2">
        <v>0</v>
      </c>
      <c r="AA6183" s="2" t="s">
        <v>97</v>
      </c>
      <c r="AB6183" s="2" t="s">
        <v>15728</v>
      </c>
      <c r="AC6183" s="2" t="s">
        <v>332</v>
      </c>
      <c r="AD6183" s="2" t="s">
        <v>76</v>
      </c>
      <c r="AE6183" s="5">
        <v>81.11</v>
      </c>
      <c r="AF6183" s="2">
        <v>0</v>
      </c>
      <c r="AG6183" s="2" t="s">
        <v>97</v>
      </c>
      <c r="AH6183" s="2"/>
      <c r="AI6183" s="6" t="str">
        <f t="shared" si="288"/>
        <v>55-64</v>
      </c>
      <c r="AJ6183" s="11">
        <f>YEAR(tbl_LoanData[[#This Row],[Application Date]])</f>
        <v>2025</v>
      </c>
      <c r="AK6183" s="11" t="str">
        <f>TEXT(tbl_LoanData[[#This Row],[Application Date]],"MMMM")</f>
        <v>December</v>
      </c>
      <c r="AL6183" s="12">
        <f>DATE(YEAR(tbl_LoanData[[#This Row],[Application Date]]),MONTH(tbl_LoanData[[#This Row],[Application Date]]),1)</f>
        <v>45992</v>
      </c>
      <c r="AM6183" s="14">
        <f ca="1">IF(AND(tbl_LoanData[[#This Row],[Application Date]]&gt;=EOMONTH(TODAY(),-1)+1,tbl_LoanData[[#This Row],[Application Date]]&lt;=TODAY()),tbl_LoanData[[#This Row],[Loan Amount]],0)</f>
        <v>0</v>
      </c>
      <c r="AN6183" s="14">
        <f>tbl_LoanData[[#This Row],[Amount Paid]]-(Q6183-X6183)</f>
        <v>-1056900</v>
      </c>
      <c r="AO6183" s="14">
        <f>IF(tbl_LoanData[[#This Row],[Application Status]]="Approved",1,0)</f>
        <v>0</v>
      </c>
      <c r="AP6183" s="22" t="str">
        <f t="shared" ca="1" si="289"/>
        <v/>
      </c>
      <c r="AQ6183" s="22" t="str">
        <f t="shared" ca="1" si="290"/>
        <v/>
      </c>
    </row>
    <row r="6184" spans="1:43" ht="14.4" customHeight="1" x14ac:dyDescent="0.3">
      <c r="A6184" s="2" t="s">
        <v>4213</v>
      </c>
      <c r="B6184" s="2" t="s">
        <v>4214</v>
      </c>
      <c r="C6184" s="2" t="s">
        <v>338</v>
      </c>
      <c r="D6184" s="2" t="s">
        <v>102</v>
      </c>
      <c r="E6184" s="2" t="s">
        <v>134</v>
      </c>
      <c r="F6184" s="2">
        <v>54</v>
      </c>
      <c r="G6184" s="2" t="s">
        <v>83</v>
      </c>
      <c r="H6184" s="2" t="s">
        <v>313</v>
      </c>
      <c r="I6184" s="2" t="s">
        <v>44</v>
      </c>
      <c r="J6184" s="3">
        <v>46015</v>
      </c>
      <c r="K6184" s="3"/>
      <c r="L6184" s="2" t="s">
        <v>36</v>
      </c>
      <c r="M6184" s="2" t="s">
        <v>94</v>
      </c>
      <c r="N6184" s="2" t="s">
        <v>212</v>
      </c>
      <c r="O6184" s="4">
        <v>859000</v>
      </c>
      <c r="P6184" s="4">
        <v>134200</v>
      </c>
      <c r="Q6184" s="4">
        <v>724800</v>
      </c>
      <c r="R6184" s="2">
        <v>36</v>
      </c>
      <c r="S6184" s="5">
        <v>9.52</v>
      </c>
      <c r="T6184" s="4">
        <v>25883.41</v>
      </c>
      <c r="U6184" s="2" t="s">
        <v>113</v>
      </c>
      <c r="V6184" s="2" t="s">
        <v>97</v>
      </c>
      <c r="W6184" s="4">
        <v>0</v>
      </c>
      <c r="X6184" s="4">
        <v>0</v>
      </c>
      <c r="Y6184" s="4">
        <v>931802.88</v>
      </c>
      <c r="Z6184" s="2">
        <v>0</v>
      </c>
      <c r="AA6184" s="2" t="s">
        <v>97</v>
      </c>
      <c r="AB6184" s="2" t="s">
        <v>15734</v>
      </c>
      <c r="AC6184" s="2" t="s">
        <v>87</v>
      </c>
      <c r="AD6184" s="2" t="s">
        <v>76</v>
      </c>
      <c r="AE6184" s="5">
        <v>84.38</v>
      </c>
      <c r="AF6184" s="2">
        <v>0</v>
      </c>
      <c r="AG6184" s="2" t="s">
        <v>97</v>
      </c>
      <c r="AH6184" s="2"/>
      <c r="AI6184" s="6" t="str">
        <f t="shared" si="288"/>
        <v>45-54</v>
      </c>
      <c r="AJ6184" s="11">
        <f>YEAR(tbl_LoanData[[#This Row],[Application Date]])</f>
        <v>2025</v>
      </c>
      <c r="AK6184" s="11" t="str">
        <f>TEXT(tbl_LoanData[[#This Row],[Application Date]],"MMMM")</f>
        <v>December</v>
      </c>
      <c r="AL6184" s="12">
        <f>DATE(YEAR(tbl_LoanData[[#This Row],[Application Date]]),MONTH(tbl_LoanData[[#This Row],[Application Date]]),1)</f>
        <v>45992</v>
      </c>
      <c r="AM6184" s="14">
        <f ca="1">IF(AND(tbl_LoanData[[#This Row],[Application Date]]&gt;=EOMONTH(TODAY(),-1)+1,tbl_LoanData[[#This Row],[Application Date]]&lt;=TODAY()),tbl_LoanData[[#This Row],[Loan Amount]],0)</f>
        <v>0</v>
      </c>
      <c r="AN6184" s="14">
        <f>tbl_LoanData[[#This Row],[Amount Paid]]-(Q6184-X6184)</f>
        <v>-724800</v>
      </c>
      <c r="AO6184" s="14">
        <f>IF(tbl_LoanData[[#This Row],[Application Status]]="Approved",1,0)</f>
        <v>0</v>
      </c>
      <c r="AP6184" s="22" t="str">
        <f t="shared" ca="1" si="289"/>
        <v/>
      </c>
      <c r="AQ6184" s="22" t="str">
        <f t="shared" ca="1" si="290"/>
        <v/>
      </c>
    </row>
    <row r="6185" spans="1:43" x14ac:dyDescent="0.3">
      <c r="A6185" s="2" t="s">
        <v>4217</v>
      </c>
      <c r="B6185" s="2" t="s">
        <v>4218</v>
      </c>
      <c r="C6185" s="2" t="s">
        <v>621</v>
      </c>
      <c r="D6185" s="2" t="s">
        <v>254</v>
      </c>
      <c r="E6185" s="2" t="s">
        <v>204</v>
      </c>
      <c r="F6185" s="2">
        <v>41</v>
      </c>
      <c r="G6185" s="2" t="s">
        <v>69</v>
      </c>
      <c r="H6185" s="2" t="s">
        <v>126</v>
      </c>
      <c r="I6185" s="2" t="s">
        <v>44</v>
      </c>
      <c r="J6185" s="3">
        <v>46022</v>
      </c>
      <c r="K6185" s="3">
        <v>46027</v>
      </c>
      <c r="L6185" s="2" t="s">
        <v>37</v>
      </c>
      <c r="M6185" s="2" t="s">
        <v>260</v>
      </c>
      <c r="N6185" s="2" t="s">
        <v>457</v>
      </c>
      <c r="O6185" s="4">
        <v>179000</v>
      </c>
      <c r="P6185" s="4">
        <v>68800</v>
      </c>
      <c r="Q6185" s="4">
        <v>110200</v>
      </c>
      <c r="R6185" s="2">
        <v>48</v>
      </c>
      <c r="S6185" s="5">
        <v>5.08</v>
      </c>
      <c r="T6185" s="4">
        <v>2762.35</v>
      </c>
      <c r="U6185" s="2" t="s">
        <v>73</v>
      </c>
      <c r="V6185" s="2" t="s">
        <v>74</v>
      </c>
      <c r="W6185" s="4">
        <v>19336.45</v>
      </c>
      <c r="X6185" s="4">
        <v>113256.19</v>
      </c>
      <c r="Y6185" s="4">
        <v>132592.64000000001</v>
      </c>
      <c r="Z6185" s="2">
        <v>0</v>
      </c>
      <c r="AA6185" s="2" t="s">
        <v>56</v>
      </c>
      <c r="AB6185" s="2" t="s">
        <v>15729</v>
      </c>
      <c r="AC6185" s="2" t="s">
        <v>146</v>
      </c>
      <c r="AD6185" s="2" t="s">
        <v>76</v>
      </c>
      <c r="AE6185" s="5">
        <v>61.56</v>
      </c>
      <c r="AF6185" s="2">
        <v>0</v>
      </c>
      <c r="AG6185" s="2" t="s">
        <v>77</v>
      </c>
      <c r="AH6185" s="2">
        <v>5</v>
      </c>
      <c r="AI6185" s="6" t="str">
        <f t="shared" si="288"/>
        <v>35-44</v>
      </c>
      <c r="AJ6185" s="11">
        <f>YEAR(tbl_LoanData[[#This Row],[Application Date]])</f>
        <v>2025</v>
      </c>
      <c r="AK6185" s="11" t="str">
        <f>TEXT(tbl_LoanData[[#This Row],[Application Date]],"MMMM")</f>
        <v>December</v>
      </c>
      <c r="AL6185" s="12">
        <f>DATE(YEAR(tbl_LoanData[[#This Row],[Application Date]]),MONTH(tbl_LoanData[[#This Row],[Application Date]]),1)</f>
        <v>45992</v>
      </c>
      <c r="AM6185" s="14">
        <f ca="1">IF(AND(tbl_LoanData[[#This Row],[Application Date]]&gt;=EOMONTH(TODAY(),-1)+1,tbl_LoanData[[#This Row],[Application Date]]&lt;=TODAY()),tbl_LoanData[[#This Row],[Loan Amount]],0)</f>
        <v>0</v>
      </c>
      <c r="AN6185" s="14">
        <f>tbl_LoanData[[#This Row],[Amount Paid]]-(Q6185-X6185)</f>
        <v>22392.640000000003</v>
      </c>
      <c r="AO6185" s="14">
        <f>IF(tbl_LoanData[[#This Row],[Application Status]]="Approved",1,0)</f>
        <v>1</v>
      </c>
      <c r="AP6185" s="22" t="str">
        <f t="shared" ca="1" si="289"/>
        <v/>
      </c>
      <c r="AQ6185" s="22" t="str">
        <f t="shared" ca="1" si="290"/>
        <v/>
      </c>
    </row>
    <row r="6186" spans="1:43" ht="14.4" customHeight="1" x14ac:dyDescent="0.3">
      <c r="A6186" s="2" t="s">
        <v>4299</v>
      </c>
      <c r="B6186" s="2" t="s">
        <v>4300</v>
      </c>
      <c r="C6186" s="2" t="s">
        <v>575</v>
      </c>
      <c r="D6186" s="2" t="s">
        <v>232</v>
      </c>
      <c r="E6186" s="2" t="s">
        <v>102</v>
      </c>
      <c r="F6186" s="2">
        <v>26</v>
      </c>
      <c r="G6186" s="2" t="s">
        <v>69</v>
      </c>
      <c r="H6186" s="2" t="s">
        <v>298</v>
      </c>
      <c r="I6186" s="2" t="s">
        <v>43</v>
      </c>
      <c r="J6186" s="3">
        <v>45994</v>
      </c>
      <c r="K6186" s="3">
        <v>46009</v>
      </c>
      <c r="L6186" s="2" t="s">
        <v>40</v>
      </c>
      <c r="M6186" s="2" t="s">
        <v>71</v>
      </c>
      <c r="N6186" s="2" t="s">
        <v>137</v>
      </c>
      <c r="O6186" s="4">
        <v>1106000</v>
      </c>
      <c r="P6186" s="4">
        <v>314600</v>
      </c>
      <c r="Q6186" s="4">
        <v>791400</v>
      </c>
      <c r="R6186" s="2">
        <v>36</v>
      </c>
      <c r="S6186" s="5">
        <v>9.73</v>
      </c>
      <c r="T6186" s="4">
        <v>28400.27</v>
      </c>
      <c r="U6186" s="2" t="s">
        <v>73</v>
      </c>
      <c r="V6186" s="2" t="s">
        <v>74</v>
      </c>
      <c r="W6186" s="4">
        <v>227202.16</v>
      </c>
      <c r="X6186" s="4">
        <v>795207.5</v>
      </c>
      <c r="Y6186" s="4">
        <v>1022409.66</v>
      </c>
      <c r="Z6186" s="2">
        <v>0</v>
      </c>
      <c r="AA6186" s="2" t="s">
        <v>56</v>
      </c>
      <c r="AB6186" s="2" t="s">
        <v>15730</v>
      </c>
      <c r="AC6186" s="2" t="s">
        <v>360</v>
      </c>
      <c r="AD6186" s="2" t="s">
        <v>76</v>
      </c>
      <c r="AE6186" s="5">
        <v>71.56</v>
      </c>
      <c r="AF6186" s="2">
        <v>0</v>
      </c>
      <c r="AG6186" s="2" t="s">
        <v>77</v>
      </c>
      <c r="AH6186" s="2">
        <v>15</v>
      </c>
      <c r="AI6186" s="6" t="str">
        <f t="shared" si="288"/>
        <v>25-34</v>
      </c>
      <c r="AJ6186" s="11">
        <f>YEAR(tbl_LoanData[[#This Row],[Application Date]])</f>
        <v>2025</v>
      </c>
      <c r="AK6186" s="11" t="str">
        <f>TEXT(tbl_LoanData[[#This Row],[Application Date]],"MMMM")</f>
        <v>December</v>
      </c>
      <c r="AL6186" s="12">
        <f>DATE(YEAR(tbl_LoanData[[#This Row],[Application Date]]),MONTH(tbl_LoanData[[#This Row],[Application Date]]),1)</f>
        <v>45992</v>
      </c>
      <c r="AM6186" s="14">
        <f ca="1">IF(AND(tbl_LoanData[[#This Row],[Application Date]]&gt;=EOMONTH(TODAY(),-1)+1,tbl_LoanData[[#This Row],[Application Date]]&lt;=TODAY()),tbl_LoanData[[#This Row],[Loan Amount]],0)</f>
        <v>0</v>
      </c>
      <c r="AN6186" s="14">
        <f>tbl_LoanData[[#This Row],[Amount Paid]]-(Q6186-X6186)</f>
        <v>231009.66</v>
      </c>
      <c r="AO6186" s="14">
        <f>IF(tbl_LoanData[[#This Row],[Application Status]]="Approved",1,0)</f>
        <v>1</v>
      </c>
      <c r="AP6186" s="22" t="str">
        <f t="shared" ca="1" si="289"/>
        <v/>
      </c>
      <c r="AQ6186" s="22" t="str">
        <f t="shared" ca="1" si="290"/>
        <v/>
      </c>
    </row>
    <row r="6187" spans="1:43" ht="14.4" customHeight="1" x14ac:dyDescent="0.3">
      <c r="A6187" s="2" t="s">
        <v>4313</v>
      </c>
      <c r="B6187" s="2" t="s">
        <v>4314</v>
      </c>
      <c r="C6187" s="2" t="s">
        <v>599</v>
      </c>
      <c r="D6187" s="2" t="s">
        <v>102</v>
      </c>
      <c r="E6187" s="2" t="s">
        <v>190</v>
      </c>
      <c r="F6187" s="2">
        <v>41</v>
      </c>
      <c r="G6187" s="2" t="s">
        <v>83</v>
      </c>
      <c r="H6187" s="2" t="s">
        <v>233</v>
      </c>
      <c r="I6187" s="2" t="s">
        <v>46</v>
      </c>
      <c r="J6187" s="3">
        <v>46016</v>
      </c>
      <c r="K6187" s="3"/>
      <c r="L6187" s="2" t="s">
        <v>40</v>
      </c>
      <c r="M6187" s="2" t="s">
        <v>111</v>
      </c>
      <c r="N6187" s="2" t="s">
        <v>369</v>
      </c>
      <c r="O6187" s="4">
        <v>1061000</v>
      </c>
      <c r="P6187" s="4">
        <v>383600</v>
      </c>
      <c r="Q6187" s="4">
        <v>677400</v>
      </c>
      <c r="R6187" s="2">
        <v>36</v>
      </c>
      <c r="S6187" s="5">
        <v>11.99</v>
      </c>
      <c r="T6187" s="4">
        <v>25585.02</v>
      </c>
      <c r="U6187" s="2" t="s">
        <v>113</v>
      </c>
      <c r="V6187" s="2" t="s">
        <v>97</v>
      </c>
      <c r="W6187" s="4">
        <v>0</v>
      </c>
      <c r="X6187" s="4">
        <v>0</v>
      </c>
      <c r="Y6187" s="4">
        <v>921060.78</v>
      </c>
      <c r="Z6187" s="2">
        <v>0</v>
      </c>
      <c r="AA6187" s="2" t="s">
        <v>97</v>
      </c>
      <c r="AB6187" s="2" t="s">
        <v>15727</v>
      </c>
      <c r="AC6187" s="2" t="s">
        <v>121</v>
      </c>
      <c r="AD6187" s="2" t="s">
        <v>76</v>
      </c>
      <c r="AE6187" s="5">
        <v>63.85</v>
      </c>
      <c r="AF6187" s="2">
        <v>0</v>
      </c>
      <c r="AG6187" s="2" t="s">
        <v>97</v>
      </c>
      <c r="AH6187" s="2"/>
      <c r="AI6187" s="6" t="str">
        <f t="shared" si="288"/>
        <v>35-44</v>
      </c>
      <c r="AJ6187" s="11">
        <f>YEAR(tbl_LoanData[[#This Row],[Application Date]])</f>
        <v>2025</v>
      </c>
      <c r="AK6187" s="11" t="str">
        <f>TEXT(tbl_LoanData[[#This Row],[Application Date]],"MMMM")</f>
        <v>December</v>
      </c>
      <c r="AL6187" s="12">
        <f>DATE(YEAR(tbl_LoanData[[#This Row],[Application Date]]),MONTH(tbl_LoanData[[#This Row],[Application Date]]),1)</f>
        <v>45992</v>
      </c>
      <c r="AM6187" s="14">
        <f ca="1">IF(AND(tbl_LoanData[[#This Row],[Application Date]]&gt;=EOMONTH(TODAY(),-1)+1,tbl_LoanData[[#This Row],[Application Date]]&lt;=TODAY()),tbl_LoanData[[#This Row],[Loan Amount]],0)</f>
        <v>0</v>
      </c>
      <c r="AN6187" s="14">
        <f>tbl_LoanData[[#This Row],[Amount Paid]]-(Q6187-X6187)</f>
        <v>-677400</v>
      </c>
      <c r="AO6187" s="14">
        <f>IF(tbl_LoanData[[#This Row],[Application Status]]="Approved",1,0)</f>
        <v>0</v>
      </c>
      <c r="AP6187" s="22" t="str">
        <f t="shared" ca="1" si="289"/>
        <v/>
      </c>
      <c r="AQ6187" s="22" t="str">
        <f t="shared" ca="1" si="290"/>
        <v/>
      </c>
    </row>
    <row r="6188" spans="1:43" ht="14.4" customHeight="1" x14ac:dyDescent="0.3">
      <c r="A6188" s="2" t="s">
        <v>4387</v>
      </c>
      <c r="B6188" s="2" t="s">
        <v>4388</v>
      </c>
      <c r="C6188" s="2" t="s">
        <v>356</v>
      </c>
      <c r="D6188" s="2" t="s">
        <v>209</v>
      </c>
      <c r="E6188" s="2" t="s">
        <v>540</v>
      </c>
      <c r="F6188" s="2">
        <v>40</v>
      </c>
      <c r="G6188" s="2" t="s">
        <v>69</v>
      </c>
      <c r="H6188" s="2" t="s">
        <v>372</v>
      </c>
      <c r="I6188" s="2" t="s">
        <v>43</v>
      </c>
      <c r="J6188" s="3">
        <v>45999</v>
      </c>
      <c r="K6188" s="3">
        <v>46007</v>
      </c>
      <c r="L6188" s="2" t="s">
        <v>41</v>
      </c>
      <c r="M6188" s="2" t="s">
        <v>184</v>
      </c>
      <c r="N6188" s="2" t="s">
        <v>426</v>
      </c>
      <c r="O6188" s="4">
        <v>2014000</v>
      </c>
      <c r="P6188" s="4">
        <v>460900</v>
      </c>
      <c r="Q6188" s="4">
        <v>1553100</v>
      </c>
      <c r="R6188" s="2">
        <v>48</v>
      </c>
      <c r="S6188" s="5">
        <v>9.9</v>
      </c>
      <c r="T6188" s="4">
        <v>45169.32</v>
      </c>
      <c r="U6188" s="2" t="s">
        <v>73</v>
      </c>
      <c r="V6188" s="2" t="s">
        <v>74</v>
      </c>
      <c r="W6188" s="4">
        <v>361354.56</v>
      </c>
      <c r="X6188" s="4">
        <v>1806773.04</v>
      </c>
      <c r="Y6188" s="4">
        <v>2168127.6</v>
      </c>
      <c r="Z6188" s="2">
        <v>0</v>
      </c>
      <c r="AA6188" s="2" t="s">
        <v>56</v>
      </c>
      <c r="AB6188" s="2" t="s">
        <v>15729</v>
      </c>
      <c r="AC6188" s="2" t="s">
        <v>129</v>
      </c>
      <c r="AD6188" s="2" t="s">
        <v>76</v>
      </c>
      <c r="AE6188" s="5">
        <v>77.12</v>
      </c>
      <c r="AF6188" s="2">
        <v>0</v>
      </c>
      <c r="AG6188" s="2" t="s">
        <v>77</v>
      </c>
      <c r="AH6188" s="2">
        <v>8</v>
      </c>
      <c r="AI6188" s="6" t="str">
        <f t="shared" si="288"/>
        <v>35-44</v>
      </c>
      <c r="AJ6188" s="11">
        <f>YEAR(tbl_LoanData[[#This Row],[Application Date]])</f>
        <v>2025</v>
      </c>
      <c r="AK6188" s="11" t="str">
        <f>TEXT(tbl_LoanData[[#This Row],[Application Date]],"MMMM")</f>
        <v>December</v>
      </c>
      <c r="AL6188" s="12">
        <f>DATE(YEAR(tbl_LoanData[[#This Row],[Application Date]]),MONTH(tbl_LoanData[[#This Row],[Application Date]]),1)</f>
        <v>45992</v>
      </c>
      <c r="AM6188" s="14">
        <f ca="1">IF(AND(tbl_LoanData[[#This Row],[Application Date]]&gt;=EOMONTH(TODAY(),-1)+1,tbl_LoanData[[#This Row],[Application Date]]&lt;=TODAY()),tbl_LoanData[[#This Row],[Loan Amount]],0)</f>
        <v>0</v>
      </c>
      <c r="AN6188" s="14">
        <f>tbl_LoanData[[#This Row],[Amount Paid]]-(Q6188-X6188)</f>
        <v>615027.60000000009</v>
      </c>
      <c r="AO6188" s="14">
        <f>IF(tbl_LoanData[[#This Row],[Application Status]]="Approved",1,0)</f>
        <v>1</v>
      </c>
      <c r="AP6188" s="22" t="str">
        <f t="shared" ca="1" si="289"/>
        <v/>
      </c>
      <c r="AQ6188" s="22" t="str">
        <f t="shared" ca="1" si="290"/>
        <v/>
      </c>
    </row>
    <row r="6189" spans="1:43" ht="14.4" customHeight="1" x14ac:dyDescent="0.3">
      <c r="A6189" s="2" t="s">
        <v>4609</v>
      </c>
      <c r="B6189" s="2" t="s">
        <v>4610</v>
      </c>
      <c r="C6189" s="2" t="s">
        <v>781</v>
      </c>
      <c r="D6189" s="2" t="s">
        <v>232</v>
      </c>
      <c r="E6189" s="2" t="s">
        <v>117</v>
      </c>
      <c r="F6189" s="2">
        <v>25</v>
      </c>
      <c r="G6189" s="2" t="s">
        <v>69</v>
      </c>
      <c r="H6189" s="2" t="s">
        <v>273</v>
      </c>
      <c r="I6189" s="2" t="s">
        <v>45</v>
      </c>
      <c r="J6189" s="3">
        <v>46007</v>
      </c>
      <c r="K6189" s="3">
        <v>46014</v>
      </c>
      <c r="L6189" s="2" t="s">
        <v>37</v>
      </c>
      <c r="M6189" s="2" t="s">
        <v>104</v>
      </c>
      <c r="N6189" s="2" t="s">
        <v>286</v>
      </c>
      <c r="O6189" s="4">
        <v>183000</v>
      </c>
      <c r="P6189" s="4">
        <v>64000</v>
      </c>
      <c r="Q6189" s="4">
        <v>119000</v>
      </c>
      <c r="R6189" s="2">
        <v>48</v>
      </c>
      <c r="S6189" s="5">
        <v>10.84</v>
      </c>
      <c r="T6189" s="4">
        <v>3554.13</v>
      </c>
      <c r="U6189" s="2" t="s">
        <v>73</v>
      </c>
      <c r="V6189" s="2" t="s">
        <v>74</v>
      </c>
      <c r="W6189" s="4">
        <v>24878.91</v>
      </c>
      <c r="X6189" s="4">
        <v>145719.49</v>
      </c>
      <c r="Y6189" s="4">
        <v>170598.39999999999</v>
      </c>
      <c r="Z6189" s="2">
        <v>0</v>
      </c>
      <c r="AA6189" s="2" t="s">
        <v>56</v>
      </c>
      <c r="AB6189" s="2" t="s">
        <v>15732</v>
      </c>
      <c r="AC6189" s="2" t="s">
        <v>138</v>
      </c>
      <c r="AD6189" s="2" t="s">
        <v>76</v>
      </c>
      <c r="AE6189" s="5">
        <v>65.03</v>
      </c>
      <c r="AF6189" s="2">
        <v>0</v>
      </c>
      <c r="AG6189" s="2" t="s">
        <v>77</v>
      </c>
      <c r="AH6189" s="2">
        <v>7</v>
      </c>
      <c r="AI6189" s="6" t="str">
        <f t="shared" si="288"/>
        <v>25-34</v>
      </c>
      <c r="AJ6189" s="11">
        <f>YEAR(tbl_LoanData[[#This Row],[Application Date]])</f>
        <v>2025</v>
      </c>
      <c r="AK6189" s="11" t="str">
        <f>TEXT(tbl_LoanData[[#This Row],[Application Date]],"MMMM")</f>
        <v>December</v>
      </c>
      <c r="AL6189" s="12">
        <f>DATE(YEAR(tbl_LoanData[[#This Row],[Application Date]]),MONTH(tbl_LoanData[[#This Row],[Application Date]]),1)</f>
        <v>45992</v>
      </c>
      <c r="AM6189" s="14">
        <f ca="1">IF(AND(tbl_LoanData[[#This Row],[Application Date]]&gt;=EOMONTH(TODAY(),-1)+1,tbl_LoanData[[#This Row],[Application Date]]&lt;=TODAY()),tbl_LoanData[[#This Row],[Loan Amount]],0)</f>
        <v>0</v>
      </c>
      <c r="AN6189" s="14">
        <f>tbl_LoanData[[#This Row],[Amount Paid]]-(Q6189-X6189)</f>
        <v>51598.399999999994</v>
      </c>
      <c r="AO6189" s="14">
        <f>IF(tbl_LoanData[[#This Row],[Application Status]]="Approved",1,0)</f>
        <v>1</v>
      </c>
      <c r="AP6189" s="22" t="str">
        <f t="shared" ca="1" si="289"/>
        <v/>
      </c>
      <c r="AQ6189" s="22" t="str">
        <f t="shared" ca="1" si="290"/>
        <v/>
      </c>
    </row>
    <row r="6190" spans="1:43" ht="14.4" customHeight="1" x14ac:dyDescent="0.3">
      <c r="A6190" s="2" t="s">
        <v>4633</v>
      </c>
      <c r="B6190" s="2" t="s">
        <v>4634</v>
      </c>
      <c r="C6190" s="2" t="s">
        <v>487</v>
      </c>
      <c r="D6190" s="2" t="s">
        <v>134</v>
      </c>
      <c r="E6190" s="2" t="s">
        <v>204</v>
      </c>
      <c r="F6190" s="2">
        <v>28</v>
      </c>
      <c r="G6190" s="2" t="s">
        <v>69</v>
      </c>
      <c r="H6190" s="2" t="s">
        <v>256</v>
      </c>
      <c r="I6190" s="2" t="s">
        <v>43</v>
      </c>
      <c r="J6190" s="3">
        <v>46013</v>
      </c>
      <c r="K6190" s="3">
        <v>46025</v>
      </c>
      <c r="L6190" s="2" t="s">
        <v>38</v>
      </c>
      <c r="M6190" s="2" t="s">
        <v>85</v>
      </c>
      <c r="N6190" s="2" t="s">
        <v>314</v>
      </c>
      <c r="O6190" s="4">
        <v>1794000</v>
      </c>
      <c r="P6190" s="4">
        <v>353400</v>
      </c>
      <c r="Q6190" s="4">
        <v>1440600</v>
      </c>
      <c r="R6190" s="2">
        <v>24</v>
      </c>
      <c r="S6190" s="5">
        <v>11.63</v>
      </c>
      <c r="T6190" s="4">
        <v>73986.820000000007</v>
      </c>
      <c r="U6190" s="2" t="s">
        <v>73</v>
      </c>
      <c r="V6190" s="2" t="s">
        <v>74</v>
      </c>
      <c r="W6190" s="4">
        <v>517907.74</v>
      </c>
      <c r="X6190" s="4">
        <v>1257775.82</v>
      </c>
      <c r="Y6190" s="4">
        <v>1775683.56</v>
      </c>
      <c r="Z6190" s="2">
        <v>0</v>
      </c>
      <c r="AA6190" s="2" t="s">
        <v>56</v>
      </c>
      <c r="AB6190" s="2" t="s">
        <v>15733</v>
      </c>
      <c r="AC6190" s="2" t="s">
        <v>75</v>
      </c>
      <c r="AD6190" s="2" t="s">
        <v>76</v>
      </c>
      <c r="AE6190" s="5">
        <v>80.3</v>
      </c>
      <c r="AF6190" s="2">
        <v>0</v>
      </c>
      <c r="AG6190" s="2" t="s">
        <v>77</v>
      </c>
      <c r="AH6190" s="2">
        <v>12</v>
      </c>
      <c r="AI6190" s="6" t="str">
        <f t="shared" si="288"/>
        <v>25-34</v>
      </c>
      <c r="AJ6190" s="11">
        <f>YEAR(tbl_LoanData[[#This Row],[Application Date]])</f>
        <v>2025</v>
      </c>
      <c r="AK6190" s="11" t="str">
        <f>TEXT(tbl_LoanData[[#This Row],[Application Date]],"MMMM")</f>
        <v>December</v>
      </c>
      <c r="AL6190" s="12">
        <f>DATE(YEAR(tbl_LoanData[[#This Row],[Application Date]]),MONTH(tbl_LoanData[[#This Row],[Application Date]]),1)</f>
        <v>45992</v>
      </c>
      <c r="AM6190" s="14">
        <f ca="1">IF(AND(tbl_LoanData[[#This Row],[Application Date]]&gt;=EOMONTH(TODAY(),-1)+1,tbl_LoanData[[#This Row],[Application Date]]&lt;=TODAY()),tbl_LoanData[[#This Row],[Loan Amount]],0)</f>
        <v>0</v>
      </c>
      <c r="AN6190" s="14">
        <f>tbl_LoanData[[#This Row],[Amount Paid]]-(Q6190-X6190)</f>
        <v>335083.56000000006</v>
      </c>
      <c r="AO6190" s="14">
        <f>IF(tbl_LoanData[[#This Row],[Application Status]]="Approved",1,0)</f>
        <v>1</v>
      </c>
      <c r="AP6190" s="22" t="str">
        <f t="shared" ca="1" si="289"/>
        <v/>
      </c>
      <c r="AQ6190" s="22" t="str">
        <f t="shared" ca="1" si="290"/>
        <v/>
      </c>
    </row>
    <row r="6191" spans="1:43" ht="14.4" customHeight="1" x14ac:dyDescent="0.3">
      <c r="A6191" s="2" t="s">
        <v>4719</v>
      </c>
      <c r="B6191" s="2" t="s">
        <v>4720</v>
      </c>
      <c r="C6191" s="2" t="s">
        <v>432</v>
      </c>
      <c r="D6191" s="2" t="s">
        <v>134</v>
      </c>
      <c r="E6191" s="2" t="s">
        <v>204</v>
      </c>
      <c r="F6191" s="2">
        <v>49</v>
      </c>
      <c r="G6191" s="2" t="s">
        <v>69</v>
      </c>
      <c r="H6191" s="2" t="s">
        <v>278</v>
      </c>
      <c r="I6191" s="2" t="s">
        <v>45</v>
      </c>
      <c r="J6191" s="3">
        <v>46006</v>
      </c>
      <c r="K6191" s="3">
        <v>46020</v>
      </c>
      <c r="L6191" s="2" t="s">
        <v>38</v>
      </c>
      <c r="M6191" s="2" t="s">
        <v>111</v>
      </c>
      <c r="N6191" s="2" t="s">
        <v>112</v>
      </c>
      <c r="O6191" s="4">
        <v>1959000</v>
      </c>
      <c r="P6191" s="4">
        <v>443000</v>
      </c>
      <c r="Q6191" s="4">
        <v>1516000</v>
      </c>
      <c r="R6191" s="2">
        <v>24</v>
      </c>
      <c r="S6191" s="5">
        <v>8.41</v>
      </c>
      <c r="T6191" s="4">
        <v>73791.3</v>
      </c>
      <c r="U6191" s="2" t="s">
        <v>73</v>
      </c>
      <c r="V6191" s="2" t="s">
        <v>34</v>
      </c>
      <c r="W6191" s="4">
        <v>0</v>
      </c>
      <c r="X6191" s="4">
        <v>1770991.2</v>
      </c>
      <c r="Y6191" s="4">
        <v>1770991.2</v>
      </c>
      <c r="Z6191" s="2">
        <v>224</v>
      </c>
      <c r="AA6191" s="2" t="s">
        <v>60</v>
      </c>
      <c r="AB6191" s="2" t="s">
        <v>15736</v>
      </c>
      <c r="AC6191" s="2" t="s">
        <v>138</v>
      </c>
      <c r="AD6191" s="2" t="s">
        <v>76</v>
      </c>
      <c r="AE6191" s="5">
        <v>77.39</v>
      </c>
      <c r="AF6191" s="2">
        <v>7</v>
      </c>
      <c r="AG6191" s="2" t="s">
        <v>130</v>
      </c>
      <c r="AH6191" s="2">
        <v>14</v>
      </c>
      <c r="AI6191" s="6" t="str">
        <f t="shared" si="288"/>
        <v>45-54</v>
      </c>
      <c r="AJ6191" s="11">
        <f>YEAR(tbl_LoanData[[#This Row],[Application Date]])</f>
        <v>2025</v>
      </c>
      <c r="AK6191" s="11" t="str">
        <f>TEXT(tbl_LoanData[[#This Row],[Application Date]],"MMMM")</f>
        <v>December</v>
      </c>
      <c r="AL6191" s="12">
        <f>DATE(YEAR(tbl_LoanData[[#This Row],[Application Date]]),MONTH(tbl_LoanData[[#This Row],[Application Date]]),1)</f>
        <v>45992</v>
      </c>
      <c r="AM6191" s="14">
        <f ca="1">IF(AND(tbl_LoanData[[#This Row],[Application Date]]&gt;=EOMONTH(TODAY(),-1)+1,tbl_LoanData[[#This Row],[Application Date]]&lt;=TODAY()),tbl_LoanData[[#This Row],[Loan Amount]],0)</f>
        <v>0</v>
      </c>
      <c r="AN6191" s="14">
        <f>tbl_LoanData[[#This Row],[Amount Paid]]-(Q6191-X6191)</f>
        <v>254991.19999999995</v>
      </c>
      <c r="AO6191" s="14">
        <f>IF(tbl_LoanData[[#This Row],[Application Status]]="Approved",1,0)</f>
        <v>1</v>
      </c>
      <c r="AP6191" s="22" t="str">
        <f t="shared" ca="1" si="289"/>
        <v/>
      </c>
      <c r="AQ6191" s="22" t="str">
        <f t="shared" ca="1" si="290"/>
        <v/>
      </c>
    </row>
    <row r="6192" spans="1:43" ht="14.4" customHeight="1" x14ac:dyDescent="0.3">
      <c r="A6192" s="2" t="s">
        <v>4797</v>
      </c>
      <c r="B6192" s="2" t="s">
        <v>4798</v>
      </c>
      <c r="C6192" s="2" t="s">
        <v>356</v>
      </c>
      <c r="D6192" s="2" t="s">
        <v>101</v>
      </c>
      <c r="E6192" s="2" t="s">
        <v>91</v>
      </c>
      <c r="F6192" s="2">
        <v>35</v>
      </c>
      <c r="G6192" s="2" t="s">
        <v>69</v>
      </c>
      <c r="H6192" s="2" t="s">
        <v>136</v>
      </c>
      <c r="I6192" s="2" t="s">
        <v>49</v>
      </c>
      <c r="J6192" s="3">
        <v>46007</v>
      </c>
      <c r="K6192" s="3"/>
      <c r="L6192" s="2" t="s">
        <v>40</v>
      </c>
      <c r="M6192" s="2" t="s">
        <v>157</v>
      </c>
      <c r="N6192" s="2" t="s">
        <v>299</v>
      </c>
      <c r="O6192" s="4">
        <v>966000</v>
      </c>
      <c r="P6192" s="4">
        <v>246700</v>
      </c>
      <c r="Q6192" s="4">
        <v>719300</v>
      </c>
      <c r="R6192" s="2">
        <v>36</v>
      </c>
      <c r="S6192" s="5">
        <v>5.4</v>
      </c>
      <c r="T6192" s="4">
        <v>23217.41</v>
      </c>
      <c r="U6192" s="2" t="s">
        <v>113</v>
      </c>
      <c r="V6192" s="2" t="s">
        <v>97</v>
      </c>
      <c r="W6192" s="4">
        <v>0</v>
      </c>
      <c r="X6192" s="4">
        <v>0</v>
      </c>
      <c r="Y6192" s="4">
        <v>835826.6</v>
      </c>
      <c r="Z6192" s="2">
        <v>0</v>
      </c>
      <c r="AA6192" s="2" t="s">
        <v>97</v>
      </c>
      <c r="AB6192" s="2" t="s">
        <v>15730</v>
      </c>
      <c r="AC6192" s="2" t="s">
        <v>332</v>
      </c>
      <c r="AD6192" s="2" t="s">
        <v>76</v>
      </c>
      <c r="AE6192" s="5">
        <v>74.459999999999994</v>
      </c>
      <c r="AF6192" s="2">
        <v>0</v>
      </c>
      <c r="AG6192" s="2" t="s">
        <v>97</v>
      </c>
      <c r="AH6192" s="2"/>
      <c r="AI6192" s="6" t="str">
        <f t="shared" si="288"/>
        <v>35-44</v>
      </c>
      <c r="AJ6192" s="11">
        <f>YEAR(tbl_LoanData[[#This Row],[Application Date]])</f>
        <v>2025</v>
      </c>
      <c r="AK6192" s="11" t="str">
        <f>TEXT(tbl_LoanData[[#This Row],[Application Date]],"MMMM")</f>
        <v>December</v>
      </c>
      <c r="AL6192" s="12">
        <f>DATE(YEAR(tbl_LoanData[[#This Row],[Application Date]]),MONTH(tbl_LoanData[[#This Row],[Application Date]]),1)</f>
        <v>45992</v>
      </c>
      <c r="AM6192" s="14">
        <f ca="1">IF(AND(tbl_LoanData[[#This Row],[Application Date]]&gt;=EOMONTH(TODAY(),-1)+1,tbl_LoanData[[#This Row],[Application Date]]&lt;=TODAY()),tbl_LoanData[[#This Row],[Loan Amount]],0)</f>
        <v>0</v>
      </c>
      <c r="AN6192" s="14">
        <f>tbl_LoanData[[#This Row],[Amount Paid]]-(Q6192-X6192)</f>
        <v>-719300</v>
      </c>
      <c r="AO6192" s="14">
        <f>IF(tbl_LoanData[[#This Row],[Application Status]]="Approved",1,0)</f>
        <v>0</v>
      </c>
      <c r="AP6192" s="22" t="str">
        <f t="shared" ca="1" si="289"/>
        <v/>
      </c>
      <c r="AQ6192" s="22" t="str">
        <f t="shared" ca="1" si="290"/>
        <v/>
      </c>
    </row>
    <row r="6193" spans="1:43" x14ac:dyDescent="0.3">
      <c r="A6193" s="2" t="s">
        <v>4821</v>
      </c>
      <c r="B6193" s="2" t="s">
        <v>4822</v>
      </c>
      <c r="C6193" s="2" t="s">
        <v>142</v>
      </c>
      <c r="D6193" s="2" t="s">
        <v>161</v>
      </c>
      <c r="E6193" s="2" t="s">
        <v>394</v>
      </c>
      <c r="F6193" s="2">
        <v>38</v>
      </c>
      <c r="G6193" s="2" t="s">
        <v>83</v>
      </c>
      <c r="H6193" s="2" t="s">
        <v>151</v>
      </c>
      <c r="I6193" s="2" t="s">
        <v>46</v>
      </c>
      <c r="J6193" s="3">
        <v>46002</v>
      </c>
      <c r="K6193" s="3">
        <v>46009</v>
      </c>
      <c r="L6193" s="2" t="s">
        <v>36</v>
      </c>
      <c r="M6193" s="2" t="s">
        <v>94</v>
      </c>
      <c r="N6193" s="2" t="s">
        <v>212</v>
      </c>
      <c r="O6193" s="4">
        <v>1900000</v>
      </c>
      <c r="P6193" s="4">
        <v>452300</v>
      </c>
      <c r="Q6193" s="4">
        <v>1447700</v>
      </c>
      <c r="R6193" s="2">
        <v>60</v>
      </c>
      <c r="S6193" s="5">
        <v>7.09</v>
      </c>
      <c r="T6193" s="4">
        <v>32681.83</v>
      </c>
      <c r="U6193" s="2" t="s">
        <v>73</v>
      </c>
      <c r="V6193" s="2" t="s">
        <v>74</v>
      </c>
      <c r="W6193" s="4">
        <v>261454.64</v>
      </c>
      <c r="X6193" s="4">
        <v>1699455.01</v>
      </c>
      <c r="Y6193" s="4">
        <v>1960909.65</v>
      </c>
      <c r="Z6193" s="2">
        <v>0</v>
      </c>
      <c r="AA6193" s="2" t="s">
        <v>56</v>
      </c>
      <c r="AB6193" s="2" t="s">
        <v>15733</v>
      </c>
      <c r="AC6193" s="2" t="s">
        <v>121</v>
      </c>
      <c r="AD6193" s="2" t="s">
        <v>76</v>
      </c>
      <c r="AE6193" s="5">
        <v>76.19</v>
      </c>
      <c r="AF6193" s="2">
        <v>0</v>
      </c>
      <c r="AG6193" s="2" t="s">
        <v>77</v>
      </c>
      <c r="AH6193" s="2">
        <v>7</v>
      </c>
      <c r="AI6193" s="6" t="str">
        <f t="shared" si="288"/>
        <v>35-44</v>
      </c>
      <c r="AJ6193" s="11">
        <f>YEAR(tbl_LoanData[[#This Row],[Application Date]])</f>
        <v>2025</v>
      </c>
      <c r="AK6193" s="11" t="str">
        <f>TEXT(tbl_LoanData[[#This Row],[Application Date]],"MMMM")</f>
        <v>December</v>
      </c>
      <c r="AL6193" s="12">
        <f>DATE(YEAR(tbl_LoanData[[#This Row],[Application Date]]),MONTH(tbl_LoanData[[#This Row],[Application Date]]),1)</f>
        <v>45992</v>
      </c>
      <c r="AM6193" s="14">
        <f ca="1">IF(AND(tbl_LoanData[[#This Row],[Application Date]]&gt;=EOMONTH(TODAY(),-1)+1,tbl_LoanData[[#This Row],[Application Date]]&lt;=TODAY()),tbl_LoanData[[#This Row],[Loan Amount]],0)</f>
        <v>0</v>
      </c>
      <c r="AN6193" s="14">
        <f>tbl_LoanData[[#This Row],[Amount Paid]]-(Q6193-X6193)</f>
        <v>513209.65</v>
      </c>
      <c r="AO6193" s="14">
        <f>IF(tbl_LoanData[[#This Row],[Application Status]]="Approved",1,0)</f>
        <v>1</v>
      </c>
      <c r="AP6193" s="22" t="str">
        <f t="shared" ca="1" si="289"/>
        <v/>
      </c>
      <c r="AQ6193" s="22" t="str">
        <f t="shared" ca="1" si="290"/>
        <v/>
      </c>
    </row>
    <row r="6194" spans="1:43" ht="14.4" customHeight="1" x14ac:dyDescent="0.3">
      <c r="A6194" s="2" t="s">
        <v>4835</v>
      </c>
      <c r="B6194" s="2" t="s">
        <v>4836</v>
      </c>
      <c r="C6194" s="2" t="s">
        <v>227</v>
      </c>
      <c r="D6194" s="2" t="s">
        <v>91</v>
      </c>
      <c r="E6194" s="2" t="s">
        <v>255</v>
      </c>
      <c r="F6194" s="2">
        <v>63</v>
      </c>
      <c r="G6194" s="2" t="s">
        <v>69</v>
      </c>
      <c r="H6194" s="2" t="s">
        <v>228</v>
      </c>
      <c r="I6194" s="2" t="s">
        <v>43</v>
      </c>
      <c r="J6194" s="3">
        <v>46021</v>
      </c>
      <c r="K6194" s="3"/>
      <c r="L6194" s="2" t="s">
        <v>38</v>
      </c>
      <c r="M6194" s="2" t="s">
        <v>111</v>
      </c>
      <c r="N6194" s="2" t="s">
        <v>112</v>
      </c>
      <c r="O6194" s="4">
        <v>1983000</v>
      </c>
      <c r="P6194" s="4">
        <v>749600</v>
      </c>
      <c r="Q6194" s="4">
        <v>1233400</v>
      </c>
      <c r="R6194" s="2">
        <v>36</v>
      </c>
      <c r="S6194" s="5">
        <v>5.95</v>
      </c>
      <c r="T6194" s="4">
        <v>40376.720000000001</v>
      </c>
      <c r="U6194" s="2" t="s">
        <v>96</v>
      </c>
      <c r="V6194" s="2" t="s">
        <v>97</v>
      </c>
      <c r="W6194" s="4">
        <v>0</v>
      </c>
      <c r="X6194" s="4">
        <v>0</v>
      </c>
      <c r="Y6194" s="4">
        <v>1453561.9</v>
      </c>
      <c r="Z6194" s="2">
        <v>0</v>
      </c>
      <c r="AA6194" s="2" t="s">
        <v>97</v>
      </c>
      <c r="AB6194" s="2" t="s">
        <v>15730</v>
      </c>
      <c r="AC6194" s="2" t="s">
        <v>213</v>
      </c>
      <c r="AD6194" s="2" t="s">
        <v>76</v>
      </c>
      <c r="AE6194" s="5">
        <v>62.2</v>
      </c>
      <c r="AF6194" s="2">
        <v>0</v>
      </c>
      <c r="AG6194" s="2" t="s">
        <v>97</v>
      </c>
      <c r="AH6194" s="2"/>
      <c r="AI6194" s="6" t="str">
        <f t="shared" si="288"/>
        <v>55-64</v>
      </c>
      <c r="AJ6194" s="11">
        <f>YEAR(tbl_LoanData[[#This Row],[Application Date]])</f>
        <v>2025</v>
      </c>
      <c r="AK6194" s="11" t="str">
        <f>TEXT(tbl_LoanData[[#This Row],[Application Date]],"MMMM")</f>
        <v>December</v>
      </c>
      <c r="AL6194" s="12">
        <f>DATE(YEAR(tbl_LoanData[[#This Row],[Application Date]]),MONTH(tbl_LoanData[[#This Row],[Application Date]]),1)</f>
        <v>45992</v>
      </c>
      <c r="AM6194" s="14">
        <f ca="1">IF(AND(tbl_LoanData[[#This Row],[Application Date]]&gt;=EOMONTH(TODAY(),-1)+1,tbl_LoanData[[#This Row],[Application Date]]&lt;=TODAY()),tbl_LoanData[[#This Row],[Loan Amount]],0)</f>
        <v>0</v>
      </c>
      <c r="AN6194" s="14">
        <f>tbl_LoanData[[#This Row],[Amount Paid]]-(Q6194-X6194)</f>
        <v>-1233400</v>
      </c>
      <c r="AO6194" s="14">
        <f>IF(tbl_LoanData[[#This Row],[Application Status]]="Approved",1,0)</f>
        <v>0</v>
      </c>
      <c r="AP6194" s="22" t="str">
        <f t="shared" ca="1" si="289"/>
        <v/>
      </c>
      <c r="AQ6194" s="22" t="str">
        <f t="shared" ca="1" si="290"/>
        <v/>
      </c>
    </row>
    <row r="6195" spans="1:43" ht="14.4" customHeight="1" x14ac:dyDescent="0.3">
      <c r="A6195" s="2" t="s">
        <v>4861</v>
      </c>
      <c r="B6195" s="2" t="s">
        <v>4862</v>
      </c>
      <c r="C6195" s="2" t="s">
        <v>560</v>
      </c>
      <c r="D6195" s="2" t="s">
        <v>311</v>
      </c>
      <c r="E6195" s="2" t="s">
        <v>465</v>
      </c>
      <c r="F6195" s="2">
        <v>30</v>
      </c>
      <c r="G6195" s="2" t="s">
        <v>69</v>
      </c>
      <c r="H6195" s="2" t="s">
        <v>126</v>
      </c>
      <c r="I6195" s="2" t="s">
        <v>44</v>
      </c>
      <c r="J6195" s="3">
        <v>46009</v>
      </c>
      <c r="K6195" s="3">
        <v>46012</v>
      </c>
      <c r="L6195" s="2" t="s">
        <v>41</v>
      </c>
      <c r="M6195" s="2" t="s">
        <v>144</v>
      </c>
      <c r="N6195" s="2" t="s">
        <v>145</v>
      </c>
      <c r="O6195" s="4">
        <v>4280000</v>
      </c>
      <c r="P6195" s="4">
        <v>1010600</v>
      </c>
      <c r="Q6195" s="4">
        <v>3269400</v>
      </c>
      <c r="R6195" s="2">
        <v>24</v>
      </c>
      <c r="S6195" s="5">
        <v>7.11</v>
      </c>
      <c r="T6195" s="4">
        <v>155596.20000000001</v>
      </c>
      <c r="U6195" s="2" t="s">
        <v>73</v>
      </c>
      <c r="V6195" s="2" t="s">
        <v>74</v>
      </c>
      <c r="W6195" s="4">
        <v>1244769.6000000001</v>
      </c>
      <c r="X6195" s="4">
        <v>2489539.08</v>
      </c>
      <c r="Y6195" s="4">
        <v>3734308.68</v>
      </c>
      <c r="Z6195" s="2">
        <v>0</v>
      </c>
      <c r="AA6195" s="2" t="s">
        <v>56</v>
      </c>
      <c r="AB6195" s="2" t="s">
        <v>15730</v>
      </c>
      <c r="AC6195" s="2" t="s">
        <v>213</v>
      </c>
      <c r="AD6195" s="2" t="s">
        <v>76</v>
      </c>
      <c r="AE6195" s="5">
        <v>76.39</v>
      </c>
      <c r="AF6195" s="2">
        <v>0</v>
      </c>
      <c r="AG6195" s="2" t="s">
        <v>77</v>
      </c>
      <c r="AH6195" s="2">
        <v>3</v>
      </c>
      <c r="AI6195" s="6" t="str">
        <f t="shared" si="288"/>
        <v>25-34</v>
      </c>
      <c r="AJ6195" s="11">
        <f>YEAR(tbl_LoanData[[#This Row],[Application Date]])</f>
        <v>2025</v>
      </c>
      <c r="AK6195" s="11" t="str">
        <f>TEXT(tbl_LoanData[[#This Row],[Application Date]],"MMMM")</f>
        <v>December</v>
      </c>
      <c r="AL6195" s="12">
        <f>DATE(YEAR(tbl_LoanData[[#This Row],[Application Date]]),MONTH(tbl_LoanData[[#This Row],[Application Date]]),1)</f>
        <v>45992</v>
      </c>
      <c r="AM6195" s="14">
        <f ca="1">IF(AND(tbl_LoanData[[#This Row],[Application Date]]&gt;=EOMONTH(TODAY(),-1)+1,tbl_LoanData[[#This Row],[Application Date]]&lt;=TODAY()),tbl_LoanData[[#This Row],[Loan Amount]],0)</f>
        <v>0</v>
      </c>
      <c r="AN6195" s="14">
        <f>tbl_LoanData[[#This Row],[Amount Paid]]-(Q6195-X6195)</f>
        <v>464908.68000000017</v>
      </c>
      <c r="AO6195" s="14">
        <f>IF(tbl_LoanData[[#This Row],[Application Status]]="Approved",1,0)</f>
        <v>1</v>
      </c>
      <c r="AP6195" s="22" t="str">
        <f t="shared" ca="1" si="289"/>
        <v/>
      </c>
      <c r="AQ6195" s="22" t="str">
        <f t="shared" ca="1" si="290"/>
        <v/>
      </c>
    </row>
    <row r="6196" spans="1:43" ht="14.4" customHeight="1" x14ac:dyDescent="0.3">
      <c r="A6196" s="2" t="s">
        <v>4949</v>
      </c>
      <c r="B6196" s="2" t="s">
        <v>4950</v>
      </c>
      <c r="C6196" s="2" t="s">
        <v>227</v>
      </c>
      <c r="D6196" s="2" t="s">
        <v>118</v>
      </c>
      <c r="E6196" s="2" t="s">
        <v>91</v>
      </c>
      <c r="F6196" s="2">
        <v>41</v>
      </c>
      <c r="G6196" s="2" t="s">
        <v>69</v>
      </c>
      <c r="H6196" s="2" t="s">
        <v>151</v>
      </c>
      <c r="I6196" s="2" t="s">
        <v>46</v>
      </c>
      <c r="J6196" s="3">
        <v>46015</v>
      </c>
      <c r="K6196" s="3">
        <v>46032</v>
      </c>
      <c r="L6196" s="2" t="s">
        <v>39</v>
      </c>
      <c r="M6196" s="2" t="s">
        <v>71</v>
      </c>
      <c r="N6196" s="2" t="s">
        <v>72</v>
      </c>
      <c r="O6196" s="4">
        <v>1736000</v>
      </c>
      <c r="P6196" s="4">
        <v>481100</v>
      </c>
      <c r="Q6196" s="4">
        <v>1254900</v>
      </c>
      <c r="R6196" s="2">
        <v>36</v>
      </c>
      <c r="S6196" s="5">
        <v>11.11</v>
      </c>
      <c r="T6196" s="4">
        <v>46476.62</v>
      </c>
      <c r="U6196" s="2" t="s">
        <v>73</v>
      </c>
      <c r="V6196" s="2" t="s">
        <v>74</v>
      </c>
      <c r="W6196" s="4">
        <v>278859.71999999997</v>
      </c>
      <c r="X6196" s="4">
        <v>1394298.45</v>
      </c>
      <c r="Y6196" s="4">
        <v>1673158.17</v>
      </c>
      <c r="Z6196" s="2">
        <v>28</v>
      </c>
      <c r="AA6196" s="2" t="s">
        <v>57</v>
      </c>
      <c r="AB6196" s="2" t="s">
        <v>15736</v>
      </c>
      <c r="AC6196" s="2" t="s">
        <v>332</v>
      </c>
      <c r="AD6196" s="2" t="s">
        <v>76</v>
      </c>
      <c r="AE6196" s="5">
        <v>72.290000000000006</v>
      </c>
      <c r="AF6196" s="2">
        <v>1</v>
      </c>
      <c r="AG6196" s="2" t="s">
        <v>77</v>
      </c>
      <c r="AH6196" s="2">
        <v>17</v>
      </c>
      <c r="AI6196" s="6" t="str">
        <f t="shared" si="288"/>
        <v>35-44</v>
      </c>
      <c r="AJ6196" s="11">
        <f>YEAR(tbl_LoanData[[#This Row],[Application Date]])</f>
        <v>2025</v>
      </c>
      <c r="AK6196" s="11" t="str">
        <f>TEXT(tbl_LoanData[[#This Row],[Application Date]],"MMMM")</f>
        <v>December</v>
      </c>
      <c r="AL6196" s="12">
        <f>DATE(YEAR(tbl_LoanData[[#This Row],[Application Date]]),MONTH(tbl_LoanData[[#This Row],[Application Date]]),1)</f>
        <v>45992</v>
      </c>
      <c r="AM6196" s="14">
        <f ca="1">IF(AND(tbl_LoanData[[#This Row],[Application Date]]&gt;=EOMONTH(TODAY(),-1)+1,tbl_LoanData[[#This Row],[Application Date]]&lt;=TODAY()),tbl_LoanData[[#This Row],[Loan Amount]],0)</f>
        <v>0</v>
      </c>
      <c r="AN6196" s="14">
        <f>tbl_LoanData[[#This Row],[Amount Paid]]-(Q6196-X6196)</f>
        <v>418258.16999999993</v>
      </c>
      <c r="AO6196" s="14">
        <f>IF(tbl_LoanData[[#This Row],[Application Status]]="Approved",1,0)</f>
        <v>1</v>
      </c>
      <c r="AP6196" s="22" t="str">
        <f t="shared" ca="1" si="289"/>
        <v/>
      </c>
      <c r="AQ6196" s="22" t="str">
        <f t="shared" ca="1" si="290"/>
        <v/>
      </c>
    </row>
    <row r="6197" spans="1:43" x14ac:dyDescent="0.3">
      <c r="A6197" s="2" t="s">
        <v>5017</v>
      </c>
      <c r="B6197" s="2" t="s">
        <v>5018</v>
      </c>
      <c r="C6197" s="2" t="s">
        <v>405</v>
      </c>
      <c r="D6197" s="2" t="s">
        <v>311</v>
      </c>
      <c r="E6197" s="2" t="s">
        <v>117</v>
      </c>
      <c r="F6197" s="2">
        <v>58</v>
      </c>
      <c r="G6197" s="2" t="s">
        <v>69</v>
      </c>
      <c r="H6197" s="2" t="s">
        <v>259</v>
      </c>
      <c r="I6197" s="2" t="s">
        <v>43</v>
      </c>
      <c r="J6197" s="3">
        <v>46013</v>
      </c>
      <c r="K6197" s="3"/>
      <c r="L6197" s="2" t="s">
        <v>39</v>
      </c>
      <c r="M6197" s="2" t="s">
        <v>85</v>
      </c>
      <c r="N6197" s="2" t="s">
        <v>324</v>
      </c>
      <c r="O6197" s="4">
        <v>1812000</v>
      </c>
      <c r="P6197" s="4">
        <v>345800</v>
      </c>
      <c r="Q6197" s="4">
        <v>1466200</v>
      </c>
      <c r="R6197" s="2">
        <v>48</v>
      </c>
      <c r="S6197" s="5">
        <v>9.58</v>
      </c>
      <c r="T6197" s="4">
        <v>42251</v>
      </c>
      <c r="U6197" s="2" t="s">
        <v>96</v>
      </c>
      <c r="V6197" s="2" t="s">
        <v>97</v>
      </c>
      <c r="W6197" s="4">
        <v>0</v>
      </c>
      <c r="X6197" s="4">
        <v>0</v>
      </c>
      <c r="Y6197" s="4">
        <v>2028047.84</v>
      </c>
      <c r="Z6197" s="2">
        <v>0</v>
      </c>
      <c r="AA6197" s="2" t="s">
        <v>97</v>
      </c>
      <c r="AB6197" s="2" t="s">
        <v>15727</v>
      </c>
      <c r="AC6197" s="2" t="s">
        <v>129</v>
      </c>
      <c r="AD6197" s="2" t="s">
        <v>76</v>
      </c>
      <c r="AE6197" s="5">
        <v>80.92</v>
      </c>
      <c r="AF6197" s="2">
        <v>0</v>
      </c>
      <c r="AG6197" s="2" t="s">
        <v>97</v>
      </c>
      <c r="AH6197" s="2"/>
      <c r="AI6197" s="6" t="str">
        <f t="shared" si="288"/>
        <v>55-64</v>
      </c>
      <c r="AJ6197" s="11">
        <f>YEAR(tbl_LoanData[[#This Row],[Application Date]])</f>
        <v>2025</v>
      </c>
      <c r="AK6197" s="11" t="str">
        <f>TEXT(tbl_LoanData[[#This Row],[Application Date]],"MMMM")</f>
        <v>December</v>
      </c>
      <c r="AL6197" s="12">
        <f>DATE(YEAR(tbl_LoanData[[#This Row],[Application Date]]),MONTH(tbl_LoanData[[#This Row],[Application Date]]),1)</f>
        <v>45992</v>
      </c>
      <c r="AM6197" s="14">
        <f ca="1">IF(AND(tbl_LoanData[[#This Row],[Application Date]]&gt;=EOMONTH(TODAY(),-1)+1,tbl_LoanData[[#This Row],[Application Date]]&lt;=TODAY()),tbl_LoanData[[#This Row],[Loan Amount]],0)</f>
        <v>0</v>
      </c>
      <c r="AN6197" s="14">
        <f>tbl_LoanData[[#This Row],[Amount Paid]]-(Q6197-X6197)</f>
        <v>-1466200</v>
      </c>
      <c r="AO6197" s="14">
        <f>IF(tbl_LoanData[[#This Row],[Application Status]]="Approved",1,0)</f>
        <v>0</v>
      </c>
      <c r="AP6197" s="22" t="str">
        <f t="shared" ca="1" si="289"/>
        <v/>
      </c>
      <c r="AQ6197" s="22" t="str">
        <f t="shared" ca="1" si="290"/>
        <v/>
      </c>
    </row>
    <row r="6198" spans="1:43" ht="14.4" customHeight="1" x14ac:dyDescent="0.3">
      <c r="A6198" s="2" t="s">
        <v>5167</v>
      </c>
      <c r="B6198" s="2" t="s">
        <v>5168</v>
      </c>
      <c r="C6198" s="2" t="s">
        <v>781</v>
      </c>
      <c r="D6198" s="2" t="s">
        <v>254</v>
      </c>
      <c r="E6198" s="2" t="s">
        <v>402</v>
      </c>
      <c r="F6198" s="2">
        <v>60</v>
      </c>
      <c r="G6198" s="2" t="s">
        <v>69</v>
      </c>
      <c r="H6198" s="2" t="s">
        <v>244</v>
      </c>
      <c r="I6198" s="2" t="s">
        <v>48</v>
      </c>
      <c r="J6198" s="3">
        <v>46002</v>
      </c>
      <c r="K6198" s="3">
        <v>46013</v>
      </c>
      <c r="L6198" s="2" t="s">
        <v>39</v>
      </c>
      <c r="M6198" s="2" t="s">
        <v>71</v>
      </c>
      <c r="N6198" s="2" t="s">
        <v>294</v>
      </c>
      <c r="O6198" s="4">
        <v>1151000</v>
      </c>
      <c r="P6198" s="4">
        <v>133800</v>
      </c>
      <c r="Q6198" s="4">
        <v>1017200</v>
      </c>
      <c r="R6198" s="2">
        <v>36</v>
      </c>
      <c r="S6198" s="5">
        <v>6.86</v>
      </c>
      <c r="T6198" s="4">
        <v>34070.550000000003</v>
      </c>
      <c r="U6198" s="2" t="s">
        <v>73</v>
      </c>
      <c r="V6198" s="2" t="s">
        <v>74</v>
      </c>
      <c r="W6198" s="4">
        <v>204423.3</v>
      </c>
      <c r="X6198" s="4">
        <v>1022116.46</v>
      </c>
      <c r="Y6198" s="4">
        <v>1226539.76</v>
      </c>
      <c r="Z6198" s="2">
        <v>30</v>
      </c>
      <c r="AA6198" s="2" t="s">
        <v>57</v>
      </c>
      <c r="AB6198" s="2" t="s">
        <v>15736</v>
      </c>
      <c r="AC6198" s="2" t="s">
        <v>87</v>
      </c>
      <c r="AD6198" s="2" t="s">
        <v>76</v>
      </c>
      <c r="AE6198" s="5">
        <v>88.38</v>
      </c>
      <c r="AF6198" s="2">
        <v>1</v>
      </c>
      <c r="AG6198" s="2" t="s">
        <v>77</v>
      </c>
      <c r="AH6198" s="2">
        <v>11</v>
      </c>
      <c r="AI6198" s="6" t="str">
        <f t="shared" si="288"/>
        <v>55-64</v>
      </c>
      <c r="AJ6198" s="11">
        <f>YEAR(tbl_LoanData[[#This Row],[Application Date]])</f>
        <v>2025</v>
      </c>
      <c r="AK6198" s="11" t="str">
        <f>TEXT(tbl_LoanData[[#This Row],[Application Date]],"MMMM")</f>
        <v>December</v>
      </c>
      <c r="AL6198" s="12">
        <f>DATE(YEAR(tbl_LoanData[[#This Row],[Application Date]]),MONTH(tbl_LoanData[[#This Row],[Application Date]]),1)</f>
        <v>45992</v>
      </c>
      <c r="AM6198" s="14">
        <f ca="1">IF(AND(tbl_LoanData[[#This Row],[Application Date]]&gt;=EOMONTH(TODAY(),-1)+1,tbl_LoanData[[#This Row],[Application Date]]&lt;=TODAY()),tbl_LoanData[[#This Row],[Loan Amount]],0)</f>
        <v>0</v>
      </c>
      <c r="AN6198" s="14">
        <f>tbl_LoanData[[#This Row],[Amount Paid]]-(Q6198-X6198)</f>
        <v>209339.75999999995</v>
      </c>
      <c r="AO6198" s="14">
        <f>IF(tbl_LoanData[[#This Row],[Application Status]]="Approved",1,0)</f>
        <v>1</v>
      </c>
      <c r="AP6198" s="22" t="str">
        <f t="shared" ca="1" si="289"/>
        <v/>
      </c>
      <c r="AQ6198" s="22" t="str">
        <f t="shared" ca="1" si="290"/>
        <v/>
      </c>
    </row>
    <row r="6199" spans="1:43" ht="14.4" customHeight="1" x14ac:dyDescent="0.3">
      <c r="A6199" s="2" t="s">
        <v>5279</v>
      </c>
      <c r="B6199" s="2" t="s">
        <v>5280</v>
      </c>
      <c r="C6199" s="2" t="s">
        <v>393</v>
      </c>
      <c r="D6199" s="2" t="s">
        <v>161</v>
      </c>
      <c r="E6199" s="2" t="s">
        <v>150</v>
      </c>
      <c r="F6199" s="2">
        <v>50</v>
      </c>
      <c r="G6199" s="2" t="s">
        <v>83</v>
      </c>
      <c r="H6199" s="2" t="s">
        <v>166</v>
      </c>
      <c r="I6199" s="2" t="s">
        <v>46</v>
      </c>
      <c r="J6199" s="3">
        <v>45999</v>
      </c>
      <c r="K6199" s="3">
        <v>46006</v>
      </c>
      <c r="L6199" s="2" t="s">
        <v>36</v>
      </c>
      <c r="M6199" s="2" t="s">
        <v>111</v>
      </c>
      <c r="N6199" s="2" t="s">
        <v>350</v>
      </c>
      <c r="O6199" s="4">
        <v>1023000</v>
      </c>
      <c r="P6199" s="4">
        <v>337100</v>
      </c>
      <c r="Q6199" s="4">
        <v>685900</v>
      </c>
      <c r="R6199" s="2">
        <v>48</v>
      </c>
      <c r="S6199" s="5">
        <v>13.13</v>
      </c>
      <c r="T6199" s="4">
        <v>21794.47</v>
      </c>
      <c r="U6199" s="2" t="s">
        <v>73</v>
      </c>
      <c r="V6199" s="2" t="s">
        <v>74</v>
      </c>
      <c r="W6199" s="4">
        <v>152561.29</v>
      </c>
      <c r="X6199" s="4">
        <v>893573.39</v>
      </c>
      <c r="Y6199" s="4">
        <v>1046134.68</v>
      </c>
      <c r="Z6199" s="2">
        <v>32</v>
      </c>
      <c r="AA6199" s="2" t="s">
        <v>58</v>
      </c>
      <c r="AB6199" s="2" t="s">
        <v>15733</v>
      </c>
      <c r="AC6199" s="2" t="s">
        <v>360</v>
      </c>
      <c r="AD6199" s="2" t="s">
        <v>76</v>
      </c>
      <c r="AE6199" s="5">
        <v>67.05</v>
      </c>
      <c r="AF6199" s="2">
        <v>1</v>
      </c>
      <c r="AG6199" s="2" t="s">
        <v>15718</v>
      </c>
      <c r="AH6199" s="2">
        <v>7</v>
      </c>
      <c r="AI6199" s="6" t="str">
        <f t="shared" si="288"/>
        <v>45-54</v>
      </c>
      <c r="AJ6199" s="11">
        <f>YEAR(tbl_LoanData[[#This Row],[Application Date]])</f>
        <v>2025</v>
      </c>
      <c r="AK6199" s="11" t="str">
        <f>TEXT(tbl_LoanData[[#This Row],[Application Date]],"MMMM")</f>
        <v>December</v>
      </c>
      <c r="AL6199" s="12">
        <f>DATE(YEAR(tbl_LoanData[[#This Row],[Application Date]]),MONTH(tbl_LoanData[[#This Row],[Application Date]]),1)</f>
        <v>45992</v>
      </c>
      <c r="AM6199" s="14">
        <f ca="1">IF(AND(tbl_LoanData[[#This Row],[Application Date]]&gt;=EOMONTH(TODAY(),-1)+1,tbl_LoanData[[#This Row],[Application Date]]&lt;=TODAY()),tbl_LoanData[[#This Row],[Loan Amount]],0)</f>
        <v>0</v>
      </c>
      <c r="AN6199" s="14">
        <f>tbl_LoanData[[#This Row],[Amount Paid]]-(Q6199-X6199)</f>
        <v>360234.68000000005</v>
      </c>
      <c r="AO6199" s="14">
        <f>IF(tbl_LoanData[[#This Row],[Application Status]]="Approved",1,0)</f>
        <v>1</v>
      </c>
      <c r="AP6199" s="22" t="str">
        <f t="shared" ca="1" si="289"/>
        <v/>
      </c>
      <c r="AQ6199" s="22" t="str">
        <f t="shared" ca="1" si="290"/>
        <v/>
      </c>
    </row>
    <row r="6200" spans="1:43" x14ac:dyDescent="0.3">
      <c r="A6200" s="2" t="s">
        <v>5353</v>
      </c>
      <c r="B6200" s="2" t="s">
        <v>5354</v>
      </c>
      <c r="C6200" s="2" t="s">
        <v>439</v>
      </c>
      <c r="D6200" s="2" t="s">
        <v>268</v>
      </c>
      <c r="E6200" s="2" t="s">
        <v>465</v>
      </c>
      <c r="F6200" s="2">
        <v>42</v>
      </c>
      <c r="G6200" s="2" t="s">
        <v>83</v>
      </c>
      <c r="H6200" s="2" t="s">
        <v>285</v>
      </c>
      <c r="I6200" s="2" t="s">
        <v>55</v>
      </c>
      <c r="J6200" s="3">
        <v>45993</v>
      </c>
      <c r="K6200" s="3">
        <v>45998</v>
      </c>
      <c r="L6200" s="2" t="s">
        <v>38</v>
      </c>
      <c r="M6200" s="2" t="s">
        <v>144</v>
      </c>
      <c r="N6200" s="2" t="s">
        <v>382</v>
      </c>
      <c r="O6200" s="4">
        <v>1520000</v>
      </c>
      <c r="P6200" s="4">
        <v>462100</v>
      </c>
      <c r="Q6200" s="4">
        <v>1057900</v>
      </c>
      <c r="R6200" s="2">
        <v>36</v>
      </c>
      <c r="S6200" s="5">
        <v>8.4</v>
      </c>
      <c r="T6200" s="4">
        <v>36791.410000000003</v>
      </c>
      <c r="U6200" s="2" t="s">
        <v>73</v>
      </c>
      <c r="V6200" s="2" t="s">
        <v>34</v>
      </c>
      <c r="W6200" s="4">
        <v>0</v>
      </c>
      <c r="X6200" s="4">
        <v>1324490.8</v>
      </c>
      <c r="Y6200" s="4">
        <v>1324490.8</v>
      </c>
      <c r="Z6200" s="2">
        <v>232</v>
      </c>
      <c r="AA6200" s="2" t="s">
        <v>60</v>
      </c>
      <c r="AB6200" s="2" t="s">
        <v>15734</v>
      </c>
      <c r="AC6200" s="2" t="s">
        <v>332</v>
      </c>
      <c r="AD6200" s="2" t="s">
        <v>76</v>
      </c>
      <c r="AE6200" s="5">
        <v>69.599999999999994</v>
      </c>
      <c r="AF6200" s="2">
        <v>8</v>
      </c>
      <c r="AG6200" s="2" t="s">
        <v>130</v>
      </c>
      <c r="AH6200" s="2">
        <v>5</v>
      </c>
      <c r="AI6200" s="6" t="str">
        <f t="shared" si="288"/>
        <v>35-44</v>
      </c>
      <c r="AJ6200" s="11">
        <f>YEAR(tbl_LoanData[[#This Row],[Application Date]])</f>
        <v>2025</v>
      </c>
      <c r="AK6200" s="11" t="str">
        <f>TEXT(tbl_LoanData[[#This Row],[Application Date]],"MMMM")</f>
        <v>December</v>
      </c>
      <c r="AL6200" s="12">
        <f>DATE(YEAR(tbl_LoanData[[#This Row],[Application Date]]),MONTH(tbl_LoanData[[#This Row],[Application Date]]),1)</f>
        <v>45992</v>
      </c>
      <c r="AM6200" s="14">
        <f ca="1">IF(AND(tbl_LoanData[[#This Row],[Application Date]]&gt;=EOMONTH(TODAY(),-1)+1,tbl_LoanData[[#This Row],[Application Date]]&lt;=TODAY()),tbl_LoanData[[#This Row],[Loan Amount]],0)</f>
        <v>0</v>
      </c>
      <c r="AN6200" s="14">
        <f>tbl_LoanData[[#This Row],[Amount Paid]]-(Q6200-X6200)</f>
        <v>266590.80000000005</v>
      </c>
      <c r="AO6200" s="14">
        <f>IF(tbl_LoanData[[#This Row],[Application Status]]="Approved",1,0)</f>
        <v>1</v>
      </c>
      <c r="AP6200" s="22" t="str">
        <f t="shared" ca="1" si="289"/>
        <v/>
      </c>
      <c r="AQ6200" s="22" t="str">
        <f t="shared" ca="1" si="290"/>
        <v/>
      </c>
    </row>
    <row r="6201" spans="1:43" x14ac:dyDescent="0.3">
      <c r="A6201" s="2" t="s">
        <v>5457</v>
      </c>
      <c r="B6201" s="2" t="s">
        <v>5458</v>
      </c>
      <c r="C6201" s="2" t="s">
        <v>90</v>
      </c>
      <c r="D6201" s="2" t="s">
        <v>117</v>
      </c>
      <c r="E6201" s="2" t="s">
        <v>311</v>
      </c>
      <c r="F6201" s="2">
        <v>35</v>
      </c>
      <c r="G6201" s="2" t="s">
        <v>69</v>
      </c>
      <c r="H6201" s="2" t="s">
        <v>398</v>
      </c>
      <c r="I6201" s="2" t="s">
        <v>46</v>
      </c>
      <c r="J6201" s="3">
        <v>45996</v>
      </c>
      <c r="K6201" s="3">
        <v>46000</v>
      </c>
      <c r="L6201" s="2" t="s">
        <v>36</v>
      </c>
      <c r="M6201" s="2" t="s">
        <v>111</v>
      </c>
      <c r="N6201" s="2" t="s">
        <v>350</v>
      </c>
      <c r="O6201" s="4">
        <v>1783000</v>
      </c>
      <c r="P6201" s="4">
        <v>565500</v>
      </c>
      <c r="Q6201" s="4">
        <v>1217500</v>
      </c>
      <c r="R6201" s="2">
        <v>36</v>
      </c>
      <c r="S6201" s="5">
        <v>5.96</v>
      </c>
      <c r="T6201" s="4">
        <v>39866.36</v>
      </c>
      <c r="U6201" s="2" t="s">
        <v>73</v>
      </c>
      <c r="V6201" s="2" t="s">
        <v>74</v>
      </c>
      <c r="W6201" s="4">
        <v>159465.44</v>
      </c>
      <c r="X6201" s="4">
        <v>1275723.56</v>
      </c>
      <c r="Y6201" s="4">
        <v>1435189</v>
      </c>
      <c r="Z6201" s="2">
        <v>120</v>
      </c>
      <c r="AA6201" s="2" t="s">
        <v>60</v>
      </c>
      <c r="AB6201" s="2" t="s">
        <v>15732</v>
      </c>
      <c r="AC6201" s="2" t="s">
        <v>87</v>
      </c>
      <c r="AD6201" s="2" t="s">
        <v>76</v>
      </c>
      <c r="AE6201" s="5">
        <v>68.28</v>
      </c>
      <c r="AF6201" s="2">
        <v>4</v>
      </c>
      <c r="AG6201" s="2" t="s">
        <v>130</v>
      </c>
      <c r="AH6201" s="2">
        <v>4</v>
      </c>
      <c r="AI6201" s="6" t="str">
        <f t="shared" si="288"/>
        <v>35-44</v>
      </c>
      <c r="AJ6201" s="11">
        <f>YEAR(tbl_LoanData[[#This Row],[Application Date]])</f>
        <v>2025</v>
      </c>
      <c r="AK6201" s="11" t="str">
        <f>TEXT(tbl_LoanData[[#This Row],[Application Date]],"MMMM")</f>
        <v>December</v>
      </c>
      <c r="AL6201" s="12">
        <f>DATE(YEAR(tbl_LoanData[[#This Row],[Application Date]]),MONTH(tbl_LoanData[[#This Row],[Application Date]]),1)</f>
        <v>45992</v>
      </c>
      <c r="AM6201" s="14">
        <f ca="1">IF(AND(tbl_LoanData[[#This Row],[Application Date]]&gt;=EOMONTH(TODAY(),-1)+1,tbl_LoanData[[#This Row],[Application Date]]&lt;=TODAY()),tbl_LoanData[[#This Row],[Loan Amount]],0)</f>
        <v>0</v>
      </c>
      <c r="AN6201" s="14">
        <f>tbl_LoanData[[#This Row],[Amount Paid]]-(Q6201-X6201)</f>
        <v>217689.00000000006</v>
      </c>
      <c r="AO6201" s="14">
        <f>IF(tbl_LoanData[[#This Row],[Application Status]]="Approved",1,0)</f>
        <v>1</v>
      </c>
      <c r="AP6201" s="22" t="str">
        <f t="shared" ca="1" si="289"/>
        <v/>
      </c>
      <c r="AQ6201" s="22" t="str">
        <f t="shared" ca="1" si="290"/>
        <v/>
      </c>
    </row>
    <row r="6202" spans="1:43" ht="14.4" customHeight="1" x14ac:dyDescent="0.3">
      <c r="A6202" s="2" t="s">
        <v>5469</v>
      </c>
      <c r="B6202" s="2" t="s">
        <v>5470</v>
      </c>
      <c r="C6202" s="2" t="s">
        <v>335</v>
      </c>
      <c r="D6202" s="2" t="s">
        <v>232</v>
      </c>
      <c r="E6202" s="2" t="s">
        <v>406</v>
      </c>
      <c r="F6202" s="2">
        <v>48</v>
      </c>
      <c r="G6202" s="2" t="s">
        <v>83</v>
      </c>
      <c r="H6202" s="2" t="s">
        <v>273</v>
      </c>
      <c r="I6202" s="2" t="s">
        <v>45</v>
      </c>
      <c r="J6202" s="3">
        <v>46020</v>
      </c>
      <c r="K6202" s="3"/>
      <c r="L6202" s="2" t="s">
        <v>39</v>
      </c>
      <c r="M6202" s="2" t="s">
        <v>127</v>
      </c>
      <c r="N6202" s="2" t="s">
        <v>195</v>
      </c>
      <c r="O6202" s="4">
        <v>1208000</v>
      </c>
      <c r="P6202" s="4">
        <v>157300</v>
      </c>
      <c r="Q6202" s="4">
        <v>1050700</v>
      </c>
      <c r="R6202" s="2">
        <v>36</v>
      </c>
      <c r="S6202" s="5">
        <v>9.16</v>
      </c>
      <c r="T6202" s="4">
        <v>37206.449999999997</v>
      </c>
      <c r="U6202" s="2" t="s">
        <v>113</v>
      </c>
      <c r="V6202" s="2" t="s">
        <v>97</v>
      </c>
      <c r="W6202" s="4">
        <v>0</v>
      </c>
      <c r="X6202" s="4">
        <v>0</v>
      </c>
      <c r="Y6202" s="4">
        <v>1339432.3600000001</v>
      </c>
      <c r="Z6202" s="2">
        <v>0</v>
      </c>
      <c r="AA6202" s="2" t="s">
        <v>97</v>
      </c>
      <c r="AB6202" s="2" t="s">
        <v>15735</v>
      </c>
      <c r="AC6202" s="2" t="s">
        <v>87</v>
      </c>
      <c r="AD6202" s="2" t="s">
        <v>76</v>
      </c>
      <c r="AE6202" s="5">
        <v>86.98</v>
      </c>
      <c r="AF6202" s="2">
        <v>0</v>
      </c>
      <c r="AG6202" s="2" t="s">
        <v>97</v>
      </c>
      <c r="AH6202" s="2"/>
      <c r="AI6202" s="6" t="str">
        <f t="shared" si="288"/>
        <v>45-54</v>
      </c>
      <c r="AJ6202" s="11">
        <f>YEAR(tbl_LoanData[[#This Row],[Application Date]])</f>
        <v>2025</v>
      </c>
      <c r="AK6202" s="11" t="str">
        <f>TEXT(tbl_LoanData[[#This Row],[Application Date]],"MMMM")</f>
        <v>December</v>
      </c>
      <c r="AL6202" s="12">
        <f>DATE(YEAR(tbl_LoanData[[#This Row],[Application Date]]),MONTH(tbl_LoanData[[#This Row],[Application Date]]),1)</f>
        <v>45992</v>
      </c>
      <c r="AM6202" s="14">
        <f ca="1">IF(AND(tbl_LoanData[[#This Row],[Application Date]]&gt;=EOMONTH(TODAY(),-1)+1,tbl_LoanData[[#This Row],[Application Date]]&lt;=TODAY()),tbl_LoanData[[#This Row],[Loan Amount]],0)</f>
        <v>0</v>
      </c>
      <c r="AN6202" s="14">
        <f>tbl_LoanData[[#This Row],[Amount Paid]]-(Q6202-X6202)</f>
        <v>-1050700</v>
      </c>
      <c r="AO6202" s="14">
        <f>IF(tbl_LoanData[[#This Row],[Application Status]]="Approved",1,0)</f>
        <v>0</v>
      </c>
      <c r="AP6202" s="22" t="str">
        <f t="shared" ca="1" si="289"/>
        <v/>
      </c>
      <c r="AQ6202" s="22" t="str">
        <f t="shared" ca="1" si="290"/>
        <v/>
      </c>
    </row>
    <row r="6203" spans="1:43" ht="14.4" customHeight="1" x14ac:dyDescent="0.3">
      <c r="A6203" s="2" t="s">
        <v>5471</v>
      </c>
      <c r="B6203" s="2" t="s">
        <v>5472</v>
      </c>
      <c r="C6203" s="2" t="s">
        <v>1102</v>
      </c>
      <c r="D6203" s="2" t="s">
        <v>311</v>
      </c>
      <c r="E6203" s="2" t="s">
        <v>465</v>
      </c>
      <c r="F6203" s="2">
        <v>41</v>
      </c>
      <c r="G6203" s="2" t="s">
        <v>69</v>
      </c>
      <c r="H6203" s="2" t="s">
        <v>126</v>
      </c>
      <c r="I6203" s="2" t="s">
        <v>44</v>
      </c>
      <c r="J6203" s="3">
        <v>46001</v>
      </c>
      <c r="K6203" s="3"/>
      <c r="L6203" s="2" t="s">
        <v>39</v>
      </c>
      <c r="M6203" s="2" t="s">
        <v>167</v>
      </c>
      <c r="N6203" s="2" t="s">
        <v>168</v>
      </c>
      <c r="O6203" s="4">
        <v>1433000</v>
      </c>
      <c r="P6203" s="4">
        <v>429100</v>
      </c>
      <c r="Q6203" s="4">
        <v>1003900</v>
      </c>
      <c r="R6203" s="2">
        <v>48</v>
      </c>
      <c r="S6203" s="5">
        <v>8.27</v>
      </c>
      <c r="T6203" s="4">
        <v>27833.13</v>
      </c>
      <c r="U6203" s="2" t="s">
        <v>113</v>
      </c>
      <c r="V6203" s="2" t="s">
        <v>97</v>
      </c>
      <c r="W6203" s="4">
        <v>0</v>
      </c>
      <c r="X6203" s="4">
        <v>0</v>
      </c>
      <c r="Y6203" s="4">
        <v>1335990.1200000001</v>
      </c>
      <c r="Z6203" s="2">
        <v>0</v>
      </c>
      <c r="AA6203" s="2" t="s">
        <v>97</v>
      </c>
      <c r="AB6203" s="2" t="s">
        <v>15727</v>
      </c>
      <c r="AC6203" s="2" t="s">
        <v>213</v>
      </c>
      <c r="AD6203" s="2" t="s">
        <v>76</v>
      </c>
      <c r="AE6203" s="5">
        <v>70.06</v>
      </c>
      <c r="AF6203" s="2">
        <v>0</v>
      </c>
      <c r="AG6203" s="2" t="s">
        <v>97</v>
      </c>
      <c r="AH6203" s="2"/>
      <c r="AI6203" s="6" t="str">
        <f t="shared" si="288"/>
        <v>35-44</v>
      </c>
      <c r="AJ6203" s="11">
        <f>YEAR(tbl_LoanData[[#This Row],[Application Date]])</f>
        <v>2025</v>
      </c>
      <c r="AK6203" s="11" t="str">
        <f>TEXT(tbl_LoanData[[#This Row],[Application Date]],"MMMM")</f>
        <v>December</v>
      </c>
      <c r="AL6203" s="12">
        <f>DATE(YEAR(tbl_LoanData[[#This Row],[Application Date]]),MONTH(tbl_LoanData[[#This Row],[Application Date]]),1)</f>
        <v>45992</v>
      </c>
      <c r="AM6203" s="14">
        <f ca="1">IF(AND(tbl_LoanData[[#This Row],[Application Date]]&gt;=EOMONTH(TODAY(),-1)+1,tbl_LoanData[[#This Row],[Application Date]]&lt;=TODAY()),tbl_LoanData[[#This Row],[Loan Amount]],0)</f>
        <v>0</v>
      </c>
      <c r="AN6203" s="14">
        <f>tbl_LoanData[[#This Row],[Amount Paid]]-(Q6203-X6203)</f>
        <v>-1003900</v>
      </c>
      <c r="AO6203" s="14">
        <f>IF(tbl_LoanData[[#This Row],[Application Status]]="Approved",1,0)</f>
        <v>0</v>
      </c>
      <c r="AP6203" s="22" t="str">
        <f t="shared" ca="1" si="289"/>
        <v/>
      </c>
      <c r="AQ6203" s="22" t="str">
        <f t="shared" ca="1" si="290"/>
        <v/>
      </c>
    </row>
    <row r="6204" spans="1:43" x14ac:dyDescent="0.3">
      <c r="A6204" s="2" t="s">
        <v>5499</v>
      </c>
      <c r="B6204" s="2" t="s">
        <v>5500</v>
      </c>
      <c r="C6204" s="2" t="s">
        <v>393</v>
      </c>
      <c r="D6204" s="2" t="s">
        <v>91</v>
      </c>
      <c r="E6204" s="2" t="s">
        <v>101</v>
      </c>
      <c r="F6204" s="2">
        <v>64</v>
      </c>
      <c r="G6204" s="2" t="s">
        <v>83</v>
      </c>
      <c r="H6204" s="2" t="s">
        <v>156</v>
      </c>
      <c r="I6204" s="2" t="s">
        <v>45</v>
      </c>
      <c r="J6204" s="3">
        <v>46007</v>
      </c>
      <c r="K6204" s="3">
        <v>46020</v>
      </c>
      <c r="L6204" s="2" t="s">
        <v>39</v>
      </c>
      <c r="M6204" s="2" t="s">
        <v>94</v>
      </c>
      <c r="N6204" s="2" t="s">
        <v>365</v>
      </c>
      <c r="O6204" s="4">
        <v>2008000</v>
      </c>
      <c r="P6204" s="4">
        <v>732500</v>
      </c>
      <c r="Q6204" s="4">
        <v>1275500</v>
      </c>
      <c r="R6204" s="2">
        <v>60</v>
      </c>
      <c r="S6204" s="5">
        <v>14.65</v>
      </c>
      <c r="T6204" s="4">
        <v>36830.06</v>
      </c>
      <c r="U6204" s="2" t="s">
        <v>73</v>
      </c>
      <c r="V6204" s="2" t="s">
        <v>74</v>
      </c>
      <c r="W6204" s="4">
        <v>257810.42</v>
      </c>
      <c r="X6204" s="4">
        <v>1951993.33</v>
      </c>
      <c r="Y6204" s="4">
        <v>2209803.75</v>
      </c>
      <c r="Z6204" s="2">
        <v>0</v>
      </c>
      <c r="AA6204" s="2" t="s">
        <v>56</v>
      </c>
      <c r="AB6204" s="2" t="s">
        <v>15730</v>
      </c>
      <c r="AC6204" s="2" t="s">
        <v>129</v>
      </c>
      <c r="AD6204" s="2" t="s">
        <v>76</v>
      </c>
      <c r="AE6204" s="5">
        <v>63.52</v>
      </c>
      <c r="AF6204" s="2">
        <v>0</v>
      </c>
      <c r="AG6204" s="2" t="s">
        <v>77</v>
      </c>
      <c r="AH6204" s="2">
        <v>13</v>
      </c>
      <c r="AI6204" s="6" t="str">
        <f t="shared" si="288"/>
        <v>55-64</v>
      </c>
      <c r="AJ6204" s="11">
        <f>YEAR(tbl_LoanData[[#This Row],[Application Date]])</f>
        <v>2025</v>
      </c>
      <c r="AK6204" s="11" t="str">
        <f>TEXT(tbl_LoanData[[#This Row],[Application Date]],"MMMM")</f>
        <v>December</v>
      </c>
      <c r="AL6204" s="12">
        <f>DATE(YEAR(tbl_LoanData[[#This Row],[Application Date]]),MONTH(tbl_LoanData[[#This Row],[Application Date]]),1)</f>
        <v>45992</v>
      </c>
      <c r="AM6204" s="14">
        <f ca="1">IF(AND(tbl_LoanData[[#This Row],[Application Date]]&gt;=EOMONTH(TODAY(),-1)+1,tbl_LoanData[[#This Row],[Application Date]]&lt;=TODAY()),tbl_LoanData[[#This Row],[Loan Amount]],0)</f>
        <v>0</v>
      </c>
      <c r="AN6204" s="14">
        <f>tbl_LoanData[[#This Row],[Amount Paid]]-(Q6204-X6204)</f>
        <v>934303.75000000012</v>
      </c>
      <c r="AO6204" s="14">
        <f>IF(tbl_LoanData[[#This Row],[Application Status]]="Approved",1,0)</f>
        <v>1</v>
      </c>
      <c r="AP6204" s="22" t="str">
        <f t="shared" ca="1" si="289"/>
        <v/>
      </c>
      <c r="AQ6204" s="22" t="str">
        <f t="shared" ca="1" si="290"/>
        <v/>
      </c>
    </row>
    <row r="6205" spans="1:43" ht="14.4" customHeight="1" x14ac:dyDescent="0.3">
      <c r="A6205" s="2" t="s">
        <v>5629</v>
      </c>
      <c r="B6205" s="2" t="s">
        <v>5630</v>
      </c>
      <c r="C6205" s="2" t="s">
        <v>203</v>
      </c>
      <c r="D6205" s="2" t="s">
        <v>161</v>
      </c>
      <c r="E6205" s="2" t="s">
        <v>189</v>
      </c>
      <c r="F6205" s="2">
        <v>63</v>
      </c>
      <c r="G6205" s="2" t="s">
        <v>69</v>
      </c>
      <c r="H6205" s="2" t="s">
        <v>103</v>
      </c>
      <c r="I6205" s="2" t="s">
        <v>43</v>
      </c>
      <c r="J6205" s="3">
        <v>46008</v>
      </c>
      <c r="K6205" s="3">
        <v>46026</v>
      </c>
      <c r="L6205" s="2" t="s">
        <v>37</v>
      </c>
      <c r="M6205" s="2" t="s">
        <v>104</v>
      </c>
      <c r="N6205" s="2" t="s">
        <v>286</v>
      </c>
      <c r="O6205" s="4">
        <v>88000</v>
      </c>
      <c r="P6205" s="4">
        <v>14300</v>
      </c>
      <c r="Q6205" s="4">
        <v>73700</v>
      </c>
      <c r="R6205" s="2">
        <v>24</v>
      </c>
      <c r="S6205" s="5">
        <v>14.52</v>
      </c>
      <c r="T6205" s="4">
        <v>3962.6</v>
      </c>
      <c r="U6205" s="2" t="s">
        <v>73</v>
      </c>
      <c r="V6205" s="2" t="s">
        <v>74</v>
      </c>
      <c r="W6205" s="4">
        <v>7925.2</v>
      </c>
      <c r="X6205" s="4">
        <v>87177.279999999999</v>
      </c>
      <c r="Y6205" s="4">
        <v>95102.48</v>
      </c>
      <c r="Z6205" s="2">
        <v>160</v>
      </c>
      <c r="AA6205" s="2" t="s">
        <v>60</v>
      </c>
      <c r="AB6205" s="2" t="s">
        <v>15733</v>
      </c>
      <c r="AC6205" s="2" t="s">
        <v>75</v>
      </c>
      <c r="AD6205" s="2" t="s">
        <v>76</v>
      </c>
      <c r="AE6205" s="5">
        <v>83.75</v>
      </c>
      <c r="AF6205" s="2">
        <v>5</v>
      </c>
      <c r="AG6205" s="2" t="s">
        <v>130</v>
      </c>
      <c r="AH6205" s="2">
        <v>18</v>
      </c>
      <c r="AI6205" s="6" t="str">
        <f t="shared" si="288"/>
        <v>55-64</v>
      </c>
      <c r="AJ6205" s="11">
        <f>YEAR(tbl_LoanData[[#This Row],[Application Date]])</f>
        <v>2025</v>
      </c>
      <c r="AK6205" s="11" t="str">
        <f>TEXT(tbl_LoanData[[#This Row],[Application Date]],"MMMM")</f>
        <v>December</v>
      </c>
      <c r="AL6205" s="12">
        <f>DATE(YEAR(tbl_LoanData[[#This Row],[Application Date]]),MONTH(tbl_LoanData[[#This Row],[Application Date]]),1)</f>
        <v>45992</v>
      </c>
      <c r="AM6205" s="14">
        <f ca="1">IF(AND(tbl_LoanData[[#This Row],[Application Date]]&gt;=EOMONTH(TODAY(),-1)+1,tbl_LoanData[[#This Row],[Application Date]]&lt;=TODAY()),tbl_LoanData[[#This Row],[Loan Amount]],0)</f>
        <v>0</v>
      </c>
      <c r="AN6205" s="14">
        <f>tbl_LoanData[[#This Row],[Amount Paid]]-(Q6205-X6205)</f>
        <v>21402.48</v>
      </c>
      <c r="AO6205" s="14">
        <f>IF(tbl_LoanData[[#This Row],[Application Status]]="Approved",1,0)</f>
        <v>1</v>
      </c>
      <c r="AP6205" s="22" t="str">
        <f t="shared" ca="1" si="289"/>
        <v/>
      </c>
      <c r="AQ6205" s="22" t="str">
        <f t="shared" ca="1" si="290"/>
        <v/>
      </c>
    </row>
    <row r="6206" spans="1:43" ht="14.4" customHeight="1" x14ac:dyDescent="0.3">
      <c r="A6206" s="2" t="s">
        <v>5755</v>
      </c>
      <c r="B6206" s="2" t="s">
        <v>5756</v>
      </c>
      <c r="C6206" s="2" t="s">
        <v>292</v>
      </c>
      <c r="D6206" s="2" t="s">
        <v>268</v>
      </c>
      <c r="E6206" s="2" t="s">
        <v>312</v>
      </c>
      <c r="F6206" s="2">
        <v>42</v>
      </c>
      <c r="G6206" s="2" t="s">
        <v>83</v>
      </c>
      <c r="H6206" s="2" t="s">
        <v>273</v>
      </c>
      <c r="I6206" s="2" t="s">
        <v>45</v>
      </c>
      <c r="J6206" s="3">
        <v>46016</v>
      </c>
      <c r="K6206" s="3"/>
      <c r="L6206" s="2" t="s">
        <v>37</v>
      </c>
      <c r="M6206" s="2" t="s">
        <v>199</v>
      </c>
      <c r="N6206" s="2" t="s">
        <v>319</v>
      </c>
      <c r="O6206" s="4">
        <v>125000</v>
      </c>
      <c r="P6206" s="4">
        <v>16200</v>
      </c>
      <c r="Q6206" s="4">
        <v>108800</v>
      </c>
      <c r="R6206" s="2">
        <v>36</v>
      </c>
      <c r="S6206" s="5">
        <v>5.82</v>
      </c>
      <c r="T6206" s="4">
        <v>3549.9</v>
      </c>
      <c r="U6206" s="2" t="s">
        <v>113</v>
      </c>
      <c r="V6206" s="2" t="s">
        <v>97</v>
      </c>
      <c r="W6206" s="4">
        <v>0</v>
      </c>
      <c r="X6206" s="4">
        <v>0</v>
      </c>
      <c r="Y6206" s="4">
        <v>127796.48</v>
      </c>
      <c r="Z6206" s="2">
        <v>0</v>
      </c>
      <c r="AA6206" s="2" t="s">
        <v>97</v>
      </c>
      <c r="AB6206" s="2" t="s">
        <v>15730</v>
      </c>
      <c r="AC6206" s="2" t="s">
        <v>75</v>
      </c>
      <c r="AD6206" s="2" t="s">
        <v>76</v>
      </c>
      <c r="AE6206" s="5">
        <v>87.04</v>
      </c>
      <c r="AF6206" s="2">
        <v>0</v>
      </c>
      <c r="AG6206" s="2" t="s">
        <v>97</v>
      </c>
      <c r="AH6206" s="2"/>
      <c r="AI6206" s="6" t="str">
        <f t="shared" si="288"/>
        <v>35-44</v>
      </c>
      <c r="AJ6206" s="11">
        <f>YEAR(tbl_LoanData[[#This Row],[Application Date]])</f>
        <v>2025</v>
      </c>
      <c r="AK6206" s="11" t="str">
        <f>TEXT(tbl_LoanData[[#This Row],[Application Date]],"MMMM")</f>
        <v>December</v>
      </c>
      <c r="AL6206" s="12">
        <f>DATE(YEAR(tbl_LoanData[[#This Row],[Application Date]]),MONTH(tbl_LoanData[[#This Row],[Application Date]]),1)</f>
        <v>45992</v>
      </c>
      <c r="AM6206" s="14">
        <f ca="1">IF(AND(tbl_LoanData[[#This Row],[Application Date]]&gt;=EOMONTH(TODAY(),-1)+1,tbl_LoanData[[#This Row],[Application Date]]&lt;=TODAY()),tbl_LoanData[[#This Row],[Loan Amount]],0)</f>
        <v>0</v>
      </c>
      <c r="AN6206" s="14">
        <f>tbl_LoanData[[#This Row],[Amount Paid]]-(Q6206-X6206)</f>
        <v>-108800</v>
      </c>
      <c r="AO6206" s="14">
        <f>IF(tbl_LoanData[[#This Row],[Application Status]]="Approved",1,0)</f>
        <v>0</v>
      </c>
      <c r="AP6206" s="22" t="str">
        <f t="shared" ca="1" si="289"/>
        <v/>
      </c>
      <c r="AQ6206" s="22" t="str">
        <f t="shared" ca="1" si="290"/>
        <v/>
      </c>
    </row>
    <row r="6207" spans="1:43" ht="14.4" customHeight="1" x14ac:dyDescent="0.3">
      <c r="A6207" s="2" t="s">
        <v>5917</v>
      </c>
      <c r="B6207" s="2" t="s">
        <v>5918</v>
      </c>
      <c r="C6207" s="2" t="s">
        <v>90</v>
      </c>
      <c r="D6207" s="2" t="s">
        <v>142</v>
      </c>
      <c r="E6207" s="2" t="s">
        <v>118</v>
      </c>
      <c r="F6207" s="2">
        <v>56</v>
      </c>
      <c r="G6207" s="2" t="s">
        <v>69</v>
      </c>
      <c r="H6207" s="2" t="s">
        <v>166</v>
      </c>
      <c r="I6207" s="2" t="s">
        <v>46</v>
      </c>
      <c r="J6207" s="3">
        <v>46003</v>
      </c>
      <c r="K6207" s="3">
        <v>46021</v>
      </c>
      <c r="L6207" s="2" t="s">
        <v>40</v>
      </c>
      <c r="M6207" s="2" t="s">
        <v>94</v>
      </c>
      <c r="N6207" s="2" t="s">
        <v>95</v>
      </c>
      <c r="O6207" s="4">
        <v>818000</v>
      </c>
      <c r="P6207" s="4">
        <v>125100</v>
      </c>
      <c r="Q6207" s="4">
        <v>692900</v>
      </c>
      <c r="R6207" s="2">
        <v>24</v>
      </c>
      <c r="S6207" s="5">
        <v>12.26</v>
      </c>
      <c r="T6207" s="4">
        <v>35949.96</v>
      </c>
      <c r="U6207" s="2" t="s">
        <v>73</v>
      </c>
      <c r="V6207" s="2" t="s">
        <v>74</v>
      </c>
      <c r="W6207" s="4">
        <v>251649.72</v>
      </c>
      <c r="X6207" s="4">
        <v>611149.36</v>
      </c>
      <c r="Y6207" s="4">
        <v>862799.08</v>
      </c>
      <c r="Z6207" s="2">
        <v>0</v>
      </c>
      <c r="AA6207" s="2" t="s">
        <v>56</v>
      </c>
      <c r="AB6207" s="2" t="s">
        <v>15732</v>
      </c>
      <c r="AC6207" s="2" t="s">
        <v>146</v>
      </c>
      <c r="AD6207" s="2" t="s">
        <v>76</v>
      </c>
      <c r="AE6207" s="5">
        <v>84.71</v>
      </c>
      <c r="AF6207" s="2">
        <v>0</v>
      </c>
      <c r="AG6207" s="2" t="s">
        <v>77</v>
      </c>
      <c r="AH6207" s="2">
        <v>18</v>
      </c>
      <c r="AI6207" s="6" t="str">
        <f t="shared" si="288"/>
        <v>55-64</v>
      </c>
      <c r="AJ6207" s="11">
        <f>YEAR(tbl_LoanData[[#This Row],[Application Date]])</f>
        <v>2025</v>
      </c>
      <c r="AK6207" s="11" t="str">
        <f>TEXT(tbl_LoanData[[#This Row],[Application Date]],"MMMM")</f>
        <v>December</v>
      </c>
      <c r="AL6207" s="12">
        <f>DATE(YEAR(tbl_LoanData[[#This Row],[Application Date]]),MONTH(tbl_LoanData[[#This Row],[Application Date]]),1)</f>
        <v>45992</v>
      </c>
      <c r="AM6207" s="14">
        <f ca="1">IF(AND(tbl_LoanData[[#This Row],[Application Date]]&gt;=EOMONTH(TODAY(),-1)+1,tbl_LoanData[[#This Row],[Application Date]]&lt;=TODAY()),tbl_LoanData[[#This Row],[Loan Amount]],0)</f>
        <v>0</v>
      </c>
      <c r="AN6207" s="14">
        <f>tbl_LoanData[[#This Row],[Amount Paid]]-(Q6207-X6207)</f>
        <v>169899.08</v>
      </c>
      <c r="AO6207" s="14">
        <f>IF(tbl_LoanData[[#This Row],[Application Status]]="Approved",1,0)</f>
        <v>1</v>
      </c>
      <c r="AP6207" s="22" t="str">
        <f t="shared" ca="1" si="289"/>
        <v/>
      </c>
      <c r="AQ6207" s="22" t="str">
        <f t="shared" ca="1" si="290"/>
        <v/>
      </c>
    </row>
    <row r="6208" spans="1:43" ht="14.4" customHeight="1" x14ac:dyDescent="0.3">
      <c r="A6208" s="2" t="s">
        <v>6081</v>
      </c>
      <c r="B6208" s="2" t="s">
        <v>6082</v>
      </c>
      <c r="C6208" s="2" t="s">
        <v>712</v>
      </c>
      <c r="D6208" s="2" t="s">
        <v>254</v>
      </c>
      <c r="E6208" s="2" t="s">
        <v>385</v>
      </c>
      <c r="F6208" s="2">
        <v>57</v>
      </c>
      <c r="G6208" s="2" t="s">
        <v>83</v>
      </c>
      <c r="H6208" s="2" t="s">
        <v>191</v>
      </c>
      <c r="I6208" s="2" t="s">
        <v>51</v>
      </c>
      <c r="J6208" s="3">
        <v>46019</v>
      </c>
      <c r="K6208" s="3">
        <v>46028</v>
      </c>
      <c r="L6208" s="2" t="s">
        <v>39</v>
      </c>
      <c r="M6208" s="2" t="s">
        <v>85</v>
      </c>
      <c r="N6208" s="2" t="s">
        <v>373</v>
      </c>
      <c r="O6208" s="4">
        <v>1877000</v>
      </c>
      <c r="P6208" s="4">
        <v>494800</v>
      </c>
      <c r="Q6208" s="4">
        <v>1382200</v>
      </c>
      <c r="R6208" s="2">
        <v>18</v>
      </c>
      <c r="S6208" s="5">
        <v>13.8</v>
      </c>
      <c r="T6208" s="4">
        <v>92684.19</v>
      </c>
      <c r="U6208" s="2" t="s">
        <v>73</v>
      </c>
      <c r="V6208" s="2" t="s">
        <v>74</v>
      </c>
      <c r="W6208" s="4">
        <v>648789.32999999996</v>
      </c>
      <c r="X6208" s="4">
        <v>1019526.07</v>
      </c>
      <c r="Y6208" s="4">
        <v>1668315.4</v>
      </c>
      <c r="Z6208" s="2">
        <v>0</v>
      </c>
      <c r="AA6208" s="2" t="s">
        <v>56</v>
      </c>
      <c r="AB6208" s="2" t="s">
        <v>15728</v>
      </c>
      <c r="AC6208" s="2" t="s">
        <v>106</v>
      </c>
      <c r="AD6208" s="2" t="s">
        <v>76</v>
      </c>
      <c r="AE6208" s="5">
        <v>73.64</v>
      </c>
      <c r="AF6208" s="2">
        <v>0</v>
      </c>
      <c r="AG6208" s="2" t="s">
        <v>77</v>
      </c>
      <c r="AH6208" s="2">
        <v>9</v>
      </c>
      <c r="AI6208" s="6" t="str">
        <f t="shared" si="288"/>
        <v>55-64</v>
      </c>
      <c r="AJ6208" s="11">
        <f>YEAR(tbl_LoanData[[#This Row],[Application Date]])</f>
        <v>2025</v>
      </c>
      <c r="AK6208" s="11" t="str">
        <f>TEXT(tbl_LoanData[[#This Row],[Application Date]],"MMMM")</f>
        <v>December</v>
      </c>
      <c r="AL6208" s="12">
        <f>DATE(YEAR(tbl_LoanData[[#This Row],[Application Date]]),MONTH(tbl_LoanData[[#This Row],[Application Date]]),1)</f>
        <v>45992</v>
      </c>
      <c r="AM6208" s="14">
        <f ca="1">IF(AND(tbl_LoanData[[#This Row],[Application Date]]&gt;=EOMONTH(TODAY(),-1)+1,tbl_LoanData[[#This Row],[Application Date]]&lt;=TODAY()),tbl_LoanData[[#This Row],[Loan Amount]],0)</f>
        <v>0</v>
      </c>
      <c r="AN6208" s="14">
        <f>tbl_LoanData[[#This Row],[Amount Paid]]-(Q6208-X6208)</f>
        <v>286115.39999999991</v>
      </c>
      <c r="AO6208" s="14">
        <f>IF(tbl_LoanData[[#This Row],[Application Status]]="Approved",1,0)</f>
        <v>1</v>
      </c>
      <c r="AP6208" s="22" t="str">
        <f t="shared" ca="1" si="289"/>
        <v/>
      </c>
      <c r="AQ6208" s="22" t="str">
        <f t="shared" ca="1" si="290"/>
        <v/>
      </c>
    </row>
    <row r="6209" spans="1:43" ht="14.4" customHeight="1" x14ac:dyDescent="0.3">
      <c r="A6209" s="2" t="s">
        <v>6355</v>
      </c>
      <c r="B6209" s="2" t="s">
        <v>6356</v>
      </c>
      <c r="C6209" s="2" t="s">
        <v>809</v>
      </c>
      <c r="D6209" s="2" t="s">
        <v>117</v>
      </c>
      <c r="E6209" s="2" t="s">
        <v>176</v>
      </c>
      <c r="F6209" s="2">
        <v>54</v>
      </c>
      <c r="G6209" s="2" t="s">
        <v>69</v>
      </c>
      <c r="H6209" s="2" t="s">
        <v>259</v>
      </c>
      <c r="I6209" s="2" t="s">
        <v>43</v>
      </c>
      <c r="J6209" s="3">
        <v>46008</v>
      </c>
      <c r="K6209" s="3">
        <v>46014</v>
      </c>
      <c r="L6209" s="2" t="s">
        <v>36</v>
      </c>
      <c r="M6209" s="2" t="s">
        <v>71</v>
      </c>
      <c r="N6209" s="2" t="s">
        <v>162</v>
      </c>
      <c r="O6209" s="4">
        <v>1074000</v>
      </c>
      <c r="P6209" s="4">
        <v>275900</v>
      </c>
      <c r="Q6209" s="4">
        <v>798100</v>
      </c>
      <c r="R6209" s="2">
        <v>48</v>
      </c>
      <c r="S6209" s="5">
        <v>9.2200000000000006</v>
      </c>
      <c r="T6209" s="4">
        <v>22759.15</v>
      </c>
      <c r="U6209" s="2" t="s">
        <v>73</v>
      </c>
      <c r="V6209" s="2" t="s">
        <v>74</v>
      </c>
      <c r="W6209" s="4">
        <v>159314.04999999999</v>
      </c>
      <c r="X6209" s="4">
        <v>933125.23</v>
      </c>
      <c r="Y6209" s="4">
        <v>1092439.28</v>
      </c>
      <c r="Z6209" s="2">
        <v>0</v>
      </c>
      <c r="AA6209" s="2" t="s">
        <v>56</v>
      </c>
      <c r="AB6209" s="2" t="s">
        <v>15729</v>
      </c>
      <c r="AC6209" s="2" t="s">
        <v>87</v>
      </c>
      <c r="AD6209" s="2" t="s">
        <v>76</v>
      </c>
      <c r="AE6209" s="5">
        <v>74.31</v>
      </c>
      <c r="AF6209" s="2">
        <v>0</v>
      </c>
      <c r="AG6209" s="2" t="s">
        <v>77</v>
      </c>
      <c r="AH6209" s="2">
        <v>6</v>
      </c>
      <c r="AI6209" s="6" t="str">
        <f t="shared" si="288"/>
        <v>45-54</v>
      </c>
      <c r="AJ6209" s="11">
        <f>YEAR(tbl_LoanData[[#This Row],[Application Date]])</f>
        <v>2025</v>
      </c>
      <c r="AK6209" s="11" t="str">
        <f>TEXT(tbl_LoanData[[#This Row],[Application Date]],"MMMM")</f>
        <v>December</v>
      </c>
      <c r="AL6209" s="12">
        <f>DATE(YEAR(tbl_LoanData[[#This Row],[Application Date]]),MONTH(tbl_LoanData[[#This Row],[Application Date]]),1)</f>
        <v>45992</v>
      </c>
      <c r="AM6209" s="14">
        <f ca="1">IF(AND(tbl_LoanData[[#This Row],[Application Date]]&gt;=EOMONTH(TODAY(),-1)+1,tbl_LoanData[[#This Row],[Application Date]]&lt;=TODAY()),tbl_LoanData[[#This Row],[Loan Amount]],0)</f>
        <v>0</v>
      </c>
      <c r="AN6209" s="14">
        <f>tbl_LoanData[[#This Row],[Amount Paid]]-(Q6209-X6209)</f>
        <v>294339.27999999997</v>
      </c>
      <c r="AO6209" s="14">
        <f>IF(tbl_LoanData[[#This Row],[Application Status]]="Approved",1,0)</f>
        <v>1</v>
      </c>
      <c r="AP6209" s="22" t="str">
        <f t="shared" ca="1" si="289"/>
        <v/>
      </c>
      <c r="AQ6209" s="22" t="str">
        <f t="shared" ca="1" si="290"/>
        <v/>
      </c>
    </row>
    <row r="6210" spans="1:43" ht="14.4" customHeight="1" x14ac:dyDescent="0.3">
      <c r="A6210" s="2" t="s">
        <v>6377</v>
      </c>
      <c r="B6210" s="2" t="s">
        <v>6378</v>
      </c>
      <c r="C6210" s="2" t="s">
        <v>533</v>
      </c>
      <c r="D6210" s="2" t="s">
        <v>176</v>
      </c>
      <c r="E6210" s="2" t="s">
        <v>293</v>
      </c>
      <c r="F6210" s="2">
        <v>33</v>
      </c>
      <c r="G6210" s="2" t="s">
        <v>83</v>
      </c>
      <c r="H6210" s="2" t="s">
        <v>516</v>
      </c>
      <c r="I6210" s="2" t="s">
        <v>53</v>
      </c>
      <c r="J6210" s="3">
        <v>46020</v>
      </c>
      <c r="K6210" s="3"/>
      <c r="L6210" s="2" t="s">
        <v>40</v>
      </c>
      <c r="M6210" s="2" t="s">
        <v>94</v>
      </c>
      <c r="N6210" s="2" t="s">
        <v>4</v>
      </c>
      <c r="O6210" s="4">
        <v>927000</v>
      </c>
      <c r="P6210" s="4">
        <v>349900</v>
      </c>
      <c r="Q6210" s="4">
        <v>577100</v>
      </c>
      <c r="R6210" s="2">
        <v>48</v>
      </c>
      <c r="S6210" s="5">
        <v>7.15</v>
      </c>
      <c r="T6210" s="4">
        <v>15461.47</v>
      </c>
      <c r="U6210" s="2" t="s">
        <v>96</v>
      </c>
      <c r="V6210" s="2" t="s">
        <v>97</v>
      </c>
      <c r="W6210" s="4">
        <v>0</v>
      </c>
      <c r="X6210" s="4">
        <v>0</v>
      </c>
      <c r="Y6210" s="4">
        <v>742150.6</v>
      </c>
      <c r="Z6210" s="2">
        <v>0</v>
      </c>
      <c r="AA6210" s="2" t="s">
        <v>97</v>
      </c>
      <c r="AB6210" s="2" t="s">
        <v>15732</v>
      </c>
      <c r="AC6210" s="2" t="s">
        <v>121</v>
      </c>
      <c r="AD6210" s="2" t="s">
        <v>76</v>
      </c>
      <c r="AE6210" s="5">
        <v>62.25</v>
      </c>
      <c r="AF6210" s="2">
        <v>0</v>
      </c>
      <c r="AG6210" s="2" t="s">
        <v>97</v>
      </c>
      <c r="AH6210" s="2"/>
      <c r="AI6210" s="6" t="str">
        <f t="shared" ref="AI6210:AI6273" si="291">IF(F6210&lt;25,"18-24",IF(F6210&lt;35,"25-34",IF(F6210&lt;45,"35-44",IF(F6210&lt;55,"45-54",IF(F6210&lt;65,"55-64","65+")))))</f>
        <v>25-34</v>
      </c>
      <c r="AJ6210" s="11">
        <f>YEAR(tbl_LoanData[[#This Row],[Application Date]])</f>
        <v>2025</v>
      </c>
      <c r="AK6210" s="11" t="str">
        <f>TEXT(tbl_LoanData[[#This Row],[Application Date]],"MMMM")</f>
        <v>December</v>
      </c>
      <c r="AL6210" s="12">
        <f>DATE(YEAR(tbl_LoanData[[#This Row],[Application Date]]),MONTH(tbl_LoanData[[#This Row],[Application Date]]),1)</f>
        <v>45992</v>
      </c>
      <c r="AM6210" s="14">
        <f ca="1">IF(AND(tbl_LoanData[[#This Row],[Application Date]]&gt;=EOMONTH(TODAY(),-1)+1,tbl_LoanData[[#This Row],[Application Date]]&lt;=TODAY()),tbl_LoanData[[#This Row],[Loan Amount]],0)</f>
        <v>0</v>
      </c>
      <c r="AN6210" s="14">
        <f>tbl_LoanData[[#This Row],[Amount Paid]]-(Q6210-X6210)</f>
        <v>-577100</v>
      </c>
      <c r="AO6210" s="14">
        <f>IF(tbl_LoanData[[#This Row],[Application Status]]="Approved",1,0)</f>
        <v>0</v>
      </c>
      <c r="AP6210" s="22" t="str">
        <f t="shared" ref="AP6210:AP6273" ca="1" si="292">IF(AND(J6210&gt;=DATE(YEAR(TODAY()),MONTH(TODAY()),1),J6210&lt;=TODAY()),"Current MTD",IF(AND(J6210&gt;=EOMONTH(TODAY(),-2)+1,J6210&lt;=EOMONTH(TODAY(),-1)),"Previous MTD",""))</f>
        <v/>
      </c>
      <c r="AQ6210" s="22" t="str">
        <f t="shared" ref="AQ6210:AQ6273" ca="1" si="293">IF(AND(J6210&gt;=DATE(YEAR(TODAY()),MONTH(TODAY()),1),J6210&lt;=TODAY()),TEXT(DATE(YEAR(TODAY()),MONTH(TODAY()),1),"mmm d")&amp;"–"&amp;DAY(TODAY()),IF(AND(J6210&gt;=EOMONTH(TODAY(),-2)+1,J6210&lt;=EOMONTH(TODAY(),-1)),""&amp;TEXT(EOMONTH(TODAY(),-2)+1,"mmm d")&amp;"–"&amp;DAY(TODAY()),""))</f>
        <v/>
      </c>
    </row>
    <row r="6211" spans="1:43" ht="14.4" customHeight="1" x14ac:dyDescent="0.3">
      <c r="A6211" s="2" t="s">
        <v>6463</v>
      </c>
      <c r="B6211" s="2" t="s">
        <v>6464</v>
      </c>
      <c r="C6211" s="2" t="s">
        <v>292</v>
      </c>
      <c r="D6211" s="2" t="s">
        <v>232</v>
      </c>
      <c r="E6211" s="2" t="s">
        <v>255</v>
      </c>
      <c r="F6211" s="2">
        <v>23</v>
      </c>
      <c r="G6211" s="2" t="s">
        <v>83</v>
      </c>
      <c r="H6211" s="2" t="s">
        <v>172</v>
      </c>
      <c r="I6211" s="2" t="s">
        <v>45</v>
      </c>
      <c r="J6211" s="3">
        <v>46008</v>
      </c>
      <c r="K6211" s="3"/>
      <c r="L6211" s="2" t="s">
        <v>39</v>
      </c>
      <c r="M6211" s="2" t="s">
        <v>71</v>
      </c>
      <c r="N6211" s="2" t="s">
        <v>72</v>
      </c>
      <c r="O6211" s="4">
        <v>1184000</v>
      </c>
      <c r="P6211" s="4">
        <v>376100</v>
      </c>
      <c r="Q6211" s="4">
        <v>807900</v>
      </c>
      <c r="R6211" s="2">
        <v>48</v>
      </c>
      <c r="S6211" s="5">
        <v>13.63</v>
      </c>
      <c r="T6211" s="4">
        <v>26007.65</v>
      </c>
      <c r="U6211" s="2" t="s">
        <v>96</v>
      </c>
      <c r="V6211" s="2" t="s">
        <v>97</v>
      </c>
      <c r="W6211" s="4">
        <v>0</v>
      </c>
      <c r="X6211" s="4">
        <v>0</v>
      </c>
      <c r="Y6211" s="4">
        <v>1248367.08</v>
      </c>
      <c r="Z6211" s="2">
        <v>0</v>
      </c>
      <c r="AA6211" s="2" t="s">
        <v>97</v>
      </c>
      <c r="AB6211" s="2" t="s">
        <v>15727</v>
      </c>
      <c r="AC6211" s="2" t="s">
        <v>87</v>
      </c>
      <c r="AD6211" s="2" t="s">
        <v>76</v>
      </c>
      <c r="AE6211" s="5">
        <v>68.23</v>
      </c>
      <c r="AF6211" s="2">
        <v>0</v>
      </c>
      <c r="AG6211" s="2" t="s">
        <v>97</v>
      </c>
      <c r="AH6211" s="2"/>
      <c r="AI6211" s="6" t="str">
        <f t="shared" si="291"/>
        <v>18-24</v>
      </c>
      <c r="AJ6211" s="11">
        <f>YEAR(tbl_LoanData[[#This Row],[Application Date]])</f>
        <v>2025</v>
      </c>
      <c r="AK6211" s="11" t="str">
        <f>TEXT(tbl_LoanData[[#This Row],[Application Date]],"MMMM")</f>
        <v>December</v>
      </c>
      <c r="AL6211" s="12">
        <f>DATE(YEAR(tbl_LoanData[[#This Row],[Application Date]]),MONTH(tbl_LoanData[[#This Row],[Application Date]]),1)</f>
        <v>45992</v>
      </c>
      <c r="AM6211" s="14">
        <f ca="1">IF(AND(tbl_LoanData[[#This Row],[Application Date]]&gt;=EOMONTH(TODAY(),-1)+1,tbl_LoanData[[#This Row],[Application Date]]&lt;=TODAY()),tbl_LoanData[[#This Row],[Loan Amount]],0)</f>
        <v>0</v>
      </c>
      <c r="AN6211" s="14">
        <f>tbl_LoanData[[#This Row],[Amount Paid]]-(Q6211-X6211)</f>
        <v>-807900</v>
      </c>
      <c r="AO6211" s="14">
        <f>IF(tbl_LoanData[[#This Row],[Application Status]]="Approved",1,0)</f>
        <v>0</v>
      </c>
      <c r="AP6211" s="22" t="str">
        <f t="shared" ca="1" si="292"/>
        <v/>
      </c>
      <c r="AQ6211" s="22" t="str">
        <f t="shared" ca="1" si="293"/>
        <v/>
      </c>
    </row>
    <row r="6212" spans="1:43" ht="14.4" customHeight="1" x14ac:dyDescent="0.3">
      <c r="A6212" s="2" t="s">
        <v>6909</v>
      </c>
      <c r="B6212" s="2" t="s">
        <v>6910</v>
      </c>
      <c r="C6212" s="2" t="s">
        <v>141</v>
      </c>
      <c r="D6212" s="2" t="s">
        <v>118</v>
      </c>
      <c r="E6212" s="2" t="s">
        <v>232</v>
      </c>
      <c r="F6212" s="2">
        <v>48</v>
      </c>
      <c r="G6212" s="2" t="s">
        <v>83</v>
      </c>
      <c r="H6212" s="2" t="s">
        <v>398</v>
      </c>
      <c r="I6212" s="2" t="s">
        <v>46</v>
      </c>
      <c r="J6212" s="3">
        <v>45996</v>
      </c>
      <c r="K6212" s="3">
        <v>46009</v>
      </c>
      <c r="L6212" s="2" t="s">
        <v>38</v>
      </c>
      <c r="M6212" s="2" t="s">
        <v>85</v>
      </c>
      <c r="N6212" s="2" t="s">
        <v>314</v>
      </c>
      <c r="O6212" s="4">
        <v>1448000</v>
      </c>
      <c r="P6212" s="4">
        <v>296200</v>
      </c>
      <c r="Q6212" s="4">
        <v>1151800</v>
      </c>
      <c r="R6212" s="2">
        <v>24</v>
      </c>
      <c r="S6212" s="5">
        <v>13.85</v>
      </c>
      <c r="T6212" s="4">
        <v>61285.36</v>
      </c>
      <c r="U6212" s="2" t="s">
        <v>73</v>
      </c>
      <c r="V6212" s="2" t="s">
        <v>74</v>
      </c>
      <c r="W6212" s="4">
        <v>490282.88</v>
      </c>
      <c r="X6212" s="4">
        <v>980565.72</v>
      </c>
      <c r="Y6212" s="4">
        <v>1470848.6</v>
      </c>
      <c r="Z6212" s="2">
        <v>0</v>
      </c>
      <c r="AA6212" s="2" t="s">
        <v>56</v>
      </c>
      <c r="AB6212" s="2" t="s">
        <v>15736</v>
      </c>
      <c r="AC6212" s="2" t="s">
        <v>106</v>
      </c>
      <c r="AD6212" s="2" t="s">
        <v>76</v>
      </c>
      <c r="AE6212" s="5">
        <v>79.540000000000006</v>
      </c>
      <c r="AF6212" s="2">
        <v>0</v>
      </c>
      <c r="AG6212" s="2" t="s">
        <v>77</v>
      </c>
      <c r="AH6212" s="2">
        <v>13</v>
      </c>
      <c r="AI6212" s="6" t="str">
        <f t="shared" si="291"/>
        <v>45-54</v>
      </c>
      <c r="AJ6212" s="11">
        <f>YEAR(tbl_LoanData[[#This Row],[Application Date]])</f>
        <v>2025</v>
      </c>
      <c r="AK6212" s="11" t="str">
        <f>TEXT(tbl_LoanData[[#This Row],[Application Date]],"MMMM")</f>
        <v>December</v>
      </c>
      <c r="AL6212" s="12">
        <f>DATE(YEAR(tbl_LoanData[[#This Row],[Application Date]]),MONTH(tbl_LoanData[[#This Row],[Application Date]]),1)</f>
        <v>45992</v>
      </c>
      <c r="AM6212" s="14">
        <f ca="1">IF(AND(tbl_LoanData[[#This Row],[Application Date]]&gt;=EOMONTH(TODAY(),-1)+1,tbl_LoanData[[#This Row],[Application Date]]&lt;=TODAY()),tbl_LoanData[[#This Row],[Loan Amount]],0)</f>
        <v>0</v>
      </c>
      <c r="AN6212" s="14">
        <f>tbl_LoanData[[#This Row],[Amount Paid]]-(Q6212-X6212)</f>
        <v>319048.59999999998</v>
      </c>
      <c r="AO6212" s="14">
        <f>IF(tbl_LoanData[[#This Row],[Application Status]]="Approved",1,0)</f>
        <v>1</v>
      </c>
      <c r="AP6212" s="22" t="str">
        <f t="shared" ca="1" si="292"/>
        <v/>
      </c>
      <c r="AQ6212" s="22" t="str">
        <f t="shared" ca="1" si="293"/>
        <v/>
      </c>
    </row>
    <row r="6213" spans="1:43" ht="14.4" customHeight="1" x14ac:dyDescent="0.3">
      <c r="A6213" s="2" t="s">
        <v>6927</v>
      </c>
      <c r="B6213" s="2" t="s">
        <v>6928</v>
      </c>
      <c r="C6213" s="2" t="s">
        <v>368</v>
      </c>
      <c r="D6213" s="2" t="s">
        <v>182</v>
      </c>
      <c r="E6213" s="2" t="s">
        <v>183</v>
      </c>
      <c r="F6213" s="2">
        <v>45</v>
      </c>
      <c r="G6213" s="2" t="s">
        <v>83</v>
      </c>
      <c r="H6213" s="2" t="s">
        <v>126</v>
      </c>
      <c r="I6213" s="2" t="s">
        <v>44</v>
      </c>
      <c r="J6213" s="3">
        <v>46015</v>
      </c>
      <c r="K6213" s="3">
        <v>46035</v>
      </c>
      <c r="L6213" s="2" t="s">
        <v>39</v>
      </c>
      <c r="M6213" s="2" t="s">
        <v>127</v>
      </c>
      <c r="N6213" s="2" t="s">
        <v>152</v>
      </c>
      <c r="O6213" s="4">
        <v>1695000</v>
      </c>
      <c r="P6213" s="4">
        <v>207900</v>
      </c>
      <c r="Q6213" s="4">
        <v>1487100</v>
      </c>
      <c r="R6213" s="2">
        <v>36</v>
      </c>
      <c r="S6213" s="5">
        <v>14.64</v>
      </c>
      <c r="T6213" s="4">
        <v>59450.95</v>
      </c>
      <c r="U6213" s="2" t="s">
        <v>73</v>
      </c>
      <c r="V6213" s="2" t="s">
        <v>34</v>
      </c>
      <c r="W6213" s="4">
        <v>0</v>
      </c>
      <c r="X6213" s="4">
        <v>2140234.3199999998</v>
      </c>
      <c r="Y6213" s="4">
        <v>2140234.3199999998</v>
      </c>
      <c r="Z6213" s="2">
        <v>196</v>
      </c>
      <c r="AA6213" s="2" t="s">
        <v>60</v>
      </c>
      <c r="AB6213" s="2" t="s">
        <v>15730</v>
      </c>
      <c r="AC6213" s="2" t="s">
        <v>129</v>
      </c>
      <c r="AD6213" s="2" t="s">
        <v>76</v>
      </c>
      <c r="AE6213" s="5">
        <v>87.73</v>
      </c>
      <c r="AF6213" s="2">
        <v>7</v>
      </c>
      <c r="AG6213" s="2" t="s">
        <v>130</v>
      </c>
      <c r="AH6213" s="2">
        <v>20</v>
      </c>
      <c r="AI6213" s="6" t="str">
        <f t="shared" si="291"/>
        <v>45-54</v>
      </c>
      <c r="AJ6213" s="11">
        <f>YEAR(tbl_LoanData[[#This Row],[Application Date]])</f>
        <v>2025</v>
      </c>
      <c r="AK6213" s="11" t="str">
        <f>TEXT(tbl_LoanData[[#This Row],[Application Date]],"MMMM")</f>
        <v>December</v>
      </c>
      <c r="AL6213" s="12">
        <f>DATE(YEAR(tbl_LoanData[[#This Row],[Application Date]]),MONTH(tbl_LoanData[[#This Row],[Application Date]]),1)</f>
        <v>45992</v>
      </c>
      <c r="AM6213" s="14">
        <f ca="1">IF(AND(tbl_LoanData[[#This Row],[Application Date]]&gt;=EOMONTH(TODAY(),-1)+1,tbl_LoanData[[#This Row],[Application Date]]&lt;=TODAY()),tbl_LoanData[[#This Row],[Loan Amount]],0)</f>
        <v>0</v>
      </c>
      <c r="AN6213" s="14">
        <f>tbl_LoanData[[#This Row],[Amount Paid]]-(Q6213-X6213)</f>
        <v>653134.31999999983</v>
      </c>
      <c r="AO6213" s="14">
        <f>IF(tbl_LoanData[[#This Row],[Application Status]]="Approved",1,0)</f>
        <v>1</v>
      </c>
      <c r="AP6213" s="22" t="str">
        <f t="shared" ca="1" si="292"/>
        <v/>
      </c>
      <c r="AQ6213" s="22" t="str">
        <f t="shared" ca="1" si="293"/>
        <v/>
      </c>
    </row>
    <row r="6214" spans="1:43" ht="14.4" customHeight="1" x14ac:dyDescent="0.3">
      <c r="A6214" s="2" t="s">
        <v>7185</v>
      </c>
      <c r="B6214" s="2" t="s">
        <v>7186</v>
      </c>
      <c r="C6214" s="2" t="s">
        <v>809</v>
      </c>
      <c r="D6214" s="2" t="s">
        <v>118</v>
      </c>
      <c r="E6214" s="2" t="s">
        <v>183</v>
      </c>
      <c r="F6214" s="2">
        <v>40</v>
      </c>
      <c r="G6214" s="2" t="s">
        <v>69</v>
      </c>
      <c r="H6214" s="2" t="s">
        <v>273</v>
      </c>
      <c r="I6214" s="2" t="s">
        <v>45</v>
      </c>
      <c r="J6214" s="3">
        <v>46022</v>
      </c>
      <c r="K6214" s="3">
        <v>46043</v>
      </c>
      <c r="L6214" s="2" t="s">
        <v>38</v>
      </c>
      <c r="M6214" s="2" t="s">
        <v>85</v>
      </c>
      <c r="N6214" s="2" t="s">
        <v>314</v>
      </c>
      <c r="O6214" s="4">
        <v>1490000</v>
      </c>
      <c r="P6214" s="4">
        <v>424900</v>
      </c>
      <c r="Q6214" s="4">
        <v>1065100</v>
      </c>
      <c r="R6214" s="2">
        <v>48</v>
      </c>
      <c r="S6214" s="5">
        <v>12.89</v>
      </c>
      <c r="T6214" s="4">
        <v>33630.53</v>
      </c>
      <c r="U6214" s="2" t="s">
        <v>73</v>
      </c>
      <c r="V6214" s="2" t="s">
        <v>74</v>
      </c>
      <c r="W6214" s="4">
        <v>201783.18</v>
      </c>
      <c r="X6214" s="4">
        <v>1412482.38</v>
      </c>
      <c r="Y6214" s="4">
        <v>1614265.56</v>
      </c>
      <c r="Z6214" s="2">
        <v>0</v>
      </c>
      <c r="AA6214" s="2" t="s">
        <v>56</v>
      </c>
      <c r="AB6214" s="2" t="s">
        <v>15728</v>
      </c>
      <c r="AC6214" s="2" t="s">
        <v>360</v>
      </c>
      <c r="AD6214" s="2" t="s">
        <v>76</v>
      </c>
      <c r="AE6214" s="5">
        <v>71.48</v>
      </c>
      <c r="AF6214" s="2">
        <v>0</v>
      </c>
      <c r="AG6214" s="2" t="s">
        <v>77</v>
      </c>
      <c r="AH6214" s="2">
        <v>21</v>
      </c>
      <c r="AI6214" s="6" t="str">
        <f t="shared" si="291"/>
        <v>35-44</v>
      </c>
      <c r="AJ6214" s="11">
        <f>YEAR(tbl_LoanData[[#This Row],[Application Date]])</f>
        <v>2025</v>
      </c>
      <c r="AK6214" s="11" t="str">
        <f>TEXT(tbl_LoanData[[#This Row],[Application Date]],"MMMM")</f>
        <v>December</v>
      </c>
      <c r="AL6214" s="12">
        <f>DATE(YEAR(tbl_LoanData[[#This Row],[Application Date]]),MONTH(tbl_LoanData[[#This Row],[Application Date]]),1)</f>
        <v>45992</v>
      </c>
      <c r="AM6214" s="14">
        <f ca="1">IF(AND(tbl_LoanData[[#This Row],[Application Date]]&gt;=EOMONTH(TODAY(),-1)+1,tbl_LoanData[[#This Row],[Application Date]]&lt;=TODAY()),tbl_LoanData[[#This Row],[Loan Amount]],0)</f>
        <v>0</v>
      </c>
      <c r="AN6214" s="14">
        <f>tbl_LoanData[[#This Row],[Amount Paid]]-(Q6214-X6214)</f>
        <v>549165.55999999982</v>
      </c>
      <c r="AO6214" s="14">
        <f>IF(tbl_LoanData[[#This Row],[Application Status]]="Approved",1,0)</f>
        <v>1</v>
      </c>
      <c r="AP6214" s="22" t="str">
        <f t="shared" ca="1" si="292"/>
        <v/>
      </c>
      <c r="AQ6214" s="22" t="str">
        <f t="shared" ca="1" si="293"/>
        <v/>
      </c>
    </row>
    <row r="6215" spans="1:43" x14ac:dyDescent="0.3">
      <c r="A6215" s="2" t="s">
        <v>7223</v>
      </c>
      <c r="B6215" s="2" t="s">
        <v>7224</v>
      </c>
      <c r="C6215" s="2" t="s">
        <v>347</v>
      </c>
      <c r="D6215" s="2" t="s">
        <v>176</v>
      </c>
      <c r="E6215" s="2" t="s">
        <v>161</v>
      </c>
      <c r="F6215" s="2">
        <v>62</v>
      </c>
      <c r="G6215" s="2" t="s">
        <v>69</v>
      </c>
      <c r="H6215" s="2" t="s">
        <v>211</v>
      </c>
      <c r="I6215" s="2" t="s">
        <v>50</v>
      </c>
      <c r="J6215" s="3">
        <v>46014</v>
      </c>
      <c r="K6215" s="3">
        <v>46032</v>
      </c>
      <c r="L6215" s="2" t="s">
        <v>38</v>
      </c>
      <c r="M6215" s="2" t="s">
        <v>111</v>
      </c>
      <c r="N6215" s="2" t="s">
        <v>112</v>
      </c>
      <c r="O6215" s="4">
        <v>1634000</v>
      </c>
      <c r="P6215" s="4">
        <v>241800</v>
      </c>
      <c r="Q6215" s="4">
        <v>1392200</v>
      </c>
      <c r="R6215" s="2">
        <v>18</v>
      </c>
      <c r="S6215" s="5">
        <v>12.94</v>
      </c>
      <c r="T6215" s="4">
        <v>92357</v>
      </c>
      <c r="U6215" s="2" t="s">
        <v>73</v>
      </c>
      <c r="V6215" s="2" t="s">
        <v>74</v>
      </c>
      <c r="W6215" s="4">
        <v>646499</v>
      </c>
      <c r="X6215" s="4">
        <v>1015927.02</v>
      </c>
      <c r="Y6215" s="4">
        <v>1662426.02</v>
      </c>
      <c r="Z6215" s="2">
        <v>0</v>
      </c>
      <c r="AA6215" s="2" t="s">
        <v>56</v>
      </c>
      <c r="AB6215" s="2" t="s">
        <v>15731</v>
      </c>
      <c r="AC6215" s="2" t="s">
        <v>213</v>
      </c>
      <c r="AD6215" s="2" t="s">
        <v>76</v>
      </c>
      <c r="AE6215" s="5">
        <v>85.2</v>
      </c>
      <c r="AF6215" s="2">
        <v>0</v>
      </c>
      <c r="AG6215" s="2" t="s">
        <v>77</v>
      </c>
      <c r="AH6215" s="2">
        <v>18</v>
      </c>
      <c r="AI6215" s="6" t="str">
        <f t="shared" si="291"/>
        <v>55-64</v>
      </c>
      <c r="AJ6215" s="11">
        <f>YEAR(tbl_LoanData[[#This Row],[Application Date]])</f>
        <v>2025</v>
      </c>
      <c r="AK6215" s="11" t="str">
        <f>TEXT(tbl_LoanData[[#This Row],[Application Date]],"MMMM")</f>
        <v>December</v>
      </c>
      <c r="AL6215" s="12">
        <f>DATE(YEAR(tbl_LoanData[[#This Row],[Application Date]]),MONTH(tbl_LoanData[[#This Row],[Application Date]]),1)</f>
        <v>45992</v>
      </c>
      <c r="AM6215" s="14">
        <f ca="1">IF(AND(tbl_LoanData[[#This Row],[Application Date]]&gt;=EOMONTH(TODAY(),-1)+1,tbl_LoanData[[#This Row],[Application Date]]&lt;=TODAY()),tbl_LoanData[[#This Row],[Loan Amount]],0)</f>
        <v>0</v>
      </c>
      <c r="AN6215" s="14">
        <f>tbl_LoanData[[#This Row],[Amount Paid]]-(Q6215-X6215)</f>
        <v>270226.02</v>
      </c>
      <c r="AO6215" s="14">
        <f>IF(tbl_LoanData[[#This Row],[Application Status]]="Approved",1,0)</f>
        <v>1</v>
      </c>
      <c r="AP6215" s="22" t="str">
        <f t="shared" ca="1" si="292"/>
        <v/>
      </c>
      <c r="AQ6215" s="22" t="str">
        <f t="shared" ca="1" si="293"/>
        <v/>
      </c>
    </row>
    <row r="6216" spans="1:43" x14ac:dyDescent="0.3">
      <c r="A6216" s="2" t="s">
        <v>7263</v>
      </c>
      <c r="B6216" s="2" t="s">
        <v>7264</v>
      </c>
      <c r="C6216" s="2" t="s">
        <v>277</v>
      </c>
      <c r="D6216" s="2" t="s">
        <v>268</v>
      </c>
      <c r="E6216" s="2" t="s">
        <v>150</v>
      </c>
      <c r="F6216" s="2">
        <v>38</v>
      </c>
      <c r="G6216" s="2" t="s">
        <v>83</v>
      </c>
      <c r="H6216" s="2" t="s">
        <v>313</v>
      </c>
      <c r="I6216" s="2" t="s">
        <v>44</v>
      </c>
      <c r="J6216" s="3">
        <v>45995</v>
      </c>
      <c r="K6216" s="3">
        <v>46011</v>
      </c>
      <c r="L6216" s="2" t="s">
        <v>39</v>
      </c>
      <c r="M6216" s="2" t="s">
        <v>167</v>
      </c>
      <c r="N6216" s="2" t="s">
        <v>168</v>
      </c>
      <c r="O6216" s="4">
        <v>2448000</v>
      </c>
      <c r="P6216" s="4">
        <v>568000</v>
      </c>
      <c r="Q6216" s="4">
        <v>1880000</v>
      </c>
      <c r="R6216" s="2">
        <v>48</v>
      </c>
      <c r="S6216" s="5">
        <v>6.44</v>
      </c>
      <c r="T6216" s="4">
        <v>49256</v>
      </c>
      <c r="U6216" s="2" t="s">
        <v>73</v>
      </c>
      <c r="V6216" s="2" t="s">
        <v>74</v>
      </c>
      <c r="W6216" s="4">
        <v>394048</v>
      </c>
      <c r="X6216" s="4">
        <v>1970240</v>
      </c>
      <c r="Y6216" s="4">
        <v>2364288</v>
      </c>
      <c r="Z6216" s="2">
        <v>0</v>
      </c>
      <c r="AA6216" s="2" t="s">
        <v>56</v>
      </c>
      <c r="AB6216" s="2" t="s">
        <v>15736</v>
      </c>
      <c r="AC6216" s="2" t="s">
        <v>106</v>
      </c>
      <c r="AD6216" s="2" t="s">
        <v>76</v>
      </c>
      <c r="AE6216" s="5">
        <v>76.8</v>
      </c>
      <c r="AF6216" s="2">
        <v>0</v>
      </c>
      <c r="AG6216" s="2" t="s">
        <v>77</v>
      </c>
      <c r="AH6216" s="2">
        <v>16</v>
      </c>
      <c r="AI6216" s="6" t="str">
        <f t="shared" si="291"/>
        <v>35-44</v>
      </c>
      <c r="AJ6216" s="11">
        <f>YEAR(tbl_LoanData[[#This Row],[Application Date]])</f>
        <v>2025</v>
      </c>
      <c r="AK6216" s="11" t="str">
        <f>TEXT(tbl_LoanData[[#This Row],[Application Date]],"MMMM")</f>
        <v>December</v>
      </c>
      <c r="AL6216" s="12">
        <f>DATE(YEAR(tbl_LoanData[[#This Row],[Application Date]]),MONTH(tbl_LoanData[[#This Row],[Application Date]]),1)</f>
        <v>45992</v>
      </c>
      <c r="AM6216" s="14">
        <f ca="1">IF(AND(tbl_LoanData[[#This Row],[Application Date]]&gt;=EOMONTH(TODAY(),-1)+1,tbl_LoanData[[#This Row],[Application Date]]&lt;=TODAY()),tbl_LoanData[[#This Row],[Loan Amount]],0)</f>
        <v>0</v>
      </c>
      <c r="AN6216" s="14">
        <f>tbl_LoanData[[#This Row],[Amount Paid]]-(Q6216-X6216)</f>
        <v>484288</v>
      </c>
      <c r="AO6216" s="14">
        <f>IF(tbl_LoanData[[#This Row],[Application Status]]="Approved",1,0)</f>
        <v>1</v>
      </c>
      <c r="AP6216" s="22" t="str">
        <f t="shared" ca="1" si="292"/>
        <v/>
      </c>
      <c r="AQ6216" s="22" t="str">
        <f t="shared" ca="1" si="293"/>
        <v/>
      </c>
    </row>
    <row r="6217" spans="1:43" x14ac:dyDescent="0.3">
      <c r="A6217" s="2" t="s">
        <v>7309</v>
      </c>
      <c r="B6217" s="2" t="s">
        <v>7310</v>
      </c>
      <c r="C6217" s="2" t="s">
        <v>116</v>
      </c>
      <c r="D6217" s="2" t="s">
        <v>161</v>
      </c>
      <c r="E6217" s="2" t="s">
        <v>165</v>
      </c>
      <c r="F6217" s="2">
        <v>27</v>
      </c>
      <c r="G6217" s="2" t="s">
        <v>69</v>
      </c>
      <c r="H6217" s="2" t="s">
        <v>256</v>
      </c>
      <c r="I6217" s="2" t="s">
        <v>43</v>
      </c>
      <c r="J6217" s="3">
        <v>46017</v>
      </c>
      <c r="K6217" s="3">
        <v>46031</v>
      </c>
      <c r="L6217" s="2" t="s">
        <v>36</v>
      </c>
      <c r="M6217" s="2" t="s">
        <v>111</v>
      </c>
      <c r="N6217" s="2" t="s">
        <v>350</v>
      </c>
      <c r="O6217" s="4">
        <v>2128000</v>
      </c>
      <c r="P6217" s="4">
        <v>747600</v>
      </c>
      <c r="Q6217" s="4">
        <v>1380400</v>
      </c>
      <c r="R6217" s="2">
        <v>48</v>
      </c>
      <c r="S6217" s="5">
        <v>9.4700000000000006</v>
      </c>
      <c r="T6217" s="4">
        <v>39651.99</v>
      </c>
      <c r="U6217" s="2" t="s">
        <v>73</v>
      </c>
      <c r="V6217" s="2" t="s">
        <v>74</v>
      </c>
      <c r="W6217" s="4">
        <v>277563.93</v>
      </c>
      <c r="X6217" s="4">
        <v>1625731.59</v>
      </c>
      <c r="Y6217" s="4">
        <v>1903295.52</v>
      </c>
      <c r="Z6217" s="2">
        <v>0</v>
      </c>
      <c r="AA6217" s="2" t="s">
        <v>56</v>
      </c>
      <c r="AB6217" s="2" t="s">
        <v>15731</v>
      </c>
      <c r="AC6217" s="2" t="s">
        <v>106</v>
      </c>
      <c r="AD6217" s="2" t="s">
        <v>76</v>
      </c>
      <c r="AE6217" s="5">
        <v>64.87</v>
      </c>
      <c r="AF6217" s="2">
        <v>0</v>
      </c>
      <c r="AG6217" s="2" t="s">
        <v>77</v>
      </c>
      <c r="AH6217" s="2">
        <v>14</v>
      </c>
      <c r="AI6217" s="6" t="str">
        <f t="shared" si="291"/>
        <v>25-34</v>
      </c>
      <c r="AJ6217" s="11">
        <f>YEAR(tbl_LoanData[[#This Row],[Application Date]])</f>
        <v>2025</v>
      </c>
      <c r="AK6217" s="11" t="str">
        <f>TEXT(tbl_LoanData[[#This Row],[Application Date]],"MMMM")</f>
        <v>December</v>
      </c>
      <c r="AL6217" s="12">
        <f>DATE(YEAR(tbl_LoanData[[#This Row],[Application Date]]),MONTH(tbl_LoanData[[#This Row],[Application Date]]),1)</f>
        <v>45992</v>
      </c>
      <c r="AM6217" s="14">
        <f ca="1">IF(AND(tbl_LoanData[[#This Row],[Application Date]]&gt;=EOMONTH(TODAY(),-1)+1,tbl_LoanData[[#This Row],[Application Date]]&lt;=TODAY()),tbl_LoanData[[#This Row],[Loan Amount]],0)</f>
        <v>0</v>
      </c>
      <c r="AN6217" s="14">
        <f>tbl_LoanData[[#This Row],[Amount Paid]]-(Q6217-X6217)</f>
        <v>522895.52000000008</v>
      </c>
      <c r="AO6217" s="14">
        <f>IF(tbl_LoanData[[#This Row],[Application Status]]="Approved",1,0)</f>
        <v>1</v>
      </c>
      <c r="AP6217" s="22" t="str">
        <f t="shared" ca="1" si="292"/>
        <v/>
      </c>
      <c r="AQ6217" s="22" t="str">
        <f t="shared" ca="1" si="293"/>
        <v/>
      </c>
    </row>
    <row r="6218" spans="1:43" ht="14.4" customHeight="1" x14ac:dyDescent="0.3">
      <c r="A6218" s="2" t="s">
        <v>7623</v>
      </c>
      <c r="B6218" s="2" t="s">
        <v>7624</v>
      </c>
      <c r="C6218" s="2" t="s">
        <v>175</v>
      </c>
      <c r="D6218" s="2" t="s">
        <v>117</v>
      </c>
      <c r="E6218" s="2" t="s">
        <v>165</v>
      </c>
      <c r="F6218" s="2">
        <v>56</v>
      </c>
      <c r="G6218" s="2" t="s">
        <v>83</v>
      </c>
      <c r="H6218" s="2" t="s">
        <v>298</v>
      </c>
      <c r="I6218" s="2" t="s">
        <v>43</v>
      </c>
      <c r="J6218" s="3">
        <v>46020</v>
      </c>
      <c r="K6218" s="3">
        <v>46036</v>
      </c>
      <c r="L6218" s="2" t="s">
        <v>38</v>
      </c>
      <c r="M6218" s="2" t="s">
        <v>85</v>
      </c>
      <c r="N6218" s="2" t="s">
        <v>314</v>
      </c>
      <c r="O6218" s="4">
        <v>1380000</v>
      </c>
      <c r="P6218" s="4">
        <v>225500</v>
      </c>
      <c r="Q6218" s="4">
        <v>1154500</v>
      </c>
      <c r="R6218" s="2">
        <v>36</v>
      </c>
      <c r="S6218" s="5">
        <v>9.4</v>
      </c>
      <c r="T6218" s="4">
        <v>41113.03</v>
      </c>
      <c r="U6218" s="2" t="s">
        <v>73</v>
      </c>
      <c r="V6218" s="2" t="s">
        <v>74</v>
      </c>
      <c r="W6218" s="4">
        <v>287791.21000000002</v>
      </c>
      <c r="X6218" s="4">
        <v>1192277.79</v>
      </c>
      <c r="Y6218" s="4">
        <v>1480069</v>
      </c>
      <c r="Z6218" s="2">
        <v>0</v>
      </c>
      <c r="AA6218" s="2" t="s">
        <v>56</v>
      </c>
      <c r="AB6218" s="2" t="s">
        <v>15730</v>
      </c>
      <c r="AC6218" s="2" t="s">
        <v>360</v>
      </c>
      <c r="AD6218" s="2" t="s">
        <v>76</v>
      </c>
      <c r="AE6218" s="5">
        <v>83.66</v>
      </c>
      <c r="AF6218" s="2">
        <v>0</v>
      </c>
      <c r="AG6218" s="2" t="s">
        <v>77</v>
      </c>
      <c r="AH6218" s="2">
        <v>16</v>
      </c>
      <c r="AI6218" s="6" t="str">
        <f t="shared" si="291"/>
        <v>55-64</v>
      </c>
      <c r="AJ6218" s="11">
        <f>YEAR(tbl_LoanData[[#This Row],[Application Date]])</f>
        <v>2025</v>
      </c>
      <c r="AK6218" s="11" t="str">
        <f>TEXT(tbl_LoanData[[#This Row],[Application Date]],"MMMM")</f>
        <v>December</v>
      </c>
      <c r="AL6218" s="12">
        <f>DATE(YEAR(tbl_LoanData[[#This Row],[Application Date]]),MONTH(tbl_LoanData[[#This Row],[Application Date]]),1)</f>
        <v>45992</v>
      </c>
      <c r="AM6218" s="14">
        <f ca="1">IF(AND(tbl_LoanData[[#This Row],[Application Date]]&gt;=EOMONTH(TODAY(),-1)+1,tbl_LoanData[[#This Row],[Application Date]]&lt;=TODAY()),tbl_LoanData[[#This Row],[Loan Amount]],0)</f>
        <v>0</v>
      </c>
      <c r="AN6218" s="14">
        <f>tbl_LoanData[[#This Row],[Amount Paid]]-(Q6218-X6218)</f>
        <v>325569.00000000006</v>
      </c>
      <c r="AO6218" s="14">
        <f>IF(tbl_LoanData[[#This Row],[Application Status]]="Approved",1,0)</f>
        <v>1</v>
      </c>
      <c r="AP6218" s="22" t="str">
        <f t="shared" ca="1" si="292"/>
        <v/>
      </c>
      <c r="AQ6218" s="22" t="str">
        <f t="shared" ca="1" si="293"/>
        <v/>
      </c>
    </row>
    <row r="6219" spans="1:43" ht="14.4" customHeight="1" x14ac:dyDescent="0.3">
      <c r="A6219" s="2" t="s">
        <v>7673</v>
      </c>
      <c r="B6219" s="2" t="s">
        <v>7674</v>
      </c>
      <c r="C6219" s="2" t="s">
        <v>546</v>
      </c>
      <c r="D6219" s="2" t="s">
        <v>161</v>
      </c>
      <c r="E6219" s="2" t="s">
        <v>293</v>
      </c>
      <c r="F6219" s="2">
        <v>34</v>
      </c>
      <c r="G6219" s="2" t="s">
        <v>83</v>
      </c>
      <c r="H6219" s="2" t="s">
        <v>307</v>
      </c>
      <c r="I6219" s="2" t="s">
        <v>43</v>
      </c>
      <c r="J6219" s="3">
        <v>46021</v>
      </c>
      <c r="K6219" s="3">
        <v>46034</v>
      </c>
      <c r="L6219" s="2" t="s">
        <v>36</v>
      </c>
      <c r="M6219" s="2" t="s">
        <v>71</v>
      </c>
      <c r="N6219" s="2" t="s">
        <v>162</v>
      </c>
      <c r="O6219" s="4">
        <v>1718000</v>
      </c>
      <c r="P6219" s="4">
        <v>479900</v>
      </c>
      <c r="Q6219" s="4">
        <v>1238100</v>
      </c>
      <c r="R6219" s="2">
        <v>12</v>
      </c>
      <c r="S6219" s="5">
        <v>5.07</v>
      </c>
      <c r="T6219" s="4">
        <v>108405.97</v>
      </c>
      <c r="U6219" s="2" t="s">
        <v>73</v>
      </c>
      <c r="V6219" s="2" t="s">
        <v>74</v>
      </c>
      <c r="W6219" s="4">
        <v>758841.79</v>
      </c>
      <c r="X6219" s="4">
        <v>542029.88</v>
      </c>
      <c r="Y6219" s="4">
        <v>1300871.67</v>
      </c>
      <c r="Z6219" s="2">
        <v>0</v>
      </c>
      <c r="AA6219" s="2" t="s">
        <v>56</v>
      </c>
      <c r="AB6219" s="2" t="s">
        <v>15732</v>
      </c>
      <c r="AC6219" s="2" t="s">
        <v>121</v>
      </c>
      <c r="AD6219" s="2" t="s">
        <v>76</v>
      </c>
      <c r="AE6219" s="5">
        <v>72.069999999999993</v>
      </c>
      <c r="AF6219" s="2">
        <v>0</v>
      </c>
      <c r="AG6219" s="2" t="s">
        <v>77</v>
      </c>
      <c r="AH6219" s="2">
        <v>13</v>
      </c>
      <c r="AI6219" s="6" t="str">
        <f t="shared" si="291"/>
        <v>25-34</v>
      </c>
      <c r="AJ6219" s="11">
        <f>YEAR(tbl_LoanData[[#This Row],[Application Date]])</f>
        <v>2025</v>
      </c>
      <c r="AK6219" s="11" t="str">
        <f>TEXT(tbl_LoanData[[#This Row],[Application Date]],"MMMM")</f>
        <v>December</v>
      </c>
      <c r="AL6219" s="12">
        <f>DATE(YEAR(tbl_LoanData[[#This Row],[Application Date]]),MONTH(tbl_LoanData[[#This Row],[Application Date]]),1)</f>
        <v>45992</v>
      </c>
      <c r="AM6219" s="14">
        <f ca="1">IF(AND(tbl_LoanData[[#This Row],[Application Date]]&gt;=EOMONTH(TODAY(),-1)+1,tbl_LoanData[[#This Row],[Application Date]]&lt;=TODAY()),tbl_LoanData[[#This Row],[Loan Amount]],0)</f>
        <v>0</v>
      </c>
      <c r="AN6219" s="14">
        <f>tbl_LoanData[[#This Row],[Amount Paid]]-(Q6219-X6219)</f>
        <v>62771.670000000042</v>
      </c>
      <c r="AO6219" s="14">
        <f>IF(tbl_LoanData[[#This Row],[Application Status]]="Approved",1,0)</f>
        <v>1</v>
      </c>
      <c r="AP6219" s="22" t="str">
        <f t="shared" ca="1" si="292"/>
        <v/>
      </c>
      <c r="AQ6219" s="22" t="str">
        <f t="shared" ca="1" si="293"/>
        <v/>
      </c>
    </row>
    <row r="6220" spans="1:43" ht="14.4" customHeight="1" x14ac:dyDescent="0.3">
      <c r="A6220" s="2" t="s">
        <v>7773</v>
      </c>
      <c r="B6220" s="2" t="s">
        <v>7774</v>
      </c>
      <c r="C6220" s="2" t="s">
        <v>655</v>
      </c>
      <c r="D6220" s="2" t="s">
        <v>102</v>
      </c>
      <c r="E6220" s="2" t="s">
        <v>190</v>
      </c>
      <c r="F6220" s="2">
        <v>39</v>
      </c>
      <c r="G6220" s="2" t="s">
        <v>69</v>
      </c>
      <c r="H6220" s="2" t="s">
        <v>259</v>
      </c>
      <c r="I6220" s="2" t="s">
        <v>43</v>
      </c>
      <c r="J6220" s="3">
        <v>46022</v>
      </c>
      <c r="K6220" s="3">
        <v>46026</v>
      </c>
      <c r="L6220" s="2" t="s">
        <v>40</v>
      </c>
      <c r="M6220" s="2" t="s">
        <v>111</v>
      </c>
      <c r="N6220" s="2" t="s">
        <v>369</v>
      </c>
      <c r="O6220" s="4">
        <v>1463000</v>
      </c>
      <c r="P6220" s="4">
        <v>178000</v>
      </c>
      <c r="Q6220" s="4">
        <v>1285000</v>
      </c>
      <c r="R6220" s="2">
        <v>24</v>
      </c>
      <c r="S6220" s="5">
        <v>9.51</v>
      </c>
      <c r="T6220" s="4">
        <v>63725.29</v>
      </c>
      <c r="U6220" s="2" t="s">
        <v>73</v>
      </c>
      <c r="V6220" s="2" t="s">
        <v>74</v>
      </c>
      <c r="W6220" s="4">
        <v>446077.03</v>
      </c>
      <c r="X6220" s="4">
        <v>1083329.97</v>
      </c>
      <c r="Y6220" s="4">
        <v>1529407</v>
      </c>
      <c r="Z6220" s="2">
        <v>0</v>
      </c>
      <c r="AA6220" s="2" t="s">
        <v>56</v>
      </c>
      <c r="AB6220" s="2" t="s">
        <v>15727</v>
      </c>
      <c r="AC6220" s="2" t="s">
        <v>138</v>
      </c>
      <c r="AD6220" s="2" t="s">
        <v>76</v>
      </c>
      <c r="AE6220" s="5">
        <v>87.83</v>
      </c>
      <c r="AF6220" s="2">
        <v>0</v>
      </c>
      <c r="AG6220" s="2" t="s">
        <v>77</v>
      </c>
      <c r="AH6220" s="2">
        <v>4</v>
      </c>
      <c r="AI6220" s="6" t="str">
        <f t="shared" si="291"/>
        <v>35-44</v>
      </c>
      <c r="AJ6220" s="11">
        <f>YEAR(tbl_LoanData[[#This Row],[Application Date]])</f>
        <v>2025</v>
      </c>
      <c r="AK6220" s="11" t="str">
        <f>TEXT(tbl_LoanData[[#This Row],[Application Date]],"MMMM")</f>
        <v>December</v>
      </c>
      <c r="AL6220" s="12">
        <f>DATE(YEAR(tbl_LoanData[[#This Row],[Application Date]]),MONTH(tbl_LoanData[[#This Row],[Application Date]]),1)</f>
        <v>45992</v>
      </c>
      <c r="AM6220" s="14">
        <f ca="1">IF(AND(tbl_LoanData[[#This Row],[Application Date]]&gt;=EOMONTH(TODAY(),-1)+1,tbl_LoanData[[#This Row],[Application Date]]&lt;=TODAY()),tbl_LoanData[[#This Row],[Loan Amount]],0)</f>
        <v>0</v>
      </c>
      <c r="AN6220" s="14">
        <f>tbl_LoanData[[#This Row],[Amount Paid]]-(Q6220-X6220)</f>
        <v>244407</v>
      </c>
      <c r="AO6220" s="14">
        <f>IF(tbl_LoanData[[#This Row],[Application Status]]="Approved",1,0)</f>
        <v>1</v>
      </c>
      <c r="AP6220" s="22" t="str">
        <f t="shared" ca="1" si="292"/>
        <v/>
      </c>
      <c r="AQ6220" s="22" t="str">
        <f t="shared" ca="1" si="293"/>
        <v/>
      </c>
    </row>
    <row r="6221" spans="1:43" ht="14.4" customHeight="1" x14ac:dyDescent="0.3">
      <c r="A6221" s="2" t="s">
        <v>7811</v>
      </c>
      <c r="B6221" s="2" t="s">
        <v>7812</v>
      </c>
      <c r="C6221" s="2" t="s">
        <v>292</v>
      </c>
      <c r="D6221" s="2" t="s">
        <v>134</v>
      </c>
      <c r="E6221" s="2" t="s">
        <v>293</v>
      </c>
      <c r="F6221" s="2">
        <v>36</v>
      </c>
      <c r="G6221" s="2" t="s">
        <v>83</v>
      </c>
      <c r="H6221" s="2" t="s">
        <v>372</v>
      </c>
      <c r="I6221" s="2" t="s">
        <v>43</v>
      </c>
      <c r="J6221" s="3">
        <v>46016</v>
      </c>
      <c r="K6221" s="3">
        <v>46034</v>
      </c>
      <c r="L6221" s="2" t="s">
        <v>41</v>
      </c>
      <c r="M6221" s="2" t="s">
        <v>552</v>
      </c>
      <c r="N6221" s="2" t="s">
        <v>553</v>
      </c>
      <c r="O6221" s="4">
        <v>4323000</v>
      </c>
      <c r="P6221" s="4">
        <v>1052400</v>
      </c>
      <c r="Q6221" s="4">
        <v>3270600</v>
      </c>
      <c r="R6221" s="2">
        <v>48</v>
      </c>
      <c r="S6221" s="5">
        <v>10.38</v>
      </c>
      <c r="T6221" s="4">
        <v>96428.19</v>
      </c>
      <c r="U6221" s="2" t="s">
        <v>73</v>
      </c>
      <c r="V6221" s="2" t="s">
        <v>74</v>
      </c>
      <c r="W6221" s="4">
        <v>674997.33</v>
      </c>
      <c r="X6221" s="4">
        <v>3953555.79</v>
      </c>
      <c r="Y6221" s="4">
        <v>4628553.12</v>
      </c>
      <c r="Z6221" s="2">
        <v>0</v>
      </c>
      <c r="AA6221" s="2" t="s">
        <v>56</v>
      </c>
      <c r="AB6221" s="2" t="s">
        <v>15730</v>
      </c>
      <c r="AC6221" s="2" t="s">
        <v>87</v>
      </c>
      <c r="AD6221" s="2" t="s">
        <v>76</v>
      </c>
      <c r="AE6221" s="5">
        <v>75.66</v>
      </c>
      <c r="AF6221" s="2">
        <v>0</v>
      </c>
      <c r="AG6221" s="2" t="s">
        <v>77</v>
      </c>
      <c r="AH6221" s="2">
        <v>18</v>
      </c>
      <c r="AI6221" s="6" t="str">
        <f t="shared" si="291"/>
        <v>35-44</v>
      </c>
      <c r="AJ6221" s="11">
        <f>YEAR(tbl_LoanData[[#This Row],[Application Date]])</f>
        <v>2025</v>
      </c>
      <c r="AK6221" s="11" t="str">
        <f>TEXT(tbl_LoanData[[#This Row],[Application Date]],"MMMM")</f>
        <v>December</v>
      </c>
      <c r="AL6221" s="12">
        <f>DATE(YEAR(tbl_LoanData[[#This Row],[Application Date]]),MONTH(tbl_LoanData[[#This Row],[Application Date]]),1)</f>
        <v>45992</v>
      </c>
      <c r="AM6221" s="14">
        <f ca="1">IF(AND(tbl_LoanData[[#This Row],[Application Date]]&gt;=EOMONTH(TODAY(),-1)+1,tbl_LoanData[[#This Row],[Application Date]]&lt;=TODAY()),tbl_LoanData[[#This Row],[Loan Amount]],0)</f>
        <v>0</v>
      </c>
      <c r="AN6221" s="14">
        <f>tbl_LoanData[[#This Row],[Amount Paid]]-(Q6221-X6221)</f>
        <v>1357953.12</v>
      </c>
      <c r="AO6221" s="14">
        <f>IF(tbl_LoanData[[#This Row],[Application Status]]="Approved",1,0)</f>
        <v>1</v>
      </c>
      <c r="AP6221" s="22" t="str">
        <f t="shared" ca="1" si="292"/>
        <v/>
      </c>
      <c r="AQ6221" s="22" t="str">
        <f t="shared" ca="1" si="293"/>
        <v/>
      </c>
    </row>
    <row r="6222" spans="1:43" x14ac:dyDescent="0.3">
      <c r="A6222" s="2" t="s">
        <v>7951</v>
      </c>
      <c r="B6222" s="2" t="s">
        <v>7952</v>
      </c>
      <c r="C6222" s="2" t="s">
        <v>216</v>
      </c>
      <c r="D6222" s="2" t="s">
        <v>176</v>
      </c>
      <c r="E6222" s="2" t="s">
        <v>81</v>
      </c>
      <c r="F6222" s="2">
        <v>42</v>
      </c>
      <c r="G6222" s="2" t="s">
        <v>83</v>
      </c>
      <c r="H6222" s="2" t="s">
        <v>307</v>
      </c>
      <c r="I6222" s="2" t="s">
        <v>43</v>
      </c>
      <c r="J6222" s="3">
        <v>46017</v>
      </c>
      <c r="K6222" s="3">
        <v>46019</v>
      </c>
      <c r="L6222" s="2" t="s">
        <v>37</v>
      </c>
      <c r="M6222" s="2" t="s">
        <v>94</v>
      </c>
      <c r="N6222" s="2" t="s">
        <v>568</v>
      </c>
      <c r="O6222" s="4">
        <v>175000</v>
      </c>
      <c r="P6222" s="4">
        <v>43700</v>
      </c>
      <c r="Q6222" s="4">
        <v>131300</v>
      </c>
      <c r="R6222" s="2">
        <v>48</v>
      </c>
      <c r="S6222" s="5">
        <v>6.09</v>
      </c>
      <c r="T6222" s="4">
        <v>3401.76</v>
      </c>
      <c r="U6222" s="2" t="s">
        <v>73</v>
      </c>
      <c r="V6222" s="2" t="s">
        <v>74</v>
      </c>
      <c r="W6222" s="4">
        <v>23812.32</v>
      </c>
      <c r="X6222" s="4">
        <v>139472.35999999999</v>
      </c>
      <c r="Y6222" s="4">
        <v>163284.68</v>
      </c>
      <c r="Z6222" s="2">
        <v>0</v>
      </c>
      <c r="AA6222" s="2" t="s">
        <v>56</v>
      </c>
      <c r="AB6222" s="2" t="s">
        <v>15730</v>
      </c>
      <c r="AC6222" s="2" t="s">
        <v>121</v>
      </c>
      <c r="AD6222" s="2" t="s">
        <v>76</v>
      </c>
      <c r="AE6222" s="5">
        <v>75.03</v>
      </c>
      <c r="AF6222" s="2">
        <v>0</v>
      </c>
      <c r="AG6222" s="2" t="s">
        <v>77</v>
      </c>
      <c r="AH6222" s="2">
        <v>2</v>
      </c>
      <c r="AI6222" s="6" t="str">
        <f t="shared" si="291"/>
        <v>35-44</v>
      </c>
      <c r="AJ6222" s="11">
        <f>YEAR(tbl_LoanData[[#This Row],[Application Date]])</f>
        <v>2025</v>
      </c>
      <c r="AK6222" s="11" t="str">
        <f>TEXT(tbl_LoanData[[#This Row],[Application Date]],"MMMM")</f>
        <v>December</v>
      </c>
      <c r="AL6222" s="12">
        <f>DATE(YEAR(tbl_LoanData[[#This Row],[Application Date]]),MONTH(tbl_LoanData[[#This Row],[Application Date]]),1)</f>
        <v>45992</v>
      </c>
      <c r="AM6222" s="14">
        <f ca="1">IF(AND(tbl_LoanData[[#This Row],[Application Date]]&gt;=EOMONTH(TODAY(),-1)+1,tbl_LoanData[[#This Row],[Application Date]]&lt;=TODAY()),tbl_LoanData[[#This Row],[Loan Amount]],0)</f>
        <v>0</v>
      </c>
      <c r="AN6222" s="14">
        <f>tbl_LoanData[[#This Row],[Amount Paid]]-(Q6222-X6222)</f>
        <v>31984.679999999986</v>
      </c>
      <c r="AO6222" s="14">
        <f>IF(tbl_LoanData[[#This Row],[Application Status]]="Approved",1,0)</f>
        <v>1</v>
      </c>
      <c r="AP6222" s="22" t="str">
        <f t="shared" ca="1" si="292"/>
        <v/>
      </c>
      <c r="AQ6222" s="22" t="str">
        <f t="shared" ca="1" si="293"/>
        <v/>
      </c>
    </row>
    <row r="6223" spans="1:43" ht="14.4" customHeight="1" x14ac:dyDescent="0.3">
      <c r="A6223" s="2" t="s">
        <v>8033</v>
      </c>
      <c r="B6223" s="2" t="s">
        <v>8034</v>
      </c>
      <c r="C6223" s="2" t="s">
        <v>452</v>
      </c>
      <c r="D6223" s="2" t="s">
        <v>91</v>
      </c>
      <c r="E6223" s="2" t="s">
        <v>67</v>
      </c>
      <c r="F6223" s="2">
        <v>40</v>
      </c>
      <c r="G6223" s="2" t="s">
        <v>83</v>
      </c>
      <c r="H6223" s="2" t="s">
        <v>313</v>
      </c>
      <c r="I6223" s="2" t="s">
        <v>44</v>
      </c>
      <c r="J6223" s="3">
        <v>46005</v>
      </c>
      <c r="K6223" s="3">
        <v>46025</v>
      </c>
      <c r="L6223" s="2" t="s">
        <v>36</v>
      </c>
      <c r="M6223" s="2" t="s">
        <v>104</v>
      </c>
      <c r="N6223" s="2" t="s">
        <v>592</v>
      </c>
      <c r="O6223" s="4">
        <v>1422000</v>
      </c>
      <c r="P6223" s="4">
        <v>563900</v>
      </c>
      <c r="Q6223" s="4">
        <v>858100</v>
      </c>
      <c r="R6223" s="2">
        <v>48</v>
      </c>
      <c r="S6223" s="5">
        <v>5.14</v>
      </c>
      <c r="T6223" s="4">
        <v>21552.61</v>
      </c>
      <c r="U6223" s="2" t="s">
        <v>73</v>
      </c>
      <c r="V6223" s="2" t="s">
        <v>74</v>
      </c>
      <c r="W6223" s="4">
        <v>129315.66</v>
      </c>
      <c r="X6223" s="4">
        <v>905209.7</v>
      </c>
      <c r="Y6223" s="4">
        <v>1034525.36</v>
      </c>
      <c r="Z6223" s="2">
        <v>31</v>
      </c>
      <c r="AA6223" s="2" t="s">
        <v>58</v>
      </c>
      <c r="AB6223" s="2" t="s">
        <v>15731</v>
      </c>
      <c r="AC6223" s="2" t="s">
        <v>75</v>
      </c>
      <c r="AD6223" s="2" t="s">
        <v>76</v>
      </c>
      <c r="AE6223" s="5">
        <v>60.34</v>
      </c>
      <c r="AF6223" s="2">
        <v>1</v>
      </c>
      <c r="AG6223" s="2" t="s">
        <v>15718</v>
      </c>
      <c r="AH6223" s="2">
        <v>20</v>
      </c>
      <c r="AI6223" s="6" t="str">
        <f t="shared" si="291"/>
        <v>35-44</v>
      </c>
      <c r="AJ6223" s="11">
        <f>YEAR(tbl_LoanData[[#This Row],[Application Date]])</f>
        <v>2025</v>
      </c>
      <c r="AK6223" s="11" t="str">
        <f>TEXT(tbl_LoanData[[#This Row],[Application Date]],"MMMM")</f>
        <v>December</v>
      </c>
      <c r="AL6223" s="12">
        <f>DATE(YEAR(tbl_LoanData[[#This Row],[Application Date]]),MONTH(tbl_LoanData[[#This Row],[Application Date]]),1)</f>
        <v>45992</v>
      </c>
      <c r="AM6223" s="14">
        <f ca="1">IF(AND(tbl_LoanData[[#This Row],[Application Date]]&gt;=EOMONTH(TODAY(),-1)+1,tbl_LoanData[[#This Row],[Application Date]]&lt;=TODAY()),tbl_LoanData[[#This Row],[Loan Amount]],0)</f>
        <v>0</v>
      </c>
      <c r="AN6223" s="14">
        <f>tbl_LoanData[[#This Row],[Amount Paid]]-(Q6223-X6223)</f>
        <v>176425.35999999996</v>
      </c>
      <c r="AO6223" s="14">
        <f>IF(tbl_LoanData[[#This Row],[Application Status]]="Approved",1,0)</f>
        <v>1</v>
      </c>
      <c r="AP6223" s="22" t="str">
        <f t="shared" ca="1" si="292"/>
        <v/>
      </c>
      <c r="AQ6223" s="22" t="str">
        <f t="shared" ca="1" si="293"/>
        <v/>
      </c>
    </row>
    <row r="6224" spans="1:43" ht="14.4" customHeight="1" x14ac:dyDescent="0.3">
      <c r="A6224" s="2" t="s">
        <v>8063</v>
      </c>
      <c r="B6224" s="2" t="s">
        <v>8064</v>
      </c>
      <c r="C6224" s="2" t="s">
        <v>986</v>
      </c>
      <c r="D6224" s="2" t="s">
        <v>134</v>
      </c>
      <c r="E6224" s="2" t="s">
        <v>540</v>
      </c>
      <c r="F6224" s="2">
        <v>56</v>
      </c>
      <c r="G6224" s="2" t="s">
        <v>83</v>
      </c>
      <c r="H6224" s="2" t="s">
        <v>259</v>
      </c>
      <c r="I6224" s="2" t="s">
        <v>43</v>
      </c>
      <c r="J6224" s="3">
        <v>45998</v>
      </c>
      <c r="K6224" s="3">
        <v>46007</v>
      </c>
      <c r="L6224" s="2" t="s">
        <v>40</v>
      </c>
      <c r="M6224" s="2" t="s">
        <v>71</v>
      </c>
      <c r="N6224" s="2" t="s">
        <v>137</v>
      </c>
      <c r="O6224" s="4">
        <v>1342000</v>
      </c>
      <c r="P6224" s="4">
        <v>423300</v>
      </c>
      <c r="Q6224" s="4">
        <v>918700</v>
      </c>
      <c r="R6224" s="2">
        <v>36</v>
      </c>
      <c r="S6224" s="5">
        <v>7.42</v>
      </c>
      <c r="T6224" s="4">
        <v>31200.07</v>
      </c>
      <c r="U6224" s="2" t="s">
        <v>73</v>
      </c>
      <c r="V6224" s="2" t="s">
        <v>74</v>
      </c>
      <c r="W6224" s="4">
        <v>218400.49</v>
      </c>
      <c r="X6224" s="4">
        <v>904802.13</v>
      </c>
      <c r="Y6224" s="4">
        <v>1123202.6200000001</v>
      </c>
      <c r="Z6224" s="2">
        <v>29</v>
      </c>
      <c r="AA6224" s="2" t="s">
        <v>57</v>
      </c>
      <c r="AB6224" s="2" t="s">
        <v>15733</v>
      </c>
      <c r="AC6224" s="2" t="s">
        <v>213</v>
      </c>
      <c r="AD6224" s="2" t="s">
        <v>76</v>
      </c>
      <c r="AE6224" s="5">
        <v>68.459999999999994</v>
      </c>
      <c r="AF6224" s="2">
        <v>1</v>
      </c>
      <c r="AG6224" s="2" t="s">
        <v>77</v>
      </c>
      <c r="AH6224" s="2">
        <v>9</v>
      </c>
      <c r="AI6224" s="6" t="str">
        <f t="shared" si="291"/>
        <v>55-64</v>
      </c>
      <c r="AJ6224" s="11">
        <f>YEAR(tbl_LoanData[[#This Row],[Application Date]])</f>
        <v>2025</v>
      </c>
      <c r="AK6224" s="11" t="str">
        <f>TEXT(tbl_LoanData[[#This Row],[Application Date]],"MMMM")</f>
        <v>December</v>
      </c>
      <c r="AL6224" s="12">
        <f>DATE(YEAR(tbl_LoanData[[#This Row],[Application Date]]),MONTH(tbl_LoanData[[#This Row],[Application Date]]),1)</f>
        <v>45992</v>
      </c>
      <c r="AM6224" s="14">
        <f ca="1">IF(AND(tbl_LoanData[[#This Row],[Application Date]]&gt;=EOMONTH(TODAY(),-1)+1,tbl_LoanData[[#This Row],[Application Date]]&lt;=TODAY()),tbl_LoanData[[#This Row],[Loan Amount]],0)</f>
        <v>0</v>
      </c>
      <c r="AN6224" s="14">
        <f>tbl_LoanData[[#This Row],[Amount Paid]]-(Q6224-X6224)</f>
        <v>204502.62</v>
      </c>
      <c r="AO6224" s="14">
        <f>IF(tbl_LoanData[[#This Row],[Application Status]]="Approved",1,0)</f>
        <v>1</v>
      </c>
      <c r="AP6224" s="22" t="str">
        <f t="shared" ca="1" si="292"/>
        <v/>
      </c>
      <c r="AQ6224" s="22" t="str">
        <f t="shared" ca="1" si="293"/>
        <v/>
      </c>
    </row>
    <row r="6225" spans="1:43" x14ac:dyDescent="0.3">
      <c r="A6225" s="2" t="s">
        <v>8099</v>
      </c>
      <c r="B6225" s="2" t="s">
        <v>8100</v>
      </c>
      <c r="C6225" s="2" t="s">
        <v>353</v>
      </c>
      <c r="D6225" s="2" t="s">
        <v>134</v>
      </c>
      <c r="E6225" s="2" t="s">
        <v>134</v>
      </c>
      <c r="F6225" s="2">
        <v>34</v>
      </c>
      <c r="G6225" s="2" t="s">
        <v>83</v>
      </c>
      <c r="H6225" s="2" t="s">
        <v>298</v>
      </c>
      <c r="I6225" s="2" t="s">
        <v>43</v>
      </c>
      <c r="J6225" s="3">
        <v>46011</v>
      </c>
      <c r="K6225" s="3">
        <v>46020</v>
      </c>
      <c r="L6225" s="2" t="s">
        <v>39</v>
      </c>
      <c r="M6225" s="2" t="s">
        <v>167</v>
      </c>
      <c r="N6225" s="2" t="s">
        <v>491</v>
      </c>
      <c r="O6225" s="4">
        <v>2431000</v>
      </c>
      <c r="P6225" s="4">
        <v>828200</v>
      </c>
      <c r="Q6225" s="4">
        <v>1602800</v>
      </c>
      <c r="R6225" s="2">
        <v>60</v>
      </c>
      <c r="S6225" s="5">
        <v>9.67</v>
      </c>
      <c r="T6225" s="4">
        <v>39629.230000000003</v>
      </c>
      <c r="U6225" s="2" t="s">
        <v>73</v>
      </c>
      <c r="V6225" s="2" t="s">
        <v>74</v>
      </c>
      <c r="W6225" s="4">
        <v>277404.61</v>
      </c>
      <c r="X6225" s="4">
        <v>2100349.19</v>
      </c>
      <c r="Y6225" s="4">
        <v>2377753.7999999998</v>
      </c>
      <c r="Z6225" s="2">
        <v>0</v>
      </c>
      <c r="AA6225" s="2" t="s">
        <v>56</v>
      </c>
      <c r="AB6225" s="2" t="s">
        <v>15728</v>
      </c>
      <c r="AC6225" s="2" t="s">
        <v>360</v>
      </c>
      <c r="AD6225" s="2" t="s">
        <v>76</v>
      </c>
      <c r="AE6225" s="5">
        <v>65.930000000000007</v>
      </c>
      <c r="AF6225" s="2">
        <v>0</v>
      </c>
      <c r="AG6225" s="2" t="s">
        <v>77</v>
      </c>
      <c r="AH6225" s="2">
        <v>9</v>
      </c>
      <c r="AI6225" s="6" t="str">
        <f t="shared" si="291"/>
        <v>25-34</v>
      </c>
      <c r="AJ6225" s="11">
        <f>YEAR(tbl_LoanData[[#This Row],[Application Date]])</f>
        <v>2025</v>
      </c>
      <c r="AK6225" s="11" t="str">
        <f>TEXT(tbl_LoanData[[#This Row],[Application Date]],"MMMM")</f>
        <v>December</v>
      </c>
      <c r="AL6225" s="12">
        <f>DATE(YEAR(tbl_LoanData[[#This Row],[Application Date]]),MONTH(tbl_LoanData[[#This Row],[Application Date]]),1)</f>
        <v>45992</v>
      </c>
      <c r="AM6225" s="14">
        <f ca="1">IF(AND(tbl_LoanData[[#This Row],[Application Date]]&gt;=EOMONTH(TODAY(),-1)+1,tbl_LoanData[[#This Row],[Application Date]]&lt;=TODAY()),tbl_LoanData[[#This Row],[Loan Amount]],0)</f>
        <v>0</v>
      </c>
      <c r="AN6225" s="14">
        <f>tbl_LoanData[[#This Row],[Amount Paid]]-(Q6225-X6225)</f>
        <v>774953.79999999993</v>
      </c>
      <c r="AO6225" s="14">
        <f>IF(tbl_LoanData[[#This Row],[Application Status]]="Approved",1,0)</f>
        <v>1</v>
      </c>
      <c r="AP6225" s="22" t="str">
        <f t="shared" ca="1" si="292"/>
        <v/>
      </c>
      <c r="AQ6225" s="22" t="str">
        <f t="shared" ca="1" si="293"/>
        <v/>
      </c>
    </row>
    <row r="6226" spans="1:43" ht="14.4" customHeight="1" x14ac:dyDescent="0.3">
      <c r="A6226" s="2" t="s">
        <v>8151</v>
      </c>
      <c r="B6226" s="2" t="s">
        <v>8152</v>
      </c>
      <c r="C6226" s="2" t="s">
        <v>335</v>
      </c>
      <c r="D6226" s="2" t="s">
        <v>161</v>
      </c>
      <c r="E6226" s="2" t="s">
        <v>182</v>
      </c>
      <c r="F6226" s="2">
        <v>58</v>
      </c>
      <c r="G6226" s="2" t="s">
        <v>83</v>
      </c>
      <c r="H6226" s="2" t="s">
        <v>211</v>
      </c>
      <c r="I6226" s="2" t="s">
        <v>50</v>
      </c>
      <c r="J6226" s="3">
        <v>46008</v>
      </c>
      <c r="K6226" s="3">
        <v>46029</v>
      </c>
      <c r="L6226" s="2" t="s">
        <v>37</v>
      </c>
      <c r="M6226" s="2" t="s">
        <v>104</v>
      </c>
      <c r="N6226" s="2" t="s">
        <v>192</v>
      </c>
      <c r="O6226" s="4">
        <v>201000</v>
      </c>
      <c r="P6226" s="4">
        <v>45700</v>
      </c>
      <c r="Q6226" s="4">
        <v>155300</v>
      </c>
      <c r="R6226" s="2">
        <v>24</v>
      </c>
      <c r="S6226" s="5">
        <v>6.13</v>
      </c>
      <c r="T6226" s="4">
        <v>7264.16</v>
      </c>
      <c r="U6226" s="2" t="s">
        <v>73</v>
      </c>
      <c r="V6226" s="2" t="s">
        <v>74</v>
      </c>
      <c r="W6226" s="4">
        <v>50849.120000000003</v>
      </c>
      <c r="X6226" s="4">
        <v>123490.66</v>
      </c>
      <c r="Y6226" s="4">
        <v>174339.78</v>
      </c>
      <c r="Z6226" s="2">
        <v>0</v>
      </c>
      <c r="AA6226" s="2" t="s">
        <v>56</v>
      </c>
      <c r="AB6226" s="2" t="s">
        <v>15733</v>
      </c>
      <c r="AC6226" s="2" t="s">
        <v>87</v>
      </c>
      <c r="AD6226" s="2" t="s">
        <v>76</v>
      </c>
      <c r="AE6226" s="5">
        <v>77.260000000000005</v>
      </c>
      <c r="AF6226" s="2">
        <v>0</v>
      </c>
      <c r="AG6226" s="2" t="s">
        <v>77</v>
      </c>
      <c r="AH6226" s="2">
        <v>21</v>
      </c>
      <c r="AI6226" s="6" t="str">
        <f t="shared" si="291"/>
        <v>55-64</v>
      </c>
      <c r="AJ6226" s="11">
        <f>YEAR(tbl_LoanData[[#This Row],[Application Date]])</f>
        <v>2025</v>
      </c>
      <c r="AK6226" s="11" t="str">
        <f>TEXT(tbl_LoanData[[#This Row],[Application Date]],"MMMM")</f>
        <v>December</v>
      </c>
      <c r="AL6226" s="12">
        <f>DATE(YEAR(tbl_LoanData[[#This Row],[Application Date]]),MONTH(tbl_LoanData[[#This Row],[Application Date]]),1)</f>
        <v>45992</v>
      </c>
      <c r="AM6226" s="14">
        <f ca="1">IF(AND(tbl_LoanData[[#This Row],[Application Date]]&gt;=EOMONTH(TODAY(),-1)+1,tbl_LoanData[[#This Row],[Application Date]]&lt;=TODAY()),tbl_LoanData[[#This Row],[Loan Amount]],0)</f>
        <v>0</v>
      </c>
      <c r="AN6226" s="14">
        <f>tbl_LoanData[[#This Row],[Amount Paid]]-(Q6226-X6226)</f>
        <v>19039.780000000006</v>
      </c>
      <c r="AO6226" s="14">
        <f>IF(tbl_LoanData[[#This Row],[Application Status]]="Approved",1,0)</f>
        <v>1</v>
      </c>
      <c r="AP6226" s="22" t="str">
        <f t="shared" ca="1" si="292"/>
        <v/>
      </c>
      <c r="AQ6226" s="22" t="str">
        <f t="shared" ca="1" si="293"/>
        <v/>
      </c>
    </row>
    <row r="6227" spans="1:43" ht="14.4" customHeight="1" x14ac:dyDescent="0.3">
      <c r="A6227" s="2" t="s">
        <v>8199</v>
      </c>
      <c r="B6227" s="2" t="s">
        <v>8200</v>
      </c>
      <c r="C6227" s="2" t="s">
        <v>155</v>
      </c>
      <c r="D6227" s="2" t="s">
        <v>67</v>
      </c>
      <c r="E6227" s="2" t="s">
        <v>232</v>
      </c>
      <c r="F6227" s="2">
        <v>55</v>
      </c>
      <c r="G6227" s="2" t="s">
        <v>83</v>
      </c>
      <c r="H6227" s="2" t="s">
        <v>250</v>
      </c>
      <c r="I6227" s="2" t="s">
        <v>52</v>
      </c>
      <c r="J6227" s="3">
        <v>46012</v>
      </c>
      <c r="K6227" s="3">
        <v>46027</v>
      </c>
      <c r="L6227" s="2" t="s">
        <v>39</v>
      </c>
      <c r="M6227" s="2" t="s">
        <v>85</v>
      </c>
      <c r="N6227" s="2" t="s">
        <v>324</v>
      </c>
      <c r="O6227" s="4">
        <v>2019000</v>
      </c>
      <c r="P6227" s="4">
        <v>755700</v>
      </c>
      <c r="Q6227" s="4">
        <v>1263300</v>
      </c>
      <c r="R6227" s="2">
        <v>60</v>
      </c>
      <c r="S6227" s="5">
        <v>11.01</v>
      </c>
      <c r="T6227" s="4">
        <v>32645.78</v>
      </c>
      <c r="U6227" s="2" t="s">
        <v>73</v>
      </c>
      <c r="V6227" s="2" t="s">
        <v>74</v>
      </c>
      <c r="W6227" s="4">
        <v>228520.46</v>
      </c>
      <c r="X6227" s="4">
        <v>1730226.19</v>
      </c>
      <c r="Y6227" s="4">
        <v>1958746.65</v>
      </c>
      <c r="Z6227" s="2">
        <v>0</v>
      </c>
      <c r="AA6227" s="2" t="s">
        <v>56</v>
      </c>
      <c r="AB6227" s="2" t="s">
        <v>15727</v>
      </c>
      <c r="AC6227" s="2" t="s">
        <v>87</v>
      </c>
      <c r="AD6227" s="2" t="s">
        <v>76</v>
      </c>
      <c r="AE6227" s="5">
        <v>62.57</v>
      </c>
      <c r="AF6227" s="2">
        <v>0</v>
      </c>
      <c r="AG6227" s="2" t="s">
        <v>77</v>
      </c>
      <c r="AH6227" s="2">
        <v>15</v>
      </c>
      <c r="AI6227" s="6" t="str">
        <f t="shared" si="291"/>
        <v>55-64</v>
      </c>
      <c r="AJ6227" s="11">
        <f>YEAR(tbl_LoanData[[#This Row],[Application Date]])</f>
        <v>2025</v>
      </c>
      <c r="AK6227" s="11" t="str">
        <f>TEXT(tbl_LoanData[[#This Row],[Application Date]],"MMMM")</f>
        <v>December</v>
      </c>
      <c r="AL6227" s="12">
        <f>DATE(YEAR(tbl_LoanData[[#This Row],[Application Date]]),MONTH(tbl_LoanData[[#This Row],[Application Date]]),1)</f>
        <v>45992</v>
      </c>
      <c r="AM6227" s="14">
        <f ca="1">IF(AND(tbl_LoanData[[#This Row],[Application Date]]&gt;=EOMONTH(TODAY(),-1)+1,tbl_LoanData[[#This Row],[Application Date]]&lt;=TODAY()),tbl_LoanData[[#This Row],[Loan Amount]],0)</f>
        <v>0</v>
      </c>
      <c r="AN6227" s="14">
        <f>tbl_LoanData[[#This Row],[Amount Paid]]-(Q6227-X6227)</f>
        <v>695446.64999999991</v>
      </c>
      <c r="AO6227" s="14">
        <f>IF(tbl_LoanData[[#This Row],[Application Status]]="Approved",1,0)</f>
        <v>1</v>
      </c>
      <c r="AP6227" s="22" t="str">
        <f t="shared" ca="1" si="292"/>
        <v/>
      </c>
      <c r="AQ6227" s="22" t="str">
        <f t="shared" ca="1" si="293"/>
        <v/>
      </c>
    </row>
    <row r="6228" spans="1:43" x14ac:dyDescent="0.3">
      <c r="A6228" s="2" t="s">
        <v>8317</v>
      </c>
      <c r="B6228" s="2" t="s">
        <v>8318</v>
      </c>
      <c r="C6228" s="2" t="s">
        <v>216</v>
      </c>
      <c r="D6228" s="2" t="s">
        <v>91</v>
      </c>
      <c r="E6228" s="2" t="s">
        <v>92</v>
      </c>
      <c r="F6228" s="2">
        <v>48</v>
      </c>
      <c r="G6228" s="2" t="s">
        <v>83</v>
      </c>
      <c r="H6228" s="2" t="s">
        <v>172</v>
      </c>
      <c r="I6228" s="2" t="s">
        <v>45</v>
      </c>
      <c r="J6228" s="3">
        <v>46018</v>
      </c>
      <c r="K6228" s="3">
        <v>46026</v>
      </c>
      <c r="L6228" s="2" t="s">
        <v>37</v>
      </c>
      <c r="M6228" s="2" t="s">
        <v>94</v>
      </c>
      <c r="N6228" s="2" t="s">
        <v>234</v>
      </c>
      <c r="O6228" s="4">
        <v>136000</v>
      </c>
      <c r="P6228" s="4">
        <v>16000</v>
      </c>
      <c r="Q6228" s="4">
        <v>120000</v>
      </c>
      <c r="R6228" s="2">
        <v>36</v>
      </c>
      <c r="S6228" s="5">
        <v>10.5</v>
      </c>
      <c r="T6228" s="4">
        <v>4383.33</v>
      </c>
      <c r="U6228" s="2" t="s">
        <v>73</v>
      </c>
      <c r="V6228" s="2" t="s">
        <v>74</v>
      </c>
      <c r="W6228" s="4">
        <v>30683.31</v>
      </c>
      <c r="X6228" s="4">
        <v>127116.69</v>
      </c>
      <c r="Y6228" s="4">
        <v>157800</v>
      </c>
      <c r="Z6228" s="2">
        <v>0</v>
      </c>
      <c r="AA6228" s="2" t="s">
        <v>56</v>
      </c>
      <c r="AB6228" s="2" t="s">
        <v>15728</v>
      </c>
      <c r="AC6228" s="2" t="s">
        <v>121</v>
      </c>
      <c r="AD6228" s="2" t="s">
        <v>76</v>
      </c>
      <c r="AE6228" s="5">
        <v>88.24</v>
      </c>
      <c r="AF6228" s="2">
        <v>0</v>
      </c>
      <c r="AG6228" s="2" t="s">
        <v>77</v>
      </c>
      <c r="AH6228" s="2">
        <v>8</v>
      </c>
      <c r="AI6228" s="6" t="str">
        <f t="shared" si="291"/>
        <v>45-54</v>
      </c>
      <c r="AJ6228" s="11">
        <f>YEAR(tbl_LoanData[[#This Row],[Application Date]])</f>
        <v>2025</v>
      </c>
      <c r="AK6228" s="11" t="str">
        <f>TEXT(tbl_LoanData[[#This Row],[Application Date]],"MMMM")</f>
        <v>December</v>
      </c>
      <c r="AL6228" s="12">
        <f>DATE(YEAR(tbl_LoanData[[#This Row],[Application Date]]),MONTH(tbl_LoanData[[#This Row],[Application Date]]),1)</f>
        <v>45992</v>
      </c>
      <c r="AM6228" s="14">
        <f ca="1">IF(AND(tbl_LoanData[[#This Row],[Application Date]]&gt;=EOMONTH(TODAY(),-1)+1,tbl_LoanData[[#This Row],[Application Date]]&lt;=TODAY()),tbl_LoanData[[#This Row],[Loan Amount]],0)</f>
        <v>0</v>
      </c>
      <c r="AN6228" s="14">
        <f>tbl_LoanData[[#This Row],[Amount Paid]]-(Q6228-X6228)</f>
        <v>37800</v>
      </c>
      <c r="AO6228" s="14">
        <f>IF(tbl_LoanData[[#This Row],[Application Status]]="Approved",1,0)</f>
        <v>1</v>
      </c>
      <c r="AP6228" s="22" t="str">
        <f t="shared" ca="1" si="292"/>
        <v/>
      </c>
      <c r="AQ6228" s="22" t="str">
        <f t="shared" ca="1" si="293"/>
        <v/>
      </c>
    </row>
    <row r="6229" spans="1:43" ht="14.4" customHeight="1" x14ac:dyDescent="0.3">
      <c r="A6229" s="2" t="s">
        <v>8333</v>
      </c>
      <c r="B6229" s="2" t="s">
        <v>8334</v>
      </c>
      <c r="C6229" s="2" t="s">
        <v>100</v>
      </c>
      <c r="D6229" s="2" t="s">
        <v>67</v>
      </c>
      <c r="E6229" s="2" t="s">
        <v>204</v>
      </c>
      <c r="F6229" s="2">
        <v>48</v>
      </c>
      <c r="G6229" s="2" t="s">
        <v>69</v>
      </c>
      <c r="H6229" s="2" t="s">
        <v>516</v>
      </c>
      <c r="I6229" s="2" t="s">
        <v>53</v>
      </c>
      <c r="J6229" s="3">
        <v>45994</v>
      </c>
      <c r="K6229" s="3">
        <v>46004</v>
      </c>
      <c r="L6229" s="2" t="s">
        <v>40</v>
      </c>
      <c r="M6229" s="2" t="s">
        <v>85</v>
      </c>
      <c r="N6229" s="2" t="s">
        <v>86</v>
      </c>
      <c r="O6229" s="4">
        <v>1007000</v>
      </c>
      <c r="P6229" s="4">
        <v>349300</v>
      </c>
      <c r="Q6229" s="4">
        <v>657700</v>
      </c>
      <c r="R6229" s="2">
        <v>24</v>
      </c>
      <c r="S6229" s="5">
        <v>5.13</v>
      </c>
      <c r="T6229" s="4">
        <v>30215.83</v>
      </c>
      <c r="U6229" s="2" t="s">
        <v>73</v>
      </c>
      <c r="V6229" s="2" t="s">
        <v>74</v>
      </c>
      <c r="W6229" s="4">
        <v>241726.64</v>
      </c>
      <c r="X6229" s="4">
        <v>483453.38</v>
      </c>
      <c r="Y6229" s="4">
        <v>725180.02</v>
      </c>
      <c r="Z6229" s="2">
        <v>0</v>
      </c>
      <c r="AA6229" s="2" t="s">
        <v>56</v>
      </c>
      <c r="AB6229" s="2" t="s">
        <v>15727</v>
      </c>
      <c r="AC6229" s="2" t="s">
        <v>87</v>
      </c>
      <c r="AD6229" s="2" t="s">
        <v>76</v>
      </c>
      <c r="AE6229" s="5">
        <v>65.31</v>
      </c>
      <c r="AF6229" s="2">
        <v>0</v>
      </c>
      <c r="AG6229" s="2" t="s">
        <v>77</v>
      </c>
      <c r="AH6229" s="2">
        <v>10</v>
      </c>
      <c r="AI6229" s="6" t="str">
        <f t="shared" si="291"/>
        <v>45-54</v>
      </c>
      <c r="AJ6229" s="11">
        <f>YEAR(tbl_LoanData[[#This Row],[Application Date]])</f>
        <v>2025</v>
      </c>
      <c r="AK6229" s="11" t="str">
        <f>TEXT(tbl_LoanData[[#This Row],[Application Date]],"MMMM")</f>
        <v>December</v>
      </c>
      <c r="AL6229" s="12">
        <f>DATE(YEAR(tbl_LoanData[[#This Row],[Application Date]]),MONTH(tbl_LoanData[[#This Row],[Application Date]]),1)</f>
        <v>45992</v>
      </c>
      <c r="AM6229" s="14">
        <f ca="1">IF(AND(tbl_LoanData[[#This Row],[Application Date]]&gt;=EOMONTH(TODAY(),-1)+1,tbl_LoanData[[#This Row],[Application Date]]&lt;=TODAY()),tbl_LoanData[[#This Row],[Loan Amount]],0)</f>
        <v>0</v>
      </c>
      <c r="AN6229" s="14">
        <f>tbl_LoanData[[#This Row],[Amount Paid]]-(Q6229-X6229)</f>
        <v>67480.020000000019</v>
      </c>
      <c r="AO6229" s="14">
        <f>IF(tbl_LoanData[[#This Row],[Application Status]]="Approved",1,0)</f>
        <v>1</v>
      </c>
      <c r="AP6229" s="22" t="str">
        <f t="shared" ca="1" si="292"/>
        <v/>
      </c>
      <c r="AQ6229" s="22" t="str">
        <f t="shared" ca="1" si="293"/>
        <v/>
      </c>
    </row>
    <row r="6230" spans="1:43" ht="14.4" customHeight="1" x14ac:dyDescent="0.3">
      <c r="A6230" s="2" t="s">
        <v>8379</v>
      </c>
      <c r="B6230" s="2" t="s">
        <v>8380</v>
      </c>
      <c r="C6230" s="2" t="s">
        <v>444</v>
      </c>
      <c r="D6230" s="2" t="s">
        <v>117</v>
      </c>
      <c r="E6230" s="2" t="s">
        <v>183</v>
      </c>
      <c r="F6230" s="2">
        <v>32</v>
      </c>
      <c r="G6230" s="2" t="s">
        <v>69</v>
      </c>
      <c r="H6230" s="2" t="s">
        <v>565</v>
      </c>
      <c r="I6230" s="2" t="s">
        <v>47</v>
      </c>
      <c r="J6230" s="3">
        <v>45999</v>
      </c>
      <c r="K6230" s="3"/>
      <c r="L6230" s="2" t="s">
        <v>36</v>
      </c>
      <c r="M6230" s="2" t="s">
        <v>94</v>
      </c>
      <c r="N6230" s="2" t="s">
        <v>212</v>
      </c>
      <c r="O6230" s="4">
        <v>1980000</v>
      </c>
      <c r="P6230" s="4">
        <v>243300</v>
      </c>
      <c r="Q6230" s="4">
        <v>1736700</v>
      </c>
      <c r="R6230" s="2">
        <v>36</v>
      </c>
      <c r="S6230" s="5">
        <v>11.89</v>
      </c>
      <c r="T6230" s="4">
        <v>65449.47</v>
      </c>
      <c r="U6230" s="2" t="s">
        <v>113</v>
      </c>
      <c r="V6230" s="2" t="s">
        <v>97</v>
      </c>
      <c r="W6230" s="4">
        <v>0</v>
      </c>
      <c r="X6230" s="4">
        <v>0</v>
      </c>
      <c r="Y6230" s="4">
        <v>2356180.89</v>
      </c>
      <c r="Z6230" s="2">
        <v>0</v>
      </c>
      <c r="AA6230" s="2" t="s">
        <v>97</v>
      </c>
      <c r="AB6230" s="2" t="s">
        <v>15728</v>
      </c>
      <c r="AC6230" s="2" t="s">
        <v>121</v>
      </c>
      <c r="AD6230" s="2" t="s">
        <v>76</v>
      </c>
      <c r="AE6230" s="5">
        <v>87.71</v>
      </c>
      <c r="AF6230" s="2">
        <v>0</v>
      </c>
      <c r="AG6230" s="2" t="s">
        <v>97</v>
      </c>
      <c r="AH6230" s="2"/>
      <c r="AI6230" s="6" t="str">
        <f t="shared" si="291"/>
        <v>25-34</v>
      </c>
      <c r="AJ6230" s="11">
        <f>YEAR(tbl_LoanData[[#This Row],[Application Date]])</f>
        <v>2025</v>
      </c>
      <c r="AK6230" s="11" t="str">
        <f>TEXT(tbl_LoanData[[#This Row],[Application Date]],"MMMM")</f>
        <v>December</v>
      </c>
      <c r="AL6230" s="12">
        <f>DATE(YEAR(tbl_LoanData[[#This Row],[Application Date]]),MONTH(tbl_LoanData[[#This Row],[Application Date]]),1)</f>
        <v>45992</v>
      </c>
      <c r="AM6230" s="14">
        <f ca="1">IF(AND(tbl_LoanData[[#This Row],[Application Date]]&gt;=EOMONTH(TODAY(),-1)+1,tbl_LoanData[[#This Row],[Application Date]]&lt;=TODAY()),tbl_LoanData[[#This Row],[Loan Amount]],0)</f>
        <v>0</v>
      </c>
      <c r="AN6230" s="14">
        <f>tbl_LoanData[[#This Row],[Amount Paid]]-(Q6230-X6230)</f>
        <v>-1736700</v>
      </c>
      <c r="AO6230" s="14">
        <f>IF(tbl_LoanData[[#This Row],[Application Status]]="Approved",1,0)</f>
        <v>0</v>
      </c>
      <c r="AP6230" s="22" t="str">
        <f t="shared" ca="1" si="292"/>
        <v/>
      </c>
      <c r="AQ6230" s="22" t="str">
        <f t="shared" ca="1" si="293"/>
        <v/>
      </c>
    </row>
    <row r="6231" spans="1:43" x14ac:dyDescent="0.3">
      <c r="A6231" s="2" t="s">
        <v>8389</v>
      </c>
      <c r="B6231" s="2" t="s">
        <v>8390</v>
      </c>
      <c r="C6231" s="2" t="s">
        <v>149</v>
      </c>
      <c r="D6231" s="2" t="s">
        <v>91</v>
      </c>
      <c r="E6231" s="2" t="s">
        <v>447</v>
      </c>
      <c r="F6231" s="2">
        <v>31</v>
      </c>
      <c r="G6231" s="2" t="s">
        <v>83</v>
      </c>
      <c r="H6231" s="2" t="s">
        <v>172</v>
      </c>
      <c r="I6231" s="2" t="s">
        <v>45</v>
      </c>
      <c r="J6231" s="3">
        <v>46019</v>
      </c>
      <c r="K6231" s="3">
        <v>46036</v>
      </c>
      <c r="L6231" s="2" t="s">
        <v>36</v>
      </c>
      <c r="M6231" s="2" t="s">
        <v>85</v>
      </c>
      <c r="N6231" s="2" t="s">
        <v>624</v>
      </c>
      <c r="O6231" s="4">
        <v>1158000</v>
      </c>
      <c r="P6231" s="4">
        <v>365500</v>
      </c>
      <c r="Q6231" s="4">
        <v>792500</v>
      </c>
      <c r="R6231" s="2">
        <v>60</v>
      </c>
      <c r="S6231" s="5">
        <v>13.75</v>
      </c>
      <c r="T6231" s="4">
        <v>22289.06</v>
      </c>
      <c r="U6231" s="2" t="s">
        <v>73</v>
      </c>
      <c r="V6231" s="2" t="s">
        <v>74</v>
      </c>
      <c r="W6231" s="4">
        <v>111445.3</v>
      </c>
      <c r="X6231" s="4">
        <v>1225898.45</v>
      </c>
      <c r="Y6231" s="4">
        <v>1337343.75</v>
      </c>
      <c r="Z6231" s="2">
        <v>60</v>
      </c>
      <c r="AA6231" s="2" t="s">
        <v>58</v>
      </c>
      <c r="AB6231" s="2" t="s">
        <v>15734</v>
      </c>
      <c r="AC6231" s="2" t="s">
        <v>146</v>
      </c>
      <c r="AD6231" s="2" t="s">
        <v>76</v>
      </c>
      <c r="AE6231" s="5">
        <v>68.44</v>
      </c>
      <c r="AF6231" s="2">
        <v>2</v>
      </c>
      <c r="AG6231" s="2" t="s">
        <v>15718</v>
      </c>
      <c r="AH6231" s="2">
        <v>17</v>
      </c>
      <c r="AI6231" s="6" t="str">
        <f t="shared" si="291"/>
        <v>25-34</v>
      </c>
      <c r="AJ6231" s="11">
        <f>YEAR(tbl_LoanData[[#This Row],[Application Date]])</f>
        <v>2025</v>
      </c>
      <c r="AK6231" s="11" t="str">
        <f>TEXT(tbl_LoanData[[#This Row],[Application Date]],"MMMM")</f>
        <v>December</v>
      </c>
      <c r="AL6231" s="12">
        <f>DATE(YEAR(tbl_LoanData[[#This Row],[Application Date]]),MONTH(tbl_LoanData[[#This Row],[Application Date]]),1)</f>
        <v>45992</v>
      </c>
      <c r="AM6231" s="14">
        <f ca="1">IF(AND(tbl_LoanData[[#This Row],[Application Date]]&gt;=EOMONTH(TODAY(),-1)+1,tbl_LoanData[[#This Row],[Application Date]]&lt;=TODAY()),tbl_LoanData[[#This Row],[Loan Amount]],0)</f>
        <v>0</v>
      </c>
      <c r="AN6231" s="14">
        <f>tbl_LoanData[[#This Row],[Amount Paid]]-(Q6231-X6231)</f>
        <v>544843.75</v>
      </c>
      <c r="AO6231" s="14">
        <f>IF(tbl_LoanData[[#This Row],[Application Status]]="Approved",1,0)</f>
        <v>1</v>
      </c>
      <c r="AP6231" s="22" t="str">
        <f t="shared" ca="1" si="292"/>
        <v/>
      </c>
      <c r="AQ6231" s="22" t="str">
        <f t="shared" ca="1" si="293"/>
        <v/>
      </c>
    </row>
    <row r="6232" spans="1:43" x14ac:dyDescent="0.3">
      <c r="A6232" s="2" t="s">
        <v>8593</v>
      </c>
      <c r="B6232" s="2" t="s">
        <v>8594</v>
      </c>
      <c r="C6232" s="2" t="s">
        <v>986</v>
      </c>
      <c r="D6232" s="2" t="s">
        <v>101</v>
      </c>
      <c r="E6232" s="2" t="s">
        <v>311</v>
      </c>
      <c r="F6232" s="2">
        <v>42</v>
      </c>
      <c r="G6232" s="2" t="s">
        <v>83</v>
      </c>
      <c r="H6232" s="2" t="s">
        <v>211</v>
      </c>
      <c r="I6232" s="2" t="s">
        <v>50</v>
      </c>
      <c r="J6232" s="3">
        <v>46009</v>
      </c>
      <c r="K6232" s="3">
        <v>46014</v>
      </c>
      <c r="L6232" s="2" t="s">
        <v>37</v>
      </c>
      <c r="M6232" s="2" t="s">
        <v>260</v>
      </c>
      <c r="N6232" s="2" t="s">
        <v>745</v>
      </c>
      <c r="O6232" s="4">
        <v>247000</v>
      </c>
      <c r="P6232" s="4">
        <v>30400</v>
      </c>
      <c r="Q6232" s="4">
        <v>216600</v>
      </c>
      <c r="R6232" s="2">
        <v>12</v>
      </c>
      <c r="S6232" s="5">
        <v>10.6</v>
      </c>
      <c r="T6232" s="4">
        <v>19963.3</v>
      </c>
      <c r="U6232" s="2" t="s">
        <v>73</v>
      </c>
      <c r="V6232" s="2" t="s">
        <v>74</v>
      </c>
      <c r="W6232" s="4">
        <v>139743.1</v>
      </c>
      <c r="X6232" s="4">
        <v>99816.5</v>
      </c>
      <c r="Y6232" s="4">
        <v>239559.6</v>
      </c>
      <c r="Z6232" s="2">
        <v>0</v>
      </c>
      <c r="AA6232" s="2" t="s">
        <v>56</v>
      </c>
      <c r="AB6232" s="2" t="s">
        <v>15735</v>
      </c>
      <c r="AC6232" s="2" t="s">
        <v>106</v>
      </c>
      <c r="AD6232" s="2" t="s">
        <v>76</v>
      </c>
      <c r="AE6232" s="5">
        <v>87.69</v>
      </c>
      <c r="AF6232" s="2">
        <v>0</v>
      </c>
      <c r="AG6232" s="2" t="s">
        <v>77</v>
      </c>
      <c r="AH6232" s="2">
        <v>5</v>
      </c>
      <c r="AI6232" s="6" t="str">
        <f t="shared" si="291"/>
        <v>35-44</v>
      </c>
      <c r="AJ6232" s="11">
        <f>YEAR(tbl_LoanData[[#This Row],[Application Date]])</f>
        <v>2025</v>
      </c>
      <c r="AK6232" s="11" t="str">
        <f>TEXT(tbl_LoanData[[#This Row],[Application Date]],"MMMM")</f>
        <v>December</v>
      </c>
      <c r="AL6232" s="12">
        <f>DATE(YEAR(tbl_LoanData[[#This Row],[Application Date]]),MONTH(tbl_LoanData[[#This Row],[Application Date]]),1)</f>
        <v>45992</v>
      </c>
      <c r="AM6232" s="14">
        <f ca="1">IF(AND(tbl_LoanData[[#This Row],[Application Date]]&gt;=EOMONTH(TODAY(),-1)+1,tbl_LoanData[[#This Row],[Application Date]]&lt;=TODAY()),tbl_LoanData[[#This Row],[Loan Amount]],0)</f>
        <v>0</v>
      </c>
      <c r="AN6232" s="14">
        <f>tbl_LoanData[[#This Row],[Amount Paid]]-(Q6232-X6232)</f>
        <v>22959.600000000006</v>
      </c>
      <c r="AO6232" s="14">
        <f>IF(tbl_LoanData[[#This Row],[Application Status]]="Approved",1,0)</f>
        <v>1</v>
      </c>
      <c r="AP6232" s="22" t="str">
        <f t="shared" ca="1" si="292"/>
        <v/>
      </c>
      <c r="AQ6232" s="22" t="str">
        <f t="shared" ca="1" si="293"/>
        <v/>
      </c>
    </row>
    <row r="6233" spans="1:43" ht="14.4" customHeight="1" x14ac:dyDescent="0.3">
      <c r="A6233" s="2" t="s">
        <v>8615</v>
      </c>
      <c r="B6233" s="2" t="s">
        <v>8616</v>
      </c>
      <c r="C6233" s="2" t="s">
        <v>142</v>
      </c>
      <c r="D6233" s="2" t="s">
        <v>189</v>
      </c>
      <c r="E6233" s="2" t="s">
        <v>68</v>
      </c>
      <c r="F6233" s="2">
        <v>26</v>
      </c>
      <c r="G6233" s="2" t="s">
        <v>83</v>
      </c>
      <c r="H6233" s="2" t="s">
        <v>228</v>
      </c>
      <c r="I6233" s="2" t="s">
        <v>43</v>
      </c>
      <c r="J6233" s="3">
        <v>46004</v>
      </c>
      <c r="K6233" s="3"/>
      <c r="L6233" s="2" t="s">
        <v>37</v>
      </c>
      <c r="M6233" s="2" t="s">
        <v>199</v>
      </c>
      <c r="N6233" s="2" t="s">
        <v>200</v>
      </c>
      <c r="O6233" s="4">
        <v>70000</v>
      </c>
      <c r="P6233" s="4">
        <v>15700</v>
      </c>
      <c r="Q6233" s="4">
        <v>54300</v>
      </c>
      <c r="R6233" s="2">
        <v>48</v>
      </c>
      <c r="S6233" s="5">
        <v>6.01</v>
      </c>
      <c r="T6233" s="4">
        <v>1403.2</v>
      </c>
      <c r="U6233" s="2" t="s">
        <v>96</v>
      </c>
      <c r="V6233" s="2" t="s">
        <v>97</v>
      </c>
      <c r="W6233" s="4">
        <v>0</v>
      </c>
      <c r="X6233" s="4">
        <v>0</v>
      </c>
      <c r="Y6233" s="4">
        <v>67353.72</v>
      </c>
      <c r="Z6233" s="2">
        <v>0</v>
      </c>
      <c r="AA6233" s="2" t="s">
        <v>97</v>
      </c>
      <c r="AB6233" s="2" t="s">
        <v>15734</v>
      </c>
      <c r="AC6233" s="2" t="s">
        <v>360</v>
      </c>
      <c r="AD6233" s="2" t="s">
        <v>76</v>
      </c>
      <c r="AE6233" s="5">
        <v>77.569999999999993</v>
      </c>
      <c r="AF6233" s="2">
        <v>0</v>
      </c>
      <c r="AG6233" s="2" t="s">
        <v>97</v>
      </c>
      <c r="AH6233" s="2"/>
      <c r="AI6233" s="6" t="str">
        <f t="shared" si="291"/>
        <v>25-34</v>
      </c>
      <c r="AJ6233" s="11">
        <f>YEAR(tbl_LoanData[[#This Row],[Application Date]])</f>
        <v>2025</v>
      </c>
      <c r="AK6233" s="11" t="str">
        <f>TEXT(tbl_LoanData[[#This Row],[Application Date]],"MMMM")</f>
        <v>December</v>
      </c>
      <c r="AL6233" s="12">
        <f>DATE(YEAR(tbl_LoanData[[#This Row],[Application Date]]),MONTH(tbl_LoanData[[#This Row],[Application Date]]),1)</f>
        <v>45992</v>
      </c>
      <c r="AM6233" s="14">
        <f ca="1">IF(AND(tbl_LoanData[[#This Row],[Application Date]]&gt;=EOMONTH(TODAY(),-1)+1,tbl_LoanData[[#This Row],[Application Date]]&lt;=TODAY()),tbl_LoanData[[#This Row],[Loan Amount]],0)</f>
        <v>0</v>
      </c>
      <c r="AN6233" s="14">
        <f>tbl_LoanData[[#This Row],[Amount Paid]]-(Q6233-X6233)</f>
        <v>-54300</v>
      </c>
      <c r="AO6233" s="14">
        <f>IF(tbl_LoanData[[#This Row],[Application Status]]="Approved",1,0)</f>
        <v>0</v>
      </c>
      <c r="AP6233" s="22" t="str">
        <f t="shared" ca="1" si="292"/>
        <v/>
      </c>
      <c r="AQ6233" s="22" t="str">
        <f t="shared" ca="1" si="293"/>
        <v/>
      </c>
    </row>
    <row r="6234" spans="1:43" x14ac:dyDescent="0.3">
      <c r="A6234" s="2" t="s">
        <v>8673</v>
      </c>
      <c r="B6234" s="2" t="s">
        <v>8674</v>
      </c>
      <c r="C6234" s="2" t="s">
        <v>289</v>
      </c>
      <c r="D6234" s="2" t="s">
        <v>311</v>
      </c>
      <c r="E6234" s="2" t="s">
        <v>165</v>
      </c>
      <c r="F6234" s="2">
        <v>52</v>
      </c>
      <c r="G6234" s="2" t="s">
        <v>69</v>
      </c>
      <c r="H6234" s="2" t="s">
        <v>177</v>
      </c>
      <c r="I6234" s="2" t="s">
        <v>43</v>
      </c>
      <c r="J6234" s="3">
        <v>46013</v>
      </c>
      <c r="K6234" s="3">
        <v>46020</v>
      </c>
      <c r="L6234" s="2" t="s">
        <v>38</v>
      </c>
      <c r="M6234" s="2" t="s">
        <v>85</v>
      </c>
      <c r="N6234" s="2" t="s">
        <v>314</v>
      </c>
      <c r="O6234" s="4">
        <v>1867000</v>
      </c>
      <c r="P6234" s="4">
        <v>676200</v>
      </c>
      <c r="Q6234" s="4">
        <v>1190800</v>
      </c>
      <c r="R6234" s="2">
        <v>48</v>
      </c>
      <c r="S6234" s="5">
        <v>10.45</v>
      </c>
      <c r="T6234" s="4">
        <v>35178.22</v>
      </c>
      <c r="U6234" s="2" t="s">
        <v>73</v>
      </c>
      <c r="V6234" s="2" t="s">
        <v>74</v>
      </c>
      <c r="W6234" s="4">
        <v>70356.44</v>
      </c>
      <c r="X6234" s="4">
        <v>1618197.96</v>
      </c>
      <c r="Y6234" s="4">
        <v>1688554.4</v>
      </c>
      <c r="Z6234" s="2">
        <v>150</v>
      </c>
      <c r="AA6234" s="2" t="s">
        <v>60</v>
      </c>
      <c r="AB6234" s="2" t="s">
        <v>15733</v>
      </c>
      <c r="AC6234" s="2" t="s">
        <v>106</v>
      </c>
      <c r="AD6234" s="2" t="s">
        <v>76</v>
      </c>
      <c r="AE6234" s="5">
        <v>63.78</v>
      </c>
      <c r="AF6234" s="2">
        <v>5</v>
      </c>
      <c r="AG6234" s="2" t="s">
        <v>130</v>
      </c>
      <c r="AH6234" s="2">
        <v>7</v>
      </c>
      <c r="AI6234" s="6" t="str">
        <f t="shared" si="291"/>
        <v>45-54</v>
      </c>
      <c r="AJ6234" s="11">
        <f>YEAR(tbl_LoanData[[#This Row],[Application Date]])</f>
        <v>2025</v>
      </c>
      <c r="AK6234" s="11" t="str">
        <f>TEXT(tbl_LoanData[[#This Row],[Application Date]],"MMMM")</f>
        <v>December</v>
      </c>
      <c r="AL6234" s="12">
        <f>DATE(YEAR(tbl_LoanData[[#This Row],[Application Date]]),MONTH(tbl_LoanData[[#This Row],[Application Date]]),1)</f>
        <v>45992</v>
      </c>
      <c r="AM6234" s="14">
        <f ca="1">IF(AND(tbl_LoanData[[#This Row],[Application Date]]&gt;=EOMONTH(TODAY(),-1)+1,tbl_LoanData[[#This Row],[Application Date]]&lt;=TODAY()),tbl_LoanData[[#This Row],[Loan Amount]],0)</f>
        <v>0</v>
      </c>
      <c r="AN6234" s="14">
        <f>tbl_LoanData[[#This Row],[Amount Paid]]-(Q6234-X6234)</f>
        <v>497754.39999999997</v>
      </c>
      <c r="AO6234" s="14">
        <f>IF(tbl_LoanData[[#This Row],[Application Status]]="Approved",1,0)</f>
        <v>1</v>
      </c>
      <c r="AP6234" s="22" t="str">
        <f t="shared" ca="1" si="292"/>
        <v/>
      </c>
      <c r="AQ6234" s="22" t="str">
        <f t="shared" ca="1" si="293"/>
        <v/>
      </c>
    </row>
    <row r="6235" spans="1:43" ht="14.4" customHeight="1" x14ac:dyDescent="0.3">
      <c r="A6235" s="2" t="s">
        <v>8793</v>
      </c>
      <c r="B6235" s="2" t="s">
        <v>8794</v>
      </c>
      <c r="C6235" s="2" t="s">
        <v>655</v>
      </c>
      <c r="D6235" s="2" t="s">
        <v>118</v>
      </c>
      <c r="E6235" s="2" t="s">
        <v>67</v>
      </c>
      <c r="F6235" s="2">
        <v>62</v>
      </c>
      <c r="G6235" s="2" t="s">
        <v>69</v>
      </c>
      <c r="H6235" s="2" t="s">
        <v>278</v>
      </c>
      <c r="I6235" s="2" t="s">
        <v>45</v>
      </c>
      <c r="J6235" s="3">
        <v>45993</v>
      </c>
      <c r="K6235" s="3">
        <v>46000</v>
      </c>
      <c r="L6235" s="2" t="s">
        <v>40</v>
      </c>
      <c r="M6235" s="2" t="s">
        <v>85</v>
      </c>
      <c r="N6235" s="2" t="s">
        <v>274</v>
      </c>
      <c r="O6235" s="4">
        <v>936000</v>
      </c>
      <c r="P6235" s="4">
        <v>364600</v>
      </c>
      <c r="Q6235" s="4">
        <v>571400</v>
      </c>
      <c r="R6235" s="2">
        <v>48</v>
      </c>
      <c r="S6235" s="5">
        <v>10.3</v>
      </c>
      <c r="T6235" s="4">
        <v>16808.68</v>
      </c>
      <c r="U6235" s="2" t="s">
        <v>73</v>
      </c>
      <c r="V6235" s="2" t="s">
        <v>74</v>
      </c>
      <c r="W6235" s="4">
        <v>134469.44</v>
      </c>
      <c r="X6235" s="4">
        <v>672347.36</v>
      </c>
      <c r="Y6235" s="4">
        <v>806816.8</v>
      </c>
      <c r="Z6235" s="2">
        <v>0</v>
      </c>
      <c r="AA6235" s="2" t="s">
        <v>56</v>
      </c>
      <c r="AB6235" s="2" t="s">
        <v>15730</v>
      </c>
      <c r="AC6235" s="2" t="s">
        <v>360</v>
      </c>
      <c r="AD6235" s="2" t="s">
        <v>76</v>
      </c>
      <c r="AE6235" s="5">
        <v>61.05</v>
      </c>
      <c r="AF6235" s="2">
        <v>0</v>
      </c>
      <c r="AG6235" s="2" t="s">
        <v>77</v>
      </c>
      <c r="AH6235" s="2">
        <v>7</v>
      </c>
      <c r="AI6235" s="6" t="str">
        <f t="shared" si="291"/>
        <v>55-64</v>
      </c>
      <c r="AJ6235" s="11">
        <f>YEAR(tbl_LoanData[[#This Row],[Application Date]])</f>
        <v>2025</v>
      </c>
      <c r="AK6235" s="11" t="str">
        <f>TEXT(tbl_LoanData[[#This Row],[Application Date]],"MMMM")</f>
        <v>December</v>
      </c>
      <c r="AL6235" s="12">
        <f>DATE(YEAR(tbl_LoanData[[#This Row],[Application Date]]),MONTH(tbl_LoanData[[#This Row],[Application Date]]),1)</f>
        <v>45992</v>
      </c>
      <c r="AM6235" s="14">
        <f ca="1">IF(AND(tbl_LoanData[[#This Row],[Application Date]]&gt;=EOMONTH(TODAY(),-1)+1,tbl_LoanData[[#This Row],[Application Date]]&lt;=TODAY()),tbl_LoanData[[#This Row],[Loan Amount]],0)</f>
        <v>0</v>
      </c>
      <c r="AN6235" s="14">
        <f>tbl_LoanData[[#This Row],[Amount Paid]]-(Q6235-X6235)</f>
        <v>235416.8</v>
      </c>
      <c r="AO6235" s="14">
        <f>IF(tbl_LoanData[[#This Row],[Application Status]]="Approved",1,0)</f>
        <v>1</v>
      </c>
      <c r="AP6235" s="22" t="str">
        <f t="shared" ca="1" si="292"/>
        <v/>
      </c>
      <c r="AQ6235" s="22" t="str">
        <f t="shared" ca="1" si="293"/>
        <v/>
      </c>
    </row>
    <row r="6236" spans="1:43" x14ac:dyDescent="0.3">
      <c r="A6236" s="2" t="s">
        <v>8813</v>
      </c>
      <c r="B6236" s="2" t="s">
        <v>8814</v>
      </c>
      <c r="C6236" s="2" t="s">
        <v>804</v>
      </c>
      <c r="D6236" s="2" t="s">
        <v>118</v>
      </c>
      <c r="E6236" s="2" t="s">
        <v>447</v>
      </c>
      <c r="F6236" s="2">
        <v>35</v>
      </c>
      <c r="G6236" s="2" t="s">
        <v>83</v>
      </c>
      <c r="H6236" s="2" t="s">
        <v>318</v>
      </c>
      <c r="I6236" s="2" t="s">
        <v>42</v>
      </c>
      <c r="J6236" s="3">
        <v>46009</v>
      </c>
      <c r="K6236" s="3">
        <v>46021</v>
      </c>
      <c r="L6236" s="2" t="s">
        <v>37</v>
      </c>
      <c r="M6236" s="2" t="s">
        <v>104</v>
      </c>
      <c r="N6236" s="2" t="s">
        <v>286</v>
      </c>
      <c r="O6236" s="4">
        <v>107000</v>
      </c>
      <c r="P6236" s="4">
        <v>29200</v>
      </c>
      <c r="Q6236" s="4">
        <v>77800</v>
      </c>
      <c r="R6236" s="2">
        <v>48</v>
      </c>
      <c r="S6236" s="5">
        <v>13.45</v>
      </c>
      <c r="T6236" s="4">
        <v>2492.84</v>
      </c>
      <c r="U6236" s="2" t="s">
        <v>73</v>
      </c>
      <c r="V6236" s="2" t="s">
        <v>74</v>
      </c>
      <c r="W6236" s="4">
        <v>17449.88</v>
      </c>
      <c r="X6236" s="4">
        <v>102206.52</v>
      </c>
      <c r="Y6236" s="4">
        <v>119656.4</v>
      </c>
      <c r="Z6236" s="2">
        <v>0</v>
      </c>
      <c r="AA6236" s="2" t="s">
        <v>56</v>
      </c>
      <c r="AB6236" s="2" t="s">
        <v>15731</v>
      </c>
      <c r="AC6236" s="2" t="s">
        <v>129</v>
      </c>
      <c r="AD6236" s="2" t="s">
        <v>76</v>
      </c>
      <c r="AE6236" s="5">
        <v>72.709999999999994</v>
      </c>
      <c r="AF6236" s="2">
        <v>0</v>
      </c>
      <c r="AG6236" s="2" t="s">
        <v>77</v>
      </c>
      <c r="AH6236" s="2">
        <v>12</v>
      </c>
      <c r="AI6236" s="6" t="str">
        <f t="shared" si="291"/>
        <v>35-44</v>
      </c>
      <c r="AJ6236" s="11">
        <f>YEAR(tbl_LoanData[[#This Row],[Application Date]])</f>
        <v>2025</v>
      </c>
      <c r="AK6236" s="11" t="str">
        <f>TEXT(tbl_LoanData[[#This Row],[Application Date]],"MMMM")</f>
        <v>December</v>
      </c>
      <c r="AL6236" s="12">
        <f>DATE(YEAR(tbl_LoanData[[#This Row],[Application Date]]),MONTH(tbl_LoanData[[#This Row],[Application Date]]),1)</f>
        <v>45992</v>
      </c>
      <c r="AM6236" s="14">
        <f ca="1">IF(AND(tbl_LoanData[[#This Row],[Application Date]]&gt;=EOMONTH(TODAY(),-1)+1,tbl_LoanData[[#This Row],[Application Date]]&lt;=TODAY()),tbl_LoanData[[#This Row],[Loan Amount]],0)</f>
        <v>0</v>
      </c>
      <c r="AN6236" s="14">
        <f>tbl_LoanData[[#This Row],[Amount Paid]]-(Q6236-X6236)</f>
        <v>41856.400000000009</v>
      </c>
      <c r="AO6236" s="14">
        <f>IF(tbl_LoanData[[#This Row],[Application Status]]="Approved",1,0)</f>
        <v>1</v>
      </c>
      <c r="AP6236" s="22" t="str">
        <f t="shared" ca="1" si="292"/>
        <v/>
      </c>
      <c r="AQ6236" s="22" t="str">
        <f t="shared" ca="1" si="293"/>
        <v/>
      </c>
    </row>
    <row r="6237" spans="1:43" x14ac:dyDescent="0.3">
      <c r="A6237" s="2" t="s">
        <v>8993</v>
      </c>
      <c r="B6237" s="2" t="s">
        <v>8994</v>
      </c>
      <c r="C6237" s="2" t="s">
        <v>464</v>
      </c>
      <c r="D6237" s="2" t="s">
        <v>91</v>
      </c>
      <c r="E6237" s="2" t="s">
        <v>67</v>
      </c>
      <c r="F6237" s="2">
        <v>51</v>
      </c>
      <c r="G6237" s="2" t="s">
        <v>83</v>
      </c>
      <c r="H6237" s="2" t="s">
        <v>565</v>
      </c>
      <c r="I6237" s="2" t="s">
        <v>47</v>
      </c>
      <c r="J6237" s="3">
        <v>46005</v>
      </c>
      <c r="K6237" s="3">
        <v>46018</v>
      </c>
      <c r="L6237" s="2" t="s">
        <v>40</v>
      </c>
      <c r="M6237" s="2" t="s">
        <v>111</v>
      </c>
      <c r="N6237" s="2" t="s">
        <v>120</v>
      </c>
      <c r="O6237" s="4">
        <v>1317000</v>
      </c>
      <c r="P6237" s="4">
        <v>338500</v>
      </c>
      <c r="Q6237" s="4">
        <v>978500</v>
      </c>
      <c r="R6237" s="2">
        <v>48</v>
      </c>
      <c r="S6237" s="5">
        <v>10.210000000000001</v>
      </c>
      <c r="T6237" s="4">
        <v>28710.82</v>
      </c>
      <c r="U6237" s="2" t="s">
        <v>73</v>
      </c>
      <c r="V6237" s="2" t="s">
        <v>34</v>
      </c>
      <c r="W6237" s="4">
        <v>0</v>
      </c>
      <c r="X6237" s="4">
        <v>1378119.4</v>
      </c>
      <c r="Y6237" s="4">
        <v>1378119.4</v>
      </c>
      <c r="Z6237" s="2">
        <v>217</v>
      </c>
      <c r="AA6237" s="2" t="s">
        <v>60</v>
      </c>
      <c r="AB6237" s="2" t="s">
        <v>15730</v>
      </c>
      <c r="AC6237" s="2" t="s">
        <v>332</v>
      </c>
      <c r="AD6237" s="2" t="s">
        <v>76</v>
      </c>
      <c r="AE6237" s="5">
        <v>74.3</v>
      </c>
      <c r="AF6237" s="2">
        <v>7</v>
      </c>
      <c r="AG6237" s="2" t="s">
        <v>130</v>
      </c>
      <c r="AH6237" s="2">
        <v>13</v>
      </c>
      <c r="AI6237" s="6" t="str">
        <f t="shared" si="291"/>
        <v>45-54</v>
      </c>
      <c r="AJ6237" s="11">
        <f>YEAR(tbl_LoanData[[#This Row],[Application Date]])</f>
        <v>2025</v>
      </c>
      <c r="AK6237" s="11" t="str">
        <f>TEXT(tbl_LoanData[[#This Row],[Application Date]],"MMMM")</f>
        <v>December</v>
      </c>
      <c r="AL6237" s="12">
        <f>DATE(YEAR(tbl_LoanData[[#This Row],[Application Date]]),MONTH(tbl_LoanData[[#This Row],[Application Date]]),1)</f>
        <v>45992</v>
      </c>
      <c r="AM6237" s="14">
        <f ca="1">IF(AND(tbl_LoanData[[#This Row],[Application Date]]&gt;=EOMONTH(TODAY(),-1)+1,tbl_LoanData[[#This Row],[Application Date]]&lt;=TODAY()),tbl_LoanData[[#This Row],[Loan Amount]],0)</f>
        <v>0</v>
      </c>
      <c r="AN6237" s="14">
        <f>tbl_LoanData[[#This Row],[Amount Paid]]-(Q6237-X6237)</f>
        <v>399619.39999999991</v>
      </c>
      <c r="AO6237" s="14">
        <f>IF(tbl_LoanData[[#This Row],[Application Status]]="Approved",1,0)</f>
        <v>1</v>
      </c>
      <c r="AP6237" s="22" t="str">
        <f t="shared" ca="1" si="292"/>
        <v/>
      </c>
      <c r="AQ6237" s="22" t="str">
        <f t="shared" ca="1" si="293"/>
        <v/>
      </c>
    </row>
    <row r="6238" spans="1:43" ht="14.4" customHeight="1" x14ac:dyDescent="0.3">
      <c r="A6238" s="2" t="s">
        <v>9063</v>
      </c>
      <c r="B6238" s="2" t="s">
        <v>9064</v>
      </c>
      <c r="C6238" s="2" t="s">
        <v>327</v>
      </c>
      <c r="D6238" s="2" t="s">
        <v>142</v>
      </c>
      <c r="E6238" s="2" t="s">
        <v>204</v>
      </c>
      <c r="F6238" s="2">
        <v>63</v>
      </c>
      <c r="G6238" s="2" t="s">
        <v>69</v>
      </c>
      <c r="H6238" s="2" t="s">
        <v>136</v>
      </c>
      <c r="I6238" s="2" t="s">
        <v>49</v>
      </c>
      <c r="J6238" s="3">
        <v>46010</v>
      </c>
      <c r="K6238" s="3">
        <v>46027</v>
      </c>
      <c r="L6238" s="2" t="s">
        <v>40</v>
      </c>
      <c r="M6238" s="2" t="s">
        <v>94</v>
      </c>
      <c r="N6238" s="2" t="s">
        <v>95</v>
      </c>
      <c r="O6238" s="4">
        <v>1125000</v>
      </c>
      <c r="P6238" s="4">
        <v>316100</v>
      </c>
      <c r="Q6238" s="4">
        <v>808900</v>
      </c>
      <c r="R6238" s="2">
        <v>60</v>
      </c>
      <c r="S6238" s="5">
        <v>5.93</v>
      </c>
      <c r="T6238" s="4">
        <v>17478.98</v>
      </c>
      <c r="U6238" s="2" t="s">
        <v>73</v>
      </c>
      <c r="V6238" s="2" t="s">
        <v>74</v>
      </c>
      <c r="W6238" s="4">
        <v>122352.86</v>
      </c>
      <c r="X6238" s="4">
        <v>926385.99</v>
      </c>
      <c r="Y6238" s="4">
        <v>1048738.8500000001</v>
      </c>
      <c r="Z6238" s="2">
        <v>0</v>
      </c>
      <c r="AA6238" s="2" t="s">
        <v>56</v>
      </c>
      <c r="AB6238" s="2" t="s">
        <v>15728</v>
      </c>
      <c r="AC6238" s="2" t="s">
        <v>106</v>
      </c>
      <c r="AD6238" s="2" t="s">
        <v>76</v>
      </c>
      <c r="AE6238" s="5">
        <v>71.900000000000006</v>
      </c>
      <c r="AF6238" s="2">
        <v>0</v>
      </c>
      <c r="AG6238" s="2" t="s">
        <v>77</v>
      </c>
      <c r="AH6238" s="2">
        <v>17</v>
      </c>
      <c r="AI6238" s="6" t="str">
        <f t="shared" si="291"/>
        <v>55-64</v>
      </c>
      <c r="AJ6238" s="11">
        <f>YEAR(tbl_LoanData[[#This Row],[Application Date]])</f>
        <v>2025</v>
      </c>
      <c r="AK6238" s="11" t="str">
        <f>TEXT(tbl_LoanData[[#This Row],[Application Date]],"MMMM")</f>
        <v>December</v>
      </c>
      <c r="AL6238" s="12">
        <f>DATE(YEAR(tbl_LoanData[[#This Row],[Application Date]]),MONTH(tbl_LoanData[[#This Row],[Application Date]]),1)</f>
        <v>45992</v>
      </c>
      <c r="AM6238" s="14">
        <f ca="1">IF(AND(tbl_LoanData[[#This Row],[Application Date]]&gt;=EOMONTH(TODAY(),-1)+1,tbl_LoanData[[#This Row],[Application Date]]&lt;=TODAY()),tbl_LoanData[[#This Row],[Loan Amount]],0)</f>
        <v>0</v>
      </c>
      <c r="AN6238" s="14">
        <f>tbl_LoanData[[#This Row],[Amount Paid]]-(Q6238-X6238)</f>
        <v>239838.84999999998</v>
      </c>
      <c r="AO6238" s="14">
        <f>IF(tbl_LoanData[[#This Row],[Application Status]]="Approved",1,0)</f>
        <v>1</v>
      </c>
      <c r="AP6238" s="22" t="str">
        <f t="shared" ca="1" si="292"/>
        <v/>
      </c>
      <c r="AQ6238" s="22" t="str">
        <f t="shared" ca="1" si="293"/>
        <v/>
      </c>
    </row>
    <row r="6239" spans="1:43" x14ac:dyDescent="0.3">
      <c r="A6239" s="2" t="s">
        <v>9197</v>
      </c>
      <c r="B6239" s="2" t="s">
        <v>9198</v>
      </c>
      <c r="C6239" s="2" t="s">
        <v>999</v>
      </c>
      <c r="D6239" s="2" t="s">
        <v>254</v>
      </c>
      <c r="E6239" s="2" t="s">
        <v>189</v>
      </c>
      <c r="F6239" s="2">
        <v>61</v>
      </c>
      <c r="G6239" s="2" t="s">
        <v>69</v>
      </c>
      <c r="H6239" s="2" t="s">
        <v>278</v>
      </c>
      <c r="I6239" s="2" t="s">
        <v>45</v>
      </c>
      <c r="J6239" s="3">
        <v>46002</v>
      </c>
      <c r="K6239" s="3">
        <v>46018</v>
      </c>
      <c r="L6239" s="2" t="s">
        <v>39</v>
      </c>
      <c r="M6239" s="2" t="s">
        <v>71</v>
      </c>
      <c r="N6239" s="2" t="s">
        <v>294</v>
      </c>
      <c r="O6239" s="4">
        <v>2255000</v>
      </c>
      <c r="P6239" s="4">
        <v>774300</v>
      </c>
      <c r="Q6239" s="4">
        <v>1480700</v>
      </c>
      <c r="R6239" s="2">
        <v>24</v>
      </c>
      <c r="S6239" s="5">
        <v>12.17</v>
      </c>
      <c r="T6239" s="4">
        <v>76712.600000000006</v>
      </c>
      <c r="U6239" s="2" t="s">
        <v>73</v>
      </c>
      <c r="V6239" s="2" t="s">
        <v>74</v>
      </c>
      <c r="W6239" s="4">
        <v>536988.19999999995</v>
      </c>
      <c r="X6239" s="4">
        <v>1304114.18</v>
      </c>
      <c r="Y6239" s="4">
        <v>1841102.38</v>
      </c>
      <c r="Z6239" s="2">
        <v>0</v>
      </c>
      <c r="AA6239" s="2" t="s">
        <v>56</v>
      </c>
      <c r="AB6239" s="2" t="s">
        <v>15736</v>
      </c>
      <c r="AC6239" s="2" t="s">
        <v>75</v>
      </c>
      <c r="AD6239" s="2" t="s">
        <v>76</v>
      </c>
      <c r="AE6239" s="5">
        <v>65.66</v>
      </c>
      <c r="AF6239" s="2">
        <v>0</v>
      </c>
      <c r="AG6239" s="2" t="s">
        <v>77</v>
      </c>
      <c r="AH6239" s="2">
        <v>16</v>
      </c>
      <c r="AI6239" s="6" t="str">
        <f t="shared" si="291"/>
        <v>55-64</v>
      </c>
      <c r="AJ6239" s="11">
        <f>YEAR(tbl_LoanData[[#This Row],[Application Date]])</f>
        <v>2025</v>
      </c>
      <c r="AK6239" s="11" t="str">
        <f>TEXT(tbl_LoanData[[#This Row],[Application Date]],"MMMM")</f>
        <v>December</v>
      </c>
      <c r="AL6239" s="12">
        <f>DATE(YEAR(tbl_LoanData[[#This Row],[Application Date]]),MONTH(tbl_LoanData[[#This Row],[Application Date]]),1)</f>
        <v>45992</v>
      </c>
      <c r="AM6239" s="14">
        <f ca="1">IF(AND(tbl_LoanData[[#This Row],[Application Date]]&gt;=EOMONTH(TODAY(),-1)+1,tbl_LoanData[[#This Row],[Application Date]]&lt;=TODAY()),tbl_LoanData[[#This Row],[Loan Amount]],0)</f>
        <v>0</v>
      </c>
      <c r="AN6239" s="14">
        <f>tbl_LoanData[[#This Row],[Amount Paid]]-(Q6239-X6239)</f>
        <v>360402.37999999989</v>
      </c>
      <c r="AO6239" s="14">
        <f>IF(tbl_LoanData[[#This Row],[Application Status]]="Approved",1,0)</f>
        <v>1</v>
      </c>
      <c r="AP6239" s="22" t="str">
        <f t="shared" ca="1" si="292"/>
        <v/>
      </c>
      <c r="AQ6239" s="22" t="str">
        <f t="shared" ca="1" si="293"/>
        <v/>
      </c>
    </row>
    <row r="6240" spans="1:43" ht="14.4" customHeight="1" x14ac:dyDescent="0.3">
      <c r="A6240" s="2" t="s">
        <v>9209</v>
      </c>
      <c r="B6240" s="2" t="s">
        <v>9210</v>
      </c>
      <c r="C6240" s="2" t="s">
        <v>533</v>
      </c>
      <c r="D6240" s="2" t="s">
        <v>142</v>
      </c>
      <c r="E6240" s="2" t="s">
        <v>312</v>
      </c>
      <c r="F6240" s="2">
        <v>42</v>
      </c>
      <c r="G6240" s="2" t="s">
        <v>83</v>
      </c>
      <c r="H6240" s="2" t="s">
        <v>237</v>
      </c>
      <c r="I6240" s="2" t="s">
        <v>48</v>
      </c>
      <c r="J6240" s="3">
        <v>46021</v>
      </c>
      <c r="K6240" s="3">
        <v>46024</v>
      </c>
      <c r="L6240" s="2" t="s">
        <v>39</v>
      </c>
      <c r="M6240" s="2" t="s">
        <v>71</v>
      </c>
      <c r="N6240" s="2" t="s">
        <v>72</v>
      </c>
      <c r="O6240" s="4">
        <v>1896000</v>
      </c>
      <c r="P6240" s="4">
        <v>444600</v>
      </c>
      <c r="Q6240" s="4">
        <v>1451400</v>
      </c>
      <c r="R6240" s="2">
        <v>18</v>
      </c>
      <c r="S6240" s="5">
        <v>14.19</v>
      </c>
      <c r="T6240" s="4">
        <v>97796.14</v>
      </c>
      <c r="U6240" s="2" t="s">
        <v>73</v>
      </c>
      <c r="V6240" s="2" t="s">
        <v>74</v>
      </c>
      <c r="W6240" s="4">
        <v>684572.98</v>
      </c>
      <c r="X6240" s="4">
        <v>1075757.51</v>
      </c>
      <c r="Y6240" s="4">
        <v>1760330.49</v>
      </c>
      <c r="Z6240" s="2">
        <v>0</v>
      </c>
      <c r="AA6240" s="2" t="s">
        <v>56</v>
      </c>
      <c r="AB6240" s="2" t="s">
        <v>15727</v>
      </c>
      <c r="AC6240" s="2" t="s">
        <v>75</v>
      </c>
      <c r="AD6240" s="2" t="s">
        <v>76</v>
      </c>
      <c r="AE6240" s="5">
        <v>76.55</v>
      </c>
      <c r="AF6240" s="2">
        <v>0</v>
      </c>
      <c r="AG6240" s="2" t="s">
        <v>77</v>
      </c>
      <c r="AH6240" s="2">
        <v>3</v>
      </c>
      <c r="AI6240" s="6" t="str">
        <f t="shared" si="291"/>
        <v>35-44</v>
      </c>
      <c r="AJ6240" s="11">
        <f>YEAR(tbl_LoanData[[#This Row],[Application Date]])</f>
        <v>2025</v>
      </c>
      <c r="AK6240" s="11" t="str">
        <f>TEXT(tbl_LoanData[[#This Row],[Application Date]],"MMMM")</f>
        <v>December</v>
      </c>
      <c r="AL6240" s="12">
        <f>DATE(YEAR(tbl_LoanData[[#This Row],[Application Date]]),MONTH(tbl_LoanData[[#This Row],[Application Date]]),1)</f>
        <v>45992</v>
      </c>
      <c r="AM6240" s="14">
        <f ca="1">IF(AND(tbl_LoanData[[#This Row],[Application Date]]&gt;=EOMONTH(TODAY(),-1)+1,tbl_LoanData[[#This Row],[Application Date]]&lt;=TODAY()),tbl_LoanData[[#This Row],[Loan Amount]],0)</f>
        <v>0</v>
      </c>
      <c r="AN6240" s="14">
        <f>tbl_LoanData[[#This Row],[Amount Paid]]-(Q6240-X6240)</f>
        <v>308930.49</v>
      </c>
      <c r="AO6240" s="14">
        <f>IF(tbl_LoanData[[#This Row],[Application Status]]="Approved",1,0)</f>
        <v>1</v>
      </c>
      <c r="AP6240" s="22" t="str">
        <f t="shared" ca="1" si="292"/>
        <v/>
      </c>
      <c r="AQ6240" s="22" t="str">
        <f t="shared" ca="1" si="293"/>
        <v/>
      </c>
    </row>
    <row r="6241" spans="1:43" x14ac:dyDescent="0.3">
      <c r="A6241" s="2" t="s">
        <v>9211</v>
      </c>
      <c r="B6241" s="2" t="s">
        <v>9212</v>
      </c>
      <c r="C6241" s="2" t="s">
        <v>397</v>
      </c>
      <c r="D6241" s="2" t="s">
        <v>142</v>
      </c>
      <c r="E6241" s="2" t="s">
        <v>312</v>
      </c>
      <c r="F6241" s="2">
        <v>63</v>
      </c>
      <c r="G6241" s="2" t="s">
        <v>83</v>
      </c>
      <c r="H6241" s="2" t="s">
        <v>237</v>
      </c>
      <c r="I6241" s="2" t="s">
        <v>48</v>
      </c>
      <c r="J6241" s="3">
        <v>45993</v>
      </c>
      <c r="K6241" s="3">
        <v>46005</v>
      </c>
      <c r="L6241" s="2" t="s">
        <v>37</v>
      </c>
      <c r="M6241" s="2" t="s">
        <v>94</v>
      </c>
      <c r="N6241" s="2" t="s">
        <v>568</v>
      </c>
      <c r="O6241" s="4">
        <v>228000</v>
      </c>
      <c r="P6241" s="4">
        <v>31900</v>
      </c>
      <c r="Q6241" s="4">
        <v>196100</v>
      </c>
      <c r="R6241" s="2">
        <v>36</v>
      </c>
      <c r="S6241" s="5">
        <v>8.31</v>
      </c>
      <c r="T6241" s="4">
        <v>6805.21</v>
      </c>
      <c r="U6241" s="2" t="s">
        <v>73</v>
      </c>
      <c r="V6241" s="2" t="s">
        <v>74</v>
      </c>
      <c r="W6241" s="4">
        <v>34026.050000000003</v>
      </c>
      <c r="X6241" s="4">
        <v>210961.68</v>
      </c>
      <c r="Y6241" s="4">
        <v>244987.73</v>
      </c>
      <c r="Z6241" s="2">
        <v>90</v>
      </c>
      <c r="AA6241" s="2" t="s">
        <v>59</v>
      </c>
      <c r="AB6241" s="2" t="s">
        <v>15736</v>
      </c>
      <c r="AC6241" s="2" t="s">
        <v>138</v>
      </c>
      <c r="AD6241" s="2" t="s">
        <v>76</v>
      </c>
      <c r="AE6241" s="5">
        <v>86.01</v>
      </c>
      <c r="AF6241" s="2">
        <v>3</v>
      </c>
      <c r="AG6241" s="2" t="s">
        <v>130</v>
      </c>
      <c r="AH6241" s="2">
        <v>12</v>
      </c>
      <c r="AI6241" s="6" t="str">
        <f t="shared" si="291"/>
        <v>55-64</v>
      </c>
      <c r="AJ6241" s="11">
        <f>YEAR(tbl_LoanData[[#This Row],[Application Date]])</f>
        <v>2025</v>
      </c>
      <c r="AK6241" s="11" t="str">
        <f>TEXT(tbl_LoanData[[#This Row],[Application Date]],"MMMM")</f>
        <v>December</v>
      </c>
      <c r="AL6241" s="12">
        <f>DATE(YEAR(tbl_LoanData[[#This Row],[Application Date]]),MONTH(tbl_LoanData[[#This Row],[Application Date]]),1)</f>
        <v>45992</v>
      </c>
      <c r="AM6241" s="14">
        <f ca="1">IF(AND(tbl_LoanData[[#This Row],[Application Date]]&gt;=EOMONTH(TODAY(),-1)+1,tbl_LoanData[[#This Row],[Application Date]]&lt;=TODAY()),tbl_LoanData[[#This Row],[Loan Amount]],0)</f>
        <v>0</v>
      </c>
      <c r="AN6241" s="14">
        <f>tbl_LoanData[[#This Row],[Amount Paid]]-(Q6241-X6241)</f>
        <v>48887.729999999996</v>
      </c>
      <c r="AO6241" s="14">
        <f>IF(tbl_LoanData[[#This Row],[Application Status]]="Approved",1,0)</f>
        <v>1</v>
      </c>
      <c r="AP6241" s="22" t="str">
        <f t="shared" ca="1" si="292"/>
        <v/>
      </c>
      <c r="AQ6241" s="22" t="str">
        <f t="shared" ca="1" si="293"/>
        <v/>
      </c>
    </row>
    <row r="6242" spans="1:43" ht="14.4" customHeight="1" x14ac:dyDescent="0.3">
      <c r="A6242" s="2" t="s">
        <v>9233</v>
      </c>
      <c r="B6242" s="2" t="s">
        <v>9234</v>
      </c>
      <c r="C6242" s="2" t="s">
        <v>66</v>
      </c>
      <c r="D6242" s="2" t="s">
        <v>91</v>
      </c>
      <c r="E6242" s="2" t="s">
        <v>268</v>
      </c>
      <c r="F6242" s="2">
        <v>52</v>
      </c>
      <c r="G6242" s="2" t="s">
        <v>69</v>
      </c>
      <c r="H6242" s="2" t="s">
        <v>70</v>
      </c>
      <c r="I6242" s="2" t="s">
        <v>50</v>
      </c>
      <c r="J6242" s="3">
        <v>46000</v>
      </c>
      <c r="K6242" s="3"/>
      <c r="L6242" s="2" t="s">
        <v>40</v>
      </c>
      <c r="M6242" s="2" t="s">
        <v>85</v>
      </c>
      <c r="N6242" s="2" t="s">
        <v>274</v>
      </c>
      <c r="O6242" s="4">
        <v>864000</v>
      </c>
      <c r="P6242" s="4">
        <v>264500</v>
      </c>
      <c r="Q6242" s="4">
        <v>599500</v>
      </c>
      <c r="R6242" s="2">
        <v>60</v>
      </c>
      <c r="S6242" s="5">
        <v>10.050000000000001</v>
      </c>
      <c r="T6242" s="4">
        <v>15012.48</v>
      </c>
      <c r="U6242" s="2" t="s">
        <v>96</v>
      </c>
      <c r="V6242" s="2" t="s">
        <v>97</v>
      </c>
      <c r="W6242" s="4">
        <v>0</v>
      </c>
      <c r="X6242" s="4">
        <v>0</v>
      </c>
      <c r="Y6242" s="4">
        <v>900748.75</v>
      </c>
      <c r="Z6242" s="2">
        <v>0</v>
      </c>
      <c r="AA6242" s="2" t="s">
        <v>97</v>
      </c>
      <c r="AB6242" s="2" t="s">
        <v>15736</v>
      </c>
      <c r="AC6242" s="2" t="s">
        <v>138</v>
      </c>
      <c r="AD6242" s="2" t="s">
        <v>76</v>
      </c>
      <c r="AE6242" s="5">
        <v>69.39</v>
      </c>
      <c r="AF6242" s="2">
        <v>0</v>
      </c>
      <c r="AG6242" s="2" t="s">
        <v>97</v>
      </c>
      <c r="AH6242" s="2"/>
      <c r="AI6242" s="6" t="str">
        <f t="shared" si="291"/>
        <v>45-54</v>
      </c>
      <c r="AJ6242" s="11">
        <f>YEAR(tbl_LoanData[[#This Row],[Application Date]])</f>
        <v>2025</v>
      </c>
      <c r="AK6242" s="11" t="str">
        <f>TEXT(tbl_LoanData[[#This Row],[Application Date]],"MMMM")</f>
        <v>December</v>
      </c>
      <c r="AL6242" s="12">
        <f>DATE(YEAR(tbl_LoanData[[#This Row],[Application Date]]),MONTH(tbl_LoanData[[#This Row],[Application Date]]),1)</f>
        <v>45992</v>
      </c>
      <c r="AM6242" s="14">
        <f ca="1">IF(AND(tbl_LoanData[[#This Row],[Application Date]]&gt;=EOMONTH(TODAY(),-1)+1,tbl_LoanData[[#This Row],[Application Date]]&lt;=TODAY()),tbl_LoanData[[#This Row],[Loan Amount]],0)</f>
        <v>0</v>
      </c>
      <c r="AN6242" s="14">
        <f>tbl_LoanData[[#This Row],[Amount Paid]]-(Q6242-X6242)</f>
        <v>-599500</v>
      </c>
      <c r="AO6242" s="14">
        <f>IF(tbl_LoanData[[#This Row],[Application Status]]="Approved",1,0)</f>
        <v>0</v>
      </c>
      <c r="AP6242" s="22" t="str">
        <f t="shared" ca="1" si="292"/>
        <v/>
      </c>
      <c r="AQ6242" s="22" t="str">
        <f t="shared" ca="1" si="293"/>
        <v/>
      </c>
    </row>
    <row r="6243" spans="1:43" ht="14.4" customHeight="1" x14ac:dyDescent="0.3">
      <c r="A6243" s="2" t="s">
        <v>9241</v>
      </c>
      <c r="B6243" s="2" t="s">
        <v>9242</v>
      </c>
      <c r="C6243" s="2" t="s">
        <v>304</v>
      </c>
      <c r="D6243" s="2" t="s">
        <v>232</v>
      </c>
      <c r="E6243" s="2" t="s">
        <v>209</v>
      </c>
      <c r="F6243" s="2">
        <v>36</v>
      </c>
      <c r="G6243" s="2" t="s">
        <v>83</v>
      </c>
      <c r="H6243" s="2" t="s">
        <v>211</v>
      </c>
      <c r="I6243" s="2" t="s">
        <v>50</v>
      </c>
      <c r="J6243" s="3">
        <v>46017</v>
      </c>
      <c r="K6243" s="3">
        <v>46034</v>
      </c>
      <c r="L6243" s="2" t="s">
        <v>39</v>
      </c>
      <c r="M6243" s="2" t="s">
        <v>85</v>
      </c>
      <c r="N6243" s="2" t="s">
        <v>324</v>
      </c>
      <c r="O6243" s="4">
        <v>2459000</v>
      </c>
      <c r="P6243" s="4">
        <v>642600</v>
      </c>
      <c r="Q6243" s="4">
        <v>1816400</v>
      </c>
      <c r="R6243" s="2">
        <v>18</v>
      </c>
      <c r="S6243" s="5">
        <v>14.08</v>
      </c>
      <c r="T6243" s="4">
        <v>122223.54</v>
      </c>
      <c r="U6243" s="2" t="s">
        <v>73</v>
      </c>
      <c r="V6243" s="2" t="s">
        <v>74</v>
      </c>
      <c r="W6243" s="4">
        <v>855564.78</v>
      </c>
      <c r="X6243" s="4">
        <v>1344458.9</v>
      </c>
      <c r="Y6243" s="4">
        <v>2200023.6800000002</v>
      </c>
      <c r="Z6243" s="2">
        <v>0</v>
      </c>
      <c r="AA6243" s="2" t="s">
        <v>56</v>
      </c>
      <c r="AB6243" s="2" t="s">
        <v>15730</v>
      </c>
      <c r="AC6243" s="2" t="s">
        <v>213</v>
      </c>
      <c r="AD6243" s="2" t="s">
        <v>76</v>
      </c>
      <c r="AE6243" s="5">
        <v>73.87</v>
      </c>
      <c r="AF6243" s="2">
        <v>0</v>
      </c>
      <c r="AG6243" s="2" t="s">
        <v>77</v>
      </c>
      <c r="AH6243" s="2">
        <v>17</v>
      </c>
      <c r="AI6243" s="6" t="str">
        <f t="shared" si="291"/>
        <v>35-44</v>
      </c>
      <c r="AJ6243" s="11">
        <f>YEAR(tbl_LoanData[[#This Row],[Application Date]])</f>
        <v>2025</v>
      </c>
      <c r="AK6243" s="11" t="str">
        <f>TEXT(tbl_LoanData[[#This Row],[Application Date]],"MMMM")</f>
        <v>December</v>
      </c>
      <c r="AL6243" s="12">
        <f>DATE(YEAR(tbl_LoanData[[#This Row],[Application Date]]),MONTH(tbl_LoanData[[#This Row],[Application Date]]),1)</f>
        <v>45992</v>
      </c>
      <c r="AM6243" s="14">
        <f ca="1">IF(AND(tbl_LoanData[[#This Row],[Application Date]]&gt;=EOMONTH(TODAY(),-1)+1,tbl_LoanData[[#This Row],[Application Date]]&lt;=TODAY()),tbl_LoanData[[#This Row],[Loan Amount]],0)</f>
        <v>0</v>
      </c>
      <c r="AN6243" s="14">
        <f>tbl_LoanData[[#This Row],[Amount Paid]]-(Q6243-X6243)</f>
        <v>383623.67999999993</v>
      </c>
      <c r="AO6243" s="14">
        <f>IF(tbl_LoanData[[#This Row],[Application Status]]="Approved",1,0)</f>
        <v>1</v>
      </c>
      <c r="AP6243" s="22" t="str">
        <f t="shared" ca="1" si="292"/>
        <v/>
      </c>
      <c r="AQ6243" s="22" t="str">
        <f t="shared" ca="1" si="293"/>
        <v/>
      </c>
    </row>
    <row r="6244" spans="1:43" x14ac:dyDescent="0.3">
      <c r="A6244" s="2" t="s">
        <v>9243</v>
      </c>
      <c r="B6244" s="2" t="s">
        <v>9244</v>
      </c>
      <c r="C6244" s="2" t="s">
        <v>405</v>
      </c>
      <c r="D6244" s="2" t="s">
        <v>101</v>
      </c>
      <c r="E6244" s="2" t="s">
        <v>293</v>
      </c>
      <c r="F6244" s="2">
        <v>42</v>
      </c>
      <c r="G6244" s="2" t="s">
        <v>69</v>
      </c>
      <c r="H6244" s="2" t="s">
        <v>318</v>
      </c>
      <c r="I6244" s="2" t="s">
        <v>42</v>
      </c>
      <c r="J6244" s="3">
        <v>46004</v>
      </c>
      <c r="K6244" s="3">
        <v>46013</v>
      </c>
      <c r="L6244" s="2" t="s">
        <v>38</v>
      </c>
      <c r="M6244" s="2" t="s">
        <v>85</v>
      </c>
      <c r="N6244" s="2" t="s">
        <v>314</v>
      </c>
      <c r="O6244" s="4">
        <v>1188000</v>
      </c>
      <c r="P6244" s="4">
        <v>375100</v>
      </c>
      <c r="Q6244" s="4">
        <v>812900</v>
      </c>
      <c r="R6244" s="2">
        <v>36</v>
      </c>
      <c r="S6244" s="5">
        <v>13.63</v>
      </c>
      <c r="T6244" s="4">
        <v>31813.74</v>
      </c>
      <c r="U6244" s="2" t="s">
        <v>73</v>
      </c>
      <c r="V6244" s="2" t="s">
        <v>74</v>
      </c>
      <c r="W6244" s="4">
        <v>222696.18</v>
      </c>
      <c r="X6244" s="4">
        <v>922598.63</v>
      </c>
      <c r="Y6244" s="4">
        <v>1145294.81</v>
      </c>
      <c r="Z6244" s="2">
        <v>0</v>
      </c>
      <c r="AA6244" s="2" t="s">
        <v>56</v>
      </c>
      <c r="AB6244" s="2" t="s">
        <v>15730</v>
      </c>
      <c r="AC6244" s="2" t="s">
        <v>75</v>
      </c>
      <c r="AD6244" s="2" t="s">
        <v>76</v>
      </c>
      <c r="AE6244" s="5">
        <v>68.430000000000007</v>
      </c>
      <c r="AF6244" s="2">
        <v>0</v>
      </c>
      <c r="AG6244" s="2" t="s">
        <v>77</v>
      </c>
      <c r="AH6244" s="2">
        <v>9</v>
      </c>
      <c r="AI6244" s="6" t="str">
        <f t="shared" si="291"/>
        <v>35-44</v>
      </c>
      <c r="AJ6244" s="11">
        <f>YEAR(tbl_LoanData[[#This Row],[Application Date]])</f>
        <v>2025</v>
      </c>
      <c r="AK6244" s="11" t="str">
        <f>TEXT(tbl_LoanData[[#This Row],[Application Date]],"MMMM")</f>
        <v>December</v>
      </c>
      <c r="AL6244" s="12">
        <f>DATE(YEAR(tbl_LoanData[[#This Row],[Application Date]]),MONTH(tbl_LoanData[[#This Row],[Application Date]]),1)</f>
        <v>45992</v>
      </c>
      <c r="AM6244" s="14">
        <f ca="1">IF(AND(tbl_LoanData[[#This Row],[Application Date]]&gt;=EOMONTH(TODAY(),-1)+1,tbl_LoanData[[#This Row],[Application Date]]&lt;=TODAY()),tbl_LoanData[[#This Row],[Loan Amount]],0)</f>
        <v>0</v>
      </c>
      <c r="AN6244" s="14">
        <f>tbl_LoanData[[#This Row],[Amount Paid]]-(Q6244-X6244)</f>
        <v>332394.81</v>
      </c>
      <c r="AO6244" s="14">
        <f>IF(tbl_LoanData[[#This Row],[Application Status]]="Approved",1,0)</f>
        <v>1</v>
      </c>
      <c r="AP6244" s="22" t="str">
        <f t="shared" ca="1" si="292"/>
        <v/>
      </c>
      <c r="AQ6244" s="22" t="str">
        <f t="shared" ca="1" si="293"/>
        <v/>
      </c>
    </row>
    <row r="6245" spans="1:43" ht="14.4" customHeight="1" x14ac:dyDescent="0.3">
      <c r="A6245" s="2" t="s">
        <v>9251</v>
      </c>
      <c r="B6245" s="2" t="s">
        <v>9252</v>
      </c>
      <c r="C6245" s="2" t="s">
        <v>471</v>
      </c>
      <c r="D6245" s="2" t="s">
        <v>102</v>
      </c>
      <c r="E6245" s="2" t="s">
        <v>81</v>
      </c>
      <c r="F6245" s="2">
        <v>65</v>
      </c>
      <c r="G6245" s="2" t="s">
        <v>83</v>
      </c>
      <c r="H6245" s="2" t="s">
        <v>211</v>
      </c>
      <c r="I6245" s="2" t="s">
        <v>50</v>
      </c>
      <c r="J6245" s="3">
        <v>46008</v>
      </c>
      <c r="K6245" s="3"/>
      <c r="L6245" s="2" t="s">
        <v>39</v>
      </c>
      <c r="M6245" s="2" t="s">
        <v>127</v>
      </c>
      <c r="N6245" s="2" t="s">
        <v>152</v>
      </c>
      <c r="O6245" s="4">
        <v>1801000</v>
      </c>
      <c r="P6245" s="4">
        <v>323600</v>
      </c>
      <c r="Q6245" s="4">
        <v>1477400</v>
      </c>
      <c r="R6245" s="2">
        <v>60</v>
      </c>
      <c r="S6245" s="5">
        <v>6.57</v>
      </c>
      <c r="T6245" s="4">
        <v>32712.1</v>
      </c>
      <c r="U6245" s="2" t="s">
        <v>113</v>
      </c>
      <c r="V6245" s="2" t="s">
        <v>97</v>
      </c>
      <c r="W6245" s="4">
        <v>0</v>
      </c>
      <c r="X6245" s="4">
        <v>0</v>
      </c>
      <c r="Y6245" s="4">
        <v>1962725.9</v>
      </c>
      <c r="Z6245" s="2">
        <v>0</v>
      </c>
      <c r="AA6245" s="2" t="s">
        <v>97</v>
      </c>
      <c r="AB6245" s="2" t="s">
        <v>15732</v>
      </c>
      <c r="AC6245" s="2" t="s">
        <v>121</v>
      </c>
      <c r="AD6245" s="2" t="s">
        <v>76</v>
      </c>
      <c r="AE6245" s="5">
        <v>82.03</v>
      </c>
      <c r="AF6245" s="2">
        <v>0</v>
      </c>
      <c r="AG6245" s="2" t="s">
        <v>97</v>
      </c>
      <c r="AH6245" s="2"/>
      <c r="AI6245" s="6" t="str">
        <f t="shared" si="291"/>
        <v>65+</v>
      </c>
      <c r="AJ6245" s="11">
        <f>YEAR(tbl_LoanData[[#This Row],[Application Date]])</f>
        <v>2025</v>
      </c>
      <c r="AK6245" s="11" t="str">
        <f>TEXT(tbl_LoanData[[#This Row],[Application Date]],"MMMM")</f>
        <v>December</v>
      </c>
      <c r="AL6245" s="12">
        <f>DATE(YEAR(tbl_LoanData[[#This Row],[Application Date]]),MONTH(tbl_LoanData[[#This Row],[Application Date]]),1)</f>
        <v>45992</v>
      </c>
      <c r="AM6245" s="14">
        <f ca="1">IF(AND(tbl_LoanData[[#This Row],[Application Date]]&gt;=EOMONTH(TODAY(),-1)+1,tbl_LoanData[[#This Row],[Application Date]]&lt;=TODAY()),tbl_LoanData[[#This Row],[Loan Amount]],0)</f>
        <v>0</v>
      </c>
      <c r="AN6245" s="14">
        <f>tbl_LoanData[[#This Row],[Amount Paid]]-(Q6245-X6245)</f>
        <v>-1477400</v>
      </c>
      <c r="AO6245" s="14">
        <f>IF(tbl_LoanData[[#This Row],[Application Status]]="Approved",1,0)</f>
        <v>0</v>
      </c>
      <c r="AP6245" s="22" t="str">
        <f t="shared" ca="1" si="292"/>
        <v/>
      </c>
      <c r="AQ6245" s="22" t="str">
        <f t="shared" ca="1" si="293"/>
        <v/>
      </c>
    </row>
    <row r="6246" spans="1:43" ht="14.4" customHeight="1" x14ac:dyDescent="0.3">
      <c r="A6246" s="2" t="s">
        <v>9325</v>
      </c>
      <c r="B6246" s="2" t="s">
        <v>9326</v>
      </c>
      <c r="C6246" s="2" t="s">
        <v>405</v>
      </c>
      <c r="D6246" s="2" t="s">
        <v>118</v>
      </c>
      <c r="E6246" s="2" t="s">
        <v>189</v>
      </c>
      <c r="F6246" s="2">
        <v>42</v>
      </c>
      <c r="G6246" s="2" t="s">
        <v>69</v>
      </c>
      <c r="H6246" s="2" t="s">
        <v>285</v>
      </c>
      <c r="I6246" s="2" t="s">
        <v>55</v>
      </c>
      <c r="J6246" s="3">
        <v>46014</v>
      </c>
      <c r="K6246" s="3">
        <v>46034</v>
      </c>
      <c r="L6246" s="2" t="s">
        <v>41</v>
      </c>
      <c r="M6246" s="2" t="s">
        <v>144</v>
      </c>
      <c r="N6246" s="2" t="s">
        <v>145</v>
      </c>
      <c r="O6246" s="4">
        <v>4008000</v>
      </c>
      <c r="P6246" s="4">
        <v>1462700</v>
      </c>
      <c r="Q6246" s="4">
        <v>2545300</v>
      </c>
      <c r="R6246" s="2">
        <v>36</v>
      </c>
      <c r="S6246" s="5">
        <v>14.58</v>
      </c>
      <c r="T6246" s="4">
        <v>101628.17</v>
      </c>
      <c r="U6246" s="2" t="s">
        <v>73</v>
      </c>
      <c r="V6246" s="2" t="s">
        <v>74</v>
      </c>
      <c r="W6246" s="4">
        <v>711397.19</v>
      </c>
      <c r="X6246" s="4">
        <v>2947217.03</v>
      </c>
      <c r="Y6246" s="4">
        <v>3658614.22</v>
      </c>
      <c r="Z6246" s="2">
        <v>0</v>
      </c>
      <c r="AA6246" s="2" t="s">
        <v>56</v>
      </c>
      <c r="AB6246" s="2" t="s">
        <v>15728</v>
      </c>
      <c r="AC6246" s="2" t="s">
        <v>75</v>
      </c>
      <c r="AD6246" s="2" t="s">
        <v>76</v>
      </c>
      <c r="AE6246" s="5">
        <v>63.51</v>
      </c>
      <c r="AF6246" s="2">
        <v>0</v>
      </c>
      <c r="AG6246" s="2" t="s">
        <v>77</v>
      </c>
      <c r="AH6246" s="2">
        <v>20</v>
      </c>
      <c r="AI6246" s="6" t="str">
        <f t="shared" si="291"/>
        <v>35-44</v>
      </c>
      <c r="AJ6246" s="11">
        <f>YEAR(tbl_LoanData[[#This Row],[Application Date]])</f>
        <v>2025</v>
      </c>
      <c r="AK6246" s="11" t="str">
        <f>TEXT(tbl_LoanData[[#This Row],[Application Date]],"MMMM")</f>
        <v>December</v>
      </c>
      <c r="AL6246" s="12">
        <f>DATE(YEAR(tbl_LoanData[[#This Row],[Application Date]]),MONTH(tbl_LoanData[[#This Row],[Application Date]]),1)</f>
        <v>45992</v>
      </c>
      <c r="AM6246" s="14">
        <f ca="1">IF(AND(tbl_LoanData[[#This Row],[Application Date]]&gt;=EOMONTH(TODAY(),-1)+1,tbl_LoanData[[#This Row],[Application Date]]&lt;=TODAY()),tbl_LoanData[[#This Row],[Loan Amount]],0)</f>
        <v>0</v>
      </c>
      <c r="AN6246" s="14">
        <f>tbl_LoanData[[#This Row],[Amount Paid]]-(Q6246-X6246)</f>
        <v>1113314.2199999997</v>
      </c>
      <c r="AO6246" s="14">
        <f>IF(tbl_LoanData[[#This Row],[Application Status]]="Approved",1,0)</f>
        <v>1</v>
      </c>
      <c r="AP6246" s="22" t="str">
        <f t="shared" ca="1" si="292"/>
        <v/>
      </c>
      <c r="AQ6246" s="22" t="str">
        <f t="shared" ca="1" si="293"/>
        <v/>
      </c>
    </row>
    <row r="6247" spans="1:43" ht="14.4" customHeight="1" x14ac:dyDescent="0.3">
      <c r="A6247" s="2" t="s">
        <v>9329</v>
      </c>
      <c r="B6247" s="2" t="s">
        <v>9330</v>
      </c>
      <c r="C6247" s="2" t="s">
        <v>338</v>
      </c>
      <c r="D6247" s="2" t="s">
        <v>82</v>
      </c>
      <c r="E6247" s="2" t="s">
        <v>284</v>
      </c>
      <c r="F6247" s="2">
        <v>37</v>
      </c>
      <c r="G6247" s="2" t="s">
        <v>83</v>
      </c>
      <c r="H6247" s="2" t="s">
        <v>298</v>
      </c>
      <c r="I6247" s="2" t="s">
        <v>43</v>
      </c>
      <c r="J6247" s="3">
        <v>46012</v>
      </c>
      <c r="K6247" s="3">
        <v>46015</v>
      </c>
      <c r="L6247" s="2" t="s">
        <v>40</v>
      </c>
      <c r="M6247" s="2" t="s">
        <v>157</v>
      </c>
      <c r="N6247" s="2" t="s">
        <v>299</v>
      </c>
      <c r="O6247" s="4">
        <v>1575000</v>
      </c>
      <c r="P6247" s="4">
        <v>471400</v>
      </c>
      <c r="Q6247" s="4">
        <v>1103600</v>
      </c>
      <c r="R6247" s="2">
        <v>12</v>
      </c>
      <c r="S6247" s="5">
        <v>6.01</v>
      </c>
      <c r="T6247" s="4">
        <v>97493.86</v>
      </c>
      <c r="U6247" s="2" t="s">
        <v>73</v>
      </c>
      <c r="V6247" s="2" t="s">
        <v>74</v>
      </c>
      <c r="W6247" s="4">
        <v>584963.16</v>
      </c>
      <c r="X6247" s="4">
        <v>584963.19999999995</v>
      </c>
      <c r="Y6247" s="4">
        <v>1169926.3600000001</v>
      </c>
      <c r="Z6247" s="2">
        <v>31</v>
      </c>
      <c r="AA6247" s="2" t="s">
        <v>58</v>
      </c>
      <c r="AB6247" s="2" t="s">
        <v>15733</v>
      </c>
      <c r="AC6247" s="2" t="s">
        <v>87</v>
      </c>
      <c r="AD6247" s="2" t="s">
        <v>76</v>
      </c>
      <c r="AE6247" s="5">
        <v>70.069999999999993</v>
      </c>
      <c r="AF6247" s="2">
        <v>1</v>
      </c>
      <c r="AG6247" s="2" t="s">
        <v>15718</v>
      </c>
      <c r="AH6247" s="2">
        <v>3</v>
      </c>
      <c r="AI6247" s="6" t="str">
        <f t="shared" si="291"/>
        <v>35-44</v>
      </c>
      <c r="AJ6247" s="11">
        <f>YEAR(tbl_LoanData[[#This Row],[Application Date]])</f>
        <v>2025</v>
      </c>
      <c r="AK6247" s="11" t="str">
        <f>TEXT(tbl_LoanData[[#This Row],[Application Date]],"MMMM")</f>
        <v>December</v>
      </c>
      <c r="AL6247" s="12">
        <f>DATE(YEAR(tbl_LoanData[[#This Row],[Application Date]]),MONTH(tbl_LoanData[[#This Row],[Application Date]]),1)</f>
        <v>45992</v>
      </c>
      <c r="AM6247" s="14">
        <f ca="1">IF(AND(tbl_LoanData[[#This Row],[Application Date]]&gt;=EOMONTH(TODAY(),-1)+1,tbl_LoanData[[#This Row],[Application Date]]&lt;=TODAY()),tbl_LoanData[[#This Row],[Loan Amount]],0)</f>
        <v>0</v>
      </c>
      <c r="AN6247" s="14">
        <f>tbl_LoanData[[#This Row],[Amount Paid]]-(Q6247-X6247)</f>
        <v>66326.359999999986</v>
      </c>
      <c r="AO6247" s="14">
        <f>IF(tbl_LoanData[[#This Row],[Application Status]]="Approved",1,0)</f>
        <v>1</v>
      </c>
      <c r="AP6247" s="22" t="str">
        <f t="shared" ca="1" si="292"/>
        <v/>
      </c>
      <c r="AQ6247" s="22" t="str">
        <f t="shared" ca="1" si="293"/>
        <v/>
      </c>
    </row>
    <row r="6248" spans="1:43" ht="14.4" customHeight="1" x14ac:dyDescent="0.3">
      <c r="A6248" s="2" t="s">
        <v>9453</v>
      </c>
      <c r="B6248" s="2" t="s">
        <v>9454</v>
      </c>
      <c r="C6248" s="2" t="s">
        <v>804</v>
      </c>
      <c r="D6248" s="2" t="s">
        <v>81</v>
      </c>
      <c r="E6248" s="2" t="s">
        <v>268</v>
      </c>
      <c r="F6248" s="2">
        <v>60</v>
      </c>
      <c r="G6248" s="2" t="s">
        <v>83</v>
      </c>
      <c r="H6248" s="2" t="s">
        <v>565</v>
      </c>
      <c r="I6248" s="2" t="s">
        <v>47</v>
      </c>
      <c r="J6248" s="3">
        <v>46005</v>
      </c>
      <c r="K6248" s="3"/>
      <c r="L6248" s="2" t="s">
        <v>36</v>
      </c>
      <c r="M6248" s="2" t="s">
        <v>85</v>
      </c>
      <c r="N6248" s="2" t="s">
        <v>671</v>
      </c>
      <c r="O6248" s="4">
        <v>1014000</v>
      </c>
      <c r="P6248" s="4">
        <v>346300</v>
      </c>
      <c r="Q6248" s="4">
        <v>667700</v>
      </c>
      <c r="R6248" s="2">
        <v>48</v>
      </c>
      <c r="S6248" s="5">
        <v>10.33</v>
      </c>
      <c r="T6248" s="4">
        <v>19658.2</v>
      </c>
      <c r="U6248" s="2" t="s">
        <v>113</v>
      </c>
      <c r="V6248" s="2" t="s">
        <v>97</v>
      </c>
      <c r="W6248" s="4">
        <v>0</v>
      </c>
      <c r="X6248" s="4">
        <v>0</v>
      </c>
      <c r="Y6248" s="4">
        <v>943593.64</v>
      </c>
      <c r="Z6248" s="2">
        <v>0</v>
      </c>
      <c r="AA6248" s="2" t="s">
        <v>97</v>
      </c>
      <c r="AB6248" s="2" t="s">
        <v>15732</v>
      </c>
      <c r="AC6248" s="2" t="s">
        <v>87</v>
      </c>
      <c r="AD6248" s="2" t="s">
        <v>76</v>
      </c>
      <c r="AE6248" s="5">
        <v>65.849999999999994</v>
      </c>
      <c r="AF6248" s="2">
        <v>0</v>
      </c>
      <c r="AG6248" s="2" t="s">
        <v>97</v>
      </c>
      <c r="AH6248" s="2"/>
      <c r="AI6248" s="6" t="str">
        <f t="shared" si="291"/>
        <v>55-64</v>
      </c>
      <c r="AJ6248" s="11">
        <f>YEAR(tbl_LoanData[[#This Row],[Application Date]])</f>
        <v>2025</v>
      </c>
      <c r="AK6248" s="11" t="str">
        <f>TEXT(tbl_LoanData[[#This Row],[Application Date]],"MMMM")</f>
        <v>December</v>
      </c>
      <c r="AL6248" s="12">
        <f>DATE(YEAR(tbl_LoanData[[#This Row],[Application Date]]),MONTH(tbl_LoanData[[#This Row],[Application Date]]),1)</f>
        <v>45992</v>
      </c>
      <c r="AM6248" s="14">
        <f ca="1">IF(AND(tbl_LoanData[[#This Row],[Application Date]]&gt;=EOMONTH(TODAY(),-1)+1,tbl_LoanData[[#This Row],[Application Date]]&lt;=TODAY()),tbl_LoanData[[#This Row],[Loan Amount]],0)</f>
        <v>0</v>
      </c>
      <c r="AN6248" s="14">
        <f>tbl_LoanData[[#This Row],[Amount Paid]]-(Q6248-X6248)</f>
        <v>-667700</v>
      </c>
      <c r="AO6248" s="14">
        <f>IF(tbl_LoanData[[#This Row],[Application Status]]="Approved",1,0)</f>
        <v>0</v>
      </c>
      <c r="AP6248" s="22" t="str">
        <f t="shared" ca="1" si="292"/>
        <v/>
      </c>
      <c r="AQ6248" s="22" t="str">
        <f t="shared" ca="1" si="293"/>
        <v/>
      </c>
    </row>
    <row r="6249" spans="1:43" ht="14.4" customHeight="1" x14ac:dyDescent="0.3">
      <c r="A6249" s="2" t="s">
        <v>9515</v>
      </c>
      <c r="B6249" s="2" t="s">
        <v>9516</v>
      </c>
      <c r="C6249" s="2" t="s">
        <v>599</v>
      </c>
      <c r="D6249" s="2" t="s">
        <v>311</v>
      </c>
      <c r="E6249" s="2" t="s">
        <v>142</v>
      </c>
      <c r="F6249" s="2">
        <v>41</v>
      </c>
      <c r="G6249" s="2" t="s">
        <v>83</v>
      </c>
      <c r="H6249" s="2" t="s">
        <v>256</v>
      </c>
      <c r="I6249" s="2" t="s">
        <v>43</v>
      </c>
      <c r="J6249" s="3">
        <v>45997</v>
      </c>
      <c r="K6249" s="3"/>
      <c r="L6249" s="2" t="s">
        <v>40</v>
      </c>
      <c r="M6249" s="2" t="s">
        <v>157</v>
      </c>
      <c r="N6249" s="2" t="s">
        <v>328</v>
      </c>
      <c r="O6249" s="4">
        <v>914000</v>
      </c>
      <c r="P6249" s="4">
        <v>108300</v>
      </c>
      <c r="Q6249" s="4">
        <v>805700</v>
      </c>
      <c r="R6249" s="2">
        <v>18</v>
      </c>
      <c r="S6249" s="5">
        <v>8.16</v>
      </c>
      <c r="T6249" s="4">
        <v>50239.87</v>
      </c>
      <c r="U6249" s="2" t="s">
        <v>113</v>
      </c>
      <c r="V6249" s="2" t="s">
        <v>97</v>
      </c>
      <c r="W6249" s="4">
        <v>0</v>
      </c>
      <c r="X6249" s="4">
        <v>0</v>
      </c>
      <c r="Y6249" s="4">
        <v>904317.68</v>
      </c>
      <c r="Z6249" s="2">
        <v>0</v>
      </c>
      <c r="AA6249" s="2" t="s">
        <v>97</v>
      </c>
      <c r="AB6249" s="2" t="s">
        <v>15735</v>
      </c>
      <c r="AC6249" s="2" t="s">
        <v>87</v>
      </c>
      <c r="AD6249" s="2" t="s">
        <v>76</v>
      </c>
      <c r="AE6249" s="5">
        <v>88.15</v>
      </c>
      <c r="AF6249" s="2">
        <v>0</v>
      </c>
      <c r="AG6249" s="2" t="s">
        <v>97</v>
      </c>
      <c r="AH6249" s="2"/>
      <c r="AI6249" s="6" t="str">
        <f t="shared" si="291"/>
        <v>35-44</v>
      </c>
      <c r="AJ6249" s="11">
        <f>YEAR(tbl_LoanData[[#This Row],[Application Date]])</f>
        <v>2025</v>
      </c>
      <c r="AK6249" s="11" t="str">
        <f>TEXT(tbl_LoanData[[#This Row],[Application Date]],"MMMM")</f>
        <v>December</v>
      </c>
      <c r="AL6249" s="12">
        <f>DATE(YEAR(tbl_LoanData[[#This Row],[Application Date]]),MONTH(tbl_LoanData[[#This Row],[Application Date]]),1)</f>
        <v>45992</v>
      </c>
      <c r="AM6249" s="14">
        <f ca="1">IF(AND(tbl_LoanData[[#This Row],[Application Date]]&gt;=EOMONTH(TODAY(),-1)+1,tbl_LoanData[[#This Row],[Application Date]]&lt;=TODAY()),tbl_LoanData[[#This Row],[Loan Amount]],0)</f>
        <v>0</v>
      </c>
      <c r="AN6249" s="14">
        <f>tbl_LoanData[[#This Row],[Amount Paid]]-(Q6249-X6249)</f>
        <v>-805700</v>
      </c>
      <c r="AO6249" s="14">
        <f>IF(tbl_LoanData[[#This Row],[Application Status]]="Approved",1,0)</f>
        <v>0</v>
      </c>
      <c r="AP6249" s="22" t="str">
        <f t="shared" ca="1" si="292"/>
        <v/>
      </c>
      <c r="AQ6249" s="22" t="str">
        <f t="shared" ca="1" si="293"/>
        <v/>
      </c>
    </row>
    <row r="6250" spans="1:43" ht="14.4" customHeight="1" x14ac:dyDescent="0.3">
      <c r="A6250" s="2" t="s">
        <v>9625</v>
      </c>
      <c r="B6250" s="2" t="s">
        <v>9626</v>
      </c>
      <c r="C6250" s="2" t="s">
        <v>331</v>
      </c>
      <c r="D6250" s="2" t="s">
        <v>182</v>
      </c>
      <c r="E6250" s="2" t="s">
        <v>406</v>
      </c>
      <c r="F6250" s="2">
        <v>21</v>
      </c>
      <c r="G6250" s="2" t="s">
        <v>83</v>
      </c>
      <c r="H6250" s="2" t="s">
        <v>224</v>
      </c>
      <c r="I6250" s="2" t="s">
        <v>54</v>
      </c>
      <c r="J6250" s="3">
        <v>46016</v>
      </c>
      <c r="K6250" s="3">
        <v>46019</v>
      </c>
      <c r="L6250" s="2" t="s">
        <v>37</v>
      </c>
      <c r="M6250" s="2" t="s">
        <v>94</v>
      </c>
      <c r="N6250" s="2" t="s">
        <v>436</v>
      </c>
      <c r="O6250" s="4">
        <v>156000</v>
      </c>
      <c r="P6250" s="4">
        <v>18700</v>
      </c>
      <c r="Q6250" s="4">
        <v>137300</v>
      </c>
      <c r="R6250" s="2">
        <v>18</v>
      </c>
      <c r="S6250" s="5">
        <v>10.81</v>
      </c>
      <c r="T6250" s="4">
        <v>8864.6200000000008</v>
      </c>
      <c r="U6250" s="2" t="s">
        <v>73</v>
      </c>
      <c r="V6250" s="2" t="s">
        <v>74</v>
      </c>
      <c r="W6250" s="4">
        <v>62052.34</v>
      </c>
      <c r="X6250" s="4">
        <v>97510.86</v>
      </c>
      <c r="Y6250" s="4">
        <v>159563.20000000001</v>
      </c>
      <c r="Z6250" s="2">
        <v>0</v>
      </c>
      <c r="AA6250" s="2" t="s">
        <v>56</v>
      </c>
      <c r="AB6250" s="2" t="s">
        <v>15727</v>
      </c>
      <c r="AC6250" s="2" t="s">
        <v>213</v>
      </c>
      <c r="AD6250" s="2" t="s">
        <v>76</v>
      </c>
      <c r="AE6250" s="5">
        <v>88.01</v>
      </c>
      <c r="AF6250" s="2">
        <v>0</v>
      </c>
      <c r="AG6250" s="2" t="s">
        <v>77</v>
      </c>
      <c r="AH6250" s="2">
        <v>3</v>
      </c>
      <c r="AI6250" s="6" t="str">
        <f t="shared" si="291"/>
        <v>18-24</v>
      </c>
      <c r="AJ6250" s="11">
        <f>YEAR(tbl_LoanData[[#This Row],[Application Date]])</f>
        <v>2025</v>
      </c>
      <c r="AK6250" s="11" t="str">
        <f>TEXT(tbl_LoanData[[#This Row],[Application Date]],"MMMM")</f>
        <v>December</v>
      </c>
      <c r="AL6250" s="12">
        <f>DATE(YEAR(tbl_LoanData[[#This Row],[Application Date]]),MONTH(tbl_LoanData[[#This Row],[Application Date]]),1)</f>
        <v>45992</v>
      </c>
      <c r="AM6250" s="14">
        <f ca="1">IF(AND(tbl_LoanData[[#This Row],[Application Date]]&gt;=EOMONTH(TODAY(),-1)+1,tbl_LoanData[[#This Row],[Application Date]]&lt;=TODAY()),tbl_LoanData[[#This Row],[Loan Amount]],0)</f>
        <v>0</v>
      </c>
      <c r="AN6250" s="14">
        <f>tbl_LoanData[[#This Row],[Amount Paid]]-(Q6250-X6250)</f>
        <v>22263.199999999997</v>
      </c>
      <c r="AO6250" s="14">
        <f>IF(tbl_LoanData[[#This Row],[Application Status]]="Approved",1,0)</f>
        <v>1</v>
      </c>
      <c r="AP6250" s="22" t="str">
        <f t="shared" ca="1" si="292"/>
        <v/>
      </c>
      <c r="AQ6250" s="22" t="str">
        <f t="shared" ca="1" si="293"/>
        <v/>
      </c>
    </row>
    <row r="6251" spans="1:43" ht="14.4" customHeight="1" x14ac:dyDescent="0.3">
      <c r="A6251" s="2" t="s">
        <v>9681</v>
      </c>
      <c r="B6251" s="2" t="s">
        <v>9682</v>
      </c>
      <c r="C6251" s="2" t="s">
        <v>533</v>
      </c>
      <c r="D6251" s="2" t="s">
        <v>82</v>
      </c>
      <c r="E6251" s="2" t="s">
        <v>150</v>
      </c>
      <c r="F6251" s="2">
        <v>55</v>
      </c>
      <c r="G6251" s="2" t="s">
        <v>83</v>
      </c>
      <c r="H6251" s="2" t="s">
        <v>191</v>
      </c>
      <c r="I6251" s="2" t="s">
        <v>51</v>
      </c>
      <c r="J6251" s="3">
        <v>46022</v>
      </c>
      <c r="K6251" s="3">
        <v>46029</v>
      </c>
      <c r="L6251" s="2" t="s">
        <v>37</v>
      </c>
      <c r="M6251" s="2" t="s">
        <v>199</v>
      </c>
      <c r="N6251" s="2" t="s">
        <v>319</v>
      </c>
      <c r="O6251" s="4">
        <v>219000</v>
      </c>
      <c r="P6251" s="4">
        <v>33600</v>
      </c>
      <c r="Q6251" s="4">
        <v>185400</v>
      </c>
      <c r="R6251" s="2">
        <v>48</v>
      </c>
      <c r="S6251" s="5">
        <v>13.05</v>
      </c>
      <c r="T6251" s="4">
        <v>5878.72</v>
      </c>
      <c r="U6251" s="2" t="s">
        <v>73</v>
      </c>
      <c r="V6251" s="2" t="s">
        <v>74</v>
      </c>
      <c r="W6251" s="4">
        <v>41151.040000000001</v>
      </c>
      <c r="X6251" s="4">
        <v>241027.76</v>
      </c>
      <c r="Y6251" s="4">
        <v>282178.8</v>
      </c>
      <c r="Z6251" s="2">
        <v>0</v>
      </c>
      <c r="AA6251" s="2" t="s">
        <v>56</v>
      </c>
      <c r="AB6251" s="2" t="s">
        <v>15734</v>
      </c>
      <c r="AC6251" s="2" t="s">
        <v>332</v>
      </c>
      <c r="AD6251" s="2" t="s">
        <v>76</v>
      </c>
      <c r="AE6251" s="5">
        <v>84.66</v>
      </c>
      <c r="AF6251" s="2">
        <v>0</v>
      </c>
      <c r="AG6251" s="2" t="s">
        <v>77</v>
      </c>
      <c r="AH6251" s="2">
        <v>7</v>
      </c>
      <c r="AI6251" s="6" t="str">
        <f t="shared" si="291"/>
        <v>55-64</v>
      </c>
      <c r="AJ6251" s="11">
        <f>YEAR(tbl_LoanData[[#This Row],[Application Date]])</f>
        <v>2025</v>
      </c>
      <c r="AK6251" s="11" t="str">
        <f>TEXT(tbl_LoanData[[#This Row],[Application Date]],"MMMM")</f>
        <v>December</v>
      </c>
      <c r="AL6251" s="12">
        <f>DATE(YEAR(tbl_LoanData[[#This Row],[Application Date]]),MONTH(tbl_LoanData[[#This Row],[Application Date]]),1)</f>
        <v>45992</v>
      </c>
      <c r="AM6251" s="14">
        <f ca="1">IF(AND(tbl_LoanData[[#This Row],[Application Date]]&gt;=EOMONTH(TODAY(),-1)+1,tbl_LoanData[[#This Row],[Application Date]]&lt;=TODAY()),tbl_LoanData[[#This Row],[Loan Amount]],0)</f>
        <v>0</v>
      </c>
      <c r="AN6251" s="14">
        <f>tbl_LoanData[[#This Row],[Amount Paid]]-(Q6251-X6251)</f>
        <v>96778.800000000017</v>
      </c>
      <c r="AO6251" s="14">
        <f>IF(tbl_LoanData[[#This Row],[Application Status]]="Approved",1,0)</f>
        <v>1</v>
      </c>
      <c r="AP6251" s="22" t="str">
        <f t="shared" ca="1" si="292"/>
        <v/>
      </c>
      <c r="AQ6251" s="22" t="str">
        <f t="shared" ca="1" si="293"/>
        <v/>
      </c>
    </row>
    <row r="6252" spans="1:43" ht="14.4" customHeight="1" x14ac:dyDescent="0.3">
      <c r="A6252" s="2" t="s">
        <v>9735</v>
      </c>
      <c r="B6252" s="2" t="s">
        <v>9736</v>
      </c>
      <c r="C6252" s="2" t="s">
        <v>240</v>
      </c>
      <c r="D6252" s="2" t="s">
        <v>91</v>
      </c>
      <c r="E6252" s="2" t="s">
        <v>540</v>
      </c>
      <c r="F6252" s="2">
        <v>39</v>
      </c>
      <c r="G6252" s="2" t="s">
        <v>83</v>
      </c>
      <c r="H6252" s="2" t="s">
        <v>172</v>
      </c>
      <c r="I6252" s="2" t="s">
        <v>45</v>
      </c>
      <c r="J6252" s="3">
        <v>46014</v>
      </c>
      <c r="K6252" s="3">
        <v>46017</v>
      </c>
      <c r="L6252" s="2" t="s">
        <v>37</v>
      </c>
      <c r="M6252" s="2" t="s">
        <v>260</v>
      </c>
      <c r="N6252" s="2" t="s">
        <v>261</v>
      </c>
      <c r="O6252" s="4">
        <v>169000</v>
      </c>
      <c r="P6252" s="4">
        <v>22100</v>
      </c>
      <c r="Q6252" s="4">
        <v>146900</v>
      </c>
      <c r="R6252" s="2">
        <v>60</v>
      </c>
      <c r="S6252" s="5">
        <v>14.3</v>
      </c>
      <c r="T6252" s="4">
        <v>4198.8900000000003</v>
      </c>
      <c r="U6252" s="2" t="s">
        <v>73</v>
      </c>
      <c r="V6252" s="2" t="s">
        <v>74</v>
      </c>
      <c r="W6252" s="4">
        <v>25193.34</v>
      </c>
      <c r="X6252" s="4">
        <v>226740.16</v>
      </c>
      <c r="Y6252" s="4">
        <v>251933.5</v>
      </c>
      <c r="Z6252" s="2">
        <v>31</v>
      </c>
      <c r="AA6252" s="2" t="s">
        <v>58</v>
      </c>
      <c r="AB6252" s="2" t="s">
        <v>15734</v>
      </c>
      <c r="AC6252" s="2" t="s">
        <v>121</v>
      </c>
      <c r="AD6252" s="2" t="s">
        <v>76</v>
      </c>
      <c r="AE6252" s="5">
        <v>86.92</v>
      </c>
      <c r="AF6252" s="2">
        <v>1</v>
      </c>
      <c r="AG6252" s="2" t="s">
        <v>15718</v>
      </c>
      <c r="AH6252" s="2">
        <v>3</v>
      </c>
      <c r="AI6252" s="6" t="str">
        <f t="shared" si="291"/>
        <v>35-44</v>
      </c>
      <c r="AJ6252" s="11">
        <f>YEAR(tbl_LoanData[[#This Row],[Application Date]])</f>
        <v>2025</v>
      </c>
      <c r="AK6252" s="11" t="str">
        <f>TEXT(tbl_LoanData[[#This Row],[Application Date]],"MMMM")</f>
        <v>December</v>
      </c>
      <c r="AL6252" s="12">
        <f>DATE(YEAR(tbl_LoanData[[#This Row],[Application Date]]),MONTH(tbl_LoanData[[#This Row],[Application Date]]),1)</f>
        <v>45992</v>
      </c>
      <c r="AM6252" s="14">
        <f ca="1">IF(AND(tbl_LoanData[[#This Row],[Application Date]]&gt;=EOMONTH(TODAY(),-1)+1,tbl_LoanData[[#This Row],[Application Date]]&lt;=TODAY()),tbl_LoanData[[#This Row],[Loan Amount]],0)</f>
        <v>0</v>
      </c>
      <c r="AN6252" s="14">
        <f>tbl_LoanData[[#This Row],[Amount Paid]]-(Q6252-X6252)</f>
        <v>105033.5</v>
      </c>
      <c r="AO6252" s="14">
        <f>IF(tbl_LoanData[[#This Row],[Application Status]]="Approved",1,0)</f>
        <v>1</v>
      </c>
      <c r="AP6252" s="22" t="str">
        <f t="shared" ca="1" si="292"/>
        <v/>
      </c>
      <c r="AQ6252" s="22" t="str">
        <f t="shared" ca="1" si="293"/>
        <v/>
      </c>
    </row>
    <row r="6253" spans="1:43" ht="14.4" customHeight="1" x14ac:dyDescent="0.3">
      <c r="A6253" s="2" t="s">
        <v>9737</v>
      </c>
      <c r="B6253" s="2" t="s">
        <v>9738</v>
      </c>
      <c r="C6253" s="2" t="s">
        <v>216</v>
      </c>
      <c r="D6253" s="2" t="s">
        <v>311</v>
      </c>
      <c r="E6253" s="2" t="s">
        <v>232</v>
      </c>
      <c r="F6253" s="2">
        <v>39</v>
      </c>
      <c r="G6253" s="2" t="s">
        <v>83</v>
      </c>
      <c r="H6253" s="2" t="s">
        <v>516</v>
      </c>
      <c r="I6253" s="2" t="s">
        <v>53</v>
      </c>
      <c r="J6253" s="3">
        <v>46017</v>
      </c>
      <c r="K6253" s="3">
        <v>46022</v>
      </c>
      <c r="L6253" s="2" t="s">
        <v>40</v>
      </c>
      <c r="M6253" s="2" t="s">
        <v>157</v>
      </c>
      <c r="N6253" s="2" t="s">
        <v>299</v>
      </c>
      <c r="O6253" s="4">
        <v>781000</v>
      </c>
      <c r="P6253" s="4">
        <v>197400</v>
      </c>
      <c r="Q6253" s="4">
        <v>583600</v>
      </c>
      <c r="R6253" s="2">
        <v>24</v>
      </c>
      <c r="S6253" s="5">
        <v>11.21</v>
      </c>
      <c r="T6253" s="4">
        <v>29768.46</v>
      </c>
      <c r="U6253" s="2" t="s">
        <v>73</v>
      </c>
      <c r="V6253" s="2" t="s">
        <v>74</v>
      </c>
      <c r="W6253" s="4">
        <v>178610.76</v>
      </c>
      <c r="X6253" s="4">
        <v>535832.36</v>
      </c>
      <c r="Y6253" s="4">
        <v>714443.12</v>
      </c>
      <c r="Z6253" s="2">
        <v>29</v>
      </c>
      <c r="AA6253" s="2" t="s">
        <v>57</v>
      </c>
      <c r="AB6253" s="2" t="s">
        <v>15731</v>
      </c>
      <c r="AC6253" s="2" t="s">
        <v>146</v>
      </c>
      <c r="AD6253" s="2" t="s">
        <v>76</v>
      </c>
      <c r="AE6253" s="5">
        <v>74.72</v>
      </c>
      <c r="AF6253" s="2">
        <v>1</v>
      </c>
      <c r="AG6253" s="2" t="s">
        <v>77</v>
      </c>
      <c r="AH6253" s="2">
        <v>5</v>
      </c>
      <c r="AI6253" s="6" t="str">
        <f t="shared" si="291"/>
        <v>35-44</v>
      </c>
      <c r="AJ6253" s="11">
        <f>YEAR(tbl_LoanData[[#This Row],[Application Date]])</f>
        <v>2025</v>
      </c>
      <c r="AK6253" s="11" t="str">
        <f>TEXT(tbl_LoanData[[#This Row],[Application Date]],"MMMM")</f>
        <v>December</v>
      </c>
      <c r="AL6253" s="12">
        <f>DATE(YEAR(tbl_LoanData[[#This Row],[Application Date]]),MONTH(tbl_LoanData[[#This Row],[Application Date]]),1)</f>
        <v>45992</v>
      </c>
      <c r="AM6253" s="14">
        <f ca="1">IF(AND(tbl_LoanData[[#This Row],[Application Date]]&gt;=EOMONTH(TODAY(),-1)+1,tbl_LoanData[[#This Row],[Application Date]]&lt;=TODAY()),tbl_LoanData[[#This Row],[Loan Amount]],0)</f>
        <v>0</v>
      </c>
      <c r="AN6253" s="14">
        <f>tbl_LoanData[[#This Row],[Amount Paid]]-(Q6253-X6253)</f>
        <v>130843.12</v>
      </c>
      <c r="AO6253" s="14">
        <f>IF(tbl_LoanData[[#This Row],[Application Status]]="Approved",1,0)</f>
        <v>1</v>
      </c>
      <c r="AP6253" s="22" t="str">
        <f t="shared" ca="1" si="292"/>
        <v/>
      </c>
      <c r="AQ6253" s="22" t="str">
        <f t="shared" ca="1" si="293"/>
        <v/>
      </c>
    </row>
    <row r="6254" spans="1:43" ht="14.4" customHeight="1" x14ac:dyDescent="0.3">
      <c r="A6254" s="2" t="s">
        <v>9739</v>
      </c>
      <c r="B6254" s="2" t="s">
        <v>9740</v>
      </c>
      <c r="C6254" s="2" t="s">
        <v>281</v>
      </c>
      <c r="D6254" s="2" t="s">
        <v>161</v>
      </c>
      <c r="E6254" s="2" t="s">
        <v>540</v>
      </c>
      <c r="F6254" s="2">
        <v>29</v>
      </c>
      <c r="G6254" s="2" t="s">
        <v>83</v>
      </c>
      <c r="H6254" s="2" t="s">
        <v>372</v>
      </c>
      <c r="I6254" s="2" t="s">
        <v>43</v>
      </c>
      <c r="J6254" s="3">
        <v>46020</v>
      </c>
      <c r="K6254" s="3">
        <v>46041</v>
      </c>
      <c r="L6254" s="2" t="s">
        <v>39</v>
      </c>
      <c r="M6254" s="2" t="s">
        <v>127</v>
      </c>
      <c r="N6254" s="2" t="s">
        <v>195</v>
      </c>
      <c r="O6254" s="4">
        <v>2382000</v>
      </c>
      <c r="P6254" s="4">
        <v>424600</v>
      </c>
      <c r="Q6254" s="4">
        <v>1957400</v>
      </c>
      <c r="R6254" s="2">
        <v>36</v>
      </c>
      <c r="S6254" s="5">
        <v>7.74</v>
      </c>
      <c r="T6254" s="4">
        <v>66997.45</v>
      </c>
      <c r="U6254" s="2" t="s">
        <v>73</v>
      </c>
      <c r="V6254" s="2" t="s">
        <v>74</v>
      </c>
      <c r="W6254" s="4">
        <v>468982.15</v>
      </c>
      <c r="X6254" s="4">
        <v>1942926.13</v>
      </c>
      <c r="Y6254" s="4">
        <v>2411908.2799999998</v>
      </c>
      <c r="Z6254" s="2">
        <v>0</v>
      </c>
      <c r="AA6254" s="2" t="s">
        <v>56</v>
      </c>
      <c r="AB6254" s="2" t="s">
        <v>15736</v>
      </c>
      <c r="AC6254" s="2" t="s">
        <v>121</v>
      </c>
      <c r="AD6254" s="2" t="s">
        <v>76</v>
      </c>
      <c r="AE6254" s="5">
        <v>82.17</v>
      </c>
      <c r="AF6254" s="2">
        <v>0</v>
      </c>
      <c r="AG6254" s="2" t="s">
        <v>77</v>
      </c>
      <c r="AH6254" s="2">
        <v>21</v>
      </c>
      <c r="AI6254" s="6" t="str">
        <f t="shared" si="291"/>
        <v>25-34</v>
      </c>
      <c r="AJ6254" s="11">
        <f>YEAR(tbl_LoanData[[#This Row],[Application Date]])</f>
        <v>2025</v>
      </c>
      <c r="AK6254" s="11" t="str">
        <f>TEXT(tbl_LoanData[[#This Row],[Application Date]],"MMMM")</f>
        <v>December</v>
      </c>
      <c r="AL6254" s="12">
        <f>DATE(YEAR(tbl_LoanData[[#This Row],[Application Date]]),MONTH(tbl_LoanData[[#This Row],[Application Date]]),1)</f>
        <v>45992</v>
      </c>
      <c r="AM6254" s="14">
        <f ca="1">IF(AND(tbl_LoanData[[#This Row],[Application Date]]&gt;=EOMONTH(TODAY(),-1)+1,tbl_LoanData[[#This Row],[Application Date]]&lt;=TODAY()),tbl_LoanData[[#This Row],[Loan Amount]],0)</f>
        <v>0</v>
      </c>
      <c r="AN6254" s="14">
        <f>tbl_LoanData[[#This Row],[Amount Paid]]-(Q6254-X6254)</f>
        <v>454508.27999999991</v>
      </c>
      <c r="AO6254" s="14">
        <f>IF(tbl_LoanData[[#This Row],[Application Status]]="Approved",1,0)</f>
        <v>1</v>
      </c>
      <c r="AP6254" s="22" t="str">
        <f t="shared" ca="1" si="292"/>
        <v/>
      </c>
      <c r="AQ6254" s="22" t="str">
        <f t="shared" ca="1" si="293"/>
        <v/>
      </c>
    </row>
    <row r="6255" spans="1:43" ht="14.4" customHeight="1" x14ac:dyDescent="0.3">
      <c r="A6255" s="2" t="s">
        <v>9795</v>
      </c>
      <c r="B6255" s="2" t="s">
        <v>9796</v>
      </c>
      <c r="C6255" s="2" t="s">
        <v>599</v>
      </c>
      <c r="D6255" s="2" t="s">
        <v>91</v>
      </c>
      <c r="E6255" s="2" t="s">
        <v>165</v>
      </c>
      <c r="F6255" s="2">
        <v>41</v>
      </c>
      <c r="G6255" s="2" t="s">
        <v>83</v>
      </c>
      <c r="H6255" s="2" t="s">
        <v>269</v>
      </c>
      <c r="I6255" s="2" t="s">
        <v>46</v>
      </c>
      <c r="J6255" s="3">
        <v>46012</v>
      </c>
      <c r="K6255" s="3">
        <v>46024</v>
      </c>
      <c r="L6255" s="2" t="s">
        <v>40</v>
      </c>
      <c r="M6255" s="2" t="s">
        <v>71</v>
      </c>
      <c r="N6255" s="2" t="s">
        <v>137</v>
      </c>
      <c r="O6255" s="4">
        <v>1526000</v>
      </c>
      <c r="P6255" s="4">
        <v>258700</v>
      </c>
      <c r="Q6255" s="4">
        <v>1267300</v>
      </c>
      <c r="R6255" s="2">
        <v>48</v>
      </c>
      <c r="S6255" s="5">
        <v>5.41</v>
      </c>
      <c r="T6255" s="4">
        <v>32115.49</v>
      </c>
      <c r="U6255" s="2" t="s">
        <v>73</v>
      </c>
      <c r="V6255" s="2" t="s">
        <v>74</v>
      </c>
      <c r="W6255" s="4">
        <v>224808.43</v>
      </c>
      <c r="X6255" s="4">
        <v>1316735.29</v>
      </c>
      <c r="Y6255" s="4">
        <v>1541543.72</v>
      </c>
      <c r="Z6255" s="2">
        <v>0</v>
      </c>
      <c r="AA6255" s="2" t="s">
        <v>56</v>
      </c>
      <c r="AB6255" s="2" t="s">
        <v>15730</v>
      </c>
      <c r="AC6255" s="2" t="s">
        <v>213</v>
      </c>
      <c r="AD6255" s="2" t="s">
        <v>76</v>
      </c>
      <c r="AE6255" s="5">
        <v>83.05</v>
      </c>
      <c r="AF6255" s="2">
        <v>0</v>
      </c>
      <c r="AG6255" s="2" t="s">
        <v>77</v>
      </c>
      <c r="AH6255" s="2">
        <v>12</v>
      </c>
      <c r="AI6255" s="6" t="str">
        <f t="shared" si="291"/>
        <v>35-44</v>
      </c>
      <c r="AJ6255" s="11">
        <f>YEAR(tbl_LoanData[[#This Row],[Application Date]])</f>
        <v>2025</v>
      </c>
      <c r="AK6255" s="11" t="str">
        <f>TEXT(tbl_LoanData[[#This Row],[Application Date]],"MMMM")</f>
        <v>December</v>
      </c>
      <c r="AL6255" s="12">
        <f>DATE(YEAR(tbl_LoanData[[#This Row],[Application Date]]),MONTH(tbl_LoanData[[#This Row],[Application Date]]),1)</f>
        <v>45992</v>
      </c>
      <c r="AM6255" s="14">
        <f ca="1">IF(AND(tbl_LoanData[[#This Row],[Application Date]]&gt;=EOMONTH(TODAY(),-1)+1,tbl_LoanData[[#This Row],[Application Date]]&lt;=TODAY()),tbl_LoanData[[#This Row],[Loan Amount]],0)</f>
        <v>0</v>
      </c>
      <c r="AN6255" s="14">
        <f>tbl_LoanData[[#This Row],[Amount Paid]]-(Q6255-X6255)</f>
        <v>274243.72000000003</v>
      </c>
      <c r="AO6255" s="14">
        <f>IF(tbl_LoanData[[#This Row],[Application Status]]="Approved",1,0)</f>
        <v>1</v>
      </c>
      <c r="AP6255" s="22" t="str">
        <f t="shared" ca="1" si="292"/>
        <v/>
      </c>
      <c r="AQ6255" s="22" t="str">
        <f t="shared" ca="1" si="293"/>
        <v/>
      </c>
    </row>
    <row r="6256" spans="1:43" ht="14.4" customHeight="1" x14ac:dyDescent="0.3">
      <c r="A6256" s="2" t="s">
        <v>9941</v>
      </c>
      <c r="B6256" s="2" t="s">
        <v>9942</v>
      </c>
      <c r="C6256" s="2" t="s">
        <v>292</v>
      </c>
      <c r="D6256" s="2" t="s">
        <v>91</v>
      </c>
      <c r="E6256" s="2" t="s">
        <v>183</v>
      </c>
      <c r="F6256" s="2">
        <v>26</v>
      </c>
      <c r="G6256" s="2" t="s">
        <v>83</v>
      </c>
      <c r="H6256" s="2" t="s">
        <v>156</v>
      </c>
      <c r="I6256" s="2" t="s">
        <v>45</v>
      </c>
      <c r="J6256" s="3">
        <v>45997</v>
      </c>
      <c r="K6256" s="3">
        <v>46014</v>
      </c>
      <c r="L6256" s="2" t="s">
        <v>40</v>
      </c>
      <c r="M6256" s="2" t="s">
        <v>94</v>
      </c>
      <c r="N6256" s="2" t="s">
        <v>95</v>
      </c>
      <c r="O6256" s="4">
        <v>1196000</v>
      </c>
      <c r="P6256" s="4">
        <v>169900</v>
      </c>
      <c r="Q6256" s="4">
        <v>1026100</v>
      </c>
      <c r="R6256" s="2">
        <v>48</v>
      </c>
      <c r="S6256" s="5">
        <v>10.6</v>
      </c>
      <c r="T6256" s="4">
        <v>30440.97</v>
      </c>
      <c r="U6256" s="2" t="s">
        <v>73</v>
      </c>
      <c r="V6256" s="2" t="s">
        <v>74</v>
      </c>
      <c r="W6256" s="4">
        <v>213086.79</v>
      </c>
      <c r="X6256" s="4">
        <v>1248079.6100000001</v>
      </c>
      <c r="Y6256" s="4">
        <v>1461166.4</v>
      </c>
      <c r="Z6256" s="2">
        <v>0</v>
      </c>
      <c r="AA6256" s="2" t="s">
        <v>56</v>
      </c>
      <c r="AB6256" s="2" t="s">
        <v>15736</v>
      </c>
      <c r="AC6256" s="2" t="s">
        <v>106</v>
      </c>
      <c r="AD6256" s="2" t="s">
        <v>76</v>
      </c>
      <c r="AE6256" s="5">
        <v>85.79</v>
      </c>
      <c r="AF6256" s="2">
        <v>0</v>
      </c>
      <c r="AG6256" s="2" t="s">
        <v>77</v>
      </c>
      <c r="AH6256" s="2">
        <v>17</v>
      </c>
      <c r="AI6256" s="6" t="str">
        <f t="shared" si="291"/>
        <v>25-34</v>
      </c>
      <c r="AJ6256" s="11">
        <f>YEAR(tbl_LoanData[[#This Row],[Application Date]])</f>
        <v>2025</v>
      </c>
      <c r="AK6256" s="11" t="str">
        <f>TEXT(tbl_LoanData[[#This Row],[Application Date]],"MMMM")</f>
        <v>December</v>
      </c>
      <c r="AL6256" s="12">
        <f>DATE(YEAR(tbl_LoanData[[#This Row],[Application Date]]),MONTH(tbl_LoanData[[#This Row],[Application Date]]),1)</f>
        <v>45992</v>
      </c>
      <c r="AM6256" s="14">
        <f ca="1">IF(AND(tbl_LoanData[[#This Row],[Application Date]]&gt;=EOMONTH(TODAY(),-1)+1,tbl_LoanData[[#This Row],[Application Date]]&lt;=TODAY()),tbl_LoanData[[#This Row],[Loan Amount]],0)</f>
        <v>0</v>
      </c>
      <c r="AN6256" s="14">
        <f>tbl_LoanData[[#This Row],[Amount Paid]]-(Q6256-X6256)</f>
        <v>435066.40000000014</v>
      </c>
      <c r="AO6256" s="14">
        <f>IF(tbl_LoanData[[#This Row],[Application Status]]="Approved",1,0)</f>
        <v>1</v>
      </c>
      <c r="AP6256" s="22" t="str">
        <f t="shared" ca="1" si="292"/>
        <v/>
      </c>
      <c r="AQ6256" s="22" t="str">
        <f t="shared" ca="1" si="293"/>
        <v/>
      </c>
    </row>
    <row r="6257" spans="1:43" ht="14.4" customHeight="1" x14ac:dyDescent="0.3">
      <c r="A6257" s="2" t="s">
        <v>10285</v>
      </c>
      <c r="B6257" s="2" t="s">
        <v>10286</v>
      </c>
      <c r="C6257" s="2" t="s">
        <v>223</v>
      </c>
      <c r="D6257" s="2" t="s">
        <v>189</v>
      </c>
      <c r="E6257" s="2" t="s">
        <v>323</v>
      </c>
      <c r="F6257" s="2">
        <v>55</v>
      </c>
      <c r="G6257" s="2" t="s">
        <v>69</v>
      </c>
      <c r="H6257" s="2" t="s">
        <v>143</v>
      </c>
      <c r="I6257" s="2" t="s">
        <v>46</v>
      </c>
      <c r="J6257" s="3">
        <v>46005</v>
      </c>
      <c r="K6257" s="3">
        <v>46023</v>
      </c>
      <c r="L6257" s="2" t="s">
        <v>40</v>
      </c>
      <c r="M6257" s="2" t="s">
        <v>157</v>
      </c>
      <c r="N6257" s="2" t="s">
        <v>328</v>
      </c>
      <c r="O6257" s="4">
        <v>1578000</v>
      </c>
      <c r="P6257" s="4">
        <v>533600</v>
      </c>
      <c r="Q6257" s="4">
        <v>1044400</v>
      </c>
      <c r="R6257" s="2">
        <v>24</v>
      </c>
      <c r="S6257" s="5">
        <v>10.58</v>
      </c>
      <c r="T6257" s="4">
        <v>52724.79</v>
      </c>
      <c r="U6257" s="2" t="s">
        <v>73</v>
      </c>
      <c r="V6257" s="2" t="s">
        <v>74</v>
      </c>
      <c r="W6257" s="4">
        <v>369073.53</v>
      </c>
      <c r="X6257" s="4">
        <v>896321.51</v>
      </c>
      <c r="Y6257" s="4">
        <v>1265395.04</v>
      </c>
      <c r="Z6257" s="2">
        <v>0</v>
      </c>
      <c r="AA6257" s="2" t="s">
        <v>56</v>
      </c>
      <c r="AB6257" s="2" t="s">
        <v>15730</v>
      </c>
      <c r="AC6257" s="2" t="s">
        <v>75</v>
      </c>
      <c r="AD6257" s="2" t="s">
        <v>76</v>
      </c>
      <c r="AE6257" s="5">
        <v>66.19</v>
      </c>
      <c r="AF6257" s="2">
        <v>0</v>
      </c>
      <c r="AG6257" s="2" t="s">
        <v>77</v>
      </c>
      <c r="AH6257" s="2">
        <v>18</v>
      </c>
      <c r="AI6257" s="6" t="str">
        <f t="shared" si="291"/>
        <v>55-64</v>
      </c>
      <c r="AJ6257" s="11">
        <f>YEAR(tbl_LoanData[[#This Row],[Application Date]])</f>
        <v>2025</v>
      </c>
      <c r="AK6257" s="11" t="str">
        <f>TEXT(tbl_LoanData[[#This Row],[Application Date]],"MMMM")</f>
        <v>December</v>
      </c>
      <c r="AL6257" s="12">
        <f>DATE(YEAR(tbl_LoanData[[#This Row],[Application Date]]),MONTH(tbl_LoanData[[#This Row],[Application Date]]),1)</f>
        <v>45992</v>
      </c>
      <c r="AM6257" s="14">
        <f ca="1">IF(AND(tbl_LoanData[[#This Row],[Application Date]]&gt;=EOMONTH(TODAY(),-1)+1,tbl_LoanData[[#This Row],[Application Date]]&lt;=TODAY()),tbl_LoanData[[#This Row],[Loan Amount]],0)</f>
        <v>0</v>
      </c>
      <c r="AN6257" s="14">
        <f>tbl_LoanData[[#This Row],[Amount Paid]]-(Q6257-X6257)</f>
        <v>220995.04000000004</v>
      </c>
      <c r="AO6257" s="14">
        <f>IF(tbl_LoanData[[#This Row],[Application Status]]="Approved",1,0)</f>
        <v>1</v>
      </c>
      <c r="AP6257" s="22" t="str">
        <f t="shared" ca="1" si="292"/>
        <v/>
      </c>
      <c r="AQ6257" s="22" t="str">
        <f t="shared" ca="1" si="293"/>
        <v/>
      </c>
    </row>
    <row r="6258" spans="1:43" ht="14.4" customHeight="1" x14ac:dyDescent="0.3">
      <c r="A6258" s="2" t="s">
        <v>10575</v>
      </c>
      <c r="B6258" s="2" t="s">
        <v>10576</v>
      </c>
      <c r="C6258" s="2" t="s">
        <v>868</v>
      </c>
      <c r="D6258" s="2" t="s">
        <v>209</v>
      </c>
      <c r="E6258" s="2" t="s">
        <v>135</v>
      </c>
      <c r="F6258" s="2">
        <v>60</v>
      </c>
      <c r="G6258" s="2" t="s">
        <v>69</v>
      </c>
      <c r="H6258" s="2" t="s">
        <v>285</v>
      </c>
      <c r="I6258" s="2" t="s">
        <v>55</v>
      </c>
      <c r="J6258" s="3">
        <v>46008</v>
      </c>
      <c r="K6258" s="3">
        <v>46017</v>
      </c>
      <c r="L6258" s="2" t="s">
        <v>40</v>
      </c>
      <c r="M6258" s="2" t="s">
        <v>157</v>
      </c>
      <c r="N6258" s="2" t="s">
        <v>299</v>
      </c>
      <c r="O6258" s="4">
        <v>1136000</v>
      </c>
      <c r="P6258" s="4">
        <v>442900</v>
      </c>
      <c r="Q6258" s="4">
        <v>693100</v>
      </c>
      <c r="R6258" s="2">
        <v>60</v>
      </c>
      <c r="S6258" s="5">
        <v>12.51</v>
      </c>
      <c r="T6258" s="4">
        <v>18777.23</v>
      </c>
      <c r="U6258" s="2" t="s">
        <v>73</v>
      </c>
      <c r="V6258" s="2" t="s">
        <v>74</v>
      </c>
      <c r="W6258" s="4">
        <v>131440.60999999999</v>
      </c>
      <c r="X6258" s="4">
        <v>995193.44</v>
      </c>
      <c r="Y6258" s="4">
        <v>1126634.05</v>
      </c>
      <c r="Z6258" s="2">
        <v>0</v>
      </c>
      <c r="AA6258" s="2" t="s">
        <v>56</v>
      </c>
      <c r="AB6258" s="2" t="s">
        <v>15729</v>
      </c>
      <c r="AC6258" s="2" t="s">
        <v>121</v>
      </c>
      <c r="AD6258" s="2" t="s">
        <v>76</v>
      </c>
      <c r="AE6258" s="5">
        <v>61.01</v>
      </c>
      <c r="AF6258" s="2">
        <v>0</v>
      </c>
      <c r="AG6258" s="2" t="s">
        <v>77</v>
      </c>
      <c r="AH6258" s="2">
        <v>9</v>
      </c>
      <c r="AI6258" s="6" t="str">
        <f t="shared" si="291"/>
        <v>55-64</v>
      </c>
      <c r="AJ6258" s="11">
        <f>YEAR(tbl_LoanData[[#This Row],[Application Date]])</f>
        <v>2025</v>
      </c>
      <c r="AK6258" s="11" t="str">
        <f>TEXT(tbl_LoanData[[#This Row],[Application Date]],"MMMM")</f>
        <v>December</v>
      </c>
      <c r="AL6258" s="12">
        <f>DATE(YEAR(tbl_LoanData[[#This Row],[Application Date]]),MONTH(tbl_LoanData[[#This Row],[Application Date]]),1)</f>
        <v>45992</v>
      </c>
      <c r="AM6258" s="14">
        <f ca="1">IF(AND(tbl_LoanData[[#This Row],[Application Date]]&gt;=EOMONTH(TODAY(),-1)+1,tbl_LoanData[[#This Row],[Application Date]]&lt;=TODAY()),tbl_LoanData[[#This Row],[Loan Amount]],0)</f>
        <v>0</v>
      </c>
      <c r="AN6258" s="14">
        <f>tbl_LoanData[[#This Row],[Amount Paid]]-(Q6258-X6258)</f>
        <v>433534.04999999993</v>
      </c>
      <c r="AO6258" s="14">
        <f>IF(tbl_LoanData[[#This Row],[Application Status]]="Approved",1,0)</f>
        <v>1</v>
      </c>
      <c r="AP6258" s="22" t="str">
        <f t="shared" ca="1" si="292"/>
        <v/>
      </c>
      <c r="AQ6258" s="22" t="str">
        <f t="shared" ca="1" si="293"/>
        <v/>
      </c>
    </row>
    <row r="6259" spans="1:43" ht="14.4" customHeight="1" x14ac:dyDescent="0.3">
      <c r="A6259" s="2" t="s">
        <v>10657</v>
      </c>
      <c r="B6259" s="2" t="s">
        <v>10658</v>
      </c>
      <c r="C6259" s="2" t="s">
        <v>432</v>
      </c>
      <c r="D6259" s="2" t="s">
        <v>311</v>
      </c>
      <c r="E6259" s="2" t="s">
        <v>92</v>
      </c>
      <c r="F6259" s="2">
        <v>50</v>
      </c>
      <c r="G6259" s="2" t="s">
        <v>69</v>
      </c>
      <c r="H6259" s="2" t="s">
        <v>273</v>
      </c>
      <c r="I6259" s="2" t="s">
        <v>45</v>
      </c>
      <c r="J6259" s="3">
        <v>46006</v>
      </c>
      <c r="K6259" s="3">
        <v>46019</v>
      </c>
      <c r="L6259" s="2" t="s">
        <v>36</v>
      </c>
      <c r="M6259" s="2" t="s">
        <v>94</v>
      </c>
      <c r="N6259" s="2" t="s">
        <v>212</v>
      </c>
      <c r="O6259" s="4">
        <v>904000</v>
      </c>
      <c r="P6259" s="4">
        <v>255900</v>
      </c>
      <c r="Q6259" s="4">
        <v>648100</v>
      </c>
      <c r="R6259" s="2">
        <v>24</v>
      </c>
      <c r="S6259" s="5">
        <v>12.04</v>
      </c>
      <c r="T6259" s="4">
        <v>33506.769999999997</v>
      </c>
      <c r="U6259" s="2" t="s">
        <v>73</v>
      </c>
      <c r="V6259" s="2" t="s">
        <v>74</v>
      </c>
      <c r="W6259" s="4">
        <v>234547.39</v>
      </c>
      <c r="X6259" s="4">
        <v>569615.09</v>
      </c>
      <c r="Y6259" s="4">
        <v>804162.48</v>
      </c>
      <c r="Z6259" s="2">
        <v>0</v>
      </c>
      <c r="AA6259" s="2" t="s">
        <v>56</v>
      </c>
      <c r="AB6259" s="2" t="s">
        <v>15731</v>
      </c>
      <c r="AC6259" s="2" t="s">
        <v>332</v>
      </c>
      <c r="AD6259" s="2" t="s">
        <v>76</v>
      </c>
      <c r="AE6259" s="5">
        <v>71.69</v>
      </c>
      <c r="AF6259" s="2">
        <v>0</v>
      </c>
      <c r="AG6259" s="2" t="s">
        <v>77</v>
      </c>
      <c r="AH6259" s="2">
        <v>13</v>
      </c>
      <c r="AI6259" s="6" t="str">
        <f t="shared" si="291"/>
        <v>45-54</v>
      </c>
      <c r="AJ6259" s="11">
        <f>YEAR(tbl_LoanData[[#This Row],[Application Date]])</f>
        <v>2025</v>
      </c>
      <c r="AK6259" s="11" t="str">
        <f>TEXT(tbl_LoanData[[#This Row],[Application Date]],"MMMM")</f>
        <v>December</v>
      </c>
      <c r="AL6259" s="12">
        <f>DATE(YEAR(tbl_LoanData[[#This Row],[Application Date]]),MONTH(tbl_LoanData[[#This Row],[Application Date]]),1)</f>
        <v>45992</v>
      </c>
      <c r="AM6259" s="14">
        <f ca="1">IF(AND(tbl_LoanData[[#This Row],[Application Date]]&gt;=EOMONTH(TODAY(),-1)+1,tbl_LoanData[[#This Row],[Application Date]]&lt;=TODAY()),tbl_LoanData[[#This Row],[Loan Amount]],0)</f>
        <v>0</v>
      </c>
      <c r="AN6259" s="14">
        <f>tbl_LoanData[[#This Row],[Amount Paid]]-(Q6259-X6259)</f>
        <v>156062.47999999998</v>
      </c>
      <c r="AO6259" s="14">
        <f>IF(tbl_LoanData[[#This Row],[Application Status]]="Approved",1,0)</f>
        <v>1</v>
      </c>
      <c r="AP6259" s="22" t="str">
        <f t="shared" ca="1" si="292"/>
        <v/>
      </c>
      <c r="AQ6259" s="22" t="str">
        <f t="shared" ca="1" si="293"/>
        <v/>
      </c>
    </row>
    <row r="6260" spans="1:43" x14ac:dyDescent="0.3">
      <c r="A6260" s="2" t="s">
        <v>10725</v>
      </c>
      <c r="B6260" s="2" t="s">
        <v>10726</v>
      </c>
      <c r="C6260" s="2" t="s">
        <v>356</v>
      </c>
      <c r="D6260" s="2" t="s">
        <v>102</v>
      </c>
      <c r="E6260" s="2" t="s">
        <v>465</v>
      </c>
      <c r="F6260" s="2">
        <v>38</v>
      </c>
      <c r="G6260" s="2" t="s">
        <v>69</v>
      </c>
      <c r="H6260" s="2" t="s">
        <v>126</v>
      </c>
      <c r="I6260" s="2" t="s">
        <v>44</v>
      </c>
      <c r="J6260" s="3">
        <v>46014</v>
      </c>
      <c r="K6260" s="3">
        <v>46020</v>
      </c>
      <c r="L6260" s="2" t="s">
        <v>39</v>
      </c>
      <c r="M6260" s="2" t="s">
        <v>127</v>
      </c>
      <c r="N6260" s="2" t="s">
        <v>195</v>
      </c>
      <c r="O6260" s="4">
        <v>1934000</v>
      </c>
      <c r="P6260" s="4">
        <v>758900</v>
      </c>
      <c r="Q6260" s="4">
        <v>1175100</v>
      </c>
      <c r="R6260" s="2">
        <v>18</v>
      </c>
      <c r="S6260" s="5">
        <v>8.5500000000000007</v>
      </c>
      <c r="T6260" s="4">
        <v>73655.92</v>
      </c>
      <c r="U6260" s="2" t="s">
        <v>73</v>
      </c>
      <c r="V6260" s="2" t="s">
        <v>74</v>
      </c>
      <c r="W6260" s="4">
        <v>515591.44</v>
      </c>
      <c r="X6260" s="4">
        <v>810215.14</v>
      </c>
      <c r="Y6260" s="4">
        <v>1325806.58</v>
      </c>
      <c r="Z6260" s="2">
        <v>0</v>
      </c>
      <c r="AA6260" s="2" t="s">
        <v>56</v>
      </c>
      <c r="AB6260" s="2" t="s">
        <v>15729</v>
      </c>
      <c r="AC6260" s="2" t="s">
        <v>106</v>
      </c>
      <c r="AD6260" s="2" t="s">
        <v>76</v>
      </c>
      <c r="AE6260" s="5">
        <v>60.76</v>
      </c>
      <c r="AF6260" s="2">
        <v>0</v>
      </c>
      <c r="AG6260" s="2" t="s">
        <v>77</v>
      </c>
      <c r="AH6260" s="2">
        <v>6</v>
      </c>
      <c r="AI6260" s="6" t="str">
        <f t="shared" si="291"/>
        <v>35-44</v>
      </c>
      <c r="AJ6260" s="11">
        <f>YEAR(tbl_LoanData[[#This Row],[Application Date]])</f>
        <v>2025</v>
      </c>
      <c r="AK6260" s="11" t="str">
        <f>TEXT(tbl_LoanData[[#This Row],[Application Date]],"MMMM")</f>
        <v>December</v>
      </c>
      <c r="AL6260" s="12">
        <f>DATE(YEAR(tbl_LoanData[[#This Row],[Application Date]]),MONTH(tbl_LoanData[[#This Row],[Application Date]]),1)</f>
        <v>45992</v>
      </c>
      <c r="AM6260" s="14">
        <f ca="1">IF(AND(tbl_LoanData[[#This Row],[Application Date]]&gt;=EOMONTH(TODAY(),-1)+1,tbl_LoanData[[#This Row],[Application Date]]&lt;=TODAY()),tbl_LoanData[[#This Row],[Loan Amount]],0)</f>
        <v>0</v>
      </c>
      <c r="AN6260" s="14">
        <f>tbl_LoanData[[#This Row],[Amount Paid]]-(Q6260-X6260)</f>
        <v>150706.58000000002</v>
      </c>
      <c r="AO6260" s="14">
        <f>IF(tbl_LoanData[[#This Row],[Application Status]]="Approved",1,0)</f>
        <v>1</v>
      </c>
      <c r="AP6260" s="22" t="str">
        <f t="shared" ca="1" si="292"/>
        <v/>
      </c>
      <c r="AQ6260" s="22" t="str">
        <f t="shared" ca="1" si="293"/>
        <v/>
      </c>
    </row>
    <row r="6261" spans="1:43" ht="14.4" customHeight="1" x14ac:dyDescent="0.3">
      <c r="A6261" s="2" t="s">
        <v>10739</v>
      </c>
      <c r="B6261" s="2" t="s">
        <v>10740</v>
      </c>
      <c r="C6261" s="2" t="s">
        <v>317</v>
      </c>
      <c r="D6261" s="2" t="s">
        <v>204</v>
      </c>
      <c r="E6261" s="2" t="s">
        <v>81</v>
      </c>
      <c r="F6261" s="2">
        <v>48</v>
      </c>
      <c r="G6261" s="2" t="s">
        <v>83</v>
      </c>
      <c r="H6261" s="2" t="s">
        <v>372</v>
      </c>
      <c r="I6261" s="2" t="s">
        <v>43</v>
      </c>
      <c r="J6261" s="3">
        <v>45993</v>
      </c>
      <c r="K6261" s="3">
        <v>45997</v>
      </c>
      <c r="L6261" s="2" t="s">
        <v>37</v>
      </c>
      <c r="M6261" s="2" t="s">
        <v>94</v>
      </c>
      <c r="N6261" s="2" t="s">
        <v>568</v>
      </c>
      <c r="O6261" s="4">
        <v>137000</v>
      </c>
      <c r="P6261" s="4">
        <v>54300</v>
      </c>
      <c r="Q6261" s="4">
        <v>82700</v>
      </c>
      <c r="R6261" s="2">
        <v>36</v>
      </c>
      <c r="S6261" s="5">
        <v>13.14</v>
      </c>
      <c r="T6261" s="4">
        <v>3202.79</v>
      </c>
      <c r="U6261" s="2" t="s">
        <v>73</v>
      </c>
      <c r="V6261" s="2" t="s">
        <v>74</v>
      </c>
      <c r="W6261" s="4">
        <v>22419.53</v>
      </c>
      <c r="X6261" s="4">
        <v>92880.81</v>
      </c>
      <c r="Y6261" s="4">
        <v>115300.34</v>
      </c>
      <c r="Z6261" s="2">
        <v>32</v>
      </c>
      <c r="AA6261" s="2" t="s">
        <v>58</v>
      </c>
      <c r="AB6261" s="2" t="s">
        <v>15732</v>
      </c>
      <c r="AC6261" s="2" t="s">
        <v>213</v>
      </c>
      <c r="AD6261" s="2" t="s">
        <v>76</v>
      </c>
      <c r="AE6261" s="5">
        <v>60.36</v>
      </c>
      <c r="AF6261" s="2">
        <v>1</v>
      </c>
      <c r="AG6261" s="2" t="s">
        <v>15718</v>
      </c>
      <c r="AH6261" s="2">
        <v>4</v>
      </c>
      <c r="AI6261" s="6" t="str">
        <f t="shared" si="291"/>
        <v>45-54</v>
      </c>
      <c r="AJ6261" s="11">
        <f>YEAR(tbl_LoanData[[#This Row],[Application Date]])</f>
        <v>2025</v>
      </c>
      <c r="AK6261" s="11" t="str">
        <f>TEXT(tbl_LoanData[[#This Row],[Application Date]],"MMMM")</f>
        <v>December</v>
      </c>
      <c r="AL6261" s="12">
        <f>DATE(YEAR(tbl_LoanData[[#This Row],[Application Date]]),MONTH(tbl_LoanData[[#This Row],[Application Date]]),1)</f>
        <v>45992</v>
      </c>
      <c r="AM6261" s="14">
        <f ca="1">IF(AND(tbl_LoanData[[#This Row],[Application Date]]&gt;=EOMONTH(TODAY(),-1)+1,tbl_LoanData[[#This Row],[Application Date]]&lt;=TODAY()),tbl_LoanData[[#This Row],[Loan Amount]],0)</f>
        <v>0</v>
      </c>
      <c r="AN6261" s="14">
        <f>tbl_LoanData[[#This Row],[Amount Paid]]-(Q6261-X6261)</f>
        <v>32600.339999999997</v>
      </c>
      <c r="AO6261" s="14">
        <f>IF(tbl_LoanData[[#This Row],[Application Status]]="Approved",1,0)</f>
        <v>1</v>
      </c>
      <c r="AP6261" s="22" t="str">
        <f t="shared" ca="1" si="292"/>
        <v/>
      </c>
      <c r="AQ6261" s="22" t="str">
        <f t="shared" ca="1" si="293"/>
        <v/>
      </c>
    </row>
    <row r="6262" spans="1:43" ht="14.4" customHeight="1" x14ac:dyDescent="0.3">
      <c r="A6262" s="2" t="s">
        <v>10827</v>
      </c>
      <c r="B6262" s="2" t="s">
        <v>10828</v>
      </c>
      <c r="C6262" s="2" t="s">
        <v>1012</v>
      </c>
      <c r="D6262" s="2" t="s">
        <v>232</v>
      </c>
      <c r="E6262" s="2" t="s">
        <v>183</v>
      </c>
      <c r="F6262" s="2">
        <v>39</v>
      </c>
      <c r="G6262" s="2" t="s">
        <v>69</v>
      </c>
      <c r="H6262" s="2" t="s">
        <v>70</v>
      </c>
      <c r="I6262" s="2" t="s">
        <v>50</v>
      </c>
      <c r="J6262" s="3">
        <v>46006</v>
      </c>
      <c r="K6262" s="3">
        <v>46024</v>
      </c>
      <c r="L6262" s="2" t="s">
        <v>38</v>
      </c>
      <c r="M6262" s="2" t="s">
        <v>144</v>
      </c>
      <c r="N6262" s="2" t="s">
        <v>382</v>
      </c>
      <c r="O6262" s="4">
        <v>1699000</v>
      </c>
      <c r="P6262" s="4">
        <v>414900</v>
      </c>
      <c r="Q6262" s="4">
        <v>1284100</v>
      </c>
      <c r="R6262" s="2">
        <v>24</v>
      </c>
      <c r="S6262" s="5">
        <v>5.94</v>
      </c>
      <c r="T6262" s="4">
        <v>59860.46</v>
      </c>
      <c r="U6262" s="2" t="s">
        <v>73</v>
      </c>
      <c r="V6262" s="2" t="s">
        <v>74</v>
      </c>
      <c r="W6262" s="4">
        <v>419023.22</v>
      </c>
      <c r="X6262" s="4">
        <v>1017627.86</v>
      </c>
      <c r="Y6262" s="4">
        <v>1436651.08</v>
      </c>
      <c r="Z6262" s="2">
        <v>0</v>
      </c>
      <c r="AA6262" s="2" t="s">
        <v>56</v>
      </c>
      <c r="AB6262" s="2" t="s">
        <v>15734</v>
      </c>
      <c r="AC6262" s="2" t="s">
        <v>129</v>
      </c>
      <c r="AD6262" s="2" t="s">
        <v>76</v>
      </c>
      <c r="AE6262" s="5">
        <v>75.58</v>
      </c>
      <c r="AF6262" s="2">
        <v>0</v>
      </c>
      <c r="AG6262" s="2" t="s">
        <v>77</v>
      </c>
      <c r="AH6262" s="2">
        <v>18</v>
      </c>
      <c r="AI6262" s="6" t="str">
        <f t="shared" si="291"/>
        <v>35-44</v>
      </c>
      <c r="AJ6262" s="11">
        <f>YEAR(tbl_LoanData[[#This Row],[Application Date]])</f>
        <v>2025</v>
      </c>
      <c r="AK6262" s="11" t="str">
        <f>TEXT(tbl_LoanData[[#This Row],[Application Date]],"MMMM")</f>
        <v>December</v>
      </c>
      <c r="AL6262" s="12">
        <f>DATE(YEAR(tbl_LoanData[[#This Row],[Application Date]]),MONTH(tbl_LoanData[[#This Row],[Application Date]]),1)</f>
        <v>45992</v>
      </c>
      <c r="AM6262" s="14">
        <f ca="1">IF(AND(tbl_LoanData[[#This Row],[Application Date]]&gt;=EOMONTH(TODAY(),-1)+1,tbl_LoanData[[#This Row],[Application Date]]&lt;=TODAY()),tbl_LoanData[[#This Row],[Loan Amount]],0)</f>
        <v>0</v>
      </c>
      <c r="AN6262" s="14">
        <f>tbl_LoanData[[#This Row],[Amount Paid]]-(Q6262-X6262)</f>
        <v>152551.07999999996</v>
      </c>
      <c r="AO6262" s="14">
        <f>IF(tbl_LoanData[[#This Row],[Application Status]]="Approved",1,0)</f>
        <v>1</v>
      </c>
      <c r="AP6262" s="22" t="str">
        <f t="shared" ca="1" si="292"/>
        <v/>
      </c>
      <c r="AQ6262" s="22" t="str">
        <f t="shared" ca="1" si="293"/>
        <v/>
      </c>
    </row>
    <row r="6263" spans="1:43" x14ac:dyDescent="0.3">
      <c r="A6263" s="2" t="s">
        <v>10929</v>
      </c>
      <c r="B6263" s="2" t="s">
        <v>10930</v>
      </c>
      <c r="C6263" s="2" t="s">
        <v>289</v>
      </c>
      <c r="D6263" s="2" t="s">
        <v>268</v>
      </c>
      <c r="E6263" s="2" t="s">
        <v>91</v>
      </c>
      <c r="F6263" s="2">
        <v>48</v>
      </c>
      <c r="G6263" s="2" t="s">
        <v>69</v>
      </c>
      <c r="H6263" s="2" t="s">
        <v>516</v>
      </c>
      <c r="I6263" s="2" t="s">
        <v>53</v>
      </c>
      <c r="J6263" s="3">
        <v>45999</v>
      </c>
      <c r="K6263" s="3">
        <v>46004</v>
      </c>
      <c r="L6263" s="2" t="s">
        <v>37</v>
      </c>
      <c r="M6263" s="2" t="s">
        <v>104</v>
      </c>
      <c r="N6263" s="2" t="s">
        <v>286</v>
      </c>
      <c r="O6263" s="4">
        <v>113000</v>
      </c>
      <c r="P6263" s="4">
        <v>20500</v>
      </c>
      <c r="Q6263" s="4">
        <v>92500</v>
      </c>
      <c r="R6263" s="2">
        <v>18</v>
      </c>
      <c r="S6263" s="5">
        <v>14.25</v>
      </c>
      <c r="T6263" s="4">
        <v>6237.33</v>
      </c>
      <c r="U6263" s="2" t="s">
        <v>73</v>
      </c>
      <c r="V6263" s="2" t="s">
        <v>74</v>
      </c>
      <c r="W6263" s="4">
        <v>43661.31</v>
      </c>
      <c r="X6263" s="4">
        <v>68610.570000000007</v>
      </c>
      <c r="Y6263" s="4">
        <v>112271.88</v>
      </c>
      <c r="Z6263" s="2">
        <v>28</v>
      </c>
      <c r="AA6263" s="2" t="s">
        <v>57</v>
      </c>
      <c r="AB6263" s="2" t="s">
        <v>15729</v>
      </c>
      <c r="AC6263" s="2" t="s">
        <v>129</v>
      </c>
      <c r="AD6263" s="2" t="s">
        <v>76</v>
      </c>
      <c r="AE6263" s="5">
        <v>81.86</v>
      </c>
      <c r="AF6263" s="2">
        <v>1</v>
      </c>
      <c r="AG6263" s="2" t="s">
        <v>77</v>
      </c>
      <c r="AH6263" s="2">
        <v>5</v>
      </c>
      <c r="AI6263" s="6" t="str">
        <f t="shared" si="291"/>
        <v>45-54</v>
      </c>
      <c r="AJ6263" s="11">
        <f>YEAR(tbl_LoanData[[#This Row],[Application Date]])</f>
        <v>2025</v>
      </c>
      <c r="AK6263" s="11" t="str">
        <f>TEXT(tbl_LoanData[[#This Row],[Application Date]],"MMMM")</f>
        <v>December</v>
      </c>
      <c r="AL6263" s="12">
        <f>DATE(YEAR(tbl_LoanData[[#This Row],[Application Date]]),MONTH(tbl_LoanData[[#This Row],[Application Date]]),1)</f>
        <v>45992</v>
      </c>
      <c r="AM6263" s="14">
        <f ca="1">IF(AND(tbl_LoanData[[#This Row],[Application Date]]&gt;=EOMONTH(TODAY(),-1)+1,tbl_LoanData[[#This Row],[Application Date]]&lt;=TODAY()),tbl_LoanData[[#This Row],[Loan Amount]],0)</f>
        <v>0</v>
      </c>
      <c r="AN6263" s="14">
        <f>tbl_LoanData[[#This Row],[Amount Paid]]-(Q6263-X6263)</f>
        <v>19771.880000000005</v>
      </c>
      <c r="AO6263" s="14">
        <f>IF(tbl_LoanData[[#This Row],[Application Status]]="Approved",1,0)</f>
        <v>1</v>
      </c>
      <c r="AP6263" s="22" t="str">
        <f t="shared" ca="1" si="292"/>
        <v/>
      </c>
      <c r="AQ6263" s="22" t="str">
        <f t="shared" ca="1" si="293"/>
        <v/>
      </c>
    </row>
    <row r="6264" spans="1:43" ht="14.4" customHeight="1" x14ac:dyDescent="0.3">
      <c r="A6264" s="2" t="s">
        <v>11007</v>
      </c>
      <c r="B6264" s="2" t="s">
        <v>11008</v>
      </c>
      <c r="C6264" s="2" t="s">
        <v>627</v>
      </c>
      <c r="D6264" s="2" t="s">
        <v>311</v>
      </c>
      <c r="E6264" s="2" t="s">
        <v>323</v>
      </c>
      <c r="F6264" s="2">
        <v>63</v>
      </c>
      <c r="G6264" s="2" t="s">
        <v>83</v>
      </c>
      <c r="H6264" s="2" t="s">
        <v>110</v>
      </c>
      <c r="I6264" s="2" t="s">
        <v>46</v>
      </c>
      <c r="J6264" s="3">
        <v>46021</v>
      </c>
      <c r="K6264" s="3"/>
      <c r="L6264" s="2" t="s">
        <v>40</v>
      </c>
      <c r="M6264" s="2" t="s">
        <v>71</v>
      </c>
      <c r="N6264" s="2" t="s">
        <v>137</v>
      </c>
      <c r="O6264" s="4">
        <v>1032000</v>
      </c>
      <c r="P6264" s="4">
        <v>141800</v>
      </c>
      <c r="Q6264" s="4">
        <v>890200</v>
      </c>
      <c r="R6264" s="2">
        <v>36</v>
      </c>
      <c r="S6264" s="5">
        <v>11.09</v>
      </c>
      <c r="T6264" s="4">
        <v>32954.71</v>
      </c>
      <c r="U6264" s="2" t="s">
        <v>113</v>
      </c>
      <c r="V6264" s="2" t="s">
        <v>97</v>
      </c>
      <c r="W6264" s="4">
        <v>0</v>
      </c>
      <c r="X6264" s="4">
        <v>0</v>
      </c>
      <c r="Y6264" s="4">
        <v>1186369.54</v>
      </c>
      <c r="Z6264" s="2">
        <v>0</v>
      </c>
      <c r="AA6264" s="2" t="s">
        <v>97</v>
      </c>
      <c r="AB6264" s="2" t="s">
        <v>15730</v>
      </c>
      <c r="AC6264" s="2" t="s">
        <v>121</v>
      </c>
      <c r="AD6264" s="2" t="s">
        <v>76</v>
      </c>
      <c r="AE6264" s="5">
        <v>86.26</v>
      </c>
      <c r="AF6264" s="2">
        <v>0</v>
      </c>
      <c r="AG6264" s="2" t="s">
        <v>97</v>
      </c>
      <c r="AH6264" s="2"/>
      <c r="AI6264" s="6" t="str">
        <f t="shared" si="291"/>
        <v>55-64</v>
      </c>
      <c r="AJ6264" s="11">
        <f>YEAR(tbl_LoanData[[#This Row],[Application Date]])</f>
        <v>2025</v>
      </c>
      <c r="AK6264" s="11" t="str">
        <f>TEXT(tbl_LoanData[[#This Row],[Application Date]],"MMMM")</f>
        <v>December</v>
      </c>
      <c r="AL6264" s="12">
        <f>DATE(YEAR(tbl_LoanData[[#This Row],[Application Date]]),MONTH(tbl_LoanData[[#This Row],[Application Date]]),1)</f>
        <v>45992</v>
      </c>
      <c r="AM6264" s="14">
        <f ca="1">IF(AND(tbl_LoanData[[#This Row],[Application Date]]&gt;=EOMONTH(TODAY(),-1)+1,tbl_LoanData[[#This Row],[Application Date]]&lt;=TODAY()),tbl_LoanData[[#This Row],[Loan Amount]],0)</f>
        <v>0</v>
      </c>
      <c r="AN6264" s="14">
        <f>tbl_LoanData[[#This Row],[Amount Paid]]-(Q6264-X6264)</f>
        <v>-890200</v>
      </c>
      <c r="AO6264" s="14">
        <f>IF(tbl_LoanData[[#This Row],[Application Status]]="Approved",1,0)</f>
        <v>0</v>
      </c>
      <c r="AP6264" s="22" t="str">
        <f t="shared" ca="1" si="292"/>
        <v/>
      </c>
      <c r="AQ6264" s="22" t="str">
        <f t="shared" ca="1" si="293"/>
        <v/>
      </c>
    </row>
    <row r="6265" spans="1:43" ht="14.4" customHeight="1" x14ac:dyDescent="0.3">
      <c r="A6265" s="2" t="s">
        <v>11047</v>
      </c>
      <c r="B6265" s="2" t="s">
        <v>11048</v>
      </c>
      <c r="C6265" s="2" t="s">
        <v>487</v>
      </c>
      <c r="D6265" s="2" t="s">
        <v>67</v>
      </c>
      <c r="E6265" s="2" t="s">
        <v>447</v>
      </c>
      <c r="F6265" s="2">
        <v>25</v>
      </c>
      <c r="G6265" s="2" t="s">
        <v>69</v>
      </c>
      <c r="H6265" s="2" t="s">
        <v>217</v>
      </c>
      <c r="I6265" s="2" t="s">
        <v>46</v>
      </c>
      <c r="J6265" s="3">
        <v>46011</v>
      </c>
      <c r="K6265" s="3">
        <v>46016</v>
      </c>
      <c r="L6265" s="2" t="s">
        <v>39</v>
      </c>
      <c r="M6265" s="2" t="s">
        <v>71</v>
      </c>
      <c r="N6265" s="2" t="s">
        <v>294</v>
      </c>
      <c r="O6265" s="4">
        <v>1376000</v>
      </c>
      <c r="P6265" s="4">
        <v>291900</v>
      </c>
      <c r="Q6265" s="4">
        <v>1084100</v>
      </c>
      <c r="R6265" s="2">
        <v>48</v>
      </c>
      <c r="S6265" s="5">
        <v>10.92</v>
      </c>
      <c r="T6265" s="4">
        <v>32450.73</v>
      </c>
      <c r="U6265" s="2" t="s">
        <v>73</v>
      </c>
      <c r="V6265" s="2" t="s">
        <v>74</v>
      </c>
      <c r="W6265" s="4">
        <v>194704.38</v>
      </c>
      <c r="X6265" s="4">
        <v>1362930.5</v>
      </c>
      <c r="Y6265" s="4">
        <v>1557634.88</v>
      </c>
      <c r="Z6265" s="2">
        <v>32</v>
      </c>
      <c r="AA6265" s="2" t="s">
        <v>58</v>
      </c>
      <c r="AB6265" s="2" t="s">
        <v>15732</v>
      </c>
      <c r="AC6265" s="2" t="s">
        <v>75</v>
      </c>
      <c r="AD6265" s="2" t="s">
        <v>76</v>
      </c>
      <c r="AE6265" s="5">
        <v>78.790000000000006</v>
      </c>
      <c r="AF6265" s="2">
        <v>1</v>
      </c>
      <c r="AG6265" s="2" t="s">
        <v>15718</v>
      </c>
      <c r="AH6265" s="2">
        <v>5</v>
      </c>
      <c r="AI6265" s="6" t="str">
        <f t="shared" si="291"/>
        <v>25-34</v>
      </c>
      <c r="AJ6265" s="11">
        <f>YEAR(tbl_LoanData[[#This Row],[Application Date]])</f>
        <v>2025</v>
      </c>
      <c r="AK6265" s="11" t="str">
        <f>TEXT(tbl_LoanData[[#This Row],[Application Date]],"MMMM")</f>
        <v>December</v>
      </c>
      <c r="AL6265" s="12">
        <f>DATE(YEAR(tbl_LoanData[[#This Row],[Application Date]]),MONTH(tbl_LoanData[[#This Row],[Application Date]]),1)</f>
        <v>45992</v>
      </c>
      <c r="AM6265" s="14">
        <f ca="1">IF(AND(tbl_LoanData[[#This Row],[Application Date]]&gt;=EOMONTH(TODAY(),-1)+1,tbl_LoanData[[#This Row],[Application Date]]&lt;=TODAY()),tbl_LoanData[[#This Row],[Loan Amount]],0)</f>
        <v>0</v>
      </c>
      <c r="AN6265" s="14">
        <f>tbl_LoanData[[#This Row],[Amount Paid]]-(Q6265-X6265)</f>
        <v>473534.88</v>
      </c>
      <c r="AO6265" s="14">
        <f>IF(tbl_LoanData[[#This Row],[Application Status]]="Approved",1,0)</f>
        <v>1</v>
      </c>
      <c r="AP6265" s="22" t="str">
        <f t="shared" ca="1" si="292"/>
        <v/>
      </c>
      <c r="AQ6265" s="22" t="str">
        <f t="shared" ca="1" si="293"/>
        <v/>
      </c>
    </row>
    <row r="6266" spans="1:43" ht="14.4" customHeight="1" x14ac:dyDescent="0.3">
      <c r="A6266" s="2" t="s">
        <v>11059</v>
      </c>
      <c r="B6266" s="2" t="s">
        <v>11060</v>
      </c>
      <c r="C6266" s="2" t="s">
        <v>379</v>
      </c>
      <c r="D6266" s="2" t="s">
        <v>67</v>
      </c>
      <c r="E6266" s="2" t="s">
        <v>142</v>
      </c>
      <c r="F6266" s="2">
        <v>25</v>
      </c>
      <c r="G6266" s="2" t="s">
        <v>69</v>
      </c>
      <c r="H6266" s="2" t="s">
        <v>466</v>
      </c>
      <c r="I6266" s="2" t="s">
        <v>43</v>
      </c>
      <c r="J6266" s="3">
        <v>46011</v>
      </c>
      <c r="K6266" s="3">
        <v>46030</v>
      </c>
      <c r="L6266" s="2" t="s">
        <v>39</v>
      </c>
      <c r="M6266" s="2" t="s">
        <v>157</v>
      </c>
      <c r="N6266" s="2" t="s">
        <v>158</v>
      </c>
      <c r="O6266" s="4">
        <v>1441000</v>
      </c>
      <c r="P6266" s="4">
        <v>324300</v>
      </c>
      <c r="Q6266" s="4">
        <v>1116700</v>
      </c>
      <c r="R6266" s="2">
        <v>36</v>
      </c>
      <c r="S6266" s="5">
        <v>11.69</v>
      </c>
      <c r="T6266" s="4">
        <v>41897.96</v>
      </c>
      <c r="U6266" s="2" t="s">
        <v>73</v>
      </c>
      <c r="V6266" s="2" t="s">
        <v>74</v>
      </c>
      <c r="W6266" s="4">
        <v>293285.71999999997</v>
      </c>
      <c r="X6266" s="4">
        <v>1215040.97</v>
      </c>
      <c r="Y6266" s="4">
        <v>1508326.69</v>
      </c>
      <c r="Z6266" s="2">
        <v>0</v>
      </c>
      <c r="AA6266" s="2" t="s">
        <v>56</v>
      </c>
      <c r="AB6266" s="2" t="s">
        <v>15731</v>
      </c>
      <c r="AC6266" s="2" t="s">
        <v>106</v>
      </c>
      <c r="AD6266" s="2" t="s">
        <v>76</v>
      </c>
      <c r="AE6266" s="5">
        <v>77.489999999999995</v>
      </c>
      <c r="AF6266" s="2">
        <v>0</v>
      </c>
      <c r="AG6266" s="2" t="s">
        <v>77</v>
      </c>
      <c r="AH6266" s="2">
        <v>19</v>
      </c>
      <c r="AI6266" s="6" t="str">
        <f t="shared" si="291"/>
        <v>25-34</v>
      </c>
      <c r="AJ6266" s="11">
        <f>YEAR(tbl_LoanData[[#This Row],[Application Date]])</f>
        <v>2025</v>
      </c>
      <c r="AK6266" s="11" t="str">
        <f>TEXT(tbl_LoanData[[#This Row],[Application Date]],"MMMM")</f>
        <v>December</v>
      </c>
      <c r="AL6266" s="12">
        <f>DATE(YEAR(tbl_LoanData[[#This Row],[Application Date]]),MONTH(tbl_LoanData[[#This Row],[Application Date]]),1)</f>
        <v>45992</v>
      </c>
      <c r="AM6266" s="14">
        <f ca="1">IF(AND(tbl_LoanData[[#This Row],[Application Date]]&gt;=EOMONTH(TODAY(),-1)+1,tbl_LoanData[[#This Row],[Application Date]]&lt;=TODAY()),tbl_LoanData[[#This Row],[Loan Amount]],0)</f>
        <v>0</v>
      </c>
      <c r="AN6266" s="14">
        <f>tbl_LoanData[[#This Row],[Amount Paid]]-(Q6266-X6266)</f>
        <v>391626.68999999994</v>
      </c>
      <c r="AO6266" s="14">
        <f>IF(tbl_LoanData[[#This Row],[Application Status]]="Approved",1,0)</f>
        <v>1</v>
      </c>
      <c r="AP6266" s="22" t="str">
        <f t="shared" ca="1" si="292"/>
        <v/>
      </c>
      <c r="AQ6266" s="22" t="str">
        <f t="shared" ca="1" si="293"/>
        <v/>
      </c>
    </row>
    <row r="6267" spans="1:43" x14ac:dyDescent="0.3">
      <c r="A6267" s="2" t="s">
        <v>11093</v>
      </c>
      <c r="B6267" s="2" t="s">
        <v>11094</v>
      </c>
      <c r="C6267" s="2" t="s">
        <v>487</v>
      </c>
      <c r="D6267" s="2" t="s">
        <v>161</v>
      </c>
      <c r="E6267" s="2" t="s">
        <v>82</v>
      </c>
      <c r="F6267" s="2">
        <v>25</v>
      </c>
      <c r="G6267" s="2" t="s">
        <v>69</v>
      </c>
      <c r="H6267" s="2" t="s">
        <v>278</v>
      </c>
      <c r="I6267" s="2" t="s">
        <v>45</v>
      </c>
      <c r="J6267" s="3">
        <v>46004</v>
      </c>
      <c r="K6267" s="3">
        <v>46006</v>
      </c>
      <c r="L6267" s="2" t="s">
        <v>40</v>
      </c>
      <c r="M6267" s="2" t="s">
        <v>94</v>
      </c>
      <c r="N6267" s="2" t="s">
        <v>95</v>
      </c>
      <c r="O6267" s="4">
        <v>1177000</v>
      </c>
      <c r="P6267" s="4">
        <v>221900</v>
      </c>
      <c r="Q6267" s="4">
        <v>955100</v>
      </c>
      <c r="R6267" s="2">
        <v>36</v>
      </c>
      <c r="S6267" s="5">
        <v>10.29</v>
      </c>
      <c r="T6267" s="4">
        <v>34720.54</v>
      </c>
      <c r="U6267" s="2" t="s">
        <v>73</v>
      </c>
      <c r="V6267" s="2" t="s">
        <v>74</v>
      </c>
      <c r="W6267" s="4">
        <v>277764.32</v>
      </c>
      <c r="X6267" s="4">
        <v>972175.05</v>
      </c>
      <c r="Y6267" s="4">
        <v>1249939.3700000001</v>
      </c>
      <c r="Z6267" s="2">
        <v>0</v>
      </c>
      <c r="AA6267" s="2" t="s">
        <v>56</v>
      </c>
      <c r="AB6267" s="2" t="s">
        <v>15730</v>
      </c>
      <c r="AC6267" s="2" t="s">
        <v>138</v>
      </c>
      <c r="AD6267" s="2" t="s">
        <v>76</v>
      </c>
      <c r="AE6267" s="5">
        <v>81.150000000000006</v>
      </c>
      <c r="AF6267" s="2">
        <v>0</v>
      </c>
      <c r="AG6267" s="2" t="s">
        <v>77</v>
      </c>
      <c r="AH6267" s="2">
        <v>2</v>
      </c>
      <c r="AI6267" s="6" t="str">
        <f t="shared" si="291"/>
        <v>25-34</v>
      </c>
      <c r="AJ6267" s="11">
        <f>YEAR(tbl_LoanData[[#This Row],[Application Date]])</f>
        <v>2025</v>
      </c>
      <c r="AK6267" s="11" t="str">
        <f>TEXT(tbl_LoanData[[#This Row],[Application Date]],"MMMM")</f>
        <v>December</v>
      </c>
      <c r="AL6267" s="12">
        <f>DATE(YEAR(tbl_LoanData[[#This Row],[Application Date]]),MONTH(tbl_LoanData[[#This Row],[Application Date]]),1)</f>
        <v>45992</v>
      </c>
      <c r="AM6267" s="14">
        <f ca="1">IF(AND(tbl_LoanData[[#This Row],[Application Date]]&gt;=EOMONTH(TODAY(),-1)+1,tbl_LoanData[[#This Row],[Application Date]]&lt;=TODAY()),tbl_LoanData[[#This Row],[Loan Amount]],0)</f>
        <v>0</v>
      </c>
      <c r="AN6267" s="14">
        <f>tbl_LoanData[[#This Row],[Amount Paid]]-(Q6267-X6267)</f>
        <v>294839.37000000005</v>
      </c>
      <c r="AO6267" s="14">
        <f>IF(tbl_LoanData[[#This Row],[Application Status]]="Approved",1,0)</f>
        <v>1</v>
      </c>
      <c r="AP6267" s="22" t="str">
        <f t="shared" ca="1" si="292"/>
        <v/>
      </c>
      <c r="AQ6267" s="22" t="str">
        <f t="shared" ca="1" si="293"/>
        <v/>
      </c>
    </row>
    <row r="6268" spans="1:43" ht="14.4" customHeight="1" x14ac:dyDescent="0.3">
      <c r="A6268" s="2" t="s">
        <v>11151</v>
      </c>
      <c r="B6268" s="2" t="s">
        <v>11152</v>
      </c>
      <c r="C6268" s="2" t="s">
        <v>90</v>
      </c>
      <c r="D6268" s="2" t="s">
        <v>268</v>
      </c>
      <c r="E6268" s="2" t="s">
        <v>268</v>
      </c>
      <c r="F6268" s="2">
        <v>58</v>
      </c>
      <c r="G6268" s="2" t="s">
        <v>69</v>
      </c>
      <c r="H6268" s="2" t="s">
        <v>259</v>
      </c>
      <c r="I6268" s="2" t="s">
        <v>43</v>
      </c>
      <c r="J6268" s="3">
        <v>46011</v>
      </c>
      <c r="K6268" s="3">
        <v>46029</v>
      </c>
      <c r="L6268" s="2" t="s">
        <v>37</v>
      </c>
      <c r="M6268" s="2" t="s">
        <v>199</v>
      </c>
      <c r="N6268" s="2" t="s">
        <v>319</v>
      </c>
      <c r="O6268" s="4">
        <v>78000</v>
      </c>
      <c r="P6268" s="4">
        <v>16800</v>
      </c>
      <c r="Q6268" s="4">
        <v>61200</v>
      </c>
      <c r="R6268" s="2">
        <v>48</v>
      </c>
      <c r="S6268" s="5">
        <v>14.38</v>
      </c>
      <c r="T6268" s="4">
        <v>2008.38</v>
      </c>
      <c r="U6268" s="2" t="s">
        <v>73</v>
      </c>
      <c r="V6268" s="2" t="s">
        <v>74</v>
      </c>
      <c r="W6268" s="4">
        <v>14058.66</v>
      </c>
      <c r="X6268" s="4">
        <v>82343.58</v>
      </c>
      <c r="Y6268" s="4">
        <v>96402.240000000005</v>
      </c>
      <c r="Z6268" s="2">
        <v>0</v>
      </c>
      <c r="AA6268" s="2" t="s">
        <v>56</v>
      </c>
      <c r="AB6268" s="2" t="s">
        <v>15733</v>
      </c>
      <c r="AC6268" s="2" t="s">
        <v>87</v>
      </c>
      <c r="AD6268" s="2" t="s">
        <v>76</v>
      </c>
      <c r="AE6268" s="5">
        <v>78.459999999999994</v>
      </c>
      <c r="AF6268" s="2">
        <v>0</v>
      </c>
      <c r="AG6268" s="2" t="s">
        <v>77</v>
      </c>
      <c r="AH6268" s="2">
        <v>18</v>
      </c>
      <c r="AI6268" s="6" t="str">
        <f t="shared" si="291"/>
        <v>55-64</v>
      </c>
      <c r="AJ6268" s="11">
        <f>YEAR(tbl_LoanData[[#This Row],[Application Date]])</f>
        <v>2025</v>
      </c>
      <c r="AK6268" s="11" t="str">
        <f>TEXT(tbl_LoanData[[#This Row],[Application Date]],"MMMM")</f>
        <v>December</v>
      </c>
      <c r="AL6268" s="12">
        <f>DATE(YEAR(tbl_LoanData[[#This Row],[Application Date]]),MONTH(tbl_LoanData[[#This Row],[Application Date]]),1)</f>
        <v>45992</v>
      </c>
      <c r="AM6268" s="14">
        <f ca="1">IF(AND(tbl_LoanData[[#This Row],[Application Date]]&gt;=EOMONTH(TODAY(),-1)+1,tbl_LoanData[[#This Row],[Application Date]]&lt;=TODAY()),tbl_LoanData[[#This Row],[Loan Amount]],0)</f>
        <v>0</v>
      </c>
      <c r="AN6268" s="14">
        <f>tbl_LoanData[[#This Row],[Amount Paid]]-(Q6268-X6268)</f>
        <v>35202.240000000005</v>
      </c>
      <c r="AO6268" s="14">
        <f>IF(tbl_LoanData[[#This Row],[Application Status]]="Approved",1,0)</f>
        <v>1</v>
      </c>
      <c r="AP6268" s="22" t="str">
        <f t="shared" ca="1" si="292"/>
        <v/>
      </c>
      <c r="AQ6268" s="22" t="str">
        <f t="shared" ca="1" si="293"/>
        <v/>
      </c>
    </row>
    <row r="6269" spans="1:43" ht="14.4" customHeight="1" x14ac:dyDescent="0.3">
      <c r="A6269" s="2" t="s">
        <v>11177</v>
      </c>
      <c r="B6269" s="2" t="s">
        <v>11178</v>
      </c>
      <c r="C6269" s="2" t="s">
        <v>1573</v>
      </c>
      <c r="D6269" s="2" t="s">
        <v>268</v>
      </c>
      <c r="E6269" s="2" t="s">
        <v>68</v>
      </c>
      <c r="F6269" s="2">
        <v>26</v>
      </c>
      <c r="G6269" s="2" t="s">
        <v>69</v>
      </c>
      <c r="H6269" s="2" t="s">
        <v>110</v>
      </c>
      <c r="I6269" s="2" t="s">
        <v>46</v>
      </c>
      <c r="J6269" s="3">
        <v>45998</v>
      </c>
      <c r="K6269" s="3">
        <v>46018</v>
      </c>
      <c r="L6269" s="2" t="s">
        <v>39</v>
      </c>
      <c r="M6269" s="2" t="s">
        <v>127</v>
      </c>
      <c r="N6269" s="2" t="s">
        <v>195</v>
      </c>
      <c r="O6269" s="4">
        <v>1959000</v>
      </c>
      <c r="P6269" s="4">
        <v>441600</v>
      </c>
      <c r="Q6269" s="4">
        <v>1517400</v>
      </c>
      <c r="R6269" s="2">
        <v>48</v>
      </c>
      <c r="S6269" s="5">
        <v>9.7899999999999991</v>
      </c>
      <c r="T6269" s="4">
        <v>43991.95</v>
      </c>
      <c r="U6269" s="2" t="s">
        <v>73</v>
      </c>
      <c r="V6269" s="2" t="s">
        <v>74</v>
      </c>
      <c r="W6269" s="4">
        <v>307943.65000000002</v>
      </c>
      <c r="X6269" s="4">
        <v>1803670.19</v>
      </c>
      <c r="Y6269" s="4">
        <v>2111613.84</v>
      </c>
      <c r="Z6269" s="2">
        <v>0</v>
      </c>
      <c r="AA6269" s="2" t="s">
        <v>56</v>
      </c>
      <c r="AB6269" s="2" t="s">
        <v>15730</v>
      </c>
      <c r="AC6269" s="2" t="s">
        <v>121</v>
      </c>
      <c r="AD6269" s="2" t="s">
        <v>76</v>
      </c>
      <c r="AE6269" s="5">
        <v>77.459999999999994</v>
      </c>
      <c r="AF6269" s="2">
        <v>0</v>
      </c>
      <c r="AG6269" s="2" t="s">
        <v>77</v>
      </c>
      <c r="AH6269" s="2">
        <v>20</v>
      </c>
      <c r="AI6269" s="6" t="str">
        <f t="shared" si="291"/>
        <v>25-34</v>
      </c>
      <c r="AJ6269" s="11">
        <f>YEAR(tbl_LoanData[[#This Row],[Application Date]])</f>
        <v>2025</v>
      </c>
      <c r="AK6269" s="11" t="str">
        <f>TEXT(tbl_LoanData[[#This Row],[Application Date]],"MMMM")</f>
        <v>December</v>
      </c>
      <c r="AL6269" s="12">
        <f>DATE(YEAR(tbl_LoanData[[#This Row],[Application Date]]),MONTH(tbl_LoanData[[#This Row],[Application Date]]),1)</f>
        <v>45992</v>
      </c>
      <c r="AM6269" s="14">
        <f ca="1">IF(AND(tbl_LoanData[[#This Row],[Application Date]]&gt;=EOMONTH(TODAY(),-1)+1,tbl_LoanData[[#This Row],[Application Date]]&lt;=TODAY()),tbl_LoanData[[#This Row],[Loan Amount]],0)</f>
        <v>0</v>
      </c>
      <c r="AN6269" s="14">
        <f>tbl_LoanData[[#This Row],[Amount Paid]]-(Q6269-X6269)</f>
        <v>594213.84</v>
      </c>
      <c r="AO6269" s="14">
        <f>IF(tbl_LoanData[[#This Row],[Application Status]]="Approved",1,0)</f>
        <v>1</v>
      </c>
      <c r="AP6269" s="22" t="str">
        <f t="shared" ca="1" si="292"/>
        <v/>
      </c>
      <c r="AQ6269" s="22" t="str">
        <f t="shared" ca="1" si="293"/>
        <v/>
      </c>
    </row>
    <row r="6270" spans="1:43" ht="14.4" customHeight="1" x14ac:dyDescent="0.3">
      <c r="A6270" s="2" t="s">
        <v>11251</v>
      </c>
      <c r="B6270" s="2" t="s">
        <v>11252</v>
      </c>
      <c r="C6270" s="2" t="s">
        <v>149</v>
      </c>
      <c r="D6270" s="2" t="s">
        <v>67</v>
      </c>
      <c r="E6270" s="2" t="s">
        <v>268</v>
      </c>
      <c r="F6270" s="2">
        <v>51</v>
      </c>
      <c r="G6270" s="2" t="s">
        <v>83</v>
      </c>
      <c r="H6270" s="2" t="s">
        <v>250</v>
      </c>
      <c r="I6270" s="2" t="s">
        <v>52</v>
      </c>
      <c r="J6270" s="3">
        <v>45993</v>
      </c>
      <c r="K6270" s="3"/>
      <c r="L6270" s="2" t="s">
        <v>39</v>
      </c>
      <c r="M6270" s="2" t="s">
        <v>127</v>
      </c>
      <c r="N6270" s="2" t="s">
        <v>195</v>
      </c>
      <c r="O6270" s="4">
        <v>2121000</v>
      </c>
      <c r="P6270" s="4">
        <v>443900</v>
      </c>
      <c r="Q6270" s="4">
        <v>1677100</v>
      </c>
      <c r="R6270" s="2">
        <v>12</v>
      </c>
      <c r="S6270" s="5">
        <v>12.66</v>
      </c>
      <c r="T6270" s="4">
        <v>157451.74</v>
      </c>
      <c r="U6270" s="2" t="s">
        <v>96</v>
      </c>
      <c r="V6270" s="2" t="s">
        <v>97</v>
      </c>
      <c r="W6270" s="4">
        <v>0</v>
      </c>
      <c r="X6270" s="4">
        <v>0</v>
      </c>
      <c r="Y6270" s="4">
        <v>1889420.86</v>
      </c>
      <c r="Z6270" s="2">
        <v>0</v>
      </c>
      <c r="AA6270" s="2" t="s">
        <v>97</v>
      </c>
      <c r="AB6270" s="2" t="s">
        <v>15735</v>
      </c>
      <c r="AC6270" s="2" t="s">
        <v>129</v>
      </c>
      <c r="AD6270" s="2" t="s">
        <v>76</v>
      </c>
      <c r="AE6270" s="5">
        <v>79.069999999999993</v>
      </c>
      <c r="AF6270" s="2">
        <v>0</v>
      </c>
      <c r="AG6270" s="2" t="s">
        <v>97</v>
      </c>
      <c r="AH6270" s="2"/>
      <c r="AI6270" s="6" t="str">
        <f t="shared" si="291"/>
        <v>45-54</v>
      </c>
      <c r="AJ6270" s="11">
        <f>YEAR(tbl_LoanData[[#This Row],[Application Date]])</f>
        <v>2025</v>
      </c>
      <c r="AK6270" s="11" t="str">
        <f>TEXT(tbl_LoanData[[#This Row],[Application Date]],"MMMM")</f>
        <v>December</v>
      </c>
      <c r="AL6270" s="12">
        <f>DATE(YEAR(tbl_LoanData[[#This Row],[Application Date]]),MONTH(tbl_LoanData[[#This Row],[Application Date]]),1)</f>
        <v>45992</v>
      </c>
      <c r="AM6270" s="14">
        <f ca="1">IF(AND(tbl_LoanData[[#This Row],[Application Date]]&gt;=EOMONTH(TODAY(),-1)+1,tbl_LoanData[[#This Row],[Application Date]]&lt;=TODAY()),tbl_LoanData[[#This Row],[Loan Amount]],0)</f>
        <v>0</v>
      </c>
      <c r="AN6270" s="14">
        <f>tbl_LoanData[[#This Row],[Amount Paid]]-(Q6270-X6270)</f>
        <v>-1677100</v>
      </c>
      <c r="AO6270" s="14">
        <f>IF(tbl_LoanData[[#This Row],[Application Status]]="Approved",1,0)</f>
        <v>0</v>
      </c>
      <c r="AP6270" s="22" t="str">
        <f t="shared" ca="1" si="292"/>
        <v/>
      </c>
      <c r="AQ6270" s="22" t="str">
        <f t="shared" ca="1" si="293"/>
        <v/>
      </c>
    </row>
    <row r="6271" spans="1:43" ht="14.4" customHeight="1" x14ac:dyDescent="0.3">
      <c r="A6271" s="2" t="s">
        <v>11289</v>
      </c>
      <c r="B6271" s="2" t="s">
        <v>11290</v>
      </c>
      <c r="C6271" s="2" t="s">
        <v>141</v>
      </c>
      <c r="D6271" s="2" t="s">
        <v>254</v>
      </c>
      <c r="E6271" s="2" t="s">
        <v>118</v>
      </c>
      <c r="F6271" s="2">
        <v>58</v>
      </c>
      <c r="G6271" s="2" t="s">
        <v>83</v>
      </c>
      <c r="H6271" s="2" t="s">
        <v>177</v>
      </c>
      <c r="I6271" s="2" t="s">
        <v>43</v>
      </c>
      <c r="J6271" s="3">
        <v>46007</v>
      </c>
      <c r="K6271" s="3">
        <v>46023</v>
      </c>
      <c r="L6271" s="2" t="s">
        <v>36</v>
      </c>
      <c r="M6271" s="2" t="s">
        <v>94</v>
      </c>
      <c r="N6271" s="2" t="s">
        <v>212</v>
      </c>
      <c r="O6271" s="4">
        <v>1339000</v>
      </c>
      <c r="P6271" s="4">
        <v>205500</v>
      </c>
      <c r="Q6271" s="4">
        <v>1133500</v>
      </c>
      <c r="R6271" s="2">
        <v>24</v>
      </c>
      <c r="S6271" s="5">
        <v>10.02</v>
      </c>
      <c r="T6271" s="4">
        <v>56693.89</v>
      </c>
      <c r="U6271" s="2" t="s">
        <v>73</v>
      </c>
      <c r="V6271" s="2" t="s">
        <v>74</v>
      </c>
      <c r="W6271" s="4">
        <v>396857.23</v>
      </c>
      <c r="X6271" s="4">
        <v>963796.17</v>
      </c>
      <c r="Y6271" s="4">
        <v>1360653.4</v>
      </c>
      <c r="Z6271" s="2">
        <v>0</v>
      </c>
      <c r="AA6271" s="2" t="s">
        <v>56</v>
      </c>
      <c r="AB6271" s="2" t="s">
        <v>15731</v>
      </c>
      <c r="AC6271" s="2" t="s">
        <v>138</v>
      </c>
      <c r="AD6271" s="2" t="s">
        <v>76</v>
      </c>
      <c r="AE6271" s="5">
        <v>84.65</v>
      </c>
      <c r="AF6271" s="2">
        <v>0</v>
      </c>
      <c r="AG6271" s="2" t="s">
        <v>77</v>
      </c>
      <c r="AH6271" s="2">
        <v>16</v>
      </c>
      <c r="AI6271" s="6" t="str">
        <f t="shared" si="291"/>
        <v>55-64</v>
      </c>
      <c r="AJ6271" s="11">
        <f>YEAR(tbl_LoanData[[#This Row],[Application Date]])</f>
        <v>2025</v>
      </c>
      <c r="AK6271" s="11" t="str">
        <f>TEXT(tbl_LoanData[[#This Row],[Application Date]],"MMMM")</f>
        <v>December</v>
      </c>
      <c r="AL6271" s="12">
        <f>DATE(YEAR(tbl_LoanData[[#This Row],[Application Date]]),MONTH(tbl_LoanData[[#This Row],[Application Date]]),1)</f>
        <v>45992</v>
      </c>
      <c r="AM6271" s="14">
        <f ca="1">IF(AND(tbl_LoanData[[#This Row],[Application Date]]&gt;=EOMONTH(TODAY(),-1)+1,tbl_LoanData[[#This Row],[Application Date]]&lt;=TODAY()),tbl_LoanData[[#This Row],[Loan Amount]],0)</f>
        <v>0</v>
      </c>
      <c r="AN6271" s="14">
        <f>tbl_LoanData[[#This Row],[Amount Paid]]-(Q6271-X6271)</f>
        <v>227153.40000000002</v>
      </c>
      <c r="AO6271" s="14">
        <f>IF(tbl_LoanData[[#This Row],[Application Status]]="Approved",1,0)</f>
        <v>1</v>
      </c>
      <c r="AP6271" s="22" t="str">
        <f t="shared" ca="1" si="292"/>
        <v/>
      </c>
      <c r="AQ6271" s="22" t="str">
        <f t="shared" ca="1" si="293"/>
        <v/>
      </c>
    </row>
    <row r="6272" spans="1:43" x14ac:dyDescent="0.3">
      <c r="A6272" s="2" t="s">
        <v>11741</v>
      </c>
      <c r="B6272" s="2" t="s">
        <v>11742</v>
      </c>
      <c r="C6272" s="2" t="s">
        <v>1573</v>
      </c>
      <c r="D6272" s="2" t="s">
        <v>67</v>
      </c>
      <c r="E6272" s="2" t="s">
        <v>284</v>
      </c>
      <c r="F6272" s="2">
        <v>33</v>
      </c>
      <c r="G6272" s="2" t="s">
        <v>69</v>
      </c>
      <c r="H6272" s="2" t="s">
        <v>156</v>
      </c>
      <c r="I6272" s="2" t="s">
        <v>45</v>
      </c>
      <c r="J6272" s="3">
        <v>46009</v>
      </c>
      <c r="K6272" s="3">
        <v>46018</v>
      </c>
      <c r="L6272" s="2" t="s">
        <v>40</v>
      </c>
      <c r="M6272" s="2" t="s">
        <v>85</v>
      </c>
      <c r="N6272" s="2" t="s">
        <v>270</v>
      </c>
      <c r="O6272" s="4">
        <v>1558000</v>
      </c>
      <c r="P6272" s="4">
        <v>309300</v>
      </c>
      <c r="Q6272" s="4">
        <v>1248700</v>
      </c>
      <c r="R6272" s="2">
        <v>60</v>
      </c>
      <c r="S6272" s="5">
        <v>8.01</v>
      </c>
      <c r="T6272" s="4">
        <v>29146.74</v>
      </c>
      <c r="U6272" s="2" t="s">
        <v>73</v>
      </c>
      <c r="V6272" s="2" t="s">
        <v>74</v>
      </c>
      <c r="W6272" s="4">
        <v>204027.18</v>
      </c>
      <c r="X6272" s="4">
        <v>1544777.17</v>
      </c>
      <c r="Y6272" s="4">
        <v>1748804.35</v>
      </c>
      <c r="Z6272" s="2">
        <v>0</v>
      </c>
      <c r="AA6272" s="2" t="s">
        <v>56</v>
      </c>
      <c r="AB6272" s="2" t="s">
        <v>15728</v>
      </c>
      <c r="AC6272" s="2" t="s">
        <v>75</v>
      </c>
      <c r="AD6272" s="2" t="s">
        <v>76</v>
      </c>
      <c r="AE6272" s="5">
        <v>80.150000000000006</v>
      </c>
      <c r="AF6272" s="2">
        <v>0</v>
      </c>
      <c r="AG6272" s="2" t="s">
        <v>77</v>
      </c>
      <c r="AH6272" s="2">
        <v>9</v>
      </c>
      <c r="AI6272" s="6" t="str">
        <f t="shared" si="291"/>
        <v>25-34</v>
      </c>
      <c r="AJ6272" s="11">
        <f>YEAR(tbl_LoanData[[#This Row],[Application Date]])</f>
        <v>2025</v>
      </c>
      <c r="AK6272" s="11" t="str">
        <f>TEXT(tbl_LoanData[[#This Row],[Application Date]],"MMMM")</f>
        <v>December</v>
      </c>
      <c r="AL6272" s="12">
        <f>DATE(YEAR(tbl_LoanData[[#This Row],[Application Date]]),MONTH(tbl_LoanData[[#This Row],[Application Date]]),1)</f>
        <v>45992</v>
      </c>
      <c r="AM6272" s="14">
        <f ca="1">IF(AND(tbl_LoanData[[#This Row],[Application Date]]&gt;=EOMONTH(TODAY(),-1)+1,tbl_LoanData[[#This Row],[Application Date]]&lt;=TODAY()),tbl_LoanData[[#This Row],[Loan Amount]],0)</f>
        <v>0</v>
      </c>
      <c r="AN6272" s="14">
        <f>tbl_LoanData[[#This Row],[Amount Paid]]-(Q6272-X6272)</f>
        <v>500104.34999999992</v>
      </c>
      <c r="AO6272" s="14">
        <f>IF(tbl_LoanData[[#This Row],[Application Status]]="Approved",1,0)</f>
        <v>1</v>
      </c>
      <c r="AP6272" s="22" t="str">
        <f t="shared" ca="1" si="292"/>
        <v/>
      </c>
      <c r="AQ6272" s="22" t="str">
        <f t="shared" ca="1" si="293"/>
        <v/>
      </c>
    </row>
    <row r="6273" spans="1:43" x14ac:dyDescent="0.3">
      <c r="A6273" s="2" t="s">
        <v>11835</v>
      </c>
      <c r="B6273" s="2" t="s">
        <v>11836</v>
      </c>
      <c r="C6273" s="2" t="s">
        <v>90</v>
      </c>
      <c r="D6273" s="2" t="s">
        <v>102</v>
      </c>
      <c r="E6273" s="2" t="s">
        <v>91</v>
      </c>
      <c r="F6273" s="2">
        <v>39</v>
      </c>
      <c r="G6273" s="2" t="s">
        <v>69</v>
      </c>
      <c r="H6273" s="2" t="s">
        <v>269</v>
      </c>
      <c r="I6273" s="2" t="s">
        <v>46</v>
      </c>
      <c r="J6273" s="3">
        <v>46019</v>
      </c>
      <c r="K6273" s="3">
        <v>46026</v>
      </c>
      <c r="L6273" s="2" t="s">
        <v>37</v>
      </c>
      <c r="M6273" s="2" t="s">
        <v>260</v>
      </c>
      <c r="N6273" s="2" t="s">
        <v>745</v>
      </c>
      <c r="O6273" s="4">
        <v>235000</v>
      </c>
      <c r="P6273" s="4">
        <v>47100</v>
      </c>
      <c r="Q6273" s="4">
        <v>187900</v>
      </c>
      <c r="R6273" s="2">
        <v>48</v>
      </c>
      <c r="S6273" s="5">
        <v>6.53</v>
      </c>
      <c r="T6273" s="4">
        <v>4937.07</v>
      </c>
      <c r="U6273" s="2" t="s">
        <v>73</v>
      </c>
      <c r="V6273" s="2" t="s">
        <v>74</v>
      </c>
      <c r="W6273" s="4">
        <v>19748.28</v>
      </c>
      <c r="X6273" s="4">
        <v>217231.2</v>
      </c>
      <c r="Y6273" s="4">
        <v>236979.48</v>
      </c>
      <c r="Z6273" s="2">
        <v>90</v>
      </c>
      <c r="AA6273" s="2" t="s">
        <v>59</v>
      </c>
      <c r="AB6273" s="2" t="s">
        <v>15734</v>
      </c>
      <c r="AC6273" s="2" t="s">
        <v>129</v>
      </c>
      <c r="AD6273" s="2" t="s">
        <v>76</v>
      </c>
      <c r="AE6273" s="5">
        <v>79.959999999999994</v>
      </c>
      <c r="AF6273" s="2">
        <v>3</v>
      </c>
      <c r="AG6273" s="2" t="s">
        <v>130</v>
      </c>
      <c r="AH6273" s="2">
        <v>7</v>
      </c>
      <c r="AI6273" s="6" t="str">
        <f t="shared" si="291"/>
        <v>35-44</v>
      </c>
      <c r="AJ6273" s="11">
        <f>YEAR(tbl_LoanData[[#This Row],[Application Date]])</f>
        <v>2025</v>
      </c>
      <c r="AK6273" s="11" t="str">
        <f>TEXT(tbl_LoanData[[#This Row],[Application Date]],"MMMM")</f>
        <v>December</v>
      </c>
      <c r="AL6273" s="12">
        <f>DATE(YEAR(tbl_LoanData[[#This Row],[Application Date]]),MONTH(tbl_LoanData[[#This Row],[Application Date]]),1)</f>
        <v>45992</v>
      </c>
      <c r="AM6273" s="14">
        <f ca="1">IF(AND(tbl_LoanData[[#This Row],[Application Date]]&gt;=EOMONTH(TODAY(),-1)+1,tbl_LoanData[[#This Row],[Application Date]]&lt;=TODAY()),tbl_LoanData[[#This Row],[Loan Amount]],0)</f>
        <v>0</v>
      </c>
      <c r="AN6273" s="14">
        <f>tbl_LoanData[[#This Row],[Amount Paid]]-(Q6273-X6273)</f>
        <v>49079.48000000001</v>
      </c>
      <c r="AO6273" s="14">
        <f>IF(tbl_LoanData[[#This Row],[Application Status]]="Approved",1,0)</f>
        <v>1</v>
      </c>
      <c r="AP6273" s="22" t="str">
        <f t="shared" ca="1" si="292"/>
        <v/>
      </c>
      <c r="AQ6273" s="22" t="str">
        <f t="shared" ca="1" si="293"/>
        <v/>
      </c>
    </row>
    <row r="6274" spans="1:43" x14ac:dyDescent="0.3">
      <c r="A6274" s="2" t="s">
        <v>11941</v>
      </c>
      <c r="B6274" s="2" t="s">
        <v>11942</v>
      </c>
      <c r="C6274" s="2" t="s">
        <v>171</v>
      </c>
      <c r="D6274" s="2" t="s">
        <v>82</v>
      </c>
      <c r="E6274" s="2" t="s">
        <v>540</v>
      </c>
      <c r="F6274" s="2">
        <v>60</v>
      </c>
      <c r="G6274" s="2" t="s">
        <v>69</v>
      </c>
      <c r="H6274" s="2" t="s">
        <v>166</v>
      </c>
      <c r="I6274" s="2" t="s">
        <v>46</v>
      </c>
      <c r="J6274" s="3">
        <v>46016</v>
      </c>
      <c r="K6274" s="3">
        <v>46037</v>
      </c>
      <c r="L6274" s="2" t="s">
        <v>40</v>
      </c>
      <c r="M6274" s="2" t="s">
        <v>71</v>
      </c>
      <c r="N6274" s="2" t="s">
        <v>137</v>
      </c>
      <c r="O6274" s="4">
        <v>838000</v>
      </c>
      <c r="P6274" s="4">
        <v>163300</v>
      </c>
      <c r="Q6274" s="4">
        <v>674700</v>
      </c>
      <c r="R6274" s="2">
        <v>36</v>
      </c>
      <c r="S6274" s="5">
        <v>12.55</v>
      </c>
      <c r="T6274" s="4">
        <v>25797.9</v>
      </c>
      <c r="U6274" s="2" t="s">
        <v>73</v>
      </c>
      <c r="V6274" s="2" t="s">
        <v>74</v>
      </c>
      <c r="W6274" s="4">
        <v>180585.3</v>
      </c>
      <c r="X6274" s="4">
        <v>748139.25</v>
      </c>
      <c r="Y6274" s="4">
        <v>928724.55</v>
      </c>
      <c r="Z6274" s="2">
        <v>0</v>
      </c>
      <c r="AA6274" s="2" t="s">
        <v>56</v>
      </c>
      <c r="AB6274" s="2" t="s">
        <v>15730</v>
      </c>
      <c r="AC6274" s="2" t="s">
        <v>121</v>
      </c>
      <c r="AD6274" s="2" t="s">
        <v>76</v>
      </c>
      <c r="AE6274" s="5">
        <v>80.510000000000005</v>
      </c>
      <c r="AF6274" s="2">
        <v>0</v>
      </c>
      <c r="AG6274" s="2" t="s">
        <v>77</v>
      </c>
      <c r="AH6274" s="2">
        <v>21</v>
      </c>
      <c r="AI6274" s="6" t="str">
        <f t="shared" ref="AI6274:AI6337" si="294">IF(F6274&lt;25,"18-24",IF(F6274&lt;35,"25-34",IF(F6274&lt;45,"35-44",IF(F6274&lt;55,"45-54",IF(F6274&lt;65,"55-64","65+")))))</f>
        <v>55-64</v>
      </c>
      <c r="AJ6274" s="11">
        <f>YEAR(tbl_LoanData[[#This Row],[Application Date]])</f>
        <v>2025</v>
      </c>
      <c r="AK6274" s="11" t="str">
        <f>TEXT(tbl_LoanData[[#This Row],[Application Date]],"MMMM")</f>
        <v>December</v>
      </c>
      <c r="AL6274" s="12">
        <f>DATE(YEAR(tbl_LoanData[[#This Row],[Application Date]]),MONTH(tbl_LoanData[[#This Row],[Application Date]]),1)</f>
        <v>45992</v>
      </c>
      <c r="AM6274" s="14">
        <f ca="1">IF(AND(tbl_LoanData[[#This Row],[Application Date]]&gt;=EOMONTH(TODAY(),-1)+1,tbl_LoanData[[#This Row],[Application Date]]&lt;=TODAY()),tbl_LoanData[[#This Row],[Loan Amount]],0)</f>
        <v>0</v>
      </c>
      <c r="AN6274" s="14">
        <f>tbl_LoanData[[#This Row],[Amount Paid]]-(Q6274-X6274)</f>
        <v>254024.55</v>
      </c>
      <c r="AO6274" s="14">
        <f>IF(tbl_LoanData[[#This Row],[Application Status]]="Approved",1,0)</f>
        <v>1</v>
      </c>
      <c r="AP6274" s="22" t="str">
        <f t="shared" ref="AP6274:AP6337" ca="1" si="295">IF(AND(J6274&gt;=DATE(YEAR(TODAY()),MONTH(TODAY()),1),J6274&lt;=TODAY()),"Current MTD",IF(AND(J6274&gt;=EOMONTH(TODAY(),-2)+1,J6274&lt;=EOMONTH(TODAY(),-1)),"Previous MTD",""))</f>
        <v/>
      </c>
      <c r="AQ6274" s="22" t="str">
        <f t="shared" ref="AQ6274:AQ6337" ca="1" si="296">IF(AND(J6274&gt;=DATE(YEAR(TODAY()),MONTH(TODAY()),1),J6274&lt;=TODAY()),TEXT(DATE(YEAR(TODAY()),MONTH(TODAY()),1),"mmm d")&amp;"–"&amp;DAY(TODAY()),IF(AND(J6274&gt;=EOMONTH(TODAY(),-2)+1,J6274&lt;=EOMONTH(TODAY(),-1)),""&amp;TEXT(EOMONTH(TODAY(),-2)+1,"mmm d")&amp;"–"&amp;DAY(TODAY()),""))</f>
        <v/>
      </c>
    </row>
    <row r="6275" spans="1:43" ht="14.4" customHeight="1" x14ac:dyDescent="0.3">
      <c r="A6275" s="2" t="s">
        <v>11961</v>
      </c>
      <c r="B6275" s="2" t="s">
        <v>11962</v>
      </c>
      <c r="C6275" s="2" t="s">
        <v>141</v>
      </c>
      <c r="D6275" s="2" t="s">
        <v>161</v>
      </c>
      <c r="E6275" s="2" t="s">
        <v>232</v>
      </c>
      <c r="F6275" s="2">
        <v>36</v>
      </c>
      <c r="G6275" s="2" t="s">
        <v>83</v>
      </c>
      <c r="H6275" s="2" t="s">
        <v>70</v>
      </c>
      <c r="I6275" s="2" t="s">
        <v>50</v>
      </c>
      <c r="J6275" s="3">
        <v>46007</v>
      </c>
      <c r="K6275" s="3"/>
      <c r="L6275" s="2" t="s">
        <v>38</v>
      </c>
      <c r="M6275" s="2" t="s">
        <v>144</v>
      </c>
      <c r="N6275" s="2" t="s">
        <v>382</v>
      </c>
      <c r="O6275" s="4">
        <v>1932000</v>
      </c>
      <c r="P6275" s="4">
        <v>681100</v>
      </c>
      <c r="Q6275" s="4">
        <v>1250900</v>
      </c>
      <c r="R6275" s="2">
        <v>36</v>
      </c>
      <c r="S6275" s="5">
        <v>7.83</v>
      </c>
      <c r="T6275" s="4">
        <v>42909.34</v>
      </c>
      <c r="U6275" s="2" t="s">
        <v>96</v>
      </c>
      <c r="V6275" s="2" t="s">
        <v>97</v>
      </c>
      <c r="W6275" s="4">
        <v>0</v>
      </c>
      <c r="X6275" s="4">
        <v>0</v>
      </c>
      <c r="Y6275" s="4">
        <v>1544736.41</v>
      </c>
      <c r="Z6275" s="2">
        <v>0</v>
      </c>
      <c r="AA6275" s="2" t="s">
        <v>97</v>
      </c>
      <c r="AB6275" s="2" t="s">
        <v>15733</v>
      </c>
      <c r="AC6275" s="2" t="s">
        <v>129</v>
      </c>
      <c r="AD6275" s="2" t="s">
        <v>76</v>
      </c>
      <c r="AE6275" s="5">
        <v>64.75</v>
      </c>
      <c r="AF6275" s="2">
        <v>0</v>
      </c>
      <c r="AG6275" s="2" t="s">
        <v>97</v>
      </c>
      <c r="AH6275" s="2"/>
      <c r="AI6275" s="6" t="str">
        <f t="shared" si="294"/>
        <v>35-44</v>
      </c>
      <c r="AJ6275" s="11">
        <f>YEAR(tbl_LoanData[[#This Row],[Application Date]])</f>
        <v>2025</v>
      </c>
      <c r="AK6275" s="11" t="str">
        <f>TEXT(tbl_LoanData[[#This Row],[Application Date]],"MMMM")</f>
        <v>December</v>
      </c>
      <c r="AL6275" s="12">
        <f>DATE(YEAR(tbl_LoanData[[#This Row],[Application Date]]),MONTH(tbl_LoanData[[#This Row],[Application Date]]),1)</f>
        <v>45992</v>
      </c>
      <c r="AM6275" s="14">
        <f ca="1">IF(AND(tbl_LoanData[[#This Row],[Application Date]]&gt;=EOMONTH(TODAY(),-1)+1,tbl_LoanData[[#This Row],[Application Date]]&lt;=TODAY()),tbl_LoanData[[#This Row],[Loan Amount]],0)</f>
        <v>0</v>
      </c>
      <c r="AN6275" s="14">
        <f>tbl_LoanData[[#This Row],[Amount Paid]]-(Q6275-X6275)</f>
        <v>-1250900</v>
      </c>
      <c r="AO6275" s="14">
        <f>IF(tbl_LoanData[[#This Row],[Application Status]]="Approved",1,0)</f>
        <v>0</v>
      </c>
      <c r="AP6275" s="22" t="str">
        <f t="shared" ca="1" si="295"/>
        <v/>
      </c>
      <c r="AQ6275" s="22" t="str">
        <f t="shared" ca="1" si="296"/>
        <v/>
      </c>
    </row>
    <row r="6276" spans="1:43" ht="14.4" customHeight="1" x14ac:dyDescent="0.3">
      <c r="A6276" s="2" t="s">
        <v>12077</v>
      </c>
      <c r="B6276" s="2" t="s">
        <v>12078</v>
      </c>
      <c r="C6276" s="2" t="s">
        <v>338</v>
      </c>
      <c r="D6276" s="2" t="s">
        <v>117</v>
      </c>
      <c r="E6276" s="2" t="s">
        <v>232</v>
      </c>
      <c r="F6276" s="2">
        <v>24</v>
      </c>
      <c r="G6276" s="2" t="s">
        <v>83</v>
      </c>
      <c r="H6276" s="2" t="s">
        <v>372</v>
      </c>
      <c r="I6276" s="2" t="s">
        <v>43</v>
      </c>
      <c r="J6276" s="3">
        <v>46005</v>
      </c>
      <c r="K6276" s="3">
        <v>46020</v>
      </c>
      <c r="L6276" s="2" t="s">
        <v>37</v>
      </c>
      <c r="M6276" s="2" t="s">
        <v>94</v>
      </c>
      <c r="N6276" s="2" t="s">
        <v>436</v>
      </c>
      <c r="O6276" s="4">
        <v>148000</v>
      </c>
      <c r="P6276" s="4">
        <v>33400</v>
      </c>
      <c r="Q6276" s="4">
        <v>114600</v>
      </c>
      <c r="R6276" s="2">
        <v>24</v>
      </c>
      <c r="S6276" s="5">
        <v>9.4</v>
      </c>
      <c r="T6276" s="4">
        <v>5672.7</v>
      </c>
      <c r="U6276" s="2" t="s">
        <v>73</v>
      </c>
      <c r="V6276" s="2" t="s">
        <v>74</v>
      </c>
      <c r="W6276" s="4">
        <v>39708.9</v>
      </c>
      <c r="X6276" s="4">
        <v>96435.9</v>
      </c>
      <c r="Y6276" s="4">
        <v>136144.79999999999</v>
      </c>
      <c r="Z6276" s="2">
        <v>0</v>
      </c>
      <c r="AA6276" s="2" t="s">
        <v>56</v>
      </c>
      <c r="AB6276" s="2" t="s">
        <v>15732</v>
      </c>
      <c r="AC6276" s="2" t="s">
        <v>332</v>
      </c>
      <c r="AD6276" s="2" t="s">
        <v>76</v>
      </c>
      <c r="AE6276" s="5">
        <v>77.430000000000007</v>
      </c>
      <c r="AF6276" s="2">
        <v>0</v>
      </c>
      <c r="AG6276" s="2" t="s">
        <v>77</v>
      </c>
      <c r="AH6276" s="2">
        <v>15</v>
      </c>
      <c r="AI6276" s="6" t="str">
        <f t="shared" si="294"/>
        <v>18-24</v>
      </c>
      <c r="AJ6276" s="11">
        <f>YEAR(tbl_LoanData[[#This Row],[Application Date]])</f>
        <v>2025</v>
      </c>
      <c r="AK6276" s="11" t="str">
        <f>TEXT(tbl_LoanData[[#This Row],[Application Date]],"MMMM")</f>
        <v>December</v>
      </c>
      <c r="AL6276" s="12">
        <f>DATE(YEAR(tbl_LoanData[[#This Row],[Application Date]]),MONTH(tbl_LoanData[[#This Row],[Application Date]]),1)</f>
        <v>45992</v>
      </c>
      <c r="AM6276" s="14">
        <f ca="1">IF(AND(tbl_LoanData[[#This Row],[Application Date]]&gt;=EOMONTH(TODAY(),-1)+1,tbl_LoanData[[#This Row],[Application Date]]&lt;=TODAY()),tbl_LoanData[[#This Row],[Loan Amount]],0)</f>
        <v>0</v>
      </c>
      <c r="AN6276" s="14">
        <f>tbl_LoanData[[#This Row],[Amount Paid]]-(Q6276-X6276)</f>
        <v>21544.799999999996</v>
      </c>
      <c r="AO6276" s="14">
        <f>IF(tbl_LoanData[[#This Row],[Application Status]]="Approved",1,0)</f>
        <v>1</v>
      </c>
      <c r="AP6276" s="22" t="str">
        <f t="shared" ca="1" si="295"/>
        <v/>
      </c>
      <c r="AQ6276" s="22" t="str">
        <f t="shared" ca="1" si="296"/>
        <v/>
      </c>
    </row>
    <row r="6277" spans="1:43" ht="14.4" customHeight="1" x14ac:dyDescent="0.3">
      <c r="A6277" s="2" t="s">
        <v>12119</v>
      </c>
      <c r="B6277" s="2" t="s">
        <v>12120</v>
      </c>
      <c r="C6277" s="2" t="s">
        <v>376</v>
      </c>
      <c r="D6277" s="2" t="s">
        <v>102</v>
      </c>
      <c r="E6277" s="2" t="s">
        <v>540</v>
      </c>
      <c r="F6277" s="2">
        <v>31</v>
      </c>
      <c r="G6277" s="2" t="s">
        <v>69</v>
      </c>
      <c r="H6277" s="2" t="s">
        <v>233</v>
      </c>
      <c r="I6277" s="2" t="s">
        <v>46</v>
      </c>
      <c r="J6277" s="3">
        <v>46006</v>
      </c>
      <c r="K6277" s="3"/>
      <c r="L6277" s="2" t="s">
        <v>40</v>
      </c>
      <c r="M6277" s="2" t="s">
        <v>94</v>
      </c>
      <c r="N6277" s="2" t="s">
        <v>4</v>
      </c>
      <c r="O6277" s="4">
        <v>1371000</v>
      </c>
      <c r="P6277" s="4">
        <v>367000</v>
      </c>
      <c r="Q6277" s="4">
        <v>1004000</v>
      </c>
      <c r="R6277" s="2">
        <v>24</v>
      </c>
      <c r="S6277" s="5">
        <v>10.25</v>
      </c>
      <c r="T6277" s="4">
        <v>50409.17</v>
      </c>
      <c r="U6277" s="2" t="s">
        <v>96</v>
      </c>
      <c r="V6277" s="2" t="s">
        <v>97</v>
      </c>
      <c r="W6277" s="4">
        <v>0</v>
      </c>
      <c r="X6277" s="4">
        <v>0</v>
      </c>
      <c r="Y6277" s="4">
        <v>1209820</v>
      </c>
      <c r="Z6277" s="2">
        <v>0</v>
      </c>
      <c r="AA6277" s="2" t="s">
        <v>97</v>
      </c>
      <c r="AB6277" s="2" t="s">
        <v>15732</v>
      </c>
      <c r="AC6277" s="2" t="s">
        <v>129</v>
      </c>
      <c r="AD6277" s="2" t="s">
        <v>76</v>
      </c>
      <c r="AE6277" s="5">
        <v>73.23</v>
      </c>
      <c r="AF6277" s="2">
        <v>0</v>
      </c>
      <c r="AG6277" s="2" t="s">
        <v>97</v>
      </c>
      <c r="AH6277" s="2"/>
      <c r="AI6277" s="6" t="str">
        <f t="shared" si="294"/>
        <v>25-34</v>
      </c>
      <c r="AJ6277" s="11">
        <f>YEAR(tbl_LoanData[[#This Row],[Application Date]])</f>
        <v>2025</v>
      </c>
      <c r="AK6277" s="11" t="str">
        <f>TEXT(tbl_LoanData[[#This Row],[Application Date]],"MMMM")</f>
        <v>December</v>
      </c>
      <c r="AL6277" s="12">
        <f>DATE(YEAR(tbl_LoanData[[#This Row],[Application Date]]),MONTH(tbl_LoanData[[#This Row],[Application Date]]),1)</f>
        <v>45992</v>
      </c>
      <c r="AM6277" s="14">
        <f ca="1">IF(AND(tbl_LoanData[[#This Row],[Application Date]]&gt;=EOMONTH(TODAY(),-1)+1,tbl_LoanData[[#This Row],[Application Date]]&lt;=TODAY()),tbl_LoanData[[#This Row],[Loan Amount]],0)</f>
        <v>0</v>
      </c>
      <c r="AN6277" s="14">
        <f>tbl_LoanData[[#This Row],[Amount Paid]]-(Q6277-X6277)</f>
        <v>-1004000</v>
      </c>
      <c r="AO6277" s="14">
        <f>IF(tbl_LoanData[[#This Row],[Application Status]]="Approved",1,0)</f>
        <v>0</v>
      </c>
      <c r="AP6277" s="22" t="str">
        <f t="shared" ca="1" si="295"/>
        <v/>
      </c>
      <c r="AQ6277" s="22" t="str">
        <f t="shared" ca="1" si="296"/>
        <v/>
      </c>
    </row>
    <row r="6278" spans="1:43" ht="14.4" customHeight="1" x14ac:dyDescent="0.3">
      <c r="A6278" s="2" t="s">
        <v>12311</v>
      </c>
      <c r="B6278" s="2" t="s">
        <v>12312</v>
      </c>
      <c r="C6278" s="2" t="s">
        <v>1573</v>
      </c>
      <c r="D6278" s="2" t="s">
        <v>268</v>
      </c>
      <c r="E6278" s="2" t="s">
        <v>204</v>
      </c>
      <c r="F6278" s="2">
        <v>62</v>
      </c>
      <c r="G6278" s="2" t="s">
        <v>69</v>
      </c>
      <c r="H6278" s="2" t="s">
        <v>466</v>
      </c>
      <c r="I6278" s="2" t="s">
        <v>43</v>
      </c>
      <c r="J6278" s="3">
        <v>45993</v>
      </c>
      <c r="K6278" s="3">
        <v>46001</v>
      </c>
      <c r="L6278" s="2" t="s">
        <v>39</v>
      </c>
      <c r="M6278" s="2" t="s">
        <v>157</v>
      </c>
      <c r="N6278" s="2" t="s">
        <v>158</v>
      </c>
      <c r="O6278" s="4">
        <v>1972000</v>
      </c>
      <c r="P6278" s="4">
        <v>610200</v>
      </c>
      <c r="Q6278" s="4">
        <v>1361800</v>
      </c>
      <c r="R6278" s="2">
        <v>48</v>
      </c>
      <c r="S6278" s="5">
        <v>9.7899999999999991</v>
      </c>
      <c r="T6278" s="4">
        <v>39480.85</v>
      </c>
      <c r="U6278" s="2" t="s">
        <v>73</v>
      </c>
      <c r="V6278" s="2" t="s">
        <v>74</v>
      </c>
      <c r="W6278" s="4">
        <v>197404.25</v>
      </c>
      <c r="X6278" s="4">
        <v>1697676.63</v>
      </c>
      <c r="Y6278" s="4">
        <v>1895080.88</v>
      </c>
      <c r="Z6278" s="2">
        <v>96</v>
      </c>
      <c r="AA6278" s="2" t="s">
        <v>60</v>
      </c>
      <c r="AB6278" s="2" t="s">
        <v>15736</v>
      </c>
      <c r="AC6278" s="2" t="s">
        <v>75</v>
      </c>
      <c r="AD6278" s="2" t="s">
        <v>76</v>
      </c>
      <c r="AE6278" s="5">
        <v>69.06</v>
      </c>
      <c r="AF6278" s="2">
        <v>3</v>
      </c>
      <c r="AG6278" s="2" t="s">
        <v>130</v>
      </c>
      <c r="AH6278" s="2">
        <v>8</v>
      </c>
      <c r="AI6278" s="6" t="str">
        <f t="shared" si="294"/>
        <v>55-64</v>
      </c>
      <c r="AJ6278" s="11">
        <f>YEAR(tbl_LoanData[[#This Row],[Application Date]])</f>
        <v>2025</v>
      </c>
      <c r="AK6278" s="11" t="str">
        <f>TEXT(tbl_LoanData[[#This Row],[Application Date]],"MMMM")</f>
        <v>December</v>
      </c>
      <c r="AL6278" s="12">
        <f>DATE(YEAR(tbl_LoanData[[#This Row],[Application Date]]),MONTH(tbl_LoanData[[#This Row],[Application Date]]),1)</f>
        <v>45992</v>
      </c>
      <c r="AM6278" s="14">
        <f ca="1">IF(AND(tbl_LoanData[[#This Row],[Application Date]]&gt;=EOMONTH(TODAY(),-1)+1,tbl_LoanData[[#This Row],[Application Date]]&lt;=TODAY()),tbl_LoanData[[#This Row],[Loan Amount]],0)</f>
        <v>0</v>
      </c>
      <c r="AN6278" s="14">
        <f>tbl_LoanData[[#This Row],[Amount Paid]]-(Q6278-X6278)</f>
        <v>533280.87999999989</v>
      </c>
      <c r="AO6278" s="14">
        <f>IF(tbl_LoanData[[#This Row],[Application Status]]="Approved",1,0)</f>
        <v>1</v>
      </c>
      <c r="AP6278" s="22" t="str">
        <f t="shared" ca="1" si="295"/>
        <v/>
      </c>
      <c r="AQ6278" s="22" t="str">
        <f t="shared" ca="1" si="296"/>
        <v/>
      </c>
    </row>
    <row r="6279" spans="1:43" ht="14.4" customHeight="1" x14ac:dyDescent="0.3">
      <c r="A6279" s="2" t="s">
        <v>12485</v>
      </c>
      <c r="B6279" s="2" t="s">
        <v>12486</v>
      </c>
      <c r="C6279" s="2" t="s">
        <v>644</v>
      </c>
      <c r="D6279" s="2" t="s">
        <v>117</v>
      </c>
      <c r="E6279" s="2" t="s">
        <v>190</v>
      </c>
      <c r="F6279" s="2">
        <v>28</v>
      </c>
      <c r="G6279" s="2" t="s">
        <v>83</v>
      </c>
      <c r="H6279" s="2" t="s">
        <v>278</v>
      </c>
      <c r="I6279" s="2" t="s">
        <v>45</v>
      </c>
      <c r="J6279" s="3">
        <v>46005</v>
      </c>
      <c r="K6279" s="3">
        <v>46015</v>
      </c>
      <c r="L6279" s="2" t="s">
        <v>36</v>
      </c>
      <c r="M6279" s="2" t="s">
        <v>111</v>
      </c>
      <c r="N6279" s="2" t="s">
        <v>350</v>
      </c>
      <c r="O6279" s="4">
        <v>1288000</v>
      </c>
      <c r="P6279" s="4">
        <v>146700</v>
      </c>
      <c r="Q6279" s="4">
        <v>1141300</v>
      </c>
      <c r="R6279" s="2">
        <v>36</v>
      </c>
      <c r="S6279" s="5">
        <v>10.86</v>
      </c>
      <c r="T6279" s="4">
        <v>42031.54</v>
      </c>
      <c r="U6279" s="2" t="s">
        <v>73</v>
      </c>
      <c r="V6279" s="2" t="s">
        <v>74</v>
      </c>
      <c r="W6279" s="4">
        <v>294220.78000000003</v>
      </c>
      <c r="X6279" s="4">
        <v>1218914.76</v>
      </c>
      <c r="Y6279" s="4">
        <v>1513135.54</v>
      </c>
      <c r="Z6279" s="2">
        <v>0</v>
      </c>
      <c r="AA6279" s="2" t="s">
        <v>56</v>
      </c>
      <c r="AB6279" s="2" t="s">
        <v>15731</v>
      </c>
      <c r="AC6279" s="2" t="s">
        <v>360</v>
      </c>
      <c r="AD6279" s="2" t="s">
        <v>76</v>
      </c>
      <c r="AE6279" s="5">
        <v>88.61</v>
      </c>
      <c r="AF6279" s="2">
        <v>0</v>
      </c>
      <c r="AG6279" s="2" t="s">
        <v>77</v>
      </c>
      <c r="AH6279" s="2">
        <v>10</v>
      </c>
      <c r="AI6279" s="6" t="str">
        <f t="shared" si="294"/>
        <v>25-34</v>
      </c>
      <c r="AJ6279" s="11">
        <f>YEAR(tbl_LoanData[[#This Row],[Application Date]])</f>
        <v>2025</v>
      </c>
      <c r="AK6279" s="11" t="str">
        <f>TEXT(tbl_LoanData[[#This Row],[Application Date]],"MMMM")</f>
        <v>December</v>
      </c>
      <c r="AL6279" s="12">
        <f>DATE(YEAR(tbl_LoanData[[#This Row],[Application Date]]),MONTH(tbl_LoanData[[#This Row],[Application Date]]),1)</f>
        <v>45992</v>
      </c>
      <c r="AM6279" s="14">
        <f ca="1">IF(AND(tbl_LoanData[[#This Row],[Application Date]]&gt;=EOMONTH(TODAY(),-1)+1,tbl_LoanData[[#This Row],[Application Date]]&lt;=TODAY()),tbl_LoanData[[#This Row],[Loan Amount]],0)</f>
        <v>0</v>
      </c>
      <c r="AN6279" s="14">
        <f>tbl_LoanData[[#This Row],[Amount Paid]]-(Q6279-X6279)</f>
        <v>371835.54000000004</v>
      </c>
      <c r="AO6279" s="14">
        <f>IF(tbl_LoanData[[#This Row],[Application Status]]="Approved",1,0)</f>
        <v>1</v>
      </c>
      <c r="AP6279" s="22" t="str">
        <f t="shared" ca="1" si="295"/>
        <v/>
      </c>
      <c r="AQ6279" s="22" t="str">
        <f t="shared" ca="1" si="296"/>
        <v/>
      </c>
    </row>
    <row r="6280" spans="1:43" ht="14.4" customHeight="1" x14ac:dyDescent="0.3">
      <c r="A6280" s="2" t="s">
        <v>12717</v>
      </c>
      <c r="B6280" s="2" t="s">
        <v>12718</v>
      </c>
      <c r="C6280" s="2" t="s">
        <v>1686</v>
      </c>
      <c r="D6280" s="2" t="s">
        <v>102</v>
      </c>
      <c r="E6280" s="2" t="s">
        <v>204</v>
      </c>
      <c r="F6280" s="2">
        <v>49</v>
      </c>
      <c r="G6280" s="2" t="s">
        <v>83</v>
      </c>
      <c r="H6280" s="2" t="s">
        <v>543</v>
      </c>
      <c r="I6280" s="2" t="s">
        <v>45</v>
      </c>
      <c r="J6280" s="3">
        <v>46015</v>
      </c>
      <c r="K6280" s="3">
        <v>46017</v>
      </c>
      <c r="L6280" s="2" t="s">
        <v>40</v>
      </c>
      <c r="M6280" s="2" t="s">
        <v>157</v>
      </c>
      <c r="N6280" s="2" t="s">
        <v>299</v>
      </c>
      <c r="O6280" s="4">
        <v>1414000</v>
      </c>
      <c r="P6280" s="4">
        <v>301800</v>
      </c>
      <c r="Q6280" s="4">
        <v>1112200</v>
      </c>
      <c r="R6280" s="2">
        <v>24</v>
      </c>
      <c r="S6280" s="5">
        <v>7.45</v>
      </c>
      <c r="T6280" s="4">
        <v>53246.58</v>
      </c>
      <c r="U6280" s="2" t="s">
        <v>73</v>
      </c>
      <c r="V6280" s="2" t="s">
        <v>74</v>
      </c>
      <c r="W6280" s="4">
        <v>372726.06</v>
      </c>
      <c r="X6280" s="4">
        <v>905191.74</v>
      </c>
      <c r="Y6280" s="4">
        <v>1277917.8</v>
      </c>
      <c r="Z6280" s="2">
        <v>0</v>
      </c>
      <c r="AA6280" s="2" t="s">
        <v>56</v>
      </c>
      <c r="AB6280" s="2" t="s">
        <v>15733</v>
      </c>
      <c r="AC6280" s="2" t="s">
        <v>332</v>
      </c>
      <c r="AD6280" s="2" t="s">
        <v>76</v>
      </c>
      <c r="AE6280" s="5">
        <v>78.66</v>
      </c>
      <c r="AF6280" s="2">
        <v>0</v>
      </c>
      <c r="AG6280" s="2" t="s">
        <v>77</v>
      </c>
      <c r="AH6280" s="2">
        <v>2</v>
      </c>
      <c r="AI6280" s="6" t="str">
        <f t="shared" si="294"/>
        <v>45-54</v>
      </c>
      <c r="AJ6280" s="11">
        <f>YEAR(tbl_LoanData[[#This Row],[Application Date]])</f>
        <v>2025</v>
      </c>
      <c r="AK6280" s="11" t="str">
        <f>TEXT(tbl_LoanData[[#This Row],[Application Date]],"MMMM")</f>
        <v>December</v>
      </c>
      <c r="AL6280" s="12">
        <f>DATE(YEAR(tbl_LoanData[[#This Row],[Application Date]]),MONTH(tbl_LoanData[[#This Row],[Application Date]]),1)</f>
        <v>45992</v>
      </c>
      <c r="AM6280" s="14">
        <f ca="1">IF(AND(tbl_LoanData[[#This Row],[Application Date]]&gt;=EOMONTH(TODAY(),-1)+1,tbl_LoanData[[#This Row],[Application Date]]&lt;=TODAY()),tbl_LoanData[[#This Row],[Loan Amount]],0)</f>
        <v>0</v>
      </c>
      <c r="AN6280" s="14">
        <f>tbl_LoanData[[#This Row],[Amount Paid]]-(Q6280-X6280)</f>
        <v>165717.79999999999</v>
      </c>
      <c r="AO6280" s="14">
        <f>IF(tbl_LoanData[[#This Row],[Application Status]]="Approved",1,0)</f>
        <v>1</v>
      </c>
      <c r="AP6280" s="22" t="str">
        <f t="shared" ca="1" si="295"/>
        <v/>
      </c>
      <c r="AQ6280" s="22" t="str">
        <f t="shared" ca="1" si="296"/>
        <v/>
      </c>
    </row>
    <row r="6281" spans="1:43" ht="14.4" customHeight="1" x14ac:dyDescent="0.3">
      <c r="A6281" s="2" t="s">
        <v>12831</v>
      </c>
      <c r="B6281" s="2" t="s">
        <v>12832</v>
      </c>
      <c r="C6281" s="2" t="s">
        <v>240</v>
      </c>
      <c r="D6281" s="2" t="s">
        <v>161</v>
      </c>
      <c r="E6281" s="2" t="s">
        <v>447</v>
      </c>
      <c r="F6281" s="2">
        <v>61</v>
      </c>
      <c r="G6281" s="2" t="s">
        <v>83</v>
      </c>
      <c r="H6281" s="2" t="s">
        <v>466</v>
      </c>
      <c r="I6281" s="2" t="s">
        <v>43</v>
      </c>
      <c r="J6281" s="3">
        <v>46017</v>
      </c>
      <c r="K6281" s="3">
        <v>46024</v>
      </c>
      <c r="L6281" s="2" t="s">
        <v>37</v>
      </c>
      <c r="M6281" s="2" t="s">
        <v>199</v>
      </c>
      <c r="N6281" s="2" t="s">
        <v>319</v>
      </c>
      <c r="O6281" s="4">
        <v>102000</v>
      </c>
      <c r="P6281" s="4">
        <v>19200</v>
      </c>
      <c r="Q6281" s="4">
        <v>82800</v>
      </c>
      <c r="R6281" s="2">
        <v>24</v>
      </c>
      <c r="S6281" s="5">
        <v>6.63</v>
      </c>
      <c r="T6281" s="4">
        <v>3907.47</v>
      </c>
      <c r="U6281" s="2" t="s">
        <v>73</v>
      </c>
      <c r="V6281" s="2" t="s">
        <v>74</v>
      </c>
      <c r="W6281" s="4">
        <v>7814.94</v>
      </c>
      <c r="X6281" s="4">
        <v>85964.34</v>
      </c>
      <c r="Y6281" s="4">
        <v>93779.28</v>
      </c>
      <c r="Z6281" s="2">
        <v>140</v>
      </c>
      <c r="AA6281" s="2" t="s">
        <v>60</v>
      </c>
      <c r="AB6281" s="2" t="s">
        <v>15728</v>
      </c>
      <c r="AC6281" s="2" t="s">
        <v>213</v>
      </c>
      <c r="AD6281" s="2" t="s">
        <v>76</v>
      </c>
      <c r="AE6281" s="5">
        <v>81.180000000000007</v>
      </c>
      <c r="AF6281" s="2">
        <v>5</v>
      </c>
      <c r="AG6281" s="2" t="s">
        <v>130</v>
      </c>
      <c r="AH6281" s="2">
        <v>7</v>
      </c>
      <c r="AI6281" s="6" t="str">
        <f t="shared" si="294"/>
        <v>55-64</v>
      </c>
      <c r="AJ6281" s="11">
        <f>YEAR(tbl_LoanData[[#This Row],[Application Date]])</f>
        <v>2025</v>
      </c>
      <c r="AK6281" s="11" t="str">
        <f>TEXT(tbl_LoanData[[#This Row],[Application Date]],"MMMM")</f>
        <v>December</v>
      </c>
      <c r="AL6281" s="12">
        <f>DATE(YEAR(tbl_LoanData[[#This Row],[Application Date]]),MONTH(tbl_LoanData[[#This Row],[Application Date]]),1)</f>
        <v>45992</v>
      </c>
      <c r="AM6281" s="14">
        <f ca="1">IF(AND(tbl_LoanData[[#This Row],[Application Date]]&gt;=EOMONTH(TODAY(),-1)+1,tbl_LoanData[[#This Row],[Application Date]]&lt;=TODAY()),tbl_LoanData[[#This Row],[Loan Amount]],0)</f>
        <v>0</v>
      </c>
      <c r="AN6281" s="14">
        <f>tbl_LoanData[[#This Row],[Amount Paid]]-(Q6281-X6281)</f>
        <v>10979.279999999995</v>
      </c>
      <c r="AO6281" s="14">
        <f>IF(tbl_LoanData[[#This Row],[Application Status]]="Approved",1,0)</f>
        <v>1</v>
      </c>
      <c r="AP6281" s="22" t="str">
        <f t="shared" ca="1" si="295"/>
        <v/>
      </c>
      <c r="AQ6281" s="22" t="str">
        <f t="shared" ca="1" si="296"/>
        <v/>
      </c>
    </row>
    <row r="6282" spans="1:43" ht="14.4" customHeight="1" x14ac:dyDescent="0.3">
      <c r="A6282" s="2" t="s">
        <v>13151</v>
      </c>
      <c r="B6282" s="2" t="s">
        <v>13152</v>
      </c>
      <c r="C6282" s="2" t="s">
        <v>90</v>
      </c>
      <c r="D6282" s="2" t="s">
        <v>117</v>
      </c>
      <c r="E6282" s="2" t="s">
        <v>311</v>
      </c>
      <c r="F6282" s="2">
        <v>45</v>
      </c>
      <c r="G6282" s="2" t="s">
        <v>69</v>
      </c>
      <c r="H6282" s="2" t="s">
        <v>285</v>
      </c>
      <c r="I6282" s="2" t="s">
        <v>55</v>
      </c>
      <c r="J6282" s="3">
        <v>46003</v>
      </c>
      <c r="K6282" s="3">
        <v>46010</v>
      </c>
      <c r="L6282" s="2" t="s">
        <v>40</v>
      </c>
      <c r="M6282" s="2" t="s">
        <v>85</v>
      </c>
      <c r="N6282" s="2" t="s">
        <v>274</v>
      </c>
      <c r="O6282" s="4">
        <v>713000</v>
      </c>
      <c r="P6282" s="4">
        <v>229700</v>
      </c>
      <c r="Q6282" s="4">
        <v>483300</v>
      </c>
      <c r="R6282" s="2">
        <v>12</v>
      </c>
      <c r="S6282" s="5">
        <v>14.63</v>
      </c>
      <c r="T6282" s="4">
        <v>46167.23</v>
      </c>
      <c r="U6282" s="2" t="s">
        <v>73</v>
      </c>
      <c r="V6282" s="2" t="s">
        <v>74</v>
      </c>
      <c r="W6282" s="4">
        <v>369337.84</v>
      </c>
      <c r="X6282" s="4">
        <v>184668.95</v>
      </c>
      <c r="Y6282" s="4">
        <v>554006.79</v>
      </c>
      <c r="Z6282" s="2">
        <v>0</v>
      </c>
      <c r="AA6282" s="2" t="s">
        <v>56</v>
      </c>
      <c r="AB6282" s="2" t="s">
        <v>15733</v>
      </c>
      <c r="AC6282" s="2" t="s">
        <v>138</v>
      </c>
      <c r="AD6282" s="2" t="s">
        <v>76</v>
      </c>
      <c r="AE6282" s="5">
        <v>67.78</v>
      </c>
      <c r="AF6282" s="2">
        <v>0</v>
      </c>
      <c r="AG6282" s="2" t="s">
        <v>77</v>
      </c>
      <c r="AH6282" s="2">
        <v>7</v>
      </c>
      <c r="AI6282" s="6" t="str">
        <f t="shared" si="294"/>
        <v>45-54</v>
      </c>
      <c r="AJ6282" s="11">
        <f>YEAR(tbl_LoanData[[#This Row],[Application Date]])</f>
        <v>2025</v>
      </c>
      <c r="AK6282" s="11" t="str">
        <f>TEXT(tbl_LoanData[[#This Row],[Application Date]],"MMMM")</f>
        <v>December</v>
      </c>
      <c r="AL6282" s="12">
        <f>DATE(YEAR(tbl_LoanData[[#This Row],[Application Date]]),MONTH(tbl_LoanData[[#This Row],[Application Date]]),1)</f>
        <v>45992</v>
      </c>
      <c r="AM6282" s="14">
        <f ca="1">IF(AND(tbl_LoanData[[#This Row],[Application Date]]&gt;=EOMONTH(TODAY(),-1)+1,tbl_LoanData[[#This Row],[Application Date]]&lt;=TODAY()),tbl_LoanData[[#This Row],[Loan Amount]],0)</f>
        <v>0</v>
      </c>
      <c r="AN6282" s="14">
        <f>tbl_LoanData[[#This Row],[Amount Paid]]-(Q6282-X6282)</f>
        <v>70706.790000000037</v>
      </c>
      <c r="AO6282" s="14">
        <f>IF(tbl_LoanData[[#This Row],[Application Status]]="Approved",1,0)</f>
        <v>1</v>
      </c>
      <c r="AP6282" s="22" t="str">
        <f t="shared" ca="1" si="295"/>
        <v/>
      </c>
      <c r="AQ6282" s="22" t="str">
        <f t="shared" ca="1" si="296"/>
        <v/>
      </c>
    </row>
    <row r="6283" spans="1:43" ht="14.4" customHeight="1" x14ac:dyDescent="0.3">
      <c r="A6283" s="2" t="s">
        <v>13193</v>
      </c>
      <c r="B6283" s="2" t="s">
        <v>13194</v>
      </c>
      <c r="C6283" s="2" t="s">
        <v>368</v>
      </c>
      <c r="D6283" s="2" t="s">
        <v>81</v>
      </c>
      <c r="E6283" s="2" t="s">
        <v>101</v>
      </c>
      <c r="F6283" s="2">
        <v>65</v>
      </c>
      <c r="G6283" s="2" t="s">
        <v>83</v>
      </c>
      <c r="H6283" s="2" t="s">
        <v>143</v>
      </c>
      <c r="I6283" s="2" t="s">
        <v>46</v>
      </c>
      <c r="J6283" s="3">
        <v>45998</v>
      </c>
      <c r="K6283" s="3">
        <v>46015</v>
      </c>
      <c r="L6283" s="2" t="s">
        <v>40</v>
      </c>
      <c r="M6283" s="2" t="s">
        <v>71</v>
      </c>
      <c r="N6283" s="2" t="s">
        <v>137</v>
      </c>
      <c r="O6283" s="4">
        <v>1468000</v>
      </c>
      <c r="P6283" s="4">
        <v>464700</v>
      </c>
      <c r="Q6283" s="4">
        <v>1003300</v>
      </c>
      <c r="R6283" s="2">
        <v>36</v>
      </c>
      <c r="S6283" s="5">
        <v>13.24</v>
      </c>
      <c r="T6283" s="4">
        <v>38939.19</v>
      </c>
      <c r="U6283" s="2" t="s">
        <v>73</v>
      </c>
      <c r="V6283" s="2" t="s">
        <v>74</v>
      </c>
      <c r="W6283" s="4">
        <v>38939.19</v>
      </c>
      <c r="X6283" s="4">
        <v>1362871.57</v>
      </c>
      <c r="Y6283" s="4">
        <v>1401810.76</v>
      </c>
      <c r="Z6283" s="2">
        <v>180</v>
      </c>
      <c r="AA6283" s="2" t="s">
        <v>60</v>
      </c>
      <c r="AB6283" s="2" t="s">
        <v>15735</v>
      </c>
      <c r="AC6283" s="2" t="s">
        <v>87</v>
      </c>
      <c r="AD6283" s="2" t="s">
        <v>76</v>
      </c>
      <c r="AE6283" s="5">
        <v>68.34</v>
      </c>
      <c r="AF6283" s="2">
        <v>6</v>
      </c>
      <c r="AG6283" s="2" t="s">
        <v>130</v>
      </c>
      <c r="AH6283" s="2">
        <v>17</v>
      </c>
      <c r="AI6283" s="6" t="str">
        <f t="shared" si="294"/>
        <v>65+</v>
      </c>
      <c r="AJ6283" s="11">
        <f>YEAR(tbl_LoanData[[#This Row],[Application Date]])</f>
        <v>2025</v>
      </c>
      <c r="AK6283" s="11" t="str">
        <f>TEXT(tbl_LoanData[[#This Row],[Application Date]],"MMMM")</f>
        <v>December</v>
      </c>
      <c r="AL6283" s="12">
        <f>DATE(YEAR(tbl_LoanData[[#This Row],[Application Date]]),MONTH(tbl_LoanData[[#This Row],[Application Date]]),1)</f>
        <v>45992</v>
      </c>
      <c r="AM6283" s="14">
        <f ca="1">IF(AND(tbl_LoanData[[#This Row],[Application Date]]&gt;=EOMONTH(TODAY(),-1)+1,tbl_LoanData[[#This Row],[Application Date]]&lt;=TODAY()),tbl_LoanData[[#This Row],[Loan Amount]],0)</f>
        <v>0</v>
      </c>
      <c r="AN6283" s="14">
        <f>tbl_LoanData[[#This Row],[Amount Paid]]-(Q6283-X6283)</f>
        <v>398510.76000000007</v>
      </c>
      <c r="AO6283" s="14">
        <f>IF(tbl_LoanData[[#This Row],[Application Status]]="Approved",1,0)</f>
        <v>1</v>
      </c>
      <c r="AP6283" s="22" t="str">
        <f t="shared" ca="1" si="295"/>
        <v/>
      </c>
      <c r="AQ6283" s="22" t="str">
        <f t="shared" ca="1" si="296"/>
        <v/>
      </c>
    </row>
    <row r="6284" spans="1:43" ht="14.4" customHeight="1" x14ac:dyDescent="0.3">
      <c r="A6284" s="2" t="s">
        <v>13393</v>
      </c>
      <c r="B6284" s="2" t="s">
        <v>13394</v>
      </c>
      <c r="C6284" s="2" t="s">
        <v>90</v>
      </c>
      <c r="D6284" s="2" t="s">
        <v>204</v>
      </c>
      <c r="E6284" s="2" t="s">
        <v>312</v>
      </c>
      <c r="F6284" s="2">
        <v>34</v>
      </c>
      <c r="G6284" s="2" t="s">
        <v>69</v>
      </c>
      <c r="H6284" s="2" t="s">
        <v>70</v>
      </c>
      <c r="I6284" s="2" t="s">
        <v>50</v>
      </c>
      <c r="J6284" s="3">
        <v>46017</v>
      </c>
      <c r="K6284" s="3">
        <v>46024</v>
      </c>
      <c r="L6284" s="2" t="s">
        <v>38</v>
      </c>
      <c r="M6284" s="2" t="s">
        <v>111</v>
      </c>
      <c r="N6284" s="2" t="s">
        <v>112</v>
      </c>
      <c r="O6284" s="4">
        <v>1025000</v>
      </c>
      <c r="P6284" s="4">
        <v>181400</v>
      </c>
      <c r="Q6284" s="4">
        <v>843600</v>
      </c>
      <c r="R6284" s="2">
        <v>36</v>
      </c>
      <c r="S6284" s="5">
        <v>12.99</v>
      </c>
      <c r="T6284" s="4">
        <v>32565.3</v>
      </c>
      <c r="U6284" s="2" t="s">
        <v>73</v>
      </c>
      <c r="V6284" s="2" t="s">
        <v>74</v>
      </c>
      <c r="W6284" s="4">
        <v>227957.1</v>
      </c>
      <c r="X6284" s="4">
        <v>944393.82</v>
      </c>
      <c r="Y6284" s="4">
        <v>1172350.92</v>
      </c>
      <c r="Z6284" s="2">
        <v>0</v>
      </c>
      <c r="AA6284" s="2" t="s">
        <v>56</v>
      </c>
      <c r="AB6284" s="2" t="s">
        <v>15727</v>
      </c>
      <c r="AC6284" s="2" t="s">
        <v>106</v>
      </c>
      <c r="AD6284" s="2" t="s">
        <v>76</v>
      </c>
      <c r="AE6284" s="5">
        <v>82.3</v>
      </c>
      <c r="AF6284" s="2">
        <v>0</v>
      </c>
      <c r="AG6284" s="2" t="s">
        <v>77</v>
      </c>
      <c r="AH6284" s="2">
        <v>7</v>
      </c>
      <c r="AI6284" s="6" t="str">
        <f t="shared" si="294"/>
        <v>25-34</v>
      </c>
      <c r="AJ6284" s="11">
        <f>YEAR(tbl_LoanData[[#This Row],[Application Date]])</f>
        <v>2025</v>
      </c>
      <c r="AK6284" s="11" t="str">
        <f>TEXT(tbl_LoanData[[#This Row],[Application Date]],"MMMM")</f>
        <v>December</v>
      </c>
      <c r="AL6284" s="12">
        <f>DATE(YEAR(tbl_LoanData[[#This Row],[Application Date]]),MONTH(tbl_LoanData[[#This Row],[Application Date]]),1)</f>
        <v>45992</v>
      </c>
      <c r="AM6284" s="14">
        <f ca="1">IF(AND(tbl_LoanData[[#This Row],[Application Date]]&gt;=EOMONTH(TODAY(),-1)+1,tbl_LoanData[[#This Row],[Application Date]]&lt;=TODAY()),tbl_LoanData[[#This Row],[Loan Amount]],0)</f>
        <v>0</v>
      </c>
      <c r="AN6284" s="14">
        <f>tbl_LoanData[[#This Row],[Amount Paid]]-(Q6284-X6284)</f>
        <v>328750.91999999993</v>
      </c>
      <c r="AO6284" s="14">
        <f>IF(tbl_LoanData[[#This Row],[Application Status]]="Approved",1,0)</f>
        <v>1</v>
      </c>
      <c r="AP6284" s="22" t="str">
        <f t="shared" ca="1" si="295"/>
        <v/>
      </c>
      <c r="AQ6284" s="22" t="str">
        <f t="shared" ca="1" si="296"/>
        <v/>
      </c>
    </row>
    <row r="6285" spans="1:43" ht="14.4" customHeight="1" x14ac:dyDescent="0.3">
      <c r="A6285" s="2" t="s">
        <v>13437</v>
      </c>
      <c r="B6285" s="2" t="s">
        <v>13438</v>
      </c>
      <c r="C6285" s="2" t="s">
        <v>368</v>
      </c>
      <c r="D6285" s="2" t="s">
        <v>142</v>
      </c>
      <c r="E6285" s="2" t="s">
        <v>101</v>
      </c>
      <c r="F6285" s="2">
        <v>55</v>
      </c>
      <c r="G6285" s="2" t="s">
        <v>83</v>
      </c>
      <c r="H6285" s="2" t="s">
        <v>84</v>
      </c>
      <c r="I6285" s="2" t="s">
        <v>45</v>
      </c>
      <c r="J6285" s="3">
        <v>45998</v>
      </c>
      <c r="K6285" s="3">
        <v>46012</v>
      </c>
      <c r="L6285" s="2" t="s">
        <v>39</v>
      </c>
      <c r="M6285" s="2" t="s">
        <v>94</v>
      </c>
      <c r="N6285" s="2" t="s">
        <v>365</v>
      </c>
      <c r="O6285" s="4">
        <v>1220000</v>
      </c>
      <c r="P6285" s="4">
        <v>482900</v>
      </c>
      <c r="Q6285" s="4">
        <v>737100</v>
      </c>
      <c r="R6285" s="2">
        <v>48</v>
      </c>
      <c r="S6285" s="5">
        <v>6.86</v>
      </c>
      <c r="T6285" s="4">
        <v>19570</v>
      </c>
      <c r="U6285" s="2" t="s">
        <v>73</v>
      </c>
      <c r="V6285" s="2" t="s">
        <v>74</v>
      </c>
      <c r="W6285" s="4">
        <v>156560</v>
      </c>
      <c r="X6285" s="4">
        <v>782800.24</v>
      </c>
      <c r="Y6285" s="4">
        <v>939360.24</v>
      </c>
      <c r="Z6285" s="2">
        <v>0</v>
      </c>
      <c r="AA6285" s="2" t="s">
        <v>56</v>
      </c>
      <c r="AB6285" s="2" t="s">
        <v>15728</v>
      </c>
      <c r="AC6285" s="2" t="s">
        <v>129</v>
      </c>
      <c r="AD6285" s="2" t="s">
        <v>76</v>
      </c>
      <c r="AE6285" s="5">
        <v>60.42</v>
      </c>
      <c r="AF6285" s="2">
        <v>0</v>
      </c>
      <c r="AG6285" s="2" t="s">
        <v>77</v>
      </c>
      <c r="AH6285" s="2">
        <v>14</v>
      </c>
      <c r="AI6285" s="6" t="str">
        <f t="shared" si="294"/>
        <v>55-64</v>
      </c>
      <c r="AJ6285" s="11">
        <f>YEAR(tbl_LoanData[[#This Row],[Application Date]])</f>
        <v>2025</v>
      </c>
      <c r="AK6285" s="11" t="str">
        <f>TEXT(tbl_LoanData[[#This Row],[Application Date]],"MMMM")</f>
        <v>December</v>
      </c>
      <c r="AL6285" s="12">
        <f>DATE(YEAR(tbl_LoanData[[#This Row],[Application Date]]),MONTH(tbl_LoanData[[#This Row],[Application Date]]),1)</f>
        <v>45992</v>
      </c>
      <c r="AM6285" s="14">
        <f ca="1">IF(AND(tbl_LoanData[[#This Row],[Application Date]]&gt;=EOMONTH(TODAY(),-1)+1,tbl_LoanData[[#This Row],[Application Date]]&lt;=TODAY()),tbl_LoanData[[#This Row],[Loan Amount]],0)</f>
        <v>0</v>
      </c>
      <c r="AN6285" s="14">
        <f>tbl_LoanData[[#This Row],[Amount Paid]]-(Q6285-X6285)</f>
        <v>202260.24</v>
      </c>
      <c r="AO6285" s="14">
        <f>IF(tbl_LoanData[[#This Row],[Application Status]]="Approved",1,0)</f>
        <v>1</v>
      </c>
      <c r="AP6285" s="22" t="str">
        <f t="shared" ca="1" si="295"/>
        <v/>
      </c>
      <c r="AQ6285" s="22" t="str">
        <f t="shared" ca="1" si="296"/>
        <v/>
      </c>
    </row>
    <row r="6286" spans="1:43" ht="14.4" customHeight="1" x14ac:dyDescent="0.3">
      <c r="A6286" s="2" t="s">
        <v>13595</v>
      </c>
      <c r="B6286" s="2" t="s">
        <v>13596</v>
      </c>
      <c r="C6286" s="2" t="s">
        <v>188</v>
      </c>
      <c r="D6286" s="2" t="s">
        <v>142</v>
      </c>
      <c r="E6286" s="2" t="s">
        <v>402</v>
      </c>
      <c r="F6286" s="2">
        <v>60</v>
      </c>
      <c r="G6286" s="2" t="s">
        <v>69</v>
      </c>
      <c r="H6286" s="2" t="s">
        <v>233</v>
      </c>
      <c r="I6286" s="2" t="s">
        <v>46</v>
      </c>
      <c r="J6286" s="3">
        <v>46001</v>
      </c>
      <c r="K6286" s="3">
        <v>46009</v>
      </c>
      <c r="L6286" s="2" t="s">
        <v>39</v>
      </c>
      <c r="M6286" s="2" t="s">
        <v>157</v>
      </c>
      <c r="N6286" s="2" t="s">
        <v>359</v>
      </c>
      <c r="O6286" s="4">
        <v>1690000</v>
      </c>
      <c r="P6286" s="4">
        <v>642500</v>
      </c>
      <c r="Q6286" s="4">
        <v>1047500</v>
      </c>
      <c r="R6286" s="2">
        <v>48</v>
      </c>
      <c r="S6286" s="5">
        <v>5.75</v>
      </c>
      <c r="T6286" s="4">
        <v>26842.19</v>
      </c>
      <c r="U6286" s="2" t="s">
        <v>73</v>
      </c>
      <c r="V6286" s="2" t="s">
        <v>74</v>
      </c>
      <c r="W6286" s="4">
        <v>214737.52</v>
      </c>
      <c r="X6286" s="4">
        <v>1073687.48</v>
      </c>
      <c r="Y6286" s="4">
        <v>1288425</v>
      </c>
      <c r="Z6286" s="2">
        <v>0</v>
      </c>
      <c r="AA6286" s="2" t="s">
        <v>56</v>
      </c>
      <c r="AB6286" s="2" t="s">
        <v>15728</v>
      </c>
      <c r="AC6286" s="2" t="s">
        <v>106</v>
      </c>
      <c r="AD6286" s="2" t="s">
        <v>76</v>
      </c>
      <c r="AE6286" s="5">
        <v>61.98</v>
      </c>
      <c r="AF6286" s="2">
        <v>0</v>
      </c>
      <c r="AG6286" s="2" t="s">
        <v>77</v>
      </c>
      <c r="AH6286" s="2">
        <v>8</v>
      </c>
      <c r="AI6286" s="6" t="str">
        <f t="shared" si="294"/>
        <v>55-64</v>
      </c>
      <c r="AJ6286" s="11">
        <f>YEAR(tbl_LoanData[[#This Row],[Application Date]])</f>
        <v>2025</v>
      </c>
      <c r="AK6286" s="11" t="str">
        <f>TEXT(tbl_LoanData[[#This Row],[Application Date]],"MMMM")</f>
        <v>December</v>
      </c>
      <c r="AL6286" s="12">
        <f>DATE(YEAR(tbl_LoanData[[#This Row],[Application Date]]),MONTH(tbl_LoanData[[#This Row],[Application Date]]),1)</f>
        <v>45992</v>
      </c>
      <c r="AM6286" s="14">
        <f ca="1">IF(AND(tbl_LoanData[[#This Row],[Application Date]]&gt;=EOMONTH(TODAY(),-1)+1,tbl_LoanData[[#This Row],[Application Date]]&lt;=TODAY()),tbl_LoanData[[#This Row],[Loan Amount]],0)</f>
        <v>0</v>
      </c>
      <c r="AN6286" s="14">
        <f>tbl_LoanData[[#This Row],[Amount Paid]]-(Q6286-X6286)</f>
        <v>240924.99999999997</v>
      </c>
      <c r="AO6286" s="14">
        <f>IF(tbl_LoanData[[#This Row],[Application Status]]="Approved",1,0)</f>
        <v>1</v>
      </c>
      <c r="AP6286" s="22" t="str">
        <f t="shared" ca="1" si="295"/>
        <v/>
      </c>
      <c r="AQ6286" s="22" t="str">
        <f t="shared" ca="1" si="296"/>
        <v/>
      </c>
    </row>
    <row r="6287" spans="1:43" ht="14.4" customHeight="1" x14ac:dyDescent="0.3">
      <c r="A6287" s="2" t="s">
        <v>13883</v>
      </c>
      <c r="B6287" s="2" t="s">
        <v>13884</v>
      </c>
      <c r="C6287" s="2" t="s">
        <v>124</v>
      </c>
      <c r="D6287" s="2" t="s">
        <v>102</v>
      </c>
      <c r="E6287" s="2" t="s">
        <v>135</v>
      </c>
      <c r="F6287" s="2">
        <v>55</v>
      </c>
      <c r="G6287" s="2" t="s">
        <v>69</v>
      </c>
      <c r="H6287" s="2" t="s">
        <v>372</v>
      </c>
      <c r="I6287" s="2" t="s">
        <v>43</v>
      </c>
      <c r="J6287" s="3">
        <v>46015</v>
      </c>
      <c r="K6287" s="3">
        <v>46034</v>
      </c>
      <c r="L6287" s="2" t="s">
        <v>38</v>
      </c>
      <c r="M6287" s="2" t="s">
        <v>144</v>
      </c>
      <c r="N6287" s="2" t="s">
        <v>382</v>
      </c>
      <c r="O6287" s="4">
        <v>1583000</v>
      </c>
      <c r="P6287" s="4">
        <v>632400</v>
      </c>
      <c r="Q6287" s="4">
        <v>950600</v>
      </c>
      <c r="R6287" s="2">
        <v>36</v>
      </c>
      <c r="S6287" s="5">
        <v>5.88</v>
      </c>
      <c r="T6287" s="4">
        <v>31063.5</v>
      </c>
      <c r="U6287" s="2" t="s">
        <v>73</v>
      </c>
      <c r="V6287" s="2" t="s">
        <v>74</v>
      </c>
      <c r="W6287" s="4">
        <v>217444.5</v>
      </c>
      <c r="X6287" s="4">
        <v>900841.34</v>
      </c>
      <c r="Y6287" s="4">
        <v>1118285.8400000001</v>
      </c>
      <c r="Z6287" s="2">
        <v>0</v>
      </c>
      <c r="AA6287" s="2" t="s">
        <v>56</v>
      </c>
      <c r="AB6287" s="2" t="s">
        <v>15731</v>
      </c>
      <c r="AC6287" s="2" t="s">
        <v>121</v>
      </c>
      <c r="AD6287" s="2" t="s">
        <v>76</v>
      </c>
      <c r="AE6287" s="5">
        <v>60.05</v>
      </c>
      <c r="AF6287" s="2">
        <v>0</v>
      </c>
      <c r="AG6287" s="2" t="s">
        <v>77</v>
      </c>
      <c r="AH6287" s="2">
        <v>19</v>
      </c>
      <c r="AI6287" s="6" t="str">
        <f t="shared" si="294"/>
        <v>55-64</v>
      </c>
      <c r="AJ6287" s="11">
        <f>YEAR(tbl_LoanData[[#This Row],[Application Date]])</f>
        <v>2025</v>
      </c>
      <c r="AK6287" s="11" t="str">
        <f>TEXT(tbl_LoanData[[#This Row],[Application Date]],"MMMM")</f>
        <v>December</v>
      </c>
      <c r="AL6287" s="12">
        <f>DATE(YEAR(tbl_LoanData[[#This Row],[Application Date]]),MONTH(tbl_LoanData[[#This Row],[Application Date]]),1)</f>
        <v>45992</v>
      </c>
      <c r="AM6287" s="14">
        <f ca="1">IF(AND(tbl_LoanData[[#This Row],[Application Date]]&gt;=EOMONTH(TODAY(),-1)+1,tbl_LoanData[[#This Row],[Application Date]]&lt;=TODAY()),tbl_LoanData[[#This Row],[Loan Amount]],0)</f>
        <v>0</v>
      </c>
      <c r="AN6287" s="14">
        <f>tbl_LoanData[[#This Row],[Amount Paid]]-(Q6287-X6287)</f>
        <v>167685.83999999997</v>
      </c>
      <c r="AO6287" s="14">
        <f>IF(tbl_LoanData[[#This Row],[Application Status]]="Approved",1,0)</f>
        <v>1</v>
      </c>
      <c r="AP6287" s="22" t="str">
        <f t="shared" ca="1" si="295"/>
        <v/>
      </c>
      <c r="AQ6287" s="22" t="str">
        <f t="shared" ca="1" si="296"/>
        <v/>
      </c>
    </row>
    <row r="6288" spans="1:43" ht="14.4" customHeight="1" x14ac:dyDescent="0.3">
      <c r="A6288" s="2" t="s">
        <v>13925</v>
      </c>
      <c r="B6288" s="2" t="s">
        <v>13926</v>
      </c>
      <c r="C6288" s="2" t="s">
        <v>586</v>
      </c>
      <c r="D6288" s="2" t="s">
        <v>311</v>
      </c>
      <c r="E6288" s="2" t="s">
        <v>323</v>
      </c>
      <c r="F6288" s="2">
        <v>31</v>
      </c>
      <c r="G6288" s="2" t="s">
        <v>69</v>
      </c>
      <c r="H6288" s="2" t="s">
        <v>265</v>
      </c>
      <c r="I6288" s="2" t="s">
        <v>44</v>
      </c>
      <c r="J6288" s="3">
        <v>46011</v>
      </c>
      <c r="K6288" s="3"/>
      <c r="L6288" s="2" t="s">
        <v>39</v>
      </c>
      <c r="M6288" s="2" t="s">
        <v>157</v>
      </c>
      <c r="N6288" s="2" t="s">
        <v>158</v>
      </c>
      <c r="O6288" s="4">
        <v>1569000</v>
      </c>
      <c r="P6288" s="4">
        <v>444500</v>
      </c>
      <c r="Q6288" s="4">
        <v>1124500</v>
      </c>
      <c r="R6288" s="2">
        <v>60</v>
      </c>
      <c r="S6288" s="5">
        <v>9.8800000000000008</v>
      </c>
      <c r="T6288" s="4">
        <v>28000.05</v>
      </c>
      <c r="U6288" s="2" t="s">
        <v>113</v>
      </c>
      <c r="V6288" s="2" t="s">
        <v>97</v>
      </c>
      <c r="W6288" s="4">
        <v>0</v>
      </c>
      <c r="X6288" s="4">
        <v>0</v>
      </c>
      <c r="Y6288" s="4">
        <v>1680003</v>
      </c>
      <c r="Z6288" s="2">
        <v>0</v>
      </c>
      <c r="AA6288" s="2" t="s">
        <v>97</v>
      </c>
      <c r="AB6288" s="2" t="s">
        <v>15732</v>
      </c>
      <c r="AC6288" s="2" t="s">
        <v>106</v>
      </c>
      <c r="AD6288" s="2" t="s">
        <v>76</v>
      </c>
      <c r="AE6288" s="5">
        <v>71.67</v>
      </c>
      <c r="AF6288" s="2">
        <v>0</v>
      </c>
      <c r="AG6288" s="2" t="s">
        <v>97</v>
      </c>
      <c r="AH6288" s="2"/>
      <c r="AI6288" s="6" t="str">
        <f t="shared" si="294"/>
        <v>25-34</v>
      </c>
      <c r="AJ6288" s="11">
        <f>YEAR(tbl_LoanData[[#This Row],[Application Date]])</f>
        <v>2025</v>
      </c>
      <c r="AK6288" s="11" t="str">
        <f>TEXT(tbl_LoanData[[#This Row],[Application Date]],"MMMM")</f>
        <v>December</v>
      </c>
      <c r="AL6288" s="12">
        <f>DATE(YEAR(tbl_LoanData[[#This Row],[Application Date]]),MONTH(tbl_LoanData[[#This Row],[Application Date]]),1)</f>
        <v>45992</v>
      </c>
      <c r="AM6288" s="14">
        <f ca="1">IF(AND(tbl_LoanData[[#This Row],[Application Date]]&gt;=EOMONTH(TODAY(),-1)+1,tbl_LoanData[[#This Row],[Application Date]]&lt;=TODAY()),tbl_LoanData[[#This Row],[Loan Amount]],0)</f>
        <v>0</v>
      </c>
      <c r="AN6288" s="14">
        <f>tbl_LoanData[[#This Row],[Amount Paid]]-(Q6288-X6288)</f>
        <v>-1124500</v>
      </c>
      <c r="AO6288" s="14">
        <f>IF(tbl_LoanData[[#This Row],[Application Status]]="Approved",1,0)</f>
        <v>0</v>
      </c>
      <c r="AP6288" s="22" t="str">
        <f t="shared" ca="1" si="295"/>
        <v/>
      </c>
      <c r="AQ6288" s="22" t="str">
        <f t="shared" ca="1" si="296"/>
        <v/>
      </c>
    </row>
    <row r="6289" spans="1:43" ht="14.4" customHeight="1" x14ac:dyDescent="0.3">
      <c r="A6289" s="2" t="s">
        <v>13955</v>
      </c>
      <c r="B6289" s="2" t="s">
        <v>13956</v>
      </c>
      <c r="C6289" s="2" t="s">
        <v>175</v>
      </c>
      <c r="D6289" s="2" t="s">
        <v>311</v>
      </c>
      <c r="E6289" s="2" t="s">
        <v>311</v>
      </c>
      <c r="F6289" s="2">
        <v>21</v>
      </c>
      <c r="G6289" s="2" t="s">
        <v>83</v>
      </c>
      <c r="H6289" s="2" t="s">
        <v>259</v>
      </c>
      <c r="I6289" s="2" t="s">
        <v>43</v>
      </c>
      <c r="J6289" s="3">
        <v>46010</v>
      </c>
      <c r="K6289" s="3"/>
      <c r="L6289" s="2" t="s">
        <v>36</v>
      </c>
      <c r="M6289" s="2" t="s">
        <v>104</v>
      </c>
      <c r="N6289" s="2" t="s">
        <v>592</v>
      </c>
      <c r="O6289" s="4">
        <v>1896000</v>
      </c>
      <c r="P6289" s="4">
        <v>417400</v>
      </c>
      <c r="Q6289" s="4">
        <v>1478600</v>
      </c>
      <c r="R6289" s="2">
        <v>36</v>
      </c>
      <c r="S6289" s="5">
        <v>9.67</v>
      </c>
      <c r="T6289" s="4">
        <v>52987.27</v>
      </c>
      <c r="U6289" s="2" t="s">
        <v>113</v>
      </c>
      <c r="V6289" s="2" t="s">
        <v>97</v>
      </c>
      <c r="W6289" s="4">
        <v>0</v>
      </c>
      <c r="X6289" s="4">
        <v>0</v>
      </c>
      <c r="Y6289" s="4">
        <v>1907541.86</v>
      </c>
      <c r="Z6289" s="2">
        <v>0</v>
      </c>
      <c r="AA6289" s="2" t="s">
        <v>97</v>
      </c>
      <c r="AB6289" s="2" t="s">
        <v>15733</v>
      </c>
      <c r="AC6289" s="2" t="s">
        <v>75</v>
      </c>
      <c r="AD6289" s="2" t="s">
        <v>76</v>
      </c>
      <c r="AE6289" s="5">
        <v>77.989999999999995</v>
      </c>
      <c r="AF6289" s="2">
        <v>0</v>
      </c>
      <c r="AG6289" s="2" t="s">
        <v>97</v>
      </c>
      <c r="AH6289" s="2"/>
      <c r="AI6289" s="6" t="str">
        <f t="shared" si="294"/>
        <v>18-24</v>
      </c>
      <c r="AJ6289" s="11">
        <f>YEAR(tbl_LoanData[[#This Row],[Application Date]])</f>
        <v>2025</v>
      </c>
      <c r="AK6289" s="11" t="str">
        <f>TEXT(tbl_LoanData[[#This Row],[Application Date]],"MMMM")</f>
        <v>December</v>
      </c>
      <c r="AL6289" s="12">
        <f>DATE(YEAR(tbl_LoanData[[#This Row],[Application Date]]),MONTH(tbl_LoanData[[#This Row],[Application Date]]),1)</f>
        <v>45992</v>
      </c>
      <c r="AM6289" s="14">
        <f ca="1">IF(AND(tbl_LoanData[[#This Row],[Application Date]]&gt;=EOMONTH(TODAY(),-1)+1,tbl_LoanData[[#This Row],[Application Date]]&lt;=TODAY()),tbl_LoanData[[#This Row],[Loan Amount]],0)</f>
        <v>0</v>
      </c>
      <c r="AN6289" s="14">
        <f>tbl_LoanData[[#This Row],[Amount Paid]]-(Q6289-X6289)</f>
        <v>-1478600</v>
      </c>
      <c r="AO6289" s="14">
        <f>IF(tbl_LoanData[[#This Row],[Application Status]]="Approved",1,0)</f>
        <v>0</v>
      </c>
      <c r="AP6289" s="22" t="str">
        <f t="shared" ca="1" si="295"/>
        <v/>
      </c>
      <c r="AQ6289" s="22" t="str">
        <f t="shared" ca="1" si="296"/>
        <v/>
      </c>
    </row>
    <row r="6290" spans="1:43" x14ac:dyDescent="0.3">
      <c r="A6290" s="2" t="s">
        <v>13961</v>
      </c>
      <c r="B6290" s="2" t="s">
        <v>13962</v>
      </c>
      <c r="C6290" s="2" t="s">
        <v>343</v>
      </c>
      <c r="D6290" s="2" t="s">
        <v>204</v>
      </c>
      <c r="E6290" s="2" t="s">
        <v>92</v>
      </c>
      <c r="F6290" s="2">
        <v>54</v>
      </c>
      <c r="G6290" s="2" t="s">
        <v>69</v>
      </c>
      <c r="H6290" s="2" t="s">
        <v>372</v>
      </c>
      <c r="I6290" s="2" t="s">
        <v>43</v>
      </c>
      <c r="J6290" s="3">
        <v>46012</v>
      </c>
      <c r="K6290" s="3">
        <v>46025</v>
      </c>
      <c r="L6290" s="2" t="s">
        <v>36</v>
      </c>
      <c r="M6290" s="2" t="s">
        <v>94</v>
      </c>
      <c r="N6290" s="2" t="s">
        <v>212</v>
      </c>
      <c r="O6290" s="4">
        <v>842000</v>
      </c>
      <c r="P6290" s="4">
        <v>296000</v>
      </c>
      <c r="Q6290" s="4">
        <v>546000</v>
      </c>
      <c r="R6290" s="2">
        <v>24</v>
      </c>
      <c r="S6290" s="5">
        <v>6.36</v>
      </c>
      <c r="T6290" s="4">
        <v>25643.8</v>
      </c>
      <c r="U6290" s="2" t="s">
        <v>73</v>
      </c>
      <c r="V6290" s="2" t="s">
        <v>74</v>
      </c>
      <c r="W6290" s="4">
        <v>153862.79999999999</v>
      </c>
      <c r="X6290" s="4">
        <v>461588.4</v>
      </c>
      <c r="Y6290" s="4">
        <v>615451.19999999995</v>
      </c>
      <c r="Z6290" s="2">
        <v>30</v>
      </c>
      <c r="AA6290" s="2" t="s">
        <v>57</v>
      </c>
      <c r="AB6290" s="2" t="s">
        <v>15732</v>
      </c>
      <c r="AC6290" s="2" t="s">
        <v>75</v>
      </c>
      <c r="AD6290" s="2" t="s">
        <v>76</v>
      </c>
      <c r="AE6290" s="5">
        <v>64.849999999999994</v>
      </c>
      <c r="AF6290" s="2">
        <v>1</v>
      </c>
      <c r="AG6290" s="2" t="s">
        <v>77</v>
      </c>
      <c r="AH6290" s="2">
        <v>13</v>
      </c>
      <c r="AI6290" s="6" t="str">
        <f t="shared" si="294"/>
        <v>45-54</v>
      </c>
      <c r="AJ6290" s="11">
        <f>YEAR(tbl_LoanData[[#This Row],[Application Date]])</f>
        <v>2025</v>
      </c>
      <c r="AK6290" s="11" t="str">
        <f>TEXT(tbl_LoanData[[#This Row],[Application Date]],"MMMM")</f>
        <v>December</v>
      </c>
      <c r="AL6290" s="12">
        <f>DATE(YEAR(tbl_LoanData[[#This Row],[Application Date]]),MONTH(tbl_LoanData[[#This Row],[Application Date]]),1)</f>
        <v>45992</v>
      </c>
      <c r="AM6290" s="14">
        <f ca="1">IF(AND(tbl_LoanData[[#This Row],[Application Date]]&gt;=EOMONTH(TODAY(),-1)+1,tbl_LoanData[[#This Row],[Application Date]]&lt;=TODAY()),tbl_LoanData[[#This Row],[Loan Amount]],0)</f>
        <v>0</v>
      </c>
      <c r="AN6290" s="14">
        <f>tbl_LoanData[[#This Row],[Amount Paid]]-(Q6290-X6290)</f>
        <v>69451.200000000012</v>
      </c>
      <c r="AO6290" s="14">
        <f>IF(tbl_LoanData[[#This Row],[Application Status]]="Approved",1,0)</f>
        <v>1</v>
      </c>
      <c r="AP6290" s="22" t="str">
        <f t="shared" ca="1" si="295"/>
        <v/>
      </c>
      <c r="AQ6290" s="22" t="str">
        <f t="shared" ca="1" si="296"/>
        <v/>
      </c>
    </row>
    <row r="6291" spans="1:43" ht="14.4" customHeight="1" x14ac:dyDescent="0.3">
      <c r="A6291" s="2" t="s">
        <v>14017</v>
      </c>
      <c r="B6291" s="2" t="s">
        <v>14018</v>
      </c>
      <c r="C6291" s="2" t="s">
        <v>208</v>
      </c>
      <c r="D6291" s="2" t="s">
        <v>182</v>
      </c>
      <c r="E6291" s="2" t="s">
        <v>118</v>
      </c>
      <c r="F6291" s="2">
        <v>23</v>
      </c>
      <c r="G6291" s="2" t="s">
        <v>69</v>
      </c>
      <c r="H6291" s="2" t="s">
        <v>250</v>
      </c>
      <c r="I6291" s="2" t="s">
        <v>52</v>
      </c>
      <c r="J6291" s="3">
        <v>46006</v>
      </c>
      <c r="K6291" s="3"/>
      <c r="L6291" s="2" t="s">
        <v>40</v>
      </c>
      <c r="M6291" s="2" t="s">
        <v>94</v>
      </c>
      <c r="N6291" s="2" t="s">
        <v>95</v>
      </c>
      <c r="O6291" s="4">
        <v>1448000</v>
      </c>
      <c r="P6291" s="4">
        <v>232400</v>
      </c>
      <c r="Q6291" s="4">
        <v>1215600</v>
      </c>
      <c r="R6291" s="2">
        <v>36</v>
      </c>
      <c r="S6291" s="5">
        <v>14.39</v>
      </c>
      <c r="T6291" s="4">
        <v>48343.74</v>
      </c>
      <c r="U6291" s="2" t="s">
        <v>113</v>
      </c>
      <c r="V6291" s="2" t="s">
        <v>97</v>
      </c>
      <c r="W6291" s="4">
        <v>0</v>
      </c>
      <c r="X6291" s="4">
        <v>0</v>
      </c>
      <c r="Y6291" s="4">
        <v>1740374.52</v>
      </c>
      <c r="Z6291" s="2">
        <v>0</v>
      </c>
      <c r="AA6291" s="2" t="s">
        <v>97</v>
      </c>
      <c r="AB6291" s="2" t="s">
        <v>15731</v>
      </c>
      <c r="AC6291" s="2" t="s">
        <v>121</v>
      </c>
      <c r="AD6291" s="2" t="s">
        <v>76</v>
      </c>
      <c r="AE6291" s="5">
        <v>83.95</v>
      </c>
      <c r="AF6291" s="2">
        <v>0</v>
      </c>
      <c r="AG6291" s="2" t="s">
        <v>97</v>
      </c>
      <c r="AH6291" s="2"/>
      <c r="AI6291" s="6" t="str">
        <f t="shared" si="294"/>
        <v>18-24</v>
      </c>
      <c r="AJ6291" s="11">
        <f>YEAR(tbl_LoanData[[#This Row],[Application Date]])</f>
        <v>2025</v>
      </c>
      <c r="AK6291" s="11" t="str">
        <f>TEXT(tbl_LoanData[[#This Row],[Application Date]],"MMMM")</f>
        <v>December</v>
      </c>
      <c r="AL6291" s="12">
        <f>DATE(YEAR(tbl_LoanData[[#This Row],[Application Date]]),MONTH(tbl_LoanData[[#This Row],[Application Date]]),1)</f>
        <v>45992</v>
      </c>
      <c r="AM6291" s="14">
        <f ca="1">IF(AND(tbl_LoanData[[#This Row],[Application Date]]&gt;=EOMONTH(TODAY(),-1)+1,tbl_LoanData[[#This Row],[Application Date]]&lt;=TODAY()),tbl_LoanData[[#This Row],[Loan Amount]],0)</f>
        <v>0</v>
      </c>
      <c r="AN6291" s="14">
        <f>tbl_LoanData[[#This Row],[Amount Paid]]-(Q6291-X6291)</f>
        <v>-1215600</v>
      </c>
      <c r="AO6291" s="14">
        <f>IF(tbl_LoanData[[#This Row],[Application Status]]="Approved",1,0)</f>
        <v>0</v>
      </c>
      <c r="AP6291" s="22" t="str">
        <f t="shared" ca="1" si="295"/>
        <v/>
      </c>
      <c r="AQ6291" s="22" t="str">
        <f t="shared" ca="1" si="296"/>
        <v/>
      </c>
    </row>
    <row r="6292" spans="1:43" x14ac:dyDescent="0.3">
      <c r="A6292" s="2" t="s">
        <v>14133</v>
      </c>
      <c r="B6292" s="2" t="s">
        <v>14134</v>
      </c>
      <c r="C6292" s="2" t="s">
        <v>606</v>
      </c>
      <c r="D6292" s="2" t="s">
        <v>254</v>
      </c>
      <c r="E6292" s="2" t="s">
        <v>447</v>
      </c>
      <c r="F6292" s="2">
        <v>52</v>
      </c>
      <c r="G6292" s="2" t="s">
        <v>69</v>
      </c>
      <c r="H6292" s="2" t="s">
        <v>136</v>
      </c>
      <c r="I6292" s="2" t="s">
        <v>49</v>
      </c>
      <c r="J6292" s="3">
        <v>46014</v>
      </c>
      <c r="K6292" s="3">
        <v>46035</v>
      </c>
      <c r="L6292" s="2" t="s">
        <v>40</v>
      </c>
      <c r="M6292" s="2" t="s">
        <v>157</v>
      </c>
      <c r="N6292" s="2" t="s">
        <v>299</v>
      </c>
      <c r="O6292" s="4">
        <v>1224000</v>
      </c>
      <c r="P6292" s="4">
        <v>381500</v>
      </c>
      <c r="Q6292" s="4">
        <v>842500</v>
      </c>
      <c r="R6292" s="2">
        <v>48</v>
      </c>
      <c r="S6292" s="5">
        <v>7.85</v>
      </c>
      <c r="T6292" s="4">
        <v>23063.439999999999</v>
      </c>
      <c r="U6292" s="2" t="s">
        <v>73</v>
      </c>
      <c r="V6292" s="2" t="s">
        <v>74</v>
      </c>
      <c r="W6292" s="4">
        <v>161444.07999999999</v>
      </c>
      <c r="X6292" s="4">
        <v>945600.92</v>
      </c>
      <c r="Y6292" s="4">
        <v>1107045</v>
      </c>
      <c r="Z6292" s="2">
        <v>0</v>
      </c>
      <c r="AA6292" s="2" t="s">
        <v>56</v>
      </c>
      <c r="AB6292" s="2" t="s">
        <v>15728</v>
      </c>
      <c r="AC6292" s="2" t="s">
        <v>121</v>
      </c>
      <c r="AD6292" s="2" t="s">
        <v>76</v>
      </c>
      <c r="AE6292" s="5">
        <v>68.83</v>
      </c>
      <c r="AF6292" s="2">
        <v>0</v>
      </c>
      <c r="AG6292" s="2" t="s">
        <v>77</v>
      </c>
      <c r="AH6292" s="2">
        <v>21</v>
      </c>
      <c r="AI6292" s="6" t="str">
        <f t="shared" si="294"/>
        <v>45-54</v>
      </c>
      <c r="AJ6292" s="11">
        <f>YEAR(tbl_LoanData[[#This Row],[Application Date]])</f>
        <v>2025</v>
      </c>
      <c r="AK6292" s="11" t="str">
        <f>TEXT(tbl_LoanData[[#This Row],[Application Date]],"MMMM")</f>
        <v>December</v>
      </c>
      <c r="AL6292" s="12">
        <f>DATE(YEAR(tbl_LoanData[[#This Row],[Application Date]]),MONTH(tbl_LoanData[[#This Row],[Application Date]]),1)</f>
        <v>45992</v>
      </c>
      <c r="AM6292" s="14">
        <f ca="1">IF(AND(tbl_LoanData[[#This Row],[Application Date]]&gt;=EOMONTH(TODAY(),-1)+1,tbl_LoanData[[#This Row],[Application Date]]&lt;=TODAY()),tbl_LoanData[[#This Row],[Loan Amount]],0)</f>
        <v>0</v>
      </c>
      <c r="AN6292" s="14">
        <f>tbl_LoanData[[#This Row],[Amount Paid]]-(Q6292-X6292)</f>
        <v>264545</v>
      </c>
      <c r="AO6292" s="14">
        <f>IF(tbl_LoanData[[#This Row],[Application Status]]="Approved",1,0)</f>
        <v>1</v>
      </c>
      <c r="AP6292" s="22" t="str">
        <f t="shared" ca="1" si="295"/>
        <v/>
      </c>
      <c r="AQ6292" s="22" t="str">
        <f t="shared" ca="1" si="296"/>
        <v/>
      </c>
    </row>
    <row r="6293" spans="1:43" x14ac:dyDescent="0.3">
      <c r="A6293" s="2" t="s">
        <v>14153</v>
      </c>
      <c r="B6293" s="2" t="s">
        <v>14154</v>
      </c>
      <c r="C6293" s="2" t="s">
        <v>376</v>
      </c>
      <c r="D6293" s="2" t="s">
        <v>176</v>
      </c>
      <c r="E6293" s="2" t="s">
        <v>183</v>
      </c>
      <c r="F6293" s="2">
        <v>45</v>
      </c>
      <c r="G6293" s="2" t="s">
        <v>69</v>
      </c>
      <c r="H6293" s="2" t="s">
        <v>250</v>
      </c>
      <c r="I6293" s="2" t="s">
        <v>52</v>
      </c>
      <c r="J6293" s="3">
        <v>46003</v>
      </c>
      <c r="K6293" s="3">
        <v>46005</v>
      </c>
      <c r="L6293" s="2" t="s">
        <v>39</v>
      </c>
      <c r="M6293" s="2" t="s">
        <v>167</v>
      </c>
      <c r="N6293" s="2" t="s">
        <v>168</v>
      </c>
      <c r="O6293" s="4">
        <v>1370000</v>
      </c>
      <c r="P6293" s="4">
        <v>277700</v>
      </c>
      <c r="Q6293" s="4">
        <v>1092300</v>
      </c>
      <c r="R6293" s="2">
        <v>36</v>
      </c>
      <c r="S6293" s="5">
        <v>8.25</v>
      </c>
      <c r="T6293" s="4">
        <v>37851.230000000003</v>
      </c>
      <c r="U6293" s="2" t="s">
        <v>73</v>
      </c>
      <c r="V6293" s="2" t="s">
        <v>74</v>
      </c>
      <c r="W6293" s="4">
        <v>302809.84000000003</v>
      </c>
      <c r="X6293" s="4">
        <v>1059834.4099999999</v>
      </c>
      <c r="Y6293" s="4">
        <v>1362644.25</v>
      </c>
      <c r="Z6293" s="2">
        <v>0</v>
      </c>
      <c r="AA6293" s="2" t="s">
        <v>56</v>
      </c>
      <c r="AB6293" s="2" t="s">
        <v>15727</v>
      </c>
      <c r="AC6293" s="2" t="s">
        <v>138</v>
      </c>
      <c r="AD6293" s="2" t="s">
        <v>76</v>
      </c>
      <c r="AE6293" s="5">
        <v>79.73</v>
      </c>
      <c r="AF6293" s="2">
        <v>0</v>
      </c>
      <c r="AG6293" s="2" t="s">
        <v>77</v>
      </c>
      <c r="AH6293" s="2">
        <v>2</v>
      </c>
      <c r="AI6293" s="6" t="str">
        <f t="shared" si="294"/>
        <v>45-54</v>
      </c>
      <c r="AJ6293" s="11">
        <f>YEAR(tbl_LoanData[[#This Row],[Application Date]])</f>
        <v>2025</v>
      </c>
      <c r="AK6293" s="11" t="str">
        <f>TEXT(tbl_LoanData[[#This Row],[Application Date]],"MMMM")</f>
        <v>December</v>
      </c>
      <c r="AL6293" s="12">
        <f>DATE(YEAR(tbl_LoanData[[#This Row],[Application Date]]),MONTH(tbl_LoanData[[#This Row],[Application Date]]),1)</f>
        <v>45992</v>
      </c>
      <c r="AM6293" s="14">
        <f ca="1">IF(AND(tbl_LoanData[[#This Row],[Application Date]]&gt;=EOMONTH(TODAY(),-1)+1,tbl_LoanData[[#This Row],[Application Date]]&lt;=TODAY()),tbl_LoanData[[#This Row],[Loan Amount]],0)</f>
        <v>0</v>
      </c>
      <c r="AN6293" s="14">
        <f>tbl_LoanData[[#This Row],[Amount Paid]]-(Q6293-X6293)</f>
        <v>270344.24999999994</v>
      </c>
      <c r="AO6293" s="14">
        <f>IF(tbl_LoanData[[#This Row],[Application Status]]="Approved",1,0)</f>
        <v>1</v>
      </c>
      <c r="AP6293" s="22" t="str">
        <f t="shared" ca="1" si="295"/>
        <v/>
      </c>
      <c r="AQ6293" s="22" t="str">
        <f t="shared" ca="1" si="296"/>
        <v/>
      </c>
    </row>
    <row r="6294" spans="1:43" x14ac:dyDescent="0.3">
      <c r="A6294" s="2" t="s">
        <v>14201</v>
      </c>
      <c r="B6294" s="2" t="s">
        <v>14202</v>
      </c>
      <c r="C6294" s="2" t="s">
        <v>682</v>
      </c>
      <c r="D6294" s="2" t="s">
        <v>82</v>
      </c>
      <c r="E6294" s="2" t="s">
        <v>117</v>
      </c>
      <c r="F6294" s="2">
        <v>23</v>
      </c>
      <c r="G6294" s="2" t="s">
        <v>69</v>
      </c>
      <c r="H6294" s="2" t="s">
        <v>228</v>
      </c>
      <c r="I6294" s="2" t="s">
        <v>43</v>
      </c>
      <c r="J6294" s="3">
        <v>46006</v>
      </c>
      <c r="K6294" s="3"/>
      <c r="L6294" s="2" t="s">
        <v>40</v>
      </c>
      <c r="M6294" s="2" t="s">
        <v>85</v>
      </c>
      <c r="N6294" s="2" t="s">
        <v>270</v>
      </c>
      <c r="O6294" s="4">
        <v>1088000</v>
      </c>
      <c r="P6294" s="4">
        <v>273800</v>
      </c>
      <c r="Q6294" s="4">
        <v>814200</v>
      </c>
      <c r="R6294" s="2">
        <v>36</v>
      </c>
      <c r="S6294" s="5">
        <v>5.84</v>
      </c>
      <c r="T6294" s="4">
        <v>26579.11</v>
      </c>
      <c r="U6294" s="2" t="s">
        <v>113</v>
      </c>
      <c r="V6294" s="2" t="s">
        <v>97</v>
      </c>
      <c r="W6294" s="4">
        <v>0</v>
      </c>
      <c r="X6294" s="4">
        <v>0</v>
      </c>
      <c r="Y6294" s="4">
        <v>956847.84</v>
      </c>
      <c r="Z6294" s="2">
        <v>0</v>
      </c>
      <c r="AA6294" s="2" t="s">
        <v>97</v>
      </c>
      <c r="AB6294" s="2" t="s">
        <v>15736</v>
      </c>
      <c r="AC6294" s="2" t="s">
        <v>129</v>
      </c>
      <c r="AD6294" s="2" t="s">
        <v>76</v>
      </c>
      <c r="AE6294" s="5">
        <v>74.83</v>
      </c>
      <c r="AF6294" s="2">
        <v>0</v>
      </c>
      <c r="AG6294" s="2" t="s">
        <v>97</v>
      </c>
      <c r="AH6294" s="2"/>
      <c r="AI6294" s="6" t="str">
        <f t="shared" si="294"/>
        <v>18-24</v>
      </c>
      <c r="AJ6294" s="11">
        <f>YEAR(tbl_LoanData[[#This Row],[Application Date]])</f>
        <v>2025</v>
      </c>
      <c r="AK6294" s="11" t="str">
        <f>TEXT(tbl_LoanData[[#This Row],[Application Date]],"MMMM")</f>
        <v>December</v>
      </c>
      <c r="AL6294" s="12">
        <f>DATE(YEAR(tbl_LoanData[[#This Row],[Application Date]]),MONTH(tbl_LoanData[[#This Row],[Application Date]]),1)</f>
        <v>45992</v>
      </c>
      <c r="AM6294" s="14">
        <f ca="1">IF(AND(tbl_LoanData[[#This Row],[Application Date]]&gt;=EOMONTH(TODAY(),-1)+1,tbl_LoanData[[#This Row],[Application Date]]&lt;=TODAY()),tbl_LoanData[[#This Row],[Loan Amount]],0)</f>
        <v>0</v>
      </c>
      <c r="AN6294" s="14">
        <f>tbl_LoanData[[#This Row],[Amount Paid]]-(Q6294-X6294)</f>
        <v>-814200</v>
      </c>
      <c r="AO6294" s="14">
        <f>IF(tbl_LoanData[[#This Row],[Application Status]]="Approved",1,0)</f>
        <v>0</v>
      </c>
      <c r="AP6294" s="22" t="str">
        <f t="shared" ca="1" si="295"/>
        <v/>
      </c>
      <c r="AQ6294" s="22" t="str">
        <f t="shared" ca="1" si="296"/>
        <v/>
      </c>
    </row>
    <row r="6295" spans="1:43" ht="14.4" customHeight="1" x14ac:dyDescent="0.3">
      <c r="A6295" s="2" t="s">
        <v>14203</v>
      </c>
      <c r="B6295" s="2" t="s">
        <v>14204</v>
      </c>
      <c r="C6295" s="2" t="s">
        <v>405</v>
      </c>
      <c r="D6295" s="2" t="s">
        <v>189</v>
      </c>
      <c r="E6295" s="2" t="s">
        <v>92</v>
      </c>
      <c r="F6295" s="2">
        <v>31</v>
      </c>
      <c r="G6295" s="2" t="s">
        <v>69</v>
      </c>
      <c r="H6295" s="2" t="s">
        <v>110</v>
      </c>
      <c r="I6295" s="2" t="s">
        <v>46</v>
      </c>
      <c r="J6295" s="3">
        <v>45992</v>
      </c>
      <c r="K6295" s="3">
        <v>45999</v>
      </c>
      <c r="L6295" s="2" t="s">
        <v>37</v>
      </c>
      <c r="M6295" s="2" t="s">
        <v>260</v>
      </c>
      <c r="N6295" s="2" t="s">
        <v>261</v>
      </c>
      <c r="O6295" s="4">
        <v>150000</v>
      </c>
      <c r="P6295" s="4">
        <v>22400</v>
      </c>
      <c r="Q6295" s="4">
        <v>127600</v>
      </c>
      <c r="R6295" s="2">
        <v>24</v>
      </c>
      <c r="S6295" s="5">
        <v>5.5</v>
      </c>
      <c r="T6295" s="4">
        <v>5901.5</v>
      </c>
      <c r="U6295" s="2" t="s">
        <v>73</v>
      </c>
      <c r="V6295" s="2" t="s">
        <v>74</v>
      </c>
      <c r="W6295" s="4">
        <v>29507.5</v>
      </c>
      <c r="X6295" s="4">
        <v>112128.5</v>
      </c>
      <c r="Y6295" s="4">
        <v>141636</v>
      </c>
      <c r="Z6295" s="2">
        <v>87</v>
      </c>
      <c r="AA6295" s="2" t="s">
        <v>59</v>
      </c>
      <c r="AB6295" s="2" t="s">
        <v>15729</v>
      </c>
      <c r="AC6295" s="2" t="s">
        <v>332</v>
      </c>
      <c r="AD6295" s="2" t="s">
        <v>76</v>
      </c>
      <c r="AE6295" s="5">
        <v>85.07</v>
      </c>
      <c r="AF6295" s="2">
        <v>3</v>
      </c>
      <c r="AG6295" s="2" t="s">
        <v>130</v>
      </c>
      <c r="AH6295" s="2">
        <v>7</v>
      </c>
      <c r="AI6295" s="6" t="str">
        <f t="shared" si="294"/>
        <v>25-34</v>
      </c>
      <c r="AJ6295" s="11">
        <f>YEAR(tbl_LoanData[[#This Row],[Application Date]])</f>
        <v>2025</v>
      </c>
      <c r="AK6295" s="11" t="str">
        <f>TEXT(tbl_LoanData[[#This Row],[Application Date]],"MMMM")</f>
        <v>December</v>
      </c>
      <c r="AL6295" s="12">
        <f>DATE(YEAR(tbl_LoanData[[#This Row],[Application Date]]),MONTH(tbl_LoanData[[#This Row],[Application Date]]),1)</f>
        <v>45992</v>
      </c>
      <c r="AM6295" s="14">
        <f ca="1">IF(AND(tbl_LoanData[[#This Row],[Application Date]]&gt;=EOMONTH(TODAY(),-1)+1,tbl_LoanData[[#This Row],[Application Date]]&lt;=TODAY()),tbl_LoanData[[#This Row],[Loan Amount]],0)</f>
        <v>0</v>
      </c>
      <c r="AN6295" s="14">
        <f>tbl_LoanData[[#This Row],[Amount Paid]]-(Q6295-X6295)</f>
        <v>14036</v>
      </c>
      <c r="AO6295" s="14">
        <f>IF(tbl_LoanData[[#This Row],[Application Status]]="Approved",1,0)</f>
        <v>1</v>
      </c>
      <c r="AP6295" s="22" t="str">
        <f t="shared" ca="1" si="295"/>
        <v/>
      </c>
      <c r="AQ6295" s="22" t="str">
        <f t="shared" ca="1" si="296"/>
        <v/>
      </c>
    </row>
    <row r="6296" spans="1:43" ht="14.4" customHeight="1" x14ac:dyDescent="0.3">
      <c r="A6296" s="2" t="s">
        <v>14245</v>
      </c>
      <c r="B6296" s="2" t="s">
        <v>14246</v>
      </c>
      <c r="C6296" s="2" t="s">
        <v>277</v>
      </c>
      <c r="D6296" s="2" t="s">
        <v>189</v>
      </c>
      <c r="E6296" s="2" t="s">
        <v>134</v>
      </c>
      <c r="F6296" s="2">
        <v>37</v>
      </c>
      <c r="G6296" s="2" t="s">
        <v>83</v>
      </c>
      <c r="H6296" s="2" t="s">
        <v>265</v>
      </c>
      <c r="I6296" s="2" t="s">
        <v>44</v>
      </c>
      <c r="J6296" s="3">
        <v>46018</v>
      </c>
      <c r="K6296" s="3">
        <v>46024</v>
      </c>
      <c r="L6296" s="2" t="s">
        <v>41</v>
      </c>
      <c r="M6296" s="2" t="s">
        <v>144</v>
      </c>
      <c r="N6296" s="2" t="s">
        <v>857</v>
      </c>
      <c r="O6296" s="4">
        <v>2745000</v>
      </c>
      <c r="P6296" s="4">
        <v>477300</v>
      </c>
      <c r="Q6296" s="4">
        <v>2267700</v>
      </c>
      <c r="R6296" s="2">
        <v>60</v>
      </c>
      <c r="S6296" s="5">
        <v>8.3699999999999992</v>
      </c>
      <c r="T6296" s="4">
        <v>53612.21</v>
      </c>
      <c r="U6296" s="2" t="s">
        <v>73</v>
      </c>
      <c r="V6296" s="2" t="s">
        <v>74</v>
      </c>
      <c r="W6296" s="4">
        <v>375285.47</v>
      </c>
      <c r="X6296" s="4">
        <v>2841446.98</v>
      </c>
      <c r="Y6296" s="4">
        <v>3216732.45</v>
      </c>
      <c r="Z6296" s="2">
        <v>0</v>
      </c>
      <c r="AA6296" s="2" t="s">
        <v>56</v>
      </c>
      <c r="AB6296" s="2" t="s">
        <v>15729</v>
      </c>
      <c r="AC6296" s="2" t="s">
        <v>138</v>
      </c>
      <c r="AD6296" s="2" t="s">
        <v>76</v>
      </c>
      <c r="AE6296" s="5">
        <v>82.61</v>
      </c>
      <c r="AF6296" s="2">
        <v>0</v>
      </c>
      <c r="AG6296" s="2" t="s">
        <v>77</v>
      </c>
      <c r="AH6296" s="2">
        <v>6</v>
      </c>
      <c r="AI6296" s="6" t="str">
        <f t="shared" si="294"/>
        <v>35-44</v>
      </c>
      <c r="AJ6296" s="11">
        <f>YEAR(tbl_LoanData[[#This Row],[Application Date]])</f>
        <v>2025</v>
      </c>
      <c r="AK6296" s="11" t="str">
        <f>TEXT(tbl_LoanData[[#This Row],[Application Date]],"MMMM")</f>
        <v>December</v>
      </c>
      <c r="AL6296" s="12">
        <f>DATE(YEAR(tbl_LoanData[[#This Row],[Application Date]]),MONTH(tbl_LoanData[[#This Row],[Application Date]]),1)</f>
        <v>45992</v>
      </c>
      <c r="AM6296" s="14">
        <f ca="1">IF(AND(tbl_LoanData[[#This Row],[Application Date]]&gt;=EOMONTH(TODAY(),-1)+1,tbl_LoanData[[#This Row],[Application Date]]&lt;=TODAY()),tbl_LoanData[[#This Row],[Loan Amount]],0)</f>
        <v>0</v>
      </c>
      <c r="AN6296" s="14">
        <f>tbl_LoanData[[#This Row],[Amount Paid]]-(Q6296-X6296)</f>
        <v>949032.45</v>
      </c>
      <c r="AO6296" s="14">
        <f>IF(tbl_LoanData[[#This Row],[Application Status]]="Approved",1,0)</f>
        <v>1</v>
      </c>
      <c r="AP6296" s="22" t="str">
        <f t="shared" ca="1" si="295"/>
        <v/>
      </c>
      <c r="AQ6296" s="22" t="str">
        <f t="shared" ca="1" si="296"/>
        <v/>
      </c>
    </row>
    <row r="6297" spans="1:43" ht="14.4" customHeight="1" x14ac:dyDescent="0.3">
      <c r="A6297" s="2" t="s">
        <v>14335</v>
      </c>
      <c r="B6297" s="2" t="s">
        <v>14336</v>
      </c>
      <c r="C6297" s="2" t="s">
        <v>231</v>
      </c>
      <c r="D6297" s="2" t="s">
        <v>204</v>
      </c>
      <c r="E6297" s="2" t="s">
        <v>210</v>
      </c>
      <c r="F6297" s="2">
        <v>58</v>
      </c>
      <c r="G6297" s="2" t="s">
        <v>83</v>
      </c>
      <c r="H6297" s="2" t="s">
        <v>285</v>
      </c>
      <c r="I6297" s="2" t="s">
        <v>55</v>
      </c>
      <c r="J6297" s="3">
        <v>46009</v>
      </c>
      <c r="K6297" s="3">
        <v>46026</v>
      </c>
      <c r="L6297" s="2" t="s">
        <v>40</v>
      </c>
      <c r="M6297" s="2" t="s">
        <v>111</v>
      </c>
      <c r="N6297" s="2" t="s">
        <v>120</v>
      </c>
      <c r="O6297" s="4">
        <v>1320000</v>
      </c>
      <c r="P6297" s="4">
        <v>490900</v>
      </c>
      <c r="Q6297" s="4">
        <v>829100</v>
      </c>
      <c r="R6297" s="2">
        <v>24</v>
      </c>
      <c r="S6297" s="5">
        <v>8.0399999999999991</v>
      </c>
      <c r="T6297" s="4">
        <v>40100.800000000003</v>
      </c>
      <c r="U6297" s="2" t="s">
        <v>73</v>
      </c>
      <c r="V6297" s="2" t="s">
        <v>74</v>
      </c>
      <c r="W6297" s="4">
        <v>120302.39999999999</v>
      </c>
      <c r="X6297" s="4">
        <v>842116.88</v>
      </c>
      <c r="Y6297" s="4">
        <v>962419.28</v>
      </c>
      <c r="Z6297" s="2">
        <v>128</v>
      </c>
      <c r="AA6297" s="2" t="s">
        <v>60</v>
      </c>
      <c r="AB6297" s="2" t="s">
        <v>15734</v>
      </c>
      <c r="AC6297" s="2" t="s">
        <v>106</v>
      </c>
      <c r="AD6297" s="2" t="s">
        <v>76</v>
      </c>
      <c r="AE6297" s="5">
        <v>62.81</v>
      </c>
      <c r="AF6297" s="2">
        <v>4</v>
      </c>
      <c r="AG6297" s="2" t="s">
        <v>130</v>
      </c>
      <c r="AH6297" s="2">
        <v>17</v>
      </c>
      <c r="AI6297" s="6" t="str">
        <f t="shared" si="294"/>
        <v>55-64</v>
      </c>
      <c r="AJ6297" s="11">
        <f>YEAR(tbl_LoanData[[#This Row],[Application Date]])</f>
        <v>2025</v>
      </c>
      <c r="AK6297" s="11" t="str">
        <f>TEXT(tbl_LoanData[[#This Row],[Application Date]],"MMMM")</f>
        <v>December</v>
      </c>
      <c r="AL6297" s="12">
        <f>DATE(YEAR(tbl_LoanData[[#This Row],[Application Date]]),MONTH(tbl_LoanData[[#This Row],[Application Date]]),1)</f>
        <v>45992</v>
      </c>
      <c r="AM6297" s="14">
        <f ca="1">IF(AND(tbl_LoanData[[#This Row],[Application Date]]&gt;=EOMONTH(TODAY(),-1)+1,tbl_LoanData[[#This Row],[Application Date]]&lt;=TODAY()),tbl_LoanData[[#This Row],[Loan Amount]],0)</f>
        <v>0</v>
      </c>
      <c r="AN6297" s="14">
        <f>tbl_LoanData[[#This Row],[Amount Paid]]-(Q6297-X6297)</f>
        <v>133319.28</v>
      </c>
      <c r="AO6297" s="14">
        <f>IF(tbl_LoanData[[#This Row],[Application Status]]="Approved",1,0)</f>
        <v>1</v>
      </c>
      <c r="AP6297" s="22" t="str">
        <f t="shared" ca="1" si="295"/>
        <v/>
      </c>
      <c r="AQ6297" s="22" t="str">
        <f t="shared" ca="1" si="296"/>
        <v/>
      </c>
    </row>
    <row r="6298" spans="1:43" ht="14.4" customHeight="1" x14ac:dyDescent="0.3">
      <c r="A6298" s="2" t="s">
        <v>14453</v>
      </c>
      <c r="B6298" s="2" t="s">
        <v>14454</v>
      </c>
      <c r="C6298" s="2" t="s">
        <v>546</v>
      </c>
      <c r="D6298" s="2" t="s">
        <v>176</v>
      </c>
      <c r="E6298" s="2" t="s">
        <v>102</v>
      </c>
      <c r="F6298" s="2">
        <v>58</v>
      </c>
      <c r="G6298" s="2" t="s">
        <v>83</v>
      </c>
      <c r="H6298" s="2" t="s">
        <v>372</v>
      </c>
      <c r="I6298" s="2" t="s">
        <v>43</v>
      </c>
      <c r="J6298" s="3">
        <v>46018</v>
      </c>
      <c r="K6298" s="3">
        <v>46035</v>
      </c>
      <c r="L6298" s="2" t="s">
        <v>37</v>
      </c>
      <c r="M6298" s="2" t="s">
        <v>199</v>
      </c>
      <c r="N6298" s="2" t="s">
        <v>200</v>
      </c>
      <c r="O6298" s="4">
        <v>236000</v>
      </c>
      <c r="P6298" s="4">
        <v>80800</v>
      </c>
      <c r="Q6298" s="4">
        <v>155200</v>
      </c>
      <c r="R6298" s="2">
        <v>36</v>
      </c>
      <c r="S6298" s="5">
        <v>7.39</v>
      </c>
      <c r="T6298" s="4">
        <v>5266.88</v>
      </c>
      <c r="U6298" s="2" t="s">
        <v>73</v>
      </c>
      <c r="V6298" s="2" t="s">
        <v>74</v>
      </c>
      <c r="W6298" s="4">
        <v>36868.160000000003</v>
      </c>
      <c r="X6298" s="4">
        <v>152739.68</v>
      </c>
      <c r="Y6298" s="4">
        <v>189607.84</v>
      </c>
      <c r="Z6298" s="2">
        <v>0</v>
      </c>
      <c r="AA6298" s="2" t="s">
        <v>56</v>
      </c>
      <c r="AB6298" s="2" t="s">
        <v>15727</v>
      </c>
      <c r="AC6298" s="2" t="s">
        <v>129</v>
      </c>
      <c r="AD6298" s="2" t="s">
        <v>76</v>
      </c>
      <c r="AE6298" s="5">
        <v>65.760000000000005</v>
      </c>
      <c r="AF6298" s="2">
        <v>0</v>
      </c>
      <c r="AG6298" s="2" t="s">
        <v>77</v>
      </c>
      <c r="AH6298" s="2">
        <v>17</v>
      </c>
      <c r="AI6298" s="6" t="str">
        <f t="shared" si="294"/>
        <v>55-64</v>
      </c>
      <c r="AJ6298" s="11">
        <f>YEAR(tbl_LoanData[[#This Row],[Application Date]])</f>
        <v>2025</v>
      </c>
      <c r="AK6298" s="11" t="str">
        <f>TEXT(tbl_LoanData[[#This Row],[Application Date]],"MMMM")</f>
        <v>December</v>
      </c>
      <c r="AL6298" s="12">
        <f>DATE(YEAR(tbl_LoanData[[#This Row],[Application Date]]),MONTH(tbl_LoanData[[#This Row],[Application Date]]),1)</f>
        <v>45992</v>
      </c>
      <c r="AM6298" s="14">
        <f ca="1">IF(AND(tbl_LoanData[[#This Row],[Application Date]]&gt;=EOMONTH(TODAY(),-1)+1,tbl_LoanData[[#This Row],[Application Date]]&lt;=TODAY()),tbl_LoanData[[#This Row],[Loan Amount]],0)</f>
        <v>0</v>
      </c>
      <c r="AN6298" s="14">
        <f>tbl_LoanData[[#This Row],[Amount Paid]]-(Q6298-X6298)</f>
        <v>34407.839999999997</v>
      </c>
      <c r="AO6298" s="14">
        <f>IF(tbl_LoanData[[#This Row],[Application Status]]="Approved",1,0)</f>
        <v>1</v>
      </c>
      <c r="AP6298" s="22" t="str">
        <f t="shared" ca="1" si="295"/>
        <v/>
      </c>
      <c r="AQ6298" s="22" t="str">
        <f t="shared" ca="1" si="296"/>
        <v/>
      </c>
    </row>
    <row r="6299" spans="1:43" ht="14.4" customHeight="1" x14ac:dyDescent="0.3">
      <c r="A6299" s="2" t="s">
        <v>14489</v>
      </c>
      <c r="B6299" s="2" t="s">
        <v>14490</v>
      </c>
      <c r="C6299" s="2" t="s">
        <v>310</v>
      </c>
      <c r="D6299" s="2" t="s">
        <v>189</v>
      </c>
      <c r="E6299" s="2" t="s">
        <v>165</v>
      </c>
      <c r="F6299" s="2">
        <v>35</v>
      </c>
      <c r="G6299" s="2" t="s">
        <v>69</v>
      </c>
      <c r="H6299" s="2" t="s">
        <v>136</v>
      </c>
      <c r="I6299" s="2" t="s">
        <v>49</v>
      </c>
      <c r="J6299" s="3">
        <v>46001</v>
      </c>
      <c r="K6299" s="3">
        <v>46006</v>
      </c>
      <c r="L6299" s="2" t="s">
        <v>39</v>
      </c>
      <c r="M6299" s="2" t="s">
        <v>94</v>
      </c>
      <c r="N6299" s="2" t="s">
        <v>365</v>
      </c>
      <c r="O6299" s="4">
        <v>2011000</v>
      </c>
      <c r="P6299" s="4">
        <v>369900</v>
      </c>
      <c r="Q6299" s="4">
        <v>1641100</v>
      </c>
      <c r="R6299" s="2">
        <v>24</v>
      </c>
      <c r="S6299" s="5">
        <v>11.09</v>
      </c>
      <c r="T6299" s="4">
        <v>83545.67</v>
      </c>
      <c r="U6299" s="2" t="s">
        <v>73</v>
      </c>
      <c r="V6299" s="2" t="s">
        <v>74</v>
      </c>
      <c r="W6299" s="4">
        <v>668365.36</v>
      </c>
      <c r="X6299" s="4">
        <v>1336730.6200000001</v>
      </c>
      <c r="Y6299" s="4">
        <v>2005095.98</v>
      </c>
      <c r="Z6299" s="2">
        <v>0</v>
      </c>
      <c r="AA6299" s="2" t="s">
        <v>56</v>
      </c>
      <c r="AB6299" s="2" t="s">
        <v>15734</v>
      </c>
      <c r="AC6299" s="2" t="s">
        <v>121</v>
      </c>
      <c r="AD6299" s="2" t="s">
        <v>76</v>
      </c>
      <c r="AE6299" s="5">
        <v>81.61</v>
      </c>
      <c r="AF6299" s="2">
        <v>0</v>
      </c>
      <c r="AG6299" s="2" t="s">
        <v>77</v>
      </c>
      <c r="AH6299" s="2">
        <v>5</v>
      </c>
      <c r="AI6299" s="6" t="str">
        <f t="shared" si="294"/>
        <v>35-44</v>
      </c>
      <c r="AJ6299" s="11">
        <f>YEAR(tbl_LoanData[[#This Row],[Application Date]])</f>
        <v>2025</v>
      </c>
      <c r="AK6299" s="11" t="str">
        <f>TEXT(tbl_LoanData[[#This Row],[Application Date]],"MMMM")</f>
        <v>December</v>
      </c>
      <c r="AL6299" s="12">
        <f>DATE(YEAR(tbl_LoanData[[#This Row],[Application Date]]),MONTH(tbl_LoanData[[#This Row],[Application Date]]),1)</f>
        <v>45992</v>
      </c>
      <c r="AM6299" s="14">
        <f ca="1">IF(AND(tbl_LoanData[[#This Row],[Application Date]]&gt;=EOMONTH(TODAY(),-1)+1,tbl_LoanData[[#This Row],[Application Date]]&lt;=TODAY()),tbl_LoanData[[#This Row],[Loan Amount]],0)</f>
        <v>0</v>
      </c>
      <c r="AN6299" s="14">
        <f>tbl_LoanData[[#This Row],[Amount Paid]]-(Q6299-X6299)</f>
        <v>363995.9800000001</v>
      </c>
      <c r="AO6299" s="14">
        <f>IF(tbl_LoanData[[#This Row],[Application Status]]="Approved",1,0)</f>
        <v>1</v>
      </c>
      <c r="AP6299" s="22" t="str">
        <f t="shared" ca="1" si="295"/>
        <v/>
      </c>
      <c r="AQ6299" s="22" t="str">
        <f t="shared" ca="1" si="296"/>
        <v/>
      </c>
    </row>
    <row r="6300" spans="1:43" ht="14.4" customHeight="1" x14ac:dyDescent="0.3">
      <c r="A6300" s="2" t="s">
        <v>14601</v>
      </c>
      <c r="B6300" s="2" t="s">
        <v>14602</v>
      </c>
      <c r="C6300" s="2" t="s">
        <v>471</v>
      </c>
      <c r="D6300" s="2" t="s">
        <v>204</v>
      </c>
      <c r="E6300" s="2" t="s">
        <v>118</v>
      </c>
      <c r="F6300" s="2">
        <v>59</v>
      </c>
      <c r="G6300" s="2" t="s">
        <v>83</v>
      </c>
      <c r="H6300" s="2" t="s">
        <v>93</v>
      </c>
      <c r="I6300" s="2" t="s">
        <v>50</v>
      </c>
      <c r="J6300" s="3">
        <v>46003</v>
      </c>
      <c r="K6300" s="3">
        <v>46019</v>
      </c>
      <c r="L6300" s="2" t="s">
        <v>39</v>
      </c>
      <c r="M6300" s="2" t="s">
        <v>85</v>
      </c>
      <c r="N6300" s="2" t="s">
        <v>373</v>
      </c>
      <c r="O6300" s="4">
        <v>2255000</v>
      </c>
      <c r="P6300" s="4">
        <v>850200</v>
      </c>
      <c r="Q6300" s="4">
        <v>1404800</v>
      </c>
      <c r="R6300" s="2">
        <v>36</v>
      </c>
      <c r="S6300" s="5">
        <v>13.45</v>
      </c>
      <c r="T6300" s="4">
        <v>54767.69</v>
      </c>
      <c r="U6300" s="2" t="s">
        <v>73</v>
      </c>
      <c r="V6300" s="2" t="s">
        <v>74</v>
      </c>
      <c r="W6300" s="4">
        <v>383373.83</v>
      </c>
      <c r="X6300" s="4">
        <v>1588262.97</v>
      </c>
      <c r="Y6300" s="4">
        <v>1971636.8</v>
      </c>
      <c r="Z6300" s="2">
        <v>0</v>
      </c>
      <c r="AA6300" s="2" t="s">
        <v>56</v>
      </c>
      <c r="AB6300" s="2" t="s">
        <v>15736</v>
      </c>
      <c r="AC6300" s="2" t="s">
        <v>332</v>
      </c>
      <c r="AD6300" s="2" t="s">
        <v>76</v>
      </c>
      <c r="AE6300" s="5">
        <v>62.3</v>
      </c>
      <c r="AF6300" s="2">
        <v>0</v>
      </c>
      <c r="AG6300" s="2" t="s">
        <v>77</v>
      </c>
      <c r="AH6300" s="2">
        <v>16</v>
      </c>
      <c r="AI6300" s="6" t="str">
        <f t="shared" si="294"/>
        <v>55-64</v>
      </c>
      <c r="AJ6300" s="11">
        <f>YEAR(tbl_LoanData[[#This Row],[Application Date]])</f>
        <v>2025</v>
      </c>
      <c r="AK6300" s="11" t="str">
        <f>TEXT(tbl_LoanData[[#This Row],[Application Date]],"MMMM")</f>
        <v>December</v>
      </c>
      <c r="AL6300" s="12">
        <f>DATE(YEAR(tbl_LoanData[[#This Row],[Application Date]]),MONTH(tbl_LoanData[[#This Row],[Application Date]]),1)</f>
        <v>45992</v>
      </c>
      <c r="AM6300" s="14">
        <f ca="1">IF(AND(tbl_LoanData[[#This Row],[Application Date]]&gt;=EOMONTH(TODAY(),-1)+1,tbl_LoanData[[#This Row],[Application Date]]&lt;=TODAY()),tbl_LoanData[[#This Row],[Loan Amount]],0)</f>
        <v>0</v>
      </c>
      <c r="AN6300" s="14">
        <f>tbl_LoanData[[#This Row],[Amount Paid]]-(Q6300-X6300)</f>
        <v>566836.80000000005</v>
      </c>
      <c r="AO6300" s="14">
        <f>IF(tbl_LoanData[[#This Row],[Application Status]]="Approved",1,0)</f>
        <v>1</v>
      </c>
      <c r="AP6300" s="22" t="str">
        <f t="shared" ca="1" si="295"/>
        <v/>
      </c>
      <c r="AQ6300" s="22" t="str">
        <f t="shared" ca="1" si="296"/>
        <v/>
      </c>
    </row>
    <row r="6301" spans="1:43" ht="14.4" customHeight="1" x14ac:dyDescent="0.3">
      <c r="A6301" s="2" t="s">
        <v>15089</v>
      </c>
      <c r="B6301" s="2" t="s">
        <v>15090</v>
      </c>
      <c r="C6301" s="2" t="s">
        <v>599</v>
      </c>
      <c r="D6301" s="2" t="s">
        <v>189</v>
      </c>
      <c r="E6301" s="2" t="s">
        <v>385</v>
      </c>
      <c r="F6301" s="2">
        <v>22</v>
      </c>
      <c r="G6301" s="2" t="s">
        <v>83</v>
      </c>
      <c r="H6301" s="2" t="s">
        <v>233</v>
      </c>
      <c r="I6301" s="2" t="s">
        <v>46</v>
      </c>
      <c r="J6301" s="3">
        <v>46003</v>
      </c>
      <c r="K6301" s="3">
        <v>46005</v>
      </c>
      <c r="L6301" s="2" t="s">
        <v>37</v>
      </c>
      <c r="M6301" s="2" t="s">
        <v>199</v>
      </c>
      <c r="N6301" s="2" t="s">
        <v>319</v>
      </c>
      <c r="O6301" s="4">
        <v>88000</v>
      </c>
      <c r="P6301" s="4">
        <v>26000</v>
      </c>
      <c r="Q6301" s="4">
        <v>62000</v>
      </c>
      <c r="R6301" s="2">
        <v>48</v>
      </c>
      <c r="S6301" s="5">
        <v>10.63</v>
      </c>
      <c r="T6301" s="4">
        <v>1840.88</v>
      </c>
      <c r="U6301" s="2" t="s">
        <v>73</v>
      </c>
      <c r="V6301" s="2" t="s">
        <v>74</v>
      </c>
      <c r="W6301" s="4">
        <v>14727.04</v>
      </c>
      <c r="X6301" s="4">
        <v>73635.360000000001</v>
      </c>
      <c r="Y6301" s="4">
        <v>88362.4</v>
      </c>
      <c r="Z6301" s="2">
        <v>0</v>
      </c>
      <c r="AA6301" s="2" t="s">
        <v>56</v>
      </c>
      <c r="AB6301" s="2" t="s">
        <v>15736</v>
      </c>
      <c r="AC6301" s="2" t="s">
        <v>75</v>
      </c>
      <c r="AD6301" s="2" t="s">
        <v>76</v>
      </c>
      <c r="AE6301" s="5">
        <v>70.45</v>
      </c>
      <c r="AF6301" s="2">
        <v>0</v>
      </c>
      <c r="AG6301" s="2" t="s">
        <v>77</v>
      </c>
      <c r="AH6301" s="2">
        <v>2</v>
      </c>
      <c r="AI6301" s="6" t="str">
        <f t="shared" si="294"/>
        <v>18-24</v>
      </c>
      <c r="AJ6301" s="11">
        <f>YEAR(tbl_LoanData[[#This Row],[Application Date]])</f>
        <v>2025</v>
      </c>
      <c r="AK6301" s="11" t="str">
        <f>TEXT(tbl_LoanData[[#This Row],[Application Date]],"MMMM")</f>
        <v>December</v>
      </c>
      <c r="AL6301" s="12">
        <f>DATE(YEAR(tbl_LoanData[[#This Row],[Application Date]]),MONTH(tbl_LoanData[[#This Row],[Application Date]]),1)</f>
        <v>45992</v>
      </c>
      <c r="AM6301" s="14">
        <f ca="1">IF(AND(tbl_LoanData[[#This Row],[Application Date]]&gt;=EOMONTH(TODAY(),-1)+1,tbl_LoanData[[#This Row],[Application Date]]&lt;=TODAY()),tbl_LoanData[[#This Row],[Loan Amount]],0)</f>
        <v>0</v>
      </c>
      <c r="AN6301" s="14">
        <f>tbl_LoanData[[#This Row],[Amount Paid]]-(Q6301-X6301)</f>
        <v>26362.400000000001</v>
      </c>
      <c r="AO6301" s="14">
        <f>IF(tbl_LoanData[[#This Row],[Application Status]]="Approved",1,0)</f>
        <v>1</v>
      </c>
      <c r="AP6301" s="22" t="str">
        <f t="shared" ca="1" si="295"/>
        <v/>
      </c>
      <c r="AQ6301" s="22" t="str">
        <f t="shared" ca="1" si="296"/>
        <v/>
      </c>
    </row>
    <row r="6302" spans="1:43" ht="14.4" customHeight="1" x14ac:dyDescent="0.3">
      <c r="A6302" s="2" t="s">
        <v>15259</v>
      </c>
      <c r="B6302" s="2" t="s">
        <v>15260</v>
      </c>
      <c r="C6302" s="2" t="s">
        <v>231</v>
      </c>
      <c r="D6302" s="2" t="s">
        <v>82</v>
      </c>
      <c r="E6302" s="2" t="s">
        <v>255</v>
      </c>
      <c r="F6302" s="2">
        <v>49</v>
      </c>
      <c r="G6302" s="2" t="s">
        <v>83</v>
      </c>
      <c r="H6302" s="2" t="s">
        <v>543</v>
      </c>
      <c r="I6302" s="2" t="s">
        <v>45</v>
      </c>
      <c r="J6302" s="3">
        <v>45996</v>
      </c>
      <c r="K6302" s="3">
        <v>46003</v>
      </c>
      <c r="L6302" s="2" t="s">
        <v>37</v>
      </c>
      <c r="M6302" s="2" t="s">
        <v>260</v>
      </c>
      <c r="N6302" s="2" t="s">
        <v>745</v>
      </c>
      <c r="O6302" s="4">
        <v>169000</v>
      </c>
      <c r="P6302" s="4">
        <v>45600</v>
      </c>
      <c r="Q6302" s="4">
        <v>123400</v>
      </c>
      <c r="R6302" s="2">
        <v>48</v>
      </c>
      <c r="S6302" s="5">
        <v>9.0399999999999991</v>
      </c>
      <c r="T6302" s="4">
        <v>3500.45</v>
      </c>
      <c r="U6302" s="2" t="s">
        <v>73</v>
      </c>
      <c r="V6302" s="2" t="s">
        <v>74</v>
      </c>
      <c r="W6302" s="4">
        <v>28003.599999999999</v>
      </c>
      <c r="X6302" s="4">
        <v>140017.84</v>
      </c>
      <c r="Y6302" s="4">
        <v>168021.44</v>
      </c>
      <c r="Z6302" s="2">
        <v>0</v>
      </c>
      <c r="AA6302" s="2" t="s">
        <v>56</v>
      </c>
      <c r="AB6302" s="2" t="s">
        <v>15728</v>
      </c>
      <c r="AC6302" s="2" t="s">
        <v>332</v>
      </c>
      <c r="AD6302" s="2" t="s">
        <v>76</v>
      </c>
      <c r="AE6302" s="5">
        <v>73.02</v>
      </c>
      <c r="AF6302" s="2">
        <v>0</v>
      </c>
      <c r="AG6302" s="2" t="s">
        <v>77</v>
      </c>
      <c r="AH6302" s="2">
        <v>7</v>
      </c>
      <c r="AI6302" s="6" t="str">
        <f t="shared" si="294"/>
        <v>45-54</v>
      </c>
      <c r="AJ6302" s="11">
        <f>YEAR(tbl_LoanData[[#This Row],[Application Date]])</f>
        <v>2025</v>
      </c>
      <c r="AK6302" s="11" t="str">
        <f>TEXT(tbl_LoanData[[#This Row],[Application Date]],"MMMM")</f>
        <v>December</v>
      </c>
      <c r="AL6302" s="12">
        <f>DATE(YEAR(tbl_LoanData[[#This Row],[Application Date]]),MONTH(tbl_LoanData[[#This Row],[Application Date]]),1)</f>
        <v>45992</v>
      </c>
      <c r="AM6302" s="14">
        <f ca="1">IF(AND(tbl_LoanData[[#This Row],[Application Date]]&gt;=EOMONTH(TODAY(),-1)+1,tbl_LoanData[[#This Row],[Application Date]]&lt;=TODAY()),tbl_LoanData[[#This Row],[Loan Amount]],0)</f>
        <v>0</v>
      </c>
      <c r="AN6302" s="14">
        <f>tbl_LoanData[[#This Row],[Amount Paid]]-(Q6302-X6302)</f>
        <v>44621.439999999995</v>
      </c>
      <c r="AO6302" s="14">
        <f>IF(tbl_LoanData[[#This Row],[Application Status]]="Approved",1,0)</f>
        <v>1</v>
      </c>
      <c r="AP6302" s="22" t="str">
        <f t="shared" ca="1" si="295"/>
        <v/>
      </c>
      <c r="AQ6302" s="22" t="str">
        <f t="shared" ca="1" si="296"/>
        <v/>
      </c>
    </row>
    <row r="6303" spans="1:43" ht="14.4" customHeight="1" x14ac:dyDescent="0.3">
      <c r="A6303" s="2" t="s">
        <v>366</v>
      </c>
      <c r="B6303" s="2" t="s">
        <v>367</v>
      </c>
      <c r="C6303" s="2" t="s">
        <v>368</v>
      </c>
      <c r="D6303" s="2" t="s">
        <v>91</v>
      </c>
      <c r="E6303" s="2" t="s">
        <v>255</v>
      </c>
      <c r="F6303" s="2">
        <v>47</v>
      </c>
      <c r="G6303" s="2" t="s">
        <v>83</v>
      </c>
      <c r="H6303" s="2" t="s">
        <v>205</v>
      </c>
      <c r="I6303" s="2" t="s">
        <v>49</v>
      </c>
      <c r="J6303" s="3">
        <v>46024</v>
      </c>
      <c r="K6303" s="3">
        <v>46030</v>
      </c>
      <c r="L6303" s="2" t="s">
        <v>40</v>
      </c>
      <c r="M6303" s="2" t="s">
        <v>111</v>
      </c>
      <c r="N6303" s="2" t="s">
        <v>369</v>
      </c>
      <c r="O6303" s="4">
        <v>1224000</v>
      </c>
      <c r="P6303" s="4">
        <v>415800</v>
      </c>
      <c r="Q6303" s="4">
        <v>808200</v>
      </c>
      <c r="R6303" s="2">
        <v>12</v>
      </c>
      <c r="S6303" s="5">
        <v>11.57</v>
      </c>
      <c r="T6303" s="4">
        <v>75142.399999999994</v>
      </c>
      <c r="U6303" s="2" t="s">
        <v>73</v>
      </c>
      <c r="V6303" s="2" t="s">
        <v>74</v>
      </c>
      <c r="W6303" s="4">
        <v>450854.40000000002</v>
      </c>
      <c r="X6303" s="4">
        <v>450854.34</v>
      </c>
      <c r="Y6303" s="4">
        <v>901708.74</v>
      </c>
      <c r="Z6303" s="2">
        <v>28</v>
      </c>
      <c r="AA6303" s="2" t="s">
        <v>57</v>
      </c>
      <c r="AB6303" s="2" t="s">
        <v>15734</v>
      </c>
      <c r="AC6303" s="2" t="s">
        <v>129</v>
      </c>
      <c r="AD6303" s="2" t="s">
        <v>76</v>
      </c>
      <c r="AE6303" s="5">
        <v>66.03</v>
      </c>
      <c r="AF6303" s="2">
        <v>1</v>
      </c>
      <c r="AG6303" s="2" t="s">
        <v>77</v>
      </c>
      <c r="AH6303" s="2">
        <v>6</v>
      </c>
      <c r="AI6303" s="6" t="str">
        <f t="shared" si="294"/>
        <v>45-54</v>
      </c>
      <c r="AJ6303" s="11">
        <f>YEAR(tbl_LoanData[[#This Row],[Application Date]])</f>
        <v>2026</v>
      </c>
      <c r="AK6303" s="11" t="str">
        <f>TEXT(tbl_LoanData[[#This Row],[Application Date]],"MMMM")</f>
        <v>January</v>
      </c>
      <c r="AL6303" s="12">
        <f>DATE(YEAR(tbl_LoanData[[#This Row],[Application Date]]),MONTH(tbl_LoanData[[#This Row],[Application Date]]),1)</f>
        <v>46023</v>
      </c>
      <c r="AM6303" s="14">
        <f ca="1">IF(AND(tbl_LoanData[[#This Row],[Application Date]]&gt;=EOMONTH(TODAY(),-1)+1,tbl_LoanData[[#This Row],[Application Date]]&lt;=TODAY()),tbl_LoanData[[#This Row],[Loan Amount]],0)</f>
        <v>0</v>
      </c>
      <c r="AN6303" s="14">
        <f>tbl_LoanData[[#This Row],[Amount Paid]]-(Q6303-X6303)</f>
        <v>93508.740000000049</v>
      </c>
      <c r="AO6303" s="14">
        <f>IF(tbl_LoanData[[#This Row],[Application Status]]="Approved",1,0)</f>
        <v>1</v>
      </c>
      <c r="AP6303" s="22" t="str">
        <f t="shared" ca="1" si="295"/>
        <v/>
      </c>
      <c r="AQ6303" s="22" t="str">
        <f t="shared" ca="1" si="296"/>
        <v/>
      </c>
    </row>
    <row r="6304" spans="1:43" x14ac:dyDescent="0.3">
      <c r="A6304" s="2" t="s">
        <v>430</v>
      </c>
      <c r="B6304" s="2" t="s">
        <v>431</v>
      </c>
      <c r="C6304" s="2" t="s">
        <v>432</v>
      </c>
      <c r="D6304" s="2" t="s">
        <v>204</v>
      </c>
      <c r="E6304" s="2" t="s">
        <v>118</v>
      </c>
      <c r="F6304" s="2">
        <v>46</v>
      </c>
      <c r="G6304" s="2" t="s">
        <v>69</v>
      </c>
      <c r="H6304" s="2" t="s">
        <v>177</v>
      </c>
      <c r="I6304" s="2" t="s">
        <v>43</v>
      </c>
      <c r="J6304" s="3">
        <v>46053</v>
      </c>
      <c r="K6304" s="3">
        <v>46060</v>
      </c>
      <c r="L6304" s="2" t="s">
        <v>39</v>
      </c>
      <c r="M6304" s="2" t="s">
        <v>127</v>
      </c>
      <c r="N6304" s="2" t="s">
        <v>152</v>
      </c>
      <c r="O6304" s="4">
        <v>1212000</v>
      </c>
      <c r="P6304" s="4">
        <v>232000</v>
      </c>
      <c r="Q6304" s="4">
        <v>980000</v>
      </c>
      <c r="R6304" s="2">
        <v>48</v>
      </c>
      <c r="S6304" s="5">
        <v>12.14</v>
      </c>
      <c r="T6304" s="4">
        <v>30331</v>
      </c>
      <c r="U6304" s="2" t="s">
        <v>73</v>
      </c>
      <c r="V6304" s="2" t="s">
        <v>74</v>
      </c>
      <c r="W6304" s="4">
        <v>181986</v>
      </c>
      <c r="X6304" s="4">
        <v>1273902</v>
      </c>
      <c r="Y6304" s="4">
        <v>1455888</v>
      </c>
      <c r="Z6304" s="2">
        <v>0</v>
      </c>
      <c r="AA6304" s="2" t="s">
        <v>56</v>
      </c>
      <c r="AB6304" s="2" t="s">
        <v>15727</v>
      </c>
      <c r="AC6304" s="2" t="s">
        <v>106</v>
      </c>
      <c r="AD6304" s="2" t="s">
        <v>76</v>
      </c>
      <c r="AE6304" s="5">
        <v>80.86</v>
      </c>
      <c r="AF6304" s="2">
        <v>0</v>
      </c>
      <c r="AG6304" s="2" t="s">
        <v>77</v>
      </c>
      <c r="AH6304" s="2">
        <v>7</v>
      </c>
      <c r="AI6304" s="6" t="str">
        <f t="shared" si="294"/>
        <v>45-54</v>
      </c>
      <c r="AJ6304" s="11">
        <f>YEAR(tbl_LoanData[[#This Row],[Application Date]])</f>
        <v>2026</v>
      </c>
      <c r="AK6304" s="11" t="str">
        <f>TEXT(tbl_LoanData[[#This Row],[Application Date]],"MMMM")</f>
        <v>January</v>
      </c>
      <c r="AL6304" s="12">
        <f>DATE(YEAR(tbl_LoanData[[#This Row],[Application Date]]),MONTH(tbl_LoanData[[#This Row],[Application Date]]),1)</f>
        <v>46023</v>
      </c>
      <c r="AM6304" s="14">
        <f ca="1">IF(AND(tbl_LoanData[[#This Row],[Application Date]]&gt;=EOMONTH(TODAY(),-1)+1,tbl_LoanData[[#This Row],[Application Date]]&lt;=TODAY()),tbl_LoanData[[#This Row],[Loan Amount]],0)</f>
        <v>0</v>
      </c>
      <c r="AN6304" s="14">
        <f>tbl_LoanData[[#This Row],[Amount Paid]]-(Q6304-X6304)</f>
        <v>475888</v>
      </c>
      <c r="AO6304" s="14">
        <f>IF(tbl_LoanData[[#This Row],[Application Status]]="Approved",1,0)</f>
        <v>1</v>
      </c>
      <c r="AP6304" s="22" t="str">
        <f t="shared" ca="1" si="295"/>
        <v/>
      </c>
      <c r="AQ6304" s="22" t="str">
        <f t="shared" ca="1" si="296"/>
        <v/>
      </c>
    </row>
    <row r="6305" spans="1:43" ht="14.4" customHeight="1" x14ac:dyDescent="0.3">
      <c r="A6305" s="2" t="s">
        <v>502</v>
      </c>
      <c r="B6305" s="2" t="s">
        <v>503</v>
      </c>
      <c r="C6305" s="2" t="s">
        <v>264</v>
      </c>
      <c r="D6305" s="2" t="s">
        <v>204</v>
      </c>
      <c r="E6305" s="2" t="s">
        <v>406</v>
      </c>
      <c r="F6305" s="2">
        <v>21</v>
      </c>
      <c r="G6305" s="2" t="s">
        <v>83</v>
      </c>
      <c r="H6305" s="2" t="s">
        <v>191</v>
      </c>
      <c r="I6305" s="2" t="s">
        <v>51</v>
      </c>
      <c r="J6305" s="3">
        <v>46047</v>
      </c>
      <c r="K6305" s="3"/>
      <c r="L6305" s="2" t="s">
        <v>39</v>
      </c>
      <c r="M6305" s="2" t="s">
        <v>85</v>
      </c>
      <c r="N6305" s="2" t="s">
        <v>373</v>
      </c>
      <c r="O6305" s="4">
        <v>1945000</v>
      </c>
      <c r="P6305" s="4">
        <v>283900</v>
      </c>
      <c r="Q6305" s="4">
        <v>1661100</v>
      </c>
      <c r="R6305" s="2">
        <v>24</v>
      </c>
      <c r="S6305" s="5">
        <v>6.95</v>
      </c>
      <c r="T6305" s="4">
        <v>78833.039999999994</v>
      </c>
      <c r="U6305" s="2" t="s">
        <v>113</v>
      </c>
      <c r="V6305" s="2" t="s">
        <v>97</v>
      </c>
      <c r="W6305" s="4">
        <v>0</v>
      </c>
      <c r="X6305" s="4">
        <v>0</v>
      </c>
      <c r="Y6305" s="4">
        <v>1891992.9</v>
      </c>
      <c r="Z6305" s="2">
        <v>0</v>
      </c>
      <c r="AA6305" s="2" t="s">
        <v>97</v>
      </c>
      <c r="AB6305" s="2" t="s">
        <v>15730</v>
      </c>
      <c r="AC6305" s="2" t="s">
        <v>106</v>
      </c>
      <c r="AD6305" s="2" t="s">
        <v>76</v>
      </c>
      <c r="AE6305" s="5">
        <v>85.4</v>
      </c>
      <c r="AF6305" s="2">
        <v>0</v>
      </c>
      <c r="AG6305" s="2" t="s">
        <v>97</v>
      </c>
      <c r="AH6305" s="2"/>
      <c r="AI6305" s="6" t="str">
        <f t="shared" si="294"/>
        <v>18-24</v>
      </c>
      <c r="AJ6305" s="11">
        <f>YEAR(tbl_LoanData[[#This Row],[Application Date]])</f>
        <v>2026</v>
      </c>
      <c r="AK6305" s="11" t="str">
        <f>TEXT(tbl_LoanData[[#This Row],[Application Date]],"MMMM")</f>
        <v>January</v>
      </c>
      <c r="AL6305" s="12">
        <f>DATE(YEAR(tbl_LoanData[[#This Row],[Application Date]]),MONTH(tbl_LoanData[[#This Row],[Application Date]]),1)</f>
        <v>46023</v>
      </c>
      <c r="AM6305" s="14">
        <f ca="1">IF(AND(tbl_LoanData[[#This Row],[Application Date]]&gt;=EOMONTH(TODAY(),-1)+1,tbl_LoanData[[#This Row],[Application Date]]&lt;=TODAY()),tbl_LoanData[[#This Row],[Loan Amount]],0)</f>
        <v>0</v>
      </c>
      <c r="AN6305" s="14">
        <f>tbl_LoanData[[#This Row],[Amount Paid]]-(Q6305-X6305)</f>
        <v>-1661100</v>
      </c>
      <c r="AO6305" s="14">
        <f>IF(tbl_LoanData[[#This Row],[Application Status]]="Approved",1,0)</f>
        <v>0</v>
      </c>
      <c r="AP6305" s="22" t="str">
        <f t="shared" ca="1" si="295"/>
        <v/>
      </c>
      <c r="AQ6305" s="22" t="str">
        <f t="shared" ca="1" si="296"/>
        <v/>
      </c>
    </row>
    <row r="6306" spans="1:43" ht="14.4" customHeight="1" x14ac:dyDescent="0.3">
      <c r="A6306" s="2" t="s">
        <v>558</v>
      </c>
      <c r="B6306" s="2" t="s">
        <v>559</v>
      </c>
      <c r="C6306" s="2" t="s">
        <v>560</v>
      </c>
      <c r="D6306" s="2" t="s">
        <v>254</v>
      </c>
      <c r="E6306" s="2" t="s">
        <v>394</v>
      </c>
      <c r="F6306" s="2">
        <v>60</v>
      </c>
      <c r="G6306" s="2" t="s">
        <v>69</v>
      </c>
      <c r="H6306" s="2" t="s">
        <v>256</v>
      </c>
      <c r="I6306" s="2" t="s">
        <v>43</v>
      </c>
      <c r="J6306" s="3">
        <v>46041</v>
      </c>
      <c r="K6306" s="3">
        <v>46062</v>
      </c>
      <c r="L6306" s="2" t="s">
        <v>39</v>
      </c>
      <c r="M6306" s="2" t="s">
        <v>94</v>
      </c>
      <c r="N6306" s="2" t="s">
        <v>418</v>
      </c>
      <c r="O6306" s="4">
        <v>2229000</v>
      </c>
      <c r="P6306" s="4">
        <v>373700</v>
      </c>
      <c r="Q6306" s="4">
        <v>1855300</v>
      </c>
      <c r="R6306" s="2">
        <v>60</v>
      </c>
      <c r="S6306" s="5">
        <v>9.57</v>
      </c>
      <c r="T6306" s="4">
        <v>45717.68</v>
      </c>
      <c r="U6306" s="2" t="s">
        <v>73</v>
      </c>
      <c r="V6306" s="2" t="s">
        <v>74</v>
      </c>
      <c r="W6306" s="4">
        <v>274306.08</v>
      </c>
      <c r="X6306" s="4">
        <v>2468754.9700000002</v>
      </c>
      <c r="Y6306" s="4">
        <v>2743061.05</v>
      </c>
      <c r="Z6306" s="2">
        <v>0</v>
      </c>
      <c r="AA6306" s="2" t="s">
        <v>56</v>
      </c>
      <c r="AB6306" s="2" t="s">
        <v>15736</v>
      </c>
      <c r="AC6306" s="2" t="s">
        <v>146</v>
      </c>
      <c r="AD6306" s="2" t="s">
        <v>76</v>
      </c>
      <c r="AE6306" s="5">
        <v>83.23</v>
      </c>
      <c r="AF6306" s="2">
        <v>0</v>
      </c>
      <c r="AG6306" s="2" t="s">
        <v>77</v>
      </c>
      <c r="AH6306" s="2">
        <v>21</v>
      </c>
      <c r="AI6306" s="6" t="str">
        <f t="shared" si="294"/>
        <v>55-64</v>
      </c>
      <c r="AJ6306" s="11">
        <f>YEAR(tbl_LoanData[[#This Row],[Application Date]])</f>
        <v>2026</v>
      </c>
      <c r="AK6306" s="11" t="str">
        <f>TEXT(tbl_LoanData[[#This Row],[Application Date]],"MMMM")</f>
        <v>January</v>
      </c>
      <c r="AL6306" s="12">
        <f>DATE(YEAR(tbl_LoanData[[#This Row],[Application Date]]),MONTH(tbl_LoanData[[#This Row],[Application Date]]),1)</f>
        <v>46023</v>
      </c>
      <c r="AM6306" s="14">
        <f ca="1">IF(AND(tbl_LoanData[[#This Row],[Application Date]]&gt;=EOMONTH(TODAY(),-1)+1,tbl_LoanData[[#This Row],[Application Date]]&lt;=TODAY()),tbl_LoanData[[#This Row],[Loan Amount]],0)</f>
        <v>0</v>
      </c>
      <c r="AN6306" s="14">
        <f>tbl_LoanData[[#This Row],[Amount Paid]]-(Q6306-X6306)</f>
        <v>887761.05000000028</v>
      </c>
      <c r="AO6306" s="14">
        <f>IF(tbl_LoanData[[#This Row],[Application Status]]="Approved",1,0)</f>
        <v>1</v>
      </c>
      <c r="AP6306" s="22" t="str">
        <f t="shared" ca="1" si="295"/>
        <v/>
      </c>
      <c r="AQ6306" s="22" t="str">
        <f t="shared" ca="1" si="296"/>
        <v/>
      </c>
    </row>
    <row r="6307" spans="1:43" x14ac:dyDescent="0.3">
      <c r="A6307" s="2" t="s">
        <v>834</v>
      </c>
      <c r="B6307" s="2" t="s">
        <v>835</v>
      </c>
      <c r="C6307" s="2" t="s">
        <v>435</v>
      </c>
      <c r="D6307" s="2" t="s">
        <v>91</v>
      </c>
      <c r="E6307" s="2" t="s">
        <v>204</v>
      </c>
      <c r="F6307" s="2">
        <v>54</v>
      </c>
      <c r="G6307" s="2" t="s">
        <v>83</v>
      </c>
      <c r="H6307" s="2" t="s">
        <v>151</v>
      </c>
      <c r="I6307" s="2" t="s">
        <v>46</v>
      </c>
      <c r="J6307" s="3">
        <v>46025</v>
      </c>
      <c r="K6307" s="3">
        <v>46031</v>
      </c>
      <c r="L6307" s="2" t="s">
        <v>36</v>
      </c>
      <c r="M6307" s="2" t="s">
        <v>85</v>
      </c>
      <c r="N6307" s="2" t="s">
        <v>624</v>
      </c>
      <c r="O6307" s="4">
        <v>1340000</v>
      </c>
      <c r="P6307" s="4">
        <v>360600</v>
      </c>
      <c r="Q6307" s="4">
        <v>979400</v>
      </c>
      <c r="R6307" s="2">
        <v>60</v>
      </c>
      <c r="S6307" s="5">
        <v>6.42</v>
      </c>
      <c r="T6307" s="4">
        <v>21563.119999999999</v>
      </c>
      <c r="U6307" s="2" t="s">
        <v>73</v>
      </c>
      <c r="V6307" s="2" t="s">
        <v>74</v>
      </c>
      <c r="W6307" s="4">
        <v>86252.479999999996</v>
      </c>
      <c r="X6307" s="4">
        <v>1207534.92</v>
      </c>
      <c r="Y6307" s="4">
        <v>1293787.3999999999</v>
      </c>
      <c r="Z6307" s="2">
        <v>96</v>
      </c>
      <c r="AA6307" s="2" t="s">
        <v>60</v>
      </c>
      <c r="AB6307" s="2" t="s">
        <v>15728</v>
      </c>
      <c r="AC6307" s="2" t="s">
        <v>332</v>
      </c>
      <c r="AD6307" s="2" t="s">
        <v>76</v>
      </c>
      <c r="AE6307" s="5">
        <v>73.09</v>
      </c>
      <c r="AF6307" s="2">
        <v>3</v>
      </c>
      <c r="AG6307" s="2" t="s">
        <v>130</v>
      </c>
      <c r="AH6307" s="2">
        <v>6</v>
      </c>
      <c r="AI6307" s="6" t="str">
        <f t="shared" si="294"/>
        <v>45-54</v>
      </c>
      <c r="AJ6307" s="11">
        <f>YEAR(tbl_LoanData[[#This Row],[Application Date]])</f>
        <v>2026</v>
      </c>
      <c r="AK6307" s="11" t="str">
        <f>TEXT(tbl_LoanData[[#This Row],[Application Date]],"MMMM")</f>
        <v>January</v>
      </c>
      <c r="AL6307" s="12">
        <f>DATE(YEAR(tbl_LoanData[[#This Row],[Application Date]]),MONTH(tbl_LoanData[[#This Row],[Application Date]]),1)</f>
        <v>46023</v>
      </c>
      <c r="AM6307" s="14">
        <f ca="1">IF(AND(tbl_LoanData[[#This Row],[Application Date]]&gt;=EOMONTH(TODAY(),-1)+1,tbl_LoanData[[#This Row],[Application Date]]&lt;=TODAY()),tbl_LoanData[[#This Row],[Loan Amount]],0)</f>
        <v>0</v>
      </c>
      <c r="AN6307" s="14">
        <f>tbl_LoanData[[#This Row],[Amount Paid]]-(Q6307-X6307)</f>
        <v>314387.39999999991</v>
      </c>
      <c r="AO6307" s="14">
        <f>IF(tbl_LoanData[[#This Row],[Application Status]]="Approved",1,0)</f>
        <v>1</v>
      </c>
      <c r="AP6307" s="22" t="str">
        <f t="shared" ca="1" si="295"/>
        <v/>
      </c>
      <c r="AQ6307" s="22" t="str">
        <f t="shared" ca="1" si="296"/>
        <v/>
      </c>
    </row>
    <row r="6308" spans="1:43" ht="14.4" customHeight="1" x14ac:dyDescent="0.3">
      <c r="A6308" s="2" t="s">
        <v>871</v>
      </c>
      <c r="B6308" s="2" t="s">
        <v>872</v>
      </c>
      <c r="C6308" s="2" t="s">
        <v>429</v>
      </c>
      <c r="D6308" s="2" t="s">
        <v>209</v>
      </c>
      <c r="E6308" s="2" t="s">
        <v>68</v>
      </c>
      <c r="F6308" s="2">
        <v>28</v>
      </c>
      <c r="G6308" s="2" t="s">
        <v>83</v>
      </c>
      <c r="H6308" s="2" t="s">
        <v>278</v>
      </c>
      <c r="I6308" s="2" t="s">
        <v>45</v>
      </c>
      <c r="J6308" s="3">
        <v>46038</v>
      </c>
      <c r="K6308" s="3">
        <v>46059</v>
      </c>
      <c r="L6308" s="2" t="s">
        <v>40</v>
      </c>
      <c r="M6308" s="2" t="s">
        <v>111</v>
      </c>
      <c r="N6308" s="2" t="s">
        <v>120</v>
      </c>
      <c r="O6308" s="4">
        <v>1029000</v>
      </c>
      <c r="P6308" s="4">
        <v>315900</v>
      </c>
      <c r="Q6308" s="4">
        <v>713100</v>
      </c>
      <c r="R6308" s="2">
        <v>36</v>
      </c>
      <c r="S6308" s="5">
        <v>12.31</v>
      </c>
      <c r="T6308" s="4">
        <v>27123.55</v>
      </c>
      <c r="U6308" s="2" t="s">
        <v>73</v>
      </c>
      <c r="V6308" s="2" t="s">
        <v>74</v>
      </c>
      <c r="W6308" s="4">
        <v>162741.29999999999</v>
      </c>
      <c r="X6308" s="4">
        <v>813706.53</v>
      </c>
      <c r="Y6308" s="4">
        <v>976447.83</v>
      </c>
      <c r="Z6308" s="2">
        <v>0</v>
      </c>
      <c r="AA6308" s="2" t="s">
        <v>56</v>
      </c>
      <c r="AB6308" s="2" t="s">
        <v>15733</v>
      </c>
      <c r="AC6308" s="2" t="s">
        <v>360</v>
      </c>
      <c r="AD6308" s="2" t="s">
        <v>76</v>
      </c>
      <c r="AE6308" s="5">
        <v>69.3</v>
      </c>
      <c r="AF6308" s="2">
        <v>0</v>
      </c>
      <c r="AG6308" s="2" t="s">
        <v>77</v>
      </c>
      <c r="AH6308" s="2">
        <v>21</v>
      </c>
      <c r="AI6308" s="6" t="str">
        <f t="shared" si="294"/>
        <v>25-34</v>
      </c>
      <c r="AJ6308" s="11">
        <f>YEAR(tbl_LoanData[[#This Row],[Application Date]])</f>
        <v>2026</v>
      </c>
      <c r="AK6308" s="11" t="str">
        <f>TEXT(tbl_LoanData[[#This Row],[Application Date]],"MMMM")</f>
        <v>January</v>
      </c>
      <c r="AL6308" s="12">
        <f>DATE(YEAR(tbl_LoanData[[#This Row],[Application Date]]),MONTH(tbl_LoanData[[#This Row],[Application Date]]),1)</f>
        <v>46023</v>
      </c>
      <c r="AM6308" s="14">
        <f ca="1">IF(AND(tbl_LoanData[[#This Row],[Application Date]]&gt;=EOMONTH(TODAY(),-1)+1,tbl_LoanData[[#This Row],[Application Date]]&lt;=TODAY()),tbl_LoanData[[#This Row],[Loan Amount]],0)</f>
        <v>0</v>
      </c>
      <c r="AN6308" s="14">
        <f>tbl_LoanData[[#This Row],[Amount Paid]]-(Q6308-X6308)</f>
        <v>263347.83</v>
      </c>
      <c r="AO6308" s="14">
        <f>IF(tbl_LoanData[[#This Row],[Application Status]]="Approved",1,0)</f>
        <v>1</v>
      </c>
      <c r="AP6308" s="22" t="str">
        <f t="shared" ca="1" si="295"/>
        <v/>
      </c>
      <c r="AQ6308" s="22" t="str">
        <f t="shared" ca="1" si="296"/>
        <v/>
      </c>
    </row>
    <row r="6309" spans="1:43" ht="14.4" customHeight="1" x14ac:dyDescent="0.3">
      <c r="A6309" s="2" t="s">
        <v>921</v>
      </c>
      <c r="B6309" s="2" t="s">
        <v>922</v>
      </c>
      <c r="C6309" s="2" t="s">
        <v>347</v>
      </c>
      <c r="D6309" s="2" t="s">
        <v>311</v>
      </c>
      <c r="E6309" s="2" t="s">
        <v>117</v>
      </c>
      <c r="F6309" s="2">
        <v>36</v>
      </c>
      <c r="G6309" s="2" t="s">
        <v>69</v>
      </c>
      <c r="H6309" s="2" t="s">
        <v>211</v>
      </c>
      <c r="I6309" s="2" t="s">
        <v>50</v>
      </c>
      <c r="J6309" s="3">
        <v>46041</v>
      </c>
      <c r="K6309" s="3">
        <v>46055</v>
      </c>
      <c r="L6309" s="2" t="s">
        <v>39</v>
      </c>
      <c r="M6309" s="2" t="s">
        <v>127</v>
      </c>
      <c r="N6309" s="2" t="s">
        <v>152</v>
      </c>
      <c r="O6309" s="4">
        <v>1703000</v>
      </c>
      <c r="P6309" s="4">
        <v>676600</v>
      </c>
      <c r="Q6309" s="4">
        <v>1026400</v>
      </c>
      <c r="R6309" s="2">
        <v>36</v>
      </c>
      <c r="S6309" s="5">
        <v>14.03</v>
      </c>
      <c r="T6309" s="4">
        <v>40511.440000000002</v>
      </c>
      <c r="U6309" s="2" t="s">
        <v>73</v>
      </c>
      <c r="V6309" s="2" t="s">
        <v>74</v>
      </c>
      <c r="W6309" s="4">
        <v>243068.64</v>
      </c>
      <c r="X6309" s="4">
        <v>1215343.1200000001</v>
      </c>
      <c r="Y6309" s="4">
        <v>1458411.76</v>
      </c>
      <c r="Z6309" s="2">
        <v>0</v>
      </c>
      <c r="AA6309" s="2" t="s">
        <v>56</v>
      </c>
      <c r="AB6309" s="2" t="s">
        <v>15734</v>
      </c>
      <c r="AC6309" s="2" t="s">
        <v>106</v>
      </c>
      <c r="AD6309" s="2" t="s">
        <v>76</v>
      </c>
      <c r="AE6309" s="5">
        <v>60.27</v>
      </c>
      <c r="AF6309" s="2">
        <v>0</v>
      </c>
      <c r="AG6309" s="2" t="s">
        <v>77</v>
      </c>
      <c r="AH6309" s="2">
        <v>14</v>
      </c>
      <c r="AI6309" s="6" t="str">
        <f t="shared" si="294"/>
        <v>35-44</v>
      </c>
      <c r="AJ6309" s="11">
        <f>YEAR(tbl_LoanData[[#This Row],[Application Date]])</f>
        <v>2026</v>
      </c>
      <c r="AK6309" s="11" t="str">
        <f>TEXT(tbl_LoanData[[#This Row],[Application Date]],"MMMM")</f>
        <v>January</v>
      </c>
      <c r="AL6309" s="12">
        <f>DATE(YEAR(tbl_LoanData[[#This Row],[Application Date]]),MONTH(tbl_LoanData[[#This Row],[Application Date]]),1)</f>
        <v>46023</v>
      </c>
      <c r="AM6309" s="14">
        <f ca="1">IF(AND(tbl_LoanData[[#This Row],[Application Date]]&gt;=EOMONTH(TODAY(),-1)+1,tbl_LoanData[[#This Row],[Application Date]]&lt;=TODAY()),tbl_LoanData[[#This Row],[Loan Amount]],0)</f>
        <v>0</v>
      </c>
      <c r="AN6309" s="14">
        <f>tbl_LoanData[[#This Row],[Amount Paid]]-(Q6309-X6309)</f>
        <v>432011.76000000013</v>
      </c>
      <c r="AO6309" s="14">
        <f>IF(tbl_LoanData[[#This Row],[Application Status]]="Approved",1,0)</f>
        <v>1</v>
      </c>
      <c r="AP6309" s="22" t="str">
        <f t="shared" ca="1" si="295"/>
        <v/>
      </c>
      <c r="AQ6309" s="22" t="str">
        <f t="shared" ca="1" si="296"/>
        <v/>
      </c>
    </row>
    <row r="6310" spans="1:43" ht="14.4" customHeight="1" x14ac:dyDescent="0.3">
      <c r="A6310" s="2" t="s">
        <v>1027</v>
      </c>
      <c r="B6310" s="2" t="s">
        <v>1028</v>
      </c>
      <c r="C6310" s="2" t="s">
        <v>149</v>
      </c>
      <c r="D6310" s="2" t="s">
        <v>142</v>
      </c>
      <c r="E6310" s="2" t="s">
        <v>255</v>
      </c>
      <c r="F6310" s="2">
        <v>29</v>
      </c>
      <c r="G6310" s="2" t="s">
        <v>83</v>
      </c>
      <c r="H6310" s="2" t="s">
        <v>166</v>
      </c>
      <c r="I6310" s="2" t="s">
        <v>46</v>
      </c>
      <c r="J6310" s="3">
        <v>46053</v>
      </c>
      <c r="K6310" s="3">
        <v>46071</v>
      </c>
      <c r="L6310" s="2" t="s">
        <v>36</v>
      </c>
      <c r="M6310" s="2" t="s">
        <v>85</v>
      </c>
      <c r="N6310" s="2" t="s">
        <v>671</v>
      </c>
      <c r="O6310" s="4">
        <v>1181000</v>
      </c>
      <c r="P6310" s="4">
        <v>471200</v>
      </c>
      <c r="Q6310" s="4">
        <v>709800</v>
      </c>
      <c r="R6310" s="2">
        <v>36</v>
      </c>
      <c r="S6310" s="5">
        <v>8.42</v>
      </c>
      <c r="T6310" s="4">
        <v>24697.1</v>
      </c>
      <c r="U6310" s="2" t="s">
        <v>73</v>
      </c>
      <c r="V6310" s="2" t="s">
        <v>74</v>
      </c>
      <c r="W6310" s="4">
        <v>148182.6</v>
      </c>
      <c r="X6310" s="4">
        <v>740912.88</v>
      </c>
      <c r="Y6310" s="4">
        <v>889095.48</v>
      </c>
      <c r="Z6310" s="2">
        <v>0</v>
      </c>
      <c r="AA6310" s="2" t="s">
        <v>56</v>
      </c>
      <c r="AB6310" s="2" t="s">
        <v>15735</v>
      </c>
      <c r="AC6310" s="2" t="s">
        <v>213</v>
      </c>
      <c r="AD6310" s="2" t="s">
        <v>76</v>
      </c>
      <c r="AE6310" s="5">
        <v>60.1</v>
      </c>
      <c r="AF6310" s="2">
        <v>0</v>
      </c>
      <c r="AG6310" s="2" t="s">
        <v>77</v>
      </c>
      <c r="AH6310" s="2">
        <v>18</v>
      </c>
      <c r="AI6310" s="6" t="str">
        <f t="shared" si="294"/>
        <v>25-34</v>
      </c>
      <c r="AJ6310" s="11">
        <f>YEAR(tbl_LoanData[[#This Row],[Application Date]])</f>
        <v>2026</v>
      </c>
      <c r="AK6310" s="11" t="str">
        <f>TEXT(tbl_LoanData[[#This Row],[Application Date]],"MMMM")</f>
        <v>January</v>
      </c>
      <c r="AL6310" s="12">
        <f>DATE(YEAR(tbl_LoanData[[#This Row],[Application Date]]),MONTH(tbl_LoanData[[#This Row],[Application Date]]),1)</f>
        <v>46023</v>
      </c>
      <c r="AM6310" s="14">
        <f ca="1">IF(AND(tbl_LoanData[[#This Row],[Application Date]]&gt;=EOMONTH(TODAY(),-1)+1,tbl_LoanData[[#This Row],[Application Date]]&lt;=TODAY()),tbl_LoanData[[#This Row],[Loan Amount]],0)</f>
        <v>0</v>
      </c>
      <c r="AN6310" s="14">
        <f>tbl_LoanData[[#This Row],[Amount Paid]]-(Q6310-X6310)</f>
        <v>179295.48</v>
      </c>
      <c r="AO6310" s="14">
        <f>IF(tbl_LoanData[[#This Row],[Application Status]]="Approved",1,0)</f>
        <v>1</v>
      </c>
      <c r="AP6310" s="22" t="str">
        <f t="shared" ca="1" si="295"/>
        <v/>
      </c>
      <c r="AQ6310" s="22" t="str">
        <f t="shared" ca="1" si="296"/>
        <v/>
      </c>
    </row>
    <row r="6311" spans="1:43" ht="14.4" customHeight="1" x14ac:dyDescent="0.3">
      <c r="A6311" s="2" t="s">
        <v>1297</v>
      </c>
      <c r="B6311" s="2" t="s">
        <v>1298</v>
      </c>
      <c r="C6311" s="2" t="s">
        <v>687</v>
      </c>
      <c r="D6311" s="2" t="s">
        <v>189</v>
      </c>
      <c r="E6311" s="2" t="s">
        <v>204</v>
      </c>
      <c r="F6311" s="2">
        <v>48</v>
      </c>
      <c r="G6311" s="2" t="s">
        <v>83</v>
      </c>
      <c r="H6311" s="2" t="s">
        <v>250</v>
      </c>
      <c r="I6311" s="2" t="s">
        <v>52</v>
      </c>
      <c r="J6311" s="3">
        <v>46045</v>
      </c>
      <c r="K6311" s="3"/>
      <c r="L6311" s="2" t="s">
        <v>38</v>
      </c>
      <c r="M6311" s="2" t="s">
        <v>127</v>
      </c>
      <c r="N6311" s="2" t="s">
        <v>128</v>
      </c>
      <c r="O6311" s="4">
        <v>1700000</v>
      </c>
      <c r="P6311" s="4">
        <v>248900</v>
      </c>
      <c r="Q6311" s="4">
        <v>1451100</v>
      </c>
      <c r="R6311" s="2">
        <v>36</v>
      </c>
      <c r="S6311" s="5">
        <v>8.7899999999999991</v>
      </c>
      <c r="T6311" s="4">
        <v>50937.64</v>
      </c>
      <c r="U6311" s="2" t="s">
        <v>113</v>
      </c>
      <c r="V6311" s="2" t="s">
        <v>97</v>
      </c>
      <c r="W6311" s="4">
        <v>0</v>
      </c>
      <c r="X6311" s="4">
        <v>0</v>
      </c>
      <c r="Y6311" s="4">
        <v>1833755.07</v>
      </c>
      <c r="Z6311" s="2">
        <v>0</v>
      </c>
      <c r="AA6311" s="2" t="s">
        <v>97</v>
      </c>
      <c r="AB6311" s="2" t="s">
        <v>15736</v>
      </c>
      <c r="AC6311" s="2" t="s">
        <v>106</v>
      </c>
      <c r="AD6311" s="2" t="s">
        <v>76</v>
      </c>
      <c r="AE6311" s="5">
        <v>85.36</v>
      </c>
      <c r="AF6311" s="2">
        <v>0</v>
      </c>
      <c r="AG6311" s="2" t="s">
        <v>97</v>
      </c>
      <c r="AH6311" s="2"/>
      <c r="AI6311" s="6" t="str">
        <f t="shared" si="294"/>
        <v>45-54</v>
      </c>
      <c r="AJ6311" s="11">
        <f>YEAR(tbl_LoanData[[#This Row],[Application Date]])</f>
        <v>2026</v>
      </c>
      <c r="AK6311" s="11" t="str">
        <f>TEXT(tbl_LoanData[[#This Row],[Application Date]],"MMMM")</f>
        <v>January</v>
      </c>
      <c r="AL6311" s="12">
        <f>DATE(YEAR(tbl_LoanData[[#This Row],[Application Date]]),MONTH(tbl_LoanData[[#This Row],[Application Date]]),1)</f>
        <v>46023</v>
      </c>
      <c r="AM6311" s="14">
        <f ca="1">IF(AND(tbl_LoanData[[#This Row],[Application Date]]&gt;=EOMONTH(TODAY(),-1)+1,tbl_LoanData[[#This Row],[Application Date]]&lt;=TODAY()),tbl_LoanData[[#This Row],[Loan Amount]],0)</f>
        <v>0</v>
      </c>
      <c r="AN6311" s="14">
        <f>tbl_LoanData[[#This Row],[Amount Paid]]-(Q6311-X6311)</f>
        <v>-1451100</v>
      </c>
      <c r="AO6311" s="14">
        <f>IF(tbl_LoanData[[#This Row],[Application Status]]="Approved",1,0)</f>
        <v>0</v>
      </c>
      <c r="AP6311" s="22" t="str">
        <f t="shared" ca="1" si="295"/>
        <v/>
      </c>
      <c r="AQ6311" s="22" t="str">
        <f t="shared" ca="1" si="296"/>
        <v/>
      </c>
    </row>
    <row r="6312" spans="1:43" ht="14.4" customHeight="1" x14ac:dyDescent="0.3">
      <c r="A6312" s="2" t="s">
        <v>1443</v>
      </c>
      <c r="B6312" s="2" t="s">
        <v>1444</v>
      </c>
      <c r="C6312" s="2" t="s">
        <v>1059</v>
      </c>
      <c r="D6312" s="2" t="s">
        <v>232</v>
      </c>
      <c r="E6312" s="2" t="s">
        <v>447</v>
      </c>
      <c r="F6312" s="2">
        <v>46</v>
      </c>
      <c r="G6312" s="2" t="s">
        <v>69</v>
      </c>
      <c r="H6312" s="2" t="s">
        <v>313</v>
      </c>
      <c r="I6312" s="2" t="s">
        <v>44</v>
      </c>
      <c r="J6312" s="3">
        <v>46033</v>
      </c>
      <c r="K6312" s="3">
        <v>46051</v>
      </c>
      <c r="L6312" s="2" t="s">
        <v>39</v>
      </c>
      <c r="M6312" s="2" t="s">
        <v>85</v>
      </c>
      <c r="N6312" s="2" t="s">
        <v>324</v>
      </c>
      <c r="O6312" s="4">
        <v>1526000</v>
      </c>
      <c r="P6312" s="4">
        <v>486700</v>
      </c>
      <c r="Q6312" s="4">
        <v>1039300</v>
      </c>
      <c r="R6312" s="2">
        <v>48</v>
      </c>
      <c r="S6312" s="5">
        <v>13.17</v>
      </c>
      <c r="T6312" s="4">
        <v>33058.400000000001</v>
      </c>
      <c r="U6312" s="2" t="s">
        <v>73</v>
      </c>
      <c r="V6312" s="2" t="s">
        <v>74</v>
      </c>
      <c r="W6312" s="4">
        <v>198350.4</v>
      </c>
      <c r="X6312" s="4">
        <v>1388452.84</v>
      </c>
      <c r="Y6312" s="4">
        <v>1586803.24</v>
      </c>
      <c r="Z6312" s="2">
        <v>0</v>
      </c>
      <c r="AA6312" s="2" t="s">
        <v>56</v>
      </c>
      <c r="AB6312" s="2" t="s">
        <v>15733</v>
      </c>
      <c r="AC6312" s="2" t="s">
        <v>106</v>
      </c>
      <c r="AD6312" s="2" t="s">
        <v>76</v>
      </c>
      <c r="AE6312" s="5">
        <v>68.11</v>
      </c>
      <c r="AF6312" s="2">
        <v>0</v>
      </c>
      <c r="AG6312" s="2" t="s">
        <v>77</v>
      </c>
      <c r="AH6312" s="2">
        <v>18</v>
      </c>
      <c r="AI6312" s="6" t="str">
        <f t="shared" si="294"/>
        <v>45-54</v>
      </c>
      <c r="AJ6312" s="11">
        <f>YEAR(tbl_LoanData[[#This Row],[Application Date]])</f>
        <v>2026</v>
      </c>
      <c r="AK6312" s="11" t="str">
        <f>TEXT(tbl_LoanData[[#This Row],[Application Date]],"MMMM")</f>
        <v>January</v>
      </c>
      <c r="AL6312" s="12">
        <f>DATE(YEAR(tbl_LoanData[[#This Row],[Application Date]]),MONTH(tbl_LoanData[[#This Row],[Application Date]]),1)</f>
        <v>46023</v>
      </c>
      <c r="AM6312" s="14">
        <f ca="1">IF(AND(tbl_LoanData[[#This Row],[Application Date]]&gt;=EOMONTH(TODAY(),-1)+1,tbl_LoanData[[#This Row],[Application Date]]&lt;=TODAY()),tbl_LoanData[[#This Row],[Loan Amount]],0)</f>
        <v>0</v>
      </c>
      <c r="AN6312" s="14">
        <f>tbl_LoanData[[#This Row],[Amount Paid]]-(Q6312-X6312)</f>
        <v>547503.24000000011</v>
      </c>
      <c r="AO6312" s="14">
        <f>IF(tbl_LoanData[[#This Row],[Application Status]]="Approved",1,0)</f>
        <v>1</v>
      </c>
      <c r="AP6312" s="22" t="str">
        <f t="shared" ca="1" si="295"/>
        <v/>
      </c>
      <c r="AQ6312" s="22" t="str">
        <f t="shared" ca="1" si="296"/>
        <v/>
      </c>
    </row>
    <row r="6313" spans="1:43" x14ac:dyDescent="0.3">
      <c r="A6313" s="2" t="s">
        <v>1459</v>
      </c>
      <c r="B6313" s="2" t="s">
        <v>1460</v>
      </c>
      <c r="C6313" s="2" t="s">
        <v>530</v>
      </c>
      <c r="D6313" s="2" t="s">
        <v>101</v>
      </c>
      <c r="E6313" s="2" t="s">
        <v>176</v>
      </c>
      <c r="F6313" s="2">
        <v>36</v>
      </c>
      <c r="G6313" s="2" t="s">
        <v>69</v>
      </c>
      <c r="H6313" s="2" t="s">
        <v>543</v>
      </c>
      <c r="I6313" s="2" t="s">
        <v>45</v>
      </c>
      <c r="J6313" s="3">
        <v>46051</v>
      </c>
      <c r="K6313" s="3"/>
      <c r="L6313" s="2" t="s">
        <v>39</v>
      </c>
      <c r="M6313" s="2" t="s">
        <v>167</v>
      </c>
      <c r="N6313" s="2" t="s">
        <v>491</v>
      </c>
      <c r="O6313" s="4">
        <v>1322000</v>
      </c>
      <c r="P6313" s="4">
        <v>226300</v>
      </c>
      <c r="Q6313" s="4">
        <v>1095700</v>
      </c>
      <c r="R6313" s="2">
        <v>48</v>
      </c>
      <c r="S6313" s="5">
        <v>10.5</v>
      </c>
      <c r="T6313" s="4">
        <v>32414.46</v>
      </c>
      <c r="U6313" s="2" t="s">
        <v>113</v>
      </c>
      <c r="V6313" s="2" t="s">
        <v>97</v>
      </c>
      <c r="W6313" s="4">
        <v>0</v>
      </c>
      <c r="X6313" s="4">
        <v>0</v>
      </c>
      <c r="Y6313" s="4">
        <v>1555894</v>
      </c>
      <c r="Z6313" s="2">
        <v>0</v>
      </c>
      <c r="AA6313" s="2" t="s">
        <v>97</v>
      </c>
      <c r="AB6313" s="2" t="s">
        <v>15727</v>
      </c>
      <c r="AC6313" s="2" t="s">
        <v>75</v>
      </c>
      <c r="AD6313" s="2" t="s">
        <v>76</v>
      </c>
      <c r="AE6313" s="5">
        <v>82.88</v>
      </c>
      <c r="AF6313" s="2">
        <v>0</v>
      </c>
      <c r="AG6313" s="2" t="s">
        <v>97</v>
      </c>
      <c r="AH6313" s="2"/>
      <c r="AI6313" s="6" t="str">
        <f t="shared" si="294"/>
        <v>35-44</v>
      </c>
      <c r="AJ6313" s="11">
        <f>YEAR(tbl_LoanData[[#This Row],[Application Date]])</f>
        <v>2026</v>
      </c>
      <c r="AK6313" s="11" t="str">
        <f>TEXT(tbl_LoanData[[#This Row],[Application Date]],"MMMM")</f>
        <v>January</v>
      </c>
      <c r="AL6313" s="12">
        <f>DATE(YEAR(tbl_LoanData[[#This Row],[Application Date]]),MONTH(tbl_LoanData[[#This Row],[Application Date]]),1)</f>
        <v>46023</v>
      </c>
      <c r="AM6313" s="14">
        <f ca="1">IF(AND(tbl_LoanData[[#This Row],[Application Date]]&gt;=EOMONTH(TODAY(),-1)+1,tbl_LoanData[[#This Row],[Application Date]]&lt;=TODAY()),tbl_LoanData[[#This Row],[Loan Amount]],0)</f>
        <v>0</v>
      </c>
      <c r="AN6313" s="14">
        <f>tbl_LoanData[[#This Row],[Amount Paid]]-(Q6313-X6313)</f>
        <v>-1095700</v>
      </c>
      <c r="AO6313" s="14">
        <f>IF(tbl_LoanData[[#This Row],[Application Status]]="Approved",1,0)</f>
        <v>0</v>
      </c>
      <c r="AP6313" s="22" t="str">
        <f t="shared" ca="1" si="295"/>
        <v/>
      </c>
      <c r="AQ6313" s="22" t="str">
        <f t="shared" ca="1" si="296"/>
        <v/>
      </c>
    </row>
    <row r="6314" spans="1:43" ht="14.4" customHeight="1" x14ac:dyDescent="0.3">
      <c r="A6314" s="2" t="s">
        <v>1507</v>
      </c>
      <c r="B6314" s="2" t="s">
        <v>1508</v>
      </c>
      <c r="C6314" s="2" t="s">
        <v>655</v>
      </c>
      <c r="D6314" s="2" t="s">
        <v>101</v>
      </c>
      <c r="E6314" s="2" t="s">
        <v>465</v>
      </c>
      <c r="F6314" s="2">
        <v>31</v>
      </c>
      <c r="G6314" s="2" t="s">
        <v>69</v>
      </c>
      <c r="H6314" s="2" t="s">
        <v>372</v>
      </c>
      <c r="I6314" s="2" t="s">
        <v>43</v>
      </c>
      <c r="J6314" s="3">
        <v>46029</v>
      </c>
      <c r="K6314" s="3">
        <v>46047</v>
      </c>
      <c r="L6314" s="2" t="s">
        <v>40</v>
      </c>
      <c r="M6314" s="2" t="s">
        <v>85</v>
      </c>
      <c r="N6314" s="2" t="s">
        <v>270</v>
      </c>
      <c r="O6314" s="4">
        <v>1078000</v>
      </c>
      <c r="P6314" s="4">
        <v>341800</v>
      </c>
      <c r="Q6314" s="4">
        <v>736200</v>
      </c>
      <c r="R6314" s="2">
        <v>48</v>
      </c>
      <c r="S6314" s="5">
        <v>10.79</v>
      </c>
      <c r="T6314" s="4">
        <v>21957.16</v>
      </c>
      <c r="U6314" s="2" t="s">
        <v>73</v>
      </c>
      <c r="V6314" s="2" t="s">
        <v>74</v>
      </c>
      <c r="W6314" s="4">
        <v>131742.96</v>
      </c>
      <c r="X6314" s="4">
        <v>922200.96</v>
      </c>
      <c r="Y6314" s="4">
        <v>1053943.92</v>
      </c>
      <c r="Z6314" s="2">
        <v>0</v>
      </c>
      <c r="AA6314" s="2" t="s">
        <v>56</v>
      </c>
      <c r="AB6314" s="2" t="s">
        <v>15735</v>
      </c>
      <c r="AC6314" s="2" t="s">
        <v>138</v>
      </c>
      <c r="AD6314" s="2" t="s">
        <v>76</v>
      </c>
      <c r="AE6314" s="5">
        <v>68.290000000000006</v>
      </c>
      <c r="AF6314" s="2">
        <v>0</v>
      </c>
      <c r="AG6314" s="2" t="s">
        <v>77</v>
      </c>
      <c r="AH6314" s="2">
        <v>18</v>
      </c>
      <c r="AI6314" s="6" t="str">
        <f t="shared" si="294"/>
        <v>25-34</v>
      </c>
      <c r="AJ6314" s="11">
        <f>YEAR(tbl_LoanData[[#This Row],[Application Date]])</f>
        <v>2026</v>
      </c>
      <c r="AK6314" s="11" t="str">
        <f>TEXT(tbl_LoanData[[#This Row],[Application Date]],"MMMM")</f>
        <v>January</v>
      </c>
      <c r="AL6314" s="12">
        <f>DATE(YEAR(tbl_LoanData[[#This Row],[Application Date]]),MONTH(tbl_LoanData[[#This Row],[Application Date]]),1)</f>
        <v>46023</v>
      </c>
      <c r="AM6314" s="14">
        <f ca="1">IF(AND(tbl_LoanData[[#This Row],[Application Date]]&gt;=EOMONTH(TODAY(),-1)+1,tbl_LoanData[[#This Row],[Application Date]]&lt;=TODAY()),tbl_LoanData[[#This Row],[Loan Amount]],0)</f>
        <v>0</v>
      </c>
      <c r="AN6314" s="14">
        <f>tbl_LoanData[[#This Row],[Amount Paid]]-(Q6314-X6314)</f>
        <v>317743.91999999993</v>
      </c>
      <c r="AO6314" s="14">
        <f>IF(tbl_LoanData[[#This Row],[Application Status]]="Approved",1,0)</f>
        <v>1</v>
      </c>
      <c r="AP6314" s="22" t="str">
        <f t="shared" ca="1" si="295"/>
        <v/>
      </c>
      <c r="AQ6314" s="22" t="str">
        <f t="shared" ca="1" si="296"/>
        <v/>
      </c>
    </row>
    <row r="6315" spans="1:43" ht="14.4" customHeight="1" x14ac:dyDescent="0.3">
      <c r="A6315" s="2" t="s">
        <v>1513</v>
      </c>
      <c r="B6315" s="2" t="s">
        <v>1514</v>
      </c>
      <c r="C6315" s="2" t="s">
        <v>444</v>
      </c>
      <c r="D6315" s="2" t="s">
        <v>67</v>
      </c>
      <c r="E6315" s="2" t="s">
        <v>102</v>
      </c>
      <c r="F6315" s="2">
        <v>46</v>
      </c>
      <c r="G6315" s="2" t="s">
        <v>69</v>
      </c>
      <c r="H6315" s="2" t="s">
        <v>285</v>
      </c>
      <c r="I6315" s="2" t="s">
        <v>55</v>
      </c>
      <c r="J6315" s="3">
        <v>46040</v>
      </c>
      <c r="K6315" s="3">
        <v>46044</v>
      </c>
      <c r="L6315" s="2" t="s">
        <v>37</v>
      </c>
      <c r="M6315" s="2" t="s">
        <v>104</v>
      </c>
      <c r="N6315" s="2" t="s">
        <v>192</v>
      </c>
      <c r="O6315" s="4">
        <v>75000</v>
      </c>
      <c r="P6315" s="4">
        <v>28700</v>
      </c>
      <c r="Q6315" s="4">
        <v>46300</v>
      </c>
      <c r="R6315" s="2">
        <v>24</v>
      </c>
      <c r="S6315" s="5">
        <v>14.48</v>
      </c>
      <c r="T6315" s="4">
        <v>2487.85</v>
      </c>
      <c r="U6315" s="2" t="s">
        <v>73</v>
      </c>
      <c r="V6315" s="2" t="s">
        <v>74</v>
      </c>
      <c r="W6315" s="4">
        <v>12439.25</v>
      </c>
      <c r="X6315" s="4">
        <v>47269.23</v>
      </c>
      <c r="Y6315" s="4">
        <v>59708.480000000003</v>
      </c>
      <c r="Z6315" s="2">
        <v>32</v>
      </c>
      <c r="AA6315" s="2" t="s">
        <v>58</v>
      </c>
      <c r="AB6315" s="2" t="s">
        <v>15730</v>
      </c>
      <c r="AC6315" s="2" t="s">
        <v>138</v>
      </c>
      <c r="AD6315" s="2" t="s">
        <v>76</v>
      </c>
      <c r="AE6315" s="5">
        <v>61.73</v>
      </c>
      <c r="AF6315" s="2">
        <v>1</v>
      </c>
      <c r="AG6315" s="2" t="s">
        <v>15718</v>
      </c>
      <c r="AH6315" s="2">
        <v>4</v>
      </c>
      <c r="AI6315" s="6" t="str">
        <f t="shared" si="294"/>
        <v>45-54</v>
      </c>
      <c r="AJ6315" s="11">
        <f>YEAR(tbl_LoanData[[#This Row],[Application Date]])</f>
        <v>2026</v>
      </c>
      <c r="AK6315" s="11" t="str">
        <f>TEXT(tbl_LoanData[[#This Row],[Application Date]],"MMMM")</f>
        <v>January</v>
      </c>
      <c r="AL6315" s="12">
        <f>DATE(YEAR(tbl_LoanData[[#This Row],[Application Date]]),MONTH(tbl_LoanData[[#This Row],[Application Date]]),1)</f>
        <v>46023</v>
      </c>
      <c r="AM6315" s="14">
        <f ca="1">IF(AND(tbl_LoanData[[#This Row],[Application Date]]&gt;=EOMONTH(TODAY(),-1)+1,tbl_LoanData[[#This Row],[Application Date]]&lt;=TODAY()),tbl_LoanData[[#This Row],[Loan Amount]],0)</f>
        <v>0</v>
      </c>
      <c r="AN6315" s="14">
        <f>tbl_LoanData[[#This Row],[Amount Paid]]-(Q6315-X6315)</f>
        <v>13408.480000000003</v>
      </c>
      <c r="AO6315" s="14">
        <f>IF(tbl_LoanData[[#This Row],[Application Status]]="Approved",1,0)</f>
        <v>1</v>
      </c>
      <c r="AP6315" s="22" t="str">
        <f t="shared" ca="1" si="295"/>
        <v/>
      </c>
      <c r="AQ6315" s="22" t="str">
        <f t="shared" ca="1" si="296"/>
        <v/>
      </c>
    </row>
    <row r="6316" spans="1:43" ht="14.4" customHeight="1" x14ac:dyDescent="0.3">
      <c r="A6316" s="2" t="s">
        <v>1590</v>
      </c>
      <c r="B6316" s="2" t="s">
        <v>1591</v>
      </c>
      <c r="C6316" s="2" t="s">
        <v>227</v>
      </c>
      <c r="D6316" s="2" t="s">
        <v>161</v>
      </c>
      <c r="E6316" s="2" t="s">
        <v>540</v>
      </c>
      <c r="F6316" s="2">
        <v>52</v>
      </c>
      <c r="G6316" s="2" t="s">
        <v>69</v>
      </c>
      <c r="H6316" s="2" t="s">
        <v>84</v>
      </c>
      <c r="I6316" s="2" t="s">
        <v>45</v>
      </c>
      <c r="J6316" s="3">
        <v>46039</v>
      </c>
      <c r="K6316" s="3"/>
      <c r="L6316" s="2" t="s">
        <v>40</v>
      </c>
      <c r="M6316" s="2" t="s">
        <v>85</v>
      </c>
      <c r="N6316" s="2" t="s">
        <v>274</v>
      </c>
      <c r="O6316" s="4">
        <v>794000</v>
      </c>
      <c r="P6316" s="4">
        <v>275200</v>
      </c>
      <c r="Q6316" s="4">
        <v>518800</v>
      </c>
      <c r="R6316" s="2">
        <v>24</v>
      </c>
      <c r="S6316" s="5">
        <v>6.98</v>
      </c>
      <c r="T6316" s="4">
        <v>24634.35</v>
      </c>
      <c r="U6316" s="2" t="s">
        <v>113</v>
      </c>
      <c r="V6316" s="2" t="s">
        <v>97</v>
      </c>
      <c r="W6316" s="4">
        <v>0</v>
      </c>
      <c r="X6316" s="4">
        <v>0</v>
      </c>
      <c r="Y6316" s="4">
        <v>591224.48</v>
      </c>
      <c r="Z6316" s="2">
        <v>0</v>
      </c>
      <c r="AA6316" s="2" t="s">
        <v>97</v>
      </c>
      <c r="AB6316" s="2" t="s">
        <v>15731</v>
      </c>
      <c r="AC6316" s="2" t="s">
        <v>213</v>
      </c>
      <c r="AD6316" s="2" t="s">
        <v>76</v>
      </c>
      <c r="AE6316" s="5">
        <v>65.34</v>
      </c>
      <c r="AF6316" s="2">
        <v>0</v>
      </c>
      <c r="AG6316" s="2" t="s">
        <v>97</v>
      </c>
      <c r="AH6316" s="2"/>
      <c r="AI6316" s="6" t="str">
        <f t="shared" si="294"/>
        <v>45-54</v>
      </c>
      <c r="AJ6316" s="11">
        <f>YEAR(tbl_LoanData[[#This Row],[Application Date]])</f>
        <v>2026</v>
      </c>
      <c r="AK6316" s="11" t="str">
        <f>TEXT(tbl_LoanData[[#This Row],[Application Date]],"MMMM")</f>
        <v>January</v>
      </c>
      <c r="AL6316" s="12">
        <f>DATE(YEAR(tbl_LoanData[[#This Row],[Application Date]]),MONTH(tbl_LoanData[[#This Row],[Application Date]]),1)</f>
        <v>46023</v>
      </c>
      <c r="AM6316" s="14">
        <f ca="1">IF(AND(tbl_LoanData[[#This Row],[Application Date]]&gt;=EOMONTH(TODAY(),-1)+1,tbl_LoanData[[#This Row],[Application Date]]&lt;=TODAY()),tbl_LoanData[[#This Row],[Loan Amount]],0)</f>
        <v>0</v>
      </c>
      <c r="AN6316" s="14">
        <f>tbl_LoanData[[#This Row],[Amount Paid]]-(Q6316-X6316)</f>
        <v>-518800</v>
      </c>
      <c r="AO6316" s="14">
        <f>IF(tbl_LoanData[[#This Row],[Application Status]]="Approved",1,0)</f>
        <v>0</v>
      </c>
      <c r="AP6316" s="22" t="str">
        <f t="shared" ca="1" si="295"/>
        <v/>
      </c>
      <c r="AQ6316" s="22" t="str">
        <f t="shared" ca="1" si="296"/>
        <v/>
      </c>
    </row>
    <row r="6317" spans="1:43" x14ac:dyDescent="0.3">
      <c r="A6317" s="2" t="s">
        <v>1735</v>
      </c>
      <c r="B6317" s="2" t="s">
        <v>1736</v>
      </c>
      <c r="C6317" s="2" t="s">
        <v>682</v>
      </c>
      <c r="D6317" s="2" t="s">
        <v>254</v>
      </c>
      <c r="E6317" s="2" t="s">
        <v>67</v>
      </c>
      <c r="F6317" s="2">
        <v>39</v>
      </c>
      <c r="G6317" s="2" t="s">
        <v>69</v>
      </c>
      <c r="H6317" s="2" t="s">
        <v>273</v>
      </c>
      <c r="I6317" s="2" t="s">
        <v>45</v>
      </c>
      <c r="J6317" s="3">
        <v>46052</v>
      </c>
      <c r="K6317" s="3"/>
      <c r="L6317" s="2" t="s">
        <v>40</v>
      </c>
      <c r="M6317" s="2" t="s">
        <v>71</v>
      </c>
      <c r="N6317" s="2" t="s">
        <v>137</v>
      </c>
      <c r="O6317" s="4">
        <v>1025000</v>
      </c>
      <c r="P6317" s="4">
        <v>329700</v>
      </c>
      <c r="Q6317" s="4">
        <v>695300</v>
      </c>
      <c r="R6317" s="2">
        <v>60</v>
      </c>
      <c r="S6317" s="5">
        <v>14.93</v>
      </c>
      <c r="T6317" s="4">
        <v>20239.02</v>
      </c>
      <c r="U6317" s="2" t="s">
        <v>96</v>
      </c>
      <c r="V6317" s="2" t="s">
        <v>97</v>
      </c>
      <c r="W6317" s="4">
        <v>0</v>
      </c>
      <c r="X6317" s="4">
        <v>0</v>
      </c>
      <c r="Y6317" s="4">
        <v>1214341.45</v>
      </c>
      <c r="Z6317" s="2">
        <v>0</v>
      </c>
      <c r="AA6317" s="2" t="s">
        <v>97</v>
      </c>
      <c r="AB6317" s="2" t="s">
        <v>15727</v>
      </c>
      <c r="AC6317" s="2" t="s">
        <v>106</v>
      </c>
      <c r="AD6317" s="2" t="s">
        <v>76</v>
      </c>
      <c r="AE6317" s="5">
        <v>67.83</v>
      </c>
      <c r="AF6317" s="2">
        <v>0</v>
      </c>
      <c r="AG6317" s="2" t="s">
        <v>97</v>
      </c>
      <c r="AH6317" s="2"/>
      <c r="AI6317" s="6" t="str">
        <f t="shared" si="294"/>
        <v>35-44</v>
      </c>
      <c r="AJ6317" s="11">
        <f>YEAR(tbl_LoanData[[#This Row],[Application Date]])</f>
        <v>2026</v>
      </c>
      <c r="AK6317" s="11" t="str">
        <f>TEXT(tbl_LoanData[[#This Row],[Application Date]],"MMMM")</f>
        <v>January</v>
      </c>
      <c r="AL6317" s="12">
        <f>DATE(YEAR(tbl_LoanData[[#This Row],[Application Date]]),MONTH(tbl_LoanData[[#This Row],[Application Date]]),1)</f>
        <v>46023</v>
      </c>
      <c r="AM6317" s="14">
        <f ca="1">IF(AND(tbl_LoanData[[#This Row],[Application Date]]&gt;=EOMONTH(TODAY(),-1)+1,tbl_LoanData[[#This Row],[Application Date]]&lt;=TODAY()),tbl_LoanData[[#This Row],[Loan Amount]],0)</f>
        <v>0</v>
      </c>
      <c r="AN6317" s="14">
        <f>tbl_LoanData[[#This Row],[Amount Paid]]-(Q6317-X6317)</f>
        <v>-695300</v>
      </c>
      <c r="AO6317" s="14">
        <f>IF(tbl_LoanData[[#This Row],[Application Status]]="Approved",1,0)</f>
        <v>0</v>
      </c>
      <c r="AP6317" s="22" t="str">
        <f t="shared" ca="1" si="295"/>
        <v/>
      </c>
      <c r="AQ6317" s="22" t="str">
        <f t="shared" ca="1" si="296"/>
        <v/>
      </c>
    </row>
    <row r="6318" spans="1:43" ht="14.4" customHeight="1" x14ac:dyDescent="0.3">
      <c r="A6318" s="2" t="s">
        <v>1777</v>
      </c>
      <c r="B6318" s="2" t="s">
        <v>1778</v>
      </c>
      <c r="C6318" s="2" t="s">
        <v>240</v>
      </c>
      <c r="D6318" s="2" t="s">
        <v>117</v>
      </c>
      <c r="E6318" s="2" t="s">
        <v>165</v>
      </c>
      <c r="F6318" s="2">
        <v>27</v>
      </c>
      <c r="G6318" s="2" t="s">
        <v>83</v>
      </c>
      <c r="H6318" s="2" t="s">
        <v>313</v>
      </c>
      <c r="I6318" s="2" t="s">
        <v>44</v>
      </c>
      <c r="J6318" s="3">
        <v>46043</v>
      </c>
      <c r="K6318" s="3"/>
      <c r="L6318" s="2" t="s">
        <v>40</v>
      </c>
      <c r="M6318" s="2" t="s">
        <v>157</v>
      </c>
      <c r="N6318" s="2" t="s">
        <v>299</v>
      </c>
      <c r="O6318" s="4">
        <v>1329000</v>
      </c>
      <c r="P6318" s="4">
        <v>250300</v>
      </c>
      <c r="Q6318" s="4">
        <v>1078700</v>
      </c>
      <c r="R6318" s="2">
        <v>24</v>
      </c>
      <c r="S6318" s="5">
        <v>6.74</v>
      </c>
      <c r="T6318" s="4">
        <v>51004.53</v>
      </c>
      <c r="U6318" s="2" t="s">
        <v>96</v>
      </c>
      <c r="V6318" s="2" t="s">
        <v>97</v>
      </c>
      <c r="W6318" s="4">
        <v>0</v>
      </c>
      <c r="X6318" s="4">
        <v>0</v>
      </c>
      <c r="Y6318" s="4">
        <v>1224108.76</v>
      </c>
      <c r="Z6318" s="2">
        <v>0</v>
      </c>
      <c r="AA6318" s="2" t="s">
        <v>97</v>
      </c>
      <c r="AB6318" s="2" t="s">
        <v>15727</v>
      </c>
      <c r="AC6318" s="2" t="s">
        <v>121</v>
      </c>
      <c r="AD6318" s="2" t="s">
        <v>76</v>
      </c>
      <c r="AE6318" s="5">
        <v>81.17</v>
      </c>
      <c r="AF6318" s="2">
        <v>0</v>
      </c>
      <c r="AG6318" s="2" t="s">
        <v>97</v>
      </c>
      <c r="AH6318" s="2"/>
      <c r="AI6318" s="6" t="str">
        <f t="shared" si="294"/>
        <v>25-34</v>
      </c>
      <c r="AJ6318" s="11">
        <f>YEAR(tbl_LoanData[[#This Row],[Application Date]])</f>
        <v>2026</v>
      </c>
      <c r="AK6318" s="11" t="str">
        <f>TEXT(tbl_LoanData[[#This Row],[Application Date]],"MMMM")</f>
        <v>January</v>
      </c>
      <c r="AL6318" s="12">
        <f>DATE(YEAR(tbl_LoanData[[#This Row],[Application Date]]),MONTH(tbl_LoanData[[#This Row],[Application Date]]),1)</f>
        <v>46023</v>
      </c>
      <c r="AM6318" s="14">
        <f ca="1">IF(AND(tbl_LoanData[[#This Row],[Application Date]]&gt;=EOMONTH(TODAY(),-1)+1,tbl_LoanData[[#This Row],[Application Date]]&lt;=TODAY()),tbl_LoanData[[#This Row],[Loan Amount]],0)</f>
        <v>0</v>
      </c>
      <c r="AN6318" s="14">
        <f>tbl_LoanData[[#This Row],[Amount Paid]]-(Q6318-X6318)</f>
        <v>-1078700</v>
      </c>
      <c r="AO6318" s="14">
        <f>IF(tbl_LoanData[[#This Row],[Application Status]]="Approved",1,0)</f>
        <v>0</v>
      </c>
      <c r="AP6318" s="22" t="str">
        <f t="shared" ca="1" si="295"/>
        <v/>
      </c>
      <c r="AQ6318" s="22" t="str">
        <f t="shared" ca="1" si="296"/>
        <v/>
      </c>
    </row>
    <row r="6319" spans="1:43" ht="14.4" customHeight="1" x14ac:dyDescent="0.3">
      <c r="A6319" s="2" t="s">
        <v>1793</v>
      </c>
      <c r="B6319" s="2" t="s">
        <v>1794</v>
      </c>
      <c r="C6319" s="2" t="s">
        <v>1686</v>
      </c>
      <c r="D6319" s="2" t="s">
        <v>82</v>
      </c>
      <c r="E6319" s="2" t="s">
        <v>406</v>
      </c>
      <c r="F6319" s="2">
        <v>36</v>
      </c>
      <c r="G6319" s="2" t="s">
        <v>83</v>
      </c>
      <c r="H6319" s="2" t="s">
        <v>269</v>
      </c>
      <c r="I6319" s="2" t="s">
        <v>46</v>
      </c>
      <c r="J6319" s="3">
        <v>46049</v>
      </c>
      <c r="K6319" s="3">
        <v>46057</v>
      </c>
      <c r="L6319" s="2" t="s">
        <v>40</v>
      </c>
      <c r="M6319" s="2" t="s">
        <v>157</v>
      </c>
      <c r="N6319" s="2" t="s">
        <v>328</v>
      </c>
      <c r="O6319" s="4">
        <v>1275000</v>
      </c>
      <c r="P6319" s="4">
        <v>158800</v>
      </c>
      <c r="Q6319" s="4">
        <v>1116200</v>
      </c>
      <c r="R6319" s="2">
        <v>48</v>
      </c>
      <c r="S6319" s="5">
        <v>11.3</v>
      </c>
      <c r="T6319" s="4">
        <v>33765.050000000003</v>
      </c>
      <c r="U6319" s="2" t="s">
        <v>73</v>
      </c>
      <c r="V6319" s="2" t="s">
        <v>74</v>
      </c>
      <c r="W6319" s="4">
        <v>202590.3</v>
      </c>
      <c r="X6319" s="4">
        <v>1418132.1</v>
      </c>
      <c r="Y6319" s="4">
        <v>1620722.4</v>
      </c>
      <c r="Z6319" s="2">
        <v>0</v>
      </c>
      <c r="AA6319" s="2" t="s">
        <v>56</v>
      </c>
      <c r="AB6319" s="2" t="s">
        <v>15731</v>
      </c>
      <c r="AC6319" s="2" t="s">
        <v>106</v>
      </c>
      <c r="AD6319" s="2" t="s">
        <v>76</v>
      </c>
      <c r="AE6319" s="5">
        <v>87.55</v>
      </c>
      <c r="AF6319" s="2">
        <v>0</v>
      </c>
      <c r="AG6319" s="2" t="s">
        <v>77</v>
      </c>
      <c r="AH6319" s="2">
        <v>8</v>
      </c>
      <c r="AI6319" s="6" t="str">
        <f t="shared" si="294"/>
        <v>35-44</v>
      </c>
      <c r="AJ6319" s="11">
        <f>YEAR(tbl_LoanData[[#This Row],[Application Date]])</f>
        <v>2026</v>
      </c>
      <c r="AK6319" s="11" t="str">
        <f>TEXT(tbl_LoanData[[#This Row],[Application Date]],"MMMM")</f>
        <v>January</v>
      </c>
      <c r="AL6319" s="12">
        <f>DATE(YEAR(tbl_LoanData[[#This Row],[Application Date]]),MONTH(tbl_LoanData[[#This Row],[Application Date]]),1)</f>
        <v>46023</v>
      </c>
      <c r="AM6319" s="14">
        <f ca="1">IF(AND(tbl_LoanData[[#This Row],[Application Date]]&gt;=EOMONTH(TODAY(),-1)+1,tbl_LoanData[[#This Row],[Application Date]]&lt;=TODAY()),tbl_LoanData[[#This Row],[Loan Amount]],0)</f>
        <v>0</v>
      </c>
      <c r="AN6319" s="14">
        <f>tbl_LoanData[[#This Row],[Amount Paid]]-(Q6319-X6319)</f>
        <v>504522.40000000008</v>
      </c>
      <c r="AO6319" s="14">
        <f>IF(tbl_LoanData[[#This Row],[Application Status]]="Approved",1,0)</f>
        <v>1</v>
      </c>
      <c r="AP6319" s="22" t="str">
        <f t="shared" ca="1" si="295"/>
        <v/>
      </c>
      <c r="AQ6319" s="22" t="str">
        <f t="shared" ca="1" si="296"/>
        <v/>
      </c>
    </row>
    <row r="6320" spans="1:43" ht="14.4" customHeight="1" x14ac:dyDescent="0.3">
      <c r="A6320" s="2" t="s">
        <v>1929</v>
      </c>
      <c r="B6320" s="2" t="s">
        <v>1930</v>
      </c>
      <c r="C6320" s="2" t="s">
        <v>781</v>
      </c>
      <c r="D6320" s="2" t="s">
        <v>67</v>
      </c>
      <c r="E6320" s="2" t="s">
        <v>67</v>
      </c>
      <c r="F6320" s="2">
        <v>54</v>
      </c>
      <c r="G6320" s="2" t="s">
        <v>69</v>
      </c>
      <c r="H6320" s="2" t="s">
        <v>298</v>
      </c>
      <c r="I6320" s="2" t="s">
        <v>43</v>
      </c>
      <c r="J6320" s="3">
        <v>46043</v>
      </c>
      <c r="K6320" s="3"/>
      <c r="L6320" s="2" t="s">
        <v>36</v>
      </c>
      <c r="M6320" s="2" t="s">
        <v>94</v>
      </c>
      <c r="N6320" s="2" t="s">
        <v>212</v>
      </c>
      <c r="O6320" s="4">
        <v>1599000</v>
      </c>
      <c r="P6320" s="4">
        <v>458000</v>
      </c>
      <c r="Q6320" s="4">
        <v>1141000</v>
      </c>
      <c r="R6320" s="2">
        <v>36</v>
      </c>
      <c r="S6320" s="5">
        <v>7.06</v>
      </c>
      <c r="T6320" s="4">
        <v>38407.33</v>
      </c>
      <c r="U6320" s="2" t="s">
        <v>113</v>
      </c>
      <c r="V6320" s="2" t="s">
        <v>97</v>
      </c>
      <c r="W6320" s="4">
        <v>0</v>
      </c>
      <c r="X6320" s="4">
        <v>0</v>
      </c>
      <c r="Y6320" s="4">
        <v>1382663.8</v>
      </c>
      <c r="Z6320" s="2">
        <v>0</v>
      </c>
      <c r="AA6320" s="2" t="s">
        <v>97</v>
      </c>
      <c r="AB6320" s="2" t="s">
        <v>15735</v>
      </c>
      <c r="AC6320" s="2" t="s">
        <v>106</v>
      </c>
      <c r="AD6320" s="2" t="s">
        <v>76</v>
      </c>
      <c r="AE6320" s="5">
        <v>71.36</v>
      </c>
      <c r="AF6320" s="2">
        <v>0</v>
      </c>
      <c r="AG6320" s="2" t="s">
        <v>97</v>
      </c>
      <c r="AH6320" s="2"/>
      <c r="AI6320" s="6" t="str">
        <f t="shared" si="294"/>
        <v>45-54</v>
      </c>
      <c r="AJ6320" s="11">
        <f>YEAR(tbl_LoanData[[#This Row],[Application Date]])</f>
        <v>2026</v>
      </c>
      <c r="AK6320" s="11" t="str">
        <f>TEXT(tbl_LoanData[[#This Row],[Application Date]],"MMMM")</f>
        <v>January</v>
      </c>
      <c r="AL6320" s="12">
        <f>DATE(YEAR(tbl_LoanData[[#This Row],[Application Date]]),MONTH(tbl_LoanData[[#This Row],[Application Date]]),1)</f>
        <v>46023</v>
      </c>
      <c r="AM6320" s="14">
        <f ca="1">IF(AND(tbl_LoanData[[#This Row],[Application Date]]&gt;=EOMONTH(TODAY(),-1)+1,tbl_LoanData[[#This Row],[Application Date]]&lt;=TODAY()),tbl_LoanData[[#This Row],[Loan Amount]],0)</f>
        <v>0</v>
      </c>
      <c r="AN6320" s="14">
        <f>tbl_LoanData[[#This Row],[Amount Paid]]-(Q6320-X6320)</f>
        <v>-1141000</v>
      </c>
      <c r="AO6320" s="14">
        <f>IF(tbl_LoanData[[#This Row],[Application Status]]="Approved",1,0)</f>
        <v>0</v>
      </c>
      <c r="AP6320" s="22" t="str">
        <f t="shared" ca="1" si="295"/>
        <v/>
      </c>
      <c r="AQ6320" s="22" t="str">
        <f t="shared" ca="1" si="296"/>
        <v/>
      </c>
    </row>
    <row r="6321" spans="1:43" ht="14.4" customHeight="1" x14ac:dyDescent="0.3">
      <c r="A6321" s="2" t="s">
        <v>2093</v>
      </c>
      <c r="B6321" s="2" t="s">
        <v>2094</v>
      </c>
      <c r="C6321" s="2" t="s">
        <v>100</v>
      </c>
      <c r="D6321" s="2" t="s">
        <v>189</v>
      </c>
      <c r="E6321" s="2" t="s">
        <v>183</v>
      </c>
      <c r="F6321" s="2">
        <v>65</v>
      </c>
      <c r="G6321" s="2" t="s">
        <v>69</v>
      </c>
      <c r="H6321" s="2" t="s">
        <v>273</v>
      </c>
      <c r="I6321" s="2" t="s">
        <v>45</v>
      </c>
      <c r="J6321" s="3">
        <v>46040</v>
      </c>
      <c r="K6321" s="3"/>
      <c r="L6321" s="2" t="s">
        <v>38</v>
      </c>
      <c r="M6321" s="2" t="s">
        <v>144</v>
      </c>
      <c r="N6321" s="2" t="s">
        <v>382</v>
      </c>
      <c r="O6321" s="4">
        <v>1539000</v>
      </c>
      <c r="P6321" s="4">
        <v>613100</v>
      </c>
      <c r="Q6321" s="4">
        <v>925900</v>
      </c>
      <c r="R6321" s="2">
        <v>24</v>
      </c>
      <c r="S6321" s="5">
        <v>6.56</v>
      </c>
      <c r="T6321" s="4">
        <v>43640.75</v>
      </c>
      <c r="U6321" s="2" t="s">
        <v>113</v>
      </c>
      <c r="V6321" s="2" t="s">
        <v>97</v>
      </c>
      <c r="W6321" s="4">
        <v>0</v>
      </c>
      <c r="X6321" s="4">
        <v>0</v>
      </c>
      <c r="Y6321" s="4">
        <v>1047378.08</v>
      </c>
      <c r="Z6321" s="2">
        <v>0</v>
      </c>
      <c r="AA6321" s="2" t="s">
        <v>97</v>
      </c>
      <c r="AB6321" s="2" t="s">
        <v>15727</v>
      </c>
      <c r="AC6321" s="2" t="s">
        <v>360</v>
      </c>
      <c r="AD6321" s="2" t="s">
        <v>76</v>
      </c>
      <c r="AE6321" s="5">
        <v>60.16</v>
      </c>
      <c r="AF6321" s="2">
        <v>0</v>
      </c>
      <c r="AG6321" s="2" t="s">
        <v>97</v>
      </c>
      <c r="AH6321" s="2"/>
      <c r="AI6321" s="6" t="str">
        <f t="shared" si="294"/>
        <v>65+</v>
      </c>
      <c r="AJ6321" s="11">
        <f>YEAR(tbl_LoanData[[#This Row],[Application Date]])</f>
        <v>2026</v>
      </c>
      <c r="AK6321" s="11" t="str">
        <f>TEXT(tbl_LoanData[[#This Row],[Application Date]],"MMMM")</f>
        <v>January</v>
      </c>
      <c r="AL6321" s="12">
        <f>DATE(YEAR(tbl_LoanData[[#This Row],[Application Date]]),MONTH(tbl_LoanData[[#This Row],[Application Date]]),1)</f>
        <v>46023</v>
      </c>
      <c r="AM6321" s="14">
        <f ca="1">IF(AND(tbl_LoanData[[#This Row],[Application Date]]&gt;=EOMONTH(TODAY(),-1)+1,tbl_LoanData[[#This Row],[Application Date]]&lt;=TODAY()),tbl_LoanData[[#This Row],[Loan Amount]],0)</f>
        <v>0</v>
      </c>
      <c r="AN6321" s="14">
        <f>tbl_LoanData[[#This Row],[Amount Paid]]-(Q6321-X6321)</f>
        <v>-925900</v>
      </c>
      <c r="AO6321" s="14">
        <f>IF(tbl_LoanData[[#This Row],[Application Status]]="Approved",1,0)</f>
        <v>0</v>
      </c>
      <c r="AP6321" s="22" t="str">
        <f t="shared" ca="1" si="295"/>
        <v/>
      </c>
      <c r="AQ6321" s="22" t="str">
        <f t="shared" ca="1" si="296"/>
        <v/>
      </c>
    </row>
    <row r="6322" spans="1:43" ht="14.4" customHeight="1" x14ac:dyDescent="0.3">
      <c r="A6322" s="2" t="s">
        <v>2115</v>
      </c>
      <c r="B6322" s="2" t="s">
        <v>2116</v>
      </c>
      <c r="C6322" s="2" t="s">
        <v>317</v>
      </c>
      <c r="D6322" s="2" t="s">
        <v>209</v>
      </c>
      <c r="E6322" s="2" t="s">
        <v>447</v>
      </c>
      <c r="F6322" s="2">
        <v>27</v>
      </c>
      <c r="G6322" s="2" t="s">
        <v>83</v>
      </c>
      <c r="H6322" s="2" t="s">
        <v>233</v>
      </c>
      <c r="I6322" s="2" t="s">
        <v>46</v>
      </c>
      <c r="J6322" s="3">
        <v>46034</v>
      </c>
      <c r="K6322" s="3">
        <v>46038</v>
      </c>
      <c r="L6322" s="2" t="s">
        <v>39</v>
      </c>
      <c r="M6322" s="2" t="s">
        <v>71</v>
      </c>
      <c r="N6322" s="2" t="s">
        <v>72</v>
      </c>
      <c r="O6322" s="4">
        <v>1358000</v>
      </c>
      <c r="P6322" s="4">
        <v>442700</v>
      </c>
      <c r="Q6322" s="4">
        <v>915300</v>
      </c>
      <c r="R6322" s="2">
        <v>48</v>
      </c>
      <c r="S6322" s="5">
        <v>6.31</v>
      </c>
      <c r="T6322" s="4">
        <v>23881.7</v>
      </c>
      <c r="U6322" s="2" t="s">
        <v>73</v>
      </c>
      <c r="V6322" s="2" t="s">
        <v>74</v>
      </c>
      <c r="W6322" s="4">
        <v>143290.20000000001</v>
      </c>
      <c r="X6322" s="4">
        <v>1003031.52</v>
      </c>
      <c r="Y6322" s="4">
        <v>1146321.72</v>
      </c>
      <c r="Z6322" s="2">
        <v>28</v>
      </c>
      <c r="AA6322" s="2" t="s">
        <v>57</v>
      </c>
      <c r="AB6322" s="2" t="s">
        <v>15728</v>
      </c>
      <c r="AC6322" s="2" t="s">
        <v>360</v>
      </c>
      <c r="AD6322" s="2" t="s">
        <v>76</v>
      </c>
      <c r="AE6322" s="5">
        <v>67.400000000000006</v>
      </c>
      <c r="AF6322" s="2">
        <v>1</v>
      </c>
      <c r="AG6322" s="2" t="s">
        <v>77</v>
      </c>
      <c r="AH6322" s="2">
        <v>4</v>
      </c>
      <c r="AI6322" s="6" t="str">
        <f t="shared" si="294"/>
        <v>25-34</v>
      </c>
      <c r="AJ6322" s="11">
        <f>YEAR(tbl_LoanData[[#This Row],[Application Date]])</f>
        <v>2026</v>
      </c>
      <c r="AK6322" s="11" t="str">
        <f>TEXT(tbl_LoanData[[#This Row],[Application Date]],"MMMM")</f>
        <v>January</v>
      </c>
      <c r="AL6322" s="12">
        <f>DATE(YEAR(tbl_LoanData[[#This Row],[Application Date]]),MONTH(tbl_LoanData[[#This Row],[Application Date]]),1)</f>
        <v>46023</v>
      </c>
      <c r="AM6322" s="14">
        <f ca="1">IF(AND(tbl_LoanData[[#This Row],[Application Date]]&gt;=EOMONTH(TODAY(),-1)+1,tbl_LoanData[[#This Row],[Application Date]]&lt;=TODAY()),tbl_LoanData[[#This Row],[Loan Amount]],0)</f>
        <v>0</v>
      </c>
      <c r="AN6322" s="14">
        <f>tbl_LoanData[[#This Row],[Amount Paid]]-(Q6322-X6322)</f>
        <v>231021.72000000003</v>
      </c>
      <c r="AO6322" s="14">
        <f>IF(tbl_LoanData[[#This Row],[Application Status]]="Approved",1,0)</f>
        <v>1</v>
      </c>
      <c r="AP6322" s="22" t="str">
        <f t="shared" ca="1" si="295"/>
        <v/>
      </c>
      <c r="AQ6322" s="22" t="str">
        <f t="shared" ca="1" si="296"/>
        <v/>
      </c>
    </row>
    <row r="6323" spans="1:43" ht="14.4" customHeight="1" x14ac:dyDescent="0.3">
      <c r="A6323" s="2" t="s">
        <v>2297</v>
      </c>
      <c r="B6323" s="2" t="s">
        <v>2298</v>
      </c>
      <c r="C6323" s="2" t="s">
        <v>464</v>
      </c>
      <c r="D6323" s="2" t="s">
        <v>176</v>
      </c>
      <c r="E6323" s="2" t="s">
        <v>68</v>
      </c>
      <c r="F6323" s="2">
        <v>23</v>
      </c>
      <c r="G6323" s="2" t="s">
        <v>83</v>
      </c>
      <c r="H6323" s="2" t="s">
        <v>84</v>
      </c>
      <c r="I6323" s="2" t="s">
        <v>45</v>
      </c>
      <c r="J6323" s="3">
        <v>46025</v>
      </c>
      <c r="K6323" s="3">
        <v>46031</v>
      </c>
      <c r="L6323" s="2" t="s">
        <v>39</v>
      </c>
      <c r="M6323" s="2" t="s">
        <v>167</v>
      </c>
      <c r="N6323" s="2" t="s">
        <v>168</v>
      </c>
      <c r="O6323" s="4">
        <v>2149000</v>
      </c>
      <c r="P6323" s="4">
        <v>857600</v>
      </c>
      <c r="Q6323" s="4">
        <v>1291400</v>
      </c>
      <c r="R6323" s="2">
        <v>24</v>
      </c>
      <c r="S6323" s="5">
        <v>13.02</v>
      </c>
      <c r="T6323" s="4">
        <v>67820.02</v>
      </c>
      <c r="U6323" s="2" t="s">
        <v>73</v>
      </c>
      <c r="V6323" s="2" t="s">
        <v>74</v>
      </c>
      <c r="W6323" s="4">
        <v>474740.14</v>
      </c>
      <c r="X6323" s="4">
        <v>1152940.42</v>
      </c>
      <c r="Y6323" s="4">
        <v>1627680.56</v>
      </c>
      <c r="Z6323" s="2">
        <v>0</v>
      </c>
      <c r="AA6323" s="2" t="s">
        <v>56</v>
      </c>
      <c r="AB6323" s="2" t="s">
        <v>15730</v>
      </c>
      <c r="AC6323" s="2" t="s">
        <v>106</v>
      </c>
      <c r="AD6323" s="2" t="s">
        <v>76</v>
      </c>
      <c r="AE6323" s="5">
        <v>60.09</v>
      </c>
      <c r="AF6323" s="2">
        <v>0</v>
      </c>
      <c r="AG6323" s="2" t="s">
        <v>77</v>
      </c>
      <c r="AH6323" s="2">
        <v>6</v>
      </c>
      <c r="AI6323" s="6" t="str">
        <f t="shared" si="294"/>
        <v>18-24</v>
      </c>
      <c r="AJ6323" s="11">
        <f>YEAR(tbl_LoanData[[#This Row],[Application Date]])</f>
        <v>2026</v>
      </c>
      <c r="AK6323" s="11" t="str">
        <f>TEXT(tbl_LoanData[[#This Row],[Application Date]],"MMMM")</f>
        <v>January</v>
      </c>
      <c r="AL6323" s="12">
        <f>DATE(YEAR(tbl_LoanData[[#This Row],[Application Date]]),MONTH(tbl_LoanData[[#This Row],[Application Date]]),1)</f>
        <v>46023</v>
      </c>
      <c r="AM6323" s="14">
        <f ca="1">IF(AND(tbl_LoanData[[#This Row],[Application Date]]&gt;=EOMONTH(TODAY(),-1)+1,tbl_LoanData[[#This Row],[Application Date]]&lt;=TODAY()),tbl_LoanData[[#This Row],[Loan Amount]],0)</f>
        <v>0</v>
      </c>
      <c r="AN6323" s="14">
        <f>tbl_LoanData[[#This Row],[Amount Paid]]-(Q6323-X6323)</f>
        <v>336280.55999999994</v>
      </c>
      <c r="AO6323" s="14">
        <f>IF(tbl_LoanData[[#This Row],[Application Status]]="Approved",1,0)</f>
        <v>1</v>
      </c>
      <c r="AP6323" s="22" t="str">
        <f t="shared" ca="1" si="295"/>
        <v/>
      </c>
      <c r="AQ6323" s="22" t="str">
        <f t="shared" ca="1" si="296"/>
        <v/>
      </c>
    </row>
    <row r="6324" spans="1:43" x14ac:dyDescent="0.3">
      <c r="A6324" s="2" t="s">
        <v>2401</v>
      </c>
      <c r="B6324" s="2" t="s">
        <v>2402</v>
      </c>
      <c r="C6324" s="2" t="s">
        <v>471</v>
      </c>
      <c r="D6324" s="2" t="s">
        <v>142</v>
      </c>
      <c r="E6324" s="2" t="s">
        <v>268</v>
      </c>
      <c r="F6324" s="2">
        <v>35</v>
      </c>
      <c r="G6324" s="2" t="s">
        <v>83</v>
      </c>
      <c r="H6324" s="2" t="s">
        <v>466</v>
      </c>
      <c r="I6324" s="2" t="s">
        <v>43</v>
      </c>
      <c r="J6324" s="3">
        <v>46027</v>
      </c>
      <c r="K6324" s="3">
        <v>46039</v>
      </c>
      <c r="L6324" s="2" t="s">
        <v>39</v>
      </c>
      <c r="M6324" s="2" t="s">
        <v>94</v>
      </c>
      <c r="N6324" s="2" t="s">
        <v>418</v>
      </c>
      <c r="O6324" s="4">
        <v>2265000</v>
      </c>
      <c r="P6324" s="4">
        <v>313800</v>
      </c>
      <c r="Q6324" s="4">
        <v>1951200</v>
      </c>
      <c r="R6324" s="2">
        <v>36</v>
      </c>
      <c r="S6324" s="5">
        <v>5.72</v>
      </c>
      <c r="T6324" s="4">
        <v>63500.72</v>
      </c>
      <c r="U6324" s="2" t="s">
        <v>73</v>
      </c>
      <c r="V6324" s="2" t="s">
        <v>74</v>
      </c>
      <c r="W6324" s="4">
        <v>444505.04</v>
      </c>
      <c r="X6324" s="4">
        <v>1841520.88</v>
      </c>
      <c r="Y6324" s="4">
        <v>2286025.92</v>
      </c>
      <c r="Z6324" s="2">
        <v>0</v>
      </c>
      <c r="AA6324" s="2" t="s">
        <v>56</v>
      </c>
      <c r="AB6324" s="2" t="s">
        <v>15732</v>
      </c>
      <c r="AC6324" s="2" t="s">
        <v>129</v>
      </c>
      <c r="AD6324" s="2" t="s">
        <v>76</v>
      </c>
      <c r="AE6324" s="5">
        <v>86.15</v>
      </c>
      <c r="AF6324" s="2">
        <v>0</v>
      </c>
      <c r="AG6324" s="2" t="s">
        <v>77</v>
      </c>
      <c r="AH6324" s="2">
        <v>12</v>
      </c>
      <c r="AI6324" s="6" t="str">
        <f t="shared" si="294"/>
        <v>35-44</v>
      </c>
      <c r="AJ6324" s="11">
        <f>YEAR(tbl_LoanData[[#This Row],[Application Date]])</f>
        <v>2026</v>
      </c>
      <c r="AK6324" s="11" t="str">
        <f>TEXT(tbl_LoanData[[#This Row],[Application Date]],"MMMM")</f>
        <v>January</v>
      </c>
      <c r="AL6324" s="12">
        <f>DATE(YEAR(tbl_LoanData[[#This Row],[Application Date]]),MONTH(tbl_LoanData[[#This Row],[Application Date]]),1)</f>
        <v>46023</v>
      </c>
      <c r="AM6324" s="14">
        <f ca="1">IF(AND(tbl_LoanData[[#This Row],[Application Date]]&gt;=EOMONTH(TODAY(),-1)+1,tbl_LoanData[[#This Row],[Application Date]]&lt;=TODAY()),tbl_LoanData[[#This Row],[Loan Amount]],0)</f>
        <v>0</v>
      </c>
      <c r="AN6324" s="14">
        <f>tbl_LoanData[[#This Row],[Amount Paid]]-(Q6324-X6324)</f>
        <v>334825.91999999987</v>
      </c>
      <c r="AO6324" s="14">
        <f>IF(tbl_LoanData[[#This Row],[Application Status]]="Approved",1,0)</f>
        <v>1</v>
      </c>
      <c r="AP6324" s="22" t="str">
        <f t="shared" ca="1" si="295"/>
        <v/>
      </c>
      <c r="AQ6324" s="22" t="str">
        <f t="shared" ca="1" si="296"/>
        <v/>
      </c>
    </row>
    <row r="6325" spans="1:43" ht="14.4" customHeight="1" x14ac:dyDescent="0.3">
      <c r="A6325" s="2" t="s">
        <v>2407</v>
      </c>
      <c r="B6325" s="2" t="s">
        <v>2408</v>
      </c>
      <c r="C6325" s="2" t="s">
        <v>155</v>
      </c>
      <c r="D6325" s="2" t="s">
        <v>117</v>
      </c>
      <c r="E6325" s="2" t="s">
        <v>312</v>
      </c>
      <c r="F6325" s="2">
        <v>22</v>
      </c>
      <c r="G6325" s="2" t="s">
        <v>83</v>
      </c>
      <c r="H6325" s="2" t="s">
        <v>143</v>
      </c>
      <c r="I6325" s="2" t="s">
        <v>46</v>
      </c>
      <c r="J6325" s="3">
        <v>46036</v>
      </c>
      <c r="K6325" s="3">
        <v>46040</v>
      </c>
      <c r="L6325" s="2" t="s">
        <v>40</v>
      </c>
      <c r="M6325" s="2" t="s">
        <v>71</v>
      </c>
      <c r="N6325" s="2" t="s">
        <v>137</v>
      </c>
      <c r="O6325" s="4">
        <v>703000</v>
      </c>
      <c r="P6325" s="4">
        <v>75400</v>
      </c>
      <c r="Q6325" s="4">
        <v>627600</v>
      </c>
      <c r="R6325" s="2">
        <v>48</v>
      </c>
      <c r="S6325" s="5">
        <v>6.17</v>
      </c>
      <c r="T6325" s="4">
        <v>16301.91</v>
      </c>
      <c r="U6325" s="2" t="s">
        <v>73</v>
      </c>
      <c r="V6325" s="2" t="s">
        <v>74</v>
      </c>
      <c r="W6325" s="4">
        <v>114113.37</v>
      </c>
      <c r="X6325" s="4">
        <v>668378.31000000006</v>
      </c>
      <c r="Y6325" s="4">
        <v>782491.68</v>
      </c>
      <c r="Z6325" s="2">
        <v>0</v>
      </c>
      <c r="AA6325" s="2" t="s">
        <v>56</v>
      </c>
      <c r="AB6325" s="2" t="s">
        <v>15733</v>
      </c>
      <c r="AC6325" s="2" t="s">
        <v>121</v>
      </c>
      <c r="AD6325" s="2" t="s">
        <v>76</v>
      </c>
      <c r="AE6325" s="5">
        <v>89.27</v>
      </c>
      <c r="AF6325" s="2">
        <v>0</v>
      </c>
      <c r="AG6325" s="2" t="s">
        <v>77</v>
      </c>
      <c r="AH6325" s="2">
        <v>4</v>
      </c>
      <c r="AI6325" s="6" t="str">
        <f t="shared" si="294"/>
        <v>18-24</v>
      </c>
      <c r="AJ6325" s="11">
        <f>YEAR(tbl_LoanData[[#This Row],[Application Date]])</f>
        <v>2026</v>
      </c>
      <c r="AK6325" s="11" t="str">
        <f>TEXT(tbl_LoanData[[#This Row],[Application Date]],"MMMM")</f>
        <v>January</v>
      </c>
      <c r="AL6325" s="12">
        <f>DATE(YEAR(tbl_LoanData[[#This Row],[Application Date]]),MONTH(tbl_LoanData[[#This Row],[Application Date]]),1)</f>
        <v>46023</v>
      </c>
      <c r="AM6325" s="14">
        <f ca="1">IF(AND(tbl_LoanData[[#This Row],[Application Date]]&gt;=EOMONTH(TODAY(),-1)+1,tbl_LoanData[[#This Row],[Application Date]]&lt;=TODAY()),tbl_LoanData[[#This Row],[Loan Amount]],0)</f>
        <v>0</v>
      </c>
      <c r="AN6325" s="14">
        <f>tbl_LoanData[[#This Row],[Amount Paid]]-(Q6325-X6325)</f>
        <v>154891.68000000005</v>
      </c>
      <c r="AO6325" s="14">
        <f>IF(tbl_LoanData[[#This Row],[Application Status]]="Approved",1,0)</f>
        <v>1</v>
      </c>
      <c r="AP6325" s="22" t="str">
        <f t="shared" ca="1" si="295"/>
        <v/>
      </c>
      <c r="AQ6325" s="22" t="str">
        <f t="shared" ca="1" si="296"/>
        <v/>
      </c>
    </row>
    <row r="6326" spans="1:43" ht="14.4" customHeight="1" x14ac:dyDescent="0.3">
      <c r="A6326" s="2" t="s">
        <v>2541</v>
      </c>
      <c r="B6326" s="2" t="s">
        <v>2542</v>
      </c>
      <c r="C6326" s="2" t="s">
        <v>804</v>
      </c>
      <c r="D6326" s="2" t="s">
        <v>82</v>
      </c>
      <c r="E6326" s="2" t="s">
        <v>394</v>
      </c>
      <c r="F6326" s="2">
        <v>61</v>
      </c>
      <c r="G6326" s="2" t="s">
        <v>83</v>
      </c>
      <c r="H6326" s="2" t="s">
        <v>237</v>
      </c>
      <c r="I6326" s="2" t="s">
        <v>48</v>
      </c>
      <c r="J6326" s="3">
        <v>46046</v>
      </c>
      <c r="K6326" s="3">
        <v>46063</v>
      </c>
      <c r="L6326" s="2" t="s">
        <v>38</v>
      </c>
      <c r="M6326" s="2" t="s">
        <v>127</v>
      </c>
      <c r="N6326" s="2" t="s">
        <v>128</v>
      </c>
      <c r="O6326" s="4">
        <v>1302000</v>
      </c>
      <c r="P6326" s="4">
        <v>194300</v>
      </c>
      <c r="Q6326" s="4">
        <v>1107700</v>
      </c>
      <c r="R6326" s="2">
        <v>24</v>
      </c>
      <c r="S6326" s="5">
        <v>14.56</v>
      </c>
      <c r="T6326" s="4">
        <v>59594.26</v>
      </c>
      <c r="U6326" s="2" t="s">
        <v>73</v>
      </c>
      <c r="V6326" s="2" t="s">
        <v>74</v>
      </c>
      <c r="W6326" s="4">
        <v>297971.3</v>
      </c>
      <c r="X6326" s="4">
        <v>1132290.94</v>
      </c>
      <c r="Y6326" s="4">
        <v>1430262.24</v>
      </c>
      <c r="Z6326" s="2">
        <v>28</v>
      </c>
      <c r="AA6326" s="2" t="s">
        <v>57</v>
      </c>
      <c r="AB6326" s="2" t="s">
        <v>15736</v>
      </c>
      <c r="AC6326" s="2" t="s">
        <v>75</v>
      </c>
      <c r="AD6326" s="2" t="s">
        <v>76</v>
      </c>
      <c r="AE6326" s="5">
        <v>85.08</v>
      </c>
      <c r="AF6326" s="2">
        <v>1</v>
      </c>
      <c r="AG6326" s="2" t="s">
        <v>77</v>
      </c>
      <c r="AH6326" s="2">
        <v>17</v>
      </c>
      <c r="AI6326" s="6" t="str">
        <f t="shared" si="294"/>
        <v>55-64</v>
      </c>
      <c r="AJ6326" s="11">
        <f>YEAR(tbl_LoanData[[#This Row],[Application Date]])</f>
        <v>2026</v>
      </c>
      <c r="AK6326" s="11" t="str">
        <f>TEXT(tbl_LoanData[[#This Row],[Application Date]],"MMMM")</f>
        <v>January</v>
      </c>
      <c r="AL6326" s="12">
        <f>DATE(YEAR(tbl_LoanData[[#This Row],[Application Date]]),MONTH(tbl_LoanData[[#This Row],[Application Date]]),1)</f>
        <v>46023</v>
      </c>
      <c r="AM6326" s="14">
        <f ca="1">IF(AND(tbl_LoanData[[#This Row],[Application Date]]&gt;=EOMONTH(TODAY(),-1)+1,tbl_LoanData[[#This Row],[Application Date]]&lt;=TODAY()),tbl_LoanData[[#This Row],[Loan Amount]],0)</f>
        <v>0</v>
      </c>
      <c r="AN6326" s="14">
        <f>tbl_LoanData[[#This Row],[Amount Paid]]-(Q6326-X6326)</f>
        <v>322562.23999999993</v>
      </c>
      <c r="AO6326" s="14">
        <f>IF(tbl_LoanData[[#This Row],[Application Status]]="Approved",1,0)</f>
        <v>1</v>
      </c>
      <c r="AP6326" s="22" t="str">
        <f t="shared" ca="1" si="295"/>
        <v/>
      </c>
      <c r="AQ6326" s="22" t="str">
        <f t="shared" ca="1" si="296"/>
        <v/>
      </c>
    </row>
    <row r="6327" spans="1:43" x14ac:dyDescent="0.3">
      <c r="A6327" s="2" t="s">
        <v>2613</v>
      </c>
      <c r="B6327" s="2" t="s">
        <v>2614</v>
      </c>
      <c r="C6327" s="2" t="s">
        <v>116</v>
      </c>
      <c r="D6327" s="2" t="s">
        <v>189</v>
      </c>
      <c r="E6327" s="2" t="s">
        <v>135</v>
      </c>
      <c r="F6327" s="2">
        <v>55</v>
      </c>
      <c r="G6327" s="2" t="s">
        <v>69</v>
      </c>
      <c r="H6327" s="2" t="s">
        <v>166</v>
      </c>
      <c r="I6327" s="2" t="s">
        <v>46</v>
      </c>
      <c r="J6327" s="3">
        <v>46034</v>
      </c>
      <c r="K6327" s="3">
        <v>46043</v>
      </c>
      <c r="L6327" s="2" t="s">
        <v>40</v>
      </c>
      <c r="M6327" s="2" t="s">
        <v>111</v>
      </c>
      <c r="N6327" s="2" t="s">
        <v>369</v>
      </c>
      <c r="O6327" s="4">
        <v>1412000</v>
      </c>
      <c r="P6327" s="4">
        <v>495800</v>
      </c>
      <c r="Q6327" s="4">
        <v>916200</v>
      </c>
      <c r="R6327" s="2">
        <v>36</v>
      </c>
      <c r="S6327" s="5">
        <v>12.53</v>
      </c>
      <c r="T6327" s="4">
        <v>35016.660000000003</v>
      </c>
      <c r="U6327" s="2" t="s">
        <v>73</v>
      </c>
      <c r="V6327" s="2" t="s">
        <v>74</v>
      </c>
      <c r="W6327" s="4">
        <v>175083.3</v>
      </c>
      <c r="X6327" s="4">
        <v>1085516.28</v>
      </c>
      <c r="Y6327" s="4">
        <v>1260599.58</v>
      </c>
      <c r="Z6327" s="2">
        <v>32</v>
      </c>
      <c r="AA6327" s="2" t="s">
        <v>58</v>
      </c>
      <c r="AB6327" s="2" t="s">
        <v>15736</v>
      </c>
      <c r="AC6327" s="2" t="s">
        <v>360</v>
      </c>
      <c r="AD6327" s="2" t="s">
        <v>76</v>
      </c>
      <c r="AE6327" s="5">
        <v>64.89</v>
      </c>
      <c r="AF6327" s="2">
        <v>1</v>
      </c>
      <c r="AG6327" s="2" t="s">
        <v>15718</v>
      </c>
      <c r="AH6327" s="2">
        <v>9</v>
      </c>
      <c r="AI6327" s="6" t="str">
        <f t="shared" si="294"/>
        <v>55-64</v>
      </c>
      <c r="AJ6327" s="11">
        <f>YEAR(tbl_LoanData[[#This Row],[Application Date]])</f>
        <v>2026</v>
      </c>
      <c r="AK6327" s="11" t="str">
        <f>TEXT(tbl_LoanData[[#This Row],[Application Date]],"MMMM")</f>
        <v>January</v>
      </c>
      <c r="AL6327" s="12">
        <f>DATE(YEAR(tbl_LoanData[[#This Row],[Application Date]]),MONTH(tbl_LoanData[[#This Row],[Application Date]]),1)</f>
        <v>46023</v>
      </c>
      <c r="AM6327" s="14">
        <f ca="1">IF(AND(tbl_LoanData[[#This Row],[Application Date]]&gt;=EOMONTH(TODAY(),-1)+1,tbl_LoanData[[#This Row],[Application Date]]&lt;=TODAY()),tbl_LoanData[[#This Row],[Loan Amount]],0)</f>
        <v>0</v>
      </c>
      <c r="AN6327" s="14">
        <f>tbl_LoanData[[#This Row],[Amount Paid]]-(Q6327-X6327)</f>
        <v>344399.58</v>
      </c>
      <c r="AO6327" s="14">
        <f>IF(tbl_LoanData[[#This Row],[Application Status]]="Approved",1,0)</f>
        <v>1</v>
      </c>
      <c r="AP6327" s="22" t="str">
        <f t="shared" ca="1" si="295"/>
        <v/>
      </c>
      <c r="AQ6327" s="22" t="str">
        <f t="shared" ca="1" si="296"/>
        <v/>
      </c>
    </row>
    <row r="6328" spans="1:43" ht="14.4" customHeight="1" x14ac:dyDescent="0.3">
      <c r="A6328" s="2" t="s">
        <v>2635</v>
      </c>
      <c r="B6328" s="2" t="s">
        <v>2636</v>
      </c>
      <c r="C6328" s="2" t="s">
        <v>599</v>
      </c>
      <c r="D6328" s="2" t="s">
        <v>81</v>
      </c>
      <c r="E6328" s="2" t="s">
        <v>385</v>
      </c>
      <c r="F6328" s="2">
        <v>62</v>
      </c>
      <c r="G6328" s="2" t="s">
        <v>83</v>
      </c>
      <c r="H6328" s="2" t="s">
        <v>211</v>
      </c>
      <c r="I6328" s="2" t="s">
        <v>50</v>
      </c>
      <c r="J6328" s="3">
        <v>46051</v>
      </c>
      <c r="K6328" s="3">
        <v>46072</v>
      </c>
      <c r="L6328" s="2" t="s">
        <v>38</v>
      </c>
      <c r="M6328" s="2" t="s">
        <v>111</v>
      </c>
      <c r="N6328" s="2" t="s">
        <v>112</v>
      </c>
      <c r="O6328" s="4">
        <v>1115000</v>
      </c>
      <c r="P6328" s="4">
        <v>442200</v>
      </c>
      <c r="Q6328" s="4">
        <v>672800</v>
      </c>
      <c r="R6328" s="2">
        <v>36</v>
      </c>
      <c r="S6328" s="5">
        <v>8.19</v>
      </c>
      <c r="T6328" s="4">
        <v>23280.75</v>
      </c>
      <c r="U6328" s="2" t="s">
        <v>73</v>
      </c>
      <c r="V6328" s="2" t="s">
        <v>74</v>
      </c>
      <c r="W6328" s="4">
        <v>139684.5</v>
      </c>
      <c r="X6328" s="4">
        <v>698422.46</v>
      </c>
      <c r="Y6328" s="4">
        <v>838106.96</v>
      </c>
      <c r="Z6328" s="2">
        <v>0</v>
      </c>
      <c r="AA6328" s="2" t="s">
        <v>56</v>
      </c>
      <c r="AB6328" s="2" t="s">
        <v>15730</v>
      </c>
      <c r="AC6328" s="2" t="s">
        <v>121</v>
      </c>
      <c r="AD6328" s="2" t="s">
        <v>76</v>
      </c>
      <c r="AE6328" s="5">
        <v>60.34</v>
      </c>
      <c r="AF6328" s="2">
        <v>0</v>
      </c>
      <c r="AG6328" s="2" t="s">
        <v>77</v>
      </c>
      <c r="AH6328" s="2">
        <v>21</v>
      </c>
      <c r="AI6328" s="6" t="str">
        <f t="shared" si="294"/>
        <v>55-64</v>
      </c>
      <c r="AJ6328" s="11">
        <f>YEAR(tbl_LoanData[[#This Row],[Application Date]])</f>
        <v>2026</v>
      </c>
      <c r="AK6328" s="11" t="str">
        <f>TEXT(tbl_LoanData[[#This Row],[Application Date]],"MMMM")</f>
        <v>January</v>
      </c>
      <c r="AL6328" s="12">
        <f>DATE(YEAR(tbl_LoanData[[#This Row],[Application Date]]),MONTH(tbl_LoanData[[#This Row],[Application Date]]),1)</f>
        <v>46023</v>
      </c>
      <c r="AM6328" s="14">
        <f ca="1">IF(AND(tbl_LoanData[[#This Row],[Application Date]]&gt;=EOMONTH(TODAY(),-1)+1,tbl_LoanData[[#This Row],[Application Date]]&lt;=TODAY()),tbl_LoanData[[#This Row],[Loan Amount]],0)</f>
        <v>0</v>
      </c>
      <c r="AN6328" s="14">
        <f>tbl_LoanData[[#This Row],[Amount Paid]]-(Q6328-X6328)</f>
        <v>165306.95999999996</v>
      </c>
      <c r="AO6328" s="14">
        <f>IF(tbl_LoanData[[#This Row],[Application Status]]="Approved",1,0)</f>
        <v>1</v>
      </c>
      <c r="AP6328" s="22" t="str">
        <f t="shared" ca="1" si="295"/>
        <v/>
      </c>
      <c r="AQ6328" s="22" t="str">
        <f t="shared" ca="1" si="296"/>
        <v/>
      </c>
    </row>
    <row r="6329" spans="1:43" ht="14.4" customHeight="1" x14ac:dyDescent="0.3">
      <c r="A6329" s="2" t="s">
        <v>2687</v>
      </c>
      <c r="B6329" s="2" t="s">
        <v>2688</v>
      </c>
      <c r="C6329" s="2" t="s">
        <v>368</v>
      </c>
      <c r="D6329" s="2" t="s">
        <v>189</v>
      </c>
      <c r="E6329" s="2" t="s">
        <v>210</v>
      </c>
      <c r="F6329" s="2">
        <v>54</v>
      </c>
      <c r="G6329" s="2" t="s">
        <v>83</v>
      </c>
      <c r="H6329" s="2" t="s">
        <v>256</v>
      </c>
      <c r="I6329" s="2" t="s">
        <v>43</v>
      </c>
      <c r="J6329" s="3">
        <v>46038</v>
      </c>
      <c r="K6329" s="3">
        <v>46050</v>
      </c>
      <c r="L6329" s="2" t="s">
        <v>38</v>
      </c>
      <c r="M6329" s="2" t="s">
        <v>111</v>
      </c>
      <c r="N6329" s="2" t="s">
        <v>112</v>
      </c>
      <c r="O6329" s="4">
        <v>1714000</v>
      </c>
      <c r="P6329" s="4">
        <v>409000</v>
      </c>
      <c r="Q6329" s="4">
        <v>1305000</v>
      </c>
      <c r="R6329" s="2">
        <v>24</v>
      </c>
      <c r="S6329" s="5">
        <v>8.42</v>
      </c>
      <c r="T6329" s="4">
        <v>63531.75</v>
      </c>
      <c r="U6329" s="2" t="s">
        <v>73</v>
      </c>
      <c r="V6329" s="2" t="s">
        <v>74</v>
      </c>
      <c r="W6329" s="4">
        <v>254127</v>
      </c>
      <c r="X6329" s="4">
        <v>1270635</v>
      </c>
      <c r="Y6329" s="4">
        <v>1524762</v>
      </c>
      <c r="Z6329" s="2">
        <v>60</v>
      </c>
      <c r="AA6329" s="2" t="s">
        <v>58</v>
      </c>
      <c r="AB6329" s="2" t="s">
        <v>15730</v>
      </c>
      <c r="AC6329" s="2" t="s">
        <v>146</v>
      </c>
      <c r="AD6329" s="2" t="s">
        <v>76</v>
      </c>
      <c r="AE6329" s="5">
        <v>76.14</v>
      </c>
      <c r="AF6329" s="2">
        <v>2</v>
      </c>
      <c r="AG6329" s="2" t="s">
        <v>15718</v>
      </c>
      <c r="AH6329" s="2">
        <v>12</v>
      </c>
      <c r="AI6329" s="6" t="str">
        <f t="shared" si="294"/>
        <v>45-54</v>
      </c>
      <c r="AJ6329" s="11">
        <f>YEAR(tbl_LoanData[[#This Row],[Application Date]])</f>
        <v>2026</v>
      </c>
      <c r="AK6329" s="11" t="str">
        <f>TEXT(tbl_LoanData[[#This Row],[Application Date]],"MMMM")</f>
        <v>January</v>
      </c>
      <c r="AL6329" s="12">
        <f>DATE(YEAR(tbl_LoanData[[#This Row],[Application Date]]),MONTH(tbl_LoanData[[#This Row],[Application Date]]),1)</f>
        <v>46023</v>
      </c>
      <c r="AM6329" s="14">
        <f ca="1">IF(AND(tbl_LoanData[[#This Row],[Application Date]]&gt;=EOMONTH(TODAY(),-1)+1,tbl_LoanData[[#This Row],[Application Date]]&lt;=TODAY()),tbl_LoanData[[#This Row],[Loan Amount]],0)</f>
        <v>0</v>
      </c>
      <c r="AN6329" s="14">
        <f>tbl_LoanData[[#This Row],[Amount Paid]]-(Q6329-X6329)</f>
        <v>219762</v>
      </c>
      <c r="AO6329" s="14">
        <f>IF(tbl_LoanData[[#This Row],[Application Status]]="Approved",1,0)</f>
        <v>1</v>
      </c>
      <c r="AP6329" s="22" t="str">
        <f t="shared" ca="1" si="295"/>
        <v/>
      </c>
      <c r="AQ6329" s="22" t="str">
        <f t="shared" ca="1" si="296"/>
        <v/>
      </c>
    </row>
    <row r="6330" spans="1:43" ht="14.4" customHeight="1" x14ac:dyDescent="0.3">
      <c r="A6330" s="2" t="s">
        <v>2737</v>
      </c>
      <c r="B6330" s="2" t="s">
        <v>2738</v>
      </c>
      <c r="C6330" s="2" t="s">
        <v>986</v>
      </c>
      <c r="D6330" s="2" t="s">
        <v>117</v>
      </c>
      <c r="E6330" s="2" t="s">
        <v>135</v>
      </c>
      <c r="F6330" s="2">
        <v>61</v>
      </c>
      <c r="G6330" s="2" t="s">
        <v>83</v>
      </c>
      <c r="H6330" s="2" t="s">
        <v>172</v>
      </c>
      <c r="I6330" s="2" t="s">
        <v>45</v>
      </c>
      <c r="J6330" s="3">
        <v>46044</v>
      </c>
      <c r="K6330" s="3">
        <v>46048</v>
      </c>
      <c r="L6330" s="2" t="s">
        <v>38</v>
      </c>
      <c r="M6330" s="2" t="s">
        <v>111</v>
      </c>
      <c r="N6330" s="2" t="s">
        <v>112</v>
      </c>
      <c r="O6330" s="4">
        <v>1659000</v>
      </c>
      <c r="P6330" s="4">
        <v>628100</v>
      </c>
      <c r="Q6330" s="4">
        <v>1030900</v>
      </c>
      <c r="R6330" s="2">
        <v>12</v>
      </c>
      <c r="S6330" s="5">
        <v>14.67</v>
      </c>
      <c r="T6330" s="4">
        <v>98511.09</v>
      </c>
      <c r="U6330" s="2" t="s">
        <v>73</v>
      </c>
      <c r="V6330" s="2" t="s">
        <v>74</v>
      </c>
      <c r="W6330" s="4">
        <v>591066.54</v>
      </c>
      <c r="X6330" s="4">
        <v>591066.49</v>
      </c>
      <c r="Y6330" s="4">
        <v>1182133.03</v>
      </c>
      <c r="Z6330" s="2">
        <v>0</v>
      </c>
      <c r="AA6330" s="2" t="s">
        <v>56</v>
      </c>
      <c r="AB6330" s="2" t="s">
        <v>15735</v>
      </c>
      <c r="AC6330" s="2" t="s">
        <v>121</v>
      </c>
      <c r="AD6330" s="2" t="s">
        <v>76</v>
      </c>
      <c r="AE6330" s="5">
        <v>62.14</v>
      </c>
      <c r="AF6330" s="2">
        <v>0</v>
      </c>
      <c r="AG6330" s="2" t="s">
        <v>77</v>
      </c>
      <c r="AH6330" s="2">
        <v>4</v>
      </c>
      <c r="AI6330" s="6" t="str">
        <f t="shared" si="294"/>
        <v>55-64</v>
      </c>
      <c r="AJ6330" s="11">
        <f>YEAR(tbl_LoanData[[#This Row],[Application Date]])</f>
        <v>2026</v>
      </c>
      <c r="AK6330" s="11" t="str">
        <f>TEXT(tbl_LoanData[[#This Row],[Application Date]],"MMMM")</f>
        <v>January</v>
      </c>
      <c r="AL6330" s="12">
        <f>DATE(YEAR(tbl_LoanData[[#This Row],[Application Date]]),MONTH(tbl_LoanData[[#This Row],[Application Date]]),1)</f>
        <v>46023</v>
      </c>
      <c r="AM6330" s="14">
        <f ca="1">IF(AND(tbl_LoanData[[#This Row],[Application Date]]&gt;=EOMONTH(TODAY(),-1)+1,tbl_LoanData[[#This Row],[Application Date]]&lt;=TODAY()),tbl_LoanData[[#This Row],[Loan Amount]],0)</f>
        <v>0</v>
      </c>
      <c r="AN6330" s="14">
        <f>tbl_LoanData[[#This Row],[Amount Paid]]-(Q6330-X6330)</f>
        <v>151233.03000000003</v>
      </c>
      <c r="AO6330" s="14">
        <f>IF(tbl_LoanData[[#This Row],[Application Status]]="Approved",1,0)</f>
        <v>1</v>
      </c>
      <c r="AP6330" s="22" t="str">
        <f t="shared" ca="1" si="295"/>
        <v/>
      </c>
      <c r="AQ6330" s="22" t="str">
        <f t="shared" ca="1" si="296"/>
        <v/>
      </c>
    </row>
    <row r="6331" spans="1:43" ht="14.4" customHeight="1" x14ac:dyDescent="0.3">
      <c r="A6331" s="2" t="s">
        <v>2935</v>
      </c>
      <c r="B6331" s="2" t="s">
        <v>2936</v>
      </c>
      <c r="C6331" s="2" t="s">
        <v>149</v>
      </c>
      <c r="D6331" s="2" t="s">
        <v>161</v>
      </c>
      <c r="E6331" s="2" t="s">
        <v>312</v>
      </c>
      <c r="F6331" s="2">
        <v>62</v>
      </c>
      <c r="G6331" s="2" t="s">
        <v>83</v>
      </c>
      <c r="H6331" s="2" t="s">
        <v>516</v>
      </c>
      <c r="I6331" s="2" t="s">
        <v>53</v>
      </c>
      <c r="J6331" s="3">
        <v>46027</v>
      </c>
      <c r="K6331" s="3"/>
      <c r="L6331" s="2" t="s">
        <v>36</v>
      </c>
      <c r="M6331" s="2" t="s">
        <v>85</v>
      </c>
      <c r="N6331" s="2" t="s">
        <v>344</v>
      </c>
      <c r="O6331" s="4">
        <v>889000</v>
      </c>
      <c r="P6331" s="4">
        <v>313300</v>
      </c>
      <c r="Q6331" s="4">
        <v>575700</v>
      </c>
      <c r="R6331" s="2">
        <v>36</v>
      </c>
      <c r="S6331" s="5">
        <v>5.27</v>
      </c>
      <c r="T6331" s="4">
        <v>18519.95</v>
      </c>
      <c r="U6331" s="2" t="s">
        <v>113</v>
      </c>
      <c r="V6331" s="2" t="s">
        <v>97</v>
      </c>
      <c r="W6331" s="4">
        <v>0</v>
      </c>
      <c r="X6331" s="4">
        <v>0</v>
      </c>
      <c r="Y6331" s="4">
        <v>666718.17000000004</v>
      </c>
      <c r="Z6331" s="2">
        <v>0</v>
      </c>
      <c r="AA6331" s="2" t="s">
        <v>97</v>
      </c>
      <c r="AB6331" s="2" t="s">
        <v>15730</v>
      </c>
      <c r="AC6331" s="2" t="s">
        <v>360</v>
      </c>
      <c r="AD6331" s="2" t="s">
        <v>76</v>
      </c>
      <c r="AE6331" s="5">
        <v>64.760000000000005</v>
      </c>
      <c r="AF6331" s="2">
        <v>0</v>
      </c>
      <c r="AG6331" s="2" t="s">
        <v>97</v>
      </c>
      <c r="AH6331" s="2"/>
      <c r="AI6331" s="6" t="str">
        <f t="shared" si="294"/>
        <v>55-64</v>
      </c>
      <c r="AJ6331" s="11">
        <f>YEAR(tbl_LoanData[[#This Row],[Application Date]])</f>
        <v>2026</v>
      </c>
      <c r="AK6331" s="11" t="str">
        <f>TEXT(tbl_LoanData[[#This Row],[Application Date]],"MMMM")</f>
        <v>January</v>
      </c>
      <c r="AL6331" s="12">
        <f>DATE(YEAR(tbl_LoanData[[#This Row],[Application Date]]),MONTH(tbl_LoanData[[#This Row],[Application Date]]),1)</f>
        <v>46023</v>
      </c>
      <c r="AM6331" s="14">
        <f ca="1">IF(AND(tbl_LoanData[[#This Row],[Application Date]]&gt;=EOMONTH(TODAY(),-1)+1,tbl_LoanData[[#This Row],[Application Date]]&lt;=TODAY()),tbl_LoanData[[#This Row],[Loan Amount]],0)</f>
        <v>0</v>
      </c>
      <c r="AN6331" s="14">
        <f>tbl_LoanData[[#This Row],[Amount Paid]]-(Q6331-X6331)</f>
        <v>-575700</v>
      </c>
      <c r="AO6331" s="14">
        <f>IF(tbl_LoanData[[#This Row],[Application Status]]="Approved",1,0)</f>
        <v>0</v>
      </c>
      <c r="AP6331" s="22" t="str">
        <f t="shared" ca="1" si="295"/>
        <v/>
      </c>
      <c r="AQ6331" s="22" t="str">
        <f t="shared" ca="1" si="296"/>
        <v/>
      </c>
    </row>
    <row r="6332" spans="1:43" ht="14.4" customHeight="1" x14ac:dyDescent="0.3">
      <c r="A6332" s="2" t="s">
        <v>2945</v>
      </c>
      <c r="B6332" s="2" t="s">
        <v>2946</v>
      </c>
      <c r="C6332" s="2" t="s">
        <v>338</v>
      </c>
      <c r="D6332" s="2" t="s">
        <v>311</v>
      </c>
      <c r="E6332" s="2" t="s">
        <v>293</v>
      </c>
      <c r="F6332" s="2">
        <v>28</v>
      </c>
      <c r="G6332" s="2" t="s">
        <v>83</v>
      </c>
      <c r="H6332" s="2" t="s">
        <v>156</v>
      </c>
      <c r="I6332" s="2" t="s">
        <v>45</v>
      </c>
      <c r="J6332" s="3">
        <v>46035</v>
      </c>
      <c r="K6332" s="3">
        <v>46047</v>
      </c>
      <c r="L6332" s="2" t="s">
        <v>36</v>
      </c>
      <c r="M6332" s="2" t="s">
        <v>111</v>
      </c>
      <c r="N6332" s="2" t="s">
        <v>350</v>
      </c>
      <c r="O6332" s="4">
        <v>807000</v>
      </c>
      <c r="P6332" s="4">
        <v>197900</v>
      </c>
      <c r="Q6332" s="4">
        <v>609100</v>
      </c>
      <c r="R6332" s="2">
        <v>48</v>
      </c>
      <c r="S6332" s="5">
        <v>6.2</v>
      </c>
      <c r="T6332" s="4">
        <v>15836.6</v>
      </c>
      <c r="U6332" s="2" t="s">
        <v>73</v>
      </c>
      <c r="V6332" s="2" t="s">
        <v>74</v>
      </c>
      <c r="W6332" s="4">
        <v>95019.6</v>
      </c>
      <c r="X6332" s="4">
        <v>665137.19999999995</v>
      </c>
      <c r="Y6332" s="4">
        <v>760156.8</v>
      </c>
      <c r="Z6332" s="2">
        <v>0</v>
      </c>
      <c r="AA6332" s="2" t="s">
        <v>56</v>
      </c>
      <c r="AB6332" s="2" t="s">
        <v>15735</v>
      </c>
      <c r="AC6332" s="2" t="s">
        <v>360</v>
      </c>
      <c r="AD6332" s="2" t="s">
        <v>76</v>
      </c>
      <c r="AE6332" s="5">
        <v>75.48</v>
      </c>
      <c r="AF6332" s="2">
        <v>0</v>
      </c>
      <c r="AG6332" s="2" t="s">
        <v>77</v>
      </c>
      <c r="AH6332" s="2">
        <v>12</v>
      </c>
      <c r="AI6332" s="6" t="str">
        <f t="shared" si="294"/>
        <v>25-34</v>
      </c>
      <c r="AJ6332" s="11">
        <f>YEAR(tbl_LoanData[[#This Row],[Application Date]])</f>
        <v>2026</v>
      </c>
      <c r="AK6332" s="11" t="str">
        <f>TEXT(tbl_LoanData[[#This Row],[Application Date]],"MMMM")</f>
        <v>January</v>
      </c>
      <c r="AL6332" s="12">
        <f>DATE(YEAR(tbl_LoanData[[#This Row],[Application Date]]),MONTH(tbl_LoanData[[#This Row],[Application Date]]),1)</f>
        <v>46023</v>
      </c>
      <c r="AM6332" s="14">
        <f ca="1">IF(AND(tbl_LoanData[[#This Row],[Application Date]]&gt;=EOMONTH(TODAY(),-1)+1,tbl_LoanData[[#This Row],[Application Date]]&lt;=TODAY()),tbl_LoanData[[#This Row],[Loan Amount]],0)</f>
        <v>0</v>
      </c>
      <c r="AN6332" s="14">
        <f>tbl_LoanData[[#This Row],[Amount Paid]]-(Q6332-X6332)</f>
        <v>151056.79999999996</v>
      </c>
      <c r="AO6332" s="14">
        <f>IF(tbl_LoanData[[#This Row],[Application Status]]="Approved",1,0)</f>
        <v>1</v>
      </c>
      <c r="AP6332" s="22" t="str">
        <f t="shared" ca="1" si="295"/>
        <v/>
      </c>
      <c r="AQ6332" s="22" t="str">
        <f t="shared" ca="1" si="296"/>
        <v/>
      </c>
    </row>
    <row r="6333" spans="1:43" ht="14.4" customHeight="1" x14ac:dyDescent="0.3">
      <c r="A6333" s="2" t="s">
        <v>2969</v>
      </c>
      <c r="B6333" s="2" t="s">
        <v>2970</v>
      </c>
      <c r="C6333" s="2" t="s">
        <v>240</v>
      </c>
      <c r="D6333" s="2" t="s">
        <v>102</v>
      </c>
      <c r="E6333" s="2" t="s">
        <v>68</v>
      </c>
      <c r="F6333" s="2">
        <v>49</v>
      </c>
      <c r="G6333" s="2" t="s">
        <v>83</v>
      </c>
      <c r="H6333" s="2" t="s">
        <v>84</v>
      </c>
      <c r="I6333" s="2" t="s">
        <v>45</v>
      </c>
      <c r="J6333" s="3">
        <v>46046</v>
      </c>
      <c r="K6333" s="3">
        <v>46054</v>
      </c>
      <c r="L6333" s="2" t="s">
        <v>37</v>
      </c>
      <c r="M6333" s="2" t="s">
        <v>94</v>
      </c>
      <c r="N6333" s="2" t="s">
        <v>436</v>
      </c>
      <c r="O6333" s="4">
        <v>216000</v>
      </c>
      <c r="P6333" s="4">
        <v>65700</v>
      </c>
      <c r="Q6333" s="4">
        <v>150300</v>
      </c>
      <c r="R6333" s="2">
        <v>36</v>
      </c>
      <c r="S6333" s="5">
        <v>10.44</v>
      </c>
      <c r="T6333" s="4">
        <v>5482.61</v>
      </c>
      <c r="U6333" s="2" t="s">
        <v>73</v>
      </c>
      <c r="V6333" s="2" t="s">
        <v>74</v>
      </c>
      <c r="W6333" s="4">
        <v>32895.660000000003</v>
      </c>
      <c r="X6333" s="4">
        <v>164478.29999999999</v>
      </c>
      <c r="Y6333" s="4">
        <v>197373.96</v>
      </c>
      <c r="Z6333" s="2">
        <v>0</v>
      </c>
      <c r="AA6333" s="2" t="s">
        <v>56</v>
      </c>
      <c r="AB6333" s="2" t="s">
        <v>15735</v>
      </c>
      <c r="AC6333" s="2" t="s">
        <v>213</v>
      </c>
      <c r="AD6333" s="2" t="s">
        <v>76</v>
      </c>
      <c r="AE6333" s="5">
        <v>69.58</v>
      </c>
      <c r="AF6333" s="2">
        <v>0</v>
      </c>
      <c r="AG6333" s="2" t="s">
        <v>77</v>
      </c>
      <c r="AH6333" s="2">
        <v>8</v>
      </c>
      <c r="AI6333" s="6" t="str">
        <f t="shared" si="294"/>
        <v>45-54</v>
      </c>
      <c r="AJ6333" s="11">
        <f>YEAR(tbl_LoanData[[#This Row],[Application Date]])</f>
        <v>2026</v>
      </c>
      <c r="AK6333" s="11" t="str">
        <f>TEXT(tbl_LoanData[[#This Row],[Application Date]],"MMMM")</f>
        <v>January</v>
      </c>
      <c r="AL6333" s="12">
        <f>DATE(YEAR(tbl_LoanData[[#This Row],[Application Date]]),MONTH(tbl_LoanData[[#This Row],[Application Date]]),1)</f>
        <v>46023</v>
      </c>
      <c r="AM6333" s="14">
        <f ca="1">IF(AND(tbl_LoanData[[#This Row],[Application Date]]&gt;=EOMONTH(TODAY(),-1)+1,tbl_LoanData[[#This Row],[Application Date]]&lt;=TODAY()),tbl_LoanData[[#This Row],[Loan Amount]],0)</f>
        <v>0</v>
      </c>
      <c r="AN6333" s="14">
        <f>tbl_LoanData[[#This Row],[Amount Paid]]-(Q6333-X6333)</f>
        <v>47073.959999999992</v>
      </c>
      <c r="AO6333" s="14">
        <f>IF(tbl_LoanData[[#This Row],[Application Status]]="Approved",1,0)</f>
        <v>1</v>
      </c>
      <c r="AP6333" s="22" t="str">
        <f t="shared" ca="1" si="295"/>
        <v/>
      </c>
      <c r="AQ6333" s="22" t="str">
        <f t="shared" ca="1" si="296"/>
        <v/>
      </c>
    </row>
    <row r="6334" spans="1:43" ht="14.4" customHeight="1" x14ac:dyDescent="0.3">
      <c r="A6334" s="2" t="s">
        <v>3223</v>
      </c>
      <c r="B6334" s="2" t="s">
        <v>3224</v>
      </c>
      <c r="C6334" s="2" t="s">
        <v>317</v>
      </c>
      <c r="D6334" s="2" t="s">
        <v>102</v>
      </c>
      <c r="E6334" s="2" t="s">
        <v>312</v>
      </c>
      <c r="F6334" s="2">
        <v>24</v>
      </c>
      <c r="G6334" s="2" t="s">
        <v>83</v>
      </c>
      <c r="H6334" s="2" t="s">
        <v>205</v>
      </c>
      <c r="I6334" s="2" t="s">
        <v>49</v>
      </c>
      <c r="J6334" s="3">
        <v>46038</v>
      </c>
      <c r="K6334" s="3">
        <v>46044</v>
      </c>
      <c r="L6334" s="2" t="s">
        <v>39</v>
      </c>
      <c r="M6334" s="2" t="s">
        <v>127</v>
      </c>
      <c r="N6334" s="2" t="s">
        <v>152</v>
      </c>
      <c r="O6334" s="4">
        <v>2411000</v>
      </c>
      <c r="P6334" s="4">
        <v>579700</v>
      </c>
      <c r="Q6334" s="4">
        <v>1831300</v>
      </c>
      <c r="R6334" s="2">
        <v>60</v>
      </c>
      <c r="S6334" s="5">
        <v>9.94</v>
      </c>
      <c r="T6334" s="4">
        <v>45690.93</v>
      </c>
      <c r="U6334" s="2" t="s">
        <v>73</v>
      </c>
      <c r="V6334" s="2" t="s">
        <v>74</v>
      </c>
      <c r="W6334" s="4">
        <v>274145.58</v>
      </c>
      <c r="X6334" s="4">
        <v>2467310.52</v>
      </c>
      <c r="Y6334" s="4">
        <v>2741456.1</v>
      </c>
      <c r="Z6334" s="2">
        <v>0</v>
      </c>
      <c r="AA6334" s="2" t="s">
        <v>56</v>
      </c>
      <c r="AB6334" s="2" t="s">
        <v>15732</v>
      </c>
      <c r="AC6334" s="2" t="s">
        <v>213</v>
      </c>
      <c r="AD6334" s="2" t="s">
        <v>76</v>
      </c>
      <c r="AE6334" s="5">
        <v>75.959999999999994</v>
      </c>
      <c r="AF6334" s="2">
        <v>0</v>
      </c>
      <c r="AG6334" s="2" t="s">
        <v>77</v>
      </c>
      <c r="AH6334" s="2">
        <v>6</v>
      </c>
      <c r="AI6334" s="6" t="str">
        <f t="shared" si="294"/>
        <v>18-24</v>
      </c>
      <c r="AJ6334" s="11">
        <f>YEAR(tbl_LoanData[[#This Row],[Application Date]])</f>
        <v>2026</v>
      </c>
      <c r="AK6334" s="11" t="str">
        <f>TEXT(tbl_LoanData[[#This Row],[Application Date]],"MMMM")</f>
        <v>January</v>
      </c>
      <c r="AL6334" s="12">
        <f>DATE(YEAR(tbl_LoanData[[#This Row],[Application Date]]),MONTH(tbl_LoanData[[#This Row],[Application Date]]),1)</f>
        <v>46023</v>
      </c>
      <c r="AM6334" s="14">
        <f ca="1">IF(AND(tbl_LoanData[[#This Row],[Application Date]]&gt;=EOMONTH(TODAY(),-1)+1,tbl_LoanData[[#This Row],[Application Date]]&lt;=TODAY()),tbl_LoanData[[#This Row],[Loan Amount]],0)</f>
        <v>0</v>
      </c>
      <c r="AN6334" s="14">
        <f>tbl_LoanData[[#This Row],[Amount Paid]]-(Q6334-X6334)</f>
        <v>910156.10000000009</v>
      </c>
      <c r="AO6334" s="14">
        <f>IF(tbl_LoanData[[#This Row],[Application Status]]="Approved",1,0)</f>
        <v>1</v>
      </c>
      <c r="AP6334" s="22" t="str">
        <f t="shared" ca="1" si="295"/>
        <v/>
      </c>
      <c r="AQ6334" s="22" t="str">
        <f t="shared" ca="1" si="296"/>
        <v/>
      </c>
    </row>
    <row r="6335" spans="1:43" ht="14.4" customHeight="1" x14ac:dyDescent="0.3">
      <c r="A6335" s="2" t="s">
        <v>3419</v>
      </c>
      <c r="B6335" s="2" t="s">
        <v>3420</v>
      </c>
      <c r="C6335" s="2" t="s">
        <v>401</v>
      </c>
      <c r="D6335" s="2" t="s">
        <v>102</v>
      </c>
      <c r="E6335" s="2" t="s">
        <v>465</v>
      </c>
      <c r="F6335" s="2">
        <v>22</v>
      </c>
      <c r="G6335" s="2" t="s">
        <v>83</v>
      </c>
      <c r="H6335" s="2" t="s">
        <v>93</v>
      </c>
      <c r="I6335" s="2" t="s">
        <v>50</v>
      </c>
      <c r="J6335" s="3">
        <v>46027</v>
      </c>
      <c r="K6335" s="3">
        <v>46045</v>
      </c>
      <c r="L6335" s="2" t="s">
        <v>37</v>
      </c>
      <c r="M6335" s="2" t="s">
        <v>94</v>
      </c>
      <c r="N6335" s="2" t="s">
        <v>234</v>
      </c>
      <c r="O6335" s="4">
        <v>248000</v>
      </c>
      <c r="P6335" s="4">
        <v>83700</v>
      </c>
      <c r="Q6335" s="4">
        <v>164300</v>
      </c>
      <c r="R6335" s="2">
        <v>60</v>
      </c>
      <c r="S6335" s="5">
        <v>7.42</v>
      </c>
      <c r="T6335" s="4">
        <v>3754.25</v>
      </c>
      <c r="U6335" s="2" t="s">
        <v>73</v>
      </c>
      <c r="V6335" s="2" t="s">
        <v>74</v>
      </c>
      <c r="W6335" s="4">
        <v>22525.5</v>
      </c>
      <c r="X6335" s="4">
        <v>202729.8</v>
      </c>
      <c r="Y6335" s="4">
        <v>225255.3</v>
      </c>
      <c r="Z6335" s="2">
        <v>0</v>
      </c>
      <c r="AA6335" s="2" t="s">
        <v>56</v>
      </c>
      <c r="AB6335" s="2" t="s">
        <v>15732</v>
      </c>
      <c r="AC6335" s="2" t="s">
        <v>106</v>
      </c>
      <c r="AD6335" s="2" t="s">
        <v>76</v>
      </c>
      <c r="AE6335" s="5">
        <v>66.25</v>
      </c>
      <c r="AF6335" s="2">
        <v>0</v>
      </c>
      <c r="AG6335" s="2" t="s">
        <v>77</v>
      </c>
      <c r="AH6335" s="2">
        <v>18</v>
      </c>
      <c r="AI6335" s="6" t="str">
        <f t="shared" si="294"/>
        <v>18-24</v>
      </c>
      <c r="AJ6335" s="11">
        <f>YEAR(tbl_LoanData[[#This Row],[Application Date]])</f>
        <v>2026</v>
      </c>
      <c r="AK6335" s="11" t="str">
        <f>TEXT(tbl_LoanData[[#This Row],[Application Date]],"MMMM")</f>
        <v>January</v>
      </c>
      <c r="AL6335" s="12">
        <f>DATE(YEAR(tbl_LoanData[[#This Row],[Application Date]]),MONTH(tbl_LoanData[[#This Row],[Application Date]]),1)</f>
        <v>46023</v>
      </c>
      <c r="AM6335" s="14">
        <f ca="1">IF(AND(tbl_LoanData[[#This Row],[Application Date]]&gt;=EOMONTH(TODAY(),-1)+1,tbl_LoanData[[#This Row],[Application Date]]&lt;=TODAY()),tbl_LoanData[[#This Row],[Loan Amount]],0)</f>
        <v>0</v>
      </c>
      <c r="AN6335" s="14">
        <f>tbl_LoanData[[#This Row],[Amount Paid]]-(Q6335-X6335)</f>
        <v>60955.299999999988</v>
      </c>
      <c r="AO6335" s="14">
        <f>IF(tbl_LoanData[[#This Row],[Application Status]]="Approved",1,0)</f>
        <v>1</v>
      </c>
      <c r="AP6335" s="22" t="str">
        <f t="shared" ca="1" si="295"/>
        <v/>
      </c>
      <c r="AQ6335" s="22" t="str">
        <f t="shared" ca="1" si="296"/>
        <v/>
      </c>
    </row>
    <row r="6336" spans="1:43" ht="14.4" customHeight="1" x14ac:dyDescent="0.3">
      <c r="A6336" s="2" t="s">
        <v>3439</v>
      </c>
      <c r="B6336" s="2" t="s">
        <v>3440</v>
      </c>
      <c r="C6336" s="2" t="s">
        <v>188</v>
      </c>
      <c r="D6336" s="2" t="s">
        <v>81</v>
      </c>
      <c r="E6336" s="2" t="s">
        <v>385</v>
      </c>
      <c r="F6336" s="2">
        <v>52</v>
      </c>
      <c r="G6336" s="2" t="s">
        <v>69</v>
      </c>
      <c r="H6336" s="2" t="s">
        <v>136</v>
      </c>
      <c r="I6336" s="2" t="s">
        <v>49</v>
      </c>
      <c r="J6336" s="3">
        <v>46039</v>
      </c>
      <c r="K6336" s="3">
        <v>46053</v>
      </c>
      <c r="L6336" s="2" t="s">
        <v>36</v>
      </c>
      <c r="M6336" s="2" t="s">
        <v>71</v>
      </c>
      <c r="N6336" s="2" t="s">
        <v>162</v>
      </c>
      <c r="O6336" s="4">
        <v>2059000</v>
      </c>
      <c r="P6336" s="4">
        <v>547100</v>
      </c>
      <c r="Q6336" s="4">
        <v>1511900</v>
      </c>
      <c r="R6336" s="2">
        <v>12</v>
      </c>
      <c r="S6336" s="5">
        <v>9.26</v>
      </c>
      <c r="T6336" s="4">
        <v>137658.5</v>
      </c>
      <c r="U6336" s="2" t="s">
        <v>73</v>
      </c>
      <c r="V6336" s="2" t="s">
        <v>74</v>
      </c>
      <c r="W6336" s="4">
        <v>825951</v>
      </c>
      <c r="X6336" s="4">
        <v>825950.94</v>
      </c>
      <c r="Y6336" s="4">
        <v>1651901.94</v>
      </c>
      <c r="Z6336" s="2">
        <v>0</v>
      </c>
      <c r="AA6336" s="2" t="s">
        <v>56</v>
      </c>
      <c r="AB6336" s="2" t="s">
        <v>15728</v>
      </c>
      <c r="AC6336" s="2" t="s">
        <v>360</v>
      </c>
      <c r="AD6336" s="2" t="s">
        <v>76</v>
      </c>
      <c r="AE6336" s="5">
        <v>73.430000000000007</v>
      </c>
      <c r="AF6336" s="2">
        <v>0</v>
      </c>
      <c r="AG6336" s="2" t="s">
        <v>77</v>
      </c>
      <c r="AH6336" s="2">
        <v>14</v>
      </c>
      <c r="AI6336" s="6" t="str">
        <f t="shared" si="294"/>
        <v>45-54</v>
      </c>
      <c r="AJ6336" s="11">
        <f>YEAR(tbl_LoanData[[#This Row],[Application Date]])</f>
        <v>2026</v>
      </c>
      <c r="AK6336" s="11" t="str">
        <f>TEXT(tbl_LoanData[[#This Row],[Application Date]],"MMMM")</f>
        <v>January</v>
      </c>
      <c r="AL6336" s="12">
        <f>DATE(YEAR(tbl_LoanData[[#This Row],[Application Date]]),MONTH(tbl_LoanData[[#This Row],[Application Date]]),1)</f>
        <v>46023</v>
      </c>
      <c r="AM6336" s="14">
        <f ca="1">IF(AND(tbl_LoanData[[#This Row],[Application Date]]&gt;=EOMONTH(TODAY(),-1)+1,tbl_LoanData[[#This Row],[Application Date]]&lt;=TODAY()),tbl_LoanData[[#This Row],[Loan Amount]],0)</f>
        <v>0</v>
      </c>
      <c r="AN6336" s="14">
        <f>tbl_LoanData[[#This Row],[Amount Paid]]-(Q6336-X6336)</f>
        <v>140001.93999999994</v>
      </c>
      <c r="AO6336" s="14">
        <f>IF(tbl_LoanData[[#This Row],[Application Status]]="Approved",1,0)</f>
        <v>1</v>
      </c>
      <c r="AP6336" s="22" t="str">
        <f t="shared" ca="1" si="295"/>
        <v/>
      </c>
      <c r="AQ6336" s="22" t="str">
        <f t="shared" ca="1" si="296"/>
        <v/>
      </c>
    </row>
    <row r="6337" spans="1:43" ht="14.4" customHeight="1" x14ac:dyDescent="0.3">
      <c r="A6337" s="2" t="s">
        <v>3463</v>
      </c>
      <c r="B6337" s="2" t="s">
        <v>3464</v>
      </c>
      <c r="C6337" s="2" t="s">
        <v>80</v>
      </c>
      <c r="D6337" s="2" t="s">
        <v>134</v>
      </c>
      <c r="E6337" s="2" t="s">
        <v>134</v>
      </c>
      <c r="F6337" s="2">
        <v>53</v>
      </c>
      <c r="G6337" s="2" t="s">
        <v>83</v>
      </c>
      <c r="H6337" s="2" t="s">
        <v>136</v>
      </c>
      <c r="I6337" s="2" t="s">
        <v>49</v>
      </c>
      <c r="J6337" s="3">
        <v>46049</v>
      </c>
      <c r="K6337" s="3">
        <v>46065</v>
      </c>
      <c r="L6337" s="2" t="s">
        <v>40</v>
      </c>
      <c r="M6337" s="2" t="s">
        <v>111</v>
      </c>
      <c r="N6337" s="2" t="s">
        <v>369</v>
      </c>
      <c r="O6337" s="4">
        <v>1120000</v>
      </c>
      <c r="P6337" s="4">
        <v>131700</v>
      </c>
      <c r="Q6337" s="4">
        <v>988300</v>
      </c>
      <c r="R6337" s="2">
        <v>48</v>
      </c>
      <c r="S6337" s="5">
        <v>12.26</v>
      </c>
      <c r="T6337" s="4">
        <v>30686.720000000001</v>
      </c>
      <c r="U6337" s="2" t="s">
        <v>73</v>
      </c>
      <c r="V6337" s="2" t="s">
        <v>74</v>
      </c>
      <c r="W6337" s="4">
        <v>153433.60000000001</v>
      </c>
      <c r="X6337" s="4">
        <v>1319528.72</v>
      </c>
      <c r="Y6337" s="4">
        <v>1472962.32</v>
      </c>
      <c r="Z6337" s="2">
        <v>29</v>
      </c>
      <c r="AA6337" s="2" t="s">
        <v>57</v>
      </c>
      <c r="AB6337" s="2" t="s">
        <v>15728</v>
      </c>
      <c r="AC6337" s="2" t="s">
        <v>213</v>
      </c>
      <c r="AD6337" s="2" t="s">
        <v>76</v>
      </c>
      <c r="AE6337" s="5">
        <v>88.24</v>
      </c>
      <c r="AF6337" s="2">
        <v>1</v>
      </c>
      <c r="AG6337" s="2" t="s">
        <v>77</v>
      </c>
      <c r="AH6337" s="2">
        <v>16</v>
      </c>
      <c r="AI6337" s="6" t="str">
        <f t="shared" si="294"/>
        <v>45-54</v>
      </c>
      <c r="AJ6337" s="11">
        <f>YEAR(tbl_LoanData[[#This Row],[Application Date]])</f>
        <v>2026</v>
      </c>
      <c r="AK6337" s="11" t="str">
        <f>TEXT(tbl_LoanData[[#This Row],[Application Date]],"MMMM")</f>
        <v>January</v>
      </c>
      <c r="AL6337" s="12">
        <f>DATE(YEAR(tbl_LoanData[[#This Row],[Application Date]]),MONTH(tbl_LoanData[[#This Row],[Application Date]]),1)</f>
        <v>46023</v>
      </c>
      <c r="AM6337" s="14">
        <f ca="1">IF(AND(tbl_LoanData[[#This Row],[Application Date]]&gt;=EOMONTH(TODAY(),-1)+1,tbl_LoanData[[#This Row],[Application Date]]&lt;=TODAY()),tbl_LoanData[[#This Row],[Loan Amount]],0)</f>
        <v>0</v>
      </c>
      <c r="AN6337" s="14">
        <f>tbl_LoanData[[#This Row],[Amount Paid]]-(Q6337-X6337)</f>
        <v>484662.31999999995</v>
      </c>
      <c r="AO6337" s="14">
        <f>IF(tbl_LoanData[[#This Row],[Application Status]]="Approved",1,0)</f>
        <v>1</v>
      </c>
      <c r="AP6337" s="22" t="str">
        <f t="shared" ca="1" si="295"/>
        <v/>
      </c>
      <c r="AQ6337" s="22" t="str">
        <f t="shared" ca="1" si="296"/>
        <v/>
      </c>
    </row>
    <row r="6338" spans="1:43" ht="14.4" customHeight="1" x14ac:dyDescent="0.3">
      <c r="A6338" s="2" t="s">
        <v>3585</v>
      </c>
      <c r="B6338" s="2" t="s">
        <v>3586</v>
      </c>
      <c r="C6338" s="2" t="s">
        <v>141</v>
      </c>
      <c r="D6338" s="2" t="s">
        <v>254</v>
      </c>
      <c r="E6338" s="2" t="s">
        <v>385</v>
      </c>
      <c r="F6338" s="2">
        <v>27</v>
      </c>
      <c r="G6338" s="2" t="s">
        <v>83</v>
      </c>
      <c r="H6338" s="2" t="s">
        <v>307</v>
      </c>
      <c r="I6338" s="2" t="s">
        <v>43</v>
      </c>
      <c r="J6338" s="3">
        <v>46026</v>
      </c>
      <c r="K6338" s="3">
        <v>46030</v>
      </c>
      <c r="L6338" s="2" t="s">
        <v>39</v>
      </c>
      <c r="M6338" s="2" t="s">
        <v>127</v>
      </c>
      <c r="N6338" s="2" t="s">
        <v>152</v>
      </c>
      <c r="O6338" s="4">
        <v>1743000</v>
      </c>
      <c r="P6338" s="4">
        <v>424600</v>
      </c>
      <c r="Q6338" s="4">
        <v>1318400</v>
      </c>
      <c r="R6338" s="2">
        <v>36</v>
      </c>
      <c r="S6338" s="5">
        <v>6.52</v>
      </c>
      <c r="T6338" s="4">
        <v>43785.53</v>
      </c>
      <c r="U6338" s="2" t="s">
        <v>73</v>
      </c>
      <c r="V6338" s="2" t="s">
        <v>74</v>
      </c>
      <c r="W6338" s="4">
        <v>306498.71000000002</v>
      </c>
      <c r="X6338" s="4">
        <v>1269780.33</v>
      </c>
      <c r="Y6338" s="4">
        <v>1576279.04</v>
      </c>
      <c r="Z6338" s="2">
        <v>0</v>
      </c>
      <c r="AA6338" s="2" t="s">
        <v>56</v>
      </c>
      <c r="AB6338" s="2" t="s">
        <v>15735</v>
      </c>
      <c r="AC6338" s="2" t="s">
        <v>146</v>
      </c>
      <c r="AD6338" s="2" t="s">
        <v>76</v>
      </c>
      <c r="AE6338" s="5">
        <v>75.64</v>
      </c>
      <c r="AF6338" s="2">
        <v>0</v>
      </c>
      <c r="AG6338" s="2" t="s">
        <v>77</v>
      </c>
      <c r="AH6338" s="2">
        <v>4</v>
      </c>
      <c r="AI6338" s="6" t="str">
        <f t="shared" ref="AI6338:AI6401" si="297">IF(F6338&lt;25,"18-24",IF(F6338&lt;35,"25-34",IF(F6338&lt;45,"35-44",IF(F6338&lt;55,"45-54",IF(F6338&lt;65,"55-64","65+")))))</f>
        <v>25-34</v>
      </c>
      <c r="AJ6338" s="11">
        <f>YEAR(tbl_LoanData[[#This Row],[Application Date]])</f>
        <v>2026</v>
      </c>
      <c r="AK6338" s="11" t="str">
        <f>TEXT(tbl_LoanData[[#This Row],[Application Date]],"MMMM")</f>
        <v>January</v>
      </c>
      <c r="AL6338" s="12">
        <f>DATE(YEAR(tbl_LoanData[[#This Row],[Application Date]]),MONTH(tbl_LoanData[[#This Row],[Application Date]]),1)</f>
        <v>46023</v>
      </c>
      <c r="AM6338" s="14">
        <f ca="1">IF(AND(tbl_LoanData[[#This Row],[Application Date]]&gt;=EOMONTH(TODAY(),-1)+1,tbl_LoanData[[#This Row],[Application Date]]&lt;=TODAY()),tbl_LoanData[[#This Row],[Loan Amount]],0)</f>
        <v>0</v>
      </c>
      <c r="AN6338" s="14">
        <f>tbl_LoanData[[#This Row],[Amount Paid]]-(Q6338-X6338)</f>
        <v>257879.0400000001</v>
      </c>
      <c r="AO6338" s="14">
        <f>IF(tbl_LoanData[[#This Row],[Application Status]]="Approved",1,0)</f>
        <v>1</v>
      </c>
      <c r="AP6338" s="22" t="str">
        <f t="shared" ref="AP6338:AP6401" ca="1" si="298">IF(AND(J6338&gt;=DATE(YEAR(TODAY()),MONTH(TODAY()),1),J6338&lt;=TODAY()),"Current MTD",IF(AND(J6338&gt;=EOMONTH(TODAY(),-2)+1,J6338&lt;=EOMONTH(TODAY(),-1)),"Previous MTD",""))</f>
        <v/>
      </c>
      <c r="AQ6338" s="22" t="str">
        <f t="shared" ref="AQ6338:AQ6401" ca="1" si="299">IF(AND(J6338&gt;=DATE(YEAR(TODAY()),MONTH(TODAY()),1),J6338&lt;=TODAY()),TEXT(DATE(YEAR(TODAY()),MONTH(TODAY()),1),"mmm d")&amp;"–"&amp;DAY(TODAY()),IF(AND(J6338&gt;=EOMONTH(TODAY(),-2)+1,J6338&lt;=EOMONTH(TODAY(),-1)),""&amp;TEXT(EOMONTH(TODAY(),-2)+1,"mmm d")&amp;"–"&amp;DAY(TODAY()),""))</f>
        <v/>
      </c>
    </row>
    <row r="6339" spans="1:43" ht="14.4" customHeight="1" x14ac:dyDescent="0.3">
      <c r="A6339" s="2" t="s">
        <v>3587</v>
      </c>
      <c r="B6339" s="2" t="s">
        <v>3588</v>
      </c>
      <c r="C6339" s="2" t="s">
        <v>439</v>
      </c>
      <c r="D6339" s="2" t="s">
        <v>102</v>
      </c>
      <c r="E6339" s="2" t="s">
        <v>204</v>
      </c>
      <c r="F6339" s="2">
        <v>25</v>
      </c>
      <c r="G6339" s="2" t="s">
        <v>83</v>
      </c>
      <c r="H6339" s="2" t="s">
        <v>191</v>
      </c>
      <c r="I6339" s="2" t="s">
        <v>51</v>
      </c>
      <c r="J6339" s="3">
        <v>46049</v>
      </c>
      <c r="K6339" s="3">
        <v>46064</v>
      </c>
      <c r="L6339" s="2" t="s">
        <v>39</v>
      </c>
      <c r="M6339" s="2" t="s">
        <v>157</v>
      </c>
      <c r="N6339" s="2" t="s">
        <v>158</v>
      </c>
      <c r="O6339" s="4">
        <v>1205000</v>
      </c>
      <c r="P6339" s="4">
        <v>366800</v>
      </c>
      <c r="Q6339" s="4">
        <v>838200</v>
      </c>
      <c r="R6339" s="2">
        <v>60</v>
      </c>
      <c r="S6339" s="5">
        <v>5.21</v>
      </c>
      <c r="T6339" s="4">
        <v>17609.189999999999</v>
      </c>
      <c r="U6339" s="2" t="s">
        <v>73</v>
      </c>
      <c r="V6339" s="2" t="s">
        <v>74</v>
      </c>
      <c r="W6339" s="4">
        <v>105655.14</v>
      </c>
      <c r="X6339" s="4">
        <v>950895.96</v>
      </c>
      <c r="Y6339" s="4">
        <v>1056551.1000000001</v>
      </c>
      <c r="Z6339" s="2">
        <v>0</v>
      </c>
      <c r="AA6339" s="2" t="s">
        <v>56</v>
      </c>
      <c r="AB6339" s="2" t="s">
        <v>15727</v>
      </c>
      <c r="AC6339" s="2" t="s">
        <v>87</v>
      </c>
      <c r="AD6339" s="2" t="s">
        <v>76</v>
      </c>
      <c r="AE6339" s="5">
        <v>69.56</v>
      </c>
      <c r="AF6339" s="2">
        <v>0</v>
      </c>
      <c r="AG6339" s="2" t="s">
        <v>77</v>
      </c>
      <c r="AH6339" s="2">
        <v>15</v>
      </c>
      <c r="AI6339" s="6" t="str">
        <f t="shared" si="297"/>
        <v>25-34</v>
      </c>
      <c r="AJ6339" s="11">
        <f>YEAR(tbl_LoanData[[#This Row],[Application Date]])</f>
        <v>2026</v>
      </c>
      <c r="AK6339" s="11" t="str">
        <f>TEXT(tbl_LoanData[[#This Row],[Application Date]],"MMMM")</f>
        <v>January</v>
      </c>
      <c r="AL6339" s="12">
        <f>DATE(YEAR(tbl_LoanData[[#This Row],[Application Date]]),MONTH(tbl_LoanData[[#This Row],[Application Date]]),1)</f>
        <v>46023</v>
      </c>
      <c r="AM6339" s="14">
        <f ca="1">IF(AND(tbl_LoanData[[#This Row],[Application Date]]&gt;=EOMONTH(TODAY(),-1)+1,tbl_LoanData[[#This Row],[Application Date]]&lt;=TODAY()),tbl_LoanData[[#This Row],[Loan Amount]],0)</f>
        <v>0</v>
      </c>
      <c r="AN6339" s="14">
        <f>tbl_LoanData[[#This Row],[Amount Paid]]-(Q6339-X6339)</f>
        <v>218351.09999999998</v>
      </c>
      <c r="AO6339" s="14">
        <f>IF(tbl_LoanData[[#This Row],[Application Status]]="Approved",1,0)</f>
        <v>1</v>
      </c>
      <c r="AP6339" s="22" t="str">
        <f t="shared" ca="1" si="298"/>
        <v/>
      </c>
      <c r="AQ6339" s="22" t="str">
        <f t="shared" ca="1" si="299"/>
        <v/>
      </c>
    </row>
    <row r="6340" spans="1:43" ht="14.4" customHeight="1" x14ac:dyDescent="0.3">
      <c r="A6340" s="2" t="s">
        <v>3653</v>
      </c>
      <c r="B6340" s="2" t="s">
        <v>3654</v>
      </c>
      <c r="C6340" s="2" t="s">
        <v>376</v>
      </c>
      <c r="D6340" s="2" t="s">
        <v>204</v>
      </c>
      <c r="E6340" s="2" t="s">
        <v>91</v>
      </c>
      <c r="F6340" s="2">
        <v>35</v>
      </c>
      <c r="G6340" s="2" t="s">
        <v>69</v>
      </c>
      <c r="H6340" s="2" t="s">
        <v>211</v>
      </c>
      <c r="I6340" s="2" t="s">
        <v>50</v>
      </c>
      <c r="J6340" s="3">
        <v>46036</v>
      </c>
      <c r="K6340" s="3">
        <v>46055</v>
      </c>
      <c r="L6340" s="2" t="s">
        <v>37</v>
      </c>
      <c r="M6340" s="2" t="s">
        <v>260</v>
      </c>
      <c r="N6340" s="2" t="s">
        <v>457</v>
      </c>
      <c r="O6340" s="4">
        <v>122000</v>
      </c>
      <c r="P6340" s="4">
        <v>15700</v>
      </c>
      <c r="Q6340" s="4">
        <v>106300</v>
      </c>
      <c r="R6340" s="2">
        <v>36</v>
      </c>
      <c r="S6340" s="5">
        <v>7.91</v>
      </c>
      <c r="T6340" s="4">
        <v>3653.47</v>
      </c>
      <c r="U6340" s="2" t="s">
        <v>73</v>
      </c>
      <c r="V6340" s="2" t="s">
        <v>74</v>
      </c>
      <c r="W6340" s="4">
        <v>18267.349999999999</v>
      </c>
      <c r="X6340" s="4">
        <v>113257.64</v>
      </c>
      <c r="Y6340" s="4">
        <v>131524.99</v>
      </c>
      <c r="Z6340" s="2">
        <v>28</v>
      </c>
      <c r="AA6340" s="2" t="s">
        <v>57</v>
      </c>
      <c r="AB6340" s="2" t="s">
        <v>15736</v>
      </c>
      <c r="AC6340" s="2" t="s">
        <v>138</v>
      </c>
      <c r="AD6340" s="2" t="s">
        <v>76</v>
      </c>
      <c r="AE6340" s="5">
        <v>87.13</v>
      </c>
      <c r="AF6340" s="2">
        <v>1</v>
      </c>
      <c r="AG6340" s="2" t="s">
        <v>77</v>
      </c>
      <c r="AH6340" s="2">
        <v>19</v>
      </c>
      <c r="AI6340" s="6" t="str">
        <f t="shared" si="297"/>
        <v>35-44</v>
      </c>
      <c r="AJ6340" s="11">
        <f>YEAR(tbl_LoanData[[#This Row],[Application Date]])</f>
        <v>2026</v>
      </c>
      <c r="AK6340" s="11" t="str">
        <f>TEXT(tbl_LoanData[[#This Row],[Application Date]],"MMMM")</f>
        <v>January</v>
      </c>
      <c r="AL6340" s="12">
        <f>DATE(YEAR(tbl_LoanData[[#This Row],[Application Date]]),MONTH(tbl_LoanData[[#This Row],[Application Date]]),1)</f>
        <v>46023</v>
      </c>
      <c r="AM6340" s="14">
        <f ca="1">IF(AND(tbl_LoanData[[#This Row],[Application Date]]&gt;=EOMONTH(TODAY(),-1)+1,tbl_LoanData[[#This Row],[Application Date]]&lt;=TODAY()),tbl_LoanData[[#This Row],[Loan Amount]],0)</f>
        <v>0</v>
      </c>
      <c r="AN6340" s="14">
        <f>tbl_LoanData[[#This Row],[Amount Paid]]-(Q6340-X6340)</f>
        <v>25224.989999999998</v>
      </c>
      <c r="AO6340" s="14">
        <f>IF(tbl_LoanData[[#This Row],[Application Status]]="Approved",1,0)</f>
        <v>1</v>
      </c>
      <c r="AP6340" s="22" t="str">
        <f t="shared" ca="1" si="298"/>
        <v/>
      </c>
      <c r="AQ6340" s="22" t="str">
        <f t="shared" ca="1" si="299"/>
        <v/>
      </c>
    </row>
    <row r="6341" spans="1:43" ht="14.4" customHeight="1" x14ac:dyDescent="0.3">
      <c r="A6341" s="2" t="s">
        <v>3779</v>
      </c>
      <c r="B6341" s="2" t="s">
        <v>3780</v>
      </c>
      <c r="C6341" s="2" t="s">
        <v>840</v>
      </c>
      <c r="D6341" s="2" t="s">
        <v>209</v>
      </c>
      <c r="E6341" s="2" t="s">
        <v>268</v>
      </c>
      <c r="F6341" s="2">
        <v>43</v>
      </c>
      <c r="G6341" s="2" t="s">
        <v>83</v>
      </c>
      <c r="H6341" s="2" t="s">
        <v>93</v>
      </c>
      <c r="I6341" s="2" t="s">
        <v>50</v>
      </c>
      <c r="J6341" s="3">
        <v>46039</v>
      </c>
      <c r="K6341" s="3">
        <v>46042</v>
      </c>
      <c r="L6341" s="2" t="s">
        <v>36</v>
      </c>
      <c r="M6341" s="2" t="s">
        <v>104</v>
      </c>
      <c r="N6341" s="2" t="s">
        <v>592</v>
      </c>
      <c r="O6341" s="4">
        <v>1425000</v>
      </c>
      <c r="P6341" s="4">
        <v>433100</v>
      </c>
      <c r="Q6341" s="4">
        <v>991900</v>
      </c>
      <c r="R6341" s="2">
        <v>36</v>
      </c>
      <c r="S6341" s="5">
        <v>5.89</v>
      </c>
      <c r="T6341" s="4">
        <v>32421.35</v>
      </c>
      <c r="U6341" s="2" t="s">
        <v>73</v>
      </c>
      <c r="V6341" s="2" t="s">
        <v>74</v>
      </c>
      <c r="W6341" s="4">
        <v>226949.45</v>
      </c>
      <c r="X6341" s="4">
        <v>940219.28</v>
      </c>
      <c r="Y6341" s="4">
        <v>1167168.73</v>
      </c>
      <c r="Z6341" s="2">
        <v>0</v>
      </c>
      <c r="AA6341" s="2" t="s">
        <v>56</v>
      </c>
      <c r="AB6341" s="2" t="s">
        <v>15730</v>
      </c>
      <c r="AC6341" s="2" t="s">
        <v>360</v>
      </c>
      <c r="AD6341" s="2" t="s">
        <v>76</v>
      </c>
      <c r="AE6341" s="5">
        <v>69.61</v>
      </c>
      <c r="AF6341" s="2">
        <v>0</v>
      </c>
      <c r="AG6341" s="2" t="s">
        <v>77</v>
      </c>
      <c r="AH6341" s="2">
        <v>3</v>
      </c>
      <c r="AI6341" s="6" t="str">
        <f t="shared" si="297"/>
        <v>35-44</v>
      </c>
      <c r="AJ6341" s="11">
        <f>YEAR(tbl_LoanData[[#This Row],[Application Date]])</f>
        <v>2026</v>
      </c>
      <c r="AK6341" s="11" t="str">
        <f>TEXT(tbl_LoanData[[#This Row],[Application Date]],"MMMM")</f>
        <v>January</v>
      </c>
      <c r="AL6341" s="12">
        <f>DATE(YEAR(tbl_LoanData[[#This Row],[Application Date]]),MONTH(tbl_LoanData[[#This Row],[Application Date]]),1)</f>
        <v>46023</v>
      </c>
      <c r="AM6341" s="14">
        <f ca="1">IF(AND(tbl_LoanData[[#This Row],[Application Date]]&gt;=EOMONTH(TODAY(),-1)+1,tbl_LoanData[[#This Row],[Application Date]]&lt;=TODAY()),tbl_LoanData[[#This Row],[Loan Amount]],0)</f>
        <v>0</v>
      </c>
      <c r="AN6341" s="14">
        <f>tbl_LoanData[[#This Row],[Amount Paid]]-(Q6341-X6341)</f>
        <v>175268.73000000004</v>
      </c>
      <c r="AO6341" s="14">
        <f>IF(tbl_LoanData[[#This Row],[Application Status]]="Approved",1,0)</f>
        <v>1</v>
      </c>
      <c r="AP6341" s="22" t="str">
        <f t="shared" ca="1" si="298"/>
        <v/>
      </c>
      <c r="AQ6341" s="22" t="str">
        <f t="shared" ca="1" si="299"/>
        <v/>
      </c>
    </row>
    <row r="6342" spans="1:43" ht="14.4" customHeight="1" x14ac:dyDescent="0.3">
      <c r="A6342" s="2" t="s">
        <v>3811</v>
      </c>
      <c r="B6342" s="2" t="s">
        <v>3812</v>
      </c>
      <c r="C6342" s="2" t="s">
        <v>546</v>
      </c>
      <c r="D6342" s="2" t="s">
        <v>182</v>
      </c>
      <c r="E6342" s="2" t="s">
        <v>68</v>
      </c>
      <c r="F6342" s="2">
        <v>49</v>
      </c>
      <c r="G6342" s="2" t="s">
        <v>83</v>
      </c>
      <c r="H6342" s="2" t="s">
        <v>372</v>
      </c>
      <c r="I6342" s="2" t="s">
        <v>43</v>
      </c>
      <c r="J6342" s="3">
        <v>46034</v>
      </c>
      <c r="K6342" s="3">
        <v>46054</v>
      </c>
      <c r="L6342" s="2" t="s">
        <v>38</v>
      </c>
      <c r="M6342" s="2" t="s">
        <v>144</v>
      </c>
      <c r="N6342" s="2" t="s">
        <v>382</v>
      </c>
      <c r="O6342" s="4">
        <v>1811000</v>
      </c>
      <c r="P6342" s="4">
        <v>265600</v>
      </c>
      <c r="Q6342" s="4">
        <v>1545400</v>
      </c>
      <c r="R6342" s="2">
        <v>48</v>
      </c>
      <c r="S6342" s="5">
        <v>9.44</v>
      </c>
      <c r="T6342" s="4">
        <v>44352.98</v>
      </c>
      <c r="U6342" s="2" t="s">
        <v>73</v>
      </c>
      <c r="V6342" s="2" t="s">
        <v>74</v>
      </c>
      <c r="W6342" s="4">
        <v>266117.88</v>
      </c>
      <c r="X6342" s="4">
        <v>1862825.16</v>
      </c>
      <c r="Y6342" s="4">
        <v>2128943.04</v>
      </c>
      <c r="Z6342" s="2">
        <v>0</v>
      </c>
      <c r="AA6342" s="2" t="s">
        <v>56</v>
      </c>
      <c r="AB6342" s="2" t="s">
        <v>15734</v>
      </c>
      <c r="AC6342" s="2" t="s">
        <v>106</v>
      </c>
      <c r="AD6342" s="2" t="s">
        <v>76</v>
      </c>
      <c r="AE6342" s="5">
        <v>85.33</v>
      </c>
      <c r="AF6342" s="2">
        <v>0</v>
      </c>
      <c r="AG6342" s="2" t="s">
        <v>77</v>
      </c>
      <c r="AH6342" s="2">
        <v>20</v>
      </c>
      <c r="AI6342" s="6" t="str">
        <f t="shared" si="297"/>
        <v>45-54</v>
      </c>
      <c r="AJ6342" s="11">
        <f>YEAR(tbl_LoanData[[#This Row],[Application Date]])</f>
        <v>2026</v>
      </c>
      <c r="AK6342" s="11" t="str">
        <f>TEXT(tbl_LoanData[[#This Row],[Application Date]],"MMMM")</f>
        <v>January</v>
      </c>
      <c r="AL6342" s="12">
        <f>DATE(YEAR(tbl_LoanData[[#This Row],[Application Date]]),MONTH(tbl_LoanData[[#This Row],[Application Date]]),1)</f>
        <v>46023</v>
      </c>
      <c r="AM6342" s="14">
        <f ca="1">IF(AND(tbl_LoanData[[#This Row],[Application Date]]&gt;=EOMONTH(TODAY(),-1)+1,tbl_LoanData[[#This Row],[Application Date]]&lt;=TODAY()),tbl_LoanData[[#This Row],[Loan Amount]],0)</f>
        <v>0</v>
      </c>
      <c r="AN6342" s="14">
        <f>tbl_LoanData[[#This Row],[Amount Paid]]-(Q6342-X6342)</f>
        <v>583543.03999999992</v>
      </c>
      <c r="AO6342" s="14">
        <f>IF(tbl_LoanData[[#This Row],[Application Status]]="Approved",1,0)</f>
        <v>1</v>
      </c>
      <c r="AP6342" s="22" t="str">
        <f t="shared" ca="1" si="298"/>
        <v/>
      </c>
      <c r="AQ6342" s="22" t="str">
        <f t="shared" ca="1" si="299"/>
        <v/>
      </c>
    </row>
    <row r="6343" spans="1:43" ht="14.4" customHeight="1" x14ac:dyDescent="0.3">
      <c r="A6343" s="2" t="s">
        <v>3817</v>
      </c>
      <c r="B6343" s="2" t="s">
        <v>3818</v>
      </c>
      <c r="C6343" s="2" t="s">
        <v>423</v>
      </c>
      <c r="D6343" s="2" t="s">
        <v>204</v>
      </c>
      <c r="E6343" s="2" t="s">
        <v>135</v>
      </c>
      <c r="F6343" s="2">
        <v>50</v>
      </c>
      <c r="G6343" s="2" t="s">
        <v>69</v>
      </c>
      <c r="H6343" s="2" t="s">
        <v>143</v>
      </c>
      <c r="I6343" s="2" t="s">
        <v>46</v>
      </c>
      <c r="J6343" s="3">
        <v>46047</v>
      </c>
      <c r="K6343" s="3">
        <v>46055</v>
      </c>
      <c r="L6343" s="2" t="s">
        <v>37</v>
      </c>
      <c r="M6343" s="2" t="s">
        <v>199</v>
      </c>
      <c r="N6343" s="2" t="s">
        <v>200</v>
      </c>
      <c r="O6343" s="4">
        <v>166000</v>
      </c>
      <c r="P6343" s="4">
        <v>29300</v>
      </c>
      <c r="Q6343" s="4">
        <v>136700</v>
      </c>
      <c r="R6343" s="2">
        <v>24</v>
      </c>
      <c r="S6343" s="5">
        <v>13.86</v>
      </c>
      <c r="T6343" s="4">
        <v>7274.72</v>
      </c>
      <c r="U6343" s="2" t="s">
        <v>73</v>
      </c>
      <c r="V6343" s="2" t="s">
        <v>74</v>
      </c>
      <c r="W6343" s="4">
        <v>43648.32</v>
      </c>
      <c r="X6343" s="4">
        <v>130944.92</v>
      </c>
      <c r="Y6343" s="4">
        <v>174593.24</v>
      </c>
      <c r="Z6343" s="2">
        <v>0</v>
      </c>
      <c r="AA6343" s="2" t="s">
        <v>56</v>
      </c>
      <c r="AB6343" s="2" t="s">
        <v>15734</v>
      </c>
      <c r="AC6343" s="2" t="s">
        <v>121</v>
      </c>
      <c r="AD6343" s="2" t="s">
        <v>76</v>
      </c>
      <c r="AE6343" s="5">
        <v>82.35</v>
      </c>
      <c r="AF6343" s="2">
        <v>0</v>
      </c>
      <c r="AG6343" s="2" t="s">
        <v>77</v>
      </c>
      <c r="AH6343" s="2">
        <v>8</v>
      </c>
      <c r="AI6343" s="6" t="str">
        <f t="shared" si="297"/>
        <v>45-54</v>
      </c>
      <c r="AJ6343" s="11">
        <f>YEAR(tbl_LoanData[[#This Row],[Application Date]])</f>
        <v>2026</v>
      </c>
      <c r="AK6343" s="11" t="str">
        <f>TEXT(tbl_LoanData[[#This Row],[Application Date]],"MMMM")</f>
        <v>January</v>
      </c>
      <c r="AL6343" s="12">
        <f>DATE(YEAR(tbl_LoanData[[#This Row],[Application Date]]),MONTH(tbl_LoanData[[#This Row],[Application Date]]),1)</f>
        <v>46023</v>
      </c>
      <c r="AM6343" s="14">
        <f ca="1">IF(AND(tbl_LoanData[[#This Row],[Application Date]]&gt;=EOMONTH(TODAY(),-1)+1,tbl_LoanData[[#This Row],[Application Date]]&lt;=TODAY()),tbl_LoanData[[#This Row],[Loan Amount]],0)</f>
        <v>0</v>
      </c>
      <c r="AN6343" s="14">
        <f>tbl_LoanData[[#This Row],[Amount Paid]]-(Q6343-X6343)</f>
        <v>37893.24</v>
      </c>
      <c r="AO6343" s="14">
        <f>IF(tbl_LoanData[[#This Row],[Application Status]]="Approved",1,0)</f>
        <v>1</v>
      </c>
      <c r="AP6343" s="22" t="str">
        <f t="shared" ca="1" si="298"/>
        <v/>
      </c>
      <c r="AQ6343" s="22" t="str">
        <f t="shared" ca="1" si="299"/>
        <v/>
      </c>
    </row>
    <row r="6344" spans="1:43" x14ac:dyDescent="0.3">
      <c r="A6344" s="2" t="s">
        <v>3823</v>
      </c>
      <c r="B6344" s="2" t="s">
        <v>3824</v>
      </c>
      <c r="C6344" s="2" t="s">
        <v>644</v>
      </c>
      <c r="D6344" s="2" t="s">
        <v>82</v>
      </c>
      <c r="E6344" s="2" t="s">
        <v>323</v>
      </c>
      <c r="F6344" s="2">
        <v>25</v>
      </c>
      <c r="G6344" s="2" t="s">
        <v>83</v>
      </c>
      <c r="H6344" s="2" t="s">
        <v>217</v>
      </c>
      <c r="I6344" s="2" t="s">
        <v>46</v>
      </c>
      <c r="J6344" s="3">
        <v>46030</v>
      </c>
      <c r="K6344" s="3">
        <v>46046</v>
      </c>
      <c r="L6344" s="2" t="s">
        <v>40</v>
      </c>
      <c r="M6344" s="2" t="s">
        <v>71</v>
      </c>
      <c r="N6344" s="2" t="s">
        <v>137</v>
      </c>
      <c r="O6344" s="4">
        <v>824000</v>
      </c>
      <c r="P6344" s="4">
        <v>305400</v>
      </c>
      <c r="Q6344" s="4">
        <v>518600</v>
      </c>
      <c r="R6344" s="2">
        <v>60</v>
      </c>
      <c r="S6344" s="5">
        <v>8.0299999999999994</v>
      </c>
      <c r="T6344" s="4">
        <v>12113.63</v>
      </c>
      <c r="U6344" s="2" t="s">
        <v>73</v>
      </c>
      <c r="V6344" s="2" t="s">
        <v>74</v>
      </c>
      <c r="W6344" s="4">
        <v>72681.78</v>
      </c>
      <c r="X6344" s="4">
        <v>654136.12</v>
      </c>
      <c r="Y6344" s="4">
        <v>726817.9</v>
      </c>
      <c r="Z6344" s="2">
        <v>0</v>
      </c>
      <c r="AA6344" s="2" t="s">
        <v>56</v>
      </c>
      <c r="AB6344" s="2" t="s">
        <v>15730</v>
      </c>
      <c r="AC6344" s="2" t="s">
        <v>87</v>
      </c>
      <c r="AD6344" s="2" t="s">
        <v>76</v>
      </c>
      <c r="AE6344" s="5">
        <v>62.94</v>
      </c>
      <c r="AF6344" s="2">
        <v>0</v>
      </c>
      <c r="AG6344" s="2" t="s">
        <v>77</v>
      </c>
      <c r="AH6344" s="2">
        <v>16</v>
      </c>
      <c r="AI6344" s="6" t="str">
        <f t="shared" si="297"/>
        <v>25-34</v>
      </c>
      <c r="AJ6344" s="11">
        <f>YEAR(tbl_LoanData[[#This Row],[Application Date]])</f>
        <v>2026</v>
      </c>
      <c r="AK6344" s="11" t="str">
        <f>TEXT(tbl_LoanData[[#This Row],[Application Date]],"MMMM")</f>
        <v>January</v>
      </c>
      <c r="AL6344" s="12">
        <f>DATE(YEAR(tbl_LoanData[[#This Row],[Application Date]]),MONTH(tbl_LoanData[[#This Row],[Application Date]]),1)</f>
        <v>46023</v>
      </c>
      <c r="AM6344" s="14">
        <f ca="1">IF(AND(tbl_LoanData[[#This Row],[Application Date]]&gt;=EOMONTH(TODAY(),-1)+1,tbl_LoanData[[#This Row],[Application Date]]&lt;=TODAY()),tbl_LoanData[[#This Row],[Loan Amount]],0)</f>
        <v>0</v>
      </c>
      <c r="AN6344" s="14">
        <f>tbl_LoanData[[#This Row],[Amount Paid]]-(Q6344-X6344)</f>
        <v>208217.9</v>
      </c>
      <c r="AO6344" s="14">
        <f>IF(tbl_LoanData[[#This Row],[Application Status]]="Approved",1,0)</f>
        <v>1</v>
      </c>
      <c r="AP6344" s="22" t="str">
        <f t="shared" ca="1" si="298"/>
        <v/>
      </c>
      <c r="AQ6344" s="22" t="str">
        <f t="shared" ca="1" si="299"/>
        <v/>
      </c>
    </row>
    <row r="6345" spans="1:43" ht="14.4" customHeight="1" x14ac:dyDescent="0.3">
      <c r="A6345" s="2" t="s">
        <v>3883</v>
      </c>
      <c r="B6345" s="2" t="s">
        <v>3884</v>
      </c>
      <c r="C6345" s="2" t="s">
        <v>546</v>
      </c>
      <c r="D6345" s="2" t="s">
        <v>176</v>
      </c>
      <c r="E6345" s="2" t="s">
        <v>183</v>
      </c>
      <c r="F6345" s="2">
        <v>37</v>
      </c>
      <c r="G6345" s="2" t="s">
        <v>83</v>
      </c>
      <c r="H6345" s="2" t="s">
        <v>217</v>
      </c>
      <c r="I6345" s="2" t="s">
        <v>46</v>
      </c>
      <c r="J6345" s="3">
        <v>46049</v>
      </c>
      <c r="K6345" s="3">
        <v>46064</v>
      </c>
      <c r="L6345" s="2" t="s">
        <v>40</v>
      </c>
      <c r="M6345" s="2" t="s">
        <v>157</v>
      </c>
      <c r="N6345" s="2" t="s">
        <v>328</v>
      </c>
      <c r="O6345" s="4">
        <v>813000</v>
      </c>
      <c r="P6345" s="4">
        <v>301100</v>
      </c>
      <c r="Q6345" s="4">
        <v>511900</v>
      </c>
      <c r="R6345" s="2">
        <v>36</v>
      </c>
      <c r="S6345" s="5">
        <v>9.65</v>
      </c>
      <c r="T6345" s="4">
        <v>18335.97</v>
      </c>
      <c r="U6345" s="2" t="s">
        <v>73</v>
      </c>
      <c r="V6345" s="2" t="s">
        <v>74</v>
      </c>
      <c r="W6345" s="4">
        <v>110015.82</v>
      </c>
      <c r="X6345" s="4">
        <v>550079.23</v>
      </c>
      <c r="Y6345" s="4">
        <v>660095.05000000005</v>
      </c>
      <c r="Z6345" s="2">
        <v>0</v>
      </c>
      <c r="AA6345" s="2" t="s">
        <v>56</v>
      </c>
      <c r="AB6345" s="2" t="s">
        <v>15728</v>
      </c>
      <c r="AC6345" s="2" t="s">
        <v>106</v>
      </c>
      <c r="AD6345" s="2" t="s">
        <v>76</v>
      </c>
      <c r="AE6345" s="5">
        <v>62.96</v>
      </c>
      <c r="AF6345" s="2">
        <v>0</v>
      </c>
      <c r="AG6345" s="2" t="s">
        <v>77</v>
      </c>
      <c r="AH6345" s="2">
        <v>15</v>
      </c>
      <c r="AI6345" s="6" t="str">
        <f t="shared" si="297"/>
        <v>35-44</v>
      </c>
      <c r="AJ6345" s="11">
        <f>YEAR(tbl_LoanData[[#This Row],[Application Date]])</f>
        <v>2026</v>
      </c>
      <c r="AK6345" s="11" t="str">
        <f>TEXT(tbl_LoanData[[#This Row],[Application Date]],"MMMM")</f>
        <v>January</v>
      </c>
      <c r="AL6345" s="12">
        <f>DATE(YEAR(tbl_LoanData[[#This Row],[Application Date]]),MONTH(tbl_LoanData[[#This Row],[Application Date]]),1)</f>
        <v>46023</v>
      </c>
      <c r="AM6345" s="14">
        <f ca="1">IF(AND(tbl_LoanData[[#This Row],[Application Date]]&gt;=EOMONTH(TODAY(),-1)+1,tbl_LoanData[[#This Row],[Application Date]]&lt;=TODAY()),tbl_LoanData[[#This Row],[Loan Amount]],0)</f>
        <v>0</v>
      </c>
      <c r="AN6345" s="14">
        <f>tbl_LoanData[[#This Row],[Amount Paid]]-(Q6345-X6345)</f>
        <v>148195.04999999999</v>
      </c>
      <c r="AO6345" s="14">
        <f>IF(tbl_LoanData[[#This Row],[Application Status]]="Approved",1,0)</f>
        <v>1</v>
      </c>
      <c r="AP6345" s="22" t="str">
        <f t="shared" ca="1" si="298"/>
        <v/>
      </c>
      <c r="AQ6345" s="22" t="str">
        <f t="shared" ca="1" si="299"/>
        <v/>
      </c>
    </row>
    <row r="6346" spans="1:43" x14ac:dyDescent="0.3">
      <c r="A6346" s="2" t="s">
        <v>3947</v>
      </c>
      <c r="B6346" s="2" t="s">
        <v>3948</v>
      </c>
      <c r="C6346" s="2" t="s">
        <v>317</v>
      </c>
      <c r="D6346" s="2" t="s">
        <v>209</v>
      </c>
      <c r="E6346" s="2" t="s">
        <v>135</v>
      </c>
      <c r="F6346" s="2">
        <v>43</v>
      </c>
      <c r="G6346" s="2" t="s">
        <v>83</v>
      </c>
      <c r="H6346" s="2" t="s">
        <v>398</v>
      </c>
      <c r="I6346" s="2" t="s">
        <v>46</v>
      </c>
      <c r="J6346" s="3">
        <v>46036</v>
      </c>
      <c r="K6346" s="3">
        <v>46053</v>
      </c>
      <c r="L6346" s="2" t="s">
        <v>40</v>
      </c>
      <c r="M6346" s="2" t="s">
        <v>71</v>
      </c>
      <c r="N6346" s="2" t="s">
        <v>137</v>
      </c>
      <c r="O6346" s="4">
        <v>1184000</v>
      </c>
      <c r="P6346" s="4">
        <v>124500</v>
      </c>
      <c r="Q6346" s="4">
        <v>1059500</v>
      </c>
      <c r="R6346" s="2">
        <v>60</v>
      </c>
      <c r="S6346" s="5">
        <v>5.28</v>
      </c>
      <c r="T6346" s="4">
        <v>22320.13</v>
      </c>
      <c r="U6346" s="2" t="s">
        <v>73</v>
      </c>
      <c r="V6346" s="2" t="s">
        <v>74</v>
      </c>
      <c r="W6346" s="4">
        <v>111600.65</v>
      </c>
      <c r="X6346" s="4">
        <v>1227607.3500000001</v>
      </c>
      <c r="Y6346" s="4">
        <v>1339208</v>
      </c>
      <c r="Z6346" s="2">
        <v>32</v>
      </c>
      <c r="AA6346" s="2" t="s">
        <v>58</v>
      </c>
      <c r="AB6346" s="2" t="s">
        <v>15734</v>
      </c>
      <c r="AC6346" s="2" t="s">
        <v>121</v>
      </c>
      <c r="AD6346" s="2" t="s">
        <v>76</v>
      </c>
      <c r="AE6346" s="5">
        <v>89.48</v>
      </c>
      <c r="AF6346" s="2">
        <v>1</v>
      </c>
      <c r="AG6346" s="2" t="s">
        <v>15718</v>
      </c>
      <c r="AH6346" s="2">
        <v>17</v>
      </c>
      <c r="AI6346" s="6" t="str">
        <f t="shared" si="297"/>
        <v>35-44</v>
      </c>
      <c r="AJ6346" s="11">
        <f>YEAR(tbl_LoanData[[#This Row],[Application Date]])</f>
        <v>2026</v>
      </c>
      <c r="AK6346" s="11" t="str">
        <f>TEXT(tbl_LoanData[[#This Row],[Application Date]],"MMMM")</f>
        <v>January</v>
      </c>
      <c r="AL6346" s="12">
        <f>DATE(YEAR(tbl_LoanData[[#This Row],[Application Date]]),MONTH(tbl_LoanData[[#This Row],[Application Date]]),1)</f>
        <v>46023</v>
      </c>
      <c r="AM6346" s="14">
        <f ca="1">IF(AND(tbl_LoanData[[#This Row],[Application Date]]&gt;=EOMONTH(TODAY(),-1)+1,tbl_LoanData[[#This Row],[Application Date]]&lt;=TODAY()),tbl_LoanData[[#This Row],[Loan Amount]],0)</f>
        <v>0</v>
      </c>
      <c r="AN6346" s="14">
        <f>tbl_LoanData[[#This Row],[Amount Paid]]-(Q6346-X6346)</f>
        <v>279708.00000000012</v>
      </c>
      <c r="AO6346" s="14">
        <f>IF(tbl_LoanData[[#This Row],[Application Status]]="Approved",1,0)</f>
        <v>1</v>
      </c>
      <c r="AP6346" s="22" t="str">
        <f t="shared" ca="1" si="298"/>
        <v/>
      </c>
      <c r="AQ6346" s="22" t="str">
        <f t="shared" ca="1" si="299"/>
        <v/>
      </c>
    </row>
    <row r="6347" spans="1:43" ht="14.4" customHeight="1" x14ac:dyDescent="0.3">
      <c r="A6347" s="2" t="s">
        <v>4013</v>
      </c>
      <c r="B6347" s="2" t="s">
        <v>4014</v>
      </c>
      <c r="C6347" s="2" t="s">
        <v>599</v>
      </c>
      <c r="D6347" s="2" t="s">
        <v>101</v>
      </c>
      <c r="E6347" s="2" t="s">
        <v>142</v>
      </c>
      <c r="F6347" s="2">
        <v>64</v>
      </c>
      <c r="G6347" s="2" t="s">
        <v>83</v>
      </c>
      <c r="H6347" s="2" t="s">
        <v>318</v>
      </c>
      <c r="I6347" s="2" t="s">
        <v>42</v>
      </c>
      <c r="J6347" s="3">
        <v>46034</v>
      </c>
      <c r="K6347" s="3">
        <v>46038</v>
      </c>
      <c r="L6347" s="2" t="s">
        <v>39</v>
      </c>
      <c r="M6347" s="2" t="s">
        <v>85</v>
      </c>
      <c r="N6347" s="2" t="s">
        <v>178</v>
      </c>
      <c r="O6347" s="4">
        <v>2412000</v>
      </c>
      <c r="P6347" s="4">
        <v>724400</v>
      </c>
      <c r="Q6347" s="4">
        <v>1687600</v>
      </c>
      <c r="R6347" s="2">
        <v>36</v>
      </c>
      <c r="S6347" s="5">
        <v>12.91</v>
      </c>
      <c r="T6347" s="4">
        <v>65033.54</v>
      </c>
      <c r="U6347" s="2" t="s">
        <v>73</v>
      </c>
      <c r="V6347" s="2" t="s">
        <v>74</v>
      </c>
      <c r="W6347" s="4">
        <v>455234.78</v>
      </c>
      <c r="X6347" s="4">
        <v>1885972.7</v>
      </c>
      <c r="Y6347" s="4">
        <v>2341207.48</v>
      </c>
      <c r="Z6347" s="2">
        <v>0</v>
      </c>
      <c r="AA6347" s="2" t="s">
        <v>56</v>
      </c>
      <c r="AB6347" s="2" t="s">
        <v>15731</v>
      </c>
      <c r="AC6347" s="2" t="s">
        <v>121</v>
      </c>
      <c r="AD6347" s="2" t="s">
        <v>76</v>
      </c>
      <c r="AE6347" s="5">
        <v>69.97</v>
      </c>
      <c r="AF6347" s="2">
        <v>0</v>
      </c>
      <c r="AG6347" s="2" t="s">
        <v>77</v>
      </c>
      <c r="AH6347" s="2">
        <v>4</v>
      </c>
      <c r="AI6347" s="6" t="str">
        <f t="shared" si="297"/>
        <v>55-64</v>
      </c>
      <c r="AJ6347" s="11">
        <f>YEAR(tbl_LoanData[[#This Row],[Application Date]])</f>
        <v>2026</v>
      </c>
      <c r="AK6347" s="11" t="str">
        <f>TEXT(tbl_LoanData[[#This Row],[Application Date]],"MMMM")</f>
        <v>January</v>
      </c>
      <c r="AL6347" s="12">
        <f>DATE(YEAR(tbl_LoanData[[#This Row],[Application Date]]),MONTH(tbl_LoanData[[#This Row],[Application Date]]),1)</f>
        <v>46023</v>
      </c>
      <c r="AM6347" s="14">
        <f ca="1">IF(AND(tbl_LoanData[[#This Row],[Application Date]]&gt;=EOMONTH(TODAY(),-1)+1,tbl_LoanData[[#This Row],[Application Date]]&lt;=TODAY()),tbl_LoanData[[#This Row],[Loan Amount]],0)</f>
        <v>0</v>
      </c>
      <c r="AN6347" s="14">
        <f>tbl_LoanData[[#This Row],[Amount Paid]]-(Q6347-X6347)</f>
        <v>653607.48</v>
      </c>
      <c r="AO6347" s="14">
        <f>IF(tbl_LoanData[[#This Row],[Application Status]]="Approved",1,0)</f>
        <v>1</v>
      </c>
      <c r="AP6347" s="22" t="str">
        <f t="shared" ca="1" si="298"/>
        <v/>
      </c>
      <c r="AQ6347" s="22" t="str">
        <f t="shared" ca="1" si="299"/>
        <v/>
      </c>
    </row>
    <row r="6348" spans="1:43" ht="14.4" customHeight="1" x14ac:dyDescent="0.3">
      <c r="A6348" s="2" t="s">
        <v>4067</v>
      </c>
      <c r="B6348" s="2" t="s">
        <v>4068</v>
      </c>
      <c r="C6348" s="2" t="s">
        <v>249</v>
      </c>
      <c r="D6348" s="2" t="s">
        <v>268</v>
      </c>
      <c r="E6348" s="2" t="s">
        <v>118</v>
      </c>
      <c r="F6348" s="2">
        <v>39</v>
      </c>
      <c r="G6348" s="2" t="s">
        <v>69</v>
      </c>
      <c r="H6348" s="2" t="s">
        <v>244</v>
      </c>
      <c r="I6348" s="2" t="s">
        <v>48</v>
      </c>
      <c r="J6348" s="3">
        <v>46051</v>
      </c>
      <c r="K6348" s="3">
        <v>46064</v>
      </c>
      <c r="L6348" s="2" t="s">
        <v>36</v>
      </c>
      <c r="M6348" s="2" t="s">
        <v>71</v>
      </c>
      <c r="N6348" s="2" t="s">
        <v>162</v>
      </c>
      <c r="O6348" s="4">
        <v>994000</v>
      </c>
      <c r="P6348" s="4">
        <v>327500</v>
      </c>
      <c r="Q6348" s="4">
        <v>666500</v>
      </c>
      <c r="R6348" s="2">
        <v>36</v>
      </c>
      <c r="S6348" s="5">
        <v>8.8699999999999992</v>
      </c>
      <c r="T6348" s="4">
        <v>23440.43</v>
      </c>
      <c r="U6348" s="2" t="s">
        <v>73</v>
      </c>
      <c r="V6348" s="2" t="s">
        <v>74</v>
      </c>
      <c r="W6348" s="4">
        <v>140642.57999999999</v>
      </c>
      <c r="X6348" s="4">
        <v>703213.07</v>
      </c>
      <c r="Y6348" s="4">
        <v>843855.65</v>
      </c>
      <c r="Z6348" s="2">
        <v>0</v>
      </c>
      <c r="AA6348" s="2" t="s">
        <v>56</v>
      </c>
      <c r="AB6348" s="2" t="s">
        <v>15733</v>
      </c>
      <c r="AC6348" s="2" t="s">
        <v>360</v>
      </c>
      <c r="AD6348" s="2" t="s">
        <v>76</v>
      </c>
      <c r="AE6348" s="5">
        <v>67.05</v>
      </c>
      <c r="AF6348" s="2">
        <v>0</v>
      </c>
      <c r="AG6348" s="2" t="s">
        <v>77</v>
      </c>
      <c r="AH6348" s="2">
        <v>13</v>
      </c>
      <c r="AI6348" s="6" t="str">
        <f t="shared" si="297"/>
        <v>35-44</v>
      </c>
      <c r="AJ6348" s="11">
        <f>YEAR(tbl_LoanData[[#This Row],[Application Date]])</f>
        <v>2026</v>
      </c>
      <c r="AK6348" s="11" t="str">
        <f>TEXT(tbl_LoanData[[#This Row],[Application Date]],"MMMM")</f>
        <v>January</v>
      </c>
      <c r="AL6348" s="12">
        <f>DATE(YEAR(tbl_LoanData[[#This Row],[Application Date]]),MONTH(tbl_LoanData[[#This Row],[Application Date]]),1)</f>
        <v>46023</v>
      </c>
      <c r="AM6348" s="14">
        <f ca="1">IF(AND(tbl_LoanData[[#This Row],[Application Date]]&gt;=EOMONTH(TODAY(),-1)+1,tbl_LoanData[[#This Row],[Application Date]]&lt;=TODAY()),tbl_LoanData[[#This Row],[Loan Amount]],0)</f>
        <v>0</v>
      </c>
      <c r="AN6348" s="14">
        <f>tbl_LoanData[[#This Row],[Amount Paid]]-(Q6348-X6348)</f>
        <v>177355.64999999994</v>
      </c>
      <c r="AO6348" s="14">
        <f>IF(tbl_LoanData[[#This Row],[Application Status]]="Approved",1,0)</f>
        <v>1</v>
      </c>
      <c r="AP6348" s="22" t="str">
        <f t="shared" ca="1" si="298"/>
        <v/>
      </c>
      <c r="AQ6348" s="22" t="str">
        <f t="shared" ca="1" si="299"/>
        <v/>
      </c>
    </row>
    <row r="6349" spans="1:43" ht="14.4" customHeight="1" x14ac:dyDescent="0.3">
      <c r="A6349" s="2" t="s">
        <v>4103</v>
      </c>
      <c r="B6349" s="2" t="s">
        <v>4104</v>
      </c>
      <c r="C6349" s="2" t="s">
        <v>644</v>
      </c>
      <c r="D6349" s="2" t="s">
        <v>182</v>
      </c>
      <c r="E6349" s="2" t="s">
        <v>284</v>
      </c>
      <c r="F6349" s="2">
        <v>43</v>
      </c>
      <c r="G6349" s="2" t="s">
        <v>83</v>
      </c>
      <c r="H6349" s="2" t="s">
        <v>143</v>
      </c>
      <c r="I6349" s="2" t="s">
        <v>46</v>
      </c>
      <c r="J6349" s="3">
        <v>46038</v>
      </c>
      <c r="K6349" s="3">
        <v>46046</v>
      </c>
      <c r="L6349" s="2" t="s">
        <v>40</v>
      </c>
      <c r="M6349" s="2" t="s">
        <v>157</v>
      </c>
      <c r="N6349" s="2" t="s">
        <v>328</v>
      </c>
      <c r="O6349" s="4">
        <v>1042000</v>
      </c>
      <c r="P6349" s="4">
        <v>203100</v>
      </c>
      <c r="Q6349" s="4">
        <v>838900</v>
      </c>
      <c r="R6349" s="2">
        <v>36</v>
      </c>
      <c r="S6349" s="5">
        <v>13.57</v>
      </c>
      <c r="T6349" s="4">
        <v>32789.339999999997</v>
      </c>
      <c r="U6349" s="2" t="s">
        <v>73</v>
      </c>
      <c r="V6349" s="2" t="s">
        <v>74</v>
      </c>
      <c r="W6349" s="4">
        <v>196736.04</v>
      </c>
      <c r="X6349" s="4">
        <v>983680.15</v>
      </c>
      <c r="Y6349" s="4">
        <v>1180416.19</v>
      </c>
      <c r="Z6349" s="2">
        <v>0</v>
      </c>
      <c r="AA6349" s="2" t="s">
        <v>56</v>
      </c>
      <c r="AB6349" s="2" t="s">
        <v>15729</v>
      </c>
      <c r="AC6349" s="2" t="s">
        <v>121</v>
      </c>
      <c r="AD6349" s="2" t="s">
        <v>76</v>
      </c>
      <c r="AE6349" s="5">
        <v>80.510000000000005</v>
      </c>
      <c r="AF6349" s="2">
        <v>0</v>
      </c>
      <c r="AG6349" s="2" t="s">
        <v>77</v>
      </c>
      <c r="AH6349" s="2">
        <v>8</v>
      </c>
      <c r="AI6349" s="6" t="str">
        <f t="shared" si="297"/>
        <v>35-44</v>
      </c>
      <c r="AJ6349" s="11">
        <f>YEAR(tbl_LoanData[[#This Row],[Application Date]])</f>
        <v>2026</v>
      </c>
      <c r="AK6349" s="11" t="str">
        <f>TEXT(tbl_LoanData[[#This Row],[Application Date]],"MMMM")</f>
        <v>January</v>
      </c>
      <c r="AL6349" s="12">
        <f>DATE(YEAR(tbl_LoanData[[#This Row],[Application Date]]),MONTH(tbl_LoanData[[#This Row],[Application Date]]),1)</f>
        <v>46023</v>
      </c>
      <c r="AM6349" s="14">
        <f ca="1">IF(AND(tbl_LoanData[[#This Row],[Application Date]]&gt;=EOMONTH(TODAY(),-1)+1,tbl_LoanData[[#This Row],[Application Date]]&lt;=TODAY()),tbl_LoanData[[#This Row],[Loan Amount]],0)</f>
        <v>0</v>
      </c>
      <c r="AN6349" s="14">
        <f>tbl_LoanData[[#This Row],[Amount Paid]]-(Q6349-X6349)</f>
        <v>341516.19000000006</v>
      </c>
      <c r="AO6349" s="14">
        <f>IF(tbl_LoanData[[#This Row],[Application Status]]="Approved",1,0)</f>
        <v>1</v>
      </c>
      <c r="AP6349" s="22" t="str">
        <f t="shared" ca="1" si="298"/>
        <v/>
      </c>
      <c r="AQ6349" s="22" t="str">
        <f t="shared" ca="1" si="299"/>
        <v/>
      </c>
    </row>
    <row r="6350" spans="1:43" ht="14.4" customHeight="1" x14ac:dyDescent="0.3">
      <c r="A6350" s="2" t="s">
        <v>4177</v>
      </c>
      <c r="B6350" s="2" t="s">
        <v>4178</v>
      </c>
      <c r="C6350" s="2" t="s">
        <v>452</v>
      </c>
      <c r="D6350" s="2" t="s">
        <v>91</v>
      </c>
      <c r="E6350" s="2" t="s">
        <v>190</v>
      </c>
      <c r="F6350" s="2">
        <v>28</v>
      </c>
      <c r="G6350" s="2" t="s">
        <v>83</v>
      </c>
      <c r="H6350" s="2" t="s">
        <v>250</v>
      </c>
      <c r="I6350" s="2" t="s">
        <v>52</v>
      </c>
      <c r="J6350" s="3">
        <v>46031</v>
      </c>
      <c r="K6350" s="3">
        <v>46037</v>
      </c>
      <c r="L6350" s="2" t="s">
        <v>40</v>
      </c>
      <c r="M6350" s="2" t="s">
        <v>71</v>
      </c>
      <c r="N6350" s="2" t="s">
        <v>137</v>
      </c>
      <c r="O6350" s="4">
        <v>723000</v>
      </c>
      <c r="P6350" s="4">
        <v>191200</v>
      </c>
      <c r="Q6350" s="4">
        <v>531800</v>
      </c>
      <c r="R6350" s="2">
        <v>48</v>
      </c>
      <c r="S6350" s="5">
        <v>9.66</v>
      </c>
      <c r="T6350" s="4">
        <v>15360.16</v>
      </c>
      <c r="U6350" s="2" t="s">
        <v>73</v>
      </c>
      <c r="V6350" s="2" t="s">
        <v>74</v>
      </c>
      <c r="W6350" s="4">
        <v>107521.12</v>
      </c>
      <c r="X6350" s="4">
        <v>629766.40000000002</v>
      </c>
      <c r="Y6350" s="4">
        <v>737287.52</v>
      </c>
      <c r="Z6350" s="2">
        <v>0</v>
      </c>
      <c r="AA6350" s="2" t="s">
        <v>56</v>
      </c>
      <c r="AB6350" s="2" t="s">
        <v>15734</v>
      </c>
      <c r="AC6350" s="2" t="s">
        <v>332</v>
      </c>
      <c r="AD6350" s="2" t="s">
        <v>76</v>
      </c>
      <c r="AE6350" s="5">
        <v>73.55</v>
      </c>
      <c r="AF6350" s="2">
        <v>0</v>
      </c>
      <c r="AG6350" s="2" t="s">
        <v>77</v>
      </c>
      <c r="AH6350" s="2">
        <v>6</v>
      </c>
      <c r="AI6350" s="6" t="str">
        <f t="shared" si="297"/>
        <v>25-34</v>
      </c>
      <c r="AJ6350" s="11">
        <f>YEAR(tbl_LoanData[[#This Row],[Application Date]])</f>
        <v>2026</v>
      </c>
      <c r="AK6350" s="11" t="str">
        <f>TEXT(tbl_LoanData[[#This Row],[Application Date]],"MMMM")</f>
        <v>January</v>
      </c>
      <c r="AL6350" s="12">
        <f>DATE(YEAR(tbl_LoanData[[#This Row],[Application Date]]),MONTH(tbl_LoanData[[#This Row],[Application Date]]),1)</f>
        <v>46023</v>
      </c>
      <c r="AM6350" s="14">
        <f ca="1">IF(AND(tbl_LoanData[[#This Row],[Application Date]]&gt;=EOMONTH(TODAY(),-1)+1,tbl_LoanData[[#This Row],[Application Date]]&lt;=TODAY()),tbl_LoanData[[#This Row],[Loan Amount]],0)</f>
        <v>0</v>
      </c>
      <c r="AN6350" s="14">
        <f>tbl_LoanData[[#This Row],[Amount Paid]]-(Q6350-X6350)</f>
        <v>205487.52000000002</v>
      </c>
      <c r="AO6350" s="14">
        <f>IF(tbl_LoanData[[#This Row],[Application Status]]="Approved",1,0)</f>
        <v>1</v>
      </c>
      <c r="AP6350" s="22" t="str">
        <f t="shared" ca="1" si="298"/>
        <v/>
      </c>
      <c r="AQ6350" s="22" t="str">
        <f t="shared" ca="1" si="299"/>
        <v/>
      </c>
    </row>
    <row r="6351" spans="1:43" x14ac:dyDescent="0.3">
      <c r="A6351" s="2" t="s">
        <v>4297</v>
      </c>
      <c r="B6351" s="2" t="s">
        <v>4298</v>
      </c>
      <c r="C6351" s="2" t="s">
        <v>482</v>
      </c>
      <c r="D6351" s="2" t="s">
        <v>91</v>
      </c>
      <c r="E6351" s="2" t="s">
        <v>82</v>
      </c>
      <c r="F6351" s="2">
        <v>50</v>
      </c>
      <c r="G6351" s="2" t="s">
        <v>69</v>
      </c>
      <c r="H6351" s="2" t="s">
        <v>265</v>
      </c>
      <c r="I6351" s="2" t="s">
        <v>44</v>
      </c>
      <c r="J6351" s="3">
        <v>46050</v>
      </c>
      <c r="K6351" s="3">
        <v>46062</v>
      </c>
      <c r="L6351" s="2" t="s">
        <v>37</v>
      </c>
      <c r="M6351" s="2" t="s">
        <v>104</v>
      </c>
      <c r="N6351" s="2" t="s">
        <v>192</v>
      </c>
      <c r="O6351" s="4">
        <v>237000</v>
      </c>
      <c r="P6351" s="4">
        <v>76800</v>
      </c>
      <c r="Q6351" s="4">
        <v>160200</v>
      </c>
      <c r="R6351" s="2">
        <v>48</v>
      </c>
      <c r="S6351" s="5">
        <v>10.91</v>
      </c>
      <c r="T6351" s="4">
        <v>4793.9799999999996</v>
      </c>
      <c r="U6351" s="2" t="s">
        <v>73</v>
      </c>
      <c r="V6351" s="2" t="s">
        <v>74</v>
      </c>
      <c r="W6351" s="4">
        <v>28763.88</v>
      </c>
      <c r="X6351" s="4">
        <v>201347.4</v>
      </c>
      <c r="Y6351" s="4">
        <v>230111.28</v>
      </c>
      <c r="Z6351" s="2">
        <v>0</v>
      </c>
      <c r="AA6351" s="2" t="s">
        <v>56</v>
      </c>
      <c r="AB6351" s="2" t="s">
        <v>15734</v>
      </c>
      <c r="AC6351" s="2" t="s">
        <v>146</v>
      </c>
      <c r="AD6351" s="2" t="s">
        <v>76</v>
      </c>
      <c r="AE6351" s="5">
        <v>67.59</v>
      </c>
      <c r="AF6351" s="2">
        <v>0</v>
      </c>
      <c r="AG6351" s="2" t="s">
        <v>77</v>
      </c>
      <c r="AH6351" s="2">
        <v>12</v>
      </c>
      <c r="AI6351" s="6" t="str">
        <f t="shared" si="297"/>
        <v>45-54</v>
      </c>
      <c r="AJ6351" s="11">
        <f>YEAR(tbl_LoanData[[#This Row],[Application Date]])</f>
        <v>2026</v>
      </c>
      <c r="AK6351" s="11" t="str">
        <f>TEXT(tbl_LoanData[[#This Row],[Application Date]],"MMMM")</f>
        <v>January</v>
      </c>
      <c r="AL6351" s="12">
        <f>DATE(YEAR(tbl_LoanData[[#This Row],[Application Date]]),MONTH(tbl_LoanData[[#This Row],[Application Date]]),1)</f>
        <v>46023</v>
      </c>
      <c r="AM6351" s="14">
        <f ca="1">IF(AND(tbl_LoanData[[#This Row],[Application Date]]&gt;=EOMONTH(TODAY(),-1)+1,tbl_LoanData[[#This Row],[Application Date]]&lt;=TODAY()),tbl_LoanData[[#This Row],[Loan Amount]],0)</f>
        <v>0</v>
      </c>
      <c r="AN6351" s="14">
        <f>tbl_LoanData[[#This Row],[Amount Paid]]-(Q6351-X6351)</f>
        <v>69911.28</v>
      </c>
      <c r="AO6351" s="14">
        <f>IF(tbl_LoanData[[#This Row],[Application Status]]="Approved",1,0)</f>
        <v>1</v>
      </c>
      <c r="AP6351" s="22" t="str">
        <f t="shared" ca="1" si="298"/>
        <v/>
      </c>
      <c r="AQ6351" s="22" t="str">
        <f t="shared" ca="1" si="299"/>
        <v/>
      </c>
    </row>
    <row r="6352" spans="1:43" ht="14.4" customHeight="1" x14ac:dyDescent="0.3">
      <c r="A6352" s="2" t="s">
        <v>4395</v>
      </c>
      <c r="B6352" s="2" t="s">
        <v>4396</v>
      </c>
      <c r="C6352" s="2" t="s">
        <v>317</v>
      </c>
      <c r="D6352" s="2" t="s">
        <v>232</v>
      </c>
      <c r="E6352" s="2" t="s">
        <v>402</v>
      </c>
      <c r="F6352" s="2">
        <v>37</v>
      </c>
      <c r="G6352" s="2" t="s">
        <v>83</v>
      </c>
      <c r="H6352" s="2" t="s">
        <v>398</v>
      </c>
      <c r="I6352" s="2" t="s">
        <v>46</v>
      </c>
      <c r="J6352" s="3">
        <v>46023</v>
      </c>
      <c r="K6352" s="3">
        <v>46040</v>
      </c>
      <c r="L6352" s="2" t="s">
        <v>40</v>
      </c>
      <c r="M6352" s="2" t="s">
        <v>157</v>
      </c>
      <c r="N6352" s="2" t="s">
        <v>299</v>
      </c>
      <c r="O6352" s="4">
        <v>1184000</v>
      </c>
      <c r="P6352" s="4">
        <v>269600</v>
      </c>
      <c r="Q6352" s="4">
        <v>914400</v>
      </c>
      <c r="R6352" s="2">
        <v>36</v>
      </c>
      <c r="S6352" s="5">
        <v>12.31</v>
      </c>
      <c r="T6352" s="4">
        <v>34780.22</v>
      </c>
      <c r="U6352" s="2" t="s">
        <v>73</v>
      </c>
      <c r="V6352" s="2" t="s">
        <v>74</v>
      </c>
      <c r="W6352" s="4">
        <v>243461.54</v>
      </c>
      <c r="X6352" s="4">
        <v>1008626.38</v>
      </c>
      <c r="Y6352" s="4">
        <v>1252087.92</v>
      </c>
      <c r="Z6352" s="2">
        <v>0</v>
      </c>
      <c r="AA6352" s="2" t="s">
        <v>56</v>
      </c>
      <c r="AB6352" s="2" t="s">
        <v>15735</v>
      </c>
      <c r="AC6352" s="2" t="s">
        <v>138</v>
      </c>
      <c r="AD6352" s="2" t="s">
        <v>76</v>
      </c>
      <c r="AE6352" s="5">
        <v>77.23</v>
      </c>
      <c r="AF6352" s="2">
        <v>0</v>
      </c>
      <c r="AG6352" s="2" t="s">
        <v>77</v>
      </c>
      <c r="AH6352" s="2">
        <v>17</v>
      </c>
      <c r="AI6352" s="6" t="str">
        <f t="shared" si="297"/>
        <v>35-44</v>
      </c>
      <c r="AJ6352" s="11">
        <f>YEAR(tbl_LoanData[[#This Row],[Application Date]])</f>
        <v>2026</v>
      </c>
      <c r="AK6352" s="11" t="str">
        <f>TEXT(tbl_LoanData[[#This Row],[Application Date]],"MMMM")</f>
        <v>January</v>
      </c>
      <c r="AL6352" s="12">
        <f>DATE(YEAR(tbl_LoanData[[#This Row],[Application Date]]),MONTH(tbl_LoanData[[#This Row],[Application Date]]),1)</f>
        <v>46023</v>
      </c>
      <c r="AM6352" s="14">
        <f ca="1">IF(AND(tbl_LoanData[[#This Row],[Application Date]]&gt;=EOMONTH(TODAY(),-1)+1,tbl_LoanData[[#This Row],[Application Date]]&lt;=TODAY()),tbl_LoanData[[#This Row],[Loan Amount]],0)</f>
        <v>0</v>
      </c>
      <c r="AN6352" s="14">
        <f>tbl_LoanData[[#This Row],[Amount Paid]]-(Q6352-X6352)</f>
        <v>337687.92000000004</v>
      </c>
      <c r="AO6352" s="14">
        <f>IF(tbl_LoanData[[#This Row],[Application Status]]="Approved",1,0)</f>
        <v>1</v>
      </c>
      <c r="AP6352" s="22" t="str">
        <f t="shared" ca="1" si="298"/>
        <v/>
      </c>
      <c r="AQ6352" s="22" t="str">
        <f t="shared" ca="1" si="299"/>
        <v/>
      </c>
    </row>
    <row r="6353" spans="1:43" ht="14.4" customHeight="1" x14ac:dyDescent="0.3">
      <c r="A6353" s="2" t="s">
        <v>4599</v>
      </c>
      <c r="B6353" s="2" t="s">
        <v>4600</v>
      </c>
      <c r="C6353" s="2" t="s">
        <v>986</v>
      </c>
      <c r="D6353" s="2" t="s">
        <v>232</v>
      </c>
      <c r="E6353" s="2" t="s">
        <v>394</v>
      </c>
      <c r="F6353" s="2">
        <v>38</v>
      </c>
      <c r="G6353" s="2" t="s">
        <v>83</v>
      </c>
      <c r="H6353" s="2" t="s">
        <v>273</v>
      </c>
      <c r="I6353" s="2" t="s">
        <v>45</v>
      </c>
      <c r="J6353" s="3">
        <v>46037</v>
      </c>
      <c r="K6353" s="3">
        <v>46044</v>
      </c>
      <c r="L6353" s="2" t="s">
        <v>36</v>
      </c>
      <c r="M6353" s="2" t="s">
        <v>111</v>
      </c>
      <c r="N6353" s="2" t="s">
        <v>350</v>
      </c>
      <c r="O6353" s="4">
        <v>1426000</v>
      </c>
      <c r="P6353" s="4">
        <v>511600</v>
      </c>
      <c r="Q6353" s="4">
        <v>914400</v>
      </c>
      <c r="R6353" s="2">
        <v>24</v>
      </c>
      <c r="S6353" s="5">
        <v>10.51</v>
      </c>
      <c r="T6353" s="4">
        <v>46108.62</v>
      </c>
      <c r="U6353" s="2" t="s">
        <v>73</v>
      </c>
      <c r="V6353" s="2" t="s">
        <v>74</v>
      </c>
      <c r="W6353" s="4">
        <v>276651.71999999997</v>
      </c>
      <c r="X6353" s="4">
        <v>829955.16</v>
      </c>
      <c r="Y6353" s="4">
        <v>1106606.8799999999</v>
      </c>
      <c r="Z6353" s="2">
        <v>0</v>
      </c>
      <c r="AA6353" s="2" t="s">
        <v>56</v>
      </c>
      <c r="AB6353" s="2" t="s">
        <v>15727</v>
      </c>
      <c r="AC6353" s="2" t="s">
        <v>87</v>
      </c>
      <c r="AD6353" s="2" t="s">
        <v>76</v>
      </c>
      <c r="AE6353" s="5">
        <v>64.12</v>
      </c>
      <c r="AF6353" s="2">
        <v>0</v>
      </c>
      <c r="AG6353" s="2" t="s">
        <v>77</v>
      </c>
      <c r="AH6353" s="2">
        <v>7</v>
      </c>
      <c r="AI6353" s="6" t="str">
        <f t="shared" si="297"/>
        <v>35-44</v>
      </c>
      <c r="AJ6353" s="11">
        <f>YEAR(tbl_LoanData[[#This Row],[Application Date]])</f>
        <v>2026</v>
      </c>
      <c r="AK6353" s="11" t="str">
        <f>TEXT(tbl_LoanData[[#This Row],[Application Date]],"MMMM")</f>
        <v>January</v>
      </c>
      <c r="AL6353" s="12">
        <f>DATE(YEAR(tbl_LoanData[[#This Row],[Application Date]]),MONTH(tbl_LoanData[[#This Row],[Application Date]]),1)</f>
        <v>46023</v>
      </c>
      <c r="AM6353" s="14">
        <f ca="1">IF(AND(tbl_LoanData[[#This Row],[Application Date]]&gt;=EOMONTH(TODAY(),-1)+1,tbl_LoanData[[#This Row],[Application Date]]&lt;=TODAY()),tbl_LoanData[[#This Row],[Loan Amount]],0)</f>
        <v>0</v>
      </c>
      <c r="AN6353" s="14">
        <f>tbl_LoanData[[#This Row],[Amount Paid]]-(Q6353-X6353)</f>
        <v>192206.88</v>
      </c>
      <c r="AO6353" s="14">
        <f>IF(tbl_LoanData[[#This Row],[Application Status]]="Approved",1,0)</f>
        <v>1</v>
      </c>
      <c r="AP6353" s="22" t="str">
        <f t="shared" ca="1" si="298"/>
        <v/>
      </c>
      <c r="AQ6353" s="22" t="str">
        <f t="shared" ca="1" si="299"/>
        <v/>
      </c>
    </row>
    <row r="6354" spans="1:43" ht="14.4" customHeight="1" x14ac:dyDescent="0.3">
      <c r="A6354" s="2" t="s">
        <v>4783</v>
      </c>
      <c r="B6354" s="2" t="s">
        <v>4784</v>
      </c>
      <c r="C6354" s="2" t="s">
        <v>533</v>
      </c>
      <c r="D6354" s="2" t="s">
        <v>268</v>
      </c>
      <c r="E6354" s="2" t="s">
        <v>293</v>
      </c>
      <c r="F6354" s="2">
        <v>64</v>
      </c>
      <c r="G6354" s="2" t="s">
        <v>83</v>
      </c>
      <c r="H6354" s="2" t="s">
        <v>211</v>
      </c>
      <c r="I6354" s="2" t="s">
        <v>50</v>
      </c>
      <c r="J6354" s="3">
        <v>46037</v>
      </c>
      <c r="K6354" s="3">
        <v>46040</v>
      </c>
      <c r="L6354" s="2" t="s">
        <v>40</v>
      </c>
      <c r="M6354" s="2" t="s">
        <v>85</v>
      </c>
      <c r="N6354" s="2" t="s">
        <v>274</v>
      </c>
      <c r="O6354" s="4">
        <v>1295000</v>
      </c>
      <c r="P6354" s="4">
        <v>332000</v>
      </c>
      <c r="Q6354" s="4">
        <v>963000</v>
      </c>
      <c r="R6354" s="2">
        <v>36</v>
      </c>
      <c r="S6354" s="5">
        <v>6.96</v>
      </c>
      <c r="T6354" s="4">
        <v>32335.4</v>
      </c>
      <c r="U6354" s="2" t="s">
        <v>73</v>
      </c>
      <c r="V6354" s="2" t="s">
        <v>74</v>
      </c>
      <c r="W6354" s="4">
        <v>226347.8</v>
      </c>
      <c r="X6354" s="4">
        <v>937726.6</v>
      </c>
      <c r="Y6354" s="4">
        <v>1164074.3999999999</v>
      </c>
      <c r="Z6354" s="2">
        <v>0</v>
      </c>
      <c r="AA6354" s="2" t="s">
        <v>56</v>
      </c>
      <c r="AB6354" s="2" t="s">
        <v>15735</v>
      </c>
      <c r="AC6354" s="2" t="s">
        <v>213</v>
      </c>
      <c r="AD6354" s="2" t="s">
        <v>76</v>
      </c>
      <c r="AE6354" s="5">
        <v>74.36</v>
      </c>
      <c r="AF6354" s="2">
        <v>0</v>
      </c>
      <c r="AG6354" s="2" t="s">
        <v>77</v>
      </c>
      <c r="AH6354" s="2">
        <v>3</v>
      </c>
      <c r="AI6354" s="6" t="str">
        <f t="shared" si="297"/>
        <v>55-64</v>
      </c>
      <c r="AJ6354" s="11">
        <f>YEAR(tbl_LoanData[[#This Row],[Application Date]])</f>
        <v>2026</v>
      </c>
      <c r="AK6354" s="11" t="str">
        <f>TEXT(tbl_LoanData[[#This Row],[Application Date]],"MMMM")</f>
        <v>January</v>
      </c>
      <c r="AL6354" s="12">
        <f>DATE(YEAR(tbl_LoanData[[#This Row],[Application Date]]),MONTH(tbl_LoanData[[#This Row],[Application Date]]),1)</f>
        <v>46023</v>
      </c>
      <c r="AM6354" s="14">
        <f ca="1">IF(AND(tbl_LoanData[[#This Row],[Application Date]]&gt;=EOMONTH(TODAY(),-1)+1,tbl_LoanData[[#This Row],[Application Date]]&lt;=TODAY()),tbl_LoanData[[#This Row],[Loan Amount]],0)</f>
        <v>0</v>
      </c>
      <c r="AN6354" s="14">
        <f>tbl_LoanData[[#This Row],[Amount Paid]]-(Q6354-X6354)</f>
        <v>201074.39999999997</v>
      </c>
      <c r="AO6354" s="14">
        <f>IF(tbl_LoanData[[#This Row],[Application Status]]="Approved",1,0)</f>
        <v>1</v>
      </c>
      <c r="AP6354" s="22" t="str">
        <f t="shared" ca="1" si="298"/>
        <v/>
      </c>
      <c r="AQ6354" s="22" t="str">
        <f t="shared" ca="1" si="299"/>
        <v/>
      </c>
    </row>
    <row r="6355" spans="1:43" ht="14.4" customHeight="1" x14ac:dyDescent="0.3">
      <c r="A6355" s="2" t="s">
        <v>4809</v>
      </c>
      <c r="B6355" s="2" t="s">
        <v>4810</v>
      </c>
      <c r="C6355" s="2" t="s">
        <v>549</v>
      </c>
      <c r="D6355" s="2" t="s">
        <v>204</v>
      </c>
      <c r="E6355" s="2" t="s">
        <v>117</v>
      </c>
      <c r="F6355" s="2">
        <v>33</v>
      </c>
      <c r="G6355" s="2" t="s">
        <v>83</v>
      </c>
      <c r="H6355" s="2" t="s">
        <v>110</v>
      </c>
      <c r="I6355" s="2" t="s">
        <v>46</v>
      </c>
      <c r="J6355" s="3">
        <v>46031</v>
      </c>
      <c r="K6355" s="3"/>
      <c r="L6355" s="2" t="s">
        <v>39</v>
      </c>
      <c r="M6355" s="2" t="s">
        <v>157</v>
      </c>
      <c r="N6355" s="2" t="s">
        <v>359</v>
      </c>
      <c r="O6355" s="4">
        <v>2218000</v>
      </c>
      <c r="P6355" s="4">
        <v>678500</v>
      </c>
      <c r="Q6355" s="4">
        <v>1539500</v>
      </c>
      <c r="R6355" s="2">
        <v>24</v>
      </c>
      <c r="S6355" s="5">
        <v>14.36</v>
      </c>
      <c r="T6355" s="4">
        <v>82568.52</v>
      </c>
      <c r="U6355" s="2" t="s">
        <v>96</v>
      </c>
      <c r="V6355" s="2" t="s">
        <v>97</v>
      </c>
      <c r="W6355" s="4">
        <v>0</v>
      </c>
      <c r="X6355" s="4">
        <v>0</v>
      </c>
      <c r="Y6355" s="4">
        <v>1981644.4</v>
      </c>
      <c r="Z6355" s="2">
        <v>0</v>
      </c>
      <c r="AA6355" s="2" t="s">
        <v>97</v>
      </c>
      <c r="AB6355" s="2" t="s">
        <v>15727</v>
      </c>
      <c r="AC6355" s="2" t="s">
        <v>121</v>
      </c>
      <c r="AD6355" s="2" t="s">
        <v>76</v>
      </c>
      <c r="AE6355" s="5">
        <v>69.41</v>
      </c>
      <c r="AF6355" s="2">
        <v>0</v>
      </c>
      <c r="AG6355" s="2" t="s">
        <v>97</v>
      </c>
      <c r="AH6355" s="2"/>
      <c r="AI6355" s="6" t="str">
        <f t="shared" si="297"/>
        <v>25-34</v>
      </c>
      <c r="AJ6355" s="11">
        <f>YEAR(tbl_LoanData[[#This Row],[Application Date]])</f>
        <v>2026</v>
      </c>
      <c r="AK6355" s="11" t="str">
        <f>TEXT(tbl_LoanData[[#This Row],[Application Date]],"MMMM")</f>
        <v>January</v>
      </c>
      <c r="AL6355" s="12">
        <f>DATE(YEAR(tbl_LoanData[[#This Row],[Application Date]]),MONTH(tbl_LoanData[[#This Row],[Application Date]]),1)</f>
        <v>46023</v>
      </c>
      <c r="AM6355" s="14">
        <f ca="1">IF(AND(tbl_LoanData[[#This Row],[Application Date]]&gt;=EOMONTH(TODAY(),-1)+1,tbl_LoanData[[#This Row],[Application Date]]&lt;=TODAY()),tbl_LoanData[[#This Row],[Loan Amount]],0)</f>
        <v>0</v>
      </c>
      <c r="AN6355" s="14">
        <f>tbl_LoanData[[#This Row],[Amount Paid]]-(Q6355-X6355)</f>
        <v>-1539500</v>
      </c>
      <c r="AO6355" s="14">
        <f>IF(tbl_LoanData[[#This Row],[Application Status]]="Approved",1,0)</f>
        <v>0</v>
      </c>
      <c r="AP6355" s="22" t="str">
        <f t="shared" ca="1" si="298"/>
        <v/>
      </c>
      <c r="AQ6355" s="22" t="str">
        <f t="shared" ca="1" si="299"/>
        <v/>
      </c>
    </row>
    <row r="6356" spans="1:43" ht="14.4" customHeight="1" x14ac:dyDescent="0.3">
      <c r="A6356" s="2" t="s">
        <v>4859</v>
      </c>
      <c r="B6356" s="2" t="s">
        <v>4860</v>
      </c>
      <c r="C6356" s="2" t="s">
        <v>599</v>
      </c>
      <c r="D6356" s="2" t="s">
        <v>101</v>
      </c>
      <c r="E6356" s="2" t="s">
        <v>82</v>
      </c>
      <c r="F6356" s="2">
        <v>22</v>
      </c>
      <c r="G6356" s="2" t="s">
        <v>83</v>
      </c>
      <c r="H6356" s="2" t="s">
        <v>285</v>
      </c>
      <c r="I6356" s="2" t="s">
        <v>55</v>
      </c>
      <c r="J6356" s="3">
        <v>46035</v>
      </c>
      <c r="K6356" s="3"/>
      <c r="L6356" s="2" t="s">
        <v>36</v>
      </c>
      <c r="M6356" s="2" t="s">
        <v>111</v>
      </c>
      <c r="N6356" s="2" t="s">
        <v>350</v>
      </c>
      <c r="O6356" s="4">
        <v>1378000</v>
      </c>
      <c r="P6356" s="4">
        <v>314400</v>
      </c>
      <c r="Q6356" s="4">
        <v>1063600</v>
      </c>
      <c r="R6356" s="2">
        <v>36</v>
      </c>
      <c r="S6356" s="5">
        <v>14.67</v>
      </c>
      <c r="T6356" s="4">
        <v>42546.95</v>
      </c>
      <c r="U6356" s="2" t="s">
        <v>113</v>
      </c>
      <c r="V6356" s="2" t="s">
        <v>97</v>
      </c>
      <c r="W6356" s="4">
        <v>0</v>
      </c>
      <c r="X6356" s="4">
        <v>0</v>
      </c>
      <c r="Y6356" s="4">
        <v>1531690.36</v>
      </c>
      <c r="Z6356" s="2">
        <v>0</v>
      </c>
      <c r="AA6356" s="2" t="s">
        <v>97</v>
      </c>
      <c r="AB6356" s="2" t="s">
        <v>15727</v>
      </c>
      <c r="AC6356" s="2" t="s">
        <v>360</v>
      </c>
      <c r="AD6356" s="2" t="s">
        <v>76</v>
      </c>
      <c r="AE6356" s="5">
        <v>77.180000000000007</v>
      </c>
      <c r="AF6356" s="2">
        <v>0</v>
      </c>
      <c r="AG6356" s="2" t="s">
        <v>97</v>
      </c>
      <c r="AH6356" s="2"/>
      <c r="AI6356" s="6" t="str">
        <f t="shared" si="297"/>
        <v>18-24</v>
      </c>
      <c r="AJ6356" s="11">
        <f>YEAR(tbl_LoanData[[#This Row],[Application Date]])</f>
        <v>2026</v>
      </c>
      <c r="AK6356" s="11" t="str">
        <f>TEXT(tbl_LoanData[[#This Row],[Application Date]],"MMMM")</f>
        <v>January</v>
      </c>
      <c r="AL6356" s="12">
        <f>DATE(YEAR(tbl_LoanData[[#This Row],[Application Date]]),MONTH(tbl_LoanData[[#This Row],[Application Date]]),1)</f>
        <v>46023</v>
      </c>
      <c r="AM6356" s="14">
        <f ca="1">IF(AND(tbl_LoanData[[#This Row],[Application Date]]&gt;=EOMONTH(TODAY(),-1)+1,tbl_LoanData[[#This Row],[Application Date]]&lt;=TODAY()),tbl_LoanData[[#This Row],[Loan Amount]],0)</f>
        <v>0</v>
      </c>
      <c r="AN6356" s="14">
        <f>tbl_LoanData[[#This Row],[Amount Paid]]-(Q6356-X6356)</f>
        <v>-1063600</v>
      </c>
      <c r="AO6356" s="14">
        <f>IF(tbl_LoanData[[#This Row],[Application Status]]="Approved",1,0)</f>
        <v>0</v>
      </c>
      <c r="AP6356" s="22" t="str">
        <f t="shared" ca="1" si="298"/>
        <v/>
      </c>
      <c r="AQ6356" s="22" t="str">
        <f t="shared" ca="1" si="299"/>
        <v/>
      </c>
    </row>
    <row r="6357" spans="1:43" ht="14.4" customHeight="1" x14ac:dyDescent="0.3">
      <c r="A6357" s="2" t="s">
        <v>4879</v>
      </c>
      <c r="B6357" s="2" t="s">
        <v>4880</v>
      </c>
      <c r="C6357" s="2" t="s">
        <v>435</v>
      </c>
      <c r="D6357" s="2" t="s">
        <v>67</v>
      </c>
      <c r="E6357" s="2" t="s">
        <v>134</v>
      </c>
      <c r="F6357" s="2">
        <v>50</v>
      </c>
      <c r="G6357" s="2" t="s">
        <v>83</v>
      </c>
      <c r="H6357" s="2" t="s">
        <v>244</v>
      </c>
      <c r="I6357" s="2" t="s">
        <v>48</v>
      </c>
      <c r="J6357" s="3">
        <v>46029</v>
      </c>
      <c r="K6357" s="3">
        <v>46033</v>
      </c>
      <c r="L6357" s="2" t="s">
        <v>38</v>
      </c>
      <c r="M6357" s="2" t="s">
        <v>85</v>
      </c>
      <c r="N6357" s="2" t="s">
        <v>314</v>
      </c>
      <c r="O6357" s="4">
        <v>1682000</v>
      </c>
      <c r="P6357" s="4">
        <v>314300</v>
      </c>
      <c r="Q6357" s="4">
        <v>1367700</v>
      </c>
      <c r="R6357" s="2">
        <v>48</v>
      </c>
      <c r="S6357" s="5">
        <v>7.63</v>
      </c>
      <c r="T6357" s="4">
        <v>37190.04</v>
      </c>
      <c r="U6357" s="2" t="s">
        <v>73</v>
      </c>
      <c r="V6357" s="2" t="s">
        <v>74</v>
      </c>
      <c r="W6357" s="4">
        <v>74380.08</v>
      </c>
      <c r="X6357" s="4">
        <v>1710741.96</v>
      </c>
      <c r="Y6357" s="4">
        <v>1785122.04</v>
      </c>
      <c r="Z6357" s="2">
        <v>150</v>
      </c>
      <c r="AA6357" s="2" t="s">
        <v>60</v>
      </c>
      <c r="AB6357" s="2" t="s">
        <v>15730</v>
      </c>
      <c r="AC6357" s="2" t="s">
        <v>360</v>
      </c>
      <c r="AD6357" s="2" t="s">
        <v>76</v>
      </c>
      <c r="AE6357" s="5">
        <v>81.31</v>
      </c>
      <c r="AF6357" s="2">
        <v>5</v>
      </c>
      <c r="AG6357" s="2" t="s">
        <v>130</v>
      </c>
      <c r="AH6357" s="2">
        <v>4</v>
      </c>
      <c r="AI6357" s="6" t="str">
        <f t="shared" si="297"/>
        <v>45-54</v>
      </c>
      <c r="AJ6357" s="11">
        <f>YEAR(tbl_LoanData[[#This Row],[Application Date]])</f>
        <v>2026</v>
      </c>
      <c r="AK6357" s="11" t="str">
        <f>TEXT(tbl_LoanData[[#This Row],[Application Date]],"MMMM")</f>
        <v>January</v>
      </c>
      <c r="AL6357" s="12">
        <f>DATE(YEAR(tbl_LoanData[[#This Row],[Application Date]]),MONTH(tbl_LoanData[[#This Row],[Application Date]]),1)</f>
        <v>46023</v>
      </c>
      <c r="AM6357" s="14">
        <f ca="1">IF(AND(tbl_LoanData[[#This Row],[Application Date]]&gt;=EOMONTH(TODAY(),-1)+1,tbl_LoanData[[#This Row],[Application Date]]&lt;=TODAY()),tbl_LoanData[[#This Row],[Loan Amount]],0)</f>
        <v>0</v>
      </c>
      <c r="AN6357" s="14">
        <f>tbl_LoanData[[#This Row],[Amount Paid]]-(Q6357-X6357)</f>
        <v>417422.04</v>
      </c>
      <c r="AO6357" s="14">
        <f>IF(tbl_LoanData[[#This Row],[Application Status]]="Approved",1,0)</f>
        <v>1</v>
      </c>
      <c r="AP6357" s="22" t="str">
        <f t="shared" ca="1" si="298"/>
        <v/>
      </c>
      <c r="AQ6357" s="22" t="str">
        <f t="shared" ca="1" si="299"/>
        <v/>
      </c>
    </row>
    <row r="6358" spans="1:43" ht="14.4" customHeight="1" x14ac:dyDescent="0.3">
      <c r="A6358" s="2" t="s">
        <v>4935</v>
      </c>
      <c r="B6358" s="2" t="s">
        <v>4936</v>
      </c>
      <c r="C6358" s="2" t="s">
        <v>429</v>
      </c>
      <c r="D6358" s="2" t="s">
        <v>101</v>
      </c>
      <c r="E6358" s="2" t="s">
        <v>102</v>
      </c>
      <c r="F6358" s="2">
        <v>38</v>
      </c>
      <c r="G6358" s="2" t="s">
        <v>83</v>
      </c>
      <c r="H6358" s="2" t="s">
        <v>156</v>
      </c>
      <c r="I6358" s="2" t="s">
        <v>45</v>
      </c>
      <c r="J6358" s="3">
        <v>46029</v>
      </c>
      <c r="K6358" s="3">
        <v>46045</v>
      </c>
      <c r="L6358" s="2" t="s">
        <v>38</v>
      </c>
      <c r="M6358" s="2" t="s">
        <v>111</v>
      </c>
      <c r="N6358" s="2" t="s">
        <v>112</v>
      </c>
      <c r="O6358" s="4">
        <v>1951000</v>
      </c>
      <c r="P6358" s="4">
        <v>604900</v>
      </c>
      <c r="Q6358" s="4">
        <v>1346100</v>
      </c>
      <c r="R6358" s="2">
        <v>18</v>
      </c>
      <c r="S6358" s="5">
        <v>7.91</v>
      </c>
      <c r="T6358" s="4">
        <v>83656.38</v>
      </c>
      <c r="U6358" s="2" t="s">
        <v>73</v>
      </c>
      <c r="V6358" s="2" t="s">
        <v>74</v>
      </c>
      <c r="W6358" s="4">
        <v>501938.28</v>
      </c>
      <c r="X6358" s="4">
        <v>1003876.48</v>
      </c>
      <c r="Y6358" s="4">
        <v>1505814.76</v>
      </c>
      <c r="Z6358" s="2">
        <v>0</v>
      </c>
      <c r="AA6358" s="2" t="s">
        <v>56</v>
      </c>
      <c r="AB6358" s="2" t="s">
        <v>15730</v>
      </c>
      <c r="AC6358" s="2" t="s">
        <v>138</v>
      </c>
      <c r="AD6358" s="2" t="s">
        <v>76</v>
      </c>
      <c r="AE6358" s="5">
        <v>69</v>
      </c>
      <c r="AF6358" s="2">
        <v>0</v>
      </c>
      <c r="AG6358" s="2" t="s">
        <v>77</v>
      </c>
      <c r="AH6358" s="2">
        <v>16</v>
      </c>
      <c r="AI6358" s="6" t="str">
        <f t="shared" si="297"/>
        <v>35-44</v>
      </c>
      <c r="AJ6358" s="11">
        <f>YEAR(tbl_LoanData[[#This Row],[Application Date]])</f>
        <v>2026</v>
      </c>
      <c r="AK6358" s="11" t="str">
        <f>TEXT(tbl_LoanData[[#This Row],[Application Date]],"MMMM")</f>
        <v>January</v>
      </c>
      <c r="AL6358" s="12">
        <f>DATE(YEAR(tbl_LoanData[[#This Row],[Application Date]]),MONTH(tbl_LoanData[[#This Row],[Application Date]]),1)</f>
        <v>46023</v>
      </c>
      <c r="AM6358" s="14">
        <f ca="1">IF(AND(tbl_LoanData[[#This Row],[Application Date]]&gt;=EOMONTH(TODAY(),-1)+1,tbl_LoanData[[#This Row],[Application Date]]&lt;=TODAY()),tbl_LoanData[[#This Row],[Loan Amount]],0)</f>
        <v>0</v>
      </c>
      <c r="AN6358" s="14">
        <f>tbl_LoanData[[#This Row],[Amount Paid]]-(Q6358-X6358)</f>
        <v>159714.76</v>
      </c>
      <c r="AO6358" s="14">
        <f>IF(tbl_LoanData[[#This Row],[Application Status]]="Approved",1,0)</f>
        <v>1</v>
      </c>
      <c r="AP6358" s="22" t="str">
        <f t="shared" ca="1" si="298"/>
        <v/>
      </c>
      <c r="AQ6358" s="22" t="str">
        <f t="shared" ca="1" si="299"/>
        <v/>
      </c>
    </row>
    <row r="6359" spans="1:43" ht="14.4" customHeight="1" x14ac:dyDescent="0.3">
      <c r="A6359" s="2" t="s">
        <v>4963</v>
      </c>
      <c r="B6359" s="2" t="s">
        <v>4964</v>
      </c>
      <c r="C6359" s="2" t="s">
        <v>90</v>
      </c>
      <c r="D6359" s="2" t="s">
        <v>268</v>
      </c>
      <c r="E6359" s="2" t="s">
        <v>165</v>
      </c>
      <c r="F6359" s="2">
        <v>64</v>
      </c>
      <c r="G6359" s="2" t="s">
        <v>69</v>
      </c>
      <c r="H6359" s="2" t="s">
        <v>273</v>
      </c>
      <c r="I6359" s="2" t="s">
        <v>45</v>
      </c>
      <c r="J6359" s="3">
        <v>46034</v>
      </c>
      <c r="K6359" s="3">
        <v>46041</v>
      </c>
      <c r="L6359" s="2" t="s">
        <v>37</v>
      </c>
      <c r="M6359" s="2" t="s">
        <v>199</v>
      </c>
      <c r="N6359" s="2" t="s">
        <v>319</v>
      </c>
      <c r="O6359" s="4">
        <v>216000</v>
      </c>
      <c r="P6359" s="4">
        <v>59100</v>
      </c>
      <c r="Q6359" s="4">
        <v>156900</v>
      </c>
      <c r="R6359" s="2">
        <v>24</v>
      </c>
      <c r="S6359" s="5">
        <v>11.38</v>
      </c>
      <c r="T6359" s="4">
        <v>8025.44</v>
      </c>
      <c r="U6359" s="2" t="s">
        <v>73</v>
      </c>
      <c r="V6359" s="2" t="s">
        <v>74</v>
      </c>
      <c r="W6359" s="4">
        <v>48152.639999999999</v>
      </c>
      <c r="X6359" s="4">
        <v>144457.79999999999</v>
      </c>
      <c r="Y6359" s="4">
        <v>192610.44</v>
      </c>
      <c r="Z6359" s="2">
        <v>32</v>
      </c>
      <c r="AA6359" s="2" t="s">
        <v>58</v>
      </c>
      <c r="AB6359" s="2" t="s">
        <v>15730</v>
      </c>
      <c r="AC6359" s="2" t="s">
        <v>360</v>
      </c>
      <c r="AD6359" s="2" t="s">
        <v>76</v>
      </c>
      <c r="AE6359" s="5">
        <v>72.64</v>
      </c>
      <c r="AF6359" s="2">
        <v>1</v>
      </c>
      <c r="AG6359" s="2" t="s">
        <v>15718</v>
      </c>
      <c r="AH6359" s="2">
        <v>7</v>
      </c>
      <c r="AI6359" s="6" t="str">
        <f t="shared" si="297"/>
        <v>55-64</v>
      </c>
      <c r="AJ6359" s="11">
        <f>YEAR(tbl_LoanData[[#This Row],[Application Date]])</f>
        <v>2026</v>
      </c>
      <c r="AK6359" s="11" t="str">
        <f>TEXT(tbl_LoanData[[#This Row],[Application Date]],"MMMM")</f>
        <v>January</v>
      </c>
      <c r="AL6359" s="12">
        <f>DATE(YEAR(tbl_LoanData[[#This Row],[Application Date]]),MONTH(tbl_LoanData[[#This Row],[Application Date]]),1)</f>
        <v>46023</v>
      </c>
      <c r="AM6359" s="14">
        <f ca="1">IF(AND(tbl_LoanData[[#This Row],[Application Date]]&gt;=EOMONTH(TODAY(),-1)+1,tbl_LoanData[[#This Row],[Application Date]]&lt;=TODAY()),tbl_LoanData[[#This Row],[Loan Amount]],0)</f>
        <v>0</v>
      </c>
      <c r="AN6359" s="14">
        <f>tbl_LoanData[[#This Row],[Amount Paid]]-(Q6359-X6359)</f>
        <v>35710.439999999988</v>
      </c>
      <c r="AO6359" s="14">
        <f>IF(tbl_LoanData[[#This Row],[Application Status]]="Approved",1,0)</f>
        <v>1</v>
      </c>
      <c r="AP6359" s="22" t="str">
        <f t="shared" ca="1" si="298"/>
        <v/>
      </c>
      <c r="AQ6359" s="22" t="str">
        <f t="shared" ca="1" si="299"/>
        <v/>
      </c>
    </row>
    <row r="6360" spans="1:43" ht="14.4" customHeight="1" x14ac:dyDescent="0.3">
      <c r="A6360" s="2" t="s">
        <v>5217</v>
      </c>
      <c r="B6360" s="2" t="s">
        <v>5218</v>
      </c>
      <c r="C6360" s="2" t="s">
        <v>413</v>
      </c>
      <c r="D6360" s="2" t="s">
        <v>209</v>
      </c>
      <c r="E6360" s="2" t="s">
        <v>190</v>
      </c>
      <c r="F6360" s="2">
        <v>40</v>
      </c>
      <c r="G6360" s="2" t="s">
        <v>83</v>
      </c>
      <c r="H6360" s="2" t="s">
        <v>298</v>
      </c>
      <c r="I6360" s="2" t="s">
        <v>43</v>
      </c>
      <c r="J6360" s="3">
        <v>46034</v>
      </c>
      <c r="K6360" s="3"/>
      <c r="L6360" s="2" t="s">
        <v>41</v>
      </c>
      <c r="M6360" s="2" t="s">
        <v>144</v>
      </c>
      <c r="N6360" s="2" t="s">
        <v>145</v>
      </c>
      <c r="O6360" s="4">
        <v>2295000</v>
      </c>
      <c r="P6360" s="4">
        <v>336700</v>
      </c>
      <c r="Q6360" s="4">
        <v>1958300</v>
      </c>
      <c r="R6360" s="2">
        <v>60</v>
      </c>
      <c r="S6360" s="5">
        <v>9.11</v>
      </c>
      <c r="T6360" s="4">
        <v>47505.09</v>
      </c>
      <c r="U6360" s="2" t="s">
        <v>113</v>
      </c>
      <c r="V6360" s="2" t="s">
        <v>97</v>
      </c>
      <c r="W6360" s="4">
        <v>0</v>
      </c>
      <c r="X6360" s="4">
        <v>0</v>
      </c>
      <c r="Y6360" s="4">
        <v>2850305.65</v>
      </c>
      <c r="Z6360" s="2">
        <v>0</v>
      </c>
      <c r="AA6360" s="2" t="s">
        <v>97</v>
      </c>
      <c r="AB6360" s="2" t="s">
        <v>15729</v>
      </c>
      <c r="AC6360" s="2" t="s">
        <v>146</v>
      </c>
      <c r="AD6360" s="2" t="s">
        <v>76</v>
      </c>
      <c r="AE6360" s="5">
        <v>85.33</v>
      </c>
      <c r="AF6360" s="2">
        <v>0</v>
      </c>
      <c r="AG6360" s="2" t="s">
        <v>97</v>
      </c>
      <c r="AH6360" s="2"/>
      <c r="AI6360" s="6" t="str">
        <f t="shared" si="297"/>
        <v>35-44</v>
      </c>
      <c r="AJ6360" s="11">
        <f>YEAR(tbl_LoanData[[#This Row],[Application Date]])</f>
        <v>2026</v>
      </c>
      <c r="AK6360" s="11" t="str">
        <f>TEXT(tbl_LoanData[[#This Row],[Application Date]],"MMMM")</f>
        <v>January</v>
      </c>
      <c r="AL6360" s="12">
        <f>DATE(YEAR(tbl_LoanData[[#This Row],[Application Date]]),MONTH(tbl_LoanData[[#This Row],[Application Date]]),1)</f>
        <v>46023</v>
      </c>
      <c r="AM6360" s="14">
        <f ca="1">IF(AND(tbl_LoanData[[#This Row],[Application Date]]&gt;=EOMONTH(TODAY(),-1)+1,tbl_LoanData[[#This Row],[Application Date]]&lt;=TODAY()),tbl_LoanData[[#This Row],[Loan Amount]],0)</f>
        <v>0</v>
      </c>
      <c r="AN6360" s="14">
        <f>tbl_LoanData[[#This Row],[Amount Paid]]-(Q6360-X6360)</f>
        <v>-1958300</v>
      </c>
      <c r="AO6360" s="14">
        <f>IF(tbl_LoanData[[#This Row],[Application Status]]="Approved",1,0)</f>
        <v>0</v>
      </c>
      <c r="AP6360" s="22" t="str">
        <f t="shared" ca="1" si="298"/>
        <v/>
      </c>
      <c r="AQ6360" s="22" t="str">
        <f t="shared" ca="1" si="299"/>
        <v/>
      </c>
    </row>
    <row r="6361" spans="1:43" x14ac:dyDescent="0.3">
      <c r="A6361" s="2" t="s">
        <v>5301</v>
      </c>
      <c r="B6361" s="2" t="s">
        <v>5302</v>
      </c>
      <c r="C6361" s="2" t="s">
        <v>100</v>
      </c>
      <c r="D6361" s="2" t="s">
        <v>82</v>
      </c>
      <c r="E6361" s="2" t="s">
        <v>102</v>
      </c>
      <c r="F6361" s="2">
        <v>26</v>
      </c>
      <c r="G6361" s="2" t="s">
        <v>69</v>
      </c>
      <c r="H6361" s="2" t="s">
        <v>565</v>
      </c>
      <c r="I6361" s="2" t="s">
        <v>47</v>
      </c>
      <c r="J6361" s="3">
        <v>46026</v>
      </c>
      <c r="K6361" s="3"/>
      <c r="L6361" s="2" t="s">
        <v>39</v>
      </c>
      <c r="M6361" s="2" t="s">
        <v>157</v>
      </c>
      <c r="N6361" s="2" t="s">
        <v>158</v>
      </c>
      <c r="O6361" s="4">
        <v>1748000</v>
      </c>
      <c r="P6361" s="4">
        <v>174900</v>
      </c>
      <c r="Q6361" s="4">
        <v>1573100</v>
      </c>
      <c r="R6361" s="2">
        <v>48</v>
      </c>
      <c r="S6361" s="5">
        <v>5.2</v>
      </c>
      <c r="T6361" s="4">
        <v>39589.68</v>
      </c>
      <c r="U6361" s="2" t="s">
        <v>96</v>
      </c>
      <c r="V6361" s="2" t="s">
        <v>97</v>
      </c>
      <c r="W6361" s="4">
        <v>0</v>
      </c>
      <c r="X6361" s="4">
        <v>0</v>
      </c>
      <c r="Y6361" s="4">
        <v>1900304.8</v>
      </c>
      <c r="Z6361" s="2">
        <v>0</v>
      </c>
      <c r="AA6361" s="2" t="s">
        <v>97</v>
      </c>
      <c r="AB6361" s="2" t="s">
        <v>15736</v>
      </c>
      <c r="AC6361" s="2" t="s">
        <v>213</v>
      </c>
      <c r="AD6361" s="2" t="s">
        <v>76</v>
      </c>
      <c r="AE6361" s="5">
        <v>89.99</v>
      </c>
      <c r="AF6361" s="2">
        <v>0</v>
      </c>
      <c r="AG6361" s="2" t="s">
        <v>97</v>
      </c>
      <c r="AH6361" s="2"/>
      <c r="AI6361" s="6" t="str">
        <f t="shared" si="297"/>
        <v>25-34</v>
      </c>
      <c r="AJ6361" s="11">
        <f>YEAR(tbl_LoanData[[#This Row],[Application Date]])</f>
        <v>2026</v>
      </c>
      <c r="AK6361" s="11" t="str">
        <f>TEXT(tbl_LoanData[[#This Row],[Application Date]],"MMMM")</f>
        <v>January</v>
      </c>
      <c r="AL6361" s="12">
        <f>DATE(YEAR(tbl_LoanData[[#This Row],[Application Date]]),MONTH(tbl_LoanData[[#This Row],[Application Date]]),1)</f>
        <v>46023</v>
      </c>
      <c r="AM6361" s="14">
        <f ca="1">IF(AND(tbl_LoanData[[#This Row],[Application Date]]&gt;=EOMONTH(TODAY(),-1)+1,tbl_LoanData[[#This Row],[Application Date]]&lt;=TODAY()),tbl_LoanData[[#This Row],[Loan Amount]],0)</f>
        <v>0</v>
      </c>
      <c r="AN6361" s="14">
        <f>tbl_LoanData[[#This Row],[Amount Paid]]-(Q6361-X6361)</f>
        <v>-1573100</v>
      </c>
      <c r="AO6361" s="14">
        <f>IF(tbl_LoanData[[#This Row],[Application Status]]="Approved",1,0)</f>
        <v>0</v>
      </c>
      <c r="AP6361" s="22" t="str">
        <f t="shared" ca="1" si="298"/>
        <v/>
      </c>
      <c r="AQ6361" s="22" t="str">
        <f t="shared" ca="1" si="299"/>
        <v/>
      </c>
    </row>
    <row r="6362" spans="1:43" ht="14.4" customHeight="1" x14ac:dyDescent="0.3">
      <c r="A6362" s="2" t="s">
        <v>5303</v>
      </c>
      <c r="B6362" s="2" t="s">
        <v>5304</v>
      </c>
      <c r="C6362" s="2" t="s">
        <v>100</v>
      </c>
      <c r="D6362" s="2" t="s">
        <v>176</v>
      </c>
      <c r="E6362" s="2" t="s">
        <v>402</v>
      </c>
      <c r="F6362" s="2">
        <v>30</v>
      </c>
      <c r="G6362" s="2" t="s">
        <v>69</v>
      </c>
      <c r="H6362" s="2" t="s">
        <v>298</v>
      </c>
      <c r="I6362" s="2" t="s">
        <v>43</v>
      </c>
      <c r="J6362" s="3">
        <v>46034</v>
      </c>
      <c r="K6362" s="3">
        <v>46037</v>
      </c>
      <c r="L6362" s="2" t="s">
        <v>39</v>
      </c>
      <c r="M6362" s="2" t="s">
        <v>127</v>
      </c>
      <c r="N6362" s="2" t="s">
        <v>195</v>
      </c>
      <c r="O6362" s="4">
        <v>2487000</v>
      </c>
      <c r="P6362" s="4">
        <v>312100</v>
      </c>
      <c r="Q6362" s="4">
        <v>2174900</v>
      </c>
      <c r="R6362" s="2">
        <v>24</v>
      </c>
      <c r="S6362" s="5">
        <v>8.06</v>
      </c>
      <c r="T6362" s="4">
        <v>105228.91</v>
      </c>
      <c r="U6362" s="2" t="s">
        <v>73</v>
      </c>
      <c r="V6362" s="2" t="s">
        <v>74</v>
      </c>
      <c r="W6362" s="4">
        <v>736602.37</v>
      </c>
      <c r="X6362" s="4">
        <v>1788891.51</v>
      </c>
      <c r="Y6362" s="4">
        <v>2525493.88</v>
      </c>
      <c r="Z6362" s="2">
        <v>0</v>
      </c>
      <c r="AA6362" s="2" t="s">
        <v>56</v>
      </c>
      <c r="AB6362" s="2" t="s">
        <v>15728</v>
      </c>
      <c r="AC6362" s="2" t="s">
        <v>332</v>
      </c>
      <c r="AD6362" s="2" t="s">
        <v>76</v>
      </c>
      <c r="AE6362" s="5">
        <v>87.45</v>
      </c>
      <c r="AF6362" s="2">
        <v>0</v>
      </c>
      <c r="AG6362" s="2" t="s">
        <v>77</v>
      </c>
      <c r="AH6362" s="2">
        <v>3</v>
      </c>
      <c r="AI6362" s="6" t="str">
        <f t="shared" si="297"/>
        <v>25-34</v>
      </c>
      <c r="AJ6362" s="11">
        <f>YEAR(tbl_LoanData[[#This Row],[Application Date]])</f>
        <v>2026</v>
      </c>
      <c r="AK6362" s="11" t="str">
        <f>TEXT(tbl_LoanData[[#This Row],[Application Date]],"MMMM")</f>
        <v>January</v>
      </c>
      <c r="AL6362" s="12">
        <f>DATE(YEAR(tbl_LoanData[[#This Row],[Application Date]]),MONTH(tbl_LoanData[[#This Row],[Application Date]]),1)</f>
        <v>46023</v>
      </c>
      <c r="AM6362" s="14">
        <f ca="1">IF(AND(tbl_LoanData[[#This Row],[Application Date]]&gt;=EOMONTH(TODAY(),-1)+1,tbl_LoanData[[#This Row],[Application Date]]&lt;=TODAY()),tbl_LoanData[[#This Row],[Loan Amount]],0)</f>
        <v>0</v>
      </c>
      <c r="AN6362" s="14">
        <f>tbl_LoanData[[#This Row],[Amount Paid]]-(Q6362-X6362)</f>
        <v>350593.88</v>
      </c>
      <c r="AO6362" s="14">
        <f>IF(tbl_LoanData[[#This Row],[Application Status]]="Approved",1,0)</f>
        <v>1</v>
      </c>
      <c r="AP6362" s="22" t="str">
        <f t="shared" ca="1" si="298"/>
        <v/>
      </c>
      <c r="AQ6362" s="22" t="str">
        <f t="shared" ca="1" si="299"/>
        <v/>
      </c>
    </row>
    <row r="6363" spans="1:43" ht="14.4" customHeight="1" x14ac:dyDescent="0.3">
      <c r="A6363" s="2" t="s">
        <v>5311</v>
      </c>
      <c r="B6363" s="2" t="s">
        <v>5312</v>
      </c>
      <c r="C6363" s="2" t="s">
        <v>644</v>
      </c>
      <c r="D6363" s="2" t="s">
        <v>82</v>
      </c>
      <c r="E6363" s="2" t="s">
        <v>82</v>
      </c>
      <c r="F6363" s="2">
        <v>57</v>
      </c>
      <c r="G6363" s="2" t="s">
        <v>83</v>
      </c>
      <c r="H6363" s="2" t="s">
        <v>126</v>
      </c>
      <c r="I6363" s="2" t="s">
        <v>44</v>
      </c>
      <c r="J6363" s="3">
        <v>46044</v>
      </c>
      <c r="K6363" s="3">
        <v>46048</v>
      </c>
      <c r="L6363" s="2" t="s">
        <v>40</v>
      </c>
      <c r="M6363" s="2" t="s">
        <v>157</v>
      </c>
      <c r="N6363" s="2" t="s">
        <v>299</v>
      </c>
      <c r="O6363" s="4">
        <v>1258000</v>
      </c>
      <c r="P6363" s="4">
        <v>142600</v>
      </c>
      <c r="Q6363" s="4">
        <v>1115400</v>
      </c>
      <c r="R6363" s="2">
        <v>24</v>
      </c>
      <c r="S6363" s="5">
        <v>7.71</v>
      </c>
      <c r="T6363" s="4">
        <v>53641.440000000002</v>
      </c>
      <c r="U6363" s="2" t="s">
        <v>73</v>
      </c>
      <c r="V6363" s="2" t="s">
        <v>74</v>
      </c>
      <c r="W6363" s="4">
        <v>321848.64</v>
      </c>
      <c r="X6363" s="4">
        <v>965546.04</v>
      </c>
      <c r="Y6363" s="4">
        <v>1287394.68</v>
      </c>
      <c r="Z6363" s="2">
        <v>0</v>
      </c>
      <c r="AA6363" s="2" t="s">
        <v>56</v>
      </c>
      <c r="AB6363" s="2" t="s">
        <v>15730</v>
      </c>
      <c r="AC6363" s="2" t="s">
        <v>332</v>
      </c>
      <c r="AD6363" s="2" t="s">
        <v>76</v>
      </c>
      <c r="AE6363" s="5">
        <v>88.66</v>
      </c>
      <c r="AF6363" s="2">
        <v>0</v>
      </c>
      <c r="AG6363" s="2" t="s">
        <v>77</v>
      </c>
      <c r="AH6363" s="2">
        <v>4</v>
      </c>
      <c r="AI6363" s="6" t="str">
        <f t="shared" si="297"/>
        <v>55-64</v>
      </c>
      <c r="AJ6363" s="11">
        <f>YEAR(tbl_LoanData[[#This Row],[Application Date]])</f>
        <v>2026</v>
      </c>
      <c r="AK6363" s="11" t="str">
        <f>TEXT(tbl_LoanData[[#This Row],[Application Date]],"MMMM")</f>
        <v>January</v>
      </c>
      <c r="AL6363" s="12">
        <f>DATE(YEAR(tbl_LoanData[[#This Row],[Application Date]]),MONTH(tbl_LoanData[[#This Row],[Application Date]]),1)</f>
        <v>46023</v>
      </c>
      <c r="AM6363" s="14">
        <f ca="1">IF(AND(tbl_LoanData[[#This Row],[Application Date]]&gt;=EOMONTH(TODAY(),-1)+1,tbl_LoanData[[#This Row],[Application Date]]&lt;=TODAY()),tbl_LoanData[[#This Row],[Loan Amount]],0)</f>
        <v>0</v>
      </c>
      <c r="AN6363" s="14">
        <f>tbl_LoanData[[#This Row],[Amount Paid]]-(Q6363-X6363)</f>
        <v>171994.68000000005</v>
      </c>
      <c r="AO6363" s="14">
        <f>IF(tbl_LoanData[[#This Row],[Application Status]]="Approved",1,0)</f>
        <v>1</v>
      </c>
      <c r="AP6363" s="22" t="str">
        <f t="shared" ca="1" si="298"/>
        <v/>
      </c>
      <c r="AQ6363" s="22" t="str">
        <f t="shared" ca="1" si="299"/>
        <v/>
      </c>
    </row>
    <row r="6364" spans="1:43" ht="14.4" customHeight="1" x14ac:dyDescent="0.3">
      <c r="A6364" s="2" t="s">
        <v>5409</v>
      </c>
      <c r="B6364" s="2" t="s">
        <v>5410</v>
      </c>
      <c r="C6364" s="2" t="s">
        <v>429</v>
      </c>
      <c r="D6364" s="2" t="s">
        <v>311</v>
      </c>
      <c r="E6364" s="2" t="s">
        <v>190</v>
      </c>
      <c r="F6364" s="2">
        <v>63</v>
      </c>
      <c r="G6364" s="2" t="s">
        <v>83</v>
      </c>
      <c r="H6364" s="2" t="s">
        <v>70</v>
      </c>
      <c r="I6364" s="2" t="s">
        <v>50</v>
      </c>
      <c r="J6364" s="3">
        <v>46052</v>
      </c>
      <c r="K6364" s="3"/>
      <c r="L6364" s="2" t="s">
        <v>37</v>
      </c>
      <c r="M6364" s="2" t="s">
        <v>104</v>
      </c>
      <c r="N6364" s="2" t="s">
        <v>286</v>
      </c>
      <c r="O6364" s="4">
        <v>111000</v>
      </c>
      <c r="P6364" s="4">
        <v>37700</v>
      </c>
      <c r="Q6364" s="4">
        <v>73300</v>
      </c>
      <c r="R6364" s="2">
        <v>18</v>
      </c>
      <c r="S6364" s="5">
        <v>9.2799999999999994</v>
      </c>
      <c r="T6364" s="4">
        <v>4639.08</v>
      </c>
      <c r="U6364" s="2" t="s">
        <v>96</v>
      </c>
      <c r="V6364" s="2" t="s">
        <v>97</v>
      </c>
      <c r="W6364" s="4">
        <v>0</v>
      </c>
      <c r="X6364" s="4">
        <v>0</v>
      </c>
      <c r="Y6364" s="4">
        <v>83503.360000000001</v>
      </c>
      <c r="Z6364" s="2">
        <v>0</v>
      </c>
      <c r="AA6364" s="2" t="s">
        <v>97</v>
      </c>
      <c r="AB6364" s="2" t="s">
        <v>15734</v>
      </c>
      <c r="AC6364" s="2" t="s">
        <v>75</v>
      </c>
      <c r="AD6364" s="2" t="s">
        <v>76</v>
      </c>
      <c r="AE6364" s="5">
        <v>66.040000000000006</v>
      </c>
      <c r="AF6364" s="2">
        <v>0</v>
      </c>
      <c r="AG6364" s="2" t="s">
        <v>97</v>
      </c>
      <c r="AH6364" s="2"/>
      <c r="AI6364" s="6" t="str">
        <f t="shared" si="297"/>
        <v>55-64</v>
      </c>
      <c r="AJ6364" s="11">
        <f>YEAR(tbl_LoanData[[#This Row],[Application Date]])</f>
        <v>2026</v>
      </c>
      <c r="AK6364" s="11" t="str">
        <f>TEXT(tbl_LoanData[[#This Row],[Application Date]],"MMMM")</f>
        <v>January</v>
      </c>
      <c r="AL6364" s="12">
        <f>DATE(YEAR(tbl_LoanData[[#This Row],[Application Date]]),MONTH(tbl_LoanData[[#This Row],[Application Date]]),1)</f>
        <v>46023</v>
      </c>
      <c r="AM6364" s="14">
        <f ca="1">IF(AND(tbl_LoanData[[#This Row],[Application Date]]&gt;=EOMONTH(TODAY(),-1)+1,tbl_LoanData[[#This Row],[Application Date]]&lt;=TODAY()),tbl_LoanData[[#This Row],[Loan Amount]],0)</f>
        <v>0</v>
      </c>
      <c r="AN6364" s="14">
        <f>tbl_LoanData[[#This Row],[Amount Paid]]-(Q6364-X6364)</f>
        <v>-73300</v>
      </c>
      <c r="AO6364" s="14">
        <f>IF(tbl_LoanData[[#This Row],[Application Status]]="Approved",1,0)</f>
        <v>0</v>
      </c>
      <c r="AP6364" s="22" t="str">
        <f t="shared" ca="1" si="298"/>
        <v/>
      </c>
      <c r="AQ6364" s="22" t="str">
        <f t="shared" ca="1" si="299"/>
        <v/>
      </c>
    </row>
    <row r="6365" spans="1:43" ht="14.4" customHeight="1" x14ac:dyDescent="0.3">
      <c r="A6365" s="2" t="s">
        <v>5485</v>
      </c>
      <c r="B6365" s="2" t="s">
        <v>5486</v>
      </c>
      <c r="C6365" s="2" t="s">
        <v>264</v>
      </c>
      <c r="D6365" s="2" t="s">
        <v>204</v>
      </c>
      <c r="E6365" s="2" t="s">
        <v>311</v>
      </c>
      <c r="F6365" s="2">
        <v>28</v>
      </c>
      <c r="G6365" s="2" t="s">
        <v>83</v>
      </c>
      <c r="H6365" s="2" t="s">
        <v>119</v>
      </c>
      <c r="I6365" s="2" t="s">
        <v>43</v>
      </c>
      <c r="J6365" s="3">
        <v>46042</v>
      </c>
      <c r="K6365" s="3">
        <v>46062</v>
      </c>
      <c r="L6365" s="2" t="s">
        <v>39</v>
      </c>
      <c r="M6365" s="2" t="s">
        <v>85</v>
      </c>
      <c r="N6365" s="2" t="s">
        <v>324</v>
      </c>
      <c r="O6365" s="4">
        <v>2518000</v>
      </c>
      <c r="P6365" s="4">
        <v>938400</v>
      </c>
      <c r="Q6365" s="4">
        <v>1579600</v>
      </c>
      <c r="R6365" s="2">
        <v>48</v>
      </c>
      <c r="S6365" s="5">
        <v>12.65</v>
      </c>
      <c r="T6365" s="4">
        <v>49559.95</v>
      </c>
      <c r="U6365" s="2" t="s">
        <v>73</v>
      </c>
      <c r="V6365" s="2" t="s">
        <v>74</v>
      </c>
      <c r="W6365" s="4">
        <v>297359.7</v>
      </c>
      <c r="X6365" s="4">
        <v>2081517.9</v>
      </c>
      <c r="Y6365" s="4">
        <v>2378877.6</v>
      </c>
      <c r="Z6365" s="2">
        <v>0</v>
      </c>
      <c r="AA6365" s="2" t="s">
        <v>56</v>
      </c>
      <c r="AB6365" s="2" t="s">
        <v>15727</v>
      </c>
      <c r="AC6365" s="2" t="s">
        <v>146</v>
      </c>
      <c r="AD6365" s="2" t="s">
        <v>76</v>
      </c>
      <c r="AE6365" s="5">
        <v>62.73</v>
      </c>
      <c r="AF6365" s="2">
        <v>0</v>
      </c>
      <c r="AG6365" s="2" t="s">
        <v>77</v>
      </c>
      <c r="AH6365" s="2">
        <v>20</v>
      </c>
      <c r="AI6365" s="6" t="str">
        <f t="shared" si="297"/>
        <v>25-34</v>
      </c>
      <c r="AJ6365" s="11">
        <f>YEAR(tbl_LoanData[[#This Row],[Application Date]])</f>
        <v>2026</v>
      </c>
      <c r="AK6365" s="11" t="str">
        <f>TEXT(tbl_LoanData[[#This Row],[Application Date]],"MMMM")</f>
        <v>January</v>
      </c>
      <c r="AL6365" s="12">
        <f>DATE(YEAR(tbl_LoanData[[#This Row],[Application Date]]),MONTH(tbl_LoanData[[#This Row],[Application Date]]),1)</f>
        <v>46023</v>
      </c>
      <c r="AM6365" s="14">
        <f ca="1">IF(AND(tbl_LoanData[[#This Row],[Application Date]]&gt;=EOMONTH(TODAY(),-1)+1,tbl_LoanData[[#This Row],[Application Date]]&lt;=TODAY()),tbl_LoanData[[#This Row],[Loan Amount]],0)</f>
        <v>0</v>
      </c>
      <c r="AN6365" s="14">
        <f>tbl_LoanData[[#This Row],[Amount Paid]]-(Q6365-X6365)</f>
        <v>799277.59999999986</v>
      </c>
      <c r="AO6365" s="14">
        <f>IF(tbl_LoanData[[#This Row],[Application Status]]="Approved",1,0)</f>
        <v>1</v>
      </c>
      <c r="AP6365" s="22" t="str">
        <f t="shared" ca="1" si="298"/>
        <v/>
      </c>
      <c r="AQ6365" s="22" t="str">
        <f t="shared" ca="1" si="299"/>
        <v/>
      </c>
    </row>
    <row r="6366" spans="1:43" ht="14.4" customHeight="1" x14ac:dyDescent="0.3">
      <c r="A6366" s="2" t="s">
        <v>5489</v>
      </c>
      <c r="B6366" s="2" t="s">
        <v>5490</v>
      </c>
      <c r="C6366" s="2" t="s">
        <v>687</v>
      </c>
      <c r="D6366" s="2" t="s">
        <v>134</v>
      </c>
      <c r="E6366" s="2" t="s">
        <v>447</v>
      </c>
      <c r="F6366" s="2">
        <v>21</v>
      </c>
      <c r="G6366" s="2" t="s">
        <v>83</v>
      </c>
      <c r="H6366" s="2" t="s">
        <v>398</v>
      </c>
      <c r="I6366" s="2" t="s">
        <v>46</v>
      </c>
      <c r="J6366" s="3">
        <v>46040</v>
      </c>
      <c r="K6366" s="3">
        <v>46061</v>
      </c>
      <c r="L6366" s="2" t="s">
        <v>41</v>
      </c>
      <c r="M6366" s="2" t="s">
        <v>144</v>
      </c>
      <c r="N6366" s="2" t="s">
        <v>857</v>
      </c>
      <c r="O6366" s="4">
        <v>2643000</v>
      </c>
      <c r="P6366" s="4">
        <v>307300</v>
      </c>
      <c r="Q6366" s="4">
        <v>2335700</v>
      </c>
      <c r="R6366" s="2">
        <v>24</v>
      </c>
      <c r="S6366" s="5">
        <v>7.64</v>
      </c>
      <c r="T6366" s="4">
        <v>112191.46</v>
      </c>
      <c r="U6366" s="2" t="s">
        <v>73</v>
      </c>
      <c r="V6366" s="2" t="s">
        <v>74</v>
      </c>
      <c r="W6366" s="4">
        <v>673148.76</v>
      </c>
      <c r="X6366" s="4">
        <v>2019446.2</v>
      </c>
      <c r="Y6366" s="4">
        <v>2692594.96</v>
      </c>
      <c r="Z6366" s="2">
        <v>0</v>
      </c>
      <c r="AA6366" s="2" t="s">
        <v>56</v>
      </c>
      <c r="AB6366" s="2" t="s">
        <v>15731</v>
      </c>
      <c r="AC6366" s="2" t="s">
        <v>121</v>
      </c>
      <c r="AD6366" s="2" t="s">
        <v>76</v>
      </c>
      <c r="AE6366" s="5">
        <v>88.37</v>
      </c>
      <c r="AF6366" s="2">
        <v>0</v>
      </c>
      <c r="AG6366" s="2" t="s">
        <v>77</v>
      </c>
      <c r="AH6366" s="2">
        <v>21</v>
      </c>
      <c r="AI6366" s="6" t="str">
        <f t="shared" si="297"/>
        <v>18-24</v>
      </c>
      <c r="AJ6366" s="11">
        <f>YEAR(tbl_LoanData[[#This Row],[Application Date]])</f>
        <v>2026</v>
      </c>
      <c r="AK6366" s="11" t="str">
        <f>TEXT(tbl_LoanData[[#This Row],[Application Date]],"MMMM")</f>
        <v>January</v>
      </c>
      <c r="AL6366" s="12">
        <f>DATE(YEAR(tbl_LoanData[[#This Row],[Application Date]]),MONTH(tbl_LoanData[[#This Row],[Application Date]]),1)</f>
        <v>46023</v>
      </c>
      <c r="AM6366" s="14">
        <f ca="1">IF(AND(tbl_LoanData[[#This Row],[Application Date]]&gt;=EOMONTH(TODAY(),-1)+1,tbl_LoanData[[#This Row],[Application Date]]&lt;=TODAY()),tbl_LoanData[[#This Row],[Loan Amount]],0)</f>
        <v>0</v>
      </c>
      <c r="AN6366" s="14">
        <f>tbl_LoanData[[#This Row],[Amount Paid]]-(Q6366-X6366)</f>
        <v>356894.95999999996</v>
      </c>
      <c r="AO6366" s="14">
        <f>IF(tbl_LoanData[[#This Row],[Application Status]]="Approved",1,0)</f>
        <v>1</v>
      </c>
      <c r="AP6366" s="22" t="str">
        <f t="shared" ca="1" si="298"/>
        <v/>
      </c>
      <c r="AQ6366" s="22" t="str">
        <f t="shared" ca="1" si="299"/>
        <v/>
      </c>
    </row>
    <row r="6367" spans="1:43" ht="14.4" customHeight="1" x14ac:dyDescent="0.3">
      <c r="A6367" s="2" t="s">
        <v>5557</v>
      </c>
      <c r="B6367" s="2" t="s">
        <v>5558</v>
      </c>
      <c r="C6367" s="2" t="s">
        <v>508</v>
      </c>
      <c r="D6367" s="2" t="s">
        <v>102</v>
      </c>
      <c r="E6367" s="2" t="s">
        <v>67</v>
      </c>
      <c r="F6367" s="2">
        <v>46</v>
      </c>
      <c r="G6367" s="2" t="s">
        <v>83</v>
      </c>
      <c r="H6367" s="2" t="s">
        <v>237</v>
      </c>
      <c r="I6367" s="2" t="s">
        <v>48</v>
      </c>
      <c r="J6367" s="3">
        <v>46039</v>
      </c>
      <c r="K6367" s="3"/>
      <c r="L6367" s="2" t="s">
        <v>37</v>
      </c>
      <c r="M6367" s="2" t="s">
        <v>104</v>
      </c>
      <c r="N6367" s="2" t="s">
        <v>286</v>
      </c>
      <c r="O6367" s="4">
        <v>222000</v>
      </c>
      <c r="P6367" s="4">
        <v>79900</v>
      </c>
      <c r="Q6367" s="4">
        <v>142100</v>
      </c>
      <c r="R6367" s="2">
        <v>36</v>
      </c>
      <c r="S6367" s="5">
        <v>8.16</v>
      </c>
      <c r="T6367" s="4">
        <v>4913.5</v>
      </c>
      <c r="U6367" s="2" t="s">
        <v>113</v>
      </c>
      <c r="V6367" s="2" t="s">
        <v>97</v>
      </c>
      <c r="W6367" s="4">
        <v>0</v>
      </c>
      <c r="X6367" s="4">
        <v>0</v>
      </c>
      <c r="Y6367" s="4">
        <v>176886.08</v>
      </c>
      <c r="Z6367" s="2">
        <v>0</v>
      </c>
      <c r="AA6367" s="2" t="s">
        <v>97</v>
      </c>
      <c r="AB6367" s="2" t="s">
        <v>15733</v>
      </c>
      <c r="AC6367" s="2" t="s">
        <v>106</v>
      </c>
      <c r="AD6367" s="2" t="s">
        <v>76</v>
      </c>
      <c r="AE6367" s="5">
        <v>64.010000000000005</v>
      </c>
      <c r="AF6367" s="2">
        <v>0</v>
      </c>
      <c r="AG6367" s="2" t="s">
        <v>97</v>
      </c>
      <c r="AH6367" s="2"/>
      <c r="AI6367" s="6" t="str">
        <f t="shared" si="297"/>
        <v>45-54</v>
      </c>
      <c r="AJ6367" s="11">
        <f>YEAR(tbl_LoanData[[#This Row],[Application Date]])</f>
        <v>2026</v>
      </c>
      <c r="AK6367" s="11" t="str">
        <f>TEXT(tbl_LoanData[[#This Row],[Application Date]],"MMMM")</f>
        <v>January</v>
      </c>
      <c r="AL6367" s="12">
        <f>DATE(YEAR(tbl_LoanData[[#This Row],[Application Date]]),MONTH(tbl_LoanData[[#This Row],[Application Date]]),1)</f>
        <v>46023</v>
      </c>
      <c r="AM6367" s="14">
        <f ca="1">IF(AND(tbl_LoanData[[#This Row],[Application Date]]&gt;=EOMONTH(TODAY(),-1)+1,tbl_LoanData[[#This Row],[Application Date]]&lt;=TODAY()),tbl_LoanData[[#This Row],[Loan Amount]],0)</f>
        <v>0</v>
      </c>
      <c r="AN6367" s="14">
        <f>tbl_LoanData[[#This Row],[Amount Paid]]-(Q6367-X6367)</f>
        <v>-142100</v>
      </c>
      <c r="AO6367" s="14">
        <f>IF(tbl_LoanData[[#This Row],[Application Status]]="Approved",1,0)</f>
        <v>0</v>
      </c>
      <c r="AP6367" s="22" t="str">
        <f t="shared" ca="1" si="298"/>
        <v/>
      </c>
      <c r="AQ6367" s="22" t="str">
        <f t="shared" ca="1" si="299"/>
        <v/>
      </c>
    </row>
    <row r="6368" spans="1:43" ht="14.4" customHeight="1" x14ac:dyDescent="0.3">
      <c r="A6368" s="2" t="s">
        <v>5709</v>
      </c>
      <c r="B6368" s="2" t="s">
        <v>5710</v>
      </c>
      <c r="C6368" s="2" t="s">
        <v>289</v>
      </c>
      <c r="D6368" s="2" t="s">
        <v>101</v>
      </c>
      <c r="E6368" s="2" t="s">
        <v>311</v>
      </c>
      <c r="F6368" s="2">
        <v>36</v>
      </c>
      <c r="G6368" s="2" t="s">
        <v>69</v>
      </c>
      <c r="H6368" s="2" t="s">
        <v>217</v>
      </c>
      <c r="I6368" s="2" t="s">
        <v>46</v>
      </c>
      <c r="J6368" s="3">
        <v>46051</v>
      </c>
      <c r="K6368" s="3">
        <v>46056</v>
      </c>
      <c r="L6368" s="2" t="s">
        <v>39</v>
      </c>
      <c r="M6368" s="2" t="s">
        <v>127</v>
      </c>
      <c r="N6368" s="2" t="s">
        <v>195</v>
      </c>
      <c r="O6368" s="4">
        <v>1832000</v>
      </c>
      <c r="P6368" s="4">
        <v>639600</v>
      </c>
      <c r="Q6368" s="4">
        <v>1192400</v>
      </c>
      <c r="R6368" s="2">
        <v>36</v>
      </c>
      <c r="S6368" s="5">
        <v>10.43</v>
      </c>
      <c r="T6368" s="4">
        <v>43486.17</v>
      </c>
      <c r="U6368" s="2" t="s">
        <v>73</v>
      </c>
      <c r="V6368" s="2" t="s">
        <v>74</v>
      </c>
      <c r="W6368" s="4">
        <v>260917.02</v>
      </c>
      <c r="X6368" s="4">
        <v>1304584.94</v>
      </c>
      <c r="Y6368" s="4">
        <v>1565501.96</v>
      </c>
      <c r="Z6368" s="2">
        <v>0</v>
      </c>
      <c r="AA6368" s="2" t="s">
        <v>56</v>
      </c>
      <c r="AB6368" s="2" t="s">
        <v>15734</v>
      </c>
      <c r="AC6368" s="2" t="s">
        <v>129</v>
      </c>
      <c r="AD6368" s="2" t="s">
        <v>76</v>
      </c>
      <c r="AE6368" s="5">
        <v>65.09</v>
      </c>
      <c r="AF6368" s="2">
        <v>0</v>
      </c>
      <c r="AG6368" s="2" t="s">
        <v>77</v>
      </c>
      <c r="AH6368" s="2">
        <v>5</v>
      </c>
      <c r="AI6368" s="6" t="str">
        <f t="shared" si="297"/>
        <v>35-44</v>
      </c>
      <c r="AJ6368" s="11">
        <f>YEAR(tbl_LoanData[[#This Row],[Application Date]])</f>
        <v>2026</v>
      </c>
      <c r="AK6368" s="11" t="str">
        <f>TEXT(tbl_LoanData[[#This Row],[Application Date]],"MMMM")</f>
        <v>January</v>
      </c>
      <c r="AL6368" s="12">
        <f>DATE(YEAR(tbl_LoanData[[#This Row],[Application Date]]),MONTH(tbl_LoanData[[#This Row],[Application Date]]),1)</f>
        <v>46023</v>
      </c>
      <c r="AM6368" s="14">
        <f ca="1">IF(AND(tbl_LoanData[[#This Row],[Application Date]]&gt;=EOMONTH(TODAY(),-1)+1,tbl_LoanData[[#This Row],[Application Date]]&lt;=TODAY()),tbl_LoanData[[#This Row],[Loan Amount]],0)</f>
        <v>0</v>
      </c>
      <c r="AN6368" s="14">
        <f>tbl_LoanData[[#This Row],[Amount Paid]]-(Q6368-X6368)</f>
        <v>373101.95999999996</v>
      </c>
      <c r="AO6368" s="14">
        <f>IF(tbl_LoanData[[#This Row],[Application Status]]="Approved",1,0)</f>
        <v>1</v>
      </c>
      <c r="AP6368" s="22" t="str">
        <f t="shared" ca="1" si="298"/>
        <v/>
      </c>
      <c r="AQ6368" s="22" t="str">
        <f t="shared" ca="1" si="299"/>
        <v/>
      </c>
    </row>
    <row r="6369" spans="1:43" ht="14.4" customHeight="1" x14ac:dyDescent="0.3">
      <c r="A6369" s="2" t="s">
        <v>5739</v>
      </c>
      <c r="B6369" s="2" t="s">
        <v>5740</v>
      </c>
      <c r="C6369" s="2" t="s">
        <v>335</v>
      </c>
      <c r="D6369" s="2" t="s">
        <v>82</v>
      </c>
      <c r="E6369" s="2" t="s">
        <v>176</v>
      </c>
      <c r="F6369" s="2">
        <v>35</v>
      </c>
      <c r="G6369" s="2" t="s">
        <v>83</v>
      </c>
      <c r="H6369" s="2" t="s">
        <v>166</v>
      </c>
      <c r="I6369" s="2" t="s">
        <v>46</v>
      </c>
      <c r="J6369" s="3">
        <v>46028</v>
      </c>
      <c r="K6369" s="3">
        <v>46044</v>
      </c>
      <c r="L6369" s="2" t="s">
        <v>40</v>
      </c>
      <c r="M6369" s="2" t="s">
        <v>85</v>
      </c>
      <c r="N6369" s="2" t="s">
        <v>274</v>
      </c>
      <c r="O6369" s="4">
        <v>1382000</v>
      </c>
      <c r="P6369" s="4">
        <v>474000</v>
      </c>
      <c r="Q6369" s="4">
        <v>908000</v>
      </c>
      <c r="R6369" s="2">
        <v>36</v>
      </c>
      <c r="S6369" s="5">
        <v>13.59</v>
      </c>
      <c r="T6369" s="4">
        <v>35505.32</v>
      </c>
      <c r="U6369" s="2" t="s">
        <v>73</v>
      </c>
      <c r="V6369" s="2" t="s">
        <v>74</v>
      </c>
      <c r="W6369" s="4">
        <v>177526.6</v>
      </c>
      <c r="X6369" s="4">
        <v>1100665</v>
      </c>
      <c r="Y6369" s="4">
        <v>1278191.6000000001</v>
      </c>
      <c r="Z6369" s="2">
        <v>32</v>
      </c>
      <c r="AA6369" s="2" t="s">
        <v>58</v>
      </c>
      <c r="AB6369" s="2" t="s">
        <v>15731</v>
      </c>
      <c r="AC6369" s="2" t="s">
        <v>87</v>
      </c>
      <c r="AD6369" s="2" t="s">
        <v>76</v>
      </c>
      <c r="AE6369" s="5">
        <v>65.7</v>
      </c>
      <c r="AF6369" s="2">
        <v>1</v>
      </c>
      <c r="AG6369" s="2" t="s">
        <v>15718</v>
      </c>
      <c r="AH6369" s="2">
        <v>16</v>
      </c>
      <c r="AI6369" s="6" t="str">
        <f t="shared" si="297"/>
        <v>35-44</v>
      </c>
      <c r="AJ6369" s="11">
        <f>YEAR(tbl_LoanData[[#This Row],[Application Date]])</f>
        <v>2026</v>
      </c>
      <c r="AK6369" s="11" t="str">
        <f>TEXT(tbl_LoanData[[#This Row],[Application Date]],"MMMM")</f>
        <v>January</v>
      </c>
      <c r="AL6369" s="12">
        <f>DATE(YEAR(tbl_LoanData[[#This Row],[Application Date]]),MONTH(tbl_LoanData[[#This Row],[Application Date]]),1)</f>
        <v>46023</v>
      </c>
      <c r="AM6369" s="14">
        <f ca="1">IF(AND(tbl_LoanData[[#This Row],[Application Date]]&gt;=EOMONTH(TODAY(),-1)+1,tbl_LoanData[[#This Row],[Application Date]]&lt;=TODAY()),tbl_LoanData[[#This Row],[Loan Amount]],0)</f>
        <v>0</v>
      </c>
      <c r="AN6369" s="14">
        <f>tbl_LoanData[[#This Row],[Amount Paid]]-(Q6369-X6369)</f>
        <v>370191.6</v>
      </c>
      <c r="AO6369" s="14">
        <f>IF(tbl_LoanData[[#This Row],[Application Status]]="Approved",1,0)</f>
        <v>1</v>
      </c>
      <c r="AP6369" s="22" t="str">
        <f t="shared" ca="1" si="298"/>
        <v/>
      </c>
      <c r="AQ6369" s="22" t="str">
        <f t="shared" ca="1" si="299"/>
        <v/>
      </c>
    </row>
    <row r="6370" spans="1:43" x14ac:dyDescent="0.3">
      <c r="A6370" s="2" t="s">
        <v>5909</v>
      </c>
      <c r="B6370" s="2" t="s">
        <v>5910</v>
      </c>
      <c r="C6370" s="2" t="s">
        <v>1059</v>
      </c>
      <c r="D6370" s="2" t="s">
        <v>209</v>
      </c>
      <c r="E6370" s="2" t="s">
        <v>68</v>
      </c>
      <c r="F6370" s="2">
        <v>59</v>
      </c>
      <c r="G6370" s="2" t="s">
        <v>69</v>
      </c>
      <c r="H6370" s="2" t="s">
        <v>233</v>
      </c>
      <c r="I6370" s="2" t="s">
        <v>46</v>
      </c>
      <c r="J6370" s="3">
        <v>46028</v>
      </c>
      <c r="K6370" s="3">
        <v>46036</v>
      </c>
      <c r="L6370" s="2" t="s">
        <v>41</v>
      </c>
      <c r="M6370" s="2" t="s">
        <v>184</v>
      </c>
      <c r="N6370" s="2" t="s">
        <v>185</v>
      </c>
      <c r="O6370" s="4">
        <v>4267000</v>
      </c>
      <c r="P6370" s="4">
        <v>1609900</v>
      </c>
      <c r="Q6370" s="4">
        <v>2657100</v>
      </c>
      <c r="R6370" s="2">
        <v>24</v>
      </c>
      <c r="S6370" s="5">
        <v>10.08</v>
      </c>
      <c r="T6370" s="4">
        <v>133032.14000000001</v>
      </c>
      <c r="U6370" s="2" t="s">
        <v>73</v>
      </c>
      <c r="V6370" s="2" t="s">
        <v>74</v>
      </c>
      <c r="W6370" s="4">
        <v>133032.14000000001</v>
      </c>
      <c r="X6370" s="4">
        <v>3059739.22</v>
      </c>
      <c r="Y6370" s="4">
        <v>3192771.36</v>
      </c>
      <c r="Z6370" s="2">
        <v>174</v>
      </c>
      <c r="AA6370" s="2" t="s">
        <v>60</v>
      </c>
      <c r="AB6370" s="2" t="s">
        <v>15734</v>
      </c>
      <c r="AC6370" s="2" t="s">
        <v>332</v>
      </c>
      <c r="AD6370" s="2" t="s">
        <v>76</v>
      </c>
      <c r="AE6370" s="5">
        <v>62.27</v>
      </c>
      <c r="AF6370" s="2">
        <v>6</v>
      </c>
      <c r="AG6370" s="2" t="s">
        <v>130</v>
      </c>
      <c r="AH6370" s="2">
        <v>8</v>
      </c>
      <c r="AI6370" s="6" t="str">
        <f t="shared" si="297"/>
        <v>55-64</v>
      </c>
      <c r="AJ6370" s="11">
        <f>YEAR(tbl_LoanData[[#This Row],[Application Date]])</f>
        <v>2026</v>
      </c>
      <c r="AK6370" s="11" t="str">
        <f>TEXT(tbl_LoanData[[#This Row],[Application Date]],"MMMM")</f>
        <v>January</v>
      </c>
      <c r="AL6370" s="12">
        <f>DATE(YEAR(tbl_LoanData[[#This Row],[Application Date]]),MONTH(tbl_LoanData[[#This Row],[Application Date]]),1)</f>
        <v>46023</v>
      </c>
      <c r="AM6370" s="14">
        <f ca="1">IF(AND(tbl_LoanData[[#This Row],[Application Date]]&gt;=EOMONTH(TODAY(),-1)+1,tbl_LoanData[[#This Row],[Application Date]]&lt;=TODAY()),tbl_LoanData[[#This Row],[Loan Amount]],0)</f>
        <v>0</v>
      </c>
      <c r="AN6370" s="14">
        <f>tbl_LoanData[[#This Row],[Amount Paid]]-(Q6370-X6370)</f>
        <v>535671.36000000022</v>
      </c>
      <c r="AO6370" s="14">
        <f>IF(tbl_LoanData[[#This Row],[Application Status]]="Approved",1,0)</f>
        <v>1</v>
      </c>
      <c r="AP6370" s="22" t="str">
        <f t="shared" ca="1" si="298"/>
        <v/>
      </c>
      <c r="AQ6370" s="22" t="str">
        <f t="shared" ca="1" si="299"/>
        <v/>
      </c>
    </row>
    <row r="6371" spans="1:43" ht="14.4" customHeight="1" x14ac:dyDescent="0.3">
      <c r="A6371" s="2" t="s">
        <v>5913</v>
      </c>
      <c r="B6371" s="2" t="s">
        <v>5914</v>
      </c>
      <c r="C6371" s="2" t="s">
        <v>90</v>
      </c>
      <c r="D6371" s="2" t="s">
        <v>268</v>
      </c>
      <c r="E6371" s="2" t="s">
        <v>176</v>
      </c>
      <c r="F6371" s="2">
        <v>36</v>
      </c>
      <c r="G6371" s="2" t="s">
        <v>69</v>
      </c>
      <c r="H6371" s="2" t="s">
        <v>259</v>
      </c>
      <c r="I6371" s="2" t="s">
        <v>43</v>
      </c>
      <c r="J6371" s="3">
        <v>46038</v>
      </c>
      <c r="K6371" s="3">
        <v>46043</v>
      </c>
      <c r="L6371" s="2" t="s">
        <v>36</v>
      </c>
      <c r="M6371" s="2" t="s">
        <v>71</v>
      </c>
      <c r="N6371" s="2" t="s">
        <v>162</v>
      </c>
      <c r="O6371" s="4">
        <v>2182000</v>
      </c>
      <c r="P6371" s="4">
        <v>319600</v>
      </c>
      <c r="Q6371" s="4">
        <v>1862400</v>
      </c>
      <c r="R6371" s="2">
        <v>24</v>
      </c>
      <c r="S6371" s="5">
        <v>13.63</v>
      </c>
      <c r="T6371" s="4">
        <v>98753.76</v>
      </c>
      <c r="U6371" s="2" t="s">
        <v>73</v>
      </c>
      <c r="V6371" s="2" t="s">
        <v>74</v>
      </c>
      <c r="W6371" s="4">
        <v>592522.56000000006</v>
      </c>
      <c r="X6371" s="4">
        <v>1777567.68</v>
      </c>
      <c r="Y6371" s="4">
        <v>2370090.2400000002</v>
      </c>
      <c r="Z6371" s="2">
        <v>0</v>
      </c>
      <c r="AA6371" s="2" t="s">
        <v>56</v>
      </c>
      <c r="AB6371" s="2" t="s">
        <v>15734</v>
      </c>
      <c r="AC6371" s="2" t="s">
        <v>213</v>
      </c>
      <c r="AD6371" s="2" t="s">
        <v>76</v>
      </c>
      <c r="AE6371" s="5">
        <v>85.35</v>
      </c>
      <c r="AF6371" s="2">
        <v>0</v>
      </c>
      <c r="AG6371" s="2" t="s">
        <v>77</v>
      </c>
      <c r="AH6371" s="2">
        <v>5</v>
      </c>
      <c r="AI6371" s="6" t="str">
        <f t="shared" si="297"/>
        <v>35-44</v>
      </c>
      <c r="AJ6371" s="11">
        <f>YEAR(tbl_LoanData[[#This Row],[Application Date]])</f>
        <v>2026</v>
      </c>
      <c r="AK6371" s="11" t="str">
        <f>TEXT(tbl_LoanData[[#This Row],[Application Date]],"MMMM")</f>
        <v>January</v>
      </c>
      <c r="AL6371" s="12">
        <f>DATE(YEAR(tbl_LoanData[[#This Row],[Application Date]]),MONTH(tbl_LoanData[[#This Row],[Application Date]]),1)</f>
        <v>46023</v>
      </c>
      <c r="AM6371" s="14">
        <f ca="1">IF(AND(tbl_LoanData[[#This Row],[Application Date]]&gt;=EOMONTH(TODAY(),-1)+1,tbl_LoanData[[#This Row],[Application Date]]&lt;=TODAY()),tbl_LoanData[[#This Row],[Loan Amount]],0)</f>
        <v>0</v>
      </c>
      <c r="AN6371" s="14">
        <f>tbl_LoanData[[#This Row],[Amount Paid]]-(Q6371-X6371)</f>
        <v>507690.23999999999</v>
      </c>
      <c r="AO6371" s="14">
        <f>IF(tbl_LoanData[[#This Row],[Application Status]]="Approved",1,0)</f>
        <v>1</v>
      </c>
      <c r="AP6371" s="22" t="str">
        <f t="shared" ca="1" si="298"/>
        <v/>
      </c>
      <c r="AQ6371" s="22" t="str">
        <f t="shared" ca="1" si="299"/>
        <v/>
      </c>
    </row>
    <row r="6372" spans="1:43" ht="14.4" customHeight="1" x14ac:dyDescent="0.3">
      <c r="A6372" s="2" t="s">
        <v>5939</v>
      </c>
      <c r="B6372" s="2" t="s">
        <v>5940</v>
      </c>
      <c r="C6372" s="2" t="s">
        <v>949</v>
      </c>
      <c r="D6372" s="2" t="s">
        <v>254</v>
      </c>
      <c r="E6372" s="2" t="s">
        <v>135</v>
      </c>
      <c r="F6372" s="2">
        <v>59</v>
      </c>
      <c r="G6372" s="2" t="s">
        <v>83</v>
      </c>
      <c r="H6372" s="2" t="s">
        <v>256</v>
      </c>
      <c r="I6372" s="2" t="s">
        <v>43</v>
      </c>
      <c r="J6372" s="3">
        <v>46039</v>
      </c>
      <c r="K6372" s="3">
        <v>46053</v>
      </c>
      <c r="L6372" s="2" t="s">
        <v>39</v>
      </c>
      <c r="M6372" s="2" t="s">
        <v>85</v>
      </c>
      <c r="N6372" s="2" t="s">
        <v>373</v>
      </c>
      <c r="O6372" s="4">
        <v>2209000</v>
      </c>
      <c r="P6372" s="4">
        <v>748200</v>
      </c>
      <c r="Q6372" s="4">
        <v>1460800</v>
      </c>
      <c r="R6372" s="2">
        <v>24</v>
      </c>
      <c r="S6372" s="5">
        <v>6.29</v>
      </c>
      <c r="T6372" s="4">
        <v>68523.69</v>
      </c>
      <c r="U6372" s="2" t="s">
        <v>73</v>
      </c>
      <c r="V6372" s="2" t="s">
        <v>74</v>
      </c>
      <c r="W6372" s="4">
        <v>342618.45</v>
      </c>
      <c r="X6372" s="4">
        <v>1301950.19</v>
      </c>
      <c r="Y6372" s="4">
        <v>1644568.64</v>
      </c>
      <c r="Z6372" s="2">
        <v>28</v>
      </c>
      <c r="AA6372" s="2" t="s">
        <v>57</v>
      </c>
      <c r="AB6372" s="2" t="s">
        <v>15731</v>
      </c>
      <c r="AC6372" s="2" t="s">
        <v>87</v>
      </c>
      <c r="AD6372" s="2" t="s">
        <v>76</v>
      </c>
      <c r="AE6372" s="5">
        <v>66.13</v>
      </c>
      <c r="AF6372" s="2">
        <v>1</v>
      </c>
      <c r="AG6372" s="2" t="s">
        <v>77</v>
      </c>
      <c r="AH6372" s="2">
        <v>14</v>
      </c>
      <c r="AI6372" s="6" t="str">
        <f t="shared" si="297"/>
        <v>55-64</v>
      </c>
      <c r="AJ6372" s="11">
        <f>YEAR(tbl_LoanData[[#This Row],[Application Date]])</f>
        <v>2026</v>
      </c>
      <c r="AK6372" s="11" t="str">
        <f>TEXT(tbl_LoanData[[#This Row],[Application Date]],"MMMM")</f>
        <v>January</v>
      </c>
      <c r="AL6372" s="12">
        <f>DATE(YEAR(tbl_LoanData[[#This Row],[Application Date]]),MONTH(tbl_LoanData[[#This Row],[Application Date]]),1)</f>
        <v>46023</v>
      </c>
      <c r="AM6372" s="14">
        <f ca="1">IF(AND(tbl_LoanData[[#This Row],[Application Date]]&gt;=EOMONTH(TODAY(),-1)+1,tbl_LoanData[[#This Row],[Application Date]]&lt;=TODAY()),tbl_LoanData[[#This Row],[Loan Amount]],0)</f>
        <v>0</v>
      </c>
      <c r="AN6372" s="14">
        <f>tbl_LoanData[[#This Row],[Amount Paid]]-(Q6372-X6372)</f>
        <v>183768.63999999996</v>
      </c>
      <c r="AO6372" s="14">
        <f>IF(tbl_LoanData[[#This Row],[Application Status]]="Approved",1,0)</f>
        <v>1</v>
      </c>
      <c r="AP6372" s="22" t="str">
        <f t="shared" ca="1" si="298"/>
        <v/>
      </c>
      <c r="AQ6372" s="22" t="str">
        <f t="shared" ca="1" si="299"/>
        <v/>
      </c>
    </row>
    <row r="6373" spans="1:43" ht="14.4" customHeight="1" x14ac:dyDescent="0.3">
      <c r="A6373" s="2" t="s">
        <v>5965</v>
      </c>
      <c r="B6373" s="2" t="s">
        <v>5966</v>
      </c>
      <c r="C6373" s="2" t="s">
        <v>353</v>
      </c>
      <c r="D6373" s="2" t="s">
        <v>182</v>
      </c>
      <c r="E6373" s="2" t="s">
        <v>182</v>
      </c>
      <c r="F6373" s="2">
        <v>38</v>
      </c>
      <c r="G6373" s="2" t="s">
        <v>83</v>
      </c>
      <c r="H6373" s="2" t="s">
        <v>318</v>
      </c>
      <c r="I6373" s="2" t="s">
        <v>42</v>
      </c>
      <c r="J6373" s="3">
        <v>46053</v>
      </c>
      <c r="K6373" s="3"/>
      <c r="L6373" s="2" t="s">
        <v>37</v>
      </c>
      <c r="M6373" s="2" t="s">
        <v>199</v>
      </c>
      <c r="N6373" s="2" t="s">
        <v>319</v>
      </c>
      <c r="O6373" s="4">
        <v>99000</v>
      </c>
      <c r="P6373" s="4">
        <v>29500</v>
      </c>
      <c r="Q6373" s="4">
        <v>69500</v>
      </c>
      <c r="R6373" s="2">
        <v>36</v>
      </c>
      <c r="S6373" s="5">
        <v>11.54</v>
      </c>
      <c r="T6373" s="4">
        <v>2598.91</v>
      </c>
      <c r="U6373" s="2" t="s">
        <v>113</v>
      </c>
      <c r="V6373" s="2" t="s">
        <v>97</v>
      </c>
      <c r="W6373" s="4">
        <v>0</v>
      </c>
      <c r="X6373" s="4">
        <v>0</v>
      </c>
      <c r="Y6373" s="4">
        <v>93560.9</v>
      </c>
      <c r="Z6373" s="2">
        <v>0</v>
      </c>
      <c r="AA6373" s="2" t="s">
        <v>97</v>
      </c>
      <c r="AB6373" s="2" t="s">
        <v>15734</v>
      </c>
      <c r="AC6373" s="2" t="s">
        <v>146</v>
      </c>
      <c r="AD6373" s="2" t="s">
        <v>76</v>
      </c>
      <c r="AE6373" s="5">
        <v>70.2</v>
      </c>
      <c r="AF6373" s="2">
        <v>0</v>
      </c>
      <c r="AG6373" s="2" t="s">
        <v>97</v>
      </c>
      <c r="AH6373" s="2"/>
      <c r="AI6373" s="6" t="str">
        <f t="shared" si="297"/>
        <v>35-44</v>
      </c>
      <c r="AJ6373" s="11">
        <f>YEAR(tbl_LoanData[[#This Row],[Application Date]])</f>
        <v>2026</v>
      </c>
      <c r="AK6373" s="11" t="str">
        <f>TEXT(tbl_LoanData[[#This Row],[Application Date]],"MMMM")</f>
        <v>January</v>
      </c>
      <c r="AL6373" s="12">
        <f>DATE(YEAR(tbl_LoanData[[#This Row],[Application Date]]),MONTH(tbl_LoanData[[#This Row],[Application Date]]),1)</f>
        <v>46023</v>
      </c>
      <c r="AM6373" s="14">
        <f ca="1">IF(AND(tbl_LoanData[[#This Row],[Application Date]]&gt;=EOMONTH(TODAY(),-1)+1,tbl_LoanData[[#This Row],[Application Date]]&lt;=TODAY()),tbl_LoanData[[#This Row],[Loan Amount]],0)</f>
        <v>0</v>
      </c>
      <c r="AN6373" s="14">
        <f>tbl_LoanData[[#This Row],[Amount Paid]]-(Q6373-X6373)</f>
        <v>-69500</v>
      </c>
      <c r="AO6373" s="14">
        <f>IF(tbl_LoanData[[#This Row],[Application Status]]="Approved",1,0)</f>
        <v>0</v>
      </c>
      <c r="AP6373" s="22" t="str">
        <f t="shared" ca="1" si="298"/>
        <v/>
      </c>
      <c r="AQ6373" s="22" t="str">
        <f t="shared" ca="1" si="299"/>
        <v/>
      </c>
    </row>
    <row r="6374" spans="1:43" ht="14.4" customHeight="1" x14ac:dyDescent="0.3">
      <c r="A6374" s="2" t="s">
        <v>5981</v>
      </c>
      <c r="B6374" s="2" t="s">
        <v>5982</v>
      </c>
      <c r="C6374" s="2" t="s">
        <v>804</v>
      </c>
      <c r="D6374" s="2" t="s">
        <v>254</v>
      </c>
      <c r="E6374" s="2" t="s">
        <v>232</v>
      </c>
      <c r="F6374" s="2">
        <v>21</v>
      </c>
      <c r="G6374" s="2" t="s">
        <v>83</v>
      </c>
      <c r="H6374" s="2" t="s">
        <v>84</v>
      </c>
      <c r="I6374" s="2" t="s">
        <v>45</v>
      </c>
      <c r="J6374" s="3">
        <v>46037</v>
      </c>
      <c r="K6374" s="3">
        <v>46040</v>
      </c>
      <c r="L6374" s="2" t="s">
        <v>40</v>
      </c>
      <c r="M6374" s="2" t="s">
        <v>85</v>
      </c>
      <c r="N6374" s="2" t="s">
        <v>86</v>
      </c>
      <c r="O6374" s="4">
        <v>775000</v>
      </c>
      <c r="P6374" s="4">
        <v>153900</v>
      </c>
      <c r="Q6374" s="4">
        <v>621100</v>
      </c>
      <c r="R6374" s="2">
        <v>24</v>
      </c>
      <c r="S6374" s="5">
        <v>11.66</v>
      </c>
      <c r="T6374" s="4">
        <v>31914.19</v>
      </c>
      <c r="U6374" s="2" t="s">
        <v>73</v>
      </c>
      <c r="V6374" s="2" t="s">
        <v>74</v>
      </c>
      <c r="W6374" s="4">
        <v>223399.33</v>
      </c>
      <c r="X6374" s="4">
        <v>542541.18999999994</v>
      </c>
      <c r="Y6374" s="4">
        <v>765940.52</v>
      </c>
      <c r="Z6374" s="2">
        <v>0</v>
      </c>
      <c r="AA6374" s="2" t="s">
        <v>56</v>
      </c>
      <c r="AB6374" s="2" t="s">
        <v>15727</v>
      </c>
      <c r="AC6374" s="2" t="s">
        <v>213</v>
      </c>
      <c r="AD6374" s="2" t="s">
        <v>76</v>
      </c>
      <c r="AE6374" s="5">
        <v>80.14</v>
      </c>
      <c r="AF6374" s="2">
        <v>0</v>
      </c>
      <c r="AG6374" s="2" t="s">
        <v>77</v>
      </c>
      <c r="AH6374" s="2">
        <v>3</v>
      </c>
      <c r="AI6374" s="6" t="str">
        <f t="shared" si="297"/>
        <v>18-24</v>
      </c>
      <c r="AJ6374" s="11">
        <f>YEAR(tbl_LoanData[[#This Row],[Application Date]])</f>
        <v>2026</v>
      </c>
      <c r="AK6374" s="11" t="str">
        <f>TEXT(tbl_LoanData[[#This Row],[Application Date]],"MMMM")</f>
        <v>January</v>
      </c>
      <c r="AL6374" s="12">
        <f>DATE(YEAR(tbl_LoanData[[#This Row],[Application Date]]),MONTH(tbl_LoanData[[#This Row],[Application Date]]),1)</f>
        <v>46023</v>
      </c>
      <c r="AM6374" s="14">
        <f ca="1">IF(AND(tbl_LoanData[[#This Row],[Application Date]]&gt;=EOMONTH(TODAY(),-1)+1,tbl_LoanData[[#This Row],[Application Date]]&lt;=TODAY()),tbl_LoanData[[#This Row],[Loan Amount]],0)</f>
        <v>0</v>
      </c>
      <c r="AN6374" s="14">
        <f>tbl_LoanData[[#This Row],[Amount Paid]]-(Q6374-X6374)</f>
        <v>144840.51999999993</v>
      </c>
      <c r="AO6374" s="14">
        <f>IF(tbl_LoanData[[#This Row],[Application Status]]="Approved",1,0)</f>
        <v>1</v>
      </c>
      <c r="AP6374" s="22" t="str">
        <f t="shared" ca="1" si="298"/>
        <v/>
      </c>
      <c r="AQ6374" s="22" t="str">
        <f t="shared" ca="1" si="299"/>
        <v/>
      </c>
    </row>
    <row r="6375" spans="1:43" x14ac:dyDescent="0.3">
      <c r="A6375" s="2" t="s">
        <v>6161</v>
      </c>
      <c r="B6375" s="2" t="s">
        <v>6162</v>
      </c>
      <c r="C6375" s="2" t="s">
        <v>109</v>
      </c>
      <c r="D6375" s="2" t="s">
        <v>82</v>
      </c>
      <c r="E6375" s="2" t="s">
        <v>134</v>
      </c>
      <c r="F6375" s="2">
        <v>49</v>
      </c>
      <c r="G6375" s="2" t="s">
        <v>83</v>
      </c>
      <c r="H6375" s="2" t="s">
        <v>156</v>
      </c>
      <c r="I6375" s="2" t="s">
        <v>45</v>
      </c>
      <c r="J6375" s="3">
        <v>46026</v>
      </c>
      <c r="K6375" s="3">
        <v>46043</v>
      </c>
      <c r="L6375" s="2" t="s">
        <v>40</v>
      </c>
      <c r="M6375" s="2" t="s">
        <v>71</v>
      </c>
      <c r="N6375" s="2" t="s">
        <v>137</v>
      </c>
      <c r="O6375" s="4">
        <v>1585000</v>
      </c>
      <c r="P6375" s="4">
        <v>169800</v>
      </c>
      <c r="Q6375" s="4">
        <v>1415200</v>
      </c>
      <c r="R6375" s="2">
        <v>48</v>
      </c>
      <c r="S6375" s="5">
        <v>5.09</v>
      </c>
      <c r="T6375" s="4">
        <v>35486.14</v>
      </c>
      <c r="U6375" s="2" t="s">
        <v>73</v>
      </c>
      <c r="V6375" s="2" t="s">
        <v>74</v>
      </c>
      <c r="W6375" s="4">
        <v>212916.84</v>
      </c>
      <c r="X6375" s="4">
        <v>1490417.88</v>
      </c>
      <c r="Y6375" s="4">
        <v>1703334.72</v>
      </c>
      <c r="Z6375" s="2">
        <v>0</v>
      </c>
      <c r="AA6375" s="2" t="s">
        <v>56</v>
      </c>
      <c r="AB6375" s="2" t="s">
        <v>15732</v>
      </c>
      <c r="AC6375" s="2" t="s">
        <v>213</v>
      </c>
      <c r="AD6375" s="2" t="s">
        <v>76</v>
      </c>
      <c r="AE6375" s="5">
        <v>89.29</v>
      </c>
      <c r="AF6375" s="2">
        <v>0</v>
      </c>
      <c r="AG6375" s="2" t="s">
        <v>77</v>
      </c>
      <c r="AH6375" s="2">
        <v>17</v>
      </c>
      <c r="AI6375" s="6" t="str">
        <f t="shared" si="297"/>
        <v>45-54</v>
      </c>
      <c r="AJ6375" s="11">
        <f>YEAR(tbl_LoanData[[#This Row],[Application Date]])</f>
        <v>2026</v>
      </c>
      <c r="AK6375" s="11" t="str">
        <f>TEXT(tbl_LoanData[[#This Row],[Application Date]],"MMMM")</f>
        <v>January</v>
      </c>
      <c r="AL6375" s="12">
        <f>DATE(YEAR(tbl_LoanData[[#This Row],[Application Date]]),MONTH(tbl_LoanData[[#This Row],[Application Date]]),1)</f>
        <v>46023</v>
      </c>
      <c r="AM6375" s="14">
        <f ca="1">IF(AND(tbl_LoanData[[#This Row],[Application Date]]&gt;=EOMONTH(TODAY(),-1)+1,tbl_LoanData[[#This Row],[Application Date]]&lt;=TODAY()),tbl_LoanData[[#This Row],[Loan Amount]],0)</f>
        <v>0</v>
      </c>
      <c r="AN6375" s="14">
        <f>tbl_LoanData[[#This Row],[Amount Paid]]-(Q6375-X6375)</f>
        <v>288134.71999999986</v>
      </c>
      <c r="AO6375" s="14">
        <f>IF(tbl_LoanData[[#This Row],[Application Status]]="Approved",1,0)</f>
        <v>1</v>
      </c>
      <c r="AP6375" s="22" t="str">
        <f t="shared" ca="1" si="298"/>
        <v/>
      </c>
      <c r="AQ6375" s="22" t="str">
        <f t="shared" ca="1" si="299"/>
        <v/>
      </c>
    </row>
    <row r="6376" spans="1:43" ht="14.4" customHeight="1" x14ac:dyDescent="0.3">
      <c r="A6376" s="2" t="s">
        <v>6507</v>
      </c>
      <c r="B6376" s="2" t="s">
        <v>6508</v>
      </c>
      <c r="C6376" s="2" t="s">
        <v>227</v>
      </c>
      <c r="D6376" s="2" t="s">
        <v>134</v>
      </c>
      <c r="E6376" s="2" t="s">
        <v>293</v>
      </c>
      <c r="F6376" s="2">
        <v>24</v>
      </c>
      <c r="G6376" s="2" t="s">
        <v>69</v>
      </c>
      <c r="H6376" s="2" t="s">
        <v>285</v>
      </c>
      <c r="I6376" s="2" t="s">
        <v>55</v>
      </c>
      <c r="J6376" s="3">
        <v>46032</v>
      </c>
      <c r="K6376" s="3"/>
      <c r="L6376" s="2" t="s">
        <v>40</v>
      </c>
      <c r="M6376" s="2" t="s">
        <v>71</v>
      </c>
      <c r="N6376" s="2" t="s">
        <v>137</v>
      </c>
      <c r="O6376" s="4">
        <v>736000</v>
      </c>
      <c r="P6376" s="4">
        <v>279100</v>
      </c>
      <c r="Q6376" s="4">
        <v>456900</v>
      </c>
      <c r="R6376" s="2">
        <v>48</v>
      </c>
      <c r="S6376" s="5">
        <v>12.39</v>
      </c>
      <c r="T6376" s="4">
        <v>14236.24</v>
      </c>
      <c r="U6376" s="2" t="s">
        <v>96</v>
      </c>
      <c r="V6376" s="2" t="s">
        <v>97</v>
      </c>
      <c r="W6376" s="4">
        <v>0</v>
      </c>
      <c r="X6376" s="4">
        <v>0</v>
      </c>
      <c r="Y6376" s="4">
        <v>683339.64</v>
      </c>
      <c r="Z6376" s="2">
        <v>0</v>
      </c>
      <c r="AA6376" s="2" t="s">
        <v>97</v>
      </c>
      <c r="AB6376" s="2" t="s">
        <v>15730</v>
      </c>
      <c r="AC6376" s="2" t="s">
        <v>106</v>
      </c>
      <c r="AD6376" s="2" t="s">
        <v>76</v>
      </c>
      <c r="AE6376" s="5">
        <v>62.08</v>
      </c>
      <c r="AF6376" s="2">
        <v>0</v>
      </c>
      <c r="AG6376" s="2" t="s">
        <v>97</v>
      </c>
      <c r="AH6376" s="2"/>
      <c r="AI6376" s="6" t="str">
        <f t="shared" si="297"/>
        <v>18-24</v>
      </c>
      <c r="AJ6376" s="11">
        <f>YEAR(tbl_LoanData[[#This Row],[Application Date]])</f>
        <v>2026</v>
      </c>
      <c r="AK6376" s="11" t="str">
        <f>TEXT(tbl_LoanData[[#This Row],[Application Date]],"MMMM")</f>
        <v>January</v>
      </c>
      <c r="AL6376" s="12">
        <f>DATE(YEAR(tbl_LoanData[[#This Row],[Application Date]]),MONTH(tbl_LoanData[[#This Row],[Application Date]]),1)</f>
        <v>46023</v>
      </c>
      <c r="AM6376" s="14">
        <f ca="1">IF(AND(tbl_LoanData[[#This Row],[Application Date]]&gt;=EOMONTH(TODAY(),-1)+1,tbl_LoanData[[#This Row],[Application Date]]&lt;=TODAY()),tbl_LoanData[[#This Row],[Loan Amount]],0)</f>
        <v>0</v>
      </c>
      <c r="AN6376" s="14">
        <f>tbl_LoanData[[#This Row],[Amount Paid]]-(Q6376-X6376)</f>
        <v>-456900</v>
      </c>
      <c r="AO6376" s="14">
        <f>IF(tbl_LoanData[[#This Row],[Application Status]]="Approved",1,0)</f>
        <v>0</v>
      </c>
      <c r="AP6376" s="22" t="str">
        <f t="shared" ca="1" si="298"/>
        <v/>
      </c>
      <c r="AQ6376" s="22" t="str">
        <f t="shared" ca="1" si="299"/>
        <v/>
      </c>
    </row>
    <row r="6377" spans="1:43" x14ac:dyDescent="0.3">
      <c r="A6377" s="2" t="s">
        <v>6509</v>
      </c>
      <c r="B6377" s="2" t="s">
        <v>6510</v>
      </c>
      <c r="C6377" s="2" t="s">
        <v>289</v>
      </c>
      <c r="D6377" s="2" t="s">
        <v>204</v>
      </c>
      <c r="E6377" s="2" t="s">
        <v>161</v>
      </c>
      <c r="F6377" s="2">
        <v>24</v>
      </c>
      <c r="G6377" s="2" t="s">
        <v>69</v>
      </c>
      <c r="H6377" s="2" t="s">
        <v>285</v>
      </c>
      <c r="I6377" s="2" t="s">
        <v>55</v>
      </c>
      <c r="J6377" s="3">
        <v>46045</v>
      </c>
      <c r="K6377" s="3">
        <v>46056</v>
      </c>
      <c r="L6377" s="2" t="s">
        <v>39</v>
      </c>
      <c r="M6377" s="2" t="s">
        <v>71</v>
      </c>
      <c r="N6377" s="2" t="s">
        <v>294</v>
      </c>
      <c r="O6377" s="4">
        <v>1274000</v>
      </c>
      <c r="P6377" s="4">
        <v>271200</v>
      </c>
      <c r="Q6377" s="4">
        <v>1002800</v>
      </c>
      <c r="R6377" s="2">
        <v>60</v>
      </c>
      <c r="S6377" s="5">
        <v>13.49</v>
      </c>
      <c r="T6377" s="4">
        <v>27986.48</v>
      </c>
      <c r="U6377" s="2" t="s">
        <v>73</v>
      </c>
      <c r="V6377" s="2" t="s">
        <v>34</v>
      </c>
      <c r="W6377" s="4">
        <v>0</v>
      </c>
      <c r="X6377" s="4">
        <v>1679188.6</v>
      </c>
      <c r="Y6377" s="4">
        <v>1679188.6</v>
      </c>
      <c r="Z6377" s="2">
        <v>186</v>
      </c>
      <c r="AA6377" s="2" t="s">
        <v>60</v>
      </c>
      <c r="AB6377" s="2" t="s">
        <v>15729</v>
      </c>
      <c r="AC6377" s="2" t="s">
        <v>213</v>
      </c>
      <c r="AD6377" s="2" t="s">
        <v>76</v>
      </c>
      <c r="AE6377" s="5">
        <v>78.709999999999994</v>
      </c>
      <c r="AF6377" s="2">
        <v>6</v>
      </c>
      <c r="AG6377" s="2" t="s">
        <v>130</v>
      </c>
      <c r="AH6377" s="2">
        <v>11</v>
      </c>
      <c r="AI6377" s="6" t="str">
        <f t="shared" si="297"/>
        <v>18-24</v>
      </c>
      <c r="AJ6377" s="11">
        <f>YEAR(tbl_LoanData[[#This Row],[Application Date]])</f>
        <v>2026</v>
      </c>
      <c r="AK6377" s="11" t="str">
        <f>TEXT(tbl_LoanData[[#This Row],[Application Date]],"MMMM")</f>
        <v>January</v>
      </c>
      <c r="AL6377" s="12">
        <f>DATE(YEAR(tbl_LoanData[[#This Row],[Application Date]]),MONTH(tbl_LoanData[[#This Row],[Application Date]]),1)</f>
        <v>46023</v>
      </c>
      <c r="AM6377" s="14">
        <f ca="1">IF(AND(tbl_LoanData[[#This Row],[Application Date]]&gt;=EOMONTH(TODAY(),-1)+1,tbl_LoanData[[#This Row],[Application Date]]&lt;=TODAY()),tbl_LoanData[[#This Row],[Loan Amount]],0)</f>
        <v>0</v>
      </c>
      <c r="AN6377" s="14">
        <f>tbl_LoanData[[#This Row],[Amount Paid]]-(Q6377-X6377)</f>
        <v>676388.60000000009</v>
      </c>
      <c r="AO6377" s="14">
        <f>IF(tbl_LoanData[[#This Row],[Application Status]]="Approved",1,0)</f>
        <v>1</v>
      </c>
      <c r="AP6377" s="22" t="str">
        <f t="shared" ca="1" si="298"/>
        <v/>
      </c>
      <c r="AQ6377" s="22" t="str">
        <f t="shared" ca="1" si="299"/>
        <v/>
      </c>
    </row>
    <row r="6378" spans="1:43" ht="14.4" customHeight="1" x14ac:dyDescent="0.3">
      <c r="A6378" s="2" t="s">
        <v>6575</v>
      </c>
      <c r="B6378" s="2" t="s">
        <v>6576</v>
      </c>
      <c r="C6378" s="2" t="s">
        <v>277</v>
      </c>
      <c r="D6378" s="2" t="s">
        <v>142</v>
      </c>
      <c r="E6378" s="2" t="s">
        <v>311</v>
      </c>
      <c r="F6378" s="2">
        <v>32</v>
      </c>
      <c r="G6378" s="2" t="s">
        <v>83</v>
      </c>
      <c r="H6378" s="2" t="s">
        <v>237</v>
      </c>
      <c r="I6378" s="2" t="s">
        <v>48</v>
      </c>
      <c r="J6378" s="3">
        <v>46036</v>
      </c>
      <c r="K6378" s="3">
        <v>46042</v>
      </c>
      <c r="L6378" s="2" t="s">
        <v>36</v>
      </c>
      <c r="M6378" s="2" t="s">
        <v>111</v>
      </c>
      <c r="N6378" s="2" t="s">
        <v>350</v>
      </c>
      <c r="O6378" s="4">
        <v>1702000</v>
      </c>
      <c r="P6378" s="4">
        <v>418400</v>
      </c>
      <c r="Q6378" s="4">
        <v>1283600</v>
      </c>
      <c r="R6378" s="2">
        <v>36</v>
      </c>
      <c r="S6378" s="5">
        <v>9.2799999999999994</v>
      </c>
      <c r="T6378" s="4">
        <v>45582.06</v>
      </c>
      <c r="U6378" s="2" t="s">
        <v>73</v>
      </c>
      <c r="V6378" s="2" t="s">
        <v>35</v>
      </c>
      <c r="W6378" s="4">
        <v>0</v>
      </c>
      <c r="X6378" s="4">
        <v>1640954.24</v>
      </c>
      <c r="Y6378" s="4">
        <v>1640954.24</v>
      </c>
      <c r="Z6378" s="2">
        <v>203</v>
      </c>
      <c r="AA6378" s="2" t="s">
        <v>60</v>
      </c>
      <c r="AB6378" s="2" t="s">
        <v>15736</v>
      </c>
      <c r="AC6378" s="2" t="s">
        <v>87</v>
      </c>
      <c r="AD6378" s="2" t="s">
        <v>76</v>
      </c>
      <c r="AE6378" s="5">
        <v>75.42</v>
      </c>
      <c r="AF6378" s="2">
        <v>7</v>
      </c>
      <c r="AG6378" s="2" t="s">
        <v>130</v>
      </c>
      <c r="AH6378" s="2">
        <v>6</v>
      </c>
      <c r="AI6378" s="6" t="str">
        <f t="shared" si="297"/>
        <v>25-34</v>
      </c>
      <c r="AJ6378" s="11">
        <f>YEAR(tbl_LoanData[[#This Row],[Application Date]])</f>
        <v>2026</v>
      </c>
      <c r="AK6378" s="11" t="str">
        <f>TEXT(tbl_LoanData[[#This Row],[Application Date]],"MMMM")</f>
        <v>January</v>
      </c>
      <c r="AL6378" s="12">
        <f>DATE(YEAR(tbl_LoanData[[#This Row],[Application Date]]),MONTH(tbl_LoanData[[#This Row],[Application Date]]),1)</f>
        <v>46023</v>
      </c>
      <c r="AM6378" s="14">
        <f ca="1">IF(AND(tbl_LoanData[[#This Row],[Application Date]]&gt;=EOMONTH(TODAY(),-1)+1,tbl_LoanData[[#This Row],[Application Date]]&lt;=TODAY()),tbl_LoanData[[#This Row],[Loan Amount]],0)</f>
        <v>0</v>
      </c>
      <c r="AN6378" s="14">
        <f>tbl_LoanData[[#This Row],[Amount Paid]]-(Q6378-X6378)</f>
        <v>357354.23999999999</v>
      </c>
      <c r="AO6378" s="14">
        <f>IF(tbl_LoanData[[#This Row],[Application Status]]="Approved",1,0)</f>
        <v>1</v>
      </c>
      <c r="AP6378" s="22" t="str">
        <f t="shared" ca="1" si="298"/>
        <v/>
      </c>
      <c r="AQ6378" s="22" t="str">
        <f t="shared" ca="1" si="299"/>
        <v/>
      </c>
    </row>
    <row r="6379" spans="1:43" ht="14.4" customHeight="1" x14ac:dyDescent="0.3">
      <c r="A6379" s="2" t="s">
        <v>6651</v>
      </c>
      <c r="B6379" s="2" t="s">
        <v>6652</v>
      </c>
      <c r="C6379" s="2" t="s">
        <v>310</v>
      </c>
      <c r="D6379" s="2" t="s">
        <v>182</v>
      </c>
      <c r="E6379" s="2" t="s">
        <v>210</v>
      </c>
      <c r="F6379" s="2">
        <v>25</v>
      </c>
      <c r="G6379" s="2" t="s">
        <v>69</v>
      </c>
      <c r="H6379" s="2" t="s">
        <v>318</v>
      </c>
      <c r="I6379" s="2" t="s">
        <v>42</v>
      </c>
      <c r="J6379" s="3">
        <v>46052</v>
      </c>
      <c r="K6379" s="3">
        <v>46073</v>
      </c>
      <c r="L6379" s="2" t="s">
        <v>38</v>
      </c>
      <c r="M6379" s="2" t="s">
        <v>127</v>
      </c>
      <c r="N6379" s="2" t="s">
        <v>128</v>
      </c>
      <c r="O6379" s="4">
        <v>1016000</v>
      </c>
      <c r="P6379" s="4">
        <v>373500</v>
      </c>
      <c r="Q6379" s="4">
        <v>642500</v>
      </c>
      <c r="R6379" s="2">
        <v>48</v>
      </c>
      <c r="S6379" s="5">
        <v>11.29</v>
      </c>
      <c r="T6379" s="4">
        <v>19430.27</v>
      </c>
      <c r="U6379" s="2" t="s">
        <v>73</v>
      </c>
      <c r="V6379" s="2" t="s">
        <v>74</v>
      </c>
      <c r="W6379" s="4">
        <v>97151.35</v>
      </c>
      <c r="X6379" s="4">
        <v>835501.65</v>
      </c>
      <c r="Y6379" s="4">
        <v>932653</v>
      </c>
      <c r="Z6379" s="2">
        <v>0</v>
      </c>
      <c r="AA6379" s="2" t="s">
        <v>56</v>
      </c>
      <c r="AB6379" s="2" t="s">
        <v>15727</v>
      </c>
      <c r="AC6379" s="2" t="s">
        <v>332</v>
      </c>
      <c r="AD6379" s="2" t="s">
        <v>76</v>
      </c>
      <c r="AE6379" s="5">
        <v>63.24</v>
      </c>
      <c r="AF6379" s="2">
        <v>0</v>
      </c>
      <c r="AG6379" s="2" t="s">
        <v>77</v>
      </c>
      <c r="AH6379" s="2">
        <v>21</v>
      </c>
      <c r="AI6379" s="6" t="str">
        <f t="shared" si="297"/>
        <v>25-34</v>
      </c>
      <c r="AJ6379" s="11">
        <f>YEAR(tbl_LoanData[[#This Row],[Application Date]])</f>
        <v>2026</v>
      </c>
      <c r="AK6379" s="11" t="str">
        <f>TEXT(tbl_LoanData[[#This Row],[Application Date]],"MMMM")</f>
        <v>January</v>
      </c>
      <c r="AL6379" s="12">
        <f>DATE(YEAR(tbl_LoanData[[#This Row],[Application Date]]),MONTH(tbl_LoanData[[#This Row],[Application Date]]),1)</f>
        <v>46023</v>
      </c>
      <c r="AM6379" s="14">
        <f ca="1">IF(AND(tbl_LoanData[[#This Row],[Application Date]]&gt;=EOMONTH(TODAY(),-1)+1,tbl_LoanData[[#This Row],[Application Date]]&lt;=TODAY()),tbl_LoanData[[#This Row],[Loan Amount]],0)</f>
        <v>0</v>
      </c>
      <c r="AN6379" s="14">
        <f>tbl_LoanData[[#This Row],[Amount Paid]]-(Q6379-X6379)</f>
        <v>290153</v>
      </c>
      <c r="AO6379" s="14">
        <f>IF(tbl_LoanData[[#This Row],[Application Status]]="Approved",1,0)</f>
        <v>1</v>
      </c>
      <c r="AP6379" s="22" t="str">
        <f t="shared" ca="1" si="298"/>
        <v/>
      </c>
      <c r="AQ6379" s="22" t="str">
        <f t="shared" ca="1" si="299"/>
        <v/>
      </c>
    </row>
    <row r="6380" spans="1:43" x14ac:dyDescent="0.3">
      <c r="A6380" s="2" t="s">
        <v>6675</v>
      </c>
      <c r="B6380" s="2" t="s">
        <v>6676</v>
      </c>
      <c r="C6380" s="2" t="s">
        <v>423</v>
      </c>
      <c r="D6380" s="2" t="s">
        <v>82</v>
      </c>
      <c r="E6380" s="2" t="s">
        <v>284</v>
      </c>
      <c r="F6380" s="2">
        <v>43</v>
      </c>
      <c r="G6380" s="2" t="s">
        <v>69</v>
      </c>
      <c r="H6380" s="2" t="s">
        <v>269</v>
      </c>
      <c r="I6380" s="2" t="s">
        <v>46</v>
      </c>
      <c r="J6380" s="3">
        <v>46050</v>
      </c>
      <c r="K6380" s="3">
        <v>46071</v>
      </c>
      <c r="L6380" s="2" t="s">
        <v>37</v>
      </c>
      <c r="M6380" s="2" t="s">
        <v>94</v>
      </c>
      <c r="N6380" s="2" t="s">
        <v>436</v>
      </c>
      <c r="O6380" s="4">
        <v>202000</v>
      </c>
      <c r="P6380" s="4">
        <v>25700</v>
      </c>
      <c r="Q6380" s="4">
        <v>176300</v>
      </c>
      <c r="R6380" s="2">
        <v>36</v>
      </c>
      <c r="S6380" s="5">
        <v>12.56</v>
      </c>
      <c r="T6380" s="4">
        <v>6742.5</v>
      </c>
      <c r="U6380" s="2" t="s">
        <v>73</v>
      </c>
      <c r="V6380" s="2" t="s">
        <v>74</v>
      </c>
      <c r="W6380" s="4">
        <v>40455</v>
      </c>
      <c r="X6380" s="4">
        <v>202274.84</v>
      </c>
      <c r="Y6380" s="4">
        <v>242729.84</v>
      </c>
      <c r="Z6380" s="2">
        <v>0</v>
      </c>
      <c r="AA6380" s="2" t="s">
        <v>56</v>
      </c>
      <c r="AB6380" s="2" t="s">
        <v>15733</v>
      </c>
      <c r="AC6380" s="2" t="s">
        <v>138</v>
      </c>
      <c r="AD6380" s="2" t="s">
        <v>76</v>
      </c>
      <c r="AE6380" s="5">
        <v>87.28</v>
      </c>
      <c r="AF6380" s="2">
        <v>0</v>
      </c>
      <c r="AG6380" s="2" t="s">
        <v>77</v>
      </c>
      <c r="AH6380" s="2">
        <v>21</v>
      </c>
      <c r="AI6380" s="6" t="str">
        <f t="shared" si="297"/>
        <v>35-44</v>
      </c>
      <c r="AJ6380" s="11">
        <f>YEAR(tbl_LoanData[[#This Row],[Application Date]])</f>
        <v>2026</v>
      </c>
      <c r="AK6380" s="11" t="str">
        <f>TEXT(tbl_LoanData[[#This Row],[Application Date]],"MMMM")</f>
        <v>January</v>
      </c>
      <c r="AL6380" s="12">
        <f>DATE(YEAR(tbl_LoanData[[#This Row],[Application Date]]),MONTH(tbl_LoanData[[#This Row],[Application Date]]),1)</f>
        <v>46023</v>
      </c>
      <c r="AM6380" s="14">
        <f ca="1">IF(AND(tbl_LoanData[[#This Row],[Application Date]]&gt;=EOMONTH(TODAY(),-1)+1,tbl_LoanData[[#This Row],[Application Date]]&lt;=TODAY()),tbl_LoanData[[#This Row],[Loan Amount]],0)</f>
        <v>0</v>
      </c>
      <c r="AN6380" s="14">
        <f>tbl_LoanData[[#This Row],[Amount Paid]]-(Q6380-X6380)</f>
        <v>66429.84</v>
      </c>
      <c r="AO6380" s="14">
        <f>IF(tbl_LoanData[[#This Row],[Application Status]]="Approved",1,0)</f>
        <v>1</v>
      </c>
      <c r="AP6380" s="22" t="str">
        <f t="shared" ca="1" si="298"/>
        <v/>
      </c>
      <c r="AQ6380" s="22" t="str">
        <f t="shared" ca="1" si="299"/>
        <v/>
      </c>
    </row>
    <row r="6381" spans="1:43" ht="14.4" customHeight="1" x14ac:dyDescent="0.3">
      <c r="A6381" s="2" t="s">
        <v>6821</v>
      </c>
      <c r="B6381" s="2" t="s">
        <v>6822</v>
      </c>
      <c r="C6381" s="2" t="s">
        <v>141</v>
      </c>
      <c r="D6381" s="2" t="s">
        <v>311</v>
      </c>
      <c r="E6381" s="2" t="s">
        <v>150</v>
      </c>
      <c r="F6381" s="2">
        <v>24</v>
      </c>
      <c r="G6381" s="2" t="s">
        <v>83</v>
      </c>
      <c r="H6381" s="2" t="s">
        <v>224</v>
      </c>
      <c r="I6381" s="2" t="s">
        <v>54</v>
      </c>
      <c r="J6381" s="3">
        <v>46040</v>
      </c>
      <c r="K6381" s="3"/>
      <c r="L6381" s="2" t="s">
        <v>40</v>
      </c>
      <c r="M6381" s="2" t="s">
        <v>94</v>
      </c>
      <c r="N6381" s="2" t="s">
        <v>95</v>
      </c>
      <c r="O6381" s="4">
        <v>1292000</v>
      </c>
      <c r="P6381" s="4">
        <v>500500</v>
      </c>
      <c r="Q6381" s="4">
        <v>791500</v>
      </c>
      <c r="R6381" s="2">
        <v>36</v>
      </c>
      <c r="S6381" s="5">
        <v>9.1999999999999993</v>
      </c>
      <c r="T6381" s="4">
        <v>28054.28</v>
      </c>
      <c r="U6381" s="2" t="s">
        <v>96</v>
      </c>
      <c r="V6381" s="2" t="s">
        <v>97</v>
      </c>
      <c r="W6381" s="4">
        <v>0</v>
      </c>
      <c r="X6381" s="4">
        <v>0</v>
      </c>
      <c r="Y6381" s="4">
        <v>1009954</v>
      </c>
      <c r="Z6381" s="2">
        <v>0</v>
      </c>
      <c r="AA6381" s="2" t="s">
        <v>97</v>
      </c>
      <c r="AB6381" s="2" t="s">
        <v>15734</v>
      </c>
      <c r="AC6381" s="2" t="s">
        <v>332</v>
      </c>
      <c r="AD6381" s="2" t="s">
        <v>76</v>
      </c>
      <c r="AE6381" s="5">
        <v>61.26</v>
      </c>
      <c r="AF6381" s="2">
        <v>0</v>
      </c>
      <c r="AG6381" s="2" t="s">
        <v>97</v>
      </c>
      <c r="AH6381" s="2"/>
      <c r="AI6381" s="6" t="str">
        <f t="shared" si="297"/>
        <v>18-24</v>
      </c>
      <c r="AJ6381" s="11">
        <f>YEAR(tbl_LoanData[[#This Row],[Application Date]])</f>
        <v>2026</v>
      </c>
      <c r="AK6381" s="11" t="str">
        <f>TEXT(tbl_LoanData[[#This Row],[Application Date]],"MMMM")</f>
        <v>January</v>
      </c>
      <c r="AL6381" s="12">
        <f>DATE(YEAR(tbl_LoanData[[#This Row],[Application Date]]),MONTH(tbl_LoanData[[#This Row],[Application Date]]),1)</f>
        <v>46023</v>
      </c>
      <c r="AM6381" s="14">
        <f ca="1">IF(AND(tbl_LoanData[[#This Row],[Application Date]]&gt;=EOMONTH(TODAY(),-1)+1,tbl_LoanData[[#This Row],[Application Date]]&lt;=TODAY()),tbl_LoanData[[#This Row],[Loan Amount]],0)</f>
        <v>0</v>
      </c>
      <c r="AN6381" s="14">
        <f>tbl_LoanData[[#This Row],[Amount Paid]]-(Q6381-X6381)</f>
        <v>-791500</v>
      </c>
      <c r="AO6381" s="14">
        <f>IF(tbl_LoanData[[#This Row],[Application Status]]="Approved",1,0)</f>
        <v>0</v>
      </c>
      <c r="AP6381" s="22" t="str">
        <f t="shared" ca="1" si="298"/>
        <v/>
      </c>
      <c r="AQ6381" s="22" t="str">
        <f t="shared" ca="1" si="299"/>
        <v/>
      </c>
    </row>
    <row r="6382" spans="1:43" ht="14.4" customHeight="1" x14ac:dyDescent="0.3">
      <c r="A6382" s="2" t="s">
        <v>7209</v>
      </c>
      <c r="B6382" s="2" t="s">
        <v>7210</v>
      </c>
      <c r="C6382" s="2" t="s">
        <v>335</v>
      </c>
      <c r="D6382" s="2" t="s">
        <v>209</v>
      </c>
      <c r="E6382" s="2" t="s">
        <v>118</v>
      </c>
      <c r="F6382" s="2">
        <v>45</v>
      </c>
      <c r="G6382" s="2" t="s">
        <v>83</v>
      </c>
      <c r="H6382" s="2" t="s">
        <v>543</v>
      </c>
      <c r="I6382" s="2" t="s">
        <v>45</v>
      </c>
      <c r="J6382" s="3">
        <v>46051</v>
      </c>
      <c r="K6382" s="3">
        <v>46053</v>
      </c>
      <c r="L6382" s="2" t="s">
        <v>40</v>
      </c>
      <c r="M6382" s="2" t="s">
        <v>157</v>
      </c>
      <c r="N6382" s="2" t="s">
        <v>328</v>
      </c>
      <c r="O6382" s="4">
        <v>956000</v>
      </c>
      <c r="P6382" s="4">
        <v>109900</v>
      </c>
      <c r="Q6382" s="4">
        <v>846100</v>
      </c>
      <c r="R6382" s="2">
        <v>48</v>
      </c>
      <c r="S6382" s="5">
        <v>9.5299999999999994</v>
      </c>
      <c r="T6382" s="4">
        <v>24346.53</v>
      </c>
      <c r="U6382" s="2" t="s">
        <v>73</v>
      </c>
      <c r="V6382" s="2" t="s">
        <v>74</v>
      </c>
      <c r="W6382" s="4">
        <v>146079.18</v>
      </c>
      <c r="X6382" s="4">
        <v>1022554.14</v>
      </c>
      <c r="Y6382" s="4">
        <v>1168633.32</v>
      </c>
      <c r="Z6382" s="2">
        <v>0</v>
      </c>
      <c r="AA6382" s="2" t="s">
        <v>56</v>
      </c>
      <c r="AB6382" s="2" t="s">
        <v>15733</v>
      </c>
      <c r="AC6382" s="2" t="s">
        <v>138</v>
      </c>
      <c r="AD6382" s="2" t="s">
        <v>76</v>
      </c>
      <c r="AE6382" s="5">
        <v>88.5</v>
      </c>
      <c r="AF6382" s="2">
        <v>0</v>
      </c>
      <c r="AG6382" s="2" t="s">
        <v>77</v>
      </c>
      <c r="AH6382" s="2">
        <v>2</v>
      </c>
      <c r="AI6382" s="6" t="str">
        <f t="shared" si="297"/>
        <v>45-54</v>
      </c>
      <c r="AJ6382" s="11">
        <f>YEAR(tbl_LoanData[[#This Row],[Application Date]])</f>
        <v>2026</v>
      </c>
      <c r="AK6382" s="11" t="str">
        <f>TEXT(tbl_LoanData[[#This Row],[Application Date]],"MMMM")</f>
        <v>January</v>
      </c>
      <c r="AL6382" s="12">
        <f>DATE(YEAR(tbl_LoanData[[#This Row],[Application Date]]),MONTH(tbl_LoanData[[#This Row],[Application Date]]),1)</f>
        <v>46023</v>
      </c>
      <c r="AM6382" s="14">
        <f ca="1">IF(AND(tbl_LoanData[[#This Row],[Application Date]]&gt;=EOMONTH(TODAY(),-1)+1,tbl_LoanData[[#This Row],[Application Date]]&lt;=TODAY()),tbl_LoanData[[#This Row],[Loan Amount]],0)</f>
        <v>0</v>
      </c>
      <c r="AN6382" s="14">
        <f>tbl_LoanData[[#This Row],[Amount Paid]]-(Q6382-X6382)</f>
        <v>322533.32</v>
      </c>
      <c r="AO6382" s="14">
        <f>IF(tbl_LoanData[[#This Row],[Application Status]]="Approved",1,0)</f>
        <v>1</v>
      </c>
      <c r="AP6382" s="22" t="str">
        <f t="shared" ca="1" si="298"/>
        <v/>
      </c>
      <c r="AQ6382" s="22" t="str">
        <f t="shared" ca="1" si="299"/>
        <v/>
      </c>
    </row>
    <row r="6383" spans="1:43" x14ac:dyDescent="0.3">
      <c r="A6383" s="2" t="s">
        <v>7243</v>
      </c>
      <c r="B6383" s="2" t="s">
        <v>7244</v>
      </c>
      <c r="C6383" s="2" t="s">
        <v>343</v>
      </c>
      <c r="D6383" s="2" t="s">
        <v>254</v>
      </c>
      <c r="E6383" s="2" t="s">
        <v>255</v>
      </c>
      <c r="F6383" s="2">
        <v>43</v>
      </c>
      <c r="G6383" s="2" t="s">
        <v>69</v>
      </c>
      <c r="H6383" s="2" t="s">
        <v>119</v>
      </c>
      <c r="I6383" s="2" t="s">
        <v>43</v>
      </c>
      <c r="J6383" s="3">
        <v>46033</v>
      </c>
      <c r="K6383" s="3"/>
      <c r="L6383" s="2" t="s">
        <v>39</v>
      </c>
      <c r="M6383" s="2" t="s">
        <v>85</v>
      </c>
      <c r="N6383" s="2" t="s">
        <v>373</v>
      </c>
      <c r="O6383" s="4">
        <v>1928000</v>
      </c>
      <c r="P6383" s="4">
        <v>511800</v>
      </c>
      <c r="Q6383" s="4">
        <v>1416200</v>
      </c>
      <c r="R6383" s="2">
        <v>48</v>
      </c>
      <c r="S6383" s="5">
        <v>5.62</v>
      </c>
      <c r="T6383" s="4">
        <v>36136.699999999997</v>
      </c>
      <c r="U6383" s="2" t="s">
        <v>113</v>
      </c>
      <c r="V6383" s="2" t="s">
        <v>97</v>
      </c>
      <c r="W6383" s="4">
        <v>0</v>
      </c>
      <c r="X6383" s="4">
        <v>0</v>
      </c>
      <c r="Y6383" s="4">
        <v>1734561.76</v>
      </c>
      <c r="Z6383" s="2">
        <v>0</v>
      </c>
      <c r="AA6383" s="2" t="s">
        <v>97</v>
      </c>
      <c r="AB6383" s="2" t="s">
        <v>15735</v>
      </c>
      <c r="AC6383" s="2" t="s">
        <v>146</v>
      </c>
      <c r="AD6383" s="2" t="s">
        <v>76</v>
      </c>
      <c r="AE6383" s="5">
        <v>73.45</v>
      </c>
      <c r="AF6383" s="2">
        <v>0</v>
      </c>
      <c r="AG6383" s="2" t="s">
        <v>97</v>
      </c>
      <c r="AH6383" s="2"/>
      <c r="AI6383" s="6" t="str">
        <f t="shared" si="297"/>
        <v>35-44</v>
      </c>
      <c r="AJ6383" s="11">
        <f>YEAR(tbl_LoanData[[#This Row],[Application Date]])</f>
        <v>2026</v>
      </c>
      <c r="AK6383" s="11" t="str">
        <f>TEXT(tbl_LoanData[[#This Row],[Application Date]],"MMMM")</f>
        <v>January</v>
      </c>
      <c r="AL6383" s="12">
        <f>DATE(YEAR(tbl_LoanData[[#This Row],[Application Date]]),MONTH(tbl_LoanData[[#This Row],[Application Date]]),1)</f>
        <v>46023</v>
      </c>
      <c r="AM6383" s="14">
        <f ca="1">IF(AND(tbl_LoanData[[#This Row],[Application Date]]&gt;=EOMONTH(TODAY(),-1)+1,tbl_LoanData[[#This Row],[Application Date]]&lt;=TODAY()),tbl_LoanData[[#This Row],[Loan Amount]],0)</f>
        <v>0</v>
      </c>
      <c r="AN6383" s="14">
        <f>tbl_LoanData[[#This Row],[Amount Paid]]-(Q6383-X6383)</f>
        <v>-1416200</v>
      </c>
      <c r="AO6383" s="14">
        <f>IF(tbl_LoanData[[#This Row],[Application Status]]="Approved",1,0)</f>
        <v>0</v>
      </c>
      <c r="AP6383" s="22" t="str">
        <f t="shared" ca="1" si="298"/>
        <v/>
      </c>
      <c r="AQ6383" s="22" t="str">
        <f t="shared" ca="1" si="299"/>
        <v/>
      </c>
    </row>
    <row r="6384" spans="1:43" x14ac:dyDescent="0.3">
      <c r="A6384" s="2" t="s">
        <v>7247</v>
      </c>
      <c r="B6384" s="2" t="s">
        <v>7248</v>
      </c>
      <c r="C6384" s="2" t="s">
        <v>356</v>
      </c>
      <c r="D6384" s="2" t="s">
        <v>176</v>
      </c>
      <c r="E6384" s="2" t="s">
        <v>135</v>
      </c>
      <c r="F6384" s="2">
        <v>51</v>
      </c>
      <c r="G6384" s="2" t="s">
        <v>69</v>
      </c>
      <c r="H6384" s="2" t="s">
        <v>244</v>
      </c>
      <c r="I6384" s="2" t="s">
        <v>48</v>
      </c>
      <c r="J6384" s="3">
        <v>46028</v>
      </c>
      <c r="K6384" s="3">
        <v>46036</v>
      </c>
      <c r="L6384" s="2" t="s">
        <v>37</v>
      </c>
      <c r="M6384" s="2" t="s">
        <v>94</v>
      </c>
      <c r="N6384" s="2" t="s">
        <v>436</v>
      </c>
      <c r="O6384" s="4">
        <v>168000</v>
      </c>
      <c r="P6384" s="4">
        <v>54900</v>
      </c>
      <c r="Q6384" s="4">
        <v>113100</v>
      </c>
      <c r="R6384" s="2">
        <v>36</v>
      </c>
      <c r="S6384" s="5">
        <v>6.72</v>
      </c>
      <c r="T6384" s="4">
        <v>3775.03</v>
      </c>
      <c r="U6384" s="2" t="s">
        <v>73</v>
      </c>
      <c r="V6384" s="2" t="s">
        <v>74</v>
      </c>
      <c r="W6384" s="4">
        <v>26425.21</v>
      </c>
      <c r="X6384" s="4">
        <v>109475.75</v>
      </c>
      <c r="Y6384" s="4">
        <v>135900.96</v>
      </c>
      <c r="Z6384" s="2">
        <v>0</v>
      </c>
      <c r="AA6384" s="2" t="s">
        <v>56</v>
      </c>
      <c r="AB6384" s="2" t="s">
        <v>15728</v>
      </c>
      <c r="AC6384" s="2" t="s">
        <v>146</v>
      </c>
      <c r="AD6384" s="2" t="s">
        <v>76</v>
      </c>
      <c r="AE6384" s="5">
        <v>67.319999999999993</v>
      </c>
      <c r="AF6384" s="2">
        <v>0</v>
      </c>
      <c r="AG6384" s="2" t="s">
        <v>77</v>
      </c>
      <c r="AH6384" s="2">
        <v>8</v>
      </c>
      <c r="AI6384" s="6" t="str">
        <f t="shared" si="297"/>
        <v>45-54</v>
      </c>
      <c r="AJ6384" s="11">
        <f>YEAR(tbl_LoanData[[#This Row],[Application Date]])</f>
        <v>2026</v>
      </c>
      <c r="AK6384" s="11" t="str">
        <f>TEXT(tbl_LoanData[[#This Row],[Application Date]],"MMMM")</f>
        <v>January</v>
      </c>
      <c r="AL6384" s="12">
        <f>DATE(YEAR(tbl_LoanData[[#This Row],[Application Date]]),MONTH(tbl_LoanData[[#This Row],[Application Date]]),1)</f>
        <v>46023</v>
      </c>
      <c r="AM6384" s="14">
        <f ca="1">IF(AND(tbl_LoanData[[#This Row],[Application Date]]&gt;=EOMONTH(TODAY(),-1)+1,tbl_LoanData[[#This Row],[Application Date]]&lt;=TODAY()),tbl_LoanData[[#This Row],[Loan Amount]],0)</f>
        <v>0</v>
      </c>
      <c r="AN6384" s="14">
        <f>tbl_LoanData[[#This Row],[Amount Paid]]-(Q6384-X6384)</f>
        <v>22800.959999999999</v>
      </c>
      <c r="AO6384" s="14">
        <f>IF(tbl_LoanData[[#This Row],[Application Status]]="Approved",1,0)</f>
        <v>1</v>
      </c>
      <c r="AP6384" s="22" t="str">
        <f t="shared" ca="1" si="298"/>
        <v/>
      </c>
      <c r="AQ6384" s="22" t="str">
        <f t="shared" ca="1" si="299"/>
        <v/>
      </c>
    </row>
    <row r="6385" spans="1:43" x14ac:dyDescent="0.3">
      <c r="A6385" s="2" t="s">
        <v>7327</v>
      </c>
      <c r="B6385" s="2" t="s">
        <v>7328</v>
      </c>
      <c r="C6385" s="2" t="s">
        <v>682</v>
      </c>
      <c r="D6385" s="2" t="s">
        <v>232</v>
      </c>
      <c r="E6385" s="2" t="s">
        <v>117</v>
      </c>
      <c r="F6385" s="2">
        <v>32</v>
      </c>
      <c r="G6385" s="2" t="s">
        <v>69</v>
      </c>
      <c r="H6385" s="2" t="s">
        <v>256</v>
      </c>
      <c r="I6385" s="2" t="s">
        <v>43</v>
      </c>
      <c r="J6385" s="3">
        <v>46027</v>
      </c>
      <c r="K6385" s="3">
        <v>46045</v>
      </c>
      <c r="L6385" s="2" t="s">
        <v>37</v>
      </c>
      <c r="M6385" s="2" t="s">
        <v>260</v>
      </c>
      <c r="N6385" s="2" t="s">
        <v>261</v>
      </c>
      <c r="O6385" s="4">
        <v>229000</v>
      </c>
      <c r="P6385" s="4">
        <v>51900</v>
      </c>
      <c r="Q6385" s="4">
        <v>177100</v>
      </c>
      <c r="R6385" s="2">
        <v>48</v>
      </c>
      <c r="S6385" s="5">
        <v>5.74</v>
      </c>
      <c r="T6385" s="4">
        <v>4536.71</v>
      </c>
      <c r="U6385" s="2" t="s">
        <v>73</v>
      </c>
      <c r="V6385" s="2" t="s">
        <v>74</v>
      </c>
      <c r="W6385" s="4">
        <v>27220.26</v>
      </c>
      <c r="X6385" s="4">
        <v>190541.9</v>
      </c>
      <c r="Y6385" s="4">
        <v>217762.16</v>
      </c>
      <c r="Z6385" s="2">
        <v>0</v>
      </c>
      <c r="AA6385" s="2" t="s">
        <v>56</v>
      </c>
      <c r="AB6385" s="2" t="s">
        <v>15736</v>
      </c>
      <c r="AC6385" s="2" t="s">
        <v>146</v>
      </c>
      <c r="AD6385" s="2" t="s">
        <v>76</v>
      </c>
      <c r="AE6385" s="5">
        <v>77.34</v>
      </c>
      <c r="AF6385" s="2">
        <v>0</v>
      </c>
      <c r="AG6385" s="2" t="s">
        <v>77</v>
      </c>
      <c r="AH6385" s="2">
        <v>18</v>
      </c>
      <c r="AI6385" s="6" t="str">
        <f t="shared" si="297"/>
        <v>25-34</v>
      </c>
      <c r="AJ6385" s="11">
        <f>YEAR(tbl_LoanData[[#This Row],[Application Date]])</f>
        <v>2026</v>
      </c>
      <c r="AK6385" s="11" t="str">
        <f>TEXT(tbl_LoanData[[#This Row],[Application Date]],"MMMM")</f>
        <v>January</v>
      </c>
      <c r="AL6385" s="12">
        <f>DATE(YEAR(tbl_LoanData[[#This Row],[Application Date]]),MONTH(tbl_LoanData[[#This Row],[Application Date]]),1)</f>
        <v>46023</v>
      </c>
      <c r="AM6385" s="14">
        <f ca="1">IF(AND(tbl_LoanData[[#This Row],[Application Date]]&gt;=EOMONTH(TODAY(),-1)+1,tbl_LoanData[[#This Row],[Application Date]]&lt;=TODAY()),tbl_LoanData[[#This Row],[Loan Amount]],0)</f>
        <v>0</v>
      </c>
      <c r="AN6385" s="14">
        <f>tbl_LoanData[[#This Row],[Amount Paid]]-(Q6385-X6385)</f>
        <v>40662.159999999989</v>
      </c>
      <c r="AO6385" s="14">
        <f>IF(tbl_LoanData[[#This Row],[Application Status]]="Approved",1,0)</f>
        <v>1</v>
      </c>
      <c r="AP6385" s="22" t="str">
        <f t="shared" ca="1" si="298"/>
        <v/>
      </c>
      <c r="AQ6385" s="22" t="str">
        <f t="shared" ca="1" si="299"/>
        <v/>
      </c>
    </row>
    <row r="6386" spans="1:43" ht="14.4" customHeight="1" x14ac:dyDescent="0.3">
      <c r="A6386" s="2" t="s">
        <v>7383</v>
      </c>
      <c r="B6386" s="2" t="s">
        <v>7384</v>
      </c>
      <c r="C6386" s="2" t="s">
        <v>181</v>
      </c>
      <c r="D6386" s="2" t="s">
        <v>204</v>
      </c>
      <c r="E6386" s="2" t="s">
        <v>189</v>
      </c>
      <c r="F6386" s="2">
        <v>34</v>
      </c>
      <c r="G6386" s="2" t="s">
        <v>83</v>
      </c>
      <c r="H6386" s="2" t="s">
        <v>273</v>
      </c>
      <c r="I6386" s="2" t="s">
        <v>45</v>
      </c>
      <c r="J6386" s="3">
        <v>46025</v>
      </c>
      <c r="K6386" s="3">
        <v>46029</v>
      </c>
      <c r="L6386" s="2" t="s">
        <v>40</v>
      </c>
      <c r="M6386" s="2" t="s">
        <v>111</v>
      </c>
      <c r="N6386" s="2" t="s">
        <v>120</v>
      </c>
      <c r="O6386" s="4">
        <v>1489000</v>
      </c>
      <c r="P6386" s="4">
        <v>439500</v>
      </c>
      <c r="Q6386" s="4">
        <v>1049500</v>
      </c>
      <c r="R6386" s="2">
        <v>36</v>
      </c>
      <c r="S6386" s="5">
        <v>11.03</v>
      </c>
      <c r="T6386" s="4">
        <v>38799.43</v>
      </c>
      <c r="U6386" s="2" t="s">
        <v>73</v>
      </c>
      <c r="V6386" s="2" t="s">
        <v>74</v>
      </c>
      <c r="W6386" s="4">
        <v>271596.01</v>
      </c>
      <c r="X6386" s="4">
        <v>1125183.54</v>
      </c>
      <c r="Y6386" s="4">
        <v>1396779.55</v>
      </c>
      <c r="Z6386" s="2">
        <v>0</v>
      </c>
      <c r="AA6386" s="2" t="s">
        <v>56</v>
      </c>
      <c r="AB6386" s="2" t="s">
        <v>15727</v>
      </c>
      <c r="AC6386" s="2" t="s">
        <v>360</v>
      </c>
      <c r="AD6386" s="2" t="s">
        <v>76</v>
      </c>
      <c r="AE6386" s="5">
        <v>70.48</v>
      </c>
      <c r="AF6386" s="2">
        <v>0</v>
      </c>
      <c r="AG6386" s="2" t="s">
        <v>77</v>
      </c>
      <c r="AH6386" s="2">
        <v>4</v>
      </c>
      <c r="AI6386" s="6" t="str">
        <f t="shared" si="297"/>
        <v>25-34</v>
      </c>
      <c r="AJ6386" s="11">
        <f>YEAR(tbl_LoanData[[#This Row],[Application Date]])</f>
        <v>2026</v>
      </c>
      <c r="AK6386" s="11" t="str">
        <f>TEXT(tbl_LoanData[[#This Row],[Application Date]],"MMMM")</f>
        <v>January</v>
      </c>
      <c r="AL6386" s="12">
        <f>DATE(YEAR(tbl_LoanData[[#This Row],[Application Date]]),MONTH(tbl_LoanData[[#This Row],[Application Date]]),1)</f>
        <v>46023</v>
      </c>
      <c r="AM6386" s="14">
        <f ca="1">IF(AND(tbl_LoanData[[#This Row],[Application Date]]&gt;=EOMONTH(TODAY(),-1)+1,tbl_LoanData[[#This Row],[Application Date]]&lt;=TODAY()),tbl_LoanData[[#This Row],[Loan Amount]],0)</f>
        <v>0</v>
      </c>
      <c r="AN6386" s="14">
        <f>tbl_LoanData[[#This Row],[Amount Paid]]-(Q6386-X6386)</f>
        <v>347279.55000000005</v>
      </c>
      <c r="AO6386" s="14">
        <f>IF(tbl_LoanData[[#This Row],[Application Status]]="Approved",1,0)</f>
        <v>1</v>
      </c>
      <c r="AP6386" s="22" t="str">
        <f t="shared" ca="1" si="298"/>
        <v/>
      </c>
      <c r="AQ6386" s="22" t="str">
        <f t="shared" ca="1" si="299"/>
        <v/>
      </c>
    </row>
    <row r="6387" spans="1:43" ht="14.4" customHeight="1" x14ac:dyDescent="0.3">
      <c r="A6387" s="2" t="s">
        <v>7387</v>
      </c>
      <c r="B6387" s="2" t="s">
        <v>7388</v>
      </c>
      <c r="C6387" s="2" t="s">
        <v>627</v>
      </c>
      <c r="D6387" s="2" t="s">
        <v>117</v>
      </c>
      <c r="E6387" s="2" t="s">
        <v>293</v>
      </c>
      <c r="F6387" s="2">
        <v>59</v>
      </c>
      <c r="G6387" s="2" t="s">
        <v>83</v>
      </c>
      <c r="H6387" s="2" t="s">
        <v>224</v>
      </c>
      <c r="I6387" s="2" t="s">
        <v>54</v>
      </c>
      <c r="J6387" s="3">
        <v>46050</v>
      </c>
      <c r="K6387" s="3">
        <v>46054</v>
      </c>
      <c r="L6387" s="2" t="s">
        <v>40</v>
      </c>
      <c r="M6387" s="2" t="s">
        <v>111</v>
      </c>
      <c r="N6387" s="2" t="s">
        <v>369</v>
      </c>
      <c r="O6387" s="4">
        <v>1356000</v>
      </c>
      <c r="P6387" s="4">
        <v>465700</v>
      </c>
      <c r="Q6387" s="4">
        <v>890300</v>
      </c>
      <c r="R6387" s="2">
        <v>36</v>
      </c>
      <c r="S6387" s="5">
        <v>9.7799999999999994</v>
      </c>
      <c r="T6387" s="4">
        <v>31986.5</v>
      </c>
      <c r="U6387" s="2" t="s">
        <v>73</v>
      </c>
      <c r="V6387" s="2" t="s">
        <v>74</v>
      </c>
      <c r="W6387" s="4">
        <v>191919</v>
      </c>
      <c r="X6387" s="4">
        <v>959595.02</v>
      </c>
      <c r="Y6387" s="4">
        <v>1151514.02</v>
      </c>
      <c r="Z6387" s="2">
        <v>0</v>
      </c>
      <c r="AA6387" s="2" t="s">
        <v>56</v>
      </c>
      <c r="AB6387" s="2" t="s">
        <v>15729</v>
      </c>
      <c r="AC6387" s="2" t="s">
        <v>332</v>
      </c>
      <c r="AD6387" s="2" t="s">
        <v>76</v>
      </c>
      <c r="AE6387" s="5">
        <v>65.66</v>
      </c>
      <c r="AF6387" s="2">
        <v>0</v>
      </c>
      <c r="AG6387" s="2" t="s">
        <v>77</v>
      </c>
      <c r="AH6387" s="2">
        <v>4</v>
      </c>
      <c r="AI6387" s="6" t="str">
        <f t="shared" si="297"/>
        <v>55-64</v>
      </c>
      <c r="AJ6387" s="11">
        <f>YEAR(tbl_LoanData[[#This Row],[Application Date]])</f>
        <v>2026</v>
      </c>
      <c r="AK6387" s="11" t="str">
        <f>TEXT(tbl_LoanData[[#This Row],[Application Date]],"MMMM")</f>
        <v>January</v>
      </c>
      <c r="AL6387" s="12">
        <f>DATE(YEAR(tbl_LoanData[[#This Row],[Application Date]]),MONTH(tbl_LoanData[[#This Row],[Application Date]]),1)</f>
        <v>46023</v>
      </c>
      <c r="AM6387" s="14">
        <f ca="1">IF(AND(tbl_LoanData[[#This Row],[Application Date]]&gt;=EOMONTH(TODAY(),-1)+1,tbl_LoanData[[#This Row],[Application Date]]&lt;=TODAY()),tbl_LoanData[[#This Row],[Loan Amount]],0)</f>
        <v>0</v>
      </c>
      <c r="AN6387" s="14">
        <f>tbl_LoanData[[#This Row],[Amount Paid]]-(Q6387-X6387)</f>
        <v>261214.02000000002</v>
      </c>
      <c r="AO6387" s="14">
        <f>IF(tbl_LoanData[[#This Row],[Application Status]]="Approved",1,0)</f>
        <v>1</v>
      </c>
      <c r="AP6387" s="22" t="str">
        <f t="shared" ca="1" si="298"/>
        <v/>
      </c>
      <c r="AQ6387" s="22" t="str">
        <f t="shared" ca="1" si="299"/>
        <v/>
      </c>
    </row>
    <row r="6388" spans="1:43" ht="14.4" customHeight="1" x14ac:dyDescent="0.3">
      <c r="A6388" s="2" t="s">
        <v>7417</v>
      </c>
      <c r="B6388" s="2" t="s">
        <v>7418</v>
      </c>
      <c r="C6388" s="2" t="s">
        <v>317</v>
      </c>
      <c r="D6388" s="2" t="s">
        <v>176</v>
      </c>
      <c r="E6388" s="2" t="s">
        <v>232</v>
      </c>
      <c r="F6388" s="2">
        <v>47</v>
      </c>
      <c r="G6388" s="2" t="s">
        <v>83</v>
      </c>
      <c r="H6388" s="2" t="s">
        <v>244</v>
      </c>
      <c r="I6388" s="2" t="s">
        <v>48</v>
      </c>
      <c r="J6388" s="3">
        <v>46023</v>
      </c>
      <c r="K6388" s="3">
        <v>46030</v>
      </c>
      <c r="L6388" s="2" t="s">
        <v>39</v>
      </c>
      <c r="M6388" s="2" t="s">
        <v>85</v>
      </c>
      <c r="N6388" s="2" t="s">
        <v>178</v>
      </c>
      <c r="O6388" s="4">
        <v>1976000</v>
      </c>
      <c r="P6388" s="4">
        <v>590700</v>
      </c>
      <c r="Q6388" s="4">
        <v>1385300</v>
      </c>
      <c r="R6388" s="2">
        <v>24</v>
      </c>
      <c r="S6388" s="5">
        <v>12.1</v>
      </c>
      <c r="T6388" s="4">
        <v>71689.279999999999</v>
      </c>
      <c r="U6388" s="2" t="s">
        <v>73</v>
      </c>
      <c r="V6388" s="2" t="s">
        <v>74</v>
      </c>
      <c r="W6388" s="4">
        <v>286757.12</v>
      </c>
      <c r="X6388" s="4">
        <v>1433785.48</v>
      </c>
      <c r="Y6388" s="4">
        <v>1720542.6</v>
      </c>
      <c r="Z6388" s="2">
        <v>87</v>
      </c>
      <c r="AA6388" s="2" t="s">
        <v>59</v>
      </c>
      <c r="AB6388" s="2" t="s">
        <v>15727</v>
      </c>
      <c r="AC6388" s="2" t="s">
        <v>146</v>
      </c>
      <c r="AD6388" s="2" t="s">
        <v>76</v>
      </c>
      <c r="AE6388" s="5">
        <v>70.11</v>
      </c>
      <c r="AF6388" s="2">
        <v>3</v>
      </c>
      <c r="AG6388" s="2" t="s">
        <v>130</v>
      </c>
      <c r="AH6388" s="2">
        <v>7</v>
      </c>
      <c r="AI6388" s="6" t="str">
        <f t="shared" si="297"/>
        <v>45-54</v>
      </c>
      <c r="AJ6388" s="11">
        <f>YEAR(tbl_LoanData[[#This Row],[Application Date]])</f>
        <v>2026</v>
      </c>
      <c r="AK6388" s="11" t="str">
        <f>TEXT(tbl_LoanData[[#This Row],[Application Date]],"MMMM")</f>
        <v>January</v>
      </c>
      <c r="AL6388" s="12">
        <f>DATE(YEAR(tbl_LoanData[[#This Row],[Application Date]]),MONTH(tbl_LoanData[[#This Row],[Application Date]]),1)</f>
        <v>46023</v>
      </c>
      <c r="AM6388" s="14">
        <f ca="1">IF(AND(tbl_LoanData[[#This Row],[Application Date]]&gt;=EOMONTH(TODAY(),-1)+1,tbl_LoanData[[#This Row],[Application Date]]&lt;=TODAY()),tbl_LoanData[[#This Row],[Loan Amount]],0)</f>
        <v>0</v>
      </c>
      <c r="AN6388" s="14">
        <f>tbl_LoanData[[#This Row],[Amount Paid]]-(Q6388-X6388)</f>
        <v>335242.59999999998</v>
      </c>
      <c r="AO6388" s="14">
        <f>IF(tbl_LoanData[[#This Row],[Application Status]]="Approved",1,0)</f>
        <v>1</v>
      </c>
      <c r="AP6388" s="22" t="str">
        <f t="shared" ca="1" si="298"/>
        <v/>
      </c>
      <c r="AQ6388" s="22" t="str">
        <f t="shared" ca="1" si="299"/>
        <v/>
      </c>
    </row>
    <row r="6389" spans="1:43" ht="14.4" customHeight="1" x14ac:dyDescent="0.3">
      <c r="A6389" s="2" t="s">
        <v>7443</v>
      </c>
      <c r="B6389" s="2" t="s">
        <v>7444</v>
      </c>
      <c r="C6389" s="2" t="s">
        <v>227</v>
      </c>
      <c r="D6389" s="2" t="s">
        <v>117</v>
      </c>
      <c r="E6389" s="2" t="s">
        <v>447</v>
      </c>
      <c r="F6389" s="2">
        <v>38</v>
      </c>
      <c r="G6389" s="2" t="s">
        <v>69</v>
      </c>
      <c r="H6389" s="2" t="s">
        <v>285</v>
      </c>
      <c r="I6389" s="2" t="s">
        <v>55</v>
      </c>
      <c r="J6389" s="3">
        <v>46032</v>
      </c>
      <c r="K6389" s="3">
        <v>46044</v>
      </c>
      <c r="L6389" s="2" t="s">
        <v>39</v>
      </c>
      <c r="M6389" s="2" t="s">
        <v>85</v>
      </c>
      <c r="N6389" s="2" t="s">
        <v>178</v>
      </c>
      <c r="O6389" s="4">
        <v>1385000</v>
      </c>
      <c r="P6389" s="4">
        <v>189600</v>
      </c>
      <c r="Q6389" s="4">
        <v>1195400</v>
      </c>
      <c r="R6389" s="2">
        <v>36</v>
      </c>
      <c r="S6389" s="5">
        <v>9.76</v>
      </c>
      <c r="T6389" s="4">
        <v>42928.14</v>
      </c>
      <c r="U6389" s="2" t="s">
        <v>73</v>
      </c>
      <c r="V6389" s="2" t="s">
        <v>74</v>
      </c>
      <c r="W6389" s="4">
        <v>257568.84</v>
      </c>
      <c r="X6389" s="4">
        <v>1287844.28</v>
      </c>
      <c r="Y6389" s="4">
        <v>1545413.12</v>
      </c>
      <c r="Z6389" s="2">
        <v>0</v>
      </c>
      <c r="AA6389" s="2" t="s">
        <v>56</v>
      </c>
      <c r="AB6389" s="2" t="s">
        <v>15731</v>
      </c>
      <c r="AC6389" s="2" t="s">
        <v>129</v>
      </c>
      <c r="AD6389" s="2" t="s">
        <v>76</v>
      </c>
      <c r="AE6389" s="5">
        <v>86.31</v>
      </c>
      <c r="AF6389" s="2">
        <v>0</v>
      </c>
      <c r="AG6389" s="2" t="s">
        <v>77</v>
      </c>
      <c r="AH6389" s="2">
        <v>12</v>
      </c>
      <c r="AI6389" s="6" t="str">
        <f t="shared" si="297"/>
        <v>35-44</v>
      </c>
      <c r="AJ6389" s="11">
        <f>YEAR(tbl_LoanData[[#This Row],[Application Date]])</f>
        <v>2026</v>
      </c>
      <c r="AK6389" s="11" t="str">
        <f>TEXT(tbl_LoanData[[#This Row],[Application Date]],"MMMM")</f>
        <v>January</v>
      </c>
      <c r="AL6389" s="12">
        <f>DATE(YEAR(tbl_LoanData[[#This Row],[Application Date]]),MONTH(tbl_LoanData[[#This Row],[Application Date]]),1)</f>
        <v>46023</v>
      </c>
      <c r="AM6389" s="14">
        <f ca="1">IF(AND(tbl_LoanData[[#This Row],[Application Date]]&gt;=EOMONTH(TODAY(),-1)+1,tbl_LoanData[[#This Row],[Application Date]]&lt;=TODAY()),tbl_LoanData[[#This Row],[Loan Amount]],0)</f>
        <v>0</v>
      </c>
      <c r="AN6389" s="14">
        <f>tbl_LoanData[[#This Row],[Amount Paid]]-(Q6389-X6389)</f>
        <v>350013.12</v>
      </c>
      <c r="AO6389" s="14">
        <f>IF(tbl_LoanData[[#This Row],[Application Status]]="Approved",1,0)</f>
        <v>1</v>
      </c>
      <c r="AP6389" s="22" t="str">
        <f t="shared" ca="1" si="298"/>
        <v/>
      </c>
      <c r="AQ6389" s="22" t="str">
        <f t="shared" ca="1" si="299"/>
        <v/>
      </c>
    </row>
    <row r="6390" spans="1:43" ht="14.4" customHeight="1" x14ac:dyDescent="0.3">
      <c r="A6390" s="2" t="s">
        <v>7485</v>
      </c>
      <c r="B6390" s="2" t="s">
        <v>7486</v>
      </c>
      <c r="C6390" s="2" t="s">
        <v>116</v>
      </c>
      <c r="D6390" s="2" t="s">
        <v>268</v>
      </c>
      <c r="E6390" s="2" t="s">
        <v>68</v>
      </c>
      <c r="F6390" s="2">
        <v>34</v>
      </c>
      <c r="G6390" s="2" t="s">
        <v>69</v>
      </c>
      <c r="H6390" s="2" t="s">
        <v>166</v>
      </c>
      <c r="I6390" s="2" t="s">
        <v>46</v>
      </c>
      <c r="J6390" s="3">
        <v>46031</v>
      </c>
      <c r="K6390" s="3"/>
      <c r="L6390" s="2" t="s">
        <v>38</v>
      </c>
      <c r="M6390" s="2" t="s">
        <v>71</v>
      </c>
      <c r="N6390" s="2" t="s">
        <v>589</v>
      </c>
      <c r="O6390" s="4">
        <v>1801000</v>
      </c>
      <c r="P6390" s="4">
        <v>711300</v>
      </c>
      <c r="Q6390" s="4">
        <v>1089700</v>
      </c>
      <c r="R6390" s="2">
        <v>18</v>
      </c>
      <c r="S6390" s="5">
        <v>13.81</v>
      </c>
      <c r="T6390" s="4">
        <v>73079.520000000004</v>
      </c>
      <c r="U6390" s="2" t="s">
        <v>96</v>
      </c>
      <c r="V6390" s="2" t="s">
        <v>97</v>
      </c>
      <c r="W6390" s="4">
        <v>0</v>
      </c>
      <c r="X6390" s="4">
        <v>0</v>
      </c>
      <c r="Y6390" s="4">
        <v>1315431.3600000001</v>
      </c>
      <c r="Z6390" s="2">
        <v>0</v>
      </c>
      <c r="AA6390" s="2" t="s">
        <v>97</v>
      </c>
      <c r="AB6390" s="2" t="s">
        <v>15732</v>
      </c>
      <c r="AC6390" s="2" t="s">
        <v>87</v>
      </c>
      <c r="AD6390" s="2" t="s">
        <v>76</v>
      </c>
      <c r="AE6390" s="5">
        <v>60.51</v>
      </c>
      <c r="AF6390" s="2">
        <v>0</v>
      </c>
      <c r="AG6390" s="2" t="s">
        <v>97</v>
      </c>
      <c r="AH6390" s="2"/>
      <c r="AI6390" s="6" t="str">
        <f t="shared" si="297"/>
        <v>25-34</v>
      </c>
      <c r="AJ6390" s="11">
        <f>YEAR(tbl_LoanData[[#This Row],[Application Date]])</f>
        <v>2026</v>
      </c>
      <c r="AK6390" s="11" t="str">
        <f>TEXT(tbl_LoanData[[#This Row],[Application Date]],"MMMM")</f>
        <v>January</v>
      </c>
      <c r="AL6390" s="12">
        <f>DATE(YEAR(tbl_LoanData[[#This Row],[Application Date]]),MONTH(tbl_LoanData[[#This Row],[Application Date]]),1)</f>
        <v>46023</v>
      </c>
      <c r="AM6390" s="14">
        <f ca="1">IF(AND(tbl_LoanData[[#This Row],[Application Date]]&gt;=EOMONTH(TODAY(),-1)+1,tbl_LoanData[[#This Row],[Application Date]]&lt;=TODAY()),tbl_LoanData[[#This Row],[Loan Amount]],0)</f>
        <v>0</v>
      </c>
      <c r="AN6390" s="14">
        <f>tbl_LoanData[[#This Row],[Amount Paid]]-(Q6390-X6390)</f>
        <v>-1089700</v>
      </c>
      <c r="AO6390" s="14">
        <f>IF(tbl_LoanData[[#This Row],[Application Status]]="Approved",1,0)</f>
        <v>0</v>
      </c>
      <c r="AP6390" s="22" t="str">
        <f t="shared" ca="1" si="298"/>
        <v/>
      </c>
      <c r="AQ6390" s="22" t="str">
        <f t="shared" ca="1" si="299"/>
        <v/>
      </c>
    </row>
    <row r="6391" spans="1:43" x14ac:dyDescent="0.3">
      <c r="A6391" s="2" t="s">
        <v>7493</v>
      </c>
      <c r="B6391" s="2" t="s">
        <v>7494</v>
      </c>
      <c r="C6391" s="2" t="s">
        <v>368</v>
      </c>
      <c r="D6391" s="2" t="s">
        <v>232</v>
      </c>
      <c r="E6391" s="2" t="s">
        <v>67</v>
      </c>
      <c r="F6391" s="2">
        <v>22</v>
      </c>
      <c r="G6391" s="2" t="s">
        <v>83</v>
      </c>
      <c r="H6391" s="2" t="s">
        <v>84</v>
      </c>
      <c r="I6391" s="2" t="s">
        <v>45</v>
      </c>
      <c r="J6391" s="3">
        <v>46031</v>
      </c>
      <c r="K6391" s="3">
        <v>46039</v>
      </c>
      <c r="L6391" s="2" t="s">
        <v>40</v>
      </c>
      <c r="M6391" s="2" t="s">
        <v>71</v>
      </c>
      <c r="N6391" s="2" t="s">
        <v>137</v>
      </c>
      <c r="O6391" s="4">
        <v>1415000</v>
      </c>
      <c r="P6391" s="4">
        <v>515200</v>
      </c>
      <c r="Q6391" s="4">
        <v>899800</v>
      </c>
      <c r="R6391" s="2">
        <v>24</v>
      </c>
      <c r="S6391" s="5">
        <v>14.51</v>
      </c>
      <c r="T6391" s="4">
        <v>48371.75</v>
      </c>
      <c r="U6391" s="2" t="s">
        <v>73</v>
      </c>
      <c r="V6391" s="2" t="s">
        <v>74</v>
      </c>
      <c r="W6391" s="4">
        <v>338602.25</v>
      </c>
      <c r="X6391" s="4">
        <v>822319.71</v>
      </c>
      <c r="Y6391" s="4">
        <v>1160921.96</v>
      </c>
      <c r="Z6391" s="2">
        <v>0</v>
      </c>
      <c r="AA6391" s="2" t="s">
        <v>56</v>
      </c>
      <c r="AB6391" s="2" t="s">
        <v>15730</v>
      </c>
      <c r="AC6391" s="2" t="s">
        <v>121</v>
      </c>
      <c r="AD6391" s="2" t="s">
        <v>76</v>
      </c>
      <c r="AE6391" s="5">
        <v>63.59</v>
      </c>
      <c r="AF6391" s="2">
        <v>0</v>
      </c>
      <c r="AG6391" s="2" t="s">
        <v>77</v>
      </c>
      <c r="AH6391" s="2">
        <v>8</v>
      </c>
      <c r="AI6391" s="6" t="str">
        <f t="shared" si="297"/>
        <v>18-24</v>
      </c>
      <c r="AJ6391" s="11">
        <f>YEAR(tbl_LoanData[[#This Row],[Application Date]])</f>
        <v>2026</v>
      </c>
      <c r="AK6391" s="11" t="str">
        <f>TEXT(tbl_LoanData[[#This Row],[Application Date]],"MMMM")</f>
        <v>January</v>
      </c>
      <c r="AL6391" s="12">
        <f>DATE(YEAR(tbl_LoanData[[#This Row],[Application Date]]),MONTH(tbl_LoanData[[#This Row],[Application Date]]),1)</f>
        <v>46023</v>
      </c>
      <c r="AM6391" s="14">
        <f ca="1">IF(AND(tbl_LoanData[[#This Row],[Application Date]]&gt;=EOMONTH(TODAY(),-1)+1,tbl_LoanData[[#This Row],[Application Date]]&lt;=TODAY()),tbl_LoanData[[#This Row],[Loan Amount]],0)</f>
        <v>0</v>
      </c>
      <c r="AN6391" s="14">
        <f>tbl_LoanData[[#This Row],[Amount Paid]]-(Q6391-X6391)</f>
        <v>261121.95999999996</v>
      </c>
      <c r="AO6391" s="14">
        <f>IF(tbl_LoanData[[#This Row],[Application Status]]="Approved",1,0)</f>
        <v>1</v>
      </c>
      <c r="AP6391" s="22" t="str">
        <f t="shared" ca="1" si="298"/>
        <v/>
      </c>
      <c r="AQ6391" s="22" t="str">
        <f t="shared" ca="1" si="299"/>
        <v/>
      </c>
    </row>
    <row r="6392" spans="1:43" ht="14.4" customHeight="1" x14ac:dyDescent="0.3">
      <c r="A6392" s="2" t="s">
        <v>7499</v>
      </c>
      <c r="B6392" s="2" t="s">
        <v>7500</v>
      </c>
      <c r="C6392" s="2" t="s">
        <v>220</v>
      </c>
      <c r="D6392" s="2" t="s">
        <v>254</v>
      </c>
      <c r="E6392" s="2" t="s">
        <v>142</v>
      </c>
      <c r="F6392" s="2">
        <v>60</v>
      </c>
      <c r="G6392" s="2" t="s">
        <v>69</v>
      </c>
      <c r="H6392" s="2" t="s">
        <v>256</v>
      </c>
      <c r="I6392" s="2" t="s">
        <v>43</v>
      </c>
      <c r="J6392" s="3">
        <v>46048</v>
      </c>
      <c r="K6392" s="3"/>
      <c r="L6392" s="2" t="s">
        <v>39</v>
      </c>
      <c r="M6392" s="2" t="s">
        <v>127</v>
      </c>
      <c r="N6392" s="2" t="s">
        <v>152</v>
      </c>
      <c r="O6392" s="4">
        <v>1838000</v>
      </c>
      <c r="P6392" s="4">
        <v>464300</v>
      </c>
      <c r="Q6392" s="4">
        <v>1373700</v>
      </c>
      <c r="R6392" s="2">
        <v>48</v>
      </c>
      <c r="S6392" s="5">
        <v>13.12</v>
      </c>
      <c r="T6392" s="4">
        <v>43637.87</v>
      </c>
      <c r="U6392" s="2" t="s">
        <v>113</v>
      </c>
      <c r="V6392" s="2" t="s">
        <v>97</v>
      </c>
      <c r="W6392" s="4">
        <v>0</v>
      </c>
      <c r="X6392" s="4">
        <v>0</v>
      </c>
      <c r="Y6392" s="4">
        <v>2094617.76</v>
      </c>
      <c r="Z6392" s="2">
        <v>0</v>
      </c>
      <c r="AA6392" s="2" t="s">
        <v>97</v>
      </c>
      <c r="AB6392" s="2" t="s">
        <v>15729</v>
      </c>
      <c r="AC6392" s="2" t="s">
        <v>87</v>
      </c>
      <c r="AD6392" s="2" t="s">
        <v>76</v>
      </c>
      <c r="AE6392" s="5">
        <v>74.739999999999995</v>
      </c>
      <c r="AF6392" s="2">
        <v>0</v>
      </c>
      <c r="AG6392" s="2" t="s">
        <v>97</v>
      </c>
      <c r="AH6392" s="2"/>
      <c r="AI6392" s="6" t="str">
        <f t="shared" si="297"/>
        <v>55-64</v>
      </c>
      <c r="AJ6392" s="11">
        <f>YEAR(tbl_LoanData[[#This Row],[Application Date]])</f>
        <v>2026</v>
      </c>
      <c r="AK6392" s="11" t="str">
        <f>TEXT(tbl_LoanData[[#This Row],[Application Date]],"MMMM")</f>
        <v>January</v>
      </c>
      <c r="AL6392" s="12">
        <f>DATE(YEAR(tbl_LoanData[[#This Row],[Application Date]]),MONTH(tbl_LoanData[[#This Row],[Application Date]]),1)</f>
        <v>46023</v>
      </c>
      <c r="AM6392" s="14">
        <f ca="1">IF(AND(tbl_LoanData[[#This Row],[Application Date]]&gt;=EOMONTH(TODAY(),-1)+1,tbl_LoanData[[#This Row],[Application Date]]&lt;=TODAY()),tbl_LoanData[[#This Row],[Loan Amount]],0)</f>
        <v>0</v>
      </c>
      <c r="AN6392" s="14">
        <f>tbl_LoanData[[#This Row],[Amount Paid]]-(Q6392-X6392)</f>
        <v>-1373700</v>
      </c>
      <c r="AO6392" s="14">
        <f>IF(tbl_LoanData[[#This Row],[Application Status]]="Approved",1,0)</f>
        <v>0</v>
      </c>
      <c r="AP6392" s="22" t="str">
        <f t="shared" ca="1" si="298"/>
        <v/>
      </c>
      <c r="AQ6392" s="22" t="str">
        <f t="shared" ca="1" si="299"/>
        <v/>
      </c>
    </row>
    <row r="6393" spans="1:43" x14ac:dyDescent="0.3">
      <c r="A6393" s="2" t="s">
        <v>7535</v>
      </c>
      <c r="B6393" s="2" t="s">
        <v>7536</v>
      </c>
      <c r="C6393" s="2" t="s">
        <v>281</v>
      </c>
      <c r="D6393" s="2" t="s">
        <v>176</v>
      </c>
      <c r="E6393" s="2" t="s">
        <v>142</v>
      </c>
      <c r="F6393" s="2">
        <v>44</v>
      </c>
      <c r="G6393" s="2" t="s">
        <v>83</v>
      </c>
      <c r="H6393" s="2" t="s">
        <v>119</v>
      </c>
      <c r="I6393" s="2" t="s">
        <v>43</v>
      </c>
      <c r="J6393" s="3">
        <v>46052</v>
      </c>
      <c r="K6393" s="3">
        <v>46054</v>
      </c>
      <c r="L6393" s="2" t="s">
        <v>37</v>
      </c>
      <c r="M6393" s="2" t="s">
        <v>104</v>
      </c>
      <c r="N6393" s="2" t="s">
        <v>192</v>
      </c>
      <c r="O6393" s="4">
        <v>190000</v>
      </c>
      <c r="P6393" s="4">
        <v>62400</v>
      </c>
      <c r="Q6393" s="4">
        <v>127600</v>
      </c>
      <c r="R6393" s="2">
        <v>36</v>
      </c>
      <c r="S6393" s="5">
        <v>13.36</v>
      </c>
      <c r="T6393" s="4">
        <v>4965.0600000000004</v>
      </c>
      <c r="U6393" s="2" t="s">
        <v>73</v>
      </c>
      <c r="V6393" s="2" t="s">
        <v>74</v>
      </c>
      <c r="W6393" s="4">
        <v>29790.36</v>
      </c>
      <c r="X6393" s="4">
        <v>148951.72</v>
      </c>
      <c r="Y6393" s="4">
        <v>178742.08</v>
      </c>
      <c r="Z6393" s="2">
        <v>0</v>
      </c>
      <c r="AA6393" s="2" t="s">
        <v>56</v>
      </c>
      <c r="AB6393" s="2" t="s">
        <v>15736</v>
      </c>
      <c r="AC6393" s="2" t="s">
        <v>121</v>
      </c>
      <c r="AD6393" s="2" t="s">
        <v>76</v>
      </c>
      <c r="AE6393" s="5">
        <v>67.16</v>
      </c>
      <c r="AF6393" s="2">
        <v>0</v>
      </c>
      <c r="AG6393" s="2" t="s">
        <v>77</v>
      </c>
      <c r="AH6393" s="2">
        <v>2</v>
      </c>
      <c r="AI6393" s="6" t="str">
        <f t="shared" si="297"/>
        <v>35-44</v>
      </c>
      <c r="AJ6393" s="11">
        <f>YEAR(tbl_LoanData[[#This Row],[Application Date]])</f>
        <v>2026</v>
      </c>
      <c r="AK6393" s="11" t="str">
        <f>TEXT(tbl_LoanData[[#This Row],[Application Date]],"MMMM")</f>
        <v>January</v>
      </c>
      <c r="AL6393" s="12">
        <f>DATE(YEAR(tbl_LoanData[[#This Row],[Application Date]]),MONTH(tbl_LoanData[[#This Row],[Application Date]]),1)</f>
        <v>46023</v>
      </c>
      <c r="AM6393" s="14">
        <f ca="1">IF(AND(tbl_LoanData[[#This Row],[Application Date]]&gt;=EOMONTH(TODAY(),-1)+1,tbl_LoanData[[#This Row],[Application Date]]&lt;=TODAY()),tbl_LoanData[[#This Row],[Loan Amount]],0)</f>
        <v>0</v>
      </c>
      <c r="AN6393" s="14">
        <f>tbl_LoanData[[#This Row],[Amount Paid]]-(Q6393-X6393)</f>
        <v>51142.080000000002</v>
      </c>
      <c r="AO6393" s="14">
        <f>IF(tbl_LoanData[[#This Row],[Application Status]]="Approved",1,0)</f>
        <v>1</v>
      </c>
      <c r="AP6393" s="22" t="str">
        <f t="shared" ca="1" si="298"/>
        <v/>
      </c>
      <c r="AQ6393" s="22" t="str">
        <f t="shared" ca="1" si="299"/>
        <v/>
      </c>
    </row>
    <row r="6394" spans="1:43" ht="14.4" customHeight="1" x14ac:dyDescent="0.3">
      <c r="A6394" s="2" t="s">
        <v>7577</v>
      </c>
      <c r="B6394" s="2" t="s">
        <v>7578</v>
      </c>
      <c r="C6394" s="2" t="s">
        <v>809</v>
      </c>
      <c r="D6394" s="2" t="s">
        <v>204</v>
      </c>
      <c r="E6394" s="2" t="s">
        <v>135</v>
      </c>
      <c r="F6394" s="2">
        <v>45</v>
      </c>
      <c r="G6394" s="2" t="s">
        <v>69</v>
      </c>
      <c r="H6394" s="2" t="s">
        <v>372</v>
      </c>
      <c r="I6394" s="2" t="s">
        <v>43</v>
      </c>
      <c r="J6394" s="3">
        <v>46028</v>
      </c>
      <c r="K6394" s="3"/>
      <c r="L6394" s="2" t="s">
        <v>37</v>
      </c>
      <c r="M6394" s="2" t="s">
        <v>199</v>
      </c>
      <c r="N6394" s="2" t="s">
        <v>319</v>
      </c>
      <c r="O6394" s="4">
        <v>128000</v>
      </c>
      <c r="P6394" s="4">
        <v>25000</v>
      </c>
      <c r="Q6394" s="4">
        <v>103000</v>
      </c>
      <c r="R6394" s="2">
        <v>36</v>
      </c>
      <c r="S6394" s="5">
        <v>5.16</v>
      </c>
      <c r="T6394" s="4">
        <v>3304.01</v>
      </c>
      <c r="U6394" s="2" t="s">
        <v>113</v>
      </c>
      <c r="V6394" s="2" t="s">
        <v>97</v>
      </c>
      <c r="W6394" s="4">
        <v>0</v>
      </c>
      <c r="X6394" s="4">
        <v>0</v>
      </c>
      <c r="Y6394" s="4">
        <v>118944.4</v>
      </c>
      <c r="Z6394" s="2">
        <v>0</v>
      </c>
      <c r="AA6394" s="2" t="s">
        <v>97</v>
      </c>
      <c r="AB6394" s="2" t="s">
        <v>15734</v>
      </c>
      <c r="AC6394" s="2" t="s">
        <v>138</v>
      </c>
      <c r="AD6394" s="2" t="s">
        <v>76</v>
      </c>
      <c r="AE6394" s="5">
        <v>80.47</v>
      </c>
      <c r="AF6394" s="2">
        <v>0</v>
      </c>
      <c r="AG6394" s="2" t="s">
        <v>97</v>
      </c>
      <c r="AH6394" s="2"/>
      <c r="AI6394" s="6" t="str">
        <f t="shared" si="297"/>
        <v>45-54</v>
      </c>
      <c r="AJ6394" s="11">
        <f>YEAR(tbl_LoanData[[#This Row],[Application Date]])</f>
        <v>2026</v>
      </c>
      <c r="AK6394" s="11" t="str">
        <f>TEXT(tbl_LoanData[[#This Row],[Application Date]],"MMMM")</f>
        <v>January</v>
      </c>
      <c r="AL6394" s="12">
        <f>DATE(YEAR(tbl_LoanData[[#This Row],[Application Date]]),MONTH(tbl_LoanData[[#This Row],[Application Date]]),1)</f>
        <v>46023</v>
      </c>
      <c r="AM6394" s="14">
        <f ca="1">IF(AND(tbl_LoanData[[#This Row],[Application Date]]&gt;=EOMONTH(TODAY(),-1)+1,tbl_LoanData[[#This Row],[Application Date]]&lt;=TODAY()),tbl_LoanData[[#This Row],[Loan Amount]],0)</f>
        <v>0</v>
      </c>
      <c r="AN6394" s="14">
        <f>tbl_LoanData[[#This Row],[Amount Paid]]-(Q6394-X6394)</f>
        <v>-103000</v>
      </c>
      <c r="AO6394" s="14">
        <f>IF(tbl_LoanData[[#This Row],[Application Status]]="Approved",1,0)</f>
        <v>0</v>
      </c>
      <c r="AP6394" s="22" t="str">
        <f t="shared" ca="1" si="298"/>
        <v/>
      </c>
      <c r="AQ6394" s="22" t="str">
        <f t="shared" ca="1" si="299"/>
        <v/>
      </c>
    </row>
    <row r="6395" spans="1:43" ht="14.4" customHeight="1" x14ac:dyDescent="0.3">
      <c r="A6395" s="2" t="s">
        <v>7585</v>
      </c>
      <c r="B6395" s="2" t="s">
        <v>7586</v>
      </c>
      <c r="C6395" s="2" t="s">
        <v>249</v>
      </c>
      <c r="D6395" s="2" t="s">
        <v>82</v>
      </c>
      <c r="E6395" s="2" t="s">
        <v>311</v>
      </c>
      <c r="F6395" s="2">
        <v>44</v>
      </c>
      <c r="G6395" s="2" t="s">
        <v>69</v>
      </c>
      <c r="H6395" s="2" t="s">
        <v>285</v>
      </c>
      <c r="I6395" s="2" t="s">
        <v>55</v>
      </c>
      <c r="J6395" s="3">
        <v>46031</v>
      </c>
      <c r="K6395" s="3">
        <v>46033</v>
      </c>
      <c r="L6395" s="2" t="s">
        <v>39</v>
      </c>
      <c r="M6395" s="2" t="s">
        <v>127</v>
      </c>
      <c r="N6395" s="2" t="s">
        <v>152</v>
      </c>
      <c r="O6395" s="4">
        <v>1654000</v>
      </c>
      <c r="P6395" s="4">
        <v>491500</v>
      </c>
      <c r="Q6395" s="4">
        <v>1162500</v>
      </c>
      <c r="R6395" s="2">
        <v>24</v>
      </c>
      <c r="S6395" s="5">
        <v>7.32</v>
      </c>
      <c r="T6395" s="4">
        <v>55528.75</v>
      </c>
      <c r="U6395" s="2" t="s">
        <v>73</v>
      </c>
      <c r="V6395" s="2" t="s">
        <v>74</v>
      </c>
      <c r="W6395" s="4">
        <v>388701.25</v>
      </c>
      <c r="X6395" s="4">
        <v>943988.75</v>
      </c>
      <c r="Y6395" s="4">
        <v>1332690</v>
      </c>
      <c r="Z6395" s="2">
        <v>0</v>
      </c>
      <c r="AA6395" s="2" t="s">
        <v>56</v>
      </c>
      <c r="AB6395" s="2" t="s">
        <v>15727</v>
      </c>
      <c r="AC6395" s="2" t="s">
        <v>138</v>
      </c>
      <c r="AD6395" s="2" t="s">
        <v>76</v>
      </c>
      <c r="AE6395" s="5">
        <v>70.28</v>
      </c>
      <c r="AF6395" s="2">
        <v>0</v>
      </c>
      <c r="AG6395" s="2" t="s">
        <v>77</v>
      </c>
      <c r="AH6395" s="2">
        <v>2</v>
      </c>
      <c r="AI6395" s="6" t="str">
        <f t="shared" si="297"/>
        <v>35-44</v>
      </c>
      <c r="AJ6395" s="11">
        <f>YEAR(tbl_LoanData[[#This Row],[Application Date]])</f>
        <v>2026</v>
      </c>
      <c r="AK6395" s="11" t="str">
        <f>TEXT(tbl_LoanData[[#This Row],[Application Date]],"MMMM")</f>
        <v>January</v>
      </c>
      <c r="AL6395" s="12">
        <f>DATE(YEAR(tbl_LoanData[[#This Row],[Application Date]]),MONTH(tbl_LoanData[[#This Row],[Application Date]]),1)</f>
        <v>46023</v>
      </c>
      <c r="AM6395" s="14">
        <f ca="1">IF(AND(tbl_LoanData[[#This Row],[Application Date]]&gt;=EOMONTH(TODAY(),-1)+1,tbl_LoanData[[#This Row],[Application Date]]&lt;=TODAY()),tbl_LoanData[[#This Row],[Loan Amount]],0)</f>
        <v>0</v>
      </c>
      <c r="AN6395" s="14">
        <f>tbl_LoanData[[#This Row],[Amount Paid]]-(Q6395-X6395)</f>
        <v>170190</v>
      </c>
      <c r="AO6395" s="14">
        <f>IF(tbl_LoanData[[#This Row],[Application Status]]="Approved",1,0)</f>
        <v>1</v>
      </c>
      <c r="AP6395" s="22" t="str">
        <f t="shared" ca="1" si="298"/>
        <v/>
      </c>
      <c r="AQ6395" s="22" t="str">
        <f t="shared" ca="1" si="299"/>
        <v/>
      </c>
    </row>
    <row r="6396" spans="1:43" ht="14.4" customHeight="1" x14ac:dyDescent="0.3">
      <c r="A6396" s="2" t="s">
        <v>7757</v>
      </c>
      <c r="B6396" s="2" t="s">
        <v>7758</v>
      </c>
      <c r="C6396" s="2" t="s">
        <v>66</v>
      </c>
      <c r="D6396" s="2" t="s">
        <v>81</v>
      </c>
      <c r="E6396" s="2" t="s">
        <v>210</v>
      </c>
      <c r="F6396" s="2">
        <v>65</v>
      </c>
      <c r="G6396" s="2" t="s">
        <v>69</v>
      </c>
      <c r="H6396" s="2" t="s">
        <v>565</v>
      </c>
      <c r="I6396" s="2" t="s">
        <v>47</v>
      </c>
      <c r="J6396" s="3">
        <v>46038</v>
      </c>
      <c r="K6396" s="3">
        <v>46048</v>
      </c>
      <c r="L6396" s="2" t="s">
        <v>39</v>
      </c>
      <c r="M6396" s="2" t="s">
        <v>157</v>
      </c>
      <c r="N6396" s="2" t="s">
        <v>158</v>
      </c>
      <c r="O6396" s="4">
        <v>1280000</v>
      </c>
      <c r="P6396" s="4">
        <v>471400</v>
      </c>
      <c r="Q6396" s="4">
        <v>808600</v>
      </c>
      <c r="R6396" s="2">
        <v>24</v>
      </c>
      <c r="S6396" s="5">
        <v>10.89</v>
      </c>
      <c r="T6396" s="4">
        <v>41029.71</v>
      </c>
      <c r="U6396" s="2" t="s">
        <v>73</v>
      </c>
      <c r="V6396" s="2" t="s">
        <v>74</v>
      </c>
      <c r="W6396" s="4">
        <v>246178.26</v>
      </c>
      <c r="X6396" s="4">
        <v>738534.82</v>
      </c>
      <c r="Y6396" s="4">
        <v>984713.08</v>
      </c>
      <c r="Z6396" s="2">
        <v>0</v>
      </c>
      <c r="AA6396" s="2" t="s">
        <v>56</v>
      </c>
      <c r="AB6396" s="2" t="s">
        <v>15727</v>
      </c>
      <c r="AC6396" s="2" t="s">
        <v>138</v>
      </c>
      <c r="AD6396" s="2" t="s">
        <v>76</v>
      </c>
      <c r="AE6396" s="5">
        <v>63.17</v>
      </c>
      <c r="AF6396" s="2">
        <v>0</v>
      </c>
      <c r="AG6396" s="2" t="s">
        <v>77</v>
      </c>
      <c r="AH6396" s="2">
        <v>10</v>
      </c>
      <c r="AI6396" s="6" t="str">
        <f t="shared" si="297"/>
        <v>65+</v>
      </c>
      <c r="AJ6396" s="11">
        <f>YEAR(tbl_LoanData[[#This Row],[Application Date]])</f>
        <v>2026</v>
      </c>
      <c r="AK6396" s="11" t="str">
        <f>TEXT(tbl_LoanData[[#This Row],[Application Date]],"MMMM")</f>
        <v>January</v>
      </c>
      <c r="AL6396" s="12">
        <f>DATE(YEAR(tbl_LoanData[[#This Row],[Application Date]]),MONTH(tbl_LoanData[[#This Row],[Application Date]]),1)</f>
        <v>46023</v>
      </c>
      <c r="AM6396" s="14">
        <f ca="1">IF(AND(tbl_LoanData[[#This Row],[Application Date]]&gt;=EOMONTH(TODAY(),-1)+1,tbl_LoanData[[#This Row],[Application Date]]&lt;=TODAY()),tbl_LoanData[[#This Row],[Loan Amount]],0)</f>
        <v>0</v>
      </c>
      <c r="AN6396" s="14">
        <f>tbl_LoanData[[#This Row],[Amount Paid]]-(Q6396-X6396)</f>
        <v>176113.07999999996</v>
      </c>
      <c r="AO6396" s="14">
        <f>IF(tbl_LoanData[[#This Row],[Application Status]]="Approved",1,0)</f>
        <v>1</v>
      </c>
      <c r="AP6396" s="22" t="str">
        <f t="shared" ca="1" si="298"/>
        <v/>
      </c>
      <c r="AQ6396" s="22" t="str">
        <f t="shared" ca="1" si="299"/>
        <v/>
      </c>
    </row>
    <row r="6397" spans="1:43" ht="14.4" customHeight="1" x14ac:dyDescent="0.3">
      <c r="A6397" s="2" t="s">
        <v>7769</v>
      </c>
      <c r="B6397" s="2" t="s">
        <v>7770</v>
      </c>
      <c r="C6397" s="2" t="s">
        <v>100</v>
      </c>
      <c r="D6397" s="2" t="s">
        <v>101</v>
      </c>
      <c r="E6397" s="2" t="s">
        <v>68</v>
      </c>
      <c r="F6397" s="2">
        <v>52</v>
      </c>
      <c r="G6397" s="2" t="s">
        <v>69</v>
      </c>
      <c r="H6397" s="2" t="s">
        <v>565</v>
      </c>
      <c r="I6397" s="2" t="s">
        <v>47</v>
      </c>
      <c r="J6397" s="3">
        <v>46051</v>
      </c>
      <c r="K6397" s="3"/>
      <c r="L6397" s="2" t="s">
        <v>39</v>
      </c>
      <c r="M6397" s="2" t="s">
        <v>94</v>
      </c>
      <c r="N6397" s="2" t="s">
        <v>365</v>
      </c>
      <c r="O6397" s="4">
        <v>2523000</v>
      </c>
      <c r="P6397" s="4">
        <v>863300</v>
      </c>
      <c r="Q6397" s="4">
        <v>1659700</v>
      </c>
      <c r="R6397" s="2">
        <v>36</v>
      </c>
      <c r="S6397" s="5">
        <v>5.89</v>
      </c>
      <c r="T6397" s="4">
        <v>54249.14</v>
      </c>
      <c r="U6397" s="2" t="s">
        <v>96</v>
      </c>
      <c r="V6397" s="2" t="s">
        <v>97</v>
      </c>
      <c r="W6397" s="4">
        <v>0</v>
      </c>
      <c r="X6397" s="4">
        <v>0</v>
      </c>
      <c r="Y6397" s="4">
        <v>1952968.99</v>
      </c>
      <c r="Z6397" s="2">
        <v>0</v>
      </c>
      <c r="AA6397" s="2" t="s">
        <v>97</v>
      </c>
      <c r="AB6397" s="2" t="s">
        <v>15736</v>
      </c>
      <c r="AC6397" s="2" t="s">
        <v>213</v>
      </c>
      <c r="AD6397" s="2" t="s">
        <v>76</v>
      </c>
      <c r="AE6397" s="5">
        <v>65.78</v>
      </c>
      <c r="AF6397" s="2">
        <v>0</v>
      </c>
      <c r="AG6397" s="2" t="s">
        <v>97</v>
      </c>
      <c r="AH6397" s="2"/>
      <c r="AI6397" s="6" t="str">
        <f t="shared" si="297"/>
        <v>45-54</v>
      </c>
      <c r="AJ6397" s="11">
        <f>YEAR(tbl_LoanData[[#This Row],[Application Date]])</f>
        <v>2026</v>
      </c>
      <c r="AK6397" s="11" t="str">
        <f>TEXT(tbl_LoanData[[#This Row],[Application Date]],"MMMM")</f>
        <v>January</v>
      </c>
      <c r="AL6397" s="12">
        <f>DATE(YEAR(tbl_LoanData[[#This Row],[Application Date]]),MONTH(tbl_LoanData[[#This Row],[Application Date]]),1)</f>
        <v>46023</v>
      </c>
      <c r="AM6397" s="14">
        <f ca="1">IF(AND(tbl_LoanData[[#This Row],[Application Date]]&gt;=EOMONTH(TODAY(),-1)+1,tbl_LoanData[[#This Row],[Application Date]]&lt;=TODAY()),tbl_LoanData[[#This Row],[Loan Amount]],0)</f>
        <v>0</v>
      </c>
      <c r="AN6397" s="14">
        <f>tbl_LoanData[[#This Row],[Amount Paid]]-(Q6397-X6397)</f>
        <v>-1659700</v>
      </c>
      <c r="AO6397" s="14">
        <f>IF(tbl_LoanData[[#This Row],[Application Status]]="Approved",1,0)</f>
        <v>0</v>
      </c>
      <c r="AP6397" s="22" t="str">
        <f t="shared" ca="1" si="298"/>
        <v/>
      </c>
      <c r="AQ6397" s="22" t="str">
        <f t="shared" ca="1" si="299"/>
        <v/>
      </c>
    </row>
    <row r="6398" spans="1:43" ht="14.4" customHeight="1" x14ac:dyDescent="0.3">
      <c r="A6398" s="2" t="s">
        <v>7859</v>
      </c>
      <c r="B6398" s="2" t="s">
        <v>7860</v>
      </c>
      <c r="C6398" s="2" t="s">
        <v>868</v>
      </c>
      <c r="D6398" s="2" t="s">
        <v>102</v>
      </c>
      <c r="E6398" s="2" t="s">
        <v>125</v>
      </c>
      <c r="F6398" s="2">
        <v>35</v>
      </c>
      <c r="G6398" s="2" t="s">
        <v>69</v>
      </c>
      <c r="H6398" s="2" t="s">
        <v>543</v>
      </c>
      <c r="I6398" s="2" t="s">
        <v>45</v>
      </c>
      <c r="J6398" s="3">
        <v>46053</v>
      </c>
      <c r="K6398" s="3"/>
      <c r="L6398" s="2" t="s">
        <v>36</v>
      </c>
      <c r="M6398" s="2" t="s">
        <v>71</v>
      </c>
      <c r="N6398" s="2" t="s">
        <v>162</v>
      </c>
      <c r="O6398" s="4">
        <v>976000</v>
      </c>
      <c r="P6398" s="4">
        <v>317600</v>
      </c>
      <c r="Q6398" s="4">
        <v>658400</v>
      </c>
      <c r="R6398" s="2">
        <v>24</v>
      </c>
      <c r="S6398" s="5">
        <v>13.21</v>
      </c>
      <c r="T6398" s="4">
        <v>34681.22</v>
      </c>
      <c r="U6398" s="2" t="s">
        <v>113</v>
      </c>
      <c r="V6398" s="2" t="s">
        <v>97</v>
      </c>
      <c r="W6398" s="4">
        <v>0</v>
      </c>
      <c r="X6398" s="4">
        <v>0</v>
      </c>
      <c r="Y6398" s="4">
        <v>832349.28</v>
      </c>
      <c r="Z6398" s="2">
        <v>0</v>
      </c>
      <c r="AA6398" s="2" t="s">
        <v>97</v>
      </c>
      <c r="AB6398" s="2" t="s">
        <v>15736</v>
      </c>
      <c r="AC6398" s="2" t="s">
        <v>129</v>
      </c>
      <c r="AD6398" s="2" t="s">
        <v>76</v>
      </c>
      <c r="AE6398" s="5">
        <v>67.459999999999994</v>
      </c>
      <c r="AF6398" s="2">
        <v>0</v>
      </c>
      <c r="AG6398" s="2" t="s">
        <v>97</v>
      </c>
      <c r="AH6398" s="2"/>
      <c r="AI6398" s="6" t="str">
        <f t="shared" si="297"/>
        <v>35-44</v>
      </c>
      <c r="AJ6398" s="11">
        <f>YEAR(tbl_LoanData[[#This Row],[Application Date]])</f>
        <v>2026</v>
      </c>
      <c r="AK6398" s="11" t="str">
        <f>TEXT(tbl_LoanData[[#This Row],[Application Date]],"MMMM")</f>
        <v>January</v>
      </c>
      <c r="AL6398" s="12">
        <f>DATE(YEAR(tbl_LoanData[[#This Row],[Application Date]]),MONTH(tbl_LoanData[[#This Row],[Application Date]]),1)</f>
        <v>46023</v>
      </c>
      <c r="AM6398" s="14">
        <f ca="1">IF(AND(tbl_LoanData[[#This Row],[Application Date]]&gt;=EOMONTH(TODAY(),-1)+1,tbl_LoanData[[#This Row],[Application Date]]&lt;=TODAY()),tbl_LoanData[[#This Row],[Loan Amount]],0)</f>
        <v>0</v>
      </c>
      <c r="AN6398" s="14">
        <f>tbl_LoanData[[#This Row],[Amount Paid]]-(Q6398-X6398)</f>
        <v>-658400</v>
      </c>
      <c r="AO6398" s="14">
        <f>IF(tbl_LoanData[[#This Row],[Application Status]]="Approved",1,0)</f>
        <v>0</v>
      </c>
      <c r="AP6398" s="22" t="str">
        <f t="shared" ca="1" si="298"/>
        <v/>
      </c>
      <c r="AQ6398" s="22" t="str">
        <f t="shared" ca="1" si="299"/>
        <v/>
      </c>
    </row>
    <row r="6399" spans="1:43" ht="14.4" customHeight="1" x14ac:dyDescent="0.3">
      <c r="A6399" s="2" t="s">
        <v>7863</v>
      </c>
      <c r="B6399" s="2" t="s">
        <v>7864</v>
      </c>
      <c r="C6399" s="2" t="s">
        <v>317</v>
      </c>
      <c r="D6399" s="2" t="s">
        <v>232</v>
      </c>
      <c r="E6399" s="2" t="s">
        <v>176</v>
      </c>
      <c r="F6399" s="2">
        <v>61</v>
      </c>
      <c r="G6399" s="2" t="s">
        <v>83</v>
      </c>
      <c r="H6399" s="2" t="s">
        <v>273</v>
      </c>
      <c r="I6399" s="2" t="s">
        <v>45</v>
      </c>
      <c r="J6399" s="3">
        <v>46040</v>
      </c>
      <c r="K6399" s="3">
        <v>46050</v>
      </c>
      <c r="L6399" s="2" t="s">
        <v>40</v>
      </c>
      <c r="M6399" s="2" t="s">
        <v>85</v>
      </c>
      <c r="N6399" s="2" t="s">
        <v>86</v>
      </c>
      <c r="O6399" s="4">
        <v>883000</v>
      </c>
      <c r="P6399" s="4">
        <v>301000</v>
      </c>
      <c r="Q6399" s="4">
        <v>582000</v>
      </c>
      <c r="R6399" s="2">
        <v>24</v>
      </c>
      <c r="S6399" s="5">
        <v>12.2</v>
      </c>
      <c r="T6399" s="4">
        <v>30167</v>
      </c>
      <c r="U6399" s="2" t="s">
        <v>73</v>
      </c>
      <c r="V6399" s="2" t="s">
        <v>34</v>
      </c>
      <c r="W6399" s="4">
        <v>0</v>
      </c>
      <c r="X6399" s="4">
        <v>724008</v>
      </c>
      <c r="Y6399" s="4">
        <v>724008</v>
      </c>
      <c r="Z6399" s="2">
        <v>174</v>
      </c>
      <c r="AA6399" s="2" t="s">
        <v>60</v>
      </c>
      <c r="AB6399" s="2" t="s">
        <v>15732</v>
      </c>
      <c r="AC6399" s="2" t="s">
        <v>121</v>
      </c>
      <c r="AD6399" s="2" t="s">
        <v>76</v>
      </c>
      <c r="AE6399" s="5">
        <v>65.91</v>
      </c>
      <c r="AF6399" s="2">
        <v>6</v>
      </c>
      <c r="AG6399" s="2" t="s">
        <v>130</v>
      </c>
      <c r="AH6399" s="2">
        <v>10</v>
      </c>
      <c r="AI6399" s="6" t="str">
        <f t="shared" si="297"/>
        <v>55-64</v>
      </c>
      <c r="AJ6399" s="11">
        <f>YEAR(tbl_LoanData[[#This Row],[Application Date]])</f>
        <v>2026</v>
      </c>
      <c r="AK6399" s="11" t="str">
        <f>TEXT(tbl_LoanData[[#This Row],[Application Date]],"MMMM")</f>
        <v>January</v>
      </c>
      <c r="AL6399" s="12">
        <f>DATE(YEAR(tbl_LoanData[[#This Row],[Application Date]]),MONTH(tbl_LoanData[[#This Row],[Application Date]]),1)</f>
        <v>46023</v>
      </c>
      <c r="AM6399" s="14">
        <f ca="1">IF(AND(tbl_LoanData[[#This Row],[Application Date]]&gt;=EOMONTH(TODAY(),-1)+1,tbl_LoanData[[#This Row],[Application Date]]&lt;=TODAY()),tbl_LoanData[[#This Row],[Loan Amount]],0)</f>
        <v>0</v>
      </c>
      <c r="AN6399" s="14">
        <f>tbl_LoanData[[#This Row],[Amount Paid]]-(Q6399-X6399)</f>
        <v>142008</v>
      </c>
      <c r="AO6399" s="14">
        <f>IF(tbl_LoanData[[#This Row],[Application Status]]="Approved",1,0)</f>
        <v>1</v>
      </c>
      <c r="AP6399" s="22" t="str">
        <f t="shared" ca="1" si="298"/>
        <v/>
      </c>
      <c r="AQ6399" s="22" t="str">
        <f t="shared" ca="1" si="299"/>
        <v/>
      </c>
    </row>
    <row r="6400" spans="1:43" ht="14.4" customHeight="1" x14ac:dyDescent="0.3">
      <c r="A6400" s="2" t="s">
        <v>7903</v>
      </c>
      <c r="B6400" s="2" t="s">
        <v>7904</v>
      </c>
      <c r="C6400" s="2" t="s">
        <v>439</v>
      </c>
      <c r="D6400" s="2" t="s">
        <v>101</v>
      </c>
      <c r="E6400" s="2" t="s">
        <v>134</v>
      </c>
      <c r="F6400" s="2">
        <v>45</v>
      </c>
      <c r="G6400" s="2" t="s">
        <v>83</v>
      </c>
      <c r="H6400" s="2" t="s">
        <v>285</v>
      </c>
      <c r="I6400" s="2" t="s">
        <v>55</v>
      </c>
      <c r="J6400" s="3">
        <v>46041</v>
      </c>
      <c r="K6400" s="3">
        <v>46047</v>
      </c>
      <c r="L6400" s="2" t="s">
        <v>39</v>
      </c>
      <c r="M6400" s="2" t="s">
        <v>71</v>
      </c>
      <c r="N6400" s="2" t="s">
        <v>72</v>
      </c>
      <c r="O6400" s="4">
        <v>1685000</v>
      </c>
      <c r="P6400" s="4">
        <v>324300</v>
      </c>
      <c r="Q6400" s="4">
        <v>1360700</v>
      </c>
      <c r="R6400" s="2">
        <v>36</v>
      </c>
      <c r="S6400" s="5">
        <v>14.15</v>
      </c>
      <c r="T6400" s="4">
        <v>53842.14</v>
      </c>
      <c r="U6400" s="2" t="s">
        <v>73</v>
      </c>
      <c r="V6400" s="2" t="s">
        <v>74</v>
      </c>
      <c r="W6400" s="4">
        <v>323052.84000000003</v>
      </c>
      <c r="X6400" s="4">
        <v>1615264.31</v>
      </c>
      <c r="Y6400" s="4">
        <v>1938317.15</v>
      </c>
      <c r="Z6400" s="2">
        <v>0</v>
      </c>
      <c r="AA6400" s="2" t="s">
        <v>56</v>
      </c>
      <c r="AB6400" s="2" t="s">
        <v>15733</v>
      </c>
      <c r="AC6400" s="2" t="s">
        <v>332</v>
      </c>
      <c r="AD6400" s="2" t="s">
        <v>76</v>
      </c>
      <c r="AE6400" s="5">
        <v>80.75</v>
      </c>
      <c r="AF6400" s="2">
        <v>0</v>
      </c>
      <c r="AG6400" s="2" t="s">
        <v>77</v>
      </c>
      <c r="AH6400" s="2">
        <v>6</v>
      </c>
      <c r="AI6400" s="6" t="str">
        <f t="shared" si="297"/>
        <v>45-54</v>
      </c>
      <c r="AJ6400" s="11">
        <f>YEAR(tbl_LoanData[[#This Row],[Application Date]])</f>
        <v>2026</v>
      </c>
      <c r="AK6400" s="11" t="str">
        <f>TEXT(tbl_LoanData[[#This Row],[Application Date]],"MMMM")</f>
        <v>January</v>
      </c>
      <c r="AL6400" s="12">
        <f>DATE(YEAR(tbl_LoanData[[#This Row],[Application Date]]),MONTH(tbl_LoanData[[#This Row],[Application Date]]),1)</f>
        <v>46023</v>
      </c>
      <c r="AM6400" s="14">
        <f ca="1">IF(AND(tbl_LoanData[[#This Row],[Application Date]]&gt;=EOMONTH(TODAY(),-1)+1,tbl_LoanData[[#This Row],[Application Date]]&lt;=TODAY()),tbl_LoanData[[#This Row],[Loan Amount]],0)</f>
        <v>0</v>
      </c>
      <c r="AN6400" s="14">
        <f>tbl_LoanData[[#This Row],[Amount Paid]]-(Q6400-X6400)</f>
        <v>577617.15000000014</v>
      </c>
      <c r="AO6400" s="14">
        <f>IF(tbl_LoanData[[#This Row],[Application Status]]="Approved",1,0)</f>
        <v>1</v>
      </c>
      <c r="AP6400" s="22" t="str">
        <f t="shared" ca="1" si="298"/>
        <v/>
      </c>
      <c r="AQ6400" s="22" t="str">
        <f t="shared" ca="1" si="299"/>
        <v/>
      </c>
    </row>
    <row r="6401" spans="1:43" ht="14.4" customHeight="1" x14ac:dyDescent="0.3">
      <c r="A6401" s="2" t="s">
        <v>7987</v>
      </c>
      <c r="B6401" s="2" t="s">
        <v>7988</v>
      </c>
      <c r="C6401" s="2" t="s">
        <v>1573</v>
      </c>
      <c r="D6401" s="2" t="s">
        <v>204</v>
      </c>
      <c r="E6401" s="2" t="s">
        <v>312</v>
      </c>
      <c r="F6401" s="2">
        <v>62</v>
      </c>
      <c r="G6401" s="2" t="s">
        <v>69</v>
      </c>
      <c r="H6401" s="2" t="s">
        <v>93</v>
      </c>
      <c r="I6401" s="2" t="s">
        <v>50</v>
      </c>
      <c r="J6401" s="3">
        <v>46031</v>
      </c>
      <c r="K6401" s="3">
        <v>46040</v>
      </c>
      <c r="L6401" s="2" t="s">
        <v>40</v>
      </c>
      <c r="M6401" s="2" t="s">
        <v>111</v>
      </c>
      <c r="N6401" s="2" t="s">
        <v>369</v>
      </c>
      <c r="O6401" s="4">
        <v>979000</v>
      </c>
      <c r="P6401" s="4">
        <v>140400</v>
      </c>
      <c r="Q6401" s="4">
        <v>838600</v>
      </c>
      <c r="R6401" s="2">
        <v>24</v>
      </c>
      <c r="S6401" s="5">
        <v>8.7200000000000006</v>
      </c>
      <c r="T6401" s="4">
        <v>41035.49</v>
      </c>
      <c r="U6401" s="2" t="s">
        <v>73</v>
      </c>
      <c r="V6401" s="2" t="s">
        <v>74</v>
      </c>
      <c r="W6401" s="4">
        <v>287248.43</v>
      </c>
      <c r="X6401" s="4">
        <v>697603.41</v>
      </c>
      <c r="Y6401" s="4">
        <v>984851.84</v>
      </c>
      <c r="Z6401" s="2">
        <v>0</v>
      </c>
      <c r="AA6401" s="2" t="s">
        <v>56</v>
      </c>
      <c r="AB6401" s="2" t="s">
        <v>15731</v>
      </c>
      <c r="AC6401" s="2" t="s">
        <v>129</v>
      </c>
      <c r="AD6401" s="2" t="s">
        <v>76</v>
      </c>
      <c r="AE6401" s="5">
        <v>85.66</v>
      </c>
      <c r="AF6401" s="2">
        <v>0</v>
      </c>
      <c r="AG6401" s="2" t="s">
        <v>77</v>
      </c>
      <c r="AH6401" s="2">
        <v>9</v>
      </c>
      <c r="AI6401" s="6" t="str">
        <f t="shared" si="297"/>
        <v>55-64</v>
      </c>
      <c r="AJ6401" s="11">
        <f>YEAR(tbl_LoanData[[#This Row],[Application Date]])</f>
        <v>2026</v>
      </c>
      <c r="AK6401" s="11" t="str">
        <f>TEXT(tbl_LoanData[[#This Row],[Application Date]],"MMMM")</f>
        <v>January</v>
      </c>
      <c r="AL6401" s="12">
        <f>DATE(YEAR(tbl_LoanData[[#This Row],[Application Date]]),MONTH(tbl_LoanData[[#This Row],[Application Date]]),1)</f>
        <v>46023</v>
      </c>
      <c r="AM6401" s="14">
        <f ca="1">IF(AND(tbl_LoanData[[#This Row],[Application Date]]&gt;=EOMONTH(TODAY(),-1)+1,tbl_LoanData[[#This Row],[Application Date]]&lt;=TODAY()),tbl_LoanData[[#This Row],[Loan Amount]],0)</f>
        <v>0</v>
      </c>
      <c r="AN6401" s="14">
        <f>tbl_LoanData[[#This Row],[Amount Paid]]-(Q6401-X6401)</f>
        <v>146251.84000000003</v>
      </c>
      <c r="AO6401" s="14">
        <f>IF(tbl_LoanData[[#This Row],[Application Status]]="Approved",1,0)</f>
        <v>1</v>
      </c>
      <c r="AP6401" s="22" t="str">
        <f t="shared" ca="1" si="298"/>
        <v/>
      </c>
      <c r="AQ6401" s="22" t="str">
        <f t="shared" ca="1" si="299"/>
        <v/>
      </c>
    </row>
    <row r="6402" spans="1:43" ht="14.4" customHeight="1" x14ac:dyDescent="0.3">
      <c r="A6402" s="2" t="s">
        <v>8005</v>
      </c>
      <c r="B6402" s="2" t="s">
        <v>8006</v>
      </c>
      <c r="C6402" s="2" t="s">
        <v>668</v>
      </c>
      <c r="D6402" s="2" t="s">
        <v>142</v>
      </c>
      <c r="E6402" s="2" t="s">
        <v>118</v>
      </c>
      <c r="F6402" s="2">
        <v>41</v>
      </c>
      <c r="G6402" s="2" t="s">
        <v>69</v>
      </c>
      <c r="H6402" s="2" t="s">
        <v>93</v>
      </c>
      <c r="I6402" s="2" t="s">
        <v>50</v>
      </c>
      <c r="J6402" s="3">
        <v>46031</v>
      </c>
      <c r="K6402" s="3">
        <v>46038</v>
      </c>
      <c r="L6402" s="2" t="s">
        <v>40</v>
      </c>
      <c r="M6402" s="2" t="s">
        <v>85</v>
      </c>
      <c r="N6402" s="2" t="s">
        <v>274</v>
      </c>
      <c r="O6402" s="4">
        <v>1528000</v>
      </c>
      <c r="P6402" s="4">
        <v>493200</v>
      </c>
      <c r="Q6402" s="4">
        <v>1034800</v>
      </c>
      <c r="R6402" s="2">
        <v>48</v>
      </c>
      <c r="S6402" s="5">
        <v>13.69</v>
      </c>
      <c r="T6402" s="4">
        <v>33363.68</v>
      </c>
      <c r="U6402" s="2" t="s">
        <v>73</v>
      </c>
      <c r="V6402" s="2" t="s">
        <v>74</v>
      </c>
      <c r="W6402" s="4">
        <v>233545.76</v>
      </c>
      <c r="X6402" s="4">
        <v>1367910.72</v>
      </c>
      <c r="Y6402" s="4">
        <v>1601456.48</v>
      </c>
      <c r="Z6402" s="2">
        <v>0</v>
      </c>
      <c r="AA6402" s="2" t="s">
        <v>56</v>
      </c>
      <c r="AB6402" s="2" t="s">
        <v>15732</v>
      </c>
      <c r="AC6402" s="2" t="s">
        <v>146</v>
      </c>
      <c r="AD6402" s="2" t="s">
        <v>76</v>
      </c>
      <c r="AE6402" s="5">
        <v>67.72</v>
      </c>
      <c r="AF6402" s="2">
        <v>0</v>
      </c>
      <c r="AG6402" s="2" t="s">
        <v>77</v>
      </c>
      <c r="AH6402" s="2">
        <v>7</v>
      </c>
      <c r="AI6402" s="6" t="str">
        <f t="shared" ref="AI6402:AI6465" si="300">IF(F6402&lt;25,"18-24",IF(F6402&lt;35,"25-34",IF(F6402&lt;45,"35-44",IF(F6402&lt;55,"45-54",IF(F6402&lt;65,"55-64","65+")))))</f>
        <v>35-44</v>
      </c>
      <c r="AJ6402" s="11">
        <f>YEAR(tbl_LoanData[[#This Row],[Application Date]])</f>
        <v>2026</v>
      </c>
      <c r="AK6402" s="11" t="str">
        <f>TEXT(tbl_LoanData[[#This Row],[Application Date]],"MMMM")</f>
        <v>January</v>
      </c>
      <c r="AL6402" s="12">
        <f>DATE(YEAR(tbl_LoanData[[#This Row],[Application Date]]),MONTH(tbl_LoanData[[#This Row],[Application Date]]),1)</f>
        <v>46023</v>
      </c>
      <c r="AM6402" s="14">
        <f ca="1">IF(AND(tbl_LoanData[[#This Row],[Application Date]]&gt;=EOMONTH(TODAY(),-1)+1,tbl_LoanData[[#This Row],[Application Date]]&lt;=TODAY()),tbl_LoanData[[#This Row],[Loan Amount]],0)</f>
        <v>0</v>
      </c>
      <c r="AN6402" s="14">
        <f>tbl_LoanData[[#This Row],[Amount Paid]]-(Q6402-X6402)</f>
        <v>566656.48</v>
      </c>
      <c r="AO6402" s="14">
        <f>IF(tbl_LoanData[[#This Row],[Application Status]]="Approved",1,0)</f>
        <v>1</v>
      </c>
      <c r="AP6402" s="22" t="str">
        <f t="shared" ref="AP6402:AP6465" ca="1" si="301">IF(AND(J6402&gt;=DATE(YEAR(TODAY()),MONTH(TODAY()),1),J6402&lt;=TODAY()),"Current MTD",IF(AND(J6402&gt;=EOMONTH(TODAY(),-2)+1,J6402&lt;=EOMONTH(TODAY(),-1)),"Previous MTD",""))</f>
        <v/>
      </c>
      <c r="AQ6402" s="22" t="str">
        <f t="shared" ref="AQ6402:AQ6465" ca="1" si="302">IF(AND(J6402&gt;=DATE(YEAR(TODAY()),MONTH(TODAY()),1),J6402&lt;=TODAY()),TEXT(DATE(YEAR(TODAY()),MONTH(TODAY()),1),"mmm d")&amp;"–"&amp;DAY(TODAY()),IF(AND(J6402&gt;=EOMONTH(TODAY(),-2)+1,J6402&lt;=EOMONTH(TODAY(),-1)),""&amp;TEXT(EOMONTH(TODAY(),-2)+1,"mmm d")&amp;"–"&amp;DAY(TODAY()),""))</f>
        <v/>
      </c>
    </row>
    <row r="6403" spans="1:43" ht="14.4" customHeight="1" x14ac:dyDescent="0.3">
      <c r="A6403" s="2" t="s">
        <v>8175</v>
      </c>
      <c r="B6403" s="2" t="s">
        <v>8176</v>
      </c>
      <c r="C6403" s="2" t="s">
        <v>198</v>
      </c>
      <c r="D6403" s="2" t="s">
        <v>182</v>
      </c>
      <c r="E6403" s="2" t="s">
        <v>465</v>
      </c>
      <c r="F6403" s="2">
        <v>40</v>
      </c>
      <c r="G6403" s="2" t="s">
        <v>69</v>
      </c>
      <c r="H6403" s="2" t="s">
        <v>466</v>
      </c>
      <c r="I6403" s="2" t="s">
        <v>43</v>
      </c>
      <c r="J6403" s="3">
        <v>46030</v>
      </c>
      <c r="K6403" s="3">
        <v>46043</v>
      </c>
      <c r="L6403" s="2" t="s">
        <v>39</v>
      </c>
      <c r="M6403" s="2" t="s">
        <v>127</v>
      </c>
      <c r="N6403" s="2" t="s">
        <v>152</v>
      </c>
      <c r="O6403" s="4">
        <v>2188000</v>
      </c>
      <c r="P6403" s="4">
        <v>479300</v>
      </c>
      <c r="Q6403" s="4">
        <v>1708700</v>
      </c>
      <c r="R6403" s="2">
        <v>48</v>
      </c>
      <c r="S6403" s="5">
        <v>14.02</v>
      </c>
      <c r="T6403" s="4">
        <v>55561.23</v>
      </c>
      <c r="U6403" s="2" t="s">
        <v>73</v>
      </c>
      <c r="V6403" s="2" t="s">
        <v>74</v>
      </c>
      <c r="W6403" s="4">
        <v>333367.38</v>
      </c>
      <c r="X6403" s="4">
        <v>2333571.58</v>
      </c>
      <c r="Y6403" s="4">
        <v>2666938.96</v>
      </c>
      <c r="Z6403" s="2">
        <v>0</v>
      </c>
      <c r="AA6403" s="2" t="s">
        <v>56</v>
      </c>
      <c r="AB6403" s="2" t="s">
        <v>15728</v>
      </c>
      <c r="AC6403" s="2" t="s">
        <v>360</v>
      </c>
      <c r="AD6403" s="2" t="s">
        <v>76</v>
      </c>
      <c r="AE6403" s="5">
        <v>78.09</v>
      </c>
      <c r="AF6403" s="2">
        <v>0</v>
      </c>
      <c r="AG6403" s="2" t="s">
        <v>77</v>
      </c>
      <c r="AH6403" s="2">
        <v>13</v>
      </c>
      <c r="AI6403" s="6" t="str">
        <f t="shared" si="300"/>
        <v>35-44</v>
      </c>
      <c r="AJ6403" s="11">
        <f>YEAR(tbl_LoanData[[#This Row],[Application Date]])</f>
        <v>2026</v>
      </c>
      <c r="AK6403" s="11" t="str">
        <f>TEXT(tbl_LoanData[[#This Row],[Application Date]],"MMMM")</f>
        <v>January</v>
      </c>
      <c r="AL6403" s="12">
        <f>DATE(YEAR(tbl_LoanData[[#This Row],[Application Date]]),MONTH(tbl_LoanData[[#This Row],[Application Date]]),1)</f>
        <v>46023</v>
      </c>
      <c r="AM6403" s="14">
        <f ca="1">IF(AND(tbl_LoanData[[#This Row],[Application Date]]&gt;=EOMONTH(TODAY(),-1)+1,tbl_LoanData[[#This Row],[Application Date]]&lt;=TODAY()),tbl_LoanData[[#This Row],[Loan Amount]],0)</f>
        <v>0</v>
      </c>
      <c r="AN6403" s="14">
        <f>tbl_LoanData[[#This Row],[Amount Paid]]-(Q6403-X6403)</f>
        <v>958238.96000000008</v>
      </c>
      <c r="AO6403" s="14">
        <f>IF(tbl_LoanData[[#This Row],[Application Status]]="Approved",1,0)</f>
        <v>1</v>
      </c>
      <c r="AP6403" s="22" t="str">
        <f t="shared" ca="1" si="301"/>
        <v/>
      </c>
      <c r="AQ6403" s="22" t="str">
        <f t="shared" ca="1" si="302"/>
        <v/>
      </c>
    </row>
    <row r="6404" spans="1:43" ht="14.4" customHeight="1" x14ac:dyDescent="0.3">
      <c r="A6404" s="2" t="s">
        <v>8241</v>
      </c>
      <c r="B6404" s="2" t="s">
        <v>8242</v>
      </c>
      <c r="C6404" s="2" t="s">
        <v>999</v>
      </c>
      <c r="D6404" s="2" t="s">
        <v>189</v>
      </c>
      <c r="E6404" s="2" t="s">
        <v>91</v>
      </c>
      <c r="F6404" s="2">
        <v>46</v>
      </c>
      <c r="G6404" s="2" t="s">
        <v>69</v>
      </c>
      <c r="H6404" s="2" t="s">
        <v>136</v>
      </c>
      <c r="I6404" s="2" t="s">
        <v>49</v>
      </c>
      <c r="J6404" s="3">
        <v>46034</v>
      </c>
      <c r="K6404" s="3">
        <v>46041</v>
      </c>
      <c r="L6404" s="2" t="s">
        <v>36</v>
      </c>
      <c r="M6404" s="2" t="s">
        <v>111</v>
      </c>
      <c r="N6404" s="2" t="s">
        <v>350</v>
      </c>
      <c r="O6404" s="4">
        <v>1401000</v>
      </c>
      <c r="P6404" s="4">
        <v>336200</v>
      </c>
      <c r="Q6404" s="4">
        <v>1064800</v>
      </c>
      <c r="R6404" s="2">
        <v>36</v>
      </c>
      <c r="S6404" s="5">
        <v>8.58</v>
      </c>
      <c r="T6404" s="4">
        <v>37191.1</v>
      </c>
      <c r="U6404" s="2" t="s">
        <v>73</v>
      </c>
      <c r="V6404" s="2" t="s">
        <v>74</v>
      </c>
      <c r="W6404" s="4">
        <v>260337.7</v>
      </c>
      <c r="X6404" s="4">
        <v>1078541.82</v>
      </c>
      <c r="Y6404" s="4">
        <v>1338879.52</v>
      </c>
      <c r="Z6404" s="2">
        <v>0</v>
      </c>
      <c r="AA6404" s="2" t="s">
        <v>56</v>
      </c>
      <c r="AB6404" s="2" t="s">
        <v>15730</v>
      </c>
      <c r="AC6404" s="2" t="s">
        <v>360</v>
      </c>
      <c r="AD6404" s="2" t="s">
        <v>76</v>
      </c>
      <c r="AE6404" s="5">
        <v>76</v>
      </c>
      <c r="AF6404" s="2">
        <v>0</v>
      </c>
      <c r="AG6404" s="2" t="s">
        <v>77</v>
      </c>
      <c r="AH6404" s="2">
        <v>7</v>
      </c>
      <c r="AI6404" s="6" t="str">
        <f t="shared" si="300"/>
        <v>45-54</v>
      </c>
      <c r="AJ6404" s="11">
        <f>YEAR(tbl_LoanData[[#This Row],[Application Date]])</f>
        <v>2026</v>
      </c>
      <c r="AK6404" s="11" t="str">
        <f>TEXT(tbl_LoanData[[#This Row],[Application Date]],"MMMM")</f>
        <v>January</v>
      </c>
      <c r="AL6404" s="12">
        <f>DATE(YEAR(tbl_LoanData[[#This Row],[Application Date]]),MONTH(tbl_LoanData[[#This Row],[Application Date]]),1)</f>
        <v>46023</v>
      </c>
      <c r="AM6404" s="14">
        <f ca="1">IF(AND(tbl_LoanData[[#This Row],[Application Date]]&gt;=EOMONTH(TODAY(),-1)+1,tbl_LoanData[[#This Row],[Application Date]]&lt;=TODAY()),tbl_LoanData[[#This Row],[Loan Amount]],0)</f>
        <v>0</v>
      </c>
      <c r="AN6404" s="14">
        <f>tbl_LoanData[[#This Row],[Amount Paid]]-(Q6404-X6404)</f>
        <v>274079.52000000008</v>
      </c>
      <c r="AO6404" s="14">
        <f>IF(tbl_LoanData[[#This Row],[Application Status]]="Approved",1,0)</f>
        <v>1</v>
      </c>
      <c r="AP6404" s="22" t="str">
        <f t="shared" ca="1" si="301"/>
        <v/>
      </c>
      <c r="AQ6404" s="22" t="str">
        <f t="shared" ca="1" si="302"/>
        <v/>
      </c>
    </row>
    <row r="6405" spans="1:43" x14ac:dyDescent="0.3">
      <c r="A6405" s="2" t="s">
        <v>8301</v>
      </c>
      <c r="B6405" s="2" t="s">
        <v>8302</v>
      </c>
      <c r="C6405" s="2" t="s">
        <v>546</v>
      </c>
      <c r="D6405" s="2" t="s">
        <v>91</v>
      </c>
      <c r="E6405" s="2" t="s">
        <v>189</v>
      </c>
      <c r="F6405" s="2">
        <v>65</v>
      </c>
      <c r="G6405" s="2" t="s">
        <v>83</v>
      </c>
      <c r="H6405" s="2" t="s">
        <v>70</v>
      </c>
      <c r="I6405" s="2" t="s">
        <v>50</v>
      </c>
      <c r="J6405" s="3">
        <v>46040</v>
      </c>
      <c r="K6405" s="3">
        <v>46048</v>
      </c>
      <c r="L6405" s="2" t="s">
        <v>41</v>
      </c>
      <c r="M6405" s="2" t="s">
        <v>184</v>
      </c>
      <c r="N6405" s="2" t="s">
        <v>185</v>
      </c>
      <c r="O6405" s="4">
        <v>2576000</v>
      </c>
      <c r="P6405" s="4">
        <v>413900</v>
      </c>
      <c r="Q6405" s="4">
        <v>2162100</v>
      </c>
      <c r="R6405" s="2">
        <v>36</v>
      </c>
      <c r="S6405" s="5">
        <v>9.51</v>
      </c>
      <c r="T6405" s="4">
        <v>77192.98</v>
      </c>
      <c r="U6405" s="2" t="s">
        <v>73</v>
      </c>
      <c r="V6405" s="2" t="s">
        <v>74</v>
      </c>
      <c r="W6405" s="4">
        <v>463157.88</v>
      </c>
      <c r="X6405" s="4">
        <v>2315789.25</v>
      </c>
      <c r="Y6405" s="4">
        <v>2778947.13</v>
      </c>
      <c r="Z6405" s="2">
        <v>0</v>
      </c>
      <c r="AA6405" s="2" t="s">
        <v>56</v>
      </c>
      <c r="AB6405" s="2" t="s">
        <v>15735</v>
      </c>
      <c r="AC6405" s="2" t="s">
        <v>106</v>
      </c>
      <c r="AD6405" s="2" t="s">
        <v>76</v>
      </c>
      <c r="AE6405" s="5">
        <v>83.93</v>
      </c>
      <c r="AF6405" s="2">
        <v>0</v>
      </c>
      <c r="AG6405" s="2" t="s">
        <v>77</v>
      </c>
      <c r="AH6405" s="2">
        <v>8</v>
      </c>
      <c r="AI6405" s="6" t="str">
        <f t="shared" si="300"/>
        <v>65+</v>
      </c>
      <c r="AJ6405" s="11">
        <f>YEAR(tbl_LoanData[[#This Row],[Application Date]])</f>
        <v>2026</v>
      </c>
      <c r="AK6405" s="11" t="str">
        <f>TEXT(tbl_LoanData[[#This Row],[Application Date]],"MMMM")</f>
        <v>January</v>
      </c>
      <c r="AL6405" s="12">
        <f>DATE(YEAR(tbl_LoanData[[#This Row],[Application Date]]),MONTH(tbl_LoanData[[#This Row],[Application Date]]),1)</f>
        <v>46023</v>
      </c>
      <c r="AM6405" s="14">
        <f ca="1">IF(AND(tbl_LoanData[[#This Row],[Application Date]]&gt;=EOMONTH(TODAY(),-1)+1,tbl_LoanData[[#This Row],[Application Date]]&lt;=TODAY()),tbl_LoanData[[#This Row],[Loan Amount]],0)</f>
        <v>0</v>
      </c>
      <c r="AN6405" s="14">
        <f>tbl_LoanData[[#This Row],[Amount Paid]]-(Q6405-X6405)</f>
        <v>616847.13</v>
      </c>
      <c r="AO6405" s="14">
        <f>IF(tbl_LoanData[[#This Row],[Application Status]]="Approved",1,0)</f>
        <v>1</v>
      </c>
      <c r="AP6405" s="22" t="str">
        <f t="shared" ca="1" si="301"/>
        <v/>
      </c>
      <c r="AQ6405" s="22" t="str">
        <f t="shared" ca="1" si="302"/>
        <v/>
      </c>
    </row>
    <row r="6406" spans="1:43" x14ac:dyDescent="0.3">
      <c r="A6406" s="2" t="s">
        <v>8479</v>
      </c>
      <c r="B6406" s="2" t="s">
        <v>8480</v>
      </c>
      <c r="C6406" s="2" t="s">
        <v>338</v>
      </c>
      <c r="D6406" s="2" t="s">
        <v>311</v>
      </c>
      <c r="E6406" s="2" t="s">
        <v>182</v>
      </c>
      <c r="F6406" s="2">
        <v>35</v>
      </c>
      <c r="G6406" s="2" t="s">
        <v>83</v>
      </c>
      <c r="H6406" s="2" t="s">
        <v>273</v>
      </c>
      <c r="I6406" s="2" t="s">
        <v>45</v>
      </c>
      <c r="J6406" s="3">
        <v>46025</v>
      </c>
      <c r="K6406" s="3"/>
      <c r="L6406" s="2" t="s">
        <v>40</v>
      </c>
      <c r="M6406" s="2" t="s">
        <v>111</v>
      </c>
      <c r="N6406" s="2" t="s">
        <v>369</v>
      </c>
      <c r="O6406" s="4">
        <v>1319000</v>
      </c>
      <c r="P6406" s="4">
        <v>318800</v>
      </c>
      <c r="Q6406" s="4">
        <v>1000200</v>
      </c>
      <c r="R6406" s="2">
        <v>24</v>
      </c>
      <c r="S6406" s="5">
        <v>6.33</v>
      </c>
      <c r="T6406" s="4">
        <v>46951.06</v>
      </c>
      <c r="U6406" s="2" t="s">
        <v>113</v>
      </c>
      <c r="V6406" s="2" t="s">
        <v>97</v>
      </c>
      <c r="W6406" s="4">
        <v>0</v>
      </c>
      <c r="X6406" s="4">
        <v>0</v>
      </c>
      <c r="Y6406" s="4">
        <v>1126825.32</v>
      </c>
      <c r="Z6406" s="2">
        <v>0</v>
      </c>
      <c r="AA6406" s="2" t="s">
        <v>97</v>
      </c>
      <c r="AB6406" s="2" t="s">
        <v>15736</v>
      </c>
      <c r="AC6406" s="2" t="s">
        <v>129</v>
      </c>
      <c r="AD6406" s="2" t="s">
        <v>76</v>
      </c>
      <c r="AE6406" s="5">
        <v>75.83</v>
      </c>
      <c r="AF6406" s="2">
        <v>0</v>
      </c>
      <c r="AG6406" s="2" t="s">
        <v>97</v>
      </c>
      <c r="AH6406" s="2"/>
      <c r="AI6406" s="6" t="str">
        <f t="shared" si="300"/>
        <v>35-44</v>
      </c>
      <c r="AJ6406" s="11">
        <f>YEAR(tbl_LoanData[[#This Row],[Application Date]])</f>
        <v>2026</v>
      </c>
      <c r="AK6406" s="11" t="str">
        <f>TEXT(tbl_LoanData[[#This Row],[Application Date]],"MMMM")</f>
        <v>January</v>
      </c>
      <c r="AL6406" s="12">
        <f>DATE(YEAR(tbl_LoanData[[#This Row],[Application Date]]),MONTH(tbl_LoanData[[#This Row],[Application Date]]),1)</f>
        <v>46023</v>
      </c>
      <c r="AM6406" s="14">
        <f ca="1">IF(AND(tbl_LoanData[[#This Row],[Application Date]]&gt;=EOMONTH(TODAY(),-1)+1,tbl_LoanData[[#This Row],[Application Date]]&lt;=TODAY()),tbl_LoanData[[#This Row],[Loan Amount]],0)</f>
        <v>0</v>
      </c>
      <c r="AN6406" s="14">
        <f>tbl_LoanData[[#This Row],[Amount Paid]]-(Q6406-X6406)</f>
        <v>-1000200</v>
      </c>
      <c r="AO6406" s="14">
        <f>IF(tbl_LoanData[[#This Row],[Application Status]]="Approved",1,0)</f>
        <v>0</v>
      </c>
      <c r="AP6406" s="22" t="str">
        <f t="shared" ca="1" si="301"/>
        <v/>
      </c>
      <c r="AQ6406" s="22" t="str">
        <f t="shared" ca="1" si="302"/>
        <v/>
      </c>
    </row>
    <row r="6407" spans="1:43" ht="14.4" customHeight="1" x14ac:dyDescent="0.3">
      <c r="A6407" s="2" t="s">
        <v>8675</v>
      </c>
      <c r="B6407" s="2" t="s">
        <v>8676</v>
      </c>
      <c r="C6407" s="2" t="s">
        <v>393</v>
      </c>
      <c r="D6407" s="2" t="s">
        <v>254</v>
      </c>
      <c r="E6407" s="2" t="s">
        <v>150</v>
      </c>
      <c r="F6407" s="2">
        <v>56</v>
      </c>
      <c r="G6407" s="2" t="s">
        <v>83</v>
      </c>
      <c r="H6407" s="2" t="s">
        <v>143</v>
      </c>
      <c r="I6407" s="2" t="s">
        <v>46</v>
      </c>
      <c r="J6407" s="3">
        <v>46032</v>
      </c>
      <c r="K6407" s="3">
        <v>46035</v>
      </c>
      <c r="L6407" s="2" t="s">
        <v>40</v>
      </c>
      <c r="M6407" s="2" t="s">
        <v>71</v>
      </c>
      <c r="N6407" s="2" t="s">
        <v>137</v>
      </c>
      <c r="O6407" s="4">
        <v>1136000</v>
      </c>
      <c r="P6407" s="4">
        <v>247400</v>
      </c>
      <c r="Q6407" s="4">
        <v>888600</v>
      </c>
      <c r="R6407" s="2">
        <v>24</v>
      </c>
      <c r="S6407" s="5">
        <v>5.76</v>
      </c>
      <c r="T6407" s="4">
        <v>41290.28</v>
      </c>
      <c r="U6407" s="2" t="s">
        <v>73</v>
      </c>
      <c r="V6407" s="2" t="s">
        <v>74</v>
      </c>
      <c r="W6407" s="4">
        <v>289031.96000000002</v>
      </c>
      <c r="X6407" s="4">
        <v>701934.76</v>
      </c>
      <c r="Y6407" s="4">
        <v>990966.72</v>
      </c>
      <c r="Z6407" s="2">
        <v>0</v>
      </c>
      <c r="AA6407" s="2" t="s">
        <v>56</v>
      </c>
      <c r="AB6407" s="2" t="s">
        <v>15728</v>
      </c>
      <c r="AC6407" s="2" t="s">
        <v>87</v>
      </c>
      <c r="AD6407" s="2" t="s">
        <v>76</v>
      </c>
      <c r="AE6407" s="5">
        <v>78.22</v>
      </c>
      <c r="AF6407" s="2">
        <v>0</v>
      </c>
      <c r="AG6407" s="2" t="s">
        <v>77</v>
      </c>
      <c r="AH6407" s="2">
        <v>3</v>
      </c>
      <c r="AI6407" s="6" t="str">
        <f t="shared" si="300"/>
        <v>55-64</v>
      </c>
      <c r="AJ6407" s="11">
        <f>YEAR(tbl_LoanData[[#This Row],[Application Date]])</f>
        <v>2026</v>
      </c>
      <c r="AK6407" s="11" t="str">
        <f>TEXT(tbl_LoanData[[#This Row],[Application Date]],"MMMM")</f>
        <v>January</v>
      </c>
      <c r="AL6407" s="12">
        <f>DATE(YEAR(tbl_LoanData[[#This Row],[Application Date]]),MONTH(tbl_LoanData[[#This Row],[Application Date]]),1)</f>
        <v>46023</v>
      </c>
      <c r="AM6407" s="14">
        <f ca="1">IF(AND(tbl_LoanData[[#This Row],[Application Date]]&gt;=EOMONTH(TODAY(),-1)+1,tbl_LoanData[[#This Row],[Application Date]]&lt;=TODAY()),tbl_LoanData[[#This Row],[Loan Amount]],0)</f>
        <v>0</v>
      </c>
      <c r="AN6407" s="14">
        <f>tbl_LoanData[[#This Row],[Amount Paid]]-(Q6407-X6407)</f>
        <v>102366.72000000003</v>
      </c>
      <c r="AO6407" s="14">
        <f>IF(tbl_LoanData[[#This Row],[Application Status]]="Approved",1,0)</f>
        <v>1</v>
      </c>
      <c r="AP6407" s="22" t="str">
        <f t="shared" ca="1" si="301"/>
        <v/>
      </c>
      <c r="AQ6407" s="22" t="str">
        <f t="shared" ca="1" si="302"/>
        <v/>
      </c>
    </row>
    <row r="6408" spans="1:43" ht="14.4" customHeight="1" x14ac:dyDescent="0.3">
      <c r="A6408" s="2" t="s">
        <v>8709</v>
      </c>
      <c r="B6408" s="2" t="s">
        <v>8710</v>
      </c>
      <c r="C6408" s="2" t="s">
        <v>439</v>
      </c>
      <c r="D6408" s="2" t="s">
        <v>82</v>
      </c>
      <c r="E6408" s="2" t="s">
        <v>102</v>
      </c>
      <c r="F6408" s="2">
        <v>35</v>
      </c>
      <c r="G6408" s="2" t="s">
        <v>83</v>
      </c>
      <c r="H6408" s="2" t="s">
        <v>313</v>
      </c>
      <c r="I6408" s="2" t="s">
        <v>44</v>
      </c>
      <c r="J6408" s="3">
        <v>46035</v>
      </c>
      <c r="K6408" s="3"/>
      <c r="L6408" s="2" t="s">
        <v>36</v>
      </c>
      <c r="M6408" s="2" t="s">
        <v>104</v>
      </c>
      <c r="N6408" s="2" t="s">
        <v>105</v>
      </c>
      <c r="O6408" s="4">
        <v>2101000</v>
      </c>
      <c r="P6408" s="4">
        <v>472600</v>
      </c>
      <c r="Q6408" s="4">
        <v>1628400</v>
      </c>
      <c r="R6408" s="2">
        <v>48</v>
      </c>
      <c r="S6408" s="5">
        <v>7.54</v>
      </c>
      <c r="T6408" s="4">
        <v>44156.78</v>
      </c>
      <c r="U6408" s="2" t="s">
        <v>96</v>
      </c>
      <c r="V6408" s="2" t="s">
        <v>97</v>
      </c>
      <c r="W6408" s="4">
        <v>0</v>
      </c>
      <c r="X6408" s="4">
        <v>0</v>
      </c>
      <c r="Y6408" s="4">
        <v>2119525.44</v>
      </c>
      <c r="Z6408" s="2">
        <v>0</v>
      </c>
      <c r="AA6408" s="2" t="s">
        <v>97</v>
      </c>
      <c r="AB6408" s="2" t="s">
        <v>15730</v>
      </c>
      <c r="AC6408" s="2" t="s">
        <v>106</v>
      </c>
      <c r="AD6408" s="2" t="s">
        <v>76</v>
      </c>
      <c r="AE6408" s="5">
        <v>77.510000000000005</v>
      </c>
      <c r="AF6408" s="2">
        <v>0</v>
      </c>
      <c r="AG6408" s="2" t="s">
        <v>97</v>
      </c>
      <c r="AH6408" s="2"/>
      <c r="AI6408" s="6" t="str">
        <f t="shared" si="300"/>
        <v>35-44</v>
      </c>
      <c r="AJ6408" s="11">
        <f>YEAR(tbl_LoanData[[#This Row],[Application Date]])</f>
        <v>2026</v>
      </c>
      <c r="AK6408" s="11" t="str">
        <f>TEXT(tbl_LoanData[[#This Row],[Application Date]],"MMMM")</f>
        <v>January</v>
      </c>
      <c r="AL6408" s="12">
        <f>DATE(YEAR(tbl_LoanData[[#This Row],[Application Date]]),MONTH(tbl_LoanData[[#This Row],[Application Date]]),1)</f>
        <v>46023</v>
      </c>
      <c r="AM6408" s="14">
        <f ca="1">IF(AND(tbl_LoanData[[#This Row],[Application Date]]&gt;=EOMONTH(TODAY(),-1)+1,tbl_LoanData[[#This Row],[Application Date]]&lt;=TODAY()),tbl_LoanData[[#This Row],[Loan Amount]],0)</f>
        <v>0</v>
      </c>
      <c r="AN6408" s="14">
        <f>tbl_LoanData[[#This Row],[Amount Paid]]-(Q6408-X6408)</f>
        <v>-1628400</v>
      </c>
      <c r="AO6408" s="14">
        <f>IF(tbl_LoanData[[#This Row],[Application Status]]="Approved",1,0)</f>
        <v>0</v>
      </c>
      <c r="AP6408" s="22" t="str">
        <f t="shared" ca="1" si="301"/>
        <v/>
      </c>
      <c r="AQ6408" s="22" t="str">
        <f t="shared" ca="1" si="302"/>
        <v/>
      </c>
    </row>
    <row r="6409" spans="1:43" ht="14.4" customHeight="1" x14ac:dyDescent="0.3">
      <c r="A6409" s="2" t="s">
        <v>8745</v>
      </c>
      <c r="B6409" s="2" t="s">
        <v>8746</v>
      </c>
      <c r="C6409" s="2" t="s">
        <v>413</v>
      </c>
      <c r="D6409" s="2" t="s">
        <v>254</v>
      </c>
      <c r="E6409" s="2" t="s">
        <v>183</v>
      </c>
      <c r="F6409" s="2">
        <v>63</v>
      </c>
      <c r="G6409" s="2" t="s">
        <v>83</v>
      </c>
      <c r="H6409" s="2" t="s">
        <v>565</v>
      </c>
      <c r="I6409" s="2" t="s">
        <v>47</v>
      </c>
      <c r="J6409" s="3">
        <v>46051</v>
      </c>
      <c r="K6409" s="3">
        <v>46070</v>
      </c>
      <c r="L6409" s="2" t="s">
        <v>40</v>
      </c>
      <c r="M6409" s="2" t="s">
        <v>111</v>
      </c>
      <c r="N6409" s="2" t="s">
        <v>369</v>
      </c>
      <c r="O6409" s="4">
        <v>1494000</v>
      </c>
      <c r="P6409" s="4">
        <v>156400</v>
      </c>
      <c r="Q6409" s="4">
        <v>1337600</v>
      </c>
      <c r="R6409" s="2">
        <v>24</v>
      </c>
      <c r="S6409" s="5">
        <v>8.23</v>
      </c>
      <c r="T6409" s="4">
        <v>64907.040000000001</v>
      </c>
      <c r="U6409" s="2" t="s">
        <v>73</v>
      </c>
      <c r="V6409" s="2" t="s">
        <v>74</v>
      </c>
      <c r="W6409" s="4">
        <v>389442.24</v>
      </c>
      <c r="X6409" s="4">
        <v>1168326.72</v>
      </c>
      <c r="Y6409" s="4">
        <v>1557768.96</v>
      </c>
      <c r="Z6409" s="2">
        <v>0</v>
      </c>
      <c r="AA6409" s="2" t="s">
        <v>56</v>
      </c>
      <c r="AB6409" s="2" t="s">
        <v>15734</v>
      </c>
      <c r="AC6409" s="2" t="s">
        <v>146</v>
      </c>
      <c r="AD6409" s="2" t="s">
        <v>76</v>
      </c>
      <c r="AE6409" s="5">
        <v>89.53</v>
      </c>
      <c r="AF6409" s="2">
        <v>0</v>
      </c>
      <c r="AG6409" s="2" t="s">
        <v>77</v>
      </c>
      <c r="AH6409" s="2">
        <v>19</v>
      </c>
      <c r="AI6409" s="6" t="str">
        <f t="shared" si="300"/>
        <v>55-64</v>
      </c>
      <c r="AJ6409" s="11">
        <f>YEAR(tbl_LoanData[[#This Row],[Application Date]])</f>
        <v>2026</v>
      </c>
      <c r="AK6409" s="11" t="str">
        <f>TEXT(tbl_LoanData[[#This Row],[Application Date]],"MMMM")</f>
        <v>January</v>
      </c>
      <c r="AL6409" s="12">
        <f>DATE(YEAR(tbl_LoanData[[#This Row],[Application Date]]),MONTH(tbl_LoanData[[#This Row],[Application Date]]),1)</f>
        <v>46023</v>
      </c>
      <c r="AM6409" s="14">
        <f ca="1">IF(AND(tbl_LoanData[[#This Row],[Application Date]]&gt;=EOMONTH(TODAY(),-1)+1,tbl_LoanData[[#This Row],[Application Date]]&lt;=TODAY()),tbl_LoanData[[#This Row],[Loan Amount]],0)</f>
        <v>0</v>
      </c>
      <c r="AN6409" s="14">
        <f>tbl_LoanData[[#This Row],[Amount Paid]]-(Q6409-X6409)</f>
        <v>220168.95999999996</v>
      </c>
      <c r="AO6409" s="14">
        <f>IF(tbl_LoanData[[#This Row],[Application Status]]="Approved",1,0)</f>
        <v>1</v>
      </c>
      <c r="AP6409" s="22" t="str">
        <f t="shared" ca="1" si="301"/>
        <v/>
      </c>
      <c r="AQ6409" s="22" t="str">
        <f t="shared" ca="1" si="302"/>
        <v/>
      </c>
    </row>
    <row r="6410" spans="1:43" ht="14.4" customHeight="1" x14ac:dyDescent="0.3">
      <c r="A6410" s="2" t="s">
        <v>8789</v>
      </c>
      <c r="B6410" s="2" t="s">
        <v>8790</v>
      </c>
      <c r="C6410" s="2" t="s">
        <v>655</v>
      </c>
      <c r="D6410" s="2" t="s">
        <v>176</v>
      </c>
      <c r="E6410" s="2" t="s">
        <v>447</v>
      </c>
      <c r="F6410" s="2">
        <v>52</v>
      </c>
      <c r="G6410" s="2" t="s">
        <v>69</v>
      </c>
      <c r="H6410" s="2" t="s">
        <v>543</v>
      </c>
      <c r="I6410" s="2" t="s">
        <v>45</v>
      </c>
      <c r="J6410" s="3">
        <v>46037</v>
      </c>
      <c r="K6410" s="3">
        <v>46046</v>
      </c>
      <c r="L6410" s="2" t="s">
        <v>40</v>
      </c>
      <c r="M6410" s="2" t="s">
        <v>85</v>
      </c>
      <c r="N6410" s="2" t="s">
        <v>274</v>
      </c>
      <c r="O6410" s="4">
        <v>1415000</v>
      </c>
      <c r="P6410" s="4">
        <v>287700</v>
      </c>
      <c r="Q6410" s="4">
        <v>1127300</v>
      </c>
      <c r="R6410" s="2">
        <v>24</v>
      </c>
      <c r="S6410" s="5">
        <v>8.75</v>
      </c>
      <c r="T6410" s="4">
        <v>55190.73</v>
      </c>
      <c r="U6410" s="2" t="s">
        <v>73</v>
      </c>
      <c r="V6410" s="2" t="s">
        <v>74</v>
      </c>
      <c r="W6410" s="4">
        <v>331144.38</v>
      </c>
      <c r="X6410" s="4">
        <v>993433.12</v>
      </c>
      <c r="Y6410" s="4">
        <v>1324577.5</v>
      </c>
      <c r="Z6410" s="2">
        <v>0</v>
      </c>
      <c r="AA6410" s="2" t="s">
        <v>56</v>
      </c>
      <c r="AB6410" s="2" t="s">
        <v>15729</v>
      </c>
      <c r="AC6410" s="2" t="s">
        <v>138</v>
      </c>
      <c r="AD6410" s="2" t="s">
        <v>76</v>
      </c>
      <c r="AE6410" s="5">
        <v>79.67</v>
      </c>
      <c r="AF6410" s="2">
        <v>0</v>
      </c>
      <c r="AG6410" s="2" t="s">
        <v>77</v>
      </c>
      <c r="AH6410" s="2">
        <v>9</v>
      </c>
      <c r="AI6410" s="6" t="str">
        <f t="shared" si="300"/>
        <v>45-54</v>
      </c>
      <c r="AJ6410" s="11">
        <f>YEAR(tbl_LoanData[[#This Row],[Application Date]])</f>
        <v>2026</v>
      </c>
      <c r="AK6410" s="11" t="str">
        <f>TEXT(tbl_LoanData[[#This Row],[Application Date]],"MMMM")</f>
        <v>January</v>
      </c>
      <c r="AL6410" s="12">
        <f>DATE(YEAR(tbl_LoanData[[#This Row],[Application Date]]),MONTH(tbl_LoanData[[#This Row],[Application Date]]),1)</f>
        <v>46023</v>
      </c>
      <c r="AM6410" s="14">
        <f ca="1">IF(AND(tbl_LoanData[[#This Row],[Application Date]]&gt;=EOMONTH(TODAY(),-1)+1,tbl_LoanData[[#This Row],[Application Date]]&lt;=TODAY()),tbl_LoanData[[#This Row],[Loan Amount]],0)</f>
        <v>0</v>
      </c>
      <c r="AN6410" s="14">
        <f>tbl_LoanData[[#This Row],[Amount Paid]]-(Q6410-X6410)</f>
        <v>197277.5</v>
      </c>
      <c r="AO6410" s="14">
        <f>IF(tbl_LoanData[[#This Row],[Application Status]]="Approved",1,0)</f>
        <v>1</v>
      </c>
      <c r="AP6410" s="22" t="str">
        <f t="shared" ca="1" si="301"/>
        <v/>
      </c>
      <c r="AQ6410" s="22" t="str">
        <f t="shared" ca="1" si="302"/>
        <v/>
      </c>
    </row>
    <row r="6411" spans="1:43" ht="14.4" customHeight="1" x14ac:dyDescent="0.3">
      <c r="A6411" s="2" t="s">
        <v>8957</v>
      </c>
      <c r="B6411" s="2" t="s">
        <v>8958</v>
      </c>
      <c r="C6411" s="2" t="s">
        <v>986</v>
      </c>
      <c r="D6411" s="2" t="s">
        <v>102</v>
      </c>
      <c r="E6411" s="2" t="s">
        <v>402</v>
      </c>
      <c r="F6411" s="2">
        <v>48</v>
      </c>
      <c r="G6411" s="2" t="s">
        <v>83</v>
      </c>
      <c r="H6411" s="2" t="s">
        <v>278</v>
      </c>
      <c r="I6411" s="2" t="s">
        <v>45</v>
      </c>
      <c r="J6411" s="3">
        <v>46033</v>
      </c>
      <c r="K6411" s="3">
        <v>46051</v>
      </c>
      <c r="L6411" s="2" t="s">
        <v>39</v>
      </c>
      <c r="M6411" s="2" t="s">
        <v>71</v>
      </c>
      <c r="N6411" s="2" t="s">
        <v>294</v>
      </c>
      <c r="O6411" s="4">
        <v>1591000</v>
      </c>
      <c r="P6411" s="4">
        <v>303500</v>
      </c>
      <c r="Q6411" s="4">
        <v>1287500</v>
      </c>
      <c r="R6411" s="2">
        <v>36</v>
      </c>
      <c r="S6411" s="5">
        <v>10.59</v>
      </c>
      <c r="T6411" s="4">
        <v>47126.080000000002</v>
      </c>
      <c r="U6411" s="2" t="s">
        <v>73</v>
      </c>
      <c r="V6411" s="2" t="s">
        <v>74</v>
      </c>
      <c r="W6411" s="4">
        <v>282756.47999999998</v>
      </c>
      <c r="X6411" s="4">
        <v>1413782.27</v>
      </c>
      <c r="Y6411" s="4">
        <v>1696538.75</v>
      </c>
      <c r="Z6411" s="2">
        <v>0</v>
      </c>
      <c r="AA6411" s="2" t="s">
        <v>56</v>
      </c>
      <c r="AB6411" s="2" t="s">
        <v>15735</v>
      </c>
      <c r="AC6411" s="2" t="s">
        <v>138</v>
      </c>
      <c r="AD6411" s="2" t="s">
        <v>76</v>
      </c>
      <c r="AE6411" s="5">
        <v>80.92</v>
      </c>
      <c r="AF6411" s="2">
        <v>0</v>
      </c>
      <c r="AG6411" s="2" t="s">
        <v>77</v>
      </c>
      <c r="AH6411" s="2">
        <v>18</v>
      </c>
      <c r="AI6411" s="6" t="str">
        <f t="shared" si="300"/>
        <v>45-54</v>
      </c>
      <c r="AJ6411" s="11">
        <f>YEAR(tbl_LoanData[[#This Row],[Application Date]])</f>
        <v>2026</v>
      </c>
      <c r="AK6411" s="11" t="str">
        <f>TEXT(tbl_LoanData[[#This Row],[Application Date]],"MMMM")</f>
        <v>January</v>
      </c>
      <c r="AL6411" s="12">
        <f>DATE(YEAR(tbl_LoanData[[#This Row],[Application Date]]),MONTH(tbl_LoanData[[#This Row],[Application Date]]),1)</f>
        <v>46023</v>
      </c>
      <c r="AM6411" s="14">
        <f ca="1">IF(AND(tbl_LoanData[[#This Row],[Application Date]]&gt;=EOMONTH(TODAY(),-1)+1,tbl_LoanData[[#This Row],[Application Date]]&lt;=TODAY()),tbl_LoanData[[#This Row],[Loan Amount]],0)</f>
        <v>0</v>
      </c>
      <c r="AN6411" s="14">
        <f>tbl_LoanData[[#This Row],[Amount Paid]]-(Q6411-X6411)</f>
        <v>409038.75</v>
      </c>
      <c r="AO6411" s="14">
        <f>IF(tbl_LoanData[[#This Row],[Application Status]]="Approved",1,0)</f>
        <v>1</v>
      </c>
      <c r="AP6411" s="22" t="str">
        <f t="shared" ca="1" si="301"/>
        <v/>
      </c>
      <c r="AQ6411" s="22" t="str">
        <f t="shared" ca="1" si="302"/>
        <v/>
      </c>
    </row>
    <row r="6412" spans="1:43" ht="14.4" customHeight="1" x14ac:dyDescent="0.3">
      <c r="A6412" s="2" t="s">
        <v>8987</v>
      </c>
      <c r="B6412" s="2" t="s">
        <v>8988</v>
      </c>
      <c r="C6412" s="2" t="s">
        <v>66</v>
      </c>
      <c r="D6412" s="2" t="s">
        <v>117</v>
      </c>
      <c r="E6412" s="2" t="s">
        <v>284</v>
      </c>
      <c r="F6412" s="2">
        <v>38</v>
      </c>
      <c r="G6412" s="2" t="s">
        <v>69</v>
      </c>
      <c r="H6412" s="2" t="s">
        <v>136</v>
      </c>
      <c r="I6412" s="2" t="s">
        <v>49</v>
      </c>
      <c r="J6412" s="3">
        <v>46028</v>
      </c>
      <c r="K6412" s="3">
        <v>46042</v>
      </c>
      <c r="L6412" s="2" t="s">
        <v>39</v>
      </c>
      <c r="M6412" s="2" t="s">
        <v>167</v>
      </c>
      <c r="N6412" s="2" t="s">
        <v>491</v>
      </c>
      <c r="O6412" s="4">
        <v>1183000</v>
      </c>
      <c r="P6412" s="4">
        <v>212900</v>
      </c>
      <c r="Q6412" s="4">
        <v>970100</v>
      </c>
      <c r="R6412" s="2">
        <v>36</v>
      </c>
      <c r="S6412" s="5">
        <v>8.7799999999999994</v>
      </c>
      <c r="T6412" s="4">
        <v>34045.120000000003</v>
      </c>
      <c r="U6412" s="2" t="s">
        <v>73</v>
      </c>
      <c r="V6412" s="2" t="s">
        <v>74</v>
      </c>
      <c r="W6412" s="4">
        <v>102135.36</v>
      </c>
      <c r="X6412" s="4">
        <v>1123488.98</v>
      </c>
      <c r="Y6412" s="4">
        <v>1225624.3400000001</v>
      </c>
      <c r="Z6412" s="2">
        <v>128</v>
      </c>
      <c r="AA6412" s="2" t="s">
        <v>60</v>
      </c>
      <c r="AB6412" s="2" t="s">
        <v>15727</v>
      </c>
      <c r="AC6412" s="2" t="s">
        <v>213</v>
      </c>
      <c r="AD6412" s="2" t="s">
        <v>76</v>
      </c>
      <c r="AE6412" s="5">
        <v>82</v>
      </c>
      <c r="AF6412" s="2">
        <v>4</v>
      </c>
      <c r="AG6412" s="2" t="s">
        <v>130</v>
      </c>
      <c r="AH6412" s="2">
        <v>14</v>
      </c>
      <c r="AI6412" s="6" t="str">
        <f t="shared" si="300"/>
        <v>35-44</v>
      </c>
      <c r="AJ6412" s="11">
        <f>YEAR(tbl_LoanData[[#This Row],[Application Date]])</f>
        <v>2026</v>
      </c>
      <c r="AK6412" s="11" t="str">
        <f>TEXT(tbl_LoanData[[#This Row],[Application Date]],"MMMM")</f>
        <v>January</v>
      </c>
      <c r="AL6412" s="12">
        <f>DATE(YEAR(tbl_LoanData[[#This Row],[Application Date]]),MONTH(tbl_LoanData[[#This Row],[Application Date]]),1)</f>
        <v>46023</v>
      </c>
      <c r="AM6412" s="14">
        <f ca="1">IF(AND(tbl_LoanData[[#This Row],[Application Date]]&gt;=EOMONTH(TODAY(),-1)+1,tbl_LoanData[[#This Row],[Application Date]]&lt;=TODAY()),tbl_LoanData[[#This Row],[Loan Amount]],0)</f>
        <v>0</v>
      </c>
      <c r="AN6412" s="14">
        <f>tbl_LoanData[[#This Row],[Amount Paid]]-(Q6412-X6412)</f>
        <v>255524.33999999997</v>
      </c>
      <c r="AO6412" s="14">
        <f>IF(tbl_LoanData[[#This Row],[Application Status]]="Approved",1,0)</f>
        <v>1</v>
      </c>
      <c r="AP6412" s="22" t="str">
        <f t="shared" ca="1" si="301"/>
        <v/>
      </c>
      <c r="AQ6412" s="22" t="str">
        <f t="shared" ca="1" si="302"/>
        <v/>
      </c>
    </row>
    <row r="6413" spans="1:43" ht="14.4" customHeight="1" x14ac:dyDescent="0.3">
      <c r="A6413" s="2" t="s">
        <v>9033</v>
      </c>
      <c r="B6413" s="2" t="s">
        <v>9034</v>
      </c>
      <c r="C6413" s="2" t="s">
        <v>1012</v>
      </c>
      <c r="D6413" s="2" t="s">
        <v>189</v>
      </c>
      <c r="E6413" s="2" t="s">
        <v>540</v>
      </c>
      <c r="F6413" s="2">
        <v>50</v>
      </c>
      <c r="G6413" s="2" t="s">
        <v>69</v>
      </c>
      <c r="H6413" s="2" t="s">
        <v>172</v>
      </c>
      <c r="I6413" s="2" t="s">
        <v>45</v>
      </c>
      <c r="J6413" s="3">
        <v>46030</v>
      </c>
      <c r="K6413" s="3">
        <v>46051</v>
      </c>
      <c r="L6413" s="2" t="s">
        <v>37</v>
      </c>
      <c r="M6413" s="2" t="s">
        <v>104</v>
      </c>
      <c r="N6413" s="2" t="s">
        <v>286</v>
      </c>
      <c r="O6413" s="4">
        <v>137000</v>
      </c>
      <c r="P6413" s="4">
        <v>45100</v>
      </c>
      <c r="Q6413" s="4">
        <v>91900</v>
      </c>
      <c r="R6413" s="2">
        <v>36</v>
      </c>
      <c r="S6413" s="5">
        <v>5.61</v>
      </c>
      <c r="T6413" s="4">
        <v>2982.41</v>
      </c>
      <c r="U6413" s="2" t="s">
        <v>73</v>
      </c>
      <c r="V6413" s="2" t="s">
        <v>74</v>
      </c>
      <c r="W6413" s="4">
        <v>14912.05</v>
      </c>
      <c r="X6413" s="4">
        <v>92454.720000000001</v>
      </c>
      <c r="Y6413" s="4">
        <v>107366.77</v>
      </c>
      <c r="Z6413" s="2">
        <v>32</v>
      </c>
      <c r="AA6413" s="2" t="s">
        <v>58</v>
      </c>
      <c r="AB6413" s="2" t="s">
        <v>15732</v>
      </c>
      <c r="AC6413" s="2" t="s">
        <v>146</v>
      </c>
      <c r="AD6413" s="2" t="s">
        <v>76</v>
      </c>
      <c r="AE6413" s="5">
        <v>67.08</v>
      </c>
      <c r="AF6413" s="2">
        <v>1</v>
      </c>
      <c r="AG6413" s="2" t="s">
        <v>15718</v>
      </c>
      <c r="AH6413" s="2">
        <v>21</v>
      </c>
      <c r="AI6413" s="6" t="str">
        <f t="shared" si="300"/>
        <v>45-54</v>
      </c>
      <c r="AJ6413" s="11">
        <f>YEAR(tbl_LoanData[[#This Row],[Application Date]])</f>
        <v>2026</v>
      </c>
      <c r="AK6413" s="11" t="str">
        <f>TEXT(tbl_LoanData[[#This Row],[Application Date]],"MMMM")</f>
        <v>January</v>
      </c>
      <c r="AL6413" s="12">
        <f>DATE(YEAR(tbl_LoanData[[#This Row],[Application Date]]),MONTH(tbl_LoanData[[#This Row],[Application Date]]),1)</f>
        <v>46023</v>
      </c>
      <c r="AM6413" s="14">
        <f ca="1">IF(AND(tbl_LoanData[[#This Row],[Application Date]]&gt;=EOMONTH(TODAY(),-1)+1,tbl_LoanData[[#This Row],[Application Date]]&lt;=TODAY()),tbl_LoanData[[#This Row],[Loan Amount]],0)</f>
        <v>0</v>
      </c>
      <c r="AN6413" s="14">
        <f>tbl_LoanData[[#This Row],[Amount Paid]]-(Q6413-X6413)</f>
        <v>15466.77</v>
      </c>
      <c r="AO6413" s="14">
        <f>IF(tbl_LoanData[[#This Row],[Application Status]]="Approved",1,0)</f>
        <v>1</v>
      </c>
      <c r="AP6413" s="22" t="str">
        <f t="shared" ca="1" si="301"/>
        <v/>
      </c>
      <c r="AQ6413" s="22" t="str">
        <f t="shared" ca="1" si="302"/>
        <v/>
      </c>
    </row>
    <row r="6414" spans="1:43" ht="14.4" customHeight="1" x14ac:dyDescent="0.3">
      <c r="A6414" s="2" t="s">
        <v>9041</v>
      </c>
      <c r="B6414" s="2" t="s">
        <v>9042</v>
      </c>
      <c r="C6414" s="2" t="s">
        <v>310</v>
      </c>
      <c r="D6414" s="2" t="s">
        <v>117</v>
      </c>
      <c r="E6414" s="2" t="s">
        <v>165</v>
      </c>
      <c r="F6414" s="2">
        <v>59</v>
      </c>
      <c r="G6414" s="2" t="s">
        <v>69</v>
      </c>
      <c r="H6414" s="2" t="s">
        <v>151</v>
      </c>
      <c r="I6414" s="2" t="s">
        <v>46</v>
      </c>
      <c r="J6414" s="3">
        <v>46028</v>
      </c>
      <c r="K6414" s="3"/>
      <c r="L6414" s="2" t="s">
        <v>36</v>
      </c>
      <c r="M6414" s="2" t="s">
        <v>111</v>
      </c>
      <c r="N6414" s="2" t="s">
        <v>350</v>
      </c>
      <c r="O6414" s="4">
        <v>1357000</v>
      </c>
      <c r="P6414" s="4">
        <v>260900</v>
      </c>
      <c r="Q6414" s="4">
        <v>1096100</v>
      </c>
      <c r="R6414" s="2">
        <v>36</v>
      </c>
      <c r="S6414" s="5">
        <v>13.59</v>
      </c>
      <c r="T6414" s="4">
        <v>42860.55</v>
      </c>
      <c r="U6414" s="2" t="s">
        <v>113</v>
      </c>
      <c r="V6414" s="2" t="s">
        <v>97</v>
      </c>
      <c r="W6414" s="4">
        <v>0</v>
      </c>
      <c r="X6414" s="4">
        <v>0</v>
      </c>
      <c r="Y6414" s="4">
        <v>1542979.97</v>
      </c>
      <c r="Z6414" s="2">
        <v>0</v>
      </c>
      <c r="AA6414" s="2" t="s">
        <v>97</v>
      </c>
      <c r="AB6414" s="2" t="s">
        <v>15733</v>
      </c>
      <c r="AC6414" s="2" t="s">
        <v>138</v>
      </c>
      <c r="AD6414" s="2" t="s">
        <v>76</v>
      </c>
      <c r="AE6414" s="5">
        <v>80.77</v>
      </c>
      <c r="AF6414" s="2">
        <v>0</v>
      </c>
      <c r="AG6414" s="2" t="s">
        <v>97</v>
      </c>
      <c r="AH6414" s="2"/>
      <c r="AI6414" s="6" t="str">
        <f t="shared" si="300"/>
        <v>55-64</v>
      </c>
      <c r="AJ6414" s="11">
        <f>YEAR(tbl_LoanData[[#This Row],[Application Date]])</f>
        <v>2026</v>
      </c>
      <c r="AK6414" s="11" t="str">
        <f>TEXT(tbl_LoanData[[#This Row],[Application Date]],"MMMM")</f>
        <v>January</v>
      </c>
      <c r="AL6414" s="12">
        <f>DATE(YEAR(tbl_LoanData[[#This Row],[Application Date]]),MONTH(tbl_LoanData[[#This Row],[Application Date]]),1)</f>
        <v>46023</v>
      </c>
      <c r="AM6414" s="14">
        <f ca="1">IF(AND(tbl_LoanData[[#This Row],[Application Date]]&gt;=EOMONTH(TODAY(),-1)+1,tbl_LoanData[[#This Row],[Application Date]]&lt;=TODAY()),tbl_LoanData[[#This Row],[Loan Amount]],0)</f>
        <v>0</v>
      </c>
      <c r="AN6414" s="14">
        <f>tbl_LoanData[[#This Row],[Amount Paid]]-(Q6414-X6414)</f>
        <v>-1096100</v>
      </c>
      <c r="AO6414" s="14">
        <f>IF(tbl_LoanData[[#This Row],[Application Status]]="Approved",1,0)</f>
        <v>0</v>
      </c>
      <c r="AP6414" s="22" t="str">
        <f t="shared" ca="1" si="301"/>
        <v/>
      </c>
      <c r="AQ6414" s="22" t="str">
        <f t="shared" ca="1" si="302"/>
        <v/>
      </c>
    </row>
    <row r="6415" spans="1:43" ht="14.4" customHeight="1" x14ac:dyDescent="0.3">
      <c r="A6415" s="2" t="s">
        <v>9103</v>
      </c>
      <c r="B6415" s="2" t="s">
        <v>9104</v>
      </c>
      <c r="C6415" s="2" t="s">
        <v>231</v>
      </c>
      <c r="D6415" s="2" t="s">
        <v>176</v>
      </c>
      <c r="E6415" s="2" t="s">
        <v>118</v>
      </c>
      <c r="F6415" s="2">
        <v>55</v>
      </c>
      <c r="G6415" s="2" t="s">
        <v>83</v>
      </c>
      <c r="H6415" s="2" t="s">
        <v>307</v>
      </c>
      <c r="I6415" s="2" t="s">
        <v>43</v>
      </c>
      <c r="J6415" s="3">
        <v>46036</v>
      </c>
      <c r="K6415" s="3"/>
      <c r="L6415" s="2" t="s">
        <v>40</v>
      </c>
      <c r="M6415" s="2" t="s">
        <v>111</v>
      </c>
      <c r="N6415" s="2" t="s">
        <v>120</v>
      </c>
      <c r="O6415" s="4">
        <v>942000</v>
      </c>
      <c r="P6415" s="4">
        <v>196800</v>
      </c>
      <c r="Q6415" s="4">
        <v>745200</v>
      </c>
      <c r="R6415" s="2">
        <v>24</v>
      </c>
      <c r="S6415" s="5">
        <v>10.56</v>
      </c>
      <c r="T6415" s="4">
        <v>37607.760000000002</v>
      </c>
      <c r="U6415" s="2" t="s">
        <v>113</v>
      </c>
      <c r="V6415" s="2" t="s">
        <v>97</v>
      </c>
      <c r="W6415" s="4">
        <v>0</v>
      </c>
      <c r="X6415" s="4">
        <v>0</v>
      </c>
      <c r="Y6415" s="4">
        <v>902586.24</v>
      </c>
      <c r="Z6415" s="2">
        <v>0</v>
      </c>
      <c r="AA6415" s="2" t="s">
        <v>97</v>
      </c>
      <c r="AB6415" s="2" t="s">
        <v>15733</v>
      </c>
      <c r="AC6415" s="2" t="s">
        <v>75</v>
      </c>
      <c r="AD6415" s="2" t="s">
        <v>76</v>
      </c>
      <c r="AE6415" s="5">
        <v>79.11</v>
      </c>
      <c r="AF6415" s="2">
        <v>0</v>
      </c>
      <c r="AG6415" s="2" t="s">
        <v>97</v>
      </c>
      <c r="AH6415" s="2"/>
      <c r="AI6415" s="6" t="str">
        <f t="shared" si="300"/>
        <v>55-64</v>
      </c>
      <c r="AJ6415" s="11">
        <f>YEAR(tbl_LoanData[[#This Row],[Application Date]])</f>
        <v>2026</v>
      </c>
      <c r="AK6415" s="11" t="str">
        <f>TEXT(tbl_LoanData[[#This Row],[Application Date]],"MMMM")</f>
        <v>January</v>
      </c>
      <c r="AL6415" s="12">
        <f>DATE(YEAR(tbl_LoanData[[#This Row],[Application Date]]),MONTH(tbl_LoanData[[#This Row],[Application Date]]),1)</f>
        <v>46023</v>
      </c>
      <c r="AM6415" s="14">
        <f ca="1">IF(AND(tbl_LoanData[[#This Row],[Application Date]]&gt;=EOMONTH(TODAY(),-1)+1,tbl_LoanData[[#This Row],[Application Date]]&lt;=TODAY()),tbl_LoanData[[#This Row],[Loan Amount]],0)</f>
        <v>0</v>
      </c>
      <c r="AN6415" s="14">
        <f>tbl_LoanData[[#This Row],[Amount Paid]]-(Q6415-X6415)</f>
        <v>-745200</v>
      </c>
      <c r="AO6415" s="14">
        <f>IF(tbl_LoanData[[#This Row],[Application Status]]="Approved",1,0)</f>
        <v>0</v>
      </c>
      <c r="AP6415" s="22" t="str">
        <f t="shared" ca="1" si="301"/>
        <v/>
      </c>
      <c r="AQ6415" s="22" t="str">
        <f t="shared" ca="1" si="302"/>
        <v/>
      </c>
    </row>
    <row r="6416" spans="1:43" ht="14.4" customHeight="1" x14ac:dyDescent="0.3">
      <c r="A6416" s="2" t="s">
        <v>9117</v>
      </c>
      <c r="B6416" s="2" t="s">
        <v>9118</v>
      </c>
      <c r="C6416" s="2" t="s">
        <v>390</v>
      </c>
      <c r="D6416" s="2" t="s">
        <v>82</v>
      </c>
      <c r="E6416" s="2" t="s">
        <v>447</v>
      </c>
      <c r="F6416" s="2">
        <v>32</v>
      </c>
      <c r="G6416" s="2" t="s">
        <v>83</v>
      </c>
      <c r="H6416" s="2" t="s">
        <v>307</v>
      </c>
      <c r="I6416" s="2" t="s">
        <v>43</v>
      </c>
      <c r="J6416" s="3">
        <v>46028</v>
      </c>
      <c r="K6416" s="3">
        <v>46046</v>
      </c>
      <c r="L6416" s="2" t="s">
        <v>40</v>
      </c>
      <c r="M6416" s="2" t="s">
        <v>94</v>
      </c>
      <c r="N6416" s="2" t="s">
        <v>95</v>
      </c>
      <c r="O6416" s="4">
        <v>1478000</v>
      </c>
      <c r="P6416" s="4">
        <v>183800</v>
      </c>
      <c r="Q6416" s="4">
        <v>1294200</v>
      </c>
      <c r="R6416" s="2">
        <v>36</v>
      </c>
      <c r="S6416" s="5">
        <v>7.93</v>
      </c>
      <c r="T6416" s="4">
        <v>44502.5</v>
      </c>
      <c r="U6416" s="2" t="s">
        <v>73</v>
      </c>
      <c r="V6416" s="2" t="s">
        <v>74</v>
      </c>
      <c r="W6416" s="4">
        <v>267015</v>
      </c>
      <c r="X6416" s="4">
        <v>1335075.18</v>
      </c>
      <c r="Y6416" s="4">
        <v>1602090.18</v>
      </c>
      <c r="Z6416" s="2">
        <v>0</v>
      </c>
      <c r="AA6416" s="2" t="s">
        <v>56</v>
      </c>
      <c r="AB6416" s="2" t="s">
        <v>15730</v>
      </c>
      <c r="AC6416" s="2" t="s">
        <v>332</v>
      </c>
      <c r="AD6416" s="2" t="s">
        <v>76</v>
      </c>
      <c r="AE6416" s="5">
        <v>87.56</v>
      </c>
      <c r="AF6416" s="2">
        <v>0</v>
      </c>
      <c r="AG6416" s="2" t="s">
        <v>77</v>
      </c>
      <c r="AH6416" s="2">
        <v>18</v>
      </c>
      <c r="AI6416" s="6" t="str">
        <f t="shared" si="300"/>
        <v>25-34</v>
      </c>
      <c r="AJ6416" s="11">
        <f>YEAR(tbl_LoanData[[#This Row],[Application Date]])</f>
        <v>2026</v>
      </c>
      <c r="AK6416" s="11" t="str">
        <f>TEXT(tbl_LoanData[[#This Row],[Application Date]],"MMMM")</f>
        <v>January</v>
      </c>
      <c r="AL6416" s="12">
        <f>DATE(YEAR(tbl_LoanData[[#This Row],[Application Date]]),MONTH(tbl_LoanData[[#This Row],[Application Date]]),1)</f>
        <v>46023</v>
      </c>
      <c r="AM6416" s="14">
        <f ca="1">IF(AND(tbl_LoanData[[#This Row],[Application Date]]&gt;=EOMONTH(TODAY(),-1)+1,tbl_LoanData[[#This Row],[Application Date]]&lt;=TODAY()),tbl_LoanData[[#This Row],[Loan Amount]],0)</f>
        <v>0</v>
      </c>
      <c r="AN6416" s="14">
        <f>tbl_LoanData[[#This Row],[Amount Paid]]-(Q6416-X6416)</f>
        <v>307890.17999999993</v>
      </c>
      <c r="AO6416" s="14">
        <f>IF(tbl_LoanData[[#This Row],[Application Status]]="Approved",1,0)</f>
        <v>1</v>
      </c>
      <c r="AP6416" s="22" t="str">
        <f t="shared" ca="1" si="301"/>
        <v/>
      </c>
      <c r="AQ6416" s="22" t="str">
        <f t="shared" ca="1" si="302"/>
        <v/>
      </c>
    </row>
    <row r="6417" spans="1:43" ht="14.4" customHeight="1" x14ac:dyDescent="0.3">
      <c r="A6417" s="2" t="s">
        <v>9133</v>
      </c>
      <c r="B6417" s="2" t="s">
        <v>9134</v>
      </c>
      <c r="C6417" s="2" t="s">
        <v>216</v>
      </c>
      <c r="D6417" s="2" t="s">
        <v>67</v>
      </c>
      <c r="E6417" s="2" t="s">
        <v>101</v>
      </c>
      <c r="F6417" s="2">
        <v>32</v>
      </c>
      <c r="G6417" s="2" t="s">
        <v>83</v>
      </c>
      <c r="H6417" s="2" t="s">
        <v>233</v>
      </c>
      <c r="I6417" s="2" t="s">
        <v>46</v>
      </c>
      <c r="J6417" s="3">
        <v>46038</v>
      </c>
      <c r="K6417" s="3">
        <v>46042</v>
      </c>
      <c r="L6417" s="2" t="s">
        <v>36</v>
      </c>
      <c r="M6417" s="2" t="s">
        <v>104</v>
      </c>
      <c r="N6417" s="2" t="s">
        <v>105</v>
      </c>
      <c r="O6417" s="4">
        <v>2186000</v>
      </c>
      <c r="P6417" s="4">
        <v>755100</v>
      </c>
      <c r="Q6417" s="4">
        <v>1430900</v>
      </c>
      <c r="R6417" s="2">
        <v>48</v>
      </c>
      <c r="S6417" s="5">
        <v>8.75</v>
      </c>
      <c r="T6417" s="4">
        <v>40244.06</v>
      </c>
      <c r="U6417" s="2" t="s">
        <v>73</v>
      </c>
      <c r="V6417" s="2" t="s">
        <v>74</v>
      </c>
      <c r="W6417" s="4">
        <v>281708.42</v>
      </c>
      <c r="X6417" s="4">
        <v>1650006.58</v>
      </c>
      <c r="Y6417" s="4">
        <v>1931715</v>
      </c>
      <c r="Z6417" s="2">
        <v>0</v>
      </c>
      <c r="AA6417" s="2" t="s">
        <v>56</v>
      </c>
      <c r="AB6417" s="2" t="s">
        <v>15728</v>
      </c>
      <c r="AC6417" s="2" t="s">
        <v>146</v>
      </c>
      <c r="AD6417" s="2" t="s">
        <v>76</v>
      </c>
      <c r="AE6417" s="5">
        <v>65.459999999999994</v>
      </c>
      <c r="AF6417" s="2">
        <v>0</v>
      </c>
      <c r="AG6417" s="2" t="s">
        <v>77</v>
      </c>
      <c r="AH6417" s="2">
        <v>4</v>
      </c>
      <c r="AI6417" s="6" t="str">
        <f t="shared" si="300"/>
        <v>25-34</v>
      </c>
      <c r="AJ6417" s="11">
        <f>YEAR(tbl_LoanData[[#This Row],[Application Date]])</f>
        <v>2026</v>
      </c>
      <c r="AK6417" s="11" t="str">
        <f>TEXT(tbl_LoanData[[#This Row],[Application Date]],"MMMM")</f>
        <v>January</v>
      </c>
      <c r="AL6417" s="12">
        <f>DATE(YEAR(tbl_LoanData[[#This Row],[Application Date]]),MONTH(tbl_LoanData[[#This Row],[Application Date]]),1)</f>
        <v>46023</v>
      </c>
      <c r="AM6417" s="14">
        <f ca="1">IF(AND(tbl_LoanData[[#This Row],[Application Date]]&gt;=EOMONTH(TODAY(),-1)+1,tbl_LoanData[[#This Row],[Application Date]]&lt;=TODAY()),tbl_LoanData[[#This Row],[Loan Amount]],0)</f>
        <v>0</v>
      </c>
      <c r="AN6417" s="14">
        <f>tbl_LoanData[[#This Row],[Amount Paid]]-(Q6417-X6417)</f>
        <v>500815.00000000006</v>
      </c>
      <c r="AO6417" s="14">
        <f>IF(tbl_LoanData[[#This Row],[Application Status]]="Approved",1,0)</f>
        <v>1</v>
      </c>
      <c r="AP6417" s="22" t="str">
        <f t="shared" ca="1" si="301"/>
        <v/>
      </c>
      <c r="AQ6417" s="22" t="str">
        <f t="shared" ca="1" si="302"/>
        <v/>
      </c>
    </row>
    <row r="6418" spans="1:43" ht="14.4" customHeight="1" x14ac:dyDescent="0.3">
      <c r="A6418" s="2" t="s">
        <v>9555</v>
      </c>
      <c r="B6418" s="2" t="s">
        <v>9556</v>
      </c>
      <c r="C6418" s="2" t="s">
        <v>240</v>
      </c>
      <c r="D6418" s="2" t="s">
        <v>232</v>
      </c>
      <c r="E6418" s="2" t="s">
        <v>118</v>
      </c>
      <c r="F6418" s="2">
        <v>59</v>
      </c>
      <c r="G6418" s="2" t="s">
        <v>83</v>
      </c>
      <c r="H6418" s="2" t="s">
        <v>318</v>
      </c>
      <c r="I6418" s="2" t="s">
        <v>42</v>
      </c>
      <c r="J6418" s="3">
        <v>46051</v>
      </c>
      <c r="K6418" s="3">
        <v>46054</v>
      </c>
      <c r="L6418" s="2" t="s">
        <v>38</v>
      </c>
      <c r="M6418" s="2" t="s">
        <v>127</v>
      </c>
      <c r="N6418" s="2" t="s">
        <v>128</v>
      </c>
      <c r="O6418" s="4">
        <v>1839000</v>
      </c>
      <c r="P6418" s="4">
        <v>438400</v>
      </c>
      <c r="Q6418" s="4">
        <v>1400600</v>
      </c>
      <c r="R6418" s="2">
        <v>60</v>
      </c>
      <c r="S6418" s="5">
        <v>8.18</v>
      </c>
      <c r="T6418" s="4">
        <v>32890.76</v>
      </c>
      <c r="U6418" s="2" t="s">
        <v>73</v>
      </c>
      <c r="V6418" s="2" t="s">
        <v>74</v>
      </c>
      <c r="W6418" s="4">
        <v>197344.56</v>
      </c>
      <c r="X6418" s="4">
        <v>1776100.84</v>
      </c>
      <c r="Y6418" s="4">
        <v>1973445.4</v>
      </c>
      <c r="Z6418" s="2">
        <v>0</v>
      </c>
      <c r="AA6418" s="2" t="s">
        <v>56</v>
      </c>
      <c r="AB6418" s="2" t="s">
        <v>15731</v>
      </c>
      <c r="AC6418" s="2" t="s">
        <v>75</v>
      </c>
      <c r="AD6418" s="2" t="s">
        <v>76</v>
      </c>
      <c r="AE6418" s="5">
        <v>76.16</v>
      </c>
      <c r="AF6418" s="2">
        <v>0</v>
      </c>
      <c r="AG6418" s="2" t="s">
        <v>77</v>
      </c>
      <c r="AH6418" s="2">
        <v>3</v>
      </c>
      <c r="AI6418" s="6" t="str">
        <f t="shared" si="300"/>
        <v>55-64</v>
      </c>
      <c r="AJ6418" s="11">
        <f>YEAR(tbl_LoanData[[#This Row],[Application Date]])</f>
        <v>2026</v>
      </c>
      <c r="AK6418" s="11" t="str">
        <f>TEXT(tbl_LoanData[[#This Row],[Application Date]],"MMMM")</f>
        <v>January</v>
      </c>
      <c r="AL6418" s="12">
        <f>DATE(YEAR(tbl_LoanData[[#This Row],[Application Date]]),MONTH(tbl_LoanData[[#This Row],[Application Date]]),1)</f>
        <v>46023</v>
      </c>
      <c r="AM6418" s="14">
        <f ca="1">IF(AND(tbl_LoanData[[#This Row],[Application Date]]&gt;=EOMONTH(TODAY(),-1)+1,tbl_LoanData[[#This Row],[Application Date]]&lt;=TODAY()),tbl_LoanData[[#This Row],[Loan Amount]],0)</f>
        <v>0</v>
      </c>
      <c r="AN6418" s="14">
        <f>tbl_LoanData[[#This Row],[Amount Paid]]-(Q6418-X6418)</f>
        <v>572845.40000000014</v>
      </c>
      <c r="AO6418" s="14">
        <f>IF(tbl_LoanData[[#This Row],[Application Status]]="Approved",1,0)</f>
        <v>1</v>
      </c>
      <c r="AP6418" s="22" t="str">
        <f t="shared" ca="1" si="301"/>
        <v/>
      </c>
      <c r="AQ6418" s="22" t="str">
        <f t="shared" ca="1" si="302"/>
        <v/>
      </c>
    </row>
    <row r="6419" spans="1:43" ht="14.4" customHeight="1" x14ac:dyDescent="0.3">
      <c r="A6419" s="2" t="s">
        <v>9571</v>
      </c>
      <c r="B6419" s="2" t="s">
        <v>9572</v>
      </c>
      <c r="C6419" s="2" t="s">
        <v>227</v>
      </c>
      <c r="D6419" s="2" t="s">
        <v>189</v>
      </c>
      <c r="E6419" s="2" t="s">
        <v>284</v>
      </c>
      <c r="F6419" s="2">
        <v>62</v>
      </c>
      <c r="G6419" s="2" t="s">
        <v>69</v>
      </c>
      <c r="H6419" s="2" t="s">
        <v>250</v>
      </c>
      <c r="I6419" s="2" t="s">
        <v>52</v>
      </c>
      <c r="J6419" s="3">
        <v>46052</v>
      </c>
      <c r="K6419" s="3">
        <v>46072</v>
      </c>
      <c r="L6419" s="2" t="s">
        <v>39</v>
      </c>
      <c r="M6419" s="2" t="s">
        <v>85</v>
      </c>
      <c r="N6419" s="2" t="s">
        <v>178</v>
      </c>
      <c r="O6419" s="4">
        <v>2074000</v>
      </c>
      <c r="P6419" s="4">
        <v>436900</v>
      </c>
      <c r="Q6419" s="4">
        <v>1637100</v>
      </c>
      <c r="R6419" s="2">
        <v>36</v>
      </c>
      <c r="S6419" s="5">
        <v>10.130000000000001</v>
      </c>
      <c r="T6419" s="4">
        <v>59294.85</v>
      </c>
      <c r="U6419" s="2" t="s">
        <v>73</v>
      </c>
      <c r="V6419" s="2" t="s">
        <v>74</v>
      </c>
      <c r="W6419" s="4">
        <v>177884.55</v>
      </c>
      <c r="X6419" s="4">
        <v>1956730.14</v>
      </c>
      <c r="Y6419" s="4">
        <v>2134614.69</v>
      </c>
      <c r="Z6419" s="2">
        <v>93</v>
      </c>
      <c r="AA6419" s="2" t="s">
        <v>60</v>
      </c>
      <c r="AB6419" s="2" t="s">
        <v>15735</v>
      </c>
      <c r="AC6419" s="2" t="s">
        <v>138</v>
      </c>
      <c r="AD6419" s="2" t="s">
        <v>76</v>
      </c>
      <c r="AE6419" s="5">
        <v>78.930000000000007</v>
      </c>
      <c r="AF6419" s="2">
        <v>3</v>
      </c>
      <c r="AG6419" s="2" t="s">
        <v>130</v>
      </c>
      <c r="AH6419" s="2">
        <v>20</v>
      </c>
      <c r="AI6419" s="6" t="str">
        <f t="shared" si="300"/>
        <v>55-64</v>
      </c>
      <c r="AJ6419" s="11">
        <f>YEAR(tbl_LoanData[[#This Row],[Application Date]])</f>
        <v>2026</v>
      </c>
      <c r="AK6419" s="11" t="str">
        <f>TEXT(tbl_LoanData[[#This Row],[Application Date]],"MMMM")</f>
        <v>January</v>
      </c>
      <c r="AL6419" s="12">
        <f>DATE(YEAR(tbl_LoanData[[#This Row],[Application Date]]),MONTH(tbl_LoanData[[#This Row],[Application Date]]),1)</f>
        <v>46023</v>
      </c>
      <c r="AM6419" s="14">
        <f ca="1">IF(AND(tbl_LoanData[[#This Row],[Application Date]]&gt;=EOMONTH(TODAY(),-1)+1,tbl_LoanData[[#This Row],[Application Date]]&lt;=TODAY()),tbl_LoanData[[#This Row],[Loan Amount]],0)</f>
        <v>0</v>
      </c>
      <c r="AN6419" s="14">
        <f>tbl_LoanData[[#This Row],[Amount Paid]]-(Q6419-X6419)</f>
        <v>497514.68999999989</v>
      </c>
      <c r="AO6419" s="14">
        <f>IF(tbl_LoanData[[#This Row],[Application Status]]="Approved",1,0)</f>
        <v>1</v>
      </c>
      <c r="AP6419" s="22" t="str">
        <f t="shared" ca="1" si="301"/>
        <v/>
      </c>
      <c r="AQ6419" s="22" t="str">
        <f t="shared" ca="1" si="302"/>
        <v/>
      </c>
    </row>
    <row r="6420" spans="1:43" ht="14.4" customHeight="1" x14ac:dyDescent="0.3">
      <c r="A6420" s="2" t="s">
        <v>9621</v>
      </c>
      <c r="B6420" s="2" t="s">
        <v>9622</v>
      </c>
      <c r="C6420" s="2" t="s">
        <v>347</v>
      </c>
      <c r="D6420" s="2" t="s">
        <v>134</v>
      </c>
      <c r="E6420" s="2" t="s">
        <v>284</v>
      </c>
      <c r="F6420" s="2">
        <v>38</v>
      </c>
      <c r="G6420" s="2" t="s">
        <v>69</v>
      </c>
      <c r="H6420" s="2" t="s">
        <v>398</v>
      </c>
      <c r="I6420" s="2" t="s">
        <v>46</v>
      </c>
      <c r="J6420" s="3">
        <v>46040</v>
      </c>
      <c r="K6420" s="3">
        <v>46051</v>
      </c>
      <c r="L6420" s="2" t="s">
        <v>40</v>
      </c>
      <c r="M6420" s="2" t="s">
        <v>157</v>
      </c>
      <c r="N6420" s="2" t="s">
        <v>328</v>
      </c>
      <c r="O6420" s="4">
        <v>1082000</v>
      </c>
      <c r="P6420" s="4">
        <v>387500</v>
      </c>
      <c r="Q6420" s="4">
        <v>694500</v>
      </c>
      <c r="R6420" s="2">
        <v>36</v>
      </c>
      <c r="S6420" s="5">
        <v>9.35</v>
      </c>
      <c r="T6420" s="4">
        <v>24702.98</v>
      </c>
      <c r="U6420" s="2" t="s">
        <v>73</v>
      </c>
      <c r="V6420" s="2" t="s">
        <v>74</v>
      </c>
      <c r="W6420" s="4">
        <v>123514.9</v>
      </c>
      <c r="X6420" s="4">
        <v>765792.35</v>
      </c>
      <c r="Y6420" s="4">
        <v>889307.25</v>
      </c>
      <c r="Z6420" s="2">
        <v>32</v>
      </c>
      <c r="AA6420" s="2" t="s">
        <v>58</v>
      </c>
      <c r="AB6420" s="2" t="s">
        <v>15732</v>
      </c>
      <c r="AC6420" s="2" t="s">
        <v>146</v>
      </c>
      <c r="AD6420" s="2" t="s">
        <v>76</v>
      </c>
      <c r="AE6420" s="5">
        <v>64.19</v>
      </c>
      <c r="AF6420" s="2">
        <v>1</v>
      </c>
      <c r="AG6420" s="2" t="s">
        <v>15718</v>
      </c>
      <c r="AH6420" s="2">
        <v>11</v>
      </c>
      <c r="AI6420" s="6" t="str">
        <f t="shared" si="300"/>
        <v>35-44</v>
      </c>
      <c r="AJ6420" s="11">
        <f>YEAR(tbl_LoanData[[#This Row],[Application Date]])</f>
        <v>2026</v>
      </c>
      <c r="AK6420" s="11" t="str">
        <f>TEXT(tbl_LoanData[[#This Row],[Application Date]],"MMMM")</f>
        <v>January</v>
      </c>
      <c r="AL6420" s="12">
        <f>DATE(YEAR(tbl_LoanData[[#This Row],[Application Date]]),MONTH(tbl_LoanData[[#This Row],[Application Date]]),1)</f>
        <v>46023</v>
      </c>
      <c r="AM6420" s="14">
        <f ca="1">IF(AND(tbl_LoanData[[#This Row],[Application Date]]&gt;=EOMONTH(TODAY(),-1)+1,tbl_LoanData[[#This Row],[Application Date]]&lt;=TODAY()),tbl_LoanData[[#This Row],[Loan Amount]],0)</f>
        <v>0</v>
      </c>
      <c r="AN6420" s="14">
        <f>tbl_LoanData[[#This Row],[Amount Paid]]-(Q6420-X6420)</f>
        <v>194807.24999999997</v>
      </c>
      <c r="AO6420" s="14">
        <f>IF(tbl_LoanData[[#This Row],[Application Status]]="Approved",1,0)</f>
        <v>1</v>
      </c>
      <c r="AP6420" s="22" t="str">
        <f t="shared" ca="1" si="301"/>
        <v/>
      </c>
      <c r="AQ6420" s="22" t="str">
        <f t="shared" ca="1" si="302"/>
        <v/>
      </c>
    </row>
    <row r="6421" spans="1:43" ht="14.4" customHeight="1" x14ac:dyDescent="0.3">
      <c r="A6421" s="2" t="s">
        <v>9665</v>
      </c>
      <c r="B6421" s="2" t="s">
        <v>9666</v>
      </c>
      <c r="C6421" s="2" t="s">
        <v>198</v>
      </c>
      <c r="D6421" s="2" t="s">
        <v>209</v>
      </c>
      <c r="E6421" s="2" t="s">
        <v>117</v>
      </c>
      <c r="F6421" s="2">
        <v>34</v>
      </c>
      <c r="G6421" s="2" t="s">
        <v>69</v>
      </c>
      <c r="H6421" s="2" t="s">
        <v>269</v>
      </c>
      <c r="I6421" s="2" t="s">
        <v>46</v>
      </c>
      <c r="J6421" s="3">
        <v>46050</v>
      </c>
      <c r="K6421" s="3">
        <v>46054</v>
      </c>
      <c r="L6421" s="2" t="s">
        <v>41</v>
      </c>
      <c r="M6421" s="2" t="s">
        <v>144</v>
      </c>
      <c r="N6421" s="2" t="s">
        <v>857</v>
      </c>
      <c r="O6421" s="4">
        <v>3926000</v>
      </c>
      <c r="P6421" s="4">
        <v>934800</v>
      </c>
      <c r="Q6421" s="4">
        <v>2991200</v>
      </c>
      <c r="R6421" s="2">
        <v>36</v>
      </c>
      <c r="S6421" s="5">
        <v>5.94</v>
      </c>
      <c r="T6421" s="4">
        <v>97895.33</v>
      </c>
      <c r="U6421" s="2" t="s">
        <v>73</v>
      </c>
      <c r="V6421" s="2" t="s">
        <v>74</v>
      </c>
      <c r="W6421" s="4">
        <v>489476.65</v>
      </c>
      <c r="X6421" s="4">
        <v>3034755.19</v>
      </c>
      <c r="Y6421" s="4">
        <v>3524231.84</v>
      </c>
      <c r="Z6421" s="2">
        <v>30</v>
      </c>
      <c r="AA6421" s="2" t="s">
        <v>57</v>
      </c>
      <c r="AB6421" s="2" t="s">
        <v>15729</v>
      </c>
      <c r="AC6421" s="2" t="s">
        <v>121</v>
      </c>
      <c r="AD6421" s="2" t="s">
        <v>76</v>
      </c>
      <c r="AE6421" s="5">
        <v>76.19</v>
      </c>
      <c r="AF6421" s="2">
        <v>1</v>
      </c>
      <c r="AG6421" s="2" t="s">
        <v>77</v>
      </c>
      <c r="AH6421" s="2">
        <v>4</v>
      </c>
      <c r="AI6421" s="6" t="str">
        <f t="shared" si="300"/>
        <v>25-34</v>
      </c>
      <c r="AJ6421" s="11">
        <f>YEAR(tbl_LoanData[[#This Row],[Application Date]])</f>
        <v>2026</v>
      </c>
      <c r="AK6421" s="11" t="str">
        <f>TEXT(tbl_LoanData[[#This Row],[Application Date]],"MMMM")</f>
        <v>January</v>
      </c>
      <c r="AL6421" s="12">
        <f>DATE(YEAR(tbl_LoanData[[#This Row],[Application Date]]),MONTH(tbl_LoanData[[#This Row],[Application Date]]),1)</f>
        <v>46023</v>
      </c>
      <c r="AM6421" s="14">
        <f ca="1">IF(AND(tbl_LoanData[[#This Row],[Application Date]]&gt;=EOMONTH(TODAY(),-1)+1,tbl_LoanData[[#This Row],[Application Date]]&lt;=TODAY()),tbl_LoanData[[#This Row],[Loan Amount]],0)</f>
        <v>0</v>
      </c>
      <c r="AN6421" s="14">
        <f>tbl_LoanData[[#This Row],[Amount Paid]]-(Q6421-X6421)</f>
        <v>533031.84</v>
      </c>
      <c r="AO6421" s="14">
        <f>IF(tbl_LoanData[[#This Row],[Application Status]]="Approved",1,0)</f>
        <v>1</v>
      </c>
      <c r="AP6421" s="22" t="str">
        <f t="shared" ca="1" si="301"/>
        <v/>
      </c>
      <c r="AQ6421" s="22" t="str">
        <f t="shared" ca="1" si="302"/>
        <v/>
      </c>
    </row>
    <row r="6422" spans="1:43" ht="14.4" customHeight="1" x14ac:dyDescent="0.3">
      <c r="A6422" s="2" t="s">
        <v>9759</v>
      </c>
      <c r="B6422" s="2" t="s">
        <v>9760</v>
      </c>
      <c r="C6422" s="2" t="s">
        <v>216</v>
      </c>
      <c r="D6422" s="2" t="s">
        <v>311</v>
      </c>
      <c r="E6422" s="2" t="s">
        <v>540</v>
      </c>
      <c r="F6422" s="2">
        <v>41</v>
      </c>
      <c r="G6422" s="2" t="s">
        <v>83</v>
      </c>
      <c r="H6422" s="2" t="s">
        <v>151</v>
      </c>
      <c r="I6422" s="2" t="s">
        <v>46</v>
      </c>
      <c r="J6422" s="3">
        <v>46053</v>
      </c>
      <c r="K6422" s="3">
        <v>46055</v>
      </c>
      <c r="L6422" s="2" t="s">
        <v>36</v>
      </c>
      <c r="M6422" s="2" t="s">
        <v>104</v>
      </c>
      <c r="N6422" s="2" t="s">
        <v>105</v>
      </c>
      <c r="O6422" s="4">
        <v>1973000</v>
      </c>
      <c r="P6422" s="4">
        <v>692300</v>
      </c>
      <c r="Q6422" s="4">
        <v>1280700</v>
      </c>
      <c r="R6422" s="2">
        <v>60</v>
      </c>
      <c r="S6422" s="5">
        <v>7.6</v>
      </c>
      <c r="T6422" s="4">
        <v>29456.1</v>
      </c>
      <c r="U6422" s="2" t="s">
        <v>73</v>
      </c>
      <c r="V6422" s="2" t="s">
        <v>74</v>
      </c>
      <c r="W6422" s="4">
        <v>176736.6</v>
      </c>
      <c r="X6422" s="4">
        <v>1590629.4</v>
      </c>
      <c r="Y6422" s="4">
        <v>1767366</v>
      </c>
      <c r="Z6422" s="2">
        <v>0</v>
      </c>
      <c r="AA6422" s="2" t="s">
        <v>56</v>
      </c>
      <c r="AB6422" s="2" t="s">
        <v>15736</v>
      </c>
      <c r="AC6422" s="2" t="s">
        <v>138</v>
      </c>
      <c r="AD6422" s="2" t="s">
        <v>76</v>
      </c>
      <c r="AE6422" s="5">
        <v>64.91</v>
      </c>
      <c r="AF6422" s="2">
        <v>0</v>
      </c>
      <c r="AG6422" s="2" t="s">
        <v>77</v>
      </c>
      <c r="AH6422" s="2">
        <v>2</v>
      </c>
      <c r="AI6422" s="6" t="str">
        <f t="shared" si="300"/>
        <v>35-44</v>
      </c>
      <c r="AJ6422" s="11">
        <f>YEAR(tbl_LoanData[[#This Row],[Application Date]])</f>
        <v>2026</v>
      </c>
      <c r="AK6422" s="11" t="str">
        <f>TEXT(tbl_LoanData[[#This Row],[Application Date]],"MMMM")</f>
        <v>January</v>
      </c>
      <c r="AL6422" s="12">
        <f>DATE(YEAR(tbl_LoanData[[#This Row],[Application Date]]),MONTH(tbl_LoanData[[#This Row],[Application Date]]),1)</f>
        <v>46023</v>
      </c>
      <c r="AM6422" s="14">
        <f ca="1">IF(AND(tbl_LoanData[[#This Row],[Application Date]]&gt;=EOMONTH(TODAY(),-1)+1,tbl_LoanData[[#This Row],[Application Date]]&lt;=TODAY()),tbl_LoanData[[#This Row],[Loan Amount]],0)</f>
        <v>0</v>
      </c>
      <c r="AN6422" s="14">
        <f>tbl_LoanData[[#This Row],[Amount Paid]]-(Q6422-X6422)</f>
        <v>486665.99999999988</v>
      </c>
      <c r="AO6422" s="14">
        <f>IF(tbl_LoanData[[#This Row],[Application Status]]="Approved",1,0)</f>
        <v>1</v>
      </c>
      <c r="AP6422" s="22" t="str">
        <f t="shared" ca="1" si="301"/>
        <v/>
      </c>
      <c r="AQ6422" s="22" t="str">
        <f t="shared" ca="1" si="302"/>
        <v/>
      </c>
    </row>
    <row r="6423" spans="1:43" ht="14.4" customHeight="1" x14ac:dyDescent="0.3">
      <c r="A6423" s="2" t="s">
        <v>9899</v>
      </c>
      <c r="B6423" s="2" t="s">
        <v>9900</v>
      </c>
      <c r="C6423" s="2" t="s">
        <v>289</v>
      </c>
      <c r="D6423" s="2" t="s">
        <v>161</v>
      </c>
      <c r="E6423" s="2" t="s">
        <v>117</v>
      </c>
      <c r="F6423" s="2">
        <v>62</v>
      </c>
      <c r="G6423" s="2" t="s">
        <v>69</v>
      </c>
      <c r="H6423" s="2" t="s">
        <v>244</v>
      </c>
      <c r="I6423" s="2" t="s">
        <v>48</v>
      </c>
      <c r="J6423" s="3">
        <v>46030</v>
      </c>
      <c r="K6423" s="3">
        <v>46045</v>
      </c>
      <c r="L6423" s="2" t="s">
        <v>40</v>
      </c>
      <c r="M6423" s="2" t="s">
        <v>94</v>
      </c>
      <c r="N6423" s="2" t="s">
        <v>95</v>
      </c>
      <c r="O6423" s="4">
        <v>926000</v>
      </c>
      <c r="P6423" s="4">
        <v>274100</v>
      </c>
      <c r="Q6423" s="4">
        <v>651900</v>
      </c>
      <c r="R6423" s="2">
        <v>36</v>
      </c>
      <c r="S6423" s="5">
        <v>5.05</v>
      </c>
      <c r="T6423" s="4">
        <v>20851.75</v>
      </c>
      <c r="U6423" s="2" t="s">
        <v>73</v>
      </c>
      <c r="V6423" s="2" t="s">
        <v>74</v>
      </c>
      <c r="W6423" s="4">
        <v>125110.5</v>
      </c>
      <c r="X6423" s="4">
        <v>625552.35</v>
      </c>
      <c r="Y6423" s="4">
        <v>750662.85</v>
      </c>
      <c r="Z6423" s="2">
        <v>0</v>
      </c>
      <c r="AA6423" s="2" t="s">
        <v>56</v>
      </c>
      <c r="AB6423" s="2" t="s">
        <v>15736</v>
      </c>
      <c r="AC6423" s="2" t="s">
        <v>106</v>
      </c>
      <c r="AD6423" s="2" t="s">
        <v>76</v>
      </c>
      <c r="AE6423" s="5">
        <v>70.400000000000006</v>
      </c>
      <c r="AF6423" s="2">
        <v>0</v>
      </c>
      <c r="AG6423" s="2" t="s">
        <v>77</v>
      </c>
      <c r="AH6423" s="2">
        <v>15</v>
      </c>
      <c r="AI6423" s="6" t="str">
        <f t="shared" si="300"/>
        <v>55-64</v>
      </c>
      <c r="AJ6423" s="11">
        <f>YEAR(tbl_LoanData[[#This Row],[Application Date]])</f>
        <v>2026</v>
      </c>
      <c r="AK6423" s="11" t="str">
        <f>TEXT(tbl_LoanData[[#This Row],[Application Date]],"MMMM")</f>
        <v>January</v>
      </c>
      <c r="AL6423" s="12">
        <f>DATE(YEAR(tbl_LoanData[[#This Row],[Application Date]]),MONTH(tbl_LoanData[[#This Row],[Application Date]]),1)</f>
        <v>46023</v>
      </c>
      <c r="AM6423" s="14">
        <f ca="1">IF(AND(tbl_LoanData[[#This Row],[Application Date]]&gt;=EOMONTH(TODAY(),-1)+1,tbl_LoanData[[#This Row],[Application Date]]&lt;=TODAY()),tbl_LoanData[[#This Row],[Loan Amount]],0)</f>
        <v>0</v>
      </c>
      <c r="AN6423" s="14">
        <f>tbl_LoanData[[#This Row],[Amount Paid]]-(Q6423-X6423)</f>
        <v>98762.849999999977</v>
      </c>
      <c r="AO6423" s="14">
        <f>IF(tbl_LoanData[[#This Row],[Application Status]]="Approved",1,0)</f>
        <v>1</v>
      </c>
      <c r="AP6423" s="22" t="str">
        <f t="shared" ca="1" si="301"/>
        <v/>
      </c>
      <c r="AQ6423" s="22" t="str">
        <f t="shared" ca="1" si="302"/>
        <v/>
      </c>
    </row>
    <row r="6424" spans="1:43" ht="14.4" customHeight="1" x14ac:dyDescent="0.3">
      <c r="A6424" s="2" t="s">
        <v>9979</v>
      </c>
      <c r="B6424" s="2" t="s">
        <v>9980</v>
      </c>
      <c r="C6424" s="2" t="s">
        <v>292</v>
      </c>
      <c r="D6424" s="2" t="s">
        <v>82</v>
      </c>
      <c r="E6424" s="2" t="s">
        <v>402</v>
      </c>
      <c r="F6424" s="2">
        <v>41</v>
      </c>
      <c r="G6424" s="2" t="s">
        <v>83</v>
      </c>
      <c r="H6424" s="2" t="s">
        <v>217</v>
      </c>
      <c r="I6424" s="2" t="s">
        <v>46</v>
      </c>
      <c r="J6424" s="3">
        <v>46046</v>
      </c>
      <c r="K6424" s="3">
        <v>46051</v>
      </c>
      <c r="L6424" s="2" t="s">
        <v>39</v>
      </c>
      <c r="M6424" s="2" t="s">
        <v>85</v>
      </c>
      <c r="N6424" s="2" t="s">
        <v>324</v>
      </c>
      <c r="O6424" s="4">
        <v>2091000</v>
      </c>
      <c r="P6424" s="4">
        <v>237900</v>
      </c>
      <c r="Q6424" s="4">
        <v>1853100</v>
      </c>
      <c r="R6424" s="2">
        <v>36</v>
      </c>
      <c r="S6424" s="5">
        <v>7.77</v>
      </c>
      <c r="T6424" s="4">
        <v>63473.82</v>
      </c>
      <c r="U6424" s="2" t="s">
        <v>73</v>
      </c>
      <c r="V6424" s="2" t="s">
        <v>74</v>
      </c>
      <c r="W6424" s="4">
        <v>190421.46</v>
      </c>
      <c r="X6424" s="4">
        <v>2094636.15</v>
      </c>
      <c r="Y6424" s="4">
        <v>2285057.61</v>
      </c>
      <c r="Z6424" s="2">
        <v>96</v>
      </c>
      <c r="AA6424" s="2" t="s">
        <v>60</v>
      </c>
      <c r="AB6424" s="2" t="s">
        <v>15727</v>
      </c>
      <c r="AC6424" s="2" t="s">
        <v>129</v>
      </c>
      <c r="AD6424" s="2" t="s">
        <v>76</v>
      </c>
      <c r="AE6424" s="5">
        <v>88.62</v>
      </c>
      <c r="AF6424" s="2">
        <v>3</v>
      </c>
      <c r="AG6424" s="2" t="s">
        <v>130</v>
      </c>
      <c r="AH6424" s="2">
        <v>5</v>
      </c>
      <c r="AI6424" s="6" t="str">
        <f t="shared" si="300"/>
        <v>35-44</v>
      </c>
      <c r="AJ6424" s="11">
        <f>YEAR(tbl_LoanData[[#This Row],[Application Date]])</f>
        <v>2026</v>
      </c>
      <c r="AK6424" s="11" t="str">
        <f>TEXT(tbl_LoanData[[#This Row],[Application Date]],"MMMM")</f>
        <v>January</v>
      </c>
      <c r="AL6424" s="12">
        <f>DATE(YEAR(tbl_LoanData[[#This Row],[Application Date]]),MONTH(tbl_LoanData[[#This Row],[Application Date]]),1)</f>
        <v>46023</v>
      </c>
      <c r="AM6424" s="14">
        <f ca="1">IF(AND(tbl_LoanData[[#This Row],[Application Date]]&gt;=EOMONTH(TODAY(),-1)+1,tbl_LoanData[[#This Row],[Application Date]]&lt;=TODAY()),tbl_LoanData[[#This Row],[Loan Amount]],0)</f>
        <v>0</v>
      </c>
      <c r="AN6424" s="14">
        <f>tbl_LoanData[[#This Row],[Amount Paid]]-(Q6424-X6424)</f>
        <v>431957.60999999987</v>
      </c>
      <c r="AO6424" s="14">
        <f>IF(tbl_LoanData[[#This Row],[Application Status]]="Approved",1,0)</f>
        <v>1</v>
      </c>
      <c r="AP6424" s="22" t="str">
        <f t="shared" ca="1" si="301"/>
        <v/>
      </c>
      <c r="AQ6424" s="22" t="str">
        <f t="shared" ca="1" si="302"/>
        <v/>
      </c>
    </row>
    <row r="6425" spans="1:43" x14ac:dyDescent="0.3">
      <c r="A6425" s="2" t="s">
        <v>10051</v>
      </c>
      <c r="B6425" s="2" t="s">
        <v>10052</v>
      </c>
      <c r="C6425" s="2" t="s">
        <v>66</v>
      </c>
      <c r="D6425" s="2" t="s">
        <v>134</v>
      </c>
      <c r="E6425" s="2" t="s">
        <v>81</v>
      </c>
      <c r="F6425" s="2">
        <v>47</v>
      </c>
      <c r="G6425" s="2" t="s">
        <v>69</v>
      </c>
      <c r="H6425" s="2" t="s">
        <v>285</v>
      </c>
      <c r="I6425" s="2" t="s">
        <v>55</v>
      </c>
      <c r="J6425" s="3">
        <v>46034</v>
      </c>
      <c r="K6425" s="3"/>
      <c r="L6425" s="2" t="s">
        <v>40</v>
      </c>
      <c r="M6425" s="2" t="s">
        <v>111</v>
      </c>
      <c r="N6425" s="2" t="s">
        <v>120</v>
      </c>
      <c r="O6425" s="4">
        <v>958000</v>
      </c>
      <c r="P6425" s="4">
        <v>184500</v>
      </c>
      <c r="Q6425" s="4">
        <v>773500</v>
      </c>
      <c r="R6425" s="2">
        <v>12</v>
      </c>
      <c r="S6425" s="5">
        <v>9.75</v>
      </c>
      <c r="T6425" s="4">
        <v>70743.02</v>
      </c>
      <c r="U6425" s="2" t="s">
        <v>113</v>
      </c>
      <c r="V6425" s="2" t="s">
        <v>97</v>
      </c>
      <c r="W6425" s="4">
        <v>0</v>
      </c>
      <c r="X6425" s="4">
        <v>0</v>
      </c>
      <c r="Y6425" s="4">
        <v>848916.25</v>
      </c>
      <c r="Z6425" s="2">
        <v>0</v>
      </c>
      <c r="AA6425" s="2" t="s">
        <v>97</v>
      </c>
      <c r="AB6425" s="2" t="s">
        <v>15732</v>
      </c>
      <c r="AC6425" s="2" t="s">
        <v>75</v>
      </c>
      <c r="AD6425" s="2" t="s">
        <v>76</v>
      </c>
      <c r="AE6425" s="5">
        <v>80.739999999999995</v>
      </c>
      <c r="AF6425" s="2">
        <v>0</v>
      </c>
      <c r="AG6425" s="2" t="s">
        <v>97</v>
      </c>
      <c r="AH6425" s="2"/>
      <c r="AI6425" s="6" t="str">
        <f t="shared" si="300"/>
        <v>45-54</v>
      </c>
      <c r="AJ6425" s="11">
        <f>YEAR(tbl_LoanData[[#This Row],[Application Date]])</f>
        <v>2026</v>
      </c>
      <c r="AK6425" s="11" t="str">
        <f>TEXT(tbl_LoanData[[#This Row],[Application Date]],"MMMM")</f>
        <v>January</v>
      </c>
      <c r="AL6425" s="12">
        <f>DATE(YEAR(tbl_LoanData[[#This Row],[Application Date]]),MONTH(tbl_LoanData[[#This Row],[Application Date]]),1)</f>
        <v>46023</v>
      </c>
      <c r="AM6425" s="14">
        <f ca="1">IF(AND(tbl_LoanData[[#This Row],[Application Date]]&gt;=EOMONTH(TODAY(),-1)+1,tbl_LoanData[[#This Row],[Application Date]]&lt;=TODAY()),tbl_LoanData[[#This Row],[Loan Amount]],0)</f>
        <v>0</v>
      </c>
      <c r="AN6425" s="14">
        <f>tbl_LoanData[[#This Row],[Amount Paid]]-(Q6425-X6425)</f>
        <v>-773500</v>
      </c>
      <c r="AO6425" s="14">
        <f>IF(tbl_LoanData[[#This Row],[Application Status]]="Approved",1,0)</f>
        <v>0</v>
      </c>
      <c r="AP6425" s="22" t="str">
        <f t="shared" ca="1" si="301"/>
        <v/>
      </c>
      <c r="AQ6425" s="22" t="str">
        <f t="shared" ca="1" si="302"/>
        <v/>
      </c>
    </row>
    <row r="6426" spans="1:43" ht="14.4" customHeight="1" x14ac:dyDescent="0.3">
      <c r="A6426" s="2" t="s">
        <v>10055</v>
      </c>
      <c r="B6426" s="2" t="s">
        <v>10056</v>
      </c>
      <c r="C6426" s="2" t="s">
        <v>347</v>
      </c>
      <c r="D6426" s="2" t="s">
        <v>254</v>
      </c>
      <c r="E6426" s="2" t="s">
        <v>161</v>
      </c>
      <c r="F6426" s="2">
        <v>21</v>
      </c>
      <c r="G6426" s="2" t="s">
        <v>69</v>
      </c>
      <c r="H6426" s="2" t="s">
        <v>278</v>
      </c>
      <c r="I6426" s="2" t="s">
        <v>45</v>
      </c>
      <c r="J6426" s="3">
        <v>46036</v>
      </c>
      <c r="K6426" s="3">
        <v>46055</v>
      </c>
      <c r="L6426" s="2" t="s">
        <v>36</v>
      </c>
      <c r="M6426" s="2" t="s">
        <v>85</v>
      </c>
      <c r="N6426" s="2" t="s">
        <v>671</v>
      </c>
      <c r="O6426" s="4">
        <v>1669000</v>
      </c>
      <c r="P6426" s="4">
        <v>635100</v>
      </c>
      <c r="Q6426" s="4">
        <v>1033900</v>
      </c>
      <c r="R6426" s="2">
        <v>24</v>
      </c>
      <c r="S6426" s="5">
        <v>6.4</v>
      </c>
      <c r="T6426" s="4">
        <v>48593.3</v>
      </c>
      <c r="U6426" s="2" t="s">
        <v>73</v>
      </c>
      <c r="V6426" s="2" t="s">
        <v>74</v>
      </c>
      <c r="W6426" s="4">
        <v>291559.8</v>
      </c>
      <c r="X6426" s="4">
        <v>874679.4</v>
      </c>
      <c r="Y6426" s="4">
        <v>1166239.2</v>
      </c>
      <c r="Z6426" s="2">
        <v>0</v>
      </c>
      <c r="AA6426" s="2" t="s">
        <v>56</v>
      </c>
      <c r="AB6426" s="2" t="s">
        <v>15729</v>
      </c>
      <c r="AC6426" s="2" t="s">
        <v>213</v>
      </c>
      <c r="AD6426" s="2" t="s">
        <v>76</v>
      </c>
      <c r="AE6426" s="5">
        <v>61.95</v>
      </c>
      <c r="AF6426" s="2">
        <v>0</v>
      </c>
      <c r="AG6426" s="2" t="s">
        <v>77</v>
      </c>
      <c r="AH6426" s="2">
        <v>19</v>
      </c>
      <c r="AI6426" s="6" t="str">
        <f t="shared" si="300"/>
        <v>18-24</v>
      </c>
      <c r="AJ6426" s="11">
        <f>YEAR(tbl_LoanData[[#This Row],[Application Date]])</f>
        <v>2026</v>
      </c>
      <c r="AK6426" s="11" t="str">
        <f>TEXT(tbl_LoanData[[#This Row],[Application Date]],"MMMM")</f>
        <v>January</v>
      </c>
      <c r="AL6426" s="12">
        <f>DATE(YEAR(tbl_LoanData[[#This Row],[Application Date]]),MONTH(tbl_LoanData[[#This Row],[Application Date]]),1)</f>
        <v>46023</v>
      </c>
      <c r="AM6426" s="14">
        <f ca="1">IF(AND(tbl_LoanData[[#This Row],[Application Date]]&gt;=EOMONTH(TODAY(),-1)+1,tbl_LoanData[[#This Row],[Application Date]]&lt;=TODAY()),tbl_LoanData[[#This Row],[Loan Amount]],0)</f>
        <v>0</v>
      </c>
      <c r="AN6426" s="14">
        <f>tbl_LoanData[[#This Row],[Amount Paid]]-(Q6426-X6426)</f>
        <v>132339.20000000001</v>
      </c>
      <c r="AO6426" s="14">
        <f>IF(tbl_LoanData[[#This Row],[Application Status]]="Approved",1,0)</f>
        <v>1</v>
      </c>
      <c r="AP6426" s="22" t="str">
        <f t="shared" ca="1" si="301"/>
        <v/>
      </c>
      <c r="AQ6426" s="22" t="str">
        <f t="shared" ca="1" si="302"/>
        <v/>
      </c>
    </row>
    <row r="6427" spans="1:43" x14ac:dyDescent="0.3">
      <c r="A6427" s="2" t="s">
        <v>10075</v>
      </c>
      <c r="B6427" s="2" t="s">
        <v>10076</v>
      </c>
      <c r="C6427" s="2" t="s">
        <v>327</v>
      </c>
      <c r="D6427" s="2" t="s">
        <v>232</v>
      </c>
      <c r="E6427" s="2" t="s">
        <v>150</v>
      </c>
      <c r="F6427" s="2">
        <v>55</v>
      </c>
      <c r="G6427" s="2" t="s">
        <v>69</v>
      </c>
      <c r="H6427" s="2" t="s">
        <v>244</v>
      </c>
      <c r="I6427" s="2" t="s">
        <v>48</v>
      </c>
      <c r="J6427" s="3">
        <v>46026</v>
      </c>
      <c r="K6427" s="3">
        <v>46034</v>
      </c>
      <c r="L6427" s="2" t="s">
        <v>40</v>
      </c>
      <c r="M6427" s="2" t="s">
        <v>71</v>
      </c>
      <c r="N6427" s="2" t="s">
        <v>137</v>
      </c>
      <c r="O6427" s="4">
        <v>1230000</v>
      </c>
      <c r="P6427" s="4">
        <v>223100</v>
      </c>
      <c r="Q6427" s="4">
        <v>1006900</v>
      </c>
      <c r="R6427" s="2">
        <v>12</v>
      </c>
      <c r="S6427" s="5">
        <v>7.21</v>
      </c>
      <c r="T6427" s="4">
        <v>89958.12</v>
      </c>
      <c r="U6427" s="2" t="s">
        <v>73</v>
      </c>
      <c r="V6427" s="2" t="s">
        <v>74</v>
      </c>
      <c r="W6427" s="4">
        <v>629706.84</v>
      </c>
      <c r="X6427" s="4">
        <v>449790.65</v>
      </c>
      <c r="Y6427" s="4">
        <v>1079497.49</v>
      </c>
      <c r="Z6427" s="2">
        <v>0</v>
      </c>
      <c r="AA6427" s="2" t="s">
        <v>56</v>
      </c>
      <c r="AB6427" s="2" t="s">
        <v>15733</v>
      </c>
      <c r="AC6427" s="2" t="s">
        <v>106</v>
      </c>
      <c r="AD6427" s="2" t="s">
        <v>76</v>
      </c>
      <c r="AE6427" s="5">
        <v>81.86</v>
      </c>
      <c r="AF6427" s="2">
        <v>0</v>
      </c>
      <c r="AG6427" s="2" t="s">
        <v>77</v>
      </c>
      <c r="AH6427" s="2">
        <v>8</v>
      </c>
      <c r="AI6427" s="6" t="str">
        <f t="shared" si="300"/>
        <v>55-64</v>
      </c>
      <c r="AJ6427" s="11">
        <f>YEAR(tbl_LoanData[[#This Row],[Application Date]])</f>
        <v>2026</v>
      </c>
      <c r="AK6427" s="11" t="str">
        <f>TEXT(tbl_LoanData[[#This Row],[Application Date]],"MMMM")</f>
        <v>January</v>
      </c>
      <c r="AL6427" s="12">
        <f>DATE(YEAR(tbl_LoanData[[#This Row],[Application Date]]),MONTH(tbl_LoanData[[#This Row],[Application Date]]),1)</f>
        <v>46023</v>
      </c>
      <c r="AM6427" s="14">
        <f ca="1">IF(AND(tbl_LoanData[[#This Row],[Application Date]]&gt;=EOMONTH(TODAY(),-1)+1,tbl_LoanData[[#This Row],[Application Date]]&lt;=TODAY()),tbl_LoanData[[#This Row],[Loan Amount]],0)</f>
        <v>0</v>
      </c>
      <c r="AN6427" s="14">
        <f>tbl_LoanData[[#This Row],[Amount Paid]]-(Q6427-X6427)</f>
        <v>72597.489999999991</v>
      </c>
      <c r="AO6427" s="14">
        <f>IF(tbl_LoanData[[#This Row],[Application Status]]="Approved",1,0)</f>
        <v>1</v>
      </c>
      <c r="AP6427" s="22" t="str">
        <f t="shared" ca="1" si="301"/>
        <v/>
      </c>
      <c r="AQ6427" s="22" t="str">
        <f t="shared" ca="1" si="302"/>
        <v/>
      </c>
    </row>
    <row r="6428" spans="1:43" x14ac:dyDescent="0.3">
      <c r="A6428" s="2" t="s">
        <v>10149</v>
      </c>
      <c r="B6428" s="2" t="s">
        <v>10150</v>
      </c>
      <c r="C6428" s="2" t="s">
        <v>216</v>
      </c>
      <c r="D6428" s="2" t="s">
        <v>189</v>
      </c>
      <c r="E6428" s="2" t="s">
        <v>118</v>
      </c>
      <c r="F6428" s="2">
        <v>47</v>
      </c>
      <c r="G6428" s="2" t="s">
        <v>83</v>
      </c>
      <c r="H6428" s="2" t="s">
        <v>237</v>
      </c>
      <c r="I6428" s="2" t="s">
        <v>48</v>
      </c>
      <c r="J6428" s="3">
        <v>46026</v>
      </c>
      <c r="K6428" s="3">
        <v>46033</v>
      </c>
      <c r="L6428" s="2" t="s">
        <v>39</v>
      </c>
      <c r="M6428" s="2" t="s">
        <v>71</v>
      </c>
      <c r="N6428" s="2" t="s">
        <v>294</v>
      </c>
      <c r="O6428" s="4">
        <v>1803000</v>
      </c>
      <c r="P6428" s="4">
        <v>538600</v>
      </c>
      <c r="Q6428" s="4">
        <v>1264400</v>
      </c>
      <c r="R6428" s="2">
        <v>48</v>
      </c>
      <c r="S6428" s="5">
        <v>5.35</v>
      </c>
      <c r="T6428" s="4">
        <v>31978.78</v>
      </c>
      <c r="U6428" s="2" t="s">
        <v>73</v>
      </c>
      <c r="V6428" s="2" t="s">
        <v>74</v>
      </c>
      <c r="W6428" s="4">
        <v>223851.46</v>
      </c>
      <c r="X6428" s="4">
        <v>1311130.1399999999</v>
      </c>
      <c r="Y6428" s="4">
        <v>1534981.6</v>
      </c>
      <c r="Z6428" s="2">
        <v>0</v>
      </c>
      <c r="AA6428" s="2" t="s">
        <v>56</v>
      </c>
      <c r="AB6428" s="2" t="s">
        <v>15732</v>
      </c>
      <c r="AC6428" s="2" t="s">
        <v>146</v>
      </c>
      <c r="AD6428" s="2" t="s">
        <v>76</v>
      </c>
      <c r="AE6428" s="5">
        <v>70.13</v>
      </c>
      <c r="AF6428" s="2">
        <v>0</v>
      </c>
      <c r="AG6428" s="2" t="s">
        <v>77</v>
      </c>
      <c r="AH6428" s="2">
        <v>7</v>
      </c>
      <c r="AI6428" s="6" t="str">
        <f t="shared" si="300"/>
        <v>45-54</v>
      </c>
      <c r="AJ6428" s="11">
        <f>YEAR(tbl_LoanData[[#This Row],[Application Date]])</f>
        <v>2026</v>
      </c>
      <c r="AK6428" s="11" t="str">
        <f>TEXT(tbl_LoanData[[#This Row],[Application Date]],"MMMM")</f>
        <v>January</v>
      </c>
      <c r="AL6428" s="12">
        <f>DATE(YEAR(tbl_LoanData[[#This Row],[Application Date]]),MONTH(tbl_LoanData[[#This Row],[Application Date]]),1)</f>
        <v>46023</v>
      </c>
      <c r="AM6428" s="14">
        <f ca="1">IF(AND(tbl_LoanData[[#This Row],[Application Date]]&gt;=EOMONTH(TODAY(),-1)+1,tbl_LoanData[[#This Row],[Application Date]]&lt;=TODAY()),tbl_LoanData[[#This Row],[Loan Amount]],0)</f>
        <v>0</v>
      </c>
      <c r="AN6428" s="14">
        <f>tbl_LoanData[[#This Row],[Amount Paid]]-(Q6428-X6428)</f>
        <v>270581.59999999986</v>
      </c>
      <c r="AO6428" s="14">
        <f>IF(tbl_LoanData[[#This Row],[Application Status]]="Approved",1,0)</f>
        <v>1</v>
      </c>
      <c r="AP6428" s="22" t="str">
        <f t="shared" ca="1" si="301"/>
        <v/>
      </c>
      <c r="AQ6428" s="22" t="str">
        <f t="shared" ca="1" si="302"/>
        <v/>
      </c>
    </row>
    <row r="6429" spans="1:43" x14ac:dyDescent="0.3">
      <c r="A6429" s="2" t="s">
        <v>10229</v>
      </c>
      <c r="B6429" s="2" t="s">
        <v>10230</v>
      </c>
      <c r="C6429" s="2" t="s">
        <v>317</v>
      </c>
      <c r="D6429" s="2" t="s">
        <v>117</v>
      </c>
      <c r="E6429" s="2" t="s">
        <v>465</v>
      </c>
      <c r="F6429" s="2">
        <v>45</v>
      </c>
      <c r="G6429" s="2" t="s">
        <v>83</v>
      </c>
      <c r="H6429" s="2" t="s">
        <v>70</v>
      </c>
      <c r="I6429" s="2" t="s">
        <v>50</v>
      </c>
      <c r="J6429" s="3">
        <v>46037</v>
      </c>
      <c r="K6429" s="3">
        <v>46055</v>
      </c>
      <c r="L6429" s="2" t="s">
        <v>38</v>
      </c>
      <c r="M6429" s="2" t="s">
        <v>71</v>
      </c>
      <c r="N6429" s="2" t="s">
        <v>589</v>
      </c>
      <c r="O6429" s="4">
        <v>1599000</v>
      </c>
      <c r="P6429" s="4">
        <v>496300</v>
      </c>
      <c r="Q6429" s="4">
        <v>1102700</v>
      </c>
      <c r="R6429" s="2">
        <v>36</v>
      </c>
      <c r="S6429" s="5">
        <v>6.8</v>
      </c>
      <c r="T6429" s="4">
        <v>36879.19</v>
      </c>
      <c r="U6429" s="2" t="s">
        <v>73</v>
      </c>
      <c r="V6429" s="2" t="s">
        <v>74</v>
      </c>
      <c r="W6429" s="4">
        <v>147516.76</v>
      </c>
      <c r="X6429" s="4">
        <v>1180134.04</v>
      </c>
      <c r="Y6429" s="4">
        <v>1327650.8</v>
      </c>
      <c r="Z6429" s="2">
        <v>58</v>
      </c>
      <c r="AA6429" s="2" t="s">
        <v>58</v>
      </c>
      <c r="AB6429" s="2" t="s">
        <v>15729</v>
      </c>
      <c r="AC6429" s="2" t="s">
        <v>213</v>
      </c>
      <c r="AD6429" s="2" t="s">
        <v>76</v>
      </c>
      <c r="AE6429" s="5">
        <v>68.959999999999994</v>
      </c>
      <c r="AF6429" s="2">
        <v>2</v>
      </c>
      <c r="AG6429" s="2" t="s">
        <v>15718</v>
      </c>
      <c r="AH6429" s="2">
        <v>18</v>
      </c>
      <c r="AI6429" s="6" t="str">
        <f t="shared" si="300"/>
        <v>45-54</v>
      </c>
      <c r="AJ6429" s="11">
        <f>YEAR(tbl_LoanData[[#This Row],[Application Date]])</f>
        <v>2026</v>
      </c>
      <c r="AK6429" s="11" t="str">
        <f>TEXT(tbl_LoanData[[#This Row],[Application Date]],"MMMM")</f>
        <v>January</v>
      </c>
      <c r="AL6429" s="12">
        <f>DATE(YEAR(tbl_LoanData[[#This Row],[Application Date]]),MONTH(tbl_LoanData[[#This Row],[Application Date]]),1)</f>
        <v>46023</v>
      </c>
      <c r="AM6429" s="14">
        <f ca="1">IF(AND(tbl_LoanData[[#This Row],[Application Date]]&gt;=EOMONTH(TODAY(),-1)+1,tbl_LoanData[[#This Row],[Application Date]]&lt;=TODAY()),tbl_LoanData[[#This Row],[Loan Amount]],0)</f>
        <v>0</v>
      </c>
      <c r="AN6429" s="14">
        <f>tbl_LoanData[[#This Row],[Amount Paid]]-(Q6429-X6429)</f>
        <v>224950.80000000005</v>
      </c>
      <c r="AO6429" s="14">
        <f>IF(tbl_LoanData[[#This Row],[Application Status]]="Approved",1,0)</f>
        <v>1</v>
      </c>
      <c r="AP6429" s="22" t="str">
        <f t="shared" ca="1" si="301"/>
        <v/>
      </c>
      <c r="AQ6429" s="22" t="str">
        <f t="shared" ca="1" si="302"/>
        <v/>
      </c>
    </row>
    <row r="6430" spans="1:43" ht="14.4" customHeight="1" x14ac:dyDescent="0.3">
      <c r="A6430" s="2" t="s">
        <v>10311</v>
      </c>
      <c r="B6430" s="2" t="s">
        <v>10312</v>
      </c>
      <c r="C6430" s="2" t="s">
        <v>133</v>
      </c>
      <c r="D6430" s="2" t="s">
        <v>118</v>
      </c>
      <c r="E6430" s="2" t="s">
        <v>101</v>
      </c>
      <c r="F6430" s="2">
        <v>55</v>
      </c>
      <c r="G6430" s="2" t="s">
        <v>69</v>
      </c>
      <c r="H6430" s="2" t="s">
        <v>228</v>
      </c>
      <c r="I6430" s="2" t="s">
        <v>43</v>
      </c>
      <c r="J6430" s="3">
        <v>46034</v>
      </c>
      <c r="K6430" s="3">
        <v>46046</v>
      </c>
      <c r="L6430" s="2" t="s">
        <v>40</v>
      </c>
      <c r="M6430" s="2" t="s">
        <v>157</v>
      </c>
      <c r="N6430" s="2" t="s">
        <v>328</v>
      </c>
      <c r="O6430" s="4">
        <v>871000</v>
      </c>
      <c r="P6430" s="4">
        <v>281200</v>
      </c>
      <c r="Q6430" s="4">
        <v>589800</v>
      </c>
      <c r="R6430" s="2">
        <v>36</v>
      </c>
      <c r="S6430" s="5">
        <v>9.43</v>
      </c>
      <c r="T6430" s="4">
        <v>21018.18</v>
      </c>
      <c r="U6430" s="2" t="s">
        <v>73</v>
      </c>
      <c r="V6430" s="2" t="s">
        <v>74</v>
      </c>
      <c r="W6430" s="4">
        <v>126109.08</v>
      </c>
      <c r="X6430" s="4">
        <v>630545.34</v>
      </c>
      <c r="Y6430" s="4">
        <v>756654.42</v>
      </c>
      <c r="Z6430" s="2">
        <v>0</v>
      </c>
      <c r="AA6430" s="2" t="s">
        <v>56</v>
      </c>
      <c r="AB6430" s="2" t="s">
        <v>15733</v>
      </c>
      <c r="AC6430" s="2" t="s">
        <v>146</v>
      </c>
      <c r="AD6430" s="2" t="s">
        <v>76</v>
      </c>
      <c r="AE6430" s="5">
        <v>67.72</v>
      </c>
      <c r="AF6430" s="2">
        <v>0</v>
      </c>
      <c r="AG6430" s="2" t="s">
        <v>77</v>
      </c>
      <c r="AH6430" s="2">
        <v>12</v>
      </c>
      <c r="AI6430" s="6" t="str">
        <f t="shared" si="300"/>
        <v>55-64</v>
      </c>
      <c r="AJ6430" s="11">
        <f>YEAR(tbl_LoanData[[#This Row],[Application Date]])</f>
        <v>2026</v>
      </c>
      <c r="AK6430" s="11" t="str">
        <f>TEXT(tbl_LoanData[[#This Row],[Application Date]],"MMMM")</f>
        <v>January</v>
      </c>
      <c r="AL6430" s="12">
        <f>DATE(YEAR(tbl_LoanData[[#This Row],[Application Date]]),MONTH(tbl_LoanData[[#This Row],[Application Date]]),1)</f>
        <v>46023</v>
      </c>
      <c r="AM6430" s="14">
        <f ca="1">IF(AND(tbl_LoanData[[#This Row],[Application Date]]&gt;=EOMONTH(TODAY(),-1)+1,tbl_LoanData[[#This Row],[Application Date]]&lt;=TODAY()),tbl_LoanData[[#This Row],[Loan Amount]],0)</f>
        <v>0</v>
      </c>
      <c r="AN6430" s="14">
        <f>tbl_LoanData[[#This Row],[Amount Paid]]-(Q6430-X6430)</f>
        <v>166854.41999999998</v>
      </c>
      <c r="AO6430" s="14">
        <f>IF(tbl_LoanData[[#This Row],[Application Status]]="Approved",1,0)</f>
        <v>1</v>
      </c>
      <c r="AP6430" s="22" t="str">
        <f t="shared" ca="1" si="301"/>
        <v/>
      </c>
      <c r="AQ6430" s="22" t="str">
        <f t="shared" ca="1" si="302"/>
        <v/>
      </c>
    </row>
    <row r="6431" spans="1:43" x14ac:dyDescent="0.3">
      <c r="A6431" s="2" t="s">
        <v>10343</v>
      </c>
      <c r="B6431" s="2" t="s">
        <v>10344</v>
      </c>
      <c r="C6431" s="2" t="s">
        <v>198</v>
      </c>
      <c r="D6431" s="2" t="s">
        <v>91</v>
      </c>
      <c r="E6431" s="2" t="s">
        <v>117</v>
      </c>
      <c r="F6431" s="2">
        <v>39</v>
      </c>
      <c r="G6431" s="2" t="s">
        <v>69</v>
      </c>
      <c r="H6431" s="2" t="s">
        <v>278</v>
      </c>
      <c r="I6431" s="2" t="s">
        <v>45</v>
      </c>
      <c r="J6431" s="3">
        <v>46041</v>
      </c>
      <c r="K6431" s="3">
        <v>46061</v>
      </c>
      <c r="L6431" s="2" t="s">
        <v>38</v>
      </c>
      <c r="M6431" s="2" t="s">
        <v>71</v>
      </c>
      <c r="N6431" s="2" t="s">
        <v>589</v>
      </c>
      <c r="O6431" s="4">
        <v>1629000</v>
      </c>
      <c r="P6431" s="4">
        <v>618500</v>
      </c>
      <c r="Q6431" s="4">
        <v>1010500</v>
      </c>
      <c r="R6431" s="2">
        <v>36</v>
      </c>
      <c r="S6431" s="5">
        <v>8.85</v>
      </c>
      <c r="T6431" s="4">
        <v>35521.879999999997</v>
      </c>
      <c r="U6431" s="2" t="s">
        <v>73</v>
      </c>
      <c r="V6431" s="2" t="s">
        <v>74</v>
      </c>
      <c r="W6431" s="4">
        <v>213131.28</v>
      </c>
      <c r="X6431" s="4">
        <v>1065656.47</v>
      </c>
      <c r="Y6431" s="4">
        <v>1278787.75</v>
      </c>
      <c r="Z6431" s="2">
        <v>0</v>
      </c>
      <c r="AA6431" s="2" t="s">
        <v>56</v>
      </c>
      <c r="AB6431" s="2" t="s">
        <v>15730</v>
      </c>
      <c r="AC6431" s="2" t="s">
        <v>146</v>
      </c>
      <c r="AD6431" s="2" t="s">
        <v>76</v>
      </c>
      <c r="AE6431" s="5">
        <v>62.03</v>
      </c>
      <c r="AF6431" s="2">
        <v>0</v>
      </c>
      <c r="AG6431" s="2" t="s">
        <v>77</v>
      </c>
      <c r="AH6431" s="2">
        <v>20</v>
      </c>
      <c r="AI6431" s="6" t="str">
        <f t="shared" si="300"/>
        <v>35-44</v>
      </c>
      <c r="AJ6431" s="11">
        <f>YEAR(tbl_LoanData[[#This Row],[Application Date]])</f>
        <v>2026</v>
      </c>
      <c r="AK6431" s="11" t="str">
        <f>TEXT(tbl_LoanData[[#This Row],[Application Date]],"MMMM")</f>
        <v>January</v>
      </c>
      <c r="AL6431" s="12">
        <f>DATE(YEAR(tbl_LoanData[[#This Row],[Application Date]]),MONTH(tbl_LoanData[[#This Row],[Application Date]]),1)</f>
        <v>46023</v>
      </c>
      <c r="AM6431" s="14">
        <f ca="1">IF(AND(tbl_LoanData[[#This Row],[Application Date]]&gt;=EOMONTH(TODAY(),-1)+1,tbl_LoanData[[#This Row],[Application Date]]&lt;=TODAY()),tbl_LoanData[[#This Row],[Loan Amount]],0)</f>
        <v>0</v>
      </c>
      <c r="AN6431" s="14">
        <f>tbl_LoanData[[#This Row],[Amount Paid]]-(Q6431-X6431)</f>
        <v>268287.75</v>
      </c>
      <c r="AO6431" s="14">
        <f>IF(tbl_LoanData[[#This Row],[Application Status]]="Approved",1,0)</f>
        <v>1</v>
      </c>
      <c r="AP6431" s="22" t="str">
        <f t="shared" ca="1" si="301"/>
        <v/>
      </c>
      <c r="AQ6431" s="22" t="str">
        <f t="shared" ca="1" si="302"/>
        <v/>
      </c>
    </row>
    <row r="6432" spans="1:43" ht="14.4" customHeight="1" x14ac:dyDescent="0.3">
      <c r="A6432" s="2" t="s">
        <v>10419</v>
      </c>
      <c r="B6432" s="2" t="s">
        <v>10420</v>
      </c>
      <c r="C6432" s="2" t="s">
        <v>227</v>
      </c>
      <c r="D6432" s="2" t="s">
        <v>268</v>
      </c>
      <c r="E6432" s="2" t="s">
        <v>125</v>
      </c>
      <c r="F6432" s="2">
        <v>58</v>
      </c>
      <c r="G6432" s="2" t="s">
        <v>69</v>
      </c>
      <c r="H6432" s="2" t="s">
        <v>93</v>
      </c>
      <c r="I6432" s="2" t="s">
        <v>50</v>
      </c>
      <c r="J6432" s="3">
        <v>46047</v>
      </c>
      <c r="K6432" s="3">
        <v>46062</v>
      </c>
      <c r="L6432" s="2" t="s">
        <v>40</v>
      </c>
      <c r="M6432" s="2" t="s">
        <v>94</v>
      </c>
      <c r="N6432" s="2" t="s">
        <v>95</v>
      </c>
      <c r="O6432" s="4">
        <v>1248000</v>
      </c>
      <c r="P6432" s="4">
        <v>332200</v>
      </c>
      <c r="Q6432" s="4">
        <v>915800</v>
      </c>
      <c r="R6432" s="2">
        <v>24</v>
      </c>
      <c r="S6432" s="5">
        <v>14.19</v>
      </c>
      <c r="T6432" s="4">
        <v>48987.67</v>
      </c>
      <c r="U6432" s="2" t="s">
        <v>73</v>
      </c>
      <c r="V6432" s="2" t="s">
        <v>74</v>
      </c>
      <c r="W6432" s="4">
        <v>244938.35</v>
      </c>
      <c r="X6432" s="4">
        <v>930765.69</v>
      </c>
      <c r="Y6432" s="4">
        <v>1175704.04</v>
      </c>
      <c r="Z6432" s="2">
        <v>30</v>
      </c>
      <c r="AA6432" s="2" t="s">
        <v>57</v>
      </c>
      <c r="AB6432" s="2" t="s">
        <v>15733</v>
      </c>
      <c r="AC6432" s="2" t="s">
        <v>138</v>
      </c>
      <c r="AD6432" s="2" t="s">
        <v>76</v>
      </c>
      <c r="AE6432" s="5">
        <v>73.38</v>
      </c>
      <c r="AF6432" s="2">
        <v>1</v>
      </c>
      <c r="AG6432" s="2" t="s">
        <v>77</v>
      </c>
      <c r="AH6432" s="2">
        <v>15</v>
      </c>
      <c r="AI6432" s="6" t="str">
        <f t="shared" si="300"/>
        <v>55-64</v>
      </c>
      <c r="AJ6432" s="11">
        <f>YEAR(tbl_LoanData[[#This Row],[Application Date]])</f>
        <v>2026</v>
      </c>
      <c r="AK6432" s="11" t="str">
        <f>TEXT(tbl_LoanData[[#This Row],[Application Date]],"MMMM")</f>
        <v>January</v>
      </c>
      <c r="AL6432" s="12">
        <f>DATE(YEAR(tbl_LoanData[[#This Row],[Application Date]]),MONTH(tbl_LoanData[[#This Row],[Application Date]]),1)</f>
        <v>46023</v>
      </c>
      <c r="AM6432" s="14">
        <f ca="1">IF(AND(tbl_LoanData[[#This Row],[Application Date]]&gt;=EOMONTH(TODAY(),-1)+1,tbl_LoanData[[#This Row],[Application Date]]&lt;=TODAY()),tbl_LoanData[[#This Row],[Loan Amount]],0)</f>
        <v>0</v>
      </c>
      <c r="AN6432" s="14">
        <f>tbl_LoanData[[#This Row],[Amount Paid]]-(Q6432-X6432)</f>
        <v>259904.03999999995</v>
      </c>
      <c r="AO6432" s="14">
        <f>IF(tbl_LoanData[[#This Row],[Application Status]]="Approved",1,0)</f>
        <v>1</v>
      </c>
      <c r="AP6432" s="22" t="str">
        <f t="shared" ca="1" si="301"/>
        <v/>
      </c>
      <c r="AQ6432" s="22" t="str">
        <f t="shared" ca="1" si="302"/>
        <v/>
      </c>
    </row>
    <row r="6433" spans="1:43" ht="14.4" customHeight="1" x14ac:dyDescent="0.3">
      <c r="A6433" s="2" t="s">
        <v>10505</v>
      </c>
      <c r="B6433" s="2" t="s">
        <v>10506</v>
      </c>
      <c r="C6433" s="2" t="s">
        <v>809</v>
      </c>
      <c r="D6433" s="2" t="s">
        <v>204</v>
      </c>
      <c r="E6433" s="2" t="s">
        <v>134</v>
      </c>
      <c r="F6433" s="2">
        <v>37</v>
      </c>
      <c r="G6433" s="2" t="s">
        <v>69</v>
      </c>
      <c r="H6433" s="2" t="s">
        <v>172</v>
      </c>
      <c r="I6433" s="2" t="s">
        <v>45</v>
      </c>
      <c r="J6433" s="3">
        <v>46051</v>
      </c>
      <c r="K6433" s="3">
        <v>46056</v>
      </c>
      <c r="L6433" s="2" t="s">
        <v>36</v>
      </c>
      <c r="M6433" s="2" t="s">
        <v>71</v>
      </c>
      <c r="N6433" s="2" t="s">
        <v>162</v>
      </c>
      <c r="O6433" s="4">
        <v>1463000</v>
      </c>
      <c r="P6433" s="4">
        <v>514300</v>
      </c>
      <c r="Q6433" s="4">
        <v>948700</v>
      </c>
      <c r="R6433" s="2">
        <v>24</v>
      </c>
      <c r="S6433" s="5">
        <v>6.95</v>
      </c>
      <c r="T6433" s="4">
        <v>45023.72</v>
      </c>
      <c r="U6433" s="2" t="s">
        <v>73</v>
      </c>
      <c r="V6433" s="2" t="s">
        <v>74</v>
      </c>
      <c r="W6433" s="4">
        <v>270142.32</v>
      </c>
      <c r="X6433" s="4">
        <v>810426.98</v>
      </c>
      <c r="Y6433" s="4">
        <v>1080569.3</v>
      </c>
      <c r="Z6433" s="2">
        <v>0</v>
      </c>
      <c r="AA6433" s="2" t="s">
        <v>56</v>
      </c>
      <c r="AB6433" s="2" t="s">
        <v>15727</v>
      </c>
      <c r="AC6433" s="2" t="s">
        <v>146</v>
      </c>
      <c r="AD6433" s="2" t="s">
        <v>76</v>
      </c>
      <c r="AE6433" s="5">
        <v>64.849999999999994</v>
      </c>
      <c r="AF6433" s="2">
        <v>0</v>
      </c>
      <c r="AG6433" s="2" t="s">
        <v>77</v>
      </c>
      <c r="AH6433" s="2">
        <v>5</v>
      </c>
      <c r="AI6433" s="6" t="str">
        <f t="shared" si="300"/>
        <v>35-44</v>
      </c>
      <c r="AJ6433" s="11">
        <f>YEAR(tbl_LoanData[[#This Row],[Application Date]])</f>
        <v>2026</v>
      </c>
      <c r="AK6433" s="11" t="str">
        <f>TEXT(tbl_LoanData[[#This Row],[Application Date]],"MMMM")</f>
        <v>January</v>
      </c>
      <c r="AL6433" s="12">
        <f>DATE(YEAR(tbl_LoanData[[#This Row],[Application Date]]),MONTH(tbl_LoanData[[#This Row],[Application Date]]),1)</f>
        <v>46023</v>
      </c>
      <c r="AM6433" s="14">
        <f ca="1">IF(AND(tbl_LoanData[[#This Row],[Application Date]]&gt;=EOMONTH(TODAY(),-1)+1,tbl_LoanData[[#This Row],[Application Date]]&lt;=TODAY()),tbl_LoanData[[#This Row],[Loan Amount]],0)</f>
        <v>0</v>
      </c>
      <c r="AN6433" s="14">
        <f>tbl_LoanData[[#This Row],[Amount Paid]]-(Q6433-X6433)</f>
        <v>131869.29999999999</v>
      </c>
      <c r="AO6433" s="14">
        <f>IF(tbl_LoanData[[#This Row],[Application Status]]="Approved",1,0)</f>
        <v>1</v>
      </c>
      <c r="AP6433" s="22" t="str">
        <f t="shared" ca="1" si="301"/>
        <v/>
      </c>
      <c r="AQ6433" s="22" t="str">
        <f t="shared" ca="1" si="302"/>
        <v/>
      </c>
    </row>
    <row r="6434" spans="1:43" ht="14.4" customHeight="1" x14ac:dyDescent="0.3">
      <c r="A6434" s="2" t="s">
        <v>10569</v>
      </c>
      <c r="B6434" s="2" t="s">
        <v>10570</v>
      </c>
      <c r="C6434" s="2" t="s">
        <v>343</v>
      </c>
      <c r="D6434" s="2" t="s">
        <v>161</v>
      </c>
      <c r="E6434" s="2" t="s">
        <v>284</v>
      </c>
      <c r="F6434" s="2">
        <v>57</v>
      </c>
      <c r="G6434" s="2" t="s">
        <v>69</v>
      </c>
      <c r="H6434" s="2" t="s">
        <v>313</v>
      </c>
      <c r="I6434" s="2" t="s">
        <v>44</v>
      </c>
      <c r="J6434" s="3">
        <v>46040</v>
      </c>
      <c r="K6434" s="3">
        <v>46043</v>
      </c>
      <c r="L6434" s="2" t="s">
        <v>39</v>
      </c>
      <c r="M6434" s="2" t="s">
        <v>167</v>
      </c>
      <c r="N6434" s="2" t="s">
        <v>168</v>
      </c>
      <c r="O6434" s="4">
        <v>1225000</v>
      </c>
      <c r="P6434" s="4">
        <v>207900</v>
      </c>
      <c r="Q6434" s="4">
        <v>1017100</v>
      </c>
      <c r="R6434" s="2">
        <v>24</v>
      </c>
      <c r="S6434" s="5">
        <v>7.48</v>
      </c>
      <c r="T6434" s="4">
        <v>48719.09</v>
      </c>
      <c r="U6434" s="2" t="s">
        <v>73</v>
      </c>
      <c r="V6434" s="2" t="s">
        <v>74</v>
      </c>
      <c r="W6434" s="4">
        <v>292314.53999999998</v>
      </c>
      <c r="X6434" s="4">
        <v>876943.62</v>
      </c>
      <c r="Y6434" s="4">
        <v>1169258.1599999999</v>
      </c>
      <c r="Z6434" s="2">
        <v>0</v>
      </c>
      <c r="AA6434" s="2" t="s">
        <v>56</v>
      </c>
      <c r="AB6434" s="2" t="s">
        <v>15736</v>
      </c>
      <c r="AC6434" s="2" t="s">
        <v>75</v>
      </c>
      <c r="AD6434" s="2" t="s">
        <v>76</v>
      </c>
      <c r="AE6434" s="5">
        <v>83.03</v>
      </c>
      <c r="AF6434" s="2">
        <v>0</v>
      </c>
      <c r="AG6434" s="2" t="s">
        <v>77</v>
      </c>
      <c r="AH6434" s="2">
        <v>3</v>
      </c>
      <c r="AI6434" s="6" t="str">
        <f t="shared" si="300"/>
        <v>55-64</v>
      </c>
      <c r="AJ6434" s="11">
        <f>YEAR(tbl_LoanData[[#This Row],[Application Date]])</f>
        <v>2026</v>
      </c>
      <c r="AK6434" s="11" t="str">
        <f>TEXT(tbl_LoanData[[#This Row],[Application Date]],"MMMM")</f>
        <v>January</v>
      </c>
      <c r="AL6434" s="12">
        <f>DATE(YEAR(tbl_LoanData[[#This Row],[Application Date]]),MONTH(tbl_LoanData[[#This Row],[Application Date]]),1)</f>
        <v>46023</v>
      </c>
      <c r="AM6434" s="14">
        <f ca="1">IF(AND(tbl_LoanData[[#This Row],[Application Date]]&gt;=EOMONTH(TODAY(),-1)+1,tbl_LoanData[[#This Row],[Application Date]]&lt;=TODAY()),tbl_LoanData[[#This Row],[Loan Amount]],0)</f>
        <v>0</v>
      </c>
      <c r="AN6434" s="14">
        <f>tbl_LoanData[[#This Row],[Amount Paid]]-(Q6434-X6434)</f>
        <v>152158.15999999997</v>
      </c>
      <c r="AO6434" s="14">
        <f>IF(tbl_LoanData[[#This Row],[Application Status]]="Approved",1,0)</f>
        <v>1</v>
      </c>
      <c r="AP6434" s="22" t="str">
        <f t="shared" ca="1" si="301"/>
        <v/>
      </c>
      <c r="AQ6434" s="22" t="str">
        <f t="shared" ca="1" si="302"/>
        <v/>
      </c>
    </row>
    <row r="6435" spans="1:43" ht="14.4" customHeight="1" x14ac:dyDescent="0.3">
      <c r="A6435" s="2" t="s">
        <v>10573</v>
      </c>
      <c r="B6435" s="2" t="s">
        <v>10574</v>
      </c>
      <c r="C6435" s="2" t="s">
        <v>549</v>
      </c>
      <c r="D6435" s="2" t="s">
        <v>209</v>
      </c>
      <c r="E6435" s="2" t="s">
        <v>465</v>
      </c>
      <c r="F6435" s="2">
        <v>21</v>
      </c>
      <c r="G6435" s="2" t="s">
        <v>83</v>
      </c>
      <c r="H6435" s="2" t="s">
        <v>307</v>
      </c>
      <c r="I6435" s="2" t="s">
        <v>43</v>
      </c>
      <c r="J6435" s="3">
        <v>46034</v>
      </c>
      <c r="K6435" s="3">
        <v>46055</v>
      </c>
      <c r="L6435" s="2" t="s">
        <v>36</v>
      </c>
      <c r="M6435" s="2" t="s">
        <v>111</v>
      </c>
      <c r="N6435" s="2" t="s">
        <v>350</v>
      </c>
      <c r="O6435" s="4">
        <v>1832000</v>
      </c>
      <c r="P6435" s="4">
        <v>677700</v>
      </c>
      <c r="Q6435" s="4">
        <v>1154300</v>
      </c>
      <c r="R6435" s="2">
        <v>36</v>
      </c>
      <c r="S6435" s="5">
        <v>12.21</v>
      </c>
      <c r="T6435" s="4">
        <v>43808.89</v>
      </c>
      <c r="U6435" s="2" t="s">
        <v>73</v>
      </c>
      <c r="V6435" s="2" t="s">
        <v>74</v>
      </c>
      <c r="W6435" s="4">
        <v>219044.45</v>
      </c>
      <c r="X6435" s="4">
        <v>1358075.64</v>
      </c>
      <c r="Y6435" s="4">
        <v>1577120.09</v>
      </c>
      <c r="Z6435" s="2">
        <v>32</v>
      </c>
      <c r="AA6435" s="2" t="s">
        <v>58</v>
      </c>
      <c r="AB6435" s="2" t="s">
        <v>15732</v>
      </c>
      <c r="AC6435" s="2" t="s">
        <v>360</v>
      </c>
      <c r="AD6435" s="2" t="s">
        <v>76</v>
      </c>
      <c r="AE6435" s="5">
        <v>63.01</v>
      </c>
      <c r="AF6435" s="2">
        <v>1</v>
      </c>
      <c r="AG6435" s="2" t="s">
        <v>15718</v>
      </c>
      <c r="AH6435" s="2">
        <v>21</v>
      </c>
      <c r="AI6435" s="6" t="str">
        <f t="shared" si="300"/>
        <v>18-24</v>
      </c>
      <c r="AJ6435" s="11">
        <f>YEAR(tbl_LoanData[[#This Row],[Application Date]])</f>
        <v>2026</v>
      </c>
      <c r="AK6435" s="11" t="str">
        <f>TEXT(tbl_LoanData[[#This Row],[Application Date]],"MMMM")</f>
        <v>January</v>
      </c>
      <c r="AL6435" s="12">
        <f>DATE(YEAR(tbl_LoanData[[#This Row],[Application Date]]),MONTH(tbl_LoanData[[#This Row],[Application Date]]),1)</f>
        <v>46023</v>
      </c>
      <c r="AM6435" s="14">
        <f ca="1">IF(AND(tbl_LoanData[[#This Row],[Application Date]]&gt;=EOMONTH(TODAY(),-1)+1,tbl_LoanData[[#This Row],[Application Date]]&lt;=TODAY()),tbl_LoanData[[#This Row],[Loan Amount]],0)</f>
        <v>0</v>
      </c>
      <c r="AN6435" s="14">
        <f>tbl_LoanData[[#This Row],[Amount Paid]]-(Q6435-X6435)</f>
        <v>422820.08999999991</v>
      </c>
      <c r="AO6435" s="14">
        <f>IF(tbl_LoanData[[#This Row],[Application Status]]="Approved",1,0)</f>
        <v>1</v>
      </c>
      <c r="AP6435" s="22" t="str">
        <f t="shared" ca="1" si="301"/>
        <v/>
      </c>
      <c r="AQ6435" s="22" t="str">
        <f t="shared" ca="1" si="302"/>
        <v/>
      </c>
    </row>
    <row r="6436" spans="1:43" ht="14.4" customHeight="1" x14ac:dyDescent="0.3">
      <c r="A6436" s="2" t="s">
        <v>10637</v>
      </c>
      <c r="B6436" s="2" t="s">
        <v>10638</v>
      </c>
      <c r="C6436" s="2" t="s">
        <v>109</v>
      </c>
      <c r="D6436" s="2" t="s">
        <v>142</v>
      </c>
      <c r="E6436" s="2" t="s">
        <v>394</v>
      </c>
      <c r="F6436" s="2">
        <v>60</v>
      </c>
      <c r="G6436" s="2" t="s">
        <v>83</v>
      </c>
      <c r="H6436" s="2" t="s">
        <v>126</v>
      </c>
      <c r="I6436" s="2" t="s">
        <v>44</v>
      </c>
      <c r="J6436" s="3">
        <v>46045</v>
      </c>
      <c r="K6436" s="3">
        <v>46066</v>
      </c>
      <c r="L6436" s="2" t="s">
        <v>37</v>
      </c>
      <c r="M6436" s="2" t="s">
        <v>199</v>
      </c>
      <c r="N6436" s="2" t="s">
        <v>200</v>
      </c>
      <c r="O6436" s="4">
        <v>163000</v>
      </c>
      <c r="P6436" s="4">
        <v>23000</v>
      </c>
      <c r="Q6436" s="4">
        <v>140000</v>
      </c>
      <c r="R6436" s="2">
        <v>36</v>
      </c>
      <c r="S6436" s="5">
        <v>6.25</v>
      </c>
      <c r="T6436" s="4">
        <v>4618.0600000000004</v>
      </c>
      <c r="U6436" s="2" t="s">
        <v>73</v>
      </c>
      <c r="V6436" s="2" t="s">
        <v>34</v>
      </c>
      <c r="W6436" s="4">
        <v>0</v>
      </c>
      <c r="X6436" s="4">
        <v>166250</v>
      </c>
      <c r="Y6436" s="4">
        <v>166250</v>
      </c>
      <c r="Z6436" s="2">
        <v>168</v>
      </c>
      <c r="AA6436" s="2" t="s">
        <v>60</v>
      </c>
      <c r="AB6436" s="2" t="s">
        <v>15728</v>
      </c>
      <c r="AC6436" s="2" t="s">
        <v>332</v>
      </c>
      <c r="AD6436" s="2" t="s">
        <v>76</v>
      </c>
      <c r="AE6436" s="5">
        <v>85.89</v>
      </c>
      <c r="AF6436" s="2">
        <v>6</v>
      </c>
      <c r="AG6436" s="2" t="s">
        <v>130</v>
      </c>
      <c r="AH6436" s="2">
        <v>21</v>
      </c>
      <c r="AI6436" s="6" t="str">
        <f t="shared" si="300"/>
        <v>55-64</v>
      </c>
      <c r="AJ6436" s="11">
        <f>YEAR(tbl_LoanData[[#This Row],[Application Date]])</f>
        <v>2026</v>
      </c>
      <c r="AK6436" s="11" t="str">
        <f>TEXT(tbl_LoanData[[#This Row],[Application Date]],"MMMM")</f>
        <v>January</v>
      </c>
      <c r="AL6436" s="12">
        <f>DATE(YEAR(tbl_LoanData[[#This Row],[Application Date]]),MONTH(tbl_LoanData[[#This Row],[Application Date]]),1)</f>
        <v>46023</v>
      </c>
      <c r="AM6436" s="14">
        <f ca="1">IF(AND(tbl_LoanData[[#This Row],[Application Date]]&gt;=EOMONTH(TODAY(),-1)+1,tbl_LoanData[[#This Row],[Application Date]]&lt;=TODAY()),tbl_LoanData[[#This Row],[Loan Amount]],0)</f>
        <v>0</v>
      </c>
      <c r="AN6436" s="14">
        <f>tbl_LoanData[[#This Row],[Amount Paid]]-(Q6436-X6436)</f>
        <v>26250</v>
      </c>
      <c r="AO6436" s="14">
        <f>IF(tbl_LoanData[[#This Row],[Application Status]]="Approved",1,0)</f>
        <v>1</v>
      </c>
      <c r="AP6436" s="22" t="str">
        <f t="shared" ca="1" si="301"/>
        <v/>
      </c>
      <c r="AQ6436" s="22" t="str">
        <f t="shared" ca="1" si="302"/>
        <v/>
      </c>
    </row>
    <row r="6437" spans="1:43" x14ac:dyDescent="0.3">
      <c r="A6437" s="2" t="s">
        <v>10735</v>
      </c>
      <c r="B6437" s="2" t="s">
        <v>10736</v>
      </c>
      <c r="C6437" s="2" t="s">
        <v>758</v>
      </c>
      <c r="D6437" s="2" t="s">
        <v>81</v>
      </c>
      <c r="E6437" s="2" t="s">
        <v>68</v>
      </c>
      <c r="F6437" s="2">
        <v>47</v>
      </c>
      <c r="G6437" s="2" t="s">
        <v>83</v>
      </c>
      <c r="H6437" s="2" t="s">
        <v>172</v>
      </c>
      <c r="I6437" s="2" t="s">
        <v>45</v>
      </c>
      <c r="J6437" s="3">
        <v>46033</v>
      </c>
      <c r="K6437" s="3"/>
      <c r="L6437" s="2" t="s">
        <v>41</v>
      </c>
      <c r="M6437" s="2" t="s">
        <v>144</v>
      </c>
      <c r="N6437" s="2" t="s">
        <v>857</v>
      </c>
      <c r="O6437" s="4">
        <v>2360000</v>
      </c>
      <c r="P6437" s="4">
        <v>920800</v>
      </c>
      <c r="Q6437" s="4">
        <v>1439200</v>
      </c>
      <c r="R6437" s="2">
        <v>36</v>
      </c>
      <c r="S6437" s="5">
        <v>5.88</v>
      </c>
      <c r="T6437" s="4">
        <v>47029.86</v>
      </c>
      <c r="U6437" s="2" t="s">
        <v>113</v>
      </c>
      <c r="V6437" s="2" t="s">
        <v>97</v>
      </c>
      <c r="W6437" s="4">
        <v>0</v>
      </c>
      <c r="X6437" s="4">
        <v>0</v>
      </c>
      <c r="Y6437" s="4">
        <v>1693074.88</v>
      </c>
      <c r="Z6437" s="2">
        <v>0</v>
      </c>
      <c r="AA6437" s="2" t="s">
        <v>97</v>
      </c>
      <c r="AB6437" s="2" t="s">
        <v>15733</v>
      </c>
      <c r="AC6437" s="2" t="s">
        <v>360</v>
      </c>
      <c r="AD6437" s="2" t="s">
        <v>76</v>
      </c>
      <c r="AE6437" s="5">
        <v>60.98</v>
      </c>
      <c r="AF6437" s="2">
        <v>0</v>
      </c>
      <c r="AG6437" s="2" t="s">
        <v>97</v>
      </c>
      <c r="AH6437" s="2"/>
      <c r="AI6437" s="6" t="str">
        <f t="shared" si="300"/>
        <v>45-54</v>
      </c>
      <c r="AJ6437" s="11">
        <f>YEAR(tbl_LoanData[[#This Row],[Application Date]])</f>
        <v>2026</v>
      </c>
      <c r="AK6437" s="11" t="str">
        <f>TEXT(tbl_LoanData[[#This Row],[Application Date]],"MMMM")</f>
        <v>January</v>
      </c>
      <c r="AL6437" s="12">
        <f>DATE(YEAR(tbl_LoanData[[#This Row],[Application Date]]),MONTH(tbl_LoanData[[#This Row],[Application Date]]),1)</f>
        <v>46023</v>
      </c>
      <c r="AM6437" s="14">
        <f ca="1">IF(AND(tbl_LoanData[[#This Row],[Application Date]]&gt;=EOMONTH(TODAY(),-1)+1,tbl_LoanData[[#This Row],[Application Date]]&lt;=TODAY()),tbl_LoanData[[#This Row],[Loan Amount]],0)</f>
        <v>0</v>
      </c>
      <c r="AN6437" s="14">
        <f>tbl_LoanData[[#This Row],[Amount Paid]]-(Q6437-X6437)</f>
        <v>-1439200</v>
      </c>
      <c r="AO6437" s="14">
        <f>IF(tbl_LoanData[[#This Row],[Application Status]]="Approved",1,0)</f>
        <v>0</v>
      </c>
      <c r="AP6437" s="22" t="str">
        <f t="shared" ca="1" si="301"/>
        <v/>
      </c>
      <c r="AQ6437" s="22" t="str">
        <f t="shared" ca="1" si="302"/>
        <v/>
      </c>
    </row>
    <row r="6438" spans="1:43" ht="14.4" customHeight="1" x14ac:dyDescent="0.3">
      <c r="A6438" s="2" t="s">
        <v>10751</v>
      </c>
      <c r="B6438" s="2" t="s">
        <v>10752</v>
      </c>
      <c r="C6438" s="2" t="s">
        <v>471</v>
      </c>
      <c r="D6438" s="2" t="s">
        <v>67</v>
      </c>
      <c r="E6438" s="2" t="s">
        <v>447</v>
      </c>
      <c r="F6438" s="2">
        <v>22</v>
      </c>
      <c r="G6438" s="2" t="s">
        <v>83</v>
      </c>
      <c r="H6438" s="2" t="s">
        <v>244</v>
      </c>
      <c r="I6438" s="2" t="s">
        <v>48</v>
      </c>
      <c r="J6438" s="3">
        <v>46032</v>
      </c>
      <c r="K6438" s="3">
        <v>46051</v>
      </c>
      <c r="L6438" s="2" t="s">
        <v>40</v>
      </c>
      <c r="M6438" s="2" t="s">
        <v>85</v>
      </c>
      <c r="N6438" s="2" t="s">
        <v>274</v>
      </c>
      <c r="O6438" s="4">
        <v>1549000</v>
      </c>
      <c r="P6438" s="4">
        <v>210100</v>
      </c>
      <c r="Q6438" s="4">
        <v>1338900</v>
      </c>
      <c r="R6438" s="2">
        <v>48</v>
      </c>
      <c r="S6438" s="5">
        <v>11.96</v>
      </c>
      <c r="T6438" s="4">
        <v>41238.120000000003</v>
      </c>
      <c r="U6438" s="2" t="s">
        <v>73</v>
      </c>
      <c r="V6438" s="2" t="s">
        <v>74</v>
      </c>
      <c r="W6438" s="4">
        <v>206190.6</v>
      </c>
      <c r="X6438" s="4">
        <v>1773239.16</v>
      </c>
      <c r="Y6438" s="4">
        <v>1979429.76</v>
      </c>
      <c r="Z6438" s="2">
        <v>29</v>
      </c>
      <c r="AA6438" s="2" t="s">
        <v>57</v>
      </c>
      <c r="AB6438" s="2" t="s">
        <v>15735</v>
      </c>
      <c r="AC6438" s="2" t="s">
        <v>213</v>
      </c>
      <c r="AD6438" s="2" t="s">
        <v>76</v>
      </c>
      <c r="AE6438" s="5">
        <v>86.44</v>
      </c>
      <c r="AF6438" s="2">
        <v>1</v>
      </c>
      <c r="AG6438" s="2" t="s">
        <v>77</v>
      </c>
      <c r="AH6438" s="2">
        <v>19</v>
      </c>
      <c r="AI6438" s="6" t="str">
        <f t="shared" si="300"/>
        <v>18-24</v>
      </c>
      <c r="AJ6438" s="11">
        <f>YEAR(tbl_LoanData[[#This Row],[Application Date]])</f>
        <v>2026</v>
      </c>
      <c r="AK6438" s="11" t="str">
        <f>TEXT(tbl_LoanData[[#This Row],[Application Date]],"MMMM")</f>
        <v>January</v>
      </c>
      <c r="AL6438" s="12">
        <f>DATE(YEAR(tbl_LoanData[[#This Row],[Application Date]]),MONTH(tbl_LoanData[[#This Row],[Application Date]]),1)</f>
        <v>46023</v>
      </c>
      <c r="AM6438" s="14">
        <f ca="1">IF(AND(tbl_LoanData[[#This Row],[Application Date]]&gt;=EOMONTH(TODAY(),-1)+1,tbl_LoanData[[#This Row],[Application Date]]&lt;=TODAY()),tbl_LoanData[[#This Row],[Loan Amount]],0)</f>
        <v>0</v>
      </c>
      <c r="AN6438" s="14">
        <f>tbl_LoanData[[#This Row],[Amount Paid]]-(Q6438-X6438)</f>
        <v>640529.75999999989</v>
      </c>
      <c r="AO6438" s="14">
        <f>IF(tbl_LoanData[[#This Row],[Application Status]]="Approved",1,0)</f>
        <v>1</v>
      </c>
      <c r="AP6438" s="22" t="str">
        <f t="shared" ca="1" si="301"/>
        <v/>
      </c>
      <c r="AQ6438" s="22" t="str">
        <f t="shared" ca="1" si="302"/>
        <v/>
      </c>
    </row>
    <row r="6439" spans="1:43" ht="14.4" customHeight="1" x14ac:dyDescent="0.3">
      <c r="A6439" s="2" t="s">
        <v>10911</v>
      </c>
      <c r="B6439" s="2" t="s">
        <v>10912</v>
      </c>
      <c r="C6439" s="2" t="s">
        <v>317</v>
      </c>
      <c r="D6439" s="2" t="s">
        <v>101</v>
      </c>
      <c r="E6439" s="2" t="s">
        <v>81</v>
      </c>
      <c r="F6439" s="2">
        <v>29</v>
      </c>
      <c r="G6439" s="2" t="s">
        <v>83</v>
      </c>
      <c r="H6439" s="2" t="s">
        <v>233</v>
      </c>
      <c r="I6439" s="2" t="s">
        <v>46</v>
      </c>
      <c r="J6439" s="3">
        <v>46044</v>
      </c>
      <c r="K6439" s="3">
        <v>46050</v>
      </c>
      <c r="L6439" s="2" t="s">
        <v>36</v>
      </c>
      <c r="M6439" s="2" t="s">
        <v>111</v>
      </c>
      <c r="N6439" s="2" t="s">
        <v>350</v>
      </c>
      <c r="O6439" s="4">
        <v>879000</v>
      </c>
      <c r="P6439" s="4">
        <v>336300</v>
      </c>
      <c r="Q6439" s="4">
        <v>542700</v>
      </c>
      <c r="R6439" s="2">
        <v>36</v>
      </c>
      <c r="S6439" s="5">
        <v>14.16</v>
      </c>
      <c r="T6439" s="4">
        <v>21478.86</v>
      </c>
      <c r="U6439" s="2" t="s">
        <v>73</v>
      </c>
      <c r="V6439" s="2" t="s">
        <v>74</v>
      </c>
      <c r="W6439" s="4">
        <v>128873.16</v>
      </c>
      <c r="X6439" s="4">
        <v>644365.80000000005</v>
      </c>
      <c r="Y6439" s="4">
        <v>773238.96</v>
      </c>
      <c r="Z6439" s="2">
        <v>0</v>
      </c>
      <c r="AA6439" s="2" t="s">
        <v>56</v>
      </c>
      <c r="AB6439" s="2" t="s">
        <v>15735</v>
      </c>
      <c r="AC6439" s="2" t="s">
        <v>138</v>
      </c>
      <c r="AD6439" s="2" t="s">
        <v>76</v>
      </c>
      <c r="AE6439" s="5">
        <v>61.74</v>
      </c>
      <c r="AF6439" s="2">
        <v>0</v>
      </c>
      <c r="AG6439" s="2" t="s">
        <v>77</v>
      </c>
      <c r="AH6439" s="2">
        <v>6</v>
      </c>
      <c r="AI6439" s="6" t="str">
        <f t="shared" si="300"/>
        <v>25-34</v>
      </c>
      <c r="AJ6439" s="11">
        <f>YEAR(tbl_LoanData[[#This Row],[Application Date]])</f>
        <v>2026</v>
      </c>
      <c r="AK6439" s="11" t="str">
        <f>TEXT(tbl_LoanData[[#This Row],[Application Date]],"MMMM")</f>
        <v>January</v>
      </c>
      <c r="AL6439" s="12">
        <f>DATE(YEAR(tbl_LoanData[[#This Row],[Application Date]]),MONTH(tbl_LoanData[[#This Row],[Application Date]]),1)</f>
        <v>46023</v>
      </c>
      <c r="AM6439" s="14">
        <f ca="1">IF(AND(tbl_LoanData[[#This Row],[Application Date]]&gt;=EOMONTH(TODAY(),-1)+1,tbl_LoanData[[#This Row],[Application Date]]&lt;=TODAY()),tbl_LoanData[[#This Row],[Loan Amount]],0)</f>
        <v>0</v>
      </c>
      <c r="AN6439" s="14">
        <f>tbl_LoanData[[#This Row],[Amount Paid]]-(Q6439-X6439)</f>
        <v>230538.96000000005</v>
      </c>
      <c r="AO6439" s="14">
        <f>IF(tbl_LoanData[[#This Row],[Application Status]]="Approved",1,0)</f>
        <v>1</v>
      </c>
      <c r="AP6439" s="22" t="str">
        <f t="shared" ca="1" si="301"/>
        <v/>
      </c>
      <c r="AQ6439" s="22" t="str">
        <f t="shared" ca="1" si="302"/>
        <v/>
      </c>
    </row>
    <row r="6440" spans="1:43" x14ac:dyDescent="0.3">
      <c r="A6440" s="2" t="s">
        <v>10917</v>
      </c>
      <c r="B6440" s="2" t="s">
        <v>10918</v>
      </c>
      <c r="C6440" s="2" t="s">
        <v>376</v>
      </c>
      <c r="D6440" s="2" t="s">
        <v>81</v>
      </c>
      <c r="E6440" s="2" t="s">
        <v>293</v>
      </c>
      <c r="F6440" s="2">
        <v>65</v>
      </c>
      <c r="G6440" s="2" t="s">
        <v>69</v>
      </c>
      <c r="H6440" s="2" t="s">
        <v>172</v>
      </c>
      <c r="I6440" s="2" t="s">
        <v>45</v>
      </c>
      <c r="J6440" s="3">
        <v>46034</v>
      </c>
      <c r="K6440" s="3">
        <v>46040</v>
      </c>
      <c r="L6440" s="2" t="s">
        <v>40</v>
      </c>
      <c r="M6440" s="2" t="s">
        <v>111</v>
      </c>
      <c r="N6440" s="2" t="s">
        <v>369</v>
      </c>
      <c r="O6440" s="4">
        <v>929000</v>
      </c>
      <c r="P6440" s="4">
        <v>235200</v>
      </c>
      <c r="Q6440" s="4">
        <v>693800</v>
      </c>
      <c r="R6440" s="2">
        <v>48</v>
      </c>
      <c r="S6440" s="5">
        <v>5.48</v>
      </c>
      <c r="T6440" s="4">
        <v>17622.52</v>
      </c>
      <c r="U6440" s="2" t="s">
        <v>73</v>
      </c>
      <c r="V6440" s="2" t="s">
        <v>74</v>
      </c>
      <c r="W6440" s="4">
        <v>123357.64</v>
      </c>
      <c r="X6440" s="4">
        <v>722523.32</v>
      </c>
      <c r="Y6440" s="4">
        <v>845880.96</v>
      </c>
      <c r="Z6440" s="2">
        <v>0</v>
      </c>
      <c r="AA6440" s="2" t="s">
        <v>56</v>
      </c>
      <c r="AB6440" s="2" t="s">
        <v>15727</v>
      </c>
      <c r="AC6440" s="2" t="s">
        <v>332</v>
      </c>
      <c r="AD6440" s="2" t="s">
        <v>76</v>
      </c>
      <c r="AE6440" s="5">
        <v>74.680000000000007</v>
      </c>
      <c r="AF6440" s="2">
        <v>0</v>
      </c>
      <c r="AG6440" s="2" t="s">
        <v>77</v>
      </c>
      <c r="AH6440" s="2">
        <v>6</v>
      </c>
      <c r="AI6440" s="6" t="str">
        <f t="shared" si="300"/>
        <v>65+</v>
      </c>
      <c r="AJ6440" s="11">
        <f>YEAR(tbl_LoanData[[#This Row],[Application Date]])</f>
        <v>2026</v>
      </c>
      <c r="AK6440" s="11" t="str">
        <f>TEXT(tbl_LoanData[[#This Row],[Application Date]],"MMMM")</f>
        <v>January</v>
      </c>
      <c r="AL6440" s="12">
        <f>DATE(YEAR(tbl_LoanData[[#This Row],[Application Date]]),MONTH(tbl_LoanData[[#This Row],[Application Date]]),1)</f>
        <v>46023</v>
      </c>
      <c r="AM6440" s="14">
        <f ca="1">IF(AND(tbl_LoanData[[#This Row],[Application Date]]&gt;=EOMONTH(TODAY(),-1)+1,tbl_LoanData[[#This Row],[Application Date]]&lt;=TODAY()),tbl_LoanData[[#This Row],[Loan Amount]],0)</f>
        <v>0</v>
      </c>
      <c r="AN6440" s="14">
        <f>tbl_LoanData[[#This Row],[Amount Paid]]-(Q6440-X6440)</f>
        <v>152080.95999999996</v>
      </c>
      <c r="AO6440" s="14">
        <f>IF(tbl_LoanData[[#This Row],[Application Status]]="Approved",1,0)</f>
        <v>1</v>
      </c>
      <c r="AP6440" s="22" t="str">
        <f t="shared" ca="1" si="301"/>
        <v/>
      </c>
      <c r="AQ6440" s="22" t="str">
        <f t="shared" ca="1" si="302"/>
        <v/>
      </c>
    </row>
    <row r="6441" spans="1:43" ht="14.4" customHeight="1" x14ac:dyDescent="0.3">
      <c r="A6441" s="2" t="s">
        <v>10943</v>
      </c>
      <c r="B6441" s="2" t="s">
        <v>10944</v>
      </c>
      <c r="C6441" s="2" t="s">
        <v>304</v>
      </c>
      <c r="D6441" s="2" t="s">
        <v>232</v>
      </c>
      <c r="E6441" s="2" t="s">
        <v>394</v>
      </c>
      <c r="F6441" s="2">
        <v>43</v>
      </c>
      <c r="G6441" s="2" t="s">
        <v>83</v>
      </c>
      <c r="H6441" s="2" t="s">
        <v>143</v>
      </c>
      <c r="I6441" s="2" t="s">
        <v>46</v>
      </c>
      <c r="J6441" s="3">
        <v>46027</v>
      </c>
      <c r="K6441" s="3">
        <v>46037</v>
      </c>
      <c r="L6441" s="2" t="s">
        <v>39</v>
      </c>
      <c r="M6441" s="2" t="s">
        <v>85</v>
      </c>
      <c r="N6441" s="2" t="s">
        <v>178</v>
      </c>
      <c r="O6441" s="4">
        <v>1543000</v>
      </c>
      <c r="P6441" s="4">
        <v>220700</v>
      </c>
      <c r="Q6441" s="4">
        <v>1322300</v>
      </c>
      <c r="R6441" s="2">
        <v>18</v>
      </c>
      <c r="S6441" s="5">
        <v>11.35</v>
      </c>
      <c r="T6441" s="4">
        <v>85967.87</v>
      </c>
      <c r="U6441" s="2" t="s">
        <v>73</v>
      </c>
      <c r="V6441" s="2" t="s">
        <v>74</v>
      </c>
      <c r="W6441" s="4">
        <v>601775.09</v>
      </c>
      <c r="X6441" s="4">
        <v>945646.49</v>
      </c>
      <c r="Y6441" s="4">
        <v>1547421.58</v>
      </c>
      <c r="Z6441" s="2">
        <v>0</v>
      </c>
      <c r="AA6441" s="2" t="s">
        <v>56</v>
      </c>
      <c r="AB6441" s="2" t="s">
        <v>15734</v>
      </c>
      <c r="AC6441" s="2" t="s">
        <v>332</v>
      </c>
      <c r="AD6441" s="2" t="s">
        <v>76</v>
      </c>
      <c r="AE6441" s="5">
        <v>85.7</v>
      </c>
      <c r="AF6441" s="2">
        <v>0</v>
      </c>
      <c r="AG6441" s="2" t="s">
        <v>77</v>
      </c>
      <c r="AH6441" s="2">
        <v>10</v>
      </c>
      <c r="AI6441" s="6" t="str">
        <f t="shared" si="300"/>
        <v>35-44</v>
      </c>
      <c r="AJ6441" s="11">
        <f>YEAR(tbl_LoanData[[#This Row],[Application Date]])</f>
        <v>2026</v>
      </c>
      <c r="AK6441" s="11" t="str">
        <f>TEXT(tbl_LoanData[[#This Row],[Application Date]],"MMMM")</f>
        <v>January</v>
      </c>
      <c r="AL6441" s="12">
        <f>DATE(YEAR(tbl_LoanData[[#This Row],[Application Date]]),MONTH(tbl_LoanData[[#This Row],[Application Date]]),1)</f>
        <v>46023</v>
      </c>
      <c r="AM6441" s="14">
        <f ca="1">IF(AND(tbl_LoanData[[#This Row],[Application Date]]&gt;=EOMONTH(TODAY(),-1)+1,tbl_LoanData[[#This Row],[Application Date]]&lt;=TODAY()),tbl_LoanData[[#This Row],[Loan Amount]],0)</f>
        <v>0</v>
      </c>
      <c r="AN6441" s="14">
        <f>tbl_LoanData[[#This Row],[Amount Paid]]-(Q6441-X6441)</f>
        <v>225121.57999999996</v>
      </c>
      <c r="AO6441" s="14">
        <f>IF(tbl_LoanData[[#This Row],[Application Status]]="Approved",1,0)</f>
        <v>1</v>
      </c>
      <c r="AP6441" s="22" t="str">
        <f t="shared" ca="1" si="301"/>
        <v/>
      </c>
      <c r="AQ6441" s="22" t="str">
        <f t="shared" ca="1" si="302"/>
        <v/>
      </c>
    </row>
    <row r="6442" spans="1:43" x14ac:dyDescent="0.3">
      <c r="A6442" s="2" t="s">
        <v>11005</v>
      </c>
      <c r="B6442" s="2" t="s">
        <v>11006</v>
      </c>
      <c r="C6442" s="2" t="s">
        <v>655</v>
      </c>
      <c r="D6442" s="2" t="s">
        <v>189</v>
      </c>
      <c r="E6442" s="2" t="s">
        <v>82</v>
      </c>
      <c r="F6442" s="2">
        <v>37</v>
      </c>
      <c r="G6442" s="2" t="s">
        <v>69</v>
      </c>
      <c r="H6442" s="2" t="s">
        <v>543</v>
      </c>
      <c r="I6442" s="2" t="s">
        <v>45</v>
      </c>
      <c r="J6442" s="3">
        <v>46024</v>
      </c>
      <c r="K6442" s="3">
        <v>46041</v>
      </c>
      <c r="L6442" s="2" t="s">
        <v>39</v>
      </c>
      <c r="M6442" s="2" t="s">
        <v>85</v>
      </c>
      <c r="N6442" s="2" t="s">
        <v>178</v>
      </c>
      <c r="O6442" s="4">
        <v>1674000</v>
      </c>
      <c r="P6442" s="4">
        <v>335200</v>
      </c>
      <c r="Q6442" s="4">
        <v>1338800</v>
      </c>
      <c r="R6442" s="2">
        <v>36</v>
      </c>
      <c r="S6442" s="5">
        <v>7.2</v>
      </c>
      <c r="T6442" s="4">
        <v>45221.69</v>
      </c>
      <c r="U6442" s="2" t="s">
        <v>73</v>
      </c>
      <c r="V6442" s="2" t="s">
        <v>74</v>
      </c>
      <c r="W6442" s="4">
        <v>316551.83</v>
      </c>
      <c r="X6442" s="4">
        <v>1311428.97</v>
      </c>
      <c r="Y6442" s="4">
        <v>1627980.8</v>
      </c>
      <c r="Z6442" s="2">
        <v>0</v>
      </c>
      <c r="AA6442" s="2" t="s">
        <v>56</v>
      </c>
      <c r="AB6442" s="2" t="s">
        <v>15736</v>
      </c>
      <c r="AC6442" s="2" t="s">
        <v>138</v>
      </c>
      <c r="AD6442" s="2" t="s">
        <v>76</v>
      </c>
      <c r="AE6442" s="5">
        <v>79.98</v>
      </c>
      <c r="AF6442" s="2">
        <v>0</v>
      </c>
      <c r="AG6442" s="2" t="s">
        <v>77</v>
      </c>
      <c r="AH6442" s="2">
        <v>17</v>
      </c>
      <c r="AI6442" s="6" t="str">
        <f t="shared" si="300"/>
        <v>35-44</v>
      </c>
      <c r="AJ6442" s="11">
        <f>YEAR(tbl_LoanData[[#This Row],[Application Date]])</f>
        <v>2026</v>
      </c>
      <c r="AK6442" s="11" t="str">
        <f>TEXT(tbl_LoanData[[#This Row],[Application Date]],"MMMM")</f>
        <v>January</v>
      </c>
      <c r="AL6442" s="12">
        <f>DATE(YEAR(tbl_LoanData[[#This Row],[Application Date]]),MONTH(tbl_LoanData[[#This Row],[Application Date]]),1)</f>
        <v>46023</v>
      </c>
      <c r="AM6442" s="14">
        <f ca="1">IF(AND(tbl_LoanData[[#This Row],[Application Date]]&gt;=EOMONTH(TODAY(),-1)+1,tbl_LoanData[[#This Row],[Application Date]]&lt;=TODAY()),tbl_LoanData[[#This Row],[Loan Amount]],0)</f>
        <v>0</v>
      </c>
      <c r="AN6442" s="14">
        <f>tbl_LoanData[[#This Row],[Amount Paid]]-(Q6442-X6442)</f>
        <v>289180.79999999999</v>
      </c>
      <c r="AO6442" s="14">
        <f>IF(tbl_LoanData[[#This Row],[Application Status]]="Approved",1,0)</f>
        <v>1</v>
      </c>
      <c r="AP6442" s="22" t="str">
        <f t="shared" ca="1" si="301"/>
        <v/>
      </c>
      <c r="AQ6442" s="22" t="str">
        <f t="shared" ca="1" si="302"/>
        <v/>
      </c>
    </row>
    <row r="6443" spans="1:43" x14ac:dyDescent="0.3">
      <c r="A6443" s="2" t="s">
        <v>11165</v>
      </c>
      <c r="B6443" s="2" t="s">
        <v>11166</v>
      </c>
      <c r="C6443" s="2" t="s">
        <v>231</v>
      </c>
      <c r="D6443" s="2" t="s">
        <v>82</v>
      </c>
      <c r="E6443" s="2" t="s">
        <v>142</v>
      </c>
      <c r="F6443" s="2">
        <v>48</v>
      </c>
      <c r="G6443" s="2" t="s">
        <v>83</v>
      </c>
      <c r="H6443" s="2" t="s">
        <v>217</v>
      </c>
      <c r="I6443" s="2" t="s">
        <v>46</v>
      </c>
      <c r="J6443" s="3">
        <v>46036</v>
      </c>
      <c r="K6443" s="3">
        <v>46039</v>
      </c>
      <c r="L6443" s="2" t="s">
        <v>38</v>
      </c>
      <c r="M6443" s="2" t="s">
        <v>85</v>
      </c>
      <c r="N6443" s="2" t="s">
        <v>314</v>
      </c>
      <c r="O6443" s="4">
        <v>1624000</v>
      </c>
      <c r="P6443" s="4">
        <v>217900</v>
      </c>
      <c r="Q6443" s="4">
        <v>1406100</v>
      </c>
      <c r="R6443" s="2">
        <v>60</v>
      </c>
      <c r="S6443" s="5">
        <v>9.7799999999999994</v>
      </c>
      <c r="T6443" s="4">
        <v>34894.71</v>
      </c>
      <c r="U6443" s="2" t="s">
        <v>73</v>
      </c>
      <c r="V6443" s="2" t="s">
        <v>74</v>
      </c>
      <c r="W6443" s="4">
        <v>244262.97</v>
      </c>
      <c r="X6443" s="4">
        <v>1849419.93</v>
      </c>
      <c r="Y6443" s="4">
        <v>2093682.9</v>
      </c>
      <c r="Z6443" s="2">
        <v>0</v>
      </c>
      <c r="AA6443" s="2" t="s">
        <v>56</v>
      </c>
      <c r="AB6443" s="2" t="s">
        <v>15733</v>
      </c>
      <c r="AC6443" s="2" t="s">
        <v>129</v>
      </c>
      <c r="AD6443" s="2" t="s">
        <v>76</v>
      </c>
      <c r="AE6443" s="5">
        <v>86.58</v>
      </c>
      <c r="AF6443" s="2">
        <v>0</v>
      </c>
      <c r="AG6443" s="2" t="s">
        <v>77</v>
      </c>
      <c r="AH6443" s="2">
        <v>3</v>
      </c>
      <c r="AI6443" s="6" t="str">
        <f t="shared" si="300"/>
        <v>45-54</v>
      </c>
      <c r="AJ6443" s="11">
        <f>YEAR(tbl_LoanData[[#This Row],[Application Date]])</f>
        <v>2026</v>
      </c>
      <c r="AK6443" s="11" t="str">
        <f>TEXT(tbl_LoanData[[#This Row],[Application Date]],"MMMM")</f>
        <v>January</v>
      </c>
      <c r="AL6443" s="12">
        <f>DATE(YEAR(tbl_LoanData[[#This Row],[Application Date]]),MONTH(tbl_LoanData[[#This Row],[Application Date]]),1)</f>
        <v>46023</v>
      </c>
      <c r="AM6443" s="14">
        <f ca="1">IF(AND(tbl_LoanData[[#This Row],[Application Date]]&gt;=EOMONTH(TODAY(),-1)+1,tbl_LoanData[[#This Row],[Application Date]]&lt;=TODAY()),tbl_LoanData[[#This Row],[Loan Amount]],0)</f>
        <v>0</v>
      </c>
      <c r="AN6443" s="14">
        <f>tbl_LoanData[[#This Row],[Amount Paid]]-(Q6443-X6443)</f>
        <v>687582.89999999991</v>
      </c>
      <c r="AO6443" s="14">
        <f>IF(tbl_LoanData[[#This Row],[Application Status]]="Approved",1,0)</f>
        <v>1</v>
      </c>
      <c r="AP6443" s="22" t="str">
        <f t="shared" ca="1" si="301"/>
        <v/>
      </c>
      <c r="AQ6443" s="22" t="str">
        <f t="shared" ca="1" si="302"/>
        <v/>
      </c>
    </row>
    <row r="6444" spans="1:43" ht="14.4" customHeight="1" x14ac:dyDescent="0.3">
      <c r="A6444" s="2" t="s">
        <v>11223</v>
      </c>
      <c r="B6444" s="2" t="s">
        <v>11224</v>
      </c>
      <c r="C6444" s="2" t="s">
        <v>353</v>
      </c>
      <c r="D6444" s="2" t="s">
        <v>161</v>
      </c>
      <c r="E6444" s="2" t="s">
        <v>118</v>
      </c>
      <c r="F6444" s="2">
        <v>31</v>
      </c>
      <c r="G6444" s="2" t="s">
        <v>83</v>
      </c>
      <c r="H6444" s="2" t="s">
        <v>103</v>
      </c>
      <c r="I6444" s="2" t="s">
        <v>43</v>
      </c>
      <c r="J6444" s="3">
        <v>46052</v>
      </c>
      <c r="K6444" s="3">
        <v>46067</v>
      </c>
      <c r="L6444" s="2" t="s">
        <v>38</v>
      </c>
      <c r="M6444" s="2" t="s">
        <v>144</v>
      </c>
      <c r="N6444" s="2" t="s">
        <v>382</v>
      </c>
      <c r="O6444" s="4">
        <v>1790000</v>
      </c>
      <c r="P6444" s="4">
        <v>684200</v>
      </c>
      <c r="Q6444" s="4">
        <v>1105800</v>
      </c>
      <c r="R6444" s="2">
        <v>24</v>
      </c>
      <c r="S6444" s="5">
        <v>14.47</v>
      </c>
      <c r="T6444" s="4">
        <v>59409.1</v>
      </c>
      <c r="U6444" s="2" t="s">
        <v>73</v>
      </c>
      <c r="V6444" s="2" t="s">
        <v>74</v>
      </c>
      <c r="W6444" s="4">
        <v>297045.5</v>
      </c>
      <c r="X6444" s="4">
        <v>1128773.02</v>
      </c>
      <c r="Y6444" s="4">
        <v>1425818.52</v>
      </c>
      <c r="Z6444" s="2">
        <v>30</v>
      </c>
      <c r="AA6444" s="2" t="s">
        <v>57</v>
      </c>
      <c r="AB6444" s="2" t="s">
        <v>15728</v>
      </c>
      <c r="AC6444" s="2" t="s">
        <v>146</v>
      </c>
      <c r="AD6444" s="2" t="s">
        <v>76</v>
      </c>
      <c r="AE6444" s="5">
        <v>61.78</v>
      </c>
      <c r="AF6444" s="2">
        <v>1</v>
      </c>
      <c r="AG6444" s="2" t="s">
        <v>77</v>
      </c>
      <c r="AH6444" s="2">
        <v>15</v>
      </c>
      <c r="AI6444" s="6" t="str">
        <f t="shared" si="300"/>
        <v>25-34</v>
      </c>
      <c r="AJ6444" s="11">
        <f>YEAR(tbl_LoanData[[#This Row],[Application Date]])</f>
        <v>2026</v>
      </c>
      <c r="AK6444" s="11" t="str">
        <f>TEXT(tbl_LoanData[[#This Row],[Application Date]],"MMMM")</f>
        <v>January</v>
      </c>
      <c r="AL6444" s="12">
        <f>DATE(YEAR(tbl_LoanData[[#This Row],[Application Date]]),MONTH(tbl_LoanData[[#This Row],[Application Date]]),1)</f>
        <v>46023</v>
      </c>
      <c r="AM6444" s="14">
        <f ca="1">IF(AND(tbl_LoanData[[#This Row],[Application Date]]&gt;=EOMONTH(TODAY(),-1)+1,tbl_LoanData[[#This Row],[Application Date]]&lt;=TODAY()),tbl_LoanData[[#This Row],[Loan Amount]],0)</f>
        <v>0</v>
      </c>
      <c r="AN6444" s="14">
        <f>tbl_LoanData[[#This Row],[Amount Paid]]-(Q6444-X6444)</f>
        <v>320018.52</v>
      </c>
      <c r="AO6444" s="14">
        <f>IF(tbl_LoanData[[#This Row],[Application Status]]="Approved",1,0)</f>
        <v>1</v>
      </c>
      <c r="AP6444" s="22" t="str">
        <f t="shared" ca="1" si="301"/>
        <v/>
      </c>
      <c r="AQ6444" s="22" t="str">
        <f t="shared" ca="1" si="302"/>
        <v/>
      </c>
    </row>
    <row r="6445" spans="1:43" ht="14.4" customHeight="1" x14ac:dyDescent="0.3">
      <c r="A6445" s="2" t="s">
        <v>11225</v>
      </c>
      <c r="B6445" s="2" t="s">
        <v>11226</v>
      </c>
      <c r="C6445" s="2" t="s">
        <v>804</v>
      </c>
      <c r="D6445" s="2" t="s">
        <v>118</v>
      </c>
      <c r="E6445" s="2" t="s">
        <v>102</v>
      </c>
      <c r="F6445" s="2">
        <v>63</v>
      </c>
      <c r="G6445" s="2" t="s">
        <v>83</v>
      </c>
      <c r="H6445" s="2" t="s">
        <v>273</v>
      </c>
      <c r="I6445" s="2" t="s">
        <v>45</v>
      </c>
      <c r="J6445" s="3">
        <v>46053</v>
      </c>
      <c r="K6445" s="3">
        <v>46064</v>
      </c>
      <c r="L6445" s="2" t="s">
        <v>40</v>
      </c>
      <c r="M6445" s="2" t="s">
        <v>111</v>
      </c>
      <c r="N6445" s="2" t="s">
        <v>369</v>
      </c>
      <c r="O6445" s="4">
        <v>889000</v>
      </c>
      <c r="P6445" s="4">
        <v>294100</v>
      </c>
      <c r="Q6445" s="4">
        <v>594900</v>
      </c>
      <c r="R6445" s="2">
        <v>60</v>
      </c>
      <c r="S6445" s="5">
        <v>13.75</v>
      </c>
      <c r="T6445" s="4">
        <v>16731.560000000001</v>
      </c>
      <c r="U6445" s="2" t="s">
        <v>73</v>
      </c>
      <c r="V6445" s="2" t="s">
        <v>74</v>
      </c>
      <c r="W6445" s="4">
        <v>100389.36</v>
      </c>
      <c r="X6445" s="4">
        <v>903504.39</v>
      </c>
      <c r="Y6445" s="4">
        <v>1003893.75</v>
      </c>
      <c r="Z6445" s="2">
        <v>0</v>
      </c>
      <c r="AA6445" s="2" t="s">
        <v>56</v>
      </c>
      <c r="AB6445" s="2" t="s">
        <v>15728</v>
      </c>
      <c r="AC6445" s="2" t="s">
        <v>213</v>
      </c>
      <c r="AD6445" s="2" t="s">
        <v>76</v>
      </c>
      <c r="AE6445" s="5">
        <v>66.92</v>
      </c>
      <c r="AF6445" s="2">
        <v>0</v>
      </c>
      <c r="AG6445" s="2" t="s">
        <v>77</v>
      </c>
      <c r="AH6445" s="2">
        <v>11</v>
      </c>
      <c r="AI6445" s="6" t="str">
        <f t="shared" si="300"/>
        <v>55-64</v>
      </c>
      <c r="AJ6445" s="11">
        <f>YEAR(tbl_LoanData[[#This Row],[Application Date]])</f>
        <v>2026</v>
      </c>
      <c r="AK6445" s="11" t="str">
        <f>TEXT(tbl_LoanData[[#This Row],[Application Date]],"MMMM")</f>
        <v>January</v>
      </c>
      <c r="AL6445" s="12">
        <f>DATE(YEAR(tbl_LoanData[[#This Row],[Application Date]]),MONTH(tbl_LoanData[[#This Row],[Application Date]]),1)</f>
        <v>46023</v>
      </c>
      <c r="AM6445" s="14">
        <f ca="1">IF(AND(tbl_LoanData[[#This Row],[Application Date]]&gt;=EOMONTH(TODAY(),-1)+1,tbl_LoanData[[#This Row],[Application Date]]&lt;=TODAY()),tbl_LoanData[[#This Row],[Loan Amount]],0)</f>
        <v>0</v>
      </c>
      <c r="AN6445" s="14">
        <f>tbl_LoanData[[#This Row],[Amount Paid]]-(Q6445-X6445)</f>
        <v>408993.75</v>
      </c>
      <c r="AO6445" s="14">
        <f>IF(tbl_LoanData[[#This Row],[Application Status]]="Approved",1,0)</f>
        <v>1</v>
      </c>
      <c r="AP6445" s="22" t="str">
        <f t="shared" ca="1" si="301"/>
        <v/>
      </c>
      <c r="AQ6445" s="22" t="str">
        <f t="shared" ca="1" si="302"/>
        <v/>
      </c>
    </row>
    <row r="6446" spans="1:43" ht="14.4" customHeight="1" x14ac:dyDescent="0.3">
      <c r="A6446" s="2" t="s">
        <v>11317</v>
      </c>
      <c r="B6446" s="2" t="s">
        <v>11318</v>
      </c>
      <c r="C6446" s="2" t="s">
        <v>521</v>
      </c>
      <c r="D6446" s="2" t="s">
        <v>101</v>
      </c>
      <c r="E6446" s="2" t="s">
        <v>117</v>
      </c>
      <c r="F6446" s="2">
        <v>63</v>
      </c>
      <c r="G6446" s="2" t="s">
        <v>69</v>
      </c>
      <c r="H6446" s="2" t="s">
        <v>313</v>
      </c>
      <c r="I6446" s="2" t="s">
        <v>44</v>
      </c>
      <c r="J6446" s="3">
        <v>46031</v>
      </c>
      <c r="K6446" s="3"/>
      <c r="L6446" s="2" t="s">
        <v>36</v>
      </c>
      <c r="M6446" s="2" t="s">
        <v>71</v>
      </c>
      <c r="N6446" s="2" t="s">
        <v>162</v>
      </c>
      <c r="O6446" s="4">
        <v>823000</v>
      </c>
      <c r="P6446" s="4">
        <v>261200</v>
      </c>
      <c r="Q6446" s="4">
        <v>561800</v>
      </c>
      <c r="R6446" s="2">
        <v>24</v>
      </c>
      <c r="S6446" s="5">
        <v>8.86</v>
      </c>
      <c r="T6446" s="4">
        <v>27556.29</v>
      </c>
      <c r="U6446" s="2" t="s">
        <v>113</v>
      </c>
      <c r="V6446" s="2" t="s">
        <v>97</v>
      </c>
      <c r="W6446" s="4">
        <v>0</v>
      </c>
      <c r="X6446" s="4">
        <v>0</v>
      </c>
      <c r="Y6446" s="4">
        <v>661350.96</v>
      </c>
      <c r="Z6446" s="2">
        <v>0</v>
      </c>
      <c r="AA6446" s="2" t="s">
        <v>97</v>
      </c>
      <c r="AB6446" s="2" t="s">
        <v>15730</v>
      </c>
      <c r="AC6446" s="2" t="s">
        <v>129</v>
      </c>
      <c r="AD6446" s="2" t="s">
        <v>76</v>
      </c>
      <c r="AE6446" s="5">
        <v>68.260000000000005</v>
      </c>
      <c r="AF6446" s="2">
        <v>0</v>
      </c>
      <c r="AG6446" s="2" t="s">
        <v>97</v>
      </c>
      <c r="AH6446" s="2"/>
      <c r="AI6446" s="6" t="str">
        <f t="shared" si="300"/>
        <v>55-64</v>
      </c>
      <c r="AJ6446" s="11">
        <f>YEAR(tbl_LoanData[[#This Row],[Application Date]])</f>
        <v>2026</v>
      </c>
      <c r="AK6446" s="11" t="str">
        <f>TEXT(tbl_LoanData[[#This Row],[Application Date]],"MMMM")</f>
        <v>January</v>
      </c>
      <c r="AL6446" s="12">
        <f>DATE(YEAR(tbl_LoanData[[#This Row],[Application Date]]),MONTH(tbl_LoanData[[#This Row],[Application Date]]),1)</f>
        <v>46023</v>
      </c>
      <c r="AM6446" s="14">
        <f ca="1">IF(AND(tbl_LoanData[[#This Row],[Application Date]]&gt;=EOMONTH(TODAY(),-1)+1,tbl_LoanData[[#This Row],[Application Date]]&lt;=TODAY()),tbl_LoanData[[#This Row],[Loan Amount]],0)</f>
        <v>0</v>
      </c>
      <c r="AN6446" s="14">
        <f>tbl_LoanData[[#This Row],[Amount Paid]]-(Q6446-X6446)</f>
        <v>-561800</v>
      </c>
      <c r="AO6446" s="14">
        <f>IF(tbl_LoanData[[#This Row],[Application Status]]="Approved",1,0)</f>
        <v>0</v>
      </c>
      <c r="AP6446" s="22" t="str">
        <f t="shared" ca="1" si="301"/>
        <v/>
      </c>
      <c r="AQ6446" s="22" t="str">
        <f t="shared" ca="1" si="302"/>
        <v/>
      </c>
    </row>
    <row r="6447" spans="1:43" x14ac:dyDescent="0.3">
      <c r="A6447" s="2" t="s">
        <v>11419</v>
      </c>
      <c r="B6447" s="2" t="s">
        <v>11420</v>
      </c>
      <c r="C6447" s="2" t="s">
        <v>216</v>
      </c>
      <c r="D6447" s="2" t="s">
        <v>209</v>
      </c>
      <c r="E6447" s="2" t="s">
        <v>323</v>
      </c>
      <c r="F6447" s="2">
        <v>41</v>
      </c>
      <c r="G6447" s="2" t="s">
        <v>83</v>
      </c>
      <c r="H6447" s="2" t="s">
        <v>93</v>
      </c>
      <c r="I6447" s="2" t="s">
        <v>50</v>
      </c>
      <c r="J6447" s="3">
        <v>46051</v>
      </c>
      <c r="K6447" s="3"/>
      <c r="L6447" s="2" t="s">
        <v>37</v>
      </c>
      <c r="M6447" s="2" t="s">
        <v>104</v>
      </c>
      <c r="N6447" s="2" t="s">
        <v>192</v>
      </c>
      <c r="O6447" s="4">
        <v>75000</v>
      </c>
      <c r="P6447" s="4">
        <v>29300</v>
      </c>
      <c r="Q6447" s="4">
        <v>45700</v>
      </c>
      <c r="R6447" s="2">
        <v>36</v>
      </c>
      <c r="S6447" s="5">
        <v>8.42</v>
      </c>
      <c r="T6447" s="4">
        <v>1590.11</v>
      </c>
      <c r="U6447" s="2" t="s">
        <v>113</v>
      </c>
      <c r="V6447" s="2" t="s">
        <v>97</v>
      </c>
      <c r="W6447" s="4">
        <v>0</v>
      </c>
      <c r="X6447" s="4">
        <v>0</v>
      </c>
      <c r="Y6447" s="4">
        <v>57243.82</v>
      </c>
      <c r="Z6447" s="2">
        <v>0</v>
      </c>
      <c r="AA6447" s="2" t="s">
        <v>97</v>
      </c>
      <c r="AB6447" s="2" t="s">
        <v>15727</v>
      </c>
      <c r="AC6447" s="2" t="s">
        <v>146</v>
      </c>
      <c r="AD6447" s="2" t="s">
        <v>76</v>
      </c>
      <c r="AE6447" s="5">
        <v>60.93</v>
      </c>
      <c r="AF6447" s="2">
        <v>0</v>
      </c>
      <c r="AG6447" s="2" t="s">
        <v>97</v>
      </c>
      <c r="AH6447" s="2"/>
      <c r="AI6447" s="6" t="str">
        <f t="shared" si="300"/>
        <v>35-44</v>
      </c>
      <c r="AJ6447" s="11">
        <f>YEAR(tbl_LoanData[[#This Row],[Application Date]])</f>
        <v>2026</v>
      </c>
      <c r="AK6447" s="11" t="str">
        <f>TEXT(tbl_LoanData[[#This Row],[Application Date]],"MMMM")</f>
        <v>January</v>
      </c>
      <c r="AL6447" s="12">
        <f>DATE(YEAR(tbl_LoanData[[#This Row],[Application Date]]),MONTH(tbl_LoanData[[#This Row],[Application Date]]),1)</f>
        <v>46023</v>
      </c>
      <c r="AM6447" s="14">
        <f ca="1">IF(AND(tbl_LoanData[[#This Row],[Application Date]]&gt;=EOMONTH(TODAY(),-1)+1,tbl_LoanData[[#This Row],[Application Date]]&lt;=TODAY()),tbl_LoanData[[#This Row],[Loan Amount]],0)</f>
        <v>0</v>
      </c>
      <c r="AN6447" s="14">
        <f>tbl_LoanData[[#This Row],[Amount Paid]]-(Q6447-X6447)</f>
        <v>-45700</v>
      </c>
      <c r="AO6447" s="14">
        <f>IF(tbl_LoanData[[#This Row],[Application Status]]="Approved",1,0)</f>
        <v>0</v>
      </c>
      <c r="AP6447" s="22" t="str">
        <f t="shared" ca="1" si="301"/>
        <v/>
      </c>
      <c r="AQ6447" s="22" t="str">
        <f t="shared" ca="1" si="302"/>
        <v/>
      </c>
    </row>
    <row r="6448" spans="1:43" ht="14.4" customHeight="1" x14ac:dyDescent="0.3">
      <c r="A6448" s="2" t="s">
        <v>11583</v>
      </c>
      <c r="B6448" s="2" t="s">
        <v>11584</v>
      </c>
      <c r="C6448" s="2" t="s">
        <v>606</v>
      </c>
      <c r="D6448" s="2" t="s">
        <v>182</v>
      </c>
      <c r="E6448" s="2" t="s">
        <v>142</v>
      </c>
      <c r="F6448" s="2">
        <v>35</v>
      </c>
      <c r="G6448" s="2" t="s">
        <v>69</v>
      </c>
      <c r="H6448" s="2" t="s">
        <v>228</v>
      </c>
      <c r="I6448" s="2" t="s">
        <v>43</v>
      </c>
      <c r="J6448" s="3">
        <v>46049</v>
      </c>
      <c r="K6448" s="3">
        <v>46056</v>
      </c>
      <c r="L6448" s="2" t="s">
        <v>41</v>
      </c>
      <c r="M6448" s="2" t="s">
        <v>552</v>
      </c>
      <c r="N6448" s="2" t="s">
        <v>553</v>
      </c>
      <c r="O6448" s="4">
        <v>2567000</v>
      </c>
      <c r="P6448" s="4">
        <v>1005200</v>
      </c>
      <c r="Q6448" s="4">
        <v>1561800</v>
      </c>
      <c r="R6448" s="2">
        <v>36</v>
      </c>
      <c r="S6448" s="5">
        <v>11.67</v>
      </c>
      <c r="T6448" s="4">
        <v>58571.839999999997</v>
      </c>
      <c r="U6448" s="2" t="s">
        <v>73</v>
      </c>
      <c r="V6448" s="2" t="s">
        <v>74</v>
      </c>
      <c r="W6448" s="4">
        <v>351431.04</v>
      </c>
      <c r="X6448" s="4">
        <v>1757155.14</v>
      </c>
      <c r="Y6448" s="4">
        <v>2108586.1800000002</v>
      </c>
      <c r="Z6448" s="2">
        <v>0</v>
      </c>
      <c r="AA6448" s="2" t="s">
        <v>56</v>
      </c>
      <c r="AB6448" s="2" t="s">
        <v>15735</v>
      </c>
      <c r="AC6448" s="2" t="s">
        <v>106</v>
      </c>
      <c r="AD6448" s="2" t="s">
        <v>76</v>
      </c>
      <c r="AE6448" s="5">
        <v>60.84</v>
      </c>
      <c r="AF6448" s="2">
        <v>0</v>
      </c>
      <c r="AG6448" s="2" t="s">
        <v>77</v>
      </c>
      <c r="AH6448" s="2">
        <v>7</v>
      </c>
      <c r="AI6448" s="6" t="str">
        <f t="shared" si="300"/>
        <v>35-44</v>
      </c>
      <c r="AJ6448" s="11">
        <f>YEAR(tbl_LoanData[[#This Row],[Application Date]])</f>
        <v>2026</v>
      </c>
      <c r="AK6448" s="11" t="str">
        <f>TEXT(tbl_LoanData[[#This Row],[Application Date]],"MMMM")</f>
        <v>January</v>
      </c>
      <c r="AL6448" s="12">
        <f>DATE(YEAR(tbl_LoanData[[#This Row],[Application Date]]),MONTH(tbl_LoanData[[#This Row],[Application Date]]),1)</f>
        <v>46023</v>
      </c>
      <c r="AM6448" s="14">
        <f ca="1">IF(AND(tbl_LoanData[[#This Row],[Application Date]]&gt;=EOMONTH(TODAY(),-1)+1,tbl_LoanData[[#This Row],[Application Date]]&lt;=TODAY()),tbl_LoanData[[#This Row],[Loan Amount]],0)</f>
        <v>0</v>
      </c>
      <c r="AN6448" s="14">
        <f>tbl_LoanData[[#This Row],[Amount Paid]]-(Q6448-X6448)</f>
        <v>546786.17999999993</v>
      </c>
      <c r="AO6448" s="14">
        <f>IF(tbl_LoanData[[#This Row],[Application Status]]="Approved",1,0)</f>
        <v>1</v>
      </c>
      <c r="AP6448" s="22" t="str">
        <f t="shared" ca="1" si="301"/>
        <v/>
      </c>
      <c r="AQ6448" s="22" t="str">
        <f t="shared" ca="1" si="302"/>
        <v/>
      </c>
    </row>
    <row r="6449" spans="1:43" ht="14.4" customHeight="1" x14ac:dyDescent="0.3">
      <c r="A6449" s="2" t="s">
        <v>11679</v>
      </c>
      <c r="B6449" s="2" t="s">
        <v>11680</v>
      </c>
      <c r="C6449" s="2" t="s">
        <v>560</v>
      </c>
      <c r="D6449" s="2" t="s">
        <v>91</v>
      </c>
      <c r="E6449" s="2" t="s">
        <v>209</v>
      </c>
      <c r="F6449" s="2">
        <v>24</v>
      </c>
      <c r="G6449" s="2" t="s">
        <v>69</v>
      </c>
      <c r="H6449" s="2" t="s">
        <v>250</v>
      </c>
      <c r="I6449" s="2" t="s">
        <v>52</v>
      </c>
      <c r="J6449" s="3">
        <v>46039</v>
      </c>
      <c r="K6449" s="3"/>
      <c r="L6449" s="2" t="s">
        <v>40</v>
      </c>
      <c r="M6449" s="2" t="s">
        <v>157</v>
      </c>
      <c r="N6449" s="2" t="s">
        <v>328</v>
      </c>
      <c r="O6449" s="4">
        <v>1437000</v>
      </c>
      <c r="P6449" s="4">
        <v>239100</v>
      </c>
      <c r="Q6449" s="4">
        <v>1197900</v>
      </c>
      <c r="R6449" s="2">
        <v>36</v>
      </c>
      <c r="S6449" s="5">
        <v>14.08</v>
      </c>
      <c r="T6449" s="4">
        <v>47330.36</v>
      </c>
      <c r="U6449" s="2" t="s">
        <v>96</v>
      </c>
      <c r="V6449" s="2" t="s">
        <v>97</v>
      </c>
      <c r="W6449" s="4">
        <v>0</v>
      </c>
      <c r="X6449" s="4">
        <v>0</v>
      </c>
      <c r="Y6449" s="4">
        <v>1703892.96</v>
      </c>
      <c r="Z6449" s="2">
        <v>0</v>
      </c>
      <c r="AA6449" s="2" t="s">
        <v>97</v>
      </c>
      <c r="AB6449" s="2" t="s">
        <v>15728</v>
      </c>
      <c r="AC6449" s="2" t="s">
        <v>75</v>
      </c>
      <c r="AD6449" s="2" t="s">
        <v>76</v>
      </c>
      <c r="AE6449" s="5">
        <v>83.36</v>
      </c>
      <c r="AF6449" s="2">
        <v>0</v>
      </c>
      <c r="AG6449" s="2" t="s">
        <v>97</v>
      </c>
      <c r="AH6449" s="2"/>
      <c r="AI6449" s="6" t="str">
        <f t="shared" si="300"/>
        <v>18-24</v>
      </c>
      <c r="AJ6449" s="11">
        <f>YEAR(tbl_LoanData[[#This Row],[Application Date]])</f>
        <v>2026</v>
      </c>
      <c r="AK6449" s="11" t="str">
        <f>TEXT(tbl_LoanData[[#This Row],[Application Date]],"MMMM")</f>
        <v>January</v>
      </c>
      <c r="AL6449" s="12">
        <f>DATE(YEAR(tbl_LoanData[[#This Row],[Application Date]]),MONTH(tbl_LoanData[[#This Row],[Application Date]]),1)</f>
        <v>46023</v>
      </c>
      <c r="AM6449" s="14">
        <f ca="1">IF(AND(tbl_LoanData[[#This Row],[Application Date]]&gt;=EOMONTH(TODAY(),-1)+1,tbl_LoanData[[#This Row],[Application Date]]&lt;=TODAY()),tbl_LoanData[[#This Row],[Loan Amount]],0)</f>
        <v>0</v>
      </c>
      <c r="AN6449" s="14">
        <f>tbl_LoanData[[#This Row],[Amount Paid]]-(Q6449-X6449)</f>
        <v>-1197900</v>
      </c>
      <c r="AO6449" s="14">
        <f>IF(tbl_LoanData[[#This Row],[Application Status]]="Approved",1,0)</f>
        <v>0</v>
      </c>
      <c r="AP6449" s="22" t="str">
        <f t="shared" ca="1" si="301"/>
        <v/>
      </c>
      <c r="AQ6449" s="22" t="str">
        <f t="shared" ca="1" si="302"/>
        <v/>
      </c>
    </row>
    <row r="6450" spans="1:43" ht="14.4" customHeight="1" x14ac:dyDescent="0.3">
      <c r="A6450" s="2" t="s">
        <v>11691</v>
      </c>
      <c r="B6450" s="2" t="s">
        <v>11692</v>
      </c>
      <c r="C6450" s="2" t="s">
        <v>758</v>
      </c>
      <c r="D6450" s="2" t="s">
        <v>81</v>
      </c>
      <c r="E6450" s="2" t="s">
        <v>91</v>
      </c>
      <c r="F6450" s="2">
        <v>39</v>
      </c>
      <c r="G6450" s="2" t="s">
        <v>83</v>
      </c>
      <c r="H6450" s="2" t="s">
        <v>93</v>
      </c>
      <c r="I6450" s="2" t="s">
        <v>50</v>
      </c>
      <c r="J6450" s="3">
        <v>46037</v>
      </c>
      <c r="K6450" s="3">
        <v>46050</v>
      </c>
      <c r="L6450" s="2" t="s">
        <v>39</v>
      </c>
      <c r="M6450" s="2" t="s">
        <v>167</v>
      </c>
      <c r="N6450" s="2" t="s">
        <v>491</v>
      </c>
      <c r="O6450" s="4">
        <v>1715000</v>
      </c>
      <c r="P6450" s="4">
        <v>409200</v>
      </c>
      <c r="Q6450" s="4">
        <v>1305800</v>
      </c>
      <c r="R6450" s="2">
        <v>36</v>
      </c>
      <c r="S6450" s="5">
        <v>10.38</v>
      </c>
      <c r="T6450" s="4">
        <v>47567.39</v>
      </c>
      <c r="U6450" s="2" t="s">
        <v>73</v>
      </c>
      <c r="V6450" s="2" t="s">
        <v>74</v>
      </c>
      <c r="W6450" s="4">
        <v>237836.95</v>
      </c>
      <c r="X6450" s="4">
        <v>1474589.17</v>
      </c>
      <c r="Y6450" s="4">
        <v>1712426.12</v>
      </c>
      <c r="Z6450" s="2">
        <v>29</v>
      </c>
      <c r="AA6450" s="2" t="s">
        <v>57</v>
      </c>
      <c r="AB6450" s="2" t="s">
        <v>15736</v>
      </c>
      <c r="AC6450" s="2" t="s">
        <v>87</v>
      </c>
      <c r="AD6450" s="2" t="s">
        <v>76</v>
      </c>
      <c r="AE6450" s="5">
        <v>76.14</v>
      </c>
      <c r="AF6450" s="2">
        <v>1</v>
      </c>
      <c r="AG6450" s="2" t="s">
        <v>77</v>
      </c>
      <c r="AH6450" s="2">
        <v>13</v>
      </c>
      <c r="AI6450" s="6" t="str">
        <f t="shared" si="300"/>
        <v>35-44</v>
      </c>
      <c r="AJ6450" s="11">
        <f>YEAR(tbl_LoanData[[#This Row],[Application Date]])</f>
        <v>2026</v>
      </c>
      <c r="AK6450" s="11" t="str">
        <f>TEXT(tbl_LoanData[[#This Row],[Application Date]],"MMMM")</f>
        <v>January</v>
      </c>
      <c r="AL6450" s="12">
        <f>DATE(YEAR(tbl_LoanData[[#This Row],[Application Date]]),MONTH(tbl_LoanData[[#This Row],[Application Date]]),1)</f>
        <v>46023</v>
      </c>
      <c r="AM6450" s="14">
        <f ca="1">IF(AND(tbl_LoanData[[#This Row],[Application Date]]&gt;=EOMONTH(TODAY(),-1)+1,tbl_LoanData[[#This Row],[Application Date]]&lt;=TODAY()),tbl_LoanData[[#This Row],[Loan Amount]],0)</f>
        <v>0</v>
      </c>
      <c r="AN6450" s="14">
        <f>tbl_LoanData[[#This Row],[Amount Paid]]-(Q6450-X6450)</f>
        <v>406626.11999999994</v>
      </c>
      <c r="AO6450" s="14">
        <f>IF(tbl_LoanData[[#This Row],[Application Status]]="Approved",1,0)</f>
        <v>1</v>
      </c>
      <c r="AP6450" s="22" t="str">
        <f t="shared" ca="1" si="301"/>
        <v/>
      </c>
      <c r="AQ6450" s="22" t="str">
        <f t="shared" ca="1" si="302"/>
        <v/>
      </c>
    </row>
    <row r="6451" spans="1:43" ht="14.4" customHeight="1" x14ac:dyDescent="0.3">
      <c r="A6451" s="2" t="s">
        <v>11735</v>
      </c>
      <c r="B6451" s="2" t="s">
        <v>11736</v>
      </c>
      <c r="C6451" s="2" t="s">
        <v>868</v>
      </c>
      <c r="D6451" s="2" t="s">
        <v>117</v>
      </c>
      <c r="E6451" s="2" t="s">
        <v>190</v>
      </c>
      <c r="F6451" s="2">
        <v>38</v>
      </c>
      <c r="G6451" s="2" t="s">
        <v>69</v>
      </c>
      <c r="H6451" s="2" t="s">
        <v>119</v>
      </c>
      <c r="I6451" s="2" t="s">
        <v>43</v>
      </c>
      <c r="J6451" s="3">
        <v>46046</v>
      </c>
      <c r="K6451" s="3">
        <v>46066</v>
      </c>
      <c r="L6451" s="2" t="s">
        <v>40</v>
      </c>
      <c r="M6451" s="2" t="s">
        <v>111</v>
      </c>
      <c r="N6451" s="2" t="s">
        <v>369</v>
      </c>
      <c r="O6451" s="4">
        <v>1558000</v>
      </c>
      <c r="P6451" s="4">
        <v>357200</v>
      </c>
      <c r="Q6451" s="4">
        <v>1200800</v>
      </c>
      <c r="R6451" s="2">
        <v>48</v>
      </c>
      <c r="S6451" s="5">
        <v>5.89</v>
      </c>
      <c r="T6451" s="4">
        <v>30910.59</v>
      </c>
      <c r="U6451" s="2" t="s">
        <v>73</v>
      </c>
      <c r="V6451" s="2" t="s">
        <v>74</v>
      </c>
      <c r="W6451" s="4">
        <v>154552.95000000001</v>
      </c>
      <c r="X6451" s="4">
        <v>1329155.53</v>
      </c>
      <c r="Y6451" s="4">
        <v>1483708.48</v>
      </c>
      <c r="Z6451" s="2">
        <v>30</v>
      </c>
      <c r="AA6451" s="2" t="s">
        <v>57</v>
      </c>
      <c r="AB6451" s="2" t="s">
        <v>15734</v>
      </c>
      <c r="AC6451" s="2" t="s">
        <v>75</v>
      </c>
      <c r="AD6451" s="2" t="s">
        <v>76</v>
      </c>
      <c r="AE6451" s="5">
        <v>77.069999999999993</v>
      </c>
      <c r="AF6451" s="2">
        <v>1</v>
      </c>
      <c r="AG6451" s="2" t="s">
        <v>77</v>
      </c>
      <c r="AH6451" s="2">
        <v>20</v>
      </c>
      <c r="AI6451" s="6" t="str">
        <f t="shared" si="300"/>
        <v>35-44</v>
      </c>
      <c r="AJ6451" s="11">
        <f>YEAR(tbl_LoanData[[#This Row],[Application Date]])</f>
        <v>2026</v>
      </c>
      <c r="AK6451" s="11" t="str">
        <f>TEXT(tbl_LoanData[[#This Row],[Application Date]],"MMMM")</f>
        <v>January</v>
      </c>
      <c r="AL6451" s="12">
        <f>DATE(YEAR(tbl_LoanData[[#This Row],[Application Date]]),MONTH(tbl_LoanData[[#This Row],[Application Date]]),1)</f>
        <v>46023</v>
      </c>
      <c r="AM6451" s="14">
        <f ca="1">IF(AND(tbl_LoanData[[#This Row],[Application Date]]&gt;=EOMONTH(TODAY(),-1)+1,tbl_LoanData[[#This Row],[Application Date]]&lt;=TODAY()),tbl_LoanData[[#This Row],[Loan Amount]],0)</f>
        <v>0</v>
      </c>
      <c r="AN6451" s="14">
        <f>tbl_LoanData[[#This Row],[Amount Paid]]-(Q6451-X6451)</f>
        <v>282908.48000000004</v>
      </c>
      <c r="AO6451" s="14">
        <f>IF(tbl_LoanData[[#This Row],[Application Status]]="Approved",1,0)</f>
        <v>1</v>
      </c>
      <c r="AP6451" s="22" t="str">
        <f t="shared" ca="1" si="301"/>
        <v/>
      </c>
      <c r="AQ6451" s="22" t="str">
        <f t="shared" ca="1" si="302"/>
        <v/>
      </c>
    </row>
    <row r="6452" spans="1:43" ht="14.4" customHeight="1" x14ac:dyDescent="0.3">
      <c r="A6452" s="2" t="s">
        <v>11907</v>
      </c>
      <c r="B6452" s="2" t="s">
        <v>11908</v>
      </c>
      <c r="C6452" s="2" t="s">
        <v>142</v>
      </c>
      <c r="D6452" s="2" t="s">
        <v>67</v>
      </c>
      <c r="E6452" s="2" t="s">
        <v>161</v>
      </c>
      <c r="F6452" s="2">
        <v>24</v>
      </c>
      <c r="G6452" s="2" t="s">
        <v>83</v>
      </c>
      <c r="H6452" s="2" t="s">
        <v>217</v>
      </c>
      <c r="I6452" s="2" t="s">
        <v>46</v>
      </c>
      <c r="J6452" s="3">
        <v>46023</v>
      </c>
      <c r="K6452" s="3">
        <v>46035</v>
      </c>
      <c r="L6452" s="2" t="s">
        <v>37</v>
      </c>
      <c r="M6452" s="2" t="s">
        <v>104</v>
      </c>
      <c r="N6452" s="2" t="s">
        <v>192</v>
      </c>
      <c r="O6452" s="4">
        <v>163000</v>
      </c>
      <c r="P6452" s="4">
        <v>18100</v>
      </c>
      <c r="Q6452" s="4">
        <v>144900</v>
      </c>
      <c r="R6452" s="2">
        <v>60</v>
      </c>
      <c r="S6452" s="5">
        <v>5.77</v>
      </c>
      <c r="T6452" s="4">
        <v>3111.73</v>
      </c>
      <c r="U6452" s="2" t="s">
        <v>73</v>
      </c>
      <c r="V6452" s="2" t="s">
        <v>74</v>
      </c>
      <c r="W6452" s="4">
        <v>21782.11</v>
      </c>
      <c r="X6452" s="4">
        <v>164921.54</v>
      </c>
      <c r="Y6452" s="4">
        <v>186703.65</v>
      </c>
      <c r="Z6452" s="2">
        <v>0</v>
      </c>
      <c r="AA6452" s="2" t="s">
        <v>56</v>
      </c>
      <c r="AB6452" s="2" t="s">
        <v>15727</v>
      </c>
      <c r="AC6452" s="2" t="s">
        <v>138</v>
      </c>
      <c r="AD6452" s="2" t="s">
        <v>76</v>
      </c>
      <c r="AE6452" s="5">
        <v>88.9</v>
      </c>
      <c r="AF6452" s="2">
        <v>0</v>
      </c>
      <c r="AG6452" s="2" t="s">
        <v>77</v>
      </c>
      <c r="AH6452" s="2">
        <v>12</v>
      </c>
      <c r="AI6452" s="6" t="str">
        <f t="shared" si="300"/>
        <v>18-24</v>
      </c>
      <c r="AJ6452" s="11">
        <f>YEAR(tbl_LoanData[[#This Row],[Application Date]])</f>
        <v>2026</v>
      </c>
      <c r="AK6452" s="11" t="str">
        <f>TEXT(tbl_LoanData[[#This Row],[Application Date]],"MMMM")</f>
        <v>January</v>
      </c>
      <c r="AL6452" s="12">
        <f>DATE(YEAR(tbl_LoanData[[#This Row],[Application Date]]),MONTH(tbl_LoanData[[#This Row],[Application Date]]),1)</f>
        <v>46023</v>
      </c>
      <c r="AM6452" s="14">
        <f ca="1">IF(AND(tbl_LoanData[[#This Row],[Application Date]]&gt;=EOMONTH(TODAY(),-1)+1,tbl_LoanData[[#This Row],[Application Date]]&lt;=TODAY()),tbl_LoanData[[#This Row],[Loan Amount]],0)</f>
        <v>0</v>
      </c>
      <c r="AN6452" s="14">
        <f>tbl_LoanData[[#This Row],[Amount Paid]]-(Q6452-X6452)</f>
        <v>41803.650000000009</v>
      </c>
      <c r="AO6452" s="14">
        <f>IF(tbl_LoanData[[#This Row],[Application Status]]="Approved",1,0)</f>
        <v>1</v>
      </c>
      <c r="AP6452" s="22" t="str">
        <f t="shared" ca="1" si="301"/>
        <v/>
      </c>
      <c r="AQ6452" s="22" t="str">
        <f t="shared" ca="1" si="302"/>
        <v/>
      </c>
    </row>
    <row r="6453" spans="1:43" ht="14.4" customHeight="1" x14ac:dyDescent="0.3">
      <c r="A6453" s="2" t="s">
        <v>12009</v>
      </c>
      <c r="B6453" s="2" t="s">
        <v>12010</v>
      </c>
      <c r="C6453" s="2" t="s">
        <v>401</v>
      </c>
      <c r="D6453" s="2" t="s">
        <v>117</v>
      </c>
      <c r="E6453" s="2" t="s">
        <v>91</v>
      </c>
      <c r="F6453" s="2">
        <v>27</v>
      </c>
      <c r="G6453" s="2" t="s">
        <v>83</v>
      </c>
      <c r="H6453" s="2" t="s">
        <v>298</v>
      </c>
      <c r="I6453" s="2" t="s">
        <v>43</v>
      </c>
      <c r="J6453" s="3">
        <v>46025</v>
      </c>
      <c r="K6453" s="3">
        <v>46040</v>
      </c>
      <c r="L6453" s="2" t="s">
        <v>37</v>
      </c>
      <c r="M6453" s="2" t="s">
        <v>94</v>
      </c>
      <c r="N6453" s="2" t="s">
        <v>488</v>
      </c>
      <c r="O6453" s="4">
        <v>113000</v>
      </c>
      <c r="P6453" s="4">
        <v>34700</v>
      </c>
      <c r="Q6453" s="4">
        <v>78300</v>
      </c>
      <c r="R6453" s="2">
        <v>36</v>
      </c>
      <c r="S6453" s="5">
        <v>6.31</v>
      </c>
      <c r="T6453" s="4">
        <v>2586.73</v>
      </c>
      <c r="U6453" s="2" t="s">
        <v>73</v>
      </c>
      <c r="V6453" s="2" t="s">
        <v>74</v>
      </c>
      <c r="W6453" s="4">
        <v>12933.65</v>
      </c>
      <c r="X6453" s="4">
        <v>80188.539999999994</v>
      </c>
      <c r="Y6453" s="4">
        <v>93122.19</v>
      </c>
      <c r="Z6453" s="2">
        <v>60</v>
      </c>
      <c r="AA6453" s="2" t="s">
        <v>58</v>
      </c>
      <c r="AB6453" s="2" t="s">
        <v>15734</v>
      </c>
      <c r="AC6453" s="2" t="s">
        <v>75</v>
      </c>
      <c r="AD6453" s="2" t="s">
        <v>76</v>
      </c>
      <c r="AE6453" s="5">
        <v>69.290000000000006</v>
      </c>
      <c r="AF6453" s="2">
        <v>2</v>
      </c>
      <c r="AG6453" s="2" t="s">
        <v>15718</v>
      </c>
      <c r="AH6453" s="2">
        <v>15</v>
      </c>
      <c r="AI6453" s="6" t="str">
        <f t="shared" si="300"/>
        <v>25-34</v>
      </c>
      <c r="AJ6453" s="11">
        <f>YEAR(tbl_LoanData[[#This Row],[Application Date]])</f>
        <v>2026</v>
      </c>
      <c r="AK6453" s="11" t="str">
        <f>TEXT(tbl_LoanData[[#This Row],[Application Date]],"MMMM")</f>
        <v>January</v>
      </c>
      <c r="AL6453" s="12">
        <f>DATE(YEAR(tbl_LoanData[[#This Row],[Application Date]]),MONTH(tbl_LoanData[[#This Row],[Application Date]]),1)</f>
        <v>46023</v>
      </c>
      <c r="AM6453" s="14">
        <f ca="1">IF(AND(tbl_LoanData[[#This Row],[Application Date]]&gt;=EOMONTH(TODAY(),-1)+1,tbl_LoanData[[#This Row],[Application Date]]&lt;=TODAY()),tbl_LoanData[[#This Row],[Loan Amount]],0)</f>
        <v>0</v>
      </c>
      <c r="AN6453" s="14">
        <f>tbl_LoanData[[#This Row],[Amount Paid]]-(Q6453-X6453)</f>
        <v>14822.189999999993</v>
      </c>
      <c r="AO6453" s="14">
        <f>IF(tbl_LoanData[[#This Row],[Application Status]]="Approved",1,0)</f>
        <v>1</v>
      </c>
      <c r="AP6453" s="22" t="str">
        <f t="shared" ca="1" si="301"/>
        <v/>
      </c>
      <c r="AQ6453" s="22" t="str">
        <f t="shared" ca="1" si="302"/>
        <v/>
      </c>
    </row>
    <row r="6454" spans="1:43" ht="14.4" customHeight="1" x14ac:dyDescent="0.3">
      <c r="A6454" s="2" t="s">
        <v>12087</v>
      </c>
      <c r="B6454" s="2" t="s">
        <v>12088</v>
      </c>
      <c r="C6454" s="2" t="s">
        <v>546</v>
      </c>
      <c r="D6454" s="2" t="s">
        <v>176</v>
      </c>
      <c r="E6454" s="2" t="s">
        <v>312</v>
      </c>
      <c r="F6454" s="2">
        <v>42</v>
      </c>
      <c r="G6454" s="2" t="s">
        <v>83</v>
      </c>
      <c r="H6454" s="2" t="s">
        <v>265</v>
      </c>
      <c r="I6454" s="2" t="s">
        <v>44</v>
      </c>
      <c r="J6454" s="3">
        <v>46049</v>
      </c>
      <c r="K6454" s="3"/>
      <c r="L6454" s="2" t="s">
        <v>39</v>
      </c>
      <c r="M6454" s="2" t="s">
        <v>94</v>
      </c>
      <c r="N6454" s="2" t="s">
        <v>365</v>
      </c>
      <c r="O6454" s="4">
        <v>2491000</v>
      </c>
      <c r="P6454" s="4">
        <v>827000</v>
      </c>
      <c r="Q6454" s="4">
        <v>1664000</v>
      </c>
      <c r="R6454" s="2">
        <v>24</v>
      </c>
      <c r="S6454" s="5">
        <v>13.64</v>
      </c>
      <c r="T6454" s="4">
        <v>88247.47</v>
      </c>
      <c r="U6454" s="2" t="s">
        <v>96</v>
      </c>
      <c r="V6454" s="2" t="s">
        <v>97</v>
      </c>
      <c r="W6454" s="4">
        <v>0</v>
      </c>
      <c r="X6454" s="4">
        <v>0</v>
      </c>
      <c r="Y6454" s="4">
        <v>2117939.2000000002</v>
      </c>
      <c r="Z6454" s="2">
        <v>0</v>
      </c>
      <c r="AA6454" s="2" t="s">
        <v>97</v>
      </c>
      <c r="AB6454" s="2" t="s">
        <v>15732</v>
      </c>
      <c r="AC6454" s="2" t="s">
        <v>213</v>
      </c>
      <c r="AD6454" s="2" t="s">
        <v>76</v>
      </c>
      <c r="AE6454" s="5">
        <v>66.8</v>
      </c>
      <c r="AF6454" s="2">
        <v>0</v>
      </c>
      <c r="AG6454" s="2" t="s">
        <v>97</v>
      </c>
      <c r="AH6454" s="2"/>
      <c r="AI6454" s="6" t="str">
        <f t="shared" si="300"/>
        <v>35-44</v>
      </c>
      <c r="AJ6454" s="11">
        <f>YEAR(tbl_LoanData[[#This Row],[Application Date]])</f>
        <v>2026</v>
      </c>
      <c r="AK6454" s="11" t="str">
        <f>TEXT(tbl_LoanData[[#This Row],[Application Date]],"MMMM")</f>
        <v>January</v>
      </c>
      <c r="AL6454" s="12">
        <f>DATE(YEAR(tbl_LoanData[[#This Row],[Application Date]]),MONTH(tbl_LoanData[[#This Row],[Application Date]]),1)</f>
        <v>46023</v>
      </c>
      <c r="AM6454" s="14">
        <f ca="1">IF(AND(tbl_LoanData[[#This Row],[Application Date]]&gt;=EOMONTH(TODAY(),-1)+1,tbl_LoanData[[#This Row],[Application Date]]&lt;=TODAY()),tbl_LoanData[[#This Row],[Loan Amount]],0)</f>
        <v>0</v>
      </c>
      <c r="AN6454" s="14">
        <f>tbl_LoanData[[#This Row],[Amount Paid]]-(Q6454-X6454)</f>
        <v>-1664000</v>
      </c>
      <c r="AO6454" s="14">
        <f>IF(tbl_LoanData[[#This Row],[Application Status]]="Approved",1,0)</f>
        <v>0</v>
      </c>
      <c r="AP6454" s="22" t="str">
        <f t="shared" ca="1" si="301"/>
        <v/>
      </c>
      <c r="AQ6454" s="22" t="str">
        <f t="shared" ca="1" si="302"/>
        <v/>
      </c>
    </row>
    <row r="6455" spans="1:43" ht="14.4" customHeight="1" x14ac:dyDescent="0.3">
      <c r="A6455" s="2" t="s">
        <v>12093</v>
      </c>
      <c r="B6455" s="2" t="s">
        <v>12094</v>
      </c>
      <c r="C6455" s="2" t="s">
        <v>223</v>
      </c>
      <c r="D6455" s="2" t="s">
        <v>134</v>
      </c>
      <c r="E6455" s="2" t="s">
        <v>68</v>
      </c>
      <c r="F6455" s="2">
        <v>54</v>
      </c>
      <c r="G6455" s="2" t="s">
        <v>69</v>
      </c>
      <c r="H6455" s="2" t="s">
        <v>119</v>
      </c>
      <c r="I6455" s="2" t="s">
        <v>43</v>
      </c>
      <c r="J6455" s="3">
        <v>46026</v>
      </c>
      <c r="K6455" s="3"/>
      <c r="L6455" s="2" t="s">
        <v>40</v>
      </c>
      <c r="M6455" s="2" t="s">
        <v>85</v>
      </c>
      <c r="N6455" s="2" t="s">
        <v>86</v>
      </c>
      <c r="O6455" s="4">
        <v>1575000</v>
      </c>
      <c r="P6455" s="4">
        <v>467500</v>
      </c>
      <c r="Q6455" s="4">
        <v>1107500</v>
      </c>
      <c r="R6455" s="2">
        <v>18</v>
      </c>
      <c r="S6455" s="5">
        <v>11.41</v>
      </c>
      <c r="T6455" s="4">
        <v>72058.259999999995</v>
      </c>
      <c r="U6455" s="2" t="s">
        <v>96</v>
      </c>
      <c r="V6455" s="2" t="s">
        <v>97</v>
      </c>
      <c r="W6455" s="4">
        <v>0</v>
      </c>
      <c r="X6455" s="4">
        <v>0</v>
      </c>
      <c r="Y6455" s="4">
        <v>1297048.6200000001</v>
      </c>
      <c r="Z6455" s="2">
        <v>0</v>
      </c>
      <c r="AA6455" s="2" t="s">
        <v>97</v>
      </c>
      <c r="AB6455" s="2" t="s">
        <v>15736</v>
      </c>
      <c r="AC6455" s="2" t="s">
        <v>360</v>
      </c>
      <c r="AD6455" s="2" t="s">
        <v>76</v>
      </c>
      <c r="AE6455" s="5">
        <v>70.319999999999993</v>
      </c>
      <c r="AF6455" s="2">
        <v>0</v>
      </c>
      <c r="AG6455" s="2" t="s">
        <v>97</v>
      </c>
      <c r="AH6455" s="2"/>
      <c r="AI6455" s="6" t="str">
        <f t="shared" si="300"/>
        <v>45-54</v>
      </c>
      <c r="AJ6455" s="11">
        <f>YEAR(tbl_LoanData[[#This Row],[Application Date]])</f>
        <v>2026</v>
      </c>
      <c r="AK6455" s="11" t="str">
        <f>TEXT(tbl_LoanData[[#This Row],[Application Date]],"MMMM")</f>
        <v>January</v>
      </c>
      <c r="AL6455" s="12">
        <f>DATE(YEAR(tbl_LoanData[[#This Row],[Application Date]]),MONTH(tbl_LoanData[[#This Row],[Application Date]]),1)</f>
        <v>46023</v>
      </c>
      <c r="AM6455" s="14">
        <f ca="1">IF(AND(tbl_LoanData[[#This Row],[Application Date]]&gt;=EOMONTH(TODAY(),-1)+1,tbl_LoanData[[#This Row],[Application Date]]&lt;=TODAY()),tbl_LoanData[[#This Row],[Loan Amount]],0)</f>
        <v>0</v>
      </c>
      <c r="AN6455" s="14">
        <f>tbl_LoanData[[#This Row],[Amount Paid]]-(Q6455-X6455)</f>
        <v>-1107500</v>
      </c>
      <c r="AO6455" s="14">
        <f>IF(tbl_LoanData[[#This Row],[Application Status]]="Approved",1,0)</f>
        <v>0</v>
      </c>
      <c r="AP6455" s="22" t="str">
        <f t="shared" ca="1" si="301"/>
        <v/>
      </c>
      <c r="AQ6455" s="22" t="str">
        <f t="shared" ca="1" si="302"/>
        <v/>
      </c>
    </row>
    <row r="6456" spans="1:43" ht="14.4" customHeight="1" x14ac:dyDescent="0.3">
      <c r="A6456" s="2" t="s">
        <v>12219</v>
      </c>
      <c r="B6456" s="2" t="s">
        <v>12220</v>
      </c>
      <c r="C6456" s="2" t="s">
        <v>758</v>
      </c>
      <c r="D6456" s="2" t="s">
        <v>118</v>
      </c>
      <c r="E6456" s="2" t="s">
        <v>101</v>
      </c>
      <c r="F6456" s="2">
        <v>33</v>
      </c>
      <c r="G6456" s="2" t="s">
        <v>83</v>
      </c>
      <c r="H6456" s="2" t="s">
        <v>298</v>
      </c>
      <c r="I6456" s="2" t="s">
        <v>43</v>
      </c>
      <c r="J6456" s="3">
        <v>46029</v>
      </c>
      <c r="K6456" s="3">
        <v>46046</v>
      </c>
      <c r="L6456" s="2" t="s">
        <v>40</v>
      </c>
      <c r="M6456" s="2" t="s">
        <v>85</v>
      </c>
      <c r="N6456" s="2" t="s">
        <v>86</v>
      </c>
      <c r="O6456" s="4">
        <v>1377000</v>
      </c>
      <c r="P6456" s="4">
        <v>165500</v>
      </c>
      <c r="Q6456" s="4">
        <v>1211500</v>
      </c>
      <c r="R6456" s="2">
        <v>48</v>
      </c>
      <c r="S6456" s="5">
        <v>9.16</v>
      </c>
      <c r="T6456" s="4">
        <v>34487.370000000003</v>
      </c>
      <c r="U6456" s="2" t="s">
        <v>73</v>
      </c>
      <c r="V6456" s="2" t="s">
        <v>74</v>
      </c>
      <c r="W6456" s="4">
        <v>206924.22</v>
      </c>
      <c r="X6456" s="4">
        <v>1448469.38</v>
      </c>
      <c r="Y6456" s="4">
        <v>1655393.6</v>
      </c>
      <c r="Z6456" s="2">
        <v>0</v>
      </c>
      <c r="AA6456" s="2" t="s">
        <v>56</v>
      </c>
      <c r="AB6456" s="2" t="s">
        <v>15734</v>
      </c>
      <c r="AC6456" s="2" t="s">
        <v>213</v>
      </c>
      <c r="AD6456" s="2" t="s">
        <v>76</v>
      </c>
      <c r="AE6456" s="5">
        <v>87.98</v>
      </c>
      <c r="AF6456" s="2">
        <v>0</v>
      </c>
      <c r="AG6456" s="2" t="s">
        <v>77</v>
      </c>
      <c r="AH6456" s="2">
        <v>17</v>
      </c>
      <c r="AI6456" s="6" t="str">
        <f t="shared" si="300"/>
        <v>25-34</v>
      </c>
      <c r="AJ6456" s="11">
        <f>YEAR(tbl_LoanData[[#This Row],[Application Date]])</f>
        <v>2026</v>
      </c>
      <c r="AK6456" s="11" t="str">
        <f>TEXT(tbl_LoanData[[#This Row],[Application Date]],"MMMM")</f>
        <v>January</v>
      </c>
      <c r="AL6456" s="12">
        <f>DATE(YEAR(tbl_LoanData[[#This Row],[Application Date]]),MONTH(tbl_LoanData[[#This Row],[Application Date]]),1)</f>
        <v>46023</v>
      </c>
      <c r="AM6456" s="14">
        <f ca="1">IF(AND(tbl_LoanData[[#This Row],[Application Date]]&gt;=EOMONTH(TODAY(),-1)+1,tbl_LoanData[[#This Row],[Application Date]]&lt;=TODAY()),tbl_LoanData[[#This Row],[Loan Amount]],0)</f>
        <v>0</v>
      </c>
      <c r="AN6456" s="14">
        <f>tbl_LoanData[[#This Row],[Amount Paid]]-(Q6456-X6456)</f>
        <v>443893.59999999986</v>
      </c>
      <c r="AO6456" s="14">
        <f>IF(tbl_LoanData[[#This Row],[Application Status]]="Approved",1,0)</f>
        <v>1</v>
      </c>
      <c r="AP6456" s="22" t="str">
        <f t="shared" ca="1" si="301"/>
        <v/>
      </c>
      <c r="AQ6456" s="22" t="str">
        <f t="shared" ca="1" si="302"/>
        <v/>
      </c>
    </row>
    <row r="6457" spans="1:43" ht="14.4" customHeight="1" x14ac:dyDescent="0.3">
      <c r="A6457" s="2" t="s">
        <v>12259</v>
      </c>
      <c r="B6457" s="2" t="s">
        <v>12260</v>
      </c>
      <c r="C6457" s="2" t="s">
        <v>949</v>
      </c>
      <c r="D6457" s="2" t="s">
        <v>101</v>
      </c>
      <c r="E6457" s="2" t="s">
        <v>165</v>
      </c>
      <c r="F6457" s="2">
        <v>60</v>
      </c>
      <c r="G6457" s="2" t="s">
        <v>83</v>
      </c>
      <c r="H6457" s="2" t="s">
        <v>259</v>
      </c>
      <c r="I6457" s="2" t="s">
        <v>43</v>
      </c>
      <c r="J6457" s="3">
        <v>46035</v>
      </c>
      <c r="K6457" s="3">
        <v>46044</v>
      </c>
      <c r="L6457" s="2" t="s">
        <v>39</v>
      </c>
      <c r="M6457" s="2" t="s">
        <v>85</v>
      </c>
      <c r="N6457" s="2" t="s">
        <v>178</v>
      </c>
      <c r="O6457" s="4">
        <v>2537000</v>
      </c>
      <c r="P6457" s="4">
        <v>835800</v>
      </c>
      <c r="Q6457" s="4">
        <v>1701200</v>
      </c>
      <c r="R6457" s="2">
        <v>24</v>
      </c>
      <c r="S6457" s="5">
        <v>13.82</v>
      </c>
      <c r="T6457" s="4">
        <v>90475.49</v>
      </c>
      <c r="U6457" s="2" t="s">
        <v>73</v>
      </c>
      <c r="V6457" s="2" t="s">
        <v>74</v>
      </c>
      <c r="W6457" s="4">
        <v>542852.93999999994</v>
      </c>
      <c r="X6457" s="4">
        <v>1628558.74</v>
      </c>
      <c r="Y6457" s="4">
        <v>2171411.6800000002</v>
      </c>
      <c r="Z6457" s="2">
        <v>0</v>
      </c>
      <c r="AA6457" s="2" t="s">
        <v>56</v>
      </c>
      <c r="AB6457" s="2" t="s">
        <v>15729</v>
      </c>
      <c r="AC6457" s="2" t="s">
        <v>106</v>
      </c>
      <c r="AD6457" s="2" t="s">
        <v>76</v>
      </c>
      <c r="AE6457" s="5">
        <v>67.06</v>
      </c>
      <c r="AF6457" s="2">
        <v>0</v>
      </c>
      <c r="AG6457" s="2" t="s">
        <v>77</v>
      </c>
      <c r="AH6457" s="2">
        <v>9</v>
      </c>
      <c r="AI6457" s="6" t="str">
        <f t="shared" si="300"/>
        <v>55-64</v>
      </c>
      <c r="AJ6457" s="11">
        <f>YEAR(tbl_LoanData[[#This Row],[Application Date]])</f>
        <v>2026</v>
      </c>
      <c r="AK6457" s="11" t="str">
        <f>TEXT(tbl_LoanData[[#This Row],[Application Date]],"MMMM")</f>
        <v>January</v>
      </c>
      <c r="AL6457" s="12">
        <f>DATE(YEAR(tbl_LoanData[[#This Row],[Application Date]]),MONTH(tbl_LoanData[[#This Row],[Application Date]]),1)</f>
        <v>46023</v>
      </c>
      <c r="AM6457" s="14">
        <f ca="1">IF(AND(tbl_LoanData[[#This Row],[Application Date]]&gt;=EOMONTH(TODAY(),-1)+1,tbl_LoanData[[#This Row],[Application Date]]&lt;=TODAY()),tbl_LoanData[[#This Row],[Loan Amount]],0)</f>
        <v>0</v>
      </c>
      <c r="AN6457" s="14">
        <f>tbl_LoanData[[#This Row],[Amount Paid]]-(Q6457-X6457)</f>
        <v>470211.67999999993</v>
      </c>
      <c r="AO6457" s="14">
        <f>IF(tbl_LoanData[[#This Row],[Application Status]]="Approved",1,0)</f>
        <v>1</v>
      </c>
      <c r="AP6457" s="22" t="str">
        <f t="shared" ca="1" si="301"/>
        <v/>
      </c>
      <c r="AQ6457" s="22" t="str">
        <f t="shared" ca="1" si="302"/>
        <v/>
      </c>
    </row>
    <row r="6458" spans="1:43" ht="14.4" customHeight="1" x14ac:dyDescent="0.3">
      <c r="A6458" s="2" t="s">
        <v>12261</v>
      </c>
      <c r="B6458" s="2" t="s">
        <v>12262</v>
      </c>
      <c r="C6458" s="2" t="s">
        <v>521</v>
      </c>
      <c r="D6458" s="2" t="s">
        <v>67</v>
      </c>
      <c r="E6458" s="2" t="s">
        <v>268</v>
      </c>
      <c r="F6458" s="2">
        <v>39</v>
      </c>
      <c r="G6458" s="2" t="s">
        <v>69</v>
      </c>
      <c r="H6458" s="2" t="s">
        <v>136</v>
      </c>
      <c r="I6458" s="2" t="s">
        <v>49</v>
      </c>
      <c r="J6458" s="3">
        <v>46032</v>
      </c>
      <c r="K6458" s="3">
        <v>46034</v>
      </c>
      <c r="L6458" s="2" t="s">
        <v>38</v>
      </c>
      <c r="M6458" s="2" t="s">
        <v>111</v>
      </c>
      <c r="N6458" s="2" t="s">
        <v>112</v>
      </c>
      <c r="O6458" s="4">
        <v>1654000</v>
      </c>
      <c r="P6458" s="4">
        <v>210400</v>
      </c>
      <c r="Q6458" s="4">
        <v>1443600</v>
      </c>
      <c r="R6458" s="2">
        <v>60</v>
      </c>
      <c r="S6458" s="5">
        <v>12.75</v>
      </c>
      <c r="T6458" s="4">
        <v>39398.25</v>
      </c>
      <c r="U6458" s="2" t="s">
        <v>73</v>
      </c>
      <c r="V6458" s="2" t="s">
        <v>74</v>
      </c>
      <c r="W6458" s="4">
        <v>236389.5</v>
      </c>
      <c r="X6458" s="4">
        <v>2127505.5</v>
      </c>
      <c r="Y6458" s="4">
        <v>2363895</v>
      </c>
      <c r="Z6458" s="2">
        <v>31</v>
      </c>
      <c r="AA6458" s="2" t="s">
        <v>58</v>
      </c>
      <c r="AB6458" s="2" t="s">
        <v>15728</v>
      </c>
      <c r="AC6458" s="2" t="s">
        <v>146</v>
      </c>
      <c r="AD6458" s="2" t="s">
        <v>76</v>
      </c>
      <c r="AE6458" s="5">
        <v>87.28</v>
      </c>
      <c r="AF6458" s="2">
        <v>1</v>
      </c>
      <c r="AG6458" s="2" t="s">
        <v>15718</v>
      </c>
      <c r="AH6458" s="2">
        <v>2</v>
      </c>
      <c r="AI6458" s="6" t="str">
        <f t="shared" si="300"/>
        <v>35-44</v>
      </c>
      <c r="AJ6458" s="11">
        <f>YEAR(tbl_LoanData[[#This Row],[Application Date]])</f>
        <v>2026</v>
      </c>
      <c r="AK6458" s="11" t="str">
        <f>TEXT(tbl_LoanData[[#This Row],[Application Date]],"MMMM")</f>
        <v>January</v>
      </c>
      <c r="AL6458" s="12">
        <f>DATE(YEAR(tbl_LoanData[[#This Row],[Application Date]]),MONTH(tbl_LoanData[[#This Row],[Application Date]]),1)</f>
        <v>46023</v>
      </c>
      <c r="AM6458" s="14">
        <f ca="1">IF(AND(tbl_LoanData[[#This Row],[Application Date]]&gt;=EOMONTH(TODAY(),-1)+1,tbl_LoanData[[#This Row],[Application Date]]&lt;=TODAY()),tbl_LoanData[[#This Row],[Loan Amount]],0)</f>
        <v>0</v>
      </c>
      <c r="AN6458" s="14">
        <f>tbl_LoanData[[#This Row],[Amount Paid]]-(Q6458-X6458)</f>
        <v>920295</v>
      </c>
      <c r="AO6458" s="14">
        <f>IF(tbl_LoanData[[#This Row],[Application Status]]="Approved",1,0)</f>
        <v>1</v>
      </c>
      <c r="AP6458" s="22" t="str">
        <f t="shared" ca="1" si="301"/>
        <v/>
      </c>
      <c r="AQ6458" s="22" t="str">
        <f t="shared" ca="1" si="302"/>
        <v/>
      </c>
    </row>
    <row r="6459" spans="1:43" ht="14.4" customHeight="1" x14ac:dyDescent="0.3">
      <c r="A6459" s="2" t="s">
        <v>12277</v>
      </c>
      <c r="B6459" s="2" t="s">
        <v>12278</v>
      </c>
      <c r="C6459" s="2" t="s">
        <v>423</v>
      </c>
      <c r="D6459" s="2" t="s">
        <v>142</v>
      </c>
      <c r="E6459" s="2" t="s">
        <v>92</v>
      </c>
      <c r="F6459" s="2">
        <v>49</v>
      </c>
      <c r="G6459" s="2" t="s">
        <v>69</v>
      </c>
      <c r="H6459" s="2" t="s">
        <v>217</v>
      </c>
      <c r="I6459" s="2" t="s">
        <v>46</v>
      </c>
      <c r="J6459" s="3">
        <v>46027</v>
      </c>
      <c r="K6459" s="3"/>
      <c r="L6459" s="2" t="s">
        <v>40</v>
      </c>
      <c r="M6459" s="2" t="s">
        <v>157</v>
      </c>
      <c r="N6459" s="2" t="s">
        <v>328</v>
      </c>
      <c r="O6459" s="4">
        <v>911000</v>
      </c>
      <c r="P6459" s="4">
        <v>216000</v>
      </c>
      <c r="Q6459" s="4">
        <v>695000</v>
      </c>
      <c r="R6459" s="2">
        <v>48</v>
      </c>
      <c r="S6459" s="5">
        <v>5.1100000000000003</v>
      </c>
      <c r="T6459" s="4">
        <v>17438.71</v>
      </c>
      <c r="U6459" s="2" t="s">
        <v>113</v>
      </c>
      <c r="V6459" s="2" t="s">
        <v>97</v>
      </c>
      <c r="W6459" s="4">
        <v>0</v>
      </c>
      <c r="X6459" s="4">
        <v>0</v>
      </c>
      <c r="Y6459" s="4">
        <v>837058</v>
      </c>
      <c r="Z6459" s="2">
        <v>0</v>
      </c>
      <c r="AA6459" s="2" t="s">
        <v>97</v>
      </c>
      <c r="AB6459" s="2" t="s">
        <v>15734</v>
      </c>
      <c r="AC6459" s="2" t="s">
        <v>129</v>
      </c>
      <c r="AD6459" s="2" t="s">
        <v>76</v>
      </c>
      <c r="AE6459" s="5">
        <v>76.290000000000006</v>
      </c>
      <c r="AF6459" s="2">
        <v>0</v>
      </c>
      <c r="AG6459" s="2" t="s">
        <v>97</v>
      </c>
      <c r="AH6459" s="2"/>
      <c r="AI6459" s="6" t="str">
        <f t="shared" si="300"/>
        <v>45-54</v>
      </c>
      <c r="AJ6459" s="11">
        <f>YEAR(tbl_LoanData[[#This Row],[Application Date]])</f>
        <v>2026</v>
      </c>
      <c r="AK6459" s="11" t="str">
        <f>TEXT(tbl_LoanData[[#This Row],[Application Date]],"MMMM")</f>
        <v>January</v>
      </c>
      <c r="AL6459" s="12">
        <f>DATE(YEAR(tbl_LoanData[[#This Row],[Application Date]]),MONTH(tbl_LoanData[[#This Row],[Application Date]]),1)</f>
        <v>46023</v>
      </c>
      <c r="AM6459" s="14">
        <f ca="1">IF(AND(tbl_LoanData[[#This Row],[Application Date]]&gt;=EOMONTH(TODAY(),-1)+1,tbl_LoanData[[#This Row],[Application Date]]&lt;=TODAY()),tbl_LoanData[[#This Row],[Loan Amount]],0)</f>
        <v>0</v>
      </c>
      <c r="AN6459" s="14">
        <f>tbl_LoanData[[#This Row],[Amount Paid]]-(Q6459-X6459)</f>
        <v>-695000</v>
      </c>
      <c r="AO6459" s="14">
        <f>IF(tbl_LoanData[[#This Row],[Application Status]]="Approved",1,0)</f>
        <v>0</v>
      </c>
      <c r="AP6459" s="22" t="str">
        <f t="shared" ca="1" si="301"/>
        <v/>
      </c>
      <c r="AQ6459" s="22" t="str">
        <f t="shared" ca="1" si="302"/>
        <v/>
      </c>
    </row>
    <row r="6460" spans="1:43" ht="14.4" customHeight="1" x14ac:dyDescent="0.3">
      <c r="A6460" s="2" t="s">
        <v>12309</v>
      </c>
      <c r="B6460" s="2" t="s">
        <v>12310</v>
      </c>
      <c r="C6460" s="2" t="s">
        <v>949</v>
      </c>
      <c r="D6460" s="2" t="s">
        <v>102</v>
      </c>
      <c r="E6460" s="2" t="s">
        <v>68</v>
      </c>
      <c r="F6460" s="2">
        <v>26</v>
      </c>
      <c r="G6460" s="2" t="s">
        <v>83</v>
      </c>
      <c r="H6460" s="2" t="s">
        <v>285</v>
      </c>
      <c r="I6460" s="2" t="s">
        <v>55</v>
      </c>
      <c r="J6460" s="3">
        <v>46037</v>
      </c>
      <c r="K6460" s="3">
        <v>46039</v>
      </c>
      <c r="L6460" s="2" t="s">
        <v>40</v>
      </c>
      <c r="M6460" s="2" t="s">
        <v>111</v>
      </c>
      <c r="N6460" s="2" t="s">
        <v>120</v>
      </c>
      <c r="O6460" s="4">
        <v>791000</v>
      </c>
      <c r="P6460" s="4">
        <v>121800</v>
      </c>
      <c r="Q6460" s="4">
        <v>669200</v>
      </c>
      <c r="R6460" s="2">
        <v>48</v>
      </c>
      <c r="S6460" s="5">
        <v>8.1</v>
      </c>
      <c r="T6460" s="4">
        <v>18458.77</v>
      </c>
      <c r="U6460" s="2" t="s">
        <v>73</v>
      </c>
      <c r="V6460" s="2" t="s">
        <v>74</v>
      </c>
      <c r="W6460" s="4">
        <v>18458.77</v>
      </c>
      <c r="X6460" s="4">
        <v>867562.03</v>
      </c>
      <c r="Y6460" s="4">
        <v>886020.8</v>
      </c>
      <c r="Z6460" s="2">
        <v>168</v>
      </c>
      <c r="AA6460" s="2" t="s">
        <v>60</v>
      </c>
      <c r="AB6460" s="2" t="s">
        <v>15734</v>
      </c>
      <c r="AC6460" s="2" t="s">
        <v>138</v>
      </c>
      <c r="AD6460" s="2" t="s">
        <v>76</v>
      </c>
      <c r="AE6460" s="5">
        <v>84.6</v>
      </c>
      <c r="AF6460" s="2">
        <v>6</v>
      </c>
      <c r="AG6460" s="2" t="s">
        <v>130</v>
      </c>
      <c r="AH6460" s="2">
        <v>2</v>
      </c>
      <c r="AI6460" s="6" t="str">
        <f t="shared" si="300"/>
        <v>25-34</v>
      </c>
      <c r="AJ6460" s="11">
        <f>YEAR(tbl_LoanData[[#This Row],[Application Date]])</f>
        <v>2026</v>
      </c>
      <c r="AK6460" s="11" t="str">
        <f>TEXT(tbl_LoanData[[#This Row],[Application Date]],"MMMM")</f>
        <v>January</v>
      </c>
      <c r="AL6460" s="12">
        <f>DATE(YEAR(tbl_LoanData[[#This Row],[Application Date]]),MONTH(tbl_LoanData[[#This Row],[Application Date]]),1)</f>
        <v>46023</v>
      </c>
      <c r="AM6460" s="14">
        <f ca="1">IF(AND(tbl_LoanData[[#This Row],[Application Date]]&gt;=EOMONTH(TODAY(),-1)+1,tbl_LoanData[[#This Row],[Application Date]]&lt;=TODAY()),tbl_LoanData[[#This Row],[Loan Amount]],0)</f>
        <v>0</v>
      </c>
      <c r="AN6460" s="14">
        <f>tbl_LoanData[[#This Row],[Amount Paid]]-(Q6460-X6460)</f>
        <v>216820.80000000002</v>
      </c>
      <c r="AO6460" s="14">
        <f>IF(tbl_LoanData[[#This Row],[Application Status]]="Approved",1,0)</f>
        <v>1</v>
      </c>
      <c r="AP6460" s="22" t="str">
        <f t="shared" ca="1" si="301"/>
        <v/>
      </c>
      <c r="AQ6460" s="22" t="str">
        <f t="shared" ca="1" si="302"/>
        <v/>
      </c>
    </row>
    <row r="6461" spans="1:43" ht="14.4" customHeight="1" x14ac:dyDescent="0.3">
      <c r="A6461" s="2" t="s">
        <v>12489</v>
      </c>
      <c r="B6461" s="2" t="s">
        <v>12490</v>
      </c>
      <c r="C6461" s="2" t="s">
        <v>149</v>
      </c>
      <c r="D6461" s="2" t="s">
        <v>161</v>
      </c>
      <c r="E6461" s="2" t="s">
        <v>293</v>
      </c>
      <c r="F6461" s="2">
        <v>52</v>
      </c>
      <c r="G6461" s="2" t="s">
        <v>83</v>
      </c>
      <c r="H6461" s="2" t="s">
        <v>70</v>
      </c>
      <c r="I6461" s="2" t="s">
        <v>50</v>
      </c>
      <c r="J6461" s="3">
        <v>46042</v>
      </c>
      <c r="K6461" s="3">
        <v>46055</v>
      </c>
      <c r="L6461" s="2" t="s">
        <v>40</v>
      </c>
      <c r="M6461" s="2" t="s">
        <v>94</v>
      </c>
      <c r="N6461" s="2" t="s">
        <v>95</v>
      </c>
      <c r="O6461" s="4">
        <v>855000</v>
      </c>
      <c r="P6461" s="4">
        <v>271000</v>
      </c>
      <c r="Q6461" s="4">
        <v>584000</v>
      </c>
      <c r="R6461" s="2">
        <v>36</v>
      </c>
      <c r="S6461" s="5">
        <v>6.29</v>
      </c>
      <c r="T6461" s="4">
        <v>19283.36</v>
      </c>
      <c r="U6461" s="2" t="s">
        <v>73</v>
      </c>
      <c r="V6461" s="2" t="s">
        <v>74</v>
      </c>
      <c r="W6461" s="4">
        <v>115700.16</v>
      </c>
      <c r="X6461" s="4">
        <v>578500.64</v>
      </c>
      <c r="Y6461" s="4">
        <v>694200.8</v>
      </c>
      <c r="Z6461" s="2">
        <v>0</v>
      </c>
      <c r="AA6461" s="2" t="s">
        <v>56</v>
      </c>
      <c r="AB6461" s="2" t="s">
        <v>15731</v>
      </c>
      <c r="AC6461" s="2" t="s">
        <v>87</v>
      </c>
      <c r="AD6461" s="2" t="s">
        <v>76</v>
      </c>
      <c r="AE6461" s="5">
        <v>68.3</v>
      </c>
      <c r="AF6461" s="2">
        <v>0</v>
      </c>
      <c r="AG6461" s="2" t="s">
        <v>77</v>
      </c>
      <c r="AH6461" s="2">
        <v>13</v>
      </c>
      <c r="AI6461" s="6" t="str">
        <f t="shared" si="300"/>
        <v>45-54</v>
      </c>
      <c r="AJ6461" s="11">
        <f>YEAR(tbl_LoanData[[#This Row],[Application Date]])</f>
        <v>2026</v>
      </c>
      <c r="AK6461" s="11" t="str">
        <f>TEXT(tbl_LoanData[[#This Row],[Application Date]],"MMMM")</f>
        <v>January</v>
      </c>
      <c r="AL6461" s="12">
        <f>DATE(YEAR(tbl_LoanData[[#This Row],[Application Date]]),MONTH(tbl_LoanData[[#This Row],[Application Date]]),1)</f>
        <v>46023</v>
      </c>
      <c r="AM6461" s="14">
        <f ca="1">IF(AND(tbl_LoanData[[#This Row],[Application Date]]&gt;=EOMONTH(TODAY(),-1)+1,tbl_LoanData[[#This Row],[Application Date]]&lt;=TODAY()),tbl_LoanData[[#This Row],[Loan Amount]],0)</f>
        <v>0</v>
      </c>
      <c r="AN6461" s="14">
        <f>tbl_LoanData[[#This Row],[Amount Paid]]-(Q6461-X6461)</f>
        <v>110200.80000000002</v>
      </c>
      <c r="AO6461" s="14">
        <f>IF(tbl_LoanData[[#This Row],[Application Status]]="Approved",1,0)</f>
        <v>1</v>
      </c>
      <c r="AP6461" s="22" t="str">
        <f t="shared" ca="1" si="301"/>
        <v/>
      </c>
      <c r="AQ6461" s="22" t="str">
        <f t="shared" ca="1" si="302"/>
        <v/>
      </c>
    </row>
    <row r="6462" spans="1:43" ht="14.4" customHeight="1" x14ac:dyDescent="0.3">
      <c r="A6462" s="2" t="s">
        <v>12495</v>
      </c>
      <c r="B6462" s="2" t="s">
        <v>12496</v>
      </c>
      <c r="C6462" s="2" t="s">
        <v>243</v>
      </c>
      <c r="D6462" s="2" t="s">
        <v>161</v>
      </c>
      <c r="E6462" s="2" t="s">
        <v>293</v>
      </c>
      <c r="F6462" s="2">
        <v>43</v>
      </c>
      <c r="G6462" s="2" t="s">
        <v>83</v>
      </c>
      <c r="H6462" s="2" t="s">
        <v>93</v>
      </c>
      <c r="I6462" s="2" t="s">
        <v>50</v>
      </c>
      <c r="J6462" s="3">
        <v>46043</v>
      </c>
      <c r="K6462" s="3">
        <v>46053</v>
      </c>
      <c r="L6462" s="2" t="s">
        <v>39</v>
      </c>
      <c r="M6462" s="2" t="s">
        <v>85</v>
      </c>
      <c r="N6462" s="2" t="s">
        <v>178</v>
      </c>
      <c r="O6462" s="4">
        <v>1825000</v>
      </c>
      <c r="P6462" s="4">
        <v>542700</v>
      </c>
      <c r="Q6462" s="4">
        <v>1282300</v>
      </c>
      <c r="R6462" s="2">
        <v>48</v>
      </c>
      <c r="S6462" s="5">
        <v>9.69</v>
      </c>
      <c r="T6462" s="4">
        <v>37069.160000000003</v>
      </c>
      <c r="U6462" s="2" t="s">
        <v>73</v>
      </c>
      <c r="V6462" s="2" t="s">
        <v>74</v>
      </c>
      <c r="W6462" s="4">
        <v>185345.8</v>
      </c>
      <c r="X6462" s="4">
        <v>1593973.68</v>
      </c>
      <c r="Y6462" s="4">
        <v>1779319.48</v>
      </c>
      <c r="Z6462" s="2">
        <v>29</v>
      </c>
      <c r="AA6462" s="2" t="s">
        <v>57</v>
      </c>
      <c r="AB6462" s="2" t="s">
        <v>15731</v>
      </c>
      <c r="AC6462" s="2" t="s">
        <v>138</v>
      </c>
      <c r="AD6462" s="2" t="s">
        <v>76</v>
      </c>
      <c r="AE6462" s="5">
        <v>70.260000000000005</v>
      </c>
      <c r="AF6462" s="2">
        <v>1</v>
      </c>
      <c r="AG6462" s="2" t="s">
        <v>77</v>
      </c>
      <c r="AH6462" s="2">
        <v>10</v>
      </c>
      <c r="AI6462" s="6" t="str">
        <f t="shared" si="300"/>
        <v>35-44</v>
      </c>
      <c r="AJ6462" s="11">
        <f>YEAR(tbl_LoanData[[#This Row],[Application Date]])</f>
        <v>2026</v>
      </c>
      <c r="AK6462" s="11" t="str">
        <f>TEXT(tbl_LoanData[[#This Row],[Application Date]],"MMMM")</f>
        <v>January</v>
      </c>
      <c r="AL6462" s="12">
        <f>DATE(YEAR(tbl_LoanData[[#This Row],[Application Date]]),MONTH(tbl_LoanData[[#This Row],[Application Date]]),1)</f>
        <v>46023</v>
      </c>
      <c r="AM6462" s="14">
        <f ca="1">IF(AND(tbl_LoanData[[#This Row],[Application Date]]&gt;=EOMONTH(TODAY(),-1)+1,tbl_LoanData[[#This Row],[Application Date]]&lt;=TODAY()),tbl_LoanData[[#This Row],[Loan Amount]],0)</f>
        <v>0</v>
      </c>
      <c r="AN6462" s="14">
        <f>tbl_LoanData[[#This Row],[Amount Paid]]-(Q6462-X6462)</f>
        <v>497019.47999999992</v>
      </c>
      <c r="AO6462" s="14">
        <f>IF(tbl_LoanData[[#This Row],[Application Status]]="Approved",1,0)</f>
        <v>1</v>
      </c>
      <c r="AP6462" s="22" t="str">
        <f t="shared" ca="1" si="301"/>
        <v/>
      </c>
      <c r="AQ6462" s="22" t="str">
        <f t="shared" ca="1" si="302"/>
        <v/>
      </c>
    </row>
    <row r="6463" spans="1:43" ht="14.4" customHeight="1" x14ac:dyDescent="0.3">
      <c r="A6463" s="2" t="s">
        <v>12497</v>
      </c>
      <c r="B6463" s="2" t="s">
        <v>12498</v>
      </c>
      <c r="C6463" s="2" t="s">
        <v>687</v>
      </c>
      <c r="D6463" s="2" t="s">
        <v>182</v>
      </c>
      <c r="E6463" s="2" t="s">
        <v>323</v>
      </c>
      <c r="F6463" s="2">
        <v>55</v>
      </c>
      <c r="G6463" s="2" t="s">
        <v>83</v>
      </c>
      <c r="H6463" s="2" t="s">
        <v>565</v>
      </c>
      <c r="I6463" s="2" t="s">
        <v>47</v>
      </c>
      <c r="J6463" s="3">
        <v>46047</v>
      </c>
      <c r="K6463" s="3">
        <v>46066</v>
      </c>
      <c r="L6463" s="2" t="s">
        <v>38</v>
      </c>
      <c r="M6463" s="2" t="s">
        <v>71</v>
      </c>
      <c r="N6463" s="2" t="s">
        <v>589</v>
      </c>
      <c r="O6463" s="4">
        <v>1024000</v>
      </c>
      <c r="P6463" s="4">
        <v>397700</v>
      </c>
      <c r="Q6463" s="4">
        <v>626300</v>
      </c>
      <c r="R6463" s="2">
        <v>12</v>
      </c>
      <c r="S6463" s="5">
        <v>14.59</v>
      </c>
      <c r="T6463" s="4">
        <v>59806.43</v>
      </c>
      <c r="U6463" s="2" t="s">
        <v>73</v>
      </c>
      <c r="V6463" s="2" t="s">
        <v>35</v>
      </c>
      <c r="W6463" s="4">
        <v>0</v>
      </c>
      <c r="X6463" s="4">
        <v>717677.17</v>
      </c>
      <c r="Y6463" s="4">
        <v>717677.17</v>
      </c>
      <c r="Z6463" s="2">
        <v>180</v>
      </c>
      <c r="AA6463" s="2" t="s">
        <v>60</v>
      </c>
      <c r="AB6463" s="2" t="s">
        <v>15736</v>
      </c>
      <c r="AC6463" s="2" t="s">
        <v>87</v>
      </c>
      <c r="AD6463" s="2" t="s">
        <v>76</v>
      </c>
      <c r="AE6463" s="5">
        <v>61.16</v>
      </c>
      <c r="AF6463" s="2">
        <v>6</v>
      </c>
      <c r="AG6463" s="2" t="s">
        <v>130</v>
      </c>
      <c r="AH6463" s="2">
        <v>19</v>
      </c>
      <c r="AI6463" s="6" t="str">
        <f t="shared" si="300"/>
        <v>55-64</v>
      </c>
      <c r="AJ6463" s="11">
        <f>YEAR(tbl_LoanData[[#This Row],[Application Date]])</f>
        <v>2026</v>
      </c>
      <c r="AK6463" s="11" t="str">
        <f>TEXT(tbl_LoanData[[#This Row],[Application Date]],"MMMM")</f>
        <v>January</v>
      </c>
      <c r="AL6463" s="12">
        <f>DATE(YEAR(tbl_LoanData[[#This Row],[Application Date]]),MONTH(tbl_LoanData[[#This Row],[Application Date]]),1)</f>
        <v>46023</v>
      </c>
      <c r="AM6463" s="14">
        <f ca="1">IF(AND(tbl_LoanData[[#This Row],[Application Date]]&gt;=EOMONTH(TODAY(),-1)+1,tbl_LoanData[[#This Row],[Application Date]]&lt;=TODAY()),tbl_LoanData[[#This Row],[Loan Amount]],0)</f>
        <v>0</v>
      </c>
      <c r="AN6463" s="14">
        <f>tbl_LoanData[[#This Row],[Amount Paid]]-(Q6463-X6463)</f>
        <v>91377.170000000042</v>
      </c>
      <c r="AO6463" s="14">
        <f>IF(tbl_LoanData[[#This Row],[Application Status]]="Approved",1,0)</f>
        <v>1</v>
      </c>
      <c r="AP6463" s="22" t="str">
        <f t="shared" ca="1" si="301"/>
        <v/>
      </c>
      <c r="AQ6463" s="22" t="str">
        <f t="shared" ca="1" si="302"/>
        <v/>
      </c>
    </row>
    <row r="6464" spans="1:43" ht="14.4" customHeight="1" x14ac:dyDescent="0.3">
      <c r="A6464" s="2" t="s">
        <v>12551</v>
      </c>
      <c r="B6464" s="2" t="s">
        <v>12552</v>
      </c>
      <c r="C6464" s="2" t="s">
        <v>277</v>
      </c>
      <c r="D6464" s="2" t="s">
        <v>81</v>
      </c>
      <c r="E6464" s="2" t="s">
        <v>81</v>
      </c>
      <c r="F6464" s="2">
        <v>54</v>
      </c>
      <c r="G6464" s="2" t="s">
        <v>83</v>
      </c>
      <c r="H6464" s="2" t="s">
        <v>156</v>
      </c>
      <c r="I6464" s="2" t="s">
        <v>45</v>
      </c>
      <c r="J6464" s="3">
        <v>46029</v>
      </c>
      <c r="K6464" s="3"/>
      <c r="L6464" s="2" t="s">
        <v>38</v>
      </c>
      <c r="M6464" s="2" t="s">
        <v>85</v>
      </c>
      <c r="N6464" s="2" t="s">
        <v>314</v>
      </c>
      <c r="O6464" s="4">
        <v>1354000</v>
      </c>
      <c r="P6464" s="4">
        <v>472700</v>
      </c>
      <c r="Q6464" s="4">
        <v>881300</v>
      </c>
      <c r="R6464" s="2">
        <v>12</v>
      </c>
      <c r="S6464" s="5">
        <v>7.25</v>
      </c>
      <c r="T6464" s="4">
        <v>78766.19</v>
      </c>
      <c r="U6464" s="2" t="s">
        <v>113</v>
      </c>
      <c r="V6464" s="2" t="s">
        <v>97</v>
      </c>
      <c r="W6464" s="4">
        <v>0</v>
      </c>
      <c r="X6464" s="4">
        <v>0</v>
      </c>
      <c r="Y6464" s="4">
        <v>945194.25</v>
      </c>
      <c r="Z6464" s="2">
        <v>0</v>
      </c>
      <c r="AA6464" s="2" t="s">
        <v>97</v>
      </c>
      <c r="AB6464" s="2" t="s">
        <v>15735</v>
      </c>
      <c r="AC6464" s="2" t="s">
        <v>129</v>
      </c>
      <c r="AD6464" s="2" t="s">
        <v>76</v>
      </c>
      <c r="AE6464" s="5">
        <v>65.09</v>
      </c>
      <c r="AF6464" s="2">
        <v>0</v>
      </c>
      <c r="AG6464" s="2" t="s">
        <v>97</v>
      </c>
      <c r="AH6464" s="2"/>
      <c r="AI6464" s="6" t="str">
        <f t="shared" si="300"/>
        <v>45-54</v>
      </c>
      <c r="AJ6464" s="11">
        <f>YEAR(tbl_LoanData[[#This Row],[Application Date]])</f>
        <v>2026</v>
      </c>
      <c r="AK6464" s="11" t="str">
        <f>TEXT(tbl_LoanData[[#This Row],[Application Date]],"MMMM")</f>
        <v>January</v>
      </c>
      <c r="AL6464" s="12">
        <f>DATE(YEAR(tbl_LoanData[[#This Row],[Application Date]]),MONTH(tbl_LoanData[[#This Row],[Application Date]]),1)</f>
        <v>46023</v>
      </c>
      <c r="AM6464" s="14">
        <f ca="1">IF(AND(tbl_LoanData[[#This Row],[Application Date]]&gt;=EOMONTH(TODAY(),-1)+1,tbl_LoanData[[#This Row],[Application Date]]&lt;=TODAY()),tbl_LoanData[[#This Row],[Loan Amount]],0)</f>
        <v>0</v>
      </c>
      <c r="AN6464" s="14">
        <f>tbl_LoanData[[#This Row],[Amount Paid]]-(Q6464-X6464)</f>
        <v>-881300</v>
      </c>
      <c r="AO6464" s="14">
        <f>IF(tbl_LoanData[[#This Row],[Application Status]]="Approved",1,0)</f>
        <v>0</v>
      </c>
      <c r="AP6464" s="22" t="str">
        <f t="shared" ca="1" si="301"/>
        <v/>
      </c>
      <c r="AQ6464" s="22" t="str">
        <f t="shared" ca="1" si="302"/>
        <v/>
      </c>
    </row>
    <row r="6465" spans="1:43" ht="14.4" customHeight="1" x14ac:dyDescent="0.3">
      <c r="A6465" s="2" t="s">
        <v>12631</v>
      </c>
      <c r="B6465" s="2" t="s">
        <v>12632</v>
      </c>
      <c r="C6465" s="2" t="s">
        <v>487</v>
      </c>
      <c r="D6465" s="2" t="s">
        <v>268</v>
      </c>
      <c r="E6465" s="2" t="s">
        <v>135</v>
      </c>
      <c r="F6465" s="2">
        <v>29</v>
      </c>
      <c r="G6465" s="2" t="s">
        <v>69</v>
      </c>
      <c r="H6465" s="2" t="s">
        <v>177</v>
      </c>
      <c r="I6465" s="2" t="s">
        <v>43</v>
      </c>
      <c r="J6465" s="3">
        <v>46038</v>
      </c>
      <c r="K6465" s="3">
        <v>46058</v>
      </c>
      <c r="L6465" s="2" t="s">
        <v>36</v>
      </c>
      <c r="M6465" s="2" t="s">
        <v>94</v>
      </c>
      <c r="N6465" s="2" t="s">
        <v>212</v>
      </c>
      <c r="O6465" s="4">
        <v>2179000</v>
      </c>
      <c r="P6465" s="4">
        <v>284500</v>
      </c>
      <c r="Q6465" s="4">
        <v>1894500</v>
      </c>
      <c r="R6465" s="2">
        <v>12</v>
      </c>
      <c r="S6465" s="5">
        <v>5.78</v>
      </c>
      <c r="T6465" s="4">
        <v>167000.18</v>
      </c>
      <c r="U6465" s="2" t="s">
        <v>73</v>
      </c>
      <c r="V6465" s="2" t="s">
        <v>34</v>
      </c>
      <c r="W6465" s="4">
        <v>0</v>
      </c>
      <c r="X6465" s="4">
        <v>2004002.1</v>
      </c>
      <c r="Y6465" s="4">
        <v>2004002.1</v>
      </c>
      <c r="Z6465" s="2">
        <v>180</v>
      </c>
      <c r="AA6465" s="2" t="s">
        <v>60</v>
      </c>
      <c r="AB6465" s="2" t="s">
        <v>15729</v>
      </c>
      <c r="AC6465" s="2" t="s">
        <v>87</v>
      </c>
      <c r="AD6465" s="2" t="s">
        <v>76</v>
      </c>
      <c r="AE6465" s="5">
        <v>86.94</v>
      </c>
      <c r="AF6465" s="2">
        <v>6</v>
      </c>
      <c r="AG6465" s="2" t="s">
        <v>130</v>
      </c>
      <c r="AH6465" s="2">
        <v>20</v>
      </c>
      <c r="AI6465" s="6" t="str">
        <f t="shared" si="300"/>
        <v>25-34</v>
      </c>
      <c r="AJ6465" s="11">
        <f>YEAR(tbl_LoanData[[#This Row],[Application Date]])</f>
        <v>2026</v>
      </c>
      <c r="AK6465" s="11" t="str">
        <f>TEXT(tbl_LoanData[[#This Row],[Application Date]],"MMMM")</f>
        <v>January</v>
      </c>
      <c r="AL6465" s="12">
        <f>DATE(YEAR(tbl_LoanData[[#This Row],[Application Date]]),MONTH(tbl_LoanData[[#This Row],[Application Date]]),1)</f>
        <v>46023</v>
      </c>
      <c r="AM6465" s="14">
        <f ca="1">IF(AND(tbl_LoanData[[#This Row],[Application Date]]&gt;=EOMONTH(TODAY(),-1)+1,tbl_LoanData[[#This Row],[Application Date]]&lt;=TODAY()),tbl_LoanData[[#This Row],[Loan Amount]],0)</f>
        <v>0</v>
      </c>
      <c r="AN6465" s="14">
        <f>tbl_LoanData[[#This Row],[Amount Paid]]-(Q6465-X6465)</f>
        <v>109502.10000000009</v>
      </c>
      <c r="AO6465" s="14">
        <f>IF(tbl_LoanData[[#This Row],[Application Status]]="Approved",1,0)</f>
        <v>1</v>
      </c>
      <c r="AP6465" s="22" t="str">
        <f t="shared" ca="1" si="301"/>
        <v/>
      </c>
      <c r="AQ6465" s="22" t="str">
        <f t="shared" ca="1" si="302"/>
        <v/>
      </c>
    </row>
    <row r="6466" spans="1:43" ht="14.4" customHeight="1" x14ac:dyDescent="0.3">
      <c r="A6466" s="2" t="s">
        <v>12651</v>
      </c>
      <c r="B6466" s="2" t="s">
        <v>12652</v>
      </c>
      <c r="C6466" s="2" t="s">
        <v>249</v>
      </c>
      <c r="D6466" s="2" t="s">
        <v>117</v>
      </c>
      <c r="E6466" s="2" t="s">
        <v>255</v>
      </c>
      <c r="F6466" s="2">
        <v>23</v>
      </c>
      <c r="G6466" s="2" t="s">
        <v>69</v>
      </c>
      <c r="H6466" s="2" t="s">
        <v>244</v>
      </c>
      <c r="I6466" s="2" t="s">
        <v>48</v>
      </c>
      <c r="J6466" s="3">
        <v>46024</v>
      </c>
      <c r="K6466" s="3">
        <v>46026</v>
      </c>
      <c r="L6466" s="2" t="s">
        <v>40</v>
      </c>
      <c r="M6466" s="2" t="s">
        <v>157</v>
      </c>
      <c r="N6466" s="2" t="s">
        <v>299</v>
      </c>
      <c r="O6466" s="4">
        <v>1241000</v>
      </c>
      <c r="P6466" s="4">
        <v>257400</v>
      </c>
      <c r="Q6466" s="4">
        <v>983600</v>
      </c>
      <c r="R6466" s="2">
        <v>24</v>
      </c>
      <c r="S6466" s="5">
        <v>5.18</v>
      </c>
      <c r="T6466" s="4">
        <v>45229.21</v>
      </c>
      <c r="U6466" s="2" t="s">
        <v>73</v>
      </c>
      <c r="V6466" s="2" t="s">
        <v>74</v>
      </c>
      <c r="W6466" s="4">
        <v>135687.63</v>
      </c>
      <c r="X6466" s="4">
        <v>949813.33</v>
      </c>
      <c r="Y6466" s="4">
        <v>1085500.96</v>
      </c>
      <c r="Z6466" s="2">
        <v>128</v>
      </c>
      <c r="AA6466" s="2" t="s">
        <v>60</v>
      </c>
      <c r="AB6466" s="2" t="s">
        <v>15736</v>
      </c>
      <c r="AC6466" s="2" t="s">
        <v>360</v>
      </c>
      <c r="AD6466" s="2" t="s">
        <v>76</v>
      </c>
      <c r="AE6466" s="5">
        <v>79.260000000000005</v>
      </c>
      <c r="AF6466" s="2">
        <v>4</v>
      </c>
      <c r="AG6466" s="2" t="s">
        <v>130</v>
      </c>
      <c r="AH6466" s="2">
        <v>2</v>
      </c>
      <c r="AI6466" s="6" t="str">
        <f t="shared" ref="AI6466:AI6529" si="303">IF(F6466&lt;25,"18-24",IF(F6466&lt;35,"25-34",IF(F6466&lt;45,"35-44",IF(F6466&lt;55,"45-54",IF(F6466&lt;65,"55-64","65+")))))</f>
        <v>18-24</v>
      </c>
      <c r="AJ6466" s="11">
        <f>YEAR(tbl_LoanData[[#This Row],[Application Date]])</f>
        <v>2026</v>
      </c>
      <c r="AK6466" s="11" t="str">
        <f>TEXT(tbl_LoanData[[#This Row],[Application Date]],"MMMM")</f>
        <v>January</v>
      </c>
      <c r="AL6466" s="12">
        <f>DATE(YEAR(tbl_LoanData[[#This Row],[Application Date]]),MONTH(tbl_LoanData[[#This Row],[Application Date]]),1)</f>
        <v>46023</v>
      </c>
      <c r="AM6466" s="14">
        <f ca="1">IF(AND(tbl_LoanData[[#This Row],[Application Date]]&gt;=EOMONTH(TODAY(),-1)+1,tbl_LoanData[[#This Row],[Application Date]]&lt;=TODAY()),tbl_LoanData[[#This Row],[Loan Amount]],0)</f>
        <v>0</v>
      </c>
      <c r="AN6466" s="14">
        <f>tbl_LoanData[[#This Row],[Amount Paid]]-(Q6466-X6466)</f>
        <v>101900.95999999996</v>
      </c>
      <c r="AO6466" s="14">
        <f>IF(tbl_LoanData[[#This Row],[Application Status]]="Approved",1,0)</f>
        <v>1</v>
      </c>
      <c r="AP6466" s="22" t="str">
        <f t="shared" ref="AP6466:AP6529" ca="1" si="304">IF(AND(J6466&gt;=DATE(YEAR(TODAY()),MONTH(TODAY()),1),J6466&lt;=TODAY()),"Current MTD",IF(AND(J6466&gt;=EOMONTH(TODAY(),-2)+1,J6466&lt;=EOMONTH(TODAY(),-1)),"Previous MTD",""))</f>
        <v/>
      </c>
      <c r="AQ6466" s="22" t="str">
        <f t="shared" ref="AQ6466:AQ6529" ca="1" si="305">IF(AND(J6466&gt;=DATE(YEAR(TODAY()),MONTH(TODAY()),1),J6466&lt;=TODAY()),TEXT(DATE(YEAR(TODAY()),MONTH(TODAY()),1),"mmm d")&amp;"–"&amp;DAY(TODAY()),IF(AND(J6466&gt;=EOMONTH(TODAY(),-2)+1,J6466&lt;=EOMONTH(TODAY(),-1)),""&amp;TEXT(EOMONTH(TODAY(),-2)+1,"mmm d")&amp;"–"&amp;DAY(TODAY()),""))</f>
        <v/>
      </c>
    </row>
    <row r="6467" spans="1:43" x14ac:dyDescent="0.3">
      <c r="A6467" s="2" t="s">
        <v>12661</v>
      </c>
      <c r="B6467" s="2" t="s">
        <v>12662</v>
      </c>
      <c r="C6467" s="2" t="s">
        <v>249</v>
      </c>
      <c r="D6467" s="2" t="s">
        <v>268</v>
      </c>
      <c r="E6467" s="2" t="s">
        <v>125</v>
      </c>
      <c r="F6467" s="2">
        <v>34</v>
      </c>
      <c r="G6467" s="2" t="s">
        <v>69</v>
      </c>
      <c r="H6467" s="2" t="s">
        <v>318</v>
      </c>
      <c r="I6467" s="2" t="s">
        <v>42</v>
      </c>
      <c r="J6467" s="3">
        <v>46032</v>
      </c>
      <c r="K6467" s="3">
        <v>46048</v>
      </c>
      <c r="L6467" s="2" t="s">
        <v>40</v>
      </c>
      <c r="M6467" s="2" t="s">
        <v>94</v>
      </c>
      <c r="N6467" s="2" t="s">
        <v>95</v>
      </c>
      <c r="O6467" s="4">
        <v>1149000</v>
      </c>
      <c r="P6467" s="4">
        <v>323200</v>
      </c>
      <c r="Q6467" s="4">
        <v>825800</v>
      </c>
      <c r="R6467" s="2">
        <v>48</v>
      </c>
      <c r="S6467" s="5">
        <v>5.96</v>
      </c>
      <c r="T6467" s="4">
        <v>21305.64</v>
      </c>
      <c r="U6467" s="2" t="s">
        <v>73</v>
      </c>
      <c r="V6467" s="2" t="s">
        <v>74</v>
      </c>
      <c r="W6467" s="4">
        <v>127833.84</v>
      </c>
      <c r="X6467" s="4">
        <v>894836.88</v>
      </c>
      <c r="Y6467" s="4">
        <v>1022670.72</v>
      </c>
      <c r="Z6467" s="2">
        <v>0</v>
      </c>
      <c r="AA6467" s="2" t="s">
        <v>56</v>
      </c>
      <c r="AB6467" s="2" t="s">
        <v>15727</v>
      </c>
      <c r="AC6467" s="2" t="s">
        <v>360</v>
      </c>
      <c r="AD6467" s="2" t="s">
        <v>76</v>
      </c>
      <c r="AE6467" s="5">
        <v>71.87</v>
      </c>
      <c r="AF6467" s="2">
        <v>0</v>
      </c>
      <c r="AG6467" s="2" t="s">
        <v>77</v>
      </c>
      <c r="AH6467" s="2">
        <v>16</v>
      </c>
      <c r="AI6467" s="6" t="str">
        <f t="shared" si="303"/>
        <v>25-34</v>
      </c>
      <c r="AJ6467" s="11">
        <f>YEAR(tbl_LoanData[[#This Row],[Application Date]])</f>
        <v>2026</v>
      </c>
      <c r="AK6467" s="11" t="str">
        <f>TEXT(tbl_LoanData[[#This Row],[Application Date]],"MMMM")</f>
        <v>January</v>
      </c>
      <c r="AL6467" s="12">
        <f>DATE(YEAR(tbl_LoanData[[#This Row],[Application Date]]),MONTH(tbl_LoanData[[#This Row],[Application Date]]),1)</f>
        <v>46023</v>
      </c>
      <c r="AM6467" s="14">
        <f ca="1">IF(AND(tbl_LoanData[[#This Row],[Application Date]]&gt;=EOMONTH(TODAY(),-1)+1,tbl_LoanData[[#This Row],[Application Date]]&lt;=TODAY()),tbl_LoanData[[#This Row],[Loan Amount]],0)</f>
        <v>0</v>
      </c>
      <c r="AN6467" s="14">
        <f>tbl_LoanData[[#This Row],[Amount Paid]]-(Q6467-X6467)</f>
        <v>196870.72</v>
      </c>
      <c r="AO6467" s="14">
        <f>IF(tbl_LoanData[[#This Row],[Application Status]]="Approved",1,0)</f>
        <v>1</v>
      </c>
      <c r="AP6467" s="22" t="str">
        <f t="shared" ca="1" si="304"/>
        <v/>
      </c>
      <c r="AQ6467" s="22" t="str">
        <f t="shared" ca="1" si="305"/>
        <v/>
      </c>
    </row>
    <row r="6468" spans="1:43" ht="14.4" customHeight="1" x14ac:dyDescent="0.3">
      <c r="A6468" s="2" t="s">
        <v>12775</v>
      </c>
      <c r="B6468" s="2" t="s">
        <v>12776</v>
      </c>
      <c r="C6468" s="2" t="s">
        <v>331</v>
      </c>
      <c r="D6468" s="2" t="s">
        <v>134</v>
      </c>
      <c r="E6468" s="2" t="s">
        <v>293</v>
      </c>
      <c r="F6468" s="2">
        <v>60</v>
      </c>
      <c r="G6468" s="2" t="s">
        <v>83</v>
      </c>
      <c r="H6468" s="2" t="s">
        <v>273</v>
      </c>
      <c r="I6468" s="2" t="s">
        <v>45</v>
      </c>
      <c r="J6468" s="3">
        <v>46045</v>
      </c>
      <c r="K6468" s="3"/>
      <c r="L6468" s="2" t="s">
        <v>38</v>
      </c>
      <c r="M6468" s="2" t="s">
        <v>71</v>
      </c>
      <c r="N6468" s="2" t="s">
        <v>589</v>
      </c>
      <c r="O6468" s="4">
        <v>1146000</v>
      </c>
      <c r="P6468" s="4">
        <v>430000</v>
      </c>
      <c r="Q6468" s="4">
        <v>716000</v>
      </c>
      <c r="R6468" s="2">
        <v>24</v>
      </c>
      <c r="S6468" s="5">
        <v>12.01</v>
      </c>
      <c r="T6468" s="4">
        <v>36999.300000000003</v>
      </c>
      <c r="U6468" s="2" t="s">
        <v>96</v>
      </c>
      <c r="V6468" s="2" t="s">
        <v>97</v>
      </c>
      <c r="W6468" s="4">
        <v>0</v>
      </c>
      <c r="X6468" s="4">
        <v>0</v>
      </c>
      <c r="Y6468" s="4">
        <v>887983.2</v>
      </c>
      <c r="Z6468" s="2">
        <v>0</v>
      </c>
      <c r="AA6468" s="2" t="s">
        <v>97</v>
      </c>
      <c r="AB6468" s="2" t="s">
        <v>15728</v>
      </c>
      <c r="AC6468" s="2" t="s">
        <v>213</v>
      </c>
      <c r="AD6468" s="2" t="s">
        <v>76</v>
      </c>
      <c r="AE6468" s="5">
        <v>62.48</v>
      </c>
      <c r="AF6468" s="2">
        <v>0</v>
      </c>
      <c r="AG6468" s="2" t="s">
        <v>97</v>
      </c>
      <c r="AH6468" s="2"/>
      <c r="AI6468" s="6" t="str">
        <f t="shared" si="303"/>
        <v>55-64</v>
      </c>
      <c r="AJ6468" s="11">
        <f>YEAR(tbl_LoanData[[#This Row],[Application Date]])</f>
        <v>2026</v>
      </c>
      <c r="AK6468" s="11" t="str">
        <f>TEXT(tbl_LoanData[[#This Row],[Application Date]],"MMMM")</f>
        <v>January</v>
      </c>
      <c r="AL6468" s="12">
        <f>DATE(YEAR(tbl_LoanData[[#This Row],[Application Date]]),MONTH(tbl_LoanData[[#This Row],[Application Date]]),1)</f>
        <v>46023</v>
      </c>
      <c r="AM6468" s="14">
        <f ca="1">IF(AND(tbl_LoanData[[#This Row],[Application Date]]&gt;=EOMONTH(TODAY(),-1)+1,tbl_LoanData[[#This Row],[Application Date]]&lt;=TODAY()),tbl_LoanData[[#This Row],[Loan Amount]],0)</f>
        <v>0</v>
      </c>
      <c r="AN6468" s="14">
        <f>tbl_LoanData[[#This Row],[Amount Paid]]-(Q6468-X6468)</f>
        <v>-716000</v>
      </c>
      <c r="AO6468" s="14">
        <f>IF(tbl_LoanData[[#This Row],[Application Status]]="Approved",1,0)</f>
        <v>0</v>
      </c>
      <c r="AP6468" s="22" t="str">
        <f t="shared" ca="1" si="304"/>
        <v/>
      </c>
      <c r="AQ6468" s="22" t="str">
        <f t="shared" ca="1" si="305"/>
        <v/>
      </c>
    </row>
    <row r="6469" spans="1:43" ht="14.4" customHeight="1" x14ac:dyDescent="0.3">
      <c r="A6469" s="2" t="s">
        <v>12991</v>
      </c>
      <c r="B6469" s="2" t="s">
        <v>12992</v>
      </c>
      <c r="C6469" s="2" t="s">
        <v>999</v>
      </c>
      <c r="D6469" s="2" t="s">
        <v>67</v>
      </c>
      <c r="E6469" s="2" t="s">
        <v>402</v>
      </c>
      <c r="F6469" s="2">
        <v>23</v>
      </c>
      <c r="G6469" s="2" t="s">
        <v>69</v>
      </c>
      <c r="H6469" s="2" t="s">
        <v>273</v>
      </c>
      <c r="I6469" s="2" t="s">
        <v>45</v>
      </c>
      <c r="J6469" s="3">
        <v>46035</v>
      </c>
      <c r="K6469" s="3">
        <v>46048</v>
      </c>
      <c r="L6469" s="2" t="s">
        <v>39</v>
      </c>
      <c r="M6469" s="2" t="s">
        <v>157</v>
      </c>
      <c r="N6469" s="2" t="s">
        <v>359</v>
      </c>
      <c r="O6469" s="4">
        <v>1649000</v>
      </c>
      <c r="P6469" s="4">
        <v>310300</v>
      </c>
      <c r="Q6469" s="4">
        <v>1338700</v>
      </c>
      <c r="R6469" s="2">
        <v>36</v>
      </c>
      <c r="S6469" s="5">
        <v>11.73</v>
      </c>
      <c r="T6469" s="4">
        <v>50271.9</v>
      </c>
      <c r="U6469" s="2" t="s">
        <v>73</v>
      </c>
      <c r="V6469" s="2" t="s">
        <v>74</v>
      </c>
      <c r="W6469" s="4">
        <v>301631.40000000002</v>
      </c>
      <c r="X6469" s="4">
        <v>1508157.13</v>
      </c>
      <c r="Y6469" s="4">
        <v>1809788.53</v>
      </c>
      <c r="Z6469" s="2">
        <v>0</v>
      </c>
      <c r="AA6469" s="2" t="s">
        <v>56</v>
      </c>
      <c r="AB6469" s="2" t="s">
        <v>15735</v>
      </c>
      <c r="AC6469" s="2" t="s">
        <v>87</v>
      </c>
      <c r="AD6469" s="2" t="s">
        <v>76</v>
      </c>
      <c r="AE6469" s="5">
        <v>81.180000000000007</v>
      </c>
      <c r="AF6469" s="2">
        <v>0</v>
      </c>
      <c r="AG6469" s="2" t="s">
        <v>77</v>
      </c>
      <c r="AH6469" s="2">
        <v>13</v>
      </c>
      <c r="AI6469" s="6" t="str">
        <f t="shared" si="303"/>
        <v>18-24</v>
      </c>
      <c r="AJ6469" s="11">
        <f>YEAR(tbl_LoanData[[#This Row],[Application Date]])</f>
        <v>2026</v>
      </c>
      <c r="AK6469" s="11" t="str">
        <f>TEXT(tbl_LoanData[[#This Row],[Application Date]],"MMMM")</f>
        <v>January</v>
      </c>
      <c r="AL6469" s="12">
        <f>DATE(YEAR(tbl_LoanData[[#This Row],[Application Date]]),MONTH(tbl_LoanData[[#This Row],[Application Date]]),1)</f>
        <v>46023</v>
      </c>
      <c r="AM6469" s="14">
        <f ca="1">IF(AND(tbl_LoanData[[#This Row],[Application Date]]&gt;=EOMONTH(TODAY(),-1)+1,tbl_LoanData[[#This Row],[Application Date]]&lt;=TODAY()),tbl_LoanData[[#This Row],[Loan Amount]],0)</f>
        <v>0</v>
      </c>
      <c r="AN6469" s="14">
        <f>tbl_LoanData[[#This Row],[Amount Paid]]-(Q6469-X6469)</f>
        <v>471088.52999999991</v>
      </c>
      <c r="AO6469" s="14">
        <f>IF(tbl_LoanData[[#This Row],[Application Status]]="Approved",1,0)</f>
        <v>1</v>
      </c>
      <c r="AP6469" s="22" t="str">
        <f t="shared" ca="1" si="304"/>
        <v/>
      </c>
      <c r="AQ6469" s="22" t="str">
        <f t="shared" ca="1" si="305"/>
        <v/>
      </c>
    </row>
    <row r="6470" spans="1:43" ht="14.4" customHeight="1" x14ac:dyDescent="0.3">
      <c r="A6470" s="2" t="s">
        <v>12995</v>
      </c>
      <c r="B6470" s="2" t="s">
        <v>12996</v>
      </c>
      <c r="C6470" s="2" t="s">
        <v>471</v>
      </c>
      <c r="D6470" s="2" t="s">
        <v>118</v>
      </c>
      <c r="E6470" s="2" t="s">
        <v>183</v>
      </c>
      <c r="F6470" s="2">
        <v>43</v>
      </c>
      <c r="G6470" s="2" t="s">
        <v>83</v>
      </c>
      <c r="H6470" s="2" t="s">
        <v>244</v>
      </c>
      <c r="I6470" s="2" t="s">
        <v>48</v>
      </c>
      <c r="J6470" s="3">
        <v>46042</v>
      </c>
      <c r="K6470" s="3">
        <v>46056</v>
      </c>
      <c r="L6470" s="2" t="s">
        <v>38</v>
      </c>
      <c r="M6470" s="2" t="s">
        <v>127</v>
      </c>
      <c r="N6470" s="2" t="s">
        <v>128</v>
      </c>
      <c r="O6470" s="4">
        <v>1774000</v>
      </c>
      <c r="P6470" s="4">
        <v>440700</v>
      </c>
      <c r="Q6470" s="4">
        <v>1333300</v>
      </c>
      <c r="R6470" s="2">
        <v>48</v>
      </c>
      <c r="S6470" s="5">
        <v>14.36</v>
      </c>
      <c r="T6470" s="4">
        <v>43732.24</v>
      </c>
      <c r="U6470" s="2" t="s">
        <v>73</v>
      </c>
      <c r="V6470" s="2" t="s">
        <v>74</v>
      </c>
      <c r="W6470" s="4">
        <v>262393.44</v>
      </c>
      <c r="X6470" s="4">
        <v>1836754.08</v>
      </c>
      <c r="Y6470" s="4">
        <v>2099147.52</v>
      </c>
      <c r="Z6470" s="2">
        <v>0</v>
      </c>
      <c r="AA6470" s="2" t="s">
        <v>56</v>
      </c>
      <c r="AB6470" s="2" t="s">
        <v>15736</v>
      </c>
      <c r="AC6470" s="2" t="s">
        <v>87</v>
      </c>
      <c r="AD6470" s="2" t="s">
        <v>76</v>
      </c>
      <c r="AE6470" s="5">
        <v>75.16</v>
      </c>
      <c r="AF6470" s="2">
        <v>0</v>
      </c>
      <c r="AG6470" s="2" t="s">
        <v>77</v>
      </c>
      <c r="AH6470" s="2">
        <v>14</v>
      </c>
      <c r="AI6470" s="6" t="str">
        <f t="shared" si="303"/>
        <v>35-44</v>
      </c>
      <c r="AJ6470" s="11">
        <f>YEAR(tbl_LoanData[[#This Row],[Application Date]])</f>
        <v>2026</v>
      </c>
      <c r="AK6470" s="11" t="str">
        <f>TEXT(tbl_LoanData[[#This Row],[Application Date]],"MMMM")</f>
        <v>January</v>
      </c>
      <c r="AL6470" s="12">
        <f>DATE(YEAR(tbl_LoanData[[#This Row],[Application Date]]),MONTH(tbl_LoanData[[#This Row],[Application Date]]),1)</f>
        <v>46023</v>
      </c>
      <c r="AM6470" s="14">
        <f ca="1">IF(AND(tbl_LoanData[[#This Row],[Application Date]]&gt;=EOMONTH(TODAY(),-1)+1,tbl_LoanData[[#This Row],[Application Date]]&lt;=TODAY()),tbl_LoanData[[#This Row],[Loan Amount]],0)</f>
        <v>0</v>
      </c>
      <c r="AN6470" s="14">
        <f>tbl_LoanData[[#This Row],[Amount Paid]]-(Q6470-X6470)</f>
        <v>765847.52</v>
      </c>
      <c r="AO6470" s="14">
        <f>IF(tbl_LoanData[[#This Row],[Application Status]]="Approved",1,0)</f>
        <v>1</v>
      </c>
      <c r="AP6470" s="22" t="str">
        <f t="shared" ca="1" si="304"/>
        <v/>
      </c>
      <c r="AQ6470" s="22" t="str">
        <f t="shared" ca="1" si="305"/>
        <v/>
      </c>
    </row>
    <row r="6471" spans="1:43" ht="14.4" customHeight="1" x14ac:dyDescent="0.3">
      <c r="A6471" s="2" t="s">
        <v>13039</v>
      </c>
      <c r="B6471" s="2" t="s">
        <v>13040</v>
      </c>
      <c r="C6471" s="2" t="s">
        <v>804</v>
      </c>
      <c r="D6471" s="2" t="s">
        <v>254</v>
      </c>
      <c r="E6471" s="2" t="s">
        <v>142</v>
      </c>
      <c r="F6471" s="2">
        <v>31</v>
      </c>
      <c r="G6471" s="2" t="s">
        <v>83</v>
      </c>
      <c r="H6471" s="2" t="s">
        <v>126</v>
      </c>
      <c r="I6471" s="2" t="s">
        <v>44</v>
      </c>
      <c r="J6471" s="3">
        <v>46025</v>
      </c>
      <c r="K6471" s="3">
        <v>46039</v>
      </c>
      <c r="L6471" s="2" t="s">
        <v>40</v>
      </c>
      <c r="M6471" s="2" t="s">
        <v>157</v>
      </c>
      <c r="N6471" s="2" t="s">
        <v>328</v>
      </c>
      <c r="O6471" s="4">
        <v>1142000</v>
      </c>
      <c r="P6471" s="4">
        <v>306300</v>
      </c>
      <c r="Q6471" s="4">
        <v>835700</v>
      </c>
      <c r="R6471" s="2">
        <v>36</v>
      </c>
      <c r="S6471" s="5">
        <v>14.45</v>
      </c>
      <c r="T6471" s="4">
        <v>33277.11</v>
      </c>
      <c r="U6471" s="2" t="s">
        <v>73</v>
      </c>
      <c r="V6471" s="2" t="s">
        <v>74</v>
      </c>
      <c r="W6471" s="4">
        <v>232939.77</v>
      </c>
      <c r="X6471" s="4">
        <v>965036.18</v>
      </c>
      <c r="Y6471" s="4">
        <v>1197975.95</v>
      </c>
      <c r="Z6471" s="2">
        <v>0</v>
      </c>
      <c r="AA6471" s="2" t="s">
        <v>56</v>
      </c>
      <c r="AB6471" s="2" t="s">
        <v>15734</v>
      </c>
      <c r="AC6471" s="2" t="s">
        <v>87</v>
      </c>
      <c r="AD6471" s="2" t="s">
        <v>76</v>
      </c>
      <c r="AE6471" s="5">
        <v>73.180000000000007</v>
      </c>
      <c r="AF6471" s="2">
        <v>0</v>
      </c>
      <c r="AG6471" s="2" t="s">
        <v>77</v>
      </c>
      <c r="AH6471" s="2">
        <v>14</v>
      </c>
      <c r="AI6471" s="6" t="str">
        <f t="shared" si="303"/>
        <v>25-34</v>
      </c>
      <c r="AJ6471" s="11">
        <f>YEAR(tbl_LoanData[[#This Row],[Application Date]])</f>
        <v>2026</v>
      </c>
      <c r="AK6471" s="11" t="str">
        <f>TEXT(tbl_LoanData[[#This Row],[Application Date]],"MMMM")</f>
        <v>January</v>
      </c>
      <c r="AL6471" s="12">
        <f>DATE(YEAR(tbl_LoanData[[#This Row],[Application Date]]),MONTH(tbl_LoanData[[#This Row],[Application Date]]),1)</f>
        <v>46023</v>
      </c>
      <c r="AM6471" s="14">
        <f ca="1">IF(AND(tbl_LoanData[[#This Row],[Application Date]]&gt;=EOMONTH(TODAY(),-1)+1,tbl_LoanData[[#This Row],[Application Date]]&lt;=TODAY()),tbl_LoanData[[#This Row],[Loan Amount]],0)</f>
        <v>0</v>
      </c>
      <c r="AN6471" s="14">
        <f>tbl_LoanData[[#This Row],[Amount Paid]]-(Q6471-X6471)</f>
        <v>362275.95000000007</v>
      </c>
      <c r="AO6471" s="14">
        <f>IF(tbl_LoanData[[#This Row],[Application Status]]="Approved",1,0)</f>
        <v>1</v>
      </c>
      <c r="AP6471" s="22" t="str">
        <f t="shared" ca="1" si="304"/>
        <v/>
      </c>
      <c r="AQ6471" s="22" t="str">
        <f t="shared" ca="1" si="305"/>
        <v/>
      </c>
    </row>
    <row r="6472" spans="1:43" ht="14.4" customHeight="1" x14ac:dyDescent="0.3">
      <c r="A6472" s="2" t="s">
        <v>13075</v>
      </c>
      <c r="B6472" s="2" t="s">
        <v>13076</v>
      </c>
      <c r="C6472" s="2" t="s">
        <v>682</v>
      </c>
      <c r="D6472" s="2" t="s">
        <v>254</v>
      </c>
      <c r="E6472" s="2" t="s">
        <v>311</v>
      </c>
      <c r="F6472" s="2">
        <v>22</v>
      </c>
      <c r="G6472" s="2" t="s">
        <v>69</v>
      </c>
      <c r="H6472" s="2" t="s">
        <v>516</v>
      </c>
      <c r="I6472" s="2" t="s">
        <v>53</v>
      </c>
      <c r="J6472" s="3">
        <v>46028</v>
      </c>
      <c r="K6472" s="3"/>
      <c r="L6472" s="2" t="s">
        <v>40</v>
      </c>
      <c r="M6472" s="2" t="s">
        <v>94</v>
      </c>
      <c r="N6472" s="2" t="s">
        <v>4</v>
      </c>
      <c r="O6472" s="4">
        <v>1031000</v>
      </c>
      <c r="P6472" s="4">
        <v>195200</v>
      </c>
      <c r="Q6472" s="4">
        <v>835800</v>
      </c>
      <c r="R6472" s="2">
        <v>48</v>
      </c>
      <c r="S6472" s="5">
        <v>13.7</v>
      </c>
      <c r="T6472" s="4">
        <v>26954.55</v>
      </c>
      <c r="U6472" s="2" t="s">
        <v>113</v>
      </c>
      <c r="V6472" s="2" t="s">
        <v>97</v>
      </c>
      <c r="W6472" s="4">
        <v>0</v>
      </c>
      <c r="X6472" s="4">
        <v>0</v>
      </c>
      <c r="Y6472" s="4">
        <v>1293818.3999999999</v>
      </c>
      <c r="Z6472" s="2">
        <v>0</v>
      </c>
      <c r="AA6472" s="2" t="s">
        <v>97</v>
      </c>
      <c r="AB6472" s="2" t="s">
        <v>15734</v>
      </c>
      <c r="AC6472" s="2" t="s">
        <v>75</v>
      </c>
      <c r="AD6472" s="2" t="s">
        <v>76</v>
      </c>
      <c r="AE6472" s="5">
        <v>81.069999999999993</v>
      </c>
      <c r="AF6472" s="2">
        <v>0</v>
      </c>
      <c r="AG6472" s="2" t="s">
        <v>97</v>
      </c>
      <c r="AH6472" s="2"/>
      <c r="AI6472" s="6" t="str">
        <f t="shared" si="303"/>
        <v>18-24</v>
      </c>
      <c r="AJ6472" s="11">
        <f>YEAR(tbl_LoanData[[#This Row],[Application Date]])</f>
        <v>2026</v>
      </c>
      <c r="AK6472" s="11" t="str">
        <f>TEXT(tbl_LoanData[[#This Row],[Application Date]],"MMMM")</f>
        <v>January</v>
      </c>
      <c r="AL6472" s="12">
        <f>DATE(YEAR(tbl_LoanData[[#This Row],[Application Date]]),MONTH(tbl_LoanData[[#This Row],[Application Date]]),1)</f>
        <v>46023</v>
      </c>
      <c r="AM6472" s="14">
        <f ca="1">IF(AND(tbl_LoanData[[#This Row],[Application Date]]&gt;=EOMONTH(TODAY(),-1)+1,tbl_LoanData[[#This Row],[Application Date]]&lt;=TODAY()),tbl_LoanData[[#This Row],[Loan Amount]],0)</f>
        <v>0</v>
      </c>
      <c r="AN6472" s="14">
        <f>tbl_LoanData[[#This Row],[Amount Paid]]-(Q6472-X6472)</f>
        <v>-835800</v>
      </c>
      <c r="AO6472" s="14">
        <f>IF(tbl_LoanData[[#This Row],[Application Status]]="Approved",1,0)</f>
        <v>0</v>
      </c>
      <c r="AP6472" s="22" t="str">
        <f t="shared" ca="1" si="304"/>
        <v/>
      </c>
      <c r="AQ6472" s="22" t="str">
        <f t="shared" ca="1" si="305"/>
        <v/>
      </c>
    </row>
    <row r="6473" spans="1:43" ht="14.4" customHeight="1" x14ac:dyDescent="0.3">
      <c r="A6473" s="2" t="s">
        <v>13135</v>
      </c>
      <c r="B6473" s="2" t="s">
        <v>13136</v>
      </c>
      <c r="C6473" s="2" t="s">
        <v>644</v>
      </c>
      <c r="D6473" s="2" t="s">
        <v>82</v>
      </c>
      <c r="E6473" s="2" t="s">
        <v>118</v>
      </c>
      <c r="F6473" s="2">
        <v>35</v>
      </c>
      <c r="G6473" s="2" t="s">
        <v>83</v>
      </c>
      <c r="H6473" s="2" t="s">
        <v>119</v>
      </c>
      <c r="I6473" s="2" t="s">
        <v>43</v>
      </c>
      <c r="J6473" s="3">
        <v>46052</v>
      </c>
      <c r="K6473" s="3"/>
      <c r="L6473" s="2" t="s">
        <v>36</v>
      </c>
      <c r="M6473" s="2" t="s">
        <v>104</v>
      </c>
      <c r="N6473" s="2" t="s">
        <v>105</v>
      </c>
      <c r="O6473" s="4">
        <v>2011000</v>
      </c>
      <c r="P6473" s="4">
        <v>660900</v>
      </c>
      <c r="Q6473" s="4">
        <v>1350100</v>
      </c>
      <c r="R6473" s="2">
        <v>36</v>
      </c>
      <c r="S6473" s="5">
        <v>12.9</v>
      </c>
      <c r="T6473" s="4">
        <v>52016.35</v>
      </c>
      <c r="U6473" s="2" t="s">
        <v>113</v>
      </c>
      <c r="V6473" s="2" t="s">
        <v>97</v>
      </c>
      <c r="W6473" s="4">
        <v>0</v>
      </c>
      <c r="X6473" s="4">
        <v>0</v>
      </c>
      <c r="Y6473" s="4">
        <v>1872588.7</v>
      </c>
      <c r="Z6473" s="2">
        <v>0</v>
      </c>
      <c r="AA6473" s="2" t="s">
        <v>97</v>
      </c>
      <c r="AB6473" s="2" t="s">
        <v>15736</v>
      </c>
      <c r="AC6473" s="2" t="s">
        <v>360</v>
      </c>
      <c r="AD6473" s="2" t="s">
        <v>76</v>
      </c>
      <c r="AE6473" s="5">
        <v>67.14</v>
      </c>
      <c r="AF6473" s="2">
        <v>0</v>
      </c>
      <c r="AG6473" s="2" t="s">
        <v>97</v>
      </c>
      <c r="AH6473" s="2"/>
      <c r="AI6473" s="6" t="str">
        <f t="shared" si="303"/>
        <v>35-44</v>
      </c>
      <c r="AJ6473" s="11">
        <f>YEAR(tbl_LoanData[[#This Row],[Application Date]])</f>
        <v>2026</v>
      </c>
      <c r="AK6473" s="11" t="str">
        <f>TEXT(tbl_LoanData[[#This Row],[Application Date]],"MMMM")</f>
        <v>January</v>
      </c>
      <c r="AL6473" s="12">
        <f>DATE(YEAR(tbl_LoanData[[#This Row],[Application Date]]),MONTH(tbl_LoanData[[#This Row],[Application Date]]),1)</f>
        <v>46023</v>
      </c>
      <c r="AM6473" s="14">
        <f ca="1">IF(AND(tbl_LoanData[[#This Row],[Application Date]]&gt;=EOMONTH(TODAY(),-1)+1,tbl_LoanData[[#This Row],[Application Date]]&lt;=TODAY()),tbl_LoanData[[#This Row],[Loan Amount]],0)</f>
        <v>0</v>
      </c>
      <c r="AN6473" s="14">
        <f>tbl_LoanData[[#This Row],[Amount Paid]]-(Q6473-X6473)</f>
        <v>-1350100</v>
      </c>
      <c r="AO6473" s="14">
        <f>IF(tbl_LoanData[[#This Row],[Application Status]]="Approved",1,0)</f>
        <v>0</v>
      </c>
      <c r="AP6473" s="22" t="str">
        <f t="shared" ca="1" si="304"/>
        <v/>
      </c>
      <c r="AQ6473" s="22" t="str">
        <f t="shared" ca="1" si="305"/>
        <v/>
      </c>
    </row>
    <row r="6474" spans="1:43" ht="14.4" customHeight="1" x14ac:dyDescent="0.3">
      <c r="A6474" s="2" t="s">
        <v>13183</v>
      </c>
      <c r="B6474" s="2" t="s">
        <v>13184</v>
      </c>
      <c r="C6474" s="2" t="s">
        <v>322</v>
      </c>
      <c r="D6474" s="2" t="s">
        <v>204</v>
      </c>
      <c r="E6474" s="2" t="s">
        <v>68</v>
      </c>
      <c r="F6474" s="2">
        <v>21</v>
      </c>
      <c r="G6474" s="2" t="s">
        <v>83</v>
      </c>
      <c r="H6474" s="2" t="s">
        <v>136</v>
      </c>
      <c r="I6474" s="2" t="s">
        <v>49</v>
      </c>
      <c r="J6474" s="3">
        <v>46028</v>
      </c>
      <c r="K6474" s="3"/>
      <c r="L6474" s="2" t="s">
        <v>40</v>
      </c>
      <c r="M6474" s="2" t="s">
        <v>157</v>
      </c>
      <c r="N6474" s="2" t="s">
        <v>328</v>
      </c>
      <c r="O6474" s="4">
        <v>1115000</v>
      </c>
      <c r="P6474" s="4">
        <v>326700</v>
      </c>
      <c r="Q6474" s="4">
        <v>788300</v>
      </c>
      <c r="R6474" s="2">
        <v>18</v>
      </c>
      <c r="S6474" s="5">
        <v>9.14</v>
      </c>
      <c r="T6474" s="4">
        <v>49798.66</v>
      </c>
      <c r="U6474" s="2" t="s">
        <v>96</v>
      </c>
      <c r="V6474" s="2" t="s">
        <v>97</v>
      </c>
      <c r="W6474" s="4">
        <v>0</v>
      </c>
      <c r="X6474" s="4">
        <v>0</v>
      </c>
      <c r="Y6474" s="4">
        <v>896375.93</v>
      </c>
      <c r="Z6474" s="2">
        <v>0</v>
      </c>
      <c r="AA6474" s="2" t="s">
        <v>97</v>
      </c>
      <c r="AB6474" s="2" t="s">
        <v>15735</v>
      </c>
      <c r="AC6474" s="2" t="s">
        <v>87</v>
      </c>
      <c r="AD6474" s="2" t="s">
        <v>76</v>
      </c>
      <c r="AE6474" s="5">
        <v>70.7</v>
      </c>
      <c r="AF6474" s="2">
        <v>0</v>
      </c>
      <c r="AG6474" s="2" t="s">
        <v>97</v>
      </c>
      <c r="AH6474" s="2"/>
      <c r="AI6474" s="6" t="str">
        <f t="shared" si="303"/>
        <v>18-24</v>
      </c>
      <c r="AJ6474" s="11">
        <f>YEAR(tbl_LoanData[[#This Row],[Application Date]])</f>
        <v>2026</v>
      </c>
      <c r="AK6474" s="11" t="str">
        <f>TEXT(tbl_LoanData[[#This Row],[Application Date]],"MMMM")</f>
        <v>January</v>
      </c>
      <c r="AL6474" s="12">
        <f>DATE(YEAR(tbl_LoanData[[#This Row],[Application Date]]),MONTH(tbl_LoanData[[#This Row],[Application Date]]),1)</f>
        <v>46023</v>
      </c>
      <c r="AM6474" s="14">
        <f ca="1">IF(AND(tbl_LoanData[[#This Row],[Application Date]]&gt;=EOMONTH(TODAY(),-1)+1,tbl_LoanData[[#This Row],[Application Date]]&lt;=TODAY()),tbl_LoanData[[#This Row],[Loan Amount]],0)</f>
        <v>0</v>
      </c>
      <c r="AN6474" s="14">
        <f>tbl_LoanData[[#This Row],[Amount Paid]]-(Q6474-X6474)</f>
        <v>-788300</v>
      </c>
      <c r="AO6474" s="14">
        <f>IF(tbl_LoanData[[#This Row],[Application Status]]="Approved",1,0)</f>
        <v>0</v>
      </c>
      <c r="AP6474" s="22" t="str">
        <f t="shared" ca="1" si="304"/>
        <v/>
      </c>
      <c r="AQ6474" s="22" t="str">
        <f t="shared" ca="1" si="305"/>
        <v/>
      </c>
    </row>
    <row r="6475" spans="1:43" ht="14.4" customHeight="1" x14ac:dyDescent="0.3">
      <c r="A6475" s="2" t="s">
        <v>13195</v>
      </c>
      <c r="B6475" s="2" t="s">
        <v>13196</v>
      </c>
      <c r="C6475" s="2" t="s">
        <v>253</v>
      </c>
      <c r="D6475" s="2" t="s">
        <v>254</v>
      </c>
      <c r="E6475" s="2" t="s">
        <v>323</v>
      </c>
      <c r="F6475" s="2">
        <v>49</v>
      </c>
      <c r="G6475" s="2" t="s">
        <v>69</v>
      </c>
      <c r="H6475" s="2" t="s">
        <v>269</v>
      </c>
      <c r="I6475" s="2" t="s">
        <v>46</v>
      </c>
      <c r="J6475" s="3">
        <v>46023</v>
      </c>
      <c r="K6475" s="3">
        <v>46040</v>
      </c>
      <c r="L6475" s="2" t="s">
        <v>38</v>
      </c>
      <c r="M6475" s="2" t="s">
        <v>85</v>
      </c>
      <c r="N6475" s="2" t="s">
        <v>314</v>
      </c>
      <c r="O6475" s="4">
        <v>1529000</v>
      </c>
      <c r="P6475" s="4">
        <v>264700</v>
      </c>
      <c r="Q6475" s="4">
        <v>1264300</v>
      </c>
      <c r="R6475" s="2">
        <v>36</v>
      </c>
      <c r="S6475" s="5">
        <v>8.67</v>
      </c>
      <c r="T6475" s="4">
        <v>44254.01</v>
      </c>
      <c r="U6475" s="2" t="s">
        <v>73</v>
      </c>
      <c r="V6475" s="2" t="s">
        <v>74</v>
      </c>
      <c r="W6475" s="4">
        <v>309778.07</v>
      </c>
      <c r="X6475" s="4">
        <v>1283366.3600000001</v>
      </c>
      <c r="Y6475" s="4">
        <v>1593144.43</v>
      </c>
      <c r="Z6475" s="2">
        <v>0</v>
      </c>
      <c r="AA6475" s="2" t="s">
        <v>56</v>
      </c>
      <c r="AB6475" s="2" t="s">
        <v>15731</v>
      </c>
      <c r="AC6475" s="2" t="s">
        <v>75</v>
      </c>
      <c r="AD6475" s="2" t="s">
        <v>76</v>
      </c>
      <c r="AE6475" s="5">
        <v>82.69</v>
      </c>
      <c r="AF6475" s="2">
        <v>0</v>
      </c>
      <c r="AG6475" s="2" t="s">
        <v>77</v>
      </c>
      <c r="AH6475" s="2">
        <v>17</v>
      </c>
      <c r="AI6475" s="6" t="str">
        <f t="shared" si="303"/>
        <v>45-54</v>
      </c>
      <c r="AJ6475" s="11">
        <f>YEAR(tbl_LoanData[[#This Row],[Application Date]])</f>
        <v>2026</v>
      </c>
      <c r="AK6475" s="11" t="str">
        <f>TEXT(tbl_LoanData[[#This Row],[Application Date]],"MMMM")</f>
        <v>January</v>
      </c>
      <c r="AL6475" s="12">
        <f>DATE(YEAR(tbl_LoanData[[#This Row],[Application Date]]),MONTH(tbl_LoanData[[#This Row],[Application Date]]),1)</f>
        <v>46023</v>
      </c>
      <c r="AM6475" s="14">
        <f ca="1">IF(AND(tbl_LoanData[[#This Row],[Application Date]]&gt;=EOMONTH(TODAY(),-1)+1,tbl_LoanData[[#This Row],[Application Date]]&lt;=TODAY()),tbl_LoanData[[#This Row],[Loan Amount]],0)</f>
        <v>0</v>
      </c>
      <c r="AN6475" s="14">
        <f>tbl_LoanData[[#This Row],[Amount Paid]]-(Q6475-X6475)</f>
        <v>328844.43000000011</v>
      </c>
      <c r="AO6475" s="14">
        <f>IF(tbl_LoanData[[#This Row],[Application Status]]="Approved",1,0)</f>
        <v>1</v>
      </c>
      <c r="AP6475" s="22" t="str">
        <f t="shared" ca="1" si="304"/>
        <v/>
      </c>
      <c r="AQ6475" s="22" t="str">
        <f t="shared" ca="1" si="305"/>
        <v/>
      </c>
    </row>
    <row r="6476" spans="1:43" ht="14.4" customHeight="1" x14ac:dyDescent="0.3">
      <c r="A6476" s="2" t="s">
        <v>13327</v>
      </c>
      <c r="B6476" s="2" t="s">
        <v>13328</v>
      </c>
      <c r="C6476" s="2" t="s">
        <v>655</v>
      </c>
      <c r="D6476" s="2" t="s">
        <v>82</v>
      </c>
      <c r="E6476" s="2" t="s">
        <v>176</v>
      </c>
      <c r="F6476" s="2">
        <v>39</v>
      </c>
      <c r="G6476" s="2" t="s">
        <v>69</v>
      </c>
      <c r="H6476" s="2" t="s">
        <v>172</v>
      </c>
      <c r="I6476" s="2" t="s">
        <v>45</v>
      </c>
      <c r="J6476" s="3">
        <v>46045</v>
      </c>
      <c r="K6476" s="3">
        <v>46062</v>
      </c>
      <c r="L6476" s="2" t="s">
        <v>37</v>
      </c>
      <c r="M6476" s="2" t="s">
        <v>94</v>
      </c>
      <c r="N6476" s="2" t="s">
        <v>436</v>
      </c>
      <c r="O6476" s="4">
        <v>160000</v>
      </c>
      <c r="P6476" s="4">
        <v>37700</v>
      </c>
      <c r="Q6476" s="4">
        <v>122300</v>
      </c>
      <c r="R6476" s="2">
        <v>24</v>
      </c>
      <c r="S6476" s="5">
        <v>13</v>
      </c>
      <c r="T6476" s="4">
        <v>6420.75</v>
      </c>
      <c r="U6476" s="2" t="s">
        <v>73</v>
      </c>
      <c r="V6476" s="2" t="s">
        <v>74</v>
      </c>
      <c r="W6476" s="4">
        <v>38524.5</v>
      </c>
      <c r="X6476" s="4">
        <v>115573.5</v>
      </c>
      <c r="Y6476" s="4">
        <v>154098</v>
      </c>
      <c r="Z6476" s="2">
        <v>0</v>
      </c>
      <c r="AA6476" s="2" t="s">
        <v>56</v>
      </c>
      <c r="AB6476" s="2" t="s">
        <v>15734</v>
      </c>
      <c r="AC6476" s="2" t="s">
        <v>213</v>
      </c>
      <c r="AD6476" s="2" t="s">
        <v>76</v>
      </c>
      <c r="AE6476" s="5">
        <v>76.44</v>
      </c>
      <c r="AF6476" s="2">
        <v>0</v>
      </c>
      <c r="AG6476" s="2" t="s">
        <v>77</v>
      </c>
      <c r="AH6476" s="2">
        <v>17</v>
      </c>
      <c r="AI6476" s="6" t="str">
        <f t="shared" si="303"/>
        <v>35-44</v>
      </c>
      <c r="AJ6476" s="11">
        <f>YEAR(tbl_LoanData[[#This Row],[Application Date]])</f>
        <v>2026</v>
      </c>
      <c r="AK6476" s="11" t="str">
        <f>TEXT(tbl_LoanData[[#This Row],[Application Date]],"MMMM")</f>
        <v>January</v>
      </c>
      <c r="AL6476" s="12">
        <f>DATE(YEAR(tbl_LoanData[[#This Row],[Application Date]]),MONTH(tbl_LoanData[[#This Row],[Application Date]]),1)</f>
        <v>46023</v>
      </c>
      <c r="AM6476" s="14">
        <f ca="1">IF(AND(tbl_LoanData[[#This Row],[Application Date]]&gt;=EOMONTH(TODAY(),-1)+1,tbl_LoanData[[#This Row],[Application Date]]&lt;=TODAY()),tbl_LoanData[[#This Row],[Loan Amount]],0)</f>
        <v>0</v>
      </c>
      <c r="AN6476" s="14">
        <f>tbl_LoanData[[#This Row],[Amount Paid]]-(Q6476-X6476)</f>
        <v>31798</v>
      </c>
      <c r="AO6476" s="14">
        <f>IF(tbl_LoanData[[#This Row],[Application Status]]="Approved",1,0)</f>
        <v>1</v>
      </c>
      <c r="AP6476" s="22" t="str">
        <f t="shared" ca="1" si="304"/>
        <v/>
      </c>
      <c r="AQ6476" s="22" t="str">
        <f t="shared" ca="1" si="305"/>
        <v/>
      </c>
    </row>
    <row r="6477" spans="1:43" ht="14.4" customHeight="1" x14ac:dyDescent="0.3">
      <c r="A6477" s="2" t="s">
        <v>13443</v>
      </c>
      <c r="B6477" s="2" t="s">
        <v>13444</v>
      </c>
      <c r="C6477" s="2" t="s">
        <v>804</v>
      </c>
      <c r="D6477" s="2" t="s">
        <v>117</v>
      </c>
      <c r="E6477" s="2" t="s">
        <v>81</v>
      </c>
      <c r="F6477" s="2">
        <v>56</v>
      </c>
      <c r="G6477" s="2" t="s">
        <v>83</v>
      </c>
      <c r="H6477" s="2" t="s">
        <v>191</v>
      </c>
      <c r="I6477" s="2" t="s">
        <v>51</v>
      </c>
      <c r="J6477" s="3">
        <v>46045</v>
      </c>
      <c r="K6477" s="3">
        <v>46052</v>
      </c>
      <c r="L6477" s="2" t="s">
        <v>38</v>
      </c>
      <c r="M6477" s="2" t="s">
        <v>85</v>
      </c>
      <c r="N6477" s="2" t="s">
        <v>314</v>
      </c>
      <c r="O6477" s="4">
        <v>1569000</v>
      </c>
      <c r="P6477" s="4">
        <v>423500</v>
      </c>
      <c r="Q6477" s="4">
        <v>1145500</v>
      </c>
      <c r="R6477" s="2">
        <v>48</v>
      </c>
      <c r="S6477" s="5">
        <v>5.25</v>
      </c>
      <c r="T6477" s="4">
        <v>28876.15</v>
      </c>
      <c r="U6477" s="2" t="s">
        <v>73</v>
      </c>
      <c r="V6477" s="2" t="s">
        <v>74</v>
      </c>
      <c r="W6477" s="4">
        <v>173256.9</v>
      </c>
      <c r="X6477" s="4">
        <v>1212798.1000000001</v>
      </c>
      <c r="Y6477" s="4">
        <v>1386055</v>
      </c>
      <c r="Z6477" s="2">
        <v>0</v>
      </c>
      <c r="AA6477" s="2" t="s">
        <v>56</v>
      </c>
      <c r="AB6477" s="2" t="s">
        <v>15732</v>
      </c>
      <c r="AC6477" s="2" t="s">
        <v>106</v>
      </c>
      <c r="AD6477" s="2" t="s">
        <v>76</v>
      </c>
      <c r="AE6477" s="5">
        <v>73.010000000000005</v>
      </c>
      <c r="AF6477" s="2">
        <v>0</v>
      </c>
      <c r="AG6477" s="2" t="s">
        <v>77</v>
      </c>
      <c r="AH6477" s="2">
        <v>7</v>
      </c>
      <c r="AI6477" s="6" t="str">
        <f t="shared" si="303"/>
        <v>55-64</v>
      </c>
      <c r="AJ6477" s="11">
        <f>YEAR(tbl_LoanData[[#This Row],[Application Date]])</f>
        <v>2026</v>
      </c>
      <c r="AK6477" s="11" t="str">
        <f>TEXT(tbl_LoanData[[#This Row],[Application Date]],"MMMM")</f>
        <v>January</v>
      </c>
      <c r="AL6477" s="12">
        <f>DATE(YEAR(tbl_LoanData[[#This Row],[Application Date]]),MONTH(tbl_LoanData[[#This Row],[Application Date]]),1)</f>
        <v>46023</v>
      </c>
      <c r="AM6477" s="14">
        <f ca="1">IF(AND(tbl_LoanData[[#This Row],[Application Date]]&gt;=EOMONTH(TODAY(),-1)+1,tbl_LoanData[[#This Row],[Application Date]]&lt;=TODAY()),tbl_LoanData[[#This Row],[Loan Amount]],0)</f>
        <v>0</v>
      </c>
      <c r="AN6477" s="14">
        <f>tbl_LoanData[[#This Row],[Amount Paid]]-(Q6477-X6477)</f>
        <v>240555.00000000009</v>
      </c>
      <c r="AO6477" s="14">
        <f>IF(tbl_LoanData[[#This Row],[Application Status]]="Approved",1,0)</f>
        <v>1</v>
      </c>
      <c r="AP6477" s="22" t="str">
        <f t="shared" ca="1" si="304"/>
        <v/>
      </c>
      <c r="AQ6477" s="22" t="str">
        <f t="shared" ca="1" si="305"/>
        <v/>
      </c>
    </row>
    <row r="6478" spans="1:43" ht="14.4" customHeight="1" x14ac:dyDescent="0.3">
      <c r="A6478" s="2" t="s">
        <v>13555</v>
      </c>
      <c r="B6478" s="2" t="s">
        <v>13556</v>
      </c>
      <c r="C6478" s="2" t="s">
        <v>471</v>
      </c>
      <c r="D6478" s="2" t="s">
        <v>189</v>
      </c>
      <c r="E6478" s="2" t="s">
        <v>125</v>
      </c>
      <c r="F6478" s="2">
        <v>63</v>
      </c>
      <c r="G6478" s="2" t="s">
        <v>83</v>
      </c>
      <c r="H6478" s="2" t="s">
        <v>211</v>
      </c>
      <c r="I6478" s="2" t="s">
        <v>50</v>
      </c>
      <c r="J6478" s="3">
        <v>46037</v>
      </c>
      <c r="K6478" s="3">
        <v>46057</v>
      </c>
      <c r="L6478" s="2" t="s">
        <v>40</v>
      </c>
      <c r="M6478" s="2" t="s">
        <v>71</v>
      </c>
      <c r="N6478" s="2" t="s">
        <v>137</v>
      </c>
      <c r="O6478" s="4">
        <v>1088000</v>
      </c>
      <c r="P6478" s="4">
        <v>299700</v>
      </c>
      <c r="Q6478" s="4">
        <v>788300</v>
      </c>
      <c r="R6478" s="2">
        <v>36</v>
      </c>
      <c r="S6478" s="5">
        <v>7.61</v>
      </c>
      <c r="T6478" s="4">
        <v>26896.36</v>
      </c>
      <c r="U6478" s="2" t="s">
        <v>73</v>
      </c>
      <c r="V6478" s="2" t="s">
        <v>74</v>
      </c>
      <c r="W6478" s="4">
        <v>161378.16</v>
      </c>
      <c r="X6478" s="4">
        <v>806890.73</v>
      </c>
      <c r="Y6478" s="4">
        <v>968268.89</v>
      </c>
      <c r="Z6478" s="2">
        <v>0</v>
      </c>
      <c r="AA6478" s="2" t="s">
        <v>56</v>
      </c>
      <c r="AB6478" s="2" t="s">
        <v>15733</v>
      </c>
      <c r="AC6478" s="2" t="s">
        <v>213</v>
      </c>
      <c r="AD6478" s="2" t="s">
        <v>76</v>
      </c>
      <c r="AE6478" s="5">
        <v>72.45</v>
      </c>
      <c r="AF6478" s="2">
        <v>0</v>
      </c>
      <c r="AG6478" s="2" t="s">
        <v>77</v>
      </c>
      <c r="AH6478" s="2">
        <v>20</v>
      </c>
      <c r="AI6478" s="6" t="str">
        <f t="shared" si="303"/>
        <v>55-64</v>
      </c>
      <c r="AJ6478" s="11">
        <f>YEAR(tbl_LoanData[[#This Row],[Application Date]])</f>
        <v>2026</v>
      </c>
      <c r="AK6478" s="11" t="str">
        <f>TEXT(tbl_LoanData[[#This Row],[Application Date]],"MMMM")</f>
        <v>January</v>
      </c>
      <c r="AL6478" s="12">
        <f>DATE(YEAR(tbl_LoanData[[#This Row],[Application Date]]),MONTH(tbl_LoanData[[#This Row],[Application Date]]),1)</f>
        <v>46023</v>
      </c>
      <c r="AM6478" s="14">
        <f ca="1">IF(AND(tbl_LoanData[[#This Row],[Application Date]]&gt;=EOMONTH(TODAY(),-1)+1,tbl_LoanData[[#This Row],[Application Date]]&lt;=TODAY()),tbl_LoanData[[#This Row],[Loan Amount]],0)</f>
        <v>0</v>
      </c>
      <c r="AN6478" s="14">
        <f>tbl_LoanData[[#This Row],[Amount Paid]]-(Q6478-X6478)</f>
        <v>179968.88999999998</v>
      </c>
      <c r="AO6478" s="14">
        <f>IF(tbl_LoanData[[#This Row],[Application Status]]="Approved",1,0)</f>
        <v>1</v>
      </c>
      <c r="AP6478" s="22" t="str">
        <f t="shared" ca="1" si="304"/>
        <v/>
      </c>
      <c r="AQ6478" s="22" t="str">
        <f t="shared" ca="1" si="305"/>
        <v/>
      </c>
    </row>
    <row r="6479" spans="1:43" ht="14.4" customHeight="1" x14ac:dyDescent="0.3">
      <c r="A6479" s="2" t="s">
        <v>13661</v>
      </c>
      <c r="B6479" s="2" t="s">
        <v>13662</v>
      </c>
      <c r="C6479" s="2" t="s">
        <v>116</v>
      </c>
      <c r="D6479" s="2" t="s">
        <v>161</v>
      </c>
      <c r="E6479" s="2" t="s">
        <v>101</v>
      </c>
      <c r="F6479" s="2">
        <v>57</v>
      </c>
      <c r="G6479" s="2" t="s">
        <v>69</v>
      </c>
      <c r="H6479" s="2" t="s">
        <v>217</v>
      </c>
      <c r="I6479" s="2" t="s">
        <v>46</v>
      </c>
      <c r="J6479" s="3">
        <v>46042</v>
      </c>
      <c r="K6479" s="3">
        <v>46044</v>
      </c>
      <c r="L6479" s="2" t="s">
        <v>37</v>
      </c>
      <c r="M6479" s="2" t="s">
        <v>104</v>
      </c>
      <c r="N6479" s="2" t="s">
        <v>286</v>
      </c>
      <c r="O6479" s="4">
        <v>145000</v>
      </c>
      <c r="P6479" s="4">
        <v>52000</v>
      </c>
      <c r="Q6479" s="4">
        <v>93000</v>
      </c>
      <c r="R6479" s="2">
        <v>48</v>
      </c>
      <c r="S6479" s="5">
        <v>11.52</v>
      </c>
      <c r="T6479" s="4">
        <v>2830.3</v>
      </c>
      <c r="U6479" s="2" t="s">
        <v>73</v>
      </c>
      <c r="V6479" s="2" t="s">
        <v>74</v>
      </c>
      <c r="W6479" s="4">
        <v>11321.2</v>
      </c>
      <c r="X6479" s="4">
        <v>124533.2</v>
      </c>
      <c r="Y6479" s="4">
        <v>135854.39999999999</v>
      </c>
      <c r="Z6479" s="2">
        <v>60</v>
      </c>
      <c r="AA6479" s="2" t="s">
        <v>58</v>
      </c>
      <c r="AB6479" s="2" t="s">
        <v>15727</v>
      </c>
      <c r="AC6479" s="2" t="s">
        <v>106</v>
      </c>
      <c r="AD6479" s="2" t="s">
        <v>76</v>
      </c>
      <c r="AE6479" s="5">
        <v>64.14</v>
      </c>
      <c r="AF6479" s="2">
        <v>2</v>
      </c>
      <c r="AG6479" s="2" t="s">
        <v>15718</v>
      </c>
      <c r="AH6479" s="2">
        <v>2</v>
      </c>
      <c r="AI6479" s="6" t="str">
        <f t="shared" si="303"/>
        <v>55-64</v>
      </c>
      <c r="AJ6479" s="11">
        <f>YEAR(tbl_LoanData[[#This Row],[Application Date]])</f>
        <v>2026</v>
      </c>
      <c r="AK6479" s="11" t="str">
        <f>TEXT(tbl_LoanData[[#This Row],[Application Date]],"MMMM")</f>
        <v>January</v>
      </c>
      <c r="AL6479" s="12">
        <f>DATE(YEAR(tbl_LoanData[[#This Row],[Application Date]]),MONTH(tbl_LoanData[[#This Row],[Application Date]]),1)</f>
        <v>46023</v>
      </c>
      <c r="AM6479" s="14">
        <f ca="1">IF(AND(tbl_LoanData[[#This Row],[Application Date]]&gt;=EOMONTH(TODAY(),-1)+1,tbl_LoanData[[#This Row],[Application Date]]&lt;=TODAY()),tbl_LoanData[[#This Row],[Loan Amount]],0)</f>
        <v>0</v>
      </c>
      <c r="AN6479" s="14">
        <f>tbl_LoanData[[#This Row],[Amount Paid]]-(Q6479-X6479)</f>
        <v>42854.399999999994</v>
      </c>
      <c r="AO6479" s="14">
        <f>IF(tbl_LoanData[[#This Row],[Application Status]]="Approved",1,0)</f>
        <v>1</v>
      </c>
      <c r="AP6479" s="22" t="str">
        <f t="shared" ca="1" si="304"/>
        <v/>
      </c>
      <c r="AQ6479" s="22" t="str">
        <f t="shared" ca="1" si="305"/>
        <v/>
      </c>
    </row>
    <row r="6480" spans="1:43" x14ac:dyDescent="0.3">
      <c r="A6480" s="2" t="s">
        <v>13801</v>
      </c>
      <c r="B6480" s="2" t="s">
        <v>13802</v>
      </c>
      <c r="C6480" s="2" t="s">
        <v>439</v>
      </c>
      <c r="D6480" s="2" t="s">
        <v>232</v>
      </c>
      <c r="E6480" s="2" t="s">
        <v>118</v>
      </c>
      <c r="F6480" s="2">
        <v>60</v>
      </c>
      <c r="G6480" s="2" t="s">
        <v>83</v>
      </c>
      <c r="H6480" s="2" t="s">
        <v>565</v>
      </c>
      <c r="I6480" s="2" t="s">
        <v>47</v>
      </c>
      <c r="J6480" s="3">
        <v>46027</v>
      </c>
      <c r="K6480" s="3"/>
      <c r="L6480" s="2" t="s">
        <v>37</v>
      </c>
      <c r="M6480" s="2" t="s">
        <v>199</v>
      </c>
      <c r="N6480" s="2" t="s">
        <v>319</v>
      </c>
      <c r="O6480" s="4">
        <v>114000</v>
      </c>
      <c r="P6480" s="4">
        <v>36100</v>
      </c>
      <c r="Q6480" s="4">
        <v>77900</v>
      </c>
      <c r="R6480" s="2">
        <v>60</v>
      </c>
      <c r="S6480" s="5">
        <v>14.54</v>
      </c>
      <c r="T6480" s="4">
        <v>2242.2199999999998</v>
      </c>
      <c r="U6480" s="2" t="s">
        <v>96</v>
      </c>
      <c r="V6480" s="2" t="s">
        <v>97</v>
      </c>
      <c r="W6480" s="4">
        <v>0</v>
      </c>
      <c r="X6480" s="4">
        <v>0</v>
      </c>
      <c r="Y6480" s="4">
        <v>134533.29999999999</v>
      </c>
      <c r="Z6480" s="2">
        <v>0</v>
      </c>
      <c r="AA6480" s="2" t="s">
        <v>97</v>
      </c>
      <c r="AB6480" s="2" t="s">
        <v>15736</v>
      </c>
      <c r="AC6480" s="2" t="s">
        <v>121</v>
      </c>
      <c r="AD6480" s="2" t="s">
        <v>76</v>
      </c>
      <c r="AE6480" s="5">
        <v>68.33</v>
      </c>
      <c r="AF6480" s="2">
        <v>0</v>
      </c>
      <c r="AG6480" s="2" t="s">
        <v>97</v>
      </c>
      <c r="AH6480" s="2"/>
      <c r="AI6480" s="6" t="str">
        <f t="shared" si="303"/>
        <v>55-64</v>
      </c>
      <c r="AJ6480" s="11">
        <f>YEAR(tbl_LoanData[[#This Row],[Application Date]])</f>
        <v>2026</v>
      </c>
      <c r="AK6480" s="11" t="str">
        <f>TEXT(tbl_LoanData[[#This Row],[Application Date]],"MMMM")</f>
        <v>January</v>
      </c>
      <c r="AL6480" s="12">
        <f>DATE(YEAR(tbl_LoanData[[#This Row],[Application Date]]),MONTH(tbl_LoanData[[#This Row],[Application Date]]),1)</f>
        <v>46023</v>
      </c>
      <c r="AM6480" s="14">
        <f ca="1">IF(AND(tbl_LoanData[[#This Row],[Application Date]]&gt;=EOMONTH(TODAY(),-1)+1,tbl_LoanData[[#This Row],[Application Date]]&lt;=TODAY()),tbl_LoanData[[#This Row],[Loan Amount]],0)</f>
        <v>0</v>
      </c>
      <c r="AN6480" s="14">
        <f>tbl_LoanData[[#This Row],[Amount Paid]]-(Q6480-X6480)</f>
        <v>-77900</v>
      </c>
      <c r="AO6480" s="14">
        <f>IF(tbl_LoanData[[#This Row],[Application Status]]="Approved",1,0)</f>
        <v>0</v>
      </c>
      <c r="AP6480" s="22" t="str">
        <f t="shared" ca="1" si="304"/>
        <v/>
      </c>
      <c r="AQ6480" s="22" t="str">
        <f t="shared" ca="1" si="305"/>
        <v/>
      </c>
    </row>
    <row r="6481" spans="1:43" ht="14.4" customHeight="1" x14ac:dyDescent="0.3">
      <c r="A6481" s="2" t="s">
        <v>13877</v>
      </c>
      <c r="B6481" s="2" t="s">
        <v>13878</v>
      </c>
      <c r="C6481" s="2" t="s">
        <v>804</v>
      </c>
      <c r="D6481" s="2" t="s">
        <v>67</v>
      </c>
      <c r="E6481" s="2" t="s">
        <v>118</v>
      </c>
      <c r="F6481" s="2">
        <v>41</v>
      </c>
      <c r="G6481" s="2" t="s">
        <v>83</v>
      </c>
      <c r="H6481" s="2" t="s">
        <v>269</v>
      </c>
      <c r="I6481" s="2" t="s">
        <v>46</v>
      </c>
      <c r="J6481" s="3">
        <v>46046</v>
      </c>
      <c r="K6481" s="3">
        <v>46066</v>
      </c>
      <c r="L6481" s="2" t="s">
        <v>37</v>
      </c>
      <c r="M6481" s="2" t="s">
        <v>94</v>
      </c>
      <c r="N6481" s="2" t="s">
        <v>568</v>
      </c>
      <c r="O6481" s="4">
        <v>122000</v>
      </c>
      <c r="P6481" s="4">
        <v>31300</v>
      </c>
      <c r="Q6481" s="4">
        <v>90700</v>
      </c>
      <c r="R6481" s="2">
        <v>36</v>
      </c>
      <c r="S6481" s="5">
        <v>8.2100000000000009</v>
      </c>
      <c r="T6481" s="4">
        <v>3139.98</v>
      </c>
      <c r="U6481" s="2" t="s">
        <v>73</v>
      </c>
      <c r="V6481" s="2" t="s">
        <v>74</v>
      </c>
      <c r="W6481" s="4">
        <v>6279.96</v>
      </c>
      <c r="X6481" s="4">
        <v>106759.45</v>
      </c>
      <c r="Y6481" s="4">
        <v>113039.41</v>
      </c>
      <c r="Z6481" s="2">
        <v>120</v>
      </c>
      <c r="AA6481" s="2" t="s">
        <v>60</v>
      </c>
      <c r="AB6481" s="2" t="s">
        <v>15727</v>
      </c>
      <c r="AC6481" s="2" t="s">
        <v>75</v>
      </c>
      <c r="AD6481" s="2" t="s">
        <v>76</v>
      </c>
      <c r="AE6481" s="5">
        <v>74.34</v>
      </c>
      <c r="AF6481" s="2">
        <v>4</v>
      </c>
      <c r="AG6481" s="2" t="s">
        <v>130</v>
      </c>
      <c r="AH6481" s="2">
        <v>20</v>
      </c>
      <c r="AI6481" s="6" t="str">
        <f t="shared" si="303"/>
        <v>35-44</v>
      </c>
      <c r="AJ6481" s="11">
        <f>YEAR(tbl_LoanData[[#This Row],[Application Date]])</f>
        <v>2026</v>
      </c>
      <c r="AK6481" s="11" t="str">
        <f>TEXT(tbl_LoanData[[#This Row],[Application Date]],"MMMM")</f>
        <v>January</v>
      </c>
      <c r="AL6481" s="12">
        <f>DATE(YEAR(tbl_LoanData[[#This Row],[Application Date]]),MONTH(tbl_LoanData[[#This Row],[Application Date]]),1)</f>
        <v>46023</v>
      </c>
      <c r="AM6481" s="14">
        <f ca="1">IF(AND(tbl_LoanData[[#This Row],[Application Date]]&gt;=EOMONTH(TODAY(),-1)+1,tbl_LoanData[[#This Row],[Application Date]]&lt;=TODAY()),tbl_LoanData[[#This Row],[Loan Amount]],0)</f>
        <v>0</v>
      </c>
      <c r="AN6481" s="14">
        <f>tbl_LoanData[[#This Row],[Amount Paid]]-(Q6481-X6481)</f>
        <v>22339.409999999996</v>
      </c>
      <c r="AO6481" s="14">
        <f>IF(tbl_LoanData[[#This Row],[Application Status]]="Approved",1,0)</f>
        <v>1</v>
      </c>
      <c r="AP6481" s="22" t="str">
        <f t="shared" ca="1" si="304"/>
        <v/>
      </c>
      <c r="AQ6481" s="22" t="str">
        <f t="shared" ca="1" si="305"/>
        <v/>
      </c>
    </row>
    <row r="6482" spans="1:43" ht="14.4" customHeight="1" x14ac:dyDescent="0.3">
      <c r="A6482" s="2" t="s">
        <v>13889</v>
      </c>
      <c r="B6482" s="2" t="s">
        <v>13890</v>
      </c>
      <c r="C6482" s="2" t="s">
        <v>397</v>
      </c>
      <c r="D6482" s="2" t="s">
        <v>118</v>
      </c>
      <c r="E6482" s="2" t="s">
        <v>91</v>
      </c>
      <c r="F6482" s="2">
        <v>58</v>
      </c>
      <c r="G6482" s="2" t="s">
        <v>83</v>
      </c>
      <c r="H6482" s="2" t="s">
        <v>543</v>
      </c>
      <c r="I6482" s="2" t="s">
        <v>45</v>
      </c>
      <c r="J6482" s="3">
        <v>46053</v>
      </c>
      <c r="K6482" s="3">
        <v>46055</v>
      </c>
      <c r="L6482" s="2" t="s">
        <v>40</v>
      </c>
      <c r="M6482" s="2" t="s">
        <v>157</v>
      </c>
      <c r="N6482" s="2" t="s">
        <v>328</v>
      </c>
      <c r="O6482" s="4">
        <v>759000</v>
      </c>
      <c r="P6482" s="4">
        <v>276900</v>
      </c>
      <c r="Q6482" s="4">
        <v>482100</v>
      </c>
      <c r="R6482" s="2">
        <v>36</v>
      </c>
      <c r="S6482" s="5">
        <v>10.02</v>
      </c>
      <c r="T6482" s="4">
        <v>17417.2</v>
      </c>
      <c r="U6482" s="2" t="s">
        <v>73</v>
      </c>
      <c r="V6482" s="2" t="s">
        <v>74</v>
      </c>
      <c r="W6482" s="4">
        <v>34834.400000000001</v>
      </c>
      <c r="X6482" s="4">
        <v>592184.86</v>
      </c>
      <c r="Y6482" s="4">
        <v>627019.26</v>
      </c>
      <c r="Z6482" s="2">
        <v>112</v>
      </c>
      <c r="AA6482" s="2" t="s">
        <v>60</v>
      </c>
      <c r="AB6482" s="2" t="s">
        <v>15729</v>
      </c>
      <c r="AC6482" s="2" t="s">
        <v>360</v>
      </c>
      <c r="AD6482" s="2" t="s">
        <v>76</v>
      </c>
      <c r="AE6482" s="5">
        <v>63.52</v>
      </c>
      <c r="AF6482" s="2">
        <v>4</v>
      </c>
      <c r="AG6482" s="2" t="s">
        <v>130</v>
      </c>
      <c r="AH6482" s="2">
        <v>2</v>
      </c>
      <c r="AI6482" s="6" t="str">
        <f t="shared" si="303"/>
        <v>55-64</v>
      </c>
      <c r="AJ6482" s="11">
        <f>YEAR(tbl_LoanData[[#This Row],[Application Date]])</f>
        <v>2026</v>
      </c>
      <c r="AK6482" s="11" t="str">
        <f>TEXT(tbl_LoanData[[#This Row],[Application Date]],"MMMM")</f>
        <v>January</v>
      </c>
      <c r="AL6482" s="12">
        <f>DATE(YEAR(tbl_LoanData[[#This Row],[Application Date]]),MONTH(tbl_LoanData[[#This Row],[Application Date]]),1)</f>
        <v>46023</v>
      </c>
      <c r="AM6482" s="14">
        <f ca="1">IF(AND(tbl_LoanData[[#This Row],[Application Date]]&gt;=EOMONTH(TODAY(),-1)+1,tbl_LoanData[[#This Row],[Application Date]]&lt;=TODAY()),tbl_LoanData[[#This Row],[Loan Amount]],0)</f>
        <v>0</v>
      </c>
      <c r="AN6482" s="14">
        <f>tbl_LoanData[[#This Row],[Amount Paid]]-(Q6482-X6482)</f>
        <v>144919.25999999998</v>
      </c>
      <c r="AO6482" s="14">
        <f>IF(tbl_LoanData[[#This Row],[Application Status]]="Approved",1,0)</f>
        <v>1</v>
      </c>
      <c r="AP6482" s="22" t="str">
        <f t="shared" ca="1" si="304"/>
        <v/>
      </c>
      <c r="AQ6482" s="22" t="str">
        <f t="shared" ca="1" si="305"/>
        <v/>
      </c>
    </row>
    <row r="6483" spans="1:43" x14ac:dyDescent="0.3">
      <c r="A6483" s="2" t="s">
        <v>13899</v>
      </c>
      <c r="B6483" s="2" t="s">
        <v>13900</v>
      </c>
      <c r="C6483" s="2" t="s">
        <v>264</v>
      </c>
      <c r="D6483" s="2" t="s">
        <v>142</v>
      </c>
      <c r="E6483" s="2" t="s">
        <v>134</v>
      </c>
      <c r="F6483" s="2">
        <v>63</v>
      </c>
      <c r="G6483" s="2" t="s">
        <v>83</v>
      </c>
      <c r="H6483" s="2" t="s">
        <v>250</v>
      </c>
      <c r="I6483" s="2" t="s">
        <v>52</v>
      </c>
      <c r="J6483" s="3">
        <v>46042</v>
      </c>
      <c r="K6483" s="3"/>
      <c r="L6483" s="2" t="s">
        <v>36</v>
      </c>
      <c r="M6483" s="2" t="s">
        <v>85</v>
      </c>
      <c r="N6483" s="2" t="s">
        <v>671</v>
      </c>
      <c r="O6483" s="4">
        <v>1441000</v>
      </c>
      <c r="P6483" s="4">
        <v>490000</v>
      </c>
      <c r="Q6483" s="4">
        <v>951000</v>
      </c>
      <c r="R6483" s="2">
        <v>24</v>
      </c>
      <c r="S6483" s="5">
        <v>6.04</v>
      </c>
      <c r="T6483" s="4">
        <v>44411.7</v>
      </c>
      <c r="U6483" s="2" t="s">
        <v>113</v>
      </c>
      <c r="V6483" s="2" t="s">
        <v>97</v>
      </c>
      <c r="W6483" s="4">
        <v>0</v>
      </c>
      <c r="X6483" s="4">
        <v>0</v>
      </c>
      <c r="Y6483" s="4">
        <v>1065880.8</v>
      </c>
      <c r="Z6483" s="2">
        <v>0</v>
      </c>
      <c r="AA6483" s="2" t="s">
        <v>97</v>
      </c>
      <c r="AB6483" s="2" t="s">
        <v>15735</v>
      </c>
      <c r="AC6483" s="2" t="s">
        <v>75</v>
      </c>
      <c r="AD6483" s="2" t="s">
        <v>76</v>
      </c>
      <c r="AE6483" s="5">
        <v>66</v>
      </c>
      <c r="AF6483" s="2">
        <v>0</v>
      </c>
      <c r="AG6483" s="2" t="s">
        <v>97</v>
      </c>
      <c r="AH6483" s="2"/>
      <c r="AI6483" s="6" t="str">
        <f t="shared" si="303"/>
        <v>55-64</v>
      </c>
      <c r="AJ6483" s="11">
        <f>YEAR(tbl_LoanData[[#This Row],[Application Date]])</f>
        <v>2026</v>
      </c>
      <c r="AK6483" s="11" t="str">
        <f>TEXT(tbl_LoanData[[#This Row],[Application Date]],"MMMM")</f>
        <v>January</v>
      </c>
      <c r="AL6483" s="12">
        <f>DATE(YEAR(tbl_LoanData[[#This Row],[Application Date]]),MONTH(tbl_LoanData[[#This Row],[Application Date]]),1)</f>
        <v>46023</v>
      </c>
      <c r="AM6483" s="14">
        <f ca="1">IF(AND(tbl_LoanData[[#This Row],[Application Date]]&gt;=EOMONTH(TODAY(),-1)+1,tbl_LoanData[[#This Row],[Application Date]]&lt;=TODAY()),tbl_LoanData[[#This Row],[Loan Amount]],0)</f>
        <v>0</v>
      </c>
      <c r="AN6483" s="14">
        <f>tbl_LoanData[[#This Row],[Amount Paid]]-(Q6483-X6483)</f>
        <v>-951000</v>
      </c>
      <c r="AO6483" s="14">
        <f>IF(tbl_LoanData[[#This Row],[Application Status]]="Approved",1,0)</f>
        <v>0</v>
      </c>
      <c r="AP6483" s="22" t="str">
        <f t="shared" ca="1" si="304"/>
        <v/>
      </c>
      <c r="AQ6483" s="22" t="str">
        <f t="shared" ca="1" si="305"/>
        <v/>
      </c>
    </row>
    <row r="6484" spans="1:43" ht="14.4" customHeight="1" x14ac:dyDescent="0.3">
      <c r="A6484" s="2" t="s">
        <v>13939</v>
      </c>
      <c r="B6484" s="2" t="s">
        <v>13940</v>
      </c>
      <c r="C6484" s="2" t="s">
        <v>575</v>
      </c>
      <c r="D6484" s="2" t="s">
        <v>161</v>
      </c>
      <c r="E6484" s="2" t="s">
        <v>102</v>
      </c>
      <c r="F6484" s="2">
        <v>34</v>
      </c>
      <c r="G6484" s="2" t="s">
        <v>69</v>
      </c>
      <c r="H6484" s="2" t="s">
        <v>136</v>
      </c>
      <c r="I6484" s="2" t="s">
        <v>49</v>
      </c>
      <c r="J6484" s="3">
        <v>46038</v>
      </c>
      <c r="K6484" s="3">
        <v>46047</v>
      </c>
      <c r="L6484" s="2" t="s">
        <v>40</v>
      </c>
      <c r="M6484" s="2" t="s">
        <v>157</v>
      </c>
      <c r="N6484" s="2" t="s">
        <v>328</v>
      </c>
      <c r="O6484" s="4">
        <v>1056000</v>
      </c>
      <c r="P6484" s="4">
        <v>303500</v>
      </c>
      <c r="Q6484" s="4">
        <v>752500</v>
      </c>
      <c r="R6484" s="2">
        <v>60</v>
      </c>
      <c r="S6484" s="5">
        <v>10.34</v>
      </c>
      <c r="T6484" s="4">
        <v>19025.71</v>
      </c>
      <c r="U6484" s="2" t="s">
        <v>73</v>
      </c>
      <c r="V6484" s="2" t="s">
        <v>74</v>
      </c>
      <c r="W6484" s="4">
        <v>76102.84</v>
      </c>
      <c r="X6484" s="4">
        <v>1065439.6599999999</v>
      </c>
      <c r="Y6484" s="4">
        <v>1141542.5</v>
      </c>
      <c r="Z6484" s="2">
        <v>62</v>
      </c>
      <c r="AA6484" s="2" t="s">
        <v>59</v>
      </c>
      <c r="AB6484" s="2" t="s">
        <v>15736</v>
      </c>
      <c r="AC6484" s="2" t="s">
        <v>129</v>
      </c>
      <c r="AD6484" s="2" t="s">
        <v>76</v>
      </c>
      <c r="AE6484" s="5">
        <v>71.260000000000005</v>
      </c>
      <c r="AF6484" s="2">
        <v>2</v>
      </c>
      <c r="AG6484" s="2" t="s">
        <v>130</v>
      </c>
      <c r="AH6484" s="2">
        <v>9</v>
      </c>
      <c r="AI6484" s="6" t="str">
        <f t="shared" si="303"/>
        <v>25-34</v>
      </c>
      <c r="AJ6484" s="11">
        <f>YEAR(tbl_LoanData[[#This Row],[Application Date]])</f>
        <v>2026</v>
      </c>
      <c r="AK6484" s="11" t="str">
        <f>TEXT(tbl_LoanData[[#This Row],[Application Date]],"MMMM")</f>
        <v>January</v>
      </c>
      <c r="AL6484" s="12">
        <f>DATE(YEAR(tbl_LoanData[[#This Row],[Application Date]]),MONTH(tbl_LoanData[[#This Row],[Application Date]]),1)</f>
        <v>46023</v>
      </c>
      <c r="AM6484" s="14">
        <f ca="1">IF(AND(tbl_LoanData[[#This Row],[Application Date]]&gt;=EOMONTH(TODAY(),-1)+1,tbl_LoanData[[#This Row],[Application Date]]&lt;=TODAY()),tbl_LoanData[[#This Row],[Loan Amount]],0)</f>
        <v>0</v>
      </c>
      <c r="AN6484" s="14">
        <f>tbl_LoanData[[#This Row],[Amount Paid]]-(Q6484-X6484)</f>
        <v>389042.49999999988</v>
      </c>
      <c r="AO6484" s="14">
        <f>IF(tbl_LoanData[[#This Row],[Application Status]]="Approved",1,0)</f>
        <v>1</v>
      </c>
      <c r="AP6484" s="22" t="str">
        <f t="shared" ca="1" si="304"/>
        <v/>
      </c>
      <c r="AQ6484" s="22" t="str">
        <f t="shared" ca="1" si="305"/>
        <v/>
      </c>
    </row>
    <row r="6485" spans="1:43" x14ac:dyDescent="0.3">
      <c r="A6485" s="2" t="s">
        <v>13989</v>
      </c>
      <c r="B6485" s="2" t="s">
        <v>13990</v>
      </c>
      <c r="C6485" s="2" t="s">
        <v>368</v>
      </c>
      <c r="D6485" s="2" t="s">
        <v>268</v>
      </c>
      <c r="E6485" s="2" t="s">
        <v>81</v>
      </c>
      <c r="F6485" s="2">
        <v>29</v>
      </c>
      <c r="G6485" s="2" t="s">
        <v>83</v>
      </c>
      <c r="H6485" s="2" t="s">
        <v>259</v>
      </c>
      <c r="I6485" s="2" t="s">
        <v>43</v>
      </c>
      <c r="J6485" s="3">
        <v>46044</v>
      </c>
      <c r="K6485" s="3"/>
      <c r="L6485" s="2" t="s">
        <v>36</v>
      </c>
      <c r="M6485" s="2" t="s">
        <v>104</v>
      </c>
      <c r="N6485" s="2" t="s">
        <v>592</v>
      </c>
      <c r="O6485" s="4">
        <v>1834000</v>
      </c>
      <c r="P6485" s="4">
        <v>484700</v>
      </c>
      <c r="Q6485" s="4">
        <v>1349300</v>
      </c>
      <c r="R6485" s="2">
        <v>48</v>
      </c>
      <c r="S6485" s="5">
        <v>9.1999999999999993</v>
      </c>
      <c r="T6485" s="4">
        <v>38455.050000000003</v>
      </c>
      <c r="U6485" s="2" t="s">
        <v>96</v>
      </c>
      <c r="V6485" s="2" t="s">
        <v>97</v>
      </c>
      <c r="W6485" s="4">
        <v>0</v>
      </c>
      <c r="X6485" s="4">
        <v>0</v>
      </c>
      <c r="Y6485" s="4">
        <v>1845842.4</v>
      </c>
      <c r="Z6485" s="2">
        <v>0</v>
      </c>
      <c r="AA6485" s="2" t="s">
        <v>97</v>
      </c>
      <c r="AB6485" s="2" t="s">
        <v>15729</v>
      </c>
      <c r="AC6485" s="2" t="s">
        <v>129</v>
      </c>
      <c r="AD6485" s="2" t="s">
        <v>76</v>
      </c>
      <c r="AE6485" s="5">
        <v>73.569999999999993</v>
      </c>
      <c r="AF6485" s="2">
        <v>0</v>
      </c>
      <c r="AG6485" s="2" t="s">
        <v>97</v>
      </c>
      <c r="AH6485" s="2"/>
      <c r="AI6485" s="6" t="str">
        <f t="shared" si="303"/>
        <v>25-34</v>
      </c>
      <c r="AJ6485" s="11">
        <f>YEAR(tbl_LoanData[[#This Row],[Application Date]])</f>
        <v>2026</v>
      </c>
      <c r="AK6485" s="11" t="str">
        <f>TEXT(tbl_LoanData[[#This Row],[Application Date]],"MMMM")</f>
        <v>January</v>
      </c>
      <c r="AL6485" s="12">
        <f>DATE(YEAR(tbl_LoanData[[#This Row],[Application Date]]),MONTH(tbl_LoanData[[#This Row],[Application Date]]),1)</f>
        <v>46023</v>
      </c>
      <c r="AM6485" s="14">
        <f ca="1">IF(AND(tbl_LoanData[[#This Row],[Application Date]]&gt;=EOMONTH(TODAY(),-1)+1,tbl_LoanData[[#This Row],[Application Date]]&lt;=TODAY()),tbl_LoanData[[#This Row],[Loan Amount]],0)</f>
        <v>0</v>
      </c>
      <c r="AN6485" s="14">
        <f>tbl_LoanData[[#This Row],[Amount Paid]]-(Q6485-X6485)</f>
        <v>-1349300</v>
      </c>
      <c r="AO6485" s="14">
        <f>IF(tbl_LoanData[[#This Row],[Application Status]]="Approved",1,0)</f>
        <v>0</v>
      </c>
      <c r="AP6485" s="22" t="str">
        <f t="shared" ca="1" si="304"/>
        <v/>
      </c>
      <c r="AQ6485" s="22" t="str">
        <f t="shared" ca="1" si="305"/>
        <v/>
      </c>
    </row>
    <row r="6486" spans="1:43" ht="14.4" customHeight="1" x14ac:dyDescent="0.3">
      <c r="A6486" s="2" t="s">
        <v>14195</v>
      </c>
      <c r="B6486" s="2" t="s">
        <v>14196</v>
      </c>
      <c r="C6486" s="2" t="s">
        <v>253</v>
      </c>
      <c r="D6486" s="2" t="s">
        <v>232</v>
      </c>
      <c r="E6486" s="2" t="s">
        <v>101</v>
      </c>
      <c r="F6486" s="2">
        <v>56</v>
      </c>
      <c r="G6486" s="2" t="s">
        <v>69</v>
      </c>
      <c r="H6486" s="2" t="s">
        <v>565</v>
      </c>
      <c r="I6486" s="2" t="s">
        <v>47</v>
      </c>
      <c r="J6486" s="3">
        <v>46032</v>
      </c>
      <c r="K6486" s="3">
        <v>46038</v>
      </c>
      <c r="L6486" s="2" t="s">
        <v>36</v>
      </c>
      <c r="M6486" s="2" t="s">
        <v>85</v>
      </c>
      <c r="N6486" s="2" t="s">
        <v>671</v>
      </c>
      <c r="O6486" s="4">
        <v>1143000</v>
      </c>
      <c r="P6486" s="4">
        <v>350900</v>
      </c>
      <c r="Q6486" s="4">
        <v>792100</v>
      </c>
      <c r="R6486" s="2">
        <v>48</v>
      </c>
      <c r="S6486" s="5">
        <v>6.52</v>
      </c>
      <c r="T6486" s="4">
        <v>20805.830000000002</v>
      </c>
      <c r="U6486" s="2" t="s">
        <v>73</v>
      </c>
      <c r="V6486" s="2" t="s">
        <v>74</v>
      </c>
      <c r="W6486" s="4">
        <v>145640.81</v>
      </c>
      <c r="X6486" s="4">
        <v>853038.87</v>
      </c>
      <c r="Y6486" s="4">
        <v>998679.68</v>
      </c>
      <c r="Z6486" s="2">
        <v>0</v>
      </c>
      <c r="AA6486" s="2" t="s">
        <v>56</v>
      </c>
      <c r="AB6486" s="2" t="s">
        <v>15729</v>
      </c>
      <c r="AC6486" s="2" t="s">
        <v>75</v>
      </c>
      <c r="AD6486" s="2" t="s">
        <v>76</v>
      </c>
      <c r="AE6486" s="5">
        <v>69.3</v>
      </c>
      <c r="AF6486" s="2">
        <v>0</v>
      </c>
      <c r="AG6486" s="2" t="s">
        <v>77</v>
      </c>
      <c r="AH6486" s="2">
        <v>6</v>
      </c>
      <c r="AI6486" s="6" t="str">
        <f t="shared" si="303"/>
        <v>55-64</v>
      </c>
      <c r="AJ6486" s="11">
        <f>YEAR(tbl_LoanData[[#This Row],[Application Date]])</f>
        <v>2026</v>
      </c>
      <c r="AK6486" s="11" t="str">
        <f>TEXT(tbl_LoanData[[#This Row],[Application Date]],"MMMM")</f>
        <v>January</v>
      </c>
      <c r="AL6486" s="12">
        <f>DATE(YEAR(tbl_LoanData[[#This Row],[Application Date]]),MONTH(tbl_LoanData[[#This Row],[Application Date]]),1)</f>
        <v>46023</v>
      </c>
      <c r="AM6486" s="14">
        <f ca="1">IF(AND(tbl_LoanData[[#This Row],[Application Date]]&gt;=EOMONTH(TODAY(),-1)+1,tbl_LoanData[[#This Row],[Application Date]]&lt;=TODAY()),tbl_LoanData[[#This Row],[Loan Amount]],0)</f>
        <v>0</v>
      </c>
      <c r="AN6486" s="14">
        <f>tbl_LoanData[[#This Row],[Amount Paid]]-(Q6486-X6486)</f>
        <v>206579.68</v>
      </c>
      <c r="AO6486" s="14">
        <f>IF(tbl_LoanData[[#This Row],[Application Status]]="Approved",1,0)</f>
        <v>1</v>
      </c>
      <c r="AP6486" s="22" t="str">
        <f t="shared" ca="1" si="304"/>
        <v/>
      </c>
      <c r="AQ6486" s="22" t="str">
        <f t="shared" ca="1" si="305"/>
        <v/>
      </c>
    </row>
    <row r="6487" spans="1:43" ht="14.4" customHeight="1" x14ac:dyDescent="0.3">
      <c r="A6487" s="2" t="s">
        <v>14233</v>
      </c>
      <c r="B6487" s="2" t="s">
        <v>14234</v>
      </c>
      <c r="C6487" s="2" t="s">
        <v>353</v>
      </c>
      <c r="D6487" s="2" t="s">
        <v>118</v>
      </c>
      <c r="E6487" s="2" t="s">
        <v>406</v>
      </c>
      <c r="F6487" s="2">
        <v>23</v>
      </c>
      <c r="G6487" s="2" t="s">
        <v>83</v>
      </c>
      <c r="H6487" s="2" t="s">
        <v>250</v>
      </c>
      <c r="I6487" s="2" t="s">
        <v>52</v>
      </c>
      <c r="J6487" s="3">
        <v>46046</v>
      </c>
      <c r="K6487" s="3">
        <v>46056</v>
      </c>
      <c r="L6487" s="2" t="s">
        <v>39</v>
      </c>
      <c r="M6487" s="2" t="s">
        <v>85</v>
      </c>
      <c r="N6487" s="2" t="s">
        <v>178</v>
      </c>
      <c r="O6487" s="4">
        <v>2301000</v>
      </c>
      <c r="P6487" s="4">
        <v>877300</v>
      </c>
      <c r="Q6487" s="4">
        <v>1423700</v>
      </c>
      <c r="R6487" s="2">
        <v>36</v>
      </c>
      <c r="S6487" s="5">
        <v>7.54</v>
      </c>
      <c r="T6487" s="4">
        <v>48492.800000000003</v>
      </c>
      <c r="U6487" s="2" t="s">
        <v>73</v>
      </c>
      <c r="V6487" s="2" t="s">
        <v>74</v>
      </c>
      <c r="W6487" s="4">
        <v>290956.79999999999</v>
      </c>
      <c r="X6487" s="4">
        <v>1454784.14</v>
      </c>
      <c r="Y6487" s="4">
        <v>1745740.94</v>
      </c>
      <c r="Z6487" s="2">
        <v>0</v>
      </c>
      <c r="AA6487" s="2" t="s">
        <v>56</v>
      </c>
      <c r="AB6487" s="2" t="s">
        <v>15731</v>
      </c>
      <c r="AC6487" s="2" t="s">
        <v>138</v>
      </c>
      <c r="AD6487" s="2" t="s">
        <v>76</v>
      </c>
      <c r="AE6487" s="5">
        <v>61.87</v>
      </c>
      <c r="AF6487" s="2">
        <v>0</v>
      </c>
      <c r="AG6487" s="2" t="s">
        <v>77</v>
      </c>
      <c r="AH6487" s="2">
        <v>10</v>
      </c>
      <c r="AI6487" s="6" t="str">
        <f t="shared" si="303"/>
        <v>18-24</v>
      </c>
      <c r="AJ6487" s="11">
        <f>YEAR(tbl_LoanData[[#This Row],[Application Date]])</f>
        <v>2026</v>
      </c>
      <c r="AK6487" s="11" t="str">
        <f>TEXT(tbl_LoanData[[#This Row],[Application Date]],"MMMM")</f>
        <v>January</v>
      </c>
      <c r="AL6487" s="12">
        <f>DATE(YEAR(tbl_LoanData[[#This Row],[Application Date]]),MONTH(tbl_LoanData[[#This Row],[Application Date]]),1)</f>
        <v>46023</v>
      </c>
      <c r="AM6487" s="14">
        <f ca="1">IF(AND(tbl_LoanData[[#This Row],[Application Date]]&gt;=EOMONTH(TODAY(),-1)+1,tbl_LoanData[[#This Row],[Application Date]]&lt;=TODAY()),tbl_LoanData[[#This Row],[Loan Amount]],0)</f>
        <v>0</v>
      </c>
      <c r="AN6487" s="14">
        <f>tbl_LoanData[[#This Row],[Amount Paid]]-(Q6487-X6487)</f>
        <v>322040.93999999989</v>
      </c>
      <c r="AO6487" s="14">
        <f>IF(tbl_LoanData[[#This Row],[Application Status]]="Approved",1,0)</f>
        <v>1</v>
      </c>
      <c r="AP6487" s="22" t="str">
        <f t="shared" ca="1" si="304"/>
        <v/>
      </c>
      <c r="AQ6487" s="22" t="str">
        <f t="shared" ca="1" si="305"/>
        <v/>
      </c>
    </row>
    <row r="6488" spans="1:43" x14ac:dyDescent="0.3">
      <c r="A6488" s="2" t="s">
        <v>14287</v>
      </c>
      <c r="B6488" s="2" t="s">
        <v>14288</v>
      </c>
      <c r="C6488" s="2" t="s">
        <v>482</v>
      </c>
      <c r="D6488" s="2" t="s">
        <v>101</v>
      </c>
      <c r="E6488" s="2" t="s">
        <v>161</v>
      </c>
      <c r="F6488" s="2">
        <v>26</v>
      </c>
      <c r="G6488" s="2" t="s">
        <v>69</v>
      </c>
      <c r="H6488" s="2" t="s">
        <v>269</v>
      </c>
      <c r="I6488" s="2" t="s">
        <v>46</v>
      </c>
      <c r="J6488" s="3">
        <v>46032</v>
      </c>
      <c r="K6488" s="3">
        <v>46041</v>
      </c>
      <c r="L6488" s="2" t="s">
        <v>40</v>
      </c>
      <c r="M6488" s="2" t="s">
        <v>157</v>
      </c>
      <c r="N6488" s="2" t="s">
        <v>299</v>
      </c>
      <c r="O6488" s="4">
        <v>1093000</v>
      </c>
      <c r="P6488" s="4">
        <v>308300</v>
      </c>
      <c r="Q6488" s="4">
        <v>784700</v>
      </c>
      <c r="R6488" s="2">
        <v>12</v>
      </c>
      <c r="S6488" s="5">
        <v>7.66</v>
      </c>
      <c r="T6488" s="4">
        <v>70400.67</v>
      </c>
      <c r="U6488" s="2" t="s">
        <v>73</v>
      </c>
      <c r="V6488" s="2" t="s">
        <v>74</v>
      </c>
      <c r="W6488" s="4">
        <v>422404.02</v>
      </c>
      <c r="X6488" s="4">
        <v>422404</v>
      </c>
      <c r="Y6488" s="4">
        <v>844808.02</v>
      </c>
      <c r="Z6488" s="2">
        <v>30</v>
      </c>
      <c r="AA6488" s="2" t="s">
        <v>57</v>
      </c>
      <c r="AB6488" s="2" t="s">
        <v>15733</v>
      </c>
      <c r="AC6488" s="2" t="s">
        <v>360</v>
      </c>
      <c r="AD6488" s="2" t="s">
        <v>76</v>
      </c>
      <c r="AE6488" s="5">
        <v>71.790000000000006</v>
      </c>
      <c r="AF6488" s="2">
        <v>1</v>
      </c>
      <c r="AG6488" s="2" t="s">
        <v>77</v>
      </c>
      <c r="AH6488" s="2">
        <v>9</v>
      </c>
      <c r="AI6488" s="6" t="str">
        <f t="shared" si="303"/>
        <v>25-34</v>
      </c>
      <c r="AJ6488" s="11">
        <f>YEAR(tbl_LoanData[[#This Row],[Application Date]])</f>
        <v>2026</v>
      </c>
      <c r="AK6488" s="11" t="str">
        <f>TEXT(tbl_LoanData[[#This Row],[Application Date]],"MMMM")</f>
        <v>January</v>
      </c>
      <c r="AL6488" s="12">
        <f>DATE(YEAR(tbl_LoanData[[#This Row],[Application Date]]),MONTH(tbl_LoanData[[#This Row],[Application Date]]),1)</f>
        <v>46023</v>
      </c>
      <c r="AM6488" s="14">
        <f ca="1">IF(AND(tbl_LoanData[[#This Row],[Application Date]]&gt;=EOMONTH(TODAY(),-1)+1,tbl_LoanData[[#This Row],[Application Date]]&lt;=TODAY()),tbl_LoanData[[#This Row],[Loan Amount]],0)</f>
        <v>0</v>
      </c>
      <c r="AN6488" s="14">
        <f>tbl_LoanData[[#This Row],[Amount Paid]]-(Q6488-X6488)</f>
        <v>60108.020000000019</v>
      </c>
      <c r="AO6488" s="14">
        <f>IF(tbl_LoanData[[#This Row],[Application Status]]="Approved",1,0)</f>
        <v>1</v>
      </c>
      <c r="AP6488" s="22" t="str">
        <f t="shared" ca="1" si="304"/>
        <v/>
      </c>
      <c r="AQ6488" s="22" t="str">
        <f t="shared" ca="1" si="305"/>
        <v/>
      </c>
    </row>
    <row r="6489" spans="1:43" ht="14.4" customHeight="1" x14ac:dyDescent="0.3">
      <c r="A6489" s="2" t="s">
        <v>14443</v>
      </c>
      <c r="B6489" s="2" t="s">
        <v>14444</v>
      </c>
      <c r="C6489" s="2" t="s">
        <v>840</v>
      </c>
      <c r="D6489" s="2" t="s">
        <v>82</v>
      </c>
      <c r="E6489" s="2" t="s">
        <v>190</v>
      </c>
      <c r="F6489" s="2">
        <v>23</v>
      </c>
      <c r="G6489" s="2" t="s">
        <v>83</v>
      </c>
      <c r="H6489" s="2" t="s">
        <v>110</v>
      </c>
      <c r="I6489" s="2" t="s">
        <v>46</v>
      </c>
      <c r="J6489" s="3">
        <v>46051</v>
      </c>
      <c r="K6489" s="3"/>
      <c r="L6489" s="2" t="s">
        <v>36</v>
      </c>
      <c r="M6489" s="2" t="s">
        <v>71</v>
      </c>
      <c r="N6489" s="2" t="s">
        <v>162</v>
      </c>
      <c r="O6489" s="4">
        <v>1156000</v>
      </c>
      <c r="P6489" s="4">
        <v>223400</v>
      </c>
      <c r="Q6489" s="4">
        <v>932600</v>
      </c>
      <c r="R6489" s="2">
        <v>48</v>
      </c>
      <c r="S6489" s="5">
        <v>9.5</v>
      </c>
      <c r="T6489" s="4">
        <v>26812.25</v>
      </c>
      <c r="U6489" s="2" t="s">
        <v>96</v>
      </c>
      <c r="V6489" s="2" t="s">
        <v>97</v>
      </c>
      <c r="W6489" s="4">
        <v>0</v>
      </c>
      <c r="X6489" s="4">
        <v>0</v>
      </c>
      <c r="Y6489" s="4">
        <v>1286988</v>
      </c>
      <c r="Z6489" s="2">
        <v>0</v>
      </c>
      <c r="AA6489" s="2" t="s">
        <v>97</v>
      </c>
      <c r="AB6489" s="2" t="s">
        <v>15733</v>
      </c>
      <c r="AC6489" s="2" t="s">
        <v>146</v>
      </c>
      <c r="AD6489" s="2" t="s">
        <v>76</v>
      </c>
      <c r="AE6489" s="5">
        <v>80.67</v>
      </c>
      <c r="AF6489" s="2">
        <v>0</v>
      </c>
      <c r="AG6489" s="2" t="s">
        <v>97</v>
      </c>
      <c r="AH6489" s="2"/>
      <c r="AI6489" s="6" t="str">
        <f t="shared" si="303"/>
        <v>18-24</v>
      </c>
      <c r="AJ6489" s="11">
        <f>YEAR(tbl_LoanData[[#This Row],[Application Date]])</f>
        <v>2026</v>
      </c>
      <c r="AK6489" s="11" t="str">
        <f>TEXT(tbl_LoanData[[#This Row],[Application Date]],"MMMM")</f>
        <v>January</v>
      </c>
      <c r="AL6489" s="12">
        <f>DATE(YEAR(tbl_LoanData[[#This Row],[Application Date]]),MONTH(tbl_LoanData[[#This Row],[Application Date]]),1)</f>
        <v>46023</v>
      </c>
      <c r="AM6489" s="14">
        <f ca="1">IF(AND(tbl_LoanData[[#This Row],[Application Date]]&gt;=EOMONTH(TODAY(),-1)+1,tbl_LoanData[[#This Row],[Application Date]]&lt;=TODAY()),tbl_LoanData[[#This Row],[Loan Amount]],0)</f>
        <v>0</v>
      </c>
      <c r="AN6489" s="14">
        <f>tbl_LoanData[[#This Row],[Amount Paid]]-(Q6489-X6489)</f>
        <v>-932600</v>
      </c>
      <c r="AO6489" s="14">
        <f>IF(tbl_LoanData[[#This Row],[Application Status]]="Approved",1,0)</f>
        <v>0</v>
      </c>
      <c r="AP6489" s="22" t="str">
        <f t="shared" ca="1" si="304"/>
        <v/>
      </c>
      <c r="AQ6489" s="22" t="str">
        <f t="shared" ca="1" si="305"/>
        <v/>
      </c>
    </row>
    <row r="6490" spans="1:43" ht="14.4" customHeight="1" x14ac:dyDescent="0.3">
      <c r="A6490" s="2" t="s">
        <v>14527</v>
      </c>
      <c r="B6490" s="2" t="s">
        <v>14528</v>
      </c>
      <c r="C6490" s="2" t="s">
        <v>390</v>
      </c>
      <c r="D6490" s="2" t="s">
        <v>268</v>
      </c>
      <c r="E6490" s="2" t="s">
        <v>284</v>
      </c>
      <c r="F6490" s="2">
        <v>36</v>
      </c>
      <c r="G6490" s="2" t="s">
        <v>83</v>
      </c>
      <c r="H6490" s="2" t="s">
        <v>273</v>
      </c>
      <c r="I6490" s="2" t="s">
        <v>45</v>
      </c>
      <c r="J6490" s="3">
        <v>46049</v>
      </c>
      <c r="K6490" s="3">
        <v>46067</v>
      </c>
      <c r="L6490" s="2" t="s">
        <v>40</v>
      </c>
      <c r="M6490" s="2" t="s">
        <v>85</v>
      </c>
      <c r="N6490" s="2" t="s">
        <v>270</v>
      </c>
      <c r="O6490" s="4">
        <v>1012000</v>
      </c>
      <c r="P6490" s="4">
        <v>222100</v>
      </c>
      <c r="Q6490" s="4">
        <v>789900</v>
      </c>
      <c r="R6490" s="2">
        <v>18</v>
      </c>
      <c r="S6490" s="5">
        <v>5.37</v>
      </c>
      <c r="T6490" s="4">
        <v>47418.14</v>
      </c>
      <c r="U6490" s="2" t="s">
        <v>73</v>
      </c>
      <c r="V6490" s="2" t="s">
        <v>74</v>
      </c>
      <c r="W6490" s="4">
        <v>284508.84000000003</v>
      </c>
      <c r="X6490" s="4">
        <v>569017.59999999998</v>
      </c>
      <c r="Y6490" s="4">
        <v>853526.44</v>
      </c>
      <c r="Z6490" s="2">
        <v>0</v>
      </c>
      <c r="AA6490" s="2" t="s">
        <v>56</v>
      </c>
      <c r="AB6490" s="2" t="s">
        <v>15734</v>
      </c>
      <c r="AC6490" s="2" t="s">
        <v>213</v>
      </c>
      <c r="AD6490" s="2" t="s">
        <v>76</v>
      </c>
      <c r="AE6490" s="5">
        <v>78.05</v>
      </c>
      <c r="AF6490" s="2">
        <v>0</v>
      </c>
      <c r="AG6490" s="2" t="s">
        <v>77</v>
      </c>
      <c r="AH6490" s="2">
        <v>18</v>
      </c>
      <c r="AI6490" s="6" t="str">
        <f t="shared" si="303"/>
        <v>35-44</v>
      </c>
      <c r="AJ6490" s="11">
        <f>YEAR(tbl_LoanData[[#This Row],[Application Date]])</f>
        <v>2026</v>
      </c>
      <c r="AK6490" s="11" t="str">
        <f>TEXT(tbl_LoanData[[#This Row],[Application Date]],"MMMM")</f>
        <v>January</v>
      </c>
      <c r="AL6490" s="12">
        <f>DATE(YEAR(tbl_LoanData[[#This Row],[Application Date]]),MONTH(tbl_LoanData[[#This Row],[Application Date]]),1)</f>
        <v>46023</v>
      </c>
      <c r="AM6490" s="14">
        <f ca="1">IF(AND(tbl_LoanData[[#This Row],[Application Date]]&gt;=EOMONTH(TODAY(),-1)+1,tbl_LoanData[[#This Row],[Application Date]]&lt;=TODAY()),tbl_LoanData[[#This Row],[Loan Amount]],0)</f>
        <v>0</v>
      </c>
      <c r="AN6490" s="14">
        <f>tbl_LoanData[[#This Row],[Amount Paid]]-(Q6490-X6490)</f>
        <v>63626.44</v>
      </c>
      <c r="AO6490" s="14">
        <f>IF(tbl_LoanData[[#This Row],[Application Status]]="Approved",1,0)</f>
        <v>1</v>
      </c>
      <c r="AP6490" s="22" t="str">
        <f t="shared" ca="1" si="304"/>
        <v/>
      </c>
      <c r="AQ6490" s="22" t="str">
        <f t="shared" ca="1" si="305"/>
        <v/>
      </c>
    </row>
    <row r="6491" spans="1:43" ht="14.4" customHeight="1" x14ac:dyDescent="0.3">
      <c r="A6491" s="2" t="s">
        <v>14723</v>
      </c>
      <c r="B6491" s="2" t="s">
        <v>14724</v>
      </c>
      <c r="C6491" s="2" t="s">
        <v>655</v>
      </c>
      <c r="D6491" s="2" t="s">
        <v>117</v>
      </c>
      <c r="E6491" s="2" t="s">
        <v>182</v>
      </c>
      <c r="F6491" s="2">
        <v>60</v>
      </c>
      <c r="G6491" s="2" t="s">
        <v>69</v>
      </c>
      <c r="H6491" s="2" t="s">
        <v>265</v>
      </c>
      <c r="I6491" s="2" t="s">
        <v>44</v>
      </c>
      <c r="J6491" s="3">
        <v>46026</v>
      </c>
      <c r="K6491" s="3">
        <v>46028</v>
      </c>
      <c r="L6491" s="2" t="s">
        <v>36</v>
      </c>
      <c r="M6491" s="2" t="s">
        <v>85</v>
      </c>
      <c r="N6491" s="2" t="s">
        <v>344</v>
      </c>
      <c r="O6491" s="4">
        <v>2146000</v>
      </c>
      <c r="P6491" s="4">
        <v>797000</v>
      </c>
      <c r="Q6491" s="4">
        <v>1349000</v>
      </c>
      <c r="R6491" s="2">
        <v>18</v>
      </c>
      <c r="S6491" s="5">
        <v>8.64</v>
      </c>
      <c r="T6491" s="4">
        <v>84657.24</v>
      </c>
      <c r="U6491" s="2" t="s">
        <v>73</v>
      </c>
      <c r="V6491" s="2" t="s">
        <v>74</v>
      </c>
      <c r="W6491" s="4">
        <v>592600.68000000005</v>
      </c>
      <c r="X6491" s="4">
        <v>931229.72</v>
      </c>
      <c r="Y6491" s="4">
        <v>1523830.4</v>
      </c>
      <c r="Z6491" s="2">
        <v>0</v>
      </c>
      <c r="AA6491" s="2" t="s">
        <v>56</v>
      </c>
      <c r="AB6491" s="2" t="s">
        <v>15734</v>
      </c>
      <c r="AC6491" s="2" t="s">
        <v>138</v>
      </c>
      <c r="AD6491" s="2" t="s">
        <v>76</v>
      </c>
      <c r="AE6491" s="5">
        <v>62.86</v>
      </c>
      <c r="AF6491" s="2">
        <v>0</v>
      </c>
      <c r="AG6491" s="2" t="s">
        <v>77</v>
      </c>
      <c r="AH6491" s="2">
        <v>2</v>
      </c>
      <c r="AI6491" s="6" t="str">
        <f t="shared" si="303"/>
        <v>55-64</v>
      </c>
      <c r="AJ6491" s="11">
        <f>YEAR(tbl_LoanData[[#This Row],[Application Date]])</f>
        <v>2026</v>
      </c>
      <c r="AK6491" s="11" t="str">
        <f>TEXT(tbl_LoanData[[#This Row],[Application Date]],"MMMM")</f>
        <v>January</v>
      </c>
      <c r="AL6491" s="12">
        <f>DATE(YEAR(tbl_LoanData[[#This Row],[Application Date]]),MONTH(tbl_LoanData[[#This Row],[Application Date]]),1)</f>
        <v>46023</v>
      </c>
      <c r="AM6491" s="14">
        <f ca="1">IF(AND(tbl_LoanData[[#This Row],[Application Date]]&gt;=EOMONTH(TODAY(),-1)+1,tbl_LoanData[[#This Row],[Application Date]]&lt;=TODAY()),tbl_LoanData[[#This Row],[Loan Amount]],0)</f>
        <v>0</v>
      </c>
      <c r="AN6491" s="14">
        <f>tbl_LoanData[[#This Row],[Amount Paid]]-(Q6491-X6491)</f>
        <v>174830.40000000002</v>
      </c>
      <c r="AO6491" s="14">
        <f>IF(tbl_LoanData[[#This Row],[Application Status]]="Approved",1,0)</f>
        <v>1</v>
      </c>
      <c r="AP6491" s="22" t="str">
        <f t="shared" ca="1" si="304"/>
        <v/>
      </c>
      <c r="AQ6491" s="22" t="str">
        <f t="shared" ca="1" si="305"/>
        <v/>
      </c>
    </row>
    <row r="6492" spans="1:43" ht="14.4" customHeight="1" x14ac:dyDescent="0.3">
      <c r="A6492" s="2" t="s">
        <v>14739</v>
      </c>
      <c r="B6492" s="2" t="s">
        <v>14740</v>
      </c>
      <c r="C6492" s="2" t="s">
        <v>175</v>
      </c>
      <c r="D6492" s="2" t="s">
        <v>142</v>
      </c>
      <c r="E6492" s="2" t="s">
        <v>161</v>
      </c>
      <c r="F6492" s="2">
        <v>36</v>
      </c>
      <c r="G6492" s="2" t="s">
        <v>83</v>
      </c>
      <c r="H6492" s="2" t="s">
        <v>166</v>
      </c>
      <c r="I6492" s="2" t="s">
        <v>46</v>
      </c>
      <c r="J6492" s="3">
        <v>46035</v>
      </c>
      <c r="K6492" s="3">
        <v>46038</v>
      </c>
      <c r="L6492" s="2" t="s">
        <v>39</v>
      </c>
      <c r="M6492" s="2" t="s">
        <v>157</v>
      </c>
      <c r="N6492" s="2" t="s">
        <v>359</v>
      </c>
      <c r="O6492" s="4">
        <v>1500000</v>
      </c>
      <c r="P6492" s="4">
        <v>277100</v>
      </c>
      <c r="Q6492" s="4">
        <v>1222900</v>
      </c>
      <c r="R6492" s="2">
        <v>36</v>
      </c>
      <c r="S6492" s="5">
        <v>9.2200000000000006</v>
      </c>
      <c r="T6492" s="4">
        <v>43365.39</v>
      </c>
      <c r="U6492" s="2" t="s">
        <v>73</v>
      </c>
      <c r="V6492" s="2" t="s">
        <v>74</v>
      </c>
      <c r="W6492" s="4">
        <v>303557.73</v>
      </c>
      <c r="X6492" s="4">
        <v>1257596.4099999999</v>
      </c>
      <c r="Y6492" s="4">
        <v>1561154.14</v>
      </c>
      <c r="Z6492" s="2">
        <v>0</v>
      </c>
      <c r="AA6492" s="2" t="s">
        <v>56</v>
      </c>
      <c r="AB6492" s="2" t="s">
        <v>15733</v>
      </c>
      <c r="AC6492" s="2" t="s">
        <v>146</v>
      </c>
      <c r="AD6492" s="2" t="s">
        <v>76</v>
      </c>
      <c r="AE6492" s="5">
        <v>81.53</v>
      </c>
      <c r="AF6492" s="2">
        <v>0</v>
      </c>
      <c r="AG6492" s="2" t="s">
        <v>77</v>
      </c>
      <c r="AH6492" s="2">
        <v>3</v>
      </c>
      <c r="AI6492" s="6" t="str">
        <f t="shared" si="303"/>
        <v>35-44</v>
      </c>
      <c r="AJ6492" s="11">
        <f>YEAR(tbl_LoanData[[#This Row],[Application Date]])</f>
        <v>2026</v>
      </c>
      <c r="AK6492" s="11" t="str">
        <f>TEXT(tbl_LoanData[[#This Row],[Application Date]],"MMMM")</f>
        <v>January</v>
      </c>
      <c r="AL6492" s="12">
        <f>DATE(YEAR(tbl_LoanData[[#This Row],[Application Date]]),MONTH(tbl_LoanData[[#This Row],[Application Date]]),1)</f>
        <v>46023</v>
      </c>
      <c r="AM6492" s="14">
        <f ca="1">IF(AND(tbl_LoanData[[#This Row],[Application Date]]&gt;=EOMONTH(TODAY(),-1)+1,tbl_LoanData[[#This Row],[Application Date]]&lt;=TODAY()),tbl_LoanData[[#This Row],[Loan Amount]],0)</f>
        <v>0</v>
      </c>
      <c r="AN6492" s="14">
        <f>tbl_LoanData[[#This Row],[Amount Paid]]-(Q6492-X6492)</f>
        <v>338254.1399999999</v>
      </c>
      <c r="AO6492" s="14">
        <f>IF(tbl_LoanData[[#This Row],[Application Status]]="Approved",1,0)</f>
        <v>1</v>
      </c>
      <c r="AP6492" s="22" t="str">
        <f t="shared" ca="1" si="304"/>
        <v/>
      </c>
      <c r="AQ6492" s="22" t="str">
        <f t="shared" ca="1" si="305"/>
        <v/>
      </c>
    </row>
    <row r="6493" spans="1:43" ht="14.4" customHeight="1" x14ac:dyDescent="0.3">
      <c r="A6493" s="2" t="s">
        <v>14827</v>
      </c>
      <c r="B6493" s="2" t="s">
        <v>14828</v>
      </c>
      <c r="C6493" s="2" t="s">
        <v>586</v>
      </c>
      <c r="D6493" s="2" t="s">
        <v>161</v>
      </c>
      <c r="E6493" s="2" t="s">
        <v>232</v>
      </c>
      <c r="F6493" s="2">
        <v>33</v>
      </c>
      <c r="G6493" s="2" t="s">
        <v>69</v>
      </c>
      <c r="H6493" s="2" t="s">
        <v>237</v>
      </c>
      <c r="I6493" s="2" t="s">
        <v>48</v>
      </c>
      <c r="J6493" s="3">
        <v>46032</v>
      </c>
      <c r="K6493" s="3">
        <v>46045</v>
      </c>
      <c r="L6493" s="2" t="s">
        <v>39</v>
      </c>
      <c r="M6493" s="2" t="s">
        <v>127</v>
      </c>
      <c r="N6493" s="2" t="s">
        <v>152</v>
      </c>
      <c r="O6493" s="4">
        <v>1222000</v>
      </c>
      <c r="P6493" s="4">
        <v>214100</v>
      </c>
      <c r="Q6493" s="4">
        <v>1007900</v>
      </c>
      <c r="R6493" s="2">
        <v>24</v>
      </c>
      <c r="S6493" s="5">
        <v>9.39</v>
      </c>
      <c r="T6493" s="4">
        <v>49882.65</v>
      </c>
      <c r="U6493" s="2" t="s">
        <v>73</v>
      </c>
      <c r="V6493" s="2" t="s">
        <v>74</v>
      </c>
      <c r="W6493" s="4">
        <v>49882.65</v>
      </c>
      <c r="X6493" s="4">
        <v>1147300.97</v>
      </c>
      <c r="Y6493" s="4">
        <v>1197183.6200000001</v>
      </c>
      <c r="Z6493" s="2">
        <v>145</v>
      </c>
      <c r="AA6493" s="2" t="s">
        <v>60</v>
      </c>
      <c r="AB6493" s="2" t="s">
        <v>15732</v>
      </c>
      <c r="AC6493" s="2" t="s">
        <v>121</v>
      </c>
      <c r="AD6493" s="2" t="s">
        <v>76</v>
      </c>
      <c r="AE6493" s="5">
        <v>82.48</v>
      </c>
      <c r="AF6493" s="2">
        <v>5</v>
      </c>
      <c r="AG6493" s="2" t="s">
        <v>130</v>
      </c>
      <c r="AH6493" s="2">
        <v>13</v>
      </c>
      <c r="AI6493" s="6" t="str">
        <f t="shared" si="303"/>
        <v>25-34</v>
      </c>
      <c r="AJ6493" s="11">
        <f>YEAR(tbl_LoanData[[#This Row],[Application Date]])</f>
        <v>2026</v>
      </c>
      <c r="AK6493" s="11" t="str">
        <f>TEXT(tbl_LoanData[[#This Row],[Application Date]],"MMMM")</f>
        <v>January</v>
      </c>
      <c r="AL6493" s="12">
        <f>DATE(YEAR(tbl_LoanData[[#This Row],[Application Date]]),MONTH(tbl_LoanData[[#This Row],[Application Date]]),1)</f>
        <v>46023</v>
      </c>
      <c r="AM6493" s="14">
        <f ca="1">IF(AND(tbl_LoanData[[#This Row],[Application Date]]&gt;=EOMONTH(TODAY(),-1)+1,tbl_LoanData[[#This Row],[Application Date]]&lt;=TODAY()),tbl_LoanData[[#This Row],[Loan Amount]],0)</f>
        <v>0</v>
      </c>
      <c r="AN6493" s="14">
        <f>tbl_LoanData[[#This Row],[Amount Paid]]-(Q6493-X6493)</f>
        <v>189283.61999999997</v>
      </c>
      <c r="AO6493" s="14">
        <f>IF(tbl_LoanData[[#This Row],[Application Status]]="Approved",1,0)</f>
        <v>1</v>
      </c>
      <c r="AP6493" s="22" t="str">
        <f t="shared" ca="1" si="304"/>
        <v/>
      </c>
      <c r="AQ6493" s="22" t="str">
        <f t="shared" ca="1" si="305"/>
        <v/>
      </c>
    </row>
    <row r="6494" spans="1:43" ht="14.4" customHeight="1" x14ac:dyDescent="0.3">
      <c r="A6494" s="2" t="s">
        <v>14839</v>
      </c>
      <c r="B6494" s="2" t="s">
        <v>14840</v>
      </c>
      <c r="C6494" s="2" t="s">
        <v>338</v>
      </c>
      <c r="D6494" s="2" t="s">
        <v>81</v>
      </c>
      <c r="E6494" s="2" t="s">
        <v>134</v>
      </c>
      <c r="F6494" s="2">
        <v>59</v>
      </c>
      <c r="G6494" s="2" t="s">
        <v>83</v>
      </c>
      <c r="H6494" s="2" t="s">
        <v>166</v>
      </c>
      <c r="I6494" s="2" t="s">
        <v>46</v>
      </c>
      <c r="J6494" s="3">
        <v>46032</v>
      </c>
      <c r="K6494" s="3">
        <v>46040</v>
      </c>
      <c r="L6494" s="2" t="s">
        <v>39</v>
      </c>
      <c r="M6494" s="2" t="s">
        <v>127</v>
      </c>
      <c r="N6494" s="2" t="s">
        <v>152</v>
      </c>
      <c r="O6494" s="4">
        <v>1629000</v>
      </c>
      <c r="P6494" s="4">
        <v>184200</v>
      </c>
      <c r="Q6494" s="4">
        <v>1444800</v>
      </c>
      <c r="R6494" s="2">
        <v>18</v>
      </c>
      <c r="S6494" s="5">
        <v>12.92</v>
      </c>
      <c r="T6494" s="4">
        <v>95822.35</v>
      </c>
      <c r="U6494" s="2" t="s">
        <v>73</v>
      </c>
      <c r="V6494" s="2" t="s">
        <v>74</v>
      </c>
      <c r="W6494" s="4">
        <v>574934.1</v>
      </c>
      <c r="X6494" s="4">
        <v>1149868.1399999999</v>
      </c>
      <c r="Y6494" s="4">
        <v>1724802.24</v>
      </c>
      <c r="Z6494" s="2">
        <v>28</v>
      </c>
      <c r="AA6494" s="2" t="s">
        <v>57</v>
      </c>
      <c r="AB6494" s="2" t="s">
        <v>15729</v>
      </c>
      <c r="AC6494" s="2" t="s">
        <v>360</v>
      </c>
      <c r="AD6494" s="2" t="s">
        <v>76</v>
      </c>
      <c r="AE6494" s="5">
        <v>88.69</v>
      </c>
      <c r="AF6494" s="2">
        <v>1</v>
      </c>
      <c r="AG6494" s="2" t="s">
        <v>77</v>
      </c>
      <c r="AH6494" s="2">
        <v>8</v>
      </c>
      <c r="AI6494" s="6" t="str">
        <f t="shared" si="303"/>
        <v>55-64</v>
      </c>
      <c r="AJ6494" s="11">
        <f>YEAR(tbl_LoanData[[#This Row],[Application Date]])</f>
        <v>2026</v>
      </c>
      <c r="AK6494" s="11" t="str">
        <f>TEXT(tbl_LoanData[[#This Row],[Application Date]],"MMMM")</f>
        <v>January</v>
      </c>
      <c r="AL6494" s="12">
        <f>DATE(YEAR(tbl_LoanData[[#This Row],[Application Date]]),MONTH(tbl_LoanData[[#This Row],[Application Date]]),1)</f>
        <v>46023</v>
      </c>
      <c r="AM6494" s="14">
        <f ca="1">IF(AND(tbl_LoanData[[#This Row],[Application Date]]&gt;=EOMONTH(TODAY(),-1)+1,tbl_LoanData[[#This Row],[Application Date]]&lt;=TODAY()),tbl_LoanData[[#This Row],[Loan Amount]],0)</f>
        <v>0</v>
      </c>
      <c r="AN6494" s="14">
        <f>tbl_LoanData[[#This Row],[Amount Paid]]-(Q6494-X6494)</f>
        <v>280002.23999999987</v>
      </c>
      <c r="AO6494" s="14">
        <f>IF(tbl_LoanData[[#This Row],[Application Status]]="Approved",1,0)</f>
        <v>1</v>
      </c>
      <c r="AP6494" s="22" t="str">
        <f t="shared" ca="1" si="304"/>
        <v/>
      </c>
      <c r="AQ6494" s="22" t="str">
        <f t="shared" ca="1" si="305"/>
        <v/>
      </c>
    </row>
    <row r="6495" spans="1:43" ht="14.4" customHeight="1" x14ac:dyDescent="0.3">
      <c r="A6495" s="2" t="s">
        <v>14977</v>
      </c>
      <c r="B6495" s="2" t="s">
        <v>14978</v>
      </c>
      <c r="C6495" s="2" t="s">
        <v>227</v>
      </c>
      <c r="D6495" s="2" t="s">
        <v>254</v>
      </c>
      <c r="E6495" s="2" t="s">
        <v>176</v>
      </c>
      <c r="F6495" s="2">
        <v>38</v>
      </c>
      <c r="G6495" s="2" t="s">
        <v>69</v>
      </c>
      <c r="H6495" s="2" t="s">
        <v>136</v>
      </c>
      <c r="I6495" s="2" t="s">
        <v>49</v>
      </c>
      <c r="J6495" s="3">
        <v>46048</v>
      </c>
      <c r="K6495" s="3">
        <v>46051</v>
      </c>
      <c r="L6495" s="2" t="s">
        <v>39</v>
      </c>
      <c r="M6495" s="2" t="s">
        <v>157</v>
      </c>
      <c r="N6495" s="2" t="s">
        <v>158</v>
      </c>
      <c r="O6495" s="4">
        <v>1710000</v>
      </c>
      <c r="P6495" s="4">
        <v>605400</v>
      </c>
      <c r="Q6495" s="4">
        <v>1104600</v>
      </c>
      <c r="R6495" s="2">
        <v>18</v>
      </c>
      <c r="S6495" s="5">
        <v>13.79</v>
      </c>
      <c r="T6495" s="4">
        <v>74060.36</v>
      </c>
      <c r="U6495" s="2" t="s">
        <v>73</v>
      </c>
      <c r="V6495" s="2" t="s">
        <v>74</v>
      </c>
      <c r="W6495" s="4">
        <v>444362.16</v>
      </c>
      <c r="X6495" s="4">
        <v>888724.35</v>
      </c>
      <c r="Y6495" s="4">
        <v>1333086.51</v>
      </c>
      <c r="Z6495" s="2">
        <v>0</v>
      </c>
      <c r="AA6495" s="2" t="s">
        <v>56</v>
      </c>
      <c r="AB6495" s="2" t="s">
        <v>15727</v>
      </c>
      <c r="AC6495" s="2" t="s">
        <v>121</v>
      </c>
      <c r="AD6495" s="2" t="s">
        <v>76</v>
      </c>
      <c r="AE6495" s="5">
        <v>64.599999999999994</v>
      </c>
      <c r="AF6495" s="2">
        <v>0</v>
      </c>
      <c r="AG6495" s="2" t="s">
        <v>77</v>
      </c>
      <c r="AH6495" s="2">
        <v>3</v>
      </c>
      <c r="AI6495" s="6" t="str">
        <f t="shared" si="303"/>
        <v>35-44</v>
      </c>
      <c r="AJ6495" s="11">
        <f>YEAR(tbl_LoanData[[#This Row],[Application Date]])</f>
        <v>2026</v>
      </c>
      <c r="AK6495" s="11" t="str">
        <f>TEXT(tbl_LoanData[[#This Row],[Application Date]],"MMMM")</f>
        <v>January</v>
      </c>
      <c r="AL6495" s="12">
        <f>DATE(YEAR(tbl_LoanData[[#This Row],[Application Date]]),MONTH(tbl_LoanData[[#This Row],[Application Date]]),1)</f>
        <v>46023</v>
      </c>
      <c r="AM6495" s="14">
        <f ca="1">IF(AND(tbl_LoanData[[#This Row],[Application Date]]&gt;=EOMONTH(TODAY(),-1)+1,tbl_LoanData[[#This Row],[Application Date]]&lt;=TODAY()),tbl_LoanData[[#This Row],[Loan Amount]],0)</f>
        <v>0</v>
      </c>
      <c r="AN6495" s="14">
        <f>tbl_LoanData[[#This Row],[Amount Paid]]-(Q6495-X6495)</f>
        <v>228486.50999999995</v>
      </c>
      <c r="AO6495" s="14">
        <f>IF(tbl_LoanData[[#This Row],[Application Status]]="Approved",1,0)</f>
        <v>1</v>
      </c>
      <c r="AP6495" s="22" t="str">
        <f t="shared" ca="1" si="304"/>
        <v/>
      </c>
      <c r="AQ6495" s="22" t="str">
        <f t="shared" ca="1" si="305"/>
        <v/>
      </c>
    </row>
    <row r="6496" spans="1:43" ht="14.4" customHeight="1" x14ac:dyDescent="0.3">
      <c r="A6496" s="2" t="s">
        <v>15325</v>
      </c>
      <c r="B6496" s="2" t="s">
        <v>15326</v>
      </c>
      <c r="C6496" s="2" t="s">
        <v>530</v>
      </c>
      <c r="D6496" s="2" t="s">
        <v>209</v>
      </c>
      <c r="E6496" s="2" t="s">
        <v>101</v>
      </c>
      <c r="F6496" s="2">
        <v>53</v>
      </c>
      <c r="G6496" s="2" t="s">
        <v>69</v>
      </c>
      <c r="H6496" s="2" t="s">
        <v>516</v>
      </c>
      <c r="I6496" s="2" t="s">
        <v>53</v>
      </c>
      <c r="J6496" s="3">
        <v>46048</v>
      </c>
      <c r="K6496" s="3">
        <v>46060</v>
      </c>
      <c r="L6496" s="2" t="s">
        <v>36</v>
      </c>
      <c r="M6496" s="2" t="s">
        <v>111</v>
      </c>
      <c r="N6496" s="2" t="s">
        <v>350</v>
      </c>
      <c r="O6496" s="4">
        <v>1650000</v>
      </c>
      <c r="P6496" s="4">
        <v>304900</v>
      </c>
      <c r="Q6496" s="4">
        <v>1345100</v>
      </c>
      <c r="R6496" s="2">
        <v>24</v>
      </c>
      <c r="S6496" s="5">
        <v>9.41</v>
      </c>
      <c r="T6496" s="4">
        <v>66593.66</v>
      </c>
      <c r="U6496" s="2" t="s">
        <v>73</v>
      </c>
      <c r="V6496" s="2" t="s">
        <v>74</v>
      </c>
      <c r="W6496" s="4">
        <v>399561.96</v>
      </c>
      <c r="X6496" s="4">
        <v>1198685.8600000001</v>
      </c>
      <c r="Y6496" s="4">
        <v>1598247.82</v>
      </c>
      <c r="Z6496" s="2">
        <v>0</v>
      </c>
      <c r="AA6496" s="2" t="s">
        <v>56</v>
      </c>
      <c r="AB6496" s="2" t="s">
        <v>15733</v>
      </c>
      <c r="AC6496" s="2" t="s">
        <v>146</v>
      </c>
      <c r="AD6496" s="2" t="s">
        <v>76</v>
      </c>
      <c r="AE6496" s="5">
        <v>81.52</v>
      </c>
      <c r="AF6496" s="2">
        <v>0</v>
      </c>
      <c r="AG6496" s="2" t="s">
        <v>77</v>
      </c>
      <c r="AH6496" s="2">
        <v>12</v>
      </c>
      <c r="AI6496" s="6" t="str">
        <f t="shared" si="303"/>
        <v>45-54</v>
      </c>
      <c r="AJ6496" s="11">
        <f>YEAR(tbl_LoanData[[#This Row],[Application Date]])</f>
        <v>2026</v>
      </c>
      <c r="AK6496" s="11" t="str">
        <f>TEXT(tbl_LoanData[[#This Row],[Application Date]],"MMMM")</f>
        <v>January</v>
      </c>
      <c r="AL6496" s="12">
        <f>DATE(YEAR(tbl_LoanData[[#This Row],[Application Date]]),MONTH(tbl_LoanData[[#This Row],[Application Date]]),1)</f>
        <v>46023</v>
      </c>
      <c r="AM6496" s="14">
        <f ca="1">IF(AND(tbl_LoanData[[#This Row],[Application Date]]&gt;=EOMONTH(TODAY(),-1)+1,tbl_LoanData[[#This Row],[Application Date]]&lt;=TODAY()),tbl_LoanData[[#This Row],[Loan Amount]],0)</f>
        <v>0</v>
      </c>
      <c r="AN6496" s="14">
        <f>tbl_LoanData[[#This Row],[Amount Paid]]-(Q6496-X6496)</f>
        <v>253147.82000000012</v>
      </c>
      <c r="AO6496" s="14">
        <f>IF(tbl_LoanData[[#This Row],[Application Status]]="Approved",1,0)</f>
        <v>1</v>
      </c>
      <c r="AP6496" s="22" t="str">
        <f t="shared" ca="1" si="304"/>
        <v/>
      </c>
      <c r="AQ6496" s="22" t="str">
        <f t="shared" ca="1" si="305"/>
        <v/>
      </c>
    </row>
    <row r="6497" spans="1:43" ht="14.4" customHeight="1" x14ac:dyDescent="0.3">
      <c r="A6497" s="2" t="s">
        <v>453</v>
      </c>
      <c r="B6497" s="2" t="s">
        <v>454</v>
      </c>
      <c r="C6497" s="2" t="s">
        <v>277</v>
      </c>
      <c r="D6497" s="2" t="s">
        <v>232</v>
      </c>
      <c r="E6497" s="2" t="s">
        <v>161</v>
      </c>
      <c r="F6497" s="2">
        <v>53</v>
      </c>
      <c r="G6497" s="2" t="s">
        <v>83</v>
      </c>
      <c r="H6497" s="2" t="s">
        <v>285</v>
      </c>
      <c r="I6497" s="2" t="s">
        <v>55</v>
      </c>
      <c r="J6497" s="3">
        <v>46055</v>
      </c>
      <c r="K6497" s="3"/>
      <c r="L6497" s="2" t="s">
        <v>37</v>
      </c>
      <c r="M6497" s="2" t="s">
        <v>104</v>
      </c>
      <c r="N6497" s="2" t="s">
        <v>192</v>
      </c>
      <c r="O6497" s="4">
        <v>136000</v>
      </c>
      <c r="P6497" s="4">
        <v>15200</v>
      </c>
      <c r="Q6497" s="4">
        <v>120800</v>
      </c>
      <c r="R6497" s="2">
        <v>18</v>
      </c>
      <c r="S6497" s="5">
        <v>8.82</v>
      </c>
      <c r="T6497" s="4">
        <v>7598.99</v>
      </c>
      <c r="U6497" s="2" t="s">
        <v>113</v>
      </c>
      <c r="V6497" s="2" t="s">
        <v>97</v>
      </c>
      <c r="W6497" s="4">
        <v>0</v>
      </c>
      <c r="X6497" s="4">
        <v>0</v>
      </c>
      <c r="Y6497" s="4">
        <v>136781.84</v>
      </c>
      <c r="Z6497" s="2">
        <v>0</v>
      </c>
      <c r="AA6497" s="2" t="s">
        <v>97</v>
      </c>
      <c r="AB6497" s="2" t="s">
        <v>15728</v>
      </c>
      <c r="AC6497" s="2" t="s">
        <v>75</v>
      </c>
      <c r="AD6497" s="2" t="s">
        <v>76</v>
      </c>
      <c r="AE6497" s="5">
        <v>88.82</v>
      </c>
      <c r="AF6497" s="2">
        <v>0</v>
      </c>
      <c r="AG6497" s="2" t="s">
        <v>97</v>
      </c>
      <c r="AH6497" s="2"/>
      <c r="AI6497" s="6" t="str">
        <f t="shared" si="303"/>
        <v>45-54</v>
      </c>
      <c r="AJ6497" s="11">
        <f>YEAR(tbl_LoanData[[#This Row],[Application Date]])</f>
        <v>2026</v>
      </c>
      <c r="AK6497" s="11" t="str">
        <f>TEXT(tbl_LoanData[[#This Row],[Application Date]],"MMMM")</f>
        <v>February</v>
      </c>
      <c r="AL6497" s="12">
        <f>DATE(YEAR(tbl_LoanData[[#This Row],[Application Date]]),MONTH(tbl_LoanData[[#This Row],[Application Date]]),1)</f>
        <v>46054</v>
      </c>
      <c r="AM6497" s="14">
        <f ca="1">IF(AND(tbl_LoanData[[#This Row],[Application Date]]&gt;=EOMONTH(TODAY(),-1)+1,tbl_LoanData[[#This Row],[Application Date]]&lt;=TODAY()),tbl_LoanData[[#This Row],[Loan Amount]],0)</f>
        <v>0</v>
      </c>
      <c r="AN6497" s="14">
        <f>tbl_LoanData[[#This Row],[Amount Paid]]-(Q6497-X6497)</f>
        <v>-120800</v>
      </c>
      <c r="AO6497" s="14">
        <f>IF(tbl_LoanData[[#This Row],[Application Status]]="Approved",1,0)</f>
        <v>0</v>
      </c>
      <c r="AP6497" s="22" t="str">
        <f t="shared" ca="1" si="304"/>
        <v/>
      </c>
      <c r="AQ6497" s="22" t="str">
        <f t="shared" ca="1" si="305"/>
        <v/>
      </c>
    </row>
    <row r="6498" spans="1:43" x14ac:dyDescent="0.3">
      <c r="A6498" s="2" t="s">
        <v>615</v>
      </c>
      <c r="B6498" s="2" t="s">
        <v>616</v>
      </c>
      <c r="C6498" s="2" t="s">
        <v>353</v>
      </c>
      <c r="D6498" s="2" t="s">
        <v>161</v>
      </c>
      <c r="E6498" s="2" t="s">
        <v>312</v>
      </c>
      <c r="F6498" s="2">
        <v>28</v>
      </c>
      <c r="G6498" s="2" t="s">
        <v>83</v>
      </c>
      <c r="H6498" s="2" t="s">
        <v>143</v>
      </c>
      <c r="I6498" s="2" t="s">
        <v>46</v>
      </c>
      <c r="J6498" s="3">
        <v>46070</v>
      </c>
      <c r="K6498" s="3">
        <v>46077</v>
      </c>
      <c r="L6498" s="2" t="s">
        <v>39</v>
      </c>
      <c r="M6498" s="2" t="s">
        <v>71</v>
      </c>
      <c r="N6498" s="2" t="s">
        <v>294</v>
      </c>
      <c r="O6498" s="4">
        <v>2185000</v>
      </c>
      <c r="P6498" s="4">
        <v>773600</v>
      </c>
      <c r="Q6498" s="4">
        <v>1411400</v>
      </c>
      <c r="R6498" s="2">
        <v>24</v>
      </c>
      <c r="S6498" s="5">
        <v>10.17</v>
      </c>
      <c r="T6498" s="4">
        <v>70769.95</v>
      </c>
      <c r="U6498" s="2" t="s">
        <v>73</v>
      </c>
      <c r="V6498" s="2" t="s">
        <v>74</v>
      </c>
      <c r="W6498" s="4">
        <v>353849.75</v>
      </c>
      <c r="X6498" s="4">
        <v>1344629.01</v>
      </c>
      <c r="Y6498" s="4">
        <v>1698478.76</v>
      </c>
      <c r="Z6498" s="2">
        <v>0</v>
      </c>
      <c r="AA6498" s="2" t="s">
        <v>56</v>
      </c>
      <c r="AB6498" s="2" t="s">
        <v>15727</v>
      </c>
      <c r="AC6498" s="2" t="s">
        <v>146</v>
      </c>
      <c r="AD6498" s="2" t="s">
        <v>76</v>
      </c>
      <c r="AE6498" s="5">
        <v>64.59</v>
      </c>
      <c r="AF6498" s="2">
        <v>0</v>
      </c>
      <c r="AG6498" s="2" t="s">
        <v>77</v>
      </c>
      <c r="AH6498" s="2">
        <v>7</v>
      </c>
      <c r="AI6498" s="6" t="str">
        <f t="shared" si="303"/>
        <v>25-34</v>
      </c>
      <c r="AJ6498" s="11">
        <f>YEAR(tbl_LoanData[[#This Row],[Application Date]])</f>
        <v>2026</v>
      </c>
      <c r="AK6498" s="11" t="str">
        <f>TEXT(tbl_LoanData[[#This Row],[Application Date]],"MMMM")</f>
        <v>February</v>
      </c>
      <c r="AL6498" s="12">
        <f>DATE(YEAR(tbl_LoanData[[#This Row],[Application Date]]),MONTH(tbl_LoanData[[#This Row],[Application Date]]),1)</f>
        <v>46054</v>
      </c>
      <c r="AM6498" s="14">
        <f ca="1">IF(AND(tbl_LoanData[[#This Row],[Application Date]]&gt;=EOMONTH(TODAY(),-1)+1,tbl_LoanData[[#This Row],[Application Date]]&lt;=TODAY()),tbl_LoanData[[#This Row],[Loan Amount]],0)</f>
        <v>0</v>
      </c>
      <c r="AN6498" s="14">
        <f>tbl_LoanData[[#This Row],[Amount Paid]]-(Q6498-X6498)</f>
        <v>287078.76</v>
      </c>
      <c r="AO6498" s="14">
        <f>IF(tbl_LoanData[[#This Row],[Application Status]]="Approved",1,0)</f>
        <v>1</v>
      </c>
      <c r="AP6498" s="22" t="str">
        <f t="shared" ca="1" si="304"/>
        <v/>
      </c>
      <c r="AQ6498" s="22" t="str">
        <f t="shared" ca="1" si="305"/>
        <v/>
      </c>
    </row>
    <row r="6499" spans="1:43" x14ac:dyDescent="0.3">
      <c r="A6499" s="2" t="s">
        <v>630</v>
      </c>
      <c r="B6499" s="2" t="s">
        <v>631</v>
      </c>
      <c r="C6499" s="2" t="s">
        <v>240</v>
      </c>
      <c r="D6499" s="2" t="s">
        <v>82</v>
      </c>
      <c r="E6499" s="2" t="s">
        <v>540</v>
      </c>
      <c r="F6499" s="2">
        <v>50</v>
      </c>
      <c r="G6499" s="2" t="s">
        <v>83</v>
      </c>
      <c r="H6499" s="2" t="s">
        <v>233</v>
      </c>
      <c r="I6499" s="2" t="s">
        <v>46</v>
      </c>
      <c r="J6499" s="3">
        <v>46075</v>
      </c>
      <c r="K6499" s="3"/>
      <c r="L6499" s="2" t="s">
        <v>37</v>
      </c>
      <c r="M6499" s="2" t="s">
        <v>104</v>
      </c>
      <c r="N6499" s="2" t="s">
        <v>286</v>
      </c>
      <c r="O6499" s="4">
        <v>141000</v>
      </c>
      <c r="P6499" s="4">
        <v>53500</v>
      </c>
      <c r="Q6499" s="4">
        <v>87500</v>
      </c>
      <c r="R6499" s="2">
        <v>24</v>
      </c>
      <c r="S6499" s="5">
        <v>11.15</v>
      </c>
      <c r="T6499" s="4">
        <v>4458.8500000000004</v>
      </c>
      <c r="U6499" s="2" t="s">
        <v>113</v>
      </c>
      <c r="V6499" s="2" t="s">
        <v>97</v>
      </c>
      <c r="W6499" s="4">
        <v>0</v>
      </c>
      <c r="X6499" s="4">
        <v>0</v>
      </c>
      <c r="Y6499" s="4">
        <v>107012.5</v>
      </c>
      <c r="Z6499" s="2">
        <v>0</v>
      </c>
      <c r="AA6499" s="2" t="s">
        <v>97</v>
      </c>
      <c r="AB6499" s="2" t="s">
        <v>15727</v>
      </c>
      <c r="AC6499" s="2" t="s">
        <v>87</v>
      </c>
      <c r="AD6499" s="2" t="s">
        <v>76</v>
      </c>
      <c r="AE6499" s="5">
        <v>62.06</v>
      </c>
      <c r="AF6499" s="2">
        <v>0</v>
      </c>
      <c r="AG6499" s="2" t="s">
        <v>97</v>
      </c>
      <c r="AH6499" s="2"/>
      <c r="AI6499" s="6" t="str">
        <f t="shared" si="303"/>
        <v>45-54</v>
      </c>
      <c r="AJ6499" s="11">
        <f>YEAR(tbl_LoanData[[#This Row],[Application Date]])</f>
        <v>2026</v>
      </c>
      <c r="AK6499" s="11" t="str">
        <f>TEXT(tbl_LoanData[[#This Row],[Application Date]],"MMMM")</f>
        <v>February</v>
      </c>
      <c r="AL6499" s="12">
        <f>DATE(YEAR(tbl_LoanData[[#This Row],[Application Date]]),MONTH(tbl_LoanData[[#This Row],[Application Date]]),1)</f>
        <v>46054</v>
      </c>
      <c r="AM6499" s="14">
        <f ca="1">IF(AND(tbl_LoanData[[#This Row],[Application Date]]&gt;=EOMONTH(TODAY(),-1)+1,tbl_LoanData[[#This Row],[Application Date]]&lt;=TODAY()),tbl_LoanData[[#This Row],[Loan Amount]],0)</f>
        <v>0</v>
      </c>
      <c r="AN6499" s="14">
        <f>tbl_LoanData[[#This Row],[Amount Paid]]-(Q6499-X6499)</f>
        <v>-87500</v>
      </c>
      <c r="AO6499" s="14">
        <f>IF(tbl_LoanData[[#This Row],[Application Status]]="Approved",1,0)</f>
        <v>0</v>
      </c>
      <c r="AP6499" s="22" t="str">
        <f t="shared" ca="1" si="304"/>
        <v/>
      </c>
      <c r="AQ6499" s="22" t="str">
        <f t="shared" ca="1" si="305"/>
        <v/>
      </c>
    </row>
    <row r="6500" spans="1:43" x14ac:dyDescent="0.3">
      <c r="A6500" s="2" t="s">
        <v>660</v>
      </c>
      <c r="B6500" s="2" t="s">
        <v>661</v>
      </c>
      <c r="C6500" s="2" t="s">
        <v>397</v>
      </c>
      <c r="D6500" s="2" t="s">
        <v>232</v>
      </c>
      <c r="E6500" s="2" t="s">
        <v>102</v>
      </c>
      <c r="F6500" s="2">
        <v>36</v>
      </c>
      <c r="G6500" s="2" t="s">
        <v>83</v>
      </c>
      <c r="H6500" s="2" t="s">
        <v>119</v>
      </c>
      <c r="I6500" s="2" t="s">
        <v>43</v>
      </c>
      <c r="J6500" s="3">
        <v>46058</v>
      </c>
      <c r="K6500" s="3">
        <v>46064</v>
      </c>
      <c r="L6500" s="2" t="s">
        <v>36</v>
      </c>
      <c r="M6500" s="2" t="s">
        <v>94</v>
      </c>
      <c r="N6500" s="2" t="s">
        <v>212</v>
      </c>
      <c r="O6500" s="4">
        <v>905000</v>
      </c>
      <c r="P6500" s="4">
        <v>133700</v>
      </c>
      <c r="Q6500" s="4">
        <v>771300</v>
      </c>
      <c r="R6500" s="2">
        <v>60</v>
      </c>
      <c r="S6500" s="5">
        <v>8.98</v>
      </c>
      <c r="T6500" s="4">
        <v>18626.900000000001</v>
      </c>
      <c r="U6500" s="2" t="s">
        <v>73</v>
      </c>
      <c r="V6500" s="2" t="s">
        <v>74</v>
      </c>
      <c r="W6500" s="4">
        <v>111761.4</v>
      </c>
      <c r="X6500" s="4">
        <v>1005852.3</v>
      </c>
      <c r="Y6500" s="4">
        <v>1117613.7</v>
      </c>
      <c r="Z6500" s="2">
        <v>0</v>
      </c>
      <c r="AA6500" s="2" t="s">
        <v>56</v>
      </c>
      <c r="AB6500" s="2" t="s">
        <v>15727</v>
      </c>
      <c r="AC6500" s="2" t="s">
        <v>332</v>
      </c>
      <c r="AD6500" s="2" t="s">
        <v>76</v>
      </c>
      <c r="AE6500" s="5">
        <v>85.23</v>
      </c>
      <c r="AF6500" s="2">
        <v>0</v>
      </c>
      <c r="AG6500" s="2" t="s">
        <v>77</v>
      </c>
      <c r="AH6500" s="2">
        <v>6</v>
      </c>
      <c r="AI6500" s="6" t="str">
        <f t="shared" si="303"/>
        <v>35-44</v>
      </c>
      <c r="AJ6500" s="11">
        <f>YEAR(tbl_LoanData[[#This Row],[Application Date]])</f>
        <v>2026</v>
      </c>
      <c r="AK6500" s="11" t="str">
        <f>TEXT(tbl_LoanData[[#This Row],[Application Date]],"MMMM")</f>
        <v>February</v>
      </c>
      <c r="AL6500" s="12">
        <f>DATE(YEAR(tbl_LoanData[[#This Row],[Application Date]]),MONTH(tbl_LoanData[[#This Row],[Application Date]]),1)</f>
        <v>46054</v>
      </c>
      <c r="AM6500" s="14">
        <f ca="1">IF(AND(tbl_LoanData[[#This Row],[Application Date]]&gt;=EOMONTH(TODAY(),-1)+1,tbl_LoanData[[#This Row],[Application Date]]&lt;=TODAY()),tbl_LoanData[[#This Row],[Loan Amount]],0)</f>
        <v>0</v>
      </c>
      <c r="AN6500" s="14">
        <f>tbl_LoanData[[#This Row],[Amount Paid]]-(Q6500-X6500)</f>
        <v>346313.70000000007</v>
      </c>
      <c r="AO6500" s="14">
        <f>IF(tbl_LoanData[[#This Row],[Application Status]]="Approved",1,0)</f>
        <v>1</v>
      </c>
      <c r="AP6500" s="22" t="str">
        <f t="shared" ca="1" si="304"/>
        <v/>
      </c>
      <c r="AQ6500" s="22" t="str">
        <f t="shared" ca="1" si="305"/>
        <v/>
      </c>
    </row>
    <row r="6501" spans="1:43" ht="14.4" customHeight="1" x14ac:dyDescent="0.3">
      <c r="A6501" s="2" t="s">
        <v>685</v>
      </c>
      <c r="B6501" s="2" t="s">
        <v>686</v>
      </c>
      <c r="C6501" s="2" t="s">
        <v>687</v>
      </c>
      <c r="D6501" s="2" t="s">
        <v>134</v>
      </c>
      <c r="E6501" s="2" t="s">
        <v>210</v>
      </c>
      <c r="F6501" s="2">
        <v>26</v>
      </c>
      <c r="G6501" s="2" t="s">
        <v>83</v>
      </c>
      <c r="H6501" s="2" t="s">
        <v>313</v>
      </c>
      <c r="I6501" s="2" t="s">
        <v>44</v>
      </c>
      <c r="J6501" s="3">
        <v>46065</v>
      </c>
      <c r="K6501" s="3">
        <v>46084</v>
      </c>
      <c r="L6501" s="2" t="s">
        <v>36</v>
      </c>
      <c r="M6501" s="2" t="s">
        <v>111</v>
      </c>
      <c r="N6501" s="2" t="s">
        <v>350</v>
      </c>
      <c r="O6501" s="4">
        <v>844000</v>
      </c>
      <c r="P6501" s="4">
        <v>217100</v>
      </c>
      <c r="Q6501" s="4">
        <v>626900</v>
      </c>
      <c r="R6501" s="2">
        <v>60</v>
      </c>
      <c r="S6501" s="5">
        <v>14.55</v>
      </c>
      <c r="T6501" s="4">
        <v>18049.5</v>
      </c>
      <c r="U6501" s="2" t="s">
        <v>73</v>
      </c>
      <c r="V6501" s="2" t="s">
        <v>74</v>
      </c>
      <c r="W6501" s="4">
        <v>90247.5</v>
      </c>
      <c r="X6501" s="4">
        <v>992722.25</v>
      </c>
      <c r="Y6501" s="4">
        <v>1082969.75</v>
      </c>
      <c r="Z6501" s="2">
        <v>0</v>
      </c>
      <c r="AA6501" s="2" t="s">
        <v>56</v>
      </c>
      <c r="AB6501" s="2" t="s">
        <v>15728</v>
      </c>
      <c r="AC6501" s="2" t="s">
        <v>129</v>
      </c>
      <c r="AD6501" s="2" t="s">
        <v>76</v>
      </c>
      <c r="AE6501" s="5">
        <v>74.28</v>
      </c>
      <c r="AF6501" s="2">
        <v>0</v>
      </c>
      <c r="AG6501" s="2" t="s">
        <v>77</v>
      </c>
      <c r="AH6501" s="2">
        <v>19</v>
      </c>
      <c r="AI6501" s="6" t="str">
        <f t="shared" si="303"/>
        <v>25-34</v>
      </c>
      <c r="AJ6501" s="11">
        <f>YEAR(tbl_LoanData[[#This Row],[Application Date]])</f>
        <v>2026</v>
      </c>
      <c r="AK6501" s="11" t="str">
        <f>TEXT(tbl_LoanData[[#This Row],[Application Date]],"MMMM")</f>
        <v>February</v>
      </c>
      <c r="AL6501" s="12">
        <f>DATE(YEAR(tbl_LoanData[[#This Row],[Application Date]]),MONTH(tbl_LoanData[[#This Row],[Application Date]]),1)</f>
        <v>46054</v>
      </c>
      <c r="AM6501" s="14">
        <f ca="1">IF(AND(tbl_LoanData[[#This Row],[Application Date]]&gt;=EOMONTH(TODAY(),-1)+1,tbl_LoanData[[#This Row],[Application Date]]&lt;=TODAY()),tbl_LoanData[[#This Row],[Loan Amount]],0)</f>
        <v>0</v>
      </c>
      <c r="AN6501" s="14">
        <f>tbl_LoanData[[#This Row],[Amount Paid]]-(Q6501-X6501)</f>
        <v>456069.75</v>
      </c>
      <c r="AO6501" s="14">
        <f>IF(tbl_LoanData[[#This Row],[Application Status]]="Approved",1,0)</f>
        <v>1</v>
      </c>
      <c r="AP6501" s="22" t="str">
        <f t="shared" ca="1" si="304"/>
        <v/>
      </c>
      <c r="AQ6501" s="22" t="str">
        <f t="shared" ca="1" si="305"/>
        <v/>
      </c>
    </row>
    <row r="6502" spans="1:43" ht="14.4" customHeight="1" x14ac:dyDescent="0.3">
      <c r="A6502" s="2" t="s">
        <v>729</v>
      </c>
      <c r="B6502" s="2" t="s">
        <v>730</v>
      </c>
      <c r="C6502" s="2" t="s">
        <v>546</v>
      </c>
      <c r="D6502" s="2" t="s">
        <v>189</v>
      </c>
      <c r="E6502" s="2" t="s">
        <v>465</v>
      </c>
      <c r="F6502" s="2">
        <v>54</v>
      </c>
      <c r="G6502" s="2" t="s">
        <v>83</v>
      </c>
      <c r="H6502" s="2" t="s">
        <v>156</v>
      </c>
      <c r="I6502" s="2" t="s">
        <v>45</v>
      </c>
      <c r="J6502" s="3">
        <v>46078</v>
      </c>
      <c r="K6502" s="3">
        <v>46096</v>
      </c>
      <c r="L6502" s="2" t="s">
        <v>40</v>
      </c>
      <c r="M6502" s="2" t="s">
        <v>71</v>
      </c>
      <c r="N6502" s="2" t="s">
        <v>137</v>
      </c>
      <c r="O6502" s="4">
        <v>735000</v>
      </c>
      <c r="P6502" s="4">
        <v>289200</v>
      </c>
      <c r="Q6502" s="4">
        <v>445800</v>
      </c>
      <c r="R6502" s="2">
        <v>48</v>
      </c>
      <c r="S6502" s="5">
        <v>8.19</v>
      </c>
      <c r="T6502" s="4">
        <v>12330.08</v>
      </c>
      <c r="U6502" s="2" t="s">
        <v>73</v>
      </c>
      <c r="V6502" s="2" t="s">
        <v>74</v>
      </c>
      <c r="W6502" s="4">
        <v>61650.400000000001</v>
      </c>
      <c r="X6502" s="4">
        <v>530193.68000000005</v>
      </c>
      <c r="Y6502" s="4">
        <v>591844.07999999996</v>
      </c>
      <c r="Z6502" s="2">
        <v>0</v>
      </c>
      <c r="AA6502" s="2" t="s">
        <v>56</v>
      </c>
      <c r="AB6502" s="2" t="s">
        <v>15735</v>
      </c>
      <c r="AC6502" s="2" t="s">
        <v>146</v>
      </c>
      <c r="AD6502" s="2" t="s">
        <v>76</v>
      </c>
      <c r="AE6502" s="5">
        <v>60.65</v>
      </c>
      <c r="AF6502" s="2">
        <v>0</v>
      </c>
      <c r="AG6502" s="2" t="s">
        <v>77</v>
      </c>
      <c r="AH6502" s="2">
        <v>18</v>
      </c>
      <c r="AI6502" s="6" t="str">
        <f t="shared" si="303"/>
        <v>45-54</v>
      </c>
      <c r="AJ6502" s="11">
        <f>YEAR(tbl_LoanData[[#This Row],[Application Date]])</f>
        <v>2026</v>
      </c>
      <c r="AK6502" s="11" t="str">
        <f>TEXT(tbl_LoanData[[#This Row],[Application Date]],"MMMM")</f>
        <v>February</v>
      </c>
      <c r="AL6502" s="12">
        <f>DATE(YEAR(tbl_LoanData[[#This Row],[Application Date]]),MONTH(tbl_LoanData[[#This Row],[Application Date]]),1)</f>
        <v>46054</v>
      </c>
      <c r="AM6502" s="14">
        <f ca="1">IF(AND(tbl_LoanData[[#This Row],[Application Date]]&gt;=EOMONTH(TODAY(),-1)+1,tbl_LoanData[[#This Row],[Application Date]]&lt;=TODAY()),tbl_LoanData[[#This Row],[Loan Amount]],0)</f>
        <v>0</v>
      </c>
      <c r="AN6502" s="14">
        <f>tbl_LoanData[[#This Row],[Amount Paid]]-(Q6502-X6502)</f>
        <v>146044.08000000005</v>
      </c>
      <c r="AO6502" s="14">
        <f>IF(tbl_LoanData[[#This Row],[Application Status]]="Approved",1,0)</f>
        <v>1</v>
      </c>
      <c r="AP6502" s="22" t="str">
        <f t="shared" ca="1" si="304"/>
        <v/>
      </c>
      <c r="AQ6502" s="22" t="str">
        <f t="shared" ca="1" si="305"/>
        <v/>
      </c>
    </row>
    <row r="6503" spans="1:43" ht="14.4" customHeight="1" x14ac:dyDescent="0.3">
      <c r="A6503" s="2" t="s">
        <v>741</v>
      </c>
      <c r="B6503" s="2" t="s">
        <v>742</v>
      </c>
      <c r="C6503" s="2" t="s">
        <v>208</v>
      </c>
      <c r="D6503" s="2" t="s">
        <v>81</v>
      </c>
      <c r="E6503" s="2" t="s">
        <v>183</v>
      </c>
      <c r="F6503" s="2">
        <v>64</v>
      </c>
      <c r="G6503" s="2" t="s">
        <v>69</v>
      </c>
      <c r="H6503" s="2" t="s">
        <v>126</v>
      </c>
      <c r="I6503" s="2" t="s">
        <v>44</v>
      </c>
      <c r="J6503" s="3">
        <v>46063</v>
      </c>
      <c r="K6503" s="3"/>
      <c r="L6503" s="2" t="s">
        <v>36</v>
      </c>
      <c r="M6503" s="2" t="s">
        <v>94</v>
      </c>
      <c r="N6503" s="2" t="s">
        <v>212</v>
      </c>
      <c r="O6503" s="4">
        <v>1373000</v>
      </c>
      <c r="P6503" s="4">
        <v>545900</v>
      </c>
      <c r="Q6503" s="4">
        <v>827100</v>
      </c>
      <c r="R6503" s="2">
        <v>60</v>
      </c>
      <c r="S6503" s="5">
        <v>13.92</v>
      </c>
      <c r="T6503" s="4">
        <v>23379.360000000001</v>
      </c>
      <c r="U6503" s="2" t="s">
        <v>113</v>
      </c>
      <c r="V6503" s="2" t="s">
        <v>97</v>
      </c>
      <c r="W6503" s="4">
        <v>0</v>
      </c>
      <c r="X6503" s="4">
        <v>0</v>
      </c>
      <c r="Y6503" s="4">
        <v>1402761.6</v>
      </c>
      <c r="Z6503" s="2">
        <v>0</v>
      </c>
      <c r="AA6503" s="2" t="s">
        <v>97</v>
      </c>
      <c r="AB6503" s="2" t="s">
        <v>15736</v>
      </c>
      <c r="AC6503" s="2" t="s">
        <v>121</v>
      </c>
      <c r="AD6503" s="2" t="s">
        <v>76</v>
      </c>
      <c r="AE6503" s="5">
        <v>60.24</v>
      </c>
      <c r="AF6503" s="2">
        <v>0</v>
      </c>
      <c r="AG6503" s="2" t="s">
        <v>97</v>
      </c>
      <c r="AH6503" s="2"/>
      <c r="AI6503" s="6" t="str">
        <f t="shared" si="303"/>
        <v>55-64</v>
      </c>
      <c r="AJ6503" s="11">
        <f>YEAR(tbl_LoanData[[#This Row],[Application Date]])</f>
        <v>2026</v>
      </c>
      <c r="AK6503" s="11" t="str">
        <f>TEXT(tbl_LoanData[[#This Row],[Application Date]],"MMMM")</f>
        <v>February</v>
      </c>
      <c r="AL6503" s="12">
        <f>DATE(YEAR(tbl_LoanData[[#This Row],[Application Date]]),MONTH(tbl_LoanData[[#This Row],[Application Date]]),1)</f>
        <v>46054</v>
      </c>
      <c r="AM6503" s="14">
        <f ca="1">IF(AND(tbl_LoanData[[#This Row],[Application Date]]&gt;=EOMONTH(TODAY(),-1)+1,tbl_LoanData[[#This Row],[Application Date]]&lt;=TODAY()),tbl_LoanData[[#This Row],[Loan Amount]],0)</f>
        <v>0</v>
      </c>
      <c r="AN6503" s="14">
        <f>tbl_LoanData[[#This Row],[Amount Paid]]-(Q6503-X6503)</f>
        <v>-827100</v>
      </c>
      <c r="AO6503" s="14">
        <f>IF(tbl_LoanData[[#This Row],[Application Status]]="Approved",1,0)</f>
        <v>0</v>
      </c>
      <c r="AP6503" s="22" t="str">
        <f t="shared" ca="1" si="304"/>
        <v/>
      </c>
      <c r="AQ6503" s="22" t="str">
        <f t="shared" ca="1" si="305"/>
        <v/>
      </c>
    </row>
    <row r="6504" spans="1:43" ht="14.4" customHeight="1" x14ac:dyDescent="0.3">
      <c r="A6504" s="2" t="s">
        <v>759</v>
      </c>
      <c r="B6504" s="2" t="s">
        <v>760</v>
      </c>
      <c r="C6504" s="2" t="s">
        <v>297</v>
      </c>
      <c r="D6504" s="2" t="s">
        <v>311</v>
      </c>
      <c r="E6504" s="2" t="s">
        <v>210</v>
      </c>
      <c r="F6504" s="2">
        <v>32</v>
      </c>
      <c r="G6504" s="2" t="s">
        <v>69</v>
      </c>
      <c r="H6504" s="2" t="s">
        <v>177</v>
      </c>
      <c r="I6504" s="2" t="s">
        <v>43</v>
      </c>
      <c r="J6504" s="3">
        <v>46054</v>
      </c>
      <c r="K6504" s="3">
        <v>46061</v>
      </c>
      <c r="L6504" s="2" t="s">
        <v>40</v>
      </c>
      <c r="M6504" s="2" t="s">
        <v>85</v>
      </c>
      <c r="N6504" s="2" t="s">
        <v>274</v>
      </c>
      <c r="O6504" s="4">
        <v>1506000</v>
      </c>
      <c r="P6504" s="4">
        <v>323100</v>
      </c>
      <c r="Q6504" s="4">
        <v>1182900</v>
      </c>
      <c r="R6504" s="2">
        <v>60</v>
      </c>
      <c r="S6504" s="5">
        <v>12.72</v>
      </c>
      <c r="T6504" s="4">
        <v>32253.74</v>
      </c>
      <c r="U6504" s="2" t="s">
        <v>73</v>
      </c>
      <c r="V6504" s="2" t="s">
        <v>74</v>
      </c>
      <c r="W6504" s="4">
        <v>129014.96</v>
      </c>
      <c r="X6504" s="4">
        <v>1806209.44</v>
      </c>
      <c r="Y6504" s="4">
        <v>1935224.4</v>
      </c>
      <c r="Z6504" s="2">
        <v>62</v>
      </c>
      <c r="AA6504" s="2" t="s">
        <v>59</v>
      </c>
      <c r="AB6504" s="2" t="s">
        <v>15733</v>
      </c>
      <c r="AC6504" s="2" t="s">
        <v>121</v>
      </c>
      <c r="AD6504" s="2" t="s">
        <v>76</v>
      </c>
      <c r="AE6504" s="5">
        <v>78.55</v>
      </c>
      <c r="AF6504" s="2">
        <v>2</v>
      </c>
      <c r="AG6504" s="2" t="s">
        <v>130</v>
      </c>
      <c r="AH6504" s="2">
        <v>7</v>
      </c>
      <c r="AI6504" s="6" t="str">
        <f t="shared" si="303"/>
        <v>25-34</v>
      </c>
      <c r="AJ6504" s="11">
        <f>YEAR(tbl_LoanData[[#This Row],[Application Date]])</f>
        <v>2026</v>
      </c>
      <c r="AK6504" s="11" t="str">
        <f>TEXT(tbl_LoanData[[#This Row],[Application Date]],"MMMM")</f>
        <v>February</v>
      </c>
      <c r="AL6504" s="12">
        <f>DATE(YEAR(tbl_LoanData[[#This Row],[Application Date]]),MONTH(tbl_LoanData[[#This Row],[Application Date]]),1)</f>
        <v>46054</v>
      </c>
      <c r="AM6504" s="14">
        <f ca="1">IF(AND(tbl_LoanData[[#This Row],[Application Date]]&gt;=EOMONTH(TODAY(),-1)+1,tbl_LoanData[[#This Row],[Application Date]]&lt;=TODAY()),tbl_LoanData[[#This Row],[Loan Amount]],0)</f>
        <v>0</v>
      </c>
      <c r="AN6504" s="14">
        <f>tbl_LoanData[[#This Row],[Amount Paid]]-(Q6504-X6504)</f>
        <v>752324.39999999991</v>
      </c>
      <c r="AO6504" s="14">
        <f>IF(tbl_LoanData[[#This Row],[Application Status]]="Approved",1,0)</f>
        <v>1</v>
      </c>
      <c r="AP6504" s="22" t="str">
        <f t="shared" ca="1" si="304"/>
        <v/>
      </c>
      <c r="AQ6504" s="22" t="str">
        <f t="shared" ca="1" si="305"/>
        <v/>
      </c>
    </row>
    <row r="6505" spans="1:43" ht="14.4" customHeight="1" x14ac:dyDescent="0.3">
      <c r="A6505" s="2" t="s">
        <v>841</v>
      </c>
      <c r="B6505" s="2" t="s">
        <v>842</v>
      </c>
      <c r="C6505" s="2" t="s">
        <v>253</v>
      </c>
      <c r="D6505" s="2" t="s">
        <v>268</v>
      </c>
      <c r="E6505" s="2" t="s">
        <v>210</v>
      </c>
      <c r="F6505" s="2">
        <v>36</v>
      </c>
      <c r="G6505" s="2" t="s">
        <v>69</v>
      </c>
      <c r="H6505" s="2" t="s">
        <v>84</v>
      </c>
      <c r="I6505" s="2" t="s">
        <v>45</v>
      </c>
      <c r="J6505" s="3">
        <v>46055</v>
      </c>
      <c r="K6505" s="3">
        <v>46057</v>
      </c>
      <c r="L6505" s="2" t="s">
        <v>39</v>
      </c>
      <c r="M6505" s="2" t="s">
        <v>127</v>
      </c>
      <c r="N6505" s="2" t="s">
        <v>195</v>
      </c>
      <c r="O6505" s="4">
        <v>1168000</v>
      </c>
      <c r="P6505" s="4">
        <v>207800</v>
      </c>
      <c r="Q6505" s="4">
        <v>960200</v>
      </c>
      <c r="R6505" s="2">
        <v>24</v>
      </c>
      <c r="S6505" s="5">
        <v>10.95</v>
      </c>
      <c r="T6505" s="4">
        <v>48770.16</v>
      </c>
      <c r="U6505" s="2" t="s">
        <v>73</v>
      </c>
      <c r="V6505" s="2" t="s">
        <v>74</v>
      </c>
      <c r="W6505" s="4">
        <v>292620.96000000002</v>
      </c>
      <c r="X6505" s="4">
        <v>877862.84</v>
      </c>
      <c r="Y6505" s="4">
        <v>1170483.8</v>
      </c>
      <c r="Z6505" s="2">
        <v>0</v>
      </c>
      <c r="AA6505" s="2" t="s">
        <v>56</v>
      </c>
      <c r="AB6505" s="2" t="s">
        <v>15731</v>
      </c>
      <c r="AC6505" s="2" t="s">
        <v>106</v>
      </c>
      <c r="AD6505" s="2" t="s">
        <v>76</v>
      </c>
      <c r="AE6505" s="5">
        <v>82.21</v>
      </c>
      <c r="AF6505" s="2">
        <v>0</v>
      </c>
      <c r="AG6505" s="2" t="s">
        <v>77</v>
      </c>
      <c r="AH6505" s="2">
        <v>2</v>
      </c>
      <c r="AI6505" s="6" t="str">
        <f t="shared" si="303"/>
        <v>35-44</v>
      </c>
      <c r="AJ6505" s="11">
        <f>YEAR(tbl_LoanData[[#This Row],[Application Date]])</f>
        <v>2026</v>
      </c>
      <c r="AK6505" s="11" t="str">
        <f>TEXT(tbl_LoanData[[#This Row],[Application Date]],"MMMM")</f>
        <v>February</v>
      </c>
      <c r="AL6505" s="12">
        <f>DATE(YEAR(tbl_LoanData[[#This Row],[Application Date]]),MONTH(tbl_LoanData[[#This Row],[Application Date]]),1)</f>
        <v>46054</v>
      </c>
      <c r="AM6505" s="14">
        <f ca="1">IF(AND(tbl_LoanData[[#This Row],[Application Date]]&gt;=EOMONTH(TODAY(),-1)+1,tbl_LoanData[[#This Row],[Application Date]]&lt;=TODAY()),tbl_LoanData[[#This Row],[Loan Amount]],0)</f>
        <v>0</v>
      </c>
      <c r="AN6505" s="14">
        <f>tbl_LoanData[[#This Row],[Amount Paid]]-(Q6505-X6505)</f>
        <v>210283.8</v>
      </c>
      <c r="AO6505" s="14">
        <f>IF(tbl_LoanData[[#This Row],[Application Status]]="Approved",1,0)</f>
        <v>1</v>
      </c>
      <c r="AP6505" s="22" t="str">
        <f t="shared" ca="1" si="304"/>
        <v/>
      </c>
      <c r="AQ6505" s="22" t="str">
        <f t="shared" ca="1" si="305"/>
        <v/>
      </c>
    </row>
    <row r="6506" spans="1:43" x14ac:dyDescent="0.3">
      <c r="A6506" s="2" t="s">
        <v>895</v>
      </c>
      <c r="B6506" s="2" t="s">
        <v>896</v>
      </c>
      <c r="C6506" s="2" t="s">
        <v>353</v>
      </c>
      <c r="D6506" s="2" t="s">
        <v>161</v>
      </c>
      <c r="E6506" s="2" t="s">
        <v>142</v>
      </c>
      <c r="F6506" s="2">
        <v>26</v>
      </c>
      <c r="G6506" s="2" t="s">
        <v>83</v>
      </c>
      <c r="H6506" s="2" t="s">
        <v>224</v>
      </c>
      <c r="I6506" s="2" t="s">
        <v>54</v>
      </c>
      <c r="J6506" s="3">
        <v>46073</v>
      </c>
      <c r="K6506" s="3">
        <v>46082</v>
      </c>
      <c r="L6506" s="2" t="s">
        <v>36</v>
      </c>
      <c r="M6506" s="2" t="s">
        <v>71</v>
      </c>
      <c r="N6506" s="2" t="s">
        <v>162</v>
      </c>
      <c r="O6506" s="4">
        <v>1056000</v>
      </c>
      <c r="P6506" s="4">
        <v>304300</v>
      </c>
      <c r="Q6506" s="4">
        <v>751700</v>
      </c>
      <c r="R6506" s="2">
        <v>12</v>
      </c>
      <c r="S6506" s="5">
        <v>6.46</v>
      </c>
      <c r="T6506" s="4">
        <v>66688.320000000007</v>
      </c>
      <c r="U6506" s="2" t="s">
        <v>73</v>
      </c>
      <c r="V6506" s="2" t="s">
        <v>34</v>
      </c>
      <c r="W6506" s="4">
        <v>0</v>
      </c>
      <c r="X6506" s="4">
        <v>800259.82</v>
      </c>
      <c r="Y6506" s="4">
        <v>800259.82</v>
      </c>
      <c r="Z6506" s="2">
        <v>155</v>
      </c>
      <c r="AA6506" s="2" t="s">
        <v>60</v>
      </c>
      <c r="AB6506" s="2" t="s">
        <v>15734</v>
      </c>
      <c r="AC6506" s="2" t="s">
        <v>138</v>
      </c>
      <c r="AD6506" s="2" t="s">
        <v>76</v>
      </c>
      <c r="AE6506" s="5">
        <v>71.180000000000007</v>
      </c>
      <c r="AF6506" s="2">
        <v>5</v>
      </c>
      <c r="AG6506" s="2" t="s">
        <v>130</v>
      </c>
      <c r="AH6506" s="2">
        <v>9</v>
      </c>
      <c r="AI6506" s="6" t="str">
        <f t="shared" si="303"/>
        <v>25-34</v>
      </c>
      <c r="AJ6506" s="11">
        <f>YEAR(tbl_LoanData[[#This Row],[Application Date]])</f>
        <v>2026</v>
      </c>
      <c r="AK6506" s="11" t="str">
        <f>TEXT(tbl_LoanData[[#This Row],[Application Date]],"MMMM")</f>
        <v>February</v>
      </c>
      <c r="AL6506" s="12">
        <f>DATE(YEAR(tbl_LoanData[[#This Row],[Application Date]]),MONTH(tbl_LoanData[[#This Row],[Application Date]]),1)</f>
        <v>46054</v>
      </c>
      <c r="AM6506" s="14">
        <f ca="1">IF(AND(tbl_LoanData[[#This Row],[Application Date]]&gt;=EOMONTH(TODAY(),-1)+1,tbl_LoanData[[#This Row],[Application Date]]&lt;=TODAY()),tbl_LoanData[[#This Row],[Loan Amount]],0)</f>
        <v>0</v>
      </c>
      <c r="AN6506" s="14">
        <f>tbl_LoanData[[#This Row],[Amount Paid]]-(Q6506-X6506)</f>
        <v>48559.819999999949</v>
      </c>
      <c r="AO6506" s="14">
        <f>IF(tbl_LoanData[[#This Row],[Application Status]]="Approved",1,0)</f>
        <v>1</v>
      </c>
      <c r="AP6506" s="22" t="str">
        <f t="shared" ca="1" si="304"/>
        <v/>
      </c>
      <c r="AQ6506" s="22" t="str">
        <f t="shared" ca="1" si="305"/>
        <v/>
      </c>
    </row>
    <row r="6507" spans="1:43" ht="14.4" customHeight="1" x14ac:dyDescent="0.3">
      <c r="A6507" s="2" t="s">
        <v>925</v>
      </c>
      <c r="B6507" s="2" t="s">
        <v>926</v>
      </c>
      <c r="C6507" s="2" t="s">
        <v>181</v>
      </c>
      <c r="D6507" s="2" t="s">
        <v>311</v>
      </c>
      <c r="E6507" s="2" t="s">
        <v>101</v>
      </c>
      <c r="F6507" s="2">
        <v>54</v>
      </c>
      <c r="G6507" s="2" t="s">
        <v>83</v>
      </c>
      <c r="H6507" s="2" t="s">
        <v>84</v>
      </c>
      <c r="I6507" s="2" t="s">
        <v>45</v>
      </c>
      <c r="J6507" s="3">
        <v>46070</v>
      </c>
      <c r="K6507" s="3">
        <v>46079</v>
      </c>
      <c r="L6507" s="2" t="s">
        <v>37</v>
      </c>
      <c r="M6507" s="2" t="s">
        <v>94</v>
      </c>
      <c r="N6507" s="2" t="s">
        <v>488</v>
      </c>
      <c r="O6507" s="4">
        <v>142000</v>
      </c>
      <c r="P6507" s="4">
        <v>22200</v>
      </c>
      <c r="Q6507" s="4">
        <v>119800</v>
      </c>
      <c r="R6507" s="2">
        <v>36</v>
      </c>
      <c r="S6507" s="5">
        <v>8.67</v>
      </c>
      <c r="T6507" s="4">
        <v>4193.33</v>
      </c>
      <c r="U6507" s="2" t="s">
        <v>73</v>
      </c>
      <c r="V6507" s="2" t="s">
        <v>74</v>
      </c>
      <c r="W6507" s="4">
        <v>20966.650000000001</v>
      </c>
      <c r="X6507" s="4">
        <v>129993.33</v>
      </c>
      <c r="Y6507" s="4">
        <v>150959.98000000001</v>
      </c>
      <c r="Z6507" s="2">
        <v>0</v>
      </c>
      <c r="AA6507" s="2" t="s">
        <v>56</v>
      </c>
      <c r="AB6507" s="2" t="s">
        <v>15735</v>
      </c>
      <c r="AC6507" s="2" t="s">
        <v>106</v>
      </c>
      <c r="AD6507" s="2" t="s">
        <v>76</v>
      </c>
      <c r="AE6507" s="5">
        <v>84.37</v>
      </c>
      <c r="AF6507" s="2">
        <v>0</v>
      </c>
      <c r="AG6507" s="2" t="s">
        <v>77</v>
      </c>
      <c r="AH6507" s="2">
        <v>9</v>
      </c>
      <c r="AI6507" s="6" t="str">
        <f t="shared" si="303"/>
        <v>45-54</v>
      </c>
      <c r="AJ6507" s="11">
        <f>YEAR(tbl_LoanData[[#This Row],[Application Date]])</f>
        <v>2026</v>
      </c>
      <c r="AK6507" s="11" t="str">
        <f>TEXT(tbl_LoanData[[#This Row],[Application Date]],"MMMM")</f>
        <v>February</v>
      </c>
      <c r="AL6507" s="12">
        <f>DATE(YEAR(tbl_LoanData[[#This Row],[Application Date]]),MONTH(tbl_LoanData[[#This Row],[Application Date]]),1)</f>
        <v>46054</v>
      </c>
      <c r="AM6507" s="14">
        <f ca="1">IF(AND(tbl_LoanData[[#This Row],[Application Date]]&gt;=EOMONTH(TODAY(),-1)+1,tbl_LoanData[[#This Row],[Application Date]]&lt;=TODAY()),tbl_LoanData[[#This Row],[Loan Amount]],0)</f>
        <v>0</v>
      </c>
      <c r="AN6507" s="14">
        <f>tbl_LoanData[[#This Row],[Amount Paid]]-(Q6507-X6507)</f>
        <v>31159.980000000003</v>
      </c>
      <c r="AO6507" s="14">
        <f>IF(tbl_LoanData[[#This Row],[Application Status]]="Approved",1,0)</f>
        <v>1</v>
      </c>
      <c r="AP6507" s="22" t="str">
        <f t="shared" ca="1" si="304"/>
        <v/>
      </c>
      <c r="AQ6507" s="22" t="str">
        <f t="shared" ca="1" si="305"/>
        <v/>
      </c>
    </row>
    <row r="6508" spans="1:43" ht="14.4" customHeight="1" x14ac:dyDescent="0.3">
      <c r="A6508" s="2" t="s">
        <v>1153</v>
      </c>
      <c r="B6508" s="2" t="s">
        <v>1154</v>
      </c>
      <c r="C6508" s="2" t="s">
        <v>116</v>
      </c>
      <c r="D6508" s="2" t="s">
        <v>117</v>
      </c>
      <c r="E6508" s="2" t="s">
        <v>190</v>
      </c>
      <c r="F6508" s="2">
        <v>40</v>
      </c>
      <c r="G6508" s="2" t="s">
        <v>69</v>
      </c>
      <c r="H6508" s="2" t="s">
        <v>156</v>
      </c>
      <c r="I6508" s="2" t="s">
        <v>45</v>
      </c>
      <c r="J6508" s="3">
        <v>46065</v>
      </c>
      <c r="K6508" s="3">
        <v>46069</v>
      </c>
      <c r="L6508" s="2" t="s">
        <v>36</v>
      </c>
      <c r="M6508" s="2" t="s">
        <v>71</v>
      </c>
      <c r="N6508" s="2" t="s">
        <v>162</v>
      </c>
      <c r="O6508" s="4">
        <v>1141000</v>
      </c>
      <c r="P6508" s="4">
        <v>178900</v>
      </c>
      <c r="Q6508" s="4">
        <v>962100</v>
      </c>
      <c r="R6508" s="2">
        <v>36</v>
      </c>
      <c r="S6508" s="5">
        <v>12.24</v>
      </c>
      <c r="T6508" s="4">
        <v>36538.42</v>
      </c>
      <c r="U6508" s="2" t="s">
        <v>73</v>
      </c>
      <c r="V6508" s="2" t="s">
        <v>74</v>
      </c>
      <c r="W6508" s="4">
        <v>219230.52</v>
      </c>
      <c r="X6508" s="4">
        <v>1096152.6000000001</v>
      </c>
      <c r="Y6508" s="4">
        <v>1315383.1200000001</v>
      </c>
      <c r="Z6508" s="2">
        <v>0</v>
      </c>
      <c r="AA6508" s="2" t="s">
        <v>56</v>
      </c>
      <c r="AB6508" s="2" t="s">
        <v>15735</v>
      </c>
      <c r="AC6508" s="2" t="s">
        <v>87</v>
      </c>
      <c r="AD6508" s="2" t="s">
        <v>76</v>
      </c>
      <c r="AE6508" s="5">
        <v>84.32</v>
      </c>
      <c r="AF6508" s="2">
        <v>0</v>
      </c>
      <c r="AG6508" s="2" t="s">
        <v>77</v>
      </c>
      <c r="AH6508" s="2">
        <v>4</v>
      </c>
      <c r="AI6508" s="6" t="str">
        <f t="shared" si="303"/>
        <v>35-44</v>
      </c>
      <c r="AJ6508" s="11">
        <f>YEAR(tbl_LoanData[[#This Row],[Application Date]])</f>
        <v>2026</v>
      </c>
      <c r="AK6508" s="11" t="str">
        <f>TEXT(tbl_LoanData[[#This Row],[Application Date]],"MMMM")</f>
        <v>February</v>
      </c>
      <c r="AL6508" s="12">
        <f>DATE(YEAR(tbl_LoanData[[#This Row],[Application Date]]),MONTH(tbl_LoanData[[#This Row],[Application Date]]),1)</f>
        <v>46054</v>
      </c>
      <c r="AM6508" s="14">
        <f ca="1">IF(AND(tbl_LoanData[[#This Row],[Application Date]]&gt;=EOMONTH(TODAY(),-1)+1,tbl_LoanData[[#This Row],[Application Date]]&lt;=TODAY()),tbl_LoanData[[#This Row],[Loan Amount]],0)</f>
        <v>0</v>
      </c>
      <c r="AN6508" s="14">
        <f>tbl_LoanData[[#This Row],[Amount Paid]]-(Q6508-X6508)</f>
        <v>353283.12000000011</v>
      </c>
      <c r="AO6508" s="14">
        <f>IF(tbl_LoanData[[#This Row],[Application Status]]="Approved",1,0)</f>
        <v>1</v>
      </c>
      <c r="AP6508" s="22" t="str">
        <f t="shared" ca="1" si="304"/>
        <v/>
      </c>
      <c r="AQ6508" s="22" t="str">
        <f t="shared" ca="1" si="305"/>
        <v/>
      </c>
    </row>
    <row r="6509" spans="1:43" ht="14.4" customHeight="1" x14ac:dyDescent="0.3">
      <c r="A6509" s="2" t="s">
        <v>1169</v>
      </c>
      <c r="B6509" s="2" t="s">
        <v>1170</v>
      </c>
      <c r="C6509" s="2" t="s">
        <v>546</v>
      </c>
      <c r="D6509" s="2" t="s">
        <v>81</v>
      </c>
      <c r="E6509" s="2" t="s">
        <v>312</v>
      </c>
      <c r="F6509" s="2">
        <v>27</v>
      </c>
      <c r="G6509" s="2" t="s">
        <v>83</v>
      </c>
      <c r="H6509" s="2" t="s">
        <v>265</v>
      </c>
      <c r="I6509" s="2" t="s">
        <v>44</v>
      </c>
      <c r="J6509" s="3">
        <v>46076</v>
      </c>
      <c r="K6509" s="3">
        <v>46080</v>
      </c>
      <c r="L6509" s="2" t="s">
        <v>36</v>
      </c>
      <c r="M6509" s="2" t="s">
        <v>104</v>
      </c>
      <c r="N6509" s="2" t="s">
        <v>105</v>
      </c>
      <c r="O6509" s="4">
        <v>1272000</v>
      </c>
      <c r="P6509" s="4">
        <v>268100</v>
      </c>
      <c r="Q6509" s="4">
        <v>1003900</v>
      </c>
      <c r="R6509" s="2">
        <v>48</v>
      </c>
      <c r="S6509" s="5">
        <v>9.66</v>
      </c>
      <c r="T6509" s="4">
        <v>28995.98</v>
      </c>
      <c r="U6509" s="2" t="s">
        <v>73</v>
      </c>
      <c r="V6509" s="2" t="s">
        <v>34</v>
      </c>
      <c r="W6509" s="4">
        <v>0</v>
      </c>
      <c r="X6509" s="4">
        <v>1391806.96</v>
      </c>
      <c r="Y6509" s="4">
        <v>1391806.96</v>
      </c>
      <c r="Z6509" s="2">
        <v>155</v>
      </c>
      <c r="AA6509" s="2" t="s">
        <v>60</v>
      </c>
      <c r="AB6509" s="2" t="s">
        <v>15732</v>
      </c>
      <c r="AC6509" s="2" t="s">
        <v>138</v>
      </c>
      <c r="AD6509" s="2" t="s">
        <v>76</v>
      </c>
      <c r="AE6509" s="5">
        <v>78.92</v>
      </c>
      <c r="AF6509" s="2">
        <v>5</v>
      </c>
      <c r="AG6509" s="2" t="s">
        <v>130</v>
      </c>
      <c r="AH6509" s="2">
        <v>4</v>
      </c>
      <c r="AI6509" s="6" t="str">
        <f t="shared" si="303"/>
        <v>25-34</v>
      </c>
      <c r="AJ6509" s="11">
        <f>YEAR(tbl_LoanData[[#This Row],[Application Date]])</f>
        <v>2026</v>
      </c>
      <c r="AK6509" s="11" t="str">
        <f>TEXT(tbl_LoanData[[#This Row],[Application Date]],"MMMM")</f>
        <v>February</v>
      </c>
      <c r="AL6509" s="12">
        <f>DATE(YEAR(tbl_LoanData[[#This Row],[Application Date]]),MONTH(tbl_LoanData[[#This Row],[Application Date]]),1)</f>
        <v>46054</v>
      </c>
      <c r="AM6509" s="14">
        <f ca="1">IF(AND(tbl_LoanData[[#This Row],[Application Date]]&gt;=EOMONTH(TODAY(),-1)+1,tbl_LoanData[[#This Row],[Application Date]]&lt;=TODAY()),tbl_LoanData[[#This Row],[Loan Amount]],0)</f>
        <v>0</v>
      </c>
      <c r="AN6509" s="14">
        <f>tbl_LoanData[[#This Row],[Amount Paid]]-(Q6509-X6509)</f>
        <v>387906.95999999996</v>
      </c>
      <c r="AO6509" s="14">
        <f>IF(tbl_LoanData[[#This Row],[Application Status]]="Approved",1,0)</f>
        <v>1</v>
      </c>
      <c r="AP6509" s="22" t="str">
        <f t="shared" ca="1" si="304"/>
        <v/>
      </c>
      <c r="AQ6509" s="22" t="str">
        <f t="shared" ca="1" si="305"/>
        <v/>
      </c>
    </row>
    <row r="6510" spans="1:43" ht="14.4" customHeight="1" x14ac:dyDescent="0.3">
      <c r="A6510" s="2" t="s">
        <v>1335</v>
      </c>
      <c r="B6510" s="2" t="s">
        <v>1336</v>
      </c>
      <c r="C6510" s="2" t="s">
        <v>331</v>
      </c>
      <c r="D6510" s="2" t="s">
        <v>311</v>
      </c>
      <c r="E6510" s="2" t="s">
        <v>255</v>
      </c>
      <c r="F6510" s="2">
        <v>49</v>
      </c>
      <c r="G6510" s="2" t="s">
        <v>83</v>
      </c>
      <c r="H6510" s="2" t="s">
        <v>93</v>
      </c>
      <c r="I6510" s="2" t="s">
        <v>50</v>
      </c>
      <c r="J6510" s="3">
        <v>46077</v>
      </c>
      <c r="K6510" s="3">
        <v>46080</v>
      </c>
      <c r="L6510" s="2" t="s">
        <v>40</v>
      </c>
      <c r="M6510" s="2" t="s">
        <v>71</v>
      </c>
      <c r="N6510" s="2" t="s">
        <v>137</v>
      </c>
      <c r="O6510" s="4">
        <v>1365000</v>
      </c>
      <c r="P6510" s="4">
        <v>510400</v>
      </c>
      <c r="Q6510" s="4">
        <v>854600</v>
      </c>
      <c r="R6510" s="2">
        <v>48</v>
      </c>
      <c r="S6510" s="5">
        <v>12.92</v>
      </c>
      <c r="T6510" s="4">
        <v>27005.360000000001</v>
      </c>
      <c r="U6510" s="2" t="s">
        <v>73</v>
      </c>
      <c r="V6510" s="2" t="s">
        <v>74</v>
      </c>
      <c r="W6510" s="4">
        <v>135026.79999999999</v>
      </c>
      <c r="X6510" s="4">
        <v>1161230.48</v>
      </c>
      <c r="Y6510" s="4">
        <v>1296257.28</v>
      </c>
      <c r="Z6510" s="2">
        <v>0</v>
      </c>
      <c r="AA6510" s="2" t="s">
        <v>56</v>
      </c>
      <c r="AB6510" s="2" t="s">
        <v>15733</v>
      </c>
      <c r="AC6510" s="2" t="s">
        <v>332</v>
      </c>
      <c r="AD6510" s="2" t="s">
        <v>76</v>
      </c>
      <c r="AE6510" s="5">
        <v>62.61</v>
      </c>
      <c r="AF6510" s="2">
        <v>0</v>
      </c>
      <c r="AG6510" s="2" t="s">
        <v>77</v>
      </c>
      <c r="AH6510" s="2">
        <v>3</v>
      </c>
      <c r="AI6510" s="6" t="str">
        <f t="shared" si="303"/>
        <v>45-54</v>
      </c>
      <c r="AJ6510" s="11">
        <f>YEAR(tbl_LoanData[[#This Row],[Application Date]])</f>
        <v>2026</v>
      </c>
      <c r="AK6510" s="11" t="str">
        <f>TEXT(tbl_LoanData[[#This Row],[Application Date]],"MMMM")</f>
        <v>February</v>
      </c>
      <c r="AL6510" s="12">
        <f>DATE(YEAR(tbl_LoanData[[#This Row],[Application Date]]),MONTH(tbl_LoanData[[#This Row],[Application Date]]),1)</f>
        <v>46054</v>
      </c>
      <c r="AM6510" s="14">
        <f ca="1">IF(AND(tbl_LoanData[[#This Row],[Application Date]]&gt;=EOMONTH(TODAY(),-1)+1,tbl_LoanData[[#This Row],[Application Date]]&lt;=TODAY()),tbl_LoanData[[#This Row],[Loan Amount]],0)</f>
        <v>0</v>
      </c>
      <c r="AN6510" s="14">
        <f>tbl_LoanData[[#This Row],[Amount Paid]]-(Q6510-X6510)</f>
        <v>441657.27999999997</v>
      </c>
      <c r="AO6510" s="14">
        <f>IF(tbl_LoanData[[#This Row],[Application Status]]="Approved",1,0)</f>
        <v>1</v>
      </c>
      <c r="AP6510" s="22" t="str">
        <f t="shared" ca="1" si="304"/>
        <v/>
      </c>
      <c r="AQ6510" s="22" t="str">
        <f t="shared" ca="1" si="305"/>
        <v/>
      </c>
    </row>
    <row r="6511" spans="1:43" ht="14.4" customHeight="1" x14ac:dyDescent="0.3">
      <c r="A6511" s="2" t="s">
        <v>1347</v>
      </c>
      <c r="B6511" s="2" t="s">
        <v>1348</v>
      </c>
      <c r="C6511" s="2" t="s">
        <v>231</v>
      </c>
      <c r="D6511" s="2" t="s">
        <v>117</v>
      </c>
      <c r="E6511" s="2" t="s">
        <v>81</v>
      </c>
      <c r="F6511" s="2">
        <v>48</v>
      </c>
      <c r="G6511" s="2" t="s">
        <v>83</v>
      </c>
      <c r="H6511" s="2" t="s">
        <v>110</v>
      </c>
      <c r="I6511" s="2" t="s">
        <v>46</v>
      </c>
      <c r="J6511" s="3">
        <v>46069</v>
      </c>
      <c r="K6511" s="3">
        <v>46079</v>
      </c>
      <c r="L6511" s="2" t="s">
        <v>36</v>
      </c>
      <c r="M6511" s="2" t="s">
        <v>85</v>
      </c>
      <c r="N6511" s="2" t="s">
        <v>624</v>
      </c>
      <c r="O6511" s="4">
        <v>2100000</v>
      </c>
      <c r="P6511" s="4">
        <v>338400</v>
      </c>
      <c r="Q6511" s="4">
        <v>1761600</v>
      </c>
      <c r="R6511" s="2">
        <v>60</v>
      </c>
      <c r="S6511" s="5">
        <v>13.06</v>
      </c>
      <c r="T6511" s="4">
        <v>48532.08</v>
      </c>
      <c r="U6511" s="2" t="s">
        <v>73</v>
      </c>
      <c r="V6511" s="2" t="s">
        <v>74</v>
      </c>
      <c r="W6511" s="4">
        <v>242660.4</v>
      </c>
      <c r="X6511" s="4">
        <v>2669264.4</v>
      </c>
      <c r="Y6511" s="4">
        <v>2911924.8</v>
      </c>
      <c r="Z6511" s="2">
        <v>0</v>
      </c>
      <c r="AA6511" s="2" t="s">
        <v>56</v>
      </c>
      <c r="AB6511" s="2" t="s">
        <v>15735</v>
      </c>
      <c r="AC6511" s="2" t="s">
        <v>129</v>
      </c>
      <c r="AD6511" s="2" t="s">
        <v>76</v>
      </c>
      <c r="AE6511" s="5">
        <v>83.89</v>
      </c>
      <c r="AF6511" s="2">
        <v>0</v>
      </c>
      <c r="AG6511" s="2" t="s">
        <v>77</v>
      </c>
      <c r="AH6511" s="2">
        <v>10</v>
      </c>
      <c r="AI6511" s="6" t="str">
        <f t="shared" si="303"/>
        <v>45-54</v>
      </c>
      <c r="AJ6511" s="11">
        <f>YEAR(tbl_LoanData[[#This Row],[Application Date]])</f>
        <v>2026</v>
      </c>
      <c r="AK6511" s="11" t="str">
        <f>TEXT(tbl_LoanData[[#This Row],[Application Date]],"MMMM")</f>
        <v>February</v>
      </c>
      <c r="AL6511" s="12">
        <f>DATE(YEAR(tbl_LoanData[[#This Row],[Application Date]]),MONTH(tbl_LoanData[[#This Row],[Application Date]]),1)</f>
        <v>46054</v>
      </c>
      <c r="AM6511" s="14">
        <f ca="1">IF(AND(tbl_LoanData[[#This Row],[Application Date]]&gt;=EOMONTH(TODAY(),-1)+1,tbl_LoanData[[#This Row],[Application Date]]&lt;=TODAY()),tbl_LoanData[[#This Row],[Loan Amount]],0)</f>
        <v>0</v>
      </c>
      <c r="AN6511" s="14">
        <f>tbl_LoanData[[#This Row],[Amount Paid]]-(Q6511-X6511)</f>
        <v>1150324.7999999998</v>
      </c>
      <c r="AO6511" s="14">
        <f>IF(tbl_LoanData[[#This Row],[Application Status]]="Approved",1,0)</f>
        <v>1</v>
      </c>
      <c r="AP6511" s="22" t="str">
        <f t="shared" ca="1" si="304"/>
        <v/>
      </c>
      <c r="AQ6511" s="22" t="str">
        <f t="shared" ca="1" si="305"/>
        <v/>
      </c>
    </row>
    <row r="6512" spans="1:43" x14ac:dyDescent="0.3">
      <c r="A6512" s="2" t="s">
        <v>1425</v>
      </c>
      <c r="B6512" s="2" t="s">
        <v>1426</v>
      </c>
      <c r="C6512" s="2" t="s">
        <v>240</v>
      </c>
      <c r="D6512" s="2" t="s">
        <v>118</v>
      </c>
      <c r="E6512" s="2" t="s">
        <v>125</v>
      </c>
      <c r="F6512" s="2">
        <v>58</v>
      </c>
      <c r="G6512" s="2" t="s">
        <v>83</v>
      </c>
      <c r="H6512" s="2" t="s">
        <v>172</v>
      </c>
      <c r="I6512" s="2" t="s">
        <v>45</v>
      </c>
      <c r="J6512" s="3">
        <v>46062</v>
      </c>
      <c r="K6512" s="3">
        <v>46082</v>
      </c>
      <c r="L6512" s="2" t="s">
        <v>41</v>
      </c>
      <c r="M6512" s="2" t="s">
        <v>552</v>
      </c>
      <c r="N6512" s="2" t="s">
        <v>553</v>
      </c>
      <c r="O6512" s="4">
        <v>2494000</v>
      </c>
      <c r="P6512" s="4">
        <v>301900</v>
      </c>
      <c r="Q6512" s="4">
        <v>2192100</v>
      </c>
      <c r="R6512" s="2">
        <v>60</v>
      </c>
      <c r="S6512" s="5">
        <v>8.0399999999999991</v>
      </c>
      <c r="T6512" s="4">
        <v>51222.07</v>
      </c>
      <c r="U6512" s="2" t="s">
        <v>73</v>
      </c>
      <c r="V6512" s="2" t="s">
        <v>34</v>
      </c>
      <c r="W6512" s="4">
        <v>0</v>
      </c>
      <c r="X6512" s="4">
        <v>3073324.2</v>
      </c>
      <c r="Y6512" s="4">
        <v>3073324.2</v>
      </c>
      <c r="Z6512" s="2">
        <v>145</v>
      </c>
      <c r="AA6512" s="2" t="s">
        <v>60</v>
      </c>
      <c r="AB6512" s="2" t="s">
        <v>15735</v>
      </c>
      <c r="AC6512" s="2" t="s">
        <v>75</v>
      </c>
      <c r="AD6512" s="2" t="s">
        <v>76</v>
      </c>
      <c r="AE6512" s="5">
        <v>87.89</v>
      </c>
      <c r="AF6512" s="2">
        <v>5</v>
      </c>
      <c r="AG6512" s="2" t="s">
        <v>130</v>
      </c>
      <c r="AH6512" s="2">
        <v>20</v>
      </c>
      <c r="AI6512" s="6" t="str">
        <f t="shared" si="303"/>
        <v>55-64</v>
      </c>
      <c r="AJ6512" s="11">
        <f>YEAR(tbl_LoanData[[#This Row],[Application Date]])</f>
        <v>2026</v>
      </c>
      <c r="AK6512" s="11" t="str">
        <f>TEXT(tbl_LoanData[[#This Row],[Application Date]],"MMMM")</f>
        <v>February</v>
      </c>
      <c r="AL6512" s="12">
        <f>DATE(YEAR(tbl_LoanData[[#This Row],[Application Date]]),MONTH(tbl_LoanData[[#This Row],[Application Date]]),1)</f>
        <v>46054</v>
      </c>
      <c r="AM6512" s="14">
        <f ca="1">IF(AND(tbl_LoanData[[#This Row],[Application Date]]&gt;=EOMONTH(TODAY(),-1)+1,tbl_LoanData[[#This Row],[Application Date]]&lt;=TODAY()),tbl_LoanData[[#This Row],[Loan Amount]],0)</f>
        <v>0</v>
      </c>
      <c r="AN6512" s="14">
        <f>tbl_LoanData[[#This Row],[Amount Paid]]-(Q6512-X6512)</f>
        <v>881224.20000000019</v>
      </c>
      <c r="AO6512" s="14">
        <f>IF(tbl_LoanData[[#This Row],[Application Status]]="Approved",1,0)</f>
        <v>1</v>
      </c>
      <c r="AP6512" s="22" t="str">
        <f t="shared" ca="1" si="304"/>
        <v/>
      </c>
      <c r="AQ6512" s="22" t="str">
        <f t="shared" ca="1" si="305"/>
        <v/>
      </c>
    </row>
    <row r="6513" spans="1:43" ht="14.4" customHeight="1" x14ac:dyDescent="0.3">
      <c r="A6513" s="2" t="s">
        <v>1616</v>
      </c>
      <c r="B6513" s="2" t="s">
        <v>1617</v>
      </c>
      <c r="C6513" s="2" t="s">
        <v>560</v>
      </c>
      <c r="D6513" s="2" t="s">
        <v>209</v>
      </c>
      <c r="E6513" s="2" t="s">
        <v>209</v>
      </c>
      <c r="F6513" s="2">
        <v>22</v>
      </c>
      <c r="G6513" s="2" t="s">
        <v>69</v>
      </c>
      <c r="H6513" s="2" t="s">
        <v>259</v>
      </c>
      <c r="I6513" s="2" t="s">
        <v>43</v>
      </c>
      <c r="J6513" s="3">
        <v>46071</v>
      </c>
      <c r="K6513" s="3"/>
      <c r="L6513" s="2" t="s">
        <v>37</v>
      </c>
      <c r="M6513" s="2" t="s">
        <v>199</v>
      </c>
      <c r="N6513" s="2" t="s">
        <v>200</v>
      </c>
      <c r="O6513" s="4">
        <v>168000</v>
      </c>
      <c r="P6513" s="4">
        <v>55800</v>
      </c>
      <c r="Q6513" s="4">
        <v>112200</v>
      </c>
      <c r="R6513" s="2">
        <v>18</v>
      </c>
      <c r="S6513" s="5">
        <v>8.18</v>
      </c>
      <c r="T6513" s="4">
        <v>6998.16</v>
      </c>
      <c r="U6513" s="2" t="s">
        <v>113</v>
      </c>
      <c r="V6513" s="2" t="s">
        <v>97</v>
      </c>
      <c r="W6513" s="4">
        <v>0</v>
      </c>
      <c r="X6513" s="4">
        <v>0</v>
      </c>
      <c r="Y6513" s="4">
        <v>125966.94</v>
      </c>
      <c r="Z6513" s="2">
        <v>0</v>
      </c>
      <c r="AA6513" s="2" t="s">
        <v>97</v>
      </c>
      <c r="AB6513" s="2" t="s">
        <v>15736</v>
      </c>
      <c r="AC6513" s="2" t="s">
        <v>121</v>
      </c>
      <c r="AD6513" s="2" t="s">
        <v>76</v>
      </c>
      <c r="AE6513" s="5">
        <v>66.790000000000006</v>
      </c>
      <c r="AF6513" s="2">
        <v>0</v>
      </c>
      <c r="AG6513" s="2" t="s">
        <v>97</v>
      </c>
      <c r="AH6513" s="2"/>
      <c r="AI6513" s="6" t="str">
        <f t="shared" si="303"/>
        <v>18-24</v>
      </c>
      <c r="AJ6513" s="11">
        <f>YEAR(tbl_LoanData[[#This Row],[Application Date]])</f>
        <v>2026</v>
      </c>
      <c r="AK6513" s="11" t="str">
        <f>TEXT(tbl_LoanData[[#This Row],[Application Date]],"MMMM")</f>
        <v>February</v>
      </c>
      <c r="AL6513" s="12">
        <f>DATE(YEAR(tbl_LoanData[[#This Row],[Application Date]]),MONTH(tbl_LoanData[[#This Row],[Application Date]]),1)</f>
        <v>46054</v>
      </c>
      <c r="AM6513" s="14">
        <f ca="1">IF(AND(tbl_LoanData[[#This Row],[Application Date]]&gt;=EOMONTH(TODAY(),-1)+1,tbl_LoanData[[#This Row],[Application Date]]&lt;=TODAY()),tbl_LoanData[[#This Row],[Loan Amount]],0)</f>
        <v>0</v>
      </c>
      <c r="AN6513" s="14">
        <f>tbl_LoanData[[#This Row],[Amount Paid]]-(Q6513-X6513)</f>
        <v>-112200</v>
      </c>
      <c r="AO6513" s="14">
        <f>IF(tbl_LoanData[[#This Row],[Application Status]]="Approved",1,0)</f>
        <v>0</v>
      </c>
      <c r="AP6513" s="22" t="str">
        <f t="shared" ca="1" si="304"/>
        <v/>
      </c>
      <c r="AQ6513" s="22" t="str">
        <f t="shared" ca="1" si="305"/>
        <v/>
      </c>
    </row>
    <row r="6514" spans="1:43" ht="14.4" customHeight="1" x14ac:dyDescent="0.3">
      <c r="A6514" s="2" t="s">
        <v>1638</v>
      </c>
      <c r="B6514" s="2" t="s">
        <v>1639</v>
      </c>
      <c r="C6514" s="2" t="s">
        <v>627</v>
      </c>
      <c r="D6514" s="2" t="s">
        <v>117</v>
      </c>
      <c r="E6514" s="2" t="s">
        <v>102</v>
      </c>
      <c r="F6514" s="2">
        <v>54</v>
      </c>
      <c r="G6514" s="2" t="s">
        <v>83</v>
      </c>
      <c r="H6514" s="2" t="s">
        <v>119</v>
      </c>
      <c r="I6514" s="2" t="s">
        <v>43</v>
      </c>
      <c r="J6514" s="3">
        <v>46072</v>
      </c>
      <c r="K6514" s="3"/>
      <c r="L6514" s="2" t="s">
        <v>38</v>
      </c>
      <c r="M6514" s="2" t="s">
        <v>111</v>
      </c>
      <c r="N6514" s="2" t="s">
        <v>112</v>
      </c>
      <c r="O6514" s="4">
        <v>1891000</v>
      </c>
      <c r="P6514" s="4">
        <v>745400</v>
      </c>
      <c r="Q6514" s="4">
        <v>1145600</v>
      </c>
      <c r="R6514" s="2">
        <v>36</v>
      </c>
      <c r="S6514" s="5">
        <v>6.08</v>
      </c>
      <c r="T6514" s="4">
        <v>37626.6</v>
      </c>
      <c r="U6514" s="2" t="s">
        <v>96</v>
      </c>
      <c r="V6514" s="2" t="s">
        <v>97</v>
      </c>
      <c r="W6514" s="4">
        <v>0</v>
      </c>
      <c r="X6514" s="4">
        <v>0</v>
      </c>
      <c r="Y6514" s="4">
        <v>1354557.4399999999</v>
      </c>
      <c r="Z6514" s="2">
        <v>0</v>
      </c>
      <c r="AA6514" s="2" t="s">
        <v>97</v>
      </c>
      <c r="AB6514" s="2" t="s">
        <v>15733</v>
      </c>
      <c r="AC6514" s="2" t="s">
        <v>75</v>
      </c>
      <c r="AD6514" s="2" t="s">
        <v>76</v>
      </c>
      <c r="AE6514" s="5">
        <v>60.58</v>
      </c>
      <c r="AF6514" s="2">
        <v>0</v>
      </c>
      <c r="AG6514" s="2" t="s">
        <v>97</v>
      </c>
      <c r="AH6514" s="2"/>
      <c r="AI6514" s="6" t="str">
        <f t="shared" si="303"/>
        <v>45-54</v>
      </c>
      <c r="AJ6514" s="11">
        <f>YEAR(tbl_LoanData[[#This Row],[Application Date]])</f>
        <v>2026</v>
      </c>
      <c r="AK6514" s="11" t="str">
        <f>TEXT(tbl_LoanData[[#This Row],[Application Date]],"MMMM")</f>
        <v>February</v>
      </c>
      <c r="AL6514" s="12">
        <f>DATE(YEAR(tbl_LoanData[[#This Row],[Application Date]]),MONTH(tbl_LoanData[[#This Row],[Application Date]]),1)</f>
        <v>46054</v>
      </c>
      <c r="AM6514" s="14">
        <f ca="1">IF(AND(tbl_LoanData[[#This Row],[Application Date]]&gt;=EOMONTH(TODAY(),-1)+1,tbl_LoanData[[#This Row],[Application Date]]&lt;=TODAY()),tbl_LoanData[[#This Row],[Loan Amount]],0)</f>
        <v>0</v>
      </c>
      <c r="AN6514" s="14">
        <f>tbl_LoanData[[#This Row],[Amount Paid]]-(Q6514-X6514)</f>
        <v>-1145600</v>
      </c>
      <c r="AO6514" s="14">
        <f>IF(tbl_LoanData[[#This Row],[Application Status]]="Approved",1,0)</f>
        <v>0</v>
      </c>
      <c r="AP6514" s="22" t="str">
        <f t="shared" ca="1" si="304"/>
        <v/>
      </c>
      <c r="AQ6514" s="22" t="str">
        <f t="shared" ca="1" si="305"/>
        <v/>
      </c>
    </row>
    <row r="6515" spans="1:43" ht="14.4" customHeight="1" x14ac:dyDescent="0.3">
      <c r="A6515" s="2" t="s">
        <v>1672</v>
      </c>
      <c r="B6515" s="2" t="s">
        <v>1673</v>
      </c>
      <c r="C6515" s="2" t="s">
        <v>444</v>
      </c>
      <c r="D6515" s="2" t="s">
        <v>268</v>
      </c>
      <c r="E6515" s="2" t="s">
        <v>68</v>
      </c>
      <c r="F6515" s="2">
        <v>37</v>
      </c>
      <c r="G6515" s="2" t="s">
        <v>69</v>
      </c>
      <c r="H6515" s="2" t="s">
        <v>244</v>
      </c>
      <c r="I6515" s="2" t="s">
        <v>48</v>
      </c>
      <c r="J6515" s="3">
        <v>46070</v>
      </c>
      <c r="K6515" s="3">
        <v>46086</v>
      </c>
      <c r="L6515" s="2" t="s">
        <v>39</v>
      </c>
      <c r="M6515" s="2" t="s">
        <v>94</v>
      </c>
      <c r="N6515" s="2" t="s">
        <v>365</v>
      </c>
      <c r="O6515" s="4">
        <v>2096000</v>
      </c>
      <c r="P6515" s="4">
        <v>687100</v>
      </c>
      <c r="Q6515" s="4">
        <v>1408900</v>
      </c>
      <c r="R6515" s="2">
        <v>12</v>
      </c>
      <c r="S6515" s="5">
        <v>9.8699999999999992</v>
      </c>
      <c r="T6515" s="4">
        <v>128996.54</v>
      </c>
      <c r="U6515" s="2" t="s">
        <v>73</v>
      </c>
      <c r="V6515" s="2" t="s">
        <v>74</v>
      </c>
      <c r="W6515" s="4">
        <v>644982.69999999995</v>
      </c>
      <c r="X6515" s="4">
        <v>902975.73</v>
      </c>
      <c r="Y6515" s="4">
        <v>1547958.43</v>
      </c>
      <c r="Z6515" s="2">
        <v>0</v>
      </c>
      <c r="AA6515" s="2" t="s">
        <v>56</v>
      </c>
      <c r="AB6515" s="2" t="s">
        <v>15732</v>
      </c>
      <c r="AC6515" s="2" t="s">
        <v>138</v>
      </c>
      <c r="AD6515" s="2" t="s">
        <v>76</v>
      </c>
      <c r="AE6515" s="5">
        <v>67.22</v>
      </c>
      <c r="AF6515" s="2">
        <v>0</v>
      </c>
      <c r="AG6515" s="2" t="s">
        <v>77</v>
      </c>
      <c r="AH6515" s="2">
        <v>16</v>
      </c>
      <c r="AI6515" s="6" t="str">
        <f t="shared" si="303"/>
        <v>35-44</v>
      </c>
      <c r="AJ6515" s="11">
        <f>YEAR(tbl_LoanData[[#This Row],[Application Date]])</f>
        <v>2026</v>
      </c>
      <c r="AK6515" s="11" t="str">
        <f>TEXT(tbl_LoanData[[#This Row],[Application Date]],"MMMM")</f>
        <v>February</v>
      </c>
      <c r="AL6515" s="12">
        <f>DATE(YEAR(tbl_LoanData[[#This Row],[Application Date]]),MONTH(tbl_LoanData[[#This Row],[Application Date]]),1)</f>
        <v>46054</v>
      </c>
      <c r="AM6515" s="14">
        <f ca="1">IF(AND(tbl_LoanData[[#This Row],[Application Date]]&gt;=EOMONTH(TODAY(),-1)+1,tbl_LoanData[[#This Row],[Application Date]]&lt;=TODAY()),tbl_LoanData[[#This Row],[Loan Amount]],0)</f>
        <v>0</v>
      </c>
      <c r="AN6515" s="14">
        <f>tbl_LoanData[[#This Row],[Amount Paid]]-(Q6515-X6515)</f>
        <v>139058.42999999993</v>
      </c>
      <c r="AO6515" s="14">
        <f>IF(tbl_LoanData[[#This Row],[Application Status]]="Approved",1,0)</f>
        <v>1</v>
      </c>
      <c r="AP6515" s="22" t="str">
        <f t="shared" ca="1" si="304"/>
        <v/>
      </c>
      <c r="AQ6515" s="22" t="str">
        <f t="shared" ca="1" si="305"/>
        <v/>
      </c>
    </row>
    <row r="6516" spans="1:43" ht="14.4" customHeight="1" x14ac:dyDescent="0.3">
      <c r="A6516" s="2" t="s">
        <v>1763</v>
      </c>
      <c r="B6516" s="2" t="s">
        <v>1764</v>
      </c>
      <c r="C6516" s="2" t="s">
        <v>181</v>
      </c>
      <c r="D6516" s="2" t="s">
        <v>91</v>
      </c>
      <c r="E6516" s="2" t="s">
        <v>323</v>
      </c>
      <c r="F6516" s="2">
        <v>58</v>
      </c>
      <c r="G6516" s="2" t="s">
        <v>83</v>
      </c>
      <c r="H6516" s="2" t="s">
        <v>205</v>
      </c>
      <c r="I6516" s="2" t="s">
        <v>49</v>
      </c>
      <c r="J6516" s="3">
        <v>46070</v>
      </c>
      <c r="K6516" s="3">
        <v>46087</v>
      </c>
      <c r="L6516" s="2" t="s">
        <v>40</v>
      </c>
      <c r="M6516" s="2" t="s">
        <v>71</v>
      </c>
      <c r="N6516" s="2" t="s">
        <v>137</v>
      </c>
      <c r="O6516" s="4">
        <v>735000</v>
      </c>
      <c r="P6516" s="4">
        <v>112200</v>
      </c>
      <c r="Q6516" s="4">
        <v>622800</v>
      </c>
      <c r="R6516" s="2">
        <v>48</v>
      </c>
      <c r="S6516" s="5">
        <v>11.65</v>
      </c>
      <c r="T6516" s="4">
        <v>19021.349999999999</v>
      </c>
      <c r="U6516" s="2" t="s">
        <v>73</v>
      </c>
      <c r="V6516" s="2" t="s">
        <v>74</v>
      </c>
      <c r="W6516" s="4">
        <v>95106.75</v>
      </c>
      <c r="X6516" s="4">
        <v>817918.05</v>
      </c>
      <c r="Y6516" s="4">
        <v>913024.8</v>
      </c>
      <c r="Z6516" s="2">
        <v>0</v>
      </c>
      <c r="AA6516" s="2" t="s">
        <v>56</v>
      </c>
      <c r="AB6516" s="2" t="s">
        <v>15728</v>
      </c>
      <c r="AC6516" s="2" t="s">
        <v>87</v>
      </c>
      <c r="AD6516" s="2" t="s">
        <v>76</v>
      </c>
      <c r="AE6516" s="5">
        <v>84.73</v>
      </c>
      <c r="AF6516" s="2">
        <v>0</v>
      </c>
      <c r="AG6516" s="2" t="s">
        <v>77</v>
      </c>
      <c r="AH6516" s="2">
        <v>17</v>
      </c>
      <c r="AI6516" s="6" t="str">
        <f t="shared" si="303"/>
        <v>55-64</v>
      </c>
      <c r="AJ6516" s="11">
        <f>YEAR(tbl_LoanData[[#This Row],[Application Date]])</f>
        <v>2026</v>
      </c>
      <c r="AK6516" s="11" t="str">
        <f>TEXT(tbl_LoanData[[#This Row],[Application Date]],"MMMM")</f>
        <v>February</v>
      </c>
      <c r="AL6516" s="12">
        <f>DATE(YEAR(tbl_LoanData[[#This Row],[Application Date]]),MONTH(tbl_LoanData[[#This Row],[Application Date]]),1)</f>
        <v>46054</v>
      </c>
      <c r="AM6516" s="14">
        <f ca="1">IF(AND(tbl_LoanData[[#This Row],[Application Date]]&gt;=EOMONTH(TODAY(),-1)+1,tbl_LoanData[[#This Row],[Application Date]]&lt;=TODAY()),tbl_LoanData[[#This Row],[Loan Amount]],0)</f>
        <v>0</v>
      </c>
      <c r="AN6516" s="14">
        <f>tbl_LoanData[[#This Row],[Amount Paid]]-(Q6516-X6516)</f>
        <v>290224.80000000005</v>
      </c>
      <c r="AO6516" s="14">
        <f>IF(tbl_LoanData[[#This Row],[Application Status]]="Approved",1,0)</f>
        <v>1</v>
      </c>
      <c r="AP6516" s="22" t="str">
        <f t="shared" ca="1" si="304"/>
        <v/>
      </c>
      <c r="AQ6516" s="22" t="str">
        <f t="shared" ca="1" si="305"/>
        <v/>
      </c>
    </row>
    <row r="6517" spans="1:43" ht="14.4" customHeight="1" x14ac:dyDescent="0.3">
      <c r="A6517" s="2" t="s">
        <v>1781</v>
      </c>
      <c r="B6517" s="2" t="s">
        <v>1782</v>
      </c>
      <c r="C6517" s="2" t="s">
        <v>292</v>
      </c>
      <c r="D6517" s="2" t="s">
        <v>176</v>
      </c>
      <c r="E6517" s="2" t="s">
        <v>91</v>
      </c>
      <c r="F6517" s="2">
        <v>45</v>
      </c>
      <c r="G6517" s="2" t="s">
        <v>83</v>
      </c>
      <c r="H6517" s="2" t="s">
        <v>166</v>
      </c>
      <c r="I6517" s="2" t="s">
        <v>46</v>
      </c>
      <c r="J6517" s="3">
        <v>46062</v>
      </c>
      <c r="K6517" s="3">
        <v>46075</v>
      </c>
      <c r="L6517" s="2" t="s">
        <v>37</v>
      </c>
      <c r="M6517" s="2" t="s">
        <v>94</v>
      </c>
      <c r="N6517" s="2" t="s">
        <v>234</v>
      </c>
      <c r="O6517" s="4">
        <v>74000</v>
      </c>
      <c r="P6517" s="4">
        <v>20400</v>
      </c>
      <c r="Q6517" s="4">
        <v>53600</v>
      </c>
      <c r="R6517" s="2">
        <v>36</v>
      </c>
      <c r="S6517" s="5">
        <v>10.35</v>
      </c>
      <c r="T6517" s="4">
        <v>1951.19</v>
      </c>
      <c r="U6517" s="2" t="s">
        <v>73</v>
      </c>
      <c r="V6517" s="2" t="s">
        <v>74</v>
      </c>
      <c r="W6517" s="4">
        <v>9755.9500000000007</v>
      </c>
      <c r="X6517" s="4">
        <v>60486.85</v>
      </c>
      <c r="Y6517" s="4">
        <v>70242.8</v>
      </c>
      <c r="Z6517" s="2">
        <v>0</v>
      </c>
      <c r="AA6517" s="2" t="s">
        <v>56</v>
      </c>
      <c r="AB6517" s="2" t="s">
        <v>15732</v>
      </c>
      <c r="AC6517" s="2" t="s">
        <v>360</v>
      </c>
      <c r="AD6517" s="2" t="s">
        <v>76</v>
      </c>
      <c r="AE6517" s="5">
        <v>72.430000000000007</v>
      </c>
      <c r="AF6517" s="2">
        <v>0</v>
      </c>
      <c r="AG6517" s="2" t="s">
        <v>77</v>
      </c>
      <c r="AH6517" s="2">
        <v>13</v>
      </c>
      <c r="AI6517" s="6" t="str">
        <f t="shared" si="303"/>
        <v>45-54</v>
      </c>
      <c r="AJ6517" s="11">
        <f>YEAR(tbl_LoanData[[#This Row],[Application Date]])</f>
        <v>2026</v>
      </c>
      <c r="AK6517" s="11" t="str">
        <f>TEXT(tbl_LoanData[[#This Row],[Application Date]],"MMMM")</f>
        <v>February</v>
      </c>
      <c r="AL6517" s="12">
        <f>DATE(YEAR(tbl_LoanData[[#This Row],[Application Date]]),MONTH(tbl_LoanData[[#This Row],[Application Date]]),1)</f>
        <v>46054</v>
      </c>
      <c r="AM6517" s="14">
        <f ca="1">IF(AND(tbl_LoanData[[#This Row],[Application Date]]&gt;=EOMONTH(TODAY(),-1)+1,tbl_LoanData[[#This Row],[Application Date]]&lt;=TODAY()),tbl_LoanData[[#This Row],[Loan Amount]],0)</f>
        <v>0</v>
      </c>
      <c r="AN6517" s="14">
        <f>tbl_LoanData[[#This Row],[Amount Paid]]-(Q6517-X6517)</f>
        <v>16642.8</v>
      </c>
      <c r="AO6517" s="14">
        <f>IF(tbl_LoanData[[#This Row],[Application Status]]="Approved",1,0)</f>
        <v>1</v>
      </c>
      <c r="AP6517" s="22" t="str">
        <f t="shared" ca="1" si="304"/>
        <v/>
      </c>
      <c r="AQ6517" s="22" t="str">
        <f t="shared" ca="1" si="305"/>
        <v/>
      </c>
    </row>
    <row r="6518" spans="1:43" ht="14.4" customHeight="1" x14ac:dyDescent="0.3">
      <c r="A6518" s="2" t="s">
        <v>1861</v>
      </c>
      <c r="B6518" s="2" t="s">
        <v>1862</v>
      </c>
      <c r="C6518" s="2" t="s">
        <v>397</v>
      </c>
      <c r="D6518" s="2" t="s">
        <v>101</v>
      </c>
      <c r="E6518" s="2" t="s">
        <v>402</v>
      </c>
      <c r="F6518" s="2">
        <v>38</v>
      </c>
      <c r="G6518" s="2" t="s">
        <v>83</v>
      </c>
      <c r="H6518" s="2" t="s">
        <v>307</v>
      </c>
      <c r="I6518" s="2" t="s">
        <v>43</v>
      </c>
      <c r="J6518" s="3">
        <v>46060</v>
      </c>
      <c r="K6518" s="3">
        <v>46079</v>
      </c>
      <c r="L6518" s="2" t="s">
        <v>37</v>
      </c>
      <c r="M6518" s="2" t="s">
        <v>104</v>
      </c>
      <c r="N6518" s="2" t="s">
        <v>192</v>
      </c>
      <c r="O6518" s="4">
        <v>238000</v>
      </c>
      <c r="P6518" s="4">
        <v>82300</v>
      </c>
      <c r="Q6518" s="4">
        <v>155700</v>
      </c>
      <c r="R6518" s="2">
        <v>48</v>
      </c>
      <c r="S6518" s="5">
        <v>6.96</v>
      </c>
      <c r="T6518" s="4">
        <v>4146.8100000000004</v>
      </c>
      <c r="U6518" s="2" t="s">
        <v>73</v>
      </c>
      <c r="V6518" s="2" t="s">
        <v>74</v>
      </c>
      <c r="W6518" s="4">
        <v>20734.05</v>
      </c>
      <c r="X6518" s="4">
        <v>178312.83</v>
      </c>
      <c r="Y6518" s="4">
        <v>199046.88</v>
      </c>
      <c r="Z6518" s="2">
        <v>0</v>
      </c>
      <c r="AA6518" s="2" t="s">
        <v>56</v>
      </c>
      <c r="AB6518" s="2" t="s">
        <v>15733</v>
      </c>
      <c r="AC6518" s="2" t="s">
        <v>75</v>
      </c>
      <c r="AD6518" s="2" t="s">
        <v>76</v>
      </c>
      <c r="AE6518" s="5">
        <v>65.42</v>
      </c>
      <c r="AF6518" s="2">
        <v>0</v>
      </c>
      <c r="AG6518" s="2" t="s">
        <v>77</v>
      </c>
      <c r="AH6518" s="2">
        <v>19</v>
      </c>
      <c r="AI6518" s="6" t="str">
        <f t="shared" si="303"/>
        <v>35-44</v>
      </c>
      <c r="AJ6518" s="11">
        <f>YEAR(tbl_LoanData[[#This Row],[Application Date]])</f>
        <v>2026</v>
      </c>
      <c r="AK6518" s="11" t="str">
        <f>TEXT(tbl_LoanData[[#This Row],[Application Date]],"MMMM")</f>
        <v>February</v>
      </c>
      <c r="AL6518" s="12">
        <f>DATE(YEAR(tbl_LoanData[[#This Row],[Application Date]]),MONTH(tbl_LoanData[[#This Row],[Application Date]]),1)</f>
        <v>46054</v>
      </c>
      <c r="AM6518" s="14">
        <f ca="1">IF(AND(tbl_LoanData[[#This Row],[Application Date]]&gt;=EOMONTH(TODAY(),-1)+1,tbl_LoanData[[#This Row],[Application Date]]&lt;=TODAY()),tbl_LoanData[[#This Row],[Loan Amount]],0)</f>
        <v>0</v>
      </c>
      <c r="AN6518" s="14">
        <f>tbl_LoanData[[#This Row],[Amount Paid]]-(Q6518-X6518)</f>
        <v>43346.87999999999</v>
      </c>
      <c r="AO6518" s="14">
        <f>IF(tbl_LoanData[[#This Row],[Application Status]]="Approved",1,0)</f>
        <v>1</v>
      </c>
      <c r="AP6518" s="22" t="str">
        <f t="shared" ca="1" si="304"/>
        <v/>
      </c>
      <c r="AQ6518" s="22" t="str">
        <f t="shared" ca="1" si="305"/>
        <v/>
      </c>
    </row>
    <row r="6519" spans="1:43" ht="14.4" customHeight="1" x14ac:dyDescent="0.3">
      <c r="A6519" s="2" t="s">
        <v>2323</v>
      </c>
      <c r="B6519" s="2" t="s">
        <v>2324</v>
      </c>
      <c r="C6519" s="2" t="s">
        <v>338</v>
      </c>
      <c r="D6519" s="2" t="s">
        <v>102</v>
      </c>
      <c r="E6519" s="2" t="s">
        <v>311</v>
      </c>
      <c r="F6519" s="2">
        <v>53</v>
      </c>
      <c r="G6519" s="2" t="s">
        <v>83</v>
      </c>
      <c r="H6519" s="2" t="s">
        <v>278</v>
      </c>
      <c r="I6519" s="2" t="s">
        <v>45</v>
      </c>
      <c r="J6519" s="3">
        <v>46064</v>
      </c>
      <c r="K6519" s="3">
        <v>46074</v>
      </c>
      <c r="L6519" s="2" t="s">
        <v>39</v>
      </c>
      <c r="M6519" s="2" t="s">
        <v>127</v>
      </c>
      <c r="N6519" s="2" t="s">
        <v>152</v>
      </c>
      <c r="O6519" s="4">
        <v>1181000</v>
      </c>
      <c r="P6519" s="4">
        <v>235600</v>
      </c>
      <c r="Q6519" s="4">
        <v>945400</v>
      </c>
      <c r="R6519" s="2">
        <v>36</v>
      </c>
      <c r="S6519" s="5">
        <v>10.18</v>
      </c>
      <c r="T6519" s="4">
        <v>34281.25</v>
      </c>
      <c r="U6519" s="2" t="s">
        <v>73</v>
      </c>
      <c r="V6519" s="2" t="s">
        <v>74</v>
      </c>
      <c r="W6519" s="4">
        <v>171406.25</v>
      </c>
      <c r="X6519" s="4">
        <v>1062718.9099999999</v>
      </c>
      <c r="Y6519" s="4">
        <v>1234125.1599999999</v>
      </c>
      <c r="Z6519" s="2">
        <v>0</v>
      </c>
      <c r="AA6519" s="2" t="s">
        <v>56</v>
      </c>
      <c r="AB6519" s="2" t="s">
        <v>15728</v>
      </c>
      <c r="AC6519" s="2" t="s">
        <v>213</v>
      </c>
      <c r="AD6519" s="2" t="s">
        <v>76</v>
      </c>
      <c r="AE6519" s="5">
        <v>80.05</v>
      </c>
      <c r="AF6519" s="2">
        <v>0</v>
      </c>
      <c r="AG6519" s="2" t="s">
        <v>77</v>
      </c>
      <c r="AH6519" s="2">
        <v>10</v>
      </c>
      <c r="AI6519" s="6" t="str">
        <f t="shared" si="303"/>
        <v>45-54</v>
      </c>
      <c r="AJ6519" s="11">
        <f>YEAR(tbl_LoanData[[#This Row],[Application Date]])</f>
        <v>2026</v>
      </c>
      <c r="AK6519" s="11" t="str">
        <f>TEXT(tbl_LoanData[[#This Row],[Application Date]],"MMMM")</f>
        <v>February</v>
      </c>
      <c r="AL6519" s="12">
        <f>DATE(YEAR(tbl_LoanData[[#This Row],[Application Date]]),MONTH(tbl_LoanData[[#This Row],[Application Date]]),1)</f>
        <v>46054</v>
      </c>
      <c r="AM6519" s="14">
        <f ca="1">IF(AND(tbl_LoanData[[#This Row],[Application Date]]&gt;=EOMONTH(TODAY(),-1)+1,tbl_LoanData[[#This Row],[Application Date]]&lt;=TODAY()),tbl_LoanData[[#This Row],[Loan Amount]],0)</f>
        <v>0</v>
      </c>
      <c r="AN6519" s="14">
        <f>tbl_LoanData[[#This Row],[Amount Paid]]-(Q6519-X6519)</f>
        <v>288725.15999999992</v>
      </c>
      <c r="AO6519" s="14">
        <f>IF(tbl_LoanData[[#This Row],[Application Status]]="Approved",1,0)</f>
        <v>1</v>
      </c>
      <c r="AP6519" s="22" t="str">
        <f t="shared" ca="1" si="304"/>
        <v/>
      </c>
      <c r="AQ6519" s="22" t="str">
        <f t="shared" ca="1" si="305"/>
        <v/>
      </c>
    </row>
    <row r="6520" spans="1:43" ht="14.4" customHeight="1" x14ac:dyDescent="0.3">
      <c r="A6520" s="2" t="s">
        <v>2429</v>
      </c>
      <c r="B6520" s="2" t="s">
        <v>2430</v>
      </c>
      <c r="C6520" s="2" t="s">
        <v>343</v>
      </c>
      <c r="D6520" s="2" t="s">
        <v>67</v>
      </c>
      <c r="E6520" s="2" t="s">
        <v>406</v>
      </c>
      <c r="F6520" s="2">
        <v>47</v>
      </c>
      <c r="G6520" s="2" t="s">
        <v>69</v>
      </c>
      <c r="H6520" s="2" t="s">
        <v>318</v>
      </c>
      <c r="I6520" s="2" t="s">
        <v>42</v>
      </c>
      <c r="J6520" s="3">
        <v>46078</v>
      </c>
      <c r="K6520" s="3">
        <v>46090</v>
      </c>
      <c r="L6520" s="2" t="s">
        <v>39</v>
      </c>
      <c r="M6520" s="2" t="s">
        <v>157</v>
      </c>
      <c r="N6520" s="2" t="s">
        <v>158</v>
      </c>
      <c r="O6520" s="4">
        <v>2053000</v>
      </c>
      <c r="P6520" s="4">
        <v>320000</v>
      </c>
      <c r="Q6520" s="4">
        <v>1733000</v>
      </c>
      <c r="R6520" s="2">
        <v>60</v>
      </c>
      <c r="S6520" s="5">
        <v>9.91</v>
      </c>
      <c r="T6520" s="4">
        <v>43195.02</v>
      </c>
      <c r="U6520" s="2" t="s">
        <v>73</v>
      </c>
      <c r="V6520" s="2" t="s">
        <v>74</v>
      </c>
      <c r="W6520" s="4">
        <v>172780.08</v>
      </c>
      <c r="X6520" s="4">
        <v>2418921.42</v>
      </c>
      <c r="Y6520" s="4">
        <v>2591701.5</v>
      </c>
      <c r="Z6520" s="2">
        <v>30</v>
      </c>
      <c r="AA6520" s="2" t="s">
        <v>57</v>
      </c>
      <c r="AB6520" s="2" t="s">
        <v>15731</v>
      </c>
      <c r="AC6520" s="2" t="s">
        <v>213</v>
      </c>
      <c r="AD6520" s="2" t="s">
        <v>76</v>
      </c>
      <c r="AE6520" s="5">
        <v>84.41</v>
      </c>
      <c r="AF6520" s="2">
        <v>1</v>
      </c>
      <c r="AG6520" s="2" t="s">
        <v>77</v>
      </c>
      <c r="AH6520" s="2">
        <v>12</v>
      </c>
      <c r="AI6520" s="6" t="str">
        <f t="shared" si="303"/>
        <v>45-54</v>
      </c>
      <c r="AJ6520" s="11">
        <f>YEAR(tbl_LoanData[[#This Row],[Application Date]])</f>
        <v>2026</v>
      </c>
      <c r="AK6520" s="11" t="str">
        <f>TEXT(tbl_LoanData[[#This Row],[Application Date]],"MMMM")</f>
        <v>February</v>
      </c>
      <c r="AL6520" s="12">
        <f>DATE(YEAR(tbl_LoanData[[#This Row],[Application Date]]),MONTH(tbl_LoanData[[#This Row],[Application Date]]),1)</f>
        <v>46054</v>
      </c>
      <c r="AM6520" s="14">
        <f ca="1">IF(AND(tbl_LoanData[[#This Row],[Application Date]]&gt;=EOMONTH(TODAY(),-1)+1,tbl_LoanData[[#This Row],[Application Date]]&lt;=TODAY()),tbl_LoanData[[#This Row],[Loan Amount]],0)</f>
        <v>0</v>
      </c>
      <c r="AN6520" s="14">
        <f>tbl_LoanData[[#This Row],[Amount Paid]]-(Q6520-X6520)</f>
        <v>858701.49999999988</v>
      </c>
      <c r="AO6520" s="14">
        <f>IF(tbl_LoanData[[#This Row],[Application Status]]="Approved",1,0)</f>
        <v>1</v>
      </c>
      <c r="AP6520" s="22" t="str">
        <f t="shared" ca="1" si="304"/>
        <v/>
      </c>
      <c r="AQ6520" s="22" t="str">
        <f t="shared" ca="1" si="305"/>
        <v/>
      </c>
    </row>
    <row r="6521" spans="1:43" ht="14.4" customHeight="1" x14ac:dyDescent="0.3">
      <c r="A6521" s="2" t="s">
        <v>2431</v>
      </c>
      <c r="B6521" s="2" t="s">
        <v>2432</v>
      </c>
      <c r="C6521" s="2" t="s">
        <v>840</v>
      </c>
      <c r="D6521" s="2" t="s">
        <v>189</v>
      </c>
      <c r="E6521" s="2" t="s">
        <v>323</v>
      </c>
      <c r="F6521" s="2">
        <v>21</v>
      </c>
      <c r="G6521" s="2" t="s">
        <v>83</v>
      </c>
      <c r="H6521" s="2" t="s">
        <v>166</v>
      </c>
      <c r="I6521" s="2" t="s">
        <v>46</v>
      </c>
      <c r="J6521" s="3">
        <v>46056</v>
      </c>
      <c r="K6521" s="3">
        <v>46064</v>
      </c>
      <c r="L6521" s="2" t="s">
        <v>36</v>
      </c>
      <c r="M6521" s="2" t="s">
        <v>94</v>
      </c>
      <c r="N6521" s="2" t="s">
        <v>212</v>
      </c>
      <c r="O6521" s="4">
        <v>803000</v>
      </c>
      <c r="P6521" s="4">
        <v>136600</v>
      </c>
      <c r="Q6521" s="4">
        <v>666400</v>
      </c>
      <c r="R6521" s="2">
        <v>24</v>
      </c>
      <c r="S6521" s="5">
        <v>12.44</v>
      </c>
      <c r="T6521" s="4">
        <v>34675.01</v>
      </c>
      <c r="U6521" s="2" t="s">
        <v>73</v>
      </c>
      <c r="V6521" s="2" t="s">
        <v>74</v>
      </c>
      <c r="W6521" s="4">
        <v>0</v>
      </c>
      <c r="X6521" s="4">
        <v>832200.32</v>
      </c>
      <c r="Y6521" s="4">
        <v>832200.32</v>
      </c>
      <c r="Z6521" s="2">
        <v>192</v>
      </c>
      <c r="AA6521" s="2" t="s">
        <v>60</v>
      </c>
      <c r="AB6521" s="2" t="s">
        <v>15735</v>
      </c>
      <c r="AC6521" s="2" t="s">
        <v>129</v>
      </c>
      <c r="AD6521" s="2" t="s">
        <v>76</v>
      </c>
      <c r="AE6521" s="5">
        <v>82.99</v>
      </c>
      <c r="AF6521" s="2">
        <v>6</v>
      </c>
      <c r="AG6521" s="2" t="s">
        <v>130</v>
      </c>
      <c r="AH6521" s="2">
        <v>8</v>
      </c>
      <c r="AI6521" s="6" t="str">
        <f t="shared" si="303"/>
        <v>18-24</v>
      </c>
      <c r="AJ6521" s="11">
        <f>YEAR(tbl_LoanData[[#This Row],[Application Date]])</f>
        <v>2026</v>
      </c>
      <c r="AK6521" s="11" t="str">
        <f>TEXT(tbl_LoanData[[#This Row],[Application Date]],"MMMM")</f>
        <v>February</v>
      </c>
      <c r="AL6521" s="12">
        <f>DATE(YEAR(tbl_LoanData[[#This Row],[Application Date]]),MONTH(tbl_LoanData[[#This Row],[Application Date]]),1)</f>
        <v>46054</v>
      </c>
      <c r="AM6521" s="14">
        <f ca="1">IF(AND(tbl_LoanData[[#This Row],[Application Date]]&gt;=EOMONTH(TODAY(),-1)+1,tbl_LoanData[[#This Row],[Application Date]]&lt;=TODAY()),tbl_LoanData[[#This Row],[Loan Amount]],0)</f>
        <v>0</v>
      </c>
      <c r="AN6521" s="14">
        <f>tbl_LoanData[[#This Row],[Amount Paid]]-(Q6521-X6521)</f>
        <v>165800.31999999995</v>
      </c>
      <c r="AO6521" s="14">
        <f>IF(tbl_LoanData[[#This Row],[Application Status]]="Approved",1,0)</f>
        <v>1</v>
      </c>
      <c r="AP6521" s="22" t="str">
        <f t="shared" ca="1" si="304"/>
        <v/>
      </c>
      <c r="AQ6521" s="22" t="str">
        <f t="shared" ca="1" si="305"/>
        <v/>
      </c>
    </row>
    <row r="6522" spans="1:43" ht="14.4" customHeight="1" x14ac:dyDescent="0.3">
      <c r="A6522" s="2" t="s">
        <v>2507</v>
      </c>
      <c r="B6522" s="2" t="s">
        <v>2508</v>
      </c>
      <c r="C6522" s="2" t="s">
        <v>317</v>
      </c>
      <c r="D6522" s="2" t="s">
        <v>142</v>
      </c>
      <c r="E6522" s="2" t="s">
        <v>135</v>
      </c>
      <c r="F6522" s="2">
        <v>28</v>
      </c>
      <c r="G6522" s="2" t="s">
        <v>83</v>
      </c>
      <c r="H6522" s="2" t="s">
        <v>237</v>
      </c>
      <c r="I6522" s="2" t="s">
        <v>48</v>
      </c>
      <c r="J6522" s="3">
        <v>46080</v>
      </c>
      <c r="K6522" s="3">
        <v>46090</v>
      </c>
      <c r="L6522" s="2" t="s">
        <v>40</v>
      </c>
      <c r="M6522" s="2" t="s">
        <v>85</v>
      </c>
      <c r="N6522" s="2" t="s">
        <v>274</v>
      </c>
      <c r="O6522" s="4">
        <v>702000</v>
      </c>
      <c r="P6522" s="4">
        <v>128100</v>
      </c>
      <c r="Q6522" s="4">
        <v>573900</v>
      </c>
      <c r="R6522" s="2">
        <v>36</v>
      </c>
      <c r="S6522" s="5">
        <v>14.77</v>
      </c>
      <c r="T6522" s="4">
        <v>23005.42</v>
      </c>
      <c r="U6522" s="2" t="s">
        <v>73</v>
      </c>
      <c r="V6522" s="2" t="s">
        <v>74</v>
      </c>
      <c r="W6522" s="4">
        <v>115027.1</v>
      </c>
      <c r="X6522" s="4">
        <v>713167.99</v>
      </c>
      <c r="Y6522" s="4">
        <v>828195.09</v>
      </c>
      <c r="Z6522" s="2">
        <v>0</v>
      </c>
      <c r="AA6522" s="2" t="s">
        <v>56</v>
      </c>
      <c r="AB6522" s="2" t="s">
        <v>15731</v>
      </c>
      <c r="AC6522" s="2" t="s">
        <v>138</v>
      </c>
      <c r="AD6522" s="2" t="s">
        <v>76</v>
      </c>
      <c r="AE6522" s="5">
        <v>81.75</v>
      </c>
      <c r="AF6522" s="2">
        <v>0</v>
      </c>
      <c r="AG6522" s="2" t="s">
        <v>77</v>
      </c>
      <c r="AH6522" s="2">
        <v>10</v>
      </c>
      <c r="AI6522" s="6" t="str">
        <f t="shared" si="303"/>
        <v>25-34</v>
      </c>
      <c r="AJ6522" s="11">
        <f>YEAR(tbl_LoanData[[#This Row],[Application Date]])</f>
        <v>2026</v>
      </c>
      <c r="AK6522" s="11" t="str">
        <f>TEXT(tbl_LoanData[[#This Row],[Application Date]],"MMMM")</f>
        <v>February</v>
      </c>
      <c r="AL6522" s="12">
        <f>DATE(YEAR(tbl_LoanData[[#This Row],[Application Date]]),MONTH(tbl_LoanData[[#This Row],[Application Date]]),1)</f>
        <v>46054</v>
      </c>
      <c r="AM6522" s="14">
        <f ca="1">IF(AND(tbl_LoanData[[#This Row],[Application Date]]&gt;=EOMONTH(TODAY(),-1)+1,tbl_LoanData[[#This Row],[Application Date]]&lt;=TODAY()),tbl_LoanData[[#This Row],[Loan Amount]],0)</f>
        <v>0</v>
      </c>
      <c r="AN6522" s="14">
        <f>tbl_LoanData[[#This Row],[Amount Paid]]-(Q6522-X6522)</f>
        <v>254295.09</v>
      </c>
      <c r="AO6522" s="14">
        <f>IF(tbl_LoanData[[#This Row],[Application Status]]="Approved",1,0)</f>
        <v>1</v>
      </c>
      <c r="AP6522" s="22" t="str">
        <f t="shared" ca="1" si="304"/>
        <v/>
      </c>
      <c r="AQ6522" s="22" t="str">
        <f t="shared" ca="1" si="305"/>
        <v/>
      </c>
    </row>
    <row r="6523" spans="1:43" ht="14.4" customHeight="1" x14ac:dyDescent="0.3">
      <c r="A6523" s="2" t="s">
        <v>2759</v>
      </c>
      <c r="B6523" s="2" t="s">
        <v>2760</v>
      </c>
      <c r="C6523" s="2" t="s">
        <v>413</v>
      </c>
      <c r="D6523" s="2" t="s">
        <v>232</v>
      </c>
      <c r="E6523" s="2" t="s">
        <v>447</v>
      </c>
      <c r="F6523" s="2">
        <v>22</v>
      </c>
      <c r="G6523" s="2" t="s">
        <v>83</v>
      </c>
      <c r="H6523" s="2" t="s">
        <v>119</v>
      </c>
      <c r="I6523" s="2" t="s">
        <v>43</v>
      </c>
      <c r="J6523" s="3">
        <v>46068</v>
      </c>
      <c r="K6523" s="3">
        <v>46084</v>
      </c>
      <c r="L6523" s="2" t="s">
        <v>39</v>
      </c>
      <c r="M6523" s="2" t="s">
        <v>127</v>
      </c>
      <c r="N6523" s="2" t="s">
        <v>152</v>
      </c>
      <c r="O6523" s="4">
        <v>1859000</v>
      </c>
      <c r="P6523" s="4">
        <v>685000</v>
      </c>
      <c r="Q6523" s="4">
        <v>1174000</v>
      </c>
      <c r="R6523" s="2">
        <v>48</v>
      </c>
      <c r="S6523" s="5">
        <v>5.26</v>
      </c>
      <c r="T6523" s="4">
        <v>29604.37</v>
      </c>
      <c r="U6523" s="2" t="s">
        <v>73</v>
      </c>
      <c r="V6523" s="2" t="s">
        <v>74</v>
      </c>
      <c r="W6523" s="4">
        <v>148021.85</v>
      </c>
      <c r="X6523" s="4">
        <v>1272987.75</v>
      </c>
      <c r="Y6523" s="4">
        <v>1421009.6</v>
      </c>
      <c r="Z6523" s="2">
        <v>0</v>
      </c>
      <c r="AA6523" s="2" t="s">
        <v>56</v>
      </c>
      <c r="AB6523" s="2" t="s">
        <v>15734</v>
      </c>
      <c r="AC6523" s="2" t="s">
        <v>360</v>
      </c>
      <c r="AD6523" s="2" t="s">
        <v>76</v>
      </c>
      <c r="AE6523" s="5">
        <v>63.15</v>
      </c>
      <c r="AF6523" s="2">
        <v>0</v>
      </c>
      <c r="AG6523" s="2" t="s">
        <v>77</v>
      </c>
      <c r="AH6523" s="2">
        <v>16</v>
      </c>
      <c r="AI6523" s="6" t="str">
        <f t="shared" si="303"/>
        <v>18-24</v>
      </c>
      <c r="AJ6523" s="11">
        <f>YEAR(tbl_LoanData[[#This Row],[Application Date]])</f>
        <v>2026</v>
      </c>
      <c r="AK6523" s="11" t="str">
        <f>TEXT(tbl_LoanData[[#This Row],[Application Date]],"MMMM")</f>
        <v>February</v>
      </c>
      <c r="AL6523" s="12">
        <f>DATE(YEAR(tbl_LoanData[[#This Row],[Application Date]]),MONTH(tbl_LoanData[[#This Row],[Application Date]]),1)</f>
        <v>46054</v>
      </c>
      <c r="AM6523" s="14">
        <f ca="1">IF(AND(tbl_LoanData[[#This Row],[Application Date]]&gt;=EOMONTH(TODAY(),-1)+1,tbl_LoanData[[#This Row],[Application Date]]&lt;=TODAY()),tbl_LoanData[[#This Row],[Loan Amount]],0)</f>
        <v>0</v>
      </c>
      <c r="AN6523" s="14">
        <f>tbl_LoanData[[#This Row],[Amount Paid]]-(Q6523-X6523)</f>
        <v>247009.6</v>
      </c>
      <c r="AO6523" s="14">
        <f>IF(tbl_LoanData[[#This Row],[Application Status]]="Approved",1,0)</f>
        <v>1</v>
      </c>
      <c r="AP6523" s="22" t="str">
        <f t="shared" ca="1" si="304"/>
        <v/>
      </c>
      <c r="AQ6523" s="22" t="str">
        <f t="shared" ca="1" si="305"/>
        <v/>
      </c>
    </row>
    <row r="6524" spans="1:43" ht="14.4" customHeight="1" x14ac:dyDescent="0.3">
      <c r="A6524" s="2" t="s">
        <v>2923</v>
      </c>
      <c r="B6524" s="2" t="s">
        <v>2924</v>
      </c>
      <c r="C6524" s="2" t="s">
        <v>413</v>
      </c>
      <c r="D6524" s="2" t="s">
        <v>182</v>
      </c>
      <c r="E6524" s="2" t="s">
        <v>125</v>
      </c>
      <c r="F6524" s="2">
        <v>59</v>
      </c>
      <c r="G6524" s="2" t="s">
        <v>83</v>
      </c>
      <c r="H6524" s="2" t="s">
        <v>313</v>
      </c>
      <c r="I6524" s="2" t="s">
        <v>44</v>
      </c>
      <c r="J6524" s="3">
        <v>46077</v>
      </c>
      <c r="K6524" s="3">
        <v>46085</v>
      </c>
      <c r="L6524" s="2" t="s">
        <v>40</v>
      </c>
      <c r="M6524" s="2" t="s">
        <v>85</v>
      </c>
      <c r="N6524" s="2" t="s">
        <v>274</v>
      </c>
      <c r="O6524" s="4">
        <v>1430000</v>
      </c>
      <c r="P6524" s="4">
        <v>513400</v>
      </c>
      <c r="Q6524" s="4">
        <v>916600</v>
      </c>
      <c r="R6524" s="2">
        <v>36</v>
      </c>
      <c r="S6524" s="5">
        <v>6.05</v>
      </c>
      <c r="T6524" s="4">
        <v>30082.3</v>
      </c>
      <c r="U6524" s="2" t="s">
        <v>73</v>
      </c>
      <c r="V6524" s="2" t="s">
        <v>74</v>
      </c>
      <c r="W6524" s="4">
        <v>150411.5</v>
      </c>
      <c r="X6524" s="4">
        <v>932551.4</v>
      </c>
      <c r="Y6524" s="4">
        <v>1082962.8999999999</v>
      </c>
      <c r="Z6524" s="2">
        <v>0</v>
      </c>
      <c r="AA6524" s="2" t="s">
        <v>56</v>
      </c>
      <c r="AB6524" s="2" t="s">
        <v>15732</v>
      </c>
      <c r="AC6524" s="2" t="s">
        <v>213</v>
      </c>
      <c r="AD6524" s="2" t="s">
        <v>76</v>
      </c>
      <c r="AE6524" s="5">
        <v>64.099999999999994</v>
      </c>
      <c r="AF6524" s="2">
        <v>0</v>
      </c>
      <c r="AG6524" s="2" t="s">
        <v>77</v>
      </c>
      <c r="AH6524" s="2">
        <v>8</v>
      </c>
      <c r="AI6524" s="6" t="str">
        <f t="shared" si="303"/>
        <v>55-64</v>
      </c>
      <c r="AJ6524" s="11">
        <f>YEAR(tbl_LoanData[[#This Row],[Application Date]])</f>
        <v>2026</v>
      </c>
      <c r="AK6524" s="11" t="str">
        <f>TEXT(tbl_LoanData[[#This Row],[Application Date]],"MMMM")</f>
        <v>February</v>
      </c>
      <c r="AL6524" s="12">
        <f>DATE(YEAR(tbl_LoanData[[#This Row],[Application Date]]),MONTH(tbl_LoanData[[#This Row],[Application Date]]),1)</f>
        <v>46054</v>
      </c>
      <c r="AM6524" s="14">
        <f ca="1">IF(AND(tbl_LoanData[[#This Row],[Application Date]]&gt;=EOMONTH(TODAY(),-1)+1,tbl_LoanData[[#This Row],[Application Date]]&lt;=TODAY()),tbl_LoanData[[#This Row],[Loan Amount]],0)</f>
        <v>0</v>
      </c>
      <c r="AN6524" s="14">
        <f>tbl_LoanData[[#This Row],[Amount Paid]]-(Q6524-X6524)</f>
        <v>166362.90000000002</v>
      </c>
      <c r="AO6524" s="14">
        <f>IF(tbl_LoanData[[#This Row],[Application Status]]="Approved",1,0)</f>
        <v>1</v>
      </c>
      <c r="AP6524" s="22" t="str">
        <f t="shared" ca="1" si="304"/>
        <v/>
      </c>
      <c r="AQ6524" s="22" t="str">
        <f t="shared" ca="1" si="305"/>
        <v/>
      </c>
    </row>
    <row r="6525" spans="1:43" ht="14.4" customHeight="1" x14ac:dyDescent="0.3">
      <c r="A6525" s="2" t="s">
        <v>2939</v>
      </c>
      <c r="B6525" s="2" t="s">
        <v>2940</v>
      </c>
      <c r="C6525" s="2" t="s">
        <v>90</v>
      </c>
      <c r="D6525" s="2" t="s">
        <v>81</v>
      </c>
      <c r="E6525" s="2" t="s">
        <v>92</v>
      </c>
      <c r="F6525" s="2">
        <v>55</v>
      </c>
      <c r="G6525" s="2" t="s">
        <v>69</v>
      </c>
      <c r="H6525" s="2" t="s">
        <v>233</v>
      </c>
      <c r="I6525" s="2" t="s">
        <v>46</v>
      </c>
      <c r="J6525" s="3">
        <v>46078</v>
      </c>
      <c r="K6525" s="3">
        <v>46098</v>
      </c>
      <c r="L6525" s="2" t="s">
        <v>39</v>
      </c>
      <c r="M6525" s="2" t="s">
        <v>167</v>
      </c>
      <c r="N6525" s="2" t="s">
        <v>168</v>
      </c>
      <c r="O6525" s="4">
        <v>1834000</v>
      </c>
      <c r="P6525" s="4">
        <v>298400</v>
      </c>
      <c r="Q6525" s="4">
        <v>1535600</v>
      </c>
      <c r="R6525" s="2">
        <v>36</v>
      </c>
      <c r="S6525" s="5">
        <v>7.93</v>
      </c>
      <c r="T6525" s="4">
        <v>52803.31</v>
      </c>
      <c r="U6525" s="2" t="s">
        <v>73</v>
      </c>
      <c r="V6525" s="2" t="s">
        <v>74</v>
      </c>
      <c r="W6525" s="4">
        <v>211213.24</v>
      </c>
      <c r="X6525" s="4">
        <v>1689706</v>
      </c>
      <c r="Y6525" s="4">
        <v>1900919.24</v>
      </c>
      <c r="Z6525" s="2">
        <v>31</v>
      </c>
      <c r="AA6525" s="2" t="s">
        <v>58</v>
      </c>
      <c r="AB6525" s="2" t="s">
        <v>15728</v>
      </c>
      <c r="AC6525" s="2" t="s">
        <v>360</v>
      </c>
      <c r="AD6525" s="2" t="s">
        <v>76</v>
      </c>
      <c r="AE6525" s="5">
        <v>83.73</v>
      </c>
      <c r="AF6525" s="2">
        <v>1</v>
      </c>
      <c r="AG6525" s="2" t="s">
        <v>15718</v>
      </c>
      <c r="AH6525" s="2">
        <v>20</v>
      </c>
      <c r="AI6525" s="6" t="str">
        <f t="shared" si="303"/>
        <v>55-64</v>
      </c>
      <c r="AJ6525" s="11">
        <f>YEAR(tbl_LoanData[[#This Row],[Application Date]])</f>
        <v>2026</v>
      </c>
      <c r="AK6525" s="11" t="str">
        <f>TEXT(tbl_LoanData[[#This Row],[Application Date]],"MMMM")</f>
        <v>February</v>
      </c>
      <c r="AL6525" s="12">
        <f>DATE(YEAR(tbl_LoanData[[#This Row],[Application Date]]),MONTH(tbl_LoanData[[#This Row],[Application Date]]),1)</f>
        <v>46054</v>
      </c>
      <c r="AM6525" s="14">
        <f ca="1">IF(AND(tbl_LoanData[[#This Row],[Application Date]]&gt;=EOMONTH(TODAY(),-1)+1,tbl_LoanData[[#This Row],[Application Date]]&lt;=TODAY()),tbl_LoanData[[#This Row],[Loan Amount]],0)</f>
        <v>0</v>
      </c>
      <c r="AN6525" s="14">
        <f>tbl_LoanData[[#This Row],[Amount Paid]]-(Q6525-X6525)</f>
        <v>365319.24</v>
      </c>
      <c r="AO6525" s="14">
        <f>IF(tbl_LoanData[[#This Row],[Application Status]]="Approved",1,0)</f>
        <v>1</v>
      </c>
      <c r="AP6525" s="22" t="str">
        <f t="shared" ca="1" si="304"/>
        <v/>
      </c>
      <c r="AQ6525" s="22" t="str">
        <f t="shared" ca="1" si="305"/>
        <v/>
      </c>
    </row>
    <row r="6526" spans="1:43" ht="14.4" customHeight="1" x14ac:dyDescent="0.3">
      <c r="A6526" s="2" t="s">
        <v>3063</v>
      </c>
      <c r="B6526" s="2" t="s">
        <v>3064</v>
      </c>
      <c r="C6526" s="2" t="s">
        <v>508</v>
      </c>
      <c r="D6526" s="2" t="s">
        <v>268</v>
      </c>
      <c r="E6526" s="2" t="s">
        <v>135</v>
      </c>
      <c r="F6526" s="2">
        <v>22</v>
      </c>
      <c r="G6526" s="2" t="s">
        <v>83</v>
      </c>
      <c r="H6526" s="2" t="s">
        <v>191</v>
      </c>
      <c r="I6526" s="2" t="s">
        <v>51</v>
      </c>
      <c r="J6526" s="3">
        <v>46069</v>
      </c>
      <c r="K6526" s="3">
        <v>46088</v>
      </c>
      <c r="L6526" s="2" t="s">
        <v>40</v>
      </c>
      <c r="M6526" s="2" t="s">
        <v>111</v>
      </c>
      <c r="N6526" s="2" t="s">
        <v>369</v>
      </c>
      <c r="O6526" s="4">
        <v>755000</v>
      </c>
      <c r="P6526" s="4">
        <v>293900</v>
      </c>
      <c r="Q6526" s="4">
        <v>461100</v>
      </c>
      <c r="R6526" s="2">
        <v>48</v>
      </c>
      <c r="S6526" s="5">
        <v>6.69</v>
      </c>
      <c r="T6526" s="4">
        <v>12176.88</v>
      </c>
      <c r="U6526" s="2" t="s">
        <v>73</v>
      </c>
      <c r="V6526" s="2" t="s">
        <v>74</v>
      </c>
      <c r="W6526" s="4">
        <v>24353.759999999998</v>
      </c>
      <c r="X6526" s="4">
        <v>560136.6</v>
      </c>
      <c r="Y6526" s="4">
        <v>584490.36</v>
      </c>
      <c r="Z6526" s="2">
        <v>87</v>
      </c>
      <c r="AA6526" s="2" t="s">
        <v>59</v>
      </c>
      <c r="AB6526" s="2" t="s">
        <v>15736</v>
      </c>
      <c r="AC6526" s="2" t="s">
        <v>146</v>
      </c>
      <c r="AD6526" s="2" t="s">
        <v>76</v>
      </c>
      <c r="AE6526" s="5">
        <v>61.07</v>
      </c>
      <c r="AF6526" s="2">
        <v>3</v>
      </c>
      <c r="AG6526" s="2" t="s">
        <v>130</v>
      </c>
      <c r="AH6526" s="2">
        <v>19</v>
      </c>
      <c r="AI6526" s="6" t="str">
        <f t="shared" si="303"/>
        <v>18-24</v>
      </c>
      <c r="AJ6526" s="11">
        <f>YEAR(tbl_LoanData[[#This Row],[Application Date]])</f>
        <v>2026</v>
      </c>
      <c r="AK6526" s="11" t="str">
        <f>TEXT(tbl_LoanData[[#This Row],[Application Date]],"MMMM")</f>
        <v>February</v>
      </c>
      <c r="AL6526" s="12">
        <f>DATE(YEAR(tbl_LoanData[[#This Row],[Application Date]]),MONTH(tbl_LoanData[[#This Row],[Application Date]]),1)</f>
        <v>46054</v>
      </c>
      <c r="AM6526" s="14">
        <f ca="1">IF(AND(tbl_LoanData[[#This Row],[Application Date]]&gt;=EOMONTH(TODAY(),-1)+1,tbl_LoanData[[#This Row],[Application Date]]&lt;=TODAY()),tbl_LoanData[[#This Row],[Loan Amount]],0)</f>
        <v>0</v>
      </c>
      <c r="AN6526" s="14">
        <f>tbl_LoanData[[#This Row],[Amount Paid]]-(Q6526-X6526)</f>
        <v>123390.35999999997</v>
      </c>
      <c r="AO6526" s="14">
        <f>IF(tbl_LoanData[[#This Row],[Application Status]]="Approved",1,0)</f>
        <v>1</v>
      </c>
      <c r="AP6526" s="22" t="str">
        <f t="shared" ca="1" si="304"/>
        <v/>
      </c>
      <c r="AQ6526" s="22" t="str">
        <f t="shared" ca="1" si="305"/>
        <v/>
      </c>
    </row>
    <row r="6527" spans="1:43" ht="14.4" customHeight="1" x14ac:dyDescent="0.3">
      <c r="A6527" s="2" t="s">
        <v>3077</v>
      </c>
      <c r="B6527" s="2" t="s">
        <v>3078</v>
      </c>
      <c r="C6527" s="2" t="s">
        <v>487</v>
      </c>
      <c r="D6527" s="2" t="s">
        <v>118</v>
      </c>
      <c r="E6527" s="2" t="s">
        <v>135</v>
      </c>
      <c r="F6527" s="2">
        <v>28</v>
      </c>
      <c r="G6527" s="2" t="s">
        <v>69</v>
      </c>
      <c r="H6527" s="2" t="s">
        <v>126</v>
      </c>
      <c r="I6527" s="2" t="s">
        <v>44</v>
      </c>
      <c r="J6527" s="3">
        <v>46080</v>
      </c>
      <c r="K6527" s="3">
        <v>46099</v>
      </c>
      <c r="L6527" s="2" t="s">
        <v>40</v>
      </c>
      <c r="M6527" s="2" t="s">
        <v>71</v>
      </c>
      <c r="N6527" s="2" t="s">
        <v>137</v>
      </c>
      <c r="O6527" s="4">
        <v>1275000</v>
      </c>
      <c r="P6527" s="4">
        <v>144000</v>
      </c>
      <c r="Q6527" s="4">
        <v>1131000</v>
      </c>
      <c r="R6527" s="2">
        <v>12</v>
      </c>
      <c r="S6527" s="5">
        <v>5.49</v>
      </c>
      <c r="T6527" s="4">
        <v>99424.320000000007</v>
      </c>
      <c r="U6527" s="2" t="s">
        <v>73</v>
      </c>
      <c r="V6527" s="2" t="s">
        <v>74</v>
      </c>
      <c r="W6527" s="4">
        <v>497121.6</v>
      </c>
      <c r="X6527" s="4">
        <v>695970.3</v>
      </c>
      <c r="Y6527" s="4">
        <v>1193091.8999999999</v>
      </c>
      <c r="Z6527" s="2">
        <v>0</v>
      </c>
      <c r="AA6527" s="2" t="s">
        <v>56</v>
      </c>
      <c r="AB6527" s="2" t="s">
        <v>15736</v>
      </c>
      <c r="AC6527" s="2" t="s">
        <v>332</v>
      </c>
      <c r="AD6527" s="2" t="s">
        <v>76</v>
      </c>
      <c r="AE6527" s="5">
        <v>88.71</v>
      </c>
      <c r="AF6527" s="2">
        <v>0</v>
      </c>
      <c r="AG6527" s="2" t="s">
        <v>77</v>
      </c>
      <c r="AH6527" s="2">
        <v>19</v>
      </c>
      <c r="AI6527" s="6" t="str">
        <f t="shared" si="303"/>
        <v>25-34</v>
      </c>
      <c r="AJ6527" s="11">
        <f>YEAR(tbl_LoanData[[#This Row],[Application Date]])</f>
        <v>2026</v>
      </c>
      <c r="AK6527" s="11" t="str">
        <f>TEXT(tbl_LoanData[[#This Row],[Application Date]],"MMMM")</f>
        <v>February</v>
      </c>
      <c r="AL6527" s="12">
        <f>DATE(YEAR(tbl_LoanData[[#This Row],[Application Date]]),MONTH(tbl_LoanData[[#This Row],[Application Date]]),1)</f>
        <v>46054</v>
      </c>
      <c r="AM6527" s="14">
        <f ca="1">IF(AND(tbl_LoanData[[#This Row],[Application Date]]&gt;=EOMONTH(TODAY(),-1)+1,tbl_LoanData[[#This Row],[Application Date]]&lt;=TODAY()),tbl_LoanData[[#This Row],[Loan Amount]],0)</f>
        <v>0</v>
      </c>
      <c r="AN6527" s="14">
        <f>tbl_LoanData[[#This Row],[Amount Paid]]-(Q6527-X6527)</f>
        <v>62091.900000000023</v>
      </c>
      <c r="AO6527" s="14">
        <f>IF(tbl_LoanData[[#This Row],[Application Status]]="Approved",1,0)</f>
        <v>1</v>
      </c>
      <c r="AP6527" s="22" t="str">
        <f t="shared" ca="1" si="304"/>
        <v/>
      </c>
      <c r="AQ6527" s="22" t="str">
        <f t="shared" ca="1" si="305"/>
        <v/>
      </c>
    </row>
    <row r="6528" spans="1:43" ht="14.4" customHeight="1" x14ac:dyDescent="0.3">
      <c r="A6528" s="2" t="s">
        <v>3561</v>
      </c>
      <c r="B6528" s="2" t="s">
        <v>3562</v>
      </c>
      <c r="C6528" s="2" t="s">
        <v>155</v>
      </c>
      <c r="D6528" s="2" t="s">
        <v>311</v>
      </c>
      <c r="E6528" s="2" t="s">
        <v>142</v>
      </c>
      <c r="F6528" s="2">
        <v>36</v>
      </c>
      <c r="G6528" s="2" t="s">
        <v>83</v>
      </c>
      <c r="H6528" s="2" t="s">
        <v>543</v>
      </c>
      <c r="I6528" s="2" t="s">
        <v>45</v>
      </c>
      <c r="J6528" s="3">
        <v>46075</v>
      </c>
      <c r="K6528" s="3">
        <v>46090</v>
      </c>
      <c r="L6528" s="2" t="s">
        <v>39</v>
      </c>
      <c r="M6528" s="2" t="s">
        <v>127</v>
      </c>
      <c r="N6528" s="2" t="s">
        <v>195</v>
      </c>
      <c r="O6528" s="4">
        <v>2257000</v>
      </c>
      <c r="P6528" s="4">
        <v>451500</v>
      </c>
      <c r="Q6528" s="4">
        <v>1805500</v>
      </c>
      <c r="R6528" s="2">
        <v>60</v>
      </c>
      <c r="S6528" s="5">
        <v>11.37</v>
      </c>
      <c r="T6528" s="4">
        <v>47198.78</v>
      </c>
      <c r="U6528" s="2" t="s">
        <v>73</v>
      </c>
      <c r="V6528" s="2" t="s">
        <v>74</v>
      </c>
      <c r="W6528" s="4">
        <v>235993.9</v>
      </c>
      <c r="X6528" s="4">
        <v>2595932.85</v>
      </c>
      <c r="Y6528" s="4">
        <v>2831926.75</v>
      </c>
      <c r="Z6528" s="2">
        <v>0</v>
      </c>
      <c r="AA6528" s="2" t="s">
        <v>56</v>
      </c>
      <c r="AB6528" s="2" t="s">
        <v>15727</v>
      </c>
      <c r="AC6528" s="2" t="s">
        <v>332</v>
      </c>
      <c r="AD6528" s="2" t="s">
        <v>76</v>
      </c>
      <c r="AE6528" s="5">
        <v>80</v>
      </c>
      <c r="AF6528" s="2">
        <v>0</v>
      </c>
      <c r="AG6528" s="2" t="s">
        <v>77</v>
      </c>
      <c r="AH6528" s="2">
        <v>15</v>
      </c>
      <c r="AI6528" s="6" t="str">
        <f t="shared" si="303"/>
        <v>35-44</v>
      </c>
      <c r="AJ6528" s="11">
        <f>YEAR(tbl_LoanData[[#This Row],[Application Date]])</f>
        <v>2026</v>
      </c>
      <c r="AK6528" s="11" t="str">
        <f>TEXT(tbl_LoanData[[#This Row],[Application Date]],"MMMM")</f>
        <v>February</v>
      </c>
      <c r="AL6528" s="12">
        <f>DATE(YEAR(tbl_LoanData[[#This Row],[Application Date]]),MONTH(tbl_LoanData[[#This Row],[Application Date]]),1)</f>
        <v>46054</v>
      </c>
      <c r="AM6528" s="14">
        <f ca="1">IF(AND(tbl_LoanData[[#This Row],[Application Date]]&gt;=EOMONTH(TODAY(),-1)+1,tbl_LoanData[[#This Row],[Application Date]]&lt;=TODAY()),tbl_LoanData[[#This Row],[Loan Amount]],0)</f>
        <v>0</v>
      </c>
      <c r="AN6528" s="14">
        <f>tbl_LoanData[[#This Row],[Amount Paid]]-(Q6528-X6528)</f>
        <v>1026426.7500000001</v>
      </c>
      <c r="AO6528" s="14">
        <f>IF(tbl_LoanData[[#This Row],[Application Status]]="Approved",1,0)</f>
        <v>1</v>
      </c>
      <c r="AP6528" s="22" t="str">
        <f t="shared" ca="1" si="304"/>
        <v/>
      </c>
      <c r="AQ6528" s="22" t="str">
        <f t="shared" ca="1" si="305"/>
        <v/>
      </c>
    </row>
    <row r="6529" spans="1:43" ht="14.4" customHeight="1" x14ac:dyDescent="0.3">
      <c r="A6529" s="2" t="s">
        <v>3675</v>
      </c>
      <c r="B6529" s="2" t="s">
        <v>3676</v>
      </c>
      <c r="C6529" s="2" t="s">
        <v>413</v>
      </c>
      <c r="D6529" s="2" t="s">
        <v>268</v>
      </c>
      <c r="E6529" s="2" t="s">
        <v>182</v>
      </c>
      <c r="F6529" s="2">
        <v>27</v>
      </c>
      <c r="G6529" s="2" t="s">
        <v>83</v>
      </c>
      <c r="H6529" s="2" t="s">
        <v>70</v>
      </c>
      <c r="I6529" s="2" t="s">
        <v>50</v>
      </c>
      <c r="J6529" s="3">
        <v>46070</v>
      </c>
      <c r="K6529" s="3">
        <v>46085</v>
      </c>
      <c r="L6529" s="2" t="s">
        <v>37</v>
      </c>
      <c r="M6529" s="2" t="s">
        <v>94</v>
      </c>
      <c r="N6529" s="2" t="s">
        <v>436</v>
      </c>
      <c r="O6529" s="4">
        <v>107000</v>
      </c>
      <c r="P6529" s="4">
        <v>21700</v>
      </c>
      <c r="Q6529" s="4">
        <v>85300</v>
      </c>
      <c r="R6529" s="2">
        <v>60</v>
      </c>
      <c r="S6529" s="5">
        <v>12.47</v>
      </c>
      <c r="T6529" s="4">
        <v>2308.08</v>
      </c>
      <c r="U6529" s="2" t="s">
        <v>73</v>
      </c>
      <c r="V6529" s="2" t="s">
        <v>74</v>
      </c>
      <c r="W6529" s="4">
        <v>9232.32</v>
      </c>
      <c r="X6529" s="4">
        <v>129252.23</v>
      </c>
      <c r="Y6529" s="4">
        <v>138484.54999999999</v>
      </c>
      <c r="Z6529" s="2">
        <v>29</v>
      </c>
      <c r="AA6529" s="2" t="s">
        <v>57</v>
      </c>
      <c r="AB6529" s="2" t="s">
        <v>15733</v>
      </c>
      <c r="AC6529" s="2" t="s">
        <v>332</v>
      </c>
      <c r="AD6529" s="2" t="s">
        <v>76</v>
      </c>
      <c r="AE6529" s="5">
        <v>79.72</v>
      </c>
      <c r="AF6529" s="2">
        <v>1</v>
      </c>
      <c r="AG6529" s="2" t="s">
        <v>77</v>
      </c>
      <c r="AH6529" s="2">
        <v>15</v>
      </c>
      <c r="AI6529" s="6" t="str">
        <f t="shared" si="303"/>
        <v>25-34</v>
      </c>
      <c r="AJ6529" s="11">
        <f>YEAR(tbl_LoanData[[#This Row],[Application Date]])</f>
        <v>2026</v>
      </c>
      <c r="AK6529" s="11" t="str">
        <f>TEXT(tbl_LoanData[[#This Row],[Application Date]],"MMMM")</f>
        <v>February</v>
      </c>
      <c r="AL6529" s="12">
        <f>DATE(YEAR(tbl_LoanData[[#This Row],[Application Date]]),MONTH(tbl_LoanData[[#This Row],[Application Date]]),1)</f>
        <v>46054</v>
      </c>
      <c r="AM6529" s="14">
        <f ca="1">IF(AND(tbl_LoanData[[#This Row],[Application Date]]&gt;=EOMONTH(TODAY(),-1)+1,tbl_LoanData[[#This Row],[Application Date]]&lt;=TODAY()),tbl_LoanData[[#This Row],[Loan Amount]],0)</f>
        <v>0</v>
      </c>
      <c r="AN6529" s="14">
        <f>tbl_LoanData[[#This Row],[Amount Paid]]-(Q6529-X6529)</f>
        <v>53184.549999999996</v>
      </c>
      <c r="AO6529" s="14">
        <f>IF(tbl_LoanData[[#This Row],[Application Status]]="Approved",1,0)</f>
        <v>1</v>
      </c>
      <c r="AP6529" s="22" t="str">
        <f t="shared" ca="1" si="304"/>
        <v/>
      </c>
      <c r="AQ6529" s="22" t="str">
        <f t="shared" ca="1" si="305"/>
        <v/>
      </c>
    </row>
    <row r="6530" spans="1:43" ht="14.4" customHeight="1" x14ac:dyDescent="0.3">
      <c r="A6530" s="2" t="s">
        <v>3735</v>
      </c>
      <c r="B6530" s="2" t="s">
        <v>3736</v>
      </c>
      <c r="C6530" s="2" t="s">
        <v>482</v>
      </c>
      <c r="D6530" s="2" t="s">
        <v>161</v>
      </c>
      <c r="E6530" s="2" t="s">
        <v>101</v>
      </c>
      <c r="F6530" s="2">
        <v>65</v>
      </c>
      <c r="G6530" s="2" t="s">
        <v>69</v>
      </c>
      <c r="H6530" s="2" t="s">
        <v>259</v>
      </c>
      <c r="I6530" s="2" t="s">
        <v>43</v>
      </c>
      <c r="J6530" s="3">
        <v>46079</v>
      </c>
      <c r="K6530" s="3">
        <v>46100</v>
      </c>
      <c r="L6530" s="2" t="s">
        <v>38</v>
      </c>
      <c r="M6530" s="2" t="s">
        <v>144</v>
      </c>
      <c r="N6530" s="2" t="s">
        <v>382</v>
      </c>
      <c r="O6530" s="4">
        <v>1632000</v>
      </c>
      <c r="P6530" s="4">
        <v>506600</v>
      </c>
      <c r="Q6530" s="4">
        <v>1125400</v>
      </c>
      <c r="R6530" s="2">
        <v>12</v>
      </c>
      <c r="S6530" s="5">
        <v>10.48</v>
      </c>
      <c r="T6530" s="4">
        <v>103611.83</v>
      </c>
      <c r="U6530" s="2" t="s">
        <v>73</v>
      </c>
      <c r="V6530" s="2" t="s">
        <v>74</v>
      </c>
      <c r="W6530" s="4">
        <v>310835.49</v>
      </c>
      <c r="X6530" s="4">
        <v>932506.43</v>
      </c>
      <c r="Y6530" s="4">
        <v>1243341.92</v>
      </c>
      <c r="Z6530" s="2">
        <v>56</v>
      </c>
      <c r="AA6530" s="2" t="s">
        <v>58</v>
      </c>
      <c r="AB6530" s="2" t="s">
        <v>15733</v>
      </c>
      <c r="AC6530" s="2" t="s">
        <v>138</v>
      </c>
      <c r="AD6530" s="2" t="s">
        <v>76</v>
      </c>
      <c r="AE6530" s="5">
        <v>68.959999999999994</v>
      </c>
      <c r="AF6530" s="2">
        <v>2</v>
      </c>
      <c r="AG6530" s="2" t="s">
        <v>15718</v>
      </c>
      <c r="AH6530" s="2">
        <v>21</v>
      </c>
      <c r="AI6530" s="6" t="str">
        <f t="shared" ref="AI6530:AI6593" si="306">IF(F6530&lt;25,"18-24",IF(F6530&lt;35,"25-34",IF(F6530&lt;45,"35-44",IF(F6530&lt;55,"45-54",IF(F6530&lt;65,"55-64","65+")))))</f>
        <v>65+</v>
      </c>
      <c r="AJ6530" s="11">
        <f>YEAR(tbl_LoanData[[#This Row],[Application Date]])</f>
        <v>2026</v>
      </c>
      <c r="AK6530" s="11" t="str">
        <f>TEXT(tbl_LoanData[[#This Row],[Application Date]],"MMMM")</f>
        <v>February</v>
      </c>
      <c r="AL6530" s="12">
        <f>DATE(YEAR(tbl_LoanData[[#This Row],[Application Date]]),MONTH(tbl_LoanData[[#This Row],[Application Date]]),1)</f>
        <v>46054</v>
      </c>
      <c r="AM6530" s="14">
        <f ca="1">IF(AND(tbl_LoanData[[#This Row],[Application Date]]&gt;=EOMONTH(TODAY(),-1)+1,tbl_LoanData[[#This Row],[Application Date]]&lt;=TODAY()),tbl_LoanData[[#This Row],[Loan Amount]],0)</f>
        <v>0</v>
      </c>
      <c r="AN6530" s="14">
        <f>tbl_LoanData[[#This Row],[Amount Paid]]-(Q6530-X6530)</f>
        <v>117941.92000000004</v>
      </c>
      <c r="AO6530" s="14">
        <f>IF(tbl_LoanData[[#This Row],[Application Status]]="Approved",1,0)</f>
        <v>1</v>
      </c>
      <c r="AP6530" s="22" t="str">
        <f t="shared" ref="AP6530:AP6593" ca="1" si="307">IF(AND(J6530&gt;=DATE(YEAR(TODAY()),MONTH(TODAY()),1),J6530&lt;=TODAY()),"Current MTD",IF(AND(J6530&gt;=EOMONTH(TODAY(),-2)+1,J6530&lt;=EOMONTH(TODAY(),-1)),"Previous MTD",""))</f>
        <v/>
      </c>
      <c r="AQ6530" s="22" t="str">
        <f t="shared" ref="AQ6530:AQ6593" ca="1" si="308">IF(AND(J6530&gt;=DATE(YEAR(TODAY()),MONTH(TODAY()),1),J6530&lt;=TODAY()),TEXT(DATE(YEAR(TODAY()),MONTH(TODAY()),1),"mmm d")&amp;"–"&amp;DAY(TODAY()),IF(AND(J6530&gt;=EOMONTH(TODAY(),-2)+1,J6530&lt;=EOMONTH(TODAY(),-1)),""&amp;TEXT(EOMONTH(TODAY(),-2)+1,"mmm d")&amp;"–"&amp;DAY(TODAY()),""))</f>
        <v/>
      </c>
    </row>
    <row r="6531" spans="1:43" ht="14.4" customHeight="1" x14ac:dyDescent="0.3">
      <c r="A6531" s="2" t="s">
        <v>3855</v>
      </c>
      <c r="B6531" s="2" t="s">
        <v>3856</v>
      </c>
      <c r="C6531" s="2" t="s">
        <v>109</v>
      </c>
      <c r="D6531" s="2" t="s">
        <v>134</v>
      </c>
      <c r="E6531" s="2" t="s">
        <v>142</v>
      </c>
      <c r="F6531" s="2">
        <v>65</v>
      </c>
      <c r="G6531" s="2" t="s">
        <v>83</v>
      </c>
      <c r="H6531" s="2" t="s">
        <v>211</v>
      </c>
      <c r="I6531" s="2" t="s">
        <v>50</v>
      </c>
      <c r="J6531" s="3">
        <v>46060</v>
      </c>
      <c r="K6531" s="3">
        <v>46064</v>
      </c>
      <c r="L6531" s="2" t="s">
        <v>39</v>
      </c>
      <c r="M6531" s="2" t="s">
        <v>167</v>
      </c>
      <c r="N6531" s="2" t="s">
        <v>491</v>
      </c>
      <c r="O6531" s="4">
        <v>1431000</v>
      </c>
      <c r="P6531" s="4">
        <v>227600</v>
      </c>
      <c r="Q6531" s="4">
        <v>1203400</v>
      </c>
      <c r="R6531" s="2">
        <v>36</v>
      </c>
      <c r="S6531" s="5">
        <v>11.13</v>
      </c>
      <c r="T6531" s="4">
        <v>44589.31</v>
      </c>
      <c r="U6531" s="2" t="s">
        <v>73</v>
      </c>
      <c r="V6531" s="2" t="s">
        <v>74</v>
      </c>
      <c r="W6531" s="4">
        <v>267535.86</v>
      </c>
      <c r="X6531" s="4">
        <v>1337679.3999999999</v>
      </c>
      <c r="Y6531" s="4">
        <v>1605215.26</v>
      </c>
      <c r="Z6531" s="2">
        <v>0</v>
      </c>
      <c r="AA6531" s="2" t="s">
        <v>56</v>
      </c>
      <c r="AB6531" s="2" t="s">
        <v>15727</v>
      </c>
      <c r="AC6531" s="2" t="s">
        <v>129</v>
      </c>
      <c r="AD6531" s="2" t="s">
        <v>76</v>
      </c>
      <c r="AE6531" s="5">
        <v>84.1</v>
      </c>
      <c r="AF6531" s="2">
        <v>0</v>
      </c>
      <c r="AG6531" s="2" t="s">
        <v>77</v>
      </c>
      <c r="AH6531" s="2">
        <v>4</v>
      </c>
      <c r="AI6531" s="6" t="str">
        <f t="shared" si="306"/>
        <v>65+</v>
      </c>
      <c r="AJ6531" s="11">
        <f>YEAR(tbl_LoanData[[#This Row],[Application Date]])</f>
        <v>2026</v>
      </c>
      <c r="AK6531" s="11" t="str">
        <f>TEXT(tbl_LoanData[[#This Row],[Application Date]],"MMMM")</f>
        <v>February</v>
      </c>
      <c r="AL6531" s="12">
        <f>DATE(YEAR(tbl_LoanData[[#This Row],[Application Date]]),MONTH(tbl_LoanData[[#This Row],[Application Date]]),1)</f>
        <v>46054</v>
      </c>
      <c r="AM6531" s="14">
        <f ca="1">IF(AND(tbl_LoanData[[#This Row],[Application Date]]&gt;=EOMONTH(TODAY(),-1)+1,tbl_LoanData[[#This Row],[Application Date]]&lt;=TODAY()),tbl_LoanData[[#This Row],[Loan Amount]],0)</f>
        <v>0</v>
      </c>
      <c r="AN6531" s="14">
        <f>tbl_LoanData[[#This Row],[Amount Paid]]-(Q6531-X6531)</f>
        <v>401815.25999999989</v>
      </c>
      <c r="AO6531" s="14">
        <f>IF(tbl_LoanData[[#This Row],[Application Status]]="Approved",1,0)</f>
        <v>1</v>
      </c>
      <c r="AP6531" s="22" t="str">
        <f t="shared" ca="1" si="307"/>
        <v/>
      </c>
      <c r="AQ6531" s="22" t="str">
        <f t="shared" ca="1" si="308"/>
        <v/>
      </c>
    </row>
    <row r="6532" spans="1:43" ht="14.4" customHeight="1" x14ac:dyDescent="0.3">
      <c r="A6532" s="2" t="s">
        <v>3909</v>
      </c>
      <c r="B6532" s="2" t="s">
        <v>3910</v>
      </c>
      <c r="C6532" s="2" t="s">
        <v>289</v>
      </c>
      <c r="D6532" s="2" t="s">
        <v>67</v>
      </c>
      <c r="E6532" s="2" t="s">
        <v>182</v>
      </c>
      <c r="F6532" s="2">
        <v>51</v>
      </c>
      <c r="G6532" s="2" t="s">
        <v>69</v>
      </c>
      <c r="H6532" s="2" t="s">
        <v>250</v>
      </c>
      <c r="I6532" s="2" t="s">
        <v>52</v>
      </c>
      <c r="J6532" s="3">
        <v>46059</v>
      </c>
      <c r="K6532" s="3">
        <v>46062</v>
      </c>
      <c r="L6532" s="2" t="s">
        <v>40</v>
      </c>
      <c r="M6532" s="2" t="s">
        <v>71</v>
      </c>
      <c r="N6532" s="2" t="s">
        <v>137</v>
      </c>
      <c r="O6532" s="4">
        <v>1507000</v>
      </c>
      <c r="P6532" s="4">
        <v>588000</v>
      </c>
      <c r="Q6532" s="4">
        <v>919000</v>
      </c>
      <c r="R6532" s="2">
        <v>18</v>
      </c>
      <c r="S6532" s="5">
        <v>14.65</v>
      </c>
      <c r="T6532" s="4">
        <v>62275.01</v>
      </c>
      <c r="U6532" s="2" t="s">
        <v>73</v>
      </c>
      <c r="V6532" s="2" t="s">
        <v>74</v>
      </c>
      <c r="W6532" s="4">
        <v>311375.05</v>
      </c>
      <c r="X6532" s="4">
        <v>809575.2</v>
      </c>
      <c r="Y6532" s="4">
        <v>1120950.25</v>
      </c>
      <c r="Z6532" s="2">
        <v>29</v>
      </c>
      <c r="AA6532" s="2" t="s">
        <v>57</v>
      </c>
      <c r="AB6532" s="2" t="s">
        <v>15730</v>
      </c>
      <c r="AC6532" s="2" t="s">
        <v>332</v>
      </c>
      <c r="AD6532" s="2" t="s">
        <v>76</v>
      </c>
      <c r="AE6532" s="5">
        <v>60.98</v>
      </c>
      <c r="AF6532" s="2">
        <v>1</v>
      </c>
      <c r="AG6532" s="2" t="s">
        <v>77</v>
      </c>
      <c r="AH6532" s="2">
        <v>3</v>
      </c>
      <c r="AI6532" s="6" t="str">
        <f t="shared" si="306"/>
        <v>45-54</v>
      </c>
      <c r="AJ6532" s="11">
        <f>YEAR(tbl_LoanData[[#This Row],[Application Date]])</f>
        <v>2026</v>
      </c>
      <c r="AK6532" s="11" t="str">
        <f>TEXT(tbl_LoanData[[#This Row],[Application Date]],"MMMM")</f>
        <v>February</v>
      </c>
      <c r="AL6532" s="12">
        <f>DATE(YEAR(tbl_LoanData[[#This Row],[Application Date]]),MONTH(tbl_LoanData[[#This Row],[Application Date]]),1)</f>
        <v>46054</v>
      </c>
      <c r="AM6532" s="14">
        <f ca="1">IF(AND(tbl_LoanData[[#This Row],[Application Date]]&gt;=EOMONTH(TODAY(),-1)+1,tbl_LoanData[[#This Row],[Application Date]]&lt;=TODAY()),tbl_LoanData[[#This Row],[Loan Amount]],0)</f>
        <v>0</v>
      </c>
      <c r="AN6532" s="14">
        <f>tbl_LoanData[[#This Row],[Amount Paid]]-(Q6532-X6532)</f>
        <v>201950.24999999994</v>
      </c>
      <c r="AO6532" s="14">
        <f>IF(tbl_LoanData[[#This Row],[Application Status]]="Approved",1,0)</f>
        <v>1</v>
      </c>
      <c r="AP6532" s="22" t="str">
        <f t="shared" ca="1" si="307"/>
        <v/>
      </c>
      <c r="AQ6532" s="22" t="str">
        <f t="shared" ca="1" si="308"/>
        <v/>
      </c>
    </row>
    <row r="6533" spans="1:43" ht="14.4" customHeight="1" x14ac:dyDescent="0.3">
      <c r="A6533" s="2" t="s">
        <v>4071</v>
      </c>
      <c r="B6533" s="2" t="s">
        <v>4072</v>
      </c>
      <c r="C6533" s="2" t="s">
        <v>949</v>
      </c>
      <c r="D6533" s="2" t="s">
        <v>182</v>
      </c>
      <c r="E6533" s="2" t="s">
        <v>402</v>
      </c>
      <c r="F6533" s="2">
        <v>24</v>
      </c>
      <c r="G6533" s="2" t="s">
        <v>83</v>
      </c>
      <c r="H6533" s="2" t="s">
        <v>259</v>
      </c>
      <c r="I6533" s="2" t="s">
        <v>43</v>
      </c>
      <c r="J6533" s="3">
        <v>46070</v>
      </c>
      <c r="K6533" s="3">
        <v>46090</v>
      </c>
      <c r="L6533" s="2" t="s">
        <v>39</v>
      </c>
      <c r="M6533" s="2" t="s">
        <v>157</v>
      </c>
      <c r="N6533" s="2" t="s">
        <v>359</v>
      </c>
      <c r="O6533" s="4">
        <v>1203000</v>
      </c>
      <c r="P6533" s="4">
        <v>348500</v>
      </c>
      <c r="Q6533" s="4">
        <v>854500</v>
      </c>
      <c r="R6533" s="2">
        <v>48</v>
      </c>
      <c r="S6533" s="5">
        <v>6.96</v>
      </c>
      <c r="T6533" s="4">
        <v>22758.18</v>
      </c>
      <c r="U6533" s="2" t="s">
        <v>73</v>
      </c>
      <c r="V6533" s="2" t="s">
        <v>74</v>
      </c>
      <c r="W6533" s="4">
        <v>113790.9</v>
      </c>
      <c r="X6533" s="4">
        <v>978601.9</v>
      </c>
      <c r="Y6533" s="4">
        <v>1092392.8</v>
      </c>
      <c r="Z6533" s="2">
        <v>0</v>
      </c>
      <c r="AA6533" s="2" t="s">
        <v>56</v>
      </c>
      <c r="AB6533" s="2" t="s">
        <v>15732</v>
      </c>
      <c r="AC6533" s="2" t="s">
        <v>106</v>
      </c>
      <c r="AD6533" s="2" t="s">
        <v>76</v>
      </c>
      <c r="AE6533" s="5">
        <v>71.03</v>
      </c>
      <c r="AF6533" s="2">
        <v>0</v>
      </c>
      <c r="AG6533" s="2" t="s">
        <v>77</v>
      </c>
      <c r="AH6533" s="2">
        <v>20</v>
      </c>
      <c r="AI6533" s="6" t="str">
        <f t="shared" si="306"/>
        <v>18-24</v>
      </c>
      <c r="AJ6533" s="11">
        <f>YEAR(tbl_LoanData[[#This Row],[Application Date]])</f>
        <v>2026</v>
      </c>
      <c r="AK6533" s="11" t="str">
        <f>TEXT(tbl_LoanData[[#This Row],[Application Date]],"MMMM")</f>
        <v>February</v>
      </c>
      <c r="AL6533" s="12">
        <f>DATE(YEAR(tbl_LoanData[[#This Row],[Application Date]]),MONTH(tbl_LoanData[[#This Row],[Application Date]]),1)</f>
        <v>46054</v>
      </c>
      <c r="AM6533" s="14">
        <f ca="1">IF(AND(tbl_LoanData[[#This Row],[Application Date]]&gt;=EOMONTH(TODAY(),-1)+1,tbl_LoanData[[#This Row],[Application Date]]&lt;=TODAY()),tbl_LoanData[[#This Row],[Loan Amount]],0)</f>
        <v>0</v>
      </c>
      <c r="AN6533" s="14">
        <f>tbl_LoanData[[#This Row],[Amount Paid]]-(Q6533-X6533)</f>
        <v>237892.80000000002</v>
      </c>
      <c r="AO6533" s="14">
        <f>IF(tbl_LoanData[[#This Row],[Application Status]]="Approved",1,0)</f>
        <v>1</v>
      </c>
      <c r="AP6533" s="22" t="str">
        <f t="shared" ca="1" si="307"/>
        <v/>
      </c>
      <c r="AQ6533" s="22" t="str">
        <f t="shared" ca="1" si="308"/>
        <v/>
      </c>
    </row>
    <row r="6534" spans="1:43" ht="14.4" customHeight="1" x14ac:dyDescent="0.3">
      <c r="A6534" s="2" t="s">
        <v>4245</v>
      </c>
      <c r="B6534" s="2" t="s">
        <v>4246</v>
      </c>
      <c r="C6534" s="2" t="s">
        <v>621</v>
      </c>
      <c r="D6534" s="2" t="s">
        <v>268</v>
      </c>
      <c r="E6534" s="2" t="s">
        <v>210</v>
      </c>
      <c r="F6534" s="2">
        <v>34</v>
      </c>
      <c r="G6534" s="2" t="s">
        <v>69</v>
      </c>
      <c r="H6534" s="2" t="s">
        <v>256</v>
      </c>
      <c r="I6534" s="2" t="s">
        <v>43</v>
      </c>
      <c r="J6534" s="3">
        <v>46079</v>
      </c>
      <c r="K6534" s="3"/>
      <c r="L6534" s="2" t="s">
        <v>41</v>
      </c>
      <c r="M6534" s="2" t="s">
        <v>184</v>
      </c>
      <c r="N6534" s="2" t="s">
        <v>426</v>
      </c>
      <c r="O6534" s="4">
        <v>2166000</v>
      </c>
      <c r="P6534" s="4">
        <v>811200</v>
      </c>
      <c r="Q6534" s="4">
        <v>1354800</v>
      </c>
      <c r="R6534" s="2">
        <v>36</v>
      </c>
      <c r="S6534" s="5">
        <v>11.18</v>
      </c>
      <c r="T6534" s="4">
        <v>50255.55</v>
      </c>
      <c r="U6534" s="2" t="s">
        <v>113</v>
      </c>
      <c r="V6534" s="2" t="s">
        <v>97</v>
      </c>
      <c r="W6534" s="4">
        <v>0</v>
      </c>
      <c r="X6534" s="4">
        <v>0</v>
      </c>
      <c r="Y6534" s="4">
        <v>1809199.92</v>
      </c>
      <c r="Z6534" s="2">
        <v>0</v>
      </c>
      <c r="AA6534" s="2" t="s">
        <v>97</v>
      </c>
      <c r="AB6534" s="2" t="s">
        <v>15735</v>
      </c>
      <c r="AC6534" s="2" t="s">
        <v>146</v>
      </c>
      <c r="AD6534" s="2" t="s">
        <v>76</v>
      </c>
      <c r="AE6534" s="5">
        <v>62.55</v>
      </c>
      <c r="AF6534" s="2">
        <v>0</v>
      </c>
      <c r="AG6534" s="2" t="s">
        <v>97</v>
      </c>
      <c r="AH6534" s="2"/>
      <c r="AI6534" s="6" t="str">
        <f t="shared" si="306"/>
        <v>25-34</v>
      </c>
      <c r="AJ6534" s="11">
        <f>YEAR(tbl_LoanData[[#This Row],[Application Date]])</f>
        <v>2026</v>
      </c>
      <c r="AK6534" s="11" t="str">
        <f>TEXT(tbl_LoanData[[#This Row],[Application Date]],"MMMM")</f>
        <v>February</v>
      </c>
      <c r="AL6534" s="12">
        <f>DATE(YEAR(tbl_LoanData[[#This Row],[Application Date]]),MONTH(tbl_LoanData[[#This Row],[Application Date]]),1)</f>
        <v>46054</v>
      </c>
      <c r="AM6534" s="14">
        <f ca="1">IF(AND(tbl_LoanData[[#This Row],[Application Date]]&gt;=EOMONTH(TODAY(),-1)+1,tbl_LoanData[[#This Row],[Application Date]]&lt;=TODAY()),tbl_LoanData[[#This Row],[Loan Amount]],0)</f>
        <v>0</v>
      </c>
      <c r="AN6534" s="14">
        <f>tbl_LoanData[[#This Row],[Amount Paid]]-(Q6534-X6534)</f>
        <v>-1354800</v>
      </c>
      <c r="AO6534" s="14">
        <f>IF(tbl_LoanData[[#This Row],[Application Status]]="Approved",1,0)</f>
        <v>0</v>
      </c>
      <c r="AP6534" s="22" t="str">
        <f t="shared" ca="1" si="307"/>
        <v/>
      </c>
      <c r="AQ6534" s="22" t="str">
        <f t="shared" ca="1" si="308"/>
        <v/>
      </c>
    </row>
    <row r="6535" spans="1:43" x14ac:dyDescent="0.3">
      <c r="A6535" s="2" t="s">
        <v>4273</v>
      </c>
      <c r="B6535" s="2" t="s">
        <v>4274</v>
      </c>
      <c r="C6535" s="2" t="s">
        <v>253</v>
      </c>
      <c r="D6535" s="2" t="s">
        <v>182</v>
      </c>
      <c r="E6535" s="2" t="s">
        <v>165</v>
      </c>
      <c r="F6535" s="2">
        <v>64</v>
      </c>
      <c r="G6535" s="2" t="s">
        <v>69</v>
      </c>
      <c r="H6535" s="2" t="s">
        <v>205</v>
      </c>
      <c r="I6535" s="2" t="s">
        <v>49</v>
      </c>
      <c r="J6535" s="3">
        <v>46058</v>
      </c>
      <c r="K6535" s="3">
        <v>46066</v>
      </c>
      <c r="L6535" s="2" t="s">
        <v>36</v>
      </c>
      <c r="M6535" s="2" t="s">
        <v>71</v>
      </c>
      <c r="N6535" s="2" t="s">
        <v>162</v>
      </c>
      <c r="O6535" s="4">
        <v>1726000</v>
      </c>
      <c r="P6535" s="4">
        <v>403700</v>
      </c>
      <c r="Q6535" s="4">
        <v>1322300</v>
      </c>
      <c r="R6535" s="2">
        <v>36</v>
      </c>
      <c r="S6535" s="5">
        <v>12.98</v>
      </c>
      <c r="T6535" s="4">
        <v>51033.43</v>
      </c>
      <c r="U6535" s="2" t="s">
        <v>73</v>
      </c>
      <c r="V6535" s="2" t="s">
        <v>74</v>
      </c>
      <c r="W6535" s="4">
        <v>306200.58</v>
      </c>
      <c r="X6535" s="4">
        <v>1531003.04</v>
      </c>
      <c r="Y6535" s="4">
        <v>1837203.62</v>
      </c>
      <c r="Z6535" s="2">
        <v>0</v>
      </c>
      <c r="AA6535" s="2" t="s">
        <v>56</v>
      </c>
      <c r="AB6535" s="2" t="s">
        <v>15733</v>
      </c>
      <c r="AC6535" s="2" t="s">
        <v>332</v>
      </c>
      <c r="AD6535" s="2" t="s">
        <v>76</v>
      </c>
      <c r="AE6535" s="5">
        <v>76.61</v>
      </c>
      <c r="AF6535" s="2">
        <v>0</v>
      </c>
      <c r="AG6535" s="2" t="s">
        <v>77</v>
      </c>
      <c r="AH6535" s="2">
        <v>8</v>
      </c>
      <c r="AI6535" s="6" t="str">
        <f t="shared" si="306"/>
        <v>55-64</v>
      </c>
      <c r="AJ6535" s="11">
        <f>YEAR(tbl_LoanData[[#This Row],[Application Date]])</f>
        <v>2026</v>
      </c>
      <c r="AK6535" s="11" t="str">
        <f>TEXT(tbl_LoanData[[#This Row],[Application Date]],"MMMM")</f>
        <v>February</v>
      </c>
      <c r="AL6535" s="12">
        <f>DATE(YEAR(tbl_LoanData[[#This Row],[Application Date]]),MONTH(tbl_LoanData[[#This Row],[Application Date]]),1)</f>
        <v>46054</v>
      </c>
      <c r="AM6535" s="14">
        <f ca="1">IF(AND(tbl_LoanData[[#This Row],[Application Date]]&gt;=EOMONTH(TODAY(),-1)+1,tbl_LoanData[[#This Row],[Application Date]]&lt;=TODAY()),tbl_LoanData[[#This Row],[Loan Amount]],0)</f>
        <v>0</v>
      </c>
      <c r="AN6535" s="14">
        <f>tbl_LoanData[[#This Row],[Amount Paid]]-(Q6535-X6535)</f>
        <v>514903.62000000005</v>
      </c>
      <c r="AO6535" s="14">
        <f>IF(tbl_LoanData[[#This Row],[Application Status]]="Approved",1,0)</f>
        <v>1</v>
      </c>
      <c r="AP6535" s="22" t="str">
        <f t="shared" ca="1" si="307"/>
        <v/>
      </c>
      <c r="AQ6535" s="22" t="str">
        <f t="shared" ca="1" si="308"/>
        <v/>
      </c>
    </row>
    <row r="6536" spans="1:43" ht="14.4" customHeight="1" x14ac:dyDescent="0.3">
      <c r="A6536" s="2" t="s">
        <v>4323</v>
      </c>
      <c r="B6536" s="2" t="s">
        <v>4324</v>
      </c>
      <c r="C6536" s="2" t="s">
        <v>452</v>
      </c>
      <c r="D6536" s="2" t="s">
        <v>232</v>
      </c>
      <c r="E6536" s="2" t="s">
        <v>406</v>
      </c>
      <c r="F6536" s="2">
        <v>33</v>
      </c>
      <c r="G6536" s="2" t="s">
        <v>83</v>
      </c>
      <c r="H6536" s="2" t="s">
        <v>217</v>
      </c>
      <c r="I6536" s="2" t="s">
        <v>46</v>
      </c>
      <c r="J6536" s="3">
        <v>46057</v>
      </c>
      <c r="K6536" s="3">
        <v>46075</v>
      </c>
      <c r="L6536" s="2" t="s">
        <v>40</v>
      </c>
      <c r="M6536" s="2" t="s">
        <v>111</v>
      </c>
      <c r="N6536" s="2" t="s">
        <v>120</v>
      </c>
      <c r="O6536" s="4">
        <v>1050000</v>
      </c>
      <c r="P6536" s="4">
        <v>380800</v>
      </c>
      <c r="Q6536" s="4">
        <v>669200</v>
      </c>
      <c r="R6536" s="2">
        <v>36</v>
      </c>
      <c r="S6536" s="5">
        <v>5.46</v>
      </c>
      <c r="T6536" s="4">
        <v>21633.75</v>
      </c>
      <c r="U6536" s="2" t="s">
        <v>73</v>
      </c>
      <c r="V6536" s="2" t="s">
        <v>74</v>
      </c>
      <c r="W6536" s="4">
        <v>108168.75</v>
      </c>
      <c r="X6536" s="4">
        <v>670646.21</v>
      </c>
      <c r="Y6536" s="4">
        <v>778814.96</v>
      </c>
      <c r="Z6536" s="2">
        <v>0</v>
      </c>
      <c r="AA6536" s="2" t="s">
        <v>56</v>
      </c>
      <c r="AB6536" s="2" t="s">
        <v>15732</v>
      </c>
      <c r="AC6536" s="2" t="s">
        <v>213</v>
      </c>
      <c r="AD6536" s="2" t="s">
        <v>76</v>
      </c>
      <c r="AE6536" s="5">
        <v>63.73</v>
      </c>
      <c r="AF6536" s="2">
        <v>0</v>
      </c>
      <c r="AG6536" s="2" t="s">
        <v>77</v>
      </c>
      <c r="AH6536" s="2">
        <v>18</v>
      </c>
      <c r="AI6536" s="6" t="str">
        <f t="shared" si="306"/>
        <v>25-34</v>
      </c>
      <c r="AJ6536" s="11">
        <f>YEAR(tbl_LoanData[[#This Row],[Application Date]])</f>
        <v>2026</v>
      </c>
      <c r="AK6536" s="11" t="str">
        <f>TEXT(tbl_LoanData[[#This Row],[Application Date]],"MMMM")</f>
        <v>February</v>
      </c>
      <c r="AL6536" s="12">
        <f>DATE(YEAR(tbl_LoanData[[#This Row],[Application Date]]),MONTH(tbl_LoanData[[#This Row],[Application Date]]),1)</f>
        <v>46054</v>
      </c>
      <c r="AM6536" s="14">
        <f ca="1">IF(AND(tbl_LoanData[[#This Row],[Application Date]]&gt;=EOMONTH(TODAY(),-1)+1,tbl_LoanData[[#This Row],[Application Date]]&lt;=TODAY()),tbl_LoanData[[#This Row],[Loan Amount]],0)</f>
        <v>0</v>
      </c>
      <c r="AN6536" s="14">
        <f>tbl_LoanData[[#This Row],[Amount Paid]]-(Q6536-X6536)</f>
        <v>109614.95999999996</v>
      </c>
      <c r="AO6536" s="14">
        <f>IF(tbl_LoanData[[#This Row],[Application Status]]="Approved",1,0)</f>
        <v>1</v>
      </c>
      <c r="AP6536" s="22" t="str">
        <f t="shared" ca="1" si="307"/>
        <v/>
      </c>
      <c r="AQ6536" s="22" t="str">
        <f t="shared" ca="1" si="308"/>
        <v/>
      </c>
    </row>
    <row r="6537" spans="1:43" ht="14.4" customHeight="1" x14ac:dyDescent="0.3">
      <c r="A6537" s="2" t="s">
        <v>4405</v>
      </c>
      <c r="B6537" s="2" t="s">
        <v>4406</v>
      </c>
      <c r="C6537" s="2" t="s">
        <v>198</v>
      </c>
      <c r="D6537" s="2" t="s">
        <v>91</v>
      </c>
      <c r="E6537" s="2" t="s">
        <v>311</v>
      </c>
      <c r="F6537" s="2">
        <v>31</v>
      </c>
      <c r="G6537" s="2" t="s">
        <v>69</v>
      </c>
      <c r="H6537" s="2" t="s">
        <v>237</v>
      </c>
      <c r="I6537" s="2" t="s">
        <v>48</v>
      </c>
      <c r="J6537" s="3">
        <v>46080</v>
      </c>
      <c r="K6537" s="3">
        <v>46092</v>
      </c>
      <c r="L6537" s="2" t="s">
        <v>36</v>
      </c>
      <c r="M6537" s="2" t="s">
        <v>85</v>
      </c>
      <c r="N6537" s="2" t="s">
        <v>344</v>
      </c>
      <c r="O6537" s="4">
        <v>1236000</v>
      </c>
      <c r="P6537" s="4">
        <v>316700</v>
      </c>
      <c r="Q6537" s="4">
        <v>919300</v>
      </c>
      <c r="R6537" s="2">
        <v>48</v>
      </c>
      <c r="S6537" s="5">
        <v>9.6999999999999993</v>
      </c>
      <c r="T6537" s="4">
        <v>26583.09</v>
      </c>
      <c r="U6537" s="2" t="s">
        <v>73</v>
      </c>
      <c r="V6537" s="2" t="s">
        <v>74</v>
      </c>
      <c r="W6537" s="4">
        <v>106332.36</v>
      </c>
      <c r="X6537" s="4">
        <v>1169656.04</v>
      </c>
      <c r="Y6537" s="4">
        <v>1275988.3999999999</v>
      </c>
      <c r="Z6537" s="2">
        <v>29</v>
      </c>
      <c r="AA6537" s="2" t="s">
        <v>57</v>
      </c>
      <c r="AB6537" s="2" t="s">
        <v>15733</v>
      </c>
      <c r="AC6537" s="2" t="s">
        <v>146</v>
      </c>
      <c r="AD6537" s="2" t="s">
        <v>76</v>
      </c>
      <c r="AE6537" s="5">
        <v>74.38</v>
      </c>
      <c r="AF6537" s="2">
        <v>1</v>
      </c>
      <c r="AG6537" s="2" t="s">
        <v>77</v>
      </c>
      <c r="AH6537" s="2">
        <v>12</v>
      </c>
      <c r="AI6537" s="6" t="str">
        <f t="shared" si="306"/>
        <v>25-34</v>
      </c>
      <c r="AJ6537" s="11">
        <f>YEAR(tbl_LoanData[[#This Row],[Application Date]])</f>
        <v>2026</v>
      </c>
      <c r="AK6537" s="11" t="str">
        <f>TEXT(tbl_LoanData[[#This Row],[Application Date]],"MMMM")</f>
        <v>February</v>
      </c>
      <c r="AL6537" s="12">
        <f>DATE(YEAR(tbl_LoanData[[#This Row],[Application Date]]),MONTH(tbl_LoanData[[#This Row],[Application Date]]),1)</f>
        <v>46054</v>
      </c>
      <c r="AM6537" s="14">
        <f ca="1">IF(AND(tbl_LoanData[[#This Row],[Application Date]]&gt;=EOMONTH(TODAY(),-1)+1,tbl_LoanData[[#This Row],[Application Date]]&lt;=TODAY()),tbl_LoanData[[#This Row],[Loan Amount]],0)</f>
        <v>0</v>
      </c>
      <c r="AN6537" s="14">
        <f>tbl_LoanData[[#This Row],[Amount Paid]]-(Q6537-X6537)</f>
        <v>356688.4</v>
      </c>
      <c r="AO6537" s="14">
        <f>IF(tbl_LoanData[[#This Row],[Application Status]]="Approved",1,0)</f>
        <v>1</v>
      </c>
      <c r="AP6537" s="22" t="str">
        <f t="shared" ca="1" si="307"/>
        <v/>
      </c>
      <c r="AQ6537" s="22" t="str">
        <f t="shared" ca="1" si="308"/>
        <v/>
      </c>
    </row>
    <row r="6538" spans="1:43" ht="14.4" customHeight="1" x14ac:dyDescent="0.3">
      <c r="A6538" s="2" t="s">
        <v>4535</v>
      </c>
      <c r="B6538" s="2" t="s">
        <v>4536</v>
      </c>
      <c r="C6538" s="2" t="s">
        <v>432</v>
      </c>
      <c r="D6538" s="2" t="s">
        <v>81</v>
      </c>
      <c r="E6538" s="2" t="s">
        <v>142</v>
      </c>
      <c r="F6538" s="2">
        <v>48</v>
      </c>
      <c r="G6538" s="2" t="s">
        <v>69</v>
      </c>
      <c r="H6538" s="2" t="s">
        <v>565</v>
      </c>
      <c r="I6538" s="2" t="s">
        <v>47</v>
      </c>
      <c r="J6538" s="3">
        <v>46064</v>
      </c>
      <c r="K6538" s="3">
        <v>46085</v>
      </c>
      <c r="L6538" s="2" t="s">
        <v>38</v>
      </c>
      <c r="M6538" s="2" t="s">
        <v>144</v>
      </c>
      <c r="N6538" s="2" t="s">
        <v>382</v>
      </c>
      <c r="O6538" s="4">
        <v>1131000</v>
      </c>
      <c r="P6538" s="4">
        <v>413400</v>
      </c>
      <c r="Q6538" s="4">
        <v>717600</v>
      </c>
      <c r="R6538" s="2">
        <v>18</v>
      </c>
      <c r="S6538" s="5">
        <v>8.76</v>
      </c>
      <c r="T6538" s="4">
        <v>45105.15</v>
      </c>
      <c r="U6538" s="2" t="s">
        <v>73</v>
      </c>
      <c r="V6538" s="2" t="s">
        <v>74</v>
      </c>
      <c r="W6538" s="4">
        <v>225525.75</v>
      </c>
      <c r="X6538" s="4">
        <v>586366.89</v>
      </c>
      <c r="Y6538" s="4">
        <v>811892.64</v>
      </c>
      <c r="Z6538" s="2">
        <v>0</v>
      </c>
      <c r="AA6538" s="2" t="s">
        <v>56</v>
      </c>
      <c r="AB6538" s="2" t="s">
        <v>15730</v>
      </c>
      <c r="AC6538" s="2" t="s">
        <v>121</v>
      </c>
      <c r="AD6538" s="2" t="s">
        <v>76</v>
      </c>
      <c r="AE6538" s="5">
        <v>63.45</v>
      </c>
      <c r="AF6538" s="2">
        <v>0</v>
      </c>
      <c r="AG6538" s="2" t="s">
        <v>77</v>
      </c>
      <c r="AH6538" s="2">
        <v>21</v>
      </c>
      <c r="AI6538" s="6" t="str">
        <f t="shared" si="306"/>
        <v>45-54</v>
      </c>
      <c r="AJ6538" s="11">
        <f>YEAR(tbl_LoanData[[#This Row],[Application Date]])</f>
        <v>2026</v>
      </c>
      <c r="AK6538" s="11" t="str">
        <f>TEXT(tbl_LoanData[[#This Row],[Application Date]],"MMMM")</f>
        <v>February</v>
      </c>
      <c r="AL6538" s="12">
        <f>DATE(YEAR(tbl_LoanData[[#This Row],[Application Date]]),MONTH(tbl_LoanData[[#This Row],[Application Date]]),1)</f>
        <v>46054</v>
      </c>
      <c r="AM6538" s="14">
        <f ca="1">IF(AND(tbl_LoanData[[#This Row],[Application Date]]&gt;=EOMONTH(TODAY(),-1)+1,tbl_LoanData[[#This Row],[Application Date]]&lt;=TODAY()),tbl_LoanData[[#This Row],[Loan Amount]],0)</f>
        <v>0</v>
      </c>
      <c r="AN6538" s="14">
        <f>tbl_LoanData[[#This Row],[Amount Paid]]-(Q6538-X6538)</f>
        <v>94292.640000000014</v>
      </c>
      <c r="AO6538" s="14">
        <f>IF(tbl_LoanData[[#This Row],[Application Status]]="Approved",1,0)</f>
        <v>1</v>
      </c>
      <c r="AP6538" s="22" t="str">
        <f t="shared" ca="1" si="307"/>
        <v/>
      </c>
      <c r="AQ6538" s="22" t="str">
        <f t="shared" ca="1" si="308"/>
        <v/>
      </c>
    </row>
    <row r="6539" spans="1:43" x14ac:dyDescent="0.3">
      <c r="A6539" s="2" t="s">
        <v>4579</v>
      </c>
      <c r="B6539" s="2" t="s">
        <v>4580</v>
      </c>
      <c r="C6539" s="2" t="s">
        <v>264</v>
      </c>
      <c r="D6539" s="2" t="s">
        <v>134</v>
      </c>
      <c r="E6539" s="2" t="s">
        <v>67</v>
      </c>
      <c r="F6539" s="2">
        <v>49</v>
      </c>
      <c r="G6539" s="2" t="s">
        <v>83</v>
      </c>
      <c r="H6539" s="2" t="s">
        <v>151</v>
      </c>
      <c r="I6539" s="2" t="s">
        <v>46</v>
      </c>
      <c r="J6539" s="3">
        <v>46079</v>
      </c>
      <c r="K6539" s="3">
        <v>46095</v>
      </c>
      <c r="L6539" s="2" t="s">
        <v>39</v>
      </c>
      <c r="M6539" s="2" t="s">
        <v>85</v>
      </c>
      <c r="N6539" s="2" t="s">
        <v>373</v>
      </c>
      <c r="O6539" s="4">
        <v>1222000</v>
      </c>
      <c r="P6539" s="4">
        <v>167100</v>
      </c>
      <c r="Q6539" s="4">
        <v>1054900</v>
      </c>
      <c r="R6539" s="2">
        <v>24</v>
      </c>
      <c r="S6539" s="5">
        <v>5.32</v>
      </c>
      <c r="T6539" s="4">
        <v>48630.89</v>
      </c>
      <c r="U6539" s="2" t="s">
        <v>73</v>
      </c>
      <c r="V6539" s="2" t="s">
        <v>74</v>
      </c>
      <c r="W6539" s="4">
        <v>243154.45</v>
      </c>
      <c r="X6539" s="4">
        <v>923986.91</v>
      </c>
      <c r="Y6539" s="4">
        <v>1167141.3600000001</v>
      </c>
      <c r="Z6539" s="2">
        <v>0</v>
      </c>
      <c r="AA6539" s="2" t="s">
        <v>56</v>
      </c>
      <c r="AB6539" s="2" t="s">
        <v>15732</v>
      </c>
      <c r="AC6539" s="2" t="s">
        <v>332</v>
      </c>
      <c r="AD6539" s="2" t="s">
        <v>76</v>
      </c>
      <c r="AE6539" s="5">
        <v>86.33</v>
      </c>
      <c r="AF6539" s="2">
        <v>0</v>
      </c>
      <c r="AG6539" s="2" t="s">
        <v>77</v>
      </c>
      <c r="AH6539" s="2">
        <v>16</v>
      </c>
      <c r="AI6539" s="6" t="str">
        <f t="shared" si="306"/>
        <v>45-54</v>
      </c>
      <c r="AJ6539" s="11">
        <f>YEAR(tbl_LoanData[[#This Row],[Application Date]])</f>
        <v>2026</v>
      </c>
      <c r="AK6539" s="11" t="str">
        <f>TEXT(tbl_LoanData[[#This Row],[Application Date]],"MMMM")</f>
        <v>February</v>
      </c>
      <c r="AL6539" s="12">
        <f>DATE(YEAR(tbl_LoanData[[#This Row],[Application Date]]),MONTH(tbl_LoanData[[#This Row],[Application Date]]),1)</f>
        <v>46054</v>
      </c>
      <c r="AM6539" s="14">
        <f ca="1">IF(AND(tbl_LoanData[[#This Row],[Application Date]]&gt;=EOMONTH(TODAY(),-1)+1,tbl_LoanData[[#This Row],[Application Date]]&lt;=TODAY()),tbl_LoanData[[#This Row],[Loan Amount]],0)</f>
        <v>0</v>
      </c>
      <c r="AN6539" s="14">
        <f>tbl_LoanData[[#This Row],[Amount Paid]]-(Q6539-X6539)</f>
        <v>112241.36000000004</v>
      </c>
      <c r="AO6539" s="14">
        <f>IF(tbl_LoanData[[#This Row],[Application Status]]="Approved",1,0)</f>
        <v>1</v>
      </c>
      <c r="AP6539" s="22" t="str">
        <f t="shared" ca="1" si="307"/>
        <v/>
      </c>
      <c r="AQ6539" s="22" t="str">
        <f t="shared" ca="1" si="308"/>
        <v/>
      </c>
    </row>
    <row r="6540" spans="1:43" ht="14.4" customHeight="1" x14ac:dyDescent="0.3">
      <c r="A6540" s="2" t="s">
        <v>4603</v>
      </c>
      <c r="B6540" s="2" t="s">
        <v>4604</v>
      </c>
      <c r="C6540" s="2" t="s">
        <v>347</v>
      </c>
      <c r="D6540" s="2" t="s">
        <v>81</v>
      </c>
      <c r="E6540" s="2" t="s">
        <v>176</v>
      </c>
      <c r="F6540" s="2">
        <v>55</v>
      </c>
      <c r="G6540" s="2" t="s">
        <v>69</v>
      </c>
      <c r="H6540" s="2" t="s">
        <v>307</v>
      </c>
      <c r="I6540" s="2" t="s">
        <v>43</v>
      </c>
      <c r="J6540" s="3">
        <v>46059</v>
      </c>
      <c r="K6540" s="3">
        <v>46064</v>
      </c>
      <c r="L6540" s="2" t="s">
        <v>39</v>
      </c>
      <c r="M6540" s="2" t="s">
        <v>127</v>
      </c>
      <c r="N6540" s="2" t="s">
        <v>152</v>
      </c>
      <c r="O6540" s="4">
        <v>2244000</v>
      </c>
      <c r="P6540" s="4">
        <v>357800</v>
      </c>
      <c r="Q6540" s="4">
        <v>1886200</v>
      </c>
      <c r="R6540" s="2">
        <v>36</v>
      </c>
      <c r="S6540" s="5">
        <v>8.35</v>
      </c>
      <c r="T6540" s="4">
        <v>65519.25</v>
      </c>
      <c r="U6540" s="2" t="s">
        <v>73</v>
      </c>
      <c r="V6540" s="2" t="s">
        <v>74</v>
      </c>
      <c r="W6540" s="4">
        <v>393115.5</v>
      </c>
      <c r="X6540" s="4">
        <v>1965577.6</v>
      </c>
      <c r="Y6540" s="4">
        <v>2358693.1</v>
      </c>
      <c r="Z6540" s="2">
        <v>0</v>
      </c>
      <c r="AA6540" s="2" t="s">
        <v>56</v>
      </c>
      <c r="AB6540" s="2" t="s">
        <v>15735</v>
      </c>
      <c r="AC6540" s="2" t="s">
        <v>138</v>
      </c>
      <c r="AD6540" s="2" t="s">
        <v>76</v>
      </c>
      <c r="AE6540" s="5">
        <v>84.06</v>
      </c>
      <c r="AF6540" s="2">
        <v>0</v>
      </c>
      <c r="AG6540" s="2" t="s">
        <v>77</v>
      </c>
      <c r="AH6540" s="2">
        <v>5</v>
      </c>
      <c r="AI6540" s="6" t="str">
        <f t="shared" si="306"/>
        <v>55-64</v>
      </c>
      <c r="AJ6540" s="11">
        <f>YEAR(tbl_LoanData[[#This Row],[Application Date]])</f>
        <v>2026</v>
      </c>
      <c r="AK6540" s="11" t="str">
        <f>TEXT(tbl_LoanData[[#This Row],[Application Date]],"MMMM")</f>
        <v>February</v>
      </c>
      <c r="AL6540" s="12">
        <f>DATE(YEAR(tbl_LoanData[[#This Row],[Application Date]]),MONTH(tbl_LoanData[[#This Row],[Application Date]]),1)</f>
        <v>46054</v>
      </c>
      <c r="AM6540" s="14">
        <f ca="1">IF(AND(tbl_LoanData[[#This Row],[Application Date]]&gt;=EOMONTH(TODAY(),-1)+1,tbl_LoanData[[#This Row],[Application Date]]&lt;=TODAY()),tbl_LoanData[[#This Row],[Loan Amount]],0)</f>
        <v>0</v>
      </c>
      <c r="AN6540" s="14">
        <f>tbl_LoanData[[#This Row],[Amount Paid]]-(Q6540-X6540)</f>
        <v>472493.10000000009</v>
      </c>
      <c r="AO6540" s="14">
        <f>IF(tbl_LoanData[[#This Row],[Application Status]]="Approved",1,0)</f>
        <v>1</v>
      </c>
      <c r="AP6540" s="22" t="str">
        <f t="shared" ca="1" si="307"/>
        <v/>
      </c>
      <c r="AQ6540" s="22" t="str">
        <f t="shared" ca="1" si="308"/>
        <v/>
      </c>
    </row>
    <row r="6541" spans="1:43" ht="14.4" customHeight="1" x14ac:dyDescent="0.3">
      <c r="A6541" s="2" t="s">
        <v>4717</v>
      </c>
      <c r="B6541" s="2" t="s">
        <v>4718</v>
      </c>
      <c r="C6541" s="2" t="s">
        <v>682</v>
      </c>
      <c r="D6541" s="2" t="s">
        <v>161</v>
      </c>
      <c r="E6541" s="2" t="s">
        <v>540</v>
      </c>
      <c r="F6541" s="2">
        <v>30</v>
      </c>
      <c r="G6541" s="2" t="s">
        <v>69</v>
      </c>
      <c r="H6541" s="2" t="s">
        <v>110</v>
      </c>
      <c r="I6541" s="2" t="s">
        <v>46</v>
      </c>
      <c r="J6541" s="3">
        <v>46056</v>
      </c>
      <c r="K6541" s="3">
        <v>46063</v>
      </c>
      <c r="L6541" s="2" t="s">
        <v>40</v>
      </c>
      <c r="M6541" s="2" t="s">
        <v>111</v>
      </c>
      <c r="N6541" s="2" t="s">
        <v>120</v>
      </c>
      <c r="O6541" s="4">
        <v>725000</v>
      </c>
      <c r="P6541" s="4">
        <v>131500</v>
      </c>
      <c r="Q6541" s="4">
        <v>593500</v>
      </c>
      <c r="R6541" s="2">
        <v>36</v>
      </c>
      <c r="S6541" s="5">
        <v>13.98</v>
      </c>
      <c r="T6541" s="4">
        <v>23400.39</v>
      </c>
      <c r="U6541" s="2" t="s">
        <v>73</v>
      </c>
      <c r="V6541" s="2" t="s">
        <v>74</v>
      </c>
      <c r="W6541" s="4">
        <v>117001.95</v>
      </c>
      <c r="X6541" s="4">
        <v>725411.95</v>
      </c>
      <c r="Y6541" s="4">
        <v>842413.9</v>
      </c>
      <c r="Z6541" s="2">
        <v>28</v>
      </c>
      <c r="AA6541" s="2" t="s">
        <v>57</v>
      </c>
      <c r="AB6541" s="2" t="s">
        <v>15734</v>
      </c>
      <c r="AC6541" s="2" t="s">
        <v>138</v>
      </c>
      <c r="AD6541" s="2" t="s">
        <v>76</v>
      </c>
      <c r="AE6541" s="5">
        <v>81.86</v>
      </c>
      <c r="AF6541" s="2">
        <v>1</v>
      </c>
      <c r="AG6541" s="2" t="s">
        <v>77</v>
      </c>
      <c r="AH6541" s="2">
        <v>7</v>
      </c>
      <c r="AI6541" s="6" t="str">
        <f t="shared" si="306"/>
        <v>25-34</v>
      </c>
      <c r="AJ6541" s="11">
        <f>YEAR(tbl_LoanData[[#This Row],[Application Date]])</f>
        <v>2026</v>
      </c>
      <c r="AK6541" s="11" t="str">
        <f>TEXT(tbl_LoanData[[#This Row],[Application Date]],"MMMM")</f>
        <v>February</v>
      </c>
      <c r="AL6541" s="12">
        <f>DATE(YEAR(tbl_LoanData[[#This Row],[Application Date]]),MONTH(tbl_LoanData[[#This Row],[Application Date]]),1)</f>
        <v>46054</v>
      </c>
      <c r="AM6541" s="14">
        <f ca="1">IF(AND(tbl_LoanData[[#This Row],[Application Date]]&gt;=EOMONTH(TODAY(),-1)+1,tbl_LoanData[[#This Row],[Application Date]]&lt;=TODAY()),tbl_LoanData[[#This Row],[Loan Amount]],0)</f>
        <v>0</v>
      </c>
      <c r="AN6541" s="14">
        <f>tbl_LoanData[[#This Row],[Amount Paid]]-(Q6541-X6541)</f>
        <v>248913.89999999997</v>
      </c>
      <c r="AO6541" s="14">
        <f>IF(tbl_LoanData[[#This Row],[Application Status]]="Approved",1,0)</f>
        <v>1</v>
      </c>
      <c r="AP6541" s="22" t="str">
        <f t="shared" ca="1" si="307"/>
        <v/>
      </c>
      <c r="AQ6541" s="22" t="str">
        <f t="shared" ca="1" si="308"/>
        <v/>
      </c>
    </row>
    <row r="6542" spans="1:43" ht="14.4" customHeight="1" x14ac:dyDescent="0.3">
      <c r="A6542" s="2" t="s">
        <v>4987</v>
      </c>
      <c r="B6542" s="2" t="s">
        <v>4988</v>
      </c>
      <c r="C6542" s="2" t="s">
        <v>533</v>
      </c>
      <c r="D6542" s="2" t="s">
        <v>268</v>
      </c>
      <c r="E6542" s="2" t="s">
        <v>204</v>
      </c>
      <c r="F6542" s="2">
        <v>30</v>
      </c>
      <c r="G6542" s="2" t="s">
        <v>83</v>
      </c>
      <c r="H6542" s="2" t="s">
        <v>466</v>
      </c>
      <c r="I6542" s="2" t="s">
        <v>43</v>
      </c>
      <c r="J6542" s="3">
        <v>46072</v>
      </c>
      <c r="K6542" s="3"/>
      <c r="L6542" s="2" t="s">
        <v>39</v>
      </c>
      <c r="M6542" s="2" t="s">
        <v>85</v>
      </c>
      <c r="N6542" s="2" t="s">
        <v>324</v>
      </c>
      <c r="O6542" s="4">
        <v>2433000</v>
      </c>
      <c r="P6542" s="4">
        <v>618100</v>
      </c>
      <c r="Q6542" s="4">
        <v>1814900</v>
      </c>
      <c r="R6542" s="2">
        <v>24</v>
      </c>
      <c r="S6542" s="5">
        <v>13.36</v>
      </c>
      <c r="T6542" s="4">
        <v>95826.72</v>
      </c>
      <c r="U6542" s="2" t="s">
        <v>113</v>
      </c>
      <c r="V6542" s="2" t="s">
        <v>97</v>
      </c>
      <c r="W6542" s="4">
        <v>0</v>
      </c>
      <c r="X6542" s="4">
        <v>0</v>
      </c>
      <c r="Y6542" s="4">
        <v>2299841.2799999998</v>
      </c>
      <c r="Z6542" s="2">
        <v>0</v>
      </c>
      <c r="AA6542" s="2" t="s">
        <v>97</v>
      </c>
      <c r="AB6542" s="2" t="s">
        <v>15730</v>
      </c>
      <c r="AC6542" s="2" t="s">
        <v>138</v>
      </c>
      <c r="AD6542" s="2" t="s">
        <v>76</v>
      </c>
      <c r="AE6542" s="5">
        <v>74.599999999999994</v>
      </c>
      <c r="AF6542" s="2">
        <v>0</v>
      </c>
      <c r="AG6542" s="2" t="s">
        <v>97</v>
      </c>
      <c r="AH6542" s="2"/>
      <c r="AI6542" s="6" t="str">
        <f t="shared" si="306"/>
        <v>25-34</v>
      </c>
      <c r="AJ6542" s="11">
        <f>YEAR(tbl_LoanData[[#This Row],[Application Date]])</f>
        <v>2026</v>
      </c>
      <c r="AK6542" s="11" t="str">
        <f>TEXT(tbl_LoanData[[#This Row],[Application Date]],"MMMM")</f>
        <v>February</v>
      </c>
      <c r="AL6542" s="12">
        <f>DATE(YEAR(tbl_LoanData[[#This Row],[Application Date]]),MONTH(tbl_LoanData[[#This Row],[Application Date]]),1)</f>
        <v>46054</v>
      </c>
      <c r="AM6542" s="14">
        <f ca="1">IF(AND(tbl_LoanData[[#This Row],[Application Date]]&gt;=EOMONTH(TODAY(),-1)+1,tbl_LoanData[[#This Row],[Application Date]]&lt;=TODAY()),tbl_LoanData[[#This Row],[Loan Amount]],0)</f>
        <v>0</v>
      </c>
      <c r="AN6542" s="14">
        <f>tbl_LoanData[[#This Row],[Amount Paid]]-(Q6542-X6542)</f>
        <v>-1814900</v>
      </c>
      <c r="AO6542" s="14">
        <f>IF(tbl_LoanData[[#This Row],[Application Status]]="Approved",1,0)</f>
        <v>0</v>
      </c>
      <c r="AP6542" s="22" t="str">
        <f t="shared" ca="1" si="307"/>
        <v/>
      </c>
      <c r="AQ6542" s="22" t="str">
        <f t="shared" ca="1" si="308"/>
        <v/>
      </c>
    </row>
    <row r="6543" spans="1:43" x14ac:dyDescent="0.3">
      <c r="A6543" s="2" t="s">
        <v>5013</v>
      </c>
      <c r="B6543" s="2" t="s">
        <v>5014</v>
      </c>
      <c r="C6543" s="2" t="s">
        <v>198</v>
      </c>
      <c r="D6543" s="2" t="s">
        <v>161</v>
      </c>
      <c r="E6543" s="2" t="s">
        <v>210</v>
      </c>
      <c r="F6543" s="2">
        <v>21</v>
      </c>
      <c r="G6543" s="2" t="s">
        <v>69</v>
      </c>
      <c r="H6543" s="2" t="s">
        <v>205</v>
      </c>
      <c r="I6543" s="2" t="s">
        <v>49</v>
      </c>
      <c r="J6543" s="3">
        <v>46081</v>
      </c>
      <c r="K6543" s="3">
        <v>46088</v>
      </c>
      <c r="L6543" s="2" t="s">
        <v>36</v>
      </c>
      <c r="M6543" s="2" t="s">
        <v>104</v>
      </c>
      <c r="N6543" s="2" t="s">
        <v>592</v>
      </c>
      <c r="O6543" s="4">
        <v>1887000</v>
      </c>
      <c r="P6543" s="4">
        <v>753100</v>
      </c>
      <c r="Q6543" s="4">
        <v>1133900</v>
      </c>
      <c r="R6543" s="2">
        <v>18</v>
      </c>
      <c r="S6543" s="5">
        <v>13.52</v>
      </c>
      <c r="T6543" s="4">
        <v>75769.72</v>
      </c>
      <c r="U6543" s="2" t="s">
        <v>73</v>
      </c>
      <c r="V6543" s="2" t="s">
        <v>74</v>
      </c>
      <c r="W6543" s="4">
        <v>151539.44</v>
      </c>
      <c r="X6543" s="4">
        <v>1212315.48</v>
      </c>
      <c r="Y6543" s="4">
        <v>1363854.92</v>
      </c>
      <c r="Z6543" s="2">
        <v>96</v>
      </c>
      <c r="AA6543" s="2" t="s">
        <v>60</v>
      </c>
      <c r="AB6543" s="2" t="s">
        <v>15727</v>
      </c>
      <c r="AC6543" s="2" t="s">
        <v>332</v>
      </c>
      <c r="AD6543" s="2" t="s">
        <v>76</v>
      </c>
      <c r="AE6543" s="5">
        <v>60.09</v>
      </c>
      <c r="AF6543" s="2">
        <v>3</v>
      </c>
      <c r="AG6543" s="2" t="s">
        <v>130</v>
      </c>
      <c r="AH6543" s="2">
        <v>7</v>
      </c>
      <c r="AI6543" s="6" t="str">
        <f t="shared" si="306"/>
        <v>18-24</v>
      </c>
      <c r="AJ6543" s="11">
        <f>YEAR(tbl_LoanData[[#This Row],[Application Date]])</f>
        <v>2026</v>
      </c>
      <c r="AK6543" s="11" t="str">
        <f>TEXT(tbl_LoanData[[#This Row],[Application Date]],"MMMM")</f>
        <v>February</v>
      </c>
      <c r="AL6543" s="12">
        <f>DATE(YEAR(tbl_LoanData[[#This Row],[Application Date]]),MONTH(tbl_LoanData[[#This Row],[Application Date]]),1)</f>
        <v>46054</v>
      </c>
      <c r="AM6543" s="14">
        <f ca="1">IF(AND(tbl_LoanData[[#This Row],[Application Date]]&gt;=EOMONTH(TODAY(),-1)+1,tbl_LoanData[[#This Row],[Application Date]]&lt;=TODAY()),tbl_LoanData[[#This Row],[Loan Amount]],0)</f>
        <v>0</v>
      </c>
      <c r="AN6543" s="14">
        <f>tbl_LoanData[[#This Row],[Amount Paid]]-(Q6543-X6543)</f>
        <v>229954.91999999998</v>
      </c>
      <c r="AO6543" s="14">
        <f>IF(tbl_LoanData[[#This Row],[Application Status]]="Approved",1,0)</f>
        <v>1</v>
      </c>
      <c r="AP6543" s="22" t="str">
        <f t="shared" ca="1" si="307"/>
        <v/>
      </c>
      <c r="AQ6543" s="22" t="str">
        <f t="shared" ca="1" si="308"/>
        <v/>
      </c>
    </row>
    <row r="6544" spans="1:43" ht="14.4" customHeight="1" x14ac:dyDescent="0.3">
      <c r="A6544" s="2" t="s">
        <v>5025</v>
      </c>
      <c r="B6544" s="2" t="s">
        <v>5026</v>
      </c>
      <c r="C6544" s="2" t="s">
        <v>281</v>
      </c>
      <c r="D6544" s="2" t="s">
        <v>311</v>
      </c>
      <c r="E6544" s="2" t="s">
        <v>134</v>
      </c>
      <c r="F6544" s="2">
        <v>28</v>
      </c>
      <c r="G6544" s="2" t="s">
        <v>83</v>
      </c>
      <c r="H6544" s="2" t="s">
        <v>466</v>
      </c>
      <c r="I6544" s="2" t="s">
        <v>43</v>
      </c>
      <c r="J6544" s="3">
        <v>46075</v>
      </c>
      <c r="K6544" s="3">
        <v>46089</v>
      </c>
      <c r="L6544" s="2" t="s">
        <v>39</v>
      </c>
      <c r="M6544" s="2" t="s">
        <v>94</v>
      </c>
      <c r="N6544" s="2" t="s">
        <v>418</v>
      </c>
      <c r="O6544" s="4">
        <v>1804000</v>
      </c>
      <c r="P6544" s="4">
        <v>352000</v>
      </c>
      <c r="Q6544" s="4">
        <v>1452000</v>
      </c>
      <c r="R6544" s="2">
        <v>36</v>
      </c>
      <c r="S6544" s="5">
        <v>8.3699999999999992</v>
      </c>
      <c r="T6544" s="4">
        <v>50461.03</v>
      </c>
      <c r="U6544" s="2" t="s">
        <v>73</v>
      </c>
      <c r="V6544" s="2" t="s">
        <v>74</v>
      </c>
      <c r="W6544" s="4">
        <v>252305.15</v>
      </c>
      <c r="X6544" s="4">
        <v>1564292.05</v>
      </c>
      <c r="Y6544" s="4">
        <v>1816597.2</v>
      </c>
      <c r="Z6544" s="2">
        <v>0</v>
      </c>
      <c r="AA6544" s="2" t="s">
        <v>56</v>
      </c>
      <c r="AB6544" s="2" t="s">
        <v>15735</v>
      </c>
      <c r="AC6544" s="2" t="s">
        <v>332</v>
      </c>
      <c r="AD6544" s="2" t="s">
        <v>76</v>
      </c>
      <c r="AE6544" s="5">
        <v>80.489999999999995</v>
      </c>
      <c r="AF6544" s="2">
        <v>0</v>
      </c>
      <c r="AG6544" s="2" t="s">
        <v>77</v>
      </c>
      <c r="AH6544" s="2">
        <v>14</v>
      </c>
      <c r="AI6544" s="6" t="str">
        <f t="shared" si="306"/>
        <v>25-34</v>
      </c>
      <c r="AJ6544" s="11">
        <f>YEAR(tbl_LoanData[[#This Row],[Application Date]])</f>
        <v>2026</v>
      </c>
      <c r="AK6544" s="11" t="str">
        <f>TEXT(tbl_LoanData[[#This Row],[Application Date]],"MMMM")</f>
        <v>February</v>
      </c>
      <c r="AL6544" s="12">
        <f>DATE(YEAR(tbl_LoanData[[#This Row],[Application Date]]),MONTH(tbl_LoanData[[#This Row],[Application Date]]),1)</f>
        <v>46054</v>
      </c>
      <c r="AM6544" s="14">
        <f ca="1">IF(AND(tbl_LoanData[[#This Row],[Application Date]]&gt;=EOMONTH(TODAY(),-1)+1,tbl_LoanData[[#This Row],[Application Date]]&lt;=TODAY()),tbl_LoanData[[#This Row],[Loan Amount]],0)</f>
        <v>0</v>
      </c>
      <c r="AN6544" s="14">
        <f>tbl_LoanData[[#This Row],[Amount Paid]]-(Q6544-X6544)</f>
        <v>364597.20000000007</v>
      </c>
      <c r="AO6544" s="14">
        <f>IF(tbl_LoanData[[#This Row],[Application Status]]="Approved",1,0)</f>
        <v>1</v>
      </c>
      <c r="AP6544" s="22" t="str">
        <f t="shared" ca="1" si="307"/>
        <v/>
      </c>
      <c r="AQ6544" s="22" t="str">
        <f t="shared" ca="1" si="308"/>
        <v/>
      </c>
    </row>
    <row r="6545" spans="1:43" ht="14.4" customHeight="1" x14ac:dyDescent="0.3">
      <c r="A6545" s="2" t="s">
        <v>5031</v>
      </c>
      <c r="B6545" s="2" t="s">
        <v>5032</v>
      </c>
      <c r="C6545" s="2" t="s">
        <v>100</v>
      </c>
      <c r="D6545" s="2" t="s">
        <v>189</v>
      </c>
      <c r="E6545" s="2" t="s">
        <v>406</v>
      </c>
      <c r="F6545" s="2">
        <v>48</v>
      </c>
      <c r="G6545" s="2" t="s">
        <v>69</v>
      </c>
      <c r="H6545" s="2" t="s">
        <v>126</v>
      </c>
      <c r="I6545" s="2" t="s">
        <v>44</v>
      </c>
      <c r="J6545" s="3">
        <v>46081</v>
      </c>
      <c r="K6545" s="3">
        <v>46097</v>
      </c>
      <c r="L6545" s="2" t="s">
        <v>38</v>
      </c>
      <c r="M6545" s="2" t="s">
        <v>111</v>
      </c>
      <c r="N6545" s="2" t="s">
        <v>112</v>
      </c>
      <c r="O6545" s="4">
        <v>1594000</v>
      </c>
      <c r="P6545" s="4">
        <v>529000</v>
      </c>
      <c r="Q6545" s="4">
        <v>1065000</v>
      </c>
      <c r="R6545" s="2">
        <v>48</v>
      </c>
      <c r="S6545" s="5">
        <v>10.5</v>
      </c>
      <c r="T6545" s="4">
        <v>31506.25</v>
      </c>
      <c r="U6545" s="2" t="s">
        <v>73</v>
      </c>
      <c r="V6545" s="2" t="s">
        <v>74</v>
      </c>
      <c r="W6545" s="4">
        <v>63012.5</v>
      </c>
      <c r="X6545" s="4">
        <v>1449287.5</v>
      </c>
      <c r="Y6545" s="4">
        <v>1512300</v>
      </c>
      <c r="Z6545" s="2">
        <v>96</v>
      </c>
      <c r="AA6545" s="2" t="s">
        <v>60</v>
      </c>
      <c r="AB6545" s="2" t="s">
        <v>15736</v>
      </c>
      <c r="AC6545" s="2" t="s">
        <v>146</v>
      </c>
      <c r="AD6545" s="2" t="s">
        <v>76</v>
      </c>
      <c r="AE6545" s="5">
        <v>66.81</v>
      </c>
      <c r="AF6545" s="2">
        <v>3</v>
      </c>
      <c r="AG6545" s="2" t="s">
        <v>130</v>
      </c>
      <c r="AH6545" s="2">
        <v>16</v>
      </c>
      <c r="AI6545" s="6" t="str">
        <f t="shared" si="306"/>
        <v>45-54</v>
      </c>
      <c r="AJ6545" s="11">
        <f>YEAR(tbl_LoanData[[#This Row],[Application Date]])</f>
        <v>2026</v>
      </c>
      <c r="AK6545" s="11" t="str">
        <f>TEXT(tbl_LoanData[[#This Row],[Application Date]],"MMMM")</f>
        <v>February</v>
      </c>
      <c r="AL6545" s="12">
        <f>DATE(YEAR(tbl_LoanData[[#This Row],[Application Date]]),MONTH(tbl_LoanData[[#This Row],[Application Date]]),1)</f>
        <v>46054</v>
      </c>
      <c r="AM6545" s="14">
        <f ca="1">IF(AND(tbl_LoanData[[#This Row],[Application Date]]&gt;=EOMONTH(TODAY(),-1)+1,tbl_LoanData[[#This Row],[Application Date]]&lt;=TODAY()),tbl_LoanData[[#This Row],[Loan Amount]],0)</f>
        <v>0</v>
      </c>
      <c r="AN6545" s="14">
        <f>tbl_LoanData[[#This Row],[Amount Paid]]-(Q6545-X6545)</f>
        <v>447300</v>
      </c>
      <c r="AO6545" s="14">
        <f>IF(tbl_LoanData[[#This Row],[Application Status]]="Approved",1,0)</f>
        <v>1</v>
      </c>
      <c r="AP6545" s="22" t="str">
        <f t="shared" ca="1" si="307"/>
        <v/>
      </c>
      <c r="AQ6545" s="22" t="str">
        <f t="shared" ca="1" si="308"/>
        <v/>
      </c>
    </row>
    <row r="6546" spans="1:43" ht="14.4" customHeight="1" x14ac:dyDescent="0.3">
      <c r="A6546" s="2" t="s">
        <v>5137</v>
      </c>
      <c r="B6546" s="2" t="s">
        <v>5138</v>
      </c>
      <c r="C6546" s="2" t="s">
        <v>868</v>
      </c>
      <c r="D6546" s="2" t="s">
        <v>232</v>
      </c>
      <c r="E6546" s="2" t="s">
        <v>125</v>
      </c>
      <c r="F6546" s="2">
        <v>26</v>
      </c>
      <c r="G6546" s="2" t="s">
        <v>69</v>
      </c>
      <c r="H6546" s="2" t="s">
        <v>103</v>
      </c>
      <c r="I6546" s="2" t="s">
        <v>43</v>
      </c>
      <c r="J6546" s="3">
        <v>46073</v>
      </c>
      <c r="K6546" s="3"/>
      <c r="L6546" s="2" t="s">
        <v>38</v>
      </c>
      <c r="M6546" s="2" t="s">
        <v>144</v>
      </c>
      <c r="N6546" s="2" t="s">
        <v>382</v>
      </c>
      <c r="O6546" s="4">
        <v>1963000</v>
      </c>
      <c r="P6546" s="4">
        <v>441900</v>
      </c>
      <c r="Q6546" s="4">
        <v>1521100</v>
      </c>
      <c r="R6546" s="2">
        <v>48</v>
      </c>
      <c r="S6546" s="5">
        <v>14.36</v>
      </c>
      <c r="T6546" s="4">
        <v>49892.08</v>
      </c>
      <c r="U6546" s="2" t="s">
        <v>96</v>
      </c>
      <c r="V6546" s="2" t="s">
        <v>97</v>
      </c>
      <c r="W6546" s="4">
        <v>0</v>
      </c>
      <c r="X6546" s="4">
        <v>0</v>
      </c>
      <c r="Y6546" s="4">
        <v>2394819.84</v>
      </c>
      <c r="Z6546" s="2">
        <v>0</v>
      </c>
      <c r="AA6546" s="2" t="s">
        <v>97</v>
      </c>
      <c r="AB6546" s="2" t="s">
        <v>15734</v>
      </c>
      <c r="AC6546" s="2" t="s">
        <v>138</v>
      </c>
      <c r="AD6546" s="2" t="s">
        <v>76</v>
      </c>
      <c r="AE6546" s="5">
        <v>77.489999999999995</v>
      </c>
      <c r="AF6546" s="2">
        <v>0</v>
      </c>
      <c r="AG6546" s="2" t="s">
        <v>97</v>
      </c>
      <c r="AH6546" s="2"/>
      <c r="AI6546" s="6" t="str">
        <f t="shared" si="306"/>
        <v>25-34</v>
      </c>
      <c r="AJ6546" s="11">
        <f>YEAR(tbl_LoanData[[#This Row],[Application Date]])</f>
        <v>2026</v>
      </c>
      <c r="AK6546" s="11" t="str">
        <f>TEXT(tbl_LoanData[[#This Row],[Application Date]],"MMMM")</f>
        <v>February</v>
      </c>
      <c r="AL6546" s="12">
        <f>DATE(YEAR(tbl_LoanData[[#This Row],[Application Date]]),MONTH(tbl_LoanData[[#This Row],[Application Date]]),1)</f>
        <v>46054</v>
      </c>
      <c r="AM6546" s="14">
        <f ca="1">IF(AND(tbl_LoanData[[#This Row],[Application Date]]&gt;=EOMONTH(TODAY(),-1)+1,tbl_LoanData[[#This Row],[Application Date]]&lt;=TODAY()),tbl_LoanData[[#This Row],[Loan Amount]],0)</f>
        <v>0</v>
      </c>
      <c r="AN6546" s="14">
        <f>tbl_LoanData[[#This Row],[Amount Paid]]-(Q6546-X6546)</f>
        <v>-1521100</v>
      </c>
      <c r="AO6546" s="14">
        <f>IF(tbl_LoanData[[#This Row],[Application Status]]="Approved",1,0)</f>
        <v>0</v>
      </c>
      <c r="AP6546" s="22" t="str">
        <f t="shared" ca="1" si="307"/>
        <v/>
      </c>
      <c r="AQ6546" s="22" t="str">
        <f t="shared" ca="1" si="308"/>
        <v/>
      </c>
    </row>
    <row r="6547" spans="1:43" ht="14.4" customHeight="1" x14ac:dyDescent="0.3">
      <c r="A6547" s="2" t="s">
        <v>5237</v>
      </c>
      <c r="B6547" s="2" t="s">
        <v>5238</v>
      </c>
      <c r="C6547" s="2" t="s">
        <v>487</v>
      </c>
      <c r="D6547" s="2" t="s">
        <v>117</v>
      </c>
      <c r="E6547" s="2" t="s">
        <v>232</v>
      </c>
      <c r="F6547" s="2">
        <v>55</v>
      </c>
      <c r="G6547" s="2" t="s">
        <v>69</v>
      </c>
      <c r="H6547" s="2" t="s">
        <v>285</v>
      </c>
      <c r="I6547" s="2" t="s">
        <v>55</v>
      </c>
      <c r="J6547" s="3">
        <v>46071</v>
      </c>
      <c r="K6547" s="3">
        <v>46082</v>
      </c>
      <c r="L6547" s="2" t="s">
        <v>40</v>
      </c>
      <c r="M6547" s="2" t="s">
        <v>71</v>
      </c>
      <c r="N6547" s="2" t="s">
        <v>137</v>
      </c>
      <c r="O6547" s="4">
        <v>1392000</v>
      </c>
      <c r="P6547" s="4">
        <v>181000</v>
      </c>
      <c r="Q6547" s="4">
        <v>1211000</v>
      </c>
      <c r="R6547" s="2">
        <v>24</v>
      </c>
      <c r="S6547" s="5">
        <v>12.96</v>
      </c>
      <c r="T6547" s="4">
        <v>63537.13</v>
      </c>
      <c r="U6547" s="2" t="s">
        <v>73</v>
      </c>
      <c r="V6547" s="2" t="s">
        <v>74</v>
      </c>
      <c r="W6547" s="4">
        <v>254148.52</v>
      </c>
      <c r="X6547" s="4">
        <v>1270742.68</v>
      </c>
      <c r="Y6547" s="4">
        <v>1524891.2</v>
      </c>
      <c r="Z6547" s="2">
        <v>32</v>
      </c>
      <c r="AA6547" s="2" t="s">
        <v>58</v>
      </c>
      <c r="AB6547" s="2" t="s">
        <v>15729</v>
      </c>
      <c r="AC6547" s="2" t="s">
        <v>360</v>
      </c>
      <c r="AD6547" s="2" t="s">
        <v>76</v>
      </c>
      <c r="AE6547" s="5">
        <v>87</v>
      </c>
      <c r="AF6547" s="2">
        <v>1</v>
      </c>
      <c r="AG6547" s="2" t="s">
        <v>15718</v>
      </c>
      <c r="AH6547" s="2">
        <v>11</v>
      </c>
      <c r="AI6547" s="6" t="str">
        <f t="shared" si="306"/>
        <v>55-64</v>
      </c>
      <c r="AJ6547" s="11">
        <f>YEAR(tbl_LoanData[[#This Row],[Application Date]])</f>
        <v>2026</v>
      </c>
      <c r="AK6547" s="11" t="str">
        <f>TEXT(tbl_LoanData[[#This Row],[Application Date]],"MMMM")</f>
        <v>February</v>
      </c>
      <c r="AL6547" s="12">
        <f>DATE(YEAR(tbl_LoanData[[#This Row],[Application Date]]),MONTH(tbl_LoanData[[#This Row],[Application Date]]),1)</f>
        <v>46054</v>
      </c>
      <c r="AM6547" s="14">
        <f ca="1">IF(AND(tbl_LoanData[[#This Row],[Application Date]]&gt;=EOMONTH(TODAY(),-1)+1,tbl_LoanData[[#This Row],[Application Date]]&lt;=TODAY()),tbl_LoanData[[#This Row],[Loan Amount]],0)</f>
        <v>0</v>
      </c>
      <c r="AN6547" s="14">
        <f>tbl_LoanData[[#This Row],[Amount Paid]]-(Q6547-X6547)</f>
        <v>313891.19999999995</v>
      </c>
      <c r="AO6547" s="14">
        <f>IF(tbl_LoanData[[#This Row],[Application Status]]="Approved",1,0)</f>
        <v>1</v>
      </c>
      <c r="AP6547" s="22" t="str">
        <f t="shared" ca="1" si="307"/>
        <v/>
      </c>
      <c r="AQ6547" s="22" t="str">
        <f t="shared" ca="1" si="308"/>
        <v/>
      </c>
    </row>
    <row r="6548" spans="1:43" ht="14.4" customHeight="1" x14ac:dyDescent="0.3">
      <c r="A6548" s="2" t="s">
        <v>5287</v>
      </c>
      <c r="B6548" s="2" t="s">
        <v>5288</v>
      </c>
      <c r="C6548" s="2" t="s">
        <v>999</v>
      </c>
      <c r="D6548" s="2" t="s">
        <v>117</v>
      </c>
      <c r="E6548" s="2" t="s">
        <v>183</v>
      </c>
      <c r="F6548" s="2">
        <v>40</v>
      </c>
      <c r="G6548" s="2" t="s">
        <v>69</v>
      </c>
      <c r="H6548" s="2" t="s">
        <v>372</v>
      </c>
      <c r="I6548" s="2" t="s">
        <v>43</v>
      </c>
      <c r="J6548" s="3">
        <v>46059</v>
      </c>
      <c r="K6548" s="3">
        <v>46071</v>
      </c>
      <c r="L6548" s="2" t="s">
        <v>36</v>
      </c>
      <c r="M6548" s="2" t="s">
        <v>71</v>
      </c>
      <c r="N6548" s="2" t="s">
        <v>162</v>
      </c>
      <c r="O6548" s="4">
        <v>1406000</v>
      </c>
      <c r="P6548" s="4">
        <v>500600</v>
      </c>
      <c r="Q6548" s="4">
        <v>905400</v>
      </c>
      <c r="R6548" s="2">
        <v>36</v>
      </c>
      <c r="S6548" s="5">
        <v>14.58</v>
      </c>
      <c r="T6548" s="4">
        <v>36150.61</v>
      </c>
      <c r="U6548" s="2" t="s">
        <v>73</v>
      </c>
      <c r="V6548" s="2" t="s">
        <v>74</v>
      </c>
      <c r="W6548" s="4">
        <v>216903.66</v>
      </c>
      <c r="X6548" s="4">
        <v>1084518.3</v>
      </c>
      <c r="Y6548" s="4">
        <v>1301421.96</v>
      </c>
      <c r="Z6548" s="2">
        <v>0</v>
      </c>
      <c r="AA6548" s="2" t="s">
        <v>56</v>
      </c>
      <c r="AB6548" s="2" t="s">
        <v>15732</v>
      </c>
      <c r="AC6548" s="2" t="s">
        <v>121</v>
      </c>
      <c r="AD6548" s="2" t="s">
        <v>76</v>
      </c>
      <c r="AE6548" s="5">
        <v>64.400000000000006</v>
      </c>
      <c r="AF6548" s="2">
        <v>0</v>
      </c>
      <c r="AG6548" s="2" t="s">
        <v>77</v>
      </c>
      <c r="AH6548" s="2">
        <v>12</v>
      </c>
      <c r="AI6548" s="6" t="str">
        <f t="shared" si="306"/>
        <v>35-44</v>
      </c>
      <c r="AJ6548" s="11">
        <f>YEAR(tbl_LoanData[[#This Row],[Application Date]])</f>
        <v>2026</v>
      </c>
      <c r="AK6548" s="11" t="str">
        <f>TEXT(tbl_LoanData[[#This Row],[Application Date]],"MMMM")</f>
        <v>February</v>
      </c>
      <c r="AL6548" s="12">
        <f>DATE(YEAR(tbl_LoanData[[#This Row],[Application Date]]),MONTH(tbl_LoanData[[#This Row],[Application Date]]),1)</f>
        <v>46054</v>
      </c>
      <c r="AM6548" s="14">
        <f ca="1">IF(AND(tbl_LoanData[[#This Row],[Application Date]]&gt;=EOMONTH(TODAY(),-1)+1,tbl_LoanData[[#This Row],[Application Date]]&lt;=TODAY()),tbl_LoanData[[#This Row],[Loan Amount]],0)</f>
        <v>0</v>
      </c>
      <c r="AN6548" s="14">
        <f>tbl_LoanData[[#This Row],[Amount Paid]]-(Q6548-X6548)</f>
        <v>396021.96000000008</v>
      </c>
      <c r="AO6548" s="14">
        <f>IF(tbl_LoanData[[#This Row],[Application Status]]="Approved",1,0)</f>
        <v>1</v>
      </c>
      <c r="AP6548" s="22" t="str">
        <f t="shared" ca="1" si="307"/>
        <v/>
      </c>
      <c r="AQ6548" s="22" t="str">
        <f t="shared" ca="1" si="308"/>
        <v/>
      </c>
    </row>
    <row r="6549" spans="1:43" x14ac:dyDescent="0.3">
      <c r="A6549" s="2" t="s">
        <v>5435</v>
      </c>
      <c r="B6549" s="2" t="s">
        <v>5436</v>
      </c>
      <c r="C6549" s="2" t="s">
        <v>133</v>
      </c>
      <c r="D6549" s="2" t="s">
        <v>209</v>
      </c>
      <c r="E6549" s="2" t="s">
        <v>182</v>
      </c>
      <c r="F6549" s="2">
        <v>36</v>
      </c>
      <c r="G6549" s="2" t="s">
        <v>69</v>
      </c>
      <c r="H6549" s="2" t="s">
        <v>259</v>
      </c>
      <c r="I6549" s="2" t="s">
        <v>43</v>
      </c>
      <c r="J6549" s="3">
        <v>46081</v>
      </c>
      <c r="K6549" s="3">
        <v>46099</v>
      </c>
      <c r="L6549" s="2" t="s">
        <v>37</v>
      </c>
      <c r="M6549" s="2" t="s">
        <v>104</v>
      </c>
      <c r="N6549" s="2" t="s">
        <v>286</v>
      </c>
      <c r="O6549" s="4">
        <v>149000</v>
      </c>
      <c r="P6549" s="4">
        <v>40500</v>
      </c>
      <c r="Q6549" s="4">
        <v>108500</v>
      </c>
      <c r="R6549" s="2">
        <v>24</v>
      </c>
      <c r="S6549" s="5">
        <v>6.13</v>
      </c>
      <c r="T6549" s="4">
        <v>5075.09</v>
      </c>
      <c r="U6549" s="2" t="s">
        <v>73</v>
      </c>
      <c r="V6549" s="2" t="s">
        <v>74</v>
      </c>
      <c r="W6549" s="4">
        <v>25375.45</v>
      </c>
      <c r="X6549" s="4">
        <v>96426.65</v>
      </c>
      <c r="Y6549" s="4">
        <v>121802.1</v>
      </c>
      <c r="Z6549" s="2">
        <v>0</v>
      </c>
      <c r="AA6549" s="2" t="s">
        <v>56</v>
      </c>
      <c r="AB6549" s="2" t="s">
        <v>15731</v>
      </c>
      <c r="AC6549" s="2" t="s">
        <v>138</v>
      </c>
      <c r="AD6549" s="2" t="s">
        <v>76</v>
      </c>
      <c r="AE6549" s="5">
        <v>72.819999999999993</v>
      </c>
      <c r="AF6549" s="2">
        <v>0</v>
      </c>
      <c r="AG6549" s="2" t="s">
        <v>77</v>
      </c>
      <c r="AH6549" s="2">
        <v>18</v>
      </c>
      <c r="AI6549" s="6" t="str">
        <f t="shared" si="306"/>
        <v>35-44</v>
      </c>
      <c r="AJ6549" s="11">
        <f>YEAR(tbl_LoanData[[#This Row],[Application Date]])</f>
        <v>2026</v>
      </c>
      <c r="AK6549" s="11" t="str">
        <f>TEXT(tbl_LoanData[[#This Row],[Application Date]],"MMMM")</f>
        <v>February</v>
      </c>
      <c r="AL6549" s="12">
        <f>DATE(YEAR(tbl_LoanData[[#This Row],[Application Date]]),MONTH(tbl_LoanData[[#This Row],[Application Date]]),1)</f>
        <v>46054</v>
      </c>
      <c r="AM6549" s="14">
        <f ca="1">IF(AND(tbl_LoanData[[#This Row],[Application Date]]&gt;=EOMONTH(TODAY(),-1)+1,tbl_LoanData[[#This Row],[Application Date]]&lt;=TODAY()),tbl_LoanData[[#This Row],[Loan Amount]],0)</f>
        <v>0</v>
      </c>
      <c r="AN6549" s="14">
        <f>tbl_LoanData[[#This Row],[Amount Paid]]-(Q6549-X6549)</f>
        <v>13302.099999999995</v>
      </c>
      <c r="AO6549" s="14">
        <f>IF(tbl_LoanData[[#This Row],[Application Status]]="Approved",1,0)</f>
        <v>1</v>
      </c>
      <c r="AP6549" s="22" t="str">
        <f t="shared" ca="1" si="307"/>
        <v/>
      </c>
      <c r="AQ6549" s="22" t="str">
        <f t="shared" ca="1" si="308"/>
        <v/>
      </c>
    </row>
    <row r="6550" spans="1:43" ht="14.4" customHeight="1" x14ac:dyDescent="0.3">
      <c r="A6550" s="2" t="s">
        <v>5459</v>
      </c>
      <c r="B6550" s="2" t="s">
        <v>5460</v>
      </c>
      <c r="C6550" s="2" t="s">
        <v>429</v>
      </c>
      <c r="D6550" s="2" t="s">
        <v>182</v>
      </c>
      <c r="E6550" s="2" t="s">
        <v>118</v>
      </c>
      <c r="F6550" s="2">
        <v>54</v>
      </c>
      <c r="G6550" s="2" t="s">
        <v>83</v>
      </c>
      <c r="H6550" s="2" t="s">
        <v>103</v>
      </c>
      <c r="I6550" s="2" t="s">
        <v>43</v>
      </c>
      <c r="J6550" s="3">
        <v>46060</v>
      </c>
      <c r="K6550" s="3"/>
      <c r="L6550" s="2" t="s">
        <v>36</v>
      </c>
      <c r="M6550" s="2" t="s">
        <v>111</v>
      </c>
      <c r="N6550" s="2" t="s">
        <v>350</v>
      </c>
      <c r="O6550" s="4">
        <v>1399000</v>
      </c>
      <c r="P6550" s="4">
        <v>274500</v>
      </c>
      <c r="Q6550" s="4">
        <v>1124500</v>
      </c>
      <c r="R6550" s="2">
        <v>24</v>
      </c>
      <c r="S6550" s="5">
        <v>11.64</v>
      </c>
      <c r="T6550" s="4">
        <v>57761.82</v>
      </c>
      <c r="U6550" s="2" t="s">
        <v>113</v>
      </c>
      <c r="V6550" s="2" t="s">
        <v>97</v>
      </c>
      <c r="W6550" s="4">
        <v>0</v>
      </c>
      <c r="X6550" s="4">
        <v>0</v>
      </c>
      <c r="Y6550" s="4">
        <v>1386283.6</v>
      </c>
      <c r="Z6550" s="2">
        <v>0</v>
      </c>
      <c r="AA6550" s="2" t="s">
        <v>97</v>
      </c>
      <c r="AB6550" s="2" t="s">
        <v>15736</v>
      </c>
      <c r="AC6550" s="2" t="s">
        <v>138</v>
      </c>
      <c r="AD6550" s="2" t="s">
        <v>76</v>
      </c>
      <c r="AE6550" s="5">
        <v>80.38</v>
      </c>
      <c r="AF6550" s="2">
        <v>0</v>
      </c>
      <c r="AG6550" s="2" t="s">
        <v>97</v>
      </c>
      <c r="AH6550" s="2"/>
      <c r="AI6550" s="6" t="str">
        <f t="shared" si="306"/>
        <v>45-54</v>
      </c>
      <c r="AJ6550" s="11">
        <f>YEAR(tbl_LoanData[[#This Row],[Application Date]])</f>
        <v>2026</v>
      </c>
      <c r="AK6550" s="11" t="str">
        <f>TEXT(tbl_LoanData[[#This Row],[Application Date]],"MMMM")</f>
        <v>February</v>
      </c>
      <c r="AL6550" s="12">
        <f>DATE(YEAR(tbl_LoanData[[#This Row],[Application Date]]),MONTH(tbl_LoanData[[#This Row],[Application Date]]),1)</f>
        <v>46054</v>
      </c>
      <c r="AM6550" s="14">
        <f ca="1">IF(AND(tbl_LoanData[[#This Row],[Application Date]]&gt;=EOMONTH(TODAY(),-1)+1,tbl_LoanData[[#This Row],[Application Date]]&lt;=TODAY()),tbl_LoanData[[#This Row],[Loan Amount]],0)</f>
        <v>0</v>
      </c>
      <c r="AN6550" s="14">
        <f>tbl_LoanData[[#This Row],[Amount Paid]]-(Q6550-X6550)</f>
        <v>-1124500</v>
      </c>
      <c r="AO6550" s="14">
        <f>IF(tbl_LoanData[[#This Row],[Application Status]]="Approved",1,0)</f>
        <v>0</v>
      </c>
      <c r="AP6550" s="22" t="str">
        <f t="shared" ca="1" si="307"/>
        <v/>
      </c>
      <c r="AQ6550" s="22" t="str">
        <f t="shared" ca="1" si="308"/>
        <v/>
      </c>
    </row>
    <row r="6551" spans="1:43" ht="14.4" customHeight="1" x14ac:dyDescent="0.3">
      <c r="A6551" s="2" t="s">
        <v>5537</v>
      </c>
      <c r="B6551" s="2" t="s">
        <v>5538</v>
      </c>
      <c r="C6551" s="2" t="s">
        <v>397</v>
      </c>
      <c r="D6551" s="2" t="s">
        <v>311</v>
      </c>
      <c r="E6551" s="2" t="s">
        <v>255</v>
      </c>
      <c r="F6551" s="2">
        <v>31</v>
      </c>
      <c r="G6551" s="2" t="s">
        <v>83</v>
      </c>
      <c r="H6551" s="2" t="s">
        <v>398</v>
      </c>
      <c r="I6551" s="2" t="s">
        <v>46</v>
      </c>
      <c r="J6551" s="3">
        <v>46065</v>
      </c>
      <c r="K6551" s="3">
        <v>46068</v>
      </c>
      <c r="L6551" s="2" t="s">
        <v>39</v>
      </c>
      <c r="M6551" s="2" t="s">
        <v>94</v>
      </c>
      <c r="N6551" s="2" t="s">
        <v>365</v>
      </c>
      <c r="O6551" s="4">
        <v>1246000</v>
      </c>
      <c r="P6551" s="4">
        <v>332800</v>
      </c>
      <c r="Q6551" s="4">
        <v>913200</v>
      </c>
      <c r="R6551" s="2">
        <v>48</v>
      </c>
      <c r="S6551" s="5">
        <v>12.34</v>
      </c>
      <c r="T6551" s="4">
        <v>28415.74</v>
      </c>
      <c r="U6551" s="2" t="s">
        <v>73</v>
      </c>
      <c r="V6551" s="2" t="s">
        <v>74</v>
      </c>
      <c r="W6551" s="4">
        <v>170494.44</v>
      </c>
      <c r="X6551" s="4">
        <v>1193461.08</v>
      </c>
      <c r="Y6551" s="4">
        <v>1363955.52</v>
      </c>
      <c r="Z6551" s="2">
        <v>0</v>
      </c>
      <c r="AA6551" s="2" t="s">
        <v>56</v>
      </c>
      <c r="AB6551" s="2" t="s">
        <v>15730</v>
      </c>
      <c r="AC6551" s="2" t="s">
        <v>75</v>
      </c>
      <c r="AD6551" s="2" t="s">
        <v>76</v>
      </c>
      <c r="AE6551" s="5">
        <v>73.290000000000006</v>
      </c>
      <c r="AF6551" s="2">
        <v>0</v>
      </c>
      <c r="AG6551" s="2" t="s">
        <v>77</v>
      </c>
      <c r="AH6551" s="2">
        <v>3</v>
      </c>
      <c r="AI6551" s="6" t="str">
        <f t="shared" si="306"/>
        <v>25-34</v>
      </c>
      <c r="AJ6551" s="11">
        <f>YEAR(tbl_LoanData[[#This Row],[Application Date]])</f>
        <v>2026</v>
      </c>
      <c r="AK6551" s="11" t="str">
        <f>TEXT(tbl_LoanData[[#This Row],[Application Date]],"MMMM")</f>
        <v>February</v>
      </c>
      <c r="AL6551" s="12">
        <f>DATE(YEAR(tbl_LoanData[[#This Row],[Application Date]]),MONTH(tbl_LoanData[[#This Row],[Application Date]]),1)</f>
        <v>46054</v>
      </c>
      <c r="AM6551" s="14">
        <f ca="1">IF(AND(tbl_LoanData[[#This Row],[Application Date]]&gt;=EOMONTH(TODAY(),-1)+1,tbl_LoanData[[#This Row],[Application Date]]&lt;=TODAY()),tbl_LoanData[[#This Row],[Loan Amount]],0)</f>
        <v>0</v>
      </c>
      <c r="AN6551" s="14">
        <f>tbl_LoanData[[#This Row],[Amount Paid]]-(Q6551-X6551)</f>
        <v>450755.52000000008</v>
      </c>
      <c r="AO6551" s="14">
        <f>IF(tbl_LoanData[[#This Row],[Application Status]]="Approved",1,0)</f>
        <v>1</v>
      </c>
      <c r="AP6551" s="22" t="str">
        <f t="shared" ca="1" si="307"/>
        <v/>
      </c>
      <c r="AQ6551" s="22" t="str">
        <f t="shared" ca="1" si="308"/>
        <v/>
      </c>
    </row>
    <row r="6552" spans="1:43" x14ac:dyDescent="0.3">
      <c r="A6552" s="2" t="s">
        <v>5551</v>
      </c>
      <c r="B6552" s="2" t="s">
        <v>5552</v>
      </c>
      <c r="C6552" s="2" t="s">
        <v>223</v>
      </c>
      <c r="D6552" s="2" t="s">
        <v>161</v>
      </c>
      <c r="E6552" s="2" t="s">
        <v>312</v>
      </c>
      <c r="F6552" s="2">
        <v>22</v>
      </c>
      <c r="G6552" s="2" t="s">
        <v>69</v>
      </c>
      <c r="H6552" s="2" t="s">
        <v>269</v>
      </c>
      <c r="I6552" s="2" t="s">
        <v>46</v>
      </c>
      <c r="J6552" s="3">
        <v>46070</v>
      </c>
      <c r="K6552" s="3">
        <v>46084</v>
      </c>
      <c r="L6552" s="2" t="s">
        <v>36</v>
      </c>
      <c r="M6552" s="2" t="s">
        <v>94</v>
      </c>
      <c r="N6552" s="2" t="s">
        <v>212</v>
      </c>
      <c r="O6552" s="4">
        <v>1910000</v>
      </c>
      <c r="P6552" s="4">
        <v>725100</v>
      </c>
      <c r="Q6552" s="4">
        <v>1184900</v>
      </c>
      <c r="R6552" s="2">
        <v>18</v>
      </c>
      <c r="S6552" s="5">
        <v>5.86</v>
      </c>
      <c r="T6552" s="4">
        <v>71614.039999999994</v>
      </c>
      <c r="U6552" s="2" t="s">
        <v>73</v>
      </c>
      <c r="V6552" s="2" t="s">
        <v>74</v>
      </c>
      <c r="W6552" s="4">
        <v>358070.2</v>
      </c>
      <c r="X6552" s="4">
        <v>930982.51</v>
      </c>
      <c r="Y6552" s="4">
        <v>1289052.71</v>
      </c>
      <c r="Z6552" s="2">
        <v>0</v>
      </c>
      <c r="AA6552" s="2" t="s">
        <v>56</v>
      </c>
      <c r="AB6552" s="2" t="s">
        <v>15728</v>
      </c>
      <c r="AC6552" s="2" t="s">
        <v>121</v>
      </c>
      <c r="AD6552" s="2" t="s">
        <v>76</v>
      </c>
      <c r="AE6552" s="5">
        <v>62.04</v>
      </c>
      <c r="AF6552" s="2">
        <v>0</v>
      </c>
      <c r="AG6552" s="2" t="s">
        <v>77</v>
      </c>
      <c r="AH6552" s="2">
        <v>14</v>
      </c>
      <c r="AI6552" s="6" t="str">
        <f t="shared" si="306"/>
        <v>18-24</v>
      </c>
      <c r="AJ6552" s="11">
        <f>YEAR(tbl_LoanData[[#This Row],[Application Date]])</f>
        <v>2026</v>
      </c>
      <c r="AK6552" s="11" t="str">
        <f>TEXT(tbl_LoanData[[#This Row],[Application Date]],"MMMM")</f>
        <v>February</v>
      </c>
      <c r="AL6552" s="12">
        <f>DATE(YEAR(tbl_LoanData[[#This Row],[Application Date]]),MONTH(tbl_LoanData[[#This Row],[Application Date]]),1)</f>
        <v>46054</v>
      </c>
      <c r="AM6552" s="14">
        <f ca="1">IF(AND(tbl_LoanData[[#This Row],[Application Date]]&gt;=EOMONTH(TODAY(),-1)+1,tbl_LoanData[[#This Row],[Application Date]]&lt;=TODAY()),tbl_LoanData[[#This Row],[Loan Amount]],0)</f>
        <v>0</v>
      </c>
      <c r="AN6552" s="14">
        <f>tbl_LoanData[[#This Row],[Amount Paid]]-(Q6552-X6552)</f>
        <v>104152.71000000002</v>
      </c>
      <c r="AO6552" s="14">
        <f>IF(tbl_LoanData[[#This Row],[Application Status]]="Approved",1,0)</f>
        <v>1</v>
      </c>
      <c r="AP6552" s="22" t="str">
        <f t="shared" ca="1" si="307"/>
        <v/>
      </c>
      <c r="AQ6552" s="22" t="str">
        <f t="shared" ca="1" si="308"/>
        <v/>
      </c>
    </row>
    <row r="6553" spans="1:43" ht="14.4" customHeight="1" x14ac:dyDescent="0.3">
      <c r="A6553" s="2" t="s">
        <v>5811</v>
      </c>
      <c r="B6553" s="2" t="s">
        <v>5812</v>
      </c>
      <c r="C6553" s="2" t="s">
        <v>223</v>
      </c>
      <c r="D6553" s="2" t="s">
        <v>209</v>
      </c>
      <c r="E6553" s="2" t="s">
        <v>311</v>
      </c>
      <c r="F6553" s="2">
        <v>59</v>
      </c>
      <c r="G6553" s="2" t="s">
        <v>69</v>
      </c>
      <c r="H6553" s="2" t="s">
        <v>84</v>
      </c>
      <c r="I6553" s="2" t="s">
        <v>45</v>
      </c>
      <c r="J6553" s="3">
        <v>46061</v>
      </c>
      <c r="K6553" s="3">
        <v>46079</v>
      </c>
      <c r="L6553" s="2" t="s">
        <v>40</v>
      </c>
      <c r="M6553" s="2" t="s">
        <v>111</v>
      </c>
      <c r="N6553" s="2" t="s">
        <v>120</v>
      </c>
      <c r="O6553" s="4">
        <v>943000</v>
      </c>
      <c r="P6553" s="4">
        <v>109700</v>
      </c>
      <c r="Q6553" s="4">
        <v>833300</v>
      </c>
      <c r="R6553" s="2">
        <v>36</v>
      </c>
      <c r="S6553" s="5">
        <v>9.06</v>
      </c>
      <c r="T6553" s="4">
        <v>29438.639999999999</v>
      </c>
      <c r="U6553" s="2" t="s">
        <v>73</v>
      </c>
      <c r="V6553" s="2" t="s">
        <v>74</v>
      </c>
      <c r="W6553" s="4">
        <v>147193.20000000001</v>
      </c>
      <c r="X6553" s="4">
        <v>912597.74</v>
      </c>
      <c r="Y6553" s="4">
        <v>1059790.94</v>
      </c>
      <c r="Z6553" s="2">
        <v>0</v>
      </c>
      <c r="AA6553" s="2" t="s">
        <v>56</v>
      </c>
      <c r="AB6553" s="2" t="s">
        <v>15727</v>
      </c>
      <c r="AC6553" s="2" t="s">
        <v>106</v>
      </c>
      <c r="AD6553" s="2" t="s">
        <v>76</v>
      </c>
      <c r="AE6553" s="5">
        <v>88.37</v>
      </c>
      <c r="AF6553" s="2">
        <v>0</v>
      </c>
      <c r="AG6553" s="2" t="s">
        <v>77</v>
      </c>
      <c r="AH6553" s="2">
        <v>18</v>
      </c>
      <c r="AI6553" s="6" t="str">
        <f t="shared" si="306"/>
        <v>55-64</v>
      </c>
      <c r="AJ6553" s="11">
        <f>YEAR(tbl_LoanData[[#This Row],[Application Date]])</f>
        <v>2026</v>
      </c>
      <c r="AK6553" s="11" t="str">
        <f>TEXT(tbl_LoanData[[#This Row],[Application Date]],"MMMM")</f>
        <v>February</v>
      </c>
      <c r="AL6553" s="12">
        <f>DATE(YEAR(tbl_LoanData[[#This Row],[Application Date]]),MONTH(tbl_LoanData[[#This Row],[Application Date]]),1)</f>
        <v>46054</v>
      </c>
      <c r="AM6553" s="14">
        <f ca="1">IF(AND(tbl_LoanData[[#This Row],[Application Date]]&gt;=EOMONTH(TODAY(),-1)+1,tbl_LoanData[[#This Row],[Application Date]]&lt;=TODAY()),tbl_LoanData[[#This Row],[Loan Amount]],0)</f>
        <v>0</v>
      </c>
      <c r="AN6553" s="14">
        <f>tbl_LoanData[[#This Row],[Amount Paid]]-(Q6553-X6553)</f>
        <v>226490.94</v>
      </c>
      <c r="AO6553" s="14">
        <f>IF(tbl_LoanData[[#This Row],[Application Status]]="Approved",1,0)</f>
        <v>1</v>
      </c>
      <c r="AP6553" s="22" t="str">
        <f t="shared" ca="1" si="307"/>
        <v/>
      </c>
      <c r="AQ6553" s="22" t="str">
        <f t="shared" ca="1" si="308"/>
        <v/>
      </c>
    </row>
    <row r="6554" spans="1:43" ht="14.4" customHeight="1" x14ac:dyDescent="0.3">
      <c r="A6554" s="2" t="s">
        <v>5891</v>
      </c>
      <c r="B6554" s="2" t="s">
        <v>5892</v>
      </c>
      <c r="C6554" s="2" t="s">
        <v>949</v>
      </c>
      <c r="D6554" s="2" t="s">
        <v>67</v>
      </c>
      <c r="E6554" s="2" t="s">
        <v>394</v>
      </c>
      <c r="F6554" s="2">
        <v>33</v>
      </c>
      <c r="G6554" s="2" t="s">
        <v>83</v>
      </c>
      <c r="H6554" s="2" t="s">
        <v>84</v>
      </c>
      <c r="I6554" s="2" t="s">
        <v>45</v>
      </c>
      <c r="J6554" s="3">
        <v>46076</v>
      </c>
      <c r="K6554" s="3"/>
      <c r="L6554" s="2" t="s">
        <v>39</v>
      </c>
      <c r="M6554" s="2" t="s">
        <v>157</v>
      </c>
      <c r="N6554" s="2" t="s">
        <v>359</v>
      </c>
      <c r="O6554" s="4">
        <v>2457000</v>
      </c>
      <c r="P6554" s="4">
        <v>303000</v>
      </c>
      <c r="Q6554" s="4">
        <v>2154000</v>
      </c>
      <c r="R6554" s="2">
        <v>24</v>
      </c>
      <c r="S6554" s="5">
        <v>13.72</v>
      </c>
      <c r="T6554" s="4">
        <v>114377.4</v>
      </c>
      <c r="U6554" s="2" t="s">
        <v>113</v>
      </c>
      <c r="V6554" s="2" t="s">
        <v>97</v>
      </c>
      <c r="W6554" s="4">
        <v>0</v>
      </c>
      <c r="X6554" s="4">
        <v>0</v>
      </c>
      <c r="Y6554" s="4">
        <v>2745057.6</v>
      </c>
      <c r="Z6554" s="2">
        <v>0</v>
      </c>
      <c r="AA6554" s="2" t="s">
        <v>97</v>
      </c>
      <c r="AB6554" s="2" t="s">
        <v>15735</v>
      </c>
      <c r="AC6554" s="2" t="s">
        <v>146</v>
      </c>
      <c r="AD6554" s="2" t="s">
        <v>76</v>
      </c>
      <c r="AE6554" s="5">
        <v>87.67</v>
      </c>
      <c r="AF6554" s="2">
        <v>0</v>
      </c>
      <c r="AG6554" s="2" t="s">
        <v>97</v>
      </c>
      <c r="AH6554" s="2"/>
      <c r="AI6554" s="6" t="str">
        <f t="shared" si="306"/>
        <v>25-34</v>
      </c>
      <c r="AJ6554" s="11">
        <f>YEAR(tbl_LoanData[[#This Row],[Application Date]])</f>
        <v>2026</v>
      </c>
      <c r="AK6554" s="11" t="str">
        <f>TEXT(tbl_LoanData[[#This Row],[Application Date]],"MMMM")</f>
        <v>February</v>
      </c>
      <c r="AL6554" s="12">
        <f>DATE(YEAR(tbl_LoanData[[#This Row],[Application Date]]),MONTH(tbl_LoanData[[#This Row],[Application Date]]),1)</f>
        <v>46054</v>
      </c>
      <c r="AM6554" s="14">
        <f ca="1">IF(AND(tbl_LoanData[[#This Row],[Application Date]]&gt;=EOMONTH(TODAY(),-1)+1,tbl_LoanData[[#This Row],[Application Date]]&lt;=TODAY()),tbl_LoanData[[#This Row],[Loan Amount]],0)</f>
        <v>0</v>
      </c>
      <c r="AN6554" s="14">
        <f>tbl_LoanData[[#This Row],[Amount Paid]]-(Q6554-X6554)</f>
        <v>-2154000</v>
      </c>
      <c r="AO6554" s="14">
        <f>IF(tbl_LoanData[[#This Row],[Application Status]]="Approved",1,0)</f>
        <v>0</v>
      </c>
      <c r="AP6554" s="22" t="str">
        <f t="shared" ca="1" si="307"/>
        <v/>
      </c>
      <c r="AQ6554" s="22" t="str">
        <f t="shared" ca="1" si="308"/>
        <v/>
      </c>
    </row>
    <row r="6555" spans="1:43" ht="14.4" customHeight="1" x14ac:dyDescent="0.3">
      <c r="A6555" s="2" t="s">
        <v>5959</v>
      </c>
      <c r="B6555" s="2" t="s">
        <v>5960</v>
      </c>
      <c r="C6555" s="2" t="s">
        <v>621</v>
      </c>
      <c r="D6555" s="2" t="s">
        <v>209</v>
      </c>
      <c r="E6555" s="2" t="s">
        <v>232</v>
      </c>
      <c r="F6555" s="2">
        <v>55</v>
      </c>
      <c r="G6555" s="2" t="s">
        <v>69</v>
      </c>
      <c r="H6555" s="2" t="s">
        <v>211</v>
      </c>
      <c r="I6555" s="2" t="s">
        <v>50</v>
      </c>
      <c r="J6555" s="3">
        <v>46081</v>
      </c>
      <c r="K6555" s="3">
        <v>46091</v>
      </c>
      <c r="L6555" s="2" t="s">
        <v>39</v>
      </c>
      <c r="M6555" s="2" t="s">
        <v>85</v>
      </c>
      <c r="N6555" s="2" t="s">
        <v>324</v>
      </c>
      <c r="O6555" s="4">
        <v>2432000</v>
      </c>
      <c r="P6555" s="4">
        <v>370600</v>
      </c>
      <c r="Q6555" s="4">
        <v>2061400</v>
      </c>
      <c r="R6555" s="2">
        <v>48</v>
      </c>
      <c r="S6555" s="5">
        <v>10.050000000000001</v>
      </c>
      <c r="T6555" s="4">
        <v>60210.06</v>
      </c>
      <c r="U6555" s="2" t="s">
        <v>73</v>
      </c>
      <c r="V6555" s="2" t="s">
        <v>74</v>
      </c>
      <c r="W6555" s="4">
        <v>120420.12</v>
      </c>
      <c r="X6555" s="4">
        <v>2769662.68</v>
      </c>
      <c r="Y6555" s="4">
        <v>2890082.8</v>
      </c>
      <c r="Z6555" s="2">
        <v>96</v>
      </c>
      <c r="AA6555" s="2" t="s">
        <v>60</v>
      </c>
      <c r="AB6555" s="2" t="s">
        <v>15733</v>
      </c>
      <c r="AC6555" s="2" t="s">
        <v>213</v>
      </c>
      <c r="AD6555" s="2" t="s">
        <v>76</v>
      </c>
      <c r="AE6555" s="5">
        <v>84.76</v>
      </c>
      <c r="AF6555" s="2">
        <v>3</v>
      </c>
      <c r="AG6555" s="2" t="s">
        <v>130</v>
      </c>
      <c r="AH6555" s="2">
        <v>10</v>
      </c>
      <c r="AI6555" s="6" t="str">
        <f t="shared" si="306"/>
        <v>55-64</v>
      </c>
      <c r="AJ6555" s="11">
        <f>YEAR(tbl_LoanData[[#This Row],[Application Date]])</f>
        <v>2026</v>
      </c>
      <c r="AK6555" s="11" t="str">
        <f>TEXT(tbl_LoanData[[#This Row],[Application Date]],"MMMM")</f>
        <v>February</v>
      </c>
      <c r="AL6555" s="12">
        <f>DATE(YEAR(tbl_LoanData[[#This Row],[Application Date]]),MONTH(tbl_LoanData[[#This Row],[Application Date]]),1)</f>
        <v>46054</v>
      </c>
      <c r="AM6555" s="14">
        <f ca="1">IF(AND(tbl_LoanData[[#This Row],[Application Date]]&gt;=EOMONTH(TODAY(),-1)+1,tbl_LoanData[[#This Row],[Application Date]]&lt;=TODAY()),tbl_LoanData[[#This Row],[Loan Amount]],0)</f>
        <v>0</v>
      </c>
      <c r="AN6555" s="14">
        <f>tbl_LoanData[[#This Row],[Amount Paid]]-(Q6555-X6555)</f>
        <v>828682.80000000016</v>
      </c>
      <c r="AO6555" s="14">
        <f>IF(tbl_LoanData[[#This Row],[Application Status]]="Approved",1,0)</f>
        <v>1</v>
      </c>
      <c r="AP6555" s="22" t="str">
        <f t="shared" ca="1" si="307"/>
        <v/>
      </c>
      <c r="AQ6555" s="22" t="str">
        <f t="shared" ca="1" si="308"/>
        <v/>
      </c>
    </row>
    <row r="6556" spans="1:43" ht="14.4" customHeight="1" x14ac:dyDescent="0.3">
      <c r="A6556" s="2" t="s">
        <v>5985</v>
      </c>
      <c r="B6556" s="2" t="s">
        <v>5986</v>
      </c>
      <c r="C6556" s="2" t="s">
        <v>343</v>
      </c>
      <c r="D6556" s="2" t="s">
        <v>254</v>
      </c>
      <c r="E6556" s="2" t="s">
        <v>150</v>
      </c>
      <c r="F6556" s="2">
        <v>40</v>
      </c>
      <c r="G6556" s="2" t="s">
        <v>69</v>
      </c>
      <c r="H6556" s="2" t="s">
        <v>278</v>
      </c>
      <c r="I6556" s="2" t="s">
        <v>45</v>
      </c>
      <c r="J6556" s="3">
        <v>46071</v>
      </c>
      <c r="K6556" s="3">
        <v>46082</v>
      </c>
      <c r="L6556" s="2" t="s">
        <v>40</v>
      </c>
      <c r="M6556" s="2" t="s">
        <v>71</v>
      </c>
      <c r="N6556" s="2" t="s">
        <v>137</v>
      </c>
      <c r="O6556" s="4">
        <v>1523000</v>
      </c>
      <c r="P6556" s="4">
        <v>536400</v>
      </c>
      <c r="Q6556" s="4">
        <v>986600</v>
      </c>
      <c r="R6556" s="2">
        <v>60</v>
      </c>
      <c r="S6556" s="5">
        <v>10.34</v>
      </c>
      <c r="T6556" s="4">
        <v>24944.54</v>
      </c>
      <c r="U6556" s="2" t="s">
        <v>73</v>
      </c>
      <c r="V6556" s="2" t="s">
        <v>74</v>
      </c>
      <c r="W6556" s="4">
        <v>99778.16</v>
      </c>
      <c r="X6556" s="4">
        <v>1396894.04</v>
      </c>
      <c r="Y6556" s="4">
        <v>1496672.2</v>
      </c>
      <c r="Z6556" s="2">
        <v>32</v>
      </c>
      <c r="AA6556" s="2" t="s">
        <v>58</v>
      </c>
      <c r="AB6556" s="2" t="s">
        <v>15728</v>
      </c>
      <c r="AC6556" s="2" t="s">
        <v>146</v>
      </c>
      <c r="AD6556" s="2" t="s">
        <v>76</v>
      </c>
      <c r="AE6556" s="5">
        <v>64.78</v>
      </c>
      <c r="AF6556" s="2">
        <v>1</v>
      </c>
      <c r="AG6556" s="2" t="s">
        <v>15718</v>
      </c>
      <c r="AH6556" s="2">
        <v>11</v>
      </c>
      <c r="AI6556" s="6" t="str">
        <f t="shared" si="306"/>
        <v>35-44</v>
      </c>
      <c r="AJ6556" s="11">
        <f>YEAR(tbl_LoanData[[#This Row],[Application Date]])</f>
        <v>2026</v>
      </c>
      <c r="AK6556" s="11" t="str">
        <f>TEXT(tbl_LoanData[[#This Row],[Application Date]],"MMMM")</f>
        <v>February</v>
      </c>
      <c r="AL6556" s="12">
        <f>DATE(YEAR(tbl_LoanData[[#This Row],[Application Date]]),MONTH(tbl_LoanData[[#This Row],[Application Date]]),1)</f>
        <v>46054</v>
      </c>
      <c r="AM6556" s="14">
        <f ca="1">IF(AND(tbl_LoanData[[#This Row],[Application Date]]&gt;=EOMONTH(TODAY(),-1)+1,tbl_LoanData[[#This Row],[Application Date]]&lt;=TODAY()),tbl_LoanData[[#This Row],[Loan Amount]],0)</f>
        <v>0</v>
      </c>
      <c r="AN6556" s="14">
        <f>tbl_LoanData[[#This Row],[Amount Paid]]-(Q6556-X6556)</f>
        <v>510072.20000000007</v>
      </c>
      <c r="AO6556" s="14">
        <f>IF(tbl_LoanData[[#This Row],[Application Status]]="Approved",1,0)</f>
        <v>1</v>
      </c>
      <c r="AP6556" s="22" t="str">
        <f t="shared" ca="1" si="307"/>
        <v/>
      </c>
      <c r="AQ6556" s="22" t="str">
        <f t="shared" ca="1" si="308"/>
        <v/>
      </c>
    </row>
    <row r="6557" spans="1:43" ht="14.4" customHeight="1" x14ac:dyDescent="0.3">
      <c r="A6557" s="2" t="s">
        <v>6243</v>
      </c>
      <c r="B6557" s="2" t="s">
        <v>6244</v>
      </c>
      <c r="C6557" s="2" t="s">
        <v>353</v>
      </c>
      <c r="D6557" s="2" t="s">
        <v>161</v>
      </c>
      <c r="E6557" s="2" t="s">
        <v>406</v>
      </c>
      <c r="F6557" s="2">
        <v>34</v>
      </c>
      <c r="G6557" s="2" t="s">
        <v>83</v>
      </c>
      <c r="H6557" s="2" t="s">
        <v>259</v>
      </c>
      <c r="I6557" s="2" t="s">
        <v>43</v>
      </c>
      <c r="J6557" s="3">
        <v>46064</v>
      </c>
      <c r="K6557" s="3">
        <v>46084</v>
      </c>
      <c r="L6557" s="2" t="s">
        <v>39</v>
      </c>
      <c r="M6557" s="2" t="s">
        <v>94</v>
      </c>
      <c r="N6557" s="2" t="s">
        <v>365</v>
      </c>
      <c r="O6557" s="4">
        <v>2412000</v>
      </c>
      <c r="P6557" s="4">
        <v>876800</v>
      </c>
      <c r="Q6557" s="4">
        <v>1535200</v>
      </c>
      <c r="R6557" s="2">
        <v>48</v>
      </c>
      <c r="S6557" s="5">
        <v>6.8</v>
      </c>
      <c r="T6557" s="4">
        <v>40682.800000000003</v>
      </c>
      <c r="U6557" s="2" t="s">
        <v>73</v>
      </c>
      <c r="V6557" s="2" t="s">
        <v>74</v>
      </c>
      <c r="W6557" s="4">
        <v>203414</v>
      </c>
      <c r="X6557" s="4">
        <v>1749360.4</v>
      </c>
      <c r="Y6557" s="4">
        <v>1952774.4</v>
      </c>
      <c r="Z6557" s="2">
        <v>0</v>
      </c>
      <c r="AA6557" s="2" t="s">
        <v>56</v>
      </c>
      <c r="AB6557" s="2" t="s">
        <v>15727</v>
      </c>
      <c r="AC6557" s="2" t="s">
        <v>129</v>
      </c>
      <c r="AD6557" s="2" t="s">
        <v>76</v>
      </c>
      <c r="AE6557" s="5">
        <v>63.65</v>
      </c>
      <c r="AF6557" s="2">
        <v>0</v>
      </c>
      <c r="AG6557" s="2" t="s">
        <v>77</v>
      </c>
      <c r="AH6557" s="2">
        <v>20</v>
      </c>
      <c r="AI6557" s="6" t="str">
        <f t="shared" si="306"/>
        <v>25-34</v>
      </c>
      <c r="AJ6557" s="11">
        <f>YEAR(tbl_LoanData[[#This Row],[Application Date]])</f>
        <v>2026</v>
      </c>
      <c r="AK6557" s="11" t="str">
        <f>TEXT(tbl_LoanData[[#This Row],[Application Date]],"MMMM")</f>
        <v>February</v>
      </c>
      <c r="AL6557" s="12">
        <f>DATE(YEAR(tbl_LoanData[[#This Row],[Application Date]]),MONTH(tbl_LoanData[[#This Row],[Application Date]]),1)</f>
        <v>46054</v>
      </c>
      <c r="AM6557" s="14">
        <f ca="1">IF(AND(tbl_LoanData[[#This Row],[Application Date]]&gt;=EOMONTH(TODAY(),-1)+1,tbl_LoanData[[#This Row],[Application Date]]&lt;=TODAY()),tbl_LoanData[[#This Row],[Loan Amount]],0)</f>
        <v>0</v>
      </c>
      <c r="AN6557" s="14">
        <f>tbl_LoanData[[#This Row],[Amount Paid]]-(Q6557-X6557)</f>
        <v>417574.39999999991</v>
      </c>
      <c r="AO6557" s="14">
        <f>IF(tbl_LoanData[[#This Row],[Application Status]]="Approved",1,0)</f>
        <v>1</v>
      </c>
      <c r="AP6557" s="22" t="str">
        <f t="shared" ca="1" si="307"/>
        <v/>
      </c>
      <c r="AQ6557" s="22" t="str">
        <f t="shared" ca="1" si="308"/>
        <v/>
      </c>
    </row>
    <row r="6558" spans="1:43" ht="14.4" customHeight="1" x14ac:dyDescent="0.3">
      <c r="A6558" s="2" t="s">
        <v>6329</v>
      </c>
      <c r="B6558" s="2" t="s">
        <v>6330</v>
      </c>
      <c r="C6558" s="2" t="s">
        <v>100</v>
      </c>
      <c r="D6558" s="2" t="s">
        <v>204</v>
      </c>
      <c r="E6558" s="2" t="s">
        <v>311</v>
      </c>
      <c r="F6558" s="2">
        <v>58</v>
      </c>
      <c r="G6558" s="2" t="s">
        <v>69</v>
      </c>
      <c r="H6558" s="2" t="s">
        <v>177</v>
      </c>
      <c r="I6558" s="2" t="s">
        <v>43</v>
      </c>
      <c r="J6558" s="3">
        <v>46079</v>
      </c>
      <c r="K6558" s="3">
        <v>46083</v>
      </c>
      <c r="L6558" s="2" t="s">
        <v>39</v>
      </c>
      <c r="M6558" s="2" t="s">
        <v>127</v>
      </c>
      <c r="N6558" s="2" t="s">
        <v>152</v>
      </c>
      <c r="O6558" s="4">
        <v>1675000</v>
      </c>
      <c r="P6558" s="4">
        <v>348800</v>
      </c>
      <c r="Q6558" s="4">
        <v>1326200</v>
      </c>
      <c r="R6558" s="2">
        <v>12</v>
      </c>
      <c r="S6558" s="5">
        <v>12.51</v>
      </c>
      <c r="T6558" s="4">
        <v>124342.3</v>
      </c>
      <c r="U6558" s="2" t="s">
        <v>73</v>
      </c>
      <c r="V6558" s="2" t="s">
        <v>74</v>
      </c>
      <c r="W6558" s="4">
        <v>621711.5</v>
      </c>
      <c r="X6558" s="4">
        <v>870396.12</v>
      </c>
      <c r="Y6558" s="4">
        <v>1492107.62</v>
      </c>
      <c r="Z6558" s="2">
        <v>0</v>
      </c>
      <c r="AA6558" s="2" t="s">
        <v>56</v>
      </c>
      <c r="AB6558" s="2" t="s">
        <v>15732</v>
      </c>
      <c r="AC6558" s="2" t="s">
        <v>138</v>
      </c>
      <c r="AD6558" s="2" t="s">
        <v>76</v>
      </c>
      <c r="AE6558" s="5">
        <v>79.180000000000007</v>
      </c>
      <c r="AF6558" s="2">
        <v>0</v>
      </c>
      <c r="AG6558" s="2" t="s">
        <v>77</v>
      </c>
      <c r="AH6558" s="2">
        <v>4</v>
      </c>
      <c r="AI6558" s="6" t="str">
        <f t="shared" si="306"/>
        <v>55-64</v>
      </c>
      <c r="AJ6558" s="11">
        <f>YEAR(tbl_LoanData[[#This Row],[Application Date]])</f>
        <v>2026</v>
      </c>
      <c r="AK6558" s="11" t="str">
        <f>TEXT(tbl_LoanData[[#This Row],[Application Date]],"MMMM")</f>
        <v>February</v>
      </c>
      <c r="AL6558" s="12">
        <f>DATE(YEAR(tbl_LoanData[[#This Row],[Application Date]]),MONTH(tbl_LoanData[[#This Row],[Application Date]]),1)</f>
        <v>46054</v>
      </c>
      <c r="AM6558" s="14">
        <f ca="1">IF(AND(tbl_LoanData[[#This Row],[Application Date]]&gt;=EOMONTH(TODAY(),-1)+1,tbl_LoanData[[#This Row],[Application Date]]&lt;=TODAY()),tbl_LoanData[[#This Row],[Loan Amount]],0)</f>
        <v>0</v>
      </c>
      <c r="AN6558" s="14">
        <f>tbl_LoanData[[#This Row],[Amount Paid]]-(Q6558-X6558)</f>
        <v>165907.62</v>
      </c>
      <c r="AO6558" s="14">
        <f>IF(tbl_LoanData[[#This Row],[Application Status]]="Approved",1,0)</f>
        <v>1</v>
      </c>
      <c r="AP6558" s="22" t="str">
        <f t="shared" ca="1" si="307"/>
        <v/>
      </c>
      <c r="AQ6558" s="22" t="str">
        <f t="shared" ca="1" si="308"/>
        <v/>
      </c>
    </row>
    <row r="6559" spans="1:43" ht="14.4" customHeight="1" x14ac:dyDescent="0.3">
      <c r="A6559" s="2" t="s">
        <v>6431</v>
      </c>
      <c r="B6559" s="2" t="s">
        <v>6432</v>
      </c>
      <c r="C6559" s="2" t="s">
        <v>149</v>
      </c>
      <c r="D6559" s="2" t="s">
        <v>91</v>
      </c>
      <c r="E6559" s="2" t="s">
        <v>447</v>
      </c>
      <c r="F6559" s="2">
        <v>26</v>
      </c>
      <c r="G6559" s="2" t="s">
        <v>83</v>
      </c>
      <c r="H6559" s="2" t="s">
        <v>233</v>
      </c>
      <c r="I6559" s="2" t="s">
        <v>46</v>
      </c>
      <c r="J6559" s="3">
        <v>46070</v>
      </c>
      <c r="K6559" s="3">
        <v>46088</v>
      </c>
      <c r="L6559" s="2" t="s">
        <v>40</v>
      </c>
      <c r="M6559" s="2" t="s">
        <v>111</v>
      </c>
      <c r="N6559" s="2" t="s">
        <v>369</v>
      </c>
      <c r="O6559" s="4">
        <v>789000</v>
      </c>
      <c r="P6559" s="4">
        <v>134400</v>
      </c>
      <c r="Q6559" s="4">
        <v>654600</v>
      </c>
      <c r="R6559" s="2">
        <v>18</v>
      </c>
      <c r="S6559" s="5">
        <v>11.3</v>
      </c>
      <c r="T6559" s="4">
        <v>42530.82</v>
      </c>
      <c r="U6559" s="2" t="s">
        <v>73</v>
      </c>
      <c r="V6559" s="2" t="s">
        <v>74</v>
      </c>
      <c r="W6559" s="4">
        <v>170123.28</v>
      </c>
      <c r="X6559" s="4">
        <v>595431.42000000004</v>
      </c>
      <c r="Y6559" s="4">
        <v>765554.7</v>
      </c>
      <c r="Z6559" s="2">
        <v>29</v>
      </c>
      <c r="AA6559" s="2" t="s">
        <v>57</v>
      </c>
      <c r="AB6559" s="2" t="s">
        <v>15728</v>
      </c>
      <c r="AC6559" s="2" t="s">
        <v>129</v>
      </c>
      <c r="AD6559" s="2" t="s">
        <v>76</v>
      </c>
      <c r="AE6559" s="5">
        <v>82.97</v>
      </c>
      <c r="AF6559" s="2">
        <v>1</v>
      </c>
      <c r="AG6559" s="2" t="s">
        <v>77</v>
      </c>
      <c r="AH6559" s="2">
        <v>18</v>
      </c>
      <c r="AI6559" s="6" t="str">
        <f t="shared" si="306"/>
        <v>25-34</v>
      </c>
      <c r="AJ6559" s="11">
        <f>YEAR(tbl_LoanData[[#This Row],[Application Date]])</f>
        <v>2026</v>
      </c>
      <c r="AK6559" s="11" t="str">
        <f>TEXT(tbl_LoanData[[#This Row],[Application Date]],"MMMM")</f>
        <v>February</v>
      </c>
      <c r="AL6559" s="12">
        <f>DATE(YEAR(tbl_LoanData[[#This Row],[Application Date]]),MONTH(tbl_LoanData[[#This Row],[Application Date]]),1)</f>
        <v>46054</v>
      </c>
      <c r="AM6559" s="14">
        <f ca="1">IF(AND(tbl_LoanData[[#This Row],[Application Date]]&gt;=EOMONTH(TODAY(),-1)+1,tbl_LoanData[[#This Row],[Application Date]]&lt;=TODAY()),tbl_LoanData[[#This Row],[Loan Amount]],0)</f>
        <v>0</v>
      </c>
      <c r="AN6559" s="14">
        <f>tbl_LoanData[[#This Row],[Amount Paid]]-(Q6559-X6559)</f>
        <v>110954.70000000004</v>
      </c>
      <c r="AO6559" s="14">
        <f>IF(tbl_LoanData[[#This Row],[Application Status]]="Approved",1,0)</f>
        <v>1</v>
      </c>
      <c r="AP6559" s="22" t="str">
        <f t="shared" ca="1" si="307"/>
        <v/>
      </c>
      <c r="AQ6559" s="22" t="str">
        <f t="shared" ca="1" si="308"/>
        <v/>
      </c>
    </row>
    <row r="6560" spans="1:43" ht="14.4" customHeight="1" x14ac:dyDescent="0.3">
      <c r="A6560" s="2" t="s">
        <v>6605</v>
      </c>
      <c r="B6560" s="2" t="s">
        <v>6606</v>
      </c>
      <c r="C6560" s="2" t="s">
        <v>655</v>
      </c>
      <c r="D6560" s="2" t="s">
        <v>82</v>
      </c>
      <c r="E6560" s="2" t="s">
        <v>117</v>
      </c>
      <c r="F6560" s="2">
        <v>30</v>
      </c>
      <c r="G6560" s="2" t="s">
        <v>69</v>
      </c>
      <c r="H6560" s="2" t="s">
        <v>250</v>
      </c>
      <c r="I6560" s="2" t="s">
        <v>52</v>
      </c>
      <c r="J6560" s="3">
        <v>46071</v>
      </c>
      <c r="K6560" s="3">
        <v>46078</v>
      </c>
      <c r="L6560" s="2" t="s">
        <v>36</v>
      </c>
      <c r="M6560" s="2" t="s">
        <v>111</v>
      </c>
      <c r="N6560" s="2" t="s">
        <v>350</v>
      </c>
      <c r="O6560" s="4">
        <v>2025000</v>
      </c>
      <c r="P6560" s="4">
        <v>441600</v>
      </c>
      <c r="Q6560" s="4">
        <v>1583400</v>
      </c>
      <c r="R6560" s="2">
        <v>48</v>
      </c>
      <c r="S6560" s="5">
        <v>7.33</v>
      </c>
      <c r="T6560" s="4">
        <v>42659.44</v>
      </c>
      <c r="U6560" s="2" t="s">
        <v>73</v>
      </c>
      <c r="V6560" s="2" t="s">
        <v>74</v>
      </c>
      <c r="W6560" s="4">
        <v>85318.88</v>
      </c>
      <c r="X6560" s="4">
        <v>1962334</v>
      </c>
      <c r="Y6560" s="4">
        <v>2047652.88</v>
      </c>
      <c r="Z6560" s="2">
        <v>84</v>
      </c>
      <c r="AA6560" s="2" t="s">
        <v>59</v>
      </c>
      <c r="AB6560" s="2" t="s">
        <v>15735</v>
      </c>
      <c r="AC6560" s="2" t="s">
        <v>146</v>
      </c>
      <c r="AD6560" s="2" t="s">
        <v>76</v>
      </c>
      <c r="AE6560" s="5">
        <v>78.19</v>
      </c>
      <c r="AF6560" s="2">
        <v>3</v>
      </c>
      <c r="AG6560" s="2" t="s">
        <v>130</v>
      </c>
      <c r="AH6560" s="2">
        <v>7</v>
      </c>
      <c r="AI6560" s="6" t="str">
        <f t="shared" si="306"/>
        <v>25-34</v>
      </c>
      <c r="AJ6560" s="11">
        <f>YEAR(tbl_LoanData[[#This Row],[Application Date]])</f>
        <v>2026</v>
      </c>
      <c r="AK6560" s="11" t="str">
        <f>TEXT(tbl_LoanData[[#This Row],[Application Date]],"MMMM")</f>
        <v>February</v>
      </c>
      <c r="AL6560" s="12">
        <f>DATE(YEAR(tbl_LoanData[[#This Row],[Application Date]]),MONTH(tbl_LoanData[[#This Row],[Application Date]]),1)</f>
        <v>46054</v>
      </c>
      <c r="AM6560" s="14">
        <f ca="1">IF(AND(tbl_LoanData[[#This Row],[Application Date]]&gt;=EOMONTH(TODAY(),-1)+1,tbl_LoanData[[#This Row],[Application Date]]&lt;=TODAY()),tbl_LoanData[[#This Row],[Loan Amount]],0)</f>
        <v>0</v>
      </c>
      <c r="AN6560" s="14">
        <f>tbl_LoanData[[#This Row],[Amount Paid]]-(Q6560-X6560)</f>
        <v>464252.88</v>
      </c>
      <c r="AO6560" s="14">
        <f>IF(tbl_LoanData[[#This Row],[Application Status]]="Approved",1,0)</f>
        <v>1</v>
      </c>
      <c r="AP6560" s="22" t="str">
        <f t="shared" ca="1" si="307"/>
        <v/>
      </c>
      <c r="AQ6560" s="22" t="str">
        <f t="shared" ca="1" si="308"/>
        <v/>
      </c>
    </row>
    <row r="6561" spans="1:43" ht="14.4" customHeight="1" x14ac:dyDescent="0.3">
      <c r="A6561" s="2" t="s">
        <v>6619</v>
      </c>
      <c r="B6561" s="2" t="s">
        <v>6620</v>
      </c>
      <c r="C6561" s="2" t="s">
        <v>487</v>
      </c>
      <c r="D6561" s="2" t="s">
        <v>91</v>
      </c>
      <c r="E6561" s="2" t="s">
        <v>284</v>
      </c>
      <c r="F6561" s="2">
        <v>56</v>
      </c>
      <c r="G6561" s="2" t="s">
        <v>69</v>
      </c>
      <c r="H6561" s="2" t="s">
        <v>103</v>
      </c>
      <c r="I6561" s="2" t="s">
        <v>43</v>
      </c>
      <c r="J6561" s="3">
        <v>46066</v>
      </c>
      <c r="K6561" s="3">
        <v>46085</v>
      </c>
      <c r="L6561" s="2" t="s">
        <v>37</v>
      </c>
      <c r="M6561" s="2" t="s">
        <v>104</v>
      </c>
      <c r="N6561" s="2" t="s">
        <v>192</v>
      </c>
      <c r="O6561" s="4">
        <v>184000</v>
      </c>
      <c r="P6561" s="4">
        <v>32700</v>
      </c>
      <c r="Q6561" s="4">
        <v>151300</v>
      </c>
      <c r="R6561" s="2">
        <v>36</v>
      </c>
      <c r="S6561" s="5">
        <v>12.55</v>
      </c>
      <c r="T6561" s="4">
        <v>5785.12</v>
      </c>
      <c r="U6561" s="2" t="s">
        <v>73</v>
      </c>
      <c r="V6561" s="2" t="s">
        <v>74</v>
      </c>
      <c r="W6561" s="4">
        <v>0</v>
      </c>
      <c r="X6561" s="4">
        <v>208264.45</v>
      </c>
      <c r="Y6561" s="4">
        <v>208264.45</v>
      </c>
      <c r="Z6561" s="2">
        <v>160</v>
      </c>
      <c r="AA6561" s="2" t="s">
        <v>60</v>
      </c>
      <c r="AB6561" s="2" t="s">
        <v>15728</v>
      </c>
      <c r="AC6561" s="2" t="s">
        <v>138</v>
      </c>
      <c r="AD6561" s="2" t="s">
        <v>76</v>
      </c>
      <c r="AE6561" s="5">
        <v>82.23</v>
      </c>
      <c r="AF6561" s="2">
        <v>5</v>
      </c>
      <c r="AG6561" s="2" t="s">
        <v>130</v>
      </c>
      <c r="AH6561" s="2">
        <v>19</v>
      </c>
      <c r="AI6561" s="6" t="str">
        <f t="shared" si="306"/>
        <v>55-64</v>
      </c>
      <c r="AJ6561" s="11">
        <f>YEAR(tbl_LoanData[[#This Row],[Application Date]])</f>
        <v>2026</v>
      </c>
      <c r="AK6561" s="11" t="str">
        <f>TEXT(tbl_LoanData[[#This Row],[Application Date]],"MMMM")</f>
        <v>February</v>
      </c>
      <c r="AL6561" s="12">
        <f>DATE(YEAR(tbl_LoanData[[#This Row],[Application Date]]),MONTH(tbl_LoanData[[#This Row],[Application Date]]),1)</f>
        <v>46054</v>
      </c>
      <c r="AM6561" s="14">
        <f ca="1">IF(AND(tbl_LoanData[[#This Row],[Application Date]]&gt;=EOMONTH(TODAY(),-1)+1,tbl_LoanData[[#This Row],[Application Date]]&lt;=TODAY()),tbl_LoanData[[#This Row],[Loan Amount]],0)</f>
        <v>0</v>
      </c>
      <c r="AN6561" s="14">
        <f>tbl_LoanData[[#This Row],[Amount Paid]]-(Q6561-X6561)</f>
        <v>56964.450000000012</v>
      </c>
      <c r="AO6561" s="14">
        <f>IF(tbl_LoanData[[#This Row],[Application Status]]="Approved",1,0)</f>
        <v>1</v>
      </c>
      <c r="AP6561" s="22" t="str">
        <f t="shared" ca="1" si="307"/>
        <v/>
      </c>
      <c r="AQ6561" s="22" t="str">
        <f t="shared" ca="1" si="308"/>
        <v/>
      </c>
    </row>
    <row r="6562" spans="1:43" ht="14.4" customHeight="1" x14ac:dyDescent="0.3">
      <c r="A6562" s="2" t="s">
        <v>6653</v>
      </c>
      <c r="B6562" s="2" t="s">
        <v>6654</v>
      </c>
      <c r="C6562" s="2" t="s">
        <v>109</v>
      </c>
      <c r="D6562" s="2" t="s">
        <v>209</v>
      </c>
      <c r="E6562" s="2" t="s">
        <v>101</v>
      </c>
      <c r="F6562" s="2">
        <v>41</v>
      </c>
      <c r="G6562" s="2" t="s">
        <v>83</v>
      </c>
      <c r="H6562" s="2" t="s">
        <v>191</v>
      </c>
      <c r="I6562" s="2" t="s">
        <v>51</v>
      </c>
      <c r="J6562" s="3">
        <v>46078</v>
      </c>
      <c r="K6562" s="3">
        <v>46081</v>
      </c>
      <c r="L6562" s="2" t="s">
        <v>36</v>
      </c>
      <c r="M6562" s="2" t="s">
        <v>71</v>
      </c>
      <c r="N6562" s="2" t="s">
        <v>162</v>
      </c>
      <c r="O6562" s="4">
        <v>956000</v>
      </c>
      <c r="P6562" s="4">
        <v>203600</v>
      </c>
      <c r="Q6562" s="4">
        <v>752400</v>
      </c>
      <c r="R6562" s="2">
        <v>18</v>
      </c>
      <c r="S6562" s="5">
        <v>8.66</v>
      </c>
      <c r="T6562" s="4">
        <v>47229.82</v>
      </c>
      <c r="U6562" s="2" t="s">
        <v>73</v>
      </c>
      <c r="V6562" s="2" t="s">
        <v>74</v>
      </c>
      <c r="W6562" s="4">
        <v>188919.28</v>
      </c>
      <c r="X6562" s="4">
        <v>661217.48</v>
      </c>
      <c r="Y6562" s="4">
        <v>850136.76</v>
      </c>
      <c r="Z6562" s="2">
        <v>28</v>
      </c>
      <c r="AA6562" s="2" t="s">
        <v>57</v>
      </c>
      <c r="AB6562" s="2" t="s">
        <v>15733</v>
      </c>
      <c r="AC6562" s="2" t="s">
        <v>75</v>
      </c>
      <c r="AD6562" s="2" t="s">
        <v>76</v>
      </c>
      <c r="AE6562" s="5">
        <v>78.7</v>
      </c>
      <c r="AF6562" s="2">
        <v>1</v>
      </c>
      <c r="AG6562" s="2" t="s">
        <v>77</v>
      </c>
      <c r="AH6562" s="2">
        <v>3</v>
      </c>
      <c r="AI6562" s="6" t="str">
        <f t="shared" si="306"/>
        <v>35-44</v>
      </c>
      <c r="AJ6562" s="11">
        <f>YEAR(tbl_LoanData[[#This Row],[Application Date]])</f>
        <v>2026</v>
      </c>
      <c r="AK6562" s="11" t="str">
        <f>TEXT(tbl_LoanData[[#This Row],[Application Date]],"MMMM")</f>
        <v>February</v>
      </c>
      <c r="AL6562" s="12">
        <f>DATE(YEAR(tbl_LoanData[[#This Row],[Application Date]]),MONTH(tbl_LoanData[[#This Row],[Application Date]]),1)</f>
        <v>46054</v>
      </c>
      <c r="AM6562" s="14">
        <f ca="1">IF(AND(tbl_LoanData[[#This Row],[Application Date]]&gt;=EOMONTH(TODAY(),-1)+1,tbl_LoanData[[#This Row],[Application Date]]&lt;=TODAY()),tbl_LoanData[[#This Row],[Loan Amount]],0)</f>
        <v>0</v>
      </c>
      <c r="AN6562" s="14">
        <f>tbl_LoanData[[#This Row],[Amount Paid]]-(Q6562-X6562)</f>
        <v>97736.75999999998</v>
      </c>
      <c r="AO6562" s="14">
        <f>IF(tbl_LoanData[[#This Row],[Application Status]]="Approved",1,0)</f>
        <v>1</v>
      </c>
      <c r="AP6562" s="22" t="str">
        <f t="shared" ca="1" si="307"/>
        <v/>
      </c>
      <c r="AQ6562" s="22" t="str">
        <f t="shared" ca="1" si="308"/>
        <v/>
      </c>
    </row>
    <row r="6563" spans="1:43" ht="14.4" customHeight="1" x14ac:dyDescent="0.3">
      <c r="A6563" s="2" t="s">
        <v>6825</v>
      </c>
      <c r="B6563" s="2" t="s">
        <v>6826</v>
      </c>
      <c r="C6563" s="2" t="s">
        <v>655</v>
      </c>
      <c r="D6563" s="2" t="s">
        <v>161</v>
      </c>
      <c r="E6563" s="2" t="s">
        <v>82</v>
      </c>
      <c r="F6563" s="2">
        <v>50</v>
      </c>
      <c r="G6563" s="2" t="s">
        <v>69</v>
      </c>
      <c r="H6563" s="2" t="s">
        <v>298</v>
      </c>
      <c r="I6563" s="2" t="s">
        <v>43</v>
      </c>
      <c r="J6563" s="3">
        <v>46056</v>
      </c>
      <c r="K6563" s="3">
        <v>46060</v>
      </c>
      <c r="L6563" s="2" t="s">
        <v>40</v>
      </c>
      <c r="M6563" s="2" t="s">
        <v>111</v>
      </c>
      <c r="N6563" s="2" t="s">
        <v>120</v>
      </c>
      <c r="O6563" s="4">
        <v>1030000</v>
      </c>
      <c r="P6563" s="4">
        <v>406200</v>
      </c>
      <c r="Q6563" s="4">
        <v>623800</v>
      </c>
      <c r="R6563" s="2">
        <v>60</v>
      </c>
      <c r="S6563" s="5">
        <v>6.3</v>
      </c>
      <c r="T6563" s="4">
        <v>13671.62</v>
      </c>
      <c r="U6563" s="2" t="s">
        <v>73</v>
      </c>
      <c r="V6563" s="2" t="s">
        <v>74</v>
      </c>
      <c r="W6563" s="4">
        <v>82029.72</v>
      </c>
      <c r="X6563" s="4">
        <v>738267.28</v>
      </c>
      <c r="Y6563" s="4">
        <v>820297</v>
      </c>
      <c r="Z6563" s="2">
        <v>0</v>
      </c>
      <c r="AA6563" s="2" t="s">
        <v>56</v>
      </c>
      <c r="AB6563" s="2" t="s">
        <v>15734</v>
      </c>
      <c r="AC6563" s="2" t="s">
        <v>360</v>
      </c>
      <c r="AD6563" s="2" t="s">
        <v>76</v>
      </c>
      <c r="AE6563" s="5">
        <v>60.56</v>
      </c>
      <c r="AF6563" s="2">
        <v>0</v>
      </c>
      <c r="AG6563" s="2" t="s">
        <v>77</v>
      </c>
      <c r="AH6563" s="2">
        <v>4</v>
      </c>
      <c r="AI6563" s="6" t="str">
        <f t="shared" si="306"/>
        <v>45-54</v>
      </c>
      <c r="AJ6563" s="11">
        <f>YEAR(tbl_LoanData[[#This Row],[Application Date]])</f>
        <v>2026</v>
      </c>
      <c r="AK6563" s="11" t="str">
        <f>TEXT(tbl_LoanData[[#This Row],[Application Date]],"MMMM")</f>
        <v>February</v>
      </c>
      <c r="AL6563" s="12">
        <f>DATE(YEAR(tbl_LoanData[[#This Row],[Application Date]]),MONTH(tbl_LoanData[[#This Row],[Application Date]]),1)</f>
        <v>46054</v>
      </c>
      <c r="AM6563" s="14">
        <f ca="1">IF(AND(tbl_LoanData[[#This Row],[Application Date]]&gt;=EOMONTH(TODAY(),-1)+1,tbl_LoanData[[#This Row],[Application Date]]&lt;=TODAY()),tbl_LoanData[[#This Row],[Loan Amount]],0)</f>
        <v>0</v>
      </c>
      <c r="AN6563" s="14">
        <f>tbl_LoanData[[#This Row],[Amount Paid]]-(Q6563-X6563)</f>
        <v>196497.00000000003</v>
      </c>
      <c r="AO6563" s="14">
        <f>IF(tbl_LoanData[[#This Row],[Application Status]]="Approved",1,0)</f>
        <v>1</v>
      </c>
      <c r="AP6563" s="22" t="str">
        <f t="shared" ca="1" si="307"/>
        <v/>
      </c>
      <c r="AQ6563" s="22" t="str">
        <f t="shared" ca="1" si="308"/>
        <v/>
      </c>
    </row>
    <row r="6564" spans="1:43" x14ac:dyDescent="0.3">
      <c r="A6564" s="2" t="s">
        <v>6829</v>
      </c>
      <c r="B6564" s="2" t="s">
        <v>6830</v>
      </c>
      <c r="C6564" s="2" t="s">
        <v>310</v>
      </c>
      <c r="D6564" s="2" t="s">
        <v>182</v>
      </c>
      <c r="E6564" s="2" t="s">
        <v>67</v>
      </c>
      <c r="F6564" s="2">
        <v>61</v>
      </c>
      <c r="G6564" s="2" t="s">
        <v>69</v>
      </c>
      <c r="H6564" s="2" t="s">
        <v>466</v>
      </c>
      <c r="I6564" s="2" t="s">
        <v>43</v>
      </c>
      <c r="J6564" s="3">
        <v>46066</v>
      </c>
      <c r="K6564" s="3">
        <v>46074</v>
      </c>
      <c r="L6564" s="2" t="s">
        <v>38</v>
      </c>
      <c r="M6564" s="2" t="s">
        <v>127</v>
      </c>
      <c r="N6564" s="2" t="s">
        <v>128</v>
      </c>
      <c r="O6564" s="4">
        <v>1937000</v>
      </c>
      <c r="P6564" s="4">
        <v>419000</v>
      </c>
      <c r="Q6564" s="4">
        <v>1518000</v>
      </c>
      <c r="R6564" s="2">
        <v>36</v>
      </c>
      <c r="S6564" s="5">
        <v>6.91</v>
      </c>
      <c r="T6564" s="4">
        <v>50907.82</v>
      </c>
      <c r="U6564" s="2" t="s">
        <v>73</v>
      </c>
      <c r="V6564" s="2" t="s">
        <v>74</v>
      </c>
      <c r="W6564" s="4">
        <v>254539.1</v>
      </c>
      <c r="X6564" s="4">
        <v>1578142.3</v>
      </c>
      <c r="Y6564" s="4">
        <v>1832681.4</v>
      </c>
      <c r="Z6564" s="2">
        <v>0</v>
      </c>
      <c r="AA6564" s="2" t="s">
        <v>56</v>
      </c>
      <c r="AB6564" s="2" t="s">
        <v>15727</v>
      </c>
      <c r="AC6564" s="2" t="s">
        <v>121</v>
      </c>
      <c r="AD6564" s="2" t="s">
        <v>76</v>
      </c>
      <c r="AE6564" s="5">
        <v>78.37</v>
      </c>
      <c r="AF6564" s="2">
        <v>0</v>
      </c>
      <c r="AG6564" s="2" t="s">
        <v>77</v>
      </c>
      <c r="AH6564" s="2">
        <v>8</v>
      </c>
      <c r="AI6564" s="6" t="str">
        <f t="shared" si="306"/>
        <v>55-64</v>
      </c>
      <c r="AJ6564" s="11">
        <f>YEAR(tbl_LoanData[[#This Row],[Application Date]])</f>
        <v>2026</v>
      </c>
      <c r="AK6564" s="11" t="str">
        <f>TEXT(tbl_LoanData[[#This Row],[Application Date]],"MMMM")</f>
        <v>February</v>
      </c>
      <c r="AL6564" s="12">
        <f>DATE(YEAR(tbl_LoanData[[#This Row],[Application Date]]),MONTH(tbl_LoanData[[#This Row],[Application Date]]),1)</f>
        <v>46054</v>
      </c>
      <c r="AM6564" s="14">
        <f ca="1">IF(AND(tbl_LoanData[[#This Row],[Application Date]]&gt;=EOMONTH(TODAY(),-1)+1,tbl_LoanData[[#This Row],[Application Date]]&lt;=TODAY()),tbl_LoanData[[#This Row],[Loan Amount]],0)</f>
        <v>0</v>
      </c>
      <c r="AN6564" s="14">
        <f>tbl_LoanData[[#This Row],[Amount Paid]]-(Q6564-X6564)</f>
        <v>314681.40000000002</v>
      </c>
      <c r="AO6564" s="14">
        <f>IF(tbl_LoanData[[#This Row],[Application Status]]="Approved",1,0)</f>
        <v>1</v>
      </c>
      <c r="AP6564" s="22" t="str">
        <f t="shared" ca="1" si="307"/>
        <v/>
      </c>
      <c r="AQ6564" s="22" t="str">
        <f t="shared" ca="1" si="308"/>
        <v/>
      </c>
    </row>
    <row r="6565" spans="1:43" ht="14.4" customHeight="1" x14ac:dyDescent="0.3">
      <c r="A6565" s="2" t="s">
        <v>6939</v>
      </c>
      <c r="B6565" s="2" t="s">
        <v>6940</v>
      </c>
      <c r="C6565" s="2" t="s">
        <v>149</v>
      </c>
      <c r="D6565" s="2" t="s">
        <v>101</v>
      </c>
      <c r="E6565" s="2" t="s">
        <v>135</v>
      </c>
      <c r="F6565" s="2">
        <v>22</v>
      </c>
      <c r="G6565" s="2" t="s">
        <v>83</v>
      </c>
      <c r="H6565" s="2" t="s">
        <v>224</v>
      </c>
      <c r="I6565" s="2" t="s">
        <v>54</v>
      </c>
      <c r="J6565" s="3">
        <v>46061</v>
      </c>
      <c r="K6565" s="3"/>
      <c r="L6565" s="2" t="s">
        <v>39</v>
      </c>
      <c r="M6565" s="2" t="s">
        <v>127</v>
      </c>
      <c r="N6565" s="2" t="s">
        <v>195</v>
      </c>
      <c r="O6565" s="4">
        <v>2597000</v>
      </c>
      <c r="P6565" s="4">
        <v>871900</v>
      </c>
      <c r="Q6565" s="4">
        <v>1725100</v>
      </c>
      <c r="R6565" s="2">
        <v>36</v>
      </c>
      <c r="S6565" s="5">
        <v>9.5399999999999991</v>
      </c>
      <c r="T6565" s="4">
        <v>61633.99</v>
      </c>
      <c r="U6565" s="2" t="s">
        <v>96</v>
      </c>
      <c r="V6565" s="2" t="s">
        <v>97</v>
      </c>
      <c r="W6565" s="4">
        <v>0</v>
      </c>
      <c r="X6565" s="4">
        <v>0</v>
      </c>
      <c r="Y6565" s="4">
        <v>2218823.62</v>
      </c>
      <c r="Z6565" s="2">
        <v>0</v>
      </c>
      <c r="AA6565" s="2" t="s">
        <v>97</v>
      </c>
      <c r="AB6565" s="2" t="s">
        <v>15729</v>
      </c>
      <c r="AC6565" s="2" t="s">
        <v>87</v>
      </c>
      <c r="AD6565" s="2" t="s">
        <v>76</v>
      </c>
      <c r="AE6565" s="5">
        <v>66.430000000000007</v>
      </c>
      <c r="AF6565" s="2">
        <v>0</v>
      </c>
      <c r="AG6565" s="2" t="s">
        <v>97</v>
      </c>
      <c r="AH6565" s="2"/>
      <c r="AI6565" s="6" t="str">
        <f t="shared" si="306"/>
        <v>18-24</v>
      </c>
      <c r="AJ6565" s="11">
        <f>YEAR(tbl_LoanData[[#This Row],[Application Date]])</f>
        <v>2026</v>
      </c>
      <c r="AK6565" s="11" t="str">
        <f>TEXT(tbl_LoanData[[#This Row],[Application Date]],"MMMM")</f>
        <v>February</v>
      </c>
      <c r="AL6565" s="12">
        <f>DATE(YEAR(tbl_LoanData[[#This Row],[Application Date]]),MONTH(tbl_LoanData[[#This Row],[Application Date]]),1)</f>
        <v>46054</v>
      </c>
      <c r="AM6565" s="14">
        <f ca="1">IF(AND(tbl_LoanData[[#This Row],[Application Date]]&gt;=EOMONTH(TODAY(),-1)+1,tbl_LoanData[[#This Row],[Application Date]]&lt;=TODAY()),tbl_LoanData[[#This Row],[Loan Amount]],0)</f>
        <v>0</v>
      </c>
      <c r="AN6565" s="14">
        <f>tbl_LoanData[[#This Row],[Amount Paid]]-(Q6565-X6565)</f>
        <v>-1725100</v>
      </c>
      <c r="AO6565" s="14">
        <f>IF(tbl_LoanData[[#This Row],[Application Status]]="Approved",1,0)</f>
        <v>0</v>
      </c>
      <c r="AP6565" s="22" t="str">
        <f t="shared" ca="1" si="307"/>
        <v/>
      </c>
      <c r="AQ6565" s="22" t="str">
        <f t="shared" ca="1" si="308"/>
        <v/>
      </c>
    </row>
    <row r="6566" spans="1:43" ht="14.4" customHeight="1" x14ac:dyDescent="0.3">
      <c r="A6566" s="2" t="s">
        <v>7041</v>
      </c>
      <c r="B6566" s="2" t="s">
        <v>7042</v>
      </c>
      <c r="C6566" s="2" t="s">
        <v>90</v>
      </c>
      <c r="D6566" s="2" t="s">
        <v>311</v>
      </c>
      <c r="E6566" s="2" t="s">
        <v>189</v>
      </c>
      <c r="F6566" s="2">
        <v>23</v>
      </c>
      <c r="G6566" s="2" t="s">
        <v>69</v>
      </c>
      <c r="H6566" s="2" t="s">
        <v>398</v>
      </c>
      <c r="I6566" s="2" t="s">
        <v>46</v>
      </c>
      <c r="J6566" s="3">
        <v>46076</v>
      </c>
      <c r="K6566" s="3"/>
      <c r="L6566" s="2" t="s">
        <v>40</v>
      </c>
      <c r="M6566" s="2" t="s">
        <v>157</v>
      </c>
      <c r="N6566" s="2" t="s">
        <v>328</v>
      </c>
      <c r="O6566" s="4">
        <v>1208000</v>
      </c>
      <c r="P6566" s="4">
        <v>122500</v>
      </c>
      <c r="Q6566" s="4">
        <v>1085500</v>
      </c>
      <c r="R6566" s="2">
        <v>60</v>
      </c>
      <c r="S6566" s="5">
        <v>6.37</v>
      </c>
      <c r="T6566" s="4">
        <v>23853.86</v>
      </c>
      <c r="U6566" s="2" t="s">
        <v>113</v>
      </c>
      <c r="V6566" s="2" t="s">
        <v>97</v>
      </c>
      <c r="W6566" s="4">
        <v>0</v>
      </c>
      <c r="X6566" s="4">
        <v>0</v>
      </c>
      <c r="Y6566" s="4">
        <v>1431231.75</v>
      </c>
      <c r="Z6566" s="2">
        <v>0</v>
      </c>
      <c r="AA6566" s="2" t="s">
        <v>97</v>
      </c>
      <c r="AB6566" s="2" t="s">
        <v>15733</v>
      </c>
      <c r="AC6566" s="2" t="s">
        <v>75</v>
      </c>
      <c r="AD6566" s="2" t="s">
        <v>76</v>
      </c>
      <c r="AE6566" s="5">
        <v>89.86</v>
      </c>
      <c r="AF6566" s="2">
        <v>0</v>
      </c>
      <c r="AG6566" s="2" t="s">
        <v>97</v>
      </c>
      <c r="AH6566" s="2"/>
      <c r="AI6566" s="6" t="str">
        <f t="shared" si="306"/>
        <v>18-24</v>
      </c>
      <c r="AJ6566" s="11">
        <f>YEAR(tbl_LoanData[[#This Row],[Application Date]])</f>
        <v>2026</v>
      </c>
      <c r="AK6566" s="11" t="str">
        <f>TEXT(tbl_LoanData[[#This Row],[Application Date]],"MMMM")</f>
        <v>February</v>
      </c>
      <c r="AL6566" s="12">
        <f>DATE(YEAR(tbl_LoanData[[#This Row],[Application Date]]),MONTH(tbl_LoanData[[#This Row],[Application Date]]),1)</f>
        <v>46054</v>
      </c>
      <c r="AM6566" s="14">
        <f ca="1">IF(AND(tbl_LoanData[[#This Row],[Application Date]]&gt;=EOMONTH(TODAY(),-1)+1,tbl_LoanData[[#This Row],[Application Date]]&lt;=TODAY()),tbl_LoanData[[#This Row],[Loan Amount]],0)</f>
        <v>0</v>
      </c>
      <c r="AN6566" s="14">
        <f>tbl_LoanData[[#This Row],[Amount Paid]]-(Q6566-X6566)</f>
        <v>-1085500</v>
      </c>
      <c r="AO6566" s="14">
        <f>IF(tbl_LoanData[[#This Row],[Application Status]]="Approved",1,0)</f>
        <v>0</v>
      </c>
      <c r="AP6566" s="22" t="str">
        <f t="shared" ca="1" si="307"/>
        <v/>
      </c>
      <c r="AQ6566" s="22" t="str">
        <f t="shared" ca="1" si="308"/>
        <v/>
      </c>
    </row>
    <row r="6567" spans="1:43" ht="14.4" customHeight="1" x14ac:dyDescent="0.3">
      <c r="A6567" s="2" t="s">
        <v>7415</v>
      </c>
      <c r="B6567" s="2" t="s">
        <v>7416</v>
      </c>
      <c r="C6567" s="2" t="s">
        <v>804</v>
      </c>
      <c r="D6567" s="2" t="s">
        <v>161</v>
      </c>
      <c r="E6567" s="2" t="s">
        <v>293</v>
      </c>
      <c r="F6567" s="2">
        <v>28</v>
      </c>
      <c r="G6567" s="2" t="s">
        <v>83</v>
      </c>
      <c r="H6567" s="2" t="s">
        <v>256</v>
      </c>
      <c r="I6567" s="2" t="s">
        <v>43</v>
      </c>
      <c r="J6567" s="3">
        <v>46075</v>
      </c>
      <c r="K6567" s="3">
        <v>46092</v>
      </c>
      <c r="L6567" s="2" t="s">
        <v>36</v>
      </c>
      <c r="M6567" s="2" t="s">
        <v>111</v>
      </c>
      <c r="N6567" s="2" t="s">
        <v>350</v>
      </c>
      <c r="O6567" s="4">
        <v>1824000</v>
      </c>
      <c r="P6567" s="4">
        <v>224600</v>
      </c>
      <c r="Q6567" s="4">
        <v>1599400</v>
      </c>
      <c r="R6567" s="2">
        <v>24</v>
      </c>
      <c r="S6567" s="5">
        <v>7.68</v>
      </c>
      <c r="T6567" s="4">
        <v>76877.83</v>
      </c>
      <c r="U6567" s="2" t="s">
        <v>73</v>
      </c>
      <c r="V6567" s="2" t="s">
        <v>74</v>
      </c>
      <c r="W6567" s="4">
        <v>0</v>
      </c>
      <c r="X6567" s="4">
        <v>1845067.84</v>
      </c>
      <c r="Y6567" s="4">
        <v>1845067.84</v>
      </c>
      <c r="Z6567" s="2">
        <v>140</v>
      </c>
      <c r="AA6567" s="2" t="s">
        <v>60</v>
      </c>
      <c r="AB6567" s="2" t="s">
        <v>15729</v>
      </c>
      <c r="AC6567" s="2" t="s">
        <v>121</v>
      </c>
      <c r="AD6567" s="2" t="s">
        <v>76</v>
      </c>
      <c r="AE6567" s="5">
        <v>87.69</v>
      </c>
      <c r="AF6567" s="2">
        <v>5</v>
      </c>
      <c r="AG6567" s="2" t="s">
        <v>130</v>
      </c>
      <c r="AH6567" s="2">
        <v>17</v>
      </c>
      <c r="AI6567" s="6" t="str">
        <f t="shared" si="306"/>
        <v>25-34</v>
      </c>
      <c r="AJ6567" s="11">
        <f>YEAR(tbl_LoanData[[#This Row],[Application Date]])</f>
        <v>2026</v>
      </c>
      <c r="AK6567" s="11" t="str">
        <f>TEXT(tbl_LoanData[[#This Row],[Application Date]],"MMMM")</f>
        <v>February</v>
      </c>
      <c r="AL6567" s="12">
        <f>DATE(YEAR(tbl_LoanData[[#This Row],[Application Date]]),MONTH(tbl_LoanData[[#This Row],[Application Date]]),1)</f>
        <v>46054</v>
      </c>
      <c r="AM6567" s="14">
        <f ca="1">IF(AND(tbl_LoanData[[#This Row],[Application Date]]&gt;=EOMONTH(TODAY(),-1)+1,tbl_LoanData[[#This Row],[Application Date]]&lt;=TODAY()),tbl_LoanData[[#This Row],[Loan Amount]],0)</f>
        <v>0</v>
      </c>
      <c r="AN6567" s="14">
        <f>tbl_LoanData[[#This Row],[Amount Paid]]-(Q6567-X6567)</f>
        <v>245667.84000000008</v>
      </c>
      <c r="AO6567" s="14">
        <f>IF(tbl_LoanData[[#This Row],[Application Status]]="Approved",1,0)</f>
        <v>1</v>
      </c>
      <c r="AP6567" s="22" t="str">
        <f t="shared" ca="1" si="307"/>
        <v/>
      </c>
      <c r="AQ6567" s="22" t="str">
        <f t="shared" ca="1" si="308"/>
        <v/>
      </c>
    </row>
    <row r="6568" spans="1:43" ht="14.4" customHeight="1" x14ac:dyDescent="0.3">
      <c r="A6568" s="2" t="s">
        <v>7699</v>
      </c>
      <c r="B6568" s="2" t="s">
        <v>7700</v>
      </c>
      <c r="C6568" s="2" t="s">
        <v>413</v>
      </c>
      <c r="D6568" s="2" t="s">
        <v>81</v>
      </c>
      <c r="E6568" s="2" t="s">
        <v>176</v>
      </c>
      <c r="F6568" s="2">
        <v>45</v>
      </c>
      <c r="G6568" s="2" t="s">
        <v>83</v>
      </c>
      <c r="H6568" s="2" t="s">
        <v>250</v>
      </c>
      <c r="I6568" s="2" t="s">
        <v>52</v>
      </c>
      <c r="J6568" s="3">
        <v>46055</v>
      </c>
      <c r="K6568" s="3"/>
      <c r="L6568" s="2" t="s">
        <v>36</v>
      </c>
      <c r="M6568" s="2" t="s">
        <v>94</v>
      </c>
      <c r="N6568" s="2" t="s">
        <v>212</v>
      </c>
      <c r="O6568" s="4">
        <v>1831000</v>
      </c>
      <c r="P6568" s="4">
        <v>335600</v>
      </c>
      <c r="Q6568" s="4">
        <v>1495400</v>
      </c>
      <c r="R6568" s="2">
        <v>24</v>
      </c>
      <c r="S6568" s="5">
        <v>7.2</v>
      </c>
      <c r="T6568" s="4">
        <v>71280.73</v>
      </c>
      <c r="U6568" s="2" t="s">
        <v>96</v>
      </c>
      <c r="V6568" s="2" t="s">
        <v>97</v>
      </c>
      <c r="W6568" s="4">
        <v>0</v>
      </c>
      <c r="X6568" s="4">
        <v>0</v>
      </c>
      <c r="Y6568" s="4">
        <v>1710737.6</v>
      </c>
      <c r="Z6568" s="2">
        <v>0</v>
      </c>
      <c r="AA6568" s="2" t="s">
        <v>97</v>
      </c>
      <c r="AB6568" s="2" t="s">
        <v>15729</v>
      </c>
      <c r="AC6568" s="2" t="s">
        <v>332</v>
      </c>
      <c r="AD6568" s="2" t="s">
        <v>76</v>
      </c>
      <c r="AE6568" s="5">
        <v>81.67</v>
      </c>
      <c r="AF6568" s="2">
        <v>0</v>
      </c>
      <c r="AG6568" s="2" t="s">
        <v>97</v>
      </c>
      <c r="AH6568" s="2"/>
      <c r="AI6568" s="6" t="str">
        <f t="shared" si="306"/>
        <v>45-54</v>
      </c>
      <c r="AJ6568" s="11">
        <f>YEAR(tbl_LoanData[[#This Row],[Application Date]])</f>
        <v>2026</v>
      </c>
      <c r="AK6568" s="11" t="str">
        <f>TEXT(tbl_LoanData[[#This Row],[Application Date]],"MMMM")</f>
        <v>February</v>
      </c>
      <c r="AL6568" s="12">
        <f>DATE(YEAR(tbl_LoanData[[#This Row],[Application Date]]),MONTH(tbl_LoanData[[#This Row],[Application Date]]),1)</f>
        <v>46054</v>
      </c>
      <c r="AM6568" s="14">
        <f ca="1">IF(AND(tbl_LoanData[[#This Row],[Application Date]]&gt;=EOMONTH(TODAY(),-1)+1,tbl_LoanData[[#This Row],[Application Date]]&lt;=TODAY()),tbl_LoanData[[#This Row],[Loan Amount]],0)</f>
        <v>0</v>
      </c>
      <c r="AN6568" s="14">
        <f>tbl_LoanData[[#This Row],[Amount Paid]]-(Q6568-X6568)</f>
        <v>-1495400</v>
      </c>
      <c r="AO6568" s="14">
        <f>IF(tbl_LoanData[[#This Row],[Application Status]]="Approved",1,0)</f>
        <v>0</v>
      </c>
      <c r="AP6568" s="22" t="str">
        <f t="shared" ca="1" si="307"/>
        <v/>
      </c>
      <c r="AQ6568" s="22" t="str">
        <f t="shared" ca="1" si="308"/>
        <v/>
      </c>
    </row>
    <row r="6569" spans="1:43" ht="14.4" customHeight="1" x14ac:dyDescent="0.3">
      <c r="A6569" s="2" t="s">
        <v>7817</v>
      </c>
      <c r="B6569" s="2" t="s">
        <v>7818</v>
      </c>
      <c r="C6569" s="2" t="s">
        <v>549</v>
      </c>
      <c r="D6569" s="2" t="s">
        <v>134</v>
      </c>
      <c r="E6569" s="2" t="s">
        <v>134</v>
      </c>
      <c r="F6569" s="2">
        <v>21</v>
      </c>
      <c r="G6569" s="2" t="s">
        <v>83</v>
      </c>
      <c r="H6569" s="2" t="s">
        <v>256</v>
      </c>
      <c r="I6569" s="2" t="s">
        <v>43</v>
      </c>
      <c r="J6569" s="3">
        <v>46063</v>
      </c>
      <c r="K6569" s="3"/>
      <c r="L6569" s="2" t="s">
        <v>37</v>
      </c>
      <c r="M6569" s="2" t="s">
        <v>104</v>
      </c>
      <c r="N6569" s="2" t="s">
        <v>286</v>
      </c>
      <c r="O6569" s="4">
        <v>151000</v>
      </c>
      <c r="P6569" s="4">
        <v>38600</v>
      </c>
      <c r="Q6569" s="4">
        <v>112400</v>
      </c>
      <c r="R6569" s="2">
        <v>60</v>
      </c>
      <c r="S6569" s="5">
        <v>10.86</v>
      </c>
      <c r="T6569" s="4">
        <v>2890.55</v>
      </c>
      <c r="U6569" s="2" t="s">
        <v>113</v>
      </c>
      <c r="V6569" s="2" t="s">
        <v>97</v>
      </c>
      <c r="W6569" s="4">
        <v>0</v>
      </c>
      <c r="X6569" s="4">
        <v>0</v>
      </c>
      <c r="Y6569" s="4">
        <v>173433.2</v>
      </c>
      <c r="Z6569" s="2">
        <v>0</v>
      </c>
      <c r="AA6569" s="2" t="s">
        <v>97</v>
      </c>
      <c r="AB6569" s="2" t="s">
        <v>15733</v>
      </c>
      <c r="AC6569" s="2" t="s">
        <v>146</v>
      </c>
      <c r="AD6569" s="2" t="s">
        <v>76</v>
      </c>
      <c r="AE6569" s="5">
        <v>74.44</v>
      </c>
      <c r="AF6569" s="2">
        <v>0</v>
      </c>
      <c r="AG6569" s="2" t="s">
        <v>97</v>
      </c>
      <c r="AH6569" s="2"/>
      <c r="AI6569" s="6" t="str">
        <f t="shared" si="306"/>
        <v>18-24</v>
      </c>
      <c r="AJ6569" s="11">
        <f>YEAR(tbl_LoanData[[#This Row],[Application Date]])</f>
        <v>2026</v>
      </c>
      <c r="AK6569" s="11" t="str">
        <f>TEXT(tbl_LoanData[[#This Row],[Application Date]],"MMMM")</f>
        <v>February</v>
      </c>
      <c r="AL6569" s="12">
        <f>DATE(YEAR(tbl_LoanData[[#This Row],[Application Date]]),MONTH(tbl_LoanData[[#This Row],[Application Date]]),1)</f>
        <v>46054</v>
      </c>
      <c r="AM6569" s="14">
        <f ca="1">IF(AND(tbl_LoanData[[#This Row],[Application Date]]&gt;=EOMONTH(TODAY(),-1)+1,tbl_LoanData[[#This Row],[Application Date]]&lt;=TODAY()),tbl_LoanData[[#This Row],[Loan Amount]],0)</f>
        <v>0</v>
      </c>
      <c r="AN6569" s="14">
        <f>tbl_LoanData[[#This Row],[Amount Paid]]-(Q6569-X6569)</f>
        <v>-112400</v>
      </c>
      <c r="AO6569" s="14">
        <f>IF(tbl_LoanData[[#This Row],[Application Status]]="Approved",1,0)</f>
        <v>0</v>
      </c>
      <c r="AP6569" s="22" t="str">
        <f t="shared" ca="1" si="307"/>
        <v/>
      </c>
      <c r="AQ6569" s="22" t="str">
        <f t="shared" ca="1" si="308"/>
        <v/>
      </c>
    </row>
    <row r="6570" spans="1:43" ht="14.4" customHeight="1" x14ac:dyDescent="0.3">
      <c r="A6570" s="2" t="s">
        <v>7819</v>
      </c>
      <c r="B6570" s="2" t="s">
        <v>7820</v>
      </c>
      <c r="C6570" s="2" t="s">
        <v>347</v>
      </c>
      <c r="D6570" s="2" t="s">
        <v>182</v>
      </c>
      <c r="E6570" s="2" t="s">
        <v>209</v>
      </c>
      <c r="F6570" s="2">
        <v>48</v>
      </c>
      <c r="G6570" s="2" t="s">
        <v>69</v>
      </c>
      <c r="H6570" s="2" t="s">
        <v>151</v>
      </c>
      <c r="I6570" s="2" t="s">
        <v>46</v>
      </c>
      <c r="J6570" s="3">
        <v>46075</v>
      </c>
      <c r="K6570" s="3">
        <v>46085</v>
      </c>
      <c r="L6570" s="2" t="s">
        <v>38</v>
      </c>
      <c r="M6570" s="2" t="s">
        <v>111</v>
      </c>
      <c r="N6570" s="2" t="s">
        <v>112</v>
      </c>
      <c r="O6570" s="4">
        <v>1909000</v>
      </c>
      <c r="P6570" s="4">
        <v>762500</v>
      </c>
      <c r="Q6570" s="4">
        <v>1146500</v>
      </c>
      <c r="R6570" s="2">
        <v>24</v>
      </c>
      <c r="S6570" s="5">
        <v>8.9499999999999993</v>
      </c>
      <c r="T6570" s="4">
        <v>56321.81</v>
      </c>
      <c r="U6570" s="2" t="s">
        <v>73</v>
      </c>
      <c r="V6570" s="2" t="s">
        <v>74</v>
      </c>
      <c r="W6570" s="4">
        <v>281609.05</v>
      </c>
      <c r="X6570" s="4">
        <v>1070114.45</v>
      </c>
      <c r="Y6570" s="4">
        <v>1351723.5</v>
      </c>
      <c r="Z6570" s="2">
        <v>0</v>
      </c>
      <c r="AA6570" s="2" t="s">
        <v>56</v>
      </c>
      <c r="AB6570" s="2" t="s">
        <v>15734</v>
      </c>
      <c r="AC6570" s="2" t="s">
        <v>360</v>
      </c>
      <c r="AD6570" s="2" t="s">
        <v>76</v>
      </c>
      <c r="AE6570" s="5">
        <v>60.06</v>
      </c>
      <c r="AF6570" s="2">
        <v>0</v>
      </c>
      <c r="AG6570" s="2" t="s">
        <v>77</v>
      </c>
      <c r="AH6570" s="2">
        <v>10</v>
      </c>
      <c r="AI6570" s="6" t="str">
        <f t="shared" si="306"/>
        <v>45-54</v>
      </c>
      <c r="AJ6570" s="11">
        <f>YEAR(tbl_LoanData[[#This Row],[Application Date]])</f>
        <v>2026</v>
      </c>
      <c r="AK6570" s="11" t="str">
        <f>TEXT(tbl_LoanData[[#This Row],[Application Date]],"MMMM")</f>
        <v>February</v>
      </c>
      <c r="AL6570" s="12">
        <f>DATE(YEAR(tbl_LoanData[[#This Row],[Application Date]]),MONTH(tbl_LoanData[[#This Row],[Application Date]]),1)</f>
        <v>46054</v>
      </c>
      <c r="AM6570" s="14">
        <f ca="1">IF(AND(tbl_LoanData[[#This Row],[Application Date]]&gt;=EOMONTH(TODAY(),-1)+1,tbl_LoanData[[#This Row],[Application Date]]&lt;=TODAY()),tbl_LoanData[[#This Row],[Loan Amount]],0)</f>
        <v>0</v>
      </c>
      <c r="AN6570" s="14">
        <f>tbl_LoanData[[#This Row],[Amount Paid]]-(Q6570-X6570)</f>
        <v>205223.49999999994</v>
      </c>
      <c r="AO6570" s="14">
        <f>IF(tbl_LoanData[[#This Row],[Application Status]]="Approved",1,0)</f>
        <v>1</v>
      </c>
      <c r="AP6570" s="22" t="str">
        <f t="shared" ca="1" si="307"/>
        <v/>
      </c>
      <c r="AQ6570" s="22" t="str">
        <f t="shared" ca="1" si="308"/>
        <v/>
      </c>
    </row>
    <row r="6571" spans="1:43" ht="14.4" customHeight="1" x14ac:dyDescent="0.3">
      <c r="A6571" s="2" t="s">
        <v>7821</v>
      </c>
      <c r="B6571" s="2" t="s">
        <v>7822</v>
      </c>
      <c r="C6571" s="2" t="s">
        <v>627</v>
      </c>
      <c r="D6571" s="2" t="s">
        <v>176</v>
      </c>
      <c r="E6571" s="2" t="s">
        <v>142</v>
      </c>
      <c r="F6571" s="2">
        <v>41</v>
      </c>
      <c r="G6571" s="2" t="s">
        <v>83</v>
      </c>
      <c r="H6571" s="2" t="s">
        <v>318</v>
      </c>
      <c r="I6571" s="2" t="s">
        <v>42</v>
      </c>
      <c r="J6571" s="3">
        <v>46067</v>
      </c>
      <c r="K6571" s="3">
        <v>46087</v>
      </c>
      <c r="L6571" s="2" t="s">
        <v>36</v>
      </c>
      <c r="M6571" s="2" t="s">
        <v>104</v>
      </c>
      <c r="N6571" s="2" t="s">
        <v>105</v>
      </c>
      <c r="O6571" s="4">
        <v>1419000</v>
      </c>
      <c r="P6571" s="4">
        <v>561800</v>
      </c>
      <c r="Q6571" s="4">
        <v>857200</v>
      </c>
      <c r="R6571" s="2">
        <v>60</v>
      </c>
      <c r="S6571" s="5">
        <v>5.44</v>
      </c>
      <c r="T6571" s="4">
        <v>18172.64</v>
      </c>
      <c r="U6571" s="2" t="s">
        <v>73</v>
      </c>
      <c r="V6571" s="2" t="s">
        <v>74</v>
      </c>
      <c r="W6571" s="4">
        <v>90863.2</v>
      </c>
      <c r="X6571" s="4">
        <v>999495.2</v>
      </c>
      <c r="Y6571" s="4">
        <v>1090358.3999999999</v>
      </c>
      <c r="Z6571" s="2">
        <v>0</v>
      </c>
      <c r="AA6571" s="2" t="s">
        <v>56</v>
      </c>
      <c r="AB6571" s="2" t="s">
        <v>15732</v>
      </c>
      <c r="AC6571" s="2" t="s">
        <v>87</v>
      </c>
      <c r="AD6571" s="2" t="s">
        <v>76</v>
      </c>
      <c r="AE6571" s="5">
        <v>60.41</v>
      </c>
      <c r="AF6571" s="2">
        <v>0</v>
      </c>
      <c r="AG6571" s="2" t="s">
        <v>77</v>
      </c>
      <c r="AH6571" s="2">
        <v>20</v>
      </c>
      <c r="AI6571" s="6" t="str">
        <f t="shared" si="306"/>
        <v>35-44</v>
      </c>
      <c r="AJ6571" s="11">
        <f>YEAR(tbl_LoanData[[#This Row],[Application Date]])</f>
        <v>2026</v>
      </c>
      <c r="AK6571" s="11" t="str">
        <f>TEXT(tbl_LoanData[[#This Row],[Application Date]],"MMMM")</f>
        <v>February</v>
      </c>
      <c r="AL6571" s="12">
        <f>DATE(YEAR(tbl_LoanData[[#This Row],[Application Date]]),MONTH(tbl_LoanData[[#This Row],[Application Date]]),1)</f>
        <v>46054</v>
      </c>
      <c r="AM6571" s="14">
        <f ca="1">IF(AND(tbl_LoanData[[#This Row],[Application Date]]&gt;=EOMONTH(TODAY(),-1)+1,tbl_LoanData[[#This Row],[Application Date]]&lt;=TODAY()),tbl_LoanData[[#This Row],[Loan Amount]],0)</f>
        <v>0</v>
      </c>
      <c r="AN6571" s="14">
        <f>tbl_LoanData[[#This Row],[Amount Paid]]-(Q6571-X6571)</f>
        <v>233158.39999999997</v>
      </c>
      <c r="AO6571" s="14">
        <f>IF(tbl_LoanData[[#This Row],[Application Status]]="Approved",1,0)</f>
        <v>1</v>
      </c>
      <c r="AP6571" s="22" t="str">
        <f t="shared" ca="1" si="307"/>
        <v/>
      </c>
      <c r="AQ6571" s="22" t="str">
        <f t="shared" ca="1" si="308"/>
        <v/>
      </c>
    </row>
    <row r="6572" spans="1:43" ht="14.4" customHeight="1" x14ac:dyDescent="0.3">
      <c r="A6572" s="2" t="s">
        <v>7999</v>
      </c>
      <c r="B6572" s="2" t="s">
        <v>8000</v>
      </c>
      <c r="C6572" s="2" t="s">
        <v>397</v>
      </c>
      <c r="D6572" s="2" t="s">
        <v>102</v>
      </c>
      <c r="E6572" s="2" t="s">
        <v>182</v>
      </c>
      <c r="F6572" s="2">
        <v>64</v>
      </c>
      <c r="G6572" s="2" t="s">
        <v>83</v>
      </c>
      <c r="H6572" s="2" t="s">
        <v>143</v>
      </c>
      <c r="I6572" s="2" t="s">
        <v>46</v>
      </c>
      <c r="J6572" s="3">
        <v>46077</v>
      </c>
      <c r="K6572" s="3"/>
      <c r="L6572" s="2" t="s">
        <v>40</v>
      </c>
      <c r="M6572" s="2" t="s">
        <v>157</v>
      </c>
      <c r="N6572" s="2" t="s">
        <v>328</v>
      </c>
      <c r="O6572" s="4">
        <v>1470000</v>
      </c>
      <c r="P6572" s="4">
        <v>490800</v>
      </c>
      <c r="Q6572" s="4">
        <v>979200</v>
      </c>
      <c r="R6572" s="2">
        <v>36</v>
      </c>
      <c r="S6572" s="5">
        <v>11.96</v>
      </c>
      <c r="T6572" s="4">
        <v>36959.360000000001</v>
      </c>
      <c r="U6572" s="2" t="s">
        <v>113</v>
      </c>
      <c r="V6572" s="2" t="s">
        <v>97</v>
      </c>
      <c r="W6572" s="4">
        <v>0</v>
      </c>
      <c r="X6572" s="4">
        <v>0</v>
      </c>
      <c r="Y6572" s="4">
        <v>1330536.96</v>
      </c>
      <c r="Z6572" s="2">
        <v>0</v>
      </c>
      <c r="AA6572" s="2" t="s">
        <v>97</v>
      </c>
      <c r="AB6572" s="2" t="s">
        <v>15728</v>
      </c>
      <c r="AC6572" s="2" t="s">
        <v>75</v>
      </c>
      <c r="AD6572" s="2" t="s">
        <v>76</v>
      </c>
      <c r="AE6572" s="5">
        <v>66.61</v>
      </c>
      <c r="AF6572" s="2">
        <v>0</v>
      </c>
      <c r="AG6572" s="2" t="s">
        <v>97</v>
      </c>
      <c r="AH6572" s="2"/>
      <c r="AI6572" s="6" t="str">
        <f t="shared" si="306"/>
        <v>55-64</v>
      </c>
      <c r="AJ6572" s="11">
        <f>YEAR(tbl_LoanData[[#This Row],[Application Date]])</f>
        <v>2026</v>
      </c>
      <c r="AK6572" s="11" t="str">
        <f>TEXT(tbl_LoanData[[#This Row],[Application Date]],"MMMM")</f>
        <v>February</v>
      </c>
      <c r="AL6572" s="12">
        <f>DATE(YEAR(tbl_LoanData[[#This Row],[Application Date]]),MONTH(tbl_LoanData[[#This Row],[Application Date]]),1)</f>
        <v>46054</v>
      </c>
      <c r="AM6572" s="14">
        <f ca="1">IF(AND(tbl_LoanData[[#This Row],[Application Date]]&gt;=EOMONTH(TODAY(),-1)+1,tbl_LoanData[[#This Row],[Application Date]]&lt;=TODAY()),tbl_LoanData[[#This Row],[Loan Amount]],0)</f>
        <v>0</v>
      </c>
      <c r="AN6572" s="14">
        <f>tbl_LoanData[[#This Row],[Amount Paid]]-(Q6572-X6572)</f>
        <v>-979200</v>
      </c>
      <c r="AO6572" s="14">
        <f>IF(tbl_LoanData[[#This Row],[Application Status]]="Approved",1,0)</f>
        <v>0</v>
      </c>
      <c r="AP6572" s="22" t="str">
        <f t="shared" ca="1" si="307"/>
        <v/>
      </c>
      <c r="AQ6572" s="22" t="str">
        <f t="shared" ca="1" si="308"/>
        <v/>
      </c>
    </row>
    <row r="6573" spans="1:43" ht="14.4" customHeight="1" x14ac:dyDescent="0.3">
      <c r="A6573" s="2" t="s">
        <v>8107</v>
      </c>
      <c r="B6573" s="2" t="s">
        <v>8108</v>
      </c>
      <c r="C6573" s="2" t="s">
        <v>353</v>
      </c>
      <c r="D6573" s="2" t="s">
        <v>182</v>
      </c>
      <c r="E6573" s="2" t="s">
        <v>293</v>
      </c>
      <c r="F6573" s="2">
        <v>50</v>
      </c>
      <c r="G6573" s="2" t="s">
        <v>83</v>
      </c>
      <c r="H6573" s="2" t="s">
        <v>237</v>
      </c>
      <c r="I6573" s="2" t="s">
        <v>48</v>
      </c>
      <c r="J6573" s="3">
        <v>46081</v>
      </c>
      <c r="K6573" s="3">
        <v>46090</v>
      </c>
      <c r="L6573" s="2" t="s">
        <v>36</v>
      </c>
      <c r="M6573" s="2" t="s">
        <v>71</v>
      </c>
      <c r="N6573" s="2" t="s">
        <v>162</v>
      </c>
      <c r="O6573" s="4">
        <v>987000</v>
      </c>
      <c r="P6573" s="4">
        <v>205600</v>
      </c>
      <c r="Q6573" s="4">
        <v>781400</v>
      </c>
      <c r="R6573" s="2">
        <v>48</v>
      </c>
      <c r="S6573" s="5">
        <v>10.83</v>
      </c>
      <c r="T6573" s="4">
        <v>23331.3</v>
      </c>
      <c r="U6573" s="2" t="s">
        <v>73</v>
      </c>
      <c r="V6573" s="2" t="s">
        <v>74</v>
      </c>
      <c r="W6573" s="4">
        <v>116656.5</v>
      </c>
      <c r="X6573" s="4">
        <v>1003245.98</v>
      </c>
      <c r="Y6573" s="4">
        <v>1119902.48</v>
      </c>
      <c r="Z6573" s="2">
        <v>0</v>
      </c>
      <c r="AA6573" s="2" t="s">
        <v>56</v>
      </c>
      <c r="AB6573" s="2" t="s">
        <v>15735</v>
      </c>
      <c r="AC6573" s="2" t="s">
        <v>87</v>
      </c>
      <c r="AD6573" s="2" t="s">
        <v>76</v>
      </c>
      <c r="AE6573" s="5">
        <v>79.17</v>
      </c>
      <c r="AF6573" s="2">
        <v>0</v>
      </c>
      <c r="AG6573" s="2" t="s">
        <v>77</v>
      </c>
      <c r="AH6573" s="2">
        <v>9</v>
      </c>
      <c r="AI6573" s="6" t="str">
        <f t="shared" si="306"/>
        <v>45-54</v>
      </c>
      <c r="AJ6573" s="11">
        <f>YEAR(tbl_LoanData[[#This Row],[Application Date]])</f>
        <v>2026</v>
      </c>
      <c r="AK6573" s="11" t="str">
        <f>TEXT(tbl_LoanData[[#This Row],[Application Date]],"MMMM")</f>
        <v>February</v>
      </c>
      <c r="AL6573" s="12">
        <f>DATE(YEAR(tbl_LoanData[[#This Row],[Application Date]]),MONTH(tbl_LoanData[[#This Row],[Application Date]]),1)</f>
        <v>46054</v>
      </c>
      <c r="AM6573" s="14">
        <f ca="1">IF(AND(tbl_LoanData[[#This Row],[Application Date]]&gt;=EOMONTH(TODAY(),-1)+1,tbl_LoanData[[#This Row],[Application Date]]&lt;=TODAY()),tbl_LoanData[[#This Row],[Loan Amount]],0)</f>
        <v>0</v>
      </c>
      <c r="AN6573" s="14">
        <f>tbl_LoanData[[#This Row],[Amount Paid]]-(Q6573-X6573)</f>
        <v>338502.48</v>
      </c>
      <c r="AO6573" s="14">
        <f>IF(tbl_LoanData[[#This Row],[Application Status]]="Approved",1,0)</f>
        <v>1</v>
      </c>
      <c r="AP6573" s="22" t="str">
        <f t="shared" ca="1" si="307"/>
        <v/>
      </c>
      <c r="AQ6573" s="22" t="str">
        <f t="shared" ca="1" si="308"/>
        <v/>
      </c>
    </row>
    <row r="6574" spans="1:43" ht="14.4" customHeight="1" x14ac:dyDescent="0.3">
      <c r="A6574" s="2" t="s">
        <v>8223</v>
      </c>
      <c r="B6574" s="2" t="s">
        <v>8224</v>
      </c>
      <c r="C6574" s="2" t="s">
        <v>549</v>
      </c>
      <c r="D6574" s="2" t="s">
        <v>117</v>
      </c>
      <c r="E6574" s="2" t="s">
        <v>204</v>
      </c>
      <c r="F6574" s="2">
        <v>22</v>
      </c>
      <c r="G6574" s="2" t="s">
        <v>83</v>
      </c>
      <c r="H6574" s="2" t="s">
        <v>543</v>
      </c>
      <c r="I6574" s="2" t="s">
        <v>45</v>
      </c>
      <c r="J6574" s="3">
        <v>46080</v>
      </c>
      <c r="K6574" s="3">
        <v>46091</v>
      </c>
      <c r="L6574" s="2" t="s">
        <v>38</v>
      </c>
      <c r="M6574" s="2" t="s">
        <v>111</v>
      </c>
      <c r="N6574" s="2" t="s">
        <v>112</v>
      </c>
      <c r="O6574" s="4">
        <v>1622000</v>
      </c>
      <c r="P6574" s="4">
        <v>324400</v>
      </c>
      <c r="Q6574" s="4">
        <v>1297600</v>
      </c>
      <c r="R6574" s="2">
        <v>12</v>
      </c>
      <c r="S6574" s="5">
        <v>13.25</v>
      </c>
      <c r="T6574" s="4">
        <v>122461</v>
      </c>
      <c r="U6574" s="2" t="s">
        <v>73</v>
      </c>
      <c r="V6574" s="2" t="s">
        <v>74</v>
      </c>
      <c r="W6574" s="4">
        <v>612305</v>
      </c>
      <c r="X6574" s="4">
        <v>857227</v>
      </c>
      <c r="Y6574" s="4">
        <v>1469532</v>
      </c>
      <c r="Z6574" s="2">
        <v>0</v>
      </c>
      <c r="AA6574" s="2" t="s">
        <v>56</v>
      </c>
      <c r="AB6574" s="2" t="s">
        <v>15730</v>
      </c>
      <c r="AC6574" s="2" t="s">
        <v>138</v>
      </c>
      <c r="AD6574" s="2" t="s">
        <v>76</v>
      </c>
      <c r="AE6574" s="5">
        <v>80</v>
      </c>
      <c r="AF6574" s="2">
        <v>0</v>
      </c>
      <c r="AG6574" s="2" t="s">
        <v>77</v>
      </c>
      <c r="AH6574" s="2">
        <v>11</v>
      </c>
      <c r="AI6574" s="6" t="str">
        <f t="shared" si="306"/>
        <v>18-24</v>
      </c>
      <c r="AJ6574" s="11">
        <f>YEAR(tbl_LoanData[[#This Row],[Application Date]])</f>
        <v>2026</v>
      </c>
      <c r="AK6574" s="11" t="str">
        <f>TEXT(tbl_LoanData[[#This Row],[Application Date]],"MMMM")</f>
        <v>February</v>
      </c>
      <c r="AL6574" s="12">
        <f>DATE(YEAR(tbl_LoanData[[#This Row],[Application Date]]),MONTH(tbl_LoanData[[#This Row],[Application Date]]),1)</f>
        <v>46054</v>
      </c>
      <c r="AM6574" s="14">
        <f ca="1">IF(AND(tbl_LoanData[[#This Row],[Application Date]]&gt;=EOMONTH(TODAY(),-1)+1,tbl_LoanData[[#This Row],[Application Date]]&lt;=TODAY()),tbl_LoanData[[#This Row],[Loan Amount]],0)</f>
        <v>0</v>
      </c>
      <c r="AN6574" s="14">
        <f>tbl_LoanData[[#This Row],[Amount Paid]]-(Q6574-X6574)</f>
        <v>171932</v>
      </c>
      <c r="AO6574" s="14">
        <f>IF(tbl_LoanData[[#This Row],[Application Status]]="Approved",1,0)</f>
        <v>1</v>
      </c>
      <c r="AP6574" s="22" t="str">
        <f t="shared" ca="1" si="307"/>
        <v/>
      </c>
      <c r="AQ6574" s="22" t="str">
        <f t="shared" ca="1" si="308"/>
        <v/>
      </c>
    </row>
    <row r="6575" spans="1:43" x14ac:dyDescent="0.3">
      <c r="A6575" s="2" t="s">
        <v>8421</v>
      </c>
      <c r="B6575" s="2" t="s">
        <v>8422</v>
      </c>
      <c r="C6575" s="2" t="s">
        <v>687</v>
      </c>
      <c r="D6575" s="2" t="s">
        <v>142</v>
      </c>
      <c r="E6575" s="2" t="s">
        <v>232</v>
      </c>
      <c r="F6575" s="2">
        <v>45</v>
      </c>
      <c r="G6575" s="2" t="s">
        <v>83</v>
      </c>
      <c r="H6575" s="2" t="s">
        <v>233</v>
      </c>
      <c r="I6575" s="2" t="s">
        <v>46</v>
      </c>
      <c r="J6575" s="3">
        <v>46057</v>
      </c>
      <c r="K6575" s="3">
        <v>46075</v>
      </c>
      <c r="L6575" s="2" t="s">
        <v>39</v>
      </c>
      <c r="M6575" s="2" t="s">
        <v>157</v>
      </c>
      <c r="N6575" s="2" t="s">
        <v>359</v>
      </c>
      <c r="O6575" s="4">
        <v>1374000</v>
      </c>
      <c r="P6575" s="4">
        <v>311300</v>
      </c>
      <c r="Q6575" s="4">
        <v>1062700</v>
      </c>
      <c r="R6575" s="2">
        <v>18</v>
      </c>
      <c r="S6575" s="5">
        <v>13.95</v>
      </c>
      <c r="T6575" s="4">
        <v>71392.78</v>
      </c>
      <c r="U6575" s="2" t="s">
        <v>73</v>
      </c>
      <c r="V6575" s="2" t="s">
        <v>35</v>
      </c>
      <c r="W6575" s="4">
        <v>0</v>
      </c>
      <c r="X6575" s="4">
        <v>1285069.98</v>
      </c>
      <c r="Y6575" s="4">
        <v>1285069.98</v>
      </c>
      <c r="Z6575" s="2">
        <v>160</v>
      </c>
      <c r="AA6575" s="2" t="s">
        <v>60</v>
      </c>
      <c r="AB6575" s="2" t="s">
        <v>15733</v>
      </c>
      <c r="AC6575" s="2" t="s">
        <v>87</v>
      </c>
      <c r="AD6575" s="2" t="s">
        <v>76</v>
      </c>
      <c r="AE6575" s="5">
        <v>77.34</v>
      </c>
      <c r="AF6575" s="2">
        <v>5</v>
      </c>
      <c r="AG6575" s="2" t="s">
        <v>130</v>
      </c>
      <c r="AH6575" s="2">
        <v>18</v>
      </c>
      <c r="AI6575" s="6" t="str">
        <f t="shared" si="306"/>
        <v>45-54</v>
      </c>
      <c r="AJ6575" s="11">
        <f>YEAR(tbl_LoanData[[#This Row],[Application Date]])</f>
        <v>2026</v>
      </c>
      <c r="AK6575" s="11" t="str">
        <f>TEXT(tbl_LoanData[[#This Row],[Application Date]],"MMMM")</f>
        <v>February</v>
      </c>
      <c r="AL6575" s="12">
        <f>DATE(YEAR(tbl_LoanData[[#This Row],[Application Date]]),MONTH(tbl_LoanData[[#This Row],[Application Date]]),1)</f>
        <v>46054</v>
      </c>
      <c r="AM6575" s="14">
        <f ca="1">IF(AND(tbl_LoanData[[#This Row],[Application Date]]&gt;=EOMONTH(TODAY(),-1)+1,tbl_LoanData[[#This Row],[Application Date]]&lt;=TODAY()),tbl_LoanData[[#This Row],[Loan Amount]],0)</f>
        <v>0</v>
      </c>
      <c r="AN6575" s="14">
        <f>tbl_LoanData[[#This Row],[Amount Paid]]-(Q6575-X6575)</f>
        <v>222369.97999999998</v>
      </c>
      <c r="AO6575" s="14">
        <f>IF(tbl_LoanData[[#This Row],[Application Status]]="Approved",1,0)</f>
        <v>1</v>
      </c>
      <c r="AP6575" s="22" t="str">
        <f t="shared" ca="1" si="307"/>
        <v/>
      </c>
      <c r="AQ6575" s="22" t="str">
        <f t="shared" ca="1" si="308"/>
        <v/>
      </c>
    </row>
    <row r="6576" spans="1:43" ht="14.4" customHeight="1" x14ac:dyDescent="0.3">
      <c r="A6576" s="2" t="s">
        <v>8499</v>
      </c>
      <c r="B6576" s="2" t="s">
        <v>8500</v>
      </c>
      <c r="C6576" s="2" t="s">
        <v>133</v>
      </c>
      <c r="D6576" s="2" t="s">
        <v>142</v>
      </c>
      <c r="E6576" s="2" t="s">
        <v>182</v>
      </c>
      <c r="F6576" s="2">
        <v>61</v>
      </c>
      <c r="G6576" s="2" t="s">
        <v>69</v>
      </c>
      <c r="H6576" s="2" t="s">
        <v>278</v>
      </c>
      <c r="I6576" s="2" t="s">
        <v>45</v>
      </c>
      <c r="J6576" s="3">
        <v>46068</v>
      </c>
      <c r="K6576" s="3">
        <v>46088</v>
      </c>
      <c r="L6576" s="2" t="s">
        <v>41</v>
      </c>
      <c r="M6576" s="2" t="s">
        <v>144</v>
      </c>
      <c r="N6576" s="2" t="s">
        <v>857</v>
      </c>
      <c r="O6576" s="4">
        <v>3271000</v>
      </c>
      <c r="P6576" s="4">
        <v>1172900</v>
      </c>
      <c r="Q6576" s="4">
        <v>2098100</v>
      </c>
      <c r="R6576" s="2">
        <v>24</v>
      </c>
      <c r="S6576" s="5">
        <v>6.95</v>
      </c>
      <c r="T6576" s="4">
        <v>99572.33</v>
      </c>
      <c r="U6576" s="2" t="s">
        <v>73</v>
      </c>
      <c r="V6576" s="2" t="s">
        <v>74</v>
      </c>
      <c r="W6576" s="4">
        <v>497861.65</v>
      </c>
      <c r="X6576" s="4">
        <v>1891874.25</v>
      </c>
      <c r="Y6576" s="4">
        <v>2389735.9</v>
      </c>
      <c r="Z6576" s="2">
        <v>0</v>
      </c>
      <c r="AA6576" s="2" t="s">
        <v>56</v>
      </c>
      <c r="AB6576" s="2" t="s">
        <v>15734</v>
      </c>
      <c r="AC6576" s="2" t="s">
        <v>146</v>
      </c>
      <c r="AD6576" s="2" t="s">
        <v>76</v>
      </c>
      <c r="AE6576" s="5">
        <v>64.14</v>
      </c>
      <c r="AF6576" s="2">
        <v>0</v>
      </c>
      <c r="AG6576" s="2" t="s">
        <v>77</v>
      </c>
      <c r="AH6576" s="2">
        <v>20</v>
      </c>
      <c r="AI6576" s="6" t="str">
        <f t="shared" si="306"/>
        <v>55-64</v>
      </c>
      <c r="AJ6576" s="11">
        <f>YEAR(tbl_LoanData[[#This Row],[Application Date]])</f>
        <v>2026</v>
      </c>
      <c r="AK6576" s="11" t="str">
        <f>TEXT(tbl_LoanData[[#This Row],[Application Date]],"MMMM")</f>
        <v>February</v>
      </c>
      <c r="AL6576" s="12">
        <f>DATE(YEAR(tbl_LoanData[[#This Row],[Application Date]]),MONTH(tbl_LoanData[[#This Row],[Application Date]]),1)</f>
        <v>46054</v>
      </c>
      <c r="AM6576" s="14">
        <f ca="1">IF(AND(tbl_LoanData[[#This Row],[Application Date]]&gt;=EOMONTH(TODAY(),-1)+1,tbl_LoanData[[#This Row],[Application Date]]&lt;=TODAY()),tbl_LoanData[[#This Row],[Loan Amount]],0)</f>
        <v>0</v>
      </c>
      <c r="AN6576" s="14">
        <f>tbl_LoanData[[#This Row],[Amount Paid]]-(Q6576-X6576)</f>
        <v>291635.90000000002</v>
      </c>
      <c r="AO6576" s="14">
        <f>IF(tbl_LoanData[[#This Row],[Application Status]]="Approved",1,0)</f>
        <v>1</v>
      </c>
      <c r="AP6576" s="22" t="str">
        <f t="shared" ca="1" si="307"/>
        <v/>
      </c>
      <c r="AQ6576" s="22" t="str">
        <f t="shared" ca="1" si="308"/>
        <v/>
      </c>
    </row>
    <row r="6577" spans="1:43" ht="14.4" customHeight="1" x14ac:dyDescent="0.3">
      <c r="A6577" s="2" t="s">
        <v>8561</v>
      </c>
      <c r="B6577" s="2" t="s">
        <v>8562</v>
      </c>
      <c r="C6577" s="2" t="s">
        <v>1012</v>
      </c>
      <c r="D6577" s="2" t="s">
        <v>268</v>
      </c>
      <c r="E6577" s="2" t="s">
        <v>323</v>
      </c>
      <c r="F6577" s="2">
        <v>35</v>
      </c>
      <c r="G6577" s="2" t="s">
        <v>69</v>
      </c>
      <c r="H6577" s="2" t="s">
        <v>110</v>
      </c>
      <c r="I6577" s="2" t="s">
        <v>46</v>
      </c>
      <c r="J6577" s="3">
        <v>46057</v>
      </c>
      <c r="K6577" s="3">
        <v>46063</v>
      </c>
      <c r="L6577" s="2" t="s">
        <v>36</v>
      </c>
      <c r="M6577" s="2" t="s">
        <v>111</v>
      </c>
      <c r="N6577" s="2" t="s">
        <v>350</v>
      </c>
      <c r="O6577" s="4">
        <v>809000</v>
      </c>
      <c r="P6577" s="4">
        <v>145300</v>
      </c>
      <c r="Q6577" s="4">
        <v>663700</v>
      </c>
      <c r="R6577" s="2">
        <v>18</v>
      </c>
      <c r="S6577" s="5">
        <v>10.39</v>
      </c>
      <c r="T6577" s="4">
        <v>42618.76</v>
      </c>
      <c r="U6577" s="2" t="s">
        <v>73</v>
      </c>
      <c r="V6577" s="2" t="s">
        <v>74</v>
      </c>
      <c r="W6577" s="4">
        <v>127856.28</v>
      </c>
      <c r="X6577" s="4">
        <v>639281.36</v>
      </c>
      <c r="Y6577" s="4">
        <v>767137.64</v>
      </c>
      <c r="Z6577" s="2">
        <v>84</v>
      </c>
      <c r="AA6577" s="2" t="s">
        <v>59</v>
      </c>
      <c r="AB6577" s="2" t="s">
        <v>15733</v>
      </c>
      <c r="AC6577" s="2" t="s">
        <v>332</v>
      </c>
      <c r="AD6577" s="2" t="s">
        <v>76</v>
      </c>
      <c r="AE6577" s="5">
        <v>82.04</v>
      </c>
      <c r="AF6577" s="2">
        <v>3</v>
      </c>
      <c r="AG6577" s="2" t="s">
        <v>130</v>
      </c>
      <c r="AH6577" s="2">
        <v>6</v>
      </c>
      <c r="AI6577" s="6" t="str">
        <f t="shared" si="306"/>
        <v>35-44</v>
      </c>
      <c r="AJ6577" s="11">
        <f>YEAR(tbl_LoanData[[#This Row],[Application Date]])</f>
        <v>2026</v>
      </c>
      <c r="AK6577" s="11" t="str">
        <f>TEXT(tbl_LoanData[[#This Row],[Application Date]],"MMMM")</f>
        <v>February</v>
      </c>
      <c r="AL6577" s="12">
        <f>DATE(YEAR(tbl_LoanData[[#This Row],[Application Date]]),MONTH(tbl_LoanData[[#This Row],[Application Date]]),1)</f>
        <v>46054</v>
      </c>
      <c r="AM6577" s="14">
        <f ca="1">IF(AND(tbl_LoanData[[#This Row],[Application Date]]&gt;=EOMONTH(TODAY(),-1)+1,tbl_LoanData[[#This Row],[Application Date]]&lt;=TODAY()),tbl_LoanData[[#This Row],[Loan Amount]],0)</f>
        <v>0</v>
      </c>
      <c r="AN6577" s="14">
        <f>tbl_LoanData[[#This Row],[Amount Paid]]-(Q6577-X6577)</f>
        <v>103437.63999999998</v>
      </c>
      <c r="AO6577" s="14">
        <f>IF(tbl_LoanData[[#This Row],[Application Status]]="Approved",1,0)</f>
        <v>1</v>
      </c>
      <c r="AP6577" s="22" t="str">
        <f t="shared" ca="1" si="307"/>
        <v/>
      </c>
      <c r="AQ6577" s="22" t="str">
        <f t="shared" ca="1" si="308"/>
        <v/>
      </c>
    </row>
    <row r="6578" spans="1:43" ht="14.4" customHeight="1" x14ac:dyDescent="0.3">
      <c r="A6578" s="2" t="s">
        <v>8617</v>
      </c>
      <c r="B6578" s="2" t="s">
        <v>8618</v>
      </c>
      <c r="C6578" s="2" t="s">
        <v>435</v>
      </c>
      <c r="D6578" s="2" t="s">
        <v>91</v>
      </c>
      <c r="E6578" s="2" t="s">
        <v>447</v>
      </c>
      <c r="F6578" s="2">
        <v>31</v>
      </c>
      <c r="G6578" s="2" t="s">
        <v>83</v>
      </c>
      <c r="H6578" s="2" t="s">
        <v>126</v>
      </c>
      <c r="I6578" s="2" t="s">
        <v>44</v>
      </c>
      <c r="J6578" s="3">
        <v>46070</v>
      </c>
      <c r="K6578" s="3">
        <v>46079</v>
      </c>
      <c r="L6578" s="2" t="s">
        <v>40</v>
      </c>
      <c r="M6578" s="2" t="s">
        <v>157</v>
      </c>
      <c r="N6578" s="2" t="s">
        <v>328</v>
      </c>
      <c r="O6578" s="4">
        <v>712000</v>
      </c>
      <c r="P6578" s="4">
        <v>234600</v>
      </c>
      <c r="Q6578" s="4">
        <v>477400</v>
      </c>
      <c r="R6578" s="2">
        <v>36</v>
      </c>
      <c r="S6578" s="5">
        <v>9.31</v>
      </c>
      <c r="T6578" s="4">
        <v>16964.939999999999</v>
      </c>
      <c r="U6578" s="2" t="s">
        <v>73</v>
      </c>
      <c r="V6578" s="2" t="s">
        <v>74</v>
      </c>
      <c r="W6578" s="4">
        <v>84824.7</v>
      </c>
      <c r="X6578" s="4">
        <v>525913.12</v>
      </c>
      <c r="Y6578" s="4">
        <v>610737.81999999995</v>
      </c>
      <c r="Z6578" s="2">
        <v>0</v>
      </c>
      <c r="AA6578" s="2" t="s">
        <v>56</v>
      </c>
      <c r="AB6578" s="2" t="s">
        <v>15733</v>
      </c>
      <c r="AC6578" s="2" t="s">
        <v>213</v>
      </c>
      <c r="AD6578" s="2" t="s">
        <v>76</v>
      </c>
      <c r="AE6578" s="5">
        <v>67.05</v>
      </c>
      <c r="AF6578" s="2">
        <v>0</v>
      </c>
      <c r="AG6578" s="2" t="s">
        <v>77</v>
      </c>
      <c r="AH6578" s="2">
        <v>9</v>
      </c>
      <c r="AI6578" s="6" t="str">
        <f t="shared" si="306"/>
        <v>25-34</v>
      </c>
      <c r="AJ6578" s="11">
        <f>YEAR(tbl_LoanData[[#This Row],[Application Date]])</f>
        <v>2026</v>
      </c>
      <c r="AK6578" s="11" t="str">
        <f>TEXT(tbl_LoanData[[#This Row],[Application Date]],"MMMM")</f>
        <v>February</v>
      </c>
      <c r="AL6578" s="12">
        <f>DATE(YEAR(tbl_LoanData[[#This Row],[Application Date]]),MONTH(tbl_LoanData[[#This Row],[Application Date]]),1)</f>
        <v>46054</v>
      </c>
      <c r="AM6578" s="14">
        <f ca="1">IF(AND(tbl_LoanData[[#This Row],[Application Date]]&gt;=EOMONTH(TODAY(),-1)+1,tbl_LoanData[[#This Row],[Application Date]]&lt;=TODAY()),tbl_LoanData[[#This Row],[Loan Amount]],0)</f>
        <v>0</v>
      </c>
      <c r="AN6578" s="14">
        <f>tbl_LoanData[[#This Row],[Amount Paid]]-(Q6578-X6578)</f>
        <v>133337.82</v>
      </c>
      <c r="AO6578" s="14">
        <f>IF(tbl_LoanData[[#This Row],[Application Status]]="Approved",1,0)</f>
        <v>1</v>
      </c>
      <c r="AP6578" s="22" t="str">
        <f t="shared" ca="1" si="307"/>
        <v/>
      </c>
      <c r="AQ6578" s="22" t="str">
        <f t="shared" ca="1" si="308"/>
        <v/>
      </c>
    </row>
    <row r="6579" spans="1:43" ht="14.4" customHeight="1" x14ac:dyDescent="0.3">
      <c r="A6579" s="2" t="s">
        <v>8643</v>
      </c>
      <c r="B6579" s="2" t="s">
        <v>8644</v>
      </c>
      <c r="C6579" s="2" t="s">
        <v>368</v>
      </c>
      <c r="D6579" s="2" t="s">
        <v>91</v>
      </c>
      <c r="E6579" s="2" t="s">
        <v>394</v>
      </c>
      <c r="F6579" s="2">
        <v>37</v>
      </c>
      <c r="G6579" s="2" t="s">
        <v>83</v>
      </c>
      <c r="H6579" s="2" t="s">
        <v>166</v>
      </c>
      <c r="I6579" s="2" t="s">
        <v>46</v>
      </c>
      <c r="J6579" s="3">
        <v>46075</v>
      </c>
      <c r="K6579" s="3">
        <v>46084</v>
      </c>
      <c r="L6579" s="2" t="s">
        <v>37</v>
      </c>
      <c r="M6579" s="2" t="s">
        <v>94</v>
      </c>
      <c r="N6579" s="2" t="s">
        <v>568</v>
      </c>
      <c r="O6579" s="4">
        <v>84000</v>
      </c>
      <c r="P6579" s="4">
        <v>27800</v>
      </c>
      <c r="Q6579" s="4">
        <v>56200</v>
      </c>
      <c r="R6579" s="2">
        <v>48</v>
      </c>
      <c r="S6579" s="5">
        <v>8.73</v>
      </c>
      <c r="T6579" s="4">
        <v>1579.69</v>
      </c>
      <c r="U6579" s="2" t="s">
        <v>73</v>
      </c>
      <c r="V6579" s="2" t="s">
        <v>74</v>
      </c>
      <c r="W6579" s="4">
        <v>7898.45</v>
      </c>
      <c r="X6579" s="4">
        <v>67926.59</v>
      </c>
      <c r="Y6579" s="4">
        <v>75825.039999999994</v>
      </c>
      <c r="Z6579" s="2">
        <v>0</v>
      </c>
      <c r="AA6579" s="2" t="s">
        <v>56</v>
      </c>
      <c r="AB6579" s="2" t="s">
        <v>15733</v>
      </c>
      <c r="AC6579" s="2" t="s">
        <v>121</v>
      </c>
      <c r="AD6579" s="2" t="s">
        <v>76</v>
      </c>
      <c r="AE6579" s="5">
        <v>66.900000000000006</v>
      </c>
      <c r="AF6579" s="2">
        <v>0</v>
      </c>
      <c r="AG6579" s="2" t="s">
        <v>77</v>
      </c>
      <c r="AH6579" s="2">
        <v>9</v>
      </c>
      <c r="AI6579" s="6" t="str">
        <f t="shared" si="306"/>
        <v>35-44</v>
      </c>
      <c r="AJ6579" s="11">
        <f>YEAR(tbl_LoanData[[#This Row],[Application Date]])</f>
        <v>2026</v>
      </c>
      <c r="AK6579" s="11" t="str">
        <f>TEXT(tbl_LoanData[[#This Row],[Application Date]],"MMMM")</f>
        <v>February</v>
      </c>
      <c r="AL6579" s="12">
        <f>DATE(YEAR(tbl_LoanData[[#This Row],[Application Date]]),MONTH(tbl_LoanData[[#This Row],[Application Date]]),1)</f>
        <v>46054</v>
      </c>
      <c r="AM6579" s="14">
        <f ca="1">IF(AND(tbl_LoanData[[#This Row],[Application Date]]&gt;=EOMONTH(TODAY(),-1)+1,tbl_LoanData[[#This Row],[Application Date]]&lt;=TODAY()),tbl_LoanData[[#This Row],[Loan Amount]],0)</f>
        <v>0</v>
      </c>
      <c r="AN6579" s="14">
        <f>tbl_LoanData[[#This Row],[Amount Paid]]-(Q6579-X6579)</f>
        <v>19625.039999999997</v>
      </c>
      <c r="AO6579" s="14">
        <f>IF(tbl_LoanData[[#This Row],[Application Status]]="Approved",1,0)</f>
        <v>1</v>
      </c>
      <c r="AP6579" s="22" t="str">
        <f t="shared" ca="1" si="307"/>
        <v/>
      </c>
      <c r="AQ6579" s="22" t="str">
        <f t="shared" ca="1" si="308"/>
        <v/>
      </c>
    </row>
    <row r="6580" spans="1:43" ht="14.4" customHeight="1" x14ac:dyDescent="0.3">
      <c r="A6580" s="2" t="s">
        <v>8699</v>
      </c>
      <c r="B6580" s="2" t="s">
        <v>8700</v>
      </c>
      <c r="C6580" s="2" t="s">
        <v>530</v>
      </c>
      <c r="D6580" s="2" t="s">
        <v>91</v>
      </c>
      <c r="E6580" s="2" t="s">
        <v>284</v>
      </c>
      <c r="F6580" s="2">
        <v>31</v>
      </c>
      <c r="G6580" s="2" t="s">
        <v>69</v>
      </c>
      <c r="H6580" s="2" t="s">
        <v>156</v>
      </c>
      <c r="I6580" s="2" t="s">
        <v>45</v>
      </c>
      <c r="J6580" s="3">
        <v>46067</v>
      </c>
      <c r="K6580" s="3"/>
      <c r="L6580" s="2" t="s">
        <v>39</v>
      </c>
      <c r="M6580" s="2" t="s">
        <v>167</v>
      </c>
      <c r="N6580" s="2" t="s">
        <v>168</v>
      </c>
      <c r="O6580" s="4">
        <v>1227000</v>
      </c>
      <c r="P6580" s="4">
        <v>410100</v>
      </c>
      <c r="Q6580" s="4">
        <v>816900</v>
      </c>
      <c r="R6580" s="2">
        <v>18</v>
      </c>
      <c r="S6580" s="5">
        <v>14.62</v>
      </c>
      <c r="T6580" s="4">
        <v>55335.9</v>
      </c>
      <c r="U6580" s="2" t="s">
        <v>113</v>
      </c>
      <c r="V6580" s="2" t="s">
        <v>97</v>
      </c>
      <c r="W6580" s="4">
        <v>0</v>
      </c>
      <c r="X6580" s="4">
        <v>0</v>
      </c>
      <c r="Y6580" s="4">
        <v>996046.17</v>
      </c>
      <c r="Z6580" s="2">
        <v>0</v>
      </c>
      <c r="AA6580" s="2" t="s">
        <v>97</v>
      </c>
      <c r="AB6580" s="2" t="s">
        <v>15730</v>
      </c>
      <c r="AC6580" s="2" t="s">
        <v>146</v>
      </c>
      <c r="AD6580" s="2" t="s">
        <v>76</v>
      </c>
      <c r="AE6580" s="5">
        <v>66.58</v>
      </c>
      <c r="AF6580" s="2">
        <v>0</v>
      </c>
      <c r="AG6580" s="2" t="s">
        <v>97</v>
      </c>
      <c r="AH6580" s="2"/>
      <c r="AI6580" s="6" t="str">
        <f t="shared" si="306"/>
        <v>25-34</v>
      </c>
      <c r="AJ6580" s="11">
        <f>YEAR(tbl_LoanData[[#This Row],[Application Date]])</f>
        <v>2026</v>
      </c>
      <c r="AK6580" s="11" t="str">
        <f>TEXT(tbl_LoanData[[#This Row],[Application Date]],"MMMM")</f>
        <v>February</v>
      </c>
      <c r="AL6580" s="12">
        <f>DATE(YEAR(tbl_LoanData[[#This Row],[Application Date]]),MONTH(tbl_LoanData[[#This Row],[Application Date]]),1)</f>
        <v>46054</v>
      </c>
      <c r="AM6580" s="14">
        <f ca="1">IF(AND(tbl_LoanData[[#This Row],[Application Date]]&gt;=EOMONTH(TODAY(),-1)+1,tbl_LoanData[[#This Row],[Application Date]]&lt;=TODAY()),tbl_LoanData[[#This Row],[Loan Amount]],0)</f>
        <v>0</v>
      </c>
      <c r="AN6580" s="14">
        <f>tbl_LoanData[[#This Row],[Amount Paid]]-(Q6580-X6580)</f>
        <v>-816900</v>
      </c>
      <c r="AO6580" s="14">
        <f>IF(tbl_LoanData[[#This Row],[Application Status]]="Approved",1,0)</f>
        <v>0</v>
      </c>
      <c r="AP6580" s="22" t="str">
        <f t="shared" ca="1" si="307"/>
        <v/>
      </c>
      <c r="AQ6580" s="22" t="str">
        <f t="shared" ca="1" si="308"/>
        <v/>
      </c>
    </row>
    <row r="6581" spans="1:43" ht="14.4" customHeight="1" x14ac:dyDescent="0.3">
      <c r="A6581" s="2" t="s">
        <v>8783</v>
      </c>
      <c r="B6581" s="2" t="s">
        <v>8784</v>
      </c>
      <c r="C6581" s="2" t="s">
        <v>338</v>
      </c>
      <c r="D6581" s="2" t="s">
        <v>311</v>
      </c>
      <c r="E6581" s="2" t="s">
        <v>210</v>
      </c>
      <c r="F6581" s="2">
        <v>26</v>
      </c>
      <c r="G6581" s="2" t="s">
        <v>83</v>
      </c>
      <c r="H6581" s="2" t="s">
        <v>143</v>
      </c>
      <c r="I6581" s="2" t="s">
        <v>46</v>
      </c>
      <c r="J6581" s="3">
        <v>46076</v>
      </c>
      <c r="K6581" s="3"/>
      <c r="L6581" s="2" t="s">
        <v>40</v>
      </c>
      <c r="M6581" s="2" t="s">
        <v>94</v>
      </c>
      <c r="N6581" s="2" t="s">
        <v>4</v>
      </c>
      <c r="O6581" s="4">
        <v>1256000</v>
      </c>
      <c r="P6581" s="4">
        <v>363400</v>
      </c>
      <c r="Q6581" s="4">
        <v>892600</v>
      </c>
      <c r="R6581" s="2">
        <v>36</v>
      </c>
      <c r="S6581" s="5">
        <v>5.63</v>
      </c>
      <c r="T6581" s="4">
        <v>28982.23</v>
      </c>
      <c r="U6581" s="2" t="s">
        <v>96</v>
      </c>
      <c r="V6581" s="2" t="s">
        <v>97</v>
      </c>
      <c r="W6581" s="4">
        <v>0</v>
      </c>
      <c r="X6581" s="4">
        <v>0</v>
      </c>
      <c r="Y6581" s="4">
        <v>1043360.14</v>
      </c>
      <c r="Z6581" s="2">
        <v>0</v>
      </c>
      <c r="AA6581" s="2" t="s">
        <v>97</v>
      </c>
      <c r="AB6581" s="2" t="s">
        <v>15735</v>
      </c>
      <c r="AC6581" s="2" t="s">
        <v>129</v>
      </c>
      <c r="AD6581" s="2" t="s">
        <v>76</v>
      </c>
      <c r="AE6581" s="5">
        <v>71.069999999999993</v>
      </c>
      <c r="AF6581" s="2">
        <v>0</v>
      </c>
      <c r="AG6581" s="2" t="s">
        <v>97</v>
      </c>
      <c r="AH6581" s="2"/>
      <c r="AI6581" s="6" t="str">
        <f t="shared" si="306"/>
        <v>25-34</v>
      </c>
      <c r="AJ6581" s="11">
        <f>YEAR(tbl_LoanData[[#This Row],[Application Date]])</f>
        <v>2026</v>
      </c>
      <c r="AK6581" s="11" t="str">
        <f>TEXT(tbl_LoanData[[#This Row],[Application Date]],"MMMM")</f>
        <v>February</v>
      </c>
      <c r="AL6581" s="12">
        <f>DATE(YEAR(tbl_LoanData[[#This Row],[Application Date]]),MONTH(tbl_LoanData[[#This Row],[Application Date]]),1)</f>
        <v>46054</v>
      </c>
      <c r="AM6581" s="14">
        <f ca="1">IF(AND(tbl_LoanData[[#This Row],[Application Date]]&gt;=EOMONTH(TODAY(),-1)+1,tbl_LoanData[[#This Row],[Application Date]]&lt;=TODAY()),tbl_LoanData[[#This Row],[Loan Amount]],0)</f>
        <v>0</v>
      </c>
      <c r="AN6581" s="14">
        <f>tbl_LoanData[[#This Row],[Amount Paid]]-(Q6581-X6581)</f>
        <v>-892600</v>
      </c>
      <c r="AO6581" s="14">
        <f>IF(tbl_LoanData[[#This Row],[Application Status]]="Approved",1,0)</f>
        <v>0</v>
      </c>
      <c r="AP6581" s="22" t="str">
        <f t="shared" ca="1" si="307"/>
        <v/>
      </c>
      <c r="AQ6581" s="22" t="str">
        <f t="shared" ca="1" si="308"/>
        <v/>
      </c>
    </row>
    <row r="6582" spans="1:43" ht="14.4" customHeight="1" x14ac:dyDescent="0.3">
      <c r="A6582" s="2" t="s">
        <v>8945</v>
      </c>
      <c r="B6582" s="2" t="s">
        <v>8946</v>
      </c>
      <c r="C6582" s="2" t="s">
        <v>198</v>
      </c>
      <c r="D6582" s="2" t="s">
        <v>81</v>
      </c>
      <c r="E6582" s="2" t="s">
        <v>209</v>
      </c>
      <c r="F6582" s="2">
        <v>50</v>
      </c>
      <c r="G6582" s="2" t="s">
        <v>69</v>
      </c>
      <c r="H6582" s="2" t="s">
        <v>172</v>
      </c>
      <c r="I6582" s="2" t="s">
        <v>45</v>
      </c>
      <c r="J6582" s="3">
        <v>46058</v>
      </c>
      <c r="K6582" s="3"/>
      <c r="L6582" s="2" t="s">
        <v>40</v>
      </c>
      <c r="M6582" s="2" t="s">
        <v>71</v>
      </c>
      <c r="N6582" s="2" t="s">
        <v>137</v>
      </c>
      <c r="O6582" s="4">
        <v>1565000</v>
      </c>
      <c r="P6582" s="4">
        <v>184000</v>
      </c>
      <c r="Q6582" s="4">
        <v>1381000</v>
      </c>
      <c r="R6582" s="2">
        <v>12</v>
      </c>
      <c r="S6582" s="5">
        <v>5.79</v>
      </c>
      <c r="T6582" s="4">
        <v>121746.66</v>
      </c>
      <c r="U6582" s="2" t="s">
        <v>113</v>
      </c>
      <c r="V6582" s="2" t="s">
        <v>97</v>
      </c>
      <c r="W6582" s="4">
        <v>0</v>
      </c>
      <c r="X6582" s="4">
        <v>0</v>
      </c>
      <c r="Y6582" s="4">
        <v>1460959.9</v>
      </c>
      <c r="Z6582" s="2">
        <v>0</v>
      </c>
      <c r="AA6582" s="2" t="s">
        <v>97</v>
      </c>
      <c r="AB6582" s="2" t="s">
        <v>15731</v>
      </c>
      <c r="AC6582" s="2" t="s">
        <v>146</v>
      </c>
      <c r="AD6582" s="2" t="s">
        <v>76</v>
      </c>
      <c r="AE6582" s="5">
        <v>88.24</v>
      </c>
      <c r="AF6582" s="2">
        <v>0</v>
      </c>
      <c r="AG6582" s="2" t="s">
        <v>97</v>
      </c>
      <c r="AH6582" s="2"/>
      <c r="AI6582" s="6" t="str">
        <f t="shared" si="306"/>
        <v>45-54</v>
      </c>
      <c r="AJ6582" s="11">
        <f>YEAR(tbl_LoanData[[#This Row],[Application Date]])</f>
        <v>2026</v>
      </c>
      <c r="AK6582" s="11" t="str">
        <f>TEXT(tbl_LoanData[[#This Row],[Application Date]],"MMMM")</f>
        <v>February</v>
      </c>
      <c r="AL6582" s="12">
        <f>DATE(YEAR(tbl_LoanData[[#This Row],[Application Date]]),MONTH(tbl_LoanData[[#This Row],[Application Date]]),1)</f>
        <v>46054</v>
      </c>
      <c r="AM6582" s="14">
        <f ca="1">IF(AND(tbl_LoanData[[#This Row],[Application Date]]&gt;=EOMONTH(TODAY(),-1)+1,tbl_LoanData[[#This Row],[Application Date]]&lt;=TODAY()),tbl_LoanData[[#This Row],[Loan Amount]],0)</f>
        <v>0</v>
      </c>
      <c r="AN6582" s="14">
        <f>tbl_LoanData[[#This Row],[Amount Paid]]-(Q6582-X6582)</f>
        <v>-1381000</v>
      </c>
      <c r="AO6582" s="14">
        <f>IF(tbl_LoanData[[#This Row],[Application Status]]="Approved",1,0)</f>
        <v>0</v>
      </c>
      <c r="AP6582" s="22" t="str">
        <f t="shared" ca="1" si="307"/>
        <v/>
      </c>
      <c r="AQ6582" s="22" t="str">
        <f t="shared" ca="1" si="308"/>
        <v/>
      </c>
    </row>
    <row r="6583" spans="1:43" ht="14.4" customHeight="1" x14ac:dyDescent="0.3">
      <c r="A6583" s="2" t="s">
        <v>9025</v>
      </c>
      <c r="B6583" s="2" t="s">
        <v>9026</v>
      </c>
      <c r="C6583" s="2" t="s">
        <v>533</v>
      </c>
      <c r="D6583" s="2" t="s">
        <v>161</v>
      </c>
      <c r="E6583" s="2" t="s">
        <v>135</v>
      </c>
      <c r="F6583" s="2">
        <v>25</v>
      </c>
      <c r="G6583" s="2" t="s">
        <v>83</v>
      </c>
      <c r="H6583" s="2" t="s">
        <v>211</v>
      </c>
      <c r="I6583" s="2" t="s">
        <v>50</v>
      </c>
      <c r="J6583" s="3">
        <v>46067</v>
      </c>
      <c r="K6583" s="3">
        <v>46085</v>
      </c>
      <c r="L6583" s="2" t="s">
        <v>36</v>
      </c>
      <c r="M6583" s="2" t="s">
        <v>111</v>
      </c>
      <c r="N6583" s="2" t="s">
        <v>350</v>
      </c>
      <c r="O6583" s="4">
        <v>1731000</v>
      </c>
      <c r="P6583" s="4">
        <v>646200</v>
      </c>
      <c r="Q6583" s="4">
        <v>1084800</v>
      </c>
      <c r="R6583" s="2">
        <v>18</v>
      </c>
      <c r="S6583" s="5">
        <v>5.35</v>
      </c>
      <c r="T6583" s="4">
        <v>65103.07</v>
      </c>
      <c r="U6583" s="2" t="s">
        <v>73</v>
      </c>
      <c r="V6583" s="2" t="s">
        <v>74</v>
      </c>
      <c r="W6583" s="4">
        <v>195309.21</v>
      </c>
      <c r="X6583" s="4">
        <v>976545.99</v>
      </c>
      <c r="Y6583" s="4">
        <v>1171855.2</v>
      </c>
      <c r="Z6583" s="2">
        <v>56</v>
      </c>
      <c r="AA6583" s="2" t="s">
        <v>58</v>
      </c>
      <c r="AB6583" s="2" t="s">
        <v>15729</v>
      </c>
      <c r="AC6583" s="2" t="s">
        <v>121</v>
      </c>
      <c r="AD6583" s="2" t="s">
        <v>76</v>
      </c>
      <c r="AE6583" s="5">
        <v>62.67</v>
      </c>
      <c r="AF6583" s="2">
        <v>2</v>
      </c>
      <c r="AG6583" s="2" t="s">
        <v>15718</v>
      </c>
      <c r="AH6583" s="2">
        <v>18</v>
      </c>
      <c r="AI6583" s="6" t="str">
        <f t="shared" si="306"/>
        <v>25-34</v>
      </c>
      <c r="AJ6583" s="11">
        <f>YEAR(tbl_LoanData[[#This Row],[Application Date]])</f>
        <v>2026</v>
      </c>
      <c r="AK6583" s="11" t="str">
        <f>TEXT(tbl_LoanData[[#This Row],[Application Date]],"MMMM")</f>
        <v>February</v>
      </c>
      <c r="AL6583" s="12">
        <f>DATE(YEAR(tbl_LoanData[[#This Row],[Application Date]]),MONTH(tbl_LoanData[[#This Row],[Application Date]]),1)</f>
        <v>46054</v>
      </c>
      <c r="AM6583" s="14">
        <f ca="1">IF(AND(tbl_LoanData[[#This Row],[Application Date]]&gt;=EOMONTH(TODAY(),-1)+1,tbl_LoanData[[#This Row],[Application Date]]&lt;=TODAY()),tbl_LoanData[[#This Row],[Loan Amount]],0)</f>
        <v>0</v>
      </c>
      <c r="AN6583" s="14">
        <f>tbl_LoanData[[#This Row],[Amount Paid]]-(Q6583-X6583)</f>
        <v>87055.199999999983</v>
      </c>
      <c r="AO6583" s="14">
        <f>IF(tbl_LoanData[[#This Row],[Application Status]]="Approved",1,0)</f>
        <v>1</v>
      </c>
      <c r="AP6583" s="22" t="str">
        <f t="shared" ca="1" si="307"/>
        <v/>
      </c>
      <c r="AQ6583" s="22" t="str">
        <f t="shared" ca="1" si="308"/>
        <v/>
      </c>
    </row>
    <row r="6584" spans="1:43" ht="14.4" customHeight="1" x14ac:dyDescent="0.3">
      <c r="A6584" s="2" t="s">
        <v>9169</v>
      </c>
      <c r="B6584" s="2" t="s">
        <v>9170</v>
      </c>
      <c r="C6584" s="2" t="s">
        <v>109</v>
      </c>
      <c r="D6584" s="2" t="s">
        <v>204</v>
      </c>
      <c r="E6584" s="2" t="s">
        <v>232</v>
      </c>
      <c r="F6584" s="2">
        <v>31</v>
      </c>
      <c r="G6584" s="2" t="s">
        <v>83</v>
      </c>
      <c r="H6584" s="2" t="s">
        <v>318</v>
      </c>
      <c r="I6584" s="2" t="s">
        <v>42</v>
      </c>
      <c r="J6584" s="3">
        <v>46077</v>
      </c>
      <c r="K6584" s="3">
        <v>46095</v>
      </c>
      <c r="L6584" s="2" t="s">
        <v>37</v>
      </c>
      <c r="M6584" s="2" t="s">
        <v>104</v>
      </c>
      <c r="N6584" s="2" t="s">
        <v>192</v>
      </c>
      <c r="O6584" s="4">
        <v>154000</v>
      </c>
      <c r="P6584" s="4">
        <v>36700</v>
      </c>
      <c r="Q6584" s="4">
        <v>117300</v>
      </c>
      <c r="R6584" s="2">
        <v>48</v>
      </c>
      <c r="S6584" s="5">
        <v>12.44</v>
      </c>
      <c r="T6584" s="4">
        <v>3659.76</v>
      </c>
      <c r="U6584" s="2" t="s">
        <v>73</v>
      </c>
      <c r="V6584" s="2" t="s">
        <v>74</v>
      </c>
      <c r="W6584" s="4">
        <v>14639.04</v>
      </c>
      <c r="X6584" s="4">
        <v>161029.44</v>
      </c>
      <c r="Y6584" s="4">
        <v>175668.48000000001</v>
      </c>
      <c r="Z6584" s="2">
        <v>30</v>
      </c>
      <c r="AA6584" s="2" t="s">
        <v>57</v>
      </c>
      <c r="AB6584" s="2" t="s">
        <v>15733</v>
      </c>
      <c r="AC6584" s="2" t="s">
        <v>360</v>
      </c>
      <c r="AD6584" s="2" t="s">
        <v>76</v>
      </c>
      <c r="AE6584" s="5">
        <v>76.17</v>
      </c>
      <c r="AF6584" s="2">
        <v>1</v>
      </c>
      <c r="AG6584" s="2" t="s">
        <v>77</v>
      </c>
      <c r="AH6584" s="2">
        <v>18</v>
      </c>
      <c r="AI6584" s="6" t="str">
        <f t="shared" si="306"/>
        <v>25-34</v>
      </c>
      <c r="AJ6584" s="11">
        <f>YEAR(tbl_LoanData[[#This Row],[Application Date]])</f>
        <v>2026</v>
      </c>
      <c r="AK6584" s="11" t="str">
        <f>TEXT(tbl_LoanData[[#This Row],[Application Date]],"MMMM")</f>
        <v>February</v>
      </c>
      <c r="AL6584" s="12">
        <f>DATE(YEAR(tbl_LoanData[[#This Row],[Application Date]]),MONTH(tbl_LoanData[[#This Row],[Application Date]]),1)</f>
        <v>46054</v>
      </c>
      <c r="AM6584" s="14">
        <f ca="1">IF(AND(tbl_LoanData[[#This Row],[Application Date]]&gt;=EOMONTH(TODAY(),-1)+1,tbl_LoanData[[#This Row],[Application Date]]&lt;=TODAY()),tbl_LoanData[[#This Row],[Loan Amount]],0)</f>
        <v>0</v>
      </c>
      <c r="AN6584" s="14">
        <f>tbl_LoanData[[#This Row],[Amount Paid]]-(Q6584-X6584)</f>
        <v>58368.480000000003</v>
      </c>
      <c r="AO6584" s="14">
        <f>IF(tbl_LoanData[[#This Row],[Application Status]]="Approved",1,0)</f>
        <v>1</v>
      </c>
      <c r="AP6584" s="22" t="str">
        <f t="shared" ca="1" si="307"/>
        <v/>
      </c>
      <c r="AQ6584" s="22" t="str">
        <f t="shared" ca="1" si="308"/>
        <v/>
      </c>
    </row>
    <row r="6585" spans="1:43" ht="14.4" customHeight="1" x14ac:dyDescent="0.3">
      <c r="A6585" s="2" t="s">
        <v>9269</v>
      </c>
      <c r="B6585" s="2" t="s">
        <v>9270</v>
      </c>
      <c r="C6585" s="2" t="s">
        <v>999</v>
      </c>
      <c r="D6585" s="2" t="s">
        <v>268</v>
      </c>
      <c r="E6585" s="2" t="s">
        <v>125</v>
      </c>
      <c r="F6585" s="2">
        <v>32</v>
      </c>
      <c r="G6585" s="2" t="s">
        <v>69</v>
      </c>
      <c r="H6585" s="2" t="s">
        <v>269</v>
      </c>
      <c r="I6585" s="2" t="s">
        <v>46</v>
      </c>
      <c r="J6585" s="3">
        <v>46059</v>
      </c>
      <c r="K6585" s="3">
        <v>46072</v>
      </c>
      <c r="L6585" s="2" t="s">
        <v>39</v>
      </c>
      <c r="M6585" s="2" t="s">
        <v>85</v>
      </c>
      <c r="N6585" s="2" t="s">
        <v>178</v>
      </c>
      <c r="O6585" s="4">
        <v>1301000</v>
      </c>
      <c r="P6585" s="4">
        <v>242800</v>
      </c>
      <c r="Q6585" s="4">
        <v>1058200</v>
      </c>
      <c r="R6585" s="2">
        <v>48</v>
      </c>
      <c r="S6585" s="5">
        <v>12.63</v>
      </c>
      <c r="T6585" s="4">
        <v>33183.39</v>
      </c>
      <c r="U6585" s="2" t="s">
        <v>73</v>
      </c>
      <c r="V6585" s="2" t="s">
        <v>74</v>
      </c>
      <c r="W6585" s="4">
        <v>165916.95000000001</v>
      </c>
      <c r="X6585" s="4">
        <v>1426885.69</v>
      </c>
      <c r="Y6585" s="4">
        <v>1592802.64</v>
      </c>
      <c r="Z6585" s="2">
        <v>28</v>
      </c>
      <c r="AA6585" s="2" t="s">
        <v>57</v>
      </c>
      <c r="AB6585" s="2" t="s">
        <v>15736</v>
      </c>
      <c r="AC6585" s="2" t="s">
        <v>106</v>
      </c>
      <c r="AD6585" s="2" t="s">
        <v>76</v>
      </c>
      <c r="AE6585" s="5">
        <v>81.34</v>
      </c>
      <c r="AF6585" s="2">
        <v>1</v>
      </c>
      <c r="AG6585" s="2" t="s">
        <v>77</v>
      </c>
      <c r="AH6585" s="2">
        <v>13</v>
      </c>
      <c r="AI6585" s="6" t="str">
        <f t="shared" si="306"/>
        <v>25-34</v>
      </c>
      <c r="AJ6585" s="11">
        <f>YEAR(tbl_LoanData[[#This Row],[Application Date]])</f>
        <v>2026</v>
      </c>
      <c r="AK6585" s="11" t="str">
        <f>TEXT(tbl_LoanData[[#This Row],[Application Date]],"MMMM")</f>
        <v>February</v>
      </c>
      <c r="AL6585" s="12">
        <f>DATE(YEAR(tbl_LoanData[[#This Row],[Application Date]]),MONTH(tbl_LoanData[[#This Row],[Application Date]]),1)</f>
        <v>46054</v>
      </c>
      <c r="AM6585" s="14">
        <f ca="1">IF(AND(tbl_LoanData[[#This Row],[Application Date]]&gt;=EOMONTH(TODAY(),-1)+1,tbl_LoanData[[#This Row],[Application Date]]&lt;=TODAY()),tbl_LoanData[[#This Row],[Loan Amount]],0)</f>
        <v>0</v>
      </c>
      <c r="AN6585" s="14">
        <f>tbl_LoanData[[#This Row],[Amount Paid]]-(Q6585-X6585)</f>
        <v>534602.6399999999</v>
      </c>
      <c r="AO6585" s="14">
        <f>IF(tbl_LoanData[[#This Row],[Application Status]]="Approved",1,0)</f>
        <v>1</v>
      </c>
      <c r="AP6585" s="22" t="str">
        <f t="shared" ca="1" si="307"/>
        <v/>
      </c>
      <c r="AQ6585" s="22" t="str">
        <f t="shared" ca="1" si="308"/>
        <v/>
      </c>
    </row>
    <row r="6586" spans="1:43" ht="14.4" customHeight="1" x14ac:dyDescent="0.3">
      <c r="A6586" s="2" t="s">
        <v>9285</v>
      </c>
      <c r="B6586" s="2" t="s">
        <v>9286</v>
      </c>
      <c r="C6586" s="2" t="s">
        <v>423</v>
      </c>
      <c r="D6586" s="2" t="s">
        <v>189</v>
      </c>
      <c r="E6586" s="2" t="s">
        <v>91</v>
      </c>
      <c r="F6586" s="2">
        <v>59</v>
      </c>
      <c r="G6586" s="2" t="s">
        <v>69</v>
      </c>
      <c r="H6586" s="2" t="s">
        <v>136</v>
      </c>
      <c r="I6586" s="2" t="s">
        <v>49</v>
      </c>
      <c r="J6586" s="3">
        <v>46071</v>
      </c>
      <c r="K6586" s="3">
        <v>46081</v>
      </c>
      <c r="L6586" s="2" t="s">
        <v>39</v>
      </c>
      <c r="M6586" s="2" t="s">
        <v>157</v>
      </c>
      <c r="N6586" s="2" t="s">
        <v>158</v>
      </c>
      <c r="O6586" s="4">
        <v>1571000</v>
      </c>
      <c r="P6586" s="4">
        <v>549300</v>
      </c>
      <c r="Q6586" s="4">
        <v>1021700</v>
      </c>
      <c r="R6586" s="2">
        <v>36</v>
      </c>
      <c r="S6586" s="5">
        <v>8.0399999999999991</v>
      </c>
      <c r="T6586" s="4">
        <v>35225.949999999997</v>
      </c>
      <c r="U6586" s="2" t="s">
        <v>73</v>
      </c>
      <c r="V6586" s="2" t="s">
        <v>74</v>
      </c>
      <c r="W6586" s="4">
        <v>176129.75</v>
      </c>
      <c r="X6586" s="4">
        <v>1092004.29</v>
      </c>
      <c r="Y6586" s="4">
        <v>1268134.04</v>
      </c>
      <c r="Z6586" s="2">
        <v>0</v>
      </c>
      <c r="AA6586" s="2" t="s">
        <v>56</v>
      </c>
      <c r="AB6586" s="2" t="s">
        <v>15732</v>
      </c>
      <c r="AC6586" s="2" t="s">
        <v>106</v>
      </c>
      <c r="AD6586" s="2" t="s">
        <v>76</v>
      </c>
      <c r="AE6586" s="5">
        <v>65.040000000000006</v>
      </c>
      <c r="AF6586" s="2">
        <v>0</v>
      </c>
      <c r="AG6586" s="2" t="s">
        <v>77</v>
      </c>
      <c r="AH6586" s="2">
        <v>10</v>
      </c>
      <c r="AI6586" s="6" t="str">
        <f t="shared" si="306"/>
        <v>55-64</v>
      </c>
      <c r="AJ6586" s="11">
        <f>YEAR(tbl_LoanData[[#This Row],[Application Date]])</f>
        <v>2026</v>
      </c>
      <c r="AK6586" s="11" t="str">
        <f>TEXT(tbl_LoanData[[#This Row],[Application Date]],"MMMM")</f>
        <v>February</v>
      </c>
      <c r="AL6586" s="12">
        <f>DATE(YEAR(tbl_LoanData[[#This Row],[Application Date]]),MONTH(tbl_LoanData[[#This Row],[Application Date]]),1)</f>
        <v>46054</v>
      </c>
      <c r="AM6586" s="14">
        <f ca="1">IF(AND(tbl_LoanData[[#This Row],[Application Date]]&gt;=EOMONTH(TODAY(),-1)+1,tbl_LoanData[[#This Row],[Application Date]]&lt;=TODAY()),tbl_LoanData[[#This Row],[Loan Amount]],0)</f>
        <v>0</v>
      </c>
      <c r="AN6586" s="14">
        <f>tbl_LoanData[[#This Row],[Amount Paid]]-(Q6586-X6586)</f>
        <v>246434.04000000004</v>
      </c>
      <c r="AO6586" s="14">
        <f>IF(tbl_LoanData[[#This Row],[Application Status]]="Approved",1,0)</f>
        <v>1</v>
      </c>
      <c r="AP6586" s="22" t="str">
        <f t="shared" ca="1" si="307"/>
        <v/>
      </c>
      <c r="AQ6586" s="22" t="str">
        <f t="shared" ca="1" si="308"/>
        <v/>
      </c>
    </row>
    <row r="6587" spans="1:43" ht="14.4" customHeight="1" x14ac:dyDescent="0.3">
      <c r="A6587" s="2" t="s">
        <v>9363</v>
      </c>
      <c r="B6587" s="2" t="s">
        <v>9364</v>
      </c>
      <c r="C6587" s="2" t="s">
        <v>533</v>
      </c>
      <c r="D6587" s="2" t="s">
        <v>204</v>
      </c>
      <c r="E6587" s="2" t="s">
        <v>82</v>
      </c>
      <c r="F6587" s="2">
        <v>45</v>
      </c>
      <c r="G6587" s="2" t="s">
        <v>83</v>
      </c>
      <c r="H6587" s="2" t="s">
        <v>166</v>
      </c>
      <c r="I6587" s="2" t="s">
        <v>46</v>
      </c>
      <c r="J6587" s="3">
        <v>46065</v>
      </c>
      <c r="K6587" s="3">
        <v>46082</v>
      </c>
      <c r="L6587" s="2" t="s">
        <v>37</v>
      </c>
      <c r="M6587" s="2" t="s">
        <v>104</v>
      </c>
      <c r="N6587" s="2" t="s">
        <v>192</v>
      </c>
      <c r="O6587" s="4">
        <v>193000</v>
      </c>
      <c r="P6587" s="4">
        <v>75900</v>
      </c>
      <c r="Q6587" s="4">
        <v>117100</v>
      </c>
      <c r="R6587" s="2">
        <v>36</v>
      </c>
      <c r="S6587" s="5">
        <v>13.46</v>
      </c>
      <c r="T6587" s="4">
        <v>4566.25</v>
      </c>
      <c r="U6587" s="2" t="s">
        <v>73</v>
      </c>
      <c r="V6587" s="2" t="s">
        <v>74</v>
      </c>
      <c r="W6587" s="4">
        <v>22831.25</v>
      </c>
      <c r="X6587" s="4">
        <v>141553.73000000001</v>
      </c>
      <c r="Y6587" s="4">
        <v>164384.98000000001</v>
      </c>
      <c r="Z6587" s="2">
        <v>0</v>
      </c>
      <c r="AA6587" s="2" t="s">
        <v>56</v>
      </c>
      <c r="AB6587" s="2" t="s">
        <v>15728</v>
      </c>
      <c r="AC6587" s="2" t="s">
        <v>75</v>
      </c>
      <c r="AD6587" s="2" t="s">
        <v>76</v>
      </c>
      <c r="AE6587" s="5">
        <v>60.67</v>
      </c>
      <c r="AF6587" s="2">
        <v>0</v>
      </c>
      <c r="AG6587" s="2" t="s">
        <v>77</v>
      </c>
      <c r="AH6587" s="2">
        <v>17</v>
      </c>
      <c r="AI6587" s="6" t="str">
        <f t="shared" si="306"/>
        <v>45-54</v>
      </c>
      <c r="AJ6587" s="11">
        <f>YEAR(tbl_LoanData[[#This Row],[Application Date]])</f>
        <v>2026</v>
      </c>
      <c r="AK6587" s="11" t="str">
        <f>TEXT(tbl_LoanData[[#This Row],[Application Date]],"MMMM")</f>
        <v>February</v>
      </c>
      <c r="AL6587" s="12">
        <f>DATE(YEAR(tbl_LoanData[[#This Row],[Application Date]]),MONTH(tbl_LoanData[[#This Row],[Application Date]]),1)</f>
        <v>46054</v>
      </c>
      <c r="AM6587" s="14">
        <f ca="1">IF(AND(tbl_LoanData[[#This Row],[Application Date]]&gt;=EOMONTH(TODAY(),-1)+1,tbl_LoanData[[#This Row],[Application Date]]&lt;=TODAY()),tbl_LoanData[[#This Row],[Loan Amount]],0)</f>
        <v>0</v>
      </c>
      <c r="AN6587" s="14">
        <f>tbl_LoanData[[#This Row],[Amount Paid]]-(Q6587-X6587)</f>
        <v>47284.98000000001</v>
      </c>
      <c r="AO6587" s="14">
        <f>IF(tbl_LoanData[[#This Row],[Application Status]]="Approved",1,0)</f>
        <v>1</v>
      </c>
      <c r="AP6587" s="22" t="str">
        <f t="shared" ca="1" si="307"/>
        <v/>
      </c>
      <c r="AQ6587" s="22" t="str">
        <f t="shared" ca="1" si="308"/>
        <v/>
      </c>
    </row>
    <row r="6588" spans="1:43" ht="14.4" customHeight="1" x14ac:dyDescent="0.3">
      <c r="A6588" s="2" t="s">
        <v>9379</v>
      </c>
      <c r="B6588" s="2" t="s">
        <v>9380</v>
      </c>
      <c r="C6588" s="2" t="s">
        <v>100</v>
      </c>
      <c r="D6588" s="2" t="s">
        <v>101</v>
      </c>
      <c r="E6588" s="2" t="s">
        <v>102</v>
      </c>
      <c r="F6588" s="2">
        <v>60</v>
      </c>
      <c r="G6588" s="2" t="s">
        <v>69</v>
      </c>
      <c r="H6588" s="2" t="s">
        <v>228</v>
      </c>
      <c r="I6588" s="2" t="s">
        <v>43</v>
      </c>
      <c r="J6588" s="3">
        <v>46056</v>
      </c>
      <c r="K6588" s="3"/>
      <c r="L6588" s="2" t="s">
        <v>36</v>
      </c>
      <c r="M6588" s="2" t="s">
        <v>104</v>
      </c>
      <c r="N6588" s="2" t="s">
        <v>592</v>
      </c>
      <c r="O6588" s="4">
        <v>2172000</v>
      </c>
      <c r="P6588" s="4">
        <v>746400</v>
      </c>
      <c r="Q6588" s="4">
        <v>1425600</v>
      </c>
      <c r="R6588" s="2">
        <v>12</v>
      </c>
      <c r="S6588" s="5">
        <v>6.72</v>
      </c>
      <c r="T6588" s="4">
        <v>126783.36</v>
      </c>
      <c r="U6588" s="2" t="s">
        <v>96</v>
      </c>
      <c r="V6588" s="2" t="s">
        <v>97</v>
      </c>
      <c r="W6588" s="4">
        <v>0</v>
      </c>
      <c r="X6588" s="4">
        <v>0</v>
      </c>
      <c r="Y6588" s="4">
        <v>1521400.32</v>
      </c>
      <c r="Z6588" s="2">
        <v>0</v>
      </c>
      <c r="AA6588" s="2" t="s">
        <v>97</v>
      </c>
      <c r="AB6588" s="2" t="s">
        <v>15732</v>
      </c>
      <c r="AC6588" s="2" t="s">
        <v>360</v>
      </c>
      <c r="AD6588" s="2" t="s">
        <v>76</v>
      </c>
      <c r="AE6588" s="5">
        <v>65.64</v>
      </c>
      <c r="AF6588" s="2">
        <v>0</v>
      </c>
      <c r="AG6588" s="2" t="s">
        <v>97</v>
      </c>
      <c r="AH6588" s="2"/>
      <c r="AI6588" s="6" t="str">
        <f t="shared" si="306"/>
        <v>55-64</v>
      </c>
      <c r="AJ6588" s="11">
        <f>YEAR(tbl_LoanData[[#This Row],[Application Date]])</f>
        <v>2026</v>
      </c>
      <c r="AK6588" s="11" t="str">
        <f>TEXT(tbl_LoanData[[#This Row],[Application Date]],"MMMM")</f>
        <v>February</v>
      </c>
      <c r="AL6588" s="12">
        <f>DATE(YEAR(tbl_LoanData[[#This Row],[Application Date]]),MONTH(tbl_LoanData[[#This Row],[Application Date]]),1)</f>
        <v>46054</v>
      </c>
      <c r="AM6588" s="14">
        <f ca="1">IF(AND(tbl_LoanData[[#This Row],[Application Date]]&gt;=EOMONTH(TODAY(),-1)+1,tbl_LoanData[[#This Row],[Application Date]]&lt;=TODAY()),tbl_LoanData[[#This Row],[Loan Amount]],0)</f>
        <v>0</v>
      </c>
      <c r="AN6588" s="14">
        <f>tbl_LoanData[[#This Row],[Amount Paid]]-(Q6588-X6588)</f>
        <v>-1425600</v>
      </c>
      <c r="AO6588" s="14">
        <f>IF(tbl_LoanData[[#This Row],[Application Status]]="Approved",1,0)</f>
        <v>0</v>
      </c>
      <c r="AP6588" s="22" t="str">
        <f t="shared" ca="1" si="307"/>
        <v/>
      </c>
      <c r="AQ6588" s="22" t="str">
        <f t="shared" ca="1" si="308"/>
        <v/>
      </c>
    </row>
    <row r="6589" spans="1:43" ht="14.4" customHeight="1" x14ac:dyDescent="0.3">
      <c r="A6589" s="2" t="s">
        <v>9395</v>
      </c>
      <c r="B6589" s="2" t="s">
        <v>9396</v>
      </c>
      <c r="C6589" s="2" t="s">
        <v>390</v>
      </c>
      <c r="D6589" s="2" t="s">
        <v>102</v>
      </c>
      <c r="E6589" s="2" t="s">
        <v>402</v>
      </c>
      <c r="F6589" s="2">
        <v>40</v>
      </c>
      <c r="G6589" s="2" t="s">
        <v>83</v>
      </c>
      <c r="H6589" s="2" t="s">
        <v>151</v>
      </c>
      <c r="I6589" s="2" t="s">
        <v>46</v>
      </c>
      <c r="J6589" s="3">
        <v>46059</v>
      </c>
      <c r="K6589" s="3">
        <v>46064</v>
      </c>
      <c r="L6589" s="2" t="s">
        <v>37</v>
      </c>
      <c r="M6589" s="2" t="s">
        <v>94</v>
      </c>
      <c r="N6589" s="2" t="s">
        <v>488</v>
      </c>
      <c r="O6589" s="4">
        <v>220000</v>
      </c>
      <c r="P6589" s="4">
        <v>37500</v>
      </c>
      <c r="Q6589" s="4">
        <v>182500</v>
      </c>
      <c r="R6589" s="2">
        <v>60</v>
      </c>
      <c r="S6589" s="5">
        <v>8.5299999999999994</v>
      </c>
      <c r="T6589" s="4">
        <v>4338.9399999999996</v>
      </c>
      <c r="U6589" s="2" t="s">
        <v>73</v>
      </c>
      <c r="V6589" s="2" t="s">
        <v>74</v>
      </c>
      <c r="W6589" s="4">
        <v>13016.82</v>
      </c>
      <c r="X6589" s="4">
        <v>247319.43</v>
      </c>
      <c r="Y6589" s="4">
        <v>260336.25</v>
      </c>
      <c r="Z6589" s="2">
        <v>84</v>
      </c>
      <c r="AA6589" s="2" t="s">
        <v>59</v>
      </c>
      <c r="AB6589" s="2" t="s">
        <v>15736</v>
      </c>
      <c r="AC6589" s="2" t="s">
        <v>360</v>
      </c>
      <c r="AD6589" s="2" t="s">
        <v>76</v>
      </c>
      <c r="AE6589" s="5">
        <v>82.95</v>
      </c>
      <c r="AF6589" s="2">
        <v>3</v>
      </c>
      <c r="AG6589" s="2" t="s">
        <v>130</v>
      </c>
      <c r="AH6589" s="2">
        <v>5</v>
      </c>
      <c r="AI6589" s="6" t="str">
        <f t="shared" si="306"/>
        <v>35-44</v>
      </c>
      <c r="AJ6589" s="11">
        <f>YEAR(tbl_LoanData[[#This Row],[Application Date]])</f>
        <v>2026</v>
      </c>
      <c r="AK6589" s="11" t="str">
        <f>TEXT(tbl_LoanData[[#This Row],[Application Date]],"MMMM")</f>
        <v>February</v>
      </c>
      <c r="AL6589" s="12">
        <f>DATE(YEAR(tbl_LoanData[[#This Row],[Application Date]]),MONTH(tbl_LoanData[[#This Row],[Application Date]]),1)</f>
        <v>46054</v>
      </c>
      <c r="AM6589" s="14">
        <f ca="1">IF(AND(tbl_LoanData[[#This Row],[Application Date]]&gt;=EOMONTH(TODAY(),-1)+1,tbl_LoanData[[#This Row],[Application Date]]&lt;=TODAY()),tbl_LoanData[[#This Row],[Loan Amount]],0)</f>
        <v>0</v>
      </c>
      <c r="AN6589" s="14">
        <f>tbl_LoanData[[#This Row],[Amount Paid]]-(Q6589-X6589)</f>
        <v>77836.25</v>
      </c>
      <c r="AO6589" s="14">
        <f>IF(tbl_LoanData[[#This Row],[Application Status]]="Approved",1,0)</f>
        <v>1</v>
      </c>
      <c r="AP6589" s="22" t="str">
        <f t="shared" ca="1" si="307"/>
        <v/>
      </c>
      <c r="AQ6589" s="22" t="str">
        <f t="shared" ca="1" si="308"/>
        <v/>
      </c>
    </row>
    <row r="6590" spans="1:43" ht="14.4" customHeight="1" x14ac:dyDescent="0.3">
      <c r="A6590" s="2" t="s">
        <v>9977</v>
      </c>
      <c r="B6590" s="2" t="s">
        <v>9978</v>
      </c>
      <c r="C6590" s="2" t="s">
        <v>317</v>
      </c>
      <c r="D6590" s="2" t="s">
        <v>311</v>
      </c>
      <c r="E6590" s="2" t="s">
        <v>117</v>
      </c>
      <c r="F6590" s="2">
        <v>53</v>
      </c>
      <c r="G6590" s="2" t="s">
        <v>83</v>
      </c>
      <c r="H6590" s="2" t="s">
        <v>151</v>
      </c>
      <c r="I6590" s="2" t="s">
        <v>46</v>
      </c>
      <c r="J6590" s="3">
        <v>46062</v>
      </c>
      <c r="K6590" s="3"/>
      <c r="L6590" s="2" t="s">
        <v>39</v>
      </c>
      <c r="M6590" s="2" t="s">
        <v>94</v>
      </c>
      <c r="N6590" s="2" t="s">
        <v>365</v>
      </c>
      <c r="O6590" s="4">
        <v>2295000</v>
      </c>
      <c r="P6590" s="4">
        <v>890400</v>
      </c>
      <c r="Q6590" s="4">
        <v>1404600</v>
      </c>
      <c r="R6590" s="2">
        <v>36</v>
      </c>
      <c r="S6590" s="5">
        <v>7.17</v>
      </c>
      <c r="T6590" s="4">
        <v>47409.15</v>
      </c>
      <c r="U6590" s="2" t="s">
        <v>96</v>
      </c>
      <c r="V6590" s="2" t="s">
        <v>97</v>
      </c>
      <c r="W6590" s="4">
        <v>0</v>
      </c>
      <c r="X6590" s="4">
        <v>0</v>
      </c>
      <c r="Y6590" s="4">
        <v>1706729.46</v>
      </c>
      <c r="Z6590" s="2">
        <v>0</v>
      </c>
      <c r="AA6590" s="2" t="s">
        <v>97</v>
      </c>
      <c r="AB6590" s="2" t="s">
        <v>15734</v>
      </c>
      <c r="AC6590" s="2" t="s">
        <v>87</v>
      </c>
      <c r="AD6590" s="2" t="s">
        <v>76</v>
      </c>
      <c r="AE6590" s="5">
        <v>61.2</v>
      </c>
      <c r="AF6590" s="2">
        <v>0</v>
      </c>
      <c r="AG6590" s="2" t="s">
        <v>97</v>
      </c>
      <c r="AH6590" s="2"/>
      <c r="AI6590" s="6" t="str">
        <f t="shared" si="306"/>
        <v>45-54</v>
      </c>
      <c r="AJ6590" s="11">
        <f>YEAR(tbl_LoanData[[#This Row],[Application Date]])</f>
        <v>2026</v>
      </c>
      <c r="AK6590" s="11" t="str">
        <f>TEXT(tbl_LoanData[[#This Row],[Application Date]],"MMMM")</f>
        <v>February</v>
      </c>
      <c r="AL6590" s="12">
        <f>DATE(YEAR(tbl_LoanData[[#This Row],[Application Date]]),MONTH(tbl_LoanData[[#This Row],[Application Date]]),1)</f>
        <v>46054</v>
      </c>
      <c r="AM6590" s="14">
        <f ca="1">IF(AND(tbl_LoanData[[#This Row],[Application Date]]&gt;=EOMONTH(TODAY(),-1)+1,tbl_LoanData[[#This Row],[Application Date]]&lt;=TODAY()),tbl_LoanData[[#This Row],[Loan Amount]],0)</f>
        <v>0</v>
      </c>
      <c r="AN6590" s="14">
        <f>tbl_LoanData[[#This Row],[Amount Paid]]-(Q6590-X6590)</f>
        <v>-1404600</v>
      </c>
      <c r="AO6590" s="14">
        <f>IF(tbl_LoanData[[#This Row],[Application Status]]="Approved",1,0)</f>
        <v>0</v>
      </c>
      <c r="AP6590" s="22" t="str">
        <f t="shared" ca="1" si="307"/>
        <v/>
      </c>
      <c r="AQ6590" s="22" t="str">
        <f t="shared" ca="1" si="308"/>
        <v/>
      </c>
    </row>
    <row r="6591" spans="1:43" ht="14.4" customHeight="1" x14ac:dyDescent="0.3">
      <c r="A6591" s="2" t="s">
        <v>10089</v>
      </c>
      <c r="B6591" s="2" t="s">
        <v>10090</v>
      </c>
      <c r="C6591" s="2" t="s">
        <v>216</v>
      </c>
      <c r="D6591" s="2" t="s">
        <v>118</v>
      </c>
      <c r="E6591" s="2" t="s">
        <v>385</v>
      </c>
      <c r="F6591" s="2">
        <v>44</v>
      </c>
      <c r="G6591" s="2" t="s">
        <v>83</v>
      </c>
      <c r="H6591" s="2" t="s">
        <v>156</v>
      </c>
      <c r="I6591" s="2" t="s">
        <v>45</v>
      </c>
      <c r="J6591" s="3">
        <v>46067</v>
      </c>
      <c r="K6591" s="3"/>
      <c r="L6591" s="2" t="s">
        <v>40</v>
      </c>
      <c r="M6591" s="2" t="s">
        <v>71</v>
      </c>
      <c r="N6591" s="2" t="s">
        <v>137</v>
      </c>
      <c r="O6591" s="4">
        <v>1371000</v>
      </c>
      <c r="P6591" s="4">
        <v>339200</v>
      </c>
      <c r="Q6591" s="4">
        <v>1031800</v>
      </c>
      <c r="R6591" s="2">
        <v>24</v>
      </c>
      <c r="S6591" s="5">
        <v>12.49</v>
      </c>
      <c r="T6591" s="4">
        <v>53730.98</v>
      </c>
      <c r="U6591" s="2" t="s">
        <v>96</v>
      </c>
      <c r="V6591" s="2" t="s">
        <v>97</v>
      </c>
      <c r="W6591" s="4">
        <v>0</v>
      </c>
      <c r="X6591" s="4">
        <v>0</v>
      </c>
      <c r="Y6591" s="4">
        <v>1289543.6399999999</v>
      </c>
      <c r="Z6591" s="2">
        <v>0</v>
      </c>
      <c r="AA6591" s="2" t="s">
        <v>97</v>
      </c>
      <c r="AB6591" s="2" t="s">
        <v>15734</v>
      </c>
      <c r="AC6591" s="2" t="s">
        <v>146</v>
      </c>
      <c r="AD6591" s="2" t="s">
        <v>76</v>
      </c>
      <c r="AE6591" s="5">
        <v>75.260000000000005</v>
      </c>
      <c r="AF6591" s="2">
        <v>0</v>
      </c>
      <c r="AG6591" s="2" t="s">
        <v>97</v>
      </c>
      <c r="AH6591" s="2"/>
      <c r="AI6591" s="6" t="str">
        <f t="shared" si="306"/>
        <v>35-44</v>
      </c>
      <c r="AJ6591" s="11">
        <f>YEAR(tbl_LoanData[[#This Row],[Application Date]])</f>
        <v>2026</v>
      </c>
      <c r="AK6591" s="11" t="str">
        <f>TEXT(tbl_LoanData[[#This Row],[Application Date]],"MMMM")</f>
        <v>February</v>
      </c>
      <c r="AL6591" s="12">
        <f>DATE(YEAR(tbl_LoanData[[#This Row],[Application Date]]),MONTH(tbl_LoanData[[#This Row],[Application Date]]),1)</f>
        <v>46054</v>
      </c>
      <c r="AM6591" s="14">
        <f ca="1">IF(AND(tbl_LoanData[[#This Row],[Application Date]]&gt;=EOMONTH(TODAY(),-1)+1,tbl_LoanData[[#This Row],[Application Date]]&lt;=TODAY()),tbl_LoanData[[#This Row],[Loan Amount]],0)</f>
        <v>0</v>
      </c>
      <c r="AN6591" s="14">
        <f>tbl_LoanData[[#This Row],[Amount Paid]]-(Q6591-X6591)</f>
        <v>-1031800</v>
      </c>
      <c r="AO6591" s="14">
        <f>IF(tbl_LoanData[[#This Row],[Application Status]]="Approved",1,0)</f>
        <v>0</v>
      </c>
      <c r="AP6591" s="22" t="str">
        <f t="shared" ca="1" si="307"/>
        <v/>
      </c>
      <c r="AQ6591" s="22" t="str">
        <f t="shared" ca="1" si="308"/>
        <v/>
      </c>
    </row>
    <row r="6592" spans="1:43" ht="14.4" customHeight="1" x14ac:dyDescent="0.3">
      <c r="A6592" s="2" t="s">
        <v>10133</v>
      </c>
      <c r="B6592" s="2" t="s">
        <v>10134</v>
      </c>
      <c r="C6592" s="2" t="s">
        <v>109</v>
      </c>
      <c r="D6592" s="2" t="s">
        <v>204</v>
      </c>
      <c r="E6592" s="2" t="s">
        <v>102</v>
      </c>
      <c r="F6592" s="2">
        <v>28</v>
      </c>
      <c r="G6592" s="2" t="s">
        <v>83</v>
      </c>
      <c r="H6592" s="2" t="s">
        <v>318</v>
      </c>
      <c r="I6592" s="2" t="s">
        <v>42</v>
      </c>
      <c r="J6592" s="3">
        <v>46062</v>
      </c>
      <c r="K6592" s="3">
        <v>46083</v>
      </c>
      <c r="L6592" s="2" t="s">
        <v>40</v>
      </c>
      <c r="M6592" s="2" t="s">
        <v>71</v>
      </c>
      <c r="N6592" s="2" t="s">
        <v>137</v>
      </c>
      <c r="O6592" s="4">
        <v>1019000</v>
      </c>
      <c r="P6592" s="4">
        <v>332700</v>
      </c>
      <c r="Q6592" s="4">
        <v>686300</v>
      </c>
      <c r="R6592" s="2">
        <v>48</v>
      </c>
      <c r="S6592" s="5">
        <v>12.01</v>
      </c>
      <c r="T6592" s="4">
        <v>21166.639999999999</v>
      </c>
      <c r="U6592" s="2" t="s">
        <v>73</v>
      </c>
      <c r="V6592" s="2" t="s">
        <v>74</v>
      </c>
      <c r="W6592" s="4">
        <v>105833.2</v>
      </c>
      <c r="X6592" s="4">
        <v>910165.32</v>
      </c>
      <c r="Y6592" s="4">
        <v>1015998.52</v>
      </c>
      <c r="Z6592" s="2">
        <v>0</v>
      </c>
      <c r="AA6592" s="2" t="s">
        <v>56</v>
      </c>
      <c r="AB6592" s="2" t="s">
        <v>15734</v>
      </c>
      <c r="AC6592" s="2" t="s">
        <v>106</v>
      </c>
      <c r="AD6592" s="2" t="s">
        <v>76</v>
      </c>
      <c r="AE6592" s="5">
        <v>67.349999999999994</v>
      </c>
      <c r="AF6592" s="2">
        <v>0</v>
      </c>
      <c r="AG6592" s="2" t="s">
        <v>77</v>
      </c>
      <c r="AH6592" s="2">
        <v>21</v>
      </c>
      <c r="AI6592" s="6" t="str">
        <f t="shared" si="306"/>
        <v>25-34</v>
      </c>
      <c r="AJ6592" s="11">
        <f>YEAR(tbl_LoanData[[#This Row],[Application Date]])</f>
        <v>2026</v>
      </c>
      <c r="AK6592" s="11" t="str">
        <f>TEXT(tbl_LoanData[[#This Row],[Application Date]],"MMMM")</f>
        <v>February</v>
      </c>
      <c r="AL6592" s="12">
        <f>DATE(YEAR(tbl_LoanData[[#This Row],[Application Date]]),MONTH(tbl_LoanData[[#This Row],[Application Date]]),1)</f>
        <v>46054</v>
      </c>
      <c r="AM6592" s="14">
        <f ca="1">IF(AND(tbl_LoanData[[#This Row],[Application Date]]&gt;=EOMONTH(TODAY(),-1)+1,tbl_LoanData[[#This Row],[Application Date]]&lt;=TODAY()),tbl_LoanData[[#This Row],[Loan Amount]],0)</f>
        <v>0</v>
      </c>
      <c r="AN6592" s="14">
        <f>tbl_LoanData[[#This Row],[Amount Paid]]-(Q6592-X6592)</f>
        <v>329698.51999999996</v>
      </c>
      <c r="AO6592" s="14">
        <f>IF(tbl_LoanData[[#This Row],[Application Status]]="Approved",1,0)</f>
        <v>1</v>
      </c>
      <c r="AP6592" s="22" t="str">
        <f t="shared" ca="1" si="307"/>
        <v/>
      </c>
      <c r="AQ6592" s="22" t="str">
        <f t="shared" ca="1" si="308"/>
        <v/>
      </c>
    </row>
    <row r="6593" spans="1:43" ht="14.4" customHeight="1" x14ac:dyDescent="0.3">
      <c r="A6593" s="2" t="s">
        <v>10433</v>
      </c>
      <c r="B6593" s="2" t="s">
        <v>10434</v>
      </c>
      <c r="C6593" s="2" t="s">
        <v>1012</v>
      </c>
      <c r="D6593" s="2" t="s">
        <v>117</v>
      </c>
      <c r="E6593" s="2" t="s">
        <v>394</v>
      </c>
      <c r="F6593" s="2">
        <v>42</v>
      </c>
      <c r="G6593" s="2" t="s">
        <v>69</v>
      </c>
      <c r="H6593" s="2" t="s">
        <v>278</v>
      </c>
      <c r="I6593" s="2" t="s">
        <v>45</v>
      </c>
      <c r="J6593" s="3">
        <v>46073</v>
      </c>
      <c r="K6593" s="3">
        <v>46076</v>
      </c>
      <c r="L6593" s="2" t="s">
        <v>40</v>
      </c>
      <c r="M6593" s="2" t="s">
        <v>71</v>
      </c>
      <c r="N6593" s="2" t="s">
        <v>137</v>
      </c>
      <c r="O6593" s="4">
        <v>792000</v>
      </c>
      <c r="P6593" s="4">
        <v>220100</v>
      </c>
      <c r="Q6593" s="4">
        <v>571900</v>
      </c>
      <c r="R6593" s="2">
        <v>18</v>
      </c>
      <c r="S6593" s="5">
        <v>8.3000000000000007</v>
      </c>
      <c r="T6593" s="4">
        <v>35727.86</v>
      </c>
      <c r="U6593" s="2" t="s">
        <v>73</v>
      </c>
      <c r="V6593" s="2" t="s">
        <v>74</v>
      </c>
      <c r="W6593" s="4">
        <v>142911.44</v>
      </c>
      <c r="X6593" s="4">
        <v>500190.11</v>
      </c>
      <c r="Y6593" s="4">
        <v>643101.55000000005</v>
      </c>
      <c r="Z6593" s="2">
        <v>29</v>
      </c>
      <c r="AA6593" s="2" t="s">
        <v>57</v>
      </c>
      <c r="AB6593" s="2" t="s">
        <v>15728</v>
      </c>
      <c r="AC6593" s="2" t="s">
        <v>138</v>
      </c>
      <c r="AD6593" s="2" t="s">
        <v>76</v>
      </c>
      <c r="AE6593" s="5">
        <v>72.209999999999994</v>
      </c>
      <c r="AF6593" s="2">
        <v>1</v>
      </c>
      <c r="AG6593" s="2" t="s">
        <v>77</v>
      </c>
      <c r="AH6593" s="2">
        <v>3</v>
      </c>
      <c r="AI6593" s="6" t="str">
        <f t="shared" si="306"/>
        <v>35-44</v>
      </c>
      <c r="AJ6593" s="11">
        <f>YEAR(tbl_LoanData[[#This Row],[Application Date]])</f>
        <v>2026</v>
      </c>
      <c r="AK6593" s="11" t="str">
        <f>TEXT(tbl_LoanData[[#This Row],[Application Date]],"MMMM")</f>
        <v>February</v>
      </c>
      <c r="AL6593" s="12">
        <f>DATE(YEAR(tbl_LoanData[[#This Row],[Application Date]]),MONTH(tbl_LoanData[[#This Row],[Application Date]]),1)</f>
        <v>46054</v>
      </c>
      <c r="AM6593" s="14">
        <f ca="1">IF(AND(tbl_LoanData[[#This Row],[Application Date]]&gt;=EOMONTH(TODAY(),-1)+1,tbl_LoanData[[#This Row],[Application Date]]&lt;=TODAY()),tbl_LoanData[[#This Row],[Loan Amount]],0)</f>
        <v>0</v>
      </c>
      <c r="AN6593" s="14">
        <f>tbl_LoanData[[#This Row],[Amount Paid]]-(Q6593-X6593)</f>
        <v>71201.549999999988</v>
      </c>
      <c r="AO6593" s="14">
        <f>IF(tbl_LoanData[[#This Row],[Application Status]]="Approved",1,0)</f>
        <v>1</v>
      </c>
      <c r="AP6593" s="22" t="str">
        <f t="shared" ca="1" si="307"/>
        <v/>
      </c>
      <c r="AQ6593" s="22" t="str">
        <f t="shared" ca="1" si="308"/>
        <v/>
      </c>
    </row>
    <row r="6594" spans="1:43" x14ac:dyDescent="0.3">
      <c r="A6594" s="2" t="s">
        <v>10483</v>
      </c>
      <c r="B6594" s="2" t="s">
        <v>10484</v>
      </c>
      <c r="C6594" s="2" t="s">
        <v>149</v>
      </c>
      <c r="D6594" s="2" t="s">
        <v>254</v>
      </c>
      <c r="E6594" s="2" t="s">
        <v>540</v>
      </c>
      <c r="F6594" s="2">
        <v>32</v>
      </c>
      <c r="G6594" s="2" t="s">
        <v>83</v>
      </c>
      <c r="H6594" s="2" t="s">
        <v>103</v>
      </c>
      <c r="I6594" s="2" t="s">
        <v>43</v>
      </c>
      <c r="J6594" s="3">
        <v>46073</v>
      </c>
      <c r="K6594" s="3">
        <v>46087</v>
      </c>
      <c r="L6594" s="2" t="s">
        <v>37</v>
      </c>
      <c r="M6594" s="2" t="s">
        <v>94</v>
      </c>
      <c r="N6594" s="2" t="s">
        <v>568</v>
      </c>
      <c r="O6594" s="4">
        <v>197000</v>
      </c>
      <c r="P6594" s="4">
        <v>75200</v>
      </c>
      <c r="Q6594" s="4">
        <v>121800</v>
      </c>
      <c r="R6594" s="2">
        <v>36</v>
      </c>
      <c r="S6594" s="5">
        <v>13.04</v>
      </c>
      <c r="T6594" s="4">
        <v>4706.8900000000003</v>
      </c>
      <c r="U6594" s="2" t="s">
        <v>73</v>
      </c>
      <c r="V6594" s="2" t="s">
        <v>74</v>
      </c>
      <c r="W6594" s="4">
        <v>23534.45</v>
      </c>
      <c r="X6594" s="4">
        <v>145913.71</v>
      </c>
      <c r="Y6594" s="4">
        <v>169448.16</v>
      </c>
      <c r="Z6594" s="2">
        <v>0</v>
      </c>
      <c r="AA6594" s="2" t="s">
        <v>56</v>
      </c>
      <c r="AB6594" s="2" t="s">
        <v>15728</v>
      </c>
      <c r="AC6594" s="2" t="s">
        <v>138</v>
      </c>
      <c r="AD6594" s="2" t="s">
        <v>76</v>
      </c>
      <c r="AE6594" s="5">
        <v>61.83</v>
      </c>
      <c r="AF6594" s="2">
        <v>0</v>
      </c>
      <c r="AG6594" s="2" t="s">
        <v>77</v>
      </c>
      <c r="AH6594" s="2">
        <v>14</v>
      </c>
      <c r="AI6594" s="6" t="str">
        <f t="shared" ref="AI6594:AI6657" si="309">IF(F6594&lt;25,"18-24",IF(F6594&lt;35,"25-34",IF(F6594&lt;45,"35-44",IF(F6594&lt;55,"45-54",IF(F6594&lt;65,"55-64","65+")))))</f>
        <v>25-34</v>
      </c>
      <c r="AJ6594" s="11">
        <f>YEAR(tbl_LoanData[[#This Row],[Application Date]])</f>
        <v>2026</v>
      </c>
      <c r="AK6594" s="11" t="str">
        <f>TEXT(tbl_LoanData[[#This Row],[Application Date]],"MMMM")</f>
        <v>February</v>
      </c>
      <c r="AL6594" s="12">
        <f>DATE(YEAR(tbl_LoanData[[#This Row],[Application Date]]),MONTH(tbl_LoanData[[#This Row],[Application Date]]),1)</f>
        <v>46054</v>
      </c>
      <c r="AM6594" s="14">
        <f ca="1">IF(AND(tbl_LoanData[[#This Row],[Application Date]]&gt;=EOMONTH(TODAY(),-1)+1,tbl_LoanData[[#This Row],[Application Date]]&lt;=TODAY()),tbl_LoanData[[#This Row],[Loan Amount]],0)</f>
        <v>0</v>
      </c>
      <c r="AN6594" s="14">
        <f>tbl_LoanData[[#This Row],[Amount Paid]]-(Q6594-X6594)</f>
        <v>47648.159999999989</v>
      </c>
      <c r="AO6594" s="14">
        <f>IF(tbl_LoanData[[#This Row],[Application Status]]="Approved",1,0)</f>
        <v>1</v>
      </c>
      <c r="AP6594" s="22" t="str">
        <f t="shared" ref="AP6594:AP6657" ca="1" si="310">IF(AND(J6594&gt;=DATE(YEAR(TODAY()),MONTH(TODAY()),1),J6594&lt;=TODAY()),"Current MTD",IF(AND(J6594&gt;=EOMONTH(TODAY(),-2)+1,J6594&lt;=EOMONTH(TODAY(),-1)),"Previous MTD",""))</f>
        <v/>
      </c>
      <c r="AQ6594" s="22" t="str">
        <f t="shared" ref="AQ6594:AQ6657" ca="1" si="311">IF(AND(J6594&gt;=DATE(YEAR(TODAY()),MONTH(TODAY()),1),J6594&lt;=TODAY()),TEXT(DATE(YEAR(TODAY()),MONTH(TODAY()),1),"mmm d")&amp;"–"&amp;DAY(TODAY()),IF(AND(J6594&gt;=EOMONTH(TODAY(),-2)+1,J6594&lt;=EOMONTH(TODAY(),-1)),""&amp;TEXT(EOMONTH(TODAY(),-2)+1,"mmm d")&amp;"–"&amp;DAY(TODAY()),""))</f>
        <v/>
      </c>
    </row>
    <row r="6595" spans="1:43" x14ac:dyDescent="0.3">
      <c r="A6595" s="2" t="s">
        <v>10553</v>
      </c>
      <c r="B6595" s="2" t="s">
        <v>10554</v>
      </c>
      <c r="C6595" s="2" t="s">
        <v>432</v>
      </c>
      <c r="D6595" s="2" t="s">
        <v>117</v>
      </c>
      <c r="E6595" s="2" t="s">
        <v>406</v>
      </c>
      <c r="F6595" s="2">
        <v>42</v>
      </c>
      <c r="G6595" s="2" t="s">
        <v>69</v>
      </c>
      <c r="H6595" s="2" t="s">
        <v>298</v>
      </c>
      <c r="I6595" s="2" t="s">
        <v>43</v>
      </c>
      <c r="J6595" s="3">
        <v>46054</v>
      </c>
      <c r="K6595" s="3">
        <v>46057</v>
      </c>
      <c r="L6595" s="2" t="s">
        <v>40</v>
      </c>
      <c r="M6595" s="2" t="s">
        <v>85</v>
      </c>
      <c r="N6595" s="2" t="s">
        <v>274</v>
      </c>
      <c r="O6595" s="4">
        <v>1325000</v>
      </c>
      <c r="P6595" s="4">
        <v>144200</v>
      </c>
      <c r="Q6595" s="4">
        <v>1180800</v>
      </c>
      <c r="R6595" s="2">
        <v>48</v>
      </c>
      <c r="S6595" s="5">
        <v>12.27</v>
      </c>
      <c r="T6595" s="4">
        <v>36673.68</v>
      </c>
      <c r="U6595" s="2" t="s">
        <v>73</v>
      </c>
      <c r="V6595" s="2" t="s">
        <v>74</v>
      </c>
      <c r="W6595" s="4">
        <v>183368.4</v>
      </c>
      <c r="X6595" s="4">
        <v>1576968.24</v>
      </c>
      <c r="Y6595" s="4">
        <v>1760336.64</v>
      </c>
      <c r="Z6595" s="2">
        <v>29</v>
      </c>
      <c r="AA6595" s="2" t="s">
        <v>57</v>
      </c>
      <c r="AB6595" s="2" t="s">
        <v>15734</v>
      </c>
      <c r="AC6595" s="2" t="s">
        <v>146</v>
      </c>
      <c r="AD6595" s="2" t="s">
        <v>76</v>
      </c>
      <c r="AE6595" s="5">
        <v>89.12</v>
      </c>
      <c r="AF6595" s="2">
        <v>1</v>
      </c>
      <c r="AG6595" s="2" t="s">
        <v>77</v>
      </c>
      <c r="AH6595" s="2">
        <v>3</v>
      </c>
      <c r="AI6595" s="6" t="str">
        <f t="shared" si="309"/>
        <v>35-44</v>
      </c>
      <c r="AJ6595" s="11">
        <f>YEAR(tbl_LoanData[[#This Row],[Application Date]])</f>
        <v>2026</v>
      </c>
      <c r="AK6595" s="11" t="str">
        <f>TEXT(tbl_LoanData[[#This Row],[Application Date]],"MMMM")</f>
        <v>February</v>
      </c>
      <c r="AL6595" s="12">
        <f>DATE(YEAR(tbl_LoanData[[#This Row],[Application Date]]),MONTH(tbl_LoanData[[#This Row],[Application Date]]),1)</f>
        <v>46054</v>
      </c>
      <c r="AM6595" s="14">
        <f ca="1">IF(AND(tbl_LoanData[[#This Row],[Application Date]]&gt;=EOMONTH(TODAY(),-1)+1,tbl_LoanData[[#This Row],[Application Date]]&lt;=TODAY()),tbl_LoanData[[#This Row],[Loan Amount]],0)</f>
        <v>0</v>
      </c>
      <c r="AN6595" s="14">
        <f>tbl_LoanData[[#This Row],[Amount Paid]]-(Q6595-X6595)</f>
        <v>579536.64000000001</v>
      </c>
      <c r="AO6595" s="14">
        <f>IF(tbl_LoanData[[#This Row],[Application Status]]="Approved",1,0)</f>
        <v>1</v>
      </c>
      <c r="AP6595" s="22" t="str">
        <f t="shared" ca="1" si="310"/>
        <v/>
      </c>
      <c r="AQ6595" s="22" t="str">
        <f t="shared" ca="1" si="311"/>
        <v/>
      </c>
    </row>
    <row r="6596" spans="1:43" ht="14.4" customHeight="1" x14ac:dyDescent="0.3">
      <c r="A6596" s="2" t="s">
        <v>10613</v>
      </c>
      <c r="B6596" s="2" t="s">
        <v>10614</v>
      </c>
      <c r="C6596" s="2" t="s">
        <v>452</v>
      </c>
      <c r="D6596" s="2" t="s">
        <v>189</v>
      </c>
      <c r="E6596" s="2" t="s">
        <v>102</v>
      </c>
      <c r="F6596" s="2">
        <v>42</v>
      </c>
      <c r="G6596" s="2" t="s">
        <v>83</v>
      </c>
      <c r="H6596" s="2" t="s">
        <v>313</v>
      </c>
      <c r="I6596" s="2" t="s">
        <v>44</v>
      </c>
      <c r="J6596" s="3">
        <v>46059</v>
      </c>
      <c r="K6596" s="3"/>
      <c r="L6596" s="2" t="s">
        <v>39</v>
      </c>
      <c r="M6596" s="2" t="s">
        <v>157</v>
      </c>
      <c r="N6596" s="2" t="s">
        <v>158</v>
      </c>
      <c r="O6596" s="4">
        <v>2034000</v>
      </c>
      <c r="P6596" s="4">
        <v>364000</v>
      </c>
      <c r="Q6596" s="4">
        <v>1670000</v>
      </c>
      <c r="R6596" s="2">
        <v>24</v>
      </c>
      <c r="S6596" s="5">
        <v>5.0599999999999996</v>
      </c>
      <c r="T6596" s="4">
        <v>76625.17</v>
      </c>
      <c r="U6596" s="2" t="s">
        <v>96</v>
      </c>
      <c r="V6596" s="2" t="s">
        <v>97</v>
      </c>
      <c r="W6596" s="4">
        <v>0</v>
      </c>
      <c r="X6596" s="4">
        <v>0</v>
      </c>
      <c r="Y6596" s="4">
        <v>1839004</v>
      </c>
      <c r="Z6596" s="2">
        <v>0</v>
      </c>
      <c r="AA6596" s="2" t="s">
        <v>97</v>
      </c>
      <c r="AB6596" s="2" t="s">
        <v>15735</v>
      </c>
      <c r="AC6596" s="2" t="s">
        <v>121</v>
      </c>
      <c r="AD6596" s="2" t="s">
        <v>76</v>
      </c>
      <c r="AE6596" s="5">
        <v>82.1</v>
      </c>
      <c r="AF6596" s="2">
        <v>0</v>
      </c>
      <c r="AG6596" s="2" t="s">
        <v>97</v>
      </c>
      <c r="AH6596" s="2"/>
      <c r="AI6596" s="6" t="str">
        <f t="shared" si="309"/>
        <v>35-44</v>
      </c>
      <c r="AJ6596" s="11">
        <f>YEAR(tbl_LoanData[[#This Row],[Application Date]])</f>
        <v>2026</v>
      </c>
      <c r="AK6596" s="11" t="str">
        <f>TEXT(tbl_LoanData[[#This Row],[Application Date]],"MMMM")</f>
        <v>February</v>
      </c>
      <c r="AL6596" s="12">
        <f>DATE(YEAR(tbl_LoanData[[#This Row],[Application Date]]),MONTH(tbl_LoanData[[#This Row],[Application Date]]),1)</f>
        <v>46054</v>
      </c>
      <c r="AM6596" s="14">
        <f ca="1">IF(AND(tbl_LoanData[[#This Row],[Application Date]]&gt;=EOMONTH(TODAY(),-1)+1,tbl_LoanData[[#This Row],[Application Date]]&lt;=TODAY()),tbl_LoanData[[#This Row],[Loan Amount]],0)</f>
        <v>0</v>
      </c>
      <c r="AN6596" s="14">
        <f>tbl_LoanData[[#This Row],[Amount Paid]]-(Q6596-X6596)</f>
        <v>-1670000</v>
      </c>
      <c r="AO6596" s="14">
        <f>IF(tbl_LoanData[[#This Row],[Application Status]]="Approved",1,0)</f>
        <v>0</v>
      </c>
      <c r="AP6596" s="22" t="str">
        <f t="shared" ca="1" si="310"/>
        <v/>
      </c>
      <c r="AQ6596" s="22" t="str">
        <f t="shared" ca="1" si="311"/>
        <v/>
      </c>
    </row>
    <row r="6597" spans="1:43" x14ac:dyDescent="0.3">
      <c r="A6597" s="2" t="s">
        <v>10679</v>
      </c>
      <c r="B6597" s="2" t="s">
        <v>10680</v>
      </c>
      <c r="C6597" s="2" t="s">
        <v>413</v>
      </c>
      <c r="D6597" s="2" t="s">
        <v>182</v>
      </c>
      <c r="E6597" s="2" t="s">
        <v>91</v>
      </c>
      <c r="F6597" s="2">
        <v>43</v>
      </c>
      <c r="G6597" s="2" t="s">
        <v>83</v>
      </c>
      <c r="H6597" s="2" t="s">
        <v>224</v>
      </c>
      <c r="I6597" s="2" t="s">
        <v>54</v>
      </c>
      <c r="J6597" s="3">
        <v>46063</v>
      </c>
      <c r="K6597" s="3">
        <v>46073</v>
      </c>
      <c r="L6597" s="2" t="s">
        <v>40</v>
      </c>
      <c r="M6597" s="2" t="s">
        <v>71</v>
      </c>
      <c r="N6597" s="2" t="s">
        <v>137</v>
      </c>
      <c r="O6597" s="4">
        <v>1361000</v>
      </c>
      <c r="P6597" s="4">
        <v>348900</v>
      </c>
      <c r="Q6597" s="4">
        <v>1012100</v>
      </c>
      <c r="R6597" s="2">
        <v>48</v>
      </c>
      <c r="S6597" s="5">
        <v>5.19</v>
      </c>
      <c r="T6597" s="4">
        <v>25462.75</v>
      </c>
      <c r="U6597" s="2" t="s">
        <v>73</v>
      </c>
      <c r="V6597" s="2" t="s">
        <v>74</v>
      </c>
      <c r="W6597" s="4">
        <v>127313.75</v>
      </c>
      <c r="X6597" s="4">
        <v>1094898.21</v>
      </c>
      <c r="Y6597" s="4">
        <v>1222211.96</v>
      </c>
      <c r="Z6597" s="2">
        <v>0</v>
      </c>
      <c r="AA6597" s="2" t="s">
        <v>56</v>
      </c>
      <c r="AB6597" s="2" t="s">
        <v>15731</v>
      </c>
      <c r="AC6597" s="2" t="s">
        <v>75</v>
      </c>
      <c r="AD6597" s="2" t="s">
        <v>76</v>
      </c>
      <c r="AE6597" s="5">
        <v>74.36</v>
      </c>
      <c r="AF6597" s="2">
        <v>0</v>
      </c>
      <c r="AG6597" s="2" t="s">
        <v>77</v>
      </c>
      <c r="AH6597" s="2">
        <v>10</v>
      </c>
      <c r="AI6597" s="6" t="str">
        <f t="shared" si="309"/>
        <v>35-44</v>
      </c>
      <c r="AJ6597" s="11">
        <f>YEAR(tbl_LoanData[[#This Row],[Application Date]])</f>
        <v>2026</v>
      </c>
      <c r="AK6597" s="11" t="str">
        <f>TEXT(tbl_LoanData[[#This Row],[Application Date]],"MMMM")</f>
        <v>February</v>
      </c>
      <c r="AL6597" s="12">
        <f>DATE(YEAR(tbl_LoanData[[#This Row],[Application Date]]),MONTH(tbl_LoanData[[#This Row],[Application Date]]),1)</f>
        <v>46054</v>
      </c>
      <c r="AM6597" s="14">
        <f ca="1">IF(AND(tbl_LoanData[[#This Row],[Application Date]]&gt;=EOMONTH(TODAY(),-1)+1,tbl_LoanData[[#This Row],[Application Date]]&lt;=TODAY()),tbl_LoanData[[#This Row],[Loan Amount]],0)</f>
        <v>0</v>
      </c>
      <c r="AN6597" s="14">
        <f>tbl_LoanData[[#This Row],[Amount Paid]]-(Q6597-X6597)</f>
        <v>210111.95999999996</v>
      </c>
      <c r="AO6597" s="14">
        <f>IF(tbl_LoanData[[#This Row],[Application Status]]="Approved",1,0)</f>
        <v>1</v>
      </c>
      <c r="AP6597" s="22" t="str">
        <f t="shared" ca="1" si="310"/>
        <v/>
      </c>
      <c r="AQ6597" s="22" t="str">
        <f t="shared" ca="1" si="311"/>
        <v/>
      </c>
    </row>
    <row r="6598" spans="1:43" ht="14.4" customHeight="1" x14ac:dyDescent="0.3">
      <c r="A6598" s="2" t="s">
        <v>10767</v>
      </c>
      <c r="B6598" s="2" t="s">
        <v>10768</v>
      </c>
      <c r="C6598" s="2" t="s">
        <v>304</v>
      </c>
      <c r="D6598" s="2" t="s">
        <v>118</v>
      </c>
      <c r="E6598" s="2" t="s">
        <v>268</v>
      </c>
      <c r="F6598" s="2">
        <v>24</v>
      </c>
      <c r="G6598" s="2" t="s">
        <v>83</v>
      </c>
      <c r="H6598" s="2" t="s">
        <v>278</v>
      </c>
      <c r="I6598" s="2" t="s">
        <v>45</v>
      </c>
      <c r="J6598" s="3">
        <v>46071</v>
      </c>
      <c r="K6598" s="3">
        <v>46076</v>
      </c>
      <c r="L6598" s="2" t="s">
        <v>37</v>
      </c>
      <c r="M6598" s="2" t="s">
        <v>94</v>
      </c>
      <c r="N6598" s="2" t="s">
        <v>488</v>
      </c>
      <c r="O6598" s="4">
        <v>212000</v>
      </c>
      <c r="P6598" s="4">
        <v>28600</v>
      </c>
      <c r="Q6598" s="4">
        <v>183400</v>
      </c>
      <c r="R6598" s="2">
        <v>48</v>
      </c>
      <c r="S6598" s="5">
        <v>6.68</v>
      </c>
      <c r="T6598" s="4">
        <v>4841.76</v>
      </c>
      <c r="U6598" s="2" t="s">
        <v>73</v>
      </c>
      <c r="V6598" s="2" t="s">
        <v>74</v>
      </c>
      <c r="W6598" s="4">
        <v>0</v>
      </c>
      <c r="X6598" s="4">
        <v>232404.48000000001</v>
      </c>
      <c r="Y6598" s="4">
        <v>232404.48000000001</v>
      </c>
      <c r="Z6598" s="2">
        <v>160</v>
      </c>
      <c r="AA6598" s="2" t="s">
        <v>60</v>
      </c>
      <c r="AB6598" s="2" t="s">
        <v>15734</v>
      </c>
      <c r="AC6598" s="2" t="s">
        <v>75</v>
      </c>
      <c r="AD6598" s="2" t="s">
        <v>76</v>
      </c>
      <c r="AE6598" s="5">
        <v>86.51</v>
      </c>
      <c r="AF6598" s="2">
        <v>5</v>
      </c>
      <c r="AG6598" s="2" t="s">
        <v>130</v>
      </c>
      <c r="AH6598" s="2">
        <v>5</v>
      </c>
      <c r="AI6598" s="6" t="str">
        <f t="shared" si="309"/>
        <v>18-24</v>
      </c>
      <c r="AJ6598" s="11">
        <f>YEAR(tbl_LoanData[[#This Row],[Application Date]])</f>
        <v>2026</v>
      </c>
      <c r="AK6598" s="11" t="str">
        <f>TEXT(tbl_LoanData[[#This Row],[Application Date]],"MMMM")</f>
        <v>February</v>
      </c>
      <c r="AL6598" s="12">
        <f>DATE(YEAR(tbl_LoanData[[#This Row],[Application Date]]),MONTH(tbl_LoanData[[#This Row],[Application Date]]),1)</f>
        <v>46054</v>
      </c>
      <c r="AM6598" s="14">
        <f ca="1">IF(AND(tbl_LoanData[[#This Row],[Application Date]]&gt;=EOMONTH(TODAY(),-1)+1,tbl_LoanData[[#This Row],[Application Date]]&lt;=TODAY()),tbl_LoanData[[#This Row],[Loan Amount]],0)</f>
        <v>0</v>
      </c>
      <c r="AN6598" s="14">
        <f>tbl_LoanData[[#This Row],[Amount Paid]]-(Q6598-X6598)</f>
        <v>49004.48000000001</v>
      </c>
      <c r="AO6598" s="14">
        <f>IF(tbl_LoanData[[#This Row],[Application Status]]="Approved",1,0)</f>
        <v>1</v>
      </c>
      <c r="AP6598" s="22" t="str">
        <f t="shared" ca="1" si="310"/>
        <v/>
      </c>
      <c r="AQ6598" s="22" t="str">
        <f t="shared" ca="1" si="311"/>
        <v/>
      </c>
    </row>
    <row r="6599" spans="1:43" x14ac:dyDescent="0.3">
      <c r="A6599" s="2" t="s">
        <v>10839</v>
      </c>
      <c r="B6599" s="2" t="s">
        <v>10840</v>
      </c>
      <c r="C6599" s="2" t="s">
        <v>586</v>
      </c>
      <c r="D6599" s="2" t="s">
        <v>204</v>
      </c>
      <c r="E6599" s="2" t="s">
        <v>255</v>
      </c>
      <c r="F6599" s="2">
        <v>27</v>
      </c>
      <c r="G6599" s="2" t="s">
        <v>69</v>
      </c>
      <c r="H6599" s="2" t="s">
        <v>172</v>
      </c>
      <c r="I6599" s="2" t="s">
        <v>45</v>
      </c>
      <c r="J6599" s="3">
        <v>46077</v>
      </c>
      <c r="K6599" s="3">
        <v>46081</v>
      </c>
      <c r="L6599" s="2" t="s">
        <v>37</v>
      </c>
      <c r="M6599" s="2" t="s">
        <v>260</v>
      </c>
      <c r="N6599" s="2" t="s">
        <v>457</v>
      </c>
      <c r="O6599" s="4">
        <v>97000</v>
      </c>
      <c r="P6599" s="4">
        <v>36800</v>
      </c>
      <c r="Q6599" s="4">
        <v>60200</v>
      </c>
      <c r="R6599" s="2">
        <v>24</v>
      </c>
      <c r="S6599" s="5">
        <v>14.36</v>
      </c>
      <c r="T6599" s="4">
        <v>3228.73</v>
      </c>
      <c r="U6599" s="2" t="s">
        <v>73</v>
      </c>
      <c r="V6599" s="2" t="s">
        <v>74</v>
      </c>
      <c r="W6599" s="4">
        <v>16143.65</v>
      </c>
      <c r="X6599" s="4">
        <v>61345.79</v>
      </c>
      <c r="Y6599" s="4">
        <v>77489.440000000002</v>
      </c>
      <c r="Z6599" s="2">
        <v>0</v>
      </c>
      <c r="AA6599" s="2" t="s">
        <v>56</v>
      </c>
      <c r="AB6599" s="2" t="s">
        <v>15729</v>
      </c>
      <c r="AC6599" s="2" t="s">
        <v>87</v>
      </c>
      <c r="AD6599" s="2" t="s">
        <v>76</v>
      </c>
      <c r="AE6599" s="5">
        <v>62.06</v>
      </c>
      <c r="AF6599" s="2">
        <v>0</v>
      </c>
      <c r="AG6599" s="2" t="s">
        <v>77</v>
      </c>
      <c r="AH6599" s="2">
        <v>4</v>
      </c>
      <c r="AI6599" s="6" t="str">
        <f t="shared" si="309"/>
        <v>25-34</v>
      </c>
      <c r="AJ6599" s="11">
        <f>YEAR(tbl_LoanData[[#This Row],[Application Date]])</f>
        <v>2026</v>
      </c>
      <c r="AK6599" s="11" t="str">
        <f>TEXT(tbl_LoanData[[#This Row],[Application Date]],"MMMM")</f>
        <v>February</v>
      </c>
      <c r="AL6599" s="12">
        <f>DATE(YEAR(tbl_LoanData[[#This Row],[Application Date]]),MONTH(tbl_LoanData[[#This Row],[Application Date]]),1)</f>
        <v>46054</v>
      </c>
      <c r="AM6599" s="14">
        <f ca="1">IF(AND(tbl_LoanData[[#This Row],[Application Date]]&gt;=EOMONTH(TODAY(),-1)+1,tbl_LoanData[[#This Row],[Application Date]]&lt;=TODAY()),tbl_LoanData[[#This Row],[Loan Amount]],0)</f>
        <v>0</v>
      </c>
      <c r="AN6599" s="14">
        <f>tbl_LoanData[[#This Row],[Amount Paid]]-(Q6599-X6599)</f>
        <v>17289.440000000002</v>
      </c>
      <c r="AO6599" s="14">
        <f>IF(tbl_LoanData[[#This Row],[Application Status]]="Approved",1,0)</f>
        <v>1</v>
      </c>
      <c r="AP6599" s="22" t="str">
        <f t="shared" ca="1" si="310"/>
        <v/>
      </c>
      <c r="AQ6599" s="22" t="str">
        <f t="shared" ca="1" si="311"/>
        <v/>
      </c>
    </row>
    <row r="6600" spans="1:43" ht="14.4" customHeight="1" x14ac:dyDescent="0.3">
      <c r="A6600" s="2" t="s">
        <v>10907</v>
      </c>
      <c r="B6600" s="2" t="s">
        <v>10908</v>
      </c>
      <c r="C6600" s="2" t="s">
        <v>253</v>
      </c>
      <c r="D6600" s="2" t="s">
        <v>134</v>
      </c>
      <c r="E6600" s="2" t="s">
        <v>161</v>
      </c>
      <c r="F6600" s="2">
        <v>38</v>
      </c>
      <c r="G6600" s="2" t="s">
        <v>69</v>
      </c>
      <c r="H6600" s="2" t="s">
        <v>318</v>
      </c>
      <c r="I6600" s="2" t="s">
        <v>42</v>
      </c>
      <c r="J6600" s="3">
        <v>46079</v>
      </c>
      <c r="K6600" s="3">
        <v>46096</v>
      </c>
      <c r="L6600" s="2" t="s">
        <v>40</v>
      </c>
      <c r="M6600" s="2" t="s">
        <v>71</v>
      </c>
      <c r="N6600" s="2" t="s">
        <v>137</v>
      </c>
      <c r="O6600" s="4">
        <v>1209000</v>
      </c>
      <c r="P6600" s="4">
        <v>315100</v>
      </c>
      <c r="Q6600" s="4">
        <v>893900</v>
      </c>
      <c r="R6600" s="2">
        <v>48</v>
      </c>
      <c r="S6600" s="5">
        <v>14.61</v>
      </c>
      <c r="T6600" s="4">
        <v>29506.15</v>
      </c>
      <c r="U6600" s="2" t="s">
        <v>73</v>
      </c>
      <c r="V6600" s="2" t="s">
        <v>74</v>
      </c>
      <c r="W6600" s="4">
        <v>118024.6</v>
      </c>
      <c r="X6600" s="4">
        <v>1298270.56</v>
      </c>
      <c r="Y6600" s="4">
        <v>1416295.16</v>
      </c>
      <c r="Z6600" s="2">
        <v>30</v>
      </c>
      <c r="AA6600" s="2" t="s">
        <v>57</v>
      </c>
      <c r="AB6600" s="2" t="s">
        <v>15730</v>
      </c>
      <c r="AC6600" s="2" t="s">
        <v>106</v>
      </c>
      <c r="AD6600" s="2" t="s">
        <v>76</v>
      </c>
      <c r="AE6600" s="5">
        <v>73.94</v>
      </c>
      <c r="AF6600" s="2">
        <v>1</v>
      </c>
      <c r="AG6600" s="2" t="s">
        <v>77</v>
      </c>
      <c r="AH6600" s="2">
        <v>17</v>
      </c>
      <c r="AI6600" s="6" t="str">
        <f t="shared" si="309"/>
        <v>35-44</v>
      </c>
      <c r="AJ6600" s="11">
        <f>YEAR(tbl_LoanData[[#This Row],[Application Date]])</f>
        <v>2026</v>
      </c>
      <c r="AK6600" s="11" t="str">
        <f>TEXT(tbl_LoanData[[#This Row],[Application Date]],"MMMM")</f>
        <v>February</v>
      </c>
      <c r="AL6600" s="12">
        <f>DATE(YEAR(tbl_LoanData[[#This Row],[Application Date]]),MONTH(tbl_LoanData[[#This Row],[Application Date]]),1)</f>
        <v>46054</v>
      </c>
      <c r="AM6600" s="14">
        <f ca="1">IF(AND(tbl_LoanData[[#This Row],[Application Date]]&gt;=EOMONTH(TODAY(),-1)+1,tbl_LoanData[[#This Row],[Application Date]]&lt;=TODAY()),tbl_LoanData[[#This Row],[Loan Amount]],0)</f>
        <v>0</v>
      </c>
      <c r="AN6600" s="14">
        <f>tbl_LoanData[[#This Row],[Amount Paid]]-(Q6600-X6600)</f>
        <v>522395.16000000003</v>
      </c>
      <c r="AO6600" s="14">
        <f>IF(tbl_LoanData[[#This Row],[Application Status]]="Approved",1,0)</f>
        <v>1</v>
      </c>
      <c r="AP6600" s="22" t="str">
        <f t="shared" ca="1" si="310"/>
        <v/>
      </c>
      <c r="AQ6600" s="22" t="str">
        <f t="shared" ca="1" si="311"/>
        <v/>
      </c>
    </row>
    <row r="6601" spans="1:43" ht="14.4" customHeight="1" x14ac:dyDescent="0.3">
      <c r="A6601" s="2" t="s">
        <v>10921</v>
      </c>
      <c r="B6601" s="2" t="s">
        <v>10922</v>
      </c>
      <c r="C6601" s="2" t="s">
        <v>575</v>
      </c>
      <c r="D6601" s="2" t="s">
        <v>176</v>
      </c>
      <c r="E6601" s="2" t="s">
        <v>402</v>
      </c>
      <c r="F6601" s="2">
        <v>43</v>
      </c>
      <c r="G6601" s="2" t="s">
        <v>69</v>
      </c>
      <c r="H6601" s="2" t="s">
        <v>298</v>
      </c>
      <c r="I6601" s="2" t="s">
        <v>43</v>
      </c>
      <c r="J6601" s="3">
        <v>46055</v>
      </c>
      <c r="K6601" s="3">
        <v>46058</v>
      </c>
      <c r="L6601" s="2" t="s">
        <v>40</v>
      </c>
      <c r="M6601" s="2" t="s">
        <v>157</v>
      </c>
      <c r="N6601" s="2" t="s">
        <v>299</v>
      </c>
      <c r="O6601" s="4">
        <v>1314000</v>
      </c>
      <c r="P6601" s="4">
        <v>187800</v>
      </c>
      <c r="Q6601" s="4">
        <v>1126200</v>
      </c>
      <c r="R6601" s="2">
        <v>36</v>
      </c>
      <c r="S6601" s="5">
        <v>5.55</v>
      </c>
      <c r="T6601" s="4">
        <v>36492.01</v>
      </c>
      <c r="U6601" s="2" t="s">
        <v>73</v>
      </c>
      <c r="V6601" s="2" t="s">
        <v>74</v>
      </c>
      <c r="W6601" s="4">
        <v>218952.06</v>
      </c>
      <c r="X6601" s="4">
        <v>1094760.24</v>
      </c>
      <c r="Y6601" s="4">
        <v>1313712.3</v>
      </c>
      <c r="Z6601" s="2">
        <v>0</v>
      </c>
      <c r="AA6601" s="2" t="s">
        <v>56</v>
      </c>
      <c r="AB6601" s="2" t="s">
        <v>15735</v>
      </c>
      <c r="AC6601" s="2" t="s">
        <v>87</v>
      </c>
      <c r="AD6601" s="2" t="s">
        <v>76</v>
      </c>
      <c r="AE6601" s="5">
        <v>85.71</v>
      </c>
      <c r="AF6601" s="2">
        <v>0</v>
      </c>
      <c r="AG6601" s="2" t="s">
        <v>77</v>
      </c>
      <c r="AH6601" s="2">
        <v>3</v>
      </c>
      <c r="AI6601" s="6" t="str">
        <f t="shared" si="309"/>
        <v>35-44</v>
      </c>
      <c r="AJ6601" s="11">
        <f>YEAR(tbl_LoanData[[#This Row],[Application Date]])</f>
        <v>2026</v>
      </c>
      <c r="AK6601" s="11" t="str">
        <f>TEXT(tbl_LoanData[[#This Row],[Application Date]],"MMMM")</f>
        <v>February</v>
      </c>
      <c r="AL6601" s="12">
        <f>DATE(YEAR(tbl_LoanData[[#This Row],[Application Date]]),MONTH(tbl_LoanData[[#This Row],[Application Date]]),1)</f>
        <v>46054</v>
      </c>
      <c r="AM6601" s="14">
        <f ca="1">IF(AND(tbl_LoanData[[#This Row],[Application Date]]&gt;=EOMONTH(TODAY(),-1)+1,tbl_LoanData[[#This Row],[Application Date]]&lt;=TODAY()),tbl_LoanData[[#This Row],[Loan Amount]],0)</f>
        <v>0</v>
      </c>
      <c r="AN6601" s="14">
        <f>tbl_LoanData[[#This Row],[Amount Paid]]-(Q6601-X6601)</f>
        <v>187512.3</v>
      </c>
      <c r="AO6601" s="14">
        <f>IF(tbl_LoanData[[#This Row],[Application Status]]="Approved",1,0)</f>
        <v>1</v>
      </c>
      <c r="AP6601" s="22" t="str">
        <f t="shared" ca="1" si="310"/>
        <v/>
      </c>
      <c r="AQ6601" s="22" t="str">
        <f t="shared" ca="1" si="311"/>
        <v/>
      </c>
    </row>
    <row r="6602" spans="1:43" ht="14.4" customHeight="1" x14ac:dyDescent="0.3">
      <c r="A6602" s="2" t="s">
        <v>10963</v>
      </c>
      <c r="B6602" s="2" t="s">
        <v>10964</v>
      </c>
      <c r="C6602" s="2" t="s">
        <v>227</v>
      </c>
      <c r="D6602" s="2" t="s">
        <v>81</v>
      </c>
      <c r="E6602" s="2" t="s">
        <v>101</v>
      </c>
      <c r="F6602" s="2">
        <v>39</v>
      </c>
      <c r="G6602" s="2" t="s">
        <v>69</v>
      </c>
      <c r="H6602" s="2" t="s">
        <v>466</v>
      </c>
      <c r="I6602" s="2" t="s">
        <v>43</v>
      </c>
      <c r="J6602" s="3">
        <v>46078</v>
      </c>
      <c r="K6602" s="3"/>
      <c r="L6602" s="2" t="s">
        <v>39</v>
      </c>
      <c r="M6602" s="2" t="s">
        <v>71</v>
      </c>
      <c r="N6602" s="2" t="s">
        <v>294</v>
      </c>
      <c r="O6602" s="4">
        <v>1824000</v>
      </c>
      <c r="P6602" s="4">
        <v>556800</v>
      </c>
      <c r="Q6602" s="4">
        <v>1267200</v>
      </c>
      <c r="R6602" s="2">
        <v>12</v>
      </c>
      <c r="S6602" s="5">
        <v>10.76</v>
      </c>
      <c r="T6602" s="4">
        <v>116962.56</v>
      </c>
      <c r="U6602" s="2" t="s">
        <v>113</v>
      </c>
      <c r="V6602" s="2" t="s">
        <v>97</v>
      </c>
      <c r="W6602" s="4">
        <v>0</v>
      </c>
      <c r="X6602" s="4">
        <v>0</v>
      </c>
      <c r="Y6602" s="4">
        <v>1403550.72</v>
      </c>
      <c r="Z6602" s="2">
        <v>0</v>
      </c>
      <c r="AA6602" s="2" t="s">
        <v>97</v>
      </c>
      <c r="AB6602" s="2" t="s">
        <v>15734</v>
      </c>
      <c r="AC6602" s="2" t="s">
        <v>129</v>
      </c>
      <c r="AD6602" s="2" t="s">
        <v>76</v>
      </c>
      <c r="AE6602" s="5">
        <v>69.47</v>
      </c>
      <c r="AF6602" s="2">
        <v>0</v>
      </c>
      <c r="AG6602" s="2" t="s">
        <v>97</v>
      </c>
      <c r="AH6602" s="2"/>
      <c r="AI6602" s="6" t="str">
        <f t="shared" si="309"/>
        <v>35-44</v>
      </c>
      <c r="AJ6602" s="11">
        <f>YEAR(tbl_LoanData[[#This Row],[Application Date]])</f>
        <v>2026</v>
      </c>
      <c r="AK6602" s="11" t="str">
        <f>TEXT(tbl_LoanData[[#This Row],[Application Date]],"MMMM")</f>
        <v>February</v>
      </c>
      <c r="AL6602" s="12">
        <f>DATE(YEAR(tbl_LoanData[[#This Row],[Application Date]]),MONTH(tbl_LoanData[[#This Row],[Application Date]]),1)</f>
        <v>46054</v>
      </c>
      <c r="AM6602" s="14">
        <f ca="1">IF(AND(tbl_LoanData[[#This Row],[Application Date]]&gt;=EOMONTH(TODAY(),-1)+1,tbl_LoanData[[#This Row],[Application Date]]&lt;=TODAY()),tbl_LoanData[[#This Row],[Loan Amount]],0)</f>
        <v>0</v>
      </c>
      <c r="AN6602" s="14">
        <f>tbl_LoanData[[#This Row],[Amount Paid]]-(Q6602-X6602)</f>
        <v>-1267200</v>
      </c>
      <c r="AO6602" s="14">
        <f>IF(tbl_LoanData[[#This Row],[Application Status]]="Approved",1,0)</f>
        <v>0</v>
      </c>
      <c r="AP6602" s="22" t="str">
        <f t="shared" ca="1" si="310"/>
        <v/>
      </c>
      <c r="AQ6602" s="22" t="str">
        <f t="shared" ca="1" si="311"/>
        <v/>
      </c>
    </row>
    <row r="6603" spans="1:43" ht="14.4" customHeight="1" x14ac:dyDescent="0.3">
      <c r="A6603" s="2" t="s">
        <v>10983</v>
      </c>
      <c r="B6603" s="2" t="s">
        <v>10984</v>
      </c>
      <c r="C6603" s="2" t="s">
        <v>1059</v>
      </c>
      <c r="D6603" s="2" t="s">
        <v>254</v>
      </c>
      <c r="E6603" s="2" t="s">
        <v>406</v>
      </c>
      <c r="F6603" s="2">
        <v>43</v>
      </c>
      <c r="G6603" s="2" t="s">
        <v>69</v>
      </c>
      <c r="H6603" s="2" t="s">
        <v>119</v>
      </c>
      <c r="I6603" s="2" t="s">
        <v>43</v>
      </c>
      <c r="J6603" s="3">
        <v>46072</v>
      </c>
      <c r="K6603" s="3">
        <v>46087</v>
      </c>
      <c r="L6603" s="2" t="s">
        <v>40</v>
      </c>
      <c r="M6603" s="2" t="s">
        <v>71</v>
      </c>
      <c r="N6603" s="2" t="s">
        <v>137</v>
      </c>
      <c r="O6603" s="4">
        <v>1383000</v>
      </c>
      <c r="P6603" s="4">
        <v>341100</v>
      </c>
      <c r="Q6603" s="4">
        <v>1041900</v>
      </c>
      <c r="R6603" s="2">
        <v>36</v>
      </c>
      <c r="S6603" s="5">
        <v>12.02</v>
      </c>
      <c r="T6603" s="4">
        <v>39378.03</v>
      </c>
      <c r="U6603" s="2" t="s">
        <v>73</v>
      </c>
      <c r="V6603" s="2" t="s">
        <v>74</v>
      </c>
      <c r="W6603" s="4">
        <v>157512.12</v>
      </c>
      <c r="X6603" s="4">
        <v>1260097.02</v>
      </c>
      <c r="Y6603" s="4">
        <v>1417609.14</v>
      </c>
      <c r="Z6603" s="2">
        <v>32</v>
      </c>
      <c r="AA6603" s="2" t="s">
        <v>58</v>
      </c>
      <c r="AB6603" s="2" t="s">
        <v>15730</v>
      </c>
      <c r="AC6603" s="2" t="s">
        <v>121</v>
      </c>
      <c r="AD6603" s="2" t="s">
        <v>76</v>
      </c>
      <c r="AE6603" s="5">
        <v>75.34</v>
      </c>
      <c r="AF6603" s="2">
        <v>1</v>
      </c>
      <c r="AG6603" s="2" t="s">
        <v>15718</v>
      </c>
      <c r="AH6603" s="2">
        <v>15</v>
      </c>
      <c r="AI6603" s="6" t="str">
        <f t="shared" si="309"/>
        <v>35-44</v>
      </c>
      <c r="AJ6603" s="11">
        <f>YEAR(tbl_LoanData[[#This Row],[Application Date]])</f>
        <v>2026</v>
      </c>
      <c r="AK6603" s="11" t="str">
        <f>TEXT(tbl_LoanData[[#This Row],[Application Date]],"MMMM")</f>
        <v>February</v>
      </c>
      <c r="AL6603" s="12">
        <f>DATE(YEAR(tbl_LoanData[[#This Row],[Application Date]]),MONTH(tbl_LoanData[[#This Row],[Application Date]]),1)</f>
        <v>46054</v>
      </c>
      <c r="AM6603" s="14">
        <f ca="1">IF(AND(tbl_LoanData[[#This Row],[Application Date]]&gt;=EOMONTH(TODAY(),-1)+1,tbl_LoanData[[#This Row],[Application Date]]&lt;=TODAY()),tbl_LoanData[[#This Row],[Loan Amount]],0)</f>
        <v>0</v>
      </c>
      <c r="AN6603" s="14">
        <f>tbl_LoanData[[#This Row],[Amount Paid]]-(Q6603-X6603)</f>
        <v>375709.14</v>
      </c>
      <c r="AO6603" s="14">
        <f>IF(tbl_LoanData[[#This Row],[Application Status]]="Approved",1,0)</f>
        <v>1</v>
      </c>
      <c r="AP6603" s="22" t="str">
        <f t="shared" ca="1" si="310"/>
        <v/>
      </c>
      <c r="AQ6603" s="22" t="str">
        <f t="shared" ca="1" si="311"/>
        <v/>
      </c>
    </row>
    <row r="6604" spans="1:43" ht="14.4" customHeight="1" x14ac:dyDescent="0.3">
      <c r="A6604" s="2" t="s">
        <v>11053</v>
      </c>
      <c r="B6604" s="2" t="s">
        <v>11054</v>
      </c>
      <c r="C6604" s="2" t="s">
        <v>1686</v>
      </c>
      <c r="D6604" s="2" t="s">
        <v>82</v>
      </c>
      <c r="E6604" s="2" t="s">
        <v>311</v>
      </c>
      <c r="F6604" s="2">
        <v>27</v>
      </c>
      <c r="G6604" s="2" t="s">
        <v>83</v>
      </c>
      <c r="H6604" s="2" t="s">
        <v>151</v>
      </c>
      <c r="I6604" s="2" t="s">
        <v>46</v>
      </c>
      <c r="J6604" s="3">
        <v>46056</v>
      </c>
      <c r="K6604" s="3">
        <v>46076</v>
      </c>
      <c r="L6604" s="2" t="s">
        <v>39</v>
      </c>
      <c r="M6604" s="2" t="s">
        <v>85</v>
      </c>
      <c r="N6604" s="2" t="s">
        <v>324</v>
      </c>
      <c r="O6604" s="4">
        <v>1159000</v>
      </c>
      <c r="P6604" s="4">
        <v>389400</v>
      </c>
      <c r="Q6604" s="4">
        <v>769600</v>
      </c>
      <c r="R6604" s="2">
        <v>48</v>
      </c>
      <c r="S6604" s="5">
        <v>10.31</v>
      </c>
      <c r="T6604" s="4">
        <v>22645.48</v>
      </c>
      <c r="U6604" s="2" t="s">
        <v>73</v>
      </c>
      <c r="V6604" s="2" t="s">
        <v>35</v>
      </c>
      <c r="W6604" s="4">
        <v>0</v>
      </c>
      <c r="X6604" s="4">
        <v>1086983.04</v>
      </c>
      <c r="Y6604" s="4">
        <v>1086983.04</v>
      </c>
      <c r="Z6604" s="2">
        <v>140</v>
      </c>
      <c r="AA6604" s="2" t="s">
        <v>60</v>
      </c>
      <c r="AB6604" s="2" t="s">
        <v>15736</v>
      </c>
      <c r="AC6604" s="2" t="s">
        <v>75</v>
      </c>
      <c r="AD6604" s="2" t="s">
        <v>76</v>
      </c>
      <c r="AE6604" s="5">
        <v>66.400000000000006</v>
      </c>
      <c r="AF6604" s="2">
        <v>5</v>
      </c>
      <c r="AG6604" s="2" t="s">
        <v>130</v>
      </c>
      <c r="AH6604" s="2">
        <v>20</v>
      </c>
      <c r="AI6604" s="6" t="str">
        <f t="shared" si="309"/>
        <v>25-34</v>
      </c>
      <c r="AJ6604" s="11">
        <f>YEAR(tbl_LoanData[[#This Row],[Application Date]])</f>
        <v>2026</v>
      </c>
      <c r="AK6604" s="11" t="str">
        <f>TEXT(tbl_LoanData[[#This Row],[Application Date]],"MMMM")</f>
        <v>February</v>
      </c>
      <c r="AL6604" s="12">
        <f>DATE(YEAR(tbl_LoanData[[#This Row],[Application Date]]),MONTH(tbl_LoanData[[#This Row],[Application Date]]),1)</f>
        <v>46054</v>
      </c>
      <c r="AM6604" s="14">
        <f ca="1">IF(AND(tbl_LoanData[[#This Row],[Application Date]]&gt;=EOMONTH(TODAY(),-1)+1,tbl_LoanData[[#This Row],[Application Date]]&lt;=TODAY()),tbl_LoanData[[#This Row],[Loan Amount]],0)</f>
        <v>0</v>
      </c>
      <c r="AN6604" s="14">
        <f>tbl_LoanData[[#This Row],[Amount Paid]]-(Q6604-X6604)</f>
        <v>317383.04000000004</v>
      </c>
      <c r="AO6604" s="14">
        <f>IF(tbl_LoanData[[#This Row],[Application Status]]="Approved",1,0)</f>
        <v>1</v>
      </c>
      <c r="AP6604" s="22" t="str">
        <f t="shared" ca="1" si="310"/>
        <v/>
      </c>
      <c r="AQ6604" s="22" t="str">
        <f t="shared" ca="1" si="311"/>
        <v/>
      </c>
    </row>
    <row r="6605" spans="1:43" ht="14.4" customHeight="1" x14ac:dyDescent="0.3">
      <c r="A6605" s="2" t="s">
        <v>11181</v>
      </c>
      <c r="B6605" s="2" t="s">
        <v>11182</v>
      </c>
      <c r="C6605" s="2" t="s">
        <v>289</v>
      </c>
      <c r="D6605" s="2" t="s">
        <v>182</v>
      </c>
      <c r="E6605" s="2" t="s">
        <v>135</v>
      </c>
      <c r="F6605" s="2">
        <v>43</v>
      </c>
      <c r="G6605" s="2" t="s">
        <v>69</v>
      </c>
      <c r="H6605" s="2" t="s">
        <v>191</v>
      </c>
      <c r="I6605" s="2" t="s">
        <v>51</v>
      </c>
      <c r="J6605" s="3">
        <v>46076</v>
      </c>
      <c r="K6605" s="3">
        <v>46089</v>
      </c>
      <c r="L6605" s="2" t="s">
        <v>40</v>
      </c>
      <c r="M6605" s="2" t="s">
        <v>157</v>
      </c>
      <c r="N6605" s="2" t="s">
        <v>299</v>
      </c>
      <c r="O6605" s="4">
        <v>898000</v>
      </c>
      <c r="P6605" s="4">
        <v>285300</v>
      </c>
      <c r="Q6605" s="4">
        <v>612700</v>
      </c>
      <c r="R6605" s="2">
        <v>36</v>
      </c>
      <c r="S6605" s="5">
        <v>12.62</v>
      </c>
      <c r="T6605" s="4">
        <v>23463.01</v>
      </c>
      <c r="U6605" s="2" t="s">
        <v>73</v>
      </c>
      <c r="V6605" s="2" t="s">
        <v>74</v>
      </c>
      <c r="W6605" s="4">
        <v>93852.04</v>
      </c>
      <c r="X6605" s="4">
        <v>750816.18</v>
      </c>
      <c r="Y6605" s="4">
        <v>844668.22</v>
      </c>
      <c r="Z6605" s="2">
        <v>28</v>
      </c>
      <c r="AA6605" s="2" t="s">
        <v>57</v>
      </c>
      <c r="AB6605" s="2" t="s">
        <v>15727</v>
      </c>
      <c r="AC6605" s="2" t="s">
        <v>213</v>
      </c>
      <c r="AD6605" s="2" t="s">
        <v>76</v>
      </c>
      <c r="AE6605" s="5">
        <v>68.23</v>
      </c>
      <c r="AF6605" s="2">
        <v>1</v>
      </c>
      <c r="AG6605" s="2" t="s">
        <v>77</v>
      </c>
      <c r="AH6605" s="2">
        <v>13</v>
      </c>
      <c r="AI6605" s="6" t="str">
        <f t="shared" si="309"/>
        <v>35-44</v>
      </c>
      <c r="AJ6605" s="11">
        <f>YEAR(tbl_LoanData[[#This Row],[Application Date]])</f>
        <v>2026</v>
      </c>
      <c r="AK6605" s="11" t="str">
        <f>TEXT(tbl_LoanData[[#This Row],[Application Date]],"MMMM")</f>
        <v>February</v>
      </c>
      <c r="AL6605" s="12">
        <f>DATE(YEAR(tbl_LoanData[[#This Row],[Application Date]]),MONTH(tbl_LoanData[[#This Row],[Application Date]]),1)</f>
        <v>46054</v>
      </c>
      <c r="AM6605" s="14">
        <f ca="1">IF(AND(tbl_LoanData[[#This Row],[Application Date]]&gt;=EOMONTH(TODAY(),-1)+1,tbl_LoanData[[#This Row],[Application Date]]&lt;=TODAY()),tbl_LoanData[[#This Row],[Loan Amount]],0)</f>
        <v>0</v>
      </c>
      <c r="AN6605" s="14">
        <f>tbl_LoanData[[#This Row],[Amount Paid]]-(Q6605-X6605)</f>
        <v>231968.22000000003</v>
      </c>
      <c r="AO6605" s="14">
        <f>IF(tbl_LoanData[[#This Row],[Application Status]]="Approved",1,0)</f>
        <v>1</v>
      </c>
      <c r="AP6605" s="22" t="str">
        <f t="shared" ca="1" si="310"/>
        <v/>
      </c>
      <c r="AQ6605" s="22" t="str">
        <f t="shared" ca="1" si="311"/>
        <v/>
      </c>
    </row>
    <row r="6606" spans="1:43" x14ac:dyDescent="0.3">
      <c r="A6606" s="2" t="s">
        <v>11341</v>
      </c>
      <c r="B6606" s="2" t="s">
        <v>11342</v>
      </c>
      <c r="C6606" s="2" t="s">
        <v>292</v>
      </c>
      <c r="D6606" s="2" t="s">
        <v>311</v>
      </c>
      <c r="E6606" s="2" t="s">
        <v>161</v>
      </c>
      <c r="F6606" s="2">
        <v>41</v>
      </c>
      <c r="G6606" s="2" t="s">
        <v>83</v>
      </c>
      <c r="H6606" s="2" t="s">
        <v>313</v>
      </c>
      <c r="I6606" s="2" t="s">
        <v>44</v>
      </c>
      <c r="J6606" s="3">
        <v>46058</v>
      </c>
      <c r="K6606" s="3">
        <v>46065</v>
      </c>
      <c r="L6606" s="2" t="s">
        <v>39</v>
      </c>
      <c r="M6606" s="2" t="s">
        <v>71</v>
      </c>
      <c r="N6606" s="2" t="s">
        <v>72</v>
      </c>
      <c r="O6606" s="4">
        <v>2271000</v>
      </c>
      <c r="P6606" s="4">
        <v>768000</v>
      </c>
      <c r="Q6606" s="4">
        <v>1503000</v>
      </c>
      <c r="R6606" s="2">
        <v>12</v>
      </c>
      <c r="S6606" s="5">
        <v>14.75</v>
      </c>
      <c r="T6606" s="4">
        <v>143724.38</v>
      </c>
      <c r="U6606" s="2" t="s">
        <v>73</v>
      </c>
      <c r="V6606" s="2" t="s">
        <v>74</v>
      </c>
      <c r="W6606" s="4">
        <v>862346.28</v>
      </c>
      <c r="X6606" s="4">
        <v>862346.22</v>
      </c>
      <c r="Y6606" s="4">
        <v>1724692.5</v>
      </c>
      <c r="Z6606" s="2">
        <v>0</v>
      </c>
      <c r="AA6606" s="2" t="s">
        <v>56</v>
      </c>
      <c r="AB6606" s="2" t="s">
        <v>15733</v>
      </c>
      <c r="AC6606" s="2" t="s">
        <v>138</v>
      </c>
      <c r="AD6606" s="2" t="s">
        <v>76</v>
      </c>
      <c r="AE6606" s="5">
        <v>66.180000000000007</v>
      </c>
      <c r="AF6606" s="2">
        <v>0</v>
      </c>
      <c r="AG6606" s="2" t="s">
        <v>77</v>
      </c>
      <c r="AH6606" s="2">
        <v>7</v>
      </c>
      <c r="AI6606" s="6" t="str">
        <f t="shared" si="309"/>
        <v>35-44</v>
      </c>
      <c r="AJ6606" s="11">
        <f>YEAR(tbl_LoanData[[#This Row],[Application Date]])</f>
        <v>2026</v>
      </c>
      <c r="AK6606" s="11" t="str">
        <f>TEXT(tbl_LoanData[[#This Row],[Application Date]],"MMMM")</f>
        <v>February</v>
      </c>
      <c r="AL6606" s="12">
        <f>DATE(YEAR(tbl_LoanData[[#This Row],[Application Date]]),MONTH(tbl_LoanData[[#This Row],[Application Date]]),1)</f>
        <v>46054</v>
      </c>
      <c r="AM6606" s="14">
        <f ca="1">IF(AND(tbl_LoanData[[#This Row],[Application Date]]&gt;=EOMONTH(TODAY(),-1)+1,tbl_LoanData[[#This Row],[Application Date]]&lt;=TODAY()),tbl_LoanData[[#This Row],[Loan Amount]],0)</f>
        <v>0</v>
      </c>
      <c r="AN6606" s="14">
        <f>tbl_LoanData[[#This Row],[Amount Paid]]-(Q6606-X6606)</f>
        <v>221692.5</v>
      </c>
      <c r="AO6606" s="14">
        <f>IF(tbl_LoanData[[#This Row],[Application Status]]="Approved",1,0)</f>
        <v>1</v>
      </c>
      <c r="AP6606" s="22" t="str">
        <f t="shared" ca="1" si="310"/>
        <v/>
      </c>
      <c r="AQ6606" s="22" t="str">
        <f t="shared" ca="1" si="311"/>
        <v/>
      </c>
    </row>
    <row r="6607" spans="1:43" x14ac:dyDescent="0.3">
      <c r="A6607" s="2" t="s">
        <v>11355</v>
      </c>
      <c r="B6607" s="2" t="s">
        <v>11356</v>
      </c>
      <c r="C6607" s="2" t="s">
        <v>292</v>
      </c>
      <c r="D6607" s="2" t="s">
        <v>118</v>
      </c>
      <c r="E6607" s="2" t="s">
        <v>311</v>
      </c>
      <c r="F6607" s="2">
        <v>36</v>
      </c>
      <c r="G6607" s="2" t="s">
        <v>83</v>
      </c>
      <c r="H6607" s="2" t="s">
        <v>466</v>
      </c>
      <c r="I6607" s="2" t="s">
        <v>43</v>
      </c>
      <c r="J6607" s="3">
        <v>46054</v>
      </c>
      <c r="K6607" s="3">
        <v>46057</v>
      </c>
      <c r="L6607" s="2" t="s">
        <v>38</v>
      </c>
      <c r="M6607" s="2" t="s">
        <v>85</v>
      </c>
      <c r="N6607" s="2" t="s">
        <v>314</v>
      </c>
      <c r="O6607" s="4">
        <v>1836000</v>
      </c>
      <c r="P6607" s="4">
        <v>549000</v>
      </c>
      <c r="Q6607" s="4">
        <v>1287000</v>
      </c>
      <c r="R6607" s="2">
        <v>48</v>
      </c>
      <c r="S6607" s="5">
        <v>14.5</v>
      </c>
      <c r="T6607" s="4">
        <v>42363.75</v>
      </c>
      <c r="U6607" s="2" t="s">
        <v>73</v>
      </c>
      <c r="V6607" s="2" t="s">
        <v>74</v>
      </c>
      <c r="W6607" s="4">
        <v>254182.5</v>
      </c>
      <c r="X6607" s="4">
        <v>1779277.5</v>
      </c>
      <c r="Y6607" s="4">
        <v>2033460</v>
      </c>
      <c r="Z6607" s="2">
        <v>0</v>
      </c>
      <c r="AA6607" s="2" t="s">
        <v>56</v>
      </c>
      <c r="AB6607" s="2" t="s">
        <v>15728</v>
      </c>
      <c r="AC6607" s="2" t="s">
        <v>106</v>
      </c>
      <c r="AD6607" s="2" t="s">
        <v>76</v>
      </c>
      <c r="AE6607" s="5">
        <v>70.099999999999994</v>
      </c>
      <c r="AF6607" s="2">
        <v>0</v>
      </c>
      <c r="AG6607" s="2" t="s">
        <v>77</v>
      </c>
      <c r="AH6607" s="2">
        <v>3</v>
      </c>
      <c r="AI6607" s="6" t="str">
        <f t="shared" si="309"/>
        <v>35-44</v>
      </c>
      <c r="AJ6607" s="11">
        <f>YEAR(tbl_LoanData[[#This Row],[Application Date]])</f>
        <v>2026</v>
      </c>
      <c r="AK6607" s="11" t="str">
        <f>TEXT(tbl_LoanData[[#This Row],[Application Date]],"MMMM")</f>
        <v>February</v>
      </c>
      <c r="AL6607" s="12">
        <f>DATE(YEAR(tbl_LoanData[[#This Row],[Application Date]]),MONTH(tbl_LoanData[[#This Row],[Application Date]]),1)</f>
        <v>46054</v>
      </c>
      <c r="AM6607" s="14">
        <f ca="1">IF(AND(tbl_LoanData[[#This Row],[Application Date]]&gt;=EOMONTH(TODAY(),-1)+1,tbl_LoanData[[#This Row],[Application Date]]&lt;=TODAY()),tbl_LoanData[[#This Row],[Loan Amount]],0)</f>
        <v>0</v>
      </c>
      <c r="AN6607" s="14">
        <f>tbl_LoanData[[#This Row],[Amount Paid]]-(Q6607-X6607)</f>
        <v>746460</v>
      </c>
      <c r="AO6607" s="14">
        <f>IF(tbl_LoanData[[#This Row],[Application Status]]="Approved",1,0)</f>
        <v>1</v>
      </c>
      <c r="AP6607" s="22" t="str">
        <f t="shared" ca="1" si="310"/>
        <v/>
      </c>
      <c r="AQ6607" s="22" t="str">
        <f t="shared" ca="1" si="311"/>
        <v/>
      </c>
    </row>
    <row r="6608" spans="1:43" ht="14.4" customHeight="1" x14ac:dyDescent="0.3">
      <c r="A6608" s="2" t="s">
        <v>11559</v>
      </c>
      <c r="B6608" s="2" t="s">
        <v>11560</v>
      </c>
      <c r="C6608" s="2" t="s">
        <v>335</v>
      </c>
      <c r="D6608" s="2" t="s">
        <v>182</v>
      </c>
      <c r="E6608" s="2" t="s">
        <v>394</v>
      </c>
      <c r="F6608" s="2">
        <v>26</v>
      </c>
      <c r="G6608" s="2" t="s">
        <v>83</v>
      </c>
      <c r="H6608" s="2" t="s">
        <v>244</v>
      </c>
      <c r="I6608" s="2" t="s">
        <v>48</v>
      </c>
      <c r="J6608" s="3">
        <v>46059</v>
      </c>
      <c r="K6608" s="3">
        <v>46061</v>
      </c>
      <c r="L6608" s="2" t="s">
        <v>40</v>
      </c>
      <c r="M6608" s="2" t="s">
        <v>71</v>
      </c>
      <c r="N6608" s="2" t="s">
        <v>137</v>
      </c>
      <c r="O6608" s="4">
        <v>791000</v>
      </c>
      <c r="P6608" s="4">
        <v>130200</v>
      </c>
      <c r="Q6608" s="4">
        <v>660800</v>
      </c>
      <c r="R6608" s="2">
        <v>36</v>
      </c>
      <c r="S6608" s="5">
        <v>10.74</v>
      </c>
      <c r="T6608" s="4">
        <v>24269.72</v>
      </c>
      <c r="U6608" s="2" t="s">
        <v>73</v>
      </c>
      <c r="V6608" s="2" t="s">
        <v>74</v>
      </c>
      <c r="W6608" s="4">
        <v>145618.32</v>
      </c>
      <c r="X6608" s="4">
        <v>728091.44</v>
      </c>
      <c r="Y6608" s="4">
        <v>873709.76</v>
      </c>
      <c r="Z6608" s="2">
        <v>0</v>
      </c>
      <c r="AA6608" s="2" t="s">
        <v>56</v>
      </c>
      <c r="AB6608" s="2" t="s">
        <v>15732</v>
      </c>
      <c r="AC6608" s="2" t="s">
        <v>138</v>
      </c>
      <c r="AD6608" s="2" t="s">
        <v>76</v>
      </c>
      <c r="AE6608" s="5">
        <v>83.54</v>
      </c>
      <c r="AF6608" s="2">
        <v>0</v>
      </c>
      <c r="AG6608" s="2" t="s">
        <v>77</v>
      </c>
      <c r="AH6608" s="2">
        <v>2</v>
      </c>
      <c r="AI6608" s="6" t="str">
        <f t="shared" si="309"/>
        <v>25-34</v>
      </c>
      <c r="AJ6608" s="11">
        <f>YEAR(tbl_LoanData[[#This Row],[Application Date]])</f>
        <v>2026</v>
      </c>
      <c r="AK6608" s="11" t="str">
        <f>TEXT(tbl_LoanData[[#This Row],[Application Date]],"MMMM")</f>
        <v>February</v>
      </c>
      <c r="AL6608" s="12">
        <f>DATE(YEAR(tbl_LoanData[[#This Row],[Application Date]]),MONTH(tbl_LoanData[[#This Row],[Application Date]]),1)</f>
        <v>46054</v>
      </c>
      <c r="AM6608" s="14">
        <f ca="1">IF(AND(tbl_LoanData[[#This Row],[Application Date]]&gt;=EOMONTH(TODAY(),-1)+1,tbl_LoanData[[#This Row],[Application Date]]&lt;=TODAY()),tbl_LoanData[[#This Row],[Loan Amount]],0)</f>
        <v>0</v>
      </c>
      <c r="AN6608" s="14">
        <f>tbl_LoanData[[#This Row],[Amount Paid]]-(Q6608-X6608)</f>
        <v>212909.75999999995</v>
      </c>
      <c r="AO6608" s="14">
        <f>IF(tbl_LoanData[[#This Row],[Application Status]]="Approved",1,0)</f>
        <v>1</v>
      </c>
      <c r="AP6608" s="22" t="str">
        <f t="shared" ca="1" si="310"/>
        <v/>
      </c>
      <c r="AQ6608" s="22" t="str">
        <f t="shared" ca="1" si="311"/>
        <v/>
      </c>
    </row>
    <row r="6609" spans="1:43" ht="14.4" customHeight="1" x14ac:dyDescent="0.3">
      <c r="A6609" s="2" t="s">
        <v>11611</v>
      </c>
      <c r="B6609" s="2" t="s">
        <v>11612</v>
      </c>
      <c r="C6609" s="2" t="s">
        <v>621</v>
      </c>
      <c r="D6609" s="2" t="s">
        <v>209</v>
      </c>
      <c r="E6609" s="2" t="s">
        <v>323</v>
      </c>
      <c r="F6609" s="2">
        <v>46</v>
      </c>
      <c r="G6609" s="2" t="s">
        <v>69</v>
      </c>
      <c r="H6609" s="2" t="s">
        <v>93</v>
      </c>
      <c r="I6609" s="2" t="s">
        <v>50</v>
      </c>
      <c r="J6609" s="3">
        <v>46055</v>
      </c>
      <c r="K6609" s="3">
        <v>46066</v>
      </c>
      <c r="L6609" s="2" t="s">
        <v>39</v>
      </c>
      <c r="M6609" s="2" t="s">
        <v>94</v>
      </c>
      <c r="N6609" s="2" t="s">
        <v>365</v>
      </c>
      <c r="O6609" s="4">
        <v>2131000</v>
      </c>
      <c r="P6609" s="4">
        <v>271100</v>
      </c>
      <c r="Q6609" s="4">
        <v>1859900</v>
      </c>
      <c r="R6609" s="2">
        <v>36</v>
      </c>
      <c r="S6609" s="5">
        <v>13.05</v>
      </c>
      <c r="T6609" s="4">
        <v>71890.3</v>
      </c>
      <c r="U6609" s="2" t="s">
        <v>73</v>
      </c>
      <c r="V6609" s="2" t="s">
        <v>74</v>
      </c>
      <c r="W6609" s="4">
        <v>359451.5</v>
      </c>
      <c r="X6609" s="4">
        <v>2228599.35</v>
      </c>
      <c r="Y6609" s="4">
        <v>2588050.85</v>
      </c>
      <c r="Z6609" s="2">
        <v>29</v>
      </c>
      <c r="AA6609" s="2" t="s">
        <v>57</v>
      </c>
      <c r="AB6609" s="2" t="s">
        <v>15734</v>
      </c>
      <c r="AC6609" s="2" t="s">
        <v>213</v>
      </c>
      <c r="AD6609" s="2" t="s">
        <v>76</v>
      </c>
      <c r="AE6609" s="5">
        <v>87.28</v>
      </c>
      <c r="AF6609" s="2">
        <v>1</v>
      </c>
      <c r="AG6609" s="2" t="s">
        <v>77</v>
      </c>
      <c r="AH6609" s="2">
        <v>11</v>
      </c>
      <c r="AI6609" s="6" t="str">
        <f t="shared" si="309"/>
        <v>45-54</v>
      </c>
      <c r="AJ6609" s="11">
        <f>YEAR(tbl_LoanData[[#This Row],[Application Date]])</f>
        <v>2026</v>
      </c>
      <c r="AK6609" s="11" t="str">
        <f>TEXT(tbl_LoanData[[#This Row],[Application Date]],"MMMM")</f>
        <v>February</v>
      </c>
      <c r="AL6609" s="12">
        <f>DATE(YEAR(tbl_LoanData[[#This Row],[Application Date]]),MONTH(tbl_LoanData[[#This Row],[Application Date]]),1)</f>
        <v>46054</v>
      </c>
      <c r="AM6609" s="14">
        <f ca="1">IF(AND(tbl_LoanData[[#This Row],[Application Date]]&gt;=EOMONTH(TODAY(),-1)+1,tbl_LoanData[[#This Row],[Application Date]]&lt;=TODAY()),tbl_LoanData[[#This Row],[Loan Amount]],0)</f>
        <v>0</v>
      </c>
      <c r="AN6609" s="14">
        <f>tbl_LoanData[[#This Row],[Amount Paid]]-(Q6609-X6609)</f>
        <v>728150.85000000009</v>
      </c>
      <c r="AO6609" s="14">
        <f>IF(tbl_LoanData[[#This Row],[Application Status]]="Approved",1,0)</f>
        <v>1</v>
      </c>
      <c r="AP6609" s="22" t="str">
        <f t="shared" ca="1" si="310"/>
        <v/>
      </c>
      <c r="AQ6609" s="22" t="str">
        <f t="shared" ca="1" si="311"/>
        <v/>
      </c>
    </row>
    <row r="6610" spans="1:43" ht="14.4" customHeight="1" x14ac:dyDescent="0.3">
      <c r="A6610" s="2" t="s">
        <v>11845</v>
      </c>
      <c r="B6610" s="2" t="s">
        <v>11846</v>
      </c>
      <c r="C6610" s="2" t="s">
        <v>109</v>
      </c>
      <c r="D6610" s="2" t="s">
        <v>161</v>
      </c>
      <c r="E6610" s="2" t="s">
        <v>447</v>
      </c>
      <c r="F6610" s="2">
        <v>44</v>
      </c>
      <c r="G6610" s="2" t="s">
        <v>83</v>
      </c>
      <c r="H6610" s="2" t="s">
        <v>259</v>
      </c>
      <c r="I6610" s="2" t="s">
        <v>43</v>
      </c>
      <c r="J6610" s="3">
        <v>46060</v>
      </c>
      <c r="K6610" s="3">
        <v>46066</v>
      </c>
      <c r="L6610" s="2" t="s">
        <v>40</v>
      </c>
      <c r="M6610" s="2" t="s">
        <v>111</v>
      </c>
      <c r="N6610" s="2" t="s">
        <v>120</v>
      </c>
      <c r="O6610" s="4">
        <v>706000</v>
      </c>
      <c r="P6610" s="4">
        <v>145200</v>
      </c>
      <c r="Q6610" s="4">
        <v>560800</v>
      </c>
      <c r="R6610" s="2">
        <v>60</v>
      </c>
      <c r="S6610" s="5">
        <v>10.66</v>
      </c>
      <c r="T6610" s="4">
        <v>14328.44</v>
      </c>
      <c r="U6610" s="2" t="s">
        <v>73</v>
      </c>
      <c r="V6610" s="2" t="s">
        <v>74</v>
      </c>
      <c r="W6610" s="4">
        <v>42985.32</v>
      </c>
      <c r="X6610" s="4">
        <v>816721.08</v>
      </c>
      <c r="Y6610" s="4">
        <v>859706.4</v>
      </c>
      <c r="Z6610" s="2">
        <v>90</v>
      </c>
      <c r="AA6610" s="2" t="s">
        <v>59</v>
      </c>
      <c r="AB6610" s="2" t="s">
        <v>15730</v>
      </c>
      <c r="AC6610" s="2" t="s">
        <v>121</v>
      </c>
      <c r="AD6610" s="2" t="s">
        <v>76</v>
      </c>
      <c r="AE6610" s="5">
        <v>79.430000000000007</v>
      </c>
      <c r="AF6610" s="2">
        <v>3</v>
      </c>
      <c r="AG6610" s="2" t="s">
        <v>130</v>
      </c>
      <c r="AH6610" s="2">
        <v>6</v>
      </c>
      <c r="AI6610" s="6" t="str">
        <f t="shared" si="309"/>
        <v>35-44</v>
      </c>
      <c r="AJ6610" s="11">
        <f>YEAR(tbl_LoanData[[#This Row],[Application Date]])</f>
        <v>2026</v>
      </c>
      <c r="AK6610" s="11" t="str">
        <f>TEXT(tbl_LoanData[[#This Row],[Application Date]],"MMMM")</f>
        <v>February</v>
      </c>
      <c r="AL6610" s="12">
        <f>DATE(YEAR(tbl_LoanData[[#This Row],[Application Date]]),MONTH(tbl_LoanData[[#This Row],[Application Date]]),1)</f>
        <v>46054</v>
      </c>
      <c r="AM6610" s="14">
        <f ca="1">IF(AND(tbl_LoanData[[#This Row],[Application Date]]&gt;=EOMONTH(TODAY(),-1)+1,tbl_LoanData[[#This Row],[Application Date]]&lt;=TODAY()),tbl_LoanData[[#This Row],[Loan Amount]],0)</f>
        <v>0</v>
      </c>
      <c r="AN6610" s="14">
        <f>tbl_LoanData[[#This Row],[Amount Paid]]-(Q6610-X6610)</f>
        <v>298906.39999999997</v>
      </c>
      <c r="AO6610" s="14">
        <f>IF(tbl_LoanData[[#This Row],[Application Status]]="Approved",1,0)</f>
        <v>1</v>
      </c>
      <c r="AP6610" s="22" t="str">
        <f t="shared" ca="1" si="310"/>
        <v/>
      </c>
      <c r="AQ6610" s="22" t="str">
        <f t="shared" ca="1" si="311"/>
        <v/>
      </c>
    </row>
    <row r="6611" spans="1:43" ht="14.4" customHeight="1" x14ac:dyDescent="0.3">
      <c r="A6611" s="2" t="s">
        <v>11963</v>
      </c>
      <c r="B6611" s="2" t="s">
        <v>11964</v>
      </c>
      <c r="C6611" s="2" t="s">
        <v>142</v>
      </c>
      <c r="D6611" s="2" t="s">
        <v>209</v>
      </c>
      <c r="E6611" s="2" t="s">
        <v>312</v>
      </c>
      <c r="F6611" s="2">
        <v>49</v>
      </c>
      <c r="G6611" s="2" t="s">
        <v>83</v>
      </c>
      <c r="H6611" s="2" t="s">
        <v>205</v>
      </c>
      <c r="I6611" s="2" t="s">
        <v>49</v>
      </c>
      <c r="J6611" s="3">
        <v>46064</v>
      </c>
      <c r="K6611" s="3">
        <v>46066</v>
      </c>
      <c r="L6611" s="2" t="s">
        <v>36</v>
      </c>
      <c r="M6611" s="2" t="s">
        <v>85</v>
      </c>
      <c r="N6611" s="2" t="s">
        <v>344</v>
      </c>
      <c r="O6611" s="4">
        <v>1280000</v>
      </c>
      <c r="P6611" s="4">
        <v>346600</v>
      </c>
      <c r="Q6611" s="4">
        <v>933400</v>
      </c>
      <c r="R6611" s="2">
        <v>48</v>
      </c>
      <c r="S6611" s="5">
        <v>8.15</v>
      </c>
      <c r="T6611" s="4">
        <v>25785.18</v>
      </c>
      <c r="U6611" s="2" t="s">
        <v>73</v>
      </c>
      <c r="V6611" s="2" t="s">
        <v>74</v>
      </c>
      <c r="W6611" s="4">
        <v>51570.36</v>
      </c>
      <c r="X6611" s="4">
        <v>1186118.04</v>
      </c>
      <c r="Y6611" s="4">
        <v>1237688.3999999999</v>
      </c>
      <c r="Z6611" s="2">
        <v>116</v>
      </c>
      <c r="AA6611" s="2" t="s">
        <v>60</v>
      </c>
      <c r="AB6611" s="2" t="s">
        <v>15732</v>
      </c>
      <c r="AC6611" s="2" t="s">
        <v>332</v>
      </c>
      <c r="AD6611" s="2" t="s">
        <v>76</v>
      </c>
      <c r="AE6611" s="5">
        <v>72.92</v>
      </c>
      <c r="AF6611" s="2">
        <v>4</v>
      </c>
      <c r="AG6611" s="2" t="s">
        <v>130</v>
      </c>
      <c r="AH6611" s="2">
        <v>2</v>
      </c>
      <c r="AI6611" s="6" t="str">
        <f t="shared" si="309"/>
        <v>45-54</v>
      </c>
      <c r="AJ6611" s="11">
        <f>YEAR(tbl_LoanData[[#This Row],[Application Date]])</f>
        <v>2026</v>
      </c>
      <c r="AK6611" s="11" t="str">
        <f>TEXT(tbl_LoanData[[#This Row],[Application Date]],"MMMM")</f>
        <v>February</v>
      </c>
      <c r="AL6611" s="12">
        <f>DATE(YEAR(tbl_LoanData[[#This Row],[Application Date]]),MONTH(tbl_LoanData[[#This Row],[Application Date]]),1)</f>
        <v>46054</v>
      </c>
      <c r="AM6611" s="14">
        <f ca="1">IF(AND(tbl_LoanData[[#This Row],[Application Date]]&gt;=EOMONTH(TODAY(),-1)+1,tbl_LoanData[[#This Row],[Application Date]]&lt;=TODAY()),tbl_LoanData[[#This Row],[Loan Amount]],0)</f>
        <v>0</v>
      </c>
      <c r="AN6611" s="14">
        <f>tbl_LoanData[[#This Row],[Amount Paid]]-(Q6611-X6611)</f>
        <v>304288.40000000002</v>
      </c>
      <c r="AO6611" s="14">
        <f>IF(tbl_LoanData[[#This Row],[Application Status]]="Approved",1,0)</f>
        <v>1</v>
      </c>
      <c r="AP6611" s="22" t="str">
        <f t="shared" ca="1" si="310"/>
        <v/>
      </c>
      <c r="AQ6611" s="22" t="str">
        <f t="shared" ca="1" si="311"/>
        <v/>
      </c>
    </row>
    <row r="6612" spans="1:43" ht="14.4" customHeight="1" x14ac:dyDescent="0.3">
      <c r="A6612" s="2" t="s">
        <v>11973</v>
      </c>
      <c r="B6612" s="2" t="s">
        <v>11974</v>
      </c>
      <c r="C6612" s="2" t="s">
        <v>188</v>
      </c>
      <c r="D6612" s="2" t="s">
        <v>232</v>
      </c>
      <c r="E6612" s="2" t="s">
        <v>182</v>
      </c>
      <c r="F6612" s="2">
        <v>22</v>
      </c>
      <c r="G6612" s="2" t="s">
        <v>69</v>
      </c>
      <c r="H6612" s="2" t="s">
        <v>398</v>
      </c>
      <c r="I6612" s="2" t="s">
        <v>46</v>
      </c>
      <c r="J6612" s="3">
        <v>46056</v>
      </c>
      <c r="K6612" s="3"/>
      <c r="L6612" s="2" t="s">
        <v>41</v>
      </c>
      <c r="M6612" s="2" t="s">
        <v>552</v>
      </c>
      <c r="N6612" s="2" t="s">
        <v>553</v>
      </c>
      <c r="O6612" s="4">
        <v>3765000</v>
      </c>
      <c r="P6612" s="4">
        <v>1457300</v>
      </c>
      <c r="Q6612" s="4">
        <v>2307700</v>
      </c>
      <c r="R6612" s="2">
        <v>36</v>
      </c>
      <c r="S6612" s="5">
        <v>6.7</v>
      </c>
      <c r="T6612" s="4">
        <v>76987.44</v>
      </c>
      <c r="U6612" s="2" t="s">
        <v>96</v>
      </c>
      <c r="V6612" s="2" t="s">
        <v>97</v>
      </c>
      <c r="W6612" s="4">
        <v>0</v>
      </c>
      <c r="X6612" s="4">
        <v>0</v>
      </c>
      <c r="Y6612" s="4">
        <v>2771547.7</v>
      </c>
      <c r="Z6612" s="2">
        <v>0</v>
      </c>
      <c r="AA6612" s="2" t="s">
        <v>97</v>
      </c>
      <c r="AB6612" s="2" t="s">
        <v>15730</v>
      </c>
      <c r="AC6612" s="2" t="s">
        <v>129</v>
      </c>
      <c r="AD6612" s="2" t="s">
        <v>76</v>
      </c>
      <c r="AE6612" s="5">
        <v>61.29</v>
      </c>
      <c r="AF6612" s="2">
        <v>0</v>
      </c>
      <c r="AG6612" s="2" t="s">
        <v>97</v>
      </c>
      <c r="AH6612" s="2"/>
      <c r="AI6612" s="6" t="str">
        <f t="shared" si="309"/>
        <v>18-24</v>
      </c>
      <c r="AJ6612" s="11">
        <f>YEAR(tbl_LoanData[[#This Row],[Application Date]])</f>
        <v>2026</v>
      </c>
      <c r="AK6612" s="11" t="str">
        <f>TEXT(tbl_LoanData[[#This Row],[Application Date]],"MMMM")</f>
        <v>February</v>
      </c>
      <c r="AL6612" s="12">
        <f>DATE(YEAR(tbl_LoanData[[#This Row],[Application Date]]),MONTH(tbl_LoanData[[#This Row],[Application Date]]),1)</f>
        <v>46054</v>
      </c>
      <c r="AM6612" s="14">
        <f ca="1">IF(AND(tbl_LoanData[[#This Row],[Application Date]]&gt;=EOMONTH(TODAY(),-1)+1,tbl_LoanData[[#This Row],[Application Date]]&lt;=TODAY()),tbl_LoanData[[#This Row],[Loan Amount]],0)</f>
        <v>0</v>
      </c>
      <c r="AN6612" s="14">
        <f>tbl_LoanData[[#This Row],[Amount Paid]]-(Q6612-X6612)</f>
        <v>-2307700</v>
      </c>
      <c r="AO6612" s="14">
        <f>IF(tbl_LoanData[[#This Row],[Application Status]]="Approved",1,0)</f>
        <v>0</v>
      </c>
      <c r="AP6612" s="22" t="str">
        <f t="shared" ca="1" si="310"/>
        <v/>
      </c>
      <c r="AQ6612" s="22" t="str">
        <f t="shared" ca="1" si="311"/>
        <v/>
      </c>
    </row>
    <row r="6613" spans="1:43" ht="14.4" customHeight="1" x14ac:dyDescent="0.3">
      <c r="A6613" s="2" t="s">
        <v>12115</v>
      </c>
      <c r="B6613" s="2" t="s">
        <v>12116</v>
      </c>
      <c r="C6613" s="2" t="s">
        <v>521</v>
      </c>
      <c r="D6613" s="2" t="s">
        <v>134</v>
      </c>
      <c r="E6613" s="2" t="s">
        <v>82</v>
      </c>
      <c r="F6613" s="2">
        <v>32</v>
      </c>
      <c r="G6613" s="2" t="s">
        <v>69</v>
      </c>
      <c r="H6613" s="2" t="s">
        <v>211</v>
      </c>
      <c r="I6613" s="2" t="s">
        <v>50</v>
      </c>
      <c r="J6613" s="3">
        <v>46080</v>
      </c>
      <c r="K6613" s="3">
        <v>46084</v>
      </c>
      <c r="L6613" s="2" t="s">
        <v>36</v>
      </c>
      <c r="M6613" s="2" t="s">
        <v>94</v>
      </c>
      <c r="N6613" s="2" t="s">
        <v>212</v>
      </c>
      <c r="O6613" s="4">
        <v>1791000</v>
      </c>
      <c r="P6613" s="4">
        <v>628600</v>
      </c>
      <c r="Q6613" s="4">
        <v>1162400</v>
      </c>
      <c r="R6613" s="2">
        <v>36</v>
      </c>
      <c r="S6613" s="5">
        <v>7.71</v>
      </c>
      <c r="T6613" s="4">
        <v>39757.31</v>
      </c>
      <c r="U6613" s="2" t="s">
        <v>73</v>
      </c>
      <c r="V6613" s="2" t="s">
        <v>74</v>
      </c>
      <c r="W6613" s="4">
        <v>198786.55</v>
      </c>
      <c r="X6613" s="4">
        <v>1232476.57</v>
      </c>
      <c r="Y6613" s="4">
        <v>1431263.12</v>
      </c>
      <c r="Z6613" s="2">
        <v>0</v>
      </c>
      <c r="AA6613" s="2" t="s">
        <v>56</v>
      </c>
      <c r="AB6613" s="2" t="s">
        <v>15727</v>
      </c>
      <c r="AC6613" s="2" t="s">
        <v>75</v>
      </c>
      <c r="AD6613" s="2" t="s">
        <v>76</v>
      </c>
      <c r="AE6613" s="5">
        <v>64.900000000000006</v>
      </c>
      <c r="AF6613" s="2">
        <v>0</v>
      </c>
      <c r="AG6613" s="2" t="s">
        <v>77</v>
      </c>
      <c r="AH6613" s="2">
        <v>4</v>
      </c>
      <c r="AI6613" s="6" t="str">
        <f t="shared" si="309"/>
        <v>25-34</v>
      </c>
      <c r="AJ6613" s="11">
        <f>YEAR(tbl_LoanData[[#This Row],[Application Date]])</f>
        <v>2026</v>
      </c>
      <c r="AK6613" s="11" t="str">
        <f>TEXT(tbl_LoanData[[#This Row],[Application Date]],"MMMM")</f>
        <v>February</v>
      </c>
      <c r="AL6613" s="12">
        <f>DATE(YEAR(tbl_LoanData[[#This Row],[Application Date]]),MONTH(tbl_LoanData[[#This Row],[Application Date]]),1)</f>
        <v>46054</v>
      </c>
      <c r="AM6613" s="14">
        <f ca="1">IF(AND(tbl_LoanData[[#This Row],[Application Date]]&gt;=EOMONTH(TODAY(),-1)+1,tbl_LoanData[[#This Row],[Application Date]]&lt;=TODAY()),tbl_LoanData[[#This Row],[Loan Amount]],0)</f>
        <v>0</v>
      </c>
      <c r="AN6613" s="14">
        <f>tbl_LoanData[[#This Row],[Amount Paid]]-(Q6613-X6613)</f>
        <v>268863.12000000005</v>
      </c>
      <c r="AO6613" s="14">
        <f>IF(tbl_LoanData[[#This Row],[Application Status]]="Approved",1,0)</f>
        <v>1</v>
      </c>
      <c r="AP6613" s="22" t="str">
        <f t="shared" ca="1" si="310"/>
        <v/>
      </c>
      <c r="AQ6613" s="22" t="str">
        <f t="shared" ca="1" si="311"/>
        <v/>
      </c>
    </row>
    <row r="6614" spans="1:43" ht="14.4" customHeight="1" x14ac:dyDescent="0.3">
      <c r="A6614" s="2" t="s">
        <v>12199</v>
      </c>
      <c r="B6614" s="2" t="s">
        <v>12200</v>
      </c>
      <c r="C6614" s="2" t="s">
        <v>116</v>
      </c>
      <c r="D6614" s="2" t="s">
        <v>142</v>
      </c>
      <c r="E6614" s="2" t="s">
        <v>117</v>
      </c>
      <c r="F6614" s="2">
        <v>39</v>
      </c>
      <c r="G6614" s="2" t="s">
        <v>69</v>
      </c>
      <c r="H6614" s="2" t="s">
        <v>126</v>
      </c>
      <c r="I6614" s="2" t="s">
        <v>44</v>
      </c>
      <c r="J6614" s="3">
        <v>46081</v>
      </c>
      <c r="K6614" s="3">
        <v>46096</v>
      </c>
      <c r="L6614" s="2" t="s">
        <v>37</v>
      </c>
      <c r="M6614" s="2" t="s">
        <v>94</v>
      </c>
      <c r="N6614" s="2" t="s">
        <v>488</v>
      </c>
      <c r="O6614" s="4">
        <v>137000</v>
      </c>
      <c r="P6614" s="4">
        <v>37100</v>
      </c>
      <c r="Q6614" s="4">
        <v>99900</v>
      </c>
      <c r="R6614" s="2">
        <v>18</v>
      </c>
      <c r="S6614" s="5">
        <v>14.57</v>
      </c>
      <c r="T6614" s="4">
        <v>6762.95</v>
      </c>
      <c r="U6614" s="2" t="s">
        <v>73</v>
      </c>
      <c r="V6614" s="2" t="s">
        <v>74</v>
      </c>
      <c r="W6614" s="4">
        <v>33814.75</v>
      </c>
      <c r="X6614" s="4">
        <v>87918.39</v>
      </c>
      <c r="Y6614" s="4">
        <v>121733.14</v>
      </c>
      <c r="Z6614" s="2">
        <v>0</v>
      </c>
      <c r="AA6614" s="2" t="s">
        <v>56</v>
      </c>
      <c r="AB6614" s="2" t="s">
        <v>15735</v>
      </c>
      <c r="AC6614" s="2" t="s">
        <v>121</v>
      </c>
      <c r="AD6614" s="2" t="s">
        <v>76</v>
      </c>
      <c r="AE6614" s="5">
        <v>72.92</v>
      </c>
      <c r="AF6614" s="2">
        <v>0</v>
      </c>
      <c r="AG6614" s="2" t="s">
        <v>77</v>
      </c>
      <c r="AH6614" s="2">
        <v>15</v>
      </c>
      <c r="AI6614" s="6" t="str">
        <f t="shared" si="309"/>
        <v>35-44</v>
      </c>
      <c r="AJ6614" s="11">
        <f>YEAR(tbl_LoanData[[#This Row],[Application Date]])</f>
        <v>2026</v>
      </c>
      <c r="AK6614" s="11" t="str">
        <f>TEXT(tbl_LoanData[[#This Row],[Application Date]],"MMMM")</f>
        <v>February</v>
      </c>
      <c r="AL6614" s="12">
        <f>DATE(YEAR(tbl_LoanData[[#This Row],[Application Date]]),MONTH(tbl_LoanData[[#This Row],[Application Date]]),1)</f>
        <v>46054</v>
      </c>
      <c r="AM6614" s="14">
        <f ca="1">IF(AND(tbl_LoanData[[#This Row],[Application Date]]&gt;=EOMONTH(TODAY(),-1)+1,tbl_LoanData[[#This Row],[Application Date]]&lt;=TODAY()),tbl_LoanData[[#This Row],[Loan Amount]],0)</f>
        <v>0</v>
      </c>
      <c r="AN6614" s="14">
        <f>tbl_LoanData[[#This Row],[Amount Paid]]-(Q6614-X6614)</f>
        <v>21833.14</v>
      </c>
      <c r="AO6614" s="14">
        <f>IF(tbl_LoanData[[#This Row],[Application Status]]="Approved",1,0)</f>
        <v>1</v>
      </c>
      <c r="AP6614" s="22" t="str">
        <f t="shared" ca="1" si="310"/>
        <v/>
      </c>
      <c r="AQ6614" s="22" t="str">
        <f t="shared" ca="1" si="311"/>
        <v/>
      </c>
    </row>
    <row r="6615" spans="1:43" ht="14.4" customHeight="1" x14ac:dyDescent="0.3">
      <c r="A6615" s="2" t="s">
        <v>12217</v>
      </c>
      <c r="B6615" s="2" t="s">
        <v>12218</v>
      </c>
      <c r="C6615" s="2" t="s">
        <v>599</v>
      </c>
      <c r="D6615" s="2" t="s">
        <v>204</v>
      </c>
      <c r="E6615" s="2" t="s">
        <v>312</v>
      </c>
      <c r="F6615" s="2">
        <v>54</v>
      </c>
      <c r="G6615" s="2" t="s">
        <v>83</v>
      </c>
      <c r="H6615" s="2" t="s">
        <v>516</v>
      </c>
      <c r="I6615" s="2" t="s">
        <v>53</v>
      </c>
      <c r="J6615" s="3">
        <v>46056</v>
      </c>
      <c r="K6615" s="3">
        <v>46059</v>
      </c>
      <c r="L6615" s="2" t="s">
        <v>37</v>
      </c>
      <c r="M6615" s="2" t="s">
        <v>199</v>
      </c>
      <c r="N6615" s="2" t="s">
        <v>200</v>
      </c>
      <c r="O6615" s="4">
        <v>207000</v>
      </c>
      <c r="P6615" s="4">
        <v>61000</v>
      </c>
      <c r="Q6615" s="4">
        <v>146000</v>
      </c>
      <c r="R6615" s="2">
        <v>48</v>
      </c>
      <c r="S6615" s="5">
        <v>11.72</v>
      </c>
      <c r="T6615" s="4">
        <v>4467.6000000000004</v>
      </c>
      <c r="U6615" s="2" t="s">
        <v>73</v>
      </c>
      <c r="V6615" s="2" t="s">
        <v>35</v>
      </c>
      <c r="W6615" s="4">
        <v>0</v>
      </c>
      <c r="X6615" s="4">
        <v>214444.79999999999</v>
      </c>
      <c r="Y6615" s="4">
        <v>214444.79999999999</v>
      </c>
      <c r="Z6615" s="2">
        <v>168</v>
      </c>
      <c r="AA6615" s="2" t="s">
        <v>60</v>
      </c>
      <c r="AB6615" s="2" t="s">
        <v>15733</v>
      </c>
      <c r="AC6615" s="2" t="s">
        <v>129</v>
      </c>
      <c r="AD6615" s="2" t="s">
        <v>76</v>
      </c>
      <c r="AE6615" s="5">
        <v>70.53</v>
      </c>
      <c r="AF6615" s="2">
        <v>6</v>
      </c>
      <c r="AG6615" s="2" t="s">
        <v>130</v>
      </c>
      <c r="AH6615" s="2">
        <v>3</v>
      </c>
      <c r="AI6615" s="6" t="str">
        <f t="shared" si="309"/>
        <v>45-54</v>
      </c>
      <c r="AJ6615" s="11">
        <f>YEAR(tbl_LoanData[[#This Row],[Application Date]])</f>
        <v>2026</v>
      </c>
      <c r="AK6615" s="11" t="str">
        <f>TEXT(tbl_LoanData[[#This Row],[Application Date]],"MMMM")</f>
        <v>February</v>
      </c>
      <c r="AL6615" s="12">
        <f>DATE(YEAR(tbl_LoanData[[#This Row],[Application Date]]),MONTH(tbl_LoanData[[#This Row],[Application Date]]),1)</f>
        <v>46054</v>
      </c>
      <c r="AM6615" s="14">
        <f ca="1">IF(AND(tbl_LoanData[[#This Row],[Application Date]]&gt;=EOMONTH(TODAY(),-1)+1,tbl_LoanData[[#This Row],[Application Date]]&lt;=TODAY()),tbl_LoanData[[#This Row],[Loan Amount]],0)</f>
        <v>0</v>
      </c>
      <c r="AN6615" s="14">
        <f>tbl_LoanData[[#This Row],[Amount Paid]]-(Q6615-X6615)</f>
        <v>68444.799999999988</v>
      </c>
      <c r="AO6615" s="14">
        <f>IF(tbl_LoanData[[#This Row],[Application Status]]="Approved",1,0)</f>
        <v>1</v>
      </c>
      <c r="AP6615" s="22" t="str">
        <f t="shared" ca="1" si="310"/>
        <v/>
      </c>
      <c r="AQ6615" s="22" t="str">
        <f t="shared" ca="1" si="311"/>
        <v/>
      </c>
    </row>
    <row r="6616" spans="1:43" ht="14.4" customHeight="1" x14ac:dyDescent="0.3">
      <c r="A6616" s="2" t="s">
        <v>12391</v>
      </c>
      <c r="B6616" s="2" t="s">
        <v>12392</v>
      </c>
      <c r="C6616" s="2" t="s">
        <v>322</v>
      </c>
      <c r="D6616" s="2" t="s">
        <v>268</v>
      </c>
      <c r="E6616" s="2" t="s">
        <v>67</v>
      </c>
      <c r="F6616" s="2">
        <v>39</v>
      </c>
      <c r="G6616" s="2" t="s">
        <v>83</v>
      </c>
      <c r="H6616" s="2" t="s">
        <v>166</v>
      </c>
      <c r="I6616" s="2" t="s">
        <v>46</v>
      </c>
      <c r="J6616" s="3">
        <v>46081</v>
      </c>
      <c r="K6616" s="3">
        <v>46102</v>
      </c>
      <c r="L6616" s="2" t="s">
        <v>38</v>
      </c>
      <c r="M6616" s="2" t="s">
        <v>85</v>
      </c>
      <c r="N6616" s="2" t="s">
        <v>314</v>
      </c>
      <c r="O6616" s="4">
        <v>1407000</v>
      </c>
      <c r="P6616" s="4">
        <v>351200</v>
      </c>
      <c r="Q6616" s="4">
        <v>1055800</v>
      </c>
      <c r="R6616" s="2">
        <v>24</v>
      </c>
      <c r="S6616" s="5">
        <v>6.97</v>
      </c>
      <c r="T6616" s="4">
        <v>50124.1</v>
      </c>
      <c r="U6616" s="2" t="s">
        <v>73</v>
      </c>
      <c r="V6616" s="2" t="s">
        <v>74</v>
      </c>
      <c r="W6616" s="4">
        <v>200496.4</v>
      </c>
      <c r="X6616" s="4">
        <v>1002482.12</v>
      </c>
      <c r="Y6616" s="4">
        <v>1202978.52</v>
      </c>
      <c r="Z6616" s="2">
        <v>29</v>
      </c>
      <c r="AA6616" s="2" t="s">
        <v>57</v>
      </c>
      <c r="AB6616" s="2" t="s">
        <v>15728</v>
      </c>
      <c r="AC6616" s="2" t="s">
        <v>360</v>
      </c>
      <c r="AD6616" s="2" t="s">
        <v>76</v>
      </c>
      <c r="AE6616" s="5">
        <v>75.040000000000006</v>
      </c>
      <c r="AF6616" s="2">
        <v>1</v>
      </c>
      <c r="AG6616" s="2" t="s">
        <v>77</v>
      </c>
      <c r="AH6616" s="2">
        <v>21</v>
      </c>
      <c r="AI6616" s="6" t="str">
        <f t="shared" si="309"/>
        <v>35-44</v>
      </c>
      <c r="AJ6616" s="11">
        <f>YEAR(tbl_LoanData[[#This Row],[Application Date]])</f>
        <v>2026</v>
      </c>
      <c r="AK6616" s="11" t="str">
        <f>TEXT(tbl_LoanData[[#This Row],[Application Date]],"MMMM")</f>
        <v>February</v>
      </c>
      <c r="AL6616" s="12">
        <f>DATE(YEAR(tbl_LoanData[[#This Row],[Application Date]]),MONTH(tbl_LoanData[[#This Row],[Application Date]]),1)</f>
        <v>46054</v>
      </c>
      <c r="AM6616" s="14">
        <f ca="1">IF(AND(tbl_LoanData[[#This Row],[Application Date]]&gt;=EOMONTH(TODAY(),-1)+1,tbl_LoanData[[#This Row],[Application Date]]&lt;=TODAY()),tbl_LoanData[[#This Row],[Loan Amount]],0)</f>
        <v>0</v>
      </c>
      <c r="AN6616" s="14">
        <f>tbl_LoanData[[#This Row],[Amount Paid]]-(Q6616-X6616)</f>
        <v>147178.51999999999</v>
      </c>
      <c r="AO6616" s="14">
        <f>IF(tbl_LoanData[[#This Row],[Application Status]]="Approved",1,0)</f>
        <v>1</v>
      </c>
      <c r="AP6616" s="22" t="str">
        <f t="shared" ca="1" si="310"/>
        <v/>
      </c>
      <c r="AQ6616" s="22" t="str">
        <f t="shared" ca="1" si="311"/>
        <v/>
      </c>
    </row>
    <row r="6617" spans="1:43" ht="14.4" customHeight="1" x14ac:dyDescent="0.3">
      <c r="A6617" s="2" t="s">
        <v>12431</v>
      </c>
      <c r="B6617" s="2" t="s">
        <v>12432</v>
      </c>
      <c r="C6617" s="2" t="s">
        <v>668</v>
      </c>
      <c r="D6617" s="2" t="s">
        <v>209</v>
      </c>
      <c r="E6617" s="2" t="s">
        <v>293</v>
      </c>
      <c r="F6617" s="2">
        <v>23</v>
      </c>
      <c r="G6617" s="2" t="s">
        <v>69</v>
      </c>
      <c r="H6617" s="2" t="s">
        <v>119</v>
      </c>
      <c r="I6617" s="2" t="s">
        <v>43</v>
      </c>
      <c r="J6617" s="3">
        <v>46068</v>
      </c>
      <c r="K6617" s="3">
        <v>46070</v>
      </c>
      <c r="L6617" s="2" t="s">
        <v>40</v>
      </c>
      <c r="M6617" s="2" t="s">
        <v>94</v>
      </c>
      <c r="N6617" s="2" t="s">
        <v>95</v>
      </c>
      <c r="O6617" s="4">
        <v>1498000</v>
      </c>
      <c r="P6617" s="4">
        <v>382800</v>
      </c>
      <c r="Q6617" s="4">
        <v>1115200</v>
      </c>
      <c r="R6617" s="2">
        <v>48</v>
      </c>
      <c r="S6617" s="5">
        <v>8.43</v>
      </c>
      <c r="T6617" s="4">
        <v>31067.61</v>
      </c>
      <c r="U6617" s="2" t="s">
        <v>73</v>
      </c>
      <c r="V6617" s="2" t="s">
        <v>74</v>
      </c>
      <c r="W6617" s="4">
        <v>0</v>
      </c>
      <c r="X6617" s="4">
        <v>1491245.44</v>
      </c>
      <c r="Y6617" s="4">
        <v>1491245.44</v>
      </c>
      <c r="Z6617" s="2">
        <v>192</v>
      </c>
      <c r="AA6617" s="2" t="s">
        <v>60</v>
      </c>
      <c r="AB6617" s="2" t="s">
        <v>15727</v>
      </c>
      <c r="AC6617" s="2" t="s">
        <v>121</v>
      </c>
      <c r="AD6617" s="2" t="s">
        <v>76</v>
      </c>
      <c r="AE6617" s="5">
        <v>74.45</v>
      </c>
      <c r="AF6617" s="2">
        <v>6</v>
      </c>
      <c r="AG6617" s="2" t="s">
        <v>130</v>
      </c>
      <c r="AH6617" s="2">
        <v>2</v>
      </c>
      <c r="AI6617" s="6" t="str">
        <f t="shared" si="309"/>
        <v>18-24</v>
      </c>
      <c r="AJ6617" s="11">
        <f>YEAR(tbl_LoanData[[#This Row],[Application Date]])</f>
        <v>2026</v>
      </c>
      <c r="AK6617" s="11" t="str">
        <f>TEXT(tbl_LoanData[[#This Row],[Application Date]],"MMMM")</f>
        <v>February</v>
      </c>
      <c r="AL6617" s="12">
        <f>DATE(YEAR(tbl_LoanData[[#This Row],[Application Date]]),MONTH(tbl_LoanData[[#This Row],[Application Date]]),1)</f>
        <v>46054</v>
      </c>
      <c r="AM6617" s="14">
        <f ca="1">IF(AND(tbl_LoanData[[#This Row],[Application Date]]&gt;=EOMONTH(TODAY(),-1)+1,tbl_LoanData[[#This Row],[Application Date]]&lt;=TODAY()),tbl_LoanData[[#This Row],[Loan Amount]],0)</f>
        <v>0</v>
      </c>
      <c r="AN6617" s="14">
        <f>tbl_LoanData[[#This Row],[Amount Paid]]-(Q6617-X6617)</f>
        <v>376045.43999999994</v>
      </c>
      <c r="AO6617" s="14">
        <f>IF(tbl_LoanData[[#This Row],[Application Status]]="Approved",1,0)</f>
        <v>1</v>
      </c>
      <c r="AP6617" s="22" t="str">
        <f t="shared" ca="1" si="310"/>
        <v/>
      </c>
      <c r="AQ6617" s="22" t="str">
        <f t="shared" ca="1" si="311"/>
        <v/>
      </c>
    </row>
    <row r="6618" spans="1:43" ht="14.4" customHeight="1" x14ac:dyDescent="0.3">
      <c r="A6618" s="2" t="s">
        <v>12449</v>
      </c>
      <c r="B6618" s="2" t="s">
        <v>12450</v>
      </c>
      <c r="C6618" s="2" t="s">
        <v>208</v>
      </c>
      <c r="D6618" s="2" t="s">
        <v>311</v>
      </c>
      <c r="E6618" s="2" t="s">
        <v>406</v>
      </c>
      <c r="F6618" s="2">
        <v>46</v>
      </c>
      <c r="G6618" s="2" t="s">
        <v>69</v>
      </c>
      <c r="H6618" s="2" t="s">
        <v>228</v>
      </c>
      <c r="I6618" s="2" t="s">
        <v>43</v>
      </c>
      <c r="J6618" s="3">
        <v>46059</v>
      </c>
      <c r="K6618" s="3"/>
      <c r="L6618" s="2" t="s">
        <v>38</v>
      </c>
      <c r="M6618" s="2" t="s">
        <v>85</v>
      </c>
      <c r="N6618" s="2" t="s">
        <v>314</v>
      </c>
      <c r="O6618" s="4">
        <v>1203000</v>
      </c>
      <c r="P6618" s="4">
        <v>436800</v>
      </c>
      <c r="Q6618" s="4">
        <v>766200</v>
      </c>
      <c r="R6618" s="2">
        <v>36</v>
      </c>
      <c r="S6618" s="5">
        <v>12.65</v>
      </c>
      <c r="T6618" s="4">
        <v>29360.36</v>
      </c>
      <c r="U6618" s="2" t="s">
        <v>113</v>
      </c>
      <c r="V6618" s="2" t="s">
        <v>97</v>
      </c>
      <c r="W6618" s="4">
        <v>0</v>
      </c>
      <c r="X6618" s="4">
        <v>0</v>
      </c>
      <c r="Y6618" s="4">
        <v>1056972.8999999999</v>
      </c>
      <c r="Z6618" s="2">
        <v>0</v>
      </c>
      <c r="AA6618" s="2" t="s">
        <v>97</v>
      </c>
      <c r="AB6618" s="2" t="s">
        <v>15727</v>
      </c>
      <c r="AC6618" s="2" t="s">
        <v>87</v>
      </c>
      <c r="AD6618" s="2" t="s">
        <v>76</v>
      </c>
      <c r="AE6618" s="5">
        <v>63.69</v>
      </c>
      <c r="AF6618" s="2">
        <v>0</v>
      </c>
      <c r="AG6618" s="2" t="s">
        <v>97</v>
      </c>
      <c r="AH6618" s="2"/>
      <c r="AI6618" s="6" t="str">
        <f t="shared" si="309"/>
        <v>45-54</v>
      </c>
      <c r="AJ6618" s="11">
        <f>YEAR(tbl_LoanData[[#This Row],[Application Date]])</f>
        <v>2026</v>
      </c>
      <c r="AK6618" s="11" t="str">
        <f>TEXT(tbl_LoanData[[#This Row],[Application Date]],"MMMM")</f>
        <v>February</v>
      </c>
      <c r="AL6618" s="12">
        <f>DATE(YEAR(tbl_LoanData[[#This Row],[Application Date]]),MONTH(tbl_LoanData[[#This Row],[Application Date]]),1)</f>
        <v>46054</v>
      </c>
      <c r="AM6618" s="14">
        <f ca="1">IF(AND(tbl_LoanData[[#This Row],[Application Date]]&gt;=EOMONTH(TODAY(),-1)+1,tbl_LoanData[[#This Row],[Application Date]]&lt;=TODAY()),tbl_LoanData[[#This Row],[Loan Amount]],0)</f>
        <v>0</v>
      </c>
      <c r="AN6618" s="14">
        <f>tbl_LoanData[[#This Row],[Amount Paid]]-(Q6618-X6618)</f>
        <v>-766200</v>
      </c>
      <c r="AO6618" s="14">
        <f>IF(tbl_LoanData[[#This Row],[Application Status]]="Approved",1,0)</f>
        <v>0</v>
      </c>
      <c r="AP6618" s="22" t="str">
        <f t="shared" ca="1" si="310"/>
        <v/>
      </c>
      <c r="AQ6618" s="22" t="str">
        <f t="shared" ca="1" si="311"/>
        <v/>
      </c>
    </row>
    <row r="6619" spans="1:43" x14ac:dyDescent="0.3">
      <c r="A6619" s="2" t="s">
        <v>12461</v>
      </c>
      <c r="B6619" s="2" t="s">
        <v>12462</v>
      </c>
      <c r="C6619" s="2" t="s">
        <v>435</v>
      </c>
      <c r="D6619" s="2" t="s">
        <v>117</v>
      </c>
      <c r="E6619" s="2" t="s">
        <v>183</v>
      </c>
      <c r="F6619" s="2">
        <v>53</v>
      </c>
      <c r="G6619" s="2" t="s">
        <v>83</v>
      </c>
      <c r="H6619" s="2" t="s">
        <v>256</v>
      </c>
      <c r="I6619" s="2" t="s">
        <v>43</v>
      </c>
      <c r="J6619" s="3">
        <v>46064</v>
      </c>
      <c r="K6619" s="3">
        <v>46072</v>
      </c>
      <c r="L6619" s="2" t="s">
        <v>40</v>
      </c>
      <c r="M6619" s="2" t="s">
        <v>85</v>
      </c>
      <c r="N6619" s="2" t="s">
        <v>86</v>
      </c>
      <c r="O6619" s="4">
        <v>989000</v>
      </c>
      <c r="P6619" s="4">
        <v>357700</v>
      </c>
      <c r="Q6619" s="4">
        <v>631300</v>
      </c>
      <c r="R6619" s="2">
        <v>24</v>
      </c>
      <c r="S6619" s="5">
        <v>12.63</v>
      </c>
      <c r="T6619" s="4">
        <v>32948.6</v>
      </c>
      <c r="U6619" s="2" t="s">
        <v>73</v>
      </c>
      <c r="V6619" s="2" t="s">
        <v>74</v>
      </c>
      <c r="W6619" s="4">
        <v>197691.6</v>
      </c>
      <c r="X6619" s="4">
        <v>593074.78</v>
      </c>
      <c r="Y6619" s="4">
        <v>790766.38</v>
      </c>
      <c r="Z6619" s="2">
        <v>0</v>
      </c>
      <c r="AA6619" s="2" t="s">
        <v>56</v>
      </c>
      <c r="AB6619" s="2" t="s">
        <v>15728</v>
      </c>
      <c r="AC6619" s="2" t="s">
        <v>360</v>
      </c>
      <c r="AD6619" s="2" t="s">
        <v>76</v>
      </c>
      <c r="AE6619" s="5">
        <v>63.83</v>
      </c>
      <c r="AF6619" s="2">
        <v>0</v>
      </c>
      <c r="AG6619" s="2" t="s">
        <v>77</v>
      </c>
      <c r="AH6619" s="2">
        <v>8</v>
      </c>
      <c r="AI6619" s="6" t="str">
        <f t="shared" si="309"/>
        <v>45-54</v>
      </c>
      <c r="AJ6619" s="11">
        <f>YEAR(tbl_LoanData[[#This Row],[Application Date]])</f>
        <v>2026</v>
      </c>
      <c r="AK6619" s="11" t="str">
        <f>TEXT(tbl_LoanData[[#This Row],[Application Date]],"MMMM")</f>
        <v>February</v>
      </c>
      <c r="AL6619" s="12">
        <f>DATE(YEAR(tbl_LoanData[[#This Row],[Application Date]]),MONTH(tbl_LoanData[[#This Row],[Application Date]]),1)</f>
        <v>46054</v>
      </c>
      <c r="AM6619" s="14">
        <f ca="1">IF(AND(tbl_LoanData[[#This Row],[Application Date]]&gt;=EOMONTH(TODAY(),-1)+1,tbl_LoanData[[#This Row],[Application Date]]&lt;=TODAY()),tbl_LoanData[[#This Row],[Loan Amount]],0)</f>
        <v>0</v>
      </c>
      <c r="AN6619" s="14">
        <f>tbl_LoanData[[#This Row],[Amount Paid]]-(Q6619-X6619)</f>
        <v>159466.38000000003</v>
      </c>
      <c r="AO6619" s="14">
        <f>IF(tbl_LoanData[[#This Row],[Application Status]]="Approved",1,0)</f>
        <v>1</v>
      </c>
      <c r="AP6619" s="22" t="str">
        <f t="shared" ca="1" si="310"/>
        <v/>
      </c>
      <c r="AQ6619" s="22" t="str">
        <f t="shared" ca="1" si="311"/>
        <v/>
      </c>
    </row>
    <row r="6620" spans="1:43" x14ac:dyDescent="0.3">
      <c r="A6620" s="2" t="s">
        <v>12527</v>
      </c>
      <c r="B6620" s="2" t="s">
        <v>12528</v>
      </c>
      <c r="C6620" s="2" t="s">
        <v>149</v>
      </c>
      <c r="D6620" s="2" t="s">
        <v>67</v>
      </c>
      <c r="E6620" s="2" t="s">
        <v>447</v>
      </c>
      <c r="F6620" s="2">
        <v>35</v>
      </c>
      <c r="G6620" s="2" t="s">
        <v>83</v>
      </c>
      <c r="H6620" s="2" t="s">
        <v>318</v>
      </c>
      <c r="I6620" s="2" t="s">
        <v>42</v>
      </c>
      <c r="J6620" s="3">
        <v>46060</v>
      </c>
      <c r="K6620" s="3"/>
      <c r="L6620" s="2" t="s">
        <v>39</v>
      </c>
      <c r="M6620" s="2" t="s">
        <v>94</v>
      </c>
      <c r="N6620" s="2" t="s">
        <v>418</v>
      </c>
      <c r="O6620" s="4">
        <v>2023000</v>
      </c>
      <c r="P6620" s="4">
        <v>382100</v>
      </c>
      <c r="Q6620" s="4">
        <v>1640900</v>
      </c>
      <c r="R6620" s="2">
        <v>24</v>
      </c>
      <c r="S6620" s="5">
        <v>11.23</v>
      </c>
      <c r="T6620" s="4">
        <v>83726.92</v>
      </c>
      <c r="U6620" s="2" t="s">
        <v>96</v>
      </c>
      <c r="V6620" s="2" t="s">
        <v>97</v>
      </c>
      <c r="W6620" s="4">
        <v>0</v>
      </c>
      <c r="X6620" s="4">
        <v>0</v>
      </c>
      <c r="Y6620" s="4">
        <v>2009446.14</v>
      </c>
      <c r="Z6620" s="2">
        <v>0</v>
      </c>
      <c r="AA6620" s="2" t="s">
        <v>97</v>
      </c>
      <c r="AB6620" s="2" t="s">
        <v>15734</v>
      </c>
      <c r="AC6620" s="2" t="s">
        <v>121</v>
      </c>
      <c r="AD6620" s="2" t="s">
        <v>76</v>
      </c>
      <c r="AE6620" s="5">
        <v>81.11</v>
      </c>
      <c r="AF6620" s="2">
        <v>0</v>
      </c>
      <c r="AG6620" s="2" t="s">
        <v>97</v>
      </c>
      <c r="AH6620" s="2"/>
      <c r="AI6620" s="6" t="str">
        <f t="shared" si="309"/>
        <v>35-44</v>
      </c>
      <c r="AJ6620" s="11">
        <f>YEAR(tbl_LoanData[[#This Row],[Application Date]])</f>
        <v>2026</v>
      </c>
      <c r="AK6620" s="11" t="str">
        <f>TEXT(tbl_LoanData[[#This Row],[Application Date]],"MMMM")</f>
        <v>February</v>
      </c>
      <c r="AL6620" s="12">
        <f>DATE(YEAR(tbl_LoanData[[#This Row],[Application Date]]),MONTH(tbl_LoanData[[#This Row],[Application Date]]),1)</f>
        <v>46054</v>
      </c>
      <c r="AM6620" s="14">
        <f ca="1">IF(AND(tbl_LoanData[[#This Row],[Application Date]]&gt;=EOMONTH(TODAY(),-1)+1,tbl_LoanData[[#This Row],[Application Date]]&lt;=TODAY()),tbl_LoanData[[#This Row],[Loan Amount]],0)</f>
        <v>0</v>
      </c>
      <c r="AN6620" s="14">
        <f>tbl_LoanData[[#This Row],[Amount Paid]]-(Q6620-X6620)</f>
        <v>-1640900</v>
      </c>
      <c r="AO6620" s="14">
        <f>IF(tbl_LoanData[[#This Row],[Application Status]]="Approved",1,0)</f>
        <v>0</v>
      </c>
      <c r="AP6620" s="22" t="str">
        <f t="shared" ca="1" si="310"/>
        <v/>
      </c>
      <c r="AQ6620" s="22" t="str">
        <f t="shared" ca="1" si="311"/>
        <v/>
      </c>
    </row>
    <row r="6621" spans="1:43" ht="14.4" customHeight="1" x14ac:dyDescent="0.3">
      <c r="A6621" s="2" t="s">
        <v>12665</v>
      </c>
      <c r="B6621" s="2" t="s">
        <v>12666</v>
      </c>
      <c r="C6621" s="2" t="s">
        <v>322</v>
      </c>
      <c r="D6621" s="2" t="s">
        <v>176</v>
      </c>
      <c r="E6621" s="2" t="s">
        <v>204</v>
      </c>
      <c r="F6621" s="2">
        <v>56</v>
      </c>
      <c r="G6621" s="2" t="s">
        <v>83</v>
      </c>
      <c r="H6621" s="2" t="s">
        <v>136</v>
      </c>
      <c r="I6621" s="2" t="s">
        <v>49</v>
      </c>
      <c r="J6621" s="3">
        <v>46079</v>
      </c>
      <c r="K6621" s="3">
        <v>46086</v>
      </c>
      <c r="L6621" s="2" t="s">
        <v>41</v>
      </c>
      <c r="M6621" s="2" t="s">
        <v>552</v>
      </c>
      <c r="N6621" s="2" t="s">
        <v>553</v>
      </c>
      <c r="O6621" s="4">
        <v>3741000</v>
      </c>
      <c r="P6621" s="4">
        <v>1486000</v>
      </c>
      <c r="Q6621" s="4">
        <v>2255000</v>
      </c>
      <c r="R6621" s="2">
        <v>48</v>
      </c>
      <c r="S6621" s="5">
        <v>6.15</v>
      </c>
      <c r="T6621" s="4">
        <v>58536.04</v>
      </c>
      <c r="U6621" s="2" t="s">
        <v>73</v>
      </c>
      <c r="V6621" s="2" t="s">
        <v>74</v>
      </c>
      <c r="W6621" s="4">
        <v>292680.2</v>
      </c>
      <c r="X6621" s="4">
        <v>2517049.7999999998</v>
      </c>
      <c r="Y6621" s="4">
        <v>2809730</v>
      </c>
      <c r="Z6621" s="2">
        <v>0</v>
      </c>
      <c r="AA6621" s="2" t="s">
        <v>56</v>
      </c>
      <c r="AB6621" s="2" t="s">
        <v>15732</v>
      </c>
      <c r="AC6621" s="2" t="s">
        <v>360</v>
      </c>
      <c r="AD6621" s="2" t="s">
        <v>76</v>
      </c>
      <c r="AE6621" s="5">
        <v>60.28</v>
      </c>
      <c r="AF6621" s="2">
        <v>0</v>
      </c>
      <c r="AG6621" s="2" t="s">
        <v>77</v>
      </c>
      <c r="AH6621" s="2">
        <v>7</v>
      </c>
      <c r="AI6621" s="6" t="str">
        <f t="shared" si="309"/>
        <v>55-64</v>
      </c>
      <c r="AJ6621" s="11">
        <f>YEAR(tbl_LoanData[[#This Row],[Application Date]])</f>
        <v>2026</v>
      </c>
      <c r="AK6621" s="11" t="str">
        <f>TEXT(tbl_LoanData[[#This Row],[Application Date]],"MMMM")</f>
        <v>February</v>
      </c>
      <c r="AL6621" s="12">
        <f>DATE(YEAR(tbl_LoanData[[#This Row],[Application Date]]),MONTH(tbl_LoanData[[#This Row],[Application Date]]),1)</f>
        <v>46054</v>
      </c>
      <c r="AM6621" s="14">
        <f ca="1">IF(AND(tbl_LoanData[[#This Row],[Application Date]]&gt;=EOMONTH(TODAY(),-1)+1,tbl_LoanData[[#This Row],[Application Date]]&lt;=TODAY()),tbl_LoanData[[#This Row],[Loan Amount]],0)</f>
        <v>0</v>
      </c>
      <c r="AN6621" s="14">
        <f>tbl_LoanData[[#This Row],[Amount Paid]]-(Q6621-X6621)</f>
        <v>554729.99999999977</v>
      </c>
      <c r="AO6621" s="14">
        <f>IF(tbl_LoanData[[#This Row],[Application Status]]="Approved",1,0)</f>
        <v>1</v>
      </c>
      <c r="AP6621" s="22" t="str">
        <f t="shared" ca="1" si="310"/>
        <v/>
      </c>
      <c r="AQ6621" s="22" t="str">
        <f t="shared" ca="1" si="311"/>
        <v/>
      </c>
    </row>
    <row r="6622" spans="1:43" x14ac:dyDescent="0.3">
      <c r="A6622" s="2" t="s">
        <v>12711</v>
      </c>
      <c r="B6622" s="2" t="s">
        <v>12712</v>
      </c>
      <c r="C6622" s="2" t="s">
        <v>986</v>
      </c>
      <c r="D6622" s="2" t="s">
        <v>182</v>
      </c>
      <c r="E6622" s="2" t="s">
        <v>182</v>
      </c>
      <c r="F6622" s="2">
        <v>54</v>
      </c>
      <c r="G6622" s="2" t="s">
        <v>83</v>
      </c>
      <c r="H6622" s="2" t="s">
        <v>372</v>
      </c>
      <c r="I6622" s="2" t="s">
        <v>43</v>
      </c>
      <c r="J6622" s="3">
        <v>46078</v>
      </c>
      <c r="K6622" s="3"/>
      <c r="L6622" s="2" t="s">
        <v>38</v>
      </c>
      <c r="M6622" s="2" t="s">
        <v>144</v>
      </c>
      <c r="N6622" s="2" t="s">
        <v>382</v>
      </c>
      <c r="O6622" s="4">
        <v>1936000</v>
      </c>
      <c r="P6622" s="4">
        <v>380300</v>
      </c>
      <c r="Q6622" s="4">
        <v>1555700</v>
      </c>
      <c r="R6622" s="2">
        <v>18</v>
      </c>
      <c r="S6622" s="5">
        <v>5.72</v>
      </c>
      <c r="T6622" s="4">
        <v>93843.28</v>
      </c>
      <c r="U6622" s="2" t="s">
        <v>96</v>
      </c>
      <c r="V6622" s="2" t="s">
        <v>97</v>
      </c>
      <c r="W6622" s="4">
        <v>0</v>
      </c>
      <c r="X6622" s="4">
        <v>0</v>
      </c>
      <c r="Y6622" s="4">
        <v>1689179.06</v>
      </c>
      <c r="Z6622" s="2">
        <v>0</v>
      </c>
      <c r="AA6622" s="2" t="s">
        <v>97</v>
      </c>
      <c r="AB6622" s="2" t="s">
        <v>15727</v>
      </c>
      <c r="AC6622" s="2" t="s">
        <v>138</v>
      </c>
      <c r="AD6622" s="2" t="s">
        <v>76</v>
      </c>
      <c r="AE6622" s="5">
        <v>80.36</v>
      </c>
      <c r="AF6622" s="2">
        <v>0</v>
      </c>
      <c r="AG6622" s="2" t="s">
        <v>97</v>
      </c>
      <c r="AH6622" s="2"/>
      <c r="AI6622" s="6" t="str">
        <f t="shared" si="309"/>
        <v>45-54</v>
      </c>
      <c r="AJ6622" s="11">
        <f>YEAR(tbl_LoanData[[#This Row],[Application Date]])</f>
        <v>2026</v>
      </c>
      <c r="AK6622" s="11" t="str">
        <f>TEXT(tbl_LoanData[[#This Row],[Application Date]],"MMMM")</f>
        <v>February</v>
      </c>
      <c r="AL6622" s="12">
        <f>DATE(YEAR(tbl_LoanData[[#This Row],[Application Date]]),MONTH(tbl_LoanData[[#This Row],[Application Date]]),1)</f>
        <v>46054</v>
      </c>
      <c r="AM6622" s="14">
        <f ca="1">IF(AND(tbl_LoanData[[#This Row],[Application Date]]&gt;=EOMONTH(TODAY(),-1)+1,tbl_LoanData[[#This Row],[Application Date]]&lt;=TODAY()),tbl_LoanData[[#This Row],[Loan Amount]],0)</f>
        <v>0</v>
      </c>
      <c r="AN6622" s="14">
        <f>tbl_LoanData[[#This Row],[Amount Paid]]-(Q6622-X6622)</f>
        <v>-1555700</v>
      </c>
      <c r="AO6622" s="14">
        <f>IF(tbl_LoanData[[#This Row],[Application Status]]="Approved",1,0)</f>
        <v>0</v>
      </c>
      <c r="AP6622" s="22" t="str">
        <f t="shared" ca="1" si="310"/>
        <v/>
      </c>
      <c r="AQ6622" s="22" t="str">
        <f t="shared" ca="1" si="311"/>
        <v/>
      </c>
    </row>
    <row r="6623" spans="1:43" ht="14.4" customHeight="1" x14ac:dyDescent="0.3">
      <c r="A6623" s="2" t="s">
        <v>12741</v>
      </c>
      <c r="B6623" s="2" t="s">
        <v>12742</v>
      </c>
      <c r="C6623" s="2" t="s">
        <v>281</v>
      </c>
      <c r="D6623" s="2" t="s">
        <v>118</v>
      </c>
      <c r="E6623" s="2" t="s">
        <v>118</v>
      </c>
      <c r="F6623" s="2">
        <v>46</v>
      </c>
      <c r="G6623" s="2" t="s">
        <v>83</v>
      </c>
      <c r="H6623" s="2" t="s">
        <v>565</v>
      </c>
      <c r="I6623" s="2" t="s">
        <v>47</v>
      </c>
      <c r="J6623" s="3">
        <v>46055</v>
      </c>
      <c r="K6623" s="3">
        <v>46072</v>
      </c>
      <c r="L6623" s="2" t="s">
        <v>39</v>
      </c>
      <c r="M6623" s="2" t="s">
        <v>94</v>
      </c>
      <c r="N6623" s="2" t="s">
        <v>418</v>
      </c>
      <c r="O6623" s="4">
        <v>2276000</v>
      </c>
      <c r="P6623" s="4">
        <v>797100</v>
      </c>
      <c r="Q6623" s="4">
        <v>1478900</v>
      </c>
      <c r="R6623" s="2">
        <v>24</v>
      </c>
      <c r="S6623" s="5">
        <v>11.66</v>
      </c>
      <c r="T6623" s="4">
        <v>75990.81</v>
      </c>
      <c r="U6623" s="2" t="s">
        <v>73</v>
      </c>
      <c r="V6623" s="2" t="s">
        <v>74</v>
      </c>
      <c r="W6623" s="4">
        <v>455944.86</v>
      </c>
      <c r="X6623" s="4">
        <v>1367834.62</v>
      </c>
      <c r="Y6623" s="4">
        <v>1823779.48</v>
      </c>
      <c r="Z6623" s="2">
        <v>0</v>
      </c>
      <c r="AA6623" s="2" t="s">
        <v>56</v>
      </c>
      <c r="AB6623" s="2" t="s">
        <v>15735</v>
      </c>
      <c r="AC6623" s="2" t="s">
        <v>332</v>
      </c>
      <c r="AD6623" s="2" t="s">
        <v>76</v>
      </c>
      <c r="AE6623" s="5">
        <v>64.98</v>
      </c>
      <c r="AF6623" s="2">
        <v>0</v>
      </c>
      <c r="AG6623" s="2" t="s">
        <v>77</v>
      </c>
      <c r="AH6623" s="2">
        <v>17</v>
      </c>
      <c r="AI6623" s="6" t="str">
        <f t="shared" si="309"/>
        <v>45-54</v>
      </c>
      <c r="AJ6623" s="11">
        <f>YEAR(tbl_LoanData[[#This Row],[Application Date]])</f>
        <v>2026</v>
      </c>
      <c r="AK6623" s="11" t="str">
        <f>TEXT(tbl_LoanData[[#This Row],[Application Date]],"MMMM")</f>
        <v>February</v>
      </c>
      <c r="AL6623" s="12">
        <f>DATE(YEAR(tbl_LoanData[[#This Row],[Application Date]]),MONTH(tbl_LoanData[[#This Row],[Application Date]]),1)</f>
        <v>46054</v>
      </c>
      <c r="AM6623" s="14">
        <f ca="1">IF(AND(tbl_LoanData[[#This Row],[Application Date]]&gt;=EOMONTH(TODAY(),-1)+1,tbl_LoanData[[#This Row],[Application Date]]&lt;=TODAY()),tbl_LoanData[[#This Row],[Loan Amount]],0)</f>
        <v>0</v>
      </c>
      <c r="AN6623" s="14">
        <f>tbl_LoanData[[#This Row],[Amount Paid]]-(Q6623-X6623)</f>
        <v>344879.4800000001</v>
      </c>
      <c r="AO6623" s="14">
        <f>IF(tbl_LoanData[[#This Row],[Application Status]]="Approved",1,0)</f>
        <v>1</v>
      </c>
      <c r="AP6623" s="22" t="str">
        <f t="shared" ca="1" si="310"/>
        <v/>
      </c>
      <c r="AQ6623" s="22" t="str">
        <f t="shared" ca="1" si="311"/>
        <v/>
      </c>
    </row>
    <row r="6624" spans="1:43" ht="14.4" customHeight="1" x14ac:dyDescent="0.3">
      <c r="A6624" s="2" t="s">
        <v>12811</v>
      </c>
      <c r="B6624" s="2" t="s">
        <v>12812</v>
      </c>
      <c r="C6624" s="2" t="s">
        <v>840</v>
      </c>
      <c r="D6624" s="2" t="s">
        <v>268</v>
      </c>
      <c r="E6624" s="2" t="s">
        <v>465</v>
      </c>
      <c r="F6624" s="2">
        <v>56</v>
      </c>
      <c r="G6624" s="2" t="s">
        <v>83</v>
      </c>
      <c r="H6624" s="2" t="s">
        <v>228</v>
      </c>
      <c r="I6624" s="2" t="s">
        <v>43</v>
      </c>
      <c r="J6624" s="3">
        <v>46067</v>
      </c>
      <c r="K6624" s="3">
        <v>46069</v>
      </c>
      <c r="L6624" s="2" t="s">
        <v>40</v>
      </c>
      <c r="M6624" s="2" t="s">
        <v>71</v>
      </c>
      <c r="N6624" s="2" t="s">
        <v>137</v>
      </c>
      <c r="O6624" s="4">
        <v>1468000</v>
      </c>
      <c r="P6624" s="4">
        <v>571700</v>
      </c>
      <c r="Q6624" s="4">
        <v>896300</v>
      </c>
      <c r="R6624" s="2">
        <v>48</v>
      </c>
      <c r="S6624" s="5">
        <v>9.98</v>
      </c>
      <c r="T6624" s="4">
        <v>26127.14</v>
      </c>
      <c r="U6624" s="2" t="s">
        <v>73</v>
      </c>
      <c r="V6624" s="2" t="s">
        <v>74</v>
      </c>
      <c r="W6624" s="4">
        <v>130635.7</v>
      </c>
      <c r="X6624" s="4">
        <v>1123467.26</v>
      </c>
      <c r="Y6624" s="4">
        <v>1254102.96</v>
      </c>
      <c r="Z6624" s="2">
        <v>29</v>
      </c>
      <c r="AA6624" s="2" t="s">
        <v>57</v>
      </c>
      <c r="AB6624" s="2" t="s">
        <v>15735</v>
      </c>
      <c r="AC6624" s="2" t="s">
        <v>213</v>
      </c>
      <c r="AD6624" s="2" t="s">
        <v>76</v>
      </c>
      <c r="AE6624" s="5">
        <v>61.06</v>
      </c>
      <c r="AF6624" s="2">
        <v>1</v>
      </c>
      <c r="AG6624" s="2" t="s">
        <v>77</v>
      </c>
      <c r="AH6624" s="2">
        <v>2</v>
      </c>
      <c r="AI6624" s="6" t="str">
        <f t="shared" si="309"/>
        <v>55-64</v>
      </c>
      <c r="AJ6624" s="11">
        <f>YEAR(tbl_LoanData[[#This Row],[Application Date]])</f>
        <v>2026</v>
      </c>
      <c r="AK6624" s="11" t="str">
        <f>TEXT(tbl_LoanData[[#This Row],[Application Date]],"MMMM")</f>
        <v>February</v>
      </c>
      <c r="AL6624" s="12">
        <f>DATE(YEAR(tbl_LoanData[[#This Row],[Application Date]]),MONTH(tbl_LoanData[[#This Row],[Application Date]]),1)</f>
        <v>46054</v>
      </c>
      <c r="AM6624" s="14">
        <f ca="1">IF(AND(tbl_LoanData[[#This Row],[Application Date]]&gt;=EOMONTH(TODAY(),-1)+1,tbl_LoanData[[#This Row],[Application Date]]&lt;=TODAY()),tbl_LoanData[[#This Row],[Loan Amount]],0)</f>
        <v>0</v>
      </c>
      <c r="AN6624" s="14">
        <f>tbl_LoanData[[#This Row],[Amount Paid]]-(Q6624-X6624)</f>
        <v>357802.96</v>
      </c>
      <c r="AO6624" s="14">
        <f>IF(tbl_LoanData[[#This Row],[Application Status]]="Approved",1,0)</f>
        <v>1</v>
      </c>
      <c r="AP6624" s="22" t="str">
        <f t="shared" ca="1" si="310"/>
        <v/>
      </c>
      <c r="AQ6624" s="22" t="str">
        <f t="shared" ca="1" si="311"/>
        <v/>
      </c>
    </row>
    <row r="6625" spans="1:43" ht="14.4" customHeight="1" x14ac:dyDescent="0.3">
      <c r="A6625" s="2" t="s">
        <v>12885</v>
      </c>
      <c r="B6625" s="2" t="s">
        <v>12886</v>
      </c>
      <c r="C6625" s="2" t="s">
        <v>530</v>
      </c>
      <c r="D6625" s="2" t="s">
        <v>118</v>
      </c>
      <c r="E6625" s="2" t="s">
        <v>142</v>
      </c>
      <c r="F6625" s="2">
        <v>60</v>
      </c>
      <c r="G6625" s="2" t="s">
        <v>69</v>
      </c>
      <c r="H6625" s="2" t="s">
        <v>191</v>
      </c>
      <c r="I6625" s="2" t="s">
        <v>51</v>
      </c>
      <c r="J6625" s="3">
        <v>46058</v>
      </c>
      <c r="K6625" s="3">
        <v>46060</v>
      </c>
      <c r="L6625" s="2" t="s">
        <v>40</v>
      </c>
      <c r="M6625" s="2" t="s">
        <v>111</v>
      </c>
      <c r="N6625" s="2" t="s">
        <v>120</v>
      </c>
      <c r="O6625" s="4">
        <v>1422000</v>
      </c>
      <c r="P6625" s="4">
        <v>423400</v>
      </c>
      <c r="Q6625" s="4">
        <v>998600</v>
      </c>
      <c r="R6625" s="2">
        <v>12</v>
      </c>
      <c r="S6625" s="5">
        <v>14.22</v>
      </c>
      <c r="T6625" s="4">
        <v>95050.08</v>
      </c>
      <c r="U6625" s="2" t="s">
        <v>73</v>
      </c>
      <c r="V6625" s="2" t="s">
        <v>74</v>
      </c>
      <c r="W6625" s="4">
        <v>570300.48</v>
      </c>
      <c r="X6625" s="4">
        <v>570300.43999999994</v>
      </c>
      <c r="Y6625" s="4">
        <v>1140600.92</v>
      </c>
      <c r="Z6625" s="2">
        <v>0</v>
      </c>
      <c r="AA6625" s="2" t="s">
        <v>56</v>
      </c>
      <c r="AB6625" s="2" t="s">
        <v>15727</v>
      </c>
      <c r="AC6625" s="2" t="s">
        <v>332</v>
      </c>
      <c r="AD6625" s="2" t="s">
        <v>76</v>
      </c>
      <c r="AE6625" s="5">
        <v>70.23</v>
      </c>
      <c r="AF6625" s="2">
        <v>0</v>
      </c>
      <c r="AG6625" s="2" t="s">
        <v>77</v>
      </c>
      <c r="AH6625" s="2">
        <v>2</v>
      </c>
      <c r="AI6625" s="6" t="str">
        <f t="shared" si="309"/>
        <v>55-64</v>
      </c>
      <c r="AJ6625" s="11">
        <f>YEAR(tbl_LoanData[[#This Row],[Application Date]])</f>
        <v>2026</v>
      </c>
      <c r="AK6625" s="11" t="str">
        <f>TEXT(tbl_LoanData[[#This Row],[Application Date]],"MMMM")</f>
        <v>February</v>
      </c>
      <c r="AL6625" s="12">
        <f>DATE(YEAR(tbl_LoanData[[#This Row],[Application Date]]),MONTH(tbl_LoanData[[#This Row],[Application Date]]),1)</f>
        <v>46054</v>
      </c>
      <c r="AM6625" s="14">
        <f ca="1">IF(AND(tbl_LoanData[[#This Row],[Application Date]]&gt;=EOMONTH(TODAY(),-1)+1,tbl_LoanData[[#This Row],[Application Date]]&lt;=TODAY()),tbl_LoanData[[#This Row],[Loan Amount]],0)</f>
        <v>0</v>
      </c>
      <c r="AN6625" s="14">
        <f>tbl_LoanData[[#This Row],[Amount Paid]]-(Q6625-X6625)</f>
        <v>142000.91999999993</v>
      </c>
      <c r="AO6625" s="14">
        <f>IF(tbl_LoanData[[#This Row],[Application Status]]="Approved",1,0)</f>
        <v>1</v>
      </c>
      <c r="AP6625" s="22" t="str">
        <f t="shared" ca="1" si="310"/>
        <v/>
      </c>
      <c r="AQ6625" s="22" t="str">
        <f t="shared" ca="1" si="311"/>
        <v/>
      </c>
    </row>
    <row r="6626" spans="1:43" ht="14.4" customHeight="1" x14ac:dyDescent="0.3">
      <c r="A6626" s="2" t="s">
        <v>12959</v>
      </c>
      <c r="B6626" s="2" t="s">
        <v>12960</v>
      </c>
      <c r="C6626" s="2" t="s">
        <v>804</v>
      </c>
      <c r="D6626" s="2" t="s">
        <v>268</v>
      </c>
      <c r="E6626" s="2" t="s">
        <v>284</v>
      </c>
      <c r="F6626" s="2">
        <v>42</v>
      </c>
      <c r="G6626" s="2" t="s">
        <v>83</v>
      </c>
      <c r="H6626" s="2" t="s">
        <v>217</v>
      </c>
      <c r="I6626" s="2" t="s">
        <v>46</v>
      </c>
      <c r="J6626" s="3">
        <v>46071</v>
      </c>
      <c r="K6626" s="3"/>
      <c r="L6626" s="2" t="s">
        <v>40</v>
      </c>
      <c r="M6626" s="2" t="s">
        <v>94</v>
      </c>
      <c r="N6626" s="2" t="s">
        <v>4</v>
      </c>
      <c r="O6626" s="4">
        <v>1429000</v>
      </c>
      <c r="P6626" s="4">
        <v>393000</v>
      </c>
      <c r="Q6626" s="4">
        <v>1036000</v>
      </c>
      <c r="R6626" s="2">
        <v>12</v>
      </c>
      <c r="S6626" s="5">
        <v>8.1</v>
      </c>
      <c r="T6626" s="4">
        <v>93326.33</v>
      </c>
      <c r="U6626" s="2" t="s">
        <v>96</v>
      </c>
      <c r="V6626" s="2" t="s">
        <v>97</v>
      </c>
      <c r="W6626" s="4">
        <v>0</v>
      </c>
      <c r="X6626" s="4">
        <v>0</v>
      </c>
      <c r="Y6626" s="4">
        <v>1119916</v>
      </c>
      <c r="Z6626" s="2">
        <v>0</v>
      </c>
      <c r="AA6626" s="2" t="s">
        <v>97</v>
      </c>
      <c r="AB6626" s="2" t="s">
        <v>15730</v>
      </c>
      <c r="AC6626" s="2" t="s">
        <v>138</v>
      </c>
      <c r="AD6626" s="2" t="s">
        <v>76</v>
      </c>
      <c r="AE6626" s="5">
        <v>72.5</v>
      </c>
      <c r="AF6626" s="2">
        <v>0</v>
      </c>
      <c r="AG6626" s="2" t="s">
        <v>97</v>
      </c>
      <c r="AH6626" s="2"/>
      <c r="AI6626" s="6" t="str">
        <f t="shared" si="309"/>
        <v>35-44</v>
      </c>
      <c r="AJ6626" s="11">
        <f>YEAR(tbl_LoanData[[#This Row],[Application Date]])</f>
        <v>2026</v>
      </c>
      <c r="AK6626" s="11" t="str">
        <f>TEXT(tbl_LoanData[[#This Row],[Application Date]],"MMMM")</f>
        <v>February</v>
      </c>
      <c r="AL6626" s="12">
        <f>DATE(YEAR(tbl_LoanData[[#This Row],[Application Date]]),MONTH(tbl_LoanData[[#This Row],[Application Date]]),1)</f>
        <v>46054</v>
      </c>
      <c r="AM6626" s="14">
        <f ca="1">IF(AND(tbl_LoanData[[#This Row],[Application Date]]&gt;=EOMONTH(TODAY(),-1)+1,tbl_LoanData[[#This Row],[Application Date]]&lt;=TODAY()),tbl_LoanData[[#This Row],[Loan Amount]],0)</f>
        <v>0</v>
      </c>
      <c r="AN6626" s="14">
        <f>tbl_LoanData[[#This Row],[Amount Paid]]-(Q6626-X6626)</f>
        <v>-1036000</v>
      </c>
      <c r="AO6626" s="14">
        <f>IF(tbl_LoanData[[#This Row],[Application Status]]="Approved",1,0)</f>
        <v>0</v>
      </c>
      <c r="AP6626" s="22" t="str">
        <f t="shared" ca="1" si="310"/>
        <v/>
      </c>
      <c r="AQ6626" s="22" t="str">
        <f t="shared" ca="1" si="311"/>
        <v/>
      </c>
    </row>
    <row r="6627" spans="1:43" ht="14.4" customHeight="1" x14ac:dyDescent="0.3">
      <c r="A6627" s="2" t="s">
        <v>13085</v>
      </c>
      <c r="B6627" s="2" t="s">
        <v>13086</v>
      </c>
      <c r="C6627" s="2" t="s">
        <v>471</v>
      </c>
      <c r="D6627" s="2" t="s">
        <v>82</v>
      </c>
      <c r="E6627" s="2" t="s">
        <v>68</v>
      </c>
      <c r="F6627" s="2">
        <v>47</v>
      </c>
      <c r="G6627" s="2" t="s">
        <v>83</v>
      </c>
      <c r="H6627" s="2" t="s">
        <v>237</v>
      </c>
      <c r="I6627" s="2" t="s">
        <v>48</v>
      </c>
      <c r="J6627" s="3">
        <v>46081</v>
      </c>
      <c r="K6627" s="3"/>
      <c r="L6627" s="2" t="s">
        <v>37</v>
      </c>
      <c r="M6627" s="2" t="s">
        <v>260</v>
      </c>
      <c r="N6627" s="2" t="s">
        <v>745</v>
      </c>
      <c r="O6627" s="4">
        <v>122000</v>
      </c>
      <c r="P6627" s="4">
        <v>32100</v>
      </c>
      <c r="Q6627" s="4">
        <v>89900</v>
      </c>
      <c r="R6627" s="2">
        <v>12</v>
      </c>
      <c r="S6627" s="5">
        <v>9.9600000000000009</v>
      </c>
      <c r="T6627" s="4">
        <v>8237.84</v>
      </c>
      <c r="U6627" s="2" t="s">
        <v>113</v>
      </c>
      <c r="V6627" s="2" t="s">
        <v>97</v>
      </c>
      <c r="W6627" s="4">
        <v>0</v>
      </c>
      <c r="X6627" s="4">
        <v>0</v>
      </c>
      <c r="Y6627" s="4">
        <v>98854.04</v>
      </c>
      <c r="Z6627" s="2">
        <v>0</v>
      </c>
      <c r="AA6627" s="2" t="s">
        <v>97</v>
      </c>
      <c r="AB6627" s="2" t="s">
        <v>15732</v>
      </c>
      <c r="AC6627" s="2" t="s">
        <v>129</v>
      </c>
      <c r="AD6627" s="2" t="s">
        <v>76</v>
      </c>
      <c r="AE6627" s="5">
        <v>73.69</v>
      </c>
      <c r="AF6627" s="2">
        <v>0</v>
      </c>
      <c r="AG6627" s="2" t="s">
        <v>97</v>
      </c>
      <c r="AH6627" s="2"/>
      <c r="AI6627" s="6" t="str">
        <f t="shared" si="309"/>
        <v>45-54</v>
      </c>
      <c r="AJ6627" s="11">
        <f>YEAR(tbl_LoanData[[#This Row],[Application Date]])</f>
        <v>2026</v>
      </c>
      <c r="AK6627" s="11" t="str">
        <f>TEXT(tbl_LoanData[[#This Row],[Application Date]],"MMMM")</f>
        <v>February</v>
      </c>
      <c r="AL6627" s="12">
        <f>DATE(YEAR(tbl_LoanData[[#This Row],[Application Date]]),MONTH(tbl_LoanData[[#This Row],[Application Date]]),1)</f>
        <v>46054</v>
      </c>
      <c r="AM6627" s="14">
        <f ca="1">IF(AND(tbl_LoanData[[#This Row],[Application Date]]&gt;=EOMONTH(TODAY(),-1)+1,tbl_LoanData[[#This Row],[Application Date]]&lt;=TODAY()),tbl_LoanData[[#This Row],[Loan Amount]],0)</f>
        <v>0</v>
      </c>
      <c r="AN6627" s="14">
        <f>tbl_LoanData[[#This Row],[Amount Paid]]-(Q6627-X6627)</f>
        <v>-89900</v>
      </c>
      <c r="AO6627" s="14">
        <f>IF(tbl_LoanData[[#This Row],[Application Status]]="Approved",1,0)</f>
        <v>0</v>
      </c>
      <c r="AP6627" s="22" t="str">
        <f t="shared" ca="1" si="310"/>
        <v/>
      </c>
      <c r="AQ6627" s="22" t="str">
        <f t="shared" ca="1" si="311"/>
        <v/>
      </c>
    </row>
    <row r="6628" spans="1:43" x14ac:dyDescent="0.3">
      <c r="A6628" s="2" t="s">
        <v>13107</v>
      </c>
      <c r="B6628" s="2" t="s">
        <v>13108</v>
      </c>
      <c r="C6628" s="2" t="s">
        <v>758</v>
      </c>
      <c r="D6628" s="2" t="s">
        <v>268</v>
      </c>
      <c r="E6628" s="2" t="s">
        <v>176</v>
      </c>
      <c r="F6628" s="2">
        <v>29</v>
      </c>
      <c r="G6628" s="2" t="s">
        <v>83</v>
      </c>
      <c r="H6628" s="2" t="s">
        <v>110</v>
      </c>
      <c r="I6628" s="2" t="s">
        <v>46</v>
      </c>
      <c r="J6628" s="3">
        <v>46065</v>
      </c>
      <c r="K6628" s="3"/>
      <c r="L6628" s="2" t="s">
        <v>37</v>
      </c>
      <c r="M6628" s="2" t="s">
        <v>94</v>
      </c>
      <c r="N6628" s="2" t="s">
        <v>488</v>
      </c>
      <c r="O6628" s="4">
        <v>184000</v>
      </c>
      <c r="P6628" s="4">
        <v>20300</v>
      </c>
      <c r="Q6628" s="4">
        <v>163700</v>
      </c>
      <c r="R6628" s="2">
        <v>48</v>
      </c>
      <c r="S6628" s="5">
        <v>12.14</v>
      </c>
      <c r="T6628" s="4">
        <v>5066.5200000000004</v>
      </c>
      <c r="U6628" s="2" t="s">
        <v>113</v>
      </c>
      <c r="V6628" s="2" t="s">
        <v>97</v>
      </c>
      <c r="W6628" s="4">
        <v>0</v>
      </c>
      <c r="X6628" s="4">
        <v>0</v>
      </c>
      <c r="Y6628" s="4">
        <v>243192.72</v>
      </c>
      <c r="Z6628" s="2">
        <v>0</v>
      </c>
      <c r="AA6628" s="2" t="s">
        <v>97</v>
      </c>
      <c r="AB6628" s="2" t="s">
        <v>15731</v>
      </c>
      <c r="AC6628" s="2" t="s">
        <v>106</v>
      </c>
      <c r="AD6628" s="2" t="s">
        <v>76</v>
      </c>
      <c r="AE6628" s="5">
        <v>88.97</v>
      </c>
      <c r="AF6628" s="2">
        <v>0</v>
      </c>
      <c r="AG6628" s="2" t="s">
        <v>97</v>
      </c>
      <c r="AH6628" s="2"/>
      <c r="AI6628" s="6" t="str">
        <f t="shared" si="309"/>
        <v>25-34</v>
      </c>
      <c r="AJ6628" s="11">
        <f>YEAR(tbl_LoanData[[#This Row],[Application Date]])</f>
        <v>2026</v>
      </c>
      <c r="AK6628" s="11" t="str">
        <f>TEXT(tbl_LoanData[[#This Row],[Application Date]],"MMMM")</f>
        <v>February</v>
      </c>
      <c r="AL6628" s="12">
        <f>DATE(YEAR(tbl_LoanData[[#This Row],[Application Date]]),MONTH(tbl_LoanData[[#This Row],[Application Date]]),1)</f>
        <v>46054</v>
      </c>
      <c r="AM6628" s="14">
        <f ca="1">IF(AND(tbl_LoanData[[#This Row],[Application Date]]&gt;=EOMONTH(TODAY(),-1)+1,tbl_LoanData[[#This Row],[Application Date]]&lt;=TODAY()),tbl_LoanData[[#This Row],[Loan Amount]],0)</f>
        <v>0</v>
      </c>
      <c r="AN6628" s="14">
        <f>tbl_LoanData[[#This Row],[Amount Paid]]-(Q6628-X6628)</f>
        <v>-163700</v>
      </c>
      <c r="AO6628" s="14">
        <f>IF(tbl_LoanData[[#This Row],[Application Status]]="Approved",1,0)</f>
        <v>0</v>
      </c>
      <c r="AP6628" s="22" t="str">
        <f t="shared" ca="1" si="310"/>
        <v/>
      </c>
      <c r="AQ6628" s="22" t="str">
        <f t="shared" ca="1" si="311"/>
        <v/>
      </c>
    </row>
    <row r="6629" spans="1:43" ht="14.4" customHeight="1" x14ac:dyDescent="0.3">
      <c r="A6629" s="2" t="s">
        <v>13411</v>
      </c>
      <c r="B6629" s="2" t="s">
        <v>13412</v>
      </c>
      <c r="C6629" s="2" t="s">
        <v>508</v>
      </c>
      <c r="D6629" s="2" t="s">
        <v>102</v>
      </c>
      <c r="E6629" s="2" t="s">
        <v>204</v>
      </c>
      <c r="F6629" s="2">
        <v>22</v>
      </c>
      <c r="G6629" s="2" t="s">
        <v>83</v>
      </c>
      <c r="H6629" s="2" t="s">
        <v>244</v>
      </c>
      <c r="I6629" s="2" t="s">
        <v>48</v>
      </c>
      <c r="J6629" s="3">
        <v>46057</v>
      </c>
      <c r="K6629" s="3"/>
      <c r="L6629" s="2" t="s">
        <v>40</v>
      </c>
      <c r="M6629" s="2" t="s">
        <v>85</v>
      </c>
      <c r="N6629" s="2" t="s">
        <v>86</v>
      </c>
      <c r="O6629" s="4">
        <v>1300000</v>
      </c>
      <c r="P6629" s="4">
        <v>464500</v>
      </c>
      <c r="Q6629" s="4">
        <v>835500</v>
      </c>
      <c r="R6629" s="2">
        <v>36</v>
      </c>
      <c r="S6629" s="5">
        <v>8.5500000000000007</v>
      </c>
      <c r="T6629" s="4">
        <v>29161.27</v>
      </c>
      <c r="U6629" s="2" t="s">
        <v>113</v>
      </c>
      <c r="V6629" s="2" t="s">
        <v>97</v>
      </c>
      <c r="W6629" s="4">
        <v>0</v>
      </c>
      <c r="X6629" s="4">
        <v>0</v>
      </c>
      <c r="Y6629" s="4">
        <v>1049805.75</v>
      </c>
      <c r="Z6629" s="2">
        <v>0</v>
      </c>
      <c r="AA6629" s="2" t="s">
        <v>97</v>
      </c>
      <c r="AB6629" s="2" t="s">
        <v>15730</v>
      </c>
      <c r="AC6629" s="2" t="s">
        <v>332</v>
      </c>
      <c r="AD6629" s="2" t="s">
        <v>76</v>
      </c>
      <c r="AE6629" s="5">
        <v>64.27</v>
      </c>
      <c r="AF6629" s="2">
        <v>0</v>
      </c>
      <c r="AG6629" s="2" t="s">
        <v>97</v>
      </c>
      <c r="AH6629" s="2"/>
      <c r="AI6629" s="6" t="str">
        <f t="shared" si="309"/>
        <v>18-24</v>
      </c>
      <c r="AJ6629" s="11">
        <f>YEAR(tbl_LoanData[[#This Row],[Application Date]])</f>
        <v>2026</v>
      </c>
      <c r="AK6629" s="11" t="str">
        <f>TEXT(tbl_LoanData[[#This Row],[Application Date]],"MMMM")</f>
        <v>February</v>
      </c>
      <c r="AL6629" s="12">
        <f>DATE(YEAR(tbl_LoanData[[#This Row],[Application Date]]),MONTH(tbl_LoanData[[#This Row],[Application Date]]),1)</f>
        <v>46054</v>
      </c>
      <c r="AM6629" s="14">
        <f ca="1">IF(AND(tbl_LoanData[[#This Row],[Application Date]]&gt;=EOMONTH(TODAY(),-1)+1,tbl_LoanData[[#This Row],[Application Date]]&lt;=TODAY()),tbl_LoanData[[#This Row],[Loan Amount]],0)</f>
        <v>0</v>
      </c>
      <c r="AN6629" s="14">
        <f>tbl_LoanData[[#This Row],[Amount Paid]]-(Q6629-X6629)</f>
        <v>-835500</v>
      </c>
      <c r="AO6629" s="14">
        <f>IF(tbl_LoanData[[#This Row],[Application Status]]="Approved",1,0)</f>
        <v>0</v>
      </c>
      <c r="AP6629" s="22" t="str">
        <f t="shared" ca="1" si="310"/>
        <v/>
      </c>
      <c r="AQ6629" s="22" t="str">
        <f t="shared" ca="1" si="311"/>
        <v/>
      </c>
    </row>
    <row r="6630" spans="1:43" ht="14.4" customHeight="1" x14ac:dyDescent="0.3">
      <c r="A6630" s="2" t="s">
        <v>13535</v>
      </c>
      <c r="B6630" s="2" t="s">
        <v>13536</v>
      </c>
      <c r="C6630" s="2" t="s">
        <v>390</v>
      </c>
      <c r="D6630" s="2" t="s">
        <v>91</v>
      </c>
      <c r="E6630" s="2" t="s">
        <v>182</v>
      </c>
      <c r="F6630" s="2">
        <v>35</v>
      </c>
      <c r="G6630" s="2" t="s">
        <v>83</v>
      </c>
      <c r="H6630" s="2" t="s">
        <v>126</v>
      </c>
      <c r="I6630" s="2" t="s">
        <v>44</v>
      </c>
      <c r="J6630" s="3">
        <v>46074</v>
      </c>
      <c r="K6630" s="3">
        <v>46079</v>
      </c>
      <c r="L6630" s="2" t="s">
        <v>40</v>
      </c>
      <c r="M6630" s="2" t="s">
        <v>71</v>
      </c>
      <c r="N6630" s="2" t="s">
        <v>137</v>
      </c>
      <c r="O6630" s="4">
        <v>1273000</v>
      </c>
      <c r="P6630" s="4">
        <v>133400</v>
      </c>
      <c r="Q6630" s="4">
        <v>1139600</v>
      </c>
      <c r="R6630" s="2">
        <v>36</v>
      </c>
      <c r="S6630" s="5">
        <v>11.81</v>
      </c>
      <c r="T6630" s="4">
        <v>42871.12</v>
      </c>
      <c r="U6630" s="2" t="s">
        <v>73</v>
      </c>
      <c r="V6630" s="2" t="s">
        <v>74</v>
      </c>
      <c r="W6630" s="4">
        <v>128613.36</v>
      </c>
      <c r="X6630" s="4">
        <v>1414746.92</v>
      </c>
      <c r="Y6630" s="4">
        <v>1543360.28</v>
      </c>
      <c r="Z6630" s="2">
        <v>64</v>
      </c>
      <c r="AA6630" s="2" t="s">
        <v>59</v>
      </c>
      <c r="AB6630" s="2" t="s">
        <v>15728</v>
      </c>
      <c r="AC6630" s="2" t="s">
        <v>121</v>
      </c>
      <c r="AD6630" s="2" t="s">
        <v>76</v>
      </c>
      <c r="AE6630" s="5">
        <v>89.52</v>
      </c>
      <c r="AF6630" s="2">
        <v>2</v>
      </c>
      <c r="AG6630" s="2" t="s">
        <v>130</v>
      </c>
      <c r="AH6630" s="2">
        <v>5</v>
      </c>
      <c r="AI6630" s="6" t="str">
        <f t="shared" si="309"/>
        <v>35-44</v>
      </c>
      <c r="AJ6630" s="11">
        <f>YEAR(tbl_LoanData[[#This Row],[Application Date]])</f>
        <v>2026</v>
      </c>
      <c r="AK6630" s="11" t="str">
        <f>TEXT(tbl_LoanData[[#This Row],[Application Date]],"MMMM")</f>
        <v>February</v>
      </c>
      <c r="AL6630" s="12">
        <f>DATE(YEAR(tbl_LoanData[[#This Row],[Application Date]]),MONTH(tbl_LoanData[[#This Row],[Application Date]]),1)</f>
        <v>46054</v>
      </c>
      <c r="AM6630" s="14">
        <f ca="1">IF(AND(tbl_LoanData[[#This Row],[Application Date]]&gt;=EOMONTH(TODAY(),-1)+1,tbl_LoanData[[#This Row],[Application Date]]&lt;=TODAY()),tbl_LoanData[[#This Row],[Loan Amount]],0)</f>
        <v>0</v>
      </c>
      <c r="AN6630" s="14">
        <f>tbl_LoanData[[#This Row],[Amount Paid]]-(Q6630-X6630)</f>
        <v>403760.27999999991</v>
      </c>
      <c r="AO6630" s="14">
        <f>IF(tbl_LoanData[[#This Row],[Application Status]]="Approved",1,0)</f>
        <v>1</v>
      </c>
      <c r="AP6630" s="22" t="str">
        <f t="shared" ca="1" si="310"/>
        <v/>
      </c>
      <c r="AQ6630" s="22" t="str">
        <f t="shared" ca="1" si="311"/>
        <v/>
      </c>
    </row>
    <row r="6631" spans="1:43" ht="14.4" customHeight="1" x14ac:dyDescent="0.3">
      <c r="A6631" s="2" t="s">
        <v>13635</v>
      </c>
      <c r="B6631" s="2" t="s">
        <v>13636</v>
      </c>
      <c r="C6631" s="2" t="s">
        <v>240</v>
      </c>
      <c r="D6631" s="2" t="s">
        <v>268</v>
      </c>
      <c r="E6631" s="2" t="s">
        <v>268</v>
      </c>
      <c r="F6631" s="2">
        <v>58</v>
      </c>
      <c r="G6631" s="2" t="s">
        <v>83</v>
      </c>
      <c r="H6631" s="2" t="s">
        <v>307</v>
      </c>
      <c r="I6631" s="2" t="s">
        <v>43</v>
      </c>
      <c r="J6631" s="3">
        <v>46067</v>
      </c>
      <c r="K6631" s="3">
        <v>46083</v>
      </c>
      <c r="L6631" s="2" t="s">
        <v>39</v>
      </c>
      <c r="M6631" s="2" t="s">
        <v>167</v>
      </c>
      <c r="N6631" s="2" t="s">
        <v>168</v>
      </c>
      <c r="O6631" s="4">
        <v>1889000</v>
      </c>
      <c r="P6631" s="4">
        <v>537300</v>
      </c>
      <c r="Q6631" s="4">
        <v>1351700</v>
      </c>
      <c r="R6631" s="2">
        <v>36</v>
      </c>
      <c r="S6631" s="5">
        <v>5.84</v>
      </c>
      <c r="T6631" s="4">
        <v>44125.5</v>
      </c>
      <c r="U6631" s="2" t="s">
        <v>73</v>
      </c>
      <c r="V6631" s="2" t="s">
        <v>74</v>
      </c>
      <c r="W6631" s="4">
        <v>0</v>
      </c>
      <c r="X6631" s="4">
        <v>1588517.84</v>
      </c>
      <c r="Y6631" s="4">
        <v>1588517.84</v>
      </c>
      <c r="Z6631" s="2">
        <v>145</v>
      </c>
      <c r="AA6631" s="2" t="s">
        <v>60</v>
      </c>
      <c r="AB6631" s="2" t="s">
        <v>15729</v>
      </c>
      <c r="AC6631" s="2" t="s">
        <v>121</v>
      </c>
      <c r="AD6631" s="2" t="s">
        <v>76</v>
      </c>
      <c r="AE6631" s="5">
        <v>71.56</v>
      </c>
      <c r="AF6631" s="2">
        <v>5</v>
      </c>
      <c r="AG6631" s="2" t="s">
        <v>130</v>
      </c>
      <c r="AH6631" s="2">
        <v>16</v>
      </c>
      <c r="AI6631" s="6" t="str">
        <f t="shared" si="309"/>
        <v>55-64</v>
      </c>
      <c r="AJ6631" s="11">
        <f>YEAR(tbl_LoanData[[#This Row],[Application Date]])</f>
        <v>2026</v>
      </c>
      <c r="AK6631" s="11" t="str">
        <f>TEXT(tbl_LoanData[[#This Row],[Application Date]],"MMMM")</f>
        <v>February</v>
      </c>
      <c r="AL6631" s="12">
        <f>DATE(YEAR(tbl_LoanData[[#This Row],[Application Date]]),MONTH(tbl_LoanData[[#This Row],[Application Date]]),1)</f>
        <v>46054</v>
      </c>
      <c r="AM6631" s="14">
        <f ca="1">IF(AND(tbl_LoanData[[#This Row],[Application Date]]&gt;=EOMONTH(TODAY(),-1)+1,tbl_LoanData[[#This Row],[Application Date]]&lt;=TODAY()),tbl_LoanData[[#This Row],[Loan Amount]],0)</f>
        <v>0</v>
      </c>
      <c r="AN6631" s="14">
        <f>tbl_LoanData[[#This Row],[Amount Paid]]-(Q6631-X6631)</f>
        <v>236817.84000000008</v>
      </c>
      <c r="AO6631" s="14">
        <f>IF(tbl_LoanData[[#This Row],[Application Status]]="Approved",1,0)</f>
        <v>1</v>
      </c>
      <c r="AP6631" s="22" t="str">
        <f t="shared" ca="1" si="310"/>
        <v/>
      </c>
      <c r="AQ6631" s="22" t="str">
        <f t="shared" ca="1" si="311"/>
        <v/>
      </c>
    </row>
    <row r="6632" spans="1:43" x14ac:dyDescent="0.3">
      <c r="A6632" s="2" t="s">
        <v>13679</v>
      </c>
      <c r="B6632" s="2" t="s">
        <v>13680</v>
      </c>
      <c r="C6632" s="2" t="s">
        <v>353</v>
      </c>
      <c r="D6632" s="2" t="s">
        <v>204</v>
      </c>
      <c r="E6632" s="2" t="s">
        <v>465</v>
      </c>
      <c r="F6632" s="2">
        <v>25</v>
      </c>
      <c r="G6632" s="2" t="s">
        <v>83</v>
      </c>
      <c r="H6632" s="2" t="s">
        <v>84</v>
      </c>
      <c r="I6632" s="2" t="s">
        <v>45</v>
      </c>
      <c r="J6632" s="3">
        <v>46063</v>
      </c>
      <c r="K6632" s="3">
        <v>46067</v>
      </c>
      <c r="L6632" s="2" t="s">
        <v>36</v>
      </c>
      <c r="M6632" s="2" t="s">
        <v>94</v>
      </c>
      <c r="N6632" s="2" t="s">
        <v>212</v>
      </c>
      <c r="O6632" s="4">
        <v>843000</v>
      </c>
      <c r="P6632" s="4">
        <v>202800</v>
      </c>
      <c r="Q6632" s="4">
        <v>640200</v>
      </c>
      <c r="R6632" s="2">
        <v>36</v>
      </c>
      <c r="S6632" s="5">
        <v>14.71</v>
      </c>
      <c r="T6632" s="4">
        <v>25631.119999999999</v>
      </c>
      <c r="U6632" s="2" t="s">
        <v>73</v>
      </c>
      <c r="V6632" s="2" t="s">
        <v>74</v>
      </c>
      <c r="W6632" s="4">
        <v>153786.72</v>
      </c>
      <c r="X6632" s="4">
        <v>768933.54</v>
      </c>
      <c r="Y6632" s="4">
        <v>922720.26</v>
      </c>
      <c r="Z6632" s="2">
        <v>0</v>
      </c>
      <c r="AA6632" s="2" t="s">
        <v>56</v>
      </c>
      <c r="AB6632" s="2" t="s">
        <v>15730</v>
      </c>
      <c r="AC6632" s="2" t="s">
        <v>360</v>
      </c>
      <c r="AD6632" s="2" t="s">
        <v>76</v>
      </c>
      <c r="AE6632" s="5">
        <v>75.94</v>
      </c>
      <c r="AF6632" s="2">
        <v>0</v>
      </c>
      <c r="AG6632" s="2" t="s">
        <v>77</v>
      </c>
      <c r="AH6632" s="2">
        <v>4</v>
      </c>
      <c r="AI6632" s="6" t="str">
        <f t="shared" si="309"/>
        <v>25-34</v>
      </c>
      <c r="AJ6632" s="11">
        <f>YEAR(tbl_LoanData[[#This Row],[Application Date]])</f>
        <v>2026</v>
      </c>
      <c r="AK6632" s="11" t="str">
        <f>TEXT(tbl_LoanData[[#This Row],[Application Date]],"MMMM")</f>
        <v>February</v>
      </c>
      <c r="AL6632" s="12">
        <f>DATE(YEAR(tbl_LoanData[[#This Row],[Application Date]]),MONTH(tbl_LoanData[[#This Row],[Application Date]]),1)</f>
        <v>46054</v>
      </c>
      <c r="AM6632" s="14">
        <f ca="1">IF(AND(tbl_LoanData[[#This Row],[Application Date]]&gt;=EOMONTH(TODAY(),-1)+1,tbl_LoanData[[#This Row],[Application Date]]&lt;=TODAY()),tbl_LoanData[[#This Row],[Loan Amount]],0)</f>
        <v>0</v>
      </c>
      <c r="AN6632" s="14">
        <f>tbl_LoanData[[#This Row],[Amount Paid]]-(Q6632-X6632)</f>
        <v>282520.26</v>
      </c>
      <c r="AO6632" s="14">
        <f>IF(tbl_LoanData[[#This Row],[Application Status]]="Approved",1,0)</f>
        <v>1</v>
      </c>
      <c r="AP6632" s="22" t="str">
        <f t="shared" ca="1" si="310"/>
        <v/>
      </c>
      <c r="AQ6632" s="22" t="str">
        <f t="shared" ca="1" si="311"/>
        <v/>
      </c>
    </row>
    <row r="6633" spans="1:43" ht="14.4" customHeight="1" x14ac:dyDescent="0.3">
      <c r="A6633" s="2" t="s">
        <v>13693</v>
      </c>
      <c r="B6633" s="2" t="s">
        <v>13694</v>
      </c>
      <c r="C6633" s="2" t="s">
        <v>575</v>
      </c>
      <c r="D6633" s="2" t="s">
        <v>161</v>
      </c>
      <c r="E6633" s="2" t="s">
        <v>189</v>
      </c>
      <c r="F6633" s="2">
        <v>21</v>
      </c>
      <c r="G6633" s="2" t="s">
        <v>69</v>
      </c>
      <c r="H6633" s="2" t="s">
        <v>244</v>
      </c>
      <c r="I6633" s="2" t="s">
        <v>48</v>
      </c>
      <c r="J6633" s="3">
        <v>46061</v>
      </c>
      <c r="K6633" s="3">
        <v>46069</v>
      </c>
      <c r="L6633" s="2" t="s">
        <v>40</v>
      </c>
      <c r="M6633" s="2" t="s">
        <v>111</v>
      </c>
      <c r="N6633" s="2" t="s">
        <v>369</v>
      </c>
      <c r="O6633" s="4">
        <v>1415000</v>
      </c>
      <c r="P6633" s="4">
        <v>433400</v>
      </c>
      <c r="Q6633" s="4">
        <v>981600</v>
      </c>
      <c r="R6633" s="2">
        <v>48</v>
      </c>
      <c r="S6633" s="5">
        <v>7.39</v>
      </c>
      <c r="T6633" s="4">
        <v>26495.02</v>
      </c>
      <c r="U6633" s="2" t="s">
        <v>73</v>
      </c>
      <c r="V6633" s="2" t="s">
        <v>74</v>
      </c>
      <c r="W6633" s="4">
        <v>132475.1</v>
      </c>
      <c r="X6633" s="4">
        <v>1139285.8600000001</v>
      </c>
      <c r="Y6633" s="4">
        <v>1271760.96</v>
      </c>
      <c r="Z6633" s="2">
        <v>32</v>
      </c>
      <c r="AA6633" s="2" t="s">
        <v>58</v>
      </c>
      <c r="AB6633" s="2" t="s">
        <v>15733</v>
      </c>
      <c r="AC6633" s="2" t="s">
        <v>121</v>
      </c>
      <c r="AD6633" s="2" t="s">
        <v>76</v>
      </c>
      <c r="AE6633" s="5">
        <v>69.37</v>
      </c>
      <c r="AF6633" s="2">
        <v>1</v>
      </c>
      <c r="AG6633" s="2" t="s">
        <v>15718</v>
      </c>
      <c r="AH6633" s="2">
        <v>8</v>
      </c>
      <c r="AI6633" s="6" t="str">
        <f t="shared" si="309"/>
        <v>18-24</v>
      </c>
      <c r="AJ6633" s="11">
        <f>YEAR(tbl_LoanData[[#This Row],[Application Date]])</f>
        <v>2026</v>
      </c>
      <c r="AK6633" s="11" t="str">
        <f>TEXT(tbl_LoanData[[#This Row],[Application Date]],"MMMM")</f>
        <v>February</v>
      </c>
      <c r="AL6633" s="12">
        <f>DATE(YEAR(tbl_LoanData[[#This Row],[Application Date]]),MONTH(tbl_LoanData[[#This Row],[Application Date]]),1)</f>
        <v>46054</v>
      </c>
      <c r="AM6633" s="14">
        <f ca="1">IF(AND(tbl_LoanData[[#This Row],[Application Date]]&gt;=EOMONTH(TODAY(),-1)+1,tbl_LoanData[[#This Row],[Application Date]]&lt;=TODAY()),tbl_LoanData[[#This Row],[Loan Amount]],0)</f>
        <v>0</v>
      </c>
      <c r="AN6633" s="14">
        <f>tbl_LoanData[[#This Row],[Amount Paid]]-(Q6633-X6633)</f>
        <v>290160.96000000008</v>
      </c>
      <c r="AO6633" s="14">
        <f>IF(tbl_LoanData[[#This Row],[Application Status]]="Approved",1,0)</f>
        <v>1</v>
      </c>
      <c r="AP6633" s="22" t="str">
        <f t="shared" ca="1" si="310"/>
        <v/>
      </c>
      <c r="AQ6633" s="22" t="str">
        <f t="shared" ca="1" si="311"/>
        <v/>
      </c>
    </row>
    <row r="6634" spans="1:43" ht="14.4" customHeight="1" x14ac:dyDescent="0.3">
      <c r="A6634" s="2" t="s">
        <v>13747</v>
      </c>
      <c r="B6634" s="2" t="s">
        <v>13748</v>
      </c>
      <c r="C6634" s="2" t="s">
        <v>292</v>
      </c>
      <c r="D6634" s="2" t="s">
        <v>118</v>
      </c>
      <c r="E6634" s="2" t="s">
        <v>118</v>
      </c>
      <c r="F6634" s="2">
        <v>28</v>
      </c>
      <c r="G6634" s="2" t="s">
        <v>83</v>
      </c>
      <c r="H6634" s="2" t="s">
        <v>172</v>
      </c>
      <c r="I6634" s="2" t="s">
        <v>45</v>
      </c>
      <c r="J6634" s="3">
        <v>46073</v>
      </c>
      <c r="K6634" s="3">
        <v>46087</v>
      </c>
      <c r="L6634" s="2" t="s">
        <v>41</v>
      </c>
      <c r="M6634" s="2" t="s">
        <v>552</v>
      </c>
      <c r="N6634" s="2" t="s">
        <v>553</v>
      </c>
      <c r="O6634" s="4">
        <v>1949000</v>
      </c>
      <c r="P6634" s="4">
        <v>252700</v>
      </c>
      <c r="Q6634" s="4">
        <v>1696300</v>
      </c>
      <c r="R6634" s="2">
        <v>18</v>
      </c>
      <c r="S6634" s="5">
        <v>6.83</v>
      </c>
      <c r="T6634" s="4">
        <v>103893.66</v>
      </c>
      <c r="U6634" s="2" t="s">
        <v>73</v>
      </c>
      <c r="V6634" s="2" t="s">
        <v>74</v>
      </c>
      <c r="W6634" s="4">
        <v>415574.64</v>
      </c>
      <c r="X6634" s="4">
        <v>1454511.3</v>
      </c>
      <c r="Y6634" s="4">
        <v>1870085.94</v>
      </c>
      <c r="Z6634" s="2">
        <v>31</v>
      </c>
      <c r="AA6634" s="2" t="s">
        <v>58</v>
      </c>
      <c r="AB6634" s="2" t="s">
        <v>15729</v>
      </c>
      <c r="AC6634" s="2" t="s">
        <v>332</v>
      </c>
      <c r="AD6634" s="2" t="s">
        <v>76</v>
      </c>
      <c r="AE6634" s="5">
        <v>87.03</v>
      </c>
      <c r="AF6634" s="2">
        <v>1</v>
      </c>
      <c r="AG6634" s="2" t="s">
        <v>15718</v>
      </c>
      <c r="AH6634" s="2">
        <v>14</v>
      </c>
      <c r="AI6634" s="6" t="str">
        <f t="shared" si="309"/>
        <v>25-34</v>
      </c>
      <c r="AJ6634" s="11">
        <f>YEAR(tbl_LoanData[[#This Row],[Application Date]])</f>
        <v>2026</v>
      </c>
      <c r="AK6634" s="11" t="str">
        <f>TEXT(tbl_LoanData[[#This Row],[Application Date]],"MMMM")</f>
        <v>February</v>
      </c>
      <c r="AL6634" s="12">
        <f>DATE(YEAR(tbl_LoanData[[#This Row],[Application Date]]),MONTH(tbl_LoanData[[#This Row],[Application Date]]),1)</f>
        <v>46054</v>
      </c>
      <c r="AM6634" s="14">
        <f ca="1">IF(AND(tbl_LoanData[[#This Row],[Application Date]]&gt;=EOMONTH(TODAY(),-1)+1,tbl_LoanData[[#This Row],[Application Date]]&lt;=TODAY()),tbl_LoanData[[#This Row],[Loan Amount]],0)</f>
        <v>0</v>
      </c>
      <c r="AN6634" s="14">
        <f>tbl_LoanData[[#This Row],[Amount Paid]]-(Q6634-X6634)</f>
        <v>173785.94000000006</v>
      </c>
      <c r="AO6634" s="14">
        <f>IF(tbl_LoanData[[#This Row],[Application Status]]="Approved",1,0)</f>
        <v>1</v>
      </c>
      <c r="AP6634" s="22" t="str">
        <f t="shared" ca="1" si="310"/>
        <v/>
      </c>
      <c r="AQ6634" s="22" t="str">
        <f t="shared" ca="1" si="311"/>
        <v/>
      </c>
    </row>
    <row r="6635" spans="1:43" ht="14.4" customHeight="1" x14ac:dyDescent="0.3">
      <c r="A6635" s="2" t="s">
        <v>13901</v>
      </c>
      <c r="B6635" s="2" t="s">
        <v>13902</v>
      </c>
      <c r="C6635" s="2" t="s">
        <v>549</v>
      </c>
      <c r="D6635" s="2" t="s">
        <v>161</v>
      </c>
      <c r="E6635" s="2" t="s">
        <v>101</v>
      </c>
      <c r="F6635" s="2">
        <v>22</v>
      </c>
      <c r="G6635" s="2" t="s">
        <v>83</v>
      </c>
      <c r="H6635" s="2" t="s">
        <v>298</v>
      </c>
      <c r="I6635" s="2" t="s">
        <v>43</v>
      </c>
      <c r="J6635" s="3">
        <v>46059</v>
      </c>
      <c r="K6635" s="3">
        <v>46077</v>
      </c>
      <c r="L6635" s="2" t="s">
        <v>37</v>
      </c>
      <c r="M6635" s="2" t="s">
        <v>104</v>
      </c>
      <c r="N6635" s="2" t="s">
        <v>286</v>
      </c>
      <c r="O6635" s="4">
        <v>144000</v>
      </c>
      <c r="P6635" s="4">
        <v>17400</v>
      </c>
      <c r="Q6635" s="4">
        <v>126600</v>
      </c>
      <c r="R6635" s="2">
        <v>48</v>
      </c>
      <c r="S6635" s="5">
        <v>6.58</v>
      </c>
      <c r="T6635" s="4">
        <v>3331.69</v>
      </c>
      <c r="U6635" s="2" t="s">
        <v>73</v>
      </c>
      <c r="V6635" s="2" t="s">
        <v>74</v>
      </c>
      <c r="W6635" s="4">
        <v>16658.45</v>
      </c>
      <c r="X6635" s="4">
        <v>143262.67000000001</v>
      </c>
      <c r="Y6635" s="4">
        <v>159921.12</v>
      </c>
      <c r="Z6635" s="2">
        <v>0</v>
      </c>
      <c r="AA6635" s="2" t="s">
        <v>56</v>
      </c>
      <c r="AB6635" s="2" t="s">
        <v>15731</v>
      </c>
      <c r="AC6635" s="2" t="s">
        <v>360</v>
      </c>
      <c r="AD6635" s="2" t="s">
        <v>76</v>
      </c>
      <c r="AE6635" s="5">
        <v>87.92</v>
      </c>
      <c r="AF6635" s="2">
        <v>0</v>
      </c>
      <c r="AG6635" s="2" t="s">
        <v>77</v>
      </c>
      <c r="AH6635" s="2">
        <v>18</v>
      </c>
      <c r="AI6635" s="6" t="str">
        <f t="shared" si="309"/>
        <v>18-24</v>
      </c>
      <c r="AJ6635" s="11">
        <f>YEAR(tbl_LoanData[[#This Row],[Application Date]])</f>
        <v>2026</v>
      </c>
      <c r="AK6635" s="11" t="str">
        <f>TEXT(tbl_LoanData[[#This Row],[Application Date]],"MMMM")</f>
        <v>February</v>
      </c>
      <c r="AL6635" s="12">
        <f>DATE(YEAR(tbl_LoanData[[#This Row],[Application Date]]),MONTH(tbl_LoanData[[#This Row],[Application Date]]),1)</f>
        <v>46054</v>
      </c>
      <c r="AM6635" s="14">
        <f ca="1">IF(AND(tbl_LoanData[[#This Row],[Application Date]]&gt;=EOMONTH(TODAY(),-1)+1,tbl_LoanData[[#This Row],[Application Date]]&lt;=TODAY()),tbl_LoanData[[#This Row],[Loan Amount]],0)</f>
        <v>0</v>
      </c>
      <c r="AN6635" s="14">
        <f>tbl_LoanData[[#This Row],[Amount Paid]]-(Q6635-X6635)</f>
        <v>33321.12000000001</v>
      </c>
      <c r="AO6635" s="14">
        <f>IF(tbl_LoanData[[#This Row],[Application Status]]="Approved",1,0)</f>
        <v>1</v>
      </c>
      <c r="AP6635" s="22" t="str">
        <f t="shared" ca="1" si="310"/>
        <v/>
      </c>
      <c r="AQ6635" s="22" t="str">
        <f t="shared" ca="1" si="311"/>
        <v/>
      </c>
    </row>
    <row r="6636" spans="1:43" ht="14.4" customHeight="1" x14ac:dyDescent="0.3">
      <c r="A6636" s="2" t="s">
        <v>13973</v>
      </c>
      <c r="B6636" s="2" t="s">
        <v>13974</v>
      </c>
      <c r="C6636" s="2" t="s">
        <v>644</v>
      </c>
      <c r="D6636" s="2" t="s">
        <v>182</v>
      </c>
      <c r="E6636" s="2" t="s">
        <v>311</v>
      </c>
      <c r="F6636" s="2">
        <v>35</v>
      </c>
      <c r="G6636" s="2" t="s">
        <v>83</v>
      </c>
      <c r="H6636" s="2" t="s">
        <v>177</v>
      </c>
      <c r="I6636" s="2" t="s">
        <v>43</v>
      </c>
      <c r="J6636" s="3">
        <v>46060</v>
      </c>
      <c r="K6636" s="3">
        <v>46070</v>
      </c>
      <c r="L6636" s="2" t="s">
        <v>36</v>
      </c>
      <c r="M6636" s="2" t="s">
        <v>85</v>
      </c>
      <c r="N6636" s="2" t="s">
        <v>671</v>
      </c>
      <c r="O6636" s="4">
        <v>2156000</v>
      </c>
      <c r="P6636" s="4">
        <v>497700</v>
      </c>
      <c r="Q6636" s="4">
        <v>1658300</v>
      </c>
      <c r="R6636" s="2">
        <v>18</v>
      </c>
      <c r="S6636" s="5">
        <v>10.220000000000001</v>
      </c>
      <c r="T6636" s="4">
        <v>106250.97</v>
      </c>
      <c r="U6636" s="2" t="s">
        <v>73</v>
      </c>
      <c r="V6636" s="2" t="s">
        <v>74</v>
      </c>
      <c r="W6636" s="4">
        <v>106250.97</v>
      </c>
      <c r="X6636" s="4">
        <v>1806266.42</v>
      </c>
      <c r="Y6636" s="4">
        <v>1912517.39</v>
      </c>
      <c r="Z6636" s="2">
        <v>155</v>
      </c>
      <c r="AA6636" s="2" t="s">
        <v>60</v>
      </c>
      <c r="AB6636" s="2" t="s">
        <v>15734</v>
      </c>
      <c r="AC6636" s="2" t="s">
        <v>87</v>
      </c>
      <c r="AD6636" s="2" t="s">
        <v>76</v>
      </c>
      <c r="AE6636" s="5">
        <v>76.92</v>
      </c>
      <c r="AF6636" s="2">
        <v>5</v>
      </c>
      <c r="AG6636" s="2" t="s">
        <v>130</v>
      </c>
      <c r="AH6636" s="2">
        <v>10</v>
      </c>
      <c r="AI6636" s="6" t="str">
        <f t="shared" si="309"/>
        <v>35-44</v>
      </c>
      <c r="AJ6636" s="11">
        <f>YEAR(tbl_LoanData[[#This Row],[Application Date]])</f>
        <v>2026</v>
      </c>
      <c r="AK6636" s="11" t="str">
        <f>TEXT(tbl_LoanData[[#This Row],[Application Date]],"MMMM")</f>
        <v>February</v>
      </c>
      <c r="AL6636" s="12">
        <f>DATE(YEAR(tbl_LoanData[[#This Row],[Application Date]]),MONTH(tbl_LoanData[[#This Row],[Application Date]]),1)</f>
        <v>46054</v>
      </c>
      <c r="AM6636" s="14">
        <f ca="1">IF(AND(tbl_LoanData[[#This Row],[Application Date]]&gt;=EOMONTH(TODAY(),-1)+1,tbl_LoanData[[#This Row],[Application Date]]&lt;=TODAY()),tbl_LoanData[[#This Row],[Loan Amount]],0)</f>
        <v>0</v>
      </c>
      <c r="AN6636" s="14">
        <f>tbl_LoanData[[#This Row],[Amount Paid]]-(Q6636-X6636)</f>
        <v>254217.38999999993</v>
      </c>
      <c r="AO6636" s="14">
        <f>IF(tbl_LoanData[[#This Row],[Application Status]]="Approved",1,0)</f>
        <v>1</v>
      </c>
      <c r="AP6636" s="22" t="str">
        <f t="shared" ca="1" si="310"/>
        <v/>
      </c>
      <c r="AQ6636" s="22" t="str">
        <f t="shared" ca="1" si="311"/>
        <v/>
      </c>
    </row>
    <row r="6637" spans="1:43" ht="14.4" customHeight="1" x14ac:dyDescent="0.3">
      <c r="A6637" s="2" t="s">
        <v>14115</v>
      </c>
      <c r="B6637" s="2" t="s">
        <v>14116</v>
      </c>
      <c r="C6637" s="2" t="s">
        <v>401</v>
      </c>
      <c r="D6637" s="2" t="s">
        <v>134</v>
      </c>
      <c r="E6637" s="2" t="s">
        <v>150</v>
      </c>
      <c r="F6637" s="2">
        <v>48</v>
      </c>
      <c r="G6637" s="2" t="s">
        <v>83</v>
      </c>
      <c r="H6637" s="2" t="s">
        <v>269</v>
      </c>
      <c r="I6637" s="2" t="s">
        <v>46</v>
      </c>
      <c r="J6637" s="3">
        <v>46065</v>
      </c>
      <c r="K6637" s="3"/>
      <c r="L6637" s="2" t="s">
        <v>36</v>
      </c>
      <c r="M6637" s="2" t="s">
        <v>85</v>
      </c>
      <c r="N6637" s="2" t="s">
        <v>344</v>
      </c>
      <c r="O6637" s="4">
        <v>1344000</v>
      </c>
      <c r="P6637" s="4">
        <v>135800</v>
      </c>
      <c r="Q6637" s="4">
        <v>1208200</v>
      </c>
      <c r="R6637" s="2">
        <v>60</v>
      </c>
      <c r="S6637" s="5">
        <v>13.41</v>
      </c>
      <c r="T6637" s="4">
        <v>33638.300000000003</v>
      </c>
      <c r="U6637" s="2" t="s">
        <v>113</v>
      </c>
      <c r="V6637" s="2" t="s">
        <v>97</v>
      </c>
      <c r="W6637" s="4">
        <v>0</v>
      </c>
      <c r="X6637" s="4">
        <v>0</v>
      </c>
      <c r="Y6637" s="4">
        <v>2018298.1</v>
      </c>
      <c r="Z6637" s="2">
        <v>0</v>
      </c>
      <c r="AA6637" s="2" t="s">
        <v>97</v>
      </c>
      <c r="AB6637" s="2" t="s">
        <v>15729</v>
      </c>
      <c r="AC6637" s="2" t="s">
        <v>129</v>
      </c>
      <c r="AD6637" s="2" t="s">
        <v>76</v>
      </c>
      <c r="AE6637" s="5">
        <v>89.9</v>
      </c>
      <c r="AF6637" s="2">
        <v>0</v>
      </c>
      <c r="AG6637" s="2" t="s">
        <v>97</v>
      </c>
      <c r="AH6637" s="2"/>
      <c r="AI6637" s="6" t="str">
        <f t="shared" si="309"/>
        <v>45-54</v>
      </c>
      <c r="AJ6637" s="11">
        <f>YEAR(tbl_LoanData[[#This Row],[Application Date]])</f>
        <v>2026</v>
      </c>
      <c r="AK6637" s="11" t="str">
        <f>TEXT(tbl_LoanData[[#This Row],[Application Date]],"MMMM")</f>
        <v>February</v>
      </c>
      <c r="AL6637" s="12">
        <f>DATE(YEAR(tbl_LoanData[[#This Row],[Application Date]]),MONTH(tbl_LoanData[[#This Row],[Application Date]]),1)</f>
        <v>46054</v>
      </c>
      <c r="AM6637" s="14">
        <f ca="1">IF(AND(tbl_LoanData[[#This Row],[Application Date]]&gt;=EOMONTH(TODAY(),-1)+1,tbl_LoanData[[#This Row],[Application Date]]&lt;=TODAY()),tbl_LoanData[[#This Row],[Loan Amount]],0)</f>
        <v>0</v>
      </c>
      <c r="AN6637" s="14">
        <f>tbl_LoanData[[#This Row],[Amount Paid]]-(Q6637-X6637)</f>
        <v>-1208200</v>
      </c>
      <c r="AO6637" s="14">
        <f>IF(tbl_LoanData[[#This Row],[Application Status]]="Approved",1,0)</f>
        <v>0</v>
      </c>
      <c r="AP6637" s="22" t="str">
        <f t="shared" ca="1" si="310"/>
        <v/>
      </c>
      <c r="AQ6637" s="22" t="str">
        <f t="shared" ca="1" si="311"/>
        <v/>
      </c>
    </row>
    <row r="6638" spans="1:43" x14ac:dyDescent="0.3">
      <c r="A6638" s="2" t="s">
        <v>14253</v>
      </c>
      <c r="B6638" s="2" t="s">
        <v>14254</v>
      </c>
      <c r="C6638" s="2" t="s">
        <v>482</v>
      </c>
      <c r="D6638" s="2" t="s">
        <v>101</v>
      </c>
      <c r="E6638" s="2" t="s">
        <v>176</v>
      </c>
      <c r="F6638" s="2">
        <v>32</v>
      </c>
      <c r="G6638" s="2" t="s">
        <v>69</v>
      </c>
      <c r="H6638" s="2" t="s">
        <v>217</v>
      </c>
      <c r="I6638" s="2" t="s">
        <v>46</v>
      </c>
      <c r="J6638" s="3">
        <v>46076</v>
      </c>
      <c r="K6638" s="3">
        <v>46079</v>
      </c>
      <c r="L6638" s="2" t="s">
        <v>38</v>
      </c>
      <c r="M6638" s="2" t="s">
        <v>71</v>
      </c>
      <c r="N6638" s="2" t="s">
        <v>589</v>
      </c>
      <c r="O6638" s="4">
        <v>1869000</v>
      </c>
      <c r="P6638" s="4">
        <v>562200</v>
      </c>
      <c r="Q6638" s="4">
        <v>1306800</v>
      </c>
      <c r="R6638" s="2">
        <v>48</v>
      </c>
      <c r="S6638" s="5">
        <v>9.9499999999999993</v>
      </c>
      <c r="T6638" s="4">
        <v>38060.550000000003</v>
      </c>
      <c r="U6638" s="2" t="s">
        <v>73</v>
      </c>
      <c r="V6638" s="2" t="s">
        <v>74</v>
      </c>
      <c r="W6638" s="4">
        <v>190302.75</v>
      </c>
      <c r="X6638" s="4">
        <v>1636603.65</v>
      </c>
      <c r="Y6638" s="4">
        <v>1826906.4</v>
      </c>
      <c r="Z6638" s="2">
        <v>0</v>
      </c>
      <c r="AA6638" s="2" t="s">
        <v>56</v>
      </c>
      <c r="AB6638" s="2" t="s">
        <v>15727</v>
      </c>
      <c r="AC6638" s="2" t="s">
        <v>129</v>
      </c>
      <c r="AD6638" s="2" t="s">
        <v>76</v>
      </c>
      <c r="AE6638" s="5">
        <v>69.92</v>
      </c>
      <c r="AF6638" s="2">
        <v>0</v>
      </c>
      <c r="AG6638" s="2" t="s">
        <v>77</v>
      </c>
      <c r="AH6638" s="2">
        <v>3</v>
      </c>
      <c r="AI6638" s="6" t="str">
        <f t="shared" si="309"/>
        <v>25-34</v>
      </c>
      <c r="AJ6638" s="11">
        <f>YEAR(tbl_LoanData[[#This Row],[Application Date]])</f>
        <v>2026</v>
      </c>
      <c r="AK6638" s="11" t="str">
        <f>TEXT(tbl_LoanData[[#This Row],[Application Date]],"MMMM")</f>
        <v>February</v>
      </c>
      <c r="AL6638" s="12">
        <f>DATE(YEAR(tbl_LoanData[[#This Row],[Application Date]]),MONTH(tbl_LoanData[[#This Row],[Application Date]]),1)</f>
        <v>46054</v>
      </c>
      <c r="AM6638" s="14">
        <f ca="1">IF(AND(tbl_LoanData[[#This Row],[Application Date]]&gt;=EOMONTH(TODAY(),-1)+1,tbl_LoanData[[#This Row],[Application Date]]&lt;=TODAY()),tbl_LoanData[[#This Row],[Loan Amount]],0)</f>
        <v>0</v>
      </c>
      <c r="AN6638" s="14">
        <f>tbl_LoanData[[#This Row],[Amount Paid]]-(Q6638-X6638)</f>
        <v>520106.39999999991</v>
      </c>
      <c r="AO6638" s="14">
        <f>IF(tbl_LoanData[[#This Row],[Application Status]]="Approved",1,0)</f>
        <v>1</v>
      </c>
      <c r="AP6638" s="22" t="str">
        <f t="shared" ca="1" si="310"/>
        <v/>
      </c>
      <c r="AQ6638" s="22" t="str">
        <f t="shared" ca="1" si="311"/>
        <v/>
      </c>
    </row>
    <row r="6639" spans="1:43" x14ac:dyDescent="0.3">
      <c r="A6639" s="2" t="s">
        <v>14307</v>
      </c>
      <c r="B6639" s="2" t="s">
        <v>14308</v>
      </c>
      <c r="C6639" s="2" t="s">
        <v>181</v>
      </c>
      <c r="D6639" s="2" t="s">
        <v>82</v>
      </c>
      <c r="E6639" s="2" t="s">
        <v>82</v>
      </c>
      <c r="F6639" s="2">
        <v>57</v>
      </c>
      <c r="G6639" s="2" t="s">
        <v>83</v>
      </c>
      <c r="H6639" s="2" t="s">
        <v>84</v>
      </c>
      <c r="I6639" s="2" t="s">
        <v>45</v>
      </c>
      <c r="J6639" s="3">
        <v>46077</v>
      </c>
      <c r="K6639" s="3">
        <v>46094</v>
      </c>
      <c r="L6639" s="2" t="s">
        <v>40</v>
      </c>
      <c r="M6639" s="2" t="s">
        <v>94</v>
      </c>
      <c r="N6639" s="2" t="s">
        <v>95</v>
      </c>
      <c r="O6639" s="4">
        <v>1562000</v>
      </c>
      <c r="P6639" s="4">
        <v>621900</v>
      </c>
      <c r="Q6639" s="4">
        <v>940100</v>
      </c>
      <c r="R6639" s="2">
        <v>48</v>
      </c>
      <c r="S6639" s="5">
        <v>10.62</v>
      </c>
      <c r="T6639" s="4">
        <v>27905.3</v>
      </c>
      <c r="U6639" s="2" t="s">
        <v>73</v>
      </c>
      <c r="V6639" s="2" t="s">
        <v>74</v>
      </c>
      <c r="W6639" s="4">
        <v>139526.5</v>
      </c>
      <c r="X6639" s="4">
        <v>1199927.98</v>
      </c>
      <c r="Y6639" s="4">
        <v>1339454.48</v>
      </c>
      <c r="Z6639" s="2">
        <v>0</v>
      </c>
      <c r="AA6639" s="2" t="s">
        <v>56</v>
      </c>
      <c r="AB6639" s="2" t="s">
        <v>15727</v>
      </c>
      <c r="AC6639" s="2" t="s">
        <v>146</v>
      </c>
      <c r="AD6639" s="2" t="s">
        <v>76</v>
      </c>
      <c r="AE6639" s="5">
        <v>60.19</v>
      </c>
      <c r="AF6639" s="2">
        <v>0</v>
      </c>
      <c r="AG6639" s="2" t="s">
        <v>77</v>
      </c>
      <c r="AH6639" s="2">
        <v>17</v>
      </c>
      <c r="AI6639" s="6" t="str">
        <f t="shared" si="309"/>
        <v>55-64</v>
      </c>
      <c r="AJ6639" s="11">
        <f>YEAR(tbl_LoanData[[#This Row],[Application Date]])</f>
        <v>2026</v>
      </c>
      <c r="AK6639" s="11" t="str">
        <f>TEXT(tbl_LoanData[[#This Row],[Application Date]],"MMMM")</f>
        <v>February</v>
      </c>
      <c r="AL6639" s="12">
        <f>DATE(YEAR(tbl_LoanData[[#This Row],[Application Date]]),MONTH(tbl_LoanData[[#This Row],[Application Date]]),1)</f>
        <v>46054</v>
      </c>
      <c r="AM6639" s="14">
        <f ca="1">IF(AND(tbl_LoanData[[#This Row],[Application Date]]&gt;=EOMONTH(TODAY(),-1)+1,tbl_LoanData[[#This Row],[Application Date]]&lt;=TODAY()),tbl_LoanData[[#This Row],[Loan Amount]],0)</f>
        <v>0</v>
      </c>
      <c r="AN6639" s="14">
        <f>tbl_LoanData[[#This Row],[Amount Paid]]-(Q6639-X6639)</f>
        <v>399354.48</v>
      </c>
      <c r="AO6639" s="14">
        <f>IF(tbl_LoanData[[#This Row],[Application Status]]="Approved",1,0)</f>
        <v>1</v>
      </c>
      <c r="AP6639" s="22" t="str">
        <f t="shared" ca="1" si="310"/>
        <v/>
      </c>
      <c r="AQ6639" s="22" t="str">
        <f t="shared" ca="1" si="311"/>
        <v/>
      </c>
    </row>
    <row r="6640" spans="1:43" ht="14.4" customHeight="1" x14ac:dyDescent="0.3">
      <c r="A6640" s="2" t="s">
        <v>14315</v>
      </c>
      <c r="B6640" s="2" t="s">
        <v>14316</v>
      </c>
      <c r="C6640" s="2" t="s">
        <v>304</v>
      </c>
      <c r="D6640" s="2" t="s">
        <v>182</v>
      </c>
      <c r="E6640" s="2" t="s">
        <v>204</v>
      </c>
      <c r="F6640" s="2">
        <v>25</v>
      </c>
      <c r="G6640" s="2" t="s">
        <v>83</v>
      </c>
      <c r="H6640" s="2" t="s">
        <v>244</v>
      </c>
      <c r="I6640" s="2" t="s">
        <v>48</v>
      </c>
      <c r="J6640" s="3">
        <v>46066</v>
      </c>
      <c r="K6640" s="3">
        <v>46072</v>
      </c>
      <c r="L6640" s="2" t="s">
        <v>39</v>
      </c>
      <c r="M6640" s="2" t="s">
        <v>157</v>
      </c>
      <c r="N6640" s="2" t="s">
        <v>359</v>
      </c>
      <c r="O6640" s="4">
        <v>1744000</v>
      </c>
      <c r="P6640" s="4">
        <v>184800</v>
      </c>
      <c r="Q6640" s="4">
        <v>1559200</v>
      </c>
      <c r="R6640" s="2">
        <v>24</v>
      </c>
      <c r="S6640" s="5">
        <v>6.49</v>
      </c>
      <c r="T6640" s="4">
        <v>73399.34</v>
      </c>
      <c r="U6640" s="2" t="s">
        <v>73</v>
      </c>
      <c r="V6640" s="2" t="s">
        <v>74</v>
      </c>
      <c r="W6640" s="4">
        <v>440396.04</v>
      </c>
      <c r="X6640" s="4">
        <v>1321188.1200000001</v>
      </c>
      <c r="Y6640" s="4">
        <v>1761584.16</v>
      </c>
      <c r="Z6640" s="2">
        <v>0</v>
      </c>
      <c r="AA6640" s="2" t="s">
        <v>56</v>
      </c>
      <c r="AB6640" s="2" t="s">
        <v>15731</v>
      </c>
      <c r="AC6640" s="2" t="s">
        <v>87</v>
      </c>
      <c r="AD6640" s="2" t="s">
        <v>76</v>
      </c>
      <c r="AE6640" s="5">
        <v>89.4</v>
      </c>
      <c r="AF6640" s="2">
        <v>0</v>
      </c>
      <c r="AG6640" s="2" t="s">
        <v>77</v>
      </c>
      <c r="AH6640" s="2">
        <v>6</v>
      </c>
      <c r="AI6640" s="6" t="str">
        <f t="shared" si="309"/>
        <v>25-34</v>
      </c>
      <c r="AJ6640" s="11">
        <f>YEAR(tbl_LoanData[[#This Row],[Application Date]])</f>
        <v>2026</v>
      </c>
      <c r="AK6640" s="11" t="str">
        <f>TEXT(tbl_LoanData[[#This Row],[Application Date]],"MMMM")</f>
        <v>February</v>
      </c>
      <c r="AL6640" s="12">
        <f>DATE(YEAR(tbl_LoanData[[#This Row],[Application Date]]),MONTH(tbl_LoanData[[#This Row],[Application Date]]),1)</f>
        <v>46054</v>
      </c>
      <c r="AM6640" s="14">
        <f ca="1">IF(AND(tbl_LoanData[[#This Row],[Application Date]]&gt;=EOMONTH(TODAY(),-1)+1,tbl_LoanData[[#This Row],[Application Date]]&lt;=TODAY()),tbl_LoanData[[#This Row],[Loan Amount]],0)</f>
        <v>0</v>
      </c>
      <c r="AN6640" s="14">
        <f>tbl_LoanData[[#This Row],[Amount Paid]]-(Q6640-X6640)</f>
        <v>202384.16000000009</v>
      </c>
      <c r="AO6640" s="14">
        <f>IF(tbl_LoanData[[#This Row],[Application Status]]="Approved",1,0)</f>
        <v>1</v>
      </c>
      <c r="AP6640" s="22" t="str">
        <f t="shared" ca="1" si="310"/>
        <v/>
      </c>
      <c r="AQ6640" s="22" t="str">
        <f t="shared" ca="1" si="311"/>
        <v/>
      </c>
    </row>
    <row r="6641" spans="1:43" x14ac:dyDescent="0.3">
      <c r="A6641" s="2" t="s">
        <v>14647</v>
      </c>
      <c r="B6641" s="2" t="s">
        <v>14648</v>
      </c>
      <c r="C6641" s="2" t="s">
        <v>804</v>
      </c>
      <c r="D6641" s="2" t="s">
        <v>118</v>
      </c>
      <c r="E6641" s="2" t="s">
        <v>82</v>
      </c>
      <c r="F6641" s="2">
        <v>41</v>
      </c>
      <c r="G6641" s="2" t="s">
        <v>83</v>
      </c>
      <c r="H6641" s="2" t="s">
        <v>307</v>
      </c>
      <c r="I6641" s="2" t="s">
        <v>43</v>
      </c>
      <c r="J6641" s="3">
        <v>46077</v>
      </c>
      <c r="K6641" s="3">
        <v>46097</v>
      </c>
      <c r="L6641" s="2" t="s">
        <v>37</v>
      </c>
      <c r="M6641" s="2" t="s">
        <v>199</v>
      </c>
      <c r="N6641" s="2" t="s">
        <v>319</v>
      </c>
      <c r="O6641" s="4">
        <v>212000</v>
      </c>
      <c r="P6641" s="4">
        <v>38800</v>
      </c>
      <c r="Q6641" s="4">
        <v>173200</v>
      </c>
      <c r="R6641" s="2">
        <v>36</v>
      </c>
      <c r="S6641" s="5">
        <v>5.45</v>
      </c>
      <c r="T6641" s="4">
        <v>5597.73</v>
      </c>
      <c r="U6641" s="2" t="s">
        <v>73</v>
      </c>
      <c r="V6641" s="2" t="s">
        <v>74</v>
      </c>
      <c r="W6641" s="4">
        <v>27988.65</v>
      </c>
      <c r="X6641" s="4">
        <v>173529.55</v>
      </c>
      <c r="Y6641" s="4">
        <v>201518.2</v>
      </c>
      <c r="Z6641" s="2">
        <v>0</v>
      </c>
      <c r="AA6641" s="2" t="s">
        <v>56</v>
      </c>
      <c r="AB6641" s="2" t="s">
        <v>15730</v>
      </c>
      <c r="AC6641" s="2" t="s">
        <v>106</v>
      </c>
      <c r="AD6641" s="2" t="s">
        <v>76</v>
      </c>
      <c r="AE6641" s="5">
        <v>81.7</v>
      </c>
      <c r="AF6641" s="2">
        <v>0</v>
      </c>
      <c r="AG6641" s="2" t="s">
        <v>77</v>
      </c>
      <c r="AH6641" s="2">
        <v>20</v>
      </c>
      <c r="AI6641" s="6" t="str">
        <f t="shared" si="309"/>
        <v>35-44</v>
      </c>
      <c r="AJ6641" s="11">
        <f>YEAR(tbl_LoanData[[#This Row],[Application Date]])</f>
        <v>2026</v>
      </c>
      <c r="AK6641" s="11" t="str">
        <f>TEXT(tbl_LoanData[[#This Row],[Application Date]],"MMMM")</f>
        <v>February</v>
      </c>
      <c r="AL6641" s="12">
        <f>DATE(YEAR(tbl_LoanData[[#This Row],[Application Date]]),MONTH(tbl_LoanData[[#This Row],[Application Date]]),1)</f>
        <v>46054</v>
      </c>
      <c r="AM6641" s="14">
        <f ca="1">IF(AND(tbl_LoanData[[#This Row],[Application Date]]&gt;=EOMONTH(TODAY(),-1)+1,tbl_LoanData[[#This Row],[Application Date]]&lt;=TODAY()),tbl_LoanData[[#This Row],[Loan Amount]],0)</f>
        <v>0</v>
      </c>
      <c r="AN6641" s="14">
        <f>tbl_LoanData[[#This Row],[Amount Paid]]-(Q6641-X6641)</f>
        <v>28318.19999999999</v>
      </c>
      <c r="AO6641" s="14">
        <f>IF(tbl_LoanData[[#This Row],[Application Status]]="Approved",1,0)</f>
        <v>1</v>
      </c>
      <c r="AP6641" s="22" t="str">
        <f t="shared" ca="1" si="310"/>
        <v/>
      </c>
      <c r="AQ6641" s="22" t="str">
        <f t="shared" ca="1" si="311"/>
        <v/>
      </c>
    </row>
    <row r="6642" spans="1:43" ht="14.4" customHeight="1" x14ac:dyDescent="0.3">
      <c r="A6642" s="2" t="s">
        <v>14813</v>
      </c>
      <c r="B6642" s="2" t="s">
        <v>14814</v>
      </c>
      <c r="C6642" s="2" t="s">
        <v>376</v>
      </c>
      <c r="D6642" s="2" t="s">
        <v>67</v>
      </c>
      <c r="E6642" s="2" t="s">
        <v>447</v>
      </c>
      <c r="F6642" s="2">
        <v>59</v>
      </c>
      <c r="G6642" s="2" t="s">
        <v>69</v>
      </c>
      <c r="H6642" s="2" t="s">
        <v>70</v>
      </c>
      <c r="I6642" s="2" t="s">
        <v>50</v>
      </c>
      <c r="J6642" s="3">
        <v>46067</v>
      </c>
      <c r="K6642" s="3">
        <v>46070</v>
      </c>
      <c r="L6642" s="2" t="s">
        <v>40</v>
      </c>
      <c r="M6642" s="2" t="s">
        <v>157</v>
      </c>
      <c r="N6642" s="2" t="s">
        <v>328</v>
      </c>
      <c r="O6642" s="4">
        <v>1170000</v>
      </c>
      <c r="P6642" s="4">
        <v>182500</v>
      </c>
      <c r="Q6642" s="4">
        <v>987500</v>
      </c>
      <c r="R6642" s="2">
        <v>60</v>
      </c>
      <c r="S6642" s="5">
        <v>14.48</v>
      </c>
      <c r="T6642" s="4">
        <v>28374.17</v>
      </c>
      <c r="U6642" s="2" t="s">
        <v>73</v>
      </c>
      <c r="V6642" s="2" t="s">
        <v>74</v>
      </c>
      <c r="W6642" s="4">
        <v>28374.17</v>
      </c>
      <c r="X6642" s="4">
        <v>1674075.83</v>
      </c>
      <c r="Y6642" s="4">
        <v>1702450</v>
      </c>
      <c r="Z6642" s="2">
        <v>140</v>
      </c>
      <c r="AA6642" s="2" t="s">
        <v>60</v>
      </c>
      <c r="AB6642" s="2" t="s">
        <v>15731</v>
      </c>
      <c r="AC6642" s="2" t="s">
        <v>87</v>
      </c>
      <c r="AD6642" s="2" t="s">
        <v>76</v>
      </c>
      <c r="AE6642" s="5">
        <v>84.4</v>
      </c>
      <c r="AF6642" s="2">
        <v>5</v>
      </c>
      <c r="AG6642" s="2" t="s">
        <v>130</v>
      </c>
      <c r="AH6642" s="2">
        <v>3</v>
      </c>
      <c r="AI6642" s="6" t="str">
        <f t="shared" si="309"/>
        <v>55-64</v>
      </c>
      <c r="AJ6642" s="11">
        <f>YEAR(tbl_LoanData[[#This Row],[Application Date]])</f>
        <v>2026</v>
      </c>
      <c r="AK6642" s="11" t="str">
        <f>TEXT(tbl_LoanData[[#This Row],[Application Date]],"MMMM")</f>
        <v>February</v>
      </c>
      <c r="AL6642" s="12">
        <f>DATE(YEAR(tbl_LoanData[[#This Row],[Application Date]]),MONTH(tbl_LoanData[[#This Row],[Application Date]]),1)</f>
        <v>46054</v>
      </c>
      <c r="AM6642" s="14">
        <f ca="1">IF(AND(tbl_LoanData[[#This Row],[Application Date]]&gt;=EOMONTH(TODAY(),-1)+1,tbl_LoanData[[#This Row],[Application Date]]&lt;=TODAY()),tbl_LoanData[[#This Row],[Loan Amount]],0)</f>
        <v>0</v>
      </c>
      <c r="AN6642" s="14">
        <f>tbl_LoanData[[#This Row],[Amount Paid]]-(Q6642-X6642)</f>
        <v>714950.00000000012</v>
      </c>
      <c r="AO6642" s="14">
        <f>IF(tbl_LoanData[[#This Row],[Application Status]]="Approved",1,0)</f>
        <v>1</v>
      </c>
      <c r="AP6642" s="22" t="str">
        <f t="shared" ca="1" si="310"/>
        <v/>
      </c>
      <c r="AQ6642" s="22" t="str">
        <f t="shared" ca="1" si="311"/>
        <v/>
      </c>
    </row>
    <row r="6643" spans="1:43" ht="14.4" customHeight="1" x14ac:dyDescent="0.3">
      <c r="A6643" s="2" t="s">
        <v>14909</v>
      </c>
      <c r="B6643" s="2" t="s">
        <v>14910</v>
      </c>
      <c r="C6643" s="2" t="s">
        <v>644</v>
      </c>
      <c r="D6643" s="2" t="s">
        <v>182</v>
      </c>
      <c r="E6643" s="2" t="s">
        <v>311</v>
      </c>
      <c r="F6643" s="2">
        <v>54</v>
      </c>
      <c r="G6643" s="2" t="s">
        <v>83</v>
      </c>
      <c r="H6643" s="2" t="s">
        <v>318</v>
      </c>
      <c r="I6643" s="2" t="s">
        <v>42</v>
      </c>
      <c r="J6643" s="3">
        <v>46064</v>
      </c>
      <c r="K6643" s="3">
        <v>46073</v>
      </c>
      <c r="L6643" s="2" t="s">
        <v>37</v>
      </c>
      <c r="M6643" s="2" t="s">
        <v>94</v>
      </c>
      <c r="N6643" s="2" t="s">
        <v>436</v>
      </c>
      <c r="O6643" s="4">
        <v>115000</v>
      </c>
      <c r="P6643" s="4">
        <v>40400</v>
      </c>
      <c r="Q6643" s="4">
        <v>74600</v>
      </c>
      <c r="R6643" s="2">
        <v>48</v>
      </c>
      <c r="S6643" s="5">
        <v>8.32</v>
      </c>
      <c r="T6643" s="4">
        <v>2071.39</v>
      </c>
      <c r="U6643" s="2" t="s">
        <v>73</v>
      </c>
      <c r="V6643" s="2" t="s">
        <v>74</v>
      </c>
      <c r="W6643" s="4">
        <v>8285.56</v>
      </c>
      <c r="X6643" s="4">
        <v>91141.32</v>
      </c>
      <c r="Y6643" s="4">
        <v>99426.880000000005</v>
      </c>
      <c r="Z6643" s="2">
        <v>30</v>
      </c>
      <c r="AA6643" s="2" t="s">
        <v>57</v>
      </c>
      <c r="AB6643" s="2" t="s">
        <v>15731</v>
      </c>
      <c r="AC6643" s="2" t="s">
        <v>360</v>
      </c>
      <c r="AD6643" s="2" t="s">
        <v>76</v>
      </c>
      <c r="AE6643" s="5">
        <v>64.87</v>
      </c>
      <c r="AF6643" s="2">
        <v>1</v>
      </c>
      <c r="AG6643" s="2" t="s">
        <v>77</v>
      </c>
      <c r="AH6643" s="2">
        <v>9</v>
      </c>
      <c r="AI6643" s="6" t="str">
        <f t="shared" si="309"/>
        <v>45-54</v>
      </c>
      <c r="AJ6643" s="11">
        <f>YEAR(tbl_LoanData[[#This Row],[Application Date]])</f>
        <v>2026</v>
      </c>
      <c r="AK6643" s="11" t="str">
        <f>TEXT(tbl_LoanData[[#This Row],[Application Date]],"MMMM")</f>
        <v>February</v>
      </c>
      <c r="AL6643" s="12">
        <f>DATE(YEAR(tbl_LoanData[[#This Row],[Application Date]]),MONTH(tbl_LoanData[[#This Row],[Application Date]]),1)</f>
        <v>46054</v>
      </c>
      <c r="AM6643" s="14">
        <f ca="1">IF(AND(tbl_LoanData[[#This Row],[Application Date]]&gt;=EOMONTH(TODAY(),-1)+1,tbl_LoanData[[#This Row],[Application Date]]&lt;=TODAY()),tbl_LoanData[[#This Row],[Loan Amount]],0)</f>
        <v>0</v>
      </c>
      <c r="AN6643" s="14">
        <f>tbl_LoanData[[#This Row],[Amount Paid]]-(Q6643-X6643)</f>
        <v>24826.880000000005</v>
      </c>
      <c r="AO6643" s="14">
        <f>IF(tbl_LoanData[[#This Row],[Application Status]]="Approved",1,0)</f>
        <v>1</v>
      </c>
      <c r="AP6643" s="22" t="str">
        <f t="shared" ca="1" si="310"/>
        <v/>
      </c>
      <c r="AQ6643" s="22" t="str">
        <f t="shared" ca="1" si="311"/>
        <v/>
      </c>
    </row>
    <row r="6644" spans="1:43" ht="14.4" customHeight="1" x14ac:dyDescent="0.3">
      <c r="A6644" s="2" t="s">
        <v>339</v>
      </c>
      <c r="B6644" s="2" t="s">
        <v>340</v>
      </c>
      <c r="C6644" s="2" t="s">
        <v>90</v>
      </c>
      <c r="D6644" s="2" t="s">
        <v>101</v>
      </c>
      <c r="E6644" s="2" t="s">
        <v>232</v>
      </c>
      <c r="F6644" s="2">
        <v>63</v>
      </c>
      <c r="G6644" s="2" t="s">
        <v>69</v>
      </c>
      <c r="H6644" s="2" t="s">
        <v>244</v>
      </c>
      <c r="I6644" s="2" t="s">
        <v>48</v>
      </c>
      <c r="J6644" s="3">
        <v>46095</v>
      </c>
      <c r="K6644" s="3">
        <v>46103</v>
      </c>
      <c r="L6644" s="2" t="s">
        <v>40</v>
      </c>
      <c r="M6644" s="2" t="s">
        <v>157</v>
      </c>
      <c r="N6644" s="2" t="s">
        <v>328</v>
      </c>
      <c r="O6644" s="4">
        <v>1216000</v>
      </c>
      <c r="P6644" s="4">
        <v>193500</v>
      </c>
      <c r="Q6644" s="4">
        <v>1022500</v>
      </c>
      <c r="R6644" s="2">
        <v>24</v>
      </c>
      <c r="S6644" s="5">
        <v>9.07</v>
      </c>
      <c r="T6644" s="4">
        <v>50332.56</v>
      </c>
      <c r="U6644" s="2" t="s">
        <v>73</v>
      </c>
      <c r="V6644" s="2" t="s">
        <v>74</v>
      </c>
      <c r="W6644" s="4">
        <v>201330.24</v>
      </c>
      <c r="X6644" s="4">
        <v>1006651.26</v>
      </c>
      <c r="Y6644" s="4">
        <v>1207981.5</v>
      </c>
      <c r="Z6644" s="2">
        <v>0</v>
      </c>
      <c r="AA6644" s="2" t="s">
        <v>56</v>
      </c>
      <c r="AB6644" s="2" t="s">
        <v>15731</v>
      </c>
      <c r="AC6644" s="2" t="s">
        <v>213</v>
      </c>
      <c r="AD6644" s="2" t="s">
        <v>76</v>
      </c>
      <c r="AE6644" s="5">
        <v>84.09</v>
      </c>
      <c r="AF6644" s="2">
        <v>0</v>
      </c>
      <c r="AG6644" s="2" t="s">
        <v>77</v>
      </c>
      <c r="AH6644" s="2">
        <v>8</v>
      </c>
      <c r="AI6644" s="6" t="str">
        <f t="shared" si="309"/>
        <v>55-64</v>
      </c>
      <c r="AJ6644" s="11">
        <f>YEAR(tbl_LoanData[[#This Row],[Application Date]])</f>
        <v>2026</v>
      </c>
      <c r="AK6644" s="11" t="str">
        <f>TEXT(tbl_LoanData[[#This Row],[Application Date]],"MMMM")</f>
        <v>March</v>
      </c>
      <c r="AL6644" s="12">
        <f>DATE(YEAR(tbl_LoanData[[#This Row],[Application Date]]),MONTH(tbl_LoanData[[#This Row],[Application Date]]),1)</f>
        <v>46082</v>
      </c>
      <c r="AM6644" s="14">
        <f ca="1">IF(AND(tbl_LoanData[[#This Row],[Application Date]]&gt;=EOMONTH(TODAY(),-1)+1,tbl_LoanData[[#This Row],[Application Date]]&lt;=TODAY()),tbl_LoanData[[#This Row],[Loan Amount]],0)</f>
        <v>0</v>
      </c>
      <c r="AN6644" s="14">
        <f>tbl_LoanData[[#This Row],[Amount Paid]]-(Q6644-X6644)</f>
        <v>185481.5</v>
      </c>
      <c r="AO6644" s="14">
        <f>IF(tbl_LoanData[[#This Row],[Application Status]]="Approved",1,0)</f>
        <v>1</v>
      </c>
      <c r="AP6644" s="22" t="str">
        <f t="shared" ca="1" si="310"/>
        <v/>
      </c>
      <c r="AQ6644" s="22" t="str">
        <f t="shared" ca="1" si="311"/>
        <v/>
      </c>
    </row>
    <row r="6645" spans="1:43" ht="14.4" customHeight="1" x14ac:dyDescent="0.3">
      <c r="A6645" s="2" t="s">
        <v>445</v>
      </c>
      <c r="B6645" s="2" t="s">
        <v>446</v>
      </c>
      <c r="C6645" s="2" t="s">
        <v>401</v>
      </c>
      <c r="D6645" s="2" t="s">
        <v>67</v>
      </c>
      <c r="E6645" s="2" t="s">
        <v>447</v>
      </c>
      <c r="F6645" s="2">
        <v>65</v>
      </c>
      <c r="G6645" s="2" t="s">
        <v>83</v>
      </c>
      <c r="H6645" s="2" t="s">
        <v>143</v>
      </c>
      <c r="I6645" s="2" t="s">
        <v>46</v>
      </c>
      <c r="J6645" s="3">
        <v>46086</v>
      </c>
      <c r="K6645" s="3"/>
      <c r="L6645" s="2" t="s">
        <v>39</v>
      </c>
      <c r="M6645" s="2" t="s">
        <v>127</v>
      </c>
      <c r="N6645" s="2" t="s">
        <v>152</v>
      </c>
      <c r="O6645" s="4">
        <v>1514000</v>
      </c>
      <c r="P6645" s="4">
        <v>360200</v>
      </c>
      <c r="Q6645" s="4">
        <v>1153800</v>
      </c>
      <c r="R6645" s="2">
        <v>60</v>
      </c>
      <c r="S6645" s="5">
        <v>13.12</v>
      </c>
      <c r="T6645" s="4">
        <v>31844.880000000001</v>
      </c>
      <c r="U6645" s="2" t="s">
        <v>96</v>
      </c>
      <c r="V6645" s="2" t="s">
        <v>97</v>
      </c>
      <c r="W6645" s="4">
        <v>0</v>
      </c>
      <c r="X6645" s="4">
        <v>0</v>
      </c>
      <c r="Y6645" s="4">
        <v>1910692.8</v>
      </c>
      <c r="Z6645" s="2">
        <v>0</v>
      </c>
      <c r="AA6645" s="2" t="s">
        <v>97</v>
      </c>
      <c r="AB6645" s="2" t="s">
        <v>15727</v>
      </c>
      <c r="AC6645" s="2" t="s">
        <v>129</v>
      </c>
      <c r="AD6645" s="2" t="s">
        <v>76</v>
      </c>
      <c r="AE6645" s="5">
        <v>76.209999999999994</v>
      </c>
      <c r="AF6645" s="2">
        <v>0</v>
      </c>
      <c r="AG6645" s="2" t="s">
        <v>97</v>
      </c>
      <c r="AH6645" s="2"/>
      <c r="AI6645" s="6" t="str">
        <f t="shared" si="309"/>
        <v>65+</v>
      </c>
      <c r="AJ6645" s="11">
        <f>YEAR(tbl_LoanData[[#This Row],[Application Date]])</f>
        <v>2026</v>
      </c>
      <c r="AK6645" s="11" t="str">
        <f>TEXT(tbl_LoanData[[#This Row],[Application Date]],"MMMM")</f>
        <v>March</v>
      </c>
      <c r="AL6645" s="12">
        <f>DATE(YEAR(tbl_LoanData[[#This Row],[Application Date]]),MONTH(tbl_LoanData[[#This Row],[Application Date]]),1)</f>
        <v>46082</v>
      </c>
      <c r="AM6645" s="14">
        <f ca="1">IF(AND(tbl_LoanData[[#This Row],[Application Date]]&gt;=EOMONTH(TODAY(),-1)+1,tbl_LoanData[[#This Row],[Application Date]]&lt;=TODAY()),tbl_LoanData[[#This Row],[Loan Amount]],0)</f>
        <v>0</v>
      </c>
      <c r="AN6645" s="14">
        <f>tbl_LoanData[[#This Row],[Amount Paid]]-(Q6645-X6645)</f>
        <v>-1153800</v>
      </c>
      <c r="AO6645" s="14">
        <f>IF(tbl_LoanData[[#This Row],[Application Status]]="Approved",1,0)</f>
        <v>0</v>
      </c>
      <c r="AP6645" s="22" t="str">
        <f t="shared" ca="1" si="310"/>
        <v/>
      </c>
      <c r="AQ6645" s="22" t="str">
        <f t="shared" ca="1" si="311"/>
        <v/>
      </c>
    </row>
    <row r="6646" spans="1:43" ht="14.4" customHeight="1" x14ac:dyDescent="0.3">
      <c r="A6646" s="2" t="s">
        <v>526</v>
      </c>
      <c r="B6646" s="2" t="s">
        <v>527</v>
      </c>
      <c r="C6646" s="2" t="s">
        <v>482</v>
      </c>
      <c r="D6646" s="2" t="s">
        <v>311</v>
      </c>
      <c r="E6646" s="2" t="s">
        <v>82</v>
      </c>
      <c r="F6646" s="2">
        <v>42</v>
      </c>
      <c r="G6646" s="2" t="s">
        <v>69</v>
      </c>
      <c r="H6646" s="2" t="s">
        <v>237</v>
      </c>
      <c r="I6646" s="2" t="s">
        <v>48</v>
      </c>
      <c r="J6646" s="3">
        <v>46102</v>
      </c>
      <c r="K6646" s="3">
        <v>46105</v>
      </c>
      <c r="L6646" s="2" t="s">
        <v>36</v>
      </c>
      <c r="M6646" s="2" t="s">
        <v>111</v>
      </c>
      <c r="N6646" s="2" t="s">
        <v>350</v>
      </c>
      <c r="O6646" s="4">
        <v>1502000</v>
      </c>
      <c r="P6646" s="4">
        <v>557100</v>
      </c>
      <c r="Q6646" s="4">
        <v>944900</v>
      </c>
      <c r="R6646" s="2">
        <v>36</v>
      </c>
      <c r="S6646" s="5">
        <v>14.02</v>
      </c>
      <c r="T6646" s="4">
        <v>37286.800000000003</v>
      </c>
      <c r="U6646" s="2" t="s">
        <v>73</v>
      </c>
      <c r="V6646" s="2" t="s">
        <v>74</v>
      </c>
      <c r="W6646" s="4">
        <v>149147.20000000001</v>
      </c>
      <c r="X6646" s="4">
        <v>1193177.74</v>
      </c>
      <c r="Y6646" s="4">
        <v>1342324.94</v>
      </c>
      <c r="Z6646" s="2">
        <v>0</v>
      </c>
      <c r="AA6646" s="2" t="s">
        <v>56</v>
      </c>
      <c r="AB6646" s="2" t="s">
        <v>15735</v>
      </c>
      <c r="AC6646" s="2" t="s">
        <v>213</v>
      </c>
      <c r="AD6646" s="2" t="s">
        <v>76</v>
      </c>
      <c r="AE6646" s="5">
        <v>62.91</v>
      </c>
      <c r="AF6646" s="2">
        <v>0</v>
      </c>
      <c r="AG6646" s="2" t="s">
        <v>77</v>
      </c>
      <c r="AH6646" s="2">
        <v>3</v>
      </c>
      <c r="AI6646" s="6" t="str">
        <f t="shared" si="309"/>
        <v>35-44</v>
      </c>
      <c r="AJ6646" s="11">
        <f>YEAR(tbl_LoanData[[#This Row],[Application Date]])</f>
        <v>2026</v>
      </c>
      <c r="AK6646" s="11" t="str">
        <f>TEXT(tbl_LoanData[[#This Row],[Application Date]],"MMMM")</f>
        <v>March</v>
      </c>
      <c r="AL6646" s="12">
        <f>DATE(YEAR(tbl_LoanData[[#This Row],[Application Date]]),MONTH(tbl_LoanData[[#This Row],[Application Date]]),1)</f>
        <v>46082</v>
      </c>
      <c r="AM6646" s="14">
        <f ca="1">IF(AND(tbl_LoanData[[#This Row],[Application Date]]&gt;=EOMONTH(TODAY(),-1)+1,tbl_LoanData[[#This Row],[Application Date]]&lt;=TODAY()),tbl_LoanData[[#This Row],[Loan Amount]],0)</f>
        <v>0</v>
      </c>
      <c r="AN6646" s="14">
        <f>tbl_LoanData[[#This Row],[Amount Paid]]-(Q6646-X6646)</f>
        <v>397424.94</v>
      </c>
      <c r="AO6646" s="14">
        <f>IF(tbl_LoanData[[#This Row],[Application Status]]="Approved",1,0)</f>
        <v>1</v>
      </c>
      <c r="AP6646" s="22" t="str">
        <f t="shared" ca="1" si="310"/>
        <v/>
      </c>
      <c r="AQ6646" s="22" t="str">
        <f t="shared" ca="1" si="311"/>
        <v/>
      </c>
    </row>
    <row r="6647" spans="1:43" ht="14.4" customHeight="1" x14ac:dyDescent="0.3">
      <c r="A6647" s="2" t="s">
        <v>913</v>
      </c>
      <c r="B6647" s="2" t="s">
        <v>914</v>
      </c>
      <c r="C6647" s="2" t="s">
        <v>171</v>
      </c>
      <c r="D6647" s="2" t="s">
        <v>161</v>
      </c>
      <c r="E6647" s="2" t="s">
        <v>82</v>
      </c>
      <c r="F6647" s="2">
        <v>61</v>
      </c>
      <c r="G6647" s="2" t="s">
        <v>69</v>
      </c>
      <c r="H6647" s="2" t="s">
        <v>143</v>
      </c>
      <c r="I6647" s="2" t="s">
        <v>46</v>
      </c>
      <c r="J6647" s="3">
        <v>46089</v>
      </c>
      <c r="K6647" s="3">
        <v>46098</v>
      </c>
      <c r="L6647" s="2" t="s">
        <v>39</v>
      </c>
      <c r="M6647" s="2" t="s">
        <v>85</v>
      </c>
      <c r="N6647" s="2" t="s">
        <v>178</v>
      </c>
      <c r="O6647" s="4">
        <v>2353000</v>
      </c>
      <c r="P6647" s="4">
        <v>522400</v>
      </c>
      <c r="Q6647" s="4">
        <v>1830600</v>
      </c>
      <c r="R6647" s="2">
        <v>36</v>
      </c>
      <c r="S6647" s="5">
        <v>9.1</v>
      </c>
      <c r="T6647" s="4">
        <v>64732.05</v>
      </c>
      <c r="U6647" s="2" t="s">
        <v>73</v>
      </c>
      <c r="V6647" s="2" t="s">
        <v>74</v>
      </c>
      <c r="W6647" s="4">
        <v>323660.25</v>
      </c>
      <c r="X6647" s="4">
        <v>2006693.55</v>
      </c>
      <c r="Y6647" s="4">
        <v>2330353.7999999998</v>
      </c>
      <c r="Z6647" s="2">
        <v>0</v>
      </c>
      <c r="AA6647" s="2" t="s">
        <v>56</v>
      </c>
      <c r="AB6647" s="2" t="s">
        <v>15733</v>
      </c>
      <c r="AC6647" s="2" t="s">
        <v>138</v>
      </c>
      <c r="AD6647" s="2" t="s">
        <v>76</v>
      </c>
      <c r="AE6647" s="5">
        <v>77.8</v>
      </c>
      <c r="AF6647" s="2">
        <v>0</v>
      </c>
      <c r="AG6647" s="2" t="s">
        <v>77</v>
      </c>
      <c r="AH6647" s="2">
        <v>9</v>
      </c>
      <c r="AI6647" s="6" t="str">
        <f t="shared" si="309"/>
        <v>55-64</v>
      </c>
      <c r="AJ6647" s="11">
        <f>YEAR(tbl_LoanData[[#This Row],[Application Date]])</f>
        <v>2026</v>
      </c>
      <c r="AK6647" s="11" t="str">
        <f>TEXT(tbl_LoanData[[#This Row],[Application Date]],"MMMM")</f>
        <v>March</v>
      </c>
      <c r="AL6647" s="12">
        <f>DATE(YEAR(tbl_LoanData[[#This Row],[Application Date]]),MONTH(tbl_LoanData[[#This Row],[Application Date]]),1)</f>
        <v>46082</v>
      </c>
      <c r="AM6647" s="14">
        <f ca="1">IF(AND(tbl_LoanData[[#This Row],[Application Date]]&gt;=EOMONTH(TODAY(),-1)+1,tbl_LoanData[[#This Row],[Application Date]]&lt;=TODAY()),tbl_LoanData[[#This Row],[Loan Amount]],0)</f>
        <v>0</v>
      </c>
      <c r="AN6647" s="14">
        <f>tbl_LoanData[[#This Row],[Amount Paid]]-(Q6647-X6647)</f>
        <v>499753.80000000005</v>
      </c>
      <c r="AO6647" s="14">
        <f>IF(tbl_LoanData[[#This Row],[Application Status]]="Approved",1,0)</f>
        <v>1</v>
      </c>
      <c r="AP6647" s="22" t="str">
        <f t="shared" ca="1" si="310"/>
        <v/>
      </c>
      <c r="AQ6647" s="22" t="str">
        <f t="shared" ca="1" si="311"/>
        <v/>
      </c>
    </row>
    <row r="6648" spans="1:43" ht="14.4" customHeight="1" x14ac:dyDescent="0.3">
      <c r="A6648" s="2" t="s">
        <v>1031</v>
      </c>
      <c r="B6648" s="2" t="s">
        <v>1032</v>
      </c>
      <c r="C6648" s="2" t="s">
        <v>423</v>
      </c>
      <c r="D6648" s="2" t="s">
        <v>176</v>
      </c>
      <c r="E6648" s="2" t="s">
        <v>101</v>
      </c>
      <c r="F6648" s="2">
        <v>62</v>
      </c>
      <c r="G6648" s="2" t="s">
        <v>69</v>
      </c>
      <c r="H6648" s="2" t="s">
        <v>398</v>
      </c>
      <c r="I6648" s="2" t="s">
        <v>46</v>
      </c>
      <c r="J6648" s="3">
        <v>46110</v>
      </c>
      <c r="K6648" s="3">
        <v>46130</v>
      </c>
      <c r="L6648" s="2" t="s">
        <v>40</v>
      </c>
      <c r="M6648" s="2" t="s">
        <v>85</v>
      </c>
      <c r="N6648" s="2" t="s">
        <v>270</v>
      </c>
      <c r="O6648" s="4">
        <v>1202000</v>
      </c>
      <c r="P6648" s="4">
        <v>172800</v>
      </c>
      <c r="Q6648" s="4">
        <v>1029200</v>
      </c>
      <c r="R6648" s="2">
        <v>36</v>
      </c>
      <c r="S6648" s="5">
        <v>9.81</v>
      </c>
      <c r="T6648" s="4">
        <v>37002.6</v>
      </c>
      <c r="U6648" s="2" t="s">
        <v>73</v>
      </c>
      <c r="V6648" s="2" t="s">
        <v>74</v>
      </c>
      <c r="W6648" s="4">
        <v>148010.4</v>
      </c>
      <c r="X6648" s="4">
        <v>1184083.1599999999</v>
      </c>
      <c r="Y6648" s="4">
        <v>1332093.56</v>
      </c>
      <c r="Z6648" s="2">
        <v>0</v>
      </c>
      <c r="AA6648" s="2" t="s">
        <v>56</v>
      </c>
      <c r="AB6648" s="2" t="s">
        <v>15729</v>
      </c>
      <c r="AC6648" s="2" t="s">
        <v>87</v>
      </c>
      <c r="AD6648" s="2" t="s">
        <v>76</v>
      </c>
      <c r="AE6648" s="5">
        <v>85.62</v>
      </c>
      <c r="AF6648" s="2">
        <v>0</v>
      </c>
      <c r="AG6648" s="2" t="s">
        <v>77</v>
      </c>
      <c r="AH6648" s="2">
        <v>20</v>
      </c>
      <c r="AI6648" s="6" t="str">
        <f t="shared" si="309"/>
        <v>55-64</v>
      </c>
      <c r="AJ6648" s="11">
        <f>YEAR(tbl_LoanData[[#This Row],[Application Date]])</f>
        <v>2026</v>
      </c>
      <c r="AK6648" s="11" t="str">
        <f>TEXT(tbl_LoanData[[#This Row],[Application Date]],"MMMM")</f>
        <v>March</v>
      </c>
      <c r="AL6648" s="12">
        <f>DATE(YEAR(tbl_LoanData[[#This Row],[Application Date]]),MONTH(tbl_LoanData[[#This Row],[Application Date]]),1)</f>
        <v>46082</v>
      </c>
      <c r="AM6648" s="14">
        <f ca="1">IF(AND(tbl_LoanData[[#This Row],[Application Date]]&gt;=EOMONTH(TODAY(),-1)+1,tbl_LoanData[[#This Row],[Application Date]]&lt;=TODAY()),tbl_LoanData[[#This Row],[Loan Amount]],0)</f>
        <v>0</v>
      </c>
      <c r="AN6648" s="14">
        <f>tbl_LoanData[[#This Row],[Amount Paid]]-(Q6648-X6648)</f>
        <v>302893.55999999994</v>
      </c>
      <c r="AO6648" s="14">
        <f>IF(tbl_LoanData[[#This Row],[Application Status]]="Approved",1,0)</f>
        <v>1</v>
      </c>
      <c r="AP6648" s="22" t="str">
        <f t="shared" ca="1" si="310"/>
        <v/>
      </c>
      <c r="AQ6648" s="22" t="str">
        <f t="shared" ca="1" si="311"/>
        <v/>
      </c>
    </row>
    <row r="6649" spans="1:43" ht="14.4" customHeight="1" x14ac:dyDescent="0.3">
      <c r="A6649" s="2" t="s">
        <v>1105</v>
      </c>
      <c r="B6649" s="2" t="s">
        <v>1106</v>
      </c>
      <c r="C6649" s="2" t="s">
        <v>444</v>
      </c>
      <c r="D6649" s="2" t="s">
        <v>204</v>
      </c>
      <c r="E6649" s="2" t="s">
        <v>67</v>
      </c>
      <c r="F6649" s="2">
        <v>38</v>
      </c>
      <c r="G6649" s="2" t="s">
        <v>69</v>
      </c>
      <c r="H6649" s="2" t="s">
        <v>136</v>
      </c>
      <c r="I6649" s="2" t="s">
        <v>49</v>
      </c>
      <c r="J6649" s="3">
        <v>46091</v>
      </c>
      <c r="K6649" s="3"/>
      <c r="L6649" s="2" t="s">
        <v>39</v>
      </c>
      <c r="M6649" s="2" t="s">
        <v>71</v>
      </c>
      <c r="N6649" s="2" t="s">
        <v>72</v>
      </c>
      <c r="O6649" s="4">
        <v>2080000</v>
      </c>
      <c r="P6649" s="4">
        <v>678300</v>
      </c>
      <c r="Q6649" s="4">
        <v>1401700</v>
      </c>
      <c r="R6649" s="2">
        <v>24</v>
      </c>
      <c r="S6649" s="5">
        <v>14.78</v>
      </c>
      <c r="T6649" s="4">
        <v>75668.44</v>
      </c>
      <c r="U6649" s="2" t="s">
        <v>113</v>
      </c>
      <c r="V6649" s="2" t="s">
        <v>97</v>
      </c>
      <c r="W6649" s="4">
        <v>0</v>
      </c>
      <c r="X6649" s="4">
        <v>0</v>
      </c>
      <c r="Y6649" s="4">
        <v>1816042.52</v>
      </c>
      <c r="Z6649" s="2">
        <v>0</v>
      </c>
      <c r="AA6649" s="2" t="s">
        <v>97</v>
      </c>
      <c r="AB6649" s="2" t="s">
        <v>15730</v>
      </c>
      <c r="AC6649" s="2" t="s">
        <v>146</v>
      </c>
      <c r="AD6649" s="2" t="s">
        <v>76</v>
      </c>
      <c r="AE6649" s="5">
        <v>67.39</v>
      </c>
      <c r="AF6649" s="2">
        <v>0</v>
      </c>
      <c r="AG6649" s="2" t="s">
        <v>97</v>
      </c>
      <c r="AH6649" s="2"/>
      <c r="AI6649" s="6" t="str">
        <f t="shared" si="309"/>
        <v>35-44</v>
      </c>
      <c r="AJ6649" s="11">
        <f>YEAR(tbl_LoanData[[#This Row],[Application Date]])</f>
        <v>2026</v>
      </c>
      <c r="AK6649" s="11" t="str">
        <f>TEXT(tbl_LoanData[[#This Row],[Application Date]],"MMMM")</f>
        <v>March</v>
      </c>
      <c r="AL6649" s="12">
        <f>DATE(YEAR(tbl_LoanData[[#This Row],[Application Date]]),MONTH(tbl_LoanData[[#This Row],[Application Date]]),1)</f>
        <v>46082</v>
      </c>
      <c r="AM6649" s="14">
        <f ca="1">IF(AND(tbl_LoanData[[#This Row],[Application Date]]&gt;=EOMONTH(TODAY(),-1)+1,tbl_LoanData[[#This Row],[Application Date]]&lt;=TODAY()),tbl_LoanData[[#This Row],[Loan Amount]],0)</f>
        <v>0</v>
      </c>
      <c r="AN6649" s="14">
        <f>tbl_LoanData[[#This Row],[Amount Paid]]-(Q6649-X6649)</f>
        <v>-1401700</v>
      </c>
      <c r="AO6649" s="14">
        <f>IF(tbl_LoanData[[#This Row],[Application Status]]="Approved",1,0)</f>
        <v>0</v>
      </c>
      <c r="AP6649" s="22" t="str">
        <f t="shared" ca="1" si="310"/>
        <v/>
      </c>
      <c r="AQ6649" s="22" t="str">
        <f t="shared" ca="1" si="311"/>
        <v/>
      </c>
    </row>
    <row r="6650" spans="1:43" ht="14.4" customHeight="1" x14ac:dyDescent="0.3">
      <c r="A6650" s="2" t="s">
        <v>1199</v>
      </c>
      <c r="B6650" s="2" t="s">
        <v>1200</v>
      </c>
      <c r="C6650" s="2" t="s">
        <v>804</v>
      </c>
      <c r="D6650" s="2" t="s">
        <v>134</v>
      </c>
      <c r="E6650" s="2" t="s">
        <v>540</v>
      </c>
      <c r="F6650" s="2">
        <v>57</v>
      </c>
      <c r="G6650" s="2" t="s">
        <v>83</v>
      </c>
      <c r="H6650" s="2" t="s">
        <v>244</v>
      </c>
      <c r="I6650" s="2" t="s">
        <v>48</v>
      </c>
      <c r="J6650" s="3">
        <v>46096</v>
      </c>
      <c r="K6650" s="3"/>
      <c r="L6650" s="2" t="s">
        <v>36</v>
      </c>
      <c r="M6650" s="2" t="s">
        <v>71</v>
      </c>
      <c r="N6650" s="2" t="s">
        <v>162</v>
      </c>
      <c r="O6650" s="4">
        <v>1565000</v>
      </c>
      <c r="P6650" s="4">
        <v>601400</v>
      </c>
      <c r="Q6650" s="4">
        <v>963600</v>
      </c>
      <c r="R6650" s="2">
        <v>36</v>
      </c>
      <c r="S6650" s="5">
        <v>11.29</v>
      </c>
      <c r="T6650" s="4">
        <v>35832.54</v>
      </c>
      <c r="U6650" s="2" t="s">
        <v>96</v>
      </c>
      <c r="V6650" s="2" t="s">
        <v>97</v>
      </c>
      <c r="W6650" s="4">
        <v>0</v>
      </c>
      <c r="X6650" s="4">
        <v>0</v>
      </c>
      <c r="Y6650" s="4">
        <v>1289971.32</v>
      </c>
      <c r="Z6650" s="2">
        <v>0</v>
      </c>
      <c r="AA6650" s="2" t="s">
        <v>97</v>
      </c>
      <c r="AB6650" s="2" t="s">
        <v>15727</v>
      </c>
      <c r="AC6650" s="2" t="s">
        <v>360</v>
      </c>
      <c r="AD6650" s="2" t="s">
        <v>76</v>
      </c>
      <c r="AE6650" s="5">
        <v>61.57</v>
      </c>
      <c r="AF6650" s="2">
        <v>0</v>
      </c>
      <c r="AG6650" s="2" t="s">
        <v>97</v>
      </c>
      <c r="AH6650" s="2"/>
      <c r="AI6650" s="6" t="str">
        <f t="shared" si="309"/>
        <v>55-64</v>
      </c>
      <c r="AJ6650" s="11">
        <f>YEAR(tbl_LoanData[[#This Row],[Application Date]])</f>
        <v>2026</v>
      </c>
      <c r="AK6650" s="11" t="str">
        <f>TEXT(tbl_LoanData[[#This Row],[Application Date]],"MMMM")</f>
        <v>March</v>
      </c>
      <c r="AL6650" s="12">
        <f>DATE(YEAR(tbl_LoanData[[#This Row],[Application Date]]),MONTH(tbl_LoanData[[#This Row],[Application Date]]),1)</f>
        <v>46082</v>
      </c>
      <c r="AM6650" s="14">
        <f ca="1">IF(AND(tbl_LoanData[[#This Row],[Application Date]]&gt;=EOMONTH(TODAY(),-1)+1,tbl_LoanData[[#This Row],[Application Date]]&lt;=TODAY()),tbl_LoanData[[#This Row],[Loan Amount]],0)</f>
        <v>0</v>
      </c>
      <c r="AN6650" s="14">
        <f>tbl_LoanData[[#This Row],[Amount Paid]]-(Q6650-X6650)</f>
        <v>-963600</v>
      </c>
      <c r="AO6650" s="14">
        <f>IF(tbl_LoanData[[#This Row],[Application Status]]="Approved",1,0)</f>
        <v>0</v>
      </c>
      <c r="AP6650" s="22" t="str">
        <f t="shared" ca="1" si="310"/>
        <v/>
      </c>
      <c r="AQ6650" s="22" t="str">
        <f t="shared" ca="1" si="311"/>
        <v/>
      </c>
    </row>
    <row r="6651" spans="1:43" ht="14.4" customHeight="1" x14ac:dyDescent="0.3">
      <c r="A6651" s="2" t="s">
        <v>1211</v>
      </c>
      <c r="B6651" s="2" t="s">
        <v>1212</v>
      </c>
      <c r="C6651" s="2" t="s">
        <v>90</v>
      </c>
      <c r="D6651" s="2" t="s">
        <v>142</v>
      </c>
      <c r="E6651" s="2" t="s">
        <v>150</v>
      </c>
      <c r="F6651" s="2">
        <v>53</v>
      </c>
      <c r="G6651" s="2" t="s">
        <v>69</v>
      </c>
      <c r="H6651" s="2" t="s">
        <v>265</v>
      </c>
      <c r="I6651" s="2" t="s">
        <v>44</v>
      </c>
      <c r="J6651" s="3">
        <v>46088</v>
      </c>
      <c r="K6651" s="3">
        <v>46096</v>
      </c>
      <c r="L6651" s="2" t="s">
        <v>36</v>
      </c>
      <c r="M6651" s="2" t="s">
        <v>71</v>
      </c>
      <c r="N6651" s="2" t="s">
        <v>162</v>
      </c>
      <c r="O6651" s="4">
        <v>1381000</v>
      </c>
      <c r="P6651" s="4">
        <v>311400</v>
      </c>
      <c r="Q6651" s="4">
        <v>1069600</v>
      </c>
      <c r="R6651" s="2">
        <v>60</v>
      </c>
      <c r="S6651" s="5">
        <v>5.29</v>
      </c>
      <c r="T6651" s="4">
        <v>22541.82</v>
      </c>
      <c r="U6651" s="2" t="s">
        <v>73</v>
      </c>
      <c r="V6651" s="2" t="s">
        <v>74</v>
      </c>
      <c r="W6651" s="4">
        <v>90167.28</v>
      </c>
      <c r="X6651" s="4">
        <v>1262341.92</v>
      </c>
      <c r="Y6651" s="4">
        <v>1352509.2</v>
      </c>
      <c r="Z6651" s="2">
        <v>29</v>
      </c>
      <c r="AA6651" s="2" t="s">
        <v>57</v>
      </c>
      <c r="AB6651" s="2" t="s">
        <v>15734</v>
      </c>
      <c r="AC6651" s="2" t="s">
        <v>75</v>
      </c>
      <c r="AD6651" s="2" t="s">
        <v>76</v>
      </c>
      <c r="AE6651" s="5">
        <v>77.45</v>
      </c>
      <c r="AF6651" s="2">
        <v>1</v>
      </c>
      <c r="AG6651" s="2" t="s">
        <v>77</v>
      </c>
      <c r="AH6651" s="2">
        <v>8</v>
      </c>
      <c r="AI6651" s="6" t="str">
        <f t="shared" si="309"/>
        <v>45-54</v>
      </c>
      <c r="AJ6651" s="11">
        <f>YEAR(tbl_LoanData[[#This Row],[Application Date]])</f>
        <v>2026</v>
      </c>
      <c r="AK6651" s="11" t="str">
        <f>TEXT(tbl_LoanData[[#This Row],[Application Date]],"MMMM")</f>
        <v>March</v>
      </c>
      <c r="AL6651" s="12">
        <f>DATE(YEAR(tbl_LoanData[[#This Row],[Application Date]]),MONTH(tbl_LoanData[[#This Row],[Application Date]]),1)</f>
        <v>46082</v>
      </c>
      <c r="AM6651" s="14">
        <f ca="1">IF(AND(tbl_LoanData[[#This Row],[Application Date]]&gt;=EOMONTH(TODAY(),-1)+1,tbl_LoanData[[#This Row],[Application Date]]&lt;=TODAY()),tbl_LoanData[[#This Row],[Loan Amount]],0)</f>
        <v>0</v>
      </c>
      <c r="AN6651" s="14">
        <f>tbl_LoanData[[#This Row],[Amount Paid]]-(Q6651-X6651)</f>
        <v>282909.19999999995</v>
      </c>
      <c r="AO6651" s="14">
        <f>IF(tbl_LoanData[[#This Row],[Application Status]]="Approved",1,0)</f>
        <v>1</v>
      </c>
      <c r="AP6651" s="22" t="str">
        <f t="shared" ca="1" si="310"/>
        <v/>
      </c>
      <c r="AQ6651" s="22" t="str">
        <f t="shared" ca="1" si="311"/>
        <v/>
      </c>
    </row>
    <row r="6652" spans="1:43" x14ac:dyDescent="0.3">
      <c r="A6652" s="2" t="s">
        <v>1241</v>
      </c>
      <c r="B6652" s="2" t="s">
        <v>1242</v>
      </c>
      <c r="C6652" s="2" t="s">
        <v>216</v>
      </c>
      <c r="D6652" s="2" t="s">
        <v>101</v>
      </c>
      <c r="E6652" s="2" t="s">
        <v>182</v>
      </c>
      <c r="F6652" s="2">
        <v>26</v>
      </c>
      <c r="G6652" s="2" t="s">
        <v>83</v>
      </c>
      <c r="H6652" s="2" t="s">
        <v>110</v>
      </c>
      <c r="I6652" s="2" t="s">
        <v>46</v>
      </c>
      <c r="J6652" s="3">
        <v>46091</v>
      </c>
      <c r="K6652" s="3"/>
      <c r="L6652" s="2" t="s">
        <v>36</v>
      </c>
      <c r="M6652" s="2" t="s">
        <v>111</v>
      </c>
      <c r="N6652" s="2" t="s">
        <v>350</v>
      </c>
      <c r="O6652" s="4">
        <v>1905000</v>
      </c>
      <c r="P6652" s="4">
        <v>302100</v>
      </c>
      <c r="Q6652" s="4">
        <v>1602900</v>
      </c>
      <c r="R6652" s="2">
        <v>12</v>
      </c>
      <c r="S6652" s="5">
        <v>8.92</v>
      </c>
      <c r="T6652" s="4">
        <v>145489.89000000001</v>
      </c>
      <c r="U6652" s="2" t="s">
        <v>96</v>
      </c>
      <c r="V6652" s="2" t="s">
        <v>97</v>
      </c>
      <c r="W6652" s="4">
        <v>0</v>
      </c>
      <c r="X6652" s="4">
        <v>0</v>
      </c>
      <c r="Y6652" s="4">
        <v>1745878.68</v>
      </c>
      <c r="Z6652" s="2">
        <v>0</v>
      </c>
      <c r="AA6652" s="2" t="s">
        <v>97</v>
      </c>
      <c r="AB6652" s="2" t="s">
        <v>15734</v>
      </c>
      <c r="AC6652" s="2" t="s">
        <v>332</v>
      </c>
      <c r="AD6652" s="2" t="s">
        <v>76</v>
      </c>
      <c r="AE6652" s="5">
        <v>84.14</v>
      </c>
      <c r="AF6652" s="2">
        <v>0</v>
      </c>
      <c r="AG6652" s="2" t="s">
        <v>97</v>
      </c>
      <c r="AH6652" s="2"/>
      <c r="AI6652" s="6" t="str">
        <f t="shared" si="309"/>
        <v>25-34</v>
      </c>
      <c r="AJ6652" s="11">
        <f>YEAR(tbl_LoanData[[#This Row],[Application Date]])</f>
        <v>2026</v>
      </c>
      <c r="AK6652" s="11" t="str">
        <f>TEXT(tbl_LoanData[[#This Row],[Application Date]],"MMMM")</f>
        <v>March</v>
      </c>
      <c r="AL6652" s="12">
        <f>DATE(YEAR(tbl_LoanData[[#This Row],[Application Date]]),MONTH(tbl_LoanData[[#This Row],[Application Date]]),1)</f>
        <v>46082</v>
      </c>
      <c r="AM6652" s="14">
        <f ca="1">IF(AND(tbl_LoanData[[#This Row],[Application Date]]&gt;=EOMONTH(TODAY(),-1)+1,tbl_LoanData[[#This Row],[Application Date]]&lt;=TODAY()),tbl_LoanData[[#This Row],[Loan Amount]],0)</f>
        <v>0</v>
      </c>
      <c r="AN6652" s="14">
        <f>tbl_LoanData[[#This Row],[Amount Paid]]-(Q6652-X6652)</f>
        <v>-1602900</v>
      </c>
      <c r="AO6652" s="14">
        <f>IF(tbl_LoanData[[#This Row],[Application Status]]="Approved",1,0)</f>
        <v>0</v>
      </c>
      <c r="AP6652" s="22" t="str">
        <f t="shared" ca="1" si="310"/>
        <v/>
      </c>
      <c r="AQ6652" s="22" t="str">
        <f t="shared" ca="1" si="311"/>
        <v/>
      </c>
    </row>
    <row r="6653" spans="1:43" x14ac:dyDescent="0.3">
      <c r="A6653" s="2" t="s">
        <v>1263</v>
      </c>
      <c r="B6653" s="2" t="s">
        <v>1264</v>
      </c>
      <c r="C6653" s="2" t="s">
        <v>533</v>
      </c>
      <c r="D6653" s="2" t="s">
        <v>209</v>
      </c>
      <c r="E6653" s="2" t="s">
        <v>165</v>
      </c>
      <c r="F6653" s="2">
        <v>32</v>
      </c>
      <c r="G6653" s="2" t="s">
        <v>83</v>
      </c>
      <c r="H6653" s="2" t="s">
        <v>273</v>
      </c>
      <c r="I6653" s="2" t="s">
        <v>45</v>
      </c>
      <c r="J6653" s="3">
        <v>46106</v>
      </c>
      <c r="K6653" s="3">
        <v>46124</v>
      </c>
      <c r="L6653" s="2" t="s">
        <v>37</v>
      </c>
      <c r="M6653" s="2" t="s">
        <v>94</v>
      </c>
      <c r="N6653" s="2" t="s">
        <v>568</v>
      </c>
      <c r="O6653" s="4">
        <v>110000</v>
      </c>
      <c r="P6653" s="4">
        <v>29300</v>
      </c>
      <c r="Q6653" s="4">
        <v>80700</v>
      </c>
      <c r="R6653" s="2">
        <v>60</v>
      </c>
      <c r="S6653" s="5">
        <v>14.38</v>
      </c>
      <c r="T6653" s="4">
        <v>2312.06</v>
      </c>
      <c r="U6653" s="2" t="s">
        <v>73</v>
      </c>
      <c r="V6653" s="2" t="s">
        <v>74</v>
      </c>
      <c r="W6653" s="4">
        <v>9248.24</v>
      </c>
      <c r="X6653" s="4">
        <v>129475.06</v>
      </c>
      <c r="Y6653" s="4">
        <v>138723.29999999999</v>
      </c>
      <c r="Z6653" s="2">
        <v>0</v>
      </c>
      <c r="AA6653" s="2" t="s">
        <v>56</v>
      </c>
      <c r="AB6653" s="2" t="s">
        <v>15732</v>
      </c>
      <c r="AC6653" s="2" t="s">
        <v>138</v>
      </c>
      <c r="AD6653" s="2" t="s">
        <v>76</v>
      </c>
      <c r="AE6653" s="5">
        <v>73.36</v>
      </c>
      <c r="AF6653" s="2">
        <v>0</v>
      </c>
      <c r="AG6653" s="2" t="s">
        <v>77</v>
      </c>
      <c r="AH6653" s="2">
        <v>18</v>
      </c>
      <c r="AI6653" s="6" t="str">
        <f t="shared" si="309"/>
        <v>25-34</v>
      </c>
      <c r="AJ6653" s="11">
        <f>YEAR(tbl_LoanData[[#This Row],[Application Date]])</f>
        <v>2026</v>
      </c>
      <c r="AK6653" s="11" t="str">
        <f>TEXT(tbl_LoanData[[#This Row],[Application Date]],"MMMM")</f>
        <v>March</v>
      </c>
      <c r="AL6653" s="12">
        <f>DATE(YEAR(tbl_LoanData[[#This Row],[Application Date]]),MONTH(tbl_LoanData[[#This Row],[Application Date]]),1)</f>
        <v>46082</v>
      </c>
      <c r="AM6653" s="14">
        <f ca="1">IF(AND(tbl_LoanData[[#This Row],[Application Date]]&gt;=EOMONTH(TODAY(),-1)+1,tbl_LoanData[[#This Row],[Application Date]]&lt;=TODAY()),tbl_LoanData[[#This Row],[Loan Amount]],0)</f>
        <v>0</v>
      </c>
      <c r="AN6653" s="14">
        <f>tbl_LoanData[[#This Row],[Amount Paid]]-(Q6653-X6653)</f>
        <v>58023.299999999996</v>
      </c>
      <c r="AO6653" s="14">
        <f>IF(tbl_LoanData[[#This Row],[Application Status]]="Approved",1,0)</f>
        <v>1</v>
      </c>
      <c r="AP6653" s="22" t="str">
        <f t="shared" ca="1" si="310"/>
        <v/>
      </c>
      <c r="AQ6653" s="22" t="str">
        <f t="shared" ca="1" si="311"/>
        <v/>
      </c>
    </row>
    <row r="6654" spans="1:43" x14ac:dyDescent="0.3">
      <c r="A6654" s="2" t="s">
        <v>1309</v>
      </c>
      <c r="B6654" s="2" t="s">
        <v>1310</v>
      </c>
      <c r="C6654" s="2" t="s">
        <v>203</v>
      </c>
      <c r="D6654" s="2" t="s">
        <v>182</v>
      </c>
      <c r="E6654" s="2" t="s">
        <v>183</v>
      </c>
      <c r="F6654" s="2">
        <v>60</v>
      </c>
      <c r="G6654" s="2" t="s">
        <v>69</v>
      </c>
      <c r="H6654" s="2" t="s">
        <v>172</v>
      </c>
      <c r="I6654" s="2" t="s">
        <v>45</v>
      </c>
      <c r="J6654" s="3">
        <v>46106</v>
      </c>
      <c r="K6654" s="3">
        <v>46123</v>
      </c>
      <c r="L6654" s="2" t="s">
        <v>37</v>
      </c>
      <c r="M6654" s="2" t="s">
        <v>199</v>
      </c>
      <c r="N6654" s="2" t="s">
        <v>200</v>
      </c>
      <c r="O6654" s="4">
        <v>220000</v>
      </c>
      <c r="P6654" s="4">
        <v>23700</v>
      </c>
      <c r="Q6654" s="4">
        <v>196300</v>
      </c>
      <c r="R6654" s="2">
        <v>36</v>
      </c>
      <c r="S6654" s="5">
        <v>11.47</v>
      </c>
      <c r="T6654" s="4">
        <v>7329.08</v>
      </c>
      <c r="U6654" s="2" t="s">
        <v>73</v>
      </c>
      <c r="V6654" s="2" t="s">
        <v>74</v>
      </c>
      <c r="W6654" s="4">
        <v>29316.32</v>
      </c>
      <c r="X6654" s="4">
        <v>234530.51</v>
      </c>
      <c r="Y6654" s="4">
        <v>263846.83</v>
      </c>
      <c r="Z6654" s="2">
        <v>0</v>
      </c>
      <c r="AA6654" s="2" t="s">
        <v>56</v>
      </c>
      <c r="AB6654" s="2" t="s">
        <v>15730</v>
      </c>
      <c r="AC6654" s="2" t="s">
        <v>146</v>
      </c>
      <c r="AD6654" s="2" t="s">
        <v>76</v>
      </c>
      <c r="AE6654" s="5">
        <v>89.23</v>
      </c>
      <c r="AF6654" s="2">
        <v>0</v>
      </c>
      <c r="AG6654" s="2" t="s">
        <v>77</v>
      </c>
      <c r="AH6654" s="2">
        <v>17</v>
      </c>
      <c r="AI6654" s="6" t="str">
        <f t="shared" si="309"/>
        <v>55-64</v>
      </c>
      <c r="AJ6654" s="11">
        <f>YEAR(tbl_LoanData[[#This Row],[Application Date]])</f>
        <v>2026</v>
      </c>
      <c r="AK6654" s="11" t="str">
        <f>TEXT(tbl_LoanData[[#This Row],[Application Date]],"MMMM")</f>
        <v>March</v>
      </c>
      <c r="AL6654" s="12">
        <f>DATE(YEAR(tbl_LoanData[[#This Row],[Application Date]]),MONTH(tbl_LoanData[[#This Row],[Application Date]]),1)</f>
        <v>46082</v>
      </c>
      <c r="AM6654" s="14">
        <f ca="1">IF(AND(tbl_LoanData[[#This Row],[Application Date]]&gt;=EOMONTH(TODAY(),-1)+1,tbl_LoanData[[#This Row],[Application Date]]&lt;=TODAY()),tbl_LoanData[[#This Row],[Loan Amount]],0)</f>
        <v>0</v>
      </c>
      <c r="AN6654" s="14">
        <f>tbl_LoanData[[#This Row],[Amount Paid]]-(Q6654-X6654)</f>
        <v>67546.830000000016</v>
      </c>
      <c r="AO6654" s="14">
        <f>IF(tbl_LoanData[[#This Row],[Application Status]]="Approved",1,0)</f>
        <v>1</v>
      </c>
      <c r="AP6654" s="22" t="str">
        <f t="shared" ca="1" si="310"/>
        <v/>
      </c>
      <c r="AQ6654" s="22" t="str">
        <f t="shared" ca="1" si="311"/>
        <v/>
      </c>
    </row>
    <row r="6655" spans="1:43" ht="14.4" customHeight="1" x14ac:dyDescent="0.3">
      <c r="A6655" s="2" t="s">
        <v>1477</v>
      </c>
      <c r="B6655" s="2" t="s">
        <v>1478</v>
      </c>
      <c r="C6655" s="2" t="s">
        <v>181</v>
      </c>
      <c r="D6655" s="2" t="s">
        <v>134</v>
      </c>
      <c r="E6655" s="2" t="s">
        <v>161</v>
      </c>
      <c r="F6655" s="2">
        <v>25</v>
      </c>
      <c r="G6655" s="2" t="s">
        <v>83</v>
      </c>
      <c r="H6655" s="2" t="s">
        <v>151</v>
      </c>
      <c r="I6655" s="2" t="s">
        <v>46</v>
      </c>
      <c r="J6655" s="3">
        <v>46100</v>
      </c>
      <c r="K6655" s="3">
        <v>46102</v>
      </c>
      <c r="L6655" s="2" t="s">
        <v>40</v>
      </c>
      <c r="M6655" s="2" t="s">
        <v>157</v>
      </c>
      <c r="N6655" s="2" t="s">
        <v>299</v>
      </c>
      <c r="O6655" s="4">
        <v>753000</v>
      </c>
      <c r="P6655" s="4">
        <v>232800</v>
      </c>
      <c r="Q6655" s="4">
        <v>520200</v>
      </c>
      <c r="R6655" s="2">
        <v>24</v>
      </c>
      <c r="S6655" s="5">
        <v>14.07</v>
      </c>
      <c r="T6655" s="4">
        <v>27774.34</v>
      </c>
      <c r="U6655" s="2" t="s">
        <v>73</v>
      </c>
      <c r="V6655" s="2" t="s">
        <v>74</v>
      </c>
      <c r="W6655" s="4">
        <v>138871.70000000001</v>
      </c>
      <c r="X6655" s="4">
        <v>527712.57999999996</v>
      </c>
      <c r="Y6655" s="4">
        <v>666584.28</v>
      </c>
      <c r="Z6655" s="2">
        <v>0</v>
      </c>
      <c r="AA6655" s="2" t="s">
        <v>56</v>
      </c>
      <c r="AB6655" s="2" t="s">
        <v>15734</v>
      </c>
      <c r="AC6655" s="2" t="s">
        <v>146</v>
      </c>
      <c r="AD6655" s="2" t="s">
        <v>76</v>
      </c>
      <c r="AE6655" s="5">
        <v>69.08</v>
      </c>
      <c r="AF6655" s="2">
        <v>0</v>
      </c>
      <c r="AG6655" s="2" t="s">
        <v>77</v>
      </c>
      <c r="AH6655" s="2">
        <v>2</v>
      </c>
      <c r="AI6655" s="6" t="str">
        <f t="shared" si="309"/>
        <v>25-34</v>
      </c>
      <c r="AJ6655" s="11">
        <f>YEAR(tbl_LoanData[[#This Row],[Application Date]])</f>
        <v>2026</v>
      </c>
      <c r="AK6655" s="11" t="str">
        <f>TEXT(tbl_LoanData[[#This Row],[Application Date]],"MMMM")</f>
        <v>March</v>
      </c>
      <c r="AL6655" s="12">
        <f>DATE(YEAR(tbl_LoanData[[#This Row],[Application Date]]),MONTH(tbl_LoanData[[#This Row],[Application Date]]),1)</f>
        <v>46082</v>
      </c>
      <c r="AM6655" s="14">
        <f ca="1">IF(AND(tbl_LoanData[[#This Row],[Application Date]]&gt;=EOMONTH(TODAY(),-1)+1,tbl_LoanData[[#This Row],[Application Date]]&lt;=TODAY()),tbl_LoanData[[#This Row],[Loan Amount]],0)</f>
        <v>0</v>
      </c>
      <c r="AN6655" s="14">
        <f>tbl_LoanData[[#This Row],[Amount Paid]]-(Q6655-X6655)</f>
        <v>146384.27999999997</v>
      </c>
      <c r="AO6655" s="14">
        <f>IF(tbl_LoanData[[#This Row],[Application Status]]="Approved",1,0)</f>
        <v>1</v>
      </c>
      <c r="AP6655" s="22" t="str">
        <f t="shared" ca="1" si="310"/>
        <v/>
      </c>
      <c r="AQ6655" s="22" t="str">
        <f t="shared" ca="1" si="311"/>
        <v/>
      </c>
    </row>
    <row r="6656" spans="1:43" ht="14.4" customHeight="1" x14ac:dyDescent="0.3">
      <c r="A6656" s="2" t="s">
        <v>1515</v>
      </c>
      <c r="B6656" s="2" t="s">
        <v>1516</v>
      </c>
      <c r="C6656" s="2" t="s">
        <v>292</v>
      </c>
      <c r="D6656" s="2" t="s">
        <v>268</v>
      </c>
      <c r="E6656" s="2" t="s">
        <v>135</v>
      </c>
      <c r="F6656" s="2">
        <v>22</v>
      </c>
      <c r="G6656" s="2" t="s">
        <v>83</v>
      </c>
      <c r="H6656" s="2" t="s">
        <v>273</v>
      </c>
      <c r="I6656" s="2" t="s">
        <v>45</v>
      </c>
      <c r="J6656" s="3">
        <v>46105</v>
      </c>
      <c r="K6656" s="3">
        <v>46121</v>
      </c>
      <c r="L6656" s="2" t="s">
        <v>39</v>
      </c>
      <c r="M6656" s="2" t="s">
        <v>127</v>
      </c>
      <c r="N6656" s="2" t="s">
        <v>152</v>
      </c>
      <c r="O6656" s="4">
        <v>1123000</v>
      </c>
      <c r="P6656" s="4">
        <v>252700</v>
      </c>
      <c r="Q6656" s="4">
        <v>870300</v>
      </c>
      <c r="R6656" s="2">
        <v>24</v>
      </c>
      <c r="S6656" s="5">
        <v>10.11</v>
      </c>
      <c r="T6656" s="4">
        <v>43594.78</v>
      </c>
      <c r="U6656" s="2" t="s">
        <v>73</v>
      </c>
      <c r="V6656" s="2" t="s">
        <v>74</v>
      </c>
      <c r="W6656" s="4">
        <v>174379.12</v>
      </c>
      <c r="X6656" s="4">
        <v>871895.54</v>
      </c>
      <c r="Y6656" s="4">
        <v>1046274.66</v>
      </c>
      <c r="Z6656" s="2">
        <v>0</v>
      </c>
      <c r="AA6656" s="2" t="s">
        <v>56</v>
      </c>
      <c r="AB6656" s="2" t="s">
        <v>15727</v>
      </c>
      <c r="AC6656" s="2" t="s">
        <v>87</v>
      </c>
      <c r="AD6656" s="2" t="s">
        <v>76</v>
      </c>
      <c r="AE6656" s="5">
        <v>77.5</v>
      </c>
      <c r="AF6656" s="2">
        <v>0</v>
      </c>
      <c r="AG6656" s="2" t="s">
        <v>77</v>
      </c>
      <c r="AH6656" s="2">
        <v>16</v>
      </c>
      <c r="AI6656" s="6" t="str">
        <f t="shared" si="309"/>
        <v>18-24</v>
      </c>
      <c r="AJ6656" s="11">
        <f>YEAR(tbl_LoanData[[#This Row],[Application Date]])</f>
        <v>2026</v>
      </c>
      <c r="AK6656" s="11" t="str">
        <f>TEXT(tbl_LoanData[[#This Row],[Application Date]],"MMMM")</f>
        <v>March</v>
      </c>
      <c r="AL6656" s="12">
        <f>DATE(YEAR(tbl_LoanData[[#This Row],[Application Date]]),MONTH(tbl_LoanData[[#This Row],[Application Date]]),1)</f>
        <v>46082</v>
      </c>
      <c r="AM6656" s="14">
        <f ca="1">IF(AND(tbl_LoanData[[#This Row],[Application Date]]&gt;=EOMONTH(TODAY(),-1)+1,tbl_LoanData[[#This Row],[Application Date]]&lt;=TODAY()),tbl_LoanData[[#This Row],[Loan Amount]],0)</f>
        <v>0</v>
      </c>
      <c r="AN6656" s="14">
        <f>tbl_LoanData[[#This Row],[Amount Paid]]-(Q6656-X6656)</f>
        <v>175974.66000000003</v>
      </c>
      <c r="AO6656" s="14">
        <f>IF(tbl_LoanData[[#This Row],[Application Status]]="Approved",1,0)</f>
        <v>1</v>
      </c>
      <c r="AP6656" s="22" t="str">
        <f t="shared" ca="1" si="310"/>
        <v/>
      </c>
      <c r="AQ6656" s="22" t="str">
        <f t="shared" ca="1" si="311"/>
        <v/>
      </c>
    </row>
    <row r="6657" spans="1:43" ht="14.4" customHeight="1" x14ac:dyDescent="0.3">
      <c r="A6657" s="2" t="s">
        <v>1565</v>
      </c>
      <c r="B6657" s="2" t="s">
        <v>1566</v>
      </c>
      <c r="C6657" s="2" t="s">
        <v>508</v>
      </c>
      <c r="D6657" s="2" t="s">
        <v>67</v>
      </c>
      <c r="E6657" s="2" t="s">
        <v>176</v>
      </c>
      <c r="F6657" s="2">
        <v>35</v>
      </c>
      <c r="G6657" s="2" t="s">
        <v>83</v>
      </c>
      <c r="H6657" s="2" t="s">
        <v>273</v>
      </c>
      <c r="I6657" s="2" t="s">
        <v>45</v>
      </c>
      <c r="J6657" s="3">
        <v>46086</v>
      </c>
      <c r="K6657" s="3">
        <v>46101</v>
      </c>
      <c r="L6657" s="2" t="s">
        <v>36</v>
      </c>
      <c r="M6657" s="2" t="s">
        <v>111</v>
      </c>
      <c r="N6657" s="2" t="s">
        <v>350</v>
      </c>
      <c r="O6657" s="4">
        <v>1044000</v>
      </c>
      <c r="P6657" s="4">
        <v>122200</v>
      </c>
      <c r="Q6657" s="4">
        <v>921800</v>
      </c>
      <c r="R6657" s="2">
        <v>12</v>
      </c>
      <c r="S6657" s="5">
        <v>12.01</v>
      </c>
      <c r="T6657" s="4">
        <v>86042.35</v>
      </c>
      <c r="U6657" s="2" t="s">
        <v>73</v>
      </c>
      <c r="V6657" s="2" t="s">
        <v>74</v>
      </c>
      <c r="W6657" s="4">
        <v>430211.75</v>
      </c>
      <c r="X6657" s="4">
        <v>602296.43000000005</v>
      </c>
      <c r="Y6657" s="4">
        <v>1032508.18</v>
      </c>
      <c r="Z6657" s="2">
        <v>0</v>
      </c>
      <c r="AA6657" s="2" t="s">
        <v>56</v>
      </c>
      <c r="AB6657" s="2" t="s">
        <v>15730</v>
      </c>
      <c r="AC6657" s="2" t="s">
        <v>332</v>
      </c>
      <c r="AD6657" s="2" t="s">
        <v>76</v>
      </c>
      <c r="AE6657" s="5">
        <v>88.3</v>
      </c>
      <c r="AF6657" s="2">
        <v>0</v>
      </c>
      <c r="AG6657" s="2" t="s">
        <v>77</v>
      </c>
      <c r="AH6657" s="2">
        <v>15</v>
      </c>
      <c r="AI6657" s="6" t="str">
        <f t="shared" si="309"/>
        <v>35-44</v>
      </c>
      <c r="AJ6657" s="11">
        <f>YEAR(tbl_LoanData[[#This Row],[Application Date]])</f>
        <v>2026</v>
      </c>
      <c r="AK6657" s="11" t="str">
        <f>TEXT(tbl_LoanData[[#This Row],[Application Date]],"MMMM")</f>
        <v>March</v>
      </c>
      <c r="AL6657" s="12">
        <f>DATE(YEAR(tbl_LoanData[[#This Row],[Application Date]]),MONTH(tbl_LoanData[[#This Row],[Application Date]]),1)</f>
        <v>46082</v>
      </c>
      <c r="AM6657" s="14">
        <f ca="1">IF(AND(tbl_LoanData[[#This Row],[Application Date]]&gt;=EOMONTH(TODAY(),-1)+1,tbl_LoanData[[#This Row],[Application Date]]&lt;=TODAY()),tbl_LoanData[[#This Row],[Loan Amount]],0)</f>
        <v>0</v>
      </c>
      <c r="AN6657" s="14">
        <f>tbl_LoanData[[#This Row],[Amount Paid]]-(Q6657-X6657)</f>
        <v>110708.18000000005</v>
      </c>
      <c r="AO6657" s="14">
        <f>IF(tbl_LoanData[[#This Row],[Application Status]]="Approved",1,0)</f>
        <v>1</v>
      </c>
      <c r="AP6657" s="22" t="str">
        <f t="shared" ca="1" si="310"/>
        <v/>
      </c>
      <c r="AQ6657" s="22" t="str">
        <f t="shared" ca="1" si="311"/>
        <v/>
      </c>
    </row>
    <row r="6658" spans="1:43" x14ac:dyDescent="0.3">
      <c r="A6658" s="2" t="s">
        <v>1885</v>
      </c>
      <c r="B6658" s="2" t="s">
        <v>1886</v>
      </c>
      <c r="C6658" s="2" t="s">
        <v>310</v>
      </c>
      <c r="D6658" s="2" t="s">
        <v>204</v>
      </c>
      <c r="E6658" s="2" t="s">
        <v>161</v>
      </c>
      <c r="F6658" s="2">
        <v>58</v>
      </c>
      <c r="G6658" s="2" t="s">
        <v>69</v>
      </c>
      <c r="H6658" s="2" t="s">
        <v>110</v>
      </c>
      <c r="I6658" s="2" t="s">
        <v>46</v>
      </c>
      <c r="J6658" s="3">
        <v>46097</v>
      </c>
      <c r="K6658" s="3">
        <v>46107</v>
      </c>
      <c r="L6658" s="2" t="s">
        <v>36</v>
      </c>
      <c r="M6658" s="2" t="s">
        <v>104</v>
      </c>
      <c r="N6658" s="2" t="s">
        <v>592</v>
      </c>
      <c r="O6658" s="4">
        <v>2092000</v>
      </c>
      <c r="P6658" s="4">
        <v>330000</v>
      </c>
      <c r="Q6658" s="4">
        <v>1762000</v>
      </c>
      <c r="R6658" s="2">
        <v>36</v>
      </c>
      <c r="S6658" s="5">
        <v>7.97</v>
      </c>
      <c r="T6658" s="4">
        <v>60647.06</v>
      </c>
      <c r="U6658" s="2" t="s">
        <v>73</v>
      </c>
      <c r="V6658" s="2" t="s">
        <v>74</v>
      </c>
      <c r="W6658" s="4">
        <v>181941.18</v>
      </c>
      <c r="X6658" s="4">
        <v>2001353.02</v>
      </c>
      <c r="Y6658" s="4">
        <v>2183294.2000000002</v>
      </c>
      <c r="Z6658" s="2">
        <v>32</v>
      </c>
      <c r="AA6658" s="2" t="s">
        <v>58</v>
      </c>
      <c r="AB6658" s="2" t="s">
        <v>15730</v>
      </c>
      <c r="AC6658" s="2" t="s">
        <v>332</v>
      </c>
      <c r="AD6658" s="2" t="s">
        <v>76</v>
      </c>
      <c r="AE6658" s="5">
        <v>84.23</v>
      </c>
      <c r="AF6658" s="2">
        <v>1</v>
      </c>
      <c r="AG6658" s="2" t="s">
        <v>15718</v>
      </c>
      <c r="AH6658" s="2">
        <v>10</v>
      </c>
      <c r="AI6658" s="6" t="str">
        <f t="shared" ref="AI6658:AI6721" si="312">IF(F6658&lt;25,"18-24",IF(F6658&lt;35,"25-34",IF(F6658&lt;45,"35-44",IF(F6658&lt;55,"45-54",IF(F6658&lt;65,"55-64","65+")))))</f>
        <v>55-64</v>
      </c>
      <c r="AJ6658" s="11">
        <f>YEAR(tbl_LoanData[[#This Row],[Application Date]])</f>
        <v>2026</v>
      </c>
      <c r="AK6658" s="11" t="str">
        <f>TEXT(tbl_LoanData[[#This Row],[Application Date]],"MMMM")</f>
        <v>March</v>
      </c>
      <c r="AL6658" s="12">
        <f>DATE(YEAR(tbl_LoanData[[#This Row],[Application Date]]),MONTH(tbl_LoanData[[#This Row],[Application Date]]),1)</f>
        <v>46082</v>
      </c>
      <c r="AM6658" s="14">
        <f ca="1">IF(AND(tbl_LoanData[[#This Row],[Application Date]]&gt;=EOMONTH(TODAY(),-1)+1,tbl_LoanData[[#This Row],[Application Date]]&lt;=TODAY()),tbl_LoanData[[#This Row],[Loan Amount]],0)</f>
        <v>0</v>
      </c>
      <c r="AN6658" s="14">
        <f>tbl_LoanData[[#This Row],[Amount Paid]]-(Q6658-X6658)</f>
        <v>421294.2</v>
      </c>
      <c r="AO6658" s="14">
        <f>IF(tbl_LoanData[[#This Row],[Application Status]]="Approved",1,0)</f>
        <v>1</v>
      </c>
      <c r="AP6658" s="22" t="str">
        <f t="shared" ref="AP6658:AP6721" ca="1" si="313">IF(AND(J6658&gt;=DATE(YEAR(TODAY()),MONTH(TODAY()),1),J6658&lt;=TODAY()),"Current MTD",IF(AND(J6658&gt;=EOMONTH(TODAY(),-2)+1,J6658&lt;=EOMONTH(TODAY(),-1)),"Previous MTD",""))</f>
        <v/>
      </c>
      <c r="AQ6658" s="22" t="str">
        <f t="shared" ref="AQ6658:AQ6721" ca="1" si="314">IF(AND(J6658&gt;=DATE(YEAR(TODAY()),MONTH(TODAY()),1),J6658&lt;=TODAY()),TEXT(DATE(YEAR(TODAY()),MONTH(TODAY()),1),"mmm d")&amp;"–"&amp;DAY(TODAY()),IF(AND(J6658&gt;=EOMONTH(TODAY(),-2)+1,J6658&lt;=EOMONTH(TODAY(),-1)),""&amp;TEXT(EOMONTH(TODAY(),-2)+1,"mmm d")&amp;"–"&amp;DAY(TODAY()),""))</f>
        <v/>
      </c>
    </row>
    <row r="6659" spans="1:43" ht="14.4" customHeight="1" x14ac:dyDescent="0.3">
      <c r="A6659" s="2" t="s">
        <v>1919</v>
      </c>
      <c r="B6659" s="2" t="s">
        <v>1920</v>
      </c>
      <c r="C6659" s="2" t="s">
        <v>533</v>
      </c>
      <c r="D6659" s="2" t="s">
        <v>102</v>
      </c>
      <c r="E6659" s="2" t="s">
        <v>101</v>
      </c>
      <c r="F6659" s="2">
        <v>59</v>
      </c>
      <c r="G6659" s="2" t="s">
        <v>83</v>
      </c>
      <c r="H6659" s="2" t="s">
        <v>372</v>
      </c>
      <c r="I6659" s="2" t="s">
        <v>43</v>
      </c>
      <c r="J6659" s="3">
        <v>46087</v>
      </c>
      <c r="K6659" s="3"/>
      <c r="L6659" s="2" t="s">
        <v>39</v>
      </c>
      <c r="M6659" s="2" t="s">
        <v>94</v>
      </c>
      <c r="N6659" s="2" t="s">
        <v>418</v>
      </c>
      <c r="O6659" s="4">
        <v>2127000</v>
      </c>
      <c r="P6659" s="4">
        <v>747100</v>
      </c>
      <c r="Q6659" s="4">
        <v>1379900</v>
      </c>
      <c r="R6659" s="2">
        <v>36</v>
      </c>
      <c r="S6659" s="5">
        <v>6.91</v>
      </c>
      <c r="T6659" s="4">
        <v>46276.480000000003</v>
      </c>
      <c r="U6659" s="2" t="s">
        <v>96</v>
      </c>
      <c r="V6659" s="2" t="s">
        <v>97</v>
      </c>
      <c r="W6659" s="4">
        <v>0</v>
      </c>
      <c r="X6659" s="4">
        <v>0</v>
      </c>
      <c r="Y6659" s="4">
        <v>1665953.27</v>
      </c>
      <c r="Z6659" s="2">
        <v>0</v>
      </c>
      <c r="AA6659" s="2" t="s">
        <v>97</v>
      </c>
      <c r="AB6659" s="2" t="s">
        <v>15735</v>
      </c>
      <c r="AC6659" s="2" t="s">
        <v>138</v>
      </c>
      <c r="AD6659" s="2" t="s">
        <v>76</v>
      </c>
      <c r="AE6659" s="5">
        <v>64.88</v>
      </c>
      <c r="AF6659" s="2">
        <v>0</v>
      </c>
      <c r="AG6659" s="2" t="s">
        <v>97</v>
      </c>
      <c r="AH6659" s="2"/>
      <c r="AI6659" s="6" t="str">
        <f t="shared" si="312"/>
        <v>55-64</v>
      </c>
      <c r="AJ6659" s="11">
        <f>YEAR(tbl_LoanData[[#This Row],[Application Date]])</f>
        <v>2026</v>
      </c>
      <c r="AK6659" s="11" t="str">
        <f>TEXT(tbl_LoanData[[#This Row],[Application Date]],"MMMM")</f>
        <v>March</v>
      </c>
      <c r="AL6659" s="12">
        <f>DATE(YEAR(tbl_LoanData[[#This Row],[Application Date]]),MONTH(tbl_LoanData[[#This Row],[Application Date]]),1)</f>
        <v>46082</v>
      </c>
      <c r="AM6659" s="14">
        <f ca="1">IF(AND(tbl_LoanData[[#This Row],[Application Date]]&gt;=EOMONTH(TODAY(),-1)+1,tbl_LoanData[[#This Row],[Application Date]]&lt;=TODAY()),tbl_LoanData[[#This Row],[Loan Amount]],0)</f>
        <v>0</v>
      </c>
      <c r="AN6659" s="14">
        <f>tbl_LoanData[[#This Row],[Amount Paid]]-(Q6659-X6659)</f>
        <v>-1379900</v>
      </c>
      <c r="AO6659" s="14">
        <f>IF(tbl_LoanData[[#This Row],[Application Status]]="Approved",1,0)</f>
        <v>0</v>
      </c>
      <c r="AP6659" s="22" t="str">
        <f t="shared" ca="1" si="313"/>
        <v/>
      </c>
      <c r="AQ6659" s="22" t="str">
        <f t="shared" ca="1" si="314"/>
        <v/>
      </c>
    </row>
    <row r="6660" spans="1:43" ht="14.4" customHeight="1" x14ac:dyDescent="0.3">
      <c r="A6660" s="2" t="s">
        <v>1989</v>
      </c>
      <c r="B6660" s="2" t="s">
        <v>1990</v>
      </c>
      <c r="C6660" s="2" t="s">
        <v>343</v>
      </c>
      <c r="D6660" s="2" t="s">
        <v>101</v>
      </c>
      <c r="E6660" s="2" t="s">
        <v>101</v>
      </c>
      <c r="F6660" s="2">
        <v>52</v>
      </c>
      <c r="G6660" s="2" t="s">
        <v>69</v>
      </c>
      <c r="H6660" s="2" t="s">
        <v>233</v>
      </c>
      <c r="I6660" s="2" t="s">
        <v>46</v>
      </c>
      <c r="J6660" s="3">
        <v>46082</v>
      </c>
      <c r="K6660" s="3">
        <v>46101</v>
      </c>
      <c r="L6660" s="2" t="s">
        <v>39</v>
      </c>
      <c r="M6660" s="2" t="s">
        <v>167</v>
      </c>
      <c r="N6660" s="2" t="s">
        <v>491</v>
      </c>
      <c r="O6660" s="4">
        <v>1717000</v>
      </c>
      <c r="P6660" s="4">
        <v>500800</v>
      </c>
      <c r="Q6660" s="4">
        <v>1216200</v>
      </c>
      <c r="R6660" s="2">
        <v>60</v>
      </c>
      <c r="S6660" s="5">
        <v>9.1300000000000008</v>
      </c>
      <c r="T6660" s="4">
        <v>29523.26</v>
      </c>
      <c r="U6660" s="2" t="s">
        <v>73</v>
      </c>
      <c r="V6660" s="2" t="s">
        <v>74</v>
      </c>
      <c r="W6660" s="4">
        <v>147616.29999999999</v>
      </c>
      <c r="X6660" s="4">
        <v>1623779</v>
      </c>
      <c r="Y6660" s="4">
        <v>1771395.3</v>
      </c>
      <c r="Z6660" s="2">
        <v>0</v>
      </c>
      <c r="AA6660" s="2" t="s">
        <v>56</v>
      </c>
      <c r="AB6660" s="2" t="s">
        <v>15735</v>
      </c>
      <c r="AC6660" s="2" t="s">
        <v>360</v>
      </c>
      <c r="AD6660" s="2" t="s">
        <v>76</v>
      </c>
      <c r="AE6660" s="5">
        <v>70.83</v>
      </c>
      <c r="AF6660" s="2">
        <v>0</v>
      </c>
      <c r="AG6660" s="2" t="s">
        <v>77</v>
      </c>
      <c r="AH6660" s="2">
        <v>19</v>
      </c>
      <c r="AI6660" s="6" t="str">
        <f t="shared" si="312"/>
        <v>45-54</v>
      </c>
      <c r="AJ6660" s="11">
        <f>YEAR(tbl_LoanData[[#This Row],[Application Date]])</f>
        <v>2026</v>
      </c>
      <c r="AK6660" s="11" t="str">
        <f>TEXT(tbl_LoanData[[#This Row],[Application Date]],"MMMM")</f>
        <v>March</v>
      </c>
      <c r="AL6660" s="12">
        <f>DATE(YEAR(tbl_LoanData[[#This Row],[Application Date]]),MONTH(tbl_LoanData[[#This Row],[Application Date]]),1)</f>
        <v>46082</v>
      </c>
      <c r="AM6660" s="14">
        <f ca="1">IF(AND(tbl_LoanData[[#This Row],[Application Date]]&gt;=EOMONTH(TODAY(),-1)+1,tbl_LoanData[[#This Row],[Application Date]]&lt;=TODAY()),tbl_LoanData[[#This Row],[Loan Amount]],0)</f>
        <v>0</v>
      </c>
      <c r="AN6660" s="14">
        <f>tbl_LoanData[[#This Row],[Amount Paid]]-(Q6660-X6660)</f>
        <v>555195.30000000005</v>
      </c>
      <c r="AO6660" s="14">
        <f>IF(tbl_LoanData[[#This Row],[Application Status]]="Approved",1,0)</f>
        <v>1</v>
      </c>
      <c r="AP6660" s="22" t="str">
        <f t="shared" ca="1" si="313"/>
        <v/>
      </c>
      <c r="AQ6660" s="22" t="str">
        <f t="shared" ca="1" si="314"/>
        <v/>
      </c>
    </row>
    <row r="6661" spans="1:43" x14ac:dyDescent="0.3">
      <c r="A6661" s="2" t="s">
        <v>2037</v>
      </c>
      <c r="B6661" s="2" t="s">
        <v>2038</v>
      </c>
      <c r="C6661" s="2" t="s">
        <v>397</v>
      </c>
      <c r="D6661" s="2" t="s">
        <v>134</v>
      </c>
      <c r="E6661" s="2" t="s">
        <v>268</v>
      </c>
      <c r="F6661" s="2">
        <v>62</v>
      </c>
      <c r="G6661" s="2" t="s">
        <v>83</v>
      </c>
      <c r="H6661" s="2" t="s">
        <v>233</v>
      </c>
      <c r="I6661" s="2" t="s">
        <v>46</v>
      </c>
      <c r="J6661" s="3">
        <v>46092</v>
      </c>
      <c r="K6661" s="3">
        <v>46113</v>
      </c>
      <c r="L6661" s="2" t="s">
        <v>40</v>
      </c>
      <c r="M6661" s="2" t="s">
        <v>85</v>
      </c>
      <c r="N6661" s="2" t="s">
        <v>274</v>
      </c>
      <c r="O6661" s="4">
        <v>746000</v>
      </c>
      <c r="P6661" s="4">
        <v>193800</v>
      </c>
      <c r="Q6661" s="4">
        <v>552200</v>
      </c>
      <c r="R6661" s="2">
        <v>48</v>
      </c>
      <c r="S6661" s="5">
        <v>7.83</v>
      </c>
      <c r="T6661" s="4">
        <v>15107.27</v>
      </c>
      <c r="U6661" s="2" t="s">
        <v>73</v>
      </c>
      <c r="V6661" s="2" t="s">
        <v>74</v>
      </c>
      <c r="W6661" s="4">
        <v>60429.08</v>
      </c>
      <c r="X6661" s="4">
        <v>664719.96</v>
      </c>
      <c r="Y6661" s="4">
        <v>725149.04</v>
      </c>
      <c r="Z6661" s="2">
        <v>0</v>
      </c>
      <c r="AA6661" s="2" t="s">
        <v>56</v>
      </c>
      <c r="AB6661" s="2" t="s">
        <v>15730</v>
      </c>
      <c r="AC6661" s="2" t="s">
        <v>75</v>
      </c>
      <c r="AD6661" s="2" t="s">
        <v>76</v>
      </c>
      <c r="AE6661" s="5">
        <v>74.02</v>
      </c>
      <c r="AF6661" s="2">
        <v>0</v>
      </c>
      <c r="AG6661" s="2" t="s">
        <v>77</v>
      </c>
      <c r="AH6661" s="2">
        <v>21</v>
      </c>
      <c r="AI6661" s="6" t="str">
        <f t="shared" si="312"/>
        <v>55-64</v>
      </c>
      <c r="AJ6661" s="11">
        <f>YEAR(tbl_LoanData[[#This Row],[Application Date]])</f>
        <v>2026</v>
      </c>
      <c r="AK6661" s="11" t="str">
        <f>TEXT(tbl_LoanData[[#This Row],[Application Date]],"MMMM")</f>
        <v>March</v>
      </c>
      <c r="AL6661" s="12">
        <f>DATE(YEAR(tbl_LoanData[[#This Row],[Application Date]]),MONTH(tbl_LoanData[[#This Row],[Application Date]]),1)</f>
        <v>46082</v>
      </c>
      <c r="AM6661" s="14">
        <f ca="1">IF(AND(tbl_LoanData[[#This Row],[Application Date]]&gt;=EOMONTH(TODAY(),-1)+1,tbl_LoanData[[#This Row],[Application Date]]&lt;=TODAY()),tbl_LoanData[[#This Row],[Loan Amount]],0)</f>
        <v>0</v>
      </c>
      <c r="AN6661" s="14">
        <f>tbl_LoanData[[#This Row],[Amount Paid]]-(Q6661-X6661)</f>
        <v>172949.03999999998</v>
      </c>
      <c r="AO6661" s="14">
        <f>IF(tbl_LoanData[[#This Row],[Application Status]]="Approved",1,0)</f>
        <v>1</v>
      </c>
      <c r="AP6661" s="22" t="str">
        <f t="shared" ca="1" si="313"/>
        <v/>
      </c>
      <c r="AQ6661" s="22" t="str">
        <f t="shared" ca="1" si="314"/>
        <v/>
      </c>
    </row>
    <row r="6662" spans="1:43" ht="14.4" customHeight="1" x14ac:dyDescent="0.3">
      <c r="A6662" s="2" t="s">
        <v>2103</v>
      </c>
      <c r="B6662" s="2" t="s">
        <v>2104</v>
      </c>
      <c r="C6662" s="2" t="s">
        <v>80</v>
      </c>
      <c r="D6662" s="2" t="s">
        <v>204</v>
      </c>
      <c r="E6662" s="2" t="s">
        <v>101</v>
      </c>
      <c r="F6662" s="2">
        <v>58</v>
      </c>
      <c r="G6662" s="2" t="s">
        <v>83</v>
      </c>
      <c r="H6662" s="2" t="s">
        <v>156</v>
      </c>
      <c r="I6662" s="2" t="s">
        <v>45</v>
      </c>
      <c r="J6662" s="3">
        <v>46101</v>
      </c>
      <c r="K6662" s="3"/>
      <c r="L6662" s="2" t="s">
        <v>40</v>
      </c>
      <c r="M6662" s="2" t="s">
        <v>71</v>
      </c>
      <c r="N6662" s="2" t="s">
        <v>137</v>
      </c>
      <c r="O6662" s="4">
        <v>713000</v>
      </c>
      <c r="P6662" s="4">
        <v>125600</v>
      </c>
      <c r="Q6662" s="4">
        <v>587400</v>
      </c>
      <c r="R6662" s="2">
        <v>48</v>
      </c>
      <c r="S6662" s="5">
        <v>8.6300000000000008</v>
      </c>
      <c r="T6662" s="4">
        <v>16461.88</v>
      </c>
      <c r="U6662" s="2" t="s">
        <v>113</v>
      </c>
      <c r="V6662" s="2" t="s">
        <v>97</v>
      </c>
      <c r="W6662" s="4">
        <v>0</v>
      </c>
      <c r="X6662" s="4">
        <v>0</v>
      </c>
      <c r="Y6662" s="4">
        <v>790170.48</v>
      </c>
      <c r="Z6662" s="2">
        <v>0</v>
      </c>
      <c r="AA6662" s="2" t="s">
        <v>97</v>
      </c>
      <c r="AB6662" s="2" t="s">
        <v>15734</v>
      </c>
      <c r="AC6662" s="2" t="s">
        <v>146</v>
      </c>
      <c r="AD6662" s="2" t="s">
        <v>76</v>
      </c>
      <c r="AE6662" s="5">
        <v>82.38</v>
      </c>
      <c r="AF6662" s="2">
        <v>0</v>
      </c>
      <c r="AG6662" s="2" t="s">
        <v>97</v>
      </c>
      <c r="AH6662" s="2"/>
      <c r="AI6662" s="6" t="str">
        <f t="shared" si="312"/>
        <v>55-64</v>
      </c>
      <c r="AJ6662" s="11">
        <f>YEAR(tbl_LoanData[[#This Row],[Application Date]])</f>
        <v>2026</v>
      </c>
      <c r="AK6662" s="11" t="str">
        <f>TEXT(tbl_LoanData[[#This Row],[Application Date]],"MMMM")</f>
        <v>March</v>
      </c>
      <c r="AL6662" s="12">
        <f>DATE(YEAR(tbl_LoanData[[#This Row],[Application Date]]),MONTH(tbl_LoanData[[#This Row],[Application Date]]),1)</f>
        <v>46082</v>
      </c>
      <c r="AM6662" s="14">
        <f ca="1">IF(AND(tbl_LoanData[[#This Row],[Application Date]]&gt;=EOMONTH(TODAY(),-1)+1,tbl_LoanData[[#This Row],[Application Date]]&lt;=TODAY()),tbl_LoanData[[#This Row],[Loan Amount]],0)</f>
        <v>0</v>
      </c>
      <c r="AN6662" s="14">
        <f>tbl_LoanData[[#This Row],[Amount Paid]]-(Q6662-X6662)</f>
        <v>-587400</v>
      </c>
      <c r="AO6662" s="14">
        <f>IF(tbl_LoanData[[#This Row],[Application Status]]="Approved",1,0)</f>
        <v>0</v>
      </c>
      <c r="AP6662" s="22" t="str">
        <f t="shared" ca="1" si="313"/>
        <v/>
      </c>
      <c r="AQ6662" s="22" t="str">
        <f t="shared" ca="1" si="314"/>
        <v/>
      </c>
    </row>
    <row r="6663" spans="1:43" ht="14.4" customHeight="1" x14ac:dyDescent="0.3">
      <c r="A6663" s="2" t="s">
        <v>2119</v>
      </c>
      <c r="B6663" s="2" t="s">
        <v>2120</v>
      </c>
      <c r="C6663" s="2" t="s">
        <v>575</v>
      </c>
      <c r="D6663" s="2" t="s">
        <v>232</v>
      </c>
      <c r="E6663" s="2" t="s">
        <v>150</v>
      </c>
      <c r="F6663" s="2">
        <v>48</v>
      </c>
      <c r="G6663" s="2" t="s">
        <v>69</v>
      </c>
      <c r="H6663" s="2" t="s">
        <v>156</v>
      </c>
      <c r="I6663" s="2" t="s">
        <v>45</v>
      </c>
      <c r="J6663" s="3">
        <v>46090</v>
      </c>
      <c r="K6663" s="3"/>
      <c r="L6663" s="2" t="s">
        <v>39</v>
      </c>
      <c r="M6663" s="2" t="s">
        <v>71</v>
      </c>
      <c r="N6663" s="2" t="s">
        <v>72</v>
      </c>
      <c r="O6663" s="4">
        <v>1568000</v>
      </c>
      <c r="P6663" s="4">
        <v>162500</v>
      </c>
      <c r="Q6663" s="4">
        <v>1405500</v>
      </c>
      <c r="R6663" s="2">
        <v>48</v>
      </c>
      <c r="S6663" s="5">
        <v>11.18</v>
      </c>
      <c r="T6663" s="4">
        <v>42375.82</v>
      </c>
      <c r="U6663" s="2" t="s">
        <v>113</v>
      </c>
      <c r="V6663" s="2" t="s">
        <v>97</v>
      </c>
      <c r="W6663" s="4">
        <v>0</v>
      </c>
      <c r="X6663" s="4">
        <v>0</v>
      </c>
      <c r="Y6663" s="4">
        <v>2034039.6</v>
      </c>
      <c r="Z6663" s="2">
        <v>0</v>
      </c>
      <c r="AA6663" s="2" t="s">
        <v>97</v>
      </c>
      <c r="AB6663" s="2" t="s">
        <v>15733</v>
      </c>
      <c r="AC6663" s="2" t="s">
        <v>213</v>
      </c>
      <c r="AD6663" s="2" t="s">
        <v>76</v>
      </c>
      <c r="AE6663" s="5">
        <v>89.64</v>
      </c>
      <c r="AF6663" s="2">
        <v>0</v>
      </c>
      <c r="AG6663" s="2" t="s">
        <v>97</v>
      </c>
      <c r="AH6663" s="2"/>
      <c r="AI6663" s="6" t="str">
        <f t="shared" si="312"/>
        <v>45-54</v>
      </c>
      <c r="AJ6663" s="11">
        <f>YEAR(tbl_LoanData[[#This Row],[Application Date]])</f>
        <v>2026</v>
      </c>
      <c r="AK6663" s="11" t="str">
        <f>TEXT(tbl_LoanData[[#This Row],[Application Date]],"MMMM")</f>
        <v>March</v>
      </c>
      <c r="AL6663" s="12">
        <f>DATE(YEAR(tbl_LoanData[[#This Row],[Application Date]]),MONTH(tbl_LoanData[[#This Row],[Application Date]]),1)</f>
        <v>46082</v>
      </c>
      <c r="AM6663" s="14">
        <f ca="1">IF(AND(tbl_LoanData[[#This Row],[Application Date]]&gt;=EOMONTH(TODAY(),-1)+1,tbl_LoanData[[#This Row],[Application Date]]&lt;=TODAY()),tbl_LoanData[[#This Row],[Loan Amount]],0)</f>
        <v>0</v>
      </c>
      <c r="AN6663" s="14">
        <f>tbl_LoanData[[#This Row],[Amount Paid]]-(Q6663-X6663)</f>
        <v>-1405500</v>
      </c>
      <c r="AO6663" s="14">
        <f>IF(tbl_LoanData[[#This Row],[Application Status]]="Approved",1,0)</f>
        <v>0</v>
      </c>
      <c r="AP6663" s="22" t="str">
        <f t="shared" ca="1" si="313"/>
        <v/>
      </c>
      <c r="AQ6663" s="22" t="str">
        <f t="shared" ca="1" si="314"/>
        <v/>
      </c>
    </row>
    <row r="6664" spans="1:43" ht="14.4" customHeight="1" x14ac:dyDescent="0.3">
      <c r="A6664" s="2" t="s">
        <v>2163</v>
      </c>
      <c r="B6664" s="2" t="s">
        <v>2164</v>
      </c>
      <c r="C6664" s="2" t="s">
        <v>368</v>
      </c>
      <c r="D6664" s="2" t="s">
        <v>81</v>
      </c>
      <c r="E6664" s="2" t="s">
        <v>311</v>
      </c>
      <c r="F6664" s="2">
        <v>34</v>
      </c>
      <c r="G6664" s="2" t="s">
        <v>83</v>
      </c>
      <c r="H6664" s="2" t="s">
        <v>398</v>
      </c>
      <c r="I6664" s="2" t="s">
        <v>46</v>
      </c>
      <c r="J6664" s="3">
        <v>46106</v>
      </c>
      <c r="K6664" s="3">
        <v>46112</v>
      </c>
      <c r="L6664" s="2" t="s">
        <v>37</v>
      </c>
      <c r="M6664" s="2" t="s">
        <v>104</v>
      </c>
      <c r="N6664" s="2" t="s">
        <v>286</v>
      </c>
      <c r="O6664" s="4">
        <v>93000</v>
      </c>
      <c r="P6664" s="4">
        <v>24200</v>
      </c>
      <c r="Q6664" s="4">
        <v>68800</v>
      </c>
      <c r="R6664" s="2">
        <v>24</v>
      </c>
      <c r="S6664" s="5">
        <v>13.81</v>
      </c>
      <c r="T6664" s="4">
        <v>3658.44</v>
      </c>
      <c r="U6664" s="2" t="s">
        <v>73</v>
      </c>
      <c r="V6664" s="2" t="s">
        <v>74</v>
      </c>
      <c r="W6664" s="4">
        <v>14633.76</v>
      </c>
      <c r="X6664" s="4">
        <v>73168.800000000003</v>
      </c>
      <c r="Y6664" s="4">
        <v>87802.559999999998</v>
      </c>
      <c r="Z6664" s="2">
        <v>0</v>
      </c>
      <c r="AA6664" s="2" t="s">
        <v>56</v>
      </c>
      <c r="AB6664" s="2" t="s">
        <v>15735</v>
      </c>
      <c r="AC6664" s="2" t="s">
        <v>121</v>
      </c>
      <c r="AD6664" s="2" t="s">
        <v>76</v>
      </c>
      <c r="AE6664" s="5">
        <v>73.98</v>
      </c>
      <c r="AF6664" s="2">
        <v>0</v>
      </c>
      <c r="AG6664" s="2" t="s">
        <v>77</v>
      </c>
      <c r="AH6664" s="2">
        <v>6</v>
      </c>
      <c r="AI6664" s="6" t="str">
        <f t="shared" si="312"/>
        <v>25-34</v>
      </c>
      <c r="AJ6664" s="11">
        <f>YEAR(tbl_LoanData[[#This Row],[Application Date]])</f>
        <v>2026</v>
      </c>
      <c r="AK6664" s="11" t="str">
        <f>TEXT(tbl_LoanData[[#This Row],[Application Date]],"MMMM")</f>
        <v>March</v>
      </c>
      <c r="AL6664" s="12">
        <f>DATE(YEAR(tbl_LoanData[[#This Row],[Application Date]]),MONTH(tbl_LoanData[[#This Row],[Application Date]]),1)</f>
        <v>46082</v>
      </c>
      <c r="AM6664" s="14">
        <f ca="1">IF(AND(tbl_LoanData[[#This Row],[Application Date]]&gt;=EOMONTH(TODAY(),-1)+1,tbl_LoanData[[#This Row],[Application Date]]&lt;=TODAY()),tbl_LoanData[[#This Row],[Loan Amount]],0)</f>
        <v>0</v>
      </c>
      <c r="AN6664" s="14">
        <f>tbl_LoanData[[#This Row],[Amount Paid]]-(Q6664-X6664)</f>
        <v>19002.560000000005</v>
      </c>
      <c r="AO6664" s="14">
        <f>IF(tbl_LoanData[[#This Row],[Application Status]]="Approved",1,0)</f>
        <v>1</v>
      </c>
      <c r="AP6664" s="22" t="str">
        <f t="shared" ca="1" si="313"/>
        <v/>
      </c>
      <c r="AQ6664" s="22" t="str">
        <f t="shared" ca="1" si="314"/>
        <v/>
      </c>
    </row>
    <row r="6665" spans="1:43" ht="14.4" customHeight="1" x14ac:dyDescent="0.3">
      <c r="A6665" s="2" t="s">
        <v>2395</v>
      </c>
      <c r="B6665" s="2" t="s">
        <v>2396</v>
      </c>
      <c r="C6665" s="2" t="s">
        <v>249</v>
      </c>
      <c r="D6665" s="2" t="s">
        <v>67</v>
      </c>
      <c r="E6665" s="2" t="s">
        <v>117</v>
      </c>
      <c r="F6665" s="2">
        <v>63</v>
      </c>
      <c r="G6665" s="2" t="s">
        <v>69</v>
      </c>
      <c r="H6665" s="2" t="s">
        <v>298</v>
      </c>
      <c r="I6665" s="2" t="s">
        <v>43</v>
      </c>
      <c r="J6665" s="3">
        <v>46097</v>
      </c>
      <c r="K6665" s="3">
        <v>46109</v>
      </c>
      <c r="L6665" s="2" t="s">
        <v>40</v>
      </c>
      <c r="M6665" s="2" t="s">
        <v>157</v>
      </c>
      <c r="N6665" s="2" t="s">
        <v>299</v>
      </c>
      <c r="O6665" s="4">
        <v>1027000</v>
      </c>
      <c r="P6665" s="4">
        <v>128700</v>
      </c>
      <c r="Q6665" s="4">
        <v>898300</v>
      </c>
      <c r="R6665" s="2">
        <v>48</v>
      </c>
      <c r="S6665" s="5">
        <v>14.91</v>
      </c>
      <c r="T6665" s="4">
        <v>29875.96</v>
      </c>
      <c r="U6665" s="2" t="s">
        <v>73</v>
      </c>
      <c r="V6665" s="2" t="s">
        <v>74</v>
      </c>
      <c r="W6665" s="4">
        <v>119503.84</v>
      </c>
      <c r="X6665" s="4">
        <v>1314542.28</v>
      </c>
      <c r="Y6665" s="4">
        <v>1434046.12</v>
      </c>
      <c r="Z6665" s="2">
        <v>0</v>
      </c>
      <c r="AA6665" s="2" t="s">
        <v>56</v>
      </c>
      <c r="AB6665" s="2" t="s">
        <v>15731</v>
      </c>
      <c r="AC6665" s="2" t="s">
        <v>332</v>
      </c>
      <c r="AD6665" s="2" t="s">
        <v>76</v>
      </c>
      <c r="AE6665" s="5">
        <v>87.47</v>
      </c>
      <c r="AF6665" s="2">
        <v>0</v>
      </c>
      <c r="AG6665" s="2" t="s">
        <v>77</v>
      </c>
      <c r="AH6665" s="2">
        <v>12</v>
      </c>
      <c r="AI6665" s="6" t="str">
        <f t="shared" si="312"/>
        <v>55-64</v>
      </c>
      <c r="AJ6665" s="11">
        <f>YEAR(tbl_LoanData[[#This Row],[Application Date]])</f>
        <v>2026</v>
      </c>
      <c r="AK6665" s="11" t="str">
        <f>TEXT(tbl_LoanData[[#This Row],[Application Date]],"MMMM")</f>
        <v>March</v>
      </c>
      <c r="AL6665" s="12">
        <f>DATE(YEAR(tbl_LoanData[[#This Row],[Application Date]]),MONTH(tbl_LoanData[[#This Row],[Application Date]]),1)</f>
        <v>46082</v>
      </c>
      <c r="AM6665" s="14">
        <f ca="1">IF(AND(tbl_LoanData[[#This Row],[Application Date]]&gt;=EOMONTH(TODAY(),-1)+1,tbl_LoanData[[#This Row],[Application Date]]&lt;=TODAY()),tbl_LoanData[[#This Row],[Loan Amount]],0)</f>
        <v>0</v>
      </c>
      <c r="AN6665" s="14">
        <f>tbl_LoanData[[#This Row],[Amount Paid]]-(Q6665-X6665)</f>
        <v>535746.12</v>
      </c>
      <c r="AO6665" s="14">
        <f>IF(tbl_LoanData[[#This Row],[Application Status]]="Approved",1,0)</f>
        <v>1</v>
      </c>
      <c r="AP6665" s="22" t="str">
        <f t="shared" ca="1" si="313"/>
        <v/>
      </c>
      <c r="AQ6665" s="22" t="str">
        <f t="shared" ca="1" si="314"/>
        <v/>
      </c>
    </row>
    <row r="6666" spans="1:43" ht="14.4" customHeight="1" x14ac:dyDescent="0.3">
      <c r="A6666" s="2" t="s">
        <v>2449</v>
      </c>
      <c r="B6666" s="2" t="s">
        <v>2450</v>
      </c>
      <c r="C6666" s="2" t="s">
        <v>289</v>
      </c>
      <c r="D6666" s="2" t="s">
        <v>101</v>
      </c>
      <c r="E6666" s="2" t="s">
        <v>161</v>
      </c>
      <c r="F6666" s="2">
        <v>50</v>
      </c>
      <c r="G6666" s="2" t="s">
        <v>69</v>
      </c>
      <c r="H6666" s="2" t="s">
        <v>177</v>
      </c>
      <c r="I6666" s="2" t="s">
        <v>43</v>
      </c>
      <c r="J6666" s="3">
        <v>46111</v>
      </c>
      <c r="K6666" s="3">
        <v>46131</v>
      </c>
      <c r="L6666" s="2" t="s">
        <v>36</v>
      </c>
      <c r="M6666" s="2" t="s">
        <v>94</v>
      </c>
      <c r="N6666" s="2" t="s">
        <v>212</v>
      </c>
      <c r="O6666" s="4">
        <v>1157000</v>
      </c>
      <c r="P6666" s="4">
        <v>309100</v>
      </c>
      <c r="Q6666" s="4">
        <v>847900</v>
      </c>
      <c r="R6666" s="2">
        <v>36</v>
      </c>
      <c r="S6666" s="5">
        <v>5.6</v>
      </c>
      <c r="T6666" s="4">
        <v>27509.64</v>
      </c>
      <c r="U6666" s="2" t="s">
        <v>73</v>
      </c>
      <c r="V6666" s="2" t="s">
        <v>74</v>
      </c>
      <c r="W6666" s="4">
        <v>82528.92</v>
      </c>
      <c r="X6666" s="4">
        <v>907818.28</v>
      </c>
      <c r="Y6666" s="4">
        <v>990347.2</v>
      </c>
      <c r="Z6666" s="2">
        <v>32</v>
      </c>
      <c r="AA6666" s="2" t="s">
        <v>58</v>
      </c>
      <c r="AB6666" s="2" t="s">
        <v>15731</v>
      </c>
      <c r="AC6666" s="2" t="s">
        <v>129</v>
      </c>
      <c r="AD6666" s="2" t="s">
        <v>76</v>
      </c>
      <c r="AE6666" s="5">
        <v>73.28</v>
      </c>
      <c r="AF6666" s="2">
        <v>1</v>
      </c>
      <c r="AG6666" s="2" t="s">
        <v>15718</v>
      </c>
      <c r="AH6666" s="2">
        <v>20</v>
      </c>
      <c r="AI6666" s="6" t="str">
        <f t="shared" si="312"/>
        <v>45-54</v>
      </c>
      <c r="AJ6666" s="11">
        <f>YEAR(tbl_LoanData[[#This Row],[Application Date]])</f>
        <v>2026</v>
      </c>
      <c r="AK6666" s="11" t="str">
        <f>TEXT(tbl_LoanData[[#This Row],[Application Date]],"MMMM")</f>
        <v>March</v>
      </c>
      <c r="AL6666" s="12">
        <f>DATE(YEAR(tbl_LoanData[[#This Row],[Application Date]]),MONTH(tbl_LoanData[[#This Row],[Application Date]]),1)</f>
        <v>46082</v>
      </c>
      <c r="AM6666" s="14">
        <f ca="1">IF(AND(tbl_LoanData[[#This Row],[Application Date]]&gt;=EOMONTH(TODAY(),-1)+1,tbl_LoanData[[#This Row],[Application Date]]&lt;=TODAY()),tbl_LoanData[[#This Row],[Loan Amount]],0)</f>
        <v>0</v>
      </c>
      <c r="AN6666" s="14">
        <f>tbl_LoanData[[#This Row],[Amount Paid]]-(Q6666-X6666)</f>
        <v>142447.20000000001</v>
      </c>
      <c r="AO6666" s="14">
        <f>IF(tbl_LoanData[[#This Row],[Application Status]]="Approved",1,0)</f>
        <v>1</v>
      </c>
      <c r="AP6666" s="22" t="str">
        <f t="shared" ca="1" si="313"/>
        <v/>
      </c>
      <c r="AQ6666" s="22" t="str">
        <f t="shared" ca="1" si="314"/>
        <v/>
      </c>
    </row>
    <row r="6667" spans="1:43" ht="14.4" customHeight="1" x14ac:dyDescent="0.3">
      <c r="A6667" s="2" t="s">
        <v>2493</v>
      </c>
      <c r="B6667" s="2" t="s">
        <v>2494</v>
      </c>
      <c r="C6667" s="2" t="s">
        <v>198</v>
      </c>
      <c r="D6667" s="2" t="s">
        <v>311</v>
      </c>
      <c r="E6667" s="2" t="s">
        <v>209</v>
      </c>
      <c r="F6667" s="2">
        <v>57</v>
      </c>
      <c r="G6667" s="2" t="s">
        <v>69</v>
      </c>
      <c r="H6667" s="2" t="s">
        <v>217</v>
      </c>
      <c r="I6667" s="2" t="s">
        <v>46</v>
      </c>
      <c r="J6667" s="3">
        <v>46088</v>
      </c>
      <c r="K6667" s="3">
        <v>46093</v>
      </c>
      <c r="L6667" s="2" t="s">
        <v>36</v>
      </c>
      <c r="M6667" s="2" t="s">
        <v>94</v>
      </c>
      <c r="N6667" s="2" t="s">
        <v>212</v>
      </c>
      <c r="O6667" s="4">
        <v>1174000</v>
      </c>
      <c r="P6667" s="4">
        <v>451200</v>
      </c>
      <c r="Q6667" s="4">
        <v>722800</v>
      </c>
      <c r="R6667" s="2">
        <v>12</v>
      </c>
      <c r="S6667" s="5">
        <v>13.99</v>
      </c>
      <c r="T6667" s="4">
        <v>68659.98</v>
      </c>
      <c r="U6667" s="2" t="s">
        <v>73</v>
      </c>
      <c r="V6667" s="2" t="s">
        <v>74</v>
      </c>
      <c r="W6667" s="4">
        <v>343299.9</v>
      </c>
      <c r="X6667" s="4">
        <v>480619.82</v>
      </c>
      <c r="Y6667" s="4">
        <v>823919.72</v>
      </c>
      <c r="Z6667" s="2">
        <v>0</v>
      </c>
      <c r="AA6667" s="2" t="s">
        <v>56</v>
      </c>
      <c r="AB6667" s="2" t="s">
        <v>15727</v>
      </c>
      <c r="AC6667" s="2" t="s">
        <v>121</v>
      </c>
      <c r="AD6667" s="2" t="s">
        <v>76</v>
      </c>
      <c r="AE6667" s="5">
        <v>61.57</v>
      </c>
      <c r="AF6667" s="2">
        <v>0</v>
      </c>
      <c r="AG6667" s="2" t="s">
        <v>77</v>
      </c>
      <c r="AH6667" s="2">
        <v>5</v>
      </c>
      <c r="AI6667" s="6" t="str">
        <f t="shared" si="312"/>
        <v>55-64</v>
      </c>
      <c r="AJ6667" s="11">
        <f>YEAR(tbl_LoanData[[#This Row],[Application Date]])</f>
        <v>2026</v>
      </c>
      <c r="AK6667" s="11" t="str">
        <f>TEXT(tbl_LoanData[[#This Row],[Application Date]],"MMMM")</f>
        <v>March</v>
      </c>
      <c r="AL6667" s="12">
        <f>DATE(YEAR(tbl_LoanData[[#This Row],[Application Date]]),MONTH(tbl_LoanData[[#This Row],[Application Date]]),1)</f>
        <v>46082</v>
      </c>
      <c r="AM6667" s="14">
        <f ca="1">IF(AND(tbl_LoanData[[#This Row],[Application Date]]&gt;=EOMONTH(TODAY(),-1)+1,tbl_LoanData[[#This Row],[Application Date]]&lt;=TODAY()),tbl_LoanData[[#This Row],[Loan Amount]],0)</f>
        <v>0</v>
      </c>
      <c r="AN6667" s="14">
        <f>tbl_LoanData[[#This Row],[Amount Paid]]-(Q6667-X6667)</f>
        <v>101119.72000000003</v>
      </c>
      <c r="AO6667" s="14">
        <f>IF(tbl_LoanData[[#This Row],[Application Status]]="Approved",1,0)</f>
        <v>1</v>
      </c>
      <c r="AP6667" s="22" t="str">
        <f t="shared" ca="1" si="313"/>
        <v/>
      </c>
      <c r="AQ6667" s="22" t="str">
        <f t="shared" ca="1" si="314"/>
        <v/>
      </c>
    </row>
    <row r="6668" spans="1:43" ht="14.4" customHeight="1" x14ac:dyDescent="0.3">
      <c r="A6668" s="2" t="s">
        <v>2549</v>
      </c>
      <c r="B6668" s="2" t="s">
        <v>2550</v>
      </c>
      <c r="C6668" s="2" t="s">
        <v>599</v>
      </c>
      <c r="D6668" s="2" t="s">
        <v>102</v>
      </c>
      <c r="E6668" s="2" t="s">
        <v>268</v>
      </c>
      <c r="F6668" s="2">
        <v>54</v>
      </c>
      <c r="G6668" s="2" t="s">
        <v>83</v>
      </c>
      <c r="H6668" s="2" t="s">
        <v>143</v>
      </c>
      <c r="I6668" s="2" t="s">
        <v>46</v>
      </c>
      <c r="J6668" s="3">
        <v>46103</v>
      </c>
      <c r="K6668" s="3"/>
      <c r="L6668" s="2" t="s">
        <v>38</v>
      </c>
      <c r="M6668" s="2" t="s">
        <v>111</v>
      </c>
      <c r="N6668" s="2" t="s">
        <v>112</v>
      </c>
      <c r="O6668" s="4">
        <v>1931000</v>
      </c>
      <c r="P6668" s="4">
        <v>425700</v>
      </c>
      <c r="Q6668" s="4">
        <v>1505300</v>
      </c>
      <c r="R6668" s="2">
        <v>48</v>
      </c>
      <c r="S6668" s="5">
        <v>12.44</v>
      </c>
      <c r="T6668" s="4">
        <v>46965.36</v>
      </c>
      <c r="U6668" s="2" t="s">
        <v>96</v>
      </c>
      <c r="V6668" s="2" t="s">
        <v>97</v>
      </c>
      <c r="W6668" s="4">
        <v>0</v>
      </c>
      <c r="X6668" s="4">
        <v>0</v>
      </c>
      <c r="Y6668" s="4">
        <v>2254337.2799999998</v>
      </c>
      <c r="Z6668" s="2">
        <v>0</v>
      </c>
      <c r="AA6668" s="2" t="s">
        <v>97</v>
      </c>
      <c r="AB6668" s="2" t="s">
        <v>15731</v>
      </c>
      <c r="AC6668" s="2" t="s">
        <v>213</v>
      </c>
      <c r="AD6668" s="2" t="s">
        <v>76</v>
      </c>
      <c r="AE6668" s="5">
        <v>77.95</v>
      </c>
      <c r="AF6668" s="2">
        <v>0</v>
      </c>
      <c r="AG6668" s="2" t="s">
        <v>97</v>
      </c>
      <c r="AH6668" s="2"/>
      <c r="AI6668" s="6" t="str">
        <f t="shared" si="312"/>
        <v>45-54</v>
      </c>
      <c r="AJ6668" s="11">
        <f>YEAR(tbl_LoanData[[#This Row],[Application Date]])</f>
        <v>2026</v>
      </c>
      <c r="AK6668" s="11" t="str">
        <f>TEXT(tbl_LoanData[[#This Row],[Application Date]],"MMMM")</f>
        <v>March</v>
      </c>
      <c r="AL6668" s="12">
        <f>DATE(YEAR(tbl_LoanData[[#This Row],[Application Date]]),MONTH(tbl_LoanData[[#This Row],[Application Date]]),1)</f>
        <v>46082</v>
      </c>
      <c r="AM6668" s="14">
        <f ca="1">IF(AND(tbl_LoanData[[#This Row],[Application Date]]&gt;=EOMONTH(TODAY(),-1)+1,tbl_LoanData[[#This Row],[Application Date]]&lt;=TODAY()),tbl_LoanData[[#This Row],[Loan Amount]],0)</f>
        <v>0</v>
      </c>
      <c r="AN6668" s="14">
        <f>tbl_LoanData[[#This Row],[Amount Paid]]-(Q6668-X6668)</f>
        <v>-1505300</v>
      </c>
      <c r="AO6668" s="14">
        <f>IF(tbl_LoanData[[#This Row],[Application Status]]="Approved",1,0)</f>
        <v>0</v>
      </c>
      <c r="AP6668" s="22" t="str">
        <f t="shared" ca="1" si="313"/>
        <v/>
      </c>
      <c r="AQ6668" s="22" t="str">
        <f t="shared" ca="1" si="314"/>
        <v/>
      </c>
    </row>
    <row r="6669" spans="1:43" ht="14.4" customHeight="1" x14ac:dyDescent="0.3">
      <c r="A6669" s="2" t="s">
        <v>2603</v>
      </c>
      <c r="B6669" s="2" t="s">
        <v>2604</v>
      </c>
      <c r="C6669" s="2" t="s">
        <v>335</v>
      </c>
      <c r="D6669" s="2" t="s">
        <v>189</v>
      </c>
      <c r="E6669" s="2" t="s">
        <v>311</v>
      </c>
      <c r="F6669" s="2">
        <v>48</v>
      </c>
      <c r="G6669" s="2" t="s">
        <v>83</v>
      </c>
      <c r="H6669" s="2" t="s">
        <v>466</v>
      </c>
      <c r="I6669" s="2" t="s">
        <v>43</v>
      </c>
      <c r="J6669" s="3">
        <v>46096</v>
      </c>
      <c r="K6669" s="3"/>
      <c r="L6669" s="2" t="s">
        <v>39</v>
      </c>
      <c r="M6669" s="2" t="s">
        <v>167</v>
      </c>
      <c r="N6669" s="2" t="s">
        <v>491</v>
      </c>
      <c r="O6669" s="4">
        <v>1124000</v>
      </c>
      <c r="P6669" s="4">
        <v>228200</v>
      </c>
      <c r="Q6669" s="4">
        <v>895800</v>
      </c>
      <c r="R6669" s="2">
        <v>48</v>
      </c>
      <c r="S6669" s="5">
        <v>11.88</v>
      </c>
      <c r="T6669" s="4">
        <v>27530.92</v>
      </c>
      <c r="U6669" s="2" t="s">
        <v>113</v>
      </c>
      <c r="V6669" s="2" t="s">
        <v>97</v>
      </c>
      <c r="W6669" s="4">
        <v>0</v>
      </c>
      <c r="X6669" s="4">
        <v>0</v>
      </c>
      <c r="Y6669" s="4">
        <v>1321484.1599999999</v>
      </c>
      <c r="Z6669" s="2">
        <v>0</v>
      </c>
      <c r="AA6669" s="2" t="s">
        <v>97</v>
      </c>
      <c r="AB6669" s="2" t="s">
        <v>15735</v>
      </c>
      <c r="AC6669" s="2" t="s">
        <v>138</v>
      </c>
      <c r="AD6669" s="2" t="s">
        <v>76</v>
      </c>
      <c r="AE6669" s="5">
        <v>79.7</v>
      </c>
      <c r="AF6669" s="2">
        <v>0</v>
      </c>
      <c r="AG6669" s="2" t="s">
        <v>97</v>
      </c>
      <c r="AH6669" s="2"/>
      <c r="AI6669" s="6" t="str">
        <f t="shared" si="312"/>
        <v>45-54</v>
      </c>
      <c r="AJ6669" s="11">
        <f>YEAR(tbl_LoanData[[#This Row],[Application Date]])</f>
        <v>2026</v>
      </c>
      <c r="AK6669" s="11" t="str">
        <f>TEXT(tbl_LoanData[[#This Row],[Application Date]],"MMMM")</f>
        <v>March</v>
      </c>
      <c r="AL6669" s="12">
        <f>DATE(YEAR(tbl_LoanData[[#This Row],[Application Date]]),MONTH(tbl_LoanData[[#This Row],[Application Date]]),1)</f>
        <v>46082</v>
      </c>
      <c r="AM6669" s="14">
        <f ca="1">IF(AND(tbl_LoanData[[#This Row],[Application Date]]&gt;=EOMONTH(TODAY(),-1)+1,tbl_LoanData[[#This Row],[Application Date]]&lt;=TODAY()),tbl_LoanData[[#This Row],[Loan Amount]],0)</f>
        <v>0</v>
      </c>
      <c r="AN6669" s="14">
        <f>tbl_LoanData[[#This Row],[Amount Paid]]-(Q6669-X6669)</f>
        <v>-895800</v>
      </c>
      <c r="AO6669" s="14">
        <f>IF(tbl_LoanData[[#This Row],[Application Status]]="Approved",1,0)</f>
        <v>0</v>
      </c>
      <c r="AP6669" s="22" t="str">
        <f t="shared" ca="1" si="313"/>
        <v/>
      </c>
      <c r="AQ6669" s="22" t="str">
        <f t="shared" ca="1" si="314"/>
        <v/>
      </c>
    </row>
    <row r="6670" spans="1:43" ht="14.4" customHeight="1" x14ac:dyDescent="0.3">
      <c r="A6670" s="2" t="s">
        <v>2651</v>
      </c>
      <c r="B6670" s="2" t="s">
        <v>2652</v>
      </c>
      <c r="C6670" s="2" t="s">
        <v>379</v>
      </c>
      <c r="D6670" s="2" t="s">
        <v>254</v>
      </c>
      <c r="E6670" s="2" t="s">
        <v>204</v>
      </c>
      <c r="F6670" s="2">
        <v>53</v>
      </c>
      <c r="G6670" s="2" t="s">
        <v>69</v>
      </c>
      <c r="H6670" s="2" t="s">
        <v>156</v>
      </c>
      <c r="I6670" s="2" t="s">
        <v>45</v>
      </c>
      <c r="J6670" s="3">
        <v>46090</v>
      </c>
      <c r="K6670" s="3">
        <v>46094</v>
      </c>
      <c r="L6670" s="2" t="s">
        <v>40</v>
      </c>
      <c r="M6670" s="2" t="s">
        <v>71</v>
      </c>
      <c r="N6670" s="2" t="s">
        <v>137</v>
      </c>
      <c r="O6670" s="4">
        <v>1104000</v>
      </c>
      <c r="P6670" s="4">
        <v>260600</v>
      </c>
      <c r="Q6670" s="4">
        <v>843400</v>
      </c>
      <c r="R6670" s="2">
        <v>36</v>
      </c>
      <c r="S6670" s="5">
        <v>13.61</v>
      </c>
      <c r="T6670" s="4">
        <v>32993.339999999997</v>
      </c>
      <c r="U6670" s="2" t="s">
        <v>73</v>
      </c>
      <c r="V6670" s="2" t="s">
        <v>74</v>
      </c>
      <c r="W6670" s="4">
        <v>32993.339999999997</v>
      </c>
      <c r="X6670" s="4">
        <v>1154766.8799999999</v>
      </c>
      <c r="Y6670" s="4">
        <v>1187760.22</v>
      </c>
      <c r="Z6670" s="2">
        <v>116</v>
      </c>
      <c r="AA6670" s="2" t="s">
        <v>60</v>
      </c>
      <c r="AB6670" s="2" t="s">
        <v>15736</v>
      </c>
      <c r="AC6670" s="2" t="s">
        <v>138</v>
      </c>
      <c r="AD6670" s="2" t="s">
        <v>76</v>
      </c>
      <c r="AE6670" s="5">
        <v>76.39</v>
      </c>
      <c r="AF6670" s="2">
        <v>4</v>
      </c>
      <c r="AG6670" s="2" t="s">
        <v>130</v>
      </c>
      <c r="AH6670" s="2">
        <v>4</v>
      </c>
      <c r="AI6670" s="6" t="str">
        <f t="shared" si="312"/>
        <v>45-54</v>
      </c>
      <c r="AJ6670" s="11">
        <f>YEAR(tbl_LoanData[[#This Row],[Application Date]])</f>
        <v>2026</v>
      </c>
      <c r="AK6670" s="11" t="str">
        <f>TEXT(tbl_LoanData[[#This Row],[Application Date]],"MMMM")</f>
        <v>March</v>
      </c>
      <c r="AL6670" s="12">
        <f>DATE(YEAR(tbl_LoanData[[#This Row],[Application Date]]),MONTH(tbl_LoanData[[#This Row],[Application Date]]),1)</f>
        <v>46082</v>
      </c>
      <c r="AM6670" s="14">
        <f ca="1">IF(AND(tbl_LoanData[[#This Row],[Application Date]]&gt;=EOMONTH(TODAY(),-1)+1,tbl_LoanData[[#This Row],[Application Date]]&lt;=TODAY()),tbl_LoanData[[#This Row],[Loan Amount]],0)</f>
        <v>0</v>
      </c>
      <c r="AN6670" s="14">
        <f>tbl_LoanData[[#This Row],[Amount Paid]]-(Q6670-X6670)</f>
        <v>344360.21999999986</v>
      </c>
      <c r="AO6670" s="14">
        <f>IF(tbl_LoanData[[#This Row],[Application Status]]="Approved",1,0)</f>
        <v>1</v>
      </c>
      <c r="AP6670" s="22" t="str">
        <f t="shared" ca="1" si="313"/>
        <v/>
      </c>
      <c r="AQ6670" s="22" t="str">
        <f t="shared" ca="1" si="314"/>
        <v/>
      </c>
    </row>
    <row r="6671" spans="1:43" x14ac:dyDescent="0.3">
      <c r="A6671" s="2" t="s">
        <v>2665</v>
      </c>
      <c r="B6671" s="2" t="s">
        <v>2666</v>
      </c>
      <c r="C6671" s="2" t="s">
        <v>249</v>
      </c>
      <c r="D6671" s="2" t="s">
        <v>81</v>
      </c>
      <c r="E6671" s="2" t="s">
        <v>204</v>
      </c>
      <c r="F6671" s="2">
        <v>32</v>
      </c>
      <c r="G6671" s="2" t="s">
        <v>69</v>
      </c>
      <c r="H6671" s="2" t="s">
        <v>191</v>
      </c>
      <c r="I6671" s="2" t="s">
        <v>51</v>
      </c>
      <c r="J6671" s="3">
        <v>46093</v>
      </c>
      <c r="K6671" s="3">
        <v>46113</v>
      </c>
      <c r="L6671" s="2" t="s">
        <v>40</v>
      </c>
      <c r="M6671" s="2" t="s">
        <v>71</v>
      </c>
      <c r="N6671" s="2" t="s">
        <v>137</v>
      </c>
      <c r="O6671" s="4">
        <v>928000</v>
      </c>
      <c r="P6671" s="4">
        <v>226000</v>
      </c>
      <c r="Q6671" s="4">
        <v>702000</v>
      </c>
      <c r="R6671" s="2">
        <v>48</v>
      </c>
      <c r="S6671" s="5">
        <v>13.54</v>
      </c>
      <c r="T6671" s="4">
        <v>22545.9</v>
      </c>
      <c r="U6671" s="2" t="s">
        <v>73</v>
      </c>
      <c r="V6671" s="2" t="s">
        <v>74</v>
      </c>
      <c r="W6671" s="4">
        <v>90183.6</v>
      </c>
      <c r="X6671" s="4">
        <v>992019.6</v>
      </c>
      <c r="Y6671" s="4">
        <v>1082203.2</v>
      </c>
      <c r="Z6671" s="2">
        <v>0</v>
      </c>
      <c r="AA6671" s="2" t="s">
        <v>56</v>
      </c>
      <c r="AB6671" s="2" t="s">
        <v>15729</v>
      </c>
      <c r="AC6671" s="2" t="s">
        <v>360</v>
      </c>
      <c r="AD6671" s="2" t="s">
        <v>76</v>
      </c>
      <c r="AE6671" s="5">
        <v>75.650000000000006</v>
      </c>
      <c r="AF6671" s="2">
        <v>0</v>
      </c>
      <c r="AG6671" s="2" t="s">
        <v>77</v>
      </c>
      <c r="AH6671" s="2">
        <v>20</v>
      </c>
      <c r="AI6671" s="6" t="str">
        <f t="shared" si="312"/>
        <v>25-34</v>
      </c>
      <c r="AJ6671" s="11">
        <f>YEAR(tbl_LoanData[[#This Row],[Application Date]])</f>
        <v>2026</v>
      </c>
      <c r="AK6671" s="11" t="str">
        <f>TEXT(tbl_LoanData[[#This Row],[Application Date]],"MMMM")</f>
        <v>March</v>
      </c>
      <c r="AL6671" s="12">
        <f>DATE(YEAR(tbl_LoanData[[#This Row],[Application Date]]),MONTH(tbl_LoanData[[#This Row],[Application Date]]),1)</f>
        <v>46082</v>
      </c>
      <c r="AM6671" s="14">
        <f ca="1">IF(AND(tbl_LoanData[[#This Row],[Application Date]]&gt;=EOMONTH(TODAY(),-1)+1,tbl_LoanData[[#This Row],[Application Date]]&lt;=TODAY()),tbl_LoanData[[#This Row],[Loan Amount]],0)</f>
        <v>0</v>
      </c>
      <c r="AN6671" s="14">
        <f>tbl_LoanData[[#This Row],[Amount Paid]]-(Q6671-X6671)</f>
        <v>380203.19999999995</v>
      </c>
      <c r="AO6671" s="14">
        <f>IF(tbl_LoanData[[#This Row],[Application Status]]="Approved",1,0)</f>
        <v>1</v>
      </c>
      <c r="AP6671" s="22" t="str">
        <f t="shared" ca="1" si="313"/>
        <v/>
      </c>
      <c r="AQ6671" s="22" t="str">
        <f t="shared" ca="1" si="314"/>
        <v/>
      </c>
    </row>
    <row r="6672" spans="1:43" x14ac:dyDescent="0.3">
      <c r="A6672" s="2" t="s">
        <v>2791</v>
      </c>
      <c r="B6672" s="2" t="s">
        <v>2792</v>
      </c>
      <c r="C6672" s="2" t="s">
        <v>560</v>
      </c>
      <c r="D6672" s="2" t="s">
        <v>67</v>
      </c>
      <c r="E6672" s="2" t="s">
        <v>312</v>
      </c>
      <c r="F6672" s="2">
        <v>59</v>
      </c>
      <c r="G6672" s="2" t="s">
        <v>69</v>
      </c>
      <c r="H6672" s="2" t="s">
        <v>516</v>
      </c>
      <c r="I6672" s="2" t="s">
        <v>53</v>
      </c>
      <c r="J6672" s="3">
        <v>46104</v>
      </c>
      <c r="K6672" s="3">
        <v>46123</v>
      </c>
      <c r="L6672" s="2" t="s">
        <v>36</v>
      </c>
      <c r="M6672" s="2" t="s">
        <v>94</v>
      </c>
      <c r="N6672" s="2" t="s">
        <v>212</v>
      </c>
      <c r="O6672" s="4">
        <v>1719000</v>
      </c>
      <c r="P6672" s="4">
        <v>263600</v>
      </c>
      <c r="Q6672" s="4">
        <v>1455400</v>
      </c>
      <c r="R6672" s="2">
        <v>36</v>
      </c>
      <c r="S6672" s="5">
        <v>13.75</v>
      </c>
      <c r="T6672" s="4">
        <v>57104.24</v>
      </c>
      <c r="U6672" s="2" t="s">
        <v>73</v>
      </c>
      <c r="V6672" s="2" t="s">
        <v>74</v>
      </c>
      <c r="W6672" s="4">
        <v>228416.96</v>
      </c>
      <c r="X6672" s="4">
        <v>1827335.54</v>
      </c>
      <c r="Y6672" s="4">
        <v>2055752.5</v>
      </c>
      <c r="Z6672" s="2">
        <v>0</v>
      </c>
      <c r="AA6672" s="2" t="s">
        <v>56</v>
      </c>
      <c r="AB6672" s="2" t="s">
        <v>15735</v>
      </c>
      <c r="AC6672" s="2" t="s">
        <v>87</v>
      </c>
      <c r="AD6672" s="2" t="s">
        <v>76</v>
      </c>
      <c r="AE6672" s="5">
        <v>84.67</v>
      </c>
      <c r="AF6672" s="2">
        <v>0</v>
      </c>
      <c r="AG6672" s="2" t="s">
        <v>77</v>
      </c>
      <c r="AH6672" s="2">
        <v>19</v>
      </c>
      <c r="AI6672" s="6" t="str">
        <f t="shared" si="312"/>
        <v>55-64</v>
      </c>
      <c r="AJ6672" s="11">
        <f>YEAR(tbl_LoanData[[#This Row],[Application Date]])</f>
        <v>2026</v>
      </c>
      <c r="AK6672" s="11" t="str">
        <f>TEXT(tbl_LoanData[[#This Row],[Application Date]],"MMMM")</f>
        <v>March</v>
      </c>
      <c r="AL6672" s="12">
        <f>DATE(YEAR(tbl_LoanData[[#This Row],[Application Date]]),MONTH(tbl_LoanData[[#This Row],[Application Date]]),1)</f>
        <v>46082</v>
      </c>
      <c r="AM6672" s="14">
        <f ca="1">IF(AND(tbl_LoanData[[#This Row],[Application Date]]&gt;=EOMONTH(TODAY(),-1)+1,tbl_LoanData[[#This Row],[Application Date]]&lt;=TODAY()),tbl_LoanData[[#This Row],[Loan Amount]],0)</f>
        <v>0</v>
      </c>
      <c r="AN6672" s="14">
        <f>tbl_LoanData[[#This Row],[Amount Paid]]-(Q6672-X6672)</f>
        <v>600352.5</v>
      </c>
      <c r="AO6672" s="14">
        <f>IF(tbl_LoanData[[#This Row],[Application Status]]="Approved",1,0)</f>
        <v>1</v>
      </c>
      <c r="AP6672" s="22" t="str">
        <f t="shared" ca="1" si="313"/>
        <v/>
      </c>
      <c r="AQ6672" s="22" t="str">
        <f t="shared" ca="1" si="314"/>
        <v/>
      </c>
    </row>
    <row r="6673" spans="1:43" ht="14.4" customHeight="1" x14ac:dyDescent="0.3">
      <c r="A6673" s="2" t="s">
        <v>2809</v>
      </c>
      <c r="B6673" s="2" t="s">
        <v>2810</v>
      </c>
      <c r="C6673" s="2" t="s">
        <v>124</v>
      </c>
      <c r="D6673" s="2" t="s">
        <v>82</v>
      </c>
      <c r="E6673" s="2" t="s">
        <v>82</v>
      </c>
      <c r="F6673" s="2">
        <v>34</v>
      </c>
      <c r="G6673" s="2" t="s">
        <v>69</v>
      </c>
      <c r="H6673" s="2" t="s">
        <v>466</v>
      </c>
      <c r="I6673" s="2" t="s">
        <v>43</v>
      </c>
      <c r="J6673" s="3">
        <v>46103</v>
      </c>
      <c r="K6673" s="3">
        <v>46123</v>
      </c>
      <c r="L6673" s="2" t="s">
        <v>37</v>
      </c>
      <c r="M6673" s="2" t="s">
        <v>199</v>
      </c>
      <c r="N6673" s="2" t="s">
        <v>200</v>
      </c>
      <c r="O6673" s="4">
        <v>163000</v>
      </c>
      <c r="P6673" s="4">
        <v>32400</v>
      </c>
      <c r="Q6673" s="4">
        <v>130600</v>
      </c>
      <c r="R6673" s="2">
        <v>36</v>
      </c>
      <c r="S6673" s="5">
        <v>5.25</v>
      </c>
      <c r="T6673" s="4">
        <v>4199.1499999999996</v>
      </c>
      <c r="U6673" s="2" t="s">
        <v>73</v>
      </c>
      <c r="V6673" s="2" t="s">
        <v>74</v>
      </c>
      <c r="W6673" s="4">
        <v>8398.2999999999993</v>
      </c>
      <c r="X6673" s="4">
        <v>142771.20000000001</v>
      </c>
      <c r="Y6673" s="4">
        <v>151169.5</v>
      </c>
      <c r="Z6673" s="2">
        <v>58</v>
      </c>
      <c r="AA6673" s="2" t="s">
        <v>58</v>
      </c>
      <c r="AB6673" s="2" t="s">
        <v>15731</v>
      </c>
      <c r="AC6673" s="2" t="s">
        <v>87</v>
      </c>
      <c r="AD6673" s="2" t="s">
        <v>76</v>
      </c>
      <c r="AE6673" s="5">
        <v>80.12</v>
      </c>
      <c r="AF6673" s="2">
        <v>2</v>
      </c>
      <c r="AG6673" s="2" t="s">
        <v>15718</v>
      </c>
      <c r="AH6673" s="2">
        <v>20</v>
      </c>
      <c r="AI6673" s="6" t="str">
        <f t="shared" si="312"/>
        <v>25-34</v>
      </c>
      <c r="AJ6673" s="11">
        <f>YEAR(tbl_LoanData[[#This Row],[Application Date]])</f>
        <v>2026</v>
      </c>
      <c r="AK6673" s="11" t="str">
        <f>TEXT(tbl_LoanData[[#This Row],[Application Date]],"MMMM")</f>
        <v>March</v>
      </c>
      <c r="AL6673" s="12">
        <f>DATE(YEAR(tbl_LoanData[[#This Row],[Application Date]]),MONTH(tbl_LoanData[[#This Row],[Application Date]]),1)</f>
        <v>46082</v>
      </c>
      <c r="AM6673" s="14">
        <f ca="1">IF(AND(tbl_LoanData[[#This Row],[Application Date]]&gt;=EOMONTH(TODAY(),-1)+1,tbl_LoanData[[#This Row],[Application Date]]&lt;=TODAY()),tbl_LoanData[[#This Row],[Loan Amount]],0)</f>
        <v>0</v>
      </c>
      <c r="AN6673" s="14">
        <f>tbl_LoanData[[#This Row],[Amount Paid]]-(Q6673-X6673)</f>
        <v>20569.500000000011</v>
      </c>
      <c r="AO6673" s="14">
        <f>IF(tbl_LoanData[[#This Row],[Application Status]]="Approved",1,0)</f>
        <v>1</v>
      </c>
      <c r="AP6673" s="22" t="str">
        <f t="shared" ca="1" si="313"/>
        <v/>
      </c>
      <c r="AQ6673" s="22" t="str">
        <f t="shared" ca="1" si="314"/>
        <v/>
      </c>
    </row>
    <row r="6674" spans="1:43" ht="14.4" customHeight="1" x14ac:dyDescent="0.3">
      <c r="A6674" s="2" t="s">
        <v>3047</v>
      </c>
      <c r="B6674" s="2" t="s">
        <v>3048</v>
      </c>
      <c r="C6674" s="2" t="s">
        <v>435</v>
      </c>
      <c r="D6674" s="2" t="s">
        <v>176</v>
      </c>
      <c r="E6674" s="2" t="s">
        <v>406</v>
      </c>
      <c r="F6674" s="2">
        <v>64</v>
      </c>
      <c r="G6674" s="2" t="s">
        <v>83</v>
      </c>
      <c r="H6674" s="2" t="s">
        <v>211</v>
      </c>
      <c r="I6674" s="2" t="s">
        <v>50</v>
      </c>
      <c r="J6674" s="3">
        <v>46103</v>
      </c>
      <c r="K6674" s="3">
        <v>46106</v>
      </c>
      <c r="L6674" s="2" t="s">
        <v>40</v>
      </c>
      <c r="M6674" s="2" t="s">
        <v>111</v>
      </c>
      <c r="N6674" s="2" t="s">
        <v>120</v>
      </c>
      <c r="O6674" s="4">
        <v>1444000</v>
      </c>
      <c r="P6674" s="4">
        <v>379100</v>
      </c>
      <c r="Q6674" s="4">
        <v>1064900</v>
      </c>
      <c r="R6674" s="2">
        <v>24</v>
      </c>
      <c r="S6674" s="5">
        <v>8.6300000000000008</v>
      </c>
      <c r="T6674" s="4">
        <v>52029.24</v>
      </c>
      <c r="U6674" s="2" t="s">
        <v>73</v>
      </c>
      <c r="V6674" s="2" t="s">
        <v>74</v>
      </c>
      <c r="W6674" s="4">
        <v>208116.96</v>
      </c>
      <c r="X6674" s="4">
        <v>1040584.78</v>
      </c>
      <c r="Y6674" s="4">
        <v>1248701.74</v>
      </c>
      <c r="Z6674" s="2">
        <v>0</v>
      </c>
      <c r="AA6674" s="2" t="s">
        <v>56</v>
      </c>
      <c r="AB6674" s="2" t="s">
        <v>15732</v>
      </c>
      <c r="AC6674" s="2" t="s">
        <v>75</v>
      </c>
      <c r="AD6674" s="2" t="s">
        <v>76</v>
      </c>
      <c r="AE6674" s="5">
        <v>73.75</v>
      </c>
      <c r="AF6674" s="2">
        <v>0</v>
      </c>
      <c r="AG6674" s="2" t="s">
        <v>77</v>
      </c>
      <c r="AH6674" s="2">
        <v>3</v>
      </c>
      <c r="AI6674" s="6" t="str">
        <f t="shared" si="312"/>
        <v>55-64</v>
      </c>
      <c r="AJ6674" s="11">
        <f>YEAR(tbl_LoanData[[#This Row],[Application Date]])</f>
        <v>2026</v>
      </c>
      <c r="AK6674" s="11" t="str">
        <f>TEXT(tbl_LoanData[[#This Row],[Application Date]],"MMMM")</f>
        <v>March</v>
      </c>
      <c r="AL6674" s="12">
        <f>DATE(YEAR(tbl_LoanData[[#This Row],[Application Date]]),MONTH(tbl_LoanData[[#This Row],[Application Date]]),1)</f>
        <v>46082</v>
      </c>
      <c r="AM6674" s="14">
        <f ca="1">IF(AND(tbl_LoanData[[#This Row],[Application Date]]&gt;=EOMONTH(TODAY(),-1)+1,tbl_LoanData[[#This Row],[Application Date]]&lt;=TODAY()),tbl_LoanData[[#This Row],[Loan Amount]],0)</f>
        <v>0</v>
      </c>
      <c r="AN6674" s="14">
        <f>tbl_LoanData[[#This Row],[Amount Paid]]-(Q6674-X6674)</f>
        <v>183801.74000000002</v>
      </c>
      <c r="AO6674" s="14">
        <f>IF(tbl_LoanData[[#This Row],[Application Status]]="Approved",1,0)</f>
        <v>1</v>
      </c>
      <c r="AP6674" s="22" t="str">
        <f t="shared" ca="1" si="313"/>
        <v/>
      </c>
      <c r="AQ6674" s="22" t="str">
        <f t="shared" ca="1" si="314"/>
        <v/>
      </c>
    </row>
    <row r="6675" spans="1:43" ht="14.4" customHeight="1" x14ac:dyDescent="0.3">
      <c r="A6675" s="2" t="s">
        <v>3075</v>
      </c>
      <c r="B6675" s="2" t="s">
        <v>3076</v>
      </c>
      <c r="C6675" s="2" t="s">
        <v>124</v>
      </c>
      <c r="D6675" s="2" t="s">
        <v>118</v>
      </c>
      <c r="E6675" s="2" t="s">
        <v>293</v>
      </c>
      <c r="F6675" s="2">
        <v>49</v>
      </c>
      <c r="G6675" s="2" t="s">
        <v>69</v>
      </c>
      <c r="H6675" s="2" t="s">
        <v>259</v>
      </c>
      <c r="I6675" s="2" t="s">
        <v>43</v>
      </c>
      <c r="J6675" s="3">
        <v>46083</v>
      </c>
      <c r="K6675" s="3">
        <v>46095</v>
      </c>
      <c r="L6675" s="2" t="s">
        <v>39</v>
      </c>
      <c r="M6675" s="2" t="s">
        <v>157</v>
      </c>
      <c r="N6675" s="2" t="s">
        <v>359</v>
      </c>
      <c r="O6675" s="4">
        <v>1422000</v>
      </c>
      <c r="P6675" s="4">
        <v>459900</v>
      </c>
      <c r="Q6675" s="4">
        <v>962100</v>
      </c>
      <c r="R6675" s="2">
        <v>48</v>
      </c>
      <c r="S6675" s="5">
        <v>11.64</v>
      </c>
      <c r="T6675" s="4">
        <v>29376.12</v>
      </c>
      <c r="U6675" s="2" t="s">
        <v>73</v>
      </c>
      <c r="V6675" s="2" t="s">
        <v>74</v>
      </c>
      <c r="W6675" s="4">
        <v>0</v>
      </c>
      <c r="X6675" s="4">
        <v>1410053.76</v>
      </c>
      <c r="Y6675" s="4">
        <v>1410053.76</v>
      </c>
      <c r="Z6675" s="2">
        <v>155</v>
      </c>
      <c r="AA6675" s="2" t="s">
        <v>60</v>
      </c>
      <c r="AB6675" s="2" t="s">
        <v>15730</v>
      </c>
      <c r="AC6675" s="2" t="s">
        <v>75</v>
      </c>
      <c r="AD6675" s="2" t="s">
        <v>76</v>
      </c>
      <c r="AE6675" s="5">
        <v>67.66</v>
      </c>
      <c r="AF6675" s="2">
        <v>5</v>
      </c>
      <c r="AG6675" s="2" t="s">
        <v>130</v>
      </c>
      <c r="AH6675" s="2">
        <v>12</v>
      </c>
      <c r="AI6675" s="6" t="str">
        <f t="shared" si="312"/>
        <v>45-54</v>
      </c>
      <c r="AJ6675" s="11">
        <f>YEAR(tbl_LoanData[[#This Row],[Application Date]])</f>
        <v>2026</v>
      </c>
      <c r="AK6675" s="11" t="str">
        <f>TEXT(tbl_LoanData[[#This Row],[Application Date]],"MMMM")</f>
        <v>March</v>
      </c>
      <c r="AL6675" s="12">
        <f>DATE(YEAR(tbl_LoanData[[#This Row],[Application Date]]),MONTH(tbl_LoanData[[#This Row],[Application Date]]),1)</f>
        <v>46082</v>
      </c>
      <c r="AM6675" s="14">
        <f ca="1">IF(AND(tbl_LoanData[[#This Row],[Application Date]]&gt;=EOMONTH(TODAY(),-1)+1,tbl_LoanData[[#This Row],[Application Date]]&lt;=TODAY()),tbl_LoanData[[#This Row],[Loan Amount]],0)</f>
        <v>0</v>
      </c>
      <c r="AN6675" s="14">
        <f>tbl_LoanData[[#This Row],[Amount Paid]]-(Q6675-X6675)</f>
        <v>447953.76</v>
      </c>
      <c r="AO6675" s="14">
        <f>IF(tbl_LoanData[[#This Row],[Application Status]]="Approved",1,0)</f>
        <v>1</v>
      </c>
      <c r="AP6675" s="22" t="str">
        <f t="shared" ca="1" si="313"/>
        <v/>
      </c>
      <c r="AQ6675" s="22" t="str">
        <f t="shared" ca="1" si="314"/>
        <v/>
      </c>
    </row>
    <row r="6676" spans="1:43" ht="14.4" customHeight="1" x14ac:dyDescent="0.3">
      <c r="A6676" s="2" t="s">
        <v>3167</v>
      </c>
      <c r="B6676" s="2" t="s">
        <v>3168</v>
      </c>
      <c r="C6676" s="2" t="s">
        <v>171</v>
      </c>
      <c r="D6676" s="2" t="s">
        <v>117</v>
      </c>
      <c r="E6676" s="2" t="s">
        <v>402</v>
      </c>
      <c r="F6676" s="2">
        <v>34</v>
      </c>
      <c r="G6676" s="2" t="s">
        <v>69</v>
      </c>
      <c r="H6676" s="2" t="s">
        <v>70</v>
      </c>
      <c r="I6676" s="2" t="s">
        <v>50</v>
      </c>
      <c r="J6676" s="3">
        <v>46103</v>
      </c>
      <c r="K6676" s="3">
        <v>46112</v>
      </c>
      <c r="L6676" s="2" t="s">
        <v>40</v>
      </c>
      <c r="M6676" s="2" t="s">
        <v>85</v>
      </c>
      <c r="N6676" s="2" t="s">
        <v>274</v>
      </c>
      <c r="O6676" s="4">
        <v>769000</v>
      </c>
      <c r="P6676" s="4">
        <v>199000</v>
      </c>
      <c r="Q6676" s="4">
        <v>570000</v>
      </c>
      <c r="R6676" s="2">
        <v>12</v>
      </c>
      <c r="S6676" s="5">
        <v>11.43</v>
      </c>
      <c r="T6676" s="4">
        <v>52929.25</v>
      </c>
      <c r="U6676" s="2" t="s">
        <v>73</v>
      </c>
      <c r="V6676" s="2" t="s">
        <v>74</v>
      </c>
      <c r="W6676" s="4">
        <v>211717</v>
      </c>
      <c r="X6676" s="4">
        <v>423434</v>
      </c>
      <c r="Y6676" s="4">
        <v>635151</v>
      </c>
      <c r="Z6676" s="2">
        <v>0</v>
      </c>
      <c r="AA6676" s="2" t="s">
        <v>56</v>
      </c>
      <c r="AB6676" s="2" t="s">
        <v>15733</v>
      </c>
      <c r="AC6676" s="2" t="s">
        <v>213</v>
      </c>
      <c r="AD6676" s="2" t="s">
        <v>76</v>
      </c>
      <c r="AE6676" s="5">
        <v>74.12</v>
      </c>
      <c r="AF6676" s="2">
        <v>0</v>
      </c>
      <c r="AG6676" s="2" t="s">
        <v>77</v>
      </c>
      <c r="AH6676" s="2">
        <v>9</v>
      </c>
      <c r="AI6676" s="6" t="str">
        <f t="shared" si="312"/>
        <v>25-34</v>
      </c>
      <c r="AJ6676" s="11">
        <f>YEAR(tbl_LoanData[[#This Row],[Application Date]])</f>
        <v>2026</v>
      </c>
      <c r="AK6676" s="11" t="str">
        <f>TEXT(tbl_LoanData[[#This Row],[Application Date]],"MMMM")</f>
        <v>March</v>
      </c>
      <c r="AL6676" s="12">
        <f>DATE(YEAR(tbl_LoanData[[#This Row],[Application Date]]),MONTH(tbl_LoanData[[#This Row],[Application Date]]),1)</f>
        <v>46082</v>
      </c>
      <c r="AM6676" s="14">
        <f ca="1">IF(AND(tbl_LoanData[[#This Row],[Application Date]]&gt;=EOMONTH(TODAY(),-1)+1,tbl_LoanData[[#This Row],[Application Date]]&lt;=TODAY()),tbl_LoanData[[#This Row],[Loan Amount]],0)</f>
        <v>0</v>
      </c>
      <c r="AN6676" s="14">
        <f>tbl_LoanData[[#This Row],[Amount Paid]]-(Q6676-X6676)</f>
        <v>65151</v>
      </c>
      <c r="AO6676" s="14">
        <f>IF(tbl_LoanData[[#This Row],[Application Status]]="Approved",1,0)</f>
        <v>1</v>
      </c>
      <c r="AP6676" s="22" t="str">
        <f t="shared" ca="1" si="313"/>
        <v/>
      </c>
      <c r="AQ6676" s="22" t="str">
        <f t="shared" ca="1" si="314"/>
        <v/>
      </c>
    </row>
    <row r="6677" spans="1:43" ht="14.4" customHeight="1" x14ac:dyDescent="0.3">
      <c r="A6677" s="2" t="s">
        <v>3173</v>
      </c>
      <c r="B6677" s="2" t="s">
        <v>3174</v>
      </c>
      <c r="C6677" s="2" t="s">
        <v>335</v>
      </c>
      <c r="D6677" s="2" t="s">
        <v>182</v>
      </c>
      <c r="E6677" s="2" t="s">
        <v>189</v>
      </c>
      <c r="F6677" s="2">
        <v>58</v>
      </c>
      <c r="G6677" s="2" t="s">
        <v>83</v>
      </c>
      <c r="H6677" s="2" t="s">
        <v>228</v>
      </c>
      <c r="I6677" s="2" t="s">
        <v>43</v>
      </c>
      <c r="J6677" s="3">
        <v>46095</v>
      </c>
      <c r="K6677" s="3">
        <v>46104</v>
      </c>
      <c r="L6677" s="2" t="s">
        <v>39</v>
      </c>
      <c r="M6677" s="2" t="s">
        <v>71</v>
      </c>
      <c r="N6677" s="2" t="s">
        <v>294</v>
      </c>
      <c r="O6677" s="4">
        <v>2095000</v>
      </c>
      <c r="P6677" s="4">
        <v>744000</v>
      </c>
      <c r="Q6677" s="4">
        <v>1351000</v>
      </c>
      <c r="R6677" s="2">
        <v>60</v>
      </c>
      <c r="S6677" s="5">
        <v>7.23</v>
      </c>
      <c r="T6677" s="4">
        <v>30656.44</v>
      </c>
      <c r="U6677" s="2" t="s">
        <v>73</v>
      </c>
      <c r="V6677" s="2" t="s">
        <v>74</v>
      </c>
      <c r="W6677" s="4">
        <v>122625.76</v>
      </c>
      <c r="X6677" s="4">
        <v>1716760.74</v>
      </c>
      <c r="Y6677" s="4">
        <v>1839386.5</v>
      </c>
      <c r="Z6677" s="2">
        <v>0</v>
      </c>
      <c r="AA6677" s="2" t="s">
        <v>56</v>
      </c>
      <c r="AB6677" s="2" t="s">
        <v>15732</v>
      </c>
      <c r="AC6677" s="2" t="s">
        <v>121</v>
      </c>
      <c r="AD6677" s="2" t="s">
        <v>76</v>
      </c>
      <c r="AE6677" s="5">
        <v>64.489999999999995</v>
      </c>
      <c r="AF6677" s="2">
        <v>0</v>
      </c>
      <c r="AG6677" s="2" t="s">
        <v>77</v>
      </c>
      <c r="AH6677" s="2">
        <v>9</v>
      </c>
      <c r="AI6677" s="6" t="str">
        <f t="shared" si="312"/>
        <v>55-64</v>
      </c>
      <c r="AJ6677" s="11">
        <f>YEAR(tbl_LoanData[[#This Row],[Application Date]])</f>
        <v>2026</v>
      </c>
      <c r="AK6677" s="11" t="str">
        <f>TEXT(tbl_LoanData[[#This Row],[Application Date]],"MMMM")</f>
        <v>March</v>
      </c>
      <c r="AL6677" s="12">
        <f>DATE(YEAR(tbl_LoanData[[#This Row],[Application Date]]),MONTH(tbl_LoanData[[#This Row],[Application Date]]),1)</f>
        <v>46082</v>
      </c>
      <c r="AM6677" s="14">
        <f ca="1">IF(AND(tbl_LoanData[[#This Row],[Application Date]]&gt;=EOMONTH(TODAY(),-1)+1,tbl_LoanData[[#This Row],[Application Date]]&lt;=TODAY()),tbl_LoanData[[#This Row],[Loan Amount]],0)</f>
        <v>0</v>
      </c>
      <c r="AN6677" s="14">
        <f>tbl_LoanData[[#This Row],[Amount Paid]]-(Q6677-X6677)</f>
        <v>488386.5</v>
      </c>
      <c r="AO6677" s="14">
        <f>IF(tbl_LoanData[[#This Row],[Application Status]]="Approved",1,0)</f>
        <v>1</v>
      </c>
      <c r="AP6677" s="22" t="str">
        <f t="shared" ca="1" si="313"/>
        <v/>
      </c>
      <c r="AQ6677" s="22" t="str">
        <f t="shared" ca="1" si="314"/>
        <v/>
      </c>
    </row>
    <row r="6678" spans="1:43" ht="14.4" customHeight="1" x14ac:dyDescent="0.3">
      <c r="A6678" s="2" t="s">
        <v>3209</v>
      </c>
      <c r="B6678" s="2" t="s">
        <v>3210</v>
      </c>
      <c r="C6678" s="2" t="s">
        <v>429</v>
      </c>
      <c r="D6678" s="2" t="s">
        <v>176</v>
      </c>
      <c r="E6678" s="2" t="s">
        <v>91</v>
      </c>
      <c r="F6678" s="2">
        <v>40</v>
      </c>
      <c r="G6678" s="2" t="s">
        <v>83</v>
      </c>
      <c r="H6678" s="2" t="s">
        <v>318</v>
      </c>
      <c r="I6678" s="2" t="s">
        <v>42</v>
      </c>
      <c r="J6678" s="3">
        <v>46098</v>
      </c>
      <c r="K6678" s="3">
        <v>46114</v>
      </c>
      <c r="L6678" s="2" t="s">
        <v>40</v>
      </c>
      <c r="M6678" s="2" t="s">
        <v>157</v>
      </c>
      <c r="N6678" s="2" t="s">
        <v>328</v>
      </c>
      <c r="O6678" s="4">
        <v>726000</v>
      </c>
      <c r="P6678" s="4">
        <v>177300</v>
      </c>
      <c r="Q6678" s="4">
        <v>548700</v>
      </c>
      <c r="R6678" s="2">
        <v>36</v>
      </c>
      <c r="S6678" s="5">
        <v>14.72</v>
      </c>
      <c r="T6678" s="4">
        <v>21972.39</v>
      </c>
      <c r="U6678" s="2" t="s">
        <v>73</v>
      </c>
      <c r="V6678" s="2" t="s">
        <v>74</v>
      </c>
      <c r="W6678" s="4">
        <v>21972.39</v>
      </c>
      <c r="X6678" s="4">
        <v>769033.53</v>
      </c>
      <c r="Y6678" s="4">
        <v>791005.92</v>
      </c>
      <c r="Z6678" s="2">
        <v>96</v>
      </c>
      <c r="AA6678" s="2" t="s">
        <v>60</v>
      </c>
      <c r="AB6678" s="2" t="s">
        <v>15727</v>
      </c>
      <c r="AC6678" s="2" t="s">
        <v>129</v>
      </c>
      <c r="AD6678" s="2" t="s">
        <v>76</v>
      </c>
      <c r="AE6678" s="5">
        <v>75.58</v>
      </c>
      <c r="AF6678" s="2">
        <v>3</v>
      </c>
      <c r="AG6678" s="2" t="s">
        <v>130</v>
      </c>
      <c r="AH6678" s="2">
        <v>16</v>
      </c>
      <c r="AI6678" s="6" t="str">
        <f t="shared" si="312"/>
        <v>35-44</v>
      </c>
      <c r="AJ6678" s="11">
        <f>YEAR(tbl_LoanData[[#This Row],[Application Date]])</f>
        <v>2026</v>
      </c>
      <c r="AK6678" s="11" t="str">
        <f>TEXT(tbl_LoanData[[#This Row],[Application Date]],"MMMM")</f>
        <v>March</v>
      </c>
      <c r="AL6678" s="12">
        <f>DATE(YEAR(tbl_LoanData[[#This Row],[Application Date]]),MONTH(tbl_LoanData[[#This Row],[Application Date]]),1)</f>
        <v>46082</v>
      </c>
      <c r="AM6678" s="14">
        <f ca="1">IF(AND(tbl_LoanData[[#This Row],[Application Date]]&gt;=EOMONTH(TODAY(),-1)+1,tbl_LoanData[[#This Row],[Application Date]]&lt;=TODAY()),tbl_LoanData[[#This Row],[Loan Amount]],0)</f>
        <v>0</v>
      </c>
      <c r="AN6678" s="14">
        <f>tbl_LoanData[[#This Row],[Amount Paid]]-(Q6678-X6678)</f>
        <v>242305.92000000004</v>
      </c>
      <c r="AO6678" s="14">
        <f>IF(tbl_LoanData[[#This Row],[Application Status]]="Approved",1,0)</f>
        <v>1</v>
      </c>
      <c r="AP6678" s="22" t="str">
        <f t="shared" ca="1" si="313"/>
        <v/>
      </c>
      <c r="AQ6678" s="22" t="str">
        <f t="shared" ca="1" si="314"/>
        <v/>
      </c>
    </row>
    <row r="6679" spans="1:43" ht="14.4" customHeight="1" x14ac:dyDescent="0.3">
      <c r="A6679" s="2" t="s">
        <v>3253</v>
      </c>
      <c r="B6679" s="2" t="s">
        <v>3254</v>
      </c>
      <c r="C6679" s="2" t="s">
        <v>452</v>
      </c>
      <c r="D6679" s="2" t="s">
        <v>117</v>
      </c>
      <c r="E6679" s="2" t="s">
        <v>101</v>
      </c>
      <c r="F6679" s="2">
        <v>63</v>
      </c>
      <c r="G6679" s="2" t="s">
        <v>83</v>
      </c>
      <c r="H6679" s="2" t="s">
        <v>265</v>
      </c>
      <c r="I6679" s="2" t="s">
        <v>44</v>
      </c>
      <c r="J6679" s="3">
        <v>46105</v>
      </c>
      <c r="K6679" s="3">
        <v>46119</v>
      </c>
      <c r="L6679" s="2" t="s">
        <v>37</v>
      </c>
      <c r="M6679" s="2" t="s">
        <v>199</v>
      </c>
      <c r="N6679" s="2" t="s">
        <v>200</v>
      </c>
      <c r="O6679" s="4">
        <v>194000</v>
      </c>
      <c r="P6679" s="4">
        <v>65300</v>
      </c>
      <c r="Q6679" s="4">
        <v>128700</v>
      </c>
      <c r="R6679" s="2">
        <v>36</v>
      </c>
      <c r="S6679" s="5">
        <v>10.81</v>
      </c>
      <c r="T6679" s="4">
        <v>4734.37</v>
      </c>
      <c r="U6679" s="2" t="s">
        <v>73</v>
      </c>
      <c r="V6679" s="2" t="s">
        <v>74</v>
      </c>
      <c r="W6679" s="4">
        <v>18937.48</v>
      </c>
      <c r="X6679" s="4">
        <v>151499.93</v>
      </c>
      <c r="Y6679" s="4">
        <v>170437.41</v>
      </c>
      <c r="Z6679" s="2">
        <v>0</v>
      </c>
      <c r="AA6679" s="2" t="s">
        <v>56</v>
      </c>
      <c r="AB6679" s="2" t="s">
        <v>15729</v>
      </c>
      <c r="AC6679" s="2" t="s">
        <v>121</v>
      </c>
      <c r="AD6679" s="2" t="s">
        <v>76</v>
      </c>
      <c r="AE6679" s="5">
        <v>66.34</v>
      </c>
      <c r="AF6679" s="2">
        <v>0</v>
      </c>
      <c r="AG6679" s="2" t="s">
        <v>77</v>
      </c>
      <c r="AH6679" s="2">
        <v>14</v>
      </c>
      <c r="AI6679" s="6" t="str">
        <f t="shared" si="312"/>
        <v>55-64</v>
      </c>
      <c r="AJ6679" s="11">
        <f>YEAR(tbl_LoanData[[#This Row],[Application Date]])</f>
        <v>2026</v>
      </c>
      <c r="AK6679" s="11" t="str">
        <f>TEXT(tbl_LoanData[[#This Row],[Application Date]],"MMMM")</f>
        <v>March</v>
      </c>
      <c r="AL6679" s="12">
        <f>DATE(YEAR(tbl_LoanData[[#This Row],[Application Date]]),MONTH(tbl_LoanData[[#This Row],[Application Date]]),1)</f>
        <v>46082</v>
      </c>
      <c r="AM6679" s="14">
        <f ca="1">IF(AND(tbl_LoanData[[#This Row],[Application Date]]&gt;=EOMONTH(TODAY(),-1)+1,tbl_LoanData[[#This Row],[Application Date]]&lt;=TODAY()),tbl_LoanData[[#This Row],[Loan Amount]],0)</f>
        <v>0</v>
      </c>
      <c r="AN6679" s="14">
        <f>tbl_LoanData[[#This Row],[Amount Paid]]-(Q6679-X6679)</f>
        <v>41737.409999999989</v>
      </c>
      <c r="AO6679" s="14">
        <f>IF(tbl_LoanData[[#This Row],[Application Status]]="Approved",1,0)</f>
        <v>1</v>
      </c>
      <c r="AP6679" s="22" t="str">
        <f t="shared" ca="1" si="313"/>
        <v/>
      </c>
      <c r="AQ6679" s="22" t="str">
        <f t="shared" ca="1" si="314"/>
        <v/>
      </c>
    </row>
    <row r="6680" spans="1:43" ht="14.4" customHeight="1" x14ac:dyDescent="0.3">
      <c r="A6680" s="2" t="s">
        <v>3367</v>
      </c>
      <c r="B6680" s="2" t="s">
        <v>3368</v>
      </c>
      <c r="C6680" s="2" t="s">
        <v>109</v>
      </c>
      <c r="D6680" s="2" t="s">
        <v>81</v>
      </c>
      <c r="E6680" s="2" t="s">
        <v>101</v>
      </c>
      <c r="F6680" s="2">
        <v>50</v>
      </c>
      <c r="G6680" s="2" t="s">
        <v>83</v>
      </c>
      <c r="H6680" s="2" t="s">
        <v>151</v>
      </c>
      <c r="I6680" s="2" t="s">
        <v>46</v>
      </c>
      <c r="J6680" s="3">
        <v>46094</v>
      </c>
      <c r="K6680" s="3">
        <v>46102</v>
      </c>
      <c r="L6680" s="2" t="s">
        <v>40</v>
      </c>
      <c r="M6680" s="2" t="s">
        <v>85</v>
      </c>
      <c r="N6680" s="2" t="s">
        <v>270</v>
      </c>
      <c r="O6680" s="4">
        <v>1445000</v>
      </c>
      <c r="P6680" s="4">
        <v>258000</v>
      </c>
      <c r="Q6680" s="4">
        <v>1187000</v>
      </c>
      <c r="R6680" s="2">
        <v>12</v>
      </c>
      <c r="S6680" s="5">
        <v>9.9700000000000006</v>
      </c>
      <c r="T6680" s="4">
        <v>108778.66</v>
      </c>
      <c r="U6680" s="2" t="s">
        <v>73</v>
      </c>
      <c r="V6680" s="2" t="s">
        <v>74</v>
      </c>
      <c r="W6680" s="4">
        <v>543893.30000000005</v>
      </c>
      <c r="X6680" s="4">
        <v>761450.6</v>
      </c>
      <c r="Y6680" s="4">
        <v>1305343.8999999999</v>
      </c>
      <c r="Z6680" s="2">
        <v>0</v>
      </c>
      <c r="AA6680" s="2" t="s">
        <v>56</v>
      </c>
      <c r="AB6680" s="2" t="s">
        <v>15727</v>
      </c>
      <c r="AC6680" s="2" t="s">
        <v>138</v>
      </c>
      <c r="AD6680" s="2" t="s">
        <v>76</v>
      </c>
      <c r="AE6680" s="5">
        <v>82.15</v>
      </c>
      <c r="AF6680" s="2">
        <v>0</v>
      </c>
      <c r="AG6680" s="2" t="s">
        <v>77</v>
      </c>
      <c r="AH6680" s="2">
        <v>8</v>
      </c>
      <c r="AI6680" s="6" t="str">
        <f t="shared" si="312"/>
        <v>45-54</v>
      </c>
      <c r="AJ6680" s="11">
        <f>YEAR(tbl_LoanData[[#This Row],[Application Date]])</f>
        <v>2026</v>
      </c>
      <c r="AK6680" s="11" t="str">
        <f>TEXT(tbl_LoanData[[#This Row],[Application Date]],"MMMM")</f>
        <v>March</v>
      </c>
      <c r="AL6680" s="12">
        <f>DATE(YEAR(tbl_LoanData[[#This Row],[Application Date]]),MONTH(tbl_LoanData[[#This Row],[Application Date]]),1)</f>
        <v>46082</v>
      </c>
      <c r="AM6680" s="14">
        <f ca="1">IF(AND(tbl_LoanData[[#This Row],[Application Date]]&gt;=EOMONTH(TODAY(),-1)+1,tbl_LoanData[[#This Row],[Application Date]]&lt;=TODAY()),tbl_LoanData[[#This Row],[Loan Amount]],0)</f>
        <v>0</v>
      </c>
      <c r="AN6680" s="14">
        <f>tbl_LoanData[[#This Row],[Amount Paid]]-(Q6680-X6680)</f>
        <v>118343.90000000002</v>
      </c>
      <c r="AO6680" s="14">
        <f>IF(tbl_LoanData[[#This Row],[Application Status]]="Approved",1,0)</f>
        <v>1</v>
      </c>
      <c r="AP6680" s="22" t="str">
        <f t="shared" ca="1" si="313"/>
        <v/>
      </c>
      <c r="AQ6680" s="22" t="str">
        <f t="shared" ca="1" si="314"/>
        <v/>
      </c>
    </row>
    <row r="6681" spans="1:43" x14ac:dyDescent="0.3">
      <c r="A6681" s="2" t="s">
        <v>3443</v>
      </c>
      <c r="B6681" s="2" t="s">
        <v>3444</v>
      </c>
      <c r="C6681" s="2" t="s">
        <v>317</v>
      </c>
      <c r="D6681" s="2" t="s">
        <v>102</v>
      </c>
      <c r="E6681" s="2" t="s">
        <v>67</v>
      </c>
      <c r="F6681" s="2">
        <v>49</v>
      </c>
      <c r="G6681" s="2" t="s">
        <v>83</v>
      </c>
      <c r="H6681" s="2" t="s">
        <v>211</v>
      </c>
      <c r="I6681" s="2" t="s">
        <v>50</v>
      </c>
      <c r="J6681" s="3">
        <v>46091</v>
      </c>
      <c r="K6681" s="3">
        <v>46107</v>
      </c>
      <c r="L6681" s="2" t="s">
        <v>39</v>
      </c>
      <c r="M6681" s="2" t="s">
        <v>127</v>
      </c>
      <c r="N6681" s="2" t="s">
        <v>152</v>
      </c>
      <c r="O6681" s="4">
        <v>1315000</v>
      </c>
      <c r="P6681" s="4">
        <v>465600</v>
      </c>
      <c r="Q6681" s="4">
        <v>849400</v>
      </c>
      <c r="R6681" s="2">
        <v>12</v>
      </c>
      <c r="S6681" s="5">
        <v>9.06</v>
      </c>
      <c r="T6681" s="4">
        <v>77196.3</v>
      </c>
      <c r="U6681" s="2" t="s">
        <v>73</v>
      </c>
      <c r="V6681" s="2" t="s">
        <v>74</v>
      </c>
      <c r="W6681" s="4">
        <v>308785.2</v>
      </c>
      <c r="X6681" s="4">
        <v>617570.43999999994</v>
      </c>
      <c r="Y6681" s="4">
        <v>926355.64</v>
      </c>
      <c r="Z6681" s="2">
        <v>0</v>
      </c>
      <c r="AA6681" s="2" t="s">
        <v>56</v>
      </c>
      <c r="AB6681" s="2" t="s">
        <v>15735</v>
      </c>
      <c r="AC6681" s="2" t="s">
        <v>138</v>
      </c>
      <c r="AD6681" s="2" t="s">
        <v>76</v>
      </c>
      <c r="AE6681" s="5">
        <v>64.59</v>
      </c>
      <c r="AF6681" s="2">
        <v>0</v>
      </c>
      <c r="AG6681" s="2" t="s">
        <v>77</v>
      </c>
      <c r="AH6681" s="2">
        <v>16</v>
      </c>
      <c r="AI6681" s="6" t="str">
        <f t="shared" si="312"/>
        <v>45-54</v>
      </c>
      <c r="AJ6681" s="11">
        <f>YEAR(tbl_LoanData[[#This Row],[Application Date]])</f>
        <v>2026</v>
      </c>
      <c r="AK6681" s="11" t="str">
        <f>TEXT(tbl_LoanData[[#This Row],[Application Date]],"MMMM")</f>
        <v>March</v>
      </c>
      <c r="AL6681" s="12">
        <f>DATE(YEAR(tbl_LoanData[[#This Row],[Application Date]]),MONTH(tbl_LoanData[[#This Row],[Application Date]]),1)</f>
        <v>46082</v>
      </c>
      <c r="AM6681" s="14">
        <f ca="1">IF(AND(tbl_LoanData[[#This Row],[Application Date]]&gt;=EOMONTH(TODAY(),-1)+1,tbl_LoanData[[#This Row],[Application Date]]&lt;=TODAY()),tbl_LoanData[[#This Row],[Loan Amount]],0)</f>
        <v>0</v>
      </c>
      <c r="AN6681" s="14">
        <f>tbl_LoanData[[#This Row],[Amount Paid]]-(Q6681-X6681)</f>
        <v>76955.639999999956</v>
      </c>
      <c r="AO6681" s="14">
        <f>IF(tbl_LoanData[[#This Row],[Application Status]]="Approved",1,0)</f>
        <v>1</v>
      </c>
      <c r="AP6681" s="22" t="str">
        <f t="shared" ca="1" si="313"/>
        <v/>
      </c>
      <c r="AQ6681" s="22" t="str">
        <f t="shared" ca="1" si="314"/>
        <v/>
      </c>
    </row>
    <row r="6682" spans="1:43" ht="14.4" customHeight="1" x14ac:dyDescent="0.3">
      <c r="A6682" s="2" t="s">
        <v>3465</v>
      </c>
      <c r="B6682" s="2" t="s">
        <v>3466</v>
      </c>
      <c r="C6682" s="2" t="s">
        <v>109</v>
      </c>
      <c r="D6682" s="2" t="s">
        <v>102</v>
      </c>
      <c r="E6682" s="2" t="s">
        <v>161</v>
      </c>
      <c r="F6682" s="2">
        <v>27</v>
      </c>
      <c r="G6682" s="2" t="s">
        <v>83</v>
      </c>
      <c r="H6682" s="2" t="s">
        <v>143</v>
      </c>
      <c r="I6682" s="2" t="s">
        <v>46</v>
      </c>
      <c r="J6682" s="3">
        <v>46111</v>
      </c>
      <c r="K6682" s="3">
        <v>46119</v>
      </c>
      <c r="L6682" s="2" t="s">
        <v>39</v>
      </c>
      <c r="M6682" s="2" t="s">
        <v>71</v>
      </c>
      <c r="N6682" s="2" t="s">
        <v>294</v>
      </c>
      <c r="O6682" s="4">
        <v>1375000</v>
      </c>
      <c r="P6682" s="4">
        <v>291000</v>
      </c>
      <c r="Q6682" s="4">
        <v>1084000</v>
      </c>
      <c r="R6682" s="2">
        <v>24</v>
      </c>
      <c r="S6682" s="5">
        <v>10.27</v>
      </c>
      <c r="T6682" s="4">
        <v>54443.9</v>
      </c>
      <c r="U6682" s="2" t="s">
        <v>73</v>
      </c>
      <c r="V6682" s="2" t="s">
        <v>74</v>
      </c>
      <c r="W6682" s="4">
        <v>108887.8</v>
      </c>
      <c r="X6682" s="4">
        <v>1197765.8</v>
      </c>
      <c r="Y6682" s="4">
        <v>1306653.6000000001</v>
      </c>
      <c r="Z6682" s="2">
        <v>60</v>
      </c>
      <c r="AA6682" s="2" t="s">
        <v>58</v>
      </c>
      <c r="AB6682" s="2" t="s">
        <v>15736</v>
      </c>
      <c r="AC6682" s="2" t="s">
        <v>138</v>
      </c>
      <c r="AD6682" s="2" t="s">
        <v>76</v>
      </c>
      <c r="AE6682" s="5">
        <v>78.84</v>
      </c>
      <c r="AF6682" s="2">
        <v>2</v>
      </c>
      <c r="AG6682" s="2" t="s">
        <v>15718</v>
      </c>
      <c r="AH6682" s="2">
        <v>8</v>
      </c>
      <c r="AI6682" s="6" t="str">
        <f t="shared" si="312"/>
        <v>25-34</v>
      </c>
      <c r="AJ6682" s="11">
        <f>YEAR(tbl_LoanData[[#This Row],[Application Date]])</f>
        <v>2026</v>
      </c>
      <c r="AK6682" s="11" t="str">
        <f>TEXT(tbl_LoanData[[#This Row],[Application Date]],"MMMM")</f>
        <v>March</v>
      </c>
      <c r="AL6682" s="12">
        <f>DATE(YEAR(tbl_LoanData[[#This Row],[Application Date]]),MONTH(tbl_LoanData[[#This Row],[Application Date]]),1)</f>
        <v>46082</v>
      </c>
      <c r="AM6682" s="14">
        <f ca="1">IF(AND(tbl_LoanData[[#This Row],[Application Date]]&gt;=EOMONTH(TODAY(),-1)+1,tbl_LoanData[[#This Row],[Application Date]]&lt;=TODAY()),tbl_LoanData[[#This Row],[Loan Amount]],0)</f>
        <v>0</v>
      </c>
      <c r="AN6682" s="14">
        <f>tbl_LoanData[[#This Row],[Amount Paid]]-(Q6682-X6682)</f>
        <v>222653.60000000003</v>
      </c>
      <c r="AO6682" s="14">
        <f>IF(tbl_LoanData[[#This Row],[Application Status]]="Approved",1,0)</f>
        <v>1</v>
      </c>
      <c r="AP6682" s="22" t="str">
        <f t="shared" ca="1" si="313"/>
        <v/>
      </c>
      <c r="AQ6682" s="22" t="str">
        <f t="shared" ca="1" si="314"/>
        <v/>
      </c>
    </row>
    <row r="6683" spans="1:43" x14ac:dyDescent="0.3">
      <c r="A6683" s="2" t="s">
        <v>3549</v>
      </c>
      <c r="B6683" s="2" t="s">
        <v>3550</v>
      </c>
      <c r="C6683" s="2" t="s">
        <v>413</v>
      </c>
      <c r="D6683" s="2" t="s">
        <v>101</v>
      </c>
      <c r="E6683" s="2" t="s">
        <v>135</v>
      </c>
      <c r="F6683" s="2">
        <v>40</v>
      </c>
      <c r="G6683" s="2" t="s">
        <v>83</v>
      </c>
      <c r="H6683" s="2" t="s">
        <v>191</v>
      </c>
      <c r="I6683" s="2" t="s">
        <v>51</v>
      </c>
      <c r="J6683" s="3">
        <v>46103</v>
      </c>
      <c r="K6683" s="3"/>
      <c r="L6683" s="2" t="s">
        <v>38</v>
      </c>
      <c r="M6683" s="2" t="s">
        <v>85</v>
      </c>
      <c r="N6683" s="2" t="s">
        <v>314</v>
      </c>
      <c r="O6683" s="4">
        <v>1096000</v>
      </c>
      <c r="P6683" s="4">
        <v>252400</v>
      </c>
      <c r="Q6683" s="4">
        <v>843600</v>
      </c>
      <c r="R6683" s="2">
        <v>12</v>
      </c>
      <c r="S6683" s="5">
        <v>11.93</v>
      </c>
      <c r="T6683" s="4">
        <v>78686.789999999994</v>
      </c>
      <c r="U6683" s="2" t="s">
        <v>113</v>
      </c>
      <c r="V6683" s="2" t="s">
        <v>97</v>
      </c>
      <c r="W6683" s="4">
        <v>0</v>
      </c>
      <c r="X6683" s="4">
        <v>0</v>
      </c>
      <c r="Y6683" s="4">
        <v>944241.48</v>
      </c>
      <c r="Z6683" s="2">
        <v>0</v>
      </c>
      <c r="AA6683" s="2" t="s">
        <v>97</v>
      </c>
      <c r="AB6683" s="2" t="s">
        <v>15729</v>
      </c>
      <c r="AC6683" s="2" t="s">
        <v>87</v>
      </c>
      <c r="AD6683" s="2" t="s">
        <v>76</v>
      </c>
      <c r="AE6683" s="5">
        <v>76.97</v>
      </c>
      <c r="AF6683" s="2">
        <v>0</v>
      </c>
      <c r="AG6683" s="2" t="s">
        <v>97</v>
      </c>
      <c r="AH6683" s="2"/>
      <c r="AI6683" s="6" t="str">
        <f t="shared" si="312"/>
        <v>35-44</v>
      </c>
      <c r="AJ6683" s="11">
        <f>YEAR(tbl_LoanData[[#This Row],[Application Date]])</f>
        <v>2026</v>
      </c>
      <c r="AK6683" s="11" t="str">
        <f>TEXT(tbl_LoanData[[#This Row],[Application Date]],"MMMM")</f>
        <v>March</v>
      </c>
      <c r="AL6683" s="12">
        <f>DATE(YEAR(tbl_LoanData[[#This Row],[Application Date]]),MONTH(tbl_LoanData[[#This Row],[Application Date]]),1)</f>
        <v>46082</v>
      </c>
      <c r="AM6683" s="14">
        <f ca="1">IF(AND(tbl_LoanData[[#This Row],[Application Date]]&gt;=EOMONTH(TODAY(),-1)+1,tbl_LoanData[[#This Row],[Application Date]]&lt;=TODAY()),tbl_LoanData[[#This Row],[Loan Amount]],0)</f>
        <v>0</v>
      </c>
      <c r="AN6683" s="14">
        <f>tbl_LoanData[[#This Row],[Amount Paid]]-(Q6683-X6683)</f>
        <v>-843600</v>
      </c>
      <c r="AO6683" s="14">
        <f>IF(tbl_LoanData[[#This Row],[Application Status]]="Approved",1,0)</f>
        <v>0</v>
      </c>
      <c r="AP6683" s="22" t="str">
        <f t="shared" ca="1" si="313"/>
        <v/>
      </c>
      <c r="AQ6683" s="22" t="str">
        <f t="shared" ca="1" si="314"/>
        <v/>
      </c>
    </row>
    <row r="6684" spans="1:43" ht="14.4" customHeight="1" x14ac:dyDescent="0.3">
      <c r="A6684" s="2" t="s">
        <v>3751</v>
      </c>
      <c r="B6684" s="2" t="s">
        <v>3752</v>
      </c>
      <c r="C6684" s="2" t="s">
        <v>949</v>
      </c>
      <c r="D6684" s="2" t="s">
        <v>268</v>
      </c>
      <c r="E6684" s="2" t="s">
        <v>165</v>
      </c>
      <c r="F6684" s="2">
        <v>46</v>
      </c>
      <c r="G6684" s="2" t="s">
        <v>83</v>
      </c>
      <c r="H6684" s="2" t="s">
        <v>466</v>
      </c>
      <c r="I6684" s="2" t="s">
        <v>43</v>
      </c>
      <c r="J6684" s="3">
        <v>46090</v>
      </c>
      <c r="K6684" s="3">
        <v>46102</v>
      </c>
      <c r="L6684" s="2" t="s">
        <v>37</v>
      </c>
      <c r="M6684" s="2" t="s">
        <v>199</v>
      </c>
      <c r="N6684" s="2" t="s">
        <v>319</v>
      </c>
      <c r="O6684" s="4">
        <v>75000</v>
      </c>
      <c r="P6684" s="4">
        <v>21700</v>
      </c>
      <c r="Q6684" s="4">
        <v>53300</v>
      </c>
      <c r="R6684" s="2">
        <v>48</v>
      </c>
      <c r="S6684" s="5">
        <v>11.13</v>
      </c>
      <c r="T6684" s="4">
        <v>1604.77</v>
      </c>
      <c r="U6684" s="2" t="s">
        <v>73</v>
      </c>
      <c r="V6684" s="2" t="s">
        <v>74</v>
      </c>
      <c r="W6684" s="4">
        <v>8023.85</v>
      </c>
      <c r="X6684" s="4">
        <v>69005.31</v>
      </c>
      <c r="Y6684" s="4">
        <v>77029.16</v>
      </c>
      <c r="Z6684" s="2">
        <v>0</v>
      </c>
      <c r="AA6684" s="2" t="s">
        <v>56</v>
      </c>
      <c r="AB6684" s="2" t="s">
        <v>15731</v>
      </c>
      <c r="AC6684" s="2" t="s">
        <v>121</v>
      </c>
      <c r="AD6684" s="2" t="s">
        <v>76</v>
      </c>
      <c r="AE6684" s="5">
        <v>71.069999999999993</v>
      </c>
      <c r="AF6684" s="2">
        <v>0</v>
      </c>
      <c r="AG6684" s="2" t="s">
        <v>77</v>
      </c>
      <c r="AH6684" s="2">
        <v>12</v>
      </c>
      <c r="AI6684" s="6" t="str">
        <f t="shared" si="312"/>
        <v>45-54</v>
      </c>
      <c r="AJ6684" s="11">
        <f>YEAR(tbl_LoanData[[#This Row],[Application Date]])</f>
        <v>2026</v>
      </c>
      <c r="AK6684" s="11" t="str">
        <f>TEXT(tbl_LoanData[[#This Row],[Application Date]],"MMMM")</f>
        <v>March</v>
      </c>
      <c r="AL6684" s="12">
        <f>DATE(YEAR(tbl_LoanData[[#This Row],[Application Date]]),MONTH(tbl_LoanData[[#This Row],[Application Date]]),1)</f>
        <v>46082</v>
      </c>
      <c r="AM6684" s="14">
        <f ca="1">IF(AND(tbl_LoanData[[#This Row],[Application Date]]&gt;=EOMONTH(TODAY(),-1)+1,tbl_LoanData[[#This Row],[Application Date]]&lt;=TODAY()),tbl_LoanData[[#This Row],[Loan Amount]],0)</f>
        <v>0</v>
      </c>
      <c r="AN6684" s="14">
        <f>tbl_LoanData[[#This Row],[Amount Paid]]-(Q6684-X6684)</f>
        <v>23729.159999999996</v>
      </c>
      <c r="AO6684" s="14">
        <f>IF(tbl_LoanData[[#This Row],[Application Status]]="Approved",1,0)</f>
        <v>1</v>
      </c>
      <c r="AP6684" s="22" t="str">
        <f t="shared" ca="1" si="313"/>
        <v/>
      </c>
      <c r="AQ6684" s="22" t="str">
        <f t="shared" ca="1" si="314"/>
        <v/>
      </c>
    </row>
    <row r="6685" spans="1:43" ht="14.4" customHeight="1" x14ac:dyDescent="0.3">
      <c r="A6685" s="2" t="s">
        <v>3757</v>
      </c>
      <c r="B6685" s="2" t="s">
        <v>3758</v>
      </c>
      <c r="C6685" s="2" t="s">
        <v>413</v>
      </c>
      <c r="D6685" s="2" t="s">
        <v>189</v>
      </c>
      <c r="E6685" s="2" t="s">
        <v>161</v>
      </c>
      <c r="F6685" s="2">
        <v>42</v>
      </c>
      <c r="G6685" s="2" t="s">
        <v>83</v>
      </c>
      <c r="H6685" s="2" t="s">
        <v>224</v>
      </c>
      <c r="I6685" s="2" t="s">
        <v>54</v>
      </c>
      <c r="J6685" s="3">
        <v>46085</v>
      </c>
      <c r="K6685" s="3">
        <v>46103</v>
      </c>
      <c r="L6685" s="2" t="s">
        <v>40</v>
      </c>
      <c r="M6685" s="2" t="s">
        <v>71</v>
      </c>
      <c r="N6685" s="2" t="s">
        <v>137</v>
      </c>
      <c r="O6685" s="4">
        <v>1041000</v>
      </c>
      <c r="P6685" s="4">
        <v>250400</v>
      </c>
      <c r="Q6685" s="4">
        <v>790600</v>
      </c>
      <c r="R6685" s="2">
        <v>12</v>
      </c>
      <c r="S6685" s="5">
        <v>10.06</v>
      </c>
      <c r="T6685" s="4">
        <v>72511.199999999997</v>
      </c>
      <c r="U6685" s="2" t="s">
        <v>73</v>
      </c>
      <c r="V6685" s="2" t="s">
        <v>74</v>
      </c>
      <c r="W6685" s="4">
        <v>72511.199999999997</v>
      </c>
      <c r="X6685" s="4">
        <v>797623.16</v>
      </c>
      <c r="Y6685" s="4">
        <v>870134.36</v>
      </c>
      <c r="Z6685" s="2">
        <v>84</v>
      </c>
      <c r="AA6685" s="2" t="s">
        <v>59</v>
      </c>
      <c r="AB6685" s="2" t="s">
        <v>15733</v>
      </c>
      <c r="AC6685" s="2" t="s">
        <v>75</v>
      </c>
      <c r="AD6685" s="2" t="s">
        <v>76</v>
      </c>
      <c r="AE6685" s="5">
        <v>75.95</v>
      </c>
      <c r="AF6685" s="2">
        <v>3</v>
      </c>
      <c r="AG6685" s="2" t="s">
        <v>130</v>
      </c>
      <c r="AH6685" s="2">
        <v>18</v>
      </c>
      <c r="AI6685" s="6" t="str">
        <f t="shared" si="312"/>
        <v>35-44</v>
      </c>
      <c r="AJ6685" s="11">
        <f>YEAR(tbl_LoanData[[#This Row],[Application Date]])</f>
        <v>2026</v>
      </c>
      <c r="AK6685" s="11" t="str">
        <f>TEXT(tbl_LoanData[[#This Row],[Application Date]],"MMMM")</f>
        <v>March</v>
      </c>
      <c r="AL6685" s="12">
        <f>DATE(YEAR(tbl_LoanData[[#This Row],[Application Date]]),MONTH(tbl_LoanData[[#This Row],[Application Date]]),1)</f>
        <v>46082</v>
      </c>
      <c r="AM6685" s="14">
        <f ca="1">IF(AND(tbl_LoanData[[#This Row],[Application Date]]&gt;=EOMONTH(TODAY(),-1)+1,tbl_LoanData[[#This Row],[Application Date]]&lt;=TODAY()),tbl_LoanData[[#This Row],[Loan Amount]],0)</f>
        <v>0</v>
      </c>
      <c r="AN6685" s="14">
        <f>tbl_LoanData[[#This Row],[Amount Paid]]-(Q6685-X6685)</f>
        <v>79534.36000000003</v>
      </c>
      <c r="AO6685" s="14">
        <f>IF(tbl_LoanData[[#This Row],[Application Status]]="Approved",1,0)</f>
        <v>1</v>
      </c>
      <c r="AP6685" s="22" t="str">
        <f t="shared" ca="1" si="313"/>
        <v/>
      </c>
      <c r="AQ6685" s="22" t="str">
        <f t="shared" ca="1" si="314"/>
        <v/>
      </c>
    </row>
    <row r="6686" spans="1:43" ht="14.4" customHeight="1" x14ac:dyDescent="0.3">
      <c r="A6686" s="2" t="s">
        <v>3925</v>
      </c>
      <c r="B6686" s="2" t="s">
        <v>3926</v>
      </c>
      <c r="C6686" s="2" t="s">
        <v>482</v>
      </c>
      <c r="D6686" s="2" t="s">
        <v>117</v>
      </c>
      <c r="E6686" s="2" t="s">
        <v>176</v>
      </c>
      <c r="F6686" s="2">
        <v>64</v>
      </c>
      <c r="G6686" s="2" t="s">
        <v>69</v>
      </c>
      <c r="H6686" s="2" t="s">
        <v>265</v>
      </c>
      <c r="I6686" s="2" t="s">
        <v>44</v>
      </c>
      <c r="J6686" s="3">
        <v>46108</v>
      </c>
      <c r="K6686" s="3"/>
      <c r="L6686" s="2" t="s">
        <v>39</v>
      </c>
      <c r="M6686" s="2" t="s">
        <v>85</v>
      </c>
      <c r="N6686" s="2" t="s">
        <v>324</v>
      </c>
      <c r="O6686" s="4">
        <v>1622000</v>
      </c>
      <c r="P6686" s="4">
        <v>172900</v>
      </c>
      <c r="Q6686" s="4">
        <v>1449100</v>
      </c>
      <c r="R6686" s="2">
        <v>48</v>
      </c>
      <c r="S6686" s="5">
        <v>6.74</v>
      </c>
      <c r="T6686" s="4">
        <v>38328.699999999997</v>
      </c>
      <c r="U6686" s="2" t="s">
        <v>96</v>
      </c>
      <c r="V6686" s="2" t="s">
        <v>97</v>
      </c>
      <c r="W6686" s="4">
        <v>0</v>
      </c>
      <c r="X6686" s="4">
        <v>0</v>
      </c>
      <c r="Y6686" s="4">
        <v>1839777.36</v>
      </c>
      <c r="Z6686" s="2">
        <v>0</v>
      </c>
      <c r="AA6686" s="2" t="s">
        <v>97</v>
      </c>
      <c r="AB6686" s="2" t="s">
        <v>15734</v>
      </c>
      <c r="AC6686" s="2" t="s">
        <v>75</v>
      </c>
      <c r="AD6686" s="2" t="s">
        <v>76</v>
      </c>
      <c r="AE6686" s="5">
        <v>89.34</v>
      </c>
      <c r="AF6686" s="2">
        <v>0</v>
      </c>
      <c r="AG6686" s="2" t="s">
        <v>97</v>
      </c>
      <c r="AH6686" s="2"/>
      <c r="AI6686" s="6" t="str">
        <f t="shared" si="312"/>
        <v>55-64</v>
      </c>
      <c r="AJ6686" s="11">
        <f>YEAR(tbl_LoanData[[#This Row],[Application Date]])</f>
        <v>2026</v>
      </c>
      <c r="AK6686" s="11" t="str">
        <f>TEXT(tbl_LoanData[[#This Row],[Application Date]],"MMMM")</f>
        <v>March</v>
      </c>
      <c r="AL6686" s="12">
        <f>DATE(YEAR(tbl_LoanData[[#This Row],[Application Date]]),MONTH(tbl_LoanData[[#This Row],[Application Date]]),1)</f>
        <v>46082</v>
      </c>
      <c r="AM6686" s="14">
        <f ca="1">IF(AND(tbl_LoanData[[#This Row],[Application Date]]&gt;=EOMONTH(TODAY(),-1)+1,tbl_LoanData[[#This Row],[Application Date]]&lt;=TODAY()),tbl_LoanData[[#This Row],[Loan Amount]],0)</f>
        <v>0</v>
      </c>
      <c r="AN6686" s="14">
        <f>tbl_LoanData[[#This Row],[Amount Paid]]-(Q6686-X6686)</f>
        <v>-1449100</v>
      </c>
      <c r="AO6686" s="14">
        <f>IF(tbl_LoanData[[#This Row],[Application Status]]="Approved",1,0)</f>
        <v>0</v>
      </c>
      <c r="AP6686" s="22" t="str">
        <f t="shared" ca="1" si="313"/>
        <v/>
      </c>
      <c r="AQ6686" s="22" t="str">
        <f t="shared" ca="1" si="314"/>
        <v/>
      </c>
    </row>
    <row r="6687" spans="1:43" ht="14.4" customHeight="1" x14ac:dyDescent="0.3">
      <c r="A6687" s="2" t="s">
        <v>3955</v>
      </c>
      <c r="B6687" s="2" t="s">
        <v>3956</v>
      </c>
      <c r="C6687" s="2" t="s">
        <v>331</v>
      </c>
      <c r="D6687" s="2" t="s">
        <v>176</v>
      </c>
      <c r="E6687" s="2" t="s">
        <v>117</v>
      </c>
      <c r="F6687" s="2">
        <v>52</v>
      </c>
      <c r="G6687" s="2" t="s">
        <v>83</v>
      </c>
      <c r="H6687" s="2" t="s">
        <v>237</v>
      </c>
      <c r="I6687" s="2" t="s">
        <v>48</v>
      </c>
      <c r="J6687" s="3">
        <v>46082</v>
      </c>
      <c r="K6687" s="3">
        <v>46096</v>
      </c>
      <c r="L6687" s="2" t="s">
        <v>40</v>
      </c>
      <c r="M6687" s="2" t="s">
        <v>71</v>
      </c>
      <c r="N6687" s="2" t="s">
        <v>137</v>
      </c>
      <c r="O6687" s="4">
        <v>1245000</v>
      </c>
      <c r="P6687" s="4">
        <v>178000</v>
      </c>
      <c r="Q6687" s="4">
        <v>1067000</v>
      </c>
      <c r="R6687" s="2">
        <v>24</v>
      </c>
      <c r="S6687" s="5">
        <v>12.27</v>
      </c>
      <c r="T6687" s="4">
        <v>55368.41</v>
      </c>
      <c r="U6687" s="2" t="s">
        <v>73</v>
      </c>
      <c r="V6687" s="2" t="s">
        <v>74</v>
      </c>
      <c r="W6687" s="4">
        <v>276842.05</v>
      </c>
      <c r="X6687" s="4">
        <v>1051999.75</v>
      </c>
      <c r="Y6687" s="4">
        <v>1328841.8</v>
      </c>
      <c r="Z6687" s="2">
        <v>0</v>
      </c>
      <c r="AA6687" s="2" t="s">
        <v>56</v>
      </c>
      <c r="AB6687" s="2" t="s">
        <v>15730</v>
      </c>
      <c r="AC6687" s="2" t="s">
        <v>87</v>
      </c>
      <c r="AD6687" s="2" t="s">
        <v>76</v>
      </c>
      <c r="AE6687" s="5">
        <v>85.7</v>
      </c>
      <c r="AF6687" s="2">
        <v>0</v>
      </c>
      <c r="AG6687" s="2" t="s">
        <v>77</v>
      </c>
      <c r="AH6687" s="2">
        <v>14</v>
      </c>
      <c r="AI6687" s="6" t="str">
        <f t="shared" si="312"/>
        <v>45-54</v>
      </c>
      <c r="AJ6687" s="11">
        <f>YEAR(tbl_LoanData[[#This Row],[Application Date]])</f>
        <v>2026</v>
      </c>
      <c r="AK6687" s="11" t="str">
        <f>TEXT(tbl_LoanData[[#This Row],[Application Date]],"MMMM")</f>
        <v>March</v>
      </c>
      <c r="AL6687" s="12">
        <f>DATE(YEAR(tbl_LoanData[[#This Row],[Application Date]]),MONTH(tbl_LoanData[[#This Row],[Application Date]]),1)</f>
        <v>46082</v>
      </c>
      <c r="AM6687" s="14">
        <f ca="1">IF(AND(tbl_LoanData[[#This Row],[Application Date]]&gt;=EOMONTH(TODAY(),-1)+1,tbl_LoanData[[#This Row],[Application Date]]&lt;=TODAY()),tbl_LoanData[[#This Row],[Loan Amount]],0)</f>
        <v>0</v>
      </c>
      <c r="AN6687" s="14">
        <f>tbl_LoanData[[#This Row],[Amount Paid]]-(Q6687-X6687)</f>
        <v>261841.8</v>
      </c>
      <c r="AO6687" s="14">
        <f>IF(tbl_LoanData[[#This Row],[Application Status]]="Approved",1,0)</f>
        <v>1</v>
      </c>
      <c r="AP6687" s="22" t="str">
        <f t="shared" ca="1" si="313"/>
        <v/>
      </c>
      <c r="AQ6687" s="22" t="str">
        <f t="shared" ca="1" si="314"/>
        <v/>
      </c>
    </row>
    <row r="6688" spans="1:43" ht="14.4" customHeight="1" x14ac:dyDescent="0.3">
      <c r="A6688" s="2" t="s">
        <v>4093</v>
      </c>
      <c r="B6688" s="2" t="s">
        <v>4094</v>
      </c>
      <c r="C6688" s="2" t="s">
        <v>175</v>
      </c>
      <c r="D6688" s="2" t="s">
        <v>204</v>
      </c>
      <c r="E6688" s="2" t="s">
        <v>183</v>
      </c>
      <c r="F6688" s="2">
        <v>56</v>
      </c>
      <c r="G6688" s="2" t="s">
        <v>83</v>
      </c>
      <c r="H6688" s="2" t="s">
        <v>126</v>
      </c>
      <c r="I6688" s="2" t="s">
        <v>44</v>
      </c>
      <c r="J6688" s="3">
        <v>46085</v>
      </c>
      <c r="K6688" s="3">
        <v>46103</v>
      </c>
      <c r="L6688" s="2" t="s">
        <v>38</v>
      </c>
      <c r="M6688" s="2" t="s">
        <v>71</v>
      </c>
      <c r="N6688" s="2" t="s">
        <v>589</v>
      </c>
      <c r="O6688" s="4">
        <v>1411000</v>
      </c>
      <c r="P6688" s="4">
        <v>484300</v>
      </c>
      <c r="Q6688" s="4">
        <v>926700</v>
      </c>
      <c r="R6688" s="2">
        <v>36</v>
      </c>
      <c r="S6688" s="5">
        <v>10.67</v>
      </c>
      <c r="T6688" s="4">
        <v>33981.57</v>
      </c>
      <c r="U6688" s="2" t="s">
        <v>73</v>
      </c>
      <c r="V6688" s="2" t="s">
        <v>74</v>
      </c>
      <c r="W6688" s="4">
        <v>33981.57</v>
      </c>
      <c r="X6688" s="4">
        <v>1189355.1000000001</v>
      </c>
      <c r="Y6688" s="4">
        <v>1223336.67</v>
      </c>
      <c r="Z6688" s="2">
        <v>87</v>
      </c>
      <c r="AA6688" s="2" t="s">
        <v>59</v>
      </c>
      <c r="AB6688" s="2" t="s">
        <v>15736</v>
      </c>
      <c r="AC6688" s="2" t="s">
        <v>121</v>
      </c>
      <c r="AD6688" s="2" t="s">
        <v>76</v>
      </c>
      <c r="AE6688" s="5">
        <v>65.680000000000007</v>
      </c>
      <c r="AF6688" s="2">
        <v>3</v>
      </c>
      <c r="AG6688" s="2" t="s">
        <v>130</v>
      </c>
      <c r="AH6688" s="2">
        <v>18</v>
      </c>
      <c r="AI6688" s="6" t="str">
        <f t="shared" si="312"/>
        <v>55-64</v>
      </c>
      <c r="AJ6688" s="11">
        <f>YEAR(tbl_LoanData[[#This Row],[Application Date]])</f>
        <v>2026</v>
      </c>
      <c r="AK6688" s="11" t="str">
        <f>TEXT(tbl_LoanData[[#This Row],[Application Date]],"MMMM")</f>
        <v>March</v>
      </c>
      <c r="AL6688" s="12">
        <f>DATE(YEAR(tbl_LoanData[[#This Row],[Application Date]]),MONTH(tbl_LoanData[[#This Row],[Application Date]]),1)</f>
        <v>46082</v>
      </c>
      <c r="AM6688" s="14">
        <f ca="1">IF(AND(tbl_LoanData[[#This Row],[Application Date]]&gt;=EOMONTH(TODAY(),-1)+1,tbl_LoanData[[#This Row],[Application Date]]&lt;=TODAY()),tbl_LoanData[[#This Row],[Loan Amount]],0)</f>
        <v>0</v>
      </c>
      <c r="AN6688" s="14">
        <f>tbl_LoanData[[#This Row],[Amount Paid]]-(Q6688-X6688)</f>
        <v>296636.6700000001</v>
      </c>
      <c r="AO6688" s="14">
        <f>IF(tbl_LoanData[[#This Row],[Application Status]]="Approved",1,0)</f>
        <v>1</v>
      </c>
      <c r="AP6688" s="22" t="str">
        <f t="shared" ca="1" si="313"/>
        <v/>
      </c>
      <c r="AQ6688" s="22" t="str">
        <f t="shared" ca="1" si="314"/>
        <v/>
      </c>
    </row>
    <row r="6689" spans="1:43" ht="14.4" customHeight="1" x14ac:dyDescent="0.3">
      <c r="A6689" s="2" t="s">
        <v>4183</v>
      </c>
      <c r="B6689" s="2" t="s">
        <v>4184</v>
      </c>
      <c r="C6689" s="2" t="s">
        <v>521</v>
      </c>
      <c r="D6689" s="2" t="s">
        <v>118</v>
      </c>
      <c r="E6689" s="2" t="s">
        <v>385</v>
      </c>
      <c r="F6689" s="2">
        <v>31</v>
      </c>
      <c r="G6689" s="2" t="s">
        <v>69</v>
      </c>
      <c r="H6689" s="2" t="s">
        <v>237</v>
      </c>
      <c r="I6689" s="2" t="s">
        <v>48</v>
      </c>
      <c r="J6689" s="3">
        <v>46093</v>
      </c>
      <c r="K6689" s="3">
        <v>46114</v>
      </c>
      <c r="L6689" s="2" t="s">
        <v>36</v>
      </c>
      <c r="M6689" s="2" t="s">
        <v>71</v>
      </c>
      <c r="N6689" s="2" t="s">
        <v>162</v>
      </c>
      <c r="O6689" s="4">
        <v>922000</v>
      </c>
      <c r="P6689" s="4">
        <v>291500</v>
      </c>
      <c r="Q6689" s="4">
        <v>630500</v>
      </c>
      <c r="R6689" s="2">
        <v>48</v>
      </c>
      <c r="S6689" s="5">
        <v>7.96</v>
      </c>
      <c r="T6689" s="4">
        <v>17317.73</v>
      </c>
      <c r="U6689" s="2" t="s">
        <v>73</v>
      </c>
      <c r="V6689" s="2" t="s">
        <v>74</v>
      </c>
      <c r="W6689" s="4">
        <v>0</v>
      </c>
      <c r="X6689" s="4">
        <v>831251.2</v>
      </c>
      <c r="Y6689" s="4">
        <v>831251.2</v>
      </c>
      <c r="Z6689" s="2">
        <v>116</v>
      </c>
      <c r="AA6689" s="2" t="s">
        <v>60</v>
      </c>
      <c r="AB6689" s="2" t="s">
        <v>15735</v>
      </c>
      <c r="AC6689" s="2" t="s">
        <v>75</v>
      </c>
      <c r="AD6689" s="2" t="s">
        <v>76</v>
      </c>
      <c r="AE6689" s="5">
        <v>68.38</v>
      </c>
      <c r="AF6689" s="2">
        <v>4</v>
      </c>
      <c r="AG6689" s="2" t="s">
        <v>130</v>
      </c>
      <c r="AH6689" s="2">
        <v>21</v>
      </c>
      <c r="AI6689" s="6" t="str">
        <f t="shared" si="312"/>
        <v>25-34</v>
      </c>
      <c r="AJ6689" s="11">
        <f>YEAR(tbl_LoanData[[#This Row],[Application Date]])</f>
        <v>2026</v>
      </c>
      <c r="AK6689" s="11" t="str">
        <f>TEXT(tbl_LoanData[[#This Row],[Application Date]],"MMMM")</f>
        <v>March</v>
      </c>
      <c r="AL6689" s="12">
        <f>DATE(YEAR(tbl_LoanData[[#This Row],[Application Date]]),MONTH(tbl_LoanData[[#This Row],[Application Date]]),1)</f>
        <v>46082</v>
      </c>
      <c r="AM6689" s="14">
        <f ca="1">IF(AND(tbl_LoanData[[#This Row],[Application Date]]&gt;=EOMONTH(TODAY(),-1)+1,tbl_LoanData[[#This Row],[Application Date]]&lt;=TODAY()),tbl_LoanData[[#This Row],[Loan Amount]],0)</f>
        <v>0</v>
      </c>
      <c r="AN6689" s="14">
        <f>tbl_LoanData[[#This Row],[Amount Paid]]-(Q6689-X6689)</f>
        <v>200751.19999999995</v>
      </c>
      <c r="AO6689" s="14">
        <f>IF(tbl_LoanData[[#This Row],[Application Status]]="Approved",1,0)</f>
        <v>1</v>
      </c>
      <c r="AP6689" s="22" t="str">
        <f t="shared" ca="1" si="313"/>
        <v/>
      </c>
      <c r="AQ6689" s="22" t="str">
        <f t="shared" ca="1" si="314"/>
        <v/>
      </c>
    </row>
    <row r="6690" spans="1:43" ht="14.4" customHeight="1" x14ac:dyDescent="0.3">
      <c r="A6690" s="2" t="s">
        <v>4231</v>
      </c>
      <c r="B6690" s="2" t="s">
        <v>4232</v>
      </c>
      <c r="C6690" s="2" t="s">
        <v>338</v>
      </c>
      <c r="D6690" s="2" t="s">
        <v>117</v>
      </c>
      <c r="E6690" s="2" t="s">
        <v>190</v>
      </c>
      <c r="F6690" s="2">
        <v>46</v>
      </c>
      <c r="G6690" s="2" t="s">
        <v>83</v>
      </c>
      <c r="H6690" s="2" t="s">
        <v>103</v>
      </c>
      <c r="I6690" s="2" t="s">
        <v>43</v>
      </c>
      <c r="J6690" s="3">
        <v>46090</v>
      </c>
      <c r="K6690" s="3">
        <v>46109</v>
      </c>
      <c r="L6690" s="2" t="s">
        <v>40</v>
      </c>
      <c r="M6690" s="2" t="s">
        <v>85</v>
      </c>
      <c r="N6690" s="2" t="s">
        <v>270</v>
      </c>
      <c r="O6690" s="4">
        <v>779000</v>
      </c>
      <c r="P6690" s="4">
        <v>186600</v>
      </c>
      <c r="Q6690" s="4">
        <v>592400</v>
      </c>
      <c r="R6690" s="2">
        <v>24</v>
      </c>
      <c r="S6690" s="5">
        <v>9.59</v>
      </c>
      <c r="T6690" s="4">
        <v>29417.599999999999</v>
      </c>
      <c r="U6690" s="2" t="s">
        <v>73</v>
      </c>
      <c r="V6690" s="2" t="s">
        <v>74</v>
      </c>
      <c r="W6690" s="4">
        <v>117670.39999999999</v>
      </c>
      <c r="X6690" s="4">
        <v>588351.92000000004</v>
      </c>
      <c r="Y6690" s="4">
        <v>706022.32</v>
      </c>
      <c r="Z6690" s="2">
        <v>0</v>
      </c>
      <c r="AA6690" s="2" t="s">
        <v>56</v>
      </c>
      <c r="AB6690" s="2" t="s">
        <v>15730</v>
      </c>
      <c r="AC6690" s="2" t="s">
        <v>213</v>
      </c>
      <c r="AD6690" s="2" t="s">
        <v>76</v>
      </c>
      <c r="AE6690" s="5">
        <v>76.05</v>
      </c>
      <c r="AF6690" s="2">
        <v>0</v>
      </c>
      <c r="AG6690" s="2" t="s">
        <v>77</v>
      </c>
      <c r="AH6690" s="2">
        <v>19</v>
      </c>
      <c r="AI6690" s="6" t="str">
        <f t="shared" si="312"/>
        <v>45-54</v>
      </c>
      <c r="AJ6690" s="11">
        <f>YEAR(tbl_LoanData[[#This Row],[Application Date]])</f>
        <v>2026</v>
      </c>
      <c r="AK6690" s="11" t="str">
        <f>TEXT(tbl_LoanData[[#This Row],[Application Date]],"MMMM")</f>
        <v>March</v>
      </c>
      <c r="AL6690" s="12">
        <f>DATE(YEAR(tbl_LoanData[[#This Row],[Application Date]]),MONTH(tbl_LoanData[[#This Row],[Application Date]]),1)</f>
        <v>46082</v>
      </c>
      <c r="AM6690" s="14">
        <f ca="1">IF(AND(tbl_LoanData[[#This Row],[Application Date]]&gt;=EOMONTH(TODAY(),-1)+1,tbl_LoanData[[#This Row],[Application Date]]&lt;=TODAY()),tbl_LoanData[[#This Row],[Loan Amount]],0)</f>
        <v>0</v>
      </c>
      <c r="AN6690" s="14">
        <f>tbl_LoanData[[#This Row],[Amount Paid]]-(Q6690-X6690)</f>
        <v>113622.32000000004</v>
      </c>
      <c r="AO6690" s="14">
        <f>IF(tbl_LoanData[[#This Row],[Application Status]]="Approved",1,0)</f>
        <v>1</v>
      </c>
      <c r="AP6690" s="22" t="str">
        <f t="shared" ca="1" si="313"/>
        <v/>
      </c>
      <c r="AQ6690" s="22" t="str">
        <f t="shared" ca="1" si="314"/>
        <v/>
      </c>
    </row>
    <row r="6691" spans="1:43" ht="14.4" customHeight="1" x14ac:dyDescent="0.3">
      <c r="A6691" s="2" t="s">
        <v>4241</v>
      </c>
      <c r="B6691" s="2" t="s">
        <v>4242</v>
      </c>
      <c r="C6691" s="2" t="s">
        <v>297</v>
      </c>
      <c r="D6691" s="2" t="s">
        <v>182</v>
      </c>
      <c r="E6691" s="2" t="s">
        <v>82</v>
      </c>
      <c r="F6691" s="2">
        <v>65</v>
      </c>
      <c r="G6691" s="2" t="s">
        <v>69</v>
      </c>
      <c r="H6691" s="2" t="s">
        <v>84</v>
      </c>
      <c r="I6691" s="2" t="s">
        <v>45</v>
      </c>
      <c r="J6691" s="3">
        <v>46096</v>
      </c>
      <c r="K6691" s="3">
        <v>46116</v>
      </c>
      <c r="L6691" s="2" t="s">
        <v>37</v>
      </c>
      <c r="M6691" s="2" t="s">
        <v>104</v>
      </c>
      <c r="N6691" s="2" t="s">
        <v>192</v>
      </c>
      <c r="O6691" s="4">
        <v>95000</v>
      </c>
      <c r="P6691" s="4">
        <v>33700</v>
      </c>
      <c r="Q6691" s="4">
        <v>61300</v>
      </c>
      <c r="R6691" s="2">
        <v>48</v>
      </c>
      <c r="S6691" s="5">
        <v>8.76</v>
      </c>
      <c r="T6691" s="4">
        <v>1724.57</v>
      </c>
      <c r="U6691" s="2" t="s">
        <v>73</v>
      </c>
      <c r="V6691" s="2" t="s">
        <v>74</v>
      </c>
      <c r="W6691" s="4">
        <v>6898.28</v>
      </c>
      <c r="X6691" s="4">
        <v>75881.240000000005</v>
      </c>
      <c r="Y6691" s="4">
        <v>82779.520000000004</v>
      </c>
      <c r="Z6691" s="2">
        <v>0</v>
      </c>
      <c r="AA6691" s="2" t="s">
        <v>56</v>
      </c>
      <c r="AB6691" s="2" t="s">
        <v>15729</v>
      </c>
      <c r="AC6691" s="2" t="s">
        <v>360</v>
      </c>
      <c r="AD6691" s="2" t="s">
        <v>76</v>
      </c>
      <c r="AE6691" s="5">
        <v>64.53</v>
      </c>
      <c r="AF6691" s="2">
        <v>0</v>
      </c>
      <c r="AG6691" s="2" t="s">
        <v>77</v>
      </c>
      <c r="AH6691" s="2">
        <v>20</v>
      </c>
      <c r="AI6691" s="6" t="str">
        <f t="shared" si="312"/>
        <v>65+</v>
      </c>
      <c r="AJ6691" s="11">
        <f>YEAR(tbl_LoanData[[#This Row],[Application Date]])</f>
        <v>2026</v>
      </c>
      <c r="AK6691" s="11" t="str">
        <f>TEXT(tbl_LoanData[[#This Row],[Application Date]],"MMMM")</f>
        <v>March</v>
      </c>
      <c r="AL6691" s="12">
        <f>DATE(YEAR(tbl_LoanData[[#This Row],[Application Date]]),MONTH(tbl_LoanData[[#This Row],[Application Date]]),1)</f>
        <v>46082</v>
      </c>
      <c r="AM6691" s="14">
        <f ca="1">IF(AND(tbl_LoanData[[#This Row],[Application Date]]&gt;=EOMONTH(TODAY(),-1)+1,tbl_LoanData[[#This Row],[Application Date]]&lt;=TODAY()),tbl_LoanData[[#This Row],[Loan Amount]],0)</f>
        <v>0</v>
      </c>
      <c r="AN6691" s="14">
        <f>tbl_LoanData[[#This Row],[Amount Paid]]-(Q6691-X6691)</f>
        <v>21479.520000000004</v>
      </c>
      <c r="AO6691" s="14">
        <f>IF(tbl_LoanData[[#This Row],[Application Status]]="Approved",1,0)</f>
        <v>1</v>
      </c>
      <c r="AP6691" s="22" t="str">
        <f t="shared" ca="1" si="313"/>
        <v/>
      </c>
      <c r="AQ6691" s="22" t="str">
        <f t="shared" ca="1" si="314"/>
        <v/>
      </c>
    </row>
    <row r="6692" spans="1:43" ht="14.4" customHeight="1" x14ac:dyDescent="0.3">
      <c r="A6692" s="2" t="s">
        <v>4285</v>
      </c>
      <c r="B6692" s="2" t="s">
        <v>4286</v>
      </c>
      <c r="C6692" s="2" t="s">
        <v>809</v>
      </c>
      <c r="D6692" s="2" t="s">
        <v>254</v>
      </c>
      <c r="E6692" s="2" t="s">
        <v>135</v>
      </c>
      <c r="F6692" s="2">
        <v>34</v>
      </c>
      <c r="G6692" s="2" t="s">
        <v>69</v>
      </c>
      <c r="H6692" s="2" t="s">
        <v>372</v>
      </c>
      <c r="I6692" s="2" t="s">
        <v>43</v>
      </c>
      <c r="J6692" s="3">
        <v>46098</v>
      </c>
      <c r="K6692" s="3">
        <v>46117</v>
      </c>
      <c r="L6692" s="2" t="s">
        <v>39</v>
      </c>
      <c r="M6692" s="2" t="s">
        <v>94</v>
      </c>
      <c r="N6692" s="2" t="s">
        <v>418</v>
      </c>
      <c r="O6692" s="4">
        <v>1498000</v>
      </c>
      <c r="P6692" s="4">
        <v>466200</v>
      </c>
      <c r="Q6692" s="4">
        <v>1031800</v>
      </c>
      <c r="R6692" s="2">
        <v>36</v>
      </c>
      <c r="S6692" s="5">
        <v>14.52</v>
      </c>
      <c r="T6692" s="4">
        <v>41145.89</v>
      </c>
      <c r="U6692" s="2" t="s">
        <v>73</v>
      </c>
      <c r="V6692" s="2" t="s">
        <v>74</v>
      </c>
      <c r="W6692" s="4">
        <v>123437.67</v>
      </c>
      <c r="X6692" s="4">
        <v>1357814.41</v>
      </c>
      <c r="Y6692" s="4">
        <v>1481252.08</v>
      </c>
      <c r="Z6692" s="2">
        <v>29</v>
      </c>
      <c r="AA6692" s="2" t="s">
        <v>57</v>
      </c>
      <c r="AB6692" s="2" t="s">
        <v>15732</v>
      </c>
      <c r="AC6692" s="2" t="s">
        <v>106</v>
      </c>
      <c r="AD6692" s="2" t="s">
        <v>76</v>
      </c>
      <c r="AE6692" s="5">
        <v>68.88</v>
      </c>
      <c r="AF6692" s="2">
        <v>1</v>
      </c>
      <c r="AG6692" s="2" t="s">
        <v>77</v>
      </c>
      <c r="AH6692" s="2">
        <v>19</v>
      </c>
      <c r="AI6692" s="6" t="str">
        <f t="shared" si="312"/>
        <v>25-34</v>
      </c>
      <c r="AJ6692" s="11">
        <f>YEAR(tbl_LoanData[[#This Row],[Application Date]])</f>
        <v>2026</v>
      </c>
      <c r="AK6692" s="11" t="str">
        <f>TEXT(tbl_LoanData[[#This Row],[Application Date]],"MMMM")</f>
        <v>March</v>
      </c>
      <c r="AL6692" s="12">
        <f>DATE(YEAR(tbl_LoanData[[#This Row],[Application Date]]),MONTH(tbl_LoanData[[#This Row],[Application Date]]),1)</f>
        <v>46082</v>
      </c>
      <c r="AM6692" s="14">
        <f ca="1">IF(AND(tbl_LoanData[[#This Row],[Application Date]]&gt;=EOMONTH(TODAY(),-1)+1,tbl_LoanData[[#This Row],[Application Date]]&lt;=TODAY()),tbl_LoanData[[#This Row],[Loan Amount]],0)</f>
        <v>0</v>
      </c>
      <c r="AN6692" s="14">
        <f>tbl_LoanData[[#This Row],[Amount Paid]]-(Q6692-X6692)</f>
        <v>449452.0799999999</v>
      </c>
      <c r="AO6692" s="14">
        <f>IF(tbl_LoanData[[#This Row],[Application Status]]="Approved",1,0)</f>
        <v>1</v>
      </c>
      <c r="AP6692" s="22" t="str">
        <f t="shared" ca="1" si="313"/>
        <v/>
      </c>
      <c r="AQ6692" s="22" t="str">
        <f t="shared" ca="1" si="314"/>
        <v/>
      </c>
    </row>
    <row r="6693" spans="1:43" ht="14.4" customHeight="1" x14ac:dyDescent="0.3">
      <c r="A6693" s="2" t="s">
        <v>4419</v>
      </c>
      <c r="B6693" s="2" t="s">
        <v>4420</v>
      </c>
      <c r="C6693" s="2" t="s">
        <v>401</v>
      </c>
      <c r="D6693" s="2" t="s">
        <v>204</v>
      </c>
      <c r="E6693" s="2" t="s">
        <v>293</v>
      </c>
      <c r="F6693" s="2">
        <v>44</v>
      </c>
      <c r="G6693" s="2" t="s">
        <v>83</v>
      </c>
      <c r="H6693" s="2" t="s">
        <v>256</v>
      </c>
      <c r="I6693" s="2" t="s">
        <v>43</v>
      </c>
      <c r="J6693" s="3">
        <v>46097</v>
      </c>
      <c r="K6693" s="3">
        <v>46114</v>
      </c>
      <c r="L6693" s="2" t="s">
        <v>37</v>
      </c>
      <c r="M6693" s="2" t="s">
        <v>260</v>
      </c>
      <c r="N6693" s="2" t="s">
        <v>457</v>
      </c>
      <c r="O6693" s="4">
        <v>231000</v>
      </c>
      <c r="P6693" s="4">
        <v>33300</v>
      </c>
      <c r="Q6693" s="4">
        <v>197700</v>
      </c>
      <c r="R6693" s="2">
        <v>60</v>
      </c>
      <c r="S6693" s="5">
        <v>13.53</v>
      </c>
      <c r="T6693" s="4">
        <v>5524.07</v>
      </c>
      <c r="U6693" s="2" t="s">
        <v>73</v>
      </c>
      <c r="V6693" s="2" t="s">
        <v>74</v>
      </c>
      <c r="W6693" s="4">
        <v>22096.28</v>
      </c>
      <c r="X6693" s="4">
        <v>309347.77</v>
      </c>
      <c r="Y6693" s="4">
        <v>331444.05</v>
      </c>
      <c r="Z6693" s="2">
        <v>0</v>
      </c>
      <c r="AA6693" s="2" t="s">
        <v>56</v>
      </c>
      <c r="AB6693" s="2" t="s">
        <v>15729</v>
      </c>
      <c r="AC6693" s="2" t="s">
        <v>75</v>
      </c>
      <c r="AD6693" s="2" t="s">
        <v>76</v>
      </c>
      <c r="AE6693" s="5">
        <v>85.58</v>
      </c>
      <c r="AF6693" s="2">
        <v>0</v>
      </c>
      <c r="AG6693" s="2" t="s">
        <v>77</v>
      </c>
      <c r="AH6693" s="2">
        <v>17</v>
      </c>
      <c r="AI6693" s="6" t="str">
        <f t="shared" si="312"/>
        <v>35-44</v>
      </c>
      <c r="AJ6693" s="11">
        <f>YEAR(tbl_LoanData[[#This Row],[Application Date]])</f>
        <v>2026</v>
      </c>
      <c r="AK6693" s="11" t="str">
        <f>TEXT(tbl_LoanData[[#This Row],[Application Date]],"MMMM")</f>
        <v>March</v>
      </c>
      <c r="AL6693" s="12">
        <f>DATE(YEAR(tbl_LoanData[[#This Row],[Application Date]]),MONTH(tbl_LoanData[[#This Row],[Application Date]]),1)</f>
        <v>46082</v>
      </c>
      <c r="AM6693" s="14">
        <f ca="1">IF(AND(tbl_LoanData[[#This Row],[Application Date]]&gt;=EOMONTH(TODAY(),-1)+1,tbl_LoanData[[#This Row],[Application Date]]&lt;=TODAY()),tbl_LoanData[[#This Row],[Loan Amount]],0)</f>
        <v>0</v>
      </c>
      <c r="AN6693" s="14">
        <f>tbl_LoanData[[#This Row],[Amount Paid]]-(Q6693-X6693)</f>
        <v>133744.05000000002</v>
      </c>
      <c r="AO6693" s="14">
        <f>IF(tbl_LoanData[[#This Row],[Application Status]]="Approved",1,0)</f>
        <v>1</v>
      </c>
      <c r="AP6693" s="22" t="str">
        <f t="shared" ca="1" si="313"/>
        <v/>
      </c>
      <c r="AQ6693" s="22" t="str">
        <f t="shared" ca="1" si="314"/>
        <v/>
      </c>
    </row>
    <row r="6694" spans="1:43" ht="14.4" customHeight="1" x14ac:dyDescent="0.3">
      <c r="A6694" s="2" t="s">
        <v>4431</v>
      </c>
      <c r="B6694" s="2" t="s">
        <v>4432</v>
      </c>
      <c r="C6694" s="2" t="s">
        <v>413</v>
      </c>
      <c r="D6694" s="2" t="s">
        <v>161</v>
      </c>
      <c r="E6694" s="2" t="s">
        <v>385</v>
      </c>
      <c r="F6694" s="2">
        <v>28</v>
      </c>
      <c r="G6694" s="2" t="s">
        <v>83</v>
      </c>
      <c r="H6694" s="2" t="s">
        <v>278</v>
      </c>
      <c r="I6694" s="2" t="s">
        <v>45</v>
      </c>
      <c r="J6694" s="3">
        <v>46107</v>
      </c>
      <c r="K6694" s="3">
        <v>46121</v>
      </c>
      <c r="L6694" s="2" t="s">
        <v>40</v>
      </c>
      <c r="M6694" s="2" t="s">
        <v>111</v>
      </c>
      <c r="N6694" s="2" t="s">
        <v>120</v>
      </c>
      <c r="O6694" s="4">
        <v>978000</v>
      </c>
      <c r="P6694" s="4">
        <v>376900</v>
      </c>
      <c r="Q6694" s="4">
        <v>601100</v>
      </c>
      <c r="R6694" s="2">
        <v>36</v>
      </c>
      <c r="S6694" s="5">
        <v>11.74</v>
      </c>
      <c r="T6694" s="4">
        <v>22577.98</v>
      </c>
      <c r="U6694" s="2" t="s">
        <v>73</v>
      </c>
      <c r="V6694" s="2" t="s">
        <v>74</v>
      </c>
      <c r="W6694" s="4">
        <v>45155.96</v>
      </c>
      <c r="X6694" s="4">
        <v>767651.46</v>
      </c>
      <c r="Y6694" s="4">
        <v>812807.42</v>
      </c>
      <c r="Z6694" s="2">
        <v>58</v>
      </c>
      <c r="AA6694" s="2" t="s">
        <v>58</v>
      </c>
      <c r="AB6694" s="2" t="s">
        <v>15729</v>
      </c>
      <c r="AC6694" s="2" t="s">
        <v>121</v>
      </c>
      <c r="AD6694" s="2" t="s">
        <v>76</v>
      </c>
      <c r="AE6694" s="5">
        <v>61.46</v>
      </c>
      <c r="AF6694" s="2">
        <v>2</v>
      </c>
      <c r="AG6694" s="2" t="s">
        <v>15718</v>
      </c>
      <c r="AH6694" s="2">
        <v>14</v>
      </c>
      <c r="AI6694" s="6" t="str">
        <f t="shared" si="312"/>
        <v>25-34</v>
      </c>
      <c r="AJ6694" s="11">
        <f>YEAR(tbl_LoanData[[#This Row],[Application Date]])</f>
        <v>2026</v>
      </c>
      <c r="AK6694" s="11" t="str">
        <f>TEXT(tbl_LoanData[[#This Row],[Application Date]],"MMMM")</f>
        <v>March</v>
      </c>
      <c r="AL6694" s="12">
        <f>DATE(YEAR(tbl_LoanData[[#This Row],[Application Date]]),MONTH(tbl_LoanData[[#This Row],[Application Date]]),1)</f>
        <v>46082</v>
      </c>
      <c r="AM6694" s="14">
        <f ca="1">IF(AND(tbl_LoanData[[#This Row],[Application Date]]&gt;=EOMONTH(TODAY(),-1)+1,tbl_LoanData[[#This Row],[Application Date]]&lt;=TODAY()),tbl_LoanData[[#This Row],[Loan Amount]],0)</f>
        <v>0</v>
      </c>
      <c r="AN6694" s="14">
        <f>tbl_LoanData[[#This Row],[Amount Paid]]-(Q6694-X6694)</f>
        <v>211707.41999999995</v>
      </c>
      <c r="AO6694" s="14">
        <f>IF(tbl_LoanData[[#This Row],[Application Status]]="Approved",1,0)</f>
        <v>1</v>
      </c>
      <c r="AP6694" s="22" t="str">
        <f t="shared" ca="1" si="313"/>
        <v/>
      </c>
      <c r="AQ6694" s="22" t="str">
        <f t="shared" ca="1" si="314"/>
        <v/>
      </c>
    </row>
    <row r="6695" spans="1:43" ht="14.4" customHeight="1" x14ac:dyDescent="0.3">
      <c r="A6695" s="2" t="s">
        <v>4483</v>
      </c>
      <c r="B6695" s="2" t="s">
        <v>4484</v>
      </c>
      <c r="C6695" s="2" t="s">
        <v>368</v>
      </c>
      <c r="D6695" s="2" t="s">
        <v>82</v>
      </c>
      <c r="E6695" s="2" t="s">
        <v>447</v>
      </c>
      <c r="F6695" s="2">
        <v>54</v>
      </c>
      <c r="G6695" s="2" t="s">
        <v>83</v>
      </c>
      <c r="H6695" s="2" t="s">
        <v>565</v>
      </c>
      <c r="I6695" s="2" t="s">
        <v>47</v>
      </c>
      <c r="J6695" s="3">
        <v>46108</v>
      </c>
      <c r="K6695" s="3">
        <v>46126</v>
      </c>
      <c r="L6695" s="2" t="s">
        <v>37</v>
      </c>
      <c r="M6695" s="2" t="s">
        <v>199</v>
      </c>
      <c r="N6695" s="2" t="s">
        <v>319</v>
      </c>
      <c r="O6695" s="4">
        <v>125000</v>
      </c>
      <c r="P6695" s="4">
        <v>23800</v>
      </c>
      <c r="Q6695" s="4">
        <v>101200</v>
      </c>
      <c r="R6695" s="2">
        <v>36</v>
      </c>
      <c r="S6695" s="5">
        <v>12.7</v>
      </c>
      <c r="T6695" s="4">
        <v>3882.14</v>
      </c>
      <c r="U6695" s="2" t="s">
        <v>73</v>
      </c>
      <c r="V6695" s="2" t="s">
        <v>74</v>
      </c>
      <c r="W6695" s="4">
        <v>15528.56</v>
      </c>
      <c r="X6695" s="4">
        <v>124228.64</v>
      </c>
      <c r="Y6695" s="4">
        <v>139757.20000000001</v>
      </c>
      <c r="Z6695" s="2">
        <v>0</v>
      </c>
      <c r="AA6695" s="2" t="s">
        <v>56</v>
      </c>
      <c r="AB6695" s="2" t="s">
        <v>15730</v>
      </c>
      <c r="AC6695" s="2" t="s">
        <v>138</v>
      </c>
      <c r="AD6695" s="2" t="s">
        <v>76</v>
      </c>
      <c r="AE6695" s="5">
        <v>80.959999999999994</v>
      </c>
      <c r="AF6695" s="2">
        <v>0</v>
      </c>
      <c r="AG6695" s="2" t="s">
        <v>77</v>
      </c>
      <c r="AH6695" s="2">
        <v>18</v>
      </c>
      <c r="AI6695" s="6" t="str">
        <f t="shared" si="312"/>
        <v>45-54</v>
      </c>
      <c r="AJ6695" s="11">
        <f>YEAR(tbl_LoanData[[#This Row],[Application Date]])</f>
        <v>2026</v>
      </c>
      <c r="AK6695" s="11" t="str">
        <f>TEXT(tbl_LoanData[[#This Row],[Application Date]],"MMMM")</f>
        <v>March</v>
      </c>
      <c r="AL6695" s="12">
        <f>DATE(YEAR(tbl_LoanData[[#This Row],[Application Date]]),MONTH(tbl_LoanData[[#This Row],[Application Date]]),1)</f>
        <v>46082</v>
      </c>
      <c r="AM6695" s="14">
        <f ca="1">IF(AND(tbl_LoanData[[#This Row],[Application Date]]&gt;=EOMONTH(TODAY(),-1)+1,tbl_LoanData[[#This Row],[Application Date]]&lt;=TODAY()),tbl_LoanData[[#This Row],[Loan Amount]],0)</f>
        <v>0</v>
      </c>
      <c r="AN6695" s="14">
        <f>tbl_LoanData[[#This Row],[Amount Paid]]-(Q6695-X6695)</f>
        <v>38557.199999999997</v>
      </c>
      <c r="AO6695" s="14">
        <f>IF(tbl_LoanData[[#This Row],[Application Status]]="Approved",1,0)</f>
        <v>1</v>
      </c>
      <c r="AP6695" s="22" t="str">
        <f t="shared" ca="1" si="313"/>
        <v/>
      </c>
      <c r="AQ6695" s="22" t="str">
        <f t="shared" ca="1" si="314"/>
        <v/>
      </c>
    </row>
    <row r="6696" spans="1:43" ht="14.4" customHeight="1" x14ac:dyDescent="0.3">
      <c r="A6696" s="2" t="s">
        <v>4495</v>
      </c>
      <c r="B6696" s="2" t="s">
        <v>4496</v>
      </c>
      <c r="C6696" s="2" t="s">
        <v>599</v>
      </c>
      <c r="D6696" s="2" t="s">
        <v>209</v>
      </c>
      <c r="E6696" s="2" t="s">
        <v>150</v>
      </c>
      <c r="F6696" s="2">
        <v>50</v>
      </c>
      <c r="G6696" s="2" t="s">
        <v>83</v>
      </c>
      <c r="H6696" s="2" t="s">
        <v>143</v>
      </c>
      <c r="I6696" s="2" t="s">
        <v>46</v>
      </c>
      <c r="J6696" s="3">
        <v>46095</v>
      </c>
      <c r="K6696" s="3"/>
      <c r="L6696" s="2" t="s">
        <v>37</v>
      </c>
      <c r="M6696" s="2" t="s">
        <v>199</v>
      </c>
      <c r="N6696" s="2" t="s">
        <v>200</v>
      </c>
      <c r="O6696" s="4">
        <v>143000</v>
      </c>
      <c r="P6696" s="4">
        <v>50800</v>
      </c>
      <c r="Q6696" s="4">
        <v>92200</v>
      </c>
      <c r="R6696" s="2">
        <v>18</v>
      </c>
      <c r="S6696" s="5">
        <v>14.69</v>
      </c>
      <c r="T6696" s="4">
        <v>6250.9</v>
      </c>
      <c r="U6696" s="2" t="s">
        <v>113</v>
      </c>
      <c r="V6696" s="2" t="s">
        <v>97</v>
      </c>
      <c r="W6696" s="4">
        <v>0</v>
      </c>
      <c r="X6696" s="4">
        <v>0</v>
      </c>
      <c r="Y6696" s="4">
        <v>112516.27</v>
      </c>
      <c r="Z6696" s="2">
        <v>0</v>
      </c>
      <c r="AA6696" s="2" t="s">
        <v>97</v>
      </c>
      <c r="AB6696" s="2" t="s">
        <v>15731</v>
      </c>
      <c r="AC6696" s="2" t="s">
        <v>87</v>
      </c>
      <c r="AD6696" s="2" t="s">
        <v>76</v>
      </c>
      <c r="AE6696" s="5">
        <v>64.48</v>
      </c>
      <c r="AF6696" s="2">
        <v>0</v>
      </c>
      <c r="AG6696" s="2" t="s">
        <v>97</v>
      </c>
      <c r="AH6696" s="2"/>
      <c r="AI6696" s="6" t="str">
        <f t="shared" si="312"/>
        <v>45-54</v>
      </c>
      <c r="AJ6696" s="11">
        <f>YEAR(tbl_LoanData[[#This Row],[Application Date]])</f>
        <v>2026</v>
      </c>
      <c r="AK6696" s="11" t="str">
        <f>TEXT(tbl_LoanData[[#This Row],[Application Date]],"MMMM")</f>
        <v>March</v>
      </c>
      <c r="AL6696" s="12">
        <f>DATE(YEAR(tbl_LoanData[[#This Row],[Application Date]]),MONTH(tbl_LoanData[[#This Row],[Application Date]]),1)</f>
        <v>46082</v>
      </c>
      <c r="AM6696" s="14">
        <f ca="1">IF(AND(tbl_LoanData[[#This Row],[Application Date]]&gt;=EOMONTH(TODAY(),-1)+1,tbl_LoanData[[#This Row],[Application Date]]&lt;=TODAY()),tbl_LoanData[[#This Row],[Loan Amount]],0)</f>
        <v>0</v>
      </c>
      <c r="AN6696" s="14">
        <f>tbl_LoanData[[#This Row],[Amount Paid]]-(Q6696-X6696)</f>
        <v>-92200</v>
      </c>
      <c r="AO6696" s="14">
        <f>IF(tbl_LoanData[[#This Row],[Application Status]]="Approved",1,0)</f>
        <v>0</v>
      </c>
      <c r="AP6696" s="22" t="str">
        <f t="shared" ca="1" si="313"/>
        <v/>
      </c>
      <c r="AQ6696" s="22" t="str">
        <f t="shared" ca="1" si="314"/>
        <v/>
      </c>
    </row>
    <row r="6697" spans="1:43" ht="14.4" customHeight="1" x14ac:dyDescent="0.3">
      <c r="A6697" s="2" t="s">
        <v>4511</v>
      </c>
      <c r="B6697" s="2" t="s">
        <v>4512</v>
      </c>
      <c r="C6697" s="2" t="s">
        <v>253</v>
      </c>
      <c r="D6697" s="2" t="s">
        <v>101</v>
      </c>
      <c r="E6697" s="2" t="s">
        <v>190</v>
      </c>
      <c r="F6697" s="2">
        <v>29</v>
      </c>
      <c r="G6697" s="2" t="s">
        <v>69</v>
      </c>
      <c r="H6697" s="2" t="s">
        <v>244</v>
      </c>
      <c r="I6697" s="2" t="s">
        <v>48</v>
      </c>
      <c r="J6697" s="3">
        <v>46102</v>
      </c>
      <c r="K6697" s="3">
        <v>46108</v>
      </c>
      <c r="L6697" s="2" t="s">
        <v>38</v>
      </c>
      <c r="M6697" s="2" t="s">
        <v>127</v>
      </c>
      <c r="N6697" s="2" t="s">
        <v>128</v>
      </c>
      <c r="O6697" s="4">
        <v>1293000</v>
      </c>
      <c r="P6697" s="4">
        <v>250400</v>
      </c>
      <c r="Q6697" s="4">
        <v>1042600</v>
      </c>
      <c r="R6697" s="2">
        <v>24</v>
      </c>
      <c r="S6697" s="5">
        <v>8.82</v>
      </c>
      <c r="T6697" s="4">
        <v>51104.78</v>
      </c>
      <c r="U6697" s="2" t="s">
        <v>73</v>
      </c>
      <c r="V6697" s="2" t="s">
        <v>74</v>
      </c>
      <c r="W6697" s="4">
        <v>204419.12</v>
      </c>
      <c r="X6697" s="4">
        <v>1022095.52</v>
      </c>
      <c r="Y6697" s="4">
        <v>1226514.6399999999</v>
      </c>
      <c r="Z6697" s="2">
        <v>0</v>
      </c>
      <c r="AA6697" s="2" t="s">
        <v>56</v>
      </c>
      <c r="AB6697" s="2" t="s">
        <v>15734</v>
      </c>
      <c r="AC6697" s="2" t="s">
        <v>87</v>
      </c>
      <c r="AD6697" s="2" t="s">
        <v>76</v>
      </c>
      <c r="AE6697" s="5">
        <v>80.63</v>
      </c>
      <c r="AF6697" s="2">
        <v>0</v>
      </c>
      <c r="AG6697" s="2" t="s">
        <v>77</v>
      </c>
      <c r="AH6697" s="2">
        <v>6</v>
      </c>
      <c r="AI6697" s="6" t="str">
        <f t="shared" si="312"/>
        <v>25-34</v>
      </c>
      <c r="AJ6697" s="11">
        <f>YEAR(tbl_LoanData[[#This Row],[Application Date]])</f>
        <v>2026</v>
      </c>
      <c r="AK6697" s="11" t="str">
        <f>TEXT(tbl_LoanData[[#This Row],[Application Date]],"MMMM")</f>
        <v>March</v>
      </c>
      <c r="AL6697" s="12">
        <f>DATE(YEAR(tbl_LoanData[[#This Row],[Application Date]]),MONTH(tbl_LoanData[[#This Row],[Application Date]]),1)</f>
        <v>46082</v>
      </c>
      <c r="AM6697" s="14">
        <f ca="1">IF(AND(tbl_LoanData[[#This Row],[Application Date]]&gt;=EOMONTH(TODAY(),-1)+1,tbl_LoanData[[#This Row],[Application Date]]&lt;=TODAY()),tbl_LoanData[[#This Row],[Loan Amount]],0)</f>
        <v>0</v>
      </c>
      <c r="AN6697" s="14">
        <f>tbl_LoanData[[#This Row],[Amount Paid]]-(Q6697-X6697)</f>
        <v>183914.64</v>
      </c>
      <c r="AO6697" s="14">
        <f>IF(tbl_LoanData[[#This Row],[Application Status]]="Approved",1,0)</f>
        <v>1</v>
      </c>
      <c r="AP6697" s="22" t="str">
        <f t="shared" ca="1" si="313"/>
        <v/>
      </c>
      <c r="AQ6697" s="22" t="str">
        <f t="shared" ca="1" si="314"/>
        <v/>
      </c>
    </row>
    <row r="6698" spans="1:43" x14ac:dyDescent="0.3">
      <c r="A6698" s="2" t="s">
        <v>4531</v>
      </c>
      <c r="B6698" s="2" t="s">
        <v>4532</v>
      </c>
      <c r="C6698" s="2" t="s">
        <v>216</v>
      </c>
      <c r="D6698" s="2" t="s">
        <v>134</v>
      </c>
      <c r="E6698" s="2" t="s">
        <v>284</v>
      </c>
      <c r="F6698" s="2">
        <v>45</v>
      </c>
      <c r="G6698" s="2" t="s">
        <v>83</v>
      </c>
      <c r="H6698" s="2" t="s">
        <v>103</v>
      </c>
      <c r="I6698" s="2" t="s">
        <v>43</v>
      </c>
      <c r="J6698" s="3">
        <v>46092</v>
      </c>
      <c r="K6698" s="3">
        <v>46107</v>
      </c>
      <c r="L6698" s="2" t="s">
        <v>39</v>
      </c>
      <c r="M6698" s="2" t="s">
        <v>71</v>
      </c>
      <c r="N6698" s="2" t="s">
        <v>294</v>
      </c>
      <c r="O6698" s="4">
        <v>1312000</v>
      </c>
      <c r="P6698" s="4">
        <v>320000</v>
      </c>
      <c r="Q6698" s="4">
        <v>992000</v>
      </c>
      <c r="R6698" s="2">
        <v>48</v>
      </c>
      <c r="S6698" s="5">
        <v>8.0399999999999991</v>
      </c>
      <c r="T6698" s="4">
        <v>27313.07</v>
      </c>
      <c r="U6698" s="2" t="s">
        <v>73</v>
      </c>
      <c r="V6698" s="2" t="s">
        <v>74</v>
      </c>
      <c r="W6698" s="4">
        <v>109252.28</v>
      </c>
      <c r="X6698" s="4">
        <v>1201774.92</v>
      </c>
      <c r="Y6698" s="4">
        <v>1311027.2</v>
      </c>
      <c r="Z6698" s="2">
        <v>0</v>
      </c>
      <c r="AA6698" s="2" t="s">
        <v>56</v>
      </c>
      <c r="AB6698" s="2" t="s">
        <v>15727</v>
      </c>
      <c r="AC6698" s="2" t="s">
        <v>129</v>
      </c>
      <c r="AD6698" s="2" t="s">
        <v>76</v>
      </c>
      <c r="AE6698" s="5">
        <v>75.61</v>
      </c>
      <c r="AF6698" s="2">
        <v>0</v>
      </c>
      <c r="AG6698" s="2" t="s">
        <v>77</v>
      </c>
      <c r="AH6698" s="2">
        <v>15</v>
      </c>
      <c r="AI6698" s="6" t="str">
        <f t="shared" si="312"/>
        <v>45-54</v>
      </c>
      <c r="AJ6698" s="11">
        <f>YEAR(tbl_LoanData[[#This Row],[Application Date]])</f>
        <v>2026</v>
      </c>
      <c r="AK6698" s="11" t="str">
        <f>TEXT(tbl_LoanData[[#This Row],[Application Date]],"MMMM")</f>
        <v>March</v>
      </c>
      <c r="AL6698" s="12">
        <f>DATE(YEAR(tbl_LoanData[[#This Row],[Application Date]]),MONTH(tbl_LoanData[[#This Row],[Application Date]]),1)</f>
        <v>46082</v>
      </c>
      <c r="AM6698" s="14">
        <f ca="1">IF(AND(tbl_LoanData[[#This Row],[Application Date]]&gt;=EOMONTH(TODAY(),-1)+1,tbl_LoanData[[#This Row],[Application Date]]&lt;=TODAY()),tbl_LoanData[[#This Row],[Loan Amount]],0)</f>
        <v>0</v>
      </c>
      <c r="AN6698" s="14">
        <f>tbl_LoanData[[#This Row],[Amount Paid]]-(Q6698-X6698)</f>
        <v>319027.19999999995</v>
      </c>
      <c r="AO6698" s="14">
        <f>IF(tbl_LoanData[[#This Row],[Application Status]]="Approved",1,0)</f>
        <v>1</v>
      </c>
      <c r="AP6698" s="22" t="str">
        <f t="shared" ca="1" si="313"/>
        <v/>
      </c>
      <c r="AQ6698" s="22" t="str">
        <f t="shared" ca="1" si="314"/>
        <v/>
      </c>
    </row>
    <row r="6699" spans="1:43" ht="14.4" customHeight="1" x14ac:dyDescent="0.3">
      <c r="A6699" s="2" t="s">
        <v>4709</v>
      </c>
      <c r="B6699" s="2" t="s">
        <v>4710</v>
      </c>
      <c r="C6699" s="2" t="s">
        <v>1686</v>
      </c>
      <c r="D6699" s="2" t="s">
        <v>232</v>
      </c>
      <c r="E6699" s="2" t="s">
        <v>67</v>
      </c>
      <c r="F6699" s="2">
        <v>55</v>
      </c>
      <c r="G6699" s="2" t="s">
        <v>83</v>
      </c>
      <c r="H6699" s="2" t="s">
        <v>93</v>
      </c>
      <c r="I6699" s="2" t="s">
        <v>50</v>
      </c>
      <c r="J6699" s="3">
        <v>46087</v>
      </c>
      <c r="K6699" s="3">
        <v>46103</v>
      </c>
      <c r="L6699" s="2" t="s">
        <v>38</v>
      </c>
      <c r="M6699" s="2" t="s">
        <v>85</v>
      </c>
      <c r="N6699" s="2" t="s">
        <v>314</v>
      </c>
      <c r="O6699" s="4">
        <v>1579000</v>
      </c>
      <c r="P6699" s="4">
        <v>286100</v>
      </c>
      <c r="Q6699" s="4">
        <v>1292900</v>
      </c>
      <c r="R6699" s="2">
        <v>12</v>
      </c>
      <c r="S6699" s="5">
        <v>9.19</v>
      </c>
      <c r="T6699" s="4">
        <v>117643.13</v>
      </c>
      <c r="U6699" s="2" t="s">
        <v>73</v>
      </c>
      <c r="V6699" s="2" t="s">
        <v>74</v>
      </c>
      <c r="W6699" s="4">
        <v>470572.52</v>
      </c>
      <c r="X6699" s="4">
        <v>941144.99</v>
      </c>
      <c r="Y6699" s="4">
        <v>1411717.51</v>
      </c>
      <c r="Z6699" s="2">
        <v>0</v>
      </c>
      <c r="AA6699" s="2" t="s">
        <v>56</v>
      </c>
      <c r="AB6699" s="2" t="s">
        <v>15736</v>
      </c>
      <c r="AC6699" s="2" t="s">
        <v>213</v>
      </c>
      <c r="AD6699" s="2" t="s">
        <v>76</v>
      </c>
      <c r="AE6699" s="5">
        <v>81.88</v>
      </c>
      <c r="AF6699" s="2">
        <v>0</v>
      </c>
      <c r="AG6699" s="2" t="s">
        <v>77</v>
      </c>
      <c r="AH6699" s="2">
        <v>16</v>
      </c>
      <c r="AI6699" s="6" t="str">
        <f t="shared" si="312"/>
        <v>55-64</v>
      </c>
      <c r="AJ6699" s="11">
        <f>YEAR(tbl_LoanData[[#This Row],[Application Date]])</f>
        <v>2026</v>
      </c>
      <c r="AK6699" s="11" t="str">
        <f>TEXT(tbl_LoanData[[#This Row],[Application Date]],"MMMM")</f>
        <v>March</v>
      </c>
      <c r="AL6699" s="12">
        <f>DATE(YEAR(tbl_LoanData[[#This Row],[Application Date]]),MONTH(tbl_LoanData[[#This Row],[Application Date]]),1)</f>
        <v>46082</v>
      </c>
      <c r="AM6699" s="14">
        <f ca="1">IF(AND(tbl_LoanData[[#This Row],[Application Date]]&gt;=EOMONTH(TODAY(),-1)+1,tbl_LoanData[[#This Row],[Application Date]]&lt;=TODAY()),tbl_LoanData[[#This Row],[Loan Amount]],0)</f>
        <v>0</v>
      </c>
      <c r="AN6699" s="14">
        <f>tbl_LoanData[[#This Row],[Amount Paid]]-(Q6699-X6699)</f>
        <v>118817.51000000001</v>
      </c>
      <c r="AO6699" s="14">
        <f>IF(tbl_LoanData[[#This Row],[Application Status]]="Approved",1,0)</f>
        <v>1</v>
      </c>
      <c r="AP6699" s="22" t="str">
        <f t="shared" ca="1" si="313"/>
        <v/>
      </c>
      <c r="AQ6699" s="22" t="str">
        <f t="shared" ca="1" si="314"/>
        <v/>
      </c>
    </row>
    <row r="6700" spans="1:43" x14ac:dyDescent="0.3">
      <c r="A6700" s="2" t="s">
        <v>4811</v>
      </c>
      <c r="B6700" s="2" t="s">
        <v>4812</v>
      </c>
      <c r="C6700" s="2" t="s">
        <v>317</v>
      </c>
      <c r="D6700" s="2" t="s">
        <v>118</v>
      </c>
      <c r="E6700" s="2" t="s">
        <v>176</v>
      </c>
      <c r="F6700" s="2">
        <v>38</v>
      </c>
      <c r="G6700" s="2" t="s">
        <v>83</v>
      </c>
      <c r="H6700" s="2" t="s">
        <v>103</v>
      </c>
      <c r="I6700" s="2" t="s">
        <v>43</v>
      </c>
      <c r="J6700" s="3">
        <v>46086</v>
      </c>
      <c r="K6700" s="3"/>
      <c r="L6700" s="2" t="s">
        <v>39</v>
      </c>
      <c r="M6700" s="2" t="s">
        <v>85</v>
      </c>
      <c r="N6700" s="2" t="s">
        <v>373</v>
      </c>
      <c r="O6700" s="4">
        <v>2331000</v>
      </c>
      <c r="P6700" s="4">
        <v>884200</v>
      </c>
      <c r="Q6700" s="4">
        <v>1446800</v>
      </c>
      <c r="R6700" s="2">
        <v>24</v>
      </c>
      <c r="S6700" s="5">
        <v>14.65</v>
      </c>
      <c r="T6700" s="4">
        <v>77946.350000000006</v>
      </c>
      <c r="U6700" s="2" t="s">
        <v>96</v>
      </c>
      <c r="V6700" s="2" t="s">
        <v>97</v>
      </c>
      <c r="W6700" s="4">
        <v>0</v>
      </c>
      <c r="X6700" s="4">
        <v>0</v>
      </c>
      <c r="Y6700" s="4">
        <v>1870712.4</v>
      </c>
      <c r="Z6700" s="2">
        <v>0</v>
      </c>
      <c r="AA6700" s="2" t="s">
        <v>97</v>
      </c>
      <c r="AB6700" s="2" t="s">
        <v>15735</v>
      </c>
      <c r="AC6700" s="2" t="s">
        <v>87</v>
      </c>
      <c r="AD6700" s="2" t="s">
        <v>76</v>
      </c>
      <c r="AE6700" s="5">
        <v>62.07</v>
      </c>
      <c r="AF6700" s="2">
        <v>0</v>
      </c>
      <c r="AG6700" s="2" t="s">
        <v>97</v>
      </c>
      <c r="AH6700" s="2"/>
      <c r="AI6700" s="6" t="str">
        <f t="shared" si="312"/>
        <v>35-44</v>
      </c>
      <c r="AJ6700" s="11">
        <f>YEAR(tbl_LoanData[[#This Row],[Application Date]])</f>
        <v>2026</v>
      </c>
      <c r="AK6700" s="11" t="str">
        <f>TEXT(tbl_LoanData[[#This Row],[Application Date]],"MMMM")</f>
        <v>March</v>
      </c>
      <c r="AL6700" s="12">
        <f>DATE(YEAR(tbl_LoanData[[#This Row],[Application Date]]),MONTH(tbl_LoanData[[#This Row],[Application Date]]),1)</f>
        <v>46082</v>
      </c>
      <c r="AM6700" s="14">
        <f ca="1">IF(AND(tbl_LoanData[[#This Row],[Application Date]]&gt;=EOMONTH(TODAY(),-1)+1,tbl_LoanData[[#This Row],[Application Date]]&lt;=TODAY()),tbl_LoanData[[#This Row],[Loan Amount]],0)</f>
        <v>0</v>
      </c>
      <c r="AN6700" s="14">
        <f>tbl_LoanData[[#This Row],[Amount Paid]]-(Q6700-X6700)</f>
        <v>-1446800</v>
      </c>
      <c r="AO6700" s="14">
        <f>IF(tbl_LoanData[[#This Row],[Application Status]]="Approved",1,0)</f>
        <v>0</v>
      </c>
      <c r="AP6700" s="22" t="str">
        <f t="shared" ca="1" si="313"/>
        <v/>
      </c>
      <c r="AQ6700" s="22" t="str">
        <f t="shared" ca="1" si="314"/>
        <v/>
      </c>
    </row>
    <row r="6701" spans="1:43" ht="14.4" customHeight="1" x14ac:dyDescent="0.3">
      <c r="A6701" s="2" t="s">
        <v>4855</v>
      </c>
      <c r="B6701" s="2" t="s">
        <v>4856</v>
      </c>
      <c r="C6701" s="2" t="s">
        <v>80</v>
      </c>
      <c r="D6701" s="2" t="s">
        <v>161</v>
      </c>
      <c r="E6701" s="2" t="s">
        <v>92</v>
      </c>
      <c r="F6701" s="2">
        <v>34</v>
      </c>
      <c r="G6701" s="2" t="s">
        <v>83</v>
      </c>
      <c r="H6701" s="2" t="s">
        <v>237</v>
      </c>
      <c r="I6701" s="2" t="s">
        <v>48</v>
      </c>
      <c r="J6701" s="3">
        <v>46082</v>
      </c>
      <c r="K6701" s="3">
        <v>46092</v>
      </c>
      <c r="L6701" s="2" t="s">
        <v>36</v>
      </c>
      <c r="M6701" s="2" t="s">
        <v>71</v>
      </c>
      <c r="N6701" s="2" t="s">
        <v>162</v>
      </c>
      <c r="O6701" s="4">
        <v>1945000</v>
      </c>
      <c r="P6701" s="4">
        <v>705400</v>
      </c>
      <c r="Q6701" s="4">
        <v>1239600</v>
      </c>
      <c r="R6701" s="2">
        <v>18</v>
      </c>
      <c r="S6701" s="5">
        <v>14.96</v>
      </c>
      <c r="T6701" s="4">
        <v>84320.35</v>
      </c>
      <c r="U6701" s="2" t="s">
        <v>73</v>
      </c>
      <c r="V6701" s="2" t="s">
        <v>74</v>
      </c>
      <c r="W6701" s="4">
        <v>421601.75</v>
      </c>
      <c r="X6701" s="4">
        <v>1096164.49</v>
      </c>
      <c r="Y6701" s="4">
        <v>1517766.24</v>
      </c>
      <c r="Z6701" s="2">
        <v>0</v>
      </c>
      <c r="AA6701" s="2" t="s">
        <v>56</v>
      </c>
      <c r="AB6701" s="2" t="s">
        <v>15731</v>
      </c>
      <c r="AC6701" s="2" t="s">
        <v>106</v>
      </c>
      <c r="AD6701" s="2" t="s">
        <v>76</v>
      </c>
      <c r="AE6701" s="5">
        <v>63.73</v>
      </c>
      <c r="AF6701" s="2">
        <v>0</v>
      </c>
      <c r="AG6701" s="2" t="s">
        <v>77</v>
      </c>
      <c r="AH6701" s="2">
        <v>10</v>
      </c>
      <c r="AI6701" s="6" t="str">
        <f t="shared" si="312"/>
        <v>25-34</v>
      </c>
      <c r="AJ6701" s="11">
        <f>YEAR(tbl_LoanData[[#This Row],[Application Date]])</f>
        <v>2026</v>
      </c>
      <c r="AK6701" s="11" t="str">
        <f>TEXT(tbl_LoanData[[#This Row],[Application Date]],"MMMM")</f>
        <v>March</v>
      </c>
      <c r="AL6701" s="12">
        <f>DATE(YEAR(tbl_LoanData[[#This Row],[Application Date]]),MONTH(tbl_LoanData[[#This Row],[Application Date]]),1)</f>
        <v>46082</v>
      </c>
      <c r="AM6701" s="14">
        <f ca="1">IF(AND(tbl_LoanData[[#This Row],[Application Date]]&gt;=EOMONTH(TODAY(),-1)+1,tbl_LoanData[[#This Row],[Application Date]]&lt;=TODAY()),tbl_LoanData[[#This Row],[Loan Amount]],0)</f>
        <v>0</v>
      </c>
      <c r="AN6701" s="14">
        <f>tbl_LoanData[[#This Row],[Amount Paid]]-(Q6701-X6701)</f>
        <v>278166.24</v>
      </c>
      <c r="AO6701" s="14">
        <f>IF(tbl_LoanData[[#This Row],[Application Status]]="Approved",1,0)</f>
        <v>1</v>
      </c>
      <c r="AP6701" s="22" t="str">
        <f t="shared" ca="1" si="313"/>
        <v/>
      </c>
      <c r="AQ6701" s="22" t="str">
        <f t="shared" ca="1" si="314"/>
        <v/>
      </c>
    </row>
    <row r="6702" spans="1:43" x14ac:dyDescent="0.3">
      <c r="A6702" s="2" t="s">
        <v>4907</v>
      </c>
      <c r="B6702" s="2" t="s">
        <v>4908</v>
      </c>
      <c r="C6702" s="2" t="s">
        <v>393</v>
      </c>
      <c r="D6702" s="2" t="s">
        <v>91</v>
      </c>
      <c r="E6702" s="2" t="s">
        <v>284</v>
      </c>
      <c r="F6702" s="2">
        <v>52</v>
      </c>
      <c r="G6702" s="2" t="s">
        <v>83</v>
      </c>
      <c r="H6702" s="2" t="s">
        <v>172</v>
      </c>
      <c r="I6702" s="2" t="s">
        <v>45</v>
      </c>
      <c r="J6702" s="3">
        <v>46085</v>
      </c>
      <c r="K6702" s="3">
        <v>46096</v>
      </c>
      <c r="L6702" s="2" t="s">
        <v>40</v>
      </c>
      <c r="M6702" s="2" t="s">
        <v>85</v>
      </c>
      <c r="N6702" s="2" t="s">
        <v>274</v>
      </c>
      <c r="O6702" s="4">
        <v>1531000</v>
      </c>
      <c r="P6702" s="4">
        <v>404400</v>
      </c>
      <c r="Q6702" s="4">
        <v>1126600</v>
      </c>
      <c r="R6702" s="2">
        <v>60</v>
      </c>
      <c r="S6702" s="5">
        <v>10.34</v>
      </c>
      <c r="T6702" s="4">
        <v>28484.2</v>
      </c>
      <c r="U6702" s="2" t="s">
        <v>73</v>
      </c>
      <c r="V6702" s="2" t="s">
        <v>74</v>
      </c>
      <c r="W6702" s="4">
        <v>142421</v>
      </c>
      <c r="X6702" s="4">
        <v>1566631.2</v>
      </c>
      <c r="Y6702" s="4">
        <v>1709052.2</v>
      </c>
      <c r="Z6702" s="2">
        <v>0</v>
      </c>
      <c r="AA6702" s="2" t="s">
        <v>56</v>
      </c>
      <c r="AB6702" s="2" t="s">
        <v>15736</v>
      </c>
      <c r="AC6702" s="2" t="s">
        <v>121</v>
      </c>
      <c r="AD6702" s="2" t="s">
        <v>76</v>
      </c>
      <c r="AE6702" s="5">
        <v>73.59</v>
      </c>
      <c r="AF6702" s="2">
        <v>0</v>
      </c>
      <c r="AG6702" s="2" t="s">
        <v>77</v>
      </c>
      <c r="AH6702" s="2">
        <v>11</v>
      </c>
      <c r="AI6702" s="6" t="str">
        <f t="shared" si="312"/>
        <v>45-54</v>
      </c>
      <c r="AJ6702" s="11">
        <f>YEAR(tbl_LoanData[[#This Row],[Application Date]])</f>
        <v>2026</v>
      </c>
      <c r="AK6702" s="11" t="str">
        <f>TEXT(tbl_LoanData[[#This Row],[Application Date]],"MMMM")</f>
        <v>March</v>
      </c>
      <c r="AL6702" s="12">
        <f>DATE(YEAR(tbl_LoanData[[#This Row],[Application Date]]),MONTH(tbl_LoanData[[#This Row],[Application Date]]),1)</f>
        <v>46082</v>
      </c>
      <c r="AM6702" s="14">
        <f ca="1">IF(AND(tbl_LoanData[[#This Row],[Application Date]]&gt;=EOMONTH(TODAY(),-1)+1,tbl_LoanData[[#This Row],[Application Date]]&lt;=TODAY()),tbl_LoanData[[#This Row],[Loan Amount]],0)</f>
        <v>0</v>
      </c>
      <c r="AN6702" s="14">
        <f>tbl_LoanData[[#This Row],[Amount Paid]]-(Q6702-X6702)</f>
        <v>582452.19999999995</v>
      </c>
      <c r="AO6702" s="14">
        <f>IF(tbl_LoanData[[#This Row],[Application Status]]="Approved",1,0)</f>
        <v>1</v>
      </c>
      <c r="AP6702" s="22" t="str">
        <f t="shared" ca="1" si="313"/>
        <v/>
      </c>
      <c r="AQ6702" s="22" t="str">
        <f t="shared" ca="1" si="314"/>
        <v/>
      </c>
    </row>
    <row r="6703" spans="1:43" ht="14.4" customHeight="1" x14ac:dyDescent="0.3">
      <c r="A6703" s="2" t="s">
        <v>4933</v>
      </c>
      <c r="B6703" s="2" t="s">
        <v>4934</v>
      </c>
      <c r="C6703" s="2" t="s">
        <v>216</v>
      </c>
      <c r="D6703" s="2" t="s">
        <v>91</v>
      </c>
      <c r="E6703" s="2" t="s">
        <v>447</v>
      </c>
      <c r="F6703" s="2">
        <v>35</v>
      </c>
      <c r="G6703" s="2" t="s">
        <v>83</v>
      </c>
      <c r="H6703" s="2" t="s">
        <v>244</v>
      </c>
      <c r="I6703" s="2" t="s">
        <v>48</v>
      </c>
      <c r="J6703" s="3">
        <v>46107</v>
      </c>
      <c r="K6703" s="3">
        <v>46124</v>
      </c>
      <c r="L6703" s="2" t="s">
        <v>38</v>
      </c>
      <c r="M6703" s="2" t="s">
        <v>85</v>
      </c>
      <c r="N6703" s="2" t="s">
        <v>314</v>
      </c>
      <c r="O6703" s="4">
        <v>1561000</v>
      </c>
      <c r="P6703" s="4">
        <v>255400</v>
      </c>
      <c r="Q6703" s="4">
        <v>1305600</v>
      </c>
      <c r="R6703" s="2">
        <v>24</v>
      </c>
      <c r="S6703" s="5">
        <v>11.09</v>
      </c>
      <c r="T6703" s="4">
        <v>66465.919999999998</v>
      </c>
      <c r="U6703" s="2" t="s">
        <v>73</v>
      </c>
      <c r="V6703" s="2" t="s">
        <v>74</v>
      </c>
      <c r="W6703" s="4">
        <v>265863.67999999999</v>
      </c>
      <c r="X6703" s="4">
        <v>1329318.3999999999</v>
      </c>
      <c r="Y6703" s="4">
        <v>1595182.0800000001</v>
      </c>
      <c r="Z6703" s="2">
        <v>0</v>
      </c>
      <c r="AA6703" s="2" t="s">
        <v>56</v>
      </c>
      <c r="AB6703" s="2" t="s">
        <v>15736</v>
      </c>
      <c r="AC6703" s="2" t="s">
        <v>213</v>
      </c>
      <c r="AD6703" s="2" t="s">
        <v>76</v>
      </c>
      <c r="AE6703" s="5">
        <v>83.64</v>
      </c>
      <c r="AF6703" s="2">
        <v>0</v>
      </c>
      <c r="AG6703" s="2" t="s">
        <v>77</v>
      </c>
      <c r="AH6703" s="2">
        <v>17</v>
      </c>
      <c r="AI6703" s="6" t="str">
        <f t="shared" si="312"/>
        <v>35-44</v>
      </c>
      <c r="AJ6703" s="11">
        <f>YEAR(tbl_LoanData[[#This Row],[Application Date]])</f>
        <v>2026</v>
      </c>
      <c r="AK6703" s="11" t="str">
        <f>TEXT(tbl_LoanData[[#This Row],[Application Date]],"MMMM")</f>
        <v>March</v>
      </c>
      <c r="AL6703" s="12">
        <f>DATE(YEAR(tbl_LoanData[[#This Row],[Application Date]]),MONTH(tbl_LoanData[[#This Row],[Application Date]]),1)</f>
        <v>46082</v>
      </c>
      <c r="AM6703" s="14">
        <f ca="1">IF(AND(tbl_LoanData[[#This Row],[Application Date]]&gt;=EOMONTH(TODAY(),-1)+1,tbl_LoanData[[#This Row],[Application Date]]&lt;=TODAY()),tbl_LoanData[[#This Row],[Loan Amount]],0)</f>
        <v>0</v>
      </c>
      <c r="AN6703" s="14">
        <f>tbl_LoanData[[#This Row],[Amount Paid]]-(Q6703-X6703)</f>
        <v>289582.0799999999</v>
      </c>
      <c r="AO6703" s="14">
        <f>IF(tbl_LoanData[[#This Row],[Application Status]]="Approved",1,0)</f>
        <v>1</v>
      </c>
      <c r="AP6703" s="22" t="str">
        <f t="shared" ca="1" si="313"/>
        <v/>
      </c>
      <c r="AQ6703" s="22" t="str">
        <f t="shared" ca="1" si="314"/>
        <v/>
      </c>
    </row>
    <row r="6704" spans="1:43" x14ac:dyDescent="0.3">
      <c r="A6704" s="2" t="s">
        <v>4961</v>
      </c>
      <c r="B6704" s="2" t="s">
        <v>4962</v>
      </c>
      <c r="C6704" s="2" t="s">
        <v>508</v>
      </c>
      <c r="D6704" s="2" t="s">
        <v>311</v>
      </c>
      <c r="E6704" s="2" t="s">
        <v>82</v>
      </c>
      <c r="F6704" s="2">
        <v>61</v>
      </c>
      <c r="G6704" s="2" t="s">
        <v>83</v>
      </c>
      <c r="H6704" s="2" t="s">
        <v>136</v>
      </c>
      <c r="I6704" s="2" t="s">
        <v>49</v>
      </c>
      <c r="J6704" s="3">
        <v>46083</v>
      </c>
      <c r="K6704" s="3">
        <v>46104</v>
      </c>
      <c r="L6704" s="2" t="s">
        <v>37</v>
      </c>
      <c r="M6704" s="2" t="s">
        <v>94</v>
      </c>
      <c r="N6704" s="2" t="s">
        <v>234</v>
      </c>
      <c r="O6704" s="4">
        <v>230000</v>
      </c>
      <c r="P6704" s="4">
        <v>49900</v>
      </c>
      <c r="Q6704" s="4">
        <v>180100</v>
      </c>
      <c r="R6704" s="2">
        <v>18</v>
      </c>
      <c r="S6704" s="5">
        <v>13.08</v>
      </c>
      <c r="T6704" s="4">
        <v>11968.65</v>
      </c>
      <c r="U6704" s="2" t="s">
        <v>73</v>
      </c>
      <c r="V6704" s="2" t="s">
        <v>74</v>
      </c>
      <c r="W6704" s="4">
        <v>35905.949999999997</v>
      </c>
      <c r="X6704" s="4">
        <v>179529.67</v>
      </c>
      <c r="Y6704" s="4">
        <v>215435.62</v>
      </c>
      <c r="Z6704" s="2">
        <v>29</v>
      </c>
      <c r="AA6704" s="2" t="s">
        <v>57</v>
      </c>
      <c r="AB6704" s="2" t="s">
        <v>15730</v>
      </c>
      <c r="AC6704" s="2" t="s">
        <v>129</v>
      </c>
      <c r="AD6704" s="2" t="s">
        <v>76</v>
      </c>
      <c r="AE6704" s="5">
        <v>78.3</v>
      </c>
      <c r="AF6704" s="2">
        <v>1</v>
      </c>
      <c r="AG6704" s="2" t="s">
        <v>77</v>
      </c>
      <c r="AH6704" s="2">
        <v>21</v>
      </c>
      <c r="AI6704" s="6" t="str">
        <f t="shared" si="312"/>
        <v>55-64</v>
      </c>
      <c r="AJ6704" s="11">
        <f>YEAR(tbl_LoanData[[#This Row],[Application Date]])</f>
        <v>2026</v>
      </c>
      <c r="AK6704" s="11" t="str">
        <f>TEXT(tbl_LoanData[[#This Row],[Application Date]],"MMMM")</f>
        <v>March</v>
      </c>
      <c r="AL6704" s="12">
        <f>DATE(YEAR(tbl_LoanData[[#This Row],[Application Date]]),MONTH(tbl_LoanData[[#This Row],[Application Date]]),1)</f>
        <v>46082</v>
      </c>
      <c r="AM6704" s="14">
        <f ca="1">IF(AND(tbl_LoanData[[#This Row],[Application Date]]&gt;=EOMONTH(TODAY(),-1)+1,tbl_LoanData[[#This Row],[Application Date]]&lt;=TODAY()),tbl_LoanData[[#This Row],[Loan Amount]],0)</f>
        <v>0</v>
      </c>
      <c r="AN6704" s="14">
        <f>tbl_LoanData[[#This Row],[Amount Paid]]-(Q6704-X6704)</f>
        <v>35335.62000000001</v>
      </c>
      <c r="AO6704" s="14">
        <f>IF(tbl_LoanData[[#This Row],[Application Status]]="Approved",1,0)</f>
        <v>1</v>
      </c>
      <c r="AP6704" s="22" t="str">
        <f t="shared" ca="1" si="313"/>
        <v/>
      </c>
      <c r="AQ6704" s="22" t="str">
        <f t="shared" ca="1" si="314"/>
        <v/>
      </c>
    </row>
    <row r="6705" spans="1:43" x14ac:dyDescent="0.3">
      <c r="A6705" s="2" t="s">
        <v>4993</v>
      </c>
      <c r="B6705" s="2" t="s">
        <v>4994</v>
      </c>
      <c r="C6705" s="2" t="s">
        <v>668</v>
      </c>
      <c r="D6705" s="2" t="s">
        <v>232</v>
      </c>
      <c r="E6705" s="2" t="s">
        <v>311</v>
      </c>
      <c r="F6705" s="2">
        <v>24</v>
      </c>
      <c r="G6705" s="2" t="s">
        <v>69</v>
      </c>
      <c r="H6705" s="2" t="s">
        <v>228</v>
      </c>
      <c r="I6705" s="2" t="s">
        <v>43</v>
      </c>
      <c r="J6705" s="3">
        <v>46094</v>
      </c>
      <c r="K6705" s="3">
        <v>46107</v>
      </c>
      <c r="L6705" s="2" t="s">
        <v>40</v>
      </c>
      <c r="M6705" s="2" t="s">
        <v>111</v>
      </c>
      <c r="N6705" s="2" t="s">
        <v>120</v>
      </c>
      <c r="O6705" s="4">
        <v>1023000</v>
      </c>
      <c r="P6705" s="4">
        <v>346800</v>
      </c>
      <c r="Q6705" s="4">
        <v>676200</v>
      </c>
      <c r="R6705" s="2">
        <v>36</v>
      </c>
      <c r="S6705" s="5">
        <v>10.78</v>
      </c>
      <c r="T6705" s="4">
        <v>24857.86</v>
      </c>
      <c r="U6705" s="2" t="s">
        <v>73</v>
      </c>
      <c r="V6705" s="2" t="s">
        <v>74</v>
      </c>
      <c r="W6705" s="4">
        <v>0</v>
      </c>
      <c r="X6705" s="4">
        <v>894883.08</v>
      </c>
      <c r="Y6705" s="4">
        <v>894883.08</v>
      </c>
      <c r="Z6705" s="2">
        <v>120</v>
      </c>
      <c r="AA6705" s="2" t="s">
        <v>60</v>
      </c>
      <c r="AB6705" s="2" t="s">
        <v>15731</v>
      </c>
      <c r="AC6705" s="2" t="s">
        <v>213</v>
      </c>
      <c r="AD6705" s="2" t="s">
        <v>76</v>
      </c>
      <c r="AE6705" s="5">
        <v>66.099999999999994</v>
      </c>
      <c r="AF6705" s="2">
        <v>4</v>
      </c>
      <c r="AG6705" s="2" t="s">
        <v>130</v>
      </c>
      <c r="AH6705" s="2">
        <v>13</v>
      </c>
      <c r="AI6705" s="6" t="str">
        <f t="shared" si="312"/>
        <v>18-24</v>
      </c>
      <c r="AJ6705" s="11">
        <f>YEAR(tbl_LoanData[[#This Row],[Application Date]])</f>
        <v>2026</v>
      </c>
      <c r="AK6705" s="11" t="str">
        <f>TEXT(tbl_LoanData[[#This Row],[Application Date]],"MMMM")</f>
        <v>March</v>
      </c>
      <c r="AL6705" s="12">
        <f>DATE(YEAR(tbl_LoanData[[#This Row],[Application Date]]),MONTH(tbl_LoanData[[#This Row],[Application Date]]),1)</f>
        <v>46082</v>
      </c>
      <c r="AM6705" s="14">
        <f ca="1">IF(AND(tbl_LoanData[[#This Row],[Application Date]]&gt;=EOMONTH(TODAY(),-1)+1,tbl_LoanData[[#This Row],[Application Date]]&lt;=TODAY()),tbl_LoanData[[#This Row],[Loan Amount]],0)</f>
        <v>0</v>
      </c>
      <c r="AN6705" s="14">
        <f>tbl_LoanData[[#This Row],[Amount Paid]]-(Q6705-X6705)</f>
        <v>218683.07999999996</v>
      </c>
      <c r="AO6705" s="14">
        <f>IF(tbl_LoanData[[#This Row],[Application Status]]="Approved",1,0)</f>
        <v>1</v>
      </c>
      <c r="AP6705" s="22" t="str">
        <f t="shared" ca="1" si="313"/>
        <v/>
      </c>
      <c r="AQ6705" s="22" t="str">
        <f t="shared" ca="1" si="314"/>
        <v/>
      </c>
    </row>
    <row r="6706" spans="1:43" ht="14.4" customHeight="1" x14ac:dyDescent="0.3">
      <c r="A6706" s="2" t="s">
        <v>5043</v>
      </c>
      <c r="B6706" s="2" t="s">
        <v>5044</v>
      </c>
      <c r="C6706" s="2" t="s">
        <v>758</v>
      </c>
      <c r="D6706" s="2" t="s">
        <v>311</v>
      </c>
      <c r="E6706" s="2" t="s">
        <v>176</v>
      </c>
      <c r="F6706" s="2">
        <v>49</v>
      </c>
      <c r="G6706" s="2" t="s">
        <v>83</v>
      </c>
      <c r="H6706" s="2" t="s">
        <v>177</v>
      </c>
      <c r="I6706" s="2" t="s">
        <v>43</v>
      </c>
      <c r="J6706" s="3">
        <v>46102</v>
      </c>
      <c r="K6706" s="3">
        <v>46120</v>
      </c>
      <c r="L6706" s="2" t="s">
        <v>38</v>
      </c>
      <c r="M6706" s="2" t="s">
        <v>127</v>
      </c>
      <c r="N6706" s="2" t="s">
        <v>128</v>
      </c>
      <c r="O6706" s="4">
        <v>1943000</v>
      </c>
      <c r="P6706" s="4">
        <v>544700</v>
      </c>
      <c r="Q6706" s="4">
        <v>1398300</v>
      </c>
      <c r="R6706" s="2">
        <v>60</v>
      </c>
      <c r="S6706" s="5">
        <v>6.27</v>
      </c>
      <c r="T6706" s="4">
        <v>30611.119999999999</v>
      </c>
      <c r="U6706" s="2" t="s">
        <v>73</v>
      </c>
      <c r="V6706" s="2" t="s">
        <v>74</v>
      </c>
      <c r="W6706" s="4">
        <v>61222.239999999998</v>
      </c>
      <c r="X6706" s="4">
        <v>1775444.81</v>
      </c>
      <c r="Y6706" s="4">
        <v>1836667.05</v>
      </c>
      <c r="Z6706" s="2">
        <v>58</v>
      </c>
      <c r="AA6706" s="2" t="s">
        <v>58</v>
      </c>
      <c r="AB6706" s="2" t="s">
        <v>15727</v>
      </c>
      <c r="AC6706" s="2" t="s">
        <v>106</v>
      </c>
      <c r="AD6706" s="2" t="s">
        <v>76</v>
      </c>
      <c r="AE6706" s="5">
        <v>71.97</v>
      </c>
      <c r="AF6706" s="2">
        <v>2</v>
      </c>
      <c r="AG6706" s="2" t="s">
        <v>15718</v>
      </c>
      <c r="AH6706" s="2">
        <v>18</v>
      </c>
      <c r="AI6706" s="6" t="str">
        <f t="shared" si="312"/>
        <v>45-54</v>
      </c>
      <c r="AJ6706" s="11">
        <f>YEAR(tbl_LoanData[[#This Row],[Application Date]])</f>
        <v>2026</v>
      </c>
      <c r="AK6706" s="11" t="str">
        <f>TEXT(tbl_LoanData[[#This Row],[Application Date]],"MMMM")</f>
        <v>March</v>
      </c>
      <c r="AL6706" s="12">
        <f>DATE(YEAR(tbl_LoanData[[#This Row],[Application Date]]),MONTH(tbl_LoanData[[#This Row],[Application Date]]),1)</f>
        <v>46082</v>
      </c>
      <c r="AM6706" s="14">
        <f ca="1">IF(AND(tbl_LoanData[[#This Row],[Application Date]]&gt;=EOMONTH(TODAY(),-1)+1,tbl_LoanData[[#This Row],[Application Date]]&lt;=TODAY()),tbl_LoanData[[#This Row],[Loan Amount]],0)</f>
        <v>0</v>
      </c>
      <c r="AN6706" s="14">
        <f>tbl_LoanData[[#This Row],[Amount Paid]]-(Q6706-X6706)</f>
        <v>438367.05000000005</v>
      </c>
      <c r="AO6706" s="14">
        <f>IF(tbl_LoanData[[#This Row],[Application Status]]="Approved",1,0)</f>
        <v>1</v>
      </c>
      <c r="AP6706" s="22" t="str">
        <f t="shared" ca="1" si="313"/>
        <v/>
      </c>
      <c r="AQ6706" s="22" t="str">
        <f t="shared" ca="1" si="314"/>
        <v/>
      </c>
    </row>
    <row r="6707" spans="1:43" ht="14.4" customHeight="1" x14ac:dyDescent="0.3">
      <c r="A6707" s="2" t="s">
        <v>5075</v>
      </c>
      <c r="B6707" s="2" t="s">
        <v>5076</v>
      </c>
      <c r="C6707" s="2" t="s">
        <v>949</v>
      </c>
      <c r="D6707" s="2" t="s">
        <v>91</v>
      </c>
      <c r="E6707" s="2" t="s">
        <v>67</v>
      </c>
      <c r="F6707" s="2">
        <v>40</v>
      </c>
      <c r="G6707" s="2" t="s">
        <v>83</v>
      </c>
      <c r="H6707" s="2" t="s">
        <v>224</v>
      </c>
      <c r="I6707" s="2" t="s">
        <v>54</v>
      </c>
      <c r="J6707" s="3">
        <v>46107</v>
      </c>
      <c r="K6707" s="3">
        <v>46112</v>
      </c>
      <c r="L6707" s="2" t="s">
        <v>40</v>
      </c>
      <c r="M6707" s="2" t="s">
        <v>94</v>
      </c>
      <c r="N6707" s="2" t="s">
        <v>95</v>
      </c>
      <c r="O6707" s="4">
        <v>1021000</v>
      </c>
      <c r="P6707" s="4">
        <v>120100</v>
      </c>
      <c r="Q6707" s="4">
        <v>900900</v>
      </c>
      <c r="R6707" s="2">
        <v>36</v>
      </c>
      <c r="S6707" s="5">
        <v>11.13</v>
      </c>
      <c r="T6707" s="4">
        <v>33380.85</v>
      </c>
      <c r="U6707" s="2" t="s">
        <v>73</v>
      </c>
      <c r="V6707" s="2" t="s">
        <v>74</v>
      </c>
      <c r="W6707" s="4">
        <v>100142.55</v>
      </c>
      <c r="X6707" s="4">
        <v>1101567.96</v>
      </c>
      <c r="Y6707" s="4">
        <v>1201710.51</v>
      </c>
      <c r="Z6707" s="2">
        <v>28</v>
      </c>
      <c r="AA6707" s="2" t="s">
        <v>57</v>
      </c>
      <c r="AB6707" s="2" t="s">
        <v>15732</v>
      </c>
      <c r="AC6707" s="2" t="s">
        <v>106</v>
      </c>
      <c r="AD6707" s="2" t="s">
        <v>76</v>
      </c>
      <c r="AE6707" s="5">
        <v>88.24</v>
      </c>
      <c r="AF6707" s="2">
        <v>1</v>
      </c>
      <c r="AG6707" s="2" t="s">
        <v>77</v>
      </c>
      <c r="AH6707" s="2">
        <v>5</v>
      </c>
      <c r="AI6707" s="6" t="str">
        <f t="shared" si="312"/>
        <v>35-44</v>
      </c>
      <c r="AJ6707" s="11">
        <f>YEAR(tbl_LoanData[[#This Row],[Application Date]])</f>
        <v>2026</v>
      </c>
      <c r="AK6707" s="11" t="str">
        <f>TEXT(tbl_LoanData[[#This Row],[Application Date]],"MMMM")</f>
        <v>March</v>
      </c>
      <c r="AL6707" s="12">
        <f>DATE(YEAR(tbl_LoanData[[#This Row],[Application Date]]),MONTH(tbl_LoanData[[#This Row],[Application Date]]),1)</f>
        <v>46082</v>
      </c>
      <c r="AM6707" s="14">
        <f ca="1">IF(AND(tbl_LoanData[[#This Row],[Application Date]]&gt;=EOMONTH(TODAY(),-1)+1,tbl_LoanData[[#This Row],[Application Date]]&lt;=TODAY()),tbl_LoanData[[#This Row],[Loan Amount]],0)</f>
        <v>0</v>
      </c>
      <c r="AN6707" s="14">
        <f>tbl_LoanData[[#This Row],[Amount Paid]]-(Q6707-X6707)</f>
        <v>300810.50999999995</v>
      </c>
      <c r="AO6707" s="14">
        <f>IF(tbl_LoanData[[#This Row],[Application Status]]="Approved",1,0)</f>
        <v>1</v>
      </c>
      <c r="AP6707" s="22" t="str">
        <f t="shared" ca="1" si="313"/>
        <v/>
      </c>
      <c r="AQ6707" s="22" t="str">
        <f t="shared" ca="1" si="314"/>
        <v/>
      </c>
    </row>
    <row r="6708" spans="1:43" ht="14.4" customHeight="1" x14ac:dyDescent="0.3">
      <c r="A6708" s="2" t="s">
        <v>5147</v>
      </c>
      <c r="B6708" s="2" t="s">
        <v>5148</v>
      </c>
      <c r="C6708" s="2" t="s">
        <v>310</v>
      </c>
      <c r="D6708" s="2" t="s">
        <v>232</v>
      </c>
      <c r="E6708" s="2" t="s">
        <v>117</v>
      </c>
      <c r="F6708" s="2">
        <v>53</v>
      </c>
      <c r="G6708" s="2" t="s">
        <v>69</v>
      </c>
      <c r="H6708" s="2" t="s">
        <v>372</v>
      </c>
      <c r="I6708" s="2" t="s">
        <v>43</v>
      </c>
      <c r="J6708" s="3">
        <v>46092</v>
      </c>
      <c r="K6708" s="3">
        <v>46106</v>
      </c>
      <c r="L6708" s="2" t="s">
        <v>38</v>
      </c>
      <c r="M6708" s="2" t="s">
        <v>71</v>
      </c>
      <c r="N6708" s="2" t="s">
        <v>589</v>
      </c>
      <c r="O6708" s="4">
        <v>1246000</v>
      </c>
      <c r="P6708" s="4">
        <v>470000</v>
      </c>
      <c r="Q6708" s="4">
        <v>776000</v>
      </c>
      <c r="R6708" s="2">
        <v>36</v>
      </c>
      <c r="S6708" s="5">
        <v>14.74</v>
      </c>
      <c r="T6708" s="4">
        <v>31087.42</v>
      </c>
      <c r="U6708" s="2" t="s">
        <v>73</v>
      </c>
      <c r="V6708" s="2" t="s">
        <v>74</v>
      </c>
      <c r="W6708" s="4">
        <v>124349.68</v>
      </c>
      <c r="X6708" s="4">
        <v>994797.52</v>
      </c>
      <c r="Y6708" s="4">
        <v>1119147.2</v>
      </c>
      <c r="Z6708" s="2">
        <v>0</v>
      </c>
      <c r="AA6708" s="2" t="s">
        <v>56</v>
      </c>
      <c r="AB6708" s="2" t="s">
        <v>15730</v>
      </c>
      <c r="AC6708" s="2" t="s">
        <v>213</v>
      </c>
      <c r="AD6708" s="2" t="s">
        <v>76</v>
      </c>
      <c r="AE6708" s="5">
        <v>62.28</v>
      </c>
      <c r="AF6708" s="2">
        <v>0</v>
      </c>
      <c r="AG6708" s="2" t="s">
        <v>77</v>
      </c>
      <c r="AH6708" s="2">
        <v>14</v>
      </c>
      <c r="AI6708" s="6" t="str">
        <f t="shared" si="312"/>
        <v>45-54</v>
      </c>
      <c r="AJ6708" s="11">
        <f>YEAR(tbl_LoanData[[#This Row],[Application Date]])</f>
        <v>2026</v>
      </c>
      <c r="AK6708" s="11" t="str">
        <f>TEXT(tbl_LoanData[[#This Row],[Application Date]],"MMMM")</f>
        <v>March</v>
      </c>
      <c r="AL6708" s="12">
        <f>DATE(YEAR(tbl_LoanData[[#This Row],[Application Date]]),MONTH(tbl_LoanData[[#This Row],[Application Date]]),1)</f>
        <v>46082</v>
      </c>
      <c r="AM6708" s="14">
        <f ca="1">IF(AND(tbl_LoanData[[#This Row],[Application Date]]&gt;=EOMONTH(TODAY(),-1)+1,tbl_LoanData[[#This Row],[Application Date]]&lt;=TODAY()),tbl_LoanData[[#This Row],[Loan Amount]],0)</f>
        <v>0</v>
      </c>
      <c r="AN6708" s="14">
        <f>tbl_LoanData[[#This Row],[Amount Paid]]-(Q6708-X6708)</f>
        <v>343147.2</v>
      </c>
      <c r="AO6708" s="14">
        <f>IF(tbl_LoanData[[#This Row],[Application Status]]="Approved",1,0)</f>
        <v>1</v>
      </c>
      <c r="AP6708" s="22" t="str">
        <f t="shared" ca="1" si="313"/>
        <v/>
      </c>
      <c r="AQ6708" s="22" t="str">
        <f t="shared" ca="1" si="314"/>
        <v/>
      </c>
    </row>
    <row r="6709" spans="1:43" ht="14.4" customHeight="1" x14ac:dyDescent="0.3">
      <c r="A6709" s="2" t="s">
        <v>5243</v>
      </c>
      <c r="B6709" s="2" t="s">
        <v>5244</v>
      </c>
      <c r="C6709" s="2" t="s">
        <v>335</v>
      </c>
      <c r="D6709" s="2" t="s">
        <v>311</v>
      </c>
      <c r="E6709" s="2" t="s">
        <v>68</v>
      </c>
      <c r="F6709" s="2">
        <v>52</v>
      </c>
      <c r="G6709" s="2" t="s">
        <v>83</v>
      </c>
      <c r="H6709" s="2" t="s">
        <v>110</v>
      </c>
      <c r="I6709" s="2" t="s">
        <v>46</v>
      </c>
      <c r="J6709" s="3">
        <v>46100</v>
      </c>
      <c r="K6709" s="3"/>
      <c r="L6709" s="2" t="s">
        <v>39</v>
      </c>
      <c r="M6709" s="2" t="s">
        <v>157</v>
      </c>
      <c r="N6709" s="2" t="s">
        <v>359</v>
      </c>
      <c r="O6709" s="4">
        <v>1982000</v>
      </c>
      <c r="P6709" s="4">
        <v>790500</v>
      </c>
      <c r="Q6709" s="4">
        <v>1191500</v>
      </c>
      <c r="R6709" s="2">
        <v>24</v>
      </c>
      <c r="S6709" s="5">
        <v>13.86</v>
      </c>
      <c r="T6709" s="4">
        <v>63407.66</v>
      </c>
      <c r="U6709" s="2" t="s">
        <v>96</v>
      </c>
      <c r="V6709" s="2" t="s">
        <v>97</v>
      </c>
      <c r="W6709" s="4">
        <v>0</v>
      </c>
      <c r="X6709" s="4">
        <v>0</v>
      </c>
      <c r="Y6709" s="4">
        <v>1521783.8</v>
      </c>
      <c r="Z6709" s="2">
        <v>0</v>
      </c>
      <c r="AA6709" s="2" t="s">
        <v>97</v>
      </c>
      <c r="AB6709" s="2" t="s">
        <v>15730</v>
      </c>
      <c r="AC6709" s="2" t="s">
        <v>121</v>
      </c>
      <c r="AD6709" s="2" t="s">
        <v>76</v>
      </c>
      <c r="AE6709" s="5">
        <v>60.12</v>
      </c>
      <c r="AF6709" s="2">
        <v>0</v>
      </c>
      <c r="AG6709" s="2" t="s">
        <v>97</v>
      </c>
      <c r="AH6709" s="2"/>
      <c r="AI6709" s="6" t="str">
        <f t="shared" si="312"/>
        <v>45-54</v>
      </c>
      <c r="AJ6709" s="11">
        <f>YEAR(tbl_LoanData[[#This Row],[Application Date]])</f>
        <v>2026</v>
      </c>
      <c r="AK6709" s="11" t="str">
        <f>TEXT(tbl_LoanData[[#This Row],[Application Date]],"MMMM")</f>
        <v>March</v>
      </c>
      <c r="AL6709" s="12">
        <f>DATE(YEAR(tbl_LoanData[[#This Row],[Application Date]]),MONTH(tbl_LoanData[[#This Row],[Application Date]]),1)</f>
        <v>46082</v>
      </c>
      <c r="AM6709" s="14">
        <f ca="1">IF(AND(tbl_LoanData[[#This Row],[Application Date]]&gt;=EOMONTH(TODAY(),-1)+1,tbl_LoanData[[#This Row],[Application Date]]&lt;=TODAY()),tbl_LoanData[[#This Row],[Loan Amount]],0)</f>
        <v>0</v>
      </c>
      <c r="AN6709" s="14">
        <f>tbl_LoanData[[#This Row],[Amount Paid]]-(Q6709-X6709)</f>
        <v>-1191500</v>
      </c>
      <c r="AO6709" s="14">
        <f>IF(tbl_LoanData[[#This Row],[Application Status]]="Approved",1,0)</f>
        <v>0</v>
      </c>
      <c r="AP6709" s="22" t="str">
        <f t="shared" ca="1" si="313"/>
        <v/>
      </c>
      <c r="AQ6709" s="22" t="str">
        <f t="shared" ca="1" si="314"/>
        <v/>
      </c>
    </row>
    <row r="6710" spans="1:43" ht="14.4" customHeight="1" x14ac:dyDescent="0.3">
      <c r="A6710" s="2" t="s">
        <v>5255</v>
      </c>
      <c r="B6710" s="2" t="s">
        <v>5256</v>
      </c>
      <c r="C6710" s="2" t="s">
        <v>1059</v>
      </c>
      <c r="D6710" s="2" t="s">
        <v>268</v>
      </c>
      <c r="E6710" s="2" t="s">
        <v>92</v>
      </c>
      <c r="F6710" s="2">
        <v>44</v>
      </c>
      <c r="G6710" s="2" t="s">
        <v>69</v>
      </c>
      <c r="H6710" s="2" t="s">
        <v>103</v>
      </c>
      <c r="I6710" s="2" t="s">
        <v>43</v>
      </c>
      <c r="J6710" s="3">
        <v>46096</v>
      </c>
      <c r="K6710" s="3">
        <v>46099</v>
      </c>
      <c r="L6710" s="2" t="s">
        <v>39</v>
      </c>
      <c r="M6710" s="2" t="s">
        <v>167</v>
      </c>
      <c r="N6710" s="2" t="s">
        <v>168</v>
      </c>
      <c r="O6710" s="4">
        <v>1131000</v>
      </c>
      <c r="P6710" s="4">
        <v>291500</v>
      </c>
      <c r="Q6710" s="4">
        <v>839500</v>
      </c>
      <c r="R6710" s="2">
        <v>12</v>
      </c>
      <c r="S6710" s="5">
        <v>8.01</v>
      </c>
      <c r="T6710" s="4">
        <v>75562</v>
      </c>
      <c r="U6710" s="2" t="s">
        <v>73</v>
      </c>
      <c r="V6710" s="2" t="s">
        <v>74</v>
      </c>
      <c r="W6710" s="4">
        <v>377810</v>
      </c>
      <c r="X6710" s="4">
        <v>528933.94999999995</v>
      </c>
      <c r="Y6710" s="4">
        <v>906743.95</v>
      </c>
      <c r="Z6710" s="2">
        <v>0</v>
      </c>
      <c r="AA6710" s="2" t="s">
        <v>56</v>
      </c>
      <c r="AB6710" s="2" t="s">
        <v>15732</v>
      </c>
      <c r="AC6710" s="2" t="s">
        <v>332</v>
      </c>
      <c r="AD6710" s="2" t="s">
        <v>76</v>
      </c>
      <c r="AE6710" s="5">
        <v>74.23</v>
      </c>
      <c r="AF6710" s="2">
        <v>0</v>
      </c>
      <c r="AG6710" s="2" t="s">
        <v>77</v>
      </c>
      <c r="AH6710" s="2">
        <v>3</v>
      </c>
      <c r="AI6710" s="6" t="str">
        <f t="shared" si="312"/>
        <v>35-44</v>
      </c>
      <c r="AJ6710" s="11">
        <f>YEAR(tbl_LoanData[[#This Row],[Application Date]])</f>
        <v>2026</v>
      </c>
      <c r="AK6710" s="11" t="str">
        <f>TEXT(tbl_LoanData[[#This Row],[Application Date]],"MMMM")</f>
        <v>March</v>
      </c>
      <c r="AL6710" s="12">
        <f>DATE(YEAR(tbl_LoanData[[#This Row],[Application Date]]),MONTH(tbl_LoanData[[#This Row],[Application Date]]),1)</f>
        <v>46082</v>
      </c>
      <c r="AM6710" s="14">
        <f ca="1">IF(AND(tbl_LoanData[[#This Row],[Application Date]]&gt;=EOMONTH(TODAY(),-1)+1,tbl_LoanData[[#This Row],[Application Date]]&lt;=TODAY()),tbl_LoanData[[#This Row],[Loan Amount]],0)</f>
        <v>0</v>
      </c>
      <c r="AN6710" s="14">
        <f>tbl_LoanData[[#This Row],[Amount Paid]]-(Q6710-X6710)</f>
        <v>67243.949999999953</v>
      </c>
      <c r="AO6710" s="14">
        <f>IF(tbl_LoanData[[#This Row],[Application Status]]="Approved",1,0)</f>
        <v>1</v>
      </c>
      <c r="AP6710" s="22" t="str">
        <f t="shared" ca="1" si="313"/>
        <v/>
      </c>
      <c r="AQ6710" s="22" t="str">
        <f t="shared" ca="1" si="314"/>
        <v/>
      </c>
    </row>
    <row r="6711" spans="1:43" ht="14.4" customHeight="1" x14ac:dyDescent="0.3">
      <c r="A6711" s="2" t="s">
        <v>5267</v>
      </c>
      <c r="B6711" s="2" t="s">
        <v>5268</v>
      </c>
      <c r="C6711" s="2" t="s">
        <v>758</v>
      </c>
      <c r="D6711" s="2" t="s">
        <v>67</v>
      </c>
      <c r="E6711" s="2" t="s">
        <v>385</v>
      </c>
      <c r="F6711" s="2">
        <v>49</v>
      </c>
      <c r="G6711" s="2" t="s">
        <v>83</v>
      </c>
      <c r="H6711" s="2" t="s">
        <v>233</v>
      </c>
      <c r="I6711" s="2" t="s">
        <v>46</v>
      </c>
      <c r="J6711" s="3">
        <v>46101</v>
      </c>
      <c r="K6711" s="3">
        <v>46115</v>
      </c>
      <c r="L6711" s="2" t="s">
        <v>39</v>
      </c>
      <c r="M6711" s="2" t="s">
        <v>85</v>
      </c>
      <c r="N6711" s="2" t="s">
        <v>324</v>
      </c>
      <c r="O6711" s="4">
        <v>1558000</v>
      </c>
      <c r="P6711" s="4">
        <v>369100</v>
      </c>
      <c r="Q6711" s="4">
        <v>1188900</v>
      </c>
      <c r="R6711" s="2">
        <v>24</v>
      </c>
      <c r="S6711" s="5">
        <v>7.15</v>
      </c>
      <c r="T6711" s="4">
        <v>56621.36</v>
      </c>
      <c r="U6711" s="2" t="s">
        <v>73</v>
      </c>
      <c r="V6711" s="2" t="s">
        <v>74</v>
      </c>
      <c r="W6711" s="4">
        <v>226485.44</v>
      </c>
      <c r="X6711" s="4">
        <v>1132427.26</v>
      </c>
      <c r="Y6711" s="4">
        <v>1358912.7</v>
      </c>
      <c r="Z6711" s="2">
        <v>0</v>
      </c>
      <c r="AA6711" s="2" t="s">
        <v>56</v>
      </c>
      <c r="AB6711" s="2" t="s">
        <v>15733</v>
      </c>
      <c r="AC6711" s="2" t="s">
        <v>87</v>
      </c>
      <c r="AD6711" s="2" t="s">
        <v>76</v>
      </c>
      <c r="AE6711" s="5">
        <v>76.31</v>
      </c>
      <c r="AF6711" s="2">
        <v>0</v>
      </c>
      <c r="AG6711" s="2" t="s">
        <v>77</v>
      </c>
      <c r="AH6711" s="2">
        <v>14</v>
      </c>
      <c r="AI6711" s="6" t="str">
        <f t="shared" si="312"/>
        <v>45-54</v>
      </c>
      <c r="AJ6711" s="11">
        <f>YEAR(tbl_LoanData[[#This Row],[Application Date]])</f>
        <v>2026</v>
      </c>
      <c r="AK6711" s="11" t="str">
        <f>TEXT(tbl_LoanData[[#This Row],[Application Date]],"MMMM")</f>
        <v>March</v>
      </c>
      <c r="AL6711" s="12">
        <f>DATE(YEAR(tbl_LoanData[[#This Row],[Application Date]]),MONTH(tbl_LoanData[[#This Row],[Application Date]]),1)</f>
        <v>46082</v>
      </c>
      <c r="AM6711" s="14">
        <f ca="1">IF(AND(tbl_LoanData[[#This Row],[Application Date]]&gt;=EOMONTH(TODAY(),-1)+1,tbl_LoanData[[#This Row],[Application Date]]&lt;=TODAY()),tbl_LoanData[[#This Row],[Loan Amount]],0)</f>
        <v>0</v>
      </c>
      <c r="AN6711" s="14">
        <f>tbl_LoanData[[#This Row],[Amount Paid]]-(Q6711-X6711)</f>
        <v>170012.7</v>
      </c>
      <c r="AO6711" s="14">
        <f>IF(tbl_LoanData[[#This Row],[Application Status]]="Approved",1,0)</f>
        <v>1</v>
      </c>
      <c r="AP6711" s="22" t="str">
        <f t="shared" ca="1" si="313"/>
        <v/>
      </c>
      <c r="AQ6711" s="22" t="str">
        <f t="shared" ca="1" si="314"/>
        <v/>
      </c>
    </row>
    <row r="6712" spans="1:43" ht="14.4" customHeight="1" x14ac:dyDescent="0.3">
      <c r="A6712" s="2" t="s">
        <v>5599</v>
      </c>
      <c r="B6712" s="2" t="s">
        <v>5600</v>
      </c>
      <c r="C6712" s="2" t="s">
        <v>949</v>
      </c>
      <c r="D6712" s="2" t="s">
        <v>182</v>
      </c>
      <c r="E6712" s="2" t="s">
        <v>67</v>
      </c>
      <c r="F6712" s="2">
        <v>51</v>
      </c>
      <c r="G6712" s="2" t="s">
        <v>83</v>
      </c>
      <c r="H6712" s="2" t="s">
        <v>110</v>
      </c>
      <c r="I6712" s="2" t="s">
        <v>46</v>
      </c>
      <c r="J6712" s="3">
        <v>46112</v>
      </c>
      <c r="K6712" s="3">
        <v>46133</v>
      </c>
      <c r="L6712" s="2" t="s">
        <v>36</v>
      </c>
      <c r="M6712" s="2" t="s">
        <v>94</v>
      </c>
      <c r="N6712" s="2" t="s">
        <v>212</v>
      </c>
      <c r="O6712" s="4">
        <v>1809000</v>
      </c>
      <c r="P6712" s="4">
        <v>203700</v>
      </c>
      <c r="Q6712" s="4">
        <v>1605300</v>
      </c>
      <c r="R6712" s="2">
        <v>36</v>
      </c>
      <c r="S6712" s="5">
        <v>11.19</v>
      </c>
      <c r="T6712" s="4">
        <v>59561.09</v>
      </c>
      <c r="U6712" s="2" t="s">
        <v>73</v>
      </c>
      <c r="V6712" s="2" t="s">
        <v>74</v>
      </c>
      <c r="W6712" s="4">
        <v>119122.18</v>
      </c>
      <c r="X6712" s="4">
        <v>2025077.03</v>
      </c>
      <c r="Y6712" s="4">
        <v>2144199.21</v>
      </c>
      <c r="Z6712" s="2">
        <v>29</v>
      </c>
      <c r="AA6712" s="2" t="s">
        <v>57</v>
      </c>
      <c r="AB6712" s="2" t="s">
        <v>15731</v>
      </c>
      <c r="AC6712" s="2" t="s">
        <v>332</v>
      </c>
      <c r="AD6712" s="2" t="s">
        <v>76</v>
      </c>
      <c r="AE6712" s="5">
        <v>88.74</v>
      </c>
      <c r="AF6712" s="2">
        <v>1</v>
      </c>
      <c r="AG6712" s="2" t="s">
        <v>77</v>
      </c>
      <c r="AH6712" s="2">
        <v>21</v>
      </c>
      <c r="AI6712" s="6" t="str">
        <f t="shared" si="312"/>
        <v>45-54</v>
      </c>
      <c r="AJ6712" s="11">
        <f>YEAR(tbl_LoanData[[#This Row],[Application Date]])</f>
        <v>2026</v>
      </c>
      <c r="AK6712" s="11" t="str">
        <f>TEXT(tbl_LoanData[[#This Row],[Application Date]],"MMMM")</f>
        <v>March</v>
      </c>
      <c r="AL6712" s="12">
        <f>DATE(YEAR(tbl_LoanData[[#This Row],[Application Date]]),MONTH(tbl_LoanData[[#This Row],[Application Date]]),1)</f>
        <v>46082</v>
      </c>
      <c r="AM6712" s="14">
        <f ca="1">IF(AND(tbl_LoanData[[#This Row],[Application Date]]&gt;=EOMONTH(TODAY(),-1)+1,tbl_LoanData[[#This Row],[Application Date]]&lt;=TODAY()),tbl_LoanData[[#This Row],[Loan Amount]],0)</f>
        <v>0</v>
      </c>
      <c r="AN6712" s="14">
        <f>tbl_LoanData[[#This Row],[Amount Paid]]-(Q6712-X6712)</f>
        <v>538899.21</v>
      </c>
      <c r="AO6712" s="14">
        <f>IF(tbl_LoanData[[#This Row],[Application Status]]="Approved",1,0)</f>
        <v>1</v>
      </c>
      <c r="AP6712" s="22" t="str">
        <f t="shared" ca="1" si="313"/>
        <v/>
      </c>
      <c r="AQ6712" s="22" t="str">
        <f t="shared" ca="1" si="314"/>
        <v/>
      </c>
    </row>
    <row r="6713" spans="1:43" ht="14.4" customHeight="1" x14ac:dyDescent="0.3">
      <c r="A6713" s="2" t="s">
        <v>5883</v>
      </c>
      <c r="B6713" s="2" t="s">
        <v>5884</v>
      </c>
      <c r="C6713" s="2" t="s">
        <v>758</v>
      </c>
      <c r="D6713" s="2" t="s">
        <v>232</v>
      </c>
      <c r="E6713" s="2" t="s">
        <v>323</v>
      </c>
      <c r="F6713" s="2">
        <v>47</v>
      </c>
      <c r="G6713" s="2" t="s">
        <v>83</v>
      </c>
      <c r="H6713" s="2" t="s">
        <v>237</v>
      </c>
      <c r="I6713" s="2" t="s">
        <v>48</v>
      </c>
      <c r="J6713" s="3">
        <v>46083</v>
      </c>
      <c r="K6713" s="3">
        <v>46094</v>
      </c>
      <c r="L6713" s="2" t="s">
        <v>39</v>
      </c>
      <c r="M6713" s="2" t="s">
        <v>71</v>
      </c>
      <c r="N6713" s="2" t="s">
        <v>72</v>
      </c>
      <c r="O6713" s="4">
        <v>2356000</v>
      </c>
      <c r="P6713" s="4">
        <v>267200</v>
      </c>
      <c r="Q6713" s="4">
        <v>2088800</v>
      </c>
      <c r="R6713" s="2">
        <v>48</v>
      </c>
      <c r="S6713" s="5">
        <v>14.98</v>
      </c>
      <c r="T6713" s="4">
        <v>69591.850000000006</v>
      </c>
      <c r="U6713" s="2" t="s">
        <v>73</v>
      </c>
      <c r="V6713" s="2" t="s">
        <v>74</v>
      </c>
      <c r="W6713" s="4">
        <v>347959.25</v>
      </c>
      <c r="X6713" s="4">
        <v>2992449.71</v>
      </c>
      <c r="Y6713" s="4">
        <v>3340408.96</v>
      </c>
      <c r="Z6713" s="2">
        <v>0</v>
      </c>
      <c r="AA6713" s="2" t="s">
        <v>56</v>
      </c>
      <c r="AB6713" s="2" t="s">
        <v>15730</v>
      </c>
      <c r="AC6713" s="2" t="s">
        <v>146</v>
      </c>
      <c r="AD6713" s="2" t="s">
        <v>76</v>
      </c>
      <c r="AE6713" s="5">
        <v>88.66</v>
      </c>
      <c r="AF6713" s="2">
        <v>0</v>
      </c>
      <c r="AG6713" s="2" t="s">
        <v>77</v>
      </c>
      <c r="AH6713" s="2">
        <v>11</v>
      </c>
      <c r="AI6713" s="6" t="str">
        <f t="shared" si="312"/>
        <v>45-54</v>
      </c>
      <c r="AJ6713" s="11">
        <f>YEAR(tbl_LoanData[[#This Row],[Application Date]])</f>
        <v>2026</v>
      </c>
      <c r="AK6713" s="11" t="str">
        <f>TEXT(tbl_LoanData[[#This Row],[Application Date]],"MMMM")</f>
        <v>March</v>
      </c>
      <c r="AL6713" s="12">
        <f>DATE(YEAR(tbl_LoanData[[#This Row],[Application Date]]),MONTH(tbl_LoanData[[#This Row],[Application Date]]),1)</f>
        <v>46082</v>
      </c>
      <c r="AM6713" s="14">
        <f ca="1">IF(AND(tbl_LoanData[[#This Row],[Application Date]]&gt;=EOMONTH(TODAY(),-1)+1,tbl_LoanData[[#This Row],[Application Date]]&lt;=TODAY()),tbl_LoanData[[#This Row],[Loan Amount]],0)</f>
        <v>0</v>
      </c>
      <c r="AN6713" s="14">
        <f>tbl_LoanData[[#This Row],[Amount Paid]]-(Q6713-X6713)</f>
        <v>1251608.96</v>
      </c>
      <c r="AO6713" s="14">
        <f>IF(tbl_LoanData[[#This Row],[Application Status]]="Approved",1,0)</f>
        <v>1</v>
      </c>
      <c r="AP6713" s="22" t="str">
        <f t="shared" ca="1" si="313"/>
        <v/>
      </c>
      <c r="AQ6713" s="22" t="str">
        <f t="shared" ca="1" si="314"/>
        <v/>
      </c>
    </row>
    <row r="6714" spans="1:43" ht="14.4" customHeight="1" x14ac:dyDescent="0.3">
      <c r="A6714" s="2" t="s">
        <v>5945</v>
      </c>
      <c r="B6714" s="2" t="s">
        <v>5946</v>
      </c>
      <c r="C6714" s="2" t="s">
        <v>393</v>
      </c>
      <c r="D6714" s="2" t="s">
        <v>254</v>
      </c>
      <c r="E6714" s="2" t="s">
        <v>161</v>
      </c>
      <c r="F6714" s="2">
        <v>56</v>
      </c>
      <c r="G6714" s="2" t="s">
        <v>83</v>
      </c>
      <c r="H6714" s="2" t="s">
        <v>516</v>
      </c>
      <c r="I6714" s="2" t="s">
        <v>53</v>
      </c>
      <c r="J6714" s="3">
        <v>46094</v>
      </c>
      <c r="K6714" s="3"/>
      <c r="L6714" s="2" t="s">
        <v>40</v>
      </c>
      <c r="M6714" s="2" t="s">
        <v>71</v>
      </c>
      <c r="N6714" s="2" t="s">
        <v>137</v>
      </c>
      <c r="O6714" s="4">
        <v>1151000</v>
      </c>
      <c r="P6714" s="4">
        <v>178000</v>
      </c>
      <c r="Q6714" s="4">
        <v>973000</v>
      </c>
      <c r="R6714" s="2">
        <v>36</v>
      </c>
      <c r="S6714" s="5">
        <v>12.63</v>
      </c>
      <c r="T6714" s="4">
        <v>37268.6</v>
      </c>
      <c r="U6714" s="2" t="s">
        <v>113</v>
      </c>
      <c r="V6714" s="2" t="s">
        <v>97</v>
      </c>
      <c r="W6714" s="4">
        <v>0</v>
      </c>
      <c r="X6714" s="4">
        <v>0</v>
      </c>
      <c r="Y6714" s="4">
        <v>1341669.7</v>
      </c>
      <c r="Z6714" s="2">
        <v>0</v>
      </c>
      <c r="AA6714" s="2" t="s">
        <v>97</v>
      </c>
      <c r="AB6714" s="2" t="s">
        <v>15735</v>
      </c>
      <c r="AC6714" s="2" t="s">
        <v>213</v>
      </c>
      <c r="AD6714" s="2" t="s">
        <v>76</v>
      </c>
      <c r="AE6714" s="5">
        <v>84.54</v>
      </c>
      <c r="AF6714" s="2">
        <v>0</v>
      </c>
      <c r="AG6714" s="2" t="s">
        <v>97</v>
      </c>
      <c r="AH6714" s="2"/>
      <c r="AI6714" s="6" t="str">
        <f t="shared" si="312"/>
        <v>55-64</v>
      </c>
      <c r="AJ6714" s="11">
        <f>YEAR(tbl_LoanData[[#This Row],[Application Date]])</f>
        <v>2026</v>
      </c>
      <c r="AK6714" s="11" t="str">
        <f>TEXT(tbl_LoanData[[#This Row],[Application Date]],"MMMM")</f>
        <v>March</v>
      </c>
      <c r="AL6714" s="12">
        <f>DATE(YEAR(tbl_LoanData[[#This Row],[Application Date]]),MONTH(tbl_LoanData[[#This Row],[Application Date]]),1)</f>
        <v>46082</v>
      </c>
      <c r="AM6714" s="14">
        <f ca="1">IF(AND(tbl_LoanData[[#This Row],[Application Date]]&gt;=EOMONTH(TODAY(),-1)+1,tbl_LoanData[[#This Row],[Application Date]]&lt;=TODAY()),tbl_LoanData[[#This Row],[Loan Amount]],0)</f>
        <v>0</v>
      </c>
      <c r="AN6714" s="14">
        <f>tbl_LoanData[[#This Row],[Amount Paid]]-(Q6714-X6714)</f>
        <v>-973000</v>
      </c>
      <c r="AO6714" s="14">
        <f>IF(tbl_LoanData[[#This Row],[Application Status]]="Approved",1,0)</f>
        <v>0</v>
      </c>
      <c r="AP6714" s="22" t="str">
        <f t="shared" ca="1" si="313"/>
        <v/>
      </c>
      <c r="AQ6714" s="22" t="str">
        <f t="shared" ca="1" si="314"/>
        <v/>
      </c>
    </row>
    <row r="6715" spans="1:43" ht="14.4" customHeight="1" x14ac:dyDescent="0.3">
      <c r="A6715" s="2" t="s">
        <v>6067</v>
      </c>
      <c r="B6715" s="2" t="s">
        <v>6068</v>
      </c>
      <c r="C6715" s="2" t="s">
        <v>687</v>
      </c>
      <c r="D6715" s="2" t="s">
        <v>254</v>
      </c>
      <c r="E6715" s="2" t="s">
        <v>161</v>
      </c>
      <c r="F6715" s="2">
        <v>26</v>
      </c>
      <c r="G6715" s="2" t="s">
        <v>83</v>
      </c>
      <c r="H6715" s="2" t="s">
        <v>233</v>
      </c>
      <c r="I6715" s="2" t="s">
        <v>46</v>
      </c>
      <c r="J6715" s="3">
        <v>46084</v>
      </c>
      <c r="K6715" s="3">
        <v>46088</v>
      </c>
      <c r="L6715" s="2" t="s">
        <v>37</v>
      </c>
      <c r="M6715" s="2" t="s">
        <v>94</v>
      </c>
      <c r="N6715" s="2" t="s">
        <v>234</v>
      </c>
      <c r="O6715" s="4">
        <v>197000</v>
      </c>
      <c r="P6715" s="4">
        <v>73900</v>
      </c>
      <c r="Q6715" s="4">
        <v>123100</v>
      </c>
      <c r="R6715" s="2">
        <v>48</v>
      </c>
      <c r="S6715" s="5">
        <v>7.43</v>
      </c>
      <c r="T6715" s="4">
        <v>3326.78</v>
      </c>
      <c r="U6715" s="2" t="s">
        <v>73</v>
      </c>
      <c r="V6715" s="2" t="s">
        <v>74</v>
      </c>
      <c r="W6715" s="4">
        <v>13307.12</v>
      </c>
      <c r="X6715" s="4">
        <v>146378.20000000001</v>
      </c>
      <c r="Y6715" s="4">
        <v>159685.32</v>
      </c>
      <c r="Z6715" s="2">
        <v>30</v>
      </c>
      <c r="AA6715" s="2" t="s">
        <v>57</v>
      </c>
      <c r="AB6715" s="2" t="s">
        <v>15729</v>
      </c>
      <c r="AC6715" s="2" t="s">
        <v>138</v>
      </c>
      <c r="AD6715" s="2" t="s">
        <v>76</v>
      </c>
      <c r="AE6715" s="5">
        <v>62.49</v>
      </c>
      <c r="AF6715" s="2">
        <v>1</v>
      </c>
      <c r="AG6715" s="2" t="s">
        <v>77</v>
      </c>
      <c r="AH6715" s="2">
        <v>4</v>
      </c>
      <c r="AI6715" s="6" t="str">
        <f t="shared" si="312"/>
        <v>25-34</v>
      </c>
      <c r="AJ6715" s="11">
        <f>YEAR(tbl_LoanData[[#This Row],[Application Date]])</f>
        <v>2026</v>
      </c>
      <c r="AK6715" s="11" t="str">
        <f>TEXT(tbl_LoanData[[#This Row],[Application Date]],"MMMM")</f>
        <v>March</v>
      </c>
      <c r="AL6715" s="12">
        <f>DATE(YEAR(tbl_LoanData[[#This Row],[Application Date]]),MONTH(tbl_LoanData[[#This Row],[Application Date]]),1)</f>
        <v>46082</v>
      </c>
      <c r="AM6715" s="14">
        <f ca="1">IF(AND(tbl_LoanData[[#This Row],[Application Date]]&gt;=EOMONTH(TODAY(),-1)+1,tbl_LoanData[[#This Row],[Application Date]]&lt;=TODAY()),tbl_LoanData[[#This Row],[Loan Amount]],0)</f>
        <v>0</v>
      </c>
      <c r="AN6715" s="14">
        <f>tbl_LoanData[[#This Row],[Amount Paid]]-(Q6715-X6715)</f>
        <v>36585.320000000014</v>
      </c>
      <c r="AO6715" s="14">
        <f>IF(tbl_LoanData[[#This Row],[Application Status]]="Approved",1,0)</f>
        <v>1</v>
      </c>
      <c r="AP6715" s="22" t="str">
        <f t="shared" ca="1" si="313"/>
        <v/>
      </c>
      <c r="AQ6715" s="22" t="str">
        <f t="shared" ca="1" si="314"/>
        <v/>
      </c>
    </row>
    <row r="6716" spans="1:43" ht="14.4" customHeight="1" x14ac:dyDescent="0.3">
      <c r="A6716" s="2" t="s">
        <v>6235</v>
      </c>
      <c r="B6716" s="2" t="s">
        <v>6236</v>
      </c>
      <c r="C6716" s="2" t="s">
        <v>198</v>
      </c>
      <c r="D6716" s="2" t="s">
        <v>118</v>
      </c>
      <c r="E6716" s="2" t="s">
        <v>394</v>
      </c>
      <c r="F6716" s="2">
        <v>56</v>
      </c>
      <c r="G6716" s="2" t="s">
        <v>69</v>
      </c>
      <c r="H6716" s="2" t="s">
        <v>565</v>
      </c>
      <c r="I6716" s="2" t="s">
        <v>47</v>
      </c>
      <c r="J6716" s="3">
        <v>46086</v>
      </c>
      <c r="K6716" s="3"/>
      <c r="L6716" s="2" t="s">
        <v>39</v>
      </c>
      <c r="M6716" s="2" t="s">
        <v>167</v>
      </c>
      <c r="N6716" s="2" t="s">
        <v>491</v>
      </c>
      <c r="O6716" s="4">
        <v>1519000</v>
      </c>
      <c r="P6716" s="4">
        <v>599500</v>
      </c>
      <c r="Q6716" s="4">
        <v>919500</v>
      </c>
      <c r="R6716" s="2">
        <v>48</v>
      </c>
      <c r="S6716" s="5">
        <v>12.98</v>
      </c>
      <c r="T6716" s="4">
        <v>29102.18</v>
      </c>
      <c r="U6716" s="2" t="s">
        <v>113</v>
      </c>
      <c r="V6716" s="2" t="s">
        <v>97</v>
      </c>
      <c r="W6716" s="4">
        <v>0</v>
      </c>
      <c r="X6716" s="4">
        <v>0</v>
      </c>
      <c r="Y6716" s="4">
        <v>1396904.4</v>
      </c>
      <c r="Z6716" s="2">
        <v>0</v>
      </c>
      <c r="AA6716" s="2" t="s">
        <v>97</v>
      </c>
      <c r="AB6716" s="2" t="s">
        <v>15736</v>
      </c>
      <c r="AC6716" s="2" t="s">
        <v>146</v>
      </c>
      <c r="AD6716" s="2" t="s">
        <v>76</v>
      </c>
      <c r="AE6716" s="5">
        <v>60.53</v>
      </c>
      <c r="AF6716" s="2">
        <v>0</v>
      </c>
      <c r="AG6716" s="2" t="s">
        <v>97</v>
      </c>
      <c r="AH6716" s="2"/>
      <c r="AI6716" s="6" t="str">
        <f t="shared" si="312"/>
        <v>55-64</v>
      </c>
      <c r="AJ6716" s="11">
        <f>YEAR(tbl_LoanData[[#This Row],[Application Date]])</f>
        <v>2026</v>
      </c>
      <c r="AK6716" s="11" t="str">
        <f>TEXT(tbl_LoanData[[#This Row],[Application Date]],"MMMM")</f>
        <v>March</v>
      </c>
      <c r="AL6716" s="12">
        <f>DATE(YEAR(tbl_LoanData[[#This Row],[Application Date]]),MONTH(tbl_LoanData[[#This Row],[Application Date]]),1)</f>
        <v>46082</v>
      </c>
      <c r="AM6716" s="14">
        <f ca="1">IF(AND(tbl_LoanData[[#This Row],[Application Date]]&gt;=EOMONTH(TODAY(),-1)+1,tbl_LoanData[[#This Row],[Application Date]]&lt;=TODAY()),tbl_LoanData[[#This Row],[Loan Amount]],0)</f>
        <v>0</v>
      </c>
      <c r="AN6716" s="14">
        <f>tbl_LoanData[[#This Row],[Amount Paid]]-(Q6716-X6716)</f>
        <v>-919500</v>
      </c>
      <c r="AO6716" s="14">
        <f>IF(tbl_LoanData[[#This Row],[Application Status]]="Approved",1,0)</f>
        <v>0</v>
      </c>
      <c r="AP6716" s="22" t="str">
        <f t="shared" ca="1" si="313"/>
        <v/>
      </c>
      <c r="AQ6716" s="22" t="str">
        <f t="shared" ca="1" si="314"/>
        <v/>
      </c>
    </row>
    <row r="6717" spans="1:43" ht="14.4" customHeight="1" x14ac:dyDescent="0.3">
      <c r="A6717" s="2" t="s">
        <v>6303</v>
      </c>
      <c r="B6717" s="2" t="s">
        <v>6304</v>
      </c>
      <c r="C6717" s="2" t="s">
        <v>124</v>
      </c>
      <c r="D6717" s="2" t="s">
        <v>67</v>
      </c>
      <c r="E6717" s="2" t="s">
        <v>323</v>
      </c>
      <c r="F6717" s="2">
        <v>49</v>
      </c>
      <c r="G6717" s="2" t="s">
        <v>69</v>
      </c>
      <c r="H6717" s="2" t="s">
        <v>543</v>
      </c>
      <c r="I6717" s="2" t="s">
        <v>45</v>
      </c>
      <c r="J6717" s="3">
        <v>46108</v>
      </c>
      <c r="K6717" s="3">
        <v>46128</v>
      </c>
      <c r="L6717" s="2" t="s">
        <v>37</v>
      </c>
      <c r="M6717" s="2" t="s">
        <v>199</v>
      </c>
      <c r="N6717" s="2" t="s">
        <v>319</v>
      </c>
      <c r="O6717" s="4">
        <v>85000</v>
      </c>
      <c r="P6717" s="4">
        <v>19000</v>
      </c>
      <c r="Q6717" s="4">
        <v>66000</v>
      </c>
      <c r="R6717" s="2">
        <v>48</v>
      </c>
      <c r="S6717" s="5">
        <v>7.76</v>
      </c>
      <c r="T6717" s="4">
        <v>1801.8</v>
      </c>
      <c r="U6717" s="2" t="s">
        <v>73</v>
      </c>
      <c r="V6717" s="2" t="s">
        <v>74</v>
      </c>
      <c r="W6717" s="4">
        <v>7207.2</v>
      </c>
      <c r="X6717" s="4">
        <v>79279.199999999997</v>
      </c>
      <c r="Y6717" s="4">
        <v>86486.399999999994</v>
      </c>
      <c r="Z6717" s="2">
        <v>0</v>
      </c>
      <c r="AA6717" s="2" t="s">
        <v>56</v>
      </c>
      <c r="AB6717" s="2" t="s">
        <v>15729</v>
      </c>
      <c r="AC6717" s="2" t="s">
        <v>129</v>
      </c>
      <c r="AD6717" s="2" t="s">
        <v>76</v>
      </c>
      <c r="AE6717" s="5">
        <v>77.650000000000006</v>
      </c>
      <c r="AF6717" s="2">
        <v>0</v>
      </c>
      <c r="AG6717" s="2" t="s">
        <v>77</v>
      </c>
      <c r="AH6717" s="2">
        <v>20</v>
      </c>
      <c r="AI6717" s="6" t="str">
        <f t="shared" si="312"/>
        <v>45-54</v>
      </c>
      <c r="AJ6717" s="11">
        <f>YEAR(tbl_LoanData[[#This Row],[Application Date]])</f>
        <v>2026</v>
      </c>
      <c r="AK6717" s="11" t="str">
        <f>TEXT(tbl_LoanData[[#This Row],[Application Date]],"MMMM")</f>
        <v>March</v>
      </c>
      <c r="AL6717" s="12">
        <f>DATE(YEAR(tbl_LoanData[[#This Row],[Application Date]]),MONTH(tbl_LoanData[[#This Row],[Application Date]]),1)</f>
        <v>46082</v>
      </c>
      <c r="AM6717" s="14">
        <f ca="1">IF(AND(tbl_LoanData[[#This Row],[Application Date]]&gt;=EOMONTH(TODAY(),-1)+1,tbl_LoanData[[#This Row],[Application Date]]&lt;=TODAY()),tbl_LoanData[[#This Row],[Loan Amount]],0)</f>
        <v>0</v>
      </c>
      <c r="AN6717" s="14">
        <f>tbl_LoanData[[#This Row],[Amount Paid]]-(Q6717-X6717)</f>
        <v>20486.399999999998</v>
      </c>
      <c r="AO6717" s="14">
        <f>IF(tbl_LoanData[[#This Row],[Application Status]]="Approved",1,0)</f>
        <v>1</v>
      </c>
      <c r="AP6717" s="22" t="str">
        <f t="shared" ca="1" si="313"/>
        <v/>
      </c>
      <c r="AQ6717" s="22" t="str">
        <f t="shared" ca="1" si="314"/>
        <v/>
      </c>
    </row>
    <row r="6718" spans="1:43" ht="14.4" customHeight="1" x14ac:dyDescent="0.3">
      <c r="A6718" s="2" t="s">
        <v>6445</v>
      </c>
      <c r="B6718" s="2" t="s">
        <v>6446</v>
      </c>
      <c r="C6718" s="2" t="s">
        <v>155</v>
      </c>
      <c r="D6718" s="2" t="s">
        <v>268</v>
      </c>
      <c r="E6718" s="2" t="s">
        <v>91</v>
      </c>
      <c r="F6718" s="2">
        <v>27</v>
      </c>
      <c r="G6718" s="2" t="s">
        <v>83</v>
      </c>
      <c r="H6718" s="2" t="s">
        <v>259</v>
      </c>
      <c r="I6718" s="2" t="s">
        <v>43</v>
      </c>
      <c r="J6718" s="3">
        <v>46085</v>
      </c>
      <c r="K6718" s="3">
        <v>46087</v>
      </c>
      <c r="L6718" s="2" t="s">
        <v>39</v>
      </c>
      <c r="M6718" s="2" t="s">
        <v>94</v>
      </c>
      <c r="N6718" s="2" t="s">
        <v>365</v>
      </c>
      <c r="O6718" s="4">
        <v>1294000</v>
      </c>
      <c r="P6718" s="4">
        <v>217400</v>
      </c>
      <c r="Q6718" s="4">
        <v>1076600</v>
      </c>
      <c r="R6718" s="2">
        <v>48</v>
      </c>
      <c r="S6718" s="5">
        <v>10.3</v>
      </c>
      <c r="T6718" s="4">
        <v>31669.98</v>
      </c>
      <c r="U6718" s="2" t="s">
        <v>73</v>
      </c>
      <c r="V6718" s="2" t="s">
        <v>74</v>
      </c>
      <c r="W6718" s="4">
        <v>158349.9</v>
      </c>
      <c r="X6718" s="4">
        <v>1361809.3</v>
      </c>
      <c r="Y6718" s="4">
        <v>1520159.2</v>
      </c>
      <c r="Z6718" s="2">
        <v>0</v>
      </c>
      <c r="AA6718" s="2" t="s">
        <v>56</v>
      </c>
      <c r="AB6718" s="2" t="s">
        <v>15734</v>
      </c>
      <c r="AC6718" s="2" t="s">
        <v>138</v>
      </c>
      <c r="AD6718" s="2" t="s">
        <v>76</v>
      </c>
      <c r="AE6718" s="5">
        <v>83.2</v>
      </c>
      <c r="AF6718" s="2">
        <v>0</v>
      </c>
      <c r="AG6718" s="2" t="s">
        <v>77</v>
      </c>
      <c r="AH6718" s="2">
        <v>2</v>
      </c>
      <c r="AI6718" s="6" t="str">
        <f t="shared" si="312"/>
        <v>25-34</v>
      </c>
      <c r="AJ6718" s="11">
        <f>YEAR(tbl_LoanData[[#This Row],[Application Date]])</f>
        <v>2026</v>
      </c>
      <c r="AK6718" s="11" t="str">
        <f>TEXT(tbl_LoanData[[#This Row],[Application Date]],"MMMM")</f>
        <v>March</v>
      </c>
      <c r="AL6718" s="12">
        <f>DATE(YEAR(tbl_LoanData[[#This Row],[Application Date]]),MONTH(tbl_LoanData[[#This Row],[Application Date]]),1)</f>
        <v>46082</v>
      </c>
      <c r="AM6718" s="14">
        <f ca="1">IF(AND(tbl_LoanData[[#This Row],[Application Date]]&gt;=EOMONTH(TODAY(),-1)+1,tbl_LoanData[[#This Row],[Application Date]]&lt;=TODAY()),tbl_LoanData[[#This Row],[Loan Amount]],0)</f>
        <v>0</v>
      </c>
      <c r="AN6718" s="14">
        <f>tbl_LoanData[[#This Row],[Amount Paid]]-(Q6718-X6718)</f>
        <v>443559.20000000007</v>
      </c>
      <c r="AO6718" s="14">
        <f>IF(tbl_LoanData[[#This Row],[Application Status]]="Approved",1,0)</f>
        <v>1</v>
      </c>
      <c r="AP6718" s="22" t="str">
        <f t="shared" ca="1" si="313"/>
        <v/>
      </c>
      <c r="AQ6718" s="22" t="str">
        <f t="shared" ca="1" si="314"/>
        <v/>
      </c>
    </row>
    <row r="6719" spans="1:43" x14ac:dyDescent="0.3">
      <c r="A6719" s="2" t="s">
        <v>6467</v>
      </c>
      <c r="B6719" s="2" t="s">
        <v>6468</v>
      </c>
      <c r="C6719" s="2" t="s">
        <v>243</v>
      </c>
      <c r="D6719" s="2" t="s">
        <v>67</v>
      </c>
      <c r="E6719" s="2" t="s">
        <v>176</v>
      </c>
      <c r="F6719" s="2">
        <v>49</v>
      </c>
      <c r="G6719" s="2" t="s">
        <v>83</v>
      </c>
      <c r="H6719" s="2" t="s">
        <v>172</v>
      </c>
      <c r="I6719" s="2" t="s">
        <v>45</v>
      </c>
      <c r="J6719" s="3">
        <v>46093</v>
      </c>
      <c r="K6719" s="3"/>
      <c r="L6719" s="2" t="s">
        <v>40</v>
      </c>
      <c r="M6719" s="2" t="s">
        <v>71</v>
      </c>
      <c r="N6719" s="2" t="s">
        <v>137</v>
      </c>
      <c r="O6719" s="4">
        <v>1025000</v>
      </c>
      <c r="P6719" s="4">
        <v>403600</v>
      </c>
      <c r="Q6719" s="4">
        <v>621400</v>
      </c>
      <c r="R6719" s="2">
        <v>36</v>
      </c>
      <c r="S6719" s="5">
        <v>10.97</v>
      </c>
      <c r="T6719" s="4">
        <v>22941.74</v>
      </c>
      <c r="U6719" s="2" t="s">
        <v>96</v>
      </c>
      <c r="V6719" s="2" t="s">
        <v>97</v>
      </c>
      <c r="W6719" s="4">
        <v>0</v>
      </c>
      <c r="X6719" s="4">
        <v>0</v>
      </c>
      <c r="Y6719" s="4">
        <v>825902.74</v>
      </c>
      <c r="Z6719" s="2">
        <v>0</v>
      </c>
      <c r="AA6719" s="2" t="s">
        <v>97</v>
      </c>
      <c r="AB6719" s="2" t="s">
        <v>15735</v>
      </c>
      <c r="AC6719" s="2" t="s">
        <v>106</v>
      </c>
      <c r="AD6719" s="2" t="s">
        <v>76</v>
      </c>
      <c r="AE6719" s="5">
        <v>60.62</v>
      </c>
      <c r="AF6719" s="2">
        <v>0</v>
      </c>
      <c r="AG6719" s="2" t="s">
        <v>97</v>
      </c>
      <c r="AH6719" s="2"/>
      <c r="AI6719" s="6" t="str">
        <f t="shared" si="312"/>
        <v>45-54</v>
      </c>
      <c r="AJ6719" s="11">
        <f>YEAR(tbl_LoanData[[#This Row],[Application Date]])</f>
        <v>2026</v>
      </c>
      <c r="AK6719" s="11" t="str">
        <f>TEXT(tbl_LoanData[[#This Row],[Application Date]],"MMMM")</f>
        <v>March</v>
      </c>
      <c r="AL6719" s="12">
        <f>DATE(YEAR(tbl_LoanData[[#This Row],[Application Date]]),MONTH(tbl_LoanData[[#This Row],[Application Date]]),1)</f>
        <v>46082</v>
      </c>
      <c r="AM6719" s="14">
        <f ca="1">IF(AND(tbl_LoanData[[#This Row],[Application Date]]&gt;=EOMONTH(TODAY(),-1)+1,tbl_LoanData[[#This Row],[Application Date]]&lt;=TODAY()),tbl_LoanData[[#This Row],[Loan Amount]],0)</f>
        <v>0</v>
      </c>
      <c r="AN6719" s="14">
        <f>tbl_LoanData[[#This Row],[Amount Paid]]-(Q6719-X6719)</f>
        <v>-621400</v>
      </c>
      <c r="AO6719" s="14">
        <f>IF(tbl_LoanData[[#This Row],[Application Status]]="Approved",1,0)</f>
        <v>0</v>
      </c>
      <c r="AP6719" s="22" t="str">
        <f t="shared" ca="1" si="313"/>
        <v/>
      </c>
      <c r="AQ6719" s="22" t="str">
        <f t="shared" ca="1" si="314"/>
        <v/>
      </c>
    </row>
    <row r="6720" spans="1:43" ht="14.4" customHeight="1" x14ac:dyDescent="0.3">
      <c r="A6720" s="2" t="s">
        <v>6535</v>
      </c>
      <c r="B6720" s="2" t="s">
        <v>6536</v>
      </c>
      <c r="C6720" s="2" t="s">
        <v>203</v>
      </c>
      <c r="D6720" s="2" t="s">
        <v>142</v>
      </c>
      <c r="E6720" s="2" t="s">
        <v>125</v>
      </c>
      <c r="F6720" s="2">
        <v>52</v>
      </c>
      <c r="G6720" s="2" t="s">
        <v>69</v>
      </c>
      <c r="H6720" s="2" t="s">
        <v>285</v>
      </c>
      <c r="I6720" s="2" t="s">
        <v>55</v>
      </c>
      <c r="J6720" s="3">
        <v>46083</v>
      </c>
      <c r="K6720" s="3">
        <v>46094</v>
      </c>
      <c r="L6720" s="2" t="s">
        <v>37</v>
      </c>
      <c r="M6720" s="2" t="s">
        <v>199</v>
      </c>
      <c r="N6720" s="2" t="s">
        <v>200</v>
      </c>
      <c r="O6720" s="4">
        <v>139000</v>
      </c>
      <c r="P6720" s="4">
        <v>34900</v>
      </c>
      <c r="Q6720" s="4">
        <v>104100</v>
      </c>
      <c r="R6720" s="2">
        <v>48</v>
      </c>
      <c r="S6720" s="5">
        <v>7.14</v>
      </c>
      <c r="T6720" s="4">
        <v>2788.14</v>
      </c>
      <c r="U6720" s="2" t="s">
        <v>73</v>
      </c>
      <c r="V6720" s="2" t="s">
        <v>74</v>
      </c>
      <c r="W6720" s="4">
        <v>13940.7</v>
      </c>
      <c r="X6720" s="4">
        <v>119890.26</v>
      </c>
      <c r="Y6720" s="4">
        <v>133830.96</v>
      </c>
      <c r="Z6720" s="2">
        <v>0</v>
      </c>
      <c r="AA6720" s="2" t="s">
        <v>56</v>
      </c>
      <c r="AB6720" s="2" t="s">
        <v>15736</v>
      </c>
      <c r="AC6720" s="2" t="s">
        <v>146</v>
      </c>
      <c r="AD6720" s="2" t="s">
        <v>76</v>
      </c>
      <c r="AE6720" s="5">
        <v>74.89</v>
      </c>
      <c r="AF6720" s="2">
        <v>0</v>
      </c>
      <c r="AG6720" s="2" t="s">
        <v>77</v>
      </c>
      <c r="AH6720" s="2">
        <v>11</v>
      </c>
      <c r="AI6720" s="6" t="str">
        <f t="shared" si="312"/>
        <v>45-54</v>
      </c>
      <c r="AJ6720" s="11">
        <f>YEAR(tbl_LoanData[[#This Row],[Application Date]])</f>
        <v>2026</v>
      </c>
      <c r="AK6720" s="11" t="str">
        <f>TEXT(tbl_LoanData[[#This Row],[Application Date]],"MMMM")</f>
        <v>March</v>
      </c>
      <c r="AL6720" s="12">
        <f>DATE(YEAR(tbl_LoanData[[#This Row],[Application Date]]),MONTH(tbl_LoanData[[#This Row],[Application Date]]),1)</f>
        <v>46082</v>
      </c>
      <c r="AM6720" s="14">
        <f ca="1">IF(AND(tbl_LoanData[[#This Row],[Application Date]]&gt;=EOMONTH(TODAY(),-1)+1,tbl_LoanData[[#This Row],[Application Date]]&lt;=TODAY()),tbl_LoanData[[#This Row],[Loan Amount]],0)</f>
        <v>0</v>
      </c>
      <c r="AN6720" s="14">
        <f>tbl_LoanData[[#This Row],[Amount Paid]]-(Q6720-X6720)</f>
        <v>29730.959999999995</v>
      </c>
      <c r="AO6720" s="14">
        <f>IF(tbl_LoanData[[#This Row],[Application Status]]="Approved",1,0)</f>
        <v>1</v>
      </c>
      <c r="AP6720" s="22" t="str">
        <f t="shared" ca="1" si="313"/>
        <v/>
      </c>
      <c r="AQ6720" s="22" t="str">
        <f t="shared" ca="1" si="314"/>
        <v/>
      </c>
    </row>
    <row r="6721" spans="1:43" x14ac:dyDescent="0.3">
      <c r="A6721" s="2" t="s">
        <v>6537</v>
      </c>
      <c r="B6721" s="2" t="s">
        <v>6538</v>
      </c>
      <c r="C6721" s="2" t="s">
        <v>198</v>
      </c>
      <c r="D6721" s="2" t="s">
        <v>232</v>
      </c>
      <c r="E6721" s="2" t="s">
        <v>176</v>
      </c>
      <c r="F6721" s="2">
        <v>50</v>
      </c>
      <c r="G6721" s="2" t="s">
        <v>69</v>
      </c>
      <c r="H6721" s="2" t="s">
        <v>119</v>
      </c>
      <c r="I6721" s="2" t="s">
        <v>43</v>
      </c>
      <c r="J6721" s="3">
        <v>46092</v>
      </c>
      <c r="K6721" s="3">
        <v>46104</v>
      </c>
      <c r="L6721" s="2" t="s">
        <v>40</v>
      </c>
      <c r="M6721" s="2" t="s">
        <v>94</v>
      </c>
      <c r="N6721" s="2" t="s">
        <v>95</v>
      </c>
      <c r="O6721" s="4">
        <v>1156000</v>
      </c>
      <c r="P6721" s="4">
        <v>267900</v>
      </c>
      <c r="Q6721" s="4">
        <v>888100</v>
      </c>
      <c r="R6721" s="2">
        <v>24</v>
      </c>
      <c r="S6721" s="5">
        <v>11.3</v>
      </c>
      <c r="T6721" s="4">
        <v>45367.11</v>
      </c>
      <c r="U6721" s="2" t="s">
        <v>73</v>
      </c>
      <c r="V6721" s="2" t="s">
        <v>74</v>
      </c>
      <c r="W6721" s="4">
        <v>181468.44</v>
      </c>
      <c r="X6721" s="4">
        <v>907342.16</v>
      </c>
      <c r="Y6721" s="4">
        <v>1088810.6000000001</v>
      </c>
      <c r="Z6721" s="2">
        <v>0</v>
      </c>
      <c r="AA6721" s="2" t="s">
        <v>56</v>
      </c>
      <c r="AB6721" s="2" t="s">
        <v>15728</v>
      </c>
      <c r="AC6721" s="2" t="s">
        <v>360</v>
      </c>
      <c r="AD6721" s="2" t="s">
        <v>76</v>
      </c>
      <c r="AE6721" s="5">
        <v>76.83</v>
      </c>
      <c r="AF6721" s="2">
        <v>0</v>
      </c>
      <c r="AG6721" s="2" t="s">
        <v>77</v>
      </c>
      <c r="AH6721" s="2">
        <v>12</v>
      </c>
      <c r="AI6721" s="6" t="str">
        <f t="shared" si="312"/>
        <v>45-54</v>
      </c>
      <c r="AJ6721" s="11">
        <f>YEAR(tbl_LoanData[[#This Row],[Application Date]])</f>
        <v>2026</v>
      </c>
      <c r="AK6721" s="11" t="str">
        <f>TEXT(tbl_LoanData[[#This Row],[Application Date]],"MMMM")</f>
        <v>March</v>
      </c>
      <c r="AL6721" s="12">
        <f>DATE(YEAR(tbl_LoanData[[#This Row],[Application Date]]),MONTH(tbl_LoanData[[#This Row],[Application Date]]),1)</f>
        <v>46082</v>
      </c>
      <c r="AM6721" s="14">
        <f ca="1">IF(AND(tbl_LoanData[[#This Row],[Application Date]]&gt;=EOMONTH(TODAY(),-1)+1,tbl_LoanData[[#This Row],[Application Date]]&lt;=TODAY()),tbl_LoanData[[#This Row],[Loan Amount]],0)</f>
        <v>0</v>
      </c>
      <c r="AN6721" s="14">
        <f>tbl_LoanData[[#This Row],[Amount Paid]]-(Q6721-X6721)</f>
        <v>200710.60000000003</v>
      </c>
      <c r="AO6721" s="14">
        <f>IF(tbl_LoanData[[#This Row],[Application Status]]="Approved",1,0)</f>
        <v>1</v>
      </c>
      <c r="AP6721" s="22" t="str">
        <f t="shared" ca="1" si="313"/>
        <v/>
      </c>
      <c r="AQ6721" s="22" t="str">
        <f t="shared" ca="1" si="314"/>
        <v/>
      </c>
    </row>
    <row r="6722" spans="1:43" ht="14.4" customHeight="1" x14ac:dyDescent="0.3">
      <c r="A6722" s="2" t="s">
        <v>6553</v>
      </c>
      <c r="B6722" s="2" t="s">
        <v>6554</v>
      </c>
      <c r="C6722" s="2" t="s">
        <v>1059</v>
      </c>
      <c r="D6722" s="2" t="s">
        <v>204</v>
      </c>
      <c r="E6722" s="2" t="s">
        <v>284</v>
      </c>
      <c r="F6722" s="2">
        <v>25</v>
      </c>
      <c r="G6722" s="2" t="s">
        <v>69</v>
      </c>
      <c r="H6722" s="2" t="s">
        <v>398</v>
      </c>
      <c r="I6722" s="2" t="s">
        <v>46</v>
      </c>
      <c r="J6722" s="3">
        <v>46112</v>
      </c>
      <c r="K6722" s="3">
        <v>46119</v>
      </c>
      <c r="L6722" s="2" t="s">
        <v>39</v>
      </c>
      <c r="M6722" s="2" t="s">
        <v>71</v>
      </c>
      <c r="N6722" s="2" t="s">
        <v>294</v>
      </c>
      <c r="O6722" s="4">
        <v>2563000</v>
      </c>
      <c r="P6722" s="4">
        <v>886900</v>
      </c>
      <c r="Q6722" s="4">
        <v>1676100</v>
      </c>
      <c r="R6722" s="2">
        <v>24</v>
      </c>
      <c r="S6722" s="5">
        <v>13.99</v>
      </c>
      <c r="T6722" s="4">
        <v>89378.03</v>
      </c>
      <c r="U6722" s="2" t="s">
        <v>73</v>
      </c>
      <c r="V6722" s="2" t="s">
        <v>74</v>
      </c>
      <c r="W6722" s="4">
        <v>357512.12</v>
      </c>
      <c r="X6722" s="4">
        <v>1787560.66</v>
      </c>
      <c r="Y6722" s="4">
        <v>2145072.7799999998</v>
      </c>
      <c r="Z6722" s="2">
        <v>0</v>
      </c>
      <c r="AA6722" s="2" t="s">
        <v>56</v>
      </c>
      <c r="AB6722" s="2" t="s">
        <v>15736</v>
      </c>
      <c r="AC6722" s="2" t="s">
        <v>138</v>
      </c>
      <c r="AD6722" s="2" t="s">
        <v>76</v>
      </c>
      <c r="AE6722" s="5">
        <v>65.400000000000006</v>
      </c>
      <c r="AF6722" s="2">
        <v>0</v>
      </c>
      <c r="AG6722" s="2" t="s">
        <v>77</v>
      </c>
      <c r="AH6722" s="2">
        <v>7</v>
      </c>
      <c r="AI6722" s="6" t="str">
        <f t="shared" ref="AI6722:AI6785" si="315">IF(F6722&lt;25,"18-24",IF(F6722&lt;35,"25-34",IF(F6722&lt;45,"35-44",IF(F6722&lt;55,"45-54",IF(F6722&lt;65,"55-64","65+")))))</f>
        <v>25-34</v>
      </c>
      <c r="AJ6722" s="11">
        <f>YEAR(tbl_LoanData[[#This Row],[Application Date]])</f>
        <v>2026</v>
      </c>
      <c r="AK6722" s="11" t="str">
        <f>TEXT(tbl_LoanData[[#This Row],[Application Date]],"MMMM")</f>
        <v>March</v>
      </c>
      <c r="AL6722" s="12">
        <f>DATE(YEAR(tbl_LoanData[[#This Row],[Application Date]]),MONTH(tbl_LoanData[[#This Row],[Application Date]]),1)</f>
        <v>46082</v>
      </c>
      <c r="AM6722" s="14">
        <f ca="1">IF(AND(tbl_LoanData[[#This Row],[Application Date]]&gt;=EOMONTH(TODAY(),-1)+1,tbl_LoanData[[#This Row],[Application Date]]&lt;=TODAY()),tbl_LoanData[[#This Row],[Loan Amount]],0)</f>
        <v>0</v>
      </c>
      <c r="AN6722" s="14">
        <f>tbl_LoanData[[#This Row],[Amount Paid]]-(Q6722-X6722)</f>
        <v>468972.77999999991</v>
      </c>
      <c r="AO6722" s="14">
        <f>IF(tbl_LoanData[[#This Row],[Application Status]]="Approved",1,0)</f>
        <v>1</v>
      </c>
      <c r="AP6722" s="22" t="str">
        <f t="shared" ref="AP6722:AP6785" ca="1" si="316">IF(AND(J6722&gt;=DATE(YEAR(TODAY()),MONTH(TODAY()),1),J6722&lt;=TODAY()),"Current MTD",IF(AND(J6722&gt;=EOMONTH(TODAY(),-2)+1,J6722&lt;=EOMONTH(TODAY(),-1)),"Previous MTD",""))</f>
        <v/>
      </c>
      <c r="AQ6722" s="22" t="str">
        <f t="shared" ref="AQ6722:AQ6785" ca="1" si="317">IF(AND(J6722&gt;=DATE(YEAR(TODAY()),MONTH(TODAY()),1),J6722&lt;=TODAY()),TEXT(DATE(YEAR(TODAY()),MONTH(TODAY()),1),"mmm d")&amp;"–"&amp;DAY(TODAY()),IF(AND(J6722&gt;=EOMONTH(TODAY(),-2)+1,J6722&lt;=EOMONTH(TODAY(),-1)),""&amp;TEXT(EOMONTH(TODAY(),-2)+1,"mmm d")&amp;"–"&amp;DAY(TODAY()),""))</f>
        <v/>
      </c>
    </row>
    <row r="6723" spans="1:43" ht="14.4" customHeight="1" x14ac:dyDescent="0.3">
      <c r="A6723" s="2" t="s">
        <v>6561</v>
      </c>
      <c r="B6723" s="2" t="s">
        <v>6562</v>
      </c>
      <c r="C6723" s="2" t="s">
        <v>331</v>
      </c>
      <c r="D6723" s="2" t="s">
        <v>232</v>
      </c>
      <c r="E6723" s="2" t="s">
        <v>210</v>
      </c>
      <c r="F6723" s="2">
        <v>50</v>
      </c>
      <c r="G6723" s="2" t="s">
        <v>83</v>
      </c>
      <c r="H6723" s="2" t="s">
        <v>84</v>
      </c>
      <c r="I6723" s="2" t="s">
        <v>45</v>
      </c>
      <c r="J6723" s="3">
        <v>46088</v>
      </c>
      <c r="K6723" s="3">
        <v>46100</v>
      </c>
      <c r="L6723" s="2" t="s">
        <v>36</v>
      </c>
      <c r="M6723" s="2" t="s">
        <v>94</v>
      </c>
      <c r="N6723" s="2" t="s">
        <v>212</v>
      </c>
      <c r="O6723" s="4">
        <v>1523000</v>
      </c>
      <c r="P6723" s="4">
        <v>588500</v>
      </c>
      <c r="Q6723" s="4">
        <v>934500</v>
      </c>
      <c r="R6723" s="2">
        <v>36</v>
      </c>
      <c r="S6723" s="5">
        <v>13.98</v>
      </c>
      <c r="T6723" s="4">
        <v>36845.26</v>
      </c>
      <c r="U6723" s="2" t="s">
        <v>73</v>
      </c>
      <c r="V6723" s="2" t="s">
        <v>74</v>
      </c>
      <c r="W6723" s="4">
        <v>184226.3</v>
      </c>
      <c r="X6723" s="4">
        <v>1142203</v>
      </c>
      <c r="Y6723" s="4">
        <v>1326429.3</v>
      </c>
      <c r="Z6723" s="2">
        <v>0</v>
      </c>
      <c r="AA6723" s="2" t="s">
        <v>56</v>
      </c>
      <c r="AB6723" s="2" t="s">
        <v>15730</v>
      </c>
      <c r="AC6723" s="2" t="s">
        <v>129</v>
      </c>
      <c r="AD6723" s="2" t="s">
        <v>76</v>
      </c>
      <c r="AE6723" s="5">
        <v>61.36</v>
      </c>
      <c r="AF6723" s="2">
        <v>0</v>
      </c>
      <c r="AG6723" s="2" t="s">
        <v>77</v>
      </c>
      <c r="AH6723" s="2">
        <v>12</v>
      </c>
      <c r="AI6723" s="6" t="str">
        <f t="shared" si="315"/>
        <v>45-54</v>
      </c>
      <c r="AJ6723" s="11">
        <f>YEAR(tbl_LoanData[[#This Row],[Application Date]])</f>
        <v>2026</v>
      </c>
      <c r="AK6723" s="11" t="str">
        <f>TEXT(tbl_LoanData[[#This Row],[Application Date]],"MMMM")</f>
        <v>March</v>
      </c>
      <c r="AL6723" s="12">
        <f>DATE(YEAR(tbl_LoanData[[#This Row],[Application Date]]),MONTH(tbl_LoanData[[#This Row],[Application Date]]),1)</f>
        <v>46082</v>
      </c>
      <c r="AM6723" s="14">
        <f ca="1">IF(AND(tbl_LoanData[[#This Row],[Application Date]]&gt;=EOMONTH(TODAY(),-1)+1,tbl_LoanData[[#This Row],[Application Date]]&lt;=TODAY()),tbl_LoanData[[#This Row],[Loan Amount]],0)</f>
        <v>0</v>
      </c>
      <c r="AN6723" s="14">
        <f>tbl_LoanData[[#This Row],[Amount Paid]]-(Q6723-X6723)</f>
        <v>391929.3</v>
      </c>
      <c r="AO6723" s="14">
        <f>IF(tbl_LoanData[[#This Row],[Application Status]]="Approved",1,0)</f>
        <v>1</v>
      </c>
      <c r="AP6723" s="22" t="str">
        <f t="shared" ca="1" si="316"/>
        <v/>
      </c>
      <c r="AQ6723" s="22" t="str">
        <f t="shared" ca="1" si="317"/>
        <v/>
      </c>
    </row>
    <row r="6724" spans="1:43" ht="14.4" customHeight="1" x14ac:dyDescent="0.3">
      <c r="A6724" s="2" t="s">
        <v>6755</v>
      </c>
      <c r="B6724" s="2" t="s">
        <v>6756</v>
      </c>
      <c r="C6724" s="2" t="s">
        <v>379</v>
      </c>
      <c r="D6724" s="2" t="s">
        <v>189</v>
      </c>
      <c r="E6724" s="2" t="s">
        <v>183</v>
      </c>
      <c r="F6724" s="2">
        <v>29</v>
      </c>
      <c r="G6724" s="2" t="s">
        <v>69</v>
      </c>
      <c r="H6724" s="2" t="s">
        <v>103</v>
      </c>
      <c r="I6724" s="2" t="s">
        <v>43</v>
      </c>
      <c r="J6724" s="3">
        <v>46100</v>
      </c>
      <c r="K6724" s="3">
        <v>46118</v>
      </c>
      <c r="L6724" s="2" t="s">
        <v>40</v>
      </c>
      <c r="M6724" s="2" t="s">
        <v>94</v>
      </c>
      <c r="N6724" s="2" t="s">
        <v>4</v>
      </c>
      <c r="O6724" s="4">
        <v>1237000</v>
      </c>
      <c r="P6724" s="4">
        <v>269100</v>
      </c>
      <c r="Q6724" s="4">
        <v>967900</v>
      </c>
      <c r="R6724" s="2">
        <v>60</v>
      </c>
      <c r="S6724" s="5">
        <v>7.49</v>
      </c>
      <c r="T6724" s="4">
        <v>22172.98</v>
      </c>
      <c r="U6724" s="2" t="s">
        <v>73</v>
      </c>
      <c r="V6724" s="2" t="s">
        <v>74</v>
      </c>
      <c r="W6724" s="4">
        <v>88691.92</v>
      </c>
      <c r="X6724" s="4">
        <v>1241686.6299999999</v>
      </c>
      <c r="Y6724" s="4">
        <v>1330378.55</v>
      </c>
      <c r="Z6724" s="2">
        <v>0</v>
      </c>
      <c r="AA6724" s="2" t="s">
        <v>56</v>
      </c>
      <c r="AB6724" s="2" t="s">
        <v>15728</v>
      </c>
      <c r="AC6724" s="2" t="s">
        <v>332</v>
      </c>
      <c r="AD6724" s="2" t="s">
        <v>76</v>
      </c>
      <c r="AE6724" s="5">
        <v>78.25</v>
      </c>
      <c r="AF6724" s="2">
        <v>0</v>
      </c>
      <c r="AG6724" s="2" t="s">
        <v>77</v>
      </c>
      <c r="AH6724" s="2">
        <v>18</v>
      </c>
      <c r="AI6724" s="6" t="str">
        <f t="shared" si="315"/>
        <v>25-34</v>
      </c>
      <c r="AJ6724" s="11">
        <f>YEAR(tbl_LoanData[[#This Row],[Application Date]])</f>
        <v>2026</v>
      </c>
      <c r="AK6724" s="11" t="str">
        <f>TEXT(tbl_LoanData[[#This Row],[Application Date]],"MMMM")</f>
        <v>March</v>
      </c>
      <c r="AL6724" s="12">
        <f>DATE(YEAR(tbl_LoanData[[#This Row],[Application Date]]),MONTH(tbl_LoanData[[#This Row],[Application Date]]),1)</f>
        <v>46082</v>
      </c>
      <c r="AM6724" s="14">
        <f ca="1">IF(AND(tbl_LoanData[[#This Row],[Application Date]]&gt;=EOMONTH(TODAY(),-1)+1,tbl_LoanData[[#This Row],[Application Date]]&lt;=TODAY()),tbl_LoanData[[#This Row],[Loan Amount]],0)</f>
        <v>0</v>
      </c>
      <c r="AN6724" s="14">
        <f>tbl_LoanData[[#This Row],[Amount Paid]]-(Q6724-X6724)</f>
        <v>362478.54999999987</v>
      </c>
      <c r="AO6724" s="14">
        <f>IF(tbl_LoanData[[#This Row],[Application Status]]="Approved",1,0)</f>
        <v>1</v>
      </c>
      <c r="AP6724" s="22" t="str">
        <f t="shared" ca="1" si="316"/>
        <v/>
      </c>
      <c r="AQ6724" s="22" t="str">
        <f t="shared" ca="1" si="317"/>
        <v/>
      </c>
    </row>
    <row r="6725" spans="1:43" ht="14.4" customHeight="1" x14ac:dyDescent="0.3">
      <c r="A6725" s="2" t="s">
        <v>6765</v>
      </c>
      <c r="B6725" s="2" t="s">
        <v>6766</v>
      </c>
      <c r="C6725" s="2" t="s">
        <v>277</v>
      </c>
      <c r="D6725" s="2" t="s">
        <v>134</v>
      </c>
      <c r="E6725" s="2" t="s">
        <v>134</v>
      </c>
      <c r="F6725" s="2">
        <v>53</v>
      </c>
      <c r="G6725" s="2" t="s">
        <v>83</v>
      </c>
      <c r="H6725" s="2" t="s">
        <v>244</v>
      </c>
      <c r="I6725" s="2" t="s">
        <v>48</v>
      </c>
      <c r="J6725" s="3">
        <v>46086</v>
      </c>
      <c r="K6725" s="3">
        <v>46107</v>
      </c>
      <c r="L6725" s="2" t="s">
        <v>37</v>
      </c>
      <c r="M6725" s="2" t="s">
        <v>199</v>
      </c>
      <c r="N6725" s="2" t="s">
        <v>319</v>
      </c>
      <c r="O6725" s="4">
        <v>124000</v>
      </c>
      <c r="P6725" s="4">
        <v>12600</v>
      </c>
      <c r="Q6725" s="4">
        <v>111400</v>
      </c>
      <c r="R6725" s="2">
        <v>36</v>
      </c>
      <c r="S6725" s="5">
        <v>12.15</v>
      </c>
      <c r="T6725" s="4">
        <v>4222.37</v>
      </c>
      <c r="U6725" s="2" t="s">
        <v>73</v>
      </c>
      <c r="V6725" s="2" t="s">
        <v>74</v>
      </c>
      <c r="W6725" s="4">
        <v>16889.48</v>
      </c>
      <c r="X6725" s="4">
        <v>135115.82</v>
      </c>
      <c r="Y6725" s="4">
        <v>152005.29999999999</v>
      </c>
      <c r="Z6725" s="2">
        <v>0</v>
      </c>
      <c r="AA6725" s="2" t="s">
        <v>56</v>
      </c>
      <c r="AB6725" s="2" t="s">
        <v>15730</v>
      </c>
      <c r="AC6725" s="2" t="s">
        <v>129</v>
      </c>
      <c r="AD6725" s="2" t="s">
        <v>76</v>
      </c>
      <c r="AE6725" s="5">
        <v>89.84</v>
      </c>
      <c r="AF6725" s="2">
        <v>0</v>
      </c>
      <c r="AG6725" s="2" t="s">
        <v>77</v>
      </c>
      <c r="AH6725" s="2">
        <v>21</v>
      </c>
      <c r="AI6725" s="6" t="str">
        <f t="shared" si="315"/>
        <v>45-54</v>
      </c>
      <c r="AJ6725" s="11">
        <f>YEAR(tbl_LoanData[[#This Row],[Application Date]])</f>
        <v>2026</v>
      </c>
      <c r="AK6725" s="11" t="str">
        <f>TEXT(tbl_LoanData[[#This Row],[Application Date]],"MMMM")</f>
        <v>March</v>
      </c>
      <c r="AL6725" s="12">
        <f>DATE(YEAR(tbl_LoanData[[#This Row],[Application Date]]),MONTH(tbl_LoanData[[#This Row],[Application Date]]),1)</f>
        <v>46082</v>
      </c>
      <c r="AM6725" s="14">
        <f ca="1">IF(AND(tbl_LoanData[[#This Row],[Application Date]]&gt;=EOMONTH(TODAY(),-1)+1,tbl_LoanData[[#This Row],[Application Date]]&lt;=TODAY()),tbl_LoanData[[#This Row],[Loan Amount]],0)</f>
        <v>0</v>
      </c>
      <c r="AN6725" s="14">
        <f>tbl_LoanData[[#This Row],[Amount Paid]]-(Q6725-X6725)</f>
        <v>40605.300000000003</v>
      </c>
      <c r="AO6725" s="14">
        <f>IF(tbl_LoanData[[#This Row],[Application Status]]="Approved",1,0)</f>
        <v>1</v>
      </c>
      <c r="AP6725" s="22" t="str">
        <f t="shared" ca="1" si="316"/>
        <v/>
      </c>
      <c r="AQ6725" s="22" t="str">
        <f t="shared" ca="1" si="317"/>
        <v/>
      </c>
    </row>
    <row r="6726" spans="1:43" x14ac:dyDescent="0.3">
      <c r="A6726" s="2" t="s">
        <v>6867</v>
      </c>
      <c r="B6726" s="2" t="s">
        <v>6868</v>
      </c>
      <c r="C6726" s="2" t="s">
        <v>508</v>
      </c>
      <c r="D6726" s="2" t="s">
        <v>82</v>
      </c>
      <c r="E6726" s="2" t="s">
        <v>117</v>
      </c>
      <c r="F6726" s="2">
        <v>43</v>
      </c>
      <c r="G6726" s="2" t="s">
        <v>83</v>
      </c>
      <c r="H6726" s="2" t="s">
        <v>70</v>
      </c>
      <c r="I6726" s="2" t="s">
        <v>50</v>
      </c>
      <c r="J6726" s="3">
        <v>46099</v>
      </c>
      <c r="K6726" s="3">
        <v>46101</v>
      </c>
      <c r="L6726" s="2" t="s">
        <v>37</v>
      </c>
      <c r="M6726" s="2" t="s">
        <v>199</v>
      </c>
      <c r="N6726" s="2" t="s">
        <v>200</v>
      </c>
      <c r="O6726" s="4">
        <v>240000</v>
      </c>
      <c r="P6726" s="4">
        <v>42400</v>
      </c>
      <c r="Q6726" s="4">
        <v>197600</v>
      </c>
      <c r="R6726" s="2">
        <v>24</v>
      </c>
      <c r="S6726" s="5">
        <v>7.74</v>
      </c>
      <c r="T6726" s="4">
        <v>9507.85</v>
      </c>
      <c r="U6726" s="2" t="s">
        <v>73</v>
      </c>
      <c r="V6726" s="2" t="s">
        <v>74</v>
      </c>
      <c r="W6726" s="4">
        <v>47539.25</v>
      </c>
      <c r="X6726" s="4">
        <v>180649.23</v>
      </c>
      <c r="Y6726" s="4">
        <v>228188.48</v>
      </c>
      <c r="Z6726" s="2">
        <v>0</v>
      </c>
      <c r="AA6726" s="2" t="s">
        <v>56</v>
      </c>
      <c r="AB6726" s="2" t="s">
        <v>15731</v>
      </c>
      <c r="AC6726" s="2" t="s">
        <v>360</v>
      </c>
      <c r="AD6726" s="2" t="s">
        <v>76</v>
      </c>
      <c r="AE6726" s="5">
        <v>82.33</v>
      </c>
      <c r="AF6726" s="2">
        <v>0</v>
      </c>
      <c r="AG6726" s="2" t="s">
        <v>77</v>
      </c>
      <c r="AH6726" s="2">
        <v>2</v>
      </c>
      <c r="AI6726" s="6" t="str">
        <f t="shared" si="315"/>
        <v>35-44</v>
      </c>
      <c r="AJ6726" s="11">
        <f>YEAR(tbl_LoanData[[#This Row],[Application Date]])</f>
        <v>2026</v>
      </c>
      <c r="AK6726" s="11" t="str">
        <f>TEXT(tbl_LoanData[[#This Row],[Application Date]],"MMMM")</f>
        <v>March</v>
      </c>
      <c r="AL6726" s="12">
        <f>DATE(YEAR(tbl_LoanData[[#This Row],[Application Date]]),MONTH(tbl_LoanData[[#This Row],[Application Date]]),1)</f>
        <v>46082</v>
      </c>
      <c r="AM6726" s="14">
        <f ca="1">IF(AND(tbl_LoanData[[#This Row],[Application Date]]&gt;=EOMONTH(TODAY(),-1)+1,tbl_LoanData[[#This Row],[Application Date]]&lt;=TODAY()),tbl_LoanData[[#This Row],[Loan Amount]],0)</f>
        <v>0</v>
      </c>
      <c r="AN6726" s="14">
        <f>tbl_LoanData[[#This Row],[Amount Paid]]-(Q6726-X6726)</f>
        <v>30588.48000000001</v>
      </c>
      <c r="AO6726" s="14">
        <f>IF(tbl_LoanData[[#This Row],[Application Status]]="Approved",1,0)</f>
        <v>1</v>
      </c>
      <c r="AP6726" s="22" t="str">
        <f t="shared" ca="1" si="316"/>
        <v/>
      </c>
      <c r="AQ6726" s="22" t="str">
        <f t="shared" ca="1" si="317"/>
        <v/>
      </c>
    </row>
    <row r="6727" spans="1:43" ht="14.4" customHeight="1" x14ac:dyDescent="0.3">
      <c r="A6727" s="2" t="s">
        <v>6917</v>
      </c>
      <c r="B6727" s="2" t="s">
        <v>6918</v>
      </c>
      <c r="C6727" s="2" t="s">
        <v>464</v>
      </c>
      <c r="D6727" s="2" t="s">
        <v>254</v>
      </c>
      <c r="E6727" s="2" t="s">
        <v>293</v>
      </c>
      <c r="F6727" s="2">
        <v>30</v>
      </c>
      <c r="G6727" s="2" t="s">
        <v>83</v>
      </c>
      <c r="H6727" s="2" t="s">
        <v>256</v>
      </c>
      <c r="I6727" s="2" t="s">
        <v>43</v>
      </c>
      <c r="J6727" s="3">
        <v>46097</v>
      </c>
      <c r="K6727" s="3">
        <v>46101</v>
      </c>
      <c r="L6727" s="2" t="s">
        <v>41</v>
      </c>
      <c r="M6727" s="2" t="s">
        <v>552</v>
      </c>
      <c r="N6727" s="2" t="s">
        <v>553</v>
      </c>
      <c r="O6727" s="4">
        <v>3042000</v>
      </c>
      <c r="P6727" s="4">
        <v>333400</v>
      </c>
      <c r="Q6727" s="4">
        <v>2708600</v>
      </c>
      <c r="R6727" s="2">
        <v>48</v>
      </c>
      <c r="S6727" s="5">
        <v>6.23</v>
      </c>
      <c r="T6727" s="4">
        <v>70491.320000000007</v>
      </c>
      <c r="U6727" s="2" t="s">
        <v>73</v>
      </c>
      <c r="V6727" s="2" t="s">
        <v>74</v>
      </c>
      <c r="W6727" s="4">
        <v>352456.6</v>
      </c>
      <c r="X6727" s="4">
        <v>3031126.52</v>
      </c>
      <c r="Y6727" s="4">
        <v>3383583.12</v>
      </c>
      <c r="Z6727" s="2">
        <v>0</v>
      </c>
      <c r="AA6727" s="2" t="s">
        <v>56</v>
      </c>
      <c r="AB6727" s="2" t="s">
        <v>15728</v>
      </c>
      <c r="AC6727" s="2" t="s">
        <v>360</v>
      </c>
      <c r="AD6727" s="2" t="s">
        <v>76</v>
      </c>
      <c r="AE6727" s="5">
        <v>89.04</v>
      </c>
      <c r="AF6727" s="2">
        <v>0</v>
      </c>
      <c r="AG6727" s="2" t="s">
        <v>77</v>
      </c>
      <c r="AH6727" s="2">
        <v>4</v>
      </c>
      <c r="AI6727" s="6" t="str">
        <f t="shared" si="315"/>
        <v>25-34</v>
      </c>
      <c r="AJ6727" s="11">
        <f>YEAR(tbl_LoanData[[#This Row],[Application Date]])</f>
        <v>2026</v>
      </c>
      <c r="AK6727" s="11" t="str">
        <f>TEXT(tbl_LoanData[[#This Row],[Application Date]],"MMMM")</f>
        <v>March</v>
      </c>
      <c r="AL6727" s="12">
        <f>DATE(YEAR(tbl_LoanData[[#This Row],[Application Date]]),MONTH(tbl_LoanData[[#This Row],[Application Date]]),1)</f>
        <v>46082</v>
      </c>
      <c r="AM6727" s="14">
        <f ca="1">IF(AND(tbl_LoanData[[#This Row],[Application Date]]&gt;=EOMONTH(TODAY(),-1)+1,tbl_LoanData[[#This Row],[Application Date]]&lt;=TODAY()),tbl_LoanData[[#This Row],[Loan Amount]],0)</f>
        <v>0</v>
      </c>
      <c r="AN6727" s="14">
        <f>tbl_LoanData[[#This Row],[Amount Paid]]-(Q6727-X6727)</f>
        <v>674983.12</v>
      </c>
      <c r="AO6727" s="14">
        <f>IF(tbl_LoanData[[#This Row],[Application Status]]="Approved",1,0)</f>
        <v>1</v>
      </c>
      <c r="AP6727" s="22" t="str">
        <f t="shared" ca="1" si="316"/>
        <v/>
      </c>
      <c r="AQ6727" s="22" t="str">
        <f t="shared" ca="1" si="317"/>
        <v/>
      </c>
    </row>
    <row r="6728" spans="1:43" x14ac:dyDescent="0.3">
      <c r="A6728" s="2" t="s">
        <v>6987</v>
      </c>
      <c r="B6728" s="2" t="s">
        <v>6988</v>
      </c>
      <c r="C6728" s="2" t="s">
        <v>840</v>
      </c>
      <c r="D6728" s="2" t="s">
        <v>134</v>
      </c>
      <c r="E6728" s="2" t="s">
        <v>323</v>
      </c>
      <c r="F6728" s="2">
        <v>32</v>
      </c>
      <c r="G6728" s="2" t="s">
        <v>83</v>
      </c>
      <c r="H6728" s="2" t="s">
        <v>318</v>
      </c>
      <c r="I6728" s="2" t="s">
        <v>42</v>
      </c>
      <c r="J6728" s="3">
        <v>46112</v>
      </c>
      <c r="K6728" s="3"/>
      <c r="L6728" s="2" t="s">
        <v>39</v>
      </c>
      <c r="M6728" s="2" t="s">
        <v>85</v>
      </c>
      <c r="N6728" s="2" t="s">
        <v>373</v>
      </c>
      <c r="O6728" s="4">
        <v>1154000</v>
      </c>
      <c r="P6728" s="4">
        <v>159800</v>
      </c>
      <c r="Q6728" s="4">
        <v>994200</v>
      </c>
      <c r="R6728" s="2">
        <v>36</v>
      </c>
      <c r="S6728" s="5">
        <v>7.5</v>
      </c>
      <c r="T6728" s="4">
        <v>33830.42</v>
      </c>
      <c r="U6728" s="2" t="s">
        <v>113</v>
      </c>
      <c r="V6728" s="2" t="s">
        <v>97</v>
      </c>
      <c r="W6728" s="4">
        <v>0</v>
      </c>
      <c r="X6728" s="4">
        <v>0</v>
      </c>
      <c r="Y6728" s="4">
        <v>1217895</v>
      </c>
      <c r="Z6728" s="2">
        <v>0</v>
      </c>
      <c r="AA6728" s="2" t="s">
        <v>97</v>
      </c>
      <c r="AB6728" s="2" t="s">
        <v>15733</v>
      </c>
      <c r="AC6728" s="2" t="s">
        <v>106</v>
      </c>
      <c r="AD6728" s="2" t="s">
        <v>76</v>
      </c>
      <c r="AE6728" s="5">
        <v>86.15</v>
      </c>
      <c r="AF6728" s="2">
        <v>0</v>
      </c>
      <c r="AG6728" s="2" t="s">
        <v>97</v>
      </c>
      <c r="AH6728" s="2"/>
      <c r="AI6728" s="6" t="str">
        <f t="shared" si="315"/>
        <v>25-34</v>
      </c>
      <c r="AJ6728" s="11">
        <f>YEAR(tbl_LoanData[[#This Row],[Application Date]])</f>
        <v>2026</v>
      </c>
      <c r="AK6728" s="11" t="str">
        <f>TEXT(tbl_LoanData[[#This Row],[Application Date]],"MMMM")</f>
        <v>March</v>
      </c>
      <c r="AL6728" s="12">
        <f>DATE(YEAR(tbl_LoanData[[#This Row],[Application Date]]),MONTH(tbl_LoanData[[#This Row],[Application Date]]),1)</f>
        <v>46082</v>
      </c>
      <c r="AM6728" s="14">
        <f ca="1">IF(AND(tbl_LoanData[[#This Row],[Application Date]]&gt;=EOMONTH(TODAY(),-1)+1,tbl_LoanData[[#This Row],[Application Date]]&lt;=TODAY()),tbl_LoanData[[#This Row],[Loan Amount]],0)</f>
        <v>0</v>
      </c>
      <c r="AN6728" s="14">
        <f>tbl_LoanData[[#This Row],[Amount Paid]]-(Q6728-X6728)</f>
        <v>-994200</v>
      </c>
      <c r="AO6728" s="14">
        <f>IF(tbl_LoanData[[#This Row],[Application Status]]="Approved",1,0)</f>
        <v>0</v>
      </c>
      <c r="AP6728" s="22" t="str">
        <f t="shared" ca="1" si="316"/>
        <v/>
      </c>
      <c r="AQ6728" s="22" t="str">
        <f t="shared" ca="1" si="317"/>
        <v/>
      </c>
    </row>
    <row r="6729" spans="1:43" x14ac:dyDescent="0.3">
      <c r="A6729" s="2" t="s">
        <v>7053</v>
      </c>
      <c r="B6729" s="2" t="s">
        <v>7054</v>
      </c>
      <c r="C6729" s="2" t="s">
        <v>999</v>
      </c>
      <c r="D6729" s="2" t="s">
        <v>182</v>
      </c>
      <c r="E6729" s="2" t="s">
        <v>182</v>
      </c>
      <c r="F6729" s="2">
        <v>59</v>
      </c>
      <c r="G6729" s="2" t="s">
        <v>69</v>
      </c>
      <c r="H6729" s="2" t="s">
        <v>70</v>
      </c>
      <c r="I6729" s="2" t="s">
        <v>50</v>
      </c>
      <c r="J6729" s="3">
        <v>46082</v>
      </c>
      <c r="K6729" s="3"/>
      <c r="L6729" s="2" t="s">
        <v>39</v>
      </c>
      <c r="M6729" s="2" t="s">
        <v>85</v>
      </c>
      <c r="N6729" s="2" t="s">
        <v>324</v>
      </c>
      <c r="O6729" s="4">
        <v>2152000</v>
      </c>
      <c r="P6729" s="4">
        <v>826000</v>
      </c>
      <c r="Q6729" s="4">
        <v>1326000</v>
      </c>
      <c r="R6729" s="2">
        <v>12</v>
      </c>
      <c r="S6729" s="5">
        <v>11.76</v>
      </c>
      <c r="T6729" s="4">
        <v>123494.8</v>
      </c>
      <c r="U6729" s="2" t="s">
        <v>96</v>
      </c>
      <c r="V6729" s="2" t="s">
        <v>97</v>
      </c>
      <c r="W6729" s="4">
        <v>0</v>
      </c>
      <c r="X6729" s="4">
        <v>0</v>
      </c>
      <c r="Y6729" s="4">
        <v>1481937.6</v>
      </c>
      <c r="Z6729" s="2">
        <v>0</v>
      </c>
      <c r="AA6729" s="2" t="s">
        <v>97</v>
      </c>
      <c r="AB6729" s="2" t="s">
        <v>15736</v>
      </c>
      <c r="AC6729" s="2" t="s">
        <v>138</v>
      </c>
      <c r="AD6729" s="2" t="s">
        <v>76</v>
      </c>
      <c r="AE6729" s="5">
        <v>61.62</v>
      </c>
      <c r="AF6729" s="2">
        <v>0</v>
      </c>
      <c r="AG6729" s="2" t="s">
        <v>97</v>
      </c>
      <c r="AH6729" s="2"/>
      <c r="AI6729" s="6" t="str">
        <f t="shared" si="315"/>
        <v>55-64</v>
      </c>
      <c r="AJ6729" s="11">
        <f>YEAR(tbl_LoanData[[#This Row],[Application Date]])</f>
        <v>2026</v>
      </c>
      <c r="AK6729" s="11" t="str">
        <f>TEXT(tbl_LoanData[[#This Row],[Application Date]],"MMMM")</f>
        <v>March</v>
      </c>
      <c r="AL6729" s="12">
        <f>DATE(YEAR(tbl_LoanData[[#This Row],[Application Date]]),MONTH(tbl_LoanData[[#This Row],[Application Date]]),1)</f>
        <v>46082</v>
      </c>
      <c r="AM6729" s="14">
        <f ca="1">IF(AND(tbl_LoanData[[#This Row],[Application Date]]&gt;=EOMONTH(TODAY(),-1)+1,tbl_LoanData[[#This Row],[Application Date]]&lt;=TODAY()),tbl_LoanData[[#This Row],[Loan Amount]],0)</f>
        <v>0</v>
      </c>
      <c r="AN6729" s="14">
        <f>tbl_LoanData[[#This Row],[Amount Paid]]-(Q6729-X6729)</f>
        <v>-1326000</v>
      </c>
      <c r="AO6729" s="14">
        <f>IF(tbl_LoanData[[#This Row],[Application Status]]="Approved",1,0)</f>
        <v>0</v>
      </c>
      <c r="AP6729" s="22" t="str">
        <f t="shared" ca="1" si="316"/>
        <v/>
      </c>
      <c r="AQ6729" s="22" t="str">
        <f t="shared" ca="1" si="317"/>
        <v/>
      </c>
    </row>
    <row r="6730" spans="1:43" ht="14.4" customHeight="1" x14ac:dyDescent="0.3">
      <c r="A6730" s="2" t="s">
        <v>7095</v>
      </c>
      <c r="B6730" s="2" t="s">
        <v>7096</v>
      </c>
      <c r="C6730" s="2" t="s">
        <v>327</v>
      </c>
      <c r="D6730" s="2" t="s">
        <v>161</v>
      </c>
      <c r="E6730" s="2" t="s">
        <v>210</v>
      </c>
      <c r="F6730" s="2">
        <v>56</v>
      </c>
      <c r="G6730" s="2" t="s">
        <v>69</v>
      </c>
      <c r="H6730" s="2" t="s">
        <v>256</v>
      </c>
      <c r="I6730" s="2" t="s">
        <v>43</v>
      </c>
      <c r="J6730" s="3">
        <v>46107</v>
      </c>
      <c r="K6730" s="3">
        <v>46124</v>
      </c>
      <c r="L6730" s="2" t="s">
        <v>36</v>
      </c>
      <c r="M6730" s="2" t="s">
        <v>94</v>
      </c>
      <c r="N6730" s="2" t="s">
        <v>212</v>
      </c>
      <c r="O6730" s="4">
        <v>1607000</v>
      </c>
      <c r="P6730" s="4">
        <v>317600</v>
      </c>
      <c r="Q6730" s="4">
        <v>1289400</v>
      </c>
      <c r="R6730" s="2">
        <v>24</v>
      </c>
      <c r="S6730" s="5">
        <v>10.47</v>
      </c>
      <c r="T6730" s="4">
        <v>64975.01</v>
      </c>
      <c r="U6730" s="2" t="s">
        <v>73</v>
      </c>
      <c r="V6730" s="2" t="s">
        <v>74</v>
      </c>
      <c r="W6730" s="4">
        <v>259900.04</v>
      </c>
      <c r="X6730" s="4">
        <v>1299500.32</v>
      </c>
      <c r="Y6730" s="4">
        <v>1559400.36</v>
      </c>
      <c r="Z6730" s="2">
        <v>0</v>
      </c>
      <c r="AA6730" s="2" t="s">
        <v>56</v>
      </c>
      <c r="AB6730" s="2" t="s">
        <v>15729</v>
      </c>
      <c r="AC6730" s="2" t="s">
        <v>75</v>
      </c>
      <c r="AD6730" s="2" t="s">
        <v>76</v>
      </c>
      <c r="AE6730" s="5">
        <v>80.239999999999995</v>
      </c>
      <c r="AF6730" s="2">
        <v>0</v>
      </c>
      <c r="AG6730" s="2" t="s">
        <v>77</v>
      </c>
      <c r="AH6730" s="2">
        <v>17</v>
      </c>
      <c r="AI6730" s="6" t="str">
        <f t="shared" si="315"/>
        <v>55-64</v>
      </c>
      <c r="AJ6730" s="11">
        <f>YEAR(tbl_LoanData[[#This Row],[Application Date]])</f>
        <v>2026</v>
      </c>
      <c r="AK6730" s="11" t="str">
        <f>TEXT(tbl_LoanData[[#This Row],[Application Date]],"MMMM")</f>
        <v>March</v>
      </c>
      <c r="AL6730" s="12">
        <f>DATE(YEAR(tbl_LoanData[[#This Row],[Application Date]]),MONTH(tbl_LoanData[[#This Row],[Application Date]]),1)</f>
        <v>46082</v>
      </c>
      <c r="AM6730" s="14">
        <f ca="1">IF(AND(tbl_LoanData[[#This Row],[Application Date]]&gt;=EOMONTH(TODAY(),-1)+1,tbl_LoanData[[#This Row],[Application Date]]&lt;=TODAY()),tbl_LoanData[[#This Row],[Loan Amount]],0)</f>
        <v>0</v>
      </c>
      <c r="AN6730" s="14">
        <f>tbl_LoanData[[#This Row],[Amount Paid]]-(Q6730-X6730)</f>
        <v>270000.3600000001</v>
      </c>
      <c r="AO6730" s="14">
        <f>IF(tbl_LoanData[[#This Row],[Application Status]]="Approved",1,0)</f>
        <v>1</v>
      </c>
      <c r="AP6730" s="22" t="str">
        <f t="shared" ca="1" si="316"/>
        <v/>
      </c>
      <c r="AQ6730" s="22" t="str">
        <f t="shared" ca="1" si="317"/>
        <v/>
      </c>
    </row>
    <row r="6731" spans="1:43" ht="14.4" customHeight="1" x14ac:dyDescent="0.3">
      <c r="A6731" s="2" t="s">
        <v>7173</v>
      </c>
      <c r="B6731" s="2" t="s">
        <v>7174</v>
      </c>
      <c r="C6731" s="2" t="s">
        <v>249</v>
      </c>
      <c r="D6731" s="2" t="s">
        <v>82</v>
      </c>
      <c r="E6731" s="2" t="s">
        <v>385</v>
      </c>
      <c r="F6731" s="2">
        <v>42</v>
      </c>
      <c r="G6731" s="2" t="s">
        <v>69</v>
      </c>
      <c r="H6731" s="2" t="s">
        <v>143</v>
      </c>
      <c r="I6731" s="2" t="s">
        <v>46</v>
      </c>
      <c r="J6731" s="3">
        <v>46111</v>
      </c>
      <c r="K6731" s="3">
        <v>46113</v>
      </c>
      <c r="L6731" s="2" t="s">
        <v>37</v>
      </c>
      <c r="M6731" s="2" t="s">
        <v>260</v>
      </c>
      <c r="N6731" s="2" t="s">
        <v>745</v>
      </c>
      <c r="O6731" s="4">
        <v>71000</v>
      </c>
      <c r="P6731" s="4">
        <v>23700</v>
      </c>
      <c r="Q6731" s="4">
        <v>47300</v>
      </c>
      <c r="R6731" s="2">
        <v>36</v>
      </c>
      <c r="S6731" s="5">
        <v>11.68</v>
      </c>
      <c r="T6731" s="4">
        <v>1774.28</v>
      </c>
      <c r="U6731" s="2" t="s">
        <v>73</v>
      </c>
      <c r="V6731" s="2" t="s">
        <v>74</v>
      </c>
      <c r="W6731" s="4">
        <v>7097.12</v>
      </c>
      <c r="X6731" s="4">
        <v>56776.800000000003</v>
      </c>
      <c r="Y6731" s="4">
        <v>63873.919999999998</v>
      </c>
      <c r="Z6731" s="2">
        <v>0</v>
      </c>
      <c r="AA6731" s="2" t="s">
        <v>56</v>
      </c>
      <c r="AB6731" s="2" t="s">
        <v>15730</v>
      </c>
      <c r="AC6731" s="2" t="s">
        <v>138</v>
      </c>
      <c r="AD6731" s="2" t="s">
        <v>76</v>
      </c>
      <c r="AE6731" s="5">
        <v>66.62</v>
      </c>
      <c r="AF6731" s="2">
        <v>0</v>
      </c>
      <c r="AG6731" s="2" t="s">
        <v>77</v>
      </c>
      <c r="AH6731" s="2">
        <v>2</v>
      </c>
      <c r="AI6731" s="6" t="str">
        <f t="shared" si="315"/>
        <v>35-44</v>
      </c>
      <c r="AJ6731" s="11">
        <f>YEAR(tbl_LoanData[[#This Row],[Application Date]])</f>
        <v>2026</v>
      </c>
      <c r="AK6731" s="11" t="str">
        <f>TEXT(tbl_LoanData[[#This Row],[Application Date]],"MMMM")</f>
        <v>March</v>
      </c>
      <c r="AL6731" s="12">
        <f>DATE(YEAR(tbl_LoanData[[#This Row],[Application Date]]),MONTH(tbl_LoanData[[#This Row],[Application Date]]),1)</f>
        <v>46082</v>
      </c>
      <c r="AM6731" s="14">
        <f ca="1">IF(AND(tbl_LoanData[[#This Row],[Application Date]]&gt;=EOMONTH(TODAY(),-1)+1,tbl_LoanData[[#This Row],[Application Date]]&lt;=TODAY()),tbl_LoanData[[#This Row],[Loan Amount]],0)</f>
        <v>0</v>
      </c>
      <c r="AN6731" s="14">
        <f>tbl_LoanData[[#This Row],[Amount Paid]]-(Q6731-X6731)</f>
        <v>16573.920000000002</v>
      </c>
      <c r="AO6731" s="14">
        <f>IF(tbl_LoanData[[#This Row],[Application Status]]="Approved",1,0)</f>
        <v>1</v>
      </c>
      <c r="AP6731" s="22" t="str">
        <f t="shared" ca="1" si="316"/>
        <v/>
      </c>
      <c r="AQ6731" s="22" t="str">
        <f t="shared" ca="1" si="317"/>
        <v/>
      </c>
    </row>
    <row r="6732" spans="1:43" ht="14.4" customHeight="1" x14ac:dyDescent="0.3">
      <c r="A6732" s="2" t="s">
        <v>7683</v>
      </c>
      <c r="B6732" s="2" t="s">
        <v>7684</v>
      </c>
      <c r="C6732" s="2" t="s">
        <v>90</v>
      </c>
      <c r="D6732" s="2" t="s">
        <v>118</v>
      </c>
      <c r="E6732" s="2" t="s">
        <v>82</v>
      </c>
      <c r="F6732" s="2">
        <v>22</v>
      </c>
      <c r="G6732" s="2" t="s">
        <v>69</v>
      </c>
      <c r="H6732" s="2" t="s">
        <v>211</v>
      </c>
      <c r="I6732" s="2" t="s">
        <v>50</v>
      </c>
      <c r="J6732" s="3">
        <v>46100</v>
      </c>
      <c r="K6732" s="3">
        <v>46105</v>
      </c>
      <c r="L6732" s="2" t="s">
        <v>38</v>
      </c>
      <c r="M6732" s="2" t="s">
        <v>85</v>
      </c>
      <c r="N6732" s="2" t="s">
        <v>314</v>
      </c>
      <c r="O6732" s="4">
        <v>1668000</v>
      </c>
      <c r="P6732" s="4">
        <v>461000</v>
      </c>
      <c r="Q6732" s="4">
        <v>1207000</v>
      </c>
      <c r="R6732" s="2">
        <v>36</v>
      </c>
      <c r="S6732" s="5">
        <v>10.93</v>
      </c>
      <c r="T6732" s="4">
        <v>44521.54</v>
      </c>
      <c r="U6732" s="2" t="s">
        <v>73</v>
      </c>
      <c r="V6732" s="2" t="s">
        <v>74</v>
      </c>
      <c r="W6732" s="4">
        <v>178086.16</v>
      </c>
      <c r="X6732" s="4">
        <v>1424689.14</v>
      </c>
      <c r="Y6732" s="4">
        <v>1602775.3</v>
      </c>
      <c r="Z6732" s="2">
        <v>0</v>
      </c>
      <c r="AA6732" s="2" t="s">
        <v>56</v>
      </c>
      <c r="AB6732" s="2" t="s">
        <v>15729</v>
      </c>
      <c r="AC6732" s="2" t="s">
        <v>75</v>
      </c>
      <c r="AD6732" s="2" t="s">
        <v>76</v>
      </c>
      <c r="AE6732" s="5">
        <v>72.36</v>
      </c>
      <c r="AF6732" s="2">
        <v>0</v>
      </c>
      <c r="AG6732" s="2" t="s">
        <v>77</v>
      </c>
      <c r="AH6732" s="2">
        <v>5</v>
      </c>
      <c r="AI6732" s="6" t="str">
        <f t="shared" si="315"/>
        <v>18-24</v>
      </c>
      <c r="AJ6732" s="11">
        <f>YEAR(tbl_LoanData[[#This Row],[Application Date]])</f>
        <v>2026</v>
      </c>
      <c r="AK6732" s="11" t="str">
        <f>TEXT(tbl_LoanData[[#This Row],[Application Date]],"MMMM")</f>
        <v>March</v>
      </c>
      <c r="AL6732" s="12">
        <f>DATE(YEAR(tbl_LoanData[[#This Row],[Application Date]]),MONTH(tbl_LoanData[[#This Row],[Application Date]]),1)</f>
        <v>46082</v>
      </c>
      <c r="AM6732" s="14">
        <f ca="1">IF(AND(tbl_LoanData[[#This Row],[Application Date]]&gt;=EOMONTH(TODAY(),-1)+1,tbl_LoanData[[#This Row],[Application Date]]&lt;=TODAY()),tbl_LoanData[[#This Row],[Loan Amount]],0)</f>
        <v>0</v>
      </c>
      <c r="AN6732" s="14">
        <f>tbl_LoanData[[#This Row],[Amount Paid]]-(Q6732-X6732)</f>
        <v>395775.29999999993</v>
      </c>
      <c r="AO6732" s="14">
        <f>IF(tbl_LoanData[[#This Row],[Application Status]]="Approved",1,0)</f>
        <v>1</v>
      </c>
      <c r="AP6732" s="22" t="str">
        <f t="shared" ca="1" si="316"/>
        <v/>
      </c>
      <c r="AQ6732" s="22" t="str">
        <f t="shared" ca="1" si="317"/>
        <v/>
      </c>
    </row>
    <row r="6733" spans="1:43" ht="14.4" customHeight="1" x14ac:dyDescent="0.3">
      <c r="A6733" s="2" t="s">
        <v>7687</v>
      </c>
      <c r="B6733" s="2" t="s">
        <v>7688</v>
      </c>
      <c r="C6733" s="2" t="s">
        <v>1686</v>
      </c>
      <c r="D6733" s="2" t="s">
        <v>176</v>
      </c>
      <c r="E6733" s="2" t="s">
        <v>92</v>
      </c>
      <c r="F6733" s="2">
        <v>22</v>
      </c>
      <c r="G6733" s="2" t="s">
        <v>83</v>
      </c>
      <c r="H6733" s="2" t="s">
        <v>172</v>
      </c>
      <c r="I6733" s="2" t="s">
        <v>45</v>
      </c>
      <c r="J6733" s="3">
        <v>46109</v>
      </c>
      <c r="K6733" s="3">
        <v>46118</v>
      </c>
      <c r="L6733" s="2" t="s">
        <v>37</v>
      </c>
      <c r="M6733" s="2" t="s">
        <v>260</v>
      </c>
      <c r="N6733" s="2" t="s">
        <v>261</v>
      </c>
      <c r="O6733" s="4">
        <v>190000</v>
      </c>
      <c r="P6733" s="4">
        <v>56500</v>
      </c>
      <c r="Q6733" s="4">
        <v>133500</v>
      </c>
      <c r="R6733" s="2">
        <v>36</v>
      </c>
      <c r="S6733" s="5">
        <v>6.59</v>
      </c>
      <c r="T6733" s="4">
        <v>4441.47</v>
      </c>
      <c r="U6733" s="2" t="s">
        <v>73</v>
      </c>
      <c r="V6733" s="2" t="s">
        <v>74</v>
      </c>
      <c r="W6733" s="4">
        <v>17765.88</v>
      </c>
      <c r="X6733" s="4">
        <v>142127.07</v>
      </c>
      <c r="Y6733" s="4">
        <v>159892.95000000001</v>
      </c>
      <c r="Z6733" s="2">
        <v>0</v>
      </c>
      <c r="AA6733" s="2" t="s">
        <v>56</v>
      </c>
      <c r="AB6733" s="2" t="s">
        <v>15734</v>
      </c>
      <c r="AC6733" s="2" t="s">
        <v>106</v>
      </c>
      <c r="AD6733" s="2" t="s">
        <v>76</v>
      </c>
      <c r="AE6733" s="5">
        <v>70.260000000000005</v>
      </c>
      <c r="AF6733" s="2">
        <v>0</v>
      </c>
      <c r="AG6733" s="2" t="s">
        <v>77</v>
      </c>
      <c r="AH6733" s="2">
        <v>9</v>
      </c>
      <c r="AI6733" s="6" t="str">
        <f t="shared" si="315"/>
        <v>18-24</v>
      </c>
      <c r="AJ6733" s="11">
        <f>YEAR(tbl_LoanData[[#This Row],[Application Date]])</f>
        <v>2026</v>
      </c>
      <c r="AK6733" s="11" t="str">
        <f>TEXT(tbl_LoanData[[#This Row],[Application Date]],"MMMM")</f>
        <v>March</v>
      </c>
      <c r="AL6733" s="12">
        <f>DATE(YEAR(tbl_LoanData[[#This Row],[Application Date]]),MONTH(tbl_LoanData[[#This Row],[Application Date]]),1)</f>
        <v>46082</v>
      </c>
      <c r="AM6733" s="14">
        <f ca="1">IF(AND(tbl_LoanData[[#This Row],[Application Date]]&gt;=EOMONTH(TODAY(),-1)+1,tbl_LoanData[[#This Row],[Application Date]]&lt;=TODAY()),tbl_LoanData[[#This Row],[Loan Amount]],0)</f>
        <v>0</v>
      </c>
      <c r="AN6733" s="14">
        <f>tbl_LoanData[[#This Row],[Amount Paid]]-(Q6733-X6733)</f>
        <v>26392.950000000008</v>
      </c>
      <c r="AO6733" s="14">
        <f>IF(tbl_LoanData[[#This Row],[Application Status]]="Approved",1,0)</f>
        <v>1</v>
      </c>
      <c r="AP6733" s="22" t="str">
        <f t="shared" ca="1" si="316"/>
        <v/>
      </c>
      <c r="AQ6733" s="22" t="str">
        <f t="shared" ca="1" si="317"/>
        <v/>
      </c>
    </row>
    <row r="6734" spans="1:43" ht="14.4" customHeight="1" x14ac:dyDescent="0.3">
      <c r="A6734" s="2" t="s">
        <v>7853</v>
      </c>
      <c r="B6734" s="2" t="s">
        <v>7854</v>
      </c>
      <c r="C6734" s="2" t="s">
        <v>304</v>
      </c>
      <c r="D6734" s="2" t="s">
        <v>81</v>
      </c>
      <c r="E6734" s="2" t="s">
        <v>255</v>
      </c>
      <c r="F6734" s="2">
        <v>51</v>
      </c>
      <c r="G6734" s="2" t="s">
        <v>83</v>
      </c>
      <c r="H6734" s="2" t="s">
        <v>318</v>
      </c>
      <c r="I6734" s="2" t="s">
        <v>42</v>
      </c>
      <c r="J6734" s="3">
        <v>46083</v>
      </c>
      <c r="K6734" s="3">
        <v>46089</v>
      </c>
      <c r="L6734" s="2" t="s">
        <v>37</v>
      </c>
      <c r="M6734" s="2" t="s">
        <v>94</v>
      </c>
      <c r="N6734" s="2" t="s">
        <v>234</v>
      </c>
      <c r="O6734" s="4">
        <v>209000</v>
      </c>
      <c r="P6734" s="4">
        <v>73200</v>
      </c>
      <c r="Q6734" s="4">
        <v>135800</v>
      </c>
      <c r="R6734" s="2">
        <v>24</v>
      </c>
      <c r="S6734" s="5">
        <v>13.08</v>
      </c>
      <c r="T6734" s="4">
        <v>7138.55</v>
      </c>
      <c r="U6734" s="2" t="s">
        <v>73</v>
      </c>
      <c r="V6734" s="2" t="s">
        <v>74</v>
      </c>
      <c r="W6734" s="4">
        <v>35692.75</v>
      </c>
      <c r="X6734" s="4">
        <v>135632.53</v>
      </c>
      <c r="Y6734" s="4">
        <v>171325.28</v>
      </c>
      <c r="Z6734" s="2">
        <v>0</v>
      </c>
      <c r="AA6734" s="2" t="s">
        <v>56</v>
      </c>
      <c r="AB6734" s="2" t="s">
        <v>15733</v>
      </c>
      <c r="AC6734" s="2" t="s">
        <v>146</v>
      </c>
      <c r="AD6734" s="2" t="s">
        <v>76</v>
      </c>
      <c r="AE6734" s="5">
        <v>64.98</v>
      </c>
      <c r="AF6734" s="2">
        <v>0</v>
      </c>
      <c r="AG6734" s="2" t="s">
        <v>77</v>
      </c>
      <c r="AH6734" s="2">
        <v>6</v>
      </c>
      <c r="AI6734" s="6" t="str">
        <f t="shared" si="315"/>
        <v>45-54</v>
      </c>
      <c r="AJ6734" s="11">
        <f>YEAR(tbl_LoanData[[#This Row],[Application Date]])</f>
        <v>2026</v>
      </c>
      <c r="AK6734" s="11" t="str">
        <f>TEXT(tbl_LoanData[[#This Row],[Application Date]],"MMMM")</f>
        <v>March</v>
      </c>
      <c r="AL6734" s="12">
        <f>DATE(YEAR(tbl_LoanData[[#This Row],[Application Date]]),MONTH(tbl_LoanData[[#This Row],[Application Date]]),1)</f>
        <v>46082</v>
      </c>
      <c r="AM6734" s="14">
        <f ca="1">IF(AND(tbl_LoanData[[#This Row],[Application Date]]&gt;=EOMONTH(TODAY(),-1)+1,tbl_LoanData[[#This Row],[Application Date]]&lt;=TODAY()),tbl_LoanData[[#This Row],[Loan Amount]],0)</f>
        <v>0</v>
      </c>
      <c r="AN6734" s="14">
        <f>tbl_LoanData[[#This Row],[Amount Paid]]-(Q6734-X6734)</f>
        <v>35525.279999999999</v>
      </c>
      <c r="AO6734" s="14">
        <f>IF(tbl_LoanData[[#This Row],[Application Status]]="Approved",1,0)</f>
        <v>1</v>
      </c>
      <c r="AP6734" s="22" t="str">
        <f t="shared" ca="1" si="316"/>
        <v/>
      </c>
      <c r="AQ6734" s="22" t="str">
        <f t="shared" ca="1" si="317"/>
        <v/>
      </c>
    </row>
    <row r="6735" spans="1:43" ht="14.4" customHeight="1" x14ac:dyDescent="0.3">
      <c r="A6735" s="2" t="s">
        <v>8009</v>
      </c>
      <c r="B6735" s="2" t="s">
        <v>8010</v>
      </c>
      <c r="C6735" s="2" t="s">
        <v>66</v>
      </c>
      <c r="D6735" s="2" t="s">
        <v>101</v>
      </c>
      <c r="E6735" s="2" t="s">
        <v>102</v>
      </c>
      <c r="F6735" s="2">
        <v>43</v>
      </c>
      <c r="G6735" s="2" t="s">
        <v>69</v>
      </c>
      <c r="H6735" s="2" t="s">
        <v>565</v>
      </c>
      <c r="I6735" s="2" t="s">
        <v>47</v>
      </c>
      <c r="J6735" s="3">
        <v>46093</v>
      </c>
      <c r="K6735" s="3">
        <v>46111</v>
      </c>
      <c r="L6735" s="2" t="s">
        <v>36</v>
      </c>
      <c r="M6735" s="2" t="s">
        <v>111</v>
      </c>
      <c r="N6735" s="2" t="s">
        <v>350</v>
      </c>
      <c r="O6735" s="4">
        <v>1503000</v>
      </c>
      <c r="P6735" s="4">
        <v>571800</v>
      </c>
      <c r="Q6735" s="4">
        <v>931200</v>
      </c>
      <c r="R6735" s="2">
        <v>48</v>
      </c>
      <c r="S6735" s="5">
        <v>8.6199999999999992</v>
      </c>
      <c r="T6735" s="4">
        <v>26089.119999999999</v>
      </c>
      <c r="U6735" s="2" t="s">
        <v>73</v>
      </c>
      <c r="V6735" s="2" t="s">
        <v>74</v>
      </c>
      <c r="W6735" s="4">
        <v>52178.239999999998</v>
      </c>
      <c r="X6735" s="4">
        <v>1200099.52</v>
      </c>
      <c r="Y6735" s="4">
        <v>1252277.76</v>
      </c>
      <c r="Z6735" s="2">
        <v>60</v>
      </c>
      <c r="AA6735" s="2" t="s">
        <v>58</v>
      </c>
      <c r="AB6735" s="2" t="s">
        <v>15733</v>
      </c>
      <c r="AC6735" s="2" t="s">
        <v>360</v>
      </c>
      <c r="AD6735" s="2" t="s">
        <v>76</v>
      </c>
      <c r="AE6735" s="5">
        <v>61.96</v>
      </c>
      <c r="AF6735" s="2">
        <v>2</v>
      </c>
      <c r="AG6735" s="2" t="s">
        <v>15718</v>
      </c>
      <c r="AH6735" s="2">
        <v>18</v>
      </c>
      <c r="AI6735" s="6" t="str">
        <f t="shared" si="315"/>
        <v>35-44</v>
      </c>
      <c r="AJ6735" s="11">
        <f>YEAR(tbl_LoanData[[#This Row],[Application Date]])</f>
        <v>2026</v>
      </c>
      <c r="AK6735" s="11" t="str">
        <f>TEXT(tbl_LoanData[[#This Row],[Application Date]],"MMMM")</f>
        <v>March</v>
      </c>
      <c r="AL6735" s="12">
        <f>DATE(YEAR(tbl_LoanData[[#This Row],[Application Date]]),MONTH(tbl_LoanData[[#This Row],[Application Date]]),1)</f>
        <v>46082</v>
      </c>
      <c r="AM6735" s="14">
        <f ca="1">IF(AND(tbl_LoanData[[#This Row],[Application Date]]&gt;=EOMONTH(TODAY(),-1)+1,tbl_LoanData[[#This Row],[Application Date]]&lt;=TODAY()),tbl_LoanData[[#This Row],[Loan Amount]],0)</f>
        <v>0</v>
      </c>
      <c r="AN6735" s="14">
        <f>tbl_LoanData[[#This Row],[Amount Paid]]-(Q6735-X6735)</f>
        <v>321077.76000000001</v>
      </c>
      <c r="AO6735" s="14">
        <f>IF(tbl_LoanData[[#This Row],[Application Status]]="Approved",1,0)</f>
        <v>1</v>
      </c>
      <c r="AP6735" s="22" t="str">
        <f t="shared" ca="1" si="316"/>
        <v/>
      </c>
      <c r="AQ6735" s="22" t="str">
        <f t="shared" ca="1" si="317"/>
        <v/>
      </c>
    </row>
    <row r="6736" spans="1:43" x14ac:dyDescent="0.3">
      <c r="A6736" s="2" t="s">
        <v>8185</v>
      </c>
      <c r="B6736" s="2" t="s">
        <v>8186</v>
      </c>
      <c r="C6736" s="2" t="s">
        <v>435</v>
      </c>
      <c r="D6736" s="2" t="s">
        <v>134</v>
      </c>
      <c r="E6736" s="2" t="s">
        <v>406</v>
      </c>
      <c r="F6736" s="2">
        <v>56</v>
      </c>
      <c r="G6736" s="2" t="s">
        <v>83</v>
      </c>
      <c r="H6736" s="2" t="s">
        <v>119</v>
      </c>
      <c r="I6736" s="2" t="s">
        <v>43</v>
      </c>
      <c r="J6736" s="3">
        <v>46105</v>
      </c>
      <c r="K6736" s="3">
        <v>46109</v>
      </c>
      <c r="L6736" s="2" t="s">
        <v>40</v>
      </c>
      <c r="M6736" s="2" t="s">
        <v>111</v>
      </c>
      <c r="N6736" s="2" t="s">
        <v>369</v>
      </c>
      <c r="O6736" s="4">
        <v>1062000</v>
      </c>
      <c r="P6736" s="4">
        <v>204600</v>
      </c>
      <c r="Q6736" s="4">
        <v>857400</v>
      </c>
      <c r="R6736" s="2">
        <v>36</v>
      </c>
      <c r="S6736" s="5">
        <v>9.89</v>
      </c>
      <c r="T6736" s="4">
        <v>30883.07</v>
      </c>
      <c r="U6736" s="2" t="s">
        <v>73</v>
      </c>
      <c r="V6736" s="2" t="s">
        <v>74</v>
      </c>
      <c r="W6736" s="4">
        <v>123532.28</v>
      </c>
      <c r="X6736" s="4">
        <v>988258.3</v>
      </c>
      <c r="Y6736" s="4">
        <v>1111790.58</v>
      </c>
      <c r="Z6736" s="2">
        <v>0</v>
      </c>
      <c r="AA6736" s="2" t="s">
        <v>56</v>
      </c>
      <c r="AB6736" s="2" t="s">
        <v>15729</v>
      </c>
      <c r="AC6736" s="2" t="s">
        <v>121</v>
      </c>
      <c r="AD6736" s="2" t="s">
        <v>76</v>
      </c>
      <c r="AE6736" s="5">
        <v>80.73</v>
      </c>
      <c r="AF6736" s="2">
        <v>0</v>
      </c>
      <c r="AG6736" s="2" t="s">
        <v>77</v>
      </c>
      <c r="AH6736" s="2">
        <v>4</v>
      </c>
      <c r="AI6736" s="6" t="str">
        <f t="shared" si="315"/>
        <v>55-64</v>
      </c>
      <c r="AJ6736" s="11">
        <f>YEAR(tbl_LoanData[[#This Row],[Application Date]])</f>
        <v>2026</v>
      </c>
      <c r="AK6736" s="11" t="str">
        <f>TEXT(tbl_LoanData[[#This Row],[Application Date]],"MMMM")</f>
        <v>March</v>
      </c>
      <c r="AL6736" s="12">
        <f>DATE(YEAR(tbl_LoanData[[#This Row],[Application Date]]),MONTH(tbl_LoanData[[#This Row],[Application Date]]),1)</f>
        <v>46082</v>
      </c>
      <c r="AM6736" s="14">
        <f ca="1">IF(AND(tbl_LoanData[[#This Row],[Application Date]]&gt;=EOMONTH(TODAY(),-1)+1,tbl_LoanData[[#This Row],[Application Date]]&lt;=TODAY()),tbl_LoanData[[#This Row],[Loan Amount]],0)</f>
        <v>0</v>
      </c>
      <c r="AN6736" s="14">
        <f>tbl_LoanData[[#This Row],[Amount Paid]]-(Q6736-X6736)</f>
        <v>254390.58000000005</v>
      </c>
      <c r="AO6736" s="14">
        <f>IF(tbl_LoanData[[#This Row],[Application Status]]="Approved",1,0)</f>
        <v>1</v>
      </c>
      <c r="AP6736" s="22" t="str">
        <f t="shared" ca="1" si="316"/>
        <v/>
      </c>
      <c r="AQ6736" s="22" t="str">
        <f t="shared" ca="1" si="317"/>
        <v/>
      </c>
    </row>
    <row r="6737" spans="1:43" x14ac:dyDescent="0.3">
      <c r="A6737" s="2" t="s">
        <v>8215</v>
      </c>
      <c r="B6737" s="2" t="s">
        <v>8216</v>
      </c>
      <c r="C6737" s="2" t="s">
        <v>376</v>
      </c>
      <c r="D6737" s="2" t="s">
        <v>142</v>
      </c>
      <c r="E6737" s="2" t="s">
        <v>183</v>
      </c>
      <c r="F6737" s="2">
        <v>41</v>
      </c>
      <c r="G6737" s="2" t="s">
        <v>69</v>
      </c>
      <c r="H6737" s="2" t="s">
        <v>211</v>
      </c>
      <c r="I6737" s="2" t="s">
        <v>50</v>
      </c>
      <c r="J6737" s="3">
        <v>46103</v>
      </c>
      <c r="K6737" s="3">
        <v>46107</v>
      </c>
      <c r="L6737" s="2" t="s">
        <v>37</v>
      </c>
      <c r="M6737" s="2" t="s">
        <v>199</v>
      </c>
      <c r="N6737" s="2" t="s">
        <v>319</v>
      </c>
      <c r="O6737" s="4">
        <v>133000</v>
      </c>
      <c r="P6737" s="4">
        <v>50200</v>
      </c>
      <c r="Q6737" s="4">
        <v>82800</v>
      </c>
      <c r="R6737" s="2">
        <v>12</v>
      </c>
      <c r="S6737" s="5">
        <v>12.95</v>
      </c>
      <c r="T6737" s="4">
        <v>7793.55</v>
      </c>
      <c r="U6737" s="2" t="s">
        <v>73</v>
      </c>
      <c r="V6737" s="2" t="s">
        <v>74</v>
      </c>
      <c r="W6737" s="4">
        <v>31174.2</v>
      </c>
      <c r="X6737" s="4">
        <v>62348.4</v>
      </c>
      <c r="Y6737" s="4">
        <v>93522.6</v>
      </c>
      <c r="Z6737" s="2">
        <v>0</v>
      </c>
      <c r="AA6737" s="2" t="s">
        <v>56</v>
      </c>
      <c r="AB6737" s="2" t="s">
        <v>15728</v>
      </c>
      <c r="AC6737" s="2" t="s">
        <v>87</v>
      </c>
      <c r="AD6737" s="2" t="s">
        <v>76</v>
      </c>
      <c r="AE6737" s="5">
        <v>62.26</v>
      </c>
      <c r="AF6737" s="2">
        <v>0</v>
      </c>
      <c r="AG6737" s="2" t="s">
        <v>77</v>
      </c>
      <c r="AH6737" s="2">
        <v>4</v>
      </c>
      <c r="AI6737" s="6" t="str">
        <f t="shared" si="315"/>
        <v>35-44</v>
      </c>
      <c r="AJ6737" s="11">
        <f>YEAR(tbl_LoanData[[#This Row],[Application Date]])</f>
        <v>2026</v>
      </c>
      <c r="AK6737" s="11" t="str">
        <f>TEXT(tbl_LoanData[[#This Row],[Application Date]],"MMMM")</f>
        <v>March</v>
      </c>
      <c r="AL6737" s="12">
        <f>DATE(YEAR(tbl_LoanData[[#This Row],[Application Date]]),MONTH(tbl_LoanData[[#This Row],[Application Date]]),1)</f>
        <v>46082</v>
      </c>
      <c r="AM6737" s="14">
        <f ca="1">IF(AND(tbl_LoanData[[#This Row],[Application Date]]&gt;=EOMONTH(TODAY(),-1)+1,tbl_LoanData[[#This Row],[Application Date]]&lt;=TODAY()),tbl_LoanData[[#This Row],[Loan Amount]],0)</f>
        <v>0</v>
      </c>
      <c r="AN6737" s="14">
        <f>tbl_LoanData[[#This Row],[Amount Paid]]-(Q6737-X6737)</f>
        <v>10722.600000000002</v>
      </c>
      <c r="AO6737" s="14">
        <f>IF(tbl_LoanData[[#This Row],[Application Status]]="Approved",1,0)</f>
        <v>1</v>
      </c>
      <c r="AP6737" s="22" t="str">
        <f t="shared" ca="1" si="316"/>
        <v/>
      </c>
      <c r="AQ6737" s="22" t="str">
        <f t="shared" ca="1" si="317"/>
        <v/>
      </c>
    </row>
    <row r="6738" spans="1:43" x14ac:dyDescent="0.3">
      <c r="A6738" s="2" t="s">
        <v>8269</v>
      </c>
      <c r="B6738" s="2" t="s">
        <v>8270</v>
      </c>
      <c r="C6738" s="2" t="s">
        <v>171</v>
      </c>
      <c r="D6738" s="2" t="s">
        <v>82</v>
      </c>
      <c r="E6738" s="2" t="s">
        <v>540</v>
      </c>
      <c r="F6738" s="2">
        <v>37</v>
      </c>
      <c r="G6738" s="2" t="s">
        <v>69</v>
      </c>
      <c r="H6738" s="2" t="s">
        <v>307</v>
      </c>
      <c r="I6738" s="2" t="s">
        <v>43</v>
      </c>
      <c r="J6738" s="3">
        <v>46100</v>
      </c>
      <c r="K6738" s="3">
        <v>46119</v>
      </c>
      <c r="L6738" s="2" t="s">
        <v>36</v>
      </c>
      <c r="M6738" s="2" t="s">
        <v>71</v>
      </c>
      <c r="N6738" s="2" t="s">
        <v>162</v>
      </c>
      <c r="O6738" s="4">
        <v>1402000</v>
      </c>
      <c r="P6738" s="4">
        <v>263200</v>
      </c>
      <c r="Q6738" s="4">
        <v>1138800</v>
      </c>
      <c r="R6738" s="2">
        <v>60</v>
      </c>
      <c r="S6738" s="5">
        <v>11.02</v>
      </c>
      <c r="T6738" s="4">
        <v>29437.98</v>
      </c>
      <c r="U6738" s="2" t="s">
        <v>73</v>
      </c>
      <c r="V6738" s="2" t="s">
        <v>74</v>
      </c>
      <c r="W6738" s="4">
        <v>117751.92</v>
      </c>
      <c r="X6738" s="4">
        <v>1648526.88</v>
      </c>
      <c r="Y6738" s="4">
        <v>1766278.8</v>
      </c>
      <c r="Z6738" s="2">
        <v>0</v>
      </c>
      <c r="AA6738" s="2" t="s">
        <v>56</v>
      </c>
      <c r="AB6738" s="2" t="s">
        <v>15731</v>
      </c>
      <c r="AC6738" s="2" t="s">
        <v>129</v>
      </c>
      <c r="AD6738" s="2" t="s">
        <v>76</v>
      </c>
      <c r="AE6738" s="5">
        <v>81.23</v>
      </c>
      <c r="AF6738" s="2">
        <v>0</v>
      </c>
      <c r="AG6738" s="2" t="s">
        <v>77</v>
      </c>
      <c r="AH6738" s="2">
        <v>19</v>
      </c>
      <c r="AI6738" s="6" t="str">
        <f t="shared" si="315"/>
        <v>35-44</v>
      </c>
      <c r="AJ6738" s="11">
        <f>YEAR(tbl_LoanData[[#This Row],[Application Date]])</f>
        <v>2026</v>
      </c>
      <c r="AK6738" s="11" t="str">
        <f>TEXT(tbl_LoanData[[#This Row],[Application Date]],"MMMM")</f>
        <v>March</v>
      </c>
      <c r="AL6738" s="12">
        <f>DATE(YEAR(tbl_LoanData[[#This Row],[Application Date]]),MONTH(tbl_LoanData[[#This Row],[Application Date]]),1)</f>
        <v>46082</v>
      </c>
      <c r="AM6738" s="14">
        <f ca="1">IF(AND(tbl_LoanData[[#This Row],[Application Date]]&gt;=EOMONTH(TODAY(),-1)+1,tbl_LoanData[[#This Row],[Application Date]]&lt;=TODAY()),tbl_LoanData[[#This Row],[Loan Amount]],0)</f>
        <v>0</v>
      </c>
      <c r="AN6738" s="14">
        <f>tbl_LoanData[[#This Row],[Amount Paid]]-(Q6738-X6738)</f>
        <v>627478.79999999993</v>
      </c>
      <c r="AO6738" s="14">
        <f>IF(tbl_LoanData[[#This Row],[Application Status]]="Approved",1,0)</f>
        <v>1</v>
      </c>
      <c r="AP6738" s="22" t="str">
        <f t="shared" ca="1" si="316"/>
        <v/>
      </c>
      <c r="AQ6738" s="22" t="str">
        <f t="shared" ca="1" si="317"/>
        <v/>
      </c>
    </row>
    <row r="6739" spans="1:43" ht="14.4" customHeight="1" x14ac:dyDescent="0.3">
      <c r="A6739" s="2" t="s">
        <v>8271</v>
      </c>
      <c r="B6739" s="2" t="s">
        <v>8272</v>
      </c>
      <c r="C6739" s="2" t="s">
        <v>390</v>
      </c>
      <c r="D6739" s="2" t="s">
        <v>117</v>
      </c>
      <c r="E6739" s="2" t="s">
        <v>150</v>
      </c>
      <c r="F6739" s="2">
        <v>50</v>
      </c>
      <c r="G6739" s="2" t="s">
        <v>83</v>
      </c>
      <c r="H6739" s="2" t="s">
        <v>166</v>
      </c>
      <c r="I6739" s="2" t="s">
        <v>46</v>
      </c>
      <c r="J6739" s="3">
        <v>46104</v>
      </c>
      <c r="K6739" s="3">
        <v>46119</v>
      </c>
      <c r="L6739" s="2" t="s">
        <v>38</v>
      </c>
      <c r="M6739" s="2" t="s">
        <v>127</v>
      </c>
      <c r="N6739" s="2" t="s">
        <v>128</v>
      </c>
      <c r="O6739" s="4">
        <v>1620000</v>
      </c>
      <c r="P6739" s="4">
        <v>341300</v>
      </c>
      <c r="Q6739" s="4">
        <v>1278700</v>
      </c>
      <c r="R6739" s="2">
        <v>36</v>
      </c>
      <c r="S6739" s="5">
        <v>10.47</v>
      </c>
      <c r="T6739" s="4">
        <v>46676.1</v>
      </c>
      <c r="U6739" s="2" t="s">
        <v>73</v>
      </c>
      <c r="V6739" s="2" t="s">
        <v>74</v>
      </c>
      <c r="W6739" s="4">
        <v>186704.4</v>
      </c>
      <c r="X6739" s="4">
        <v>1493635.27</v>
      </c>
      <c r="Y6739" s="4">
        <v>1680339.67</v>
      </c>
      <c r="Z6739" s="2">
        <v>0</v>
      </c>
      <c r="AA6739" s="2" t="s">
        <v>56</v>
      </c>
      <c r="AB6739" s="2" t="s">
        <v>15734</v>
      </c>
      <c r="AC6739" s="2" t="s">
        <v>121</v>
      </c>
      <c r="AD6739" s="2" t="s">
        <v>76</v>
      </c>
      <c r="AE6739" s="5">
        <v>78.930000000000007</v>
      </c>
      <c r="AF6739" s="2">
        <v>0</v>
      </c>
      <c r="AG6739" s="2" t="s">
        <v>77</v>
      </c>
      <c r="AH6739" s="2">
        <v>15</v>
      </c>
      <c r="AI6739" s="6" t="str">
        <f t="shared" si="315"/>
        <v>45-54</v>
      </c>
      <c r="AJ6739" s="11">
        <f>YEAR(tbl_LoanData[[#This Row],[Application Date]])</f>
        <v>2026</v>
      </c>
      <c r="AK6739" s="11" t="str">
        <f>TEXT(tbl_LoanData[[#This Row],[Application Date]],"MMMM")</f>
        <v>March</v>
      </c>
      <c r="AL6739" s="12">
        <f>DATE(YEAR(tbl_LoanData[[#This Row],[Application Date]]),MONTH(tbl_LoanData[[#This Row],[Application Date]]),1)</f>
        <v>46082</v>
      </c>
      <c r="AM6739" s="14">
        <f ca="1">IF(AND(tbl_LoanData[[#This Row],[Application Date]]&gt;=EOMONTH(TODAY(),-1)+1,tbl_LoanData[[#This Row],[Application Date]]&lt;=TODAY()),tbl_LoanData[[#This Row],[Loan Amount]],0)</f>
        <v>0</v>
      </c>
      <c r="AN6739" s="14">
        <f>tbl_LoanData[[#This Row],[Amount Paid]]-(Q6739-X6739)</f>
        <v>401639.67000000004</v>
      </c>
      <c r="AO6739" s="14">
        <f>IF(tbl_LoanData[[#This Row],[Application Status]]="Approved",1,0)</f>
        <v>1</v>
      </c>
      <c r="AP6739" s="22" t="str">
        <f t="shared" ca="1" si="316"/>
        <v/>
      </c>
      <c r="AQ6739" s="22" t="str">
        <f t="shared" ca="1" si="317"/>
        <v/>
      </c>
    </row>
    <row r="6740" spans="1:43" ht="14.4" customHeight="1" x14ac:dyDescent="0.3">
      <c r="A6740" s="2" t="s">
        <v>8541</v>
      </c>
      <c r="B6740" s="2" t="s">
        <v>8542</v>
      </c>
      <c r="C6740" s="2" t="s">
        <v>198</v>
      </c>
      <c r="D6740" s="2" t="s">
        <v>91</v>
      </c>
      <c r="E6740" s="2" t="s">
        <v>182</v>
      </c>
      <c r="F6740" s="2">
        <v>50</v>
      </c>
      <c r="G6740" s="2" t="s">
        <v>69</v>
      </c>
      <c r="H6740" s="2" t="s">
        <v>285</v>
      </c>
      <c r="I6740" s="2" t="s">
        <v>55</v>
      </c>
      <c r="J6740" s="3">
        <v>46086</v>
      </c>
      <c r="K6740" s="3">
        <v>46097</v>
      </c>
      <c r="L6740" s="2" t="s">
        <v>40</v>
      </c>
      <c r="M6740" s="2" t="s">
        <v>157</v>
      </c>
      <c r="N6740" s="2" t="s">
        <v>328</v>
      </c>
      <c r="O6740" s="4">
        <v>802000</v>
      </c>
      <c r="P6740" s="4">
        <v>253000</v>
      </c>
      <c r="Q6740" s="4">
        <v>549000</v>
      </c>
      <c r="R6740" s="2">
        <v>36</v>
      </c>
      <c r="S6740" s="5">
        <v>7.8</v>
      </c>
      <c r="T6740" s="4">
        <v>18818.5</v>
      </c>
      <c r="U6740" s="2" t="s">
        <v>73</v>
      </c>
      <c r="V6740" s="2" t="s">
        <v>74</v>
      </c>
      <c r="W6740" s="4">
        <v>94092.5</v>
      </c>
      <c r="X6740" s="4">
        <v>583373.5</v>
      </c>
      <c r="Y6740" s="4">
        <v>677466</v>
      </c>
      <c r="Z6740" s="2">
        <v>0</v>
      </c>
      <c r="AA6740" s="2" t="s">
        <v>56</v>
      </c>
      <c r="AB6740" s="2" t="s">
        <v>15734</v>
      </c>
      <c r="AC6740" s="2" t="s">
        <v>121</v>
      </c>
      <c r="AD6740" s="2" t="s">
        <v>76</v>
      </c>
      <c r="AE6740" s="5">
        <v>68.45</v>
      </c>
      <c r="AF6740" s="2">
        <v>0</v>
      </c>
      <c r="AG6740" s="2" t="s">
        <v>77</v>
      </c>
      <c r="AH6740" s="2">
        <v>11</v>
      </c>
      <c r="AI6740" s="6" t="str">
        <f t="shared" si="315"/>
        <v>45-54</v>
      </c>
      <c r="AJ6740" s="11">
        <f>YEAR(tbl_LoanData[[#This Row],[Application Date]])</f>
        <v>2026</v>
      </c>
      <c r="AK6740" s="11" t="str">
        <f>TEXT(tbl_LoanData[[#This Row],[Application Date]],"MMMM")</f>
        <v>March</v>
      </c>
      <c r="AL6740" s="12">
        <f>DATE(YEAR(tbl_LoanData[[#This Row],[Application Date]]),MONTH(tbl_LoanData[[#This Row],[Application Date]]),1)</f>
        <v>46082</v>
      </c>
      <c r="AM6740" s="14">
        <f ca="1">IF(AND(tbl_LoanData[[#This Row],[Application Date]]&gt;=EOMONTH(TODAY(),-1)+1,tbl_LoanData[[#This Row],[Application Date]]&lt;=TODAY()),tbl_LoanData[[#This Row],[Loan Amount]],0)</f>
        <v>0</v>
      </c>
      <c r="AN6740" s="14">
        <f>tbl_LoanData[[#This Row],[Amount Paid]]-(Q6740-X6740)</f>
        <v>128466</v>
      </c>
      <c r="AO6740" s="14">
        <f>IF(tbl_LoanData[[#This Row],[Application Status]]="Approved",1,0)</f>
        <v>1</v>
      </c>
      <c r="AP6740" s="22" t="str">
        <f t="shared" ca="1" si="316"/>
        <v/>
      </c>
      <c r="AQ6740" s="22" t="str">
        <f t="shared" ca="1" si="317"/>
        <v/>
      </c>
    </row>
    <row r="6741" spans="1:43" ht="14.4" customHeight="1" x14ac:dyDescent="0.3">
      <c r="A6741" s="2" t="s">
        <v>8607</v>
      </c>
      <c r="B6741" s="2" t="s">
        <v>8608</v>
      </c>
      <c r="C6741" s="2" t="s">
        <v>999</v>
      </c>
      <c r="D6741" s="2" t="s">
        <v>189</v>
      </c>
      <c r="E6741" s="2" t="s">
        <v>161</v>
      </c>
      <c r="F6741" s="2">
        <v>60</v>
      </c>
      <c r="G6741" s="2" t="s">
        <v>69</v>
      </c>
      <c r="H6741" s="2" t="s">
        <v>205</v>
      </c>
      <c r="I6741" s="2" t="s">
        <v>49</v>
      </c>
      <c r="J6741" s="3">
        <v>46100</v>
      </c>
      <c r="K6741" s="3">
        <v>46117</v>
      </c>
      <c r="L6741" s="2" t="s">
        <v>40</v>
      </c>
      <c r="M6741" s="2" t="s">
        <v>85</v>
      </c>
      <c r="N6741" s="2" t="s">
        <v>274</v>
      </c>
      <c r="O6741" s="4">
        <v>809000</v>
      </c>
      <c r="P6741" s="4">
        <v>155000</v>
      </c>
      <c r="Q6741" s="4">
        <v>654000</v>
      </c>
      <c r="R6741" s="2">
        <v>36</v>
      </c>
      <c r="S6741" s="5">
        <v>14.84</v>
      </c>
      <c r="T6741" s="4">
        <v>26254.47</v>
      </c>
      <c r="U6741" s="2" t="s">
        <v>73</v>
      </c>
      <c r="V6741" s="2" t="s">
        <v>74</v>
      </c>
      <c r="W6741" s="4">
        <v>105017.88</v>
      </c>
      <c r="X6741" s="4">
        <v>840142.92</v>
      </c>
      <c r="Y6741" s="4">
        <v>945160.8</v>
      </c>
      <c r="Z6741" s="2">
        <v>0</v>
      </c>
      <c r="AA6741" s="2" t="s">
        <v>56</v>
      </c>
      <c r="AB6741" s="2" t="s">
        <v>15731</v>
      </c>
      <c r="AC6741" s="2" t="s">
        <v>106</v>
      </c>
      <c r="AD6741" s="2" t="s">
        <v>76</v>
      </c>
      <c r="AE6741" s="5">
        <v>80.84</v>
      </c>
      <c r="AF6741" s="2">
        <v>0</v>
      </c>
      <c r="AG6741" s="2" t="s">
        <v>77</v>
      </c>
      <c r="AH6741" s="2">
        <v>17</v>
      </c>
      <c r="AI6741" s="6" t="str">
        <f t="shared" si="315"/>
        <v>55-64</v>
      </c>
      <c r="AJ6741" s="11">
        <f>YEAR(tbl_LoanData[[#This Row],[Application Date]])</f>
        <v>2026</v>
      </c>
      <c r="AK6741" s="11" t="str">
        <f>TEXT(tbl_LoanData[[#This Row],[Application Date]],"MMMM")</f>
        <v>March</v>
      </c>
      <c r="AL6741" s="12">
        <f>DATE(YEAR(tbl_LoanData[[#This Row],[Application Date]]),MONTH(tbl_LoanData[[#This Row],[Application Date]]),1)</f>
        <v>46082</v>
      </c>
      <c r="AM6741" s="14">
        <f ca="1">IF(AND(tbl_LoanData[[#This Row],[Application Date]]&gt;=EOMONTH(TODAY(),-1)+1,tbl_LoanData[[#This Row],[Application Date]]&lt;=TODAY()),tbl_LoanData[[#This Row],[Loan Amount]],0)</f>
        <v>0</v>
      </c>
      <c r="AN6741" s="14">
        <f>tbl_LoanData[[#This Row],[Amount Paid]]-(Q6741-X6741)</f>
        <v>291160.80000000005</v>
      </c>
      <c r="AO6741" s="14">
        <f>IF(tbl_LoanData[[#This Row],[Application Status]]="Approved",1,0)</f>
        <v>1</v>
      </c>
      <c r="AP6741" s="22" t="str">
        <f t="shared" ca="1" si="316"/>
        <v/>
      </c>
      <c r="AQ6741" s="22" t="str">
        <f t="shared" ca="1" si="317"/>
        <v/>
      </c>
    </row>
    <row r="6742" spans="1:43" ht="14.4" customHeight="1" x14ac:dyDescent="0.3">
      <c r="A6742" s="2" t="s">
        <v>8665</v>
      </c>
      <c r="B6742" s="2" t="s">
        <v>8666</v>
      </c>
      <c r="C6742" s="2" t="s">
        <v>141</v>
      </c>
      <c r="D6742" s="2" t="s">
        <v>254</v>
      </c>
      <c r="E6742" s="2" t="s">
        <v>82</v>
      </c>
      <c r="F6742" s="2">
        <v>48</v>
      </c>
      <c r="G6742" s="2" t="s">
        <v>83</v>
      </c>
      <c r="H6742" s="2" t="s">
        <v>269</v>
      </c>
      <c r="I6742" s="2" t="s">
        <v>46</v>
      </c>
      <c r="J6742" s="3">
        <v>46108</v>
      </c>
      <c r="K6742" s="3"/>
      <c r="L6742" s="2" t="s">
        <v>40</v>
      </c>
      <c r="M6742" s="2" t="s">
        <v>94</v>
      </c>
      <c r="N6742" s="2" t="s">
        <v>4</v>
      </c>
      <c r="O6742" s="4">
        <v>772000</v>
      </c>
      <c r="P6742" s="4">
        <v>137700</v>
      </c>
      <c r="Q6742" s="4">
        <v>634300</v>
      </c>
      <c r="R6742" s="2">
        <v>36</v>
      </c>
      <c r="S6742" s="5">
        <v>5.22</v>
      </c>
      <c r="T6742" s="4">
        <v>20378.650000000001</v>
      </c>
      <c r="U6742" s="2" t="s">
        <v>113</v>
      </c>
      <c r="V6742" s="2" t="s">
        <v>97</v>
      </c>
      <c r="W6742" s="4">
        <v>0</v>
      </c>
      <c r="X6742" s="4">
        <v>0</v>
      </c>
      <c r="Y6742" s="4">
        <v>733631.38</v>
      </c>
      <c r="Z6742" s="2">
        <v>0</v>
      </c>
      <c r="AA6742" s="2" t="s">
        <v>97</v>
      </c>
      <c r="AB6742" s="2" t="s">
        <v>15736</v>
      </c>
      <c r="AC6742" s="2" t="s">
        <v>213</v>
      </c>
      <c r="AD6742" s="2" t="s">
        <v>76</v>
      </c>
      <c r="AE6742" s="5">
        <v>82.16</v>
      </c>
      <c r="AF6742" s="2">
        <v>0</v>
      </c>
      <c r="AG6742" s="2" t="s">
        <v>97</v>
      </c>
      <c r="AH6742" s="2"/>
      <c r="AI6742" s="6" t="str">
        <f t="shared" si="315"/>
        <v>45-54</v>
      </c>
      <c r="AJ6742" s="11">
        <f>YEAR(tbl_LoanData[[#This Row],[Application Date]])</f>
        <v>2026</v>
      </c>
      <c r="AK6742" s="11" t="str">
        <f>TEXT(tbl_LoanData[[#This Row],[Application Date]],"MMMM")</f>
        <v>March</v>
      </c>
      <c r="AL6742" s="12">
        <f>DATE(YEAR(tbl_LoanData[[#This Row],[Application Date]]),MONTH(tbl_LoanData[[#This Row],[Application Date]]),1)</f>
        <v>46082</v>
      </c>
      <c r="AM6742" s="14">
        <f ca="1">IF(AND(tbl_LoanData[[#This Row],[Application Date]]&gt;=EOMONTH(TODAY(),-1)+1,tbl_LoanData[[#This Row],[Application Date]]&lt;=TODAY()),tbl_LoanData[[#This Row],[Loan Amount]],0)</f>
        <v>0</v>
      </c>
      <c r="AN6742" s="14">
        <f>tbl_LoanData[[#This Row],[Amount Paid]]-(Q6742-X6742)</f>
        <v>-634300</v>
      </c>
      <c r="AO6742" s="14">
        <f>IF(tbl_LoanData[[#This Row],[Application Status]]="Approved",1,0)</f>
        <v>0</v>
      </c>
      <c r="AP6742" s="22" t="str">
        <f t="shared" ca="1" si="316"/>
        <v/>
      </c>
      <c r="AQ6742" s="22" t="str">
        <f t="shared" ca="1" si="317"/>
        <v/>
      </c>
    </row>
    <row r="6743" spans="1:43" ht="14.4" customHeight="1" x14ac:dyDescent="0.3">
      <c r="A6743" s="2" t="s">
        <v>8767</v>
      </c>
      <c r="B6743" s="2" t="s">
        <v>8768</v>
      </c>
      <c r="C6743" s="2" t="s">
        <v>124</v>
      </c>
      <c r="D6743" s="2" t="s">
        <v>91</v>
      </c>
      <c r="E6743" s="2" t="s">
        <v>67</v>
      </c>
      <c r="F6743" s="2">
        <v>23</v>
      </c>
      <c r="G6743" s="2" t="s">
        <v>69</v>
      </c>
      <c r="H6743" s="2" t="s">
        <v>298</v>
      </c>
      <c r="I6743" s="2" t="s">
        <v>43</v>
      </c>
      <c r="J6743" s="3">
        <v>46091</v>
      </c>
      <c r="K6743" s="3">
        <v>46107</v>
      </c>
      <c r="L6743" s="2" t="s">
        <v>40</v>
      </c>
      <c r="M6743" s="2" t="s">
        <v>94</v>
      </c>
      <c r="N6743" s="2" t="s">
        <v>95</v>
      </c>
      <c r="O6743" s="4">
        <v>819000</v>
      </c>
      <c r="P6743" s="4">
        <v>320700</v>
      </c>
      <c r="Q6743" s="4">
        <v>498300</v>
      </c>
      <c r="R6743" s="2">
        <v>36</v>
      </c>
      <c r="S6743" s="5">
        <v>13.71</v>
      </c>
      <c r="T6743" s="4">
        <v>19534.740000000002</v>
      </c>
      <c r="U6743" s="2" t="s">
        <v>73</v>
      </c>
      <c r="V6743" s="2" t="s">
        <v>74</v>
      </c>
      <c r="W6743" s="4">
        <v>78138.960000000006</v>
      </c>
      <c r="X6743" s="4">
        <v>625111.82999999996</v>
      </c>
      <c r="Y6743" s="4">
        <v>703250.79</v>
      </c>
      <c r="Z6743" s="2">
        <v>0</v>
      </c>
      <c r="AA6743" s="2" t="s">
        <v>56</v>
      </c>
      <c r="AB6743" s="2" t="s">
        <v>15728</v>
      </c>
      <c r="AC6743" s="2" t="s">
        <v>121</v>
      </c>
      <c r="AD6743" s="2" t="s">
        <v>76</v>
      </c>
      <c r="AE6743" s="5">
        <v>60.84</v>
      </c>
      <c r="AF6743" s="2">
        <v>0</v>
      </c>
      <c r="AG6743" s="2" t="s">
        <v>77</v>
      </c>
      <c r="AH6743" s="2">
        <v>16</v>
      </c>
      <c r="AI6743" s="6" t="str">
        <f t="shared" si="315"/>
        <v>18-24</v>
      </c>
      <c r="AJ6743" s="11">
        <f>YEAR(tbl_LoanData[[#This Row],[Application Date]])</f>
        <v>2026</v>
      </c>
      <c r="AK6743" s="11" t="str">
        <f>TEXT(tbl_LoanData[[#This Row],[Application Date]],"MMMM")</f>
        <v>March</v>
      </c>
      <c r="AL6743" s="12">
        <f>DATE(YEAR(tbl_LoanData[[#This Row],[Application Date]]),MONTH(tbl_LoanData[[#This Row],[Application Date]]),1)</f>
        <v>46082</v>
      </c>
      <c r="AM6743" s="14">
        <f ca="1">IF(AND(tbl_LoanData[[#This Row],[Application Date]]&gt;=EOMONTH(TODAY(),-1)+1,tbl_LoanData[[#This Row],[Application Date]]&lt;=TODAY()),tbl_LoanData[[#This Row],[Loan Amount]],0)</f>
        <v>0</v>
      </c>
      <c r="AN6743" s="14">
        <f>tbl_LoanData[[#This Row],[Amount Paid]]-(Q6743-X6743)</f>
        <v>204950.78999999998</v>
      </c>
      <c r="AO6743" s="14">
        <f>IF(tbl_LoanData[[#This Row],[Application Status]]="Approved",1,0)</f>
        <v>1</v>
      </c>
      <c r="AP6743" s="22" t="str">
        <f t="shared" ca="1" si="316"/>
        <v/>
      </c>
      <c r="AQ6743" s="22" t="str">
        <f t="shared" ca="1" si="317"/>
        <v/>
      </c>
    </row>
    <row r="6744" spans="1:43" ht="14.4" customHeight="1" x14ac:dyDescent="0.3">
      <c r="A6744" s="2" t="s">
        <v>8807</v>
      </c>
      <c r="B6744" s="2" t="s">
        <v>8808</v>
      </c>
      <c r="C6744" s="2" t="s">
        <v>100</v>
      </c>
      <c r="D6744" s="2" t="s">
        <v>268</v>
      </c>
      <c r="E6744" s="2" t="s">
        <v>210</v>
      </c>
      <c r="F6744" s="2">
        <v>65</v>
      </c>
      <c r="G6744" s="2" t="s">
        <v>69</v>
      </c>
      <c r="H6744" s="2" t="s">
        <v>151</v>
      </c>
      <c r="I6744" s="2" t="s">
        <v>46</v>
      </c>
      <c r="J6744" s="3">
        <v>46082</v>
      </c>
      <c r="K6744" s="3"/>
      <c r="L6744" s="2" t="s">
        <v>39</v>
      </c>
      <c r="M6744" s="2" t="s">
        <v>167</v>
      </c>
      <c r="N6744" s="2" t="s">
        <v>168</v>
      </c>
      <c r="O6744" s="4">
        <v>1885000</v>
      </c>
      <c r="P6744" s="4">
        <v>352800</v>
      </c>
      <c r="Q6744" s="4">
        <v>1532200</v>
      </c>
      <c r="R6744" s="2">
        <v>48</v>
      </c>
      <c r="S6744" s="5">
        <v>7.69</v>
      </c>
      <c r="T6744" s="4">
        <v>41739.68</v>
      </c>
      <c r="U6744" s="2" t="s">
        <v>96</v>
      </c>
      <c r="V6744" s="2" t="s">
        <v>97</v>
      </c>
      <c r="W6744" s="4">
        <v>0</v>
      </c>
      <c r="X6744" s="4">
        <v>0</v>
      </c>
      <c r="Y6744" s="4">
        <v>2003504.72</v>
      </c>
      <c r="Z6744" s="2">
        <v>0</v>
      </c>
      <c r="AA6744" s="2" t="s">
        <v>97</v>
      </c>
      <c r="AB6744" s="2" t="s">
        <v>15734</v>
      </c>
      <c r="AC6744" s="2" t="s">
        <v>87</v>
      </c>
      <c r="AD6744" s="2" t="s">
        <v>76</v>
      </c>
      <c r="AE6744" s="5">
        <v>81.28</v>
      </c>
      <c r="AF6744" s="2">
        <v>0</v>
      </c>
      <c r="AG6744" s="2" t="s">
        <v>97</v>
      </c>
      <c r="AH6744" s="2"/>
      <c r="AI6744" s="6" t="str">
        <f t="shared" si="315"/>
        <v>65+</v>
      </c>
      <c r="AJ6744" s="11">
        <f>YEAR(tbl_LoanData[[#This Row],[Application Date]])</f>
        <v>2026</v>
      </c>
      <c r="AK6744" s="11" t="str">
        <f>TEXT(tbl_LoanData[[#This Row],[Application Date]],"MMMM")</f>
        <v>March</v>
      </c>
      <c r="AL6744" s="12">
        <f>DATE(YEAR(tbl_LoanData[[#This Row],[Application Date]]),MONTH(tbl_LoanData[[#This Row],[Application Date]]),1)</f>
        <v>46082</v>
      </c>
      <c r="AM6744" s="14">
        <f ca="1">IF(AND(tbl_LoanData[[#This Row],[Application Date]]&gt;=EOMONTH(TODAY(),-1)+1,tbl_LoanData[[#This Row],[Application Date]]&lt;=TODAY()),tbl_LoanData[[#This Row],[Loan Amount]],0)</f>
        <v>0</v>
      </c>
      <c r="AN6744" s="14">
        <f>tbl_LoanData[[#This Row],[Amount Paid]]-(Q6744-X6744)</f>
        <v>-1532200</v>
      </c>
      <c r="AO6744" s="14">
        <f>IF(tbl_LoanData[[#This Row],[Application Status]]="Approved",1,0)</f>
        <v>0</v>
      </c>
      <c r="AP6744" s="22" t="str">
        <f t="shared" ca="1" si="316"/>
        <v/>
      </c>
      <c r="AQ6744" s="22" t="str">
        <f t="shared" ca="1" si="317"/>
        <v/>
      </c>
    </row>
    <row r="6745" spans="1:43" ht="14.4" customHeight="1" x14ac:dyDescent="0.3">
      <c r="A6745" s="2" t="s">
        <v>8895</v>
      </c>
      <c r="B6745" s="2" t="s">
        <v>8896</v>
      </c>
      <c r="C6745" s="2" t="s">
        <v>627</v>
      </c>
      <c r="D6745" s="2" t="s">
        <v>118</v>
      </c>
      <c r="E6745" s="2" t="s">
        <v>189</v>
      </c>
      <c r="F6745" s="2">
        <v>31</v>
      </c>
      <c r="G6745" s="2" t="s">
        <v>83</v>
      </c>
      <c r="H6745" s="2" t="s">
        <v>565</v>
      </c>
      <c r="I6745" s="2" t="s">
        <v>47</v>
      </c>
      <c r="J6745" s="3">
        <v>46083</v>
      </c>
      <c r="K6745" s="3">
        <v>46091</v>
      </c>
      <c r="L6745" s="2" t="s">
        <v>36</v>
      </c>
      <c r="M6745" s="2" t="s">
        <v>111</v>
      </c>
      <c r="N6745" s="2" t="s">
        <v>350</v>
      </c>
      <c r="O6745" s="4">
        <v>1131000</v>
      </c>
      <c r="P6745" s="4">
        <v>326700</v>
      </c>
      <c r="Q6745" s="4">
        <v>804300</v>
      </c>
      <c r="R6745" s="2">
        <v>12</v>
      </c>
      <c r="S6745" s="5">
        <v>8.18</v>
      </c>
      <c r="T6745" s="4">
        <v>72507.64</v>
      </c>
      <c r="U6745" s="2" t="s">
        <v>73</v>
      </c>
      <c r="V6745" s="2" t="s">
        <v>74</v>
      </c>
      <c r="W6745" s="4">
        <v>290030.56</v>
      </c>
      <c r="X6745" s="4">
        <v>580061.18000000005</v>
      </c>
      <c r="Y6745" s="4">
        <v>870091.74</v>
      </c>
      <c r="Z6745" s="2">
        <v>30</v>
      </c>
      <c r="AA6745" s="2" t="s">
        <v>57</v>
      </c>
      <c r="AB6745" s="2" t="s">
        <v>15736</v>
      </c>
      <c r="AC6745" s="2" t="s">
        <v>121</v>
      </c>
      <c r="AD6745" s="2" t="s">
        <v>76</v>
      </c>
      <c r="AE6745" s="5">
        <v>71.11</v>
      </c>
      <c r="AF6745" s="2">
        <v>1</v>
      </c>
      <c r="AG6745" s="2" t="s">
        <v>77</v>
      </c>
      <c r="AH6745" s="2">
        <v>8</v>
      </c>
      <c r="AI6745" s="6" t="str">
        <f t="shared" si="315"/>
        <v>25-34</v>
      </c>
      <c r="AJ6745" s="11">
        <f>YEAR(tbl_LoanData[[#This Row],[Application Date]])</f>
        <v>2026</v>
      </c>
      <c r="AK6745" s="11" t="str">
        <f>TEXT(tbl_LoanData[[#This Row],[Application Date]],"MMMM")</f>
        <v>March</v>
      </c>
      <c r="AL6745" s="12">
        <f>DATE(YEAR(tbl_LoanData[[#This Row],[Application Date]]),MONTH(tbl_LoanData[[#This Row],[Application Date]]),1)</f>
        <v>46082</v>
      </c>
      <c r="AM6745" s="14">
        <f ca="1">IF(AND(tbl_LoanData[[#This Row],[Application Date]]&gt;=EOMONTH(TODAY(),-1)+1,tbl_LoanData[[#This Row],[Application Date]]&lt;=TODAY()),tbl_LoanData[[#This Row],[Loan Amount]],0)</f>
        <v>0</v>
      </c>
      <c r="AN6745" s="14">
        <f>tbl_LoanData[[#This Row],[Amount Paid]]-(Q6745-X6745)</f>
        <v>65791.740000000049</v>
      </c>
      <c r="AO6745" s="14">
        <f>IF(tbl_LoanData[[#This Row],[Application Status]]="Approved",1,0)</f>
        <v>1</v>
      </c>
      <c r="AP6745" s="22" t="str">
        <f t="shared" ca="1" si="316"/>
        <v/>
      </c>
      <c r="AQ6745" s="22" t="str">
        <f t="shared" ca="1" si="317"/>
        <v/>
      </c>
    </row>
    <row r="6746" spans="1:43" ht="14.4" customHeight="1" x14ac:dyDescent="0.3">
      <c r="A6746" s="2" t="s">
        <v>8901</v>
      </c>
      <c r="B6746" s="2" t="s">
        <v>8902</v>
      </c>
      <c r="C6746" s="2" t="s">
        <v>606</v>
      </c>
      <c r="D6746" s="2" t="s">
        <v>176</v>
      </c>
      <c r="E6746" s="2" t="s">
        <v>102</v>
      </c>
      <c r="F6746" s="2">
        <v>65</v>
      </c>
      <c r="G6746" s="2" t="s">
        <v>69</v>
      </c>
      <c r="H6746" s="2" t="s">
        <v>211</v>
      </c>
      <c r="I6746" s="2" t="s">
        <v>50</v>
      </c>
      <c r="J6746" s="3">
        <v>46109</v>
      </c>
      <c r="K6746" s="3">
        <v>46117</v>
      </c>
      <c r="L6746" s="2" t="s">
        <v>40</v>
      </c>
      <c r="M6746" s="2" t="s">
        <v>71</v>
      </c>
      <c r="N6746" s="2" t="s">
        <v>137</v>
      </c>
      <c r="O6746" s="4">
        <v>1294000</v>
      </c>
      <c r="P6746" s="4">
        <v>452900</v>
      </c>
      <c r="Q6746" s="4">
        <v>841100</v>
      </c>
      <c r="R6746" s="2">
        <v>36</v>
      </c>
      <c r="S6746" s="5">
        <v>10.1</v>
      </c>
      <c r="T6746" s="4">
        <v>30443.15</v>
      </c>
      <c r="U6746" s="2" t="s">
        <v>73</v>
      </c>
      <c r="V6746" s="2" t="s">
        <v>74</v>
      </c>
      <c r="W6746" s="4">
        <v>121772.6</v>
      </c>
      <c r="X6746" s="4">
        <v>974180.7</v>
      </c>
      <c r="Y6746" s="4">
        <v>1095953.3</v>
      </c>
      <c r="Z6746" s="2">
        <v>0</v>
      </c>
      <c r="AA6746" s="2" t="s">
        <v>56</v>
      </c>
      <c r="AB6746" s="2" t="s">
        <v>15728</v>
      </c>
      <c r="AC6746" s="2" t="s">
        <v>138</v>
      </c>
      <c r="AD6746" s="2" t="s">
        <v>76</v>
      </c>
      <c r="AE6746" s="5">
        <v>65</v>
      </c>
      <c r="AF6746" s="2">
        <v>0</v>
      </c>
      <c r="AG6746" s="2" t="s">
        <v>77</v>
      </c>
      <c r="AH6746" s="2">
        <v>8</v>
      </c>
      <c r="AI6746" s="6" t="str">
        <f t="shared" si="315"/>
        <v>65+</v>
      </c>
      <c r="AJ6746" s="11">
        <f>YEAR(tbl_LoanData[[#This Row],[Application Date]])</f>
        <v>2026</v>
      </c>
      <c r="AK6746" s="11" t="str">
        <f>TEXT(tbl_LoanData[[#This Row],[Application Date]],"MMMM")</f>
        <v>March</v>
      </c>
      <c r="AL6746" s="12">
        <f>DATE(YEAR(tbl_LoanData[[#This Row],[Application Date]]),MONTH(tbl_LoanData[[#This Row],[Application Date]]),1)</f>
        <v>46082</v>
      </c>
      <c r="AM6746" s="14">
        <f ca="1">IF(AND(tbl_LoanData[[#This Row],[Application Date]]&gt;=EOMONTH(TODAY(),-1)+1,tbl_LoanData[[#This Row],[Application Date]]&lt;=TODAY()),tbl_LoanData[[#This Row],[Loan Amount]],0)</f>
        <v>0</v>
      </c>
      <c r="AN6746" s="14">
        <f>tbl_LoanData[[#This Row],[Amount Paid]]-(Q6746-X6746)</f>
        <v>254853.29999999996</v>
      </c>
      <c r="AO6746" s="14">
        <f>IF(tbl_LoanData[[#This Row],[Application Status]]="Approved",1,0)</f>
        <v>1</v>
      </c>
      <c r="AP6746" s="22" t="str">
        <f t="shared" ca="1" si="316"/>
        <v/>
      </c>
      <c r="AQ6746" s="22" t="str">
        <f t="shared" ca="1" si="317"/>
        <v/>
      </c>
    </row>
    <row r="6747" spans="1:43" x14ac:dyDescent="0.3">
      <c r="A6747" s="2" t="s">
        <v>9075</v>
      </c>
      <c r="B6747" s="2" t="s">
        <v>9076</v>
      </c>
      <c r="C6747" s="2" t="s">
        <v>181</v>
      </c>
      <c r="D6747" s="2" t="s">
        <v>102</v>
      </c>
      <c r="E6747" s="2" t="s">
        <v>82</v>
      </c>
      <c r="F6747" s="2">
        <v>28</v>
      </c>
      <c r="G6747" s="2" t="s">
        <v>83</v>
      </c>
      <c r="H6747" s="2" t="s">
        <v>205</v>
      </c>
      <c r="I6747" s="2" t="s">
        <v>49</v>
      </c>
      <c r="J6747" s="3">
        <v>46092</v>
      </c>
      <c r="K6747" s="3">
        <v>46094</v>
      </c>
      <c r="L6747" s="2" t="s">
        <v>39</v>
      </c>
      <c r="M6747" s="2" t="s">
        <v>167</v>
      </c>
      <c r="N6747" s="2" t="s">
        <v>168</v>
      </c>
      <c r="O6747" s="4">
        <v>1978000</v>
      </c>
      <c r="P6747" s="4">
        <v>777700</v>
      </c>
      <c r="Q6747" s="4">
        <v>1200300</v>
      </c>
      <c r="R6747" s="2">
        <v>48</v>
      </c>
      <c r="S6747" s="5">
        <v>8.1300000000000008</v>
      </c>
      <c r="T6747" s="4">
        <v>33138.28</v>
      </c>
      <c r="U6747" s="2" t="s">
        <v>73</v>
      </c>
      <c r="V6747" s="2" t="s">
        <v>74</v>
      </c>
      <c r="W6747" s="4">
        <v>99414.84</v>
      </c>
      <c r="X6747" s="4">
        <v>1491222.72</v>
      </c>
      <c r="Y6747" s="4">
        <v>1590637.56</v>
      </c>
      <c r="Z6747" s="2">
        <v>64</v>
      </c>
      <c r="AA6747" s="2" t="s">
        <v>59</v>
      </c>
      <c r="AB6747" s="2" t="s">
        <v>15728</v>
      </c>
      <c r="AC6747" s="2" t="s">
        <v>360</v>
      </c>
      <c r="AD6747" s="2" t="s">
        <v>76</v>
      </c>
      <c r="AE6747" s="5">
        <v>60.68</v>
      </c>
      <c r="AF6747" s="2">
        <v>2</v>
      </c>
      <c r="AG6747" s="2" t="s">
        <v>130</v>
      </c>
      <c r="AH6747" s="2">
        <v>2</v>
      </c>
      <c r="AI6747" s="6" t="str">
        <f t="shared" si="315"/>
        <v>25-34</v>
      </c>
      <c r="AJ6747" s="11">
        <f>YEAR(tbl_LoanData[[#This Row],[Application Date]])</f>
        <v>2026</v>
      </c>
      <c r="AK6747" s="11" t="str">
        <f>TEXT(tbl_LoanData[[#This Row],[Application Date]],"MMMM")</f>
        <v>March</v>
      </c>
      <c r="AL6747" s="12">
        <f>DATE(YEAR(tbl_LoanData[[#This Row],[Application Date]]),MONTH(tbl_LoanData[[#This Row],[Application Date]]),1)</f>
        <v>46082</v>
      </c>
      <c r="AM6747" s="14">
        <f ca="1">IF(AND(tbl_LoanData[[#This Row],[Application Date]]&gt;=EOMONTH(TODAY(),-1)+1,tbl_LoanData[[#This Row],[Application Date]]&lt;=TODAY()),tbl_LoanData[[#This Row],[Loan Amount]],0)</f>
        <v>0</v>
      </c>
      <c r="AN6747" s="14">
        <f>tbl_LoanData[[#This Row],[Amount Paid]]-(Q6747-X6747)</f>
        <v>390337.55999999994</v>
      </c>
      <c r="AO6747" s="14">
        <f>IF(tbl_LoanData[[#This Row],[Application Status]]="Approved",1,0)</f>
        <v>1</v>
      </c>
      <c r="AP6747" s="22" t="str">
        <f t="shared" ca="1" si="316"/>
        <v/>
      </c>
      <c r="AQ6747" s="22" t="str">
        <f t="shared" ca="1" si="317"/>
        <v/>
      </c>
    </row>
    <row r="6748" spans="1:43" x14ac:dyDescent="0.3">
      <c r="A6748" s="2" t="s">
        <v>9199</v>
      </c>
      <c r="B6748" s="2" t="s">
        <v>9200</v>
      </c>
      <c r="C6748" s="2" t="s">
        <v>376</v>
      </c>
      <c r="D6748" s="2" t="s">
        <v>209</v>
      </c>
      <c r="E6748" s="2" t="s">
        <v>135</v>
      </c>
      <c r="F6748" s="2">
        <v>40</v>
      </c>
      <c r="G6748" s="2" t="s">
        <v>69</v>
      </c>
      <c r="H6748" s="2" t="s">
        <v>273</v>
      </c>
      <c r="I6748" s="2" t="s">
        <v>45</v>
      </c>
      <c r="J6748" s="3">
        <v>46109</v>
      </c>
      <c r="K6748" s="3"/>
      <c r="L6748" s="2" t="s">
        <v>40</v>
      </c>
      <c r="M6748" s="2" t="s">
        <v>157</v>
      </c>
      <c r="N6748" s="2" t="s">
        <v>299</v>
      </c>
      <c r="O6748" s="4">
        <v>1333000</v>
      </c>
      <c r="P6748" s="4">
        <v>337100</v>
      </c>
      <c r="Q6748" s="4">
        <v>995900</v>
      </c>
      <c r="R6748" s="2">
        <v>18</v>
      </c>
      <c r="S6748" s="5">
        <v>8.5299999999999994</v>
      </c>
      <c r="T6748" s="4">
        <v>62406.97</v>
      </c>
      <c r="U6748" s="2" t="s">
        <v>113</v>
      </c>
      <c r="V6748" s="2" t="s">
        <v>97</v>
      </c>
      <c r="W6748" s="4">
        <v>0</v>
      </c>
      <c r="X6748" s="4">
        <v>0</v>
      </c>
      <c r="Y6748" s="4">
        <v>1123325.3999999999</v>
      </c>
      <c r="Z6748" s="2">
        <v>0</v>
      </c>
      <c r="AA6748" s="2" t="s">
        <v>97</v>
      </c>
      <c r="AB6748" s="2" t="s">
        <v>15731</v>
      </c>
      <c r="AC6748" s="2" t="s">
        <v>129</v>
      </c>
      <c r="AD6748" s="2" t="s">
        <v>76</v>
      </c>
      <c r="AE6748" s="5">
        <v>74.709999999999994</v>
      </c>
      <c r="AF6748" s="2">
        <v>0</v>
      </c>
      <c r="AG6748" s="2" t="s">
        <v>97</v>
      </c>
      <c r="AH6748" s="2"/>
      <c r="AI6748" s="6" t="str">
        <f t="shared" si="315"/>
        <v>35-44</v>
      </c>
      <c r="AJ6748" s="11">
        <f>YEAR(tbl_LoanData[[#This Row],[Application Date]])</f>
        <v>2026</v>
      </c>
      <c r="AK6748" s="11" t="str">
        <f>TEXT(tbl_LoanData[[#This Row],[Application Date]],"MMMM")</f>
        <v>March</v>
      </c>
      <c r="AL6748" s="12">
        <f>DATE(YEAR(tbl_LoanData[[#This Row],[Application Date]]),MONTH(tbl_LoanData[[#This Row],[Application Date]]),1)</f>
        <v>46082</v>
      </c>
      <c r="AM6748" s="14">
        <f ca="1">IF(AND(tbl_LoanData[[#This Row],[Application Date]]&gt;=EOMONTH(TODAY(),-1)+1,tbl_LoanData[[#This Row],[Application Date]]&lt;=TODAY()),tbl_LoanData[[#This Row],[Loan Amount]],0)</f>
        <v>0</v>
      </c>
      <c r="AN6748" s="14">
        <f>tbl_LoanData[[#This Row],[Amount Paid]]-(Q6748-X6748)</f>
        <v>-995900</v>
      </c>
      <c r="AO6748" s="14">
        <f>IF(tbl_LoanData[[#This Row],[Application Status]]="Approved",1,0)</f>
        <v>0</v>
      </c>
      <c r="AP6748" s="22" t="str">
        <f t="shared" ca="1" si="316"/>
        <v/>
      </c>
      <c r="AQ6748" s="22" t="str">
        <f t="shared" ca="1" si="317"/>
        <v/>
      </c>
    </row>
    <row r="6749" spans="1:43" ht="14.4" customHeight="1" x14ac:dyDescent="0.3">
      <c r="A6749" s="2" t="s">
        <v>9207</v>
      </c>
      <c r="B6749" s="2" t="s">
        <v>9208</v>
      </c>
      <c r="C6749" s="2" t="s">
        <v>599</v>
      </c>
      <c r="D6749" s="2" t="s">
        <v>117</v>
      </c>
      <c r="E6749" s="2" t="s">
        <v>142</v>
      </c>
      <c r="F6749" s="2">
        <v>23</v>
      </c>
      <c r="G6749" s="2" t="s">
        <v>83</v>
      </c>
      <c r="H6749" s="2" t="s">
        <v>143</v>
      </c>
      <c r="I6749" s="2" t="s">
        <v>46</v>
      </c>
      <c r="J6749" s="3">
        <v>46103</v>
      </c>
      <c r="K6749" s="3"/>
      <c r="L6749" s="2" t="s">
        <v>37</v>
      </c>
      <c r="M6749" s="2" t="s">
        <v>199</v>
      </c>
      <c r="N6749" s="2" t="s">
        <v>319</v>
      </c>
      <c r="O6749" s="4">
        <v>119000</v>
      </c>
      <c r="P6749" s="4">
        <v>19800</v>
      </c>
      <c r="Q6749" s="4">
        <v>99200</v>
      </c>
      <c r="R6749" s="2">
        <v>36</v>
      </c>
      <c r="S6749" s="5">
        <v>5.04</v>
      </c>
      <c r="T6749" s="4">
        <v>3172.2</v>
      </c>
      <c r="U6749" s="2" t="s">
        <v>113</v>
      </c>
      <c r="V6749" s="2" t="s">
        <v>97</v>
      </c>
      <c r="W6749" s="4">
        <v>0</v>
      </c>
      <c r="X6749" s="4">
        <v>0</v>
      </c>
      <c r="Y6749" s="4">
        <v>114199.03999999999</v>
      </c>
      <c r="Z6749" s="2">
        <v>0</v>
      </c>
      <c r="AA6749" s="2" t="s">
        <v>97</v>
      </c>
      <c r="AB6749" s="2" t="s">
        <v>15727</v>
      </c>
      <c r="AC6749" s="2" t="s">
        <v>87</v>
      </c>
      <c r="AD6749" s="2" t="s">
        <v>76</v>
      </c>
      <c r="AE6749" s="5">
        <v>83.36</v>
      </c>
      <c r="AF6749" s="2">
        <v>0</v>
      </c>
      <c r="AG6749" s="2" t="s">
        <v>97</v>
      </c>
      <c r="AH6749" s="2"/>
      <c r="AI6749" s="6" t="str">
        <f t="shared" si="315"/>
        <v>18-24</v>
      </c>
      <c r="AJ6749" s="11">
        <f>YEAR(tbl_LoanData[[#This Row],[Application Date]])</f>
        <v>2026</v>
      </c>
      <c r="AK6749" s="11" t="str">
        <f>TEXT(tbl_LoanData[[#This Row],[Application Date]],"MMMM")</f>
        <v>March</v>
      </c>
      <c r="AL6749" s="12">
        <f>DATE(YEAR(tbl_LoanData[[#This Row],[Application Date]]),MONTH(tbl_LoanData[[#This Row],[Application Date]]),1)</f>
        <v>46082</v>
      </c>
      <c r="AM6749" s="14">
        <f ca="1">IF(AND(tbl_LoanData[[#This Row],[Application Date]]&gt;=EOMONTH(TODAY(),-1)+1,tbl_LoanData[[#This Row],[Application Date]]&lt;=TODAY()),tbl_LoanData[[#This Row],[Loan Amount]],0)</f>
        <v>0</v>
      </c>
      <c r="AN6749" s="14">
        <f>tbl_LoanData[[#This Row],[Amount Paid]]-(Q6749-X6749)</f>
        <v>-99200</v>
      </c>
      <c r="AO6749" s="14">
        <f>IF(tbl_LoanData[[#This Row],[Application Status]]="Approved",1,0)</f>
        <v>0</v>
      </c>
      <c r="AP6749" s="22" t="str">
        <f t="shared" ca="1" si="316"/>
        <v/>
      </c>
      <c r="AQ6749" s="22" t="str">
        <f t="shared" ca="1" si="317"/>
        <v/>
      </c>
    </row>
    <row r="6750" spans="1:43" ht="14.4" customHeight="1" x14ac:dyDescent="0.3">
      <c r="A6750" s="2" t="s">
        <v>9237</v>
      </c>
      <c r="B6750" s="2" t="s">
        <v>9238</v>
      </c>
      <c r="C6750" s="2" t="s">
        <v>464</v>
      </c>
      <c r="D6750" s="2" t="s">
        <v>102</v>
      </c>
      <c r="E6750" s="2" t="s">
        <v>402</v>
      </c>
      <c r="F6750" s="2">
        <v>28</v>
      </c>
      <c r="G6750" s="2" t="s">
        <v>83</v>
      </c>
      <c r="H6750" s="2" t="s">
        <v>265</v>
      </c>
      <c r="I6750" s="2" t="s">
        <v>44</v>
      </c>
      <c r="J6750" s="3">
        <v>46090</v>
      </c>
      <c r="K6750" s="3">
        <v>46093</v>
      </c>
      <c r="L6750" s="2" t="s">
        <v>40</v>
      </c>
      <c r="M6750" s="2" t="s">
        <v>71</v>
      </c>
      <c r="N6750" s="2" t="s">
        <v>137</v>
      </c>
      <c r="O6750" s="4">
        <v>1516000</v>
      </c>
      <c r="P6750" s="4">
        <v>437700</v>
      </c>
      <c r="Q6750" s="4">
        <v>1078300</v>
      </c>
      <c r="R6750" s="2">
        <v>36</v>
      </c>
      <c r="S6750" s="5">
        <v>8.9600000000000009</v>
      </c>
      <c r="T6750" s="4">
        <v>38004.080000000002</v>
      </c>
      <c r="U6750" s="2" t="s">
        <v>73</v>
      </c>
      <c r="V6750" s="2" t="s">
        <v>74</v>
      </c>
      <c r="W6750" s="4">
        <v>190020.4</v>
      </c>
      <c r="X6750" s="4">
        <v>1178126.6399999999</v>
      </c>
      <c r="Y6750" s="4">
        <v>1368147.04</v>
      </c>
      <c r="Z6750" s="2">
        <v>0</v>
      </c>
      <c r="AA6750" s="2" t="s">
        <v>56</v>
      </c>
      <c r="AB6750" s="2" t="s">
        <v>15736</v>
      </c>
      <c r="AC6750" s="2" t="s">
        <v>129</v>
      </c>
      <c r="AD6750" s="2" t="s">
        <v>76</v>
      </c>
      <c r="AE6750" s="5">
        <v>71.13</v>
      </c>
      <c r="AF6750" s="2">
        <v>0</v>
      </c>
      <c r="AG6750" s="2" t="s">
        <v>77</v>
      </c>
      <c r="AH6750" s="2">
        <v>3</v>
      </c>
      <c r="AI6750" s="6" t="str">
        <f t="shared" si="315"/>
        <v>25-34</v>
      </c>
      <c r="AJ6750" s="11">
        <f>YEAR(tbl_LoanData[[#This Row],[Application Date]])</f>
        <v>2026</v>
      </c>
      <c r="AK6750" s="11" t="str">
        <f>TEXT(tbl_LoanData[[#This Row],[Application Date]],"MMMM")</f>
        <v>March</v>
      </c>
      <c r="AL6750" s="12">
        <f>DATE(YEAR(tbl_LoanData[[#This Row],[Application Date]]),MONTH(tbl_LoanData[[#This Row],[Application Date]]),1)</f>
        <v>46082</v>
      </c>
      <c r="AM6750" s="14">
        <f ca="1">IF(AND(tbl_LoanData[[#This Row],[Application Date]]&gt;=EOMONTH(TODAY(),-1)+1,tbl_LoanData[[#This Row],[Application Date]]&lt;=TODAY()),tbl_LoanData[[#This Row],[Loan Amount]],0)</f>
        <v>0</v>
      </c>
      <c r="AN6750" s="14">
        <f>tbl_LoanData[[#This Row],[Amount Paid]]-(Q6750-X6750)</f>
        <v>289847.03999999992</v>
      </c>
      <c r="AO6750" s="14">
        <f>IF(tbl_LoanData[[#This Row],[Application Status]]="Approved",1,0)</f>
        <v>1</v>
      </c>
      <c r="AP6750" s="22" t="str">
        <f t="shared" ca="1" si="316"/>
        <v/>
      </c>
      <c r="AQ6750" s="22" t="str">
        <f t="shared" ca="1" si="317"/>
        <v/>
      </c>
    </row>
    <row r="6751" spans="1:43" ht="14.4" customHeight="1" x14ac:dyDescent="0.3">
      <c r="A6751" s="2" t="s">
        <v>9245</v>
      </c>
      <c r="B6751" s="2" t="s">
        <v>9246</v>
      </c>
      <c r="C6751" s="2" t="s">
        <v>397</v>
      </c>
      <c r="D6751" s="2" t="s">
        <v>134</v>
      </c>
      <c r="E6751" s="2" t="s">
        <v>311</v>
      </c>
      <c r="F6751" s="2">
        <v>42</v>
      </c>
      <c r="G6751" s="2" t="s">
        <v>83</v>
      </c>
      <c r="H6751" s="2" t="s">
        <v>103</v>
      </c>
      <c r="I6751" s="2" t="s">
        <v>43</v>
      </c>
      <c r="J6751" s="3">
        <v>46085</v>
      </c>
      <c r="K6751" s="3">
        <v>46099</v>
      </c>
      <c r="L6751" s="2" t="s">
        <v>37</v>
      </c>
      <c r="M6751" s="2" t="s">
        <v>199</v>
      </c>
      <c r="N6751" s="2" t="s">
        <v>200</v>
      </c>
      <c r="O6751" s="4">
        <v>212000</v>
      </c>
      <c r="P6751" s="4">
        <v>41300</v>
      </c>
      <c r="Q6751" s="4">
        <v>170700</v>
      </c>
      <c r="R6751" s="2">
        <v>24</v>
      </c>
      <c r="S6751" s="5">
        <v>7.83</v>
      </c>
      <c r="T6751" s="4">
        <v>8226.32</v>
      </c>
      <c r="U6751" s="2" t="s">
        <v>73</v>
      </c>
      <c r="V6751" s="2" t="s">
        <v>74</v>
      </c>
      <c r="W6751" s="4">
        <v>41131.599999999999</v>
      </c>
      <c r="X6751" s="4">
        <v>156300.01999999999</v>
      </c>
      <c r="Y6751" s="4">
        <v>197431.62</v>
      </c>
      <c r="Z6751" s="2">
        <v>0</v>
      </c>
      <c r="AA6751" s="2" t="s">
        <v>56</v>
      </c>
      <c r="AB6751" s="2" t="s">
        <v>15731</v>
      </c>
      <c r="AC6751" s="2" t="s">
        <v>332</v>
      </c>
      <c r="AD6751" s="2" t="s">
        <v>76</v>
      </c>
      <c r="AE6751" s="5">
        <v>80.52</v>
      </c>
      <c r="AF6751" s="2">
        <v>0</v>
      </c>
      <c r="AG6751" s="2" t="s">
        <v>77</v>
      </c>
      <c r="AH6751" s="2">
        <v>14</v>
      </c>
      <c r="AI6751" s="6" t="str">
        <f t="shared" si="315"/>
        <v>35-44</v>
      </c>
      <c r="AJ6751" s="11">
        <f>YEAR(tbl_LoanData[[#This Row],[Application Date]])</f>
        <v>2026</v>
      </c>
      <c r="AK6751" s="11" t="str">
        <f>TEXT(tbl_LoanData[[#This Row],[Application Date]],"MMMM")</f>
        <v>March</v>
      </c>
      <c r="AL6751" s="12">
        <f>DATE(YEAR(tbl_LoanData[[#This Row],[Application Date]]),MONTH(tbl_LoanData[[#This Row],[Application Date]]),1)</f>
        <v>46082</v>
      </c>
      <c r="AM6751" s="14">
        <f ca="1">IF(AND(tbl_LoanData[[#This Row],[Application Date]]&gt;=EOMONTH(TODAY(),-1)+1,tbl_LoanData[[#This Row],[Application Date]]&lt;=TODAY()),tbl_LoanData[[#This Row],[Loan Amount]],0)</f>
        <v>0</v>
      </c>
      <c r="AN6751" s="14">
        <f>tbl_LoanData[[#This Row],[Amount Paid]]-(Q6751-X6751)</f>
        <v>26731.619999999988</v>
      </c>
      <c r="AO6751" s="14">
        <f>IF(tbl_LoanData[[#This Row],[Application Status]]="Approved",1,0)</f>
        <v>1</v>
      </c>
      <c r="AP6751" s="22" t="str">
        <f t="shared" ca="1" si="316"/>
        <v/>
      </c>
      <c r="AQ6751" s="22" t="str">
        <f t="shared" ca="1" si="317"/>
        <v/>
      </c>
    </row>
    <row r="6752" spans="1:43" ht="14.4" customHeight="1" x14ac:dyDescent="0.3">
      <c r="A6752" s="2" t="s">
        <v>9247</v>
      </c>
      <c r="B6752" s="2" t="s">
        <v>9248</v>
      </c>
      <c r="C6752" s="2" t="s">
        <v>560</v>
      </c>
      <c r="D6752" s="2" t="s">
        <v>82</v>
      </c>
      <c r="E6752" s="2" t="s">
        <v>210</v>
      </c>
      <c r="F6752" s="2">
        <v>56</v>
      </c>
      <c r="G6752" s="2" t="s">
        <v>69</v>
      </c>
      <c r="H6752" s="2" t="s">
        <v>151</v>
      </c>
      <c r="I6752" s="2" t="s">
        <v>46</v>
      </c>
      <c r="J6752" s="3">
        <v>46111</v>
      </c>
      <c r="K6752" s="3"/>
      <c r="L6752" s="2" t="s">
        <v>39</v>
      </c>
      <c r="M6752" s="2" t="s">
        <v>167</v>
      </c>
      <c r="N6752" s="2" t="s">
        <v>491</v>
      </c>
      <c r="O6752" s="4">
        <v>1242000</v>
      </c>
      <c r="P6752" s="4">
        <v>466400</v>
      </c>
      <c r="Q6752" s="4">
        <v>775600</v>
      </c>
      <c r="R6752" s="2">
        <v>12</v>
      </c>
      <c r="S6752" s="5">
        <v>7.01</v>
      </c>
      <c r="T6752" s="4">
        <v>69164.13</v>
      </c>
      <c r="U6752" s="2" t="s">
        <v>113</v>
      </c>
      <c r="V6752" s="2" t="s">
        <v>97</v>
      </c>
      <c r="W6752" s="4">
        <v>0</v>
      </c>
      <c r="X6752" s="4">
        <v>0</v>
      </c>
      <c r="Y6752" s="4">
        <v>829969.56</v>
      </c>
      <c r="Z6752" s="2">
        <v>0</v>
      </c>
      <c r="AA6752" s="2" t="s">
        <v>97</v>
      </c>
      <c r="AB6752" s="2" t="s">
        <v>15732</v>
      </c>
      <c r="AC6752" s="2" t="s">
        <v>75</v>
      </c>
      <c r="AD6752" s="2" t="s">
        <v>76</v>
      </c>
      <c r="AE6752" s="5">
        <v>62.45</v>
      </c>
      <c r="AF6752" s="2">
        <v>0</v>
      </c>
      <c r="AG6752" s="2" t="s">
        <v>97</v>
      </c>
      <c r="AH6752" s="2"/>
      <c r="AI6752" s="6" t="str">
        <f t="shared" si="315"/>
        <v>55-64</v>
      </c>
      <c r="AJ6752" s="11">
        <f>YEAR(tbl_LoanData[[#This Row],[Application Date]])</f>
        <v>2026</v>
      </c>
      <c r="AK6752" s="11" t="str">
        <f>TEXT(tbl_LoanData[[#This Row],[Application Date]],"MMMM")</f>
        <v>March</v>
      </c>
      <c r="AL6752" s="12">
        <f>DATE(YEAR(tbl_LoanData[[#This Row],[Application Date]]),MONTH(tbl_LoanData[[#This Row],[Application Date]]),1)</f>
        <v>46082</v>
      </c>
      <c r="AM6752" s="14">
        <f ca="1">IF(AND(tbl_LoanData[[#This Row],[Application Date]]&gt;=EOMONTH(TODAY(),-1)+1,tbl_LoanData[[#This Row],[Application Date]]&lt;=TODAY()),tbl_LoanData[[#This Row],[Loan Amount]],0)</f>
        <v>0</v>
      </c>
      <c r="AN6752" s="14">
        <f>tbl_LoanData[[#This Row],[Amount Paid]]-(Q6752-X6752)</f>
        <v>-775600</v>
      </c>
      <c r="AO6752" s="14">
        <f>IF(tbl_LoanData[[#This Row],[Application Status]]="Approved",1,0)</f>
        <v>0</v>
      </c>
      <c r="AP6752" s="22" t="str">
        <f t="shared" ca="1" si="316"/>
        <v/>
      </c>
      <c r="AQ6752" s="22" t="str">
        <f t="shared" ca="1" si="317"/>
        <v/>
      </c>
    </row>
    <row r="6753" spans="1:43" x14ac:dyDescent="0.3">
      <c r="A6753" s="2" t="s">
        <v>9387</v>
      </c>
      <c r="B6753" s="2" t="s">
        <v>9388</v>
      </c>
      <c r="C6753" s="2" t="s">
        <v>133</v>
      </c>
      <c r="D6753" s="2" t="s">
        <v>117</v>
      </c>
      <c r="E6753" s="2" t="s">
        <v>406</v>
      </c>
      <c r="F6753" s="2">
        <v>60</v>
      </c>
      <c r="G6753" s="2" t="s">
        <v>69</v>
      </c>
      <c r="H6753" s="2" t="s">
        <v>398</v>
      </c>
      <c r="I6753" s="2" t="s">
        <v>46</v>
      </c>
      <c r="J6753" s="3">
        <v>46082</v>
      </c>
      <c r="K6753" s="3">
        <v>46097</v>
      </c>
      <c r="L6753" s="2" t="s">
        <v>40</v>
      </c>
      <c r="M6753" s="2" t="s">
        <v>111</v>
      </c>
      <c r="N6753" s="2" t="s">
        <v>369</v>
      </c>
      <c r="O6753" s="4">
        <v>1137000</v>
      </c>
      <c r="P6753" s="4">
        <v>270400</v>
      </c>
      <c r="Q6753" s="4">
        <v>866600</v>
      </c>
      <c r="R6753" s="2">
        <v>36</v>
      </c>
      <c r="S6753" s="5">
        <v>12.39</v>
      </c>
      <c r="T6753" s="4">
        <v>33019.870000000003</v>
      </c>
      <c r="U6753" s="2" t="s">
        <v>73</v>
      </c>
      <c r="V6753" s="2" t="s">
        <v>74</v>
      </c>
      <c r="W6753" s="4">
        <v>165099.35</v>
      </c>
      <c r="X6753" s="4">
        <v>1023615.87</v>
      </c>
      <c r="Y6753" s="4">
        <v>1188715.22</v>
      </c>
      <c r="Z6753" s="2">
        <v>0</v>
      </c>
      <c r="AA6753" s="2" t="s">
        <v>56</v>
      </c>
      <c r="AB6753" s="2" t="s">
        <v>15734</v>
      </c>
      <c r="AC6753" s="2" t="s">
        <v>87</v>
      </c>
      <c r="AD6753" s="2" t="s">
        <v>76</v>
      </c>
      <c r="AE6753" s="5">
        <v>76.22</v>
      </c>
      <c r="AF6753" s="2">
        <v>0</v>
      </c>
      <c r="AG6753" s="2" t="s">
        <v>77</v>
      </c>
      <c r="AH6753" s="2">
        <v>15</v>
      </c>
      <c r="AI6753" s="6" t="str">
        <f t="shared" si="315"/>
        <v>55-64</v>
      </c>
      <c r="AJ6753" s="11">
        <f>YEAR(tbl_LoanData[[#This Row],[Application Date]])</f>
        <v>2026</v>
      </c>
      <c r="AK6753" s="11" t="str">
        <f>TEXT(tbl_LoanData[[#This Row],[Application Date]],"MMMM")</f>
        <v>March</v>
      </c>
      <c r="AL6753" s="12">
        <f>DATE(YEAR(tbl_LoanData[[#This Row],[Application Date]]),MONTH(tbl_LoanData[[#This Row],[Application Date]]),1)</f>
        <v>46082</v>
      </c>
      <c r="AM6753" s="14">
        <f ca="1">IF(AND(tbl_LoanData[[#This Row],[Application Date]]&gt;=EOMONTH(TODAY(),-1)+1,tbl_LoanData[[#This Row],[Application Date]]&lt;=TODAY()),tbl_LoanData[[#This Row],[Loan Amount]],0)</f>
        <v>0</v>
      </c>
      <c r="AN6753" s="14">
        <f>tbl_LoanData[[#This Row],[Amount Paid]]-(Q6753-X6753)</f>
        <v>322115.21999999997</v>
      </c>
      <c r="AO6753" s="14">
        <f>IF(tbl_LoanData[[#This Row],[Application Status]]="Approved",1,0)</f>
        <v>1</v>
      </c>
      <c r="AP6753" s="22" t="str">
        <f t="shared" ca="1" si="316"/>
        <v/>
      </c>
      <c r="AQ6753" s="22" t="str">
        <f t="shared" ca="1" si="317"/>
        <v/>
      </c>
    </row>
    <row r="6754" spans="1:43" x14ac:dyDescent="0.3">
      <c r="A6754" s="2" t="s">
        <v>9495</v>
      </c>
      <c r="B6754" s="2" t="s">
        <v>9496</v>
      </c>
      <c r="C6754" s="2" t="s">
        <v>208</v>
      </c>
      <c r="D6754" s="2" t="s">
        <v>311</v>
      </c>
      <c r="E6754" s="2" t="s">
        <v>81</v>
      </c>
      <c r="F6754" s="2">
        <v>39</v>
      </c>
      <c r="G6754" s="2" t="s">
        <v>69</v>
      </c>
      <c r="H6754" s="2" t="s">
        <v>93</v>
      </c>
      <c r="I6754" s="2" t="s">
        <v>50</v>
      </c>
      <c r="J6754" s="3">
        <v>46112</v>
      </c>
      <c r="K6754" s="3">
        <v>46117</v>
      </c>
      <c r="L6754" s="2" t="s">
        <v>36</v>
      </c>
      <c r="M6754" s="2" t="s">
        <v>94</v>
      </c>
      <c r="N6754" s="2" t="s">
        <v>212</v>
      </c>
      <c r="O6754" s="4">
        <v>1237000</v>
      </c>
      <c r="P6754" s="4">
        <v>370200</v>
      </c>
      <c r="Q6754" s="4">
        <v>866800</v>
      </c>
      <c r="R6754" s="2">
        <v>60</v>
      </c>
      <c r="S6754" s="5">
        <v>10.38</v>
      </c>
      <c r="T6754" s="4">
        <v>21944.49</v>
      </c>
      <c r="U6754" s="2" t="s">
        <v>73</v>
      </c>
      <c r="V6754" s="2" t="s">
        <v>74</v>
      </c>
      <c r="W6754" s="4">
        <v>87777.96</v>
      </c>
      <c r="X6754" s="4">
        <v>1228891.24</v>
      </c>
      <c r="Y6754" s="4">
        <v>1316669.2</v>
      </c>
      <c r="Z6754" s="2">
        <v>0</v>
      </c>
      <c r="AA6754" s="2" t="s">
        <v>56</v>
      </c>
      <c r="AB6754" s="2" t="s">
        <v>15728</v>
      </c>
      <c r="AC6754" s="2" t="s">
        <v>138</v>
      </c>
      <c r="AD6754" s="2" t="s">
        <v>76</v>
      </c>
      <c r="AE6754" s="5">
        <v>70.069999999999993</v>
      </c>
      <c r="AF6754" s="2">
        <v>0</v>
      </c>
      <c r="AG6754" s="2" t="s">
        <v>77</v>
      </c>
      <c r="AH6754" s="2">
        <v>5</v>
      </c>
      <c r="AI6754" s="6" t="str">
        <f t="shared" si="315"/>
        <v>35-44</v>
      </c>
      <c r="AJ6754" s="11">
        <f>YEAR(tbl_LoanData[[#This Row],[Application Date]])</f>
        <v>2026</v>
      </c>
      <c r="AK6754" s="11" t="str">
        <f>TEXT(tbl_LoanData[[#This Row],[Application Date]],"MMMM")</f>
        <v>March</v>
      </c>
      <c r="AL6754" s="12">
        <f>DATE(YEAR(tbl_LoanData[[#This Row],[Application Date]]),MONTH(tbl_LoanData[[#This Row],[Application Date]]),1)</f>
        <v>46082</v>
      </c>
      <c r="AM6754" s="14">
        <f ca="1">IF(AND(tbl_LoanData[[#This Row],[Application Date]]&gt;=EOMONTH(TODAY(),-1)+1,tbl_LoanData[[#This Row],[Application Date]]&lt;=TODAY()),tbl_LoanData[[#This Row],[Loan Amount]],0)</f>
        <v>0</v>
      </c>
      <c r="AN6754" s="14">
        <f>tbl_LoanData[[#This Row],[Amount Paid]]-(Q6754-X6754)</f>
        <v>449869.2</v>
      </c>
      <c r="AO6754" s="14">
        <f>IF(tbl_LoanData[[#This Row],[Application Status]]="Approved",1,0)</f>
        <v>1</v>
      </c>
      <c r="AP6754" s="22" t="str">
        <f t="shared" ca="1" si="316"/>
        <v/>
      </c>
      <c r="AQ6754" s="22" t="str">
        <f t="shared" ca="1" si="317"/>
        <v/>
      </c>
    </row>
    <row r="6755" spans="1:43" x14ac:dyDescent="0.3">
      <c r="A6755" s="2" t="s">
        <v>9581</v>
      </c>
      <c r="B6755" s="2" t="s">
        <v>9582</v>
      </c>
      <c r="C6755" s="2" t="s">
        <v>432</v>
      </c>
      <c r="D6755" s="2" t="s">
        <v>81</v>
      </c>
      <c r="E6755" s="2" t="s">
        <v>165</v>
      </c>
      <c r="F6755" s="2">
        <v>61</v>
      </c>
      <c r="G6755" s="2" t="s">
        <v>69</v>
      </c>
      <c r="H6755" s="2" t="s">
        <v>265</v>
      </c>
      <c r="I6755" s="2" t="s">
        <v>44</v>
      </c>
      <c r="J6755" s="3">
        <v>46102</v>
      </c>
      <c r="K6755" s="3">
        <v>46105</v>
      </c>
      <c r="L6755" s="2" t="s">
        <v>38</v>
      </c>
      <c r="M6755" s="2" t="s">
        <v>71</v>
      </c>
      <c r="N6755" s="2" t="s">
        <v>589</v>
      </c>
      <c r="O6755" s="4">
        <v>1795000</v>
      </c>
      <c r="P6755" s="4">
        <v>485700</v>
      </c>
      <c r="Q6755" s="4">
        <v>1309300</v>
      </c>
      <c r="R6755" s="2">
        <v>24</v>
      </c>
      <c r="S6755" s="5">
        <v>14.65</v>
      </c>
      <c r="T6755" s="4">
        <v>70538.539999999994</v>
      </c>
      <c r="U6755" s="2" t="s">
        <v>73</v>
      </c>
      <c r="V6755" s="2" t="s">
        <v>74</v>
      </c>
      <c r="W6755" s="4">
        <v>282154.15999999997</v>
      </c>
      <c r="X6755" s="4">
        <v>1410770.74</v>
      </c>
      <c r="Y6755" s="4">
        <v>1692924.9</v>
      </c>
      <c r="Z6755" s="2">
        <v>0</v>
      </c>
      <c r="AA6755" s="2" t="s">
        <v>56</v>
      </c>
      <c r="AB6755" s="2" t="s">
        <v>15730</v>
      </c>
      <c r="AC6755" s="2" t="s">
        <v>129</v>
      </c>
      <c r="AD6755" s="2" t="s">
        <v>76</v>
      </c>
      <c r="AE6755" s="5">
        <v>72.94</v>
      </c>
      <c r="AF6755" s="2">
        <v>0</v>
      </c>
      <c r="AG6755" s="2" t="s">
        <v>77</v>
      </c>
      <c r="AH6755" s="2">
        <v>3</v>
      </c>
      <c r="AI6755" s="6" t="str">
        <f t="shared" si="315"/>
        <v>55-64</v>
      </c>
      <c r="AJ6755" s="11">
        <f>YEAR(tbl_LoanData[[#This Row],[Application Date]])</f>
        <v>2026</v>
      </c>
      <c r="AK6755" s="11" t="str">
        <f>TEXT(tbl_LoanData[[#This Row],[Application Date]],"MMMM")</f>
        <v>March</v>
      </c>
      <c r="AL6755" s="12">
        <f>DATE(YEAR(tbl_LoanData[[#This Row],[Application Date]]),MONTH(tbl_LoanData[[#This Row],[Application Date]]),1)</f>
        <v>46082</v>
      </c>
      <c r="AM6755" s="14">
        <f ca="1">IF(AND(tbl_LoanData[[#This Row],[Application Date]]&gt;=EOMONTH(TODAY(),-1)+1,tbl_LoanData[[#This Row],[Application Date]]&lt;=TODAY()),tbl_LoanData[[#This Row],[Loan Amount]],0)</f>
        <v>0</v>
      </c>
      <c r="AN6755" s="14">
        <f>tbl_LoanData[[#This Row],[Amount Paid]]-(Q6755-X6755)</f>
        <v>383624.89999999997</v>
      </c>
      <c r="AO6755" s="14">
        <f>IF(tbl_LoanData[[#This Row],[Application Status]]="Approved",1,0)</f>
        <v>1</v>
      </c>
      <c r="AP6755" s="22" t="str">
        <f t="shared" ca="1" si="316"/>
        <v/>
      </c>
      <c r="AQ6755" s="22" t="str">
        <f t="shared" ca="1" si="317"/>
        <v/>
      </c>
    </row>
    <row r="6756" spans="1:43" ht="14.4" customHeight="1" x14ac:dyDescent="0.3">
      <c r="A6756" s="2" t="s">
        <v>9585</v>
      </c>
      <c r="B6756" s="2" t="s">
        <v>9586</v>
      </c>
      <c r="C6756" s="2" t="s">
        <v>393</v>
      </c>
      <c r="D6756" s="2" t="s">
        <v>204</v>
      </c>
      <c r="E6756" s="2" t="s">
        <v>402</v>
      </c>
      <c r="F6756" s="2">
        <v>61</v>
      </c>
      <c r="G6756" s="2" t="s">
        <v>83</v>
      </c>
      <c r="H6756" s="2" t="s">
        <v>466</v>
      </c>
      <c r="I6756" s="2" t="s">
        <v>43</v>
      </c>
      <c r="J6756" s="3">
        <v>46085</v>
      </c>
      <c r="K6756" s="3">
        <v>46098</v>
      </c>
      <c r="L6756" s="2" t="s">
        <v>39</v>
      </c>
      <c r="M6756" s="2" t="s">
        <v>167</v>
      </c>
      <c r="N6756" s="2" t="s">
        <v>491</v>
      </c>
      <c r="O6756" s="4">
        <v>2217000</v>
      </c>
      <c r="P6756" s="4">
        <v>597500</v>
      </c>
      <c r="Q6756" s="4">
        <v>1619500</v>
      </c>
      <c r="R6756" s="2">
        <v>60</v>
      </c>
      <c r="S6756" s="5">
        <v>11.67</v>
      </c>
      <c r="T6756" s="4">
        <v>42741.3</v>
      </c>
      <c r="U6756" s="2" t="s">
        <v>73</v>
      </c>
      <c r="V6756" s="2" t="s">
        <v>74</v>
      </c>
      <c r="W6756" s="4">
        <v>213706.5</v>
      </c>
      <c r="X6756" s="4">
        <v>2350771.75</v>
      </c>
      <c r="Y6756" s="4">
        <v>2564478.25</v>
      </c>
      <c r="Z6756" s="2">
        <v>0</v>
      </c>
      <c r="AA6756" s="2" t="s">
        <v>56</v>
      </c>
      <c r="AB6756" s="2" t="s">
        <v>15733</v>
      </c>
      <c r="AC6756" s="2" t="s">
        <v>138</v>
      </c>
      <c r="AD6756" s="2" t="s">
        <v>76</v>
      </c>
      <c r="AE6756" s="5">
        <v>73.05</v>
      </c>
      <c r="AF6756" s="2">
        <v>0</v>
      </c>
      <c r="AG6756" s="2" t="s">
        <v>77</v>
      </c>
      <c r="AH6756" s="2">
        <v>13</v>
      </c>
      <c r="AI6756" s="6" t="str">
        <f t="shared" si="315"/>
        <v>55-64</v>
      </c>
      <c r="AJ6756" s="11">
        <f>YEAR(tbl_LoanData[[#This Row],[Application Date]])</f>
        <v>2026</v>
      </c>
      <c r="AK6756" s="11" t="str">
        <f>TEXT(tbl_LoanData[[#This Row],[Application Date]],"MMMM")</f>
        <v>March</v>
      </c>
      <c r="AL6756" s="12">
        <f>DATE(YEAR(tbl_LoanData[[#This Row],[Application Date]]),MONTH(tbl_LoanData[[#This Row],[Application Date]]),1)</f>
        <v>46082</v>
      </c>
      <c r="AM6756" s="14">
        <f ca="1">IF(AND(tbl_LoanData[[#This Row],[Application Date]]&gt;=EOMONTH(TODAY(),-1)+1,tbl_LoanData[[#This Row],[Application Date]]&lt;=TODAY()),tbl_LoanData[[#This Row],[Loan Amount]],0)</f>
        <v>0</v>
      </c>
      <c r="AN6756" s="14">
        <f>tbl_LoanData[[#This Row],[Amount Paid]]-(Q6756-X6756)</f>
        <v>944978.25</v>
      </c>
      <c r="AO6756" s="14">
        <f>IF(tbl_LoanData[[#This Row],[Application Status]]="Approved",1,0)</f>
        <v>1</v>
      </c>
      <c r="AP6756" s="22" t="str">
        <f t="shared" ca="1" si="316"/>
        <v/>
      </c>
      <c r="AQ6756" s="22" t="str">
        <f t="shared" ca="1" si="317"/>
        <v/>
      </c>
    </row>
    <row r="6757" spans="1:43" ht="14.4" customHeight="1" x14ac:dyDescent="0.3">
      <c r="A6757" s="2" t="s">
        <v>9653</v>
      </c>
      <c r="B6757" s="2" t="s">
        <v>9654</v>
      </c>
      <c r="C6757" s="2" t="s">
        <v>331</v>
      </c>
      <c r="D6757" s="2" t="s">
        <v>102</v>
      </c>
      <c r="E6757" s="2" t="s">
        <v>142</v>
      </c>
      <c r="F6757" s="2">
        <v>57</v>
      </c>
      <c r="G6757" s="2" t="s">
        <v>83</v>
      </c>
      <c r="H6757" s="2" t="s">
        <v>265</v>
      </c>
      <c r="I6757" s="2" t="s">
        <v>44</v>
      </c>
      <c r="J6757" s="3">
        <v>46111</v>
      </c>
      <c r="K6757" s="3">
        <v>46127</v>
      </c>
      <c r="L6757" s="2" t="s">
        <v>38</v>
      </c>
      <c r="M6757" s="2" t="s">
        <v>85</v>
      </c>
      <c r="N6757" s="2" t="s">
        <v>314</v>
      </c>
      <c r="O6757" s="4">
        <v>1293000</v>
      </c>
      <c r="P6757" s="4">
        <v>237000</v>
      </c>
      <c r="Q6757" s="4">
        <v>1056000</v>
      </c>
      <c r="R6757" s="2">
        <v>36</v>
      </c>
      <c r="S6757" s="5">
        <v>13.87</v>
      </c>
      <c r="T6757" s="4">
        <v>41538.93</v>
      </c>
      <c r="U6757" s="2" t="s">
        <v>73</v>
      </c>
      <c r="V6757" s="2" t="s">
        <v>74</v>
      </c>
      <c r="W6757" s="4">
        <v>166155.72</v>
      </c>
      <c r="X6757" s="4">
        <v>1329245.8799999999</v>
      </c>
      <c r="Y6757" s="4">
        <v>1495401.6</v>
      </c>
      <c r="Z6757" s="2">
        <v>0</v>
      </c>
      <c r="AA6757" s="2" t="s">
        <v>56</v>
      </c>
      <c r="AB6757" s="2" t="s">
        <v>15733</v>
      </c>
      <c r="AC6757" s="2" t="s">
        <v>213</v>
      </c>
      <c r="AD6757" s="2" t="s">
        <v>76</v>
      </c>
      <c r="AE6757" s="5">
        <v>81.67</v>
      </c>
      <c r="AF6757" s="2">
        <v>0</v>
      </c>
      <c r="AG6757" s="2" t="s">
        <v>77</v>
      </c>
      <c r="AH6757" s="2">
        <v>16</v>
      </c>
      <c r="AI6757" s="6" t="str">
        <f t="shared" si="315"/>
        <v>55-64</v>
      </c>
      <c r="AJ6757" s="11">
        <f>YEAR(tbl_LoanData[[#This Row],[Application Date]])</f>
        <v>2026</v>
      </c>
      <c r="AK6757" s="11" t="str">
        <f>TEXT(tbl_LoanData[[#This Row],[Application Date]],"MMMM")</f>
        <v>March</v>
      </c>
      <c r="AL6757" s="12">
        <f>DATE(YEAR(tbl_LoanData[[#This Row],[Application Date]]),MONTH(tbl_LoanData[[#This Row],[Application Date]]),1)</f>
        <v>46082</v>
      </c>
      <c r="AM6757" s="14">
        <f ca="1">IF(AND(tbl_LoanData[[#This Row],[Application Date]]&gt;=EOMONTH(TODAY(),-1)+1,tbl_LoanData[[#This Row],[Application Date]]&lt;=TODAY()),tbl_LoanData[[#This Row],[Loan Amount]],0)</f>
        <v>0</v>
      </c>
      <c r="AN6757" s="14">
        <f>tbl_LoanData[[#This Row],[Amount Paid]]-(Q6757-X6757)</f>
        <v>439401.59999999986</v>
      </c>
      <c r="AO6757" s="14">
        <f>IF(tbl_LoanData[[#This Row],[Application Status]]="Approved",1,0)</f>
        <v>1</v>
      </c>
      <c r="AP6757" s="22" t="str">
        <f t="shared" ca="1" si="316"/>
        <v/>
      </c>
      <c r="AQ6757" s="22" t="str">
        <f t="shared" ca="1" si="317"/>
        <v/>
      </c>
    </row>
    <row r="6758" spans="1:43" ht="14.4" customHeight="1" x14ac:dyDescent="0.3">
      <c r="A6758" s="2" t="s">
        <v>9747</v>
      </c>
      <c r="B6758" s="2" t="s">
        <v>9748</v>
      </c>
      <c r="C6758" s="2" t="s">
        <v>368</v>
      </c>
      <c r="D6758" s="2" t="s">
        <v>134</v>
      </c>
      <c r="E6758" s="2" t="s">
        <v>125</v>
      </c>
      <c r="F6758" s="2">
        <v>53</v>
      </c>
      <c r="G6758" s="2" t="s">
        <v>83</v>
      </c>
      <c r="H6758" s="2" t="s">
        <v>250</v>
      </c>
      <c r="I6758" s="2" t="s">
        <v>52</v>
      </c>
      <c r="J6758" s="3">
        <v>46097</v>
      </c>
      <c r="K6758" s="3">
        <v>46101</v>
      </c>
      <c r="L6758" s="2" t="s">
        <v>36</v>
      </c>
      <c r="M6758" s="2" t="s">
        <v>111</v>
      </c>
      <c r="N6758" s="2" t="s">
        <v>350</v>
      </c>
      <c r="O6758" s="4">
        <v>805000</v>
      </c>
      <c r="P6758" s="4">
        <v>125700</v>
      </c>
      <c r="Q6758" s="4">
        <v>679300</v>
      </c>
      <c r="R6758" s="2">
        <v>12</v>
      </c>
      <c r="S6758" s="5">
        <v>8.67</v>
      </c>
      <c r="T6758" s="4">
        <v>61516.28</v>
      </c>
      <c r="U6758" s="2" t="s">
        <v>73</v>
      </c>
      <c r="V6758" s="2" t="s">
        <v>74</v>
      </c>
      <c r="W6758" s="4">
        <v>307581.40000000002</v>
      </c>
      <c r="X6758" s="4">
        <v>430613.91</v>
      </c>
      <c r="Y6758" s="4">
        <v>738195.31</v>
      </c>
      <c r="Z6758" s="2">
        <v>0</v>
      </c>
      <c r="AA6758" s="2" t="s">
        <v>56</v>
      </c>
      <c r="AB6758" s="2" t="s">
        <v>15733</v>
      </c>
      <c r="AC6758" s="2" t="s">
        <v>121</v>
      </c>
      <c r="AD6758" s="2" t="s">
        <v>76</v>
      </c>
      <c r="AE6758" s="5">
        <v>84.39</v>
      </c>
      <c r="AF6758" s="2">
        <v>0</v>
      </c>
      <c r="AG6758" s="2" t="s">
        <v>77</v>
      </c>
      <c r="AH6758" s="2">
        <v>4</v>
      </c>
      <c r="AI6758" s="6" t="str">
        <f t="shared" si="315"/>
        <v>45-54</v>
      </c>
      <c r="AJ6758" s="11">
        <f>YEAR(tbl_LoanData[[#This Row],[Application Date]])</f>
        <v>2026</v>
      </c>
      <c r="AK6758" s="11" t="str">
        <f>TEXT(tbl_LoanData[[#This Row],[Application Date]],"MMMM")</f>
        <v>March</v>
      </c>
      <c r="AL6758" s="12">
        <f>DATE(YEAR(tbl_LoanData[[#This Row],[Application Date]]),MONTH(tbl_LoanData[[#This Row],[Application Date]]),1)</f>
        <v>46082</v>
      </c>
      <c r="AM6758" s="14">
        <f ca="1">IF(AND(tbl_LoanData[[#This Row],[Application Date]]&gt;=EOMONTH(TODAY(),-1)+1,tbl_LoanData[[#This Row],[Application Date]]&lt;=TODAY()),tbl_LoanData[[#This Row],[Loan Amount]],0)</f>
        <v>0</v>
      </c>
      <c r="AN6758" s="14">
        <f>tbl_LoanData[[#This Row],[Amount Paid]]-(Q6758-X6758)</f>
        <v>58895.31</v>
      </c>
      <c r="AO6758" s="14">
        <f>IF(tbl_LoanData[[#This Row],[Application Status]]="Approved",1,0)</f>
        <v>1</v>
      </c>
      <c r="AP6758" s="22" t="str">
        <f t="shared" ca="1" si="316"/>
        <v/>
      </c>
      <c r="AQ6758" s="22" t="str">
        <f t="shared" ca="1" si="317"/>
        <v/>
      </c>
    </row>
    <row r="6759" spans="1:43" ht="14.4" customHeight="1" x14ac:dyDescent="0.3">
      <c r="A6759" s="2" t="s">
        <v>9839</v>
      </c>
      <c r="B6759" s="2" t="s">
        <v>9840</v>
      </c>
      <c r="C6759" s="2" t="s">
        <v>1573</v>
      </c>
      <c r="D6759" s="2" t="s">
        <v>102</v>
      </c>
      <c r="E6759" s="2" t="s">
        <v>210</v>
      </c>
      <c r="F6759" s="2">
        <v>44</v>
      </c>
      <c r="G6759" s="2" t="s">
        <v>69</v>
      </c>
      <c r="H6759" s="2" t="s">
        <v>278</v>
      </c>
      <c r="I6759" s="2" t="s">
        <v>45</v>
      </c>
      <c r="J6759" s="3">
        <v>46111</v>
      </c>
      <c r="K6759" s="3"/>
      <c r="L6759" s="2" t="s">
        <v>38</v>
      </c>
      <c r="M6759" s="2" t="s">
        <v>127</v>
      </c>
      <c r="N6759" s="2" t="s">
        <v>128</v>
      </c>
      <c r="O6759" s="4">
        <v>1047000</v>
      </c>
      <c r="P6759" s="4">
        <v>348000</v>
      </c>
      <c r="Q6759" s="4">
        <v>699000</v>
      </c>
      <c r="R6759" s="2">
        <v>24</v>
      </c>
      <c r="S6759" s="5">
        <v>9.36</v>
      </c>
      <c r="T6759" s="4">
        <v>34577.199999999997</v>
      </c>
      <c r="U6759" s="2" t="s">
        <v>96</v>
      </c>
      <c r="V6759" s="2" t="s">
        <v>97</v>
      </c>
      <c r="W6759" s="4">
        <v>0</v>
      </c>
      <c r="X6759" s="4">
        <v>0</v>
      </c>
      <c r="Y6759" s="4">
        <v>829852.8</v>
      </c>
      <c r="Z6759" s="2">
        <v>0</v>
      </c>
      <c r="AA6759" s="2" t="s">
        <v>97</v>
      </c>
      <c r="AB6759" s="2" t="s">
        <v>15728</v>
      </c>
      <c r="AC6759" s="2" t="s">
        <v>360</v>
      </c>
      <c r="AD6759" s="2" t="s">
        <v>76</v>
      </c>
      <c r="AE6759" s="5">
        <v>66.760000000000005</v>
      </c>
      <c r="AF6759" s="2">
        <v>0</v>
      </c>
      <c r="AG6759" s="2" t="s">
        <v>97</v>
      </c>
      <c r="AH6759" s="2"/>
      <c r="AI6759" s="6" t="str">
        <f t="shared" si="315"/>
        <v>35-44</v>
      </c>
      <c r="AJ6759" s="11">
        <f>YEAR(tbl_LoanData[[#This Row],[Application Date]])</f>
        <v>2026</v>
      </c>
      <c r="AK6759" s="11" t="str">
        <f>TEXT(tbl_LoanData[[#This Row],[Application Date]],"MMMM")</f>
        <v>March</v>
      </c>
      <c r="AL6759" s="12">
        <f>DATE(YEAR(tbl_LoanData[[#This Row],[Application Date]]),MONTH(tbl_LoanData[[#This Row],[Application Date]]),1)</f>
        <v>46082</v>
      </c>
      <c r="AM6759" s="14">
        <f ca="1">IF(AND(tbl_LoanData[[#This Row],[Application Date]]&gt;=EOMONTH(TODAY(),-1)+1,tbl_LoanData[[#This Row],[Application Date]]&lt;=TODAY()),tbl_LoanData[[#This Row],[Loan Amount]],0)</f>
        <v>0</v>
      </c>
      <c r="AN6759" s="14">
        <f>tbl_LoanData[[#This Row],[Amount Paid]]-(Q6759-X6759)</f>
        <v>-699000</v>
      </c>
      <c r="AO6759" s="14">
        <f>IF(tbl_LoanData[[#This Row],[Application Status]]="Approved",1,0)</f>
        <v>0</v>
      </c>
      <c r="AP6759" s="22" t="str">
        <f t="shared" ca="1" si="316"/>
        <v/>
      </c>
      <c r="AQ6759" s="22" t="str">
        <f t="shared" ca="1" si="317"/>
        <v/>
      </c>
    </row>
    <row r="6760" spans="1:43" ht="14.4" customHeight="1" x14ac:dyDescent="0.3">
      <c r="A6760" s="2" t="s">
        <v>9913</v>
      </c>
      <c r="B6760" s="2" t="s">
        <v>9914</v>
      </c>
      <c r="C6760" s="2" t="s">
        <v>452</v>
      </c>
      <c r="D6760" s="2" t="s">
        <v>82</v>
      </c>
      <c r="E6760" s="2" t="s">
        <v>323</v>
      </c>
      <c r="F6760" s="2">
        <v>56</v>
      </c>
      <c r="G6760" s="2" t="s">
        <v>83</v>
      </c>
      <c r="H6760" s="2" t="s">
        <v>318</v>
      </c>
      <c r="I6760" s="2" t="s">
        <v>42</v>
      </c>
      <c r="J6760" s="3">
        <v>46096</v>
      </c>
      <c r="K6760" s="3">
        <v>46099</v>
      </c>
      <c r="L6760" s="2" t="s">
        <v>40</v>
      </c>
      <c r="M6760" s="2" t="s">
        <v>85</v>
      </c>
      <c r="N6760" s="2" t="s">
        <v>270</v>
      </c>
      <c r="O6760" s="4">
        <v>930000</v>
      </c>
      <c r="P6760" s="4">
        <v>271100</v>
      </c>
      <c r="Q6760" s="4">
        <v>658900</v>
      </c>
      <c r="R6760" s="2">
        <v>48</v>
      </c>
      <c r="S6760" s="5">
        <v>9.26</v>
      </c>
      <c r="T6760" s="4">
        <v>18811.599999999999</v>
      </c>
      <c r="U6760" s="2" t="s">
        <v>73</v>
      </c>
      <c r="V6760" s="2" t="s">
        <v>74</v>
      </c>
      <c r="W6760" s="4">
        <v>94058</v>
      </c>
      <c r="X6760" s="4">
        <v>808898.56000000006</v>
      </c>
      <c r="Y6760" s="4">
        <v>902956.56</v>
      </c>
      <c r="Z6760" s="2">
        <v>0</v>
      </c>
      <c r="AA6760" s="2" t="s">
        <v>56</v>
      </c>
      <c r="AB6760" s="2" t="s">
        <v>15734</v>
      </c>
      <c r="AC6760" s="2" t="s">
        <v>106</v>
      </c>
      <c r="AD6760" s="2" t="s">
        <v>76</v>
      </c>
      <c r="AE6760" s="5">
        <v>70.849999999999994</v>
      </c>
      <c r="AF6760" s="2">
        <v>0</v>
      </c>
      <c r="AG6760" s="2" t="s">
        <v>77</v>
      </c>
      <c r="AH6760" s="2">
        <v>3</v>
      </c>
      <c r="AI6760" s="6" t="str">
        <f t="shared" si="315"/>
        <v>55-64</v>
      </c>
      <c r="AJ6760" s="11">
        <f>YEAR(tbl_LoanData[[#This Row],[Application Date]])</f>
        <v>2026</v>
      </c>
      <c r="AK6760" s="11" t="str">
        <f>TEXT(tbl_LoanData[[#This Row],[Application Date]],"MMMM")</f>
        <v>March</v>
      </c>
      <c r="AL6760" s="12">
        <f>DATE(YEAR(tbl_LoanData[[#This Row],[Application Date]]),MONTH(tbl_LoanData[[#This Row],[Application Date]]),1)</f>
        <v>46082</v>
      </c>
      <c r="AM6760" s="14">
        <f ca="1">IF(AND(tbl_LoanData[[#This Row],[Application Date]]&gt;=EOMONTH(TODAY(),-1)+1,tbl_LoanData[[#This Row],[Application Date]]&lt;=TODAY()),tbl_LoanData[[#This Row],[Loan Amount]],0)</f>
        <v>0</v>
      </c>
      <c r="AN6760" s="14">
        <f>tbl_LoanData[[#This Row],[Amount Paid]]-(Q6760-X6760)</f>
        <v>244056.56000000006</v>
      </c>
      <c r="AO6760" s="14">
        <f>IF(tbl_LoanData[[#This Row],[Application Status]]="Approved",1,0)</f>
        <v>1</v>
      </c>
      <c r="AP6760" s="22" t="str">
        <f t="shared" ca="1" si="316"/>
        <v/>
      </c>
      <c r="AQ6760" s="22" t="str">
        <f t="shared" ca="1" si="317"/>
        <v/>
      </c>
    </row>
    <row r="6761" spans="1:43" ht="14.4" customHeight="1" x14ac:dyDescent="0.3">
      <c r="A6761" s="2" t="s">
        <v>9973</v>
      </c>
      <c r="B6761" s="2" t="s">
        <v>9974</v>
      </c>
      <c r="C6761" s="2" t="s">
        <v>203</v>
      </c>
      <c r="D6761" s="2" t="s">
        <v>91</v>
      </c>
      <c r="E6761" s="2" t="s">
        <v>91</v>
      </c>
      <c r="F6761" s="2">
        <v>35</v>
      </c>
      <c r="G6761" s="2" t="s">
        <v>69</v>
      </c>
      <c r="H6761" s="2" t="s">
        <v>151</v>
      </c>
      <c r="I6761" s="2" t="s">
        <v>46</v>
      </c>
      <c r="J6761" s="3">
        <v>46098</v>
      </c>
      <c r="K6761" s="3">
        <v>46117</v>
      </c>
      <c r="L6761" s="2" t="s">
        <v>40</v>
      </c>
      <c r="M6761" s="2" t="s">
        <v>85</v>
      </c>
      <c r="N6761" s="2" t="s">
        <v>86</v>
      </c>
      <c r="O6761" s="4">
        <v>793000</v>
      </c>
      <c r="P6761" s="4">
        <v>207700</v>
      </c>
      <c r="Q6761" s="4">
        <v>585300</v>
      </c>
      <c r="R6761" s="2">
        <v>48</v>
      </c>
      <c r="S6761" s="5">
        <v>13.52</v>
      </c>
      <c r="T6761" s="4">
        <v>18788.13</v>
      </c>
      <c r="U6761" s="2" t="s">
        <v>73</v>
      </c>
      <c r="V6761" s="2" t="s">
        <v>74</v>
      </c>
      <c r="W6761" s="4">
        <v>75152.52</v>
      </c>
      <c r="X6761" s="4">
        <v>826677.72</v>
      </c>
      <c r="Y6761" s="4">
        <v>901830.24</v>
      </c>
      <c r="Z6761" s="2">
        <v>0</v>
      </c>
      <c r="AA6761" s="2" t="s">
        <v>56</v>
      </c>
      <c r="AB6761" s="2" t="s">
        <v>15730</v>
      </c>
      <c r="AC6761" s="2" t="s">
        <v>146</v>
      </c>
      <c r="AD6761" s="2" t="s">
        <v>76</v>
      </c>
      <c r="AE6761" s="5">
        <v>73.81</v>
      </c>
      <c r="AF6761" s="2">
        <v>0</v>
      </c>
      <c r="AG6761" s="2" t="s">
        <v>77</v>
      </c>
      <c r="AH6761" s="2">
        <v>19</v>
      </c>
      <c r="AI6761" s="6" t="str">
        <f t="shared" si="315"/>
        <v>35-44</v>
      </c>
      <c r="AJ6761" s="11">
        <f>YEAR(tbl_LoanData[[#This Row],[Application Date]])</f>
        <v>2026</v>
      </c>
      <c r="AK6761" s="11" t="str">
        <f>TEXT(tbl_LoanData[[#This Row],[Application Date]],"MMMM")</f>
        <v>March</v>
      </c>
      <c r="AL6761" s="12">
        <f>DATE(YEAR(tbl_LoanData[[#This Row],[Application Date]]),MONTH(tbl_LoanData[[#This Row],[Application Date]]),1)</f>
        <v>46082</v>
      </c>
      <c r="AM6761" s="14">
        <f ca="1">IF(AND(tbl_LoanData[[#This Row],[Application Date]]&gt;=EOMONTH(TODAY(),-1)+1,tbl_LoanData[[#This Row],[Application Date]]&lt;=TODAY()),tbl_LoanData[[#This Row],[Loan Amount]],0)</f>
        <v>0</v>
      </c>
      <c r="AN6761" s="14">
        <f>tbl_LoanData[[#This Row],[Amount Paid]]-(Q6761-X6761)</f>
        <v>316530.24</v>
      </c>
      <c r="AO6761" s="14">
        <f>IF(tbl_LoanData[[#This Row],[Application Status]]="Approved",1,0)</f>
        <v>1</v>
      </c>
      <c r="AP6761" s="22" t="str">
        <f t="shared" ca="1" si="316"/>
        <v/>
      </c>
      <c r="AQ6761" s="22" t="str">
        <f t="shared" ca="1" si="317"/>
        <v/>
      </c>
    </row>
    <row r="6762" spans="1:43" x14ac:dyDescent="0.3">
      <c r="A6762" s="2" t="s">
        <v>10143</v>
      </c>
      <c r="B6762" s="2" t="s">
        <v>10144</v>
      </c>
      <c r="C6762" s="2" t="s">
        <v>840</v>
      </c>
      <c r="D6762" s="2" t="s">
        <v>232</v>
      </c>
      <c r="E6762" s="2" t="s">
        <v>91</v>
      </c>
      <c r="F6762" s="2">
        <v>45</v>
      </c>
      <c r="G6762" s="2" t="s">
        <v>83</v>
      </c>
      <c r="H6762" s="2" t="s">
        <v>205</v>
      </c>
      <c r="I6762" s="2" t="s">
        <v>49</v>
      </c>
      <c r="J6762" s="3">
        <v>46107</v>
      </c>
      <c r="K6762" s="3">
        <v>46128</v>
      </c>
      <c r="L6762" s="2" t="s">
        <v>39</v>
      </c>
      <c r="M6762" s="2" t="s">
        <v>94</v>
      </c>
      <c r="N6762" s="2" t="s">
        <v>365</v>
      </c>
      <c r="O6762" s="4">
        <v>1841000</v>
      </c>
      <c r="P6762" s="4">
        <v>528300</v>
      </c>
      <c r="Q6762" s="4">
        <v>1312700</v>
      </c>
      <c r="R6762" s="2">
        <v>18</v>
      </c>
      <c r="S6762" s="5">
        <v>11.16</v>
      </c>
      <c r="T6762" s="4">
        <v>85135.89</v>
      </c>
      <c r="U6762" s="2" t="s">
        <v>73</v>
      </c>
      <c r="V6762" s="2" t="s">
        <v>74</v>
      </c>
      <c r="W6762" s="4">
        <v>340543.56</v>
      </c>
      <c r="X6762" s="4">
        <v>1191902.42</v>
      </c>
      <c r="Y6762" s="4">
        <v>1532445.98</v>
      </c>
      <c r="Z6762" s="2">
        <v>0</v>
      </c>
      <c r="AA6762" s="2" t="s">
        <v>56</v>
      </c>
      <c r="AB6762" s="2" t="s">
        <v>15735</v>
      </c>
      <c r="AC6762" s="2" t="s">
        <v>360</v>
      </c>
      <c r="AD6762" s="2" t="s">
        <v>76</v>
      </c>
      <c r="AE6762" s="5">
        <v>71.3</v>
      </c>
      <c r="AF6762" s="2">
        <v>0</v>
      </c>
      <c r="AG6762" s="2" t="s">
        <v>77</v>
      </c>
      <c r="AH6762" s="2">
        <v>21</v>
      </c>
      <c r="AI6762" s="6" t="str">
        <f t="shared" si="315"/>
        <v>45-54</v>
      </c>
      <c r="AJ6762" s="11">
        <f>YEAR(tbl_LoanData[[#This Row],[Application Date]])</f>
        <v>2026</v>
      </c>
      <c r="AK6762" s="11" t="str">
        <f>TEXT(tbl_LoanData[[#This Row],[Application Date]],"MMMM")</f>
        <v>March</v>
      </c>
      <c r="AL6762" s="12">
        <f>DATE(YEAR(tbl_LoanData[[#This Row],[Application Date]]),MONTH(tbl_LoanData[[#This Row],[Application Date]]),1)</f>
        <v>46082</v>
      </c>
      <c r="AM6762" s="14">
        <f ca="1">IF(AND(tbl_LoanData[[#This Row],[Application Date]]&gt;=EOMONTH(TODAY(),-1)+1,tbl_LoanData[[#This Row],[Application Date]]&lt;=TODAY()),tbl_LoanData[[#This Row],[Loan Amount]],0)</f>
        <v>0</v>
      </c>
      <c r="AN6762" s="14">
        <f>tbl_LoanData[[#This Row],[Amount Paid]]-(Q6762-X6762)</f>
        <v>219745.97999999992</v>
      </c>
      <c r="AO6762" s="14">
        <f>IF(tbl_LoanData[[#This Row],[Application Status]]="Approved",1,0)</f>
        <v>1</v>
      </c>
      <c r="AP6762" s="22" t="str">
        <f t="shared" ca="1" si="316"/>
        <v/>
      </c>
      <c r="AQ6762" s="22" t="str">
        <f t="shared" ca="1" si="317"/>
        <v/>
      </c>
    </row>
    <row r="6763" spans="1:43" ht="14.4" customHeight="1" x14ac:dyDescent="0.3">
      <c r="A6763" s="2" t="s">
        <v>10181</v>
      </c>
      <c r="B6763" s="2" t="s">
        <v>10182</v>
      </c>
      <c r="C6763" s="2" t="s">
        <v>368</v>
      </c>
      <c r="D6763" s="2" t="s">
        <v>232</v>
      </c>
      <c r="E6763" s="2" t="s">
        <v>268</v>
      </c>
      <c r="F6763" s="2">
        <v>22</v>
      </c>
      <c r="G6763" s="2" t="s">
        <v>83</v>
      </c>
      <c r="H6763" s="2" t="s">
        <v>278</v>
      </c>
      <c r="I6763" s="2" t="s">
        <v>45</v>
      </c>
      <c r="J6763" s="3">
        <v>46112</v>
      </c>
      <c r="K6763" s="3"/>
      <c r="L6763" s="2" t="s">
        <v>36</v>
      </c>
      <c r="M6763" s="2" t="s">
        <v>111</v>
      </c>
      <c r="N6763" s="2" t="s">
        <v>350</v>
      </c>
      <c r="O6763" s="4">
        <v>806000</v>
      </c>
      <c r="P6763" s="4">
        <v>316500</v>
      </c>
      <c r="Q6763" s="4">
        <v>489500</v>
      </c>
      <c r="R6763" s="2">
        <v>36</v>
      </c>
      <c r="S6763" s="5">
        <v>7.91</v>
      </c>
      <c r="T6763" s="4">
        <v>16823.84</v>
      </c>
      <c r="U6763" s="2" t="s">
        <v>96</v>
      </c>
      <c r="V6763" s="2" t="s">
        <v>97</v>
      </c>
      <c r="W6763" s="4">
        <v>0</v>
      </c>
      <c r="X6763" s="4">
        <v>0</v>
      </c>
      <c r="Y6763" s="4">
        <v>605658.35</v>
      </c>
      <c r="Z6763" s="2">
        <v>0</v>
      </c>
      <c r="AA6763" s="2" t="s">
        <v>97</v>
      </c>
      <c r="AB6763" s="2" t="s">
        <v>15732</v>
      </c>
      <c r="AC6763" s="2" t="s">
        <v>121</v>
      </c>
      <c r="AD6763" s="2" t="s">
        <v>76</v>
      </c>
      <c r="AE6763" s="5">
        <v>60.73</v>
      </c>
      <c r="AF6763" s="2">
        <v>0</v>
      </c>
      <c r="AG6763" s="2" t="s">
        <v>97</v>
      </c>
      <c r="AH6763" s="2"/>
      <c r="AI6763" s="6" t="str">
        <f t="shared" si="315"/>
        <v>18-24</v>
      </c>
      <c r="AJ6763" s="11">
        <f>YEAR(tbl_LoanData[[#This Row],[Application Date]])</f>
        <v>2026</v>
      </c>
      <c r="AK6763" s="11" t="str">
        <f>TEXT(tbl_LoanData[[#This Row],[Application Date]],"MMMM")</f>
        <v>March</v>
      </c>
      <c r="AL6763" s="12">
        <f>DATE(YEAR(tbl_LoanData[[#This Row],[Application Date]]),MONTH(tbl_LoanData[[#This Row],[Application Date]]),1)</f>
        <v>46082</v>
      </c>
      <c r="AM6763" s="14">
        <f ca="1">IF(AND(tbl_LoanData[[#This Row],[Application Date]]&gt;=EOMONTH(TODAY(),-1)+1,tbl_LoanData[[#This Row],[Application Date]]&lt;=TODAY()),tbl_LoanData[[#This Row],[Loan Amount]],0)</f>
        <v>0</v>
      </c>
      <c r="AN6763" s="14">
        <f>tbl_LoanData[[#This Row],[Amount Paid]]-(Q6763-X6763)</f>
        <v>-489500</v>
      </c>
      <c r="AO6763" s="14">
        <f>IF(tbl_LoanData[[#This Row],[Application Status]]="Approved",1,0)</f>
        <v>0</v>
      </c>
      <c r="AP6763" s="22" t="str">
        <f t="shared" ca="1" si="316"/>
        <v/>
      </c>
      <c r="AQ6763" s="22" t="str">
        <f t="shared" ca="1" si="317"/>
        <v/>
      </c>
    </row>
    <row r="6764" spans="1:43" x14ac:dyDescent="0.3">
      <c r="A6764" s="2" t="s">
        <v>10339</v>
      </c>
      <c r="B6764" s="2" t="s">
        <v>10340</v>
      </c>
      <c r="C6764" s="2" t="s">
        <v>439</v>
      </c>
      <c r="D6764" s="2" t="s">
        <v>118</v>
      </c>
      <c r="E6764" s="2" t="s">
        <v>102</v>
      </c>
      <c r="F6764" s="2">
        <v>59</v>
      </c>
      <c r="G6764" s="2" t="s">
        <v>83</v>
      </c>
      <c r="H6764" s="2" t="s">
        <v>211</v>
      </c>
      <c r="I6764" s="2" t="s">
        <v>50</v>
      </c>
      <c r="J6764" s="3">
        <v>46085</v>
      </c>
      <c r="K6764" s="3">
        <v>46087</v>
      </c>
      <c r="L6764" s="2" t="s">
        <v>40</v>
      </c>
      <c r="M6764" s="2" t="s">
        <v>85</v>
      </c>
      <c r="N6764" s="2" t="s">
        <v>274</v>
      </c>
      <c r="O6764" s="4">
        <v>1346000</v>
      </c>
      <c r="P6764" s="4">
        <v>283500</v>
      </c>
      <c r="Q6764" s="4">
        <v>1062500</v>
      </c>
      <c r="R6764" s="2">
        <v>36</v>
      </c>
      <c r="S6764" s="5">
        <v>8.68</v>
      </c>
      <c r="T6764" s="4">
        <v>37199.31</v>
      </c>
      <c r="U6764" s="2" t="s">
        <v>73</v>
      </c>
      <c r="V6764" s="2" t="s">
        <v>74</v>
      </c>
      <c r="W6764" s="4">
        <v>185996.55</v>
      </c>
      <c r="X6764" s="4">
        <v>1153178.45</v>
      </c>
      <c r="Y6764" s="4">
        <v>1339175</v>
      </c>
      <c r="Z6764" s="2">
        <v>0</v>
      </c>
      <c r="AA6764" s="2" t="s">
        <v>56</v>
      </c>
      <c r="AB6764" s="2" t="s">
        <v>15728</v>
      </c>
      <c r="AC6764" s="2" t="s">
        <v>332</v>
      </c>
      <c r="AD6764" s="2" t="s">
        <v>76</v>
      </c>
      <c r="AE6764" s="5">
        <v>78.94</v>
      </c>
      <c r="AF6764" s="2">
        <v>0</v>
      </c>
      <c r="AG6764" s="2" t="s">
        <v>77</v>
      </c>
      <c r="AH6764" s="2">
        <v>2</v>
      </c>
      <c r="AI6764" s="6" t="str">
        <f t="shared" si="315"/>
        <v>55-64</v>
      </c>
      <c r="AJ6764" s="11">
        <f>YEAR(tbl_LoanData[[#This Row],[Application Date]])</f>
        <v>2026</v>
      </c>
      <c r="AK6764" s="11" t="str">
        <f>TEXT(tbl_LoanData[[#This Row],[Application Date]],"MMMM")</f>
        <v>March</v>
      </c>
      <c r="AL6764" s="12">
        <f>DATE(YEAR(tbl_LoanData[[#This Row],[Application Date]]),MONTH(tbl_LoanData[[#This Row],[Application Date]]),1)</f>
        <v>46082</v>
      </c>
      <c r="AM6764" s="14">
        <f ca="1">IF(AND(tbl_LoanData[[#This Row],[Application Date]]&gt;=EOMONTH(TODAY(),-1)+1,tbl_LoanData[[#This Row],[Application Date]]&lt;=TODAY()),tbl_LoanData[[#This Row],[Loan Amount]],0)</f>
        <v>0</v>
      </c>
      <c r="AN6764" s="14">
        <f>tbl_LoanData[[#This Row],[Amount Paid]]-(Q6764-X6764)</f>
        <v>276674.99999999994</v>
      </c>
      <c r="AO6764" s="14">
        <f>IF(tbl_LoanData[[#This Row],[Application Status]]="Approved",1,0)</f>
        <v>1</v>
      </c>
      <c r="AP6764" s="22" t="str">
        <f t="shared" ca="1" si="316"/>
        <v/>
      </c>
      <c r="AQ6764" s="22" t="str">
        <f t="shared" ca="1" si="317"/>
        <v/>
      </c>
    </row>
    <row r="6765" spans="1:43" ht="14.4" customHeight="1" x14ac:dyDescent="0.3">
      <c r="A6765" s="2" t="s">
        <v>10487</v>
      </c>
      <c r="B6765" s="2" t="s">
        <v>10488</v>
      </c>
      <c r="C6765" s="2" t="s">
        <v>1059</v>
      </c>
      <c r="D6765" s="2" t="s">
        <v>268</v>
      </c>
      <c r="E6765" s="2" t="s">
        <v>312</v>
      </c>
      <c r="F6765" s="2">
        <v>45</v>
      </c>
      <c r="G6765" s="2" t="s">
        <v>69</v>
      </c>
      <c r="H6765" s="2" t="s">
        <v>228</v>
      </c>
      <c r="I6765" s="2" t="s">
        <v>43</v>
      </c>
      <c r="J6765" s="3">
        <v>46111</v>
      </c>
      <c r="K6765" s="3"/>
      <c r="L6765" s="2" t="s">
        <v>39</v>
      </c>
      <c r="M6765" s="2" t="s">
        <v>127</v>
      </c>
      <c r="N6765" s="2" t="s">
        <v>152</v>
      </c>
      <c r="O6765" s="4">
        <v>1540000</v>
      </c>
      <c r="P6765" s="4">
        <v>595900</v>
      </c>
      <c r="Q6765" s="4">
        <v>944100</v>
      </c>
      <c r="R6765" s="2">
        <v>36</v>
      </c>
      <c r="S6765" s="5">
        <v>14.29</v>
      </c>
      <c r="T6765" s="4">
        <v>37467.660000000003</v>
      </c>
      <c r="U6765" s="2" t="s">
        <v>113</v>
      </c>
      <c r="V6765" s="2" t="s">
        <v>97</v>
      </c>
      <c r="W6765" s="4">
        <v>0</v>
      </c>
      <c r="X6765" s="4">
        <v>0</v>
      </c>
      <c r="Y6765" s="4">
        <v>1348835.67</v>
      </c>
      <c r="Z6765" s="2">
        <v>0</v>
      </c>
      <c r="AA6765" s="2" t="s">
        <v>97</v>
      </c>
      <c r="AB6765" s="2" t="s">
        <v>15736</v>
      </c>
      <c r="AC6765" s="2" t="s">
        <v>213</v>
      </c>
      <c r="AD6765" s="2" t="s">
        <v>76</v>
      </c>
      <c r="AE6765" s="5">
        <v>61.31</v>
      </c>
      <c r="AF6765" s="2">
        <v>0</v>
      </c>
      <c r="AG6765" s="2" t="s">
        <v>97</v>
      </c>
      <c r="AH6765" s="2"/>
      <c r="AI6765" s="6" t="str">
        <f t="shared" si="315"/>
        <v>45-54</v>
      </c>
      <c r="AJ6765" s="11">
        <f>YEAR(tbl_LoanData[[#This Row],[Application Date]])</f>
        <v>2026</v>
      </c>
      <c r="AK6765" s="11" t="str">
        <f>TEXT(tbl_LoanData[[#This Row],[Application Date]],"MMMM")</f>
        <v>March</v>
      </c>
      <c r="AL6765" s="12">
        <f>DATE(YEAR(tbl_LoanData[[#This Row],[Application Date]]),MONTH(tbl_LoanData[[#This Row],[Application Date]]),1)</f>
        <v>46082</v>
      </c>
      <c r="AM6765" s="14">
        <f ca="1">IF(AND(tbl_LoanData[[#This Row],[Application Date]]&gt;=EOMONTH(TODAY(),-1)+1,tbl_LoanData[[#This Row],[Application Date]]&lt;=TODAY()),tbl_LoanData[[#This Row],[Loan Amount]],0)</f>
        <v>0</v>
      </c>
      <c r="AN6765" s="14">
        <f>tbl_LoanData[[#This Row],[Amount Paid]]-(Q6765-X6765)</f>
        <v>-944100</v>
      </c>
      <c r="AO6765" s="14">
        <f>IF(tbl_LoanData[[#This Row],[Application Status]]="Approved",1,0)</f>
        <v>0</v>
      </c>
      <c r="AP6765" s="22" t="str">
        <f t="shared" ca="1" si="316"/>
        <v/>
      </c>
      <c r="AQ6765" s="22" t="str">
        <f t="shared" ca="1" si="317"/>
        <v/>
      </c>
    </row>
    <row r="6766" spans="1:43" x14ac:dyDescent="0.3">
      <c r="A6766" s="2" t="s">
        <v>10529</v>
      </c>
      <c r="B6766" s="2" t="s">
        <v>10530</v>
      </c>
      <c r="C6766" s="2" t="s">
        <v>868</v>
      </c>
      <c r="D6766" s="2" t="s">
        <v>254</v>
      </c>
      <c r="E6766" s="2" t="s">
        <v>232</v>
      </c>
      <c r="F6766" s="2">
        <v>52</v>
      </c>
      <c r="G6766" s="2" t="s">
        <v>69</v>
      </c>
      <c r="H6766" s="2" t="s">
        <v>244</v>
      </c>
      <c r="I6766" s="2" t="s">
        <v>48</v>
      </c>
      <c r="J6766" s="3">
        <v>46100</v>
      </c>
      <c r="K6766" s="3">
        <v>46104</v>
      </c>
      <c r="L6766" s="2" t="s">
        <v>37</v>
      </c>
      <c r="M6766" s="2" t="s">
        <v>199</v>
      </c>
      <c r="N6766" s="2" t="s">
        <v>319</v>
      </c>
      <c r="O6766" s="4">
        <v>126000</v>
      </c>
      <c r="P6766" s="4">
        <v>41100</v>
      </c>
      <c r="Q6766" s="4">
        <v>84900</v>
      </c>
      <c r="R6766" s="2">
        <v>24</v>
      </c>
      <c r="S6766" s="5">
        <v>10.28</v>
      </c>
      <c r="T6766" s="4">
        <v>4264.8100000000004</v>
      </c>
      <c r="U6766" s="2" t="s">
        <v>73</v>
      </c>
      <c r="V6766" s="2" t="s">
        <v>74</v>
      </c>
      <c r="W6766" s="4">
        <v>17059.240000000002</v>
      </c>
      <c r="X6766" s="4">
        <v>85296.2</v>
      </c>
      <c r="Y6766" s="4">
        <v>102355.44</v>
      </c>
      <c r="Z6766" s="2">
        <v>0</v>
      </c>
      <c r="AA6766" s="2" t="s">
        <v>56</v>
      </c>
      <c r="AB6766" s="2" t="s">
        <v>15734</v>
      </c>
      <c r="AC6766" s="2" t="s">
        <v>121</v>
      </c>
      <c r="AD6766" s="2" t="s">
        <v>76</v>
      </c>
      <c r="AE6766" s="5">
        <v>67.38</v>
      </c>
      <c r="AF6766" s="2">
        <v>0</v>
      </c>
      <c r="AG6766" s="2" t="s">
        <v>77</v>
      </c>
      <c r="AH6766" s="2">
        <v>4</v>
      </c>
      <c r="AI6766" s="6" t="str">
        <f t="shared" si="315"/>
        <v>45-54</v>
      </c>
      <c r="AJ6766" s="11">
        <f>YEAR(tbl_LoanData[[#This Row],[Application Date]])</f>
        <v>2026</v>
      </c>
      <c r="AK6766" s="11" t="str">
        <f>TEXT(tbl_LoanData[[#This Row],[Application Date]],"MMMM")</f>
        <v>March</v>
      </c>
      <c r="AL6766" s="12">
        <f>DATE(YEAR(tbl_LoanData[[#This Row],[Application Date]]),MONTH(tbl_LoanData[[#This Row],[Application Date]]),1)</f>
        <v>46082</v>
      </c>
      <c r="AM6766" s="14">
        <f ca="1">IF(AND(tbl_LoanData[[#This Row],[Application Date]]&gt;=EOMONTH(TODAY(),-1)+1,tbl_LoanData[[#This Row],[Application Date]]&lt;=TODAY()),tbl_LoanData[[#This Row],[Loan Amount]],0)</f>
        <v>0</v>
      </c>
      <c r="AN6766" s="14">
        <f>tbl_LoanData[[#This Row],[Amount Paid]]-(Q6766-X6766)</f>
        <v>17455.439999999999</v>
      </c>
      <c r="AO6766" s="14">
        <f>IF(tbl_LoanData[[#This Row],[Application Status]]="Approved",1,0)</f>
        <v>1</v>
      </c>
      <c r="AP6766" s="22" t="str">
        <f t="shared" ca="1" si="316"/>
        <v/>
      </c>
      <c r="AQ6766" s="22" t="str">
        <f t="shared" ca="1" si="317"/>
        <v/>
      </c>
    </row>
    <row r="6767" spans="1:43" x14ac:dyDescent="0.3">
      <c r="A6767" s="2" t="s">
        <v>10547</v>
      </c>
      <c r="B6767" s="2" t="s">
        <v>10548</v>
      </c>
      <c r="C6767" s="2" t="s">
        <v>682</v>
      </c>
      <c r="D6767" s="2" t="s">
        <v>67</v>
      </c>
      <c r="E6767" s="2" t="s">
        <v>102</v>
      </c>
      <c r="F6767" s="2">
        <v>47</v>
      </c>
      <c r="G6767" s="2" t="s">
        <v>69</v>
      </c>
      <c r="H6767" s="2" t="s">
        <v>228</v>
      </c>
      <c r="I6767" s="2" t="s">
        <v>43</v>
      </c>
      <c r="J6767" s="3">
        <v>46100</v>
      </c>
      <c r="K6767" s="3"/>
      <c r="L6767" s="2" t="s">
        <v>40</v>
      </c>
      <c r="M6767" s="2" t="s">
        <v>94</v>
      </c>
      <c r="N6767" s="2" t="s">
        <v>95</v>
      </c>
      <c r="O6767" s="4">
        <v>1588000</v>
      </c>
      <c r="P6767" s="4">
        <v>231700</v>
      </c>
      <c r="Q6767" s="4">
        <v>1356300</v>
      </c>
      <c r="R6767" s="2">
        <v>24</v>
      </c>
      <c r="S6767" s="5">
        <v>5.91</v>
      </c>
      <c r="T6767" s="4">
        <v>63192.28</v>
      </c>
      <c r="U6767" s="2" t="s">
        <v>96</v>
      </c>
      <c r="V6767" s="2" t="s">
        <v>97</v>
      </c>
      <c r="W6767" s="4">
        <v>0</v>
      </c>
      <c r="X6767" s="4">
        <v>0</v>
      </c>
      <c r="Y6767" s="4">
        <v>1516614.66</v>
      </c>
      <c r="Z6767" s="2">
        <v>0</v>
      </c>
      <c r="AA6767" s="2" t="s">
        <v>97</v>
      </c>
      <c r="AB6767" s="2" t="s">
        <v>15732</v>
      </c>
      <c r="AC6767" s="2" t="s">
        <v>138</v>
      </c>
      <c r="AD6767" s="2" t="s">
        <v>76</v>
      </c>
      <c r="AE6767" s="5">
        <v>85.41</v>
      </c>
      <c r="AF6767" s="2">
        <v>0</v>
      </c>
      <c r="AG6767" s="2" t="s">
        <v>97</v>
      </c>
      <c r="AH6767" s="2"/>
      <c r="AI6767" s="6" t="str">
        <f t="shared" si="315"/>
        <v>45-54</v>
      </c>
      <c r="AJ6767" s="11">
        <f>YEAR(tbl_LoanData[[#This Row],[Application Date]])</f>
        <v>2026</v>
      </c>
      <c r="AK6767" s="11" t="str">
        <f>TEXT(tbl_LoanData[[#This Row],[Application Date]],"MMMM")</f>
        <v>March</v>
      </c>
      <c r="AL6767" s="12">
        <f>DATE(YEAR(tbl_LoanData[[#This Row],[Application Date]]),MONTH(tbl_LoanData[[#This Row],[Application Date]]),1)</f>
        <v>46082</v>
      </c>
      <c r="AM6767" s="14">
        <f ca="1">IF(AND(tbl_LoanData[[#This Row],[Application Date]]&gt;=EOMONTH(TODAY(),-1)+1,tbl_LoanData[[#This Row],[Application Date]]&lt;=TODAY()),tbl_LoanData[[#This Row],[Loan Amount]],0)</f>
        <v>0</v>
      </c>
      <c r="AN6767" s="14">
        <f>tbl_LoanData[[#This Row],[Amount Paid]]-(Q6767-X6767)</f>
        <v>-1356300</v>
      </c>
      <c r="AO6767" s="14">
        <f>IF(tbl_LoanData[[#This Row],[Application Status]]="Approved",1,0)</f>
        <v>0</v>
      </c>
      <c r="AP6767" s="22" t="str">
        <f t="shared" ca="1" si="316"/>
        <v/>
      </c>
      <c r="AQ6767" s="22" t="str">
        <f t="shared" ca="1" si="317"/>
        <v/>
      </c>
    </row>
    <row r="6768" spans="1:43" ht="14.4" customHeight="1" x14ac:dyDescent="0.3">
      <c r="A6768" s="2" t="s">
        <v>10819</v>
      </c>
      <c r="B6768" s="2" t="s">
        <v>10820</v>
      </c>
      <c r="C6768" s="2" t="s">
        <v>376</v>
      </c>
      <c r="D6768" s="2" t="s">
        <v>118</v>
      </c>
      <c r="E6768" s="2" t="s">
        <v>135</v>
      </c>
      <c r="F6768" s="2">
        <v>57</v>
      </c>
      <c r="G6768" s="2" t="s">
        <v>69</v>
      </c>
      <c r="H6768" s="2" t="s">
        <v>565</v>
      </c>
      <c r="I6768" s="2" t="s">
        <v>47</v>
      </c>
      <c r="J6768" s="3">
        <v>46094</v>
      </c>
      <c r="K6768" s="3">
        <v>46113</v>
      </c>
      <c r="L6768" s="2" t="s">
        <v>36</v>
      </c>
      <c r="M6768" s="2" t="s">
        <v>111</v>
      </c>
      <c r="N6768" s="2" t="s">
        <v>350</v>
      </c>
      <c r="O6768" s="4">
        <v>2078000</v>
      </c>
      <c r="P6768" s="4">
        <v>337900</v>
      </c>
      <c r="Q6768" s="4">
        <v>1740100</v>
      </c>
      <c r="R6768" s="2">
        <v>12</v>
      </c>
      <c r="S6768" s="5">
        <v>9.16</v>
      </c>
      <c r="T6768" s="4">
        <v>158291.1</v>
      </c>
      <c r="U6768" s="2" t="s">
        <v>73</v>
      </c>
      <c r="V6768" s="2" t="s">
        <v>74</v>
      </c>
      <c r="W6768" s="4">
        <v>633164.4</v>
      </c>
      <c r="X6768" s="4">
        <v>1266328.76</v>
      </c>
      <c r="Y6768" s="4">
        <v>1899493.16</v>
      </c>
      <c r="Z6768" s="2">
        <v>0</v>
      </c>
      <c r="AA6768" s="2" t="s">
        <v>56</v>
      </c>
      <c r="AB6768" s="2" t="s">
        <v>15731</v>
      </c>
      <c r="AC6768" s="2" t="s">
        <v>332</v>
      </c>
      <c r="AD6768" s="2" t="s">
        <v>76</v>
      </c>
      <c r="AE6768" s="5">
        <v>83.74</v>
      </c>
      <c r="AF6768" s="2">
        <v>0</v>
      </c>
      <c r="AG6768" s="2" t="s">
        <v>77</v>
      </c>
      <c r="AH6768" s="2">
        <v>19</v>
      </c>
      <c r="AI6768" s="6" t="str">
        <f t="shared" si="315"/>
        <v>55-64</v>
      </c>
      <c r="AJ6768" s="11">
        <f>YEAR(tbl_LoanData[[#This Row],[Application Date]])</f>
        <v>2026</v>
      </c>
      <c r="AK6768" s="11" t="str">
        <f>TEXT(tbl_LoanData[[#This Row],[Application Date]],"MMMM")</f>
        <v>March</v>
      </c>
      <c r="AL6768" s="12">
        <f>DATE(YEAR(tbl_LoanData[[#This Row],[Application Date]]),MONTH(tbl_LoanData[[#This Row],[Application Date]]),1)</f>
        <v>46082</v>
      </c>
      <c r="AM6768" s="14">
        <f ca="1">IF(AND(tbl_LoanData[[#This Row],[Application Date]]&gt;=EOMONTH(TODAY(),-1)+1,tbl_LoanData[[#This Row],[Application Date]]&lt;=TODAY()),tbl_LoanData[[#This Row],[Loan Amount]],0)</f>
        <v>0</v>
      </c>
      <c r="AN6768" s="14">
        <f>tbl_LoanData[[#This Row],[Amount Paid]]-(Q6768-X6768)</f>
        <v>159393.16000000003</v>
      </c>
      <c r="AO6768" s="14">
        <f>IF(tbl_LoanData[[#This Row],[Application Status]]="Approved",1,0)</f>
        <v>1</v>
      </c>
      <c r="AP6768" s="22" t="str">
        <f t="shared" ca="1" si="316"/>
        <v/>
      </c>
      <c r="AQ6768" s="22" t="str">
        <f t="shared" ca="1" si="317"/>
        <v/>
      </c>
    </row>
    <row r="6769" spans="1:43" ht="14.4" customHeight="1" x14ac:dyDescent="0.3">
      <c r="A6769" s="2" t="s">
        <v>10873</v>
      </c>
      <c r="B6769" s="2" t="s">
        <v>10874</v>
      </c>
      <c r="C6769" s="2" t="s">
        <v>227</v>
      </c>
      <c r="D6769" s="2" t="s">
        <v>67</v>
      </c>
      <c r="E6769" s="2" t="s">
        <v>190</v>
      </c>
      <c r="F6769" s="2">
        <v>30</v>
      </c>
      <c r="G6769" s="2" t="s">
        <v>69</v>
      </c>
      <c r="H6769" s="2" t="s">
        <v>103</v>
      </c>
      <c r="I6769" s="2" t="s">
        <v>43</v>
      </c>
      <c r="J6769" s="3">
        <v>46088</v>
      </c>
      <c r="K6769" s="3"/>
      <c r="L6769" s="2" t="s">
        <v>37</v>
      </c>
      <c r="M6769" s="2" t="s">
        <v>94</v>
      </c>
      <c r="N6769" s="2" t="s">
        <v>234</v>
      </c>
      <c r="O6769" s="4">
        <v>127000</v>
      </c>
      <c r="P6769" s="4">
        <v>34600</v>
      </c>
      <c r="Q6769" s="4">
        <v>92400</v>
      </c>
      <c r="R6769" s="2">
        <v>36</v>
      </c>
      <c r="S6769" s="5">
        <v>11.74</v>
      </c>
      <c r="T6769" s="4">
        <v>3470.65</v>
      </c>
      <c r="U6769" s="2" t="s">
        <v>113</v>
      </c>
      <c r="V6769" s="2" t="s">
        <v>97</v>
      </c>
      <c r="W6769" s="4">
        <v>0</v>
      </c>
      <c r="X6769" s="4">
        <v>0</v>
      </c>
      <c r="Y6769" s="4">
        <v>124943.28</v>
      </c>
      <c r="Z6769" s="2">
        <v>0</v>
      </c>
      <c r="AA6769" s="2" t="s">
        <v>97</v>
      </c>
      <c r="AB6769" s="2" t="s">
        <v>15730</v>
      </c>
      <c r="AC6769" s="2" t="s">
        <v>332</v>
      </c>
      <c r="AD6769" s="2" t="s">
        <v>76</v>
      </c>
      <c r="AE6769" s="5">
        <v>72.760000000000005</v>
      </c>
      <c r="AF6769" s="2">
        <v>0</v>
      </c>
      <c r="AG6769" s="2" t="s">
        <v>97</v>
      </c>
      <c r="AH6769" s="2"/>
      <c r="AI6769" s="6" t="str">
        <f t="shared" si="315"/>
        <v>25-34</v>
      </c>
      <c r="AJ6769" s="11">
        <f>YEAR(tbl_LoanData[[#This Row],[Application Date]])</f>
        <v>2026</v>
      </c>
      <c r="AK6769" s="11" t="str">
        <f>TEXT(tbl_LoanData[[#This Row],[Application Date]],"MMMM")</f>
        <v>March</v>
      </c>
      <c r="AL6769" s="12">
        <f>DATE(YEAR(tbl_LoanData[[#This Row],[Application Date]]),MONTH(tbl_LoanData[[#This Row],[Application Date]]),1)</f>
        <v>46082</v>
      </c>
      <c r="AM6769" s="14">
        <f ca="1">IF(AND(tbl_LoanData[[#This Row],[Application Date]]&gt;=EOMONTH(TODAY(),-1)+1,tbl_LoanData[[#This Row],[Application Date]]&lt;=TODAY()),tbl_LoanData[[#This Row],[Loan Amount]],0)</f>
        <v>0</v>
      </c>
      <c r="AN6769" s="14">
        <f>tbl_LoanData[[#This Row],[Amount Paid]]-(Q6769-X6769)</f>
        <v>-92400</v>
      </c>
      <c r="AO6769" s="14">
        <f>IF(tbl_LoanData[[#This Row],[Application Status]]="Approved",1,0)</f>
        <v>0</v>
      </c>
      <c r="AP6769" s="22" t="str">
        <f t="shared" ca="1" si="316"/>
        <v/>
      </c>
      <c r="AQ6769" s="22" t="str">
        <f t="shared" ca="1" si="317"/>
        <v/>
      </c>
    </row>
    <row r="6770" spans="1:43" x14ac:dyDescent="0.3">
      <c r="A6770" s="2" t="s">
        <v>10995</v>
      </c>
      <c r="B6770" s="2" t="s">
        <v>10996</v>
      </c>
      <c r="C6770" s="2" t="s">
        <v>277</v>
      </c>
      <c r="D6770" s="2" t="s">
        <v>91</v>
      </c>
      <c r="E6770" s="2" t="s">
        <v>82</v>
      </c>
      <c r="F6770" s="2">
        <v>50</v>
      </c>
      <c r="G6770" s="2" t="s">
        <v>83</v>
      </c>
      <c r="H6770" s="2" t="s">
        <v>205</v>
      </c>
      <c r="I6770" s="2" t="s">
        <v>49</v>
      </c>
      <c r="J6770" s="3">
        <v>46110</v>
      </c>
      <c r="K6770" s="3"/>
      <c r="L6770" s="2" t="s">
        <v>36</v>
      </c>
      <c r="M6770" s="2" t="s">
        <v>71</v>
      </c>
      <c r="N6770" s="2" t="s">
        <v>162</v>
      </c>
      <c r="O6770" s="4">
        <v>1802000</v>
      </c>
      <c r="P6770" s="4">
        <v>569800</v>
      </c>
      <c r="Q6770" s="4">
        <v>1232200</v>
      </c>
      <c r="R6770" s="2">
        <v>24</v>
      </c>
      <c r="S6770" s="5">
        <v>5.15</v>
      </c>
      <c r="T6770" s="4">
        <v>56629.86</v>
      </c>
      <c r="U6770" s="2" t="s">
        <v>96</v>
      </c>
      <c r="V6770" s="2" t="s">
        <v>97</v>
      </c>
      <c r="W6770" s="4">
        <v>0</v>
      </c>
      <c r="X6770" s="4">
        <v>0</v>
      </c>
      <c r="Y6770" s="4">
        <v>1359116.6</v>
      </c>
      <c r="Z6770" s="2">
        <v>0</v>
      </c>
      <c r="AA6770" s="2" t="s">
        <v>97</v>
      </c>
      <c r="AB6770" s="2" t="s">
        <v>15730</v>
      </c>
      <c r="AC6770" s="2" t="s">
        <v>106</v>
      </c>
      <c r="AD6770" s="2" t="s">
        <v>76</v>
      </c>
      <c r="AE6770" s="5">
        <v>68.38</v>
      </c>
      <c r="AF6770" s="2">
        <v>0</v>
      </c>
      <c r="AG6770" s="2" t="s">
        <v>97</v>
      </c>
      <c r="AH6770" s="2"/>
      <c r="AI6770" s="6" t="str">
        <f t="shared" si="315"/>
        <v>45-54</v>
      </c>
      <c r="AJ6770" s="11">
        <f>YEAR(tbl_LoanData[[#This Row],[Application Date]])</f>
        <v>2026</v>
      </c>
      <c r="AK6770" s="11" t="str">
        <f>TEXT(tbl_LoanData[[#This Row],[Application Date]],"MMMM")</f>
        <v>March</v>
      </c>
      <c r="AL6770" s="12">
        <f>DATE(YEAR(tbl_LoanData[[#This Row],[Application Date]]),MONTH(tbl_LoanData[[#This Row],[Application Date]]),1)</f>
        <v>46082</v>
      </c>
      <c r="AM6770" s="14">
        <f ca="1">IF(AND(tbl_LoanData[[#This Row],[Application Date]]&gt;=EOMONTH(TODAY(),-1)+1,tbl_LoanData[[#This Row],[Application Date]]&lt;=TODAY()),tbl_LoanData[[#This Row],[Loan Amount]],0)</f>
        <v>0</v>
      </c>
      <c r="AN6770" s="14">
        <f>tbl_LoanData[[#This Row],[Amount Paid]]-(Q6770-X6770)</f>
        <v>-1232200</v>
      </c>
      <c r="AO6770" s="14">
        <f>IF(tbl_LoanData[[#This Row],[Application Status]]="Approved",1,0)</f>
        <v>0</v>
      </c>
      <c r="AP6770" s="22" t="str">
        <f t="shared" ca="1" si="316"/>
        <v/>
      </c>
      <c r="AQ6770" s="22" t="str">
        <f t="shared" ca="1" si="317"/>
        <v/>
      </c>
    </row>
    <row r="6771" spans="1:43" ht="14.4" customHeight="1" x14ac:dyDescent="0.3">
      <c r="A6771" s="2" t="s">
        <v>11025</v>
      </c>
      <c r="B6771" s="2" t="s">
        <v>11026</v>
      </c>
      <c r="C6771" s="2" t="s">
        <v>444</v>
      </c>
      <c r="D6771" s="2" t="s">
        <v>101</v>
      </c>
      <c r="E6771" s="2" t="s">
        <v>135</v>
      </c>
      <c r="F6771" s="2">
        <v>53</v>
      </c>
      <c r="G6771" s="2" t="s">
        <v>69</v>
      </c>
      <c r="H6771" s="2" t="s">
        <v>143</v>
      </c>
      <c r="I6771" s="2" t="s">
        <v>46</v>
      </c>
      <c r="J6771" s="3">
        <v>46096</v>
      </c>
      <c r="K6771" s="3"/>
      <c r="L6771" s="2" t="s">
        <v>40</v>
      </c>
      <c r="M6771" s="2" t="s">
        <v>85</v>
      </c>
      <c r="N6771" s="2" t="s">
        <v>86</v>
      </c>
      <c r="O6771" s="4">
        <v>1441000</v>
      </c>
      <c r="P6771" s="4">
        <v>493900</v>
      </c>
      <c r="Q6771" s="4">
        <v>947100</v>
      </c>
      <c r="R6771" s="2">
        <v>24</v>
      </c>
      <c r="S6771" s="5">
        <v>7.63</v>
      </c>
      <c r="T6771" s="4">
        <v>45484.480000000003</v>
      </c>
      <c r="U6771" s="2" t="s">
        <v>113</v>
      </c>
      <c r="V6771" s="2" t="s">
        <v>97</v>
      </c>
      <c r="W6771" s="4">
        <v>0</v>
      </c>
      <c r="X6771" s="4">
        <v>0</v>
      </c>
      <c r="Y6771" s="4">
        <v>1091627.46</v>
      </c>
      <c r="Z6771" s="2">
        <v>0</v>
      </c>
      <c r="AA6771" s="2" t="s">
        <v>97</v>
      </c>
      <c r="AB6771" s="2" t="s">
        <v>15733</v>
      </c>
      <c r="AC6771" s="2" t="s">
        <v>146</v>
      </c>
      <c r="AD6771" s="2" t="s">
        <v>76</v>
      </c>
      <c r="AE6771" s="5">
        <v>65.73</v>
      </c>
      <c r="AF6771" s="2">
        <v>0</v>
      </c>
      <c r="AG6771" s="2" t="s">
        <v>97</v>
      </c>
      <c r="AH6771" s="2"/>
      <c r="AI6771" s="6" t="str">
        <f t="shared" si="315"/>
        <v>45-54</v>
      </c>
      <c r="AJ6771" s="11">
        <f>YEAR(tbl_LoanData[[#This Row],[Application Date]])</f>
        <v>2026</v>
      </c>
      <c r="AK6771" s="11" t="str">
        <f>TEXT(tbl_LoanData[[#This Row],[Application Date]],"MMMM")</f>
        <v>March</v>
      </c>
      <c r="AL6771" s="12">
        <f>DATE(YEAR(tbl_LoanData[[#This Row],[Application Date]]),MONTH(tbl_LoanData[[#This Row],[Application Date]]),1)</f>
        <v>46082</v>
      </c>
      <c r="AM6771" s="14">
        <f ca="1">IF(AND(tbl_LoanData[[#This Row],[Application Date]]&gt;=EOMONTH(TODAY(),-1)+1,tbl_LoanData[[#This Row],[Application Date]]&lt;=TODAY()),tbl_LoanData[[#This Row],[Loan Amount]],0)</f>
        <v>0</v>
      </c>
      <c r="AN6771" s="14">
        <f>tbl_LoanData[[#This Row],[Amount Paid]]-(Q6771-X6771)</f>
        <v>-947100</v>
      </c>
      <c r="AO6771" s="14">
        <f>IF(tbl_LoanData[[#This Row],[Application Status]]="Approved",1,0)</f>
        <v>0</v>
      </c>
      <c r="AP6771" s="22" t="str">
        <f t="shared" ca="1" si="316"/>
        <v/>
      </c>
      <c r="AQ6771" s="22" t="str">
        <f t="shared" ca="1" si="317"/>
        <v/>
      </c>
    </row>
    <row r="6772" spans="1:43" ht="14.4" customHeight="1" x14ac:dyDescent="0.3">
      <c r="A6772" s="2" t="s">
        <v>11105</v>
      </c>
      <c r="B6772" s="2" t="s">
        <v>11106</v>
      </c>
      <c r="C6772" s="2" t="s">
        <v>949</v>
      </c>
      <c r="D6772" s="2" t="s">
        <v>189</v>
      </c>
      <c r="E6772" s="2" t="s">
        <v>312</v>
      </c>
      <c r="F6772" s="2">
        <v>53</v>
      </c>
      <c r="G6772" s="2" t="s">
        <v>83</v>
      </c>
      <c r="H6772" s="2" t="s">
        <v>143</v>
      </c>
      <c r="I6772" s="2" t="s">
        <v>46</v>
      </c>
      <c r="J6772" s="3">
        <v>46098</v>
      </c>
      <c r="K6772" s="3"/>
      <c r="L6772" s="2" t="s">
        <v>39</v>
      </c>
      <c r="M6772" s="2" t="s">
        <v>85</v>
      </c>
      <c r="N6772" s="2" t="s">
        <v>324</v>
      </c>
      <c r="O6772" s="4">
        <v>1153000</v>
      </c>
      <c r="P6772" s="4">
        <v>243600</v>
      </c>
      <c r="Q6772" s="4">
        <v>909400</v>
      </c>
      <c r="R6772" s="2">
        <v>48</v>
      </c>
      <c r="S6772" s="5">
        <v>11.64</v>
      </c>
      <c r="T6772" s="4">
        <v>27767.01</v>
      </c>
      <c r="U6772" s="2" t="s">
        <v>113</v>
      </c>
      <c r="V6772" s="2" t="s">
        <v>97</v>
      </c>
      <c r="W6772" s="4">
        <v>0</v>
      </c>
      <c r="X6772" s="4">
        <v>0</v>
      </c>
      <c r="Y6772" s="4">
        <v>1332816.6399999999</v>
      </c>
      <c r="Z6772" s="2">
        <v>0</v>
      </c>
      <c r="AA6772" s="2" t="s">
        <v>97</v>
      </c>
      <c r="AB6772" s="2" t="s">
        <v>15733</v>
      </c>
      <c r="AC6772" s="2" t="s">
        <v>213</v>
      </c>
      <c r="AD6772" s="2" t="s">
        <v>76</v>
      </c>
      <c r="AE6772" s="5">
        <v>78.87</v>
      </c>
      <c r="AF6772" s="2">
        <v>0</v>
      </c>
      <c r="AG6772" s="2" t="s">
        <v>97</v>
      </c>
      <c r="AH6772" s="2"/>
      <c r="AI6772" s="6" t="str">
        <f t="shared" si="315"/>
        <v>45-54</v>
      </c>
      <c r="AJ6772" s="11">
        <f>YEAR(tbl_LoanData[[#This Row],[Application Date]])</f>
        <v>2026</v>
      </c>
      <c r="AK6772" s="11" t="str">
        <f>TEXT(tbl_LoanData[[#This Row],[Application Date]],"MMMM")</f>
        <v>March</v>
      </c>
      <c r="AL6772" s="12">
        <f>DATE(YEAR(tbl_LoanData[[#This Row],[Application Date]]),MONTH(tbl_LoanData[[#This Row],[Application Date]]),1)</f>
        <v>46082</v>
      </c>
      <c r="AM6772" s="14">
        <f ca="1">IF(AND(tbl_LoanData[[#This Row],[Application Date]]&gt;=EOMONTH(TODAY(),-1)+1,tbl_LoanData[[#This Row],[Application Date]]&lt;=TODAY()),tbl_LoanData[[#This Row],[Loan Amount]],0)</f>
        <v>0</v>
      </c>
      <c r="AN6772" s="14">
        <f>tbl_LoanData[[#This Row],[Amount Paid]]-(Q6772-X6772)</f>
        <v>-909400</v>
      </c>
      <c r="AO6772" s="14">
        <f>IF(tbl_LoanData[[#This Row],[Application Status]]="Approved",1,0)</f>
        <v>0</v>
      </c>
      <c r="AP6772" s="22" t="str">
        <f t="shared" ca="1" si="316"/>
        <v/>
      </c>
      <c r="AQ6772" s="22" t="str">
        <f t="shared" ca="1" si="317"/>
        <v/>
      </c>
    </row>
    <row r="6773" spans="1:43" ht="14.4" customHeight="1" x14ac:dyDescent="0.3">
      <c r="A6773" s="2" t="s">
        <v>11119</v>
      </c>
      <c r="B6773" s="2" t="s">
        <v>11120</v>
      </c>
      <c r="C6773" s="2" t="s">
        <v>240</v>
      </c>
      <c r="D6773" s="2" t="s">
        <v>189</v>
      </c>
      <c r="E6773" s="2" t="s">
        <v>210</v>
      </c>
      <c r="F6773" s="2">
        <v>48</v>
      </c>
      <c r="G6773" s="2" t="s">
        <v>83</v>
      </c>
      <c r="H6773" s="2" t="s">
        <v>70</v>
      </c>
      <c r="I6773" s="2" t="s">
        <v>50</v>
      </c>
      <c r="J6773" s="3">
        <v>46107</v>
      </c>
      <c r="K6773" s="3">
        <v>46126</v>
      </c>
      <c r="L6773" s="2" t="s">
        <v>40</v>
      </c>
      <c r="M6773" s="2" t="s">
        <v>111</v>
      </c>
      <c r="N6773" s="2" t="s">
        <v>369</v>
      </c>
      <c r="O6773" s="4">
        <v>957000</v>
      </c>
      <c r="P6773" s="4">
        <v>211500</v>
      </c>
      <c r="Q6773" s="4">
        <v>745500</v>
      </c>
      <c r="R6773" s="2">
        <v>36</v>
      </c>
      <c r="S6773" s="5">
        <v>8.98</v>
      </c>
      <c r="T6773" s="4">
        <v>26287.16</v>
      </c>
      <c r="U6773" s="2" t="s">
        <v>73</v>
      </c>
      <c r="V6773" s="2" t="s">
        <v>74</v>
      </c>
      <c r="W6773" s="4">
        <v>78861.48</v>
      </c>
      <c r="X6773" s="4">
        <v>867476.22</v>
      </c>
      <c r="Y6773" s="4">
        <v>946337.7</v>
      </c>
      <c r="Z6773" s="2">
        <v>29</v>
      </c>
      <c r="AA6773" s="2" t="s">
        <v>57</v>
      </c>
      <c r="AB6773" s="2" t="s">
        <v>15729</v>
      </c>
      <c r="AC6773" s="2" t="s">
        <v>138</v>
      </c>
      <c r="AD6773" s="2" t="s">
        <v>76</v>
      </c>
      <c r="AE6773" s="5">
        <v>77.900000000000006</v>
      </c>
      <c r="AF6773" s="2">
        <v>1</v>
      </c>
      <c r="AG6773" s="2" t="s">
        <v>77</v>
      </c>
      <c r="AH6773" s="2">
        <v>19</v>
      </c>
      <c r="AI6773" s="6" t="str">
        <f t="shared" si="315"/>
        <v>45-54</v>
      </c>
      <c r="AJ6773" s="11">
        <f>YEAR(tbl_LoanData[[#This Row],[Application Date]])</f>
        <v>2026</v>
      </c>
      <c r="AK6773" s="11" t="str">
        <f>TEXT(tbl_LoanData[[#This Row],[Application Date]],"MMMM")</f>
        <v>March</v>
      </c>
      <c r="AL6773" s="12">
        <f>DATE(YEAR(tbl_LoanData[[#This Row],[Application Date]]),MONTH(tbl_LoanData[[#This Row],[Application Date]]),1)</f>
        <v>46082</v>
      </c>
      <c r="AM6773" s="14">
        <f ca="1">IF(AND(tbl_LoanData[[#This Row],[Application Date]]&gt;=EOMONTH(TODAY(),-1)+1,tbl_LoanData[[#This Row],[Application Date]]&lt;=TODAY()),tbl_LoanData[[#This Row],[Loan Amount]],0)</f>
        <v>0</v>
      </c>
      <c r="AN6773" s="14">
        <f>tbl_LoanData[[#This Row],[Amount Paid]]-(Q6773-X6773)</f>
        <v>200837.69999999995</v>
      </c>
      <c r="AO6773" s="14">
        <f>IF(tbl_LoanData[[#This Row],[Application Status]]="Approved",1,0)</f>
        <v>1</v>
      </c>
      <c r="AP6773" s="22" t="str">
        <f t="shared" ca="1" si="316"/>
        <v/>
      </c>
      <c r="AQ6773" s="22" t="str">
        <f t="shared" ca="1" si="317"/>
        <v/>
      </c>
    </row>
    <row r="6774" spans="1:43" ht="14.4" customHeight="1" x14ac:dyDescent="0.3">
      <c r="A6774" s="2" t="s">
        <v>11145</v>
      </c>
      <c r="B6774" s="2" t="s">
        <v>11146</v>
      </c>
      <c r="C6774" s="2" t="s">
        <v>155</v>
      </c>
      <c r="D6774" s="2" t="s">
        <v>176</v>
      </c>
      <c r="E6774" s="2" t="s">
        <v>91</v>
      </c>
      <c r="F6774" s="2">
        <v>62</v>
      </c>
      <c r="G6774" s="2" t="s">
        <v>83</v>
      </c>
      <c r="H6774" s="2" t="s">
        <v>372</v>
      </c>
      <c r="I6774" s="2" t="s">
        <v>43</v>
      </c>
      <c r="J6774" s="3">
        <v>46084</v>
      </c>
      <c r="K6774" s="3">
        <v>46090</v>
      </c>
      <c r="L6774" s="2" t="s">
        <v>40</v>
      </c>
      <c r="M6774" s="2" t="s">
        <v>157</v>
      </c>
      <c r="N6774" s="2" t="s">
        <v>328</v>
      </c>
      <c r="O6774" s="4">
        <v>1127000</v>
      </c>
      <c r="P6774" s="4">
        <v>238500</v>
      </c>
      <c r="Q6774" s="4">
        <v>888500</v>
      </c>
      <c r="R6774" s="2">
        <v>36</v>
      </c>
      <c r="S6774" s="5">
        <v>5.07</v>
      </c>
      <c r="T6774" s="4">
        <v>28434.47</v>
      </c>
      <c r="U6774" s="2" t="s">
        <v>73</v>
      </c>
      <c r="V6774" s="2" t="s">
        <v>74</v>
      </c>
      <c r="W6774" s="4">
        <v>142172.35</v>
      </c>
      <c r="X6774" s="4">
        <v>881468.5</v>
      </c>
      <c r="Y6774" s="4">
        <v>1023640.85</v>
      </c>
      <c r="Z6774" s="2">
        <v>0</v>
      </c>
      <c r="AA6774" s="2" t="s">
        <v>56</v>
      </c>
      <c r="AB6774" s="2" t="s">
        <v>15731</v>
      </c>
      <c r="AC6774" s="2" t="s">
        <v>332</v>
      </c>
      <c r="AD6774" s="2" t="s">
        <v>76</v>
      </c>
      <c r="AE6774" s="5">
        <v>78.84</v>
      </c>
      <c r="AF6774" s="2">
        <v>0</v>
      </c>
      <c r="AG6774" s="2" t="s">
        <v>77</v>
      </c>
      <c r="AH6774" s="2">
        <v>6</v>
      </c>
      <c r="AI6774" s="6" t="str">
        <f t="shared" si="315"/>
        <v>55-64</v>
      </c>
      <c r="AJ6774" s="11">
        <f>YEAR(tbl_LoanData[[#This Row],[Application Date]])</f>
        <v>2026</v>
      </c>
      <c r="AK6774" s="11" t="str">
        <f>TEXT(tbl_LoanData[[#This Row],[Application Date]],"MMMM")</f>
        <v>March</v>
      </c>
      <c r="AL6774" s="12">
        <f>DATE(YEAR(tbl_LoanData[[#This Row],[Application Date]]),MONTH(tbl_LoanData[[#This Row],[Application Date]]),1)</f>
        <v>46082</v>
      </c>
      <c r="AM6774" s="14">
        <f ca="1">IF(AND(tbl_LoanData[[#This Row],[Application Date]]&gt;=EOMONTH(TODAY(),-1)+1,tbl_LoanData[[#This Row],[Application Date]]&lt;=TODAY()),tbl_LoanData[[#This Row],[Loan Amount]],0)</f>
        <v>0</v>
      </c>
      <c r="AN6774" s="14">
        <f>tbl_LoanData[[#This Row],[Amount Paid]]-(Q6774-X6774)</f>
        <v>135140.85</v>
      </c>
      <c r="AO6774" s="14">
        <f>IF(tbl_LoanData[[#This Row],[Application Status]]="Approved",1,0)</f>
        <v>1</v>
      </c>
      <c r="AP6774" s="22" t="str">
        <f t="shared" ca="1" si="316"/>
        <v/>
      </c>
      <c r="AQ6774" s="22" t="str">
        <f t="shared" ca="1" si="317"/>
        <v/>
      </c>
    </row>
    <row r="6775" spans="1:43" ht="14.4" customHeight="1" x14ac:dyDescent="0.3">
      <c r="A6775" s="2" t="s">
        <v>11169</v>
      </c>
      <c r="B6775" s="2" t="s">
        <v>11170</v>
      </c>
      <c r="C6775" s="2" t="s">
        <v>804</v>
      </c>
      <c r="D6775" s="2" t="s">
        <v>102</v>
      </c>
      <c r="E6775" s="2" t="s">
        <v>81</v>
      </c>
      <c r="F6775" s="2">
        <v>55</v>
      </c>
      <c r="G6775" s="2" t="s">
        <v>83</v>
      </c>
      <c r="H6775" s="2" t="s">
        <v>466</v>
      </c>
      <c r="I6775" s="2" t="s">
        <v>43</v>
      </c>
      <c r="J6775" s="3">
        <v>46111</v>
      </c>
      <c r="K6775" s="3"/>
      <c r="L6775" s="2" t="s">
        <v>38</v>
      </c>
      <c r="M6775" s="2" t="s">
        <v>71</v>
      </c>
      <c r="N6775" s="2" t="s">
        <v>589</v>
      </c>
      <c r="O6775" s="4">
        <v>1094000</v>
      </c>
      <c r="P6775" s="4">
        <v>349900</v>
      </c>
      <c r="Q6775" s="4">
        <v>744100</v>
      </c>
      <c r="R6775" s="2">
        <v>18</v>
      </c>
      <c r="S6775" s="5">
        <v>14.4</v>
      </c>
      <c r="T6775" s="4">
        <v>50268.09</v>
      </c>
      <c r="U6775" s="2" t="s">
        <v>96</v>
      </c>
      <c r="V6775" s="2" t="s">
        <v>97</v>
      </c>
      <c r="W6775" s="4">
        <v>0</v>
      </c>
      <c r="X6775" s="4">
        <v>0</v>
      </c>
      <c r="Y6775" s="4">
        <v>904825.6</v>
      </c>
      <c r="Z6775" s="2">
        <v>0</v>
      </c>
      <c r="AA6775" s="2" t="s">
        <v>97</v>
      </c>
      <c r="AB6775" s="2" t="s">
        <v>15728</v>
      </c>
      <c r="AC6775" s="2" t="s">
        <v>75</v>
      </c>
      <c r="AD6775" s="2" t="s">
        <v>76</v>
      </c>
      <c r="AE6775" s="5">
        <v>68.02</v>
      </c>
      <c r="AF6775" s="2">
        <v>0</v>
      </c>
      <c r="AG6775" s="2" t="s">
        <v>97</v>
      </c>
      <c r="AH6775" s="2"/>
      <c r="AI6775" s="6" t="str">
        <f t="shared" si="315"/>
        <v>55-64</v>
      </c>
      <c r="AJ6775" s="11">
        <f>YEAR(tbl_LoanData[[#This Row],[Application Date]])</f>
        <v>2026</v>
      </c>
      <c r="AK6775" s="11" t="str">
        <f>TEXT(tbl_LoanData[[#This Row],[Application Date]],"MMMM")</f>
        <v>March</v>
      </c>
      <c r="AL6775" s="12">
        <f>DATE(YEAR(tbl_LoanData[[#This Row],[Application Date]]),MONTH(tbl_LoanData[[#This Row],[Application Date]]),1)</f>
        <v>46082</v>
      </c>
      <c r="AM6775" s="14">
        <f ca="1">IF(AND(tbl_LoanData[[#This Row],[Application Date]]&gt;=EOMONTH(TODAY(),-1)+1,tbl_LoanData[[#This Row],[Application Date]]&lt;=TODAY()),tbl_LoanData[[#This Row],[Loan Amount]],0)</f>
        <v>0</v>
      </c>
      <c r="AN6775" s="14">
        <f>tbl_LoanData[[#This Row],[Amount Paid]]-(Q6775-X6775)</f>
        <v>-744100</v>
      </c>
      <c r="AO6775" s="14">
        <f>IF(tbl_LoanData[[#This Row],[Application Status]]="Approved",1,0)</f>
        <v>0</v>
      </c>
      <c r="AP6775" s="22" t="str">
        <f t="shared" ca="1" si="316"/>
        <v/>
      </c>
      <c r="AQ6775" s="22" t="str">
        <f t="shared" ca="1" si="317"/>
        <v/>
      </c>
    </row>
    <row r="6776" spans="1:43" ht="14.4" customHeight="1" x14ac:dyDescent="0.3">
      <c r="A6776" s="2" t="s">
        <v>11265</v>
      </c>
      <c r="B6776" s="2" t="s">
        <v>11266</v>
      </c>
      <c r="C6776" s="2" t="s">
        <v>292</v>
      </c>
      <c r="D6776" s="2" t="s">
        <v>204</v>
      </c>
      <c r="E6776" s="2" t="s">
        <v>82</v>
      </c>
      <c r="F6776" s="2">
        <v>31</v>
      </c>
      <c r="G6776" s="2" t="s">
        <v>83</v>
      </c>
      <c r="H6776" s="2" t="s">
        <v>228</v>
      </c>
      <c r="I6776" s="2" t="s">
        <v>43</v>
      </c>
      <c r="J6776" s="3">
        <v>46106</v>
      </c>
      <c r="K6776" s="3">
        <v>46120</v>
      </c>
      <c r="L6776" s="2" t="s">
        <v>36</v>
      </c>
      <c r="M6776" s="2" t="s">
        <v>71</v>
      </c>
      <c r="N6776" s="2" t="s">
        <v>162</v>
      </c>
      <c r="O6776" s="4">
        <v>913000</v>
      </c>
      <c r="P6776" s="4">
        <v>267400</v>
      </c>
      <c r="Q6776" s="4">
        <v>645600</v>
      </c>
      <c r="R6776" s="2">
        <v>48</v>
      </c>
      <c r="S6776" s="5">
        <v>12.59</v>
      </c>
      <c r="T6776" s="4">
        <v>20223.419999999998</v>
      </c>
      <c r="U6776" s="2" t="s">
        <v>73</v>
      </c>
      <c r="V6776" s="2" t="s">
        <v>74</v>
      </c>
      <c r="W6776" s="4">
        <v>80893.679999999993</v>
      </c>
      <c r="X6776" s="4">
        <v>889830.48</v>
      </c>
      <c r="Y6776" s="4">
        <v>970724.16</v>
      </c>
      <c r="Z6776" s="2">
        <v>0</v>
      </c>
      <c r="AA6776" s="2" t="s">
        <v>56</v>
      </c>
      <c r="AB6776" s="2" t="s">
        <v>15732</v>
      </c>
      <c r="AC6776" s="2" t="s">
        <v>138</v>
      </c>
      <c r="AD6776" s="2" t="s">
        <v>76</v>
      </c>
      <c r="AE6776" s="5">
        <v>70.709999999999994</v>
      </c>
      <c r="AF6776" s="2">
        <v>0</v>
      </c>
      <c r="AG6776" s="2" t="s">
        <v>77</v>
      </c>
      <c r="AH6776" s="2">
        <v>14</v>
      </c>
      <c r="AI6776" s="6" t="str">
        <f t="shared" si="315"/>
        <v>25-34</v>
      </c>
      <c r="AJ6776" s="11">
        <f>YEAR(tbl_LoanData[[#This Row],[Application Date]])</f>
        <v>2026</v>
      </c>
      <c r="AK6776" s="11" t="str">
        <f>TEXT(tbl_LoanData[[#This Row],[Application Date]],"MMMM")</f>
        <v>March</v>
      </c>
      <c r="AL6776" s="12">
        <f>DATE(YEAR(tbl_LoanData[[#This Row],[Application Date]]),MONTH(tbl_LoanData[[#This Row],[Application Date]]),1)</f>
        <v>46082</v>
      </c>
      <c r="AM6776" s="14">
        <f ca="1">IF(AND(tbl_LoanData[[#This Row],[Application Date]]&gt;=EOMONTH(TODAY(),-1)+1,tbl_LoanData[[#This Row],[Application Date]]&lt;=TODAY()),tbl_LoanData[[#This Row],[Loan Amount]],0)</f>
        <v>0</v>
      </c>
      <c r="AN6776" s="14">
        <f>tbl_LoanData[[#This Row],[Amount Paid]]-(Q6776-X6776)</f>
        <v>325124.15999999997</v>
      </c>
      <c r="AO6776" s="14">
        <f>IF(tbl_LoanData[[#This Row],[Application Status]]="Approved",1,0)</f>
        <v>1</v>
      </c>
      <c r="AP6776" s="22" t="str">
        <f t="shared" ca="1" si="316"/>
        <v/>
      </c>
      <c r="AQ6776" s="22" t="str">
        <f t="shared" ca="1" si="317"/>
        <v/>
      </c>
    </row>
    <row r="6777" spans="1:43" ht="14.4" customHeight="1" x14ac:dyDescent="0.3">
      <c r="A6777" s="2" t="s">
        <v>11479</v>
      </c>
      <c r="B6777" s="2" t="s">
        <v>11480</v>
      </c>
      <c r="C6777" s="2" t="s">
        <v>292</v>
      </c>
      <c r="D6777" s="2" t="s">
        <v>102</v>
      </c>
      <c r="E6777" s="2" t="s">
        <v>81</v>
      </c>
      <c r="F6777" s="2">
        <v>37</v>
      </c>
      <c r="G6777" s="2" t="s">
        <v>83</v>
      </c>
      <c r="H6777" s="2" t="s">
        <v>70</v>
      </c>
      <c r="I6777" s="2" t="s">
        <v>50</v>
      </c>
      <c r="J6777" s="3">
        <v>46082</v>
      </c>
      <c r="K6777" s="3"/>
      <c r="L6777" s="2" t="s">
        <v>39</v>
      </c>
      <c r="M6777" s="2" t="s">
        <v>157</v>
      </c>
      <c r="N6777" s="2" t="s">
        <v>359</v>
      </c>
      <c r="O6777" s="4">
        <v>1383000</v>
      </c>
      <c r="P6777" s="4">
        <v>144200</v>
      </c>
      <c r="Q6777" s="4">
        <v>1238800</v>
      </c>
      <c r="R6777" s="2">
        <v>12</v>
      </c>
      <c r="S6777" s="5">
        <v>8.5500000000000007</v>
      </c>
      <c r="T6777" s="4">
        <v>112059.78</v>
      </c>
      <c r="U6777" s="2" t="s">
        <v>113</v>
      </c>
      <c r="V6777" s="2" t="s">
        <v>97</v>
      </c>
      <c r="W6777" s="4">
        <v>0</v>
      </c>
      <c r="X6777" s="4">
        <v>0</v>
      </c>
      <c r="Y6777" s="4">
        <v>1344717.4</v>
      </c>
      <c r="Z6777" s="2">
        <v>0</v>
      </c>
      <c r="AA6777" s="2" t="s">
        <v>97</v>
      </c>
      <c r="AB6777" s="2" t="s">
        <v>15728</v>
      </c>
      <c r="AC6777" s="2" t="s">
        <v>146</v>
      </c>
      <c r="AD6777" s="2" t="s">
        <v>76</v>
      </c>
      <c r="AE6777" s="5">
        <v>89.57</v>
      </c>
      <c r="AF6777" s="2">
        <v>0</v>
      </c>
      <c r="AG6777" s="2" t="s">
        <v>97</v>
      </c>
      <c r="AH6777" s="2"/>
      <c r="AI6777" s="6" t="str">
        <f t="shared" si="315"/>
        <v>35-44</v>
      </c>
      <c r="AJ6777" s="11">
        <f>YEAR(tbl_LoanData[[#This Row],[Application Date]])</f>
        <v>2026</v>
      </c>
      <c r="AK6777" s="11" t="str">
        <f>TEXT(tbl_LoanData[[#This Row],[Application Date]],"MMMM")</f>
        <v>March</v>
      </c>
      <c r="AL6777" s="12">
        <f>DATE(YEAR(tbl_LoanData[[#This Row],[Application Date]]),MONTH(tbl_LoanData[[#This Row],[Application Date]]),1)</f>
        <v>46082</v>
      </c>
      <c r="AM6777" s="14">
        <f ca="1">IF(AND(tbl_LoanData[[#This Row],[Application Date]]&gt;=EOMONTH(TODAY(),-1)+1,tbl_LoanData[[#This Row],[Application Date]]&lt;=TODAY()),tbl_LoanData[[#This Row],[Loan Amount]],0)</f>
        <v>0</v>
      </c>
      <c r="AN6777" s="14">
        <f>tbl_LoanData[[#This Row],[Amount Paid]]-(Q6777-X6777)</f>
        <v>-1238800</v>
      </c>
      <c r="AO6777" s="14">
        <f>IF(tbl_LoanData[[#This Row],[Application Status]]="Approved",1,0)</f>
        <v>0</v>
      </c>
      <c r="AP6777" s="22" t="str">
        <f t="shared" ca="1" si="316"/>
        <v/>
      </c>
      <c r="AQ6777" s="22" t="str">
        <f t="shared" ca="1" si="317"/>
        <v/>
      </c>
    </row>
    <row r="6778" spans="1:43" x14ac:dyDescent="0.3">
      <c r="A6778" s="2" t="s">
        <v>11581</v>
      </c>
      <c r="B6778" s="2" t="s">
        <v>11582</v>
      </c>
      <c r="C6778" s="2" t="s">
        <v>1059</v>
      </c>
      <c r="D6778" s="2" t="s">
        <v>67</v>
      </c>
      <c r="E6778" s="2" t="s">
        <v>190</v>
      </c>
      <c r="F6778" s="2">
        <v>55</v>
      </c>
      <c r="G6778" s="2" t="s">
        <v>69</v>
      </c>
      <c r="H6778" s="2" t="s">
        <v>191</v>
      </c>
      <c r="I6778" s="2" t="s">
        <v>51</v>
      </c>
      <c r="J6778" s="3">
        <v>46109</v>
      </c>
      <c r="K6778" s="3">
        <v>46116</v>
      </c>
      <c r="L6778" s="2" t="s">
        <v>41</v>
      </c>
      <c r="M6778" s="2" t="s">
        <v>184</v>
      </c>
      <c r="N6778" s="2" t="s">
        <v>426</v>
      </c>
      <c r="O6778" s="4">
        <v>2725000</v>
      </c>
      <c r="P6778" s="4">
        <v>1087800</v>
      </c>
      <c r="Q6778" s="4">
        <v>1637200</v>
      </c>
      <c r="R6778" s="2">
        <v>24</v>
      </c>
      <c r="S6778" s="5">
        <v>11.4</v>
      </c>
      <c r="T6778" s="4">
        <v>83770.070000000007</v>
      </c>
      <c r="U6778" s="2" t="s">
        <v>73</v>
      </c>
      <c r="V6778" s="2" t="s">
        <v>74</v>
      </c>
      <c r="W6778" s="4">
        <v>335080.28000000003</v>
      </c>
      <c r="X6778" s="4">
        <v>1675401.32</v>
      </c>
      <c r="Y6778" s="4">
        <v>2010481.6</v>
      </c>
      <c r="Z6778" s="2">
        <v>0</v>
      </c>
      <c r="AA6778" s="2" t="s">
        <v>56</v>
      </c>
      <c r="AB6778" s="2" t="s">
        <v>15733</v>
      </c>
      <c r="AC6778" s="2" t="s">
        <v>121</v>
      </c>
      <c r="AD6778" s="2" t="s">
        <v>76</v>
      </c>
      <c r="AE6778" s="5">
        <v>60.08</v>
      </c>
      <c r="AF6778" s="2">
        <v>0</v>
      </c>
      <c r="AG6778" s="2" t="s">
        <v>77</v>
      </c>
      <c r="AH6778" s="2">
        <v>7</v>
      </c>
      <c r="AI6778" s="6" t="str">
        <f t="shared" si="315"/>
        <v>55-64</v>
      </c>
      <c r="AJ6778" s="11">
        <f>YEAR(tbl_LoanData[[#This Row],[Application Date]])</f>
        <v>2026</v>
      </c>
      <c r="AK6778" s="11" t="str">
        <f>TEXT(tbl_LoanData[[#This Row],[Application Date]],"MMMM")</f>
        <v>March</v>
      </c>
      <c r="AL6778" s="12">
        <f>DATE(YEAR(tbl_LoanData[[#This Row],[Application Date]]),MONTH(tbl_LoanData[[#This Row],[Application Date]]),1)</f>
        <v>46082</v>
      </c>
      <c r="AM6778" s="14">
        <f ca="1">IF(AND(tbl_LoanData[[#This Row],[Application Date]]&gt;=EOMONTH(TODAY(),-1)+1,tbl_LoanData[[#This Row],[Application Date]]&lt;=TODAY()),tbl_LoanData[[#This Row],[Loan Amount]],0)</f>
        <v>0</v>
      </c>
      <c r="AN6778" s="14">
        <f>tbl_LoanData[[#This Row],[Amount Paid]]-(Q6778-X6778)</f>
        <v>373281.60000000009</v>
      </c>
      <c r="AO6778" s="14">
        <f>IF(tbl_LoanData[[#This Row],[Application Status]]="Approved",1,0)</f>
        <v>1</v>
      </c>
      <c r="AP6778" s="22" t="str">
        <f t="shared" ca="1" si="316"/>
        <v/>
      </c>
      <c r="AQ6778" s="22" t="str">
        <f t="shared" ca="1" si="317"/>
        <v/>
      </c>
    </row>
    <row r="6779" spans="1:43" ht="14.4" customHeight="1" x14ac:dyDescent="0.3">
      <c r="A6779" s="2" t="s">
        <v>11723</v>
      </c>
      <c r="B6779" s="2" t="s">
        <v>11724</v>
      </c>
      <c r="C6779" s="2" t="s">
        <v>781</v>
      </c>
      <c r="D6779" s="2" t="s">
        <v>82</v>
      </c>
      <c r="E6779" s="2" t="s">
        <v>204</v>
      </c>
      <c r="F6779" s="2">
        <v>46</v>
      </c>
      <c r="G6779" s="2" t="s">
        <v>69</v>
      </c>
      <c r="H6779" s="2" t="s">
        <v>172</v>
      </c>
      <c r="I6779" s="2" t="s">
        <v>45</v>
      </c>
      <c r="J6779" s="3">
        <v>46110</v>
      </c>
      <c r="K6779" s="3">
        <v>46120</v>
      </c>
      <c r="L6779" s="2" t="s">
        <v>39</v>
      </c>
      <c r="M6779" s="2" t="s">
        <v>127</v>
      </c>
      <c r="N6779" s="2" t="s">
        <v>152</v>
      </c>
      <c r="O6779" s="4">
        <v>1503000</v>
      </c>
      <c r="P6779" s="4">
        <v>502100</v>
      </c>
      <c r="Q6779" s="4">
        <v>1000900</v>
      </c>
      <c r="R6779" s="2">
        <v>24</v>
      </c>
      <c r="S6779" s="5">
        <v>14.62</v>
      </c>
      <c r="T6779" s="4">
        <v>53898.46</v>
      </c>
      <c r="U6779" s="2" t="s">
        <v>73</v>
      </c>
      <c r="V6779" s="2" t="s">
        <v>74</v>
      </c>
      <c r="W6779" s="4">
        <v>161695.38</v>
      </c>
      <c r="X6779" s="4">
        <v>1131867.78</v>
      </c>
      <c r="Y6779" s="4">
        <v>1293563.1599999999</v>
      </c>
      <c r="Z6779" s="2">
        <v>30</v>
      </c>
      <c r="AA6779" s="2" t="s">
        <v>57</v>
      </c>
      <c r="AB6779" s="2" t="s">
        <v>15735</v>
      </c>
      <c r="AC6779" s="2" t="s">
        <v>121</v>
      </c>
      <c r="AD6779" s="2" t="s">
        <v>76</v>
      </c>
      <c r="AE6779" s="5">
        <v>66.59</v>
      </c>
      <c r="AF6779" s="2">
        <v>1</v>
      </c>
      <c r="AG6779" s="2" t="s">
        <v>77</v>
      </c>
      <c r="AH6779" s="2">
        <v>10</v>
      </c>
      <c r="AI6779" s="6" t="str">
        <f t="shared" si="315"/>
        <v>45-54</v>
      </c>
      <c r="AJ6779" s="11">
        <f>YEAR(tbl_LoanData[[#This Row],[Application Date]])</f>
        <v>2026</v>
      </c>
      <c r="AK6779" s="11" t="str">
        <f>TEXT(tbl_LoanData[[#This Row],[Application Date]],"MMMM")</f>
        <v>March</v>
      </c>
      <c r="AL6779" s="12">
        <f>DATE(YEAR(tbl_LoanData[[#This Row],[Application Date]]),MONTH(tbl_LoanData[[#This Row],[Application Date]]),1)</f>
        <v>46082</v>
      </c>
      <c r="AM6779" s="14">
        <f ca="1">IF(AND(tbl_LoanData[[#This Row],[Application Date]]&gt;=EOMONTH(TODAY(),-1)+1,tbl_LoanData[[#This Row],[Application Date]]&lt;=TODAY()),tbl_LoanData[[#This Row],[Loan Amount]],0)</f>
        <v>0</v>
      </c>
      <c r="AN6779" s="14">
        <f>tbl_LoanData[[#This Row],[Amount Paid]]-(Q6779-X6779)</f>
        <v>292663.16000000003</v>
      </c>
      <c r="AO6779" s="14">
        <f>IF(tbl_LoanData[[#This Row],[Application Status]]="Approved",1,0)</f>
        <v>1</v>
      </c>
      <c r="AP6779" s="22" t="str">
        <f t="shared" ca="1" si="316"/>
        <v/>
      </c>
      <c r="AQ6779" s="22" t="str">
        <f t="shared" ca="1" si="317"/>
        <v/>
      </c>
    </row>
    <row r="6780" spans="1:43" ht="14.4" customHeight="1" x14ac:dyDescent="0.3">
      <c r="A6780" s="2" t="s">
        <v>11751</v>
      </c>
      <c r="B6780" s="2" t="s">
        <v>11752</v>
      </c>
      <c r="C6780" s="2" t="s">
        <v>347</v>
      </c>
      <c r="D6780" s="2" t="s">
        <v>102</v>
      </c>
      <c r="E6780" s="2" t="s">
        <v>176</v>
      </c>
      <c r="F6780" s="2">
        <v>57</v>
      </c>
      <c r="G6780" s="2" t="s">
        <v>69</v>
      </c>
      <c r="H6780" s="2" t="s">
        <v>285</v>
      </c>
      <c r="I6780" s="2" t="s">
        <v>55</v>
      </c>
      <c r="J6780" s="3">
        <v>46094</v>
      </c>
      <c r="K6780" s="3"/>
      <c r="L6780" s="2" t="s">
        <v>38</v>
      </c>
      <c r="M6780" s="2" t="s">
        <v>144</v>
      </c>
      <c r="N6780" s="2" t="s">
        <v>382</v>
      </c>
      <c r="O6780" s="4">
        <v>1691000</v>
      </c>
      <c r="P6780" s="4">
        <v>455900</v>
      </c>
      <c r="Q6780" s="4">
        <v>1235100</v>
      </c>
      <c r="R6780" s="2">
        <v>24</v>
      </c>
      <c r="S6780" s="5">
        <v>12.42</v>
      </c>
      <c r="T6780" s="4">
        <v>64245.78</v>
      </c>
      <c r="U6780" s="2" t="s">
        <v>113</v>
      </c>
      <c r="V6780" s="2" t="s">
        <v>97</v>
      </c>
      <c r="W6780" s="4">
        <v>0</v>
      </c>
      <c r="X6780" s="4">
        <v>0</v>
      </c>
      <c r="Y6780" s="4">
        <v>1541898.84</v>
      </c>
      <c r="Z6780" s="2">
        <v>0</v>
      </c>
      <c r="AA6780" s="2" t="s">
        <v>97</v>
      </c>
      <c r="AB6780" s="2" t="s">
        <v>15734</v>
      </c>
      <c r="AC6780" s="2" t="s">
        <v>87</v>
      </c>
      <c r="AD6780" s="2" t="s">
        <v>76</v>
      </c>
      <c r="AE6780" s="5">
        <v>73.040000000000006</v>
      </c>
      <c r="AF6780" s="2">
        <v>0</v>
      </c>
      <c r="AG6780" s="2" t="s">
        <v>97</v>
      </c>
      <c r="AH6780" s="2"/>
      <c r="AI6780" s="6" t="str">
        <f t="shared" si="315"/>
        <v>55-64</v>
      </c>
      <c r="AJ6780" s="11">
        <f>YEAR(tbl_LoanData[[#This Row],[Application Date]])</f>
        <v>2026</v>
      </c>
      <c r="AK6780" s="11" t="str">
        <f>TEXT(tbl_LoanData[[#This Row],[Application Date]],"MMMM")</f>
        <v>March</v>
      </c>
      <c r="AL6780" s="12">
        <f>DATE(YEAR(tbl_LoanData[[#This Row],[Application Date]]),MONTH(tbl_LoanData[[#This Row],[Application Date]]),1)</f>
        <v>46082</v>
      </c>
      <c r="AM6780" s="14">
        <f ca="1">IF(AND(tbl_LoanData[[#This Row],[Application Date]]&gt;=EOMONTH(TODAY(),-1)+1,tbl_LoanData[[#This Row],[Application Date]]&lt;=TODAY()),tbl_LoanData[[#This Row],[Loan Amount]],0)</f>
        <v>0</v>
      </c>
      <c r="AN6780" s="14">
        <f>tbl_LoanData[[#This Row],[Amount Paid]]-(Q6780-X6780)</f>
        <v>-1235100</v>
      </c>
      <c r="AO6780" s="14">
        <f>IF(tbl_LoanData[[#This Row],[Application Status]]="Approved",1,0)</f>
        <v>0</v>
      </c>
      <c r="AP6780" s="22" t="str">
        <f t="shared" ca="1" si="316"/>
        <v/>
      </c>
      <c r="AQ6780" s="22" t="str">
        <f t="shared" ca="1" si="317"/>
        <v/>
      </c>
    </row>
    <row r="6781" spans="1:43" x14ac:dyDescent="0.3">
      <c r="A6781" s="2" t="s">
        <v>11753</v>
      </c>
      <c r="B6781" s="2" t="s">
        <v>11754</v>
      </c>
      <c r="C6781" s="2" t="s">
        <v>188</v>
      </c>
      <c r="D6781" s="2" t="s">
        <v>204</v>
      </c>
      <c r="E6781" s="2" t="s">
        <v>161</v>
      </c>
      <c r="F6781" s="2">
        <v>37</v>
      </c>
      <c r="G6781" s="2" t="s">
        <v>69</v>
      </c>
      <c r="H6781" s="2" t="s">
        <v>205</v>
      </c>
      <c r="I6781" s="2" t="s">
        <v>49</v>
      </c>
      <c r="J6781" s="3">
        <v>46106</v>
      </c>
      <c r="K6781" s="3">
        <v>46117</v>
      </c>
      <c r="L6781" s="2" t="s">
        <v>39</v>
      </c>
      <c r="M6781" s="2" t="s">
        <v>167</v>
      </c>
      <c r="N6781" s="2" t="s">
        <v>491</v>
      </c>
      <c r="O6781" s="4">
        <v>1908000</v>
      </c>
      <c r="P6781" s="4">
        <v>567300</v>
      </c>
      <c r="Q6781" s="4">
        <v>1340700</v>
      </c>
      <c r="R6781" s="2">
        <v>48</v>
      </c>
      <c r="S6781" s="5">
        <v>7.14</v>
      </c>
      <c r="T6781" s="4">
        <v>35908.42</v>
      </c>
      <c r="U6781" s="2" t="s">
        <v>73</v>
      </c>
      <c r="V6781" s="2" t="s">
        <v>74</v>
      </c>
      <c r="W6781" s="4">
        <v>107725.26</v>
      </c>
      <c r="X6781" s="4">
        <v>1615878.66</v>
      </c>
      <c r="Y6781" s="4">
        <v>1723603.92</v>
      </c>
      <c r="Z6781" s="2">
        <v>32</v>
      </c>
      <c r="AA6781" s="2" t="s">
        <v>58</v>
      </c>
      <c r="AB6781" s="2" t="s">
        <v>15735</v>
      </c>
      <c r="AC6781" s="2" t="s">
        <v>213</v>
      </c>
      <c r="AD6781" s="2" t="s">
        <v>76</v>
      </c>
      <c r="AE6781" s="5">
        <v>70.27</v>
      </c>
      <c r="AF6781" s="2">
        <v>1</v>
      </c>
      <c r="AG6781" s="2" t="s">
        <v>15718</v>
      </c>
      <c r="AH6781" s="2">
        <v>11</v>
      </c>
      <c r="AI6781" s="6" t="str">
        <f t="shared" si="315"/>
        <v>35-44</v>
      </c>
      <c r="AJ6781" s="11">
        <f>YEAR(tbl_LoanData[[#This Row],[Application Date]])</f>
        <v>2026</v>
      </c>
      <c r="AK6781" s="11" t="str">
        <f>TEXT(tbl_LoanData[[#This Row],[Application Date]],"MMMM")</f>
        <v>March</v>
      </c>
      <c r="AL6781" s="12">
        <f>DATE(YEAR(tbl_LoanData[[#This Row],[Application Date]]),MONTH(tbl_LoanData[[#This Row],[Application Date]]),1)</f>
        <v>46082</v>
      </c>
      <c r="AM6781" s="14">
        <f ca="1">IF(AND(tbl_LoanData[[#This Row],[Application Date]]&gt;=EOMONTH(TODAY(),-1)+1,tbl_LoanData[[#This Row],[Application Date]]&lt;=TODAY()),tbl_LoanData[[#This Row],[Loan Amount]],0)</f>
        <v>0</v>
      </c>
      <c r="AN6781" s="14">
        <f>tbl_LoanData[[#This Row],[Amount Paid]]-(Q6781-X6781)</f>
        <v>382903.91999999993</v>
      </c>
      <c r="AO6781" s="14">
        <f>IF(tbl_LoanData[[#This Row],[Application Status]]="Approved",1,0)</f>
        <v>1</v>
      </c>
      <c r="AP6781" s="22" t="str">
        <f t="shared" ca="1" si="316"/>
        <v/>
      </c>
      <c r="AQ6781" s="22" t="str">
        <f t="shared" ca="1" si="317"/>
        <v/>
      </c>
    </row>
    <row r="6782" spans="1:43" ht="14.4" customHeight="1" x14ac:dyDescent="0.3">
      <c r="A6782" s="2" t="s">
        <v>11843</v>
      </c>
      <c r="B6782" s="2" t="s">
        <v>11844</v>
      </c>
      <c r="C6782" s="2" t="s">
        <v>149</v>
      </c>
      <c r="D6782" s="2" t="s">
        <v>82</v>
      </c>
      <c r="E6782" s="2" t="s">
        <v>161</v>
      </c>
      <c r="F6782" s="2">
        <v>44</v>
      </c>
      <c r="G6782" s="2" t="s">
        <v>83</v>
      </c>
      <c r="H6782" s="2" t="s">
        <v>273</v>
      </c>
      <c r="I6782" s="2" t="s">
        <v>45</v>
      </c>
      <c r="J6782" s="3">
        <v>46092</v>
      </c>
      <c r="K6782" s="3"/>
      <c r="L6782" s="2" t="s">
        <v>36</v>
      </c>
      <c r="M6782" s="2" t="s">
        <v>104</v>
      </c>
      <c r="N6782" s="2" t="s">
        <v>592</v>
      </c>
      <c r="O6782" s="4">
        <v>1112000</v>
      </c>
      <c r="P6782" s="4">
        <v>344600</v>
      </c>
      <c r="Q6782" s="4">
        <v>767400</v>
      </c>
      <c r="R6782" s="2">
        <v>48</v>
      </c>
      <c r="S6782" s="5">
        <v>14.47</v>
      </c>
      <c r="T6782" s="4">
        <v>25241.06</v>
      </c>
      <c r="U6782" s="2" t="s">
        <v>113</v>
      </c>
      <c r="V6782" s="2" t="s">
        <v>97</v>
      </c>
      <c r="W6782" s="4">
        <v>0</v>
      </c>
      <c r="X6782" s="4">
        <v>0</v>
      </c>
      <c r="Y6782" s="4">
        <v>1211571.1200000001</v>
      </c>
      <c r="Z6782" s="2">
        <v>0</v>
      </c>
      <c r="AA6782" s="2" t="s">
        <v>97</v>
      </c>
      <c r="AB6782" s="2" t="s">
        <v>15732</v>
      </c>
      <c r="AC6782" s="2" t="s">
        <v>75</v>
      </c>
      <c r="AD6782" s="2" t="s">
        <v>76</v>
      </c>
      <c r="AE6782" s="5">
        <v>69.010000000000005</v>
      </c>
      <c r="AF6782" s="2">
        <v>0</v>
      </c>
      <c r="AG6782" s="2" t="s">
        <v>97</v>
      </c>
      <c r="AH6782" s="2"/>
      <c r="AI6782" s="6" t="str">
        <f t="shared" si="315"/>
        <v>35-44</v>
      </c>
      <c r="AJ6782" s="11">
        <f>YEAR(tbl_LoanData[[#This Row],[Application Date]])</f>
        <v>2026</v>
      </c>
      <c r="AK6782" s="11" t="str">
        <f>TEXT(tbl_LoanData[[#This Row],[Application Date]],"MMMM")</f>
        <v>March</v>
      </c>
      <c r="AL6782" s="12">
        <f>DATE(YEAR(tbl_LoanData[[#This Row],[Application Date]]),MONTH(tbl_LoanData[[#This Row],[Application Date]]),1)</f>
        <v>46082</v>
      </c>
      <c r="AM6782" s="14">
        <f ca="1">IF(AND(tbl_LoanData[[#This Row],[Application Date]]&gt;=EOMONTH(TODAY(),-1)+1,tbl_LoanData[[#This Row],[Application Date]]&lt;=TODAY()),tbl_LoanData[[#This Row],[Loan Amount]],0)</f>
        <v>0</v>
      </c>
      <c r="AN6782" s="14">
        <f>tbl_LoanData[[#This Row],[Amount Paid]]-(Q6782-X6782)</f>
        <v>-767400</v>
      </c>
      <c r="AO6782" s="14">
        <f>IF(tbl_LoanData[[#This Row],[Application Status]]="Approved",1,0)</f>
        <v>0</v>
      </c>
      <c r="AP6782" s="22" t="str">
        <f t="shared" ca="1" si="316"/>
        <v/>
      </c>
      <c r="AQ6782" s="22" t="str">
        <f t="shared" ca="1" si="317"/>
        <v/>
      </c>
    </row>
    <row r="6783" spans="1:43" ht="14.4" customHeight="1" x14ac:dyDescent="0.3">
      <c r="A6783" s="2" t="s">
        <v>11895</v>
      </c>
      <c r="B6783" s="2" t="s">
        <v>11896</v>
      </c>
      <c r="C6783" s="2" t="s">
        <v>560</v>
      </c>
      <c r="D6783" s="2" t="s">
        <v>134</v>
      </c>
      <c r="E6783" s="2" t="s">
        <v>268</v>
      </c>
      <c r="F6783" s="2">
        <v>33</v>
      </c>
      <c r="G6783" s="2" t="s">
        <v>69</v>
      </c>
      <c r="H6783" s="2" t="s">
        <v>126</v>
      </c>
      <c r="I6783" s="2" t="s">
        <v>44</v>
      </c>
      <c r="J6783" s="3">
        <v>46093</v>
      </c>
      <c r="K6783" s="3">
        <v>46113</v>
      </c>
      <c r="L6783" s="2" t="s">
        <v>40</v>
      </c>
      <c r="M6783" s="2" t="s">
        <v>111</v>
      </c>
      <c r="N6783" s="2" t="s">
        <v>120</v>
      </c>
      <c r="O6783" s="4">
        <v>957000</v>
      </c>
      <c r="P6783" s="4">
        <v>322800</v>
      </c>
      <c r="Q6783" s="4">
        <v>634200</v>
      </c>
      <c r="R6783" s="2">
        <v>36</v>
      </c>
      <c r="S6783" s="5">
        <v>9.64</v>
      </c>
      <c r="T6783" s="4">
        <v>22711.41</v>
      </c>
      <c r="U6783" s="2" t="s">
        <v>73</v>
      </c>
      <c r="V6783" s="2" t="s">
        <v>74</v>
      </c>
      <c r="W6783" s="4">
        <v>90845.64</v>
      </c>
      <c r="X6783" s="4">
        <v>726765</v>
      </c>
      <c r="Y6783" s="4">
        <v>817610.64</v>
      </c>
      <c r="Z6783" s="2">
        <v>0</v>
      </c>
      <c r="AA6783" s="2" t="s">
        <v>56</v>
      </c>
      <c r="AB6783" s="2" t="s">
        <v>15727</v>
      </c>
      <c r="AC6783" s="2" t="s">
        <v>332</v>
      </c>
      <c r="AD6783" s="2" t="s">
        <v>76</v>
      </c>
      <c r="AE6783" s="5">
        <v>66.27</v>
      </c>
      <c r="AF6783" s="2">
        <v>0</v>
      </c>
      <c r="AG6783" s="2" t="s">
        <v>77</v>
      </c>
      <c r="AH6783" s="2">
        <v>20</v>
      </c>
      <c r="AI6783" s="6" t="str">
        <f t="shared" si="315"/>
        <v>25-34</v>
      </c>
      <c r="AJ6783" s="11">
        <f>YEAR(tbl_LoanData[[#This Row],[Application Date]])</f>
        <v>2026</v>
      </c>
      <c r="AK6783" s="11" t="str">
        <f>TEXT(tbl_LoanData[[#This Row],[Application Date]],"MMMM")</f>
        <v>March</v>
      </c>
      <c r="AL6783" s="12">
        <f>DATE(YEAR(tbl_LoanData[[#This Row],[Application Date]]),MONTH(tbl_LoanData[[#This Row],[Application Date]]),1)</f>
        <v>46082</v>
      </c>
      <c r="AM6783" s="14">
        <f ca="1">IF(AND(tbl_LoanData[[#This Row],[Application Date]]&gt;=EOMONTH(TODAY(),-1)+1,tbl_LoanData[[#This Row],[Application Date]]&lt;=TODAY()),tbl_LoanData[[#This Row],[Loan Amount]],0)</f>
        <v>0</v>
      </c>
      <c r="AN6783" s="14">
        <f>tbl_LoanData[[#This Row],[Amount Paid]]-(Q6783-X6783)</f>
        <v>183410.64</v>
      </c>
      <c r="AO6783" s="14">
        <f>IF(tbl_LoanData[[#This Row],[Application Status]]="Approved",1,0)</f>
        <v>1</v>
      </c>
      <c r="AP6783" s="22" t="str">
        <f t="shared" ca="1" si="316"/>
        <v/>
      </c>
      <c r="AQ6783" s="22" t="str">
        <f t="shared" ca="1" si="317"/>
        <v/>
      </c>
    </row>
    <row r="6784" spans="1:43" ht="14.4" customHeight="1" x14ac:dyDescent="0.3">
      <c r="A6784" s="2" t="s">
        <v>11985</v>
      </c>
      <c r="B6784" s="2" t="s">
        <v>11986</v>
      </c>
      <c r="C6784" s="2" t="s">
        <v>1686</v>
      </c>
      <c r="D6784" s="2" t="s">
        <v>118</v>
      </c>
      <c r="E6784" s="2" t="s">
        <v>204</v>
      </c>
      <c r="F6784" s="2">
        <v>49</v>
      </c>
      <c r="G6784" s="2" t="s">
        <v>83</v>
      </c>
      <c r="H6784" s="2" t="s">
        <v>143</v>
      </c>
      <c r="I6784" s="2" t="s">
        <v>46</v>
      </c>
      <c r="J6784" s="3">
        <v>46095</v>
      </c>
      <c r="K6784" s="3">
        <v>46108</v>
      </c>
      <c r="L6784" s="2" t="s">
        <v>36</v>
      </c>
      <c r="M6784" s="2" t="s">
        <v>94</v>
      </c>
      <c r="N6784" s="2" t="s">
        <v>212</v>
      </c>
      <c r="O6784" s="4">
        <v>1207000</v>
      </c>
      <c r="P6784" s="4">
        <v>194600</v>
      </c>
      <c r="Q6784" s="4">
        <v>1012400</v>
      </c>
      <c r="R6784" s="2">
        <v>36</v>
      </c>
      <c r="S6784" s="5">
        <v>12.54</v>
      </c>
      <c r="T6784" s="4">
        <v>38701.800000000003</v>
      </c>
      <c r="U6784" s="2" t="s">
        <v>73</v>
      </c>
      <c r="V6784" s="2" t="s">
        <v>74</v>
      </c>
      <c r="W6784" s="4">
        <v>154807.20000000001</v>
      </c>
      <c r="X6784" s="4">
        <v>1238457.68</v>
      </c>
      <c r="Y6784" s="4">
        <v>1393264.88</v>
      </c>
      <c r="Z6784" s="2">
        <v>0</v>
      </c>
      <c r="AA6784" s="2" t="s">
        <v>56</v>
      </c>
      <c r="AB6784" s="2" t="s">
        <v>15732</v>
      </c>
      <c r="AC6784" s="2" t="s">
        <v>106</v>
      </c>
      <c r="AD6784" s="2" t="s">
        <v>76</v>
      </c>
      <c r="AE6784" s="5">
        <v>83.88</v>
      </c>
      <c r="AF6784" s="2">
        <v>0</v>
      </c>
      <c r="AG6784" s="2" t="s">
        <v>77</v>
      </c>
      <c r="AH6784" s="2">
        <v>13</v>
      </c>
      <c r="AI6784" s="6" t="str">
        <f t="shared" si="315"/>
        <v>45-54</v>
      </c>
      <c r="AJ6784" s="11">
        <f>YEAR(tbl_LoanData[[#This Row],[Application Date]])</f>
        <v>2026</v>
      </c>
      <c r="AK6784" s="11" t="str">
        <f>TEXT(tbl_LoanData[[#This Row],[Application Date]],"MMMM")</f>
        <v>March</v>
      </c>
      <c r="AL6784" s="12">
        <f>DATE(YEAR(tbl_LoanData[[#This Row],[Application Date]]),MONTH(tbl_LoanData[[#This Row],[Application Date]]),1)</f>
        <v>46082</v>
      </c>
      <c r="AM6784" s="14">
        <f ca="1">IF(AND(tbl_LoanData[[#This Row],[Application Date]]&gt;=EOMONTH(TODAY(),-1)+1,tbl_LoanData[[#This Row],[Application Date]]&lt;=TODAY()),tbl_LoanData[[#This Row],[Loan Amount]],0)</f>
        <v>0</v>
      </c>
      <c r="AN6784" s="14">
        <f>tbl_LoanData[[#This Row],[Amount Paid]]-(Q6784-X6784)</f>
        <v>380864.87999999995</v>
      </c>
      <c r="AO6784" s="14">
        <f>IF(tbl_LoanData[[#This Row],[Application Status]]="Approved",1,0)</f>
        <v>1</v>
      </c>
      <c r="AP6784" s="22" t="str">
        <f t="shared" ca="1" si="316"/>
        <v/>
      </c>
      <c r="AQ6784" s="22" t="str">
        <f t="shared" ca="1" si="317"/>
        <v/>
      </c>
    </row>
    <row r="6785" spans="1:43" ht="14.4" customHeight="1" x14ac:dyDescent="0.3">
      <c r="A6785" s="2" t="s">
        <v>12053</v>
      </c>
      <c r="B6785" s="2" t="s">
        <v>12054</v>
      </c>
      <c r="C6785" s="2" t="s">
        <v>682</v>
      </c>
      <c r="D6785" s="2" t="s">
        <v>209</v>
      </c>
      <c r="E6785" s="2" t="s">
        <v>82</v>
      </c>
      <c r="F6785" s="2">
        <v>32</v>
      </c>
      <c r="G6785" s="2" t="s">
        <v>69</v>
      </c>
      <c r="H6785" s="2" t="s">
        <v>269</v>
      </c>
      <c r="I6785" s="2" t="s">
        <v>46</v>
      </c>
      <c r="J6785" s="3">
        <v>46091</v>
      </c>
      <c r="K6785" s="3">
        <v>46098</v>
      </c>
      <c r="L6785" s="2" t="s">
        <v>40</v>
      </c>
      <c r="M6785" s="2" t="s">
        <v>111</v>
      </c>
      <c r="N6785" s="2" t="s">
        <v>120</v>
      </c>
      <c r="O6785" s="4">
        <v>1463000</v>
      </c>
      <c r="P6785" s="4">
        <v>287500</v>
      </c>
      <c r="Q6785" s="4">
        <v>1175500</v>
      </c>
      <c r="R6785" s="2">
        <v>18</v>
      </c>
      <c r="S6785" s="5">
        <v>11.26</v>
      </c>
      <c r="T6785" s="4">
        <v>76335.66</v>
      </c>
      <c r="U6785" s="2" t="s">
        <v>73</v>
      </c>
      <c r="V6785" s="2" t="s">
        <v>74</v>
      </c>
      <c r="W6785" s="4">
        <v>305342.64</v>
      </c>
      <c r="X6785" s="4">
        <v>1068699.31</v>
      </c>
      <c r="Y6785" s="4">
        <v>1374041.95</v>
      </c>
      <c r="Z6785" s="2">
        <v>32</v>
      </c>
      <c r="AA6785" s="2" t="s">
        <v>58</v>
      </c>
      <c r="AB6785" s="2" t="s">
        <v>15730</v>
      </c>
      <c r="AC6785" s="2" t="s">
        <v>75</v>
      </c>
      <c r="AD6785" s="2" t="s">
        <v>76</v>
      </c>
      <c r="AE6785" s="5">
        <v>80.349999999999994</v>
      </c>
      <c r="AF6785" s="2">
        <v>1</v>
      </c>
      <c r="AG6785" s="2" t="s">
        <v>15718</v>
      </c>
      <c r="AH6785" s="2">
        <v>7</v>
      </c>
      <c r="AI6785" s="6" t="str">
        <f t="shared" si="315"/>
        <v>25-34</v>
      </c>
      <c r="AJ6785" s="11">
        <f>YEAR(tbl_LoanData[[#This Row],[Application Date]])</f>
        <v>2026</v>
      </c>
      <c r="AK6785" s="11" t="str">
        <f>TEXT(tbl_LoanData[[#This Row],[Application Date]],"MMMM")</f>
        <v>March</v>
      </c>
      <c r="AL6785" s="12">
        <f>DATE(YEAR(tbl_LoanData[[#This Row],[Application Date]]),MONTH(tbl_LoanData[[#This Row],[Application Date]]),1)</f>
        <v>46082</v>
      </c>
      <c r="AM6785" s="14">
        <f ca="1">IF(AND(tbl_LoanData[[#This Row],[Application Date]]&gt;=EOMONTH(TODAY(),-1)+1,tbl_LoanData[[#This Row],[Application Date]]&lt;=TODAY()),tbl_LoanData[[#This Row],[Loan Amount]],0)</f>
        <v>0</v>
      </c>
      <c r="AN6785" s="14">
        <f>tbl_LoanData[[#This Row],[Amount Paid]]-(Q6785-X6785)</f>
        <v>198541.95000000007</v>
      </c>
      <c r="AO6785" s="14">
        <f>IF(tbl_LoanData[[#This Row],[Application Status]]="Approved",1,0)</f>
        <v>1</v>
      </c>
      <c r="AP6785" s="22" t="str">
        <f t="shared" ca="1" si="316"/>
        <v/>
      </c>
      <c r="AQ6785" s="22" t="str">
        <f t="shared" ca="1" si="317"/>
        <v/>
      </c>
    </row>
    <row r="6786" spans="1:43" x14ac:dyDescent="0.3">
      <c r="A6786" s="2" t="s">
        <v>12083</v>
      </c>
      <c r="B6786" s="2" t="s">
        <v>12084</v>
      </c>
      <c r="C6786" s="2" t="s">
        <v>277</v>
      </c>
      <c r="D6786" s="2" t="s">
        <v>209</v>
      </c>
      <c r="E6786" s="2" t="s">
        <v>232</v>
      </c>
      <c r="F6786" s="2">
        <v>63</v>
      </c>
      <c r="G6786" s="2" t="s">
        <v>83</v>
      </c>
      <c r="H6786" s="2" t="s">
        <v>119</v>
      </c>
      <c r="I6786" s="2" t="s">
        <v>43</v>
      </c>
      <c r="J6786" s="3">
        <v>46089</v>
      </c>
      <c r="K6786" s="3">
        <v>46107</v>
      </c>
      <c r="L6786" s="2" t="s">
        <v>39</v>
      </c>
      <c r="M6786" s="2" t="s">
        <v>85</v>
      </c>
      <c r="N6786" s="2" t="s">
        <v>324</v>
      </c>
      <c r="O6786" s="4">
        <v>2414000</v>
      </c>
      <c r="P6786" s="4">
        <v>512200</v>
      </c>
      <c r="Q6786" s="4">
        <v>1901800</v>
      </c>
      <c r="R6786" s="2">
        <v>48</v>
      </c>
      <c r="S6786" s="5">
        <v>11.49</v>
      </c>
      <c r="T6786" s="4">
        <v>57830.57</v>
      </c>
      <c r="U6786" s="2" t="s">
        <v>73</v>
      </c>
      <c r="V6786" s="2" t="s">
        <v>74</v>
      </c>
      <c r="W6786" s="4">
        <v>231322.28</v>
      </c>
      <c r="X6786" s="4">
        <v>2544545</v>
      </c>
      <c r="Y6786" s="4">
        <v>2775867.28</v>
      </c>
      <c r="Z6786" s="2">
        <v>0</v>
      </c>
      <c r="AA6786" s="2" t="s">
        <v>56</v>
      </c>
      <c r="AB6786" s="2" t="s">
        <v>15729</v>
      </c>
      <c r="AC6786" s="2" t="s">
        <v>106</v>
      </c>
      <c r="AD6786" s="2" t="s">
        <v>76</v>
      </c>
      <c r="AE6786" s="5">
        <v>78.78</v>
      </c>
      <c r="AF6786" s="2">
        <v>0</v>
      </c>
      <c r="AG6786" s="2" t="s">
        <v>77</v>
      </c>
      <c r="AH6786" s="2">
        <v>18</v>
      </c>
      <c r="AI6786" s="6" t="str">
        <f t="shared" ref="AI6786:AI6849" si="318">IF(F6786&lt;25,"18-24",IF(F6786&lt;35,"25-34",IF(F6786&lt;45,"35-44",IF(F6786&lt;55,"45-54",IF(F6786&lt;65,"55-64","65+")))))</f>
        <v>55-64</v>
      </c>
      <c r="AJ6786" s="11">
        <f>YEAR(tbl_LoanData[[#This Row],[Application Date]])</f>
        <v>2026</v>
      </c>
      <c r="AK6786" s="11" t="str">
        <f>TEXT(tbl_LoanData[[#This Row],[Application Date]],"MMMM")</f>
        <v>March</v>
      </c>
      <c r="AL6786" s="12">
        <f>DATE(YEAR(tbl_LoanData[[#This Row],[Application Date]]),MONTH(tbl_LoanData[[#This Row],[Application Date]]),1)</f>
        <v>46082</v>
      </c>
      <c r="AM6786" s="14">
        <f ca="1">IF(AND(tbl_LoanData[[#This Row],[Application Date]]&gt;=EOMONTH(TODAY(),-1)+1,tbl_LoanData[[#This Row],[Application Date]]&lt;=TODAY()),tbl_LoanData[[#This Row],[Loan Amount]],0)</f>
        <v>0</v>
      </c>
      <c r="AN6786" s="14">
        <f>tbl_LoanData[[#This Row],[Amount Paid]]-(Q6786-X6786)</f>
        <v>874067.28</v>
      </c>
      <c r="AO6786" s="14">
        <f>IF(tbl_LoanData[[#This Row],[Application Status]]="Approved",1,0)</f>
        <v>1</v>
      </c>
      <c r="AP6786" s="22" t="str">
        <f t="shared" ref="AP6786:AP6849" ca="1" si="319">IF(AND(J6786&gt;=DATE(YEAR(TODAY()),MONTH(TODAY()),1),J6786&lt;=TODAY()),"Current MTD",IF(AND(J6786&gt;=EOMONTH(TODAY(),-2)+1,J6786&lt;=EOMONTH(TODAY(),-1)),"Previous MTD",""))</f>
        <v/>
      </c>
      <c r="AQ6786" s="22" t="str">
        <f t="shared" ref="AQ6786:AQ6849" ca="1" si="320">IF(AND(J6786&gt;=DATE(YEAR(TODAY()),MONTH(TODAY()),1),J6786&lt;=TODAY()),TEXT(DATE(YEAR(TODAY()),MONTH(TODAY()),1),"mmm d")&amp;"–"&amp;DAY(TODAY()),IF(AND(J6786&gt;=EOMONTH(TODAY(),-2)+1,J6786&lt;=EOMONTH(TODAY(),-1)),""&amp;TEXT(EOMONTH(TODAY(),-2)+1,"mmm d")&amp;"–"&amp;DAY(TODAY()),""))</f>
        <v/>
      </c>
    </row>
    <row r="6787" spans="1:43" x14ac:dyDescent="0.3">
      <c r="A6787" s="2" t="s">
        <v>12105</v>
      </c>
      <c r="B6787" s="2" t="s">
        <v>12106</v>
      </c>
      <c r="C6787" s="2" t="s">
        <v>586</v>
      </c>
      <c r="D6787" s="2" t="s">
        <v>232</v>
      </c>
      <c r="E6787" s="2" t="s">
        <v>68</v>
      </c>
      <c r="F6787" s="2">
        <v>33</v>
      </c>
      <c r="G6787" s="2" t="s">
        <v>69</v>
      </c>
      <c r="H6787" s="2" t="s">
        <v>84</v>
      </c>
      <c r="I6787" s="2" t="s">
        <v>45</v>
      </c>
      <c r="J6787" s="3">
        <v>46107</v>
      </c>
      <c r="K6787" s="3">
        <v>46112</v>
      </c>
      <c r="L6787" s="2" t="s">
        <v>38</v>
      </c>
      <c r="M6787" s="2" t="s">
        <v>111</v>
      </c>
      <c r="N6787" s="2" t="s">
        <v>112</v>
      </c>
      <c r="O6787" s="4">
        <v>1236000</v>
      </c>
      <c r="P6787" s="4">
        <v>147000</v>
      </c>
      <c r="Q6787" s="4">
        <v>1089000</v>
      </c>
      <c r="R6787" s="2">
        <v>36</v>
      </c>
      <c r="S6787" s="5">
        <v>6.87</v>
      </c>
      <c r="T6787" s="4">
        <v>36484.519999999997</v>
      </c>
      <c r="U6787" s="2" t="s">
        <v>73</v>
      </c>
      <c r="V6787" s="2" t="s">
        <v>74</v>
      </c>
      <c r="W6787" s="4">
        <v>145938.07999999999</v>
      </c>
      <c r="X6787" s="4">
        <v>1167504.82</v>
      </c>
      <c r="Y6787" s="4">
        <v>1313442.8999999999</v>
      </c>
      <c r="Z6787" s="2">
        <v>0</v>
      </c>
      <c r="AA6787" s="2" t="s">
        <v>56</v>
      </c>
      <c r="AB6787" s="2" t="s">
        <v>15734</v>
      </c>
      <c r="AC6787" s="2" t="s">
        <v>138</v>
      </c>
      <c r="AD6787" s="2" t="s">
        <v>76</v>
      </c>
      <c r="AE6787" s="5">
        <v>88.11</v>
      </c>
      <c r="AF6787" s="2">
        <v>0</v>
      </c>
      <c r="AG6787" s="2" t="s">
        <v>77</v>
      </c>
      <c r="AH6787" s="2">
        <v>5</v>
      </c>
      <c r="AI6787" s="6" t="str">
        <f t="shared" si="318"/>
        <v>25-34</v>
      </c>
      <c r="AJ6787" s="11">
        <f>YEAR(tbl_LoanData[[#This Row],[Application Date]])</f>
        <v>2026</v>
      </c>
      <c r="AK6787" s="11" t="str">
        <f>TEXT(tbl_LoanData[[#This Row],[Application Date]],"MMMM")</f>
        <v>March</v>
      </c>
      <c r="AL6787" s="12">
        <f>DATE(YEAR(tbl_LoanData[[#This Row],[Application Date]]),MONTH(tbl_LoanData[[#This Row],[Application Date]]),1)</f>
        <v>46082</v>
      </c>
      <c r="AM6787" s="14">
        <f ca="1">IF(AND(tbl_LoanData[[#This Row],[Application Date]]&gt;=EOMONTH(TODAY(),-1)+1,tbl_LoanData[[#This Row],[Application Date]]&lt;=TODAY()),tbl_LoanData[[#This Row],[Loan Amount]],0)</f>
        <v>0</v>
      </c>
      <c r="AN6787" s="14">
        <f>tbl_LoanData[[#This Row],[Amount Paid]]-(Q6787-X6787)</f>
        <v>224442.90000000005</v>
      </c>
      <c r="AO6787" s="14">
        <f>IF(tbl_LoanData[[#This Row],[Application Status]]="Approved",1,0)</f>
        <v>1</v>
      </c>
      <c r="AP6787" s="22" t="str">
        <f t="shared" ca="1" si="319"/>
        <v/>
      </c>
      <c r="AQ6787" s="22" t="str">
        <f t="shared" ca="1" si="320"/>
        <v/>
      </c>
    </row>
    <row r="6788" spans="1:43" ht="14.4" customHeight="1" x14ac:dyDescent="0.3">
      <c r="A6788" s="2" t="s">
        <v>12109</v>
      </c>
      <c r="B6788" s="2" t="s">
        <v>12110</v>
      </c>
      <c r="C6788" s="2" t="s">
        <v>347</v>
      </c>
      <c r="D6788" s="2" t="s">
        <v>204</v>
      </c>
      <c r="E6788" s="2" t="s">
        <v>118</v>
      </c>
      <c r="F6788" s="2">
        <v>40</v>
      </c>
      <c r="G6788" s="2" t="s">
        <v>69</v>
      </c>
      <c r="H6788" s="2" t="s">
        <v>84</v>
      </c>
      <c r="I6788" s="2" t="s">
        <v>45</v>
      </c>
      <c r="J6788" s="3">
        <v>46092</v>
      </c>
      <c r="K6788" s="3">
        <v>46096</v>
      </c>
      <c r="L6788" s="2" t="s">
        <v>39</v>
      </c>
      <c r="M6788" s="2" t="s">
        <v>167</v>
      </c>
      <c r="N6788" s="2" t="s">
        <v>491</v>
      </c>
      <c r="O6788" s="4">
        <v>1402000</v>
      </c>
      <c r="P6788" s="4">
        <v>517900</v>
      </c>
      <c r="Q6788" s="4">
        <v>884100</v>
      </c>
      <c r="R6788" s="2">
        <v>60</v>
      </c>
      <c r="S6788" s="5">
        <v>7.33</v>
      </c>
      <c r="T6788" s="4">
        <v>20135.38</v>
      </c>
      <c r="U6788" s="2" t="s">
        <v>73</v>
      </c>
      <c r="V6788" s="2" t="s">
        <v>74</v>
      </c>
      <c r="W6788" s="4">
        <v>100676.9</v>
      </c>
      <c r="X6788" s="4">
        <v>1107445.75</v>
      </c>
      <c r="Y6788" s="4">
        <v>1208122.6499999999</v>
      </c>
      <c r="Z6788" s="2">
        <v>0</v>
      </c>
      <c r="AA6788" s="2" t="s">
        <v>56</v>
      </c>
      <c r="AB6788" s="2" t="s">
        <v>15736</v>
      </c>
      <c r="AC6788" s="2" t="s">
        <v>129</v>
      </c>
      <c r="AD6788" s="2" t="s">
        <v>76</v>
      </c>
      <c r="AE6788" s="5">
        <v>63.06</v>
      </c>
      <c r="AF6788" s="2">
        <v>0</v>
      </c>
      <c r="AG6788" s="2" t="s">
        <v>77</v>
      </c>
      <c r="AH6788" s="2">
        <v>4</v>
      </c>
      <c r="AI6788" s="6" t="str">
        <f t="shared" si="318"/>
        <v>35-44</v>
      </c>
      <c r="AJ6788" s="11">
        <f>YEAR(tbl_LoanData[[#This Row],[Application Date]])</f>
        <v>2026</v>
      </c>
      <c r="AK6788" s="11" t="str">
        <f>TEXT(tbl_LoanData[[#This Row],[Application Date]],"MMMM")</f>
        <v>March</v>
      </c>
      <c r="AL6788" s="12">
        <f>DATE(YEAR(tbl_LoanData[[#This Row],[Application Date]]),MONTH(tbl_LoanData[[#This Row],[Application Date]]),1)</f>
        <v>46082</v>
      </c>
      <c r="AM6788" s="14">
        <f ca="1">IF(AND(tbl_LoanData[[#This Row],[Application Date]]&gt;=EOMONTH(TODAY(),-1)+1,tbl_LoanData[[#This Row],[Application Date]]&lt;=TODAY()),tbl_LoanData[[#This Row],[Loan Amount]],0)</f>
        <v>0</v>
      </c>
      <c r="AN6788" s="14">
        <f>tbl_LoanData[[#This Row],[Amount Paid]]-(Q6788-X6788)</f>
        <v>324022.65000000002</v>
      </c>
      <c r="AO6788" s="14">
        <f>IF(tbl_LoanData[[#This Row],[Application Status]]="Approved",1,0)</f>
        <v>1</v>
      </c>
      <c r="AP6788" s="22" t="str">
        <f t="shared" ca="1" si="319"/>
        <v/>
      </c>
      <c r="AQ6788" s="22" t="str">
        <f t="shared" ca="1" si="320"/>
        <v/>
      </c>
    </row>
    <row r="6789" spans="1:43" ht="14.4" customHeight="1" x14ac:dyDescent="0.3">
      <c r="A6789" s="2" t="s">
        <v>12149</v>
      </c>
      <c r="B6789" s="2" t="s">
        <v>12150</v>
      </c>
      <c r="C6789" s="2" t="s">
        <v>90</v>
      </c>
      <c r="D6789" s="2" t="s">
        <v>134</v>
      </c>
      <c r="E6789" s="2" t="s">
        <v>204</v>
      </c>
      <c r="F6789" s="2">
        <v>43</v>
      </c>
      <c r="G6789" s="2" t="s">
        <v>69</v>
      </c>
      <c r="H6789" s="2" t="s">
        <v>136</v>
      </c>
      <c r="I6789" s="2" t="s">
        <v>49</v>
      </c>
      <c r="J6789" s="3">
        <v>46108</v>
      </c>
      <c r="K6789" s="3"/>
      <c r="L6789" s="2" t="s">
        <v>37</v>
      </c>
      <c r="M6789" s="2" t="s">
        <v>94</v>
      </c>
      <c r="N6789" s="2" t="s">
        <v>436</v>
      </c>
      <c r="O6789" s="4">
        <v>135000</v>
      </c>
      <c r="P6789" s="4">
        <v>46500</v>
      </c>
      <c r="Q6789" s="4">
        <v>88500</v>
      </c>
      <c r="R6789" s="2">
        <v>48</v>
      </c>
      <c r="S6789" s="5">
        <v>8.6</v>
      </c>
      <c r="T6789" s="4">
        <v>2478</v>
      </c>
      <c r="U6789" s="2" t="s">
        <v>113</v>
      </c>
      <c r="V6789" s="2" t="s">
        <v>97</v>
      </c>
      <c r="W6789" s="4">
        <v>0</v>
      </c>
      <c r="X6789" s="4">
        <v>0</v>
      </c>
      <c r="Y6789" s="4">
        <v>118944</v>
      </c>
      <c r="Z6789" s="2">
        <v>0</v>
      </c>
      <c r="AA6789" s="2" t="s">
        <v>97</v>
      </c>
      <c r="AB6789" s="2" t="s">
        <v>15729</v>
      </c>
      <c r="AC6789" s="2" t="s">
        <v>332</v>
      </c>
      <c r="AD6789" s="2" t="s">
        <v>76</v>
      </c>
      <c r="AE6789" s="5">
        <v>65.56</v>
      </c>
      <c r="AF6789" s="2">
        <v>0</v>
      </c>
      <c r="AG6789" s="2" t="s">
        <v>97</v>
      </c>
      <c r="AH6789" s="2"/>
      <c r="AI6789" s="6" t="str">
        <f t="shared" si="318"/>
        <v>35-44</v>
      </c>
      <c r="AJ6789" s="11">
        <f>YEAR(tbl_LoanData[[#This Row],[Application Date]])</f>
        <v>2026</v>
      </c>
      <c r="AK6789" s="11" t="str">
        <f>TEXT(tbl_LoanData[[#This Row],[Application Date]],"MMMM")</f>
        <v>March</v>
      </c>
      <c r="AL6789" s="12">
        <f>DATE(YEAR(tbl_LoanData[[#This Row],[Application Date]]),MONTH(tbl_LoanData[[#This Row],[Application Date]]),1)</f>
        <v>46082</v>
      </c>
      <c r="AM6789" s="14">
        <f ca="1">IF(AND(tbl_LoanData[[#This Row],[Application Date]]&gt;=EOMONTH(TODAY(),-1)+1,tbl_LoanData[[#This Row],[Application Date]]&lt;=TODAY()),tbl_LoanData[[#This Row],[Loan Amount]],0)</f>
        <v>0</v>
      </c>
      <c r="AN6789" s="14">
        <f>tbl_LoanData[[#This Row],[Amount Paid]]-(Q6789-X6789)</f>
        <v>-88500</v>
      </c>
      <c r="AO6789" s="14">
        <f>IF(tbl_LoanData[[#This Row],[Application Status]]="Approved",1,0)</f>
        <v>0</v>
      </c>
      <c r="AP6789" s="22" t="str">
        <f t="shared" ca="1" si="319"/>
        <v/>
      </c>
      <c r="AQ6789" s="22" t="str">
        <f t="shared" ca="1" si="320"/>
        <v/>
      </c>
    </row>
    <row r="6790" spans="1:43" ht="14.4" customHeight="1" x14ac:dyDescent="0.3">
      <c r="A6790" s="2" t="s">
        <v>12305</v>
      </c>
      <c r="B6790" s="2" t="s">
        <v>12306</v>
      </c>
      <c r="C6790" s="2" t="s">
        <v>621</v>
      </c>
      <c r="D6790" s="2" t="s">
        <v>142</v>
      </c>
      <c r="E6790" s="2" t="s">
        <v>165</v>
      </c>
      <c r="F6790" s="2">
        <v>22</v>
      </c>
      <c r="G6790" s="2" t="s">
        <v>69</v>
      </c>
      <c r="H6790" s="2" t="s">
        <v>256</v>
      </c>
      <c r="I6790" s="2" t="s">
        <v>43</v>
      </c>
      <c r="J6790" s="3">
        <v>46099</v>
      </c>
      <c r="K6790" s="3">
        <v>46106</v>
      </c>
      <c r="L6790" s="2" t="s">
        <v>40</v>
      </c>
      <c r="M6790" s="2" t="s">
        <v>94</v>
      </c>
      <c r="N6790" s="2" t="s">
        <v>95</v>
      </c>
      <c r="O6790" s="4">
        <v>719000</v>
      </c>
      <c r="P6790" s="4">
        <v>260300</v>
      </c>
      <c r="Q6790" s="4">
        <v>458700</v>
      </c>
      <c r="R6790" s="2">
        <v>36</v>
      </c>
      <c r="S6790" s="5">
        <v>7.11</v>
      </c>
      <c r="T6790" s="4">
        <v>15459.46</v>
      </c>
      <c r="U6790" s="2" t="s">
        <v>73</v>
      </c>
      <c r="V6790" s="2" t="s">
        <v>74</v>
      </c>
      <c r="W6790" s="4">
        <v>61837.84</v>
      </c>
      <c r="X6790" s="4">
        <v>494702.87</v>
      </c>
      <c r="Y6790" s="4">
        <v>556540.71</v>
      </c>
      <c r="Z6790" s="2">
        <v>0</v>
      </c>
      <c r="AA6790" s="2" t="s">
        <v>56</v>
      </c>
      <c r="AB6790" s="2" t="s">
        <v>15735</v>
      </c>
      <c r="AC6790" s="2" t="s">
        <v>129</v>
      </c>
      <c r="AD6790" s="2" t="s">
        <v>76</v>
      </c>
      <c r="AE6790" s="5">
        <v>63.8</v>
      </c>
      <c r="AF6790" s="2">
        <v>0</v>
      </c>
      <c r="AG6790" s="2" t="s">
        <v>77</v>
      </c>
      <c r="AH6790" s="2">
        <v>7</v>
      </c>
      <c r="AI6790" s="6" t="str">
        <f t="shared" si="318"/>
        <v>18-24</v>
      </c>
      <c r="AJ6790" s="11">
        <f>YEAR(tbl_LoanData[[#This Row],[Application Date]])</f>
        <v>2026</v>
      </c>
      <c r="AK6790" s="11" t="str">
        <f>TEXT(tbl_LoanData[[#This Row],[Application Date]],"MMMM")</f>
        <v>March</v>
      </c>
      <c r="AL6790" s="12">
        <f>DATE(YEAR(tbl_LoanData[[#This Row],[Application Date]]),MONTH(tbl_LoanData[[#This Row],[Application Date]]),1)</f>
        <v>46082</v>
      </c>
      <c r="AM6790" s="14">
        <f ca="1">IF(AND(tbl_LoanData[[#This Row],[Application Date]]&gt;=EOMONTH(TODAY(),-1)+1,tbl_LoanData[[#This Row],[Application Date]]&lt;=TODAY()),tbl_LoanData[[#This Row],[Loan Amount]],0)</f>
        <v>0</v>
      </c>
      <c r="AN6790" s="14">
        <f>tbl_LoanData[[#This Row],[Amount Paid]]-(Q6790-X6790)</f>
        <v>97840.709999999992</v>
      </c>
      <c r="AO6790" s="14">
        <f>IF(tbl_LoanData[[#This Row],[Application Status]]="Approved",1,0)</f>
        <v>1</v>
      </c>
      <c r="AP6790" s="22" t="str">
        <f t="shared" ca="1" si="319"/>
        <v/>
      </c>
      <c r="AQ6790" s="22" t="str">
        <f t="shared" ca="1" si="320"/>
        <v/>
      </c>
    </row>
    <row r="6791" spans="1:43" x14ac:dyDescent="0.3">
      <c r="A6791" s="2" t="s">
        <v>12409</v>
      </c>
      <c r="B6791" s="2" t="s">
        <v>12410</v>
      </c>
      <c r="C6791" s="2" t="s">
        <v>471</v>
      </c>
      <c r="D6791" s="2" t="s">
        <v>142</v>
      </c>
      <c r="E6791" s="2" t="s">
        <v>176</v>
      </c>
      <c r="F6791" s="2">
        <v>38</v>
      </c>
      <c r="G6791" s="2" t="s">
        <v>83</v>
      </c>
      <c r="H6791" s="2" t="s">
        <v>273</v>
      </c>
      <c r="I6791" s="2" t="s">
        <v>45</v>
      </c>
      <c r="J6791" s="3">
        <v>46085</v>
      </c>
      <c r="K6791" s="3">
        <v>46100</v>
      </c>
      <c r="L6791" s="2" t="s">
        <v>40</v>
      </c>
      <c r="M6791" s="2" t="s">
        <v>85</v>
      </c>
      <c r="N6791" s="2" t="s">
        <v>270</v>
      </c>
      <c r="O6791" s="4">
        <v>1510000</v>
      </c>
      <c r="P6791" s="4">
        <v>170000</v>
      </c>
      <c r="Q6791" s="4">
        <v>1340000</v>
      </c>
      <c r="R6791" s="2">
        <v>36</v>
      </c>
      <c r="S6791" s="5">
        <v>9.74</v>
      </c>
      <c r="T6791" s="4">
        <v>48098.559999999998</v>
      </c>
      <c r="U6791" s="2" t="s">
        <v>73</v>
      </c>
      <c r="V6791" s="2" t="s">
        <v>74</v>
      </c>
      <c r="W6791" s="4">
        <v>240492.79999999999</v>
      </c>
      <c r="X6791" s="4">
        <v>1491055.2</v>
      </c>
      <c r="Y6791" s="4">
        <v>1731548</v>
      </c>
      <c r="Z6791" s="2">
        <v>0</v>
      </c>
      <c r="AA6791" s="2" t="s">
        <v>56</v>
      </c>
      <c r="AB6791" s="2" t="s">
        <v>15727</v>
      </c>
      <c r="AC6791" s="2" t="s">
        <v>360</v>
      </c>
      <c r="AD6791" s="2" t="s">
        <v>76</v>
      </c>
      <c r="AE6791" s="5">
        <v>88.74</v>
      </c>
      <c r="AF6791" s="2">
        <v>0</v>
      </c>
      <c r="AG6791" s="2" t="s">
        <v>77</v>
      </c>
      <c r="AH6791" s="2">
        <v>15</v>
      </c>
      <c r="AI6791" s="6" t="str">
        <f t="shared" si="318"/>
        <v>35-44</v>
      </c>
      <c r="AJ6791" s="11">
        <f>YEAR(tbl_LoanData[[#This Row],[Application Date]])</f>
        <v>2026</v>
      </c>
      <c r="AK6791" s="11" t="str">
        <f>TEXT(tbl_LoanData[[#This Row],[Application Date]],"MMMM")</f>
        <v>March</v>
      </c>
      <c r="AL6791" s="12">
        <f>DATE(YEAR(tbl_LoanData[[#This Row],[Application Date]]),MONTH(tbl_LoanData[[#This Row],[Application Date]]),1)</f>
        <v>46082</v>
      </c>
      <c r="AM6791" s="14">
        <f ca="1">IF(AND(tbl_LoanData[[#This Row],[Application Date]]&gt;=EOMONTH(TODAY(),-1)+1,tbl_LoanData[[#This Row],[Application Date]]&lt;=TODAY()),tbl_LoanData[[#This Row],[Loan Amount]],0)</f>
        <v>0</v>
      </c>
      <c r="AN6791" s="14">
        <f>tbl_LoanData[[#This Row],[Amount Paid]]-(Q6791-X6791)</f>
        <v>391547.99999999994</v>
      </c>
      <c r="AO6791" s="14">
        <f>IF(tbl_LoanData[[#This Row],[Application Status]]="Approved",1,0)</f>
        <v>1</v>
      </c>
      <c r="AP6791" s="22" t="str">
        <f t="shared" ca="1" si="319"/>
        <v/>
      </c>
      <c r="AQ6791" s="22" t="str">
        <f t="shared" ca="1" si="320"/>
        <v/>
      </c>
    </row>
    <row r="6792" spans="1:43" ht="14.4" customHeight="1" x14ac:dyDescent="0.3">
      <c r="A6792" s="2" t="s">
        <v>12471</v>
      </c>
      <c r="B6792" s="2" t="s">
        <v>12472</v>
      </c>
      <c r="C6792" s="2" t="s">
        <v>304</v>
      </c>
      <c r="D6792" s="2" t="s">
        <v>134</v>
      </c>
      <c r="E6792" s="2" t="s">
        <v>402</v>
      </c>
      <c r="F6792" s="2">
        <v>58</v>
      </c>
      <c r="G6792" s="2" t="s">
        <v>83</v>
      </c>
      <c r="H6792" s="2" t="s">
        <v>151</v>
      </c>
      <c r="I6792" s="2" t="s">
        <v>46</v>
      </c>
      <c r="J6792" s="3">
        <v>46092</v>
      </c>
      <c r="K6792" s="3">
        <v>46110</v>
      </c>
      <c r="L6792" s="2" t="s">
        <v>40</v>
      </c>
      <c r="M6792" s="2" t="s">
        <v>94</v>
      </c>
      <c r="N6792" s="2" t="s">
        <v>4</v>
      </c>
      <c r="O6792" s="4">
        <v>1340000</v>
      </c>
      <c r="P6792" s="4">
        <v>291000</v>
      </c>
      <c r="Q6792" s="4">
        <v>1049000</v>
      </c>
      <c r="R6792" s="2">
        <v>24</v>
      </c>
      <c r="S6792" s="5">
        <v>5.51</v>
      </c>
      <c r="T6792" s="4">
        <v>48524.99</v>
      </c>
      <c r="U6792" s="2" t="s">
        <v>73</v>
      </c>
      <c r="V6792" s="2" t="s">
        <v>74</v>
      </c>
      <c r="W6792" s="4">
        <v>194099.96</v>
      </c>
      <c r="X6792" s="4">
        <v>970499.84</v>
      </c>
      <c r="Y6792" s="4">
        <v>1164599.8</v>
      </c>
      <c r="Z6792" s="2">
        <v>0</v>
      </c>
      <c r="AA6792" s="2" t="s">
        <v>56</v>
      </c>
      <c r="AB6792" s="2" t="s">
        <v>15733</v>
      </c>
      <c r="AC6792" s="2" t="s">
        <v>138</v>
      </c>
      <c r="AD6792" s="2" t="s">
        <v>76</v>
      </c>
      <c r="AE6792" s="5">
        <v>78.28</v>
      </c>
      <c r="AF6792" s="2">
        <v>0</v>
      </c>
      <c r="AG6792" s="2" t="s">
        <v>77</v>
      </c>
      <c r="AH6792" s="2">
        <v>18</v>
      </c>
      <c r="AI6792" s="6" t="str">
        <f t="shared" si="318"/>
        <v>55-64</v>
      </c>
      <c r="AJ6792" s="11">
        <f>YEAR(tbl_LoanData[[#This Row],[Application Date]])</f>
        <v>2026</v>
      </c>
      <c r="AK6792" s="11" t="str">
        <f>TEXT(tbl_LoanData[[#This Row],[Application Date]],"MMMM")</f>
        <v>March</v>
      </c>
      <c r="AL6792" s="12">
        <f>DATE(YEAR(tbl_LoanData[[#This Row],[Application Date]]),MONTH(tbl_LoanData[[#This Row],[Application Date]]),1)</f>
        <v>46082</v>
      </c>
      <c r="AM6792" s="14">
        <f ca="1">IF(AND(tbl_LoanData[[#This Row],[Application Date]]&gt;=EOMONTH(TODAY(),-1)+1,tbl_LoanData[[#This Row],[Application Date]]&lt;=TODAY()),tbl_LoanData[[#This Row],[Loan Amount]],0)</f>
        <v>0</v>
      </c>
      <c r="AN6792" s="14">
        <f>tbl_LoanData[[#This Row],[Amount Paid]]-(Q6792-X6792)</f>
        <v>115599.79999999996</v>
      </c>
      <c r="AO6792" s="14">
        <f>IF(tbl_LoanData[[#This Row],[Application Status]]="Approved",1,0)</f>
        <v>1</v>
      </c>
      <c r="AP6792" s="22" t="str">
        <f t="shared" ca="1" si="319"/>
        <v/>
      </c>
      <c r="AQ6792" s="22" t="str">
        <f t="shared" ca="1" si="320"/>
        <v/>
      </c>
    </row>
    <row r="6793" spans="1:43" x14ac:dyDescent="0.3">
      <c r="A6793" s="2" t="s">
        <v>12483</v>
      </c>
      <c r="B6793" s="2" t="s">
        <v>12484</v>
      </c>
      <c r="C6793" s="2" t="s">
        <v>80</v>
      </c>
      <c r="D6793" s="2" t="s">
        <v>102</v>
      </c>
      <c r="E6793" s="2" t="s">
        <v>92</v>
      </c>
      <c r="F6793" s="2">
        <v>58</v>
      </c>
      <c r="G6793" s="2" t="s">
        <v>83</v>
      </c>
      <c r="H6793" s="2" t="s">
        <v>273</v>
      </c>
      <c r="I6793" s="2" t="s">
        <v>45</v>
      </c>
      <c r="J6793" s="3">
        <v>46088</v>
      </c>
      <c r="K6793" s="3">
        <v>46098</v>
      </c>
      <c r="L6793" s="2" t="s">
        <v>40</v>
      </c>
      <c r="M6793" s="2" t="s">
        <v>94</v>
      </c>
      <c r="N6793" s="2" t="s">
        <v>95</v>
      </c>
      <c r="O6793" s="4">
        <v>788000</v>
      </c>
      <c r="P6793" s="4">
        <v>174400</v>
      </c>
      <c r="Q6793" s="4">
        <v>613600</v>
      </c>
      <c r="R6793" s="2">
        <v>12</v>
      </c>
      <c r="S6793" s="5">
        <v>13.01</v>
      </c>
      <c r="T6793" s="4">
        <v>57785.78</v>
      </c>
      <c r="U6793" s="2" t="s">
        <v>73</v>
      </c>
      <c r="V6793" s="2" t="s">
        <v>74</v>
      </c>
      <c r="W6793" s="4">
        <v>115571.56</v>
      </c>
      <c r="X6793" s="4">
        <v>577857.80000000005</v>
      </c>
      <c r="Y6793" s="4">
        <v>693429.36</v>
      </c>
      <c r="Z6793" s="2">
        <v>84</v>
      </c>
      <c r="AA6793" s="2" t="s">
        <v>59</v>
      </c>
      <c r="AB6793" s="2" t="s">
        <v>15727</v>
      </c>
      <c r="AC6793" s="2" t="s">
        <v>75</v>
      </c>
      <c r="AD6793" s="2" t="s">
        <v>76</v>
      </c>
      <c r="AE6793" s="5">
        <v>77.87</v>
      </c>
      <c r="AF6793" s="2">
        <v>3</v>
      </c>
      <c r="AG6793" s="2" t="s">
        <v>130</v>
      </c>
      <c r="AH6793" s="2">
        <v>10</v>
      </c>
      <c r="AI6793" s="6" t="str">
        <f t="shared" si="318"/>
        <v>55-64</v>
      </c>
      <c r="AJ6793" s="11">
        <f>YEAR(tbl_LoanData[[#This Row],[Application Date]])</f>
        <v>2026</v>
      </c>
      <c r="AK6793" s="11" t="str">
        <f>TEXT(tbl_LoanData[[#This Row],[Application Date]],"MMMM")</f>
        <v>March</v>
      </c>
      <c r="AL6793" s="12">
        <f>DATE(YEAR(tbl_LoanData[[#This Row],[Application Date]]),MONTH(tbl_LoanData[[#This Row],[Application Date]]),1)</f>
        <v>46082</v>
      </c>
      <c r="AM6793" s="14">
        <f ca="1">IF(AND(tbl_LoanData[[#This Row],[Application Date]]&gt;=EOMONTH(TODAY(),-1)+1,tbl_LoanData[[#This Row],[Application Date]]&lt;=TODAY()),tbl_LoanData[[#This Row],[Loan Amount]],0)</f>
        <v>0</v>
      </c>
      <c r="AN6793" s="14">
        <f>tbl_LoanData[[#This Row],[Amount Paid]]-(Q6793-X6793)</f>
        <v>79829.360000000044</v>
      </c>
      <c r="AO6793" s="14">
        <f>IF(tbl_LoanData[[#This Row],[Application Status]]="Approved",1,0)</f>
        <v>1</v>
      </c>
      <c r="AP6793" s="22" t="str">
        <f t="shared" ca="1" si="319"/>
        <v/>
      </c>
      <c r="AQ6793" s="22" t="str">
        <f t="shared" ca="1" si="320"/>
        <v/>
      </c>
    </row>
    <row r="6794" spans="1:43" x14ac:dyDescent="0.3">
      <c r="A6794" s="2" t="s">
        <v>12487</v>
      </c>
      <c r="B6794" s="2" t="s">
        <v>12488</v>
      </c>
      <c r="C6794" s="2" t="s">
        <v>586</v>
      </c>
      <c r="D6794" s="2" t="s">
        <v>182</v>
      </c>
      <c r="E6794" s="2" t="s">
        <v>540</v>
      </c>
      <c r="F6794" s="2">
        <v>63</v>
      </c>
      <c r="G6794" s="2" t="s">
        <v>69</v>
      </c>
      <c r="H6794" s="2" t="s">
        <v>191</v>
      </c>
      <c r="I6794" s="2" t="s">
        <v>51</v>
      </c>
      <c r="J6794" s="3">
        <v>46112</v>
      </c>
      <c r="K6794" s="3"/>
      <c r="L6794" s="2" t="s">
        <v>40</v>
      </c>
      <c r="M6794" s="2" t="s">
        <v>111</v>
      </c>
      <c r="N6794" s="2" t="s">
        <v>120</v>
      </c>
      <c r="O6794" s="4">
        <v>1301000</v>
      </c>
      <c r="P6794" s="4">
        <v>217000</v>
      </c>
      <c r="Q6794" s="4">
        <v>1084000</v>
      </c>
      <c r="R6794" s="2">
        <v>36</v>
      </c>
      <c r="S6794" s="5">
        <v>11.48</v>
      </c>
      <c r="T6794" s="4">
        <v>40481.379999999997</v>
      </c>
      <c r="U6794" s="2" t="s">
        <v>96</v>
      </c>
      <c r="V6794" s="2" t="s">
        <v>97</v>
      </c>
      <c r="W6794" s="4">
        <v>0</v>
      </c>
      <c r="X6794" s="4">
        <v>0</v>
      </c>
      <c r="Y6794" s="4">
        <v>1457329.6</v>
      </c>
      <c r="Z6794" s="2">
        <v>0</v>
      </c>
      <c r="AA6794" s="2" t="s">
        <v>97</v>
      </c>
      <c r="AB6794" s="2" t="s">
        <v>15727</v>
      </c>
      <c r="AC6794" s="2" t="s">
        <v>146</v>
      </c>
      <c r="AD6794" s="2" t="s">
        <v>76</v>
      </c>
      <c r="AE6794" s="5">
        <v>83.32</v>
      </c>
      <c r="AF6794" s="2">
        <v>0</v>
      </c>
      <c r="AG6794" s="2" t="s">
        <v>97</v>
      </c>
      <c r="AH6794" s="2"/>
      <c r="AI6794" s="6" t="str">
        <f t="shared" si="318"/>
        <v>55-64</v>
      </c>
      <c r="AJ6794" s="11">
        <f>YEAR(tbl_LoanData[[#This Row],[Application Date]])</f>
        <v>2026</v>
      </c>
      <c r="AK6794" s="11" t="str">
        <f>TEXT(tbl_LoanData[[#This Row],[Application Date]],"MMMM")</f>
        <v>March</v>
      </c>
      <c r="AL6794" s="12">
        <f>DATE(YEAR(tbl_LoanData[[#This Row],[Application Date]]),MONTH(tbl_LoanData[[#This Row],[Application Date]]),1)</f>
        <v>46082</v>
      </c>
      <c r="AM6794" s="14">
        <f ca="1">IF(AND(tbl_LoanData[[#This Row],[Application Date]]&gt;=EOMONTH(TODAY(),-1)+1,tbl_LoanData[[#This Row],[Application Date]]&lt;=TODAY()),tbl_LoanData[[#This Row],[Loan Amount]],0)</f>
        <v>0</v>
      </c>
      <c r="AN6794" s="14">
        <f>tbl_LoanData[[#This Row],[Amount Paid]]-(Q6794-X6794)</f>
        <v>-1084000</v>
      </c>
      <c r="AO6794" s="14">
        <f>IF(tbl_LoanData[[#This Row],[Application Status]]="Approved",1,0)</f>
        <v>0</v>
      </c>
      <c r="AP6794" s="22" t="str">
        <f t="shared" ca="1" si="319"/>
        <v/>
      </c>
      <c r="AQ6794" s="22" t="str">
        <f t="shared" ca="1" si="320"/>
        <v/>
      </c>
    </row>
    <row r="6795" spans="1:43" ht="14.4" customHeight="1" x14ac:dyDescent="0.3">
      <c r="A6795" s="2" t="s">
        <v>12511</v>
      </c>
      <c r="B6795" s="2" t="s">
        <v>12512</v>
      </c>
      <c r="C6795" s="2" t="s">
        <v>181</v>
      </c>
      <c r="D6795" s="2" t="s">
        <v>118</v>
      </c>
      <c r="E6795" s="2" t="s">
        <v>102</v>
      </c>
      <c r="F6795" s="2">
        <v>28</v>
      </c>
      <c r="G6795" s="2" t="s">
        <v>83</v>
      </c>
      <c r="H6795" s="2" t="s">
        <v>244</v>
      </c>
      <c r="I6795" s="2" t="s">
        <v>48</v>
      </c>
      <c r="J6795" s="3">
        <v>46099</v>
      </c>
      <c r="K6795" s="3">
        <v>46109</v>
      </c>
      <c r="L6795" s="2" t="s">
        <v>40</v>
      </c>
      <c r="M6795" s="2" t="s">
        <v>85</v>
      </c>
      <c r="N6795" s="2" t="s">
        <v>270</v>
      </c>
      <c r="O6795" s="4">
        <v>1501000</v>
      </c>
      <c r="P6795" s="4">
        <v>356900</v>
      </c>
      <c r="Q6795" s="4">
        <v>1144100</v>
      </c>
      <c r="R6795" s="2">
        <v>18</v>
      </c>
      <c r="S6795" s="5">
        <v>12.63</v>
      </c>
      <c r="T6795" s="4">
        <v>75602.759999999995</v>
      </c>
      <c r="U6795" s="2" t="s">
        <v>73</v>
      </c>
      <c r="V6795" s="2" t="s">
        <v>74</v>
      </c>
      <c r="W6795" s="4">
        <v>75602.759999999995</v>
      </c>
      <c r="X6795" s="4">
        <v>1285246.98</v>
      </c>
      <c r="Y6795" s="4">
        <v>1360849.74</v>
      </c>
      <c r="Z6795" s="2">
        <v>90</v>
      </c>
      <c r="AA6795" s="2" t="s">
        <v>59</v>
      </c>
      <c r="AB6795" s="2" t="s">
        <v>15736</v>
      </c>
      <c r="AC6795" s="2" t="s">
        <v>146</v>
      </c>
      <c r="AD6795" s="2" t="s">
        <v>76</v>
      </c>
      <c r="AE6795" s="5">
        <v>76.22</v>
      </c>
      <c r="AF6795" s="2">
        <v>3</v>
      </c>
      <c r="AG6795" s="2" t="s">
        <v>130</v>
      </c>
      <c r="AH6795" s="2">
        <v>10</v>
      </c>
      <c r="AI6795" s="6" t="str">
        <f t="shared" si="318"/>
        <v>25-34</v>
      </c>
      <c r="AJ6795" s="11">
        <f>YEAR(tbl_LoanData[[#This Row],[Application Date]])</f>
        <v>2026</v>
      </c>
      <c r="AK6795" s="11" t="str">
        <f>TEXT(tbl_LoanData[[#This Row],[Application Date]],"MMMM")</f>
        <v>March</v>
      </c>
      <c r="AL6795" s="12">
        <f>DATE(YEAR(tbl_LoanData[[#This Row],[Application Date]]),MONTH(tbl_LoanData[[#This Row],[Application Date]]),1)</f>
        <v>46082</v>
      </c>
      <c r="AM6795" s="14">
        <f ca="1">IF(AND(tbl_LoanData[[#This Row],[Application Date]]&gt;=EOMONTH(TODAY(),-1)+1,tbl_LoanData[[#This Row],[Application Date]]&lt;=TODAY()),tbl_LoanData[[#This Row],[Loan Amount]],0)</f>
        <v>0</v>
      </c>
      <c r="AN6795" s="14">
        <f>tbl_LoanData[[#This Row],[Amount Paid]]-(Q6795-X6795)</f>
        <v>216749.74</v>
      </c>
      <c r="AO6795" s="14">
        <f>IF(tbl_LoanData[[#This Row],[Application Status]]="Approved",1,0)</f>
        <v>1</v>
      </c>
      <c r="AP6795" s="22" t="str">
        <f t="shared" ca="1" si="319"/>
        <v/>
      </c>
      <c r="AQ6795" s="22" t="str">
        <f t="shared" ca="1" si="320"/>
        <v/>
      </c>
    </row>
    <row r="6796" spans="1:43" ht="14.4" customHeight="1" x14ac:dyDescent="0.3">
      <c r="A6796" s="2" t="s">
        <v>12583</v>
      </c>
      <c r="B6796" s="2" t="s">
        <v>12584</v>
      </c>
      <c r="C6796" s="2" t="s">
        <v>331</v>
      </c>
      <c r="D6796" s="2" t="s">
        <v>81</v>
      </c>
      <c r="E6796" s="2" t="s">
        <v>232</v>
      </c>
      <c r="F6796" s="2">
        <v>50</v>
      </c>
      <c r="G6796" s="2" t="s">
        <v>83</v>
      </c>
      <c r="H6796" s="2" t="s">
        <v>398</v>
      </c>
      <c r="I6796" s="2" t="s">
        <v>46</v>
      </c>
      <c r="J6796" s="3">
        <v>46083</v>
      </c>
      <c r="K6796" s="3"/>
      <c r="L6796" s="2" t="s">
        <v>39</v>
      </c>
      <c r="M6796" s="2" t="s">
        <v>127</v>
      </c>
      <c r="N6796" s="2" t="s">
        <v>152</v>
      </c>
      <c r="O6796" s="4">
        <v>1525000</v>
      </c>
      <c r="P6796" s="4">
        <v>228600</v>
      </c>
      <c r="Q6796" s="4">
        <v>1296400</v>
      </c>
      <c r="R6796" s="2">
        <v>36</v>
      </c>
      <c r="S6796" s="5">
        <v>6.43</v>
      </c>
      <c r="T6796" s="4">
        <v>42957.65</v>
      </c>
      <c r="U6796" s="2" t="s">
        <v>113</v>
      </c>
      <c r="V6796" s="2" t="s">
        <v>97</v>
      </c>
      <c r="W6796" s="4">
        <v>0</v>
      </c>
      <c r="X6796" s="4">
        <v>0</v>
      </c>
      <c r="Y6796" s="4">
        <v>1546475.56</v>
      </c>
      <c r="Z6796" s="2">
        <v>0</v>
      </c>
      <c r="AA6796" s="2" t="s">
        <v>97</v>
      </c>
      <c r="AB6796" s="2" t="s">
        <v>15729</v>
      </c>
      <c r="AC6796" s="2" t="s">
        <v>87</v>
      </c>
      <c r="AD6796" s="2" t="s">
        <v>76</v>
      </c>
      <c r="AE6796" s="5">
        <v>85.01</v>
      </c>
      <c r="AF6796" s="2">
        <v>0</v>
      </c>
      <c r="AG6796" s="2" t="s">
        <v>97</v>
      </c>
      <c r="AH6796" s="2"/>
      <c r="AI6796" s="6" t="str">
        <f t="shared" si="318"/>
        <v>45-54</v>
      </c>
      <c r="AJ6796" s="11">
        <f>YEAR(tbl_LoanData[[#This Row],[Application Date]])</f>
        <v>2026</v>
      </c>
      <c r="AK6796" s="11" t="str">
        <f>TEXT(tbl_LoanData[[#This Row],[Application Date]],"MMMM")</f>
        <v>March</v>
      </c>
      <c r="AL6796" s="12">
        <f>DATE(YEAR(tbl_LoanData[[#This Row],[Application Date]]),MONTH(tbl_LoanData[[#This Row],[Application Date]]),1)</f>
        <v>46082</v>
      </c>
      <c r="AM6796" s="14">
        <f ca="1">IF(AND(tbl_LoanData[[#This Row],[Application Date]]&gt;=EOMONTH(TODAY(),-1)+1,tbl_LoanData[[#This Row],[Application Date]]&lt;=TODAY()),tbl_LoanData[[#This Row],[Loan Amount]],0)</f>
        <v>0</v>
      </c>
      <c r="AN6796" s="14">
        <f>tbl_LoanData[[#This Row],[Amount Paid]]-(Q6796-X6796)</f>
        <v>-1296400</v>
      </c>
      <c r="AO6796" s="14">
        <f>IF(tbl_LoanData[[#This Row],[Application Status]]="Approved",1,0)</f>
        <v>0</v>
      </c>
      <c r="AP6796" s="22" t="str">
        <f t="shared" ca="1" si="319"/>
        <v/>
      </c>
      <c r="AQ6796" s="22" t="str">
        <f t="shared" ca="1" si="320"/>
        <v/>
      </c>
    </row>
    <row r="6797" spans="1:43" ht="14.4" customHeight="1" x14ac:dyDescent="0.3">
      <c r="A6797" s="2" t="s">
        <v>12615</v>
      </c>
      <c r="B6797" s="2" t="s">
        <v>12616</v>
      </c>
      <c r="C6797" s="2" t="s">
        <v>253</v>
      </c>
      <c r="D6797" s="2" t="s">
        <v>142</v>
      </c>
      <c r="E6797" s="2" t="s">
        <v>183</v>
      </c>
      <c r="F6797" s="2">
        <v>45</v>
      </c>
      <c r="G6797" s="2" t="s">
        <v>69</v>
      </c>
      <c r="H6797" s="2" t="s">
        <v>110</v>
      </c>
      <c r="I6797" s="2" t="s">
        <v>46</v>
      </c>
      <c r="J6797" s="3">
        <v>46104</v>
      </c>
      <c r="K6797" s="3"/>
      <c r="L6797" s="2" t="s">
        <v>39</v>
      </c>
      <c r="M6797" s="2" t="s">
        <v>157</v>
      </c>
      <c r="N6797" s="2" t="s">
        <v>359</v>
      </c>
      <c r="O6797" s="4">
        <v>2031000</v>
      </c>
      <c r="P6797" s="4">
        <v>735400</v>
      </c>
      <c r="Q6797" s="4">
        <v>1295600</v>
      </c>
      <c r="R6797" s="2">
        <v>24</v>
      </c>
      <c r="S6797" s="5">
        <v>7.1</v>
      </c>
      <c r="T6797" s="4">
        <v>61648.97</v>
      </c>
      <c r="U6797" s="2" t="s">
        <v>96</v>
      </c>
      <c r="V6797" s="2" t="s">
        <v>97</v>
      </c>
      <c r="W6797" s="4">
        <v>0</v>
      </c>
      <c r="X6797" s="4">
        <v>0</v>
      </c>
      <c r="Y6797" s="4">
        <v>1479575.2</v>
      </c>
      <c r="Z6797" s="2">
        <v>0</v>
      </c>
      <c r="AA6797" s="2" t="s">
        <v>97</v>
      </c>
      <c r="AB6797" s="2" t="s">
        <v>15733</v>
      </c>
      <c r="AC6797" s="2" t="s">
        <v>360</v>
      </c>
      <c r="AD6797" s="2" t="s">
        <v>76</v>
      </c>
      <c r="AE6797" s="5">
        <v>63.79</v>
      </c>
      <c r="AF6797" s="2">
        <v>0</v>
      </c>
      <c r="AG6797" s="2" t="s">
        <v>97</v>
      </c>
      <c r="AH6797" s="2"/>
      <c r="AI6797" s="6" t="str">
        <f t="shared" si="318"/>
        <v>45-54</v>
      </c>
      <c r="AJ6797" s="11">
        <f>YEAR(tbl_LoanData[[#This Row],[Application Date]])</f>
        <v>2026</v>
      </c>
      <c r="AK6797" s="11" t="str">
        <f>TEXT(tbl_LoanData[[#This Row],[Application Date]],"MMMM")</f>
        <v>March</v>
      </c>
      <c r="AL6797" s="12">
        <f>DATE(YEAR(tbl_LoanData[[#This Row],[Application Date]]),MONTH(tbl_LoanData[[#This Row],[Application Date]]),1)</f>
        <v>46082</v>
      </c>
      <c r="AM6797" s="14">
        <f ca="1">IF(AND(tbl_LoanData[[#This Row],[Application Date]]&gt;=EOMONTH(TODAY(),-1)+1,tbl_LoanData[[#This Row],[Application Date]]&lt;=TODAY()),tbl_LoanData[[#This Row],[Loan Amount]],0)</f>
        <v>0</v>
      </c>
      <c r="AN6797" s="14">
        <f>tbl_LoanData[[#This Row],[Amount Paid]]-(Q6797-X6797)</f>
        <v>-1295600</v>
      </c>
      <c r="AO6797" s="14">
        <f>IF(tbl_LoanData[[#This Row],[Application Status]]="Approved",1,0)</f>
        <v>0</v>
      </c>
      <c r="AP6797" s="22" t="str">
        <f t="shared" ca="1" si="319"/>
        <v/>
      </c>
      <c r="AQ6797" s="22" t="str">
        <f t="shared" ca="1" si="320"/>
        <v/>
      </c>
    </row>
    <row r="6798" spans="1:43" x14ac:dyDescent="0.3">
      <c r="A6798" s="2" t="s">
        <v>12729</v>
      </c>
      <c r="B6798" s="2" t="s">
        <v>12730</v>
      </c>
      <c r="C6798" s="2" t="s">
        <v>338</v>
      </c>
      <c r="D6798" s="2" t="s">
        <v>204</v>
      </c>
      <c r="E6798" s="2" t="s">
        <v>91</v>
      </c>
      <c r="F6798" s="2">
        <v>59</v>
      </c>
      <c r="G6798" s="2" t="s">
        <v>83</v>
      </c>
      <c r="H6798" s="2" t="s">
        <v>256</v>
      </c>
      <c r="I6798" s="2" t="s">
        <v>43</v>
      </c>
      <c r="J6798" s="3">
        <v>46099</v>
      </c>
      <c r="K6798" s="3">
        <v>46107</v>
      </c>
      <c r="L6798" s="2" t="s">
        <v>39</v>
      </c>
      <c r="M6798" s="2" t="s">
        <v>85</v>
      </c>
      <c r="N6798" s="2" t="s">
        <v>324</v>
      </c>
      <c r="O6798" s="4">
        <v>1653000</v>
      </c>
      <c r="P6798" s="4">
        <v>631100</v>
      </c>
      <c r="Q6798" s="4">
        <v>1021900</v>
      </c>
      <c r="R6798" s="2">
        <v>36</v>
      </c>
      <c r="S6798" s="5">
        <v>6.84</v>
      </c>
      <c r="T6798" s="4">
        <v>34210.94</v>
      </c>
      <c r="U6798" s="2" t="s">
        <v>73</v>
      </c>
      <c r="V6798" s="2" t="s">
        <v>74</v>
      </c>
      <c r="W6798" s="4">
        <v>136843.76</v>
      </c>
      <c r="X6798" s="4">
        <v>1094750.1200000001</v>
      </c>
      <c r="Y6798" s="4">
        <v>1231593.8799999999</v>
      </c>
      <c r="Z6798" s="2">
        <v>0</v>
      </c>
      <c r="AA6798" s="2" t="s">
        <v>56</v>
      </c>
      <c r="AB6798" s="2" t="s">
        <v>15729</v>
      </c>
      <c r="AC6798" s="2" t="s">
        <v>106</v>
      </c>
      <c r="AD6798" s="2" t="s">
        <v>76</v>
      </c>
      <c r="AE6798" s="5">
        <v>61.82</v>
      </c>
      <c r="AF6798" s="2">
        <v>0</v>
      </c>
      <c r="AG6798" s="2" t="s">
        <v>77</v>
      </c>
      <c r="AH6798" s="2">
        <v>8</v>
      </c>
      <c r="AI6798" s="6" t="str">
        <f t="shared" si="318"/>
        <v>55-64</v>
      </c>
      <c r="AJ6798" s="11">
        <f>YEAR(tbl_LoanData[[#This Row],[Application Date]])</f>
        <v>2026</v>
      </c>
      <c r="AK6798" s="11" t="str">
        <f>TEXT(tbl_LoanData[[#This Row],[Application Date]],"MMMM")</f>
        <v>March</v>
      </c>
      <c r="AL6798" s="12">
        <f>DATE(YEAR(tbl_LoanData[[#This Row],[Application Date]]),MONTH(tbl_LoanData[[#This Row],[Application Date]]),1)</f>
        <v>46082</v>
      </c>
      <c r="AM6798" s="14">
        <f ca="1">IF(AND(tbl_LoanData[[#This Row],[Application Date]]&gt;=EOMONTH(TODAY(),-1)+1,tbl_LoanData[[#This Row],[Application Date]]&lt;=TODAY()),tbl_LoanData[[#This Row],[Loan Amount]],0)</f>
        <v>0</v>
      </c>
      <c r="AN6798" s="14">
        <f>tbl_LoanData[[#This Row],[Amount Paid]]-(Q6798-X6798)</f>
        <v>209693.88000000012</v>
      </c>
      <c r="AO6798" s="14">
        <f>IF(tbl_LoanData[[#This Row],[Application Status]]="Approved",1,0)</f>
        <v>1</v>
      </c>
      <c r="AP6798" s="22" t="str">
        <f t="shared" ca="1" si="319"/>
        <v/>
      </c>
      <c r="AQ6798" s="22" t="str">
        <f t="shared" ca="1" si="320"/>
        <v/>
      </c>
    </row>
    <row r="6799" spans="1:43" ht="14.4" customHeight="1" x14ac:dyDescent="0.3">
      <c r="A6799" s="2" t="s">
        <v>12937</v>
      </c>
      <c r="B6799" s="2" t="s">
        <v>12938</v>
      </c>
      <c r="C6799" s="2" t="s">
        <v>1102</v>
      </c>
      <c r="D6799" s="2" t="s">
        <v>176</v>
      </c>
      <c r="E6799" s="2" t="s">
        <v>323</v>
      </c>
      <c r="F6799" s="2">
        <v>44</v>
      </c>
      <c r="G6799" s="2" t="s">
        <v>69</v>
      </c>
      <c r="H6799" s="2" t="s">
        <v>259</v>
      </c>
      <c r="I6799" s="2" t="s">
        <v>43</v>
      </c>
      <c r="J6799" s="3">
        <v>46089</v>
      </c>
      <c r="K6799" s="3">
        <v>46110</v>
      </c>
      <c r="L6799" s="2" t="s">
        <v>40</v>
      </c>
      <c r="M6799" s="2" t="s">
        <v>71</v>
      </c>
      <c r="N6799" s="2" t="s">
        <v>137</v>
      </c>
      <c r="O6799" s="4">
        <v>1270000</v>
      </c>
      <c r="P6799" s="4">
        <v>218700</v>
      </c>
      <c r="Q6799" s="4">
        <v>1051300</v>
      </c>
      <c r="R6799" s="2">
        <v>36</v>
      </c>
      <c r="S6799" s="5">
        <v>11.8</v>
      </c>
      <c r="T6799" s="4">
        <v>39540.559999999998</v>
      </c>
      <c r="U6799" s="2" t="s">
        <v>73</v>
      </c>
      <c r="V6799" s="2" t="s">
        <v>74</v>
      </c>
      <c r="W6799" s="4">
        <v>158162.23999999999</v>
      </c>
      <c r="X6799" s="4">
        <v>1265297.96</v>
      </c>
      <c r="Y6799" s="4">
        <v>1423460.2</v>
      </c>
      <c r="Z6799" s="2">
        <v>0</v>
      </c>
      <c r="AA6799" s="2" t="s">
        <v>56</v>
      </c>
      <c r="AB6799" s="2" t="s">
        <v>15729</v>
      </c>
      <c r="AC6799" s="2" t="s">
        <v>332</v>
      </c>
      <c r="AD6799" s="2" t="s">
        <v>76</v>
      </c>
      <c r="AE6799" s="5">
        <v>82.78</v>
      </c>
      <c r="AF6799" s="2">
        <v>0</v>
      </c>
      <c r="AG6799" s="2" t="s">
        <v>77</v>
      </c>
      <c r="AH6799" s="2">
        <v>21</v>
      </c>
      <c r="AI6799" s="6" t="str">
        <f t="shared" si="318"/>
        <v>35-44</v>
      </c>
      <c r="AJ6799" s="11">
        <f>YEAR(tbl_LoanData[[#This Row],[Application Date]])</f>
        <v>2026</v>
      </c>
      <c r="AK6799" s="11" t="str">
        <f>TEXT(tbl_LoanData[[#This Row],[Application Date]],"MMMM")</f>
        <v>March</v>
      </c>
      <c r="AL6799" s="12">
        <f>DATE(YEAR(tbl_LoanData[[#This Row],[Application Date]]),MONTH(tbl_LoanData[[#This Row],[Application Date]]),1)</f>
        <v>46082</v>
      </c>
      <c r="AM6799" s="14">
        <f ca="1">IF(AND(tbl_LoanData[[#This Row],[Application Date]]&gt;=EOMONTH(TODAY(),-1)+1,tbl_LoanData[[#This Row],[Application Date]]&lt;=TODAY()),tbl_LoanData[[#This Row],[Loan Amount]],0)</f>
        <v>0</v>
      </c>
      <c r="AN6799" s="14">
        <f>tbl_LoanData[[#This Row],[Amount Paid]]-(Q6799-X6799)</f>
        <v>372160.19999999995</v>
      </c>
      <c r="AO6799" s="14">
        <f>IF(tbl_LoanData[[#This Row],[Application Status]]="Approved",1,0)</f>
        <v>1</v>
      </c>
      <c r="AP6799" s="22" t="str">
        <f t="shared" ca="1" si="319"/>
        <v/>
      </c>
      <c r="AQ6799" s="22" t="str">
        <f t="shared" ca="1" si="320"/>
        <v/>
      </c>
    </row>
    <row r="6800" spans="1:43" x14ac:dyDescent="0.3">
      <c r="A6800" s="2" t="s">
        <v>13025</v>
      </c>
      <c r="B6800" s="2" t="s">
        <v>13026</v>
      </c>
      <c r="C6800" s="2" t="s">
        <v>986</v>
      </c>
      <c r="D6800" s="2" t="s">
        <v>311</v>
      </c>
      <c r="E6800" s="2" t="s">
        <v>161</v>
      </c>
      <c r="F6800" s="2">
        <v>28</v>
      </c>
      <c r="G6800" s="2" t="s">
        <v>83</v>
      </c>
      <c r="H6800" s="2" t="s">
        <v>119</v>
      </c>
      <c r="I6800" s="2" t="s">
        <v>43</v>
      </c>
      <c r="J6800" s="3">
        <v>46109</v>
      </c>
      <c r="K6800" s="3">
        <v>46121</v>
      </c>
      <c r="L6800" s="2" t="s">
        <v>40</v>
      </c>
      <c r="M6800" s="2" t="s">
        <v>71</v>
      </c>
      <c r="N6800" s="2" t="s">
        <v>137</v>
      </c>
      <c r="O6800" s="4">
        <v>953000</v>
      </c>
      <c r="P6800" s="4">
        <v>168100</v>
      </c>
      <c r="Q6800" s="4">
        <v>784900</v>
      </c>
      <c r="R6800" s="2">
        <v>36</v>
      </c>
      <c r="S6800" s="5">
        <v>10.67</v>
      </c>
      <c r="T6800" s="4">
        <v>28781.85</v>
      </c>
      <c r="U6800" s="2" t="s">
        <v>73</v>
      </c>
      <c r="V6800" s="2" t="s">
        <v>74</v>
      </c>
      <c r="W6800" s="4">
        <v>115127.4</v>
      </c>
      <c r="X6800" s="4">
        <v>921019.09</v>
      </c>
      <c r="Y6800" s="4">
        <v>1036146.49</v>
      </c>
      <c r="Z6800" s="2">
        <v>0</v>
      </c>
      <c r="AA6800" s="2" t="s">
        <v>56</v>
      </c>
      <c r="AB6800" s="2" t="s">
        <v>15729</v>
      </c>
      <c r="AC6800" s="2" t="s">
        <v>129</v>
      </c>
      <c r="AD6800" s="2" t="s">
        <v>76</v>
      </c>
      <c r="AE6800" s="5">
        <v>82.36</v>
      </c>
      <c r="AF6800" s="2">
        <v>0</v>
      </c>
      <c r="AG6800" s="2" t="s">
        <v>77</v>
      </c>
      <c r="AH6800" s="2">
        <v>12</v>
      </c>
      <c r="AI6800" s="6" t="str">
        <f t="shared" si="318"/>
        <v>25-34</v>
      </c>
      <c r="AJ6800" s="11">
        <f>YEAR(tbl_LoanData[[#This Row],[Application Date]])</f>
        <v>2026</v>
      </c>
      <c r="AK6800" s="11" t="str">
        <f>TEXT(tbl_LoanData[[#This Row],[Application Date]],"MMMM")</f>
        <v>March</v>
      </c>
      <c r="AL6800" s="12">
        <f>DATE(YEAR(tbl_LoanData[[#This Row],[Application Date]]),MONTH(tbl_LoanData[[#This Row],[Application Date]]),1)</f>
        <v>46082</v>
      </c>
      <c r="AM6800" s="14">
        <f ca="1">IF(AND(tbl_LoanData[[#This Row],[Application Date]]&gt;=EOMONTH(TODAY(),-1)+1,tbl_LoanData[[#This Row],[Application Date]]&lt;=TODAY()),tbl_LoanData[[#This Row],[Loan Amount]],0)</f>
        <v>0</v>
      </c>
      <c r="AN6800" s="14">
        <f>tbl_LoanData[[#This Row],[Amount Paid]]-(Q6800-X6800)</f>
        <v>251246.48999999996</v>
      </c>
      <c r="AO6800" s="14">
        <f>IF(tbl_LoanData[[#This Row],[Application Status]]="Approved",1,0)</f>
        <v>1</v>
      </c>
      <c r="AP6800" s="22" t="str">
        <f t="shared" ca="1" si="319"/>
        <v/>
      </c>
      <c r="AQ6800" s="22" t="str">
        <f t="shared" ca="1" si="320"/>
        <v/>
      </c>
    </row>
    <row r="6801" spans="1:43" x14ac:dyDescent="0.3">
      <c r="A6801" s="2" t="s">
        <v>13047</v>
      </c>
      <c r="B6801" s="2" t="s">
        <v>13048</v>
      </c>
      <c r="C6801" s="2" t="s">
        <v>546</v>
      </c>
      <c r="D6801" s="2" t="s">
        <v>142</v>
      </c>
      <c r="E6801" s="2" t="s">
        <v>394</v>
      </c>
      <c r="F6801" s="2">
        <v>51</v>
      </c>
      <c r="G6801" s="2" t="s">
        <v>83</v>
      </c>
      <c r="H6801" s="2" t="s">
        <v>269</v>
      </c>
      <c r="I6801" s="2" t="s">
        <v>46</v>
      </c>
      <c r="J6801" s="3">
        <v>46105</v>
      </c>
      <c r="K6801" s="3"/>
      <c r="L6801" s="2" t="s">
        <v>39</v>
      </c>
      <c r="M6801" s="2" t="s">
        <v>167</v>
      </c>
      <c r="N6801" s="2" t="s">
        <v>491</v>
      </c>
      <c r="O6801" s="4">
        <v>1414000</v>
      </c>
      <c r="P6801" s="4">
        <v>423100</v>
      </c>
      <c r="Q6801" s="4">
        <v>990900</v>
      </c>
      <c r="R6801" s="2">
        <v>24</v>
      </c>
      <c r="S6801" s="5">
        <v>13.39</v>
      </c>
      <c r="T6801" s="4">
        <v>52344.29</v>
      </c>
      <c r="U6801" s="2" t="s">
        <v>113</v>
      </c>
      <c r="V6801" s="2" t="s">
        <v>97</v>
      </c>
      <c r="W6801" s="4">
        <v>0</v>
      </c>
      <c r="X6801" s="4">
        <v>0</v>
      </c>
      <c r="Y6801" s="4">
        <v>1256263.02</v>
      </c>
      <c r="Z6801" s="2">
        <v>0</v>
      </c>
      <c r="AA6801" s="2" t="s">
        <v>97</v>
      </c>
      <c r="AB6801" s="2" t="s">
        <v>15734</v>
      </c>
      <c r="AC6801" s="2" t="s">
        <v>146</v>
      </c>
      <c r="AD6801" s="2" t="s">
        <v>76</v>
      </c>
      <c r="AE6801" s="5">
        <v>70.08</v>
      </c>
      <c r="AF6801" s="2">
        <v>0</v>
      </c>
      <c r="AG6801" s="2" t="s">
        <v>97</v>
      </c>
      <c r="AH6801" s="2"/>
      <c r="AI6801" s="6" t="str">
        <f t="shared" si="318"/>
        <v>45-54</v>
      </c>
      <c r="AJ6801" s="11">
        <f>YEAR(tbl_LoanData[[#This Row],[Application Date]])</f>
        <v>2026</v>
      </c>
      <c r="AK6801" s="11" t="str">
        <f>TEXT(tbl_LoanData[[#This Row],[Application Date]],"MMMM")</f>
        <v>March</v>
      </c>
      <c r="AL6801" s="12">
        <f>DATE(YEAR(tbl_LoanData[[#This Row],[Application Date]]),MONTH(tbl_LoanData[[#This Row],[Application Date]]),1)</f>
        <v>46082</v>
      </c>
      <c r="AM6801" s="14">
        <f ca="1">IF(AND(tbl_LoanData[[#This Row],[Application Date]]&gt;=EOMONTH(TODAY(),-1)+1,tbl_LoanData[[#This Row],[Application Date]]&lt;=TODAY()),tbl_LoanData[[#This Row],[Loan Amount]],0)</f>
        <v>0</v>
      </c>
      <c r="AN6801" s="14">
        <f>tbl_LoanData[[#This Row],[Amount Paid]]-(Q6801-X6801)</f>
        <v>-990900</v>
      </c>
      <c r="AO6801" s="14">
        <f>IF(tbl_LoanData[[#This Row],[Application Status]]="Approved",1,0)</f>
        <v>0</v>
      </c>
      <c r="AP6801" s="22" t="str">
        <f t="shared" ca="1" si="319"/>
        <v/>
      </c>
      <c r="AQ6801" s="22" t="str">
        <f t="shared" ca="1" si="320"/>
        <v/>
      </c>
    </row>
    <row r="6802" spans="1:43" ht="14.4" customHeight="1" x14ac:dyDescent="0.3">
      <c r="A6802" s="2" t="s">
        <v>13163</v>
      </c>
      <c r="B6802" s="2" t="s">
        <v>13164</v>
      </c>
      <c r="C6802" s="2" t="s">
        <v>142</v>
      </c>
      <c r="D6802" s="2" t="s">
        <v>67</v>
      </c>
      <c r="E6802" s="2" t="s">
        <v>91</v>
      </c>
      <c r="F6802" s="2">
        <v>28</v>
      </c>
      <c r="G6802" s="2" t="s">
        <v>83</v>
      </c>
      <c r="H6802" s="2" t="s">
        <v>166</v>
      </c>
      <c r="I6802" s="2" t="s">
        <v>46</v>
      </c>
      <c r="J6802" s="3">
        <v>46100</v>
      </c>
      <c r="K6802" s="3">
        <v>46110</v>
      </c>
      <c r="L6802" s="2" t="s">
        <v>39</v>
      </c>
      <c r="M6802" s="2" t="s">
        <v>157</v>
      </c>
      <c r="N6802" s="2" t="s">
        <v>359</v>
      </c>
      <c r="O6802" s="4">
        <v>1218000</v>
      </c>
      <c r="P6802" s="4">
        <v>133600</v>
      </c>
      <c r="Q6802" s="4">
        <v>1084400</v>
      </c>
      <c r="R6802" s="2">
        <v>36</v>
      </c>
      <c r="S6802" s="5">
        <v>14.94</v>
      </c>
      <c r="T6802" s="4">
        <v>43623</v>
      </c>
      <c r="U6802" s="2" t="s">
        <v>73</v>
      </c>
      <c r="V6802" s="2" t="s">
        <v>74</v>
      </c>
      <c r="W6802" s="4">
        <v>174492</v>
      </c>
      <c r="X6802" s="4">
        <v>1395936.08</v>
      </c>
      <c r="Y6802" s="4">
        <v>1570428.08</v>
      </c>
      <c r="Z6802" s="2">
        <v>0</v>
      </c>
      <c r="AA6802" s="2" t="s">
        <v>56</v>
      </c>
      <c r="AB6802" s="2" t="s">
        <v>15734</v>
      </c>
      <c r="AC6802" s="2" t="s">
        <v>129</v>
      </c>
      <c r="AD6802" s="2" t="s">
        <v>76</v>
      </c>
      <c r="AE6802" s="5">
        <v>89.03</v>
      </c>
      <c r="AF6802" s="2">
        <v>0</v>
      </c>
      <c r="AG6802" s="2" t="s">
        <v>77</v>
      </c>
      <c r="AH6802" s="2">
        <v>10</v>
      </c>
      <c r="AI6802" s="6" t="str">
        <f t="shared" si="318"/>
        <v>25-34</v>
      </c>
      <c r="AJ6802" s="11">
        <f>YEAR(tbl_LoanData[[#This Row],[Application Date]])</f>
        <v>2026</v>
      </c>
      <c r="AK6802" s="11" t="str">
        <f>TEXT(tbl_LoanData[[#This Row],[Application Date]],"MMMM")</f>
        <v>March</v>
      </c>
      <c r="AL6802" s="12">
        <f>DATE(YEAR(tbl_LoanData[[#This Row],[Application Date]]),MONTH(tbl_LoanData[[#This Row],[Application Date]]),1)</f>
        <v>46082</v>
      </c>
      <c r="AM6802" s="14">
        <f ca="1">IF(AND(tbl_LoanData[[#This Row],[Application Date]]&gt;=EOMONTH(TODAY(),-1)+1,tbl_LoanData[[#This Row],[Application Date]]&lt;=TODAY()),tbl_LoanData[[#This Row],[Loan Amount]],0)</f>
        <v>0</v>
      </c>
      <c r="AN6802" s="14">
        <f>tbl_LoanData[[#This Row],[Amount Paid]]-(Q6802-X6802)</f>
        <v>486028.08000000007</v>
      </c>
      <c r="AO6802" s="14">
        <f>IF(tbl_LoanData[[#This Row],[Application Status]]="Approved",1,0)</f>
        <v>1</v>
      </c>
      <c r="AP6802" s="22" t="str">
        <f t="shared" ca="1" si="319"/>
        <v/>
      </c>
      <c r="AQ6802" s="22" t="str">
        <f t="shared" ca="1" si="320"/>
        <v/>
      </c>
    </row>
    <row r="6803" spans="1:43" ht="14.4" customHeight="1" x14ac:dyDescent="0.3">
      <c r="A6803" s="2" t="s">
        <v>13401</v>
      </c>
      <c r="B6803" s="2" t="s">
        <v>13402</v>
      </c>
      <c r="C6803" s="2" t="s">
        <v>712</v>
      </c>
      <c r="D6803" s="2" t="s">
        <v>268</v>
      </c>
      <c r="E6803" s="2" t="s">
        <v>311</v>
      </c>
      <c r="F6803" s="2">
        <v>60</v>
      </c>
      <c r="G6803" s="2" t="s">
        <v>83</v>
      </c>
      <c r="H6803" s="2" t="s">
        <v>228</v>
      </c>
      <c r="I6803" s="2" t="s">
        <v>43</v>
      </c>
      <c r="J6803" s="3">
        <v>46102</v>
      </c>
      <c r="K6803" s="3">
        <v>46117</v>
      </c>
      <c r="L6803" s="2" t="s">
        <v>39</v>
      </c>
      <c r="M6803" s="2" t="s">
        <v>85</v>
      </c>
      <c r="N6803" s="2" t="s">
        <v>373</v>
      </c>
      <c r="O6803" s="4">
        <v>2520000</v>
      </c>
      <c r="P6803" s="4">
        <v>947500</v>
      </c>
      <c r="Q6803" s="4">
        <v>1572500</v>
      </c>
      <c r="R6803" s="2">
        <v>24</v>
      </c>
      <c r="S6803" s="5">
        <v>5.3</v>
      </c>
      <c r="T6803" s="4">
        <v>72466.039999999994</v>
      </c>
      <c r="U6803" s="2" t="s">
        <v>73</v>
      </c>
      <c r="V6803" s="2" t="s">
        <v>74</v>
      </c>
      <c r="W6803" s="4">
        <v>289864.15999999997</v>
      </c>
      <c r="X6803" s="4">
        <v>1449320.84</v>
      </c>
      <c r="Y6803" s="4">
        <v>1739185</v>
      </c>
      <c r="Z6803" s="2">
        <v>0</v>
      </c>
      <c r="AA6803" s="2" t="s">
        <v>56</v>
      </c>
      <c r="AB6803" s="2" t="s">
        <v>15727</v>
      </c>
      <c r="AC6803" s="2" t="s">
        <v>146</v>
      </c>
      <c r="AD6803" s="2" t="s">
        <v>76</v>
      </c>
      <c r="AE6803" s="5">
        <v>62.4</v>
      </c>
      <c r="AF6803" s="2">
        <v>0</v>
      </c>
      <c r="AG6803" s="2" t="s">
        <v>77</v>
      </c>
      <c r="AH6803" s="2">
        <v>15</v>
      </c>
      <c r="AI6803" s="6" t="str">
        <f t="shared" si="318"/>
        <v>55-64</v>
      </c>
      <c r="AJ6803" s="11">
        <f>YEAR(tbl_LoanData[[#This Row],[Application Date]])</f>
        <v>2026</v>
      </c>
      <c r="AK6803" s="11" t="str">
        <f>TEXT(tbl_LoanData[[#This Row],[Application Date]],"MMMM")</f>
        <v>March</v>
      </c>
      <c r="AL6803" s="12">
        <f>DATE(YEAR(tbl_LoanData[[#This Row],[Application Date]]),MONTH(tbl_LoanData[[#This Row],[Application Date]]),1)</f>
        <v>46082</v>
      </c>
      <c r="AM6803" s="14">
        <f ca="1">IF(AND(tbl_LoanData[[#This Row],[Application Date]]&gt;=EOMONTH(TODAY(),-1)+1,tbl_LoanData[[#This Row],[Application Date]]&lt;=TODAY()),tbl_LoanData[[#This Row],[Loan Amount]],0)</f>
        <v>0</v>
      </c>
      <c r="AN6803" s="14">
        <f>tbl_LoanData[[#This Row],[Amount Paid]]-(Q6803-X6803)</f>
        <v>166685.00000000006</v>
      </c>
      <c r="AO6803" s="14">
        <f>IF(tbl_LoanData[[#This Row],[Application Status]]="Approved",1,0)</f>
        <v>1</v>
      </c>
      <c r="AP6803" s="22" t="str">
        <f t="shared" ca="1" si="319"/>
        <v/>
      </c>
      <c r="AQ6803" s="22" t="str">
        <f t="shared" ca="1" si="320"/>
        <v/>
      </c>
    </row>
    <row r="6804" spans="1:43" ht="14.4" customHeight="1" x14ac:dyDescent="0.3">
      <c r="A6804" s="2" t="s">
        <v>13407</v>
      </c>
      <c r="B6804" s="2" t="s">
        <v>13408</v>
      </c>
      <c r="C6804" s="2" t="s">
        <v>343</v>
      </c>
      <c r="D6804" s="2" t="s">
        <v>268</v>
      </c>
      <c r="E6804" s="2" t="s">
        <v>465</v>
      </c>
      <c r="F6804" s="2">
        <v>41</v>
      </c>
      <c r="G6804" s="2" t="s">
        <v>69</v>
      </c>
      <c r="H6804" s="2" t="s">
        <v>143</v>
      </c>
      <c r="I6804" s="2" t="s">
        <v>46</v>
      </c>
      <c r="J6804" s="3">
        <v>46096</v>
      </c>
      <c r="K6804" s="3">
        <v>46113</v>
      </c>
      <c r="L6804" s="2" t="s">
        <v>37</v>
      </c>
      <c r="M6804" s="2" t="s">
        <v>260</v>
      </c>
      <c r="N6804" s="2" t="s">
        <v>457</v>
      </c>
      <c r="O6804" s="4">
        <v>158000</v>
      </c>
      <c r="P6804" s="4">
        <v>21200</v>
      </c>
      <c r="Q6804" s="4">
        <v>136800</v>
      </c>
      <c r="R6804" s="2">
        <v>24</v>
      </c>
      <c r="S6804" s="5">
        <v>14.8</v>
      </c>
      <c r="T6804" s="4">
        <v>7387.2</v>
      </c>
      <c r="U6804" s="2" t="s">
        <v>73</v>
      </c>
      <c r="V6804" s="2" t="s">
        <v>35</v>
      </c>
      <c r="W6804" s="4">
        <v>0</v>
      </c>
      <c r="X6804" s="4">
        <v>177292.79999999999</v>
      </c>
      <c r="Y6804" s="4">
        <v>177292.79999999999</v>
      </c>
      <c r="Z6804" s="2">
        <v>116</v>
      </c>
      <c r="AA6804" s="2" t="s">
        <v>60</v>
      </c>
      <c r="AB6804" s="2" t="s">
        <v>15735</v>
      </c>
      <c r="AC6804" s="2" t="s">
        <v>75</v>
      </c>
      <c r="AD6804" s="2" t="s">
        <v>76</v>
      </c>
      <c r="AE6804" s="5">
        <v>86.58</v>
      </c>
      <c r="AF6804" s="2">
        <v>4</v>
      </c>
      <c r="AG6804" s="2" t="s">
        <v>130</v>
      </c>
      <c r="AH6804" s="2">
        <v>17</v>
      </c>
      <c r="AI6804" s="6" t="str">
        <f t="shared" si="318"/>
        <v>35-44</v>
      </c>
      <c r="AJ6804" s="11">
        <f>YEAR(tbl_LoanData[[#This Row],[Application Date]])</f>
        <v>2026</v>
      </c>
      <c r="AK6804" s="11" t="str">
        <f>TEXT(tbl_LoanData[[#This Row],[Application Date]],"MMMM")</f>
        <v>March</v>
      </c>
      <c r="AL6804" s="12">
        <f>DATE(YEAR(tbl_LoanData[[#This Row],[Application Date]]),MONTH(tbl_LoanData[[#This Row],[Application Date]]),1)</f>
        <v>46082</v>
      </c>
      <c r="AM6804" s="14">
        <f ca="1">IF(AND(tbl_LoanData[[#This Row],[Application Date]]&gt;=EOMONTH(TODAY(),-1)+1,tbl_LoanData[[#This Row],[Application Date]]&lt;=TODAY()),tbl_LoanData[[#This Row],[Loan Amount]],0)</f>
        <v>0</v>
      </c>
      <c r="AN6804" s="14">
        <f>tbl_LoanData[[#This Row],[Amount Paid]]-(Q6804-X6804)</f>
        <v>40492.799999999988</v>
      </c>
      <c r="AO6804" s="14">
        <f>IF(tbl_LoanData[[#This Row],[Application Status]]="Approved",1,0)</f>
        <v>1</v>
      </c>
      <c r="AP6804" s="22" t="str">
        <f t="shared" ca="1" si="319"/>
        <v/>
      </c>
      <c r="AQ6804" s="22" t="str">
        <f t="shared" ca="1" si="320"/>
        <v/>
      </c>
    </row>
    <row r="6805" spans="1:43" ht="14.4" customHeight="1" x14ac:dyDescent="0.3">
      <c r="A6805" s="2" t="s">
        <v>13763</v>
      </c>
      <c r="B6805" s="2" t="s">
        <v>13764</v>
      </c>
      <c r="C6805" s="2" t="s">
        <v>487</v>
      </c>
      <c r="D6805" s="2" t="s">
        <v>209</v>
      </c>
      <c r="E6805" s="2" t="s">
        <v>102</v>
      </c>
      <c r="F6805" s="2">
        <v>56</v>
      </c>
      <c r="G6805" s="2" t="s">
        <v>69</v>
      </c>
      <c r="H6805" s="2" t="s">
        <v>143</v>
      </c>
      <c r="I6805" s="2" t="s">
        <v>46</v>
      </c>
      <c r="J6805" s="3">
        <v>46105</v>
      </c>
      <c r="K6805" s="3"/>
      <c r="L6805" s="2" t="s">
        <v>36</v>
      </c>
      <c r="M6805" s="2" t="s">
        <v>111</v>
      </c>
      <c r="N6805" s="2" t="s">
        <v>350</v>
      </c>
      <c r="O6805" s="4">
        <v>986000</v>
      </c>
      <c r="P6805" s="4">
        <v>205000</v>
      </c>
      <c r="Q6805" s="4">
        <v>781000</v>
      </c>
      <c r="R6805" s="2">
        <v>36</v>
      </c>
      <c r="S6805" s="5">
        <v>9.52</v>
      </c>
      <c r="T6805" s="4">
        <v>27890.38</v>
      </c>
      <c r="U6805" s="2" t="s">
        <v>113</v>
      </c>
      <c r="V6805" s="2" t="s">
        <v>97</v>
      </c>
      <c r="W6805" s="4">
        <v>0</v>
      </c>
      <c r="X6805" s="4">
        <v>0</v>
      </c>
      <c r="Y6805" s="4">
        <v>1004053.6</v>
      </c>
      <c r="Z6805" s="2">
        <v>0</v>
      </c>
      <c r="AA6805" s="2" t="s">
        <v>97</v>
      </c>
      <c r="AB6805" s="2" t="s">
        <v>15733</v>
      </c>
      <c r="AC6805" s="2" t="s">
        <v>138</v>
      </c>
      <c r="AD6805" s="2" t="s">
        <v>76</v>
      </c>
      <c r="AE6805" s="5">
        <v>79.209999999999994</v>
      </c>
      <c r="AF6805" s="2">
        <v>0</v>
      </c>
      <c r="AG6805" s="2" t="s">
        <v>97</v>
      </c>
      <c r="AH6805" s="2"/>
      <c r="AI6805" s="6" t="str">
        <f t="shared" si="318"/>
        <v>55-64</v>
      </c>
      <c r="AJ6805" s="11">
        <f>YEAR(tbl_LoanData[[#This Row],[Application Date]])</f>
        <v>2026</v>
      </c>
      <c r="AK6805" s="11" t="str">
        <f>TEXT(tbl_LoanData[[#This Row],[Application Date]],"MMMM")</f>
        <v>March</v>
      </c>
      <c r="AL6805" s="12">
        <f>DATE(YEAR(tbl_LoanData[[#This Row],[Application Date]]),MONTH(tbl_LoanData[[#This Row],[Application Date]]),1)</f>
        <v>46082</v>
      </c>
      <c r="AM6805" s="14">
        <f ca="1">IF(AND(tbl_LoanData[[#This Row],[Application Date]]&gt;=EOMONTH(TODAY(),-1)+1,tbl_LoanData[[#This Row],[Application Date]]&lt;=TODAY()),tbl_LoanData[[#This Row],[Loan Amount]],0)</f>
        <v>0</v>
      </c>
      <c r="AN6805" s="14">
        <f>tbl_LoanData[[#This Row],[Amount Paid]]-(Q6805-X6805)</f>
        <v>-781000</v>
      </c>
      <c r="AO6805" s="14">
        <f>IF(tbl_LoanData[[#This Row],[Application Status]]="Approved",1,0)</f>
        <v>0</v>
      </c>
      <c r="AP6805" s="22" t="str">
        <f t="shared" ca="1" si="319"/>
        <v/>
      </c>
      <c r="AQ6805" s="22" t="str">
        <f t="shared" ca="1" si="320"/>
        <v/>
      </c>
    </row>
    <row r="6806" spans="1:43" ht="14.4" customHeight="1" x14ac:dyDescent="0.3">
      <c r="A6806" s="2" t="s">
        <v>13823</v>
      </c>
      <c r="B6806" s="2" t="s">
        <v>13824</v>
      </c>
      <c r="C6806" s="2" t="s">
        <v>464</v>
      </c>
      <c r="D6806" s="2" t="s">
        <v>209</v>
      </c>
      <c r="E6806" s="2" t="s">
        <v>142</v>
      </c>
      <c r="F6806" s="2">
        <v>24</v>
      </c>
      <c r="G6806" s="2" t="s">
        <v>83</v>
      </c>
      <c r="H6806" s="2" t="s">
        <v>250</v>
      </c>
      <c r="I6806" s="2" t="s">
        <v>52</v>
      </c>
      <c r="J6806" s="3">
        <v>46106</v>
      </c>
      <c r="K6806" s="3">
        <v>46123</v>
      </c>
      <c r="L6806" s="2" t="s">
        <v>40</v>
      </c>
      <c r="M6806" s="2" t="s">
        <v>85</v>
      </c>
      <c r="N6806" s="2" t="s">
        <v>274</v>
      </c>
      <c r="O6806" s="4">
        <v>1246000</v>
      </c>
      <c r="P6806" s="4">
        <v>318800</v>
      </c>
      <c r="Q6806" s="4">
        <v>927200</v>
      </c>
      <c r="R6806" s="2">
        <v>24</v>
      </c>
      <c r="S6806" s="5">
        <v>8.17</v>
      </c>
      <c r="T6806" s="4">
        <v>44946.02</v>
      </c>
      <c r="U6806" s="2" t="s">
        <v>73</v>
      </c>
      <c r="V6806" s="2" t="s">
        <v>74</v>
      </c>
      <c r="W6806" s="4">
        <v>134838.06</v>
      </c>
      <c r="X6806" s="4">
        <v>943866.42</v>
      </c>
      <c r="Y6806" s="4">
        <v>1078704.48</v>
      </c>
      <c r="Z6806" s="2">
        <v>32</v>
      </c>
      <c r="AA6806" s="2" t="s">
        <v>58</v>
      </c>
      <c r="AB6806" s="2" t="s">
        <v>15730</v>
      </c>
      <c r="AC6806" s="2" t="s">
        <v>129</v>
      </c>
      <c r="AD6806" s="2" t="s">
        <v>76</v>
      </c>
      <c r="AE6806" s="5">
        <v>74.41</v>
      </c>
      <c r="AF6806" s="2">
        <v>1</v>
      </c>
      <c r="AG6806" s="2" t="s">
        <v>15718</v>
      </c>
      <c r="AH6806" s="2">
        <v>17</v>
      </c>
      <c r="AI6806" s="6" t="str">
        <f t="shared" si="318"/>
        <v>18-24</v>
      </c>
      <c r="AJ6806" s="11">
        <f>YEAR(tbl_LoanData[[#This Row],[Application Date]])</f>
        <v>2026</v>
      </c>
      <c r="AK6806" s="11" t="str">
        <f>TEXT(tbl_LoanData[[#This Row],[Application Date]],"MMMM")</f>
        <v>March</v>
      </c>
      <c r="AL6806" s="12">
        <f>DATE(YEAR(tbl_LoanData[[#This Row],[Application Date]]),MONTH(tbl_LoanData[[#This Row],[Application Date]]),1)</f>
        <v>46082</v>
      </c>
      <c r="AM6806" s="14">
        <f ca="1">IF(AND(tbl_LoanData[[#This Row],[Application Date]]&gt;=EOMONTH(TODAY(),-1)+1,tbl_LoanData[[#This Row],[Application Date]]&lt;=TODAY()),tbl_LoanData[[#This Row],[Loan Amount]],0)</f>
        <v>0</v>
      </c>
      <c r="AN6806" s="14">
        <f>tbl_LoanData[[#This Row],[Amount Paid]]-(Q6806-X6806)</f>
        <v>151504.48000000004</v>
      </c>
      <c r="AO6806" s="14">
        <f>IF(tbl_LoanData[[#This Row],[Application Status]]="Approved",1,0)</f>
        <v>1</v>
      </c>
      <c r="AP6806" s="22" t="str">
        <f t="shared" ca="1" si="319"/>
        <v/>
      </c>
      <c r="AQ6806" s="22" t="str">
        <f t="shared" ca="1" si="320"/>
        <v/>
      </c>
    </row>
    <row r="6807" spans="1:43" ht="14.4" customHeight="1" x14ac:dyDescent="0.3">
      <c r="A6807" s="2" t="s">
        <v>13981</v>
      </c>
      <c r="B6807" s="2" t="s">
        <v>13982</v>
      </c>
      <c r="C6807" s="2" t="s">
        <v>429</v>
      </c>
      <c r="D6807" s="2" t="s">
        <v>134</v>
      </c>
      <c r="E6807" s="2" t="s">
        <v>102</v>
      </c>
      <c r="F6807" s="2">
        <v>36</v>
      </c>
      <c r="G6807" s="2" t="s">
        <v>83</v>
      </c>
      <c r="H6807" s="2" t="s">
        <v>285</v>
      </c>
      <c r="I6807" s="2" t="s">
        <v>55</v>
      </c>
      <c r="J6807" s="3">
        <v>46096</v>
      </c>
      <c r="K6807" s="3">
        <v>46105</v>
      </c>
      <c r="L6807" s="2" t="s">
        <v>37</v>
      </c>
      <c r="M6807" s="2" t="s">
        <v>199</v>
      </c>
      <c r="N6807" s="2" t="s">
        <v>200</v>
      </c>
      <c r="O6807" s="4">
        <v>230000</v>
      </c>
      <c r="P6807" s="4">
        <v>45600</v>
      </c>
      <c r="Q6807" s="4">
        <v>184400</v>
      </c>
      <c r="R6807" s="2">
        <v>60</v>
      </c>
      <c r="S6807" s="5">
        <v>12.48</v>
      </c>
      <c r="T6807" s="4">
        <v>4991.09</v>
      </c>
      <c r="U6807" s="2" t="s">
        <v>73</v>
      </c>
      <c r="V6807" s="2" t="s">
        <v>74</v>
      </c>
      <c r="W6807" s="4">
        <v>19964.36</v>
      </c>
      <c r="X6807" s="4">
        <v>279501.24</v>
      </c>
      <c r="Y6807" s="4">
        <v>299465.59999999998</v>
      </c>
      <c r="Z6807" s="2">
        <v>0</v>
      </c>
      <c r="AA6807" s="2" t="s">
        <v>56</v>
      </c>
      <c r="AB6807" s="2" t="s">
        <v>15729</v>
      </c>
      <c r="AC6807" s="2" t="s">
        <v>213</v>
      </c>
      <c r="AD6807" s="2" t="s">
        <v>76</v>
      </c>
      <c r="AE6807" s="5">
        <v>80.17</v>
      </c>
      <c r="AF6807" s="2">
        <v>0</v>
      </c>
      <c r="AG6807" s="2" t="s">
        <v>77</v>
      </c>
      <c r="AH6807" s="2">
        <v>9</v>
      </c>
      <c r="AI6807" s="6" t="str">
        <f t="shared" si="318"/>
        <v>35-44</v>
      </c>
      <c r="AJ6807" s="11">
        <f>YEAR(tbl_LoanData[[#This Row],[Application Date]])</f>
        <v>2026</v>
      </c>
      <c r="AK6807" s="11" t="str">
        <f>TEXT(tbl_LoanData[[#This Row],[Application Date]],"MMMM")</f>
        <v>March</v>
      </c>
      <c r="AL6807" s="12">
        <f>DATE(YEAR(tbl_LoanData[[#This Row],[Application Date]]),MONTH(tbl_LoanData[[#This Row],[Application Date]]),1)</f>
        <v>46082</v>
      </c>
      <c r="AM6807" s="14">
        <f ca="1">IF(AND(tbl_LoanData[[#This Row],[Application Date]]&gt;=EOMONTH(TODAY(),-1)+1,tbl_LoanData[[#This Row],[Application Date]]&lt;=TODAY()),tbl_LoanData[[#This Row],[Loan Amount]],0)</f>
        <v>0</v>
      </c>
      <c r="AN6807" s="14">
        <f>tbl_LoanData[[#This Row],[Amount Paid]]-(Q6807-X6807)</f>
        <v>115065.59999999999</v>
      </c>
      <c r="AO6807" s="14">
        <f>IF(tbl_LoanData[[#This Row],[Application Status]]="Approved",1,0)</f>
        <v>1</v>
      </c>
      <c r="AP6807" s="22" t="str">
        <f t="shared" ca="1" si="319"/>
        <v/>
      </c>
      <c r="AQ6807" s="22" t="str">
        <f t="shared" ca="1" si="320"/>
        <v/>
      </c>
    </row>
    <row r="6808" spans="1:43" ht="14.4" customHeight="1" x14ac:dyDescent="0.3">
      <c r="A6808" s="2" t="s">
        <v>14193</v>
      </c>
      <c r="B6808" s="2" t="s">
        <v>14194</v>
      </c>
      <c r="C6808" s="2" t="s">
        <v>253</v>
      </c>
      <c r="D6808" s="2" t="s">
        <v>268</v>
      </c>
      <c r="E6808" s="2" t="s">
        <v>92</v>
      </c>
      <c r="F6808" s="2">
        <v>61</v>
      </c>
      <c r="G6808" s="2" t="s">
        <v>69</v>
      </c>
      <c r="H6808" s="2" t="s">
        <v>298</v>
      </c>
      <c r="I6808" s="2" t="s">
        <v>43</v>
      </c>
      <c r="J6808" s="3">
        <v>46090</v>
      </c>
      <c r="K6808" s="3"/>
      <c r="L6808" s="2" t="s">
        <v>40</v>
      </c>
      <c r="M6808" s="2" t="s">
        <v>94</v>
      </c>
      <c r="N6808" s="2" t="s">
        <v>4</v>
      </c>
      <c r="O6808" s="4">
        <v>792000</v>
      </c>
      <c r="P6808" s="4">
        <v>201000</v>
      </c>
      <c r="Q6808" s="4">
        <v>591000</v>
      </c>
      <c r="R6808" s="2">
        <v>36</v>
      </c>
      <c r="S6808" s="5">
        <v>8.82</v>
      </c>
      <c r="T6808" s="4">
        <v>20760.52</v>
      </c>
      <c r="U6808" s="2" t="s">
        <v>96</v>
      </c>
      <c r="V6808" s="2" t="s">
        <v>97</v>
      </c>
      <c r="W6808" s="4">
        <v>0</v>
      </c>
      <c r="X6808" s="4">
        <v>0</v>
      </c>
      <c r="Y6808" s="4">
        <v>747378.6</v>
      </c>
      <c r="Z6808" s="2">
        <v>0</v>
      </c>
      <c r="AA6808" s="2" t="s">
        <v>97</v>
      </c>
      <c r="AB6808" s="2" t="s">
        <v>15736</v>
      </c>
      <c r="AC6808" s="2" t="s">
        <v>75</v>
      </c>
      <c r="AD6808" s="2" t="s">
        <v>76</v>
      </c>
      <c r="AE6808" s="5">
        <v>74.62</v>
      </c>
      <c r="AF6808" s="2">
        <v>0</v>
      </c>
      <c r="AG6808" s="2" t="s">
        <v>97</v>
      </c>
      <c r="AH6808" s="2"/>
      <c r="AI6808" s="6" t="str">
        <f t="shared" si="318"/>
        <v>55-64</v>
      </c>
      <c r="AJ6808" s="11">
        <f>YEAR(tbl_LoanData[[#This Row],[Application Date]])</f>
        <v>2026</v>
      </c>
      <c r="AK6808" s="11" t="str">
        <f>TEXT(tbl_LoanData[[#This Row],[Application Date]],"MMMM")</f>
        <v>March</v>
      </c>
      <c r="AL6808" s="12">
        <f>DATE(YEAR(tbl_LoanData[[#This Row],[Application Date]]),MONTH(tbl_LoanData[[#This Row],[Application Date]]),1)</f>
        <v>46082</v>
      </c>
      <c r="AM6808" s="14">
        <f ca="1">IF(AND(tbl_LoanData[[#This Row],[Application Date]]&gt;=EOMONTH(TODAY(),-1)+1,tbl_LoanData[[#This Row],[Application Date]]&lt;=TODAY()),tbl_LoanData[[#This Row],[Loan Amount]],0)</f>
        <v>0</v>
      </c>
      <c r="AN6808" s="14">
        <f>tbl_LoanData[[#This Row],[Amount Paid]]-(Q6808-X6808)</f>
        <v>-591000</v>
      </c>
      <c r="AO6808" s="14">
        <f>IF(tbl_LoanData[[#This Row],[Application Status]]="Approved",1,0)</f>
        <v>0</v>
      </c>
      <c r="AP6808" s="22" t="str">
        <f t="shared" ca="1" si="319"/>
        <v/>
      </c>
      <c r="AQ6808" s="22" t="str">
        <f t="shared" ca="1" si="320"/>
        <v/>
      </c>
    </row>
    <row r="6809" spans="1:43" ht="14.4" customHeight="1" x14ac:dyDescent="0.3">
      <c r="A6809" s="2" t="s">
        <v>14525</v>
      </c>
      <c r="B6809" s="2" t="s">
        <v>14526</v>
      </c>
      <c r="C6809" s="2" t="s">
        <v>353</v>
      </c>
      <c r="D6809" s="2" t="s">
        <v>311</v>
      </c>
      <c r="E6809" s="2" t="s">
        <v>134</v>
      </c>
      <c r="F6809" s="2">
        <v>40</v>
      </c>
      <c r="G6809" s="2" t="s">
        <v>83</v>
      </c>
      <c r="H6809" s="2" t="s">
        <v>278</v>
      </c>
      <c r="I6809" s="2" t="s">
        <v>45</v>
      </c>
      <c r="J6809" s="3">
        <v>46094</v>
      </c>
      <c r="K6809" s="3">
        <v>46102</v>
      </c>
      <c r="L6809" s="2" t="s">
        <v>39</v>
      </c>
      <c r="M6809" s="2" t="s">
        <v>85</v>
      </c>
      <c r="N6809" s="2" t="s">
        <v>178</v>
      </c>
      <c r="O6809" s="4">
        <v>1617000</v>
      </c>
      <c r="P6809" s="4">
        <v>634600</v>
      </c>
      <c r="Q6809" s="4">
        <v>982400</v>
      </c>
      <c r="R6809" s="2">
        <v>36</v>
      </c>
      <c r="S6809" s="5">
        <v>7.08</v>
      </c>
      <c r="T6809" s="4">
        <v>33085.050000000003</v>
      </c>
      <c r="U6809" s="2" t="s">
        <v>73</v>
      </c>
      <c r="V6809" s="2" t="s">
        <v>74</v>
      </c>
      <c r="W6809" s="4">
        <v>165425.25</v>
      </c>
      <c r="X6809" s="4">
        <v>1025636.51</v>
      </c>
      <c r="Y6809" s="4">
        <v>1191061.76</v>
      </c>
      <c r="Z6809" s="2">
        <v>0</v>
      </c>
      <c r="AA6809" s="2" t="s">
        <v>56</v>
      </c>
      <c r="AB6809" s="2" t="s">
        <v>15734</v>
      </c>
      <c r="AC6809" s="2" t="s">
        <v>87</v>
      </c>
      <c r="AD6809" s="2" t="s">
        <v>76</v>
      </c>
      <c r="AE6809" s="5">
        <v>60.75</v>
      </c>
      <c r="AF6809" s="2">
        <v>0</v>
      </c>
      <c r="AG6809" s="2" t="s">
        <v>77</v>
      </c>
      <c r="AH6809" s="2">
        <v>8</v>
      </c>
      <c r="AI6809" s="6" t="str">
        <f t="shared" si="318"/>
        <v>35-44</v>
      </c>
      <c r="AJ6809" s="11">
        <f>YEAR(tbl_LoanData[[#This Row],[Application Date]])</f>
        <v>2026</v>
      </c>
      <c r="AK6809" s="11" t="str">
        <f>TEXT(tbl_LoanData[[#This Row],[Application Date]],"MMMM")</f>
        <v>March</v>
      </c>
      <c r="AL6809" s="12">
        <f>DATE(YEAR(tbl_LoanData[[#This Row],[Application Date]]),MONTH(tbl_LoanData[[#This Row],[Application Date]]),1)</f>
        <v>46082</v>
      </c>
      <c r="AM6809" s="14">
        <f ca="1">IF(AND(tbl_LoanData[[#This Row],[Application Date]]&gt;=EOMONTH(TODAY(),-1)+1,tbl_LoanData[[#This Row],[Application Date]]&lt;=TODAY()),tbl_LoanData[[#This Row],[Loan Amount]],0)</f>
        <v>0</v>
      </c>
      <c r="AN6809" s="14">
        <f>tbl_LoanData[[#This Row],[Amount Paid]]-(Q6809-X6809)</f>
        <v>208661.76000000001</v>
      </c>
      <c r="AO6809" s="14">
        <f>IF(tbl_LoanData[[#This Row],[Application Status]]="Approved",1,0)</f>
        <v>1</v>
      </c>
      <c r="AP6809" s="22" t="str">
        <f t="shared" ca="1" si="319"/>
        <v/>
      </c>
      <c r="AQ6809" s="22" t="str">
        <f t="shared" ca="1" si="320"/>
        <v/>
      </c>
    </row>
    <row r="6810" spans="1:43" ht="14.4" customHeight="1" x14ac:dyDescent="0.3">
      <c r="A6810" s="2" t="s">
        <v>14693</v>
      </c>
      <c r="B6810" s="2" t="s">
        <v>14694</v>
      </c>
      <c r="C6810" s="2" t="s">
        <v>1573</v>
      </c>
      <c r="D6810" s="2" t="s">
        <v>161</v>
      </c>
      <c r="E6810" s="2" t="s">
        <v>82</v>
      </c>
      <c r="F6810" s="2">
        <v>30</v>
      </c>
      <c r="G6810" s="2" t="s">
        <v>69</v>
      </c>
      <c r="H6810" s="2" t="s">
        <v>110</v>
      </c>
      <c r="I6810" s="2" t="s">
        <v>46</v>
      </c>
      <c r="J6810" s="3">
        <v>46097</v>
      </c>
      <c r="K6810" s="3">
        <v>46116</v>
      </c>
      <c r="L6810" s="2" t="s">
        <v>36</v>
      </c>
      <c r="M6810" s="2" t="s">
        <v>111</v>
      </c>
      <c r="N6810" s="2" t="s">
        <v>350</v>
      </c>
      <c r="O6810" s="4">
        <v>942000</v>
      </c>
      <c r="P6810" s="4">
        <v>208400</v>
      </c>
      <c r="Q6810" s="4">
        <v>733600</v>
      </c>
      <c r="R6810" s="2">
        <v>18</v>
      </c>
      <c r="S6810" s="5">
        <v>11.37</v>
      </c>
      <c r="T6810" s="4">
        <v>47706.42</v>
      </c>
      <c r="U6810" s="2" t="s">
        <v>73</v>
      </c>
      <c r="V6810" s="2" t="s">
        <v>74</v>
      </c>
      <c r="W6810" s="4">
        <v>190825.68</v>
      </c>
      <c r="X6810" s="4">
        <v>667889.80000000005</v>
      </c>
      <c r="Y6810" s="4">
        <v>858715.48</v>
      </c>
      <c r="Z6810" s="2">
        <v>0</v>
      </c>
      <c r="AA6810" s="2" t="s">
        <v>56</v>
      </c>
      <c r="AB6810" s="2" t="s">
        <v>15731</v>
      </c>
      <c r="AC6810" s="2" t="s">
        <v>121</v>
      </c>
      <c r="AD6810" s="2" t="s">
        <v>76</v>
      </c>
      <c r="AE6810" s="5">
        <v>77.88</v>
      </c>
      <c r="AF6810" s="2">
        <v>0</v>
      </c>
      <c r="AG6810" s="2" t="s">
        <v>77</v>
      </c>
      <c r="AH6810" s="2">
        <v>19</v>
      </c>
      <c r="AI6810" s="6" t="str">
        <f t="shared" si="318"/>
        <v>25-34</v>
      </c>
      <c r="AJ6810" s="11">
        <f>YEAR(tbl_LoanData[[#This Row],[Application Date]])</f>
        <v>2026</v>
      </c>
      <c r="AK6810" s="11" t="str">
        <f>TEXT(tbl_LoanData[[#This Row],[Application Date]],"MMMM")</f>
        <v>March</v>
      </c>
      <c r="AL6810" s="12">
        <f>DATE(YEAR(tbl_LoanData[[#This Row],[Application Date]]),MONTH(tbl_LoanData[[#This Row],[Application Date]]),1)</f>
        <v>46082</v>
      </c>
      <c r="AM6810" s="14">
        <f ca="1">IF(AND(tbl_LoanData[[#This Row],[Application Date]]&gt;=EOMONTH(TODAY(),-1)+1,tbl_LoanData[[#This Row],[Application Date]]&lt;=TODAY()),tbl_LoanData[[#This Row],[Loan Amount]],0)</f>
        <v>0</v>
      </c>
      <c r="AN6810" s="14">
        <f>tbl_LoanData[[#This Row],[Amount Paid]]-(Q6810-X6810)</f>
        <v>125115.48000000004</v>
      </c>
      <c r="AO6810" s="14">
        <f>IF(tbl_LoanData[[#This Row],[Application Status]]="Approved",1,0)</f>
        <v>1</v>
      </c>
      <c r="AP6810" s="22" t="str">
        <f t="shared" ca="1" si="319"/>
        <v/>
      </c>
      <c r="AQ6810" s="22" t="str">
        <f t="shared" ca="1" si="320"/>
        <v/>
      </c>
    </row>
    <row r="6811" spans="1:43" ht="14.4" customHeight="1" x14ac:dyDescent="0.3">
      <c r="A6811" s="2" t="s">
        <v>14737</v>
      </c>
      <c r="B6811" s="2" t="s">
        <v>14738</v>
      </c>
      <c r="C6811" s="2" t="s">
        <v>482</v>
      </c>
      <c r="D6811" s="2" t="s">
        <v>118</v>
      </c>
      <c r="E6811" s="2" t="s">
        <v>68</v>
      </c>
      <c r="F6811" s="2">
        <v>47</v>
      </c>
      <c r="G6811" s="2" t="s">
        <v>69</v>
      </c>
      <c r="H6811" s="2" t="s">
        <v>136</v>
      </c>
      <c r="I6811" s="2" t="s">
        <v>49</v>
      </c>
      <c r="J6811" s="3">
        <v>46090</v>
      </c>
      <c r="K6811" s="3">
        <v>46100</v>
      </c>
      <c r="L6811" s="2" t="s">
        <v>40</v>
      </c>
      <c r="M6811" s="2" t="s">
        <v>94</v>
      </c>
      <c r="N6811" s="2" t="s">
        <v>95</v>
      </c>
      <c r="O6811" s="4">
        <v>1051000</v>
      </c>
      <c r="P6811" s="4">
        <v>313700</v>
      </c>
      <c r="Q6811" s="4">
        <v>737300</v>
      </c>
      <c r="R6811" s="2">
        <v>18</v>
      </c>
      <c r="S6811" s="5">
        <v>12.31</v>
      </c>
      <c r="T6811" s="4">
        <v>48524.58</v>
      </c>
      <c r="U6811" s="2" t="s">
        <v>73</v>
      </c>
      <c r="V6811" s="2" t="s">
        <v>74</v>
      </c>
      <c r="W6811" s="4">
        <v>194098.32</v>
      </c>
      <c r="X6811" s="4">
        <v>679344.12</v>
      </c>
      <c r="Y6811" s="4">
        <v>873442.44</v>
      </c>
      <c r="Z6811" s="2">
        <v>30</v>
      </c>
      <c r="AA6811" s="2" t="s">
        <v>57</v>
      </c>
      <c r="AB6811" s="2" t="s">
        <v>15734</v>
      </c>
      <c r="AC6811" s="2" t="s">
        <v>75</v>
      </c>
      <c r="AD6811" s="2" t="s">
        <v>76</v>
      </c>
      <c r="AE6811" s="5">
        <v>70.150000000000006</v>
      </c>
      <c r="AF6811" s="2">
        <v>1</v>
      </c>
      <c r="AG6811" s="2" t="s">
        <v>77</v>
      </c>
      <c r="AH6811" s="2">
        <v>10</v>
      </c>
      <c r="AI6811" s="6" t="str">
        <f t="shared" si="318"/>
        <v>45-54</v>
      </c>
      <c r="AJ6811" s="11">
        <f>YEAR(tbl_LoanData[[#This Row],[Application Date]])</f>
        <v>2026</v>
      </c>
      <c r="AK6811" s="11" t="str">
        <f>TEXT(tbl_LoanData[[#This Row],[Application Date]],"MMMM")</f>
        <v>March</v>
      </c>
      <c r="AL6811" s="12">
        <f>DATE(YEAR(tbl_LoanData[[#This Row],[Application Date]]),MONTH(tbl_LoanData[[#This Row],[Application Date]]),1)</f>
        <v>46082</v>
      </c>
      <c r="AM6811" s="14">
        <f ca="1">IF(AND(tbl_LoanData[[#This Row],[Application Date]]&gt;=EOMONTH(TODAY(),-1)+1,tbl_LoanData[[#This Row],[Application Date]]&lt;=TODAY()),tbl_LoanData[[#This Row],[Loan Amount]],0)</f>
        <v>0</v>
      </c>
      <c r="AN6811" s="14">
        <f>tbl_LoanData[[#This Row],[Amount Paid]]-(Q6811-X6811)</f>
        <v>136142.44</v>
      </c>
      <c r="AO6811" s="14">
        <f>IF(tbl_LoanData[[#This Row],[Application Status]]="Approved",1,0)</f>
        <v>1</v>
      </c>
      <c r="AP6811" s="22" t="str">
        <f t="shared" ca="1" si="319"/>
        <v/>
      </c>
      <c r="AQ6811" s="22" t="str">
        <f t="shared" ca="1" si="320"/>
        <v/>
      </c>
    </row>
    <row r="6812" spans="1:43" x14ac:dyDescent="0.3">
      <c r="A6812" s="2" t="s">
        <v>15041</v>
      </c>
      <c r="B6812" s="2" t="s">
        <v>15042</v>
      </c>
      <c r="C6812" s="2" t="s">
        <v>379</v>
      </c>
      <c r="D6812" s="2" t="s">
        <v>232</v>
      </c>
      <c r="E6812" s="2" t="s">
        <v>540</v>
      </c>
      <c r="F6812" s="2">
        <v>30</v>
      </c>
      <c r="G6812" s="2" t="s">
        <v>69</v>
      </c>
      <c r="H6812" s="2" t="s">
        <v>398</v>
      </c>
      <c r="I6812" s="2" t="s">
        <v>46</v>
      </c>
      <c r="J6812" s="3">
        <v>46105</v>
      </c>
      <c r="K6812" s="3"/>
      <c r="L6812" s="2" t="s">
        <v>37</v>
      </c>
      <c r="M6812" s="2" t="s">
        <v>104</v>
      </c>
      <c r="N6812" s="2" t="s">
        <v>192</v>
      </c>
      <c r="O6812" s="4">
        <v>226000</v>
      </c>
      <c r="P6812" s="4">
        <v>41800</v>
      </c>
      <c r="Q6812" s="4">
        <v>184200</v>
      </c>
      <c r="R6812" s="2">
        <v>48</v>
      </c>
      <c r="S6812" s="5">
        <v>14.82</v>
      </c>
      <c r="T6812" s="4">
        <v>6112.37</v>
      </c>
      <c r="U6812" s="2" t="s">
        <v>96</v>
      </c>
      <c r="V6812" s="2" t="s">
        <v>97</v>
      </c>
      <c r="W6812" s="4">
        <v>0</v>
      </c>
      <c r="X6812" s="4">
        <v>0</v>
      </c>
      <c r="Y6812" s="4">
        <v>293393.76</v>
      </c>
      <c r="Z6812" s="2">
        <v>0</v>
      </c>
      <c r="AA6812" s="2" t="s">
        <v>97</v>
      </c>
      <c r="AB6812" s="2" t="s">
        <v>15733</v>
      </c>
      <c r="AC6812" s="2" t="s">
        <v>129</v>
      </c>
      <c r="AD6812" s="2" t="s">
        <v>76</v>
      </c>
      <c r="AE6812" s="5">
        <v>81.5</v>
      </c>
      <c r="AF6812" s="2">
        <v>0</v>
      </c>
      <c r="AG6812" s="2" t="s">
        <v>97</v>
      </c>
      <c r="AH6812" s="2"/>
      <c r="AI6812" s="6" t="str">
        <f t="shared" si="318"/>
        <v>25-34</v>
      </c>
      <c r="AJ6812" s="11">
        <f>YEAR(tbl_LoanData[[#This Row],[Application Date]])</f>
        <v>2026</v>
      </c>
      <c r="AK6812" s="11" t="str">
        <f>TEXT(tbl_LoanData[[#This Row],[Application Date]],"MMMM")</f>
        <v>March</v>
      </c>
      <c r="AL6812" s="12">
        <f>DATE(YEAR(tbl_LoanData[[#This Row],[Application Date]]),MONTH(tbl_LoanData[[#This Row],[Application Date]]),1)</f>
        <v>46082</v>
      </c>
      <c r="AM6812" s="14">
        <f ca="1">IF(AND(tbl_LoanData[[#This Row],[Application Date]]&gt;=EOMONTH(TODAY(),-1)+1,tbl_LoanData[[#This Row],[Application Date]]&lt;=TODAY()),tbl_LoanData[[#This Row],[Loan Amount]],0)</f>
        <v>0</v>
      </c>
      <c r="AN6812" s="14">
        <f>tbl_LoanData[[#This Row],[Amount Paid]]-(Q6812-X6812)</f>
        <v>-184200</v>
      </c>
      <c r="AO6812" s="14">
        <f>IF(tbl_LoanData[[#This Row],[Application Status]]="Approved",1,0)</f>
        <v>0</v>
      </c>
      <c r="AP6812" s="22" t="str">
        <f t="shared" ca="1" si="319"/>
        <v/>
      </c>
      <c r="AQ6812" s="22" t="str">
        <f t="shared" ca="1" si="320"/>
        <v/>
      </c>
    </row>
    <row r="6813" spans="1:43" ht="14.4" customHeight="1" x14ac:dyDescent="0.3">
      <c r="A6813" s="2" t="s">
        <v>15063</v>
      </c>
      <c r="B6813" s="2" t="s">
        <v>15064</v>
      </c>
      <c r="C6813" s="2" t="s">
        <v>1573</v>
      </c>
      <c r="D6813" s="2" t="s">
        <v>91</v>
      </c>
      <c r="E6813" s="2" t="s">
        <v>447</v>
      </c>
      <c r="F6813" s="2">
        <v>51</v>
      </c>
      <c r="G6813" s="2" t="s">
        <v>69</v>
      </c>
      <c r="H6813" s="2" t="s">
        <v>110</v>
      </c>
      <c r="I6813" s="2" t="s">
        <v>46</v>
      </c>
      <c r="J6813" s="3">
        <v>46103</v>
      </c>
      <c r="K6813" s="3">
        <v>46115</v>
      </c>
      <c r="L6813" s="2" t="s">
        <v>40</v>
      </c>
      <c r="M6813" s="2" t="s">
        <v>71</v>
      </c>
      <c r="N6813" s="2" t="s">
        <v>137</v>
      </c>
      <c r="O6813" s="4">
        <v>1588000</v>
      </c>
      <c r="P6813" s="4">
        <v>213600</v>
      </c>
      <c r="Q6813" s="4">
        <v>1374400</v>
      </c>
      <c r="R6813" s="2">
        <v>12</v>
      </c>
      <c r="S6813" s="5">
        <v>10.02</v>
      </c>
      <c r="T6813" s="4">
        <v>126009.57</v>
      </c>
      <c r="U6813" s="2" t="s">
        <v>73</v>
      </c>
      <c r="V6813" s="2" t="s">
        <v>74</v>
      </c>
      <c r="W6813" s="4">
        <v>378028.71</v>
      </c>
      <c r="X6813" s="4">
        <v>1134086.17</v>
      </c>
      <c r="Y6813" s="4">
        <v>1512114.88</v>
      </c>
      <c r="Z6813" s="2">
        <v>29</v>
      </c>
      <c r="AA6813" s="2" t="s">
        <v>57</v>
      </c>
      <c r="AB6813" s="2" t="s">
        <v>15729</v>
      </c>
      <c r="AC6813" s="2" t="s">
        <v>213</v>
      </c>
      <c r="AD6813" s="2" t="s">
        <v>76</v>
      </c>
      <c r="AE6813" s="5">
        <v>86.55</v>
      </c>
      <c r="AF6813" s="2">
        <v>1</v>
      </c>
      <c r="AG6813" s="2" t="s">
        <v>77</v>
      </c>
      <c r="AH6813" s="2">
        <v>12</v>
      </c>
      <c r="AI6813" s="6" t="str">
        <f t="shared" si="318"/>
        <v>45-54</v>
      </c>
      <c r="AJ6813" s="11">
        <f>YEAR(tbl_LoanData[[#This Row],[Application Date]])</f>
        <v>2026</v>
      </c>
      <c r="AK6813" s="11" t="str">
        <f>TEXT(tbl_LoanData[[#This Row],[Application Date]],"MMMM")</f>
        <v>March</v>
      </c>
      <c r="AL6813" s="12">
        <f>DATE(YEAR(tbl_LoanData[[#This Row],[Application Date]]),MONTH(tbl_LoanData[[#This Row],[Application Date]]),1)</f>
        <v>46082</v>
      </c>
      <c r="AM6813" s="14">
        <f ca="1">IF(AND(tbl_LoanData[[#This Row],[Application Date]]&gt;=EOMONTH(TODAY(),-1)+1,tbl_LoanData[[#This Row],[Application Date]]&lt;=TODAY()),tbl_LoanData[[#This Row],[Loan Amount]],0)</f>
        <v>0</v>
      </c>
      <c r="AN6813" s="14">
        <f>tbl_LoanData[[#This Row],[Amount Paid]]-(Q6813-X6813)</f>
        <v>137714.87999999995</v>
      </c>
      <c r="AO6813" s="14">
        <f>IF(tbl_LoanData[[#This Row],[Application Status]]="Approved",1,0)</f>
        <v>1</v>
      </c>
      <c r="AP6813" s="22" t="str">
        <f t="shared" ca="1" si="319"/>
        <v/>
      </c>
      <c r="AQ6813" s="22" t="str">
        <f t="shared" ca="1" si="320"/>
        <v/>
      </c>
    </row>
    <row r="6814" spans="1:43" ht="14.4" customHeight="1" x14ac:dyDescent="0.3">
      <c r="A6814" s="2" t="s">
        <v>15093</v>
      </c>
      <c r="B6814" s="2" t="s">
        <v>15094</v>
      </c>
      <c r="C6814" s="2" t="s">
        <v>203</v>
      </c>
      <c r="D6814" s="2" t="s">
        <v>134</v>
      </c>
      <c r="E6814" s="2" t="s">
        <v>190</v>
      </c>
      <c r="F6814" s="2">
        <v>62</v>
      </c>
      <c r="G6814" s="2" t="s">
        <v>69</v>
      </c>
      <c r="H6814" s="2" t="s">
        <v>244</v>
      </c>
      <c r="I6814" s="2" t="s">
        <v>48</v>
      </c>
      <c r="J6814" s="3">
        <v>46112</v>
      </c>
      <c r="K6814" s="3"/>
      <c r="L6814" s="2" t="s">
        <v>36</v>
      </c>
      <c r="M6814" s="2" t="s">
        <v>85</v>
      </c>
      <c r="N6814" s="2" t="s">
        <v>624</v>
      </c>
      <c r="O6814" s="4">
        <v>1259000</v>
      </c>
      <c r="P6814" s="4">
        <v>234800</v>
      </c>
      <c r="Q6814" s="4">
        <v>1024200</v>
      </c>
      <c r="R6814" s="2">
        <v>60</v>
      </c>
      <c r="S6814" s="5">
        <v>14.85</v>
      </c>
      <c r="T6814" s="4">
        <v>29744.48</v>
      </c>
      <c r="U6814" s="2" t="s">
        <v>113</v>
      </c>
      <c r="V6814" s="2" t="s">
        <v>97</v>
      </c>
      <c r="W6814" s="4">
        <v>0</v>
      </c>
      <c r="X6814" s="4">
        <v>0</v>
      </c>
      <c r="Y6814" s="4">
        <v>1784668.5</v>
      </c>
      <c r="Z6814" s="2">
        <v>0</v>
      </c>
      <c r="AA6814" s="2" t="s">
        <v>97</v>
      </c>
      <c r="AB6814" s="2" t="s">
        <v>15730</v>
      </c>
      <c r="AC6814" s="2" t="s">
        <v>87</v>
      </c>
      <c r="AD6814" s="2" t="s">
        <v>76</v>
      </c>
      <c r="AE6814" s="5">
        <v>81.349999999999994</v>
      </c>
      <c r="AF6814" s="2">
        <v>0</v>
      </c>
      <c r="AG6814" s="2" t="s">
        <v>97</v>
      </c>
      <c r="AH6814" s="2"/>
      <c r="AI6814" s="6" t="str">
        <f t="shared" si="318"/>
        <v>55-64</v>
      </c>
      <c r="AJ6814" s="11">
        <f>YEAR(tbl_LoanData[[#This Row],[Application Date]])</f>
        <v>2026</v>
      </c>
      <c r="AK6814" s="11" t="str">
        <f>TEXT(tbl_LoanData[[#This Row],[Application Date]],"MMMM")</f>
        <v>March</v>
      </c>
      <c r="AL6814" s="12">
        <f>DATE(YEAR(tbl_LoanData[[#This Row],[Application Date]]),MONTH(tbl_LoanData[[#This Row],[Application Date]]),1)</f>
        <v>46082</v>
      </c>
      <c r="AM6814" s="14">
        <f ca="1">IF(AND(tbl_LoanData[[#This Row],[Application Date]]&gt;=EOMONTH(TODAY(),-1)+1,tbl_LoanData[[#This Row],[Application Date]]&lt;=TODAY()),tbl_LoanData[[#This Row],[Loan Amount]],0)</f>
        <v>0</v>
      </c>
      <c r="AN6814" s="14">
        <f>tbl_LoanData[[#This Row],[Amount Paid]]-(Q6814-X6814)</f>
        <v>-1024200</v>
      </c>
      <c r="AO6814" s="14">
        <f>IF(tbl_LoanData[[#This Row],[Application Status]]="Approved",1,0)</f>
        <v>0</v>
      </c>
      <c r="AP6814" s="22" t="str">
        <f t="shared" ca="1" si="319"/>
        <v/>
      </c>
      <c r="AQ6814" s="22" t="str">
        <f t="shared" ca="1" si="320"/>
        <v/>
      </c>
    </row>
    <row r="6815" spans="1:43" x14ac:dyDescent="0.3">
      <c r="A6815" s="2" t="s">
        <v>15139</v>
      </c>
      <c r="B6815" s="2" t="s">
        <v>15140</v>
      </c>
      <c r="C6815" s="2" t="s">
        <v>175</v>
      </c>
      <c r="D6815" s="2" t="s">
        <v>81</v>
      </c>
      <c r="E6815" s="2" t="s">
        <v>293</v>
      </c>
      <c r="F6815" s="2">
        <v>21</v>
      </c>
      <c r="G6815" s="2" t="s">
        <v>83</v>
      </c>
      <c r="H6815" s="2" t="s">
        <v>265</v>
      </c>
      <c r="I6815" s="2" t="s">
        <v>44</v>
      </c>
      <c r="J6815" s="3">
        <v>46095</v>
      </c>
      <c r="K6815" s="3">
        <v>46111</v>
      </c>
      <c r="L6815" s="2" t="s">
        <v>40</v>
      </c>
      <c r="M6815" s="2" t="s">
        <v>85</v>
      </c>
      <c r="N6815" s="2" t="s">
        <v>86</v>
      </c>
      <c r="O6815" s="4">
        <v>964000</v>
      </c>
      <c r="P6815" s="4">
        <v>102200</v>
      </c>
      <c r="Q6815" s="4">
        <v>861800</v>
      </c>
      <c r="R6815" s="2">
        <v>24</v>
      </c>
      <c r="S6815" s="5">
        <v>13.77</v>
      </c>
      <c r="T6815" s="4">
        <v>45797.49</v>
      </c>
      <c r="U6815" s="2" t="s">
        <v>73</v>
      </c>
      <c r="V6815" s="2" t="s">
        <v>74</v>
      </c>
      <c r="W6815" s="4">
        <v>183189.96</v>
      </c>
      <c r="X6815" s="4">
        <v>915949.76</v>
      </c>
      <c r="Y6815" s="4">
        <v>1099139.72</v>
      </c>
      <c r="Z6815" s="2">
        <v>0</v>
      </c>
      <c r="AA6815" s="2" t="s">
        <v>56</v>
      </c>
      <c r="AB6815" s="2" t="s">
        <v>15729</v>
      </c>
      <c r="AC6815" s="2" t="s">
        <v>138</v>
      </c>
      <c r="AD6815" s="2" t="s">
        <v>76</v>
      </c>
      <c r="AE6815" s="5">
        <v>89.4</v>
      </c>
      <c r="AF6815" s="2">
        <v>0</v>
      </c>
      <c r="AG6815" s="2" t="s">
        <v>77</v>
      </c>
      <c r="AH6815" s="2">
        <v>16</v>
      </c>
      <c r="AI6815" s="6" t="str">
        <f t="shared" si="318"/>
        <v>18-24</v>
      </c>
      <c r="AJ6815" s="11">
        <f>YEAR(tbl_LoanData[[#This Row],[Application Date]])</f>
        <v>2026</v>
      </c>
      <c r="AK6815" s="11" t="str">
        <f>TEXT(tbl_LoanData[[#This Row],[Application Date]],"MMMM")</f>
        <v>March</v>
      </c>
      <c r="AL6815" s="12">
        <f>DATE(YEAR(tbl_LoanData[[#This Row],[Application Date]]),MONTH(tbl_LoanData[[#This Row],[Application Date]]),1)</f>
        <v>46082</v>
      </c>
      <c r="AM6815" s="14">
        <f ca="1">IF(AND(tbl_LoanData[[#This Row],[Application Date]]&gt;=EOMONTH(TODAY(),-1)+1,tbl_LoanData[[#This Row],[Application Date]]&lt;=TODAY()),tbl_LoanData[[#This Row],[Loan Amount]],0)</f>
        <v>0</v>
      </c>
      <c r="AN6815" s="14">
        <f>tbl_LoanData[[#This Row],[Amount Paid]]-(Q6815-X6815)</f>
        <v>237339.72</v>
      </c>
      <c r="AO6815" s="14">
        <f>IF(tbl_LoanData[[#This Row],[Application Status]]="Approved",1,0)</f>
        <v>1</v>
      </c>
      <c r="AP6815" s="22" t="str">
        <f t="shared" ca="1" si="319"/>
        <v/>
      </c>
      <c r="AQ6815" s="22" t="str">
        <f t="shared" ca="1" si="320"/>
        <v/>
      </c>
    </row>
    <row r="6816" spans="1:43" ht="14.4" customHeight="1" x14ac:dyDescent="0.3">
      <c r="A6816" s="2" t="s">
        <v>15159</v>
      </c>
      <c r="B6816" s="2" t="s">
        <v>15160</v>
      </c>
      <c r="C6816" s="2" t="s">
        <v>432</v>
      </c>
      <c r="D6816" s="2" t="s">
        <v>102</v>
      </c>
      <c r="E6816" s="2" t="s">
        <v>68</v>
      </c>
      <c r="F6816" s="2">
        <v>32</v>
      </c>
      <c r="G6816" s="2" t="s">
        <v>69</v>
      </c>
      <c r="H6816" s="2" t="s">
        <v>313</v>
      </c>
      <c r="I6816" s="2" t="s">
        <v>44</v>
      </c>
      <c r="J6816" s="3">
        <v>46098</v>
      </c>
      <c r="K6816" s="3">
        <v>46117</v>
      </c>
      <c r="L6816" s="2" t="s">
        <v>36</v>
      </c>
      <c r="M6816" s="2" t="s">
        <v>94</v>
      </c>
      <c r="N6816" s="2" t="s">
        <v>212</v>
      </c>
      <c r="O6816" s="4">
        <v>1418000</v>
      </c>
      <c r="P6816" s="4">
        <v>272200</v>
      </c>
      <c r="Q6816" s="4">
        <v>1145800</v>
      </c>
      <c r="R6816" s="2">
        <v>60</v>
      </c>
      <c r="S6816" s="5">
        <v>8.7899999999999991</v>
      </c>
      <c r="T6816" s="4">
        <v>27489.65</v>
      </c>
      <c r="U6816" s="2" t="s">
        <v>73</v>
      </c>
      <c r="V6816" s="2" t="s">
        <v>74</v>
      </c>
      <c r="W6816" s="4">
        <v>109958.6</v>
      </c>
      <c r="X6816" s="4">
        <v>1539420.5</v>
      </c>
      <c r="Y6816" s="4">
        <v>1649379.1</v>
      </c>
      <c r="Z6816" s="2">
        <v>0</v>
      </c>
      <c r="AA6816" s="2" t="s">
        <v>56</v>
      </c>
      <c r="AB6816" s="2" t="s">
        <v>15734</v>
      </c>
      <c r="AC6816" s="2" t="s">
        <v>129</v>
      </c>
      <c r="AD6816" s="2" t="s">
        <v>76</v>
      </c>
      <c r="AE6816" s="5">
        <v>80.8</v>
      </c>
      <c r="AF6816" s="2">
        <v>0</v>
      </c>
      <c r="AG6816" s="2" t="s">
        <v>77</v>
      </c>
      <c r="AH6816" s="2">
        <v>19</v>
      </c>
      <c r="AI6816" s="6" t="str">
        <f t="shared" si="318"/>
        <v>25-34</v>
      </c>
      <c r="AJ6816" s="11">
        <f>YEAR(tbl_LoanData[[#This Row],[Application Date]])</f>
        <v>2026</v>
      </c>
      <c r="AK6816" s="11" t="str">
        <f>TEXT(tbl_LoanData[[#This Row],[Application Date]],"MMMM")</f>
        <v>March</v>
      </c>
      <c r="AL6816" s="12">
        <f>DATE(YEAR(tbl_LoanData[[#This Row],[Application Date]]),MONTH(tbl_LoanData[[#This Row],[Application Date]]),1)</f>
        <v>46082</v>
      </c>
      <c r="AM6816" s="14">
        <f ca="1">IF(AND(tbl_LoanData[[#This Row],[Application Date]]&gt;=EOMONTH(TODAY(),-1)+1,tbl_LoanData[[#This Row],[Application Date]]&lt;=TODAY()),tbl_LoanData[[#This Row],[Loan Amount]],0)</f>
        <v>0</v>
      </c>
      <c r="AN6816" s="14">
        <f>tbl_LoanData[[#This Row],[Amount Paid]]-(Q6816-X6816)</f>
        <v>503579.1</v>
      </c>
      <c r="AO6816" s="14">
        <f>IF(tbl_LoanData[[#This Row],[Application Status]]="Approved",1,0)</f>
        <v>1</v>
      </c>
      <c r="AP6816" s="22" t="str">
        <f t="shared" ca="1" si="319"/>
        <v/>
      </c>
      <c r="AQ6816" s="22" t="str">
        <f t="shared" ca="1" si="320"/>
        <v/>
      </c>
    </row>
    <row r="6817" spans="1:43" ht="14.4" customHeight="1" x14ac:dyDescent="0.3">
      <c r="A6817" s="2" t="s">
        <v>15299</v>
      </c>
      <c r="B6817" s="2" t="s">
        <v>15300</v>
      </c>
      <c r="C6817" s="2" t="s">
        <v>253</v>
      </c>
      <c r="D6817" s="2" t="s">
        <v>134</v>
      </c>
      <c r="E6817" s="2" t="s">
        <v>142</v>
      </c>
      <c r="F6817" s="2">
        <v>55</v>
      </c>
      <c r="G6817" s="2" t="s">
        <v>69</v>
      </c>
      <c r="H6817" s="2" t="s">
        <v>126</v>
      </c>
      <c r="I6817" s="2" t="s">
        <v>44</v>
      </c>
      <c r="J6817" s="3">
        <v>46112</v>
      </c>
      <c r="K6817" s="3">
        <v>46126</v>
      </c>
      <c r="L6817" s="2" t="s">
        <v>36</v>
      </c>
      <c r="M6817" s="2" t="s">
        <v>85</v>
      </c>
      <c r="N6817" s="2" t="s">
        <v>344</v>
      </c>
      <c r="O6817" s="4">
        <v>1431000</v>
      </c>
      <c r="P6817" s="4">
        <v>281800</v>
      </c>
      <c r="Q6817" s="4">
        <v>1149200</v>
      </c>
      <c r="R6817" s="2">
        <v>24</v>
      </c>
      <c r="S6817" s="5">
        <v>7.61</v>
      </c>
      <c r="T6817" s="4">
        <v>55171.18</v>
      </c>
      <c r="U6817" s="2" t="s">
        <v>73</v>
      </c>
      <c r="V6817" s="2" t="s">
        <v>74</v>
      </c>
      <c r="W6817" s="4">
        <v>220684.72</v>
      </c>
      <c r="X6817" s="4">
        <v>1103423.52</v>
      </c>
      <c r="Y6817" s="4">
        <v>1324108.24</v>
      </c>
      <c r="Z6817" s="2">
        <v>0</v>
      </c>
      <c r="AA6817" s="2" t="s">
        <v>56</v>
      </c>
      <c r="AB6817" s="2" t="s">
        <v>15734</v>
      </c>
      <c r="AC6817" s="2" t="s">
        <v>75</v>
      </c>
      <c r="AD6817" s="2" t="s">
        <v>76</v>
      </c>
      <c r="AE6817" s="5">
        <v>80.31</v>
      </c>
      <c r="AF6817" s="2">
        <v>0</v>
      </c>
      <c r="AG6817" s="2" t="s">
        <v>77</v>
      </c>
      <c r="AH6817" s="2">
        <v>14</v>
      </c>
      <c r="AI6817" s="6" t="str">
        <f t="shared" si="318"/>
        <v>55-64</v>
      </c>
      <c r="AJ6817" s="11">
        <f>YEAR(tbl_LoanData[[#This Row],[Application Date]])</f>
        <v>2026</v>
      </c>
      <c r="AK6817" s="11" t="str">
        <f>TEXT(tbl_LoanData[[#This Row],[Application Date]],"MMMM")</f>
        <v>March</v>
      </c>
      <c r="AL6817" s="12">
        <f>DATE(YEAR(tbl_LoanData[[#This Row],[Application Date]]),MONTH(tbl_LoanData[[#This Row],[Application Date]]),1)</f>
        <v>46082</v>
      </c>
      <c r="AM6817" s="14">
        <f ca="1">IF(AND(tbl_LoanData[[#This Row],[Application Date]]&gt;=EOMONTH(TODAY(),-1)+1,tbl_LoanData[[#This Row],[Application Date]]&lt;=TODAY()),tbl_LoanData[[#This Row],[Loan Amount]],0)</f>
        <v>0</v>
      </c>
      <c r="AN6817" s="14">
        <f>tbl_LoanData[[#This Row],[Amount Paid]]-(Q6817-X6817)</f>
        <v>174908.24000000002</v>
      </c>
      <c r="AO6817" s="14">
        <f>IF(tbl_LoanData[[#This Row],[Application Status]]="Approved",1,0)</f>
        <v>1</v>
      </c>
      <c r="AP6817" s="22" t="str">
        <f t="shared" ca="1" si="319"/>
        <v/>
      </c>
      <c r="AQ6817" s="22" t="str">
        <f t="shared" ca="1" si="320"/>
        <v/>
      </c>
    </row>
    <row r="6818" spans="1:43" ht="14.4" customHeight="1" x14ac:dyDescent="0.3">
      <c r="A6818" s="2" t="s">
        <v>351</v>
      </c>
      <c r="B6818" s="2" t="s">
        <v>352</v>
      </c>
      <c r="C6818" s="2" t="s">
        <v>353</v>
      </c>
      <c r="D6818" s="2" t="s">
        <v>117</v>
      </c>
      <c r="E6818" s="2" t="s">
        <v>134</v>
      </c>
      <c r="F6818" s="2">
        <v>34</v>
      </c>
      <c r="G6818" s="2" t="s">
        <v>83</v>
      </c>
      <c r="H6818" s="2" t="s">
        <v>136</v>
      </c>
      <c r="I6818" s="2" t="s">
        <v>49</v>
      </c>
      <c r="J6818" s="3">
        <v>46133</v>
      </c>
      <c r="K6818" s="3"/>
      <c r="L6818" s="2" t="s">
        <v>36</v>
      </c>
      <c r="M6818" s="2" t="s">
        <v>71</v>
      </c>
      <c r="N6818" s="2" t="s">
        <v>162</v>
      </c>
      <c r="O6818" s="4">
        <v>887000</v>
      </c>
      <c r="P6818" s="4">
        <v>212400</v>
      </c>
      <c r="Q6818" s="4">
        <v>674600</v>
      </c>
      <c r="R6818" s="2">
        <v>48</v>
      </c>
      <c r="S6818" s="5">
        <v>10.86</v>
      </c>
      <c r="T6818" s="4">
        <v>20159.3</v>
      </c>
      <c r="U6818" s="2" t="s">
        <v>96</v>
      </c>
      <c r="V6818" s="2" t="s">
        <v>97</v>
      </c>
      <c r="W6818" s="4">
        <v>0</v>
      </c>
      <c r="X6818" s="4">
        <v>0</v>
      </c>
      <c r="Y6818" s="4">
        <v>967646.24</v>
      </c>
      <c r="Z6818" s="2">
        <v>0</v>
      </c>
      <c r="AA6818" s="2" t="s">
        <v>97</v>
      </c>
      <c r="AB6818" s="2" t="s">
        <v>15729</v>
      </c>
      <c r="AC6818" s="2" t="s">
        <v>138</v>
      </c>
      <c r="AD6818" s="2" t="s">
        <v>76</v>
      </c>
      <c r="AE6818" s="5">
        <v>76.05</v>
      </c>
      <c r="AF6818" s="2">
        <v>0</v>
      </c>
      <c r="AG6818" s="2" t="s">
        <v>97</v>
      </c>
      <c r="AH6818" s="2"/>
      <c r="AI6818" s="6" t="str">
        <f t="shared" si="318"/>
        <v>25-34</v>
      </c>
      <c r="AJ6818" s="11">
        <f>YEAR(tbl_LoanData[[#This Row],[Application Date]])</f>
        <v>2026</v>
      </c>
      <c r="AK6818" s="11" t="str">
        <f>TEXT(tbl_LoanData[[#This Row],[Application Date]],"MMMM")</f>
        <v>April</v>
      </c>
      <c r="AL6818" s="12">
        <f>DATE(YEAR(tbl_LoanData[[#This Row],[Application Date]]),MONTH(tbl_LoanData[[#This Row],[Application Date]]),1)</f>
        <v>46113</v>
      </c>
      <c r="AM6818" s="14">
        <f ca="1">IF(AND(tbl_LoanData[[#This Row],[Application Date]]&gt;=EOMONTH(TODAY(),-1)+1,tbl_LoanData[[#This Row],[Application Date]]&lt;=TODAY()),tbl_LoanData[[#This Row],[Loan Amount]],0)</f>
        <v>0</v>
      </c>
      <c r="AN6818" s="14">
        <f>tbl_LoanData[[#This Row],[Amount Paid]]-(Q6818-X6818)</f>
        <v>-674600</v>
      </c>
      <c r="AO6818" s="14">
        <f>IF(tbl_LoanData[[#This Row],[Application Status]]="Approved",1,0)</f>
        <v>0</v>
      </c>
      <c r="AP6818" s="22" t="str">
        <f t="shared" ca="1" si="319"/>
        <v/>
      </c>
      <c r="AQ6818" s="22" t="str">
        <f t="shared" ca="1" si="320"/>
        <v/>
      </c>
    </row>
    <row r="6819" spans="1:43" ht="14.4" customHeight="1" x14ac:dyDescent="0.3">
      <c r="A6819" s="2" t="s">
        <v>534</v>
      </c>
      <c r="B6819" s="2" t="s">
        <v>535</v>
      </c>
      <c r="C6819" s="2" t="s">
        <v>471</v>
      </c>
      <c r="D6819" s="2" t="s">
        <v>67</v>
      </c>
      <c r="E6819" s="2" t="s">
        <v>385</v>
      </c>
      <c r="F6819" s="2">
        <v>55</v>
      </c>
      <c r="G6819" s="2" t="s">
        <v>83</v>
      </c>
      <c r="H6819" s="2" t="s">
        <v>273</v>
      </c>
      <c r="I6819" s="2" t="s">
        <v>45</v>
      </c>
      <c r="J6819" s="3">
        <v>46119</v>
      </c>
      <c r="K6819" s="3">
        <v>46121</v>
      </c>
      <c r="L6819" s="2" t="s">
        <v>37</v>
      </c>
      <c r="M6819" s="2" t="s">
        <v>104</v>
      </c>
      <c r="N6819" s="2" t="s">
        <v>192</v>
      </c>
      <c r="O6819" s="4">
        <v>180000</v>
      </c>
      <c r="P6819" s="4">
        <v>44200</v>
      </c>
      <c r="Q6819" s="4">
        <v>135800</v>
      </c>
      <c r="R6819" s="2">
        <v>24</v>
      </c>
      <c r="S6819" s="5">
        <v>5.15</v>
      </c>
      <c r="T6819" s="4">
        <v>6241.14</v>
      </c>
      <c r="U6819" s="2" t="s">
        <v>73</v>
      </c>
      <c r="V6819" s="2" t="s">
        <v>74</v>
      </c>
      <c r="W6819" s="4">
        <v>18723.419999999998</v>
      </c>
      <c r="X6819" s="4">
        <v>131063.98</v>
      </c>
      <c r="Y6819" s="4">
        <v>149787.4</v>
      </c>
      <c r="Z6819" s="2">
        <v>28</v>
      </c>
      <c r="AA6819" s="2" t="s">
        <v>57</v>
      </c>
      <c r="AB6819" s="2" t="s">
        <v>15731</v>
      </c>
      <c r="AC6819" s="2" t="s">
        <v>213</v>
      </c>
      <c r="AD6819" s="2" t="s">
        <v>76</v>
      </c>
      <c r="AE6819" s="5">
        <v>75.44</v>
      </c>
      <c r="AF6819" s="2">
        <v>1</v>
      </c>
      <c r="AG6819" s="2" t="s">
        <v>77</v>
      </c>
      <c r="AH6819" s="2">
        <v>2</v>
      </c>
      <c r="AI6819" s="6" t="str">
        <f t="shared" si="318"/>
        <v>55-64</v>
      </c>
      <c r="AJ6819" s="11">
        <f>YEAR(tbl_LoanData[[#This Row],[Application Date]])</f>
        <v>2026</v>
      </c>
      <c r="AK6819" s="11" t="str">
        <f>TEXT(tbl_LoanData[[#This Row],[Application Date]],"MMMM")</f>
        <v>April</v>
      </c>
      <c r="AL6819" s="12">
        <f>DATE(YEAR(tbl_LoanData[[#This Row],[Application Date]]),MONTH(tbl_LoanData[[#This Row],[Application Date]]),1)</f>
        <v>46113</v>
      </c>
      <c r="AM6819" s="14">
        <f ca="1">IF(AND(tbl_LoanData[[#This Row],[Application Date]]&gt;=EOMONTH(TODAY(),-1)+1,tbl_LoanData[[#This Row],[Application Date]]&lt;=TODAY()),tbl_LoanData[[#This Row],[Loan Amount]],0)</f>
        <v>0</v>
      </c>
      <c r="AN6819" s="14">
        <f>tbl_LoanData[[#This Row],[Amount Paid]]-(Q6819-X6819)</f>
        <v>13987.399999999994</v>
      </c>
      <c r="AO6819" s="14">
        <f>IF(tbl_LoanData[[#This Row],[Application Status]]="Approved",1,0)</f>
        <v>1</v>
      </c>
      <c r="AP6819" s="22" t="str">
        <f t="shared" ca="1" si="319"/>
        <v/>
      </c>
      <c r="AQ6819" s="22" t="str">
        <f t="shared" ca="1" si="320"/>
        <v/>
      </c>
    </row>
    <row r="6820" spans="1:43" x14ac:dyDescent="0.3">
      <c r="A6820" s="2" t="s">
        <v>680</v>
      </c>
      <c r="B6820" s="2" t="s">
        <v>681</v>
      </c>
      <c r="C6820" s="2" t="s">
        <v>682</v>
      </c>
      <c r="D6820" s="2" t="s">
        <v>102</v>
      </c>
      <c r="E6820" s="2" t="s">
        <v>134</v>
      </c>
      <c r="F6820" s="2">
        <v>39</v>
      </c>
      <c r="G6820" s="2" t="s">
        <v>69</v>
      </c>
      <c r="H6820" s="2" t="s">
        <v>466</v>
      </c>
      <c r="I6820" s="2" t="s">
        <v>43</v>
      </c>
      <c r="J6820" s="3">
        <v>46120</v>
      </c>
      <c r="K6820" s="3">
        <v>46134</v>
      </c>
      <c r="L6820" s="2" t="s">
        <v>39</v>
      </c>
      <c r="M6820" s="2" t="s">
        <v>85</v>
      </c>
      <c r="N6820" s="2" t="s">
        <v>373</v>
      </c>
      <c r="O6820" s="4">
        <v>1265000</v>
      </c>
      <c r="P6820" s="4">
        <v>409700</v>
      </c>
      <c r="Q6820" s="4">
        <v>855300</v>
      </c>
      <c r="R6820" s="2">
        <v>36</v>
      </c>
      <c r="S6820" s="5">
        <v>6.39</v>
      </c>
      <c r="T6820" s="4">
        <v>28312.81</v>
      </c>
      <c r="U6820" s="2" t="s">
        <v>73</v>
      </c>
      <c r="V6820" s="2" t="s">
        <v>74</v>
      </c>
      <c r="W6820" s="4">
        <v>0</v>
      </c>
      <c r="X6820" s="4">
        <v>1019261.01</v>
      </c>
      <c r="Y6820" s="4">
        <v>1019261.01</v>
      </c>
      <c r="Z6820" s="2">
        <v>87</v>
      </c>
      <c r="AA6820" s="2" t="s">
        <v>59</v>
      </c>
      <c r="AB6820" s="2" t="s">
        <v>15735</v>
      </c>
      <c r="AC6820" s="2" t="s">
        <v>121</v>
      </c>
      <c r="AD6820" s="2" t="s">
        <v>76</v>
      </c>
      <c r="AE6820" s="5">
        <v>67.61</v>
      </c>
      <c r="AF6820" s="2">
        <v>3</v>
      </c>
      <c r="AG6820" s="2" t="s">
        <v>130</v>
      </c>
      <c r="AH6820" s="2">
        <v>14</v>
      </c>
      <c r="AI6820" s="6" t="str">
        <f t="shared" si="318"/>
        <v>35-44</v>
      </c>
      <c r="AJ6820" s="11">
        <f>YEAR(tbl_LoanData[[#This Row],[Application Date]])</f>
        <v>2026</v>
      </c>
      <c r="AK6820" s="11" t="str">
        <f>TEXT(tbl_LoanData[[#This Row],[Application Date]],"MMMM")</f>
        <v>April</v>
      </c>
      <c r="AL6820" s="12">
        <f>DATE(YEAR(tbl_LoanData[[#This Row],[Application Date]]),MONTH(tbl_LoanData[[#This Row],[Application Date]]),1)</f>
        <v>46113</v>
      </c>
      <c r="AM6820" s="14">
        <f ca="1">IF(AND(tbl_LoanData[[#This Row],[Application Date]]&gt;=EOMONTH(TODAY(),-1)+1,tbl_LoanData[[#This Row],[Application Date]]&lt;=TODAY()),tbl_LoanData[[#This Row],[Loan Amount]],0)</f>
        <v>0</v>
      </c>
      <c r="AN6820" s="14">
        <f>tbl_LoanData[[#This Row],[Amount Paid]]-(Q6820-X6820)</f>
        <v>163961.01</v>
      </c>
      <c r="AO6820" s="14">
        <f>IF(tbl_LoanData[[#This Row],[Application Status]]="Approved",1,0)</f>
        <v>1</v>
      </c>
      <c r="AP6820" s="22" t="str">
        <f t="shared" ca="1" si="319"/>
        <v/>
      </c>
      <c r="AQ6820" s="22" t="str">
        <f t="shared" ca="1" si="320"/>
        <v/>
      </c>
    </row>
    <row r="6821" spans="1:43" x14ac:dyDescent="0.3">
      <c r="A6821" s="2" t="s">
        <v>698</v>
      </c>
      <c r="B6821" s="2" t="s">
        <v>699</v>
      </c>
      <c r="C6821" s="2" t="s">
        <v>327</v>
      </c>
      <c r="D6821" s="2" t="s">
        <v>209</v>
      </c>
      <c r="E6821" s="2" t="s">
        <v>284</v>
      </c>
      <c r="F6821" s="2">
        <v>59</v>
      </c>
      <c r="G6821" s="2" t="s">
        <v>69</v>
      </c>
      <c r="H6821" s="2" t="s">
        <v>228</v>
      </c>
      <c r="I6821" s="2" t="s">
        <v>43</v>
      </c>
      <c r="J6821" s="3">
        <v>46134</v>
      </c>
      <c r="K6821" s="3">
        <v>46142</v>
      </c>
      <c r="L6821" s="2" t="s">
        <v>40</v>
      </c>
      <c r="M6821" s="2" t="s">
        <v>111</v>
      </c>
      <c r="N6821" s="2" t="s">
        <v>369</v>
      </c>
      <c r="O6821" s="4">
        <v>1423000</v>
      </c>
      <c r="P6821" s="4">
        <v>499900</v>
      </c>
      <c r="Q6821" s="4">
        <v>923100</v>
      </c>
      <c r="R6821" s="2">
        <v>18</v>
      </c>
      <c r="S6821" s="5">
        <v>9.42</v>
      </c>
      <c r="T6821" s="4">
        <v>58529.67</v>
      </c>
      <c r="U6821" s="2" t="s">
        <v>73</v>
      </c>
      <c r="V6821" s="2" t="s">
        <v>74</v>
      </c>
      <c r="W6821" s="4">
        <v>175589.01</v>
      </c>
      <c r="X6821" s="4">
        <v>877945.02</v>
      </c>
      <c r="Y6821" s="4">
        <v>1053534.03</v>
      </c>
      <c r="Z6821" s="2">
        <v>0</v>
      </c>
      <c r="AA6821" s="2" t="s">
        <v>56</v>
      </c>
      <c r="AB6821" s="2" t="s">
        <v>15735</v>
      </c>
      <c r="AC6821" s="2" t="s">
        <v>106</v>
      </c>
      <c r="AD6821" s="2" t="s">
        <v>76</v>
      </c>
      <c r="AE6821" s="5">
        <v>64.87</v>
      </c>
      <c r="AF6821" s="2">
        <v>0</v>
      </c>
      <c r="AG6821" s="2" t="s">
        <v>77</v>
      </c>
      <c r="AH6821" s="2">
        <v>8</v>
      </c>
      <c r="AI6821" s="6" t="str">
        <f t="shared" si="318"/>
        <v>55-64</v>
      </c>
      <c r="AJ6821" s="11">
        <f>YEAR(tbl_LoanData[[#This Row],[Application Date]])</f>
        <v>2026</v>
      </c>
      <c r="AK6821" s="11" t="str">
        <f>TEXT(tbl_LoanData[[#This Row],[Application Date]],"MMMM")</f>
        <v>April</v>
      </c>
      <c r="AL6821" s="12">
        <f>DATE(YEAR(tbl_LoanData[[#This Row],[Application Date]]),MONTH(tbl_LoanData[[#This Row],[Application Date]]),1)</f>
        <v>46113</v>
      </c>
      <c r="AM6821" s="14">
        <f ca="1">IF(AND(tbl_LoanData[[#This Row],[Application Date]]&gt;=EOMONTH(TODAY(),-1)+1,tbl_LoanData[[#This Row],[Application Date]]&lt;=TODAY()),tbl_LoanData[[#This Row],[Loan Amount]],0)</f>
        <v>0</v>
      </c>
      <c r="AN6821" s="14">
        <f>tbl_LoanData[[#This Row],[Amount Paid]]-(Q6821-X6821)</f>
        <v>130434.03000000003</v>
      </c>
      <c r="AO6821" s="14">
        <f>IF(tbl_LoanData[[#This Row],[Application Status]]="Approved",1,0)</f>
        <v>1</v>
      </c>
      <c r="AP6821" s="22" t="str">
        <f t="shared" ca="1" si="319"/>
        <v/>
      </c>
      <c r="AQ6821" s="22" t="str">
        <f t="shared" ca="1" si="320"/>
        <v/>
      </c>
    </row>
    <row r="6822" spans="1:43" x14ac:dyDescent="0.3">
      <c r="A6822" s="2" t="s">
        <v>715</v>
      </c>
      <c r="B6822" s="2" t="s">
        <v>716</v>
      </c>
      <c r="C6822" s="2" t="s">
        <v>606</v>
      </c>
      <c r="D6822" s="2" t="s">
        <v>91</v>
      </c>
      <c r="E6822" s="2" t="s">
        <v>190</v>
      </c>
      <c r="F6822" s="2">
        <v>34</v>
      </c>
      <c r="G6822" s="2" t="s">
        <v>69</v>
      </c>
      <c r="H6822" s="2" t="s">
        <v>205</v>
      </c>
      <c r="I6822" s="2" t="s">
        <v>49</v>
      </c>
      <c r="J6822" s="3">
        <v>46125</v>
      </c>
      <c r="K6822" s="3">
        <v>46129</v>
      </c>
      <c r="L6822" s="2" t="s">
        <v>37</v>
      </c>
      <c r="M6822" s="2" t="s">
        <v>260</v>
      </c>
      <c r="N6822" s="2" t="s">
        <v>261</v>
      </c>
      <c r="O6822" s="4">
        <v>194000</v>
      </c>
      <c r="P6822" s="4">
        <v>36200</v>
      </c>
      <c r="Q6822" s="4">
        <v>157800</v>
      </c>
      <c r="R6822" s="2">
        <v>60</v>
      </c>
      <c r="S6822" s="5">
        <v>10.74</v>
      </c>
      <c r="T6822" s="4">
        <v>4042.31</v>
      </c>
      <c r="U6822" s="2" t="s">
        <v>73</v>
      </c>
      <c r="V6822" s="2" t="s">
        <v>74</v>
      </c>
      <c r="W6822" s="4">
        <v>16169.24</v>
      </c>
      <c r="X6822" s="4">
        <v>226369.36</v>
      </c>
      <c r="Y6822" s="4">
        <v>242538.6</v>
      </c>
      <c r="Z6822" s="2">
        <v>0</v>
      </c>
      <c r="AA6822" s="2" t="s">
        <v>56</v>
      </c>
      <c r="AB6822" s="2" t="s">
        <v>15732</v>
      </c>
      <c r="AC6822" s="2" t="s">
        <v>129</v>
      </c>
      <c r="AD6822" s="2" t="s">
        <v>76</v>
      </c>
      <c r="AE6822" s="5">
        <v>81.34</v>
      </c>
      <c r="AF6822" s="2">
        <v>0</v>
      </c>
      <c r="AG6822" s="2" t="s">
        <v>77</v>
      </c>
      <c r="AH6822" s="2">
        <v>4</v>
      </c>
      <c r="AI6822" s="6" t="str">
        <f t="shared" si="318"/>
        <v>25-34</v>
      </c>
      <c r="AJ6822" s="11">
        <f>YEAR(tbl_LoanData[[#This Row],[Application Date]])</f>
        <v>2026</v>
      </c>
      <c r="AK6822" s="11" t="str">
        <f>TEXT(tbl_LoanData[[#This Row],[Application Date]],"MMMM")</f>
        <v>April</v>
      </c>
      <c r="AL6822" s="12">
        <f>DATE(YEAR(tbl_LoanData[[#This Row],[Application Date]]),MONTH(tbl_LoanData[[#This Row],[Application Date]]),1)</f>
        <v>46113</v>
      </c>
      <c r="AM6822" s="14">
        <f ca="1">IF(AND(tbl_LoanData[[#This Row],[Application Date]]&gt;=EOMONTH(TODAY(),-1)+1,tbl_LoanData[[#This Row],[Application Date]]&lt;=TODAY()),tbl_LoanData[[#This Row],[Loan Amount]],0)</f>
        <v>0</v>
      </c>
      <c r="AN6822" s="14">
        <f>tbl_LoanData[[#This Row],[Amount Paid]]-(Q6822-X6822)</f>
        <v>84738.599999999991</v>
      </c>
      <c r="AO6822" s="14">
        <f>IF(tbl_LoanData[[#This Row],[Application Status]]="Approved",1,0)</f>
        <v>1</v>
      </c>
      <c r="AP6822" s="22" t="str">
        <f t="shared" ca="1" si="319"/>
        <v/>
      </c>
      <c r="AQ6822" s="22" t="str">
        <f t="shared" ca="1" si="320"/>
        <v/>
      </c>
    </row>
    <row r="6823" spans="1:43" ht="14.4" customHeight="1" x14ac:dyDescent="0.3">
      <c r="A6823" s="2" t="s">
        <v>756</v>
      </c>
      <c r="B6823" s="2" t="s">
        <v>757</v>
      </c>
      <c r="C6823" s="2" t="s">
        <v>758</v>
      </c>
      <c r="D6823" s="2" t="s">
        <v>176</v>
      </c>
      <c r="E6823" s="2" t="s">
        <v>134</v>
      </c>
      <c r="F6823" s="2">
        <v>53</v>
      </c>
      <c r="G6823" s="2" t="s">
        <v>83</v>
      </c>
      <c r="H6823" s="2" t="s">
        <v>313</v>
      </c>
      <c r="I6823" s="2" t="s">
        <v>44</v>
      </c>
      <c r="J6823" s="3">
        <v>46139</v>
      </c>
      <c r="K6823" s="3">
        <v>46155</v>
      </c>
      <c r="L6823" s="2" t="s">
        <v>41</v>
      </c>
      <c r="M6823" s="2" t="s">
        <v>552</v>
      </c>
      <c r="N6823" s="2" t="s">
        <v>553</v>
      </c>
      <c r="O6823" s="4">
        <v>4324000</v>
      </c>
      <c r="P6823" s="4">
        <v>1297900</v>
      </c>
      <c r="Q6823" s="4">
        <v>3026100</v>
      </c>
      <c r="R6823" s="2">
        <v>24</v>
      </c>
      <c r="S6823" s="5">
        <v>7.55</v>
      </c>
      <c r="T6823" s="4">
        <v>145126.71</v>
      </c>
      <c r="U6823" s="2" t="s">
        <v>73</v>
      </c>
      <c r="V6823" s="2" t="s">
        <v>74</v>
      </c>
      <c r="W6823" s="4">
        <v>435380.13</v>
      </c>
      <c r="X6823" s="4">
        <v>3047660.97</v>
      </c>
      <c r="Y6823" s="4">
        <v>3483041.1</v>
      </c>
      <c r="Z6823" s="2">
        <v>0</v>
      </c>
      <c r="AA6823" s="2" t="s">
        <v>56</v>
      </c>
      <c r="AB6823" s="2" t="s">
        <v>15728</v>
      </c>
      <c r="AC6823" s="2" t="s">
        <v>75</v>
      </c>
      <c r="AD6823" s="2" t="s">
        <v>76</v>
      </c>
      <c r="AE6823" s="5">
        <v>69.98</v>
      </c>
      <c r="AF6823" s="2">
        <v>0</v>
      </c>
      <c r="AG6823" s="2" t="s">
        <v>77</v>
      </c>
      <c r="AH6823" s="2">
        <v>16</v>
      </c>
      <c r="AI6823" s="6" t="str">
        <f t="shared" si="318"/>
        <v>45-54</v>
      </c>
      <c r="AJ6823" s="11">
        <f>YEAR(tbl_LoanData[[#This Row],[Application Date]])</f>
        <v>2026</v>
      </c>
      <c r="AK6823" s="11" t="str">
        <f>TEXT(tbl_LoanData[[#This Row],[Application Date]],"MMMM")</f>
        <v>April</v>
      </c>
      <c r="AL6823" s="12">
        <f>DATE(YEAR(tbl_LoanData[[#This Row],[Application Date]]),MONTH(tbl_LoanData[[#This Row],[Application Date]]),1)</f>
        <v>46113</v>
      </c>
      <c r="AM6823" s="14">
        <f ca="1">IF(AND(tbl_LoanData[[#This Row],[Application Date]]&gt;=EOMONTH(TODAY(),-1)+1,tbl_LoanData[[#This Row],[Application Date]]&lt;=TODAY()),tbl_LoanData[[#This Row],[Loan Amount]],0)</f>
        <v>0</v>
      </c>
      <c r="AN6823" s="14">
        <f>tbl_LoanData[[#This Row],[Amount Paid]]-(Q6823-X6823)</f>
        <v>456941.10000000021</v>
      </c>
      <c r="AO6823" s="14">
        <f>IF(tbl_LoanData[[#This Row],[Application Status]]="Approved",1,0)</f>
        <v>1</v>
      </c>
      <c r="AP6823" s="22" t="str">
        <f t="shared" ca="1" si="319"/>
        <v/>
      </c>
      <c r="AQ6823" s="22" t="str">
        <f t="shared" ca="1" si="320"/>
        <v/>
      </c>
    </row>
    <row r="6824" spans="1:43" ht="14.4" customHeight="1" x14ac:dyDescent="0.3">
      <c r="A6824" s="2" t="s">
        <v>860</v>
      </c>
      <c r="B6824" s="2" t="s">
        <v>861</v>
      </c>
      <c r="C6824" s="2" t="s">
        <v>353</v>
      </c>
      <c r="D6824" s="2" t="s">
        <v>101</v>
      </c>
      <c r="E6824" s="2" t="s">
        <v>68</v>
      </c>
      <c r="F6824" s="2">
        <v>62</v>
      </c>
      <c r="G6824" s="2" t="s">
        <v>83</v>
      </c>
      <c r="H6824" s="2" t="s">
        <v>224</v>
      </c>
      <c r="I6824" s="2" t="s">
        <v>54</v>
      </c>
      <c r="J6824" s="3">
        <v>46127</v>
      </c>
      <c r="K6824" s="3">
        <v>46144</v>
      </c>
      <c r="L6824" s="2" t="s">
        <v>38</v>
      </c>
      <c r="M6824" s="2" t="s">
        <v>85</v>
      </c>
      <c r="N6824" s="2" t="s">
        <v>314</v>
      </c>
      <c r="O6824" s="4">
        <v>1038000</v>
      </c>
      <c r="P6824" s="4">
        <v>163000</v>
      </c>
      <c r="Q6824" s="4">
        <v>875000</v>
      </c>
      <c r="R6824" s="2">
        <v>36</v>
      </c>
      <c r="S6824" s="5">
        <v>13.06</v>
      </c>
      <c r="T6824" s="4">
        <v>33828.47</v>
      </c>
      <c r="U6824" s="2" t="s">
        <v>73</v>
      </c>
      <c r="V6824" s="2" t="s">
        <v>74</v>
      </c>
      <c r="W6824" s="4">
        <v>67656.94</v>
      </c>
      <c r="X6824" s="4">
        <v>1150168.06</v>
      </c>
      <c r="Y6824" s="4">
        <v>1217825</v>
      </c>
      <c r="Z6824" s="2">
        <v>31</v>
      </c>
      <c r="AA6824" s="2" t="s">
        <v>58</v>
      </c>
      <c r="AB6824" s="2" t="s">
        <v>15729</v>
      </c>
      <c r="AC6824" s="2" t="s">
        <v>332</v>
      </c>
      <c r="AD6824" s="2" t="s">
        <v>76</v>
      </c>
      <c r="AE6824" s="5">
        <v>84.3</v>
      </c>
      <c r="AF6824" s="2">
        <v>1</v>
      </c>
      <c r="AG6824" s="2" t="s">
        <v>15718</v>
      </c>
      <c r="AH6824" s="2">
        <v>17</v>
      </c>
      <c r="AI6824" s="6" t="str">
        <f t="shared" si="318"/>
        <v>55-64</v>
      </c>
      <c r="AJ6824" s="11">
        <f>YEAR(tbl_LoanData[[#This Row],[Application Date]])</f>
        <v>2026</v>
      </c>
      <c r="AK6824" s="11" t="str">
        <f>TEXT(tbl_LoanData[[#This Row],[Application Date]],"MMMM")</f>
        <v>April</v>
      </c>
      <c r="AL6824" s="12">
        <f>DATE(YEAR(tbl_LoanData[[#This Row],[Application Date]]),MONTH(tbl_LoanData[[#This Row],[Application Date]]),1)</f>
        <v>46113</v>
      </c>
      <c r="AM6824" s="14">
        <f ca="1">IF(AND(tbl_LoanData[[#This Row],[Application Date]]&gt;=EOMONTH(TODAY(),-1)+1,tbl_LoanData[[#This Row],[Application Date]]&lt;=TODAY()),tbl_LoanData[[#This Row],[Loan Amount]],0)</f>
        <v>0</v>
      </c>
      <c r="AN6824" s="14">
        <f>tbl_LoanData[[#This Row],[Amount Paid]]-(Q6824-X6824)</f>
        <v>342825.00000000006</v>
      </c>
      <c r="AO6824" s="14">
        <f>IF(tbl_LoanData[[#This Row],[Application Status]]="Approved",1,0)</f>
        <v>1</v>
      </c>
      <c r="AP6824" s="22" t="str">
        <f t="shared" ca="1" si="319"/>
        <v/>
      </c>
      <c r="AQ6824" s="22" t="str">
        <f t="shared" ca="1" si="320"/>
        <v/>
      </c>
    </row>
    <row r="6825" spans="1:43" ht="14.4" customHeight="1" x14ac:dyDescent="0.3">
      <c r="A6825" s="2" t="s">
        <v>862</v>
      </c>
      <c r="B6825" s="2" t="s">
        <v>863</v>
      </c>
      <c r="C6825" s="2" t="s">
        <v>599</v>
      </c>
      <c r="D6825" s="2" t="s">
        <v>204</v>
      </c>
      <c r="E6825" s="2" t="s">
        <v>117</v>
      </c>
      <c r="F6825" s="2">
        <v>53</v>
      </c>
      <c r="G6825" s="2" t="s">
        <v>83</v>
      </c>
      <c r="H6825" s="2" t="s">
        <v>256</v>
      </c>
      <c r="I6825" s="2" t="s">
        <v>43</v>
      </c>
      <c r="J6825" s="3">
        <v>46114</v>
      </c>
      <c r="K6825" s="3">
        <v>46121</v>
      </c>
      <c r="L6825" s="2" t="s">
        <v>38</v>
      </c>
      <c r="M6825" s="2" t="s">
        <v>127</v>
      </c>
      <c r="N6825" s="2" t="s">
        <v>128</v>
      </c>
      <c r="O6825" s="4">
        <v>1810000</v>
      </c>
      <c r="P6825" s="4">
        <v>212800</v>
      </c>
      <c r="Q6825" s="4">
        <v>1597200</v>
      </c>
      <c r="R6825" s="2">
        <v>12</v>
      </c>
      <c r="S6825" s="5">
        <v>9.35</v>
      </c>
      <c r="T6825" s="4">
        <v>145544.85</v>
      </c>
      <c r="U6825" s="2" t="s">
        <v>73</v>
      </c>
      <c r="V6825" s="2" t="s">
        <v>74</v>
      </c>
      <c r="W6825" s="4">
        <v>582179.4</v>
      </c>
      <c r="X6825" s="4">
        <v>1164358.8</v>
      </c>
      <c r="Y6825" s="4">
        <v>1746538.2</v>
      </c>
      <c r="Z6825" s="2">
        <v>0</v>
      </c>
      <c r="AA6825" s="2" t="s">
        <v>56</v>
      </c>
      <c r="AB6825" s="2" t="s">
        <v>15734</v>
      </c>
      <c r="AC6825" s="2" t="s">
        <v>138</v>
      </c>
      <c r="AD6825" s="2" t="s">
        <v>76</v>
      </c>
      <c r="AE6825" s="5">
        <v>88.24</v>
      </c>
      <c r="AF6825" s="2">
        <v>0</v>
      </c>
      <c r="AG6825" s="2" t="s">
        <v>77</v>
      </c>
      <c r="AH6825" s="2">
        <v>7</v>
      </c>
      <c r="AI6825" s="6" t="str">
        <f t="shared" si="318"/>
        <v>45-54</v>
      </c>
      <c r="AJ6825" s="11">
        <f>YEAR(tbl_LoanData[[#This Row],[Application Date]])</f>
        <v>2026</v>
      </c>
      <c r="AK6825" s="11" t="str">
        <f>TEXT(tbl_LoanData[[#This Row],[Application Date]],"MMMM")</f>
        <v>April</v>
      </c>
      <c r="AL6825" s="12">
        <f>DATE(YEAR(tbl_LoanData[[#This Row],[Application Date]]),MONTH(tbl_LoanData[[#This Row],[Application Date]]),1)</f>
        <v>46113</v>
      </c>
      <c r="AM6825" s="14">
        <f ca="1">IF(AND(tbl_LoanData[[#This Row],[Application Date]]&gt;=EOMONTH(TODAY(),-1)+1,tbl_LoanData[[#This Row],[Application Date]]&lt;=TODAY()),tbl_LoanData[[#This Row],[Loan Amount]],0)</f>
        <v>0</v>
      </c>
      <c r="AN6825" s="14">
        <f>tbl_LoanData[[#This Row],[Amount Paid]]-(Q6825-X6825)</f>
        <v>149338.20000000007</v>
      </c>
      <c r="AO6825" s="14">
        <f>IF(tbl_LoanData[[#This Row],[Application Status]]="Approved",1,0)</f>
        <v>1</v>
      </c>
      <c r="AP6825" s="22" t="str">
        <f t="shared" ca="1" si="319"/>
        <v/>
      </c>
      <c r="AQ6825" s="22" t="str">
        <f t="shared" ca="1" si="320"/>
        <v/>
      </c>
    </row>
    <row r="6826" spans="1:43" ht="14.4" customHeight="1" x14ac:dyDescent="0.3">
      <c r="A6826" s="2" t="s">
        <v>923</v>
      </c>
      <c r="B6826" s="2" t="s">
        <v>924</v>
      </c>
      <c r="C6826" s="2" t="s">
        <v>687</v>
      </c>
      <c r="D6826" s="2" t="s">
        <v>101</v>
      </c>
      <c r="E6826" s="2" t="s">
        <v>189</v>
      </c>
      <c r="F6826" s="2">
        <v>52</v>
      </c>
      <c r="G6826" s="2" t="s">
        <v>83</v>
      </c>
      <c r="H6826" s="2" t="s">
        <v>70</v>
      </c>
      <c r="I6826" s="2" t="s">
        <v>50</v>
      </c>
      <c r="J6826" s="3">
        <v>46138</v>
      </c>
      <c r="K6826" s="3">
        <v>46159</v>
      </c>
      <c r="L6826" s="2" t="s">
        <v>36</v>
      </c>
      <c r="M6826" s="2" t="s">
        <v>71</v>
      </c>
      <c r="N6826" s="2" t="s">
        <v>162</v>
      </c>
      <c r="O6826" s="4">
        <v>1361000</v>
      </c>
      <c r="P6826" s="4">
        <v>183800</v>
      </c>
      <c r="Q6826" s="4">
        <v>1177200</v>
      </c>
      <c r="R6826" s="2">
        <v>48</v>
      </c>
      <c r="S6826" s="5">
        <v>14.1</v>
      </c>
      <c r="T6826" s="4">
        <v>38357.1</v>
      </c>
      <c r="U6826" s="2" t="s">
        <v>73</v>
      </c>
      <c r="V6826" s="2" t="s">
        <v>74</v>
      </c>
      <c r="W6826" s="4">
        <v>115071.3</v>
      </c>
      <c r="X6826" s="4">
        <v>1726069.5</v>
      </c>
      <c r="Y6826" s="4">
        <v>1841140.8</v>
      </c>
      <c r="Z6826" s="2">
        <v>0</v>
      </c>
      <c r="AA6826" s="2" t="s">
        <v>56</v>
      </c>
      <c r="AB6826" s="2" t="s">
        <v>15736</v>
      </c>
      <c r="AC6826" s="2" t="s">
        <v>360</v>
      </c>
      <c r="AD6826" s="2" t="s">
        <v>76</v>
      </c>
      <c r="AE6826" s="5">
        <v>86.5</v>
      </c>
      <c r="AF6826" s="2">
        <v>0</v>
      </c>
      <c r="AG6826" s="2" t="s">
        <v>77</v>
      </c>
      <c r="AH6826" s="2">
        <v>21</v>
      </c>
      <c r="AI6826" s="6" t="str">
        <f t="shared" si="318"/>
        <v>45-54</v>
      </c>
      <c r="AJ6826" s="11">
        <f>YEAR(tbl_LoanData[[#This Row],[Application Date]])</f>
        <v>2026</v>
      </c>
      <c r="AK6826" s="11" t="str">
        <f>TEXT(tbl_LoanData[[#This Row],[Application Date]],"MMMM")</f>
        <v>April</v>
      </c>
      <c r="AL6826" s="12">
        <f>DATE(YEAR(tbl_LoanData[[#This Row],[Application Date]]),MONTH(tbl_LoanData[[#This Row],[Application Date]]),1)</f>
        <v>46113</v>
      </c>
      <c r="AM6826" s="14">
        <f ca="1">IF(AND(tbl_LoanData[[#This Row],[Application Date]]&gt;=EOMONTH(TODAY(),-1)+1,tbl_LoanData[[#This Row],[Application Date]]&lt;=TODAY()),tbl_LoanData[[#This Row],[Loan Amount]],0)</f>
        <v>0</v>
      </c>
      <c r="AN6826" s="14">
        <f>tbl_LoanData[[#This Row],[Amount Paid]]-(Q6826-X6826)</f>
        <v>663940.80000000005</v>
      </c>
      <c r="AO6826" s="14">
        <f>IF(tbl_LoanData[[#This Row],[Application Status]]="Approved",1,0)</f>
        <v>1</v>
      </c>
      <c r="AP6826" s="22" t="str">
        <f t="shared" ca="1" si="319"/>
        <v/>
      </c>
      <c r="AQ6826" s="22" t="str">
        <f t="shared" ca="1" si="320"/>
        <v/>
      </c>
    </row>
    <row r="6827" spans="1:43" x14ac:dyDescent="0.3">
      <c r="A6827" s="2" t="s">
        <v>1100</v>
      </c>
      <c r="B6827" s="2" t="s">
        <v>1101</v>
      </c>
      <c r="C6827" s="2" t="s">
        <v>1102</v>
      </c>
      <c r="D6827" s="2" t="s">
        <v>91</v>
      </c>
      <c r="E6827" s="2" t="s">
        <v>118</v>
      </c>
      <c r="F6827" s="2">
        <v>46</v>
      </c>
      <c r="G6827" s="2" t="s">
        <v>69</v>
      </c>
      <c r="H6827" s="2" t="s">
        <v>228</v>
      </c>
      <c r="I6827" s="2" t="s">
        <v>43</v>
      </c>
      <c r="J6827" s="3">
        <v>46118</v>
      </c>
      <c r="K6827" s="3">
        <v>46135</v>
      </c>
      <c r="L6827" s="2" t="s">
        <v>41</v>
      </c>
      <c r="M6827" s="2" t="s">
        <v>184</v>
      </c>
      <c r="N6827" s="2" t="s">
        <v>185</v>
      </c>
      <c r="O6827" s="4">
        <v>1999000</v>
      </c>
      <c r="P6827" s="4">
        <v>229300</v>
      </c>
      <c r="Q6827" s="4">
        <v>1769700</v>
      </c>
      <c r="R6827" s="2">
        <v>24</v>
      </c>
      <c r="S6827" s="5">
        <v>10.48</v>
      </c>
      <c r="T6827" s="4">
        <v>89192.88</v>
      </c>
      <c r="U6827" s="2" t="s">
        <v>73</v>
      </c>
      <c r="V6827" s="2" t="s">
        <v>74</v>
      </c>
      <c r="W6827" s="4">
        <v>267578.64</v>
      </c>
      <c r="X6827" s="4">
        <v>1873050.48</v>
      </c>
      <c r="Y6827" s="4">
        <v>2140629.12</v>
      </c>
      <c r="Z6827" s="2">
        <v>0</v>
      </c>
      <c r="AA6827" s="2" t="s">
        <v>56</v>
      </c>
      <c r="AB6827" s="2" t="s">
        <v>15734</v>
      </c>
      <c r="AC6827" s="2" t="s">
        <v>332</v>
      </c>
      <c r="AD6827" s="2" t="s">
        <v>76</v>
      </c>
      <c r="AE6827" s="5">
        <v>88.53</v>
      </c>
      <c r="AF6827" s="2">
        <v>0</v>
      </c>
      <c r="AG6827" s="2" t="s">
        <v>77</v>
      </c>
      <c r="AH6827" s="2">
        <v>17</v>
      </c>
      <c r="AI6827" s="6" t="str">
        <f t="shared" si="318"/>
        <v>45-54</v>
      </c>
      <c r="AJ6827" s="11">
        <f>YEAR(tbl_LoanData[[#This Row],[Application Date]])</f>
        <v>2026</v>
      </c>
      <c r="AK6827" s="11" t="str">
        <f>TEXT(tbl_LoanData[[#This Row],[Application Date]],"MMMM")</f>
        <v>April</v>
      </c>
      <c r="AL6827" s="12">
        <f>DATE(YEAR(tbl_LoanData[[#This Row],[Application Date]]),MONTH(tbl_LoanData[[#This Row],[Application Date]]),1)</f>
        <v>46113</v>
      </c>
      <c r="AM6827" s="14">
        <f ca="1">IF(AND(tbl_LoanData[[#This Row],[Application Date]]&gt;=EOMONTH(TODAY(),-1)+1,tbl_LoanData[[#This Row],[Application Date]]&lt;=TODAY()),tbl_LoanData[[#This Row],[Loan Amount]],0)</f>
        <v>0</v>
      </c>
      <c r="AN6827" s="14">
        <f>tbl_LoanData[[#This Row],[Amount Paid]]-(Q6827-X6827)</f>
        <v>370929.12</v>
      </c>
      <c r="AO6827" s="14">
        <f>IF(tbl_LoanData[[#This Row],[Application Status]]="Approved",1,0)</f>
        <v>1</v>
      </c>
      <c r="AP6827" s="22" t="str">
        <f t="shared" ca="1" si="319"/>
        <v/>
      </c>
      <c r="AQ6827" s="22" t="str">
        <f t="shared" ca="1" si="320"/>
        <v/>
      </c>
    </row>
    <row r="6828" spans="1:43" ht="14.4" customHeight="1" x14ac:dyDescent="0.3">
      <c r="A6828" s="2" t="s">
        <v>1151</v>
      </c>
      <c r="B6828" s="2" t="s">
        <v>1152</v>
      </c>
      <c r="C6828" s="2" t="s">
        <v>331</v>
      </c>
      <c r="D6828" s="2" t="s">
        <v>176</v>
      </c>
      <c r="E6828" s="2" t="s">
        <v>176</v>
      </c>
      <c r="F6828" s="2">
        <v>22</v>
      </c>
      <c r="G6828" s="2" t="s">
        <v>83</v>
      </c>
      <c r="H6828" s="2" t="s">
        <v>172</v>
      </c>
      <c r="I6828" s="2" t="s">
        <v>45</v>
      </c>
      <c r="J6828" s="3">
        <v>46116</v>
      </c>
      <c r="K6828" s="3">
        <v>46130</v>
      </c>
      <c r="L6828" s="2" t="s">
        <v>39</v>
      </c>
      <c r="M6828" s="2" t="s">
        <v>85</v>
      </c>
      <c r="N6828" s="2" t="s">
        <v>373</v>
      </c>
      <c r="O6828" s="4">
        <v>1881000</v>
      </c>
      <c r="P6828" s="4">
        <v>254400</v>
      </c>
      <c r="Q6828" s="4">
        <v>1626600</v>
      </c>
      <c r="R6828" s="2">
        <v>18</v>
      </c>
      <c r="S6828" s="5">
        <v>9.8699999999999992</v>
      </c>
      <c r="T6828" s="4">
        <v>103745.45</v>
      </c>
      <c r="U6828" s="2" t="s">
        <v>73</v>
      </c>
      <c r="V6828" s="2" t="s">
        <v>74</v>
      </c>
      <c r="W6828" s="4">
        <v>0</v>
      </c>
      <c r="X6828" s="4">
        <v>1867418.13</v>
      </c>
      <c r="Y6828" s="4">
        <v>1867418.13</v>
      </c>
      <c r="Z6828" s="2">
        <v>112</v>
      </c>
      <c r="AA6828" s="2" t="s">
        <v>60</v>
      </c>
      <c r="AB6828" s="2" t="s">
        <v>15727</v>
      </c>
      <c r="AC6828" s="2" t="s">
        <v>138</v>
      </c>
      <c r="AD6828" s="2" t="s">
        <v>76</v>
      </c>
      <c r="AE6828" s="5">
        <v>86.48</v>
      </c>
      <c r="AF6828" s="2">
        <v>4</v>
      </c>
      <c r="AG6828" s="2" t="s">
        <v>130</v>
      </c>
      <c r="AH6828" s="2">
        <v>14</v>
      </c>
      <c r="AI6828" s="6" t="str">
        <f t="shared" si="318"/>
        <v>18-24</v>
      </c>
      <c r="AJ6828" s="11">
        <f>YEAR(tbl_LoanData[[#This Row],[Application Date]])</f>
        <v>2026</v>
      </c>
      <c r="AK6828" s="11" t="str">
        <f>TEXT(tbl_LoanData[[#This Row],[Application Date]],"MMMM")</f>
        <v>April</v>
      </c>
      <c r="AL6828" s="12">
        <f>DATE(YEAR(tbl_LoanData[[#This Row],[Application Date]]),MONTH(tbl_LoanData[[#This Row],[Application Date]]),1)</f>
        <v>46113</v>
      </c>
      <c r="AM6828" s="14">
        <f ca="1">IF(AND(tbl_LoanData[[#This Row],[Application Date]]&gt;=EOMONTH(TODAY(),-1)+1,tbl_LoanData[[#This Row],[Application Date]]&lt;=TODAY()),tbl_LoanData[[#This Row],[Loan Amount]],0)</f>
        <v>0</v>
      </c>
      <c r="AN6828" s="14">
        <f>tbl_LoanData[[#This Row],[Amount Paid]]-(Q6828-X6828)</f>
        <v>240818.12999999989</v>
      </c>
      <c r="AO6828" s="14">
        <f>IF(tbl_LoanData[[#This Row],[Application Status]]="Approved",1,0)</f>
        <v>1</v>
      </c>
      <c r="AP6828" s="22" t="str">
        <f t="shared" ca="1" si="319"/>
        <v/>
      </c>
      <c r="AQ6828" s="22" t="str">
        <f t="shared" ca="1" si="320"/>
        <v/>
      </c>
    </row>
    <row r="6829" spans="1:43" ht="14.4" customHeight="1" x14ac:dyDescent="0.3">
      <c r="A6829" s="2" t="s">
        <v>1157</v>
      </c>
      <c r="B6829" s="2" t="s">
        <v>1158</v>
      </c>
      <c r="C6829" s="2" t="s">
        <v>243</v>
      </c>
      <c r="D6829" s="2" t="s">
        <v>91</v>
      </c>
      <c r="E6829" s="2" t="s">
        <v>92</v>
      </c>
      <c r="F6829" s="2">
        <v>21</v>
      </c>
      <c r="G6829" s="2" t="s">
        <v>83</v>
      </c>
      <c r="H6829" s="2" t="s">
        <v>143</v>
      </c>
      <c r="I6829" s="2" t="s">
        <v>46</v>
      </c>
      <c r="J6829" s="3">
        <v>46140</v>
      </c>
      <c r="K6829" s="3">
        <v>46142</v>
      </c>
      <c r="L6829" s="2" t="s">
        <v>39</v>
      </c>
      <c r="M6829" s="2" t="s">
        <v>94</v>
      </c>
      <c r="N6829" s="2" t="s">
        <v>418</v>
      </c>
      <c r="O6829" s="4">
        <v>1423000</v>
      </c>
      <c r="P6829" s="4">
        <v>447000</v>
      </c>
      <c r="Q6829" s="4">
        <v>976000</v>
      </c>
      <c r="R6829" s="2">
        <v>48</v>
      </c>
      <c r="S6829" s="5">
        <v>8.48</v>
      </c>
      <c r="T6829" s="4">
        <v>27230.400000000001</v>
      </c>
      <c r="U6829" s="2" t="s">
        <v>73</v>
      </c>
      <c r="V6829" s="2" t="s">
        <v>74</v>
      </c>
      <c r="W6829" s="4">
        <v>81691.199999999997</v>
      </c>
      <c r="X6829" s="4">
        <v>1225368</v>
      </c>
      <c r="Y6829" s="4">
        <v>1307059.2</v>
      </c>
      <c r="Z6829" s="2">
        <v>0</v>
      </c>
      <c r="AA6829" s="2" t="s">
        <v>56</v>
      </c>
      <c r="AB6829" s="2" t="s">
        <v>15730</v>
      </c>
      <c r="AC6829" s="2" t="s">
        <v>75</v>
      </c>
      <c r="AD6829" s="2" t="s">
        <v>76</v>
      </c>
      <c r="AE6829" s="5">
        <v>68.59</v>
      </c>
      <c r="AF6829" s="2">
        <v>0</v>
      </c>
      <c r="AG6829" s="2" t="s">
        <v>77</v>
      </c>
      <c r="AH6829" s="2">
        <v>2</v>
      </c>
      <c r="AI6829" s="6" t="str">
        <f t="shared" si="318"/>
        <v>18-24</v>
      </c>
      <c r="AJ6829" s="11">
        <f>YEAR(tbl_LoanData[[#This Row],[Application Date]])</f>
        <v>2026</v>
      </c>
      <c r="AK6829" s="11" t="str">
        <f>TEXT(tbl_LoanData[[#This Row],[Application Date]],"MMMM")</f>
        <v>April</v>
      </c>
      <c r="AL6829" s="12">
        <f>DATE(YEAR(tbl_LoanData[[#This Row],[Application Date]]),MONTH(tbl_LoanData[[#This Row],[Application Date]]),1)</f>
        <v>46113</v>
      </c>
      <c r="AM6829" s="14">
        <f ca="1">IF(AND(tbl_LoanData[[#This Row],[Application Date]]&gt;=EOMONTH(TODAY(),-1)+1,tbl_LoanData[[#This Row],[Application Date]]&lt;=TODAY()),tbl_LoanData[[#This Row],[Loan Amount]],0)</f>
        <v>0</v>
      </c>
      <c r="AN6829" s="14">
        <f>tbl_LoanData[[#This Row],[Amount Paid]]-(Q6829-X6829)</f>
        <v>331059.20000000001</v>
      </c>
      <c r="AO6829" s="14">
        <f>IF(tbl_LoanData[[#This Row],[Application Status]]="Approved",1,0)</f>
        <v>1</v>
      </c>
      <c r="AP6829" s="22" t="str">
        <f t="shared" ca="1" si="319"/>
        <v/>
      </c>
      <c r="AQ6829" s="22" t="str">
        <f t="shared" ca="1" si="320"/>
        <v/>
      </c>
    </row>
    <row r="6830" spans="1:43" ht="14.4" customHeight="1" x14ac:dyDescent="0.3">
      <c r="A6830" s="2" t="s">
        <v>1325</v>
      </c>
      <c r="B6830" s="2" t="s">
        <v>1326</v>
      </c>
      <c r="C6830" s="2" t="s">
        <v>687</v>
      </c>
      <c r="D6830" s="2" t="s">
        <v>182</v>
      </c>
      <c r="E6830" s="2" t="s">
        <v>102</v>
      </c>
      <c r="F6830" s="2">
        <v>48</v>
      </c>
      <c r="G6830" s="2" t="s">
        <v>83</v>
      </c>
      <c r="H6830" s="2" t="s">
        <v>103</v>
      </c>
      <c r="I6830" s="2" t="s">
        <v>43</v>
      </c>
      <c r="J6830" s="3">
        <v>46138</v>
      </c>
      <c r="K6830" s="3">
        <v>46153</v>
      </c>
      <c r="L6830" s="2" t="s">
        <v>40</v>
      </c>
      <c r="M6830" s="2" t="s">
        <v>71</v>
      </c>
      <c r="N6830" s="2" t="s">
        <v>137</v>
      </c>
      <c r="O6830" s="4">
        <v>971000</v>
      </c>
      <c r="P6830" s="4">
        <v>299600</v>
      </c>
      <c r="Q6830" s="4">
        <v>671400</v>
      </c>
      <c r="R6830" s="2">
        <v>48</v>
      </c>
      <c r="S6830" s="5">
        <v>10.5</v>
      </c>
      <c r="T6830" s="4">
        <v>19862.25</v>
      </c>
      <c r="U6830" s="2" t="s">
        <v>73</v>
      </c>
      <c r="V6830" s="2" t="s">
        <v>74</v>
      </c>
      <c r="W6830" s="4">
        <v>59586.75</v>
      </c>
      <c r="X6830" s="4">
        <v>893801.25</v>
      </c>
      <c r="Y6830" s="4">
        <v>953388</v>
      </c>
      <c r="Z6830" s="2">
        <v>0</v>
      </c>
      <c r="AA6830" s="2" t="s">
        <v>56</v>
      </c>
      <c r="AB6830" s="2" t="s">
        <v>15733</v>
      </c>
      <c r="AC6830" s="2" t="s">
        <v>138</v>
      </c>
      <c r="AD6830" s="2" t="s">
        <v>76</v>
      </c>
      <c r="AE6830" s="5">
        <v>69.150000000000006</v>
      </c>
      <c r="AF6830" s="2">
        <v>0</v>
      </c>
      <c r="AG6830" s="2" t="s">
        <v>77</v>
      </c>
      <c r="AH6830" s="2">
        <v>15</v>
      </c>
      <c r="AI6830" s="6" t="str">
        <f t="shared" si="318"/>
        <v>45-54</v>
      </c>
      <c r="AJ6830" s="11">
        <f>YEAR(tbl_LoanData[[#This Row],[Application Date]])</f>
        <v>2026</v>
      </c>
      <c r="AK6830" s="11" t="str">
        <f>TEXT(tbl_LoanData[[#This Row],[Application Date]],"MMMM")</f>
        <v>April</v>
      </c>
      <c r="AL6830" s="12">
        <f>DATE(YEAR(tbl_LoanData[[#This Row],[Application Date]]),MONTH(tbl_LoanData[[#This Row],[Application Date]]),1)</f>
        <v>46113</v>
      </c>
      <c r="AM6830" s="14">
        <f ca="1">IF(AND(tbl_LoanData[[#This Row],[Application Date]]&gt;=EOMONTH(TODAY(),-1)+1,tbl_LoanData[[#This Row],[Application Date]]&lt;=TODAY()),tbl_LoanData[[#This Row],[Loan Amount]],0)</f>
        <v>0</v>
      </c>
      <c r="AN6830" s="14">
        <f>tbl_LoanData[[#This Row],[Amount Paid]]-(Q6830-X6830)</f>
        <v>281988</v>
      </c>
      <c r="AO6830" s="14">
        <f>IF(tbl_LoanData[[#This Row],[Application Status]]="Approved",1,0)</f>
        <v>1</v>
      </c>
      <c r="AP6830" s="22" t="str">
        <f t="shared" ca="1" si="319"/>
        <v/>
      </c>
      <c r="AQ6830" s="22" t="str">
        <f t="shared" ca="1" si="320"/>
        <v/>
      </c>
    </row>
    <row r="6831" spans="1:43" ht="14.4" customHeight="1" x14ac:dyDescent="0.3">
      <c r="A6831" s="2" t="s">
        <v>1465</v>
      </c>
      <c r="B6831" s="2" t="s">
        <v>1466</v>
      </c>
      <c r="C6831" s="2" t="s">
        <v>281</v>
      </c>
      <c r="D6831" s="2" t="s">
        <v>254</v>
      </c>
      <c r="E6831" s="2" t="s">
        <v>134</v>
      </c>
      <c r="F6831" s="2">
        <v>65</v>
      </c>
      <c r="G6831" s="2" t="s">
        <v>83</v>
      </c>
      <c r="H6831" s="2" t="s">
        <v>398</v>
      </c>
      <c r="I6831" s="2" t="s">
        <v>46</v>
      </c>
      <c r="J6831" s="3">
        <v>46121</v>
      </c>
      <c r="K6831" s="3">
        <v>46124</v>
      </c>
      <c r="L6831" s="2" t="s">
        <v>39</v>
      </c>
      <c r="M6831" s="2" t="s">
        <v>127</v>
      </c>
      <c r="N6831" s="2" t="s">
        <v>195</v>
      </c>
      <c r="O6831" s="4">
        <v>2229000</v>
      </c>
      <c r="P6831" s="4">
        <v>756700</v>
      </c>
      <c r="Q6831" s="4">
        <v>1472300</v>
      </c>
      <c r="R6831" s="2">
        <v>48</v>
      </c>
      <c r="S6831" s="5">
        <v>6.35</v>
      </c>
      <c r="T6831" s="4">
        <v>38463.839999999997</v>
      </c>
      <c r="U6831" s="2" t="s">
        <v>73</v>
      </c>
      <c r="V6831" s="2" t="s">
        <v>74</v>
      </c>
      <c r="W6831" s="4">
        <v>153855.35999999999</v>
      </c>
      <c r="X6831" s="4">
        <v>1692408.84</v>
      </c>
      <c r="Y6831" s="4">
        <v>1846264.2</v>
      </c>
      <c r="Z6831" s="2">
        <v>0</v>
      </c>
      <c r="AA6831" s="2" t="s">
        <v>56</v>
      </c>
      <c r="AB6831" s="2" t="s">
        <v>15734</v>
      </c>
      <c r="AC6831" s="2" t="s">
        <v>106</v>
      </c>
      <c r="AD6831" s="2" t="s">
        <v>76</v>
      </c>
      <c r="AE6831" s="5">
        <v>66.05</v>
      </c>
      <c r="AF6831" s="2">
        <v>0</v>
      </c>
      <c r="AG6831" s="2" t="s">
        <v>77</v>
      </c>
      <c r="AH6831" s="2">
        <v>3</v>
      </c>
      <c r="AI6831" s="6" t="str">
        <f t="shared" si="318"/>
        <v>65+</v>
      </c>
      <c r="AJ6831" s="11">
        <f>YEAR(tbl_LoanData[[#This Row],[Application Date]])</f>
        <v>2026</v>
      </c>
      <c r="AK6831" s="11" t="str">
        <f>TEXT(tbl_LoanData[[#This Row],[Application Date]],"MMMM")</f>
        <v>April</v>
      </c>
      <c r="AL6831" s="12">
        <f>DATE(YEAR(tbl_LoanData[[#This Row],[Application Date]]),MONTH(tbl_LoanData[[#This Row],[Application Date]]),1)</f>
        <v>46113</v>
      </c>
      <c r="AM6831" s="14">
        <f ca="1">IF(AND(tbl_LoanData[[#This Row],[Application Date]]&gt;=EOMONTH(TODAY(),-1)+1,tbl_LoanData[[#This Row],[Application Date]]&lt;=TODAY()),tbl_LoanData[[#This Row],[Loan Amount]],0)</f>
        <v>0</v>
      </c>
      <c r="AN6831" s="14">
        <f>tbl_LoanData[[#This Row],[Amount Paid]]-(Q6831-X6831)</f>
        <v>373964.20000000007</v>
      </c>
      <c r="AO6831" s="14">
        <f>IF(tbl_LoanData[[#This Row],[Application Status]]="Approved",1,0)</f>
        <v>1</v>
      </c>
      <c r="AP6831" s="22" t="str">
        <f t="shared" ca="1" si="319"/>
        <v/>
      </c>
      <c r="AQ6831" s="22" t="str">
        <f t="shared" ca="1" si="320"/>
        <v/>
      </c>
    </row>
    <row r="6832" spans="1:43" x14ac:dyDescent="0.3">
      <c r="A6832" s="2" t="s">
        <v>1606</v>
      </c>
      <c r="B6832" s="2" t="s">
        <v>1607</v>
      </c>
      <c r="C6832" s="2" t="s">
        <v>133</v>
      </c>
      <c r="D6832" s="2" t="s">
        <v>67</v>
      </c>
      <c r="E6832" s="2" t="s">
        <v>204</v>
      </c>
      <c r="F6832" s="2">
        <v>44</v>
      </c>
      <c r="G6832" s="2" t="s">
        <v>69</v>
      </c>
      <c r="H6832" s="2" t="s">
        <v>172</v>
      </c>
      <c r="I6832" s="2" t="s">
        <v>45</v>
      </c>
      <c r="J6832" s="3">
        <v>46132</v>
      </c>
      <c r="K6832" s="3"/>
      <c r="L6832" s="2" t="s">
        <v>38</v>
      </c>
      <c r="M6832" s="2" t="s">
        <v>144</v>
      </c>
      <c r="N6832" s="2" t="s">
        <v>382</v>
      </c>
      <c r="O6832" s="4">
        <v>1176000</v>
      </c>
      <c r="P6832" s="4">
        <v>266600</v>
      </c>
      <c r="Q6832" s="4">
        <v>909400</v>
      </c>
      <c r="R6832" s="2">
        <v>36</v>
      </c>
      <c r="S6832" s="5">
        <v>8.7100000000000009</v>
      </c>
      <c r="T6832" s="4">
        <v>31861.84</v>
      </c>
      <c r="U6832" s="2" t="s">
        <v>96</v>
      </c>
      <c r="V6832" s="2" t="s">
        <v>97</v>
      </c>
      <c r="W6832" s="4">
        <v>0</v>
      </c>
      <c r="X6832" s="4">
        <v>0</v>
      </c>
      <c r="Y6832" s="4">
        <v>1147026.22</v>
      </c>
      <c r="Z6832" s="2">
        <v>0</v>
      </c>
      <c r="AA6832" s="2" t="s">
        <v>97</v>
      </c>
      <c r="AB6832" s="2" t="s">
        <v>15730</v>
      </c>
      <c r="AC6832" s="2" t="s">
        <v>75</v>
      </c>
      <c r="AD6832" s="2" t="s">
        <v>76</v>
      </c>
      <c r="AE6832" s="5">
        <v>77.33</v>
      </c>
      <c r="AF6832" s="2">
        <v>0</v>
      </c>
      <c r="AG6832" s="2" t="s">
        <v>97</v>
      </c>
      <c r="AH6832" s="2"/>
      <c r="AI6832" s="6" t="str">
        <f t="shared" si="318"/>
        <v>35-44</v>
      </c>
      <c r="AJ6832" s="11">
        <f>YEAR(tbl_LoanData[[#This Row],[Application Date]])</f>
        <v>2026</v>
      </c>
      <c r="AK6832" s="11" t="str">
        <f>TEXT(tbl_LoanData[[#This Row],[Application Date]],"MMMM")</f>
        <v>April</v>
      </c>
      <c r="AL6832" s="12">
        <f>DATE(YEAR(tbl_LoanData[[#This Row],[Application Date]]),MONTH(tbl_LoanData[[#This Row],[Application Date]]),1)</f>
        <v>46113</v>
      </c>
      <c r="AM6832" s="14">
        <f ca="1">IF(AND(tbl_LoanData[[#This Row],[Application Date]]&gt;=EOMONTH(TODAY(),-1)+1,tbl_LoanData[[#This Row],[Application Date]]&lt;=TODAY()),tbl_LoanData[[#This Row],[Loan Amount]],0)</f>
        <v>0</v>
      </c>
      <c r="AN6832" s="14">
        <f>tbl_LoanData[[#This Row],[Amount Paid]]-(Q6832-X6832)</f>
        <v>-909400</v>
      </c>
      <c r="AO6832" s="14">
        <f>IF(tbl_LoanData[[#This Row],[Application Status]]="Approved",1,0)</f>
        <v>0</v>
      </c>
      <c r="AP6832" s="22" t="str">
        <f t="shared" ca="1" si="319"/>
        <v/>
      </c>
      <c r="AQ6832" s="22" t="str">
        <f t="shared" ca="1" si="320"/>
        <v/>
      </c>
    </row>
    <row r="6833" spans="1:43" x14ac:dyDescent="0.3">
      <c r="A6833" s="2" t="s">
        <v>1670</v>
      </c>
      <c r="B6833" s="2" t="s">
        <v>1671</v>
      </c>
      <c r="C6833" s="2" t="s">
        <v>515</v>
      </c>
      <c r="D6833" s="2" t="s">
        <v>311</v>
      </c>
      <c r="E6833" s="2" t="s">
        <v>402</v>
      </c>
      <c r="F6833" s="2">
        <v>36</v>
      </c>
      <c r="G6833" s="2" t="s">
        <v>69</v>
      </c>
      <c r="H6833" s="2" t="s">
        <v>143</v>
      </c>
      <c r="I6833" s="2" t="s">
        <v>46</v>
      </c>
      <c r="J6833" s="3">
        <v>46139</v>
      </c>
      <c r="K6833" s="3">
        <v>46156</v>
      </c>
      <c r="L6833" s="2" t="s">
        <v>36</v>
      </c>
      <c r="M6833" s="2" t="s">
        <v>85</v>
      </c>
      <c r="N6833" s="2" t="s">
        <v>624</v>
      </c>
      <c r="O6833" s="4">
        <v>1331000</v>
      </c>
      <c r="P6833" s="4">
        <v>217200</v>
      </c>
      <c r="Q6833" s="4">
        <v>1113800</v>
      </c>
      <c r="R6833" s="2">
        <v>60</v>
      </c>
      <c r="S6833" s="5">
        <v>14.01</v>
      </c>
      <c r="T6833" s="4">
        <v>31566.95</v>
      </c>
      <c r="U6833" s="2" t="s">
        <v>73</v>
      </c>
      <c r="V6833" s="2" t="s">
        <v>74</v>
      </c>
      <c r="W6833" s="4">
        <v>63133.9</v>
      </c>
      <c r="X6833" s="4">
        <v>1830883</v>
      </c>
      <c r="Y6833" s="4">
        <v>1894016.9</v>
      </c>
      <c r="Z6833" s="2">
        <v>31</v>
      </c>
      <c r="AA6833" s="2" t="s">
        <v>58</v>
      </c>
      <c r="AB6833" s="2" t="s">
        <v>15731</v>
      </c>
      <c r="AC6833" s="2" t="s">
        <v>129</v>
      </c>
      <c r="AD6833" s="2" t="s">
        <v>76</v>
      </c>
      <c r="AE6833" s="5">
        <v>83.68</v>
      </c>
      <c r="AF6833" s="2">
        <v>1</v>
      </c>
      <c r="AG6833" s="2" t="s">
        <v>15718</v>
      </c>
      <c r="AH6833" s="2">
        <v>17</v>
      </c>
      <c r="AI6833" s="6" t="str">
        <f t="shared" si="318"/>
        <v>35-44</v>
      </c>
      <c r="AJ6833" s="11">
        <f>YEAR(tbl_LoanData[[#This Row],[Application Date]])</f>
        <v>2026</v>
      </c>
      <c r="AK6833" s="11" t="str">
        <f>TEXT(tbl_LoanData[[#This Row],[Application Date]],"MMMM")</f>
        <v>April</v>
      </c>
      <c r="AL6833" s="12">
        <f>DATE(YEAR(tbl_LoanData[[#This Row],[Application Date]]),MONTH(tbl_LoanData[[#This Row],[Application Date]]),1)</f>
        <v>46113</v>
      </c>
      <c r="AM6833" s="14">
        <f ca="1">IF(AND(tbl_LoanData[[#This Row],[Application Date]]&gt;=EOMONTH(TODAY(),-1)+1,tbl_LoanData[[#This Row],[Application Date]]&lt;=TODAY()),tbl_LoanData[[#This Row],[Loan Amount]],0)</f>
        <v>0</v>
      </c>
      <c r="AN6833" s="14">
        <f>tbl_LoanData[[#This Row],[Amount Paid]]-(Q6833-X6833)</f>
        <v>780216.9</v>
      </c>
      <c r="AO6833" s="14">
        <f>IF(tbl_LoanData[[#This Row],[Application Status]]="Approved",1,0)</f>
        <v>1</v>
      </c>
      <c r="AP6833" s="22" t="str">
        <f t="shared" ca="1" si="319"/>
        <v/>
      </c>
      <c r="AQ6833" s="22" t="str">
        <f t="shared" ca="1" si="320"/>
        <v/>
      </c>
    </row>
    <row r="6834" spans="1:43" ht="14.4" customHeight="1" x14ac:dyDescent="0.3">
      <c r="A6834" s="2" t="s">
        <v>1705</v>
      </c>
      <c r="B6834" s="2" t="s">
        <v>1706</v>
      </c>
      <c r="C6834" s="2" t="s">
        <v>487</v>
      </c>
      <c r="D6834" s="2" t="s">
        <v>268</v>
      </c>
      <c r="E6834" s="2" t="s">
        <v>385</v>
      </c>
      <c r="F6834" s="2">
        <v>25</v>
      </c>
      <c r="G6834" s="2" t="s">
        <v>69</v>
      </c>
      <c r="H6834" s="2" t="s">
        <v>228</v>
      </c>
      <c r="I6834" s="2" t="s">
        <v>43</v>
      </c>
      <c r="J6834" s="3">
        <v>46134</v>
      </c>
      <c r="K6834" s="3">
        <v>46138</v>
      </c>
      <c r="L6834" s="2" t="s">
        <v>36</v>
      </c>
      <c r="M6834" s="2" t="s">
        <v>85</v>
      </c>
      <c r="N6834" s="2" t="s">
        <v>344</v>
      </c>
      <c r="O6834" s="4">
        <v>1268000</v>
      </c>
      <c r="P6834" s="4">
        <v>418400</v>
      </c>
      <c r="Q6834" s="4">
        <v>849600</v>
      </c>
      <c r="R6834" s="2">
        <v>36</v>
      </c>
      <c r="S6834" s="5">
        <v>11.48</v>
      </c>
      <c r="T6834" s="4">
        <v>31727.84</v>
      </c>
      <c r="U6834" s="2" t="s">
        <v>73</v>
      </c>
      <c r="V6834" s="2" t="s">
        <v>74</v>
      </c>
      <c r="W6834" s="4">
        <v>63455.68</v>
      </c>
      <c r="X6834" s="4">
        <v>1078746.56</v>
      </c>
      <c r="Y6834" s="4">
        <v>1142202.24</v>
      </c>
      <c r="Z6834" s="2">
        <v>28</v>
      </c>
      <c r="AA6834" s="2" t="s">
        <v>57</v>
      </c>
      <c r="AB6834" s="2" t="s">
        <v>15730</v>
      </c>
      <c r="AC6834" s="2" t="s">
        <v>332</v>
      </c>
      <c r="AD6834" s="2" t="s">
        <v>76</v>
      </c>
      <c r="AE6834" s="5">
        <v>67</v>
      </c>
      <c r="AF6834" s="2">
        <v>1</v>
      </c>
      <c r="AG6834" s="2" t="s">
        <v>77</v>
      </c>
      <c r="AH6834" s="2">
        <v>4</v>
      </c>
      <c r="AI6834" s="6" t="str">
        <f t="shared" si="318"/>
        <v>25-34</v>
      </c>
      <c r="AJ6834" s="11">
        <f>YEAR(tbl_LoanData[[#This Row],[Application Date]])</f>
        <v>2026</v>
      </c>
      <c r="AK6834" s="11" t="str">
        <f>TEXT(tbl_LoanData[[#This Row],[Application Date]],"MMMM")</f>
        <v>April</v>
      </c>
      <c r="AL6834" s="12">
        <f>DATE(YEAR(tbl_LoanData[[#This Row],[Application Date]]),MONTH(tbl_LoanData[[#This Row],[Application Date]]),1)</f>
        <v>46113</v>
      </c>
      <c r="AM6834" s="14">
        <f ca="1">IF(AND(tbl_LoanData[[#This Row],[Application Date]]&gt;=EOMONTH(TODAY(),-1)+1,tbl_LoanData[[#This Row],[Application Date]]&lt;=TODAY()),tbl_LoanData[[#This Row],[Loan Amount]],0)</f>
        <v>0</v>
      </c>
      <c r="AN6834" s="14">
        <f>tbl_LoanData[[#This Row],[Amount Paid]]-(Q6834-X6834)</f>
        <v>292602.24000000005</v>
      </c>
      <c r="AO6834" s="14">
        <f>IF(tbl_LoanData[[#This Row],[Application Status]]="Approved",1,0)</f>
        <v>1</v>
      </c>
      <c r="AP6834" s="22" t="str">
        <f t="shared" ca="1" si="319"/>
        <v/>
      </c>
      <c r="AQ6834" s="22" t="str">
        <f t="shared" ca="1" si="320"/>
        <v/>
      </c>
    </row>
    <row r="6835" spans="1:43" x14ac:dyDescent="0.3">
      <c r="A6835" s="2" t="s">
        <v>1857</v>
      </c>
      <c r="B6835" s="2" t="s">
        <v>1858</v>
      </c>
      <c r="C6835" s="2" t="s">
        <v>809</v>
      </c>
      <c r="D6835" s="2" t="s">
        <v>117</v>
      </c>
      <c r="E6835" s="2" t="s">
        <v>68</v>
      </c>
      <c r="F6835" s="2">
        <v>58</v>
      </c>
      <c r="G6835" s="2" t="s">
        <v>69</v>
      </c>
      <c r="H6835" s="2" t="s">
        <v>224</v>
      </c>
      <c r="I6835" s="2" t="s">
        <v>54</v>
      </c>
      <c r="J6835" s="3">
        <v>46142</v>
      </c>
      <c r="K6835" s="3">
        <v>46156</v>
      </c>
      <c r="L6835" s="2" t="s">
        <v>38</v>
      </c>
      <c r="M6835" s="2" t="s">
        <v>144</v>
      </c>
      <c r="N6835" s="2" t="s">
        <v>382</v>
      </c>
      <c r="O6835" s="4">
        <v>1399000</v>
      </c>
      <c r="P6835" s="4">
        <v>292300</v>
      </c>
      <c r="Q6835" s="4">
        <v>1106700</v>
      </c>
      <c r="R6835" s="2">
        <v>18</v>
      </c>
      <c r="S6835" s="5">
        <v>5.51</v>
      </c>
      <c r="T6835" s="4">
        <v>66564.929999999993</v>
      </c>
      <c r="U6835" s="2" t="s">
        <v>73</v>
      </c>
      <c r="V6835" s="2" t="s">
        <v>74</v>
      </c>
      <c r="W6835" s="4">
        <v>199694.79</v>
      </c>
      <c r="X6835" s="4">
        <v>998473.96</v>
      </c>
      <c r="Y6835" s="4">
        <v>1198168.75</v>
      </c>
      <c r="Z6835" s="2">
        <v>0</v>
      </c>
      <c r="AA6835" s="2" t="s">
        <v>56</v>
      </c>
      <c r="AB6835" s="2" t="s">
        <v>15729</v>
      </c>
      <c r="AC6835" s="2" t="s">
        <v>332</v>
      </c>
      <c r="AD6835" s="2" t="s">
        <v>76</v>
      </c>
      <c r="AE6835" s="5">
        <v>79.11</v>
      </c>
      <c r="AF6835" s="2">
        <v>0</v>
      </c>
      <c r="AG6835" s="2" t="s">
        <v>77</v>
      </c>
      <c r="AH6835" s="2">
        <v>14</v>
      </c>
      <c r="AI6835" s="6" t="str">
        <f t="shared" si="318"/>
        <v>55-64</v>
      </c>
      <c r="AJ6835" s="11">
        <f>YEAR(tbl_LoanData[[#This Row],[Application Date]])</f>
        <v>2026</v>
      </c>
      <c r="AK6835" s="11" t="str">
        <f>TEXT(tbl_LoanData[[#This Row],[Application Date]],"MMMM")</f>
        <v>April</v>
      </c>
      <c r="AL6835" s="12">
        <f>DATE(YEAR(tbl_LoanData[[#This Row],[Application Date]]),MONTH(tbl_LoanData[[#This Row],[Application Date]]),1)</f>
        <v>46113</v>
      </c>
      <c r="AM6835" s="14">
        <f ca="1">IF(AND(tbl_LoanData[[#This Row],[Application Date]]&gt;=EOMONTH(TODAY(),-1)+1,tbl_LoanData[[#This Row],[Application Date]]&lt;=TODAY()),tbl_LoanData[[#This Row],[Loan Amount]],0)</f>
        <v>0</v>
      </c>
      <c r="AN6835" s="14">
        <f>tbl_LoanData[[#This Row],[Amount Paid]]-(Q6835-X6835)</f>
        <v>91468.749999999971</v>
      </c>
      <c r="AO6835" s="14">
        <f>IF(tbl_LoanData[[#This Row],[Application Status]]="Approved",1,0)</f>
        <v>1</v>
      </c>
      <c r="AP6835" s="22" t="str">
        <f t="shared" ca="1" si="319"/>
        <v/>
      </c>
      <c r="AQ6835" s="22" t="str">
        <f t="shared" ca="1" si="320"/>
        <v/>
      </c>
    </row>
    <row r="6836" spans="1:43" x14ac:dyDescent="0.3">
      <c r="A6836" s="2" t="s">
        <v>1901</v>
      </c>
      <c r="B6836" s="2" t="s">
        <v>1902</v>
      </c>
      <c r="C6836" s="2" t="s">
        <v>347</v>
      </c>
      <c r="D6836" s="2" t="s">
        <v>134</v>
      </c>
      <c r="E6836" s="2" t="s">
        <v>394</v>
      </c>
      <c r="F6836" s="2">
        <v>23</v>
      </c>
      <c r="G6836" s="2" t="s">
        <v>69</v>
      </c>
      <c r="H6836" s="2" t="s">
        <v>265</v>
      </c>
      <c r="I6836" s="2" t="s">
        <v>44</v>
      </c>
      <c r="J6836" s="3">
        <v>46119</v>
      </c>
      <c r="K6836" s="3">
        <v>46133</v>
      </c>
      <c r="L6836" s="2" t="s">
        <v>38</v>
      </c>
      <c r="M6836" s="2" t="s">
        <v>127</v>
      </c>
      <c r="N6836" s="2" t="s">
        <v>128</v>
      </c>
      <c r="O6836" s="4">
        <v>1476000</v>
      </c>
      <c r="P6836" s="4">
        <v>341300</v>
      </c>
      <c r="Q6836" s="4">
        <v>1134700</v>
      </c>
      <c r="R6836" s="2">
        <v>36</v>
      </c>
      <c r="S6836" s="5">
        <v>12.48</v>
      </c>
      <c r="T6836" s="4">
        <v>43320.32</v>
      </c>
      <c r="U6836" s="2" t="s">
        <v>73</v>
      </c>
      <c r="V6836" s="2" t="s">
        <v>74</v>
      </c>
      <c r="W6836" s="4">
        <v>86640.639999999999</v>
      </c>
      <c r="X6836" s="4">
        <v>1472891.04</v>
      </c>
      <c r="Y6836" s="4">
        <v>1559531.68</v>
      </c>
      <c r="Z6836" s="2">
        <v>30</v>
      </c>
      <c r="AA6836" s="2" t="s">
        <v>57</v>
      </c>
      <c r="AB6836" s="2" t="s">
        <v>15732</v>
      </c>
      <c r="AC6836" s="2" t="s">
        <v>121</v>
      </c>
      <c r="AD6836" s="2" t="s">
        <v>76</v>
      </c>
      <c r="AE6836" s="5">
        <v>76.88</v>
      </c>
      <c r="AF6836" s="2">
        <v>1</v>
      </c>
      <c r="AG6836" s="2" t="s">
        <v>77</v>
      </c>
      <c r="AH6836" s="2">
        <v>14</v>
      </c>
      <c r="AI6836" s="6" t="str">
        <f t="shared" si="318"/>
        <v>18-24</v>
      </c>
      <c r="AJ6836" s="11">
        <f>YEAR(tbl_LoanData[[#This Row],[Application Date]])</f>
        <v>2026</v>
      </c>
      <c r="AK6836" s="11" t="str">
        <f>TEXT(tbl_LoanData[[#This Row],[Application Date]],"MMMM")</f>
        <v>April</v>
      </c>
      <c r="AL6836" s="12">
        <f>DATE(YEAR(tbl_LoanData[[#This Row],[Application Date]]),MONTH(tbl_LoanData[[#This Row],[Application Date]]),1)</f>
        <v>46113</v>
      </c>
      <c r="AM6836" s="14">
        <f ca="1">IF(AND(tbl_LoanData[[#This Row],[Application Date]]&gt;=EOMONTH(TODAY(),-1)+1,tbl_LoanData[[#This Row],[Application Date]]&lt;=TODAY()),tbl_LoanData[[#This Row],[Loan Amount]],0)</f>
        <v>0</v>
      </c>
      <c r="AN6836" s="14">
        <f>tbl_LoanData[[#This Row],[Amount Paid]]-(Q6836-X6836)</f>
        <v>424831.68000000005</v>
      </c>
      <c r="AO6836" s="14">
        <f>IF(tbl_LoanData[[#This Row],[Application Status]]="Approved",1,0)</f>
        <v>1</v>
      </c>
      <c r="AP6836" s="22" t="str">
        <f t="shared" ca="1" si="319"/>
        <v/>
      </c>
      <c r="AQ6836" s="22" t="str">
        <f t="shared" ca="1" si="320"/>
        <v/>
      </c>
    </row>
    <row r="6837" spans="1:43" x14ac:dyDescent="0.3">
      <c r="A6837" s="2" t="s">
        <v>2057</v>
      </c>
      <c r="B6837" s="2" t="s">
        <v>2058</v>
      </c>
      <c r="C6837" s="2" t="s">
        <v>949</v>
      </c>
      <c r="D6837" s="2" t="s">
        <v>189</v>
      </c>
      <c r="E6837" s="2" t="s">
        <v>385</v>
      </c>
      <c r="F6837" s="2">
        <v>23</v>
      </c>
      <c r="G6837" s="2" t="s">
        <v>83</v>
      </c>
      <c r="H6837" s="2" t="s">
        <v>70</v>
      </c>
      <c r="I6837" s="2" t="s">
        <v>50</v>
      </c>
      <c r="J6837" s="3">
        <v>46124</v>
      </c>
      <c r="K6837" s="3">
        <v>46131</v>
      </c>
      <c r="L6837" s="2" t="s">
        <v>38</v>
      </c>
      <c r="M6837" s="2" t="s">
        <v>127</v>
      </c>
      <c r="N6837" s="2" t="s">
        <v>128</v>
      </c>
      <c r="O6837" s="4">
        <v>1116000</v>
      </c>
      <c r="P6837" s="4">
        <v>221800</v>
      </c>
      <c r="Q6837" s="4">
        <v>894200</v>
      </c>
      <c r="R6837" s="2">
        <v>36</v>
      </c>
      <c r="S6837" s="5">
        <v>11.64</v>
      </c>
      <c r="T6837" s="4">
        <v>33512.629999999997</v>
      </c>
      <c r="U6837" s="2" t="s">
        <v>73</v>
      </c>
      <c r="V6837" s="2" t="s">
        <v>74</v>
      </c>
      <c r="W6837" s="4">
        <v>134050.51999999999</v>
      </c>
      <c r="X6837" s="4">
        <v>1072404.1200000001</v>
      </c>
      <c r="Y6837" s="4">
        <v>1206454.6399999999</v>
      </c>
      <c r="Z6837" s="2">
        <v>0</v>
      </c>
      <c r="AA6837" s="2" t="s">
        <v>56</v>
      </c>
      <c r="AB6837" s="2" t="s">
        <v>15732</v>
      </c>
      <c r="AC6837" s="2" t="s">
        <v>75</v>
      </c>
      <c r="AD6837" s="2" t="s">
        <v>76</v>
      </c>
      <c r="AE6837" s="5">
        <v>80.13</v>
      </c>
      <c r="AF6837" s="2">
        <v>0</v>
      </c>
      <c r="AG6837" s="2" t="s">
        <v>77</v>
      </c>
      <c r="AH6837" s="2">
        <v>7</v>
      </c>
      <c r="AI6837" s="6" t="str">
        <f t="shared" si="318"/>
        <v>18-24</v>
      </c>
      <c r="AJ6837" s="11">
        <f>YEAR(tbl_LoanData[[#This Row],[Application Date]])</f>
        <v>2026</v>
      </c>
      <c r="AK6837" s="11" t="str">
        <f>TEXT(tbl_LoanData[[#This Row],[Application Date]],"MMMM")</f>
        <v>April</v>
      </c>
      <c r="AL6837" s="12">
        <f>DATE(YEAR(tbl_LoanData[[#This Row],[Application Date]]),MONTH(tbl_LoanData[[#This Row],[Application Date]]),1)</f>
        <v>46113</v>
      </c>
      <c r="AM6837" s="14">
        <f ca="1">IF(AND(tbl_LoanData[[#This Row],[Application Date]]&gt;=EOMONTH(TODAY(),-1)+1,tbl_LoanData[[#This Row],[Application Date]]&lt;=TODAY()),tbl_LoanData[[#This Row],[Loan Amount]],0)</f>
        <v>0</v>
      </c>
      <c r="AN6837" s="14">
        <f>tbl_LoanData[[#This Row],[Amount Paid]]-(Q6837-X6837)</f>
        <v>312254.64000000013</v>
      </c>
      <c r="AO6837" s="14">
        <f>IF(tbl_LoanData[[#This Row],[Application Status]]="Approved",1,0)</f>
        <v>1</v>
      </c>
      <c r="AP6837" s="22" t="str">
        <f t="shared" ca="1" si="319"/>
        <v/>
      </c>
      <c r="AQ6837" s="22" t="str">
        <f t="shared" ca="1" si="320"/>
        <v/>
      </c>
    </row>
    <row r="6838" spans="1:43" x14ac:dyDescent="0.3">
      <c r="A6838" s="2" t="s">
        <v>2083</v>
      </c>
      <c r="B6838" s="2" t="s">
        <v>2084</v>
      </c>
      <c r="C6838" s="2" t="s">
        <v>439</v>
      </c>
      <c r="D6838" s="2" t="s">
        <v>67</v>
      </c>
      <c r="E6838" s="2" t="s">
        <v>183</v>
      </c>
      <c r="F6838" s="2">
        <v>49</v>
      </c>
      <c r="G6838" s="2" t="s">
        <v>83</v>
      </c>
      <c r="H6838" s="2" t="s">
        <v>244</v>
      </c>
      <c r="I6838" s="2" t="s">
        <v>48</v>
      </c>
      <c r="J6838" s="3">
        <v>46123</v>
      </c>
      <c r="K6838" s="3">
        <v>46130</v>
      </c>
      <c r="L6838" s="2" t="s">
        <v>40</v>
      </c>
      <c r="M6838" s="2" t="s">
        <v>85</v>
      </c>
      <c r="N6838" s="2" t="s">
        <v>270</v>
      </c>
      <c r="O6838" s="4">
        <v>1466000</v>
      </c>
      <c r="P6838" s="4">
        <v>485700</v>
      </c>
      <c r="Q6838" s="4">
        <v>980300</v>
      </c>
      <c r="R6838" s="2">
        <v>36</v>
      </c>
      <c r="S6838" s="5">
        <v>14.78</v>
      </c>
      <c r="T6838" s="4">
        <v>39304.58</v>
      </c>
      <c r="U6838" s="2" t="s">
        <v>73</v>
      </c>
      <c r="V6838" s="2" t="s">
        <v>74</v>
      </c>
      <c r="W6838" s="4">
        <v>157218.32</v>
      </c>
      <c r="X6838" s="4">
        <v>1257746.7</v>
      </c>
      <c r="Y6838" s="4">
        <v>1414965.02</v>
      </c>
      <c r="Z6838" s="2">
        <v>0</v>
      </c>
      <c r="AA6838" s="2" t="s">
        <v>56</v>
      </c>
      <c r="AB6838" s="2" t="s">
        <v>15732</v>
      </c>
      <c r="AC6838" s="2" t="s">
        <v>129</v>
      </c>
      <c r="AD6838" s="2" t="s">
        <v>76</v>
      </c>
      <c r="AE6838" s="5">
        <v>66.87</v>
      </c>
      <c r="AF6838" s="2">
        <v>0</v>
      </c>
      <c r="AG6838" s="2" t="s">
        <v>77</v>
      </c>
      <c r="AH6838" s="2">
        <v>7</v>
      </c>
      <c r="AI6838" s="6" t="str">
        <f t="shared" si="318"/>
        <v>45-54</v>
      </c>
      <c r="AJ6838" s="11">
        <f>YEAR(tbl_LoanData[[#This Row],[Application Date]])</f>
        <v>2026</v>
      </c>
      <c r="AK6838" s="11" t="str">
        <f>TEXT(tbl_LoanData[[#This Row],[Application Date]],"MMMM")</f>
        <v>April</v>
      </c>
      <c r="AL6838" s="12">
        <f>DATE(YEAR(tbl_LoanData[[#This Row],[Application Date]]),MONTH(tbl_LoanData[[#This Row],[Application Date]]),1)</f>
        <v>46113</v>
      </c>
      <c r="AM6838" s="14">
        <f ca="1">IF(AND(tbl_LoanData[[#This Row],[Application Date]]&gt;=EOMONTH(TODAY(),-1)+1,tbl_LoanData[[#This Row],[Application Date]]&lt;=TODAY()),tbl_LoanData[[#This Row],[Loan Amount]],0)</f>
        <v>0</v>
      </c>
      <c r="AN6838" s="14">
        <f>tbl_LoanData[[#This Row],[Amount Paid]]-(Q6838-X6838)</f>
        <v>434665.01999999996</v>
      </c>
      <c r="AO6838" s="14">
        <f>IF(tbl_LoanData[[#This Row],[Application Status]]="Approved",1,0)</f>
        <v>1</v>
      </c>
      <c r="AP6838" s="22" t="str">
        <f t="shared" ca="1" si="319"/>
        <v/>
      </c>
      <c r="AQ6838" s="22" t="str">
        <f t="shared" ca="1" si="320"/>
        <v/>
      </c>
    </row>
    <row r="6839" spans="1:43" ht="14.4" customHeight="1" x14ac:dyDescent="0.3">
      <c r="A6839" s="2" t="s">
        <v>2105</v>
      </c>
      <c r="B6839" s="2" t="s">
        <v>2106</v>
      </c>
      <c r="C6839" s="2" t="s">
        <v>80</v>
      </c>
      <c r="D6839" s="2" t="s">
        <v>134</v>
      </c>
      <c r="E6839" s="2" t="s">
        <v>268</v>
      </c>
      <c r="F6839" s="2">
        <v>43</v>
      </c>
      <c r="G6839" s="2" t="s">
        <v>83</v>
      </c>
      <c r="H6839" s="2" t="s">
        <v>151</v>
      </c>
      <c r="I6839" s="2" t="s">
        <v>46</v>
      </c>
      <c r="J6839" s="3">
        <v>46137</v>
      </c>
      <c r="K6839" s="3">
        <v>46155</v>
      </c>
      <c r="L6839" s="2" t="s">
        <v>40</v>
      </c>
      <c r="M6839" s="2" t="s">
        <v>111</v>
      </c>
      <c r="N6839" s="2" t="s">
        <v>369</v>
      </c>
      <c r="O6839" s="4">
        <v>1242000</v>
      </c>
      <c r="P6839" s="4">
        <v>125400</v>
      </c>
      <c r="Q6839" s="4">
        <v>1116600</v>
      </c>
      <c r="R6839" s="2">
        <v>36</v>
      </c>
      <c r="S6839" s="5">
        <v>14.48</v>
      </c>
      <c r="T6839" s="4">
        <v>44490.31</v>
      </c>
      <c r="U6839" s="2" t="s">
        <v>73</v>
      </c>
      <c r="V6839" s="2" t="s">
        <v>74</v>
      </c>
      <c r="W6839" s="4">
        <v>133470.93</v>
      </c>
      <c r="X6839" s="4">
        <v>1468180.11</v>
      </c>
      <c r="Y6839" s="4">
        <v>1601651.04</v>
      </c>
      <c r="Z6839" s="2">
        <v>0</v>
      </c>
      <c r="AA6839" s="2" t="s">
        <v>56</v>
      </c>
      <c r="AB6839" s="2" t="s">
        <v>15731</v>
      </c>
      <c r="AC6839" s="2" t="s">
        <v>87</v>
      </c>
      <c r="AD6839" s="2" t="s">
        <v>76</v>
      </c>
      <c r="AE6839" s="5">
        <v>89.9</v>
      </c>
      <c r="AF6839" s="2">
        <v>0</v>
      </c>
      <c r="AG6839" s="2" t="s">
        <v>77</v>
      </c>
      <c r="AH6839" s="2">
        <v>18</v>
      </c>
      <c r="AI6839" s="6" t="str">
        <f t="shared" si="318"/>
        <v>35-44</v>
      </c>
      <c r="AJ6839" s="11">
        <f>YEAR(tbl_LoanData[[#This Row],[Application Date]])</f>
        <v>2026</v>
      </c>
      <c r="AK6839" s="11" t="str">
        <f>TEXT(tbl_LoanData[[#This Row],[Application Date]],"MMMM")</f>
        <v>April</v>
      </c>
      <c r="AL6839" s="12">
        <f>DATE(YEAR(tbl_LoanData[[#This Row],[Application Date]]),MONTH(tbl_LoanData[[#This Row],[Application Date]]),1)</f>
        <v>46113</v>
      </c>
      <c r="AM6839" s="14">
        <f ca="1">IF(AND(tbl_LoanData[[#This Row],[Application Date]]&gt;=EOMONTH(TODAY(),-1)+1,tbl_LoanData[[#This Row],[Application Date]]&lt;=TODAY()),tbl_LoanData[[#This Row],[Loan Amount]],0)</f>
        <v>0</v>
      </c>
      <c r="AN6839" s="14">
        <f>tbl_LoanData[[#This Row],[Amount Paid]]-(Q6839-X6839)</f>
        <v>485051.0400000001</v>
      </c>
      <c r="AO6839" s="14">
        <f>IF(tbl_LoanData[[#This Row],[Application Status]]="Approved",1,0)</f>
        <v>1</v>
      </c>
      <c r="AP6839" s="22" t="str">
        <f t="shared" ca="1" si="319"/>
        <v/>
      </c>
      <c r="AQ6839" s="22" t="str">
        <f t="shared" ca="1" si="320"/>
        <v/>
      </c>
    </row>
    <row r="6840" spans="1:43" ht="14.4" customHeight="1" x14ac:dyDescent="0.3">
      <c r="A6840" s="2" t="s">
        <v>2121</v>
      </c>
      <c r="B6840" s="2" t="s">
        <v>2122</v>
      </c>
      <c r="C6840" s="2" t="s">
        <v>292</v>
      </c>
      <c r="D6840" s="2" t="s">
        <v>161</v>
      </c>
      <c r="E6840" s="2" t="s">
        <v>232</v>
      </c>
      <c r="F6840" s="2">
        <v>28</v>
      </c>
      <c r="G6840" s="2" t="s">
        <v>83</v>
      </c>
      <c r="H6840" s="2" t="s">
        <v>205</v>
      </c>
      <c r="I6840" s="2" t="s">
        <v>49</v>
      </c>
      <c r="J6840" s="3">
        <v>46136</v>
      </c>
      <c r="K6840" s="3"/>
      <c r="L6840" s="2" t="s">
        <v>41</v>
      </c>
      <c r="M6840" s="2" t="s">
        <v>184</v>
      </c>
      <c r="N6840" s="2" t="s">
        <v>426</v>
      </c>
      <c r="O6840" s="4">
        <v>2251000</v>
      </c>
      <c r="P6840" s="4">
        <v>467500</v>
      </c>
      <c r="Q6840" s="4">
        <v>1783500</v>
      </c>
      <c r="R6840" s="2">
        <v>36</v>
      </c>
      <c r="S6840" s="5">
        <v>13.03</v>
      </c>
      <c r="T6840" s="4">
        <v>68907.5</v>
      </c>
      <c r="U6840" s="2" t="s">
        <v>113</v>
      </c>
      <c r="V6840" s="2" t="s">
        <v>97</v>
      </c>
      <c r="W6840" s="4">
        <v>0</v>
      </c>
      <c r="X6840" s="4">
        <v>0</v>
      </c>
      <c r="Y6840" s="4">
        <v>2480670.15</v>
      </c>
      <c r="Z6840" s="2">
        <v>0</v>
      </c>
      <c r="AA6840" s="2" t="s">
        <v>97</v>
      </c>
      <c r="AB6840" s="2" t="s">
        <v>15733</v>
      </c>
      <c r="AC6840" s="2" t="s">
        <v>360</v>
      </c>
      <c r="AD6840" s="2" t="s">
        <v>76</v>
      </c>
      <c r="AE6840" s="5">
        <v>79.23</v>
      </c>
      <c r="AF6840" s="2">
        <v>0</v>
      </c>
      <c r="AG6840" s="2" t="s">
        <v>97</v>
      </c>
      <c r="AH6840" s="2"/>
      <c r="AI6840" s="6" t="str">
        <f t="shared" si="318"/>
        <v>25-34</v>
      </c>
      <c r="AJ6840" s="11">
        <f>YEAR(tbl_LoanData[[#This Row],[Application Date]])</f>
        <v>2026</v>
      </c>
      <c r="AK6840" s="11" t="str">
        <f>TEXT(tbl_LoanData[[#This Row],[Application Date]],"MMMM")</f>
        <v>April</v>
      </c>
      <c r="AL6840" s="12">
        <f>DATE(YEAR(tbl_LoanData[[#This Row],[Application Date]]),MONTH(tbl_LoanData[[#This Row],[Application Date]]),1)</f>
        <v>46113</v>
      </c>
      <c r="AM6840" s="14">
        <f ca="1">IF(AND(tbl_LoanData[[#This Row],[Application Date]]&gt;=EOMONTH(TODAY(),-1)+1,tbl_LoanData[[#This Row],[Application Date]]&lt;=TODAY()),tbl_LoanData[[#This Row],[Loan Amount]],0)</f>
        <v>0</v>
      </c>
      <c r="AN6840" s="14">
        <f>tbl_LoanData[[#This Row],[Amount Paid]]-(Q6840-X6840)</f>
        <v>-1783500</v>
      </c>
      <c r="AO6840" s="14">
        <f>IF(tbl_LoanData[[#This Row],[Application Status]]="Approved",1,0)</f>
        <v>0</v>
      </c>
      <c r="AP6840" s="22" t="str">
        <f t="shared" ca="1" si="319"/>
        <v/>
      </c>
      <c r="AQ6840" s="22" t="str">
        <f t="shared" ca="1" si="320"/>
        <v/>
      </c>
    </row>
    <row r="6841" spans="1:43" x14ac:dyDescent="0.3">
      <c r="A6841" s="2" t="s">
        <v>2125</v>
      </c>
      <c r="B6841" s="2" t="s">
        <v>2126</v>
      </c>
      <c r="C6841" s="2" t="s">
        <v>986</v>
      </c>
      <c r="D6841" s="2" t="s">
        <v>102</v>
      </c>
      <c r="E6841" s="2" t="s">
        <v>311</v>
      </c>
      <c r="F6841" s="2">
        <v>60</v>
      </c>
      <c r="G6841" s="2" t="s">
        <v>83</v>
      </c>
      <c r="H6841" s="2" t="s">
        <v>466</v>
      </c>
      <c r="I6841" s="2" t="s">
        <v>43</v>
      </c>
      <c r="J6841" s="3">
        <v>46131</v>
      </c>
      <c r="K6841" s="3">
        <v>46135</v>
      </c>
      <c r="L6841" s="2" t="s">
        <v>41</v>
      </c>
      <c r="M6841" s="2" t="s">
        <v>552</v>
      </c>
      <c r="N6841" s="2" t="s">
        <v>553</v>
      </c>
      <c r="O6841" s="4">
        <v>2711000</v>
      </c>
      <c r="P6841" s="4">
        <v>600800</v>
      </c>
      <c r="Q6841" s="4">
        <v>2110200</v>
      </c>
      <c r="R6841" s="2">
        <v>48</v>
      </c>
      <c r="S6841" s="5">
        <v>13.64</v>
      </c>
      <c r="T6841" s="4">
        <v>67948.44</v>
      </c>
      <c r="U6841" s="2" t="s">
        <v>73</v>
      </c>
      <c r="V6841" s="2" t="s">
        <v>74</v>
      </c>
      <c r="W6841" s="4">
        <v>0</v>
      </c>
      <c r="X6841" s="4">
        <v>3261525.12</v>
      </c>
      <c r="Y6841" s="4">
        <v>3261525.12</v>
      </c>
      <c r="Z6841" s="2">
        <v>84</v>
      </c>
      <c r="AA6841" s="2" t="s">
        <v>59</v>
      </c>
      <c r="AB6841" s="2" t="s">
        <v>15733</v>
      </c>
      <c r="AC6841" s="2" t="s">
        <v>360</v>
      </c>
      <c r="AD6841" s="2" t="s">
        <v>76</v>
      </c>
      <c r="AE6841" s="5">
        <v>77.84</v>
      </c>
      <c r="AF6841" s="2">
        <v>3</v>
      </c>
      <c r="AG6841" s="2" t="s">
        <v>130</v>
      </c>
      <c r="AH6841" s="2">
        <v>4</v>
      </c>
      <c r="AI6841" s="6" t="str">
        <f t="shared" si="318"/>
        <v>55-64</v>
      </c>
      <c r="AJ6841" s="11">
        <f>YEAR(tbl_LoanData[[#This Row],[Application Date]])</f>
        <v>2026</v>
      </c>
      <c r="AK6841" s="11" t="str">
        <f>TEXT(tbl_LoanData[[#This Row],[Application Date]],"MMMM")</f>
        <v>April</v>
      </c>
      <c r="AL6841" s="12">
        <f>DATE(YEAR(tbl_LoanData[[#This Row],[Application Date]]),MONTH(tbl_LoanData[[#This Row],[Application Date]]),1)</f>
        <v>46113</v>
      </c>
      <c r="AM6841" s="14">
        <f ca="1">IF(AND(tbl_LoanData[[#This Row],[Application Date]]&gt;=EOMONTH(TODAY(),-1)+1,tbl_LoanData[[#This Row],[Application Date]]&lt;=TODAY()),tbl_LoanData[[#This Row],[Loan Amount]],0)</f>
        <v>0</v>
      </c>
      <c r="AN6841" s="14">
        <f>tbl_LoanData[[#This Row],[Amount Paid]]-(Q6841-X6841)</f>
        <v>1151325.1200000001</v>
      </c>
      <c r="AO6841" s="14">
        <f>IF(tbl_LoanData[[#This Row],[Application Status]]="Approved",1,0)</f>
        <v>1</v>
      </c>
      <c r="AP6841" s="22" t="str">
        <f t="shared" ca="1" si="319"/>
        <v/>
      </c>
      <c r="AQ6841" s="22" t="str">
        <f t="shared" ca="1" si="320"/>
        <v/>
      </c>
    </row>
    <row r="6842" spans="1:43" ht="14.4" customHeight="1" x14ac:dyDescent="0.3">
      <c r="A6842" s="2" t="s">
        <v>2203</v>
      </c>
      <c r="B6842" s="2" t="s">
        <v>2204</v>
      </c>
      <c r="C6842" s="2" t="s">
        <v>549</v>
      </c>
      <c r="D6842" s="2" t="s">
        <v>67</v>
      </c>
      <c r="E6842" s="2" t="s">
        <v>182</v>
      </c>
      <c r="F6842" s="2">
        <v>65</v>
      </c>
      <c r="G6842" s="2" t="s">
        <v>83</v>
      </c>
      <c r="H6842" s="2" t="s">
        <v>228</v>
      </c>
      <c r="I6842" s="2" t="s">
        <v>43</v>
      </c>
      <c r="J6842" s="3">
        <v>46135</v>
      </c>
      <c r="K6842" s="3">
        <v>46145</v>
      </c>
      <c r="L6842" s="2" t="s">
        <v>36</v>
      </c>
      <c r="M6842" s="2" t="s">
        <v>71</v>
      </c>
      <c r="N6842" s="2" t="s">
        <v>162</v>
      </c>
      <c r="O6842" s="4">
        <v>1802000</v>
      </c>
      <c r="P6842" s="4">
        <v>720000</v>
      </c>
      <c r="Q6842" s="4">
        <v>1082000</v>
      </c>
      <c r="R6842" s="2">
        <v>24</v>
      </c>
      <c r="S6842" s="5">
        <v>14.74</v>
      </c>
      <c r="T6842" s="4">
        <v>58373.9</v>
      </c>
      <c r="U6842" s="2" t="s">
        <v>73</v>
      </c>
      <c r="V6842" s="2" t="s">
        <v>74</v>
      </c>
      <c r="W6842" s="4">
        <v>175121.7</v>
      </c>
      <c r="X6842" s="4">
        <v>1225851.8999999999</v>
      </c>
      <c r="Y6842" s="4">
        <v>1400973.6</v>
      </c>
      <c r="Z6842" s="2">
        <v>0</v>
      </c>
      <c r="AA6842" s="2" t="s">
        <v>56</v>
      </c>
      <c r="AB6842" s="2" t="s">
        <v>15730</v>
      </c>
      <c r="AC6842" s="2" t="s">
        <v>106</v>
      </c>
      <c r="AD6842" s="2" t="s">
        <v>76</v>
      </c>
      <c r="AE6842" s="5">
        <v>60.04</v>
      </c>
      <c r="AF6842" s="2">
        <v>0</v>
      </c>
      <c r="AG6842" s="2" t="s">
        <v>77</v>
      </c>
      <c r="AH6842" s="2">
        <v>10</v>
      </c>
      <c r="AI6842" s="6" t="str">
        <f t="shared" si="318"/>
        <v>65+</v>
      </c>
      <c r="AJ6842" s="11">
        <f>YEAR(tbl_LoanData[[#This Row],[Application Date]])</f>
        <v>2026</v>
      </c>
      <c r="AK6842" s="11" t="str">
        <f>TEXT(tbl_LoanData[[#This Row],[Application Date]],"MMMM")</f>
        <v>April</v>
      </c>
      <c r="AL6842" s="12">
        <f>DATE(YEAR(tbl_LoanData[[#This Row],[Application Date]]),MONTH(tbl_LoanData[[#This Row],[Application Date]]),1)</f>
        <v>46113</v>
      </c>
      <c r="AM6842" s="14">
        <f ca="1">IF(AND(tbl_LoanData[[#This Row],[Application Date]]&gt;=EOMONTH(TODAY(),-1)+1,tbl_LoanData[[#This Row],[Application Date]]&lt;=TODAY()),tbl_LoanData[[#This Row],[Loan Amount]],0)</f>
        <v>0</v>
      </c>
      <c r="AN6842" s="14">
        <f>tbl_LoanData[[#This Row],[Amount Paid]]-(Q6842-X6842)</f>
        <v>318973.59999999992</v>
      </c>
      <c r="AO6842" s="14">
        <f>IF(tbl_LoanData[[#This Row],[Application Status]]="Approved",1,0)</f>
        <v>1</v>
      </c>
      <c r="AP6842" s="22" t="str">
        <f t="shared" ca="1" si="319"/>
        <v/>
      </c>
      <c r="AQ6842" s="22" t="str">
        <f t="shared" ca="1" si="320"/>
        <v/>
      </c>
    </row>
    <row r="6843" spans="1:43" x14ac:dyDescent="0.3">
      <c r="A6843" s="2" t="s">
        <v>2313</v>
      </c>
      <c r="B6843" s="2" t="s">
        <v>2314</v>
      </c>
      <c r="C6843" s="2" t="s">
        <v>781</v>
      </c>
      <c r="D6843" s="2" t="s">
        <v>311</v>
      </c>
      <c r="E6843" s="2" t="s">
        <v>204</v>
      </c>
      <c r="F6843" s="2">
        <v>46</v>
      </c>
      <c r="G6843" s="2" t="s">
        <v>69</v>
      </c>
      <c r="H6843" s="2" t="s">
        <v>313</v>
      </c>
      <c r="I6843" s="2" t="s">
        <v>44</v>
      </c>
      <c r="J6843" s="3">
        <v>46122</v>
      </c>
      <c r="K6843" s="3">
        <v>46136</v>
      </c>
      <c r="L6843" s="2" t="s">
        <v>39</v>
      </c>
      <c r="M6843" s="2" t="s">
        <v>157</v>
      </c>
      <c r="N6843" s="2" t="s">
        <v>158</v>
      </c>
      <c r="O6843" s="4">
        <v>1446000</v>
      </c>
      <c r="P6843" s="4">
        <v>166000</v>
      </c>
      <c r="Q6843" s="4">
        <v>1280000</v>
      </c>
      <c r="R6843" s="2">
        <v>48</v>
      </c>
      <c r="S6843" s="5">
        <v>10.24</v>
      </c>
      <c r="T6843" s="4">
        <v>37589.33</v>
      </c>
      <c r="U6843" s="2" t="s">
        <v>73</v>
      </c>
      <c r="V6843" s="2" t="s">
        <v>74</v>
      </c>
      <c r="W6843" s="4">
        <v>112767.99</v>
      </c>
      <c r="X6843" s="4">
        <v>1691520.01</v>
      </c>
      <c r="Y6843" s="4">
        <v>1804288</v>
      </c>
      <c r="Z6843" s="2">
        <v>0</v>
      </c>
      <c r="AA6843" s="2" t="s">
        <v>56</v>
      </c>
      <c r="AB6843" s="2" t="s">
        <v>15727</v>
      </c>
      <c r="AC6843" s="2" t="s">
        <v>146</v>
      </c>
      <c r="AD6843" s="2" t="s">
        <v>76</v>
      </c>
      <c r="AE6843" s="5">
        <v>88.52</v>
      </c>
      <c r="AF6843" s="2">
        <v>0</v>
      </c>
      <c r="AG6843" s="2" t="s">
        <v>77</v>
      </c>
      <c r="AH6843" s="2">
        <v>14</v>
      </c>
      <c r="AI6843" s="6" t="str">
        <f t="shared" si="318"/>
        <v>45-54</v>
      </c>
      <c r="AJ6843" s="11">
        <f>YEAR(tbl_LoanData[[#This Row],[Application Date]])</f>
        <v>2026</v>
      </c>
      <c r="AK6843" s="11" t="str">
        <f>TEXT(tbl_LoanData[[#This Row],[Application Date]],"MMMM")</f>
        <v>April</v>
      </c>
      <c r="AL6843" s="12">
        <f>DATE(YEAR(tbl_LoanData[[#This Row],[Application Date]]),MONTH(tbl_LoanData[[#This Row],[Application Date]]),1)</f>
        <v>46113</v>
      </c>
      <c r="AM6843" s="14">
        <f ca="1">IF(AND(tbl_LoanData[[#This Row],[Application Date]]&gt;=EOMONTH(TODAY(),-1)+1,tbl_LoanData[[#This Row],[Application Date]]&lt;=TODAY()),tbl_LoanData[[#This Row],[Loan Amount]],0)</f>
        <v>0</v>
      </c>
      <c r="AN6843" s="14">
        <f>tbl_LoanData[[#This Row],[Amount Paid]]-(Q6843-X6843)</f>
        <v>524288</v>
      </c>
      <c r="AO6843" s="14">
        <f>IF(tbl_LoanData[[#This Row],[Application Status]]="Approved",1,0)</f>
        <v>1</v>
      </c>
      <c r="AP6843" s="22" t="str">
        <f t="shared" ca="1" si="319"/>
        <v/>
      </c>
      <c r="AQ6843" s="22" t="str">
        <f t="shared" ca="1" si="320"/>
        <v/>
      </c>
    </row>
    <row r="6844" spans="1:43" ht="14.4" customHeight="1" x14ac:dyDescent="0.3">
      <c r="A6844" s="2" t="s">
        <v>2355</v>
      </c>
      <c r="B6844" s="2" t="s">
        <v>2356</v>
      </c>
      <c r="C6844" s="2" t="s">
        <v>223</v>
      </c>
      <c r="D6844" s="2" t="s">
        <v>311</v>
      </c>
      <c r="E6844" s="2" t="s">
        <v>293</v>
      </c>
      <c r="F6844" s="2">
        <v>35</v>
      </c>
      <c r="G6844" s="2" t="s">
        <v>69</v>
      </c>
      <c r="H6844" s="2" t="s">
        <v>70</v>
      </c>
      <c r="I6844" s="2" t="s">
        <v>50</v>
      </c>
      <c r="J6844" s="3">
        <v>46121</v>
      </c>
      <c r="K6844" s="3">
        <v>46142</v>
      </c>
      <c r="L6844" s="2" t="s">
        <v>40</v>
      </c>
      <c r="M6844" s="2" t="s">
        <v>85</v>
      </c>
      <c r="N6844" s="2" t="s">
        <v>274</v>
      </c>
      <c r="O6844" s="4">
        <v>768000</v>
      </c>
      <c r="P6844" s="4">
        <v>100700</v>
      </c>
      <c r="Q6844" s="4">
        <v>667300</v>
      </c>
      <c r="R6844" s="2">
        <v>24</v>
      </c>
      <c r="S6844" s="5">
        <v>7.05</v>
      </c>
      <c r="T6844" s="4">
        <v>31724.55</v>
      </c>
      <c r="U6844" s="2" t="s">
        <v>73</v>
      </c>
      <c r="V6844" s="2" t="s">
        <v>74</v>
      </c>
      <c r="W6844" s="4">
        <v>95173.65</v>
      </c>
      <c r="X6844" s="4">
        <v>666215.65</v>
      </c>
      <c r="Y6844" s="4">
        <v>761389.3</v>
      </c>
      <c r="Z6844" s="2">
        <v>0</v>
      </c>
      <c r="AA6844" s="2" t="s">
        <v>56</v>
      </c>
      <c r="AB6844" s="2" t="s">
        <v>15728</v>
      </c>
      <c r="AC6844" s="2" t="s">
        <v>75</v>
      </c>
      <c r="AD6844" s="2" t="s">
        <v>76</v>
      </c>
      <c r="AE6844" s="5">
        <v>86.89</v>
      </c>
      <c r="AF6844" s="2">
        <v>0</v>
      </c>
      <c r="AG6844" s="2" t="s">
        <v>77</v>
      </c>
      <c r="AH6844" s="2">
        <v>21</v>
      </c>
      <c r="AI6844" s="6" t="str">
        <f t="shared" si="318"/>
        <v>35-44</v>
      </c>
      <c r="AJ6844" s="11">
        <f>YEAR(tbl_LoanData[[#This Row],[Application Date]])</f>
        <v>2026</v>
      </c>
      <c r="AK6844" s="11" t="str">
        <f>TEXT(tbl_LoanData[[#This Row],[Application Date]],"MMMM")</f>
        <v>April</v>
      </c>
      <c r="AL6844" s="12">
        <f>DATE(YEAR(tbl_LoanData[[#This Row],[Application Date]]),MONTH(tbl_LoanData[[#This Row],[Application Date]]),1)</f>
        <v>46113</v>
      </c>
      <c r="AM6844" s="14">
        <f ca="1">IF(AND(tbl_LoanData[[#This Row],[Application Date]]&gt;=EOMONTH(TODAY(),-1)+1,tbl_LoanData[[#This Row],[Application Date]]&lt;=TODAY()),tbl_LoanData[[#This Row],[Loan Amount]],0)</f>
        <v>0</v>
      </c>
      <c r="AN6844" s="14">
        <f>tbl_LoanData[[#This Row],[Amount Paid]]-(Q6844-X6844)</f>
        <v>94089.300000000017</v>
      </c>
      <c r="AO6844" s="14">
        <f>IF(tbl_LoanData[[#This Row],[Application Status]]="Approved",1,0)</f>
        <v>1</v>
      </c>
      <c r="AP6844" s="22" t="str">
        <f t="shared" ca="1" si="319"/>
        <v/>
      </c>
      <c r="AQ6844" s="22" t="str">
        <f t="shared" ca="1" si="320"/>
        <v/>
      </c>
    </row>
    <row r="6845" spans="1:43" ht="14.4" customHeight="1" x14ac:dyDescent="0.3">
      <c r="A6845" s="2" t="s">
        <v>2379</v>
      </c>
      <c r="B6845" s="2" t="s">
        <v>2380</v>
      </c>
      <c r="C6845" s="2" t="s">
        <v>175</v>
      </c>
      <c r="D6845" s="2" t="s">
        <v>91</v>
      </c>
      <c r="E6845" s="2" t="s">
        <v>385</v>
      </c>
      <c r="F6845" s="2">
        <v>50</v>
      </c>
      <c r="G6845" s="2" t="s">
        <v>83</v>
      </c>
      <c r="H6845" s="2" t="s">
        <v>70</v>
      </c>
      <c r="I6845" s="2" t="s">
        <v>50</v>
      </c>
      <c r="J6845" s="3">
        <v>46117</v>
      </c>
      <c r="K6845" s="3">
        <v>46124</v>
      </c>
      <c r="L6845" s="2" t="s">
        <v>40</v>
      </c>
      <c r="M6845" s="2" t="s">
        <v>94</v>
      </c>
      <c r="N6845" s="2" t="s">
        <v>95</v>
      </c>
      <c r="O6845" s="4">
        <v>1454000</v>
      </c>
      <c r="P6845" s="4">
        <v>391000</v>
      </c>
      <c r="Q6845" s="4">
        <v>1063000</v>
      </c>
      <c r="R6845" s="2">
        <v>24</v>
      </c>
      <c r="S6845" s="5">
        <v>13.02</v>
      </c>
      <c r="T6845" s="4">
        <v>55825.22</v>
      </c>
      <c r="U6845" s="2" t="s">
        <v>73</v>
      </c>
      <c r="V6845" s="2" t="s">
        <v>74</v>
      </c>
      <c r="W6845" s="4">
        <v>223300.88</v>
      </c>
      <c r="X6845" s="4">
        <v>1116504.32</v>
      </c>
      <c r="Y6845" s="4">
        <v>1339805.2</v>
      </c>
      <c r="Z6845" s="2">
        <v>0</v>
      </c>
      <c r="AA6845" s="2" t="s">
        <v>56</v>
      </c>
      <c r="AB6845" s="2" t="s">
        <v>15733</v>
      </c>
      <c r="AC6845" s="2" t="s">
        <v>332</v>
      </c>
      <c r="AD6845" s="2" t="s">
        <v>76</v>
      </c>
      <c r="AE6845" s="5">
        <v>73.11</v>
      </c>
      <c r="AF6845" s="2">
        <v>0</v>
      </c>
      <c r="AG6845" s="2" t="s">
        <v>77</v>
      </c>
      <c r="AH6845" s="2">
        <v>7</v>
      </c>
      <c r="AI6845" s="6" t="str">
        <f t="shared" si="318"/>
        <v>45-54</v>
      </c>
      <c r="AJ6845" s="11">
        <f>YEAR(tbl_LoanData[[#This Row],[Application Date]])</f>
        <v>2026</v>
      </c>
      <c r="AK6845" s="11" t="str">
        <f>TEXT(tbl_LoanData[[#This Row],[Application Date]],"MMMM")</f>
        <v>April</v>
      </c>
      <c r="AL6845" s="12">
        <f>DATE(YEAR(tbl_LoanData[[#This Row],[Application Date]]),MONTH(tbl_LoanData[[#This Row],[Application Date]]),1)</f>
        <v>46113</v>
      </c>
      <c r="AM6845" s="14">
        <f ca="1">IF(AND(tbl_LoanData[[#This Row],[Application Date]]&gt;=EOMONTH(TODAY(),-1)+1,tbl_LoanData[[#This Row],[Application Date]]&lt;=TODAY()),tbl_LoanData[[#This Row],[Loan Amount]],0)</f>
        <v>0</v>
      </c>
      <c r="AN6845" s="14">
        <f>tbl_LoanData[[#This Row],[Amount Paid]]-(Q6845-X6845)</f>
        <v>276805.20000000007</v>
      </c>
      <c r="AO6845" s="14">
        <f>IF(tbl_LoanData[[#This Row],[Application Status]]="Approved",1,0)</f>
        <v>1</v>
      </c>
      <c r="AP6845" s="22" t="str">
        <f t="shared" ca="1" si="319"/>
        <v/>
      </c>
      <c r="AQ6845" s="22" t="str">
        <f t="shared" ca="1" si="320"/>
        <v/>
      </c>
    </row>
    <row r="6846" spans="1:43" x14ac:dyDescent="0.3">
      <c r="A6846" s="2" t="s">
        <v>2439</v>
      </c>
      <c r="B6846" s="2" t="s">
        <v>2440</v>
      </c>
      <c r="C6846" s="2" t="s">
        <v>100</v>
      </c>
      <c r="D6846" s="2" t="s">
        <v>102</v>
      </c>
      <c r="E6846" s="2" t="s">
        <v>210</v>
      </c>
      <c r="F6846" s="2">
        <v>39</v>
      </c>
      <c r="G6846" s="2" t="s">
        <v>69</v>
      </c>
      <c r="H6846" s="2" t="s">
        <v>136</v>
      </c>
      <c r="I6846" s="2" t="s">
        <v>49</v>
      </c>
      <c r="J6846" s="3">
        <v>46119</v>
      </c>
      <c r="K6846" s="3">
        <v>46123</v>
      </c>
      <c r="L6846" s="2" t="s">
        <v>36</v>
      </c>
      <c r="M6846" s="2" t="s">
        <v>85</v>
      </c>
      <c r="N6846" s="2" t="s">
        <v>671</v>
      </c>
      <c r="O6846" s="4">
        <v>1102000</v>
      </c>
      <c r="P6846" s="4">
        <v>216100</v>
      </c>
      <c r="Q6846" s="4">
        <v>885900</v>
      </c>
      <c r="R6846" s="2">
        <v>36</v>
      </c>
      <c r="S6846" s="5">
        <v>10.199999999999999</v>
      </c>
      <c r="T6846" s="4">
        <v>32138.48</v>
      </c>
      <c r="U6846" s="2" t="s">
        <v>73</v>
      </c>
      <c r="V6846" s="2" t="s">
        <v>74</v>
      </c>
      <c r="W6846" s="4">
        <v>96415.44</v>
      </c>
      <c r="X6846" s="4">
        <v>1060569.96</v>
      </c>
      <c r="Y6846" s="4">
        <v>1156985.3999999999</v>
      </c>
      <c r="Z6846" s="2">
        <v>30</v>
      </c>
      <c r="AA6846" s="2" t="s">
        <v>57</v>
      </c>
      <c r="AB6846" s="2" t="s">
        <v>15728</v>
      </c>
      <c r="AC6846" s="2" t="s">
        <v>213</v>
      </c>
      <c r="AD6846" s="2" t="s">
        <v>76</v>
      </c>
      <c r="AE6846" s="5">
        <v>80.39</v>
      </c>
      <c r="AF6846" s="2">
        <v>1</v>
      </c>
      <c r="AG6846" s="2" t="s">
        <v>77</v>
      </c>
      <c r="AH6846" s="2">
        <v>4</v>
      </c>
      <c r="AI6846" s="6" t="str">
        <f t="shared" si="318"/>
        <v>35-44</v>
      </c>
      <c r="AJ6846" s="11">
        <f>YEAR(tbl_LoanData[[#This Row],[Application Date]])</f>
        <v>2026</v>
      </c>
      <c r="AK6846" s="11" t="str">
        <f>TEXT(tbl_LoanData[[#This Row],[Application Date]],"MMMM")</f>
        <v>April</v>
      </c>
      <c r="AL6846" s="12">
        <f>DATE(YEAR(tbl_LoanData[[#This Row],[Application Date]]),MONTH(tbl_LoanData[[#This Row],[Application Date]]),1)</f>
        <v>46113</v>
      </c>
      <c r="AM6846" s="14">
        <f ca="1">IF(AND(tbl_LoanData[[#This Row],[Application Date]]&gt;=EOMONTH(TODAY(),-1)+1,tbl_LoanData[[#This Row],[Application Date]]&lt;=TODAY()),tbl_LoanData[[#This Row],[Loan Amount]],0)</f>
        <v>0</v>
      </c>
      <c r="AN6846" s="14">
        <f>tbl_LoanData[[#This Row],[Amount Paid]]-(Q6846-X6846)</f>
        <v>271085.39999999997</v>
      </c>
      <c r="AO6846" s="14">
        <f>IF(tbl_LoanData[[#This Row],[Application Status]]="Approved",1,0)</f>
        <v>1</v>
      </c>
      <c r="AP6846" s="22" t="str">
        <f t="shared" ca="1" si="319"/>
        <v/>
      </c>
      <c r="AQ6846" s="22" t="str">
        <f t="shared" ca="1" si="320"/>
        <v/>
      </c>
    </row>
    <row r="6847" spans="1:43" ht="14.4" customHeight="1" x14ac:dyDescent="0.3">
      <c r="A6847" s="2" t="s">
        <v>2569</v>
      </c>
      <c r="B6847" s="2" t="s">
        <v>2570</v>
      </c>
      <c r="C6847" s="2" t="s">
        <v>376</v>
      </c>
      <c r="D6847" s="2" t="s">
        <v>232</v>
      </c>
      <c r="E6847" s="2" t="s">
        <v>125</v>
      </c>
      <c r="F6847" s="2">
        <v>65</v>
      </c>
      <c r="G6847" s="2" t="s">
        <v>69</v>
      </c>
      <c r="H6847" s="2" t="s">
        <v>269</v>
      </c>
      <c r="I6847" s="2" t="s">
        <v>46</v>
      </c>
      <c r="J6847" s="3">
        <v>46134</v>
      </c>
      <c r="K6847" s="3">
        <v>46146</v>
      </c>
      <c r="L6847" s="2" t="s">
        <v>36</v>
      </c>
      <c r="M6847" s="2" t="s">
        <v>104</v>
      </c>
      <c r="N6847" s="2" t="s">
        <v>592</v>
      </c>
      <c r="O6847" s="4">
        <v>1656000</v>
      </c>
      <c r="P6847" s="4">
        <v>375300</v>
      </c>
      <c r="Q6847" s="4">
        <v>1280700</v>
      </c>
      <c r="R6847" s="2">
        <v>24</v>
      </c>
      <c r="S6847" s="5">
        <v>5.68</v>
      </c>
      <c r="T6847" s="4">
        <v>59424.480000000003</v>
      </c>
      <c r="U6847" s="2" t="s">
        <v>73</v>
      </c>
      <c r="V6847" s="2" t="s">
        <v>74</v>
      </c>
      <c r="W6847" s="4">
        <v>178273.44</v>
      </c>
      <c r="X6847" s="4">
        <v>1247914.08</v>
      </c>
      <c r="Y6847" s="4">
        <v>1426187.52</v>
      </c>
      <c r="Z6847" s="2">
        <v>0</v>
      </c>
      <c r="AA6847" s="2" t="s">
        <v>56</v>
      </c>
      <c r="AB6847" s="2" t="s">
        <v>15729</v>
      </c>
      <c r="AC6847" s="2" t="s">
        <v>87</v>
      </c>
      <c r="AD6847" s="2" t="s">
        <v>76</v>
      </c>
      <c r="AE6847" s="5">
        <v>77.34</v>
      </c>
      <c r="AF6847" s="2">
        <v>0</v>
      </c>
      <c r="AG6847" s="2" t="s">
        <v>77</v>
      </c>
      <c r="AH6847" s="2">
        <v>12</v>
      </c>
      <c r="AI6847" s="6" t="str">
        <f t="shared" si="318"/>
        <v>65+</v>
      </c>
      <c r="AJ6847" s="11">
        <f>YEAR(tbl_LoanData[[#This Row],[Application Date]])</f>
        <v>2026</v>
      </c>
      <c r="AK6847" s="11" t="str">
        <f>TEXT(tbl_LoanData[[#This Row],[Application Date]],"MMMM")</f>
        <v>April</v>
      </c>
      <c r="AL6847" s="12">
        <f>DATE(YEAR(tbl_LoanData[[#This Row],[Application Date]]),MONTH(tbl_LoanData[[#This Row],[Application Date]]),1)</f>
        <v>46113</v>
      </c>
      <c r="AM6847" s="14">
        <f ca="1">IF(AND(tbl_LoanData[[#This Row],[Application Date]]&gt;=EOMONTH(TODAY(),-1)+1,tbl_LoanData[[#This Row],[Application Date]]&lt;=TODAY()),tbl_LoanData[[#This Row],[Loan Amount]],0)</f>
        <v>0</v>
      </c>
      <c r="AN6847" s="14">
        <f>tbl_LoanData[[#This Row],[Amount Paid]]-(Q6847-X6847)</f>
        <v>145487.52000000008</v>
      </c>
      <c r="AO6847" s="14">
        <f>IF(tbl_LoanData[[#This Row],[Application Status]]="Approved",1,0)</f>
        <v>1</v>
      </c>
      <c r="AP6847" s="22" t="str">
        <f t="shared" ca="1" si="319"/>
        <v/>
      </c>
      <c r="AQ6847" s="22" t="str">
        <f t="shared" ca="1" si="320"/>
        <v/>
      </c>
    </row>
    <row r="6848" spans="1:43" ht="14.4" customHeight="1" x14ac:dyDescent="0.3">
      <c r="A6848" s="2" t="s">
        <v>2729</v>
      </c>
      <c r="B6848" s="2" t="s">
        <v>2730</v>
      </c>
      <c r="C6848" s="2" t="s">
        <v>343</v>
      </c>
      <c r="D6848" s="2" t="s">
        <v>118</v>
      </c>
      <c r="E6848" s="2" t="s">
        <v>232</v>
      </c>
      <c r="F6848" s="2">
        <v>38</v>
      </c>
      <c r="G6848" s="2" t="s">
        <v>69</v>
      </c>
      <c r="H6848" s="2" t="s">
        <v>285</v>
      </c>
      <c r="I6848" s="2" t="s">
        <v>55</v>
      </c>
      <c r="J6848" s="3">
        <v>46125</v>
      </c>
      <c r="K6848" s="3">
        <v>46135</v>
      </c>
      <c r="L6848" s="2" t="s">
        <v>38</v>
      </c>
      <c r="M6848" s="2" t="s">
        <v>127</v>
      </c>
      <c r="N6848" s="2" t="s">
        <v>128</v>
      </c>
      <c r="O6848" s="4">
        <v>1496000</v>
      </c>
      <c r="P6848" s="4">
        <v>284100</v>
      </c>
      <c r="Q6848" s="4">
        <v>1211900</v>
      </c>
      <c r="R6848" s="2">
        <v>36</v>
      </c>
      <c r="S6848" s="5">
        <v>8.3800000000000008</v>
      </c>
      <c r="T6848" s="4">
        <v>42126.99</v>
      </c>
      <c r="U6848" s="2" t="s">
        <v>73</v>
      </c>
      <c r="V6848" s="2" t="s">
        <v>74</v>
      </c>
      <c r="W6848" s="4">
        <v>126380.97</v>
      </c>
      <c r="X6848" s="4">
        <v>1390190.69</v>
      </c>
      <c r="Y6848" s="4">
        <v>1516571.66</v>
      </c>
      <c r="Z6848" s="2">
        <v>0</v>
      </c>
      <c r="AA6848" s="2" t="s">
        <v>56</v>
      </c>
      <c r="AB6848" s="2" t="s">
        <v>15734</v>
      </c>
      <c r="AC6848" s="2" t="s">
        <v>87</v>
      </c>
      <c r="AD6848" s="2" t="s">
        <v>76</v>
      </c>
      <c r="AE6848" s="5">
        <v>81.010000000000005</v>
      </c>
      <c r="AF6848" s="2">
        <v>0</v>
      </c>
      <c r="AG6848" s="2" t="s">
        <v>77</v>
      </c>
      <c r="AH6848" s="2">
        <v>10</v>
      </c>
      <c r="AI6848" s="6" t="str">
        <f t="shared" si="318"/>
        <v>35-44</v>
      </c>
      <c r="AJ6848" s="11">
        <f>YEAR(tbl_LoanData[[#This Row],[Application Date]])</f>
        <v>2026</v>
      </c>
      <c r="AK6848" s="11" t="str">
        <f>TEXT(tbl_LoanData[[#This Row],[Application Date]],"MMMM")</f>
        <v>April</v>
      </c>
      <c r="AL6848" s="12">
        <f>DATE(YEAR(tbl_LoanData[[#This Row],[Application Date]]),MONTH(tbl_LoanData[[#This Row],[Application Date]]),1)</f>
        <v>46113</v>
      </c>
      <c r="AM6848" s="14">
        <f ca="1">IF(AND(tbl_LoanData[[#This Row],[Application Date]]&gt;=EOMONTH(TODAY(),-1)+1,tbl_LoanData[[#This Row],[Application Date]]&lt;=TODAY()),tbl_LoanData[[#This Row],[Loan Amount]],0)</f>
        <v>0</v>
      </c>
      <c r="AN6848" s="14">
        <f>tbl_LoanData[[#This Row],[Amount Paid]]-(Q6848-X6848)</f>
        <v>304671.65999999992</v>
      </c>
      <c r="AO6848" s="14">
        <f>IF(tbl_LoanData[[#This Row],[Application Status]]="Approved",1,0)</f>
        <v>1</v>
      </c>
      <c r="AP6848" s="22" t="str">
        <f t="shared" ca="1" si="319"/>
        <v/>
      </c>
      <c r="AQ6848" s="22" t="str">
        <f t="shared" ca="1" si="320"/>
        <v/>
      </c>
    </row>
    <row r="6849" spans="1:43" x14ac:dyDescent="0.3">
      <c r="A6849" s="2" t="s">
        <v>2731</v>
      </c>
      <c r="B6849" s="2" t="s">
        <v>2732</v>
      </c>
      <c r="C6849" s="2" t="s">
        <v>116</v>
      </c>
      <c r="D6849" s="2" t="s">
        <v>254</v>
      </c>
      <c r="E6849" s="2" t="s">
        <v>176</v>
      </c>
      <c r="F6849" s="2">
        <v>31</v>
      </c>
      <c r="G6849" s="2" t="s">
        <v>69</v>
      </c>
      <c r="H6849" s="2" t="s">
        <v>298</v>
      </c>
      <c r="I6849" s="2" t="s">
        <v>43</v>
      </c>
      <c r="J6849" s="3">
        <v>46132</v>
      </c>
      <c r="K6849" s="3">
        <v>46151</v>
      </c>
      <c r="L6849" s="2" t="s">
        <v>36</v>
      </c>
      <c r="M6849" s="2" t="s">
        <v>104</v>
      </c>
      <c r="N6849" s="2" t="s">
        <v>592</v>
      </c>
      <c r="O6849" s="4">
        <v>1896000</v>
      </c>
      <c r="P6849" s="4">
        <v>397100</v>
      </c>
      <c r="Q6849" s="4">
        <v>1498900</v>
      </c>
      <c r="R6849" s="2">
        <v>24</v>
      </c>
      <c r="S6849" s="5">
        <v>13.84</v>
      </c>
      <c r="T6849" s="4">
        <v>79741.48</v>
      </c>
      <c r="U6849" s="2" t="s">
        <v>73</v>
      </c>
      <c r="V6849" s="2" t="s">
        <v>74</v>
      </c>
      <c r="W6849" s="4">
        <v>239224.44</v>
      </c>
      <c r="X6849" s="4">
        <v>1674571.08</v>
      </c>
      <c r="Y6849" s="4">
        <v>1913795.52</v>
      </c>
      <c r="Z6849" s="2">
        <v>0</v>
      </c>
      <c r="AA6849" s="2" t="s">
        <v>56</v>
      </c>
      <c r="AB6849" s="2" t="s">
        <v>15733</v>
      </c>
      <c r="AC6849" s="2" t="s">
        <v>121</v>
      </c>
      <c r="AD6849" s="2" t="s">
        <v>76</v>
      </c>
      <c r="AE6849" s="5">
        <v>79.06</v>
      </c>
      <c r="AF6849" s="2">
        <v>0</v>
      </c>
      <c r="AG6849" s="2" t="s">
        <v>77</v>
      </c>
      <c r="AH6849" s="2">
        <v>19</v>
      </c>
      <c r="AI6849" s="6" t="str">
        <f t="shared" si="318"/>
        <v>25-34</v>
      </c>
      <c r="AJ6849" s="11">
        <f>YEAR(tbl_LoanData[[#This Row],[Application Date]])</f>
        <v>2026</v>
      </c>
      <c r="AK6849" s="11" t="str">
        <f>TEXT(tbl_LoanData[[#This Row],[Application Date]],"MMMM")</f>
        <v>April</v>
      </c>
      <c r="AL6849" s="12">
        <f>DATE(YEAR(tbl_LoanData[[#This Row],[Application Date]]),MONTH(tbl_LoanData[[#This Row],[Application Date]]),1)</f>
        <v>46113</v>
      </c>
      <c r="AM6849" s="14">
        <f ca="1">IF(AND(tbl_LoanData[[#This Row],[Application Date]]&gt;=EOMONTH(TODAY(),-1)+1,tbl_LoanData[[#This Row],[Application Date]]&lt;=TODAY()),tbl_LoanData[[#This Row],[Loan Amount]],0)</f>
        <v>0</v>
      </c>
      <c r="AN6849" s="14">
        <f>tbl_LoanData[[#This Row],[Amount Paid]]-(Q6849-X6849)</f>
        <v>414895.52000000008</v>
      </c>
      <c r="AO6849" s="14">
        <f>IF(tbl_LoanData[[#This Row],[Application Status]]="Approved",1,0)</f>
        <v>1</v>
      </c>
      <c r="AP6849" s="22" t="str">
        <f t="shared" ca="1" si="319"/>
        <v/>
      </c>
      <c r="AQ6849" s="22" t="str">
        <f t="shared" ca="1" si="320"/>
        <v/>
      </c>
    </row>
    <row r="6850" spans="1:43" ht="14.4" customHeight="1" x14ac:dyDescent="0.3">
      <c r="A6850" s="2" t="s">
        <v>2881</v>
      </c>
      <c r="B6850" s="2" t="s">
        <v>2882</v>
      </c>
      <c r="C6850" s="2" t="s">
        <v>546</v>
      </c>
      <c r="D6850" s="2" t="s">
        <v>117</v>
      </c>
      <c r="E6850" s="2" t="s">
        <v>189</v>
      </c>
      <c r="F6850" s="2">
        <v>51</v>
      </c>
      <c r="G6850" s="2" t="s">
        <v>83</v>
      </c>
      <c r="H6850" s="2" t="s">
        <v>166</v>
      </c>
      <c r="I6850" s="2" t="s">
        <v>46</v>
      </c>
      <c r="J6850" s="3">
        <v>46134</v>
      </c>
      <c r="K6850" s="3"/>
      <c r="L6850" s="2" t="s">
        <v>36</v>
      </c>
      <c r="M6850" s="2" t="s">
        <v>71</v>
      </c>
      <c r="N6850" s="2" t="s">
        <v>162</v>
      </c>
      <c r="O6850" s="4">
        <v>1843000</v>
      </c>
      <c r="P6850" s="4">
        <v>433500</v>
      </c>
      <c r="Q6850" s="4">
        <v>1409500</v>
      </c>
      <c r="R6850" s="2">
        <v>24</v>
      </c>
      <c r="S6850" s="5">
        <v>7.76</v>
      </c>
      <c r="T6850" s="4">
        <v>67843.929999999993</v>
      </c>
      <c r="U6850" s="2" t="s">
        <v>96</v>
      </c>
      <c r="V6850" s="2" t="s">
        <v>97</v>
      </c>
      <c r="W6850" s="4">
        <v>0</v>
      </c>
      <c r="X6850" s="4">
        <v>0</v>
      </c>
      <c r="Y6850" s="4">
        <v>1628254.4</v>
      </c>
      <c r="Z6850" s="2">
        <v>0</v>
      </c>
      <c r="AA6850" s="2" t="s">
        <v>97</v>
      </c>
      <c r="AB6850" s="2" t="s">
        <v>15731</v>
      </c>
      <c r="AC6850" s="2" t="s">
        <v>75</v>
      </c>
      <c r="AD6850" s="2" t="s">
        <v>76</v>
      </c>
      <c r="AE6850" s="5">
        <v>76.48</v>
      </c>
      <c r="AF6850" s="2">
        <v>0</v>
      </c>
      <c r="AG6850" s="2" t="s">
        <v>97</v>
      </c>
      <c r="AH6850" s="2"/>
      <c r="AI6850" s="6" t="str">
        <f t="shared" ref="AI6850:AI6913" si="321">IF(F6850&lt;25,"18-24",IF(F6850&lt;35,"25-34",IF(F6850&lt;45,"35-44",IF(F6850&lt;55,"45-54",IF(F6850&lt;65,"55-64","65+")))))</f>
        <v>45-54</v>
      </c>
      <c r="AJ6850" s="11">
        <f>YEAR(tbl_LoanData[[#This Row],[Application Date]])</f>
        <v>2026</v>
      </c>
      <c r="AK6850" s="11" t="str">
        <f>TEXT(tbl_LoanData[[#This Row],[Application Date]],"MMMM")</f>
        <v>April</v>
      </c>
      <c r="AL6850" s="12">
        <f>DATE(YEAR(tbl_LoanData[[#This Row],[Application Date]]),MONTH(tbl_LoanData[[#This Row],[Application Date]]),1)</f>
        <v>46113</v>
      </c>
      <c r="AM6850" s="14">
        <f ca="1">IF(AND(tbl_LoanData[[#This Row],[Application Date]]&gt;=EOMONTH(TODAY(),-1)+1,tbl_LoanData[[#This Row],[Application Date]]&lt;=TODAY()),tbl_LoanData[[#This Row],[Loan Amount]],0)</f>
        <v>0</v>
      </c>
      <c r="AN6850" s="14">
        <f>tbl_LoanData[[#This Row],[Amount Paid]]-(Q6850-X6850)</f>
        <v>-1409500</v>
      </c>
      <c r="AO6850" s="14">
        <f>IF(tbl_LoanData[[#This Row],[Application Status]]="Approved",1,0)</f>
        <v>0</v>
      </c>
      <c r="AP6850" s="22" t="str">
        <f t="shared" ref="AP6850:AP6913" ca="1" si="322">IF(AND(J6850&gt;=DATE(YEAR(TODAY()),MONTH(TODAY()),1),J6850&lt;=TODAY()),"Current MTD",IF(AND(J6850&gt;=EOMONTH(TODAY(),-2)+1,J6850&lt;=EOMONTH(TODAY(),-1)),"Previous MTD",""))</f>
        <v/>
      </c>
      <c r="AQ6850" s="22" t="str">
        <f t="shared" ref="AQ6850:AQ6913" ca="1" si="323">IF(AND(J6850&gt;=DATE(YEAR(TODAY()),MONTH(TODAY()),1),J6850&lt;=TODAY()),TEXT(DATE(YEAR(TODAY()),MONTH(TODAY()),1),"mmm d")&amp;"–"&amp;DAY(TODAY()),IF(AND(J6850&gt;=EOMONTH(TODAY(),-2)+1,J6850&lt;=EOMONTH(TODAY(),-1)),""&amp;TEXT(EOMONTH(TODAY(),-2)+1,"mmm d")&amp;"–"&amp;DAY(TODAY()),""))</f>
        <v/>
      </c>
    </row>
    <row r="6851" spans="1:43" x14ac:dyDescent="0.3">
      <c r="A6851" s="2" t="s">
        <v>2889</v>
      </c>
      <c r="B6851" s="2" t="s">
        <v>2890</v>
      </c>
      <c r="C6851" s="2" t="s">
        <v>322</v>
      </c>
      <c r="D6851" s="2" t="s">
        <v>204</v>
      </c>
      <c r="E6851" s="2" t="s">
        <v>182</v>
      </c>
      <c r="F6851" s="2">
        <v>34</v>
      </c>
      <c r="G6851" s="2" t="s">
        <v>83</v>
      </c>
      <c r="H6851" s="2" t="s">
        <v>278</v>
      </c>
      <c r="I6851" s="2" t="s">
        <v>45</v>
      </c>
      <c r="J6851" s="3">
        <v>46116</v>
      </c>
      <c r="K6851" s="3">
        <v>46134</v>
      </c>
      <c r="L6851" s="2" t="s">
        <v>36</v>
      </c>
      <c r="M6851" s="2" t="s">
        <v>104</v>
      </c>
      <c r="N6851" s="2" t="s">
        <v>592</v>
      </c>
      <c r="O6851" s="4">
        <v>2001000</v>
      </c>
      <c r="P6851" s="4">
        <v>544800</v>
      </c>
      <c r="Q6851" s="4">
        <v>1456200</v>
      </c>
      <c r="R6851" s="2">
        <v>48</v>
      </c>
      <c r="S6851" s="5">
        <v>11.95</v>
      </c>
      <c r="T6851" s="4">
        <v>44838.82</v>
      </c>
      <c r="U6851" s="2" t="s">
        <v>73</v>
      </c>
      <c r="V6851" s="2" t="s">
        <v>74</v>
      </c>
      <c r="W6851" s="4">
        <v>134516.46</v>
      </c>
      <c r="X6851" s="4">
        <v>2017747.14</v>
      </c>
      <c r="Y6851" s="4">
        <v>2152263.6</v>
      </c>
      <c r="Z6851" s="2">
        <v>0</v>
      </c>
      <c r="AA6851" s="2" t="s">
        <v>56</v>
      </c>
      <c r="AB6851" s="2" t="s">
        <v>15729</v>
      </c>
      <c r="AC6851" s="2" t="s">
        <v>121</v>
      </c>
      <c r="AD6851" s="2" t="s">
        <v>76</v>
      </c>
      <c r="AE6851" s="5">
        <v>72.77</v>
      </c>
      <c r="AF6851" s="2">
        <v>0</v>
      </c>
      <c r="AG6851" s="2" t="s">
        <v>77</v>
      </c>
      <c r="AH6851" s="2">
        <v>18</v>
      </c>
      <c r="AI6851" s="6" t="str">
        <f t="shared" si="321"/>
        <v>25-34</v>
      </c>
      <c r="AJ6851" s="11">
        <f>YEAR(tbl_LoanData[[#This Row],[Application Date]])</f>
        <v>2026</v>
      </c>
      <c r="AK6851" s="11" t="str">
        <f>TEXT(tbl_LoanData[[#This Row],[Application Date]],"MMMM")</f>
        <v>April</v>
      </c>
      <c r="AL6851" s="12">
        <f>DATE(YEAR(tbl_LoanData[[#This Row],[Application Date]]),MONTH(tbl_LoanData[[#This Row],[Application Date]]),1)</f>
        <v>46113</v>
      </c>
      <c r="AM6851" s="14">
        <f ca="1">IF(AND(tbl_LoanData[[#This Row],[Application Date]]&gt;=EOMONTH(TODAY(),-1)+1,tbl_LoanData[[#This Row],[Application Date]]&lt;=TODAY()),tbl_LoanData[[#This Row],[Loan Amount]],0)</f>
        <v>0</v>
      </c>
      <c r="AN6851" s="14">
        <f>tbl_LoanData[[#This Row],[Amount Paid]]-(Q6851-X6851)</f>
        <v>696063.59999999986</v>
      </c>
      <c r="AO6851" s="14">
        <f>IF(tbl_LoanData[[#This Row],[Application Status]]="Approved",1,0)</f>
        <v>1</v>
      </c>
      <c r="AP6851" s="22" t="str">
        <f t="shared" ca="1" si="322"/>
        <v/>
      </c>
      <c r="AQ6851" s="22" t="str">
        <f t="shared" ca="1" si="323"/>
        <v/>
      </c>
    </row>
    <row r="6852" spans="1:43" x14ac:dyDescent="0.3">
      <c r="A6852" s="2" t="s">
        <v>2917</v>
      </c>
      <c r="B6852" s="2" t="s">
        <v>2918</v>
      </c>
      <c r="C6852" s="2" t="s">
        <v>141</v>
      </c>
      <c r="D6852" s="2" t="s">
        <v>209</v>
      </c>
      <c r="E6852" s="2" t="s">
        <v>101</v>
      </c>
      <c r="F6852" s="2">
        <v>22</v>
      </c>
      <c r="G6852" s="2" t="s">
        <v>83</v>
      </c>
      <c r="H6852" s="2" t="s">
        <v>298</v>
      </c>
      <c r="I6852" s="2" t="s">
        <v>43</v>
      </c>
      <c r="J6852" s="3">
        <v>46136</v>
      </c>
      <c r="K6852" s="3"/>
      <c r="L6852" s="2" t="s">
        <v>40</v>
      </c>
      <c r="M6852" s="2" t="s">
        <v>94</v>
      </c>
      <c r="N6852" s="2" t="s">
        <v>95</v>
      </c>
      <c r="O6852" s="4">
        <v>981000</v>
      </c>
      <c r="P6852" s="4">
        <v>238100</v>
      </c>
      <c r="Q6852" s="4">
        <v>742900</v>
      </c>
      <c r="R6852" s="2">
        <v>48</v>
      </c>
      <c r="S6852" s="5">
        <v>10.23</v>
      </c>
      <c r="T6852" s="4">
        <v>21810.31</v>
      </c>
      <c r="U6852" s="2" t="s">
        <v>96</v>
      </c>
      <c r="V6852" s="2" t="s">
        <v>97</v>
      </c>
      <c r="W6852" s="4">
        <v>0</v>
      </c>
      <c r="X6852" s="4">
        <v>0</v>
      </c>
      <c r="Y6852" s="4">
        <v>1046894.68</v>
      </c>
      <c r="Z6852" s="2">
        <v>0</v>
      </c>
      <c r="AA6852" s="2" t="s">
        <v>97</v>
      </c>
      <c r="AB6852" s="2" t="s">
        <v>15727</v>
      </c>
      <c r="AC6852" s="2" t="s">
        <v>146</v>
      </c>
      <c r="AD6852" s="2" t="s">
        <v>76</v>
      </c>
      <c r="AE6852" s="5">
        <v>75.73</v>
      </c>
      <c r="AF6852" s="2">
        <v>0</v>
      </c>
      <c r="AG6852" s="2" t="s">
        <v>97</v>
      </c>
      <c r="AH6852" s="2"/>
      <c r="AI6852" s="6" t="str">
        <f t="shared" si="321"/>
        <v>18-24</v>
      </c>
      <c r="AJ6852" s="11">
        <f>YEAR(tbl_LoanData[[#This Row],[Application Date]])</f>
        <v>2026</v>
      </c>
      <c r="AK6852" s="11" t="str">
        <f>TEXT(tbl_LoanData[[#This Row],[Application Date]],"MMMM")</f>
        <v>April</v>
      </c>
      <c r="AL6852" s="12">
        <f>DATE(YEAR(tbl_LoanData[[#This Row],[Application Date]]),MONTH(tbl_LoanData[[#This Row],[Application Date]]),1)</f>
        <v>46113</v>
      </c>
      <c r="AM6852" s="14">
        <f ca="1">IF(AND(tbl_LoanData[[#This Row],[Application Date]]&gt;=EOMONTH(TODAY(),-1)+1,tbl_LoanData[[#This Row],[Application Date]]&lt;=TODAY()),tbl_LoanData[[#This Row],[Loan Amount]],0)</f>
        <v>0</v>
      </c>
      <c r="AN6852" s="14">
        <f>tbl_LoanData[[#This Row],[Amount Paid]]-(Q6852-X6852)</f>
        <v>-742900</v>
      </c>
      <c r="AO6852" s="14">
        <f>IF(tbl_LoanData[[#This Row],[Application Status]]="Approved",1,0)</f>
        <v>0</v>
      </c>
      <c r="AP6852" s="22" t="str">
        <f t="shared" ca="1" si="322"/>
        <v/>
      </c>
      <c r="AQ6852" s="22" t="str">
        <f t="shared" ca="1" si="323"/>
        <v/>
      </c>
    </row>
    <row r="6853" spans="1:43" ht="14.4" customHeight="1" x14ac:dyDescent="0.3">
      <c r="A6853" s="2" t="s">
        <v>3001</v>
      </c>
      <c r="B6853" s="2" t="s">
        <v>3002</v>
      </c>
      <c r="C6853" s="2" t="s">
        <v>292</v>
      </c>
      <c r="D6853" s="2" t="s">
        <v>176</v>
      </c>
      <c r="E6853" s="2" t="s">
        <v>118</v>
      </c>
      <c r="F6853" s="2">
        <v>56</v>
      </c>
      <c r="G6853" s="2" t="s">
        <v>83</v>
      </c>
      <c r="H6853" s="2" t="s">
        <v>237</v>
      </c>
      <c r="I6853" s="2" t="s">
        <v>48</v>
      </c>
      <c r="J6853" s="3">
        <v>46130</v>
      </c>
      <c r="K6853" s="3">
        <v>46147</v>
      </c>
      <c r="L6853" s="2" t="s">
        <v>40</v>
      </c>
      <c r="M6853" s="2" t="s">
        <v>94</v>
      </c>
      <c r="N6853" s="2" t="s">
        <v>95</v>
      </c>
      <c r="O6853" s="4">
        <v>1238000</v>
      </c>
      <c r="P6853" s="4">
        <v>228400</v>
      </c>
      <c r="Q6853" s="4">
        <v>1009600</v>
      </c>
      <c r="R6853" s="2">
        <v>60</v>
      </c>
      <c r="S6853" s="5">
        <v>11.82</v>
      </c>
      <c r="T6853" s="4">
        <v>26771.23</v>
      </c>
      <c r="U6853" s="2" t="s">
        <v>73</v>
      </c>
      <c r="V6853" s="2" t="s">
        <v>74</v>
      </c>
      <c r="W6853" s="4">
        <v>80313.69</v>
      </c>
      <c r="X6853" s="4">
        <v>1525959.91</v>
      </c>
      <c r="Y6853" s="4">
        <v>1606273.6</v>
      </c>
      <c r="Z6853" s="2">
        <v>0</v>
      </c>
      <c r="AA6853" s="2" t="s">
        <v>56</v>
      </c>
      <c r="AB6853" s="2" t="s">
        <v>15730</v>
      </c>
      <c r="AC6853" s="2" t="s">
        <v>87</v>
      </c>
      <c r="AD6853" s="2" t="s">
        <v>76</v>
      </c>
      <c r="AE6853" s="5">
        <v>81.55</v>
      </c>
      <c r="AF6853" s="2">
        <v>0</v>
      </c>
      <c r="AG6853" s="2" t="s">
        <v>77</v>
      </c>
      <c r="AH6853" s="2">
        <v>17</v>
      </c>
      <c r="AI6853" s="6" t="str">
        <f t="shared" si="321"/>
        <v>55-64</v>
      </c>
      <c r="AJ6853" s="11">
        <f>YEAR(tbl_LoanData[[#This Row],[Application Date]])</f>
        <v>2026</v>
      </c>
      <c r="AK6853" s="11" t="str">
        <f>TEXT(tbl_LoanData[[#This Row],[Application Date]],"MMMM")</f>
        <v>April</v>
      </c>
      <c r="AL6853" s="12">
        <f>DATE(YEAR(tbl_LoanData[[#This Row],[Application Date]]),MONTH(tbl_LoanData[[#This Row],[Application Date]]),1)</f>
        <v>46113</v>
      </c>
      <c r="AM6853" s="14">
        <f ca="1">IF(AND(tbl_LoanData[[#This Row],[Application Date]]&gt;=EOMONTH(TODAY(),-1)+1,tbl_LoanData[[#This Row],[Application Date]]&lt;=TODAY()),tbl_LoanData[[#This Row],[Loan Amount]],0)</f>
        <v>0</v>
      </c>
      <c r="AN6853" s="14">
        <f>tbl_LoanData[[#This Row],[Amount Paid]]-(Q6853-X6853)</f>
        <v>596673.59999999986</v>
      </c>
      <c r="AO6853" s="14">
        <f>IF(tbl_LoanData[[#This Row],[Application Status]]="Approved",1,0)</f>
        <v>1</v>
      </c>
      <c r="AP6853" s="22" t="str">
        <f t="shared" ca="1" si="322"/>
        <v/>
      </c>
      <c r="AQ6853" s="22" t="str">
        <f t="shared" ca="1" si="323"/>
        <v/>
      </c>
    </row>
    <row r="6854" spans="1:43" ht="14.4" customHeight="1" x14ac:dyDescent="0.3">
      <c r="A6854" s="2" t="s">
        <v>3267</v>
      </c>
      <c r="B6854" s="2" t="s">
        <v>3268</v>
      </c>
      <c r="C6854" s="2" t="s">
        <v>292</v>
      </c>
      <c r="D6854" s="2" t="s">
        <v>134</v>
      </c>
      <c r="E6854" s="2" t="s">
        <v>394</v>
      </c>
      <c r="F6854" s="2">
        <v>35</v>
      </c>
      <c r="G6854" s="2" t="s">
        <v>83</v>
      </c>
      <c r="H6854" s="2" t="s">
        <v>205</v>
      </c>
      <c r="I6854" s="2" t="s">
        <v>49</v>
      </c>
      <c r="J6854" s="3">
        <v>46130</v>
      </c>
      <c r="K6854" s="3">
        <v>46141</v>
      </c>
      <c r="L6854" s="2" t="s">
        <v>36</v>
      </c>
      <c r="M6854" s="2" t="s">
        <v>94</v>
      </c>
      <c r="N6854" s="2" t="s">
        <v>212</v>
      </c>
      <c r="O6854" s="4">
        <v>1872000</v>
      </c>
      <c r="P6854" s="4">
        <v>738900</v>
      </c>
      <c r="Q6854" s="4">
        <v>1133100</v>
      </c>
      <c r="R6854" s="2">
        <v>48</v>
      </c>
      <c r="S6854" s="5">
        <v>6.93</v>
      </c>
      <c r="T6854" s="4">
        <v>30149.9</v>
      </c>
      <c r="U6854" s="2" t="s">
        <v>73</v>
      </c>
      <c r="V6854" s="2" t="s">
        <v>74</v>
      </c>
      <c r="W6854" s="4">
        <v>90449.7</v>
      </c>
      <c r="X6854" s="4">
        <v>1356745.62</v>
      </c>
      <c r="Y6854" s="4">
        <v>1447195.32</v>
      </c>
      <c r="Z6854" s="2">
        <v>0</v>
      </c>
      <c r="AA6854" s="2" t="s">
        <v>56</v>
      </c>
      <c r="AB6854" s="2" t="s">
        <v>15731</v>
      </c>
      <c r="AC6854" s="2" t="s">
        <v>146</v>
      </c>
      <c r="AD6854" s="2" t="s">
        <v>76</v>
      </c>
      <c r="AE6854" s="5">
        <v>60.53</v>
      </c>
      <c r="AF6854" s="2">
        <v>0</v>
      </c>
      <c r="AG6854" s="2" t="s">
        <v>77</v>
      </c>
      <c r="AH6854" s="2">
        <v>11</v>
      </c>
      <c r="AI6854" s="6" t="str">
        <f t="shared" si="321"/>
        <v>35-44</v>
      </c>
      <c r="AJ6854" s="11">
        <f>YEAR(tbl_LoanData[[#This Row],[Application Date]])</f>
        <v>2026</v>
      </c>
      <c r="AK6854" s="11" t="str">
        <f>TEXT(tbl_LoanData[[#This Row],[Application Date]],"MMMM")</f>
        <v>April</v>
      </c>
      <c r="AL6854" s="12">
        <f>DATE(YEAR(tbl_LoanData[[#This Row],[Application Date]]),MONTH(tbl_LoanData[[#This Row],[Application Date]]),1)</f>
        <v>46113</v>
      </c>
      <c r="AM6854" s="14">
        <f ca="1">IF(AND(tbl_LoanData[[#This Row],[Application Date]]&gt;=EOMONTH(TODAY(),-1)+1,tbl_LoanData[[#This Row],[Application Date]]&lt;=TODAY()),tbl_LoanData[[#This Row],[Loan Amount]],0)</f>
        <v>0</v>
      </c>
      <c r="AN6854" s="14">
        <f>tbl_LoanData[[#This Row],[Amount Paid]]-(Q6854-X6854)</f>
        <v>314095.32000000012</v>
      </c>
      <c r="AO6854" s="14">
        <f>IF(tbl_LoanData[[#This Row],[Application Status]]="Approved",1,0)</f>
        <v>1</v>
      </c>
      <c r="AP6854" s="22" t="str">
        <f t="shared" ca="1" si="322"/>
        <v/>
      </c>
      <c r="AQ6854" s="22" t="str">
        <f t="shared" ca="1" si="323"/>
        <v/>
      </c>
    </row>
    <row r="6855" spans="1:43" ht="14.4" customHeight="1" x14ac:dyDescent="0.3">
      <c r="A6855" s="2" t="s">
        <v>3489</v>
      </c>
      <c r="B6855" s="2" t="s">
        <v>3490</v>
      </c>
      <c r="C6855" s="2" t="s">
        <v>606</v>
      </c>
      <c r="D6855" s="2" t="s">
        <v>102</v>
      </c>
      <c r="E6855" s="2" t="s">
        <v>189</v>
      </c>
      <c r="F6855" s="2">
        <v>59</v>
      </c>
      <c r="G6855" s="2" t="s">
        <v>69</v>
      </c>
      <c r="H6855" s="2" t="s">
        <v>93</v>
      </c>
      <c r="I6855" s="2" t="s">
        <v>50</v>
      </c>
      <c r="J6855" s="3">
        <v>46128</v>
      </c>
      <c r="K6855" s="3">
        <v>46147</v>
      </c>
      <c r="L6855" s="2" t="s">
        <v>37</v>
      </c>
      <c r="M6855" s="2" t="s">
        <v>260</v>
      </c>
      <c r="N6855" s="2" t="s">
        <v>457</v>
      </c>
      <c r="O6855" s="4">
        <v>163000</v>
      </c>
      <c r="P6855" s="4">
        <v>29900</v>
      </c>
      <c r="Q6855" s="4">
        <v>133100</v>
      </c>
      <c r="R6855" s="2">
        <v>12</v>
      </c>
      <c r="S6855" s="5">
        <v>5.78</v>
      </c>
      <c r="T6855" s="4">
        <v>11732.76</v>
      </c>
      <c r="U6855" s="2" t="s">
        <v>73</v>
      </c>
      <c r="V6855" s="2" t="s">
        <v>74</v>
      </c>
      <c r="W6855" s="4">
        <v>35198.28</v>
      </c>
      <c r="X6855" s="4">
        <v>105594.9</v>
      </c>
      <c r="Y6855" s="4">
        <v>140793.18</v>
      </c>
      <c r="Z6855" s="2">
        <v>0</v>
      </c>
      <c r="AA6855" s="2" t="s">
        <v>56</v>
      </c>
      <c r="AB6855" s="2" t="s">
        <v>15733</v>
      </c>
      <c r="AC6855" s="2" t="s">
        <v>146</v>
      </c>
      <c r="AD6855" s="2" t="s">
        <v>76</v>
      </c>
      <c r="AE6855" s="5">
        <v>81.66</v>
      </c>
      <c r="AF6855" s="2">
        <v>0</v>
      </c>
      <c r="AG6855" s="2" t="s">
        <v>77</v>
      </c>
      <c r="AH6855" s="2">
        <v>19</v>
      </c>
      <c r="AI6855" s="6" t="str">
        <f t="shared" si="321"/>
        <v>55-64</v>
      </c>
      <c r="AJ6855" s="11">
        <f>YEAR(tbl_LoanData[[#This Row],[Application Date]])</f>
        <v>2026</v>
      </c>
      <c r="AK6855" s="11" t="str">
        <f>TEXT(tbl_LoanData[[#This Row],[Application Date]],"MMMM")</f>
        <v>April</v>
      </c>
      <c r="AL6855" s="12">
        <f>DATE(YEAR(tbl_LoanData[[#This Row],[Application Date]]),MONTH(tbl_LoanData[[#This Row],[Application Date]]),1)</f>
        <v>46113</v>
      </c>
      <c r="AM6855" s="14">
        <f ca="1">IF(AND(tbl_LoanData[[#This Row],[Application Date]]&gt;=EOMONTH(TODAY(),-1)+1,tbl_LoanData[[#This Row],[Application Date]]&lt;=TODAY()),tbl_LoanData[[#This Row],[Loan Amount]],0)</f>
        <v>0</v>
      </c>
      <c r="AN6855" s="14">
        <f>tbl_LoanData[[#This Row],[Amount Paid]]-(Q6855-X6855)</f>
        <v>7693.179999999993</v>
      </c>
      <c r="AO6855" s="14">
        <f>IF(tbl_LoanData[[#This Row],[Application Status]]="Approved",1,0)</f>
        <v>1</v>
      </c>
      <c r="AP6855" s="22" t="str">
        <f t="shared" ca="1" si="322"/>
        <v/>
      </c>
      <c r="AQ6855" s="22" t="str">
        <f t="shared" ca="1" si="323"/>
        <v/>
      </c>
    </row>
    <row r="6856" spans="1:43" x14ac:dyDescent="0.3">
      <c r="A6856" s="2" t="s">
        <v>3597</v>
      </c>
      <c r="B6856" s="2" t="s">
        <v>3598</v>
      </c>
      <c r="C6856" s="2" t="s">
        <v>376</v>
      </c>
      <c r="D6856" s="2" t="s">
        <v>142</v>
      </c>
      <c r="E6856" s="2" t="s">
        <v>82</v>
      </c>
      <c r="F6856" s="2">
        <v>41</v>
      </c>
      <c r="G6856" s="2" t="s">
        <v>69</v>
      </c>
      <c r="H6856" s="2" t="s">
        <v>151</v>
      </c>
      <c r="I6856" s="2" t="s">
        <v>46</v>
      </c>
      <c r="J6856" s="3">
        <v>46136</v>
      </c>
      <c r="K6856" s="3"/>
      <c r="L6856" s="2" t="s">
        <v>38</v>
      </c>
      <c r="M6856" s="2" t="s">
        <v>71</v>
      </c>
      <c r="N6856" s="2" t="s">
        <v>589</v>
      </c>
      <c r="O6856" s="4">
        <v>1417000</v>
      </c>
      <c r="P6856" s="4">
        <v>259000</v>
      </c>
      <c r="Q6856" s="4">
        <v>1158000</v>
      </c>
      <c r="R6856" s="2">
        <v>18</v>
      </c>
      <c r="S6856" s="5">
        <v>13.7</v>
      </c>
      <c r="T6856" s="4">
        <v>77553.83</v>
      </c>
      <c r="U6856" s="2" t="s">
        <v>113</v>
      </c>
      <c r="V6856" s="2" t="s">
        <v>97</v>
      </c>
      <c r="W6856" s="4">
        <v>0</v>
      </c>
      <c r="X6856" s="4">
        <v>0</v>
      </c>
      <c r="Y6856" s="4">
        <v>1395969</v>
      </c>
      <c r="Z6856" s="2">
        <v>0</v>
      </c>
      <c r="AA6856" s="2" t="s">
        <v>97</v>
      </c>
      <c r="AB6856" s="2" t="s">
        <v>15729</v>
      </c>
      <c r="AC6856" s="2" t="s">
        <v>138</v>
      </c>
      <c r="AD6856" s="2" t="s">
        <v>76</v>
      </c>
      <c r="AE6856" s="5">
        <v>81.72</v>
      </c>
      <c r="AF6856" s="2">
        <v>0</v>
      </c>
      <c r="AG6856" s="2" t="s">
        <v>97</v>
      </c>
      <c r="AH6856" s="2"/>
      <c r="AI6856" s="6" t="str">
        <f t="shared" si="321"/>
        <v>35-44</v>
      </c>
      <c r="AJ6856" s="11">
        <f>YEAR(tbl_LoanData[[#This Row],[Application Date]])</f>
        <v>2026</v>
      </c>
      <c r="AK6856" s="11" t="str">
        <f>TEXT(tbl_LoanData[[#This Row],[Application Date]],"MMMM")</f>
        <v>April</v>
      </c>
      <c r="AL6856" s="12">
        <f>DATE(YEAR(tbl_LoanData[[#This Row],[Application Date]]),MONTH(tbl_LoanData[[#This Row],[Application Date]]),1)</f>
        <v>46113</v>
      </c>
      <c r="AM6856" s="14">
        <f ca="1">IF(AND(tbl_LoanData[[#This Row],[Application Date]]&gt;=EOMONTH(TODAY(),-1)+1,tbl_LoanData[[#This Row],[Application Date]]&lt;=TODAY()),tbl_LoanData[[#This Row],[Loan Amount]],0)</f>
        <v>0</v>
      </c>
      <c r="AN6856" s="14">
        <f>tbl_LoanData[[#This Row],[Amount Paid]]-(Q6856-X6856)</f>
        <v>-1158000</v>
      </c>
      <c r="AO6856" s="14">
        <f>IF(tbl_LoanData[[#This Row],[Application Status]]="Approved",1,0)</f>
        <v>0</v>
      </c>
      <c r="AP6856" s="22" t="str">
        <f t="shared" ca="1" si="322"/>
        <v/>
      </c>
      <c r="AQ6856" s="22" t="str">
        <f t="shared" ca="1" si="323"/>
        <v/>
      </c>
    </row>
    <row r="6857" spans="1:43" ht="14.4" customHeight="1" x14ac:dyDescent="0.3">
      <c r="A6857" s="2" t="s">
        <v>3827</v>
      </c>
      <c r="B6857" s="2" t="s">
        <v>3828</v>
      </c>
      <c r="C6857" s="2" t="s">
        <v>155</v>
      </c>
      <c r="D6857" s="2" t="s">
        <v>311</v>
      </c>
      <c r="E6857" s="2" t="s">
        <v>183</v>
      </c>
      <c r="F6857" s="2">
        <v>21</v>
      </c>
      <c r="G6857" s="2" t="s">
        <v>83</v>
      </c>
      <c r="H6857" s="2" t="s">
        <v>543</v>
      </c>
      <c r="I6857" s="2" t="s">
        <v>45</v>
      </c>
      <c r="J6857" s="3">
        <v>46118</v>
      </c>
      <c r="K6857" s="3">
        <v>46131</v>
      </c>
      <c r="L6857" s="2" t="s">
        <v>40</v>
      </c>
      <c r="M6857" s="2" t="s">
        <v>111</v>
      </c>
      <c r="N6857" s="2" t="s">
        <v>369</v>
      </c>
      <c r="O6857" s="4">
        <v>1345000</v>
      </c>
      <c r="P6857" s="4">
        <v>337400</v>
      </c>
      <c r="Q6857" s="4">
        <v>1007600</v>
      </c>
      <c r="R6857" s="2">
        <v>12</v>
      </c>
      <c r="S6857" s="5">
        <v>5.87</v>
      </c>
      <c r="T6857" s="4">
        <v>88895.51</v>
      </c>
      <c r="U6857" s="2" t="s">
        <v>73</v>
      </c>
      <c r="V6857" s="2" t="s">
        <v>74</v>
      </c>
      <c r="W6857" s="4">
        <v>355582.04</v>
      </c>
      <c r="X6857" s="4">
        <v>711164.08</v>
      </c>
      <c r="Y6857" s="4">
        <v>1066746.1200000001</v>
      </c>
      <c r="Z6857" s="2">
        <v>0</v>
      </c>
      <c r="AA6857" s="2" t="s">
        <v>56</v>
      </c>
      <c r="AB6857" s="2" t="s">
        <v>15735</v>
      </c>
      <c r="AC6857" s="2" t="s">
        <v>87</v>
      </c>
      <c r="AD6857" s="2" t="s">
        <v>76</v>
      </c>
      <c r="AE6857" s="5">
        <v>74.91</v>
      </c>
      <c r="AF6857" s="2">
        <v>0</v>
      </c>
      <c r="AG6857" s="2" t="s">
        <v>77</v>
      </c>
      <c r="AH6857" s="2">
        <v>13</v>
      </c>
      <c r="AI6857" s="6" t="str">
        <f t="shared" si="321"/>
        <v>18-24</v>
      </c>
      <c r="AJ6857" s="11">
        <f>YEAR(tbl_LoanData[[#This Row],[Application Date]])</f>
        <v>2026</v>
      </c>
      <c r="AK6857" s="11" t="str">
        <f>TEXT(tbl_LoanData[[#This Row],[Application Date]],"MMMM")</f>
        <v>April</v>
      </c>
      <c r="AL6857" s="12">
        <f>DATE(YEAR(tbl_LoanData[[#This Row],[Application Date]]),MONTH(tbl_LoanData[[#This Row],[Application Date]]),1)</f>
        <v>46113</v>
      </c>
      <c r="AM6857" s="14">
        <f ca="1">IF(AND(tbl_LoanData[[#This Row],[Application Date]]&gt;=EOMONTH(TODAY(),-1)+1,tbl_LoanData[[#This Row],[Application Date]]&lt;=TODAY()),tbl_LoanData[[#This Row],[Loan Amount]],0)</f>
        <v>0</v>
      </c>
      <c r="AN6857" s="14">
        <f>tbl_LoanData[[#This Row],[Amount Paid]]-(Q6857-X6857)</f>
        <v>59146.119999999937</v>
      </c>
      <c r="AO6857" s="14">
        <f>IF(tbl_LoanData[[#This Row],[Application Status]]="Approved",1,0)</f>
        <v>1</v>
      </c>
      <c r="AP6857" s="22" t="str">
        <f t="shared" ca="1" si="322"/>
        <v/>
      </c>
      <c r="AQ6857" s="22" t="str">
        <f t="shared" ca="1" si="323"/>
        <v/>
      </c>
    </row>
    <row r="6858" spans="1:43" ht="14.4" customHeight="1" x14ac:dyDescent="0.3">
      <c r="A6858" s="2" t="s">
        <v>3889</v>
      </c>
      <c r="B6858" s="2" t="s">
        <v>3890</v>
      </c>
      <c r="C6858" s="2" t="s">
        <v>549</v>
      </c>
      <c r="D6858" s="2" t="s">
        <v>161</v>
      </c>
      <c r="E6858" s="2" t="s">
        <v>385</v>
      </c>
      <c r="F6858" s="2">
        <v>34</v>
      </c>
      <c r="G6858" s="2" t="s">
        <v>83</v>
      </c>
      <c r="H6858" s="2" t="s">
        <v>250</v>
      </c>
      <c r="I6858" s="2" t="s">
        <v>52</v>
      </c>
      <c r="J6858" s="3">
        <v>46125</v>
      </c>
      <c r="K6858" s="3"/>
      <c r="L6858" s="2" t="s">
        <v>39</v>
      </c>
      <c r="M6858" s="2" t="s">
        <v>157</v>
      </c>
      <c r="N6858" s="2" t="s">
        <v>359</v>
      </c>
      <c r="O6858" s="4">
        <v>2481000</v>
      </c>
      <c r="P6858" s="4">
        <v>878500</v>
      </c>
      <c r="Q6858" s="4">
        <v>1602500</v>
      </c>
      <c r="R6858" s="2">
        <v>24</v>
      </c>
      <c r="S6858" s="5">
        <v>11.73</v>
      </c>
      <c r="T6858" s="4">
        <v>82435.27</v>
      </c>
      <c r="U6858" s="2" t="s">
        <v>96</v>
      </c>
      <c r="V6858" s="2" t="s">
        <v>97</v>
      </c>
      <c r="W6858" s="4">
        <v>0</v>
      </c>
      <c r="X6858" s="4">
        <v>0</v>
      </c>
      <c r="Y6858" s="4">
        <v>1978446.5</v>
      </c>
      <c r="Z6858" s="2">
        <v>0</v>
      </c>
      <c r="AA6858" s="2" t="s">
        <v>97</v>
      </c>
      <c r="AB6858" s="2" t="s">
        <v>15736</v>
      </c>
      <c r="AC6858" s="2" t="s">
        <v>87</v>
      </c>
      <c r="AD6858" s="2" t="s">
        <v>76</v>
      </c>
      <c r="AE6858" s="5">
        <v>64.59</v>
      </c>
      <c r="AF6858" s="2">
        <v>0</v>
      </c>
      <c r="AG6858" s="2" t="s">
        <v>97</v>
      </c>
      <c r="AH6858" s="2"/>
      <c r="AI6858" s="6" t="str">
        <f t="shared" si="321"/>
        <v>25-34</v>
      </c>
      <c r="AJ6858" s="11">
        <f>YEAR(tbl_LoanData[[#This Row],[Application Date]])</f>
        <v>2026</v>
      </c>
      <c r="AK6858" s="11" t="str">
        <f>TEXT(tbl_LoanData[[#This Row],[Application Date]],"MMMM")</f>
        <v>April</v>
      </c>
      <c r="AL6858" s="12">
        <f>DATE(YEAR(tbl_LoanData[[#This Row],[Application Date]]),MONTH(tbl_LoanData[[#This Row],[Application Date]]),1)</f>
        <v>46113</v>
      </c>
      <c r="AM6858" s="14">
        <f ca="1">IF(AND(tbl_LoanData[[#This Row],[Application Date]]&gt;=EOMONTH(TODAY(),-1)+1,tbl_LoanData[[#This Row],[Application Date]]&lt;=TODAY()),tbl_LoanData[[#This Row],[Loan Amount]],0)</f>
        <v>0</v>
      </c>
      <c r="AN6858" s="14">
        <f>tbl_LoanData[[#This Row],[Amount Paid]]-(Q6858-X6858)</f>
        <v>-1602500</v>
      </c>
      <c r="AO6858" s="14">
        <f>IF(tbl_LoanData[[#This Row],[Application Status]]="Approved",1,0)</f>
        <v>0</v>
      </c>
      <c r="AP6858" s="22" t="str">
        <f t="shared" ca="1" si="322"/>
        <v/>
      </c>
      <c r="AQ6858" s="22" t="str">
        <f t="shared" ca="1" si="323"/>
        <v/>
      </c>
    </row>
    <row r="6859" spans="1:43" x14ac:dyDescent="0.3">
      <c r="A6859" s="2" t="s">
        <v>3931</v>
      </c>
      <c r="B6859" s="2" t="s">
        <v>3932</v>
      </c>
      <c r="C6859" s="2" t="s">
        <v>253</v>
      </c>
      <c r="D6859" s="2" t="s">
        <v>189</v>
      </c>
      <c r="E6859" s="2" t="s">
        <v>182</v>
      </c>
      <c r="F6859" s="2">
        <v>39</v>
      </c>
      <c r="G6859" s="2" t="s">
        <v>69</v>
      </c>
      <c r="H6859" s="2" t="s">
        <v>398</v>
      </c>
      <c r="I6859" s="2" t="s">
        <v>46</v>
      </c>
      <c r="J6859" s="3">
        <v>46129</v>
      </c>
      <c r="K6859" s="3">
        <v>46146</v>
      </c>
      <c r="L6859" s="2" t="s">
        <v>40</v>
      </c>
      <c r="M6859" s="2" t="s">
        <v>85</v>
      </c>
      <c r="N6859" s="2" t="s">
        <v>274</v>
      </c>
      <c r="O6859" s="4">
        <v>1564000</v>
      </c>
      <c r="P6859" s="4">
        <v>450300</v>
      </c>
      <c r="Q6859" s="4">
        <v>1113700</v>
      </c>
      <c r="R6859" s="2">
        <v>36</v>
      </c>
      <c r="S6859" s="5">
        <v>11.71</v>
      </c>
      <c r="T6859" s="4">
        <v>41803.97</v>
      </c>
      <c r="U6859" s="2" t="s">
        <v>73</v>
      </c>
      <c r="V6859" s="2" t="s">
        <v>74</v>
      </c>
      <c r="W6859" s="4">
        <v>125411.91</v>
      </c>
      <c r="X6859" s="4">
        <v>1379530.9</v>
      </c>
      <c r="Y6859" s="4">
        <v>1504942.81</v>
      </c>
      <c r="Z6859" s="2">
        <v>0</v>
      </c>
      <c r="AA6859" s="2" t="s">
        <v>56</v>
      </c>
      <c r="AB6859" s="2" t="s">
        <v>15733</v>
      </c>
      <c r="AC6859" s="2" t="s">
        <v>138</v>
      </c>
      <c r="AD6859" s="2" t="s">
        <v>76</v>
      </c>
      <c r="AE6859" s="5">
        <v>71.209999999999994</v>
      </c>
      <c r="AF6859" s="2">
        <v>0</v>
      </c>
      <c r="AG6859" s="2" t="s">
        <v>77</v>
      </c>
      <c r="AH6859" s="2">
        <v>17</v>
      </c>
      <c r="AI6859" s="6" t="str">
        <f t="shared" si="321"/>
        <v>35-44</v>
      </c>
      <c r="AJ6859" s="11">
        <f>YEAR(tbl_LoanData[[#This Row],[Application Date]])</f>
        <v>2026</v>
      </c>
      <c r="AK6859" s="11" t="str">
        <f>TEXT(tbl_LoanData[[#This Row],[Application Date]],"MMMM")</f>
        <v>April</v>
      </c>
      <c r="AL6859" s="12">
        <f>DATE(YEAR(tbl_LoanData[[#This Row],[Application Date]]),MONTH(tbl_LoanData[[#This Row],[Application Date]]),1)</f>
        <v>46113</v>
      </c>
      <c r="AM6859" s="14">
        <f ca="1">IF(AND(tbl_LoanData[[#This Row],[Application Date]]&gt;=EOMONTH(TODAY(),-1)+1,tbl_LoanData[[#This Row],[Application Date]]&lt;=TODAY()),tbl_LoanData[[#This Row],[Loan Amount]],0)</f>
        <v>0</v>
      </c>
      <c r="AN6859" s="14">
        <f>tbl_LoanData[[#This Row],[Amount Paid]]-(Q6859-X6859)</f>
        <v>391242.80999999994</v>
      </c>
      <c r="AO6859" s="14">
        <f>IF(tbl_LoanData[[#This Row],[Application Status]]="Approved",1,0)</f>
        <v>1</v>
      </c>
      <c r="AP6859" s="22" t="str">
        <f t="shared" ca="1" si="322"/>
        <v/>
      </c>
      <c r="AQ6859" s="22" t="str">
        <f t="shared" ca="1" si="323"/>
        <v/>
      </c>
    </row>
    <row r="6860" spans="1:43" ht="14.4" customHeight="1" x14ac:dyDescent="0.3">
      <c r="A6860" s="2" t="s">
        <v>4029</v>
      </c>
      <c r="B6860" s="2" t="s">
        <v>4030</v>
      </c>
      <c r="C6860" s="2" t="s">
        <v>1686</v>
      </c>
      <c r="D6860" s="2" t="s">
        <v>82</v>
      </c>
      <c r="E6860" s="2" t="s">
        <v>82</v>
      </c>
      <c r="F6860" s="2">
        <v>48</v>
      </c>
      <c r="G6860" s="2" t="s">
        <v>83</v>
      </c>
      <c r="H6860" s="2" t="s">
        <v>228</v>
      </c>
      <c r="I6860" s="2" t="s">
        <v>43</v>
      </c>
      <c r="J6860" s="3">
        <v>46126</v>
      </c>
      <c r="K6860" s="3">
        <v>46146</v>
      </c>
      <c r="L6860" s="2" t="s">
        <v>36</v>
      </c>
      <c r="M6860" s="2" t="s">
        <v>85</v>
      </c>
      <c r="N6860" s="2" t="s">
        <v>624</v>
      </c>
      <c r="O6860" s="4">
        <v>1909000</v>
      </c>
      <c r="P6860" s="4">
        <v>366600</v>
      </c>
      <c r="Q6860" s="4">
        <v>1542400</v>
      </c>
      <c r="R6860" s="2">
        <v>60</v>
      </c>
      <c r="S6860" s="5">
        <v>11.95</v>
      </c>
      <c r="T6860" s="4">
        <v>41066.400000000001</v>
      </c>
      <c r="U6860" s="2" t="s">
        <v>73</v>
      </c>
      <c r="V6860" s="2" t="s">
        <v>74</v>
      </c>
      <c r="W6860" s="4">
        <v>123199.2</v>
      </c>
      <c r="X6860" s="4">
        <v>2340784.7999999998</v>
      </c>
      <c r="Y6860" s="4">
        <v>2463984</v>
      </c>
      <c r="Z6860" s="2">
        <v>0</v>
      </c>
      <c r="AA6860" s="2" t="s">
        <v>56</v>
      </c>
      <c r="AB6860" s="2" t="s">
        <v>15735</v>
      </c>
      <c r="AC6860" s="2" t="s">
        <v>129</v>
      </c>
      <c r="AD6860" s="2" t="s">
        <v>76</v>
      </c>
      <c r="AE6860" s="5">
        <v>80.8</v>
      </c>
      <c r="AF6860" s="2">
        <v>0</v>
      </c>
      <c r="AG6860" s="2" t="s">
        <v>77</v>
      </c>
      <c r="AH6860" s="2">
        <v>20</v>
      </c>
      <c r="AI6860" s="6" t="str">
        <f t="shared" si="321"/>
        <v>45-54</v>
      </c>
      <c r="AJ6860" s="11">
        <f>YEAR(tbl_LoanData[[#This Row],[Application Date]])</f>
        <v>2026</v>
      </c>
      <c r="AK6860" s="11" t="str">
        <f>TEXT(tbl_LoanData[[#This Row],[Application Date]],"MMMM")</f>
        <v>April</v>
      </c>
      <c r="AL6860" s="12">
        <f>DATE(YEAR(tbl_LoanData[[#This Row],[Application Date]]),MONTH(tbl_LoanData[[#This Row],[Application Date]]),1)</f>
        <v>46113</v>
      </c>
      <c r="AM6860" s="14">
        <f ca="1">IF(AND(tbl_LoanData[[#This Row],[Application Date]]&gt;=EOMONTH(TODAY(),-1)+1,tbl_LoanData[[#This Row],[Application Date]]&lt;=TODAY()),tbl_LoanData[[#This Row],[Loan Amount]],0)</f>
        <v>0</v>
      </c>
      <c r="AN6860" s="14">
        <f>tbl_LoanData[[#This Row],[Amount Paid]]-(Q6860-X6860)</f>
        <v>921583.99999999977</v>
      </c>
      <c r="AO6860" s="14">
        <f>IF(tbl_LoanData[[#This Row],[Application Status]]="Approved",1,0)</f>
        <v>1</v>
      </c>
      <c r="AP6860" s="22" t="str">
        <f t="shared" ca="1" si="322"/>
        <v/>
      </c>
      <c r="AQ6860" s="22" t="str">
        <f t="shared" ca="1" si="323"/>
        <v/>
      </c>
    </row>
    <row r="6861" spans="1:43" x14ac:dyDescent="0.3">
      <c r="A6861" s="2" t="s">
        <v>4171</v>
      </c>
      <c r="B6861" s="2" t="s">
        <v>4172</v>
      </c>
      <c r="C6861" s="2" t="s">
        <v>277</v>
      </c>
      <c r="D6861" s="2" t="s">
        <v>101</v>
      </c>
      <c r="E6861" s="2" t="s">
        <v>312</v>
      </c>
      <c r="F6861" s="2">
        <v>36</v>
      </c>
      <c r="G6861" s="2" t="s">
        <v>83</v>
      </c>
      <c r="H6861" s="2" t="s">
        <v>269</v>
      </c>
      <c r="I6861" s="2" t="s">
        <v>46</v>
      </c>
      <c r="J6861" s="3">
        <v>46141</v>
      </c>
      <c r="K6861" s="3">
        <v>46150</v>
      </c>
      <c r="L6861" s="2" t="s">
        <v>39</v>
      </c>
      <c r="M6861" s="2" t="s">
        <v>157</v>
      </c>
      <c r="N6861" s="2" t="s">
        <v>158</v>
      </c>
      <c r="O6861" s="4">
        <v>2298000</v>
      </c>
      <c r="P6861" s="4">
        <v>828900</v>
      </c>
      <c r="Q6861" s="4">
        <v>1469100</v>
      </c>
      <c r="R6861" s="2">
        <v>36</v>
      </c>
      <c r="S6861" s="5">
        <v>10.28</v>
      </c>
      <c r="T6861" s="4">
        <v>53393.62</v>
      </c>
      <c r="U6861" s="2" t="s">
        <v>73</v>
      </c>
      <c r="V6861" s="2" t="s">
        <v>74</v>
      </c>
      <c r="W6861" s="4">
        <v>0</v>
      </c>
      <c r="X6861" s="4">
        <v>1922170.44</v>
      </c>
      <c r="Y6861" s="4">
        <v>1922170.44</v>
      </c>
      <c r="Z6861" s="2">
        <v>96</v>
      </c>
      <c r="AA6861" s="2" t="s">
        <v>60</v>
      </c>
      <c r="AB6861" s="2" t="s">
        <v>15732</v>
      </c>
      <c r="AC6861" s="2" t="s">
        <v>75</v>
      </c>
      <c r="AD6861" s="2" t="s">
        <v>76</v>
      </c>
      <c r="AE6861" s="5">
        <v>63.93</v>
      </c>
      <c r="AF6861" s="2">
        <v>3</v>
      </c>
      <c r="AG6861" s="2" t="s">
        <v>130</v>
      </c>
      <c r="AH6861" s="2">
        <v>9</v>
      </c>
      <c r="AI6861" s="6" t="str">
        <f t="shared" si="321"/>
        <v>35-44</v>
      </c>
      <c r="AJ6861" s="11">
        <f>YEAR(tbl_LoanData[[#This Row],[Application Date]])</f>
        <v>2026</v>
      </c>
      <c r="AK6861" s="11" t="str">
        <f>TEXT(tbl_LoanData[[#This Row],[Application Date]],"MMMM")</f>
        <v>April</v>
      </c>
      <c r="AL6861" s="12">
        <f>DATE(YEAR(tbl_LoanData[[#This Row],[Application Date]]),MONTH(tbl_LoanData[[#This Row],[Application Date]]),1)</f>
        <v>46113</v>
      </c>
      <c r="AM6861" s="14">
        <f ca="1">IF(AND(tbl_LoanData[[#This Row],[Application Date]]&gt;=EOMONTH(TODAY(),-1)+1,tbl_LoanData[[#This Row],[Application Date]]&lt;=TODAY()),tbl_LoanData[[#This Row],[Loan Amount]],0)</f>
        <v>0</v>
      </c>
      <c r="AN6861" s="14">
        <f>tbl_LoanData[[#This Row],[Amount Paid]]-(Q6861-X6861)</f>
        <v>453070.43999999994</v>
      </c>
      <c r="AO6861" s="14">
        <f>IF(tbl_LoanData[[#This Row],[Application Status]]="Approved",1,0)</f>
        <v>1</v>
      </c>
      <c r="AP6861" s="22" t="str">
        <f t="shared" ca="1" si="322"/>
        <v/>
      </c>
      <c r="AQ6861" s="22" t="str">
        <f t="shared" ca="1" si="323"/>
        <v/>
      </c>
    </row>
    <row r="6862" spans="1:43" ht="14.4" customHeight="1" x14ac:dyDescent="0.3">
      <c r="A6862" s="2" t="s">
        <v>4233</v>
      </c>
      <c r="B6862" s="2" t="s">
        <v>4234</v>
      </c>
      <c r="C6862" s="2" t="s">
        <v>253</v>
      </c>
      <c r="D6862" s="2" t="s">
        <v>81</v>
      </c>
      <c r="E6862" s="2" t="s">
        <v>311</v>
      </c>
      <c r="F6862" s="2">
        <v>56</v>
      </c>
      <c r="G6862" s="2" t="s">
        <v>69</v>
      </c>
      <c r="H6862" s="2" t="s">
        <v>313</v>
      </c>
      <c r="I6862" s="2" t="s">
        <v>44</v>
      </c>
      <c r="J6862" s="3">
        <v>46120</v>
      </c>
      <c r="K6862" s="3">
        <v>46123</v>
      </c>
      <c r="L6862" s="2" t="s">
        <v>36</v>
      </c>
      <c r="M6862" s="2" t="s">
        <v>85</v>
      </c>
      <c r="N6862" s="2" t="s">
        <v>624</v>
      </c>
      <c r="O6862" s="4">
        <v>1087000</v>
      </c>
      <c r="P6862" s="4">
        <v>124100</v>
      </c>
      <c r="Q6862" s="4">
        <v>962900</v>
      </c>
      <c r="R6862" s="2">
        <v>48</v>
      </c>
      <c r="S6862" s="5">
        <v>5.04</v>
      </c>
      <c r="T6862" s="4">
        <v>24104.6</v>
      </c>
      <c r="U6862" s="2" t="s">
        <v>73</v>
      </c>
      <c r="V6862" s="2" t="s">
        <v>74</v>
      </c>
      <c r="W6862" s="4">
        <v>96418.4</v>
      </c>
      <c r="X6862" s="4">
        <v>1060602.24</v>
      </c>
      <c r="Y6862" s="4">
        <v>1157020.6399999999</v>
      </c>
      <c r="Z6862" s="2">
        <v>0</v>
      </c>
      <c r="AA6862" s="2" t="s">
        <v>56</v>
      </c>
      <c r="AB6862" s="2" t="s">
        <v>15735</v>
      </c>
      <c r="AC6862" s="2" t="s">
        <v>332</v>
      </c>
      <c r="AD6862" s="2" t="s">
        <v>76</v>
      </c>
      <c r="AE6862" s="5">
        <v>88.58</v>
      </c>
      <c r="AF6862" s="2">
        <v>0</v>
      </c>
      <c r="AG6862" s="2" t="s">
        <v>77</v>
      </c>
      <c r="AH6862" s="2">
        <v>3</v>
      </c>
      <c r="AI6862" s="6" t="str">
        <f t="shared" si="321"/>
        <v>55-64</v>
      </c>
      <c r="AJ6862" s="11">
        <f>YEAR(tbl_LoanData[[#This Row],[Application Date]])</f>
        <v>2026</v>
      </c>
      <c r="AK6862" s="11" t="str">
        <f>TEXT(tbl_LoanData[[#This Row],[Application Date]],"MMMM")</f>
        <v>April</v>
      </c>
      <c r="AL6862" s="12">
        <f>DATE(YEAR(tbl_LoanData[[#This Row],[Application Date]]),MONTH(tbl_LoanData[[#This Row],[Application Date]]),1)</f>
        <v>46113</v>
      </c>
      <c r="AM6862" s="14">
        <f ca="1">IF(AND(tbl_LoanData[[#This Row],[Application Date]]&gt;=EOMONTH(TODAY(),-1)+1,tbl_LoanData[[#This Row],[Application Date]]&lt;=TODAY()),tbl_LoanData[[#This Row],[Loan Amount]],0)</f>
        <v>0</v>
      </c>
      <c r="AN6862" s="14">
        <f>tbl_LoanData[[#This Row],[Amount Paid]]-(Q6862-X6862)</f>
        <v>194120.63999999998</v>
      </c>
      <c r="AO6862" s="14">
        <f>IF(tbl_LoanData[[#This Row],[Application Status]]="Approved",1,0)</f>
        <v>1</v>
      </c>
      <c r="AP6862" s="22" t="str">
        <f t="shared" ca="1" si="322"/>
        <v/>
      </c>
      <c r="AQ6862" s="22" t="str">
        <f t="shared" ca="1" si="323"/>
        <v/>
      </c>
    </row>
    <row r="6863" spans="1:43" x14ac:dyDescent="0.3">
      <c r="A6863" s="2" t="s">
        <v>4325</v>
      </c>
      <c r="B6863" s="2" t="s">
        <v>4326</v>
      </c>
      <c r="C6863" s="2" t="s">
        <v>124</v>
      </c>
      <c r="D6863" s="2" t="s">
        <v>142</v>
      </c>
      <c r="E6863" s="2" t="s">
        <v>540</v>
      </c>
      <c r="F6863" s="2">
        <v>60</v>
      </c>
      <c r="G6863" s="2" t="s">
        <v>69</v>
      </c>
      <c r="H6863" s="2" t="s">
        <v>136</v>
      </c>
      <c r="I6863" s="2" t="s">
        <v>49</v>
      </c>
      <c r="J6863" s="3">
        <v>46114</v>
      </c>
      <c r="K6863" s="3">
        <v>46132</v>
      </c>
      <c r="L6863" s="2" t="s">
        <v>37</v>
      </c>
      <c r="M6863" s="2" t="s">
        <v>104</v>
      </c>
      <c r="N6863" s="2" t="s">
        <v>286</v>
      </c>
      <c r="O6863" s="4">
        <v>134000</v>
      </c>
      <c r="P6863" s="4">
        <v>35000</v>
      </c>
      <c r="Q6863" s="4">
        <v>99000</v>
      </c>
      <c r="R6863" s="2">
        <v>48</v>
      </c>
      <c r="S6863" s="5">
        <v>9.65</v>
      </c>
      <c r="T6863" s="4">
        <v>2858.62</v>
      </c>
      <c r="U6863" s="2" t="s">
        <v>73</v>
      </c>
      <c r="V6863" s="2" t="s">
        <v>74</v>
      </c>
      <c r="W6863" s="4">
        <v>11434.48</v>
      </c>
      <c r="X6863" s="4">
        <v>125779.52</v>
      </c>
      <c r="Y6863" s="4">
        <v>137214</v>
      </c>
      <c r="Z6863" s="2">
        <v>0</v>
      </c>
      <c r="AA6863" s="2" t="s">
        <v>56</v>
      </c>
      <c r="AB6863" s="2" t="s">
        <v>15733</v>
      </c>
      <c r="AC6863" s="2" t="s">
        <v>138</v>
      </c>
      <c r="AD6863" s="2" t="s">
        <v>76</v>
      </c>
      <c r="AE6863" s="5">
        <v>73.88</v>
      </c>
      <c r="AF6863" s="2">
        <v>0</v>
      </c>
      <c r="AG6863" s="2" t="s">
        <v>77</v>
      </c>
      <c r="AH6863" s="2">
        <v>18</v>
      </c>
      <c r="AI6863" s="6" t="str">
        <f t="shared" si="321"/>
        <v>55-64</v>
      </c>
      <c r="AJ6863" s="11">
        <f>YEAR(tbl_LoanData[[#This Row],[Application Date]])</f>
        <v>2026</v>
      </c>
      <c r="AK6863" s="11" t="str">
        <f>TEXT(tbl_LoanData[[#This Row],[Application Date]],"MMMM")</f>
        <v>April</v>
      </c>
      <c r="AL6863" s="12">
        <f>DATE(YEAR(tbl_LoanData[[#This Row],[Application Date]]),MONTH(tbl_LoanData[[#This Row],[Application Date]]),1)</f>
        <v>46113</v>
      </c>
      <c r="AM6863" s="14">
        <f ca="1">IF(AND(tbl_LoanData[[#This Row],[Application Date]]&gt;=EOMONTH(TODAY(),-1)+1,tbl_LoanData[[#This Row],[Application Date]]&lt;=TODAY()),tbl_LoanData[[#This Row],[Loan Amount]],0)</f>
        <v>0</v>
      </c>
      <c r="AN6863" s="14">
        <f>tbl_LoanData[[#This Row],[Amount Paid]]-(Q6863-X6863)</f>
        <v>38214</v>
      </c>
      <c r="AO6863" s="14">
        <f>IF(tbl_LoanData[[#This Row],[Application Status]]="Approved",1,0)</f>
        <v>1</v>
      </c>
      <c r="AP6863" s="22" t="str">
        <f t="shared" ca="1" si="322"/>
        <v/>
      </c>
      <c r="AQ6863" s="22" t="str">
        <f t="shared" ca="1" si="323"/>
        <v/>
      </c>
    </row>
    <row r="6864" spans="1:43" ht="14.4" customHeight="1" x14ac:dyDescent="0.3">
      <c r="A6864" s="2" t="s">
        <v>4435</v>
      </c>
      <c r="B6864" s="2" t="s">
        <v>4436</v>
      </c>
      <c r="C6864" s="2" t="s">
        <v>682</v>
      </c>
      <c r="D6864" s="2" t="s">
        <v>82</v>
      </c>
      <c r="E6864" s="2" t="s">
        <v>135</v>
      </c>
      <c r="F6864" s="2">
        <v>34</v>
      </c>
      <c r="G6864" s="2" t="s">
        <v>69</v>
      </c>
      <c r="H6864" s="2" t="s">
        <v>191</v>
      </c>
      <c r="I6864" s="2" t="s">
        <v>51</v>
      </c>
      <c r="J6864" s="3">
        <v>46129</v>
      </c>
      <c r="K6864" s="3"/>
      <c r="L6864" s="2" t="s">
        <v>40</v>
      </c>
      <c r="M6864" s="2" t="s">
        <v>94</v>
      </c>
      <c r="N6864" s="2" t="s">
        <v>4</v>
      </c>
      <c r="O6864" s="4">
        <v>843000</v>
      </c>
      <c r="P6864" s="4">
        <v>97100</v>
      </c>
      <c r="Q6864" s="4">
        <v>745900</v>
      </c>
      <c r="R6864" s="2">
        <v>60</v>
      </c>
      <c r="S6864" s="5">
        <v>12.34</v>
      </c>
      <c r="T6864" s="4">
        <v>20102</v>
      </c>
      <c r="U6864" s="2" t="s">
        <v>96</v>
      </c>
      <c r="V6864" s="2" t="s">
        <v>97</v>
      </c>
      <c r="W6864" s="4">
        <v>0</v>
      </c>
      <c r="X6864" s="4">
        <v>0</v>
      </c>
      <c r="Y6864" s="4">
        <v>1206120.3</v>
      </c>
      <c r="Z6864" s="2">
        <v>0</v>
      </c>
      <c r="AA6864" s="2" t="s">
        <v>97</v>
      </c>
      <c r="AB6864" s="2" t="s">
        <v>15733</v>
      </c>
      <c r="AC6864" s="2" t="s">
        <v>146</v>
      </c>
      <c r="AD6864" s="2" t="s">
        <v>76</v>
      </c>
      <c r="AE6864" s="5">
        <v>88.48</v>
      </c>
      <c r="AF6864" s="2">
        <v>0</v>
      </c>
      <c r="AG6864" s="2" t="s">
        <v>97</v>
      </c>
      <c r="AH6864" s="2"/>
      <c r="AI6864" s="6" t="str">
        <f t="shared" si="321"/>
        <v>25-34</v>
      </c>
      <c r="AJ6864" s="11">
        <f>YEAR(tbl_LoanData[[#This Row],[Application Date]])</f>
        <v>2026</v>
      </c>
      <c r="AK6864" s="11" t="str">
        <f>TEXT(tbl_LoanData[[#This Row],[Application Date]],"MMMM")</f>
        <v>April</v>
      </c>
      <c r="AL6864" s="12">
        <f>DATE(YEAR(tbl_LoanData[[#This Row],[Application Date]]),MONTH(tbl_LoanData[[#This Row],[Application Date]]),1)</f>
        <v>46113</v>
      </c>
      <c r="AM6864" s="14">
        <f ca="1">IF(AND(tbl_LoanData[[#This Row],[Application Date]]&gt;=EOMONTH(TODAY(),-1)+1,tbl_LoanData[[#This Row],[Application Date]]&lt;=TODAY()),tbl_LoanData[[#This Row],[Loan Amount]],0)</f>
        <v>0</v>
      </c>
      <c r="AN6864" s="14">
        <f>tbl_LoanData[[#This Row],[Amount Paid]]-(Q6864-X6864)</f>
        <v>-745900</v>
      </c>
      <c r="AO6864" s="14">
        <f>IF(tbl_LoanData[[#This Row],[Application Status]]="Approved",1,0)</f>
        <v>0</v>
      </c>
      <c r="AP6864" s="22" t="str">
        <f t="shared" ca="1" si="322"/>
        <v/>
      </c>
      <c r="AQ6864" s="22" t="str">
        <f t="shared" ca="1" si="323"/>
        <v/>
      </c>
    </row>
    <row r="6865" spans="1:43" ht="14.4" customHeight="1" x14ac:dyDescent="0.3">
      <c r="A6865" s="2" t="s">
        <v>4627</v>
      </c>
      <c r="B6865" s="2" t="s">
        <v>4628</v>
      </c>
      <c r="C6865" s="2" t="s">
        <v>429</v>
      </c>
      <c r="D6865" s="2" t="s">
        <v>182</v>
      </c>
      <c r="E6865" s="2" t="s">
        <v>323</v>
      </c>
      <c r="F6865" s="2">
        <v>33</v>
      </c>
      <c r="G6865" s="2" t="s">
        <v>83</v>
      </c>
      <c r="H6865" s="2" t="s">
        <v>466</v>
      </c>
      <c r="I6865" s="2" t="s">
        <v>43</v>
      </c>
      <c r="J6865" s="3">
        <v>46119</v>
      </c>
      <c r="K6865" s="3">
        <v>46130</v>
      </c>
      <c r="L6865" s="2" t="s">
        <v>39</v>
      </c>
      <c r="M6865" s="2" t="s">
        <v>71</v>
      </c>
      <c r="N6865" s="2" t="s">
        <v>294</v>
      </c>
      <c r="O6865" s="4">
        <v>2183000</v>
      </c>
      <c r="P6865" s="4">
        <v>492300</v>
      </c>
      <c r="Q6865" s="4">
        <v>1690700</v>
      </c>
      <c r="R6865" s="2">
        <v>48</v>
      </c>
      <c r="S6865" s="5">
        <v>12.22</v>
      </c>
      <c r="T6865" s="4">
        <v>52439.88</v>
      </c>
      <c r="U6865" s="2" t="s">
        <v>73</v>
      </c>
      <c r="V6865" s="2" t="s">
        <v>74</v>
      </c>
      <c r="W6865" s="4">
        <v>209759.52</v>
      </c>
      <c r="X6865" s="4">
        <v>2307354.64</v>
      </c>
      <c r="Y6865" s="4">
        <v>2517114.16</v>
      </c>
      <c r="Z6865" s="2">
        <v>0</v>
      </c>
      <c r="AA6865" s="2" t="s">
        <v>56</v>
      </c>
      <c r="AB6865" s="2" t="s">
        <v>15736</v>
      </c>
      <c r="AC6865" s="2" t="s">
        <v>129</v>
      </c>
      <c r="AD6865" s="2" t="s">
        <v>76</v>
      </c>
      <c r="AE6865" s="5">
        <v>77.45</v>
      </c>
      <c r="AF6865" s="2">
        <v>0</v>
      </c>
      <c r="AG6865" s="2" t="s">
        <v>77</v>
      </c>
      <c r="AH6865" s="2">
        <v>11</v>
      </c>
      <c r="AI6865" s="6" t="str">
        <f t="shared" si="321"/>
        <v>25-34</v>
      </c>
      <c r="AJ6865" s="11">
        <f>YEAR(tbl_LoanData[[#This Row],[Application Date]])</f>
        <v>2026</v>
      </c>
      <c r="AK6865" s="11" t="str">
        <f>TEXT(tbl_LoanData[[#This Row],[Application Date]],"MMMM")</f>
        <v>April</v>
      </c>
      <c r="AL6865" s="12">
        <f>DATE(YEAR(tbl_LoanData[[#This Row],[Application Date]]),MONTH(tbl_LoanData[[#This Row],[Application Date]]),1)</f>
        <v>46113</v>
      </c>
      <c r="AM6865" s="14">
        <f ca="1">IF(AND(tbl_LoanData[[#This Row],[Application Date]]&gt;=EOMONTH(TODAY(),-1)+1,tbl_LoanData[[#This Row],[Application Date]]&lt;=TODAY()),tbl_LoanData[[#This Row],[Loan Amount]],0)</f>
        <v>0</v>
      </c>
      <c r="AN6865" s="14">
        <f>tbl_LoanData[[#This Row],[Amount Paid]]-(Q6865-X6865)</f>
        <v>826414.16000000015</v>
      </c>
      <c r="AO6865" s="14">
        <f>IF(tbl_LoanData[[#This Row],[Application Status]]="Approved",1,0)</f>
        <v>1</v>
      </c>
      <c r="AP6865" s="22" t="str">
        <f t="shared" ca="1" si="322"/>
        <v/>
      </c>
      <c r="AQ6865" s="22" t="str">
        <f t="shared" ca="1" si="323"/>
        <v/>
      </c>
    </row>
    <row r="6866" spans="1:43" ht="14.4" customHeight="1" x14ac:dyDescent="0.3">
      <c r="A6866" s="2" t="s">
        <v>4693</v>
      </c>
      <c r="B6866" s="2" t="s">
        <v>4694</v>
      </c>
      <c r="C6866" s="2" t="s">
        <v>203</v>
      </c>
      <c r="D6866" s="2" t="s">
        <v>118</v>
      </c>
      <c r="E6866" s="2" t="s">
        <v>293</v>
      </c>
      <c r="F6866" s="2">
        <v>55</v>
      </c>
      <c r="G6866" s="2" t="s">
        <v>69</v>
      </c>
      <c r="H6866" s="2" t="s">
        <v>372</v>
      </c>
      <c r="I6866" s="2" t="s">
        <v>43</v>
      </c>
      <c r="J6866" s="3">
        <v>46135</v>
      </c>
      <c r="K6866" s="3">
        <v>46150</v>
      </c>
      <c r="L6866" s="2" t="s">
        <v>36</v>
      </c>
      <c r="M6866" s="2" t="s">
        <v>104</v>
      </c>
      <c r="N6866" s="2" t="s">
        <v>105</v>
      </c>
      <c r="O6866" s="4">
        <v>2124000</v>
      </c>
      <c r="P6866" s="4">
        <v>805500</v>
      </c>
      <c r="Q6866" s="4">
        <v>1318500</v>
      </c>
      <c r="R6866" s="2">
        <v>48</v>
      </c>
      <c r="S6866" s="5">
        <v>6.41</v>
      </c>
      <c r="T6866" s="4">
        <v>34511.74</v>
      </c>
      <c r="U6866" s="2" t="s">
        <v>73</v>
      </c>
      <c r="V6866" s="2" t="s">
        <v>74</v>
      </c>
      <c r="W6866" s="4">
        <v>103535.22</v>
      </c>
      <c r="X6866" s="4">
        <v>1553028.18</v>
      </c>
      <c r="Y6866" s="4">
        <v>1656563.4</v>
      </c>
      <c r="Z6866" s="2">
        <v>0</v>
      </c>
      <c r="AA6866" s="2" t="s">
        <v>56</v>
      </c>
      <c r="AB6866" s="2" t="s">
        <v>15731</v>
      </c>
      <c r="AC6866" s="2" t="s">
        <v>213</v>
      </c>
      <c r="AD6866" s="2" t="s">
        <v>76</v>
      </c>
      <c r="AE6866" s="5">
        <v>62.08</v>
      </c>
      <c r="AF6866" s="2">
        <v>0</v>
      </c>
      <c r="AG6866" s="2" t="s">
        <v>77</v>
      </c>
      <c r="AH6866" s="2">
        <v>15</v>
      </c>
      <c r="AI6866" s="6" t="str">
        <f t="shared" si="321"/>
        <v>55-64</v>
      </c>
      <c r="AJ6866" s="11">
        <f>YEAR(tbl_LoanData[[#This Row],[Application Date]])</f>
        <v>2026</v>
      </c>
      <c r="AK6866" s="11" t="str">
        <f>TEXT(tbl_LoanData[[#This Row],[Application Date]],"MMMM")</f>
        <v>April</v>
      </c>
      <c r="AL6866" s="12">
        <f>DATE(YEAR(tbl_LoanData[[#This Row],[Application Date]]),MONTH(tbl_LoanData[[#This Row],[Application Date]]),1)</f>
        <v>46113</v>
      </c>
      <c r="AM6866" s="14">
        <f ca="1">IF(AND(tbl_LoanData[[#This Row],[Application Date]]&gt;=EOMONTH(TODAY(),-1)+1,tbl_LoanData[[#This Row],[Application Date]]&lt;=TODAY()),tbl_LoanData[[#This Row],[Loan Amount]],0)</f>
        <v>0</v>
      </c>
      <c r="AN6866" s="14">
        <f>tbl_LoanData[[#This Row],[Amount Paid]]-(Q6866-X6866)</f>
        <v>338063.39999999991</v>
      </c>
      <c r="AO6866" s="14">
        <f>IF(tbl_LoanData[[#This Row],[Application Status]]="Approved",1,0)</f>
        <v>1</v>
      </c>
      <c r="AP6866" s="22" t="str">
        <f t="shared" ca="1" si="322"/>
        <v/>
      </c>
      <c r="AQ6866" s="22" t="str">
        <f t="shared" ca="1" si="323"/>
        <v/>
      </c>
    </row>
    <row r="6867" spans="1:43" ht="14.4" customHeight="1" x14ac:dyDescent="0.3">
      <c r="A6867" s="2" t="s">
        <v>4701</v>
      </c>
      <c r="B6867" s="2" t="s">
        <v>4702</v>
      </c>
      <c r="C6867" s="2" t="s">
        <v>781</v>
      </c>
      <c r="D6867" s="2" t="s">
        <v>268</v>
      </c>
      <c r="E6867" s="2" t="s">
        <v>165</v>
      </c>
      <c r="F6867" s="2">
        <v>22</v>
      </c>
      <c r="G6867" s="2" t="s">
        <v>69</v>
      </c>
      <c r="H6867" s="2" t="s">
        <v>250</v>
      </c>
      <c r="I6867" s="2" t="s">
        <v>52</v>
      </c>
      <c r="J6867" s="3">
        <v>46127</v>
      </c>
      <c r="K6867" s="3">
        <v>46140</v>
      </c>
      <c r="L6867" s="2" t="s">
        <v>41</v>
      </c>
      <c r="M6867" s="2" t="s">
        <v>552</v>
      </c>
      <c r="N6867" s="2" t="s">
        <v>553</v>
      </c>
      <c r="O6867" s="4">
        <v>2914000</v>
      </c>
      <c r="P6867" s="4">
        <v>373000</v>
      </c>
      <c r="Q6867" s="4">
        <v>2541000</v>
      </c>
      <c r="R6867" s="2">
        <v>36</v>
      </c>
      <c r="S6867" s="5">
        <v>12.42</v>
      </c>
      <c r="T6867" s="4">
        <v>96882.68</v>
      </c>
      <c r="U6867" s="2" t="s">
        <v>73</v>
      </c>
      <c r="V6867" s="2" t="s">
        <v>74</v>
      </c>
      <c r="W6867" s="4">
        <v>0</v>
      </c>
      <c r="X6867" s="4">
        <v>3487776.6</v>
      </c>
      <c r="Y6867" s="4">
        <v>3487776.6</v>
      </c>
      <c r="Z6867" s="2">
        <v>87</v>
      </c>
      <c r="AA6867" s="2" t="s">
        <v>59</v>
      </c>
      <c r="AB6867" s="2" t="s">
        <v>15730</v>
      </c>
      <c r="AC6867" s="2" t="s">
        <v>138</v>
      </c>
      <c r="AD6867" s="2" t="s">
        <v>76</v>
      </c>
      <c r="AE6867" s="5">
        <v>87.2</v>
      </c>
      <c r="AF6867" s="2">
        <v>3</v>
      </c>
      <c r="AG6867" s="2" t="s">
        <v>130</v>
      </c>
      <c r="AH6867" s="2">
        <v>13</v>
      </c>
      <c r="AI6867" s="6" t="str">
        <f t="shared" si="321"/>
        <v>18-24</v>
      </c>
      <c r="AJ6867" s="11">
        <f>YEAR(tbl_LoanData[[#This Row],[Application Date]])</f>
        <v>2026</v>
      </c>
      <c r="AK6867" s="11" t="str">
        <f>TEXT(tbl_LoanData[[#This Row],[Application Date]],"MMMM")</f>
        <v>April</v>
      </c>
      <c r="AL6867" s="12">
        <f>DATE(YEAR(tbl_LoanData[[#This Row],[Application Date]]),MONTH(tbl_LoanData[[#This Row],[Application Date]]),1)</f>
        <v>46113</v>
      </c>
      <c r="AM6867" s="14">
        <f ca="1">IF(AND(tbl_LoanData[[#This Row],[Application Date]]&gt;=EOMONTH(TODAY(),-1)+1,tbl_LoanData[[#This Row],[Application Date]]&lt;=TODAY()),tbl_LoanData[[#This Row],[Loan Amount]],0)</f>
        <v>0</v>
      </c>
      <c r="AN6867" s="14">
        <f>tbl_LoanData[[#This Row],[Amount Paid]]-(Q6867-X6867)</f>
        <v>946776.60000000009</v>
      </c>
      <c r="AO6867" s="14">
        <f>IF(tbl_LoanData[[#This Row],[Application Status]]="Approved",1,0)</f>
        <v>1</v>
      </c>
      <c r="AP6867" s="22" t="str">
        <f t="shared" ca="1" si="322"/>
        <v/>
      </c>
      <c r="AQ6867" s="22" t="str">
        <f t="shared" ca="1" si="323"/>
        <v/>
      </c>
    </row>
    <row r="6868" spans="1:43" ht="14.4" customHeight="1" x14ac:dyDescent="0.3">
      <c r="A6868" s="2" t="s">
        <v>4823</v>
      </c>
      <c r="B6868" s="2" t="s">
        <v>4824</v>
      </c>
      <c r="C6868" s="2" t="s">
        <v>487</v>
      </c>
      <c r="D6868" s="2" t="s">
        <v>189</v>
      </c>
      <c r="E6868" s="2" t="s">
        <v>81</v>
      </c>
      <c r="F6868" s="2">
        <v>31</v>
      </c>
      <c r="G6868" s="2" t="s">
        <v>69</v>
      </c>
      <c r="H6868" s="2" t="s">
        <v>172</v>
      </c>
      <c r="I6868" s="2" t="s">
        <v>45</v>
      </c>
      <c r="J6868" s="3">
        <v>46139</v>
      </c>
      <c r="K6868" s="3"/>
      <c r="L6868" s="2" t="s">
        <v>38</v>
      </c>
      <c r="M6868" s="2" t="s">
        <v>127</v>
      </c>
      <c r="N6868" s="2" t="s">
        <v>128</v>
      </c>
      <c r="O6868" s="4">
        <v>1837000</v>
      </c>
      <c r="P6868" s="4">
        <v>723200</v>
      </c>
      <c r="Q6868" s="4">
        <v>1113800</v>
      </c>
      <c r="R6868" s="2">
        <v>36</v>
      </c>
      <c r="S6868" s="5">
        <v>9.08</v>
      </c>
      <c r="T6868" s="4">
        <v>39366.639999999999</v>
      </c>
      <c r="U6868" s="2" t="s">
        <v>113</v>
      </c>
      <c r="V6868" s="2" t="s">
        <v>97</v>
      </c>
      <c r="W6868" s="4">
        <v>0</v>
      </c>
      <c r="X6868" s="4">
        <v>0</v>
      </c>
      <c r="Y6868" s="4">
        <v>1417199.12</v>
      </c>
      <c r="Z6868" s="2">
        <v>0</v>
      </c>
      <c r="AA6868" s="2" t="s">
        <v>97</v>
      </c>
      <c r="AB6868" s="2" t="s">
        <v>15732</v>
      </c>
      <c r="AC6868" s="2" t="s">
        <v>213</v>
      </c>
      <c r="AD6868" s="2" t="s">
        <v>76</v>
      </c>
      <c r="AE6868" s="5">
        <v>60.63</v>
      </c>
      <c r="AF6868" s="2">
        <v>0</v>
      </c>
      <c r="AG6868" s="2" t="s">
        <v>97</v>
      </c>
      <c r="AH6868" s="2"/>
      <c r="AI6868" s="6" t="str">
        <f t="shared" si="321"/>
        <v>25-34</v>
      </c>
      <c r="AJ6868" s="11">
        <f>YEAR(tbl_LoanData[[#This Row],[Application Date]])</f>
        <v>2026</v>
      </c>
      <c r="AK6868" s="11" t="str">
        <f>TEXT(tbl_LoanData[[#This Row],[Application Date]],"MMMM")</f>
        <v>April</v>
      </c>
      <c r="AL6868" s="12">
        <f>DATE(YEAR(tbl_LoanData[[#This Row],[Application Date]]),MONTH(tbl_LoanData[[#This Row],[Application Date]]),1)</f>
        <v>46113</v>
      </c>
      <c r="AM6868" s="14">
        <f ca="1">IF(AND(tbl_LoanData[[#This Row],[Application Date]]&gt;=EOMONTH(TODAY(),-1)+1,tbl_LoanData[[#This Row],[Application Date]]&lt;=TODAY()),tbl_LoanData[[#This Row],[Loan Amount]],0)</f>
        <v>0</v>
      </c>
      <c r="AN6868" s="14">
        <f>tbl_LoanData[[#This Row],[Amount Paid]]-(Q6868-X6868)</f>
        <v>-1113800</v>
      </c>
      <c r="AO6868" s="14">
        <f>IF(tbl_LoanData[[#This Row],[Application Status]]="Approved",1,0)</f>
        <v>0</v>
      </c>
      <c r="AP6868" s="22" t="str">
        <f t="shared" ca="1" si="322"/>
        <v/>
      </c>
      <c r="AQ6868" s="22" t="str">
        <f t="shared" ca="1" si="323"/>
        <v/>
      </c>
    </row>
    <row r="6869" spans="1:43" ht="14.4" customHeight="1" x14ac:dyDescent="0.3">
      <c r="A6869" s="2" t="s">
        <v>4985</v>
      </c>
      <c r="B6869" s="2" t="s">
        <v>4986</v>
      </c>
      <c r="C6869" s="2" t="s">
        <v>521</v>
      </c>
      <c r="D6869" s="2" t="s">
        <v>189</v>
      </c>
      <c r="E6869" s="2" t="s">
        <v>190</v>
      </c>
      <c r="F6869" s="2">
        <v>50</v>
      </c>
      <c r="G6869" s="2" t="s">
        <v>69</v>
      </c>
      <c r="H6869" s="2" t="s">
        <v>70</v>
      </c>
      <c r="I6869" s="2" t="s">
        <v>50</v>
      </c>
      <c r="J6869" s="3">
        <v>46133</v>
      </c>
      <c r="K6869" s="3"/>
      <c r="L6869" s="2" t="s">
        <v>39</v>
      </c>
      <c r="M6869" s="2" t="s">
        <v>94</v>
      </c>
      <c r="N6869" s="2" t="s">
        <v>365</v>
      </c>
      <c r="O6869" s="4">
        <v>1144000</v>
      </c>
      <c r="P6869" s="4">
        <v>394200</v>
      </c>
      <c r="Q6869" s="4">
        <v>749800</v>
      </c>
      <c r="R6869" s="2">
        <v>36</v>
      </c>
      <c r="S6869" s="5">
        <v>11.24</v>
      </c>
      <c r="T6869" s="4">
        <v>27850.9</v>
      </c>
      <c r="U6869" s="2" t="s">
        <v>96</v>
      </c>
      <c r="V6869" s="2" t="s">
        <v>97</v>
      </c>
      <c r="W6869" s="4">
        <v>0</v>
      </c>
      <c r="X6869" s="4">
        <v>0</v>
      </c>
      <c r="Y6869" s="4">
        <v>1002632.56</v>
      </c>
      <c r="Z6869" s="2">
        <v>0</v>
      </c>
      <c r="AA6869" s="2" t="s">
        <v>97</v>
      </c>
      <c r="AB6869" s="2" t="s">
        <v>15734</v>
      </c>
      <c r="AC6869" s="2" t="s">
        <v>75</v>
      </c>
      <c r="AD6869" s="2" t="s">
        <v>76</v>
      </c>
      <c r="AE6869" s="5">
        <v>65.540000000000006</v>
      </c>
      <c r="AF6869" s="2">
        <v>0</v>
      </c>
      <c r="AG6869" s="2" t="s">
        <v>97</v>
      </c>
      <c r="AH6869" s="2"/>
      <c r="AI6869" s="6" t="str">
        <f t="shared" si="321"/>
        <v>45-54</v>
      </c>
      <c r="AJ6869" s="11">
        <f>YEAR(tbl_LoanData[[#This Row],[Application Date]])</f>
        <v>2026</v>
      </c>
      <c r="AK6869" s="11" t="str">
        <f>TEXT(tbl_LoanData[[#This Row],[Application Date]],"MMMM")</f>
        <v>April</v>
      </c>
      <c r="AL6869" s="12">
        <f>DATE(YEAR(tbl_LoanData[[#This Row],[Application Date]]),MONTH(tbl_LoanData[[#This Row],[Application Date]]),1)</f>
        <v>46113</v>
      </c>
      <c r="AM6869" s="14">
        <f ca="1">IF(AND(tbl_LoanData[[#This Row],[Application Date]]&gt;=EOMONTH(TODAY(),-1)+1,tbl_LoanData[[#This Row],[Application Date]]&lt;=TODAY()),tbl_LoanData[[#This Row],[Loan Amount]],0)</f>
        <v>0</v>
      </c>
      <c r="AN6869" s="14">
        <f>tbl_LoanData[[#This Row],[Amount Paid]]-(Q6869-X6869)</f>
        <v>-749800</v>
      </c>
      <c r="AO6869" s="14">
        <f>IF(tbl_LoanData[[#This Row],[Application Status]]="Approved",1,0)</f>
        <v>0</v>
      </c>
      <c r="AP6869" s="22" t="str">
        <f t="shared" ca="1" si="322"/>
        <v/>
      </c>
      <c r="AQ6869" s="22" t="str">
        <f t="shared" ca="1" si="323"/>
        <v/>
      </c>
    </row>
    <row r="6870" spans="1:43" x14ac:dyDescent="0.3">
      <c r="A6870" s="2" t="s">
        <v>5133</v>
      </c>
      <c r="B6870" s="2" t="s">
        <v>5134</v>
      </c>
      <c r="C6870" s="2" t="s">
        <v>1102</v>
      </c>
      <c r="D6870" s="2" t="s">
        <v>161</v>
      </c>
      <c r="E6870" s="2" t="s">
        <v>117</v>
      </c>
      <c r="F6870" s="2">
        <v>34</v>
      </c>
      <c r="G6870" s="2" t="s">
        <v>69</v>
      </c>
      <c r="H6870" s="2" t="s">
        <v>126</v>
      </c>
      <c r="I6870" s="2" t="s">
        <v>44</v>
      </c>
      <c r="J6870" s="3">
        <v>46131</v>
      </c>
      <c r="K6870" s="3">
        <v>46145</v>
      </c>
      <c r="L6870" s="2" t="s">
        <v>40</v>
      </c>
      <c r="M6870" s="2" t="s">
        <v>157</v>
      </c>
      <c r="N6870" s="2" t="s">
        <v>299</v>
      </c>
      <c r="O6870" s="4">
        <v>764000</v>
      </c>
      <c r="P6870" s="4">
        <v>239800</v>
      </c>
      <c r="Q6870" s="4">
        <v>524200</v>
      </c>
      <c r="R6870" s="2">
        <v>24</v>
      </c>
      <c r="S6870" s="5">
        <v>14.73</v>
      </c>
      <c r="T6870" s="4">
        <v>28276.22</v>
      </c>
      <c r="U6870" s="2" t="s">
        <v>73</v>
      </c>
      <c r="V6870" s="2" t="s">
        <v>74</v>
      </c>
      <c r="W6870" s="4">
        <v>0</v>
      </c>
      <c r="X6870" s="4">
        <v>678629.32</v>
      </c>
      <c r="Y6870" s="4">
        <v>678629.32</v>
      </c>
      <c r="Z6870" s="2">
        <v>87</v>
      </c>
      <c r="AA6870" s="2" t="s">
        <v>59</v>
      </c>
      <c r="AB6870" s="2" t="s">
        <v>15733</v>
      </c>
      <c r="AC6870" s="2" t="s">
        <v>138</v>
      </c>
      <c r="AD6870" s="2" t="s">
        <v>76</v>
      </c>
      <c r="AE6870" s="5">
        <v>68.61</v>
      </c>
      <c r="AF6870" s="2">
        <v>3</v>
      </c>
      <c r="AG6870" s="2" t="s">
        <v>130</v>
      </c>
      <c r="AH6870" s="2">
        <v>14</v>
      </c>
      <c r="AI6870" s="6" t="str">
        <f t="shared" si="321"/>
        <v>25-34</v>
      </c>
      <c r="AJ6870" s="11">
        <f>YEAR(tbl_LoanData[[#This Row],[Application Date]])</f>
        <v>2026</v>
      </c>
      <c r="AK6870" s="11" t="str">
        <f>TEXT(tbl_LoanData[[#This Row],[Application Date]],"MMMM")</f>
        <v>April</v>
      </c>
      <c r="AL6870" s="12">
        <f>DATE(YEAR(tbl_LoanData[[#This Row],[Application Date]]),MONTH(tbl_LoanData[[#This Row],[Application Date]]),1)</f>
        <v>46113</v>
      </c>
      <c r="AM6870" s="14">
        <f ca="1">IF(AND(tbl_LoanData[[#This Row],[Application Date]]&gt;=EOMONTH(TODAY(),-1)+1,tbl_LoanData[[#This Row],[Application Date]]&lt;=TODAY()),tbl_LoanData[[#This Row],[Loan Amount]],0)</f>
        <v>0</v>
      </c>
      <c r="AN6870" s="14">
        <f>tbl_LoanData[[#This Row],[Amount Paid]]-(Q6870-X6870)</f>
        <v>154429.31999999995</v>
      </c>
      <c r="AO6870" s="14">
        <f>IF(tbl_LoanData[[#This Row],[Application Status]]="Approved",1,0)</f>
        <v>1</v>
      </c>
      <c r="AP6870" s="22" t="str">
        <f t="shared" ca="1" si="322"/>
        <v/>
      </c>
      <c r="AQ6870" s="22" t="str">
        <f t="shared" ca="1" si="323"/>
        <v/>
      </c>
    </row>
    <row r="6871" spans="1:43" ht="14.4" customHeight="1" x14ac:dyDescent="0.3">
      <c r="A6871" s="2" t="s">
        <v>5235</v>
      </c>
      <c r="B6871" s="2" t="s">
        <v>5236</v>
      </c>
      <c r="C6871" s="2" t="s">
        <v>606</v>
      </c>
      <c r="D6871" s="2" t="s">
        <v>142</v>
      </c>
      <c r="E6871" s="2" t="s">
        <v>385</v>
      </c>
      <c r="F6871" s="2">
        <v>52</v>
      </c>
      <c r="G6871" s="2" t="s">
        <v>69</v>
      </c>
      <c r="H6871" s="2" t="s">
        <v>318</v>
      </c>
      <c r="I6871" s="2" t="s">
        <v>42</v>
      </c>
      <c r="J6871" s="3">
        <v>46122</v>
      </c>
      <c r="K6871" s="3">
        <v>46135</v>
      </c>
      <c r="L6871" s="2" t="s">
        <v>36</v>
      </c>
      <c r="M6871" s="2" t="s">
        <v>94</v>
      </c>
      <c r="N6871" s="2" t="s">
        <v>212</v>
      </c>
      <c r="O6871" s="4">
        <v>1686000</v>
      </c>
      <c r="P6871" s="4">
        <v>442600</v>
      </c>
      <c r="Q6871" s="4">
        <v>1243400</v>
      </c>
      <c r="R6871" s="2">
        <v>60</v>
      </c>
      <c r="S6871" s="5">
        <v>11.96</v>
      </c>
      <c r="T6871" s="4">
        <v>33115.89</v>
      </c>
      <c r="U6871" s="2" t="s">
        <v>73</v>
      </c>
      <c r="V6871" s="2" t="s">
        <v>74</v>
      </c>
      <c r="W6871" s="4">
        <v>99347.67</v>
      </c>
      <c r="X6871" s="4">
        <v>1887605.53</v>
      </c>
      <c r="Y6871" s="4">
        <v>1986953.2</v>
      </c>
      <c r="Z6871" s="2">
        <v>0</v>
      </c>
      <c r="AA6871" s="2" t="s">
        <v>56</v>
      </c>
      <c r="AB6871" s="2" t="s">
        <v>15733</v>
      </c>
      <c r="AC6871" s="2" t="s">
        <v>138</v>
      </c>
      <c r="AD6871" s="2" t="s">
        <v>76</v>
      </c>
      <c r="AE6871" s="5">
        <v>73.75</v>
      </c>
      <c r="AF6871" s="2">
        <v>0</v>
      </c>
      <c r="AG6871" s="2" t="s">
        <v>77</v>
      </c>
      <c r="AH6871" s="2">
        <v>13</v>
      </c>
      <c r="AI6871" s="6" t="str">
        <f t="shared" si="321"/>
        <v>45-54</v>
      </c>
      <c r="AJ6871" s="11">
        <f>YEAR(tbl_LoanData[[#This Row],[Application Date]])</f>
        <v>2026</v>
      </c>
      <c r="AK6871" s="11" t="str">
        <f>TEXT(tbl_LoanData[[#This Row],[Application Date]],"MMMM")</f>
        <v>April</v>
      </c>
      <c r="AL6871" s="12">
        <f>DATE(YEAR(tbl_LoanData[[#This Row],[Application Date]]),MONTH(tbl_LoanData[[#This Row],[Application Date]]),1)</f>
        <v>46113</v>
      </c>
      <c r="AM6871" s="14">
        <f ca="1">IF(AND(tbl_LoanData[[#This Row],[Application Date]]&gt;=EOMONTH(TODAY(),-1)+1,tbl_LoanData[[#This Row],[Application Date]]&lt;=TODAY()),tbl_LoanData[[#This Row],[Loan Amount]],0)</f>
        <v>0</v>
      </c>
      <c r="AN6871" s="14">
        <f>tbl_LoanData[[#This Row],[Amount Paid]]-(Q6871-X6871)</f>
        <v>743553.20000000007</v>
      </c>
      <c r="AO6871" s="14">
        <f>IF(tbl_LoanData[[#This Row],[Application Status]]="Approved",1,0)</f>
        <v>1</v>
      </c>
      <c r="AP6871" s="22" t="str">
        <f t="shared" ca="1" si="322"/>
        <v/>
      </c>
      <c r="AQ6871" s="22" t="str">
        <f t="shared" ca="1" si="323"/>
        <v/>
      </c>
    </row>
    <row r="6872" spans="1:43" ht="14.4" customHeight="1" x14ac:dyDescent="0.3">
      <c r="A6872" s="2" t="s">
        <v>5371</v>
      </c>
      <c r="B6872" s="2" t="s">
        <v>5372</v>
      </c>
      <c r="C6872" s="2" t="s">
        <v>203</v>
      </c>
      <c r="D6872" s="2" t="s">
        <v>189</v>
      </c>
      <c r="E6872" s="2" t="s">
        <v>204</v>
      </c>
      <c r="F6872" s="2">
        <v>40</v>
      </c>
      <c r="G6872" s="2" t="s">
        <v>69</v>
      </c>
      <c r="H6872" s="2" t="s">
        <v>543</v>
      </c>
      <c r="I6872" s="2" t="s">
        <v>45</v>
      </c>
      <c r="J6872" s="3">
        <v>46120</v>
      </c>
      <c r="K6872" s="3">
        <v>46135</v>
      </c>
      <c r="L6872" s="2" t="s">
        <v>37</v>
      </c>
      <c r="M6872" s="2" t="s">
        <v>104</v>
      </c>
      <c r="N6872" s="2" t="s">
        <v>286</v>
      </c>
      <c r="O6872" s="4">
        <v>157000</v>
      </c>
      <c r="P6872" s="4">
        <v>18300</v>
      </c>
      <c r="Q6872" s="4">
        <v>138700</v>
      </c>
      <c r="R6872" s="2">
        <v>36</v>
      </c>
      <c r="S6872" s="5">
        <v>10.61</v>
      </c>
      <c r="T6872" s="4">
        <v>5079.12</v>
      </c>
      <c r="U6872" s="2" t="s">
        <v>73</v>
      </c>
      <c r="V6872" s="2" t="s">
        <v>74</v>
      </c>
      <c r="W6872" s="4">
        <v>15237.36</v>
      </c>
      <c r="X6872" s="4">
        <v>167610.85</v>
      </c>
      <c r="Y6872" s="4">
        <v>182848.21</v>
      </c>
      <c r="Z6872" s="2">
        <v>0</v>
      </c>
      <c r="AA6872" s="2" t="s">
        <v>56</v>
      </c>
      <c r="AB6872" s="2" t="s">
        <v>15734</v>
      </c>
      <c r="AC6872" s="2" t="s">
        <v>75</v>
      </c>
      <c r="AD6872" s="2" t="s">
        <v>76</v>
      </c>
      <c r="AE6872" s="5">
        <v>88.34</v>
      </c>
      <c r="AF6872" s="2">
        <v>0</v>
      </c>
      <c r="AG6872" s="2" t="s">
        <v>77</v>
      </c>
      <c r="AH6872" s="2">
        <v>15</v>
      </c>
      <c r="AI6872" s="6" t="str">
        <f t="shared" si="321"/>
        <v>35-44</v>
      </c>
      <c r="AJ6872" s="11">
        <f>YEAR(tbl_LoanData[[#This Row],[Application Date]])</f>
        <v>2026</v>
      </c>
      <c r="AK6872" s="11" t="str">
        <f>TEXT(tbl_LoanData[[#This Row],[Application Date]],"MMMM")</f>
        <v>April</v>
      </c>
      <c r="AL6872" s="12">
        <f>DATE(YEAR(tbl_LoanData[[#This Row],[Application Date]]),MONTH(tbl_LoanData[[#This Row],[Application Date]]),1)</f>
        <v>46113</v>
      </c>
      <c r="AM6872" s="14">
        <f ca="1">IF(AND(tbl_LoanData[[#This Row],[Application Date]]&gt;=EOMONTH(TODAY(),-1)+1,tbl_LoanData[[#This Row],[Application Date]]&lt;=TODAY()),tbl_LoanData[[#This Row],[Loan Amount]],0)</f>
        <v>0</v>
      </c>
      <c r="AN6872" s="14">
        <f>tbl_LoanData[[#This Row],[Amount Paid]]-(Q6872-X6872)</f>
        <v>44148.210000000006</v>
      </c>
      <c r="AO6872" s="14">
        <f>IF(tbl_LoanData[[#This Row],[Application Status]]="Approved",1,0)</f>
        <v>1</v>
      </c>
      <c r="AP6872" s="22" t="str">
        <f t="shared" ca="1" si="322"/>
        <v/>
      </c>
      <c r="AQ6872" s="22" t="str">
        <f t="shared" ca="1" si="323"/>
        <v/>
      </c>
    </row>
    <row r="6873" spans="1:43" x14ac:dyDescent="0.3">
      <c r="A6873" s="2" t="s">
        <v>5567</v>
      </c>
      <c r="B6873" s="2" t="s">
        <v>5568</v>
      </c>
      <c r="C6873" s="2" t="s">
        <v>482</v>
      </c>
      <c r="D6873" s="2" t="s">
        <v>204</v>
      </c>
      <c r="E6873" s="2" t="s">
        <v>183</v>
      </c>
      <c r="F6873" s="2">
        <v>65</v>
      </c>
      <c r="G6873" s="2" t="s">
        <v>69</v>
      </c>
      <c r="H6873" s="2" t="s">
        <v>224</v>
      </c>
      <c r="I6873" s="2" t="s">
        <v>54</v>
      </c>
      <c r="J6873" s="3">
        <v>46127</v>
      </c>
      <c r="K6873" s="3">
        <v>46134</v>
      </c>
      <c r="L6873" s="2" t="s">
        <v>40</v>
      </c>
      <c r="M6873" s="2" t="s">
        <v>85</v>
      </c>
      <c r="N6873" s="2" t="s">
        <v>270</v>
      </c>
      <c r="O6873" s="4">
        <v>1045000</v>
      </c>
      <c r="P6873" s="4">
        <v>365800</v>
      </c>
      <c r="Q6873" s="4">
        <v>679200</v>
      </c>
      <c r="R6873" s="2">
        <v>36</v>
      </c>
      <c r="S6873" s="5">
        <v>7.4</v>
      </c>
      <c r="T6873" s="4">
        <v>23055.07</v>
      </c>
      <c r="U6873" s="2" t="s">
        <v>73</v>
      </c>
      <c r="V6873" s="2" t="s">
        <v>74</v>
      </c>
      <c r="W6873" s="4">
        <v>69165.210000000006</v>
      </c>
      <c r="X6873" s="4">
        <v>760817.19</v>
      </c>
      <c r="Y6873" s="4">
        <v>829982.4</v>
      </c>
      <c r="Z6873" s="2">
        <v>0</v>
      </c>
      <c r="AA6873" s="2" t="s">
        <v>56</v>
      </c>
      <c r="AB6873" s="2" t="s">
        <v>15728</v>
      </c>
      <c r="AC6873" s="2" t="s">
        <v>75</v>
      </c>
      <c r="AD6873" s="2" t="s">
        <v>76</v>
      </c>
      <c r="AE6873" s="5">
        <v>65</v>
      </c>
      <c r="AF6873" s="2">
        <v>0</v>
      </c>
      <c r="AG6873" s="2" t="s">
        <v>77</v>
      </c>
      <c r="AH6873" s="2">
        <v>7</v>
      </c>
      <c r="AI6873" s="6" t="str">
        <f t="shared" si="321"/>
        <v>65+</v>
      </c>
      <c r="AJ6873" s="11">
        <f>YEAR(tbl_LoanData[[#This Row],[Application Date]])</f>
        <v>2026</v>
      </c>
      <c r="AK6873" s="11" t="str">
        <f>TEXT(tbl_LoanData[[#This Row],[Application Date]],"MMMM")</f>
        <v>April</v>
      </c>
      <c r="AL6873" s="12">
        <f>DATE(YEAR(tbl_LoanData[[#This Row],[Application Date]]),MONTH(tbl_LoanData[[#This Row],[Application Date]]),1)</f>
        <v>46113</v>
      </c>
      <c r="AM6873" s="14">
        <f ca="1">IF(AND(tbl_LoanData[[#This Row],[Application Date]]&gt;=EOMONTH(TODAY(),-1)+1,tbl_LoanData[[#This Row],[Application Date]]&lt;=TODAY()),tbl_LoanData[[#This Row],[Loan Amount]],0)</f>
        <v>0</v>
      </c>
      <c r="AN6873" s="14">
        <f>tbl_LoanData[[#This Row],[Amount Paid]]-(Q6873-X6873)</f>
        <v>150782.39999999997</v>
      </c>
      <c r="AO6873" s="14">
        <f>IF(tbl_LoanData[[#This Row],[Application Status]]="Approved",1,0)</f>
        <v>1</v>
      </c>
      <c r="AP6873" s="22" t="str">
        <f t="shared" ca="1" si="322"/>
        <v/>
      </c>
      <c r="AQ6873" s="22" t="str">
        <f t="shared" ca="1" si="323"/>
        <v/>
      </c>
    </row>
    <row r="6874" spans="1:43" ht="14.4" customHeight="1" x14ac:dyDescent="0.3">
      <c r="A6874" s="2" t="s">
        <v>5785</v>
      </c>
      <c r="B6874" s="2" t="s">
        <v>5786</v>
      </c>
      <c r="C6874" s="2" t="s">
        <v>508</v>
      </c>
      <c r="D6874" s="2" t="s">
        <v>176</v>
      </c>
      <c r="E6874" s="2" t="s">
        <v>165</v>
      </c>
      <c r="F6874" s="2">
        <v>35</v>
      </c>
      <c r="G6874" s="2" t="s">
        <v>83</v>
      </c>
      <c r="H6874" s="2" t="s">
        <v>313</v>
      </c>
      <c r="I6874" s="2" t="s">
        <v>44</v>
      </c>
      <c r="J6874" s="3">
        <v>46134</v>
      </c>
      <c r="K6874" s="3">
        <v>46153</v>
      </c>
      <c r="L6874" s="2" t="s">
        <v>39</v>
      </c>
      <c r="M6874" s="2" t="s">
        <v>85</v>
      </c>
      <c r="N6874" s="2" t="s">
        <v>324</v>
      </c>
      <c r="O6874" s="4">
        <v>2067000</v>
      </c>
      <c r="P6874" s="4">
        <v>570200</v>
      </c>
      <c r="Q6874" s="4">
        <v>1496800</v>
      </c>
      <c r="R6874" s="2">
        <v>12</v>
      </c>
      <c r="S6874" s="5">
        <v>6.34</v>
      </c>
      <c r="T6874" s="4">
        <v>132641.43</v>
      </c>
      <c r="U6874" s="2" t="s">
        <v>73</v>
      </c>
      <c r="V6874" s="2" t="s">
        <v>74</v>
      </c>
      <c r="W6874" s="4">
        <v>397924.29</v>
      </c>
      <c r="X6874" s="4">
        <v>1193772.83</v>
      </c>
      <c r="Y6874" s="4">
        <v>1591697.12</v>
      </c>
      <c r="Z6874" s="2">
        <v>0</v>
      </c>
      <c r="AA6874" s="2" t="s">
        <v>56</v>
      </c>
      <c r="AB6874" s="2" t="s">
        <v>15728</v>
      </c>
      <c r="AC6874" s="2" t="s">
        <v>332</v>
      </c>
      <c r="AD6874" s="2" t="s">
        <v>76</v>
      </c>
      <c r="AE6874" s="5">
        <v>72.41</v>
      </c>
      <c r="AF6874" s="2">
        <v>0</v>
      </c>
      <c r="AG6874" s="2" t="s">
        <v>77</v>
      </c>
      <c r="AH6874" s="2">
        <v>19</v>
      </c>
      <c r="AI6874" s="6" t="str">
        <f t="shared" si="321"/>
        <v>35-44</v>
      </c>
      <c r="AJ6874" s="11">
        <f>YEAR(tbl_LoanData[[#This Row],[Application Date]])</f>
        <v>2026</v>
      </c>
      <c r="AK6874" s="11" t="str">
        <f>TEXT(tbl_LoanData[[#This Row],[Application Date]],"MMMM")</f>
        <v>April</v>
      </c>
      <c r="AL6874" s="12">
        <f>DATE(YEAR(tbl_LoanData[[#This Row],[Application Date]]),MONTH(tbl_LoanData[[#This Row],[Application Date]]),1)</f>
        <v>46113</v>
      </c>
      <c r="AM6874" s="14">
        <f ca="1">IF(AND(tbl_LoanData[[#This Row],[Application Date]]&gt;=EOMONTH(TODAY(),-1)+1,tbl_LoanData[[#This Row],[Application Date]]&lt;=TODAY()),tbl_LoanData[[#This Row],[Loan Amount]],0)</f>
        <v>0</v>
      </c>
      <c r="AN6874" s="14">
        <f>tbl_LoanData[[#This Row],[Amount Paid]]-(Q6874-X6874)</f>
        <v>94897.120000000054</v>
      </c>
      <c r="AO6874" s="14">
        <f>IF(tbl_LoanData[[#This Row],[Application Status]]="Approved",1,0)</f>
        <v>1</v>
      </c>
      <c r="AP6874" s="22" t="str">
        <f t="shared" ca="1" si="322"/>
        <v/>
      </c>
      <c r="AQ6874" s="22" t="str">
        <f t="shared" ca="1" si="323"/>
        <v/>
      </c>
    </row>
    <row r="6875" spans="1:43" ht="14.4" customHeight="1" x14ac:dyDescent="0.3">
      <c r="A6875" s="2" t="s">
        <v>5875</v>
      </c>
      <c r="B6875" s="2" t="s">
        <v>5876</v>
      </c>
      <c r="C6875" s="2" t="s">
        <v>231</v>
      </c>
      <c r="D6875" s="2" t="s">
        <v>189</v>
      </c>
      <c r="E6875" s="2" t="s">
        <v>134</v>
      </c>
      <c r="F6875" s="2">
        <v>21</v>
      </c>
      <c r="G6875" s="2" t="s">
        <v>83</v>
      </c>
      <c r="H6875" s="2" t="s">
        <v>265</v>
      </c>
      <c r="I6875" s="2" t="s">
        <v>44</v>
      </c>
      <c r="J6875" s="3">
        <v>46142</v>
      </c>
      <c r="K6875" s="3">
        <v>46157</v>
      </c>
      <c r="L6875" s="2" t="s">
        <v>36</v>
      </c>
      <c r="M6875" s="2" t="s">
        <v>94</v>
      </c>
      <c r="N6875" s="2" t="s">
        <v>212</v>
      </c>
      <c r="O6875" s="4">
        <v>1784000</v>
      </c>
      <c r="P6875" s="4">
        <v>368600</v>
      </c>
      <c r="Q6875" s="4">
        <v>1415400</v>
      </c>
      <c r="R6875" s="2">
        <v>36</v>
      </c>
      <c r="S6875" s="5">
        <v>14.57</v>
      </c>
      <c r="T6875" s="4">
        <v>56501.98</v>
      </c>
      <c r="U6875" s="2" t="s">
        <v>73</v>
      </c>
      <c r="V6875" s="2" t="s">
        <v>74</v>
      </c>
      <c r="W6875" s="4">
        <v>113003.96</v>
      </c>
      <c r="X6875" s="4">
        <v>1921067.38</v>
      </c>
      <c r="Y6875" s="4">
        <v>2034071.34</v>
      </c>
      <c r="Z6875" s="2">
        <v>28</v>
      </c>
      <c r="AA6875" s="2" t="s">
        <v>57</v>
      </c>
      <c r="AB6875" s="2" t="s">
        <v>15728</v>
      </c>
      <c r="AC6875" s="2" t="s">
        <v>138</v>
      </c>
      <c r="AD6875" s="2" t="s">
        <v>76</v>
      </c>
      <c r="AE6875" s="5">
        <v>79.34</v>
      </c>
      <c r="AF6875" s="2">
        <v>1</v>
      </c>
      <c r="AG6875" s="2" t="s">
        <v>77</v>
      </c>
      <c r="AH6875" s="2">
        <v>15</v>
      </c>
      <c r="AI6875" s="6" t="str">
        <f t="shared" si="321"/>
        <v>18-24</v>
      </c>
      <c r="AJ6875" s="11">
        <f>YEAR(tbl_LoanData[[#This Row],[Application Date]])</f>
        <v>2026</v>
      </c>
      <c r="AK6875" s="11" t="str">
        <f>TEXT(tbl_LoanData[[#This Row],[Application Date]],"MMMM")</f>
        <v>April</v>
      </c>
      <c r="AL6875" s="12">
        <f>DATE(YEAR(tbl_LoanData[[#This Row],[Application Date]]),MONTH(tbl_LoanData[[#This Row],[Application Date]]),1)</f>
        <v>46113</v>
      </c>
      <c r="AM6875" s="14">
        <f ca="1">IF(AND(tbl_LoanData[[#This Row],[Application Date]]&gt;=EOMONTH(TODAY(),-1)+1,tbl_LoanData[[#This Row],[Application Date]]&lt;=TODAY()),tbl_LoanData[[#This Row],[Loan Amount]],0)</f>
        <v>0</v>
      </c>
      <c r="AN6875" s="14">
        <f>tbl_LoanData[[#This Row],[Amount Paid]]-(Q6875-X6875)</f>
        <v>618671.33999999985</v>
      </c>
      <c r="AO6875" s="14">
        <f>IF(tbl_LoanData[[#This Row],[Application Status]]="Approved",1,0)</f>
        <v>1</v>
      </c>
      <c r="AP6875" s="22" t="str">
        <f t="shared" ca="1" si="322"/>
        <v/>
      </c>
      <c r="AQ6875" s="22" t="str">
        <f t="shared" ca="1" si="323"/>
        <v/>
      </c>
    </row>
    <row r="6876" spans="1:43" x14ac:dyDescent="0.3">
      <c r="A6876" s="2" t="s">
        <v>5923</v>
      </c>
      <c r="B6876" s="2" t="s">
        <v>5924</v>
      </c>
      <c r="C6876" s="2" t="s">
        <v>1686</v>
      </c>
      <c r="D6876" s="2" t="s">
        <v>134</v>
      </c>
      <c r="E6876" s="2" t="s">
        <v>540</v>
      </c>
      <c r="F6876" s="2">
        <v>23</v>
      </c>
      <c r="G6876" s="2" t="s">
        <v>83</v>
      </c>
      <c r="H6876" s="2" t="s">
        <v>166</v>
      </c>
      <c r="I6876" s="2" t="s">
        <v>46</v>
      </c>
      <c r="J6876" s="3">
        <v>46129</v>
      </c>
      <c r="K6876" s="3">
        <v>46147</v>
      </c>
      <c r="L6876" s="2" t="s">
        <v>38</v>
      </c>
      <c r="M6876" s="2" t="s">
        <v>85</v>
      </c>
      <c r="N6876" s="2" t="s">
        <v>314</v>
      </c>
      <c r="O6876" s="4">
        <v>1511000</v>
      </c>
      <c r="P6876" s="4">
        <v>234500</v>
      </c>
      <c r="Q6876" s="4">
        <v>1276500</v>
      </c>
      <c r="R6876" s="2">
        <v>12</v>
      </c>
      <c r="S6876" s="5">
        <v>7.3</v>
      </c>
      <c r="T6876" s="4">
        <v>114140.38</v>
      </c>
      <c r="U6876" s="2" t="s">
        <v>73</v>
      </c>
      <c r="V6876" s="2" t="s">
        <v>74</v>
      </c>
      <c r="W6876" s="4">
        <v>114140.38</v>
      </c>
      <c r="X6876" s="4">
        <v>1255544.1200000001</v>
      </c>
      <c r="Y6876" s="4">
        <v>1369684.5</v>
      </c>
      <c r="Z6876" s="2">
        <v>56</v>
      </c>
      <c r="AA6876" s="2" t="s">
        <v>58</v>
      </c>
      <c r="AB6876" s="2" t="s">
        <v>15732</v>
      </c>
      <c r="AC6876" s="2" t="s">
        <v>213</v>
      </c>
      <c r="AD6876" s="2" t="s">
        <v>76</v>
      </c>
      <c r="AE6876" s="5">
        <v>84.48</v>
      </c>
      <c r="AF6876" s="2">
        <v>2</v>
      </c>
      <c r="AG6876" s="2" t="s">
        <v>15718</v>
      </c>
      <c r="AH6876" s="2">
        <v>18</v>
      </c>
      <c r="AI6876" s="6" t="str">
        <f t="shared" si="321"/>
        <v>18-24</v>
      </c>
      <c r="AJ6876" s="11">
        <f>YEAR(tbl_LoanData[[#This Row],[Application Date]])</f>
        <v>2026</v>
      </c>
      <c r="AK6876" s="11" t="str">
        <f>TEXT(tbl_LoanData[[#This Row],[Application Date]],"MMMM")</f>
        <v>April</v>
      </c>
      <c r="AL6876" s="12">
        <f>DATE(YEAR(tbl_LoanData[[#This Row],[Application Date]]),MONTH(tbl_LoanData[[#This Row],[Application Date]]),1)</f>
        <v>46113</v>
      </c>
      <c r="AM6876" s="14">
        <f ca="1">IF(AND(tbl_LoanData[[#This Row],[Application Date]]&gt;=EOMONTH(TODAY(),-1)+1,tbl_LoanData[[#This Row],[Application Date]]&lt;=TODAY()),tbl_LoanData[[#This Row],[Loan Amount]],0)</f>
        <v>0</v>
      </c>
      <c r="AN6876" s="14">
        <f>tbl_LoanData[[#This Row],[Amount Paid]]-(Q6876-X6876)</f>
        <v>93184.500000000116</v>
      </c>
      <c r="AO6876" s="14">
        <f>IF(tbl_LoanData[[#This Row],[Application Status]]="Approved",1,0)</f>
        <v>1</v>
      </c>
      <c r="AP6876" s="22" t="str">
        <f t="shared" ca="1" si="322"/>
        <v/>
      </c>
      <c r="AQ6876" s="22" t="str">
        <f t="shared" ca="1" si="323"/>
        <v/>
      </c>
    </row>
    <row r="6877" spans="1:43" ht="14.4" customHeight="1" x14ac:dyDescent="0.3">
      <c r="A6877" s="2" t="s">
        <v>6065</v>
      </c>
      <c r="B6877" s="2" t="s">
        <v>6066</v>
      </c>
      <c r="C6877" s="2" t="s">
        <v>999</v>
      </c>
      <c r="D6877" s="2" t="s">
        <v>254</v>
      </c>
      <c r="E6877" s="2" t="s">
        <v>268</v>
      </c>
      <c r="F6877" s="2">
        <v>32</v>
      </c>
      <c r="G6877" s="2" t="s">
        <v>69</v>
      </c>
      <c r="H6877" s="2" t="s">
        <v>466</v>
      </c>
      <c r="I6877" s="2" t="s">
        <v>43</v>
      </c>
      <c r="J6877" s="3">
        <v>46132</v>
      </c>
      <c r="K6877" s="3">
        <v>46141</v>
      </c>
      <c r="L6877" s="2" t="s">
        <v>37</v>
      </c>
      <c r="M6877" s="2" t="s">
        <v>260</v>
      </c>
      <c r="N6877" s="2" t="s">
        <v>745</v>
      </c>
      <c r="O6877" s="4">
        <v>196000</v>
      </c>
      <c r="P6877" s="4">
        <v>36400</v>
      </c>
      <c r="Q6877" s="4">
        <v>159600</v>
      </c>
      <c r="R6877" s="2">
        <v>60</v>
      </c>
      <c r="S6877" s="5">
        <v>14.14</v>
      </c>
      <c r="T6877" s="4">
        <v>4540.62</v>
      </c>
      <c r="U6877" s="2" t="s">
        <v>73</v>
      </c>
      <c r="V6877" s="2" t="s">
        <v>74</v>
      </c>
      <c r="W6877" s="4">
        <v>9081.24</v>
      </c>
      <c r="X6877" s="4">
        <v>263355.96000000002</v>
      </c>
      <c r="Y6877" s="4">
        <v>272437.2</v>
      </c>
      <c r="Z6877" s="2">
        <v>31</v>
      </c>
      <c r="AA6877" s="2" t="s">
        <v>58</v>
      </c>
      <c r="AB6877" s="2" t="s">
        <v>15734</v>
      </c>
      <c r="AC6877" s="2" t="s">
        <v>360</v>
      </c>
      <c r="AD6877" s="2" t="s">
        <v>76</v>
      </c>
      <c r="AE6877" s="5">
        <v>81.430000000000007</v>
      </c>
      <c r="AF6877" s="2">
        <v>1</v>
      </c>
      <c r="AG6877" s="2" t="s">
        <v>15718</v>
      </c>
      <c r="AH6877" s="2">
        <v>9</v>
      </c>
      <c r="AI6877" s="6" t="str">
        <f t="shared" si="321"/>
        <v>25-34</v>
      </c>
      <c r="AJ6877" s="11">
        <f>YEAR(tbl_LoanData[[#This Row],[Application Date]])</f>
        <v>2026</v>
      </c>
      <c r="AK6877" s="11" t="str">
        <f>TEXT(tbl_LoanData[[#This Row],[Application Date]],"MMMM")</f>
        <v>April</v>
      </c>
      <c r="AL6877" s="12">
        <f>DATE(YEAR(tbl_LoanData[[#This Row],[Application Date]]),MONTH(tbl_LoanData[[#This Row],[Application Date]]),1)</f>
        <v>46113</v>
      </c>
      <c r="AM6877" s="14">
        <f ca="1">IF(AND(tbl_LoanData[[#This Row],[Application Date]]&gt;=EOMONTH(TODAY(),-1)+1,tbl_LoanData[[#This Row],[Application Date]]&lt;=TODAY()),tbl_LoanData[[#This Row],[Loan Amount]],0)</f>
        <v>0</v>
      </c>
      <c r="AN6877" s="14">
        <f>tbl_LoanData[[#This Row],[Amount Paid]]-(Q6877-X6877)</f>
        <v>112837.20000000003</v>
      </c>
      <c r="AO6877" s="14">
        <f>IF(tbl_LoanData[[#This Row],[Application Status]]="Approved",1,0)</f>
        <v>1</v>
      </c>
      <c r="AP6877" s="22" t="str">
        <f t="shared" ca="1" si="322"/>
        <v/>
      </c>
      <c r="AQ6877" s="22" t="str">
        <f t="shared" ca="1" si="323"/>
        <v/>
      </c>
    </row>
    <row r="6878" spans="1:43" ht="14.4" customHeight="1" x14ac:dyDescent="0.3">
      <c r="A6878" s="2" t="s">
        <v>6101</v>
      </c>
      <c r="B6878" s="2" t="s">
        <v>6102</v>
      </c>
      <c r="C6878" s="2" t="s">
        <v>464</v>
      </c>
      <c r="D6878" s="2" t="s">
        <v>134</v>
      </c>
      <c r="E6878" s="2" t="s">
        <v>232</v>
      </c>
      <c r="F6878" s="2">
        <v>21</v>
      </c>
      <c r="G6878" s="2" t="s">
        <v>83</v>
      </c>
      <c r="H6878" s="2" t="s">
        <v>285</v>
      </c>
      <c r="I6878" s="2" t="s">
        <v>55</v>
      </c>
      <c r="J6878" s="3">
        <v>46123</v>
      </c>
      <c r="K6878" s="3">
        <v>46141</v>
      </c>
      <c r="L6878" s="2" t="s">
        <v>39</v>
      </c>
      <c r="M6878" s="2" t="s">
        <v>127</v>
      </c>
      <c r="N6878" s="2" t="s">
        <v>195</v>
      </c>
      <c r="O6878" s="4">
        <v>1608000</v>
      </c>
      <c r="P6878" s="4">
        <v>182400</v>
      </c>
      <c r="Q6878" s="4">
        <v>1425600</v>
      </c>
      <c r="R6878" s="2">
        <v>60</v>
      </c>
      <c r="S6878" s="5">
        <v>14.43</v>
      </c>
      <c r="T6878" s="4">
        <v>40902.839999999997</v>
      </c>
      <c r="U6878" s="2" t="s">
        <v>73</v>
      </c>
      <c r="V6878" s="2" t="s">
        <v>74</v>
      </c>
      <c r="W6878" s="4">
        <v>0</v>
      </c>
      <c r="X6878" s="4">
        <v>2454170.4</v>
      </c>
      <c r="Y6878" s="4">
        <v>2454170.4</v>
      </c>
      <c r="Z6878" s="2">
        <v>84</v>
      </c>
      <c r="AA6878" s="2" t="s">
        <v>59</v>
      </c>
      <c r="AB6878" s="2" t="s">
        <v>15732</v>
      </c>
      <c r="AC6878" s="2" t="s">
        <v>75</v>
      </c>
      <c r="AD6878" s="2" t="s">
        <v>76</v>
      </c>
      <c r="AE6878" s="5">
        <v>88.66</v>
      </c>
      <c r="AF6878" s="2">
        <v>3</v>
      </c>
      <c r="AG6878" s="2" t="s">
        <v>130</v>
      </c>
      <c r="AH6878" s="2">
        <v>18</v>
      </c>
      <c r="AI6878" s="6" t="str">
        <f t="shared" si="321"/>
        <v>18-24</v>
      </c>
      <c r="AJ6878" s="11">
        <f>YEAR(tbl_LoanData[[#This Row],[Application Date]])</f>
        <v>2026</v>
      </c>
      <c r="AK6878" s="11" t="str">
        <f>TEXT(tbl_LoanData[[#This Row],[Application Date]],"MMMM")</f>
        <v>April</v>
      </c>
      <c r="AL6878" s="12">
        <f>DATE(YEAR(tbl_LoanData[[#This Row],[Application Date]]),MONTH(tbl_LoanData[[#This Row],[Application Date]]),1)</f>
        <v>46113</v>
      </c>
      <c r="AM6878" s="14">
        <f ca="1">IF(AND(tbl_LoanData[[#This Row],[Application Date]]&gt;=EOMONTH(TODAY(),-1)+1,tbl_LoanData[[#This Row],[Application Date]]&lt;=TODAY()),tbl_LoanData[[#This Row],[Loan Amount]],0)</f>
        <v>0</v>
      </c>
      <c r="AN6878" s="14">
        <f>tbl_LoanData[[#This Row],[Amount Paid]]-(Q6878-X6878)</f>
        <v>1028570.3999999999</v>
      </c>
      <c r="AO6878" s="14">
        <f>IF(tbl_LoanData[[#This Row],[Application Status]]="Approved",1,0)</f>
        <v>1</v>
      </c>
      <c r="AP6878" s="22" t="str">
        <f t="shared" ca="1" si="322"/>
        <v/>
      </c>
      <c r="AQ6878" s="22" t="str">
        <f t="shared" ca="1" si="323"/>
        <v/>
      </c>
    </row>
    <row r="6879" spans="1:43" ht="14.4" customHeight="1" x14ac:dyDescent="0.3">
      <c r="A6879" s="2" t="s">
        <v>6115</v>
      </c>
      <c r="B6879" s="2" t="s">
        <v>6116</v>
      </c>
      <c r="C6879" s="2" t="s">
        <v>297</v>
      </c>
      <c r="D6879" s="2" t="s">
        <v>142</v>
      </c>
      <c r="E6879" s="2" t="s">
        <v>209</v>
      </c>
      <c r="F6879" s="2">
        <v>39</v>
      </c>
      <c r="G6879" s="2" t="s">
        <v>69</v>
      </c>
      <c r="H6879" s="2" t="s">
        <v>103</v>
      </c>
      <c r="I6879" s="2" t="s">
        <v>43</v>
      </c>
      <c r="J6879" s="3">
        <v>46137</v>
      </c>
      <c r="K6879" s="3">
        <v>46153</v>
      </c>
      <c r="L6879" s="2" t="s">
        <v>39</v>
      </c>
      <c r="M6879" s="2" t="s">
        <v>85</v>
      </c>
      <c r="N6879" s="2" t="s">
        <v>373</v>
      </c>
      <c r="O6879" s="4">
        <v>2040000</v>
      </c>
      <c r="P6879" s="4">
        <v>341600</v>
      </c>
      <c r="Q6879" s="4">
        <v>1698400</v>
      </c>
      <c r="R6879" s="2">
        <v>24</v>
      </c>
      <c r="S6879" s="5">
        <v>13.2</v>
      </c>
      <c r="T6879" s="4">
        <v>89449.07</v>
      </c>
      <c r="U6879" s="2" t="s">
        <v>73</v>
      </c>
      <c r="V6879" s="2" t="s">
        <v>74</v>
      </c>
      <c r="W6879" s="4">
        <v>0</v>
      </c>
      <c r="X6879" s="4">
        <v>2146777.6</v>
      </c>
      <c r="Y6879" s="4">
        <v>2146777.6</v>
      </c>
      <c r="Z6879" s="2">
        <v>87</v>
      </c>
      <c r="AA6879" s="2" t="s">
        <v>59</v>
      </c>
      <c r="AB6879" s="2" t="s">
        <v>15728</v>
      </c>
      <c r="AC6879" s="2" t="s">
        <v>129</v>
      </c>
      <c r="AD6879" s="2" t="s">
        <v>76</v>
      </c>
      <c r="AE6879" s="5">
        <v>83.25</v>
      </c>
      <c r="AF6879" s="2">
        <v>3</v>
      </c>
      <c r="AG6879" s="2" t="s">
        <v>130</v>
      </c>
      <c r="AH6879" s="2">
        <v>16</v>
      </c>
      <c r="AI6879" s="6" t="str">
        <f t="shared" si="321"/>
        <v>35-44</v>
      </c>
      <c r="AJ6879" s="11">
        <f>YEAR(tbl_LoanData[[#This Row],[Application Date]])</f>
        <v>2026</v>
      </c>
      <c r="AK6879" s="11" t="str">
        <f>TEXT(tbl_LoanData[[#This Row],[Application Date]],"MMMM")</f>
        <v>April</v>
      </c>
      <c r="AL6879" s="12">
        <f>DATE(YEAR(tbl_LoanData[[#This Row],[Application Date]]),MONTH(tbl_LoanData[[#This Row],[Application Date]]),1)</f>
        <v>46113</v>
      </c>
      <c r="AM6879" s="14">
        <f ca="1">IF(AND(tbl_LoanData[[#This Row],[Application Date]]&gt;=EOMONTH(TODAY(),-1)+1,tbl_LoanData[[#This Row],[Application Date]]&lt;=TODAY()),tbl_LoanData[[#This Row],[Loan Amount]],0)</f>
        <v>0</v>
      </c>
      <c r="AN6879" s="14">
        <f>tbl_LoanData[[#This Row],[Amount Paid]]-(Q6879-X6879)</f>
        <v>448377.60000000009</v>
      </c>
      <c r="AO6879" s="14">
        <f>IF(tbl_LoanData[[#This Row],[Application Status]]="Approved",1,0)</f>
        <v>1</v>
      </c>
      <c r="AP6879" s="22" t="str">
        <f t="shared" ca="1" si="322"/>
        <v/>
      </c>
      <c r="AQ6879" s="22" t="str">
        <f t="shared" ca="1" si="323"/>
        <v/>
      </c>
    </row>
    <row r="6880" spans="1:43" ht="14.4" customHeight="1" x14ac:dyDescent="0.3">
      <c r="A6880" s="2" t="s">
        <v>6363</v>
      </c>
      <c r="B6880" s="2" t="s">
        <v>6364</v>
      </c>
      <c r="C6880" s="2" t="s">
        <v>240</v>
      </c>
      <c r="D6880" s="2" t="s">
        <v>182</v>
      </c>
      <c r="E6880" s="2" t="s">
        <v>540</v>
      </c>
      <c r="F6880" s="2">
        <v>29</v>
      </c>
      <c r="G6880" s="2" t="s">
        <v>83</v>
      </c>
      <c r="H6880" s="2" t="s">
        <v>143</v>
      </c>
      <c r="I6880" s="2" t="s">
        <v>46</v>
      </c>
      <c r="J6880" s="3">
        <v>46115</v>
      </c>
      <c r="K6880" s="3"/>
      <c r="L6880" s="2" t="s">
        <v>41</v>
      </c>
      <c r="M6880" s="2" t="s">
        <v>144</v>
      </c>
      <c r="N6880" s="2" t="s">
        <v>145</v>
      </c>
      <c r="O6880" s="4">
        <v>3821000</v>
      </c>
      <c r="P6880" s="4">
        <v>1322500</v>
      </c>
      <c r="Q6880" s="4">
        <v>2498500</v>
      </c>
      <c r="R6880" s="2">
        <v>24</v>
      </c>
      <c r="S6880" s="5">
        <v>5.51</v>
      </c>
      <c r="T6880" s="4">
        <v>115576.45</v>
      </c>
      <c r="U6880" s="2" t="s">
        <v>113</v>
      </c>
      <c r="V6880" s="2" t="s">
        <v>97</v>
      </c>
      <c r="W6880" s="4">
        <v>0</v>
      </c>
      <c r="X6880" s="4">
        <v>0</v>
      </c>
      <c r="Y6880" s="4">
        <v>2773834.7</v>
      </c>
      <c r="Z6880" s="2">
        <v>0</v>
      </c>
      <c r="AA6880" s="2" t="s">
        <v>97</v>
      </c>
      <c r="AB6880" s="2" t="s">
        <v>15728</v>
      </c>
      <c r="AC6880" s="2" t="s">
        <v>332</v>
      </c>
      <c r="AD6880" s="2" t="s">
        <v>76</v>
      </c>
      <c r="AE6880" s="5">
        <v>65.39</v>
      </c>
      <c r="AF6880" s="2">
        <v>0</v>
      </c>
      <c r="AG6880" s="2" t="s">
        <v>97</v>
      </c>
      <c r="AH6880" s="2"/>
      <c r="AI6880" s="6" t="str">
        <f t="shared" si="321"/>
        <v>25-34</v>
      </c>
      <c r="AJ6880" s="11">
        <f>YEAR(tbl_LoanData[[#This Row],[Application Date]])</f>
        <v>2026</v>
      </c>
      <c r="AK6880" s="11" t="str">
        <f>TEXT(tbl_LoanData[[#This Row],[Application Date]],"MMMM")</f>
        <v>April</v>
      </c>
      <c r="AL6880" s="12">
        <f>DATE(YEAR(tbl_LoanData[[#This Row],[Application Date]]),MONTH(tbl_LoanData[[#This Row],[Application Date]]),1)</f>
        <v>46113</v>
      </c>
      <c r="AM6880" s="14">
        <f ca="1">IF(AND(tbl_LoanData[[#This Row],[Application Date]]&gt;=EOMONTH(TODAY(),-1)+1,tbl_LoanData[[#This Row],[Application Date]]&lt;=TODAY()),tbl_LoanData[[#This Row],[Loan Amount]],0)</f>
        <v>0</v>
      </c>
      <c r="AN6880" s="14">
        <f>tbl_LoanData[[#This Row],[Amount Paid]]-(Q6880-X6880)</f>
        <v>-2498500</v>
      </c>
      <c r="AO6880" s="14">
        <f>IF(tbl_LoanData[[#This Row],[Application Status]]="Approved",1,0)</f>
        <v>0</v>
      </c>
      <c r="AP6880" s="22" t="str">
        <f t="shared" ca="1" si="322"/>
        <v/>
      </c>
      <c r="AQ6880" s="22" t="str">
        <f t="shared" ca="1" si="323"/>
        <v/>
      </c>
    </row>
    <row r="6881" spans="1:43" ht="14.4" customHeight="1" x14ac:dyDescent="0.3">
      <c r="A6881" s="2" t="s">
        <v>6503</v>
      </c>
      <c r="B6881" s="2" t="s">
        <v>6504</v>
      </c>
      <c r="C6881" s="2" t="s">
        <v>216</v>
      </c>
      <c r="D6881" s="2" t="s">
        <v>189</v>
      </c>
      <c r="E6881" s="2" t="s">
        <v>255</v>
      </c>
      <c r="F6881" s="2">
        <v>24</v>
      </c>
      <c r="G6881" s="2" t="s">
        <v>83</v>
      </c>
      <c r="H6881" s="2" t="s">
        <v>177</v>
      </c>
      <c r="I6881" s="2" t="s">
        <v>43</v>
      </c>
      <c r="J6881" s="3">
        <v>46118</v>
      </c>
      <c r="K6881" s="3">
        <v>46123</v>
      </c>
      <c r="L6881" s="2" t="s">
        <v>39</v>
      </c>
      <c r="M6881" s="2" t="s">
        <v>127</v>
      </c>
      <c r="N6881" s="2" t="s">
        <v>152</v>
      </c>
      <c r="O6881" s="4">
        <v>1786000</v>
      </c>
      <c r="P6881" s="4">
        <v>684300</v>
      </c>
      <c r="Q6881" s="4">
        <v>1101700</v>
      </c>
      <c r="R6881" s="2">
        <v>60</v>
      </c>
      <c r="S6881" s="5">
        <v>12.08</v>
      </c>
      <c r="T6881" s="4">
        <v>29452.11</v>
      </c>
      <c r="U6881" s="2" t="s">
        <v>73</v>
      </c>
      <c r="V6881" s="2" t="s">
        <v>74</v>
      </c>
      <c r="W6881" s="4">
        <v>29452.11</v>
      </c>
      <c r="X6881" s="4">
        <v>1737674.69</v>
      </c>
      <c r="Y6881" s="4">
        <v>1767126.8</v>
      </c>
      <c r="Z6881" s="2">
        <v>87</v>
      </c>
      <c r="AA6881" s="2" t="s">
        <v>59</v>
      </c>
      <c r="AB6881" s="2" t="s">
        <v>15734</v>
      </c>
      <c r="AC6881" s="2" t="s">
        <v>87</v>
      </c>
      <c r="AD6881" s="2" t="s">
        <v>76</v>
      </c>
      <c r="AE6881" s="5">
        <v>61.69</v>
      </c>
      <c r="AF6881" s="2">
        <v>3</v>
      </c>
      <c r="AG6881" s="2" t="s">
        <v>130</v>
      </c>
      <c r="AH6881" s="2">
        <v>5</v>
      </c>
      <c r="AI6881" s="6" t="str">
        <f t="shared" si="321"/>
        <v>18-24</v>
      </c>
      <c r="AJ6881" s="11">
        <f>YEAR(tbl_LoanData[[#This Row],[Application Date]])</f>
        <v>2026</v>
      </c>
      <c r="AK6881" s="11" t="str">
        <f>TEXT(tbl_LoanData[[#This Row],[Application Date]],"MMMM")</f>
        <v>April</v>
      </c>
      <c r="AL6881" s="12">
        <f>DATE(YEAR(tbl_LoanData[[#This Row],[Application Date]]),MONTH(tbl_LoanData[[#This Row],[Application Date]]),1)</f>
        <v>46113</v>
      </c>
      <c r="AM6881" s="14">
        <f ca="1">IF(AND(tbl_LoanData[[#This Row],[Application Date]]&gt;=EOMONTH(TODAY(),-1)+1,tbl_LoanData[[#This Row],[Application Date]]&lt;=TODAY()),tbl_LoanData[[#This Row],[Loan Amount]],0)</f>
        <v>0</v>
      </c>
      <c r="AN6881" s="14">
        <f>tbl_LoanData[[#This Row],[Amount Paid]]-(Q6881-X6881)</f>
        <v>665426.79999999993</v>
      </c>
      <c r="AO6881" s="14">
        <f>IF(tbl_LoanData[[#This Row],[Application Status]]="Approved",1,0)</f>
        <v>1</v>
      </c>
      <c r="AP6881" s="22" t="str">
        <f t="shared" ca="1" si="322"/>
        <v/>
      </c>
      <c r="AQ6881" s="22" t="str">
        <f t="shared" ca="1" si="323"/>
        <v/>
      </c>
    </row>
    <row r="6882" spans="1:43" ht="14.4" customHeight="1" x14ac:dyDescent="0.3">
      <c r="A6882" s="2" t="s">
        <v>6523</v>
      </c>
      <c r="B6882" s="2" t="s">
        <v>6524</v>
      </c>
      <c r="C6882" s="2" t="s">
        <v>141</v>
      </c>
      <c r="D6882" s="2" t="s">
        <v>67</v>
      </c>
      <c r="E6882" s="2" t="s">
        <v>134</v>
      </c>
      <c r="F6882" s="2">
        <v>65</v>
      </c>
      <c r="G6882" s="2" t="s">
        <v>83</v>
      </c>
      <c r="H6882" s="2" t="s">
        <v>269</v>
      </c>
      <c r="I6882" s="2" t="s">
        <v>46</v>
      </c>
      <c r="J6882" s="3">
        <v>46130</v>
      </c>
      <c r="K6882" s="3">
        <v>46138</v>
      </c>
      <c r="L6882" s="2" t="s">
        <v>40</v>
      </c>
      <c r="M6882" s="2" t="s">
        <v>111</v>
      </c>
      <c r="N6882" s="2" t="s">
        <v>369</v>
      </c>
      <c r="O6882" s="4">
        <v>1122000</v>
      </c>
      <c r="P6882" s="4">
        <v>363900</v>
      </c>
      <c r="Q6882" s="4">
        <v>758100</v>
      </c>
      <c r="R6882" s="2">
        <v>18</v>
      </c>
      <c r="S6882" s="5">
        <v>8.2100000000000009</v>
      </c>
      <c r="T6882" s="4">
        <v>47303.33</v>
      </c>
      <c r="U6882" s="2" t="s">
        <v>73</v>
      </c>
      <c r="V6882" s="2" t="s">
        <v>74</v>
      </c>
      <c r="W6882" s="4">
        <v>141909.99</v>
      </c>
      <c r="X6882" s="4">
        <v>709550.03</v>
      </c>
      <c r="Y6882" s="4">
        <v>851460.02</v>
      </c>
      <c r="Z6882" s="2">
        <v>0</v>
      </c>
      <c r="AA6882" s="2" t="s">
        <v>56</v>
      </c>
      <c r="AB6882" s="2" t="s">
        <v>15731</v>
      </c>
      <c r="AC6882" s="2" t="s">
        <v>106</v>
      </c>
      <c r="AD6882" s="2" t="s">
        <v>76</v>
      </c>
      <c r="AE6882" s="5">
        <v>67.569999999999993</v>
      </c>
      <c r="AF6882" s="2">
        <v>0</v>
      </c>
      <c r="AG6882" s="2" t="s">
        <v>77</v>
      </c>
      <c r="AH6882" s="2">
        <v>8</v>
      </c>
      <c r="AI6882" s="6" t="str">
        <f t="shared" si="321"/>
        <v>65+</v>
      </c>
      <c r="AJ6882" s="11">
        <f>YEAR(tbl_LoanData[[#This Row],[Application Date]])</f>
        <v>2026</v>
      </c>
      <c r="AK6882" s="11" t="str">
        <f>TEXT(tbl_LoanData[[#This Row],[Application Date]],"MMMM")</f>
        <v>April</v>
      </c>
      <c r="AL6882" s="12">
        <f>DATE(YEAR(tbl_LoanData[[#This Row],[Application Date]]),MONTH(tbl_LoanData[[#This Row],[Application Date]]),1)</f>
        <v>46113</v>
      </c>
      <c r="AM6882" s="14">
        <f ca="1">IF(AND(tbl_LoanData[[#This Row],[Application Date]]&gt;=EOMONTH(TODAY(),-1)+1,tbl_LoanData[[#This Row],[Application Date]]&lt;=TODAY()),tbl_LoanData[[#This Row],[Loan Amount]],0)</f>
        <v>0</v>
      </c>
      <c r="AN6882" s="14">
        <f>tbl_LoanData[[#This Row],[Amount Paid]]-(Q6882-X6882)</f>
        <v>93360.020000000019</v>
      </c>
      <c r="AO6882" s="14">
        <f>IF(tbl_LoanData[[#This Row],[Application Status]]="Approved",1,0)</f>
        <v>1</v>
      </c>
      <c r="AP6882" s="22" t="str">
        <f t="shared" ca="1" si="322"/>
        <v/>
      </c>
      <c r="AQ6882" s="22" t="str">
        <f t="shared" ca="1" si="323"/>
        <v/>
      </c>
    </row>
    <row r="6883" spans="1:43" ht="14.4" customHeight="1" x14ac:dyDescent="0.3">
      <c r="A6883" s="2" t="s">
        <v>6525</v>
      </c>
      <c r="B6883" s="2" t="s">
        <v>6526</v>
      </c>
      <c r="C6883" s="2" t="s">
        <v>175</v>
      </c>
      <c r="D6883" s="2" t="s">
        <v>204</v>
      </c>
      <c r="E6883" s="2" t="s">
        <v>82</v>
      </c>
      <c r="F6883" s="2">
        <v>25</v>
      </c>
      <c r="G6883" s="2" t="s">
        <v>83</v>
      </c>
      <c r="H6883" s="2" t="s">
        <v>516</v>
      </c>
      <c r="I6883" s="2" t="s">
        <v>53</v>
      </c>
      <c r="J6883" s="3">
        <v>46131</v>
      </c>
      <c r="K6883" s="3"/>
      <c r="L6883" s="2" t="s">
        <v>39</v>
      </c>
      <c r="M6883" s="2" t="s">
        <v>167</v>
      </c>
      <c r="N6883" s="2" t="s">
        <v>168</v>
      </c>
      <c r="O6883" s="4">
        <v>1801000</v>
      </c>
      <c r="P6883" s="4">
        <v>418300</v>
      </c>
      <c r="Q6883" s="4">
        <v>1382700</v>
      </c>
      <c r="R6883" s="2">
        <v>48</v>
      </c>
      <c r="S6883" s="5">
        <v>12.99</v>
      </c>
      <c r="T6883" s="4">
        <v>43773.98</v>
      </c>
      <c r="U6883" s="2" t="s">
        <v>113</v>
      </c>
      <c r="V6883" s="2" t="s">
        <v>97</v>
      </c>
      <c r="W6883" s="4">
        <v>0</v>
      </c>
      <c r="X6883" s="4">
        <v>0</v>
      </c>
      <c r="Y6883" s="4">
        <v>2101150.92</v>
      </c>
      <c r="Z6883" s="2">
        <v>0</v>
      </c>
      <c r="AA6883" s="2" t="s">
        <v>97</v>
      </c>
      <c r="AB6883" s="2" t="s">
        <v>15732</v>
      </c>
      <c r="AC6883" s="2" t="s">
        <v>146</v>
      </c>
      <c r="AD6883" s="2" t="s">
        <v>76</v>
      </c>
      <c r="AE6883" s="5">
        <v>76.77</v>
      </c>
      <c r="AF6883" s="2">
        <v>0</v>
      </c>
      <c r="AG6883" s="2" t="s">
        <v>97</v>
      </c>
      <c r="AH6883" s="2"/>
      <c r="AI6883" s="6" t="str">
        <f t="shared" si="321"/>
        <v>25-34</v>
      </c>
      <c r="AJ6883" s="11">
        <f>YEAR(tbl_LoanData[[#This Row],[Application Date]])</f>
        <v>2026</v>
      </c>
      <c r="AK6883" s="11" t="str">
        <f>TEXT(tbl_LoanData[[#This Row],[Application Date]],"MMMM")</f>
        <v>April</v>
      </c>
      <c r="AL6883" s="12">
        <f>DATE(YEAR(tbl_LoanData[[#This Row],[Application Date]]),MONTH(tbl_LoanData[[#This Row],[Application Date]]),1)</f>
        <v>46113</v>
      </c>
      <c r="AM6883" s="14">
        <f ca="1">IF(AND(tbl_LoanData[[#This Row],[Application Date]]&gt;=EOMONTH(TODAY(),-1)+1,tbl_LoanData[[#This Row],[Application Date]]&lt;=TODAY()),tbl_LoanData[[#This Row],[Loan Amount]],0)</f>
        <v>0</v>
      </c>
      <c r="AN6883" s="14">
        <f>tbl_LoanData[[#This Row],[Amount Paid]]-(Q6883-X6883)</f>
        <v>-1382700</v>
      </c>
      <c r="AO6883" s="14">
        <f>IF(tbl_LoanData[[#This Row],[Application Status]]="Approved",1,0)</f>
        <v>0</v>
      </c>
      <c r="AP6883" s="22" t="str">
        <f t="shared" ca="1" si="322"/>
        <v/>
      </c>
      <c r="AQ6883" s="22" t="str">
        <f t="shared" ca="1" si="323"/>
        <v/>
      </c>
    </row>
    <row r="6884" spans="1:43" ht="14.4" customHeight="1" x14ac:dyDescent="0.3">
      <c r="A6884" s="2" t="s">
        <v>6611</v>
      </c>
      <c r="B6884" s="2" t="s">
        <v>6612</v>
      </c>
      <c r="C6884" s="2" t="s">
        <v>439</v>
      </c>
      <c r="D6884" s="2" t="s">
        <v>134</v>
      </c>
      <c r="E6884" s="2" t="s">
        <v>190</v>
      </c>
      <c r="F6884" s="2">
        <v>33</v>
      </c>
      <c r="G6884" s="2" t="s">
        <v>83</v>
      </c>
      <c r="H6884" s="2" t="s">
        <v>318</v>
      </c>
      <c r="I6884" s="2" t="s">
        <v>42</v>
      </c>
      <c r="J6884" s="3">
        <v>46129</v>
      </c>
      <c r="K6884" s="3">
        <v>46132</v>
      </c>
      <c r="L6884" s="2" t="s">
        <v>41</v>
      </c>
      <c r="M6884" s="2" t="s">
        <v>184</v>
      </c>
      <c r="N6884" s="2" t="s">
        <v>426</v>
      </c>
      <c r="O6884" s="4">
        <v>3980000</v>
      </c>
      <c r="P6884" s="4">
        <v>748000</v>
      </c>
      <c r="Q6884" s="4">
        <v>3232000</v>
      </c>
      <c r="R6884" s="2">
        <v>36</v>
      </c>
      <c r="S6884" s="5">
        <v>9.4700000000000006</v>
      </c>
      <c r="T6884" s="4">
        <v>115283.64</v>
      </c>
      <c r="U6884" s="2" t="s">
        <v>73</v>
      </c>
      <c r="V6884" s="2" t="s">
        <v>74</v>
      </c>
      <c r="W6884" s="4">
        <v>115283.64</v>
      </c>
      <c r="X6884" s="4">
        <v>4034927.56</v>
      </c>
      <c r="Y6884" s="4">
        <v>4150211.2</v>
      </c>
      <c r="Z6884" s="2">
        <v>93</v>
      </c>
      <c r="AA6884" s="2" t="s">
        <v>60</v>
      </c>
      <c r="AB6884" s="2" t="s">
        <v>15735</v>
      </c>
      <c r="AC6884" s="2" t="s">
        <v>146</v>
      </c>
      <c r="AD6884" s="2" t="s">
        <v>76</v>
      </c>
      <c r="AE6884" s="5">
        <v>81.209999999999994</v>
      </c>
      <c r="AF6884" s="2">
        <v>3</v>
      </c>
      <c r="AG6884" s="2" t="s">
        <v>130</v>
      </c>
      <c r="AH6884" s="2">
        <v>3</v>
      </c>
      <c r="AI6884" s="6" t="str">
        <f t="shared" si="321"/>
        <v>25-34</v>
      </c>
      <c r="AJ6884" s="11">
        <f>YEAR(tbl_LoanData[[#This Row],[Application Date]])</f>
        <v>2026</v>
      </c>
      <c r="AK6884" s="11" t="str">
        <f>TEXT(tbl_LoanData[[#This Row],[Application Date]],"MMMM")</f>
        <v>April</v>
      </c>
      <c r="AL6884" s="12">
        <f>DATE(YEAR(tbl_LoanData[[#This Row],[Application Date]]),MONTH(tbl_LoanData[[#This Row],[Application Date]]),1)</f>
        <v>46113</v>
      </c>
      <c r="AM6884" s="14">
        <f ca="1">IF(AND(tbl_LoanData[[#This Row],[Application Date]]&gt;=EOMONTH(TODAY(),-1)+1,tbl_LoanData[[#This Row],[Application Date]]&lt;=TODAY()),tbl_LoanData[[#This Row],[Loan Amount]],0)</f>
        <v>0</v>
      </c>
      <c r="AN6884" s="14">
        <f>tbl_LoanData[[#This Row],[Amount Paid]]-(Q6884-X6884)</f>
        <v>918211.20000000007</v>
      </c>
      <c r="AO6884" s="14">
        <f>IF(tbl_LoanData[[#This Row],[Application Status]]="Approved",1,0)</f>
        <v>1</v>
      </c>
      <c r="AP6884" s="22" t="str">
        <f t="shared" ca="1" si="322"/>
        <v/>
      </c>
      <c r="AQ6884" s="22" t="str">
        <f t="shared" ca="1" si="323"/>
        <v/>
      </c>
    </row>
    <row r="6885" spans="1:43" ht="14.4" customHeight="1" x14ac:dyDescent="0.3">
      <c r="A6885" s="2" t="s">
        <v>6683</v>
      </c>
      <c r="B6885" s="2" t="s">
        <v>6684</v>
      </c>
      <c r="C6885" s="2" t="s">
        <v>149</v>
      </c>
      <c r="D6885" s="2" t="s">
        <v>232</v>
      </c>
      <c r="E6885" s="2" t="s">
        <v>210</v>
      </c>
      <c r="F6885" s="2">
        <v>47</v>
      </c>
      <c r="G6885" s="2" t="s">
        <v>83</v>
      </c>
      <c r="H6885" s="2" t="s">
        <v>177</v>
      </c>
      <c r="I6885" s="2" t="s">
        <v>43</v>
      </c>
      <c r="J6885" s="3">
        <v>46139</v>
      </c>
      <c r="K6885" s="3"/>
      <c r="L6885" s="2" t="s">
        <v>37</v>
      </c>
      <c r="M6885" s="2" t="s">
        <v>94</v>
      </c>
      <c r="N6885" s="2" t="s">
        <v>436</v>
      </c>
      <c r="O6885" s="4">
        <v>143000</v>
      </c>
      <c r="P6885" s="4">
        <v>26700</v>
      </c>
      <c r="Q6885" s="4">
        <v>116300</v>
      </c>
      <c r="R6885" s="2">
        <v>24</v>
      </c>
      <c r="S6885" s="5">
        <v>12.72</v>
      </c>
      <c r="T6885" s="4">
        <v>6078.61</v>
      </c>
      <c r="U6885" s="2" t="s">
        <v>113</v>
      </c>
      <c r="V6885" s="2" t="s">
        <v>97</v>
      </c>
      <c r="W6885" s="4">
        <v>0</v>
      </c>
      <c r="X6885" s="4">
        <v>0</v>
      </c>
      <c r="Y6885" s="4">
        <v>145886.72</v>
      </c>
      <c r="Z6885" s="2">
        <v>0</v>
      </c>
      <c r="AA6885" s="2" t="s">
        <v>97</v>
      </c>
      <c r="AB6885" s="2" t="s">
        <v>15728</v>
      </c>
      <c r="AC6885" s="2" t="s">
        <v>106</v>
      </c>
      <c r="AD6885" s="2" t="s">
        <v>76</v>
      </c>
      <c r="AE6885" s="5">
        <v>81.33</v>
      </c>
      <c r="AF6885" s="2">
        <v>0</v>
      </c>
      <c r="AG6885" s="2" t="s">
        <v>97</v>
      </c>
      <c r="AH6885" s="2"/>
      <c r="AI6885" s="6" t="str">
        <f t="shared" si="321"/>
        <v>45-54</v>
      </c>
      <c r="AJ6885" s="11">
        <f>YEAR(tbl_LoanData[[#This Row],[Application Date]])</f>
        <v>2026</v>
      </c>
      <c r="AK6885" s="11" t="str">
        <f>TEXT(tbl_LoanData[[#This Row],[Application Date]],"MMMM")</f>
        <v>April</v>
      </c>
      <c r="AL6885" s="12">
        <f>DATE(YEAR(tbl_LoanData[[#This Row],[Application Date]]),MONTH(tbl_LoanData[[#This Row],[Application Date]]),1)</f>
        <v>46113</v>
      </c>
      <c r="AM6885" s="14">
        <f ca="1">IF(AND(tbl_LoanData[[#This Row],[Application Date]]&gt;=EOMONTH(TODAY(),-1)+1,tbl_LoanData[[#This Row],[Application Date]]&lt;=TODAY()),tbl_LoanData[[#This Row],[Loan Amount]],0)</f>
        <v>0</v>
      </c>
      <c r="AN6885" s="14">
        <f>tbl_LoanData[[#This Row],[Amount Paid]]-(Q6885-X6885)</f>
        <v>-116300</v>
      </c>
      <c r="AO6885" s="14">
        <f>IF(tbl_LoanData[[#This Row],[Application Status]]="Approved",1,0)</f>
        <v>0</v>
      </c>
      <c r="AP6885" s="22" t="str">
        <f t="shared" ca="1" si="322"/>
        <v/>
      </c>
      <c r="AQ6885" s="22" t="str">
        <f t="shared" ca="1" si="323"/>
        <v/>
      </c>
    </row>
    <row r="6886" spans="1:43" ht="14.4" customHeight="1" x14ac:dyDescent="0.3">
      <c r="A6886" s="2" t="s">
        <v>6863</v>
      </c>
      <c r="B6886" s="2" t="s">
        <v>6864</v>
      </c>
      <c r="C6886" s="2" t="s">
        <v>203</v>
      </c>
      <c r="D6886" s="2" t="s">
        <v>118</v>
      </c>
      <c r="E6886" s="2" t="s">
        <v>182</v>
      </c>
      <c r="F6886" s="2">
        <v>59</v>
      </c>
      <c r="G6886" s="2" t="s">
        <v>69</v>
      </c>
      <c r="H6886" s="2" t="s">
        <v>466</v>
      </c>
      <c r="I6886" s="2" t="s">
        <v>43</v>
      </c>
      <c r="J6886" s="3">
        <v>46131</v>
      </c>
      <c r="K6886" s="3">
        <v>46143</v>
      </c>
      <c r="L6886" s="2" t="s">
        <v>40</v>
      </c>
      <c r="M6886" s="2" t="s">
        <v>157</v>
      </c>
      <c r="N6886" s="2" t="s">
        <v>299</v>
      </c>
      <c r="O6886" s="4">
        <v>1272000</v>
      </c>
      <c r="P6886" s="4">
        <v>388300</v>
      </c>
      <c r="Q6886" s="4">
        <v>883700</v>
      </c>
      <c r="R6886" s="2">
        <v>24</v>
      </c>
      <c r="S6886" s="5">
        <v>7.83</v>
      </c>
      <c r="T6886" s="4">
        <v>42586.98</v>
      </c>
      <c r="U6886" s="2" t="s">
        <v>73</v>
      </c>
      <c r="V6886" s="2" t="s">
        <v>74</v>
      </c>
      <c r="W6886" s="4">
        <v>85173.96</v>
      </c>
      <c r="X6886" s="4">
        <v>936913.46</v>
      </c>
      <c r="Y6886" s="4">
        <v>1022087.42</v>
      </c>
      <c r="Z6886" s="2">
        <v>28</v>
      </c>
      <c r="AA6886" s="2" t="s">
        <v>57</v>
      </c>
      <c r="AB6886" s="2" t="s">
        <v>15733</v>
      </c>
      <c r="AC6886" s="2" t="s">
        <v>332</v>
      </c>
      <c r="AD6886" s="2" t="s">
        <v>76</v>
      </c>
      <c r="AE6886" s="5">
        <v>69.47</v>
      </c>
      <c r="AF6886" s="2">
        <v>1</v>
      </c>
      <c r="AG6886" s="2" t="s">
        <v>77</v>
      </c>
      <c r="AH6886" s="2">
        <v>12</v>
      </c>
      <c r="AI6886" s="6" t="str">
        <f t="shared" si="321"/>
        <v>55-64</v>
      </c>
      <c r="AJ6886" s="11">
        <f>YEAR(tbl_LoanData[[#This Row],[Application Date]])</f>
        <v>2026</v>
      </c>
      <c r="AK6886" s="11" t="str">
        <f>TEXT(tbl_LoanData[[#This Row],[Application Date]],"MMMM")</f>
        <v>April</v>
      </c>
      <c r="AL6886" s="12">
        <f>DATE(YEAR(tbl_LoanData[[#This Row],[Application Date]]),MONTH(tbl_LoanData[[#This Row],[Application Date]]),1)</f>
        <v>46113</v>
      </c>
      <c r="AM6886" s="14">
        <f ca="1">IF(AND(tbl_LoanData[[#This Row],[Application Date]]&gt;=EOMONTH(TODAY(),-1)+1,tbl_LoanData[[#This Row],[Application Date]]&lt;=TODAY()),tbl_LoanData[[#This Row],[Loan Amount]],0)</f>
        <v>0</v>
      </c>
      <c r="AN6886" s="14">
        <f>tbl_LoanData[[#This Row],[Amount Paid]]-(Q6886-X6886)</f>
        <v>138387.41999999998</v>
      </c>
      <c r="AO6886" s="14">
        <f>IF(tbl_LoanData[[#This Row],[Application Status]]="Approved",1,0)</f>
        <v>1</v>
      </c>
      <c r="AP6886" s="22" t="str">
        <f t="shared" ca="1" si="322"/>
        <v/>
      </c>
      <c r="AQ6886" s="22" t="str">
        <f t="shared" ca="1" si="323"/>
        <v/>
      </c>
    </row>
    <row r="6887" spans="1:43" ht="14.4" customHeight="1" x14ac:dyDescent="0.3">
      <c r="A6887" s="2" t="s">
        <v>6895</v>
      </c>
      <c r="B6887" s="2" t="s">
        <v>6896</v>
      </c>
      <c r="C6887" s="2" t="s">
        <v>429</v>
      </c>
      <c r="D6887" s="2" t="s">
        <v>176</v>
      </c>
      <c r="E6887" s="2" t="s">
        <v>311</v>
      </c>
      <c r="F6887" s="2">
        <v>58</v>
      </c>
      <c r="G6887" s="2" t="s">
        <v>83</v>
      </c>
      <c r="H6887" s="2" t="s">
        <v>285</v>
      </c>
      <c r="I6887" s="2" t="s">
        <v>55</v>
      </c>
      <c r="J6887" s="3">
        <v>46128</v>
      </c>
      <c r="K6887" s="3">
        <v>46136</v>
      </c>
      <c r="L6887" s="2" t="s">
        <v>40</v>
      </c>
      <c r="M6887" s="2" t="s">
        <v>85</v>
      </c>
      <c r="N6887" s="2" t="s">
        <v>86</v>
      </c>
      <c r="O6887" s="4">
        <v>822000</v>
      </c>
      <c r="P6887" s="4">
        <v>294400</v>
      </c>
      <c r="Q6887" s="4">
        <v>527600</v>
      </c>
      <c r="R6887" s="2">
        <v>24</v>
      </c>
      <c r="S6887" s="5">
        <v>9.08</v>
      </c>
      <c r="T6887" s="4">
        <v>25975.51</v>
      </c>
      <c r="U6887" s="2" t="s">
        <v>73</v>
      </c>
      <c r="V6887" s="2" t="s">
        <v>74</v>
      </c>
      <c r="W6887" s="4">
        <v>77926.53</v>
      </c>
      <c r="X6887" s="4">
        <v>545485.63</v>
      </c>
      <c r="Y6887" s="4">
        <v>623412.16</v>
      </c>
      <c r="Z6887" s="2">
        <v>0</v>
      </c>
      <c r="AA6887" s="2" t="s">
        <v>56</v>
      </c>
      <c r="AB6887" s="2" t="s">
        <v>15729</v>
      </c>
      <c r="AC6887" s="2" t="s">
        <v>138</v>
      </c>
      <c r="AD6887" s="2" t="s">
        <v>76</v>
      </c>
      <c r="AE6887" s="5">
        <v>64.180000000000007</v>
      </c>
      <c r="AF6887" s="2">
        <v>0</v>
      </c>
      <c r="AG6887" s="2" t="s">
        <v>77</v>
      </c>
      <c r="AH6887" s="2">
        <v>8</v>
      </c>
      <c r="AI6887" s="6" t="str">
        <f t="shared" si="321"/>
        <v>55-64</v>
      </c>
      <c r="AJ6887" s="11">
        <f>YEAR(tbl_LoanData[[#This Row],[Application Date]])</f>
        <v>2026</v>
      </c>
      <c r="AK6887" s="11" t="str">
        <f>TEXT(tbl_LoanData[[#This Row],[Application Date]],"MMMM")</f>
        <v>April</v>
      </c>
      <c r="AL6887" s="12">
        <f>DATE(YEAR(tbl_LoanData[[#This Row],[Application Date]]),MONTH(tbl_LoanData[[#This Row],[Application Date]]),1)</f>
        <v>46113</v>
      </c>
      <c r="AM6887" s="14">
        <f ca="1">IF(AND(tbl_LoanData[[#This Row],[Application Date]]&gt;=EOMONTH(TODAY(),-1)+1,tbl_LoanData[[#This Row],[Application Date]]&lt;=TODAY()),tbl_LoanData[[#This Row],[Loan Amount]],0)</f>
        <v>0</v>
      </c>
      <c r="AN6887" s="14">
        <f>tbl_LoanData[[#This Row],[Amount Paid]]-(Q6887-X6887)</f>
        <v>95812.160000000003</v>
      </c>
      <c r="AO6887" s="14">
        <f>IF(tbl_LoanData[[#This Row],[Application Status]]="Approved",1,0)</f>
        <v>1</v>
      </c>
      <c r="AP6887" s="22" t="str">
        <f t="shared" ca="1" si="322"/>
        <v/>
      </c>
      <c r="AQ6887" s="22" t="str">
        <f t="shared" ca="1" si="323"/>
        <v/>
      </c>
    </row>
    <row r="6888" spans="1:43" ht="14.4" customHeight="1" x14ac:dyDescent="0.3">
      <c r="A6888" s="2" t="s">
        <v>7045</v>
      </c>
      <c r="B6888" s="2" t="s">
        <v>7046</v>
      </c>
      <c r="C6888" s="2" t="s">
        <v>515</v>
      </c>
      <c r="D6888" s="2" t="s">
        <v>268</v>
      </c>
      <c r="E6888" s="2" t="s">
        <v>183</v>
      </c>
      <c r="F6888" s="2">
        <v>44</v>
      </c>
      <c r="G6888" s="2" t="s">
        <v>69</v>
      </c>
      <c r="H6888" s="2" t="s">
        <v>233</v>
      </c>
      <c r="I6888" s="2" t="s">
        <v>46</v>
      </c>
      <c r="J6888" s="3">
        <v>46122</v>
      </c>
      <c r="K6888" s="3">
        <v>46136</v>
      </c>
      <c r="L6888" s="2" t="s">
        <v>38</v>
      </c>
      <c r="M6888" s="2" t="s">
        <v>144</v>
      </c>
      <c r="N6888" s="2" t="s">
        <v>382</v>
      </c>
      <c r="O6888" s="4">
        <v>1436000</v>
      </c>
      <c r="P6888" s="4">
        <v>454900</v>
      </c>
      <c r="Q6888" s="4">
        <v>981100</v>
      </c>
      <c r="R6888" s="2">
        <v>36</v>
      </c>
      <c r="S6888" s="5">
        <v>8.24</v>
      </c>
      <c r="T6888" s="4">
        <v>33989.660000000003</v>
      </c>
      <c r="U6888" s="2" t="s">
        <v>73</v>
      </c>
      <c r="V6888" s="2" t="s">
        <v>74</v>
      </c>
      <c r="W6888" s="4">
        <v>101968.98</v>
      </c>
      <c r="X6888" s="4">
        <v>1121658.94</v>
      </c>
      <c r="Y6888" s="4">
        <v>1223627.92</v>
      </c>
      <c r="Z6888" s="2">
        <v>0</v>
      </c>
      <c r="AA6888" s="2" t="s">
        <v>56</v>
      </c>
      <c r="AB6888" s="2" t="s">
        <v>15729</v>
      </c>
      <c r="AC6888" s="2" t="s">
        <v>75</v>
      </c>
      <c r="AD6888" s="2" t="s">
        <v>76</v>
      </c>
      <c r="AE6888" s="5">
        <v>68.319999999999993</v>
      </c>
      <c r="AF6888" s="2">
        <v>0</v>
      </c>
      <c r="AG6888" s="2" t="s">
        <v>77</v>
      </c>
      <c r="AH6888" s="2">
        <v>14</v>
      </c>
      <c r="AI6888" s="6" t="str">
        <f t="shared" si="321"/>
        <v>35-44</v>
      </c>
      <c r="AJ6888" s="11">
        <f>YEAR(tbl_LoanData[[#This Row],[Application Date]])</f>
        <v>2026</v>
      </c>
      <c r="AK6888" s="11" t="str">
        <f>TEXT(tbl_LoanData[[#This Row],[Application Date]],"MMMM")</f>
        <v>April</v>
      </c>
      <c r="AL6888" s="12">
        <f>DATE(YEAR(tbl_LoanData[[#This Row],[Application Date]]),MONTH(tbl_LoanData[[#This Row],[Application Date]]),1)</f>
        <v>46113</v>
      </c>
      <c r="AM6888" s="14">
        <f ca="1">IF(AND(tbl_LoanData[[#This Row],[Application Date]]&gt;=EOMONTH(TODAY(),-1)+1,tbl_LoanData[[#This Row],[Application Date]]&lt;=TODAY()),tbl_LoanData[[#This Row],[Loan Amount]],0)</f>
        <v>0</v>
      </c>
      <c r="AN6888" s="14">
        <f>tbl_LoanData[[#This Row],[Amount Paid]]-(Q6888-X6888)</f>
        <v>242527.91999999993</v>
      </c>
      <c r="AO6888" s="14">
        <f>IF(tbl_LoanData[[#This Row],[Application Status]]="Approved",1,0)</f>
        <v>1</v>
      </c>
      <c r="AP6888" s="22" t="str">
        <f t="shared" ca="1" si="322"/>
        <v/>
      </c>
      <c r="AQ6888" s="22" t="str">
        <f t="shared" ca="1" si="323"/>
        <v/>
      </c>
    </row>
    <row r="6889" spans="1:43" ht="14.4" customHeight="1" x14ac:dyDescent="0.3">
      <c r="A6889" s="2" t="s">
        <v>7227</v>
      </c>
      <c r="B6889" s="2" t="s">
        <v>7228</v>
      </c>
      <c r="C6889" s="2" t="s">
        <v>297</v>
      </c>
      <c r="D6889" s="2" t="s">
        <v>189</v>
      </c>
      <c r="E6889" s="2" t="s">
        <v>135</v>
      </c>
      <c r="F6889" s="2">
        <v>58</v>
      </c>
      <c r="G6889" s="2" t="s">
        <v>69</v>
      </c>
      <c r="H6889" s="2" t="s">
        <v>126</v>
      </c>
      <c r="I6889" s="2" t="s">
        <v>44</v>
      </c>
      <c r="J6889" s="3">
        <v>46137</v>
      </c>
      <c r="K6889" s="3"/>
      <c r="L6889" s="2" t="s">
        <v>40</v>
      </c>
      <c r="M6889" s="2" t="s">
        <v>111</v>
      </c>
      <c r="N6889" s="2" t="s">
        <v>369</v>
      </c>
      <c r="O6889" s="4">
        <v>1178000</v>
      </c>
      <c r="P6889" s="4">
        <v>266000</v>
      </c>
      <c r="Q6889" s="4">
        <v>912000</v>
      </c>
      <c r="R6889" s="2">
        <v>48</v>
      </c>
      <c r="S6889" s="5">
        <v>5.08</v>
      </c>
      <c r="T6889" s="4">
        <v>22860.799999999999</v>
      </c>
      <c r="U6889" s="2" t="s">
        <v>113</v>
      </c>
      <c r="V6889" s="2" t="s">
        <v>97</v>
      </c>
      <c r="W6889" s="4">
        <v>0</v>
      </c>
      <c r="X6889" s="4">
        <v>0</v>
      </c>
      <c r="Y6889" s="4">
        <v>1097318.3999999999</v>
      </c>
      <c r="Z6889" s="2">
        <v>0</v>
      </c>
      <c r="AA6889" s="2" t="s">
        <v>97</v>
      </c>
      <c r="AB6889" s="2" t="s">
        <v>15728</v>
      </c>
      <c r="AC6889" s="2" t="s">
        <v>213</v>
      </c>
      <c r="AD6889" s="2" t="s">
        <v>76</v>
      </c>
      <c r="AE6889" s="5">
        <v>77.42</v>
      </c>
      <c r="AF6889" s="2">
        <v>0</v>
      </c>
      <c r="AG6889" s="2" t="s">
        <v>97</v>
      </c>
      <c r="AH6889" s="2"/>
      <c r="AI6889" s="6" t="str">
        <f t="shared" si="321"/>
        <v>55-64</v>
      </c>
      <c r="AJ6889" s="11">
        <f>YEAR(tbl_LoanData[[#This Row],[Application Date]])</f>
        <v>2026</v>
      </c>
      <c r="AK6889" s="11" t="str">
        <f>TEXT(tbl_LoanData[[#This Row],[Application Date]],"MMMM")</f>
        <v>April</v>
      </c>
      <c r="AL6889" s="12">
        <f>DATE(YEAR(tbl_LoanData[[#This Row],[Application Date]]),MONTH(tbl_LoanData[[#This Row],[Application Date]]),1)</f>
        <v>46113</v>
      </c>
      <c r="AM6889" s="14">
        <f ca="1">IF(AND(tbl_LoanData[[#This Row],[Application Date]]&gt;=EOMONTH(TODAY(),-1)+1,tbl_LoanData[[#This Row],[Application Date]]&lt;=TODAY()),tbl_LoanData[[#This Row],[Loan Amount]],0)</f>
        <v>0</v>
      </c>
      <c r="AN6889" s="14">
        <f>tbl_LoanData[[#This Row],[Amount Paid]]-(Q6889-X6889)</f>
        <v>-912000</v>
      </c>
      <c r="AO6889" s="14">
        <f>IF(tbl_LoanData[[#This Row],[Application Status]]="Approved",1,0)</f>
        <v>0</v>
      </c>
      <c r="AP6889" s="22" t="str">
        <f t="shared" ca="1" si="322"/>
        <v/>
      </c>
      <c r="AQ6889" s="22" t="str">
        <f t="shared" ca="1" si="323"/>
        <v/>
      </c>
    </row>
    <row r="6890" spans="1:43" ht="14.4" customHeight="1" x14ac:dyDescent="0.3">
      <c r="A6890" s="2" t="s">
        <v>7459</v>
      </c>
      <c r="B6890" s="2" t="s">
        <v>7460</v>
      </c>
      <c r="C6890" s="2" t="s">
        <v>310</v>
      </c>
      <c r="D6890" s="2" t="s">
        <v>254</v>
      </c>
      <c r="E6890" s="2" t="s">
        <v>402</v>
      </c>
      <c r="F6890" s="2">
        <v>38</v>
      </c>
      <c r="G6890" s="2" t="s">
        <v>69</v>
      </c>
      <c r="H6890" s="2" t="s">
        <v>93</v>
      </c>
      <c r="I6890" s="2" t="s">
        <v>50</v>
      </c>
      <c r="J6890" s="3">
        <v>46134</v>
      </c>
      <c r="K6890" s="3">
        <v>46150</v>
      </c>
      <c r="L6890" s="2" t="s">
        <v>37</v>
      </c>
      <c r="M6890" s="2" t="s">
        <v>260</v>
      </c>
      <c r="N6890" s="2" t="s">
        <v>261</v>
      </c>
      <c r="O6890" s="4">
        <v>97000</v>
      </c>
      <c r="P6890" s="4">
        <v>36900</v>
      </c>
      <c r="Q6890" s="4">
        <v>60100</v>
      </c>
      <c r="R6890" s="2">
        <v>48</v>
      </c>
      <c r="S6890" s="5">
        <v>8.9499999999999993</v>
      </c>
      <c r="T6890" s="4">
        <v>1700.33</v>
      </c>
      <c r="U6890" s="2" t="s">
        <v>73</v>
      </c>
      <c r="V6890" s="2" t="s">
        <v>74</v>
      </c>
      <c r="W6890" s="4">
        <v>5100.99</v>
      </c>
      <c r="X6890" s="4">
        <v>76514.81</v>
      </c>
      <c r="Y6890" s="4">
        <v>81615.8</v>
      </c>
      <c r="Z6890" s="2">
        <v>0</v>
      </c>
      <c r="AA6890" s="2" t="s">
        <v>56</v>
      </c>
      <c r="AB6890" s="2" t="s">
        <v>15729</v>
      </c>
      <c r="AC6890" s="2" t="s">
        <v>360</v>
      </c>
      <c r="AD6890" s="2" t="s">
        <v>76</v>
      </c>
      <c r="AE6890" s="5">
        <v>61.96</v>
      </c>
      <c r="AF6890" s="2">
        <v>0</v>
      </c>
      <c r="AG6890" s="2" t="s">
        <v>77</v>
      </c>
      <c r="AH6890" s="2">
        <v>16</v>
      </c>
      <c r="AI6890" s="6" t="str">
        <f t="shared" si="321"/>
        <v>35-44</v>
      </c>
      <c r="AJ6890" s="11">
        <f>YEAR(tbl_LoanData[[#This Row],[Application Date]])</f>
        <v>2026</v>
      </c>
      <c r="AK6890" s="11" t="str">
        <f>TEXT(tbl_LoanData[[#This Row],[Application Date]],"MMMM")</f>
        <v>April</v>
      </c>
      <c r="AL6890" s="12">
        <f>DATE(YEAR(tbl_LoanData[[#This Row],[Application Date]]),MONTH(tbl_LoanData[[#This Row],[Application Date]]),1)</f>
        <v>46113</v>
      </c>
      <c r="AM6890" s="14">
        <f ca="1">IF(AND(tbl_LoanData[[#This Row],[Application Date]]&gt;=EOMONTH(TODAY(),-1)+1,tbl_LoanData[[#This Row],[Application Date]]&lt;=TODAY()),tbl_LoanData[[#This Row],[Loan Amount]],0)</f>
        <v>0</v>
      </c>
      <c r="AN6890" s="14">
        <f>tbl_LoanData[[#This Row],[Amount Paid]]-(Q6890-X6890)</f>
        <v>21515.799999999996</v>
      </c>
      <c r="AO6890" s="14">
        <f>IF(tbl_LoanData[[#This Row],[Application Status]]="Approved",1,0)</f>
        <v>1</v>
      </c>
      <c r="AP6890" s="22" t="str">
        <f t="shared" ca="1" si="322"/>
        <v/>
      </c>
      <c r="AQ6890" s="22" t="str">
        <f t="shared" ca="1" si="323"/>
        <v/>
      </c>
    </row>
    <row r="6891" spans="1:43" ht="14.4" customHeight="1" x14ac:dyDescent="0.3">
      <c r="A6891" s="2" t="s">
        <v>7477</v>
      </c>
      <c r="B6891" s="2" t="s">
        <v>7478</v>
      </c>
      <c r="C6891" s="2" t="s">
        <v>533</v>
      </c>
      <c r="D6891" s="2" t="s">
        <v>176</v>
      </c>
      <c r="E6891" s="2" t="s">
        <v>402</v>
      </c>
      <c r="F6891" s="2">
        <v>51</v>
      </c>
      <c r="G6891" s="2" t="s">
        <v>83</v>
      </c>
      <c r="H6891" s="2" t="s">
        <v>278</v>
      </c>
      <c r="I6891" s="2" t="s">
        <v>45</v>
      </c>
      <c r="J6891" s="3">
        <v>46120</v>
      </c>
      <c r="K6891" s="3">
        <v>46130</v>
      </c>
      <c r="L6891" s="2" t="s">
        <v>36</v>
      </c>
      <c r="M6891" s="2" t="s">
        <v>111</v>
      </c>
      <c r="N6891" s="2" t="s">
        <v>350</v>
      </c>
      <c r="O6891" s="4">
        <v>1334000</v>
      </c>
      <c r="P6891" s="4">
        <v>283500</v>
      </c>
      <c r="Q6891" s="4">
        <v>1050500</v>
      </c>
      <c r="R6891" s="2">
        <v>36</v>
      </c>
      <c r="S6891" s="5">
        <v>9.3699999999999992</v>
      </c>
      <c r="T6891" s="4">
        <v>37383.21</v>
      </c>
      <c r="U6891" s="2" t="s">
        <v>73</v>
      </c>
      <c r="V6891" s="2" t="s">
        <v>74</v>
      </c>
      <c r="W6891" s="4">
        <v>149532.84</v>
      </c>
      <c r="X6891" s="4">
        <v>1196262.71</v>
      </c>
      <c r="Y6891" s="4">
        <v>1345795.55</v>
      </c>
      <c r="Z6891" s="2">
        <v>0</v>
      </c>
      <c r="AA6891" s="2" t="s">
        <v>56</v>
      </c>
      <c r="AB6891" s="2" t="s">
        <v>15731</v>
      </c>
      <c r="AC6891" s="2" t="s">
        <v>360</v>
      </c>
      <c r="AD6891" s="2" t="s">
        <v>76</v>
      </c>
      <c r="AE6891" s="5">
        <v>78.75</v>
      </c>
      <c r="AF6891" s="2">
        <v>0</v>
      </c>
      <c r="AG6891" s="2" t="s">
        <v>77</v>
      </c>
      <c r="AH6891" s="2">
        <v>10</v>
      </c>
      <c r="AI6891" s="6" t="str">
        <f t="shared" si="321"/>
        <v>45-54</v>
      </c>
      <c r="AJ6891" s="11">
        <f>YEAR(tbl_LoanData[[#This Row],[Application Date]])</f>
        <v>2026</v>
      </c>
      <c r="AK6891" s="11" t="str">
        <f>TEXT(tbl_LoanData[[#This Row],[Application Date]],"MMMM")</f>
        <v>April</v>
      </c>
      <c r="AL6891" s="12">
        <f>DATE(YEAR(tbl_LoanData[[#This Row],[Application Date]]),MONTH(tbl_LoanData[[#This Row],[Application Date]]),1)</f>
        <v>46113</v>
      </c>
      <c r="AM6891" s="14">
        <f ca="1">IF(AND(tbl_LoanData[[#This Row],[Application Date]]&gt;=EOMONTH(TODAY(),-1)+1,tbl_LoanData[[#This Row],[Application Date]]&lt;=TODAY()),tbl_LoanData[[#This Row],[Loan Amount]],0)</f>
        <v>0</v>
      </c>
      <c r="AN6891" s="14">
        <f>tbl_LoanData[[#This Row],[Amount Paid]]-(Q6891-X6891)</f>
        <v>295295.54999999993</v>
      </c>
      <c r="AO6891" s="14">
        <f>IF(tbl_LoanData[[#This Row],[Application Status]]="Approved",1,0)</f>
        <v>1</v>
      </c>
      <c r="AP6891" s="22" t="str">
        <f t="shared" ca="1" si="322"/>
        <v/>
      </c>
      <c r="AQ6891" s="22" t="str">
        <f t="shared" ca="1" si="323"/>
        <v/>
      </c>
    </row>
    <row r="6892" spans="1:43" ht="14.4" customHeight="1" x14ac:dyDescent="0.3">
      <c r="A6892" s="2" t="s">
        <v>7613</v>
      </c>
      <c r="B6892" s="2" t="s">
        <v>7614</v>
      </c>
      <c r="C6892" s="2" t="s">
        <v>655</v>
      </c>
      <c r="D6892" s="2" t="s">
        <v>118</v>
      </c>
      <c r="E6892" s="2" t="s">
        <v>406</v>
      </c>
      <c r="F6892" s="2">
        <v>58</v>
      </c>
      <c r="G6892" s="2" t="s">
        <v>69</v>
      </c>
      <c r="H6892" s="2" t="s">
        <v>265</v>
      </c>
      <c r="I6892" s="2" t="s">
        <v>44</v>
      </c>
      <c r="J6892" s="3">
        <v>46114</v>
      </c>
      <c r="K6892" s="3">
        <v>46130</v>
      </c>
      <c r="L6892" s="2" t="s">
        <v>36</v>
      </c>
      <c r="M6892" s="2" t="s">
        <v>85</v>
      </c>
      <c r="N6892" s="2" t="s">
        <v>624</v>
      </c>
      <c r="O6892" s="4">
        <v>1298000</v>
      </c>
      <c r="P6892" s="4">
        <v>190600</v>
      </c>
      <c r="Q6892" s="4">
        <v>1107400</v>
      </c>
      <c r="R6892" s="2">
        <v>48</v>
      </c>
      <c r="S6892" s="5">
        <v>7.11</v>
      </c>
      <c r="T6892" s="4">
        <v>29632.18</v>
      </c>
      <c r="U6892" s="2" t="s">
        <v>73</v>
      </c>
      <c r="V6892" s="2" t="s">
        <v>74</v>
      </c>
      <c r="W6892" s="4">
        <v>29632.18</v>
      </c>
      <c r="X6892" s="4">
        <v>1392712.38</v>
      </c>
      <c r="Y6892" s="4">
        <v>1422344.56</v>
      </c>
      <c r="Z6892" s="2">
        <v>84</v>
      </c>
      <c r="AA6892" s="2" t="s">
        <v>59</v>
      </c>
      <c r="AB6892" s="2" t="s">
        <v>15732</v>
      </c>
      <c r="AC6892" s="2" t="s">
        <v>146</v>
      </c>
      <c r="AD6892" s="2" t="s">
        <v>76</v>
      </c>
      <c r="AE6892" s="5">
        <v>85.32</v>
      </c>
      <c r="AF6892" s="2">
        <v>3</v>
      </c>
      <c r="AG6892" s="2" t="s">
        <v>130</v>
      </c>
      <c r="AH6892" s="2">
        <v>16</v>
      </c>
      <c r="AI6892" s="6" t="str">
        <f t="shared" si="321"/>
        <v>55-64</v>
      </c>
      <c r="AJ6892" s="11">
        <f>YEAR(tbl_LoanData[[#This Row],[Application Date]])</f>
        <v>2026</v>
      </c>
      <c r="AK6892" s="11" t="str">
        <f>TEXT(tbl_LoanData[[#This Row],[Application Date]],"MMMM")</f>
        <v>April</v>
      </c>
      <c r="AL6892" s="12">
        <f>DATE(YEAR(tbl_LoanData[[#This Row],[Application Date]]),MONTH(tbl_LoanData[[#This Row],[Application Date]]),1)</f>
        <v>46113</v>
      </c>
      <c r="AM6892" s="14">
        <f ca="1">IF(AND(tbl_LoanData[[#This Row],[Application Date]]&gt;=EOMONTH(TODAY(),-1)+1,tbl_LoanData[[#This Row],[Application Date]]&lt;=TODAY()),tbl_LoanData[[#This Row],[Loan Amount]],0)</f>
        <v>0</v>
      </c>
      <c r="AN6892" s="14">
        <f>tbl_LoanData[[#This Row],[Amount Paid]]-(Q6892-X6892)</f>
        <v>314944.55999999988</v>
      </c>
      <c r="AO6892" s="14">
        <f>IF(tbl_LoanData[[#This Row],[Application Status]]="Approved",1,0)</f>
        <v>1</v>
      </c>
      <c r="AP6892" s="22" t="str">
        <f t="shared" ca="1" si="322"/>
        <v/>
      </c>
      <c r="AQ6892" s="22" t="str">
        <f t="shared" ca="1" si="323"/>
        <v/>
      </c>
    </row>
    <row r="6893" spans="1:43" ht="14.4" customHeight="1" x14ac:dyDescent="0.3">
      <c r="A6893" s="2" t="s">
        <v>7621</v>
      </c>
      <c r="B6893" s="2" t="s">
        <v>7622</v>
      </c>
      <c r="C6893" s="2" t="s">
        <v>393</v>
      </c>
      <c r="D6893" s="2" t="s">
        <v>82</v>
      </c>
      <c r="E6893" s="2" t="s">
        <v>311</v>
      </c>
      <c r="F6893" s="2">
        <v>55</v>
      </c>
      <c r="G6893" s="2" t="s">
        <v>83</v>
      </c>
      <c r="H6893" s="2" t="s">
        <v>143</v>
      </c>
      <c r="I6893" s="2" t="s">
        <v>46</v>
      </c>
      <c r="J6893" s="3">
        <v>46139</v>
      </c>
      <c r="K6893" s="3">
        <v>46154</v>
      </c>
      <c r="L6893" s="2" t="s">
        <v>39</v>
      </c>
      <c r="M6893" s="2" t="s">
        <v>94</v>
      </c>
      <c r="N6893" s="2" t="s">
        <v>365</v>
      </c>
      <c r="O6893" s="4">
        <v>2598000</v>
      </c>
      <c r="P6893" s="4">
        <v>1025600</v>
      </c>
      <c r="Q6893" s="4">
        <v>1572400</v>
      </c>
      <c r="R6893" s="2">
        <v>18</v>
      </c>
      <c r="S6893" s="5">
        <v>14.26</v>
      </c>
      <c r="T6893" s="4">
        <v>106040.91</v>
      </c>
      <c r="U6893" s="2" t="s">
        <v>73</v>
      </c>
      <c r="V6893" s="2" t="s">
        <v>74</v>
      </c>
      <c r="W6893" s="4">
        <v>0</v>
      </c>
      <c r="X6893" s="4">
        <v>1908736.36</v>
      </c>
      <c r="Y6893" s="4">
        <v>1908736.36</v>
      </c>
      <c r="Z6893" s="2">
        <v>93</v>
      </c>
      <c r="AA6893" s="2" t="s">
        <v>60</v>
      </c>
      <c r="AB6893" s="2" t="s">
        <v>15734</v>
      </c>
      <c r="AC6893" s="2" t="s">
        <v>75</v>
      </c>
      <c r="AD6893" s="2" t="s">
        <v>76</v>
      </c>
      <c r="AE6893" s="5">
        <v>60.52</v>
      </c>
      <c r="AF6893" s="2">
        <v>3</v>
      </c>
      <c r="AG6893" s="2" t="s">
        <v>130</v>
      </c>
      <c r="AH6893" s="2">
        <v>15</v>
      </c>
      <c r="AI6893" s="6" t="str">
        <f t="shared" si="321"/>
        <v>55-64</v>
      </c>
      <c r="AJ6893" s="11">
        <f>YEAR(tbl_LoanData[[#This Row],[Application Date]])</f>
        <v>2026</v>
      </c>
      <c r="AK6893" s="11" t="str">
        <f>TEXT(tbl_LoanData[[#This Row],[Application Date]],"MMMM")</f>
        <v>April</v>
      </c>
      <c r="AL6893" s="12">
        <f>DATE(YEAR(tbl_LoanData[[#This Row],[Application Date]]),MONTH(tbl_LoanData[[#This Row],[Application Date]]),1)</f>
        <v>46113</v>
      </c>
      <c r="AM6893" s="14">
        <f ca="1">IF(AND(tbl_LoanData[[#This Row],[Application Date]]&gt;=EOMONTH(TODAY(),-1)+1,tbl_LoanData[[#This Row],[Application Date]]&lt;=TODAY()),tbl_LoanData[[#This Row],[Loan Amount]],0)</f>
        <v>0</v>
      </c>
      <c r="AN6893" s="14">
        <f>tbl_LoanData[[#This Row],[Amount Paid]]-(Q6893-X6893)</f>
        <v>336336.3600000001</v>
      </c>
      <c r="AO6893" s="14">
        <f>IF(tbl_LoanData[[#This Row],[Application Status]]="Approved",1,0)</f>
        <v>1</v>
      </c>
      <c r="AP6893" s="22" t="str">
        <f t="shared" ca="1" si="322"/>
        <v/>
      </c>
      <c r="AQ6893" s="22" t="str">
        <f t="shared" ca="1" si="323"/>
        <v/>
      </c>
    </row>
    <row r="6894" spans="1:43" ht="14.4" customHeight="1" x14ac:dyDescent="0.3">
      <c r="A6894" s="2" t="s">
        <v>7695</v>
      </c>
      <c r="B6894" s="2" t="s">
        <v>7696</v>
      </c>
      <c r="C6894" s="2" t="s">
        <v>599</v>
      </c>
      <c r="D6894" s="2" t="s">
        <v>142</v>
      </c>
      <c r="E6894" s="2" t="s">
        <v>268</v>
      </c>
      <c r="F6894" s="2">
        <v>37</v>
      </c>
      <c r="G6894" s="2" t="s">
        <v>83</v>
      </c>
      <c r="H6894" s="2" t="s">
        <v>466</v>
      </c>
      <c r="I6894" s="2" t="s">
        <v>43</v>
      </c>
      <c r="J6894" s="3">
        <v>46124</v>
      </c>
      <c r="K6894" s="3">
        <v>46131</v>
      </c>
      <c r="L6894" s="2" t="s">
        <v>38</v>
      </c>
      <c r="M6894" s="2" t="s">
        <v>111</v>
      </c>
      <c r="N6894" s="2" t="s">
        <v>112</v>
      </c>
      <c r="O6894" s="4">
        <v>1713000</v>
      </c>
      <c r="P6894" s="4">
        <v>179200</v>
      </c>
      <c r="Q6894" s="4">
        <v>1533800</v>
      </c>
      <c r="R6894" s="2">
        <v>48</v>
      </c>
      <c r="S6894" s="5">
        <v>11.9</v>
      </c>
      <c r="T6894" s="4">
        <v>47164.35</v>
      </c>
      <c r="U6894" s="2" t="s">
        <v>73</v>
      </c>
      <c r="V6894" s="2" t="s">
        <v>74</v>
      </c>
      <c r="W6894" s="4">
        <v>188657.4</v>
      </c>
      <c r="X6894" s="4">
        <v>2075231.4</v>
      </c>
      <c r="Y6894" s="4">
        <v>2263888.7999999998</v>
      </c>
      <c r="Z6894" s="2">
        <v>0</v>
      </c>
      <c r="AA6894" s="2" t="s">
        <v>56</v>
      </c>
      <c r="AB6894" s="2" t="s">
        <v>15731</v>
      </c>
      <c r="AC6894" s="2" t="s">
        <v>138</v>
      </c>
      <c r="AD6894" s="2" t="s">
        <v>76</v>
      </c>
      <c r="AE6894" s="5">
        <v>89.54</v>
      </c>
      <c r="AF6894" s="2">
        <v>0</v>
      </c>
      <c r="AG6894" s="2" t="s">
        <v>77</v>
      </c>
      <c r="AH6894" s="2">
        <v>7</v>
      </c>
      <c r="AI6894" s="6" t="str">
        <f t="shared" si="321"/>
        <v>35-44</v>
      </c>
      <c r="AJ6894" s="11">
        <f>YEAR(tbl_LoanData[[#This Row],[Application Date]])</f>
        <v>2026</v>
      </c>
      <c r="AK6894" s="11" t="str">
        <f>TEXT(tbl_LoanData[[#This Row],[Application Date]],"MMMM")</f>
        <v>April</v>
      </c>
      <c r="AL6894" s="12">
        <f>DATE(YEAR(tbl_LoanData[[#This Row],[Application Date]]),MONTH(tbl_LoanData[[#This Row],[Application Date]]),1)</f>
        <v>46113</v>
      </c>
      <c r="AM6894" s="14">
        <f ca="1">IF(AND(tbl_LoanData[[#This Row],[Application Date]]&gt;=EOMONTH(TODAY(),-1)+1,tbl_LoanData[[#This Row],[Application Date]]&lt;=TODAY()),tbl_LoanData[[#This Row],[Loan Amount]],0)</f>
        <v>0</v>
      </c>
      <c r="AN6894" s="14">
        <f>tbl_LoanData[[#This Row],[Amount Paid]]-(Q6894-X6894)</f>
        <v>730088.79999999993</v>
      </c>
      <c r="AO6894" s="14">
        <f>IF(tbl_LoanData[[#This Row],[Application Status]]="Approved",1,0)</f>
        <v>1</v>
      </c>
      <c r="AP6894" s="22" t="str">
        <f t="shared" ca="1" si="322"/>
        <v/>
      </c>
      <c r="AQ6894" s="22" t="str">
        <f t="shared" ca="1" si="323"/>
        <v/>
      </c>
    </row>
    <row r="6895" spans="1:43" x14ac:dyDescent="0.3">
      <c r="A6895" s="2" t="s">
        <v>7861</v>
      </c>
      <c r="B6895" s="2" t="s">
        <v>7862</v>
      </c>
      <c r="C6895" s="2" t="s">
        <v>243</v>
      </c>
      <c r="D6895" s="2" t="s">
        <v>311</v>
      </c>
      <c r="E6895" s="2" t="s">
        <v>118</v>
      </c>
      <c r="F6895" s="2">
        <v>26</v>
      </c>
      <c r="G6895" s="2" t="s">
        <v>83</v>
      </c>
      <c r="H6895" s="2" t="s">
        <v>126</v>
      </c>
      <c r="I6895" s="2" t="s">
        <v>44</v>
      </c>
      <c r="J6895" s="3">
        <v>46125</v>
      </c>
      <c r="K6895" s="3">
        <v>46134</v>
      </c>
      <c r="L6895" s="2" t="s">
        <v>40</v>
      </c>
      <c r="M6895" s="2" t="s">
        <v>111</v>
      </c>
      <c r="N6895" s="2" t="s">
        <v>369</v>
      </c>
      <c r="O6895" s="4">
        <v>852000</v>
      </c>
      <c r="P6895" s="4">
        <v>179000</v>
      </c>
      <c r="Q6895" s="4">
        <v>673000</v>
      </c>
      <c r="R6895" s="2">
        <v>18</v>
      </c>
      <c r="S6895" s="5">
        <v>5.8</v>
      </c>
      <c r="T6895" s="4">
        <v>40641.72</v>
      </c>
      <c r="U6895" s="2" t="s">
        <v>73</v>
      </c>
      <c r="V6895" s="2" t="s">
        <v>74</v>
      </c>
      <c r="W6895" s="4">
        <v>0</v>
      </c>
      <c r="X6895" s="4">
        <v>731551</v>
      </c>
      <c r="Y6895" s="4">
        <v>731551</v>
      </c>
      <c r="Z6895" s="2">
        <v>96</v>
      </c>
      <c r="AA6895" s="2" t="s">
        <v>60</v>
      </c>
      <c r="AB6895" s="2" t="s">
        <v>15736</v>
      </c>
      <c r="AC6895" s="2" t="s">
        <v>213</v>
      </c>
      <c r="AD6895" s="2" t="s">
        <v>76</v>
      </c>
      <c r="AE6895" s="5">
        <v>78.989999999999995</v>
      </c>
      <c r="AF6895" s="2">
        <v>3</v>
      </c>
      <c r="AG6895" s="2" t="s">
        <v>130</v>
      </c>
      <c r="AH6895" s="2">
        <v>9</v>
      </c>
      <c r="AI6895" s="6" t="str">
        <f t="shared" si="321"/>
        <v>25-34</v>
      </c>
      <c r="AJ6895" s="11">
        <f>YEAR(tbl_LoanData[[#This Row],[Application Date]])</f>
        <v>2026</v>
      </c>
      <c r="AK6895" s="11" t="str">
        <f>TEXT(tbl_LoanData[[#This Row],[Application Date]],"MMMM")</f>
        <v>April</v>
      </c>
      <c r="AL6895" s="12">
        <f>DATE(YEAR(tbl_LoanData[[#This Row],[Application Date]]),MONTH(tbl_LoanData[[#This Row],[Application Date]]),1)</f>
        <v>46113</v>
      </c>
      <c r="AM6895" s="14">
        <f ca="1">IF(AND(tbl_LoanData[[#This Row],[Application Date]]&gt;=EOMONTH(TODAY(),-1)+1,tbl_LoanData[[#This Row],[Application Date]]&lt;=TODAY()),tbl_LoanData[[#This Row],[Loan Amount]],0)</f>
        <v>0</v>
      </c>
      <c r="AN6895" s="14">
        <f>tbl_LoanData[[#This Row],[Amount Paid]]-(Q6895-X6895)</f>
        <v>58551</v>
      </c>
      <c r="AO6895" s="14">
        <f>IF(tbl_LoanData[[#This Row],[Application Status]]="Approved",1,0)</f>
        <v>1</v>
      </c>
      <c r="AP6895" s="22" t="str">
        <f t="shared" ca="1" si="322"/>
        <v/>
      </c>
      <c r="AQ6895" s="22" t="str">
        <f t="shared" ca="1" si="323"/>
        <v/>
      </c>
    </row>
    <row r="6896" spans="1:43" x14ac:dyDescent="0.3">
      <c r="A6896" s="2" t="s">
        <v>7919</v>
      </c>
      <c r="B6896" s="2" t="s">
        <v>7920</v>
      </c>
      <c r="C6896" s="2" t="s">
        <v>1573</v>
      </c>
      <c r="D6896" s="2" t="s">
        <v>134</v>
      </c>
      <c r="E6896" s="2" t="s">
        <v>385</v>
      </c>
      <c r="F6896" s="2">
        <v>55</v>
      </c>
      <c r="G6896" s="2" t="s">
        <v>69</v>
      </c>
      <c r="H6896" s="2" t="s">
        <v>228</v>
      </c>
      <c r="I6896" s="2" t="s">
        <v>43</v>
      </c>
      <c r="J6896" s="3">
        <v>46118</v>
      </c>
      <c r="K6896" s="3">
        <v>46120</v>
      </c>
      <c r="L6896" s="2" t="s">
        <v>41</v>
      </c>
      <c r="M6896" s="2" t="s">
        <v>144</v>
      </c>
      <c r="N6896" s="2" t="s">
        <v>857</v>
      </c>
      <c r="O6896" s="4">
        <v>3342000</v>
      </c>
      <c r="P6896" s="4">
        <v>334200</v>
      </c>
      <c r="Q6896" s="4">
        <v>3007800</v>
      </c>
      <c r="R6896" s="2">
        <v>18</v>
      </c>
      <c r="S6896" s="5">
        <v>13.25</v>
      </c>
      <c r="T6896" s="4">
        <v>200311.12</v>
      </c>
      <c r="U6896" s="2" t="s">
        <v>73</v>
      </c>
      <c r="V6896" s="2" t="s">
        <v>74</v>
      </c>
      <c r="W6896" s="4">
        <v>801244.48</v>
      </c>
      <c r="X6896" s="4">
        <v>2804355.77</v>
      </c>
      <c r="Y6896" s="4">
        <v>3605600.25</v>
      </c>
      <c r="Z6896" s="2">
        <v>0</v>
      </c>
      <c r="AA6896" s="2" t="s">
        <v>56</v>
      </c>
      <c r="AB6896" s="2" t="s">
        <v>15727</v>
      </c>
      <c r="AC6896" s="2" t="s">
        <v>121</v>
      </c>
      <c r="AD6896" s="2" t="s">
        <v>76</v>
      </c>
      <c r="AE6896" s="5">
        <v>90</v>
      </c>
      <c r="AF6896" s="2">
        <v>0</v>
      </c>
      <c r="AG6896" s="2" t="s">
        <v>77</v>
      </c>
      <c r="AH6896" s="2">
        <v>2</v>
      </c>
      <c r="AI6896" s="6" t="str">
        <f t="shared" si="321"/>
        <v>55-64</v>
      </c>
      <c r="AJ6896" s="11">
        <f>YEAR(tbl_LoanData[[#This Row],[Application Date]])</f>
        <v>2026</v>
      </c>
      <c r="AK6896" s="11" t="str">
        <f>TEXT(tbl_LoanData[[#This Row],[Application Date]],"MMMM")</f>
        <v>April</v>
      </c>
      <c r="AL6896" s="12">
        <f>DATE(YEAR(tbl_LoanData[[#This Row],[Application Date]]),MONTH(tbl_LoanData[[#This Row],[Application Date]]),1)</f>
        <v>46113</v>
      </c>
      <c r="AM6896" s="14">
        <f ca="1">IF(AND(tbl_LoanData[[#This Row],[Application Date]]&gt;=EOMONTH(TODAY(),-1)+1,tbl_LoanData[[#This Row],[Application Date]]&lt;=TODAY()),tbl_LoanData[[#This Row],[Loan Amount]],0)</f>
        <v>0</v>
      </c>
      <c r="AN6896" s="14">
        <f>tbl_LoanData[[#This Row],[Amount Paid]]-(Q6896-X6896)</f>
        <v>597800.25</v>
      </c>
      <c r="AO6896" s="14">
        <f>IF(tbl_LoanData[[#This Row],[Application Status]]="Approved",1,0)</f>
        <v>1</v>
      </c>
      <c r="AP6896" s="22" t="str">
        <f t="shared" ca="1" si="322"/>
        <v/>
      </c>
      <c r="AQ6896" s="22" t="str">
        <f t="shared" ca="1" si="323"/>
        <v/>
      </c>
    </row>
    <row r="6897" spans="1:43" ht="14.4" customHeight="1" x14ac:dyDescent="0.3">
      <c r="A6897" s="2" t="s">
        <v>7953</v>
      </c>
      <c r="B6897" s="2" t="s">
        <v>7954</v>
      </c>
      <c r="C6897" s="2" t="s">
        <v>188</v>
      </c>
      <c r="D6897" s="2" t="s">
        <v>81</v>
      </c>
      <c r="E6897" s="2" t="s">
        <v>134</v>
      </c>
      <c r="F6897" s="2">
        <v>65</v>
      </c>
      <c r="G6897" s="2" t="s">
        <v>69</v>
      </c>
      <c r="H6897" s="2" t="s">
        <v>151</v>
      </c>
      <c r="I6897" s="2" t="s">
        <v>46</v>
      </c>
      <c r="J6897" s="3">
        <v>46139</v>
      </c>
      <c r="K6897" s="3">
        <v>46156</v>
      </c>
      <c r="L6897" s="2" t="s">
        <v>38</v>
      </c>
      <c r="M6897" s="2" t="s">
        <v>111</v>
      </c>
      <c r="N6897" s="2" t="s">
        <v>112</v>
      </c>
      <c r="O6897" s="4">
        <v>1326000</v>
      </c>
      <c r="P6897" s="4">
        <v>403000</v>
      </c>
      <c r="Q6897" s="4">
        <v>923000</v>
      </c>
      <c r="R6897" s="2">
        <v>60</v>
      </c>
      <c r="S6897" s="5">
        <v>11.21</v>
      </c>
      <c r="T6897" s="4">
        <v>24005.69</v>
      </c>
      <c r="U6897" s="2" t="s">
        <v>73</v>
      </c>
      <c r="V6897" s="2" t="s">
        <v>74</v>
      </c>
      <c r="W6897" s="4">
        <v>72017.070000000007</v>
      </c>
      <c r="X6897" s="4">
        <v>1368324.43</v>
      </c>
      <c r="Y6897" s="4">
        <v>1440341.5</v>
      </c>
      <c r="Z6897" s="2">
        <v>0</v>
      </c>
      <c r="AA6897" s="2" t="s">
        <v>56</v>
      </c>
      <c r="AB6897" s="2" t="s">
        <v>15736</v>
      </c>
      <c r="AC6897" s="2" t="s">
        <v>360</v>
      </c>
      <c r="AD6897" s="2" t="s">
        <v>76</v>
      </c>
      <c r="AE6897" s="5">
        <v>69.61</v>
      </c>
      <c r="AF6897" s="2">
        <v>0</v>
      </c>
      <c r="AG6897" s="2" t="s">
        <v>77</v>
      </c>
      <c r="AH6897" s="2">
        <v>17</v>
      </c>
      <c r="AI6897" s="6" t="str">
        <f t="shared" si="321"/>
        <v>65+</v>
      </c>
      <c r="AJ6897" s="11">
        <f>YEAR(tbl_LoanData[[#This Row],[Application Date]])</f>
        <v>2026</v>
      </c>
      <c r="AK6897" s="11" t="str">
        <f>TEXT(tbl_LoanData[[#This Row],[Application Date]],"MMMM")</f>
        <v>April</v>
      </c>
      <c r="AL6897" s="12">
        <f>DATE(YEAR(tbl_LoanData[[#This Row],[Application Date]]),MONTH(tbl_LoanData[[#This Row],[Application Date]]),1)</f>
        <v>46113</v>
      </c>
      <c r="AM6897" s="14">
        <f ca="1">IF(AND(tbl_LoanData[[#This Row],[Application Date]]&gt;=EOMONTH(TODAY(),-1)+1,tbl_LoanData[[#This Row],[Application Date]]&lt;=TODAY()),tbl_LoanData[[#This Row],[Loan Amount]],0)</f>
        <v>0</v>
      </c>
      <c r="AN6897" s="14">
        <f>tbl_LoanData[[#This Row],[Amount Paid]]-(Q6897-X6897)</f>
        <v>517341.49999999994</v>
      </c>
      <c r="AO6897" s="14">
        <f>IF(tbl_LoanData[[#This Row],[Application Status]]="Approved",1,0)</f>
        <v>1</v>
      </c>
      <c r="AP6897" s="22" t="str">
        <f t="shared" ca="1" si="322"/>
        <v/>
      </c>
      <c r="AQ6897" s="22" t="str">
        <f t="shared" ca="1" si="323"/>
        <v/>
      </c>
    </row>
    <row r="6898" spans="1:43" ht="14.4" customHeight="1" x14ac:dyDescent="0.3">
      <c r="A6898" s="2" t="s">
        <v>8013</v>
      </c>
      <c r="B6898" s="2" t="s">
        <v>8014</v>
      </c>
      <c r="C6898" s="2" t="s">
        <v>310</v>
      </c>
      <c r="D6898" s="2" t="s">
        <v>91</v>
      </c>
      <c r="E6898" s="2" t="s">
        <v>540</v>
      </c>
      <c r="F6898" s="2">
        <v>31</v>
      </c>
      <c r="G6898" s="2" t="s">
        <v>69</v>
      </c>
      <c r="H6898" s="2" t="s">
        <v>265</v>
      </c>
      <c r="I6898" s="2" t="s">
        <v>44</v>
      </c>
      <c r="J6898" s="3">
        <v>46139</v>
      </c>
      <c r="K6898" s="3"/>
      <c r="L6898" s="2" t="s">
        <v>40</v>
      </c>
      <c r="M6898" s="2" t="s">
        <v>157</v>
      </c>
      <c r="N6898" s="2" t="s">
        <v>328</v>
      </c>
      <c r="O6898" s="4">
        <v>1324000</v>
      </c>
      <c r="P6898" s="4">
        <v>167400</v>
      </c>
      <c r="Q6898" s="4">
        <v>1156600</v>
      </c>
      <c r="R6898" s="2">
        <v>60</v>
      </c>
      <c r="S6898" s="5">
        <v>13.6</v>
      </c>
      <c r="T6898" s="4">
        <v>32384.799999999999</v>
      </c>
      <c r="U6898" s="2" t="s">
        <v>113</v>
      </c>
      <c r="V6898" s="2" t="s">
        <v>97</v>
      </c>
      <c r="W6898" s="4">
        <v>0</v>
      </c>
      <c r="X6898" s="4">
        <v>0</v>
      </c>
      <c r="Y6898" s="4">
        <v>1943088</v>
      </c>
      <c r="Z6898" s="2">
        <v>0</v>
      </c>
      <c r="AA6898" s="2" t="s">
        <v>97</v>
      </c>
      <c r="AB6898" s="2" t="s">
        <v>15728</v>
      </c>
      <c r="AC6898" s="2" t="s">
        <v>213</v>
      </c>
      <c r="AD6898" s="2" t="s">
        <v>76</v>
      </c>
      <c r="AE6898" s="5">
        <v>87.36</v>
      </c>
      <c r="AF6898" s="2">
        <v>0</v>
      </c>
      <c r="AG6898" s="2" t="s">
        <v>97</v>
      </c>
      <c r="AH6898" s="2"/>
      <c r="AI6898" s="6" t="str">
        <f t="shared" si="321"/>
        <v>25-34</v>
      </c>
      <c r="AJ6898" s="11">
        <f>YEAR(tbl_LoanData[[#This Row],[Application Date]])</f>
        <v>2026</v>
      </c>
      <c r="AK6898" s="11" t="str">
        <f>TEXT(tbl_LoanData[[#This Row],[Application Date]],"MMMM")</f>
        <v>April</v>
      </c>
      <c r="AL6898" s="12">
        <f>DATE(YEAR(tbl_LoanData[[#This Row],[Application Date]]),MONTH(tbl_LoanData[[#This Row],[Application Date]]),1)</f>
        <v>46113</v>
      </c>
      <c r="AM6898" s="14">
        <f ca="1">IF(AND(tbl_LoanData[[#This Row],[Application Date]]&gt;=EOMONTH(TODAY(),-1)+1,tbl_LoanData[[#This Row],[Application Date]]&lt;=TODAY()),tbl_LoanData[[#This Row],[Loan Amount]],0)</f>
        <v>0</v>
      </c>
      <c r="AN6898" s="14">
        <f>tbl_LoanData[[#This Row],[Amount Paid]]-(Q6898-X6898)</f>
        <v>-1156600</v>
      </c>
      <c r="AO6898" s="14">
        <f>IF(tbl_LoanData[[#This Row],[Application Status]]="Approved",1,0)</f>
        <v>0</v>
      </c>
      <c r="AP6898" s="22" t="str">
        <f t="shared" ca="1" si="322"/>
        <v/>
      </c>
      <c r="AQ6898" s="22" t="str">
        <f t="shared" ca="1" si="323"/>
        <v/>
      </c>
    </row>
    <row r="6899" spans="1:43" ht="14.4" customHeight="1" x14ac:dyDescent="0.3">
      <c r="A6899" s="2" t="s">
        <v>8077</v>
      </c>
      <c r="B6899" s="2" t="s">
        <v>8078</v>
      </c>
      <c r="C6899" s="2" t="s">
        <v>1059</v>
      </c>
      <c r="D6899" s="2" t="s">
        <v>101</v>
      </c>
      <c r="E6899" s="2" t="s">
        <v>101</v>
      </c>
      <c r="F6899" s="2">
        <v>29</v>
      </c>
      <c r="G6899" s="2" t="s">
        <v>69</v>
      </c>
      <c r="H6899" s="2" t="s">
        <v>269</v>
      </c>
      <c r="I6899" s="2" t="s">
        <v>46</v>
      </c>
      <c r="J6899" s="3">
        <v>46131</v>
      </c>
      <c r="K6899" s="3">
        <v>46138</v>
      </c>
      <c r="L6899" s="2" t="s">
        <v>37</v>
      </c>
      <c r="M6899" s="2" t="s">
        <v>260</v>
      </c>
      <c r="N6899" s="2" t="s">
        <v>745</v>
      </c>
      <c r="O6899" s="4">
        <v>214000</v>
      </c>
      <c r="P6899" s="4">
        <v>62800</v>
      </c>
      <c r="Q6899" s="4">
        <v>151200</v>
      </c>
      <c r="R6899" s="2">
        <v>48</v>
      </c>
      <c r="S6899" s="5">
        <v>12.13</v>
      </c>
      <c r="T6899" s="4">
        <v>4678.38</v>
      </c>
      <c r="U6899" s="2" t="s">
        <v>73</v>
      </c>
      <c r="V6899" s="2" t="s">
        <v>74</v>
      </c>
      <c r="W6899" s="4">
        <v>14035.14</v>
      </c>
      <c r="X6899" s="4">
        <v>210527.1</v>
      </c>
      <c r="Y6899" s="4">
        <v>224562.24</v>
      </c>
      <c r="Z6899" s="2">
        <v>0</v>
      </c>
      <c r="AA6899" s="2" t="s">
        <v>56</v>
      </c>
      <c r="AB6899" s="2" t="s">
        <v>15730</v>
      </c>
      <c r="AC6899" s="2" t="s">
        <v>106</v>
      </c>
      <c r="AD6899" s="2" t="s">
        <v>76</v>
      </c>
      <c r="AE6899" s="5">
        <v>70.650000000000006</v>
      </c>
      <c r="AF6899" s="2">
        <v>0</v>
      </c>
      <c r="AG6899" s="2" t="s">
        <v>77</v>
      </c>
      <c r="AH6899" s="2">
        <v>7</v>
      </c>
      <c r="AI6899" s="6" t="str">
        <f t="shared" si="321"/>
        <v>25-34</v>
      </c>
      <c r="AJ6899" s="11">
        <f>YEAR(tbl_LoanData[[#This Row],[Application Date]])</f>
        <v>2026</v>
      </c>
      <c r="AK6899" s="11" t="str">
        <f>TEXT(tbl_LoanData[[#This Row],[Application Date]],"MMMM")</f>
        <v>April</v>
      </c>
      <c r="AL6899" s="12">
        <f>DATE(YEAR(tbl_LoanData[[#This Row],[Application Date]]),MONTH(tbl_LoanData[[#This Row],[Application Date]]),1)</f>
        <v>46113</v>
      </c>
      <c r="AM6899" s="14">
        <f ca="1">IF(AND(tbl_LoanData[[#This Row],[Application Date]]&gt;=EOMONTH(TODAY(),-1)+1,tbl_LoanData[[#This Row],[Application Date]]&lt;=TODAY()),tbl_LoanData[[#This Row],[Loan Amount]],0)</f>
        <v>0</v>
      </c>
      <c r="AN6899" s="14">
        <f>tbl_LoanData[[#This Row],[Amount Paid]]-(Q6899-X6899)</f>
        <v>73362.240000000005</v>
      </c>
      <c r="AO6899" s="14">
        <f>IF(tbl_LoanData[[#This Row],[Application Status]]="Approved",1,0)</f>
        <v>1</v>
      </c>
      <c r="AP6899" s="22" t="str">
        <f t="shared" ca="1" si="322"/>
        <v/>
      </c>
      <c r="AQ6899" s="22" t="str">
        <f t="shared" ca="1" si="323"/>
        <v/>
      </c>
    </row>
    <row r="6900" spans="1:43" x14ac:dyDescent="0.3">
      <c r="A6900" s="2" t="s">
        <v>8247</v>
      </c>
      <c r="B6900" s="2" t="s">
        <v>8248</v>
      </c>
      <c r="C6900" s="2" t="s">
        <v>353</v>
      </c>
      <c r="D6900" s="2" t="s">
        <v>209</v>
      </c>
      <c r="E6900" s="2" t="s">
        <v>293</v>
      </c>
      <c r="F6900" s="2">
        <v>42</v>
      </c>
      <c r="G6900" s="2" t="s">
        <v>83</v>
      </c>
      <c r="H6900" s="2" t="s">
        <v>166</v>
      </c>
      <c r="I6900" s="2" t="s">
        <v>46</v>
      </c>
      <c r="J6900" s="3">
        <v>46120</v>
      </c>
      <c r="K6900" s="3">
        <v>46131</v>
      </c>
      <c r="L6900" s="2" t="s">
        <v>38</v>
      </c>
      <c r="M6900" s="2" t="s">
        <v>127</v>
      </c>
      <c r="N6900" s="2" t="s">
        <v>128</v>
      </c>
      <c r="O6900" s="4">
        <v>1606000</v>
      </c>
      <c r="P6900" s="4">
        <v>327500</v>
      </c>
      <c r="Q6900" s="4">
        <v>1278500</v>
      </c>
      <c r="R6900" s="2">
        <v>36</v>
      </c>
      <c r="S6900" s="5">
        <v>12.1</v>
      </c>
      <c r="T6900" s="4">
        <v>48405.43</v>
      </c>
      <c r="U6900" s="2" t="s">
        <v>73</v>
      </c>
      <c r="V6900" s="2" t="s">
        <v>74</v>
      </c>
      <c r="W6900" s="4">
        <v>145216.29</v>
      </c>
      <c r="X6900" s="4">
        <v>1597379.21</v>
      </c>
      <c r="Y6900" s="4">
        <v>1742595.5</v>
      </c>
      <c r="Z6900" s="2">
        <v>29</v>
      </c>
      <c r="AA6900" s="2" t="s">
        <v>57</v>
      </c>
      <c r="AB6900" s="2" t="s">
        <v>15727</v>
      </c>
      <c r="AC6900" s="2" t="s">
        <v>360</v>
      </c>
      <c r="AD6900" s="2" t="s">
        <v>76</v>
      </c>
      <c r="AE6900" s="5">
        <v>79.61</v>
      </c>
      <c r="AF6900" s="2">
        <v>1</v>
      </c>
      <c r="AG6900" s="2" t="s">
        <v>77</v>
      </c>
      <c r="AH6900" s="2">
        <v>11</v>
      </c>
      <c r="AI6900" s="6" t="str">
        <f t="shared" si="321"/>
        <v>35-44</v>
      </c>
      <c r="AJ6900" s="11">
        <f>YEAR(tbl_LoanData[[#This Row],[Application Date]])</f>
        <v>2026</v>
      </c>
      <c r="AK6900" s="11" t="str">
        <f>TEXT(tbl_LoanData[[#This Row],[Application Date]],"MMMM")</f>
        <v>April</v>
      </c>
      <c r="AL6900" s="12">
        <f>DATE(YEAR(tbl_LoanData[[#This Row],[Application Date]]),MONTH(tbl_LoanData[[#This Row],[Application Date]]),1)</f>
        <v>46113</v>
      </c>
      <c r="AM6900" s="14">
        <f ca="1">IF(AND(tbl_LoanData[[#This Row],[Application Date]]&gt;=EOMONTH(TODAY(),-1)+1,tbl_LoanData[[#This Row],[Application Date]]&lt;=TODAY()),tbl_LoanData[[#This Row],[Loan Amount]],0)</f>
        <v>0</v>
      </c>
      <c r="AN6900" s="14">
        <f>tbl_LoanData[[#This Row],[Amount Paid]]-(Q6900-X6900)</f>
        <v>464095.5</v>
      </c>
      <c r="AO6900" s="14">
        <f>IF(tbl_LoanData[[#This Row],[Application Status]]="Approved",1,0)</f>
        <v>1</v>
      </c>
      <c r="AP6900" s="22" t="str">
        <f t="shared" ca="1" si="322"/>
        <v/>
      </c>
      <c r="AQ6900" s="22" t="str">
        <f t="shared" ca="1" si="323"/>
        <v/>
      </c>
    </row>
    <row r="6901" spans="1:43" ht="14.4" customHeight="1" x14ac:dyDescent="0.3">
      <c r="A6901" s="2" t="s">
        <v>8425</v>
      </c>
      <c r="B6901" s="2" t="s">
        <v>8426</v>
      </c>
      <c r="C6901" s="2" t="s">
        <v>429</v>
      </c>
      <c r="D6901" s="2" t="s">
        <v>117</v>
      </c>
      <c r="E6901" s="2" t="s">
        <v>465</v>
      </c>
      <c r="F6901" s="2">
        <v>62</v>
      </c>
      <c r="G6901" s="2" t="s">
        <v>83</v>
      </c>
      <c r="H6901" s="2" t="s">
        <v>217</v>
      </c>
      <c r="I6901" s="2" t="s">
        <v>46</v>
      </c>
      <c r="J6901" s="3">
        <v>46115</v>
      </c>
      <c r="K6901" s="3">
        <v>46124</v>
      </c>
      <c r="L6901" s="2" t="s">
        <v>37</v>
      </c>
      <c r="M6901" s="2" t="s">
        <v>260</v>
      </c>
      <c r="N6901" s="2" t="s">
        <v>745</v>
      </c>
      <c r="O6901" s="4">
        <v>183000</v>
      </c>
      <c r="P6901" s="4">
        <v>20100</v>
      </c>
      <c r="Q6901" s="4">
        <v>162900</v>
      </c>
      <c r="R6901" s="2">
        <v>36</v>
      </c>
      <c r="S6901" s="5">
        <v>7.66</v>
      </c>
      <c r="T6901" s="4">
        <v>5564.84</v>
      </c>
      <c r="U6901" s="2" t="s">
        <v>73</v>
      </c>
      <c r="V6901" s="2" t="s">
        <v>74</v>
      </c>
      <c r="W6901" s="4">
        <v>22259.360000000001</v>
      </c>
      <c r="X6901" s="4">
        <v>178075.06</v>
      </c>
      <c r="Y6901" s="4">
        <v>200334.42</v>
      </c>
      <c r="Z6901" s="2">
        <v>0</v>
      </c>
      <c r="AA6901" s="2" t="s">
        <v>56</v>
      </c>
      <c r="AB6901" s="2" t="s">
        <v>15727</v>
      </c>
      <c r="AC6901" s="2" t="s">
        <v>87</v>
      </c>
      <c r="AD6901" s="2" t="s">
        <v>76</v>
      </c>
      <c r="AE6901" s="5">
        <v>89.02</v>
      </c>
      <c r="AF6901" s="2">
        <v>0</v>
      </c>
      <c r="AG6901" s="2" t="s">
        <v>77</v>
      </c>
      <c r="AH6901" s="2">
        <v>9</v>
      </c>
      <c r="AI6901" s="6" t="str">
        <f t="shared" si="321"/>
        <v>55-64</v>
      </c>
      <c r="AJ6901" s="11">
        <f>YEAR(tbl_LoanData[[#This Row],[Application Date]])</f>
        <v>2026</v>
      </c>
      <c r="AK6901" s="11" t="str">
        <f>TEXT(tbl_LoanData[[#This Row],[Application Date]],"MMMM")</f>
        <v>April</v>
      </c>
      <c r="AL6901" s="12">
        <f>DATE(YEAR(tbl_LoanData[[#This Row],[Application Date]]),MONTH(tbl_LoanData[[#This Row],[Application Date]]),1)</f>
        <v>46113</v>
      </c>
      <c r="AM6901" s="14">
        <f ca="1">IF(AND(tbl_LoanData[[#This Row],[Application Date]]&gt;=EOMONTH(TODAY(),-1)+1,tbl_LoanData[[#This Row],[Application Date]]&lt;=TODAY()),tbl_LoanData[[#This Row],[Loan Amount]],0)</f>
        <v>0</v>
      </c>
      <c r="AN6901" s="14">
        <f>tbl_LoanData[[#This Row],[Amount Paid]]-(Q6901-X6901)</f>
        <v>37434.42</v>
      </c>
      <c r="AO6901" s="14">
        <f>IF(tbl_LoanData[[#This Row],[Application Status]]="Approved",1,0)</f>
        <v>1</v>
      </c>
      <c r="AP6901" s="22" t="str">
        <f t="shared" ca="1" si="322"/>
        <v/>
      </c>
      <c r="AQ6901" s="22" t="str">
        <f t="shared" ca="1" si="323"/>
        <v/>
      </c>
    </row>
    <row r="6902" spans="1:43" x14ac:dyDescent="0.3">
      <c r="A6902" s="2" t="s">
        <v>8533</v>
      </c>
      <c r="B6902" s="2" t="s">
        <v>8534</v>
      </c>
      <c r="C6902" s="2" t="s">
        <v>444</v>
      </c>
      <c r="D6902" s="2" t="s">
        <v>81</v>
      </c>
      <c r="E6902" s="2" t="s">
        <v>183</v>
      </c>
      <c r="F6902" s="2">
        <v>48</v>
      </c>
      <c r="G6902" s="2" t="s">
        <v>69</v>
      </c>
      <c r="H6902" s="2" t="s">
        <v>237</v>
      </c>
      <c r="I6902" s="2" t="s">
        <v>48</v>
      </c>
      <c r="J6902" s="3">
        <v>46126</v>
      </c>
      <c r="K6902" s="3">
        <v>46141</v>
      </c>
      <c r="L6902" s="2" t="s">
        <v>36</v>
      </c>
      <c r="M6902" s="2" t="s">
        <v>94</v>
      </c>
      <c r="N6902" s="2" t="s">
        <v>212</v>
      </c>
      <c r="O6902" s="4">
        <v>2011000</v>
      </c>
      <c r="P6902" s="4">
        <v>494700</v>
      </c>
      <c r="Q6902" s="4">
        <v>1516300</v>
      </c>
      <c r="R6902" s="2">
        <v>18</v>
      </c>
      <c r="S6902" s="5">
        <v>5.33</v>
      </c>
      <c r="T6902" s="4">
        <v>90973.79</v>
      </c>
      <c r="U6902" s="2" t="s">
        <v>73</v>
      </c>
      <c r="V6902" s="2" t="s">
        <v>74</v>
      </c>
      <c r="W6902" s="4">
        <v>181947.58</v>
      </c>
      <c r="X6902" s="4">
        <v>1455580.6</v>
      </c>
      <c r="Y6902" s="4">
        <v>1637528.18</v>
      </c>
      <c r="Z6902" s="2">
        <v>29</v>
      </c>
      <c r="AA6902" s="2" t="s">
        <v>57</v>
      </c>
      <c r="AB6902" s="2" t="s">
        <v>15728</v>
      </c>
      <c r="AC6902" s="2" t="s">
        <v>129</v>
      </c>
      <c r="AD6902" s="2" t="s">
        <v>76</v>
      </c>
      <c r="AE6902" s="5">
        <v>75.400000000000006</v>
      </c>
      <c r="AF6902" s="2">
        <v>1</v>
      </c>
      <c r="AG6902" s="2" t="s">
        <v>77</v>
      </c>
      <c r="AH6902" s="2">
        <v>15</v>
      </c>
      <c r="AI6902" s="6" t="str">
        <f t="shared" si="321"/>
        <v>45-54</v>
      </c>
      <c r="AJ6902" s="11">
        <f>YEAR(tbl_LoanData[[#This Row],[Application Date]])</f>
        <v>2026</v>
      </c>
      <c r="AK6902" s="11" t="str">
        <f>TEXT(tbl_LoanData[[#This Row],[Application Date]],"MMMM")</f>
        <v>April</v>
      </c>
      <c r="AL6902" s="12">
        <f>DATE(YEAR(tbl_LoanData[[#This Row],[Application Date]]),MONTH(tbl_LoanData[[#This Row],[Application Date]]),1)</f>
        <v>46113</v>
      </c>
      <c r="AM6902" s="14">
        <f ca="1">IF(AND(tbl_LoanData[[#This Row],[Application Date]]&gt;=EOMONTH(TODAY(),-1)+1,tbl_LoanData[[#This Row],[Application Date]]&lt;=TODAY()),tbl_LoanData[[#This Row],[Loan Amount]],0)</f>
        <v>0</v>
      </c>
      <c r="AN6902" s="14">
        <f>tbl_LoanData[[#This Row],[Amount Paid]]-(Q6902-X6902)</f>
        <v>121228.18000000008</v>
      </c>
      <c r="AO6902" s="14">
        <f>IF(tbl_LoanData[[#This Row],[Application Status]]="Approved",1,0)</f>
        <v>1</v>
      </c>
      <c r="AP6902" s="22" t="str">
        <f t="shared" ca="1" si="322"/>
        <v/>
      </c>
      <c r="AQ6902" s="22" t="str">
        <f t="shared" ca="1" si="323"/>
        <v/>
      </c>
    </row>
    <row r="6903" spans="1:43" ht="14.4" customHeight="1" x14ac:dyDescent="0.3">
      <c r="A6903" s="2" t="s">
        <v>8567</v>
      </c>
      <c r="B6903" s="2" t="s">
        <v>8568</v>
      </c>
      <c r="C6903" s="2" t="s">
        <v>175</v>
      </c>
      <c r="D6903" s="2" t="s">
        <v>102</v>
      </c>
      <c r="E6903" s="2" t="s">
        <v>142</v>
      </c>
      <c r="F6903" s="2">
        <v>28</v>
      </c>
      <c r="G6903" s="2" t="s">
        <v>83</v>
      </c>
      <c r="H6903" s="2" t="s">
        <v>110</v>
      </c>
      <c r="I6903" s="2" t="s">
        <v>46</v>
      </c>
      <c r="J6903" s="3">
        <v>46128</v>
      </c>
      <c r="K6903" s="3">
        <v>46130</v>
      </c>
      <c r="L6903" s="2" t="s">
        <v>36</v>
      </c>
      <c r="M6903" s="2" t="s">
        <v>71</v>
      </c>
      <c r="N6903" s="2" t="s">
        <v>162</v>
      </c>
      <c r="O6903" s="4">
        <v>1007000</v>
      </c>
      <c r="P6903" s="4">
        <v>269000</v>
      </c>
      <c r="Q6903" s="4">
        <v>738000</v>
      </c>
      <c r="R6903" s="2">
        <v>36</v>
      </c>
      <c r="S6903" s="5">
        <v>13.89</v>
      </c>
      <c r="T6903" s="4">
        <v>29042.35</v>
      </c>
      <c r="U6903" s="2" t="s">
        <v>73</v>
      </c>
      <c r="V6903" s="2" t="s">
        <v>74</v>
      </c>
      <c r="W6903" s="4">
        <v>116169.4</v>
      </c>
      <c r="X6903" s="4">
        <v>929355.2</v>
      </c>
      <c r="Y6903" s="4">
        <v>1045524.6</v>
      </c>
      <c r="Z6903" s="2">
        <v>0</v>
      </c>
      <c r="AA6903" s="2" t="s">
        <v>56</v>
      </c>
      <c r="AB6903" s="2" t="s">
        <v>15734</v>
      </c>
      <c r="AC6903" s="2" t="s">
        <v>213</v>
      </c>
      <c r="AD6903" s="2" t="s">
        <v>76</v>
      </c>
      <c r="AE6903" s="5">
        <v>73.290000000000006</v>
      </c>
      <c r="AF6903" s="2">
        <v>0</v>
      </c>
      <c r="AG6903" s="2" t="s">
        <v>77</v>
      </c>
      <c r="AH6903" s="2">
        <v>2</v>
      </c>
      <c r="AI6903" s="6" t="str">
        <f t="shared" si="321"/>
        <v>25-34</v>
      </c>
      <c r="AJ6903" s="11">
        <f>YEAR(tbl_LoanData[[#This Row],[Application Date]])</f>
        <v>2026</v>
      </c>
      <c r="AK6903" s="11" t="str">
        <f>TEXT(tbl_LoanData[[#This Row],[Application Date]],"MMMM")</f>
        <v>April</v>
      </c>
      <c r="AL6903" s="12">
        <f>DATE(YEAR(tbl_LoanData[[#This Row],[Application Date]]),MONTH(tbl_LoanData[[#This Row],[Application Date]]),1)</f>
        <v>46113</v>
      </c>
      <c r="AM6903" s="14">
        <f ca="1">IF(AND(tbl_LoanData[[#This Row],[Application Date]]&gt;=EOMONTH(TODAY(),-1)+1,tbl_LoanData[[#This Row],[Application Date]]&lt;=TODAY()),tbl_LoanData[[#This Row],[Loan Amount]],0)</f>
        <v>0</v>
      </c>
      <c r="AN6903" s="14">
        <f>tbl_LoanData[[#This Row],[Amount Paid]]-(Q6903-X6903)</f>
        <v>307524.59999999998</v>
      </c>
      <c r="AO6903" s="14">
        <f>IF(tbl_LoanData[[#This Row],[Application Status]]="Approved",1,0)</f>
        <v>1</v>
      </c>
      <c r="AP6903" s="22" t="str">
        <f t="shared" ca="1" si="322"/>
        <v/>
      </c>
      <c r="AQ6903" s="22" t="str">
        <f t="shared" ca="1" si="323"/>
        <v/>
      </c>
    </row>
    <row r="6904" spans="1:43" ht="14.4" customHeight="1" x14ac:dyDescent="0.3">
      <c r="A6904" s="2" t="s">
        <v>8755</v>
      </c>
      <c r="B6904" s="2" t="s">
        <v>8756</v>
      </c>
      <c r="C6904" s="2" t="s">
        <v>80</v>
      </c>
      <c r="D6904" s="2" t="s">
        <v>117</v>
      </c>
      <c r="E6904" s="2" t="s">
        <v>92</v>
      </c>
      <c r="F6904" s="2">
        <v>22</v>
      </c>
      <c r="G6904" s="2" t="s">
        <v>83</v>
      </c>
      <c r="H6904" s="2" t="s">
        <v>93</v>
      </c>
      <c r="I6904" s="2" t="s">
        <v>50</v>
      </c>
      <c r="J6904" s="3">
        <v>46127</v>
      </c>
      <c r="K6904" s="3"/>
      <c r="L6904" s="2" t="s">
        <v>39</v>
      </c>
      <c r="M6904" s="2" t="s">
        <v>71</v>
      </c>
      <c r="N6904" s="2" t="s">
        <v>294</v>
      </c>
      <c r="O6904" s="4">
        <v>2298000</v>
      </c>
      <c r="P6904" s="4">
        <v>841100</v>
      </c>
      <c r="Q6904" s="4">
        <v>1456900</v>
      </c>
      <c r="R6904" s="2">
        <v>12</v>
      </c>
      <c r="S6904" s="5">
        <v>5.15</v>
      </c>
      <c r="T6904" s="4">
        <v>127660.86</v>
      </c>
      <c r="U6904" s="2" t="s">
        <v>96</v>
      </c>
      <c r="V6904" s="2" t="s">
        <v>97</v>
      </c>
      <c r="W6904" s="4">
        <v>0</v>
      </c>
      <c r="X6904" s="4">
        <v>0</v>
      </c>
      <c r="Y6904" s="4">
        <v>1531930.35</v>
      </c>
      <c r="Z6904" s="2">
        <v>0</v>
      </c>
      <c r="AA6904" s="2" t="s">
        <v>97</v>
      </c>
      <c r="AB6904" s="2" t="s">
        <v>15727</v>
      </c>
      <c r="AC6904" s="2" t="s">
        <v>360</v>
      </c>
      <c r="AD6904" s="2" t="s">
        <v>76</v>
      </c>
      <c r="AE6904" s="5">
        <v>63.4</v>
      </c>
      <c r="AF6904" s="2">
        <v>0</v>
      </c>
      <c r="AG6904" s="2" t="s">
        <v>97</v>
      </c>
      <c r="AH6904" s="2"/>
      <c r="AI6904" s="6" t="str">
        <f t="shared" si="321"/>
        <v>18-24</v>
      </c>
      <c r="AJ6904" s="11">
        <f>YEAR(tbl_LoanData[[#This Row],[Application Date]])</f>
        <v>2026</v>
      </c>
      <c r="AK6904" s="11" t="str">
        <f>TEXT(tbl_LoanData[[#This Row],[Application Date]],"MMMM")</f>
        <v>April</v>
      </c>
      <c r="AL6904" s="12">
        <f>DATE(YEAR(tbl_LoanData[[#This Row],[Application Date]]),MONTH(tbl_LoanData[[#This Row],[Application Date]]),1)</f>
        <v>46113</v>
      </c>
      <c r="AM6904" s="14">
        <f ca="1">IF(AND(tbl_LoanData[[#This Row],[Application Date]]&gt;=EOMONTH(TODAY(),-1)+1,tbl_LoanData[[#This Row],[Application Date]]&lt;=TODAY()),tbl_LoanData[[#This Row],[Loan Amount]],0)</f>
        <v>0</v>
      </c>
      <c r="AN6904" s="14">
        <f>tbl_LoanData[[#This Row],[Amount Paid]]-(Q6904-X6904)</f>
        <v>-1456900</v>
      </c>
      <c r="AO6904" s="14">
        <f>IF(tbl_LoanData[[#This Row],[Application Status]]="Approved",1,0)</f>
        <v>0</v>
      </c>
      <c r="AP6904" s="22" t="str">
        <f t="shared" ca="1" si="322"/>
        <v/>
      </c>
      <c r="AQ6904" s="22" t="str">
        <f t="shared" ca="1" si="323"/>
        <v/>
      </c>
    </row>
    <row r="6905" spans="1:43" ht="14.4" customHeight="1" x14ac:dyDescent="0.3">
      <c r="A6905" s="2" t="s">
        <v>8933</v>
      </c>
      <c r="B6905" s="2" t="s">
        <v>8934</v>
      </c>
      <c r="C6905" s="2" t="s">
        <v>482</v>
      </c>
      <c r="D6905" s="2" t="s">
        <v>134</v>
      </c>
      <c r="E6905" s="2" t="s">
        <v>323</v>
      </c>
      <c r="F6905" s="2">
        <v>43</v>
      </c>
      <c r="G6905" s="2" t="s">
        <v>69</v>
      </c>
      <c r="H6905" s="2" t="s">
        <v>103</v>
      </c>
      <c r="I6905" s="2" t="s">
        <v>43</v>
      </c>
      <c r="J6905" s="3">
        <v>46134</v>
      </c>
      <c r="K6905" s="3">
        <v>46136</v>
      </c>
      <c r="L6905" s="2" t="s">
        <v>37</v>
      </c>
      <c r="M6905" s="2" t="s">
        <v>260</v>
      </c>
      <c r="N6905" s="2" t="s">
        <v>457</v>
      </c>
      <c r="O6905" s="4">
        <v>243000</v>
      </c>
      <c r="P6905" s="4">
        <v>68600</v>
      </c>
      <c r="Q6905" s="4">
        <v>174400</v>
      </c>
      <c r="R6905" s="2">
        <v>36</v>
      </c>
      <c r="S6905" s="5">
        <v>12.92</v>
      </c>
      <c r="T6905" s="4">
        <v>6722.15</v>
      </c>
      <c r="U6905" s="2" t="s">
        <v>73</v>
      </c>
      <c r="V6905" s="2" t="s">
        <v>74</v>
      </c>
      <c r="W6905" s="4">
        <v>20166.45</v>
      </c>
      <c r="X6905" s="4">
        <v>221830.99</v>
      </c>
      <c r="Y6905" s="4">
        <v>241997.44</v>
      </c>
      <c r="Z6905" s="2">
        <v>0</v>
      </c>
      <c r="AA6905" s="2" t="s">
        <v>56</v>
      </c>
      <c r="AB6905" s="2" t="s">
        <v>15732</v>
      </c>
      <c r="AC6905" s="2" t="s">
        <v>146</v>
      </c>
      <c r="AD6905" s="2" t="s">
        <v>76</v>
      </c>
      <c r="AE6905" s="5">
        <v>71.77</v>
      </c>
      <c r="AF6905" s="2">
        <v>0</v>
      </c>
      <c r="AG6905" s="2" t="s">
        <v>77</v>
      </c>
      <c r="AH6905" s="2">
        <v>2</v>
      </c>
      <c r="AI6905" s="6" t="str">
        <f t="shared" si="321"/>
        <v>35-44</v>
      </c>
      <c r="AJ6905" s="11">
        <f>YEAR(tbl_LoanData[[#This Row],[Application Date]])</f>
        <v>2026</v>
      </c>
      <c r="AK6905" s="11" t="str">
        <f>TEXT(tbl_LoanData[[#This Row],[Application Date]],"MMMM")</f>
        <v>April</v>
      </c>
      <c r="AL6905" s="12">
        <f>DATE(YEAR(tbl_LoanData[[#This Row],[Application Date]]),MONTH(tbl_LoanData[[#This Row],[Application Date]]),1)</f>
        <v>46113</v>
      </c>
      <c r="AM6905" s="14">
        <f ca="1">IF(AND(tbl_LoanData[[#This Row],[Application Date]]&gt;=EOMONTH(TODAY(),-1)+1,tbl_LoanData[[#This Row],[Application Date]]&lt;=TODAY()),tbl_LoanData[[#This Row],[Loan Amount]],0)</f>
        <v>0</v>
      </c>
      <c r="AN6905" s="14">
        <f>tbl_LoanData[[#This Row],[Amount Paid]]-(Q6905-X6905)</f>
        <v>67597.439999999988</v>
      </c>
      <c r="AO6905" s="14">
        <f>IF(tbl_LoanData[[#This Row],[Application Status]]="Approved",1,0)</f>
        <v>1</v>
      </c>
      <c r="AP6905" s="22" t="str">
        <f t="shared" ca="1" si="322"/>
        <v/>
      </c>
      <c r="AQ6905" s="22" t="str">
        <f t="shared" ca="1" si="323"/>
        <v/>
      </c>
    </row>
    <row r="6906" spans="1:43" ht="14.4" customHeight="1" x14ac:dyDescent="0.3">
      <c r="A6906" s="2" t="s">
        <v>8943</v>
      </c>
      <c r="B6906" s="2" t="s">
        <v>8944</v>
      </c>
      <c r="C6906" s="2" t="s">
        <v>175</v>
      </c>
      <c r="D6906" s="2" t="s">
        <v>142</v>
      </c>
      <c r="E6906" s="2" t="s">
        <v>311</v>
      </c>
      <c r="F6906" s="2">
        <v>54</v>
      </c>
      <c r="G6906" s="2" t="s">
        <v>83</v>
      </c>
      <c r="H6906" s="2" t="s">
        <v>273</v>
      </c>
      <c r="I6906" s="2" t="s">
        <v>45</v>
      </c>
      <c r="J6906" s="3">
        <v>46134</v>
      </c>
      <c r="K6906" s="3">
        <v>46137</v>
      </c>
      <c r="L6906" s="2" t="s">
        <v>39</v>
      </c>
      <c r="M6906" s="2" t="s">
        <v>127</v>
      </c>
      <c r="N6906" s="2" t="s">
        <v>152</v>
      </c>
      <c r="O6906" s="4">
        <v>1305000</v>
      </c>
      <c r="P6906" s="4">
        <v>430200</v>
      </c>
      <c r="Q6906" s="4">
        <v>874800</v>
      </c>
      <c r="R6906" s="2">
        <v>24</v>
      </c>
      <c r="S6906" s="5">
        <v>10.1</v>
      </c>
      <c r="T6906" s="4">
        <v>43812.9</v>
      </c>
      <c r="U6906" s="2" t="s">
        <v>73</v>
      </c>
      <c r="V6906" s="2" t="s">
        <v>74</v>
      </c>
      <c r="W6906" s="4">
        <v>131438.70000000001</v>
      </c>
      <c r="X6906" s="4">
        <v>920070.9</v>
      </c>
      <c r="Y6906" s="4">
        <v>1051509.6000000001</v>
      </c>
      <c r="Z6906" s="2">
        <v>0</v>
      </c>
      <c r="AA6906" s="2" t="s">
        <v>56</v>
      </c>
      <c r="AB6906" s="2" t="s">
        <v>15733</v>
      </c>
      <c r="AC6906" s="2" t="s">
        <v>213</v>
      </c>
      <c r="AD6906" s="2" t="s">
        <v>76</v>
      </c>
      <c r="AE6906" s="5">
        <v>67.03</v>
      </c>
      <c r="AF6906" s="2">
        <v>0</v>
      </c>
      <c r="AG6906" s="2" t="s">
        <v>77</v>
      </c>
      <c r="AH6906" s="2">
        <v>3</v>
      </c>
      <c r="AI6906" s="6" t="str">
        <f t="shared" si="321"/>
        <v>45-54</v>
      </c>
      <c r="AJ6906" s="11">
        <f>YEAR(tbl_LoanData[[#This Row],[Application Date]])</f>
        <v>2026</v>
      </c>
      <c r="AK6906" s="11" t="str">
        <f>TEXT(tbl_LoanData[[#This Row],[Application Date]],"MMMM")</f>
        <v>April</v>
      </c>
      <c r="AL6906" s="12">
        <f>DATE(YEAR(tbl_LoanData[[#This Row],[Application Date]]),MONTH(tbl_LoanData[[#This Row],[Application Date]]),1)</f>
        <v>46113</v>
      </c>
      <c r="AM6906" s="14">
        <f ca="1">IF(AND(tbl_LoanData[[#This Row],[Application Date]]&gt;=EOMONTH(TODAY(),-1)+1,tbl_LoanData[[#This Row],[Application Date]]&lt;=TODAY()),tbl_LoanData[[#This Row],[Loan Amount]],0)</f>
        <v>0</v>
      </c>
      <c r="AN6906" s="14">
        <f>tbl_LoanData[[#This Row],[Amount Paid]]-(Q6906-X6906)</f>
        <v>176709.60000000003</v>
      </c>
      <c r="AO6906" s="14">
        <f>IF(tbl_LoanData[[#This Row],[Application Status]]="Approved",1,0)</f>
        <v>1</v>
      </c>
      <c r="AP6906" s="22" t="str">
        <f t="shared" ca="1" si="322"/>
        <v/>
      </c>
      <c r="AQ6906" s="22" t="str">
        <f t="shared" ca="1" si="323"/>
        <v/>
      </c>
    </row>
    <row r="6907" spans="1:43" ht="14.4" customHeight="1" x14ac:dyDescent="0.3">
      <c r="A6907" s="2" t="s">
        <v>9073</v>
      </c>
      <c r="B6907" s="2" t="s">
        <v>9074</v>
      </c>
      <c r="C6907" s="2" t="s">
        <v>243</v>
      </c>
      <c r="D6907" s="2" t="s">
        <v>142</v>
      </c>
      <c r="E6907" s="2" t="s">
        <v>135</v>
      </c>
      <c r="F6907" s="2">
        <v>65</v>
      </c>
      <c r="G6907" s="2" t="s">
        <v>83</v>
      </c>
      <c r="H6907" s="2" t="s">
        <v>372</v>
      </c>
      <c r="I6907" s="2" t="s">
        <v>43</v>
      </c>
      <c r="J6907" s="3">
        <v>46134</v>
      </c>
      <c r="K6907" s="3">
        <v>46153</v>
      </c>
      <c r="L6907" s="2" t="s">
        <v>39</v>
      </c>
      <c r="M6907" s="2" t="s">
        <v>71</v>
      </c>
      <c r="N6907" s="2" t="s">
        <v>72</v>
      </c>
      <c r="O6907" s="4">
        <v>1767000</v>
      </c>
      <c r="P6907" s="4">
        <v>699000</v>
      </c>
      <c r="Q6907" s="4">
        <v>1068000</v>
      </c>
      <c r="R6907" s="2">
        <v>36</v>
      </c>
      <c r="S6907" s="5">
        <v>7.1</v>
      </c>
      <c r="T6907" s="4">
        <v>35985.67</v>
      </c>
      <c r="U6907" s="2" t="s">
        <v>73</v>
      </c>
      <c r="V6907" s="2" t="s">
        <v>74</v>
      </c>
      <c r="W6907" s="4">
        <v>107957.01</v>
      </c>
      <c r="X6907" s="4">
        <v>1187526.99</v>
      </c>
      <c r="Y6907" s="4">
        <v>1295484</v>
      </c>
      <c r="Z6907" s="2">
        <v>0</v>
      </c>
      <c r="AA6907" s="2" t="s">
        <v>56</v>
      </c>
      <c r="AB6907" s="2" t="s">
        <v>15729</v>
      </c>
      <c r="AC6907" s="2" t="s">
        <v>213</v>
      </c>
      <c r="AD6907" s="2" t="s">
        <v>76</v>
      </c>
      <c r="AE6907" s="5">
        <v>60.44</v>
      </c>
      <c r="AF6907" s="2">
        <v>0</v>
      </c>
      <c r="AG6907" s="2" t="s">
        <v>77</v>
      </c>
      <c r="AH6907" s="2">
        <v>19</v>
      </c>
      <c r="AI6907" s="6" t="str">
        <f t="shared" si="321"/>
        <v>65+</v>
      </c>
      <c r="AJ6907" s="11">
        <f>YEAR(tbl_LoanData[[#This Row],[Application Date]])</f>
        <v>2026</v>
      </c>
      <c r="AK6907" s="11" t="str">
        <f>TEXT(tbl_LoanData[[#This Row],[Application Date]],"MMMM")</f>
        <v>April</v>
      </c>
      <c r="AL6907" s="12">
        <f>DATE(YEAR(tbl_LoanData[[#This Row],[Application Date]]),MONTH(tbl_LoanData[[#This Row],[Application Date]]),1)</f>
        <v>46113</v>
      </c>
      <c r="AM6907" s="14">
        <f ca="1">IF(AND(tbl_LoanData[[#This Row],[Application Date]]&gt;=EOMONTH(TODAY(),-1)+1,tbl_LoanData[[#This Row],[Application Date]]&lt;=TODAY()),tbl_LoanData[[#This Row],[Loan Amount]],0)</f>
        <v>0</v>
      </c>
      <c r="AN6907" s="14">
        <f>tbl_LoanData[[#This Row],[Amount Paid]]-(Q6907-X6907)</f>
        <v>227484</v>
      </c>
      <c r="AO6907" s="14">
        <f>IF(tbl_LoanData[[#This Row],[Application Status]]="Approved",1,0)</f>
        <v>1</v>
      </c>
      <c r="AP6907" s="22" t="str">
        <f t="shared" ca="1" si="322"/>
        <v/>
      </c>
      <c r="AQ6907" s="22" t="str">
        <f t="shared" ca="1" si="323"/>
        <v/>
      </c>
    </row>
    <row r="6908" spans="1:43" ht="14.4" customHeight="1" x14ac:dyDescent="0.3">
      <c r="A6908" s="2" t="s">
        <v>9115</v>
      </c>
      <c r="B6908" s="2" t="s">
        <v>9116</v>
      </c>
      <c r="C6908" s="2" t="s">
        <v>310</v>
      </c>
      <c r="D6908" s="2" t="s">
        <v>82</v>
      </c>
      <c r="E6908" s="2" t="s">
        <v>117</v>
      </c>
      <c r="F6908" s="2">
        <v>44</v>
      </c>
      <c r="G6908" s="2" t="s">
        <v>69</v>
      </c>
      <c r="H6908" s="2" t="s">
        <v>285</v>
      </c>
      <c r="I6908" s="2" t="s">
        <v>55</v>
      </c>
      <c r="J6908" s="3">
        <v>46138</v>
      </c>
      <c r="K6908" s="3"/>
      <c r="L6908" s="2" t="s">
        <v>38</v>
      </c>
      <c r="M6908" s="2" t="s">
        <v>71</v>
      </c>
      <c r="N6908" s="2" t="s">
        <v>589</v>
      </c>
      <c r="O6908" s="4">
        <v>1179000</v>
      </c>
      <c r="P6908" s="4">
        <v>431000</v>
      </c>
      <c r="Q6908" s="4">
        <v>748000</v>
      </c>
      <c r="R6908" s="2">
        <v>24</v>
      </c>
      <c r="S6908" s="5">
        <v>12.42</v>
      </c>
      <c r="T6908" s="4">
        <v>38908.47</v>
      </c>
      <c r="U6908" s="2" t="s">
        <v>96</v>
      </c>
      <c r="V6908" s="2" t="s">
        <v>97</v>
      </c>
      <c r="W6908" s="4">
        <v>0</v>
      </c>
      <c r="X6908" s="4">
        <v>0</v>
      </c>
      <c r="Y6908" s="4">
        <v>933803.2</v>
      </c>
      <c r="Z6908" s="2">
        <v>0</v>
      </c>
      <c r="AA6908" s="2" t="s">
        <v>97</v>
      </c>
      <c r="AB6908" s="2" t="s">
        <v>15730</v>
      </c>
      <c r="AC6908" s="2" t="s">
        <v>138</v>
      </c>
      <c r="AD6908" s="2" t="s">
        <v>76</v>
      </c>
      <c r="AE6908" s="5">
        <v>63.44</v>
      </c>
      <c r="AF6908" s="2">
        <v>0</v>
      </c>
      <c r="AG6908" s="2" t="s">
        <v>97</v>
      </c>
      <c r="AH6908" s="2"/>
      <c r="AI6908" s="6" t="str">
        <f t="shared" si="321"/>
        <v>35-44</v>
      </c>
      <c r="AJ6908" s="11">
        <f>YEAR(tbl_LoanData[[#This Row],[Application Date]])</f>
        <v>2026</v>
      </c>
      <c r="AK6908" s="11" t="str">
        <f>TEXT(tbl_LoanData[[#This Row],[Application Date]],"MMMM")</f>
        <v>April</v>
      </c>
      <c r="AL6908" s="12">
        <f>DATE(YEAR(tbl_LoanData[[#This Row],[Application Date]]),MONTH(tbl_LoanData[[#This Row],[Application Date]]),1)</f>
        <v>46113</v>
      </c>
      <c r="AM6908" s="14">
        <f ca="1">IF(AND(tbl_LoanData[[#This Row],[Application Date]]&gt;=EOMONTH(TODAY(),-1)+1,tbl_LoanData[[#This Row],[Application Date]]&lt;=TODAY()),tbl_LoanData[[#This Row],[Loan Amount]],0)</f>
        <v>0</v>
      </c>
      <c r="AN6908" s="14">
        <f>tbl_LoanData[[#This Row],[Amount Paid]]-(Q6908-X6908)</f>
        <v>-748000</v>
      </c>
      <c r="AO6908" s="14">
        <f>IF(tbl_LoanData[[#This Row],[Application Status]]="Approved",1,0)</f>
        <v>0</v>
      </c>
      <c r="AP6908" s="22" t="str">
        <f t="shared" ca="1" si="322"/>
        <v/>
      </c>
      <c r="AQ6908" s="22" t="str">
        <f t="shared" ca="1" si="323"/>
        <v/>
      </c>
    </row>
    <row r="6909" spans="1:43" ht="14.4" customHeight="1" x14ac:dyDescent="0.3">
      <c r="A6909" s="2" t="s">
        <v>9257</v>
      </c>
      <c r="B6909" s="2" t="s">
        <v>9258</v>
      </c>
      <c r="C6909" s="2" t="s">
        <v>949</v>
      </c>
      <c r="D6909" s="2" t="s">
        <v>176</v>
      </c>
      <c r="E6909" s="2" t="s">
        <v>101</v>
      </c>
      <c r="F6909" s="2">
        <v>53</v>
      </c>
      <c r="G6909" s="2" t="s">
        <v>83</v>
      </c>
      <c r="H6909" s="2" t="s">
        <v>224</v>
      </c>
      <c r="I6909" s="2" t="s">
        <v>54</v>
      </c>
      <c r="J6909" s="3">
        <v>46113</v>
      </c>
      <c r="K6909" s="3">
        <v>46128</v>
      </c>
      <c r="L6909" s="2" t="s">
        <v>40</v>
      </c>
      <c r="M6909" s="2" t="s">
        <v>71</v>
      </c>
      <c r="N6909" s="2" t="s">
        <v>137</v>
      </c>
      <c r="O6909" s="4">
        <v>1259000</v>
      </c>
      <c r="P6909" s="4">
        <v>168700</v>
      </c>
      <c r="Q6909" s="4">
        <v>1090300</v>
      </c>
      <c r="R6909" s="2">
        <v>36</v>
      </c>
      <c r="S6909" s="5">
        <v>7.1</v>
      </c>
      <c r="T6909" s="4">
        <v>36737.050000000003</v>
      </c>
      <c r="U6909" s="2" t="s">
        <v>73</v>
      </c>
      <c r="V6909" s="2" t="s">
        <v>74</v>
      </c>
      <c r="W6909" s="4">
        <v>146948.20000000001</v>
      </c>
      <c r="X6909" s="4">
        <v>1175585.7</v>
      </c>
      <c r="Y6909" s="4">
        <v>1322533.8999999999</v>
      </c>
      <c r="Z6909" s="2">
        <v>0</v>
      </c>
      <c r="AA6909" s="2" t="s">
        <v>56</v>
      </c>
      <c r="AB6909" s="2" t="s">
        <v>15727</v>
      </c>
      <c r="AC6909" s="2" t="s">
        <v>138</v>
      </c>
      <c r="AD6909" s="2" t="s">
        <v>76</v>
      </c>
      <c r="AE6909" s="5">
        <v>86.6</v>
      </c>
      <c r="AF6909" s="2">
        <v>0</v>
      </c>
      <c r="AG6909" s="2" t="s">
        <v>77</v>
      </c>
      <c r="AH6909" s="2">
        <v>15</v>
      </c>
      <c r="AI6909" s="6" t="str">
        <f t="shared" si="321"/>
        <v>45-54</v>
      </c>
      <c r="AJ6909" s="11">
        <f>YEAR(tbl_LoanData[[#This Row],[Application Date]])</f>
        <v>2026</v>
      </c>
      <c r="AK6909" s="11" t="str">
        <f>TEXT(tbl_LoanData[[#This Row],[Application Date]],"MMMM")</f>
        <v>April</v>
      </c>
      <c r="AL6909" s="12">
        <f>DATE(YEAR(tbl_LoanData[[#This Row],[Application Date]]),MONTH(tbl_LoanData[[#This Row],[Application Date]]),1)</f>
        <v>46113</v>
      </c>
      <c r="AM6909" s="14">
        <f ca="1">IF(AND(tbl_LoanData[[#This Row],[Application Date]]&gt;=EOMONTH(TODAY(),-1)+1,tbl_LoanData[[#This Row],[Application Date]]&lt;=TODAY()),tbl_LoanData[[#This Row],[Loan Amount]],0)</f>
        <v>0</v>
      </c>
      <c r="AN6909" s="14">
        <f>tbl_LoanData[[#This Row],[Amount Paid]]-(Q6909-X6909)</f>
        <v>232233.89999999997</v>
      </c>
      <c r="AO6909" s="14">
        <f>IF(tbl_LoanData[[#This Row],[Application Status]]="Approved",1,0)</f>
        <v>1</v>
      </c>
      <c r="AP6909" s="22" t="str">
        <f t="shared" ca="1" si="322"/>
        <v/>
      </c>
      <c r="AQ6909" s="22" t="str">
        <f t="shared" ca="1" si="323"/>
        <v/>
      </c>
    </row>
    <row r="6910" spans="1:43" ht="14.4" customHeight="1" x14ac:dyDescent="0.3">
      <c r="A6910" s="2" t="s">
        <v>9347</v>
      </c>
      <c r="B6910" s="2" t="s">
        <v>9348</v>
      </c>
      <c r="C6910" s="2" t="s">
        <v>216</v>
      </c>
      <c r="D6910" s="2" t="s">
        <v>254</v>
      </c>
      <c r="E6910" s="2" t="s">
        <v>465</v>
      </c>
      <c r="F6910" s="2">
        <v>54</v>
      </c>
      <c r="G6910" s="2" t="s">
        <v>83</v>
      </c>
      <c r="H6910" s="2" t="s">
        <v>119</v>
      </c>
      <c r="I6910" s="2" t="s">
        <v>43</v>
      </c>
      <c r="J6910" s="3">
        <v>46125</v>
      </c>
      <c r="K6910" s="3">
        <v>46130</v>
      </c>
      <c r="L6910" s="2" t="s">
        <v>37</v>
      </c>
      <c r="M6910" s="2" t="s">
        <v>260</v>
      </c>
      <c r="N6910" s="2" t="s">
        <v>457</v>
      </c>
      <c r="O6910" s="4">
        <v>98000</v>
      </c>
      <c r="P6910" s="4">
        <v>30000</v>
      </c>
      <c r="Q6910" s="4">
        <v>68000</v>
      </c>
      <c r="R6910" s="2">
        <v>36</v>
      </c>
      <c r="S6910" s="5">
        <v>8.07</v>
      </c>
      <c r="T6910" s="4">
        <v>2346.19</v>
      </c>
      <c r="U6910" s="2" t="s">
        <v>73</v>
      </c>
      <c r="V6910" s="2" t="s">
        <v>74</v>
      </c>
      <c r="W6910" s="4">
        <v>2346.19</v>
      </c>
      <c r="X6910" s="4">
        <v>82116.61</v>
      </c>
      <c r="Y6910" s="4">
        <v>84462.8</v>
      </c>
      <c r="Z6910" s="2">
        <v>84</v>
      </c>
      <c r="AA6910" s="2" t="s">
        <v>59</v>
      </c>
      <c r="AB6910" s="2" t="s">
        <v>15735</v>
      </c>
      <c r="AC6910" s="2" t="s">
        <v>360</v>
      </c>
      <c r="AD6910" s="2" t="s">
        <v>76</v>
      </c>
      <c r="AE6910" s="5">
        <v>69.39</v>
      </c>
      <c r="AF6910" s="2">
        <v>3</v>
      </c>
      <c r="AG6910" s="2" t="s">
        <v>130</v>
      </c>
      <c r="AH6910" s="2">
        <v>5</v>
      </c>
      <c r="AI6910" s="6" t="str">
        <f t="shared" si="321"/>
        <v>45-54</v>
      </c>
      <c r="AJ6910" s="11">
        <f>YEAR(tbl_LoanData[[#This Row],[Application Date]])</f>
        <v>2026</v>
      </c>
      <c r="AK6910" s="11" t="str">
        <f>TEXT(tbl_LoanData[[#This Row],[Application Date]],"MMMM")</f>
        <v>April</v>
      </c>
      <c r="AL6910" s="12">
        <f>DATE(YEAR(tbl_LoanData[[#This Row],[Application Date]]),MONTH(tbl_LoanData[[#This Row],[Application Date]]),1)</f>
        <v>46113</v>
      </c>
      <c r="AM6910" s="14">
        <f ca="1">IF(AND(tbl_LoanData[[#This Row],[Application Date]]&gt;=EOMONTH(TODAY(),-1)+1,tbl_LoanData[[#This Row],[Application Date]]&lt;=TODAY()),tbl_LoanData[[#This Row],[Loan Amount]],0)</f>
        <v>0</v>
      </c>
      <c r="AN6910" s="14">
        <f>tbl_LoanData[[#This Row],[Amount Paid]]-(Q6910-X6910)</f>
        <v>16462.8</v>
      </c>
      <c r="AO6910" s="14">
        <f>IF(tbl_LoanData[[#This Row],[Application Status]]="Approved",1,0)</f>
        <v>1</v>
      </c>
      <c r="AP6910" s="22" t="str">
        <f t="shared" ca="1" si="322"/>
        <v/>
      </c>
      <c r="AQ6910" s="22" t="str">
        <f t="shared" ca="1" si="323"/>
        <v/>
      </c>
    </row>
    <row r="6911" spans="1:43" ht="14.4" customHeight="1" x14ac:dyDescent="0.3">
      <c r="A6911" s="2" t="s">
        <v>9483</v>
      </c>
      <c r="B6911" s="2" t="s">
        <v>9484</v>
      </c>
      <c r="C6911" s="2" t="s">
        <v>439</v>
      </c>
      <c r="D6911" s="2" t="s">
        <v>204</v>
      </c>
      <c r="E6911" s="2" t="s">
        <v>311</v>
      </c>
      <c r="F6911" s="2">
        <v>29</v>
      </c>
      <c r="G6911" s="2" t="s">
        <v>83</v>
      </c>
      <c r="H6911" s="2" t="s">
        <v>398</v>
      </c>
      <c r="I6911" s="2" t="s">
        <v>46</v>
      </c>
      <c r="J6911" s="3">
        <v>46127</v>
      </c>
      <c r="K6911" s="3">
        <v>46146</v>
      </c>
      <c r="L6911" s="2" t="s">
        <v>37</v>
      </c>
      <c r="M6911" s="2" t="s">
        <v>104</v>
      </c>
      <c r="N6911" s="2" t="s">
        <v>286</v>
      </c>
      <c r="O6911" s="4">
        <v>213000</v>
      </c>
      <c r="P6911" s="4">
        <v>77900</v>
      </c>
      <c r="Q6911" s="4">
        <v>135100</v>
      </c>
      <c r="R6911" s="2">
        <v>36</v>
      </c>
      <c r="S6911" s="5">
        <v>6.9</v>
      </c>
      <c r="T6911" s="4">
        <v>4529.6000000000004</v>
      </c>
      <c r="U6911" s="2" t="s">
        <v>73</v>
      </c>
      <c r="V6911" s="2" t="s">
        <v>74</v>
      </c>
      <c r="W6911" s="4">
        <v>13588.8</v>
      </c>
      <c r="X6911" s="4">
        <v>149476.9</v>
      </c>
      <c r="Y6911" s="4">
        <v>163065.70000000001</v>
      </c>
      <c r="Z6911" s="2">
        <v>0</v>
      </c>
      <c r="AA6911" s="2" t="s">
        <v>56</v>
      </c>
      <c r="AB6911" s="2" t="s">
        <v>15732</v>
      </c>
      <c r="AC6911" s="2" t="s">
        <v>332</v>
      </c>
      <c r="AD6911" s="2" t="s">
        <v>76</v>
      </c>
      <c r="AE6911" s="5">
        <v>63.43</v>
      </c>
      <c r="AF6911" s="2">
        <v>0</v>
      </c>
      <c r="AG6911" s="2" t="s">
        <v>77</v>
      </c>
      <c r="AH6911" s="2">
        <v>19</v>
      </c>
      <c r="AI6911" s="6" t="str">
        <f t="shared" si="321"/>
        <v>25-34</v>
      </c>
      <c r="AJ6911" s="11">
        <f>YEAR(tbl_LoanData[[#This Row],[Application Date]])</f>
        <v>2026</v>
      </c>
      <c r="AK6911" s="11" t="str">
        <f>TEXT(tbl_LoanData[[#This Row],[Application Date]],"MMMM")</f>
        <v>April</v>
      </c>
      <c r="AL6911" s="12">
        <f>DATE(YEAR(tbl_LoanData[[#This Row],[Application Date]]),MONTH(tbl_LoanData[[#This Row],[Application Date]]),1)</f>
        <v>46113</v>
      </c>
      <c r="AM6911" s="14">
        <f ca="1">IF(AND(tbl_LoanData[[#This Row],[Application Date]]&gt;=EOMONTH(TODAY(),-1)+1,tbl_LoanData[[#This Row],[Application Date]]&lt;=TODAY()),tbl_LoanData[[#This Row],[Loan Amount]],0)</f>
        <v>0</v>
      </c>
      <c r="AN6911" s="14">
        <f>tbl_LoanData[[#This Row],[Amount Paid]]-(Q6911-X6911)</f>
        <v>27965.699999999993</v>
      </c>
      <c r="AO6911" s="14">
        <f>IF(tbl_LoanData[[#This Row],[Application Status]]="Approved",1,0)</f>
        <v>1</v>
      </c>
      <c r="AP6911" s="22" t="str">
        <f t="shared" ca="1" si="322"/>
        <v/>
      </c>
      <c r="AQ6911" s="22" t="str">
        <f t="shared" ca="1" si="323"/>
        <v/>
      </c>
    </row>
    <row r="6912" spans="1:43" ht="14.4" customHeight="1" x14ac:dyDescent="0.3">
      <c r="A6912" s="2" t="s">
        <v>9507</v>
      </c>
      <c r="B6912" s="2" t="s">
        <v>9508</v>
      </c>
      <c r="C6912" s="2" t="s">
        <v>116</v>
      </c>
      <c r="D6912" s="2" t="s">
        <v>91</v>
      </c>
      <c r="E6912" s="2" t="s">
        <v>402</v>
      </c>
      <c r="F6912" s="2">
        <v>55</v>
      </c>
      <c r="G6912" s="2" t="s">
        <v>69</v>
      </c>
      <c r="H6912" s="2" t="s">
        <v>224</v>
      </c>
      <c r="I6912" s="2" t="s">
        <v>54</v>
      </c>
      <c r="J6912" s="3">
        <v>46124</v>
      </c>
      <c r="K6912" s="3">
        <v>46131</v>
      </c>
      <c r="L6912" s="2" t="s">
        <v>41</v>
      </c>
      <c r="M6912" s="2" t="s">
        <v>144</v>
      </c>
      <c r="N6912" s="2" t="s">
        <v>145</v>
      </c>
      <c r="O6912" s="4">
        <v>3030000</v>
      </c>
      <c r="P6912" s="4">
        <v>958800</v>
      </c>
      <c r="Q6912" s="4">
        <v>2071200</v>
      </c>
      <c r="R6912" s="2">
        <v>36</v>
      </c>
      <c r="S6912" s="5">
        <v>12.38</v>
      </c>
      <c r="T6912" s="4">
        <v>78901.210000000006</v>
      </c>
      <c r="U6912" s="2" t="s">
        <v>73</v>
      </c>
      <c r="V6912" s="2" t="s">
        <v>74</v>
      </c>
      <c r="W6912" s="4">
        <v>315604.84000000003</v>
      </c>
      <c r="X6912" s="4">
        <v>2524838.84</v>
      </c>
      <c r="Y6912" s="4">
        <v>2840443.68</v>
      </c>
      <c r="Z6912" s="2">
        <v>0</v>
      </c>
      <c r="AA6912" s="2" t="s">
        <v>56</v>
      </c>
      <c r="AB6912" s="2" t="s">
        <v>15727</v>
      </c>
      <c r="AC6912" s="2" t="s">
        <v>75</v>
      </c>
      <c r="AD6912" s="2" t="s">
        <v>76</v>
      </c>
      <c r="AE6912" s="5">
        <v>68.36</v>
      </c>
      <c r="AF6912" s="2">
        <v>0</v>
      </c>
      <c r="AG6912" s="2" t="s">
        <v>77</v>
      </c>
      <c r="AH6912" s="2">
        <v>7</v>
      </c>
      <c r="AI6912" s="6" t="str">
        <f t="shared" si="321"/>
        <v>55-64</v>
      </c>
      <c r="AJ6912" s="11">
        <f>YEAR(tbl_LoanData[[#This Row],[Application Date]])</f>
        <v>2026</v>
      </c>
      <c r="AK6912" s="11" t="str">
        <f>TEXT(tbl_LoanData[[#This Row],[Application Date]],"MMMM")</f>
        <v>April</v>
      </c>
      <c r="AL6912" s="12">
        <f>DATE(YEAR(tbl_LoanData[[#This Row],[Application Date]]),MONTH(tbl_LoanData[[#This Row],[Application Date]]),1)</f>
        <v>46113</v>
      </c>
      <c r="AM6912" s="14">
        <f ca="1">IF(AND(tbl_LoanData[[#This Row],[Application Date]]&gt;=EOMONTH(TODAY(),-1)+1,tbl_LoanData[[#This Row],[Application Date]]&lt;=TODAY()),tbl_LoanData[[#This Row],[Loan Amount]],0)</f>
        <v>0</v>
      </c>
      <c r="AN6912" s="14">
        <f>tbl_LoanData[[#This Row],[Amount Paid]]-(Q6912-X6912)</f>
        <v>769243.67999999993</v>
      </c>
      <c r="AO6912" s="14">
        <f>IF(tbl_LoanData[[#This Row],[Application Status]]="Approved",1,0)</f>
        <v>1</v>
      </c>
      <c r="AP6912" s="22" t="str">
        <f t="shared" ca="1" si="322"/>
        <v/>
      </c>
      <c r="AQ6912" s="22" t="str">
        <f t="shared" ca="1" si="323"/>
        <v/>
      </c>
    </row>
    <row r="6913" spans="1:43" ht="14.4" customHeight="1" x14ac:dyDescent="0.3">
      <c r="A6913" s="2" t="s">
        <v>9521</v>
      </c>
      <c r="B6913" s="2" t="s">
        <v>9522</v>
      </c>
      <c r="C6913" s="2" t="s">
        <v>429</v>
      </c>
      <c r="D6913" s="2" t="s">
        <v>254</v>
      </c>
      <c r="E6913" s="2" t="s">
        <v>101</v>
      </c>
      <c r="F6913" s="2">
        <v>52</v>
      </c>
      <c r="G6913" s="2" t="s">
        <v>83</v>
      </c>
      <c r="H6913" s="2" t="s">
        <v>372</v>
      </c>
      <c r="I6913" s="2" t="s">
        <v>43</v>
      </c>
      <c r="J6913" s="3">
        <v>46119</v>
      </c>
      <c r="K6913" s="3">
        <v>46139</v>
      </c>
      <c r="L6913" s="2" t="s">
        <v>40</v>
      </c>
      <c r="M6913" s="2" t="s">
        <v>111</v>
      </c>
      <c r="N6913" s="2" t="s">
        <v>120</v>
      </c>
      <c r="O6913" s="4">
        <v>1514000</v>
      </c>
      <c r="P6913" s="4">
        <v>197700</v>
      </c>
      <c r="Q6913" s="4">
        <v>1316300</v>
      </c>
      <c r="R6913" s="2">
        <v>36</v>
      </c>
      <c r="S6913" s="5">
        <v>7.21</v>
      </c>
      <c r="T6913" s="4">
        <v>44472.66</v>
      </c>
      <c r="U6913" s="2" t="s">
        <v>73</v>
      </c>
      <c r="V6913" s="2" t="s">
        <v>74</v>
      </c>
      <c r="W6913" s="4">
        <v>0</v>
      </c>
      <c r="X6913" s="4">
        <v>1601015.69</v>
      </c>
      <c r="Y6913" s="4">
        <v>1601015.69</v>
      </c>
      <c r="Z6913" s="2">
        <v>96</v>
      </c>
      <c r="AA6913" s="2" t="s">
        <v>60</v>
      </c>
      <c r="AB6913" s="2" t="s">
        <v>15733</v>
      </c>
      <c r="AC6913" s="2" t="s">
        <v>129</v>
      </c>
      <c r="AD6913" s="2" t="s">
        <v>76</v>
      </c>
      <c r="AE6913" s="5">
        <v>86.94</v>
      </c>
      <c r="AF6913" s="2">
        <v>3</v>
      </c>
      <c r="AG6913" s="2" t="s">
        <v>130</v>
      </c>
      <c r="AH6913" s="2">
        <v>20</v>
      </c>
      <c r="AI6913" s="6" t="str">
        <f t="shared" si="321"/>
        <v>45-54</v>
      </c>
      <c r="AJ6913" s="11">
        <f>YEAR(tbl_LoanData[[#This Row],[Application Date]])</f>
        <v>2026</v>
      </c>
      <c r="AK6913" s="11" t="str">
        <f>TEXT(tbl_LoanData[[#This Row],[Application Date]],"MMMM")</f>
        <v>April</v>
      </c>
      <c r="AL6913" s="12">
        <f>DATE(YEAR(tbl_LoanData[[#This Row],[Application Date]]),MONTH(tbl_LoanData[[#This Row],[Application Date]]),1)</f>
        <v>46113</v>
      </c>
      <c r="AM6913" s="14">
        <f ca="1">IF(AND(tbl_LoanData[[#This Row],[Application Date]]&gt;=EOMONTH(TODAY(),-1)+1,tbl_LoanData[[#This Row],[Application Date]]&lt;=TODAY()),tbl_LoanData[[#This Row],[Loan Amount]],0)</f>
        <v>0</v>
      </c>
      <c r="AN6913" s="14">
        <f>tbl_LoanData[[#This Row],[Amount Paid]]-(Q6913-X6913)</f>
        <v>284715.68999999994</v>
      </c>
      <c r="AO6913" s="14">
        <f>IF(tbl_LoanData[[#This Row],[Application Status]]="Approved",1,0)</f>
        <v>1</v>
      </c>
      <c r="AP6913" s="22" t="str">
        <f t="shared" ca="1" si="322"/>
        <v/>
      </c>
      <c r="AQ6913" s="22" t="str">
        <f t="shared" ca="1" si="323"/>
        <v/>
      </c>
    </row>
    <row r="6914" spans="1:43" ht="14.4" customHeight="1" x14ac:dyDescent="0.3">
      <c r="A6914" s="2" t="s">
        <v>9605</v>
      </c>
      <c r="B6914" s="2" t="s">
        <v>9606</v>
      </c>
      <c r="C6914" s="2" t="s">
        <v>549</v>
      </c>
      <c r="D6914" s="2" t="s">
        <v>311</v>
      </c>
      <c r="E6914" s="2" t="s">
        <v>312</v>
      </c>
      <c r="F6914" s="2">
        <v>58</v>
      </c>
      <c r="G6914" s="2" t="s">
        <v>83</v>
      </c>
      <c r="H6914" s="2" t="s">
        <v>250</v>
      </c>
      <c r="I6914" s="2" t="s">
        <v>52</v>
      </c>
      <c r="J6914" s="3">
        <v>46131</v>
      </c>
      <c r="K6914" s="3">
        <v>46140</v>
      </c>
      <c r="L6914" s="2" t="s">
        <v>37</v>
      </c>
      <c r="M6914" s="2" t="s">
        <v>260</v>
      </c>
      <c r="N6914" s="2" t="s">
        <v>745</v>
      </c>
      <c r="O6914" s="4">
        <v>112000</v>
      </c>
      <c r="P6914" s="4">
        <v>27800</v>
      </c>
      <c r="Q6914" s="4">
        <v>84200</v>
      </c>
      <c r="R6914" s="2">
        <v>36</v>
      </c>
      <c r="S6914" s="5">
        <v>9.76</v>
      </c>
      <c r="T6914" s="4">
        <v>3023.72</v>
      </c>
      <c r="U6914" s="2" t="s">
        <v>73</v>
      </c>
      <c r="V6914" s="2" t="s">
        <v>74</v>
      </c>
      <c r="W6914" s="4">
        <v>0</v>
      </c>
      <c r="X6914" s="4">
        <v>108853.75999999999</v>
      </c>
      <c r="Y6914" s="4">
        <v>108853.75999999999</v>
      </c>
      <c r="Z6914" s="2">
        <v>93</v>
      </c>
      <c r="AA6914" s="2" t="s">
        <v>60</v>
      </c>
      <c r="AB6914" s="2" t="s">
        <v>15728</v>
      </c>
      <c r="AC6914" s="2" t="s">
        <v>138</v>
      </c>
      <c r="AD6914" s="2" t="s">
        <v>76</v>
      </c>
      <c r="AE6914" s="5">
        <v>75.180000000000007</v>
      </c>
      <c r="AF6914" s="2">
        <v>3</v>
      </c>
      <c r="AG6914" s="2" t="s">
        <v>130</v>
      </c>
      <c r="AH6914" s="2">
        <v>9</v>
      </c>
      <c r="AI6914" s="6" t="str">
        <f t="shared" ref="AI6914:AI6977" si="324">IF(F6914&lt;25,"18-24",IF(F6914&lt;35,"25-34",IF(F6914&lt;45,"35-44",IF(F6914&lt;55,"45-54",IF(F6914&lt;65,"55-64","65+")))))</f>
        <v>55-64</v>
      </c>
      <c r="AJ6914" s="11">
        <f>YEAR(tbl_LoanData[[#This Row],[Application Date]])</f>
        <v>2026</v>
      </c>
      <c r="AK6914" s="11" t="str">
        <f>TEXT(tbl_LoanData[[#This Row],[Application Date]],"MMMM")</f>
        <v>April</v>
      </c>
      <c r="AL6914" s="12">
        <f>DATE(YEAR(tbl_LoanData[[#This Row],[Application Date]]),MONTH(tbl_LoanData[[#This Row],[Application Date]]),1)</f>
        <v>46113</v>
      </c>
      <c r="AM6914" s="14">
        <f ca="1">IF(AND(tbl_LoanData[[#This Row],[Application Date]]&gt;=EOMONTH(TODAY(),-1)+1,tbl_LoanData[[#This Row],[Application Date]]&lt;=TODAY()),tbl_LoanData[[#This Row],[Loan Amount]],0)</f>
        <v>0</v>
      </c>
      <c r="AN6914" s="14">
        <f>tbl_LoanData[[#This Row],[Amount Paid]]-(Q6914-X6914)</f>
        <v>24653.759999999995</v>
      </c>
      <c r="AO6914" s="14">
        <f>IF(tbl_LoanData[[#This Row],[Application Status]]="Approved",1,0)</f>
        <v>1</v>
      </c>
      <c r="AP6914" s="22" t="str">
        <f t="shared" ref="AP6914:AP6977" ca="1" si="325">IF(AND(J6914&gt;=DATE(YEAR(TODAY()),MONTH(TODAY()),1),J6914&lt;=TODAY()),"Current MTD",IF(AND(J6914&gt;=EOMONTH(TODAY(),-2)+1,J6914&lt;=EOMONTH(TODAY(),-1)),"Previous MTD",""))</f>
        <v/>
      </c>
      <c r="AQ6914" s="22" t="str">
        <f t="shared" ref="AQ6914:AQ6977" ca="1" si="326">IF(AND(J6914&gt;=DATE(YEAR(TODAY()),MONTH(TODAY()),1),J6914&lt;=TODAY()),TEXT(DATE(YEAR(TODAY()),MONTH(TODAY()),1),"mmm d")&amp;"–"&amp;DAY(TODAY()),IF(AND(J6914&gt;=EOMONTH(TODAY(),-2)+1,J6914&lt;=EOMONTH(TODAY(),-1)),""&amp;TEXT(EOMONTH(TODAY(),-2)+1,"mmm d")&amp;"–"&amp;DAY(TODAY()),""))</f>
        <v/>
      </c>
    </row>
    <row r="6915" spans="1:43" ht="14.4" customHeight="1" x14ac:dyDescent="0.3">
      <c r="A6915" s="2" t="s">
        <v>9877</v>
      </c>
      <c r="B6915" s="2" t="s">
        <v>9878</v>
      </c>
      <c r="C6915" s="2" t="s">
        <v>109</v>
      </c>
      <c r="D6915" s="2" t="s">
        <v>134</v>
      </c>
      <c r="E6915" s="2" t="s">
        <v>232</v>
      </c>
      <c r="F6915" s="2">
        <v>27</v>
      </c>
      <c r="G6915" s="2" t="s">
        <v>83</v>
      </c>
      <c r="H6915" s="2" t="s">
        <v>256</v>
      </c>
      <c r="I6915" s="2" t="s">
        <v>43</v>
      </c>
      <c r="J6915" s="3">
        <v>46136</v>
      </c>
      <c r="K6915" s="3">
        <v>46152</v>
      </c>
      <c r="L6915" s="2" t="s">
        <v>40</v>
      </c>
      <c r="M6915" s="2" t="s">
        <v>71</v>
      </c>
      <c r="N6915" s="2" t="s">
        <v>137</v>
      </c>
      <c r="O6915" s="4">
        <v>1125000</v>
      </c>
      <c r="P6915" s="4">
        <v>277400</v>
      </c>
      <c r="Q6915" s="4">
        <v>847600</v>
      </c>
      <c r="R6915" s="2">
        <v>48</v>
      </c>
      <c r="S6915" s="5">
        <v>14.77</v>
      </c>
      <c r="T6915" s="4">
        <v>28090.880000000001</v>
      </c>
      <c r="U6915" s="2" t="s">
        <v>73</v>
      </c>
      <c r="V6915" s="2" t="s">
        <v>74</v>
      </c>
      <c r="W6915" s="4">
        <v>84272.639999999999</v>
      </c>
      <c r="X6915" s="4">
        <v>1264089.44</v>
      </c>
      <c r="Y6915" s="4">
        <v>1348362.08</v>
      </c>
      <c r="Z6915" s="2">
        <v>0</v>
      </c>
      <c r="AA6915" s="2" t="s">
        <v>56</v>
      </c>
      <c r="AB6915" s="2" t="s">
        <v>15736</v>
      </c>
      <c r="AC6915" s="2" t="s">
        <v>332</v>
      </c>
      <c r="AD6915" s="2" t="s">
        <v>76</v>
      </c>
      <c r="AE6915" s="5">
        <v>75.34</v>
      </c>
      <c r="AF6915" s="2">
        <v>0</v>
      </c>
      <c r="AG6915" s="2" t="s">
        <v>77</v>
      </c>
      <c r="AH6915" s="2">
        <v>16</v>
      </c>
      <c r="AI6915" s="6" t="str">
        <f t="shared" si="324"/>
        <v>25-34</v>
      </c>
      <c r="AJ6915" s="11">
        <f>YEAR(tbl_LoanData[[#This Row],[Application Date]])</f>
        <v>2026</v>
      </c>
      <c r="AK6915" s="11" t="str">
        <f>TEXT(tbl_LoanData[[#This Row],[Application Date]],"MMMM")</f>
        <v>April</v>
      </c>
      <c r="AL6915" s="12">
        <f>DATE(YEAR(tbl_LoanData[[#This Row],[Application Date]]),MONTH(tbl_LoanData[[#This Row],[Application Date]]),1)</f>
        <v>46113</v>
      </c>
      <c r="AM6915" s="14">
        <f ca="1">IF(AND(tbl_LoanData[[#This Row],[Application Date]]&gt;=EOMONTH(TODAY(),-1)+1,tbl_LoanData[[#This Row],[Application Date]]&lt;=TODAY()),tbl_LoanData[[#This Row],[Loan Amount]],0)</f>
        <v>0</v>
      </c>
      <c r="AN6915" s="14">
        <f>tbl_LoanData[[#This Row],[Amount Paid]]-(Q6915-X6915)</f>
        <v>500762.07999999996</v>
      </c>
      <c r="AO6915" s="14">
        <f>IF(tbl_LoanData[[#This Row],[Application Status]]="Approved",1,0)</f>
        <v>1</v>
      </c>
      <c r="AP6915" s="22" t="str">
        <f t="shared" ca="1" si="325"/>
        <v/>
      </c>
      <c r="AQ6915" s="22" t="str">
        <f t="shared" ca="1" si="326"/>
        <v/>
      </c>
    </row>
    <row r="6916" spans="1:43" x14ac:dyDescent="0.3">
      <c r="A6916" s="2" t="s">
        <v>9889</v>
      </c>
      <c r="B6916" s="2" t="s">
        <v>9890</v>
      </c>
      <c r="C6916" s="2" t="s">
        <v>627</v>
      </c>
      <c r="D6916" s="2" t="s">
        <v>91</v>
      </c>
      <c r="E6916" s="2" t="s">
        <v>118</v>
      </c>
      <c r="F6916" s="2">
        <v>21</v>
      </c>
      <c r="G6916" s="2" t="s">
        <v>83</v>
      </c>
      <c r="H6916" s="2" t="s">
        <v>151</v>
      </c>
      <c r="I6916" s="2" t="s">
        <v>46</v>
      </c>
      <c r="J6916" s="3">
        <v>46122</v>
      </c>
      <c r="K6916" s="3">
        <v>46141</v>
      </c>
      <c r="L6916" s="2" t="s">
        <v>37</v>
      </c>
      <c r="M6916" s="2" t="s">
        <v>104</v>
      </c>
      <c r="N6916" s="2" t="s">
        <v>192</v>
      </c>
      <c r="O6916" s="4">
        <v>209000</v>
      </c>
      <c r="P6916" s="4">
        <v>75300</v>
      </c>
      <c r="Q6916" s="4">
        <v>133700</v>
      </c>
      <c r="R6916" s="2">
        <v>36</v>
      </c>
      <c r="S6916" s="5">
        <v>5.39</v>
      </c>
      <c r="T6916" s="4">
        <v>4314.42</v>
      </c>
      <c r="U6916" s="2" t="s">
        <v>73</v>
      </c>
      <c r="V6916" s="2" t="s">
        <v>74</v>
      </c>
      <c r="W6916" s="4">
        <v>0</v>
      </c>
      <c r="X6916" s="4">
        <v>155319.29</v>
      </c>
      <c r="Y6916" s="4">
        <v>155319.29</v>
      </c>
      <c r="Z6916" s="2">
        <v>90</v>
      </c>
      <c r="AA6916" s="2" t="s">
        <v>59</v>
      </c>
      <c r="AB6916" s="2" t="s">
        <v>15735</v>
      </c>
      <c r="AC6916" s="2" t="s">
        <v>146</v>
      </c>
      <c r="AD6916" s="2" t="s">
        <v>76</v>
      </c>
      <c r="AE6916" s="5">
        <v>63.97</v>
      </c>
      <c r="AF6916" s="2">
        <v>3</v>
      </c>
      <c r="AG6916" s="2" t="s">
        <v>130</v>
      </c>
      <c r="AH6916" s="2">
        <v>19</v>
      </c>
      <c r="AI6916" s="6" t="str">
        <f t="shared" si="324"/>
        <v>18-24</v>
      </c>
      <c r="AJ6916" s="11">
        <f>YEAR(tbl_LoanData[[#This Row],[Application Date]])</f>
        <v>2026</v>
      </c>
      <c r="AK6916" s="11" t="str">
        <f>TEXT(tbl_LoanData[[#This Row],[Application Date]],"MMMM")</f>
        <v>April</v>
      </c>
      <c r="AL6916" s="12">
        <f>DATE(YEAR(tbl_LoanData[[#This Row],[Application Date]]),MONTH(tbl_LoanData[[#This Row],[Application Date]]),1)</f>
        <v>46113</v>
      </c>
      <c r="AM6916" s="14">
        <f ca="1">IF(AND(tbl_LoanData[[#This Row],[Application Date]]&gt;=EOMONTH(TODAY(),-1)+1,tbl_LoanData[[#This Row],[Application Date]]&lt;=TODAY()),tbl_LoanData[[#This Row],[Loan Amount]],0)</f>
        <v>0</v>
      </c>
      <c r="AN6916" s="14">
        <f>tbl_LoanData[[#This Row],[Amount Paid]]-(Q6916-X6916)</f>
        <v>21619.290000000008</v>
      </c>
      <c r="AO6916" s="14">
        <f>IF(tbl_LoanData[[#This Row],[Application Status]]="Approved",1,0)</f>
        <v>1</v>
      </c>
      <c r="AP6916" s="22" t="str">
        <f t="shared" ca="1" si="325"/>
        <v/>
      </c>
      <c r="AQ6916" s="22" t="str">
        <f t="shared" ca="1" si="326"/>
        <v/>
      </c>
    </row>
    <row r="6917" spans="1:43" ht="14.4" customHeight="1" x14ac:dyDescent="0.3">
      <c r="A6917" s="2" t="s">
        <v>10025</v>
      </c>
      <c r="B6917" s="2" t="s">
        <v>10026</v>
      </c>
      <c r="C6917" s="2" t="s">
        <v>549</v>
      </c>
      <c r="D6917" s="2" t="s">
        <v>102</v>
      </c>
      <c r="E6917" s="2" t="s">
        <v>268</v>
      </c>
      <c r="F6917" s="2">
        <v>45</v>
      </c>
      <c r="G6917" s="2" t="s">
        <v>83</v>
      </c>
      <c r="H6917" s="2" t="s">
        <v>119</v>
      </c>
      <c r="I6917" s="2" t="s">
        <v>43</v>
      </c>
      <c r="J6917" s="3">
        <v>46122</v>
      </c>
      <c r="K6917" s="3">
        <v>46132</v>
      </c>
      <c r="L6917" s="2" t="s">
        <v>39</v>
      </c>
      <c r="M6917" s="2" t="s">
        <v>167</v>
      </c>
      <c r="N6917" s="2" t="s">
        <v>491</v>
      </c>
      <c r="O6917" s="4">
        <v>1891000</v>
      </c>
      <c r="P6917" s="4">
        <v>481800</v>
      </c>
      <c r="Q6917" s="4">
        <v>1409200</v>
      </c>
      <c r="R6917" s="2">
        <v>60</v>
      </c>
      <c r="S6917" s="5">
        <v>11.84</v>
      </c>
      <c r="T6917" s="4">
        <v>37390.769999999997</v>
      </c>
      <c r="U6917" s="2" t="s">
        <v>73</v>
      </c>
      <c r="V6917" s="2" t="s">
        <v>74</v>
      </c>
      <c r="W6917" s="4">
        <v>0</v>
      </c>
      <c r="X6917" s="4">
        <v>2243446.4</v>
      </c>
      <c r="Y6917" s="4">
        <v>2243446.4</v>
      </c>
      <c r="Z6917" s="2">
        <v>120</v>
      </c>
      <c r="AA6917" s="2" t="s">
        <v>60</v>
      </c>
      <c r="AB6917" s="2" t="s">
        <v>15732</v>
      </c>
      <c r="AC6917" s="2" t="s">
        <v>129</v>
      </c>
      <c r="AD6917" s="2" t="s">
        <v>76</v>
      </c>
      <c r="AE6917" s="5">
        <v>74.52</v>
      </c>
      <c r="AF6917" s="2">
        <v>4</v>
      </c>
      <c r="AG6917" s="2" t="s">
        <v>130</v>
      </c>
      <c r="AH6917" s="2">
        <v>10</v>
      </c>
      <c r="AI6917" s="6" t="str">
        <f t="shared" si="324"/>
        <v>45-54</v>
      </c>
      <c r="AJ6917" s="11">
        <f>YEAR(tbl_LoanData[[#This Row],[Application Date]])</f>
        <v>2026</v>
      </c>
      <c r="AK6917" s="11" t="str">
        <f>TEXT(tbl_LoanData[[#This Row],[Application Date]],"MMMM")</f>
        <v>April</v>
      </c>
      <c r="AL6917" s="12">
        <f>DATE(YEAR(tbl_LoanData[[#This Row],[Application Date]]),MONTH(tbl_LoanData[[#This Row],[Application Date]]),1)</f>
        <v>46113</v>
      </c>
      <c r="AM6917" s="14">
        <f ca="1">IF(AND(tbl_LoanData[[#This Row],[Application Date]]&gt;=EOMONTH(TODAY(),-1)+1,tbl_LoanData[[#This Row],[Application Date]]&lt;=TODAY()),tbl_LoanData[[#This Row],[Loan Amount]],0)</f>
        <v>0</v>
      </c>
      <c r="AN6917" s="14">
        <f>tbl_LoanData[[#This Row],[Amount Paid]]-(Q6917-X6917)</f>
        <v>834246.39999999991</v>
      </c>
      <c r="AO6917" s="14">
        <f>IF(tbl_LoanData[[#This Row],[Application Status]]="Approved",1,0)</f>
        <v>1</v>
      </c>
      <c r="AP6917" s="22" t="str">
        <f t="shared" ca="1" si="325"/>
        <v/>
      </c>
      <c r="AQ6917" s="22" t="str">
        <f t="shared" ca="1" si="326"/>
        <v/>
      </c>
    </row>
    <row r="6918" spans="1:43" ht="14.4" customHeight="1" x14ac:dyDescent="0.3">
      <c r="A6918" s="2" t="s">
        <v>10163</v>
      </c>
      <c r="B6918" s="2" t="s">
        <v>10164</v>
      </c>
      <c r="C6918" s="2" t="s">
        <v>133</v>
      </c>
      <c r="D6918" s="2" t="s">
        <v>82</v>
      </c>
      <c r="E6918" s="2" t="s">
        <v>323</v>
      </c>
      <c r="F6918" s="2">
        <v>52</v>
      </c>
      <c r="G6918" s="2" t="s">
        <v>69</v>
      </c>
      <c r="H6918" s="2" t="s">
        <v>265</v>
      </c>
      <c r="I6918" s="2" t="s">
        <v>44</v>
      </c>
      <c r="J6918" s="3">
        <v>46128</v>
      </c>
      <c r="K6918" s="3"/>
      <c r="L6918" s="2" t="s">
        <v>40</v>
      </c>
      <c r="M6918" s="2" t="s">
        <v>157</v>
      </c>
      <c r="N6918" s="2" t="s">
        <v>328</v>
      </c>
      <c r="O6918" s="4">
        <v>1399000</v>
      </c>
      <c r="P6918" s="4">
        <v>529900</v>
      </c>
      <c r="Q6918" s="4">
        <v>869100</v>
      </c>
      <c r="R6918" s="2">
        <v>36</v>
      </c>
      <c r="S6918" s="5">
        <v>13.98</v>
      </c>
      <c r="T6918" s="4">
        <v>34266.68</v>
      </c>
      <c r="U6918" s="2" t="s">
        <v>113</v>
      </c>
      <c r="V6918" s="2" t="s">
        <v>97</v>
      </c>
      <c r="W6918" s="4">
        <v>0</v>
      </c>
      <c r="X6918" s="4">
        <v>0</v>
      </c>
      <c r="Y6918" s="4">
        <v>1233600.54</v>
      </c>
      <c r="Z6918" s="2">
        <v>0</v>
      </c>
      <c r="AA6918" s="2" t="s">
        <v>97</v>
      </c>
      <c r="AB6918" s="2" t="s">
        <v>15735</v>
      </c>
      <c r="AC6918" s="2" t="s">
        <v>332</v>
      </c>
      <c r="AD6918" s="2" t="s">
        <v>76</v>
      </c>
      <c r="AE6918" s="5">
        <v>62.12</v>
      </c>
      <c r="AF6918" s="2">
        <v>0</v>
      </c>
      <c r="AG6918" s="2" t="s">
        <v>97</v>
      </c>
      <c r="AH6918" s="2"/>
      <c r="AI6918" s="6" t="str">
        <f t="shared" si="324"/>
        <v>45-54</v>
      </c>
      <c r="AJ6918" s="11">
        <f>YEAR(tbl_LoanData[[#This Row],[Application Date]])</f>
        <v>2026</v>
      </c>
      <c r="AK6918" s="11" t="str">
        <f>TEXT(tbl_LoanData[[#This Row],[Application Date]],"MMMM")</f>
        <v>April</v>
      </c>
      <c r="AL6918" s="12">
        <f>DATE(YEAR(tbl_LoanData[[#This Row],[Application Date]]),MONTH(tbl_LoanData[[#This Row],[Application Date]]),1)</f>
        <v>46113</v>
      </c>
      <c r="AM6918" s="14">
        <f ca="1">IF(AND(tbl_LoanData[[#This Row],[Application Date]]&gt;=EOMONTH(TODAY(),-1)+1,tbl_LoanData[[#This Row],[Application Date]]&lt;=TODAY()),tbl_LoanData[[#This Row],[Loan Amount]],0)</f>
        <v>0</v>
      </c>
      <c r="AN6918" s="14">
        <f>tbl_LoanData[[#This Row],[Amount Paid]]-(Q6918-X6918)</f>
        <v>-869100</v>
      </c>
      <c r="AO6918" s="14">
        <f>IF(tbl_LoanData[[#This Row],[Application Status]]="Approved",1,0)</f>
        <v>0</v>
      </c>
      <c r="AP6918" s="22" t="str">
        <f t="shared" ca="1" si="325"/>
        <v/>
      </c>
      <c r="AQ6918" s="22" t="str">
        <f t="shared" ca="1" si="326"/>
        <v/>
      </c>
    </row>
    <row r="6919" spans="1:43" x14ac:dyDescent="0.3">
      <c r="A6919" s="2" t="s">
        <v>10243</v>
      </c>
      <c r="B6919" s="2" t="s">
        <v>10244</v>
      </c>
      <c r="C6919" s="2" t="s">
        <v>368</v>
      </c>
      <c r="D6919" s="2" t="s">
        <v>189</v>
      </c>
      <c r="E6919" s="2" t="s">
        <v>117</v>
      </c>
      <c r="F6919" s="2">
        <v>22</v>
      </c>
      <c r="G6919" s="2" t="s">
        <v>83</v>
      </c>
      <c r="H6919" s="2" t="s">
        <v>265</v>
      </c>
      <c r="I6919" s="2" t="s">
        <v>44</v>
      </c>
      <c r="J6919" s="3">
        <v>46135</v>
      </c>
      <c r="K6919" s="3">
        <v>46140</v>
      </c>
      <c r="L6919" s="2" t="s">
        <v>40</v>
      </c>
      <c r="M6919" s="2" t="s">
        <v>94</v>
      </c>
      <c r="N6919" s="2" t="s">
        <v>95</v>
      </c>
      <c r="O6919" s="4">
        <v>1211000</v>
      </c>
      <c r="P6919" s="4">
        <v>166200</v>
      </c>
      <c r="Q6919" s="4">
        <v>1044800</v>
      </c>
      <c r="R6919" s="2">
        <v>36</v>
      </c>
      <c r="S6919" s="5">
        <v>14.81</v>
      </c>
      <c r="T6919" s="4">
        <v>41916.800000000003</v>
      </c>
      <c r="U6919" s="2" t="s">
        <v>73</v>
      </c>
      <c r="V6919" s="2" t="s">
        <v>74</v>
      </c>
      <c r="W6919" s="4">
        <v>125750.39999999999</v>
      </c>
      <c r="X6919" s="4">
        <v>1383254.24</v>
      </c>
      <c r="Y6919" s="4">
        <v>1509004.64</v>
      </c>
      <c r="Z6919" s="2">
        <v>0</v>
      </c>
      <c r="AA6919" s="2" t="s">
        <v>56</v>
      </c>
      <c r="AB6919" s="2" t="s">
        <v>15734</v>
      </c>
      <c r="AC6919" s="2" t="s">
        <v>360</v>
      </c>
      <c r="AD6919" s="2" t="s">
        <v>76</v>
      </c>
      <c r="AE6919" s="5">
        <v>86.28</v>
      </c>
      <c r="AF6919" s="2">
        <v>0</v>
      </c>
      <c r="AG6919" s="2" t="s">
        <v>77</v>
      </c>
      <c r="AH6919" s="2">
        <v>5</v>
      </c>
      <c r="AI6919" s="6" t="str">
        <f t="shared" si="324"/>
        <v>18-24</v>
      </c>
      <c r="AJ6919" s="11">
        <f>YEAR(tbl_LoanData[[#This Row],[Application Date]])</f>
        <v>2026</v>
      </c>
      <c r="AK6919" s="11" t="str">
        <f>TEXT(tbl_LoanData[[#This Row],[Application Date]],"MMMM")</f>
        <v>April</v>
      </c>
      <c r="AL6919" s="12">
        <f>DATE(YEAR(tbl_LoanData[[#This Row],[Application Date]]),MONTH(tbl_LoanData[[#This Row],[Application Date]]),1)</f>
        <v>46113</v>
      </c>
      <c r="AM6919" s="14">
        <f ca="1">IF(AND(tbl_LoanData[[#This Row],[Application Date]]&gt;=EOMONTH(TODAY(),-1)+1,tbl_LoanData[[#This Row],[Application Date]]&lt;=TODAY()),tbl_LoanData[[#This Row],[Loan Amount]],0)</f>
        <v>0</v>
      </c>
      <c r="AN6919" s="14">
        <f>tbl_LoanData[[#This Row],[Amount Paid]]-(Q6919-X6919)</f>
        <v>464204.64</v>
      </c>
      <c r="AO6919" s="14">
        <f>IF(tbl_LoanData[[#This Row],[Application Status]]="Approved",1,0)</f>
        <v>1</v>
      </c>
      <c r="AP6919" s="22" t="str">
        <f t="shared" ca="1" si="325"/>
        <v/>
      </c>
      <c r="AQ6919" s="22" t="str">
        <f t="shared" ca="1" si="326"/>
        <v/>
      </c>
    </row>
    <row r="6920" spans="1:43" ht="14.4" customHeight="1" x14ac:dyDescent="0.3">
      <c r="A6920" s="2" t="s">
        <v>10323</v>
      </c>
      <c r="B6920" s="2" t="s">
        <v>10324</v>
      </c>
      <c r="C6920" s="2" t="s">
        <v>281</v>
      </c>
      <c r="D6920" s="2" t="s">
        <v>134</v>
      </c>
      <c r="E6920" s="2" t="s">
        <v>102</v>
      </c>
      <c r="F6920" s="2">
        <v>32</v>
      </c>
      <c r="G6920" s="2" t="s">
        <v>83</v>
      </c>
      <c r="H6920" s="2" t="s">
        <v>298</v>
      </c>
      <c r="I6920" s="2" t="s">
        <v>43</v>
      </c>
      <c r="J6920" s="3">
        <v>46142</v>
      </c>
      <c r="K6920" s="3">
        <v>46160</v>
      </c>
      <c r="L6920" s="2" t="s">
        <v>39</v>
      </c>
      <c r="M6920" s="2" t="s">
        <v>157</v>
      </c>
      <c r="N6920" s="2" t="s">
        <v>158</v>
      </c>
      <c r="O6920" s="4">
        <v>2312000</v>
      </c>
      <c r="P6920" s="4">
        <v>880200</v>
      </c>
      <c r="Q6920" s="4">
        <v>1431800</v>
      </c>
      <c r="R6920" s="2">
        <v>48</v>
      </c>
      <c r="S6920" s="5">
        <v>14.65</v>
      </c>
      <c r="T6920" s="4">
        <v>47309.06</v>
      </c>
      <c r="U6920" s="2" t="s">
        <v>73</v>
      </c>
      <c r="V6920" s="2" t="s">
        <v>74</v>
      </c>
      <c r="W6920" s="4">
        <v>141927.18</v>
      </c>
      <c r="X6920" s="4">
        <v>2128907.62</v>
      </c>
      <c r="Y6920" s="4">
        <v>2270834.7999999998</v>
      </c>
      <c r="Z6920" s="2">
        <v>0</v>
      </c>
      <c r="AA6920" s="2" t="s">
        <v>56</v>
      </c>
      <c r="AB6920" s="2" t="s">
        <v>15735</v>
      </c>
      <c r="AC6920" s="2" t="s">
        <v>121</v>
      </c>
      <c r="AD6920" s="2" t="s">
        <v>76</v>
      </c>
      <c r="AE6920" s="5">
        <v>61.93</v>
      </c>
      <c r="AF6920" s="2">
        <v>0</v>
      </c>
      <c r="AG6920" s="2" t="s">
        <v>77</v>
      </c>
      <c r="AH6920" s="2">
        <v>18</v>
      </c>
      <c r="AI6920" s="6" t="str">
        <f t="shared" si="324"/>
        <v>25-34</v>
      </c>
      <c r="AJ6920" s="11">
        <f>YEAR(tbl_LoanData[[#This Row],[Application Date]])</f>
        <v>2026</v>
      </c>
      <c r="AK6920" s="11" t="str">
        <f>TEXT(tbl_LoanData[[#This Row],[Application Date]],"MMMM")</f>
        <v>April</v>
      </c>
      <c r="AL6920" s="12">
        <f>DATE(YEAR(tbl_LoanData[[#This Row],[Application Date]]),MONTH(tbl_LoanData[[#This Row],[Application Date]]),1)</f>
        <v>46113</v>
      </c>
      <c r="AM6920" s="14">
        <f ca="1">IF(AND(tbl_LoanData[[#This Row],[Application Date]]&gt;=EOMONTH(TODAY(),-1)+1,tbl_LoanData[[#This Row],[Application Date]]&lt;=TODAY()),tbl_LoanData[[#This Row],[Loan Amount]],0)</f>
        <v>0</v>
      </c>
      <c r="AN6920" s="14">
        <f>tbl_LoanData[[#This Row],[Amount Paid]]-(Q6920-X6920)</f>
        <v>839034.8</v>
      </c>
      <c r="AO6920" s="14">
        <f>IF(tbl_LoanData[[#This Row],[Application Status]]="Approved",1,0)</f>
        <v>1</v>
      </c>
      <c r="AP6920" s="22" t="str">
        <f t="shared" ca="1" si="325"/>
        <v/>
      </c>
      <c r="AQ6920" s="22" t="str">
        <f t="shared" ca="1" si="326"/>
        <v/>
      </c>
    </row>
    <row r="6921" spans="1:43" ht="14.4" customHeight="1" x14ac:dyDescent="0.3">
      <c r="A6921" s="2" t="s">
        <v>10543</v>
      </c>
      <c r="B6921" s="2" t="s">
        <v>10544</v>
      </c>
      <c r="C6921" s="2" t="s">
        <v>644</v>
      </c>
      <c r="D6921" s="2" t="s">
        <v>67</v>
      </c>
      <c r="E6921" s="2" t="s">
        <v>268</v>
      </c>
      <c r="F6921" s="2">
        <v>64</v>
      </c>
      <c r="G6921" s="2" t="s">
        <v>83</v>
      </c>
      <c r="H6921" s="2" t="s">
        <v>228</v>
      </c>
      <c r="I6921" s="2" t="s">
        <v>43</v>
      </c>
      <c r="J6921" s="3">
        <v>46141</v>
      </c>
      <c r="K6921" s="3">
        <v>46159</v>
      </c>
      <c r="L6921" s="2" t="s">
        <v>40</v>
      </c>
      <c r="M6921" s="2" t="s">
        <v>94</v>
      </c>
      <c r="N6921" s="2" t="s">
        <v>95</v>
      </c>
      <c r="O6921" s="4">
        <v>1197000</v>
      </c>
      <c r="P6921" s="4">
        <v>226700</v>
      </c>
      <c r="Q6921" s="4">
        <v>970300</v>
      </c>
      <c r="R6921" s="2">
        <v>36</v>
      </c>
      <c r="S6921" s="5">
        <v>12.87</v>
      </c>
      <c r="T6921" s="4">
        <v>37359.25</v>
      </c>
      <c r="U6921" s="2" t="s">
        <v>73</v>
      </c>
      <c r="V6921" s="2" t="s">
        <v>74</v>
      </c>
      <c r="W6921" s="4">
        <v>112077.75</v>
      </c>
      <c r="X6921" s="4">
        <v>1232855.08</v>
      </c>
      <c r="Y6921" s="4">
        <v>1344932.83</v>
      </c>
      <c r="Z6921" s="2">
        <v>0</v>
      </c>
      <c r="AA6921" s="2" t="s">
        <v>56</v>
      </c>
      <c r="AB6921" s="2" t="s">
        <v>15728</v>
      </c>
      <c r="AC6921" s="2" t="s">
        <v>146</v>
      </c>
      <c r="AD6921" s="2" t="s">
        <v>76</v>
      </c>
      <c r="AE6921" s="5">
        <v>81.06</v>
      </c>
      <c r="AF6921" s="2">
        <v>0</v>
      </c>
      <c r="AG6921" s="2" t="s">
        <v>77</v>
      </c>
      <c r="AH6921" s="2">
        <v>18</v>
      </c>
      <c r="AI6921" s="6" t="str">
        <f t="shared" si="324"/>
        <v>55-64</v>
      </c>
      <c r="AJ6921" s="11">
        <f>YEAR(tbl_LoanData[[#This Row],[Application Date]])</f>
        <v>2026</v>
      </c>
      <c r="AK6921" s="11" t="str">
        <f>TEXT(tbl_LoanData[[#This Row],[Application Date]],"MMMM")</f>
        <v>April</v>
      </c>
      <c r="AL6921" s="12">
        <f>DATE(YEAR(tbl_LoanData[[#This Row],[Application Date]]),MONTH(tbl_LoanData[[#This Row],[Application Date]]),1)</f>
        <v>46113</v>
      </c>
      <c r="AM6921" s="14">
        <f ca="1">IF(AND(tbl_LoanData[[#This Row],[Application Date]]&gt;=EOMONTH(TODAY(),-1)+1,tbl_LoanData[[#This Row],[Application Date]]&lt;=TODAY()),tbl_LoanData[[#This Row],[Loan Amount]],0)</f>
        <v>0</v>
      </c>
      <c r="AN6921" s="14">
        <f>tbl_LoanData[[#This Row],[Amount Paid]]-(Q6921-X6921)</f>
        <v>374632.83000000007</v>
      </c>
      <c r="AO6921" s="14">
        <f>IF(tbl_LoanData[[#This Row],[Application Status]]="Approved",1,0)</f>
        <v>1</v>
      </c>
      <c r="AP6921" s="22" t="str">
        <f t="shared" ca="1" si="325"/>
        <v/>
      </c>
      <c r="AQ6921" s="22" t="str">
        <f t="shared" ca="1" si="326"/>
        <v/>
      </c>
    </row>
    <row r="6922" spans="1:43" ht="14.4" customHeight="1" x14ac:dyDescent="0.3">
      <c r="A6922" s="2" t="s">
        <v>10571</v>
      </c>
      <c r="B6922" s="2" t="s">
        <v>10572</v>
      </c>
      <c r="C6922" s="2" t="s">
        <v>292</v>
      </c>
      <c r="D6922" s="2" t="s">
        <v>91</v>
      </c>
      <c r="E6922" s="2" t="s">
        <v>204</v>
      </c>
      <c r="F6922" s="2">
        <v>61</v>
      </c>
      <c r="G6922" s="2" t="s">
        <v>83</v>
      </c>
      <c r="H6922" s="2" t="s">
        <v>191</v>
      </c>
      <c r="I6922" s="2" t="s">
        <v>51</v>
      </c>
      <c r="J6922" s="3">
        <v>46128</v>
      </c>
      <c r="K6922" s="3">
        <v>46145</v>
      </c>
      <c r="L6922" s="2" t="s">
        <v>36</v>
      </c>
      <c r="M6922" s="2" t="s">
        <v>104</v>
      </c>
      <c r="N6922" s="2" t="s">
        <v>592</v>
      </c>
      <c r="O6922" s="4">
        <v>1051000</v>
      </c>
      <c r="P6922" s="4">
        <v>207600</v>
      </c>
      <c r="Q6922" s="4">
        <v>843400</v>
      </c>
      <c r="R6922" s="2">
        <v>60</v>
      </c>
      <c r="S6922" s="5">
        <v>8.41</v>
      </c>
      <c r="T6922" s="4">
        <v>19967.5</v>
      </c>
      <c r="U6922" s="2" t="s">
        <v>73</v>
      </c>
      <c r="V6922" s="2" t="s">
        <v>74</v>
      </c>
      <c r="W6922" s="4">
        <v>39935</v>
      </c>
      <c r="X6922" s="4">
        <v>1158114.7</v>
      </c>
      <c r="Y6922" s="4">
        <v>1198049.7</v>
      </c>
      <c r="Z6922" s="2">
        <v>28</v>
      </c>
      <c r="AA6922" s="2" t="s">
        <v>57</v>
      </c>
      <c r="AB6922" s="2" t="s">
        <v>15733</v>
      </c>
      <c r="AC6922" s="2" t="s">
        <v>332</v>
      </c>
      <c r="AD6922" s="2" t="s">
        <v>76</v>
      </c>
      <c r="AE6922" s="5">
        <v>80.25</v>
      </c>
      <c r="AF6922" s="2">
        <v>1</v>
      </c>
      <c r="AG6922" s="2" t="s">
        <v>77</v>
      </c>
      <c r="AH6922" s="2">
        <v>17</v>
      </c>
      <c r="AI6922" s="6" t="str">
        <f t="shared" si="324"/>
        <v>55-64</v>
      </c>
      <c r="AJ6922" s="11">
        <f>YEAR(tbl_LoanData[[#This Row],[Application Date]])</f>
        <v>2026</v>
      </c>
      <c r="AK6922" s="11" t="str">
        <f>TEXT(tbl_LoanData[[#This Row],[Application Date]],"MMMM")</f>
        <v>April</v>
      </c>
      <c r="AL6922" s="12">
        <f>DATE(YEAR(tbl_LoanData[[#This Row],[Application Date]]),MONTH(tbl_LoanData[[#This Row],[Application Date]]),1)</f>
        <v>46113</v>
      </c>
      <c r="AM6922" s="14">
        <f ca="1">IF(AND(tbl_LoanData[[#This Row],[Application Date]]&gt;=EOMONTH(TODAY(),-1)+1,tbl_LoanData[[#This Row],[Application Date]]&lt;=TODAY()),tbl_LoanData[[#This Row],[Loan Amount]],0)</f>
        <v>0</v>
      </c>
      <c r="AN6922" s="14">
        <f>tbl_LoanData[[#This Row],[Amount Paid]]-(Q6922-X6922)</f>
        <v>354649.69999999995</v>
      </c>
      <c r="AO6922" s="14">
        <f>IF(tbl_LoanData[[#This Row],[Application Status]]="Approved",1,0)</f>
        <v>1</v>
      </c>
      <c r="AP6922" s="22" t="str">
        <f t="shared" ca="1" si="325"/>
        <v/>
      </c>
      <c r="AQ6922" s="22" t="str">
        <f t="shared" ca="1" si="326"/>
        <v/>
      </c>
    </row>
    <row r="6923" spans="1:43" x14ac:dyDescent="0.3">
      <c r="A6923" s="2" t="s">
        <v>10577</v>
      </c>
      <c r="B6923" s="2" t="s">
        <v>10578</v>
      </c>
      <c r="C6923" s="2" t="s">
        <v>586</v>
      </c>
      <c r="D6923" s="2" t="s">
        <v>82</v>
      </c>
      <c r="E6923" s="2" t="s">
        <v>204</v>
      </c>
      <c r="F6923" s="2">
        <v>52</v>
      </c>
      <c r="G6923" s="2" t="s">
        <v>69</v>
      </c>
      <c r="H6923" s="2" t="s">
        <v>126</v>
      </c>
      <c r="I6923" s="2" t="s">
        <v>44</v>
      </c>
      <c r="J6923" s="3">
        <v>46128</v>
      </c>
      <c r="K6923" s="3"/>
      <c r="L6923" s="2" t="s">
        <v>40</v>
      </c>
      <c r="M6923" s="2" t="s">
        <v>71</v>
      </c>
      <c r="N6923" s="2" t="s">
        <v>137</v>
      </c>
      <c r="O6923" s="4">
        <v>913000</v>
      </c>
      <c r="P6923" s="4">
        <v>246500</v>
      </c>
      <c r="Q6923" s="4">
        <v>666500</v>
      </c>
      <c r="R6923" s="2">
        <v>24</v>
      </c>
      <c r="S6923" s="5">
        <v>10.28</v>
      </c>
      <c r="T6923" s="4">
        <v>33480.519999999997</v>
      </c>
      <c r="U6923" s="2" t="s">
        <v>113</v>
      </c>
      <c r="V6923" s="2" t="s">
        <v>97</v>
      </c>
      <c r="W6923" s="4">
        <v>0</v>
      </c>
      <c r="X6923" s="4">
        <v>0</v>
      </c>
      <c r="Y6923" s="4">
        <v>803532.4</v>
      </c>
      <c r="Z6923" s="2">
        <v>0</v>
      </c>
      <c r="AA6923" s="2" t="s">
        <v>97</v>
      </c>
      <c r="AB6923" s="2" t="s">
        <v>15730</v>
      </c>
      <c r="AC6923" s="2" t="s">
        <v>360</v>
      </c>
      <c r="AD6923" s="2" t="s">
        <v>76</v>
      </c>
      <c r="AE6923" s="5">
        <v>73</v>
      </c>
      <c r="AF6923" s="2">
        <v>0</v>
      </c>
      <c r="AG6923" s="2" t="s">
        <v>97</v>
      </c>
      <c r="AH6923" s="2"/>
      <c r="AI6923" s="6" t="str">
        <f t="shared" si="324"/>
        <v>45-54</v>
      </c>
      <c r="AJ6923" s="11">
        <f>YEAR(tbl_LoanData[[#This Row],[Application Date]])</f>
        <v>2026</v>
      </c>
      <c r="AK6923" s="11" t="str">
        <f>TEXT(tbl_LoanData[[#This Row],[Application Date]],"MMMM")</f>
        <v>April</v>
      </c>
      <c r="AL6923" s="12">
        <f>DATE(YEAR(tbl_LoanData[[#This Row],[Application Date]]),MONTH(tbl_LoanData[[#This Row],[Application Date]]),1)</f>
        <v>46113</v>
      </c>
      <c r="AM6923" s="14">
        <f ca="1">IF(AND(tbl_LoanData[[#This Row],[Application Date]]&gt;=EOMONTH(TODAY(),-1)+1,tbl_LoanData[[#This Row],[Application Date]]&lt;=TODAY()),tbl_LoanData[[#This Row],[Loan Amount]],0)</f>
        <v>0</v>
      </c>
      <c r="AN6923" s="14">
        <f>tbl_LoanData[[#This Row],[Amount Paid]]-(Q6923-X6923)</f>
        <v>-666500</v>
      </c>
      <c r="AO6923" s="14">
        <f>IF(tbl_LoanData[[#This Row],[Application Status]]="Approved",1,0)</f>
        <v>0</v>
      </c>
      <c r="AP6923" s="22" t="str">
        <f t="shared" ca="1" si="325"/>
        <v/>
      </c>
      <c r="AQ6923" s="22" t="str">
        <f t="shared" ca="1" si="326"/>
        <v/>
      </c>
    </row>
    <row r="6924" spans="1:43" ht="14.4" customHeight="1" x14ac:dyDescent="0.3">
      <c r="A6924" s="2" t="s">
        <v>10579</v>
      </c>
      <c r="B6924" s="2" t="s">
        <v>10580</v>
      </c>
      <c r="C6924" s="2" t="s">
        <v>687</v>
      </c>
      <c r="D6924" s="2" t="s">
        <v>142</v>
      </c>
      <c r="E6924" s="2" t="s">
        <v>255</v>
      </c>
      <c r="F6924" s="2">
        <v>59</v>
      </c>
      <c r="G6924" s="2" t="s">
        <v>83</v>
      </c>
      <c r="H6924" s="2" t="s">
        <v>307</v>
      </c>
      <c r="I6924" s="2" t="s">
        <v>43</v>
      </c>
      <c r="J6924" s="3">
        <v>46128</v>
      </c>
      <c r="K6924" s="3"/>
      <c r="L6924" s="2" t="s">
        <v>37</v>
      </c>
      <c r="M6924" s="2" t="s">
        <v>199</v>
      </c>
      <c r="N6924" s="2" t="s">
        <v>200</v>
      </c>
      <c r="O6924" s="4">
        <v>179000</v>
      </c>
      <c r="P6924" s="4">
        <v>39300</v>
      </c>
      <c r="Q6924" s="4">
        <v>139700</v>
      </c>
      <c r="R6924" s="2">
        <v>48</v>
      </c>
      <c r="S6924" s="5">
        <v>10.18</v>
      </c>
      <c r="T6924" s="4">
        <v>4095.54</v>
      </c>
      <c r="U6924" s="2" t="s">
        <v>96</v>
      </c>
      <c r="V6924" s="2" t="s">
        <v>97</v>
      </c>
      <c r="W6924" s="4">
        <v>0</v>
      </c>
      <c r="X6924" s="4">
        <v>0</v>
      </c>
      <c r="Y6924" s="4">
        <v>196585.84</v>
      </c>
      <c r="Z6924" s="2">
        <v>0</v>
      </c>
      <c r="AA6924" s="2" t="s">
        <v>97</v>
      </c>
      <c r="AB6924" s="2" t="s">
        <v>15734</v>
      </c>
      <c r="AC6924" s="2" t="s">
        <v>106</v>
      </c>
      <c r="AD6924" s="2" t="s">
        <v>76</v>
      </c>
      <c r="AE6924" s="5">
        <v>78.040000000000006</v>
      </c>
      <c r="AF6924" s="2">
        <v>0</v>
      </c>
      <c r="AG6924" s="2" t="s">
        <v>97</v>
      </c>
      <c r="AH6924" s="2"/>
      <c r="AI6924" s="6" t="str">
        <f t="shared" si="324"/>
        <v>55-64</v>
      </c>
      <c r="AJ6924" s="11">
        <f>YEAR(tbl_LoanData[[#This Row],[Application Date]])</f>
        <v>2026</v>
      </c>
      <c r="AK6924" s="11" t="str">
        <f>TEXT(tbl_LoanData[[#This Row],[Application Date]],"MMMM")</f>
        <v>April</v>
      </c>
      <c r="AL6924" s="12">
        <f>DATE(YEAR(tbl_LoanData[[#This Row],[Application Date]]),MONTH(tbl_LoanData[[#This Row],[Application Date]]),1)</f>
        <v>46113</v>
      </c>
      <c r="AM6924" s="14">
        <f ca="1">IF(AND(tbl_LoanData[[#This Row],[Application Date]]&gt;=EOMONTH(TODAY(),-1)+1,tbl_LoanData[[#This Row],[Application Date]]&lt;=TODAY()),tbl_LoanData[[#This Row],[Loan Amount]],0)</f>
        <v>0</v>
      </c>
      <c r="AN6924" s="14">
        <f>tbl_LoanData[[#This Row],[Amount Paid]]-(Q6924-X6924)</f>
        <v>-139700</v>
      </c>
      <c r="AO6924" s="14">
        <f>IF(tbl_LoanData[[#This Row],[Application Status]]="Approved",1,0)</f>
        <v>0</v>
      </c>
      <c r="AP6924" s="22" t="str">
        <f t="shared" ca="1" si="325"/>
        <v/>
      </c>
      <c r="AQ6924" s="22" t="str">
        <f t="shared" ca="1" si="326"/>
        <v/>
      </c>
    </row>
    <row r="6925" spans="1:43" ht="14.4" customHeight="1" x14ac:dyDescent="0.3">
      <c r="A6925" s="2" t="s">
        <v>10647</v>
      </c>
      <c r="B6925" s="2" t="s">
        <v>10648</v>
      </c>
      <c r="C6925" s="2" t="s">
        <v>353</v>
      </c>
      <c r="D6925" s="2" t="s">
        <v>189</v>
      </c>
      <c r="E6925" s="2" t="s">
        <v>268</v>
      </c>
      <c r="F6925" s="2">
        <v>38</v>
      </c>
      <c r="G6925" s="2" t="s">
        <v>83</v>
      </c>
      <c r="H6925" s="2" t="s">
        <v>172</v>
      </c>
      <c r="I6925" s="2" t="s">
        <v>45</v>
      </c>
      <c r="J6925" s="3">
        <v>46127</v>
      </c>
      <c r="K6925" s="3">
        <v>46137</v>
      </c>
      <c r="L6925" s="2" t="s">
        <v>40</v>
      </c>
      <c r="M6925" s="2" t="s">
        <v>157</v>
      </c>
      <c r="N6925" s="2" t="s">
        <v>299</v>
      </c>
      <c r="O6925" s="4">
        <v>1009000</v>
      </c>
      <c r="P6925" s="4">
        <v>392800</v>
      </c>
      <c r="Q6925" s="4">
        <v>616200</v>
      </c>
      <c r="R6925" s="2">
        <v>36</v>
      </c>
      <c r="S6925" s="5">
        <v>8.41</v>
      </c>
      <c r="T6925" s="4">
        <v>21435.200000000001</v>
      </c>
      <c r="U6925" s="2" t="s">
        <v>73</v>
      </c>
      <c r="V6925" s="2" t="s">
        <v>74</v>
      </c>
      <c r="W6925" s="4">
        <v>42870.400000000001</v>
      </c>
      <c r="X6925" s="4">
        <v>728796.86</v>
      </c>
      <c r="Y6925" s="4">
        <v>771667.26</v>
      </c>
      <c r="Z6925" s="2">
        <v>32</v>
      </c>
      <c r="AA6925" s="2" t="s">
        <v>58</v>
      </c>
      <c r="AB6925" s="2" t="s">
        <v>15727</v>
      </c>
      <c r="AC6925" s="2" t="s">
        <v>75</v>
      </c>
      <c r="AD6925" s="2" t="s">
        <v>76</v>
      </c>
      <c r="AE6925" s="5">
        <v>61.07</v>
      </c>
      <c r="AF6925" s="2">
        <v>1</v>
      </c>
      <c r="AG6925" s="2" t="s">
        <v>15718</v>
      </c>
      <c r="AH6925" s="2">
        <v>10</v>
      </c>
      <c r="AI6925" s="6" t="str">
        <f t="shared" si="324"/>
        <v>35-44</v>
      </c>
      <c r="AJ6925" s="11">
        <f>YEAR(tbl_LoanData[[#This Row],[Application Date]])</f>
        <v>2026</v>
      </c>
      <c r="AK6925" s="11" t="str">
        <f>TEXT(tbl_LoanData[[#This Row],[Application Date]],"MMMM")</f>
        <v>April</v>
      </c>
      <c r="AL6925" s="12">
        <f>DATE(YEAR(tbl_LoanData[[#This Row],[Application Date]]),MONTH(tbl_LoanData[[#This Row],[Application Date]]),1)</f>
        <v>46113</v>
      </c>
      <c r="AM6925" s="14">
        <f ca="1">IF(AND(tbl_LoanData[[#This Row],[Application Date]]&gt;=EOMONTH(TODAY(),-1)+1,tbl_LoanData[[#This Row],[Application Date]]&lt;=TODAY()),tbl_LoanData[[#This Row],[Loan Amount]],0)</f>
        <v>0</v>
      </c>
      <c r="AN6925" s="14">
        <f>tbl_LoanData[[#This Row],[Amount Paid]]-(Q6925-X6925)</f>
        <v>155467.25999999998</v>
      </c>
      <c r="AO6925" s="14">
        <f>IF(tbl_LoanData[[#This Row],[Application Status]]="Approved",1,0)</f>
        <v>1</v>
      </c>
      <c r="AP6925" s="22" t="str">
        <f t="shared" ca="1" si="325"/>
        <v/>
      </c>
      <c r="AQ6925" s="22" t="str">
        <f t="shared" ca="1" si="326"/>
        <v/>
      </c>
    </row>
    <row r="6926" spans="1:43" x14ac:dyDescent="0.3">
      <c r="A6926" s="2" t="s">
        <v>10715</v>
      </c>
      <c r="B6926" s="2" t="s">
        <v>10716</v>
      </c>
      <c r="C6926" s="2" t="s">
        <v>198</v>
      </c>
      <c r="D6926" s="2" t="s">
        <v>101</v>
      </c>
      <c r="E6926" s="2" t="s">
        <v>91</v>
      </c>
      <c r="F6926" s="2">
        <v>48</v>
      </c>
      <c r="G6926" s="2" t="s">
        <v>69</v>
      </c>
      <c r="H6926" s="2" t="s">
        <v>265</v>
      </c>
      <c r="I6926" s="2" t="s">
        <v>44</v>
      </c>
      <c r="J6926" s="3">
        <v>46123</v>
      </c>
      <c r="K6926" s="3">
        <v>46142</v>
      </c>
      <c r="L6926" s="2" t="s">
        <v>40</v>
      </c>
      <c r="M6926" s="2" t="s">
        <v>94</v>
      </c>
      <c r="N6926" s="2" t="s">
        <v>95</v>
      </c>
      <c r="O6926" s="4">
        <v>1454000</v>
      </c>
      <c r="P6926" s="4">
        <v>374000</v>
      </c>
      <c r="Q6926" s="4">
        <v>1080000</v>
      </c>
      <c r="R6926" s="2">
        <v>36</v>
      </c>
      <c r="S6926" s="5">
        <v>7.41</v>
      </c>
      <c r="T6926" s="4">
        <v>36669</v>
      </c>
      <c r="U6926" s="2" t="s">
        <v>73</v>
      </c>
      <c r="V6926" s="2" t="s">
        <v>74</v>
      </c>
      <c r="W6926" s="4">
        <v>110007</v>
      </c>
      <c r="X6926" s="4">
        <v>1210077</v>
      </c>
      <c r="Y6926" s="4">
        <v>1320084</v>
      </c>
      <c r="Z6926" s="2">
        <v>0</v>
      </c>
      <c r="AA6926" s="2" t="s">
        <v>56</v>
      </c>
      <c r="AB6926" s="2" t="s">
        <v>15730</v>
      </c>
      <c r="AC6926" s="2" t="s">
        <v>213</v>
      </c>
      <c r="AD6926" s="2" t="s">
        <v>76</v>
      </c>
      <c r="AE6926" s="5">
        <v>74.28</v>
      </c>
      <c r="AF6926" s="2">
        <v>0</v>
      </c>
      <c r="AG6926" s="2" t="s">
        <v>77</v>
      </c>
      <c r="AH6926" s="2">
        <v>19</v>
      </c>
      <c r="AI6926" s="6" t="str">
        <f t="shared" si="324"/>
        <v>45-54</v>
      </c>
      <c r="AJ6926" s="11">
        <f>YEAR(tbl_LoanData[[#This Row],[Application Date]])</f>
        <v>2026</v>
      </c>
      <c r="AK6926" s="11" t="str">
        <f>TEXT(tbl_LoanData[[#This Row],[Application Date]],"MMMM")</f>
        <v>April</v>
      </c>
      <c r="AL6926" s="12">
        <f>DATE(YEAR(tbl_LoanData[[#This Row],[Application Date]]),MONTH(tbl_LoanData[[#This Row],[Application Date]]),1)</f>
        <v>46113</v>
      </c>
      <c r="AM6926" s="14">
        <f ca="1">IF(AND(tbl_LoanData[[#This Row],[Application Date]]&gt;=EOMONTH(TODAY(),-1)+1,tbl_LoanData[[#This Row],[Application Date]]&lt;=TODAY()),tbl_LoanData[[#This Row],[Loan Amount]],0)</f>
        <v>0</v>
      </c>
      <c r="AN6926" s="14">
        <f>tbl_LoanData[[#This Row],[Amount Paid]]-(Q6926-X6926)</f>
        <v>240084</v>
      </c>
      <c r="AO6926" s="14">
        <f>IF(tbl_LoanData[[#This Row],[Application Status]]="Approved",1,0)</f>
        <v>1</v>
      </c>
      <c r="AP6926" s="22" t="str">
        <f t="shared" ca="1" si="325"/>
        <v/>
      </c>
      <c r="AQ6926" s="22" t="str">
        <f t="shared" ca="1" si="326"/>
        <v/>
      </c>
    </row>
    <row r="6927" spans="1:43" ht="14.4" customHeight="1" x14ac:dyDescent="0.3">
      <c r="A6927" s="2" t="s">
        <v>10795</v>
      </c>
      <c r="B6927" s="2" t="s">
        <v>10796</v>
      </c>
      <c r="C6927" s="2" t="s">
        <v>429</v>
      </c>
      <c r="D6927" s="2" t="s">
        <v>268</v>
      </c>
      <c r="E6927" s="2" t="s">
        <v>165</v>
      </c>
      <c r="F6927" s="2">
        <v>36</v>
      </c>
      <c r="G6927" s="2" t="s">
        <v>83</v>
      </c>
      <c r="H6927" s="2" t="s">
        <v>398</v>
      </c>
      <c r="I6927" s="2" t="s">
        <v>46</v>
      </c>
      <c r="J6927" s="3">
        <v>46113</v>
      </c>
      <c r="K6927" s="3">
        <v>46116</v>
      </c>
      <c r="L6927" s="2" t="s">
        <v>39</v>
      </c>
      <c r="M6927" s="2" t="s">
        <v>167</v>
      </c>
      <c r="N6927" s="2" t="s">
        <v>491</v>
      </c>
      <c r="O6927" s="4">
        <v>2309000</v>
      </c>
      <c r="P6927" s="4">
        <v>336000</v>
      </c>
      <c r="Q6927" s="4">
        <v>1973000</v>
      </c>
      <c r="R6927" s="2">
        <v>36</v>
      </c>
      <c r="S6927" s="5">
        <v>11.65</v>
      </c>
      <c r="T6927" s="4">
        <v>73960.100000000006</v>
      </c>
      <c r="U6927" s="2" t="s">
        <v>73</v>
      </c>
      <c r="V6927" s="2" t="s">
        <v>74</v>
      </c>
      <c r="W6927" s="4">
        <v>295840.40000000002</v>
      </c>
      <c r="X6927" s="4">
        <v>2366723.1</v>
      </c>
      <c r="Y6927" s="4">
        <v>2662563.5</v>
      </c>
      <c r="Z6927" s="2">
        <v>0</v>
      </c>
      <c r="AA6927" s="2" t="s">
        <v>56</v>
      </c>
      <c r="AB6927" s="2" t="s">
        <v>15734</v>
      </c>
      <c r="AC6927" s="2" t="s">
        <v>75</v>
      </c>
      <c r="AD6927" s="2" t="s">
        <v>76</v>
      </c>
      <c r="AE6927" s="5">
        <v>85.45</v>
      </c>
      <c r="AF6927" s="2">
        <v>0</v>
      </c>
      <c r="AG6927" s="2" t="s">
        <v>77</v>
      </c>
      <c r="AH6927" s="2">
        <v>3</v>
      </c>
      <c r="AI6927" s="6" t="str">
        <f t="shared" si="324"/>
        <v>35-44</v>
      </c>
      <c r="AJ6927" s="11">
        <f>YEAR(tbl_LoanData[[#This Row],[Application Date]])</f>
        <v>2026</v>
      </c>
      <c r="AK6927" s="11" t="str">
        <f>TEXT(tbl_LoanData[[#This Row],[Application Date]],"MMMM")</f>
        <v>April</v>
      </c>
      <c r="AL6927" s="12">
        <f>DATE(YEAR(tbl_LoanData[[#This Row],[Application Date]]),MONTH(tbl_LoanData[[#This Row],[Application Date]]),1)</f>
        <v>46113</v>
      </c>
      <c r="AM6927" s="14">
        <f ca="1">IF(AND(tbl_LoanData[[#This Row],[Application Date]]&gt;=EOMONTH(TODAY(),-1)+1,tbl_LoanData[[#This Row],[Application Date]]&lt;=TODAY()),tbl_LoanData[[#This Row],[Loan Amount]],0)</f>
        <v>0</v>
      </c>
      <c r="AN6927" s="14">
        <f>tbl_LoanData[[#This Row],[Amount Paid]]-(Q6927-X6927)</f>
        <v>689563.50000000012</v>
      </c>
      <c r="AO6927" s="14">
        <f>IF(tbl_LoanData[[#This Row],[Application Status]]="Approved",1,0)</f>
        <v>1</v>
      </c>
      <c r="AP6927" s="22" t="str">
        <f t="shared" ca="1" si="325"/>
        <v/>
      </c>
      <c r="AQ6927" s="22" t="str">
        <f t="shared" ca="1" si="326"/>
        <v/>
      </c>
    </row>
    <row r="6928" spans="1:43" x14ac:dyDescent="0.3">
      <c r="A6928" s="2" t="s">
        <v>10811</v>
      </c>
      <c r="B6928" s="2" t="s">
        <v>10812</v>
      </c>
      <c r="C6928" s="2" t="s">
        <v>533</v>
      </c>
      <c r="D6928" s="2" t="s">
        <v>182</v>
      </c>
      <c r="E6928" s="2" t="s">
        <v>91</v>
      </c>
      <c r="F6928" s="2">
        <v>45</v>
      </c>
      <c r="G6928" s="2" t="s">
        <v>83</v>
      </c>
      <c r="H6928" s="2" t="s">
        <v>298</v>
      </c>
      <c r="I6928" s="2" t="s">
        <v>43</v>
      </c>
      <c r="J6928" s="3">
        <v>46117</v>
      </c>
      <c r="K6928" s="3"/>
      <c r="L6928" s="2" t="s">
        <v>37</v>
      </c>
      <c r="M6928" s="2" t="s">
        <v>94</v>
      </c>
      <c r="N6928" s="2" t="s">
        <v>488</v>
      </c>
      <c r="O6928" s="4">
        <v>150000</v>
      </c>
      <c r="P6928" s="4">
        <v>46600</v>
      </c>
      <c r="Q6928" s="4">
        <v>103400</v>
      </c>
      <c r="R6928" s="2">
        <v>12</v>
      </c>
      <c r="S6928" s="5">
        <v>14.79</v>
      </c>
      <c r="T6928" s="4">
        <v>9891.07</v>
      </c>
      <c r="U6928" s="2" t="s">
        <v>113</v>
      </c>
      <c r="V6928" s="2" t="s">
        <v>97</v>
      </c>
      <c r="W6928" s="4">
        <v>0</v>
      </c>
      <c r="X6928" s="4">
        <v>0</v>
      </c>
      <c r="Y6928" s="4">
        <v>118692.86</v>
      </c>
      <c r="Z6928" s="2">
        <v>0</v>
      </c>
      <c r="AA6928" s="2" t="s">
        <v>97</v>
      </c>
      <c r="AB6928" s="2" t="s">
        <v>15736</v>
      </c>
      <c r="AC6928" s="2" t="s">
        <v>213</v>
      </c>
      <c r="AD6928" s="2" t="s">
        <v>76</v>
      </c>
      <c r="AE6928" s="5">
        <v>68.930000000000007</v>
      </c>
      <c r="AF6928" s="2">
        <v>0</v>
      </c>
      <c r="AG6928" s="2" t="s">
        <v>97</v>
      </c>
      <c r="AH6928" s="2"/>
      <c r="AI6928" s="6" t="str">
        <f t="shared" si="324"/>
        <v>45-54</v>
      </c>
      <c r="AJ6928" s="11">
        <f>YEAR(tbl_LoanData[[#This Row],[Application Date]])</f>
        <v>2026</v>
      </c>
      <c r="AK6928" s="11" t="str">
        <f>TEXT(tbl_LoanData[[#This Row],[Application Date]],"MMMM")</f>
        <v>April</v>
      </c>
      <c r="AL6928" s="12">
        <f>DATE(YEAR(tbl_LoanData[[#This Row],[Application Date]]),MONTH(tbl_LoanData[[#This Row],[Application Date]]),1)</f>
        <v>46113</v>
      </c>
      <c r="AM6928" s="14">
        <f ca="1">IF(AND(tbl_LoanData[[#This Row],[Application Date]]&gt;=EOMONTH(TODAY(),-1)+1,tbl_LoanData[[#This Row],[Application Date]]&lt;=TODAY()),tbl_LoanData[[#This Row],[Loan Amount]],0)</f>
        <v>0</v>
      </c>
      <c r="AN6928" s="14">
        <f>tbl_LoanData[[#This Row],[Amount Paid]]-(Q6928-X6928)</f>
        <v>-103400</v>
      </c>
      <c r="AO6928" s="14">
        <f>IF(tbl_LoanData[[#This Row],[Application Status]]="Approved",1,0)</f>
        <v>0</v>
      </c>
      <c r="AP6928" s="22" t="str">
        <f t="shared" ca="1" si="325"/>
        <v/>
      </c>
      <c r="AQ6928" s="22" t="str">
        <f t="shared" ca="1" si="326"/>
        <v/>
      </c>
    </row>
    <row r="6929" spans="1:43" ht="14.4" customHeight="1" x14ac:dyDescent="0.3">
      <c r="A6929" s="2" t="s">
        <v>10829</v>
      </c>
      <c r="B6929" s="2" t="s">
        <v>10830</v>
      </c>
      <c r="C6929" s="2" t="s">
        <v>338</v>
      </c>
      <c r="D6929" s="2" t="s">
        <v>254</v>
      </c>
      <c r="E6929" s="2" t="s">
        <v>204</v>
      </c>
      <c r="F6929" s="2">
        <v>42</v>
      </c>
      <c r="G6929" s="2" t="s">
        <v>83</v>
      </c>
      <c r="H6929" s="2" t="s">
        <v>313</v>
      </c>
      <c r="I6929" s="2" t="s">
        <v>44</v>
      </c>
      <c r="J6929" s="3">
        <v>46119</v>
      </c>
      <c r="K6929" s="3"/>
      <c r="L6929" s="2" t="s">
        <v>36</v>
      </c>
      <c r="M6929" s="2" t="s">
        <v>94</v>
      </c>
      <c r="N6929" s="2" t="s">
        <v>212</v>
      </c>
      <c r="O6929" s="4">
        <v>1708000</v>
      </c>
      <c r="P6929" s="4">
        <v>174900</v>
      </c>
      <c r="Q6929" s="4">
        <v>1533100</v>
      </c>
      <c r="R6929" s="2">
        <v>60</v>
      </c>
      <c r="S6929" s="5">
        <v>7.86</v>
      </c>
      <c r="T6929" s="4">
        <v>35593.47</v>
      </c>
      <c r="U6929" s="2" t="s">
        <v>113</v>
      </c>
      <c r="V6929" s="2" t="s">
        <v>97</v>
      </c>
      <c r="W6929" s="4">
        <v>0</v>
      </c>
      <c r="X6929" s="4">
        <v>0</v>
      </c>
      <c r="Y6929" s="4">
        <v>2135608.2999999998</v>
      </c>
      <c r="Z6929" s="2">
        <v>0</v>
      </c>
      <c r="AA6929" s="2" t="s">
        <v>97</v>
      </c>
      <c r="AB6929" s="2" t="s">
        <v>15727</v>
      </c>
      <c r="AC6929" s="2" t="s">
        <v>121</v>
      </c>
      <c r="AD6929" s="2" t="s">
        <v>76</v>
      </c>
      <c r="AE6929" s="5">
        <v>89.76</v>
      </c>
      <c r="AF6929" s="2">
        <v>0</v>
      </c>
      <c r="AG6929" s="2" t="s">
        <v>97</v>
      </c>
      <c r="AH6929" s="2"/>
      <c r="AI6929" s="6" t="str">
        <f t="shared" si="324"/>
        <v>35-44</v>
      </c>
      <c r="AJ6929" s="11">
        <f>YEAR(tbl_LoanData[[#This Row],[Application Date]])</f>
        <v>2026</v>
      </c>
      <c r="AK6929" s="11" t="str">
        <f>TEXT(tbl_LoanData[[#This Row],[Application Date]],"MMMM")</f>
        <v>April</v>
      </c>
      <c r="AL6929" s="12">
        <f>DATE(YEAR(tbl_LoanData[[#This Row],[Application Date]]),MONTH(tbl_LoanData[[#This Row],[Application Date]]),1)</f>
        <v>46113</v>
      </c>
      <c r="AM6929" s="14">
        <f ca="1">IF(AND(tbl_LoanData[[#This Row],[Application Date]]&gt;=EOMONTH(TODAY(),-1)+1,tbl_LoanData[[#This Row],[Application Date]]&lt;=TODAY()),tbl_LoanData[[#This Row],[Loan Amount]],0)</f>
        <v>0</v>
      </c>
      <c r="AN6929" s="14">
        <f>tbl_LoanData[[#This Row],[Amount Paid]]-(Q6929-X6929)</f>
        <v>-1533100</v>
      </c>
      <c r="AO6929" s="14">
        <f>IF(tbl_LoanData[[#This Row],[Application Status]]="Approved",1,0)</f>
        <v>0</v>
      </c>
      <c r="AP6929" s="22" t="str">
        <f t="shared" ca="1" si="325"/>
        <v/>
      </c>
      <c r="AQ6929" s="22" t="str">
        <f t="shared" ca="1" si="326"/>
        <v/>
      </c>
    </row>
    <row r="6930" spans="1:43" x14ac:dyDescent="0.3">
      <c r="A6930" s="2" t="s">
        <v>10831</v>
      </c>
      <c r="B6930" s="2" t="s">
        <v>10832</v>
      </c>
      <c r="C6930" s="2" t="s">
        <v>1686</v>
      </c>
      <c r="D6930" s="2" t="s">
        <v>204</v>
      </c>
      <c r="E6930" s="2" t="s">
        <v>284</v>
      </c>
      <c r="F6930" s="2">
        <v>49</v>
      </c>
      <c r="G6930" s="2" t="s">
        <v>83</v>
      </c>
      <c r="H6930" s="2" t="s">
        <v>259</v>
      </c>
      <c r="I6930" s="2" t="s">
        <v>43</v>
      </c>
      <c r="J6930" s="3">
        <v>46134</v>
      </c>
      <c r="K6930" s="3">
        <v>46150</v>
      </c>
      <c r="L6930" s="2" t="s">
        <v>37</v>
      </c>
      <c r="M6930" s="2" t="s">
        <v>104</v>
      </c>
      <c r="N6930" s="2" t="s">
        <v>286</v>
      </c>
      <c r="O6930" s="4">
        <v>91000</v>
      </c>
      <c r="P6930" s="4">
        <v>12700</v>
      </c>
      <c r="Q6930" s="4">
        <v>78300</v>
      </c>
      <c r="R6930" s="2">
        <v>48</v>
      </c>
      <c r="S6930" s="5">
        <v>13.33</v>
      </c>
      <c r="T6930" s="4">
        <v>2501.0300000000002</v>
      </c>
      <c r="U6930" s="2" t="s">
        <v>73</v>
      </c>
      <c r="V6930" s="2" t="s">
        <v>74</v>
      </c>
      <c r="W6930" s="4">
        <v>7503.09</v>
      </c>
      <c r="X6930" s="4">
        <v>112546.47</v>
      </c>
      <c r="Y6930" s="4">
        <v>120049.56</v>
      </c>
      <c r="Z6930" s="2">
        <v>0</v>
      </c>
      <c r="AA6930" s="2" t="s">
        <v>56</v>
      </c>
      <c r="AB6930" s="2" t="s">
        <v>15731</v>
      </c>
      <c r="AC6930" s="2" t="s">
        <v>121</v>
      </c>
      <c r="AD6930" s="2" t="s">
        <v>76</v>
      </c>
      <c r="AE6930" s="5">
        <v>86.04</v>
      </c>
      <c r="AF6930" s="2">
        <v>0</v>
      </c>
      <c r="AG6930" s="2" t="s">
        <v>77</v>
      </c>
      <c r="AH6930" s="2">
        <v>16</v>
      </c>
      <c r="AI6930" s="6" t="str">
        <f t="shared" si="324"/>
        <v>45-54</v>
      </c>
      <c r="AJ6930" s="11">
        <f>YEAR(tbl_LoanData[[#This Row],[Application Date]])</f>
        <v>2026</v>
      </c>
      <c r="AK6930" s="11" t="str">
        <f>TEXT(tbl_LoanData[[#This Row],[Application Date]],"MMMM")</f>
        <v>April</v>
      </c>
      <c r="AL6930" s="12">
        <f>DATE(YEAR(tbl_LoanData[[#This Row],[Application Date]]),MONTH(tbl_LoanData[[#This Row],[Application Date]]),1)</f>
        <v>46113</v>
      </c>
      <c r="AM6930" s="14">
        <f ca="1">IF(AND(tbl_LoanData[[#This Row],[Application Date]]&gt;=EOMONTH(TODAY(),-1)+1,tbl_LoanData[[#This Row],[Application Date]]&lt;=TODAY()),tbl_LoanData[[#This Row],[Loan Amount]],0)</f>
        <v>0</v>
      </c>
      <c r="AN6930" s="14">
        <f>tbl_LoanData[[#This Row],[Amount Paid]]-(Q6930-X6930)</f>
        <v>41749.56</v>
      </c>
      <c r="AO6930" s="14">
        <f>IF(tbl_LoanData[[#This Row],[Application Status]]="Approved",1,0)</f>
        <v>1</v>
      </c>
      <c r="AP6930" s="22" t="str">
        <f t="shared" ca="1" si="325"/>
        <v/>
      </c>
      <c r="AQ6930" s="22" t="str">
        <f t="shared" ca="1" si="326"/>
        <v/>
      </c>
    </row>
    <row r="6931" spans="1:43" ht="14.4" customHeight="1" x14ac:dyDescent="0.3">
      <c r="A6931" s="2" t="s">
        <v>11003</v>
      </c>
      <c r="B6931" s="2" t="s">
        <v>11004</v>
      </c>
      <c r="C6931" s="2" t="s">
        <v>482</v>
      </c>
      <c r="D6931" s="2" t="s">
        <v>102</v>
      </c>
      <c r="E6931" s="2" t="s">
        <v>447</v>
      </c>
      <c r="F6931" s="2">
        <v>39</v>
      </c>
      <c r="G6931" s="2" t="s">
        <v>69</v>
      </c>
      <c r="H6931" s="2" t="s">
        <v>398</v>
      </c>
      <c r="I6931" s="2" t="s">
        <v>46</v>
      </c>
      <c r="J6931" s="3">
        <v>46135</v>
      </c>
      <c r="K6931" s="3">
        <v>46150</v>
      </c>
      <c r="L6931" s="2" t="s">
        <v>39</v>
      </c>
      <c r="M6931" s="2" t="s">
        <v>167</v>
      </c>
      <c r="N6931" s="2" t="s">
        <v>491</v>
      </c>
      <c r="O6931" s="4">
        <v>1608000</v>
      </c>
      <c r="P6931" s="4">
        <v>338400</v>
      </c>
      <c r="Q6931" s="4">
        <v>1269600</v>
      </c>
      <c r="R6931" s="2">
        <v>36</v>
      </c>
      <c r="S6931" s="5">
        <v>14.97</v>
      </c>
      <c r="T6931" s="4">
        <v>51104.93</v>
      </c>
      <c r="U6931" s="2" t="s">
        <v>73</v>
      </c>
      <c r="V6931" s="2" t="s">
        <v>74</v>
      </c>
      <c r="W6931" s="4">
        <v>153314.79</v>
      </c>
      <c r="X6931" s="4">
        <v>1686462.57</v>
      </c>
      <c r="Y6931" s="4">
        <v>1839777.36</v>
      </c>
      <c r="Z6931" s="2">
        <v>0</v>
      </c>
      <c r="AA6931" s="2" t="s">
        <v>56</v>
      </c>
      <c r="AB6931" s="2" t="s">
        <v>15733</v>
      </c>
      <c r="AC6931" s="2" t="s">
        <v>332</v>
      </c>
      <c r="AD6931" s="2" t="s">
        <v>76</v>
      </c>
      <c r="AE6931" s="5">
        <v>78.959999999999994</v>
      </c>
      <c r="AF6931" s="2">
        <v>0</v>
      </c>
      <c r="AG6931" s="2" t="s">
        <v>77</v>
      </c>
      <c r="AH6931" s="2">
        <v>15</v>
      </c>
      <c r="AI6931" s="6" t="str">
        <f t="shared" si="324"/>
        <v>35-44</v>
      </c>
      <c r="AJ6931" s="11">
        <f>YEAR(tbl_LoanData[[#This Row],[Application Date]])</f>
        <v>2026</v>
      </c>
      <c r="AK6931" s="11" t="str">
        <f>TEXT(tbl_LoanData[[#This Row],[Application Date]],"MMMM")</f>
        <v>April</v>
      </c>
      <c r="AL6931" s="12">
        <f>DATE(YEAR(tbl_LoanData[[#This Row],[Application Date]]),MONTH(tbl_LoanData[[#This Row],[Application Date]]),1)</f>
        <v>46113</v>
      </c>
      <c r="AM6931" s="14">
        <f ca="1">IF(AND(tbl_LoanData[[#This Row],[Application Date]]&gt;=EOMONTH(TODAY(),-1)+1,tbl_LoanData[[#This Row],[Application Date]]&lt;=TODAY()),tbl_LoanData[[#This Row],[Loan Amount]],0)</f>
        <v>0</v>
      </c>
      <c r="AN6931" s="14">
        <f>tbl_LoanData[[#This Row],[Amount Paid]]-(Q6931-X6931)</f>
        <v>570177.3600000001</v>
      </c>
      <c r="AO6931" s="14">
        <f>IF(tbl_LoanData[[#This Row],[Application Status]]="Approved",1,0)</f>
        <v>1</v>
      </c>
      <c r="AP6931" s="22" t="str">
        <f t="shared" ca="1" si="325"/>
        <v/>
      </c>
      <c r="AQ6931" s="22" t="str">
        <f t="shared" ca="1" si="326"/>
        <v/>
      </c>
    </row>
    <row r="6932" spans="1:43" x14ac:dyDescent="0.3">
      <c r="A6932" s="2" t="s">
        <v>11049</v>
      </c>
      <c r="B6932" s="2" t="s">
        <v>11050</v>
      </c>
      <c r="C6932" s="2" t="s">
        <v>203</v>
      </c>
      <c r="D6932" s="2" t="s">
        <v>67</v>
      </c>
      <c r="E6932" s="2" t="s">
        <v>81</v>
      </c>
      <c r="F6932" s="2">
        <v>39</v>
      </c>
      <c r="G6932" s="2" t="s">
        <v>69</v>
      </c>
      <c r="H6932" s="2" t="s">
        <v>307</v>
      </c>
      <c r="I6932" s="2" t="s">
        <v>43</v>
      </c>
      <c r="J6932" s="3">
        <v>46122</v>
      </c>
      <c r="K6932" s="3">
        <v>46131</v>
      </c>
      <c r="L6932" s="2" t="s">
        <v>36</v>
      </c>
      <c r="M6932" s="2" t="s">
        <v>104</v>
      </c>
      <c r="N6932" s="2" t="s">
        <v>105</v>
      </c>
      <c r="O6932" s="4">
        <v>1174000</v>
      </c>
      <c r="P6932" s="4">
        <v>258500</v>
      </c>
      <c r="Q6932" s="4">
        <v>915500</v>
      </c>
      <c r="R6932" s="2">
        <v>12</v>
      </c>
      <c r="S6932" s="5">
        <v>12.18</v>
      </c>
      <c r="T6932" s="4">
        <v>85583.99</v>
      </c>
      <c r="U6932" s="2" t="s">
        <v>73</v>
      </c>
      <c r="V6932" s="2" t="s">
        <v>74</v>
      </c>
      <c r="W6932" s="4">
        <v>256751.97</v>
      </c>
      <c r="X6932" s="4">
        <v>770255.93</v>
      </c>
      <c r="Y6932" s="4">
        <v>1027007.9</v>
      </c>
      <c r="Z6932" s="2">
        <v>29</v>
      </c>
      <c r="AA6932" s="2" t="s">
        <v>57</v>
      </c>
      <c r="AB6932" s="2" t="s">
        <v>15727</v>
      </c>
      <c r="AC6932" s="2" t="s">
        <v>129</v>
      </c>
      <c r="AD6932" s="2" t="s">
        <v>76</v>
      </c>
      <c r="AE6932" s="5">
        <v>77.98</v>
      </c>
      <c r="AF6932" s="2">
        <v>1</v>
      </c>
      <c r="AG6932" s="2" t="s">
        <v>77</v>
      </c>
      <c r="AH6932" s="2">
        <v>9</v>
      </c>
      <c r="AI6932" s="6" t="str">
        <f t="shared" si="324"/>
        <v>35-44</v>
      </c>
      <c r="AJ6932" s="11">
        <f>YEAR(tbl_LoanData[[#This Row],[Application Date]])</f>
        <v>2026</v>
      </c>
      <c r="AK6932" s="11" t="str">
        <f>TEXT(tbl_LoanData[[#This Row],[Application Date]],"MMMM")</f>
        <v>April</v>
      </c>
      <c r="AL6932" s="12">
        <f>DATE(YEAR(tbl_LoanData[[#This Row],[Application Date]]),MONTH(tbl_LoanData[[#This Row],[Application Date]]),1)</f>
        <v>46113</v>
      </c>
      <c r="AM6932" s="14">
        <f ca="1">IF(AND(tbl_LoanData[[#This Row],[Application Date]]&gt;=EOMONTH(TODAY(),-1)+1,tbl_LoanData[[#This Row],[Application Date]]&lt;=TODAY()),tbl_LoanData[[#This Row],[Loan Amount]],0)</f>
        <v>0</v>
      </c>
      <c r="AN6932" s="14">
        <f>tbl_LoanData[[#This Row],[Amount Paid]]-(Q6932-X6932)</f>
        <v>111507.90000000005</v>
      </c>
      <c r="AO6932" s="14">
        <f>IF(tbl_LoanData[[#This Row],[Application Status]]="Approved",1,0)</f>
        <v>1</v>
      </c>
      <c r="AP6932" s="22" t="str">
        <f t="shared" ca="1" si="325"/>
        <v/>
      </c>
      <c r="AQ6932" s="22" t="str">
        <f t="shared" ca="1" si="326"/>
        <v/>
      </c>
    </row>
    <row r="6933" spans="1:43" x14ac:dyDescent="0.3">
      <c r="A6933" s="2" t="s">
        <v>11057</v>
      </c>
      <c r="B6933" s="2" t="s">
        <v>11058</v>
      </c>
      <c r="C6933" s="2" t="s">
        <v>521</v>
      </c>
      <c r="D6933" s="2" t="s">
        <v>91</v>
      </c>
      <c r="E6933" s="2" t="s">
        <v>92</v>
      </c>
      <c r="F6933" s="2">
        <v>25</v>
      </c>
      <c r="G6933" s="2" t="s">
        <v>69</v>
      </c>
      <c r="H6933" s="2" t="s">
        <v>110</v>
      </c>
      <c r="I6933" s="2" t="s">
        <v>46</v>
      </c>
      <c r="J6933" s="3">
        <v>46125</v>
      </c>
      <c r="K6933" s="3">
        <v>46129</v>
      </c>
      <c r="L6933" s="2" t="s">
        <v>40</v>
      </c>
      <c r="M6933" s="2" t="s">
        <v>157</v>
      </c>
      <c r="N6933" s="2" t="s">
        <v>299</v>
      </c>
      <c r="O6933" s="4">
        <v>1068000</v>
      </c>
      <c r="P6933" s="4">
        <v>177700</v>
      </c>
      <c r="Q6933" s="4">
        <v>890300</v>
      </c>
      <c r="R6933" s="2">
        <v>60</v>
      </c>
      <c r="S6933" s="5">
        <v>11.55</v>
      </c>
      <c r="T6933" s="4">
        <v>23407.47</v>
      </c>
      <c r="U6933" s="2" t="s">
        <v>73</v>
      </c>
      <c r="V6933" s="2" t="s">
        <v>74</v>
      </c>
      <c r="W6933" s="4">
        <v>93629.88</v>
      </c>
      <c r="X6933" s="4">
        <v>1310818.3700000001</v>
      </c>
      <c r="Y6933" s="4">
        <v>1404448.25</v>
      </c>
      <c r="Z6933" s="2">
        <v>0</v>
      </c>
      <c r="AA6933" s="2" t="s">
        <v>56</v>
      </c>
      <c r="AB6933" s="2" t="s">
        <v>15734</v>
      </c>
      <c r="AC6933" s="2" t="s">
        <v>87</v>
      </c>
      <c r="AD6933" s="2" t="s">
        <v>76</v>
      </c>
      <c r="AE6933" s="5">
        <v>83.36</v>
      </c>
      <c r="AF6933" s="2">
        <v>0</v>
      </c>
      <c r="AG6933" s="2" t="s">
        <v>77</v>
      </c>
      <c r="AH6933" s="2">
        <v>4</v>
      </c>
      <c r="AI6933" s="6" t="str">
        <f t="shared" si="324"/>
        <v>25-34</v>
      </c>
      <c r="AJ6933" s="11">
        <f>YEAR(tbl_LoanData[[#This Row],[Application Date]])</f>
        <v>2026</v>
      </c>
      <c r="AK6933" s="11" t="str">
        <f>TEXT(tbl_LoanData[[#This Row],[Application Date]],"MMMM")</f>
        <v>April</v>
      </c>
      <c r="AL6933" s="12">
        <f>DATE(YEAR(tbl_LoanData[[#This Row],[Application Date]]),MONTH(tbl_LoanData[[#This Row],[Application Date]]),1)</f>
        <v>46113</v>
      </c>
      <c r="AM6933" s="14">
        <f ca="1">IF(AND(tbl_LoanData[[#This Row],[Application Date]]&gt;=EOMONTH(TODAY(),-1)+1,tbl_LoanData[[#This Row],[Application Date]]&lt;=TODAY()),tbl_LoanData[[#This Row],[Loan Amount]],0)</f>
        <v>0</v>
      </c>
      <c r="AN6933" s="14">
        <f>tbl_LoanData[[#This Row],[Amount Paid]]-(Q6933-X6933)</f>
        <v>514148.25000000012</v>
      </c>
      <c r="AO6933" s="14">
        <f>IF(tbl_LoanData[[#This Row],[Application Status]]="Approved",1,0)</f>
        <v>1</v>
      </c>
      <c r="AP6933" s="22" t="str">
        <f t="shared" ca="1" si="325"/>
        <v/>
      </c>
      <c r="AQ6933" s="22" t="str">
        <f t="shared" ca="1" si="326"/>
        <v/>
      </c>
    </row>
    <row r="6934" spans="1:43" x14ac:dyDescent="0.3">
      <c r="A6934" s="2" t="s">
        <v>11071</v>
      </c>
      <c r="B6934" s="2" t="s">
        <v>11072</v>
      </c>
      <c r="C6934" s="2" t="s">
        <v>376</v>
      </c>
      <c r="D6934" s="2" t="s">
        <v>161</v>
      </c>
      <c r="E6934" s="2" t="s">
        <v>142</v>
      </c>
      <c r="F6934" s="2">
        <v>58</v>
      </c>
      <c r="G6934" s="2" t="s">
        <v>69</v>
      </c>
      <c r="H6934" s="2" t="s">
        <v>70</v>
      </c>
      <c r="I6934" s="2" t="s">
        <v>50</v>
      </c>
      <c r="J6934" s="3">
        <v>46132</v>
      </c>
      <c r="K6934" s="3"/>
      <c r="L6934" s="2" t="s">
        <v>40</v>
      </c>
      <c r="M6934" s="2" t="s">
        <v>111</v>
      </c>
      <c r="N6934" s="2" t="s">
        <v>120</v>
      </c>
      <c r="O6934" s="4">
        <v>894000</v>
      </c>
      <c r="P6934" s="4">
        <v>112300</v>
      </c>
      <c r="Q6934" s="4">
        <v>781700</v>
      </c>
      <c r="R6934" s="2">
        <v>60</v>
      </c>
      <c r="S6934" s="5">
        <v>8.9</v>
      </c>
      <c r="T6934" s="4">
        <v>18825.939999999999</v>
      </c>
      <c r="U6934" s="2" t="s">
        <v>113</v>
      </c>
      <c r="V6934" s="2" t="s">
        <v>97</v>
      </c>
      <c r="W6934" s="4">
        <v>0</v>
      </c>
      <c r="X6934" s="4">
        <v>0</v>
      </c>
      <c r="Y6934" s="4">
        <v>1129556.5</v>
      </c>
      <c r="Z6934" s="2">
        <v>0</v>
      </c>
      <c r="AA6934" s="2" t="s">
        <v>97</v>
      </c>
      <c r="AB6934" s="2" t="s">
        <v>15730</v>
      </c>
      <c r="AC6934" s="2" t="s">
        <v>106</v>
      </c>
      <c r="AD6934" s="2" t="s">
        <v>76</v>
      </c>
      <c r="AE6934" s="5">
        <v>87.44</v>
      </c>
      <c r="AF6934" s="2">
        <v>0</v>
      </c>
      <c r="AG6934" s="2" t="s">
        <v>97</v>
      </c>
      <c r="AH6934" s="2"/>
      <c r="AI6934" s="6" t="str">
        <f t="shared" si="324"/>
        <v>55-64</v>
      </c>
      <c r="AJ6934" s="11">
        <f>YEAR(tbl_LoanData[[#This Row],[Application Date]])</f>
        <v>2026</v>
      </c>
      <c r="AK6934" s="11" t="str">
        <f>TEXT(tbl_LoanData[[#This Row],[Application Date]],"MMMM")</f>
        <v>April</v>
      </c>
      <c r="AL6934" s="12">
        <f>DATE(YEAR(tbl_LoanData[[#This Row],[Application Date]]),MONTH(tbl_LoanData[[#This Row],[Application Date]]),1)</f>
        <v>46113</v>
      </c>
      <c r="AM6934" s="14">
        <f ca="1">IF(AND(tbl_LoanData[[#This Row],[Application Date]]&gt;=EOMONTH(TODAY(),-1)+1,tbl_LoanData[[#This Row],[Application Date]]&lt;=TODAY()),tbl_LoanData[[#This Row],[Loan Amount]],0)</f>
        <v>0</v>
      </c>
      <c r="AN6934" s="14">
        <f>tbl_LoanData[[#This Row],[Amount Paid]]-(Q6934-X6934)</f>
        <v>-781700</v>
      </c>
      <c r="AO6934" s="14">
        <f>IF(tbl_LoanData[[#This Row],[Application Status]]="Approved",1,0)</f>
        <v>0</v>
      </c>
      <c r="AP6934" s="22" t="str">
        <f t="shared" ca="1" si="325"/>
        <v/>
      </c>
      <c r="AQ6934" s="22" t="str">
        <f t="shared" ca="1" si="326"/>
        <v/>
      </c>
    </row>
    <row r="6935" spans="1:43" ht="14.4" customHeight="1" x14ac:dyDescent="0.3">
      <c r="A6935" s="2" t="s">
        <v>11343</v>
      </c>
      <c r="B6935" s="2" t="s">
        <v>11344</v>
      </c>
      <c r="C6935" s="2" t="s">
        <v>1686</v>
      </c>
      <c r="D6935" s="2" t="s">
        <v>117</v>
      </c>
      <c r="E6935" s="2" t="s">
        <v>101</v>
      </c>
      <c r="F6935" s="2">
        <v>56</v>
      </c>
      <c r="G6935" s="2" t="s">
        <v>83</v>
      </c>
      <c r="H6935" s="2" t="s">
        <v>217</v>
      </c>
      <c r="I6935" s="2" t="s">
        <v>46</v>
      </c>
      <c r="J6935" s="3">
        <v>46137</v>
      </c>
      <c r="K6935" s="3"/>
      <c r="L6935" s="2" t="s">
        <v>39</v>
      </c>
      <c r="M6935" s="2" t="s">
        <v>157</v>
      </c>
      <c r="N6935" s="2" t="s">
        <v>158</v>
      </c>
      <c r="O6935" s="4">
        <v>1369000</v>
      </c>
      <c r="P6935" s="4">
        <v>400800</v>
      </c>
      <c r="Q6935" s="4">
        <v>968200</v>
      </c>
      <c r="R6935" s="2">
        <v>48</v>
      </c>
      <c r="S6935" s="5">
        <v>13.59</v>
      </c>
      <c r="T6935" s="4">
        <v>31135.7</v>
      </c>
      <c r="U6935" s="2" t="s">
        <v>113</v>
      </c>
      <c r="V6935" s="2" t="s">
        <v>97</v>
      </c>
      <c r="W6935" s="4">
        <v>0</v>
      </c>
      <c r="X6935" s="4">
        <v>0</v>
      </c>
      <c r="Y6935" s="4">
        <v>1494513.52</v>
      </c>
      <c r="Z6935" s="2">
        <v>0</v>
      </c>
      <c r="AA6935" s="2" t="s">
        <v>97</v>
      </c>
      <c r="AB6935" s="2" t="s">
        <v>15731</v>
      </c>
      <c r="AC6935" s="2" t="s">
        <v>213</v>
      </c>
      <c r="AD6935" s="2" t="s">
        <v>76</v>
      </c>
      <c r="AE6935" s="5">
        <v>70.72</v>
      </c>
      <c r="AF6935" s="2">
        <v>0</v>
      </c>
      <c r="AG6935" s="2" t="s">
        <v>97</v>
      </c>
      <c r="AH6935" s="2"/>
      <c r="AI6935" s="6" t="str">
        <f t="shared" si="324"/>
        <v>55-64</v>
      </c>
      <c r="AJ6935" s="11">
        <f>YEAR(tbl_LoanData[[#This Row],[Application Date]])</f>
        <v>2026</v>
      </c>
      <c r="AK6935" s="11" t="str">
        <f>TEXT(tbl_LoanData[[#This Row],[Application Date]],"MMMM")</f>
        <v>April</v>
      </c>
      <c r="AL6935" s="12">
        <f>DATE(YEAR(tbl_LoanData[[#This Row],[Application Date]]),MONTH(tbl_LoanData[[#This Row],[Application Date]]),1)</f>
        <v>46113</v>
      </c>
      <c r="AM6935" s="14">
        <f ca="1">IF(AND(tbl_LoanData[[#This Row],[Application Date]]&gt;=EOMONTH(TODAY(),-1)+1,tbl_LoanData[[#This Row],[Application Date]]&lt;=TODAY()),tbl_LoanData[[#This Row],[Loan Amount]],0)</f>
        <v>0</v>
      </c>
      <c r="AN6935" s="14">
        <f>tbl_LoanData[[#This Row],[Amount Paid]]-(Q6935-X6935)</f>
        <v>-968200</v>
      </c>
      <c r="AO6935" s="14">
        <f>IF(tbl_LoanData[[#This Row],[Application Status]]="Approved",1,0)</f>
        <v>0</v>
      </c>
      <c r="AP6935" s="22" t="str">
        <f t="shared" ca="1" si="325"/>
        <v/>
      </c>
      <c r="AQ6935" s="22" t="str">
        <f t="shared" ca="1" si="326"/>
        <v/>
      </c>
    </row>
    <row r="6936" spans="1:43" ht="14.4" customHeight="1" x14ac:dyDescent="0.3">
      <c r="A6936" s="2" t="s">
        <v>11395</v>
      </c>
      <c r="B6936" s="2" t="s">
        <v>11396</v>
      </c>
      <c r="C6936" s="2" t="s">
        <v>243</v>
      </c>
      <c r="D6936" s="2" t="s">
        <v>182</v>
      </c>
      <c r="E6936" s="2" t="s">
        <v>232</v>
      </c>
      <c r="F6936" s="2">
        <v>55</v>
      </c>
      <c r="G6936" s="2" t="s">
        <v>83</v>
      </c>
      <c r="H6936" s="2" t="s">
        <v>224</v>
      </c>
      <c r="I6936" s="2" t="s">
        <v>54</v>
      </c>
      <c r="J6936" s="3">
        <v>46129</v>
      </c>
      <c r="K6936" s="3"/>
      <c r="L6936" s="2" t="s">
        <v>36</v>
      </c>
      <c r="M6936" s="2" t="s">
        <v>71</v>
      </c>
      <c r="N6936" s="2" t="s">
        <v>162</v>
      </c>
      <c r="O6936" s="4">
        <v>2142000</v>
      </c>
      <c r="P6936" s="4">
        <v>728300</v>
      </c>
      <c r="Q6936" s="4">
        <v>1413700</v>
      </c>
      <c r="R6936" s="2">
        <v>36</v>
      </c>
      <c r="S6936" s="5">
        <v>8.74</v>
      </c>
      <c r="T6936" s="4">
        <v>49565.89</v>
      </c>
      <c r="U6936" s="2" t="s">
        <v>96</v>
      </c>
      <c r="V6936" s="2" t="s">
        <v>97</v>
      </c>
      <c r="W6936" s="4">
        <v>0</v>
      </c>
      <c r="X6936" s="4">
        <v>0</v>
      </c>
      <c r="Y6936" s="4">
        <v>1784372.14</v>
      </c>
      <c r="Z6936" s="2">
        <v>0</v>
      </c>
      <c r="AA6936" s="2" t="s">
        <v>97</v>
      </c>
      <c r="AB6936" s="2" t="s">
        <v>15735</v>
      </c>
      <c r="AC6936" s="2" t="s">
        <v>87</v>
      </c>
      <c r="AD6936" s="2" t="s">
        <v>76</v>
      </c>
      <c r="AE6936" s="5">
        <v>66</v>
      </c>
      <c r="AF6936" s="2">
        <v>0</v>
      </c>
      <c r="AG6936" s="2" t="s">
        <v>97</v>
      </c>
      <c r="AH6936" s="2"/>
      <c r="AI6936" s="6" t="str">
        <f t="shared" si="324"/>
        <v>55-64</v>
      </c>
      <c r="AJ6936" s="11">
        <f>YEAR(tbl_LoanData[[#This Row],[Application Date]])</f>
        <v>2026</v>
      </c>
      <c r="AK6936" s="11" t="str">
        <f>TEXT(tbl_LoanData[[#This Row],[Application Date]],"MMMM")</f>
        <v>April</v>
      </c>
      <c r="AL6936" s="12">
        <f>DATE(YEAR(tbl_LoanData[[#This Row],[Application Date]]),MONTH(tbl_LoanData[[#This Row],[Application Date]]),1)</f>
        <v>46113</v>
      </c>
      <c r="AM6936" s="14">
        <f ca="1">IF(AND(tbl_LoanData[[#This Row],[Application Date]]&gt;=EOMONTH(TODAY(),-1)+1,tbl_LoanData[[#This Row],[Application Date]]&lt;=TODAY()),tbl_LoanData[[#This Row],[Loan Amount]],0)</f>
        <v>0</v>
      </c>
      <c r="AN6936" s="14">
        <f>tbl_LoanData[[#This Row],[Amount Paid]]-(Q6936-X6936)</f>
        <v>-1413700</v>
      </c>
      <c r="AO6936" s="14">
        <f>IF(tbl_LoanData[[#This Row],[Application Status]]="Approved",1,0)</f>
        <v>0</v>
      </c>
      <c r="AP6936" s="22" t="str">
        <f t="shared" ca="1" si="325"/>
        <v/>
      </c>
      <c r="AQ6936" s="22" t="str">
        <f t="shared" ca="1" si="326"/>
        <v/>
      </c>
    </row>
    <row r="6937" spans="1:43" ht="14.4" customHeight="1" x14ac:dyDescent="0.3">
      <c r="A6937" s="2" t="s">
        <v>11457</v>
      </c>
      <c r="B6937" s="2" t="s">
        <v>11458</v>
      </c>
      <c r="C6937" s="2" t="s">
        <v>343</v>
      </c>
      <c r="D6937" s="2" t="s">
        <v>117</v>
      </c>
      <c r="E6937" s="2" t="s">
        <v>135</v>
      </c>
      <c r="F6937" s="2">
        <v>27</v>
      </c>
      <c r="G6937" s="2" t="s">
        <v>69</v>
      </c>
      <c r="H6937" s="2" t="s">
        <v>217</v>
      </c>
      <c r="I6937" s="2" t="s">
        <v>46</v>
      </c>
      <c r="J6937" s="3">
        <v>46122</v>
      </c>
      <c r="K6937" s="3">
        <v>46143</v>
      </c>
      <c r="L6937" s="2" t="s">
        <v>36</v>
      </c>
      <c r="M6937" s="2" t="s">
        <v>104</v>
      </c>
      <c r="N6937" s="2" t="s">
        <v>105</v>
      </c>
      <c r="O6937" s="4">
        <v>884000</v>
      </c>
      <c r="P6937" s="4">
        <v>325500</v>
      </c>
      <c r="Q6937" s="4">
        <v>558500</v>
      </c>
      <c r="R6937" s="2">
        <v>36</v>
      </c>
      <c r="S6937" s="5">
        <v>7.13</v>
      </c>
      <c r="T6937" s="4">
        <v>18832.310000000001</v>
      </c>
      <c r="U6937" s="2" t="s">
        <v>73</v>
      </c>
      <c r="V6937" s="2" t="s">
        <v>74</v>
      </c>
      <c r="W6937" s="4">
        <v>56496.93</v>
      </c>
      <c r="X6937" s="4">
        <v>621466.22</v>
      </c>
      <c r="Y6937" s="4">
        <v>677963.15</v>
      </c>
      <c r="Z6937" s="2">
        <v>0</v>
      </c>
      <c r="AA6937" s="2" t="s">
        <v>56</v>
      </c>
      <c r="AB6937" s="2" t="s">
        <v>15727</v>
      </c>
      <c r="AC6937" s="2" t="s">
        <v>87</v>
      </c>
      <c r="AD6937" s="2" t="s">
        <v>76</v>
      </c>
      <c r="AE6937" s="5">
        <v>63.18</v>
      </c>
      <c r="AF6937" s="2">
        <v>0</v>
      </c>
      <c r="AG6937" s="2" t="s">
        <v>77</v>
      </c>
      <c r="AH6937" s="2">
        <v>21</v>
      </c>
      <c r="AI6937" s="6" t="str">
        <f t="shared" si="324"/>
        <v>25-34</v>
      </c>
      <c r="AJ6937" s="11">
        <f>YEAR(tbl_LoanData[[#This Row],[Application Date]])</f>
        <v>2026</v>
      </c>
      <c r="AK6937" s="11" t="str">
        <f>TEXT(tbl_LoanData[[#This Row],[Application Date]],"MMMM")</f>
        <v>April</v>
      </c>
      <c r="AL6937" s="12">
        <f>DATE(YEAR(tbl_LoanData[[#This Row],[Application Date]]),MONTH(tbl_LoanData[[#This Row],[Application Date]]),1)</f>
        <v>46113</v>
      </c>
      <c r="AM6937" s="14">
        <f ca="1">IF(AND(tbl_LoanData[[#This Row],[Application Date]]&gt;=EOMONTH(TODAY(),-1)+1,tbl_LoanData[[#This Row],[Application Date]]&lt;=TODAY()),tbl_LoanData[[#This Row],[Loan Amount]],0)</f>
        <v>0</v>
      </c>
      <c r="AN6937" s="14">
        <f>tbl_LoanData[[#This Row],[Amount Paid]]-(Q6937-X6937)</f>
        <v>119463.14999999997</v>
      </c>
      <c r="AO6937" s="14">
        <f>IF(tbl_LoanData[[#This Row],[Application Status]]="Approved",1,0)</f>
        <v>1</v>
      </c>
      <c r="AP6937" s="22" t="str">
        <f t="shared" ca="1" si="325"/>
        <v/>
      </c>
      <c r="AQ6937" s="22" t="str">
        <f t="shared" ca="1" si="326"/>
        <v/>
      </c>
    </row>
    <row r="6938" spans="1:43" x14ac:dyDescent="0.3">
      <c r="A6938" s="2" t="s">
        <v>11489</v>
      </c>
      <c r="B6938" s="2" t="s">
        <v>11490</v>
      </c>
      <c r="C6938" s="2" t="s">
        <v>116</v>
      </c>
      <c r="D6938" s="2" t="s">
        <v>254</v>
      </c>
      <c r="E6938" s="2" t="s">
        <v>135</v>
      </c>
      <c r="F6938" s="2">
        <v>29</v>
      </c>
      <c r="G6938" s="2" t="s">
        <v>69</v>
      </c>
      <c r="H6938" s="2" t="s">
        <v>205</v>
      </c>
      <c r="I6938" s="2" t="s">
        <v>49</v>
      </c>
      <c r="J6938" s="3">
        <v>46123</v>
      </c>
      <c r="K6938" s="3">
        <v>46133</v>
      </c>
      <c r="L6938" s="2" t="s">
        <v>36</v>
      </c>
      <c r="M6938" s="2" t="s">
        <v>94</v>
      </c>
      <c r="N6938" s="2" t="s">
        <v>212</v>
      </c>
      <c r="O6938" s="4">
        <v>1781000</v>
      </c>
      <c r="P6938" s="4">
        <v>282500</v>
      </c>
      <c r="Q6938" s="4">
        <v>1498500</v>
      </c>
      <c r="R6938" s="2">
        <v>24</v>
      </c>
      <c r="S6938" s="5">
        <v>13.02</v>
      </c>
      <c r="T6938" s="4">
        <v>78696.22</v>
      </c>
      <c r="U6938" s="2" t="s">
        <v>73</v>
      </c>
      <c r="V6938" s="2" t="s">
        <v>74</v>
      </c>
      <c r="W6938" s="4">
        <v>157392.44</v>
      </c>
      <c r="X6938" s="4">
        <v>1731316.96</v>
      </c>
      <c r="Y6938" s="4">
        <v>1888709.4</v>
      </c>
      <c r="Z6938" s="2">
        <v>32</v>
      </c>
      <c r="AA6938" s="2" t="s">
        <v>58</v>
      </c>
      <c r="AB6938" s="2" t="s">
        <v>15731</v>
      </c>
      <c r="AC6938" s="2" t="s">
        <v>332</v>
      </c>
      <c r="AD6938" s="2" t="s">
        <v>76</v>
      </c>
      <c r="AE6938" s="5">
        <v>84.14</v>
      </c>
      <c r="AF6938" s="2">
        <v>1</v>
      </c>
      <c r="AG6938" s="2" t="s">
        <v>15718</v>
      </c>
      <c r="AH6938" s="2">
        <v>10</v>
      </c>
      <c r="AI6938" s="6" t="str">
        <f t="shared" si="324"/>
        <v>25-34</v>
      </c>
      <c r="AJ6938" s="11">
        <f>YEAR(tbl_LoanData[[#This Row],[Application Date]])</f>
        <v>2026</v>
      </c>
      <c r="AK6938" s="11" t="str">
        <f>TEXT(tbl_LoanData[[#This Row],[Application Date]],"MMMM")</f>
        <v>April</v>
      </c>
      <c r="AL6938" s="12">
        <f>DATE(YEAR(tbl_LoanData[[#This Row],[Application Date]]),MONTH(tbl_LoanData[[#This Row],[Application Date]]),1)</f>
        <v>46113</v>
      </c>
      <c r="AM6938" s="14">
        <f ca="1">IF(AND(tbl_LoanData[[#This Row],[Application Date]]&gt;=EOMONTH(TODAY(),-1)+1,tbl_LoanData[[#This Row],[Application Date]]&lt;=TODAY()),tbl_LoanData[[#This Row],[Loan Amount]],0)</f>
        <v>0</v>
      </c>
      <c r="AN6938" s="14">
        <f>tbl_LoanData[[#This Row],[Amount Paid]]-(Q6938-X6938)</f>
        <v>390209.39999999997</v>
      </c>
      <c r="AO6938" s="14">
        <f>IF(tbl_LoanData[[#This Row],[Application Status]]="Approved",1,0)</f>
        <v>1</v>
      </c>
      <c r="AP6938" s="22" t="str">
        <f t="shared" ca="1" si="325"/>
        <v/>
      </c>
      <c r="AQ6938" s="22" t="str">
        <f t="shared" ca="1" si="326"/>
        <v/>
      </c>
    </row>
    <row r="6939" spans="1:43" ht="14.4" customHeight="1" x14ac:dyDescent="0.3">
      <c r="A6939" s="2" t="s">
        <v>11541</v>
      </c>
      <c r="B6939" s="2" t="s">
        <v>11542</v>
      </c>
      <c r="C6939" s="2" t="s">
        <v>317</v>
      </c>
      <c r="D6939" s="2" t="s">
        <v>232</v>
      </c>
      <c r="E6939" s="2" t="s">
        <v>540</v>
      </c>
      <c r="F6939" s="2">
        <v>34</v>
      </c>
      <c r="G6939" s="2" t="s">
        <v>83</v>
      </c>
      <c r="H6939" s="2" t="s">
        <v>191</v>
      </c>
      <c r="I6939" s="2" t="s">
        <v>51</v>
      </c>
      <c r="J6939" s="3">
        <v>46117</v>
      </c>
      <c r="K6939" s="3">
        <v>46138</v>
      </c>
      <c r="L6939" s="2" t="s">
        <v>40</v>
      </c>
      <c r="M6939" s="2" t="s">
        <v>111</v>
      </c>
      <c r="N6939" s="2" t="s">
        <v>369</v>
      </c>
      <c r="O6939" s="4">
        <v>1007000</v>
      </c>
      <c r="P6939" s="4">
        <v>372100</v>
      </c>
      <c r="Q6939" s="4">
        <v>634900</v>
      </c>
      <c r="R6939" s="2">
        <v>36</v>
      </c>
      <c r="S6939" s="5">
        <v>11.21</v>
      </c>
      <c r="T6939" s="4">
        <v>23567.14</v>
      </c>
      <c r="U6939" s="2" t="s">
        <v>73</v>
      </c>
      <c r="V6939" s="2" t="s">
        <v>74</v>
      </c>
      <c r="W6939" s="4">
        <v>70701.42</v>
      </c>
      <c r="X6939" s="4">
        <v>777715.45</v>
      </c>
      <c r="Y6939" s="4">
        <v>848416.87</v>
      </c>
      <c r="Z6939" s="2">
        <v>0</v>
      </c>
      <c r="AA6939" s="2" t="s">
        <v>56</v>
      </c>
      <c r="AB6939" s="2" t="s">
        <v>15732</v>
      </c>
      <c r="AC6939" s="2" t="s">
        <v>360</v>
      </c>
      <c r="AD6939" s="2" t="s">
        <v>76</v>
      </c>
      <c r="AE6939" s="5">
        <v>63.05</v>
      </c>
      <c r="AF6939" s="2">
        <v>0</v>
      </c>
      <c r="AG6939" s="2" t="s">
        <v>77</v>
      </c>
      <c r="AH6939" s="2">
        <v>21</v>
      </c>
      <c r="AI6939" s="6" t="str">
        <f t="shared" si="324"/>
        <v>25-34</v>
      </c>
      <c r="AJ6939" s="11">
        <f>YEAR(tbl_LoanData[[#This Row],[Application Date]])</f>
        <v>2026</v>
      </c>
      <c r="AK6939" s="11" t="str">
        <f>TEXT(tbl_LoanData[[#This Row],[Application Date]],"MMMM")</f>
        <v>April</v>
      </c>
      <c r="AL6939" s="12">
        <f>DATE(YEAR(tbl_LoanData[[#This Row],[Application Date]]),MONTH(tbl_LoanData[[#This Row],[Application Date]]),1)</f>
        <v>46113</v>
      </c>
      <c r="AM6939" s="14">
        <f ca="1">IF(AND(tbl_LoanData[[#This Row],[Application Date]]&gt;=EOMONTH(TODAY(),-1)+1,tbl_LoanData[[#This Row],[Application Date]]&lt;=TODAY()),tbl_LoanData[[#This Row],[Loan Amount]],0)</f>
        <v>0</v>
      </c>
      <c r="AN6939" s="14">
        <f>tbl_LoanData[[#This Row],[Amount Paid]]-(Q6939-X6939)</f>
        <v>213516.86999999994</v>
      </c>
      <c r="AO6939" s="14">
        <f>IF(tbl_LoanData[[#This Row],[Application Status]]="Approved",1,0)</f>
        <v>1</v>
      </c>
      <c r="AP6939" s="22" t="str">
        <f t="shared" ca="1" si="325"/>
        <v/>
      </c>
      <c r="AQ6939" s="22" t="str">
        <f t="shared" ca="1" si="326"/>
        <v/>
      </c>
    </row>
    <row r="6940" spans="1:43" ht="14.4" customHeight="1" x14ac:dyDescent="0.3">
      <c r="A6940" s="2" t="s">
        <v>11565</v>
      </c>
      <c r="B6940" s="2" t="s">
        <v>11566</v>
      </c>
      <c r="C6940" s="2" t="s">
        <v>116</v>
      </c>
      <c r="D6940" s="2" t="s">
        <v>82</v>
      </c>
      <c r="E6940" s="2" t="s">
        <v>465</v>
      </c>
      <c r="F6940" s="2">
        <v>58</v>
      </c>
      <c r="G6940" s="2" t="s">
        <v>69</v>
      </c>
      <c r="H6940" s="2" t="s">
        <v>177</v>
      </c>
      <c r="I6940" s="2" t="s">
        <v>43</v>
      </c>
      <c r="J6940" s="3">
        <v>46116</v>
      </c>
      <c r="K6940" s="3">
        <v>46135</v>
      </c>
      <c r="L6940" s="2" t="s">
        <v>36</v>
      </c>
      <c r="M6940" s="2" t="s">
        <v>85</v>
      </c>
      <c r="N6940" s="2" t="s">
        <v>624</v>
      </c>
      <c r="O6940" s="4">
        <v>1306000</v>
      </c>
      <c r="P6940" s="4">
        <v>264200</v>
      </c>
      <c r="Q6940" s="4">
        <v>1041800</v>
      </c>
      <c r="R6940" s="2">
        <v>36</v>
      </c>
      <c r="S6940" s="5">
        <v>5.5</v>
      </c>
      <c r="T6940" s="4">
        <v>33713.81</v>
      </c>
      <c r="U6940" s="2" t="s">
        <v>73</v>
      </c>
      <c r="V6940" s="2" t="s">
        <v>74</v>
      </c>
      <c r="W6940" s="4">
        <v>0</v>
      </c>
      <c r="X6940" s="4">
        <v>1213697</v>
      </c>
      <c r="Y6940" s="4">
        <v>1213697</v>
      </c>
      <c r="Z6940" s="2">
        <v>90</v>
      </c>
      <c r="AA6940" s="2" t="s">
        <v>59</v>
      </c>
      <c r="AB6940" s="2" t="s">
        <v>15727</v>
      </c>
      <c r="AC6940" s="2" t="s">
        <v>106</v>
      </c>
      <c r="AD6940" s="2" t="s">
        <v>76</v>
      </c>
      <c r="AE6940" s="5">
        <v>79.77</v>
      </c>
      <c r="AF6940" s="2">
        <v>3</v>
      </c>
      <c r="AG6940" s="2" t="s">
        <v>130</v>
      </c>
      <c r="AH6940" s="2">
        <v>19</v>
      </c>
      <c r="AI6940" s="6" t="str">
        <f t="shared" si="324"/>
        <v>55-64</v>
      </c>
      <c r="AJ6940" s="11">
        <f>YEAR(tbl_LoanData[[#This Row],[Application Date]])</f>
        <v>2026</v>
      </c>
      <c r="AK6940" s="11" t="str">
        <f>TEXT(tbl_LoanData[[#This Row],[Application Date]],"MMMM")</f>
        <v>April</v>
      </c>
      <c r="AL6940" s="12">
        <f>DATE(YEAR(tbl_LoanData[[#This Row],[Application Date]]),MONTH(tbl_LoanData[[#This Row],[Application Date]]),1)</f>
        <v>46113</v>
      </c>
      <c r="AM6940" s="14">
        <f ca="1">IF(AND(tbl_LoanData[[#This Row],[Application Date]]&gt;=EOMONTH(TODAY(),-1)+1,tbl_LoanData[[#This Row],[Application Date]]&lt;=TODAY()),tbl_LoanData[[#This Row],[Loan Amount]],0)</f>
        <v>0</v>
      </c>
      <c r="AN6940" s="14">
        <f>tbl_LoanData[[#This Row],[Amount Paid]]-(Q6940-X6940)</f>
        <v>171897</v>
      </c>
      <c r="AO6940" s="14">
        <f>IF(tbl_LoanData[[#This Row],[Application Status]]="Approved",1,0)</f>
        <v>1</v>
      </c>
      <c r="AP6940" s="22" t="str">
        <f t="shared" ca="1" si="325"/>
        <v/>
      </c>
      <c r="AQ6940" s="22" t="str">
        <f t="shared" ca="1" si="326"/>
        <v/>
      </c>
    </row>
    <row r="6941" spans="1:43" ht="14.4" customHeight="1" x14ac:dyDescent="0.3">
      <c r="A6941" s="2" t="s">
        <v>11585</v>
      </c>
      <c r="B6941" s="2" t="s">
        <v>11586</v>
      </c>
      <c r="C6941" s="2" t="s">
        <v>390</v>
      </c>
      <c r="D6941" s="2" t="s">
        <v>67</v>
      </c>
      <c r="E6941" s="2" t="s">
        <v>125</v>
      </c>
      <c r="F6941" s="2">
        <v>30</v>
      </c>
      <c r="G6941" s="2" t="s">
        <v>83</v>
      </c>
      <c r="H6941" s="2" t="s">
        <v>177</v>
      </c>
      <c r="I6941" s="2" t="s">
        <v>43</v>
      </c>
      <c r="J6941" s="3">
        <v>46139</v>
      </c>
      <c r="K6941" s="3">
        <v>46141</v>
      </c>
      <c r="L6941" s="2" t="s">
        <v>38</v>
      </c>
      <c r="M6941" s="2" t="s">
        <v>144</v>
      </c>
      <c r="N6941" s="2" t="s">
        <v>382</v>
      </c>
      <c r="O6941" s="4">
        <v>1446000</v>
      </c>
      <c r="P6941" s="4">
        <v>545100</v>
      </c>
      <c r="Q6941" s="4">
        <v>900900</v>
      </c>
      <c r="R6941" s="2">
        <v>36</v>
      </c>
      <c r="S6941" s="5">
        <v>11.22</v>
      </c>
      <c r="T6941" s="4">
        <v>33448.42</v>
      </c>
      <c r="U6941" s="2" t="s">
        <v>73</v>
      </c>
      <c r="V6941" s="2" t="s">
        <v>74</v>
      </c>
      <c r="W6941" s="4">
        <v>0</v>
      </c>
      <c r="X6941" s="4">
        <v>1204142.94</v>
      </c>
      <c r="Y6941" s="4">
        <v>1204142.94</v>
      </c>
      <c r="Z6941" s="2">
        <v>87</v>
      </c>
      <c r="AA6941" s="2" t="s">
        <v>59</v>
      </c>
      <c r="AB6941" s="2" t="s">
        <v>15735</v>
      </c>
      <c r="AC6941" s="2" t="s">
        <v>138</v>
      </c>
      <c r="AD6941" s="2" t="s">
        <v>76</v>
      </c>
      <c r="AE6941" s="5">
        <v>62.3</v>
      </c>
      <c r="AF6941" s="2">
        <v>3</v>
      </c>
      <c r="AG6941" s="2" t="s">
        <v>130</v>
      </c>
      <c r="AH6941" s="2">
        <v>2</v>
      </c>
      <c r="AI6941" s="6" t="str">
        <f t="shared" si="324"/>
        <v>25-34</v>
      </c>
      <c r="AJ6941" s="11">
        <f>YEAR(tbl_LoanData[[#This Row],[Application Date]])</f>
        <v>2026</v>
      </c>
      <c r="AK6941" s="11" t="str">
        <f>TEXT(tbl_LoanData[[#This Row],[Application Date]],"MMMM")</f>
        <v>April</v>
      </c>
      <c r="AL6941" s="12">
        <f>DATE(YEAR(tbl_LoanData[[#This Row],[Application Date]]),MONTH(tbl_LoanData[[#This Row],[Application Date]]),1)</f>
        <v>46113</v>
      </c>
      <c r="AM6941" s="14">
        <f ca="1">IF(AND(tbl_LoanData[[#This Row],[Application Date]]&gt;=EOMONTH(TODAY(),-1)+1,tbl_LoanData[[#This Row],[Application Date]]&lt;=TODAY()),tbl_LoanData[[#This Row],[Loan Amount]],0)</f>
        <v>0</v>
      </c>
      <c r="AN6941" s="14">
        <f>tbl_LoanData[[#This Row],[Amount Paid]]-(Q6941-X6941)</f>
        <v>303242.93999999994</v>
      </c>
      <c r="AO6941" s="14">
        <f>IF(tbl_LoanData[[#This Row],[Application Status]]="Approved",1,0)</f>
        <v>1</v>
      </c>
      <c r="AP6941" s="22" t="str">
        <f t="shared" ca="1" si="325"/>
        <v/>
      </c>
      <c r="AQ6941" s="22" t="str">
        <f t="shared" ca="1" si="326"/>
        <v/>
      </c>
    </row>
    <row r="6942" spans="1:43" ht="14.4" customHeight="1" x14ac:dyDescent="0.3">
      <c r="A6942" s="2" t="s">
        <v>11719</v>
      </c>
      <c r="B6942" s="2" t="s">
        <v>11720</v>
      </c>
      <c r="C6942" s="2" t="s">
        <v>109</v>
      </c>
      <c r="D6942" s="2" t="s">
        <v>204</v>
      </c>
      <c r="E6942" s="2" t="s">
        <v>204</v>
      </c>
      <c r="F6942" s="2">
        <v>39</v>
      </c>
      <c r="G6942" s="2" t="s">
        <v>83</v>
      </c>
      <c r="H6942" s="2" t="s">
        <v>516</v>
      </c>
      <c r="I6942" s="2" t="s">
        <v>53</v>
      </c>
      <c r="J6942" s="3">
        <v>46135</v>
      </c>
      <c r="K6942" s="3">
        <v>46140</v>
      </c>
      <c r="L6942" s="2" t="s">
        <v>39</v>
      </c>
      <c r="M6942" s="2" t="s">
        <v>94</v>
      </c>
      <c r="N6942" s="2" t="s">
        <v>365</v>
      </c>
      <c r="O6942" s="4">
        <v>1448000</v>
      </c>
      <c r="P6942" s="4">
        <v>318500</v>
      </c>
      <c r="Q6942" s="4">
        <v>1129500</v>
      </c>
      <c r="R6942" s="2">
        <v>60</v>
      </c>
      <c r="S6942" s="5">
        <v>9.68</v>
      </c>
      <c r="T6942" s="4">
        <v>27936.3</v>
      </c>
      <c r="U6942" s="2" t="s">
        <v>73</v>
      </c>
      <c r="V6942" s="2" t="s">
        <v>74</v>
      </c>
      <c r="W6942" s="4">
        <v>55872.6</v>
      </c>
      <c r="X6942" s="4">
        <v>1620305.4</v>
      </c>
      <c r="Y6942" s="4">
        <v>1676178</v>
      </c>
      <c r="Z6942" s="2">
        <v>29</v>
      </c>
      <c r="AA6942" s="2" t="s">
        <v>57</v>
      </c>
      <c r="AB6942" s="2" t="s">
        <v>15732</v>
      </c>
      <c r="AC6942" s="2" t="s">
        <v>146</v>
      </c>
      <c r="AD6942" s="2" t="s">
        <v>76</v>
      </c>
      <c r="AE6942" s="5">
        <v>78</v>
      </c>
      <c r="AF6942" s="2">
        <v>1</v>
      </c>
      <c r="AG6942" s="2" t="s">
        <v>77</v>
      </c>
      <c r="AH6942" s="2">
        <v>5</v>
      </c>
      <c r="AI6942" s="6" t="str">
        <f t="shared" si="324"/>
        <v>35-44</v>
      </c>
      <c r="AJ6942" s="11">
        <f>YEAR(tbl_LoanData[[#This Row],[Application Date]])</f>
        <v>2026</v>
      </c>
      <c r="AK6942" s="11" t="str">
        <f>TEXT(tbl_LoanData[[#This Row],[Application Date]],"MMMM")</f>
        <v>April</v>
      </c>
      <c r="AL6942" s="12">
        <f>DATE(YEAR(tbl_LoanData[[#This Row],[Application Date]]),MONTH(tbl_LoanData[[#This Row],[Application Date]]),1)</f>
        <v>46113</v>
      </c>
      <c r="AM6942" s="14">
        <f ca="1">IF(AND(tbl_LoanData[[#This Row],[Application Date]]&gt;=EOMONTH(TODAY(),-1)+1,tbl_LoanData[[#This Row],[Application Date]]&lt;=TODAY()),tbl_LoanData[[#This Row],[Loan Amount]],0)</f>
        <v>0</v>
      </c>
      <c r="AN6942" s="14">
        <f>tbl_LoanData[[#This Row],[Amount Paid]]-(Q6942-X6942)</f>
        <v>546677.99999999988</v>
      </c>
      <c r="AO6942" s="14">
        <f>IF(tbl_LoanData[[#This Row],[Application Status]]="Approved",1,0)</f>
        <v>1</v>
      </c>
      <c r="AP6942" s="22" t="str">
        <f t="shared" ca="1" si="325"/>
        <v/>
      </c>
      <c r="AQ6942" s="22" t="str">
        <f t="shared" ca="1" si="326"/>
        <v/>
      </c>
    </row>
    <row r="6943" spans="1:43" ht="14.4" customHeight="1" x14ac:dyDescent="0.3">
      <c r="A6943" s="2" t="s">
        <v>11827</v>
      </c>
      <c r="B6943" s="2" t="s">
        <v>11828</v>
      </c>
      <c r="C6943" s="2" t="s">
        <v>100</v>
      </c>
      <c r="D6943" s="2" t="s">
        <v>268</v>
      </c>
      <c r="E6943" s="2" t="s">
        <v>102</v>
      </c>
      <c r="F6943" s="2">
        <v>62</v>
      </c>
      <c r="G6943" s="2" t="s">
        <v>69</v>
      </c>
      <c r="H6943" s="2" t="s">
        <v>119</v>
      </c>
      <c r="I6943" s="2" t="s">
        <v>43</v>
      </c>
      <c r="J6943" s="3">
        <v>46134</v>
      </c>
      <c r="K6943" s="3"/>
      <c r="L6943" s="2" t="s">
        <v>36</v>
      </c>
      <c r="M6943" s="2" t="s">
        <v>71</v>
      </c>
      <c r="N6943" s="2" t="s">
        <v>162</v>
      </c>
      <c r="O6943" s="4">
        <v>1136000</v>
      </c>
      <c r="P6943" s="4">
        <v>165100</v>
      </c>
      <c r="Q6943" s="4">
        <v>970900</v>
      </c>
      <c r="R6943" s="2">
        <v>24</v>
      </c>
      <c r="S6943" s="5">
        <v>13.42</v>
      </c>
      <c r="T6943" s="4">
        <v>51312.06</v>
      </c>
      <c r="U6943" s="2" t="s">
        <v>113</v>
      </c>
      <c r="V6943" s="2" t="s">
        <v>97</v>
      </c>
      <c r="W6943" s="4">
        <v>0</v>
      </c>
      <c r="X6943" s="4">
        <v>0</v>
      </c>
      <c r="Y6943" s="4">
        <v>1231489.56</v>
      </c>
      <c r="Z6943" s="2">
        <v>0</v>
      </c>
      <c r="AA6943" s="2" t="s">
        <v>97</v>
      </c>
      <c r="AB6943" s="2" t="s">
        <v>15736</v>
      </c>
      <c r="AC6943" s="2" t="s">
        <v>213</v>
      </c>
      <c r="AD6943" s="2" t="s">
        <v>76</v>
      </c>
      <c r="AE6943" s="5">
        <v>85.47</v>
      </c>
      <c r="AF6943" s="2">
        <v>0</v>
      </c>
      <c r="AG6943" s="2" t="s">
        <v>97</v>
      </c>
      <c r="AH6943" s="2"/>
      <c r="AI6943" s="6" t="str">
        <f t="shared" si="324"/>
        <v>55-64</v>
      </c>
      <c r="AJ6943" s="11">
        <f>YEAR(tbl_LoanData[[#This Row],[Application Date]])</f>
        <v>2026</v>
      </c>
      <c r="AK6943" s="11" t="str">
        <f>TEXT(tbl_LoanData[[#This Row],[Application Date]],"MMMM")</f>
        <v>April</v>
      </c>
      <c r="AL6943" s="12">
        <f>DATE(YEAR(tbl_LoanData[[#This Row],[Application Date]]),MONTH(tbl_LoanData[[#This Row],[Application Date]]),1)</f>
        <v>46113</v>
      </c>
      <c r="AM6943" s="14">
        <f ca="1">IF(AND(tbl_LoanData[[#This Row],[Application Date]]&gt;=EOMONTH(TODAY(),-1)+1,tbl_LoanData[[#This Row],[Application Date]]&lt;=TODAY()),tbl_LoanData[[#This Row],[Loan Amount]],0)</f>
        <v>0</v>
      </c>
      <c r="AN6943" s="14">
        <f>tbl_LoanData[[#This Row],[Amount Paid]]-(Q6943-X6943)</f>
        <v>-970900</v>
      </c>
      <c r="AO6943" s="14">
        <f>IF(tbl_LoanData[[#This Row],[Application Status]]="Approved",1,0)</f>
        <v>0</v>
      </c>
      <c r="AP6943" s="22" t="str">
        <f t="shared" ca="1" si="325"/>
        <v/>
      </c>
      <c r="AQ6943" s="22" t="str">
        <f t="shared" ca="1" si="326"/>
        <v/>
      </c>
    </row>
    <row r="6944" spans="1:43" ht="14.4" customHeight="1" x14ac:dyDescent="0.3">
      <c r="A6944" s="2" t="s">
        <v>11841</v>
      </c>
      <c r="B6944" s="2" t="s">
        <v>11842</v>
      </c>
      <c r="C6944" s="2" t="s">
        <v>429</v>
      </c>
      <c r="D6944" s="2" t="s">
        <v>102</v>
      </c>
      <c r="E6944" s="2" t="s">
        <v>150</v>
      </c>
      <c r="F6944" s="2">
        <v>59</v>
      </c>
      <c r="G6944" s="2" t="s">
        <v>83</v>
      </c>
      <c r="H6944" s="2" t="s">
        <v>269</v>
      </c>
      <c r="I6944" s="2" t="s">
        <v>46</v>
      </c>
      <c r="J6944" s="3">
        <v>46125</v>
      </c>
      <c r="K6944" s="3"/>
      <c r="L6944" s="2" t="s">
        <v>41</v>
      </c>
      <c r="M6944" s="2" t="s">
        <v>184</v>
      </c>
      <c r="N6944" s="2" t="s">
        <v>185</v>
      </c>
      <c r="O6944" s="4">
        <v>2334000</v>
      </c>
      <c r="P6944" s="4">
        <v>620100</v>
      </c>
      <c r="Q6944" s="4">
        <v>1713900</v>
      </c>
      <c r="R6944" s="2">
        <v>60</v>
      </c>
      <c r="S6944" s="5">
        <v>13.14</v>
      </c>
      <c r="T6944" s="4">
        <v>47332.2</v>
      </c>
      <c r="U6944" s="2" t="s">
        <v>113</v>
      </c>
      <c r="V6944" s="2" t="s">
        <v>97</v>
      </c>
      <c r="W6944" s="4">
        <v>0</v>
      </c>
      <c r="X6944" s="4">
        <v>0</v>
      </c>
      <c r="Y6944" s="4">
        <v>2839932.3</v>
      </c>
      <c r="Z6944" s="2">
        <v>0</v>
      </c>
      <c r="AA6944" s="2" t="s">
        <v>97</v>
      </c>
      <c r="AB6944" s="2" t="s">
        <v>15729</v>
      </c>
      <c r="AC6944" s="2" t="s">
        <v>146</v>
      </c>
      <c r="AD6944" s="2" t="s">
        <v>76</v>
      </c>
      <c r="AE6944" s="5">
        <v>73.430000000000007</v>
      </c>
      <c r="AF6944" s="2">
        <v>0</v>
      </c>
      <c r="AG6944" s="2" t="s">
        <v>97</v>
      </c>
      <c r="AH6944" s="2"/>
      <c r="AI6944" s="6" t="str">
        <f t="shared" si="324"/>
        <v>55-64</v>
      </c>
      <c r="AJ6944" s="11">
        <f>YEAR(tbl_LoanData[[#This Row],[Application Date]])</f>
        <v>2026</v>
      </c>
      <c r="AK6944" s="11" t="str">
        <f>TEXT(tbl_LoanData[[#This Row],[Application Date]],"MMMM")</f>
        <v>April</v>
      </c>
      <c r="AL6944" s="12">
        <f>DATE(YEAR(tbl_LoanData[[#This Row],[Application Date]]),MONTH(tbl_LoanData[[#This Row],[Application Date]]),1)</f>
        <v>46113</v>
      </c>
      <c r="AM6944" s="14">
        <f ca="1">IF(AND(tbl_LoanData[[#This Row],[Application Date]]&gt;=EOMONTH(TODAY(),-1)+1,tbl_LoanData[[#This Row],[Application Date]]&lt;=TODAY()),tbl_LoanData[[#This Row],[Loan Amount]],0)</f>
        <v>0</v>
      </c>
      <c r="AN6944" s="14">
        <f>tbl_LoanData[[#This Row],[Amount Paid]]-(Q6944-X6944)</f>
        <v>-1713900</v>
      </c>
      <c r="AO6944" s="14">
        <f>IF(tbl_LoanData[[#This Row],[Application Status]]="Approved",1,0)</f>
        <v>0</v>
      </c>
      <c r="AP6944" s="22" t="str">
        <f t="shared" ca="1" si="325"/>
        <v/>
      </c>
      <c r="AQ6944" s="22" t="str">
        <f t="shared" ca="1" si="326"/>
        <v/>
      </c>
    </row>
    <row r="6945" spans="1:43" ht="14.4" customHeight="1" x14ac:dyDescent="0.3">
      <c r="A6945" s="2" t="s">
        <v>11849</v>
      </c>
      <c r="B6945" s="2" t="s">
        <v>11850</v>
      </c>
      <c r="C6945" s="2" t="s">
        <v>986</v>
      </c>
      <c r="D6945" s="2" t="s">
        <v>102</v>
      </c>
      <c r="E6945" s="2" t="s">
        <v>67</v>
      </c>
      <c r="F6945" s="2">
        <v>50</v>
      </c>
      <c r="G6945" s="2" t="s">
        <v>83</v>
      </c>
      <c r="H6945" s="2" t="s">
        <v>256</v>
      </c>
      <c r="I6945" s="2" t="s">
        <v>43</v>
      </c>
      <c r="J6945" s="3">
        <v>46128</v>
      </c>
      <c r="K6945" s="3"/>
      <c r="L6945" s="2" t="s">
        <v>36</v>
      </c>
      <c r="M6945" s="2" t="s">
        <v>104</v>
      </c>
      <c r="N6945" s="2" t="s">
        <v>592</v>
      </c>
      <c r="O6945" s="4">
        <v>2108000</v>
      </c>
      <c r="P6945" s="4">
        <v>312700</v>
      </c>
      <c r="Q6945" s="4">
        <v>1795300</v>
      </c>
      <c r="R6945" s="2">
        <v>36</v>
      </c>
      <c r="S6945" s="5">
        <v>10.220000000000001</v>
      </c>
      <c r="T6945" s="4">
        <v>65159.42</v>
      </c>
      <c r="U6945" s="2" t="s">
        <v>113</v>
      </c>
      <c r="V6945" s="2" t="s">
        <v>97</v>
      </c>
      <c r="W6945" s="4">
        <v>0</v>
      </c>
      <c r="X6945" s="4">
        <v>0</v>
      </c>
      <c r="Y6945" s="4">
        <v>2345738.98</v>
      </c>
      <c r="Z6945" s="2">
        <v>0</v>
      </c>
      <c r="AA6945" s="2" t="s">
        <v>97</v>
      </c>
      <c r="AB6945" s="2" t="s">
        <v>15733</v>
      </c>
      <c r="AC6945" s="2" t="s">
        <v>213</v>
      </c>
      <c r="AD6945" s="2" t="s">
        <v>76</v>
      </c>
      <c r="AE6945" s="5">
        <v>85.17</v>
      </c>
      <c r="AF6945" s="2">
        <v>0</v>
      </c>
      <c r="AG6945" s="2" t="s">
        <v>97</v>
      </c>
      <c r="AH6945" s="2"/>
      <c r="AI6945" s="6" t="str">
        <f t="shared" si="324"/>
        <v>45-54</v>
      </c>
      <c r="AJ6945" s="11">
        <f>YEAR(tbl_LoanData[[#This Row],[Application Date]])</f>
        <v>2026</v>
      </c>
      <c r="AK6945" s="11" t="str">
        <f>TEXT(tbl_LoanData[[#This Row],[Application Date]],"MMMM")</f>
        <v>April</v>
      </c>
      <c r="AL6945" s="12">
        <f>DATE(YEAR(tbl_LoanData[[#This Row],[Application Date]]),MONTH(tbl_LoanData[[#This Row],[Application Date]]),1)</f>
        <v>46113</v>
      </c>
      <c r="AM6945" s="14">
        <f ca="1">IF(AND(tbl_LoanData[[#This Row],[Application Date]]&gt;=EOMONTH(TODAY(),-1)+1,tbl_LoanData[[#This Row],[Application Date]]&lt;=TODAY()),tbl_LoanData[[#This Row],[Loan Amount]],0)</f>
        <v>0</v>
      </c>
      <c r="AN6945" s="14">
        <f>tbl_LoanData[[#This Row],[Amount Paid]]-(Q6945-X6945)</f>
        <v>-1795300</v>
      </c>
      <c r="AO6945" s="14">
        <f>IF(tbl_LoanData[[#This Row],[Application Status]]="Approved",1,0)</f>
        <v>0</v>
      </c>
      <c r="AP6945" s="22" t="str">
        <f t="shared" ca="1" si="325"/>
        <v/>
      </c>
      <c r="AQ6945" s="22" t="str">
        <f t="shared" ca="1" si="326"/>
        <v/>
      </c>
    </row>
    <row r="6946" spans="1:43" ht="14.4" customHeight="1" x14ac:dyDescent="0.3">
      <c r="A6946" s="2" t="s">
        <v>11865</v>
      </c>
      <c r="B6946" s="2" t="s">
        <v>11866</v>
      </c>
      <c r="C6946" s="2" t="s">
        <v>644</v>
      </c>
      <c r="D6946" s="2" t="s">
        <v>117</v>
      </c>
      <c r="E6946" s="2" t="s">
        <v>465</v>
      </c>
      <c r="F6946" s="2">
        <v>32</v>
      </c>
      <c r="G6946" s="2" t="s">
        <v>83</v>
      </c>
      <c r="H6946" s="2" t="s">
        <v>177</v>
      </c>
      <c r="I6946" s="2" t="s">
        <v>43</v>
      </c>
      <c r="J6946" s="3">
        <v>46132</v>
      </c>
      <c r="K6946" s="3">
        <v>46146</v>
      </c>
      <c r="L6946" s="2" t="s">
        <v>41</v>
      </c>
      <c r="M6946" s="2" t="s">
        <v>552</v>
      </c>
      <c r="N6946" s="2" t="s">
        <v>553</v>
      </c>
      <c r="O6946" s="4">
        <v>2537000</v>
      </c>
      <c r="P6946" s="4">
        <v>966500</v>
      </c>
      <c r="Q6946" s="4">
        <v>1570500</v>
      </c>
      <c r="R6946" s="2">
        <v>36</v>
      </c>
      <c r="S6946" s="5">
        <v>12.6</v>
      </c>
      <c r="T6946" s="4">
        <v>60115.25</v>
      </c>
      <c r="U6946" s="2" t="s">
        <v>73</v>
      </c>
      <c r="V6946" s="2" t="s">
        <v>74</v>
      </c>
      <c r="W6946" s="4">
        <v>180345.75</v>
      </c>
      <c r="X6946" s="4">
        <v>1983803.25</v>
      </c>
      <c r="Y6946" s="4">
        <v>2164149</v>
      </c>
      <c r="Z6946" s="2">
        <v>0</v>
      </c>
      <c r="AA6946" s="2" t="s">
        <v>56</v>
      </c>
      <c r="AB6946" s="2" t="s">
        <v>15732</v>
      </c>
      <c r="AC6946" s="2" t="s">
        <v>138</v>
      </c>
      <c r="AD6946" s="2" t="s">
        <v>76</v>
      </c>
      <c r="AE6946" s="5">
        <v>61.9</v>
      </c>
      <c r="AF6946" s="2">
        <v>0</v>
      </c>
      <c r="AG6946" s="2" t="s">
        <v>77</v>
      </c>
      <c r="AH6946" s="2">
        <v>14</v>
      </c>
      <c r="AI6946" s="6" t="str">
        <f t="shared" si="324"/>
        <v>25-34</v>
      </c>
      <c r="AJ6946" s="11">
        <f>YEAR(tbl_LoanData[[#This Row],[Application Date]])</f>
        <v>2026</v>
      </c>
      <c r="AK6946" s="11" t="str">
        <f>TEXT(tbl_LoanData[[#This Row],[Application Date]],"MMMM")</f>
        <v>April</v>
      </c>
      <c r="AL6946" s="12">
        <f>DATE(YEAR(tbl_LoanData[[#This Row],[Application Date]]),MONTH(tbl_LoanData[[#This Row],[Application Date]]),1)</f>
        <v>46113</v>
      </c>
      <c r="AM6946" s="14">
        <f ca="1">IF(AND(tbl_LoanData[[#This Row],[Application Date]]&gt;=EOMONTH(TODAY(),-1)+1,tbl_LoanData[[#This Row],[Application Date]]&lt;=TODAY()),tbl_LoanData[[#This Row],[Loan Amount]],0)</f>
        <v>0</v>
      </c>
      <c r="AN6946" s="14">
        <f>tbl_LoanData[[#This Row],[Amount Paid]]-(Q6946-X6946)</f>
        <v>593649</v>
      </c>
      <c r="AO6946" s="14">
        <f>IF(tbl_LoanData[[#This Row],[Application Status]]="Approved",1,0)</f>
        <v>1</v>
      </c>
      <c r="AP6946" s="22" t="str">
        <f t="shared" ca="1" si="325"/>
        <v/>
      </c>
      <c r="AQ6946" s="22" t="str">
        <f t="shared" ca="1" si="326"/>
        <v/>
      </c>
    </row>
    <row r="6947" spans="1:43" x14ac:dyDescent="0.3">
      <c r="A6947" s="2" t="s">
        <v>11939</v>
      </c>
      <c r="B6947" s="2" t="s">
        <v>11940</v>
      </c>
      <c r="C6947" s="2" t="s">
        <v>253</v>
      </c>
      <c r="D6947" s="2" t="s">
        <v>82</v>
      </c>
      <c r="E6947" s="2" t="s">
        <v>183</v>
      </c>
      <c r="F6947" s="2">
        <v>28</v>
      </c>
      <c r="G6947" s="2" t="s">
        <v>69</v>
      </c>
      <c r="H6947" s="2" t="s">
        <v>151</v>
      </c>
      <c r="I6947" s="2" t="s">
        <v>46</v>
      </c>
      <c r="J6947" s="3">
        <v>46123</v>
      </c>
      <c r="K6947" s="3">
        <v>46130</v>
      </c>
      <c r="L6947" s="2" t="s">
        <v>40</v>
      </c>
      <c r="M6947" s="2" t="s">
        <v>111</v>
      </c>
      <c r="N6947" s="2" t="s">
        <v>120</v>
      </c>
      <c r="O6947" s="4">
        <v>813000</v>
      </c>
      <c r="P6947" s="4">
        <v>286400</v>
      </c>
      <c r="Q6947" s="4">
        <v>526600</v>
      </c>
      <c r="R6947" s="2">
        <v>36</v>
      </c>
      <c r="S6947" s="5">
        <v>9.25</v>
      </c>
      <c r="T6947" s="4">
        <v>18686.990000000002</v>
      </c>
      <c r="U6947" s="2" t="s">
        <v>73</v>
      </c>
      <c r="V6947" s="2" t="s">
        <v>74</v>
      </c>
      <c r="W6947" s="4">
        <v>74747.960000000006</v>
      </c>
      <c r="X6947" s="4">
        <v>597983.54</v>
      </c>
      <c r="Y6947" s="4">
        <v>672731.5</v>
      </c>
      <c r="Z6947" s="2">
        <v>0</v>
      </c>
      <c r="AA6947" s="2" t="s">
        <v>56</v>
      </c>
      <c r="AB6947" s="2" t="s">
        <v>15730</v>
      </c>
      <c r="AC6947" s="2" t="s">
        <v>129</v>
      </c>
      <c r="AD6947" s="2" t="s">
        <v>76</v>
      </c>
      <c r="AE6947" s="5">
        <v>64.77</v>
      </c>
      <c r="AF6947" s="2">
        <v>0</v>
      </c>
      <c r="AG6947" s="2" t="s">
        <v>77</v>
      </c>
      <c r="AH6947" s="2">
        <v>7</v>
      </c>
      <c r="AI6947" s="6" t="str">
        <f t="shared" si="324"/>
        <v>25-34</v>
      </c>
      <c r="AJ6947" s="11">
        <f>YEAR(tbl_LoanData[[#This Row],[Application Date]])</f>
        <v>2026</v>
      </c>
      <c r="AK6947" s="11" t="str">
        <f>TEXT(tbl_LoanData[[#This Row],[Application Date]],"MMMM")</f>
        <v>April</v>
      </c>
      <c r="AL6947" s="12">
        <f>DATE(YEAR(tbl_LoanData[[#This Row],[Application Date]]),MONTH(tbl_LoanData[[#This Row],[Application Date]]),1)</f>
        <v>46113</v>
      </c>
      <c r="AM6947" s="14">
        <f ca="1">IF(AND(tbl_LoanData[[#This Row],[Application Date]]&gt;=EOMONTH(TODAY(),-1)+1,tbl_LoanData[[#This Row],[Application Date]]&lt;=TODAY()),tbl_LoanData[[#This Row],[Loan Amount]],0)</f>
        <v>0</v>
      </c>
      <c r="AN6947" s="14">
        <f>tbl_LoanData[[#This Row],[Amount Paid]]-(Q6947-X6947)</f>
        <v>146131.50000000006</v>
      </c>
      <c r="AO6947" s="14">
        <f>IF(tbl_LoanData[[#This Row],[Application Status]]="Approved",1,0)</f>
        <v>1</v>
      </c>
      <c r="AP6947" s="22" t="str">
        <f t="shared" ca="1" si="325"/>
        <v/>
      </c>
      <c r="AQ6947" s="22" t="str">
        <f t="shared" ca="1" si="326"/>
        <v/>
      </c>
    </row>
    <row r="6948" spans="1:43" x14ac:dyDescent="0.3">
      <c r="A6948" s="2" t="s">
        <v>11981</v>
      </c>
      <c r="B6948" s="2" t="s">
        <v>11982</v>
      </c>
      <c r="C6948" s="2" t="s">
        <v>347</v>
      </c>
      <c r="D6948" s="2" t="s">
        <v>232</v>
      </c>
      <c r="E6948" s="2" t="s">
        <v>91</v>
      </c>
      <c r="F6948" s="2">
        <v>60</v>
      </c>
      <c r="G6948" s="2" t="s">
        <v>69</v>
      </c>
      <c r="H6948" s="2" t="s">
        <v>256</v>
      </c>
      <c r="I6948" s="2" t="s">
        <v>43</v>
      </c>
      <c r="J6948" s="3">
        <v>46141</v>
      </c>
      <c r="K6948" s="3">
        <v>46156</v>
      </c>
      <c r="L6948" s="2" t="s">
        <v>38</v>
      </c>
      <c r="M6948" s="2" t="s">
        <v>111</v>
      </c>
      <c r="N6948" s="2" t="s">
        <v>112</v>
      </c>
      <c r="O6948" s="4">
        <v>1657000</v>
      </c>
      <c r="P6948" s="4">
        <v>440600</v>
      </c>
      <c r="Q6948" s="4">
        <v>1216400</v>
      </c>
      <c r="R6948" s="2">
        <v>48</v>
      </c>
      <c r="S6948" s="5">
        <v>7</v>
      </c>
      <c r="T6948" s="4">
        <v>32437.33</v>
      </c>
      <c r="U6948" s="2" t="s">
        <v>73</v>
      </c>
      <c r="V6948" s="2" t="s">
        <v>74</v>
      </c>
      <c r="W6948" s="4">
        <v>0</v>
      </c>
      <c r="X6948" s="4">
        <v>1556992</v>
      </c>
      <c r="Y6948" s="4">
        <v>1556992</v>
      </c>
      <c r="Z6948" s="2">
        <v>84</v>
      </c>
      <c r="AA6948" s="2" t="s">
        <v>59</v>
      </c>
      <c r="AB6948" s="2" t="s">
        <v>15731</v>
      </c>
      <c r="AC6948" s="2" t="s">
        <v>106</v>
      </c>
      <c r="AD6948" s="2" t="s">
        <v>76</v>
      </c>
      <c r="AE6948" s="5">
        <v>73.41</v>
      </c>
      <c r="AF6948" s="2">
        <v>3</v>
      </c>
      <c r="AG6948" s="2" t="s">
        <v>130</v>
      </c>
      <c r="AH6948" s="2">
        <v>15</v>
      </c>
      <c r="AI6948" s="6" t="str">
        <f t="shared" si="324"/>
        <v>55-64</v>
      </c>
      <c r="AJ6948" s="11">
        <f>YEAR(tbl_LoanData[[#This Row],[Application Date]])</f>
        <v>2026</v>
      </c>
      <c r="AK6948" s="11" t="str">
        <f>TEXT(tbl_LoanData[[#This Row],[Application Date]],"MMMM")</f>
        <v>April</v>
      </c>
      <c r="AL6948" s="12">
        <f>DATE(YEAR(tbl_LoanData[[#This Row],[Application Date]]),MONTH(tbl_LoanData[[#This Row],[Application Date]]),1)</f>
        <v>46113</v>
      </c>
      <c r="AM6948" s="14">
        <f ca="1">IF(AND(tbl_LoanData[[#This Row],[Application Date]]&gt;=EOMONTH(TODAY(),-1)+1,tbl_LoanData[[#This Row],[Application Date]]&lt;=TODAY()),tbl_LoanData[[#This Row],[Loan Amount]],0)</f>
        <v>0</v>
      </c>
      <c r="AN6948" s="14">
        <f>tbl_LoanData[[#This Row],[Amount Paid]]-(Q6948-X6948)</f>
        <v>340592</v>
      </c>
      <c r="AO6948" s="14">
        <f>IF(tbl_LoanData[[#This Row],[Application Status]]="Approved",1,0)</f>
        <v>1</v>
      </c>
      <c r="AP6948" s="22" t="str">
        <f t="shared" ca="1" si="325"/>
        <v/>
      </c>
      <c r="AQ6948" s="22" t="str">
        <f t="shared" ca="1" si="326"/>
        <v/>
      </c>
    </row>
    <row r="6949" spans="1:43" ht="14.4" customHeight="1" x14ac:dyDescent="0.3">
      <c r="A6949" s="2" t="s">
        <v>12125</v>
      </c>
      <c r="B6949" s="2" t="s">
        <v>12126</v>
      </c>
      <c r="C6949" s="2" t="s">
        <v>277</v>
      </c>
      <c r="D6949" s="2" t="s">
        <v>117</v>
      </c>
      <c r="E6949" s="2" t="s">
        <v>406</v>
      </c>
      <c r="F6949" s="2">
        <v>59</v>
      </c>
      <c r="G6949" s="2" t="s">
        <v>83</v>
      </c>
      <c r="H6949" s="2" t="s">
        <v>398</v>
      </c>
      <c r="I6949" s="2" t="s">
        <v>46</v>
      </c>
      <c r="J6949" s="3">
        <v>46135</v>
      </c>
      <c r="K6949" s="3">
        <v>46142</v>
      </c>
      <c r="L6949" s="2" t="s">
        <v>39</v>
      </c>
      <c r="M6949" s="2" t="s">
        <v>85</v>
      </c>
      <c r="N6949" s="2" t="s">
        <v>324</v>
      </c>
      <c r="O6949" s="4">
        <v>2451000</v>
      </c>
      <c r="P6949" s="4">
        <v>970100</v>
      </c>
      <c r="Q6949" s="4">
        <v>1480900</v>
      </c>
      <c r="R6949" s="2">
        <v>60</v>
      </c>
      <c r="S6949" s="5">
        <v>14.26</v>
      </c>
      <c r="T6949" s="4">
        <v>42279.7</v>
      </c>
      <c r="U6949" s="2" t="s">
        <v>73</v>
      </c>
      <c r="V6949" s="2" t="s">
        <v>74</v>
      </c>
      <c r="W6949" s="4">
        <v>0</v>
      </c>
      <c r="X6949" s="4">
        <v>2536781.7000000002</v>
      </c>
      <c r="Y6949" s="4">
        <v>2536781.7000000002</v>
      </c>
      <c r="Z6949" s="2">
        <v>90</v>
      </c>
      <c r="AA6949" s="2" t="s">
        <v>59</v>
      </c>
      <c r="AB6949" s="2" t="s">
        <v>15730</v>
      </c>
      <c r="AC6949" s="2" t="s">
        <v>138</v>
      </c>
      <c r="AD6949" s="2" t="s">
        <v>76</v>
      </c>
      <c r="AE6949" s="5">
        <v>60.42</v>
      </c>
      <c r="AF6949" s="2">
        <v>3</v>
      </c>
      <c r="AG6949" s="2" t="s">
        <v>130</v>
      </c>
      <c r="AH6949" s="2">
        <v>7</v>
      </c>
      <c r="AI6949" s="6" t="str">
        <f t="shared" si="324"/>
        <v>55-64</v>
      </c>
      <c r="AJ6949" s="11">
        <f>YEAR(tbl_LoanData[[#This Row],[Application Date]])</f>
        <v>2026</v>
      </c>
      <c r="AK6949" s="11" t="str">
        <f>TEXT(tbl_LoanData[[#This Row],[Application Date]],"MMMM")</f>
        <v>April</v>
      </c>
      <c r="AL6949" s="12">
        <f>DATE(YEAR(tbl_LoanData[[#This Row],[Application Date]]),MONTH(tbl_LoanData[[#This Row],[Application Date]]),1)</f>
        <v>46113</v>
      </c>
      <c r="AM6949" s="14">
        <f ca="1">IF(AND(tbl_LoanData[[#This Row],[Application Date]]&gt;=EOMONTH(TODAY(),-1)+1,tbl_LoanData[[#This Row],[Application Date]]&lt;=TODAY()),tbl_LoanData[[#This Row],[Loan Amount]],0)</f>
        <v>0</v>
      </c>
      <c r="AN6949" s="14">
        <f>tbl_LoanData[[#This Row],[Amount Paid]]-(Q6949-X6949)</f>
        <v>1055881.7000000002</v>
      </c>
      <c r="AO6949" s="14">
        <f>IF(tbl_LoanData[[#This Row],[Application Status]]="Approved",1,0)</f>
        <v>1</v>
      </c>
      <c r="AP6949" s="22" t="str">
        <f t="shared" ca="1" si="325"/>
        <v/>
      </c>
      <c r="AQ6949" s="22" t="str">
        <f t="shared" ca="1" si="326"/>
        <v/>
      </c>
    </row>
    <row r="6950" spans="1:43" ht="14.4" customHeight="1" x14ac:dyDescent="0.3">
      <c r="A6950" s="2" t="s">
        <v>12163</v>
      </c>
      <c r="B6950" s="2" t="s">
        <v>12164</v>
      </c>
      <c r="C6950" s="2" t="s">
        <v>356</v>
      </c>
      <c r="D6950" s="2" t="s">
        <v>189</v>
      </c>
      <c r="E6950" s="2" t="s">
        <v>312</v>
      </c>
      <c r="F6950" s="2">
        <v>28</v>
      </c>
      <c r="G6950" s="2" t="s">
        <v>69</v>
      </c>
      <c r="H6950" s="2" t="s">
        <v>156</v>
      </c>
      <c r="I6950" s="2" t="s">
        <v>45</v>
      </c>
      <c r="J6950" s="3">
        <v>46115</v>
      </c>
      <c r="K6950" s="3">
        <v>46123</v>
      </c>
      <c r="L6950" s="2" t="s">
        <v>39</v>
      </c>
      <c r="M6950" s="2" t="s">
        <v>85</v>
      </c>
      <c r="N6950" s="2" t="s">
        <v>373</v>
      </c>
      <c r="O6950" s="4">
        <v>1476000</v>
      </c>
      <c r="P6950" s="4">
        <v>563100</v>
      </c>
      <c r="Q6950" s="4">
        <v>912900</v>
      </c>
      <c r="R6950" s="2">
        <v>48</v>
      </c>
      <c r="S6950" s="5">
        <v>9.92</v>
      </c>
      <c r="T6950" s="4">
        <v>26565.39</v>
      </c>
      <c r="U6950" s="2" t="s">
        <v>73</v>
      </c>
      <c r="V6950" s="2" t="s">
        <v>74</v>
      </c>
      <c r="W6950" s="4">
        <v>106261.56</v>
      </c>
      <c r="X6950" s="4">
        <v>1168877.1599999999</v>
      </c>
      <c r="Y6950" s="4">
        <v>1275138.72</v>
      </c>
      <c r="Z6950" s="2">
        <v>0</v>
      </c>
      <c r="AA6950" s="2" t="s">
        <v>56</v>
      </c>
      <c r="AB6950" s="2" t="s">
        <v>15733</v>
      </c>
      <c r="AC6950" s="2" t="s">
        <v>332</v>
      </c>
      <c r="AD6950" s="2" t="s">
        <v>76</v>
      </c>
      <c r="AE6950" s="5">
        <v>61.85</v>
      </c>
      <c r="AF6950" s="2">
        <v>0</v>
      </c>
      <c r="AG6950" s="2" t="s">
        <v>77</v>
      </c>
      <c r="AH6950" s="2">
        <v>8</v>
      </c>
      <c r="AI6950" s="6" t="str">
        <f t="shared" si="324"/>
        <v>25-34</v>
      </c>
      <c r="AJ6950" s="11">
        <f>YEAR(tbl_LoanData[[#This Row],[Application Date]])</f>
        <v>2026</v>
      </c>
      <c r="AK6950" s="11" t="str">
        <f>TEXT(tbl_LoanData[[#This Row],[Application Date]],"MMMM")</f>
        <v>April</v>
      </c>
      <c r="AL6950" s="12">
        <f>DATE(YEAR(tbl_LoanData[[#This Row],[Application Date]]),MONTH(tbl_LoanData[[#This Row],[Application Date]]),1)</f>
        <v>46113</v>
      </c>
      <c r="AM6950" s="14">
        <f ca="1">IF(AND(tbl_LoanData[[#This Row],[Application Date]]&gt;=EOMONTH(TODAY(),-1)+1,tbl_LoanData[[#This Row],[Application Date]]&lt;=TODAY()),tbl_LoanData[[#This Row],[Loan Amount]],0)</f>
        <v>0</v>
      </c>
      <c r="AN6950" s="14">
        <f>tbl_LoanData[[#This Row],[Amount Paid]]-(Q6950-X6950)</f>
        <v>362238.71999999991</v>
      </c>
      <c r="AO6950" s="14">
        <f>IF(tbl_LoanData[[#This Row],[Application Status]]="Approved",1,0)</f>
        <v>1</v>
      </c>
      <c r="AP6950" s="22" t="str">
        <f t="shared" ca="1" si="325"/>
        <v/>
      </c>
      <c r="AQ6950" s="22" t="str">
        <f t="shared" ca="1" si="326"/>
        <v/>
      </c>
    </row>
    <row r="6951" spans="1:43" ht="14.4" customHeight="1" x14ac:dyDescent="0.3">
      <c r="A6951" s="2" t="s">
        <v>12177</v>
      </c>
      <c r="B6951" s="2" t="s">
        <v>12178</v>
      </c>
      <c r="C6951" s="2" t="s">
        <v>208</v>
      </c>
      <c r="D6951" s="2" t="s">
        <v>311</v>
      </c>
      <c r="E6951" s="2" t="s">
        <v>311</v>
      </c>
      <c r="F6951" s="2">
        <v>35</v>
      </c>
      <c r="G6951" s="2" t="s">
        <v>69</v>
      </c>
      <c r="H6951" s="2" t="s">
        <v>278</v>
      </c>
      <c r="I6951" s="2" t="s">
        <v>45</v>
      </c>
      <c r="J6951" s="3">
        <v>46130</v>
      </c>
      <c r="K6951" s="3">
        <v>46145</v>
      </c>
      <c r="L6951" s="2" t="s">
        <v>40</v>
      </c>
      <c r="M6951" s="2" t="s">
        <v>111</v>
      </c>
      <c r="N6951" s="2" t="s">
        <v>369</v>
      </c>
      <c r="O6951" s="4">
        <v>776000</v>
      </c>
      <c r="P6951" s="4">
        <v>305100</v>
      </c>
      <c r="Q6951" s="4">
        <v>470900</v>
      </c>
      <c r="R6951" s="2">
        <v>48</v>
      </c>
      <c r="S6951" s="5">
        <v>10.35</v>
      </c>
      <c r="T6951" s="4">
        <v>13871.93</v>
      </c>
      <c r="U6951" s="2" t="s">
        <v>73</v>
      </c>
      <c r="V6951" s="2" t="s">
        <v>74</v>
      </c>
      <c r="W6951" s="4">
        <v>27743.86</v>
      </c>
      <c r="X6951" s="4">
        <v>638108.74</v>
      </c>
      <c r="Y6951" s="4">
        <v>665852.6</v>
      </c>
      <c r="Z6951" s="2">
        <v>28</v>
      </c>
      <c r="AA6951" s="2" t="s">
        <v>57</v>
      </c>
      <c r="AB6951" s="2" t="s">
        <v>15733</v>
      </c>
      <c r="AC6951" s="2" t="s">
        <v>213</v>
      </c>
      <c r="AD6951" s="2" t="s">
        <v>76</v>
      </c>
      <c r="AE6951" s="5">
        <v>60.68</v>
      </c>
      <c r="AF6951" s="2">
        <v>1</v>
      </c>
      <c r="AG6951" s="2" t="s">
        <v>77</v>
      </c>
      <c r="AH6951" s="2">
        <v>15</v>
      </c>
      <c r="AI6951" s="6" t="str">
        <f t="shared" si="324"/>
        <v>35-44</v>
      </c>
      <c r="AJ6951" s="11">
        <f>YEAR(tbl_LoanData[[#This Row],[Application Date]])</f>
        <v>2026</v>
      </c>
      <c r="AK6951" s="11" t="str">
        <f>TEXT(tbl_LoanData[[#This Row],[Application Date]],"MMMM")</f>
        <v>April</v>
      </c>
      <c r="AL6951" s="12">
        <f>DATE(YEAR(tbl_LoanData[[#This Row],[Application Date]]),MONTH(tbl_LoanData[[#This Row],[Application Date]]),1)</f>
        <v>46113</v>
      </c>
      <c r="AM6951" s="14">
        <f ca="1">IF(AND(tbl_LoanData[[#This Row],[Application Date]]&gt;=EOMONTH(TODAY(),-1)+1,tbl_LoanData[[#This Row],[Application Date]]&lt;=TODAY()),tbl_LoanData[[#This Row],[Loan Amount]],0)</f>
        <v>0</v>
      </c>
      <c r="AN6951" s="14">
        <f>tbl_LoanData[[#This Row],[Amount Paid]]-(Q6951-X6951)</f>
        <v>194952.59999999998</v>
      </c>
      <c r="AO6951" s="14">
        <f>IF(tbl_LoanData[[#This Row],[Application Status]]="Approved",1,0)</f>
        <v>1</v>
      </c>
      <c r="AP6951" s="22" t="str">
        <f t="shared" ca="1" si="325"/>
        <v/>
      </c>
      <c r="AQ6951" s="22" t="str">
        <f t="shared" ca="1" si="326"/>
        <v/>
      </c>
    </row>
    <row r="6952" spans="1:43" x14ac:dyDescent="0.3">
      <c r="A6952" s="2" t="s">
        <v>12281</v>
      </c>
      <c r="B6952" s="2" t="s">
        <v>12282</v>
      </c>
      <c r="C6952" s="2" t="s">
        <v>327</v>
      </c>
      <c r="D6952" s="2" t="s">
        <v>182</v>
      </c>
      <c r="E6952" s="2" t="s">
        <v>323</v>
      </c>
      <c r="F6952" s="2">
        <v>54</v>
      </c>
      <c r="G6952" s="2" t="s">
        <v>69</v>
      </c>
      <c r="H6952" s="2" t="s">
        <v>259</v>
      </c>
      <c r="I6952" s="2" t="s">
        <v>43</v>
      </c>
      <c r="J6952" s="3">
        <v>46140</v>
      </c>
      <c r="K6952" s="3"/>
      <c r="L6952" s="2" t="s">
        <v>38</v>
      </c>
      <c r="M6952" s="2" t="s">
        <v>144</v>
      </c>
      <c r="N6952" s="2" t="s">
        <v>382</v>
      </c>
      <c r="O6952" s="4">
        <v>1614000</v>
      </c>
      <c r="P6952" s="4">
        <v>468200</v>
      </c>
      <c r="Q6952" s="4">
        <v>1145800</v>
      </c>
      <c r="R6952" s="2">
        <v>36</v>
      </c>
      <c r="S6952" s="5">
        <v>12.96</v>
      </c>
      <c r="T6952" s="4">
        <v>44202.42</v>
      </c>
      <c r="U6952" s="2" t="s">
        <v>96</v>
      </c>
      <c r="V6952" s="2" t="s">
        <v>97</v>
      </c>
      <c r="W6952" s="4">
        <v>0</v>
      </c>
      <c r="X6952" s="4">
        <v>0</v>
      </c>
      <c r="Y6952" s="4">
        <v>1591287.04</v>
      </c>
      <c r="Z6952" s="2">
        <v>0</v>
      </c>
      <c r="AA6952" s="2" t="s">
        <v>97</v>
      </c>
      <c r="AB6952" s="2" t="s">
        <v>15735</v>
      </c>
      <c r="AC6952" s="2" t="s">
        <v>360</v>
      </c>
      <c r="AD6952" s="2" t="s">
        <v>76</v>
      </c>
      <c r="AE6952" s="5">
        <v>70.989999999999995</v>
      </c>
      <c r="AF6952" s="2">
        <v>0</v>
      </c>
      <c r="AG6952" s="2" t="s">
        <v>97</v>
      </c>
      <c r="AH6952" s="2"/>
      <c r="AI6952" s="6" t="str">
        <f t="shared" si="324"/>
        <v>45-54</v>
      </c>
      <c r="AJ6952" s="11">
        <f>YEAR(tbl_LoanData[[#This Row],[Application Date]])</f>
        <v>2026</v>
      </c>
      <c r="AK6952" s="11" t="str">
        <f>TEXT(tbl_LoanData[[#This Row],[Application Date]],"MMMM")</f>
        <v>April</v>
      </c>
      <c r="AL6952" s="12">
        <f>DATE(YEAR(tbl_LoanData[[#This Row],[Application Date]]),MONTH(tbl_LoanData[[#This Row],[Application Date]]),1)</f>
        <v>46113</v>
      </c>
      <c r="AM6952" s="14">
        <f ca="1">IF(AND(tbl_LoanData[[#This Row],[Application Date]]&gt;=EOMONTH(TODAY(),-1)+1,tbl_LoanData[[#This Row],[Application Date]]&lt;=TODAY()),tbl_LoanData[[#This Row],[Loan Amount]],0)</f>
        <v>0</v>
      </c>
      <c r="AN6952" s="14">
        <f>tbl_LoanData[[#This Row],[Amount Paid]]-(Q6952-X6952)</f>
        <v>-1145800</v>
      </c>
      <c r="AO6952" s="14">
        <f>IF(tbl_LoanData[[#This Row],[Application Status]]="Approved",1,0)</f>
        <v>0</v>
      </c>
      <c r="AP6952" s="22" t="str">
        <f t="shared" ca="1" si="325"/>
        <v/>
      </c>
      <c r="AQ6952" s="22" t="str">
        <f t="shared" ca="1" si="326"/>
        <v/>
      </c>
    </row>
    <row r="6953" spans="1:43" x14ac:dyDescent="0.3">
      <c r="A6953" s="2" t="s">
        <v>12393</v>
      </c>
      <c r="B6953" s="2" t="s">
        <v>12394</v>
      </c>
      <c r="C6953" s="2" t="s">
        <v>240</v>
      </c>
      <c r="D6953" s="2" t="s">
        <v>311</v>
      </c>
      <c r="E6953" s="2" t="s">
        <v>150</v>
      </c>
      <c r="F6953" s="2">
        <v>49</v>
      </c>
      <c r="G6953" s="2" t="s">
        <v>83</v>
      </c>
      <c r="H6953" s="2" t="s">
        <v>70</v>
      </c>
      <c r="I6953" s="2" t="s">
        <v>50</v>
      </c>
      <c r="J6953" s="3">
        <v>46113</v>
      </c>
      <c r="K6953" s="3">
        <v>46124</v>
      </c>
      <c r="L6953" s="2" t="s">
        <v>39</v>
      </c>
      <c r="M6953" s="2" t="s">
        <v>127</v>
      </c>
      <c r="N6953" s="2" t="s">
        <v>152</v>
      </c>
      <c r="O6953" s="4">
        <v>1870000</v>
      </c>
      <c r="P6953" s="4">
        <v>542500</v>
      </c>
      <c r="Q6953" s="4">
        <v>1327500</v>
      </c>
      <c r="R6953" s="2">
        <v>36</v>
      </c>
      <c r="S6953" s="5">
        <v>5.08</v>
      </c>
      <c r="T6953" s="4">
        <v>42494.75</v>
      </c>
      <c r="U6953" s="2" t="s">
        <v>73</v>
      </c>
      <c r="V6953" s="2" t="s">
        <v>74</v>
      </c>
      <c r="W6953" s="4">
        <v>169979</v>
      </c>
      <c r="X6953" s="4">
        <v>1359832</v>
      </c>
      <c r="Y6953" s="4">
        <v>1529811</v>
      </c>
      <c r="Z6953" s="2">
        <v>0</v>
      </c>
      <c r="AA6953" s="2" t="s">
        <v>56</v>
      </c>
      <c r="AB6953" s="2" t="s">
        <v>15730</v>
      </c>
      <c r="AC6953" s="2" t="s">
        <v>121</v>
      </c>
      <c r="AD6953" s="2" t="s">
        <v>76</v>
      </c>
      <c r="AE6953" s="5">
        <v>70.989999999999995</v>
      </c>
      <c r="AF6953" s="2">
        <v>0</v>
      </c>
      <c r="AG6953" s="2" t="s">
        <v>77</v>
      </c>
      <c r="AH6953" s="2">
        <v>11</v>
      </c>
      <c r="AI6953" s="6" t="str">
        <f t="shared" si="324"/>
        <v>45-54</v>
      </c>
      <c r="AJ6953" s="11">
        <f>YEAR(tbl_LoanData[[#This Row],[Application Date]])</f>
        <v>2026</v>
      </c>
      <c r="AK6953" s="11" t="str">
        <f>TEXT(tbl_LoanData[[#This Row],[Application Date]],"MMMM")</f>
        <v>April</v>
      </c>
      <c r="AL6953" s="12">
        <f>DATE(YEAR(tbl_LoanData[[#This Row],[Application Date]]),MONTH(tbl_LoanData[[#This Row],[Application Date]]),1)</f>
        <v>46113</v>
      </c>
      <c r="AM6953" s="14">
        <f ca="1">IF(AND(tbl_LoanData[[#This Row],[Application Date]]&gt;=EOMONTH(TODAY(),-1)+1,tbl_LoanData[[#This Row],[Application Date]]&lt;=TODAY()),tbl_LoanData[[#This Row],[Loan Amount]],0)</f>
        <v>0</v>
      </c>
      <c r="AN6953" s="14">
        <f>tbl_LoanData[[#This Row],[Amount Paid]]-(Q6953-X6953)</f>
        <v>202311</v>
      </c>
      <c r="AO6953" s="14">
        <f>IF(tbl_LoanData[[#This Row],[Application Status]]="Approved",1,0)</f>
        <v>1</v>
      </c>
      <c r="AP6953" s="22" t="str">
        <f t="shared" ca="1" si="325"/>
        <v/>
      </c>
      <c r="AQ6953" s="22" t="str">
        <f t="shared" ca="1" si="326"/>
        <v/>
      </c>
    </row>
    <row r="6954" spans="1:43" ht="14.4" customHeight="1" x14ac:dyDescent="0.3">
      <c r="A6954" s="2" t="s">
        <v>12509</v>
      </c>
      <c r="B6954" s="2" t="s">
        <v>12510</v>
      </c>
      <c r="C6954" s="2" t="s">
        <v>687</v>
      </c>
      <c r="D6954" s="2" t="s">
        <v>91</v>
      </c>
      <c r="E6954" s="2" t="s">
        <v>209</v>
      </c>
      <c r="F6954" s="2">
        <v>47</v>
      </c>
      <c r="G6954" s="2" t="s">
        <v>83</v>
      </c>
      <c r="H6954" s="2" t="s">
        <v>318</v>
      </c>
      <c r="I6954" s="2" t="s">
        <v>42</v>
      </c>
      <c r="J6954" s="3">
        <v>46119</v>
      </c>
      <c r="K6954" s="3">
        <v>46128</v>
      </c>
      <c r="L6954" s="2" t="s">
        <v>39</v>
      </c>
      <c r="M6954" s="2" t="s">
        <v>167</v>
      </c>
      <c r="N6954" s="2" t="s">
        <v>168</v>
      </c>
      <c r="O6954" s="4">
        <v>1949000</v>
      </c>
      <c r="P6954" s="4">
        <v>633900</v>
      </c>
      <c r="Q6954" s="4">
        <v>1315100</v>
      </c>
      <c r="R6954" s="2">
        <v>18</v>
      </c>
      <c r="S6954" s="5">
        <v>11.96</v>
      </c>
      <c r="T6954" s="4">
        <v>86168.27</v>
      </c>
      <c r="U6954" s="2" t="s">
        <v>73</v>
      </c>
      <c r="V6954" s="2" t="s">
        <v>74</v>
      </c>
      <c r="W6954" s="4">
        <v>344673.08</v>
      </c>
      <c r="X6954" s="4">
        <v>1206355.8600000001</v>
      </c>
      <c r="Y6954" s="4">
        <v>1551028.94</v>
      </c>
      <c r="Z6954" s="2">
        <v>0</v>
      </c>
      <c r="AA6954" s="2" t="s">
        <v>56</v>
      </c>
      <c r="AB6954" s="2" t="s">
        <v>15734</v>
      </c>
      <c r="AC6954" s="2" t="s">
        <v>106</v>
      </c>
      <c r="AD6954" s="2" t="s">
        <v>76</v>
      </c>
      <c r="AE6954" s="5">
        <v>67.48</v>
      </c>
      <c r="AF6954" s="2">
        <v>0</v>
      </c>
      <c r="AG6954" s="2" t="s">
        <v>77</v>
      </c>
      <c r="AH6954" s="2">
        <v>9</v>
      </c>
      <c r="AI6954" s="6" t="str">
        <f t="shared" si="324"/>
        <v>45-54</v>
      </c>
      <c r="AJ6954" s="11">
        <f>YEAR(tbl_LoanData[[#This Row],[Application Date]])</f>
        <v>2026</v>
      </c>
      <c r="AK6954" s="11" t="str">
        <f>TEXT(tbl_LoanData[[#This Row],[Application Date]],"MMMM")</f>
        <v>April</v>
      </c>
      <c r="AL6954" s="12">
        <f>DATE(YEAR(tbl_LoanData[[#This Row],[Application Date]]),MONTH(tbl_LoanData[[#This Row],[Application Date]]),1)</f>
        <v>46113</v>
      </c>
      <c r="AM6954" s="14">
        <f ca="1">IF(AND(tbl_LoanData[[#This Row],[Application Date]]&gt;=EOMONTH(TODAY(),-1)+1,tbl_LoanData[[#This Row],[Application Date]]&lt;=TODAY()),tbl_LoanData[[#This Row],[Loan Amount]],0)</f>
        <v>0</v>
      </c>
      <c r="AN6954" s="14">
        <f>tbl_LoanData[[#This Row],[Amount Paid]]-(Q6954-X6954)</f>
        <v>235928.94000000012</v>
      </c>
      <c r="AO6954" s="14">
        <f>IF(tbl_LoanData[[#This Row],[Application Status]]="Approved",1,0)</f>
        <v>1</v>
      </c>
      <c r="AP6954" s="22" t="str">
        <f t="shared" ca="1" si="325"/>
        <v/>
      </c>
      <c r="AQ6954" s="22" t="str">
        <f t="shared" ca="1" si="326"/>
        <v/>
      </c>
    </row>
    <row r="6955" spans="1:43" ht="14.4" customHeight="1" x14ac:dyDescent="0.3">
      <c r="A6955" s="2" t="s">
        <v>12513</v>
      </c>
      <c r="B6955" s="2" t="s">
        <v>12514</v>
      </c>
      <c r="C6955" s="2" t="s">
        <v>327</v>
      </c>
      <c r="D6955" s="2" t="s">
        <v>81</v>
      </c>
      <c r="E6955" s="2" t="s">
        <v>150</v>
      </c>
      <c r="F6955" s="2">
        <v>43</v>
      </c>
      <c r="G6955" s="2" t="s">
        <v>69</v>
      </c>
      <c r="H6955" s="2" t="s">
        <v>278</v>
      </c>
      <c r="I6955" s="2" t="s">
        <v>45</v>
      </c>
      <c r="J6955" s="3">
        <v>46129</v>
      </c>
      <c r="K6955" s="3">
        <v>46146</v>
      </c>
      <c r="L6955" s="2" t="s">
        <v>40</v>
      </c>
      <c r="M6955" s="2" t="s">
        <v>71</v>
      </c>
      <c r="N6955" s="2" t="s">
        <v>137</v>
      </c>
      <c r="O6955" s="4">
        <v>1430000</v>
      </c>
      <c r="P6955" s="4">
        <v>345900</v>
      </c>
      <c r="Q6955" s="4">
        <v>1084100</v>
      </c>
      <c r="R6955" s="2">
        <v>36</v>
      </c>
      <c r="S6955" s="5">
        <v>13.59</v>
      </c>
      <c r="T6955" s="4">
        <v>42391.32</v>
      </c>
      <c r="U6955" s="2" t="s">
        <v>73</v>
      </c>
      <c r="V6955" s="2" t="s">
        <v>74</v>
      </c>
      <c r="W6955" s="4">
        <v>127173.96</v>
      </c>
      <c r="X6955" s="4">
        <v>1398913.61</v>
      </c>
      <c r="Y6955" s="4">
        <v>1526087.57</v>
      </c>
      <c r="Z6955" s="2">
        <v>0</v>
      </c>
      <c r="AA6955" s="2" t="s">
        <v>56</v>
      </c>
      <c r="AB6955" s="2" t="s">
        <v>15728</v>
      </c>
      <c r="AC6955" s="2" t="s">
        <v>75</v>
      </c>
      <c r="AD6955" s="2" t="s">
        <v>76</v>
      </c>
      <c r="AE6955" s="5">
        <v>75.81</v>
      </c>
      <c r="AF6955" s="2">
        <v>0</v>
      </c>
      <c r="AG6955" s="2" t="s">
        <v>77</v>
      </c>
      <c r="AH6955" s="2">
        <v>17</v>
      </c>
      <c r="AI6955" s="6" t="str">
        <f t="shared" si="324"/>
        <v>35-44</v>
      </c>
      <c r="AJ6955" s="11">
        <f>YEAR(tbl_LoanData[[#This Row],[Application Date]])</f>
        <v>2026</v>
      </c>
      <c r="AK6955" s="11" t="str">
        <f>TEXT(tbl_LoanData[[#This Row],[Application Date]],"MMMM")</f>
        <v>April</v>
      </c>
      <c r="AL6955" s="12">
        <f>DATE(YEAR(tbl_LoanData[[#This Row],[Application Date]]),MONTH(tbl_LoanData[[#This Row],[Application Date]]),1)</f>
        <v>46113</v>
      </c>
      <c r="AM6955" s="14">
        <f ca="1">IF(AND(tbl_LoanData[[#This Row],[Application Date]]&gt;=EOMONTH(TODAY(),-1)+1,tbl_LoanData[[#This Row],[Application Date]]&lt;=TODAY()),tbl_LoanData[[#This Row],[Loan Amount]],0)</f>
        <v>0</v>
      </c>
      <c r="AN6955" s="14">
        <f>tbl_LoanData[[#This Row],[Amount Paid]]-(Q6955-X6955)</f>
        <v>441987.57000000012</v>
      </c>
      <c r="AO6955" s="14">
        <f>IF(tbl_LoanData[[#This Row],[Application Status]]="Approved",1,0)</f>
        <v>1</v>
      </c>
      <c r="AP6955" s="22" t="str">
        <f t="shared" ca="1" si="325"/>
        <v/>
      </c>
      <c r="AQ6955" s="22" t="str">
        <f t="shared" ca="1" si="326"/>
        <v/>
      </c>
    </row>
    <row r="6956" spans="1:43" ht="14.4" customHeight="1" x14ac:dyDescent="0.3">
      <c r="A6956" s="2" t="s">
        <v>12613</v>
      </c>
      <c r="B6956" s="2" t="s">
        <v>12614</v>
      </c>
      <c r="C6956" s="2" t="s">
        <v>80</v>
      </c>
      <c r="D6956" s="2" t="s">
        <v>82</v>
      </c>
      <c r="E6956" s="2" t="s">
        <v>323</v>
      </c>
      <c r="F6956" s="2">
        <v>39</v>
      </c>
      <c r="G6956" s="2" t="s">
        <v>83</v>
      </c>
      <c r="H6956" s="2" t="s">
        <v>177</v>
      </c>
      <c r="I6956" s="2" t="s">
        <v>43</v>
      </c>
      <c r="J6956" s="3">
        <v>46113</v>
      </c>
      <c r="K6956" s="3"/>
      <c r="L6956" s="2" t="s">
        <v>37</v>
      </c>
      <c r="M6956" s="2" t="s">
        <v>199</v>
      </c>
      <c r="N6956" s="2" t="s">
        <v>319</v>
      </c>
      <c r="O6956" s="4">
        <v>80000</v>
      </c>
      <c r="P6956" s="4">
        <v>27200</v>
      </c>
      <c r="Q6956" s="4">
        <v>52800</v>
      </c>
      <c r="R6956" s="2">
        <v>36</v>
      </c>
      <c r="S6956" s="5">
        <v>5.86</v>
      </c>
      <c r="T6956" s="4">
        <v>1724.51</v>
      </c>
      <c r="U6956" s="2" t="s">
        <v>96</v>
      </c>
      <c r="V6956" s="2" t="s">
        <v>97</v>
      </c>
      <c r="W6956" s="4">
        <v>0</v>
      </c>
      <c r="X6956" s="4">
        <v>0</v>
      </c>
      <c r="Y6956" s="4">
        <v>62082.239999999998</v>
      </c>
      <c r="Z6956" s="2">
        <v>0</v>
      </c>
      <c r="AA6956" s="2" t="s">
        <v>97</v>
      </c>
      <c r="AB6956" s="2" t="s">
        <v>15735</v>
      </c>
      <c r="AC6956" s="2" t="s">
        <v>121</v>
      </c>
      <c r="AD6956" s="2" t="s">
        <v>76</v>
      </c>
      <c r="AE6956" s="5">
        <v>66</v>
      </c>
      <c r="AF6956" s="2">
        <v>0</v>
      </c>
      <c r="AG6956" s="2" t="s">
        <v>97</v>
      </c>
      <c r="AH6956" s="2"/>
      <c r="AI6956" s="6" t="str">
        <f t="shared" si="324"/>
        <v>35-44</v>
      </c>
      <c r="AJ6956" s="11">
        <f>YEAR(tbl_LoanData[[#This Row],[Application Date]])</f>
        <v>2026</v>
      </c>
      <c r="AK6956" s="11" t="str">
        <f>TEXT(tbl_LoanData[[#This Row],[Application Date]],"MMMM")</f>
        <v>April</v>
      </c>
      <c r="AL6956" s="12">
        <f>DATE(YEAR(tbl_LoanData[[#This Row],[Application Date]]),MONTH(tbl_LoanData[[#This Row],[Application Date]]),1)</f>
        <v>46113</v>
      </c>
      <c r="AM6956" s="14">
        <f ca="1">IF(AND(tbl_LoanData[[#This Row],[Application Date]]&gt;=EOMONTH(TODAY(),-1)+1,tbl_LoanData[[#This Row],[Application Date]]&lt;=TODAY()),tbl_LoanData[[#This Row],[Loan Amount]],0)</f>
        <v>0</v>
      </c>
      <c r="AN6956" s="14">
        <f>tbl_LoanData[[#This Row],[Amount Paid]]-(Q6956-X6956)</f>
        <v>-52800</v>
      </c>
      <c r="AO6956" s="14">
        <f>IF(tbl_LoanData[[#This Row],[Application Status]]="Approved",1,0)</f>
        <v>0</v>
      </c>
      <c r="AP6956" s="22" t="str">
        <f t="shared" ca="1" si="325"/>
        <v/>
      </c>
      <c r="AQ6956" s="22" t="str">
        <f t="shared" ca="1" si="326"/>
        <v/>
      </c>
    </row>
    <row r="6957" spans="1:43" ht="14.4" customHeight="1" x14ac:dyDescent="0.3">
      <c r="A6957" s="2" t="s">
        <v>12633</v>
      </c>
      <c r="B6957" s="2" t="s">
        <v>12634</v>
      </c>
      <c r="C6957" s="2" t="s">
        <v>644</v>
      </c>
      <c r="D6957" s="2" t="s">
        <v>254</v>
      </c>
      <c r="E6957" s="2" t="s">
        <v>150</v>
      </c>
      <c r="F6957" s="2">
        <v>51</v>
      </c>
      <c r="G6957" s="2" t="s">
        <v>83</v>
      </c>
      <c r="H6957" s="2" t="s">
        <v>543</v>
      </c>
      <c r="I6957" s="2" t="s">
        <v>45</v>
      </c>
      <c r="J6957" s="3">
        <v>46118</v>
      </c>
      <c r="K6957" s="3">
        <v>46130</v>
      </c>
      <c r="L6957" s="2" t="s">
        <v>37</v>
      </c>
      <c r="M6957" s="2" t="s">
        <v>104</v>
      </c>
      <c r="N6957" s="2" t="s">
        <v>192</v>
      </c>
      <c r="O6957" s="4">
        <v>71000</v>
      </c>
      <c r="P6957" s="4">
        <v>13200</v>
      </c>
      <c r="Q6957" s="4">
        <v>57800</v>
      </c>
      <c r="R6957" s="2">
        <v>24</v>
      </c>
      <c r="S6957" s="5">
        <v>13.02</v>
      </c>
      <c r="T6957" s="4">
        <v>3035.46</v>
      </c>
      <c r="U6957" s="2" t="s">
        <v>73</v>
      </c>
      <c r="V6957" s="2" t="s">
        <v>74</v>
      </c>
      <c r="W6957" s="4">
        <v>9106.3799999999992</v>
      </c>
      <c r="X6957" s="4">
        <v>63744.74</v>
      </c>
      <c r="Y6957" s="4">
        <v>72851.12</v>
      </c>
      <c r="Z6957" s="2">
        <v>32</v>
      </c>
      <c r="AA6957" s="2" t="s">
        <v>58</v>
      </c>
      <c r="AB6957" s="2" t="s">
        <v>15727</v>
      </c>
      <c r="AC6957" s="2" t="s">
        <v>138</v>
      </c>
      <c r="AD6957" s="2" t="s">
        <v>76</v>
      </c>
      <c r="AE6957" s="5">
        <v>81.41</v>
      </c>
      <c r="AF6957" s="2">
        <v>1</v>
      </c>
      <c r="AG6957" s="2" t="s">
        <v>15718</v>
      </c>
      <c r="AH6957" s="2">
        <v>12</v>
      </c>
      <c r="AI6957" s="6" t="str">
        <f t="shared" si="324"/>
        <v>45-54</v>
      </c>
      <c r="AJ6957" s="11">
        <f>YEAR(tbl_LoanData[[#This Row],[Application Date]])</f>
        <v>2026</v>
      </c>
      <c r="AK6957" s="11" t="str">
        <f>TEXT(tbl_LoanData[[#This Row],[Application Date]],"MMMM")</f>
        <v>April</v>
      </c>
      <c r="AL6957" s="12">
        <f>DATE(YEAR(tbl_LoanData[[#This Row],[Application Date]]),MONTH(tbl_LoanData[[#This Row],[Application Date]]),1)</f>
        <v>46113</v>
      </c>
      <c r="AM6957" s="14">
        <f ca="1">IF(AND(tbl_LoanData[[#This Row],[Application Date]]&gt;=EOMONTH(TODAY(),-1)+1,tbl_LoanData[[#This Row],[Application Date]]&lt;=TODAY()),tbl_LoanData[[#This Row],[Loan Amount]],0)</f>
        <v>0</v>
      </c>
      <c r="AN6957" s="14">
        <f>tbl_LoanData[[#This Row],[Amount Paid]]-(Q6957-X6957)</f>
        <v>15051.119999999997</v>
      </c>
      <c r="AO6957" s="14">
        <f>IF(tbl_LoanData[[#This Row],[Application Status]]="Approved",1,0)</f>
        <v>1</v>
      </c>
      <c r="AP6957" s="22" t="str">
        <f t="shared" ca="1" si="325"/>
        <v/>
      </c>
      <c r="AQ6957" s="22" t="str">
        <f t="shared" ca="1" si="326"/>
        <v/>
      </c>
    </row>
    <row r="6958" spans="1:43" x14ac:dyDescent="0.3">
      <c r="A6958" s="2" t="s">
        <v>12793</v>
      </c>
      <c r="B6958" s="2" t="s">
        <v>12794</v>
      </c>
      <c r="C6958" s="2" t="s">
        <v>1102</v>
      </c>
      <c r="D6958" s="2" t="s">
        <v>189</v>
      </c>
      <c r="E6958" s="2" t="s">
        <v>540</v>
      </c>
      <c r="F6958" s="2">
        <v>33</v>
      </c>
      <c r="G6958" s="2" t="s">
        <v>69</v>
      </c>
      <c r="H6958" s="2" t="s">
        <v>237</v>
      </c>
      <c r="I6958" s="2" t="s">
        <v>48</v>
      </c>
      <c r="J6958" s="3">
        <v>46120</v>
      </c>
      <c r="K6958" s="3"/>
      <c r="L6958" s="2" t="s">
        <v>37</v>
      </c>
      <c r="M6958" s="2" t="s">
        <v>199</v>
      </c>
      <c r="N6958" s="2" t="s">
        <v>200</v>
      </c>
      <c r="O6958" s="4">
        <v>138000</v>
      </c>
      <c r="P6958" s="4">
        <v>34000</v>
      </c>
      <c r="Q6958" s="4">
        <v>104000</v>
      </c>
      <c r="R6958" s="2">
        <v>24</v>
      </c>
      <c r="S6958" s="5">
        <v>13.19</v>
      </c>
      <c r="T6958" s="4">
        <v>5476.47</v>
      </c>
      <c r="U6958" s="2" t="s">
        <v>96</v>
      </c>
      <c r="V6958" s="2" t="s">
        <v>97</v>
      </c>
      <c r="W6958" s="4">
        <v>0</v>
      </c>
      <c r="X6958" s="4">
        <v>0</v>
      </c>
      <c r="Y6958" s="4">
        <v>131435.20000000001</v>
      </c>
      <c r="Z6958" s="2">
        <v>0</v>
      </c>
      <c r="AA6958" s="2" t="s">
        <v>97</v>
      </c>
      <c r="AB6958" s="2" t="s">
        <v>15734</v>
      </c>
      <c r="AC6958" s="2" t="s">
        <v>121</v>
      </c>
      <c r="AD6958" s="2" t="s">
        <v>76</v>
      </c>
      <c r="AE6958" s="5">
        <v>75.36</v>
      </c>
      <c r="AF6958" s="2">
        <v>0</v>
      </c>
      <c r="AG6958" s="2" t="s">
        <v>97</v>
      </c>
      <c r="AH6958" s="2"/>
      <c r="AI6958" s="6" t="str">
        <f t="shared" si="324"/>
        <v>25-34</v>
      </c>
      <c r="AJ6958" s="11">
        <f>YEAR(tbl_LoanData[[#This Row],[Application Date]])</f>
        <v>2026</v>
      </c>
      <c r="AK6958" s="11" t="str">
        <f>TEXT(tbl_LoanData[[#This Row],[Application Date]],"MMMM")</f>
        <v>April</v>
      </c>
      <c r="AL6958" s="12">
        <f>DATE(YEAR(tbl_LoanData[[#This Row],[Application Date]]),MONTH(tbl_LoanData[[#This Row],[Application Date]]),1)</f>
        <v>46113</v>
      </c>
      <c r="AM6958" s="14">
        <f ca="1">IF(AND(tbl_LoanData[[#This Row],[Application Date]]&gt;=EOMONTH(TODAY(),-1)+1,tbl_LoanData[[#This Row],[Application Date]]&lt;=TODAY()),tbl_LoanData[[#This Row],[Loan Amount]],0)</f>
        <v>0</v>
      </c>
      <c r="AN6958" s="14">
        <f>tbl_LoanData[[#This Row],[Amount Paid]]-(Q6958-X6958)</f>
        <v>-104000</v>
      </c>
      <c r="AO6958" s="14">
        <f>IF(tbl_LoanData[[#This Row],[Application Status]]="Approved",1,0)</f>
        <v>0</v>
      </c>
      <c r="AP6958" s="22" t="str">
        <f t="shared" ca="1" si="325"/>
        <v/>
      </c>
      <c r="AQ6958" s="22" t="str">
        <f t="shared" ca="1" si="326"/>
        <v/>
      </c>
    </row>
    <row r="6959" spans="1:43" x14ac:dyDescent="0.3">
      <c r="A6959" s="2" t="s">
        <v>12801</v>
      </c>
      <c r="B6959" s="2" t="s">
        <v>12802</v>
      </c>
      <c r="C6959" s="2" t="s">
        <v>243</v>
      </c>
      <c r="D6959" s="2" t="s">
        <v>311</v>
      </c>
      <c r="E6959" s="2" t="s">
        <v>101</v>
      </c>
      <c r="F6959" s="2">
        <v>55</v>
      </c>
      <c r="G6959" s="2" t="s">
        <v>83</v>
      </c>
      <c r="H6959" s="2" t="s">
        <v>318</v>
      </c>
      <c r="I6959" s="2" t="s">
        <v>42</v>
      </c>
      <c r="J6959" s="3">
        <v>46142</v>
      </c>
      <c r="K6959" s="3">
        <v>46148</v>
      </c>
      <c r="L6959" s="2" t="s">
        <v>38</v>
      </c>
      <c r="M6959" s="2" t="s">
        <v>127</v>
      </c>
      <c r="N6959" s="2" t="s">
        <v>128</v>
      </c>
      <c r="O6959" s="4">
        <v>1075000</v>
      </c>
      <c r="P6959" s="4">
        <v>293100</v>
      </c>
      <c r="Q6959" s="4">
        <v>781900</v>
      </c>
      <c r="R6959" s="2">
        <v>24</v>
      </c>
      <c r="S6959" s="5">
        <v>5.6</v>
      </c>
      <c r="T6959" s="4">
        <v>36228.03</v>
      </c>
      <c r="U6959" s="2" t="s">
        <v>73</v>
      </c>
      <c r="V6959" s="2" t="s">
        <v>74</v>
      </c>
      <c r="W6959" s="4">
        <v>72456.06</v>
      </c>
      <c r="X6959" s="4">
        <v>797016.74</v>
      </c>
      <c r="Y6959" s="4">
        <v>869472.8</v>
      </c>
      <c r="Z6959" s="2">
        <v>28</v>
      </c>
      <c r="AA6959" s="2" t="s">
        <v>57</v>
      </c>
      <c r="AB6959" s="2" t="s">
        <v>15730</v>
      </c>
      <c r="AC6959" s="2" t="s">
        <v>213</v>
      </c>
      <c r="AD6959" s="2" t="s">
        <v>76</v>
      </c>
      <c r="AE6959" s="5">
        <v>72.73</v>
      </c>
      <c r="AF6959" s="2">
        <v>1</v>
      </c>
      <c r="AG6959" s="2" t="s">
        <v>77</v>
      </c>
      <c r="AH6959" s="2">
        <v>6</v>
      </c>
      <c r="AI6959" s="6" t="str">
        <f t="shared" si="324"/>
        <v>55-64</v>
      </c>
      <c r="AJ6959" s="11">
        <f>YEAR(tbl_LoanData[[#This Row],[Application Date]])</f>
        <v>2026</v>
      </c>
      <c r="AK6959" s="11" t="str">
        <f>TEXT(tbl_LoanData[[#This Row],[Application Date]],"MMMM")</f>
        <v>April</v>
      </c>
      <c r="AL6959" s="12">
        <f>DATE(YEAR(tbl_LoanData[[#This Row],[Application Date]]),MONTH(tbl_LoanData[[#This Row],[Application Date]]),1)</f>
        <v>46113</v>
      </c>
      <c r="AM6959" s="14">
        <f ca="1">IF(AND(tbl_LoanData[[#This Row],[Application Date]]&gt;=EOMONTH(TODAY(),-1)+1,tbl_LoanData[[#This Row],[Application Date]]&lt;=TODAY()),tbl_LoanData[[#This Row],[Loan Amount]],0)</f>
        <v>0</v>
      </c>
      <c r="AN6959" s="14">
        <f>tbl_LoanData[[#This Row],[Amount Paid]]-(Q6959-X6959)</f>
        <v>87572.799999999988</v>
      </c>
      <c r="AO6959" s="14">
        <f>IF(tbl_LoanData[[#This Row],[Application Status]]="Approved",1,0)</f>
        <v>1</v>
      </c>
      <c r="AP6959" s="22" t="str">
        <f t="shared" ca="1" si="325"/>
        <v/>
      </c>
      <c r="AQ6959" s="22" t="str">
        <f t="shared" ca="1" si="326"/>
        <v/>
      </c>
    </row>
    <row r="6960" spans="1:43" ht="14.4" customHeight="1" x14ac:dyDescent="0.3">
      <c r="A6960" s="2" t="s">
        <v>12859</v>
      </c>
      <c r="B6960" s="2" t="s">
        <v>12860</v>
      </c>
      <c r="C6960" s="2" t="s">
        <v>606</v>
      </c>
      <c r="D6960" s="2" t="s">
        <v>209</v>
      </c>
      <c r="E6960" s="2" t="s">
        <v>81</v>
      </c>
      <c r="F6960" s="2">
        <v>54</v>
      </c>
      <c r="G6960" s="2" t="s">
        <v>69</v>
      </c>
      <c r="H6960" s="2" t="s">
        <v>233</v>
      </c>
      <c r="I6960" s="2" t="s">
        <v>46</v>
      </c>
      <c r="J6960" s="3">
        <v>46139</v>
      </c>
      <c r="K6960" s="3"/>
      <c r="L6960" s="2" t="s">
        <v>39</v>
      </c>
      <c r="M6960" s="2" t="s">
        <v>157</v>
      </c>
      <c r="N6960" s="2" t="s">
        <v>158</v>
      </c>
      <c r="O6960" s="4">
        <v>2218000</v>
      </c>
      <c r="P6960" s="4">
        <v>799300</v>
      </c>
      <c r="Q6960" s="4">
        <v>1418700</v>
      </c>
      <c r="R6960" s="2">
        <v>48</v>
      </c>
      <c r="S6960" s="5">
        <v>10.01</v>
      </c>
      <c r="T6960" s="4">
        <v>41390.57</v>
      </c>
      <c r="U6960" s="2" t="s">
        <v>96</v>
      </c>
      <c r="V6960" s="2" t="s">
        <v>97</v>
      </c>
      <c r="W6960" s="4">
        <v>0</v>
      </c>
      <c r="X6960" s="4">
        <v>0</v>
      </c>
      <c r="Y6960" s="4">
        <v>1986747.48</v>
      </c>
      <c r="Z6960" s="2">
        <v>0</v>
      </c>
      <c r="AA6960" s="2" t="s">
        <v>97</v>
      </c>
      <c r="AB6960" s="2" t="s">
        <v>15728</v>
      </c>
      <c r="AC6960" s="2" t="s">
        <v>75</v>
      </c>
      <c r="AD6960" s="2" t="s">
        <v>76</v>
      </c>
      <c r="AE6960" s="5">
        <v>63.96</v>
      </c>
      <c r="AF6960" s="2">
        <v>0</v>
      </c>
      <c r="AG6960" s="2" t="s">
        <v>97</v>
      </c>
      <c r="AH6960" s="2"/>
      <c r="AI6960" s="6" t="str">
        <f t="shared" si="324"/>
        <v>45-54</v>
      </c>
      <c r="AJ6960" s="11">
        <f>YEAR(tbl_LoanData[[#This Row],[Application Date]])</f>
        <v>2026</v>
      </c>
      <c r="AK6960" s="11" t="str">
        <f>TEXT(tbl_LoanData[[#This Row],[Application Date]],"MMMM")</f>
        <v>April</v>
      </c>
      <c r="AL6960" s="12">
        <f>DATE(YEAR(tbl_LoanData[[#This Row],[Application Date]]),MONTH(tbl_LoanData[[#This Row],[Application Date]]),1)</f>
        <v>46113</v>
      </c>
      <c r="AM6960" s="14">
        <f ca="1">IF(AND(tbl_LoanData[[#This Row],[Application Date]]&gt;=EOMONTH(TODAY(),-1)+1,tbl_LoanData[[#This Row],[Application Date]]&lt;=TODAY()),tbl_LoanData[[#This Row],[Loan Amount]],0)</f>
        <v>0</v>
      </c>
      <c r="AN6960" s="14">
        <f>tbl_LoanData[[#This Row],[Amount Paid]]-(Q6960-X6960)</f>
        <v>-1418700</v>
      </c>
      <c r="AO6960" s="14">
        <f>IF(tbl_LoanData[[#This Row],[Application Status]]="Approved",1,0)</f>
        <v>0</v>
      </c>
      <c r="AP6960" s="22" t="str">
        <f t="shared" ca="1" si="325"/>
        <v/>
      </c>
      <c r="AQ6960" s="22" t="str">
        <f t="shared" ca="1" si="326"/>
        <v/>
      </c>
    </row>
    <row r="6961" spans="1:43" ht="14.4" customHeight="1" x14ac:dyDescent="0.3">
      <c r="A6961" s="2" t="s">
        <v>12889</v>
      </c>
      <c r="B6961" s="2" t="s">
        <v>12890</v>
      </c>
      <c r="C6961" s="2" t="s">
        <v>100</v>
      </c>
      <c r="D6961" s="2" t="s">
        <v>142</v>
      </c>
      <c r="E6961" s="2" t="s">
        <v>268</v>
      </c>
      <c r="F6961" s="2">
        <v>31</v>
      </c>
      <c r="G6961" s="2" t="s">
        <v>69</v>
      </c>
      <c r="H6961" s="2" t="s">
        <v>318</v>
      </c>
      <c r="I6961" s="2" t="s">
        <v>42</v>
      </c>
      <c r="J6961" s="3">
        <v>46129</v>
      </c>
      <c r="K6961" s="3">
        <v>46143</v>
      </c>
      <c r="L6961" s="2" t="s">
        <v>36</v>
      </c>
      <c r="M6961" s="2" t="s">
        <v>85</v>
      </c>
      <c r="N6961" s="2" t="s">
        <v>624</v>
      </c>
      <c r="O6961" s="4">
        <v>2049000</v>
      </c>
      <c r="P6961" s="4">
        <v>520100</v>
      </c>
      <c r="Q6961" s="4">
        <v>1528900</v>
      </c>
      <c r="R6961" s="2">
        <v>36</v>
      </c>
      <c r="S6961" s="5">
        <v>11.36</v>
      </c>
      <c r="T6961" s="4">
        <v>56943.03</v>
      </c>
      <c r="U6961" s="2" t="s">
        <v>73</v>
      </c>
      <c r="V6961" s="2" t="s">
        <v>74</v>
      </c>
      <c r="W6961" s="4">
        <v>170829.09</v>
      </c>
      <c r="X6961" s="4">
        <v>1879120.03</v>
      </c>
      <c r="Y6961" s="4">
        <v>2049949.12</v>
      </c>
      <c r="Z6961" s="2">
        <v>0</v>
      </c>
      <c r="AA6961" s="2" t="s">
        <v>56</v>
      </c>
      <c r="AB6961" s="2" t="s">
        <v>15729</v>
      </c>
      <c r="AC6961" s="2" t="s">
        <v>213</v>
      </c>
      <c r="AD6961" s="2" t="s">
        <v>76</v>
      </c>
      <c r="AE6961" s="5">
        <v>74.62</v>
      </c>
      <c r="AF6961" s="2">
        <v>0</v>
      </c>
      <c r="AG6961" s="2" t="s">
        <v>77</v>
      </c>
      <c r="AH6961" s="2">
        <v>14</v>
      </c>
      <c r="AI6961" s="6" t="str">
        <f t="shared" si="324"/>
        <v>25-34</v>
      </c>
      <c r="AJ6961" s="11">
        <f>YEAR(tbl_LoanData[[#This Row],[Application Date]])</f>
        <v>2026</v>
      </c>
      <c r="AK6961" s="11" t="str">
        <f>TEXT(tbl_LoanData[[#This Row],[Application Date]],"MMMM")</f>
        <v>April</v>
      </c>
      <c r="AL6961" s="12">
        <f>DATE(YEAR(tbl_LoanData[[#This Row],[Application Date]]),MONTH(tbl_LoanData[[#This Row],[Application Date]]),1)</f>
        <v>46113</v>
      </c>
      <c r="AM6961" s="14">
        <f ca="1">IF(AND(tbl_LoanData[[#This Row],[Application Date]]&gt;=EOMONTH(TODAY(),-1)+1,tbl_LoanData[[#This Row],[Application Date]]&lt;=TODAY()),tbl_LoanData[[#This Row],[Loan Amount]],0)</f>
        <v>0</v>
      </c>
      <c r="AN6961" s="14">
        <f>tbl_LoanData[[#This Row],[Amount Paid]]-(Q6961-X6961)</f>
        <v>521049.12</v>
      </c>
      <c r="AO6961" s="14">
        <f>IF(tbl_LoanData[[#This Row],[Application Status]]="Approved",1,0)</f>
        <v>1</v>
      </c>
      <c r="AP6961" s="22" t="str">
        <f t="shared" ca="1" si="325"/>
        <v/>
      </c>
      <c r="AQ6961" s="22" t="str">
        <f t="shared" ca="1" si="326"/>
        <v/>
      </c>
    </row>
    <row r="6962" spans="1:43" ht="14.4" customHeight="1" x14ac:dyDescent="0.3">
      <c r="A6962" s="2" t="s">
        <v>12901</v>
      </c>
      <c r="B6962" s="2" t="s">
        <v>12902</v>
      </c>
      <c r="C6962" s="2" t="s">
        <v>712</v>
      </c>
      <c r="D6962" s="2" t="s">
        <v>67</v>
      </c>
      <c r="E6962" s="2" t="s">
        <v>118</v>
      </c>
      <c r="F6962" s="2">
        <v>43</v>
      </c>
      <c r="G6962" s="2" t="s">
        <v>83</v>
      </c>
      <c r="H6962" s="2" t="s">
        <v>466</v>
      </c>
      <c r="I6962" s="2" t="s">
        <v>43</v>
      </c>
      <c r="J6962" s="3">
        <v>46142</v>
      </c>
      <c r="K6962" s="3">
        <v>46157</v>
      </c>
      <c r="L6962" s="2" t="s">
        <v>37</v>
      </c>
      <c r="M6962" s="2" t="s">
        <v>104</v>
      </c>
      <c r="N6962" s="2" t="s">
        <v>192</v>
      </c>
      <c r="O6962" s="4">
        <v>176000</v>
      </c>
      <c r="P6962" s="4">
        <v>50100</v>
      </c>
      <c r="Q6962" s="4">
        <v>125900</v>
      </c>
      <c r="R6962" s="2">
        <v>24</v>
      </c>
      <c r="S6962" s="5">
        <v>10.050000000000001</v>
      </c>
      <c r="T6962" s="4">
        <v>6300.25</v>
      </c>
      <c r="U6962" s="2" t="s">
        <v>73</v>
      </c>
      <c r="V6962" s="2" t="s">
        <v>74</v>
      </c>
      <c r="W6962" s="4">
        <v>18900.75</v>
      </c>
      <c r="X6962" s="4">
        <v>132305.15</v>
      </c>
      <c r="Y6962" s="4">
        <v>151205.9</v>
      </c>
      <c r="Z6962" s="2">
        <v>0</v>
      </c>
      <c r="AA6962" s="2" t="s">
        <v>56</v>
      </c>
      <c r="AB6962" s="2" t="s">
        <v>15728</v>
      </c>
      <c r="AC6962" s="2" t="s">
        <v>129</v>
      </c>
      <c r="AD6962" s="2" t="s">
        <v>76</v>
      </c>
      <c r="AE6962" s="5">
        <v>71.53</v>
      </c>
      <c r="AF6962" s="2">
        <v>0</v>
      </c>
      <c r="AG6962" s="2" t="s">
        <v>77</v>
      </c>
      <c r="AH6962" s="2">
        <v>15</v>
      </c>
      <c r="AI6962" s="6" t="str">
        <f t="shared" si="324"/>
        <v>35-44</v>
      </c>
      <c r="AJ6962" s="11">
        <f>YEAR(tbl_LoanData[[#This Row],[Application Date]])</f>
        <v>2026</v>
      </c>
      <c r="AK6962" s="11" t="str">
        <f>TEXT(tbl_LoanData[[#This Row],[Application Date]],"MMMM")</f>
        <v>April</v>
      </c>
      <c r="AL6962" s="12">
        <f>DATE(YEAR(tbl_LoanData[[#This Row],[Application Date]]),MONTH(tbl_LoanData[[#This Row],[Application Date]]),1)</f>
        <v>46113</v>
      </c>
      <c r="AM6962" s="14">
        <f ca="1">IF(AND(tbl_LoanData[[#This Row],[Application Date]]&gt;=EOMONTH(TODAY(),-1)+1,tbl_LoanData[[#This Row],[Application Date]]&lt;=TODAY()),tbl_LoanData[[#This Row],[Loan Amount]],0)</f>
        <v>0</v>
      </c>
      <c r="AN6962" s="14">
        <f>tbl_LoanData[[#This Row],[Amount Paid]]-(Q6962-X6962)</f>
        <v>25305.899999999994</v>
      </c>
      <c r="AO6962" s="14">
        <f>IF(tbl_LoanData[[#This Row],[Application Status]]="Approved",1,0)</f>
        <v>1</v>
      </c>
      <c r="AP6962" s="22" t="str">
        <f t="shared" ca="1" si="325"/>
        <v/>
      </c>
      <c r="AQ6962" s="22" t="str">
        <f t="shared" ca="1" si="326"/>
        <v/>
      </c>
    </row>
    <row r="6963" spans="1:43" ht="14.4" customHeight="1" x14ac:dyDescent="0.3">
      <c r="A6963" s="2" t="s">
        <v>13275</v>
      </c>
      <c r="B6963" s="2" t="s">
        <v>13276</v>
      </c>
      <c r="C6963" s="2" t="s">
        <v>124</v>
      </c>
      <c r="D6963" s="2" t="s">
        <v>134</v>
      </c>
      <c r="E6963" s="2" t="s">
        <v>323</v>
      </c>
      <c r="F6963" s="2">
        <v>22</v>
      </c>
      <c r="G6963" s="2" t="s">
        <v>69</v>
      </c>
      <c r="H6963" s="2" t="s">
        <v>543</v>
      </c>
      <c r="I6963" s="2" t="s">
        <v>45</v>
      </c>
      <c r="J6963" s="3">
        <v>46126</v>
      </c>
      <c r="K6963" s="3">
        <v>46143</v>
      </c>
      <c r="L6963" s="2" t="s">
        <v>36</v>
      </c>
      <c r="M6963" s="2" t="s">
        <v>111</v>
      </c>
      <c r="N6963" s="2" t="s">
        <v>350</v>
      </c>
      <c r="O6963" s="4">
        <v>2100000</v>
      </c>
      <c r="P6963" s="4">
        <v>562000</v>
      </c>
      <c r="Q6963" s="4">
        <v>1538000</v>
      </c>
      <c r="R6963" s="2">
        <v>18</v>
      </c>
      <c r="S6963" s="5">
        <v>13.74</v>
      </c>
      <c r="T6963" s="4">
        <v>103054.54</v>
      </c>
      <c r="U6963" s="2" t="s">
        <v>73</v>
      </c>
      <c r="V6963" s="2" t="s">
        <v>74</v>
      </c>
      <c r="W6963" s="4">
        <v>309163.62</v>
      </c>
      <c r="X6963" s="4">
        <v>1545818.18</v>
      </c>
      <c r="Y6963" s="4">
        <v>1854981.8</v>
      </c>
      <c r="Z6963" s="2">
        <v>0</v>
      </c>
      <c r="AA6963" s="2" t="s">
        <v>56</v>
      </c>
      <c r="AB6963" s="2" t="s">
        <v>15735</v>
      </c>
      <c r="AC6963" s="2" t="s">
        <v>332</v>
      </c>
      <c r="AD6963" s="2" t="s">
        <v>76</v>
      </c>
      <c r="AE6963" s="5">
        <v>73.239999999999995</v>
      </c>
      <c r="AF6963" s="2">
        <v>0</v>
      </c>
      <c r="AG6963" s="2" t="s">
        <v>77</v>
      </c>
      <c r="AH6963" s="2">
        <v>17</v>
      </c>
      <c r="AI6963" s="6" t="str">
        <f t="shared" si="324"/>
        <v>18-24</v>
      </c>
      <c r="AJ6963" s="11">
        <f>YEAR(tbl_LoanData[[#This Row],[Application Date]])</f>
        <v>2026</v>
      </c>
      <c r="AK6963" s="11" t="str">
        <f>TEXT(tbl_LoanData[[#This Row],[Application Date]],"MMMM")</f>
        <v>April</v>
      </c>
      <c r="AL6963" s="12">
        <f>DATE(YEAR(tbl_LoanData[[#This Row],[Application Date]]),MONTH(tbl_LoanData[[#This Row],[Application Date]]),1)</f>
        <v>46113</v>
      </c>
      <c r="AM6963" s="14">
        <f ca="1">IF(AND(tbl_LoanData[[#This Row],[Application Date]]&gt;=EOMONTH(TODAY(),-1)+1,tbl_LoanData[[#This Row],[Application Date]]&lt;=TODAY()),tbl_LoanData[[#This Row],[Loan Amount]],0)</f>
        <v>0</v>
      </c>
      <c r="AN6963" s="14">
        <f>tbl_LoanData[[#This Row],[Amount Paid]]-(Q6963-X6963)</f>
        <v>316981.79999999993</v>
      </c>
      <c r="AO6963" s="14">
        <f>IF(tbl_LoanData[[#This Row],[Application Status]]="Approved",1,0)</f>
        <v>1</v>
      </c>
      <c r="AP6963" s="22" t="str">
        <f t="shared" ca="1" si="325"/>
        <v/>
      </c>
      <c r="AQ6963" s="22" t="str">
        <f t="shared" ca="1" si="326"/>
        <v/>
      </c>
    </row>
    <row r="6964" spans="1:43" ht="14.4" customHeight="1" x14ac:dyDescent="0.3">
      <c r="A6964" s="2" t="s">
        <v>13365</v>
      </c>
      <c r="B6964" s="2" t="s">
        <v>13366</v>
      </c>
      <c r="C6964" s="2" t="s">
        <v>393</v>
      </c>
      <c r="D6964" s="2" t="s">
        <v>118</v>
      </c>
      <c r="E6964" s="2" t="s">
        <v>134</v>
      </c>
      <c r="F6964" s="2">
        <v>61</v>
      </c>
      <c r="G6964" s="2" t="s">
        <v>83</v>
      </c>
      <c r="H6964" s="2" t="s">
        <v>565</v>
      </c>
      <c r="I6964" s="2" t="s">
        <v>47</v>
      </c>
      <c r="J6964" s="3">
        <v>46113</v>
      </c>
      <c r="K6964" s="3">
        <v>46125</v>
      </c>
      <c r="L6964" s="2" t="s">
        <v>37</v>
      </c>
      <c r="M6964" s="2" t="s">
        <v>94</v>
      </c>
      <c r="N6964" s="2" t="s">
        <v>234</v>
      </c>
      <c r="O6964" s="4">
        <v>109000</v>
      </c>
      <c r="P6964" s="4">
        <v>24000</v>
      </c>
      <c r="Q6964" s="4">
        <v>85000</v>
      </c>
      <c r="R6964" s="2">
        <v>48</v>
      </c>
      <c r="S6964" s="5">
        <v>12</v>
      </c>
      <c r="T6964" s="4">
        <v>2620.83</v>
      </c>
      <c r="U6964" s="2" t="s">
        <v>73</v>
      </c>
      <c r="V6964" s="2" t="s">
        <v>74</v>
      </c>
      <c r="W6964" s="4">
        <v>7862.49</v>
      </c>
      <c r="X6964" s="4">
        <v>117937.51</v>
      </c>
      <c r="Y6964" s="4">
        <v>125800</v>
      </c>
      <c r="Z6964" s="2">
        <v>30</v>
      </c>
      <c r="AA6964" s="2" t="s">
        <v>57</v>
      </c>
      <c r="AB6964" s="2" t="s">
        <v>15732</v>
      </c>
      <c r="AC6964" s="2" t="s">
        <v>106</v>
      </c>
      <c r="AD6964" s="2" t="s">
        <v>76</v>
      </c>
      <c r="AE6964" s="5">
        <v>77.98</v>
      </c>
      <c r="AF6964" s="2">
        <v>1</v>
      </c>
      <c r="AG6964" s="2" t="s">
        <v>77</v>
      </c>
      <c r="AH6964" s="2">
        <v>12</v>
      </c>
      <c r="AI6964" s="6" t="str">
        <f t="shared" si="324"/>
        <v>55-64</v>
      </c>
      <c r="AJ6964" s="11">
        <f>YEAR(tbl_LoanData[[#This Row],[Application Date]])</f>
        <v>2026</v>
      </c>
      <c r="AK6964" s="11" t="str">
        <f>TEXT(tbl_LoanData[[#This Row],[Application Date]],"MMMM")</f>
        <v>April</v>
      </c>
      <c r="AL6964" s="12">
        <f>DATE(YEAR(tbl_LoanData[[#This Row],[Application Date]]),MONTH(tbl_LoanData[[#This Row],[Application Date]]),1)</f>
        <v>46113</v>
      </c>
      <c r="AM6964" s="14">
        <f ca="1">IF(AND(tbl_LoanData[[#This Row],[Application Date]]&gt;=EOMONTH(TODAY(),-1)+1,tbl_LoanData[[#This Row],[Application Date]]&lt;=TODAY()),tbl_LoanData[[#This Row],[Loan Amount]],0)</f>
        <v>0</v>
      </c>
      <c r="AN6964" s="14">
        <f>tbl_LoanData[[#This Row],[Amount Paid]]-(Q6964-X6964)</f>
        <v>40799.999999999993</v>
      </c>
      <c r="AO6964" s="14">
        <f>IF(tbl_LoanData[[#This Row],[Application Status]]="Approved",1,0)</f>
        <v>1</v>
      </c>
      <c r="AP6964" s="22" t="str">
        <f t="shared" ca="1" si="325"/>
        <v/>
      </c>
      <c r="AQ6964" s="22" t="str">
        <f t="shared" ca="1" si="326"/>
        <v/>
      </c>
    </row>
    <row r="6965" spans="1:43" ht="14.4" customHeight="1" x14ac:dyDescent="0.3">
      <c r="A6965" s="2" t="s">
        <v>13381</v>
      </c>
      <c r="B6965" s="2" t="s">
        <v>13382</v>
      </c>
      <c r="C6965" s="2" t="s">
        <v>277</v>
      </c>
      <c r="D6965" s="2" t="s">
        <v>142</v>
      </c>
      <c r="E6965" s="2" t="s">
        <v>209</v>
      </c>
      <c r="F6965" s="2">
        <v>44</v>
      </c>
      <c r="G6965" s="2" t="s">
        <v>83</v>
      </c>
      <c r="H6965" s="2" t="s">
        <v>166</v>
      </c>
      <c r="I6965" s="2" t="s">
        <v>46</v>
      </c>
      <c r="J6965" s="3">
        <v>46120</v>
      </c>
      <c r="K6965" s="3">
        <v>46127</v>
      </c>
      <c r="L6965" s="2" t="s">
        <v>38</v>
      </c>
      <c r="M6965" s="2" t="s">
        <v>85</v>
      </c>
      <c r="N6965" s="2" t="s">
        <v>314</v>
      </c>
      <c r="O6965" s="4">
        <v>1308000</v>
      </c>
      <c r="P6965" s="4">
        <v>511200</v>
      </c>
      <c r="Q6965" s="4">
        <v>796800</v>
      </c>
      <c r="R6965" s="2">
        <v>24</v>
      </c>
      <c r="S6965" s="5">
        <v>5.68</v>
      </c>
      <c r="T6965" s="4">
        <v>36971.519999999997</v>
      </c>
      <c r="U6965" s="2" t="s">
        <v>73</v>
      </c>
      <c r="V6965" s="2" t="s">
        <v>74</v>
      </c>
      <c r="W6965" s="4">
        <v>147886.07999999999</v>
      </c>
      <c r="X6965" s="4">
        <v>739430.40000000002</v>
      </c>
      <c r="Y6965" s="4">
        <v>887316.47999999998</v>
      </c>
      <c r="Z6965" s="2">
        <v>0</v>
      </c>
      <c r="AA6965" s="2" t="s">
        <v>56</v>
      </c>
      <c r="AB6965" s="2" t="s">
        <v>15734</v>
      </c>
      <c r="AC6965" s="2" t="s">
        <v>213</v>
      </c>
      <c r="AD6965" s="2" t="s">
        <v>76</v>
      </c>
      <c r="AE6965" s="5">
        <v>60.92</v>
      </c>
      <c r="AF6965" s="2">
        <v>0</v>
      </c>
      <c r="AG6965" s="2" t="s">
        <v>77</v>
      </c>
      <c r="AH6965" s="2">
        <v>7</v>
      </c>
      <c r="AI6965" s="6" t="str">
        <f t="shared" si="324"/>
        <v>35-44</v>
      </c>
      <c r="AJ6965" s="11">
        <f>YEAR(tbl_LoanData[[#This Row],[Application Date]])</f>
        <v>2026</v>
      </c>
      <c r="AK6965" s="11" t="str">
        <f>TEXT(tbl_LoanData[[#This Row],[Application Date]],"MMMM")</f>
        <v>April</v>
      </c>
      <c r="AL6965" s="12">
        <f>DATE(YEAR(tbl_LoanData[[#This Row],[Application Date]]),MONTH(tbl_LoanData[[#This Row],[Application Date]]),1)</f>
        <v>46113</v>
      </c>
      <c r="AM6965" s="14">
        <f ca="1">IF(AND(tbl_LoanData[[#This Row],[Application Date]]&gt;=EOMONTH(TODAY(),-1)+1,tbl_LoanData[[#This Row],[Application Date]]&lt;=TODAY()),tbl_LoanData[[#This Row],[Loan Amount]],0)</f>
        <v>0</v>
      </c>
      <c r="AN6965" s="14">
        <f>tbl_LoanData[[#This Row],[Amount Paid]]-(Q6965-X6965)</f>
        <v>90516.48000000001</v>
      </c>
      <c r="AO6965" s="14">
        <f>IF(tbl_LoanData[[#This Row],[Application Status]]="Approved",1,0)</f>
        <v>1</v>
      </c>
      <c r="AP6965" s="22" t="str">
        <f t="shared" ca="1" si="325"/>
        <v/>
      </c>
      <c r="AQ6965" s="22" t="str">
        <f t="shared" ca="1" si="326"/>
        <v/>
      </c>
    </row>
    <row r="6966" spans="1:43" ht="14.4" customHeight="1" x14ac:dyDescent="0.3">
      <c r="A6966" s="2" t="s">
        <v>13627</v>
      </c>
      <c r="B6966" s="2" t="s">
        <v>13628</v>
      </c>
      <c r="C6966" s="2" t="s">
        <v>471</v>
      </c>
      <c r="D6966" s="2" t="s">
        <v>81</v>
      </c>
      <c r="E6966" s="2" t="s">
        <v>311</v>
      </c>
      <c r="F6966" s="2">
        <v>53</v>
      </c>
      <c r="G6966" s="2" t="s">
        <v>83</v>
      </c>
      <c r="H6966" s="2" t="s">
        <v>103</v>
      </c>
      <c r="I6966" s="2" t="s">
        <v>43</v>
      </c>
      <c r="J6966" s="3">
        <v>46121</v>
      </c>
      <c r="K6966" s="3">
        <v>46131</v>
      </c>
      <c r="L6966" s="2" t="s">
        <v>40</v>
      </c>
      <c r="M6966" s="2" t="s">
        <v>94</v>
      </c>
      <c r="N6966" s="2" t="s">
        <v>4</v>
      </c>
      <c r="O6966" s="4">
        <v>792000</v>
      </c>
      <c r="P6966" s="4">
        <v>228200</v>
      </c>
      <c r="Q6966" s="4">
        <v>563800</v>
      </c>
      <c r="R6966" s="2">
        <v>60</v>
      </c>
      <c r="S6966" s="5">
        <v>14.13</v>
      </c>
      <c r="T6966" s="4">
        <v>16035.41</v>
      </c>
      <c r="U6966" s="2" t="s">
        <v>73</v>
      </c>
      <c r="V6966" s="2" t="s">
        <v>74</v>
      </c>
      <c r="W6966" s="4">
        <v>48106.23</v>
      </c>
      <c r="X6966" s="4">
        <v>914018.47</v>
      </c>
      <c r="Y6966" s="4">
        <v>962124.7</v>
      </c>
      <c r="Z6966" s="2">
        <v>32</v>
      </c>
      <c r="AA6966" s="2" t="s">
        <v>58</v>
      </c>
      <c r="AB6966" s="2" t="s">
        <v>15729</v>
      </c>
      <c r="AC6966" s="2" t="s">
        <v>121</v>
      </c>
      <c r="AD6966" s="2" t="s">
        <v>76</v>
      </c>
      <c r="AE6966" s="5">
        <v>71.19</v>
      </c>
      <c r="AF6966" s="2">
        <v>1</v>
      </c>
      <c r="AG6966" s="2" t="s">
        <v>15718</v>
      </c>
      <c r="AH6966" s="2">
        <v>10</v>
      </c>
      <c r="AI6966" s="6" t="str">
        <f t="shared" si="324"/>
        <v>45-54</v>
      </c>
      <c r="AJ6966" s="11">
        <f>YEAR(tbl_LoanData[[#This Row],[Application Date]])</f>
        <v>2026</v>
      </c>
      <c r="AK6966" s="11" t="str">
        <f>TEXT(tbl_LoanData[[#This Row],[Application Date]],"MMMM")</f>
        <v>April</v>
      </c>
      <c r="AL6966" s="12">
        <f>DATE(YEAR(tbl_LoanData[[#This Row],[Application Date]]),MONTH(tbl_LoanData[[#This Row],[Application Date]]),1)</f>
        <v>46113</v>
      </c>
      <c r="AM6966" s="14">
        <f ca="1">IF(AND(tbl_LoanData[[#This Row],[Application Date]]&gt;=EOMONTH(TODAY(),-1)+1,tbl_LoanData[[#This Row],[Application Date]]&lt;=TODAY()),tbl_LoanData[[#This Row],[Loan Amount]],0)</f>
        <v>0</v>
      </c>
      <c r="AN6966" s="14">
        <f>tbl_LoanData[[#This Row],[Amount Paid]]-(Q6966-X6966)</f>
        <v>398324.69999999995</v>
      </c>
      <c r="AO6966" s="14">
        <f>IF(tbl_LoanData[[#This Row],[Application Status]]="Approved",1,0)</f>
        <v>1</v>
      </c>
      <c r="AP6966" s="22" t="str">
        <f t="shared" ca="1" si="325"/>
        <v/>
      </c>
      <c r="AQ6966" s="22" t="str">
        <f t="shared" ca="1" si="326"/>
        <v/>
      </c>
    </row>
    <row r="6967" spans="1:43" ht="14.4" customHeight="1" x14ac:dyDescent="0.3">
      <c r="A6967" s="2" t="s">
        <v>13677</v>
      </c>
      <c r="B6967" s="2" t="s">
        <v>13678</v>
      </c>
      <c r="C6967" s="2" t="s">
        <v>809</v>
      </c>
      <c r="D6967" s="2" t="s">
        <v>254</v>
      </c>
      <c r="E6967" s="2" t="s">
        <v>182</v>
      </c>
      <c r="F6967" s="2">
        <v>28</v>
      </c>
      <c r="G6967" s="2" t="s">
        <v>69</v>
      </c>
      <c r="H6967" s="2" t="s">
        <v>285</v>
      </c>
      <c r="I6967" s="2" t="s">
        <v>55</v>
      </c>
      <c r="J6967" s="3">
        <v>46118</v>
      </c>
      <c r="K6967" s="3">
        <v>46132</v>
      </c>
      <c r="L6967" s="2" t="s">
        <v>37</v>
      </c>
      <c r="M6967" s="2" t="s">
        <v>94</v>
      </c>
      <c r="N6967" s="2" t="s">
        <v>488</v>
      </c>
      <c r="O6967" s="4">
        <v>185000</v>
      </c>
      <c r="P6967" s="4">
        <v>33500</v>
      </c>
      <c r="Q6967" s="4">
        <v>151500</v>
      </c>
      <c r="R6967" s="2">
        <v>36</v>
      </c>
      <c r="S6967" s="5">
        <v>14.88</v>
      </c>
      <c r="T6967" s="4">
        <v>6086.93</v>
      </c>
      <c r="U6967" s="2" t="s">
        <v>73</v>
      </c>
      <c r="V6967" s="2" t="s">
        <v>74</v>
      </c>
      <c r="W6967" s="4">
        <v>24347.72</v>
      </c>
      <c r="X6967" s="4">
        <v>194781.88</v>
      </c>
      <c r="Y6967" s="4">
        <v>219129.60000000001</v>
      </c>
      <c r="Z6967" s="2">
        <v>0</v>
      </c>
      <c r="AA6967" s="2" t="s">
        <v>56</v>
      </c>
      <c r="AB6967" s="2" t="s">
        <v>15735</v>
      </c>
      <c r="AC6967" s="2" t="s">
        <v>138</v>
      </c>
      <c r="AD6967" s="2" t="s">
        <v>76</v>
      </c>
      <c r="AE6967" s="5">
        <v>81.89</v>
      </c>
      <c r="AF6967" s="2">
        <v>0</v>
      </c>
      <c r="AG6967" s="2" t="s">
        <v>77</v>
      </c>
      <c r="AH6967" s="2">
        <v>14</v>
      </c>
      <c r="AI6967" s="6" t="str">
        <f t="shared" si="324"/>
        <v>25-34</v>
      </c>
      <c r="AJ6967" s="11">
        <f>YEAR(tbl_LoanData[[#This Row],[Application Date]])</f>
        <v>2026</v>
      </c>
      <c r="AK6967" s="11" t="str">
        <f>TEXT(tbl_LoanData[[#This Row],[Application Date]],"MMMM")</f>
        <v>April</v>
      </c>
      <c r="AL6967" s="12">
        <f>DATE(YEAR(tbl_LoanData[[#This Row],[Application Date]]),MONTH(tbl_LoanData[[#This Row],[Application Date]]),1)</f>
        <v>46113</v>
      </c>
      <c r="AM6967" s="14">
        <f ca="1">IF(AND(tbl_LoanData[[#This Row],[Application Date]]&gt;=EOMONTH(TODAY(),-1)+1,tbl_LoanData[[#This Row],[Application Date]]&lt;=TODAY()),tbl_LoanData[[#This Row],[Loan Amount]],0)</f>
        <v>0</v>
      </c>
      <c r="AN6967" s="14">
        <f>tbl_LoanData[[#This Row],[Amount Paid]]-(Q6967-X6967)</f>
        <v>67629.600000000006</v>
      </c>
      <c r="AO6967" s="14">
        <f>IF(tbl_LoanData[[#This Row],[Application Status]]="Approved",1,0)</f>
        <v>1</v>
      </c>
      <c r="AP6967" s="22" t="str">
        <f t="shared" ca="1" si="325"/>
        <v/>
      </c>
      <c r="AQ6967" s="22" t="str">
        <f t="shared" ca="1" si="326"/>
        <v/>
      </c>
    </row>
    <row r="6968" spans="1:43" ht="14.4" customHeight="1" x14ac:dyDescent="0.3">
      <c r="A6968" s="2" t="s">
        <v>13719</v>
      </c>
      <c r="B6968" s="2" t="s">
        <v>13720</v>
      </c>
      <c r="C6968" s="2" t="s">
        <v>231</v>
      </c>
      <c r="D6968" s="2" t="s">
        <v>204</v>
      </c>
      <c r="E6968" s="2" t="s">
        <v>406</v>
      </c>
      <c r="F6968" s="2">
        <v>64</v>
      </c>
      <c r="G6968" s="2" t="s">
        <v>83</v>
      </c>
      <c r="H6968" s="2" t="s">
        <v>70</v>
      </c>
      <c r="I6968" s="2" t="s">
        <v>50</v>
      </c>
      <c r="J6968" s="3">
        <v>46123</v>
      </c>
      <c r="K6968" s="3">
        <v>46140</v>
      </c>
      <c r="L6968" s="2" t="s">
        <v>40</v>
      </c>
      <c r="M6968" s="2" t="s">
        <v>111</v>
      </c>
      <c r="N6968" s="2" t="s">
        <v>120</v>
      </c>
      <c r="O6968" s="4">
        <v>1464000</v>
      </c>
      <c r="P6968" s="4">
        <v>442400</v>
      </c>
      <c r="Q6968" s="4">
        <v>1021600</v>
      </c>
      <c r="R6968" s="2">
        <v>36</v>
      </c>
      <c r="S6968" s="5">
        <v>6.95</v>
      </c>
      <c r="T6968" s="4">
        <v>34294.54</v>
      </c>
      <c r="U6968" s="2" t="s">
        <v>73</v>
      </c>
      <c r="V6968" s="2" t="s">
        <v>74</v>
      </c>
      <c r="W6968" s="4">
        <v>102883.62</v>
      </c>
      <c r="X6968" s="4">
        <v>1131719.98</v>
      </c>
      <c r="Y6968" s="4">
        <v>1234603.6000000001</v>
      </c>
      <c r="Z6968" s="2">
        <v>0</v>
      </c>
      <c r="AA6968" s="2" t="s">
        <v>56</v>
      </c>
      <c r="AB6968" s="2" t="s">
        <v>15732</v>
      </c>
      <c r="AC6968" s="2" t="s">
        <v>360</v>
      </c>
      <c r="AD6968" s="2" t="s">
        <v>76</v>
      </c>
      <c r="AE6968" s="5">
        <v>69.78</v>
      </c>
      <c r="AF6968" s="2">
        <v>0</v>
      </c>
      <c r="AG6968" s="2" t="s">
        <v>77</v>
      </c>
      <c r="AH6968" s="2">
        <v>17</v>
      </c>
      <c r="AI6968" s="6" t="str">
        <f t="shared" si="324"/>
        <v>55-64</v>
      </c>
      <c r="AJ6968" s="11">
        <f>YEAR(tbl_LoanData[[#This Row],[Application Date]])</f>
        <v>2026</v>
      </c>
      <c r="AK6968" s="11" t="str">
        <f>TEXT(tbl_LoanData[[#This Row],[Application Date]],"MMMM")</f>
        <v>April</v>
      </c>
      <c r="AL6968" s="12">
        <f>DATE(YEAR(tbl_LoanData[[#This Row],[Application Date]]),MONTH(tbl_LoanData[[#This Row],[Application Date]]),1)</f>
        <v>46113</v>
      </c>
      <c r="AM6968" s="14">
        <f ca="1">IF(AND(tbl_LoanData[[#This Row],[Application Date]]&gt;=EOMONTH(TODAY(),-1)+1,tbl_LoanData[[#This Row],[Application Date]]&lt;=TODAY()),tbl_LoanData[[#This Row],[Loan Amount]],0)</f>
        <v>0</v>
      </c>
      <c r="AN6968" s="14">
        <f>tbl_LoanData[[#This Row],[Amount Paid]]-(Q6968-X6968)</f>
        <v>213003.59999999998</v>
      </c>
      <c r="AO6968" s="14">
        <f>IF(tbl_LoanData[[#This Row],[Application Status]]="Approved",1,0)</f>
        <v>1</v>
      </c>
      <c r="AP6968" s="22" t="str">
        <f t="shared" ca="1" si="325"/>
        <v/>
      </c>
      <c r="AQ6968" s="22" t="str">
        <f t="shared" ca="1" si="326"/>
        <v/>
      </c>
    </row>
    <row r="6969" spans="1:43" ht="14.4" customHeight="1" x14ac:dyDescent="0.3">
      <c r="A6969" s="2" t="s">
        <v>13937</v>
      </c>
      <c r="B6969" s="2" t="s">
        <v>13938</v>
      </c>
      <c r="C6969" s="2" t="s">
        <v>347</v>
      </c>
      <c r="D6969" s="2" t="s">
        <v>176</v>
      </c>
      <c r="E6969" s="2" t="s">
        <v>189</v>
      </c>
      <c r="F6969" s="2">
        <v>37</v>
      </c>
      <c r="G6969" s="2" t="s">
        <v>69</v>
      </c>
      <c r="H6969" s="2" t="s">
        <v>265</v>
      </c>
      <c r="I6969" s="2" t="s">
        <v>44</v>
      </c>
      <c r="J6969" s="3">
        <v>46142</v>
      </c>
      <c r="K6969" s="3">
        <v>46152</v>
      </c>
      <c r="L6969" s="2" t="s">
        <v>38</v>
      </c>
      <c r="M6969" s="2" t="s">
        <v>127</v>
      </c>
      <c r="N6969" s="2" t="s">
        <v>128</v>
      </c>
      <c r="O6969" s="4">
        <v>1380000</v>
      </c>
      <c r="P6969" s="4">
        <v>284600</v>
      </c>
      <c r="Q6969" s="4">
        <v>1095400</v>
      </c>
      <c r="R6969" s="2">
        <v>24</v>
      </c>
      <c r="S6969" s="5">
        <v>9.67</v>
      </c>
      <c r="T6969" s="4">
        <v>54468.76</v>
      </c>
      <c r="U6969" s="2" t="s">
        <v>73</v>
      </c>
      <c r="V6969" s="2" t="s">
        <v>74</v>
      </c>
      <c r="W6969" s="4">
        <v>163406.28</v>
      </c>
      <c r="X6969" s="4">
        <v>1143844.08</v>
      </c>
      <c r="Y6969" s="4">
        <v>1307250.3600000001</v>
      </c>
      <c r="Z6969" s="2">
        <v>0</v>
      </c>
      <c r="AA6969" s="2" t="s">
        <v>56</v>
      </c>
      <c r="AB6969" s="2" t="s">
        <v>15734</v>
      </c>
      <c r="AC6969" s="2" t="s">
        <v>75</v>
      </c>
      <c r="AD6969" s="2" t="s">
        <v>76</v>
      </c>
      <c r="AE6969" s="5">
        <v>79.38</v>
      </c>
      <c r="AF6969" s="2">
        <v>0</v>
      </c>
      <c r="AG6969" s="2" t="s">
        <v>77</v>
      </c>
      <c r="AH6969" s="2">
        <v>10</v>
      </c>
      <c r="AI6969" s="6" t="str">
        <f t="shared" si="324"/>
        <v>35-44</v>
      </c>
      <c r="AJ6969" s="11">
        <f>YEAR(tbl_LoanData[[#This Row],[Application Date]])</f>
        <v>2026</v>
      </c>
      <c r="AK6969" s="11" t="str">
        <f>TEXT(tbl_LoanData[[#This Row],[Application Date]],"MMMM")</f>
        <v>April</v>
      </c>
      <c r="AL6969" s="12">
        <f>DATE(YEAR(tbl_LoanData[[#This Row],[Application Date]]),MONTH(tbl_LoanData[[#This Row],[Application Date]]),1)</f>
        <v>46113</v>
      </c>
      <c r="AM6969" s="14">
        <f ca="1">IF(AND(tbl_LoanData[[#This Row],[Application Date]]&gt;=EOMONTH(TODAY(),-1)+1,tbl_LoanData[[#This Row],[Application Date]]&lt;=TODAY()),tbl_LoanData[[#This Row],[Loan Amount]],0)</f>
        <v>0</v>
      </c>
      <c r="AN6969" s="14">
        <f>tbl_LoanData[[#This Row],[Amount Paid]]-(Q6969-X6969)</f>
        <v>211850.36000000007</v>
      </c>
      <c r="AO6969" s="14">
        <f>IF(tbl_LoanData[[#This Row],[Application Status]]="Approved",1,0)</f>
        <v>1</v>
      </c>
      <c r="AP6969" s="22" t="str">
        <f t="shared" ca="1" si="325"/>
        <v/>
      </c>
      <c r="AQ6969" s="22" t="str">
        <f t="shared" ca="1" si="326"/>
        <v/>
      </c>
    </row>
    <row r="6970" spans="1:43" ht="14.4" customHeight="1" x14ac:dyDescent="0.3">
      <c r="A6970" s="2" t="s">
        <v>13963</v>
      </c>
      <c r="B6970" s="2" t="s">
        <v>13964</v>
      </c>
      <c r="C6970" s="2" t="s">
        <v>687</v>
      </c>
      <c r="D6970" s="2" t="s">
        <v>102</v>
      </c>
      <c r="E6970" s="2" t="s">
        <v>102</v>
      </c>
      <c r="F6970" s="2">
        <v>26</v>
      </c>
      <c r="G6970" s="2" t="s">
        <v>83</v>
      </c>
      <c r="H6970" s="2" t="s">
        <v>177</v>
      </c>
      <c r="I6970" s="2" t="s">
        <v>43</v>
      </c>
      <c r="J6970" s="3">
        <v>46119</v>
      </c>
      <c r="K6970" s="3">
        <v>46138</v>
      </c>
      <c r="L6970" s="2" t="s">
        <v>40</v>
      </c>
      <c r="M6970" s="2" t="s">
        <v>111</v>
      </c>
      <c r="N6970" s="2" t="s">
        <v>120</v>
      </c>
      <c r="O6970" s="4">
        <v>1254000</v>
      </c>
      <c r="P6970" s="4">
        <v>458600</v>
      </c>
      <c r="Q6970" s="4">
        <v>795400</v>
      </c>
      <c r="R6970" s="2">
        <v>24</v>
      </c>
      <c r="S6970" s="5">
        <v>13.68</v>
      </c>
      <c r="T6970" s="4">
        <v>42209.23</v>
      </c>
      <c r="U6970" s="2" t="s">
        <v>73</v>
      </c>
      <c r="V6970" s="2" t="s">
        <v>74</v>
      </c>
      <c r="W6970" s="4">
        <v>126627.69</v>
      </c>
      <c r="X6970" s="4">
        <v>886393.75</v>
      </c>
      <c r="Y6970" s="4">
        <v>1013021.44</v>
      </c>
      <c r="Z6970" s="2">
        <v>0</v>
      </c>
      <c r="AA6970" s="2" t="s">
        <v>56</v>
      </c>
      <c r="AB6970" s="2" t="s">
        <v>15727</v>
      </c>
      <c r="AC6970" s="2" t="s">
        <v>75</v>
      </c>
      <c r="AD6970" s="2" t="s">
        <v>76</v>
      </c>
      <c r="AE6970" s="5">
        <v>63.43</v>
      </c>
      <c r="AF6970" s="2">
        <v>0</v>
      </c>
      <c r="AG6970" s="2" t="s">
        <v>77</v>
      </c>
      <c r="AH6970" s="2">
        <v>19</v>
      </c>
      <c r="AI6970" s="6" t="str">
        <f t="shared" si="324"/>
        <v>25-34</v>
      </c>
      <c r="AJ6970" s="11">
        <f>YEAR(tbl_LoanData[[#This Row],[Application Date]])</f>
        <v>2026</v>
      </c>
      <c r="AK6970" s="11" t="str">
        <f>TEXT(tbl_LoanData[[#This Row],[Application Date]],"MMMM")</f>
        <v>April</v>
      </c>
      <c r="AL6970" s="12">
        <f>DATE(YEAR(tbl_LoanData[[#This Row],[Application Date]]),MONTH(tbl_LoanData[[#This Row],[Application Date]]),1)</f>
        <v>46113</v>
      </c>
      <c r="AM6970" s="14">
        <f ca="1">IF(AND(tbl_LoanData[[#This Row],[Application Date]]&gt;=EOMONTH(TODAY(),-1)+1,tbl_LoanData[[#This Row],[Application Date]]&lt;=TODAY()),tbl_LoanData[[#This Row],[Loan Amount]],0)</f>
        <v>0</v>
      </c>
      <c r="AN6970" s="14">
        <f>tbl_LoanData[[#This Row],[Amount Paid]]-(Q6970-X6970)</f>
        <v>217621.44</v>
      </c>
      <c r="AO6970" s="14">
        <f>IF(tbl_LoanData[[#This Row],[Application Status]]="Approved",1,0)</f>
        <v>1</v>
      </c>
      <c r="AP6970" s="22" t="str">
        <f t="shared" ca="1" si="325"/>
        <v/>
      </c>
      <c r="AQ6970" s="22" t="str">
        <f t="shared" ca="1" si="326"/>
        <v/>
      </c>
    </row>
    <row r="6971" spans="1:43" ht="14.4" customHeight="1" x14ac:dyDescent="0.3">
      <c r="A6971" s="2" t="s">
        <v>14117</v>
      </c>
      <c r="B6971" s="2" t="s">
        <v>14118</v>
      </c>
      <c r="C6971" s="2" t="s">
        <v>216</v>
      </c>
      <c r="D6971" s="2" t="s">
        <v>142</v>
      </c>
      <c r="E6971" s="2" t="s">
        <v>183</v>
      </c>
      <c r="F6971" s="2">
        <v>35</v>
      </c>
      <c r="G6971" s="2" t="s">
        <v>83</v>
      </c>
      <c r="H6971" s="2" t="s">
        <v>565</v>
      </c>
      <c r="I6971" s="2" t="s">
        <v>47</v>
      </c>
      <c r="J6971" s="3">
        <v>46128</v>
      </c>
      <c r="K6971" s="3"/>
      <c r="L6971" s="2" t="s">
        <v>37</v>
      </c>
      <c r="M6971" s="2" t="s">
        <v>199</v>
      </c>
      <c r="N6971" s="2" t="s">
        <v>319</v>
      </c>
      <c r="O6971" s="4">
        <v>104000</v>
      </c>
      <c r="P6971" s="4">
        <v>30700</v>
      </c>
      <c r="Q6971" s="4">
        <v>73300</v>
      </c>
      <c r="R6971" s="2">
        <v>48</v>
      </c>
      <c r="S6971" s="5">
        <v>13.74</v>
      </c>
      <c r="T6971" s="4">
        <v>2366.37</v>
      </c>
      <c r="U6971" s="2" t="s">
        <v>96</v>
      </c>
      <c r="V6971" s="2" t="s">
        <v>97</v>
      </c>
      <c r="W6971" s="4">
        <v>0</v>
      </c>
      <c r="X6971" s="4">
        <v>0</v>
      </c>
      <c r="Y6971" s="4">
        <v>113585.68</v>
      </c>
      <c r="Z6971" s="2">
        <v>0</v>
      </c>
      <c r="AA6971" s="2" t="s">
        <v>97</v>
      </c>
      <c r="AB6971" s="2" t="s">
        <v>15727</v>
      </c>
      <c r="AC6971" s="2" t="s">
        <v>75</v>
      </c>
      <c r="AD6971" s="2" t="s">
        <v>76</v>
      </c>
      <c r="AE6971" s="5">
        <v>70.48</v>
      </c>
      <c r="AF6971" s="2">
        <v>0</v>
      </c>
      <c r="AG6971" s="2" t="s">
        <v>97</v>
      </c>
      <c r="AH6971" s="2"/>
      <c r="AI6971" s="6" t="str">
        <f t="shared" si="324"/>
        <v>35-44</v>
      </c>
      <c r="AJ6971" s="11">
        <f>YEAR(tbl_LoanData[[#This Row],[Application Date]])</f>
        <v>2026</v>
      </c>
      <c r="AK6971" s="11" t="str">
        <f>TEXT(tbl_LoanData[[#This Row],[Application Date]],"MMMM")</f>
        <v>April</v>
      </c>
      <c r="AL6971" s="12">
        <f>DATE(YEAR(tbl_LoanData[[#This Row],[Application Date]]),MONTH(tbl_LoanData[[#This Row],[Application Date]]),1)</f>
        <v>46113</v>
      </c>
      <c r="AM6971" s="14">
        <f ca="1">IF(AND(tbl_LoanData[[#This Row],[Application Date]]&gt;=EOMONTH(TODAY(),-1)+1,tbl_LoanData[[#This Row],[Application Date]]&lt;=TODAY()),tbl_LoanData[[#This Row],[Loan Amount]],0)</f>
        <v>0</v>
      </c>
      <c r="AN6971" s="14">
        <f>tbl_LoanData[[#This Row],[Amount Paid]]-(Q6971-X6971)</f>
        <v>-73300</v>
      </c>
      <c r="AO6971" s="14">
        <f>IF(tbl_LoanData[[#This Row],[Application Status]]="Approved",1,0)</f>
        <v>0</v>
      </c>
      <c r="AP6971" s="22" t="str">
        <f t="shared" ca="1" si="325"/>
        <v/>
      </c>
      <c r="AQ6971" s="22" t="str">
        <f t="shared" ca="1" si="326"/>
        <v/>
      </c>
    </row>
    <row r="6972" spans="1:43" x14ac:dyDescent="0.3">
      <c r="A6972" s="2" t="s">
        <v>14221</v>
      </c>
      <c r="B6972" s="2" t="s">
        <v>14222</v>
      </c>
      <c r="C6972" s="2" t="s">
        <v>606</v>
      </c>
      <c r="D6972" s="2" t="s">
        <v>118</v>
      </c>
      <c r="E6972" s="2" t="s">
        <v>101</v>
      </c>
      <c r="F6972" s="2">
        <v>36</v>
      </c>
      <c r="G6972" s="2" t="s">
        <v>69</v>
      </c>
      <c r="H6972" s="2" t="s">
        <v>143</v>
      </c>
      <c r="I6972" s="2" t="s">
        <v>46</v>
      </c>
      <c r="J6972" s="3">
        <v>46123</v>
      </c>
      <c r="K6972" s="3"/>
      <c r="L6972" s="2" t="s">
        <v>36</v>
      </c>
      <c r="M6972" s="2" t="s">
        <v>111</v>
      </c>
      <c r="N6972" s="2" t="s">
        <v>350</v>
      </c>
      <c r="O6972" s="4">
        <v>1702000</v>
      </c>
      <c r="P6972" s="4">
        <v>457500</v>
      </c>
      <c r="Q6972" s="4">
        <v>1244500</v>
      </c>
      <c r="R6972" s="2">
        <v>60</v>
      </c>
      <c r="S6972" s="5">
        <v>7.13</v>
      </c>
      <c r="T6972" s="4">
        <v>28136.07</v>
      </c>
      <c r="U6972" s="2" t="s">
        <v>113</v>
      </c>
      <c r="V6972" s="2" t="s">
        <v>97</v>
      </c>
      <c r="W6972" s="4">
        <v>0</v>
      </c>
      <c r="X6972" s="4">
        <v>0</v>
      </c>
      <c r="Y6972" s="4">
        <v>1688164.25</v>
      </c>
      <c r="Z6972" s="2">
        <v>0</v>
      </c>
      <c r="AA6972" s="2" t="s">
        <v>97</v>
      </c>
      <c r="AB6972" s="2" t="s">
        <v>15729</v>
      </c>
      <c r="AC6972" s="2" t="s">
        <v>360</v>
      </c>
      <c r="AD6972" s="2" t="s">
        <v>76</v>
      </c>
      <c r="AE6972" s="5">
        <v>73.12</v>
      </c>
      <c r="AF6972" s="2">
        <v>0</v>
      </c>
      <c r="AG6972" s="2" t="s">
        <v>97</v>
      </c>
      <c r="AH6972" s="2"/>
      <c r="AI6972" s="6" t="str">
        <f t="shared" si="324"/>
        <v>35-44</v>
      </c>
      <c r="AJ6972" s="11">
        <f>YEAR(tbl_LoanData[[#This Row],[Application Date]])</f>
        <v>2026</v>
      </c>
      <c r="AK6972" s="11" t="str">
        <f>TEXT(tbl_LoanData[[#This Row],[Application Date]],"MMMM")</f>
        <v>April</v>
      </c>
      <c r="AL6972" s="12">
        <f>DATE(YEAR(tbl_LoanData[[#This Row],[Application Date]]),MONTH(tbl_LoanData[[#This Row],[Application Date]]),1)</f>
        <v>46113</v>
      </c>
      <c r="AM6972" s="14">
        <f ca="1">IF(AND(tbl_LoanData[[#This Row],[Application Date]]&gt;=EOMONTH(TODAY(),-1)+1,tbl_LoanData[[#This Row],[Application Date]]&lt;=TODAY()),tbl_LoanData[[#This Row],[Loan Amount]],0)</f>
        <v>0</v>
      </c>
      <c r="AN6972" s="14">
        <f>tbl_LoanData[[#This Row],[Amount Paid]]-(Q6972-X6972)</f>
        <v>-1244500</v>
      </c>
      <c r="AO6972" s="14">
        <f>IF(tbl_LoanData[[#This Row],[Application Status]]="Approved",1,0)</f>
        <v>0</v>
      </c>
      <c r="AP6972" s="22" t="str">
        <f t="shared" ca="1" si="325"/>
        <v/>
      </c>
      <c r="AQ6972" s="22" t="str">
        <f t="shared" ca="1" si="326"/>
        <v/>
      </c>
    </row>
    <row r="6973" spans="1:43" ht="14.4" customHeight="1" x14ac:dyDescent="0.3">
      <c r="A6973" s="2" t="s">
        <v>14353</v>
      </c>
      <c r="B6973" s="2" t="s">
        <v>14354</v>
      </c>
      <c r="C6973" s="2" t="s">
        <v>546</v>
      </c>
      <c r="D6973" s="2" t="s">
        <v>91</v>
      </c>
      <c r="E6973" s="2" t="s">
        <v>385</v>
      </c>
      <c r="F6973" s="2">
        <v>33</v>
      </c>
      <c r="G6973" s="2" t="s">
        <v>83</v>
      </c>
      <c r="H6973" s="2" t="s">
        <v>93</v>
      </c>
      <c r="I6973" s="2" t="s">
        <v>50</v>
      </c>
      <c r="J6973" s="3">
        <v>46125</v>
      </c>
      <c r="K6973" s="3">
        <v>46129</v>
      </c>
      <c r="L6973" s="2" t="s">
        <v>40</v>
      </c>
      <c r="M6973" s="2" t="s">
        <v>85</v>
      </c>
      <c r="N6973" s="2" t="s">
        <v>270</v>
      </c>
      <c r="O6973" s="4">
        <v>949000</v>
      </c>
      <c r="P6973" s="4">
        <v>152600</v>
      </c>
      <c r="Q6973" s="4">
        <v>796400</v>
      </c>
      <c r="R6973" s="2">
        <v>48</v>
      </c>
      <c r="S6973" s="5">
        <v>6.63</v>
      </c>
      <c r="T6973" s="4">
        <v>20991.78</v>
      </c>
      <c r="U6973" s="2" t="s">
        <v>73</v>
      </c>
      <c r="V6973" s="2" t="s">
        <v>74</v>
      </c>
      <c r="W6973" s="4">
        <v>83967.12</v>
      </c>
      <c r="X6973" s="4">
        <v>923638.16</v>
      </c>
      <c r="Y6973" s="4">
        <v>1007605.28</v>
      </c>
      <c r="Z6973" s="2">
        <v>0</v>
      </c>
      <c r="AA6973" s="2" t="s">
        <v>56</v>
      </c>
      <c r="AB6973" s="2" t="s">
        <v>15732</v>
      </c>
      <c r="AC6973" s="2" t="s">
        <v>138</v>
      </c>
      <c r="AD6973" s="2" t="s">
        <v>76</v>
      </c>
      <c r="AE6973" s="5">
        <v>83.92</v>
      </c>
      <c r="AF6973" s="2">
        <v>0</v>
      </c>
      <c r="AG6973" s="2" t="s">
        <v>77</v>
      </c>
      <c r="AH6973" s="2">
        <v>4</v>
      </c>
      <c r="AI6973" s="6" t="str">
        <f t="shared" si="324"/>
        <v>25-34</v>
      </c>
      <c r="AJ6973" s="11">
        <f>YEAR(tbl_LoanData[[#This Row],[Application Date]])</f>
        <v>2026</v>
      </c>
      <c r="AK6973" s="11" t="str">
        <f>TEXT(tbl_LoanData[[#This Row],[Application Date]],"MMMM")</f>
        <v>April</v>
      </c>
      <c r="AL6973" s="12">
        <f>DATE(YEAR(tbl_LoanData[[#This Row],[Application Date]]),MONTH(tbl_LoanData[[#This Row],[Application Date]]),1)</f>
        <v>46113</v>
      </c>
      <c r="AM6973" s="14">
        <f ca="1">IF(AND(tbl_LoanData[[#This Row],[Application Date]]&gt;=EOMONTH(TODAY(),-1)+1,tbl_LoanData[[#This Row],[Application Date]]&lt;=TODAY()),tbl_LoanData[[#This Row],[Loan Amount]],0)</f>
        <v>0</v>
      </c>
      <c r="AN6973" s="14">
        <f>tbl_LoanData[[#This Row],[Amount Paid]]-(Q6973-X6973)</f>
        <v>211205.28000000003</v>
      </c>
      <c r="AO6973" s="14">
        <f>IF(tbl_LoanData[[#This Row],[Application Status]]="Approved",1,0)</f>
        <v>1</v>
      </c>
      <c r="AP6973" s="22" t="str">
        <f t="shared" ca="1" si="325"/>
        <v/>
      </c>
      <c r="AQ6973" s="22" t="str">
        <f t="shared" ca="1" si="326"/>
        <v/>
      </c>
    </row>
    <row r="6974" spans="1:43" ht="14.4" customHeight="1" x14ac:dyDescent="0.3">
      <c r="A6974" s="2" t="s">
        <v>14415</v>
      </c>
      <c r="B6974" s="2" t="s">
        <v>14416</v>
      </c>
      <c r="C6974" s="2" t="s">
        <v>317</v>
      </c>
      <c r="D6974" s="2" t="s">
        <v>209</v>
      </c>
      <c r="E6974" s="2" t="s">
        <v>204</v>
      </c>
      <c r="F6974" s="2">
        <v>31</v>
      </c>
      <c r="G6974" s="2" t="s">
        <v>83</v>
      </c>
      <c r="H6974" s="2" t="s">
        <v>298</v>
      </c>
      <c r="I6974" s="2" t="s">
        <v>43</v>
      </c>
      <c r="J6974" s="3">
        <v>46131</v>
      </c>
      <c r="K6974" s="3"/>
      <c r="L6974" s="2" t="s">
        <v>39</v>
      </c>
      <c r="M6974" s="2" t="s">
        <v>94</v>
      </c>
      <c r="N6974" s="2" t="s">
        <v>418</v>
      </c>
      <c r="O6974" s="4">
        <v>1794000</v>
      </c>
      <c r="P6974" s="4">
        <v>451600</v>
      </c>
      <c r="Q6974" s="4">
        <v>1342400</v>
      </c>
      <c r="R6974" s="2">
        <v>60</v>
      </c>
      <c r="S6974" s="5">
        <v>6.3</v>
      </c>
      <c r="T6974" s="4">
        <v>29420.93</v>
      </c>
      <c r="U6974" s="2" t="s">
        <v>96</v>
      </c>
      <c r="V6974" s="2" t="s">
        <v>97</v>
      </c>
      <c r="W6974" s="4">
        <v>0</v>
      </c>
      <c r="X6974" s="4">
        <v>0</v>
      </c>
      <c r="Y6974" s="4">
        <v>1765256</v>
      </c>
      <c r="Z6974" s="2">
        <v>0</v>
      </c>
      <c r="AA6974" s="2" t="s">
        <v>97</v>
      </c>
      <c r="AB6974" s="2" t="s">
        <v>15729</v>
      </c>
      <c r="AC6974" s="2" t="s">
        <v>75</v>
      </c>
      <c r="AD6974" s="2" t="s">
        <v>76</v>
      </c>
      <c r="AE6974" s="5">
        <v>74.83</v>
      </c>
      <c r="AF6974" s="2">
        <v>0</v>
      </c>
      <c r="AG6974" s="2" t="s">
        <v>97</v>
      </c>
      <c r="AH6974" s="2"/>
      <c r="AI6974" s="6" t="str">
        <f t="shared" si="324"/>
        <v>25-34</v>
      </c>
      <c r="AJ6974" s="11">
        <f>YEAR(tbl_LoanData[[#This Row],[Application Date]])</f>
        <v>2026</v>
      </c>
      <c r="AK6974" s="11" t="str">
        <f>TEXT(tbl_LoanData[[#This Row],[Application Date]],"MMMM")</f>
        <v>April</v>
      </c>
      <c r="AL6974" s="12">
        <f>DATE(YEAR(tbl_LoanData[[#This Row],[Application Date]]),MONTH(tbl_LoanData[[#This Row],[Application Date]]),1)</f>
        <v>46113</v>
      </c>
      <c r="AM6974" s="14">
        <f ca="1">IF(AND(tbl_LoanData[[#This Row],[Application Date]]&gt;=EOMONTH(TODAY(),-1)+1,tbl_LoanData[[#This Row],[Application Date]]&lt;=TODAY()),tbl_LoanData[[#This Row],[Loan Amount]],0)</f>
        <v>0</v>
      </c>
      <c r="AN6974" s="14">
        <f>tbl_LoanData[[#This Row],[Amount Paid]]-(Q6974-X6974)</f>
        <v>-1342400</v>
      </c>
      <c r="AO6974" s="14">
        <f>IF(tbl_LoanData[[#This Row],[Application Status]]="Approved",1,0)</f>
        <v>0</v>
      </c>
      <c r="AP6974" s="22" t="str">
        <f t="shared" ca="1" si="325"/>
        <v/>
      </c>
      <c r="AQ6974" s="22" t="str">
        <f t="shared" ca="1" si="326"/>
        <v/>
      </c>
    </row>
    <row r="6975" spans="1:43" ht="14.4" customHeight="1" x14ac:dyDescent="0.3">
      <c r="A6975" s="2" t="s">
        <v>14425</v>
      </c>
      <c r="B6975" s="2" t="s">
        <v>14426</v>
      </c>
      <c r="C6975" s="2" t="s">
        <v>452</v>
      </c>
      <c r="D6975" s="2" t="s">
        <v>101</v>
      </c>
      <c r="E6975" s="2" t="s">
        <v>134</v>
      </c>
      <c r="F6975" s="2">
        <v>59</v>
      </c>
      <c r="G6975" s="2" t="s">
        <v>83</v>
      </c>
      <c r="H6975" s="2" t="s">
        <v>285</v>
      </c>
      <c r="I6975" s="2" t="s">
        <v>55</v>
      </c>
      <c r="J6975" s="3">
        <v>46124</v>
      </c>
      <c r="K6975" s="3">
        <v>46131</v>
      </c>
      <c r="L6975" s="2" t="s">
        <v>36</v>
      </c>
      <c r="M6975" s="2" t="s">
        <v>85</v>
      </c>
      <c r="N6975" s="2" t="s">
        <v>344</v>
      </c>
      <c r="O6975" s="4">
        <v>1521000</v>
      </c>
      <c r="P6975" s="4">
        <v>170900</v>
      </c>
      <c r="Q6975" s="4">
        <v>1350100</v>
      </c>
      <c r="R6975" s="2">
        <v>48</v>
      </c>
      <c r="S6975" s="5">
        <v>13.23</v>
      </c>
      <c r="T6975" s="4">
        <v>43011.94</v>
      </c>
      <c r="U6975" s="2" t="s">
        <v>73</v>
      </c>
      <c r="V6975" s="2" t="s">
        <v>74</v>
      </c>
      <c r="W6975" s="4">
        <v>129035.82</v>
      </c>
      <c r="X6975" s="4">
        <v>1935537.1</v>
      </c>
      <c r="Y6975" s="4">
        <v>2064572.92</v>
      </c>
      <c r="Z6975" s="2">
        <v>31</v>
      </c>
      <c r="AA6975" s="2" t="s">
        <v>58</v>
      </c>
      <c r="AB6975" s="2" t="s">
        <v>15736</v>
      </c>
      <c r="AC6975" s="2" t="s">
        <v>106</v>
      </c>
      <c r="AD6975" s="2" t="s">
        <v>76</v>
      </c>
      <c r="AE6975" s="5">
        <v>88.76</v>
      </c>
      <c r="AF6975" s="2">
        <v>1</v>
      </c>
      <c r="AG6975" s="2" t="s">
        <v>15718</v>
      </c>
      <c r="AH6975" s="2">
        <v>7</v>
      </c>
      <c r="AI6975" s="6" t="str">
        <f t="shared" si="324"/>
        <v>55-64</v>
      </c>
      <c r="AJ6975" s="11">
        <f>YEAR(tbl_LoanData[[#This Row],[Application Date]])</f>
        <v>2026</v>
      </c>
      <c r="AK6975" s="11" t="str">
        <f>TEXT(tbl_LoanData[[#This Row],[Application Date]],"MMMM")</f>
        <v>April</v>
      </c>
      <c r="AL6975" s="12">
        <f>DATE(YEAR(tbl_LoanData[[#This Row],[Application Date]]),MONTH(tbl_LoanData[[#This Row],[Application Date]]),1)</f>
        <v>46113</v>
      </c>
      <c r="AM6975" s="14">
        <f ca="1">IF(AND(tbl_LoanData[[#This Row],[Application Date]]&gt;=EOMONTH(TODAY(),-1)+1,tbl_LoanData[[#This Row],[Application Date]]&lt;=TODAY()),tbl_LoanData[[#This Row],[Loan Amount]],0)</f>
        <v>0</v>
      </c>
      <c r="AN6975" s="14">
        <f>tbl_LoanData[[#This Row],[Amount Paid]]-(Q6975-X6975)</f>
        <v>714472.92000000016</v>
      </c>
      <c r="AO6975" s="14">
        <f>IF(tbl_LoanData[[#This Row],[Application Status]]="Approved",1,0)</f>
        <v>1</v>
      </c>
      <c r="AP6975" s="22" t="str">
        <f t="shared" ca="1" si="325"/>
        <v/>
      </c>
      <c r="AQ6975" s="22" t="str">
        <f t="shared" ca="1" si="326"/>
        <v/>
      </c>
    </row>
    <row r="6976" spans="1:43" ht="14.4" customHeight="1" x14ac:dyDescent="0.3">
      <c r="A6976" s="2" t="s">
        <v>14485</v>
      </c>
      <c r="B6976" s="2" t="s">
        <v>14486</v>
      </c>
      <c r="C6976" s="2" t="s">
        <v>644</v>
      </c>
      <c r="D6976" s="2" t="s">
        <v>161</v>
      </c>
      <c r="E6976" s="2" t="s">
        <v>189</v>
      </c>
      <c r="F6976" s="2">
        <v>46</v>
      </c>
      <c r="G6976" s="2" t="s">
        <v>83</v>
      </c>
      <c r="H6976" s="2" t="s">
        <v>318</v>
      </c>
      <c r="I6976" s="2" t="s">
        <v>42</v>
      </c>
      <c r="J6976" s="3">
        <v>46138</v>
      </c>
      <c r="K6976" s="3">
        <v>46153</v>
      </c>
      <c r="L6976" s="2" t="s">
        <v>37</v>
      </c>
      <c r="M6976" s="2" t="s">
        <v>104</v>
      </c>
      <c r="N6976" s="2" t="s">
        <v>286</v>
      </c>
      <c r="O6976" s="4">
        <v>103000</v>
      </c>
      <c r="P6976" s="4">
        <v>24100</v>
      </c>
      <c r="Q6976" s="4">
        <v>78900</v>
      </c>
      <c r="R6976" s="2">
        <v>18</v>
      </c>
      <c r="S6976" s="5">
        <v>9.57</v>
      </c>
      <c r="T6976" s="4">
        <v>5012.5600000000004</v>
      </c>
      <c r="U6976" s="2" t="s">
        <v>73</v>
      </c>
      <c r="V6976" s="2" t="s">
        <v>74</v>
      </c>
      <c r="W6976" s="4">
        <v>15037.68</v>
      </c>
      <c r="X6976" s="4">
        <v>75188.42</v>
      </c>
      <c r="Y6976" s="4">
        <v>90226.1</v>
      </c>
      <c r="Z6976" s="2">
        <v>0</v>
      </c>
      <c r="AA6976" s="2" t="s">
        <v>56</v>
      </c>
      <c r="AB6976" s="2" t="s">
        <v>15732</v>
      </c>
      <c r="AC6976" s="2" t="s">
        <v>360</v>
      </c>
      <c r="AD6976" s="2" t="s">
        <v>76</v>
      </c>
      <c r="AE6976" s="5">
        <v>76.599999999999994</v>
      </c>
      <c r="AF6976" s="2">
        <v>0</v>
      </c>
      <c r="AG6976" s="2" t="s">
        <v>77</v>
      </c>
      <c r="AH6976" s="2">
        <v>15</v>
      </c>
      <c r="AI6976" s="6" t="str">
        <f t="shared" si="324"/>
        <v>45-54</v>
      </c>
      <c r="AJ6976" s="11">
        <f>YEAR(tbl_LoanData[[#This Row],[Application Date]])</f>
        <v>2026</v>
      </c>
      <c r="AK6976" s="11" t="str">
        <f>TEXT(tbl_LoanData[[#This Row],[Application Date]],"MMMM")</f>
        <v>April</v>
      </c>
      <c r="AL6976" s="12">
        <f>DATE(YEAR(tbl_LoanData[[#This Row],[Application Date]]),MONTH(tbl_LoanData[[#This Row],[Application Date]]),1)</f>
        <v>46113</v>
      </c>
      <c r="AM6976" s="14">
        <f ca="1">IF(AND(tbl_LoanData[[#This Row],[Application Date]]&gt;=EOMONTH(TODAY(),-1)+1,tbl_LoanData[[#This Row],[Application Date]]&lt;=TODAY()),tbl_LoanData[[#This Row],[Loan Amount]],0)</f>
        <v>0</v>
      </c>
      <c r="AN6976" s="14">
        <f>tbl_LoanData[[#This Row],[Amount Paid]]-(Q6976-X6976)</f>
        <v>11326.099999999999</v>
      </c>
      <c r="AO6976" s="14">
        <f>IF(tbl_LoanData[[#This Row],[Application Status]]="Approved",1,0)</f>
        <v>1</v>
      </c>
      <c r="AP6976" s="22" t="str">
        <f t="shared" ca="1" si="325"/>
        <v/>
      </c>
      <c r="AQ6976" s="22" t="str">
        <f t="shared" ca="1" si="326"/>
        <v/>
      </c>
    </row>
    <row r="6977" spans="1:43" ht="14.4" customHeight="1" x14ac:dyDescent="0.3">
      <c r="A6977" s="2" t="s">
        <v>14769</v>
      </c>
      <c r="B6977" s="2" t="s">
        <v>14770</v>
      </c>
      <c r="C6977" s="2" t="s">
        <v>549</v>
      </c>
      <c r="D6977" s="2" t="s">
        <v>268</v>
      </c>
      <c r="E6977" s="2" t="s">
        <v>92</v>
      </c>
      <c r="F6977" s="2">
        <v>54</v>
      </c>
      <c r="G6977" s="2" t="s">
        <v>83</v>
      </c>
      <c r="H6977" s="2" t="s">
        <v>70</v>
      </c>
      <c r="I6977" s="2" t="s">
        <v>50</v>
      </c>
      <c r="J6977" s="3">
        <v>46120</v>
      </c>
      <c r="K6977" s="3">
        <v>46127</v>
      </c>
      <c r="L6977" s="2" t="s">
        <v>39</v>
      </c>
      <c r="M6977" s="2" t="s">
        <v>94</v>
      </c>
      <c r="N6977" s="2" t="s">
        <v>418</v>
      </c>
      <c r="O6977" s="4">
        <v>2358000</v>
      </c>
      <c r="P6977" s="4">
        <v>571600</v>
      </c>
      <c r="Q6977" s="4">
        <v>1786400</v>
      </c>
      <c r="R6977" s="2">
        <v>60</v>
      </c>
      <c r="S6977" s="5">
        <v>11.08</v>
      </c>
      <c r="T6977" s="4">
        <v>46267.76</v>
      </c>
      <c r="U6977" s="2" t="s">
        <v>73</v>
      </c>
      <c r="V6977" s="2" t="s">
        <v>74</v>
      </c>
      <c r="W6977" s="4">
        <v>185071.04</v>
      </c>
      <c r="X6977" s="4">
        <v>2590994.56</v>
      </c>
      <c r="Y6977" s="4">
        <v>2776065.6</v>
      </c>
      <c r="Z6977" s="2">
        <v>0</v>
      </c>
      <c r="AA6977" s="2" t="s">
        <v>56</v>
      </c>
      <c r="AB6977" s="2" t="s">
        <v>15735</v>
      </c>
      <c r="AC6977" s="2" t="s">
        <v>75</v>
      </c>
      <c r="AD6977" s="2" t="s">
        <v>76</v>
      </c>
      <c r="AE6977" s="5">
        <v>75.760000000000005</v>
      </c>
      <c r="AF6977" s="2">
        <v>0</v>
      </c>
      <c r="AG6977" s="2" t="s">
        <v>77</v>
      </c>
      <c r="AH6977" s="2">
        <v>7</v>
      </c>
      <c r="AI6977" s="6" t="str">
        <f t="shared" si="324"/>
        <v>45-54</v>
      </c>
      <c r="AJ6977" s="11">
        <f>YEAR(tbl_LoanData[[#This Row],[Application Date]])</f>
        <v>2026</v>
      </c>
      <c r="AK6977" s="11" t="str">
        <f>TEXT(tbl_LoanData[[#This Row],[Application Date]],"MMMM")</f>
        <v>April</v>
      </c>
      <c r="AL6977" s="12">
        <f>DATE(YEAR(tbl_LoanData[[#This Row],[Application Date]]),MONTH(tbl_LoanData[[#This Row],[Application Date]]),1)</f>
        <v>46113</v>
      </c>
      <c r="AM6977" s="14">
        <f ca="1">IF(AND(tbl_LoanData[[#This Row],[Application Date]]&gt;=EOMONTH(TODAY(),-1)+1,tbl_LoanData[[#This Row],[Application Date]]&lt;=TODAY()),tbl_LoanData[[#This Row],[Loan Amount]],0)</f>
        <v>0</v>
      </c>
      <c r="AN6977" s="14">
        <f>tbl_LoanData[[#This Row],[Amount Paid]]-(Q6977-X6977)</f>
        <v>989665.60000000009</v>
      </c>
      <c r="AO6977" s="14">
        <f>IF(tbl_LoanData[[#This Row],[Application Status]]="Approved",1,0)</f>
        <v>1</v>
      </c>
      <c r="AP6977" s="22" t="str">
        <f t="shared" ca="1" si="325"/>
        <v/>
      </c>
      <c r="AQ6977" s="22" t="str">
        <f t="shared" ca="1" si="326"/>
        <v/>
      </c>
    </row>
    <row r="6978" spans="1:43" ht="14.4" customHeight="1" x14ac:dyDescent="0.3">
      <c r="A6978" s="2" t="s">
        <v>14973</v>
      </c>
      <c r="B6978" s="2" t="s">
        <v>14974</v>
      </c>
      <c r="C6978" s="2" t="s">
        <v>331</v>
      </c>
      <c r="D6978" s="2" t="s">
        <v>81</v>
      </c>
      <c r="E6978" s="2" t="s">
        <v>284</v>
      </c>
      <c r="F6978" s="2">
        <v>21</v>
      </c>
      <c r="G6978" s="2" t="s">
        <v>83</v>
      </c>
      <c r="H6978" s="2" t="s">
        <v>143</v>
      </c>
      <c r="I6978" s="2" t="s">
        <v>46</v>
      </c>
      <c r="J6978" s="3">
        <v>46121</v>
      </c>
      <c r="K6978" s="3">
        <v>46132</v>
      </c>
      <c r="L6978" s="2" t="s">
        <v>37</v>
      </c>
      <c r="M6978" s="2" t="s">
        <v>260</v>
      </c>
      <c r="N6978" s="2" t="s">
        <v>261</v>
      </c>
      <c r="O6978" s="4">
        <v>87000</v>
      </c>
      <c r="P6978" s="4">
        <v>28600</v>
      </c>
      <c r="Q6978" s="4">
        <v>58400</v>
      </c>
      <c r="R6978" s="2">
        <v>36</v>
      </c>
      <c r="S6978" s="5">
        <v>11.23</v>
      </c>
      <c r="T6978" s="4">
        <v>2168.75</v>
      </c>
      <c r="U6978" s="2" t="s">
        <v>73</v>
      </c>
      <c r="V6978" s="2" t="s">
        <v>74</v>
      </c>
      <c r="W6978" s="4">
        <v>8675</v>
      </c>
      <c r="X6978" s="4">
        <v>69399.960000000006</v>
      </c>
      <c r="Y6978" s="4">
        <v>78074.960000000006</v>
      </c>
      <c r="Z6978" s="2">
        <v>0</v>
      </c>
      <c r="AA6978" s="2" t="s">
        <v>56</v>
      </c>
      <c r="AB6978" s="2" t="s">
        <v>15730</v>
      </c>
      <c r="AC6978" s="2" t="s">
        <v>121</v>
      </c>
      <c r="AD6978" s="2" t="s">
        <v>76</v>
      </c>
      <c r="AE6978" s="5">
        <v>67.13</v>
      </c>
      <c r="AF6978" s="2">
        <v>0</v>
      </c>
      <c r="AG6978" s="2" t="s">
        <v>77</v>
      </c>
      <c r="AH6978" s="2">
        <v>11</v>
      </c>
      <c r="AI6978" s="6" t="str">
        <f t="shared" ref="AI6978:AI7041" si="327">IF(F6978&lt;25,"18-24",IF(F6978&lt;35,"25-34",IF(F6978&lt;45,"35-44",IF(F6978&lt;55,"45-54",IF(F6978&lt;65,"55-64","65+")))))</f>
        <v>18-24</v>
      </c>
      <c r="AJ6978" s="11">
        <f>YEAR(tbl_LoanData[[#This Row],[Application Date]])</f>
        <v>2026</v>
      </c>
      <c r="AK6978" s="11" t="str">
        <f>TEXT(tbl_LoanData[[#This Row],[Application Date]],"MMMM")</f>
        <v>April</v>
      </c>
      <c r="AL6978" s="12">
        <f>DATE(YEAR(tbl_LoanData[[#This Row],[Application Date]]),MONTH(tbl_LoanData[[#This Row],[Application Date]]),1)</f>
        <v>46113</v>
      </c>
      <c r="AM6978" s="14">
        <f ca="1">IF(AND(tbl_LoanData[[#This Row],[Application Date]]&gt;=EOMONTH(TODAY(),-1)+1,tbl_LoanData[[#This Row],[Application Date]]&lt;=TODAY()),tbl_LoanData[[#This Row],[Loan Amount]],0)</f>
        <v>0</v>
      </c>
      <c r="AN6978" s="14">
        <f>tbl_LoanData[[#This Row],[Amount Paid]]-(Q6978-X6978)</f>
        <v>19674.960000000006</v>
      </c>
      <c r="AO6978" s="14">
        <f>IF(tbl_LoanData[[#This Row],[Application Status]]="Approved",1,0)</f>
        <v>1</v>
      </c>
      <c r="AP6978" s="22" t="str">
        <f t="shared" ref="AP6978:AP7041" ca="1" si="328">IF(AND(J6978&gt;=DATE(YEAR(TODAY()),MONTH(TODAY()),1),J6978&lt;=TODAY()),"Current MTD",IF(AND(J6978&gt;=EOMONTH(TODAY(),-2)+1,J6978&lt;=EOMONTH(TODAY(),-1)),"Previous MTD",""))</f>
        <v/>
      </c>
      <c r="AQ6978" s="22" t="str">
        <f t="shared" ref="AQ6978:AQ7041" ca="1" si="329">IF(AND(J6978&gt;=DATE(YEAR(TODAY()),MONTH(TODAY()),1),J6978&lt;=TODAY()),TEXT(DATE(YEAR(TODAY()),MONTH(TODAY()),1),"mmm d")&amp;"–"&amp;DAY(TODAY()),IF(AND(J6978&gt;=EOMONTH(TODAY(),-2)+1,J6978&lt;=EOMONTH(TODAY(),-1)),""&amp;TEXT(EOMONTH(TODAY(),-2)+1,"mmm d")&amp;"–"&amp;DAY(TODAY()),""))</f>
        <v/>
      </c>
    </row>
    <row r="6979" spans="1:43" ht="14.4" customHeight="1" x14ac:dyDescent="0.3">
      <c r="A6979" s="2" t="s">
        <v>15025</v>
      </c>
      <c r="B6979" s="2" t="s">
        <v>15026</v>
      </c>
      <c r="C6979" s="2" t="s">
        <v>292</v>
      </c>
      <c r="D6979" s="2" t="s">
        <v>189</v>
      </c>
      <c r="E6979" s="2" t="s">
        <v>232</v>
      </c>
      <c r="F6979" s="2">
        <v>24</v>
      </c>
      <c r="G6979" s="2" t="s">
        <v>83</v>
      </c>
      <c r="H6979" s="2" t="s">
        <v>466</v>
      </c>
      <c r="I6979" s="2" t="s">
        <v>43</v>
      </c>
      <c r="J6979" s="3">
        <v>46139</v>
      </c>
      <c r="K6979" s="3">
        <v>46158</v>
      </c>
      <c r="L6979" s="2" t="s">
        <v>36</v>
      </c>
      <c r="M6979" s="2" t="s">
        <v>94</v>
      </c>
      <c r="N6979" s="2" t="s">
        <v>212</v>
      </c>
      <c r="O6979" s="4">
        <v>1180000</v>
      </c>
      <c r="P6979" s="4">
        <v>219200</v>
      </c>
      <c r="Q6979" s="4">
        <v>960800</v>
      </c>
      <c r="R6979" s="2">
        <v>36</v>
      </c>
      <c r="S6979" s="5">
        <v>10.67</v>
      </c>
      <c r="T6979" s="4">
        <v>35232</v>
      </c>
      <c r="U6979" s="2" t="s">
        <v>73</v>
      </c>
      <c r="V6979" s="2" t="s">
        <v>74</v>
      </c>
      <c r="W6979" s="4">
        <v>105696</v>
      </c>
      <c r="X6979" s="4">
        <v>1162656.08</v>
      </c>
      <c r="Y6979" s="4">
        <v>1268352.08</v>
      </c>
      <c r="Z6979" s="2">
        <v>0</v>
      </c>
      <c r="AA6979" s="2" t="s">
        <v>56</v>
      </c>
      <c r="AB6979" s="2" t="s">
        <v>15727</v>
      </c>
      <c r="AC6979" s="2" t="s">
        <v>121</v>
      </c>
      <c r="AD6979" s="2" t="s">
        <v>76</v>
      </c>
      <c r="AE6979" s="5">
        <v>81.42</v>
      </c>
      <c r="AF6979" s="2">
        <v>0</v>
      </c>
      <c r="AG6979" s="2" t="s">
        <v>77</v>
      </c>
      <c r="AH6979" s="2">
        <v>19</v>
      </c>
      <c r="AI6979" s="6" t="str">
        <f t="shared" si="327"/>
        <v>18-24</v>
      </c>
      <c r="AJ6979" s="11">
        <f>YEAR(tbl_LoanData[[#This Row],[Application Date]])</f>
        <v>2026</v>
      </c>
      <c r="AK6979" s="11" t="str">
        <f>TEXT(tbl_LoanData[[#This Row],[Application Date]],"MMMM")</f>
        <v>April</v>
      </c>
      <c r="AL6979" s="12">
        <f>DATE(YEAR(tbl_LoanData[[#This Row],[Application Date]]),MONTH(tbl_LoanData[[#This Row],[Application Date]]),1)</f>
        <v>46113</v>
      </c>
      <c r="AM6979" s="14">
        <f ca="1">IF(AND(tbl_LoanData[[#This Row],[Application Date]]&gt;=EOMONTH(TODAY(),-1)+1,tbl_LoanData[[#This Row],[Application Date]]&lt;=TODAY()),tbl_LoanData[[#This Row],[Loan Amount]],0)</f>
        <v>0</v>
      </c>
      <c r="AN6979" s="14">
        <f>tbl_LoanData[[#This Row],[Amount Paid]]-(Q6979-X6979)</f>
        <v>307552.08000000007</v>
      </c>
      <c r="AO6979" s="14">
        <f>IF(tbl_LoanData[[#This Row],[Application Status]]="Approved",1,0)</f>
        <v>1</v>
      </c>
      <c r="AP6979" s="22" t="str">
        <f t="shared" ca="1" si="328"/>
        <v/>
      </c>
      <c r="AQ6979" s="22" t="str">
        <f t="shared" ca="1" si="329"/>
        <v/>
      </c>
    </row>
    <row r="6980" spans="1:43" x14ac:dyDescent="0.3">
      <c r="A6980" s="2" t="s">
        <v>15111</v>
      </c>
      <c r="B6980" s="2" t="s">
        <v>15112</v>
      </c>
      <c r="C6980" s="2" t="s">
        <v>216</v>
      </c>
      <c r="D6980" s="2" t="s">
        <v>161</v>
      </c>
      <c r="E6980" s="2" t="s">
        <v>135</v>
      </c>
      <c r="F6980" s="2">
        <v>31</v>
      </c>
      <c r="G6980" s="2" t="s">
        <v>83</v>
      </c>
      <c r="H6980" s="2" t="s">
        <v>398</v>
      </c>
      <c r="I6980" s="2" t="s">
        <v>46</v>
      </c>
      <c r="J6980" s="3">
        <v>46142</v>
      </c>
      <c r="K6980" s="3">
        <v>46155</v>
      </c>
      <c r="L6980" s="2" t="s">
        <v>36</v>
      </c>
      <c r="M6980" s="2" t="s">
        <v>111</v>
      </c>
      <c r="N6980" s="2" t="s">
        <v>350</v>
      </c>
      <c r="O6980" s="4">
        <v>1894000</v>
      </c>
      <c r="P6980" s="4">
        <v>487300</v>
      </c>
      <c r="Q6980" s="4">
        <v>1406700</v>
      </c>
      <c r="R6980" s="2">
        <v>48</v>
      </c>
      <c r="S6980" s="5">
        <v>5.94</v>
      </c>
      <c r="T6980" s="4">
        <v>36269.42</v>
      </c>
      <c r="U6980" s="2" t="s">
        <v>73</v>
      </c>
      <c r="V6980" s="2" t="s">
        <v>74</v>
      </c>
      <c r="W6980" s="4">
        <v>72538.84</v>
      </c>
      <c r="X6980" s="4">
        <v>1668393.08</v>
      </c>
      <c r="Y6980" s="4">
        <v>1740931.92</v>
      </c>
      <c r="Z6980" s="2">
        <v>28</v>
      </c>
      <c r="AA6980" s="2" t="s">
        <v>57</v>
      </c>
      <c r="AB6980" s="2" t="s">
        <v>15727</v>
      </c>
      <c r="AC6980" s="2" t="s">
        <v>332</v>
      </c>
      <c r="AD6980" s="2" t="s">
        <v>76</v>
      </c>
      <c r="AE6980" s="5">
        <v>74.27</v>
      </c>
      <c r="AF6980" s="2">
        <v>1</v>
      </c>
      <c r="AG6980" s="2" t="s">
        <v>77</v>
      </c>
      <c r="AH6980" s="2">
        <v>13</v>
      </c>
      <c r="AI6980" s="6" t="str">
        <f t="shared" si="327"/>
        <v>25-34</v>
      </c>
      <c r="AJ6980" s="11">
        <f>YEAR(tbl_LoanData[[#This Row],[Application Date]])</f>
        <v>2026</v>
      </c>
      <c r="AK6980" s="11" t="str">
        <f>TEXT(tbl_LoanData[[#This Row],[Application Date]],"MMMM")</f>
        <v>April</v>
      </c>
      <c r="AL6980" s="12">
        <f>DATE(YEAR(tbl_LoanData[[#This Row],[Application Date]]),MONTH(tbl_LoanData[[#This Row],[Application Date]]),1)</f>
        <v>46113</v>
      </c>
      <c r="AM6980" s="14">
        <f ca="1">IF(AND(tbl_LoanData[[#This Row],[Application Date]]&gt;=EOMONTH(TODAY(),-1)+1,tbl_LoanData[[#This Row],[Application Date]]&lt;=TODAY()),tbl_LoanData[[#This Row],[Loan Amount]],0)</f>
        <v>0</v>
      </c>
      <c r="AN6980" s="14">
        <f>tbl_LoanData[[#This Row],[Amount Paid]]-(Q6980-X6980)</f>
        <v>334231.92000000004</v>
      </c>
      <c r="AO6980" s="14">
        <f>IF(tbl_LoanData[[#This Row],[Application Status]]="Approved",1,0)</f>
        <v>1</v>
      </c>
      <c r="AP6980" s="22" t="str">
        <f t="shared" ca="1" si="328"/>
        <v/>
      </c>
      <c r="AQ6980" s="22" t="str">
        <f t="shared" ca="1" si="329"/>
        <v/>
      </c>
    </row>
    <row r="6981" spans="1:43" ht="14.4" customHeight="1" x14ac:dyDescent="0.3">
      <c r="A6981" s="2" t="s">
        <v>15135</v>
      </c>
      <c r="B6981" s="2" t="s">
        <v>15136</v>
      </c>
      <c r="C6981" s="2" t="s">
        <v>335</v>
      </c>
      <c r="D6981" s="2" t="s">
        <v>209</v>
      </c>
      <c r="E6981" s="2" t="s">
        <v>465</v>
      </c>
      <c r="F6981" s="2">
        <v>36</v>
      </c>
      <c r="G6981" s="2" t="s">
        <v>83</v>
      </c>
      <c r="H6981" s="2" t="s">
        <v>177</v>
      </c>
      <c r="I6981" s="2" t="s">
        <v>43</v>
      </c>
      <c r="J6981" s="3">
        <v>46141</v>
      </c>
      <c r="K6981" s="3">
        <v>46151</v>
      </c>
      <c r="L6981" s="2" t="s">
        <v>40</v>
      </c>
      <c r="M6981" s="2" t="s">
        <v>71</v>
      </c>
      <c r="N6981" s="2" t="s">
        <v>137</v>
      </c>
      <c r="O6981" s="4">
        <v>813000</v>
      </c>
      <c r="P6981" s="4">
        <v>183600</v>
      </c>
      <c r="Q6981" s="4">
        <v>629400</v>
      </c>
      <c r="R6981" s="2">
        <v>48</v>
      </c>
      <c r="S6981" s="5">
        <v>14.6</v>
      </c>
      <c r="T6981" s="4">
        <v>20770.2</v>
      </c>
      <c r="U6981" s="2" t="s">
        <v>73</v>
      </c>
      <c r="V6981" s="2" t="s">
        <v>74</v>
      </c>
      <c r="W6981" s="4">
        <v>62310.6</v>
      </c>
      <c r="X6981" s="4">
        <v>934659</v>
      </c>
      <c r="Y6981" s="4">
        <v>996969.6</v>
      </c>
      <c r="Z6981" s="2">
        <v>0</v>
      </c>
      <c r="AA6981" s="2" t="s">
        <v>56</v>
      </c>
      <c r="AB6981" s="2" t="s">
        <v>15732</v>
      </c>
      <c r="AC6981" s="2" t="s">
        <v>87</v>
      </c>
      <c r="AD6981" s="2" t="s">
        <v>76</v>
      </c>
      <c r="AE6981" s="5">
        <v>77.42</v>
      </c>
      <c r="AF6981" s="2">
        <v>0</v>
      </c>
      <c r="AG6981" s="2" t="s">
        <v>77</v>
      </c>
      <c r="AH6981" s="2">
        <v>10</v>
      </c>
      <c r="AI6981" s="6" t="str">
        <f t="shared" si="327"/>
        <v>35-44</v>
      </c>
      <c r="AJ6981" s="11">
        <f>YEAR(tbl_LoanData[[#This Row],[Application Date]])</f>
        <v>2026</v>
      </c>
      <c r="AK6981" s="11" t="str">
        <f>TEXT(tbl_LoanData[[#This Row],[Application Date]],"MMMM")</f>
        <v>April</v>
      </c>
      <c r="AL6981" s="12">
        <f>DATE(YEAR(tbl_LoanData[[#This Row],[Application Date]]),MONTH(tbl_LoanData[[#This Row],[Application Date]]),1)</f>
        <v>46113</v>
      </c>
      <c r="AM6981" s="14">
        <f ca="1">IF(AND(tbl_LoanData[[#This Row],[Application Date]]&gt;=EOMONTH(TODAY(),-1)+1,tbl_LoanData[[#This Row],[Application Date]]&lt;=TODAY()),tbl_LoanData[[#This Row],[Loan Amount]],0)</f>
        <v>0</v>
      </c>
      <c r="AN6981" s="14">
        <f>tbl_LoanData[[#This Row],[Amount Paid]]-(Q6981-X6981)</f>
        <v>367569.6</v>
      </c>
      <c r="AO6981" s="14">
        <f>IF(tbl_LoanData[[#This Row],[Application Status]]="Approved",1,0)</f>
        <v>1</v>
      </c>
      <c r="AP6981" s="22" t="str">
        <f t="shared" ca="1" si="328"/>
        <v/>
      </c>
      <c r="AQ6981" s="22" t="str">
        <f t="shared" ca="1" si="329"/>
        <v/>
      </c>
    </row>
    <row r="6982" spans="1:43" ht="14.4" customHeight="1" x14ac:dyDescent="0.3">
      <c r="A6982" s="2" t="s">
        <v>15199</v>
      </c>
      <c r="B6982" s="2" t="s">
        <v>15200</v>
      </c>
      <c r="C6982" s="2" t="s">
        <v>281</v>
      </c>
      <c r="D6982" s="2" t="s">
        <v>182</v>
      </c>
      <c r="E6982" s="2" t="s">
        <v>161</v>
      </c>
      <c r="F6982" s="2">
        <v>22</v>
      </c>
      <c r="G6982" s="2" t="s">
        <v>83</v>
      </c>
      <c r="H6982" s="2" t="s">
        <v>70</v>
      </c>
      <c r="I6982" s="2" t="s">
        <v>50</v>
      </c>
      <c r="J6982" s="3">
        <v>46141</v>
      </c>
      <c r="K6982" s="3">
        <v>46143</v>
      </c>
      <c r="L6982" s="2" t="s">
        <v>36</v>
      </c>
      <c r="M6982" s="2" t="s">
        <v>104</v>
      </c>
      <c r="N6982" s="2" t="s">
        <v>592</v>
      </c>
      <c r="O6982" s="4">
        <v>2012000</v>
      </c>
      <c r="P6982" s="4">
        <v>445600</v>
      </c>
      <c r="Q6982" s="4">
        <v>1566400</v>
      </c>
      <c r="R6982" s="2">
        <v>36</v>
      </c>
      <c r="S6982" s="5">
        <v>11.92</v>
      </c>
      <c r="T6982" s="4">
        <v>59070.68</v>
      </c>
      <c r="U6982" s="2" t="s">
        <v>73</v>
      </c>
      <c r="V6982" s="2" t="s">
        <v>74</v>
      </c>
      <c r="W6982" s="4">
        <v>177212.04</v>
      </c>
      <c r="X6982" s="4">
        <v>1949332.6</v>
      </c>
      <c r="Y6982" s="4">
        <v>2126544.64</v>
      </c>
      <c r="Z6982" s="2">
        <v>0</v>
      </c>
      <c r="AA6982" s="2" t="s">
        <v>56</v>
      </c>
      <c r="AB6982" s="2" t="s">
        <v>15730</v>
      </c>
      <c r="AC6982" s="2" t="s">
        <v>75</v>
      </c>
      <c r="AD6982" s="2" t="s">
        <v>76</v>
      </c>
      <c r="AE6982" s="5">
        <v>77.849999999999994</v>
      </c>
      <c r="AF6982" s="2">
        <v>0</v>
      </c>
      <c r="AG6982" s="2" t="s">
        <v>77</v>
      </c>
      <c r="AH6982" s="2">
        <v>2</v>
      </c>
      <c r="AI6982" s="6" t="str">
        <f t="shared" si="327"/>
        <v>18-24</v>
      </c>
      <c r="AJ6982" s="11">
        <f>YEAR(tbl_LoanData[[#This Row],[Application Date]])</f>
        <v>2026</v>
      </c>
      <c r="AK6982" s="11" t="str">
        <f>TEXT(tbl_LoanData[[#This Row],[Application Date]],"MMMM")</f>
        <v>April</v>
      </c>
      <c r="AL6982" s="12">
        <f>DATE(YEAR(tbl_LoanData[[#This Row],[Application Date]]),MONTH(tbl_LoanData[[#This Row],[Application Date]]),1)</f>
        <v>46113</v>
      </c>
      <c r="AM6982" s="14">
        <f ca="1">IF(AND(tbl_LoanData[[#This Row],[Application Date]]&gt;=EOMONTH(TODAY(),-1)+1,tbl_LoanData[[#This Row],[Application Date]]&lt;=TODAY()),tbl_LoanData[[#This Row],[Loan Amount]],0)</f>
        <v>0</v>
      </c>
      <c r="AN6982" s="14">
        <f>tbl_LoanData[[#This Row],[Amount Paid]]-(Q6982-X6982)</f>
        <v>560144.64000000013</v>
      </c>
      <c r="AO6982" s="14">
        <f>IF(tbl_LoanData[[#This Row],[Application Status]]="Approved",1,0)</f>
        <v>1</v>
      </c>
      <c r="AP6982" s="22" t="str">
        <f t="shared" ca="1" si="328"/>
        <v/>
      </c>
      <c r="AQ6982" s="22" t="str">
        <f t="shared" ca="1" si="329"/>
        <v/>
      </c>
    </row>
    <row r="6983" spans="1:43" ht="14.4" customHeight="1" x14ac:dyDescent="0.3">
      <c r="A6983" s="2" t="s">
        <v>15217</v>
      </c>
      <c r="B6983" s="2" t="s">
        <v>15218</v>
      </c>
      <c r="C6983" s="2" t="s">
        <v>413</v>
      </c>
      <c r="D6983" s="2" t="s">
        <v>67</v>
      </c>
      <c r="E6983" s="2" t="s">
        <v>232</v>
      </c>
      <c r="F6983" s="2">
        <v>51</v>
      </c>
      <c r="G6983" s="2" t="s">
        <v>83</v>
      </c>
      <c r="H6983" s="2" t="s">
        <v>256</v>
      </c>
      <c r="I6983" s="2" t="s">
        <v>43</v>
      </c>
      <c r="J6983" s="3">
        <v>46120</v>
      </c>
      <c r="K6983" s="3">
        <v>46129</v>
      </c>
      <c r="L6983" s="2" t="s">
        <v>40</v>
      </c>
      <c r="M6983" s="2" t="s">
        <v>85</v>
      </c>
      <c r="N6983" s="2" t="s">
        <v>274</v>
      </c>
      <c r="O6983" s="4">
        <v>1051000</v>
      </c>
      <c r="P6983" s="4">
        <v>173800</v>
      </c>
      <c r="Q6983" s="4">
        <v>877200</v>
      </c>
      <c r="R6983" s="2">
        <v>36</v>
      </c>
      <c r="S6983" s="5">
        <v>13.21</v>
      </c>
      <c r="T6983" s="4">
        <v>34023.18</v>
      </c>
      <c r="U6983" s="2" t="s">
        <v>73</v>
      </c>
      <c r="V6983" s="2" t="s">
        <v>74</v>
      </c>
      <c r="W6983" s="4">
        <v>136092.72</v>
      </c>
      <c r="X6983" s="4">
        <v>1088741.6399999999</v>
      </c>
      <c r="Y6983" s="4">
        <v>1224834.3600000001</v>
      </c>
      <c r="Z6983" s="2">
        <v>0</v>
      </c>
      <c r="AA6983" s="2" t="s">
        <v>56</v>
      </c>
      <c r="AB6983" s="2" t="s">
        <v>15730</v>
      </c>
      <c r="AC6983" s="2" t="s">
        <v>75</v>
      </c>
      <c r="AD6983" s="2" t="s">
        <v>76</v>
      </c>
      <c r="AE6983" s="5">
        <v>83.46</v>
      </c>
      <c r="AF6983" s="2">
        <v>0</v>
      </c>
      <c r="AG6983" s="2" t="s">
        <v>77</v>
      </c>
      <c r="AH6983" s="2">
        <v>9</v>
      </c>
      <c r="AI6983" s="6" t="str">
        <f t="shared" si="327"/>
        <v>45-54</v>
      </c>
      <c r="AJ6983" s="11">
        <f>YEAR(tbl_LoanData[[#This Row],[Application Date]])</f>
        <v>2026</v>
      </c>
      <c r="AK6983" s="11" t="str">
        <f>TEXT(tbl_LoanData[[#This Row],[Application Date]],"MMMM")</f>
        <v>April</v>
      </c>
      <c r="AL6983" s="12">
        <f>DATE(YEAR(tbl_LoanData[[#This Row],[Application Date]]),MONTH(tbl_LoanData[[#This Row],[Application Date]]),1)</f>
        <v>46113</v>
      </c>
      <c r="AM6983" s="14">
        <f ca="1">IF(AND(tbl_LoanData[[#This Row],[Application Date]]&gt;=EOMONTH(TODAY(),-1)+1,tbl_LoanData[[#This Row],[Application Date]]&lt;=TODAY()),tbl_LoanData[[#This Row],[Loan Amount]],0)</f>
        <v>0</v>
      </c>
      <c r="AN6983" s="14">
        <f>tbl_LoanData[[#This Row],[Amount Paid]]-(Q6983-X6983)</f>
        <v>347634.35999999987</v>
      </c>
      <c r="AO6983" s="14">
        <f>IF(tbl_LoanData[[#This Row],[Application Status]]="Approved",1,0)</f>
        <v>1</v>
      </c>
      <c r="AP6983" s="22" t="str">
        <f t="shared" ca="1" si="328"/>
        <v/>
      </c>
      <c r="AQ6983" s="22" t="str">
        <f t="shared" ca="1" si="329"/>
        <v/>
      </c>
    </row>
    <row r="6984" spans="1:43" ht="14.4" customHeight="1" x14ac:dyDescent="0.3">
      <c r="A6984" s="2" t="s">
        <v>15305</v>
      </c>
      <c r="B6984" s="2" t="s">
        <v>15306</v>
      </c>
      <c r="C6984" s="2" t="s">
        <v>277</v>
      </c>
      <c r="D6984" s="2" t="s">
        <v>117</v>
      </c>
      <c r="E6984" s="2" t="s">
        <v>92</v>
      </c>
      <c r="F6984" s="2">
        <v>23</v>
      </c>
      <c r="G6984" s="2" t="s">
        <v>83</v>
      </c>
      <c r="H6984" s="2" t="s">
        <v>256</v>
      </c>
      <c r="I6984" s="2" t="s">
        <v>43</v>
      </c>
      <c r="J6984" s="3">
        <v>46114</v>
      </c>
      <c r="K6984" s="3">
        <v>46118</v>
      </c>
      <c r="L6984" s="2" t="s">
        <v>38</v>
      </c>
      <c r="M6984" s="2" t="s">
        <v>127</v>
      </c>
      <c r="N6984" s="2" t="s">
        <v>128</v>
      </c>
      <c r="O6984" s="4">
        <v>1063000</v>
      </c>
      <c r="P6984" s="4">
        <v>350900</v>
      </c>
      <c r="Q6984" s="4">
        <v>712100</v>
      </c>
      <c r="R6984" s="2">
        <v>48</v>
      </c>
      <c r="S6984" s="5">
        <v>8.7200000000000006</v>
      </c>
      <c r="T6984" s="4">
        <v>20010.009999999998</v>
      </c>
      <c r="U6984" s="2" t="s">
        <v>73</v>
      </c>
      <c r="V6984" s="2" t="s">
        <v>74</v>
      </c>
      <c r="W6984" s="4">
        <v>80040.039999999994</v>
      </c>
      <c r="X6984" s="4">
        <v>880440.44</v>
      </c>
      <c r="Y6984" s="4">
        <v>960480.48</v>
      </c>
      <c r="Z6984" s="2">
        <v>0</v>
      </c>
      <c r="AA6984" s="2" t="s">
        <v>56</v>
      </c>
      <c r="AB6984" s="2" t="s">
        <v>15735</v>
      </c>
      <c r="AC6984" s="2" t="s">
        <v>121</v>
      </c>
      <c r="AD6984" s="2" t="s">
        <v>76</v>
      </c>
      <c r="AE6984" s="5">
        <v>66.989999999999995</v>
      </c>
      <c r="AF6984" s="2">
        <v>0</v>
      </c>
      <c r="AG6984" s="2" t="s">
        <v>77</v>
      </c>
      <c r="AH6984" s="2">
        <v>4</v>
      </c>
      <c r="AI6984" s="6" t="str">
        <f t="shared" si="327"/>
        <v>18-24</v>
      </c>
      <c r="AJ6984" s="11">
        <f>YEAR(tbl_LoanData[[#This Row],[Application Date]])</f>
        <v>2026</v>
      </c>
      <c r="AK6984" s="11" t="str">
        <f>TEXT(tbl_LoanData[[#This Row],[Application Date]],"MMMM")</f>
        <v>April</v>
      </c>
      <c r="AL6984" s="12">
        <f>DATE(YEAR(tbl_LoanData[[#This Row],[Application Date]]),MONTH(tbl_LoanData[[#This Row],[Application Date]]),1)</f>
        <v>46113</v>
      </c>
      <c r="AM6984" s="14">
        <f ca="1">IF(AND(tbl_LoanData[[#This Row],[Application Date]]&gt;=EOMONTH(TODAY(),-1)+1,tbl_LoanData[[#This Row],[Application Date]]&lt;=TODAY()),tbl_LoanData[[#This Row],[Loan Amount]],0)</f>
        <v>0</v>
      </c>
      <c r="AN6984" s="14">
        <f>tbl_LoanData[[#This Row],[Amount Paid]]-(Q6984-X6984)</f>
        <v>248380.47999999992</v>
      </c>
      <c r="AO6984" s="14">
        <f>IF(tbl_LoanData[[#This Row],[Application Status]]="Approved",1,0)</f>
        <v>1</v>
      </c>
      <c r="AP6984" s="22" t="str">
        <f t="shared" ca="1" si="328"/>
        <v/>
      </c>
      <c r="AQ6984" s="22" t="str">
        <f t="shared" ca="1" si="329"/>
        <v/>
      </c>
    </row>
    <row r="6985" spans="1:43" x14ac:dyDescent="0.3">
      <c r="A6985" s="2" t="s">
        <v>139</v>
      </c>
      <c r="B6985" s="2" t="s">
        <v>140</v>
      </c>
      <c r="C6985" s="2" t="s">
        <v>141</v>
      </c>
      <c r="D6985" s="2" t="s">
        <v>142</v>
      </c>
      <c r="E6985" s="2" t="s">
        <v>117</v>
      </c>
      <c r="F6985" s="2">
        <v>62</v>
      </c>
      <c r="G6985" s="2" t="s">
        <v>83</v>
      </c>
      <c r="H6985" s="2" t="s">
        <v>143</v>
      </c>
      <c r="I6985" s="2" t="s">
        <v>46</v>
      </c>
      <c r="J6985" s="3">
        <v>46160</v>
      </c>
      <c r="K6985" s="3">
        <v>46177</v>
      </c>
      <c r="L6985" s="2" t="s">
        <v>41</v>
      </c>
      <c r="M6985" s="2" t="s">
        <v>144</v>
      </c>
      <c r="N6985" s="2" t="s">
        <v>145</v>
      </c>
      <c r="O6985" s="4">
        <v>4033000</v>
      </c>
      <c r="P6985" s="4">
        <v>492400</v>
      </c>
      <c r="Q6985" s="4">
        <v>3540600</v>
      </c>
      <c r="R6985" s="2">
        <v>60</v>
      </c>
      <c r="S6985" s="5">
        <v>6.19</v>
      </c>
      <c r="T6985" s="4">
        <v>77273.600000000006</v>
      </c>
      <c r="U6985" s="2" t="s">
        <v>73</v>
      </c>
      <c r="V6985" s="2" t="s">
        <v>74</v>
      </c>
      <c r="W6985" s="4">
        <v>0</v>
      </c>
      <c r="X6985" s="4">
        <v>4636415.7</v>
      </c>
      <c r="Y6985" s="4">
        <v>4636415.7</v>
      </c>
      <c r="Z6985" s="2">
        <v>64</v>
      </c>
      <c r="AA6985" s="2" t="s">
        <v>59</v>
      </c>
      <c r="AB6985" s="2" t="s">
        <v>15727</v>
      </c>
      <c r="AC6985" s="2" t="s">
        <v>146</v>
      </c>
      <c r="AD6985" s="2" t="s">
        <v>76</v>
      </c>
      <c r="AE6985" s="5">
        <v>87.79</v>
      </c>
      <c r="AF6985" s="2">
        <v>2</v>
      </c>
      <c r="AG6985" s="2" t="s">
        <v>130</v>
      </c>
      <c r="AH6985" s="2">
        <v>17</v>
      </c>
      <c r="AI6985" s="6" t="str">
        <f t="shared" si="327"/>
        <v>55-64</v>
      </c>
      <c r="AJ6985" s="11">
        <f>YEAR(tbl_LoanData[[#This Row],[Application Date]])</f>
        <v>2026</v>
      </c>
      <c r="AK6985" s="11" t="str">
        <f>TEXT(tbl_LoanData[[#This Row],[Application Date]],"MMMM")</f>
        <v>May</v>
      </c>
      <c r="AL6985" s="12">
        <f>DATE(YEAR(tbl_LoanData[[#This Row],[Application Date]]),MONTH(tbl_LoanData[[#This Row],[Application Date]]),1)</f>
        <v>46143</v>
      </c>
      <c r="AM6985" s="14">
        <f ca="1">IF(AND(tbl_LoanData[[#This Row],[Application Date]]&gt;=EOMONTH(TODAY(),-1)+1,tbl_LoanData[[#This Row],[Application Date]]&lt;=TODAY()),tbl_LoanData[[#This Row],[Loan Amount]],0)</f>
        <v>0</v>
      </c>
      <c r="AN6985" s="14">
        <f>tbl_LoanData[[#This Row],[Amount Paid]]-(Q6985-X6985)</f>
        <v>1095815.7000000002</v>
      </c>
      <c r="AO6985" s="14">
        <f>IF(tbl_LoanData[[#This Row],[Application Status]]="Approved",1,0)</f>
        <v>1</v>
      </c>
      <c r="AP6985" s="22" t="str">
        <f t="shared" ca="1" si="328"/>
        <v/>
      </c>
      <c r="AQ6985" s="22" t="str">
        <f t="shared" ca="1" si="329"/>
        <v/>
      </c>
    </row>
    <row r="6986" spans="1:43" x14ac:dyDescent="0.3">
      <c r="A6986" s="2" t="s">
        <v>147</v>
      </c>
      <c r="B6986" s="2" t="s">
        <v>148</v>
      </c>
      <c r="C6986" s="2" t="s">
        <v>149</v>
      </c>
      <c r="D6986" s="2" t="s">
        <v>81</v>
      </c>
      <c r="E6986" s="2" t="s">
        <v>150</v>
      </c>
      <c r="F6986" s="2">
        <v>25</v>
      </c>
      <c r="G6986" s="2" t="s">
        <v>83</v>
      </c>
      <c r="H6986" s="2" t="s">
        <v>151</v>
      </c>
      <c r="I6986" s="2" t="s">
        <v>46</v>
      </c>
      <c r="J6986" s="3">
        <v>46147</v>
      </c>
      <c r="K6986" s="3">
        <v>46158</v>
      </c>
      <c r="L6986" s="2" t="s">
        <v>39</v>
      </c>
      <c r="M6986" s="2" t="s">
        <v>127</v>
      </c>
      <c r="N6986" s="2" t="s">
        <v>152</v>
      </c>
      <c r="O6986" s="4">
        <v>1266000</v>
      </c>
      <c r="P6986" s="4">
        <v>198100</v>
      </c>
      <c r="Q6986" s="4">
        <v>1067900</v>
      </c>
      <c r="R6986" s="2">
        <v>24</v>
      </c>
      <c r="S6986" s="5">
        <v>11.04</v>
      </c>
      <c r="T6986" s="4">
        <v>54320.51</v>
      </c>
      <c r="U6986" s="2" t="s">
        <v>73</v>
      </c>
      <c r="V6986" s="2" t="s">
        <v>74</v>
      </c>
      <c r="W6986" s="4">
        <v>108641.02</v>
      </c>
      <c r="X6986" s="4">
        <v>1195051.3</v>
      </c>
      <c r="Y6986" s="4">
        <v>1303692.32</v>
      </c>
      <c r="Z6986" s="2">
        <v>28</v>
      </c>
      <c r="AA6986" s="2" t="s">
        <v>57</v>
      </c>
      <c r="AB6986" s="2" t="s">
        <v>15728</v>
      </c>
      <c r="AC6986" s="2" t="s">
        <v>75</v>
      </c>
      <c r="AD6986" s="2" t="s">
        <v>76</v>
      </c>
      <c r="AE6986" s="5">
        <v>84.35</v>
      </c>
      <c r="AF6986" s="2">
        <v>1</v>
      </c>
      <c r="AG6986" s="2" t="s">
        <v>77</v>
      </c>
      <c r="AH6986" s="2">
        <v>11</v>
      </c>
      <c r="AI6986" s="6" t="str">
        <f t="shared" si="327"/>
        <v>25-34</v>
      </c>
      <c r="AJ6986" s="11">
        <f>YEAR(tbl_LoanData[[#This Row],[Application Date]])</f>
        <v>2026</v>
      </c>
      <c r="AK6986" s="11" t="str">
        <f>TEXT(tbl_LoanData[[#This Row],[Application Date]],"MMMM")</f>
        <v>May</v>
      </c>
      <c r="AL6986" s="12">
        <f>DATE(YEAR(tbl_LoanData[[#This Row],[Application Date]]),MONTH(tbl_LoanData[[#This Row],[Application Date]]),1)</f>
        <v>46143</v>
      </c>
      <c r="AM6986" s="14">
        <f ca="1">IF(AND(tbl_LoanData[[#This Row],[Application Date]]&gt;=EOMONTH(TODAY(),-1)+1,tbl_LoanData[[#This Row],[Application Date]]&lt;=TODAY()),tbl_LoanData[[#This Row],[Loan Amount]],0)</f>
        <v>0</v>
      </c>
      <c r="AN6986" s="14">
        <f>tbl_LoanData[[#This Row],[Amount Paid]]-(Q6986-X6986)</f>
        <v>235792.32000000007</v>
      </c>
      <c r="AO6986" s="14">
        <f>IF(tbl_LoanData[[#This Row],[Application Status]]="Approved",1,0)</f>
        <v>1</v>
      </c>
      <c r="AP6986" s="22" t="str">
        <f t="shared" ca="1" si="328"/>
        <v/>
      </c>
      <c r="AQ6986" s="22" t="str">
        <f t="shared" ca="1" si="329"/>
        <v/>
      </c>
    </row>
    <row r="6987" spans="1:43" x14ac:dyDescent="0.3">
      <c r="A6987" s="2" t="s">
        <v>308</v>
      </c>
      <c r="B6987" s="2" t="s">
        <v>309</v>
      </c>
      <c r="C6987" s="2" t="s">
        <v>310</v>
      </c>
      <c r="D6987" s="2" t="s">
        <v>311</v>
      </c>
      <c r="E6987" s="2" t="s">
        <v>312</v>
      </c>
      <c r="F6987" s="2">
        <v>31</v>
      </c>
      <c r="G6987" s="2" t="s">
        <v>69</v>
      </c>
      <c r="H6987" s="2" t="s">
        <v>313</v>
      </c>
      <c r="I6987" s="2" t="s">
        <v>44</v>
      </c>
      <c r="J6987" s="3">
        <v>46155</v>
      </c>
      <c r="K6987" s="3">
        <v>46172</v>
      </c>
      <c r="L6987" s="2" t="s">
        <v>38</v>
      </c>
      <c r="M6987" s="2" t="s">
        <v>85</v>
      </c>
      <c r="N6987" s="2" t="s">
        <v>314</v>
      </c>
      <c r="O6987" s="4">
        <v>1699000</v>
      </c>
      <c r="P6987" s="4">
        <v>436000</v>
      </c>
      <c r="Q6987" s="4">
        <v>1263000</v>
      </c>
      <c r="R6987" s="2">
        <v>48</v>
      </c>
      <c r="S6987" s="5">
        <v>9.7899999999999991</v>
      </c>
      <c r="T6987" s="4">
        <v>36616.480000000003</v>
      </c>
      <c r="U6987" s="2" t="s">
        <v>73</v>
      </c>
      <c r="V6987" s="2" t="s">
        <v>74</v>
      </c>
      <c r="W6987" s="4">
        <v>0</v>
      </c>
      <c r="X6987" s="4">
        <v>1757590.8</v>
      </c>
      <c r="Y6987" s="4">
        <v>1757590.8</v>
      </c>
      <c r="Z6987" s="2">
        <v>62</v>
      </c>
      <c r="AA6987" s="2" t="s">
        <v>59</v>
      </c>
      <c r="AB6987" s="2" t="s">
        <v>15734</v>
      </c>
      <c r="AC6987" s="2" t="s">
        <v>75</v>
      </c>
      <c r="AD6987" s="2" t="s">
        <v>76</v>
      </c>
      <c r="AE6987" s="5">
        <v>74.34</v>
      </c>
      <c r="AF6987" s="2">
        <v>2</v>
      </c>
      <c r="AG6987" s="2" t="s">
        <v>130</v>
      </c>
      <c r="AH6987" s="2">
        <v>17</v>
      </c>
      <c r="AI6987" s="6" t="str">
        <f t="shared" si="327"/>
        <v>25-34</v>
      </c>
      <c r="AJ6987" s="11">
        <f>YEAR(tbl_LoanData[[#This Row],[Application Date]])</f>
        <v>2026</v>
      </c>
      <c r="AK6987" s="11" t="str">
        <f>TEXT(tbl_LoanData[[#This Row],[Application Date]],"MMMM")</f>
        <v>May</v>
      </c>
      <c r="AL6987" s="12">
        <f>DATE(YEAR(tbl_LoanData[[#This Row],[Application Date]]),MONTH(tbl_LoanData[[#This Row],[Application Date]]),1)</f>
        <v>46143</v>
      </c>
      <c r="AM6987" s="14">
        <f ca="1">IF(AND(tbl_LoanData[[#This Row],[Application Date]]&gt;=EOMONTH(TODAY(),-1)+1,tbl_LoanData[[#This Row],[Application Date]]&lt;=TODAY()),tbl_LoanData[[#This Row],[Loan Amount]],0)</f>
        <v>0</v>
      </c>
      <c r="AN6987" s="14">
        <f>tbl_LoanData[[#This Row],[Amount Paid]]-(Q6987-X6987)</f>
        <v>494590.80000000005</v>
      </c>
      <c r="AO6987" s="14">
        <f>IF(tbl_LoanData[[#This Row],[Application Status]]="Approved",1,0)</f>
        <v>1</v>
      </c>
      <c r="AP6987" s="22" t="str">
        <f t="shared" ca="1" si="328"/>
        <v/>
      </c>
      <c r="AQ6987" s="22" t="str">
        <f t="shared" ca="1" si="329"/>
        <v/>
      </c>
    </row>
    <row r="6988" spans="1:43" ht="14.4" customHeight="1" x14ac:dyDescent="0.3">
      <c r="A6988" s="2" t="s">
        <v>478</v>
      </c>
      <c r="B6988" s="2" t="s">
        <v>479</v>
      </c>
      <c r="C6988" s="2" t="s">
        <v>227</v>
      </c>
      <c r="D6988" s="2" t="s">
        <v>117</v>
      </c>
      <c r="E6988" s="2" t="s">
        <v>142</v>
      </c>
      <c r="F6988" s="2">
        <v>22</v>
      </c>
      <c r="G6988" s="2" t="s">
        <v>69</v>
      </c>
      <c r="H6988" s="2" t="s">
        <v>103</v>
      </c>
      <c r="I6988" s="2" t="s">
        <v>43</v>
      </c>
      <c r="J6988" s="3">
        <v>46151</v>
      </c>
      <c r="K6988" s="3">
        <v>46162</v>
      </c>
      <c r="L6988" s="2" t="s">
        <v>40</v>
      </c>
      <c r="M6988" s="2" t="s">
        <v>71</v>
      </c>
      <c r="N6988" s="2" t="s">
        <v>137</v>
      </c>
      <c r="O6988" s="4">
        <v>1288000</v>
      </c>
      <c r="P6988" s="4">
        <v>272100</v>
      </c>
      <c r="Q6988" s="4">
        <v>1015900</v>
      </c>
      <c r="R6988" s="2">
        <v>36</v>
      </c>
      <c r="S6988" s="5">
        <v>14.36</v>
      </c>
      <c r="T6988" s="4">
        <v>40376.379999999997</v>
      </c>
      <c r="U6988" s="2" t="s">
        <v>73</v>
      </c>
      <c r="V6988" s="2" t="s">
        <v>74</v>
      </c>
      <c r="W6988" s="4">
        <v>0</v>
      </c>
      <c r="X6988" s="4">
        <v>1453549.72</v>
      </c>
      <c r="Y6988" s="4">
        <v>1453549.72</v>
      </c>
      <c r="Z6988" s="2">
        <v>93</v>
      </c>
      <c r="AA6988" s="2" t="s">
        <v>60</v>
      </c>
      <c r="AB6988" s="2" t="s">
        <v>15734</v>
      </c>
      <c r="AC6988" s="2" t="s">
        <v>146</v>
      </c>
      <c r="AD6988" s="2" t="s">
        <v>76</v>
      </c>
      <c r="AE6988" s="5">
        <v>78.87</v>
      </c>
      <c r="AF6988" s="2">
        <v>3</v>
      </c>
      <c r="AG6988" s="2" t="s">
        <v>130</v>
      </c>
      <c r="AH6988" s="2">
        <v>11</v>
      </c>
      <c r="AI6988" s="6" t="str">
        <f t="shared" si="327"/>
        <v>18-24</v>
      </c>
      <c r="AJ6988" s="11">
        <f>YEAR(tbl_LoanData[[#This Row],[Application Date]])</f>
        <v>2026</v>
      </c>
      <c r="AK6988" s="11" t="str">
        <f>TEXT(tbl_LoanData[[#This Row],[Application Date]],"MMMM")</f>
        <v>May</v>
      </c>
      <c r="AL6988" s="12">
        <f>DATE(YEAR(tbl_LoanData[[#This Row],[Application Date]]),MONTH(tbl_LoanData[[#This Row],[Application Date]]),1)</f>
        <v>46143</v>
      </c>
      <c r="AM6988" s="14">
        <f ca="1">IF(AND(tbl_LoanData[[#This Row],[Application Date]]&gt;=EOMONTH(TODAY(),-1)+1,tbl_LoanData[[#This Row],[Application Date]]&lt;=TODAY()),tbl_LoanData[[#This Row],[Loan Amount]],0)</f>
        <v>0</v>
      </c>
      <c r="AN6988" s="14">
        <f>tbl_LoanData[[#This Row],[Amount Paid]]-(Q6988-X6988)</f>
        <v>437649.72</v>
      </c>
      <c r="AO6988" s="14">
        <f>IF(tbl_LoanData[[#This Row],[Application Status]]="Approved",1,0)</f>
        <v>1</v>
      </c>
      <c r="AP6988" s="22" t="str">
        <f t="shared" ca="1" si="328"/>
        <v/>
      </c>
      <c r="AQ6988" s="22" t="str">
        <f t="shared" ca="1" si="329"/>
        <v/>
      </c>
    </row>
    <row r="6989" spans="1:43" x14ac:dyDescent="0.3">
      <c r="A6989" s="2" t="s">
        <v>763</v>
      </c>
      <c r="B6989" s="2" t="s">
        <v>764</v>
      </c>
      <c r="C6989" s="2" t="s">
        <v>549</v>
      </c>
      <c r="D6989" s="2" t="s">
        <v>268</v>
      </c>
      <c r="E6989" s="2" t="s">
        <v>165</v>
      </c>
      <c r="F6989" s="2">
        <v>31</v>
      </c>
      <c r="G6989" s="2" t="s">
        <v>83</v>
      </c>
      <c r="H6989" s="2" t="s">
        <v>205</v>
      </c>
      <c r="I6989" s="2" t="s">
        <v>49</v>
      </c>
      <c r="J6989" s="3">
        <v>46154</v>
      </c>
      <c r="K6989" s="3">
        <v>46166</v>
      </c>
      <c r="L6989" s="2" t="s">
        <v>36</v>
      </c>
      <c r="M6989" s="2" t="s">
        <v>111</v>
      </c>
      <c r="N6989" s="2" t="s">
        <v>350</v>
      </c>
      <c r="O6989" s="4">
        <v>1236000</v>
      </c>
      <c r="P6989" s="4">
        <v>372500</v>
      </c>
      <c r="Q6989" s="4">
        <v>863500</v>
      </c>
      <c r="R6989" s="2">
        <v>24</v>
      </c>
      <c r="S6989" s="5">
        <v>11.61</v>
      </c>
      <c r="T6989" s="4">
        <v>44333.53</v>
      </c>
      <c r="U6989" s="2" t="s">
        <v>73</v>
      </c>
      <c r="V6989" s="2" t="s">
        <v>74</v>
      </c>
      <c r="W6989" s="4">
        <v>88667.06</v>
      </c>
      <c r="X6989" s="4">
        <v>975337.64</v>
      </c>
      <c r="Y6989" s="4">
        <v>1064004.7</v>
      </c>
      <c r="Z6989" s="2">
        <v>0</v>
      </c>
      <c r="AA6989" s="2" t="s">
        <v>56</v>
      </c>
      <c r="AB6989" s="2" t="s">
        <v>15736</v>
      </c>
      <c r="AC6989" s="2" t="s">
        <v>129</v>
      </c>
      <c r="AD6989" s="2" t="s">
        <v>76</v>
      </c>
      <c r="AE6989" s="5">
        <v>69.86</v>
      </c>
      <c r="AF6989" s="2">
        <v>0</v>
      </c>
      <c r="AG6989" s="2" t="s">
        <v>77</v>
      </c>
      <c r="AH6989" s="2">
        <v>12</v>
      </c>
      <c r="AI6989" s="6" t="str">
        <f t="shared" si="327"/>
        <v>25-34</v>
      </c>
      <c r="AJ6989" s="11">
        <f>YEAR(tbl_LoanData[[#This Row],[Application Date]])</f>
        <v>2026</v>
      </c>
      <c r="AK6989" s="11" t="str">
        <f>TEXT(tbl_LoanData[[#This Row],[Application Date]],"MMMM")</f>
        <v>May</v>
      </c>
      <c r="AL6989" s="12">
        <f>DATE(YEAR(tbl_LoanData[[#This Row],[Application Date]]),MONTH(tbl_LoanData[[#This Row],[Application Date]]),1)</f>
        <v>46143</v>
      </c>
      <c r="AM6989" s="14">
        <f ca="1">IF(AND(tbl_LoanData[[#This Row],[Application Date]]&gt;=EOMONTH(TODAY(),-1)+1,tbl_LoanData[[#This Row],[Application Date]]&lt;=TODAY()),tbl_LoanData[[#This Row],[Loan Amount]],0)</f>
        <v>0</v>
      </c>
      <c r="AN6989" s="14">
        <f>tbl_LoanData[[#This Row],[Amount Paid]]-(Q6989-X6989)</f>
        <v>200504.7</v>
      </c>
      <c r="AO6989" s="14">
        <f>IF(tbl_LoanData[[#This Row],[Application Status]]="Approved",1,0)</f>
        <v>1</v>
      </c>
      <c r="AP6989" s="22" t="str">
        <f t="shared" ca="1" si="328"/>
        <v/>
      </c>
      <c r="AQ6989" s="22" t="str">
        <f t="shared" ca="1" si="329"/>
        <v/>
      </c>
    </row>
    <row r="6990" spans="1:43" ht="14.4" customHeight="1" x14ac:dyDescent="0.3">
      <c r="A6990" s="2" t="s">
        <v>773</v>
      </c>
      <c r="B6990" s="2" t="s">
        <v>774</v>
      </c>
      <c r="C6990" s="2" t="s">
        <v>644</v>
      </c>
      <c r="D6990" s="2" t="s">
        <v>268</v>
      </c>
      <c r="E6990" s="2" t="s">
        <v>189</v>
      </c>
      <c r="F6990" s="2">
        <v>56</v>
      </c>
      <c r="G6990" s="2" t="s">
        <v>83</v>
      </c>
      <c r="H6990" s="2" t="s">
        <v>205</v>
      </c>
      <c r="I6990" s="2" t="s">
        <v>49</v>
      </c>
      <c r="J6990" s="3">
        <v>46150</v>
      </c>
      <c r="K6990" s="3">
        <v>46154</v>
      </c>
      <c r="L6990" s="2" t="s">
        <v>37</v>
      </c>
      <c r="M6990" s="2" t="s">
        <v>94</v>
      </c>
      <c r="N6990" s="2" t="s">
        <v>436</v>
      </c>
      <c r="O6990" s="4">
        <v>239000</v>
      </c>
      <c r="P6990" s="4">
        <v>94600</v>
      </c>
      <c r="Q6990" s="4">
        <v>144400</v>
      </c>
      <c r="R6990" s="2">
        <v>36</v>
      </c>
      <c r="S6990" s="5">
        <v>14.31</v>
      </c>
      <c r="T6990" s="4">
        <v>5733.08</v>
      </c>
      <c r="U6990" s="2" t="s">
        <v>73</v>
      </c>
      <c r="V6990" s="2" t="s">
        <v>74</v>
      </c>
      <c r="W6990" s="4">
        <v>17199.240000000002</v>
      </c>
      <c r="X6990" s="4">
        <v>189191.67999999999</v>
      </c>
      <c r="Y6990" s="4">
        <v>206390.92</v>
      </c>
      <c r="Z6990" s="2">
        <v>0</v>
      </c>
      <c r="AA6990" s="2" t="s">
        <v>56</v>
      </c>
      <c r="AB6990" s="2" t="s">
        <v>15732</v>
      </c>
      <c r="AC6990" s="2" t="s">
        <v>332</v>
      </c>
      <c r="AD6990" s="2" t="s">
        <v>76</v>
      </c>
      <c r="AE6990" s="5">
        <v>60.42</v>
      </c>
      <c r="AF6990" s="2">
        <v>0</v>
      </c>
      <c r="AG6990" s="2" t="s">
        <v>77</v>
      </c>
      <c r="AH6990" s="2">
        <v>4</v>
      </c>
      <c r="AI6990" s="6" t="str">
        <f t="shared" si="327"/>
        <v>55-64</v>
      </c>
      <c r="AJ6990" s="11">
        <f>YEAR(tbl_LoanData[[#This Row],[Application Date]])</f>
        <v>2026</v>
      </c>
      <c r="AK6990" s="11" t="str">
        <f>TEXT(tbl_LoanData[[#This Row],[Application Date]],"MMMM")</f>
        <v>May</v>
      </c>
      <c r="AL6990" s="12">
        <f>DATE(YEAR(tbl_LoanData[[#This Row],[Application Date]]),MONTH(tbl_LoanData[[#This Row],[Application Date]]),1)</f>
        <v>46143</v>
      </c>
      <c r="AM6990" s="14">
        <f ca="1">IF(AND(tbl_LoanData[[#This Row],[Application Date]]&gt;=EOMONTH(TODAY(),-1)+1,tbl_LoanData[[#This Row],[Application Date]]&lt;=TODAY()),tbl_LoanData[[#This Row],[Loan Amount]],0)</f>
        <v>0</v>
      </c>
      <c r="AN6990" s="14">
        <f>tbl_LoanData[[#This Row],[Amount Paid]]-(Q6990-X6990)</f>
        <v>61990.92</v>
      </c>
      <c r="AO6990" s="14">
        <f>IF(tbl_LoanData[[#This Row],[Application Status]]="Approved",1,0)</f>
        <v>1</v>
      </c>
      <c r="AP6990" s="22" t="str">
        <f t="shared" ca="1" si="328"/>
        <v/>
      </c>
      <c r="AQ6990" s="22" t="str">
        <f t="shared" ca="1" si="329"/>
        <v/>
      </c>
    </row>
    <row r="6991" spans="1:43" ht="14.4" customHeight="1" x14ac:dyDescent="0.3">
      <c r="A6991" s="2" t="s">
        <v>814</v>
      </c>
      <c r="B6991" s="2" t="s">
        <v>815</v>
      </c>
      <c r="C6991" s="2" t="s">
        <v>141</v>
      </c>
      <c r="D6991" s="2" t="s">
        <v>176</v>
      </c>
      <c r="E6991" s="2" t="s">
        <v>117</v>
      </c>
      <c r="F6991" s="2">
        <v>33</v>
      </c>
      <c r="G6991" s="2" t="s">
        <v>83</v>
      </c>
      <c r="H6991" s="2" t="s">
        <v>516</v>
      </c>
      <c r="I6991" s="2" t="s">
        <v>53</v>
      </c>
      <c r="J6991" s="3">
        <v>46165</v>
      </c>
      <c r="K6991" s="3"/>
      <c r="L6991" s="2" t="s">
        <v>38</v>
      </c>
      <c r="M6991" s="2" t="s">
        <v>111</v>
      </c>
      <c r="N6991" s="2" t="s">
        <v>112</v>
      </c>
      <c r="O6991" s="4">
        <v>1978000</v>
      </c>
      <c r="P6991" s="4">
        <v>372400</v>
      </c>
      <c r="Q6991" s="4">
        <v>1605600</v>
      </c>
      <c r="R6991" s="2">
        <v>60</v>
      </c>
      <c r="S6991" s="5">
        <v>13.25</v>
      </c>
      <c r="T6991" s="4">
        <v>44488.5</v>
      </c>
      <c r="U6991" s="2" t="s">
        <v>113</v>
      </c>
      <c r="V6991" s="2" t="s">
        <v>97</v>
      </c>
      <c r="W6991" s="4">
        <v>0</v>
      </c>
      <c r="X6991" s="4">
        <v>0</v>
      </c>
      <c r="Y6991" s="4">
        <v>2669310</v>
      </c>
      <c r="Z6991" s="2">
        <v>0</v>
      </c>
      <c r="AA6991" s="2" t="s">
        <v>97</v>
      </c>
      <c r="AB6991" s="2" t="s">
        <v>15736</v>
      </c>
      <c r="AC6991" s="2" t="s">
        <v>146</v>
      </c>
      <c r="AD6991" s="2" t="s">
        <v>76</v>
      </c>
      <c r="AE6991" s="5">
        <v>81.17</v>
      </c>
      <c r="AF6991" s="2">
        <v>0</v>
      </c>
      <c r="AG6991" s="2" t="s">
        <v>97</v>
      </c>
      <c r="AH6991" s="2"/>
      <c r="AI6991" s="6" t="str">
        <f t="shared" si="327"/>
        <v>25-34</v>
      </c>
      <c r="AJ6991" s="11">
        <f>YEAR(tbl_LoanData[[#This Row],[Application Date]])</f>
        <v>2026</v>
      </c>
      <c r="AK6991" s="11" t="str">
        <f>TEXT(tbl_LoanData[[#This Row],[Application Date]],"MMMM")</f>
        <v>May</v>
      </c>
      <c r="AL6991" s="12">
        <f>DATE(YEAR(tbl_LoanData[[#This Row],[Application Date]]),MONTH(tbl_LoanData[[#This Row],[Application Date]]),1)</f>
        <v>46143</v>
      </c>
      <c r="AM6991" s="14">
        <f ca="1">IF(AND(tbl_LoanData[[#This Row],[Application Date]]&gt;=EOMONTH(TODAY(),-1)+1,tbl_LoanData[[#This Row],[Application Date]]&lt;=TODAY()),tbl_LoanData[[#This Row],[Loan Amount]],0)</f>
        <v>0</v>
      </c>
      <c r="AN6991" s="14">
        <f>tbl_LoanData[[#This Row],[Amount Paid]]-(Q6991-X6991)</f>
        <v>-1605600</v>
      </c>
      <c r="AO6991" s="14">
        <f>IF(tbl_LoanData[[#This Row],[Application Status]]="Approved",1,0)</f>
        <v>0</v>
      </c>
      <c r="AP6991" s="22" t="str">
        <f t="shared" ca="1" si="328"/>
        <v/>
      </c>
      <c r="AQ6991" s="22" t="str">
        <f t="shared" ca="1" si="329"/>
        <v/>
      </c>
    </row>
    <row r="6992" spans="1:43" ht="14.4" customHeight="1" x14ac:dyDescent="0.3">
      <c r="A6992" s="2" t="s">
        <v>974</v>
      </c>
      <c r="B6992" s="2" t="s">
        <v>975</v>
      </c>
      <c r="C6992" s="2" t="s">
        <v>347</v>
      </c>
      <c r="D6992" s="2" t="s">
        <v>134</v>
      </c>
      <c r="E6992" s="2" t="s">
        <v>81</v>
      </c>
      <c r="F6992" s="2">
        <v>23</v>
      </c>
      <c r="G6992" s="2" t="s">
        <v>69</v>
      </c>
      <c r="H6992" s="2" t="s">
        <v>285</v>
      </c>
      <c r="I6992" s="2" t="s">
        <v>55</v>
      </c>
      <c r="J6992" s="3">
        <v>46153</v>
      </c>
      <c r="K6992" s="3">
        <v>46156</v>
      </c>
      <c r="L6992" s="2" t="s">
        <v>39</v>
      </c>
      <c r="M6992" s="2" t="s">
        <v>167</v>
      </c>
      <c r="N6992" s="2" t="s">
        <v>491</v>
      </c>
      <c r="O6992" s="4">
        <v>1425000</v>
      </c>
      <c r="P6992" s="4">
        <v>263200</v>
      </c>
      <c r="Q6992" s="4">
        <v>1161800</v>
      </c>
      <c r="R6992" s="2">
        <v>12</v>
      </c>
      <c r="S6992" s="5">
        <v>13.81</v>
      </c>
      <c r="T6992" s="4">
        <v>110187.05</v>
      </c>
      <c r="U6992" s="2" t="s">
        <v>73</v>
      </c>
      <c r="V6992" s="2" t="s">
        <v>74</v>
      </c>
      <c r="W6992" s="4">
        <v>330561.15000000002</v>
      </c>
      <c r="X6992" s="4">
        <v>991683.43</v>
      </c>
      <c r="Y6992" s="4">
        <v>1322244.58</v>
      </c>
      <c r="Z6992" s="2">
        <v>0</v>
      </c>
      <c r="AA6992" s="2" t="s">
        <v>56</v>
      </c>
      <c r="AB6992" s="2" t="s">
        <v>15736</v>
      </c>
      <c r="AC6992" s="2" t="s">
        <v>121</v>
      </c>
      <c r="AD6992" s="2" t="s">
        <v>76</v>
      </c>
      <c r="AE6992" s="5">
        <v>81.53</v>
      </c>
      <c r="AF6992" s="2">
        <v>0</v>
      </c>
      <c r="AG6992" s="2" t="s">
        <v>77</v>
      </c>
      <c r="AH6992" s="2">
        <v>3</v>
      </c>
      <c r="AI6992" s="6" t="str">
        <f t="shared" si="327"/>
        <v>18-24</v>
      </c>
      <c r="AJ6992" s="11">
        <f>YEAR(tbl_LoanData[[#This Row],[Application Date]])</f>
        <v>2026</v>
      </c>
      <c r="AK6992" s="11" t="str">
        <f>TEXT(tbl_LoanData[[#This Row],[Application Date]],"MMMM")</f>
        <v>May</v>
      </c>
      <c r="AL6992" s="12">
        <f>DATE(YEAR(tbl_LoanData[[#This Row],[Application Date]]),MONTH(tbl_LoanData[[#This Row],[Application Date]]),1)</f>
        <v>46143</v>
      </c>
      <c r="AM6992" s="14">
        <f ca="1">IF(AND(tbl_LoanData[[#This Row],[Application Date]]&gt;=EOMONTH(TODAY(),-1)+1,tbl_LoanData[[#This Row],[Application Date]]&lt;=TODAY()),tbl_LoanData[[#This Row],[Loan Amount]],0)</f>
        <v>0</v>
      </c>
      <c r="AN6992" s="14">
        <f>tbl_LoanData[[#This Row],[Amount Paid]]-(Q6992-X6992)</f>
        <v>160444.58000000007</v>
      </c>
      <c r="AO6992" s="14">
        <f>IF(tbl_LoanData[[#This Row],[Application Status]]="Approved",1,0)</f>
        <v>1</v>
      </c>
      <c r="AP6992" s="22" t="str">
        <f t="shared" ca="1" si="328"/>
        <v/>
      </c>
      <c r="AQ6992" s="22" t="str">
        <f t="shared" ca="1" si="329"/>
        <v/>
      </c>
    </row>
    <row r="6993" spans="1:43" ht="14.4" customHeight="1" x14ac:dyDescent="0.3">
      <c r="A6993" s="2" t="s">
        <v>982</v>
      </c>
      <c r="B6993" s="2" t="s">
        <v>983</v>
      </c>
      <c r="C6993" s="2" t="s">
        <v>405</v>
      </c>
      <c r="D6993" s="2" t="s">
        <v>117</v>
      </c>
      <c r="E6993" s="2" t="s">
        <v>209</v>
      </c>
      <c r="F6993" s="2">
        <v>34</v>
      </c>
      <c r="G6993" s="2" t="s">
        <v>69</v>
      </c>
      <c r="H6993" s="2" t="s">
        <v>233</v>
      </c>
      <c r="I6993" s="2" t="s">
        <v>46</v>
      </c>
      <c r="J6993" s="3">
        <v>46168</v>
      </c>
      <c r="K6993" s="3">
        <v>46179</v>
      </c>
      <c r="L6993" s="2" t="s">
        <v>37</v>
      </c>
      <c r="M6993" s="2" t="s">
        <v>94</v>
      </c>
      <c r="N6993" s="2" t="s">
        <v>568</v>
      </c>
      <c r="O6993" s="4">
        <v>161000</v>
      </c>
      <c r="P6993" s="4">
        <v>55300</v>
      </c>
      <c r="Q6993" s="4">
        <v>105700</v>
      </c>
      <c r="R6993" s="2">
        <v>24</v>
      </c>
      <c r="S6993" s="5">
        <v>11.4</v>
      </c>
      <c r="T6993" s="4">
        <v>5408.32</v>
      </c>
      <c r="U6993" s="2" t="s">
        <v>73</v>
      </c>
      <c r="V6993" s="2" t="s">
        <v>74</v>
      </c>
      <c r="W6993" s="4">
        <v>10816.64</v>
      </c>
      <c r="X6993" s="4">
        <v>118982.96</v>
      </c>
      <c r="Y6993" s="4">
        <v>129799.6</v>
      </c>
      <c r="Z6993" s="2">
        <v>0</v>
      </c>
      <c r="AA6993" s="2" t="s">
        <v>56</v>
      </c>
      <c r="AB6993" s="2" t="s">
        <v>15728</v>
      </c>
      <c r="AC6993" s="2" t="s">
        <v>213</v>
      </c>
      <c r="AD6993" s="2" t="s">
        <v>76</v>
      </c>
      <c r="AE6993" s="5">
        <v>65.650000000000006</v>
      </c>
      <c r="AF6993" s="2">
        <v>0</v>
      </c>
      <c r="AG6993" s="2" t="s">
        <v>77</v>
      </c>
      <c r="AH6993" s="2">
        <v>11</v>
      </c>
      <c r="AI6993" s="6" t="str">
        <f t="shared" si="327"/>
        <v>25-34</v>
      </c>
      <c r="AJ6993" s="11">
        <f>YEAR(tbl_LoanData[[#This Row],[Application Date]])</f>
        <v>2026</v>
      </c>
      <c r="AK6993" s="11" t="str">
        <f>TEXT(tbl_LoanData[[#This Row],[Application Date]],"MMMM")</f>
        <v>May</v>
      </c>
      <c r="AL6993" s="12">
        <f>DATE(YEAR(tbl_LoanData[[#This Row],[Application Date]]),MONTH(tbl_LoanData[[#This Row],[Application Date]]),1)</f>
        <v>46143</v>
      </c>
      <c r="AM6993" s="14">
        <f ca="1">IF(AND(tbl_LoanData[[#This Row],[Application Date]]&gt;=EOMONTH(TODAY(),-1)+1,tbl_LoanData[[#This Row],[Application Date]]&lt;=TODAY()),tbl_LoanData[[#This Row],[Loan Amount]],0)</f>
        <v>0</v>
      </c>
      <c r="AN6993" s="14">
        <f>tbl_LoanData[[#This Row],[Amount Paid]]-(Q6993-X6993)</f>
        <v>24099.600000000006</v>
      </c>
      <c r="AO6993" s="14">
        <f>IF(tbl_LoanData[[#This Row],[Application Status]]="Approved",1,0)</f>
        <v>1</v>
      </c>
      <c r="AP6993" s="22" t="str">
        <f t="shared" ca="1" si="328"/>
        <v/>
      </c>
      <c r="AQ6993" s="22" t="str">
        <f t="shared" ca="1" si="329"/>
        <v/>
      </c>
    </row>
    <row r="6994" spans="1:43" ht="14.4" customHeight="1" x14ac:dyDescent="0.3">
      <c r="A6994" s="2" t="s">
        <v>1096</v>
      </c>
      <c r="B6994" s="2" t="s">
        <v>1097</v>
      </c>
      <c r="C6994" s="2" t="s">
        <v>575</v>
      </c>
      <c r="D6994" s="2" t="s">
        <v>204</v>
      </c>
      <c r="E6994" s="2" t="s">
        <v>82</v>
      </c>
      <c r="F6994" s="2">
        <v>35</v>
      </c>
      <c r="G6994" s="2" t="s">
        <v>69</v>
      </c>
      <c r="H6994" s="2" t="s">
        <v>126</v>
      </c>
      <c r="I6994" s="2" t="s">
        <v>44</v>
      </c>
      <c r="J6994" s="3">
        <v>46145</v>
      </c>
      <c r="K6994" s="3">
        <v>46154</v>
      </c>
      <c r="L6994" s="2" t="s">
        <v>40</v>
      </c>
      <c r="M6994" s="2" t="s">
        <v>157</v>
      </c>
      <c r="N6994" s="2" t="s">
        <v>328</v>
      </c>
      <c r="O6994" s="4">
        <v>1167000</v>
      </c>
      <c r="P6994" s="4">
        <v>343300</v>
      </c>
      <c r="Q6994" s="4">
        <v>823700</v>
      </c>
      <c r="R6994" s="2">
        <v>36</v>
      </c>
      <c r="S6994" s="5">
        <v>9.1</v>
      </c>
      <c r="T6994" s="4">
        <v>29126.95</v>
      </c>
      <c r="U6994" s="2" t="s">
        <v>73</v>
      </c>
      <c r="V6994" s="2" t="s">
        <v>74</v>
      </c>
      <c r="W6994" s="4">
        <v>87380.85</v>
      </c>
      <c r="X6994" s="4">
        <v>961189.25</v>
      </c>
      <c r="Y6994" s="4">
        <v>1048570.1</v>
      </c>
      <c r="Z6994" s="2">
        <v>0</v>
      </c>
      <c r="AA6994" s="2" t="s">
        <v>56</v>
      </c>
      <c r="AB6994" s="2" t="s">
        <v>15730</v>
      </c>
      <c r="AC6994" s="2" t="s">
        <v>146</v>
      </c>
      <c r="AD6994" s="2" t="s">
        <v>76</v>
      </c>
      <c r="AE6994" s="5">
        <v>70.58</v>
      </c>
      <c r="AF6994" s="2">
        <v>0</v>
      </c>
      <c r="AG6994" s="2" t="s">
        <v>77</v>
      </c>
      <c r="AH6994" s="2">
        <v>9</v>
      </c>
      <c r="AI6994" s="6" t="str">
        <f t="shared" si="327"/>
        <v>35-44</v>
      </c>
      <c r="AJ6994" s="11">
        <f>YEAR(tbl_LoanData[[#This Row],[Application Date]])</f>
        <v>2026</v>
      </c>
      <c r="AK6994" s="11" t="str">
        <f>TEXT(tbl_LoanData[[#This Row],[Application Date]],"MMMM")</f>
        <v>May</v>
      </c>
      <c r="AL6994" s="12">
        <f>DATE(YEAR(tbl_LoanData[[#This Row],[Application Date]]),MONTH(tbl_LoanData[[#This Row],[Application Date]]),1)</f>
        <v>46143</v>
      </c>
      <c r="AM6994" s="14">
        <f ca="1">IF(AND(tbl_LoanData[[#This Row],[Application Date]]&gt;=EOMONTH(TODAY(),-1)+1,tbl_LoanData[[#This Row],[Application Date]]&lt;=TODAY()),tbl_LoanData[[#This Row],[Loan Amount]],0)</f>
        <v>0</v>
      </c>
      <c r="AN6994" s="14">
        <f>tbl_LoanData[[#This Row],[Amount Paid]]-(Q6994-X6994)</f>
        <v>224870.1</v>
      </c>
      <c r="AO6994" s="14">
        <f>IF(tbl_LoanData[[#This Row],[Application Status]]="Approved",1,0)</f>
        <v>1</v>
      </c>
      <c r="AP6994" s="22" t="str">
        <f t="shared" ca="1" si="328"/>
        <v/>
      </c>
      <c r="AQ6994" s="22" t="str">
        <f t="shared" ca="1" si="329"/>
        <v/>
      </c>
    </row>
    <row r="6995" spans="1:43" ht="14.4" customHeight="1" x14ac:dyDescent="0.3">
      <c r="A6995" s="2" t="s">
        <v>1233</v>
      </c>
      <c r="B6995" s="2" t="s">
        <v>1234</v>
      </c>
      <c r="C6995" s="2" t="s">
        <v>368</v>
      </c>
      <c r="D6995" s="2" t="s">
        <v>134</v>
      </c>
      <c r="E6995" s="2" t="s">
        <v>118</v>
      </c>
      <c r="F6995" s="2">
        <v>27</v>
      </c>
      <c r="G6995" s="2" t="s">
        <v>83</v>
      </c>
      <c r="H6995" s="2" t="s">
        <v>256</v>
      </c>
      <c r="I6995" s="2" t="s">
        <v>43</v>
      </c>
      <c r="J6995" s="3">
        <v>46151</v>
      </c>
      <c r="K6995" s="3"/>
      <c r="L6995" s="2" t="s">
        <v>39</v>
      </c>
      <c r="M6995" s="2" t="s">
        <v>127</v>
      </c>
      <c r="N6995" s="2" t="s">
        <v>195</v>
      </c>
      <c r="O6995" s="4">
        <v>1823000</v>
      </c>
      <c r="P6995" s="4">
        <v>298800</v>
      </c>
      <c r="Q6995" s="4">
        <v>1524200</v>
      </c>
      <c r="R6995" s="2">
        <v>36</v>
      </c>
      <c r="S6995" s="5">
        <v>13.48</v>
      </c>
      <c r="T6995" s="4">
        <v>59460.74</v>
      </c>
      <c r="U6995" s="2" t="s">
        <v>96</v>
      </c>
      <c r="V6995" s="2" t="s">
        <v>97</v>
      </c>
      <c r="W6995" s="4">
        <v>0</v>
      </c>
      <c r="X6995" s="4">
        <v>0</v>
      </c>
      <c r="Y6995" s="4">
        <v>2140586.48</v>
      </c>
      <c r="Z6995" s="2">
        <v>0</v>
      </c>
      <c r="AA6995" s="2" t="s">
        <v>97</v>
      </c>
      <c r="AB6995" s="2" t="s">
        <v>15733</v>
      </c>
      <c r="AC6995" s="2" t="s">
        <v>106</v>
      </c>
      <c r="AD6995" s="2" t="s">
        <v>76</v>
      </c>
      <c r="AE6995" s="5">
        <v>83.61</v>
      </c>
      <c r="AF6995" s="2">
        <v>0</v>
      </c>
      <c r="AG6995" s="2" t="s">
        <v>97</v>
      </c>
      <c r="AH6995" s="2"/>
      <c r="AI6995" s="6" t="str">
        <f t="shared" si="327"/>
        <v>25-34</v>
      </c>
      <c r="AJ6995" s="11">
        <f>YEAR(tbl_LoanData[[#This Row],[Application Date]])</f>
        <v>2026</v>
      </c>
      <c r="AK6995" s="11" t="str">
        <f>TEXT(tbl_LoanData[[#This Row],[Application Date]],"MMMM")</f>
        <v>May</v>
      </c>
      <c r="AL6995" s="12">
        <f>DATE(YEAR(tbl_LoanData[[#This Row],[Application Date]]),MONTH(tbl_LoanData[[#This Row],[Application Date]]),1)</f>
        <v>46143</v>
      </c>
      <c r="AM6995" s="14">
        <f ca="1">IF(AND(tbl_LoanData[[#This Row],[Application Date]]&gt;=EOMONTH(TODAY(),-1)+1,tbl_LoanData[[#This Row],[Application Date]]&lt;=TODAY()),tbl_LoanData[[#This Row],[Loan Amount]],0)</f>
        <v>0</v>
      </c>
      <c r="AN6995" s="14">
        <f>tbl_LoanData[[#This Row],[Amount Paid]]-(Q6995-X6995)</f>
        <v>-1524200</v>
      </c>
      <c r="AO6995" s="14">
        <f>IF(tbl_LoanData[[#This Row],[Application Status]]="Approved",1,0)</f>
        <v>0</v>
      </c>
      <c r="AP6995" s="22" t="str">
        <f t="shared" ca="1" si="328"/>
        <v/>
      </c>
      <c r="AQ6995" s="22" t="str">
        <f t="shared" ca="1" si="329"/>
        <v/>
      </c>
    </row>
    <row r="6996" spans="1:43" x14ac:dyDescent="0.3">
      <c r="A6996" s="2" t="s">
        <v>1247</v>
      </c>
      <c r="B6996" s="2" t="s">
        <v>1248</v>
      </c>
      <c r="C6996" s="2" t="s">
        <v>343</v>
      </c>
      <c r="D6996" s="2" t="s">
        <v>67</v>
      </c>
      <c r="E6996" s="2" t="s">
        <v>142</v>
      </c>
      <c r="F6996" s="2">
        <v>36</v>
      </c>
      <c r="G6996" s="2" t="s">
        <v>69</v>
      </c>
      <c r="H6996" s="2" t="s">
        <v>250</v>
      </c>
      <c r="I6996" s="2" t="s">
        <v>52</v>
      </c>
      <c r="J6996" s="3">
        <v>46160</v>
      </c>
      <c r="K6996" s="3"/>
      <c r="L6996" s="2" t="s">
        <v>40</v>
      </c>
      <c r="M6996" s="2" t="s">
        <v>85</v>
      </c>
      <c r="N6996" s="2" t="s">
        <v>86</v>
      </c>
      <c r="O6996" s="4">
        <v>1215000</v>
      </c>
      <c r="P6996" s="4">
        <v>430800</v>
      </c>
      <c r="Q6996" s="4">
        <v>784200</v>
      </c>
      <c r="R6996" s="2">
        <v>12</v>
      </c>
      <c r="S6996" s="5">
        <v>5.42</v>
      </c>
      <c r="T6996" s="4">
        <v>68891.97</v>
      </c>
      <c r="U6996" s="2" t="s">
        <v>113</v>
      </c>
      <c r="V6996" s="2" t="s">
        <v>97</v>
      </c>
      <c r="W6996" s="4">
        <v>0</v>
      </c>
      <c r="X6996" s="4">
        <v>0</v>
      </c>
      <c r="Y6996" s="4">
        <v>826703.64</v>
      </c>
      <c r="Z6996" s="2">
        <v>0</v>
      </c>
      <c r="AA6996" s="2" t="s">
        <v>97</v>
      </c>
      <c r="AB6996" s="2" t="s">
        <v>15735</v>
      </c>
      <c r="AC6996" s="2" t="s">
        <v>106</v>
      </c>
      <c r="AD6996" s="2" t="s">
        <v>76</v>
      </c>
      <c r="AE6996" s="5">
        <v>64.540000000000006</v>
      </c>
      <c r="AF6996" s="2">
        <v>0</v>
      </c>
      <c r="AG6996" s="2" t="s">
        <v>97</v>
      </c>
      <c r="AH6996" s="2"/>
      <c r="AI6996" s="6" t="str">
        <f t="shared" si="327"/>
        <v>35-44</v>
      </c>
      <c r="AJ6996" s="11">
        <f>YEAR(tbl_LoanData[[#This Row],[Application Date]])</f>
        <v>2026</v>
      </c>
      <c r="AK6996" s="11" t="str">
        <f>TEXT(tbl_LoanData[[#This Row],[Application Date]],"MMMM")</f>
        <v>May</v>
      </c>
      <c r="AL6996" s="12">
        <f>DATE(YEAR(tbl_LoanData[[#This Row],[Application Date]]),MONTH(tbl_LoanData[[#This Row],[Application Date]]),1)</f>
        <v>46143</v>
      </c>
      <c r="AM6996" s="14">
        <f ca="1">IF(AND(tbl_LoanData[[#This Row],[Application Date]]&gt;=EOMONTH(TODAY(),-1)+1,tbl_LoanData[[#This Row],[Application Date]]&lt;=TODAY()),tbl_LoanData[[#This Row],[Loan Amount]],0)</f>
        <v>0</v>
      </c>
      <c r="AN6996" s="14">
        <f>tbl_LoanData[[#This Row],[Amount Paid]]-(Q6996-X6996)</f>
        <v>-784200</v>
      </c>
      <c r="AO6996" s="14">
        <f>IF(tbl_LoanData[[#This Row],[Application Status]]="Approved",1,0)</f>
        <v>0</v>
      </c>
      <c r="AP6996" s="22" t="str">
        <f t="shared" ca="1" si="328"/>
        <v/>
      </c>
      <c r="AQ6996" s="22" t="str">
        <f t="shared" ca="1" si="329"/>
        <v/>
      </c>
    </row>
    <row r="6997" spans="1:43" ht="14.4" customHeight="1" x14ac:dyDescent="0.3">
      <c r="A6997" s="2" t="s">
        <v>1271</v>
      </c>
      <c r="B6997" s="2" t="s">
        <v>1272</v>
      </c>
      <c r="C6997" s="2" t="s">
        <v>452</v>
      </c>
      <c r="D6997" s="2" t="s">
        <v>91</v>
      </c>
      <c r="E6997" s="2" t="s">
        <v>125</v>
      </c>
      <c r="F6997" s="2">
        <v>22</v>
      </c>
      <c r="G6997" s="2" t="s">
        <v>83</v>
      </c>
      <c r="H6997" s="2" t="s">
        <v>119</v>
      </c>
      <c r="I6997" s="2" t="s">
        <v>43</v>
      </c>
      <c r="J6997" s="3">
        <v>46166</v>
      </c>
      <c r="K6997" s="3">
        <v>46180</v>
      </c>
      <c r="L6997" s="2" t="s">
        <v>39</v>
      </c>
      <c r="M6997" s="2" t="s">
        <v>85</v>
      </c>
      <c r="N6997" s="2" t="s">
        <v>324</v>
      </c>
      <c r="O6997" s="4">
        <v>2453000</v>
      </c>
      <c r="P6997" s="4">
        <v>974400</v>
      </c>
      <c r="Q6997" s="4">
        <v>1478600</v>
      </c>
      <c r="R6997" s="2">
        <v>36</v>
      </c>
      <c r="S6997" s="5">
        <v>7.42</v>
      </c>
      <c r="T6997" s="4">
        <v>50214.9</v>
      </c>
      <c r="U6997" s="2" t="s">
        <v>73</v>
      </c>
      <c r="V6997" s="2" t="s">
        <v>74</v>
      </c>
      <c r="W6997" s="4">
        <v>0</v>
      </c>
      <c r="X6997" s="4">
        <v>1807736.36</v>
      </c>
      <c r="Y6997" s="4">
        <v>1807736.36</v>
      </c>
      <c r="Z6997" s="2">
        <v>62</v>
      </c>
      <c r="AA6997" s="2" t="s">
        <v>59</v>
      </c>
      <c r="AB6997" s="2" t="s">
        <v>15731</v>
      </c>
      <c r="AC6997" s="2" t="s">
        <v>106</v>
      </c>
      <c r="AD6997" s="2" t="s">
        <v>76</v>
      </c>
      <c r="AE6997" s="5">
        <v>60.28</v>
      </c>
      <c r="AF6997" s="2">
        <v>2</v>
      </c>
      <c r="AG6997" s="2" t="s">
        <v>130</v>
      </c>
      <c r="AH6997" s="2">
        <v>14</v>
      </c>
      <c r="AI6997" s="6" t="str">
        <f t="shared" si="327"/>
        <v>18-24</v>
      </c>
      <c r="AJ6997" s="11">
        <f>YEAR(tbl_LoanData[[#This Row],[Application Date]])</f>
        <v>2026</v>
      </c>
      <c r="AK6997" s="11" t="str">
        <f>TEXT(tbl_LoanData[[#This Row],[Application Date]],"MMMM")</f>
        <v>May</v>
      </c>
      <c r="AL6997" s="12">
        <f>DATE(YEAR(tbl_LoanData[[#This Row],[Application Date]]),MONTH(tbl_LoanData[[#This Row],[Application Date]]),1)</f>
        <v>46143</v>
      </c>
      <c r="AM6997" s="14">
        <f ca="1">IF(AND(tbl_LoanData[[#This Row],[Application Date]]&gt;=EOMONTH(TODAY(),-1)+1,tbl_LoanData[[#This Row],[Application Date]]&lt;=TODAY()),tbl_LoanData[[#This Row],[Loan Amount]],0)</f>
        <v>0</v>
      </c>
      <c r="AN6997" s="14">
        <f>tbl_LoanData[[#This Row],[Amount Paid]]-(Q6997-X6997)</f>
        <v>329136.3600000001</v>
      </c>
      <c r="AO6997" s="14">
        <f>IF(tbl_LoanData[[#This Row],[Application Status]]="Approved",1,0)</f>
        <v>1</v>
      </c>
      <c r="AP6997" s="22" t="str">
        <f t="shared" ca="1" si="328"/>
        <v/>
      </c>
      <c r="AQ6997" s="22" t="str">
        <f t="shared" ca="1" si="329"/>
        <v/>
      </c>
    </row>
    <row r="6998" spans="1:43" x14ac:dyDescent="0.3">
      <c r="A6998" s="2" t="s">
        <v>1275</v>
      </c>
      <c r="B6998" s="2" t="s">
        <v>1276</v>
      </c>
      <c r="C6998" s="2" t="s">
        <v>599</v>
      </c>
      <c r="D6998" s="2" t="s">
        <v>311</v>
      </c>
      <c r="E6998" s="2" t="s">
        <v>68</v>
      </c>
      <c r="F6998" s="2">
        <v>57</v>
      </c>
      <c r="G6998" s="2" t="s">
        <v>83</v>
      </c>
      <c r="H6998" s="2" t="s">
        <v>177</v>
      </c>
      <c r="I6998" s="2" t="s">
        <v>43</v>
      </c>
      <c r="J6998" s="3">
        <v>46164</v>
      </c>
      <c r="K6998" s="3"/>
      <c r="L6998" s="2" t="s">
        <v>39</v>
      </c>
      <c r="M6998" s="2" t="s">
        <v>167</v>
      </c>
      <c r="N6998" s="2" t="s">
        <v>168</v>
      </c>
      <c r="O6998" s="4">
        <v>1890000</v>
      </c>
      <c r="P6998" s="4">
        <v>739800</v>
      </c>
      <c r="Q6998" s="4">
        <v>1150200</v>
      </c>
      <c r="R6998" s="2">
        <v>24</v>
      </c>
      <c r="S6998" s="5">
        <v>7.14</v>
      </c>
      <c r="T6998" s="4">
        <v>54768.69</v>
      </c>
      <c r="U6998" s="2" t="s">
        <v>96</v>
      </c>
      <c r="V6998" s="2" t="s">
        <v>97</v>
      </c>
      <c r="W6998" s="4">
        <v>0</v>
      </c>
      <c r="X6998" s="4">
        <v>0</v>
      </c>
      <c r="Y6998" s="4">
        <v>1314448.56</v>
      </c>
      <c r="Z6998" s="2">
        <v>0</v>
      </c>
      <c r="AA6998" s="2" t="s">
        <v>97</v>
      </c>
      <c r="AB6998" s="2" t="s">
        <v>15734</v>
      </c>
      <c r="AC6998" s="2" t="s">
        <v>75</v>
      </c>
      <c r="AD6998" s="2" t="s">
        <v>76</v>
      </c>
      <c r="AE6998" s="5">
        <v>60.86</v>
      </c>
      <c r="AF6998" s="2">
        <v>0</v>
      </c>
      <c r="AG6998" s="2" t="s">
        <v>97</v>
      </c>
      <c r="AH6998" s="2"/>
      <c r="AI6998" s="6" t="str">
        <f t="shared" si="327"/>
        <v>55-64</v>
      </c>
      <c r="AJ6998" s="11">
        <f>YEAR(tbl_LoanData[[#This Row],[Application Date]])</f>
        <v>2026</v>
      </c>
      <c r="AK6998" s="11" t="str">
        <f>TEXT(tbl_LoanData[[#This Row],[Application Date]],"MMMM")</f>
        <v>May</v>
      </c>
      <c r="AL6998" s="12">
        <f>DATE(YEAR(tbl_LoanData[[#This Row],[Application Date]]),MONTH(tbl_LoanData[[#This Row],[Application Date]]),1)</f>
        <v>46143</v>
      </c>
      <c r="AM6998" s="14">
        <f ca="1">IF(AND(tbl_LoanData[[#This Row],[Application Date]]&gt;=EOMONTH(TODAY(),-1)+1,tbl_LoanData[[#This Row],[Application Date]]&lt;=TODAY()),tbl_LoanData[[#This Row],[Loan Amount]],0)</f>
        <v>0</v>
      </c>
      <c r="AN6998" s="14">
        <f>tbl_LoanData[[#This Row],[Amount Paid]]-(Q6998-X6998)</f>
        <v>-1150200</v>
      </c>
      <c r="AO6998" s="14">
        <f>IF(tbl_LoanData[[#This Row],[Application Status]]="Approved",1,0)</f>
        <v>0</v>
      </c>
      <c r="AP6998" s="22" t="str">
        <f t="shared" ca="1" si="328"/>
        <v/>
      </c>
      <c r="AQ6998" s="22" t="str">
        <f t="shared" ca="1" si="329"/>
        <v/>
      </c>
    </row>
    <row r="6999" spans="1:43" ht="14.4" customHeight="1" x14ac:dyDescent="0.3">
      <c r="A6999" s="2" t="s">
        <v>1481</v>
      </c>
      <c r="B6999" s="2" t="s">
        <v>1482</v>
      </c>
      <c r="C6999" s="2" t="s">
        <v>223</v>
      </c>
      <c r="D6999" s="2" t="s">
        <v>101</v>
      </c>
      <c r="E6999" s="2" t="s">
        <v>210</v>
      </c>
      <c r="F6999" s="2">
        <v>47</v>
      </c>
      <c r="G6999" s="2" t="s">
        <v>69</v>
      </c>
      <c r="H6999" s="2" t="s">
        <v>237</v>
      </c>
      <c r="I6999" s="2" t="s">
        <v>48</v>
      </c>
      <c r="J6999" s="3">
        <v>46152</v>
      </c>
      <c r="K6999" s="3"/>
      <c r="L6999" s="2" t="s">
        <v>37</v>
      </c>
      <c r="M6999" s="2" t="s">
        <v>104</v>
      </c>
      <c r="N6999" s="2" t="s">
        <v>192</v>
      </c>
      <c r="O6999" s="4">
        <v>70000</v>
      </c>
      <c r="P6999" s="4">
        <v>14800</v>
      </c>
      <c r="Q6999" s="4">
        <v>55200</v>
      </c>
      <c r="R6999" s="2">
        <v>48</v>
      </c>
      <c r="S6999" s="5">
        <v>10.18</v>
      </c>
      <c r="T6999" s="4">
        <v>1618.28</v>
      </c>
      <c r="U6999" s="2" t="s">
        <v>113</v>
      </c>
      <c r="V6999" s="2" t="s">
        <v>97</v>
      </c>
      <c r="W6999" s="4">
        <v>0</v>
      </c>
      <c r="X6999" s="4">
        <v>0</v>
      </c>
      <c r="Y6999" s="4">
        <v>77677.440000000002</v>
      </c>
      <c r="Z6999" s="2">
        <v>0</v>
      </c>
      <c r="AA6999" s="2" t="s">
        <v>97</v>
      </c>
      <c r="AB6999" s="2" t="s">
        <v>15736</v>
      </c>
      <c r="AC6999" s="2" t="s">
        <v>87</v>
      </c>
      <c r="AD6999" s="2" t="s">
        <v>76</v>
      </c>
      <c r="AE6999" s="5">
        <v>78.86</v>
      </c>
      <c r="AF6999" s="2">
        <v>0</v>
      </c>
      <c r="AG6999" s="2" t="s">
        <v>97</v>
      </c>
      <c r="AH6999" s="2"/>
      <c r="AI6999" s="6" t="str">
        <f t="shared" si="327"/>
        <v>45-54</v>
      </c>
      <c r="AJ6999" s="11">
        <f>YEAR(tbl_LoanData[[#This Row],[Application Date]])</f>
        <v>2026</v>
      </c>
      <c r="AK6999" s="11" t="str">
        <f>TEXT(tbl_LoanData[[#This Row],[Application Date]],"MMMM")</f>
        <v>May</v>
      </c>
      <c r="AL6999" s="12">
        <f>DATE(YEAR(tbl_LoanData[[#This Row],[Application Date]]),MONTH(tbl_LoanData[[#This Row],[Application Date]]),1)</f>
        <v>46143</v>
      </c>
      <c r="AM6999" s="14">
        <f ca="1">IF(AND(tbl_LoanData[[#This Row],[Application Date]]&gt;=EOMONTH(TODAY(),-1)+1,tbl_LoanData[[#This Row],[Application Date]]&lt;=TODAY()),tbl_LoanData[[#This Row],[Loan Amount]],0)</f>
        <v>0</v>
      </c>
      <c r="AN6999" s="14">
        <f>tbl_LoanData[[#This Row],[Amount Paid]]-(Q6999-X6999)</f>
        <v>-55200</v>
      </c>
      <c r="AO6999" s="14">
        <f>IF(tbl_LoanData[[#This Row],[Application Status]]="Approved",1,0)</f>
        <v>0</v>
      </c>
      <c r="AP6999" s="22" t="str">
        <f t="shared" ca="1" si="328"/>
        <v/>
      </c>
      <c r="AQ6999" s="22" t="str">
        <f t="shared" ca="1" si="329"/>
        <v/>
      </c>
    </row>
    <row r="7000" spans="1:43" ht="14.4" customHeight="1" x14ac:dyDescent="0.3">
      <c r="A7000" s="2" t="s">
        <v>1501</v>
      </c>
      <c r="B7000" s="2" t="s">
        <v>1502</v>
      </c>
      <c r="C7000" s="2" t="s">
        <v>644</v>
      </c>
      <c r="D7000" s="2" t="s">
        <v>176</v>
      </c>
      <c r="E7000" s="2" t="s">
        <v>447</v>
      </c>
      <c r="F7000" s="2">
        <v>41</v>
      </c>
      <c r="G7000" s="2" t="s">
        <v>83</v>
      </c>
      <c r="H7000" s="2" t="s">
        <v>273</v>
      </c>
      <c r="I7000" s="2" t="s">
        <v>45</v>
      </c>
      <c r="J7000" s="3">
        <v>46149</v>
      </c>
      <c r="K7000" s="3">
        <v>46167</v>
      </c>
      <c r="L7000" s="2" t="s">
        <v>37</v>
      </c>
      <c r="M7000" s="2" t="s">
        <v>199</v>
      </c>
      <c r="N7000" s="2" t="s">
        <v>200</v>
      </c>
      <c r="O7000" s="4">
        <v>120000</v>
      </c>
      <c r="P7000" s="4">
        <v>38200</v>
      </c>
      <c r="Q7000" s="4">
        <v>81800</v>
      </c>
      <c r="R7000" s="2">
        <v>18</v>
      </c>
      <c r="S7000" s="5">
        <v>10.51</v>
      </c>
      <c r="T7000" s="4">
        <v>5260.88</v>
      </c>
      <c r="U7000" s="2" t="s">
        <v>73</v>
      </c>
      <c r="V7000" s="2" t="s">
        <v>74</v>
      </c>
      <c r="W7000" s="4">
        <v>5260.88</v>
      </c>
      <c r="X7000" s="4">
        <v>89434.89</v>
      </c>
      <c r="Y7000" s="4">
        <v>94695.77</v>
      </c>
      <c r="Z7000" s="2">
        <v>30</v>
      </c>
      <c r="AA7000" s="2" t="s">
        <v>57</v>
      </c>
      <c r="AB7000" s="2" t="s">
        <v>15732</v>
      </c>
      <c r="AC7000" s="2" t="s">
        <v>213</v>
      </c>
      <c r="AD7000" s="2" t="s">
        <v>76</v>
      </c>
      <c r="AE7000" s="5">
        <v>68.17</v>
      </c>
      <c r="AF7000" s="2">
        <v>1</v>
      </c>
      <c r="AG7000" s="2" t="s">
        <v>77</v>
      </c>
      <c r="AH7000" s="2">
        <v>18</v>
      </c>
      <c r="AI7000" s="6" t="str">
        <f t="shared" si="327"/>
        <v>35-44</v>
      </c>
      <c r="AJ7000" s="11">
        <f>YEAR(tbl_LoanData[[#This Row],[Application Date]])</f>
        <v>2026</v>
      </c>
      <c r="AK7000" s="11" t="str">
        <f>TEXT(tbl_LoanData[[#This Row],[Application Date]],"MMMM")</f>
        <v>May</v>
      </c>
      <c r="AL7000" s="12">
        <f>DATE(YEAR(tbl_LoanData[[#This Row],[Application Date]]),MONTH(tbl_LoanData[[#This Row],[Application Date]]),1)</f>
        <v>46143</v>
      </c>
      <c r="AM7000" s="14">
        <f ca="1">IF(AND(tbl_LoanData[[#This Row],[Application Date]]&gt;=EOMONTH(TODAY(),-1)+1,tbl_LoanData[[#This Row],[Application Date]]&lt;=TODAY()),tbl_LoanData[[#This Row],[Loan Amount]],0)</f>
        <v>0</v>
      </c>
      <c r="AN7000" s="14">
        <f>tbl_LoanData[[#This Row],[Amount Paid]]-(Q7000-X7000)</f>
        <v>12895.77</v>
      </c>
      <c r="AO7000" s="14">
        <f>IF(tbl_LoanData[[#This Row],[Application Status]]="Approved",1,0)</f>
        <v>1</v>
      </c>
      <c r="AP7000" s="22" t="str">
        <f t="shared" ca="1" si="328"/>
        <v/>
      </c>
      <c r="AQ7000" s="22" t="str">
        <f t="shared" ca="1" si="329"/>
        <v/>
      </c>
    </row>
    <row r="7001" spans="1:43" ht="14.4" customHeight="1" x14ac:dyDescent="0.3">
      <c r="A7001" s="2" t="s">
        <v>1567</v>
      </c>
      <c r="B7001" s="2" t="s">
        <v>1568</v>
      </c>
      <c r="C7001" s="2" t="s">
        <v>343</v>
      </c>
      <c r="D7001" s="2" t="s">
        <v>204</v>
      </c>
      <c r="E7001" s="2" t="s">
        <v>118</v>
      </c>
      <c r="F7001" s="2">
        <v>41</v>
      </c>
      <c r="G7001" s="2" t="s">
        <v>69</v>
      </c>
      <c r="H7001" s="2" t="s">
        <v>256</v>
      </c>
      <c r="I7001" s="2" t="s">
        <v>43</v>
      </c>
      <c r="J7001" s="3">
        <v>46157</v>
      </c>
      <c r="K7001" s="3">
        <v>46171</v>
      </c>
      <c r="L7001" s="2" t="s">
        <v>40</v>
      </c>
      <c r="M7001" s="2" t="s">
        <v>157</v>
      </c>
      <c r="N7001" s="2" t="s">
        <v>299</v>
      </c>
      <c r="O7001" s="4">
        <v>779000</v>
      </c>
      <c r="P7001" s="4">
        <v>253100</v>
      </c>
      <c r="Q7001" s="4">
        <v>525900</v>
      </c>
      <c r="R7001" s="2">
        <v>24</v>
      </c>
      <c r="S7001" s="5">
        <v>5.0999999999999996</v>
      </c>
      <c r="T7001" s="4">
        <v>24147.58</v>
      </c>
      <c r="U7001" s="2" t="s">
        <v>73</v>
      </c>
      <c r="V7001" s="2" t="s">
        <v>74</v>
      </c>
      <c r="W7001" s="4">
        <v>48295.16</v>
      </c>
      <c r="X7001" s="4">
        <v>531246.64</v>
      </c>
      <c r="Y7001" s="4">
        <v>579541.80000000005</v>
      </c>
      <c r="Z7001" s="2">
        <v>0</v>
      </c>
      <c r="AA7001" s="2" t="s">
        <v>56</v>
      </c>
      <c r="AB7001" s="2" t="s">
        <v>15728</v>
      </c>
      <c r="AC7001" s="2" t="s">
        <v>106</v>
      </c>
      <c r="AD7001" s="2" t="s">
        <v>76</v>
      </c>
      <c r="AE7001" s="5">
        <v>67.510000000000005</v>
      </c>
      <c r="AF7001" s="2">
        <v>0</v>
      </c>
      <c r="AG7001" s="2" t="s">
        <v>77</v>
      </c>
      <c r="AH7001" s="2">
        <v>14</v>
      </c>
      <c r="AI7001" s="6" t="str">
        <f t="shared" si="327"/>
        <v>35-44</v>
      </c>
      <c r="AJ7001" s="11">
        <f>YEAR(tbl_LoanData[[#This Row],[Application Date]])</f>
        <v>2026</v>
      </c>
      <c r="AK7001" s="11" t="str">
        <f>TEXT(tbl_LoanData[[#This Row],[Application Date]],"MMMM")</f>
        <v>May</v>
      </c>
      <c r="AL7001" s="12">
        <f>DATE(YEAR(tbl_LoanData[[#This Row],[Application Date]]),MONTH(tbl_LoanData[[#This Row],[Application Date]]),1)</f>
        <v>46143</v>
      </c>
      <c r="AM7001" s="14">
        <f ca="1">IF(AND(tbl_LoanData[[#This Row],[Application Date]]&gt;=EOMONTH(TODAY(),-1)+1,tbl_LoanData[[#This Row],[Application Date]]&lt;=TODAY()),tbl_LoanData[[#This Row],[Loan Amount]],0)</f>
        <v>0</v>
      </c>
      <c r="AN7001" s="14">
        <f>tbl_LoanData[[#This Row],[Amount Paid]]-(Q7001-X7001)</f>
        <v>53641.800000000017</v>
      </c>
      <c r="AO7001" s="14">
        <f>IF(tbl_LoanData[[#This Row],[Application Status]]="Approved",1,0)</f>
        <v>1</v>
      </c>
      <c r="AP7001" s="22" t="str">
        <f t="shared" ca="1" si="328"/>
        <v/>
      </c>
      <c r="AQ7001" s="22" t="str">
        <f t="shared" ca="1" si="329"/>
        <v/>
      </c>
    </row>
    <row r="7002" spans="1:43" ht="14.4" customHeight="1" x14ac:dyDescent="0.3">
      <c r="A7002" s="2" t="s">
        <v>1580</v>
      </c>
      <c r="B7002" s="2" t="s">
        <v>1581</v>
      </c>
      <c r="C7002" s="2" t="s">
        <v>405</v>
      </c>
      <c r="D7002" s="2" t="s">
        <v>161</v>
      </c>
      <c r="E7002" s="2" t="s">
        <v>268</v>
      </c>
      <c r="F7002" s="2">
        <v>61</v>
      </c>
      <c r="G7002" s="2" t="s">
        <v>69</v>
      </c>
      <c r="H7002" s="2" t="s">
        <v>313</v>
      </c>
      <c r="I7002" s="2" t="s">
        <v>44</v>
      </c>
      <c r="J7002" s="3">
        <v>46150</v>
      </c>
      <c r="K7002" s="3">
        <v>46158</v>
      </c>
      <c r="L7002" s="2" t="s">
        <v>38</v>
      </c>
      <c r="M7002" s="2" t="s">
        <v>127</v>
      </c>
      <c r="N7002" s="2" t="s">
        <v>128</v>
      </c>
      <c r="O7002" s="4">
        <v>1740000</v>
      </c>
      <c r="P7002" s="4">
        <v>415300</v>
      </c>
      <c r="Q7002" s="4">
        <v>1324700</v>
      </c>
      <c r="R7002" s="2">
        <v>48</v>
      </c>
      <c r="S7002" s="5">
        <v>12.81</v>
      </c>
      <c r="T7002" s="4">
        <v>41739.089999999997</v>
      </c>
      <c r="U7002" s="2" t="s">
        <v>73</v>
      </c>
      <c r="V7002" s="2" t="s">
        <v>74</v>
      </c>
      <c r="W7002" s="4">
        <v>125217.27</v>
      </c>
      <c r="X7002" s="4">
        <v>1878259.01</v>
      </c>
      <c r="Y7002" s="4">
        <v>2003476.28</v>
      </c>
      <c r="Z7002" s="2">
        <v>0</v>
      </c>
      <c r="AA7002" s="2" t="s">
        <v>56</v>
      </c>
      <c r="AB7002" s="2" t="s">
        <v>15730</v>
      </c>
      <c r="AC7002" s="2" t="s">
        <v>360</v>
      </c>
      <c r="AD7002" s="2" t="s">
        <v>76</v>
      </c>
      <c r="AE7002" s="5">
        <v>76.13</v>
      </c>
      <c r="AF7002" s="2">
        <v>0</v>
      </c>
      <c r="AG7002" s="2" t="s">
        <v>77</v>
      </c>
      <c r="AH7002" s="2">
        <v>8</v>
      </c>
      <c r="AI7002" s="6" t="str">
        <f t="shared" si="327"/>
        <v>55-64</v>
      </c>
      <c r="AJ7002" s="11">
        <f>YEAR(tbl_LoanData[[#This Row],[Application Date]])</f>
        <v>2026</v>
      </c>
      <c r="AK7002" s="11" t="str">
        <f>TEXT(tbl_LoanData[[#This Row],[Application Date]],"MMMM")</f>
        <v>May</v>
      </c>
      <c r="AL7002" s="12">
        <f>DATE(YEAR(tbl_LoanData[[#This Row],[Application Date]]),MONTH(tbl_LoanData[[#This Row],[Application Date]]),1)</f>
        <v>46143</v>
      </c>
      <c r="AM7002" s="14">
        <f ca="1">IF(AND(tbl_LoanData[[#This Row],[Application Date]]&gt;=EOMONTH(TODAY(),-1)+1,tbl_LoanData[[#This Row],[Application Date]]&lt;=TODAY()),tbl_LoanData[[#This Row],[Loan Amount]],0)</f>
        <v>0</v>
      </c>
      <c r="AN7002" s="14">
        <f>tbl_LoanData[[#This Row],[Amount Paid]]-(Q7002-X7002)</f>
        <v>678776.28</v>
      </c>
      <c r="AO7002" s="14">
        <f>IF(tbl_LoanData[[#This Row],[Application Status]]="Approved",1,0)</f>
        <v>1</v>
      </c>
      <c r="AP7002" s="22" t="str">
        <f t="shared" ca="1" si="328"/>
        <v/>
      </c>
      <c r="AQ7002" s="22" t="str">
        <f t="shared" ca="1" si="329"/>
        <v/>
      </c>
    </row>
    <row r="7003" spans="1:43" ht="14.4" customHeight="1" x14ac:dyDescent="0.3">
      <c r="A7003" s="2" t="s">
        <v>1733</v>
      </c>
      <c r="B7003" s="2" t="s">
        <v>1734</v>
      </c>
      <c r="C7003" s="2" t="s">
        <v>240</v>
      </c>
      <c r="D7003" s="2" t="s">
        <v>311</v>
      </c>
      <c r="E7003" s="2" t="s">
        <v>284</v>
      </c>
      <c r="F7003" s="2">
        <v>21</v>
      </c>
      <c r="G7003" s="2" t="s">
        <v>83</v>
      </c>
      <c r="H7003" s="2" t="s">
        <v>265</v>
      </c>
      <c r="I7003" s="2" t="s">
        <v>44</v>
      </c>
      <c r="J7003" s="3">
        <v>46166</v>
      </c>
      <c r="K7003" s="3">
        <v>46184</v>
      </c>
      <c r="L7003" s="2" t="s">
        <v>38</v>
      </c>
      <c r="M7003" s="2" t="s">
        <v>71</v>
      </c>
      <c r="N7003" s="2" t="s">
        <v>589</v>
      </c>
      <c r="O7003" s="4">
        <v>1612000</v>
      </c>
      <c r="P7003" s="4">
        <v>373300</v>
      </c>
      <c r="Q7003" s="4">
        <v>1238700</v>
      </c>
      <c r="R7003" s="2">
        <v>36</v>
      </c>
      <c r="S7003" s="5">
        <v>8.7899999999999991</v>
      </c>
      <c r="T7003" s="4">
        <v>43481.81</v>
      </c>
      <c r="U7003" s="2" t="s">
        <v>73</v>
      </c>
      <c r="V7003" s="2" t="s">
        <v>74</v>
      </c>
      <c r="W7003" s="4">
        <v>86963.62</v>
      </c>
      <c r="X7003" s="4">
        <v>1478381.57</v>
      </c>
      <c r="Y7003" s="4">
        <v>1565345.19</v>
      </c>
      <c r="Z7003" s="2">
        <v>0</v>
      </c>
      <c r="AA7003" s="2" t="s">
        <v>56</v>
      </c>
      <c r="AB7003" s="2" t="s">
        <v>15733</v>
      </c>
      <c r="AC7003" s="2" t="s">
        <v>87</v>
      </c>
      <c r="AD7003" s="2" t="s">
        <v>76</v>
      </c>
      <c r="AE7003" s="5">
        <v>76.84</v>
      </c>
      <c r="AF7003" s="2">
        <v>0</v>
      </c>
      <c r="AG7003" s="2" t="s">
        <v>77</v>
      </c>
      <c r="AH7003" s="2">
        <v>18</v>
      </c>
      <c r="AI7003" s="6" t="str">
        <f t="shared" si="327"/>
        <v>18-24</v>
      </c>
      <c r="AJ7003" s="11">
        <f>YEAR(tbl_LoanData[[#This Row],[Application Date]])</f>
        <v>2026</v>
      </c>
      <c r="AK7003" s="11" t="str">
        <f>TEXT(tbl_LoanData[[#This Row],[Application Date]],"MMMM")</f>
        <v>May</v>
      </c>
      <c r="AL7003" s="12">
        <f>DATE(YEAR(tbl_LoanData[[#This Row],[Application Date]]),MONTH(tbl_LoanData[[#This Row],[Application Date]]),1)</f>
        <v>46143</v>
      </c>
      <c r="AM7003" s="14">
        <f ca="1">IF(AND(tbl_LoanData[[#This Row],[Application Date]]&gt;=EOMONTH(TODAY(),-1)+1,tbl_LoanData[[#This Row],[Application Date]]&lt;=TODAY()),tbl_LoanData[[#This Row],[Loan Amount]],0)</f>
        <v>0</v>
      </c>
      <c r="AN7003" s="14">
        <f>tbl_LoanData[[#This Row],[Amount Paid]]-(Q7003-X7003)</f>
        <v>326645.19000000006</v>
      </c>
      <c r="AO7003" s="14">
        <f>IF(tbl_LoanData[[#This Row],[Application Status]]="Approved",1,0)</f>
        <v>1</v>
      </c>
      <c r="AP7003" s="22" t="str">
        <f t="shared" ca="1" si="328"/>
        <v/>
      </c>
      <c r="AQ7003" s="22" t="str">
        <f t="shared" ca="1" si="329"/>
        <v/>
      </c>
    </row>
    <row r="7004" spans="1:43" ht="14.4" customHeight="1" x14ac:dyDescent="0.3">
      <c r="A7004" s="2" t="s">
        <v>1893</v>
      </c>
      <c r="B7004" s="2" t="s">
        <v>1894</v>
      </c>
      <c r="C7004" s="2" t="s">
        <v>986</v>
      </c>
      <c r="D7004" s="2" t="s">
        <v>232</v>
      </c>
      <c r="E7004" s="2" t="s">
        <v>101</v>
      </c>
      <c r="F7004" s="2">
        <v>44</v>
      </c>
      <c r="G7004" s="2" t="s">
        <v>83</v>
      </c>
      <c r="H7004" s="2" t="s">
        <v>84</v>
      </c>
      <c r="I7004" s="2" t="s">
        <v>45</v>
      </c>
      <c r="J7004" s="3">
        <v>46173</v>
      </c>
      <c r="K7004" s="3">
        <v>46186</v>
      </c>
      <c r="L7004" s="2" t="s">
        <v>39</v>
      </c>
      <c r="M7004" s="2" t="s">
        <v>157</v>
      </c>
      <c r="N7004" s="2" t="s">
        <v>359</v>
      </c>
      <c r="O7004" s="4">
        <v>2420000</v>
      </c>
      <c r="P7004" s="4">
        <v>882900</v>
      </c>
      <c r="Q7004" s="4">
        <v>1537100</v>
      </c>
      <c r="R7004" s="2">
        <v>12</v>
      </c>
      <c r="S7004" s="5">
        <v>14.56</v>
      </c>
      <c r="T7004" s="4">
        <v>146741.81</v>
      </c>
      <c r="U7004" s="2" t="s">
        <v>73</v>
      </c>
      <c r="V7004" s="2" t="s">
        <v>74</v>
      </c>
      <c r="W7004" s="4">
        <v>146741.81</v>
      </c>
      <c r="X7004" s="4">
        <v>1614159.95</v>
      </c>
      <c r="Y7004" s="4">
        <v>1760901.76</v>
      </c>
      <c r="Z7004" s="2">
        <v>28</v>
      </c>
      <c r="AA7004" s="2" t="s">
        <v>57</v>
      </c>
      <c r="AB7004" s="2" t="s">
        <v>15733</v>
      </c>
      <c r="AC7004" s="2" t="s">
        <v>138</v>
      </c>
      <c r="AD7004" s="2" t="s">
        <v>76</v>
      </c>
      <c r="AE7004" s="5">
        <v>63.52</v>
      </c>
      <c r="AF7004" s="2">
        <v>1</v>
      </c>
      <c r="AG7004" s="2" t="s">
        <v>77</v>
      </c>
      <c r="AH7004" s="2">
        <v>13</v>
      </c>
      <c r="AI7004" s="6" t="str">
        <f t="shared" si="327"/>
        <v>35-44</v>
      </c>
      <c r="AJ7004" s="11">
        <f>YEAR(tbl_LoanData[[#This Row],[Application Date]])</f>
        <v>2026</v>
      </c>
      <c r="AK7004" s="11" t="str">
        <f>TEXT(tbl_LoanData[[#This Row],[Application Date]],"MMMM")</f>
        <v>May</v>
      </c>
      <c r="AL7004" s="12">
        <f>DATE(YEAR(tbl_LoanData[[#This Row],[Application Date]]),MONTH(tbl_LoanData[[#This Row],[Application Date]]),1)</f>
        <v>46143</v>
      </c>
      <c r="AM7004" s="14">
        <f ca="1">IF(AND(tbl_LoanData[[#This Row],[Application Date]]&gt;=EOMONTH(TODAY(),-1)+1,tbl_LoanData[[#This Row],[Application Date]]&lt;=TODAY()),tbl_LoanData[[#This Row],[Loan Amount]],0)</f>
        <v>0</v>
      </c>
      <c r="AN7004" s="14">
        <f>tbl_LoanData[[#This Row],[Amount Paid]]-(Q7004-X7004)</f>
        <v>223801.75999999995</v>
      </c>
      <c r="AO7004" s="14">
        <f>IF(tbl_LoanData[[#This Row],[Application Status]]="Approved",1,0)</f>
        <v>1</v>
      </c>
      <c r="AP7004" s="22" t="str">
        <f t="shared" ca="1" si="328"/>
        <v/>
      </c>
      <c r="AQ7004" s="22" t="str">
        <f t="shared" ca="1" si="329"/>
        <v/>
      </c>
    </row>
    <row r="7005" spans="1:43" ht="14.4" customHeight="1" x14ac:dyDescent="0.3">
      <c r="A7005" s="2" t="s">
        <v>1977</v>
      </c>
      <c r="B7005" s="2" t="s">
        <v>1978</v>
      </c>
      <c r="C7005" s="2" t="s">
        <v>347</v>
      </c>
      <c r="D7005" s="2" t="s">
        <v>91</v>
      </c>
      <c r="E7005" s="2" t="s">
        <v>91</v>
      </c>
      <c r="F7005" s="2">
        <v>61</v>
      </c>
      <c r="G7005" s="2" t="s">
        <v>69</v>
      </c>
      <c r="H7005" s="2" t="s">
        <v>269</v>
      </c>
      <c r="I7005" s="2" t="s">
        <v>46</v>
      </c>
      <c r="J7005" s="3">
        <v>46145</v>
      </c>
      <c r="K7005" s="3">
        <v>46162</v>
      </c>
      <c r="L7005" s="2" t="s">
        <v>37</v>
      </c>
      <c r="M7005" s="2" t="s">
        <v>94</v>
      </c>
      <c r="N7005" s="2" t="s">
        <v>234</v>
      </c>
      <c r="O7005" s="4">
        <v>155000</v>
      </c>
      <c r="P7005" s="4">
        <v>22400</v>
      </c>
      <c r="Q7005" s="4">
        <v>132600</v>
      </c>
      <c r="R7005" s="2">
        <v>36</v>
      </c>
      <c r="S7005" s="5">
        <v>5.65</v>
      </c>
      <c r="T7005" s="4">
        <v>4307.66</v>
      </c>
      <c r="U7005" s="2" t="s">
        <v>73</v>
      </c>
      <c r="V7005" s="2" t="s">
        <v>74</v>
      </c>
      <c r="W7005" s="4">
        <v>12922.98</v>
      </c>
      <c r="X7005" s="4">
        <v>142152.72</v>
      </c>
      <c r="Y7005" s="4">
        <v>155075.70000000001</v>
      </c>
      <c r="Z7005" s="2">
        <v>0</v>
      </c>
      <c r="AA7005" s="2" t="s">
        <v>56</v>
      </c>
      <c r="AB7005" s="2" t="s">
        <v>15735</v>
      </c>
      <c r="AC7005" s="2" t="s">
        <v>138</v>
      </c>
      <c r="AD7005" s="2" t="s">
        <v>76</v>
      </c>
      <c r="AE7005" s="5">
        <v>85.55</v>
      </c>
      <c r="AF7005" s="2">
        <v>0</v>
      </c>
      <c r="AG7005" s="2" t="s">
        <v>77</v>
      </c>
      <c r="AH7005" s="2">
        <v>17</v>
      </c>
      <c r="AI7005" s="6" t="str">
        <f t="shared" si="327"/>
        <v>55-64</v>
      </c>
      <c r="AJ7005" s="11">
        <f>YEAR(tbl_LoanData[[#This Row],[Application Date]])</f>
        <v>2026</v>
      </c>
      <c r="AK7005" s="11" t="str">
        <f>TEXT(tbl_LoanData[[#This Row],[Application Date]],"MMMM")</f>
        <v>May</v>
      </c>
      <c r="AL7005" s="12">
        <f>DATE(YEAR(tbl_LoanData[[#This Row],[Application Date]]),MONTH(tbl_LoanData[[#This Row],[Application Date]]),1)</f>
        <v>46143</v>
      </c>
      <c r="AM7005" s="14">
        <f ca="1">IF(AND(tbl_LoanData[[#This Row],[Application Date]]&gt;=EOMONTH(TODAY(),-1)+1,tbl_LoanData[[#This Row],[Application Date]]&lt;=TODAY()),tbl_LoanData[[#This Row],[Loan Amount]],0)</f>
        <v>0</v>
      </c>
      <c r="AN7005" s="14">
        <f>tbl_LoanData[[#This Row],[Amount Paid]]-(Q7005-X7005)</f>
        <v>22475.7</v>
      </c>
      <c r="AO7005" s="14">
        <f>IF(tbl_LoanData[[#This Row],[Application Status]]="Approved",1,0)</f>
        <v>1</v>
      </c>
      <c r="AP7005" s="22" t="str">
        <f t="shared" ca="1" si="328"/>
        <v/>
      </c>
      <c r="AQ7005" s="22" t="str">
        <f t="shared" ca="1" si="329"/>
        <v/>
      </c>
    </row>
    <row r="7006" spans="1:43" ht="14.4" customHeight="1" x14ac:dyDescent="0.3">
      <c r="A7006" s="2" t="s">
        <v>2077</v>
      </c>
      <c r="B7006" s="2" t="s">
        <v>2078</v>
      </c>
      <c r="C7006" s="2" t="s">
        <v>249</v>
      </c>
      <c r="D7006" s="2" t="s">
        <v>182</v>
      </c>
      <c r="E7006" s="2" t="s">
        <v>102</v>
      </c>
      <c r="F7006" s="2">
        <v>62</v>
      </c>
      <c r="G7006" s="2" t="s">
        <v>69</v>
      </c>
      <c r="H7006" s="2" t="s">
        <v>273</v>
      </c>
      <c r="I7006" s="2" t="s">
        <v>45</v>
      </c>
      <c r="J7006" s="3">
        <v>46171</v>
      </c>
      <c r="K7006" s="3">
        <v>46185</v>
      </c>
      <c r="L7006" s="2" t="s">
        <v>40</v>
      </c>
      <c r="M7006" s="2" t="s">
        <v>111</v>
      </c>
      <c r="N7006" s="2" t="s">
        <v>120</v>
      </c>
      <c r="O7006" s="4">
        <v>1121000</v>
      </c>
      <c r="P7006" s="4">
        <v>262200</v>
      </c>
      <c r="Q7006" s="4">
        <v>858800</v>
      </c>
      <c r="R7006" s="2">
        <v>36</v>
      </c>
      <c r="S7006" s="5">
        <v>10.039999999999999</v>
      </c>
      <c r="T7006" s="4">
        <v>31040.85</v>
      </c>
      <c r="U7006" s="2" t="s">
        <v>73</v>
      </c>
      <c r="V7006" s="2" t="s">
        <v>74</v>
      </c>
      <c r="W7006" s="4">
        <v>62081.7</v>
      </c>
      <c r="X7006" s="4">
        <v>1055388.8600000001</v>
      </c>
      <c r="Y7006" s="4">
        <v>1117470.56</v>
      </c>
      <c r="Z7006" s="2">
        <v>0</v>
      </c>
      <c r="AA7006" s="2" t="s">
        <v>56</v>
      </c>
      <c r="AB7006" s="2" t="s">
        <v>15728</v>
      </c>
      <c r="AC7006" s="2" t="s">
        <v>121</v>
      </c>
      <c r="AD7006" s="2" t="s">
        <v>76</v>
      </c>
      <c r="AE7006" s="5">
        <v>76.61</v>
      </c>
      <c r="AF7006" s="2">
        <v>0</v>
      </c>
      <c r="AG7006" s="2" t="s">
        <v>77</v>
      </c>
      <c r="AH7006" s="2">
        <v>14</v>
      </c>
      <c r="AI7006" s="6" t="str">
        <f t="shared" si="327"/>
        <v>55-64</v>
      </c>
      <c r="AJ7006" s="11">
        <f>YEAR(tbl_LoanData[[#This Row],[Application Date]])</f>
        <v>2026</v>
      </c>
      <c r="AK7006" s="11" t="str">
        <f>TEXT(tbl_LoanData[[#This Row],[Application Date]],"MMMM")</f>
        <v>May</v>
      </c>
      <c r="AL7006" s="12">
        <f>DATE(YEAR(tbl_LoanData[[#This Row],[Application Date]]),MONTH(tbl_LoanData[[#This Row],[Application Date]]),1)</f>
        <v>46143</v>
      </c>
      <c r="AM7006" s="14">
        <f ca="1">IF(AND(tbl_LoanData[[#This Row],[Application Date]]&gt;=EOMONTH(TODAY(),-1)+1,tbl_LoanData[[#This Row],[Application Date]]&lt;=TODAY()),tbl_LoanData[[#This Row],[Loan Amount]],0)</f>
        <v>0</v>
      </c>
      <c r="AN7006" s="14">
        <f>tbl_LoanData[[#This Row],[Amount Paid]]-(Q7006-X7006)</f>
        <v>258670.56000000011</v>
      </c>
      <c r="AO7006" s="14">
        <f>IF(tbl_LoanData[[#This Row],[Application Status]]="Approved",1,0)</f>
        <v>1</v>
      </c>
      <c r="AP7006" s="22" t="str">
        <f t="shared" ca="1" si="328"/>
        <v/>
      </c>
      <c r="AQ7006" s="22" t="str">
        <f t="shared" ca="1" si="329"/>
        <v/>
      </c>
    </row>
    <row r="7007" spans="1:43" ht="14.4" customHeight="1" x14ac:dyDescent="0.3">
      <c r="A7007" s="2" t="s">
        <v>2109</v>
      </c>
      <c r="B7007" s="2" t="s">
        <v>2110</v>
      </c>
      <c r="C7007" s="2" t="s">
        <v>335</v>
      </c>
      <c r="D7007" s="2" t="s">
        <v>232</v>
      </c>
      <c r="E7007" s="2" t="s">
        <v>165</v>
      </c>
      <c r="F7007" s="2">
        <v>30</v>
      </c>
      <c r="G7007" s="2" t="s">
        <v>83</v>
      </c>
      <c r="H7007" s="2" t="s">
        <v>172</v>
      </c>
      <c r="I7007" s="2" t="s">
        <v>45</v>
      </c>
      <c r="J7007" s="3">
        <v>46155</v>
      </c>
      <c r="K7007" s="3">
        <v>46168</v>
      </c>
      <c r="L7007" s="2" t="s">
        <v>37</v>
      </c>
      <c r="M7007" s="2" t="s">
        <v>94</v>
      </c>
      <c r="N7007" s="2" t="s">
        <v>234</v>
      </c>
      <c r="O7007" s="4">
        <v>184000</v>
      </c>
      <c r="P7007" s="4">
        <v>39800</v>
      </c>
      <c r="Q7007" s="4">
        <v>144200</v>
      </c>
      <c r="R7007" s="2">
        <v>24</v>
      </c>
      <c r="S7007" s="5">
        <v>7.14</v>
      </c>
      <c r="T7007" s="4">
        <v>6866.32</v>
      </c>
      <c r="U7007" s="2" t="s">
        <v>73</v>
      </c>
      <c r="V7007" s="2" t="s">
        <v>74</v>
      </c>
      <c r="W7007" s="4">
        <v>0</v>
      </c>
      <c r="X7007" s="4">
        <v>164791.76</v>
      </c>
      <c r="Y7007" s="4">
        <v>164791.76</v>
      </c>
      <c r="Z7007" s="2">
        <v>62</v>
      </c>
      <c r="AA7007" s="2" t="s">
        <v>59</v>
      </c>
      <c r="AB7007" s="2" t="s">
        <v>15728</v>
      </c>
      <c r="AC7007" s="2" t="s">
        <v>146</v>
      </c>
      <c r="AD7007" s="2" t="s">
        <v>76</v>
      </c>
      <c r="AE7007" s="5">
        <v>78.37</v>
      </c>
      <c r="AF7007" s="2">
        <v>2</v>
      </c>
      <c r="AG7007" s="2" t="s">
        <v>130</v>
      </c>
      <c r="AH7007" s="2">
        <v>13</v>
      </c>
      <c r="AI7007" s="6" t="str">
        <f t="shared" si="327"/>
        <v>25-34</v>
      </c>
      <c r="AJ7007" s="11">
        <f>YEAR(tbl_LoanData[[#This Row],[Application Date]])</f>
        <v>2026</v>
      </c>
      <c r="AK7007" s="11" t="str">
        <f>TEXT(tbl_LoanData[[#This Row],[Application Date]],"MMMM")</f>
        <v>May</v>
      </c>
      <c r="AL7007" s="12">
        <f>DATE(YEAR(tbl_LoanData[[#This Row],[Application Date]]),MONTH(tbl_LoanData[[#This Row],[Application Date]]),1)</f>
        <v>46143</v>
      </c>
      <c r="AM7007" s="14">
        <f ca="1">IF(AND(tbl_LoanData[[#This Row],[Application Date]]&gt;=EOMONTH(TODAY(),-1)+1,tbl_LoanData[[#This Row],[Application Date]]&lt;=TODAY()),tbl_LoanData[[#This Row],[Loan Amount]],0)</f>
        <v>0</v>
      </c>
      <c r="AN7007" s="14">
        <f>tbl_LoanData[[#This Row],[Amount Paid]]-(Q7007-X7007)</f>
        <v>20591.760000000009</v>
      </c>
      <c r="AO7007" s="14">
        <f>IF(tbl_LoanData[[#This Row],[Application Status]]="Approved",1,0)</f>
        <v>1</v>
      </c>
      <c r="AP7007" s="22" t="str">
        <f t="shared" ca="1" si="328"/>
        <v/>
      </c>
      <c r="AQ7007" s="22" t="str">
        <f t="shared" ca="1" si="329"/>
        <v/>
      </c>
    </row>
    <row r="7008" spans="1:43" ht="14.4" customHeight="1" x14ac:dyDescent="0.3">
      <c r="A7008" s="2" t="s">
        <v>2173</v>
      </c>
      <c r="B7008" s="2" t="s">
        <v>2174</v>
      </c>
      <c r="C7008" s="2" t="s">
        <v>327</v>
      </c>
      <c r="D7008" s="2" t="s">
        <v>82</v>
      </c>
      <c r="E7008" s="2" t="s">
        <v>81</v>
      </c>
      <c r="F7008" s="2">
        <v>24</v>
      </c>
      <c r="G7008" s="2" t="s">
        <v>69</v>
      </c>
      <c r="H7008" s="2" t="s">
        <v>166</v>
      </c>
      <c r="I7008" s="2" t="s">
        <v>46</v>
      </c>
      <c r="J7008" s="3">
        <v>46161</v>
      </c>
      <c r="K7008" s="3">
        <v>46163</v>
      </c>
      <c r="L7008" s="2" t="s">
        <v>37</v>
      </c>
      <c r="M7008" s="2" t="s">
        <v>260</v>
      </c>
      <c r="N7008" s="2" t="s">
        <v>261</v>
      </c>
      <c r="O7008" s="4">
        <v>157000</v>
      </c>
      <c r="P7008" s="4">
        <v>35600</v>
      </c>
      <c r="Q7008" s="4">
        <v>121400</v>
      </c>
      <c r="R7008" s="2">
        <v>36</v>
      </c>
      <c r="S7008" s="5">
        <v>5.27</v>
      </c>
      <c r="T7008" s="4">
        <v>3905.37</v>
      </c>
      <c r="U7008" s="2" t="s">
        <v>73</v>
      </c>
      <c r="V7008" s="2" t="s">
        <v>74</v>
      </c>
      <c r="W7008" s="4">
        <v>7810.74</v>
      </c>
      <c r="X7008" s="4">
        <v>132782.6</v>
      </c>
      <c r="Y7008" s="4">
        <v>140593.34</v>
      </c>
      <c r="Z7008" s="2">
        <v>0</v>
      </c>
      <c r="AA7008" s="2" t="s">
        <v>56</v>
      </c>
      <c r="AB7008" s="2" t="s">
        <v>15731</v>
      </c>
      <c r="AC7008" s="2" t="s">
        <v>332</v>
      </c>
      <c r="AD7008" s="2" t="s">
        <v>76</v>
      </c>
      <c r="AE7008" s="5">
        <v>77.319999999999993</v>
      </c>
      <c r="AF7008" s="2">
        <v>0</v>
      </c>
      <c r="AG7008" s="2" t="s">
        <v>77</v>
      </c>
      <c r="AH7008" s="2">
        <v>2</v>
      </c>
      <c r="AI7008" s="6" t="str">
        <f t="shared" si="327"/>
        <v>18-24</v>
      </c>
      <c r="AJ7008" s="11">
        <f>YEAR(tbl_LoanData[[#This Row],[Application Date]])</f>
        <v>2026</v>
      </c>
      <c r="AK7008" s="11" t="str">
        <f>TEXT(tbl_LoanData[[#This Row],[Application Date]],"MMMM")</f>
        <v>May</v>
      </c>
      <c r="AL7008" s="12">
        <f>DATE(YEAR(tbl_LoanData[[#This Row],[Application Date]]),MONTH(tbl_LoanData[[#This Row],[Application Date]]),1)</f>
        <v>46143</v>
      </c>
      <c r="AM7008" s="14">
        <f ca="1">IF(AND(tbl_LoanData[[#This Row],[Application Date]]&gt;=EOMONTH(TODAY(),-1)+1,tbl_LoanData[[#This Row],[Application Date]]&lt;=TODAY()),tbl_LoanData[[#This Row],[Loan Amount]],0)</f>
        <v>0</v>
      </c>
      <c r="AN7008" s="14">
        <f>tbl_LoanData[[#This Row],[Amount Paid]]-(Q7008-X7008)</f>
        <v>19193.340000000004</v>
      </c>
      <c r="AO7008" s="14">
        <f>IF(tbl_LoanData[[#This Row],[Application Status]]="Approved",1,0)</f>
        <v>1</v>
      </c>
      <c r="AP7008" s="22" t="str">
        <f t="shared" ca="1" si="328"/>
        <v/>
      </c>
      <c r="AQ7008" s="22" t="str">
        <f t="shared" ca="1" si="329"/>
        <v/>
      </c>
    </row>
    <row r="7009" spans="1:43" x14ac:dyDescent="0.3">
      <c r="A7009" s="2" t="s">
        <v>2191</v>
      </c>
      <c r="B7009" s="2" t="s">
        <v>2192</v>
      </c>
      <c r="C7009" s="2" t="s">
        <v>687</v>
      </c>
      <c r="D7009" s="2" t="s">
        <v>118</v>
      </c>
      <c r="E7009" s="2" t="s">
        <v>91</v>
      </c>
      <c r="F7009" s="2">
        <v>61</v>
      </c>
      <c r="G7009" s="2" t="s">
        <v>83</v>
      </c>
      <c r="H7009" s="2" t="s">
        <v>543</v>
      </c>
      <c r="I7009" s="2" t="s">
        <v>45</v>
      </c>
      <c r="J7009" s="3">
        <v>46166</v>
      </c>
      <c r="K7009" s="3">
        <v>46182</v>
      </c>
      <c r="L7009" s="2" t="s">
        <v>36</v>
      </c>
      <c r="M7009" s="2" t="s">
        <v>104</v>
      </c>
      <c r="N7009" s="2" t="s">
        <v>592</v>
      </c>
      <c r="O7009" s="4">
        <v>2173000</v>
      </c>
      <c r="P7009" s="4">
        <v>737900</v>
      </c>
      <c r="Q7009" s="4">
        <v>1435100</v>
      </c>
      <c r="R7009" s="2">
        <v>36</v>
      </c>
      <c r="S7009" s="5">
        <v>7.6</v>
      </c>
      <c r="T7009" s="4">
        <v>48952.86</v>
      </c>
      <c r="U7009" s="2" t="s">
        <v>73</v>
      </c>
      <c r="V7009" s="2" t="s">
        <v>74</v>
      </c>
      <c r="W7009" s="4">
        <v>97905.72</v>
      </c>
      <c r="X7009" s="4">
        <v>1664397.08</v>
      </c>
      <c r="Y7009" s="4">
        <v>1762302.8</v>
      </c>
      <c r="Z7009" s="2">
        <v>0</v>
      </c>
      <c r="AA7009" s="2" t="s">
        <v>56</v>
      </c>
      <c r="AB7009" s="2" t="s">
        <v>15732</v>
      </c>
      <c r="AC7009" s="2" t="s">
        <v>146</v>
      </c>
      <c r="AD7009" s="2" t="s">
        <v>76</v>
      </c>
      <c r="AE7009" s="5">
        <v>66.040000000000006</v>
      </c>
      <c r="AF7009" s="2">
        <v>0</v>
      </c>
      <c r="AG7009" s="2" t="s">
        <v>77</v>
      </c>
      <c r="AH7009" s="2">
        <v>16</v>
      </c>
      <c r="AI7009" s="6" t="str">
        <f t="shared" si="327"/>
        <v>55-64</v>
      </c>
      <c r="AJ7009" s="11">
        <f>YEAR(tbl_LoanData[[#This Row],[Application Date]])</f>
        <v>2026</v>
      </c>
      <c r="AK7009" s="11" t="str">
        <f>TEXT(tbl_LoanData[[#This Row],[Application Date]],"MMMM")</f>
        <v>May</v>
      </c>
      <c r="AL7009" s="12">
        <f>DATE(YEAR(tbl_LoanData[[#This Row],[Application Date]]),MONTH(tbl_LoanData[[#This Row],[Application Date]]),1)</f>
        <v>46143</v>
      </c>
      <c r="AM7009" s="14">
        <f ca="1">IF(AND(tbl_LoanData[[#This Row],[Application Date]]&gt;=EOMONTH(TODAY(),-1)+1,tbl_LoanData[[#This Row],[Application Date]]&lt;=TODAY()),tbl_LoanData[[#This Row],[Loan Amount]],0)</f>
        <v>0</v>
      </c>
      <c r="AN7009" s="14">
        <f>tbl_LoanData[[#This Row],[Amount Paid]]-(Q7009-X7009)</f>
        <v>327202.80000000005</v>
      </c>
      <c r="AO7009" s="14">
        <f>IF(tbl_LoanData[[#This Row],[Application Status]]="Approved",1,0)</f>
        <v>1</v>
      </c>
      <c r="AP7009" s="22" t="str">
        <f t="shared" ca="1" si="328"/>
        <v/>
      </c>
      <c r="AQ7009" s="22" t="str">
        <f t="shared" ca="1" si="329"/>
        <v/>
      </c>
    </row>
    <row r="7010" spans="1:43" x14ac:dyDescent="0.3">
      <c r="A7010" s="2" t="s">
        <v>2207</v>
      </c>
      <c r="B7010" s="2" t="s">
        <v>2208</v>
      </c>
      <c r="C7010" s="2" t="s">
        <v>231</v>
      </c>
      <c r="D7010" s="2" t="s">
        <v>311</v>
      </c>
      <c r="E7010" s="2" t="s">
        <v>81</v>
      </c>
      <c r="F7010" s="2">
        <v>35</v>
      </c>
      <c r="G7010" s="2" t="s">
        <v>83</v>
      </c>
      <c r="H7010" s="2" t="s">
        <v>278</v>
      </c>
      <c r="I7010" s="2" t="s">
        <v>45</v>
      </c>
      <c r="J7010" s="3">
        <v>46154</v>
      </c>
      <c r="K7010" s="3">
        <v>46167</v>
      </c>
      <c r="L7010" s="2" t="s">
        <v>39</v>
      </c>
      <c r="M7010" s="2" t="s">
        <v>127</v>
      </c>
      <c r="N7010" s="2" t="s">
        <v>195</v>
      </c>
      <c r="O7010" s="4">
        <v>2590000</v>
      </c>
      <c r="P7010" s="4">
        <v>429700</v>
      </c>
      <c r="Q7010" s="4">
        <v>2160300</v>
      </c>
      <c r="R7010" s="2">
        <v>48</v>
      </c>
      <c r="S7010" s="5">
        <v>12.85</v>
      </c>
      <c r="T7010" s="4">
        <v>68139.460000000006</v>
      </c>
      <c r="U7010" s="2" t="s">
        <v>73</v>
      </c>
      <c r="V7010" s="2" t="s">
        <v>74</v>
      </c>
      <c r="W7010" s="4">
        <v>136278.92000000001</v>
      </c>
      <c r="X7010" s="4">
        <v>3134415.28</v>
      </c>
      <c r="Y7010" s="4">
        <v>3270694.2</v>
      </c>
      <c r="Z7010" s="2">
        <v>0</v>
      </c>
      <c r="AA7010" s="2" t="s">
        <v>56</v>
      </c>
      <c r="AB7010" s="2" t="s">
        <v>15731</v>
      </c>
      <c r="AC7010" s="2" t="s">
        <v>138</v>
      </c>
      <c r="AD7010" s="2" t="s">
        <v>76</v>
      </c>
      <c r="AE7010" s="5">
        <v>83.41</v>
      </c>
      <c r="AF7010" s="2">
        <v>0</v>
      </c>
      <c r="AG7010" s="2" t="s">
        <v>77</v>
      </c>
      <c r="AH7010" s="2">
        <v>13</v>
      </c>
      <c r="AI7010" s="6" t="str">
        <f t="shared" si="327"/>
        <v>35-44</v>
      </c>
      <c r="AJ7010" s="11">
        <f>YEAR(tbl_LoanData[[#This Row],[Application Date]])</f>
        <v>2026</v>
      </c>
      <c r="AK7010" s="11" t="str">
        <f>TEXT(tbl_LoanData[[#This Row],[Application Date]],"MMMM")</f>
        <v>May</v>
      </c>
      <c r="AL7010" s="12">
        <f>DATE(YEAR(tbl_LoanData[[#This Row],[Application Date]]),MONTH(tbl_LoanData[[#This Row],[Application Date]]),1)</f>
        <v>46143</v>
      </c>
      <c r="AM7010" s="14">
        <f ca="1">IF(AND(tbl_LoanData[[#This Row],[Application Date]]&gt;=EOMONTH(TODAY(),-1)+1,tbl_LoanData[[#This Row],[Application Date]]&lt;=TODAY()),tbl_LoanData[[#This Row],[Loan Amount]],0)</f>
        <v>0</v>
      </c>
      <c r="AN7010" s="14">
        <f>tbl_LoanData[[#This Row],[Amount Paid]]-(Q7010-X7010)</f>
        <v>1110394.1999999997</v>
      </c>
      <c r="AO7010" s="14">
        <f>IF(tbl_LoanData[[#This Row],[Application Status]]="Approved",1,0)</f>
        <v>1</v>
      </c>
      <c r="AP7010" s="22" t="str">
        <f t="shared" ca="1" si="328"/>
        <v/>
      </c>
      <c r="AQ7010" s="22" t="str">
        <f t="shared" ca="1" si="329"/>
        <v/>
      </c>
    </row>
    <row r="7011" spans="1:43" x14ac:dyDescent="0.3">
      <c r="A7011" s="2" t="s">
        <v>2217</v>
      </c>
      <c r="B7011" s="2" t="s">
        <v>2218</v>
      </c>
      <c r="C7011" s="2" t="s">
        <v>840</v>
      </c>
      <c r="D7011" s="2" t="s">
        <v>67</v>
      </c>
      <c r="E7011" s="2" t="s">
        <v>323</v>
      </c>
      <c r="F7011" s="2">
        <v>61</v>
      </c>
      <c r="G7011" s="2" t="s">
        <v>83</v>
      </c>
      <c r="H7011" s="2" t="s">
        <v>211</v>
      </c>
      <c r="I7011" s="2" t="s">
        <v>50</v>
      </c>
      <c r="J7011" s="3">
        <v>46169</v>
      </c>
      <c r="K7011" s="3">
        <v>46185</v>
      </c>
      <c r="L7011" s="2" t="s">
        <v>40</v>
      </c>
      <c r="M7011" s="2" t="s">
        <v>157</v>
      </c>
      <c r="N7011" s="2" t="s">
        <v>299</v>
      </c>
      <c r="O7011" s="4">
        <v>1141000</v>
      </c>
      <c r="P7011" s="4">
        <v>443800</v>
      </c>
      <c r="Q7011" s="4">
        <v>697200</v>
      </c>
      <c r="R7011" s="2">
        <v>48</v>
      </c>
      <c r="S7011" s="5">
        <v>7.42</v>
      </c>
      <c r="T7011" s="4">
        <v>18836.02</v>
      </c>
      <c r="U7011" s="2" t="s">
        <v>73</v>
      </c>
      <c r="V7011" s="2" t="s">
        <v>74</v>
      </c>
      <c r="W7011" s="4">
        <v>37672.04</v>
      </c>
      <c r="X7011" s="4">
        <v>866456.92</v>
      </c>
      <c r="Y7011" s="4">
        <v>904128.96</v>
      </c>
      <c r="Z7011" s="2">
        <v>0</v>
      </c>
      <c r="AA7011" s="2" t="s">
        <v>56</v>
      </c>
      <c r="AB7011" s="2" t="s">
        <v>15734</v>
      </c>
      <c r="AC7011" s="2" t="s">
        <v>129</v>
      </c>
      <c r="AD7011" s="2" t="s">
        <v>76</v>
      </c>
      <c r="AE7011" s="5">
        <v>61.1</v>
      </c>
      <c r="AF7011" s="2">
        <v>0</v>
      </c>
      <c r="AG7011" s="2" t="s">
        <v>77</v>
      </c>
      <c r="AH7011" s="2">
        <v>16</v>
      </c>
      <c r="AI7011" s="6" t="str">
        <f t="shared" si="327"/>
        <v>55-64</v>
      </c>
      <c r="AJ7011" s="11">
        <f>YEAR(tbl_LoanData[[#This Row],[Application Date]])</f>
        <v>2026</v>
      </c>
      <c r="AK7011" s="11" t="str">
        <f>TEXT(tbl_LoanData[[#This Row],[Application Date]],"MMMM")</f>
        <v>May</v>
      </c>
      <c r="AL7011" s="12">
        <f>DATE(YEAR(tbl_LoanData[[#This Row],[Application Date]]),MONTH(tbl_LoanData[[#This Row],[Application Date]]),1)</f>
        <v>46143</v>
      </c>
      <c r="AM7011" s="14">
        <f ca="1">IF(AND(tbl_LoanData[[#This Row],[Application Date]]&gt;=EOMONTH(TODAY(),-1)+1,tbl_LoanData[[#This Row],[Application Date]]&lt;=TODAY()),tbl_LoanData[[#This Row],[Loan Amount]],0)</f>
        <v>0</v>
      </c>
      <c r="AN7011" s="14">
        <f>tbl_LoanData[[#This Row],[Amount Paid]]-(Q7011-X7011)</f>
        <v>206928.96000000005</v>
      </c>
      <c r="AO7011" s="14">
        <f>IF(tbl_LoanData[[#This Row],[Application Status]]="Approved",1,0)</f>
        <v>1</v>
      </c>
      <c r="AP7011" s="22" t="str">
        <f t="shared" ca="1" si="328"/>
        <v/>
      </c>
      <c r="AQ7011" s="22" t="str">
        <f t="shared" ca="1" si="329"/>
        <v/>
      </c>
    </row>
    <row r="7012" spans="1:43" ht="14.4" customHeight="1" x14ac:dyDescent="0.3">
      <c r="A7012" s="2" t="s">
        <v>2499</v>
      </c>
      <c r="B7012" s="2" t="s">
        <v>2500</v>
      </c>
      <c r="C7012" s="2" t="s">
        <v>521</v>
      </c>
      <c r="D7012" s="2" t="s">
        <v>142</v>
      </c>
      <c r="E7012" s="2" t="s">
        <v>68</v>
      </c>
      <c r="F7012" s="2">
        <v>47</v>
      </c>
      <c r="G7012" s="2" t="s">
        <v>69</v>
      </c>
      <c r="H7012" s="2" t="s">
        <v>110</v>
      </c>
      <c r="I7012" s="2" t="s">
        <v>46</v>
      </c>
      <c r="J7012" s="3">
        <v>46165</v>
      </c>
      <c r="K7012" s="3"/>
      <c r="L7012" s="2" t="s">
        <v>39</v>
      </c>
      <c r="M7012" s="2" t="s">
        <v>71</v>
      </c>
      <c r="N7012" s="2" t="s">
        <v>294</v>
      </c>
      <c r="O7012" s="4">
        <v>2216000</v>
      </c>
      <c r="P7012" s="4">
        <v>547400</v>
      </c>
      <c r="Q7012" s="4">
        <v>1668600</v>
      </c>
      <c r="R7012" s="2">
        <v>12</v>
      </c>
      <c r="S7012" s="5">
        <v>11.6</v>
      </c>
      <c r="T7012" s="4">
        <v>155179.79999999999</v>
      </c>
      <c r="U7012" s="2" t="s">
        <v>96</v>
      </c>
      <c r="V7012" s="2" t="s">
        <v>97</v>
      </c>
      <c r="W7012" s="4">
        <v>0</v>
      </c>
      <c r="X7012" s="4">
        <v>0</v>
      </c>
      <c r="Y7012" s="4">
        <v>1862157.6</v>
      </c>
      <c r="Z7012" s="2">
        <v>0</v>
      </c>
      <c r="AA7012" s="2" t="s">
        <v>97</v>
      </c>
      <c r="AB7012" s="2" t="s">
        <v>15735</v>
      </c>
      <c r="AC7012" s="2" t="s">
        <v>129</v>
      </c>
      <c r="AD7012" s="2" t="s">
        <v>76</v>
      </c>
      <c r="AE7012" s="5">
        <v>75.3</v>
      </c>
      <c r="AF7012" s="2">
        <v>0</v>
      </c>
      <c r="AG7012" s="2" t="s">
        <v>97</v>
      </c>
      <c r="AH7012" s="2"/>
      <c r="AI7012" s="6" t="str">
        <f t="shared" si="327"/>
        <v>45-54</v>
      </c>
      <c r="AJ7012" s="11">
        <f>YEAR(tbl_LoanData[[#This Row],[Application Date]])</f>
        <v>2026</v>
      </c>
      <c r="AK7012" s="11" t="str">
        <f>TEXT(tbl_LoanData[[#This Row],[Application Date]],"MMMM")</f>
        <v>May</v>
      </c>
      <c r="AL7012" s="12">
        <f>DATE(YEAR(tbl_LoanData[[#This Row],[Application Date]]),MONTH(tbl_LoanData[[#This Row],[Application Date]]),1)</f>
        <v>46143</v>
      </c>
      <c r="AM7012" s="14">
        <f ca="1">IF(AND(tbl_LoanData[[#This Row],[Application Date]]&gt;=EOMONTH(TODAY(),-1)+1,tbl_LoanData[[#This Row],[Application Date]]&lt;=TODAY()),tbl_LoanData[[#This Row],[Loan Amount]],0)</f>
        <v>0</v>
      </c>
      <c r="AN7012" s="14">
        <f>tbl_LoanData[[#This Row],[Amount Paid]]-(Q7012-X7012)</f>
        <v>-1668600</v>
      </c>
      <c r="AO7012" s="14">
        <f>IF(tbl_LoanData[[#This Row],[Application Status]]="Approved",1,0)</f>
        <v>0</v>
      </c>
      <c r="AP7012" s="22" t="str">
        <f t="shared" ca="1" si="328"/>
        <v/>
      </c>
      <c r="AQ7012" s="22" t="str">
        <f t="shared" ca="1" si="329"/>
        <v/>
      </c>
    </row>
    <row r="7013" spans="1:43" x14ac:dyDescent="0.3">
      <c r="A7013" s="2" t="s">
        <v>2705</v>
      </c>
      <c r="B7013" s="2" t="s">
        <v>2706</v>
      </c>
      <c r="C7013" s="2" t="s">
        <v>986</v>
      </c>
      <c r="D7013" s="2" t="s">
        <v>161</v>
      </c>
      <c r="E7013" s="2" t="s">
        <v>465</v>
      </c>
      <c r="F7013" s="2">
        <v>49</v>
      </c>
      <c r="G7013" s="2" t="s">
        <v>83</v>
      </c>
      <c r="H7013" s="2" t="s">
        <v>172</v>
      </c>
      <c r="I7013" s="2" t="s">
        <v>45</v>
      </c>
      <c r="J7013" s="3">
        <v>46150</v>
      </c>
      <c r="K7013" s="3">
        <v>46160</v>
      </c>
      <c r="L7013" s="2" t="s">
        <v>36</v>
      </c>
      <c r="M7013" s="2" t="s">
        <v>104</v>
      </c>
      <c r="N7013" s="2" t="s">
        <v>105</v>
      </c>
      <c r="O7013" s="4">
        <v>1321000</v>
      </c>
      <c r="P7013" s="4">
        <v>472300</v>
      </c>
      <c r="Q7013" s="4">
        <v>848700</v>
      </c>
      <c r="R7013" s="2">
        <v>48</v>
      </c>
      <c r="S7013" s="5">
        <v>9.86</v>
      </c>
      <c r="T7013" s="4">
        <v>24654.74</v>
      </c>
      <c r="U7013" s="2" t="s">
        <v>73</v>
      </c>
      <c r="V7013" s="2" t="s">
        <v>74</v>
      </c>
      <c r="W7013" s="4">
        <v>73964.22</v>
      </c>
      <c r="X7013" s="4">
        <v>1109463.06</v>
      </c>
      <c r="Y7013" s="4">
        <v>1183427.28</v>
      </c>
      <c r="Z7013" s="2">
        <v>0</v>
      </c>
      <c r="AA7013" s="2" t="s">
        <v>56</v>
      </c>
      <c r="AB7013" s="2" t="s">
        <v>15730</v>
      </c>
      <c r="AC7013" s="2" t="s">
        <v>213</v>
      </c>
      <c r="AD7013" s="2" t="s">
        <v>76</v>
      </c>
      <c r="AE7013" s="5">
        <v>64.25</v>
      </c>
      <c r="AF7013" s="2">
        <v>0</v>
      </c>
      <c r="AG7013" s="2" t="s">
        <v>77</v>
      </c>
      <c r="AH7013" s="2">
        <v>10</v>
      </c>
      <c r="AI7013" s="6" t="str">
        <f t="shared" si="327"/>
        <v>45-54</v>
      </c>
      <c r="AJ7013" s="11">
        <f>YEAR(tbl_LoanData[[#This Row],[Application Date]])</f>
        <v>2026</v>
      </c>
      <c r="AK7013" s="11" t="str">
        <f>TEXT(tbl_LoanData[[#This Row],[Application Date]],"MMMM")</f>
        <v>May</v>
      </c>
      <c r="AL7013" s="12">
        <f>DATE(YEAR(tbl_LoanData[[#This Row],[Application Date]]),MONTH(tbl_LoanData[[#This Row],[Application Date]]),1)</f>
        <v>46143</v>
      </c>
      <c r="AM7013" s="14">
        <f ca="1">IF(AND(tbl_LoanData[[#This Row],[Application Date]]&gt;=EOMONTH(TODAY(),-1)+1,tbl_LoanData[[#This Row],[Application Date]]&lt;=TODAY()),tbl_LoanData[[#This Row],[Loan Amount]],0)</f>
        <v>0</v>
      </c>
      <c r="AN7013" s="14">
        <f>tbl_LoanData[[#This Row],[Amount Paid]]-(Q7013-X7013)</f>
        <v>334727.28000000003</v>
      </c>
      <c r="AO7013" s="14">
        <f>IF(tbl_LoanData[[#This Row],[Application Status]]="Approved",1,0)</f>
        <v>1</v>
      </c>
      <c r="AP7013" s="22" t="str">
        <f t="shared" ca="1" si="328"/>
        <v/>
      </c>
      <c r="AQ7013" s="22" t="str">
        <f t="shared" ca="1" si="329"/>
        <v/>
      </c>
    </row>
    <row r="7014" spans="1:43" ht="14.4" customHeight="1" x14ac:dyDescent="0.3">
      <c r="A7014" s="2" t="s">
        <v>2771</v>
      </c>
      <c r="B7014" s="2" t="s">
        <v>2772</v>
      </c>
      <c r="C7014" s="2" t="s">
        <v>471</v>
      </c>
      <c r="D7014" s="2" t="s">
        <v>311</v>
      </c>
      <c r="E7014" s="2" t="s">
        <v>182</v>
      </c>
      <c r="F7014" s="2">
        <v>59</v>
      </c>
      <c r="G7014" s="2" t="s">
        <v>83</v>
      </c>
      <c r="H7014" s="2" t="s">
        <v>269</v>
      </c>
      <c r="I7014" s="2" t="s">
        <v>46</v>
      </c>
      <c r="J7014" s="3">
        <v>46153</v>
      </c>
      <c r="K7014" s="3"/>
      <c r="L7014" s="2" t="s">
        <v>40</v>
      </c>
      <c r="M7014" s="2" t="s">
        <v>85</v>
      </c>
      <c r="N7014" s="2" t="s">
        <v>274</v>
      </c>
      <c r="O7014" s="4">
        <v>962000</v>
      </c>
      <c r="P7014" s="4">
        <v>182100</v>
      </c>
      <c r="Q7014" s="4">
        <v>779900</v>
      </c>
      <c r="R7014" s="2">
        <v>36</v>
      </c>
      <c r="S7014" s="5">
        <v>12.26</v>
      </c>
      <c r="T7014" s="4">
        <v>29631.87</v>
      </c>
      <c r="U7014" s="2" t="s">
        <v>113</v>
      </c>
      <c r="V7014" s="2" t="s">
        <v>97</v>
      </c>
      <c r="W7014" s="4">
        <v>0</v>
      </c>
      <c r="X7014" s="4">
        <v>0</v>
      </c>
      <c r="Y7014" s="4">
        <v>1066747.22</v>
      </c>
      <c r="Z7014" s="2">
        <v>0</v>
      </c>
      <c r="AA7014" s="2" t="s">
        <v>97</v>
      </c>
      <c r="AB7014" s="2" t="s">
        <v>15727</v>
      </c>
      <c r="AC7014" s="2" t="s">
        <v>138</v>
      </c>
      <c r="AD7014" s="2" t="s">
        <v>76</v>
      </c>
      <c r="AE7014" s="5">
        <v>81.069999999999993</v>
      </c>
      <c r="AF7014" s="2">
        <v>0</v>
      </c>
      <c r="AG7014" s="2" t="s">
        <v>97</v>
      </c>
      <c r="AH7014" s="2"/>
      <c r="AI7014" s="6" t="str">
        <f t="shared" si="327"/>
        <v>55-64</v>
      </c>
      <c r="AJ7014" s="11">
        <f>YEAR(tbl_LoanData[[#This Row],[Application Date]])</f>
        <v>2026</v>
      </c>
      <c r="AK7014" s="11" t="str">
        <f>TEXT(tbl_LoanData[[#This Row],[Application Date]],"MMMM")</f>
        <v>May</v>
      </c>
      <c r="AL7014" s="12">
        <f>DATE(YEAR(tbl_LoanData[[#This Row],[Application Date]]),MONTH(tbl_LoanData[[#This Row],[Application Date]]),1)</f>
        <v>46143</v>
      </c>
      <c r="AM7014" s="14">
        <f ca="1">IF(AND(tbl_LoanData[[#This Row],[Application Date]]&gt;=EOMONTH(TODAY(),-1)+1,tbl_LoanData[[#This Row],[Application Date]]&lt;=TODAY()),tbl_LoanData[[#This Row],[Loan Amount]],0)</f>
        <v>0</v>
      </c>
      <c r="AN7014" s="14">
        <f>tbl_LoanData[[#This Row],[Amount Paid]]-(Q7014-X7014)</f>
        <v>-779900</v>
      </c>
      <c r="AO7014" s="14">
        <f>IF(tbl_LoanData[[#This Row],[Application Status]]="Approved",1,0)</f>
        <v>0</v>
      </c>
      <c r="AP7014" s="22" t="str">
        <f t="shared" ca="1" si="328"/>
        <v/>
      </c>
      <c r="AQ7014" s="22" t="str">
        <f t="shared" ca="1" si="329"/>
        <v/>
      </c>
    </row>
    <row r="7015" spans="1:43" ht="14.4" customHeight="1" x14ac:dyDescent="0.3">
      <c r="A7015" s="2" t="s">
        <v>2781</v>
      </c>
      <c r="B7015" s="2" t="s">
        <v>2782</v>
      </c>
      <c r="C7015" s="2" t="s">
        <v>322</v>
      </c>
      <c r="D7015" s="2" t="s">
        <v>118</v>
      </c>
      <c r="E7015" s="2" t="s">
        <v>465</v>
      </c>
      <c r="F7015" s="2">
        <v>55</v>
      </c>
      <c r="G7015" s="2" t="s">
        <v>83</v>
      </c>
      <c r="H7015" s="2" t="s">
        <v>191</v>
      </c>
      <c r="I7015" s="2" t="s">
        <v>51</v>
      </c>
      <c r="J7015" s="3">
        <v>46148</v>
      </c>
      <c r="K7015" s="3">
        <v>46166</v>
      </c>
      <c r="L7015" s="2" t="s">
        <v>40</v>
      </c>
      <c r="M7015" s="2" t="s">
        <v>85</v>
      </c>
      <c r="N7015" s="2" t="s">
        <v>274</v>
      </c>
      <c r="O7015" s="4">
        <v>1348000</v>
      </c>
      <c r="P7015" s="4">
        <v>435800</v>
      </c>
      <c r="Q7015" s="4">
        <v>912200</v>
      </c>
      <c r="R7015" s="2">
        <v>36</v>
      </c>
      <c r="S7015" s="5">
        <v>9.91</v>
      </c>
      <c r="T7015" s="4">
        <v>32872.14</v>
      </c>
      <c r="U7015" s="2" t="s">
        <v>73</v>
      </c>
      <c r="V7015" s="2" t="s">
        <v>74</v>
      </c>
      <c r="W7015" s="4">
        <v>32872.14</v>
      </c>
      <c r="X7015" s="4">
        <v>1150524.92</v>
      </c>
      <c r="Y7015" s="4">
        <v>1183397.06</v>
      </c>
      <c r="Z7015" s="2">
        <v>29</v>
      </c>
      <c r="AA7015" s="2" t="s">
        <v>57</v>
      </c>
      <c r="AB7015" s="2" t="s">
        <v>15727</v>
      </c>
      <c r="AC7015" s="2" t="s">
        <v>146</v>
      </c>
      <c r="AD7015" s="2" t="s">
        <v>76</v>
      </c>
      <c r="AE7015" s="5">
        <v>67.67</v>
      </c>
      <c r="AF7015" s="2">
        <v>1</v>
      </c>
      <c r="AG7015" s="2" t="s">
        <v>77</v>
      </c>
      <c r="AH7015" s="2">
        <v>18</v>
      </c>
      <c r="AI7015" s="6" t="str">
        <f t="shared" si="327"/>
        <v>55-64</v>
      </c>
      <c r="AJ7015" s="11">
        <f>YEAR(tbl_LoanData[[#This Row],[Application Date]])</f>
        <v>2026</v>
      </c>
      <c r="AK7015" s="11" t="str">
        <f>TEXT(tbl_LoanData[[#This Row],[Application Date]],"MMMM")</f>
        <v>May</v>
      </c>
      <c r="AL7015" s="12">
        <f>DATE(YEAR(tbl_LoanData[[#This Row],[Application Date]]),MONTH(tbl_LoanData[[#This Row],[Application Date]]),1)</f>
        <v>46143</v>
      </c>
      <c r="AM7015" s="14">
        <f ca="1">IF(AND(tbl_LoanData[[#This Row],[Application Date]]&gt;=EOMONTH(TODAY(),-1)+1,tbl_LoanData[[#This Row],[Application Date]]&lt;=TODAY()),tbl_LoanData[[#This Row],[Loan Amount]],0)</f>
        <v>0</v>
      </c>
      <c r="AN7015" s="14">
        <f>tbl_LoanData[[#This Row],[Amount Paid]]-(Q7015-X7015)</f>
        <v>271197.05999999994</v>
      </c>
      <c r="AO7015" s="14">
        <f>IF(tbl_LoanData[[#This Row],[Application Status]]="Approved",1,0)</f>
        <v>1</v>
      </c>
      <c r="AP7015" s="22" t="str">
        <f t="shared" ca="1" si="328"/>
        <v/>
      </c>
      <c r="AQ7015" s="22" t="str">
        <f t="shared" ca="1" si="329"/>
        <v/>
      </c>
    </row>
    <row r="7016" spans="1:43" ht="14.4" customHeight="1" x14ac:dyDescent="0.3">
      <c r="A7016" s="2" t="s">
        <v>2811</v>
      </c>
      <c r="B7016" s="2" t="s">
        <v>2812</v>
      </c>
      <c r="C7016" s="2" t="s">
        <v>281</v>
      </c>
      <c r="D7016" s="2" t="s">
        <v>189</v>
      </c>
      <c r="E7016" s="2" t="s">
        <v>255</v>
      </c>
      <c r="F7016" s="2">
        <v>48</v>
      </c>
      <c r="G7016" s="2" t="s">
        <v>83</v>
      </c>
      <c r="H7016" s="2" t="s">
        <v>224</v>
      </c>
      <c r="I7016" s="2" t="s">
        <v>54</v>
      </c>
      <c r="J7016" s="3">
        <v>46163</v>
      </c>
      <c r="K7016" s="3">
        <v>46169</v>
      </c>
      <c r="L7016" s="2" t="s">
        <v>40</v>
      </c>
      <c r="M7016" s="2" t="s">
        <v>71</v>
      </c>
      <c r="N7016" s="2" t="s">
        <v>137</v>
      </c>
      <c r="O7016" s="4">
        <v>1129000</v>
      </c>
      <c r="P7016" s="4">
        <v>122600</v>
      </c>
      <c r="Q7016" s="4">
        <v>1006400</v>
      </c>
      <c r="R7016" s="2">
        <v>18</v>
      </c>
      <c r="S7016" s="5">
        <v>12.68</v>
      </c>
      <c r="T7016" s="4">
        <v>66545.399999999994</v>
      </c>
      <c r="U7016" s="2" t="s">
        <v>73</v>
      </c>
      <c r="V7016" s="2" t="s">
        <v>74</v>
      </c>
      <c r="W7016" s="4">
        <v>133090.79999999999</v>
      </c>
      <c r="X7016" s="4">
        <v>1064726.48</v>
      </c>
      <c r="Y7016" s="4">
        <v>1197817.28</v>
      </c>
      <c r="Z7016" s="2">
        <v>0</v>
      </c>
      <c r="AA7016" s="2" t="s">
        <v>56</v>
      </c>
      <c r="AB7016" s="2" t="s">
        <v>15730</v>
      </c>
      <c r="AC7016" s="2" t="s">
        <v>213</v>
      </c>
      <c r="AD7016" s="2" t="s">
        <v>76</v>
      </c>
      <c r="AE7016" s="5">
        <v>89.14</v>
      </c>
      <c r="AF7016" s="2">
        <v>0</v>
      </c>
      <c r="AG7016" s="2" t="s">
        <v>77</v>
      </c>
      <c r="AH7016" s="2">
        <v>6</v>
      </c>
      <c r="AI7016" s="6" t="str">
        <f t="shared" si="327"/>
        <v>45-54</v>
      </c>
      <c r="AJ7016" s="11">
        <f>YEAR(tbl_LoanData[[#This Row],[Application Date]])</f>
        <v>2026</v>
      </c>
      <c r="AK7016" s="11" t="str">
        <f>TEXT(tbl_LoanData[[#This Row],[Application Date]],"MMMM")</f>
        <v>May</v>
      </c>
      <c r="AL7016" s="12">
        <f>DATE(YEAR(tbl_LoanData[[#This Row],[Application Date]]),MONTH(tbl_LoanData[[#This Row],[Application Date]]),1)</f>
        <v>46143</v>
      </c>
      <c r="AM7016" s="14">
        <f ca="1">IF(AND(tbl_LoanData[[#This Row],[Application Date]]&gt;=EOMONTH(TODAY(),-1)+1,tbl_LoanData[[#This Row],[Application Date]]&lt;=TODAY()),tbl_LoanData[[#This Row],[Loan Amount]],0)</f>
        <v>0</v>
      </c>
      <c r="AN7016" s="14">
        <f>tbl_LoanData[[#This Row],[Amount Paid]]-(Q7016-X7016)</f>
        <v>191417.27999999997</v>
      </c>
      <c r="AO7016" s="14">
        <f>IF(tbl_LoanData[[#This Row],[Application Status]]="Approved",1,0)</f>
        <v>1</v>
      </c>
      <c r="AP7016" s="22" t="str">
        <f t="shared" ca="1" si="328"/>
        <v/>
      </c>
      <c r="AQ7016" s="22" t="str">
        <f t="shared" ca="1" si="329"/>
        <v/>
      </c>
    </row>
    <row r="7017" spans="1:43" x14ac:dyDescent="0.3">
      <c r="A7017" s="2" t="s">
        <v>2937</v>
      </c>
      <c r="B7017" s="2" t="s">
        <v>2938</v>
      </c>
      <c r="C7017" s="2" t="s">
        <v>347</v>
      </c>
      <c r="D7017" s="2" t="s">
        <v>102</v>
      </c>
      <c r="E7017" s="2" t="s">
        <v>125</v>
      </c>
      <c r="F7017" s="2">
        <v>32</v>
      </c>
      <c r="G7017" s="2" t="s">
        <v>69</v>
      </c>
      <c r="H7017" s="2" t="s">
        <v>191</v>
      </c>
      <c r="I7017" s="2" t="s">
        <v>51</v>
      </c>
      <c r="J7017" s="3">
        <v>46161</v>
      </c>
      <c r="K7017" s="3">
        <v>46164</v>
      </c>
      <c r="L7017" s="2" t="s">
        <v>39</v>
      </c>
      <c r="M7017" s="2" t="s">
        <v>127</v>
      </c>
      <c r="N7017" s="2" t="s">
        <v>195</v>
      </c>
      <c r="O7017" s="4">
        <v>2296000</v>
      </c>
      <c r="P7017" s="4">
        <v>330100</v>
      </c>
      <c r="Q7017" s="4">
        <v>1965900</v>
      </c>
      <c r="R7017" s="2">
        <v>24</v>
      </c>
      <c r="S7017" s="5">
        <v>13.19</v>
      </c>
      <c r="T7017" s="4">
        <v>103521.02</v>
      </c>
      <c r="U7017" s="2" t="s">
        <v>73</v>
      </c>
      <c r="V7017" s="2" t="s">
        <v>74</v>
      </c>
      <c r="W7017" s="4">
        <v>207042.04</v>
      </c>
      <c r="X7017" s="4">
        <v>2277462.38</v>
      </c>
      <c r="Y7017" s="4">
        <v>2484504.42</v>
      </c>
      <c r="Z7017" s="2">
        <v>0</v>
      </c>
      <c r="AA7017" s="2" t="s">
        <v>56</v>
      </c>
      <c r="AB7017" s="2" t="s">
        <v>15732</v>
      </c>
      <c r="AC7017" s="2" t="s">
        <v>146</v>
      </c>
      <c r="AD7017" s="2" t="s">
        <v>76</v>
      </c>
      <c r="AE7017" s="5">
        <v>85.62</v>
      </c>
      <c r="AF7017" s="2">
        <v>0</v>
      </c>
      <c r="AG7017" s="2" t="s">
        <v>77</v>
      </c>
      <c r="AH7017" s="2">
        <v>3</v>
      </c>
      <c r="AI7017" s="6" t="str">
        <f t="shared" si="327"/>
        <v>25-34</v>
      </c>
      <c r="AJ7017" s="11">
        <f>YEAR(tbl_LoanData[[#This Row],[Application Date]])</f>
        <v>2026</v>
      </c>
      <c r="AK7017" s="11" t="str">
        <f>TEXT(tbl_LoanData[[#This Row],[Application Date]],"MMMM")</f>
        <v>May</v>
      </c>
      <c r="AL7017" s="12">
        <f>DATE(YEAR(tbl_LoanData[[#This Row],[Application Date]]),MONTH(tbl_LoanData[[#This Row],[Application Date]]),1)</f>
        <v>46143</v>
      </c>
      <c r="AM7017" s="14">
        <f ca="1">IF(AND(tbl_LoanData[[#This Row],[Application Date]]&gt;=EOMONTH(TODAY(),-1)+1,tbl_LoanData[[#This Row],[Application Date]]&lt;=TODAY()),tbl_LoanData[[#This Row],[Loan Amount]],0)</f>
        <v>0</v>
      </c>
      <c r="AN7017" s="14">
        <f>tbl_LoanData[[#This Row],[Amount Paid]]-(Q7017-X7017)</f>
        <v>518604.41999999993</v>
      </c>
      <c r="AO7017" s="14">
        <f>IF(tbl_LoanData[[#This Row],[Application Status]]="Approved",1,0)</f>
        <v>1</v>
      </c>
      <c r="AP7017" s="22" t="str">
        <f t="shared" ca="1" si="328"/>
        <v/>
      </c>
      <c r="AQ7017" s="22" t="str">
        <f t="shared" ca="1" si="329"/>
        <v/>
      </c>
    </row>
    <row r="7018" spans="1:43" ht="14.4" customHeight="1" x14ac:dyDescent="0.3">
      <c r="A7018" s="2" t="s">
        <v>2977</v>
      </c>
      <c r="B7018" s="2" t="s">
        <v>2978</v>
      </c>
      <c r="C7018" s="2" t="s">
        <v>331</v>
      </c>
      <c r="D7018" s="2" t="s">
        <v>102</v>
      </c>
      <c r="E7018" s="2" t="s">
        <v>82</v>
      </c>
      <c r="F7018" s="2">
        <v>22</v>
      </c>
      <c r="G7018" s="2" t="s">
        <v>83</v>
      </c>
      <c r="H7018" s="2" t="s">
        <v>244</v>
      </c>
      <c r="I7018" s="2" t="s">
        <v>48</v>
      </c>
      <c r="J7018" s="3">
        <v>46161</v>
      </c>
      <c r="K7018" s="3">
        <v>46170</v>
      </c>
      <c r="L7018" s="2" t="s">
        <v>36</v>
      </c>
      <c r="M7018" s="2" t="s">
        <v>104</v>
      </c>
      <c r="N7018" s="2" t="s">
        <v>592</v>
      </c>
      <c r="O7018" s="4">
        <v>936000</v>
      </c>
      <c r="P7018" s="4">
        <v>244800</v>
      </c>
      <c r="Q7018" s="4">
        <v>691200</v>
      </c>
      <c r="R7018" s="2">
        <v>12</v>
      </c>
      <c r="S7018" s="5">
        <v>9.23</v>
      </c>
      <c r="T7018" s="4">
        <v>62916.480000000003</v>
      </c>
      <c r="U7018" s="2" t="s">
        <v>73</v>
      </c>
      <c r="V7018" s="2" t="s">
        <v>74</v>
      </c>
      <c r="W7018" s="4">
        <v>125832.96000000001</v>
      </c>
      <c r="X7018" s="4">
        <v>629164.80000000005</v>
      </c>
      <c r="Y7018" s="4">
        <v>754997.76000000001</v>
      </c>
      <c r="Z7018" s="2">
        <v>0</v>
      </c>
      <c r="AA7018" s="2" t="s">
        <v>56</v>
      </c>
      <c r="AB7018" s="2" t="s">
        <v>15734</v>
      </c>
      <c r="AC7018" s="2" t="s">
        <v>138</v>
      </c>
      <c r="AD7018" s="2" t="s">
        <v>76</v>
      </c>
      <c r="AE7018" s="5">
        <v>73.849999999999994</v>
      </c>
      <c r="AF7018" s="2">
        <v>0</v>
      </c>
      <c r="AG7018" s="2" t="s">
        <v>77</v>
      </c>
      <c r="AH7018" s="2">
        <v>9</v>
      </c>
      <c r="AI7018" s="6" t="str">
        <f t="shared" si="327"/>
        <v>18-24</v>
      </c>
      <c r="AJ7018" s="11">
        <f>YEAR(tbl_LoanData[[#This Row],[Application Date]])</f>
        <v>2026</v>
      </c>
      <c r="AK7018" s="11" t="str">
        <f>TEXT(tbl_LoanData[[#This Row],[Application Date]],"MMMM")</f>
        <v>May</v>
      </c>
      <c r="AL7018" s="12">
        <f>DATE(YEAR(tbl_LoanData[[#This Row],[Application Date]]),MONTH(tbl_LoanData[[#This Row],[Application Date]]),1)</f>
        <v>46143</v>
      </c>
      <c r="AM7018" s="14">
        <f ca="1">IF(AND(tbl_LoanData[[#This Row],[Application Date]]&gt;=EOMONTH(TODAY(),-1)+1,tbl_LoanData[[#This Row],[Application Date]]&lt;=TODAY()),tbl_LoanData[[#This Row],[Loan Amount]],0)</f>
        <v>0</v>
      </c>
      <c r="AN7018" s="14">
        <f>tbl_LoanData[[#This Row],[Amount Paid]]-(Q7018-X7018)</f>
        <v>63797.760000000053</v>
      </c>
      <c r="AO7018" s="14">
        <f>IF(tbl_LoanData[[#This Row],[Application Status]]="Approved",1,0)</f>
        <v>1</v>
      </c>
      <c r="AP7018" s="22" t="str">
        <f t="shared" ca="1" si="328"/>
        <v/>
      </c>
      <c r="AQ7018" s="22" t="str">
        <f t="shared" ca="1" si="329"/>
        <v/>
      </c>
    </row>
    <row r="7019" spans="1:43" ht="14.4" customHeight="1" x14ac:dyDescent="0.3">
      <c r="A7019" s="2" t="s">
        <v>2999</v>
      </c>
      <c r="B7019" s="2" t="s">
        <v>3000</v>
      </c>
      <c r="C7019" s="2" t="s">
        <v>171</v>
      </c>
      <c r="D7019" s="2" t="s">
        <v>142</v>
      </c>
      <c r="E7019" s="2" t="s">
        <v>385</v>
      </c>
      <c r="F7019" s="2">
        <v>34</v>
      </c>
      <c r="G7019" s="2" t="s">
        <v>69</v>
      </c>
      <c r="H7019" s="2" t="s">
        <v>244</v>
      </c>
      <c r="I7019" s="2" t="s">
        <v>48</v>
      </c>
      <c r="J7019" s="3">
        <v>46158</v>
      </c>
      <c r="K7019" s="3"/>
      <c r="L7019" s="2" t="s">
        <v>36</v>
      </c>
      <c r="M7019" s="2" t="s">
        <v>111</v>
      </c>
      <c r="N7019" s="2" t="s">
        <v>350</v>
      </c>
      <c r="O7019" s="4">
        <v>2109000</v>
      </c>
      <c r="P7019" s="4">
        <v>815700</v>
      </c>
      <c r="Q7019" s="4">
        <v>1293300</v>
      </c>
      <c r="R7019" s="2">
        <v>36</v>
      </c>
      <c r="S7019" s="5">
        <v>9.82</v>
      </c>
      <c r="T7019" s="4">
        <v>46508.5</v>
      </c>
      <c r="U7019" s="2" t="s">
        <v>96</v>
      </c>
      <c r="V7019" s="2" t="s">
        <v>97</v>
      </c>
      <c r="W7019" s="4">
        <v>0</v>
      </c>
      <c r="X7019" s="4">
        <v>0</v>
      </c>
      <c r="Y7019" s="4">
        <v>1674306.18</v>
      </c>
      <c r="Z7019" s="2">
        <v>0</v>
      </c>
      <c r="AA7019" s="2" t="s">
        <v>97</v>
      </c>
      <c r="AB7019" s="2" t="s">
        <v>15735</v>
      </c>
      <c r="AC7019" s="2" t="s">
        <v>129</v>
      </c>
      <c r="AD7019" s="2" t="s">
        <v>76</v>
      </c>
      <c r="AE7019" s="5">
        <v>61.32</v>
      </c>
      <c r="AF7019" s="2">
        <v>0</v>
      </c>
      <c r="AG7019" s="2" t="s">
        <v>97</v>
      </c>
      <c r="AH7019" s="2"/>
      <c r="AI7019" s="6" t="str">
        <f t="shared" si="327"/>
        <v>25-34</v>
      </c>
      <c r="AJ7019" s="11">
        <f>YEAR(tbl_LoanData[[#This Row],[Application Date]])</f>
        <v>2026</v>
      </c>
      <c r="AK7019" s="11" t="str">
        <f>TEXT(tbl_LoanData[[#This Row],[Application Date]],"MMMM")</f>
        <v>May</v>
      </c>
      <c r="AL7019" s="12">
        <f>DATE(YEAR(tbl_LoanData[[#This Row],[Application Date]]),MONTH(tbl_LoanData[[#This Row],[Application Date]]),1)</f>
        <v>46143</v>
      </c>
      <c r="AM7019" s="14">
        <f ca="1">IF(AND(tbl_LoanData[[#This Row],[Application Date]]&gt;=EOMONTH(TODAY(),-1)+1,tbl_LoanData[[#This Row],[Application Date]]&lt;=TODAY()),tbl_LoanData[[#This Row],[Loan Amount]],0)</f>
        <v>0</v>
      </c>
      <c r="AN7019" s="14">
        <f>tbl_LoanData[[#This Row],[Amount Paid]]-(Q7019-X7019)</f>
        <v>-1293300</v>
      </c>
      <c r="AO7019" s="14">
        <f>IF(tbl_LoanData[[#This Row],[Application Status]]="Approved",1,0)</f>
        <v>0</v>
      </c>
      <c r="AP7019" s="22" t="str">
        <f t="shared" ca="1" si="328"/>
        <v/>
      </c>
      <c r="AQ7019" s="22" t="str">
        <f t="shared" ca="1" si="329"/>
        <v/>
      </c>
    </row>
    <row r="7020" spans="1:43" ht="14.4" customHeight="1" x14ac:dyDescent="0.3">
      <c r="A7020" s="2" t="s">
        <v>3011</v>
      </c>
      <c r="B7020" s="2" t="s">
        <v>3012</v>
      </c>
      <c r="C7020" s="2" t="s">
        <v>171</v>
      </c>
      <c r="D7020" s="2" t="s">
        <v>209</v>
      </c>
      <c r="E7020" s="2" t="s">
        <v>135</v>
      </c>
      <c r="F7020" s="2">
        <v>59</v>
      </c>
      <c r="G7020" s="2" t="s">
        <v>69</v>
      </c>
      <c r="H7020" s="2" t="s">
        <v>269</v>
      </c>
      <c r="I7020" s="2" t="s">
        <v>46</v>
      </c>
      <c r="J7020" s="3">
        <v>46158</v>
      </c>
      <c r="K7020" s="3">
        <v>46167</v>
      </c>
      <c r="L7020" s="2" t="s">
        <v>36</v>
      </c>
      <c r="M7020" s="2" t="s">
        <v>71</v>
      </c>
      <c r="N7020" s="2" t="s">
        <v>162</v>
      </c>
      <c r="O7020" s="4">
        <v>942000</v>
      </c>
      <c r="P7020" s="4">
        <v>342000</v>
      </c>
      <c r="Q7020" s="4">
        <v>600000</v>
      </c>
      <c r="R7020" s="2">
        <v>24</v>
      </c>
      <c r="S7020" s="5">
        <v>10.5</v>
      </c>
      <c r="T7020" s="4">
        <v>30250</v>
      </c>
      <c r="U7020" s="2" t="s">
        <v>73</v>
      </c>
      <c r="V7020" s="2" t="s">
        <v>74</v>
      </c>
      <c r="W7020" s="4">
        <v>30250</v>
      </c>
      <c r="X7020" s="4">
        <v>695750</v>
      </c>
      <c r="Y7020" s="4">
        <v>726000</v>
      </c>
      <c r="Z7020" s="2">
        <v>28</v>
      </c>
      <c r="AA7020" s="2" t="s">
        <v>57</v>
      </c>
      <c r="AB7020" s="2" t="s">
        <v>15736</v>
      </c>
      <c r="AC7020" s="2" t="s">
        <v>360</v>
      </c>
      <c r="AD7020" s="2" t="s">
        <v>76</v>
      </c>
      <c r="AE7020" s="5">
        <v>63.69</v>
      </c>
      <c r="AF7020" s="2">
        <v>1</v>
      </c>
      <c r="AG7020" s="2" t="s">
        <v>77</v>
      </c>
      <c r="AH7020" s="2">
        <v>9</v>
      </c>
      <c r="AI7020" s="6" t="str">
        <f t="shared" si="327"/>
        <v>55-64</v>
      </c>
      <c r="AJ7020" s="11">
        <f>YEAR(tbl_LoanData[[#This Row],[Application Date]])</f>
        <v>2026</v>
      </c>
      <c r="AK7020" s="11" t="str">
        <f>TEXT(tbl_LoanData[[#This Row],[Application Date]],"MMMM")</f>
        <v>May</v>
      </c>
      <c r="AL7020" s="12">
        <f>DATE(YEAR(tbl_LoanData[[#This Row],[Application Date]]),MONTH(tbl_LoanData[[#This Row],[Application Date]]),1)</f>
        <v>46143</v>
      </c>
      <c r="AM7020" s="14">
        <f ca="1">IF(AND(tbl_LoanData[[#This Row],[Application Date]]&gt;=EOMONTH(TODAY(),-1)+1,tbl_LoanData[[#This Row],[Application Date]]&lt;=TODAY()),tbl_LoanData[[#This Row],[Loan Amount]],0)</f>
        <v>0</v>
      </c>
      <c r="AN7020" s="14">
        <f>tbl_LoanData[[#This Row],[Amount Paid]]-(Q7020-X7020)</f>
        <v>126000</v>
      </c>
      <c r="AO7020" s="14">
        <f>IF(tbl_LoanData[[#This Row],[Application Status]]="Approved",1,0)</f>
        <v>1</v>
      </c>
      <c r="AP7020" s="22" t="str">
        <f t="shared" ca="1" si="328"/>
        <v/>
      </c>
      <c r="AQ7020" s="22" t="str">
        <f t="shared" ca="1" si="329"/>
        <v/>
      </c>
    </row>
    <row r="7021" spans="1:43" ht="14.4" customHeight="1" x14ac:dyDescent="0.3">
      <c r="A7021" s="2" t="s">
        <v>3031</v>
      </c>
      <c r="B7021" s="2" t="s">
        <v>3032</v>
      </c>
      <c r="C7021" s="2" t="s">
        <v>482</v>
      </c>
      <c r="D7021" s="2" t="s">
        <v>102</v>
      </c>
      <c r="E7021" s="2" t="s">
        <v>161</v>
      </c>
      <c r="F7021" s="2">
        <v>25</v>
      </c>
      <c r="G7021" s="2" t="s">
        <v>69</v>
      </c>
      <c r="H7021" s="2" t="s">
        <v>250</v>
      </c>
      <c r="I7021" s="2" t="s">
        <v>52</v>
      </c>
      <c r="J7021" s="3">
        <v>46163</v>
      </c>
      <c r="K7021" s="3"/>
      <c r="L7021" s="2" t="s">
        <v>38</v>
      </c>
      <c r="M7021" s="2" t="s">
        <v>85</v>
      </c>
      <c r="N7021" s="2" t="s">
        <v>314</v>
      </c>
      <c r="O7021" s="4">
        <v>1965000</v>
      </c>
      <c r="P7021" s="4">
        <v>433200</v>
      </c>
      <c r="Q7021" s="4">
        <v>1531800</v>
      </c>
      <c r="R7021" s="2">
        <v>36</v>
      </c>
      <c r="S7021" s="5">
        <v>11.39</v>
      </c>
      <c r="T7021" s="4">
        <v>57089.34</v>
      </c>
      <c r="U7021" s="2" t="s">
        <v>113</v>
      </c>
      <c r="V7021" s="2" t="s">
        <v>97</v>
      </c>
      <c r="W7021" s="4">
        <v>0</v>
      </c>
      <c r="X7021" s="4">
        <v>0</v>
      </c>
      <c r="Y7021" s="4">
        <v>2055216.06</v>
      </c>
      <c r="Z7021" s="2">
        <v>0</v>
      </c>
      <c r="AA7021" s="2" t="s">
        <v>97</v>
      </c>
      <c r="AB7021" s="2" t="s">
        <v>15734</v>
      </c>
      <c r="AC7021" s="2" t="s">
        <v>138</v>
      </c>
      <c r="AD7021" s="2" t="s">
        <v>76</v>
      </c>
      <c r="AE7021" s="5">
        <v>77.95</v>
      </c>
      <c r="AF7021" s="2">
        <v>0</v>
      </c>
      <c r="AG7021" s="2" t="s">
        <v>97</v>
      </c>
      <c r="AH7021" s="2"/>
      <c r="AI7021" s="6" t="str">
        <f t="shared" si="327"/>
        <v>25-34</v>
      </c>
      <c r="AJ7021" s="11">
        <f>YEAR(tbl_LoanData[[#This Row],[Application Date]])</f>
        <v>2026</v>
      </c>
      <c r="AK7021" s="11" t="str">
        <f>TEXT(tbl_LoanData[[#This Row],[Application Date]],"MMMM")</f>
        <v>May</v>
      </c>
      <c r="AL7021" s="12">
        <f>DATE(YEAR(tbl_LoanData[[#This Row],[Application Date]]),MONTH(tbl_LoanData[[#This Row],[Application Date]]),1)</f>
        <v>46143</v>
      </c>
      <c r="AM7021" s="14">
        <f ca="1">IF(AND(tbl_LoanData[[#This Row],[Application Date]]&gt;=EOMONTH(TODAY(),-1)+1,tbl_LoanData[[#This Row],[Application Date]]&lt;=TODAY()),tbl_LoanData[[#This Row],[Loan Amount]],0)</f>
        <v>0</v>
      </c>
      <c r="AN7021" s="14">
        <f>tbl_LoanData[[#This Row],[Amount Paid]]-(Q7021-X7021)</f>
        <v>-1531800</v>
      </c>
      <c r="AO7021" s="14">
        <f>IF(tbl_LoanData[[#This Row],[Application Status]]="Approved",1,0)</f>
        <v>0</v>
      </c>
      <c r="AP7021" s="22" t="str">
        <f t="shared" ca="1" si="328"/>
        <v/>
      </c>
      <c r="AQ7021" s="22" t="str">
        <f t="shared" ca="1" si="329"/>
        <v/>
      </c>
    </row>
    <row r="7022" spans="1:43" x14ac:dyDescent="0.3">
      <c r="A7022" s="2" t="s">
        <v>3093</v>
      </c>
      <c r="B7022" s="2" t="s">
        <v>3094</v>
      </c>
      <c r="C7022" s="2" t="s">
        <v>141</v>
      </c>
      <c r="D7022" s="2" t="s">
        <v>268</v>
      </c>
      <c r="E7022" s="2" t="s">
        <v>255</v>
      </c>
      <c r="F7022" s="2">
        <v>61</v>
      </c>
      <c r="G7022" s="2" t="s">
        <v>83</v>
      </c>
      <c r="H7022" s="2" t="s">
        <v>136</v>
      </c>
      <c r="I7022" s="2" t="s">
        <v>49</v>
      </c>
      <c r="J7022" s="3">
        <v>46173</v>
      </c>
      <c r="K7022" s="3">
        <v>46180</v>
      </c>
      <c r="L7022" s="2" t="s">
        <v>36</v>
      </c>
      <c r="M7022" s="2" t="s">
        <v>111</v>
      </c>
      <c r="N7022" s="2" t="s">
        <v>350</v>
      </c>
      <c r="O7022" s="4">
        <v>1446000</v>
      </c>
      <c r="P7022" s="4">
        <v>534700</v>
      </c>
      <c r="Q7022" s="4">
        <v>911300</v>
      </c>
      <c r="R7022" s="2">
        <v>12</v>
      </c>
      <c r="S7022" s="5">
        <v>5.67</v>
      </c>
      <c r="T7022" s="4">
        <v>80247.56</v>
      </c>
      <c r="U7022" s="2" t="s">
        <v>73</v>
      </c>
      <c r="V7022" s="2" t="s">
        <v>74</v>
      </c>
      <c r="W7022" s="4">
        <v>160495.12</v>
      </c>
      <c r="X7022" s="4">
        <v>802475.59</v>
      </c>
      <c r="Y7022" s="4">
        <v>962970.71</v>
      </c>
      <c r="Z7022" s="2">
        <v>0</v>
      </c>
      <c r="AA7022" s="2" t="s">
        <v>56</v>
      </c>
      <c r="AB7022" s="2" t="s">
        <v>15728</v>
      </c>
      <c r="AC7022" s="2" t="s">
        <v>146</v>
      </c>
      <c r="AD7022" s="2" t="s">
        <v>76</v>
      </c>
      <c r="AE7022" s="5">
        <v>63.02</v>
      </c>
      <c r="AF7022" s="2">
        <v>0</v>
      </c>
      <c r="AG7022" s="2" t="s">
        <v>77</v>
      </c>
      <c r="AH7022" s="2">
        <v>7</v>
      </c>
      <c r="AI7022" s="6" t="str">
        <f t="shared" si="327"/>
        <v>55-64</v>
      </c>
      <c r="AJ7022" s="11">
        <f>YEAR(tbl_LoanData[[#This Row],[Application Date]])</f>
        <v>2026</v>
      </c>
      <c r="AK7022" s="11" t="str">
        <f>TEXT(tbl_LoanData[[#This Row],[Application Date]],"MMMM")</f>
        <v>May</v>
      </c>
      <c r="AL7022" s="12">
        <f>DATE(YEAR(tbl_LoanData[[#This Row],[Application Date]]),MONTH(tbl_LoanData[[#This Row],[Application Date]]),1)</f>
        <v>46143</v>
      </c>
      <c r="AM7022" s="14">
        <f ca="1">IF(AND(tbl_LoanData[[#This Row],[Application Date]]&gt;=EOMONTH(TODAY(),-1)+1,tbl_LoanData[[#This Row],[Application Date]]&lt;=TODAY()),tbl_LoanData[[#This Row],[Loan Amount]],0)</f>
        <v>0</v>
      </c>
      <c r="AN7022" s="14">
        <f>tbl_LoanData[[#This Row],[Amount Paid]]-(Q7022-X7022)</f>
        <v>51670.709999999963</v>
      </c>
      <c r="AO7022" s="14">
        <f>IF(tbl_LoanData[[#This Row],[Application Status]]="Approved",1,0)</f>
        <v>1</v>
      </c>
      <c r="AP7022" s="22" t="str">
        <f t="shared" ca="1" si="328"/>
        <v/>
      </c>
      <c r="AQ7022" s="22" t="str">
        <f t="shared" ca="1" si="329"/>
        <v/>
      </c>
    </row>
    <row r="7023" spans="1:43" ht="14.4" customHeight="1" x14ac:dyDescent="0.3">
      <c r="A7023" s="2" t="s">
        <v>3169</v>
      </c>
      <c r="B7023" s="2" t="s">
        <v>3170</v>
      </c>
      <c r="C7023" s="2" t="s">
        <v>220</v>
      </c>
      <c r="D7023" s="2" t="s">
        <v>189</v>
      </c>
      <c r="E7023" s="2" t="s">
        <v>67</v>
      </c>
      <c r="F7023" s="2">
        <v>21</v>
      </c>
      <c r="G7023" s="2" t="s">
        <v>69</v>
      </c>
      <c r="H7023" s="2" t="s">
        <v>372</v>
      </c>
      <c r="I7023" s="2" t="s">
        <v>43</v>
      </c>
      <c r="J7023" s="3">
        <v>46148</v>
      </c>
      <c r="K7023" s="3">
        <v>46157</v>
      </c>
      <c r="L7023" s="2" t="s">
        <v>39</v>
      </c>
      <c r="M7023" s="2" t="s">
        <v>85</v>
      </c>
      <c r="N7023" s="2" t="s">
        <v>373</v>
      </c>
      <c r="O7023" s="4">
        <v>2447000</v>
      </c>
      <c r="P7023" s="4">
        <v>395800</v>
      </c>
      <c r="Q7023" s="4">
        <v>2051200</v>
      </c>
      <c r="R7023" s="2">
        <v>24</v>
      </c>
      <c r="S7023" s="5">
        <v>10.28</v>
      </c>
      <c r="T7023" s="4">
        <v>103038.61</v>
      </c>
      <c r="U7023" s="2" t="s">
        <v>73</v>
      </c>
      <c r="V7023" s="2" t="s">
        <v>74</v>
      </c>
      <c r="W7023" s="4">
        <v>309115.83</v>
      </c>
      <c r="X7023" s="4">
        <v>2163810.89</v>
      </c>
      <c r="Y7023" s="4">
        <v>2472926.7200000002</v>
      </c>
      <c r="Z7023" s="2">
        <v>0</v>
      </c>
      <c r="AA7023" s="2" t="s">
        <v>56</v>
      </c>
      <c r="AB7023" s="2" t="s">
        <v>15733</v>
      </c>
      <c r="AC7023" s="2" t="s">
        <v>138</v>
      </c>
      <c r="AD7023" s="2" t="s">
        <v>76</v>
      </c>
      <c r="AE7023" s="5">
        <v>83.83</v>
      </c>
      <c r="AF7023" s="2">
        <v>0</v>
      </c>
      <c r="AG7023" s="2" t="s">
        <v>77</v>
      </c>
      <c r="AH7023" s="2">
        <v>9</v>
      </c>
      <c r="AI7023" s="6" t="str">
        <f t="shared" si="327"/>
        <v>18-24</v>
      </c>
      <c r="AJ7023" s="11">
        <f>YEAR(tbl_LoanData[[#This Row],[Application Date]])</f>
        <v>2026</v>
      </c>
      <c r="AK7023" s="11" t="str">
        <f>TEXT(tbl_LoanData[[#This Row],[Application Date]],"MMMM")</f>
        <v>May</v>
      </c>
      <c r="AL7023" s="12">
        <f>DATE(YEAR(tbl_LoanData[[#This Row],[Application Date]]),MONTH(tbl_LoanData[[#This Row],[Application Date]]),1)</f>
        <v>46143</v>
      </c>
      <c r="AM7023" s="14">
        <f ca="1">IF(AND(tbl_LoanData[[#This Row],[Application Date]]&gt;=EOMONTH(TODAY(),-1)+1,tbl_LoanData[[#This Row],[Application Date]]&lt;=TODAY()),tbl_LoanData[[#This Row],[Loan Amount]],0)</f>
        <v>0</v>
      </c>
      <c r="AN7023" s="14">
        <f>tbl_LoanData[[#This Row],[Amount Paid]]-(Q7023-X7023)</f>
        <v>421726.72000000015</v>
      </c>
      <c r="AO7023" s="14">
        <f>IF(tbl_LoanData[[#This Row],[Application Status]]="Approved",1,0)</f>
        <v>1</v>
      </c>
      <c r="AP7023" s="22" t="str">
        <f t="shared" ca="1" si="328"/>
        <v/>
      </c>
      <c r="AQ7023" s="22" t="str">
        <f t="shared" ca="1" si="329"/>
        <v/>
      </c>
    </row>
    <row r="7024" spans="1:43" ht="14.4" customHeight="1" x14ac:dyDescent="0.3">
      <c r="A7024" s="2" t="s">
        <v>3285</v>
      </c>
      <c r="B7024" s="2" t="s">
        <v>3286</v>
      </c>
      <c r="C7024" s="2" t="s">
        <v>804</v>
      </c>
      <c r="D7024" s="2" t="s">
        <v>82</v>
      </c>
      <c r="E7024" s="2" t="s">
        <v>189</v>
      </c>
      <c r="F7024" s="2">
        <v>41</v>
      </c>
      <c r="G7024" s="2" t="s">
        <v>83</v>
      </c>
      <c r="H7024" s="2" t="s">
        <v>172</v>
      </c>
      <c r="I7024" s="2" t="s">
        <v>45</v>
      </c>
      <c r="J7024" s="3">
        <v>46166</v>
      </c>
      <c r="K7024" s="3">
        <v>46176</v>
      </c>
      <c r="L7024" s="2" t="s">
        <v>37</v>
      </c>
      <c r="M7024" s="2" t="s">
        <v>260</v>
      </c>
      <c r="N7024" s="2" t="s">
        <v>745</v>
      </c>
      <c r="O7024" s="4">
        <v>132000</v>
      </c>
      <c r="P7024" s="4">
        <v>23800</v>
      </c>
      <c r="Q7024" s="4">
        <v>108200</v>
      </c>
      <c r="R7024" s="2">
        <v>36</v>
      </c>
      <c r="S7024" s="5">
        <v>14.17</v>
      </c>
      <c r="T7024" s="4">
        <v>4283.22</v>
      </c>
      <c r="U7024" s="2" t="s">
        <v>73</v>
      </c>
      <c r="V7024" s="2" t="s">
        <v>74</v>
      </c>
      <c r="W7024" s="4">
        <v>8566.44</v>
      </c>
      <c r="X7024" s="4">
        <v>145629.38</v>
      </c>
      <c r="Y7024" s="4">
        <v>154195.82</v>
      </c>
      <c r="Z7024" s="2">
        <v>0</v>
      </c>
      <c r="AA7024" s="2" t="s">
        <v>56</v>
      </c>
      <c r="AB7024" s="2" t="s">
        <v>15736</v>
      </c>
      <c r="AC7024" s="2" t="s">
        <v>138</v>
      </c>
      <c r="AD7024" s="2" t="s">
        <v>76</v>
      </c>
      <c r="AE7024" s="5">
        <v>81.97</v>
      </c>
      <c r="AF7024" s="2">
        <v>0</v>
      </c>
      <c r="AG7024" s="2" t="s">
        <v>77</v>
      </c>
      <c r="AH7024" s="2">
        <v>10</v>
      </c>
      <c r="AI7024" s="6" t="str">
        <f t="shared" si="327"/>
        <v>35-44</v>
      </c>
      <c r="AJ7024" s="11">
        <f>YEAR(tbl_LoanData[[#This Row],[Application Date]])</f>
        <v>2026</v>
      </c>
      <c r="AK7024" s="11" t="str">
        <f>TEXT(tbl_LoanData[[#This Row],[Application Date]],"MMMM")</f>
        <v>May</v>
      </c>
      <c r="AL7024" s="12">
        <f>DATE(YEAR(tbl_LoanData[[#This Row],[Application Date]]),MONTH(tbl_LoanData[[#This Row],[Application Date]]),1)</f>
        <v>46143</v>
      </c>
      <c r="AM7024" s="14">
        <f ca="1">IF(AND(tbl_LoanData[[#This Row],[Application Date]]&gt;=EOMONTH(TODAY(),-1)+1,tbl_LoanData[[#This Row],[Application Date]]&lt;=TODAY()),tbl_LoanData[[#This Row],[Loan Amount]],0)</f>
        <v>0</v>
      </c>
      <c r="AN7024" s="14">
        <f>tbl_LoanData[[#This Row],[Amount Paid]]-(Q7024-X7024)</f>
        <v>45995.820000000007</v>
      </c>
      <c r="AO7024" s="14">
        <f>IF(tbl_LoanData[[#This Row],[Application Status]]="Approved",1,0)</f>
        <v>1</v>
      </c>
      <c r="AP7024" s="22" t="str">
        <f t="shared" ca="1" si="328"/>
        <v/>
      </c>
      <c r="AQ7024" s="22" t="str">
        <f t="shared" ca="1" si="329"/>
        <v/>
      </c>
    </row>
    <row r="7025" spans="1:43" x14ac:dyDescent="0.3">
      <c r="A7025" s="2" t="s">
        <v>3345</v>
      </c>
      <c r="B7025" s="2" t="s">
        <v>3346</v>
      </c>
      <c r="C7025" s="2" t="s">
        <v>533</v>
      </c>
      <c r="D7025" s="2" t="s">
        <v>81</v>
      </c>
      <c r="E7025" s="2" t="s">
        <v>190</v>
      </c>
      <c r="F7025" s="2">
        <v>25</v>
      </c>
      <c r="G7025" s="2" t="s">
        <v>83</v>
      </c>
      <c r="H7025" s="2" t="s">
        <v>543</v>
      </c>
      <c r="I7025" s="2" t="s">
        <v>45</v>
      </c>
      <c r="J7025" s="3">
        <v>46151</v>
      </c>
      <c r="K7025" s="3"/>
      <c r="L7025" s="2" t="s">
        <v>36</v>
      </c>
      <c r="M7025" s="2" t="s">
        <v>85</v>
      </c>
      <c r="N7025" s="2" t="s">
        <v>624</v>
      </c>
      <c r="O7025" s="4">
        <v>1854000</v>
      </c>
      <c r="P7025" s="4">
        <v>507000</v>
      </c>
      <c r="Q7025" s="4">
        <v>1347000</v>
      </c>
      <c r="R7025" s="2">
        <v>48</v>
      </c>
      <c r="S7025" s="5">
        <v>11.52</v>
      </c>
      <c r="T7025" s="4">
        <v>40993.699999999997</v>
      </c>
      <c r="U7025" s="2" t="s">
        <v>96</v>
      </c>
      <c r="V7025" s="2" t="s">
        <v>97</v>
      </c>
      <c r="W7025" s="4">
        <v>0</v>
      </c>
      <c r="X7025" s="4">
        <v>0</v>
      </c>
      <c r="Y7025" s="4">
        <v>1967697.6</v>
      </c>
      <c r="Z7025" s="2">
        <v>0</v>
      </c>
      <c r="AA7025" s="2" t="s">
        <v>97</v>
      </c>
      <c r="AB7025" s="2" t="s">
        <v>15736</v>
      </c>
      <c r="AC7025" s="2" t="s">
        <v>121</v>
      </c>
      <c r="AD7025" s="2" t="s">
        <v>76</v>
      </c>
      <c r="AE7025" s="5">
        <v>72.650000000000006</v>
      </c>
      <c r="AF7025" s="2">
        <v>0</v>
      </c>
      <c r="AG7025" s="2" t="s">
        <v>97</v>
      </c>
      <c r="AH7025" s="2"/>
      <c r="AI7025" s="6" t="str">
        <f t="shared" si="327"/>
        <v>25-34</v>
      </c>
      <c r="AJ7025" s="11">
        <f>YEAR(tbl_LoanData[[#This Row],[Application Date]])</f>
        <v>2026</v>
      </c>
      <c r="AK7025" s="11" t="str">
        <f>TEXT(tbl_LoanData[[#This Row],[Application Date]],"MMMM")</f>
        <v>May</v>
      </c>
      <c r="AL7025" s="12">
        <f>DATE(YEAR(tbl_LoanData[[#This Row],[Application Date]]),MONTH(tbl_LoanData[[#This Row],[Application Date]]),1)</f>
        <v>46143</v>
      </c>
      <c r="AM7025" s="14">
        <f ca="1">IF(AND(tbl_LoanData[[#This Row],[Application Date]]&gt;=EOMONTH(TODAY(),-1)+1,tbl_LoanData[[#This Row],[Application Date]]&lt;=TODAY()),tbl_LoanData[[#This Row],[Loan Amount]],0)</f>
        <v>0</v>
      </c>
      <c r="AN7025" s="14">
        <f>tbl_LoanData[[#This Row],[Amount Paid]]-(Q7025-X7025)</f>
        <v>-1347000</v>
      </c>
      <c r="AO7025" s="14">
        <f>IF(tbl_LoanData[[#This Row],[Application Status]]="Approved",1,0)</f>
        <v>0</v>
      </c>
      <c r="AP7025" s="22" t="str">
        <f t="shared" ca="1" si="328"/>
        <v/>
      </c>
      <c r="AQ7025" s="22" t="str">
        <f t="shared" ca="1" si="329"/>
        <v/>
      </c>
    </row>
    <row r="7026" spans="1:43" x14ac:dyDescent="0.3">
      <c r="A7026" s="2" t="s">
        <v>3477</v>
      </c>
      <c r="B7026" s="2" t="s">
        <v>3478</v>
      </c>
      <c r="C7026" s="2" t="s">
        <v>435</v>
      </c>
      <c r="D7026" s="2" t="s">
        <v>204</v>
      </c>
      <c r="E7026" s="2" t="s">
        <v>82</v>
      </c>
      <c r="F7026" s="2">
        <v>27</v>
      </c>
      <c r="G7026" s="2" t="s">
        <v>83</v>
      </c>
      <c r="H7026" s="2" t="s">
        <v>307</v>
      </c>
      <c r="I7026" s="2" t="s">
        <v>43</v>
      </c>
      <c r="J7026" s="3">
        <v>46164</v>
      </c>
      <c r="K7026" s="3">
        <v>46183</v>
      </c>
      <c r="L7026" s="2" t="s">
        <v>37</v>
      </c>
      <c r="M7026" s="2" t="s">
        <v>94</v>
      </c>
      <c r="N7026" s="2" t="s">
        <v>568</v>
      </c>
      <c r="O7026" s="4">
        <v>210000</v>
      </c>
      <c r="P7026" s="4">
        <v>76000</v>
      </c>
      <c r="Q7026" s="4">
        <v>134000</v>
      </c>
      <c r="R7026" s="2">
        <v>24</v>
      </c>
      <c r="S7026" s="5">
        <v>14.21</v>
      </c>
      <c r="T7026" s="4">
        <v>7170.12</v>
      </c>
      <c r="U7026" s="2" t="s">
        <v>73</v>
      </c>
      <c r="V7026" s="2" t="s">
        <v>74</v>
      </c>
      <c r="W7026" s="4">
        <v>14340.24</v>
      </c>
      <c r="X7026" s="4">
        <v>157742.56</v>
      </c>
      <c r="Y7026" s="4">
        <v>172082.8</v>
      </c>
      <c r="Z7026" s="2">
        <v>0</v>
      </c>
      <c r="AA7026" s="2" t="s">
        <v>56</v>
      </c>
      <c r="AB7026" s="2" t="s">
        <v>15733</v>
      </c>
      <c r="AC7026" s="2" t="s">
        <v>146</v>
      </c>
      <c r="AD7026" s="2" t="s">
        <v>76</v>
      </c>
      <c r="AE7026" s="5">
        <v>63.81</v>
      </c>
      <c r="AF7026" s="2">
        <v>0</v>
      </c>
      <c r="AG7026" s="2" t="s">
        <v>77</v>
      </c>
      <c r="AH7026" s="2">
        <v>19</v>
      </c>
      <c r="AI7026" s="6" t="str">
        <f t="shared" si="327"/>
        <v>25-34</v>
      </c>
      <c r="AJ7026" s="11">
        <f>YEAR(tbl_LoanData[[#This Row],[Application Date]])</f>
        <v>2026</v>
      </c>
      <c r="AK7026" s="11" t="str">
        <f>TEXT(tbl_LoanData[[#This Row],[Application Date]],"MMMM")</f>
        <v>May</v>
      </c>
      <c r="AL7026" s="12">
        <f>DATE(YEAR(tbl_LoanData[[#This Row],[Application Date]]),MONTH(tbl_LoanData[[#This Row],[Application Date]]),1)</f>
        <v>46143</v>
      </c>
      <c r="AM7026" s="14">
        <f ca="1">IF(AND(tbl_LoanData[[#This Row],[Application Date]]&gt;=EOMONTH(TODAY(),-1)+1,tbl_LoanData[[#This Row],[Application Date]]&lt;=TODAY()),tbl_LoanData[[#This Row],[Loan Amount]],0)</f>
        <v>0</v>
      </c>
      <c r="AN7026" s="14">
        <f>tbl_LoanData[[#This Row],[Amount Paid]]-(Q7026-X7026)</f>
        <v>38082.799999999996</v>
      </c>
      <c r="AO7026" s="14">
        <f>IF(tbl_LoanData[[#This Row],[Application Status]]="Approved",1,0)</f>
        <v>1</v>
      </c>
      <c r="AP7026" s="22" t="str">
        <f t="shared" ca="1" si="328"/>
        <v/>
      </c>
      <c r="AQ7026" s="22" t="str">
        <f t="shared" ca="1" si="329"/>
        <v/>
      </c>
    </row>
    <row r="7027" spans="1:43" x14ac:dyDescent="0.3">
      <c r="A7027" s="2" t="s">
        <v>3507</v>
      </c>
      <c r="B7027" s="2" t="s">
        <v>3508</v>
      </c>
      <c r="C7027" s="2" t="s">
        <v>240</v>
      </c>
      <c r="D7027" s="2" t="s">
        <v>254</v>
      </c>
      <c r="E7027" s="2" t="s">
        <v>232</v>
      </c>
      <c r="F7027" s="2">
        <v>28</v>
      </c>
      <c r="G7027" s="2" t="s">
        <v>83</v>
      </c>
      <c r="H7027" s="2" t="s">
        <v>119</v>
      </c>
      <c r="I7027" s="2" t="s">
        <v>43</v>
      </c>
      <c r="J7027" s="3">
        <v>46146</v>
      </c>
      <c r="K7027" s="3">
        <v>46156</v>
      </c>
      <c r="L7027" s="2" t="s">
        <v>40</v>
      </c>
      <c r="M7027" s="2" t="s">
        <v>111</v>
      </c>
      <c r="N7027" s="2" t="s">
        <v>120</v>
      </c>
      <c r="O7027" s="4">
        <v>1084000</v>
      </c>
      <c r="P7027" s="4">
        <v>341100</v>
      </c>
      <c r="Q7027" s="4">
        <v>742900</v>
      </c>
      <c r="R7027" s="2">
        <v>24</v>
      </c>
      <c r="S7027" s="5">
        <v>6.36</v>
      </c>
      <c r="T7027" s="4">
        <v>34891.54</v>
      </c>
      <c r="U7027" s="2" t="s">
        <v>73</v>
      </c>
      <c r="V7027" s="2" t="s">
        <v>74</v>
      </c>
      <c r="W7027" s="4">
        <v>0</v>
      </c>
      <c r="X7027" s="4">
        <v>837396.88</v>
      </c>
      <c r="Y7027" s="4">
        <v>837396.88</v>
      </c>
      <c r="Z7027" s="2">
        <v>87</v>
      </c>
      <c r="AA7027" s="2" t="s">
        <v>59</v>
      </c>
      <c r="AB7027" s="2" t="s">
        <v>15729</v>
      </c>
      <c r="AC7027" s="2" t="s">
        <v>146</v>
      </c>
      <c r="AD7027" s="2" t="s">
        <v>76</v>
      </c>
      <c r="AE7027" s="5">
        <v>68.53</v>
      </c>
      <c r="AF7027" s="2">
        <v>3</v>
      </c>
      <c r="AG7027" s="2" t="s">
        <v>130</v>
      </c>
      <c r="AH7027" s="2">
        <v>10</v>
      </c>
      <c r="AI7027" s="6" t="str">
        <f t="shared" si="327"/>
        <v>25-34</v>
      </c>
      <c r="AJ7027" s="11">
        <f>YEAR(tbl_LoanData[[#This Row],[Application Date]])</f>
        <v>2026</v>
      </c>
      <c r="AK7027" s="11" t="str">
        <f>TEXT(tbl_LoanData[[#This Row],[Application Date]],"MMMM")</f>
        <v>May</v>
      </c>
      <c r="AL7027" s="12">
        <f>DATE(YEAR(tbl_LoanData[[#This Row],[Application Date]]),MONTH(tbl_LoanData[[#This Row],[Application Date]]),1)</f>
        <v>46143</v>
      </c>
      <c r="AM7027" s="14">
        <f ca="1">IF(AND(tbl_LoanData[[#This Row],[Application Date]]&gt;=EOMONTH(TODAY(),-1)+1,tbl_LoanData[[#This Row],[Application Date]]&lt;=TODAY()),tbl_LoanData[[#This Row],[Loan Amount]],0)</f>
        <v>0</v>
      </c>
      <c r="AN7027" s="14">
        <f>tbl_LoanData[[#This Row],[Amount Paid]]-(Q7027-X7027)</f>
        <v>94496.88</v>
      </c>
      <c r="AO7027" s="14">
        <f>IF(tbl_LoanData[[#This Row],[Application Status]]="Approved",1,0)</f>
        <v>1</v>
      </c>
      <c r="AP7027" s="22" t="str">
        <f t="shared" ca="1" si="328"/>
        <v/>
      </c>
      <c r="AQ7027" s="22" t="str">
        <f t="shared" ca="1" si="329"/>
        <v/>
      </c>
    </row>
    <row r="7028" spans="1:43" ht="14.4" customHeight="1" x14ac:dyDescent="0.3">
      <c r="A7028" s="2" t="s">
        <v>3609</v>
      </c>
      <c r="B7028" s="2" t="s">
        <v>3610</v>
      </c>
      <c r="C7028" s="2" t="s">
        <v>171</v>
      </c>
      <c r="D7028" s="2" t="s">
        <v>82</v>
      </c>
      <c r="E7028" s="2" t="s">
        <v>182</v>
      </c>
      <c r="F7028" s="2">
        <v>55</v>
      </c>
      <c r="G7028" s="2" t="s">
        <v>69</v>
      </c>
      <c r="H7028" s="2" t="s">
        <v>119</v>
      </c>
      <c r="I7028" s="2" t="s">
        <v>43</v>
      </c>
      <c r="J7028" s="3">
        <v>46168</v>
      </c>
      <c r="K7028" s="3">
        <v>46184</v>
      </c>
      <c r="L7028" s="2" t="s">
        <v>39</v>
      </c>
      <c r="M7028" s="2" t="s">
        <v>167</v>
      </c>
      <c r="N7028" s="2" t="s">
        <v>168</v>
      </c>
      <c r="O7028" s="4">
        <v>2122000</v>
      </c>
      <c r="P7028" s="4">
        <v>748200</v>
      </c>
      <c r="Q7028" s="4">
        <v>1373800</v>
      </c>
      <c r="R7028" s="2">
        <v>48</v>
      </c>
      <c r="S7028" s="5">
        <v>14.18</v>
      </c>
      <c r="T7028" s="4">
        <v>44854.57</v>
      </c>
      <c r="U7028" s="2" t="s">
        <v>73</v>
      </c>
      <c r="V7028" s="2" t="s">
        <v>74</v>
      </c>
      <c r="W7028" s="4">
        <v>89709.14</v>
      </c>
      <c r="X7028" s="4">
        <v>2063310.22</v>
      </c>
      <c r="Y7028" s="4">
        <v>2153019.36</v>
      </c>
      <c r="Z7028" s="2">
        <v>0</v>
      </c>
      <c r="AA7028" s="2" t="s">
        <v>56</v>
      </c>
      <c r="AB7028" s="2" t="s">
        <v>15732</v>
      </c>
      <c r="AC7028" s="2" t="s">
        <v>138</v>
      </c>
      <c r="AD7028" s="2" t="s">
        <v>76</v>
      </c>
      <c r="AE7028" s="5">
        <v>64.739999999999995</v>
      </c>
      <c r="AF7028" s="2">
        <v>0</v>
      </c>
      <c r="AG7028" s="2" t="s">
        <v>77</v>
      </c>
      <c r="AH7028" s="2">
        <v>16</v>
      </c>
      <c r="AI7028" s="6" t="str">
        <f t="shared" si="327"/>
        <v>55-64</v>
      </c>
      <c r="AJ7028" s="11">
        <f>YEAR(tbl_LoanData[[#This Row],[Application Date]])</f>
        <v>2026</v>
      </c>
      <c r="AK7028" s="11" t="str">
        <f>TEXT(tbl_LoanData[[#This Row],[Application Date]],"MMMM")</f>
        <v>May</v>
      </c>
      <c r="AL7028" s="12">
        <f>DATE(YEAR(tbl_LoanData[[#This Row],[Application Date]]),MONTH(tbl_LoanData[[#This Row],[Application Date]]),1)</f>
        <v>46143</v>
      </c>
      <c r="AM7028" s="14">
        <f ca="1">IF(AND(tbl_LoanData[[#This Row],[Application Date]]&gt;=EOMONTH(TODAY(),-1)+1,tbl_LoanData[[#This Row],[Application Date]]&lt;=TODAY()),tbl_LoanData[[#This Row],[Loan Amount]],0)</f>
        <v>0</v>
      </c>
      <c r="AN7028" s="14">
        <f>tbl_LoanData[[#This Row],[Amount Paid]]-(Q7028-X7028)</f>
        <v>779219.36</v>
      </c>
      <c r="AO7028" s="14">
        <f>IF(tbl_LoanData[[#This Row],[Application Status]]="Approved",1,0)</f>
        <v>1</v>
      </c>
      <c r="AP7028" s="22" t="str">
        <f t="shared" ca="1" si="328"/>
        <v/>
      </c>
      <c r="AQ7028" s="22" t="str">
        <f t="shared" ca="1" si="329"/>
        <v/>
      </c>
    </row>
    <row r="7029" spans="1:43" x14ac:dyDescent="0.3">
      <c r="A7029" s="2" t="s">
        <v>3643</v>
      </c>
      <c r="B7029" s="2" t="s">
        <v>3644</v>
      </c>
      <c r="C7029" s="2" t="s">
        <v>621</v>
      </c>
      <c r="D7029" s="2" t="s">
        <v>254</v>
      </c>
      <c r="E7029" s="2" t="s">
        <v>284</v>
      </c>
      <c r="F7029" s="2">
        <v>23</v>
      </c>
      <c r="G7029" s="2" t="s">
        <v>69</v>
      </c>
      <c r="H7029" s="2" t="s">
        <v>298</v>
      </c>
      <c r="I7029" s="2" t="s">
        <v>43</v>
      </c>
      <c r="J7029" s="3">
        <v>46171</v>
      </c>
      <c r="K7029" s="3">
        <v>46181</v>
      </c>
      <c r="L7029" s="2" t="s">
        <v>39</v>
      </c>
      <c r="M7029" s="2" t="s">
        <v>157</v>
      </c>
      <c r="N7029" s="2" t="s">
        <v>359</v>
      </c>
      <c r="O7029" s="4">
        <v>2551000</v>
      </c>
      <c r="P7029" s="4">
        <v>289000</v>
      </c>
      <c r="Q7029" s="4">
        <v>2262000</v>
      </c>
      <c r="R7029" s="2">
        <v>48</v>
      </c>
      <c r="S7029" s="5">
        <v>11.99</v>
      </c>
      <c r="T7029" s="4">
        <v>69726.149999999994</v>
      </c>
      <c r="U7029" s="2" t="s">
        <v>73</v>
      </c>
      <c r="V7029" s="2" t="s">
        <v>74</v>
      </c>
      <c r="W7029" s="4">
        <v>139452.29999999999</v>
      </c>
      <c r="X7029" s="4">
        <v>3207402.9</v>
      </c>
      <c r="Y7029" s="4">
        <v>3346855.2</v>
      </c>
      <c r="Z7029" s="2">
        <v>0</v>
      </c>
      <c r="AA7029" s="2" t="s">
        <v>56</v>
      </c>
      <c r="AB7029" s="2" t="s">
        <v>15729</v>
      </c>
      <c r="AC7029" s="2" t="s">
        <v>87</v>
      </c>
      <c r="AD7029" s="2" t="s">
        <v>76</v>
      </c>
      <c r="AE7029" s="5">
        <v>88.67</v>
      </c>
      <c r="AF7029" s="2">
        <v>0</v>
      </c>
      <c r="AG7029" s="2" t="s">
        <v>77</v>
      </c>
      <c r="AH7029" s="2">
        <v>10</v>
      </c>
      <c r="AI7029" s="6" t="str">
        <f t="shared" si="327"/>
        <v>18-24</v>
      </c>
      <c r="AJ7029" s="11">
        <f>YEAR(tbl_LoanData[[#This Row],[Application Date]])</f>
        <v>2026</v>
      </c>
      <c r="AK7029" s="11" t="str">
        <f>TEXT(tbl_LoanData[[#This Row],[Application Date]],"MMMM")</f>
        <v>May</v>
      </c>
      <c r="AL7029" s="12">
        <f>DATE(YEAR(tbl_LoanData[[#This Row],[Application Date]]),MONTH(tbl_LoanData[[#This Row],[Application Date]]),1)</f>
        <v>46143</v>
      </c>
      <c r="AM7029" s="14">
        <f ca="1">IF(AND(tbl_LoanData[[#This Row],[Application Date]]&gt;=EOMONTH(TODAY(),-1)+1,tbl_LoanData[[#This Row],[Application Date]]&lt;=TODAY()),tbl_LoanData[[#This Row],[Loan Amount]],0)</f>
        <v>0</v>
      </c>
      <c r="AN7029" s="14">
        <f>tbl_LoanData[[#This Row],[Amount Paid]]-(Q7029-X7029)</f>
        <v>1084855.2</v>
      </c>
      <c r="AO7029" s="14">
        <f>IF(tbl_LoanData[[#This Row],[Application Status]]="Approved",1,0)</f>
        <v>1</v>
      </c>
      <c r="AP7029" s="22" t="str">
        <f t="shared" ca="1" si="328"/>
        <v/>
      </c>
      <c r="AQ7029" s="22" t="str">
        <f t="shared" ca="1" si="329"/>
        <v/>
      </c>
    </row>
    <row r="7030" spans="1:43" ht="14.4" customHeight="1" x14ac:dyDescent="0.3">
      <c r="A7030" s="2" t="s">
        <v>3669</v>
      </c>
      <c r="B7030" s="2" t="s">
        <v>3670</v>
      </c>
      <c r="C7030" s="2" t="s">
        <v>471</v>
      </c>
      <c r="D7030" s="2" t="s">
        <v>134</v>
      </c>
      <c r="E7030" s="2" t="s">
        <v>135</v>
      </c>
      <c r="F7030" s="2">
        <v>36</v>
      </c>
      <c r="G7030" s="2" t="s">
        <v>83</v>
      </c>
      <c r="H7030" s="2" t="s">
        <v>143</v>
      </c>
      <c r="I7030" s="2" t="s">
        <v>46</v>
      </c>
      <c r="J7030" s="3">
        <v>46162</v>
      </c>
      <c r="K7030" s="3">
        <v>46165</v>
      </c>
      <c r="L7030" s="2" t="s">
        <v>39</v>
      </c>
      <c r="M7030" s="2" t="s">
        <v>71</v>
      </c>
      <c r="N7030" s="2" t="s">
        <v>294</v>
      </c>
      <c r="O7030" s="4">
        <v>1839000</v>
      </c>
      <c r="P7030" s="4">
        <v>496200</v>
      </c>
      <c r="Q7030" s="4">
        <v>1342800</v>
      </c>
      <c r="R7030" s="2">
        <v>12</v>
      </c>
      <c r="S7030" s="5">
        <v>11.94</v>
      </c>
      <c r="T7030" s="4">
        <v>125260.86</v>
      </c>
      <c r="U7030" s="2" t="s">
        <v>73</v>
      </c>
      <c r="V7030" s="2" t="s">
        <v>74</v>
      </c>
      <c r="W7030" s="4">
        <v>0</v>
      </c>
      <c r="X7030" s="4">
        <v>1503130.32</v>
      </c>
      <c r="Y7030" s="4">
        <v>1503130.32</v>
      </c>
      <c r="Z7030" s="2">
        <v>58</v>
      </c>
      <c r="AA7030" s="2" t="s">
        <v>58</v>
      </c>
      <c r="AB7030" s="2" t="s">
        <v>15728</v>
      </c>
      <c r="AC7030" s="2" t="s">
        <v>75</v>
      </c>
      <c r="AD7030" s="2" t="s">
        <v>76</v>
      </c>
      <c r="AE7030" s="5">
        <v>73.02</v>
      </c>
      <c r="AF7030" s="2">
        <v>2</v>
      </c>
      <c r="AG7030" s="2" t="s">
        <v>15718</v>
      </c>
      <c r="AH7030" s="2">
        <v>3</v>
      </c>
      <c r="AI7030" s="6" t="str">
        <f t="shared" si="327"/>
        <v>35-44</v>
      </c>
      <c r="AJ7030" s="11">
        <f>YEAR(tbl_LoanData[[#This Row],[Application Date]])</f>
        <v>2026</v>
      </c>
      <c r="AK7030" s="11" t="str">
        <f>TEXT(tbl_LoanData[[#This Row],[Application Date]],"MMMM")</f>
        <v>May</v>
      </c>
      <c r="AL7030" s="12">
        <f>DATE(YEAR(tbl_LoanData[[#This Row],[Application Date]]),MONTH(tbl_LoanData[[#This Row],[Application Date]]),1)</f>
        <v>46143</v>
      </c>
      <c r="AM7030" s="14">
        <f ca="1">IF(AND(tbl_LoanData[[#This Row],[Application Date]]&gt;=EOMONTH(TODAY(),-1)+1,tbl_LoanData[[#This Row],[Application Date]]&lt;=TODAY()),tbl_LoanData[[#This Row],[Loan Amount]],0)</f>
        <v>0</v>
      </c>
      <c r="AN7030" s="14">
        <f>tbl_LoanData[[#This Row],[Amount Paid]]-(Q7030-X7030)</f>
        <v>160330.32000000007</v>
      </c>
      <c r="AO7030" s="14">
        <f>IF(tbl_LoanData[[#This Row],[Application Status]]="Approved",1,0)</f>
        <v>1</v>
      </c>
      <c r="AP7030" s="22" t="str">
        <f t="shared" ca="1" si="328"/>
        <v/>
      </c>
      <c r="AQ7030" s="22" t="str">
        <f t="shared" ca="1" si="329"/>
        <v/>
      </c>
    </row>
    <row r="7031" spans="1:43" ht="14.4" customHeight="1" x14ac:dyDescent="0.3">
      <c r="A7031" s="2" t="s">
        <v>3785</v>
      </c>
      <c r="B7031" s="2" t="s">
        <v>3786</v>
      </c>
      <c r="C7031" s="2" t="s">
        <v>435</v>
      </c>
      <c r="D7031" s="2" t="s">
        <v>311</v>
      </c>
      <c r="E7031" s="2" t="s">
        <v>165</v>
      </c>
      <c r="F7031" s="2">
        <v>51</v>
      </c>
      <c r="G7031" s="2" t="s">
        <v>83</v>
      </c>
      <c r="H7031" s="2" t="s">
        <v>244</v>
      </c>
      <c r="I7031" s="2" t="s">
        <v>48</v>
      </c>
      <c r="J7031" s="3">
        <v>46151</v>
      </c>
      <c r="K7031" s="3"/>
      <c r="L7031" s="2" t="s">
        <v>39</v>
      </c>
      <c r="M7031" s="2" t="s">
        <v>71</v>
      </c>
      <c r="N7031" s="2" t="s">
        <v>294</v>
      </c>
      <c r="O7031" s="4">
        <v>1120000</v>
      </c>
      <c r="P7031" s="4">
        <v>377300</v>
      </c>
      <c r="Q7031" s="4">
        <v>742700</v>
      </c>
      <c r="R7031" s="2">
        <v>36</v>
      </c>
      <c r="S7031" s="5">
        <v>7.59</v>
      </c>
      <c r="T7031" s="4">
        <v>25328.13</v>
      </c>
      <c r="U7031" s="2" t="s">
        <v>113</v>
      </c>
      <c r="V7031" s="2" t="s">
        <v>97</v>
      </c>
      <c r="W7031" s="4">
        <v>0</v>
      </c>
      <c r="X7031" s="4">
        <v>0</v>
      </c>
      <c r="Y7031" s="4">
        <v>911812.79</v>
      </c>
      <c r="Z7031" s="2">
        <v>0</v>
      </c>
      <c r="AA7031" s="2" t="s">
        <v>97</v>
      </c>
      <c r="AB7031" s="2" t="s">
        <v>15728</v>
      </c>
      <c r="AC7031" s="2" t="s">
        <v>332</v>
      </c>
      <c r="AD7031" s="2" t="s">
        <v>76</v>
      </c>
      <c r="AE7031" s="5">
        <v>66.31</v>
      </c>
      <c r="AF7031" s="2">
        <v>0</v>
      </c>
      <c r="AG7031" s="2" t="s">
        <v>97</v>
      </c>
      <c r="AH7031" s="2"/>
      <c r="AI7031" s="6" t="str">
        <f t="shared" si="327"/>
        <v>45-54</v>
      </c>
      <c r="AJ7031" s="11">
        <f>YEAR(tbl_LoanData[[#This Row],[Application Date]])</f>
        <v>2026</v>
      </c>
      <c r="AK7031" s="11" t="str">
        <f>TEXT(tbl_LoanData[[#This Row],[Application Date]],"MMMM")</f>
        <v>May</v>
      </c>
      <c r="AL7031" s="12">
        <f>DATE(YEAR(tbl_LoanData[[#This Row],[Application Date]]),MONTH(tbl_LoanData[[#This Row],[Application Date]]),1)</f>
        <v>46143</v>
      </c>
      <c r="AM7031" s="14">
        <f ca="1">IF(AND(tbl_LoanData[[#This Row],[Application Date]]&gt;=EOMONTH(TODAY(),-1)+1,tbl_LoanData[[#This Row],[Application Date]]&lt;=TODAY()),tbl_LoanData[[#This Row],[Loan Amount]],0)</f>
        <v>0</v>
      </c>
      <c r="AN7031" s="14">
        <f>tbl_LoanData[[#This Row],[Amount Paid]]-(Q7031-X7031)</f>
        <v>-742700</v>
      </c>
      <c r="AO7031" s="14">
        <f>IF(tbl_LoanData[[#This Row],[Application Status]]="Approved",1,0)</f>
        <v>0</v>
      </c>
      <c r="AP7031" s="22" t="str">
        <f t="shared" ca="1" si="328"/>
        <v/>
      </c>
      <c r="AQ7031" s="22" t="str">
        <f t="shared" ca="1" si="329"/>
        <v/>
      </c>
    </row>
    <row r="7032" spans="1:43" ht="14.4" customHeight="1" x14ac:dyDescent="0.3">
      <c r="A7032" s="2" t="s">
        <v>3789</v>
      </c>
      <c r="B7032" s="2" t="s">
        <v>3790</v>
      </c>
      <c r="C7032" s="2" t="s">
        <v>482</v>
      </c>
      <c r="D7032" s="2" t="s">
        <v>311</v>
      </c>
      <c r="E7032" s="2" t="s">
        <v>161</v>
      </c>
      <c r="F7032" s="2">
        <v>37</v>
      </c>
      <c r="G7032" s="2" t="s">
        <v>69</v>
      </c>
      <c r="H7032" s="2" t="s">
        <v>318</v>
      </c>
      <c r="I7032" s="2" t="s">
        <v>42</v>
      </c>
      <c r="J7032" s="3">
        <v>46153</v>
      </c>
      <c r="K7032" s="3"/>
      <c r="L7032" s="2" t="s">
        <v>40</v>
      </c>
      <c r="M7032" s="2" t="s">
        <v>71</v>
      </c>
      <c r="N7032" s="2" t="s">
        <v>137</v>
      </c>
      <c r="O7032" s="4">
        <v>908000</v>
      </c>
      <c r="P7032" s="4">
        <v>301100</v>
      </c>
      <c r="Q7032" s="4">
        <v>606900</v>
      </c>
      <c r="R7032" s="2">
        <v>24</v>
      </c>
      <c r="S7032" s="5">
        <v>7.48</v>
      </c>
      <c r="T7032" s="4">
        <v>29070.51</v>
      </c>
      <c r="U7032" s="2" t="s">
        <v>113</v>
      </c>
      <c r="V7032" s="2" t="s">
        <v>97</v>
      </c>
      <c r="W7032" s="4">
        <v>0</v>
      </c>
      <c r="X7032" s="4">
        <v>0</v>
      </c>
      <c r="Y7032" s="4">
        <v>697692.24</v>
      </c>
      <c r="Z7032" s="2">
        <v>0</v>
      </c>
      <c r="AA7032" s="2" t="s">
        <v>97</v>
      </c>
      <c r="AB7032" s="2" t="s">
        <v>15730</v>
      </c>
      <c r="AC7032" s="2" t="s">
        <v>121</v>
      </c>
      <c r="AD7032" s="2" t="s">
        <v>76</v>
      </c>
      <c r="AE7032" s="5">
        <v>66.84</v>
      </c>
      <c r="AF7032" s="2">
        <v>0</v>
      </c>
      <c r="AG7032" s="2" t="s">
        <v>97</v>
      </c>
      <c r="AH7032" s="2"/>
      <c r="AI7032" s="6" t="str">
        <f t="shared" si="327"/>
        <v>35-44</v>
      </c>
      <c r="AJ7032" s="11">
        <f>YEAR(tbl_LoanData[[#This Row],[Application Date]])</f>
        <v>2026</v>
      </c>
      <c r="AK7032" s="11" t="str">
        <f>TEXT(tbl_LoanData[[#This Row],[Application Date]],"MMMM")</f>
        <v>May</v>
      </c>
      <c r="AL7032" s="12">
        <f>DATE(YEAR(tbl_LoanData[[#This Row],[Application Date]]),MONTH(tbl_LoanData[[#This Row],[Application Date]]),1)</f>
        <v>46143</v>
      </c>
      <c r="AM7032" s="14">
        <f ca="1">IF(AND(tbl_LoanData[[#This Row],[Application Date]]&gt;=EOMONTH(TODAY(),-1)+1,tbl_LoanData[[#This Row],[Application Date]]&lt;=TODAY()),tbl_LoanData[[#This Row],[Loan Amount]],0)</f>
        <v>0</v>
      </c>
      <c r="AN7032" s="14">
        <f>tbl_LoanData[[#This Row],[Amount Paid]]-(Q7032-X7032)</f>
        <v>-606900</v>
      </c>
      <c r="AO7032" s="14">
        <f>IF(tbl_LoanData[[#This Row],[Application Status]]="Approved",1,0)</f>
        <v>0</v>
      </c>
      <c r="AP7032" s="22" t="str">
        <f t="shared" ca="1" si="328"/>
        <v/>
      </c>
      <c r="AQ7032" s="22" t="str">
        <f t="shared" ca="1" si="329"/>
        <v/>
      </c>
    </row>
    <row r="7033" spans="1:43" x14ac:dyDescent="0.3">
      <c r="A7033" s="2" t="s">
        <v>4049</v>
      </c>
      <c r="B7033" s="2" t="s">
        <v>4050</v>
      </c>
      <c r="C7033" s="2" t="s">
        <v>1012</v>
      </c>
      <c r="D7033" s="2" t="s">
        <v>117</v>
      </c>
      <c r="E7033" s="2" t="s">
        <v>134</v>
      </c>
      <c r="F7033" s="2">
        <v>43</v>
      </c>
      <c r="G7033" s="2" t="s">
        <v>69</v>
      </c>
      <c r="H7033" s="2" t="s">
        <v>285</v>
      </c>
      <c r="I7033" s="2" t="s">
        <v>55</v>
      </c>
      <c r="J7033" s="3">
        <v>46149</v>
      </c>
      <c r="K7033" s="3">
        <v>46157</v>
      </c>
      <c r="L7033" s="2" t="s">
        <v>40</v>
      </c>
      <c r="M7033" s="2" t="s">
        <v>157</v>
      </c>
      <c r="N7033" s="2" t="s">
        <v>299</v>
      </c>
      <c r="O7033" s="4">
        <v>844000</v>
      </c>
      <c r="P7033" s="4">
        <v>182400</v>
      </c>
      <c r="Q7033" s="4">
        <v>661600</v>
      </c>
      <c r="R7033" s="2">
        <v>36</v>
      </c>
      <c r="S7033" s="5">
        <v>14.94</v>
      </c>
      <c r="T7033" s="4">
        <v>26614.7</v>
      </c>
      <c r="U7033" s="2" t="s">
        <v>73</v>
      </c>
      <c r="V7033" s="2" t="s">
        <v>74</v>
      </c>
      <c r="W7033" s="4">
        <v>79844.100000000006</v>
      </c>
      <c r="X7033" s="4">
        <v>878285.02</v>
      </c>
      <c r="Y7033" s="4">
        <v>958129.12</v>
      </c>
      <c r="Z7033" s="2">
        <v>0</v>
      </c>
      <c r="AA7033" s="2" t="s">
        <v>56</v>
      </c>
      <c r="AB7033" s="2" t="s">
        <v>15731</v>
      </c>
      <c r="AC7033" s="2" t="s">
        <v>106</v>
      </c>
      <c r="AD7033" s="2" t="s">
        <v>76</v>
      </c>
      <c r="AE7033" s="5">
        <v>78.39</v>
      </c>
      <c r="AF7033" s="2">
        <v>0</v>
      </c>
      <c r="AG7033" s="2" t="s">
        <v>77</v>
      </c>
      <c r="AH7033" s="2">
        <v>8</v>
      </c>
      <c r="AI7033" s="6" t="str">
        <f t="shared" si="327"/>
        <v>35-44</v>
      </c>
      <c r="AJ7033" s="11">
        <f>YEAR(tbl_LoanData[[#This Row],[Application Date]])</f>
        <v>2026</v>
      </c>
      <c r="AK7033" s="11" t="str">
        <f>TEXT(tbl_LoanData[[#This Row],[Application Date]],"MMMM")</f>
        <v>May</v>
      </c>
      <c r="AL7033" s="12">
        <f>DATE(YEAR(tbl_LoanData[[#This Row],[Application Date]]),MONTH(tbl_LoanData[[#This Row],[Application Date]]),1)</f>
        <v>46143</v>
      </c>
      <c r="AM7033" s="14">
        <f ca="1">IF(AND(tbl_LoanData[[#This Row],[Application Date]]&gt;=EOMONTH(TODAY(),-1)+1,tbl_LoanData[[#This Row],[Application Date]]&lt;=TODAY()),tbl_LoanData[[#This Row],[Loan Amount]],0)</f>
        <v>0</v>
      </c>
      <c r="AN7033" s="14">
        <f>tbl_LoanData[[#This Row],[Amount Paid]]-(Q7033-X7033)</f>
        <v>296529.12</v>
      </c>
      <c r="AO7033" s="14">
        <f>IF(tbl_LoanData[[#This Row],[Application Status]]="Approved",1,0)</f>
        <v>1</v>
      </c>
      <c r="AP7033" s="22" t="str">
        <f t="shared" ca="1" si="328"/>
        <v/>
      </c>
      <c r="AQ7033" s="22" t="str">
        <f t="shared" ca="1" si="329"/>
        <v/>
      </c>
    </row>
    <row r="7034" spans="1:43" ht="14.4" customHeight="1" x14ac:dyDescent="0.3">
      <c r="A7034" s="2" t="s">
        <v>4133</v>
      </c>
      <c r="B7034" s="2" t="s">
        <v>4134</v>
      </c>
      <c r="C7034" s="2" t="s">
        <v>203</v>
      </c>
      <c r="D7034" s="2" t="s">
        <v>204</v>
      </c>
      <c r="E7034" s="2" t="s">
        <v>91</v>
      </c>
      <c r="F7034" s="2">
        <v>56</v>
      </c>
      <c r="G7034" s="2" t="s">
        <v>69</v>
      </c>
      <c r="H7034" s="2" t="s">
        <v>307</v>
      </c>
      <c r="I7034" s="2" t="s">
        <v>43</v>
      </c>
      <c r="J7034" s="3">
        <v>46173</v>
      </c>
      <c r="K7034" s="3">
        <v>46191</v>
      </c>
      <c r="L7034" s="2" t="s">
        <v>41</v>
      </c>
      <c r="M7034" s="2" t="s">
        <v>144</v>
      </c>
      <c r="N7034" s="2" t="s">
        <v>145</v>
      </c>
      <c r="O7034" s="4">
        <v>3858000</v>
      </c>
      <c r="P7034" s="4">
        <v>702700</v>
      </c>
      <c r="Q7034" s="4">
        <v>3155300</v>
      </c>
      <c r="R7034" s="2">
        <v>48</v>
      </c>
      <c r="S7034" s="5">
        <v>5.41</v>
      </c>
      <c r="T7034" s="4">
        <v>79960.56</v>
      </c>
      <c r="U7034" s="2" t="s">
        <v>73</v>
      </c>
      <c r="V7034" s="2" t="s">
        <v>74</v>
      </c>
      <c r="W7034" s="4">
        <v>159921.12</v>
      </c>
      <c r="X7034" s="4">
        <v>3678185.8</v>
      </c>
      <c r="Y7034" s="4">
        <v>3838106.92</v>
      </c>
      <c r="Z7034" s="2">
        <v>0</v>
      </c>
      <c r="AA7034" s="2" t="s">
        <v>56</v>
      </c>
      <c r="AB7034" s="2" t="s">
        <v>15728</v>
      </c>
      <c r="AC7034" s="2" t="s">
        <v>75</v>
      </c>
      <c r="AD7034" s="2" t="s">
        <v>76</v>
      </c>
      <c r="AE7034" s="5">
        <v>81.790000000000006</v>
      </c>
      <c r="AF7034" s="2">
        <v>0</v>
      </c>
      <c r="AG7034" s="2" t="s">
        <v>77</v>
      </c>
      <c r="AH7034" s="2">
        <v>18</v>
      </c>
      <c r="AI7034" s="6" t="str">
        <f t="shared" si="327"/>
        <v>55-64</v>
      </c>
      <c r="AJ7034" s="11">
        <f>YEAR(tbl_LoanData[[#This Row],[Application Date]])</f>
        <v>2026</v>
      </c>
      <c r="AK7034" s="11" t="str">
        <f>TEXT(tbl_LoanData[[#This Row],[Application Date]],"MMMM")</f>
        <v>May</v>
      </c>
      <c r="AL7034" s="12">
        <f>DATE(YEAR(tbl_LoanData[[#This Row],[Application Date]]),MONTH(tbl_LoanData[[#This Row],[Application Date]]),1)</f>
        <v>46143</v>
      </c>
      <c r="AM7034" s="14">
        <f ca="1">IF(AND(tbl_LoanData[[#This Row],[Application Date]]&gt;=EOMONTH(TODAY(),-1)+1,tbl_LoanData[[#This Row],[Application Date]]&lt;=TODAY()),tbl_LoanData[[#This Row],[Loan Amount]],0)</f>
        <v>0</v>
      </c>
      <c r="AN7034" s="14">
        <f>tbl_LoanData[[#This Row],[Amount Paid]]-(Q7034-X7034)</f>
        <v>682806.91999999981</v>
      </c>
      <c r="AO7034" s="14">
        <f>IF(tbl_LoanData[[#This Row],[Application Status]]="Approved",1,0)</f>
        <v>1</v>
      </c>
      <c r="AP7034" s="22" t="str">
        <f t="shared" ca="1" si="328"/>
        <v/>
      </c>
      <c r="AQ7034" s="22" t="str">
        <f t="shared" ca="1" si="329"/>
        <v/>
      </c>
    </row>
    <row r="7035" spans="1:43" x14ac:dyDescent="0.3">
      <c r="A7035" s="2" t="s">
        <v>4195</v>
      </c>
      <c r="B7035" s="2" t="s">
        <v>4196</v>
      </c>
      <c r="C7035" s="2" t="s">
        <v>356</v>
      </c>
      <c r="D7035" s="2" t="s">
        <v>161</v>
      </c>
      <c r="E7035" s="2" t="s">
        <v>117</v>
      </c>
      <c r="F7035" s="2">
        <v>58</v>
      </c>
      <c r="G7035" s="2" t="s">
        <v>69</v>
      </c>
      <c r="H7035" s="2" t="s">
        <v>278</v>
      </c>
      <c r="I7035" s="2" t="s">
        <v>45</v>
      </c>
      <c r="J7035" s="3">
        <v>46159</v>
      </c>
      <c r="K7035" s="3">
        <v>46163</v>
      </c>
      <c r="L7035" s="2" t="s">
        <v>41</v>
      </c>
      <c r="M7035" s="2" t="s">
        <v>552</v>
      </c>
      <c r="N7035" s="2" t="s">
        <v>553</v>
      </c>
      <c r="O7035" s="4">
        <v>2684000</v>
      </c>
      <c r="P7035" s="4">
        <v>631000</v>
      </c>
      <c r="Q7035" s="4">
        <v>2053000</v>
      </c>
      <c r="R7035" s="2">
        <v>48</v>
      </c>
      <c r="S7035" s="5">
        <v>6.63</v>
      </c>
      <c r="T7035" s="4">
        <v>54113.66</v>
      </c>
      <c r="U7035" s="2" t="s">
        <v>73</v>
      </c>
      <c r="V7035" s="2" t="s">
        <v>74</v>
      </c>
      <c r="W7035" s="4">
        <v>54113.66</v>
      </c>
      <c r="X7035" s="4">
        <v>2543341.94</v>
      </c>
      <c r="Y7035" s="4">
        <v>2597455.6</v>
      </c>
      <c r="Z7035" s="2">
        <v>29</v>
      </c>
      <c r="AA7035" s="2" t="s">
        <v>57</v>
      </c>
      <c r="AB7035" s="2" t="s">
        <v>15734</v>
      </c>
      <c r="AC7035" s="2" t="s">
        <v>332</v>
      </c>
      <c r="AD7035" s="2" t="s">
        <v>76</v>
      </c>
      <c r="AE7035" s="5">
        <v>76.489999999999995</v>
      </c>
      <c r="AF7035" s="2">
        <v>1</v>
      </c>
      <c r="AG7035" s="2" t="s">
        <v>77</v>
      </c>
      <c r="AH7035" s="2">
        <v>4</v>
      </c>
      <c r="AI7035" s="6" t="str">
        <f t="shared" si="327"/>
        <v>55-64</v>
      </c>
      <c r="AJ7035" s="11">
        <f>YEAR(tbl_LoanData[[#This Row],[Application Date]])</f>
        <v>2026</v>
      </c>
      <c r="AK7035" s="11" t="str">
        <f>TEXT(tbl_LoanData[[#This Row],[Application Date]],"MMMM")</f>
        <v>May</v>
      </c>
      <c r="AL7035" s="12">
        <f>DATE(YEAR(tbl_LoanData[[#This Row],[Application Date]]),MONTH(tbl_LoanData[[#This Row],[Application Date]]),1)</f>
        <v>46143</v>
      </c>
      <c r="AM7035" s="14">
        <f ca="1">IF(AND(tbl_LoanData[[#This Row],[Application Date]]&gt;=EOMONTH(TODAY(),-1)+1,tbl_LoanData[[#This Row],[Application Date]]&lt;=TODAY()),tbl_LoanData[[#This Row],[Loan Amount]],0)</f>
        <v>0</v>
      </c>
      <c r="AN7035" s="14">
        <f>tbl_LoanData[[#This Row],[Amount Paid]]-(Q7035-X7035)</f>
        <v>544455.6</v>
      </c>
      <c r="AO7035" s="14">
        <f>IF(tbl_LoanData[[#This Row],[Application Status]]="Approved",1,0)</f>
        <v>1</v>
      </c>
      <c r="AP7035" s="22" t="str">
        <f t="shared" ca="1" si="328"/>
        <v/>
      </c>
      <c r="AQ7035" s="22" t="str">
        <f t="shared" ca="1" si="329"/>
        <v/>
      </c>
    </row>
    <row r="7036" spans="1:43" x14ac:dyDescent="0.3">
      <c r="A7036" s="2" t="s">
        <v>4257</v>
      </c>
      <c r="B7036" s="2" t="s">
        <v>4258</v>
      </c>
      <c r="C7036" s="2" t="s">
        <v>90</v>
      </c>
      <c r="D7036" s="2" t="s">
        <v>268</v>
      </c>
      <c r="E7036" s="2" t="s">
        <v>68</v>
      </c>
      <c r="F7036" s="2">
        <v>47</v>
      </c>
      <c r="G7036" s="2" t="s">
        <v>69</v>
      </c>
      <c r="H7036" s="2" t="s">
        <v>273</v>
      </c>
      <c r="I7036" s="2" t="s">
        <v>45</v>
      </c>
      <c r="J7036" s="3">
        <v>46145</v>
      </c>
      <c r="K7036" s="3">
        <v>46157</v>
      </c>
      <c r="L7036" s="2" t="s">
        <v>36</v>
      </c>
      <c r="M7036" s="2" t="s">
        <v>111</v>
      </c>
      <c r="N7036" s="2" t="s">
        <v>350</v>
      </c>
      <c r="O7036" s="4">
        <v>1833000</v>
      </c>
      <c r="P7036" s="4">
        <v>483400</v>
      </c>
      <c r="Q7036" s="4">
        <v>1349600</v>
      </c>
      <c r="R7036" s="2">
        <v>60</v>
      </c>
      <c r="S7036" s="5">
        <v>12.76</v>
      </c>
      <c r="T7036" s="4">
        <v>36844.080000000002</v>
      </c>
      <c r="U7036" s="2" t="s">
        <v>73</v>
      </c>
      <c r="V7036" s="2" t="s">
        <v>74</v>
      </c>
      <c r="W7036" s="4">
        <v>73688.160000000003</v>
      </c>
      <c r="X7036" s="4">
        <v>2136956.64</v>
      </c>
      <c r="Y7036" s="4">
        <v>2210644.7999999998</v>
      </c>
      <c r="Z7036" s="2">
        <v>32</v>
      </c>
      <c r="AA7036" s="2" t="s">
        <v>58</v>
      </c>
      <c r="AB7036" s="2" t="s">
        <v>15734</v>
      </c>
      <c r="AC7036" s="2" t="s">
        <v>332</v>
      </c>
      <c r="AD7036" s="2" t="s">
        <v>76</v>
      </c>
      <c r="AE7036" s="5">
        <v>73.63</v>
      </c>
      <c r="AF7036" s="2">
        <v>1</v>
      </c>
      <c r="AG7036" s="2" t="s">
        <v>15718</v>
      </c>
      <c r="AH7036" s="2">
        <v>12</v>
      </c>
      <c r="AI7036" s="6" t="str">
        <f t="shared" si="327"/>
        <v>45-54</v>
      </c>
      <c r="AJ7036" s="11">
        <f>YEAR(tbl_LoanData[[#This Row],[Application Date]])</f>
        <v>2026</v>
      </c>
      <c r="AK7036" s="11" t="str">
        <f>TEXT(tbl_LoanData[[#This Row],[Application Date]],"MMMM")</f>
        <v>May</v>
      </c>
      <c r="AL7036" s="12">
        <f>DATE(YEAR(tbl_LoanData[[#This Row],[Application Date]]),MONTH(tbl_LoanData[[#This Row],[Application Date]]),1)</f>
        <v>46143</v>
      </c>
      <c r="AM7036" s="14">
        <f ca="1">IF(AND(tbl_LoanData[[#This Row],[Application Date]]&gt;=EOMONTH(TODAY(),-1)+1,tbl_LoanData[[#This Row],[Application Date]]&lt;=TODAY()),tbl_LoanData[[#This Row],[Loan Amount]],0)</f>
        <v>0</v>
      </c>
      <c r="AN7036" s="14">
        <f>tbl_LoanData[[#This Row],[Amount Paid]]-(Q7036-X7036)</f>
        <v>861044.80000000016</v>
      </c>
      <c r="AO7036" s="14">
        <f>IF(tbl_LoanData[[#This Row],[Application Status]]="Approved",1,0)</f>
        <v>1</v>
      </c>
      <c r="AP7036" s="22" t="str">
        <f t="shared" ca="1" si="328"/>
        <v/>
      </c>
      <c r="AQ7036" s="22" t="str">
        <f t="shared" ca="1" si="329"/>
        <v/>
      </c>
    </row>
    <row r="7037" spans="1:43" x14ac:dyDescent="0.3">
      <c r="A7037" s="2" t="s">
        <v>4269</v>
      </c>
      <c r="B7037" s="2" t="s">
        <v>4270</v>
      </c>
      <c r="C7037" s="2" t="s">
        <v>240</v>
      </c>
      <c r="D7037" s="2" t="s">
        <v>176</v>
      </c>
      <c r="E7037" s="2" t="s">
        <v>92</v>
      </c>
      <c r="F7037" s="2">
        <v>29</v>
      </c>
      <c r="G7037" s="2" t="s">
        <v>83</v>
      </c>
      <c r="H7037" s="2" t="s">
        <v>543</v>
      </c>
      <c r="I7037" s="2" t="s">
        <v>45</v>
      </c>
      <c r="J7037" s="3">
        <v>46173</v>
      </c>
      <c r="K7037" s="3">
        <v>46180</v>
      </c>
      <c r="L7037" s="2" t="s">
        <v>36</v>
      </c>
      <c r="M7037" s="2" t="s">
        <v>85</v>
      </c>
      <c r="N7037" s="2" t="s">
        <v>344</v>
      </c>
      <c r="O7037" s="4">
        <v>1454000</v>
      </c>
      <c r="P7037" s="4">
        <v>263500</v>
      </c>
      <c r="Q7037" s="4">
        <v>1190500</v>
      </c>
      <c r="R7037" s="2">
        <v>24</v>
      </c>
      <c r="S7037" s="5">
        <v>7.43</v>
      </c>
      <c r="T7037" s="4">
        <v>56975.35</v>
      </c>
      <c r="U7037" s="2" t="s">
        <v>73</v>
      </c>
      <c r="V7037" s="2" t="s">
        <v>74</v>
      </c>
      <c r="W7037" s="4">
        <v>113950.7</v>
      </c>
      <c r="X7037" s="4">
        <v>1253457.6000000001</v>
      </c>
      <c r="Y7037" s="4">
        <v>1367408.3</v>
      </c>
      <c r="Z7037" s="2">
        <v>0</v>
      </c>
      <c r="AA7037" s="2" t="s">
        <v>56</v>
      </c>
      <c r="AB7037" s="2" t="s">
        <v>15732</v>
      </c>
      <c r="AC7037" s="2" t="s">
        <v>75</v>
      </c>
      <c r="AD7037" s="2" t="s">
        <v>76</v>
      </c>
      <c r="AE7037" s="5">
        <v>81.88</v>
      </c>
      <c r="AF7037" s="2">
        <v>0</v>
      </c>
      <c r="AG7037" s="2" t="s">
        <v>77</v>
      </c>
      <c r="AH7037" s="2">
        <v>7</v>
      </c>
      <c r="AI7037" s="6" t="str">
        <f t="shared" si="327"/>
        <v>25-34</v>
      </c>
      <c r="AJ7037" s="11">
        <f>YEAR(tbl_LoanData[[#This Row],[Application Date]])</f>
        <v>2026</v>
      </c>
      <c r="AK7037" s="11" t="str">
        <f>TEXT(tbl_LoanData[[#This Row],[Application Date]],"MMMM")</f>
        <v>May</v>
      </c>
      <c r="AL7037" s="12">
        <f>DATE(YEAR(tbl_LoanData[[#This Row],[Application Date]]),MONTH(tbl_LoanData[[#This Row],[Application Date]]),1)</f>
        <v>46143</v>
      </c>
      <c r="AM7037" s="14">
        <f ca="1">IF(AND(tbl_LoanData[[#This Row],[Application Date]]&gt;=EOMONTH(TODAY(),-1)+1,tbl_LoanData[[#This Row],[Application Date]]&lt;=TODAY()),tbl_LoanData[[#This Row],[Loan Amount]],0)</f>
        <v>0</v>
      </c>
      <c r="AN7037" s="14">
        <f>tbl_LoanData[[#This Row],[Amount Paid]]-(Q7037-X7037)</f>
        <v>176908.3000000001</v>
      </c>
      <c r="AO7037" s="14">
        <f>IF(tbl_LoanData[[#This Row],[Application Status]]="Approved",1,0)</f>
        <v>1</v>
      </c>
      <c r="AP7037" s="22" t="str">
        <f t="shared" ca="1" si="328"/>
        <v/>
      </c>
      <c r="AQ7037" s="22" t="str">
        <f t="shared" ca="1" si="329"/>
        <v/>
      </c>
    </row>
    <row r="7038" spans="1:43" ht="14.4" customHeight="1" x14ac:dyDescent="0.3">
      <c r="A7038" s="2" t="s">
        <v>4501</v>
      </c>
      <c r="B7038" s="2" t="s">
        <v>4502</v>
      </c>
      <c r="C7038" s="2" t="s">
        <v>401</v>
      </c>
      <c r="D7038" s="2" t="s">
        <v>118</v>
      </c>
      <c r="E7038" s="2" t="s">
        <v>189</v>
      </c>
      <c r="F7038" s="2">
        <v>65</v>
      </c>
      <c r="G7038" s="2" t="s">
        <v>83</v>
      </c>
      <c r="H7038" s="2" t="s">
        <v>256</v>
      </c>
      <c r="I7038" s="2" t="s">
        <v>43</v>
      </c>
      <c r="J7038" s="3">
        <v>46171</v>
      </c>
      <c r="K7038" s="3"/>
      <c r="L7038" s="2" t="s">
        <v>39</v>
      </c>
      <c r="M7038" s="2" t="s">
        <v>94</v>
      </c>
      <c r="N7038" s="2" t="s">
        <v>365</v>
      </c>
      <c r="O7038" s="4">
        <v>1120000</v>
      </c>
      <c r="P7038" s="4">
        <v>294800</v>
      </c>
      <c r="Q7038" s="4">
        <v>825200</v>
      </c>
      <c r="R7038" s="2">
        <v>36</v>
      </c>
      <c r="S7038" s="5">
        <v>13.27</v>
      </c>
      <c r="T7038" s="4">
        <v>32047.56</v>
      </c>
      <c r="U7038" s="2" t="s">
        <v>113</v>
      </c>
      <c r="V7038" s="2" t="s">
        <v>97</v>
      </c>
      <c r="W7038" s="4">
        <v>0</v>
      </c>
      <c r="X7038" s="4">
        <v>0</v>
      </c>
      <c r="Y7038" s="4">
        <v>1153712.1200000001</v>
      </c>
      <c r="Z7038" s="2">
        <v>0</v>
      </c>
      <c r="AA7038" s="2" t="s">
        <v>97</v>
      </c>
      <c r="AB7038" s="2" t="s">
        <v>15733</v>
      </c>
      <c r="AC7038" s="2" t="s">
        <v>129</v>
      </c>
      <c r="AD7038" s="2" t="s">
        <v>76</v>
      </c>
      <c r="AE7038" s="5">
        <v>73.680000000000007</v>
      </c>
      <c r="AF7038" s="2">
        <v>0</v>
      </c>
      <c r="AG7038" s="2" t="s">
        <v>97</v>
      </c>
      <c r="AH7038" s="2"/>
      <c r="AI7038" s="6" t="str">
        <f t="shared" si="327"/>
        <v>65+</v>
      </c>
      <c r="AJ7038" s="11">
        <f>YEAR(tbl_LoanData[[#This Row],[Application Date]])</f>
        <v>2026</v>
      </c>
      <c r="AK7038" s="11" t="str">
        <f>TEXT(tbl_LoanData[[#This Row],[Application Date]],"MMMM")</f>
        <v>May</v>
      </c>
      <c r="AL7038" s="12">
        <f>DATE(YEAR(tbl_LoanData[[#This Row],[Application Date]]),MONTH(tbl_LoanData[[#This Row],[Application Date]]),1)</f>
        <v>46143</v>
      </c>
      <c r="AM7038" s="14">
        <f ca="1">IF(AND(tbl_LoanData[[#This Row],[Application Date]]&gt;=EOMONTH(TODAY(),-1)+1,tbl_LoanData[[#This Row],[Application Date]]&lt;=TODAY()),tbl_LoanData[[#This Row],[Loan Amount]],0)</f>
        <v>0</v>
      </c>
      <c r="AN7038" s="14">
        <f>tbl_LoanData[[#This Row],[Amount Paid]]-(Q7038-X7038)</f>
        <v>-825200</v>
      </c>
      <c r="AO7038" s="14">
        <f>IF(tbl_LoanData[[#This Row],[Application Status]]="Approved",1,0)</f>
        <v>0</v>
      </c>
      <c r="AP7038" s="22" t="str">
        <f t="shared" ca="1" si="328"/>
        <v/>
      </c>
      <c r="AQ7038" s="22" t="str">
        <f t="shared" ca="1" si="329"/>
        <v/>
      </c>
    </row>
    <row r="7039" spans="1:43" ht="14.4" customHeight="1" x14ac:dyDescent="0.3">
      <c r="A7039" s="2" t="s">
        <v>4733</v>
      </c>
      <c r="B7039" s="2" t="s">
        <v>4734</v>
      </c>
      <c r="C7039" s="2" t="s">
        <v>249</v>
      </c>
      <c r="D7039" s="2" t="s">
        <v>176</v>
      </c>
      <c r="E7039" s="2" t="s">
        <v>67</v>
      </c>
      <c r="F7039" s="2">
        <v>24</v>
      </c>
      <c r="G7039" s="2" t="s">
        <v>69</v>
      </c>
      <c r="H7039" s="2" t="s">
        <v>166</v>
      </c>
      <c r="I7039" s="2" t="s">
        <v>46</v>
      </c>
      <c r="J7039" s="3">
        <v>46167</v>
      </c>
      <c r="K7039" s="3"/>
      <c r="L7039" s="2" t="s">
        <v>40</v>
      </c>
      <c r="M7039" s="2" t="s">
        <v>71</v>
      </c>
      <c r="N7039" s="2" t="s">
        <v>137</v>
      </c>
      <c r="O7039" s="4">
        <v>1475000</v>
      </c>
      <c r="P7039" s="4">
        <v>306200</v>
      </c>
      <c r="Q7039" s="4">
        <v>1168800</v>
      </c>
      <c r="R7039" s="2">
        <v>24</v>
      </c>
      <c r="S7039" s="5">
        <v>5.69</v>
      </c>
      <c r="T7039" s="4">
        <v>54242.06</v>
      </c>
      <c r="U7039" s="2" t="s">
        <v>113</v>
      </c>
      <c r="V7039" s="2" t="s">
        <v>97</v>
      </c>
      <c r="W7039" s="4">
        <v>0</v>
      </c>
      <c r="X7039" s="4">
        <v>0</v>
      </c>
      <c r="Y7039" s="4">
        <v>1301809.44</v>
      </c>
      <c r="Z7039" s="2">
        <v>0</v>
      </c>
      <c r="AA7039" s="2" t="s">
        <v>97</v>
      </c>
      <c r="AB7039" s="2" t="s">
        <v>15728</v>
      </c>
      <c r="AC7039" s="2" t="s">
        <v>138</v>
      </c>
      <c r="AD7039" s="2" t="s">
        <v>76</v>
      </c>
      <c r="AE7039" s="5">
        <v>79.239999999999995</v>
      </c>
      <c r="AF7039" s="2">
        <v>0</v>
      </c>
      <c r="AG7039" s="2" t="s">
        <v>97</v>
      </c>
      <c r="AH7039" s="2"/>
      <c r="AI7039" s="6" t="str">
        <f t="shared" si="327"/>
        <v>18-24</v>
      </c>
      <c r="AJ7039" s="11">
        <f>YEAR(tbl_LoanData[[#This Row],[Application Date]])</f>
        <v>2026</v>
      </c>
      <c r="AK7039" s="11" t="str">
        <f>TEXT(tbl_LoanData[[#This Row],[Application Date]],"MMMM")</f>
        <v>May</v>
      </c>
      <c r="AL7039" s="12">
        <f>DATE(YEAR(tbl_LoanData[[#This Row],[Application Date]]),MONTH(tbl_LoanData[[#This Row],[Application Date]]),1)</f>
        <v>46143</v>
      </c>
      <c r="AM7039" s="14">
        <f ca="1">IF(AND(tbl_LoanData[[#This Row],[Application Date]]&gt;=EOMONTH(TODAY(),-1)+1,tbl_LoanData[[#This Row],[Application Date]]&lt;=TODAY()),tbl_LoanData[[#This Row],[Loan Amount]],0)</f>
        <v>0</v>
      </c>
      <c r="AN7039" s="14">
        <f>tbl_LoanData[[#This Row],[Amount Paid]]-(Q7039-X7039)</f>
        <v>-1168800</v>
      </c>
      <c r="AO7039" s="14">
        <f>IF(tbl_LoanData[[#This Row],[Application Status]]="Approved",1,0)</f>
        <v>0</v>
      </c>
      <c r="AP7039" s="22" t="str">
        <f t="shared" ca="1" si="328"/>
        <v/>
      </c>
      <c r="AQ7039" s="22" t="str">
        <f t="shared" ca="1" si="329"/>
        <v/>
      </c>
    </row>
    <row r="7040" spans="1:43" ht="14.4" customHeight="1" x14ac:dyDescent="0.3">
      <c r="A7040" s="2" t="s">
        <v>4833</v>
      </c>
      <c r="B7040" s="2" t="s">
        <v>4834</v>
      </c>
      <c r="C7040" s="2" t="s">
        <v>181</v>
      </c>
      <c r="D7040" s="2" t="s">
        <v>134</v>
      </c>
      <c r="E7040" s="2" t="s">
        <v>92</v>
      </c>
      <c r="F7040" s="2">
        <v>59</v>
      </c>
      <c r="G7040" s="2" t="s">
        <v>83</v>
      </c>
      <c r="H7040" s="2" t="s">
        <v>143</v>
      </c>
      <c r="I7040" s="2" t="s">
        <v>46</v>
      </c>
      <c r="J7040" s="3">
        <v>46152</v>
      </c>
      <c r="K7040" s="3">
        <v>46163</v>
      </c>
      <c r="L7040" s="2" t="s">
        <v>38</v>
      </c>
      <c r="M7040" s="2" t="s">
        <v>85</v>
      </c>
      <c r="N7040" s="2" t="s">
        <v>314</v>
      </c>
      <c r="O7040" s="4">
        <v>1862000</v>
      </c>
      <c r="P7040" s="4">
        <v>620800</v>
      </c>
      <c r="Q7040" s="4">
        <v>1241200</v>
      </c>
      <c r="R7040" s="2">
        <v>12</v>
      </c>
      <c r="S7040" s="5">
        <v>12.66</v>
      </c>
      <c r="T7040" s="4">
        <v>116527.99</v>
      </c>
      <c r="U7040" s="2" t="s">
        <v>73</v>
      </c>
      <c r="V7040" s="2" t="s">
        <v>74</v>
      </c>
      <c r="W7040" s="4">
        <v>233055.98</v>
      </c>
      <c r="X7040" s="4">
        <v>1165279.94</v>
      </c>
      <c r="Y7040" s="4">
        <v>1398335.92</v>
      </c>
      <c r="Z7040" s="2">
        <v>0</v>
      </c>
      <c r="AA7040" s="2" t="s">
        <v>56</v>
      </c>
      <c r="AB7040" s="2" t="s">
        <v>15729</v>
      </c>
      <c r="AC7040" s="2" t="s">
        <v>129</v>
      </c>
      <c r="AD7040" s="2" t="s">
        <v>76</v>
      </c>
      <c r="AE7040" s="5">
        <v>66.66</v>
      </c>
      <c r="AF7040" s="2">
        <v>0</v>
      </c>
      <c r="AG7040" s="2" t="s">
        <v>77</v>
      </c>
      <c r="AH7040" s="2">
        <v>11</v>
      </c>
      <c r="AI7040" s="6" t="str">
        <f t="shared" si="327"/>
        <v>55-64</v>
      </c>
      <c r="AJ7040" s="11">
        <f>YEAR(tbl_LoanData[[#This Row],[Application Date]])</f>
        <v>2026</v>
      </c>
      <c r="AK7040" s="11" t="str">
        <f>TEXT(tbl_LoanData[[#This Row],[Application Date]],"MMMM")</f>
        <v>May</v>
      </c>
      <c r="AL7040" s="12">
        <f>DATE(YEAR(tbl_LoanData[[#This Row],[Application Date]]),MONTH(tbl_LoanData[[#This Row],[Application Date]]),1)</f>
        <v>46143</v>
      </c>
      <c r="AM7040" s="14">
        <f ca="1">IF(AND(tbl_LoanData[[#This Row],[Application Date]]&gt;=EOMONTH(TODAY(),-1)+1,tbl_LoanData[[#This Row],[Application Date]]&lt;=TODAY()),tbl_LoanData[[#This Row],[Loan Amount]],0)</f>
        <v>0</v>
      </c>
      <c r="AN7040" s="14">
        <f>tbl_LoanData[[#This Row],[Amount Paid]]-(Q7040-X7040)</f>
        <v>157135.91999999995</v>
      </c>
      <c r="AO7040" s="14">
        <f>IF(tbl_LoanData[[#This Row],[Application Status]]="Approved",1,0)</f>
        <v>1</v>
      </c>
      <c r="AP7040" s="22" t="str">
        <f t="shared" ca="1" si="328"/>
        <v/>
      </c>
      <c r="AQ7040" s="22" t="str">
        <f t="shared" ca="1" si="329"/>
        <v/>
      </c>
    </row>
    <row r="7041" spans="1:43" ht="14.4" customHeight="1" x14ac:dyDescent="0.3">
      <c r="A7041" s="2" t="s">
        <v>5089</v>
      </c>
      <c r="B7041" s="2" t="s">
        <v>5090</v>
      </c>
      <c r="C7041" s="2" t="s">
        <v>343</v>
      </c>
      <c r="D7041" s="2" t="s">
        <v>101</v>
      </c>
      <c r="E7041" s="2" t="s">
        <v>161</v>
      </c>
      <c r="F7041" s="2">
        <v>38</v>
      </c>
      <c r="G7041" s="2" t="s">
        <v>69</v>
      </c>
      <c r="H7041" s="2" t="s">
        <v>543</v>
      </c>
      <c r="I7041" s="2" t="s">
        <v>45</v>
      </c>
      <c r="J7041" s="3">
        <v>46157</v>
      </c>
      <c r="K7041" s="3">
        <v>46174</v>
      </c>
      <c r="L7041" s="2" t="s">
        <v>40</v>
      </c>
      <c r="M7041" s="2" t="s">
        <v>157</v>
      </c>
      <c r="N7041" s="2" t="s">
        <v>328</v>
      </c>
      <c r="O7041" s="4">
        <v>1099000</v>
      </c>
      <c r="P7041" s="4">
        <v>118300</v>
      </c>
      <c r="Q7041" s="4">
        <v>980700</v>
      </c>
      <c r="R7041" s="2">
        <v>36</v>
      </c>
      <c r="S7041" s="5">
        <v>12.09</v>
      </c>
      <c r="T7041" s="4">
        <v>37122.22</v>
      </c>
      <c r="U7041" s="2" t="s">
        <v>73</v>
      </c>
      <c r="V7041" s="2" t="s">
        <v>74</v>
      </c>
      <c r="W7041" s="4">
        <v>74244.44</v>
      </c>
      <c r="X7041" s="4">
        <v>1262155.45</v>
      </c>
      <c r="Y7041" s="4">
        <v>1336399.8899999999</v>
      </c>
      <c r="Z7041" s="2">
        <v>0</v>
      </c>
      <c r="AA7041" s="2" t="s">
        <v>56</v>
      </c>
      <c r="AB7041" s="2" t="s">
        <v>15729</v>
      </c>
      <c r="AC7041" s="2" t="s">
        <v>87</v>
      </c>
      <c r="AD7041" s="2" t="s">
        <v>76</v>
      </c>
      <c r="AE7041" s="5">
        <v>89.24</v>
      </c>
      <c r="AF7041" s="2">
        <v>0</v>
      </c>
      <c r="AG7041" s="2" t="s">
        <v>77</v>
      </c>
      <c r="AH7041" s="2">
        <v>17</v>
      </c>
      <c r="AI7041" s="6" t="str">
        <f t="shared" si="327"/>
        <v>35-44</v>
      </c>
      <c r="AJ7041" s="11">
        <f>YEAR(tbl_LoanData[[#This Row],[Application Date]])</f>
        <v>2026</v>
      </c>
      <c r="AK7041" s="11" t="str">
        <f>TEXT(tbl_LoanData[[#This Row],[Application Date]],"MMMM")</f>
        <v>May</v>
      </c>
      <c r="AL7041" s="12">
        <f>DATE(YEAR(tbl_LoanData[[#This Row],[Application Date]]),MONTH(tbl_LoanData[[#This Row],[Application Date]]),1)</f>
        <v>46143</v>
      </c>
      <c r="AM7041" s="14">
        <f ca="1">IF(AND(tbl_LoanData[[#This Row],[Application Date]]&gt;=EOMONTH(TODAY(),-1)+1,tbl_LoanData[[#This Row],[Application Date]]&lt;=TODAY()),tbl_LoanData[[#This Row],[Loan Amount]],0)</f>
        <v>0</v>
      </c>
      <c r="AN7041" s="14">
        <f>tbl_LoanData[[#This Row],[Amount Paid]]-(Q7041-X7041)</f>
        <v>355699.88999999996</v>
      </c>
      <c r="AO7041" s="14">
        <f>IF(tbl_LoanData[[#This Row],[Application Status]]="Approved",1,0)</f>
        <v>1</v>
      </c>
      <c r="AP7041" s="22" t="str">
        <f t="shared" ca="1" si="328"/>
        <v/>
      </c>
      <c r="AQ7041" s="22" t="str">
        <f t="shared" ca="1" si="329"/>
        <v/>
      </c>
    </row>
    <row r="7042" spans="1:43" ht="14.4" customHeight="1" x14ac:dyDescent="0.3">
      <c r="A7042" s="2" t="s">
        <v>5331</v>
      </c>
      <c r="B7042" s="2" t="s">
        <v>5332</v>
      </c>
      <c r="C7042" s="2" t="s">
        <v>100</v>
      </c>
      <c r="D7042" s="2" t="s">
        <v>209</v>
      </c>
      <c r="E7042" s="2" t="s">
        <v>161</v>
      </c>
      <c r="F7042" s="2">
        <v>54</v>
      </c>
      <c r="G7042" s="2" t="s">
        <v>69</v>
      </c>
      <c r="H7042" s="2" t="s">
        <v>285</v>
      </c>
      <c r="I7042" s="2" t="s">
        <v>55</v>
      </c>
      <c r="J7042" s="3">
        <v>46144</v>
      </c>
      <c r="K7042" s="3">
        <v>46152</v>
      </c>
      <c r="L7042" s="2" t="s">
        <v>38</v>
      </c>
      <c r="M7042" s="2" t="s">
        <v>127</v>
      </c>
      <c r="N7042" s="2" t="s">
        <v>128</v>
      </c>
      <c r="O7042" s="4">
        <v>1487000</v>
      </c>
      <c r="P7042" s="4">
        <v>516200</v>
      </c>
      <c r="Q7042" s="4">
        <v>970800</v>
      </c>
      <c r="R7042" s="2">
        <v>18</v>
      </c>
      <c r="S7042" s="5">
        <v>6.8</v>
      </c>
      <c r="T7042" s="4">
        <v>59434.53</v>
      </c>
      <c r="U7042" s="2" t="s">
        <v>73</v>
      </c>
      <c r="V7042" s="2" t="s">
        <v>74</v>
      </c>
      <c r="W7042" s="4">
        <v>178303.59</v>
      </c>
      <c r="X7042" s="4">
        <v>891518.01</v>
      </c>
      <c r="Y7042" s="4">
        <v>1069821.6000000001</v>
      </c>
      <c r="Z7042" s="2">
        <v>0</v>
      </c>
      <c r="AA7042" s="2" t="s">
        <v>56</v>
      </c>
      <c r="AB7042" s="2" t="s">
        <v>15734</v>
      </c>
      <c r="AC7042" s="2" t="s">
        <v>146</v>
      </c>
      <c r="AD7042" s="2" t="s">
        <v>76</v>
      </c>
      <c r="AE7042" s="5">
        <v>65.290000000000006</v>
      </c>
      <c r="AF7042" s="2">
        <v>0</v>
      </c>
      <c r="AG7042" s="2" t="s">
        <v>77</v>
      </c>
      <c r="AH7042" s="2">
        <v>8</v>
      </c>
      <c r="AI7042" s="6" t="str">
        <f t="shared" ref="AI7042:AI7105" si="330">IF(F7042&lt;25,"18-24",IF(F7042&lt;35,"25-34",IF(F7042&lt;45,"35-44",IF(F7042&lt;55,"45-54",IF(F7042&lt;65,"55-64","65+")))))</f>
        <v>45-54</v>
      </c>
      <c r="AJ7042" s="11">
        <f>YEAR(tbl_LoanData[[#This Row],[Application Date]])</f>
        <v>2026</v>
      </c>
      <c r="AK7042" s="11" t="str">
        <f>TEXT(tbl_LoanData[[#This Row],[Application Date]],"MMMM")</f>
        <v>May</v>
      </c>
      <c r="AL7042" s="12">
        <f>DATE(YEAR(tbl_LoanData[[#This Row],[Application Date]]),MONTH(tbl_LoanData[[#This Row],[Application Date]]),1)</f>
        <v>46143</v>
      </c>
      <c r="AM7042" s="14">
        <f ca="1">IF(AND(tbl_LoanData[[#This Row],[Application Date]]&gt;=EOMONTH(TODAY(),-1)+1,tbl_LoanData[[#This Row],[Application Date]]&lt;=TODAY()),tbl_LoanData[[#This Row],[Loan Amount]],0)</f>
        <v>0</v>
      </c>
      <c r="AN7042" s="14">
        <f>tbl_LoanData[[#This Row],[Amount Paid]]-(Q7042-X7042)</f>
        <v>99021.6</v>
      </c>
      <c r="AO7042" s="14">
        <f>IF(tbl_LoanData[[#This Row],[Application Status]]="Approved",1,0)</f>
        <v>1</v>
      </c>
      <c r="AP7042" s="22" t="str">
        <f t="shared" ref="AP7042:AP7105" ca="1" si="331">IF(AND(J7042&gt;=DATE(YEAR(TODAY()),MONTH(TODAY()),1),J7042&lt;=TODAY()),"Current MTD",IF(AND(J7042&gt;=EOMONTH(TODAY(),-2)+1,J7042&lt;=EOMONTH(TODAY(),-1)),"Previous MTD",""))</f>
        <v/>
      </c>
      <c r="AQ7042" s="22" t="str">
        <f t="shared" ref="AQ7042:AQ7105" ca="1" si="332">IF(AND(J7042&gt;=DATE(YEAR(TODAY()),MONTH(TODAY()),1),J7042&lt;=TODAY()),TEXT(DATE(YEAR(TODAY()),MONTH(TODAY()),1),"mmm d")&amp;"–"&amp;DAY(TODAY()),IF(AND(J7042&gt;=EOMONTH(TODAY(),-2)+1,J7042&lt;=EOMONTH(TODAY(),-1)),""&amp;TEXT(EOMONTH(TODAY(),-2)+1,"mmm d")&amp;"–"&amp;DAY(TODAY()),""))</f>
        <v/>
      </c>
    </row>
    <row r="7043" spans="1:43" ht="14.4" customHeight="1" x14ac:dyDescent="0.3">
      <c r="A7043" s="2" t="s">
        <v>5385</v>
      </c>
      <c r="B7043" s="2" t="s">
        <v>5386</v>
      </c>
      <c r="C7043" s="2" t="s">
        <v>682</v>
      </c>
      <c r="D7043" s="2" t="s">
        <v>81</v>
      </c>
      <c r="E7043" s="2" t="s">
        <v>117</v>
      </c>
      <c r="F7043" s="2">
        <v>31</v>
      </c>
      <c r="G7043" s="2" t="s">
        <v>69</v>
      </c>
      <c r="H7043" s="2" t="s">
        <v>93</v>
      </c>
      <c r="I7043" s="2" t="s">
        <v>50</v>
      </c>
      <c r="J7043" s="3">
        <v>46145</v>
      </c>
      <c r="K7043" s="3">
        <v>46147</v>
      </c>
      <c r="L7043" s="2" t="s">
        <v>40</v>
      </c>
      <c r="M7043" s="2" t="s">
        <v>157</v>
      </c>
      <c r="N7043" s="2" t="s">
        <v>328</v>
      </c>
      <c r="O7043" s="4">
        <v>869000</v>
      </c>
      <c r="P7043" s="4">
        <v>197200</v>
      </c>
      <c r="Q7043" s="4">
        <v>671800</v>
      </c>
      <c r="R7043" s="2">
        <v>60</v>
      </c>
      <c r="S7043" s="5">
        <v>13.93</v>
      </c>
      <c r="T7043" s="4">
        <v>18995.14</v>
      </c>
      <c r="U7043" s="2" t="s">
        <v>73</v>
      </c>
      <c r="V7043" s="2" t="s">
        <v>74</v>
      </c>
      <c r="W7043" s="4">
        <v>56985.42</v>
      </c>
      <c r="X7043" s="4">
        <v>1082723.28</v>
      </c>
      <c r="Y7043" s="4">
        <v>1139708.7</v>
      </c>
      <c r="Z7043" s="2">
        <v>0</v>
      </c>
      <c r="AA7043" s="2" t="s">
        <v>56</v>
      </c>
      <c r="AB7043" s="2" t="s">
        <v>15730</v>
      </c>
      <c r="AC7043" s="2" t="s">
        <v>87</v>
      </c>
      <c r="AD7043" s="2" t="s">
        <v>76</v>
      </c>
      <c r="AE7043" s="5">
        <v>77.31</v>
      </c>
      <c r="AF7043" s="2">
        <v>0</v>
      </c>
      <c r="AG7043" s="2" t="s">
        <v>77</v>
      </c>
      <c r="AH7043" s="2">
        <v>2</v>
      </c>
      <c r="AI7043" s="6" t="str">
        <f t="shared" si="330"/>
        <v>25-34</v>
      </c>
      <c r="AJ7043" s="11">
        <f>YEAR(tbl_LoanData[[#This Row],[Application Date]])</f>
        <v>2026</v>
      </c>
      <c r="AK7043" s="11" t="str">
        <f>TEXT(tbl_LoanData[[#This Row],[Application Date]],"MMMM")</f>
        <v>May</v>
      </c>
      <c r="AL7043" s="12">
        <f>DATE(YEAR(tbl_LoanData[[#This Row],[Application Date]]),MONTH(tbl_LoanData[[#This Row],[Application Date]]),1)</f>
        <v>46143</v>
      </c>
      <c r="AM7043" s="14">
        <f ca="1">IF(AND(tbl_LoanData[[#This Row],[Application Date]]&gt;=EOMONTH(TODAY(),-1)+1,tbl_LoanData[[#This Row],[Application Date]]&lt;=TODAY()),tbl_LoanData[[#This Row],[Loan Amount]],0)</f>
        <v>0</v>
      </c>
      <c r="AN7043" s="14">
        <f>tbl_LoanData[[#This Row],[Amount Paid]]-(Q7043-X7043)</f>
        <v>467908.7</v>
      </c>
      <c r="AO7043" s="14">
        <f>IF(tbl_LoanData[[#This Row],[Application Status]]="Approved",1,0)</f>
        <v>1</v>
      </c>
      <c r="AP7043" s="22" t="str">
        <f t="shared" ca="1" si="331"/>
        <v/>
      </c>
      <c r="AQ7043" s="22" t="str">
        <f t="shared" ca="1" si="332"/>
        <v/>
      </c>
    </row>
    <row r="7044" spans="1:43" x14ac:dyDescent="0.3">
      <c r="A7044" s="2" t="s">
        <v>5407</v>
      </c>
      <c r="B7044" s="2" t="s">
        <v>5408</v>
      </c>
      <c r="C7044" s="2" t="s">
        <v>533</v>
      </c>
      <c r="D7044" s="2" t="s">
        <v>117</v>
      </c>
      <c r="E7044" s="2" t="s">
        <v>394</v>
      </c>
      <c r="F7044" s="2">
        <v>48</v>
      </c>
      <c r="G7044" s="2" t="s">
        <v>83</v>
      </c>
      <c r="H7044" s="2" t="s">
        <v>250</v>
      </c>
      <c r="I7044" s="2" t="s">
        <v>52</v>
      </c>
      <c r="J7044" s="3">
        <v>46159</v>
      </c>
      <c r="K7044" s="3">
        <v>46163</v>
      </c>
      <c r="L7044" s="2" t="s">
        <v>40</v>
      </c>
      <c r="M7044" s="2" t="s">
        <v>157</v>
      </c>
      <c r="N7044" s="2" t="s">
        <v>299</v>
      </c>
      <c r="O7044" s="4">
        <v>990000</v>
      </c>
      <c r="P7044" s="4">
        <v>109900</v>
      </c>
      <c r="Q7044" s="4">
        <v>880100</v>
      </c>
      <c r="R7044" s="2">
        <v>48</v>
      </c>
      <c r="S7044" s="5">
        <v>14.83</v>
      </c>
      <c r="T7044" s="4">
        <v>29211.99</v>
      </c>
      <c r="U7044" s="2" t="s">
        <v>73</v>
      </c>
      <c r="V7044" s="2" t="s">
        <v>74</v>
      </c>
      <c r="W7044" s="4">
        <v>58423.98</v>
      </c>
      <c r="X7044" s="4">
        <v>1343751.34</v>
      </c>
      <c r="Y7044" s="4">
        <v>1402175.32</v>
      </c>
      <c r="Z7044" s="2">
        <v>0</v>
      </c>
      <c r="AA7044" s="2" t="s">
        <v>56</v>
      </c>
      <c r="AB7044" s="2" t="s">
        <v>15734</v>
      </c>
      <c r="AC7044" s="2" t="s">
        <v>129</v>
      </c>
      <c r="AD7044" s="2" t="s">
        <v>76</v>
      </c>
      <c r="AE7044" s="5">
        <v>88.9</v>
      </c>
      <c r="AF7044" s="2">
        <v>0</v>
      </c>
      <c r="AG7044" s="2" t="s">
        <v>77</v>
      </c>
      <c r="AH7044" s="2">
        <v>4</v>
      </c>
      <c r="AI7044" s="6" t="str">
        <f t="shared" si="330"/>
        <v>45-54</v>
      </c>
      <c r="AJ7044" s="11">
        <f>YEAR(tbl_LoanData[[#This Row],[Application Date]])</f>
        <v>2026</v>
      </c>
      <c r="AK7044" s="11" t="str">
        <f>TEXT(tbl_LoanData[[#This Row],[Application Date]],"MMMM")</f>
        <v>May</v>
      </c>
      <c r="AL7044" s="12">
        <f>DATE(YEAR(tbl_LoanData[[#This Row],[Application Date]]),MONTH(tbl_LoanData[[#This Row],[Application Date]]),1)</f>
        <v>46143</v>
      </c>
      <c r="AM7044" s="14">
        <f ca="1">IF(AND(tbl_LoanData[[#This Row],[Application Date]]&gt;=EOMONTH(TODAY(),-1)+1,tbl_LoanData[[#This Row],[Application Date]]&lt;=TODAY()),tbl_LoanData[[#This Row],[Loan Amount]],0)</f>
        <v>0</v>
      </c>
      <c r="AN7044" s="14">
        <f>tbl_LoanData[[#This Row],[Amount Paid]]-(Q7044-X7044)</f>
        <v>522075.32000000007</v>
      </c>
      <c r="AO7044" s="14">
        <f>IF(tbl_LoanData[[#This Row],[Application Status]]="Approved",1,0)</f>
        <v>1</v>
      </c>
      <c r="AP7044" s="22" t="str">
        <f t="shared" ca="1" si="331"/>
        <v/>
      </c>
      <c r="AQ7044" s="22" t="str">
        <f t="shared" ca="1" si="332"/>
        <v/>
      </c>
    </row>
    <row r="7045" spans="1:43" x14ac:dyDescent="0.3">
      <c r="A7045" s="2" t="s">
        <v>5539</v>
      </c>
      <c r="B7045" s="2" t="s">
        <v>5540</v>
      </c>
      <c r="C7045" s="2" t="s">
        <v>335</v>
      </c>
      <c r="D7045" s="2" t="s">
        <v>268</v>
      </c>
      <c r="E7045" s="2" t="s">
        <v>142</v>
      </c>
      <c r="F7045" s="2">
        <v>57</v>
      </c>
      <c r="G7045" s="2" t="s">
        <v>83</v>
      </c>
      <c r="H7045" s="2" t="s">
        <v>318</v>
      </c>
      <c r="I7045" s="2" t="s">
        <v>42</v>
      </c>
      <c r="J7045" s="3">
        <v>46151</v>
      </c>
      <c r="K7045" s="3">
        <v>46170</v>
      </c>
      <c r="L7045" s="2" t="s">
        <v>39</v>
      </c>
      <c r="M7045" s="2" t="s">
        <v>85</v>
      </c>
      <c r="N7045" s="2" t="s">
        <v>324</v>
      </c>
      <c r="O7045" s="4">
        <v>2305000</v>
      </c>
      <c r="P7045" s="4">
        <v>631800</v>
      </c>
      <c r="Q7045" s="4">
        <v>1673200</v>
      </c>
      <c r="R7045" s="2">
        <v>60</v>
      </c>
      <c r="S7045" s="5">
        <v>9.24</v>
      </c>
      <c r="T7045" s="4">
        <v>40770.31</v>
      </c>
      <c r="U7045" s="2" t="s">
        <v>73</v>
      </c>
      <c r="V7045" s="2" t="s">
        <v>74</v>
      </c>
      <c r="W7045" s="4">
        <v>81540.62</v>
      </c>
      <c r="X7045" s="4">
        <v>2364677.7799999998</v>
      </c>
      <c r="Y7045" s="4">
        <v>2446218.4</v>
      </c>
      <c r="Z7045" s="2">
        <v>0</v>
      </c>
      <c r="AA7045" s="2" t="s">
        <v>56</v>
      </c>
      <c r="AB7045" s="2" t="s">
        <v>15731</v>
      </c>
      <c r="AC7045" s="2" t="s">
        <v>106</v>
      </c>
      <c r="AD7045" s="2" t="s">
        <v>76</v>
      </c>
      <c r="AE7045" s="5">
        <v>72.59</v>
      </c>
      <c r="AF7045" s="2">
        <v>0</v>
      </c>
      <c r="AG7045" s="2" t="s">
        <v>77</v>
      </c>
      <c r="AH7045" s="2">
        <v>19</v>
      </c>
      <c r="AI7045" s="6" t="str">
        <f t="shared" si="330"/>
        <v>55-64</v>
      </c>
      <c r="AJ7045" s="11">
        <f>YEAR(tbl_LoanData[[#This Row],[Application Date]])</f>
        <v>2026</v>
      </c>
      <c r="AK7045" s="11" t="str">
        <f>TEXT(tbl_LoanData[[#This Row],[Application Date]],"MMMM")</f>
        <v>May</v>
      </c>
      <c r="AL7045" s="12">
        <f>DATE(YEAR(tbl_LoanData[[#This Row],[Application Date]]),MONTH(tbl_LoanData[[#This Row],[Application Date]]),1)</f>
        <v>46143</v>
      </c>
      <c r="AM7045" s="14">
        <f ca="1">IF(AND(tbl_LoanData[[#This Row],[Application Date]]&gt;=EOMONTH(TODAY(),-1)+1,tbl_LoanData[[#This Row],[Application Date]]&lt;=TODAY()),tbl_LoanData[[#This Row],[Loan Amount]],0)</f>
        <v>0</v>
      </c>
      <c r="AN7045" s="14">
        <f>tbl_LoanData[[#This Row],[Amount Paid]]-(Q7045-X7045)</f>
        <v>773018.39999999979</v>
      </c>
      <c r="AO7045" s="14">
        <f>IF(tbl_LoanData[[#This Row],[Application Status]]="Approved",1,0)</f>
        <v>1</v>
      </c>
      <c r="AP7045" s="22" t="str">
        <f t="shared" ca="1" si="331"/>
        <v/>
      </c>
      <c r="AQ7045" s="22" t="str">
        <f t="shared" ca="1" si="332"/>
        <v/>
      </c>
    </row>
    <row r="7046" spans="1:43" ht="14.4" customHeight="1" x14ac:dyDescent="0.3">
      <c r="A7046" s="2" t="s">
        <v>5665</v>
      </c>
      <c r="B7046" s="2" t="s">
        <v>5666</v>
      </c>
      <c r="C7046" s="2" t="s">
        <v>521</v>
      </c>
      <c r="D7046" s="2" t="s">
        <v>161</v>
      </c>
      <c r="E7046" s="2" t="s">
        <v>255</v>
      </c>
      <c r="F7046" s="2">
        <v>26</v>
      </c>
      <c r="G7046" s="2" t="s">
        <v>69</v>
      </c>
      <c r="H7046" s="2" t="s">
        <v>237</v>
      </c>
      <c r="I7046" s="2" t="s">
        <v>48</v>
      </c>
      <c r="J7046" s="3">
        <v>46151</v>
      </c>
      <c r="K7046" s="3">
        <v>46153</v>
      </c>
      <c r="L7046" s="2" t="s">
        <v>37</v>
      </c>
      <c r="M7046" s="2" t="s">
        <v>104</v>
      </c>
      <c r="N7046" s="2" t="s">
        <v>192</v>
      </c>
      <c r="O7046" s="4">
        <v>88000</v>
      </c>
      <c r="P7046" s="4">
        <v>26300</v>
      </c>
      <c r="Q7046" s="4">
        <v>61700</v>
      </c>
      <c r="R7046" s="2">
        <v>36</v>
      </c>
      <c r="S7046" s="5">
        <v>7.21</v>
      </c>
      <c r="T7046" s="4">
        <v>2084.6</v>
      </c>
      <c r="U7046" s="2" t="s">
        <v>73</v>
      </c>
      <c r="V7046" s="2" t="s">
        <v>74</v>
      </c>
      <c r="W7046" s="4">
        <v>6253.8</v>
      </c>
      <c r="X7046" s="4">
        <v>68791.91</v>
      </c>
      <c r="Y7046" s="4">
        <v>75045.710000000006</v>
      </c>
      <c r="Z7046" s="2">
        <v>0</v>
      </c>
      <c r="AA7046" s="2" t="s">
        <v>56</v>
      </c>
      <c r="AB7046" s="2" t="s">
        <v>15733</v>
      </c>
      <c r="AC7046" s="2" t="s">
        <v>213</v>
      </c>
      <c r="AD7046" s="2" t="s">
        <v>76</v>
      </c>
      <c r="AE7046" s="5">
        <v>70.11</v>
      </c>
      <c r="AF7046" s="2">
        <v>0</v>
      </c>
      <c r="AG7046" s="2" t="s">
        <v>77</v>
      </c>
      <c r="AH7046" s="2">
        <v>2</v>
      </c>
      <c r="AI7046" s="6" t="str">
        <f t="shared" si="330"/>
        <v>25-34</v>
      </c>
      <c r="AJ7046" s="11">
        <f>YEAR(tbl_LoanData[[#This Row],[Application Date]])</f>
        <v>2026</v>
      </c>
      <c r="AK7046" s="11" t="str">
        <f>TEXT(tbl_LoanData[[#This Row],[Application Date]],"MMMM")</f>
        <v>May</v>
      </c>
      <c r="AL7046" s="12">
        <f>DATE(YEAR(tbl_LoanData[[#This Row],[Application Date]]),MONTH(tbl_LoanData[[#This Row],[Application Date]]),1)</f>
        <v>46143</v>
      </c>
      <c r="AM7046" s="14">
        <f ca="1">IF(AND(tbl_LoanData[[#This Row],[Application Date]]&gt;=EOMONTH(TODAY(),-1)+1,tbl_LoanData[[#This Row],[Application Date]]&lt;=TODAY()),tbl_LoanData[[#This Row],[Loan Amount]],0)</f>
        <v>0</v>
      </c>
      <c r="AN7046" s="14">
        <f>tbl_LoanData[[#This Row],[Amount Paid]]-(Q7046-X7046)</f>
        <v>13345.710000000003</v>
      </c>
      <c r="AO7046" s="14">
        <f>IF(tbl_LoanData[[#This Row],[Application Status]]="Approved",1,0)</f>
        <v>1</v>
      </c>
      <c r="AP7046" s="22" t="str">
        <f t="shared" ca="1" si="331"/>
        <v/>
      </c>
      <c r="AQ7046" s="22" t="str">
        <f t="shared" ca="1" si="332"/>
        <v/>
      </c>
    </row>
    <row r="7047" spans="1:43" ht="14.4" customHeight="1" x14ac:dyDescent="0.3">
      <c r="A7047" s="2" t="s">
        <v>5863</v>
      </c>
      <c r="B7047" s="2" t="s">
        <v>5864</v>
      </c>
      <c r="C7047" s="2" t="s">
        <v>198</v>
      </c>
      <c r="D7047" s="2" t="s">
        <v>161</v>
      </c>
      <c r="E7047" s="2" t="s">
        <v>204</v>
      </c>
      <c r="F7047" s="2">
        <v>32</v>
      </c>
      <c r="G7047" s="2" t="s">
        <v>69</v>
      </c>
      <c r="H7047" s="2" t="s">
        <v>217</v>
      </c>
      <c r="I7047" s="2" t="s">
        <v>46</v>
      </c>
      <c r="J7047" s="3">
        <v>46163</v>
      </c>
      <c r="K7047" s="3"/>
      <c r="L7047" s="2" t="s">
        <v>37</v>
      </c>
      <c r="M7047" s="2" t="s">
        <v>94</v>
      </c>
      <c r="N7047" s="2" t="s">
        <v>234</v>
      </c>
      <c r="O7047" s="4">
        <v>81000</v>
      </c>
      <c r="P7047" s="4">
        <v>8900</v>
      </c>
      <c r="Q7047" s="4">
        <v>72100</v>
      </c>
      <c r="R7047" s="2">
        <v>48</v>
      </c>
      <c r="S7047" s="5">
        <v>13.67</v>
      </c>
      <c r="T7047" s="4">
        <v>2323.42</v>
      </c>
      <c r="U7047" s="2" t="s">
        <v>113</v>
      </c>
      <c r="V7047" s="2" t="s">
        <v>97</v>
      </c>
      <c r="W7047" s="4">
        <v>0</v>
      </c>
      <c r="X7047" s="4">
        <v>0</v>
      </c>
      <c r="Y7047" s="4">
        <v>111524.28</v>
      </c>
      <c r="Z7047" s="2">
        <v>0</v>
      </c>
      <c r="AA7047" s="2" t="s">
        <v>97</v>
      </c>
      <c r="AB7047" s="2" t="s">
        <v>15727</v>
      </c>
      <c r="AC7047" s="2" t="s">
        <v>129</v>
      </c>
      <c r="AD7047" s="2" t="s">
        <v>76</v>
      </c>
      <c r="AE7047" s="5">
        <v>89.01</v>
      </c>
      <c r="AF7047" s="2">
        <v>0</v>
      </c>
      <c r="AG7047" s="2" t="s">
        <v>97</v>
      </c>
      <c r="AH7047" s="2"/>
      <c r="AI7047" s="6" t="str">
        <f t="shared" si="330"/>
        <v>25-34</v>
      </c>
      <c r="AJ7047" s="11">
        <f>YEAR(tbl_LoanData[[#This Row],[Application Date]])</f>
        <v>2026</v>
      </c>
      <c r="AK7047" s="11" t="str">
        <f>TEXT(tbl_LoanData[[#This Row],[Application Date]],"MMMM")</f>
        <v>May</v>
      </c>
      <c r="AL7047" s="12">
        <f>DATE(YEAR(tbl_LoanData[[#This Row],[Application Date]]),MONTH(tbl_LoanData[[#This Row],[Application Date]]),1)</f>
        <v>46143</v>
      </c>
      <c r="AM7047" s="14">
        <f ca="1">IF(AND(tbl_LoanData[[#This Row],[Application Date]]&gt;=EOMONTH(TODAY(),-1)+1,tbl_LoanData[[#This Row],[Application Date]]&lt;=TODAY()),tbl_LoanData[[#This Row],[Loan Amount]],0)</f>
        <v>0</v>
      </c>
      <c r="AN7047" s="14">
        <f>tbl_LoanData[[#This Row],[Amount Paid]]-(Q7047-X7047)</f>
        <v>-72100</v>
      </c>
      <c r="AO7047" s="14">
        <f>IF(tbl_LoanData[[#This Row],[Application Status]]="Approved",1,0)</f>
        <v>0</v>
      </c>
      <c r="AP7047" s="22" t="str">
        <f t="shared" ca="1" si="331"/>
        <v/>
      </c>
      <c r="AQ7047" s="22" t="str">
        <f t="shared" ca="1" si="332"/>
        <v/>
      </c>
    </row>
    <row r="7048" spans="1:43" ht="14.4" customHeight="1" x14ac:dyDescent="0.3">
      <c r="A7048" s="2" t="s">
        <v>5865</v>
      </c>
      <c r="B7048" s="2" t="s">
        <v>5866</v>
      </c>
      <c r="C7048" s="2" t="s">
        <v>655</v>
      </c>
      <c r="D7048" s="2" t="s">
        <v>117</v>
      </c>
      <c r="E7048" s="2" t="s">
        <v>204</v>
      </c>
      <c r="F7048" s="2">
        <v>54</v>
      </c>
      <c r="G7048" s="2" t="s">
        <v>69</v>
      </c>
      <c r="H7048" s="2" t="s">
        <v>265</v>
      </c>
      <c r="I7048" s="2" t="s">
        <v>44</v>
      </c>
      <c r="J7048" s="3">
        <v>46173</v>
      </c>
      <c r="K7048" s="3">
        <v>46178</v>
      </c>
      <c r="L7048" s="2" t="s">
        <v>40</v>
      </c>
      <c r="M7048" s="2" t="s">
        <v>94</v>
      </c>
      <c r="N7048" s="2" t="s">
        <v>95</v>
      </c>
      <c r="O7048" s="4">
        <v>946000</v>
      </c>
      <c r="P7048" s="4">
        <v>314300</v>
      </c>
      <c r="Q7048" s="4">
        <v>631700</v>
      </c>
      <c r="R7048" s="2">
        <v>24</v>
      </c>
      <c r="S7048" s="5">
        <v>6.78</v>
      </c>
      <c r="T7048" s="4">
        <v>29889.94</v>
      </c>
      <c r="U7048" s="2" t="s">
        <v>73</v>
      </c>
      <c r="V7048" s="2" t="s">
        <v>74</v>
      </c>
      <c r="W7048" s="4">
        <v>59779.88</v>
      </c>
      <c r="X7048" s="4">
        <v>657578.64</v>
      </c>
      <c r="Y7048" s="4">
        <v>717358.52</v>
      </c>
      <c r="Z7048" s="2">
        <v>0</v>
      </c>
      <c r="AA7048" s="2" t="s">
        <v>56</v>
      </c>
      <c r="AB7048" s="2" t="s">
        <v>15727</v>
      </c>
      <c r="AC7048" s="2" t="s">
        <v>360</v>
      </c>
      <c r="AD7048" s="2" t="s">
        <v>76</v>
      </c>
      <c r="AE7048" s="5">
        <v>66.78</v>
      </c>
      <c r="AF7048" s="2">
        <v>0</v>
      </c>
      <c r="AG7048" s="2" t="s">
        <v>77</v>
      </c>
      <c r="AH7048" s="2">
        <v>5</v>
      </c>
      <c r="AI7048" s="6" t="str">
        <f t="shared" si="330"/>
        <v>45-54</v>
      </c>
      <c r="AJ7048" s="11">
        <f>YEAR(tbl_LoanData[[#This Row],[Application Date]])</f>
        <v>2026</v>
      </c>
      <c r="AK7048" s="11" t="str">
        <f>TEXT(tbl_LoanData[[#This Row],[Application Date]],"MMMM")</f>
        <v>May</v>
      </c>
      <c r="AL7048" s="12">
        <f>DATE(YEAR(tbl_LoanData[[#This Row],[Application Date]]),MONTH(tbl_LoanData[[#This Row],[Application Date]]),1)</f>
        <v>46143</v>
      </c>
      <c r="AM7048" s="14">
        <f ca="1">IF(AND(tbl_LoanData[[#This Row],[Application Date]]&gt;=EOMONTH(TODAY(),-1)+1,tbl_LoanData[[#This Row],[Application Date]]&lt;=TODAY()),tbl_LoanData[[#This Row],[Loan Amount]],0)</f>
        <v>0</v>
      </c>
      <c r="AN7048" s="14">
        <f>tbl_LoanData[[#This Row],[Amount Paid]]-(Q7048-X7048)</f>
        <v>85658.520000000019</v>
      </c>
      <c r="AO7048" s="14">
        <f>IF(tbl_LoanData[[#This Row],[Application Status]]="Approved",1,0)</f>
        <v>1</v>
      </c>
      <c r="AP7048" s="22" t="str">
        <f t="shared" ca="1" si="331"/>
        <v/>
      </c>
      <c r="AQ7048" s="22" t="str">
        <f t="shared" ca="1" si="332"/>
        <v/>
      </c>
    </row>
    <row r="7049" spans="1:43" x14ac:dyDescent="0.3">
      <c r="A7049" s="2" t="s">
        <v>6015</v>
      </c>
      <c r="B7049" s="2" t="s">
        <v>6016</v>
      </c>
      <c r="C7049" s="2" t="s">
        <v>804</v>
      </c>
      <c r="D7049" s="2" t="s">
        <v>82</v>
      </c>
      <c r="E7049" s="2" t="s">
        <v>284</v>
      </c>
      <c r="F7049" s="2">
        <v>64</v>
      </c>
      <c r="G7049" s="2" t="s">
        <v>83</v>
      </c>
      <c r="H7049" s="2" t="s">
        <v>70</v>
      </c>
      <c r="I7049" s="2" t="s">
        <v>50</v>
      </c>
      <c r="J7049" s="3">
        <v>46165</v>
      </c>
      <c r="K7049" s="3">
        <v>46179</v>
      </c>
      <c r="L7049" s="2" t="s">
        <v>40</v>
      </c>
      <c r="M7049" s="2" t="s">
        <v>157</v>
      </c>
      <c r="N7049" s="2" t="s">
        <v>299</v>
      </c>
      <c r="O7049" s="4">
        <v>1036000</v>
      </c>
      <c r="P7049" s="4">
        <v>342700</v>
      </c>
      <c r="Q7049" s="4">
        <v>693300</v>
      </c>
      <c r="R7049" s="2">
        <v>36</v>
      </c>
      <c r="S7049" s="5">
        <v>10.9</v>
      </c>
      <c r="T7049" s="4">
        <v>25555.81</v>
      </c>
      <c r="U7049" s="2" t="s">
        <v>73</v>
      </c>
      <c r="V7049" s="2" t="s">
        <v>74</v>
      </c>
      <c r="W7049" s="4">
        <v>0</v>
      </c>
      <c r="X7049" s="4">
        <v>920009.1</v>
      </c>
      <c r="Y7049" s="4">
        <v>920009.1</v>
      </c>
      <c r="Z7049" s="2">
        <v>58</v>
      </c>
      <c r="AA7049" s="2" t="s">
        <v>58</v>
      </c>
      <c r="AB7049" s="2" t="s">
        <v>15732</v>
      </c>
      <c r="AC7049" s="2" t="s">
        <v>146</v>
      </c>
      <c r="AD7049" s="2" t="s">
        <v>76</v>
      </c>
      <c r="AE7049" s="5">
        <v>66.92</v>
      </c>
      <c r="AF7049" s="2">
        <v>2</v>
      </c>
      <c r="AG7049" s="2" t="s">
        <v>15718</v>
      </c>
      <c r="AH7049" s="2">
        <v>14</v>
      </c>
      <c r="AI7049" s="6" t="str">
        <f t="shared" si="330"/>
        <v>55-64</v>
      </c>
      <c r="AJ7049" s="11">
        <f>YEAR(tbl_LoanData[[#This Row],[Application Date]])</f>
        <v>2026</v>
      </c>
      <c r="AK7049" s="11" t="str">
        <f>TEXT(tbl_LoanData[[#This Row],[Application Date]],"MMMM")</f>
        <v>May</v>
      </c>
      <c r="AL7049" s="12">
        <f>DATE(YEAR(tbl_LoanData[[#This Row],[Application Date]]),MONTH(tbl_LoanData[[#This Row],[Application Date]]),1)</f>
        <v>46143</v>
      </c>
      <c r="AM7049" s="14">
        <f ca="1">IF(AND(tbl_LoanData[[#This Row],[Application Date]]&gt;=EOMONTH(TODAY(),-1)+1,tbl_LoanData[[#This Row],[Application Date]]&lt;=TODAY()),tbl_LoanData[[#This Row],[Loan Amount]],0)</f>
        <v>0</v>
      </c>
      <c r="AN7049" s="14">
        <f>tbl_LoanData[[#This Row],[Amount Paid]]-(Q7049-X7049)</f>
        <v>226709.09999999998</v>
      </c>
      <c r="AO7049" s="14">
        <f>IF(tbl_LoanData[[#This Row],[Application Status]]="Approved",1,0)</f>
        <v>1</v>
      </c>
      <c r="AP7049" s="22" t="str">
        <f t="shared" ca="1" si="331"/>
        <v/>
      </c>
      <c r="AQ7049" s="22" t="str">
        <f t="shared" ca="1" si="332"/>
        <v/>
      </c>
    </row>
    <row r="7050" spans="1:43" ht="14.4" customHeight="1" x14ac:dyDescent="0.3">
      <c r="A7050" s="2" t="s">
        <v>6027</v>
      </c>
      <c r="B7050" s="2" t="s">
        <v>6028</v>
      </c>
      <c r="C7050" s="2" t="s">
        <v>986</v>
      </c>
      <c r="D7050" s="2" t="s">
        <v>102</v>
      </c>
      <c r="E7050" s="2" t="s">
        <v>284</v>
      </c>
      <c r="F7050" s="2">
        <v>45</v>
      </c>
      <c r="G7050" s="2" t="s">
        <v>83</v>
      </c>
      <c r="H7050" s="2" t="s">
        <v>398</v>
      </c>
      <c r="I7050" s="2" t="s">
        <v>46</v>
      </c>
      <c r="J7050" s="3">
        <v>46166</v>
      </c>
      <c r="K7050" s="3"/>
      <c r="L7050" s="2" t="s">
        <v>39</v>
      </c>
      <c r="M7050" s="2" t="s">
        <v>85</v>
      </c>
      <c r="N7050" s="2" t="s">
        <v>373</v>
      </c>
      <c r="O7050" s="4">
        <v>1268000</v>
      </c>
      <c r="P7050" s="4">
        <v>372100</v>
      </c>
      <c r="Q7050" s="4">
        <v>895900</v>
      </c>
      <c r="R7050" s="2">
        <v>36</v>
      </c>
      <c r="S7050" s="5">
        <v>10.220000000000001</v>
      </c>
      <c r="T7050" s="4">
        <v>32516.19</v>
      </c>
      <c r="U7050" s="2" t="s">
        <v>113</v>
      </c>
      <c r="V7050" s="2" t="s">
        <v>97</v>
      </c>
      <c r="W7050" s="4">
        <v>0</v>
      </c>
      <c r="X7050" s="4">
        <v>0</v>
      </c>
      <c r="Y7050" s="4">
        <v>1170582.94</v>
      </c>
      <c r="Z7050" s="2">
        <v>0</v>
      </c>
      <c r="AA7050" s="2" t="s">
        <v>97</v>
      </c>
      <c r="AB7050" s="2" t="s">
        <v>15734</v>
      </c>
      <c r="AC7050" s="2" t="s">
        <v>213</v>
      </c>
      <c r="AD7050" s="2" t="s">
        <v>76</v>
      </c>
      <c r="AE7050" s="5">
        <v>70.650000000000006</v>
      </c>
      <c r="AF7050" s="2">
        <v>0</v>
      </c>
      <c r="AG7050" s="2" t="s">
        <v>97</v>
      </c>
      <c r="AH7050" s="2"/>
      <c r="AI7050" s="6" t="str">
        <f t="shared" si="330"/>
        <v>45-54</v>
      </c>
      <c r="AJ7050" s="11">
        <f>YEAR(tbl_LoanData[[#This Row],[Application Date]])</f>
        <v>2026</v>
      </c>
      <c r="AK7050" s="11" t="str">
        <f>TEXT(tbl_LoanData[[#This Row],[Application Date]],"MMMM")</f>
        <v>May</v>
      </c>
      <c r="AL7050" s="12">
        <f>DATE(YEAR(tbl_LoanData[[#This Row],[Application Date]]),MONTH(tbl_LoanData[[#This Row],[Application Date]]),1)</f>
        <v>46143</v>
      </c>
      <c r="AM7050" s="14">
        <f ca="1">IF(AND(tbl_LoanData[[#This Row],[Application Date]]&gt;=EOMONTH(TODAY(),-1)+1,tbl_LoanData[[#This Row],[Application Date]]&lt;=TODAY()),tbl_LoanData[[#This Row],[Loan Amount]],0)</f>
        <v>0</v>
      </c>
      <c r="AN7050" s="14">
        <f>tbl_LoanData[[#This Row],[Amount Paid]]-(Q7050-X7050)</f>
        <v>-895900</v>
      </c>
      <c r="AO7050" s="14">
        <f>IF(tbl_LoanData[[#This Row],[Application Status]]="Approved",1,0)</f>
        <v>0</v>
      </c>
      <c r="AP7050" s="22" t="str">
        <f t="shared" ca="1" si="331"/>
        <v/>
      </c>
      <c r="AQ7050" s="22" t="str">
        <f t="shared" ca="1" si="332"/>
        <v/>
      </c>
    </row>
    <row r="7051" spans="1:43" ht="14.4" customHeight="1" x14ac:dyDescent="0.3">
      <c r="A7051" s="2" t="s">
        <v>6087</v>
      </c>
      <c r="B7051" s="2" t="s">
        <v>6088</v>
      </c>
      <c r="C7051" s="2" t="s">
        <v>317</v>
      </c>
      <c r="D7051" s="2" t="s">
        <v>268</v>
      </c>
      <c r="E7051" s="2" t="s">
        <v>232</v>
      </c>
      <c r="F7051" s="2">
        <v>42</v>
      </c>
      <c r="G7051" s="2" t="s">
        <v>83</v>
      </c>
      <c r="H7051" s="2" t="s">
        <v>398</v>
      </c>
      <c r="I7051" s="2" t="s">
        <v>46</v>
      </c>
      <c r="J7051" s="3">
        <v>46171</v>
      </c>
      <c r="K7051" s="3">
        <v>46180</v>
      </c>
      <c r="L7051" s="2" t="s">
        <v>40</v>
      </c>
      <c r="M7051" s="2" t="s">
        <v>111</v>
      </c>
      <c r="N7051" s="2" t="s">
        <v>120</v>
      </c>
      <c r="O7051" s="4">
        <v>1424000</v>
      </c>
      <c r="P7051" s="4">
        <v>417900</v>
      </c>
      <c r="Q7051" s="4">
        <v>1006100</v>
      </c>
      <c r="R7051" s="2">
        <v>36</v>
      </c>
      <c r="S7051" s="5">
        <v>10.050000000000001</v>
      </c>
      <c r="T7051" s="4">
        <v>36373.31</v>
      </c>
      <c r="U7051" s="2" t="s">
        <v>73</v>
      </c>
      <c r="V7051" s="2" t="s">
        <v>74</v>
      </c>
      <c r="W7051" s="4">
        <v>72746.62</v>
      </c>
      <c r="X7051" s="4">
        <v>1236692.53</v>
      </c>
      <c r="Y7051" s="4">
        <v>1309439.1499999999</v>
      </c>
      <c r="Z7051" s="2">
        <v>0</v>
      </c>
      <c r="AA7051" s="2" t="s">
        <v>56</v>
      </c>
      <c r="AB7051" s="2" t="s">
        <v>15729</v>
      </c>
      <c r="AC7051" s="2" t="s">
        <v>332</v>
      </c>
      <c r="AD7051" s="2" t="s">
        <v>76</v>
      </c>
      <c r="AE7051" s="5">
        <v>70.650000000000006</v>
      </c>
      <c r="AF7051" s="2">
        <v>0</v>
      </c>
      <c r="AG7051" s="2" t="s">
        <v>77</v>
      </c>
      <c r="AH7051" s="2">
        <v>9</v>
      </c>
      <c r="AI7051" s="6" t="str">
        <f t="shared" si="330"/>
        <v>35-44</v>
      </c>
      <c r="AJ7051" s="11">
        <f>YEAR(tbl_LoanData[[#This Row],[Application Date]])</f>
        <v>2026</v>
      </c>
      <c r="AK7051" s="11" t="str">
        <f>TEXT(tbl_LoanData[[#This Row],[Application Date]],"MMMM")</f>
        <v>May</v>
      </c>
      <c r="AL7051" s="12">
        <f>DATE(YEAR(tbl_LoanData[[#This Row],[Application Date]]),MONTH(tbl_LoanData[[#This Row],[Application Date]]),1)</f>
        <v>46143</v>
      </c>
      <c r="AM7051" s="14">
        <f ca="1">IF(AND(tbl_LoanData[[#This Row],[Application Date]]&gt;=EOMONTH(TODAY(),-1)+1,tbl_LoanData[[#This Row],[Application Date]]&lt;=TODAY()),tbl_LoanData[[#This Row],[Loan Amount]],0)</f>
        <v>0</v>
      </c>
      <c r="AN7051" s="14">
        <f>tbl_LoanData[[#This Row],[Amount Paid]]-(Q7051-X7051)</f>
        <v>303339.15000000002</v>
      </c>
      <c r="AO7051" s="14">
        <f>IF(tbl_LoanData[[#This Row],[Application Status]]="Approved",1,0)</f>
        <v>1</v>
      </c>
      <c r="AP7051" s="22" t="str">
        <f t="shared" ca="1" si="331"/>
        <v/>
      </c>
      <c r="AQ7051" s="22" t="str">
        <f t="shared" ca="1" si="332"/>
        <v/>
      </c>
    </row>
    <row r="7052" spans="1:43" ht="14.4" customHeight="1" x14ac:dyDescent="0.3">
      <c r="A7052" s="2" t="s">
        <v>6105</v>
      </c>
      <c r="B7052" s="2" t="s">
        <v>6106</v>
      </c>
      <c r="C7052" s="2" t="s">
        <v>264</v>
      </c>
      <c r="D7052" s="2" t="s">
        <v>142</v>
      </c>
      <c r="E7052" s="2" t="s">
        <v>190</v>
      </c>
      <c r="F7052" s="2">
        <v>42</v>
      </c>
      <c r="G7052" s="2" t="s">
        <v>83</v>
      </c>
      <c r="H7052" s="2" t="s">
        <v>228</v>
      </c>
      <c r="I7052" s="2" t="s">
        <v>43</v>
      </c>
      <c r="J7052" s="3">
        <v>46167</v>
      </c>
      <c r="K7052" s="3">
        <v>46184</v>
      </c>
      <c r="L7052" s="2" t="s">
        <v>39</v>
      </c>
      <c r="M7052" s="2" t="s">
        <v>94</v>
      </c>
      <c r="N7052" s="2" t="s">
        <v>365</v>
      </c>
      <c r="O7052" s="4">
        <v>1101000</v>
      </c>
      <c r="P7052" s="4">
        <v>417700</v>
      </c>
      <c r="Q7052" s="4">
        <v>683300</v>
      </c>
      <c r="R7052" s="2">
        <v>18</v>
      </c>
      <c r="S7052" s="5">
        <v>12.63</v>
      </c>
      <c r="T7052" s="4">
        <v>45152.84</v>
      </c>
      <c r="U7052" s="2" t="s">
        <v>73</v>
      </c>
      <c r="V7052" s="2" t="s">
        <v>74</v>
      </c>
      <c r="W7052" s="4">
        <v>90305.68</v>
      </c>
      <c r="X7052" s="4">
        <v>722445.5</v>
      </c>
      <c r="Y7052" s="4">
        <v>812751.18</v>
      </c>
      <c r="Z7052" s="2">
        <v>0</v>
      </c>
      <c r="AA7052" s="2" t="s">
        <v>56</v>
      </c>
      <c r="AB7052" s="2" t="s">
        <v>15731</v>
      </c>
      <c r="AC7052" s="2" t="s">
        <v>75</v>
      </c>
      <c r="AD7052" s="2" t="s">
        <v>76</v>
      </c>
      <c r="AE7052" s="5">
        <v>62.06</v>
      </c>
      <c r="AF7052" s="2">
        <v>0</v>
      </c>
      <c r="AG7052" s="2" t="s">
        <v>77</v>
      </c>
      <c r="AH7052" s="2">
        <v>17</v>
      </c>
      <c r="AI7052" s="6" t="str">
        <f t="shared" si="330"/>
        <v>35-44</v>
      </c>
      <c r="AJ7052" s="11">
        <f>YEAR(tbl_LoanData[[#This Row],[Application Date]])</f>
        <v>2026</v>
      </c>
      <c r="AK7052" s="11" t="str">
        <f>TEXT(tbl_LoanData[[#This Row],[Application Date]],"MMMM")</f>
        <v>May</v>
      </c>
      <c r="AL7052" s="12">
        <f>DATE(YEAR(tbl_LoanData[[#This Row],[Application Date]]),MONTH(tbl_LoanData[[#This Row],[Application Date]]),1)</f>
        <v>46143</v>
      </c>
      <c r="AM7052" s="14">
        <f ca="1">IF(AND(tbl_LoanData[[#This Row],[Application Date]]&gt;=EOMONTH(TODAY(),-1)+1,tbl_LoanData[[#This Row],[Application Date]]&lt;=TODAY()),tbl_LoanData[[#This Row],[Loan Amount]],0)</f>
        <v>0</v>
      </c>
      <c r="AN7052" s="14">
        <f>tbl_LoanData[[#This Row],[Amount Paid]]-(Q7052-X7052)</f>
        <v>129451.18</v>
      </c>
      <c r="AO7052" s="14">
        <f>IF(tbl_LoanData[[#This Row],[Application Status]]="Approved",1,0)</f>
        <v>1</v>
      </c>
      <c r="AP7052" s="22" t="str">
        <f t="shared" ca="1" si="331"/>
        <v/>
      </c>
      <c r="AQ7052" s="22" t="str">
        <f t="shared" ca="1" si="332"/>
        <v/>
      </c>
    </row>
    <row r="7053" spans="1:43" ht="14.4" customHeight="1" x14ac:dyDescent="0.3">
      <c r="A7053" s="2" t="s">
        <v>6193</v>
      </c>
      <c r="B7053" s="2" t="s">
        <v>6194</v>
      </c>
      <c r="C7053" s="2" t="s">
        <v>560</v>
      </c>
      <c r="D7053" s="2" t="s">
        <v>189</v>
      </c>
      <c r="E7053" s="2" t="s">
        <v>81</v>
      </c>
      <c r="F7053" s="2">
        <v>57</v>
      </c>
      <c r="G7053" s="2" t="s">
        <v>69</v>
      </c>
      <c r="H7053" s="2" t="s">
        <v>217</v>
      </c>
      <c r="I7053" s="2" t="s">
        <v>46</v>
      </c>
      <c r="J7053" s="3">
        <v>46159</v>
      </c>
      <c r="K7053" s="3">
        <v>46174</v>
      </c>
      <c r="L7053" s="2" t="s">
        <v>40</v>
      </c>
      <c r="M7053" s="2" t="s">
        <v>85</v>
      </c>
      <c r="N7053" s="2" t="s">
        <v>86</v>
      </c>
      <c r="O7053" s="4">
        <v>1199000</v>
      </c>
      <c r="P7053" s="4">
        <v>360300</v>
      </c>
      <c r="Q7053" s="4">
        <v>838700</v>
      </c>
      <c r="R7053" s="2">
        <v>48</v>
      </c>
      <c r="S7053" s="5">
        <v>9.91</v>
      </c>
      <c r="T7053" s="4">
        <v>24399.18</v>
      </c>
      <c r="U7053" s="2" t="s">
        <v>73</v>
      </c>
      <c r="V7053" s="2" t="s">
        <v>74</v>
      </c>
      <c r="W7053" s="4">
        <v>48798.36</v>
      </c>
      <c r="X7053" s="4">
        <v>1122362.32</v>
      </c>
      <c r="Y7053" s="4">
        <v>1171160.68</v>
      </c>
      <c r="Z7053" s="2">
        <v>0</v>
      </c>
      <c r="AA7053" s="2" t="s">
        <v>56</v>
      </c>
      <c r="AB7053" s="2" t="s">
        <v>15734</v>
      </c>
      <c r="AC7053" s="2" t="s">
        <v>87</v>
      </c>
      <c r="AD7053" s="2" t="s">
        <v>76</v>
      </c>
      <c r="AE7053" s="5">
        <v>69.95</v>
      </c>
      <c r="AF7053" s="2">
        <v>0</v>
      </c>
      <c r="AG7053" s="2" t="s">
        <v>77</v>
      </c>
      <c r="AH7053" s="2">
        <v>15</v>
      </c>
      <c r="AI7053" s="6" t="str">
        <f t="shared" si="330"/>
        <v>55-64</v>
      </c>
      <c r="AJ7053" s="11">
        <f>YEAR(tbl_LoanData[[#This Row],[Application Date]])</f>
        <v>2026</v>
      </c>
      <c r="AK7053" s="11" t="str">
        <f>TEXT(tbl_LoanData[[#This Row],[Application Date]],"MMMM")</f>
        <v>May</v>
      </c>
      <c r="AL7053" s="12">
        <f>DATE(YEAR(tbl_LoanData[[#This Row],[Application Date]]),MONTH(tbl_LoanData[[#This Row],[Application Date]]),1)</f>
        <v>46143</v>
      </c>
      <c r="AM7053" s="14">
        <f ca="1">IF(AND(tbl_LoanData[[#This Row],[Application Date]]&gt;=EOMONTH(TODAY(),-1)+1,tbl_LoanData[[#This Row],[Application Date]]&lt;=TODAY()),tbl_LoanData[[#This Row],[Loan Amount]],0)</f>
        <v>0</v>
      </c>
      <c r="AN7053" s="14">
        <f>tbl_LoanData[[#This Row],[Amount Paid]]-(Q7053-X7053)</f>
        <v>332460.68000000005</v>
      </c>
      <c r="AO7053" s="14">
        <f>IF(tbl_LoanData[[#This Row],[Application Status]]="Approved",1,0)</f>
        <v>1</v>
      </c>
      <c r="AP7053" s="22" t="str">
        <f t="shared" ca="1" si="331"/>
        <v/>
      </c>
      <c r="AQ7053" s="22" t="str">
        <f t="shared" ca="1" si="332"/>
        <v/>
      </c>
    </row>
    <row r="7054" spans="1:43" ht="14.4" customHeight="1" x14ac:dyDescent="0.3">
      <c r="A7054" s="2" t="s">
        <v>6207</v>
      </c>
      <c r="B7054" s="2" t="s">
        <v>6208</v>
      </c>
      <c r="C7054" s="2" t="s">
        <v>149</v>
      </c>
      <c r="D7054" s="2" t="s">
        <v>117</v>
      </c>
      <c r="E7054" s="2" t="s">
        <v>176</v>
      </c>
      <c r="F7054" s="2">
        <v>63</v>
      </c>
      <c r="G7054" s="2" t="s">
        <v>83</v>
      </c>
      <c r="H7054" s="2" t="s">
        <v>256</v>
      </c>
      <c r="I7054" s="2" t="s">
        <v>43</v>
      </c>
      <c r="J7054" s="3">
        <v>46157</v>
      </c>
      <c r="K7054" s="3">
        <v>46168</v>
      </c>
      <c r="L7054" s="2" t="s">
        <v>36</v>
      </c>
      <c r="M7054" s="2" t="s">
        <v>111</v>
      </c>
      <c r="N7054" s="2" t="s">
        <v>350</v>
      </c>
      <c r="O7054" s="4">
        <v>1793000</v>
      </c>
      <c r="P7054" s="4">
        <v>463600</v>
      </c>
      <c r="Q7054" s="4">
        <v>1329400</v>
      </c>
      <c r="R7054" s="2">
        <v>60</v>
      </c>
      <c r="S7054" s="5">
        <v>9.9700000000000006</v>
      </c>
      <c r="T7054" s="4">
        <v>33201.760000000002</v>
      </c>
      <c r="U7054" s="2" t="s">
        <v>73</v>
      </c>
      <c r="V7054" s="2" t="s">
        <v>74</v>
      </c>
      <c r="W7054" s="4">
        <v>66403.520000000004</v>
      </c>
      <c r="X7054" s="4">
        <v>1925702.38</v>
      </c>
      <c r="Y7054" s="4">
        <v>1992105.9</v>
      </c>
      <c r="Z7054" s="2">
        <v>0</v>
      </c>
      <c r="AA7054" s="2" t="s">
        <v>56</v>
      </c>
      <c r="AB7054" s="2" t="s">
        <v>15729</v>
      </c>
      <c r="AC7054" s="2" t="s">
        <v>87</v>
      </c>
      <c r="AD7054" s="2" t="s">
        <v>76</v>
      </c>
      <c r="AE7054" s="5">
        <v>74.14</v>
      </c>
      <c r="AF7054" s="2">
        <v>0</v>
      </c>
      <c r="AG7054" s="2" t="s">
        <v>77</v>
      </c>
      <c r="AH7054" s="2">
        <v>11</v>
      </c>
      <c r="AI7054" s="6" t="str">
        <f t="shared" si="330"/>
        <v>55-64</v>
      </c>
      <c r="AJ7054" s="11">
        <f>YEAR(tbl_LoanData[[#This Row],[Application Date]])</f>
        <v>2026</v>
      </c>
      <c r="AK7054" s="11" t="str">
        <f>TEXT(tbl_LoanData[[#This Row],[Application Date]],"MMMM")</f>
        <v>May</v>
      </c>
      <c r="AL7054" s="12">
        <f>DATE(YEAR(tbl_LoanData[[#This Row],[Application Date]]),MONTH(tbl_LoanData[[#This Row],[Application Date]]),1)</f>
        <v>46143</v>
      </c>
      <c r="AM7054" s="14">
        <f ca="1">IF(AND(tbl_LoanData[[#This Row],[Application Date]]&gt;=EOMONTH(TODAY(),-1)+1,tbl_LoanData[[#This Row],[Application Date]]&lt;=TODAY()),tbl_LoanData[[#This Row],[Loan Amount]],0)</f>
        <v>0</v>
      </c>
      <c r="AN7054" s="14">
        <f>tbl_LoanData[[#This Row],[Amount Paid]]-(Q7054-X7054)</f>
        <v>662705.89999999991</v>
      </c>
      <c r="AO7054" s="14">
        <f>IF(tbl_LoanData[[#This Row],[Application Status]]="Approved",1,0)</f>
        <v>1</v>
      </c>
      <c r="AP7054" s="22" t="str">
        <f t="shared" ca="1" si="331"/>
        <v/>
      </c>
      <c r="AQ7054" s="22" t="str">
        <f t="shared" ca="1" si="332"/>
        <v/>
      </c>
    </row>
    <row r="7055" spans="1:43" x14ac:dyDescent="0.3">
      <c r="A7055" s="2" t="s">
        <v>6621</v>
      </c>
      <c r="B7055" s="2" t="s">
        <v>6622</v>
      </c>
      <c r="C7055" s="2" t="s">
        <v>208</v>
      </c>
      <c r="D7055" s="2" t="s">
        <v>268</v>
      </c>
      <c r="E7055" s="2" t="s">
        <v>150</v>
      </c>
      <c r="F7055" s="2">
        <v>55</v>
      </c>
      <c r="G7055" s="2" t="s">
        <v>69</v>
      </c>
      <c r="H7055" s="2" t="s">
        <v>70</v>
      </c>
      <c r="I7055" s="2" t="s">
        <v>50</v>
      </c>
      <c r="J7055" s="3">
        <v>46165</v>
      </c>
      <c r="K7055" s="3">
        <v>46175</v>
      </c>
      <c r="L7055" s="2" t="s">
        <v>37</v>
      </c>
      <c r="M7055" s="2" t="s">
        <v>94</v>
      </c>
      <c r="N7055" s="2" t="s">
        <v>436</v>
      </c>
      <c r="O7055" s="4">
        <v>119000</v>
      </c>
      <c r="P7055" s="4">
        <v>46200</v>
      </c>
      <c r="Q7055" s="4">
        <v>72800</v>
      </c>
      <c r="R7055" s="2">
        <v>36</v>
      </c>
      <c r="S7055" s="5">
        <v>13.87</v>
      </c>
      <c r="T7055" s="4">
        <v>2863.67</v>
      </c>
      <c r="U7055" s="2" t="s">
        <v>73</v>
      </c>
      <c r="V7055" s="2" t="s">
        <v>74</v>
      </c>
      <c r="W7055" s="4">
        <v>0</v>
      </c>
      <c r="X7055" s="4">
        <v>103092.08</v>
      </c>
      <c r="Y7055" s="4">
        <v>103092.08</v>
      </c>
      <c r="Z7055" s="2">
        <v>60</v>
      </c>
      <c r="AA7055" s="2" t="s">
        <v>58</v>
      </c>
      <c r="AB7055" s="2" t="s">
        <v>15727</v>
      </c>
      <c r="AC7055" s="2" t="s">
        <v>106</v>
      </c>
      <c r="AD7055" s="2" t="s">
        <v>76</v>
      </c>
      <c r="AE7055" s="5">
        <v>61.18</v>
      </c>
      <c r="AF7055" s="2">
        <v>2</v>
      </c>
      <c r="AG7055" s="2" t="s">
        <v>15718</v>
      </c>
      <c r="AH7055" s="2">
        <v>10</v>
      </c>
      <c r="AI7055" s="6" t="str">
        <f t="shared" si="330"/>
        <v>55-64</v>
      </c>
      <c r="AJ7055" s="11">
        <f>YEAR(tbl_LoanData[[#This Row],[Application Date]])</f>
        <v>2026</v>
      </c>
      <c r="AK7055" s="11" t="str">
        <f>TEXT(tbl_LoanData[[#This Row],[Application Date]],"MMMM")</f>
        <v>May</v>
      </c>
      <c r="AL7055" s="12">
        <f>DATE(YEAR(tbl_LoanData[[#This Row],[Application Date]]),MONTH(tbl_LoanData[[#This Row],[Application Date]]),1)</f>
        <v>46143</v>
      </c>
      <c r="AM7055" s="14">
        <f ca="1">IF(AND(tbl_LoanData[[#This Row],[Application Date]]&gt;=EOMONTH(TODAY(),-1)+1,tbl_LoanData[[#This Row],[Application Date]]&lt;=TODAY()),tbl_LoanData[[#This Row],[Loan Amount]],0)</f>
        <v>0</v>
      </c>
      <c r="AN7055" s="14">
        <f>tbl_LoanData[[#This Row],[Amount Paid]]-(Q7055-X7055)</f>
        <v>30292.080000000002</v>
      </c>
      <c r="AO7055" s="14">
        <f>IF(tbl_LoanData[[#This Row],[Application Status]]="Approved",1,0)</f>
        <v>1</v>
      </c>
      <c r="AP7055" s="22" t="str">
        <f t="shared" ca="1" si="331"/>
        <v/>
      </c>
      <c r="AQ7055" s="22" t="str">
        <f t="shared" ca="1" si="332"/>
        <v/>
      </c>
    </row>
    <row r="7056" spans="1:43" x14ac:dyDescent="0.3">
      <c r="A7056" s="2" t="s">
        <v>6703</v>
      </c>
      <c r="B7056" s="2" t="s">
        <v>6704</v>
      </c>
      <c r="C7056" s="2" t="s">
        <v>1102</v>
      </c>
      <c r="D7056" s="2" t="s">
        <v>117</v>
      </c>
      <c r="E7056" s="2" t="s">
        <v>134</v>
      </c>
      <c r="F7056" s="2">
        <v>32</v>
      </c>
      <c r="G7056" s="2" t="s">
        <v>69</v>
      </c>
      <c r="H7056" s="2" t="s">
        <v>84</v>
      </c>
      <c r="I7056" s="2" t="s">
        <v>45</v>
      </c>
      <c r="J7056" s="3">
        <v>46155</v>
      </c>
      <c r="K7056" s="3"/>
      <c r="L7056" s="2" t="s">
        <v>36</v>
      </c>
      <c r="M7056" s="2" t="s">
        <v>94</v>
      </c>
      <c r="N7056" s="2" t="s">
        <v>212</v>
      </c>
      <c r="O7056" s="4">
        <v>1672000</v>
      </c>
      <c r="P7056" s="4">
        <v>183900</v>
      </c>
      <c r="Q7056" s="4">
        <v>1488100</v>
      </c>
      <c r="R7056" s="2">
        <v>36</v>
      </c>
      <c r="S7056" s="5">
        <v>11.18</v>
      </c>
      <c r="T7056" s="4">
        <v>55200.24</v>
      </c>
      <c r="U7056" s="2" t="s">
        <v>113</v>
      </c>
      <c r="V7056" s="2" t="s">
        <v>97</v>
      </c>
      <c r="W7056" s="4">
        <v>0</v>
      </c>
      <c r="X7056" s="4">
        <v>0</v>
      </c>
      <c r="Y7056" s="4">
        <v>1987208.74</v>
      </c>
      <c r="Z7056" s="2">
        <v>0</v>
      </c>
      <c r="AA7056" s="2" t="s">
        <v>97</v>
      </c>
      <c r="AB7056" s="2" t="s">
        <v>15736</v>
      </c>
      <c r="AC7056" s="2" t="s">
        <v>213</v>
      </c>
      <c r="AD7056" s="2" t="s">
        <v>76</v>
      </c>
      <c r="AE7056" s="5">
        <v>89</v>
      </c>
      <c r="AF7056" s="2">
        <v>0</v>
      </c>
      <c r="AG7056" s="2" t="s">
        <v>97</v>
      </c>
      <c r="AH7056" s="2"/>
      <c r="AI7056" s="6" t="str">
        <f t="shared" si="330"/>
        <v>25-34</v>
      </c>
      <c r="AJ7056" s="11">
        <f>YEAR(tbl_LoanData[[#This Row],[Application Date]])</f>
        <v>2026</v>
      </c>
      <c r="AK7056" s="11" t="str">
        <f>TEXT(tbl_LoanData[[#This Row],[Application Date]],"MMMM")</f>
        <v>May</v>
      </c>
      <c r="AL7056" s="12">
        <f>DATE(YEAR(tbl_LoanData[[#This Row],[Application Date]]),MONTH(tbl_LoanData[[#This Row],[Application Date]]),1)</f>
        <v>46143</v>
      </c>
      <c r="AM7056" s="14">
        <f ca="1">IF(AND(tbl_LoanData[[#This Row],[Application Date]]&gt;=EOMONTH(TODAY(),-1)+1,tbl_LoanData[[#This Row],[Application Date]]&lt;=TODAY()),tbl_LoanData[[#This Row],[Loan Amount]],0)</f>
        <v>0</v>
      </c>
      <c r="AN7056" s="14">
        <f>tbl_LoanData[[#This Row],[Amount Paid]]-(Q7056-X7056)</f>
        <v>-1488100</v>
      </c>
      <c r="AO7056" s="14">
        <f>IF(tbl_LoanData[[#This Row],[Application Status]]="Approved",1,0)</f>
        <v>0</v>
      </c>
      <c r="AP7056" s="22" t="str">
        <f t="shared" ca="1" si="331"/>
        <v/>
      </c>
      <c r="AQ7056" s="22" t="str">
        <f t="shared" ca="1" si="332"/>
        <v/>
      </c>
    </row>
    <row r="7057" spans="1:43" x14ac:dyDescent="0.3">
      <c r="A7057" s="2" t="s">
        <v>6911</v>
      </c>
      <c r="B7057" s="2" t="s">
        <v>6912</v>
      </c>
      <c r="C7057" s="2" t="s">
        <v>220</v>
      </c>
      <c r="D7057" s="2" t="s">
        <v>67</v>
      </c>
      <c r="E7057" s="2" t="s">
        <v>311</v>
      </c>
      <c r="F7057" s="2">
        <v>65</v>
      </c>
      <c r="G7057" s="2" t="s">
        <v>69</v>
      </c>
      <c r="H7057" s="2" t="s">
        <v>244</v>
      </c>
      <c r="I7057" s="2" t="s">
        <v>48</v>
      </c>
      <c r="J7057" s="3">
        <v>46163</v>
      </c>
      <c r="K7057" s="3"/>
      <c r="L7057" s="2" t="s">
        <v>40</v>
      </c>
      <c r="M7057" s="2" t="s">
        <v>157</v>
      </c>
      <c r="N7057" s="2" t="s">
        <v>328</v>
      </c>
      <c r="O7057" s="4">
        <v>907000</v>
      </c>
      <c r="P7057" s="4">
        <v>290600</v>
      </c>
      <c r="Q7057" s="4">
        <v>616400</v>
      </c>
      <c r="R7057" s="2">
        <v>36</v>
      </c>
      <c r="S7057" s="5">
        <v>11.23</v>
      </c>
      <c r="T7057" s="4">
        <v>22890.7</v>
      </c>
      <c r="U7057" s="2" t="s">
        <v>113</v>
      </c>
      <c r="V7057" s="2" t="s">
        <v>97</v>
      </c>
      <c r="W7057" s="4">
        <v>0</v>
      </c>
      <c r="X7057" s="4">
        <v>0</v>
      </c>
      <c r="Y7057" s="4">
        <v>824065.16</v>
      </c>
      <c r="Z7057" s="2">
        <v>0</v>
      </c>
      <c r="AA7057" s="2" t="s">
        <v>97</v>
      </c>
      <c r="AB7057" s="2" t="s">
        <v>15735</v>
      </c>
      <c r="AC7057" s="2" t="s">
        <v>213</v>
      </c>
      <c r="AD7057" s="2" t="s">
        <v>76</v>
      </c>
      <c r="AE7057" s="5">
        <v>67.959999999999994</v>
      </c>
      <c r="AF7057" s="2">
        <v>0</v>
      </c>
      <c r="AG7057" s="2" t="s">
        <v>97</v>
      </c>
      <c r="AH7057" s="2"/>
      <c r="AI7057" s="6" t="str">
        <f t="shared" si="330"/>
        <v>65+</v>
      </c>
      <c r="AJ7057" s="11">
        <f>YEAR(tbl_LoanData[[#This Row],[Application Date]])</f>
        <v>2026</v>
      </c>
      <c r="AK7057" s="11" t="str">
        <f>TEXT(tbl_LoanData[[#This Row],[Application Date]],"MMMM")</f>
        <v>May</v>
      </c>
      <c r="AL7057" s="12">
        <f>DATE(YEAR(tbl_LoanData[[#This Row],[Application Date]]),MONTH(tbl_LoanData[[#This Row],[Application Date]]),1)</f>
        <v>46143</v>
      </c>
      <c r="AM7057" s="14">
        <f ca="1">IF(AND(tbl_LoanData[[#This Row],[Application Date]]&gt;=EOMONTH(TODAY(),-1)+1,tbl_LoanData[[#This Row],[Application Date]]&lt;=TODAY()),tbl_LoanData[[#This Row],[Loan Amount]],0)</f>
        <v>0</v>
      </c>
      <c r="AN7057" s="14">
        <f>tbl_LoanData[[#This Row],[Amount Paid]]-(Q7057-X7057)</f>
        <v>-616400</v>
      </c>
      <c r="AO7057" s="14">
        <f>IF(tbl_LoanData[[#This Row],[Application Status]]="Approved",1,0)</f>
        <v>0</v>
      </c>
      <c r="AP7057" s="22" t="str">
        <f t="shared" ca="1" si="331"/>
        <v/>
      </c>
      <c r="AQ7057" s="22" t="str">
        <f t="shared" ca="1" si="332"/>
        <v/>
      </c>
    </row>
    <row r="7058" spans="1:43" ht="14.4" customHeight="1" x14ac:dyDescent="0.3">
      <c r="A7058" s="2" t="s">
        <v>7011</v>
      </c>
      <c r="B7058" s="2" t="s">
        <v>7012</v>
      </c>
      <c r="C7058" s="2" t="s">
        <v>1012</v>
      </c>
      <c r="D7058" s="2" t="s">
        <v>67</v>
      </c>
      <c r="E7058" s="2" t="s">
        <v>183</v>
      </c>
      <c r="F7058" s="2">
        <v>48</v>
      </c>
      <c r="G7058" s="2" t="s">
        <v>69</v>
      </c>
      <c r="H7058" s="2" t="s">
        <v>233</v>
      </c>
      <c r="I7058" s="2" t="s">
        <v>46</v>
      </c>
      <c r="J7058" s="3">
        <v>46151</v>
      </c>
      <c r="K7058" s="3">
        <v>46156</v>
      </c>
      <c r="L7058" s="2" t="s">
        <v>39</v>
      </c>
      <c r="M7058" s="2" t="s">
        <v>157</v>
      </c>
      <c r="N7058" s="2" t="s">
        <v>359</v>
      </c>
      <c r="O7058" s="4">
        <v>1490000</v>
      </c>
      <c r="P7058" s="4">
        <v>254300</v>
      </c>
      <c r="Q7058" s="4">
        <v>1235700</v>
      </c>
      <c r="R7058" s="2">
        <v>24</v>
      </c>
      <c r="S7058" s="5">
        <v>7.51</v>
      </c>
      <c r="T7058" s="4">
        <v>59220.92</v>
      </c>
      <c r="U7058" s="2" t="s">
        <v>73</v>
      </c>
      <c r="V7058" s="2" t="s">
        <v>74</v>
      </c>
      <c r="W7058" s="4">
        <v>177662.76</v>
      </c>
      <c r="X7058" s="4">
        <v>1243639.3799999999</v>
      </c>
      <c r="Y7058" s="4">
        <v>1421302.14</v>
      </c>
      <c r="Z7058" s="2">
        <v>0</v>
      </c>
      <c r="AA7058" s="2" t="s">
        <v>56</v>
      </c>
      <c r="AB7058" s="2" t="s">
        <v>15735</v>
      </c>
      <c r="AC7058" s="2" t="s">
        <v>87</v>
      </c>
      <c r="AD7058" s="2" t="s">
        <v>76</v>
      </c>
      <c r="AE7058" s="5">
        <v>82.93</v>
      </c>
      <c r="AF7058" s="2">
        <v>0</v>
      </c>
      <c r="AG7058" s="2" t="s">
        <v>77</v>
      </c>
      <c r="AH7058" s="2">
        <v>5</v>
      </c>
      <c r="AI7058" s="6" t="str">
        <f t="shared" si="330"/>
        <v>45-54</v>
      </c>
      <c r="AJ7058" s="11">
        <f>YEAR(tbl_LoanData[[#This Row],[Application Date]])</f>
        <v>2026</v>
      </c>
      <c r="AK7058" s="11" t="str">
        <f>TEXT(tbl_LoanData[[#This Row],[Application Date]],"MMMM")</f>
        <v>May</v>
      </c>
      <c r="AL7058" s="12">
        <f>DATE(YEAR(tbl_LoanData[[#This Row],[Application Date]]),MONTH(tbl_LoanData[[#This Row],[Application Date]]),1)</f>
        <v>46143</v>
      </c>
      <c r="AM7058" s="14">
        <f ca="1">IF(AND(tbl_LoanData[[#This Row],[Application Date]]&gt;=EOMONTH(TODAY(),-1)+1,tbl_LoanData[[#This Row],[Application Date]]&lt;=TODAY()),tbl_LoanData[[#This Row],[Loan Amount]],0)</f>
        <v>0</v>
      </c>
      <c r="AN7058" s="14">
        <f>tbl_LoanData[[#This Row],[Amount Paid]]-(Q7058-X7058)</f>
        <v>185602.1399999999</v>
      </c>
      <c r="AO7058" s="14">
        <f>IF(tbl_LoanData[[#This Row],[Application Status]]="Approved",1,0)</f>
        <v>1</v>
      </c>
      <c r="AP7058" s="22" t="str">
        <f t="shared" ca="1" si="331"/>
        <v/>
      </c>
      <c r="AQ7058" s="22" t="str">
        <f t="shared" ca="1" si="332"/>
        <v/>
      </c>
    </row>
    <row r="7059" spans="1:43" x14ac:dyDescent="0.3">
      <c r="A7059" s="2" t="s">
        <v>7189</v>
      </c>
      <c r="B7059" s="2" t="s">
        <v>7190</v>
      </c>
      <c r="C7059" s="2" t="s">
        <v>343</v>
      </c>
      <c r="D7059" s="2" t="s">
        <v>142</v>
      </c>
      <c r="E7059" s="2" t="s">
        <v>447</v>
      </c>
      <c r="F7059" s="2">
        <v>53</v>
      </c>
      <c r="G7059" s="2" t="s">
        <v>69</v>
      </c>
      <c r="H7059" s="2" t="s">
        <v>233</v>
      </c>
      <c r="I7059" s="2" t="s">
        <v>46</v>
      </c>
      <c r="J7059" s="3">
        <v>46163</v>
      </c>
      <c r="K7059" s="3">
        <v>46179</v>
      </c>
      <c r="L7059" s="2" t="s">
        <v>40</v>
      </c>
      <c r="M7059" s="2" t="s">
        <v>94</v>
      </c>
      <c r="N7059" s="2" t="s">
        <v>4</v>
      </c>
      <c r="O7059" s="4">
        <v>1336000</v>
      </c>
      <c r="P7059" s="4">
        <v>348300</v>
      </c>
      <c r="Q7059" s="4">
        <v>987700</v>
      </c>
      <c r="R7059" s="2">
        <v>60</v>
      </c>
      <c r="S7059" s="5">
        <v>6.88</v>
      </c>
      <c r="T7059" s="4">
        <v>22124.48</v>
      </c>
      <c r="U7059" s="2" t="s">
        <v>73</v>
      </c>
      <c r="V7059" s="2" t="s">
        <v>74</v>
      </c>
      <c r="W7059" s="4">
        <v>0</v>
      </c>
      <c r="X7059" s="4">
        <v>1327468.8</v>
      </c>
      <c r="Y7059" s="4">
        <v>1327468.8</v>
      </c>
      <c r="Z7059" s="2">
        <v>62</v>
      </c>
      <c r="AA7059" s="2" t="s">
        <v>59</v>
      </c>
      <c r="AB7059" s="2" t="s">
        <v>15736</v>
      </c>
      <c r="AC7059" s="2" t="s">
        <v>87</v>
      </c>
      <c r="AD7059" s="2" t="s">
        <v>76</v>
      </c>
      <c r="AE7059" s="5">
        <v>73.930000000000007</v>
      </c>
      <c r="AF7059" s="2">
        <v>2</v>
      </c>
      <c r="AG7059" s="2" t="s">
        <v>130</v>
      </c>
      <c r="AH7059" s="2">
        <v>16</v>
      </c>
      <c r="AI7059" s="6" t="str">
        <f t="shared" si="330"/>
        <v>45-54</v>
      </c>
      <c r="AJ7059" s="11">
        <f>YEAR(tbl_LoanData[[#This Row],[Application Date]])</f>
        <v>2026</v>
      </c>
      <c r="AK7059" s="11" t="str">
        <f>TEXT(tbl_LoanData[[#This Row],[Application Date]],"MMMM")</f>
        <v>May</v>
      </c>
      <c r="AL7059" s="12">
        <f>DATE(YEAR(tbl_LoanData[[#This Row],[Application Date]]),MONTH(tbl_LoanData[[#This Row],[Application Date]]),1)</f>
        <v>46143</v>
      </c>
      <c r="AM7059" s="14">
        <f ca="1">IF(AND(tbl_LoanData[[#This Row],[Application Date]]&gt;=EOMONTH(TODAY(),-1)+1,tbl_LoanData[[#This Row],[Application Date]]&lt;=TODAY()),tbl_LoanData[[#This Row],[Loan Amount]],0)</f>
        <v>0</v>
      </c>
      <c r="AN7059" s="14">
        <f>tbl_LoanData[[#This Row],[Amount Paid]]-(Q7059-X7059)</f>
        <v>339768.80000000005</v>
      </c>
      <c r="AO7059" s="14">
        <f>IF(tbl_LoanData[[#This Row],[Application Status]]="Approved",1,0)</f>
        <v>1</v>
      </c>
      <c r="AP7059" s="22" t="str">
        <f t="shared" ca="1" si="331"/>
        <v/>
      </c>
      <c r="AQ7059" s="22" t="str">
        <f t="shared" ca="1" si="332"/>
        <v/>
      </c>
    </row>
    <row r="7060" spans="1:43" ht="14.4" customHeight="1" x14ac:dyDescent="0.3">
      <c r="A7060" s="2" t="s">
        <v>7239</v>
      </c>
      <c r="B7060" s="2" t="s">
        <v>7240</v>
      </c>
      <c r="C7060" s="2" t="s">
        <v>249</v>
      </c>
      <c r="D7060" s="2" t="s">
        <v>81</v>
      </c>
      <c r="E7060" s="2" t="s">
        <v>81</v>
      </c>
      <c r="F7060" s="2">
        <v>50</v>
      </c>
      <c r="G7060" s="2" t="s">
        <v>69</v>
      </c>
      <c r="H7060" s="2" t="s">
        <v>217</v>
      </c>
      <c r="I7060" s="2" t="s">
        <v>46</v>
      </c>
      <c r="J7060" s="3">
        <v>46157</v>
      </c>
      <c r="K7060" s="3">
        <v>46177</v>
      </c>
      <c r="L7060" s="2" t="s">
        <v>36</v>
      </c>
      <c r="M7060" s="2" t="s">
        <v>71</v>
      </c>
      <c r="N7060" s="2" t="s">
        <v>162</v>
      </c>
      <c r="O7060" s="4">
        <v>1578000</v>
      </c>
      <c r="P7060" s="4">
        <v>489700</v>
      </c>
      <c r="Q7060" s="4">
        <v>1088300</v>
      </c>
      <c r="R7060" s="2">
        <v>36</v>
      </c>
      <c r="S7060" s="5">
        <v>5.36</v>
      </c>
      <c r="T7060" s="4">
        <v>35091.629999999997</v>
      </c>
      <c r="U7060" s="2" t="s">
        <v>73</v>
      </c>
      <c r="V7060" s="2" t="s">
        <v>74</v>
      </c>
      <c r="W7060" s="4">
        <v>35091.629999999997</v>
      </c>
      <c r="X7060" s="4">
        <v>1228207.01</v>
      </c>
      <c r="Y7060" s="4">
        <v>1263298.6399999999</v>
      </c>
      <c r="Z7060" s="2">
        <v>30</v>
      </c>
      <c r="AA7060" s="2" t="s">
        <v>57</v>
      </c>
      <c r="AB7060" s="2" t="s">
        <v>15735</v>
      </c>
      <c r="AC7060" s="2" t="s">
        <v>138</v>
      </c>
      <c r="AD7060" s="2" t="s">
        <v>76</v>
      </c>
      <c r="AE7060" s="5">
        <v>68.97</v>
      </c>
      <c r="AF7060" s="2">
        <v>1</v>
      </c>
      <c r="AG7060" s="2" t="s">
        <v>77</v>
      </c>
      <c r="AH7060" s="2">
        <v>20</v>
      </c>
      <c r="AI7060" s="6" t="str">
        <f t="shared" si="330"/>
        <v>45-54</v>
      </c>
      <c r="AJ7060" s="11">
        <f>YEAR(tbl_LoanData[[#This Row],[Application Date]])</f>
        <v>2026</v>
      </c>
      <c r="AK7060" s="11" t="str">
        <f>TEXT(tbl_LoanData[[#This Row],[Application Date]],"MMMM")</f>
        <v>May</v>
      </c>
      <c r="AL7060" s="12">
        <f>DATE(YEAR(tbl_LoanData[[#This Row],[Application Date]]),MONTH(tbl_LoanData[[#This Row],[Application Date]]),1)</f>
        <v>46143</v>
      </c>
      <c r="AM7060" s="14">
        <f ca="1">IF(AND(tbl_LoanData[[#This Row],[Application Date]]&gt;=EOMONTH(TODAY(),-1)+1,tbl_LoanData[[#This Row],[Application Date]]&lt;=TODAY()),tbl_LoanData[[#This Row],[Loan Amount]],0)</f>
        <v>0</v>
      </c>
      <c r="AN7060" s="14">
        <f>tbl_LoanData[[#This Row],[Amount Paid]]-(Q7060-X7060)</f>
        <v>174998.64</v>
      </c>
      <c r="AO7060" s="14">
        <f>IF(tbl_LoanData[[#This Row],[Application Status]]="Approved",1,0)</f>
        <v>1</v>
      </c>
      <c r="AP7060" s="22" t="str">
        <f t="shared" ca="1" si="331"/>
        <v/>
      </c>
      <c r="AQ7060" s="22" t="str">
        <f t="shared" ca="1" si="332"/>
        <v/>
      </c>
    </row>
    <row r="7061" spans="1:43" ht="14.4" customHeight="1" x14ac:dyDescent="0.3">
      <c r="A7061" s="2" t="s">
        <v>7367</v>
      </c>
      <c r="B7061" s="2" t="s">
        <v>7368</v>
      </c>
      <c r="C7061" s="2" t="s">
        <v>668</v>
      </c>
      <c r="D7061" s="2" t="s">
        <v>182</v>
      </c>
      <c r="E7061" s="2" t="s">
        <v>92</v>
      </c>
      <c r="F7061" s="2">
        <v>35</v>
      </c>
      <c r="G7061" s="2" t="s">
        <v>69</v>
      </c>
      <c r="H7061" s="2" t="s">
        <v>466</v>
      </c>
      <c r="I7061" s="2" t="s">
        <v>43</v>
      </c>
      <c r="J7061" s="3">
        <v>46172</v>
      </c>
      <c r="K7061" s="3">
        <v>46192</v>
      </c>
      <c r="L7061" s="2" t="s">
        <v>39</v>
      </c>
      <c r="M7061" s="2" t="s">
        <v>94</v>
      </c>
      <c r="N7061" s="2" t="s">
        <v>365</v>
      </c>
      <c r="O7061" s="4">
        <v>1643000</v>
      </c>
      <c r="P7061" s="4">
        <v>284400</v>
      </c>
      <c r="Q7061" s="4">
        <v>1358600</v>
      </c>
      <c r="R7061" s="2">
        <v>24</v>
      </c>
      <c r="S7061" s="5">
        <v>10.119999999999999</v>
      </c>
      <c r="T7061" s="4">
        <v>68065.86</v>
      </c>
      <c r="U7061" s="2" t="s">
        <v>73</v>
      </c>
      <c r="V7061" s="2" t="s">
        <v>74</v>
      </c>
      <c r="W7061" s="4">
        <v>0</v>
      </c>
      <c r="X7061" s="4">
        <v>1633580.64</v>
      </c>
      <c r="Y7061" s="4">
        <v>1633580.64</v>
      </c>
      <c r="Z7061" s="2">
        <v>64</v>
      </c>
      <c r="AA7061" s="2" t="s">
        <v>59</v>
      </c>
      <c r="AB7061" s="2" t="s">
        <v>15731</v>
      </c>
      <c r="AC7061" s="2" t="s">
        <v>213</v>
      </c>
      <c r="AD7061" s="2" t="s">
        <v>76</v>
      </c>
      <c r="AE7061" s="5">
        <v>82.69</v>
      </c>
      <c r="AF7061" s="2">
        <v>2</v>
      </c>
      <c r="AG7061" s="2" t="s">
        <v>130</v>
      </c>
      <c r="AH7061" s="2">
        <v>20</v>
      </c>
      <c r="AI7061" s="6" t="str">
        <f t="shared" si="330"/>
        <v>35-44</v>
      </c>
      <c r="AJ7061" s="11">
        <f>YEAR(tbl_LoanData[[#This Row],[Application Date]])</f>
        <v>2026</v>
      </c>
      <c r="AK7061" s="11" t="str">
        <f>TEXT(tbl_LoanData[[#This Row],[Application Date]],"MMMM")</f>
        <v>May</v>
      </c>
      <c r="AL7061" s="12">
        <f>DATE(YEAR(tbl_LoanData[[#This Row],[Application Date]]),MONTH(tbl_LoanData[[#This Row],[Application Date]]),1)</f>
        <v>46143</v>
      </c>
      <c r="AM7061" s="14">
        <f ca="1">IF(AND(tbl_LoanData[[#This Row],[Application Date]]&gt;=EOMONTH(TODAY(),-1)+1,tbl_LoanData[[#This Row],[Application Date]]&lt;=TODAY()),tbl_LoanData[[#This Row],[Loan Amount]],0)</f>
        <v>0</v>
      </c>
      <c r="AN7061" s="14">
        <f>tbl_LoanData[[#This Row],[Amount Paid]]-(Q7061-X7061)</f>
        <v>274980.6399999999</v>
      </c>
      <c r="AO7061" s="14">
        <f>IF(tbl_LoanData[[#This Row],[Application Status]]="Approved",1,0)</f>
        <v>1</v>
      </c>
      <c r="AP7061" s="22" t="str">
        <f t="shared" ca="1" si="331"/>
        <v/>
      </c>
      <c r="AQ7061" s="22" t="str">
        <f t="shared" ca="1" si="332"/>
        <v/>
      </c>
    </row>
    <row r="7062" spans="1:43" ht="14.4" customHeight="1" x14ac:dyDescent="0.3">
      <c r="A7062" s="2" t="s">
        <v>7419</v>
      </c>
      <c r="B7062" s="2" t="s">
        <v>7420</v>
      </c>
      <c r="C7062" s="2" t="s">
        <v>317</v>
      </c>
      <c r="D7062" s="2" t="s">
        <v>268</v>
      </c>
      <c r="E7062" s="2" t="s">
        <v>385</v>
      </c>
      <c r="F7062" s="2">
        <v>41</v>
      </c>
      <c r="G7062" s="2" t="s">
        <v>83</v>
      </c>
      <c r="H7062" s="2" t="s">
        <v>298</v>
      </c>
      <c r="I7062" s="2" t="s">
        <v>43</v>
      </c>
      <c r="J7062" s="3">
        <v>46173</v>
      </c>
      <c r="K7062" s="3">
        <v>46183</v>
      </c>
      <c r="L7062" s="2" t="s">
        <v>41</v>
      </c>
      <c r="M7062" s="2" t="s">
        <v>184</v>
      </c>
      <c r="N7062" s="2" t="s">
        <v>426</v>
      </c>
      <c r="O7062" s="4">
        <v>2214000</v>
      </c>
      <c r="P7062" s="4">
        <v>786300</v>
      </c>
      <c r="Q7062" s="4">
        <v>1427700</v>
      </c>
      <c r="R7062" s="2">
        <v>18</v>
      </c>
      <c r="S7062" s="5">
        <v>7.99</v>
      </c>
      <c r="T7062" s="4">
        <v>88822.77</v>
      </c>
      <c r="U7062" s="2" t="s">
        <v>73</v>
      </c>
      <c r="V7062" s="2" t="s">
        <v>74</v>
      </c>
      <c r="W7062" s="4">
        <v>88822.77</v>
      </c>
      <c r="X7062" s="4">
        <v>1509987.07</v>
      </c>
      <c r="Y7062" s="4">
        <v>1598809.84</v>
      </c>
      <c r="Z7062" s="2">
        <v>30</v>
      </c>
      <c r="AA7062" s="2" t="s">
        <v>57</v>
      </c>
      <c r="AB7062" s="2" t="s">
        <v>15734</v>
      </c>
      <c r="AC7062" s="2" t="s">
        <v>332</v>
      </c>
      <c r="AD7062" s="2" t="s">
        <v>76</v>
      </c>
      <c r="AE7062" s="5">
        <v>64.489999999999995</v>
      </c>
      <c r="AF7062" s="2">
        <v>1</v>
      </c>
      <c r="AG7062" s="2" t="s">
        <v>77</v>
      </c>
      <c r="AH7062" s="2">
        <v>10</v>
      </c>
      <c r="AI7062" s="6" t="str">
        <f t="shared" si="330"/>
        <v>35-44</v>
      </c>
      <c r="AJ7062" s="11">
        <f>YEAR(tbl_LoanData[[#This Row],[Application Date]])</f>
        <v>2026</v>
      </c>
      <c r="AK7062" s="11" t="str">
        <f>TEXT(tbl_LoanData[[#This Row],[Application Date]],"MMMM")</f>
        <v>May</v>
      </c>
      <c r="AL7062" s="12">
        <f>DATE(YEAR(tbl_LoanData[[#This Row],[Application Date]]),MONTH(tbl_LoanData[[#This Row],[Application Date]]),1)</f>
        <v>46143</v>
      </c>
      <c r="AM7062" s="14">
        <f ca="1">IF(AND(tbl_LoanData[[#This Row],[Application Date]]&gt;=EOMONTH(TODAY(),-1)+1,tbl_LoanData[[#This Row],[Application Date]]&lt;=TODAY()),tbl_LoanData[[#This Row],[Loan Amount]],0)</f>
        <v>0</v>
      </c>
      <c r="AN7062" s="14">
        <f>tbl_LoanData[[#This Row],[Amount Paid]]-(Q7062-X7062)</f>
        <v>171109.84000000008</v>
      </c>
      <c r="AO7062" s="14">
        <f>IF(tbl_LoanData[[#This Row],[Application Status]]="Approved",1,0)</f>
        <v>1</v>
      </c>
      <c r="AP7062" s="22" t="str">
        <f t="shared" ca="1" si="331"/>
        <v/>
      </c>
      <c r="AQ7062" s="22" t="str">
        <f t="shared" ca="1" si="332"/>
        <v/>
      </c>
    </row>
    <row r="7063" spans="1:43" ht="14.4" customHeight="1" x14ac:dyDescent="0.3">
      <c r="A7063" s="2" t="s">
        <v>7551</v>
      </c>
      <c r="B7063" s="2" t="s">
        <v>7552</v>
      </c>
      <c r="C7063" s="2" t="s">
        <v>243</v>
      </c>
      <c r="D7063" s="2" t="s">
        <v>117</v>
      </c>
      <c r="E7063" s="2" t="s">
        <v>165</v>
      </c>
      <c r="F7063" s="2">
        <v>49</v>
      </c>
      <c r="G7063" s="2" t="s">
        <v>83</v>
      </c>
      <c r="H7063" s="2" t="s">
        <v>143</v>
      </c>
      <c r="I7063" s="2" t="s">
        <v>46</v>
      </c>
      <c r="J7063" s="3">
        <v>46169</v>
      </c>
      <c r="K7063" s="3">
        <v>46176</v>
      </c>
      <c r="L7063" s="2" t="s">
        <v>38</v>
      </c>
      <c r="M7063" s="2" t="s">
        <v>85</v>
      </c>
      <c r="N7063" s="2" t="s">
        <v>314</v>
      </c>
      <c r="O7063" s="4">
        <v>1069000</v>
      </c>
      <c r="P7063" s="4">
        <v>300100</v>
      </c>
      <c r="Q7063" s="4">
        <v>768900</v>
      </c>
      <c r="R7063" s="2">
        <v>24</v>
      </c>
      <c r="S7063" s="5">
        <v>7.58</v>
      </c>
      <c r="T7063" s="4">
        <v>36894.379999999997</v>
      </c>
      <c r="U7063" s="2" t="s">
        <v>73</v>
      </c>
      <c r="V7063" s="2" t="s">
        <v>74</v>
      </c>
      <c r="W7063" s="4">
        <v>73788.759999999995</v>
      </c>
      <c r="X7063" s="4">
        <v>811676.48</v>
      </c>
      <c r="Y7063" s="4">
        <v>885465.24</v>
      </c>
      <c r="Z7063" s="2">
        <v>0</v>
      </c>
      <c r="AA7063" s="2" t="s">
        <v>56</v>
      </c>
      <c r="AB7063" s="2" t="s">
        <v>15730</v>
      </c>
      <c r="AC7063" s="2" t="s">
        <v>213</v>
      </c>
      <c r="AD7063" s="2" t="s">
        <v>76</v>
      </c>
      <c r="AE7063" s="5">
        <v>71.930000000000007</v>
      </c>
      <c r="AF7063" s="2">
        <v>0</v>
      </c>
      <c r="AG7063" s="2" t="s">
        <v>77</v>
      </c>
      <c r="AH7063" s="2">
        <v>7</v>
      </c>
      <c r="AI7063" s="6" t="str">
        <f t="shared" si="330"/>
        <v>45-54</v>
      </c>
      <c r="AJ7063" s="11">
        <f>YEAR(tbl_LoanData[[#This Row],[Application Date]])</f>
        <v>2026</v>
      </c>
      <c r="AK7063" s="11" t="str">
        <f>TEXT(tbl_LoanData[[#This Row],[Application Date]],"MMMM")</f>
        <v>May</v>
      </c>
      <c r="AL7063" s="12">
        <f>DATE(YEAR(tbl_LoanData[[#This Row],[Application Date]]),MONTH(tbl_LoanData[[#This Row],[Application Date]]),1)</f>
        <v>46143</v>
      </c>
      <c r="AM7063" s="14">
        <f ca="1">IF(AND(tbl_LoanData[[#This Row],[Application Date]]&gt;=EOMONTH(TODAY(),-1)+1,tbl_LoanData[[#This Row],[Application Date]]&lt;=TODAY()),tbl_LoanData[[#This Row],[Loan Amount]],0)</f>
        <v>0</v>
      </c>
      <c r="AN7063" s="14">
        <f>tbl_LoanData[[#This Row],[Amount Paid]]-(Q7063-X7063)</f>
        <v>116565.23999999998</v>
      </c>
      <c r="AO7063" s="14">
        <f>IF(tbl_LoanData[[#This Row],[Application Status]]="Approved",1,0)</f>
        <v>1</v>
      </c>
      <c r="AP7063" s="22" t="str">
        <f t="shared" ca="1" si="331"/>
        <v/>
      </c>
      <c r="AQ7063" s="22" t="str">
        <f t="shared" ca="1" si="332"/>
        <v/>
      </c>
    </row>
    <row r="7064" spans="1:43" ht="14.4" customHeight="1" x14ac:dyDescent="0.3">
      <c r="A7064" s="2" t="s">
        <v>7571</v>
      </c>
      <c r="B7064" s="2" t="s">
        <v>7572</v>
      </c>
      <c r="C7064" s="2" t="s">
        <v>338</v>
      </c>
      <c r="D7064" s="2" t="s">
        <v>102</v>
      </c>
      <c r="E7064" s="2" t="s">
        <v>293</v>
      </c>
      <c r="F7064" s="2">
        <v>65</v>
      </c>
      <c r="G7064" s="2" t="s">
        <v>83</v>
      </c>
      <c r="H7064" s="2" t="s">
        <v>136</v>
      </c>
      <c r="I7064" s="2" t="s">
        <v>49</v>
      </c>
      <c r="J7064" s="3">
        <v>46149</v>
      </c>
      <c r="K7064" s="3">
        <v>46157</v>
      </c>
      <c r="L7064" s="2" t="s">
        <v>38</v>
      </c>
      <c r="M7064" s="2" t="s">
        <v>71</v>
      </c>
      <c r="N7064" s="2" t="s">
        <v>589</v>
      </c>
      <c r="O7064" s="4">
        <v>1998000</v>
      </c>
      <c r="P7064" s="4">
        <v>538300</v>
      </c>
      <c r="Q7064" s="4">
        <v>1459700</v>
      </c>
      <c r="R7064" s="2">
        <v>36</v>
      </c>
      <c r="S7064" s="5">
        <v>13.86</v>
      </c>
      <c r="T7064" s="4">
        <v>57406.76</v>
      </c>
      <c r="U7064" s="2" t="s">
        <v>73</v>
      </c>
      <c r="V7064" s="2" t="s">
        <v>74</v>
      </c>
      <c r="W7064" s="4">
        <v>172220.28</v>
      </c>
      <c r="X7064" s="4">
        <v>1894422.98</v>
      </c>
      <c r="Y7064" s="4">
        <v>2066643.26</v>
      </c>
      <c r="Z7064" s="2">
        <v>0</v>
      </c>
      <c r="AA7064" s="2" t="s">
        <v>56</v>
      </c>
      <c r="AB7064" s="2" t="s">
        <v>15731</v>
      </c>
      <c r="AC7064" s="2" t="s">
        <v>138</v>
      </c>
      <c r="AD7064" s="2" t="s">
        <v>76</v>
      </c>
      <c r="AE7064" s="5">
        <v>73.06</v>
      </c>
      <c r="AF7064" s="2">
        <v>0</v>
      </c>
      <c r="AG7064" s="2" t="s">
        <v>77</v>
      </c>
      <c r="AH7064" s="2">
        <v>8</v>
      </c>
      <c r="AI7064" s="6" t="str">
        <f t="shared" si="330"/>
        <v>65+</v>
      </c>
      <c r="AJ7064" s="11">
        <f>YEAR(tbl_LoanData[[#This Row],[Application Date]])</f>
        <v>2026</v>
      </c>
      <c r="AK7064" s="11" t="str">
        <f>TEXT(tbl_LoanData[[#This Row],[Application Date]],"MMMM")</f>
        <v>May</v>
      </c>
      <c r="AL7064" s="12">
        <f>DATE(YEAR(tbl_LoanData[[#This Row],[Application Date]]),MONTH(tbl_LoanData[[#This Row],[Application Date]]),1)</f>
        <v>46143</v>
      </c>
      <c r="AM7064" s="14">
        <f ca="1">IF(AND(tbl_LoanData[[#This Row],[Application Date]]&gt;=EOMONTH(TODAY(),-1)+1,tbl_LoanData[[#This Row],[Application Date]]&lt;=TODAY()),tbl_LoanData[[#This Row],[Loan Amount]],0)</f>
        <v>0</v>
      </c>
      <c r="AN7064" s="14">
        <f>tbl_LoanData[[#This Row],[Amount Paid]]-(Q7064-X7064)</f>
        <v>606943.26</v>
      </c>
      <c r="AO7064" s="14">
        <f>IF(tbl_LoanData[[#This Row],[Application Status]]="Approved",1,0)</f>
        <v>1</v>
      </c>
      <c r="AP7064" s="22" t="str">
        <f t="shared" ca="1" si="331"/>
        <v/>
      </c>
      <c r="AQ7064" s="22" t="str">
        <f t="shared" ca="1" si="332"/>
        <v/>
      </c>
    </row>
    <row r="7065" spans="1:43" ht="14.4" customHeight="1" x14ac:dyDescent="0.3">
      <c r="A7065" s="2" t="s">
        <v>7679</v>
      </c>
      <c r="B7065" s="2" t="s">
        <v>7680</v>
      </c>
      <c r="C7065" s="2" t="s">
        <v>223</v>
      </c>
      <c r="D7065" s="2" t="s">
        <v>254</v>
      </c>
      <c r="E7065" s="2" t="s">
        <v>268</v>
      </c>
      <c r="F7065" s="2">
        <v>47</v>
      </c>
      <c r="G7065" s="2" t="s">
        <v>69</v>
      </c>
      <c r="H7065" s="2" t="s">
        <v>156</v>
      </c>
      <c r="I7065" s="2" t="s">
        <v>45</v>
      </c>
      <c r="J7065" s="3">
        <v>46157</v>
      </c>
      <c r="K7065" s="3"/>
      <c r="L7065" s="2" t="s">
        <v>36</v>
      </c>
      <c r="M7065" s="2" t="s">
        <v>111</v>
      </c>
      <c r="N7065" s="2" t="s">
        <v>350</v>
      </c>
      <c r="O7065" s="4">
        <v>1389000</v>
      </c>
      <c r="P7065" s="4">
        <v>335300</v>
      </c>
      <c r="Q7065" s="4">
        <v>1053700</v>
      </c>
      <c r="R7065" s="2">
        <v>48</v>
      </c>
      <c r="S7065" s="5">
        <v>8.15</v>
      </c>
      <c r="T7065" s="4">
        <v>29108.46</v>
      </c>
      <c r="U7065" s="2" t="s">
        <v>113</v>
      </c>
      <c r="V7065" s="2" t="s">
        <v>97</v>
      </c>
      <c r="W7065" s="4">
        <v>0</v>
      </c>
      <c r="X7065" s="4">
        <v>0</v>
      </c>
      <c r="Y7065" s="4">
        <v>1397206.2</v>
      </c>
      <c r="Z7065" s="2">
        <v>0</v>
      </c>
      <c r="AA7065" s="2" t="s">
        <v>97</v>
      </c>
      <c r="AB7065" s="2" t="s">
        <v>15731</v>
      </c>
      <c r="AC7065" s="2" t="s">
        <v>87</v>
      </c>
      <c r="AD7065" s="2" t="s">
        <v>76</v>
      </c>
      <c r="AE7065" s="5">
        <v>75.86</v>
      </c>
      <c r="AF7065" s="2">
        <v>0</v>
      </c>
      <c r="AG7065" s="2" t="s">
        <v>97</v>
      </c>
      <c r="AH7065" s="2"/>
      <c r="AI7065" s="6" t="str">
        <f t="shared" si="330"/>
        <v>45-54</v>
      </c>
      <c r="AJ7065" s="11">
        <f>YEAR(tbl_LoanData[[#This Row],[Application Date]])</f>
        <v>2026</v>
      </c>
      <c r="AK7065" s="11" t="str">
        <f>TEXT(tbl_LoanData[[#This Row],[Application Date]],"MMMM")</f>
        <v>May</v>
      </c>
      <c r="AL7065" s="12">
        <f>DATE(YEAR(tbl_LoanData[[#This Row],[Application Date]]),MONTH(tbl_LoanData[[#This Row],[Application Date]]),1)</f>
        <v>46143</v>
      </c>
      <c r="AM7065" s="14">
        <f ca="1">IF(AND(tbl_LoanData[[#This Row],[Application Date]]&gt;=EOMONTH(TODAY(),-1)+1,tbl_LoanData[[#This Row],[Application Date]]&lt;=TODAY()),tbl_LoanData[[#This Row],[Loan Amount]],0)</f>
        <v>0</v>
      </c>
      <c r="AN7065" s="14">
        <f>tbl_LoanData[[#This Row],[Amount Paid]]-(Q7065-X7065)</f>
        <v>-1053700</v>
      </c>
      <c r="AO7065" s="14">
        <f>IF(tbl_LoanData[[#This Row],[Application Status]]="Approved",1,0)</f>
        <v>0</v>
      </c>
      <c r="AP7065" s="22" t="str">
        <f t="shared" ca="1" si="331"/>
        <v/>
      </c>
      <c r="AQ7065" s="22" t="str">
        <f t="shared" ca="1" si="332"/>
        <v/>
      </c>
    </row>
    <row r="7066" spans="1:43" x14ac:dyDescent="0.3">
      <c r="A7066" s="2" t="s">
        <v>7791</v>
      </c>
      <c r="B7066" s="2" t="s">
        <v>7792</v>
      </c>
      <c r="C7066" s="2" t="s">
        <v>423</v>
      </c>
      <c r="D7066" s="2" t="s">
        <v>176</v>
      </c>
      <c r="E7066" s="2" t="s">
        <v>150</v>
      </c>
      <c r="F7066" s="2">
        <v>31</v>
      </c>
      <c r="G7066" s="2" t="s">
        <v>69</v>
      </c>
      <c r="H7066" s="2" t="s">
        <v>372</v>
      </c>
      <c r="I7066" s="2" t="s">
        <v>43</v>
      </c>
      <c r="J7066" s="3">
        <v>46148</v>
      </c>
      <c r="K7066" s="3"/>
      <c r="L7066" s="2" t="s">
        <v>39</v>
      </c>
      <c r="M7066" s="2" t="s">
        <v>71</v>
      </c>
      <c r="N7066" s="2" t="s">
        <v>72</v>
      </c>
      <c r="O7066" s="4">
        <v>1915000</v>
      </c>
      <c r="P7066" s="4">
        <v>558500</v>
      </c>
      <c r="Q7066" s="4">
        <v>1356500</v>
      </c>
      <c r="R7066" s="2">
        <v>36</v>
      </c>
      <c r="S7066" s="5">
        <v>12.69</v>
      </c>
      <c r="T7066" s="4">
        <v>52025.54</v>
      </c>
      <c r="U7066" s="2" t="s">
        <v>113</v>
      </c>
      <c r="V7066" s="2" t="s">
        <v>97</v>
      </c>
      <c r="W7066" s="4">
        <v>0</v>
      </c>
      <c r="X7066" s="4">
        <v>0</v>
      </c>
      <c r="Y7066" s="4">
        <v>1872919.55</v>
      </c>
      <c r="Z7066" s="2">
        <v>0</v>
      </c>
      <c r="AA7066" s="2" t="s">
        <v>97</v>
      </c>
      <c r="AB7066" s="2" t="s">
        <v>15730</v>
      </c>
      <c r="AC7066" s="2" t="s">
        <v>106</v>
      </c>
      <c r="AD7066" s="2" t="s">
        <v>76</v>
      </c>
      <c r="AE7066" s="5">
        <v>70.84</v>
      </c>
      <c r="AF7066" s="2">
        <v>0</v>
      </c>
      <c r="AG7066" s="2" t="s">
        <v>97</v>
      </c>
      <c r="AH7066" s="2"/>
      <c r="AI7066" s="6" t="str">
        <f t="shared" si="330"/>
        <v>25-34</v>
      </c>
      <c r="AJ7066" s="11">
        <f>YEAR(tbl_LoanData[[#This Row],[Application Date]])</f>
        <v>2026</v>
      </c>
      <c r="AK7066" s="11" t="str">
        <f>TEXT(tbl_LoanData[[#This Row],[Application Date]],"MMMM")</f>
        <v>May</v>
      </c>
      <c r="AL7066" s="12">
        <f>DATE(YEAR(tbl_LoanData[[#This Row],[Application Date]]),MONTH(tbl_LoanData[[#This Row],[Application Date]]),1)</f>
        <v>46143</v>
      </c>
      <c r="AM7066" s="14">
        <f ca="1">IF(AND(tbl_LoanData[[#This Row],[Application Date]]&gt;=EOMONTH(TODAY(),-1)+1,tbl_LoanData[[#This Row],[Application Date]]&lt;=TODAY()),tbl_LoanData[[#This Row],[Loan Amount]],0)</f>
        <v>0</v>
      </c>
      <c r="AN7066" s="14">
        <f>tbl_LoanData[[#This Row],[Amount Paid]]-(Q7066-X7066)</f>
        <v>-1356500</v>
      </c>
      <c r="AO7066" s="14">
        <f>IF(tbl_LoanData[[#This Row],[Application Status]]="Approved",1,0)</f>
        <v>0</v>
      </c>
      <c r="AP7066" s="22" t="str">
        <f t="shared" ca="1" si="331"/>
        <v/>
      </c>
      <c r="AQ7066" s="22" t="str">
        <f t="shared" ca="1" si="332"/>
        <v/>
      </c>
    </row>
    <row r="7067" spans="1:43" ht="14.4" customHeight="1" x14ac:dyDescent="0.3">
      <c r="A7067" s="2" t="s">
        <v>7875</v>
      </c>
      <c r="B7067" s="2" t="s">
        <v>7876</v>
      </c>
      <c r="C7067" s="2" t="s">
        <v>482</v>
      </c>
      <c r="D7067" s="2" t="s">
        <v>254</v>
      </c>
      <c r="E7067" s="2" t="s">
        <v>465</v>
      </c>
      <c r="F7067" s="2">
        <v>28</v>
      </c>
      <c r="G7067" s="2" t="s">
        <v>69</v>
      </c>
      <c r="H7067" s="2" t="s">
        <v>398</v>
      </c>
      <c r="I7067" s="2" t="s">
        <v>46</v>
      </c>
      <c r="J7067" s="3">
        <v>46156</v>
      </c>
      <c r="K7067" s="3">
        <v>46172</v>
      </c>
      <c r="L7067" s="2" t="s">
        <v>41</v>
      </c>
      <c r="M7067" s="2" t="s">
        <v>184</v>
      </c>
      <c r="N7067" s="2" t="s">
        <v>185</v>
      </c>
      <c r="O7067" s="4">
        <v>3357000</v>
      </c>
      <c r="P7067" s="4">
        <v>1276400</v>
      </c>
      <c r="Q7067" s="4">
        <v>2080600</v>
      </c>
      <c r="R7067" s="2">
        <v>36</v>
      </c>
      <c r="S7067" s="5">
        <v>6.31</v>
      </c>
      <c r="T7067" s="4">
        <v>68734.929999999993</v>
      </c>
      <c r="U7067" s="2" t="s">
        <v>73</v>
      </c>
      <c r="V7067" s="2" t="s">
        <v>74</v>
      </c>
      <c r="W7067" s="4">
        <v>68734.929999999993</v>
      </c>
      <c r="X7067" s="4">
        <v>2405722.65</v>
      </c>
      <c r="Y7067" s="4">
        <v>2474457.58</v>
      </c>
      <c r="Z7067" s="2">
        <v>30</v>
      </c>
      <c r="AA7067" s="2" t="s">
        <v>57</v>
      </c>
      <c r="AB7067" s="2" t="s">
        <v>15735</v>
      </c>
      <c r="AC7067" s="2" t="s">
        <v>360</v>
      </c>
      <c r="AD7067" s="2" t="s">
        <v>76</v>
      </c>
      <c r="AE7067" s="5">
        <v>61.98</v>
      </c>
      <c r="AF7067" s="2">
        <v>1</v>
      </c>
      <c r="AG7067" s="2" t="s">
        <v>77</v>
      </c>
      <c r="AH7067" s="2">
        <v>16</v>
      </c>
      <c r="AI7067" s="6" t="str">
        <f t="shared" si="330"/>
        <v>25-34</v>
      </c>
      <c r="AJ7067" s="11">
        <f>YEAR(tbl_LoanData[[#This Row],[Application Date]])</f>
        <v>2026</v>
      </c>
      <c r="AK7067" s="11" t="str">
        <f>TEXT(tbl_LoanData[[#This Row],[Application Date]],"MMMM")</f>
        <v>May</v>
      </c>
      <c r="AL7067" s="12">
        <f>DATE(YEAR(tbl_LoanData[[#This Row],[Application Date]]),MONTH(tbl_LoanData[[#This Row],[Application Date]]),1)</f>
        <v>46143</v>
      </c>
      <c r="AM7067" s="14">
        <f ca="1">IF(AND(tbl_LoanData[[#This Row],[Application Date]]&gt;=EOMONTH(TODAY(),-1)+1,tbl_LoanData[[#This Row],[Application Date]]&lt;=TODAY()),tbl_LoanData[[#This Row],[Loan Amount]],0)</f>
        <v>0</v>
      </c>
      <c r="AN7067" s="14">
        <f>tbl_LoanData[[#This Row],[Amount Paid]]-(Q7067-X7067)</f>
        <v>393857.5799999999</v>
      </c>
      <c r="AO7067" s="14">
        <f>IF(tbl_LoanData[[#This Row],[Application Status]]="Approved",1,0)</f>
        <v>1</v>
      </c>
      <c r="AP7067" s="22" t="str">
        <f t="shared" ca="1" si="331"/>
        <v/>
      </c>
      <c r="AQ7067" s="22" t="str">
        <f t="shared" ca="1" si="332"/>
        <v/>
      </c>
    </row>
    <row r="7068" spans="1:43" ht="14.4" customHeight="1" x14ac:dyDescent="0.3">
      <c r="A7068" s="2" t="s">
        <v>7915</v>
      </c>
      <c r="B7068" s="2" t="s">
        <v>7916</v>
      </c>
      <c r="C7068" s="2" t="s">
        <v>109</v>
      </c>
      <c r="D7068" s="2" t="s">
        <v>311</v>
      </c>
      <c r="E7068" s="2" t="s">
        <v>210</v>
      </c>
      <c r="F7068" s="2">
        <v>57</v>
      </c>
      <c r="G7068" s="2" t="s">
        <v>83</v>
      </c>
      <c r="H7068" s="2" t="s">
        <v>110</v>
      </c>
      <c r="I7068" s="2" t="s">
        <v>46</v>
      </c>
      <c r="J7068" s="3">
        <v>46170</v>
      </c>
      <c r="K7068" s="3">
        <v>46188</v>
      </c>
      <c r="L7068" s="2" t="s">
        <v>40</v>
      </c>
      <c r="M7068" s="2" t="s">
        <v>85</v>
      </c>
      <c r="N7068" s="2" t="s">
        <v>274</v>
      </c>
      <c r="O7068" s="4">
        <v>1016000</v>
      </c>
      <c r="P7068" s="4">
        <v>133500</v>
      </c>
      <c r="Q7068" s="4">
        <v>882500</v>
      </c>
      <c r="R7068" s="2">
        <v>24</v>
      </c>
      <c r="S7068" s="5">
        <v>12.84</v>
      </c>
      <c r="T7068" s="4">
        <v>46213.58</v>
      </c>
      <c r="U7068" s="2" t="s">
        <v>73</v>
      </c>
      <c r="V7068" s="2" t="s">
        <v>74</v>
      </c>
      <c r="W7068" s="4">
        <v>92427.16</v>
      </c>
      <c r="X7068" s="4">
        <v>1016698.84</v>
      </c>
      <c r="Y7068" s="4">
        <v>1109126</v>
      </c>
      <c r="Z7068" s="2">
        <v>0</v>
      </c>
      <c r="AA7068" s="2" t="s">
        <v>56</v>
      </c>
      <c r="AB7068" s="2" t="s">
        <v>15733</v>
      </c>
      <c r="AC7068" s="2" t="s">
        <v>106</v>
      </c>
      <c r="AD7068" s="2" t="s">
        <v>76</v>
      </c>
      <c r="AE7068" s="5">
        <v>86.86</v>
      </c>
      <c r="AF7068" s="2">
        <v>0</v>
      </c>
      <c r="AG7068" s="2" t="s">
        <v>77</v>
      </c>
      <c r="AH7068" s="2">
        <v>18</v>
      </c>
      <c r="AI7068" s="6" t="str">
        <f t="shared" si="330"/>
        <v>55-64</v>
      </c>
      <c r="AJ7068" s="11">
        <f>YEAR(tbl_LoanData[[#This Row],[Application Date]])</f>
        <v>2026</v>
      </c>
      <c r="AK7068" s="11" t="str">
        <f>TEXT(tbl_LoanData[[#This Row],[Application Date]],"MMMM")</f>
        <v>May</v>
      </c>
      <c r="AL7068" s="12">
        <f>DATE(YEAR(tbl_LoanData[[#This Row],[Application Date]]),MONTH(tbl_LoanData[[#This Row],[Application Date]]),1)</f>
        <v>46143</v>
      </c>
      <c r="AM7068" s="14">
        <f ca="1">IF(AND(tbl_LoanData[[#This Row],[Application Date]]&gt;=EOMONTH(TODAY(),-1)+1,tbl_LoanData[[#This Row],[Application Date]]&lt;=TODAY()),tbl_LoanData[[#This Row],[Loan Amount]],0)</f>
        <v>0</v>
      </c>
      <c r="AN7068" s="14">
        <f>tbl_LoanData[[#This Row],[Amount Paid]]-(Q7068-X7068)</f>
        <v>226625.99999999997</v>
      </c>
      <c r="AO7068" s="14">
        <f>IF(tbl_LoanData[[#This Row],[Application Status]]="Approved",1,0)</f>
        <v>1</v>
      </c>
      <c r="AP7068" s="22" t="str">
        <f t="shared" ca="1" si="331"/>
        <v/>
      </c>
      <c r="AQ7068" s="22" t="str">
        <f t="shared" ca="1" si="332"/>
        <v/>
      </c>
    </row>
    <row r="7069" spans="1:43" x14ac:dyDescent="0.3">
      <c r="A7069" s="2" t="s">
        <v>7959</v>
      </c>
      <c r="B7069" s="2" t="s">
        <v>7960</v>
      </c>
      <c r="C7069" s="2" t="s">
        <v>335</v>
      </c>
      <c r="D7069" s="2" t="s">
        <v>161</v>
      </c>
      <c r="E7069" s="2" t="s">
        <v>255</v>
      </c>
      <c r="F7069" s="2">
        <v>35</v>
      </c>
      <c r="G7069" s="2" t="s">
        <v>83</v>
      </c>
      <c r="H7069" s="2" t="s">
        <v>119</v>
      </c>
      <c r="I7069" s="2" t="s">
        <v>43</v>
      </c>
      <c r="J7069" s="3">
        <v>46166</v>
      </c>
      <c r="K7069" s="3">
        <v>46185</v>
      </c>
      <c r="L7069" s="2" t="s">
        <v>40</v>
      </c>
      <c r="M7069" s="2" t="s">
        <v>85</v>
      </c>
      <c r="N7069" s="2" t="s">
        <v>270</v>
      </c>
      <c r="O7069" s="4">
        <v>1252000</v>
      </c>
      <c r="P7069" s="4">
        <v>336700</v>
      </c>
      <c r="Q7069" s="4">
        <v>915300</v>
      </c>
      <c r="R7069" s="2">
        <v>36</v>
      </c>
      <c r="S7069" s="5">
        <v>13.42</v>
      </c>
      <c r="T7069" s="4">
        <v>35661.1</v>
      </c>
      <c r="U7069" s="2" t="s">
        <v>73</v>
      </c>
      <c r="V7069" s="2" t="s">
        <v>74</v>
      </c>
      <c r="W7069" s="4">
        <v>71322.2</v>
      </c>
      <c r="X7069" s="4">
        <v>1212477.58</v>
      </c>
      <c r="Y7069" s="4">
        <v>1283799.78</v>
      </c>
      <c r="Z7069" s="2">
        <v>0</v>
      </c>
      <c r="AA7069" s="2" t="s">
        <v>56</v>
      </c>
      <c r="AB7069" s="2" t="s">
        <v>15728</v>
      </c>
      <c r="AC7069" s="2" t="s">
        <v>87</v>
      </c>
      <c r="AD7069" s="2" t="s">
        <v>76</v>
      </c>
      <c r="AE7069" s="5">
        <v>73.11</v>
      </c>
      <c r="AF7069" s="2">
        <v>0</v>
      </c>
      <c r="AG7069" s="2" t="s">
        <v>77</v>
      </c>
      <c r="AH7069" s="2">
        <v>19</v>
      </c>
      <c r="AI7069" s="6" t="str">
        <f t="shared" si="330"/>
        <v>35-44</v>
      </c>
      <c r="AJ7069" s="11">
        <f>YEAR(tbl_LoanData[[#This Row],[Application Date]])</f>
        <v>2026</v>
      </c>
      <c r="AK7069" s="11" t="str">
        <f>TEXT(tbl_LoanData[[#This Row],[Application Date]],"MMMM")</f>
        <v>May</v>
      </c>
      <c r="AL7069" s="12">
        <f>DATE(YEAR(tbl_LoanData[[#This Row],[Application Date]]),MONTH(tbl_LoanData[[#This Row],[Application Date]]),1)</f>
        <v>46143</v>
      </c>
      <c r="AM7069" s="14">
        <f ca="1">IF(AND(tbl_LoanData[[#This Row],[Application Date]]&gt;=EOMONTH(TODAY(),-1)+1,tbl_LoanData[[#This Row],[Application Date]]&lt;=TODAY()),tbl_LoanData[[#This Row],[Loan Amount]],0)</f>
        <v>0</v>
      </c>
      <c r="AN7069" s="14">
        <f>tbl_LoanData[[#This Row],[Amount Paid]]-(Q7069-X7069)</f>
        <v>368499.78000000009</v>
      </c>
      <c r="AO7069" s="14">
        <f>IF(tbl_LoanData[[#This Row],[Application Status]]="Approved",1,0)</f>
        <v>1</v>
      </c>
      <c r="AP7069" s="22" t="str">
        <f t="shared" ca="1" si="331"/>
        <v/>
      </c>
      <c r="AQ7069" s="22" t="str">
        <f t="shared" ca="1" si="332"/>
        <v/>
      </c>
    </row>
    <row r="7070" spans="1:43" x14ac:dyDescent="0.3">
      <c r="A7070" s="2" t="s">
        <v>7967</v>
      </c>
      <c r="B7070" s="2" t="s">
        <v>7968</v>
      </c>
      <c r="C7070" s="2" t="s">
        <v>432</v>
      </c>
      <c r="D7070" s="2" t="s">
        <v>189</v>
      </c>
      <c r="E7070" s="2" t="s">
        <v>284</v>
      </c>
      <c r="F7070" s="2">
        <v>51</v>
      </c>
      <c r="G7070" s="2" t="s">
        <v>69</v>
      </c>
      <c r="H7070" s="2" t="s">
        <v>191</v>
      </c>
      <c r="I7070" s="2" t="s">
        <v>51</v>
      </c>
      <c r="J7070" s="3">
        <v>46165</v>
      </c>
      <c r="K7070" s="3">
        <v>46175</v>
      </c>
      <c r="L7070" s="2" t="s">
        <v>39</v>
      </c>
      <c r="M7070" s="2" t="s">
        <v>85</v>
      </c>
      <c r="N7070" s="2" t="s">
        <v>324</v>
      </c>
      <c r="O7070" s="4">
        <v>2577000</v>
      </c>
      <c r="P7070" s="4">
        <v>915800</v>
      </c>
      <c r="Q7070" s="4">
        <v>1661200</v>
      </c>
      <c r="R7070" s="2">
        <v>60</v>
      </c>
      <c r="S7070" s="5">
        <v>5.36</v>
      </c>
      <c r="T7070" s="4">
        <v>35106.69</v>
      </c>
      <c r="U7070" s="2" t="s">
        <v>73</v>
      </c>
      <c r="V7070" s="2" t="s">
        <v>74</v>
      </c>
      <c r="W7070" s="4">
        <v>70213.38</v>
      </c>
      <c r="X7070" s="4">
        <v>2036188.22</v>
      </c>
      <c r="Y7070" s="4">
        <v>2106401.6</v>
      </c>
      <c r="Z7070" s="2">
        <v>0</v>
      </c>
      <c r="AA7070" s="2" t="s">
        <v>56</v>
      </c>
      <c r="AB7070" s="2" t="s">
        <v>15734</v>
      </c>
      <c r="AC7070" s="2" t="s">
        <v>129</v>
      </c>
      <c r="AD7070" s="2" t="s">
        <v>76</v>
      </c>
      <c r="AE7070" s="5">
        <v>64.459999999999994</v>
      </c>
      <c r="AF7070" s="2">
        <v>0</v>
      </c>
      <c r="AG7070" s="2" t="s">
        <v>77</v>
      </c>
      <c r="AH7070" s="2">
        <v>10</v>
      </c>
      <c r="AI7070" s="6" t="str">
        <f t="shared" si="330"/>
        <v>45-54</v>
      </c>
      <c r="AJ7070" s="11">
        <f>YEAR(tbl_LoanData[[#This Row],[Application Date]])</f>
        <v>2026</v>
      </c>
      <c r="AK7070" s="11" t="str">
        <f>TEXT(tbl_LoanData[[#This Row],[Application Date]],"MMMM")</f>
        <v>May</v>
      </c>
      <c r="AL7070" s="12">
        <f>DATE(YEAR(tbl_LoanData[[#This Row],[Application Date]]),MONTH(tbl_LoanData[[#This Row],[Application Date]]),1)</f>
        <v>46143</v>
      </c>
      <c r="AM7070" s="14">
        <f ca="1">IF(AND(tbl_LoanData[[#This Row],[Application Date]]&gt;=EOMONTH(TODAY(),-1)+1,tbl_LoanData[[#This Row],[Application Date]]&lt;=TODAY()),tbl_LoanData[[#This Row],[Loan Amount]],0)</f>
        <v>0</v>
      </c>
      <c r="AN7070" s="14">
        <f>tbl_LoanData[[#This Row],[Amount Paid]]-(Q7070-X7070)</f>
        <v>445201.6</v>
      </c>
      <c r="AO7070" s="14">
        <f>IF(tbl_LoanData[[#This Row],[Application Status]]="Approved",1,0)</f>
        <v>1</v>
      </c>
      <c r="AP7070" s="22" t="str">
        <f t="shared" ca="1" si="331"/>
        <v/>
      </c>
      <c r="AQ7070" s="22" t="str">
        <f t="shared" ca="1" si="332"/>
        <v/>
      </c>
    </row>
    <row r="7071" spans="1:43" ht="14.4" customHeight="1" x14ac:dyDescent="0.3">
      <c r="A7071" s="2" t="s">
        <v>8233</v>
      </c>
      <c r="B7071" s="2" t="s">
        <v>8234</v>
      </c>
      <c r="C7071" s="2" t="s">
        <v>100</v>
      </c>
      <c r="D7071" s="2" t="s">
        <v>311</v>
      </c>
      <c r="E7071" s="2" t="s">
        <v>385</v>
      </c>
      <c r="F7071" s="2">
        <v>25</v>
      </c>
      <c r="G7071" s="2" t="s">
        <v>69</v>
      </c>
      <c r="H7071" s="2" t="s">
        <v>265</v>
      </c>
      <c r="I7071" s="2" t="s">
        <v>44</v>
      </c>
      <c r="J7071" s="3">
        <v>46157</v>
      </c>
      <c r="K7071" s="3">
        <v>46177</v>
      </c>
      <c r="L7071" s="2" t="s">
        <v>41</v>
      </c>
      <c r="M7071" s="2" t="s">
        <v>552</v>
      </c>
      <c r="N7071" s="2" t="s">
        <v>553</v>
      </c>
      <c r="O7071" s="4">
        <v>2678000</v>
      </c>
      <c r="P7071" s="4">
        <v>737600</v>
      </c>
      <c r="Q7071" s="4">
        <v>1940400</v>
      </c>
      <c r="R7071" s="2">
        <v>60</v>
      </c>
      <c r="S7071" s="5">
        <v>10.93</v>
      </c>
      <c r="T7071" s="4">
        <v>50013.81</v>
      </c>
      <c r="U7071" s="2" t="s">
        <v>73</v>
      </c>
      <c r="V7071" s="2" t="s">
        <v>74</v>
      </c>
      <c r="W7071" s="4">
        <v>100027.62</v>
      </c>
      <c r="X7071" s="4">
        <v>2900800.98</v>
      </c>
      <c r="Y7071" s="4">
        <v>3000828.6</v>
      </c>
      <c r="Z7071" s="2">
        <v>0</v>
      </c>
      <c r="AA7071" s="2" t="s">
        <v>56</v>
      </c>
      <c r="AB7071" s="2" t="s">
        <v>15736</v>
      </c>
      <c r="AC7071" s="2" t="s">
        <v>87</v>
      </c>
      <c r="AD7071" s="2" t="s">
        <v>76</v>
      </c>
      <c r="AE7071" s="5">
        <v>72.459999999999994</v>
      </c>
      <c r="AF7071" s="2">
        <v>0</v>
      </c>
      <c r="AG7071" s="2" t="s">
        <v>77</v>
      </c>
      <c r="AH7071" s="2">
        <v>20</v>
      </c>
      <c r="AI7071" s="6" t="str">
        <f t="shared" si="330"/>
        <v>25-34</v>
      </c>
      <c r="AJ7071" s="11">
        <f>YEAR(tbl_LoanData[[#This Row],[Application Date]])</f>
        <v>2026</v>
      </c>
      <c r="AK7071" s="11" t="str">
        <f>TEXT(tbl_LoanData[[#This Row],[Application Date]],"MMMM")</f>
        <v>May</v>
      </c>
      <c r="AL7071" s="12">
        <f>DATE(YEAR(tbl_LoanData[[#This Row],[Application Date]]),MONTH(tbl_LoanData[[#This Row],[Application Date]]),1)</f>
        <v>46143</v>
      </c>
      <c r="AM7071" s="14">
        <f ca="1">IF(AND(tbl_LoanData[[#This Row],[Application Date]]&gt;=EOMONTH(TODAY(),-1)+1,tbl_LoanData[[#This Row],[Application Date]]&lt;=TODAY()),tbl_LoanData[[#This Row],[Loan Amount]],0)</f>
        <v>0</v>
      </c>
      <c r="AN7071" s="14">
        <f>tbl_LoanData[[#This Row],[Amount Paid]]-(Q7071-X7071)</f>
        <v>1060428.6000000001</v>
      </c>
      <c r="AO7071" s="14">
        <f>IF(tbl_LoanData[[#This Row],[Application Status]]="Approved",1,0)</f>
        <v>1</v>
      </c>
      <c r="AP7071" s="22" t="str">
        <f t="shared" ca="1" si="331"/>
        <v/>
      </c>
      <c r="AQ7071" s="22" t="str">
        <f t="shared" ca="1" si="332"/>
        <v/>
      </c>
    </row>
    <row r="7072" spans="1:43" ht="14.4" customHeight="1" x14ac:dyDescent="0.3">
      <c r="A7072" s="2" t="s">
        <v>8361</v>
      </c>
      <c r="B7072" s="2" t="s">
        <v>8362</v>
      </c>
      <c r="C7072" s="2" t="s">
        <v>243</v>
      </c>
      <c r="D7072" s="2" t="s">
        <v>134</v>
      </c>
      <c r="E7072" s="2" t="s">
        <v>189</v>
      </c>
      <c r="F7072" s="2">
        <v>40</v>
      </c>
      <c r="G7072" s="2" t="s">
        <v>83</v>
      </c>
      <c r="H7072" s="2" t="s">
        <v>177</v>
      </c>
      <c r="I7072" s="2" t="s">
        <v>43</v>
      </c>
      <c r="J7072" s="3">
        <v>46173</v>
      </c>
      <c r="K7072" s="3"/>
      <c r="L7072" s="2" t="s">
        <v>39</v>
      </c>
      <c r="M7072" s="2" t="s">
        <v>71</v>
      </c>
      <c r="N7072" s="2" t="s">
        <v>72</v>
      </c>
      <c r="O7072" s="4">
        <v>1258000</v>
      </c>
      <c r="P7072" s="4">
        <v>187900</v>
      </c>
      <c r="Q7072" s="4">
        <v>1070100</v>
      </c>
      <c r="R7072" s="2">
        <v>60</v>
      </c>
      <c r="S7072" s="5">
        <v>14.1</v>
      </c>
      <c r="T7072" s="4">
        <v>30408.68</v>
      </c>
      <c r="U7072" s="2" t="s">
        <v>96</v>
      </c>
      <c r="V7072" s="2" t="s">
        <v>97</v>
      </c>
      <c r="W7072" s="4">
        <v>0</v>
      </c>
      <c r="X7072" s="4">
        <v>0</v>
      </c>
      <c r="Y7072" s="4">
        <v>1824520.5</v>
      </c>
      <c r="Z7072" s="2">
        <v>0</v>
      </c>
      <c r="AA7072" s="2" t="s">
        <v>97</v>
      </c>
      <c r="AB7072" s="2" t="s">
        <v>15730</v>
      </c>
      <c r="AC7072" s="2" t="s">
        <v>146</v>
      </c>
      <c r="AD7072" s="2" t="s">
        <v>76</v>
      </c>
      <c r="AE7072" s="5">
        <v>85.06</v>
      </c>
      <c r="AF7072" s="2">
        <v>0</v>
      </c>
      <c r="AG7072" s="2" t="s">
        <v>97</v>
      </c>
      <c r="AH7072" s="2"/>
      <c r="AI7072" s="6" t="str">
        <f t="shared" si="330"/>
        <v>35-44</v>
      </c>
      <c r="AJ7072" s="11">
        <f>YEAR(tbl_LoanData[[#This Row],[Application Date]])</f>
        <v>2026</v>
      </c>
      <c r="AK7072" s="11" t="str">
        <f>TEXT(tbl_LoanData[[#This Row],[Application Date]],"MMMM")</f>
        <v>May</v>
      </c>
      <c r="AL7072" s="12">
        <f>DATE(YEAR(tbl_LoanData[[#This Row],[Application Date]]),MONTH(tbl_LoanData[[#This Row],[Application Date]]),1)</f>
        <v>46143</v>
      </c>
      <c r="AM7072" s="14">
        <f ca="1">IF(AND(tbl_LoanData[[#This Row],[Application Date]]&gt;=EOMONTH(TODAY(),-1)+1,tbl_LoanData[[#This Row],[Application Date]]&lt;=TODAY()),tbl_LoanData[[#This Row],[Loan Amount]],0)</f>
        <v>0</v>
      </c>
      <c r="AN7072" s="14">
        <f>tbl_LoanData[[#This Row],[Amount Paid]]-(Q7072-X7072)</f>
        <v>-1070100</v>
      </c>
      <c r="AO7072" s="14">
        <f>IF(tbl_LoanData[[#This Row],[Application Status]]="Approved",1,0)</f>
        <v>0</v>
      </c>
      <c r="AP7072" s="22" t="str">
        <f t="shared" ca="1" si="331"/>
        <v/>
      </c>
      <c r="AQ7072" s="22" t="str">
        <f t="shared" ca="1" si="332"/>
        <v/>
      </c>
    </row>
    <row r="7073" spans="1:43" ht="14.4" customHeight="1" x14ac:dyDescent="0.3">
      <c r="A7073" s="2" t="s">
        <v>8469</v>
      </c>
      <c r="B7073" s="2" t="s">
        <v>8470</v>
      </c>
      <c r="C7073" s="2" t="s">
        <v>413</v>
      </c>
      <c r="D7073" s="2" t="s">
        <v>142</v>
      </c>
      <c r="E7073" s="2" t="s">
        <v>209</v>
      </c>
      <c r="F7073" s="2">
        <v>26</v>
      </c>
      <c r="G7073" s="2" t="s">
        <v>83</v>
      </c>
      <c r="H7073" s="2" t="s">
        <v>224</v>
      </c>
      <c r="I7073" s="2" t="s">
        <v>54</v>
      </c>
      <c r="J7073" s="3">
        <v>46143</v>
      </c>
      <c r="K7073" s="3">
        <v>46155</v>
      </c>
      <c r="L7073" s="2" t="s">
        <v>39</v>
      </c>
      <c r="M7073" s="2" t="s">
        <v>85</v>
      </c>
      <c r="N7073" s="2" t="s">
        <v>178</v>
      </c>
      <c r="O7073" s="4">
        <v>2092000</v>
      </c>
      <c r="P7073" s="4">
        <v>693600</v>
      </c>
      <c r="Q7073" s="4">
        <v>1398400</v>
      </c>
      <c r="R7073" s="2">
        <v>48</v>
      </c>
      <c r="S7073" s="5">
        <v>10.57</v>
      </c>
      <c r="T7073" s="4">
        <v>41450.910000000003</v>
      </c>
      <c r="U7073" s="2" t="s">
        <v>73</v>
      </c>
      <c r="V7073" s="2" t="s">
        <v>74</v>
      </c>
      <c r="W7073" s="4">
        <v>82901.820000000007</v>
      </c>
      <c r="X7073" s="4">
        <v>1906741.7</v>
      </c>
      <c r="Y7073" s="4">
        <v>1989643.52</v>
      </c>
      <c r="Z7073" s="2">
        <v>29</v>
      </c>
      <c r="AA7073" s="2" t="s">
        <v>57</v>
      </c>
      <c r="AB7073" s="2" t="s">
        <v>15728</v>
      </c>
      <c r="AC7073" s="2" t="s">
        <v>332</v>
      </c>
      <c r="AD7073" s="2" t="s">
        <v>76</v>
      </c>
      <c r="AE7073" s="5">
        <v>66.849999999999994</v>
      </c>
      <c r="AF7073" s="2">
        <v>1</v>
      </c>
      <c r="AG7073" s="2" t="s">
        <v>77</v>
      </c>
      <c r="AH7073" s="2">
        <v>12</v>
      </c>
      <c r="AI7073" s="6" t="str">
        <f t="shared" si="330"/>
        <v>25-34</v>
      </c>
      <c r="AJ7073" s="11">
        <f>YEAR(tbl_LoanData[[#This Row],[Application Date]])</f>
        <v>2026</v>
      </c>
      <c r="AK7073" s="11" t="str">
        <f>TEXT(tbl_LoanData[[#This Row],[Application Date]],"MMMM")</f>
        <v>May</v>
      </c>
      <c r="AL7073" s="12">
        <f>DATE(YEAR(tbl_LoanData[[#This Row],[Application Date]]),MONTH(tbl_LoanData[[#This Row],[Application Date]]),1)</f>
        <v>46143</v>
      </c>
      <c r="AM7073" s="14">
        <f ca="1">IF(AND(tbl_LoanData[[#This Row],[Application Date]]&gt;=EOMONTH(TODAY(),-1)+1,tbl_LoanData[[#This Row],[Application Date]]&lt;=TODAY()),tbl_LoanData[[#This Row],[Loan Amount]],0)</f>
        <v>0</v>
      </c>
      <c r="AN7073" s="14">
        <f>tbl_LoanData[[#This Row],[Amount Paid]]-(Q7073-X7073)</f>
        <v>591243.52000000002</v>
      </c>
      <c r="AO7073" s="14">
        <f>IF(tbl_LoanData[[#This Row],[Application Status]]="Approved",1,0)</f>
        <v>1</v>
      </c>
      <c r="AP7073" s="22" t="str">
        <f t="shared" ca="1" si="331"/>
        <v/>
      </c>
      <c r="AQ7073" s="22" t="str">
        <f t="shared" ca="1" si="332"/>
        <v/>
      </c>
    </row>
    <row r="7074" spans="1:43" ht="14.4" customHeight="1" x14ac:dyDescent="0.3">
      <c r="A7074" s="2" t="s">
        <v>8513</v>
      </c>
      <c r="B7074" s="2" t="s">
        <v>8514</v>
      </c>
      <c r="C7074" s="2" t="s">
        <v>327</v>
      </c>
      <c r="D7074" s="2" t="s">
        <v>101</v>
      </c>
      <c r="E7074" s="2" t="s">
        <v>293</v>
      </c>
      <c r="F7074" s="2">
        <v>53</v>
      </c>
      <c r="G7074" s="2" t="s">
        <v>69</v>
      </c>
      <c r="H7074" s="2" t="s">
        <v>126</v>
      </c>
      <c r="I7074" s="2" t="s">
        <v>44</v>
      </c>
      <c r="J7074" s="3">
        <v>46146</v>
      </c>
      <c r="K7074" s="3">
        <v>46158</v>
      </c>
      <c r="L7074" s="2" t="s">
        <v>39</v>
      </c>
      <c r="M7074" s="2" t="s">
        <v>127</v>
      </c>
      <c r="N7074" s="2" t="s">
        <v>195</v>
      </c>
      <c r="O7074" s="4">
        <v>1613000</v>
      </c>
      <c r="P7074" s="4">
        <v>444700</v>
      </c>
      <c r="Q7074" s="4">
        <v>1168300</v>
      </c>
      <c r="R7074" s="2">
        <v>48</v>
      </c>
      <c r="S7074" s="5">
        <v>13.44</v>
      </c>
      <c r="T7074" s="4">
        <v>37424.54</v>
      </c>
      <c r="U7074" s="2" t="s">
        <v>73</v>
      </c>
      <c r="V7074" s="2" t="s">
        <v>74</v>
      </c>
      <c r="W7074" s="4">
        <v>0</v>
      </c>
      <c r="X7074" s="4">
        <v>1796378.08</v>
      </c>
      <c r="Y7074" s="4">
        <v>1796378.08</v>
      </c>
      <c r="Z7074" s="2">
        <v>84</v>
      </c>
      <c r="AA7074" s="2" t="s">
        <v>59</v>
      </c>
      <c r="AB7074" s="2" t="s">
        <v>15736</v>
      </c>
      <c r="AC7074" s="2" t="s">
        <v>106</v>
      </c>
      <c r="AD7074" s="2" t="s">
        <v>76</v>
      </c>
      <c r="AE7074" s="5">
        <v>72.430000000000007</v>
      </c>
      <c r="AF7074" s="2">
        <v>3</v>
      </c>
      <c r="AG7074" s="2" t="s">
        <v>130</v>
      </c>
      <c r="AH7074" s="2">
        <v>12</v>
      </c>
      <c r="AI7074" s="6" t="str">
        <f t="shared" si="330"/>
        <v>45-54</v>
      </c>
      <c r="AJ7074" s="11">
        <f>YEAR(tbl_LoanData[[#This Row],[Application Date]])</f>
        <v>2026</v>
      </c>
      <c r="AK7074" s="11" t="str">
        <f>TEXT(tbl_LoanData[[#This Row],[Application Date]],"MMMM")</f>
        <v>May</v>
      </c>
      <c r="AL7074" s="12">
        <f>DATE(YEAR(tbl_LoanData[[#This Row],[Application Date]]),MONTH(tbl_LoanData[[#This Row],[Application Date]]),1)</f>
        <v>46143</v>
      </c>
      <c r="AM7074" s="14">
        <f ca="1">IF(AND(tbl_LoanData[[#This Row],[Application Date]]&gt;=EOMONTH(TODAY(),-1)+1,tbl_LoanData[[#This Row],[Application Date]]&lt;=TODAY()),tbl_LoanData[[#This Row],[Loan Amount]],0)</f>
        <v>0</v>
      </c>
      <c r="AN7074" s="14">
        <f>tbl_LoanData[[#This Row],[Amount Paid]]-(Q7074-X7074)</f>
        <v>628078.08000000007</v>
      </c>
      <c r="AO7074" s="14">
        <f>IF(tbl_LoanData[[#This Row],[Application Status]]="Approved",1,0)</f>
        <v>1</v>
      </c>
      <c r="AP7074" s="22" t="str">
        <f t="shared" ca="1" si="331"/>
        <v/>
      </c>
      <c r="AQ7074" s="22" t="str">
        <f t="shared" ca="1" si="332"/>
        <v/>
      </c>
    </row>
    <row r="7075" spans="1:43" ht="14.4" customHeight="1" x14ac:dyDescent="0.3">
      <c r="A7075" s="2" t="s">
        <v>8531</v>
      </c>
      <c r="B7075" s="2" t="s">
        <v>8532</v>
      </c>
      <c r="C7075" s="2" t="s">
        <v>530</v>
      </c>
      <c r="D7075" s="2" t="s">
        <v>142</v>
      </c>
      <c r="E7075" s="2" t="s">
        <v>447</v>
      </c>
      <c r="F7075" s="2">
        <v>23</v>
      </c>
      <c r="G7075" s="2" t="s">
        <v>69</v>
      </c>
      <c r="H7075" s="2" t="s">
        <v>466</v>
      </c>
      <c r="I7075" s="2" t="s">
        <v>43</v>
      </c>
      <c r="J7075" s="3">
        <v>46153</v>
      </c>
      <c r="K7075" s="3">
        <v>46166</v>
      </c>
      <c r="L7075" s="2" t="s">
        <v>39</v>
      </c>
      <c r="M7075" s="2" t="s">
        <v>94</v>
      </c>
      <c r="N7075" s="2" t="s">
        <v>365</v>
      </c>
      <c r="O7075" s="4">
        <v>1406000</v>
      </c>
      <c r="P7075" s="4">
        <v>151700</v>
      </c>
      <c r="Q7075" s="4">
        <v>1254300</v>
      </c>
      <c r="R7075" s="2">
        <v>36</v>
      </c>
      <c r="S7075" s="5">
        <v>13.13</v>
      </c>
      <c r="T7075" s="4">
        <v>48565.8</v>
      </c>
      <c r="U7075" s="2" t="s">
        <v>73</v>
      </c>
      <c r="V7075" s="2" t="s">
        <v>74</v>
      </c>
      <c r="W7075" s="4">
        <v>97131.6</v>
      </c>
      <c r="X7075" s="4">
        <v>1651237.17</v>
      </c>
      <c r="Y7075" s="4">
        <v>1748368.77</v>
      </c>
      <c r="Z7075" s="2">
        <v>0</v>
      </c>
      <c r="AA7075" s="2" t="s">
        <v>56</v>
      </c>
      <c r="AB7075" s="2" t="s">
        <v>15728</v>
      </c>
      <c r="AC7075" s="2" t="s">
        <v>75</v>
      </c>
      <c r="AD7075" s="2" t="s">
        <v>76</v>
      </c>
      <c r="AE7075" s="5">
        <v>89.21</v>
      </c>
      <c r="AF7075" s="2">
        <v>0</v>
      </c>
      <c r="AG7075" s="2" t="s">
        <v>77</v>
      </c>
      <c r="AH7075" s="2">
        <v>13</v>
      </c>
      <c r="AI7075" s="6" t="str">
        <f t="shared" si="330"/>
        <v>18-24</v>
      </c>
      <c r="AJ7075" s="11">
        <f>YEAR(tbl_LoanData[[#This Row],[Application Date]])</f>
        <v>2026</v>
      </c>
      <c r="AK7075" s="11" t="str">
        <f>TEXT(tbl_LoanData[[#This Row],[Application Date]],"MMMM")</f>
        <v>May</v>
      </c>
      <c r="AL7075" s="12">
        <f>DATE(YEAR(tbl_LoanData[[#This Row],[Application Date]]),MONTH(tbl_LoanData[[#This Row],[Application Date]]),1)</f>
        <v>46143</v>
      </c>
      <c r="AM7075" s="14">
        <f ca="1">IF(AND(tbl_LoanData[[#This Row],[Application Date]]&gt;=EOMONTH(TODAY(),-1)+1,tbl_LoanData[[#This Row],[Application Date]]&lt;=TODAY()),tbl_LoanData[[#This Row],[Loan Amount]],0)</f>
        <v>0</v>
      </c>
      <c r="AN7075" s="14">
        <f>tbl_LoanData[[#This Row],[Amount Paid]]-(Q7075-X7075)</f>
        <v>494068.7699999999</v>
      </c>
      <c r="AO7075" s="14">
        <f>IF(tbl_LoanData[[#This Row],[Application Status]]="Approved",1,0)</f>
        <v>1</v>
      </c>
      <c r="AP7075" s="22" t="str">
        <f t="shared" ca="1" si="331"/>
        <v/>
      </c>
      <c r="AQ7075" s="22" t="str">
        <f t="shared" ca="1" si="332"/>
        <v/>
      </c>
    </row>
    <row r="7076" spans="1:43" ht="14.4" customHeight="1" x14ac:dyDescent="0.3">
      <c r="A7076" s="2" t="s">
        <v>8613</v>
      </c>
      <c r="B7076" s="2" t="s">
        <v>8614</v>
      </c>
      <c r="C7076" s="2" t="s">
        <v>508</v>
      </c>
      <c r="D7076" s="2" t="s">
        <v>118</v>
      </c>
      <c r="E7076" s="2" t="s">
        <v>210</v>
      </c>
      <c r="F7076" s="2">
        <v>47</v>
      </c>
      <c r="G7076" s="2" t="s">
        <v>83</v>
      </c>
      <c r="H7076" s="2" t="s">
        <v>259</v>
      </c>
      <c r="I7076" s="2" t="s">
        <v>43</v>
      </c>
      <c r="J7076" s="3">
        <v>46149</v>
      </c>
      <c r="K7076" s="3">
        <v>46166</v>
      </c>
      <c r="L7076" s="2" t="s">
        <v>40</v>
      </c>
      <c r="M7076" s="2" t="s">
        <v>157</v>
      </c>
      <c r="N7076" s="2" t="s">
        <v>299</v>
      </c>
      <c r="O7076" s="4">
        <v>890000</v>
      </c>
      <c r="P7076" s="4">
        <v>278700</v>
      </c>
      <c r="Q7076" s="4">
        <v>611300</v>
      </c>
      <c r="R7076" s="2">
        <v>48</v>
      </c>
      <c r="S7076" s="5">
        <v>8.43</v>
      </c>
      <c r="T7076" s="4">
        <v>17029.8</v>
      </c>
      <c r="U7076" s="2" t="s">
        <v>73</v>
      </c>
      <c r="V7076" s="2" t="s">
        <v>74</v>
      </c>
      <c r="W7076" s="4">
        <v>34059.599999999999</v>
      </c>
      <c r="X7076" s="4">
        <v>783370.76</v>
      </c>
      <c r="Y7076" s="4">
        <v>817430.36</v>
      </c>
      <c r="Z7076" s="2">
        <v>0</v>
      </c>
      <c r="AA7076" s="2" t="s">
        <v>56</v>
      </c>
      <c r="AB7076" s="2" t="s">
        <v>15729</v>
      </c>
      <c r="AC7076" s="2" t="s">
        <v>87</v>
      </c>
      <c r="AD7076" s="2" t="s">
        <v>76</v>
      </c>
      <c r="AE7076" s="5">
        <v>68.69</v>
      </c>
      <c r="AF7076" s="2">
        <v>0</v>
      </c>
      <c r="AG7076" s="2" t="s">
        <v>77</v>
      </c>
      <c r="AH7076" s="2">
        <v>17</v>
      </c>
      <c r="AI7076" s="6" t="str">
        <f t="shared" si="330"/>
        <v>45-54</v>
      </c>
      <c r="AJ7076" s="11">
        <f>YEAR(tbl_LoanData[[#This Row],[Application Date]])</f>
        <v>2026</v>
      </c>
      <c r="AK7076" s="11" t="str">
        <f>TEXT(tbl_LoanData[[#This Row],[Application Date]],"MMMM")</f>
        <v>May</v>
      </c>
      <c r="AL7076" s="12">
        <f>DATE(YEAR(tbl_LoanData[[#This Row],[Application Date]]),MONTH(tbl_LoanData[[#This Row],[Application Date]]),1)</f>
        <v>46143</v>
      </c>
      <c r="AM7076" s="14">
        <f ca="1">IF(AND(tbl_LoanData[[#This Row],[Application Date]]&gt;=EOMONTH(TODAY(),-1)+1,tbl_LoanData[[#This Row],[Application Date]]&lt;=TODAY()),tbl_LoanData[[#This Row],[Loan Amount]],0)</f>
        <v>0</v>
      </c>
      <c r="AN7076" s="14">
        <f>tbl_LoanData[[#This Row],[Amount Paid]]-(Q7076-X7076)</f>
        <v>206130.36000000002</v>
      </c>
      <c r="AO7076" s="14">
        <f>IF(tbl_LoanData[[#This Row],[Application Status]]="Approved",1,0)</f>
        <v>1</v>
      </c>
      <c r="AP7076" s="22" t="str">
        <f t="shared" ca="1" si="331"/>
        <v/>
      </c>
      <c r="AQ7076" s="22" t="str">
        <f t="shared" ca="1" si="332"/>
        <v/>
      </c>
    </row>
    <row r="7077" spans="1:43" ht="14.4" customHeight="1" x14ac:dyDescent="0.3">
      <c r="A7077" s="2" t="s">
        <v>8627</v>
      </c>
      <c r="B7077" s="2" t="s">
        <v>8628</v>
      </c>
      <c r="C7077" s="2" t="s">
        <v>231</v>
      </c>
      <c r="D7077" s="2" t="s">
        <v>142</v>
      </c>
      <c r="E7077" s="2" t="s">
        <v>268</v>
      </c>
      <c r="F7077" s="2">
        <v>42</v>
      </c>
      <c r="G7077" s="2" t="s">
        <v>83</v>
      </c>
      <c r="H7077" s="2" t="s">
        <v>256</v>
      </c>
      <c r="I7077" s="2" t="s">
        <v>43</v>
      </c>
      <c r="J7077" s="3">
        <v>46148</v>
      </c>
      <c r="K7077" s="3">
        <v>46168</v>
      </c>
      <c r="L7077" s="2" t="s">
        <v>36</v>
      </c>
      <c r="M7077" s="2" t="s">
        <v>104</v>
      </c>
      <c r="N7077" s="2" t="s">
        <v>105</v>
      </c>
      <c r="O7077" s="4">
        <v>997000</v>
      </c>
      <c r="P7077" s="4">
        <v>319600</v>
      </c>
      <c r="Q7077" s="4">
        <v>677400</v>
      </c>
      <c r="R7077" s="2">
        <v>60</v>
      </c>
      <c r="S7077" s="5">
        <v>13.16</v>
      </c>
      <c r="T7077" s="4">
        <v>18718.82</v>
      </c>
      <c r="U7077" s="2" t="s">
        <v>73</v>
      </c>
      <c r="V7077" s="2" t="s">
        <v>74</v>
      </c>
      <c r="W7077" s="4">
        <v>37437.64</v>
      </c>
      <c r="X7077" s="4">
        <v>1085691.56</v>
      </c>
      <c r="Y7077" s="4">
        <v>1123129.2</v>
      </c>
      <c r="Z7077" s="2">
        <v>0</v>
      </c>
      <c r="AA7077" s="2" t="s">
        <v>56</v>
      </c>
      <c r="AB7077" s="2" t="s">
        <v>15731</v>
      </c>
      <c r="AC7077" s="2" t="s">
        <v>138</v>
      </c>
      <c r="AD7077" s="2" t="s">
        <v>76</v>
      </c>
      <c r="AE7077" s="5">
        <v>67.94</v>
      </c>
      <c r="AF7077" s="2">
        <v>0</v>
      </c>
      <c r="AG7077" s="2" t="s">
        <v>77</v>
      </c>
      <c r="AH7077" s="2">
        <v>20</v>
      </c>
      <c r="AI7077" s="6" t="str">
        <f t="shared" si="330"/>
        <v>35-44</v>
      </c>
      <c r="AJ7077" s="11">
        <f>YEAR(tbl_LoanData[[#This Row],[Application Date]])</f>
        <v>2026</v>
      </c>
      <c r="AK7077" s="11" t="str">
        <f>TEXT(tbl_LoanData[[#This Row],[Application Date]],"MMMM")</f>
        <v>May</v>
      </c>
      <c r="AL7077" s="12">
        <f>DATE(YEAR(tbl_LoanData[[#This Row],[Application Date]]),MONTH(tbl_LoanData[[#This Row],[Application Date]]),1)</f>
        <v>46143</v>
      </c>
      <c r="AM7077" s="14">
        <f ca="1">IF(AND(tbl_LoanData[[#This Row],[Application Date]]&gt;=EOMONTH(TODAY(),-1)+1,tbl_LoanData[[#This Row],[Application Date]]&lt;=TODAY()),tbl_LoanData[[#This Row],[Loan Amount]],0)</f>
        <v>0</v>
      </c>
      <c r="AN7077" s="14">
        <f>tbl_LoanData[[#This Row],[Amount Paid]]-(Q7077-X7077)</f>
        <v>445729.20000000007</v>
      </c>
      <c r="AO7077" s="14">
        <f>IF(tbl_LoanData[[#This Row],[Application Status]]="Approved",1,0)</f>
        <v>1</v>
      </c>
      <c r="AP7077" s="22" t="str">
        <f t="shared" ca="1" si="331"/>
        <v/>
      </c>
      <c r="AQ7077" s="22" t="str">
        <f t="shared" ca="1" si="332"/>
        <v/>
      </c>
    </row>
    <row r="7078" spans="1:43" ht="14.4" customHeight="1" x14ac:dyDescent="0.3">
      <c r="A7078" s="2" t="s">
        <v>8791</v>
      </c>
      <c r="B7078" s="2" t="s">
        <v>8792</v>
      </c>
      <c r="C7078" s="2" t="s">
        <v>546</v>
      </c>
      <c r="D7078" s="2" t="s">
        <v>117</v>
      </c>
      <c r="E7078" s="2" t="s">
        <v>135</v>
      </c>
      <c r="F7078" s="2">
        <v>33</v>
      </c>
      <c r="G7078" s="2" t="s">
        <v>83</v>
      </c>
      <c r="H7078" s="2" t="s">
        <v>273</v>
      </c>
      <c r="I7078" s="2" t="s">
        <v>45</v>
      </c>
      <c r="J7078" s="3">
        <v>46144</v>
      </c>
      <c r="K7078" s="3">
        <v>46151</v>
      </c>
      <c r="L7078" s="2" t="s">
        <v>40</v>
      </c>
      <c r="M7078" s="2" t="s">
        <v>111</v>
      </c>
      <c r="N7078" s="2" t="s">
        <v>369</v>
      </c>
      <c r="O7078" s="4">
        <v>887000</v>
      </c>
      <c r="P7078" s="4">
        <v>315300</v>
      </c>
      <c r="Q7078" s="4">
        <v>571700</v>
      </c>
      <c r="R7078" s="2">
        <v>24</v>
      </c>
      <c r="S7078" s="5">
        <v>14.22</v>
      </c>
      <c r="T7078" s="4">
        <v>30595.48</v>
      </c>
      <c r="U7078" s="2" t="s">
        <v>73</v>
      </c>
      <c r="V7078" s="2" t="s">
        <v>74</v>
      </c>
      <c r="W7078" s="4">
        <v>0</v>
      </c>
      <c r="X7078" s="4">
        <v>734291.48</v>
      </c>
      <c r="Y7078" s="4">
        <v>734291.48</v>
      </c>
      <c r="Z7078" s="2">
        <v>96</v>
      </c>
      <c r="AA7078" s="2" t="s">
        <v>60</v>
      </c>
      <c r="AB7078" s="2" t="s">
        <v>15727</v>
      </c>
      <c r="AC7078" s="2" t="s">
        <v>75</v>
      </c>
      <c r="AD7078" s="2" t="s">
        <v>76</v>
      </c>
      <c r="AE7078" s="5">
        <v>64.45</v>
      </c>
      <c r="AF7078" s="2">
        <v>3</v>
      </c>
      <c r="AG7078" s="2" t="s">
        <v>130</v>
      </c>
      <c r="AH7078" s="2">
        <v>7</v>
      </c>
      <c r="AI7078" s="6" t="str">
        <f t="shared" si="330"/>
        <v>25-34</v>
      </c>
      <c r="AJ7078" s="11">
        <f>YEAR(tbl_LoanData[[#This Row],[Application Date]])</f>
        <v>2026</v>
      </c>
      <c r="AK7078" s="11" t="str">
        <f>TEXT(tbl_LoanData[[#This Row],[Application Date]],"MMMM")</f>
        <v>May</v>
      </c>
      <c r="AL7078" s="12">
        <f>DATE(YEAR(tbl_LoanData[[#This Row],[Application Date]]),MONTH(tbl_LoanData[[#This Row],[Application Date]]),1)</f>
        <v>46143</v>
      </c>
      <c r="AM7078" s="14">
        <f ca="1">IF(AND(tbl_LoanData[[#This Row],[Application Date]]&gt;=EOMONTH(TODAY(),-1)+1,tbl_LoanData[[#This Row],[Application Date]]&lt;=TODAY()),tbl_LoanData[[#This Row],[Loan Amount]],0)</f>
        <v>0</v>
      </c>
      <c r="AN7078" s="14">
        <f>tbl_LoanData[[#This Row],[Amount Paid]]-(Q7078-X7078)</f>
        <v>162591.47999999998</v>
      </c>
      <c r="AO7078" s="14">
        <f>IF(tbl_LoanData[[#This Row],[Application Status]]="Approved",1,0)</f>
        <v>1</v>
      </c>
      <c r="AP7078" s="22" t="str">
        <f t="shared" ca="1" si="331"/>
        <v/>
      </c>
      <c r="AQ7078" s="22" t="str">
        <f t="shared" ca="1" si="332"/>
        <v/>
      </c>
    </row>
    <row r="7079" spans="1:43" ht="14.4" customHeight="1" x14ac:dyDescent="0.3">
      <c r="A7079" s="2" t="s">
        <v>8805</v>
      </c>
      <c r="B7079" s="2" t="s">
        <v>8806</v>
      </c>
      <c r="C7079" s="2" t="s">
        <v>317</v>
      </c>
      <c r="D7079" s="2" t="s">
        <v>67</v>
      </c>
      <c r="E7079" s="2" t="s">
        <v>125</v>
      </c>
      <c r="F7079" s="2">
        <v>60</v>
      </c>
      <c r="G7079" s="2" t="s">
        <v>83</v>
      </c>
      <c r="H7079" s="2" t="s">
        <v>265</v>
      </c>
      <c r="I7079" s="2" t="s">
        <v>44</v>
      </c>
      <c r="J7079" s="3">
        <v>46162</v>
      </c>
      <c r="K7079" s="3">
        <v>46183</v>
      </c>
      <c r="L7079" s="2" t="s">
        <v>39</v>
      </c>
      <c r="M7079" s="2" t="s">
        <v>71</v>
      </c>
      <c r="N7079" s="2" t="s">
        <v>72</v>
      </c>
      <c r="O7079" s="4">
        <v>2031000</v>
      </c>
      <c r="P7079" s="4">
        <v>270100</v>
      </c>
      <c r="Q7079" s="4">
        <v>1760900</v>
      </c>
      <c r="R7079" s="2">
        <v>12</v>
      </c>
      <c r="S7079" s="5">
        <v>5.15</v>
      </c>
      <c r="T7079" s="4">
        <v>154298.85999999999</v>
      </c>
      <c r="U7079" s="2" t="s">
        <v>73</v>
      </c>
      <c r="V7079" s="2" t="s">
        <v>74</v>
      </c>
      <c r="W7079" s="4">
        <v>308597.71999999997</v>
      </c>
      <c r="X7079" s="4">
        <v>1542988.63</v>
      </c>
      <c r="Y7079" s="4">
        <v>1851586.35</v>
      </c>
      <c r="Z7079" s="2">
        <v>0</v>
      </c>
      <c r="AA7079" s="2" t="s">
        <v>56</v>
      </c>
      <c r="AB7079" s="2" t="s">
        <v>15730</v>
      </c>
      <c r="AC7079" s="2" t="s">
        <v>75</v>
      </c>
      <c r="AD7079" s="2" t="s">
        <v>76</v>
      </c>
      <c r="AE7079" s="5">
        <v>86.7</v>
      </c>
      <c r="AF7079" s="2">
        <v>0</v>
      </c>
      <c r="AG7079" s="2" t="s">
        <v>77</v>
      </c>
      <c r="AH7079" s="2">
        <v>21</v>
      </c>
      <c r="AI7079" s="6" t="str">
        <f t="shared" si="330"/>
        <v>55-64</v>
      </c>
      <c r="AJ7079" s="11">
        <f>YEAR(tbl_LoanData[[#This Row],[Application Date]])</f>
        <v>2026</v>
      </c>
      <c r="AK7079" s="11" t="str">
        <f>TEXT(tbl_LoanData[[#This Row],[Application Date]],"MMMM")</f>
        <v>May</v>
      </c>
      <c r="AL7079" s="12">
        <f>DATE(YEAR(tbl_LoanData[[#This Row],[Application Date]]),MONTH(tbl_LoanData[[#This Row],[Application Date]]),1)</f>
        <v>46143</v>
      </c>
      <c r="AM7079" s="14">
        <f ca="1">IF(AND(tbl_LoanData[[#This Row],[Application Date]]&gt;=EOMONTH(TODAY(),-1)+1,tbl_LoanData[[#This Row],[Application Date]]&lt;=TODAY()),tbl_LoanData[[#This Row],[Loan Amount]],0)</f>
        <v>0</v>
      </c>
      <c r="AN7079" s="14">
        <f>tbl_LoanData[[#This Row],[Amount Paid]]-(Q7079-X7079)</f>
        <v>90686.34999999986</v>
      </c>
      <c r="AO7079" s="14">
        <f>IF(tbl_LoanData[[#This Row],[Application Status]]="Approved",1,0)</f>
        <v>1</v>
      </c>
      <c r="AP7079" s="22" t="str">
        <f t="shared" ca="1" si="331"/>
        <v/>
      </c>
      <c r="AQ7079" s="22" t="str">
        <f t="shared" ca="1" si="332"/>
        <v/>
      </c>
    </row>
    <row r="7080" spans="1:43" ht="14.4" customHeight="1" x14ac:dyDescent="0.3">
      <c r="A7080" s="2" t="s">
        <v>9005</v>
      </c>
      <c r="B7080" s="2" t="s">
        <v>9006</v>
      </c>
      <c r="C7080" s="2" t="s">
        <v>687</v>
      </c>
      <c r="D7080" s="2" t="s">
        <v>204</v>
      </c>
      <c r="E7080" s="2" t="s">
        <v>67</v>
      </c>
      <c r="F7080" s="2">
        <v>48</v>
      </c>
      <c r="G7080" s="2" t="s">
        <v>83</v>
      </c>
      <c r="H7080" s="2" t="s">
        <v>298</v>
      </c>
      <c r="I7080" s="2" t="s">
        <v>43</v>
      </c>
      <c r="J7080" s="3">
        <v>46155</v>
      </c>
      <c r="K7080" s="3">
        <v>46162</v>
      </c>
      <c r="L7080" s="2" t="s">
        <v>40</v>
      </c>
      <c r="M7080" s="2" t="s">
        <v>111</v>
      </c>
      <c r="N7080" s="2" t="s">
        <v>369</v>
      </c>
      <c r="O7080" s="4">
        <v>1393000</v>
      </c>
      <c r="P7080" s="4">
        <v>500700</v>
      </c>
      <c r="Q7080" s="4">
        <v>892300</v>
      </c>
      <c r="R7080" s="2">
        <v>18</v>
      </c>
      <c r="S7080" s="5">
        <v>11.07</v>
      </c>
      <c r="T7080" s="4">
        <v>57803.69</v>
      </c>
      <c r="U7080" s="2" t="s">
        <v>73</v>
      </c>
      <c r="V7080" s="2" t="s">
        <v>74</v>
      </c>
      <c r="W7080" s="4">
        <v>0</v>
      </c>
      <c r="X7080" s="4">
        <v>1040466.42</v>
      </c>
      <c r="Y7080" s="4">
        <v>1040466.42</v>
      </c>
      <c r="Z7080" s="2">
        <v>87</v>
      </c>
      <c r="AA7080" s="2" t="s">
        <v>59</v>
      </c>
      <c r="AB7080" s="2" t="s">
        <v>15735</v>
      </c>
      <c r="AC7080" s="2" t="s">
        <v>332</v>
      </c>
      <c r="AD7080" s="2" t="s">
        <v>76</v>
      </c>
      <c r="AE7080" s="5">
        <v>64.06</v>
      </c>
      <c r="AF7080" s="2">
        <v>3</v>
      </c>
      <c r="AG7080" s="2" t="s">
        <v>130</v>
      </c>
      <c r="AH7080" s="2">
        <v>7</v>
      </c>
      <c r="AI7080" s="6" t="str">
        <f t="shared" si="330"/>
        <v>45-54</v>
      </c>
      <c r="AJ7080" s="11">
        <f>YEAR(tbl_LoanData[[#This Row],[Application Date]])</f>
        <v>2026</v>
      </c>
      <c r="AK7080" s="11" t="str">
        <f>TEXT(tbl_LoanData[[#This Row],[Application Date]],"MMMM")</f>
        <v>May</v>
      </c>
      <c r="AL7080" s="12">
        <f>DATE(YEAR(tbl_LoanData[[#This Row],[Application Date]]),MONTH(tbl_LoanData[[#This Row],[Application Date]]),1)</f>
        <v>46143</v>
      </c>
      <c r="AM7080" s="14">
        <f ca="1">IF(AND(tbl_LoanData[[#This Row],[Application Date]]&gt;=EOMONTH(TODAY(),-1)+1,tbl_LoanData[[#This Row],[Application Date]]&lt;=TODAY()),tbl_LoanData[[#This Row],[Loan Amount]],0)</f>
        <v>0</v>
      </c>
      <c r="AN7080" s="14">
        <f>tbl_LoanData[[#This Row],[Amount Paid]]-(Q7080-X7080)</f>
        <v>148166.42000000004</v>
      </c>
      <c r="AO7080" s="14">
        <f>IF(tbl_LoanData[[#This Row],[Application Status]]="Approved",1,0)</f>
        <v>1</v>
      </c>
      <c r="AP7080" s="22" t="str">
        <f t="shared" ca="1" si="331"/>
        <v/>
      </c>
      <c r="AQ7080" s="22" t="str">
        <f t="shared" ca="1" si="332"/>
        <v/>
      </c>
    </row>
    <row r="7081" spans="1:43" ht="14.4" customHeight="1" x14ac:dyDescent="0.3">
      <c r="A7081" s="2" t="s">
        <v>9053</v>
      </c>
      <c r="B7081" s="2" t="s">
        <v>9054</v>
      </c>
      <c r="C7081" s="2" t="s">
        <v>423</v>
      </c>
      <c r="D7081" s="2" t="s">
        <v>176</v>
      </c>
      <c r="E7081" s="2" t="s">
        <v>268</v>
      </c>
      <c r="F7081" s="2">
        <v>40</v>
      </c>
      <c r="G7081" s="2" t="s">
        <v>69</v>
      </c>
      <c r="H7081" s="2" t="s">
        <v>166</v>
      </c>
      <c r="I7081" s="2" t="s">
        <v>46</v>
      </c>
      <c r="J7081" s="3">
        <v>46158</v>
      </c>
      <c r="K7081" s="3">
        <v>46170</v>
      </c>
      <c r="L7081" s="2" t="s">
        <v>37</v>
      </c>
      <c r="M7081" s="2" t="s">
        <v>104</v>
      </c>
      <c r="N7081" s="2" t="s">
        <v>286</v>
      </c>
      <c r="O7081" s="4">
        <v>89000</v>
      </c>
      <c r="P7081" s="4">
        <v>20500</v>
      </c>
      <c r="Q7081" s="4">
        <v>68500</v>
      </c>
      <c r="R7081" s="2">
        <v>24</v>
      </c>
      <c r="S7081" s="5">
        <v>14.85</v>
      </c>
      <c r="T7081" s="4">
        <v>3701.85</v>
      </c>
      <c r="U7081" s="2" t="s">
        <v>73</v>
      </c>
      <c r="V7081" s="2" t="s">
        <v>74</v>
      </c>
      <c r="W7081" s="4">
        <v>7403.7</v>
      </c>
      <c r="X7081" s="4">
        <v>81440.800000000003</v>
      </c>
      <c r="Y7081" s="4">
        <v>88844.5</v>
      </c>
      <c r="Z7081" s="2">
        <v>0</v>
      </c>
      <c r="AA7081" s="2" t="s">
        <v>56</v>
      </c>
      <c r="AB7081" s="2" t="s">
        <v>15733</v>
      </c>
      <c r="AC7081" s="2" t="s">
        <v>75</v>
      </c>
      <c r="AD7081" s="2" t="s">
        <v>76</v>
      </c>
      <c r="AE7081" s="5">
        <v>76.97</v>
      </c>
      <c r="AF7081" s="2">
        <v>0</v>
      </c>
      <c r="AG7081" s="2" t="s">
        <v>77</v>
      </c>
      <c r="AH7081" s="2">
        <v>12</v>
      </c>
      <c r="AI7081" s="6" t="str">
        <f t="shared" si="330"/>
        <v>35-44</v>
      </c>
      <c r="AJ7081" s="11">
        <f>YEAR(tbl_LoanData[[#This Row],[Application Date]])</f>
        <v>2026</v>
      </c>
      <c r="AK7081" s="11" t="str">
        <f>TEXT(tbl_LoanData[[#This Row],[Application Date]],"MMMM")</f>
        <v>May</v>
      </c>
      <c r="AL7081" s="12">
        <f>DATE(YEAR(tbl_LoanData[[#This Row],[Application Date]]),MONTH(tbl_LoanData[[#This Row],[Application Date]]),1)</f>
        <v>46143</v>
      </c>
      <c r="AM7081" s="14">
        <f ca="1">IF(AND(tbl_LoanData[[#This Row],[Application Date]]&gt;=EOMONTH(TODAY(),-1)+1,tbl_LoanData[[#This Row],[Application Date]]&lt;=TODAY()),tbl_LoanData[[#This Row],[Loan Amount]],0)</f>
        <v>0</v>
      </c>
      <c r="AN7081" s="14">
        <f>tbl_LoanData[[#This Row],[Amount Paid]]-(Q7081-X7081)</f>
        <v>20344.500000000004</v>
      </c>
      <c r="AO7081" s="14">
        <f>IF(tbl_LoanData[[#This Row],[Application Status]]="Approved",1,0)</f>
        <v>1</v>
      </c>
      <c r="AP7081" s="22" t="str">
        <f t="shared" ca="1" si="331"/>
        <v/>
      </c>
      <c r="AQ7081" s="22" t="str">
        <f t="shared" ca="1" si="332"/>
        <v/>
      </c>
    </row>
    <row r="7082" spans="1:43" ht="14.4" customHeight="1" x14ac:dyDescent="0.3">
      <c r="A7082" s="2" t="s">
        <v>9185</v>
      </c>
      <c r="B7082" s="2" t="s">
        <v>9186</v>
      </c>
      <c r="C7082" s="2" t="s">
        <v>175</v>
      </c>
      <c r="D7082" s="2" t="s">
        <v>204</v>
      </c>
      <c r="E7082" s="2" t="s">
        <v>540</v>
      </c>
      <c r="F7082" s="2">
        <v>24</v>
      </c>
      <c r="G7082" s="2" t="s">
        <v>83</v>
      </c>
      <c r="H7082" s="2" t="s">
        <v>166</v>
      </c>
      <c r="I7082" s="2" t="s">
        <v>46</v>
      </c>
      <c r="J7082" s="3">
        <v>46164</v>
      </c>
      <c r="K7082" s="3"/>
      <c r="L7082" s="2" t="s">
        <v>36</v>
      </c>
      <c r="M7082" s="2" t="s">
        <v>85</v>
      </c>
      <c r="N7082" s="2" t="s">
        <v>671</v>
      </c>
      <c r="O7082" s="4">
        <v>1536000</v>
      </c>
      <c r="P7082" s="4">
        <v>205900</v>
      </c>
      <c r="Q7082" s="4">
        <v>1330100</v>
      </c>
      <c r="R7082" s="2">
        <v>36</v>
      </c>
      <c r="S7082" s="5">
        <v>13.32</v>
      </c>
      <c r="T7082" s="4">
        <v>51711.33</v>
      </c>
      <c r="U7082" s="2" t="s">
        <v>96</v>
      </c>
      <c r="V7082" s="2" t="s">
        <v>97</v>
      </c>
      <c r="W7082" s="4">
        <v>0</v>
      </c>
      <c r="X7082" s="4">
        <v>0</v>
      </c>
      <c r="Y7082" s="4">
        <v>1861607.96</v>
      </c>
      <c r="Z7082" s="2">
        <v>0</v>
      </c>
      <c r="AA7082" s="2" t="s">
        <v>97</v>
      </c>
      <c r="AB7082" s="2" t="s">
        <v>15727</v>
      </c>
      <c r="AC7082" s="2" t="s">
        <v>146</v>
      </c>
      <c r="AD7082" s="2" t="s">
        <v>76</v>
      </c>
      <c r="AE7082" s="5">
        <v>86.6</v>
      </c>
      <c r="AF7082" s="2">
        <v>0</v>
      </c>
      <c r="AG7082" s="2" t="s">
        <v>97</v>
      </c>
      <c r="AH7082" s="2"/>
      <c r="AI7082" s="6" t="str">
        <f t="shared" si="330"/>
        <v>18-24</v>
      </c>
      <c r="AJ7082" s="11">
        <f>YEAR(tbl_LoanData[[#This Row],[Application Date]])</f>
        <v>2026</v>
      </c>
      <c r="AK7082" s="11" t="str">
        <f>TEXT(tbl_LoanData[[#This Row],[Application Date]],"MMMM")</f>
        <v>May</v>
      </c>
      <c r="AL7082" s="12">
        <f>DATE(YEAR(tbl_LoanData[[#This Row],[Application Date]]),MONTH(tbl_LoanData[[#This Row],[Application Date]]),1)</f>
        <v>46143</v>
      </c>
      <c r="AM7082" s="14">
        <f ca="1">IF(AND(tbl_LoanData[[#This Row],[Application Date]]&gt;=EOMONTH(TODAY(),-1)+1,tbl_LoanData[[#This Row],[Application Date]]&lt;=TODAY()),tbl_LoanData[[#This Row],[Loan Amount]],0)</f>
        <v>0</v>
      </c>
      <c r="AN7082" s="14">
        <f>tbl_LoanData[[#This Row],[Amount Paid]]-(Q7082-X7082)</f>
        <v>-1330100</v>
      </c>
      <c r="AO7082" s="14">
        <f>IF(tbl_LoanData[[#This Row],[Application Status]]="Approved",1,0)</f>
        <v>0</v>
      </c>
      <c r="AP7082" s="22" t="str">
        <f t="shared" ca="1" si="331"/>
        <v/>
      </c>
      <c r="AQ7082" s="22" t="str">
        <f t="shared" ca="1" si="332"/>
        <v/>
      </c>
    </row>
    <row r="7083" spans="1:43" ht="14.4" customHeight="1" x14ac:dyDescent="0.3">
      <c r="A7083" s="2" t="s">
        <v>9289</v>
      </c>
      <c r="B7083" s="2" t="s">
        <v>9290</v>
      </c>
      <c r="C7083" s="2" t="s">
        <v>471</v>
      </c>
      <c r="D7083" s="2" t="s">
        <v>82</v>
      </c>
      <c r="E7083" s="2" t="s">
        <v>134</v>
      </c>
      <c r="F7083" s="2">
        <v>40</v>
      </c>
      <c r="G7083" s="2" t="s">
        <v>83</v>
      </c>
      <c r="H7083" s="2" t="s">
        <v>565</v>
      </c>
      <c r="I7083" s="2" t="s">
        <v>47</v>
      </c>
      <c r="J7083" s="3">
        <v>46152</v>
      </c>
      <c r="K7083" s="3">
        <v>46161</v>
      </c>
      <c r="L7083" s="2" t="s">
        <v>39</v>
      </c>
      <c r="M7083" s="2" t="s">
        <v>167</v>
      </c>
      <c r="N7083" s="2" t="s">
        <v>168</v>
      </c>
      <c r="O7083" s="4">
        <v>1345000</v>
      </c>
      <c r="P7083" s="4">
        <v>486000</v>
      </c>
      <c r="Q7083" s="4">
        <v>859000</v>
      </c>
      <c r="R7083" s="2">
        <v>36</v>
      </c>
      <c r="S7083" s="5">
        <v>6.85</v>
      </c>
      <c r="T7083" s="4">
        <v>28764.57</v>
      </c>
      <c r="U7083" s="2" t="s">
        <v>73</v>
      </c>
      <c r="V7083" s="2" t="s">
        <v>74</v>
      </c>
      <c r="W7083" s="4">
        <v>86293.71</v>
      </c>
      <c r="X7083" s="4">
        <v>949230.79</v>
      </c>
      <c r="Y7083" s="4">
        <v>1035524.5</v>
      </c>
      <c r="Z7083" s="2">
        <v>0</v>
      </c>
      <c r="AA7083" s="2" t="s">
        <v>56</v>
      </c>
      <c r="AB7083" s="2" t="s">
        <v>15727</v>
      </c>
      <c r="AC7083" s="2" t="s">
        <v>75</v>
      </c>
      <c r="AD7083" s="2" t="s">
        <v>76</v>
      </c>
      <c r="AE7083" s="5">
        <v>63.87</v>
      </c>
      <c r="AF7083" s="2">
        <v>0</v>
      </c>
      <c r="AG7083" s="2" t="s">
        <v>77</v>
      </c>
      <c r="AH7083" s="2">
        <v>9</v>
      </c>
      <c r="AI7083" s="6" t="str">
        <f t="shared" si="330"/>
        <v>35-44</v>
      </c>
      <c r="AJ7083" s="11">
        <f>YEAR(tbl_LoanData[[#This Row],[Application Date]])</f>
        <v>2026</v>
      </c>
      <c r="AK7083" s="11" t="str">
        <f>TEXT(tbl_LoanData[[#This Row],[Application Date]],"MMMM")</f>
        <v>May</v>
      </c>
      <c r="AL7083" s="12">
        <f>DATE(YEAR(tbl_LoanData[[#This Row],[Application Date]]),MONTH(tbl_LoanData[[#This Row],[Application Date]]),1)</f>
        <v>46143</v>
      </c>
      <c r="AM7083" s="14">
        <f ca="1">IF(AND(tbl_LoanData[[#This Row],[Application Date]]&gt;=EOMONTH(TODAY(),-1)+1,tbl_LoanData[[#This Row],[Application Date]]&lt;=TODAY()),tbl_LoanData[[#This Row],[Loan Amount]],0)</f>
        <v>0</v>
      </c>
      <c r="AN7083" s="14">
        <f>tbl_LoanData[[#This Row],[Amount Paid]]-(Q7083-X7083)</f>
        <v>176524.50000000006</v>
      </c>
      <c r="AO7083" s="14">
        <f>IF(tbl_LoanData[[#This Row],[Application Status]]="Approved",1,0)</f>
        <v>1</v>
      </c>
      <c r="AP7083" s="22" t="str">
        <f t="shared" ca="1" si="331"/>
        <v/>
      </c>
      <c r="AQ7083" s="22" t="str">
        <f t="shared" ca="1" si="332"/>
        <v/>
      </c>
    </row>
    <row r="7084" spans="1:43" x14ac:dyDescent="0.3">
      <c r="A7084" s="2" t="s">
        <v>9375</v>
      </c>
      <c r="B7084" s="2" t="s">
        <v>9376</v>
      </c>
      <c r="C7084" s="2" t="s">
        <v>198</v>
      </c>
      <c r="D7084" s="2" t="s">
        <v>182</v>
      </c>
      <c r="E7084" s="2" t="s">
        <v>118</v>
      </c>
      <c r="F7084" s="2">
        <v>62</v>
      </c>
      <c r="G7084" s="2" t="s">
        <v>69</v>
      </c>
      <c r="H7084" s="2" t="s">
        <v>516</v>
      </c>
      <c r="I7084" s="2" t="s">
        <v>53</v>
      </c>
      <c r="J7084" s="3">
        <v>46151</v>
      </c>
      <c r="K7084" s="3">
        <v>46160</v>
      </c>
      <c r="L7084" s="2" t="s">
        <v>38</v>
      </c>
      <c r="M7084" s="2" t="s">
        <v>111</v>
      </c>
      <c r="N7084" s="2" t="s">
        <v>112</v>
      </c>
      <c r="O7084" s="4">
        <v>1898000</v>
      </c>
      <c r="P7084" s="4">
        <v>445600</v>
      </c>
      <c r="Q7084" s="4">
        <v>1452400</v>
      </c>
      <c r="R7084" s="2">
        <v>60</v>
      </c>
      <c r="S7084" s="5">
        <v>12.54</v>
      </c>
      <c r="T7084" s="4">
        <v>39384.25</v>
      </c>
      <c r="U7084" s="2" t="s">
        <v>73</v>
      </c>
      <c r="V7084" s="2" t="s">
        <v>74</v>
      </c>
      <c r="W7084" s="4">
        <v>78768.5</v>
      </c>
      <c r="X7084" s="4">
        <v>2284286.2999999998</v>
      </c>
      <c r="Y7084" s="4">
        <v>2363054.7999999998</v>
      </c>
      <c r="Z7084" s="2">
        <v>29</v>
      </c>
      <c r="AA7084" s="2" t="s">
        <v>57</v>
      </c>
      <c r="AB7084" s="2" t="s">
        <v>15731</v>
      </c>
      <c r="AC7084" s="2" t="s">
        <v>121</v>
      </c>
      <c r="AD7084" s="2" t="s">
        <v>76</v>
      </c>
      <c r="AE7084" s="5">
        <v>76.52</v>
      </c>
      <c r="AF7084" s="2">
        <v>1</v>
      </c>
      <c r="AG7084" s="2" t="s">
        <v>77</v>
      </c>
      <c r="AH7084" s="2">
        <v>9</v>
      </c>
      <c r="AI7084" s="6" t="str">
        <f t="shared" si="330"/>
        <v>55-64</v>
      </c>
      <c r="AJ7084" s="11">
        <f>YEAR(tbl_LoanData[[#This Row],[Application Date]])</f>
        <v>2026</v>
      </c>
      <c r="AK7084" s="11" t="str">
        <f>TEXT(tbl_LoanData[[#This Row],[Application Date]],"MMMM")</f>
        <v>May</v>
      </c>
      <c r="AL7084" s="12">
        <f>DATE(YEAR(tbl_LoanData[[#This Row],[Application Date]]),MONTH(tbl_LoanData[[#This Row],[Application Date]]),1)</f>
        <v>46143</v>
      </c>
      <c r="AM7084" s="14">
        <f ca="1">IF(AND(tbl_LoanData[[#This Row],[Application Date]]&gt;=EOMONTH(TODAY(),-1)+1,tbl_LoanData[[#This Row],[Application Date]]&lt;=TODAY()),tbl_LoanData[[#This Row],[Loan Amount]],0)</f>
        <v>0</v>
      </c>
      <c r="AN7084" s="14">
        <f>tbl_LoanData[[#This Row],[Amount Paid]]-(Q7084-X7084)</f>
        <v>910654.79999999981</v>
      </c>
      <c r="AO7084" s="14">
        <f>IF(tbl_LoanData[[#This Row],[Application Status]]="Approved",1,0)</f>
        <v>1</v>
      </c>
      <c r="AP7084" s="22" t="str">
        <f t="shared" ca="1" si="331"/>
        <v/>
      </c>
      <c r="AQ7084" s="22" t="str">
        <f t="shared" ca="1" si="332"/>
        <v/>
      </c>
    </row>
    <row r="7085" spans="1:43" ht="14.4" customHeight="1" x14ac:dyDescent="0.3">
      <c r="A7085" s="2" t="s">
        <v>9461</v>
      </c>
      <c r="B7085" s="2" t="s">
        <v>9462</v>
      </c>
      <c r="C7085" s="2" t="s">
        <v>100</v>
      </c>
      <c r="D7085" s="2" t="s">
        <v>311</v>
      </c>
      <c r="E7085" s="2" t="s">
        <v>92</v>
      </c>
      <c r="F7085" s="2">
        <v>21</v>
      </c>
      <c r="G7085" s="2" t="s">
        <v>69</v>
      </c>
      <c r="H7085" s="2" t="s">
        <v>93</v>
      </c>
      <c r="I7085" s="2" t="s">
        <v>50</v>
      </c>
      <c r="J7085" s="3">
        <v>46162</v>
      </c>
      <c r="K7085" s="3">
        <v>46179</v>
      </c>
      <c r="L7085" s="2" t="s">
        <v>38</v>
      </c>
      <c r="M7085" s="2" t="s">
        <v>144</v>
      </c>
      <c r="N7085" s="2" t="s">
        <v>382</v>
      </c>
      <c r="O7085" s="4">
        <v>1207000</v>
      </c>
      <c r="P7085" s="4">
        <v>266700</v>
      </c>
      <c r="Q7085" s="4">
        <v>940300</v>
      </c>
      <c r="R7085" s="2">
        <v>24</v>
      </c>
      <c r="S7085" s="5">
        <v>13</v>
      </c>
      <c r="T7085" s="4">
        <v>49365.75</v>
      </c>
      <c r="U7085" s="2" t="s">
        <v>73</v>
      </c>
      <c r="V7085" s="2" t="s">
        <v>74</v>
      </c>
      <c r="W7085" s="4">
        <v>49365.75</v>
      </c>
      <c r="X7085" s="4">
        <v>1135412.25</v>
      </c>
      <c r="Y7085" s="4">
        <v>1184778</v>
      </c>
      <c r="Z7085" s="2">
        <v>31</v>
      </c>
      <c r="AA7085" s="2" t="s">
        <v>58</v>
      </c>
      <c r="AB7085" s="2" t="s">
        <v>15736</v>
      </c>
      <c r="AC7085" s="2" t="s">
        <v>87</v>
      </c>
      <c r="AD7085" s="2" t="s">
        <v>76</v>
      </c>
      <c r="AE7085" s="5">
        <v>77.900000000000006</v>
      </c>
      <c r="AF7085" s="2">
        <v>1</v>
      </c>
      <c r="AG7085" s="2" t="s">
        <v>15718</v>
      </c>
      <c r="AH7085" s="2">
        <v>17</v>
      </c>
      <c r="AI7085" s="6" t="str">
        <f t="shared" si="330"/>
        <v>18-24</v>
      </c>
      <c r="AJ7085" s="11">
        <f>YEAR(tbl_LoanData[[#This Row],[Application Date]])</f>
        <v>2026</v>
      </c>
      <c r="AK7085" s="11" t="str">
        <f>TEXT(tbl_LoanData[[#This Row],[Application Date]],"MMMM")</f>
        <v>May</v>
      </c>
      <c r="AL7085" s="12">
        <f>DATE(YEAR(tbl_LoanData[[#This Row],[Application Date]]),MONTH(tbl_LoanData[[#This Row],[Application Date]]),1)</f>
        <v>46143</v>
      </c>
      <c r="AM7085" s="14">
        <f ca="1">IF(AND(tbl_LoanData[[#This Row],[Application Date]]&gt;=EOMONTH(TODAY(),-1)+1,tbl_LoanData[[#This Row],[Application Date]]&lt;=TODAY()),tbl_LoanData[[#This Row],[Loan Amount]],0)</f>
        <v>0</v>
      </c>
      <c r="AN7085" s="14">
        <f>tbl_LoanData[[#This Row],[Amount Paid]]-(Q7085-X7085)</f>
        <v>244478</v>
      </c>
      <c r="AO7085" s="14">
        <f>IF(tbl_LoanData[[#This Row],[Application Status]]="Approved",1,0)</f>
        <v>1</v>
      </c>
      <c r="AP7085" s="22" t="str">
        <f t="shared" ca="1" si="331"/>
        <v/>
      </c>
      <c r="AQ7085" s="22" t="str">
        <f t="shared" ca="1" si="332"/>
        <v/>
      </c>
    </row>
    <row r="7086" spans="1:43" ht="14.4" customHeight="1" x14ac:dyDescent="0.3">
      <c r="A7086" s="2" t="s">
        <v>9553</v>
      </c>
      <c r="B7086" s="2" t="s">
        <v>9554</v>
      </c>
      <c r="C7086" s="2" t="s">
        <v>253</v>
      </c>
      <c r="D7086" s="2" t="s">
        <v>161</v>
      </c>
      <c r="E7086" s="2" t="s">
        <v>183</v>
      </c>
      <c r="F7086" s="2">
        <v>32</v>
      </c>
      <c r="G7086" s="2" t="s">
        <v>69</v>
      </c>
      <c r="H7086" s="2" t="s">
        <v>466</v>
      </c>
      <c r="I7086" s="2" t="s">
        <v>43</v>
      </c>
      <c r="J7086" s="3">
        <v>46150</v>
      </c>
      <c r="K7086" s="3">
        <v>46167</v>
      </c>
      <c r="L7086" s="2" t="s">
        <v>39</v>
      </c>
      <c r="M7086" s="2" t="s">
        <v>94</v>
      </c>
      <c r="N7086" s="2" t="s">
        <v>418</v>
      </c>
      <c r="O7086" s="4">
        <v>1920000</v>
      </c>
      <c r="P7086" s="4">
        <v>456700</v>
      </c>
      <c r="Q7086" s="4">
        <v>1463300</v>
      </c>
      <c r="R7086" s="2">
        <v>24</v>
      </c>
      <c r="S7086" s="5">
        <v>8.99</v>
      </c>
      <c r="T7086" s="4">
        <v>71933.39</v>
      </c>
      <c r="U7086" s="2" t="s">
        <v>73</v>
      </c>
      <c r="V7086" s="2" t="s">
        <v>74</v>
      </c>
      <c r="W7086" s="4">
        <v>143866.78</v>
      </c>
      <c r="X7086" s="4">
        <v>1582534.56</v>
      </c>
      <c r="Y7086" s="4">
        <v>1726401.34</v>
      </c>
      <c r="Z7086" s="2">
        <v>0</v>
      </c>
      <c r="AA7086" s="2" t="s">
        <v>56</v>
      </c>
      <c r="AB7086" s="2" t="s">
        <v>15732</v>
      </c>
      <c r="AC7086" s="2" t="s">
        <v>106</v>
      </c>
      <c r="AD7086" s="2" t="s">
        <v>76</v>
      </c>
      <c r="AE7086" s="5">
        <v>76.209999999999994</v>
      </c>
      <c r="AF7086" s="2">
        <v>0</v>
      </c>
      <c r="AG7086" s="2" t="s">
        <v>77</v>
      </c>
      <c r="AH7086" s="2">
        <v>17</v>
      </c>
      <c r="AI7086" s="6" t="str">
        <f t="shared" si="330"/>
        <v>25-34</v>
      </c>
      <c r="AJ7086" s="11">
        <f>YEAR(tbl_LoanData[[#This Row],[Application Date]])</f>
        <v>2026</v>
      </c>
      <c r="AK7086" s="11" t="str">
        <f>TEXT(tbl_LoanData[[#This Row],[Application Date]],"MMMM")</f>
        <v>May</v>
      </c>
      <c r="AL7086" s="12">
        <f>DATE(YEAR(tbl_LoanData[[#This Row],[Application Date]]),MONTH(tbl_LoanData[[#This Row],[Application Date]]),1)</f>
        <v>46143</v>
      </c>
      <c r="AM7086" s="14">
        <f ca="1">IF(AND(tbl_LoanData[[#This Row],[Application Date]]&gt;=EOMONTH(TODAY(),-1)+1,tbl_LoanData[[#This Row],[Application Date]]&lt;=TODAY()),tbl_LoanData[[#This Row],[Loan Amount]],0)</f>
        <v>0</v>
      </c>
      <c r="AN7086" s="14">
        <f>tbl_LoanData[[#This Row],[Amount Paid]]-(Q7086-X7086)</f>
        <v>263101.34000000008</v>
      </c>
      <c r="AO7086" s="14">
        <f>IF(tbl_LoanData[[#This Row],[Application Status]]="Approved",1,0)</f>
        <v>1</v>
      </c>
      <c r="AP7086" s="22" t="str">
        <f t="shared" ca="1" si="331"/>
        <v/>
      </c>
      <c r="AQ7086" s="22" t="str">
        <f t="shared" ca="1" si="332"/>
        <v/>
      </c>
    </row>
    <row r="7087" spans="1:43" ht="14.4" customHeight="1" x14ac:dyDescent="0.3">
      <c r="A7087" s="2" t="s">
        <v>9565</v>
      </c>
      <c r="B7087" s="2" t="s">
        <v>9566</v>
      </c>
      <c r="C7087" s="2" t="s">
        <v>393</v>
      </c>
      <c r="D7087" s="2" t="s">
        <v>204</v>
      </c>
      <c r="E7087" s="2" t="s">
        <v>190</v>
      </c>
      <c r="F7087" s="2">
        <v>23</v>
      </c>
      <c r="G7087" s="2" t="s">
        <v>83</v>
      </c>
      <c r="H7087" s="2" t="s">
        <v>166</v>
      </c>
      <c r="I7087" s="2" t="s">
        <v>46</v>
      </c>
      <c r="J7087" s="3">
        <v>46148</v>
      </c>
      <c r="K7087" s="3">
        <v>46163</v>
      </c>
      <c r="L7087" s="2" t="s">
        <v>40</v>
      </c>
      <c r="M7087" s="2" t="s">
        <v>157</v>
      </c>
      <c r="N7087" s="2" t="s">
        <v>299</v>
      </c>
      <c r="O7087" s="4">
        <v>1018000</v>
      </c>
      <c r="P7087" s="4">
        <v>331000</v>
      </c>
      <c r="Q7087" s="4">
        <v>687000</v>
      </c>
      <c r="R7087" s="2">
        <v>48</v>
      </c>
      <c r="S7087" s="5">
        <v>7.63</v>
      </c>
      <c r="T7087" s="4">
        <v>18680.68</v>
      </c>
      <c r="U7087" s="2" t="s">
        <v>73</v>
      </c>
      <c r="V7087" s="2" t="s">
        <v>74</v>
      </c>
      <c r="W7087" s="4">
        <v>0</v>
      </c>
      <c r="X7087" s="4">
        <v>896672.4</v>
      </c>
      <c r="Y7087" s="4">
        <v>896672.4</v>
      </c>
      <c r="Z7087" s="2">
        <v>56</v>
      </c>
      <c r="AA7087" s="2" t="s">
        <v>58</v>
      </c>
      <c r="AB7087" s="2" t="s">
        <v>15736</v>
      </c>
      <c r="AC7087" s="2" t="s">
        <v>75</v>
      </c>
      <c r="AD7087" s="2" t="s">
        <v>76</v>
      </c>
      <c r="AE7087" s="5">
        <v>67.489999999999995</v>
      </c>
      <c r="AF7087" s="2">
        <v>2</v>
      </c>
      <c r="AG7087" s="2" t="s">
        <v>15718</v>
      </c>
      <c r="AH7087" s="2">
        <v>15</v>
      </c>
      <c r="AI7087" s="6" t="str">
        <f t="shared" si="330"/>
        <v>18-24</v>
      </c>
      <c r="AJ7087" s="11">
        <f>YEAR(tbl_LoanData[[#This Row],[Application Date]])</f>
        <v>2026</v>
      </c>
      <c r="AK7087" s="11" t="str">
        <f>TEXT(tbl_LoanData[[#This Row],[Application Date]],"MMMM")</f>
        <v>May</v>
      </c>
      <c r="AL7087" s="12">
        <f>DATE(YEAR(tbl_LoanData[[#This Row],[Application Date]]),MONTH(tbl_LoanData[[#This Row],[Application Date]]),1)</f>
        <v>46143</v>
      </c>
      <c r="AM7087" s="14">
        <f ca="1">IF(AND(tbl_LoanData[[#This Row],[Application Date]]&gt;=EOMONTH(TODAY(),-1)+1,tbl_LoanData[[#This Row],[Application Date]]&lt;=TODAY()),tbl_LoanData[[#This Row],[Loan Amount]],0)</f>
        <v>0</v>
      </c>
      <c r="AN7087" s="14">
        <f>tbl_LoanData[[#This Row],[Amount Paid]]-(Q7087-X7087)</f>
        <v>209672.40000000002</v>
      </c>
      <c r="AO7087" s="14">
        <f>IF(tbl_LoanData[[#This Row],[Application Status]]="Approved",1,0)</f>
        <v>1</v>
      </c>
      <c r="AP7087" s="22" t="str">
        <f t="shared" ca="1" si="331"/>
        <v/>
      </c>
      <c r="AQ7087" s="22" t="str">
        <f t="shared" ca="1" si="332"/>
        <v/>
      </c>
    </row>
    <row r="7088" spans="1:43" ht="14.4" customHeight="1" x14ac:dyDescent="0.3">
      <c r="A7088" s="2" t="s">
        <v>9729</v>
      </c>
      <c r="B7088" s="2" t="s">
        <v>9730</v>
      </c>
      <c r="C7088" s="2" t="s">
        <v>188</v>
      </c>
      <c r="D7088" s="2" t="s">
        <v>311</v>
      </c>
      <c r="E7088" s="2" t="s">
        <v>150</v>
      </c>
      <c r="F7088" s="2">
        <v>58</v>
      </c>
      <c r="G7088" s="2" t="s">
        <v>69</v>
      </c>
      <c r="H7088" s="2" t="s">
        <v>177</v>
      </c>
      <c r="I7088" s="2" t="s">
        <v>43</v>
      </c>
      <c r="J7088" s="3">
        <v>46144</v>
      </c>
      <c r="K7088" s="3">
        <v>46158</v>
      </c>
      <c r="L7088" s="2" t="s">
        <v>38</v>
      </c>
      <c r="M7088" s="2" t="s">
        <v>71</v>
      </c>
      <c r="N7088" s="2" t="s">
        <v>589</v>
      </c>
      <c r="O7088" s="4">
        <v>1954000</v>
      </c>
      <c r="P7088" s="4">
        <v>676400</v>
      </c>
      <c r="Q7088" s="4">
        <v>1277600</v>
      </c>
      <c r="R7088" s="2">
        <v>24</v>
      </c>
      <c r="S7088" s="5">
        <v>13.05</v>
      </c>
      <c r="T7088" s="4">
        <v>67127.23</v>
      </c>
      <c r="U7088" s="2" t="s">
        <v>73</v>
      </c>
      <c r="V7088" s="2" t="s">
        <v>74</v>
      </c>
      <c r="W7088" s="4">
        <v>201381.69</v>
      </c>
      <c r="X7088" s="4">
        <v>1409671.91</v>
      </c>
      <c r="Y7088" s="4">
        <v>1611053.6</v>
      </c>
      <c r="Z7088" s="2">
        <v>0</v>
      </c>
      <c r="AA7088" s="2" t="s">
        <v>56</v>
      </c>
      <c r="AB7088" s="2" t="s">
        <v>15731</v>
      </c>
      <c r="AC7088" s="2" t="s">
        <v>87</v>
      </c>
      <c r="AD7088" s="2" t="s">
        <v>76</v>
      </c>
      <c r="AE7088" s="5">
        <v>65.38</v>
      </c>
      <c r="AF7088" s="2">
        <v>0</v>
      </c>
      <c r="AG7088" s="2" t="s">
        <v>77</v>
      </c>
      <c r="AH7088" s="2">
        <v>14</v>
      </c>
      <c r="AI7088" s="6" t="str">
        <f t="shared" si="330"/>
        <v>55-64</v>
      </c>
      <c r="AJ7088" s="11">
        <f>YEAR(tbl_LoanData[[#This Row],[Application Date]])</f>
        <v>2026</v>
      </c>
      <c r="AK7088" s="11" t="str">
        <f>TEXT(tbl_LoanData[[#This Row],[Application Date]],"MMMM")</f>
        <v>May</v>
      </c>
      <c r="AL7088" s="12">
        <f>DATE(YEAR(tbl_LoanData[[#This Row],[Application Date]]),MONTH(tbl_LoanData[[#This Row],[Application Date]]),1)</f>
        <v>46143</v>
      </c>
      <c r="AM7088" s="14">
        <f ca="1">IF(AND(tbl_LoanData[[#This Row],[Application Date]]&gt;=EOMONTH(TODAY(),-1)+1,tbl_LoanData[[#This Row],[Application Date]]&lt;=TODAY()),tbl_LoanData[[#This Row],[Loan Amount]],0)</f>
        <v>0</v>
      </c>
      <c r="AN7088" s="14">
        <f>tbl_LoanData[[#This Row],[Amount Paid]]-(Q7088-X7088)</f>
        <v>333453.59999999992</v>
      </c>
      <c r="AO7088" s="14">
        <f>IF(tbl_LoanData[[#This Row],[Application Status]]="Approved",1,0)</f>
        <v>1</v>
      </c>
      <c r="AP7088" s="22" t="str">
        <f t="shared" ca="1" si="331"/>
        <v/>
      </c>
      <c r="AQ7088" s="22" t="str">
        <f t="shared" ca="1" si="332"/>
        <v/>
      </c>
    </row>
    <row r="7089" spans="1:43" ht="14.4" customHeight="1" x14ac:dyDescent="0.3">
      <c r="A7089" s="2" t="s">
        <v>9851</v>
      </c>
      <c r="B7089" s="2" t="s">
        <v>9852</v>
      </c>
      <c r="C7089" s="2" t="s">
        <v>338</v>
      </c>
      <c r="D7089" s="2" t="s">
        <v>134</v>
      </c>
      <c r="E7089" s="2" t="s">
        <v>165</v>
      </c>
      <c r="F7089" s="2">
        <v>57</v>
      </c>
      <c r="G7089" s="2" t="s">
        <v>83</v>
      </c>
      <c r="H7089" s="2" t="s">
        <v>151</v>
      </c>
      <c r="I7089" s="2" t="s">
        <v>46</v>
      </c>
      <c r="J7089" s="3">
        <v>46143</v>
      </c>
      <c r="K7089" s="3">
        <v>46150</v>
      </c>
      <c r="L7089" s="2" t="s">
        <v>39</v>
      </c>
      <c r="M7089" s="2" t="s">
        <v>167</v>
      </c>
      <c r="N7089" s="2" t="s">
        <v>491</v>
      </c>
      <c r="O7089" s="4">
        <v>2131000</v>
      </c>
      <c r="P7089" s="4">
        <v>390700</v>
      </c>
      <c r="Q7089" s="4">
        <v>1740300</v>
      </c>
      <c r="R7089" s="2">
        <v>24</v>
      </c>
      <c r="S7089" s="5">
        <v>14.69</v>
      </c>
      <c r="T7089" s="4">
        <v>93816.67</v>
      </c>
      <c r="U7089" s="2" t="s">
        <v>73</v>
      </c>
      <c r="V7089" s="2" t="s">
        <v>74</v>
      </c>
      <c r="W7089" s="4">
        <v>187633.34</v>
      </c>
      <c r="X7089" s="4">
        <v>2063966.8</v>
      </c>
      <c r="Y7089" s="4">
        <v>2251600.14</v>
      </c>
      <c r="Z7089" s="2">
        <v>29</v>
      </c>
      <c r="AA7089" s="2" t="s">
        <v>57</v>
      </c>
      <c r="AB7089" s="2" t="s">
        <v>15727</v>
      </c>
      <c r="AC7089" s="2" t="s">
        <v>106</v>
      </c>
      <c r="AD7089" s="2" t="s">
        <v>76</v>
      </c>
      <c r="AE7089" s="5">
        <v>81.67</v>
      </c>
      <c r="AF7089" s="2">
        <v>1</v>
      </c>
      <c r="AG7089" s="2" t="s">
        <v>77</v>
      </c>
      <c r="AH7089" s="2">
        <v>7</v>
      </c>
      <c r="AI7089" s="6" t="str">
        <f t="shared" si="330"/>
        <v>55-64</v>
      </c>
      <c r="AJ7089" s="11">
        <f>YEAR(tbl_LoanData[[#This Row],[Application Date]])</f>
        <v>2026</v>
      </c>
      <c r="AK7089" s="11" t="str">
        <f>TEXT(tbl_LoanData[[#This Row],[Application Date]],"MMMM")</f>
        <v>May</v>
      </c>
      <c r="AL7089" s="12">
        <f>DATE(YEAR(tbl_LoanData[[#This Row],[Application Date]]),MONTH(tbl_LoanData[[#This Row],[Application Date]]),1)</f>
        <v>46143</v>
      </c>
      <c r="AM7089" s="14">
        <f ca="1">IF(AND(tbl_LoanData[[#This Row],[Application Date]]&gt;=EOMONTH(TODAY(),-1)+1,tbl_LoanData[[#This Row],[Application Date]]&lt;=TODAY()),tbl_LoanData[[#This Row],[Loan Amount]],0)</f>
        <v>0</v>
      </c>
      <c r="AN7089" s="14">
        <f>tbl_LoanData[[#This Row],[Amount Paid]]-(Q7089-X7089)</f>
        <v>511300.14</v>
      </c>
      <c r="AO7089" s="14">
        <f>IF(tbl_LoanData[[#This Row],[Application Status]]="Approved",1,0)</f>
        <v>1</v>
      </c>
      <c r="AP7089" s="22" t="str">
        <f t="shared" ca="1" si="331"/>
        <v/>
      </c>
      <c r="AQ7089" s="22" t="str">
        <f t="shared" ca="1" si="332"/>
        <v/>
      </c>
    </row>
    <row r="7090" spans="1:43" ht="14.4" customHeight="1" x14ac:dyDescent="0.3">
      <c r="A7090" s="2" t="s">
        <v>10083</v>
      </c>
      <c r="B7090" s="2" t="s">
        <v>10084</v>
      </c>
      <c r="C7090" s="2" t="s">
        <v>249</v>
      </c>
      <c r="D7090" s="2" t="s">
        <v>182</v>
      </c>
      <c r="E7090" s="2" t="s">
        <v>182</v>
      </c>
      <c r="F7090" s="2">
        <v>41</v>
      </c>
      <c r="G7090" s="2" t="s">
        <v>69</v>
      </c>
      <c r="H7090" s="2" t="s">
        <v>136</v>
      </c>
      <c r="I7090" s="2" t="s">
        <v>49</v>
      </c>
      <c r="J7090" s="3">
        <v>46161</v>
      </c>
      <c r="K7090" s="3">
        <v>46167</v>
      </c>
      <c r="L7090" s="2" t="s">
        <v>41</v>
      </c>
      <c r="M7090" s="2" t="s">
        <v>144</v>
      </c>
      <c r="N7090" s="2" t="s">
        <v>145</v>
      </c>
      <c r="O7090" s="4">
        <v>4258000</v>
      </c>
      <c r="P7090" s="4">
        <v>1376200</v>
      </c>
      <c r="Q7090" s="4">
        <v>2881800</v>
      </c>
      <c r="R7090" s="2">
        <v>48</v>
      </c>
      <c r="S7090" s="5">
        <v>11.13</v>
      </c>
      <c r="T7090" s="4">
        <v>86766.2</v>
      </c>
      <c r="U7090" s="2" t="s">
        <v>73</v>
      </c>
      <c r="V7090" s="2" t="s">
        <v>74</v>
      </c>
      <c r="W7090" s="4">
        <v>173532.4</v>
      </c>
      <c r="X7090" s="4">
        <v>3991244.96</v>
      </c>
      <c r="Y7090" s="4">
        <v>4164777.36</v>
      </c>
      <c r="Z7090" s="2">
        <v>0</v>
      </c>
      <c r="AA7090" s="2" t="s">
        <v>56</v>
      </c>
      <c r="AB7090" s="2" t="s">
        <v>15736</v>
      </c>
      <c r="AC7090" s="2" t="s">
        <v>146</v>
      </c>
      <c r="AD7090" s="2" t="s">
        <v>76</v>
      </c>
      <c r="AE7090" s="5">
        <v>67.680000000000007</v>
      </c>
      <c r="AF7090" s="2">
        <v>0</v>
      </c>
      <c r="AG7090" s="2" t="s">
        <v>77</v>
      </c>
      <c r="AH7090" s="2">
        <v>6</v>
      </c>
      <c r="AI7090" s="6" t="str">
        <f t="shared" si="330"/>
        <v>35-44</v>
      </c>
      <c r="AJ7090" s="11">
        <f>YEAR(tbl_LoanData[[#This Row],[Application Date]])</f>
        <v>2026</v>
      </c>
      <c r="AK7090" s="11" t="str">
        <f>TEXT(tbl_LoanData[[#This Row],[Application Date]],"MMMM")</f>
        <v>May</v>
      </c>
      <c r="AL7090" s="12">
        <f>DATE(YEAR(tbl_LoanData[[#This Row],[Application Date]]),MONTH(tbl_LoanData[[#This Row],[Application Date]]),1)</f>
        <v>46143</v>
      </c>
      <c r="AM7090" s="14">
        <f ca="1">IF(AND(tbl_LoanData[[#This Row],[Application Date]]&gt;=EOMONTH(TODAY(),-1)+1,tbl_LoanData[[#This Row],[Application Date]]&lt;=TODAY()),tbl_LoanData[[#This Row],[Loan Amount]],0)</f>
        <v>0</v>
      </c>
      <c r="AN7090" s="14">
        <f>tbl_LoanData[[#This Row],[Amount Paid]]-(Q7090-X7090)</f>
        <v>1282977.3599999999</v>
      </c>
      <c r="AO7090" s="14">
        <f>IF(tbl_LoanData[[#This Row],[Application Status]]="Approved",1,0)</f>
        <v>1</v>
      </c>
      <c r="AP7090" s="22" t="str">
        <f t="shared" ca="1" si="331"/>
        <v/>
      </c>
      <c r="AQ7090" s="22" t="str">
        <f t="shared" ca="1" si="332"/>
        <v/>
      </c>
    </row>
    <row r="7091" spans="1:43" ht="14.4" customHeight="1" x14ac:dyDescent="0.3">
      <c r="A7091" s="2" t="s">
        <v>10103</v>
      </c>
      <c r="B7091" s="2" t="s">
        <v>10104</v>
      </c>
      <c r="C7091" s="2" t="s">
        <v>90</v>
      </c>
      <c r="D7091" s="2" t="s">
        <v>117</v>
      </c>
      <c r="E7091" s="2" t="s">
        <v>284</v>
      </c>
      <c r="F7091" s="2">
        <v>41</v>
      </c>
      <c r="G7091" s="2" t="s">
        <v>69</v>
      </c>
      <c r="H7091" s="2" t="s">
        <v>228</v>
      </c>
      <c r="I7091" s="2" t="s">
        <v>43</v>
      </c>
      <c r="J7091" s="3">
        <v>46150</v>
      </c>
      <c r="K7091" s="3"/>
      <c r="L7091" s="2" t="s">
        <v>37</v>
      </c>
      <c r="M7091" s="2" t="s">
        <v>260</v>
      </c>
      <c r="N7091" s="2" t="s">
        <v>745</v>
      </c>
      <c r="O7091" s="4">
        <v>136000</v>
      </c>
      <c r="P7091" s="4">
        <v>37500</v>
      </c>
      <c r="Q7091" s="4">
        <v>98500</v>
      </c>
      <c r="R7091" s="2">
        <v>24</v>
      </c>
      <c r="S7091" s="5">
        <v>11.85</v>
      </c>
      <c r="T7091" s="4">
        <v>5076.8500000000004</v>
      </c>
      <c r="U7091" s="2" t="s">
        <v>113</v>
      </c>
      <c r="V7091" s="2" t="s">
        <v>97</v>
      </c>
      <c r="W7091" s="4">
        <v>0</v>
      </c>
      <c r="X7091" s="4">
        <v>0</v>
      </c>
      <c r="Y7091" s="4">
        <v>121844.5</v>
      </c>
      <c r="Z7091" s="2">
        <v>0</v>
      </c>
      <c r="AA7091" s="2" t="s">
        <v>97</v>
      </c>
      <c r="AB7091" s="2" t="s">
        <v>15735</v>
      </c>
      <c r="AC7091" s="2" t="s">
        <v>332</v>
      </c>
      <c r="AD7091" s="2" t="s">
        <v>76</v>
      </c>
      <c r="AE7091" s="5">
        <v>72.430000000000007</v>
      </c>
      <c r="AF7091" s="2">
        <v>0</v>
      </c>
      <c r="AG7091" s="2" t="s">
        <v>97</v>
      </c>
      <c r="AH7091" s="2"/>
      <c r="AI7091" s="6" t="str">
        <f t="shared" si="330"/>
        <v>35-44</v>
      </c>
      <c r="AJ7091" s="11">
        <f>YEAR(tbl_LoanData[[#This Row],[Application Date]])</f>
        <v>2026</v>
      </c>
      <c r="AK7091" s="11" t="str">
        <f>TEXT(tbl_LoanData[[#This Row],[Application Date]],"MMMM")</f>
        <v>May</v>
      </c>
      <c r="AL7091" s="12">
        <f>DATE(YEAR(tbl_LoanData[[#This Row],[Application Date]]),MONTH(tbl_LoanData[[#This Row],[Application Date]]),1)</f>
        <v>46143</v>
      </c>
      <c r="AM7091" s="14">
        <f ca="1">IF(AND(tbl_LoanData[[#This Row],[Application Date]]&gt;=EOMONTH(TODAY(),-1)+1,tbl_LoanData[[#This Row],[Application Date]]&lt;=TODAY()),tbl_LoanData[[#This Row],[Loan Amount]],0)</f>
        <v>0</v>
      </c>
      <c r="AN7091" s="14">
        <f>tbl_LoanData[[#This Row],[Amount Paid]]-(Q7091-X7091)</f>
        <v>-98500</v>
      </c>
      <c r="AO7091" s="14">
        <f>IF(tbl_LoanData[[#This Row],[Application Status]]="Approved",1,0)</f>
        <v>0</v>
      </c>
      <c r="AP7091" s="22" t="str">
        <f t="shared" ca="1" si="331"/>
        <v/>
      </c>
      <c r="AQ7091" s="22" t="str">
        <f t="shared" ca="1" si="332"/>
        <v/>
      </c>
    </row>
    <row r="7092" spans="1:43" ht="14.4" customHeight="1" x14ac:dyDescent="0.3">
      <c r="A7092" s="2" t="s">
        <v>10175</v>
      </c>
      <c r="B7092" s="2" t="s">
        <v>10176</v>
      </c>
      <c r="C7092" s="2" t="s">
        <v>133</v>
      </c>
      <c r="D7092" s="2" t="s">
        <v>268</v>
      </c>
      <c r="E7092" s="2" t="s">
        <v>101</v>
      </c>
      <c r="F7092" s="2">
        <v>30</v>
      </c>
      <c r="G7092" s="2" t="s">
        <v>69</v>
      </c>
      <c r="H7092" s="2" t="s">
        <v>151</v>
      </c>
      <c r="I7092" s="2" t="s">
        <v>46</v>
      </c>
      <c r="J7092" s="3">
        <v>46168</v>
      </c>
      <c r="K7092" s="3">
        <v>46177</v>
      </c>
      <c r="L7092" s="2" t="s">
        <v>40</v>
      </c>
      <c r="M7092" s="2" t="s">
        <v>111</v>
      </c>
      <c r="N7092" s="2" t="s">
        <v>120</v>
      </c>
      <c r="O7092" s="4">
        <v>1550000</v>
      </c>
      <c r="P7092" s="4">
        <v>513300</v>
      </c>
      <c r="Q7092" s="4">
        <v>1036700</v>
      </c>
      <c r="R7092" s="2">
        <v>36</v>
      </c>
      <c r="S7092" s="5">
        <v>6.54</v>
      </c>
      <c r="T7092" s="4">
        <v>34447.24</v>
      </c>
      <c r="U7092" s="2" t="s">
        <v>73</v>
      </c>
      <c r="V7092" s="2" t="s">
        <v>74</v>
      </c>
      <c r="W7092" s="4">
        <v>68894.48</v>
      </c>
      <c r="X7092" s="4">
        <v>1171206.06</v>
      </c>
      <c r="Y7092" s="4">
        <v>1240100.54</v>
      </c>
      <c r="Z7092" s="2">
        <v>0</v>
      </c>
      <c r="AA7092" s="2" t="s">
        <v>56</v>
      </c>
      <c r="AB7092" s="2" t="s">
        <v>15732</v>
      </c>
      <c r="AC7092" s="2" t="s">
        <v>129</v>
      </c>
      <c r="AD7092" s="2" t="s">
        <v>76</v>
      </c>
      <c r="AE7092" s="5">
        <v>66.88</v>
      </c>
      <c r="AF7092" s="2">
        <v>0</v>
      </c>
      <c r="AG7092" s="2" t="s">
        <v>77</v>
      </c>
      <c r="AH7092" s="2">
        <v>9</v>
      </c>
      <c r="AI7092" s="6" t="str">
        <f t="shared" si="330"/>
        <v>25-34</v>
      </c>
      <c r="AJ7092" s="11">
        <f>YEAR(tbl_LoanData[[#This Row],[Application Date]])</f>
        <v>2026</v>
      </c>
      <c r="AK7092" s="11" t="str">
        <f>TEXT(tbl_LoanData[[#This Row],[Application Date]],"MMMM")</f>
        <v>May</v>
      </c>
      <c r="AL7092" s="12">
        <f>DATE(YEAR(tbl_LoanData[[#This Row],[Application Date]]),MONTH(tbl_LoanData[[#This Row],[Application Date]]),1)</f>
        <v>46143</v>
      </c>
      <c r="AM7092" s="14">
        <f ca="1">IF(AND(tbl_LoanData[[#This Row],[Application Date]]&gt;=EOMONTH(TODAY(),-1)+1,tbl_LoanData[[#This Row],[Application Date]]&lt;=TODAY()),tbl_LoanData[[#This Row],[Loan Amount]],0)</f>
        <v>0</v>
      </c>
      <c r="AN7092" s="14">
        <f>tbl_LoanData[[#This Row],[Amount Paid]]-(Q7092-X7092)</f>
        <v>203400.54000000004</v>
      </c>
      <c r="AO7092" s="14">
        <f>IF(tbl_LoanData[[#This Row],[Application Status]]="Approved",1,0)</f>
        <v>1</v>
      </c>
      <c r="AP7092" s="22" t="str">
        <f t="shared" ca="1" si="331"/>
        <v/>
      </c>
      <c r="AQ7092" s="22" t="str">
        <f t="shared" ca="1" si="332"/>
        <v/>
      </c>
    </row>
    <row r="7093" spans="1:43" ht="14.4" customHeight="1" x14ac:dyDescent="0.3">
      <c r="A7093" s="2" t="s">
        <v>10271</v>
      </c>
      <c r="B7093" s="2" t="s">
        <v>10272</v>
      </c>
      <c r="C7093" s="2" t="s">
        <v>429</v>
      </c>
      <c r="D7093" s="2" t="s">
        <v>176</v>
      </c>
      <c r="E7093" s="2" t="s">
        <v>189</v>
      </c>
      <c r="F7093" s="2">
        <v>44</v>
      </c>
      <c r="G7093" s="2" t="s">
        <v>83</v>
      </c>
      <c r="H7093" s="2" t="s">
        <v>172</v>
      </c>
      <c r="I7093" s="2" t="s">
        <v>45</v>
      </c>
      <c r="J7093" s="3">
        <v>46155</v>
      </c>
      <c r="K7093" s="3"/>
      <c r="L7093" s="2" t="s">
        <v>37</v>
      </c>
      <c r="M7093" s="2" t="s">
        <v>104</v>
      </c>
      <c r="N7093" s="2" t="s">
        <v>192</v>
      </c>
      <c r="O7093" s="4">
        <v>114000</v>
      </c>
      <c r="P7093" s="4">
        <v>23800</v>
      </c>
      <c r="Q7093" s="4">
        <v>90200</v>
      </c>
      <c r="R7093" s="2">
        <v>36</v>
      </c>
      <c r="S7093" s="5">
        <v>9.07</v>
      </c>
      <c r="T7093" s="4">
        <v>3187.32</v>
      </c>
      <c r="U7093" s="2" t="s">
        <v>113</v>
      </c>
      <c r="V7093" s="2" t="s">
        <v>97</v>
      </c>
      <c r="W7093" s="4">
        <v>0</v>
      </c>
      <c r="X7093" s="4">
        <v>0</v>
      </c>
      <c r="Y7093" s="4">
        <v>114743.42</v>
      </c>
      <c r="Z7093" s="2">
        <v>0</v>
      </c>
      <c r="AA7093" s="2" t="s">
        <v>97</v>
      </c>
      <c r="AB7093" s="2" t="s">
        <v>15734</v>
      </c>
      <c r="AC7093" s="2" t="s">
        <v>360</v>
      </c>
      <c r="AD7093" s="2" t="s">
        <v>76</v>
      </c>
      <c r="AE7093" s="5">
        <v>79.12</v>
      </c>
      <c r="AF7093" s="2">
        <v>0</v>
      </c>
      <c r="AG7093" s="2" t="s">
        <v>97</v>
      </c>
      <c r="AH7093" s="2"/>
      <c r="AI7093" s="6" t="str">
        <f t="shared" si="330"/>
        <v>35-44</v>
      </c>
      <c r="AJ7093" s="11">
        <f>YEAR(tbl_LoanData[[#This Row],[Application Date]])</f>
        <v>2026</v>
      </c>
      <c r="AK7093" s="11" t="str">
        <f>TEXT(tbl_LoanData[[#This Row],[Application Date]],"MMMM")</f>
        <v>May</v>
      </c>
      <c r="AL7093" s="12">
        <f>DATE(YEAR(tbl_LoanData[[#This Row],[Application Date]]),MONTH(tbl_LoanData[[#This Row],[Application Date]]),1)</f>
        <v>46143</v>
      </c>
      <c r="AM7093" s="14">
        <f ca="1">IF(AND(tbl_LoanData[[#This Row],[Application Date]]&gt;=EOMONTH(TODAY(),-1)+1,tbl_LoanData[[#This Row],[Application Date]]&lt;=TODAY()),tbl_LoanData[[#This Row],[Loan Amount]],0)</f>
        <v>0</v>
      </c>
      <c r="AN7093" s="14">
        <f>tbl_LoanData[[#This Row],[Amount Paid]]-(Q7093-X7093)</f>
        <v>-90200</v>
      </c>
      <c r="AO7093" s="14">
        <f>IF(tbl_LoanData[[#This Row],[Application Status]]="Approved",1,0)</f>
        <v>0</v>
      </c>
      <c r="AP7093" s="22" t="str">
        <f t="shared" ca="1" si="331"/>
        <v/>
      </c>
      <c r="AQ7093" s="22" t="str">
        <f t="shared" ca="1" si="332"/>
        <v/>
      </c>
    </row>
    <row r="7094" spans="1:43" ht="14.4" customHeight="1" x14ac:dyDescent="0.3">
      <c r="A7094" s="2" t="s">
        <v>10359</v>
      </c>
      <c r="B7094" s="2" t="s">
        <v>10360</v>
      </c>
      <c r="C7094" s="2" t="s">
        <v>401</v>
      </c>
      <c r="D7094" s="2" t="s">
        <v>161</v>
      </c>
      <c r="E7094" s="2" t="s">
        <v>68</v>
      </c>
      <c r="F7094" s="2">
        <v>65</v>
      </c>
      <c r="G7094" s="2" t="s">
        <v>83</v>
      </c>
      <c r="H7094" s="2" t="s">
        <v>191</v>
      </c>
      <c r="I7094" s="2" t="s">
        <v>51</v>
      </c>
      <c r="J7094" s="3">
        <v>46152</v>
      </c>
      <c r="K7094" s="3">
        <v>46168</v>
      </c>
      <c r="L7094" s="2" t="s">
        <v>38</v>
      </c>
      <c r="M7094" s="2" t="s">
        <v>85</v>
      </c>
      <c r="N7094" s="2" t="s">
        <v>314</v>
      </c>
      <c r="O7094" s="4">
        <v>1000000</v>
      </c>
      <c r="P7094" s="4">
        <v>356200</v>
      </c>
      <c r="Q7094" s="4">
        <v>643800</v>
      </c>
      <c r="R7094" s="2">
        <v>60</v>
      </c>
      <c r="S7094" s="5">
        <v>8.44</v>
      </c>
      <c r="T7094" s="4">
        <v>15258.06</v>
      </c>
      <c r="U7094" s="2" t="s">
        <v>73</v>
      </c>
      <c r="V7094" s="2" t="s">
        <v>74</v>
      </c>
      <c r="W7094" s="4">
        <v>30516.12</v>
      </c>
      <c r="X7094" s="4">
        <v>884967.48</v>
      </c>
      <c r="Y7094" s="4">
        <v>915483.6</v>
      </c>
      <c r="Z7094" s="2">
        <v>0</v>
      </c>
      <c r="AA7094" s="2" t="s">
        <v>56</v>
      </c>
      <c r="AB7094" s="2" t="s">
        <v>15729</v>
      </c>
      <c r="AC7094" s="2" t="s">
        <v>75</v>
      </c>
      <c r="AD7094" s="2" t="s">
        <v>76</v>
      </c>
      <c r="AE7094" s="5">
        <v>64.38</v>
      </c>
      <c r="AF7094" s="2">
        <v>0</v>
      </c>
      <c r="AG7094" s="2" t="s">
        <v>77</v>
      </c>
      <c r="AH7094" s="2">
        <v>16</v>
      </c>
      <c r="AI7094" s="6" t="str">
        <f t="shared" si="330"/>
        <v>65+</v>
      </c>
      <c r="AJ7094" s="11">
        <f>YEAR(tbl_LoanData[[#This Row],[Application Date]])</f>
        <v>2026</v>
      </c>
      <c r="AK7094" s="11" t="str">
        <f>TEXT(tbl_LoanData[[#This Row],[Application Date]],"MMMM")</f>
        <v>May</v>
      </c>
      <c r="AL7094" s="12">
        <f>DATE(YEAR(tbl_LoanData[[#This Row],[Application Date]]),MONTH(tbl_LoanData[[#This Row],[Application Date]]),1)</f>
        <v>46143</v>
      </c>
      <c r="AM7094" s="14">
        <f ca="1">IF(AND(tbl_LoanData[[#This Row],[Application Date]]&gt;=EOMONTH(TODAY(),-1)+1,tbl_LoanData[[#This Row],[Application Date]]&lt;=TODAY()),tbl_LoanData[[#This Row],[Loan Amount]],0)</f>
        <v>0</v>
      </c>
      <c r="AN7094" s="14">
        <f>tbl_LoanData[[#This Row],[Amount Paid]]-(Q7094-X7094)</f>
        <v>271683.59999999998</v>
      </c>
      <c r="AO7094" s="14">
        <f>IF(tbl_LoanData[[#This Row],[Application Status]]="Approved",1,0)</f>
        <v>1</v>
      </c>
      <c r="AP7094" s="22" t="str">
        <f t="shared" ca="1" si="331"/>
        <v/>
      </c>
      <c r="AQ7094" s="22" t="str">
        <f t="shared" ca="1" si="332"/>
        <v/>
      </c>
    </row>
    <row r="7095" spans="1:43" ht="14.4" customHeight="1" x14ac:dyDescent="0.3">
      <c r="A7095" s="2" t="s">
        <v>10437</v>
      </c>
      <c r="B7095" s="2" t="s">
        <v>10438</v>
      </c>
      <c r="C7095" s="2" t="s">
        <v>1012</v>
      </c>
      <c r="D7095" s="2" t="s">
        <v>67</v>
      </c>
      <c r="E7095" s="2" t="s">
        <v>210</v>
      </c>
      <c r="F7095" s="2">
        <v>61</v>
      </c>
      <c r="G7095" s="2" t="s">
        <v>69</v>
      </c>
      <c r="H7095" s="2" t="s">
        <v>265</v>
      </c>
      <c r="I7095" s="2" t="s">
        <v>44</v>
      </c>
      <c r="J7095" s="3">
        <v>46171</v>
      </c>
      <c r="K7095" s="3"/>
      <c r="L7095" s="2" t="s">
        <v>37</v>
      </c>
      <c r="M7095" s="2" t="s">
        <v>260</v>
      </c>
      <c r="N7095" s="2" t="s">
        <v>745</v>
      </c>
      <c r="O7095" s="4">
        <v>95000</v>
      </c>
      <c r="P7095" s="4">
        <v>17600</v>
      </c>
      <c r="Q7095" s="4">
        <v>77400</v>
      </c>
      <c r="R7095" s="2">
        <v>36</v>
      </c>
      <c r="S7095" s="5">
        <v>9.11</v>
      </c>
      <c r="T7095" s="4">
        <v>2737.6</v>
      </c>
      <c r="U7095" s="2" t="s">
        <v>113</v>
      </c>
      <c r="V7095" s="2" t="s">
        <v>97</v>
      </c>
      <c r="W7095" s="4">
        <v>0</v>
      </c>
      <c r="X7095" s="4">
        <v>0</v>
      </c>
      <c r="Y7095" s="4">
        <v>98553.42</v>
      </c>
      <c r="Z7095" s="2">
        <v>0</v>
      </c>
      <c r="AA7095" s="2" t="s">
        <v>97</v>
      </c>
      <c r="AB7095" s="2" t="s">
        <v>15735</v>
      </c>
      <c r="AC7095" s="2" t="s">
        <v>360</v>
      </c>
      <c r="AD7095" s="2" t="s">
        <v>76</v>
      </c>
      <c r="AE7095" s="5">
        <v>81.47</v>
      </c>
      <c r="AF7095" s="2">
        <v>0</v>
      </c>
      <c r="AG7095" s="2" t="s">
        <v>97</v>
      </c>
      <c r="AH7095" s="2"/>
      <c r="AI7095" s="6" t="str">
        <f t="shared" si="330"/>
        <v>55-64</v>
      </c>
      <c r="AJ7095" s="11">
        <f>YEAR(tbl_LoanData[[#This Row],[Application Date]])</f>
        <v>2026</v>
      </c>
      <c r="AK7095" s="11" t="str">
        <f>TEXT(tbl_LoanData[[#This Row],[Application Date]],"MMMM")</f>
        <v>May</v>
      </c>
      <c r="AL7095" s="12">
        <f>DATE(YEAR(tbl_LoanData[[#This Row],[Application Date]]),MONTH(tbl_LoanData[[#This Row],[Application Date]]),1)</f>
        <v>46143</v>
      </c>
      <c r="AM7095" s="14">
        <f ca="1">IF(AND(tbl_LoanData[[#This Row],[Application Date]]&gt;=EOMONTH(TODAY(),-1)+1,tbl_LoanData[[#This Row],[Application Date]]&lt;=TODAY()),tbl_LoanData[[#This Row],[Loan Amount]],0)</f>
        <v>0</v>
      </c>
      <c r="AN7095" s="14">
        <f>tbl_LoanData[[#This Row],[Amount Paid]]-(Q7095-X7095)</f>
        <v>-77400</v>
      </c>
      <c r="AO7095" s="14">
        <f>IF(tbl_LoanData[[#This Row],[Application Status]]="Approved",1,0)</f>
        <v>0</v>
      </c>
      <c r="AP7095" s="22" t="str">
        <f t="shared" ca="1" si="331"/>
        <v/>
      </c>
      <c r="AQ7095" s="22" t="str">
        <f t="shared" ca="1" si="332"/>
        <v/>
      </c>
    </row>
    <row r="7096" spans="1:43" ht="14.4" customHeight="1" x14ac:dyDescent="0.3">
      <c r="A7096" s="2" t="s">
        <v>10439</v>
      </c>
      <c r="B7096" s="2" t="s">
        <v>10440</v>
      </c>
      <c r="C7096" s="2" t="s">
        <v>322</v>
      </c>
      <c r="D7096" s="2" t="s">
        <v>176</v>
      </c>
      <c r="E7096" s="2" t="s">
        <v>255</v>
      </c>
      <c r="F7096" s="2">
        <v>34</v>
      </c>
      <c r="G7096" s="2" t="s">
        <v>83</v>
      </c>
      <c r="H7096" s="2" t="s">
        <v>205</v>
      </c>
      <c r="I7096" s="2" t="s">
        <v>49</v>
      </c>
      <c r="J7096" s="3">
        <v>46148</v>
      </c>
      <c r="K7096" s="3">
        <v>46150</v>
      </c>
      <c r="L7096" s="2" t="s">
        <v>36</v>
      </c>
      <c r="M7096" s="2" t="s">
        <v>111</v>
      </c>
      <c r="N7096" s="2" t="s">
        <v>350</v>
      </c>
      <c r="O7096" s="4">
        <v>1245000</v>
      </c>
      <c r="P7096" s="4">
        <v>440000</v>
      </c>
      <c r="Q7096" s="4">
        <v>805000</v>
      </c>
      <c r="R7096" s="2">
        <v>24</v>
      </c>
      <c r="S7096" s="5">
        <v>7.14</v>
      </c>
      <c r="T7096" s="4">
        <v>38331.42</v>
      </c>
      <c r="U7096" s="2" t="s">
        <v>73</v>
      </c>
      <c r="V7096" s="2" t="s">
        <v>74</v>
      </c>
      <c r="W7096" s="4">
        <v>38331.42</v>
      </c>
      <c r="X7096" s="4">
        <v>881622.58</v>
      </c>
      <c r="Y7096" s="4">
        <v>919954</v>
      </c>
      <c r="Z7096" s="2">
        <v>64</v>
      </c>
      <c r="AA7096" s="2" t="s">
        <v>59</v>
      </c>
      <c r="AB7096" s="2" t="s">
        <v>15734</v>
      </c>
      <c r="AC7096" s="2" t="s">
        <v>146</v>
      </c>
      <c r="AD7096" s="2" t="s">
        <v>76</v>
      </c>
      <c r="AE7096" s="5">
        <v>64.66</v>
      </c>
      <c r="AF7096" s="2">
        <v>2</v>
      </c>
      <c r="AG7096" s="2" t="s">
        <v>130</v>
      </c>
      <c r="AH7096" s="2">
        <v>2</v>
      </c>
      <c r="AI7096" s="6" t="str">
        <f t="shared" si="330"/>
        <v>25-34</v>
      </c>
      <c r="AJ7096" s="11">
        <f>YEAR(tbl_LoanData[[#This Row],[Application Date]])</f>
        <v>2026</v>
      </c>
      <c r="AK7096" s="11" t="str">
        <f>TEXT(tbl_LoanData[[#This Row],[Application Date]],"MMMM")</f>
        <v>May</v>
      </c>
      <c r="AL7096" s="12">
        <f>DATE(YEAR(tbl_LoanData[[#This Row],[Application Date]]),MONTH(tbl_LoanData[[#This Row],[Application Date]]),1)</f>
        <v>46143</v>
      </c>
      <c r="AM7096" s="14">
        <f ca="1">IF(AND(tbl_LoanData[[#This Row],[Application Date]]&gt;=EOMONTH(TODAY(),-1)+1,tbl_LoanData[[#This Row],[Application Date]]&lt;=TODAY()),tbl_LoanData[[#This Row],[Loan Amount]],0)</f>
        <v>0</v>
      </c>
      <c r="AN7096" s="14">
        <f>tbl_LoanData[[#This Row],[Amount Paid]]-(Q7096-X7096)</f>
        <v>114953.99999999996</v>
      </c>
      <c r="AO7096" s="14">
        <f>IF(tbl_LoanData[[#This Row],[Application Status]]="Approved",1,0)</f>
        <v>1</v>
      </c>
      <c r="AP7096" s="22" t="str">
        <f t="shared" ca="1" si="331"/>
        <v/>
      </c>
      <c r="AQ7096" s="22" t="str">
        <f t="shared" ca="1" si="332"/>
        <v/>
      </c>
    </row>
    <row r="7097" spans="1:43" ht="14.4" customHeight="1" x14ac:dyDescent="0.3">
      <c r="A7097" s="2" t="s">
        <v>10491</v>
      </c>
      <c r="B7097" s="2" t="s">
        <v>10492</v>
      </c>
      <c r="C7097" s="2" t="s">
        <v>289</v>
      </c>
      <c r="D7097" s="2" t="s">
        <v>161</v>
      </c>
      <c r="E7097" s="2" t="s">
        <v>293</v>
      </c>
      <c r="F7097" s="2">
        <v>60</v>
      </c>
      <c r="G7097" s="2" t="s">
        <v>69</v>
      </c>
      <c r="H7097" s="2" t="s">
        <v>259</v>
      </c>
      <c r="I7097" s="2" t="s">
        <v>43</v>
      </c>
      <c r="J7097" s="3">
        <v>46164</v>
      </c>
      <c r="K7097" s="3">
        <v>46170</v>
      </c>
      <c r="L7097" s="2" t="s">
        <v>37</v>
      </c>
      <c r="M7097" s="2" t="s">
        <v>94</v>
      </c>
      <c r="N7097" s="2" t="s">
        <v>568</v>
      </c>
      <c r="O7097" s="4">
        <v>144000</v>
      </c>
      <c r="P7097" s="4">
        <v>38400</v>
      </c>
      <c r="Q7097" s="4">
        <v>105600</v>
      </c>
      <c r="R7097" s="2">
        <v>36</v>
      </c>
      <c r="S7097" s="5">
        <v>11.44</v>
      </c>
      <c r="T7097" s="4">
        <v>3940.05</v>
      </c>
      <c r="U7097" s="2" t="s">
        <v>73</v>
      </c>
      <c r="V7097" s="2" t="s">
        <v>74</v>
      </c>
      <c r="W7097" s="4">
        <v>3940.05</v>
      </c>
      <c r="X7097" s="4">
        <v>137901.87</v>
      </c>
      <c r="Y7097" s="4">
        <v>141841.92000000001</v>
      </c>
      <c r="Z7097" s="2">
        <v>29</v>
      </c>
      <c r="AA7097" s="2" t="s">
        <v>57</v>
      </c>
      <c r="AB7097" s="2" t="s">
        <v>15734</v>
      </c>
      <c r="AC7097" s="2" t="s">
        <v>332</v>
      </c>
      <c r="AD7097" s="2" t="s">
        <v>76</v>
      </c>
      <c r="AE7097" s="5">
        <v>73.33</v>
      </c>
      <c r="AF7097" s="2">
        <v>1</v>
      </c>
      <c r="AG7097" s="2" t="s">
        <v>77</v>
      </c>
      <c r="AH7097" s="2">
        <v>6</v>
      </c>
      <c r="AI7097" s="6" t="str">
        <f t="shared" si="330"/>
        <v>55-64</v>
      </c>
      <c r="AJ7097" s="11">
        <f>YEAR(tbl_LoanData[[#This Row],[Application Date]])</f>
        <v>2026</v>
      </c>
      <c r="AK7097" s="11" t="str">
        <f>TEXT(tbl_LoanData[[#This Row],[Application Date]],"MMMM")</f>
        <v>May</v>
      </c>
      <c r="AL7097" s="12">
        <f>DATE(YEAR(tbl_LoanData[[#This Row],[Application Date]]),MONTH(tbl_LoanData[[#This Row],[Application Date]]),1)</f>
        <v>46143</v>
      </c>
      <c r="AM7097" s="14">
        <f ca="1">IF(AND(tbl_LoanData[[#This Row],[Application Date]]&gt;=EOMONTH(TODAY(),-1)+1,tbl_LoanData[[#This Row],[Application Date]]&lt;=TODAY()),tbl_LoanData[[#This Row],[Loan Amount]],0)</f>
        <v>0</v>
      </c>
      <c r="AN7097" s="14">
        <f>tbl_LoanData[[#This Row],[Amount Paid]]-(Q7097-X7097)</f>
        <v>36241.919999999998</v>
      </c>
      <c r="AO7097" s="14">
        <f>IF(tbl_LoanData[[#This Row],[Application Status]]="Approved",1,0)</f>
        <v>1</v>
      </c>
      <c r="AP7097" s="22" t="str">
        <f t="shared" ca="1" si="331"/>
        <v/>
      </c>
      <c r="AQ7097" s="22" t="str">
        <f t="shared" ca="1" si="332"/>
        <v/>
      </c>
    </row>
    <row r="7098" spans="1:43" ht="14.4" customHeight="1" x14ac:dyDescent="0.3">
      <c r="A7098" s="2" t="s">
        <v>10567</v>
      </c>
      <c r="B7098" s="2" t="s">
        <v>10568</v>
      </c>
      <c r="C7098" s="2" t="s">
        <v>401</v>
      </c>
      <c r="D7098" s="2" t="s">
        <v>311</v>
      </c>
      <c r="E7098" s="2" t="s">
        <v>190</v>
      </c>
      <c r="F7098" s="2">
        <v>35</v>
      </c>
      <c r="G7098" s="2" t="s">
        <v>83</v>
      </c>
      <c r="H7098" s="2" t="s">
        <v>298</v>
      </c>
      <c r="I7098" s="2" t="s">
        <v>43</v>
      </c>
      <c r="J7098" s="3">
        <v>46144</v>
      </c>
      <c r="K7098" s="3">
        <v>46153</v>
      </c>
      <c r="L7098" s="2" t="s">
        <v>40</v>
      </c>
      <c r="M7098" s="2" t="s">
        <v>85</v>
      </c>
      <c r="N7098" s="2" t="s">
        <v>274</v>
      </c>
      <c r="O7098" s="4">
        <v>905000</v>
      </c>
      <c r="P7098" s="4">
        <v>298900</v>
      </c>
      <c r="Q7098" s="4">
        <v>606100</v>
      </c>
      <c r="R7098" s="2">
        <v>36</v>
      </c>
      <c r="S7098" s="5">
        <v>14.39</v>
      </c>
      <c r="T7098" s="4">
        <v>24104.26</v>
      </c>
      <c r="U7098" s="2" t="s">
        <v>73</v>
      </c>
      <c r="V7098" s="2" t="s">
        <v>74</v>
      </c>
      <c r="W7098" s="4">
        <v>72312.78</v>
      </c>
      <c r="X7098" s="4">
        <v>795440.59</v>
      </c>
      <c r="Y7098" s="4">
        <v>867753.37</v>
      </c>
      <c r="Z7098" s="2">
        <v>0</v>
      </c>
      <c r="AA7098" s="2" t="s">
        <v>56</v>
      </c>
      <c r="AB7098" s="2" t="s">
        <v>15735</v>
      </c>
      <c r="AC7098" s="2" t="s">
        <v>121</v>
      </c>
      <c r="AD7098" s="2" t="s">
        <v>76</v>
      </c>
      <c r="AE7098" s="5">
        <v>66.97</v>
      </c>
      <c r="AF7098" s="2">
        <v>0</v>
      </c>
      <c r="AG7098" s="2" t="s">
        <v>77</v>
      </c>
      <c r="AH7098" s="2">
        <v>9</v>
      </c>
      <c r="AI7098" s="6" t="str">
        <f t="shared" si="330"/>
        <v>35-44</v>
      </c>
      <c r="AJ7098" s="11">
        <f>YEAR(tbl_LoanData[[#This Row],[Application Date]])</f>
        <v>2026</v>
      </c>
      <c r="AK7098" s="11" t="str">
        <f>TEXT(tbl_LoanData[[#This Row],[Application Date]],"MMMM")</f>
        <v>May</v>
      </c>
      <c r="AL7098" s="12">
        <f>DATE(YEAR(tbl_LoanData[[#This Row],[Application Date]]),MONTH(tbl_LoanData[[#This Row],[Application Date]]),1)</f>
        <v>46143</v>
      </c>
      <c r="AM7098" s="14">
        <f ca="1">IF(AND(tbl_LoanData[[#This Row],[Application Date]]&gt;=EOMONTH(TODAY(),-1)+1,tbl_LoanData[[#This Row],[Application Date]]&lt;=TODAY()),tbl_LoanData[[#This Row],[Loan Amount]],0)</f>
        <v>0</v>
      </c>
      <c r="AN7098" s="14">
        <f>tbl_LoanData[[#This Row],[Amount Paid]]-(Q7098-X7098)</f>
        <v>261653.36999999997</v>
      </c>
      <c r="AO7098" s="14">
        <f>IF(tbl_LoanData[[#This Row],[Application Status]]="Approved",1,0)</f>
        <v>1</v>
      </c>
      <c r="AP7098" s="22" t="str">
        <f t="shared" ca="1" si="331"/>
        <v/>
      </c>
      <c r="AQ7098" s="22" t="str">
        <f t="shared" ca="1" si="332"/>
        <v/>
      </c>
    </row>
    <row r="7099" spans="1:43" ht="14.4" customHeight="1" x14ac:dyDescent="0.3">
      <c r="A7099" s="2" t="s">
        <v>10843</v>
      </c>
      <c r="B7099" s="2" t="s">
        <v>10844</v>
      </c>
      <c r="C7099" s="2" t="s">
        <v>335</v>
      </c>
      <c r="D7099" s="2" t="s">
        <v>101</v>
      </c>
      <c r="E7099" s="2" t="s">
        <v>183</v>
      </c>
      <c r="F7099" s="2">
        <v>41</v>
      </c>
      <c r="G7099" s="2" t="s">
        <v>83</v>
      </c>
      <c r="H7099" s="2" t="s">
        <v>84</v>
      </c>
      <c r="I7099" s="2" t="s">
        <v>45</v>
      </c>
      <c r="J7099" s="3">
        <v>46146</v>
      </c>
      <c r="K7099" s="3"/>
      <c r="L7099" s="2" t="s">
        <v>36</v>
      </c>
      <c r="M7099" s="2" t="s">
        <v>104</v>
      </c>
      <c r="N7099" s="2" t="s">
        <v>105</v>
      </c>
      <c r="O7099" s="4">
        <v>2124000</v>
      </c>
      <c r="P7099" s="4">
        <v>648500</v>
      </c>
      <c r="Q7099" s="4">
        <v>1475500</v>
      </c>
      <c r="R7099" s="2">
        <v>60</v>
      </c>
      <c r="S7099" s="5">
        <v>14.27</v>
      </c>
      <c r="T7099" s="4">
        <v>42137.82</v>
      </c>
      <c r="U7099" s="2" t="s">
        <v>96</v>
      </c>
      <c r="V7099" s="2" t="s">
        <v>97</v>
      </c>
      <c r="W7099" s="4">
        <v>0</v>
      </c>
      <c r="X7099" s="4">
        <v>0</v>
      </c>
      <c r="Y7099" s="4">
        <v>2528269.25</v>
      </c>
      <c r="Z7099" s="2">
        <v>0</v>
      </c>
      <c r="AA7099" s="2" t="s">
        <v>97</v>
      </c>
      <c r="AB7099" s="2" t="s">
        <v>15733</v>
      </c>
      <c r="AC7099" s="2" t="s">
        <v>138</v>
      </c>
      <c r="AD7099" s="2" t="s">
        <v>76</v>
      </c>
      <c r="AE7099" s="5">
        <v>69.47</v>
      </c>
      <c r="AF7099" s="2">
        <v>0</v>
      </c>
      <c r="AG7099" s="2" t="s">
        <v>97</v>
      </c>
      <c r="AH7099" s="2"/>
      <c r="AI7099" s="6" t="str">
        <f t="shared" si="330"/>
        <v>35-44</v>
      </c>
      <c r="AJ7099" s="11">
        <f>YEAR(tbl_LoanData[[#This Row],[Application Date]])</f>
        <v>2026</v>
      </c>
      <c r="AK7099" s="11" t="str">
        <f>TEXT(tbl_LoanData[[#This Row],[Application Date]],"MMMM")</f>
        <v>May</v>
      </c>
      <c r="AL7099" s="12">
        <f>DATE(YEAR(tbl_LoanData[[#This Row],[Application Date]]),MONTH(tbl_LoanData[[#This Row],[Application Date]]),1)</f>
        <v>46143</v>
      </c>
      <c r="AM7099" s="14">
        <f ca="1">IF(AND(tbl_LoanData[[#This Row],[Application Date]]&gt;=EOMONTH(TODAY(),-1)+1,tbl_LoanData[[#This Row],[Application Date]]&lt;=TODAY()),tbl_LoanData[[#This Row],[Loan Amount]],0)</f>
        <v>0</v>
      </c>
      <c r="AN7099" s="14">
        <f>tbl_LoanData[[#This Row],[Amount Paid]]-(Q7099-X7099)</f>
        <v>-1475500</v>
      </c>
      <c r="AO7099" s="14">
        <f>IF(tbl_LoanData[[#This Row],[Application Status]]="Approved",1,0)</f>
        <v>0</v>
      </c>
      <c r="AP7099" s="22" t="str">
        <f t="shared" ca="1" si="331"/>
        <v/>
      </c>
      <c r="AQ7099" s="22" t="str">
        <f t="shared" ca="1" si="332"/>
        <v/>
      </c>
    </row>
    <row r="7100" spans="1:43" ht="14.4" customHeight="1" x14ac:dyDescent="0.3">
      <c r="A7100" s="2" t="s">
        <v>11097</v>
      </c>
      <c r="B7100" s="2" t="s">
        <v>11098</v>
      </c>
      <c r="C7100" s="2" t="s">
        <v>216</v>
      </c>
      <c r="D7100" s="2" t="s">
        <v>67</v>
      </c>
      <c r="E7100" s="2" t="s">
        <v>182</v>
      </c>
      <c r="F7100" s="2">
        <v>64</v>
      </c>
      <c r="G7100" s="2" t="s">
        <v>83</v>
      </c>
      <c r="H7100" s="2" t="s">
        <v>269</v>
      </c>
      <c r="I7100" s="2" t="s">
        <v>46</v>
      </c>
      <c r="J7100" s="3">
        <v>46151</v>
      </c>
      <c r="K7100" s="3"/>
      <c r="L7100" s="2" t="s">
        <v>39</v>
      </c>
      <c r="M7100" s="2" t="s">
        <v>127</v>
      </c>
      <c r="N7100" s="2" t="s">
        <v>152</v>
      </c>
      <c r="O7100" s="4">
        <v>2175000</v>
      </c>
      <c r="P7100" s="4">
        <v>868600</v>
      </c>
      <c r="Q7100" s="4">
        <v>1306400</v>
      </c>
      <c r="R7100" s="2">
        <v>24</v>
      </c>
      <c r="S7100" s="5">
        <v>6.01</v>
      </c>
      <c r="T7100" s="4">
        <v>60976.22</v>
      </c>
      <c r="U7100" s="2" t="s">
        <v>113</v>
      </c>
      <c r="V7100" s="2" t="s">
        <v>97</v>
      </c>
      <c r="W7100" s="4">
        <v>0</v>
      </c>
      <c r="X7100" s="4">
        <v>0</v>
      </c>
      <c r="Y7100" s="4">
        <v>1463429.28</v>
      </c>
      <c r="Z7100" s="2">
        <v>0</v>
      </c>
      <c r="AA7100" s="2" t="s">
        <v>97</v>
      </c>
      <c r="AB7100" s="2" t="s">
        <v>15729</v>
      </c>
      <c r="AC7100" s="2" t="s">
        <v>360</v>
      </c>
      <c r="AD7100" s="2" t="s">
        <v>76</v>
      </c>
      <c r="AE7100" s="5">
        <v>60.06</v>
      </c>
      <c r="AF7100" s="2">
        <v>0</v>
      </c>
      <c r="AG7100" s="2" t="s">
        <v>97</v>
      </c>
      <c r="AH7100" s="2"/>
      <c r="AI7100" s="6" t="str">
        <f t="shared" si="330"/>
        <v>55-64</v>
      </c>
      <c r="AJ7100" s="11">
        <f>YEAR(tbl_LoanData[[#This Row],[Application Date]])</f>
        <v>2026</v>
      </c>
      <c r="AK7100" s="11" t="str">
        <f>TEXT(tbl_LoanData[[#This Row],[Application Date]],"MMMM")</f>
        <v>May</v>
      </c>
      <c r="AL7100" s="12">
        <f>DATE(YEAR(tbl_LoanData[[#This Row],[Application Date]]),MONTH(tbl_LoanData[[#This Row],[Application Date]]),1)</f>
        <v>46143</v>
      </c>
      <c r="AM7100" s="14">
        <f ca="1">IF(AND(tbl_LoanData[[#This Row],[Application Date]]&gt;=EOMONTH(TODAY(),-1)+1,tbl_LoanData[[#This Row],[Application Date]]&lt;=TODAY()),tbl_LoanData[[#This Row],[Loan Amount]],0)</f>
        <v>0</v>
      </c>
      <c r="AN7100" s="14">
        <f>tbl_LoanData[[#This Row],[Amount Paid]]-(Q7100-X7100)</f>
        <v>-1306400</v>
      </c>
      <c r="AO7100" s="14">
        <f>IF(tbl_LoanData[[#This Row],[Application Status]]="Approved",1,0)</f>
        <v>0</v>
      </c>
      <c r="AP7100" s="22" t="str">
        <f t="shared" ca="1" si="331"/>
        <v/>
      </c>
      <c r="AQ7100" s="22" t="str">
        <f t="shared" ca="1" si="332"/>
        <v/>
      </c>
    </row>
    <row r="7101" spans="1:43" ht="14.4" customHeight="1" x14ac:dyDescent="0.3">
      <c r="A7101" s="2" t="s">
        <v>11247</v>
      </c>
      <c r="B7101" s="2" t="s">
        <v>11248</v>
      </c>
      <c r="C7101" s="2" t="s">
        <v>281</v>
      </c>
      <c r="D7101" s="2" t="s">
        <v>82</v>
      </c>
      <c r="E7101" s="2" t="s">
        <v>209</v>
      </c>
      <c r="F7101" s="2">
        <v>25</v>
      </c>
      <c r="G7101" s="2" t="s">
        <v>83</v>
      </c>
      <c r="H7101" s="2" t="s">
        <v>466</v>
      </c>
      <c r="I7101" s="2" t="s">
        <v>43</v>
      </c>
      <c r="J7101" s="3">
        <v>46151</v>
      </c>
      <c r="K7101" s="3">
        <v>46157</v>
      </c>
      <c r="L7101" s="2" t="s">
        <v>40</v>
      </c>
      <c r="M7101" s="2" t="s">
        <v>85</v>
      </c>
      <c r="N7101" s="2" t="s">
        <v>274</v>
      </c>
      <c r="O7101" s="4">
        <v>1261000</v>
      </c>
      <c r="P7101" s="4">
        <v>219400</v>
      </c>
      <c r="Q7101" s="4">
        <v>1041600</v>
      </c>
      <c r="R7101" s="2">
        <v>48</v>
      </c>
      <c r="S7101" s="5">
        <v>13.77</v>
      </c>
      <c r="T7101" s="4">
        <v>33652.36</v>
      </c>
      <c r="U7101" s="2" t="s">
        <v>73</v>
      </c>
      <c r="V7101" s="2" t="s">
        <v>74</v>
      </c>
      <c r="W7101" s="4">
        <v>67304.72</v>
      </c>
      <c r="X7101" s="4">
        <v>1548008.56</v>
      </c>
      <c r="Y7101" s="4">
        <v>1615313.28</v>
      </c>
      <c r="Z7101" s="2">
        <v>28</v>
      </c>
      <c r="AA7101" s="2" t="s">
        <v>57</v>
      </c>
      <c r="AB7101" s="2" t="s">
        <v>15736</v>
      </c>
      <c r="AC7101" s="2" t="s">
        <v>75</v>
      </c>
      <c r="AD7101" s="2" t="s">
        <v>76</v>
      </c>
      <c r="AE7101" s="5">
        <v>82.6</v>
      </c>
      <c r="AF7101" s="2">
        <v>1</v>
      </c>
      <c r="AG7101" s="2" t="s">
        <v>77</v>
      </c>
      <c r="AH7101" s="2">
        <v>6</v>
      </c>
      <c r="AI7101" s="6" t="str">
        <f t="shared" si="330"/>
        <v>25-34</v>
      </c>
      <c r="AJ7101" s="11">
        <f>YEAR(tbl_LoanData[[#This Row],[Application Date]])</f>
        <v>2026</v>
      </c>
      <c r="AK7101" s="11" t="str">
        <f>TEXT(tbl_LoanData[[#This Row],[Application Date]],"MMMM")</f>
        <v>May</v>
      </c>
      <c r="AL7101" s="12">
        <f>DATE(YEAR(tbl_LoanData[[#This Row],[Application Date]]),MONTH(tbl_LoanData[[#This Row],[Application Date]]),1)</f>
        <v>46143</v>
      </c>
      <c r="AM7101" s="14">
        <f ca="1">IF(AND(tbl_LoanData[[#This Row],[Application Date]]&gt;=EOMONTH(TODAY(),-1)+1,tbl_LoanData[[#This Row],[Application Date]]&lt;=TODAY()),tbl_LoanData[[#This Row],[Loan Amount]],0)</f>
        <v>0</v>
      </c>
      <c r="AN7101" s="14">
        <f>tbl_LoanData[[#This Row],[Amount Paid]]-(Q7101-X7101)</f>
        <v>573713.28</v>
      </c>
      <c r="AO7101" s="14">
        <f>IF(tbl_LoanData[[#This Row],[Application Status]]="Approved",1,0)</f>
        <v>1</v>
      </c>
      <c r="AP7101" s="22" t="str">
        <f t="shared" ca="1" si="331"/>
        <v/>
      </c>
      <c r="AQ7101" s="22" t="str">
        <f t="shared" ca="1" si="332"/>
        <v/>
      </c>
    </row>
    <row r="7102" spans="1:43" ht="14.4" customHeight="1" x14ac:dyDescent="0.3">
      <c r="A7102" s="2" t="s">
        <v>11387</v>
      </c>
      <c r="B7102" s="2" t="s">
        <v>11388</v>
      </c>
      <c r="C7102" s="2" t="s">
        <v>227</v>
      </c>
      <c r="D7102" s="2" t="s">
        <v>101</v>
      </c>
      <c r="E7102" s="2" t="s">
        <v>182</v>
      </c>
      <c r="F7102" s="2">
        <v>46</v>
      </c>
      <c r="G7102" s="2" t="s">
        <v>69</v>
      </c>
      <c r="H7102" s="2" t="s">
        <v>233</v>
      </c>
      <c r="I7102" s="2" t="s">
        <v>46</v>
      </c>
      <c r="J7102" s="3">
        <v>46148</v>
      </c>
      <c r="K7102" s="3"/>
      <c r="L7102" s="2" t="s">
        <v>37</v>
      </c>
      <c r="M7102" s="2" t="s">
        <v>199</v>
      </c>
      <c r="N7102" s="2" t="s">
        <v>319</v>
      </c>
      <c r="O7102" s="4">
        <v>154000</v>
      </c>
      <c r="P7102" s="4">
        <v>49100</v>
      </c>
      <c r="Q7102" s="4">
        <v>104900</v>
      </c>
      <c r="R7102" s="2">
        <v>24</v>
      </c>
      <c r="S7102" s="5">
        <v>5.85</v>
      </c>
      <c r="T7102" s="4">
        <v>4882.22</v>
      </c>
      <c r="U7102" s="2" t="s">
        <v>96</v>
      </c>
      <c r="V7102" s="2" t="s">
        <v>97</v>
      </c>
      <c r="W7102" s="4">
        <v>0</v>
      </c>
      <c r="X7102" s="4">
        <v>0</v>
      </c>
      <c r="Y7102" s="4">
        <v>117173.3</v>
      </c>
      <c r="Z7102" s="2">
        <v>0</v>
      </c>
      <c r="AA7102" s="2" t="s">
        <v>97</v>
      </c>
      <c r="AB7102" s="2" t="s">
        <v>15727</v>
      </c>
      <c r="AC7102" s="2" t="s">
        <v>146</v>
      </c>
      <c r="AD7102" s="2" t="s">
        <v>76</v>
      </c>
      <c r="AE7102" s="5">
        <v>68.12</v>
      </c>
      <c r="AF7102" s="2">
        <v>0</v>
      </c>
      <c r="AG7102" s="2" t="s">
        <v>97</v>
      </c>
      <c r="AH7102" s="2"/>
      <c r="AI7102" s="6" t="str">
        <f t="shared" si="330"/>
        <v>45-54</v>
      </c>
      <c r="AJ7102" s="11">
        <f>YEAR(tbl_LoanData[[#This Row],[Application Date]])</f>
        <v>2026</v>
      </c>
      <c r="AK7102" s="11" t="str">
        <f>TEXT(tbl_LoanData[[#This Row],[Application Date]],"MMMM")</f>
        <v>May</v>
      </c>
      <c r="AL7102" s="12">
        <f>DATE(YEAR(tbl_LoanData[[#This Row],[Application Date]]),MONTH(tbl_LoanData[[#This Row],[Application Date]]),1)</f>
        <v>46143</v>
      </c>
      <c r="AM7102" s="14">
        <f ca="1">IF(AND(tbl_LoanData[[#This Row],[Application Date]]&gt;=EOMONTH(TODAY(),-1)+1,tbl_LoanData[[#This Row],[Application Date]]&lt;=TODAY()),tbl_LoanData[[#This Row],[Loan Amount]],0)</f>
        <v>0</v>
      </c>
      <c r="AN7102" s="14">
        <f>tbl_LoanData[[#This Row],[Amount Paid]]-(Q7102-X7102)</f>
        <v>-104900</v>
      </c>
      <c r="AO7102" s="14">
        <f>IF(tbl_LoanData[[#This Row],[Application Status]]="Approved",1,0)</f>
        <v>0</v>
      </c>
      <c r="AP7102" s="22" t="str">
        <f t="shared" ca="1" si="331"/>
        <v/>
      </c>
      <c r="AQ7102" s="22" t="str">
        <f t="shared" ca="1" si="332"/>
        <v/>
      </c>
    </row>
    <row r="7103" spans="1:43" x14ac:dyDescent="0.3">
      <c r="A7103" s="2" t="s">
        <v>11515</v>
      </c>
      <c r="B7103" s="2" t="s">
        <v>11516</v>
      </c>
      <c r="C7103" s="2" t="s">
        <v>397</v>
      </c>
      <c r="D7103" s="2" t="s">
        <v>311</v>
      </c>
      <c r="E7103" s="2" t="s">
        <v>293</v>
      </c>
      <c r="F7103" s="2">
        <v>63</v>
      </c>
      <c r="G7103" s="2" t="s">
        <v>83</v>
      </c>
      <c r="H7103" s="2" t="s">
        <v>298</v>
      </c>
      <c r="I7103" s="2" t="s">
        <v>43</v>
      </c>
      <c r="J7103" s="3">
        <v>46151</v>
      </c>
      <c r="K7103" s="3"/>
      <c r="L7103" s="2" t="s">
        <v>38</v>
      </c>
      <c r="M7103" s="2" t="s">
        <v>71</v>
      </c>
      <c r="N7103" s="2" t="s">
        <v>589</v>
      </c>
      <c r="O7103" s="4">
        <v>1060000</v>
      </c>
      <c r="P7103" s="4">
        <v>279100</v>
      </c>
      <c r="Q7103" s="4">
        <v>780900</v>
      </c>
      <c r="R7103" s="2">
        <v>48</v>
      </c>
      <c r="S7103" s="5">
        <v>13.85</v>
      </c>
      <c r="T7103" s="4">
        <v>25281.64</v>
      </c>
      <c r="U7103" s="2" t="s">
        <v>96</v>
      </c>
      <c r="V7103" s="2" t="s">
        <v>97</v>
      </c>
      <c r="W7103" s="4">
        <v>0</v>
      </c>
      <c r="X7103" s="4">
        <v>0</v>
      </c>
      <c r="Y7103" s="4">
        <v>1213518.6000000001</v>
      </c>
      <c r="Z7103" s="2">
        <v>0</v>
      </c>
      <c r="AA7103" s="2" t="s">
        <v>97</v>
      </c>
      <c r="AB7103" s="2" t="s">
        <v>15729</v>
      </c>
      <c r="AC7103" s="2" t="s">
        <v>360</v>
      </c>
      <c r="AD7103" s="2" t="s">
        <v>76</v>
      </c>
      <c r="AE7103" s="5">
        <v>73.67</v>
      </c>
      <c r="AF7103" s="2">
        <v>0</v>
      </c>
      <c r="AG7103" s="2" t="s">
        <v>97</v>
      </c>
      <c r="AH7103" s="2"/>
      <c r="AI7103" s="6" t="str">
        <f t="shared" si="330"/>
        <v>55-64</v>
      </c>
      <c r="AJ7103" s="11">
        <f>YEAR(tbl_LoanData[[#This Row],[Application Date]])</f>
        <v>2026</v>
      </c>
      <c r="AK7103" s="11" t="str">
        <f>TEXT(tbl_LoanData[[#This Row],[Application Date]],"MMMM")</f>
        <v>May</v>
      </c>
      <c r="AL7103" s="12">
        <f>DATE(YEAR(tbl_LoanData[[#This Row],[Application Date]]),MONTH(tbl_LoanData[[#This Row],[Application Date]]),1)</f>
        <v>46143</v>
      </c>
      <c r="AM7103" s="14">
        <f ca="1">IF(AND(tbl_LoanData[[#This Row],[Application Date]]&gt;=EOMONTH(TODAY(),-1)+1,tbl_LoanData[[#This Row],[Application Date]]&lt;=TODAY()),tbl_LoanData[[#This Row],[Loan Amount]],0)</f>
        <v>0</v>
      </c>
      <c r="AN7103" s="14">
        <f>tbl_LoanData[[#This Row],[Amount Paid]]-(Q7103-X7103)</f>
        <v>-780900</v>
      </c>
      <c r="AO7103" s="14">
        <f>IF(tbl_LoanData[[#This Row],[Application Status]]="Approved",1,0)</f>
        <v>0</v>
      </c>
      <c r="AP7103" s="22" t="str">
        <f t="shared" ca="1" si="331"/>
        <v/>
      </c>
      <c r="AQ7103" s="22" t="str">
        <f t="shared" ca="1" si="332"/>
        <v/>
      </c>
    </row>
    <row r="7104" spans="1:43" ht="14.4" customHeight="1" x14ac:dyDescent="0.3">
      <c r="A7104" s="2" t="s">
        <v>11521</v>
      </c>
      <c r="B7104" s="2" t="s">
        <v>11522</v>
      </c>
      <c r="C7104" s="2" t="s">
        <v>423</v>
      </c>
      <c r="D7104" s="2" t="s">
        <v>101</v>
      </c>
      <c r="E7104" s="2" t="s">
        <v>293</v>
      </c>
      <c r="F7104" s="2">
        <v>22</v>
      </c>
      <c r="G7104" s="2" t="s">
        <v>69</v>
      </c>
      <c r="H7104" s="2" t="s">
        <v>103</v>
      </c>
      <c r="I7104" s="2" t="s">
        <v>43</v>
      </c>
      <c r="J7104" s="3">
        <v>46164</v>
      </c>
      <c r="K7104" s="3">
        <v>46169</v>
      </c>
      <c r="L7104" s="2" t="s">
        <v>39</v>
      </c>
      <c r="M7104" s="2" t="s">
        <v>85</v>
      </c>
      <c r="N7104" s="2" t="s">
        <v>324</v>
      </c>
      <c r="O7104" s="4">
        <v>2077000</v>
      </c>
      <c r="P7104" s="4">
        <v>488500</v>
      </c>
      <c r="Q7104" s="4">
        <v>1588500</v>
      </c>
      <c r="R7104" s="2">
        <v>12</v>
      </c>
      <c r="S7104" s="5">
        <v>12.21</v>
      </c>
      <c r="T7104" s="4">
        <v>148537.99</v>
      </c>
      <c r="U7104" s="2" t="s">
        <v>73</v>
      </c>
      <c r="V7104" s="2" t="s">
        <v>74</v>
      </c>
      <c r="W7104" s="4">
        <v>297075.98</v>
      </c>
      <c r="X7104" s="4">
        <v>1485379.87</v>
      </c>
      <c r="Y7104" s="4">
        <v>1782455.85</v>
      </c>
      <c r="Z7104" s="2">
        <v>0</v>
      </c>
      <c r="AA7104" s="2" t="s">
        <v>56</v>
      </c>
      <c r="AB7104" s="2" t="s">
        <v>15729</v>
      </c>
      <c r="AC7104" s="2" t="s">
        <v>146</v>
      </c>
      <c r="AD7104" s="2" t="s">
        <v>76</v>
      </c>
      <c r="AE7104" s="5">
        <v>76.48</v>
      </c>
      <c r="AF7104" s="2">
        <v>0</v>
      </c>
      <c r="AG7104" s="2" t="s">
        <v>77</v>
      </c>
      <c r="AH7104" s="2">
        <v>5</v>
      </c>
      <c r="AI7104" s="6" t="str">
        <f t="shared" si="330"/>
        <v>18-24</v>
      </c>
      <c r="AJ7104" s="11">
        <f>YEAR(tbl_LoanData[[#This Row],[Application Date]])</f>
        <v>2026</v>
      </c>
      <c r="AK7104" s="11" t="str">
        <f>TEXT(tbl_LoanData[[#This Row],[Application Date]],"MMMM")</f>
        <v>May</v>
      </c>
      <c r="AL7104" s="12">
        <f>DATE(YEAR(tbl_LoanData[[#This Row],[Application Date]]),MONTH(tbl_LoanData[[#This Row],[Application Date]]),1)</f>
        <v>46143</v>
      </c>
      <c r="AM7104" s="14">
        <f ca="1">IF(AND(tbl_LoanData[[#This Row],[Application Date]]&gt;=EOMONTH(TODAY(),-1)+1,tbl_LoanData[[#This Row],[Application Date]]&lt;=TODAY()),tbl_LoanData[[#This Row],[Loan Amount]],0)</f>
        <v>0</v>
      </c>
      <c r="AN7104" s="14">
        <f>tbl_LoanData[[#This Row],[Amount Paid]]-(Q7104-X7104)</f>
        <v>193955.85000000009</v>
      </c>
      <c r="AO7104" s="14">
        <f>IF(tbl_LoanData[[#This Row],[Application Status]]="Approved",1,0)</f>
        <v>1</v>
      </c>
      <c r="AP7104" s="22" t="str">
        <f t="shared" ca="1" si="331"/>
        <v/>
      </c>
      <c r="AQ7104" s="22" t="str">
        <f t="shared" ca="1" si="332"/>
        <v/>
      </c>
    </row>
    <row r="7105" spans="1:43" x14ac:dyDescent="0.3">
      <c r="A7105" s="2" t="s">
        <v>11589</v>
      </c>
      <c r="B7105" s="2" t="s">
        <v>11590</v>
      </c>
      <c r="C7105" s="2" t="s">
        <v>533</v>
      </c>
      <c r="D7105" s="2" t="s">
        <v>204</v>
      </c>
      <c r="E7105" s="2" t="s">
        <v>183</v>
      </c>
      <c r="F7105" s="2">
        <v>58</v>
      </c>
      <c r="G7105" s="2" t="s">
        <v>83</v>
      </c>
      <c r="H7105" s="2" t="s">
        <v>93</v>
      </c>
      <c r="I7105" s="2" t="s">
        <v>50</v>
      </c>
      <c r="J7105" s="3">
        <v>46170</v>
      </c>
      <c r="K7105" s="3">
        <v>46176</v>
      </c>
      <c r="L7105" s="2" t="s">
        <v>36</v>
      </c>
      <c r="M7105" s="2" t="s">
        <v>111</v>
      </c>
      <c r="N7105" s="2" t="s">
        <v>350</v>
      </c>
      <c r="O7105" s="4">
        <v>1450000</v>
      </c>
      <c r="P7105" s="4">
        <v>488500</v>
      </c>
      <c r="Q7105" s="4">
        <v>961500</v>
      </c>
      <c r="R7105" s="2">
        <v>36</v>
      </c>
      <c r="S7105" s="5">
        <v>6.79</v>
      </c>
      <c r="T7105" s="4">
        <v>32148.82</v>
      </c>
      <c r="U7105" s="2" t="s">
        <v>73</v>
      </c>
      <c r="V7105" s="2" t="s">
        <v>74</v>
      </c>
      <c r="W7105" s="4">
        <v>64297.64</v>
      </c>
      <c r="X7105" s="4">
        <v>1093059.9099999999</v>
      </c>
      <c r="Y7105" s="4">
        <v>1157357.55</v>
      </c>
      <c r="Z7105" s="2">
        <v>0</v>
      </c>
      <c r="AA7105" s="2" t="s">
        <v>56</v>
      </c>
      <c r="AB7105" s="2" t="s">
        <v>15729</v>
      </c>
      <c r="AC7105" s="2" t="s">
        <v>213</v>
      </c>
      <c r="AD7105" s="2" t="s">
        <v>76</v>
      </c>
      <c r="AE7105" s="5">
        <v>66.31</v>
      </c>
      <c r="AF7105" s="2">
        <v>0</v>
      </c>
      <c r="AG7105" s="2" t="s">
        <v>77</v>
      </c>
      <c r="AH7105" s="2">
        <v>6</v>
      </c>
      <c r="AI7105" s="6" t="str">
        <f t="shared" si="330"/>
        <v>55-64</v>
      </c>
      <c r="AJ7105" s="11">
        <f>YEAR(tbl_LoanData[[#This Row],[Application Date]])</f>
        <v>2026</v>
      </c>
      <c r="AK7105" s="11" t="str">
        <f>TEXT(tbl_LoanData[[#This Row],[Application Date]],"MMMM")</f>
        <v>May</v>
      </c>
      <c r="AL7105" s="12">
        <f>DATE(YEAR(tbl_LoanData[[#This Row],[Application Date]]),MONTH(tbl_LoanData[[#This Row],[Application Date]]),1)</f>
        <v>46143</v>
      </c>
      <c r="AM7105" s="14">
        <f ca="1">IF(AND(tbl_LoanData[[#This Row],[Application Date]]&gt;=EOMONTH(TODAY(),-1)+1,tbl_LoanData[[#This Row],[Application Date]]&lt;=TODAY()),tbl_LoanData[[#This Row],[Loan Amount]],0)</f>
        <v>0</v>
      </c>
      <c r="AN7105" s="14">
        <f>tbl_LoanData[[#This Row],[Amount Paid]]-(Q7105-X7105)</f>
        <v>195857.54999999993</v>
      </c>
      <c r="AO7105" s="14">
        <f>IF(tbl_LoanData[[#This Row],[Application Status]]="Approved",1,0)</f>
        <v>1</v>
      </c>
      <c r="AP7105" s="22" t="str">
        <f t="shared" ca="1" si="331"/>
        <v/>
      </c>
      <c r="AQ7105" s="22" t="str">
        <f t="shared" ca="1" si="332"/>
        <v/>
      </c>
    </row>
    <row r="7106" spans="1:43" x14ac:dyDescent="0.3">
      <c r="A7106" s="2" t="s">
        <v>11643</v>
      </c>
      <c r="B7106" s="2" t="s">
        <v>11644</v>
      </c>
      <c r="C7106" s="2" t="s">
        <v>124</v>
      </c>
      <c r="D7106" s="2" t="s">
        <v>161</v>
      </c>
      <c r="E7106" s="2" t="s">
        <v>447</v>
      </c>
      <c r="F7106" s="2">
        <v>49</v>
      </c>
      <c r="G7106" s="2" t="s">
        <v>69</v>
      </c>
      <c r="H7106" s="2" t="s">
        <v>259</v>
      </c>
      <c r="I7106" s="2" t="s">
        <v>43</v>
      </c>
      <c r="J7106" s="3">
        <v>46161</v>
      </c>
      <c r="K7106" s="3">
        <v>46174</v>
      </c>
      <c r="L7106" s="2" t="s">
        <v>37</v>
      </c>
      <c r="M7106" s="2" t="s">
        <v>199</v>
      </c>
      <c r="N7106" s="2" t="s">
        <v>200</v>
      </c>
      <c r="O7106" s="4">
        <v>150000</v>
      </c>
      <c r="P7106" s="4">
        <v>36700</v>
      </c>
      <c r="Q7106" s="4">
        <v>113300</v>
      </c>
      <c r="R7106" s="2">
        <v>12</v>
      </c>
      <c r="S7106" s="5">
        <v>5.45</v>
      </c>
      <c r="T7106" s="4">
        <v>9956.24</v>
      </c>
      <c r="U7106" s="2" t="s">
        <v>73</v>
      </c>
      <c r="V7106" s="2" t="s">
        <v>74</v>
      </c>
      <c r="W7106" s="4">
        <v>0</v>
      </c>
      <c r="X7106" s="4">
        <v>119474.85</v>
      </c>
      <c r="Y7106" s="4">
        <v>119474.85</v>
      </c>
      <c r="Z7106" s="2">
        <v>64</v>
      </c>
      <c r="AA7106" s="2" t="s">
        <v>59</v>
      </c>
      <c r="AB7106" s="2" t="s">
        <v>15727</v>
      </c>
      <c r="AC7106" s="2" t="s">
        <v>87</v>
      </c>
      <c r="AD7106" s="2" t="s">
        <v>76</v>
      </c>
      <c r="AE7106" s="5">
        <v>75.53</v>
      </c>
      <c r="AF7106" s="2">
        <v>2</v>
      </c>
      <c r="AG7106" s="2" t="s">
        <v>130</v>
      </c>
      <c r="AH7106" s="2">
        <v>13</v>
      </c>
      <c r="AI7106" s="6" t="str">
        <f t="shared" ref="AI7106:AI7169" si="333">IF(F7106&lt;25,"18-24",IF(F7106&lt;35,"25-34",IF(F7106&lt;45,"35-44",IF(F7106&lt;55,"45-54",IF(F7106&lt;65,"55-64","65+")))))</f>
        <v>45-54</v>
      </c>
      <c r="AJ7106" s="11">
        <f>YEAR(tbl_LoanData[[#This Row],[Application Date]])</f>
        <v>2026</v>
      </c>
      <c r="AK7106" s="11" t="str">
        <f>TEXT(tbl_LoanData[[#This Row],[Application Date]],"MMMM")</f>
        <v>May</v>
      </c>
      <c r="AL7106" s="12">
        <f>DATE(YEAR(tbl_LoanData[[#This Row],[Application Date]]),MONTH(tbl_LoanData[[#This Row],[Application Date]]),1)</f>
        <v>46143</v>
      </c>
      <c r="AM7106" s="14">
        <f ca="1">IF(AND(tbl_LoanData[[#This Row],[Application Date]]&gt;=EOMONTH(TODAY(),-1)+1,tbl_LoanData[[#This Row],[Application Date]]&lt;=TODAY()),tbl_LoanData[[#This Row],[Loan Amount]],0)</f>
        <v>0</v>
      </c>
      <c r="AN7106" s="14">
        <f>tbl_LoanData[[#This Row],[Amount Paid]]-(Q7106-X7106)</f>
        <v>6174.8500000000058</v>
      </c>
      <c r="AO7106" s="14">
        <f>IF(tbl_LoanData[[#This Row],[Application Status]]="Approved",1,0)</f>
        <v>1</v>
      </c>
      <c r="AP7106" s="22" t="str">
        <f t="shared" ref="AP7106:AP7169" ca="1" si="334">IF(AND(J7106&gt;=DATE(YEAR(TODAY()),MONTH(TODAY()),1),J7106&lt;=TODAY()),"Current MTD",IF(AND(J7106&gt;=EOMONTH(TODAY(),-2)+1,J7106&lt;=EOMONTH(TODAY(),-1)),"Previous MTD",""))</f>
        <v/>
      </c>
      <c r="AQ7106" s="22" t="str">
        <f t="shared" ref="AQ7106:AQ7169" ca="1" si="335">IF(AND(J7106&gt;=DATE(YEAR(TODAY()),MONTH(TODAY()),1),J7106&lt;=TODAY()),TEXT(DATE(YEAR(TODAY()),MONTH(TODAY()),1),"mmm d")&amp;"–"&amp;DAY(TODAY()),IF(AND(J7106&gt;=EOMONTH(TODAY(),-2)+1,J7106&lt;=EOMONTH(TODAY(),-1)),""&amp;TEXT(EOMONTH(TODAY(),-2)+1,"mmm d")&amp;"–"&amp;DAY(TODAY()),""))</f>
        <v/>
      </c>
    </row>
    <row r="7107" spans="1:43" ht="14.4" customHeight="1" x14ac:dyDescent="0.3">
      <c r="A7107" s="2" t="s">
        <v>11809</v>
      </c>
      <c r="B7107" s="2" t="s">
        <v>11810</v>
      </c>
      <c r="C7107" s="2" t="s">
        <v>432</v>
      </c>
      <c r="D7107" s="2" t="s">
        <v>118</v>
      </c>
      <c r="E7107" s="2" t="s">
        <v>182</v>
      </c>
      <c r="F7107" s="2">
        <v>31</v>
      </c>
      <c r="G7107" s="2" t="s">
        <v>69</v>
      </c>
      <c r="H7107" s="2" t="s">
        <v>93</v>
      </c>
      <c r="I7107" s="2" t="s">
        <v>50</v>
      </c>
      <c r="J7107" s="3">
        <v>46148</v>
      </c>
      <c r="K7107" s="3">
        <v>46158</v>
      </c>
      <c r="L7107" s="2" t="s">
        <v>37</v>
      </c>
      <c r="M7107" s="2" t="s">
        <v>260</v>
      </c>
      <c r="N7107" s="2" t="s">
        <v>457</v>
      </c>
      <c r="O7107" s="4">
        <v>113000</v>
      </c>
      <c r="P7107" s="4">
        <v>18600</v>
      </c>
      <c r="Q7107" s="4">
        <v>94400</v>
      </c>
      <c r="R7107" s="2">
        <v>36</v>
      </c>
      <c r="S7107" s="5">
        <v>8.84</v>
      </c>
      <c r="T7107" s="4">
        <v>3317.64</v>
      </c>
      <c r="U7107" s="2" t="s">
        <v>73</v>
      </c>
      <c r="V7107" s="2" t="s">
        <v>74</v>
      </c>
      <c r="W7107" s="4">
        <v>9952.92</v>
      </c>
      <c r="X7107" s="4">
        <v>109481.96</v>
      </c>
      <c r="Y7107" s="4">
        <v>119434.88</v>
      </c>
      <c r="Z7107" s="2">
        <v>0</v>
      </c>
      <c r="AA7107" s="2" t="s">
        <v>56</v>
      </c>
      <c r="AB7107" s="2" t="s">
        <v>15729</v>
      </c>
      <c r="AC7107" s="2" t="s">
        <v>129</v>
      </c>
      <c r="AD7107" s="2" t="s">
        <v>76</v>
      </c>
      <c r="AE7107" s="5">
        <v>83.54</v>
      </c>
      <c r="AF7107" s="2">
        <v>0</v>
      </c>
      <c r="AG7107" s="2" t="s">
        <v>77</v>
      </c>
      <c r="AH7107" s="2">
        <v>10</v>
      </c>
      <c r="AI7107" s="6" t="str">
        <f t="shared" si="333"/>
        <v>25-34</v>
      </c>
      <c r="AJ7107" s="11">
        <f>YEAR(tbl_LoanData[[#This Row],[Application Date]])</f>
        <v>2026</v>
      </c>
      <c r="AK7107" s="11" t="str">
        <f>TEXT(tbl_LoanData[[#This Row],[Application Date]],"MMMM")</f>
        <v>May</v>
      </c>
      <c r="AL7107" s="12">
        <f>DATE(YEAR(tbl_LoanData[[#This Row],[Application Date]]),MONTH(tbl_LoanData[[#This Row],[Application Date]]),1)</f>
        <v>46143</v>
      </c>
      <c r="AM7107" s="14">
        <f ca="1">IF(AND(tbl_LoanData[[#This Row],[Application Date]]&gt;=EOMONTH(TODAY(),-1)+1,tbl_LoanData[[#This Row],[Application Date]]&lt;=TODAY()),tbl_LoanData[[#This Row],[Loan Amount]],0)</f>
        <v>0</v>
      </c>
      <c r="AN7107" s="14">
        <f>tbl_LoanData[[#This Row],[Amount Paid]]-(Q7107-X7107)</f>
        <v>25034.880000000005</v>
      </c>
      <c r="AO7107" s="14">
        <f>IF(tbl_LoanData[[#This Row],[Application Status]]="Approved",1,0)</f>
        <v>1</v>
      </c>
      <c r="AP7107" s="22" t="str">
        <f t="shared" ca="1" si="334"/>
        <v/>
      </c>
      <c r="AQ7107" s="22" t="str">
        <f t="shared" ca="1" si="335"/>
        <v/>
      </c>
    </row>
    <row r="7108" spans="1:43" ht="14.4" customHeight="1" x14ac:dyDescent="0.3">
      <c r="A7108" s="2" t="s">
        <v>11873</v>
      </c>
      <c r="B7108" s="2" t="s">
        <v>11874</v>
      </c>
      <c r="C7108" s="2" t="s">
        <v>368</v>
      </c>
      <c r="D7108" s="2" t="s">
        <v>81</v>
      </c>
      <c r="E7108" s="2" t="s">
        <v>150</v>
      </c>
      <c r="F7108" s="2">
        <v>37</v>
      </c>
      <c r="G7108" s="2" t="s">
        <v>83</v>
      </c>
      <c r="H7108" s="2" t="s">
        <v>103</v>
      </c>
      <c r="I7108" s="2" t="s">
        <v>43</v>
      </c>
      <c r="J7108" s="3">
        <v>46164</v>
      </c>
      <c r="K7108" s="3">
        <v>46169</v>
      </c>
      <c r="L7108" s="2" t="s">
        <v>37</v>
      </c>
      <c r="M7108" s="2" t="s">
        <v>199</v>
      </c>
      <c r="N7108" s="2" t="s">
        <v>200</v>
      </c>
      <c r="O7108" s="4">
        <v>219000</v>
      </c>
      <c r="P7108" s="4">
        <v>77300</v>
      </c>
      <c r="Q7108" s="4">
        <v>141700</v>
      </c>
      <c r="R7108" s="2">
        <v>60</v>
      </c>
      <c r="S7108" s="5">
        <v>7.1</v>
      </c>
      <c r="T7108" s="4">
        <v>3200.06</v>
      </c>
      <c r="U7108" s="2" t="s">
        <v>73</v>
      </c>
      <c r="V7108" s="2" t="s">
        <v>74</v>
      </c>
      <c r="W7108" s="4">
        <v>6400.12</v>
      </c>
      <c r="X7108" s="4">
        <v>185603.38</v>
      </c>
      <c r="Y7108" s="4">
        <v>192003.5</v>
      </c>
      <c r="Z7108" s="2">
        <v>0</v>
      </c>
      <c r="AA7108" s="2" t="s">
        <v>56</v>
      </c>
      <c r="AB7108" s="2" t="s">
        <v>15728</v>
      </c>
      <c r="AC7108" s="2" t="s">
        <v>213</v>
      </c>
      <c r="AD7108" s="2" t="s">
        <v>76</v>
      </c>
      <c r="AE7108" s="5">
        <v>64.7</v>
      </c>
      <c r="AF7108" s="2">
        <v>0</v>
      </c>
      <c r="AG7108" s="2" t="s">
        <v>77</v>
      </c>
      <c r="AH7108" s="2">
        <v>5</v>
      </c>
      <c r="AI7108" s="6" t="str">
        <f t="shared" si="333"/>
        <v>35-44</v>
      </c>
      <c r="AJ7108" s="11">
        <f>YEAR(tbl_LoanData[[#This Row],[Application Date]])</f>
        <v>2026</v>
      </c>
      <c r="AK7108" s="11" t="str">
        <f>TEXT(tbl_LoanData[[#This Row],[Application Date]],"MMMM")</f>
        <v>May</v>
      </c>
      <c r="AL7108" s="12">
        <f>DATE(YEAR(tbl_LoanData[[#This Row],[Application Date]]),MONTH(tbl_LoanData[[#This Row],[Application Date]]),1)</f>
        <v>46143</v>
      </c>
      <c r="AM7108" s="14">
        <f ca="1">IF(AND(tbl_LoanData[[#This Row],[Application Date]]&gt;=EOMONTH(TODAY(),-1)+1,tbl_LoanData[[#This Row],[Application Date]]&lt;=TODAY()),tbl_LoanData[[#This Row],[Loan Amount]],0)</f>
        <v>0</v>
      </c>
      <c r="AN7108" s="14">
        <f>tbl_LoanData[[#This Row],[Amount Paid]]-(Q7108-X7108)</f>
        <v>50303.500000000007</v>
      </c>
      <c r="AO7108" s="14">
        <f>IF(tbl_LoanData[[#This Row],[Application Status]]="Approved",1,0)</f>
        <v>1</v>
      </c>
      <c r="AP7108" s="22" t="str">
        <f t="shared" ca="1" si="334"/>
        <v/>
      </c>
      <c r="AQ7108" s="22" t="str">
        <f t="shared" ca="1" si="335"/>
        <v/>
      </c>
    </row>
    <row r="7109" spans="1:43" ht="14.4" customHeight="1" x14ac:dyDescent="0.3">
      <c r="A7109" s="2" t="s">
        <v>11943</v>
      </c>
      <c r="B7109" s="2" t="s">
        <v>11944</v>
      </c>
      <c r="C7109" s="2" t="s">
        <v>203</v>
      </c>
      <c r="D7109" s="2" t="s">
        <v>91</v>
      </c>
      <c r="E7109" s="2" t="s">
        <v>81</v>
      </c>
      <c r="F7109" s="2">
        <v>59</v>
      </c>
      <c r="G7109" s="2" t="s">
        <v>69</v>
      </c>
      <c r="H7109" s="2" t="s">
        <v>237</v>
      </c>
      <c r="I7109" s="2" t="s">
        <v>48</v>
      </c>
      <c r="J7109" s="3">
        <v>46149</v>
      </c>
      <c r="K7109" s="3">
        <v>46161</v>
      </c>
      <c r="L7109" s="2" t="s">
        <v>40</v>
      </c>
      <c r="M7109" s="2" t="s">
        <v>94</v>
      </c>
      <c r="N7109" s="2" t="s">
        <v>95</v>
      </c>
      <c r="O7109" s="4">
        <v>1134000</v>
      </c>
      <c r="P7109" s="4">
        <v>197100</v>
      </c>
      <c r="Q7109" s="4">
        <v>936900</v>
      </c>
      <c r="R7109" s="2">
        <v>48</v>
      </c>
      <c r="S7109" s="5">
        <v>13.23</v>
      </c>
      <c r="T7109" s="4">
        <v>29848.07</v>
      </c>
      <c r="U7109" s="2" t="s">
        <v>73</v>
      </c>
      <c r="V7109" s="2" t="s">
        <v>74</v>
      </c>
      <c r="W7109" s="4">
        <v>59696.14</v>
      </c>
      <c r="X7109" s="4">
        <v>1373011.34</v>
      </c>
      <c r="Y7109" s="4">
        <v>1432707.48</v>
      </c>
      <c r="Z7109" s="2">
        <v>32</v>
      </c>
      <c r="AA7109" s="2" t="s">
        <v>58</v>
      </c>
      <c r="AB7109" s="2" t="s">
        <v>15734</v>
      </c>
      <c r="AC7109" s="2" t="s">
        <v>75</v>
      </c>
      <c r="AD7109" s="2" t="s">
        <v>76</v>
      </c>
      <c r="AE7109" s="5">
        <v>82.62</v>
      </c>
      <c r="AF7109" s="2">
        <v>1</v>
      </c>
      <c r="AG7109" s="2" t="s">
        <v>15718</v>
      </c>
      <c r="AH7109" s="2">
        <v>12</v>
      </c>
      <c r="AI7109" s="6" t="str">
        <f t="shared" si="333"/>
        <v>55-64</v>
      </c>
      <c r="AJ7109" s="11">
        <f>YEAR(tbl_LoanData[[#This Row],[Application Date]])</f>
        <v>2026</v>
      </c>
      <c r="AK7109" s="11" t="str">
        <f>TEXT(tbl_LoanData[[#This Row],[Application Date]],"MMMM")</f>
        <v>May</v>
      </c>
      <c r="AL7109" s="12">
        <f>DATE(YEAR(tbl_LoanData[[#This Row],[Application Date]]),MONTH(tbl_LoanData[[#This Row],[Application Date]]),1)</f>
        <v>46143</v>
      </c>
      <c r="AM7109" s="14">
        <f ca="1">IF(AND(tbl_LoanData[[#This Row],[Application Date]]&gt;=EOMONTH(TODAY(),-1)+1,tbl_LoanData[[#This Row],[Application Date]]&lt;=TODAY()),tbl_LoanData[[#This Row],[Loan Amount]],0)</f>
        <v>0</v>
      </c>
      <c r="AN7109" s="14">
        <f>tbl_LoanData[[#This Row],[Amount Paid]]-(Q7109-X7109)</f>
        <v>495807.4800000001</v>
      </c>
      <c r="AO7109" s="14">
        <f>IF(tbl_LoanData[[#This Row],[Application Status]]="Approved",1,0)</f>
        <v>1</v>
      </c>
      <c r="AP7109" s="22" t="str">
        <f t="shared" ca="1" si="334"/>
        <v/>
      </c>
      <c r="AQ7109" s="22" t="str">
        <f t="shared" ca="1" si="335"/>
        <v/>
      </c>
    </row>
    <row r="7110" spans="1:43" x14ac:dyDescent="0.3">
      <c r="A7110" s="2" t="s">
        <v>11993</v>
      </c>
      <c r="B7110" s="2" t="s">
        <v>11994</v>
      </c>
      <c r="C7110" s="2" t="s">
        <v>141</v>
      </c>
      <c r="D7110" s="2" t="s">
        <v>82</v>
      </c>
      <c r="E7110" s="2" t="s">
        <v>135</v>
      </c>
      <c r="F7110" s="2">
        <v>52</v>
      </c>
      <c r="G7110" s="2" t="s">
        <v>83</v>
      </c>
      <c r="H7110" s="2" t="s">
        <v>285</v>
      </c>
      <c r="I7110" s="2" t="s">
        <v>55</v>
      </c>
      <c r="J7110" s="3">
        <v>46147</v>
      </c>
      <c r="K7110" s="3">
        <v>46166</v>
      </c>
      <c r="L7110" s="2" t="s">
        <v>40</v>
      </c>
      <c r="M7110" s="2" t="s">
        <v>111</v>
      </c>
      <c r="N7110" s="2" t="s">
        <v>120</v>
      </c>
      <c r="O7110" s="4">
        <v>1127000</v>
      </c>
      <c r="P7110" s="4">
        <v>427100</v>
      </c>
      <c r="Q7110" s="4">
        <v>699900</v>
      </c>
      <c r="R7110" s="2">
        <v>36</v>
      </c>
      <c r="S7110" s="5">
        <v>11.24</v>
      </c>
      <c r="T7110" s="4">
        <v>25997.4</v>
      </c>
      <c r="U7110" s="2" t="s">
        <v>73</v>
      </c>
      <c r="V7110" s="2" t="s">
        <v>74</v>
      </c>
      <c r="W7110" s="4">
        <v>51994.8</v>
      </c>
      <c r="X7110" s="4">
        <v>883911.48</v>
      </c>
      <c r="Y7110" s="4">
        <v>935906.28</v>
      </c>
      <c r="Z7110" s="2">
        <v>0</v>
      </c>
      <c r="AA7110" s="2" t="s">
        <v>56</v>
      </c>
      <c r="AB7110" s="2" t="s">
        <v>15735</v>
      </c>
      <c r="AC7110" s="2" t="s">
        <v>129</v>
      </c>
      <c r="AD7110" s="2" t="s">
        <v>76</v>
      </c>
      <c r="AE7110" s="5">
        <v>62.1</v>
      </c>
      <c r="AF7110" s="2">
        <v>0</v>
      </c>
      <c r="AG7110" s="2" t="s">
        <v>77</v>
      </c>
      <c r="AH7110" s="2">
        <v>19</v>
      </c>
      <c r="AI7110" s="6" t="str">
        <f t="shared" si="333"/>
        <v>45-54</v>
      </c>
      <c r="AJ7110" s="11">
        <f>YEAR(tbl_LoanData[[#This Row],[Application Date]])</f>
        <v>2026</v>
      </c>
      <c r="AK7110" s="11" t="str">
        <f>TEXT(tbl_LoanData[[#This Row],[Application Date]],"MMMM")</f>
        <v>May</v>
      </c>
      <c r="AL7110" s="12">
        <f>DATE(YEAR(tbl_LoanData[[#This Row],[Application Date]]),MONTH(tbl_LoanData[[#This Row],[Application Date]]),1)</f>
        <v>46143</v>
      </c>
      <c r="AM7110" s="14">
        <f ca="1">IF(AND(tbl_LoanData[[#This Row],[Application Date]]&gt;=EOMONTH(TODAY(),-1)+1,tbl_LoanData[[#This Row],[Application Date]]&lt;=TODAY()),tbl_LoanData[[#This Row],[Loan Amount]],0)</f>
        <v>0</v>
      </c>
      <c r="AN7110" s="14">
        <f>tbl_LoanData[[#This Row],[Amount Paid]]-(Q7110-X7110)</f>
        <v>236006.27999999997</v>
      </c>
      <c r="AO7110" s="14">
        <f>IF(tbl_LoanData[[#This Row],[Application Status]]="Approved",1,0)</f>
        <v>1</v>
      </c>
      <c r="AP7110" s="22" t="str">
        <f t="shared" ca="1" si="334"/>
        <v/>
      </c>
      <c r="AQ7110" s="22" t="str">
        <f t="shared" ca="1" si="335"/>
        <v/>
      </c>
    </row>
    <row r="7111" spans="1:43" x14ac:dyDescent="0.3">
      <c r="A7111" s="2" t="s">
        <v>12067</v>
      </c>
      <c r="B7111" s="2" t="s">
        <v>12068</v>
      </c>
      <c r="C7111" s="2" t="s">
        <v>471</v>
      </c>
      <c r="D7111" s="2" t="s">
        <v>82</v>
      </c>
      <c r="E7111" s="2" t="s">
        <v>68</v>
      </c>
      <c r="F7111" s="2">
        <v>25</v>
      </c>
      <c r="G7111" s="2" t="s">
        <v>83</v>
      </c>
      <c r="H7111" s="2" t="s">
        <v>136</v>
      </c>
      <c r="I7111" s="2" t="s">
        <v>49</v>
      </c>
      <c r="J7111" s="3">
        <v>46147</v>
      </c>
      <c r="K7111" s="3">
        <v>46154</v>
      </c>
      <c r="L7111" s="2" t="s">
        <v>38</v>
      </c>
      <c r="M7111" s="2" t="s">
        <v>144</v>
      </c>
      <c r="N7111" s="2" t="s">
        <v>382</v>
      </c>
      <c r="O7111" s="4">
        <v>1895000</v>
      </c>
      <c r="P7111" s="4">
        <v>321500</v>
      </c>
      <c r="Q7111" s="4">
        <v>1573500</v>
      </c>
      <c r="R7111" s="2">
        <v>36</v>
      </c>
      <c r="S7111" s="5">
        <v>7.8</v>
      </c>
      <c r="T7111" s="4">
        <v>53936.08</v>
      </c>
      <c r="U7111" s="2" t="s">
        <v>73</v>
      </c>
      <c r="V7111" s="2" t="s">
        <v>35</v>
      </c>
      <c r="W7111" s="4">
        <v>0</v>
      </c>
      <c r="X7111" s="4">
        <v>1941699</v>
      </c>
      <c r="Y7111" s="4">
        <v>1941699</v>
      </c>
      <c r="Z7111" s="2">
        <v>96</v>
      </c>
      <c r="AA7111" s="2" t="s">
        <v>60</v>
      </c>
      <c r="AB7111" s="2" t="s">
        <v>15727</v>
      </c>
      <c r="AC7111" s="2" t="s">
        <v>360</v>
      </c>
      <c r="AD7111" s="2" t="s">
        <v>76</v>
      </c>
      <c r="AE7111" s="5">
        <v>83.03</v>
      </c>
      <c r="AF7111" s="2">
        <v>3</v>
      </c>
      <c r="AG7111" s="2" t="s">
        <v>130</v>
      </c>
      <c r="AH7111" s="2">
        <v>7</v>
      </c>
      <c r="AI7111" s="6" t="str">
        <f t="shared" si="333"/>
        <v>25-34</v>
      </c>
      <c r="AJ7111" s="11">
        <f>YEAR(tbl_LoanData[[#This Row],[Application Date]])</f>
        <v>2026</v>
      </c>
      <c r="AK7111" s="11" t="str">
        <f>TEXT(tbl_LoanData[[#This Row],[Application Date]],"MMMM")</f>
        <v>May</v>
      </c>
      <c r="AL7111" s="12">
        <f>DATE(YEAR(tbl_LoanData[[#This Row],[Application Date]]),MONTH(tbl_LoanData[[#This Row],[Application Date]]),1)</f>
        <v>46143</v>
      </c>
      <c r="AM7111" s="14">
        <f ca="1">IF(AND(tbl_LoanData[[#This Row],[Application Date]]&gt;=EOMONTH(TODAY(),-1)+1,tbl_LoanData[[#This Row],[Application Date]]&lt;=TODAY()),tbl_LoanData[[#This Row],[Loan Amount]],0)</f>
        <v>0</v>
      </c>
      <c r="AN7111" s="14">
        <f>tbl_LoanData[[#This Row],[Amount Paid]]-(Q7111-X7111)</f>
        <v>368199</v>
      </c>
      <c r="AO7111" s="14">
        <f>IF(tbl_LoanData[[#This Row],[Application Status]]="Approved",1,0)</f>
        <v>1</v>
      </c>
      <c r="AP7111" s="22" t="str">
        <f t="shared" ca="1" si="334"/>
        <v/>
      </c>
      <c r="AQ7111" s="22" t="str">
        <f t="shared" ca="1" si="335"/>
        <v/>
      </c>
    </row>
    <row r="7112" spans="1:43" ht="14.4" customHeight="1" x14ac:dyDescent="0.3">
      <c r="A7112" s="2" t="s">
        <v>12241</v>
      </c>
      <c r="B7112" s="2" t="s">
        <v>12242</v>
      </c>
      <c r="C7112" s="2" t="s">
        <v>188</v>
      </c>
      <c r="D7112" s="2" t="s">
        <v>118</v>
      </c>
      <c r="E7112" s="2" t="s">
        <v>311</v>
      </c>
      <c r="F7112" s="2">
        <v>63</v>
      </c>
      <c r="G7112" s="2" t="s">
        <v>69</v>
      </c>
      <c r="H7112" s="2" t="s">
        <v>136</v>
      </c>
      <c r="I7112" s="2" t="s">
        <v>49</v>
      </c>
      <c r="J7112" s="3">
        <v>46165</v>
      </c>
      <c r="K7112" s="3"/>
      <c r="L7112" s="2" t="s">
        <v>40</v>
      </c>
      <c r="M7112" s="2" t="s">
        <v>157</v>
      </c>
      <c r="N7112" s="2" t="s">
        <v>328</v>
      </c>
      <c r="O7112" s="4">
        <v>1535000</v>
      </c>
      <c r="P7112" s="4">
        <v>488200</v>
      </c>
      <c r="Q7112" s="4">
        <v>1046800</v>
      </c>
      <c r="R7112" s="2">
        <v>24</v>
      </c>
      <c r="S7112" s="5">
        <v>8.42</v>
      </c>
      <c r="T7112" s="4">
        <v>50961.71</v>
      </c>
      <c r="U7112" s="2" t="s">
        <v>113</v>
      </c>
      <c r="V7112" s="2" t="s">
        <v>97</v>
      </c>
      <c r="W7112" s="4">
        <v>0</v>
      </c>
      <c r="X7112" s="4">
        <v>0</v>
      </c>
      <c r="Y7112" s="4">
        <v>1223081.1200000001</v>
      </c>
      <c r="Z7112" s="2">
        <v>0</v>
      </c>
      <c r="AA7112" s="2" t="s">
        <v>97</v>
      </c>
      <c r="AB7112" s="2" t="s">
        <v>15734</v>
      </c>
      <c r="AC7112" s="2" t="s">
        <v>146</v>
      </c>
      <c r="AD7112" s="2" t="s">
        <v>76</v>
      </c>
      <c r="AE7112" s="5">
        <v>68.2</v>
      </c>
      <c r="AF7112" s="2">
        <v>0</v>
      </c>
      <c r="AG7112" s="2" t="s">
        <v>97</v>
      </c>
      <c r="AH7112" s="2"/>
      <c r="AI7112" s="6" t="str">
        <f t="shared" si="333"/>
        <v>55-64</v>
      </c>
      <c r="AJ7112" s="11">
        <f>YEAR(tbl_LoanData[[#This Row],[Application Date]])</f>
        <v>2026</v>
      </c>
      <c r="AK7112" s="11" t="str">
        <f>TEXT(tbl_LoanData[[#This Row],[Application Date]],"MMMM")</f>
        <v>May</v>
      </c>
      <c r="AL7112" s="12">
        <f>DATE(YEAR(tbl_LoanData[[#This Row],[Application Date]]),MONTH(tbl_LoanData[[#This Row],[Application Date]]),1)</f>
        <v>46143</v>
      </c>
      <c r="AM7112" s="14">
        <f ca="1">IF(AND(tbl_LoanData[[#This Row],[Application Date]]&gt;=EOMONTH(TODAY(),-1)+1,tbl_LoanData[[#This Row],[Application Date]]&lt;=TODAY()),tbl_LoanData[[#This Row],[Loan Amount]],0)</f>
        <v>0</v>
      </c>
      <c r="AN7112" s="14">
        <f>tbl_LoanData[[#This Row],[Amount Paid]]-(Q7112-X7112)</f>
        <v>-1046800</v>
      </c>
      <c r="AO7112" s="14">
        <f>IF(tbl_LoanData[[#This Row],[Application Status]]="Approved",1,0)</f>
        <v>0</v>
      </c>
      <c r="AP7112" s="22" t="str">
        <f t="shared" ca="1" si="334"/>
        <v/>
      </c>
      <c r="AQ7112" s="22" t="str">
        <f t="shared" ca="1" si="335"/>
        <v/>
      </c>
    </row>
    <row r="7113" spans="1:43" x14ac:dyDescent="0.3">
      <c r="A7113" s="2" t="s">
        <v>12381</v>
      </c>
      <c r="B7113" s="2" t="s">
        <v>12382</v>
      </c>
      <c r="C7113" s="2" t="s">
        <v>549</v>
      </c>
      <c r="D7113" s="2" t="s">
        <v>209</v>
      </c>
      <c r="E7113" s="2" t="s">
        <v>91</v>
      </c>
      <c r="F7113" s="2">
        <v>30</v>
      </c>
      <c r="G7113" s="2" t="s">
        <v>83</v>
      </c>
      <c r="H7113" s="2" t="s">
        <v>285</v>
      </c>
      <c r="I7113" s="2" t="s">
        <v>55</v>
      </c>
      <c r="J7113" s="3">
        <v>46144</v>
      </c>
      <c r="K7113" s="3">
        <v>46156</v>
      </c>
      <c r="L7113" s="2" t="s">
        <v>39</v>
      </c>
      <c r="M7113" s="2" t="s">
        <v>167</v>
      </c>
      <c r="N7113" s="2" t="s">
        <v>491</v>
      </c>
      <c r="O7113" s="4">
        <v>1806000</v>
      </c>
      <c r="P7113" s="4">
        <v>501500</v>
      </c>
      <c r="Q7113" s="4">
        <v>1304500</v>
      </c>
      <c r="R7113" s="2">
        <v>48</v>
      </c>
      <c r="S7113" s="5">
        <v>10.11</v>
      </c>
      <c r="T7113" s="4">
        <v>38167.5</v>
      </c>
      <c r="U7113" s="2" t="s">
        <v>73</v>
      </c>
      <c r="V7113" s="2" t="s">
        <v>74</v>
      </c>
      <c r="W7113" s="4">
        <v>114502.5</v>
      </c>
      <c r="X7113" s="4">
        <v>1717537.3</v>
      </c>
      <c r="Y7113" s="4">
        <v>1832039.8</v>
      </c>
      <c r="Z7113" s="2">
        <v>0</v>
      </c>
      <c r="AA7113" s="2" t="s">
        <v>56</v>
      </c>
      <c r="AB7113" s="2" t="s">
        <v>15729</v>
      </c>
      <c r="AC7113" s="2" t="s">
        <v>129</v>
      </c>
      <c r="AD7113" s="2" t="s">
        <v>76</v>
      </c>
      <c r="AE7113" s="5">
        <v>72.23</v>
      </c>
      <c r="AF7113" s="2">
        <v>0</v>
      </c>
      <c r="AG7113" s="2" t="s">
        <v>77</v>
      </c>
      <c r="AH7113" s="2">
        <v>12</v>
      </c>
      <c r="AI7113" s="6" t="str">
        <f t="shared" si="333"/>
        <v>25-34</v>
      </c>
      <c r="AJ7113" s="11">
        <f>YEAR(tbl_LoanData[[#This Row],[Application Date]])</f>
        <v>2026</v>
      </c>
      <c r="AK7113" s="11" t="str">
        <f>TEXT(tbl_LoanData[[#This Row],[Application Date]],"MMMM")</f>
        <v>May</v>
      </c>
      <c r="AL7113" s="12">
        <f>DATE(YEAR(tbl_LoanData[[#This Row],[Application Date]]),MONTH(tbl_LoanData[[#This Row],[Application Date]]),1)</f>
        <v>46143</v>
      </c>
      <c r="AM7113" s="14">
        <f ca="1">IF(AND(tbl_LoanData[[#This Row],[Application Date]]&gt;=EOMONTH(TODAY(),-1)+1,tbl_LoanData[[#This Row],[Application Date]]&lt;=TODAY()),tbl_LoanData[[#This Row],[Loan Amount]],0)</f>
        <v>0</v>
      </c>
      <c r="AN7113" s="14">
        <f>tbl_LoanData[[#This Row],[Amount Paid]]-(Q7113-X7113)</f>
        <v>527539.80000000005</v>
      </c>
      <c r="AO7113" s="14">
        <f>IF(tbl_LoanData[[#This Row],[Application Status]]="Approved",1,0)</f>
        <v>1</v>
      </c>
      <c r="AP7113" s="22" t="str">
        <f t="shared" ca="1" si="334"/>
        <v/>
      </c>
      <c r="AQ7113" s="22" t="str">
        <f t="shared" ca="1" si="335"/>
        <v/>
      </c>
    </row>
    <row r="7114" spans="1:43" ht="14.4" customHeight="1" x14ac:dyDescent="0.3">
      <c r="A7114" s="2" t="s">
        <v>12501</v>
      </c>
      <c r="B7114" s="2" t="s">
        <v>12502</v>
      </c>
      <c r="C7114" s="2" t="s">
        <v>317</v>
      </c>
      <c r="D7114" s="2" t="s">
        <v>204</v>
      </c>
      <c r="E7114" s="2" t="s">
        <v>311</v>
      </c>
      <c r="F7114" s="2">
        <v>45</v>
      </c>
      <c r="G7114" s="2" t="s">
        <v>83</v>
      </c>
      <c r="H7114" s="2" t="s">
        <v>237</v>
      </c>
      <c r="I7114" s="2" t="s">
        <v>48</v>
      </c>
      <c r="J7114" s="3">
        <v>46150</v>
      </c>
      <c r="K7114" s="3">
        <v>46162</v>
      </c>
      <c r="L7114" s="2" t="s">
        <v>36</v>
      </c>
      <c r="M7114" s="2" t="s">
        <v>85</v>
      </c>
      <c r="N7114" s="2" t="s">
        <v>671</v>
      </c>
      <c r="O7114" s="4">
        <v>1429000</v>
      </c>
      <c r="P7114" s="4">
        <v>237900</v>
      </c>
      <c r="Q7114" s="4">
        <v>1191100</v>
      </c>
      <c r="R7114" s="2">
        <v>36</v>
      </c>
      <c r="S7114" s="5">
        <v>10.76</v>
      </c>
      <c r="T7114" s="4">
        <v>43766.31</v>
      </c>
      <c r="U7114" s="2" t="s">
        <v>73</v>
      </c>
      <c r="V7114" s="2" t="s">
        <v>74</v>
      </c>
      <c r="W7114" s="4">
        <v>43766.31</v>
      </c>
      <c r="X7114" s="4">
        <v>1531820.77</v>
      </c>
      <c r="Y7114" s="4">
        <v>1575587.08</v>
      </c>
      <c r="Z7114" s="2">
        <v>62</v>
      </c>
      <c r="AA7114" s="2" t="s">
        <v>59</v>
      </c>
      <c r="AB7114" s="2" t="s">
        <v>15730</v>
      </c>
      <c r="AC7114" s="2" t="s">
        <v>332</v>
      </c>
      <c r="AD7114" s="2" t="s">
        <v>76</v>
      </c>
      <c r="AE7114" s="5">
        <v>83.35</v>
      </c>
      <c r="AF7114" s="2">
        <v>2</v>
      </c>
      <c r="AG7114" s="2" t="s">
        <v>130</v>
      </c>
      <c r="AH7114" s="2">
        <v>12</v>
      </c>
      <c r="AI7114" s="6" t="str">
        <f t="shared" si="333"/>
        <v>45-54</v>
      </c>
      <c r="AJ7114" s="11">
        <f>YEAR(tbl_LoanData[[#This Row],[Application Date]])</f>
        <v>2026</v>
      </c>
      <c r="AK7114" s="11" t="str">
        <f>TEXT(tbl_LoanData[[#This Row],[Application Date]],"MMMM")</f>
        <v>May</v>
      </c>
      <c r="AL7114" s="12">
        <f>DATE(YEAR(tbl_LoanData[[#This Row],[Application Date]]),MONTH(tbl_LoanData[[#This Row],[Application Date]]),1)</f>
        <v>46143</v>
      </c>
      <c r="AM7114" s="14">
        <f ca="1">IF(AND(tbl_LoanData[[#This Row],[Application Date]]&gt;=EOMONTH(TODAY(),-1)+1,tbl_LoanData[[#This Row],[Application Date]]&lt;=TODAY()),tbl_LoanData[[#This Row],[Loan Amount]],0)</f>
        <v>0</v>
      </c>
      <c r="AN7114" s="14">
        <f>tbl_LoanData[[#This Row],[Amount Paid]]-(Q7114-X7114)</f>
        <v>384487.08</v>
      </c>
      <c r="AO7114" s="14">
        <f>IF(tbl_LoanData[[#This Row],[Application Status]]="Approved",1,0)</f>
        <v>1</v>
      </c>
      <c r="AP7114" s="22" t="str">
        <f t="shared" ca="1" si="334"/>
        <v/>
      </c>
      <c r="AQ7114" s="22" t="str">
        <f t="shared" ca="1" si="335"/>
        <v/>
      </c>
    </row>
    <row r="7115" spans="1:43" ht="14.4" customHeight="1" x14ac:dyDescent="0.3">
      <c r="A7115" s="2" t="s">
        <v>12521</v>
      </c>
      <c r="B7115" s="2" t="s">
        <v>12522</v>
      </c>
      <c r="C7115" s="2" t="s">
        <v>627</v>
      </c>
      <c r="D7115" s="2" t="s">
        <v>101</v>
      </c>
      <c r="E7115" s="2" t="s">
        <v>134</v>
      </c>
      <c r="F7115" s="2">
        <v>28</v>
      </c>
      <c r="G7115" s="2" t="s">
        <v>83</v>
      </c>
      <c r="H7115" s="2" t="s">
        <v>250</v>
      </c>
      <c r="I7115" s="2" t="s">
        <v>52</v>
      </c>
      <c r="J7115" s="3">
        <v>46169</v>
      </c>
      <c r="K7115" s="3">
        <v>46172</v>
      </c>
      <c r="L7115" s="2" t="s">
        <v>40</v>
      </c>
      <c r="M7115" s="2" t="s">
        <v>111</v>
      </c>
      <c r="N7115" s="2" t="s">
        <v>120</v>
      </c>
      <c r="O7115" s="4">
        <v>1239000</v>
      </c>
      <c r="P7115" s="4">
        <v>490800</v>
      </c>
      <c r="Q7115" s="4">
        <v>748200</v>
      </c>
      <c r="R7115" s="2">
        <v>60</v>
      </c>
      <c r="S7115" s="5">
        <v>10.35</v>
      </c>
      <c r="T7115" s="4">
        <v>18923.22</v>
      </c>
      <c r="U7115" s="2" t="s">
        <v>73</v>
      </c>
      <c r="V7115" s="2" t="s">
        <v>74</v>
      </c>
      <c r="W7115" s="4">
        <v>37846.44</v>
      </c>
      <c r="X7115" s="4">
        <v>1097547.06</v>
      </c>
      <c r="Y7115" s="4">
        <v>1135393.5</v>
      </c>
      <c r="Z7115" s="2">
        <v>0</v>
      </c>
      <c r="AA7115" s="2" t="s">
        <v>56</v>
      </c>
      <c r="AB7115" s="2" t="s">
        <v>15736</v>
      </c>
      <c r="AC7115" s="2" t="s">
        <v>213</v>
      </c>
      <c r="AD7115" s="2" t="s">
        <v>76</v>
      </c>
      <c r="AE7115" s="5">
        <v>60.39</v>
      </c>
      <c r="AF7115" s="2">
        <v>0</v>
      </c>
      <c r="AG7115" s="2" t="s">
        <v>77</v>
      </c>
      <c r="AH7115" s="2">
        <v>3</v>
      </c>
      <c r="AI7115" s="6" t="str">
        <f t="shared" si="333"/>
        <v>25-34</v>
      </c>
      <c r="AJ7115" s="11">
        <f>YEAR(tbl_LoanData[[#This Row],[Application Date]])</f>
        <v>2026</v>
      </c>
      <c r="AK7115" s="11" t="str">
        <f>TEXT(tbl_LoanData[[#This Row],[Application Date]],"MMMM")</f>
        <v>May</v>
      </c>
      <c r="AL7115" s="12">
        <f>DATE(YEAR(tbl_LoanData[[#This Row],[Application Date]]),MONTH(tbl_LoanData[[#This Row],[Application Date]]),1)</f>
        <v>46143</v>
      </c>
      <c r="AM7115" s="14">
        <f ca="1">IF(AND(tbl_LoanData[[#This Row],[Application Date]]&gt;=EOMONTH(TODAY(),-1)+1,tbl_LoanData[[#This Row],[Application Date]]&lt;=TODAY()),tbl_LoanData[[#This Row],[Loan Amount]],0)</f>
        <v>0</v>
      </c>
      <c r="AN7115" s="14">
        <f>tbl_LoanData[[#This Row],[Amount Paid]]-(Q7115-X7115)</f>
        <v>387193.50000000006</v>
      </c>
      <c r="AO7115" s="14">
        <f>IF(tbl_LoanData[[#This Row],[Application Status]]="Approved",1,0)</f>
        <v>1</v>
      </c>
      <c r="AP7115" s="22" t="str">
        <f t="shared" ca="1" si="334"/>
        <v/>
      </c>
      <c r="AQ7115" s="22" t="str">
        <f t="shared" ca="1" si="335"/>
        <v/>
      </c>
    </row>
    <row r="7116" spans="1:43" x14ac:dyDescent="0.3">
      <c r="A7116" s="2" t="s">
        <v>12569</v>
      </c>
      <c r="B7116" s="2" t="s">
        <v>12570</v>
      </c>
      <c r="C7116" s="2" t="s">
        <v>986</v>
      </c>
      <c r="D7116" s="2" t="s">
        <v>142</v>
      </c>
      <c r="E7116" s="2" t="s">
        <v>81</v>
      </c>
      <c r="F7116" s="2">
        <v>34</v>
      </c>
      <c r="G7116" s="2" t="s">
        <v>83</v>
      </c>
      <c r="H7116" s="2" t="s">
        <v>237</v>
      </c>
      <c r="I7116" s="2" t="s">
        <v>48</v>
      </c>
      <c r="J7116" s="3">
        <v>46159</v>
      </c>
      <c r="K7116" s="3">
        <v>46171</v>
      </c>
      <c r="L7116" s="2" t="s">
        <v>40</v>
      </c>
      <c r="M7116" s="2" t="s">
        <v>111</v>
      </c>
      <c r="N7116" s="2" t="s">
        <v>369</v>
      </c>
      <c r="O7116" s="4">
        <v>1238000</v>
      </c>
      <c r="P7116" s="4">
        <v>124300</v>
      </c>
      <c r="Q7116" s="4">
        <v>1113700</v>
      </c>
      <c r="R7116" s="2">
        <v>24</v>
      </c>
      <c r="S7116" s="5">
        <v>9.59</v>
      </c>
      <c r="T7116" s="4">
        <v>55304.49</v>
      </c>
      <c r="U7116" s="2" t="s">
        <v>73</v>
      </c>
      <c r="V7116" s="2" t="s">
        <v>74</v>
      </c>
      <c r="W7116" s="4">
        <v>110608.98</v>
      </c>
      <c r="X7116" s="4">
        <v>1216698.68</v>
      </c>
      <c r="Y7116" s="4">
        <v>1327307.6599999999</v>
      </c>
      <c r="Z7116" s="2">
        <v>0</v>
      </c>
      <c r="AA7116" s="2" t="s">
        <v>56</v>
      </c>
      <c r="AB7116" s="2" t="s">
        <v>15732</v>
      </c>
      <c r="AC7116" s="2" t="s">
        <v>146</v>
      </c>
      <c r="AD7116" s="2" t="s">
        <v>76</v>
      </c>
      <c r="AE7116" s="5">
        <v>89.96</v>
      </c>
      <c r="AF7116" s="2">
        <v>0</v>
      </c>
      <c r="AG7116" s="2" t="s">
        <v>77</v>
      </c>
      <c r="AH7116" s="2">
        <v>12</v>
      </c>
      <c r="AI7116" s="6" t="str">
        <f t="shared" si="333"/>
        <v>25-34</v>
      </c>
      <c r="AJ7116" s="11">
        <f>YEAR(tbl_LoanData[[#This Row],[Application Date]])</f>
        <v>2026</v>
      </c>
      <c r="AK7116" s="11" t="str">
        <f>TEXT(tbl_LoanData[[#This Row],[Application Date]],"MMMM")</f>
        <v>May</v>
      </c>
      <c r="AL7116" s="12">
        <f>DATE(YEAR(tbl_LoanData[[#This Row],[Application Date]]),MONTH(tbl_LoanData[[#This Row],[Application Date]]),1)</f>
        <v>46143</v>
      </c>
      <c r="AM7116" s="14">
        <f ca="1">IF(AND(tbl_LoanData[[#This Row],[Application Date]]&gt;=EOMONTH(TODAY(),-1)+1,tbl_LoanData[[#This Row],[Application Date]]&lt;=TODAY()),tbl_LoanData[[#This Row],[Loan Amount]],0)</f>
        <v>0</v>
      </c>
      <c r="AN7116" s="14">
        <f>tbl_LoanData[[#This Row],[Amount Paid]]-(Q7116-X7116)</f>
        <v>213607.65999999992</v>
      </c>
      <c r="AO7116" s="14">
        <f>IF(tbl_LoanData[[#This Row],[Application Status]]="Approved",1,0)</f>
        <v>1</v>
      </c>
      <c r="AP7116" s="22" t="str">
        <f t="shared" ca="1" si="334"/>
        <v/>
      </c>
      <c r="AQ7116" s="22" t="str">
        <f t="shared" ca="1" si="335"/>
        <v/>
      </c>
    </row>
    <row r="7117" spans="1:43" ht="14.4" customHeight="1" x14ac:dyDescent="0.3">
      <c r="A7117" s="2" t="s">
        <v>12803</v>
      </c>
      <c r="B7117" s="2" t="s">
        <v>12804</v>
      </c>
      <c r="C7117" s="2" t="s">
        <v>586</v>
      </c>
      <c r="D7117" s="2" t="s">
        <v>82</v>
      </c>
      <c r="E7117" s="2" t="s">
        <v>311</v>
      </c>
      <c r="F7117" s="2">
        <v>34</v>
      </c>
      <c r="G7117" s="2" t="s">
        <v>69</v>
      </c>
      <c r="H7117" s="2" t="s">
        <v>244</v>
      </c>
      <c r="I7117" s="2" t="s">
        <v>48</v>
      </c>
      <c r="J7117" s="3">
        <v>46160</v>
      </c>
      <c r="K7117" s="3"/>
      <c r="L7117" s="2" t="s">
        <v>41</v>
      </c>
      <c r="M7117" s="2" t="s">
        <v>552</v>
      </c>
      <c r="N7117" s="2" t="s">
        <v>553</v>
      </c>
      <c r="O7117" s="4">
        <v>3106000</v>
      </c>
      <c r="P7117" s="4">
        <v>419800</v>
      </c>
      <c r="Q7117" s="4">
        <v>2686200</v>
      </c>
      <c r="R7117" s="2">
        <v>36</v>
      </c>
      <c r="S7117" s="5">
        <v>10</v>
      </c>
      <c r="T7117" s="4">
        <v>97001.67</v>
      </c>
      <c r="U7117" s="2" t="s">
        <v>113</v>
      </c>
      <c r="V7117" s="2" t="s">
        <v>97</v>
      </c>
      <c r="W7117" s="4">
        <v>0</v>
      </c>
      <c r="X7117" s="4">
        <v>0</v>
      </c>
      <c r="Y7117" s="4">
        <v>3492060</v>
      </c>
      <c r="Z7117" s="2">
        <v>0</v>
      </c>
      <c r="AA7117" s="2" t="s">
        <v>97</v>
      </c>
      <c r="AB7117" s="2" t="s">
        <v>15734</v>
      </c>
      <c r="AC7117" s="2" t="s">
        <v>146</v>
      </c>
      <c r="AD7117" s="2" t="s">
        <v>76</v>
      </c>
      <c r="AE7117" s="5">
        <v>86.48</v>
      </c>
      <c r="AF7117" s="2">
        <v>0</v>
      </c>
      <c r="AG7117" s="2" t="s">
        <v>97</v>
      </c>
      <c r="AH7117" s="2"/>
      <c r="AI7117" s="6" t="str">
        <f t="shared" si="333"/>
        <v>25-34</v>
      </c>
      <c r="AJ7117" s="11">
        <f>YEAR(tbl_LoanData[[#This Row],[Application Date]])</f>
        <v>2026</v>
      </c>
      <c r="AK7117" s="11" t="str">
        <f>TEXT(tbl_LoanData[[#This Row],[Application Date]],"MMMM")</f>
        <v>May</v>
      </c>
      <c r="AL7117" s="12">
        <f>DATE(YEAR(tbl_LoanData[[#This Row],[Application Date]]),MONTH(tbl_LoanData[[#This Row],[Application Date]]),1)</f>
        <v>46143</v>
      </c>
      <c r="AM7117" s="14">
        <f ca="1">IF(AND(tbl_LoanData[[#This Row],[Application Date]]&gt;=EOMONTH(TODAY(),-1)+1,tbl_LoanData[[#This Row],[Application Date]]&lt;=TODAY()),tbl_LoanData[[#This Row],[Loan Amount]],0)</f>
        <v>0</v>
      </c>
      <c r="AN7117" s="14">
        <f>tbl_LoanData[[#This Row],[Amount Paid]]-(Q7117-X7117)</f>
        <v>-2686200</v>
      </c>
      <c r="AO7117" s="14">
        <f>IF(tbl_LoanData[[#This Row],[Application Status]]="Approved",1,0)</f>
        <v>0</v>
      </c>
      <c r="AP7117" s="22" t="str">
        <f t="shared" ca="1" si="334"/>
        <v/>
      </c>
      <c r="AQ7117" s="22" t="str">
        <f t="shared" ca="1" si="335"/>
        <v/>
      </c>
    </row>
    <row r="7118" spans="1:43" ht="14.4" customHeight="1" x14ac:dyDescent="0.3">
      <c r="A7118" s="2" t="s">
        <v>12843</v>
      </c>
      <c r="B7118" s="2" t="s">
        <v>12844</v>
      </c>
      <c r="C7118" s="2" t="s">
        <v>181</v>
      </c>
      <c r="D7118" s="2" t="s">
        <v>82</v>
      </c>
      <c r="E7118" s="2" t="s">
        <v>385</v>
      </c>
      <c r="F7118" s="2">
        <v>54</v>
      </c>
      <c r="G7118" s="2" t="s">
        <v>83</v>
      </c>
      <c r="H7118" s="2" t="s">
        <v>466</v>
      </c>
      <c r="I7118" s="2" t="s">
        <v>43</v>
      </c>
      <c r="J7118" s="3">
        <v>46148</v>
      </c>
      <c r="K7118" s="3">
        <v>46159</v>
      </c>
      <c r="L7118" s="2" t="s">
        <v>36</v>
      </c>
      <c r="M7118" s="2" t="s">
        <v>111</v>
      </c>
      <c r="N7118" s="2" t="s">
        <v>350</v>
      </c>
      <c r="O7118" s="4">
        <v>1870000</v>
      </c>
      <c r="P7118" s="4">
        <v>225200</v>
      </c>
      <c r="Q7118" s="4">
        <v>1644800</v>
      </c>
      <c r="R7118" s="2">
        <v>18</v>
      </c>
      <c r="S7118" s="5">
        <v>5.34</v>
      </c>
      <c r="T7118" s="4">
        <v>98697.14</v>
      </c>
      <c r="U7118" s="2" t="s">
        <v>73</v>
      </c>
      <c r="V7118" s="2" t="s">
        <v>74</v>
      </c>
      <c r="W7118" s="4">
        <v>296091.42</v>
      </c>
      <c r="X7118" s="4">
        <v>1480457.06</v>
      </c>
      <c r="Y7118" s="4">
        <v>1776548.48</v>
      </c>
      <c r="Z7118" s="2">
        <v>0</v>
      </c>
      <c r="AA7118" s="2" t="s">
        <v>56</v>
      </c>
      <c r="AB7118" s="2" t="s">
        <v>15734</v>
      </c>
      <c r="AC7118" s="2" t="s">
        <v>138</v>
      </c>
      <c r="AD7118" s="2" t="s">
        <v>76</v>
      </c>
      <c r="AE7118" s="5">
        <v>87.96</v>
      </c>
      <c r="AF7118" s="2">
        <v>0</v>
      </c>
      <c r="AG7118" s="2" t="s">
        <v>77</v>
      </c>
      <c r="AH7118" s="2">
        <v>11</v>
      </c>
      <c r="AI7118" s="6" t="str">
        <f t="shared" si="333"/>
        <v>45-54</v>
      </c>
      <c r="AJ7118" s="11">
        <f>YEAR(tbl_LoanData[[#This Row],[Application Date]])</f>
        <v>2026</v>
      </c>
      <c r="AK7118" s="11" t="str">
        <f>TEXT(tbl_LoanData[[#This Row],[Application Date]],"MMMM")</f>
        <v>May</v>
      </c>
      <c r="AL7118" s="12">
        <f>DATE(YEAR(tbl_LoanData[[#This Row],[Application Date]]),MONTH(tbl_LoanData[[#This Row],[Application Date]]),1)</f>
        <v>46143</v>
      </c>
      <c r="AM7118" s="14">
        <f ca="1">IF(AND(tbl_LoanData[[#This Row],[Application Date]]&gt;=EOMONTH(TODAY(),-1)+1,tbl_LoanData[[#This Row],[Application Date]]&lt;=TODAY()),tbl_LoanData[[#This Row],[Loan Amount]],0)</f>
        <v>0</v>
      </c>
      <c r="AN7118" s="14">
        <f>tbl_LoanData[[#This Row],[Amount Paid]]-(Q7118-X7118)</f>
        <v>131748.48000000004</v>
      </c>
      <c r="AO7118" s="14">
        <f>IF(tbl_LoanData[[#This Row],[Application Status]]="Approved",1,0)</f>
        <v>1</v>
      </c>
      <c r="AP7118" s="22" t="str">
        <f t="shared" ca="1" si="334"/>
        <v/>
      </c>
      <c r="AQ7118" s="22" t="str">
        <f t="shared" ca="1" si="335"/>
        <v/>
      </c>
    </row>
    <row r="7119" spans="1:43" ht="14.4" customHeight="1" x14ac:dyDescent="0.3">
      <c r="A7119" s="2" t="s">
        <v>12851</v>
      </c>
      <c r="B7119" s="2" t="s">
        <v>12852</v>
      </c>
      <c r="C7119" s="2" t="s">
        <v>322</v>
      </c>
      <c r="D7119" s="2" t="s">
        <v>67</v>
      </c>
      <c r="E7119" s="2" t="s">
        <v>117</v>
      </c>
      <c r="F7119" s="2">
        <v>54</v>
      </c>
      <c r="G7119" s="2" t="s">
        <v>83</v>
      </c>
      <c r="H7119" s="2" t="s">
        <v>298</v>
      </c>
      <c r="I7119" s="2" t="s">
        <v>43</v>
      </c>
      <c r="J7119" s="3">
        <v>46160</v>
      </c>
      <c r="K7119" s="3"/>
      <c r="L7119" s="2" t="s">
        <v>41</v>
      </c>
      <c r="M7119" s="2" t="s">
        <v>552</v>
      </c>
      <c r="N7119" s="2" t="s">
        <v>553</v>
      </c>
      <c r="O7119" s="4">
        <v>2144000</v>
      </c>
      <c r="P7119" s="4">
        <v>773300</v>
      </c>
      <c r="Q7119" s="4">
        <v>1370700</v>
      </c>
      <c r="R7119" s="2">
        <v>36</v>
      </c>
      <c r="S7119" s="5">
        <v>8.61</v>
      </c>
      <c r="T7119" s="4">
        <v>47909.77</v>
      </c>
      <c r="U7119" s="2" t="s">
        <v>113</v>
      </c>
      <c r="V7119" s="2" t="s">
        <v>97</v>
      </c>
      <c r="W7119" s="4">
        <v>0</v>
      </c>
      <c r="X7119" s="4">
        <v>0</v>
      </c>
      <c r="Y7119" s="4">
        <v>1724751.81</v>
      </c>
      <c r="Z7119" s="2">
        <v>0</v>
      </c>
      <c r="AA7119" s="2" t="s">
        <v>97</v>
      </c>
      <c r="AB7119" s="2" t="s">
        <v>15727</v>
      </c>
      <c r="AC7119" s="2" t="s">
        <v>138</v>
      </c>
      <c r="AD7119" s="2" t="s">
        <v>76</v>
      </c>
      <c r="AE7119" s="5">
        <v>63.93</v>
      </c>
      <c r="AF7119" s="2">
        <v>0</v>
      </c>
      <c r="AG7119" s="2" t="s">
        <v>97</v>
      </c>
      <c r="AH7119" s="2"/>
      <c r="AI7119" s="6" t="str">
        <f t="shared" si="333"/>
        <v>45-54</v>
      </c>
      <c r="AJ7119" s="11">
        <f>YEAR(tbl_LoanData[[#This Row],[Application Date]])</f>
        <v>2026</v>
      </c>
      <c r="AK7119" s="11" t="str">
        <f>TEXT(tbl_LoanData[[#This Row],[Application Date]],"MMMM")</f>
        <v>May</v>
      </c>
      <c r="AL7119" s="12">
        <f>DATE(YEAR(tbl_LoanData[[#This Row],[Application Date]]),MONTH(tbl_LoanData[[#This Row],[Application Date]]),1)</f>
        <v>46143</v>
      </c>
      <c r="AM7119" s="14">
        <f ca="1">IF(AND(tbl_LoanData[[#This Row],[Application Date]]&gt;=EOMONTH(TODAY(),-1)+1,tbl_LoanData[[#This Row],[Application Date]]&lt;=TODAY()),tbl_LoanData[[#This Row],[Loan Amount]],0)</f>
        <v>0</v>
      </c>
      <c r="AN7119" s="14">
        <f>tbl_LoanData[[#This Row],[Amount Paid]]-(Q7119-X7119)</f>
        <v>-1370700</v>
      </c>
      <c r="AO7119" s="14">
        <f>IF(tbl_LoanData[[#This Row],[Application Status]]="Approved",1,0)</f>
        <v>0</v>
      </c>
      <c r="AP7119" s="22" t="str">
        <f t="shared" ca="1" si="334"/>
        <v/>
      </c>
      <c r="AQ7119" s="22" t="str">
        <f t="shared" ca="1" si="335"/>
        <v/>
      </c>
    </row>
    <row r="7120" spans="1:43" ht="14.4" customHeight="1" x14ac:dyDescent="0.3">
      <c r="A7120" s="2" t="s">
        <v>12969</v>
      </c>
      <c r="B7120" s="2" t="s">
        <v>12970</v>
      </c>
      <c r="C7120" s="2" t="s">
        <v>216</v>
      </c>
      <c r="D7120" s="2" t="s">
        <v>91</v>
      </c>
      <c r="E7120" s="2" t="s">
        <v>406</v>
      </c>
      <c r="F7120" s="2">
        <v>22</v>
      </c>
      <c r="G7120" s="2" t="s">
        <v>83</v>
      </c>
      <c r="H7120" s="2" t="s">
        <v>565</v>
      </c>
      <c r="I7120" s="2" t="s">
        <v>47</v>
      </c>
      <c r="J7120" s="3">
        <v>46150</v>
      </c>
      <c r="K7120" s="3">
        <v>46162</v>
      </c>
      <c r="L7120" s="2" t="s">
        <v>39</v>
      </c>
      <c r="M7120" s="2" t="s">
        <v>71</v>
      </c>
      <c r="N7120" s="2" t="s">
        <v>294</v>
      </c>
      <c r="O7120" s="4">
        <v>1604000</v>
      </c>
      <c r="P7120" s="4">
        <v>534800</v>
      </c>
      <c r="Q7120" s="4">
        <v>1069200</v>
      </c>
      <c r="R7120" s="2">
        <v>48</v>
      </c>
      <c r="S7120" s="5">
        <v>10.27</v>
      </c>
      <c r="T7120" s="4">
        <v>31425.57</v>
      </c>
      <c r="U7120" s="2" t="s">
        <v>73</v>
      </c>
      <c r="V7120" s="2" t="s">
        <v>74</v>
      </c>
      <c r="W7120" s="4">
        <v>94276.71</v>
      </c>
      <c r="X7120" s="4">
        <v>1414150.65</v>
      </c>
      <c r="Y7120" s="4">
        <v>1508427.36</v>
      </c>
      <c r="Z7120" s="2">
        <v>0</v>
      </c>
      <c r="AA7120" s="2" t="s">
        <v>56</v>
      </c>
      <c r="AB7120" s="2" t="s">
        <v>15733</v>
      </c>
      <c r="AC7120" s="2" t="s">
        <v>332</v>
      </c>
      <c r="AD7120" s="2" t="s">
        <v>76</v>
      </c>
      <c r="AE7120" s="5">
        <v>66.66</v>
      </c>
      <c r="AF7120" s="2">
        <v>0</v>
      </c>
      <c r="AG7120" s="2" t="s">
        <v>77</v>
      </c>
      <c r="AH7120" s="2">
        <v>12</v>
      </c>
      <c r="AI7120" s="6" t="str">
        <f t="shared" si="333"/>
        <v>18-24</v>
      </c>
      <c r="AJ7120" s="11">
        <f>YEAR(tbl_LoanData[[#This Row],[Application Date]])</f>
        <v>2026</v>
      </c>
      <c r="AK7120" s="11" t="str">
        <f>TEXT(tbl_LoanData[[#This Row],[Application Date]],"MMMM")</f>
        <v>May</v>
      </c>
      <c r="AL7120" s="12">
        <f>DATE(YEAR(tbl_LoanData[[#This Row],[Application Date]]),MONTH(tbl_LoanData[[#This Row],[Application Date]]),1)</f>
        <v>46143</v>
      </c>
      <c r="AM7120" s="14">
        <f ca="1">IF(AND(tbl_LoanData[[#This Row],[Application Date]]&gt;=EOMONTH(TODAY(),-1)+1,tbl_LoanData[[#This Row],[Application Date]]&lt;=TODAY()),tbl_LoanData[[#This Row],[Loan Amount]],0)</f>
        <v>0</v>
      </c>
      <c r="AN7120" s="14">
        <f>tbl_LoanData[[#This Row],[Amount Paid]]-(Q7120-X7120)</f>
        <v>439227.35999999993</v>
      </c>
      <c r="AO7120" s="14">
        <f>IF(tbl_LoanData[[#This Row],[Application Status]]="Approved",1,0)</f>
        <v>1</v>
      </c>
      <c r="AP7120" s="22" t="str">
        <f t="shared" ca="1" si="334"/>
        <v/>
      </c>
      <c r="AQ7120" s="22" t="str">
        <f t="shared" ca="1" si="335"/>
        <v/>
      </c>
    </row>
    <row r="7121" spans="1:43" ht="14.4" customHeight="1" x14ac:dyDescent="0.3">
      <c r="A7121" s="2" t="s">
        <v>12987</v>
      </c>
      <c r="B7121" s="2" t="s">
        <v>12988</v>
      </c>
      <c r="C7121" s="2" t="s">
        <v>338</v>
      </c>
      <c r="D7121" s="2" t="s">
        <v>91</v>
      </c>
      <c r="E7121" s="2" t="s">
        <v>176</v>
      </c>
      <c r="F7121" s="2">
        <v>27</v>
      </c>
      <c r="G7121" s="2" t="s">
        <v>83</v>
      </c>
      <c r="H7121" s="2" t="s">
        <v>285</v>
      </c>
      <c r="I7121" s="2" t="s">
        <v>55</v>
      </c>
      <c r="J7121" s="3">
        <v>46155</v>
      </c>
      <c r="K7121" s="3">
        <v>46166</v>
      </c>
      <c r="L7121" s="2" t="s">
        <v>36</v>
      </c>
      <c r="M7121" s="2" t="s">
        <v>71</v>
      </c>
      <c r="N7121" s="2" t="s">
        <v>162</v>
      </c>
      <c r="O7121" s="4">
        <v>1939000</v>
      </c>
      <c r="P7121" s="4">
        <v>374600</v>
      </c>
      <c r="Q7121" s="4">
        <v>1564400</v>
      </c>
      <c r="R7121" s="2">
        <v>24</v>
      </c>
      <c r="S7121" s="5">
        <v>5.58</v>
      </c>
      <c r="T7121" s="4">
        <v>72457.789999999994</v>
      </c>
      <c r="U7121" s="2" t="s">
        <v>73</v>
      </c>
      <c r="V7121" s="2" t="s">
        <v>74</v>
      </c>
      <c r="W7121" s="4">
        <v>144915.57999999999</v>
      </c>
      <c r="X7121" s="4">
        <v>1594071.46</v>
      </c>
      <c r="Y7121" s="4">
        <v>1738987.04</v>
      </c>
      <c r="Z7121" s="2">
        <v>0</v>
      </c>
      <c r="AA7121" s="2" t="s">
        <v>56</v>
      </c>
      <c r="AB7121" s="2" t="s">
        <v>15731</v>
      </c>
      <c r="AC7121" s="2" t="s">
        <v>87</v>
      </c>
      <c r="AD7121" s="2" t="s">
        <v>76</v>
      </c>
      <c r="AE7121" s="5">
        <v>80.680000000000007</v>
      </c>
      <c r="AF7121" s="2">
        <v>0</v>
      </c>
      <c r="AG7121" s="2" t="s">
        <v>77</v>
      </c>
      <c r="AH7121" s="2">
        <v>11</v>
      </c>
      <c r="AI7121" s="6" t="str">
        <f t="shared" si="333"/>
        <v>25-34</v>
      </c>
      <c r="AJ7121" s="11">
        <f>YEAR(tbl_LoanData[[#This Row],[Application Date]])</f>
        <v>2026</v>
      </c>
      <c r="AK7121" s="11" t="str">
        <f>TEXT(tbl_LoanData[[#This Row],[Application Date]],"MMMM")</f>
        <v>May</v>
      </c>
      <c r="AL7121" s="12">
        <f>DATE(YEAR(tbl_LoanData[[#This Row],[Application Date]]),MONTH(tbl_LoanData[[#This Row],[Application Date]]),1)</f>
        <v>46143</v>
      </c>
      <c r="AM7121" s="14">
        <f ca="1">IF(AND(tbl_LoanData[[#This Row],[Application Date]]&gt;=EOMONTH(TODAY(),-1)+1,tbl_LoanData[[#This Row],[Application Date]]&lt;=TODAY()),tbl_LoanData[[#This Row],[Loan Amount]],0)</f>
        <v>0</v>
      </c>
      <c r="AN7121" s="14">
        <f>tbl_LoanData[[#This Row],[Amount Paid]]-(Q7121-X7121)</f>
        <v>174587.03999999995</v>
      </c>
      <c r="AO7121" s="14">
        <f>IF(tbl_LoanData[[#This Row],[Application Status]]="Approved",1,0)</f>
        <v>1</v>
      </c>
      <c r="AP7121" s="22" t="str">
        <f t="shared" ca="1" si="334"/>
        <v/>
      </c>
      <c r="AQ7121" s="22" t="str">
        <f t="shared" ca="1" si="335"/>
        <v/>
      </c>
    </row>
    <row r="7122" spans="1:43" ht="14.4" customHeight="1" x14ac:dyDescent="0.3">
      <c r="A7122" s="2" t="s">
        <v>13177</v>
      </c>
      <c r="B7122" s="2" t="s">
        <v>13178</v>
      </c>
      <c r="C7122" s="2" t="s">
        <v>986</v>
      </c>
      <c r="D7122" s="2" t="s">
        <v>311</v>
      </c>
      <c r="E7122" s="2" t="s">
        <v>67</v>
      </c>
      <c r="F7122" s="2">
        <v>48</v>
      </c>
      <c r="G7122" s="2" t="s">
        <v>83</v>
      </c>
      <c r="H7122" s="2" t="s">
        <v>250</v>
      </c>
      <c r="I7122" s="2" t="s">
        <v>52</v>
      </c>
      <c r="J7122" s="3">
        <v>46143</v>
      </c>
      <c r="K7122" s="3">
        <v>46148</v>
      </c>
      <c r="L7122" s="2" t="s">
        <v>40</v>
      </c>
      <c r="M7122" s="2" t="s">
        <v>157</v>
      </c>
      <c r="N7122" s="2" t="s">
        <v>328</v>
      </c>
      <c r="O7122" s="4">
        <v>821000</v>
      </c>
      <c r="P7122" s="4">
        <v>254000</v>
      </c>
      <c r="Q7122" s="4">
        <v>567000</v>
      </c>
      <c r="R7122" s="2">
        <v>48</v>
      </c>
      <c r="S7122" s="5">
        <v>9.49</v>
      </c>
      <c r="T7122" s="4">
        <v>16296.52</v>
      </c>
      <c r="U7122" s="2" t="s">
        <v>73</v>
      </c>
      <c r="V7122" s="2" t="s">
        <v>74</v>
      </c>
      <c r="W7122" s="4">
        <v>48889.56</v>
      </c>
      <c r="X7122" s="4">
        <v>733343.64</v>
      </c>
      <c r="Y7122" s="4">
        <v>782233.2</v>
      </c>
      <c r="Z7122" s="2">
        <v>0</v>
      </c>
      <c r="AA7122" s="2" t="s">
        <v>56</v>
      </c>
      <c r="AB7122" s="2" t="s">
        <v>15731</v>
      </c>
      <c r="AC7122" s="2" t="s">
        <v>146</v>
      </c>
      <c r="AD7122" s="2" t="s">
        <v>76</v>
      </c>
      <c r="AE7122" s="5">
        <v>69.06</v>
      </c>
      <c r="AF7122" s="2">
        <v>0</v>
      </c>
      <c r="AG7122" s="2" t="s">
        <v>77</v>
      </c>
      <c r="AH7122" s="2">
        <v>5</v>
      </c>
      <c r="AI7122" s="6" t="str">
        <f t="shared" si="333"/>
        <v>45-54</v>
      </c>
      <c r="AJ7122" s="11">
        <f>YEAR(tbl_LoanData[[#This Row],[Application Date]])</f>
        <v>2026</v>
      </c>
      <c r="AK7122" s="11" t="str">
        <f>TEXT(tbl_LoanData[[#This Row],[Application Date]],"MMMM")</f>
        <v>May</v>
      </c>
      <c r="AL7122" s="12">
        <f>DATE(YEAR(tbl_LoanData[[#This Row],[Application Date]]),MONTH(tbl_LoanData[[#This Row],[Application Date]]),1)</f>
        <v>46143</v>
      </c>
      <c r="AM7122" s="14">
        <f ca="1">IF(AND(tbl_LoanData[[#This Row],[Application Date]]&gt;=EOMONTH(TODAY(),-1)+1,tbl_LoanData[[#This Row],[Application Date]]&lt;=TODAY()),tbl_LoanData[[#This Row],[Loan Amount]],0)</f>
        <v>0</v>
      </c>
      <c r="AN7122" s="14">
        <f>tbl_LoanData[[#This Row],[Amount Paid]]-(Q7122-X7122)</f>
        <v>215233.2</v>
      </c>
      <c r="AO7122" s="14">
        <f>IF(tbl_LoanData[[#This Row],[Application Status]]="Approved",1,0)</f>
        <v>1</v>
      </c>
      <c r="AP7122" s="22" t="str">
        <f t="shared" ca="1" si="334"/>
        <v/>
      </c>
      <c r="AQ7122" s="22" t="str">
        <f t="shared" ca="1" si="335"/>
        <v/>
      </c>
    </row>
    <row r="7123" spans="1:43" ht="14.4" customHeight="1" x14ac:dyDescent="0.3">
      <c r="A7123" s="2" t="s">
        <v>13189</v>
      </c>
      <c r="B7123" s="2" t="s">
        <v>13190</v>
      </c>
      <c r="C7123" s="2" t="s">
        <v>240</v>
      </c>
      <c r="D7123" s="2" t="s">
        <v>82</v>
      </c>
      <c r="E7123" s="2" t="s">
        <v>182</v>
      </c>
      <c r="F7123" s="2">
        <v>23</v>
      </c>
      <c r="G7123" s="2" t="s">
        <v>83</v>
      </c>
      <c r="H7123" s="2" t="s">
        <v>318</v>
      </c>
      <c r="I7123" s="2" t="s">
        <v>42</v>
      </c>
      <c r="J7123" s="3">
        <v>46162</v>
      </c>
      <c r="K7123" s="3">
        <v>46169</v>
      </c>
      <c r="L7123" s="2" t="s">
        <v>36</v>
      </c>
      <c r="M7123" s="2" t="s">
        <v>111</v>
      </c>
      <c r="N7123" s="2" t="s">
        <v>350</v>
      </c>
      <c r="O7123" s="4">
        <v>1028000</v>
      </c>
      <c r="P7123" s="4">
        <v>144600</v>
      </c>
      <c r="Q7123" s="4">
        <v>883400</v>
      </c>
      <c r="R7123" s="2">
        <v>24</v>
      </c>
      <c r="S7123" s="5">
        <v>12.64</v>
      </c>
      <c r="T7123" s="4">
        <v>46113.48</v>
      </c>
      <c r="U7123" s="2" t="s">
        <v>73</v>
      </c>
      <c r="V7123" s="2" t="s">
        <v>74</v>
      </c>
      <c r="W7123" s="4">
        <v>92226.96</v>
      </c>
      <c r="X7123" s="4">
        <v>1014496.56</v>
      </c>
      <c r="Y7123" s="4">
        <v>1106723.52</v>
      </c>
      <c r="Z7123" s="2">
        <v>0</v>
      </c>
      <c r="AA7123" s="2" t="s">
        <v>56</v>
      </c>
      <c r="AB7123" s="2" t="s">
        <v>15731</v>
      </c>
      <c r="AC7123" s="2" t="s">
        <v>87</v>
      </c>
      <c r="AD7123" s="2" t="s">
        <v>76</v>
      </c>
      <c r="AE7123" s="5">
        <v>85.93</v>
      </c>
      <c r="AF7123" s="2">
        <v>0</v>
      </c>
      <c r="AG7123" s="2" t="s">
        <v>77</v>
      </c>
      <c r="AH7123" s="2">
        <v>7</v>
      </c>
      <c r="AI7123" s="6" t="str">
        <f t="shared" si="333"/>
        <v>18-24</v>
      </c>
      <c r="AJ7123" s="11">
        <f>YEAR(tbl_LoanData[[#This Row],[Application Date]])</f>
        <v>2026</v>
      </c>
      <c r="AK7123" s="11" t="str">
        <f>TEXT(tbl_LoanData[[#This Row],[Application Date]],"MMMM")</f>
        <v>May</v>
      </c>
      <c r="AL7123" s="12">
        <f>DATE(YEAR(tbl_LoanData[[#This Row],[Application Date]]),MONTH(tbl_LoanData[[#This Row],[Application Date]]),1)</f>
        <v>46143</v>
      </c>
      <c r="AM7123" s="14">
        <f ca="1">IF(AND(tbl_LoanData[[#This Row],[Application Date]]&gt;=EOMONTH(TODAY(),-1)+1,tbl_LoanData[[#This Row],[Application Date]]&lt;=TODAY()),tbl_LoanData[[#This Row],[Loan Amount]],0)</f>
        <v>0</v>
      </c>
      <c r="AN7123" s="14">
        <f>tbl_LoanData[[#This Row],[Amount Paid]]-(Q7123-X7123)</f>
        <v>223323.52000000008</v>
      </c>
      <c r="AO7123" s="14">
        <f>IF(tbl_LoanData[[#This Row],[Application Status]]="Approved",1,0)</f>
        <v>1</v>
      </c>
      <c r="AP7123" s="22" t="str">
        <f t="shared" ca="1" si="334"/>
        <v/>
      </c>
      <c r="AQ7123" s="22" t="str">
        <f t="shared" ca="1" si="335"/>
        <v/>
      </c>
    </row>
    <row r="7124" spans="1:43" ht="14.4" customHeight="1" x14ac:dyDescent="0.3">
      <c r="A7124" s="2" t="s">
        <v>13209</v>
      </c>
      <c r="B7124" s="2" t="s">
        <v>13210</v>
      </c>
      <c r="C7124" s="2" t="s">
        <v>599</v>
      </c>
      <c r="D7124" s="2" t="s">
        <v>117</v>
      </c>
      <c r="E7124" s="2" t="s">
        <v>385</v>
      </c>
      <c r="F7124" s="2">
        <v>57</v>
      </c>
      <c r="G7124" s="2" t="s">
        <v>83</v>
      </c>
      <c r="H7124" s="2" t="s">
        <v>278</v>
      </c>
      <c r="I7124" s="2" t="s">
        <v>45</v>
      </c>
      <c r="J7124" s="3">
        <v>46166</v>
      </c>
      <c r="K7124" s="3"/>
      <c r="L7124" s="2" t="s">
        <v>40</v>
      </c>
      <c r="M7124" s="2" t="s">
        <v>157</v>
      </c>
      <c r="N7124" s="2" t="s">
        <v>328</v>
      </c>
      <c r="O7124" s="4">
        <v>1235000</v>
      </c>
      <c r="P7124" s="4">
        <v>246200</v>
      </c>
      <c r="Q7124" s="4">
        <v>988800</v>
      </c>
      <c r="R7124" s="2">
        <v>48</v>
      </c>
      <c r="S7124" s="5">
        <v>10.93</v>
      </c>
      <c r="T7124" s="4">
        <v>29606.32</v>
      </c>
      <c r="U7124" s="2" t="s">
        <v>96</v>
      </c>
      <c r="V7124" s="2" t="s">
        <v>97</v>
      </c>
      <c r="W7124" s="4">
        <v>0</v>
      </c>
      <c r="X7124" s="4">
        <v>0</v>
      </c>
      <c r="Y7124" s="4">
        <v>1421103.36</v>
      </c>
      <c r="Z7124" s="2">
        <v>0</v>
      </c>
      <c r="AA7124" s="2" t="s">
        <v>97</v>
      </c>
      <c r="AB7124" s="2" t="s">
        <v>15735</v>
      </c>
      <c r="AC7124" s="2" t="s">
        <v>213</v>
      </c>
      <c r="AD7124" s="2" t="s">
        <v>76</v>
      </c>
      <c r="AE7124" s="5">
        <v>80.06</v>
      </c>
      <c r="AF7124" s="2">
        <v>0</v>
      </c>
      <c r="AG7124" s="2" t="s">
        <v>97</v>
      </c>
      <c r="AH7124" s="2"/>
      <c r="AI7124" s="6" t="str">
        <f t="shared" si="333"/>
        <v>55-64</v>
      </c>
      <c r="AJ7124" s="11">
        <f>YEAR(tbl_LoanData[[#This Row],[Application Date]])</f>
        <v>2026</v>
      </c>
      <c r="AK7124" s="11" t="str">
        <f>TEXT(tbl_LoanData[[#This Row],[Application Date]],"MMMM")</f>
        <v>May</v>
      </c>
      <c r="AL7124" s="12">
        <f>DATE(YEAR(tbl_LoanData[[#This Row],[Application Date]]),MONTH(tbl_LoanData[[#This Row],[Application Date]]),1)</f>
        <v>46143</v>
      </c>
      <c r="AM7124" s="14">
        <f ca="1">IF(AND(tbl_LoanData[[#This Row],[Application Date]]&gt;=EOMONTH(TODAY(),-1)+1,tbl_LoanData[[#This Row],[Application Date]]&lt;=TODAY()),tbl_LoanData[[#This Row],[Loan Amount]],0)</f>
        <v>0</v>
      </c>
      <c r="AN7124" s="14">
        <f>tbl_LoanData[[#This Row],[Amount Paid]]-(Q7124-X7124)</f>
        <v>-988800</v>
      </c>
      <c r="AO7124" s="14">
        <f>IF(tbl_LoanData[[#This Row],[Application Status]]="Approved",1,0)</f>
        <v>0</v>
      </c>
      <c r="AP7124" s="22" t="str">
        <f t="shared" ca="1" si="334"/>
        <v/>
      </c>
      <c r="AQ7124" s="22" t="str">
        <f t="shared" ca="1" si="335"/>
        <v/>
      </c>
    </row>
    <row r="7125" spans="1:43" ht="14.4" customHeight="1" x14ac:dyDescent="0.3">
      <c r="A7125" s="2" t="s">
        <v>13243</v>
      </c>
      <c r="B7125" s="2" t="s">
        <v>13244</v>
      </c>
      <c r="C7125" s="2" t="s">
        <v>249</v>
      </c>
      <c r="D7125" s="2" t="s">
        <v>189</v>
      </c>
      <c r="E7125" s="2" t="s">
        <v>402</v>
      </c>
      <c r="F7125" s="2">
        <v>22</v>
      </c>
      <c r="G7125" s="2" t="s">
        <v>69</v>
      </c>
      <c r="H7125" s="2" t="s">
        <v>205</v>
      </c>
      <c r="I7125" s="2" t="s">
        <v>49</v>
      </c>
      <c r="J7125" s="3">
        <v>46165</v>
      </c>
      <c r="K7125" s="3">
        <v>46178</v>
      </c>
      <c r="L7125" s="2" t="s">
        <v>39</v>
      </c>
      <c r="M7125" s="2" t="s">
        <v>94</v>
      </c>
      <c r="N7125" s="2" t="s">
        <v>418</v>
      </c>
      <c r="O7125" s="4">
        <v>1371000</v>
      </c>
      <c r="P7125" s="4">
        <v>429700</v>
      </c>
      <c r="Q7125" s="4">
        <v>941300</v>
      </c>
      <c r="R7125" s="2">
        <v>12</v>
      </c>
      <c r="S7125" s="5">
        <v>7.82</v>
      </c>
      <c r="T7125" s="4">
        <v>84575.8</v>
      </c>
      <c r="U7125" s="2" t="s">
        <v>73</v>
      </c>
      <c r="V7125" s="2" t="s">
        <v>74</v>
      </c>
      <c r="W7125" s="4">
        <v>169151.6</v>
      </c>
      <c r="X7125" s="4">
        <v>845758.06</v>
      </c>
      <c r="Y7125" s="4">
        <v>1014909.66</v>
      </c>
      <c r="Z7125" s="2">
        <v>0</v>
      </c>
      <c r="AA7125" s="2" t="s">
        <v>56</v>
      </c>
      <c r="AB7125" s="2" t="s">
        <v>15736</v>
      </c>
      <c r="AC7125" s="2" t="s">
        <v>213</v>
      </c>
      <c r="AD7125" s="2" t="s">
        <v>76</v>
      </c>
      <c r="AE7125" s="5">
        <v>68.66</v>
      </c>
      <c r="AF7125" s="2">
        <v>0</v>
      </c>
      <c r="AG7125" s="2" t="s">
        <v>77</v>
      </c>
      <c r="AH7125" s="2">
        <v>13</v>
      </c>
      <c r="AI7125" s="6" t="str">
        <f t="shared" si="333"/>
        <v>18-24</v>
      </c>
      <c r="AJ7125" s="11">
        <f>YEAR(tbl_LoanData[[#This Row],[Application Date]])</f>
        <v>2026</v>
      </c>
      <c r="AK7125" s="11" t="str">
        <f>TEXT(tbl_LoanData[[#This Row],[Application Date]],"MMMM")</f>
        <v>May</v>
      </c>
      <c r="AL7125" s="12">
        <f>DATE(YEAR(tbl_LoanData[[#This Row],[Application Date]]),MONTH(tbl_LoanData[[#This Row],[Application Date]]),1)</f>
        <v>46143</v>
      </c>
      <c r="AM7125" s="14">
        <f ca="1">IF(AND(tbl_LoanData[[#This Row],[Application Date]]&gt;=EOMONTH(TODAY(),-1)+1,tbl_LoanData[[#This Row],[Application Date]]&lt;=TODAY()),tbl_LoanData[[#This Row],[Loan Amount]],0)</f>
        <v>0</v>
      </c>
      <c r="AN7125" s="14">
        <f>tbl_LoanData[[#This Row],[Amount Paid]]-(Q7125-X7125)</f>
        <v>73609.660000000062</v>
      </c>
      <c r="AO7125" s="14">
        <f>IF(tbl_LoanData[[#This Row],[Application Status]]="Approved",1,0)</f>
        <v>1</v>
      </c>
      <c r="AP7125" s="22" t="str">
        <f t="shared" ca="1" si="334"/>
        <v/>
      </c>
      <c r="AQ7125" s="22" t="str">
        <f t="shared" ca="1" si="335"/>
        <v/>
      </c>
    </row>
    <row r="7126" spans="1:43" ht="14.4" customHeight="1" x14ac:dyDescent="0.3">
      <c r="A7126" s="2" t="s">
        <v>13253</v>
      </c>
      <c r="B7126" s="2" t="s">
        <v>13254</v>
      </c>
      <c r="C7126" s="2" t="s">
        <v>90</v>
      </c>
      <c r="D7126" s="2" t="s">
        <v>209</v>
      </c>
      <c r="E7126" s="2" t="s">
        <v>161</v>
      </c>
      <c r="F7126" s="2">
        <v>54</v>
      </c>
      <c r="G7126" s="2" t="s">
        <v>69</v>
      </c>
      <c r="H7126" s="2" t="s">
        <v>307</v>
      </c>
      <c r="I7126" s="2" t="s">
        <v>43</v>
      </c>
      <c r="J7126" s="3">
        <v>46144</v>
      </c>
      <c r="K7126" s="3">
        <v>46146</v>
      </c>
      <c r="L7126" s="2" t="s">
        <v>40</v>
      </c>
      <c r="M7126" s="2" t="s">
        <v>94</v>
      </c>
      <c r="N7126" s="2" t="s">
        <v>4</v>
      </c>
      <c r="O7126" s="4">
        <v>833000</v>
      </c>
      <c r="P7126" s="4">
        <v>186300</v>
      </c>
      <c r="Q7126" s="4">
        <v>646700</v>
      </c>
      <c r="R7126" s="2">
        <v>48</v>
      </c>
      <c r="S7126" s="5">
        <v>12.22</v>
      </c>
      <c r="T7126" s="4">
        <v>20058.48</v>
      </c>
      <c r="U7126" s="2" t="s">
        <v>73</v>
      </c>
      <c r="V7126" s="2" t="s">
        <v>74</v>
      </c>
      <c r="W7126" s="4">
        <v>60175.44</v>
      </c>
      <c r="X7126" s="4">
        <v>902631.52</v>
      </c>
      <c r="Y7126" s="4">
        <v>962806.96</v>
      </c>
      <c r="Z7126" s="2">
        <v>0</v>
      </c>
      <c r="AA7126" s="2" t="s">
        <v>56</v>
      </c>
      <c r="AB7126" s="2" t="s">
        <v>15727</v>
      </c>
      <c r="AC7126" s="2" t="s">
        <v>87</v>
      </c>
      <c r="AD7126" s="2" t="s">
        <v>76</v>
      </c>
      <c r="AE7126" s="5">
        <v>77.64</v>
      </c>
      <c r="AF7126" s="2">
        <v>0</v>
      </c>
      <c r="AG7126" s="2" t="s">
        <v>77</v>
      </c>
      <c r="AH7126" s="2">
        <v>2</v>
      </c>
      <c r="AI7126" s="6" t="str">
        <f t="shared" si="333"/>
        <v>45-54</v>
      </c>
      <c r="AJ7126" s="11">
        <f>YEAR(tbl_LoanData[[#This Row],[Application Date]])</f>
        <v>2026</v>
      </c>
      <c r="AK7126" s="11" t="str">
        <f>TEXT(tbl_LoanData[[#This Row],[Application Date]],"MMMM")</f>
        <v>May</v>
      </c>
      <c r="AL7126" s="12">
        <f>DATE(YEAR(tbl_LoanData[[#This Row],[Application Date]]),MONTH(tbl_LoanData[[#This Row],[Application Date]]),1)</f>
        <v>46143</v>
      </c>
      <c r="AM7126" s="14">
        <f ca="1">IF(AND(tbl_LoanData[[#This Row],[Application Date]]&gt;=EOMONTH(TODAY(),-1)+1,tbl_LoanData[[#This Row],[Application Date]]&lt;=TODAY()),tbl_LoanData[[#This Row],[Loan Amount]],0)</f>
        <v>0</v>
      </c>
      <c r="AN7126" s="14">
        <f>tbl_LoanData[[#This Row],[Amount Paid]]-(Q7126-X7126)</f>
        <v>316106.96000000002</v>
      </c>
      <c r="AO7126" s="14">
        <f>IF(tbl_LoanData[[#This Row],[Application Status]]="Approved",1,0)</f>
        <v>1</v>
      </c>
      <c r="AP7126" s="22" t="str">
        <f t="shared" ca="1" si="334"/>
        <v/>
      </c>
      <c r="AQ7126" s="22" t="str">
        <f t="shared" ca="1" si="335"/>
        <v/>
      </c>
    </row>
    <row r="7127" spans="1:43" ht="14.4" customHeight="1" x14ac:dyDescent="0.3">
      <c r="A7127" s="2" t="s">
        <v>13533</v>
      </c>
      <c r="B7127" s="2" t="s">
        <v>13534</v>
      </c>
      <c r="C7127" s="2" t="s">
        <v>687</v>
      </c>
      <c r="D7127" s="2" t="s">
        <v>209</v>
      </c>
      <c r="E7127" s="2" t="s">
        <v>190</v>
      </c>
      <c r="F7127" s="2">
        <v>24</v>
      </c>
      <c r="G7127" s="2" t="s">
        <v>83</v>
      </c>
      <c r="H7127" s="2" t="s">
        <v>307</v>
      </c>
      <c r="I7127" s="2" t="s">
        <v>43</v>
      </c>
      <c r="J7127" s="3">
        <v>46168</v>
      </c>
      <c r="K7127" s="3">
        <v>46188</v>
      </c>
      <c r="L7127" s="2" t="s">
        <v>36</v>
      </c>
      <c r="M7127" s="2" t="s">
        <v>94</v>
      </c>
      <c r="N7127" s="2" t="s">
        <v>212</v>
      </c>
      <c r="O7127" s="4">
        <v>1371000</v>
      </c>
      <c r="P7127" s="4">
        <v>444300</v>
      </c>
      <c r="Q7127" s="4">
        <v>926700</v>
      </c>
      <c r="R7127" s="2">
        <v>24</v>
      </c>
      <c r="S7127" s="5">
        <v>10.01</v>
      </c>
      <c r="T7127" s="4">
        <v>46342.720000000001</v>
      </c>
      <c r="U7127" s="2" t="s">
        <v>73</v>
      </c>
      <c r="V7127" s="2" t="s">
        <v>74</v>
      </c>
      <c r="W7127" s="4">
        <v>0</v>
      </c>
      <c r="X7127" s="4">
        <v>1112225.3400000001</v>
      </c>
      <c r="Y7127" s="4">
        <v>1112225.3400000001</v>
      </c>
      <c r="Z7127" s="2">
        <v>62</v>
      </c>
      <c r="AA7127" s="2" t="s">
        <v>59</v>
      </c>
      <c r="AB7127" s="2" t="s">
        <v>15733</v>
      </c>
      <c r="AC7127" s="2" t="s">
        <v>332</v>
      </c>
      <c r="AD7127" s="2" t="s">
        <v>76</v>
      </c>
      <c r="AE7127" s="5">
        <v>67.59</v>
      </c>
      <c r="AF7127" s="2">
        <v>2</v>
      </c>
      <c r="AG7127" s="2" t="s">
        <v>130</v>
      </c>
      <c r="AH7127" s="2">
        <v>20</v>
      </c>
      <c r="AI7127" s="6" t="str">
        <f t="shared" si="333"/>
        <v>18-24</v>
      </c>
      <c r="AJ7127" s="11">
        <f>YEAR(tbl_LoanData[[#This Row],[Application Date]])</f>
        <v>2026</v>
      </c>
      <c r="AK7127" s="11" t="str">
        <f>TEXT(tbl_LoanData[[#This Row],[Application Date]],"MMMM")</f>
        <v>May</v>
      </c>
      <c r="AL7127" s="12">
        <f>DATE(YEAR(tbl_LoanData[[#This Row],[Application Date]]),MONTH(tbl_LoanData[[#This Row],[Application Date]]),1)</f>
        <v>46143</v>
      </c>
      <c r="AM7127" s="14">
        <f ca="1">IF(AND(tbl_LoanData[[#This Row],[Application Date]]&gt;=EOMONTH(TODAY(),-1)+1,tbl_LoanData[[#This Row],[Application Date]]&lt;=TODAY()),tbl_LoanData[[#This Row],[Loan Amount]],0)</f>
        <v>0</v>
      </c>
      <c r="AN7127" s="14">
        <f>tbl_LoanData[[#This Row],[Amount Paid]]-(Q7127-X7127)</f>
        <v>185525.34000000008</v>
      </c>
      <c r="AO7127" s="14">
        <f>IF(tbl_LoanData[[#This Row],[Application Status]]="Approved",1,0)</f>
        <v>1</v>
      </c>
      <c r="AP7127" s="22" t="str">
        <f t="shared" ca="1" si="334"/>
        <v/>
      </c>
      <c r="AQ7127" s="22" t="str">
        <f t="shared" ca="1" si="335"/>
        <v/>
      </c>
    </row>
    <row r="7128" spans="1:43" ht="14.4" customHeight="1" x14ac:dyDescent="0.3">
      <c r="A7128" s="2" t="s">
        <v>13697</v>
      </c>
      <c r="B7128" s="2" t="s">
        <v>13698</v>
      </c>
      <c r="C7128" s="2" t="s">
        <v>335</v>
      </c>
      <c r="D7128" s="2" t="s">
        <v>268</v>
      </c>
      <c r="E7128" s="2" t="s">
        <v>165</v>
      </c>
      <c r="F7128" s="2">
        <v>53</v>
      </c>
      <c r="G7128" s="2" t="s">
        <v>83</v>
      </c>
      <c r="H7128" s="2" t="s">
        <v>103</v>
      </c>
      <c r="I7128" s="2" t="s">
        <v>43</v>
      </c>
      <c r="J7128" s="3">
        <v>46167</v>
      </c>
      <c r="K7128" s="3">
        <v>46172</v>
      </c>
      <c r="L7128" s="2" t="s">
        <v>38</v>
      </c>
      <c r="M7128" s="2" t="s">
        <v>71</v>
      </c>
      <c r="N7128" s="2" t="s">
        <v>589</v>
      </c>
      <c r="O7128" s="4">
        <v>1405000</v>
      </c>
      <c r="P7128" s="4">
        <v>328300</v>
      </c>
      <c r="Q7128" s="4">
        <v>1076700</v>
      </c>
      <c r="R7128" s="2">
        <v>60</v>
      </c>
      <c r="S7128" s="5">
        <v>11.5</v>
      </c>
      <c r="T7128" s="4">
        <v>28263.38</v>
      </c>
      <c r="U7128" s="2" t="s">
        <v>73</v>
      </c>
      <c r="V7128" s="2" t="s">
        <v>74</v>
      </c>
      <c r="W7128" s="4">
        <v>56526.76</v>
      </c>
      <c r="X7128" s="4">
        <v>1639275.74</v>
      </c>
      <c r="Y7128" s="4">
        <v>1695802.5</v>
      </c>
      <c r="Z7128" s="2">
        <v>0</v>
      </c>
      <c r="AA7128" s="2" t="s">
        <v>56</v>
      </c>
      <c r="AB7128" s="2" t="s">
        <v>15732</v>
      </c>
      <c r="AC7128" s="2" t="s">
        <v>360</v>
      </c>
      <c r="AD7128" s="2" t="s">
        <v>76</v>
      </c>
      <c r="AE7128" s="5">
        <v>76.63</v>
      </c>
      <c r="AF7128" s="2">
        <v>0</v>
      </c>
      <c r="AG7128" s="2" t="s">
        <v>77</v>
      </c>
      <c r="AH7128" s="2">
        <v>5</v>
      </c>
      <c r="AI7128" s="6" t="str">
        <f t="shared" si="333"/>
        <v>45-54</v>
      </c>
      <c r="AJ7128" s="11">
        <f>YEAR(tbl_LoanData[[#This Row],[Application Date]])</f>
        <v>2026</v>
      </c>
      <c r="AK7128" s="11" t="str">
        <f>TEXT(tbl_LoanData[[#This Row],[Application Date]],"MMMM")</f>
        <v>May</v>
      </c>
      <c r="AL7128" s="12">
        <f>DATE(YEAR(tbl_LoanData[[#This Row],[Application Date]]),MONTH(tbl_LoanData[[#This Row],[Application Date]]),1)</f>
        <v>46143</v>
      </c>
      <c r="AM7128" s="14">
        <f ca="1">IF(AND(tbl_LoanData[[#This Row],[Application Date]]&gt;=EOMONTH(TODAY(),-1)+1,tbl_LoanData[[#This Row],[Application Date]]&lt;=TODAY()),tbl_LoanData[[#This Row],[Loan Amount]],0)</f>
        <v>0</v>
      </c>
      <c r="AN7128" s="14">
        <f>tbl_LoanData[[#This Row],[Amount Paid]]-(Q7128-X7128)</f>
        <v>619102.5</v>
      </c>
      <c r="AO7128" s="14">
        <f>IF(tbl_LoanData[[#This Row],[Application Status]]="Approved",1,0)</f>
        <v>1</v>
      </c>
      <c r="AP7128" s="22" t="str">
        <f t="shared" ca="1" si="334"/>
        <v/>
      </c>
      <c r="AQ7128" s="22" t="str">
        <f t="shared" ca="1" si="335"/>
        <v/>
      </c>
    </row>
    <row r="7129" spans="1:43" ht="14.4" customHeight="1" x14ac:dyDescent="0.3">
      <c r="A7129" s="2" t="s">
        <v>13779</v>
      </c>
      <c r="B7129" s="2" t="s">
        <v>13780</v>
      </c>
      <c r="C7129" s="2" t="s">
        <v>1686</v>
      </c>
      <c r="D7129" s="2" t="s">
        <v>102</v>
      </c>
      <c r="E7129" s="2" t="s">
        <v>189</v>
      </c>
      <c r="F7129" s="2">
        <v>22</v>
      </c>
      <c r="G7129" s="2" t="s">
        <v>83</v>
      </c>
      <c r="H7129" s="2" t="s">
        <v>265</v>
      </c>
      <c r="I7129" s="2" t="s">
        <v>44</v>
      </c>
      <c r="J7129" s="3">
        <v>46155</v>
      </c>
      <c r="K7129" s="3">
        <v>46168</v>
      </c>
      <c r="L7129" s="2" t="s">
        <v>39</v>
      </c>
      <c r="M7129" s="2" t="s">
        <v>71</v>
      </c>
      <c r="N7129" s="2" t="s">
        <v>294</v>
      </c>
      <c r="O7129" s="4">
        <v>1334000</v>
      </c>
      <c r="P7129" s="4">
        <v>367500</v>
      </c>
      <c r="Q7129" s="4">
        <v>966500</v>
      </c>
      <c r="R7129" s="2">
        <v>24</v>
      </c>
      <c r="S7129" s="5">
        <v>11.56</v>
      </c>
      <c r="T7129" s="4">
        <v>49581.45</v>
      </c>
      <c r="U7129" s="2" t="s">
        <v>73</v>
      </c>
      <c r="V7129" s="2" t="s">
        <v>74</v>
      </c>
      <c r="W7129" s="4">
        <v>49581.45</v>
      </c>
      <c r="X7129" s="4">
        <v>1140373.3500000001</v>
      </c>
      <c r="Y7129" s="4">
        <v>1189954.8</v>
      </c>
      <c r="Z7129" s="2">
        <v>29</v>
      </c>
      <c r="AA7129" s="2" t="s">
        <v>57</v>
      </c>
      <c r="AB7129" s="2" t="s">
        <v>15729</v>
      </c>
      <c r="AC7129" s="2" t="s">
        <v>106</v>
      </c>
      <c r="AD7129" s="2" t="s">
        <v>76</v>
      </c>
      <c r="AE7129" s="5">
        <v>72.45</v>
      </c>
      <c r="AF7129" s="2">
        <v>1</v>
      </c>
      <c r="AG7129" s="2" t="s">
        <v>77</v>
      </c>
      <c r="AH7129" s="2">
        <v>13</v>
      </c>
      <c r="AI7129" s="6" t="str">
        <f t="shared" si="333"/>
        <v>18-24</v>
      </c>
      <c r="AJ7129" s="11">
        <f>YEAR(tbl_LoanData[[#This Row],[Application Date]])</f>
        <v>2026</v>
      </c>
      <c r="AK7129" s="11" t="str">
        <f>TEXT(tbl_LoanData[[#This Row],[Application Date]],"MMMM")</f>
        <v>May</v>
      </c>
      <c r="AL7129" s="12">
        <f>DATE(YEAR(tbl_LoanData[[#This Row],[Application Date]]),MONTH(tbl_LoanData[[#This Row],[Application Date]]),1)</f>
        <v>46143</v>
      </c>
      <c r="AM7129" s="14">
        <f ca="1">IF(AND(tbl_LoanData[[#This Row],[Application Date]]&gt;=EOMONTH(TODAY(),-1)+1,tbl_LoanData[[#This Row],[Application Date]]&lt;=TODAY()),tbl_LoanData[[#This Row],[Loan Amount]],0)</f>
        <v>0</v>
      </c>
      <c r="AN7129" s="14">
        <f>tbl_LoanData[[#This Row],[Amount Paid]]-(Q7129-X7129)</f>
        <v>223454.8000000001</v>
      </c>
      <c r="AO7129" s="14">
        <f>IF(tbl_LoanData[[#This Row],[Application Status]]="Approved",1,0)</f>
        <v>1</v>
      </c>
      <c r="AP7129" s="22" t="str">
        <f t="shared" ca="1" si="334"/>
        <v/>
      </c>
      <c r="AQ7129" s="22" t="str">
        <f t="shared" ca="1" si="335"/>
        <v/>
      </c>
    </row>
    <row r="7130" spans="1:43" x14ac:dyDescent="0.3">
      <c r="A7130" s="2" t="s">
        <v>13907</v>
      </c>
      <c r="B7130" s="2" t="s">
        <v>13908</v>
      </c>
      <c r="C7130" s="2" t="s">
        <v>347</v>
      </c>
      <c r="D7130" s="2" t="s">
        <v>254</v>
      </c>
      <c r="E7130" s="2" t="s">
        <v>311</v>
      </c>
      <c r="F7130" s="2">
        <v>62</v>
      </c>
      <c r="G7130" s="2" t="s">
        <v>69</v>
      </c>
      <c r="H7130" s="2" t="s">
        <v>237</v>
      </c>
      <c r="I7130" s="2" t="s">
        <v>48</v>
      </c>
      <c r="J7130" s="3">
        <v>46153</v>
      </c>
      <c r="K7130" s="3"/>
      <c r="L7130" s="2" t="s">
        <v>39</v>
      </c>
      <c r="M7130" s="2" t="s">
        <v>94</v>
      </c>
      <c r="N7130" s="2" t="s">
        <v>418</v>
      </c>
      <c r="O7130" s="4">
        <v>2269000</v>
      </c>
      <c r="P7130" s="4">
        <v>435000</v>
      </c>
      <c r="Q7130" s="4">
        <v>1834000</v>
      </c>
      <c r="R7130" s="2">
        <v>60</v>
      </c>
      <c r="S7130" s="5">
        <v>11.81</v>
      </c>
      <c r="T7130" s="4">
        <v>48616.28</v>
      </c>
      <c r="U7130" s="2" t="s">
        <v>113</v>
      </c>
      <c r="V7130" s="2" t="s">
        <v>97</v>
      </c>
      <c r="W7130" s="4">
        <v>0</v>
      </c>
      <c r="X7130" s="4">
        <v>0</v>
      </c>
      <c r="Y7130" s="4">
        <v>2916977</v>
      </c>
      <c r="Z7130" s="2">
        <v>0</v>
      </c>
      <c r="AA7130" s="2" t="s">
        <v>97</v>
      </c>
      <c r="AB7130" s="2" t="s">
        <v>15729</v>
      </c>
      <c r="AC7130" s="2" t="s">
        <v>75</v>
      </c>
      <c r="AD7130" s="2" t="s">
        <v>76</v>
      </c>
      <c r="AE7130" s="5">
        <v>80.83</v>
      </c>
      <c r="AF7130" s="2">
        <v>0</v>
      </c>
      <c r="AG7130" s="2" t="s">
        <v>97</v>
      </c>
      <c r="AH7130" s="2"/>
      <c r="AI7130" s="6" t="str">
        <f t="shared" si="333"/>
        <v>55-64</v>
      </c>
      <c r="AJ7130" s="11">
        <f>YEAR(tbl_LoanData[[#This Row],[Application Date]])</f>
        <v>2026</v>
      </c>
      <c r="AK7130" s="11" t="str">
        <f>TEXT(tbl_LoanData[[#This Row],[Application Date]],"MMMM")</f>
        <v>May</v>
      </c>
      <c r="AL7130" s="12">
        <f>DATE(YEAR(tbl_LoanData[[#This Row],[Application Date]]),MONTH(tbl_LoanData[[#This Row],[Application Date]]),1)</f>
        <v>46143</v>
      </c>
      <c r="AM7130" s="14">
        <f ca="1">IF(AND(tbl_LoanData[[#This Row],[Application Date]]&gt;=EOMONTH(TODAY(),-1)+1,tbl_LoanData[[#This Row],[Application Date]]&lt;=TODAY()),tbl_LoanData[[#This Row],[Loan Amount]],0)</f>
        <v>0</v>
      </c>
      <c r="AN7130" s="14">
        <f>tbl_LoanData[[#This Row],[Amount Paid]]-(Q7130-X7130)</f>
        <v>-1834000</v>
      </c>
      <c r="AO7130" s="14">
        <f>IF(tbl_LoanData[[#This Row],[Application Status]]="Approved",1,0)</f>
        <v>0</v>
      </c>
      <c r="AP7130" s="22" t="str">
        <f t="shared" ca="1" si="334"/>
        <v/>
      </c>
      <c r="AQ7130" s="22" t="str">
        <f t="shared" ca="1" si="335"/>
        <v/>
      </c>
    </row>
    <row r="7131" spans="1:43" ht="14.4" customHeight="1" x14ac:dyDescent="0.3">
      <c r="A7131" s="2" t="s">
        <v>13949</v>
      </c>
      <c r="B7131" s="2" t="s">
        <v>13950</v>
      </c>
      <c r="C7131" s="2" t="s">
        <v>439</v>
      </c>
      <c r="D7131" s="2" t="s">
        <v>189</v>
      </c>
      <c r="E7131" s="2" t="s">
        <v>540</v>
      </c>
      <c r="F7131" s="2">
        <v>53</v>
      </c>
      <c r="G7131" s="2" t="s">
        <v>83</v>
      </c>
      <c r="H7131" s="2" t="s">
        <v>233</v>
      </c>
      <c r="I7131" s="2" t="s">
        <v>46</v>
      </c>
      <c r="J7131" s="3">
        <v>46163</v>
      </c>
      <c r="K7131" s="3"/>
      <c r="L7131" s="2" t="s">
        <v>40</v>
      </c>
      <c r="M7131" s="2" t="s">
        <v>157</v>
      </c>
      <c r="N7131" s="2" t="s">
        <v>328</v>
      </c>
      <c r="O7131" s="4">
        <v>1355000</v>
      </c>
      <c r="P7131" s="4">
        <v>489600</v>
      </c>
      <c r="Q7131" s="4">
        <v>865400</v>
      </c>
      <c r="R7131" s="2">
        <v>48</v>
      </c>
      <c r="S7131" s="5">
        <v>10.43</v>
      </c>
      <c r="T7131" s="4">
        <v>25550.94</v>
      </c>
      <c r="U7131" s="2" t="s">
        <v>96</v>
      </c>
      <c r="V7131" s="2" t="s">
        <v>97</v>
      </c>
      <c r="W7131" s="4">
        <v>0</v>
      </c>
      <c r="X7131" s="4">
        <v>0</v>
      </c>
      <c r="Y7131" s="4">
        <v>1226444.8799999999</v>
      </c>
      <c r="Z7131" s="2">
        <v>0</v>
      </c>
      <c r="AA7131" s="2" t="s">
        <v>97</v>
      </c>
      <c r="AB7131" s="2" t="s">
        <v>15733</v>
      </c>
      <c r="AC7131" s="2" t="s">
        <v>213</v>
      </c>
      <c r="AD7131" s="2" t="s">
        <v>76</v>
      </c>
      <c r="AE7131" s="5">
        <v>63.87</v>
      </c>
      <c r="AF7131" s="2">
        <v>0</v>
      </c>
      <c r="AG7131" s="2" t="s">
        <v>97</v>
      </c>
      <c r="AH7131" s="2"/>
      <c r="AI7131" s="6" t="str">
        <f t="shared" si="333"/>
        <v>45-54</v>
      </c>
      <c r="AJ7131" s="11">
        <f>YEAR(tbl_LoanData[[#This Row],[Application Date]])</f>
        <v>2026</v>
      </c>
      <c r="AK7131" s="11" t="str">
        <f>TEXT(tbl_LoanData[[#This Row],[Application Date]],"MMMM")</f>
        <v>May</v>
      </c>
      <c r="AL7131" s="12">
        <f>DATE(YEAR(tbl_LoanData[[#This Row],[Application Date]]),MONTH(tbl_LoanData[[#This Row],[Application Date]]),1)</f>
        <v>46143</v>
      </c>
      <c r="AM7131" s="14">
        <f ca="1">IF(AND(tbl_LoanData[[#This Row],[Application Date]]&gt;=EOMONTH(TODAY(),-1)+1,tbl_LoanData[[#This Row],[Application Date]]&lt;=TODAY()),tbl_LoanData[[#This Row],[Loan Amount]],0)</f>
        <v>0</v>
      </c>
      <c r="AN7131" s="14">
        <f>tbl_LoanData[[#This Row],[Amount Paid]]-(Q7131-X7131)</f>
        <v>-865400</v>
      </c>
      <c r="AO7131" s="14">
        <f>IF(tbl_LoanData[[#This Row],[Application Status]]="Approved",1,0)</f>
        <v>0</v>
      </c>
      <c r="AP7131" s="22" t="str">
        <f t="shared" ca="1" si="334"/>
        <v/>
      </c>
      <c r="AQ7131" s="22" t="str">
        <f t="shared" ca="1" si="335"/>
        <v/>
      </c>
    </row>
    <row r="7132" spans="1:43" ht="14.4" customHeight="1" x14ac:dyDescent="0.3">
      <c r="A7132" s="2" t="s">
        <v>13983</v>
      </c>
      <c r="B7132" s="2" t="s">
        <v>13984</v>
      </c>
      <c r="C7132" s="2" t="s">
        <v>432</v>
      </c>
      <c r="D7132" s="2" t="s">
        <v>232</v>
      </c>
      <c r="E7132" s="2" t="s">
        <v>402</v>
      </c>
      <c r="F7132" s="2">
        <v>52</v>
      </c>
      <c r="G7132" s="2" t="s">
        <v>69</v>
      </c>
      <c r="H7132" s="2" t="s">
        <v>313</v>
      </c>
      <c r="I7132" s="2" t="s">
        <v>44</v>
      </c>
      <c r="J7132" s="3">
        <v>46168</v>
      </c>
      <c r="K7132" s="3">
        <v>46171</v>
      </c>
      <c r="L7132" s="2" t="s">
        <v>37</v>
      </c>
      <c r="M7132" s="2" t="s">
        <v>104</v>
      </c>
      <c r="N7132" s="2" t="s">
        <v>286</v>
      </c>
      <c r="O7132" s="4">
        <v>145000</v>
      </c>
      <c r="P7132" s="4">
        <v>38800</v>
      </c>
      <c r="Q7132" s="4">
        <v>106200</v>
      </c>
      <c r="R7132" s="2">
        <v>48</v>
      </c>
      <c r="S7132" s="5">
        <v>11.64</v>
      </c>
      <c r="T7132" s="4">
        <v>3242.64</v>
      </c>
      <c r="U7132" s="2" t="s">
        <v>73</v>
      </c>
      <c r="V7132" s="2" t="s">
        <v>74</v>
      </c>
      <c r="W7132" s="4">
        <v>6485.28</v>
      </c>
      <c r="X7132" s="4">
        <v>149161.44</v>
      </c>
      <c r="Y7132" s="4">
        <v>155646.72</v>
      </c>
      <c r="Z7132" s="2">
        <v>0</v>
      </c>
      <c r="AA7132" s="2" t="s">
        <v>56</v>
      </c>
      <c r="AB7132" s="2" t="s">
        <v>15730</v>
      </c>
      <c r="AC7132" s="2" t="s">
        <v>87</v>
      </c>
      <c r="AD7132" s="2" t="s">
        <v>76</v>
      </c>
      <c r="AE7132" s="5">
        <v>73.239999999999995</v>
      </c>
      <c r="AF7132" s="2">
        <v>0</v>
      </c>
      <c r="AG7132" s="2" t="s">
        <v>77</v>
      </c>
      <c r="AH7132" s="2">
        <v>3</v>
      </c>
      <c r="AI7132" s="6" t="str">
        <f t="shared" si="333"/>
        <v>45-54</v>
      </c>
      <c r="AJ7132" s="11">
        <f>YEAR(tbl_LoanData[[#This Row],[Application Date]])</f>
        <v>2026</v>
      </c>
      <c r="AK7132" s="11" t="str">
        <f>TEXT(tbl_LoanData[[#This Row],[Application Date]],"MMMM")</f>
        <v>May</v>
      </c>
      <c r="AL7132" s="12">
        <f>DATE(YEAR(tbl_LoanData[[#This Row],[Application Date]]),MONTH(tbl_LoanData[[#This Row],[Application Date]]),1)</f>
        <v>46143</v>
      </c>
      <c r="AM7132" s="14">
        <f ca="1">IF(AND(tbl_LoanData[[#This Row],[Application Date]]&gt;=EOMONTH(TODAY(),-1)+1,tbl_LoanData[[#This Row],[Application Date]]&lt;=TODAY()),tbl_LoanData[[#This Row],[Loan Amount]],0)</f>
        <v>0</v>
      </c>
      <c r="AN7132" s="14">
        <f>tbl_LoanData[[#This Row],[Amount Paid]]-(Q7132-X7132)</f>
        <v>49446.720000000001</v>
      </c>
      <c r="AO7132" s="14">
        <f>IF(tbl_LoanData[[#This Row],[Application Status]]="Approved",1,0)</f>
        <v>1</v>
      </c>
      <c r="AP7132" s="22" t="str">
        <f t="shared" ca="1" si="334"/>
        <v/>
      </c>
      <c r="AQ7132" s="22" t="str">
        <f t="shared" ca="1" si="335"/>
        <v/>
      </c>
    </row>
    <row r="7133" spans="1:43" ht="14.4" customHeight="1" x14ac:dyDescent="0.3">
      <c r="A7133" s="2" t="s">
        <v>14085</v>
      </c>
      <c r="B7133" s="2" t="s">
        <v>14086</v>
      </c>
      <c r="C7133" s="2" t="s">
        <v>1012</v>
      </c>
      <c r="D7133" s="2" t="s">
        <v>134</v>
      </c>
      <c r="E7133" s="2" t="s">
        <v>465</v>
      </c>
      <c r="F7133" s="2">
        <v>65</v>
      </c>
      <c r="G7133" s="2" t="s">
        <v>69</v>
      </c>
      <c r="H7133" s="2" t="s">
        <v>110</v>
      </c>
      <c r="I7133" s="2" t="s">
        <v>46</v>
      </c>
      <c r="J7133" s="3">
        <v>46151</v>
      </c>
      <c r="K7133" s="3">
        <v>46159</v>
      </c>
      <c r="L7133" s="2" t="s">
        <v>40</v>
      </c>
      <c r="M7133" s="2" t="s">
        <v>71</v>
      </c>
      <c r="N7133" s="2" t="s">
        <v>137</v>
      </c>
      <c r="O7133" s="4">
        <v>921000</v>
      </c>
      <c r="P7133" s="4">
        <v>232000</v>
      </c>
      <c r="Q7133" s="4">
        <v>689000</v>
      </c>
      <c r="R7133" s="2">
        <v>48</v>
      </c>
      <c r="S7133" s="5">
        <v>12.7</v>
      </c>
      <c r="T7133" s="4">
        <v>21646.080000000002</v>
      </c>
      <c r="U7133" s="2" t="s">
        <v>73</v>
      </c>
      <c r="V7133" s="2" t="s">
        <v>74</v>
      </c>
      <c r="W7133" s="4">
        <v>64938.239999999998</v>
      </c>
      <c r="X7133" s="4">
        <v>974073.76</v>
      </c>
      <c r="Y7133" s="4">
        <v>1039012</v>
      </c>
      <c r="Z7133" s="2">
        <v>0</v>
      </c>
      <c r="AA7133" s="2" t="s">
        <v>56</v>
      </c>
      <c r="AB7133" s="2" t="s">
        <v>15733</v>
      </c>
      <c r="AC7133" s="2" t="s">
        <v>138</v>
      </c>
      <c r="AD7133" s="2" t="s">
        <v>76</v>
      </c>
      <c r="AE7133" s="5">
        <v>74.81</v>
      </c>
      <c r="AF7133" s="2">
        <v>0</v>
      </c>
      <c r="AG7133" s="2" t="s">
        <v>77</v>
      </c>
      <c r="AH7133" s="2">
        <v>8</v>
      </c>
      <c r="AI7133" s="6" t="str">
        <f t="shared" si="333"/>
        <v>65+</v>
      </c>
      <c r="AJ7133" s="11">
        <f>YEAR(tbl_LoanData[[#This Row],[Application Date]])</f>
        <v>2026</v>
      </c>
      <c r="AK7133" s="11" t="str">
        <f>TEXT(tbl_LoanData[[#This Row],[Application Date]],"MMMM")</f>
        <v>May</v>
      </c>
      <c r="AL7133" s="12">
        <f>DATE(YEAR(tbl_LoanData[[#This Row],[Application Date]]),MONTH(tbl_LoanData[[#This Row],[Application Date]]),1)</f>
        <v>46143</v>
      </c>
      <c r="AM7133" s="14">
        <f ca="1">IF(AND(tbl_LoanData[[#This Row],[Application Date]]&gt;=EOMONTH(TODAY(),-1)+1,tbl_LoanData[[#This Row],[Application Date]]&lt;=TODAY()),tbl_LoanData[[#This Row],[Loan Amount]],0)</f>
        <v>0</v>
      </c>
      <c r="AN7133" s="14">
        <f>tbl_LoanData[[#This Row],[Amount Paid]]-(Q7133-X7133)</f>
        <v>350012</v>
      </c>
      <c r="AO7133" s="14">
        <f>IF(tbl_LoanData[[#This Row],[Application Status]]="Approved",1,0)</f>
        <v>1</v>
      </c>
      <c r="AP7133" s="22" t="str">
        <f t="shared" ca="1" si="334"/>
        <v/>
      </c>
      <c r="AQ7133" s="22" t="str">
        <f t="shared" ca="1" si="335"/>
        <v/>
      </c>
    </row>
    <row r="7134" spans="1:43" ht="14.4" customHeight="1" x14ac:dyDescent="0.3">
      <c r="A7134" s="2" t="s">
        <v>14143</v>
      </c>
      <c r="B7134" s="2" t="s">
        <v>14144</v>
      </c>
      <c r="C7134" s="2" t="s">
        <v>188</v>
      </c>
      <c r="D7134" s="2" t="s">
        <v>189</v>
      </c>
      <c r="E7134" s="2" t="s">
        <v>394</v>
      </c>
      <c r="F7134" s="2">
        <v>44</v>
      </c>
      <c r="G7134" s="2" t="s">
        <v>69</v>
      </c>
      <c r="H7134" s="2" t="s">
        <v>269</v>
      </c>
      <c r="I7134" s="2" t="s">
        <v>46</v>
      </c>
      <c r="J7134" s="3">
        <v>46163</v>
      </c>
      <c r="K7134" s="3">
        <v>46169</v>
      </c>
      <c r="L7134" s="2" t="s">
        <v>39</v>
      </c>
      <c r="M7134" s="2" t="s">
        <v>157</v>
      </c>
      <c r="N7134" s="2" t="s">
        <v>359</v>
      </c>
      <c r="O7134" s="4">
        <v>1114000</v>
      </c>
      <c r="P7134" s="4">
        <v>218800</v>
      </c>
      <c r="Q7134" s="4">
        <v>895200</v>
      </c>
      <c r="R7134" s="2">
        <v>24</v>
      </c>
      <c r="S7134" s="5">
        <v>12.63</v>
      </c>
      <c r="T7134" s="4">
        <v>46721.98</v>
      </c>
      <c r="U7134" s="2" t="s">
        <v>73</v>
      </c>
      <c r="V7134" s="2" t="s">
        <v>74</v>
      </c>
      <c r="W7134" s="4">
        <v>46721.98</v>
      </c>
      <c r="X7134" s="4">
        <v>1074605.54</v>
      </c>
      <c r="Y7134" s="4">
        <v>1121327.52</v>
      </c>
      <c r="Z7134" s="2">
        <v>31</v>
      </c>
      <c r="AA7134" s="2" t="s">
        <v>58</v>
      </c>
      <c r="AB7134" s="2" t="s">
        <v>15727</v>
      </c>
      <c r="AC7134" s="2" t="s">
        <v>121</v>
      </c>
      <c r="AD7134" s="2" t="s">
        <v>76</v>
      </c>
      <c r="AE7134" s="5">
        <v>80.36</v>
      </c>
      <c r="AF7134" s="2">
        <v>1</v>
      </c>
      <c r="AG7134" s="2" t="s">
        <v>15718</v>
      </c>
      <c r="AH7134" s="2">
        <v>6</v>
      </c>
      <c r="AI7134" s="6" t="str">
        <f t="shared" si="333"/>
        <v>35-44</v>
      </c>
      <c r="AJ7134" s="11">
        <f>YEAR(tbl_LoanData[[#This Row],[Application Date]])</f>
        <v>2026</v>
      </c>
      <c r="AK7134" s="11" t="str">
        <f>TEXT(tbl_LoanData[[#This Row],[Application Date]],"MMMM")</f>
        <v>May</v>
      </c>
      <c r="AL7134" s="12">
        <f>DATE(YEAR(tbl_LoanData[[#This Row],[Application Date]]),MONTH(tbl_LoanData[[#This Row],[Application Date]]),1)</f>
        <v>46143</v>
      </c>
      <c r="AM7134" s="14">
        <f ca="1">IF(AND(tbl_LoanData[[#This Row],[Application Date]]&gt;=EOMONTH(TODAY(),-1)+1,tbl_LoanData[[#This Row],[Application Date]]&lt;=TODAY()),tbl_LoanData[[#This Row],[Loan Amount]],0)</f>
        <v>0</v>
      </c>
      <c r="AN7134" s="14">
        <f>tbl_LoanData[[#This Row],[Amount Paid]]-(Q7134-X7134)</f>
        <v>226127.52000000005</v>
      </c>
      <c r="AO7134" s="14">
        <f>IF(tbl_LoanData[[#This Row],[Application Status]]="Approved",1,0)</f>
        <v>1</v>
      </c>
      <c r="AP7134" s="22" t="str">
        <f t="shared" ca="1" si="334"/>
        <v/>
      </c>
      <c r="AQ7134" s="22" t="str">
        <f t="shared" ca="1" si="335"/>
        <v/>
      </c>
    </row>
    <row r="7135" spans="1:43" ht="14.4" customHeight="1" x14ac:dyDescent="0.3">
      <c r="A7135" s="2" t="s">
        <v>14163</v>
      </c>
      <c r="B7135" s="2" t="s">
        <v>14164</v>
      </c>
      <c r="C7135" s="2" t="s">
        <v>868</v>
      </c>
      <c r="D7135" s="2" t="s">
        <v>232</v>
      </c>
      <c r="E7135" s="2" t="s">
        <v>394</v>
      </c>
      <c r="F7135" s="2">
        <v>22</v>
      </c>
      <c r="G7135" s="2" t="s">
        <v>69</v>
      </c>
      <c r="H7135" s="2" t="s">
        <v>307</v>
      </c>
      <c r="I7135" s="2" t="s">
        <v>43</v>
      </c>
      <c r="J7135" s="3">
        <v>46162</v>
      </c>
      <c r="K7135" s="3"/>
      <c r="L7135" s="2" t="s">
        <v>36</v>
      </c>
      <c r="M7135" s="2" t="s">
        <v>94</v>
      </c>
      <c r="N7135" s="2" t="s">
        <v>212</v>
      </c>
      <c r="O7135" s="4">
        <v>1779000</v>
      </c>
      <c r="P7135" s="4">
        <v>409600</v>
      </c>
      <c r="Q7135" s="4">
        <v>1369400</v>
      </c>
      <c r="R7135" s="2">
        <v>24</v>
      </c>
      <c r="S7135" s="5">
        <v>13.32</v>
      </c>
      <c r="T7135" s="4">
        <v>72258.67</v>
      </c>
      <c r="U7135" s="2" t="s">
        <v>113</v>
      </c>
      <c r="V7135" s="2" t="s">
        <v>97</v>
      </c>
      <c r="W7135" s="4">
        <v>0</v>
      </c>
      <c r="X7135" s="4">
        <v>0</v>
      </c>
      <c r="Y7135" s="4">
        <v>1734208.16</v>
      </c>
      <c r="Z7135" s="2">
        <v>0</v>
      </c>
      <c r="AA7135" s="2" t="s">
        <v>97</v>
      </c>
      <c r="AB7135" s="2" t="s">
        <v>15733</v>
      </c>
      <c r="AC7135" s="2" t="s">
        <v>106</v>
      </c>
      <c r="AD7135" s="2" t="s">
        <v>76</v>
      </c>
      <c r="AE7135" s="5">
        <v>76.98</v>
      </c>
      <c r="AF7135" s="2">
        <v>0</v>
      </c>
      <c r="AG7135" s="2" t="s">
        <v>97</v>
      </c>
      <c r="AH7135" s="2"/>
      <c r="AI7135" s="6" t="str">
        <f t="shared" si="333"/>
        <v>18-24</v>
      </c>
      <c r="AJ7135" s="11">
        <f>YEAR(tbl_LoanData[[#This Row],[Application Date]])</f>
        <v>2026</v>
      </c>
      <c r="AK7135" s="11" t="str">
        <f>TEXT(tbl_LoanData[[#This Row],[Application Date]],"MMMM")</f>
        <v>May</v>
      </c>
      <c r="AL7135" s="12">
        <f>DATE(YEAR(tbl_LoanData[[#This Row],[Application Date]]),MONTH(tbl_LoanData[[#This Row],[Application Date]]),1)</f>
        <v>46143</v>
      </c>
      <c r="AM7135" s="14">
        <f ca="1">IF(AND(tbl_LoanData[[#This Row],[Application Date]]&gt;=EOMONTH(TODAY(),-1)+1,tbl_LoanData[[#This Row],[Application Date]]&lt;=TODAY()),tbl_LoanData[[#This Row],[Loan Amount]],0)</f>
        <v>0</v>
      </c>
      <c r="AN7135" s="14">
        <f>tbl_LoanData[[#This Row],[Amount Paid]]-(Q7135-X7135)</f>
        <v>-1369400</v>
      </c>
      <c r="AO7135" s="14">
        <f>IF(tbl_LoanData[[#This Row],[Application Status]]="Approved",1,0)</f>
        <v>0</v>
      </c>
      <c r="AP7135" s="22" t="str">
        <f t="shared" ca="1" si="334"/>
        <v/>
      </c>
      <c r="AQ7135" s="22" t="str">
        <f t="shared" ca="1" si="335"/>
        <v/>
      </c>
    </row>
    <row r="7136" spans="1:43" x14ac:dyDescent="0.3">
      <c r="A7136" s="2" t="s">
        <v>14279</v>
      </c>
      <c r="B7136" s="2" t="s">
        <v>14280</v>
      </c>
      <c r="C7136" s="2" t="s">
        <v>141</v>
      </c>
      <c r="D7136" s="2" t="s">
        <v>232</v>
      </c>
      <c r="E7136" s="2" t="s">
        <v>134</v>
      </c>
      <c r="F7136" s="2">
        <v>27</v>
      </c>
      <c r="G7136" s="2" t="s">
        <v>83</v>
      </c>
      <c r="H7136" s="2" t="s">
        <v>250</v>
      </c>
      <c r="I7136" s="2" t="s">
        <v>52</v>
      </c>
      <c r="J7136" s="3">
        <v>46160</v>
      </c>
      <c r="K7136" s="3">
        <v>46181</v>
      </c>
      <c r="L7136" s="2" t="s">
        <v>39</v>
      </c>
      <c r="M7136" s="2" t="s">
        <v>94</v>
      </c>
      <c r="N7136" s="2" t="s">
        <v>365</v>
      </c>
      <c r="O7136" s="4">
        <v>1368000</v>
      </c>
      <c r="P7136" s="4">
        <v>410300</v>
      </c>
      <c r="Q7136" s="4">
        <v>957700</v>
      </c>
      <c r="R7136" s="2">
        <v>36</v>
      </c>
      <c r="S7136" s="5">
        <v>7.23</v>
      </c>
      <c r="T7136" s="4">
        <v>32372.92</v>
      </c>
      <c r="U7136" s="2" t="s">
        <v>73</v>
      </c>
      <c r="V7136" s="2" t="s">
        <v>74</v>
      </c>
      <c r="W7136" s="4">
        <v>64745.84</v>
      </c>
      <c r="X7136" s="4">
        <v>1100679.29</v>
      </c>
      <c r="Y7136" s="4">
        <v>1165425.1299999999</v>
      </c>
      <c r="Z7136" s="2">
        <v>0</v>
      </c>
      <c r="AA7136" s="2" t="s">
        <v>56</v>
      </c>
      <c r="AB7136" s="2" t="s">
        <v>15733</v>
      </c>
      <c r="AC7136" s="2" t="s">
        <v>138</v>
      </c>
      <c r="AD7136" s="2" t="s">
        <v>76</v>
      </c>
      <c r="AE7136" s="5">
        <v>70.010000000000005</v>
      </c>
      <c r="AF7136" s="2">
        <v>0</v>
      </c>
      <c r="AG7136" s="2" t="s">
        <v>77</v>
      </c>
      <c r="AH7136" s="2">
        <v>21</v>
      </c>
      <c r="AI7136" s="6" t="str">
        <f t="shared" si="333"/>
        <v>25-34</v>
      </c>
      <c r="AJ7136" s="11">
        <f>YEAR(tbl_LoanData[[#This Row],[Application Date]])</f>
        <v>2026</v>
      </c>
      <c r="AK7136" s="11" t="str">
        <f>TEXT(tbl_LoanData[[#This Row],[Application Date]],"MMMM")</f>
        <v>May</v>
      </c>
      <c r="AL7136" s="12">
        <f>DATE(YEAR(tbl_LoanData[[#This Row],[Application Date]]),MONTH(tbl_LoanData[[#This Row],[Application Date]]),1)</f>
        <v>46143</v>
      </c>
      <c r="AM7136" s="14">
        <f ca="1">IF(AND(tbl_LoanData[[#This Row],[Application Date]]&gt;=EOMONTH(TODAY(),-1)+1,tbl_LoanData[[#This Row],[Application Date]]&lt;=TODAY()),tbl_LoanData[[#This Row],[Loan Amount]],0)</f>
        <v>0</v>
      </c>
      <c r="AN7136" s="14">
        <f>tbl_LoanData[[#This Row],[Amount Paid]]-(Q7136-X7136)</f>
        <v>207725.13000000003</v>
      </c>
      <c r="AO7136" s="14">
        <f>IF(tbl_LoanData[[#This Row],[Application Status]]="Approved",1,0)</f>
        <v>1</v>
      </c>
      <c r="AP7136" s="22" t="str">
        <f t="shared" ca="1" si="334"/>
        <v/>
      </c>
      <c r="AQ7136" s="22" t="str">
        <f t="shared" ca="1" si="335"/>
        <v/>
      </c>
    </row>
    <row r="7137" spans="1:43" ht="14.4" customHeight="1" x14ac:dyDescent="0.3">
      <c r="A7137" s="2" t="s">
        <v>14343</v>
      </c>
      <c r="B7137" s="2" t="s">
        <v>14344</v>
      </c>
      <c r="C7137" s="2" t="s">
        <v>401</v>
      </c>
      <c r="D7137" s="2" t="s">
        <v>118</v>
      </c>
      <c r="E7137" s="2" t="s">
        <v>102</v>
      </c>
      <c r="F7137" s="2">
        <v>57</v>
      </c>
      <c r="G7137" s="2" t="s">
        <v>83</v>
      </c>
      <c r="H7137" s="2" t="s">
        <v>205</v>
      </c>
      <c r="I7137" s="2" t="s">
        <v>49</v>
      </c>
      <c r="J7137" s="3">
        <v>46160</v>
      </c>
      <c r="K7137" s="3"/>
      <c r="L7137" s="2" t="s">
        <v>40</v>
      </c>
      <c r="M7137" s="2" t="s">
        <v>111</v>
      </c>
      <c r="N7137" s="2" t="s">
        <v>369</v>
      </c>
      <c r="O7137" s="4">
        <v>1233000</v>
      </c>
      <c r="P7137" s="4">
        <v>213200</v>
      </c>
      <c r="Q7137" s="4">
        <v>1019800</v>
      </c>
      <c r="R7137" s="2">
        <v>48</v>
      </c>
      <c r="S7137" s="5">
        <v>7.98</v>
      </c>
      <c r="T7137" s="4">
        <v>28027.5</v>
      </c>
      <c r="U7137" s="2" t="s">
        <v>113</v>
      </c>
      <c r="V7137" s="2" t="s">
        <v>97</v>
      </c>
      <c r="W7137" s="4">
        <v>0</v>
      </c>
      <c r="X7137" s="4">
        <v>0</v>
      </c>
      <c r="Y7137" s="4">
        <v>1345320.16</v>
      </c>
      <c r="Z7137" s="2">
        <v>0</v>
      </c>
      <c r="AA7137" s="2" t="s">
        <v>97</v>
      </c>
      <c r="AB7137" s="2" t="s">
        <v>15735</v>
      </c>
      <c r="AC7137" s="2" t="s">
        <v>360</v>
      </c>
      <c r="AD7137" s="2" t="s">
        <v>76</v>
      </c>
      <c r="AE7137" s="5">
        <v>82.71</v>
      </c>
      <c r="AF7137" s="2">
        <v>0</v>
      </c>
      <c r="AG7137" s="2" t="s">
        <v>97</v>
      </c>
      <c r="AH7137" s="2"/>
      <c r="AI7137" s="6" t="str">
        <f t="shared" si="333"/>
        <v>55-64</v>
      </c>
      <c r="AJ7137" s="11">
        <f>YEAR(tbl_LoanData[[#This Row],[Application Date]])</f>
        <v>2026</v>
      </c>
      <c r="AK7137" s="11" t="str">
        <f>TEXT(tbl_LoanData[[#This Row],[Application Date]],"MMMM")</f>
        <v>May</v>
      </c>
      <c r="AL7137" s="12">
        <f>DATE(YEAR(tbl_LoanData[[#This Row],[Application Date]]),MONTH(tbl_LoanData[[#This Row],[Application Date]]),1)</f>
        <v>46143</v>
      </c>
      <c r="AM7137" s="14">
        <f ca="1">IF(AND(tbl_LoanData[[#This Row],[Application Date]]&gt;=EOMONTH(TODAY(),-1)+1,tbl_LoanData[[#This Row],[Application Date]]&lt;=TODAY()),tbl_LoanData[[#This Row],[Loan Amount]],0)</f>
        <v>0</v>
      </c>
      <c r="AN7137" s="14">
        <f>tbl_LoanData[[#This Row],[Amount Paid]]-(Q7137-X7137)</f>
        <v>-1019800</v>
      </c>
      <c r="AO7137" s="14">
        <f>IF(tbl_LoanData[[#This Row],[Application Status]]="Approved",1,0)</f>
        <v>0</v>
      </c>
      <c r="AP7137" s="22" t="str">
        <f t="shared" ca="1" si="334"/>
        <v/>
      </c>
      <c r="AQ7137" s="22" t="str">
        <f t="shared" ca="1" si="335"/>
        <v/>
      </c>
    </row>
    <row r="7138" spans="1:43" ht="14.4" customHeight="1" x14ac:dyDescent="0.3">
      <c r="A7138" s="2" t="s">
        <v>14371</v>
      </c>
      <c r="B7138" s="2" t="s">
        <v>14372</v>
      </c>
      <c r="C7138" s="2" t="s">
        <v>90</v>
      </c>
      <c r="D7138" s="2" t="s">
        <v>182</v>
      </c>
      <c r="E7138" s="2" t="s">
        <v>117</v>
      </c>
      <c r="F7138" s="2">
        <v>44</v>
      </c>
      <c r="G7138" s="2" t="s">
        <v>69</v>
      </c>
      <c r="H7138" s="2" t="s">
        <v>205</v>
      </c>
      <c r="I7138" s="2" t="s">
        <v>49</v>
      </c>
      <c r="J7138" s="3">
        <v>46148</v>
      </c>
      <c r="K7138" s="3">
        <v>46161</v>
      </c>
      <c r="L7138" s="2" t="s">
        <v>38</v>
      </c>
      <c r="M7138" s="2" t="s">
        <v>144</v>
      </c>
      <c r="N7138" s="2" t="s">
        <v>382</v>
      </c>
      <c r="O7138" s="4">
        <v>1808000</v>
      </c>
      <c r="P7138" s="4">
        <v>505800</v>
      </c>
      <c r="Q7138" s="4">
        <v>1302200</v>
      </c>
      <c r="R7138" s="2">
        <v>24</v>
      </c>
      <c r="S7138" s="5">
        <v>8.2899999999999991</v>
      </c>
      <c r="T7138" s="4">
        <v>63254.36</v>
      </c>
      <c r="U7138" s="2" t="s">
        <v>73</v>
      </c>
      <c r="V7138" s="2" t="s">
        <v>74</v>
      </c>
      <c r="W7138" s="4">
        <v>189763.08</v>
      </c>
      <c r="X7138" s="4">
        <v>1328341.68</v>
      </c>
      <c r="Y7138" s="4">
        <v>1518104.76</v>
      </c>
      <c r="Z7138" s="2">
        <v>0</v>
      </c>
      <c r="AA7138" s="2" t="s">
        <v>56</v>
      </c>
      <c r="AB7138" s="2" t="s">
        <v>15731</v>
      </c>
      <c r="AC7138" s="2" t="s">
        <v>332</v>
      </c>
      <c r="AD7138" s="2" t="s">
        <v>76</v>
      </c>
      <c r="AE7138" s="5">
        <v>72.02</v>
      </c>
      <c r="AF7138" s="2">
        <v>0</v>
      </c>
      <c r="AG7138" s="2" t="s">
        <v>77</v>
      </c>
      <c r="AH7138" s="2">
        <v>13</v>
      </c>
      <c r="AI7138" s="6" t="str">
        <f t="shared" si="333"/>
        <v>35-44</v>
      </c>
      <c r="AJ7138" s="11">
        <f>YEAR(tbl_LoanData[[#This Row],[Application Date]])</f>
        <v>2026</v>
      </c>
      <c r="AK7138" s="11" t="str">
        <f>TEXT(tbl_LoanData[[#This Row],[Application Date]],"MMMM")</f>
        <v>May</v>
      </c>
      <c r="AL7138" s="12">
        <f>DATE(YEAR(tbl_LoanData[[#This Row],[Application Date]]),MONTH(tbl_LoanData[[#This Row],[Application Date]]),1)</f>
        <v>46143</v>
      </c>
      <c r="AM7138" s="14">
        <f ca="1">IF(AND(tbl_LoanData[[#This Row],[Application Date]]&gt;=EOMONTH(TODAY(),-1)+1,tbl_LoanData[[#This Row],[Application Date]]&lt;=TODAY()),tbl_LoanData[[#This Row],[Loan Amount]],0)</f>
        <v>0</v>
      </c>
      <c r="AN7138" s="14">
        <f>tbl_LoanData[[#This Row],[Amount Paid]]-(Q7138-X7138)</f>
        <v>215904.75999999992</v>
      </c>
      <c r="AO7138" s="14">
        <f>IF(tbl_LoanData[[#This Row],[Application Status]]="Approved",1,0)</f>
        <v>1</v>
      </c>
      <c r="AP7138" s="22" t="str">
        <f t="shared" ca="1" si="334"/>
        <v/>
      </c>
      <c r="AQ7138" s="22" t="str">
        <f t="shared" ca="1" si="335"/>
        <v/>
      </c>
    </row>
    <row r="7139" spans="1:43" x14ac:dyDescent="0.3">
      <c r="A7139" s="2" t="s">
        <v>14439</v>
      </c>
      <c r="B7139" s="2" t="s">
        <v>14440</v>
      </c>
      <c r="C7139" s="2" t="s">
        <v>413</v>
      </c>
      <c r="D7139" s="2" t="s">
        <v>117</v>
      </c>
      <c r="E7139" s="2" t="s">
        <v>176</v>
      </c>
      <c r="F7139" s="2">
        <v>58</v>
      </c>
      <c r="G7139" s="2" t="s">
        <v>83</v>
      </c>
      <c r="H7139" s="2" t="s">
        <v>259</v>
      </c>
      <c r="I7139" s="2" t="s">
        <v>43</v>
      </c>
      <c r="J7139" s="3">
        <v>46165</v>
      </c>
      <c r="K7139" s="3"/>
      <c r="L7139" s="2" t="s">
        <v>36</v>
      </c>
      <c r="M7139" s="2" t="s">
        <v>71</v>
      </c>
      <c r="N7139" s="2" t="s">
        <v>162</v>
      </c>
      <c r="O7139" s="4">
        <v>878000</v>
      </c>
      <c r="P7139" s="4">
        <v>111000</v>
      </c>
      <c r="Q7139" s="4">
        <v>767000</v>
      </c>
      <c r="R7139" s="2">
        <v>24</v>
      </c>
      <c r="S7139" s="5">
        <v>5.76</v>
      </c>
      <c r="T7139" s="4">
        <v>35639.93</v>
      </c>
      <c r="U7139" s="2" t="s">
        <v>113</v>
      </c>
      <c r="V7139" s="2" t="s">
        <v>97</v>
      </c>
      <c r="W7139" s="4">
        <v>0</v>
      </c>
      <c r="X7139" s="4">
        <v>0</v>
      </c>
      <c r="Y7139" s="4">
        <v>855358.4</v>
      </c>
      <c r="Z7139" s="2">
        <v>0</v>
      </c>
      <c r="AA7139" s="2" t="s">
        <v>97</v>
      </c>
      <c r="AB7139" s="2" t="s">
        <v>15727</v>
      </c>
      <c r="AC7139" s="2" t="s">
        <v>146</v>
      </c>
      <c r="AD7139" s="2" t="s">
        <v>76</v>
      </c>
      <c r="AE7139" s="5">
        <v>87.36</v>
      </c>
      <c r="AF7139" s="2">
        <v>0</v>
      </c>
      <c r="AG7139" s="2" t="s">
        <v>97</v>
      </c>
      <c r="AH7139" s="2"/>
      <c r="AI7139" s="6" t="str">
        <f t="shared" si="333"/>
        <v>55-64</v>
      </c>
      <c r="AJ7139" s="11">
        <f>YEAR(tbl_LoanData[[#This Row],[Application Date]])</f>
        <v>2026</v>
      </c>
      <c r="AK7139" s="11" t="str">
        <f>TEXT(tbl_LoanData[[#This Row],[Application Date]],"MMMM")</f>
        <v>May</v>
      </c>
      <c r="AL7139" s="12">
        <f>DATE(YEAR(tbl_LoanData[[#This Row],[Application Date]]),MONTH(tbl_LoanData[[#This Row],[Application Date]]),1)</f>
        <v>46143</v>
      </c>
      <c r="AM7139" s="14">
        <f ca="1">IF(AND(tbl_LoanData[[#This Row],[Application Date]]&gt;=EOMONTH(TODAY(),-1)+1,tbl_LoanData[[#This Row],[Application Date]]&lt;=TODAY()),tbl_LoanData[[#This Row],[Loan Amount]],0)</f>
        <v>0</v>
      </c>
      <c r="AN7139" s="14">
        <f>tbl_LoanData[[#This Row],[Amount Paid]]-(Q7139-X7139)</f>
        <v>-767000</v>
      </c>
      <c r="AO7139" s="14">
        <f>IF(tbl_LoanData[[#This Row],[Application Status]]="Approved",1,0)</f>
        <v>0</v>
      </c>
      <c r="AP7139" s="22" t="str">
        <f t="shared" ca="1" si="334"/>
        <v/>
      </c>
      <c r="AQ7139" s="22" t="str">
        <f t="shared" ca="1" si="335"/>
        <v/>
      </c>
    </row>
    <row r="7140" spans="1:43" ht="14.4" customHeight="1" x14ac:dyDescent="0.3">
      <c r="A7140" s="2" t="s">
        <v>14467</v>
      </c>
      <c r="B7140" s="2" t="s">
        <v>14468</v>
      </c>
      <c r="C7140" s="2" t="s">
        <v>1573</v>
      </c>
      <c r="D7140" s="2" t="s">
        <v>254</v>
      </c>
      <c r="E7140" s="2" t="s">
        <v>82</v>
      </c>
      <c r="F7140" s="2">
        <v>37</v>
      </c>
      <c r="G7140" s="2" t="s">
        <v>69</v>
      </c>
      <c r="H7140" s="2" t="s">
        <v>151</v>
      </c>
      <c r="I7140" s="2" t="s">
        <v>46</v>
      </c>
      <c r="J7140" s="3">
        <v>46173</v>
      </c>
      <c r="K7140" s="3">
        <v>46190</v>
      </c>
      <c r="L7140" s="2" t="s">
        <v>39</v>
      </c>
      <c r="M7140" s="2" t="s">
        <v>71</v>
      </c>
      <c r="N7140" s="2" t="s">
        <v>294</v>
      </c>
      <c r="O7140" s="4">
        <v>1189000</v>
      </c>
      <c r="P7140" s="4">
        <v>186700</v>
      </c>
      <c r="Q7140" s="4">
        <v>1002300</v>
      </c>
      <c r="R7140" s="2">
        <v>24</v>
      </c>
      <c r="S7140" s="5">
        <v>8.98</v>
      </c>
      <c r="T7140" s="4">
        <v>49263.05</v>
      </c>
      <c r="U7140" s="2" t="s">
        <v>73</v>
      </c>
      <c r="V7140" s="2" t="s">
        <v>74</v>
      </c>
      <c r="W7140" s="4">
        <v>49263.05</v>
      </c>
      <c r="X7140" s="4">
        <v>1133050.03</v>
      </c>
      <c r="Y7140" s="4">
        <v>1182313.08</v>
      </c>
      <c r="Z7140" s="2">
        <v>30</v>
      </c>
      <c r="AA7140" s="2" t="s">
        <v>57</v>
      </c>
      <c r="AB7140" s="2" t="s">
        <v>15727</v>
      </c>
      <c r="AC7140" s="2" t="s">
        <v>332</v>
      </c>
      <c r="AD7140" s="2" t="s">
        <v>76</v>
      </c>
      <c r="AE7140" s="5">
        <v>84.3</v>
      </c>
      <c r="AF7140" s="2">
        <v>1</v>
      </c>
      <c r="AG7140" s="2" t="s">
        <v>77</v>
      </c>
      <c r="AH7140" s="2">
        <v>17</v>
      </c>
      <c r="AI7140" s="6" t="str">
        <f t="shared" si="333"/>
        <v>35-44</v>
      </c>
      <c r="AJ7140" s="11">
        <f>YEAR(tbl_LoanData[[#This Row],[Application Date]])</f>
        <v>2026</v>
      </c>
      <c r="AK7140" s="11" t="str">
        <f>TEXT(tbl_LoanData[[#This Row],[Application Date]],"MMMM")</f>
        <v>May</v>
      </c>
      <c r="AL7140" s="12">
        <f>DATE(YEAR(tbl_LoanData[[#This Row],[Application Date]]),MONTH(tbl_LoanData[[#This Row],[Application Date]]),1)</f>
        <v>46143</v>
      </c>
      <c r="AM7140" s="14">
        <f ca="1">IF(AND(tbl_LoanData[[#This Row],[Application Date]]&gt;=EOMONTH(TODAY(),-1)+1,tbl_LoanData[[#This Row],[Application Date]]&lt;=TODAY()),tbl_LoanData[[#This Row],[Loan Amount]],0)</f>
        <v>0</v>
      </c>
      <c r="AN7140" s="14">
        <f>tbl_LoanData[[#This Row],[Amount Paid]]-(Q7140-X7140)</f>
        <v>180013.08000000002</v>
      </c>
      <c r="AO7140" s="14">
        <f>IF(tbl_LoanData[[#This Row],[Application Status]]="Approved",1,0)</f>
        <v>1</v>
      </c>
      <c r="AP7140" s="22" t="str">
        <f t="shared" ca="1" si="334"/>
        <v/>
      </c>
      <c r="AQ7140" s="22" t="str">
        <f t="shared" ca="1" si="335"/>
        <v/>
      </c>
    </row>
    <row r="7141" spans="1:43" x14ac:dyDescent="0.3">
      <c r="A7141" s="2" t="s">
        <v>14577</v>
      </c>
      <c r="B7141" s="2" t="s">
        <v>14578</v>
      </c>
      <c r="C7141" s="2" t="s">
        <v>368</v>
      </c>
      <c r="D7141" s="2" t="s">
        <v>268</v>
      </c>
      <c r="E7141" s="2" t="s">
        <v>293</v>
      </c>
      <c r="F7141" s="2">
        <v>37</v>
      </c>
      <c r="G7141" s="2" t="s">
        <v>83</v>
      </c>
      <c r="H7141" s="2" t="s">
        <v>172</v>
      </c>
      <c r="I7141" s="2" t="s">
        <v>45</v>
      </c>
      <c r="J7141" s="3">
        <v>46167</v>
      </c>
      <c r="K7141" s="3">
        <v>46186</v>
      </c>
      <c r="L7141" s="2" t="s">
        <v>39</v>
      </c>
      <c r="M7141" s="2" t="s">
        <v>85</v>
      </c>
      <c r="N7141" s="2" t="s">
        <v>178</v>
      </c>
      <c r="O7141" s="4">
        <v>1197000</v>
      </c>
      <c r="P7141" s="4">
        <v>476100</v>
      </c>
      <c r="Q7141" s="4">
        <v>720900</v>
      </c>
      <c r="R7141" s="2">
        <v>48</v>
      </c>
      <c r="S7141" s="5">
        <v>6.72</v>
      </c>
      <c r="T7141" s="4">
        <v>19055.79</v>
      </c>
      <c r="U7141" s="2" t="s">
        <v>73</v>
      </c>
      <c r="V7141" s="2" t="s">
        <v>74</v>
      </c>
      <c r="W7141" s="4">
        <v>38111.58</v>
      </c>
      <c r="X7141" s="4">
        <v>876566.34</v>
      </c>
      <c r="Y7141" s="4">
        <v>914677.92</v>
      </c>
      <c r="Z7141" s="2">
        <v>0</v>
      </c>
      <c r="AA7141" s="2" t="s">
        <v>56</v>
      </c>
      <c r="AB7141" s="2" t="s">
        <v>15728</v>
      </c>
      <c r="AC7141" s="2" t="s">
        <v>87</v>
      </c>
      <c r="AD7141" s="2" t="s">
        <v>76</v>
      </c>
      <c r="AE7141" s="5">
        <v>60.23</v>
      </c>
      <c r="AF7141" s="2">
        <v>0</v>
      </c>
      <c r="AG7141" s="2" t="s">
        <v>77</v>
      </c>
      <c r="AH7141" s="2">
        <v>19</v>
      </c>
      <c r="AI7141" s="6" t="str">
        <f t="shared" si="333"/>
        <v>35-44</v>
      </c>
      <c r="AJ7141" s="11">
        <f>YEAR(tbl_LoanData[[#This Row],[Application Date]])</f>
        <v>2026</v>
      </c>
      <c r="AK7141" s="11" t="str">
        <f>TEXT(tbl_LoanData[[#This Row],[Application Date]],"MMMM")</f>
        <v>May</v>
      </c>
      <c r="AL7141" s="12">
        <f>DATE(YEAR(tbl_LoanData[[#This Row],[Application Date]]),MONTH(tbl_LoanData[[#This Row],[Application Date]]),1)</f>
        <v>46143</v>
      </c>
      <c r="AM7141" s="14">
        <f ca="1">IF(AND(tbl_LoanData[[#This Row],[Application Date]]&gt;=EOMONTH(TODAY(),-1)+1,tbl_LoanData[[#This Row],[Application Date]]&lt;=TODAY()),tbl_LoanData[[#This Row],[Loan Amount]],0)</f>
        <v>0</v>
      </c>
      <c r="AN7141" s="14">
        <f>tbl_LoanData[[#This Row],[Amount Paid]]-(Q7141-X7141)</f>
        <v>193777.91999999998</v>
      </c>
      <c r="AO7141" s="14">
        <f>IF(tbl_LoanData[[#This Row],[Application Status]]="Approved",1,0)</f>
        <v>1</v>
      </c>
      <c r="AP7141" s="22" t="str">
        <f t="shared" ca="1" si="334"/>
        <v/>
      </c>
      <c r="AQ7141" s="22" t="str">
        <f t="shared" ca="1" si="335"/>
        <v/>
      </c>
    </row>
    <row r="7142" spans="1:43" x14ac:dyDescent="0.3">
      <c r="A7142" s="2" t="s">
        <v>14585</v>
      </c>
      <c r="B7142" s="2" t="s">
        <v>14586</v>
      </c>
      <c r="C7142" s="2" t="s">
        <v>124</v>
      </c>
      <c r="D7142" s="2" t="s">
        <v>134</v>
      </c>
      <c r="E7142" s="2" t="s">
        <v>161</v>
      </c>
      <c r="F7142" s="2">
        <v>23</v>
      </c>
      <c r="G7142" s="2" t="s">
        <v>69</v>
      </c>
      <c r="H7142" s="2" t="s">
        <v>143</v>
      </c>
      <c r="I7142" s="2" t="s">
        <v>46</v>
      </c>
      <c r="J7142" s="3">
        <v>46146</v>
      </c>
      <c r="K7142" s="3"/>
      <c r="L7142" s="2" t="s">
        <v>40</v>
      </c>
      <c r="M7142" s="2" t="s">
        <v>85</v>
      </c>
      <c r="N7142" s="2" t="s">
        <v>270</v>
      </c>
      <c r="O7142" s="4">
        <v>862000</v>
      </c>
      <c r="P7142" s="4">
        <v>265000</v>
      </c>
      <c r="Q7142" s="4">
        <v>597000</v>
      </c>
      <c r="R7142" s="2">
        <v>60</v>
      </c>
      <c r="S7142" s="5">
        <v>10.34</v>
      </c>
      <c r="T7142" s="4">
        <v>15094.15</v>
      </c>
      <c r="U7142" s="2" t="s">
        <v>113</v>
      </c>
      <c r="V7142" s="2" t="s">
        <v>97</v>
      </c>
      <c r="W7142" s="4">
        <v>0</v>
      </c>
      <c r="X7142" s="4">
        <v>0</v>
      </c>
      <c r="Y7142" s="4">
        <v>905649</v>
      </c>
      <c r="Z7142" s="2">
        <v>0</v>
      </c>
      <c r="AA7142" s="2" t="s">
        <v>97</v>
      </c>
      <c r="AB7142" s="2" t="s">
        <v>15730</v>
      </c>
      <c r="AC7142" s="2" t="s">
        <v>87</v>
      </c>
      <c r="AD7142" s="2" t="s">
        <v>76</v>
      </c>
      <c r="AE7142" s="5">
        <v>69.260000000000005</v>
      </c>
      <c r="AF7142" s="2">
        <v>0</v>
      </c>
      <c r="AG7142" s="2" t="s">
        <v>97</v>
      </c>
      <c r="AH7142" s="2"/>
      <c r="AI7142" s="6" t="str">
        <f t="shared" si="333"/>
        <v>18-24</v>
      </c>
      <c r="AJ7142" s="11">
        <f>YEAR(tbl_LoanData[[#This Row],[Application Date]])</f>
        <v>2026</v>
      </c>
      <c r="AK7142" s="11" t="str">
        <f>TEXT(tbl_LoanData[[#This Row],[Application Date]],"MMMM")</f>
        <v>May</v>
      </c>
      <c r="AL7142" s="12">
        <f>DATE(YEAR(tbl_LoanData[[#This Row],[Application Date]]),MONTH(tbl_LoanData[[#This Row],[Application Date]]),1)</f>
        <v>46143</v>
      </c>
      <c r="AM7142" s="14">
        <f ca="1">IF(AND(tbl_LoanData[[#This Row],[Application Date]]&gt;=EOMONTH(TODAY(),-1)+1,tbl_LoanData[[#This Row],[Application Date]]&lt;=TODAY()),tbl_LoanData[[#This Row],[Loan Amount]],0)</f>
        <v>0</v>
      </c>
      <c r="AN7142" s="14">
        <f>tbl_LoanData[[#This Row],[Amount Paid]]-(Q7142-X7142)</f>
        <v>-597000</v>
      </c>
      <c r="AO7142" s="14">
        <f>IF(tbl_LoanData[[#This Row],[Application Status]]="Approved",1,0)</f>
        <v>0</v>
      </c>
      <c r="AP7142" s="22" t="str">
        <f t="shared" ca="1" si="334"/>
        <v/>
      </c>
      <c r="AQ7142" s="22" t="str">
        <f t="shared" ca="1" si="335"/>
        <v/>
      </c>
    </row>
    <row r="7143" spans="1:43" ht="14.4" customHeight="1" x14ac:dyDescent="0.3">
      <c r="A7143" s="2" t="s">
        <v>14691</v>
      </c>
      <c r="B7143" s="2" t="s">
        <v>14692</v>
      </c>
      <c r="C7143" s="2" t="s">
        <v>452</v>
      </c>
      <c r="D7143" s="2" t="s">
        <v>91</v>
      </c>
      <c r="E7143" s="2" t="s">
        <v>82</v>
      </c>
      <c r="F7143" s="2">
        <v>26</v>
      </c>
      <c r="G7143" s="2" t="s">
        <v>83</v>
      </c>
      <c r="H7143" s="2" t="s">
        <v>307</v>
      </c>
      <c r="I7143" s="2" t="s">
        <v>43</v>
      </c>
      <c r="J7143" s="3">
        <v>46157</v>
      </c>
      <c r="K7143" s="3">
        <v>46177</v>
      </c>
      <c r="L7143" s="2" t="s">
        <v>40</v>
      </c>
      <c r="M7143" s="2" t="s">
        <v>71</v>
      </c>
      <c r="N7143" s="2" t="s">
        <v>137</v>
      </c>
      <c r="O7143" s="4">
        <v>1158000</v>
      </c>
      <c r="P7143" s="4">
        <v>176100</v>
      </c>
      <c r="Q7143" s="4">
        <v>981900</v>
      </c>
      <c r="R7143" s="2">
        <v>48</v>
      </c>
      <c r="S7143" s="5">
        <v>8.26</v>
      </c>
      <c r="T7143" s="4">
        <v>27215</v>
      </c>
      <c r="U7143" s="2" t="s">
        <v>73</v>
      </c>
      <c r="V7143" s="2" t="s">
        <v>74</v>
      </c>
      <c r="W7143" s="4">
        <v>54430</v>
      </c>
      <c r="X7143" s="4">
        <v>1251889.76</v>
      </c>
      <c r="Y7143" s="4">
        <v>1306319.76</v>
      </c>
      <c r="Z7143" s="2">
        <v>0</v>
      </c>
      <c r="AA7143" s="2" t="s">
        <v>56</v>
      </c>
      <c r="AB7143" s="2" t="s">
        <v>15732</v>
      </c>
      <c r="AC7143" s="2" t="s">
        <v>213</v>
      </c>
      <c r="AD7143" s="2" t="s">
        <v>76</v>
      </c>
      <c r="AE7143" s="5">
        <v>84.79</v>
      </c>
      <c r="AF7143" s="2">
        <v>0</v>
      </c>
      <c r="AG7143" s="2" t="s">
        <v>77</v>
      </c>
      <c r="AH7143" s="2">
        <v>20</v>
      </c>
      <c r="AI7143" s="6" t="str">
        <f t="shared" si="333"/>
        <v>25-34</v>
      </c>
      <c r="AJ7143" s="11">
        <f>YEAR(tbl_LoanData[[#This Row],[Application Date]])</f>
        <v>2026</v>
      </c>
      <c r="AK7143" s="11" t="str">
        <f>TEXT(tbl_LoanData[[#This Row],[Application Date]],"MMMM")</f>
        <v>May</v>
      </c>
      <c r="AL7143" s="12">
        <f>DATE(YEAR(tbl_LoanData[[#This Row],[Application Date]]),MONTH(tbl_LoanData[[#This Row],[Application Date]]),1)</f>
        <v>46143</v>
      </c>
      <c r="AM7143" s="14">
        <f ca="1">IF(AND(tbl_LoanData[[#This Row],[Application Date]]&gt;=EOMONTH(TODAY(),-1)+1,tbl_LoanData[[#This Row],[Application Date]]&lt;=TODAY()),tbl_LoanData[[#This Row],[Loan Amount]],0)</f>
        <v>0</v>
      </c>
      <c r="AN7143" s="14">
        <f>tbl_LoanData[[#This Row],[Amount Paid]]-(Q7143-X7143)</f>
        <v>324419.76</v>
      </c>
      <c r="AO7143" s="14">
        <f>IF(tbl_LoanData[[#This Row],[Application Status]]="Approved",1,0)</f>
        <v>1</v>
      </c>
      <c r="AP7143" s="22" t="str">
        <f t="shared" ca="1" si="334"/>
        <v/>
      </c>
      <c r="AQ7143" s="22" t="str">
        <f t="shared" ca="1" si="335"/>
        <v/>
      </c>
    </row>
    <row r="7144" spans="1:43" ht="14.4" customHeight="1" x14ac:dyDescent="0.3">
      <c r="A7144" s="2" t="s">
        <v>14855</v>
      </c>
      <c r="B7144" s="2" t="s">
        <v>14856</v>
      </c>
      <c r="C7144" s="2" t="s">
        <v>471</v>
      </c>
      <c r="D7144" s="2" t="s">
        <v>101</v>
      </c>
      <c r="E7144" s="2" t="s">
        <v>406</v>
      </c>
      <c r="F7144" s="2">
        <v>32</v>
      </c>
      <c r="G7144" s="2" t="s">
        <v>83</v>
      </c>
      <c r="H7144" s="2" t="s">
        <v>224</v>
      </c>
      <c r="I7144" s="2" t="s">
        <v>54</v>
      </c>
      <c r="J7144" s="3">
        <v>46149</v>
      </c>
      <c r="K7144" s="3">
        <v>46158</v>
      </c>
      <c r="L7144" s="2" t="s">
        <v>40</v>
      </c>
      <c r="M7144" s="2" t="s">
        <v>94</v>
      </c>
      <c r="N7144" s="2" t="s">
        <v>4</v>
      </c>
      <c r="O7144" s="4">
        <v>755000</v>
      </c>
      <c r="P7144" s="4">
        <v>118000</v>
      </c>
      <c r="Q7144" s="4">
        <v>637000</v>
      </c>
      <c r="R7144" s="2">
        <v>24</v>
      </c>
      <c r="S7144" s="5">
        <v>9.5</v>
      </c>
      <c r="T7144" s="4">
        <v>31584.58</v>
      </c>
      <c r="U7144" s="2" t="s">
        <v>73</v>
      </c>
      <c r="V7144" s="2" t="s">
        <v>74</v>
      </c>
      <c r="W7144" s="4">
        <v>94753.74</v>
      </c>
      <c r="X7144" s="4">
        <v>663276.26</v>
      </c>
      <c r="Y7144" s="4">
        <v>758030</v>
      </c>
      <c r="Z7144" s="2">
        <v>0</v>
      </c>
      <c r="AA7144" s="2" t="s">
        <v>56</v>
      </c>
      <c r="AB7144" s="2" t="s">
        <v>15731</v>
      </c>
      <c r="AC7144" s="2" t="s">
        <v>213</v>
      </c>
      <c r="AD7144" s="2" t="s">
        <v>76</v>
      </c>
      <c r="AE7144" s="5">
        <v>84.37</v>
      </c>
      <c r="AF7144" s="2">
        <v>0</v>
      </c>
      <c r="AG7144" s="2" t="s">
        <v>77</v>
      </c>
      <c r="AH7144" s="2">
        <v>9</v>
      </c>
      <c r="AI7144" s="6" t="str">
        <f t="shared" si="333"/>
        <v>25-34</v>
      </c>
      <c r="AJ7144" s="11">
        <f>YEAR(tbl_LoanData[[#This Row],[Application Date]])</f>
        <v>2026</v>
      </c>
      <c r="AK7144" s="11" t="str">
        <f>TEXT(tbl_LoanData[[#This Row],[Application Date]],"MMMM")</f>
        <v>May</v>
      </c>
      <c r="AL7144" s="12">
        <f>DATE(YEAR(tbl_LoanData[[#This Row],[Application Date]]),MONTH(tbl_LoanData[[#This Row],[Application Date]]),1)</f>
        <v>46143</v>
      </c>
      <c r="AM7144" s="14">
        <f ca="1">IF(AND(tbl_LoanData[[#This Row],[Application Date]]&gt;=EOMONTH(TODAY(),-1)+1,tbl_LoanData[[#This Row],[Application Date]]&lt;=TODAY()),tbl_LoanData[[#This Row],[Loan Amount]],0)</f>
        <v>0</v>
      </c>
      <c r="AN7144" s="14">
        <f>tbl_LoanData[[#This Row],[Amount Paid]]-(Q7144-X7144)</f>
        <v>121030.00000000001</v>
      </c>
      <c r="AO7144" s="14">
        <f>IF(tbl_LoanData[[#This Row],[Application Status]]="Approved",1,0)</f>
        <v>1</v>
      </c>
      <c r="AP7144" s="22" t="str">
        <f t="shared" ca="1" si="334"/>
        <v/>
      </c>
      <c r="AQ7144" s="22" t="str">
        <f t="shared" ca="1" si="335"/>
        <v/>
      </c>
    </row>
    <row r="7145" spans="1:43" x14ac:dyDescent="0.3">
      <c r="A7145" s="2" t="s">
        <v>14995</v>
      </c>
      <c r="B7145" s="2" t="s">
        <v>14996</v>
      </c>
      <c r="C7145" s="2" t="s">
        <v>289</v>
      </c>
      <c r="D7145" s="2" t="s">
        <v>101</v>
      </c>
      <c r="E7145" s="2" t="s">
        <v>176</v>
      </c>
      <c r="F7145" s="2">
        <v>60</v>
      </c>
      <c r="G7145" s="2" t="s">
        <v>69</v>
      </c>
      <c r="H7145" s="2" t="s">
        <v>516</v>
      </c>
      <c r="I7145" s="2" t="s">
        <v>53</v>
      </c>
      <c r="J7145" s="3">
        <v>46144</v>
      </c>
      <c r="K7145" s="3">
        <v>46154</v>
      </c>
      <c r="L7145" s="2" t="s">
        <v>40</v>
      </c>
      <c r="M7145" s="2" t="s">
        <v>111</v>
      </c>
      <c r="N7145" s="2" t="s">
        <v>120</v>
      </c>
      <c r="O7145" s="4">
        <v>1477000</v>
      </c>
      <c r="P7145" s="4">
        <v>550500</v>
      </c>
      <c r="Q7145" s="4">
        <v>926500</v>
      </c>
      <c r="R7145" s="2">
        <v>12</v>
      </c>
      <c r="S7145" s="5">
        <v>7.39</v>
      </c>
      <c r="T7145" s="4">
        <v>82914.03</v>
      </c>
      <c r="U7145" s="2" t="s">
        <v>73</v>
      </c>
      <c r="V7145" s="2" t="s">
        <v>74</v>
      </c>
      <c r="W7145" s="4">
        <v>248742.09</v>
      </c>
      <c r="X7145" s="4">
        <v>746226.26</v>
      </c>
      <c r="Y7145" s="4">
        <v>994968.35</v>
      </c>
      <c r="Z7145" s="2">
        <v>0</v>
      </c>
      <c r="AA7145" s="2" t="s">
        <v>56</v>
      </c>
      <c r="AB7145" s="2" t="s">
        <v>15733</v>
      </c>
      <c r="AC7145" s="2" t="s">
        <v>360</v>
      </c>
      <c r="AD7145" s="2" t="s">
        <v>76</v>
      </c>
      <c r="AE7145" s="5">
        <v>62.73</v>
      </c>
      <c r="AF7145" s="2">
        <v>0</v>
      </c>
      <c r="AG7145" s="2" t="s">
        <v>77</v>
      </c>
      <c r="AH7145" s="2">
        <v>10</v>
      </c>
      <c r="AI7145" s="6" t="str">
        <f t="shared" si="333"/>
        <v>55-64</v>
      </c>
      <c r="AJ7145" s="11">
        <f>YEAR(tbl_LoanData[[#This Row],[Application Date]])</f>
        <v>2026</v>
      </c>
      <c r="AK7145" s="11" t="str">
        <f>TEXT(tbl_LoanData[[#This Row],[Application Date]],"MMMM")</f>
        <v>May</v>
      </c>
      <c r="AL7145" s="12">
        <f>DATE(YEAR(tbl_LoanData[[#This Row],[Application Date]]),MONTH(tbl_LoanData[[#This Row],[Application Date]]),1)</f>
        <v>46143</v>
      </c>
      <c r="AM7145" s="14">
        <f ca="1">IF(AND(tbl_LoanData[[#This Row],[Application Date]]&gt;=EOMONTH(TODAY(),-1)+1,tbl_LoanData[[#This Row],[Application Date]]&lt;=TODAY()),tbl_LoanData[[#This Row],[Loan Amount]],0)</f>
        <v>0</v>
      </c>
      <c r="AN7145" s="14">
        <f>tbl_LoanData[[#This Row],[Amount Paid]]-(Q7145-X7145)</f>
        <v>68468.350000000006</v>
      </c>
      <c r="AO7145" s="14">
        <f>IF(tbl_LoanData[[#This Row],[Application Status]]="Approved",1,0)</f>
        <v>1</v>
      </c>
      <c r="AP7145" s="22" t="str">
        <f t="shared" ca="1" si="334"/>
        <v/>
      </c>
      <c r="AQ7145" s="22" t="str">
        <f t="shared" ca="1" si="335"/>
        <v/>
      </c>
    </row>
    <row r="7146" spans="1:43" x14ac:dyDescent="0.3">
      <c r="A7146" s="2" t="s">
        <v>15017</v>
      </c>
      <c r="B7146" s="2" t="s">
        <v>15018</v>
      </c>
      <c r="C7146" s="2" t="s">
        <v>317</v>
      </c>
      <c r="D7146" s="2" t="s">
        <v>134</v>
      </c>
      <c r="E7146" s="2" t="s">
        <v>91</v>
      </c>
      <c r="F7146" s="2">
        <v>25</v>
      </c>
      <c r="G7146" s="2" t="s">
        <v>83</v>
      </c>
      <c r="H7146" s="2" t="s">
        <v>136</v>
      </c>
      <c r="I7146" s="2" t="s">
        <v>49</v>
      </c>
      <c r="J7146" s="3">
        <v>46154</v>
      </c>
      <c r="K7146" s="3">
        <v>46174</v>
      </c>
      <c r="L7146" s="2" t="s">
        <v>36</v>
      </c>
      <c r="M7146" s="2" t="s">
        <v>94</v>
      </c>
      <c r="N7146" s="2" t="s">
        <v>212</v>
      </c>
      <c r="O7146" s="4">
        <v>1528000</v>
      </c>
      <c r="P7146" s="4">
        <v>443500</v>
      </c>
      <c r="Q7146" s="4">
        <v>1084500</v>
      </c>
      <c r="R7146" s="2">
        <v>48</v>
      </c>
      <c r="S7146" s="5">
        <v>6.16</v>
      </c>
      <c r="T7146" s="4">
        <v>28160.85</v>
      </c>
      <c r="U7146" s="2" t="s">
        <v>73</v>
      </c>
      <c r="V7146" s="2" t="s">
        <v>74</v>
      </c>
      <c r="W7146" s="4">
        <v>56321.7</v>
      </c>
      <c r="X7146" s="4">
        <v>1295399.1000000001</v>
      </c>
      <c r="Y7146" s="4">
        <v>1351720.8</v>
      </c>
      <c r="Z7146" s="2">
        <v>0</v>
      </c>
      <c r="AA7146" s="2" t="s">
        <v>56</v>
      </c>
      <c r="AB7146" s="2" t="s">
        <v>15728</v>
      </c>
      <c r="AC7146" s="2" t="s">
        <v>129</v>
      </c>
      <c r="AD7146" s="2" t="s">
        <v>76</v>
      </c>
      <c r="AE7146" s="5">
        <v>70.98</v>
      </c>
      <c r="AF7146" s="2">
        <v>0</v>
      </c>
      <c r="AG7146" s="2" t="s">
        <v>77</v>
      </c>
      <c r="AH7146" s="2">
        <v>20</v>
      </c>
      <c r="AI7146" s="6" t="str">
        <f t="shared" si="333"/>
        <v>25-34</v>
      </c>
      <c r="AJ7146" s="11">
        <f>YEAR(tbl_LoanData[[#This Row],[Application Date]])</f>
        <v>2026</v>
      </c>
      <c r="AK7146" s="11" t="str">
        <f>TEXT(tbl_LoanData[[#This Row],[Application Date]],"MMMM")</f>
        <v>May</v>
      </c>
      <c r="AL7146" s="12">
        <f>DATE(YEAR(tbl_LoanData[[#This Row],[Application Date]]),MONTH(tbl_LoanData[[#This Row],[Application Date]]),1)</f>
        <v>46143</v>
      </c>
      <c r="AM7146" s="14">
        <f ca="1">IF(AND(tbl_LoanData[[#This Row],[Application Date]]&gt;=EOMONTH(TODAY(),-1)+1,tbl_LoanData[[#This Row],[Application Date]]&lt;=TODAY()),tbl_LoanData[[#This Row],[Loan Amount]],0)</f>
        <v>0</v>
      </c>
      <c r="AN7146" s="14">
        <f>tbl_LoanData[[#This Row],[Amount Paid]]-(Q7146-X7146)</f>
        <v>267220.8000000001</v>
      </c>
      <c r="AO7146" s="14">
        <f>IF(tbl_LoanData[[#This Row],[Application Status]]="Approved",1,0)</f>
        <v>1</v>
      </c>
      <c r="AP7146" s="22" t="str">
        <f t="shared" ca="1" si="334"/>
        <v/>
      </c>
      <c r="AQ7146" s="22" t="str">
        <f t="shared" ca="1" si="335"/>
        <v/>
      </c>
    </row>
    <row r="7147" spans="1:43" ht="14.4" customHeight="1" x14ac:dyDescent="0.3">
      <c r="A7147" s="2" t="s">
        <v>15253</v>
      </c>
      <c r="B7147" s="2" t="s">
        <v>15254</v>
      </c>
      <c r="C7147" s="2" t="s">
        <v>1686</v>
      </c>
      <c r="D7147" s="2" t="s">
        <v>81</v>
      </c>
      <c r="E7147" s="2" t="s">
        <v>204</v>
      </c>
      <c r="F7147" s="2">
        <v>41</v>
      </c>
      <c r="G7147" s="2" t="s">
        <v>83</v>
      </c>
      <c r="H7147" s="2" t="s">
        <v>273</v>
      </c>
      <c r="I7147" s="2" t="s">
        <v>45</v>
      </c>
      <c r="J7147" s="3">
        <v>46151</v>
      </c>
      <c r="K7147" s="3">
        <v>46153</v>
      </c>
      <c r="L7147" s="2" t="s">
        <v>39</v>
      </c>
      <c r="M7147" s="2" t="s">
        <v>157</v>
      </c>
      <c r="N7147" s="2" t="s">
        <v>158</v>
      </c>
      <c r="O7147" s="4">
        <v>1702000</v>
      </c>
      <c r="P7147" s="4">
        <v>271700</v>
      </c>
      <c r="Q7147" s="4">
        <v>1430300</v>
      </c>
      <c r="R7147" s="2">
        <v>48</v>
      </c>
      <c r="S7147" s="5">
        <v>7.25</v>
      </c>
      <c r="T7147" s="4">
        <v>38439.31</v>
      </c>
      <c r="U7147" s="2" t="s">
        <v>73</v>
      </c>
      <c r="V7147" s="2" t="s">
        <v>74</v>
      </c>
      <c r="W7147" s="4">
        <v>115317.93</v>
      </c>
      <c r="X7147" s="4">
        <v>1729769.07</v>
      </c>
      <c r="Y7147" s="4">
        <v>1845087</v>
      </c>
      <c r="Z7147" s="2">
        <v>0</v>
      </c>
      <c r="AA7147" s="2" t="s">
        <v>56</v>
      </c>
      <c r="AB7147" s="2" t="s">
        <v>15736</v>
      </c>
      <c r="AC7147" s="2" t="s">
        <v>129</v>
      </c>
      <c r="AD7147" s="2" t="s">
        <v>76</v>
      </c>
      <c r="AE7147" s="5">
        <v>84.04</v>
      </c>
      <c r="AF7147" s="2">
        <v>0</v>
      </c>
      <c r="AG7147" s="2" t="s">
        <v>77</v>
      </c>
      <c r="AH7147" s="2">
        <v>2</v>
      </c>
      <c r="AI7147" s="6" t="str">
        <f t="shared" si="333"/>
        <v>35-44</v>
      </c>
      <c r="AJ7147" s="11">
        <f>YEAR(tbl_LoanData[[#This Row],[Application Date]])</f>
        <v>2026</v>
      </c>
      <c r="AK7147" s="11" t="str">
        <f>TEXT(tbl_LoanData[[#This Row],[Application Date]],"MMMM")</f>
        <v>May</v>
      </c>
      <c r="AL7147" s="12">
        <f>DATE(YEAR(tbl_LoanData[[#This Row],[Application Date]]),MONTH(tbl_LoanData[[#This Row],[Application Date]]),1)</f>
        <v>46143</v>
      </c>
      <c r="AM7147" s="14">
        <f ca="1">IF(AND(tbl_LoanData[[#This Row],[Application Date]]&gt;=EOMONTH(TODAY(),-1)+1,tbl_LoanData[[#This Row],[Application Date]]&lt;=TODAY()),tbl_LoanData[[#This Row],[Loan Amount]],0)</f>
        <v>0</v>
      </c>
      <c r="AN7147" s="14">
        <f>tbl_LoanData[[#This Row],[Amount Paid]]-(Q7147-X7147)</f>
        <v>414787.00000000006</v>
      </c>
      <c r="AO7147" s="14">
        <f>IF(tbl_LoanData[[#This Row],[Application Status]]="Approved",1,0)</f>
        <v>1</v>
      </c>
      <c r="AP7147" s="22" t="str">
        <f t="shared" ca="1" si="334"/>
        <v/>
      </c>
      <c r="AQ7147" s="22" t="str">
        <f t="shared" ca="1" si="335"/>
        <v/>
      </c>
    </row>
    <row r="7148" spans="1:43" ht="14.4" customHeight="1" x14ac:dyDescent="0.3">
      <c r="A7148" s="2" t="s">
        <v>300</v>
      </c>
      <c r="B7148" s="2" t="s">
        <v>301</v>
      </c>
      <c r="C7148" s="2" t="s">
        <v>223</v>
      </c>
      <c r="D7148" s="2" t="s">
        <v>101</v>
      </c>
      <c r="E7148" s="2" t="s">
        <v>102</v>
      </c>
      <c r="F7148" s="2">
        <v>60</v>
      </c>
      <c r="G7148" s="2" t="s">
        <v>69</v>
      </c>
      <c r="H7148" s="2" t="s">
        <v>285</v>
      </c>
      <c r="I7148" s="2" t="s">
        <v>55</v>
      </c>
      <c r="J7148" s="3">
        <v>46183</v>
      </c>
      <c r="K7148" s="3">
        <v>46191</v>
      </c>
      <c r="L7148" s="2" t="s">
        <v>40</v>
      </c>
      <c r="M7148" s="2" t="s">
        <v>85</v>
      </c>
      <c r="N7148" s="2" t="s">
        <v>86</v>
      </c>
      <c r="O7148" s="4">
        <v>989000</v>
      </c>
      <c r="P7148" s="4">
        <v>388000</v>
      </c>
      <c r="Q7148" s="4">
        <v>601000</v>
      </c>
      <c r="R7148" s="2">
        <v>48</v>
      </c>
      <c r="S7148" s="5">
        <v>12.02</v>
      </c>
      <c r="T7148" s="4">
        <v>18540.849999999999</v>
      </c>
      <c r="U7148" s="2" t="s">
        <v>73</v>
      </c>
      <c r="V7148" s="2" t="s">
        <v>74</v>
      </c>
      <c r="W7148" s="4">
        <v>37081.699999999997</v>
      </c>
      <c r="X7148" s="4">
        <v>852879.1</v>
      </c>
      <c r="Y7148" s="4">
        <v>889960.8</v>
      </c>
      <c r="Z7148" s="2">
        <v>0</v>
      </c>
      <c r="AA7148" s="2" t="s">
        <v>56</v>
      </c>
      <c r="AB7148" s="2" t="s">
        <v>15728</v>
      </c>
      <c r="AC7148" s="2" t="s">
        <v>87</v>
      </c>
      <c r="AD7148" s="2" t="s">
        <v>76</v>
      </c>
      <c r="AE7148" s="5">
        <v>60.77</v>
      </c>
      <c r="AF7148" s="2">
        <v>0</v>
      </c>
      <c r="AG7148" s="2" t="s">
        <v>77</v>
      </c>
      <c r="AH7148" s="2">
        <v>8</v>
      </c>
      <c r="AI7148" s="6" t="str">
        <f t="shared" si="333"/>
        <v>55-64</v>
      </c>
      <c r="AJ7148" s="11">
        <f>YEAR(tbl_LoanData[[#This Row],[Application Date]])</f>
        <v>2026</v>
      </c>
      <c r="AK7148" s="11" t="str">
        <f>TEXT(tbl_LoanData[[#This Row],[Application Date]],"MMMM")</f>
        <v>June</v>
      </c>
      <c r="AL7148" s="12">
        <f>DATE(YEAR(tbl_LoanData[[#This Row],[Application Date]]),MONTH(tbl_LoanData[[#This Row],[Application Date]]),1)</f>
        <v>46174</v>
      </c>
      <c r="AM7148" s="14">
        <f ca="1">IF(AND(tbl_LoanData[[#This Row],[Application Date]]&gt;=EOMONTH(TODAY(),-1)+1,tbl_LoanData[[#This Row],[Application Date]]&lt;=TODAY()),tbl_LoanData[[#This Row],[Loan Amount]],0)</f>
        <v>0</v>
      </c>
      <c r="AN7148" s="14">
        <f>tbl_LoanData[[#This Row],[Amount Paid]]-(Q7148-X7148)</f>
        <v>288960.8</v>
      </c>
      <c r="AO7148" s="14">
        <f>IF(tbl_LoanData[[#This Row],[Application Status]]="Approved",1,0)</f>
        <v>1</v>
      </c>
      <c r="AP7148" s="22" t="str">
        <f t="shared" ca="1" si="334"/>
        <v/>
      </c>
      <c r="AQ7148" s="22" t="str">
        <f t="shared" ca="1" si="335"/>
        <v/>
      </c>
    </row>
    <row r="7149" spans="1:43" ht="14.4" customHeight="1" x14ac:dyDescent="0.3">
      <c r="A7149" s="2" t="s">
        <v>511</v>
      </c>
      <c r="B7149" s="2" t="s">
        <v>512</v>
      </c>
      <c r="C7149" s="2" t="s">
        <v>452</v>
      </c>
      <c r="D7149" s="2" t="s">
        <v>311</v>
      </c>
      <c r="E7149" s="2" t="s">
        <v>311</v>
      </c>
      <c r="F7149" s="2">
        <v>32</v>
      </c>
      <c r="G7149" s="2" t="s">
        <v>83</v>
      </c>
      <c r="H7149" s="2" t="s">
        <v>172</v>
      </c>
      <c r="I7149" s="2" t="s">
        <v>45</v>
      </c>
      <c r="J7149" s="3">
        <v>46197</v>
      </c>
      <c r="K7149" s="3">
        <v>46212</v>
      </c>
      <c r="L7149" s="2" t="s">
        <v>36</v>
      </c>
      <c r="M7149" s="2" t="s">
        <v>71</v>
      </c>
      <c r="N7149" s="2" t="s">
        <v>162</v>
      </c>
      <c r="O7149" s="4">
        <v>1859000</v>
      </c>
      <c r="P7149" s="4">
        <v>300200</v>
      </c>
      <c r="Q7149" s="4">
        <v>1558800</v>
      </c>
      <c r="R7149" s="2">
        <v>24</v>
      </c>
      <c r="S7149" s="5">
        <v>8.6199999999999992</v>
      </c>
      <c r="T7149" s="4">
        <v>76147.38</v>
      </c>
      <c r="U7149" s="2" t="s">
        <v>73</v>
      </c>
      <c r="V7149" s="2" t="s">
        <v>74</v>
      </c>
      <c r="W7149" s="4">
        <v>76147.38</v>
      </c>
      <c r="X7149" s="4">
        <v>1751389.74</v>
      </c>
      <c r="Y7149" s="4">
        <v>1827537.12</v>
      </c>
      <c r="Z7149" s="2">
        <v>0</v>
      </c>
      <c r="AA7149" s="2" t="s">
        <v>56</v>
      </c>
      <c r="AB7149" s="2" t="s">
        <v>15727</v>
      </c>
      <c r="AC7149" s="2" t="s">
        <v>75</v>
      </c>
      <c r="AD7149" s="2" t="s">
        <v>76</v>
      </c>
      <c r="AE7149" s="5">
        <v>83.85</v>
      </c>
      <c r="AF7149" s="2">
        <v>0</v>
      </c>
      <c r="AG7149" s="2" t="s">
        <v>77</v>
      </c>
      <c r="AH7149" s="2">
        <v>15</v>
      </c>
      <c r="AI7149" s="6" t="str">
        <f t="shared" si="333"/>
        <v>25-34</v>
      </c>
      <c r="AJ7149" s="11">
        <f>YEAR(tbl_LoanData[[#This Row],[Application Date]])</f>
        <v>2026</v>
      </c>
      <c r="AK7149" s="11" t="str">
        <f>TEXT(tbl_LoanData[[#This Row],[Application Date]],"MMMM")</f>
        <v>June</v>
      </c>
      <c r="AL7149" s="12">
        <f>DATE(YEAR(tbl_LoanData[[#This Row],[Application Date]]),MONTH(tbl_LoanData[[#This Row],[Application Date]]),1)</f>
        <v>46174</v>
      </c>
      <c r="AM7149" s="14">
        <f ca="1">IF(AND(tbl_LoanData[[#This Row],[Application Date]]&gt;=EOMONTH(TODAY(),-1)+1,tbl_LoanData[[#This Row],[Application Date]]&lt;=TODAY()),tbl_LoanData[[#This Row],[Loan Amount]],0)</f>
        <v>0</v>
      </c>
      <c r="AN7149" s="14">
        <f>tbl_LoanData[[#This Row],[Amount Paid]]-(Q7149-X7149)</f>
        <v>268737.12</v>
      </c>
      <c r="AO7149" s="14">
        <f>IF(tbl_LoanData[[#This Row],[Application Status]]="Approved",1,0)</f>
        <v>1</v>
      </c>
      <c r="AP7149" s="22" t="str">
        <f t="shared" ca="1" si="334"/>
        <v/>
      </c>
      <c r="AQ7149" s="22" t="str">
        <f t="shared" ca="1" si="335"/>
        <v/>
      </c>
    </row>
    <row r="7150" spans="1:43" ht="14.4" customHeight="1" x14ac:dyDescent="0.3">
      <c r="A7150" s="2" t="s">
        <v>536</v>
      </c>
      <c r="B7150" s="2" t="s">
        <v>537</v>
      </c>
      <c r="C7150" s="2" t="s">
        <v>335</v>
      </c>
      <c r="D7150" s="2" t="s">
        <v>311</v>
      </c>
      <c r="E7150" s="2" t="s">
        <v>465</v>
      </c>
      <c r="F7150" s="2">
        <v>33</v>
      </c>
      <c r="G7150" s="2" t="s">
        <v>83</v>
      </c>
      <c r="H7150" s="2" t="s">
        <v>177</v>
      </c>
      <c r="I7150" s="2" t="s">
        <v>43</v>
      </c>
      <c r="J7150" s="3">
        <v>46188</v>
      </c>
      <c r="K7150" s="3"/>
      <c r="L7150" s="2" t="s">
        <v>38</v>
      </c>
      <c r="M7150" s="2" t="s">
        <v>85</v>
      </c>
      <c r="N7150" s="2" t="s">
        <v>314</v>
      </c>
      <c r="O7150" s="4">
        <v>1907000</v>
      </c>
      <c r="P7150" s="4">
        <v>206200</v>
      </c>
      <c r="Q7150" s="4">
        <v>1700800</v>
      </c>
      <c r="R7150" s="2">
        <v>60</v>
      </c>
      <c r="S7150" s="5">
        <v>10.199999999999999</v>
      </c>
      <c r="T7150" s="4">
        <v>42803.47</v>
      </c>
      <c r="U7150" s="2" t="s">
        <v>96</v>
      </c>
      <c r="V7150" s="2" t="s">
        <v>97</v>
      </c>
      <c r="W7150" s="4">
        <v>0</v>
      </c>
      <c r="X7150" s="4">
        <v>0</v>
      </c>
      <c r="Y7150" s="4">
        <v>2568208</v>
      </c>
      <c r="Z7150" s="2">
        <v>0</v>
      </c>
      <c r="AA7150" s="2" t="s">
        <v>97</v>
      </c>
      <c r="AB7150" s="2" t="s">
        <v>15729</v>
      </c>
      <c r="AC7150" s="2" t="s">
        <v>146</v>
      </c>
      <c r="AD7150" s="2" t="s">
        <v>76</v>
      </c>
      <c r="AE7150" s="5">
        <v>89.19</v>
      </c>
      <c r="AF7150" s="2">
        <v>0</v>
      </c>
      <c r="AG7150" s="2" t="s">
        <v>97</v>
      </c>
      <c r="AH7150" s="2"/>
      <c r="AI7150" s="6" t="str">
        <f t="shared" si="333"/>
        <v>25-34</v>
      </c>
      <c r="AJ7150" s="11">
        <f>YEAR(tbl_LoanData[[#This Row],[Application Date]])</f>
        <v>2026</v>
      </c>
      <c r="AK7150" s="11" t="str">
        <f>TEXT(tbl_LoanData[[#This Row],[Application Date]],"MMMM")</f>
        <v>June</v>
      </c>
      <c r="AL7150" s="12">
        <f>DATE(YEAR(tbl_LoanData[[#This Row],[Application Date]]),MONTH(tbl_LoanData[[#This Row],[Application Date]]),1)</f>
        <v>46174</v>
      </c>
      <c r="AM7150" s="14">
        <f ca="1">IF(AND(tbl_LoanData[[#This Row],[Application Date]]&gt;=EOMONTH(TODAY(),-1)+1,tbl_LoanData[[#This Row],[Application Date]]&lt;=TODAY()),tbl_LoanData[[#This Row],[Loan Amount]],0)</f>
        <v>0</v>
      </c>
      <c r="AN7150" s="14">
        <f>tbl_LoanData[[#This Row],[Amount Paid]]-(Q7150-X7150)</f>
        <v>-1700800</v>
      </c>
      <c r="AO7150" s="14">
        <f>IF(tbl_LoanData[[#This Row],[Application Status]]="Approved",1,0)</f>
        <v>0</v>
      </c>
      <c r="AP7150" s="22" t="str">
        <f t="shared" ca="1" si="334"/>
        <v/>
      </c>
      <c r="AQ7150" s="22" t="str">
        <f t="shared" ca="1" si="335"/>
        <v/>
      </c>
    </row>
    <row r="7151" spans="1:43" ht="14.4" customHeight="1" x14ac:dyDescent="0.3">
      <c r="A7151" s="2" t="s">
        <v>602</v>
      </c>
      <c r="B7151" s="2" t="s">
        <v>603</v>
      </c>
      <c r="C7151" s="2" t="s">
        <v>560</v>
      </c>
      <c r="D7151" s="2" t="s">
        <v>134</v>
      </c>
      <c r="E7151" s="2" t="s">
        <v>150</v>
      </c>
      <c r="F7151" s="2">
        <v>51</v>
      </c>
      <c r="G7151" s="2" t="s">
        <v>69</v>
      </c>
      <c r="H7151" s="2" t="s">
        <v>103</v>
      </c>
      <c r="I7151" s="2" t="s">
        <v>43</v>
      </c>
      <c r="J7151" s="3">
        <v>46178</v>
      </c>
      <c r="K7151" s="3">
        <v>46189</v>
      </c>
      <c r="L7151" s="2" t="s">
        <v>38</v>
      </c>
      <c r="M7151" s="2" t="s">
        <v>111</v>
      </c>
      <c r="N7151" s="2" t="s">
        <v>112</v>
      </c>
      <c r="O7151" s="4">
        <v>1740000</v>
      </c>
      <c r="P7151" s="4">
        <v>393200</v>
      </c>
      <c r="Q7151" s="4">
        <v>1346800</v>
      </c>
      <c r="R7151" s="2">
        <v>18</v>
      </c>
      <c r="S7151" s="5">
        <v>5.69</v>
      </c>
      <c r="T7151" s="4">
        <v>81208.3</v>
      </c>
      <c r="U7151" s="2" t="s">
        <v>73</v>
      </c>
      <c r="V7151" s="2" t="s">
        <v>74</v>
      </c>
      <c r="W7151" s="4">
        <v>0</v>
      </c>
      <c r="X7151" s="4">
        <v>1461749.38</v>
      </c>
      <c r="Y7151" s="4">
        <v>1461749.38</v>
      </c>
      <c r="Z7151" s="2">
        <v>58</v>
      </c>
      <c r="AA7151" s="2" t="s">
        <v>58</v>
      </c>
      <c r="AB7151" s="2" t="s">
        <v>15728</v>
      </c>
      <c r="AC7151" s="2" t="s">
        <v>138</v>
      </c>
      <c r="AD7151" s="2" t="s">
        <v>76</v>
      </c>
      <c r="AE7151" s="5">
        <v>77.400000000000006</v>
      </c>
      <c r="AF7151" s="2">
        <v>2</v>
      </c>
      <c r="AG7151" s="2" t="s">
        <v>15718</v>
      </c>
      <c r="AH7151" s="2">
        <v>11</v>
      </c>
      <c r="AI7151" s="6" t="str">
        <f t="shared" si="333"/>
        <v>45-54</v>
      </c>
      <c r="AJ7151" s="11">
        <f>YEAR(tbl_LoanData[[#This Row],[Application Date]])</f>
        <v>2026</v>
      </c>
      <c r="AK7151" s="11" t="str">
        <f>TEXT(tbl_LoanData[[#This Row],[Application Date]],"MMMM")</f>
        <v>June</v>
      </c>
      <c r="AL7151" s="12">
        <f>DATE(YEAR(tbl_LoanData[[#This Row],[Application Date]]),MONTH(tbl_LoanData[[#This Row],[Application Date]]),1)</f>
        <v>46174</v>
      </c>
      <c r="AM7151" s="14">
        <f ca="1">IF(AND(tbl_LoanData[[#This Row],[Application Date]]&gt;=EOMONTH(TODAY(),-1)+1,tbl_LoanData[[#This Row],[Application Date]]&lt;=TODAY()),tbl_LoanData[[#This Row],[Loan Amount]],0)</f>
        <v>0</v>
      </c>
      <c r="AN7151" s="14">
        <f>tbl_LoanData[[#This Row],[Amount Paid]]-(Q7151-X7151)</f>
        <v>114949.37999999989</v>
      </c>
      <c r="AO7151" s="14">
        <f>IF(tbl_LoanData[[#This Row],[Application Status]]="Approved",1,0)</f>
        <v>1</v>
      </c>
      <c r="AP7151" s="22" t="str">
        <f t="shared" ca="1" si="334"/>
        <v/>
      </c>
      <c r="AQ7151" s="22" t="str">
        <f t="shared" ca="1" si="335"/>
        <v/>
      </c>
    </row>
    <row r="7152" spans="1:43" ht="14.4" customHeight="1" x14ac:dyDescent="0.3">
      <c r="A7152" s="2" t="s">
        <v>642</v>
      </c>
      <c r="B7152" s="2" t="s">
        <v>643</v>
      </c>
      <c r="C7152" s="2" t="s">
        <v>644</v>
      </c>
      <c r="D7152" s="2" t="s">
        <v>134</v>
      </c>
      <c r="E7152" s="2" t="s">
        <v>190</v>
      </c>
      <c r="F7152" s="2">
        <v>24</v>
      </c>
      <c r="G7152" s="2" t="s">
        <v>83</v>
      </c>
      <c r="H7152" s="2" t="s">
        <v>205</v>
      </c>
      <c r="I7152" s="2" t="s">
        <v>49</v>
      </c>
      <c r="J7152" s="3">
        <v>46191</v>
      </c>
      <c r="K7152" s="3">
        <v>46211</v>
      </c>
      <c r="L7152" s="2" t="s">
        <v>38</v>
      </c>
      <c r="M7152" s="2" t="s">
        <v>71</v>
      </c>
      <c r="N7152" s="2" t="s">
        <v>589</v>
      </c>
      <c r="O7152" s="4">
        <v>1894000</v>
      </c>
      <c r="P7152" s="4">
        <v>584400</v>
      </c>
      <c r="Q7152" s="4">
        <v>1309600</v>
      </c>
      <c r="R7152" s="2">
        <v>60</v>
      </c>
      <c r="S7152" s="5">
        <v>12.84</v>
      </c>
      <c r="T7152" s="4">
        <v>35839.39</v>
      </c>
      <c r="U7152" s="2" t="s">
        <v>73</v>
      </c>
      <c r="V7152" s="2" t="s">
        <v>74</v>
      </c>
      <c r="W7152" s="4">
        <v>35839.39</v>
      </c>
      <c r="X7152" s="4">
        <v>2114523.81</v>
      </c>
      <c r="Y7152" s="4">
        <v>2150363.2000000002</v>
      </c>
      <c r="Z7152" s="2">
        <v>0</v>
      </c>
      <c r="AA7152" s="2" t="s">
        <v>56</v>
      </c>
      <c r="AB7152" s="2" t="s">
        <v>15728</v>
      </c>
      <c r="AC7152" s="2" t="s">
        <v>360</v>
      </c>
      <c r="AD7152" s="2" t="s">
        <v>76</v>
      </c>
      <c r="AE7152" s="5">
        <v>69.14</v>
      </c>
      <c r="AF7152" s="2">
        <v>0</v>
      </c>
      <c r="AG7152" s="2" t="s">
        <v>77</v>
      </c>
      <c r="AH7152" s="2">
        <v>20</v>
      </c>
      <c r="AI7152" s="6" t="str">
        <f t="shared" si="333"/>
        <v>18-24</v>
      </c>
      <c r="AJ7152" s="11">
        <f>YEAR(tbl_LoanData[[#This Row],[Application Date]])</f>
        <v>2026</v>
      </c>
      <c r="AK7152" s="11" t="str">
        <f>TEXT(tbl_LoanData[[#This Row],[Application Date]],"MMMM")</f>
        <v>June</v>
      </c>
      <c r="AL7152" s="12">
        <f>DATE(YEAR(tbl_LoanData[[#This Row],[Application Date]]),MONTH(tbl_LoanData[[#This Row],[Application Date]]),1)</f>
        <v>46174</v>
      </c>
      <c r="AM7152" s="14">
        <f ca="1">IF(AND(tbl_LoanData[[#This Row],[Application Date]]&gt;=EOMONTH(TODAY(),-1)+1,tbl_LoanData[[#This Row],[Application Date]]&lt;=TODAY()),tbl_LoanData[[#This Row],[Loan Amount]],0)</f>
        <v>0</v>
      </c>
      <c r="AN7152" s="14">
        <f>tbl_LoanData[[#This Row],[Amount Paid]]-(Q7152-X7152)</f>
        <v>840763.20000000007</v>
      </c>
      <c r="AO7152" s="14">
        <f>IF(tbl_LoanData[[#This Row],[Application Status]]="Approved",1,0)</f>
        <v>1</v>
      </c>
      <c r="AP7152" s="22" t="str">
        <f t="shared" ca="1" si="334"/>
        <v/>
      </c>
      <c r="AQ7152" s="22" t="str">
        <f t="shared" ca="1" si="335"/>
        <v/>
      </c>
    </row>
    <row r="7153" spans="1:43" ht="14.4" customHeight="1" x14ac:dyDescent="0.3">
      <c r="A7153" s="2" t="s">
        <v>653</v>
      </c>
      <c r="B7153" s="2" t="s">
        <v>654</v>
      </c>
      <c r="C7153" s="2" t="s">
        <v>655</v>
      </c>
      <c r="D7153" s="2" t="s">
        <v>117</v>
      </c>
      <c r="E7153" s="2" t="s">
        <v>182</v>
      </c>
      <c r="F7153" s="2">
        <v>24</v>
      </c>
      <c r="G7153" s="2" t="s">
        <v>69</v>
      </c>
      <c r="H7153" s="2" t="s">
        <v>70</v>
      </c>
      <c r="I7153" s="2" t="s">
        <v>50</v>
      </c>
      <c r="J7153" s="3">
        <v>46182</v>
      </c>
      <c r="K7153" s="3">
        <v>46189</v>
      </c>
      <c r="L7153" s="2" t="s">
        <v>40</v>
      </c>
      <c r="M7153" s="2" t="s">
        <v>111</v>
      </c>
      <c r="N7153" s="2" t="s">
        <v>120</v>
      </c>
      <c r="O7153" s="4">
        <v>908000</v>
      </c>
      <c r="P7153" s="4">
        <v>233700</v>
      </c>
      <c r="Q7153" s="4">
        <v>674300</v>
      </c>
      <c r="R7153" s="2">
        <v>36</v>
      </c>
      <c r="S7153" s="5">
        <v>12.07</v>
      </c>
      <c r="T7153" s="4">
        <v>25512.89</v>
      </c>
      <c r="U7153" s="2" t="s">
        <v>73</v>
      </c>
      <c r="V7153" s="2" t="s">
        <v>74</v>
      </c>
      <c r="W7153" s="4">
        <v>51025.78</v>
      </c>
      <c r="X7153" s="4">
        <v>867438.25</v>
      </c>
      <c r="Y7153" s="4">
        <v>918464.03</v>
      </c>
      <c r="Z7153" s="2">
        <v>0</v>
      </c>
      <c r="AA7153" s="2" t="s">
        <v>56</v>
      </c>
      <c r="AB7153" s="2" t="s">
        <v>15731</v>
      </c>
      <c r="AC7153" s="2" t="s">
        <v>332</v>
      </c>
      <c r="AD7153" s="2" t="s">
        <v>76</v>
      </c>
      <c r="AE7153" s="5">
        <v>74.260000000000005</v>
      </c>
      <c r="AF7153" s="2">
        <v>0</v>
      </c>
      <c r="AG7153" s="2" t="s">
        <v>77</v>
      </c>
      <c r="AH7153" s="2">
        <v>7</v>
      </c>
      <c r="AI7153" s="6" t="str">
        <f t="shared" si="333"/>
        <v>18-24</v>
      </c>
      <c r="AJ7153" s="11">
        <f>YEAR(tbl_LoanData[[#This Row],[Application Date]])</f>
        <v>2026</v>
      </c>
      <c r="AK7153" s="11" t="str">
        <f>TEXT(tbl_LoanData[[#This Row],[Application Date]],"MMMM")</f>
        <v>June</v>
      </c>
      <c r="AL7153" s="12">
        <f>DATE(YEAR(tbl_LoanData[[#This Row],[Application Date]]),MONTH(tbl_LoanData[[#This Row],[Application Date]]),1)</f>
        <v>46174</v>
      </c>
      <c r="AM7153" s="14">
        <f ca="1">IF(AND(tbl_LoanData[[#This Row],[Application Date]]&gt;=EOMONTH(TODAY(),-1)+1,tbl_LoanData[[#This Row],[Application Date]]&lt;=TODAY()),tbl_LoanData[[#This Row],[Loan Amount]],0)</f>
        <v>0</v>
      </c>
      <c r="AN7153" s="14">
        <f>tbl_LoanData[[#This Row],[Amount Paid]]-(Q7153-X7153)</f>
        <v>244164.03</v>
      </c>
      <c r="AO7153" s="14">
        <f>IF(tbl_LoanData[[#This Row],[Application Status]]="Approved",1,0)</f>
        <v>1</v>
      </c>
      <c r="AP7153" s="22" t="str">
        <f t="shared" ca="1" si="334"/>
        <v/>
      </c>
      <c r="AQ7153" s="22" t="str">
        <f t="shared" ca="1" si="335"/>
        <v/>
      </c>
    </row>
    <row r="7154" spans="1:43" ht="14.4" customHeight="1" x14ac:dyDescent="0.3">
      <c r="A7154" s="2" t="s">
        <v>761</v>
      </c>
      <c r="B7154" s="2" t="s">
        <v>762</v>
      </c>
      <c r="C7154" s="2" t="s">
        <v>188</v>
      </c>
      <c r="D7154" s="2" t="s">
        <v>81</v>
      </c>
      <c r="E7154" s="2" t="s">
        <v>311</v>
      </c>
      <c r="F7154" s="2">
        <v>27</v>
      </c>
      <c r="G7154" s="2" t="s">
        <v>69</v>
      </c>
      <c r="H7154" s="2" t="s">
        <v>119</v>
      </c>
      <c r="I7154" s="2" t="s">
        <v>43</v>
      </c>
      <c r="J7154" s="3">
        <v>46179</v>
      </c>
      <c r="K7154" s="3"/>
      <c r="L7154" s="2" t="s">
        <v>39</v>
      </c>
      <c r="M7154" s="2" t="s">
        <v>157</v>
      </c>
      <c r="N7154" s="2" t="s">
        <v>359</v>
      </c>
      <c r="O7154" s="4">
        <v>2398000</v>
      </c>
      <c r="P7154" s="4">
        <v>557800</v>
      </c>
      <c r="Q7154" s="4">
        <v>1840200</v>
      </c>
      <c r="R7154" s="2">
        <v>36</v>
      </c>
      <c r="S7154" s="5">
        <v>11.43</v>
      </c>
      <c r="T7154" s="4">
        <v>68644.570000000007</v>
      </c>
      <c r="U7154" s="2" t="s">
        <v>113</v>
      </c>
      <c r="V7154" s="2" t="s">
        <v>97</v>
      </c>
      <c r="W7154" s="4">
        <v>0</v>
      </c>
      <c r="X7154" s="4">
        <v>0</v>
      </c>
      <c r="Y7154" s="4">
        <v>2471204.58</v>
      </c>
      <c r="Z7154" s="2">
        <v>0</v>
      </c>
      <c r="AA7154" s="2" t="s">
        <v>97</v>
      </c>
      <c r="AB7154" s="2" t="s">
        <v>15730</v>
      </c>
      <c r="AC7154" s="2" t="s">
        <v>106</v>
      </c>
      <c r="AD7154" s="2" t="s">
        <v>76</v>
      </c>
      <c r="AE7154" s="5">
        <v>76.739999999999995</v>
      </c>
      <c r="AF7154" s="2">
        <v>0</v>
      </c>
      <c r="AG7154" s="2" t="s">
        <v>97</v>
      </c>
      <c r="AH7154" s="2"/>
      <c r="AI7154" s="6" t="str">
        <f t="shared" si="333"/>
        <v>25-34</v>
      </c>
      <c r="AJ7154" s="11">
        <f>YEAR(tbl_LoanData[[#This Row],[Application Date]])</f>
        <v>2026</v>
      </c>
      <c r="AK7154" s="11" t="str">
        <f>TEXT(tbl_LoanData[[#This Row],[Application Date]],"MMMM")</f>
        <v>June</v>
      </c>
      <c r="AL7154" s="12">
        <f>DATE(YEAR(tbl_LoanData[[#This Row],[Application Date]]),MONTH(tbl_LoanData[[#This Row],[Application Date]]),1)</f>
        <v>46174</v>
      </c>
      <c r="AM7154" s="14">
        <f ca="1">IF(AND(tbl_LoanData[[#This Row],[Application Date]]&gt;=EOMONTH(TODAY(),-1)+1,tbl_LoanData[[#This Row],[Application Date]]&lt;=TODAY()),tbl_LoanData[[#This Row],[Loan Amount]],0)</f>
        <v>0</v>
      </c>
      <c r="AN7154" s="14">
        <f>tbl_LoanData[[#This Row],[Amount Paid]]-(Q7154-X7154)</f>
        <v>-1840200</v>
      </c>
      <c r="AO7154" s="14">
        <f>IF(tbl_LoanData[[#This Row],[Application Status]]="Approved",1,0)</f>
        <v>0</v>
      </c>
      <c r="AP7154" s="22" t="str">
        <f t="shared" ca="1" si="334"/>
        <v/>
      </c>
      <c r="AQ7154" s="22" t="str">
        <f t="shared" ca="1" si="335"/>
        <v/>
      </c>
    </row>
    <row r="7155" spans="1:43" ht="14.4" customHeight="1" x14ac:dyDescent="0.3">
      <c r="A7155" s="2" t="s">
        <v>805</v>
      </c>
      <c r="B7155" s="2" t="s">
        <v>806</v>
      </c>
      <c r="C7155" s="2" t="s">
        <v>133</v>
      </c>
      <c r="D7155" s="2" t="s">
        <v>176</v>
      </c>
      <c r="E7155" s="2" t="s">
        <v>134</v>
      </c>
      <c r="F7155" s="2">
        <v>52</v>
      </c>
      <c r="G7155" s="2" t="s">
        <v>69</v>
      </c>
      <c r="H7155" s="2" t="s">
        <v>244</v>
      </c>
      <c r="I7155" s="2" t="s">
        <v>48</v>
      </c>
      <c r="J7155" s="3">
        <v>46201</v>
      </c>
      <c r="K7155" s="3"/>
      <c r="L7155" s="2" t="s">
        <v>37</v>
      </c>
      <c r="M7155" s="2" t="s">
        <v>94</v>
      </c>
      <c r="N7155" s="2" t="s">
        <v>234</v>
      </c>
      <c r="O7155" s="4">
        <v>101000</v>
      </c>
      <c r="P7155" s="4">
        <v>39000</v>
      </c>
      <c r="Q7155" s="4">
        <v>62000</v>
      </c>
      <c r="R7155" s="2">
        <v>60</v>
      </c>
      <c r="S7155" s="5">
        <v>10.98</v>
      </c>
      <c r="T7155" s="4">
        <v>1600.63</v>
      </c>
      <c r="U7155" s="2" t="s">
        <v>113</v>
      </c>
      <c r="V7155" s="2" t="s">
        <v>97</v>
      </c>
      <c r="W7155" s="4">
        <v>0</v>
      </c>
      <c r="X7155" s="4">
        <v>0</v>
      </c>
      <c r="Y7155" s="4">
        <v>96038</v>
      </c>
      <c r="Z7155" s="2">
        <v>0</v>
      </c>
      <c r="AA7155" s="2" t="s">
        <v>97</v>
      </c>
      <c r="AB7155" s="2" t="s">
        <v>15736</v>
      </c>
      <c r="AC7155" s="2" t="s">
        <v>75</v>
      </c>
      <c r="AD7155" s="2" t="s">
        <v>76</v>
      </c>
      <c r="AE7155" s="5">
        <v>61.39</v>
      </c>
      <c r="AF7155" s="2">
        <v>0</v>
      </c>
      <c r="AG7155" s="2" t="s">
        <v>97</v>
      </c>
      <c r="AH7155" s="2"/>
      <c r="AI7155" s="6" t="str">
        <f t="shared" si="333"/>
        <v>45-54</v>
      </c>
      <c r="AJ7155" s="11">
        <f>YEAR(tbl_LoanData[[#This Row],[Application Date]])</f>
        <v>2026</v>
      </c>
      <c r="AK7155" s="11" t="str">
        <f>TEXT(tbl_LoanData[[#This Row],[Application Date]],"MMMM")</f>
        <v>June</v>
      </c>
      <c r="AL7155" s="12">
        <f>DATE(YEAR(tbl_LoanData[[#This Row],[Application Date]]),MONTH(tbl_LoanData[[#This Row],[Application Date]]),1)</f>
        <v>46174</v>
      </c>
      <c r="AM7155" s="14">
        <f ca="1">IF(AND(tbl_LoanData[[#This Row],[Application Date]]&gt;=EOMONTH(TODAY(),-1)+1,tbl_LoanData[[#This Row],[Application Date]]&lt;=TODAY()),tbl_LoanData[[#This Row],[Loan Amount]],0)</f>
        <v>0</v>
      </c>
      <c r="AN7155" s="14">
        <f>tbl_LoanData[[#This Row],[Amount Paid]]-(Q7155-X7155)</f>
        <v>-62000</v>
      </c>
      <c r="AO7155" s="14">
        <f>IF(tbl_LoanData[[#This Row],[Application Status]]="Approved",1,0)</f>
        <v>0</v>
      </c>
      <c r="AP7155" s="22" t="str">
        <f t="shared" ca="1" si="334"/>
        <v/>
      </c>
      <c r="AQ7155" s="22" t="str">
        <f t="shared" ca="1" si="335"/>
        <v/>
      </c>
    </row>
    <row r="7156" spans="1:43" ht="14.4" customHeight="1" x14ac:dyDescent="0.3">
      <c r="A7156" s="2" t="s">
        <v>1183</v>
      </c>
      <c r="B7156" s="2" t="s">
        <v>1184</v>
      </c>
      <c r="C7156" s="2" t="s">
        <v>439</v>
      </c>
      <c r="D7156" s="2" t="s">
        <v>142</v>
      </c>
      <c r="E7156" s="2" t="s">
        <v>118</v>
      </c>
      <c r="F7156" s="2">
        <v>46</v>
      </c>
      <c r="G7156" s="2" t="s">
        <v>83</v>
      </c>
      <c r="H7156" s="2" t="s">
        <v>313</v>
      </c>
      <c r="I7156" s="2" t="s">
        <v>44</v>
      </c>
      <c r="J7156" s="3">
        <v>46182</v>
      </c>
      <c r="K7156" s="3">
        <v>46197</v>
      </c>
      <c r="L7156" s="2" t="s">
        <v>40</v>
      </c>
      <c r="M7156" s="2" t="s">
        <v>71</v>
      </c>
      <c r="N7156" s="2" t="s">
        <v>137</v>
      </c>
      <c r="O7156" s="4">
        <v>1506000</v>
      </c>
      <c r="P7156" s="4">
        <v>588200</v>
      </c>
      <c r="Q7156" s="4">
        <v>917800</v>
      </c>
      <c r="R7156" s="2">
        <v>48</v>
      </c>
      <c r="S7156" s="5">
        <v>9.2200000000000006</v>
      </c>
      <c r="T7156" s="4">
        <v>26172.6</v>
      </c>
      <c r="U7156" s="2" t="s">
        <v>73</v>
      </c>
      <c r="V7156" s="2" t="s">
        <v>74</v>
      </c>
      <c r="W7156" s="4">
        <v>26172.6</v>
      </c>
      <c r="X7156" s="4">
        <v>1230112.04</v>
      </c>
      <c r="Y7156" s="4">
        <v>1256284.6399999999</v>
      </c>
      <c r="Z7156" s="2">
        <v>0</v>
      </c>
      <c r="AA7156" s="2" t="s">
        <v>56</v>
      </c>
      <c r="AB7156" s="2" t="s">
        <v>15730</v>
      </c>
      <c r="AC7156" s="2" t="s">
        <v>87</v>
      </c>
      <c r="AD7156" s="2" t="s">
        <v>76</v>
      </c>
      <c r="AE7156" s="5">
        <v>60.94</v>
      </c>
      <c r="AF7156" s="2">
        <v>0</v>
      </c>
      <c r="AG7156" s="2" t="s">
        <v>77</v>
      </c>
      <c r="AH7156" s="2">
        <v>15</v>
      </c>
      <c r="AI7156" s="6" t="str">
        <f t="shared" si="333"/>
        <v>45-54</v>
      </c>
      <c r="AJ7156" s="11">
        <f>YEAR(tbl_LoanData[[#This Row],[Application Date]])</f>
        <v>2026</v>
      </c>
      <c r="AK7156" s="11" t="str">
        <f>TEXT(tbl_LoanData[[#This Row],[Application Date]],"MMMM")</f>
        <v>June</v>
      </c>
      <c r="AL7156" s="12">
        <f>DATE(YEAR(tbl_LoanData[[#This Row],[Application Date]]),MONTH(tbl_LoanData[[#This Row],[Application Date]]),1)</f>
        <v>46174</v>
      </c>
      <c r="AM7156" s="14">
        <f ca="1">IF(AND(tbl_LoanData[[#This Row],[Application Date]]&gt;=EOMONTH(TODAY(),-1)+1,tbl_LoanData[[#This Row],[Application Date]]&lt;=TODAY()),tbl_LoanData[[#This Row],[Loan Amount]],0)</f>
        <v>0</v>
      </c>
      <c r="AN7156" s="14">
        <f>tbl_LoanData[[#This Row],[Amount Paid]]-(Q7156-X7156)</f>
        <v>338484.64</v>
      </c>
      <c r="AO7156" s="14">
        <f>IF(tbl_LoanData[[#This Row],[Application Status]]="Approved",1,0)</f>
        <v>1</v>
      </c>
      <c r="AP7156" s="22" t="str">
        <f t="shared" ca="1" si="334"/>
        <v/>
      </c>
      <c r="AQ7156" s="22" t="str">
        <f t="shared" ca="1" si="335"/>
        <v/>
      </c>
    </row>
    <row r="7157" spans="1:43" ht="14.4" customHeight="1" x14ac:dyDescent="0.3">
      <c r="A7157" s="2" t="s">
        <v>1341</v>
      </c>
      <c r="B7157" s="2" t="s">
        <v>1342</v>
      </c>
      <c r="C7157" s="2" t="s">
        <v>521</v>
      </c>
      <c r="D7157" s="2" t="s">
        <v>268</v>
      </c>
      <c r="E7157" s="2" t="s">
        <v>68</v>
      </c>
      <c r="F7157" s="2">
        <v>33</v>
      </c>
      <c r="G7157" s="2" t="s">
        <v>69</v>
      </c>
      <c r="H7157" s="2" t="s">
        <v>278</v>
      </c>
      <c r="I7157" s="2" t="s">
        <v>45</v>
      </c>
      <c r="J7157" s="3">
        <v>46175</v>
      </c>
      <c r="K7157" s="3">
        <v>46185</v>
      </c>
      <c r="L7157" s="2" t="s">
        <v>37</v>
      </c>
      <c r="M7157" s="2" t="s">
        <v>199</v>
      </c>
      <c r="N7157" s="2" t="s">
        <v>319</v>
      </c>
      <c r="O7157" s="4">
        <v>226000</v>
      </c>
      <c r="P7157" s="4">
        <v>43400</v>
      </c>
      <c r="Q7157" s="4">
        <v>182600</v>
      </c>
      <c r="R7157" s="2">
        <v>36</v>
      </c>
      <c r="S7157" s="5">
        <v>13.41</v>
      </c>
      <c r="T7157" s="4">
        <v>7112.78</v>
      </c>
      <c r="U7157" s="2" t="s">
        <v>73</v>
      </c>
      <c r="V7157" s="2" t="s">
        <v>74</v>
      </c>
      <c r="W7157" s="4">
        <v>14225.56</v>
      </c>
      <c r="X7157" s="4">
        <v>241834.42</v>
      </c>
      <c r="Y7157" s="4">
        <v>256059.98</v>
      </c>
      <c r="Z7157" s="2">
        <v>0</v>
      </c>
      <c r="AA7157" s="2" t="s">
        <v>56</v>
      </c>
      <c r="AB7157" s="2" t="s">
        <v>15731</v>
      </c>
      <c r="AC7157" s="2" t="s">
        <v>360</v>
      </c>
      <c r="AD7157" s="2" t="s">
        <v>76</v>
      </c>
      <c r="AE7157" s="5">
        <v>80.8</v>
      </c>
      <c r="AF7157" s="2">
        <v>0</v>
      </c>
      <c r="AG7157" s="2" t="s">
        <v>77</v>
      </c>
      <c r="AH7157" s="2">
        <v>10</v>
      </c>
      <c r="AI7157" s="6" t="str">
        <f t="shared" si="333"/>
        <v>25-34</v>
      </c>
      <c r="AJ7157" s="11">
        <f>YEAR(tbl_LoanData[[#This Row],[Application Date]])</f>
        <v>2026</v>
      </c>
      <c r="AK7157" s="11" t="str">
        <f>TEXT(tbl_LoanData[[#This Row],[Application Date]],"MMMM")</f>
        <v>June</v>
      </c>
      <c r="AL7157" s="12">
        <f>DATE(YEAR(tbl_LoanData[[#This Row],[Application Date]]),MONTH(tbl_LoanData[[#This Row],[Application Date]]),1)</f>
        <v>46174</v>
      </c>
      <c r="AM7157" s="14">
        <f ca="1">IF(AND(tbl_LoanData[[#This Row],[Application Date]]&gt;=EOMONTH(TODAY(),-1)+1,tbl_LoanData[[#This Row],[Application Date]]&lt;=TODAY()),tbl_LoanData[[#This Row],[Loan Amount]],0)</f>
        <v>0</v>
      </c>
      <c r="AN7157" s="14">
        <f>tbl_LoanData[[#This Row],[Amount Paid]]-(Q7157-X7157)</f>
        <v>73459.98000000001</v>
      </c>
      <c r="AO7157" s="14">
        <f>IF(tbl_LoanData[[#This Row],[Application Status]]="Approved",1,0)</f>
        <v>1</v>
      </c>
      <c r="AP7157" s="22" t="str">
        <f t="shared" ca="1" si="334"/>
        <v/>
      </c>
      <c r="AQ7157" s="22" t="str">
        <f t="shared" ca="1" si="335"/>
        <v/>
      </c>
    </row>
    <row r="7158" spans="1:43" ht="14.4" customHeight="1" x14ac:dyDescent="0.3">
      <c r="A7158" s="2" t="s">
        <v>1413</v>
      </c>
      <c r="B7158" s="2" t="s">
        <v>1414</v>
      </c>
      <c r="C7158" s="2" t="s">
        <v>376</v>
      </c>
      <c r="D7158" s="2" t="s">
        <v>91</v>
      </c>
      <c r="E7158" s="2" t="s">
        <v>312</v>
      </c>
      <c r="F7158" s="2">
        <v>41</v>
      </c>
      <c r="G7158" s="2" t="s">
        <v>69</v>
      </c>
      <c r="H7158" s="2" t="s">
        <v>119</v>
      </c>
      <c r="I7158" s="2" t="s">
        <v>43</v>
      </c>
      <c r="J7158" s="3">
        <v>46195</v>
      </c>
      <c r="K7158" s="3">
        <v>46211</v>
      </c>
      <c r="L7158" s="2" t="s">
        <v>39</v>
      </c>
      <c r="M7158" s="2" t="s">
        <v>127</v>
      </c>
      <c r="N7158" s="2" t="s">
        <v>195</v>
      </c>
      <c r="O7158" s="4">
        <v>1971000</v>
      </c>
      <c r="P7158" s="4">
        <v>404500</v>
      </c>
      <c r="Q7158" s="4">
        <v>1566500</v>
      </c>
      <c r="R7158" s="2">
        <v>24</v>
      </c>
      <c r="S7158" s="5">
        <v>5.48</v>
      </c>
      <c r="T7158" s="4">
        <v>72424.52</v>
      </c>
      <c r="U7158" s="2" t="s">
        <v>73</v>
      </c>
      <c r="V7158" s="2" t="s">
        <v>74</v>
      </c>
      <c r="W7158" s="4">
        <v>72424.52</v>
      </c>
      <c r="X7158" s="4">
        <v>1665763.88</v>
      </c>
      <c r="Y7158" s="4">
        <v>1738188.4</v>
      </c>
      <c r="Z7158" s="2">
        <v>0</v>
      </c>
      <c r="AA7158" s="2" t="s">
        <v>56</v>
      </c>
      <c r="AB7158" s="2" t="s">
        <v>15727</v>
      </c>
      <c r="AC7158" s="2" t="s">
        <v>106</v>
      </c>
      <c r="AD7158" s="2" t="s">
        <v>76</v>
      </c>
      <c r="AE7158" s="5">
        <v>79.48</v>
      </c>
      <c r="AF7158" s="2">
        <v>0</v>
      </c>
      <c r="AG7158" s="2" t="s">
        <v>77</v>
      </c>
      <c r="AH7158" s="2">
        <v>16</v>
      </c>
      <c r="AI7158" s="6" t="str">
        <f t="shared" si="333"/>
        <v>35-44</v>
      </c>
      <c r="AJ7158" s="11">
        <f>YEAR(tbl_LoanData[[#This Row],[Application Date]])</f>
        <v>2026</v>
      </c>
      <c r="AK7158" s="11" t="str">
        <f>TEXT(tbl_LoanData[[#This Row],[Application Date]],"MMMM")</f>
        <v>June</v>
      </c>
      <c r="AL7158" s="12">
        <f>DATE(YEAR(tbl_LoanData[[#This Row],[Application Date]]),MONTH(tbl_LoanData[[#This Row],[Application Date]]),1)</f>
        <v>46174</v>
      </c>
      <c r="AM7158" s="14">
        <f ca="1">IF(AND(tbl_LoanData[[#This Row],[Application Date]]&gt;=EOMONTH(TODAY(),-1)+1,tbl_LoanData[[#This Row],[Application Date]]&lt;=TODAY()),tbl_LoanData[[#This Row],[Loan Amount]],0)</f>
        <v>0</v>
      </c>
      <c r="AN7158" s="14">
        <f>tbl_LoanData[[#This Row],[Amount Paid]]-(Q7158-X7158)</f>
        <v>171688.39999999991</v>
      </c>
      <c r="AO7158" s="14">
        <f>IF(tbl_LoanData[[#This Row],[Application Status]]="Approved",1,0)</f>
        <v>1</v>
      </c>
      <c r="AP7158" s="22" t="str">
        <f t="shared" ca="1" si="334"/>
        <v/>
      </c>
      <c r="AQ7158" s="22" t="str">
        <f t="shared" ca="1" si="335"/>
        <v/>
      </c>
    </row>
    <row r="7159" spans="1:43" ht="14.4" customHeight="1" x14ac:dyDescent="0.3">
      <c r="A7159" s="2" t="s">
        <v>1727</v>
      </c>
      <c r="B7159" s="2" t="s">
        <v>1728</v>
      </c>
      <c r="C7159" s="2" t="s">
        <v>353</v>
      </c>
      <c r="D7159" s="2" t="s">
        <v>91</v>
      </c>
      <c r="E7159" s="2" t="s">
        <v>176</v>
      </c>
      <c r="F7159" s="2">
        <v>33</v>
      </c>
      <c r="G7159" s="2" t="s">
        <v>83</v>
      </c>
      <c r="H7159" s="2" t="s">
        <v>543</v>
      </c>
      <c r="I7159" s="2" t="s">
        <v>45</v>
      </c>
      <c r="J7159" s="3">
        <v>46203</v>
      </c>
      <c r="K7159" s="3">
        <v>46223</v>
      </c>
      <c r="L7159" s="2" t="s">
        <v>39</v>
      </c>
      <c r="M7159" s="2" t="s">
        <v>127</v>
      </c>
      <c r="N7159" s="2" t="s">
        <v>152</v>
      </c>
      <c r="O7159" s="4">
        <v>1219000</v>
      </c>
      <c r="P7159" s="4">
        <v>336400</v>
      </c>
      <c r="Q7159" s="4">
        <v>882600</v>
      </c>
      <c r="R7159" s="2">
        <v>24</v>
      </c>
      <c r="S7159" s="5">
        <v>10.63</v>
      </c>
      <c r="T7159" s="4">
        <v>44593.36</v>
      </c>
      <c r="U7159" s="2" t="s">
        <v>73</v>
      </c>
      <c r="V7159" s="2" t="s">
        <v>74</v>
      </c>
      <c r="W7159" s="4">
        <v>0</v>
      </c>
      <c r="X7159" s="4">
        <v>1070240.76</v>
      </c>
      <c r="Y7159" s="4">
        <v>1070240.76</v>
      </c>
      <c r="Z7159" s="2">
        <v>0</v>
      </c>
      <c r="AA7159" s="2" t="s">
        <v>56</v>
      </c>
      <c r="AB7159" s="2" t="s">
        <v>15733</v>
      </c>
      <c r="AC7159" s="2" t="s">
        <v>138</v>
      </c>
      <c r="AD7159" s="2" t="s">
        <v>76</v>
      </c>
      <c r="AE7159" s="5">
        <v>72.400000000000006</v>
      </c>
      <c r="AF7159" s="2">
        <v>0</v>
      </c>
      <c r="AG7159" s="2" t="s">
        <v>77</v>
      </c>
      <c r="AH7159" s="2">
        <v>20</v>
      </c>
      <c r="AI7159" s="6" t="str">
        <f t="shared" si="333"/>
        <v>25-34</v>
      </c>
      <c r="AJ7159" s="11">
        <f>YEAR(tbl_LoanData[[#This Row],[Application Date]])</f>
        <v>2026</v>
      </c>
      <c r="AK7159" s="11" t="str">
        <f>TEXT(tbl_LoanData[[#This Row],[Application Date]],"MMMM")</f>
        <v>June</v>
      </c>
      <c r="AL7159" s="12">
        <f>DATE(YEAR(tbl_LoanData[[#This Row],[Application Date]]),MONTH(tbl_LoanData[[#This Row],[Application Date]]),1)</f>
        <v>46174</v>
      </c>
      <c r="AM7159" s="14">
        <f ca="1">IF(AND(tbl_LoanData[[#This Row],[Application Date]]&gt;=EOMONTH(TODAY(),-1)+1,tbl_LoanData[[#This Row],[Application Date]]&lt;=TODAY()),tbl_LoanData[[#This Row],[Loan Amount]],0)</f>
        <v>0</v>
      </c>
      <c r="AN7159" s="14">
        <f>tbl_LoanData[[#This Row],[Amount Paid]]-(Q7159-X7159)</f>
        <v>187640.76</v>
      </c>
      <c r="AO7159" s="14">
        <f>IF(tbl_LoanData[[#This Row],[Application Status]]="Approved",1,0)</f>
        <v>1</v>
      </c>
      <c r="AP7159" s="22" t="str">
        <f t="shared" ca="1" si="334"/>
        <v/>
      </c>
      <c r="AQ7159" s="22" t="str">
        <f t="shared" ca="1" si="335"/>
        <v/>
      </c>
    </row>
    <row r="7160" spans="1:43" ht="14.4" customHeight="1" x14ac:dyDescent="0.3">
      <c r="A7160" s="2" t="s">
        <v>1827</v>
      </c>
      <c r="B7160" s="2" t="s">
        <v>1828</v>
      </c>
      <c r="C7160" s="2" t="s">
        <v>223</v>
      </c>
      <c r="D7160" s="2" t="s">
        <v>176</v>
      </c>
      <c r="E7160" s="2" t="s">
        <v>406</v>
      </c>
      <c r="F7160" s="2">
        <v>26</v>
      </c>
      <c r="G7160" s="2" t="s">
        <v>69</v>
      </c>
      <c r="H7160" s="2" t="s">
        <v>269</v>
      </c>
      <c r="I7160" s="2" t="s">
        <v>46</v>
      </c>
      <c r="J7160" s="3">
        <v>46175</v>
      </c>
      <c r="K7160" s="3">
        <v>46184</v>
      </c>
      <c r="L7160" s="2" t="s">
        <v>37</v>
      </c>
      <c r="M7160" s="2" t="s">
        <v>94</v>
      </c>
      <c r="N7160" s="2" t="s">
        <v>568</v>
      </c>
      <c r="O7160" s="4">
        <v>156000</v>
      </c>
      <c r="P7160" s="4">
        <v>58600</v>
      </c>
      <c r="Q7160" s="4">
        <v>97400</v>
      </c>
      <c r="R7160" s="2">
        <v>24</v>
      </c>
      <c r="S7160" s="5">
        <v>7.62</v>
      </c>
      <c r="T7160" s="4">
        <v>4676.82</v>
      </c>
      <c r="U7160" s="2" t="s">
        <v>73</v>
      </c>
      <c r="V7160" s="2" t="s">
        <v>74</v>
      </c>
      <c r="W7160" s="4">
        <v>9353.64</v>
      </c>
      <c r="X7160" s="4">
        <v>102890.12</v>
      </c>
      <c r="Y7160" s="4">
        <v>112243.76</v>
      </c>
      <c r="Z7160" s="2">
        <v>0</v>
      </c>
      <c r="AA7160" s="2" t="s">
        <v>56</v>
      </c>
      <c r="AB7160" s="2" t="s">
        <v>15736</v>
      </c>
      <c r="AC7160" s="2" t="s">
        <v>332</v>
      </c>
      <c r="AD7160" s="2" t="s">
        <v>76</v>
      </c>
      <c r="AE7160" s="5">
        <v>62.44</v>
      </c>
      <c r="AF7160" s="2">
        <v>0</v>
      </c>
      <c r="AG7160" s="2" t="s">
        <v>77</v>
      </c>
      <c r="AH7160" s="2">
        <v>9</v>
      </c>
      <c r="AI7160" s="6" t="str">
        <f t="shared" si="333"/>
        <v>25-34</v>
      </c>
      <c r="AJ7160" s="11">
        <f>YEAR(tbl_LoanData[[#This Row],[Application Date]])</f>
        <v>2026</v>
      </c>
      <c r="AK7160" s="11" t="str">
        <f>TEXT(tbl_LoanData[[#This Row],[Application Date]],"MMMM")</f>
        <v>June</v>
      </c>
      <c r="AL7160" s="12">
        <f>DATE(YEAR(tbl_LoanData[[#This Row],[Application Date]]),MONTH(tbl_LoanData[[#This Row],[Application Date]]),1)</f>
        <v>46174</v>
      </c>
      <c r="AM7160" s="14">
        <f ca="1">IF(AND(tbl_LoanData[[#This Row],[Application Date]]&gt;=EOMONTH(TODAY(),-1)+1,tbl_LoanData[[#This Row],[Application Date]]&lt;=TODAY()),tbl_LoanData[[#This Row],[Loan Amount]],0)</f>
        <v>0</v>
      </c>
      <c r="AN7160" s="14">
        <f>tbl_LoanData[[#This Row],[Amount Paid]]-(Q7160-X7160)</f>
        <v>14843.759999999995</v>
      </c>
      <c r="AO7160" s="14">
        <f>IF(tbl_LoanData[[#This Row],[Application Status]]="Approved",1,0)</f>
        <v>1</v>
      </c>
      <c r="AP7160" s="22" t="str">
        <f t="shared" ca="1" si="334"/>
        <v/>
      </c>
      <c r="AQ7160" s="22" t="str">
        <f t="shared" ca="1" si="335"/>
        <v/>
      </c>
    </row>
    <row r="7161" spans="1:43" ht="14.4" customHeight="1" x14ac:dyDescent="0.3">
      <c r="A7161" s="2" t="s">
        <v>1869</v>
      </c>
      <c r="B7161" s="2" t="s">
        <v>1870</v>
      </c>
      <c r="C7161" s="2" t="s">
        <v>142</v>
      </c>
      <c r="D7161" s="2" t="s">
        <v>209</v>
      </c>
      <c r="E7161" s="2" t="s">
        <v>465</v>
      </c>
      <c r="F7161" s="2">
        <v>52</v>
      </c>
      <c r="G7161" s="2" t="s">
        <v>83</v>
      </c>
      <c r="H7161" s="2" t="s">
        <v>237</v>
      </c>
      <c r="I7161" s="2" t="s">
        <v>48</v>
      </c>
      <c r="J7161" s="3">
        <v>46187</v>
      </c>
      <c r="K7161" s="3">
        <v>46204</v>
      </c>
      <c r="L7161" s="2" t="s">
        <v>39</v>
      </c>
      <c r="M7161" s="2" t="s">
        <v>157</v>
      </c>
      <c r="N7161" s="2" t="s">
        <v>359</v>
      </c>
      <c r="O7161" s="4">
        <v>2057000</v>
      </c>
      <c r="P7161" s="4">
        <v>574400</v>
      </c>
      <c r="Q7161" s="4">
        <v>1482600</v>
      </c>
      <c r="R7161" s="2">
        <v>24</v>
      </c>
      <c r="S7161" s="5">
        <v>11.7</v>
      </c>
      <c r="T7161" s="4">
        <v>76230.350000000006</v>
      </c>
      <c r="U7161" s="2" t="s">
        <v>73</v>
      </c>
      <c r="V7161" s="2" t="s">
        <v>74</v>
      </c>
      <c r="W7161" s="4">
        <v>0</v>
      </c>
      <c r="X7161" s="4">
        <v>1829528.4</v>
      </c>
      <c r="Y7161" s="4">
        <v>1829528.4</v>
      </c>
      <c r="Z7161" s="2">
        <v>29</v>
      </c>
      <c r="AA7161" s="2" t="s">
        <v>57</v>
      </c>
      <c r="AB7161" s="2" t="s">
        <v>15733</v>
      </c>
      <c r="AC7161" s="2" t="s">
        <v>129</v>
      </c>
      <c r="AD7161" s="2" t="s">
        <v>76</v>
      </c>
      <c r="AE7161" s="5">
        <v>72.08</v>
      </c>
      <c r="AF7161" s="2">
        <v>1</v>
      </c>
      <c r="AG7161" s="2" t="s">
        <v>77</v>
      </c>
      <c r="AH7161" s="2">
        <v>17</v>
      </c>
      <c r="AI7161" s="6" t="str">
        <f t="shared" si="333"/>
        <v>45-54</v>
      </c>
      <c r="AJ7161" s="11">
        <f>YEAR(tbl_LoanData[[#This Row],[Application Date]])</f>
        <v>2026</v>
      </c>
      <c r="AK7161" s="11" t="str">
        <f>TEXT(tbl_LoanData[[#This Row],[Application Date]],"MMMM")</f>
        <v>June</v>
      </c>
      <c r="AL7161" s="12">
        <f>DATE(YEAR(tbl_LoanData[[#This Row],[Application Date]]),MONTH(tbl_LoanData[[#This Row],[Application Date]]),1)</f>
        <v>46174</v>
      </c>
      <c r="AM7161" s="14">
        <f ca="1">IF(AND(tbl_LoanData[[#This Row],[Application Date]]&gt;=EOMONTH(TODAY(),-1)+1,tbl_LoanData[[#This Row],[Application Date]]&lt;=TODAY()),tbl_LoanData[[#This Row],[Loan Amount]],0)</f>
        <v>0</v>
      </c>
      <c r="AN7161" s="14">
        <f>tbl_LoanData[[#This Row],[Amount Paid]]-(Q7161-X7161)</f>
        <v>346928.39999999991</v>
      </c>
      <c r="AO7161" s="14">
        <f>IF(tbl_LoanData[[#This Row],[Application Status]]="Approved",1,0)</f>
        <v>1</v>
      </c>
      <c r="AP7161" s="22" t="str">
        <f t="shared" ca="1" si="334"/>
        <v/>
      </c>
      <c r="AQ7161" s="22" t="str">
        <f t="shared" ca="1" si="335"/>
        <v/>
      </c>
    </row>
    <row r="7162" spans="1:43" ht="14.4" customHeight="1" x14ac:dyDescent="0.3">
      <c r="A7162" s="2" t="s">
        <v>1957</v>
      </c>
      <c r="B7162" s="2" t="s">
        <v>1958</v>
      </c>
      <c r="C7162" s="2" t="s">
        <v>429</v>
      </c>
      <c r="D7162" s="2" t="s">
        <v>232</v>
      </c>
      <c r="E7162" s="2" t="s">
        <v>284</v>
      </c>
      <c r="F7162" s="2">
        <v>45</v>
      </c>
      <c r="G7162" s="2" t="s">
        <v>83</v>
      </c>
      <c r="H7162" s="2" t="s">
        <v>151</v>
      </c>
      <c r="I7162" s="2" t="s">
        <v>46</v>
      </c>
      <c r="J7162" s="3">
        <v>46189</v>
      </c>
      <c r="K7162" s="3">
        <v>46210</v>
      </c>
      <c r="L7162" s="2" t="s">
        <v>37</v>
      </c>
      <c r="M7162" s="2" t="s">
        <v>104</v>
      </c>
      <c r="N7162" s="2" t="s">
        <v>286</v>
      </c>
      <c r="O7162" s="4">
        <v>207000</v>
      </c>
      <c r="P7162" s="4">
        <v>44300</v>
      </c>
      <c r="Q7162" s="4">
        <v>162700</v>
      </c>
      <c r="R7162" s="2">
        <v>36</v>
      </c>
      <c r="S7162" s="5">
        <v>13.15</v>
      </c>
      <c r="T7162" s="4">
        <v>6302.37</v>
      </c>
      <c r="U7162" s="2" t="s">
        <v>73</v>
      </c>
      <c r="V7162" s="2" t="s">
        <v>74</v>
      </c>
      <c r="W7162" s="4">
        <v>6302.37</v>
      </c>
      <c r="X7162" s="4">
        <v>220582.78</v>
      </c>
      <c r="Y7162" s="4">
        <v>226885.15</v>
      </c>
      <c r="Z7162" s="2">
        <v>0</v>
      </c>
      <c r="AA7162" s="2" t="s">
        <v>56</v>
      </c>
      <c r="AB7162" s="2" t="s">
        <v>15734</v>
      </c>
      <c r="AC7162" s="2" t="s">
        <v>121</v>
      </c>
      <c r="AD7162" s="2" t="s">
        <v>76</v>
      </c>
      <c r="AE7162" s="5">
        <v>78.599999999999994</v>
      </c>
      <c r="AF7162" s="2">
        <v>0</v>
      </c>
      <c r="AG7162" s="2" t="s">
        <v>77</v>
      </c>
      <c r="AH7162" s="2">
        <v>21</v>
      </c>
      <c r="AI7162" s="6" t="str">
        <f t="shared" si="333"/>
        <v>45-54</v>
      </c>
      <c r="AJ7162" s="11">
        <f>YEAR(tbl_LoanData[[#This Row],[Application Date]])</f>
        <v>2026</v>
      </c>
      <c r="AK7162" s="11" t="str">
        <f>TEXT(tbl_LoanData[[#This Row],[Application Date]],"MMMM")</f>
        <v>June</v>
      </c>
      <c r="AL7162" s="12">
        <f>DATE(YEAR(tbl_LoanData[[#This Row],[Application Date]]),MONTH(tbl_LoanData[[#This Row],[Application Date]]),1)</f>
        <v>46174</v>
      </c>
      <c r="AM7162" s="14">
        <f ca="1">IF(AND(tbl_LoanData[[#This Row],[Application Date]]&gt;=EOMONTH(TODAY(),-1)+1,tbl_LoanData[[#This Row],[Application Date]]&lt;=TODAY()),tbl_LoanData[[#This Row],[Loan Amount]],0)</f>
        <v>0</v>
      </c>
      <c r="AN7162" s="14">
        <f>tbl_LoanData[[#This Row],[Amount Paid]]-(Q7162-X7162)</f>
        <v>64185.15</v>
      </c>
      <c r="AO7162" s="14">
        <f>IF(tbl_LoanData[[#This Row],[Application Status]]="Approved",1,0)</f>
        <v>1</v>
      </c>
      <c r="AP7162" s="22" t="str">
        <f t="shared" ca="1" si="334"/>
        <v/>
      </c>
      <c r="AQ7162" s="22" t="str">
        <f t="shared" ca="1" si="335"/>
        <v/>
      </c>
    </row>
    <row r="7163" spans="1:43" ht="14.4" customHeight="1" x14ac:dyDescent="0.3">
      <c r="A7163" s="2" t="s">
        <v>2161</v>
      </c>
      <c r="B7163" s="2" t="s">
        <v>2162</v>
      </c>
      <c r="C7163" s="2" t="s">
        <v>644</v>
      </c>
      <c r="D7163" s="2" t="s">
        <v>182</v>
      </c>
      <c r="E7163" s="2" t="s">
        <v>125</v>
      </c>
      <c r="F7163" s="2">
        <v>55</v>
      </c>
      <c r="G7163" s="2" t="s">
        <v>83</v>
      </c>
      <c r="H7163" s="2" t="s">
        <v>313</v>
      </c>
      <c r="I7163" s="2" t="s">
        <v>44</v>
      </c>
      <c r="J7163" s="3">
        <v>46183</v>
      </c>
      <c r="K7163" s="3"/>
      <c r="L7163" s="2" t="s">
        <v>39</v>
      </c>
      <c r="M7163" s="2" t="s">
        <v>127</v>
      </c>
      <c r="N7163" s="2" t="s">
        <v>195</v>
      </c>
      <c r="O7163" s="4">
        <v>2132000</v>
      </c>
      <c r="P7163" s="4">
        <v>504900</v>
      </c>
      <c r="Q7163" s="4">
        <v>1627100</v>
      </c>
      <c r="R7163" s="2">
        <v>24</v>
      </c>
      <c r="S7163" s="5">
        <v>6.4</v>
      </c>
      <c r="T7163" s="4">
        <v>76473.7</v>
      </c>
      <c r="U7163" s="2" t="s">
        <v>96</v>
      </c>
      <c r="V7163" s="2" t="s">
        <v>97</v>
      </c>
      <c r="W7163" s="4">
        <v>0</v>
      </c>
      <c r="X7163" s="4">
        <v>0</v>
      </c>
      <c r="Y7163" s="4">
        <v>1835368.8</v>
      </c>
      <c r="Z7163" s="2">
        <v>0</v>
      </c>
      <c r="AA7163" s="2" t="s">
        <v>97</v>
      </c>
      <c r="AB7163" s="2" t="s">
        <v>15728</v>
      </c>
      <c r="AC7163" s="2" t="s">
        <v>213</v>
      </c>
      <c r="AD7163" s="2" t="s">
        <v>76</v>
      </c>
      <c r="AE7163" s="5">
        <v>76.319999999999993</v>
      </c>
      <c r="AF7163" s="2">
        <v>0</v>
      </c>
      <c r="AG7163" s="2" t="s">
        <v>97</v>
      </c>
      <c r="AH7163" s="2"/>
      <c r="AI7163" s="6" t="str">
        <f t="shared" si="333"/>
        <v>55-64</v>
      </c>
      <c r="AJ7163" s="11">
        <f>YEAR(tbl_LoanData[[#This Row],[Application Date]])</f>
        <v>2026</v>
      </c>
      <c r="AK7163" s="11" t="str">
        <f>TEXT(tbl_LoanData[[#This Row],[Application Date]],"MMMM")</f>
        <v>June</v>
      </c>
      <c r="AL7163" s="12">
        <f>DATE(YEAR(tbl_LoanData[[#This Row],[Application Date]]),MONTH(tbl_LoanData[[#This Row],[Application Date]]),1)</f>
        <v>46174</v>
      </c>
      <c r="AM7163" s="14">
        <f ca="1">IF(AND(tbl_LoanData[[#This Row],[Application Date]]&gt;=EOMONTH(TODAY(),-1)+1,tbl_LoanData[[#This Row],[Application Date]]&lt;=TODAY()),tbl_LoanData[[#This Row],[Loan Amount]],0)</f>
        <v>0</v>
      </c>
      <c r="AN7163" s="14">
        <f>tbl_LoanData[[#This Row],[Amount Paid]]-(Q7163-X7163)</f>
        <v>-1627100</v>
      </c>
      <c r="AO7163" s="14">
        <f>IF(tbl_LoanData[[#This Row],[Application Status]]="Approved",1,0)</f>
        <v>0</v>
      </c>
      <c r="AP7163" s="22" t="str">
        <f t="shared" ca="1" si="334"/>
        <v/>
      </c>
      <c r="AQ7163" s="22" t="str">
        <f t="shared" ca="1" si="335"/>
        <v/>
      </c>
    </row>
    <row r="7164" spans="1:43" ht="14.4" customHeight="1" x14ac:dyDescent="0.3">
      <c r="A7164" s="2" t="s">
        <v>2197</v>
      </c>
      <c r="B7164" s="2" t="s">
        <v>2198</v>
      </c>
      <c r="C7164" s="2" t="s">
        <v>90</v>
      </c>
      <c r="D7164" s="2" t="s">
        <v>81</v>
      </c>
      <c r="E7164" s="2" t="s">
        <v>134</v>
      </c>
      <c r="F7164" s="2">
        <v>55</v>
      </c>
      <c r="G7164" s="2" t="s">
        <v>69</v>
      </c>
      <c r="H7164" s="2" t="s">
        <v>166</v>
      </c>
      <c r="I7164" s="2" t="s">
        <v>46</v>
      </c>
      <c r="J7164" s="3">
        <v>46176</v>
      </c>
      <c r="K7164" s="3">
        <v>46188</v>
      </c>
      <c r="L7164" s="2" t="s">
        <v>40</v>
      </c>
      <c r="M7164" s="2" t="s">
        <v>85</v>
      </c>
      <c r="N7164" s="2" t="s">
        <v>86</v>
      </c>
      <c r="O7164" s="4">
        <v>1299000</v>
      </c>
      <c r="P7164" s="4">
        <v>256000</v>
      </c>
      <c r="Q7164" s="4">
        <v>1043000</v>
      </c>
      <c r="R7164" s="2">
        <v>48</v>
      </c>
      <c r="S7164" s="5">
        <v>14.27</v>
      </c>
      <c r="T7164" s="4">
        <v>34132.17</v>
      </c>
      <c r="U7164" s="2" t="s">
        <v>73</v>
      </c>
      <c r="V7164" s="2" t="s">
        <v>74</v>
      </c>
      <c r="W7164" s="4">
        <v>68264.34</v>
      </c>
      <c r="X7164" s="4">
        <v>1570080.06</v>
      </c>
      <c r="Y7164" s="4">
        <v>1638344.4</v>
      </c>
      <c r="Z7164" s="2">
        <v>0</v>
      </c>
      <c r="AA7164" s="2" t="s">
        <v>56</v>
      </c>
      <c r="AB7164" s="2" t="s">
        <v>15730</v>
      </c>
      <c r="AC7164" s="2" t="s">
        <v>332</v>
      </c>
      <c r="AD7164" s="2" t="s">
        <v>76</v>
      </c>
      <c r="AE7164" s="5">
        <v>80.290000000000006</v>
      </c>
      <c r="AF7164" s="2">
        <v>0</v>
      </c>
      <c r="AG7164" s="2" t="s">
        <v>77</v>
      </c>
      <c r="AH7164" s="2">
        <v>12</v>
      </c>
      <c r="AI7164" s="6" t="str">
        <f t="shared" si="333"/>
        <v>55-64</v>
      </c>
      <c r="AJ7164" s="11">
        <f>YEAR(tbl_LoanData[[#This Row],[Application Date]])</f>
        <v>2026</v>
      </c>
      <c r="AK7164" s="11" t="str">
        <f>TEXT(tbl_LoanData[[#This Row],[Application Date]],"MMMM")</f>
        <v>June</v>
      </c>
      <c r="AL7164" s="12">
        <f>DATE(YEAR(tbl_LoanData[[#This Row],[Application Date]]),MONTH(tbl_LoanData[[#This Row],[Application Date]]),1)</f>
        <v>46174</v>
      </c>
      <c r="AM7164" s="14">
        <f ca="1">IF(AND(tbl_LoanData[[#This Row],[Application Date]]&gt;=EOMONTH(TODAY(),-1)+1,tbl_LoanData[[#This Row],[Application Date]]&lt;=TODAY()),tbl_LoanData[[#This Row],[Loan Amount]],0)</f>
        <v>0</v>
      </c>
      <c r="AN7164" s="14">
        <f>tbl_LoanData[[#This Row],[Amount Paid]]-(Q7164-X7164)</f>
        <v>595344.4</v>
      </c>
      <c r="AO7164" s="14">
        <f>IF(tbl_LoanData[[#This Row],[Application Status]]="Approved",1,0)</f>
        <v>1</v>
      </c>
      <c r="AP7164" s="22" t="str">
        <f t="shared" ca="1" si="334"/>
        <v/>
      </c>
      <c r="AQ7164" s="22" t="str">
        <f t="shared" ca="1" si="335"/>
        <v/>
      </c>
    </row>
    <row r="7165" spans="1:43" ht="14.4" customHeight="1" x14ac:dyDescent="0.3">
      <c r="A7165" s="2" t="s">
        <v>2233</v>
      </c>
      <c r="B7165" s="2" t="s">
        <v>2234</v>
      </c>
      <c r="C7165" s="2" t="s">
        <v>687</v>
      </c>
      <c r="D7165" s="2" t="s">
        <v>142</v>
      </c>
      <c r="E7165" s="2" t="s">
        <v>182</v>
      </c>
      <c r="F7165" s="2">
        <v>27</v>
      </c>
      <c r="G7165" s="2" t="s">
        <v>83</v>
      </c>
      <c r="H7165" s="2" t="s">
        <v>84</v>
      </c>
      <c r="I7165" s="2" t="s">
        <v>45</v>
      </c>
      <c r="J7165" s="3">
        <v>46192</v>
      </c>
      <c r="K7165" s="3">
        <v>46196</v>
      </c>
      <c r="L7165" s="2" t="s">
        <v>39</v>
      </c>
      <c r="M7165" s="2" t="s">
        <v>157</v>
      </c>
      <c r="N7165" s="2" t="s">
        <v>359</v>
      </c>
      <c r="O7165" s="4">
        <v>2457000</v>
      </c>
      <c r="P7165" s="4">
        <v>568800</v>
      </c>
      <c r="Q7165" s="4">
        <v>1888200</v>
      </c>
      <c r="R7165" s="2">
        <v>48</v>
      </c>
      <c r="S7165" s="5">
        <v>14.21</v>
      </c>
      <c r="T7165" s="4">
        <v>61696.94</v>
      </c>
      <c r="U7165" s="2" t="s">
        <v>73</v>
      </c>
      <c r="V7165" s="2" t="s">
        <v>74</v>
      </c>
      <c r="W7165" s="4">
        <v>61696.94</v>
      </c>
      <c r="X7165" s="4">
        <v>2899755.94</v>
      </c>
      <c r="Y7165" s="4">
        <v>2961452.88</v>
      </c>
      <c r="Z7165" s="2">
        <v>0</v>
      </c>
      <c r="AA7165" s="2" t="s">
        <v>56</v>
      </c>
      <c r="AB7165" s="2" t="s">
        <v>15728</v>
      </c>
      <c r="AC7165" s="2" t="s">
        <v>106</v>
      </c>
      <c r="AD7165" s="2" t="s">
        <v>76</v>
      </c>
      <c r="AE7165" s="5">
        <v>76.849999999999994</v>
      </c>
      <c r="AF7165" s="2">
        <v>0</v>
      </c>
      <c r="AG7165" s="2" t="s">
        <v>77</v>
      </c>
      <c r="AH7165" s="2">
        <v>4</v>
      </c>
      <c r="AI7165" s="6" t="str">
        <f t="shared" si="333"/>
        <v>25-34</v>
      </c>
      <c r="AJ7165" s="11">
        <f>YEAR(tbl_LoanData[[#This Row],[Application Date]])</f>
        <v>2026</v>
      </c>
      <c r="AK7165" s="11" t="str">
        <f>TEXT(tbl_LoanData[[#This Row],[Application Date]],"MMMM")</f>
        <v>June</v>
      </c>
      <c r="AL7165" s="12">
        <f>DATE(YEAR(tbl_LoanData[[#This Row],[Application Date]]),MONTH(tbl_LoanData[[#This Row],[Application Date]]),1)</f>
        <v>46174</v>
      </c>
      <c r="AM7165" s="14">
        <f ca="1">IF(AND(tbl_LoanData[[#This Row],[Application Date]]&gt;=EOMONTH(TODAY(),-1)+1,tbl_LoanData[[#This Row],[Application Date]]&lt;=TODAY()),tbl_LoanData[[#This Row],[Loan Amount]],0)</f>
        <v>0</v>
      </c>
      <c r="AN7165" s="14">
        <f>tbl_LoanData[[#This Row],[Amount Paid]]-(Q7165-X7165)</f>
        <v>1073252.8799999999</v>
      </c>
      <c r="AO7165" s="14">
        <f>IF(tbl_LoanData[[#This Row],[Application Status]]="Approved",1,0)</f>
        <v>1</v>
      </c>
      <c r="AP7165" s="22" t="str">
        <f t="shared" ca="1" si="334"/>
        <v/>
      </c>
      <c r="AQ7165" s="22" t="str">
        <f t="shared" ca="1" si="335"/>
        <v/>
      </c>
    </row>
    <row r="7166" spans="1:43" ht="14.4" customHeight="1" x14ac:dyDescent="0.3">
      <c r="A7166" s="2" t="s">
        <v>2275</v>
      </c>
      <c r="B7166" s="2" t="s">
        <v>2276</v>
      </c>
      <c r="C7166" s="2" t="s">
        <v>586</v>
      </c>
      <c r="D7166" s="2" t="s">
        <v>176</v>
      </c>
      <c r="E7166" s="2" t="s">
        <v>102</v>
      </c>
      <c r="F7166" s="2">
        <v>51</v>
      </c>
      <c r="G7166" s="2" t="s">
        <v>69</v>
      </c>
      <c r="H7166" s="2" t="s">
        <v>307</v>
      </c>
      <c r="I7166" s="2" t="s">
        <v>43</v>
      </c>
      <c r="J7166" s="3">
        <v>46192</v>
      </c>
      <c r="K7166" s="3">
        <v>46200</v>
      </c>
      <c r="L7166" s="2" t="s">
        <v>36</v>
      </c>
      <c r="M7166" s="2" t="s">
        <v>85</v>
      </c>
      <c r="N7166" s="2" t="s">
        <v>624</v>
      </c>
      <c r="O7166" s="4">
        <v>2136000</v>
      </c>
      <c r="P7166" s="4">
        <v>788100</v>
      </c>
      <c r="Q7166" s="4">
        <v>1347900</v>
      </c>
      <c r="R7166" s="2">
        <v>48</v>
      </c>
      <c r="S7166" s="5">
        <v>9.26</v>
      </c>
      <c r="T7166" s="4">
        <v>38482.550000000003</v>
      </c>
      <c r="U7166" s="2" t="s">
        <v>73</v>
      </c>
      <c r="V7166" s="2" t="s">
        <v>74</v>
      </c>
      <c r="W7166" s="4">
        <v>38482.550000000003</v>
      </c>
      <c r="X7166" s="4">
        <v>1808679.61</v>
      </c>
      <c r="Y7166" s="4">
        <v>1847162.16</v>
      </c>
      <c r="Z7166" s="2">
        <v>0</v>
      </c>
      <c r="AA7166" s="2" t="s">
        <v>56</v>
      </c>
      <c r="AB7166" s="2" t="s">
        <v>15727</v>
      </c>
      <c r="AC7166" s="2" t="s">
        <v>146</v>
      </c>
      <c r="AD7166" s="2" t="s">
        <v>76</v>
      </c>
      <c r="AE7166" s="5">
        <v>63.1</v>
      </c>
      <c r="AF7166" s="2">
        <v>0</v>
      </c>
      <c r="AG7166" s="2" t="s">
        <v>77</v>
      </c>
      <c r="AH7166" s="2">
        <v>8</v>
      </c>
      <c r="AI7166" s="6" t="str">
        <f t="shared" si="333"/>
        <v>45-54</v>
      </c>
      <c r="AJ7166" s="11">
        <f>YEAR(tbl_LoanData[[#This Row],[Application Date]])</f>
        <v>2026</v>
      </c>
      <c r="AK7166" s="11" t="str">
        <f>TEXT(tbl_LoanData[[#This Row],[Application Date]],"MMMM")</f>
        <v>June</v>
      </c>
      <c r="AL7166" s="12">
        <f>DATE(YEAR(tbl_LoanData[[#This Row],[Application Date]]),MONTH(tbl_LoanData[[#This Row],[Application Date]]),1)</f>
        <v>46174</v>
      </c>
      <c r="AM7166" s="14">
        <f ca="1">IF(AND(tbl_LoanData[[#This Row],[Application Date]]&gt;=EOMONTH(TODAY(),-1)+1,tbl_LoanData[[#This Row],[Application Date]]&lt;=TODAY()),tbl_LoanData[[#This Row],[Loan Amount]],0)</f>
        <v>0</v>
      </c>
      <c r="AN7166" s="14">
        <f>tbl_LoanData[[#This Row],[Amount Paid]]-(Q7166-X7166)</f>
        <v>499262.16000000009</v>
      </c>
      <c r="AO7166" s="14">
        <f>IF(tbl_LoanData[[#This Row],[Application Status]]="Approved",1,0)</f>
        <v>1</v>
      </c>
      <c r="AP7166" s="22" t="str">
        <f t="shared" ca="1" si="334"/>
        <v/>
      </c>
      <c r="AQ7166" s="22" t="str">
        <f t="shared" ca="1" si="335"/>
        <v/>
      </c>
    </row>
    <row r="7167" spans="1:43" x14ac:dyDescent="0.3">
      <c r="A7167" s="2" t="s">
        <v>2373</v>
      </c>
      <c r="B7167" s="2" t="s">
        <v>2374</v>
      </c>
      <c r="C7167" s="2" t="s">
        <v>223</v>
      </c>
      <c r="D7167" s="2" t="s">
        <v>82</v>
      </c>
      <c r="E7167" s="2" t="s">
        <v>312</v>
      </c>
      <c r="F7167" s="2">
        <v>59</v>
      </c>
      <c r="G7167" s="2" t="s">
        <v>69</v>
      </c>
      <c r="H7167" s="2" t="s">
        <v>372</v>
      </c>
      <c r="I7167" s="2" t="s">
        <v>43</v>
      </c>
      <c r="J7167" s="3">
        <v>46183</v>
      </c>
      <c r="K7167" s="3">
        <v>46196</v>
      </c>
      <c r="L7167" s="2" t="s">
        <v>39</v>
      </c>
      <c r="M7167" s="2" t="s">
        <v>157</v>
      </c>
      <c r="N7167" s="2" t="s">
        <v>359</v>
      </c>
      <c r="O7167" s="4">
        <v>1617000</v>
      </c>
      <c r="P7167" s="4">
        <v>368400</v>
      </c>
      <c r="Q7167" s="4">
        <v>1248600</v>
      </c>
      <c r="R7167" s="2">
        <v>48</v>
      </c>
      <c r="S7167" s="5">
        <v>7.09</v>
      </c>
      <c r="T7167" s="4">
        <v>33389.64</v>
      </c>
      <c r="U7167" s="2" t="s">
        <v>73</v>
      </c>
      <c r="V7167" s="2" t="s">
        <v>74</v>
      </c>
      <c r="W7167" s="4">
        <v>33389.64</v>
      </c>
      <c r="X7167" s="4">
        <v>1569313.32</v>
      </c>
      <c r="Y7167" s="4">
        <v>1602702.96</v>
      </c>
      <c r="Z7167" s="2">
        <v>0</v>
      </c>
      <c r="AA7167" s="2" t="s">
        <v>56</v>
      </c>
      <c r="AB7167" s="2" t="s">
        <v>15730</v>
      </c>
      <c r="AC7167" s="2" t="s">
        <v>360</v>
      </c>
      <c r="AD7167" s="2" t="s">
        <v>76</v>
      </c>
      <c r="AE7167" s="5">
        <v>77.22</v>
      </c>
      <c r="AF7167" s="2">
        <v>0</v>
      </c>
      <c r="AG7167" s="2" t="s">
        <v>77</v>
      </c>
      <c r="AH7167" s="2">
        <v>13</v>
      </c>
      <c r="AI7167" s="6" t="str">
        <f t="shared" si="333"/>
        <v>55-64</v>
      </c>
      <c r="AJ7167" s="11">
        <f>YEAR(tbl_LoanData[[#This Row],[Application Date]])</f>
        <v>2026</v>
      </c>
      <c r="AK7167" s="11" t="str">
        <f>TEXT(tbl_LoanData[[#This Row],[Application Date]],"MMMM")</f>
        <v>June</v>
      </c>
      <c r="AL7167" s="12">
        <f>DATE(YEAR(tbl_LoanData[[#This Row],[Application Date]]),MONTH(tbl_LoanData[[#This Row],[Application Date]]),1)</f>
        <v>46174</v>
      </c>
      <c r="AM7167" s="14">
        <f ca="1">IF(AND(tbl_LoanData[[#This Row],[Application Date]]&gt;=EOMONTH(TODAY(),-1)+1,tbl_LoanData[[#This Row],[Application Date]]&lt;=TODAY()),tbl_LoanData[[#This Row],[Loan Amount]],0)</f>
        <v>0</v>
      </c>
      <c r="AN7167" s="14">
        <f>tbl_LoanData[[#This Row],[Amount Paid]]-(Q7167-X7167)</f>
        <v>354102.96000000008</v>
      </c>
      <c r="AO7167" s="14">
        <f>IF(tbl_LoanData[[#This Row],[Application Status]]="Approved",1,0)</f>
        <v>1</v>
      </c>
      <c r="AP7167" s="22" t="str">
        <f t="shared" ca="1" si="334"/>
        <v/>
      </c>
      <c r="AQ7167" s="22" t="str">
        <f t="shared" ca="1" si="335"/>
        <v/>
      </c>
    </row>
    <row r="7168" spans="1:43" x14ac:dyDescent="0.3">
      <c r="A7168" s="2" t="s">
        <v>2389</v>
      </c>
      <c r="B7168" s="2" t="s">
        <v>2390</v>
      </c>
      <c r="C7168" s="2" t="s">
        <v>203</v>
      </c>
      <c r="D7168" s="2" t="s">
        <v>232</v>
      </c>
      <c r="E7168" s="2" t="s">
        <v>150</v>
      </c>
      <c r="F7168" s="2">
        <v>45</v>
      </c>
      <c r="G7168" s="2" t="s">
        <v>69</v>
      </c>
      <c r="H7168" s="2" t="s">
        <v>285</v>
      </c>
      <c r="I7168" s="2" t="s">
        <v>55</v>
      </c>
      <c r="J7168" s="3">
        <v>46196</v>
      </c>
      <c r="K7168" s="3">
        <v>46206</v>
      </c>
      <c r="L7168" s="2" t="s">
        <v>40</v>
      </c>
      <c r="M7168" s="2" t="s">
        <v>71</v>
      </c>
      <c r="N7168" s="2" t="s">
        <v>137</v>
      </c>
      <c r="O7168" s="4">
        <v>958000</v>
      </c>
      <c r="P7168" s="4">
        <v>106000</v>
      </c>
      <c r="Q7168" s="4">
        <v>852000</v>
      </c>
      <c r="R7168" s="2">
        <v>48</v>
      </c>
      <c r="S7168" s="5">
        <v>8.4499999999999993</v>
      </c>
      <c r="T7168" s="4">
        <v>23749.5</v>
      </c>
      <c r="U7168" s="2" t="s">
        <v>73</v>
      </c>
      <c r="V7168" s="2" t="s">
        <v>74</v>
      </c>
      <c r="W7168" s="4">
        <v>23749.5</v>
      </c>
      <c r="X7168" s="4">
        <v>1116226.5</v>
      </c>
      <c r="Y7168" s="4">
        <v>1139976</v>
      </c>
      <c r="Z7168" s="2">
        <v>0</v>
      </c>
      <c r="AA7168" s="2" t="s">
        <v>56</v>
      </c>
      <c r="AB7168" s="2" t="s">
        <v>15730</v>
      </c>
      <c r="AC7168" s="2" t="s">
        <v>121</v>
      </c>
      <c r="AD7168" s="2" t="s">
        <v>76</v>
      </c>
      <c r="AE7168" s="5">
        <v>88.94</v>
      </c>
      <c r="AF7168" s="2">
        <v>0</v>
      </c>
      <c r="AG7168" s="2" t="s">
        <v>77</v>
      </c>
      <c r="AH7168" s="2">
        <v>10</v>
      </c>
      <c r="AI7168" s="6" t="str">
        <f t="shared" si="333"/>
        <v>45-54</v>
      </c>
      <c r="AJ7168" s="11">
        <f>YEAR(tbl_LoanData[[#This Row],[Application Date]])</f>
        <v>2026</v>
      </c>
      <c r="AK7168" s="11" t="str">
        <f>TEXT(tbl_LoanData[[#This Row],[Application Date]],"MMMM")</f>
        <v>June</v>
      </c>
      <c r="AL7168" s="12">
        <f>DATE(YEAR(tbl_LoanData[[#This Row],[Application Date]]),MONTH(tbl_LoanData[[#This Row],[Application Date]]),1)</f>
        <v>46174</v>
      </c>
      <c r="AM7168" s="14">
        <f ca="1">IF(AND(tbl_LoanData[[#This Row],[Application Date]]&gt;=EOMONTH(TODAY(),-1)+1,tbl_LoanData[[#This Row],[Application Date]]&lt;=TODAY()),tbl_LoanData[[#This Row],[Loan Amount]],0)</f>
        <v>0</v>
      </c>
      <c r="AN7168" s="14">
        <f>tbl_LoanData[[#This Row],[Amount Paid]]-(Q7168-X7168)</f>
        <v>287976</v>
      </c>
      <c r="AO7168" s="14">
        <f>IF(tbl_LoanData[[#This Row],[Application Status]]="Approved",1,0)</f>
        <v>1</v>
      </c>
      <c r="AP7168" s="22" t="str">
        <f t="shared" ca="1" si="334"/>
        <v/>
      </c>
      <c r="AQ7168" s="22" t="str">
        <f t="shared" ca="1" si="335"/>
        <v/>
      </c>
    </row>
    <row r="7169" spans="1:43" x14ac:dyDescent="0.3">
      <c r="A7169" s="2" t="s">
        <v>2511</v>
      </c>
      <c r="B7169" s="2" t="s">
        <v>2512</v>
      </c>
      <c r="C7169" s="2" t="s">
        <v>379</v>
      </c>
      <c r="D7169" s="2" t="s">
        <v>209</v>
      </c>
      <c r="E7169" s="2" t="s">
        <v>134</v>
      </c>
      <c r="F7169" s="2">
        <v>33</v>
      </c>
      <c r="G7169" s="2" t="s">
        <v>69</v>
      </c>
      <c r="H7169" s="2" t="s">
        <v>250</v>
      </c>
      <c r="I7169" s="2" t="s">
        <v>52</v>
      </c>
      <c r="J7169" s="3">
        <v>46186</v>
      </c>
      <c r="K7169" s="3">
        <v>46196</v>
      </c>
      <c r="L7169" s="2" t="s">
        <v>38</v>
      </c>
      <c r="M7169" s="2" t="s">
        <v>85</v>
      </c>
      <c r="N7169" s="2" t="s">
        <v>314</v>
      </c>
      <c r="O7169" s="4">
        <v>1620000</v>
      </c>
      <c r="P7169" s="4">
        <v>443200</v>
      </c>
      <c r="Q7169" s="4">
        <v>1176800</v>
      </c>
      <c r="R7169" s="2">
        <v>48</v>
      </c>
      <c r="S7169" s="5">
        <v>13.59</v>
      </c>
      <c r="T7169" s="4">
        <v>37843.93</v>
      </c>
      <c r="U7169" s="2" t="s">
        <v>73</v>
      </c>
      <c r="V7169" s="2" t="s">
        <v>74</v>
      </c>
      <c r="W7169" s="4">
        <v>0</v>
      </c>
      <c r="X7169" s="4">
        <v>1816508.48</v>
      </c>
      <c r="Y7169" s="4">
        <v>1816508.48</v>
      </c>
      <c r="Z7169" s="2">
        <v>29</v>
      </c>
      <c r="AA7169" s="2" t="s">
        <v>57</v>
      </c>
      <c r="AB7169" s="2" t="s">
        <v>15734</v>
      </c>
      <c r="AC7169" s="2" t="s">
        <v>121</v>
      </c>
      <c r="AD7169" s="2" t="s">
        <v>76</v>
      </c>
      <c r="AE7169" s="5">
        <v>72.64</v>
      </c>
      <c r="AF7169" s="2">
        <v>1</v>
      </c>
      <c r="AG7169" s="2" t="s">
        <v>77</v>
      </c>
      <c r="AH7169" s="2">
        <v>10</v>
      </c>
      <c r="AI7169" s="6" t="str">
        <f t="shared" si="333"/>
        <v>25-34</v>
      </c>
      <c r="AJ7169" s="11">
        <f>YEAR(tbl_LoanData[[#This Row],[Application Date]])</f>
        <v>2026</v>
      </c>
      <c r="AK7169" s="11" t="str">
        <f>TEXT(tbl_LoanData[[#This Row],[Application Date]],"MMMM")</f>
        <v>June</v>
      </c>
      <c r="AL7169" s="12">
        <f>DATE(YEAR(tbl_LoanData[[#This Row],[Application Date]]),MONTH(tbl_LoanData[[#This Row],[Application Date]]),1)</f>
        <v>46174</v>
      </c>
      <c r="AM7169" s="14">
        <f ca="1">IF(AND(tbl_LoanData[[#This Row],[Application Date]]&gt;=EOMONTH(TODAY(),-1)+1,tbl_LoanData[[#This Row],[Application Date]]&lt;=TODAY()),tbl_LoanData[[#This Row],[Loan Amount]],0)</f>
        <v>0</v>
      </c>
      <c r="AN7169" s="14">
        <f>tbl_LoanData[[#This Row],[Amount Paid]]-(Q7169-X7169)</f>
        <v>639708.48</v>
      </c>
      <c r="AO7169" s="14">
        <f>IF(tbl_LoanData[[#This Row],[Application Status]]="Approved",1,0)</f>
        <v>1</v>
      </c>
      <c r="AP7169" s="22" t="str">
        <f t="shared" ca="1" si="334"/>
        <v/>
      </c>
      <c r="AQ7169" s="22" t="str">
        <f t="shared" ca="1" si="335"/>
        <v/>
      </c>
    </row>
    <row r="7170" spans="1:43" ht="14.4" customHeight="1" x14ac:dyDescent="0.3">
      <c r="A7170" s="2" t="s">
        <v>2625</v>
      </c>
      <c r="B7170" s="2" t="s">
        <v>2626</v>
      </c>
      <c r="C7170" s="2" t="s">
        <v>949</v>
      </c>
      <c r="D7170" s="2" t="s">
        <v>91</v>
      </c>
      <c r="E7170" s="2" t="s">
        <v>447</v>
      </c>
      <c r="F7170" s="2">
        <v>30</v>
      </c>
      <c r="G7170" s="2" t="s">
        <v>83</v>
      </c>
      <c r="H7170" s="2" t="s">
        <v>136</v>
      </c>
      <c r="I7170" s="2" t="s">
        <v>49</v>
      </c>
      <c r="J7170" s="3">
        <v>46203</v>
      </c>
      <c r="K7170" s="3"/>
      <c r="L7170" s="2" t="s">
        <v>36</v>
      </c>
      <c r="M7170" s="2" t="s">
        <v>111</v>
      </c>
      <c r="N7170" s="2" t="s">
        <v>350</v>
      </c>
      <c r="O7170" s="4">
        <v>1451000</v>
      </c>
      <c r="P7170" s="4">
        <v>285700</v>
      </c>
      <c r="Q7170" s="4">
        <v>1165300</v>
      </c>
      <c r="R7170" s="2">
        <v>24</v>
      </c>
      <c r="S7170" s="5">
        <v>12.24</v>
      </c>
      <c r="T7170" s="4">
        <v>60440.23</v>
      </c>
      <c r="U7170" s="2" t="s">
        <v>113</v>
      </c>
      <c r="V7170" s="2" t="s">
        <v>97</v>
      </c>
      <c r="W7170" s="4">
        <v>0</v>
      </c>
      <c r="X7170" s="4">
        <v>0</v>
      </c>
      <c r="Y7170" s="4">
        <v>1450565.44</v>
      </c>
      <c r="Z7170" s="2">
        <v>0</v>
      </c>
      <c r="AA7170" s="2" t="s">
        <v>97</v>
      </c>
      <c r="AB7170" s="2" t="s">
        <v>15727</v>
      </c>
      <c r="AC7170" s="2" t="s">
        <v>75</v>
      </c>
      <c r="AD7170" s="2" t="s">
        <v>76</v>
      </c>
      <c r="AE7170" s="5">
        <v>80.31</v>
      </c>
      <c r="AF7170" s="2">
        <v>0</v>
      </c>
      <c r="AG7170" s="2" t="s">
        <v>97</v>
      </c>
      <c r="AH7170" s="2"/>
      <c r="AI7170" s="6" t="str">
        <f t="shared" ref="AI7170:AI7233" si="336">IF(F7170&lt;25,"18-24",IF(F7170&lt;35,"25-34",IF(F7170&lt;45,"35-44",IF(F7170&lt;55,"45-54",IF(F7170&lt;65,"55-64","65+")))))</f>
        <v>25-34</v>
      </c>
      <c r="AJ7170" s="11">
        <f>YEAR(tbl_LoanData[[#This Row],[Application Date]])</f>
        <v>2026</v>
      </c>
      <c r="AK7170" s="11" t="str">
        <f>TEXT(tbl_LoanData[[#This Row],[Application Date]],"MMMM")</f>
        <v>June</v>
      </c>
      <c r="AL7170" s="12">
        <f>DATE(YEAR(tbl_LoanData[[#This Row],[Application Date]]),MONTH(tbl_LoanData[[#This Row],[Application Date]]),1)</f>
        <v>46174</v>
      </c>
      <c r="AM7170" s="14">
        <f ca="1">IF(AND(tbl_LoanData[[#This Row],[Application Date]]&gt;=EOMONTH(TODAY(),-1)+1,tbl_LoanData[[#This Row],[Application Date]]&lt;=TODAY()),tbl_LoanData[[#This Row],[Loan Amount]],0)</f>
        <v>0</v>
      </c>
      <c r="AN7170" s="14">
        <f>tbl_LoanData[[#This Row],[Amount Paid]]-(Q7170-X7170)</f>
        <v>-1165300</v>
      </c>
      <c r="AO7170" s="14">
        <f>IF(tbl_LoanData[[#This Row],[Application Status]]="Approved",1,0)</f>
        <v>0</v>
      </c>
      <c r="AP7170" s="22" t="str">
        <f t="shared" ref="AP7170:AP7233" ca="1" si="337">IF(AND(J7170&gt;=DATE(YEAR(TODAY()),MONTH(TODAY()),1),J7170&lt;=TODAY()),"Current MTD",IF(AND(J7170&gt;=EOMONTH(TODAY(),-2)+1,J7170&lt;=EOMONTH(TODAY(),-1)),"Previous MTD",""))</f>
        <v/>
      </c>
      <c r="AQ7170" s="22" t="str">
        <f t="shared" ref="AQ7170:AQ7233" ca="1" si="338">IF(AND(J7170&gt;=DATE(YEAR(TODAY()),MONTH(TODAY()),1),J7170&lt;=TODAY()),TEXT(DATE(YEAR(TODAY()),MONTH(TODAY()),1),"mmm d")&amp;"–"&amp;DAY(TODAY()),IF(AND(J7170&gt;=EOMONTH(TODAY(),-2)+1,J7170&lt;=EOMONTH(TODAY(),-1)),""&amp;TEXT(EOMONTH(TODAY(),-2)+1,"mmm d")&amp;"–"&amp;DAY(TODAY()),""))</f>
        <v/>
      </c>
    </row>
    <row r="7171" spans="1:43" ht="14.4" customHeight="1" x14ac:dyDescent="0.3">
      <c r="A7171" s="2" t="s">
        <v>2671</v>
      </c>
      <c r="B7171" s="2" t="s">
        <v>2672</v>
      </c>
      <c r="C7171" s="2" t="s">
        <v>621</v>
      </c>
      <c r="D7171" s="2" t="s">
        <v>118</v>
      </c>
      <c r="E7171" s="2" t="s">
        <v>190</v>
      </c>
      <c r="F7171" s="2">
        <v>27</v>
      </c>
      <c r="G7171" s="2" t="s">
        <v>69</v>
      </c>
      <c r="H7171" s="2" t="s">
        <v>151</v>
      </c>
      <c r="I7171" s="2" t="s">
        <v>46</v>
      </c>
      <c r="J7171" s="3">
        <v>46202</v>
      </c>
      <c r="K7171" s="3"/>
      <c r="L7171" s="2" t="s">
        <v>39</v>
      </c>
      <c r="M7171" s="2" t="s">
        <v>94</v>
      </c>
      <c r="N7171" s="2" t="s">
        <v>365</v>
      </c>
      <c r="O7171" s="4">
        <v>2525000</v>
      </c>
      <c r="P7171" s="4">
        <v>282200</v>
      </c>
      <c r="Q7171" s="4">
        <v>2242800</v>
      </c>
      <c r="R7171" s="2">
        <v>48</v>
      </c>
      <c r="S7171" s="5">
        <v>9.15</v>
      </c>
      <c r="T7171" s="4">
        <v>63826.35</v>
      </c>
      <c r="U7171" s="2" t="s">
        <v>113</v>
      </c>
      <c r="V7171" s="2" t="s">
        <v>97</v>
      </c>
      <c r="W7171" s="4">
        <v>0</v>
      </c>
      <c r="X7171" s="4">
        <v>0</v>
      </c>
      <c r="Y7171" s="4">
        <v>3063664.8</v>
      </c>
      <c r="Z7171" s="2">
        <v>0</v>
      </c>
      <c r="AA7171" s="2" t="s">
        <v>97</v>
      </c>
      <c r="AB7171" s="2" t="s">
        <v>15730</v>
      </c>
      <c r="AC7171" s="2" t="s">
        <v>106</v>
      </c>
      <c r="AD7171" s="2" t="s">
        <v>76</v>
      </c>
      <c r="AE7171" s="5">
        <v>88.82</v>
      </c>
      <c r="AF7171" s="2">
        <v>0</v>
      </c>
      <c r="AG7171" s="2" t="s">
        <v>97</v>
      </c>
      <c r="AH7171" s="2"/>
      <c r="AI7171" s="6" t="str">
        <f t="shared" si="336"/>
        <v>25-34</v>
      </c>
      <c r="AJ7171" s="11">
        <f>YEAR(tbl_LoanData[[#This Row],[Application Date]])</f>
        <v>2026</v>
      </c>
      <c r="AK7171" s="11" t="str">
        <f>TEXT(tbl_LoanData[[#This Row],[Application Date]],"MMMM")</f>
        <v>June</v>
      </c>
      <c r="AL7171" s="12">
        <f>DATE(YEAR(tbl_LoanData[[#This Row],[Application Date]]),MONTH(tbl_LoanData[[#This Row],[Application Date]]),1)</f>
        <v>46174</v>
      </c>
      <c r="AM7171" s="14">
        <f ca="1">IF(AND(tbl_LoanData[[#This Row],[Application Date]]&gt;=EOMONTH(TODAY(),-1)+1,tbl_LoanData[[#This Row],[Application Date]]&lt;=TODAY()),tbl_LoanData[[#This Row],[Loan Amount]],0)</f>
        <v>0</v>
      </c>
      <c r="AN7171" s="14">
        <f>tbl_LoanData[[#This Row],[Amount Paid]]-(Q7171-X7171)</f>
        <v>-2242800</v>
      </c>
      <c r="AO7171" s="14">
        <f>IF(tbl_LoanData[[#This Row],[Application Status]]="Approved",1,0)</f>
        <v>0</v>
      </c>
      <c r="AP7171" s="22" t="str">
        <f t="shared" ca="1" si="337"/>
        <v/>
      </c>
      <c r="AQ7171" s="22" t="str">
        <f t="shared" ca="1" si="338"/>
        <v/>
      </c>
    </row>
    <row r="7172" spans="1:43" ht="14.4" customHeight="1" x14ac:dyDescent="0.3">
      <c r="A7172" s="2" t="s">
        <v>2699</v>
      </c>
      <c r="B7172" s="2" t="s">
        <v>2700</v>
      </c>
      <c r="C7172" s="2" t="s">
        <v>423</v>
      </c>
      <c r="D7172" s="2" t="s">
        <v>268</v>
      </c>
      <c r="E7172" s="2" t="s">
        <v>540</v>
      </c>
      <c r="F7172" s="2">
        <v>38</v>
      </c>
      <c r="G7172" s="2" t="s">
        <v>69</v>
      </c>
      <c r="H7172" s="2" t="s">
        <v>307</v>
      </c>
      <c r="I7172" s="2" t="s">
        <v>43</v>
      </c>
      <c r="J7172" s="3">
        <v>46194</v>
      </c>
      <c r="K7172" s="3">
        <v>46211</v>
      </c>
      <c r="L7172" s="2" t="s">
        <v>38</v>
      </c>
      <c r="M7172" s="2" t="s">
        <v>111</v>
      </c>
      <c r="N7172" s="2" t="s">
        <v>112</v>
      </c>
      <c r="O7172" s="4">
        <v>1535000</v>
      </c>
      <c r="P7172" s="4">
        <v>419900</v>
      </c>
      <c r="Q7172" s="4">
        <v>1115100</v>
      </c>
      <c r="R7172" s="2">
        <v>12</v>
      </c>
      <c r="S7172" s="5">
        <v>6.85</v>
      </c>
      <c r="T7172" s="4">
        <v>99290.36</v>
      </c>
      <c r="U7172" s="2" t="s">
        <v>73</v>
      </c>
      <c r="V7172" s="2" t="s">
        <v>74</v>
      </c>
      <c r="W7172" s="4">
        <v>0</v>
      </c>
      <c r="X7172" s="4">
        <v>1191484.3500000001</v>
      </c>
      <c r="Y7172" s="4">
        <v>1191484.3500000001</v>
      </c>
      <c r="Z7172" s="2">
        <v>29</v>
      </c>
      <c r="AA7172" s="2" t="s">
        <v>57</v>
      </c>
      <c r="AB7172" s="2" t="s">
        <v>15727</v>
      </c>
      <c r="AC7172" s="2" t="s">
        <v>129</v>
      </c>
      <c r="AD7172" s="2" t="s">
        <v>76</v>
      </c>
      <c r="AE7172" s="5">
        <v>72.64</v>
      </c>
      <c r="AF7172" s="2">
        <v>1</v>
      </c>
      <c r="AG7172" s="2" t="s">
        <v>77</v>
      </c>
      <c r="AH7172" s="2">
        <v>17</v>
      </c>
      <c r="AI7172" s="6" t="str">
        <f t="shared" si="336"/>
        <v>35-44</v>
      </c>
      <c r="AJ7172" s="11">
        <f>YEAR(tbl_LoanData[[#This Row],[Application Date]])</f>
        <v>2026</v>
      </c>
      <c r="AK7172" s="11" t="str">
        <f>TEXT(tbl_LoanData[[#This Row],[Application Date]],"MMMM")</f>
        <v>June</v>
      </c>
      <c r="AL7172" s="12">
        <f>DATE(YEAR(tbl_LoanData[[#This Row],[Application Date]]),MONTH(tbl_LoanData[[#This Row],[Application Date]]),1)</f>
        <v>46174</v>
      </c>
      <c r="AM7172" s="14">
        <f ca="1">IF(AND(tbl_LoanData[[#This Row],[Application Date]]&gt;=EOMONTH(TODAY(),-1)+1,tbl_LoanData[[#This Row],[Application Date]]&lt;=TODAY()),tbl_LoanData[[#This Row],[Loan Amount]],0)</f>
        <v>0</v>
      </c>
      <c r="AN7172" s="14">
        <f>tbl_LoanData[[#This Row],[Amount Paid]]-(Q7172-X7172)</f>
        <v>76384.350000000093</v>
      </c>
      <c r="AO7172" s="14">
        <f>IF(tbl_LoanData[[#This Row],[Application Status]]="Approved",1,0)</f>
        <v>1</v>
      </c>
      <c r="AP7172" s="22" t="str">
        <f t="shared" ca="1" si="337"/>
        <v/>
      </c>
      <c r="AQ7172" s="22" t="str">
        <f t="shared" ca="1" si="338"/>
        <v/>
      </c>
    </row>
    <row r="7173" spans="1:43" ht="14.4" customHeight="1" x14ac:dyDescent="0.3">
      <c r="A7173" s="2" t="s">
        <v>2925</v>
      </c>
      <c r="B7173" s="2" t="s">
        <v>2926</v>
      </c>
      <c r="C7173" s="2" t="s">
        <v>482</v>
      </c>
      <c r="D7173" s="2" t="s">
        <v>176</v>
      </c>
      <c r="E7173" s="2" t="s">
        <v>117</v>
      </c>
      <c r="F7173" s="2">
        <v>34</v>
      </c>
      <c r="G7173" s="2" t="s">
        <v>69</v>
      </c>
      <c r="H7173" s="2" t="s">
        <v>237</v>
      </c>
      <c r="I7173" s="2" t="s">
        <v>48</v>
      </c>
      <c r="J7173" s="3">
        <v>46189</v>
      </c>
      <c r="K7173" s="3">
        <v>46207</v>
      </c>
      <c r="L7173" s="2" t="s">
        <v>39</v>
      </c>
      <c r="M7173" s="2" t="s">
        <v>167</v>
      </c>
      <c r="N7173" s="2" t="s">
        <v>168</v>
      </c>
      <c r="O7173" s="4">
        <v>1921000</v>
      </c>
      <c r="P7173" s="4">
        <v>271200</v>
      </c>
      <c r="Q7173" s="4">
        <v>1649800</v>
      </c>
      <c r="R7173" s="2">
        <v>48</v>
      </c>
      <c r="S7173" s="5">
        <v>11.92</v>
      </c>
      <c r="T7173" s="4">
        <v>50758.85</v>
      </c>
      <c r="U7173" s="2" t="s">
        <v>73</v>
      </c>
      <c r="V7173" s="2" t="s">
        <v>74</v>
      </c>
      <c r="W7173" s="4">
        <v>50758.85</v>
      </c>
      <c r="X7173" s="4">
        <v>2385665.79</v>
      </c>
      <c r="Y7173" s="4">
        <v>2436424.64</v>
      </c>
      <c r="Z7173" s="2">
        <v>0</v>
      </c>
      <c r="AA7173" s="2" t="s">
        <v>56</v>
      </c>
      <c r="AB7173" s="2" t="s">
        <v>15728</v>
      </c>
      <c r="AC7173" s="2" t="s">
        <v>106</v>
      </c>
      <c r="AD7173" s="2" t="s">
        <v>76</v>
      </c>
      <c r="AE7173" s="5">
        <v>85.88</v>
      </c>
      <c r="AF7173" s="2">
        <v>0</v>
      </c>
      <c r="AG7173" s="2" t="s">
        <v>77</v>
      </c>
      <c r="AH7173" s="2">
        <v>18</v>
      </c>
      <c r="AI7173" s="6" t="str">
        <f t="shared" si="336"/>
        <v>25-34</v>
      </c>
      <c r="AJ7173" s="11">
        <f>YEAR(tbl_LoanData[[#This Row],[Application Date]])</f>
        <v>2026</v>
      </c>
      <c r="AK7173" s="11" t="str">
        <f>TEXT(tbl_LoanData[[#This Row],[Application Date]],"MMMM")</f>
        <v>June</v>
      </c>
      <c r="AL7173" s="12">
        <f>DATE(YEAR(tbl_LoanData[[#This Row],[Application Date]]),MONTH(tbl_LoanData[[#This Row],[Application Date]]),1)</f>
        <v>46174</v>
      </c>
      <c r="AM7173" s="14">
        <f ca="1">IF(AND(tbl_LoanData[[#This Row],[Application Date]]&gt;=EOMONTH(TODAY(),-1)+1,tbl_LoanData[[#This Row],[Application Date]]&lt;=TODAY()),tbl_LoanData[[#This Row],[Loan Amount]],0)</f>
        <v>0</v>
      </c>
      <c r="AN7173" s="14">
        <f>tbl_LoanData[[#This Row],[Amount Paid]]-(Q7173-X7173)</f>
        <v>786624.64</v>
      </c>
      <c r="AO7173" s="14">
        <f>IF(tbl_LoanData[[#This Row],[Application Status]]="Approved",1,0)</f>
        <v>1</v>
      </c>
      <c r="AP7173" s="22" t="str">
        <f t="shared" ca="1" si="337"/>
        <v/>
      </c>
      <c r="AQ7173" s="22" t="str">
        <f t="shared" ca="1" si="338"/>
        <v/>
      </c>
    </row>
    <row r="7174" spans="1:43" ht="14.4" customHeight="1" x14ac:dyDescent="0.3">
      <c r="A7174" s="2" t="s">
        <v>3231</v>
      </c>
      <c r="B7174" s="2" t="s">
        <v>3232</v>
      </c>
      <c r="C7174" s="2" t="s">
        <v>208</v>
      </c>
      <c r="D7174" s="2" t="s">
        <v>117</v>
      </c>
      <c r="E7174" s="2" t="s">
        <v>68</v>
      </c>
      <c r="F7174" s="2">
        <v>59</v>
      </c>
      <c r="G7174" s="2" t="s">
        <v>69</v>
      </c>
      <c r="H7174" s="2" t="s">
        <v>256</v>
      </c>
      <c r="I7174" s="2" t="s">
        <v>43</v>
      </c>
      <c r="J7174" s="3">
        <v>46183</v>
      </c>
      <c r="K7174" s="3">
        <v>46199</v>
      </c>
      <c r="L7174" s="2" t="s">
        <v>40</v>
      </c>
      <c r="M7174" s="2" t="s">
        <v>85</v>
      </c>
      <c r="N7174" s="2" t="s">
        <v>270</v>
      </c>
      <c r="O7174" s="4">
        <v>1009000</v>
      </c>
      <c r="P7174" s="4">
        <v>364700</v>
      </c>
      <c r="Q7174" s="4">
        <v>644300</v>
      </c>
      <c r="R7174" s="2">
        <v>18</v>
      </c>
      <c r="S7174" s="5">
        <v>11.58</v>
      </c>
      <c r="T7174" s="4">
        <v>42011.94</v>
      </c>
      <c r="U7174" s="2" t="s">
        <v>73</v>
      </c>
      <c r="V7174" s="2" t="s">
        <v>74</v>
      </c>
      <c r="W7174" s="4">
        <v>42011.94</v>
      </c>
      <c r="X7174" s="4">
        <v>714202.97</v>
      </c>
      <c r="Y7174" s="4">
        <v>756214.91</v>
      </c>
      <c r="Z7174" s="2">
        <v>0</v>
      </c>
      <c r="AA7174" s="2" t="s">
        <v>56</v>
      </c>
      <c r="AB7174" s="2" t="s">
        <v>15732</v>
      </c>
      <c r="AC7174" s="2" t="s">
        <v>332</v>
      </c>
      <c r="AD7174" s="2" t="s">
        <v>76</v>
      </c>
      <c r="AE7174" s="5">
        <v>63.86</v>
      </c>
      <c r="AF7174" s="2">
        <v>0</v>
      </c>
      <c r="AG7174" s="2" t="s">
        <v>77</v>
      </c>
      <c r="AH7174" s="2">
        <v>16</v>
      </c>
      <c r="AI7174" s="6" t="str">
        <f t="shared" si="336"/>
        <v>55-64</v>
      </c>
      <c r="AJ7174" s="11">
        <f>YEAR(tbl_LoanData[[#This Row],[Application Date]])</f>
        <v>2026</v>
      </c>
      <c r="AK7174" s="11" t="str">
        <f>TEXT(tbl_LoanData[[#This Row],[Application Date]],"MMMM")</f>
        <v>June</v>
      </c>
      <c r="AL7174" s="12">
        <f>DATE(YEAR(tbl_LoanData[[#This Row],[Application Date]]),MONTH(tbl_LoanData[[#This Row],[Application Date]]),1)</f>
        <v>46174</v>
      </c>
      <c r="AM7174" s="14">
        <f ca="1">IF(AND(tbl_LoanData[[#This Row],[Application Date]]&gt;=EOMONTH(TODAY(),-1)+1,tbl_LoanData[[#This Row],[Application Date]]&lt;=TODAY()),tbl_LoanData[[#This Row],[Loan Amount]],0)</f>
        <v>0</v>
      </c>
      <c r="AN7174" s="14">
        <f>tbl_LoanData[[#This Row],[Amount Paid]]-(Q7174-X7174)</f>
        <v>111914.90999999997</v>
      </c>
      <c r="AO7174" s="14">
        <f>IF(tbl_LoanData[[#This Row],[Application Status]]="Approved",1,0)</f>
        <v>1</v>
      </c>
      <c r="AP7174" s="22" t="str">
        <f t="shared" ca="1" si="337"/>
        <v/>
      </c>
      <c r="AQ7174" s="22" t="str">
        <f t="shared" ca="1" si="338"/>
        <v/>
      </c>
    </row>
    <row r="7175" spans="1:43" ht="14.4" customHeight="1" x14ac:dyDescent="0.3">
      <c r="A7175" s="2" t="s">
        <v>3355</v>
      </c>
      <c r="B7175" s="2" t="s">
        <v>3356</v>
      </c>
      <c r="C7175" s="2" t="s">
        <v>249</v>
      </c>
      <c r="D7175" s="2" t="s">
        <v>117</v>
      </c>
      <c r="E7175" s="2" t="s">
        <v>176</v>
      </c>
      <c r="F7175" s="2">
        <v>51</v>
      </c>
      <c r="G7175" s="2" t="s">
        <v>69</v>
      </c>
      <c r="H7175" s="2" t="s">
        <v>398</v>
      </c>
      <c r="I7175" s="2" t="s">
        <v>46</v>
      </c>
      <c r="J7175" s="3">
        <v>46190</v>
      </c>
      <c r="K7175" s="3">
        <v>46196</v>
      </c>
      <c r="L7175" s="2" t="s">
        <v>37</v>
      </c>
      <c r="M7175" s="2" t="s">
        <v>199</v>
      </c>
      <c r="N7175" s="2" t="s">
        <v>200</v>
      </c>
      <c r="O7175" s="4">
        <v>232000</v>
      </c>
      <c r="P7175" s="4">
        <v>33600</v>
      </c>
      <c r="Q7175" s="4">
        <v>198400</v>
      </c>
      <c r="R7175" s="2">
        <v>24</v>
      </c>
      <c r="S7175" s="5">
        <v>8.1199999999999992</v>
      </c>
      <c r="T7175" s="4">
        <v>9609.17</v>
      </c>
      <c r="U7175" s="2" t="s">
        <v>73</v>
      </c>
      <c r="V7175" s="2" t="s">
        <v>74</v>
      </c>
      <c r="W7175" s="4">
        <v>0</v>
      </c>
      <c r="X7175" s="4">
        <v>230620.16</v>
      </c>
      <c r="Y7175" s="4">
        <v>230620.16</v>
      </c>
      <c r="Z7175" s="2">
        <v>31</v>
      </c>
      <c r="AA7175" s="2" t="s">
        <v>58</v>
      </c>
      <c r="AB7175" s="2" t="s">
        <v>15735</v>
      </c>
      <c r="AC7175" s="2" t="s">
        <v>332</v>
      </c>
      <c r="AD7175" s="2" t="s">
        <v>76</v>
      </c>
      <c r="AE7175" s="5">
        <v>85.52</v>
      </c>
      <c r="AF7175" s="2">
        <v>1</v>
      </c>
      <c r="AG7175" s="2" t="s">
        <v>15718</v>
      </c>
      <c r="AH7175" s="2">
        <v>6</v>
      </c>
      <c r="AI7175" s="6" t="str">
        <f t="shared" si="336"/>
        <v>45-54</v>
      </c>
      <c r="AJ7175" s="11">
        <f>YEAR(tbl_LoanData[[#This Row],[Application Date]])</f>
        <v>2026</v>
      </c>
      <c r="AK7175" s="11" t="str">
        <f>TEXT(tbl_LoanData[[#This Row],[Application Date]],"MMMM")</f>
        <v>June</v>
      </c>
      <c r="AL7175" s="12">
        <f>DATE(YEAR(tbl_LoanData[[#This Row],[Application Date]]),MONTH(tbl_LoanData[[#This Row],[Application Date]]),1)</f>
        <v>46174</v>
      </c>
      <c r="AM7175" s="14">
        <f ca="1">IF(AND(tbl_LoanData[[#This Row],[Application Date]]&gt;=EOMONTH(TODAY(),-1)+1,tbl_LoanData[[#This Row],[Application Date]]&lt;=TODAY()),tbl_LoanData[[#This Row],[Loan Amount]],0)</f>
        <v>0</v>
      </c>
      <c r="AN7175" s="14">
        <f>tbl_LoanData[[#This Row],[Amount Paid]]-(Q7175-X7175)</f>
        <v>32220.160000000003</v>
      </c>
      <c r="AO7175" s="14">
        <f>IF(tbl_LoanData[[#This Row],[Application Status]]="Approved",1,0)</f>
        <v>1</v>
      </c>
      <c r="AP7175" s="22" t="str">
        <f t="shared" ca="1" si="337"/>
        <v/>
      </c>
      <c r="AQ7175" s="22" t="str">
        <f t="shared" ca="1" si="338"/>
        <v/>
      </c>
    </row>
    <row r="7176" spans="1:43" ht="14.4" customHeight="1" x14ac:dyDescent="0.3">
      <c r="A7176" s="2" t="s">
        <v>3469</v>
      </c>
      <c r="B7176" s="2" t="s">
        <v>3470</v>
      </c>
      <c r="C7176" s="2" t="s">
        <v>155</v>
      </c>
      <c r="D7176" s="2" t="s">
        <v>176</v>
      </c>
      <c r="E7176" s="2" t="s">
        <v>284</v>
      </c>
      <c r="F7176" s="2">
        <v>60</v>
      </c>
      <c r="G7176" s="2" t="s">
        <v>83</v>
      </c>
      <c r="H7176" s="2" t="s">
        <v>177</v>
      </c>
      <c r="I7176" s="2" t="s">
        <v>43</v>
      </c>
      <c r="J7176" s="3">
        <v>46201</v>
      </c>
      <c r="K7176" s="3">
        <v>46220</v>
      </c>
      <c r="L7176" s="2" t="s">
        <v>36</v>
      </c>
      <c r="M7176" s="2" t="s">
        <v>94</v>
      </c>
      <c r="N7176" s="2" t="s">
        <v>212</v>
      </c>
      <c r="O7176" s="4">
        <v>1846000</v>
      </c>
      <c r="P7176" s="4">
        <v>333500</v>
      </c>
      <c r="Q7176" s="4">
        <v>1512500</v>
      </c>
      <c r="R7176" s="2">
        <v>60</v>
      </c>
      <c r="S7176" s="5">
        <v>5.35</v>
      </c>
      <c r="T7176" s="4">
        <v>31951.56</v>
      </c>
      <c r="U7176" s="2" t="s">
        <v>73</v>
      </c>
      <c r="V7176" s="2" t="s">
        <v>74</v>
      </c>
      <c r="W7176" s="4">
        <v>31951.56</v>
      </c>
      <c r="X7176" s="4">
        <v>1885142.19</v>
      </c>
      <c r="Y7176" s="4">
        <v>1917093.75</v>
      </c>
      <c r="Z7176" s="2">
        <v>0</v>
      </c>
      <c r="AA7176" s="2" t="s">
        <v>56</v>
      </c>
      <c r="AB7176" s="2" t="s">
        <v>15728</v>
      </c>
      <c r="AC7176" s="2" t="s">
        <v>138</v>
      </c>
      <c r="AD7176" s="2" t="s">
        <v>76</v>
      </c>
      <c r="AE7176" s="5">
        <v>81.93</v>
      </c>
      <c r="AF7176" s="2">
        <v>0</v>
      </c>
      <c r="AG7176" s="2" t="s">
        <v>77</v>
      </c>
      <c r="AH7176" s="2">
        <v>19</v>
      </c>
      <c r="AI7176" s="6" t="str">
        <f t="shared" si="336"/>
        <v>55-64</v>
      </c>
      <c r="AJ7176" s="11">
        <f>YEAR(tbl_LoanData[[#This Row],[Application Date]])</f>
        <v>2026</v>
      </c>
      <c r="AK7176" s="11" t="str">
        <f>TEXT(tbl_LoanData[[#This Row],[Application Date]],"MMMM")</f>
        <v>June</v>
      </c>
      <c r="AL7176" s="12">
        <f>DATE(YEAR(tbl_LoanData[[#This Row],[Application Date]]),MONTH(tbl_LoanData[[#This Row],[Application Date]]),1)</f>
        <v>46174</v>
      </c>
      <c r="AM7176" s="14">
        <f ca="1">IF(AND(tbl_LoanData[[#This Row],[Application Date]]&gt;=EOMONTH(TODAY(),-1)+1,tbl_LoanData[[#This Row],[Application Date]]&lt;=TODAY()),tbl_LoanData[[#This Row],[Loan Amount]],0)</f>
        <v>0</v>
      </c>
      <c r="AN7176" s="14">
        <f>tbl_LoanData[[#This Row],[Amount Paid]]-(Q7176-X7176)</f>
        <v>404593.74999999994</v>
      </c>
      <c r="AO7176" s="14">
        <f>IF(tbl_LoanData[[#This Row],[Application Status]]="Approved",1,0)</f>
        <v>1</v>
      </c>
      <c r="AP7176" s="22" t="str">
        <f t="shared" ca="1" si="337"/>
        <v/>
      </c>
      <c r="AQ7176" s="22" t="str">
        <f t="shared" ca="1" si="338"/>
        <v/>
      </c>
    </row>
    <row r="7177" spans="1:43" x14ac:dyDescent="0.3">
      <c r="A7177" s="2" t="s">
        <v>3493</v>
      </c>
      <c r="B7177" s="2" t="s">
        <v>3494</v>
      </c>
      <c r="C7177" s="2" t="s">
        <v>429</v>
      </c>
      <c r="D7177" s="2" t="s">
        <v>142</v>
      </c>
      <c r="E7177" s="2" t="s">
        <v>232</v>
      </c>
      <c r="F7177" s="2">
        <v>39</v>
      </c>
      <c r="G7177" s="2" t="s">
        <v>83</v>
      </c>
      <c r="H7177" s="2" t="s">
        <v>278</v>
      </c>
      <c r="I7177" s="2" t="s">
        <v>45</v>
      </c>
      <c r="J7177" s="3">
        <v>46193</v>
      </c>
      <c r="K7177" s="3">
        <v>46202</v>
      </c>
      <c r="L7177" s="2" t="s">
        <v>37</v>
      </c>
      <c r="M7177" s="2" t="s">
        <v>94</v>
      </c>
      <c r="N7177" s="2" t="s">
        <v>488</v>
      </c>
      <c r="O7177" s="4">
        <v>83000</v>
      </c>
      <c r="P7177" s="4">
        <v>18500</v>
      </c>
      <c r="Q7177" s="4">
        <v>64500</v>
      </c>
      <c r="R7177" s="2">
        <v>48</v>
      </c>
      <c r="S7177" s="5">
        <v>7.86</v>
      </c>
      <c r="T7177" s="4">
        <v>1766.22</v>
      </c>
      <c r="U7177" s="2" t="s">
        <v>73</v>
      </c>
      <c r="V7177" s="2" t="s">
        <v>74</v>
      </c>
      <c r="W7177" s="4">
        <v>0</v>
      </c>
      <c r="X7177" s="4">
        <v>84778.8</v>
      </c>
      <c r="Y7177" s="4">
        <v>84778.8</v>
      </c>
      <c r="Z7177" s="2">
        <v>28</v>
      </c>
      <c r="AA7177" s="2" t="s">
        <v>57</v>
      </c>
      <c r="AB7177" s="2" t="s">
        <v>15730</v>
      </c>
      <c r="AC7177" s="2" t="s">
        <v>106</v>
      </c>
      <c r="AD7177" s="2" t="s">
        <v>76</v>
      </c>
      <c r="AE7177" s="5">
        <v>77.709999999999994</v>
      </c>
      <c r="AF7177" s="2">
        <v>1</v>
      </c>
      <c r="AG7177" s="2" t="s">
        <v>77</v>
      </c>
      <c r="AH7177" s="2">
        <v>9</v>
      </c>
      <c r="AI7177" s="6" t="str">
        <f t="shared" si="336"/>
        <v>35-44</v>
      </c>
      <c r="AJ7177" s="11">
        <f>YEAR(tbl_LoanData[[#This Row],[Application Date]])</f>
        <v>2026</v>
      </c>
      <c r="AK7177" s="11" t="str">
        <f>TEXT(tbl_LoanData[[#This Row],[Application Date]],"MMMM")</f>
        <v>June</v>
      </c>
      <c r="AL7177" s="12">
        <f>DATE(YEAR(tbl_LoanData[[#This Row],[Application Date]]),MONTH(tbl_LoanData[[#This Row],[Application Date]]),1)</f>
        <v>46174</v>
      </c>
      <c r="AM7177" s="14">
        <f ca="1">IF(AND(tbl_LoanData[[#This Row],[Application Date]]&gt;=EOMONTH(TODAY(),-1)+1,tbl_LoanData[[#This Row],[Application Date]]&lt;=TODAY()),tbl_LoanData[[#This Row],[Loan Amount]],0)</f>
        <v>0</v>
      </c>
      <c r="AN7177" s="14">
        <f>tbl_LoanData[[#This Row],[Amount Paid]]-(Q7177-X7177)</f>
        <v>20278.800000000003</v>
      </c>
      <c r="AO7177" s="14">
        <f>IF(tbl_LoanData[[#This Row],[Application Status]]="Approved",1,0)</f>
        <v>1</v>
      </c>
      <c r="AP7177" s="22" t="str">
        <f t="shared" ca="1" si="337"/>
        <v/>
      </c>
      <c r="AQ7177" s="22" t="str">
        <f t="shared" ca="1" si="338"/>
        <v/>
      </c>
    </row>
    <row r="7178" spans="1:43" ht="14.4" customHeight="1" x14ac:dyDescent="0.3">
      <c r="A7178" s="2" t="s">
        <v>3557</v>
      </c>
      <c r="B7178" s="2" t="s">
        <v>3558</v>
      </c>
      <c r="C7178" s="2" t="s">
        <v>575</v>
      </c>
      <c r="D7178" s="2" t="s">
        <v>101</v>
      </c>
      <c r="E7178" s="2" t="s">
        <v>91</v>
      </c>
      <c r="F7178" s="2">
        <v>63</v>
      </c>
      <c r="G7178" s="2" t="s">
        <v>69</v>
      </c>
      <c r="H7178" s="2" t="s">
        <v>103</v>
      </c>
      <c r="I7178" s="2" t="s">
        <v>43</v>
      </c>
      <c r="J7178" s="3">
        <v>46195</v>
      </c>
      <c r="K7178" s="3"/>
      <c r="L7178" s="2" t="s">
        <v>40</v>
      </c>
      <c r="M7178" s="2" t="s">
        <v>94</v>
      </c>
      <c r="N7178" s="2" t="s">
        <v>4</v>
      </c>
      <c r="O7178" s="4">
        <v>1448000</v>
      </c>
      <c r="P7178" s="4">
        <v>255400</v>
      </c>
      <c r="Q7178" s="4">
        <v>1192600</v>
      </c>
      <c r="R7178" s="2">
        <v>48</v>
      </c>
      <c r="S7178" s="5">
        <v>8.23</v>
      </c>
      <c r="T7178" s="4">
        <v>33025.08</v>
      </c>
      <c r="U7178" s="2" t="s">
        <v>96</v>
      </c>
      <c r="V7178" s="2" t="s">
        <v>97</v>
      </c>
      <c r="W7178" s="4">
        <v>0</v>
      </c>
      <c r="X7178" s="4">
        <v>0</v>
      </c>
      <c r="Y7178" s="4">
        <v>1585203.92</v>
      </c>
      <c r="Z7178" s="2">
        <v>0</v>
      </c>
      <c r="AA7178" s="2" t="s">
        <v>97</v>
      </c>
      <c r="AB7178" s="2" t="s">
        <v>15735</v>
      </c>
      <c r="AC7178" s="2" t="s">
        <v>138</v>
      </c>
      <c r="AD7178" s="2" t="s">
        <v>76</v>
      </c>
      <c r="AE7178" s="5">
        <v>82.36</v>
      </c>
      <c r="AF7178" s="2">
        <v>0</v>
      </c>
      <c r="AG7178" s="2" t="s">
        <v>97</v>
      </c>
      <c r="AH7178" s="2"/>
      <c r="AI7178" s="6" t="str">
        <f t="shared" si="336"/>
        <v>55-64</v>
      </c>
      <c r="AJ7178" s="11">
        <f>YEAR(tbl_LoanData[[#This Row],[Application Date]])</f>
        <v>2026</v>
      </c>
      <c r="AK7178" s="11" t="str">
        <f>TEXT(tbl_LoanData[[#This Row],[Application Date]],"MMMM")</f>
        <v>June</v>
      </c>
      <c r="AL7178" s="12">
        <f>DATE(YEAR(tbl_LoanData[[#This Row],[Application Date]]),MONTH(tbl_LoanData[[#This Row],[Application Date]]),1)</f>
        <v>46174</v>
      </c>
      <c r="AM7178" s="14">
        <f ca="1">IF(AND(tbl_LoanData[[#This Row],[Application Date]]&gt;=EOMONTH(TODAY(),-1)+1,tbl_LoanData[[#This Row],[Application Date]]&lt;=TODAY()),tbl_LoanData[[#This Row],[Loan Amount]],0)</f>
        <v>0</v>
      </c>
      <c r="AN7178" s="14">
        <f>tbl_LoanData[[#This Row],[Amount Paid]]-(Q7178-X7178)</f>
        <v>-1192600</v>
      </c>
      <c r="AO7178" s="14">
        <f>IF(tbl_LoanData[[#This Row],[Application Status]]="Approved",1,0)</f>
        <v>0</v>
      </c>
      <c r="AP7178" s="22" t="str">
        <f t="shared" ca="1" si="337"/>
        <v/>
      </c>
      <c r="AQ7178" s="22" t="str">
        <f t="shared" ca="1" si="338"/>
        <v/>
      </c>
    </row>
    <row r="7179" spans="1:43" ht="14.4" customHeight="1" x14ac:dyDescent="0.3">
      <c r="A7179" s="2" t="s">
        <v>3835</v>
      </c>
      <c r="B7179" s="2" t="s">
        <v>3836</v>
      </c>
      <c r="C7179" s="2" t="s">
        <v>100</v>
      </c>
      <c r="D7179" s="2" t="s">
        <v>204</v>
      </c>
      <c r="E7179" s="2" t="s">
        <v>255</v>
      </c>
      <c r="F7179" s="2">
        <v>52</v>
      </c>
      <c r="G7179" s="2" t="s">
        <v>69</v>
      </c>
      <c r="H7179" s="2" t="s">
        <v>191</v>
      </c>
      <c r="I7179" s="2" t="s">
        <v>51</v>
      </c>
      <c r="J7179" s="3">
        <v>46174</v>
      </c>
      <c r="K7179" s="3"/>
      <c r="L7179" s="2" t="s">
        <v>39</v>
      </c>
      <c r="M7179" s="2" t="s">
        <v>167</v>
      </c>
      <c r="N7179" s="2" t="s">
        <v>168</v>
      </c>
      <c r="O7179" s="4">
        <v>1517000</v>
      </c>
      <c r="P7179" s="4">
        <v>602500</v>
      </c>
      <c r="Q7179" s="4">
        <v>914500</v>
      </c>
      <c r="R7179" s="2">
        <v>24</v>
      </c>
      <c r="S7179" s="5">
        <v>10.02</v>
      </c>
      <c r="T7179" s="4">
        <v>45740.24</v>
      </c>
      <c r="U7179" s="2" t="s">
        <v>96</v>
      </c>
      <c r="V7179" s="2" t="s">
        <v>97</v>
      </c>
      <c r="W7179" s="4">
        <v>0</v>
      </c>
      <c r="X7179" s="4">
        <v>0</v>
      </c>
      <c r="Y7179" s="4">
        <v>1097765.8</v>
      </c>
      <c r="Z7179" s="2">
        <v>0</v>
      </c>
      <c r="AA7179" s="2" t="s">
        <v>97</v>
      </c>
      <c r="AB7179" s="2" t="s">
        <v>15732</v>
      </c>
      <c r="AC7179" s="2" t="s">
        <v>213</v>
      </c>
      <c r="AD7179" s="2" t="s">
        <v>76</v>
      </c>
      <c r="AE7179" s="5">
        <v>60.28</v>
      </c>
      <c r="AF7179" s="2">
        <v>0</v>
      </c>
      <c r="AG7179" s="2" t="s">
        <v>97</v>
      </c>
      <c r="AH7179" s="2"/>
      <c r="AI7179" s="6" t="str">
        <f t="shared" si="336"/>
        <v>45-54</v>
      </c>
      <c r="AJ7179" s="11">
        <f>YEAR(tbl_LoanData[[#This Row],[Application Date]])</f>
        <v>2026</v>
      </c>
      <c r="AK7179" s="11" t="str">
        <f>TEXT(tbl_LoanData[[#This Row],[Application Date]],"MMMM")</f>
        <v>June</v>
      </c>
      <c r="AL7179" s="12">
        <f>DATE(YEAR(tbl_LoanData[[#This Row],[Application Date]]),MONTH(tbl_LoanData[[#This Row],[Application Date]]),1)</f>
        <v>46174</v>
      </c>
      <c r="AM7179" s="14">
        <f ca="1">IF(AND(tbl_LoanData[[#This Row],[Application Date]]&gt;=EOMONTH(TODAY(),-1)+1,tbl_LoanData[[#This Row],[Application Date]]&lt;=TODAY()),tbl_LoanData[[#This Row],[Loan Amount]],0)</f>
        <v>0</v>
      </c>
      <c r="AN7179" s="14">
        <f>tbl_LoanData[[#This Row],[Amount Paid]]-(Q7179-X7179)</f>
        <v>-914500</v>
      </c>
      <c r="AO7179" s="14">
        <f>IF(tbl_LoanData[[#This Row],[Application Status]]="Approved",1,0)</f>
        <v>0</v>
      </c>
      <c r="AP7179" s="22" t="str">
        <f t="shared" ca="1" si="337"/>
        <v/>
      </c>
      <c r="AQ7179" s="22" t="str">
        <f t="shared" ca="1" si="338"/>
        <v/>
      </c>
    </row>
    <row r="7180" spans="1:43" ht="14.4" customHeight="1" x14ac:dyDescent="0.3">
      <c r="A7180" s="2" t="s">
        <v>3877</v>
      </c>
      <c r="B7180" s="2" t="s">
        <v>3878</v>
      </c>
      <c r="C7180" s="2" t="s">
        <v>227</v>
      </c>
      <c r="D7180" s="2" t="s">
        <v>161</v>
      </c>
      <c r="E7180" s="2" t="s">
        <v>150</v>
      </c>
      <c r="F7180" s="2">
        <v>31</v>
      </c>
      <c r="G7180" s="2" t="s">
        <v>69</v>
      </c>
      <c r="H7180" s="2" t="s">
        <v>84</v>
      </c>
      <c r="I7180" s="2" t="s">
        <v>45</v>
      </c>
      <c r="J7180" s="3">
        <v>46191</v>
      </c>
      <c r="K7180" s="3">
        <v>46212</v>
      </c>
      <c r="L7180" s="2" t="s">
        <v>40</v>
      </c>
      <c r="M7180" s="2" t="s">
        <v>85</v>
      </c>
      <c r="N7180" s="2" t="s">
        <v>86</v>
      </c>
      <c r="O7180" s="4">
        <v>1457000</v>
      </c>
      <c r="P7180" s="4">
        <v>155800</v>
      </c>
      <c r="Q7180" s="4">
        <v>1301200</v>
      </c>
      <c r="R7180" s="2">
        <v>48</v>
      </c>
      <c r="S7180" s="5">
        <v>6.81</v>
      </c>
      <c r="T7180" s="4">
        <v>34492.639999999999</v>
      </c>
      <c r="U7180" s="2" t="s">
        <v>73</v>
      </c>
      <c r="V7180" s="2" t="s">
        <v>74</v>
      </c>
      <c r="W7180" s="4">
        <v>34492.639999999999</v>
      </c>
      <c r="X7180" s="4">
        <v>1621154.24</v>
      </c>
      <c r="Y7180" s="4">
        <v>1655646.88</v>
      </c>
      <c r="Z7180" s="2">
        <v>0</v>
      </c>
      <c r="AA7180" s="2" t="s">
        <v>56</v>
      </c>
      <c r="AB7180" s="2" t="s">
        <v>15727</v>
      </c>
      <c r="AC7180" s="2" t="s">
        <v>129</v>
      </c>
      <c r="AD7180" s="2" t="s">
        <v>76</v>
      </c>
      <c r="AE7180" s="5">
        <v>89.31</v>
      </c>
      <c r="AF7180" s="2">
        <v>0</v>
      </c>
      <c r="AG7180" s="2" t="s">
        <v>77</v>
      </c>
      <c r="AH7180" s="2">
        <v>21</v>
      </c>
      <c r="AI7180" s="6" t="str">
        <f t="shared" si="336"/>
        <v>25-34</v>
      </c>
      <c r="AJ7180" s="11">
        <f>YEAR(tbl_LoanData[[#This Row],[Application Date]])</f>
        <v>2026</v>
      </c>
      <c r="AK7180" s="11" t="str">
        <f>TEXT(tbl_LoanData[[#This Row],[Application Date]],"MMMM")</f>
        <v>June</v>
      </c>
      <c r="AL7180" s="12">
        <f>DATE(YEAR(tbl_LoanData[[#This Row],[Application Date]]),MONTH(tbl_LoanData[[#This Row],[Application Date]]),1)</f>
        <v>46174</v>
      </c>
      <c r="AM7180" s="14">
        <f ca="1">IF(AND(tbl_LoanData[[#This Row],[Application Date]]&gt;=EOMONTH(TODAY(),-1)+1,tbl_LoanData[[#This Row],[Application Date]]&lt;=TODAY()),tbl_LoanData[[#This Row],[Loan Amount]],0)</f>
        <v>0</v>
      </c>
      <c r="AN7180" s="14">
        <f>tbl_LoanData[[#This Row],[Amount Paid]]-(Q7180-X7180)</f>
        <v>354446.88</v>
      </c>
      <c r="AO7180" s="14">
        <f>IF(tbl_LoanData[[#This Row],[Application Status]]="Approved",1,0)</f>
        <v>1</v>
      </c>
      <c r="AP7180" s="22" t="str">
        <f t="shared" ca="1" si="337"/>
        <v/>
      </c>
      <c r="AQ7180" s="22" t="str">
        <f t="shared" ca="1" si="338"/>
        <v/>
      </c>
    </row>
    <row r="7181" spans="1:43" ht="14.4" customHeight="1" x14ac:dyDescent="0.3">
      <c r="A7181" s="2" t="s">
        <v>3943</v>
      </c>
      <c r="B7181" s="2" t="s">
        <v>3944</v>
      </c>
      <c r="C7181" s="2" t="s">
        <v>413</v>
      </c>
      <c r="D7181" s="2" t="s">
        <v>232</v>
      </c>
      <c r="E7181" s="2" t="s">
        <v>293</v>
      </c>
      <c r="F7181" s="2">
        <v>61</v>
      </c>
      <c r="G7181" s="2" t="s">
        <v>83</v>
      </c>
      <c r="H7181" s="2" t="s">
        <v>516</v>
      </c>
      <c r="I7181" s="2" t="s">
        <v>53</v>
      </c>
      <c r="J7181" s="3">
        <v>46184</v>
      </c>
      <c r="K7181" s="3">
        <v>46194</v>
      </c>
      <c r="L7181" s="2" t="s">
        <v>36</v>
      </c>
      <c r="M7181" s="2" t="s">
        <v>85</v>
      </c>
      <c r="N7181" s="2" t="s">
        <v>624</v>
      </c>
      <c r="O7181" s="4">
        <v>1261000</v>
      </c>
      <c r="P7181" s="4">
        <v>209500</v>
      </c>
      <c r="Q7181" s="4">
        <v>1051500</v>
      </c>
      <c r="R7181" s="2">
        <v>36</v>
      </c>
      <c r="S7181" s="5">
        <v>11.51</v>
      </c>
      <c r="T7181" s="4">
        <v>39293.97</v>
      </c>
      <c r="U7181" s="2" t="s">
        <v>73</v>
      </c>
      <c r="V7181" s="2" t="s">
        <v>74</v>
      </c>
      <c r="W7181" s="4">
        <v>0</v>
      </c>
      <c r="X7181" s="4">
        <v>1414582.95</v>
      </c>
      <c r="Y7181" s="4">
        <v>1414582.95</v>
      </c>
      <c r="Z7181" s="2">
        <v>29</v>
      </c>
      <c r="AA7181" s="2" t="s">
        <v>57</v>
      </c>
      <c r="AB7181" s="2" t="s">
        <v>15732</v>
      </c>
      <c r="AC7181" s="2" t="s">
        <v>129</v>
      </c>
      <c r="AD7181" s="2" t="s">
        <v>76</v>
      </c>
      <c r="AE7181" s="5">
        <v>83.39</v>
      </c>
      <c r="AF7181" s="2">
        <v>1</v>
      </c>
      <c r="AG7181" s="2" t="s">
        <v>77</v>
      </c>
      <c r="AH7181" s="2">
        <v>10</v>
      </c>
      <c r="AI7181" s="6" t="str">
        <f t="shared" si="336"/>
        <v>55-64</v>
      </c>
      <c r="AJ7181" s="11">
        <f>YEAR(tbl_LoanData[[#This Row],[Application Date]])</f>
        <v>2026</v>
      </c>
      <c r="AK7181" s="11" t="str">
        <f>TEXT(tbl_LoanData[[#This Row],[Application Date]],"MMMM")</f>
        <v>June</v>
      </c>
      <c r="AL7181" s="12">
        <f>DATE(YEAR(tbl_LoanData[[#This Row],[Application Date]]),MONTH(tbl_LoanData[[#This Row],[Application Date]]),1)</f>
        <v>46174</v>
      </c>
      <c r="AM7181" s="14">
        <f ca="1">IF(AND(tbl_LoanData[[#This Row],[Application Date]]&gt;=EOMONTH(TODAY(),-1)+1,tbl_LoanData[[#This Row],[Application Date]]&lt;=TODAY()),tbl_LoanData[[#This Row],[Loan Amount]],0)</f>
        <v>0</v>
      </c>
      <c r="AN7181" s="14">
        <f>tbl_LoanData[[#This Row],[Amount Paid]]-(Q7181-X7181)</f>
        <v>363082.94999999995</v>
      </c>
      <c r="AO7181" s="14">
        <f>IF(tbl_LoanData[[#This Row],[Application Status]]="Approved",1,0)</f>
        <v>1</v>
      </c>
      <c r="AP7181" s="22" t="str">
        <f t="shared" ca="1" si="337"/>
        <v/>
      </c>
      <c r="AQ7181" s="22" t="str">
        <f t="shared" ca="1" si="338"/>
        <v/>
      </c>
    </row>
    <row r="7182" spans="1:43" ht="14.4" customHeight="1" x14ac:dyDescent="0.3">
      <c r="A7182" s="2" t="s">
        <v>4001</v>
      </c>
      <c r="B7182" s="2" t="s">
        <v>4002</v>
      </c>
      <c r="C7182" s="2" t="s">
        <v>322</v>
      </c>
      <c r="D7182" s="2" t="s">
        <v>268</v>
      </c>
      <c r="E7182" s="2" t="s">
        <v>92</v>
      </c>
      <c r="F7182" s="2">
        <v>51</v>
      </c>
      <c r="G7182" s="2" t="s">
        <v>83</v>
      </c>
      <c r="H7182" s="2" t="s">
        <v>70</v>
      </c>
      <c r="I7182" s="2" t="s">
        <v>50</v>
      </c>
      <c r="J7182" s="3">
        <v>46191</v>
      </c>
      <c r="K7182" s="3">
        <v>46202</v>
      </c>
      <c r="L7182" s="2" t="s">
        <v>40</v>
      </c>
      <c r="M7182" s="2" t="s">
        <v>85</v>
      </c>
      <c r="N7182" s="2" t="s">
        <v>274</v>
      </c>
      <c r="O7182" s="4">
        <v>981000</v>
      </c>
      <c r="P7182" s="4">
        <v>174500</v>
      </c>
      <c r="Q7182" s="4">
        <v>806500</v>
      </c>
      <c r="R7182" s="2">
        <v>60</v>
      </c>
      <c r="S7182" s="5">
        <v>13.36</v>
      </c>
      <c r="T7182" s="4">
        <v>22420.7</v>
      </c>
      <c r="U7182" s="2" t="s">
        <v>73</v>
      </c>
      <c r="V7182" s="2" t="s">
        <v>74</v>
      </c>
      <c r="W7182" s="4">
        <v>22420.7</v>
      </c>
      <c r="X7182" s="4">
        <v>1322821.3</v>
      </c>
      <c r="Y7182" s="4">
        <v>1345242</v>
      </c>
      <c r="Z7182" s="2">
        <v>0</v>
      </c>
      <c r="AA7182" s="2" t="s">
        <v>56</v>
      </c>
      <c r="AB7182" s="2" t="s">
        <v>15727</v>
      </c>
      <c r="AC7182" s="2" t="s">
        <v>213</v>
      </c>
      <c r="AD7182" s="2" t="s">
        <v>76</v>
      </c>
      <c r="AE7182" s="5">
        <v>82.21</v>
      </c>
      <c r="AF7182" s="2">
        <v>0</v>
      </c>
      <c r="AG7182" s="2" t="s">
        <v>77</v>
      </c>
      <c r="AH7182" s="2">
        <v>11</v>
      </c>
      <c r="AI7182" s="6" t="str">
        <f t="shared" si="336"/>
        <v>45-54</v>
      </c>
      <c r="AJ7182" s="11">
        <f>YEAR(tbl_LoanData[[#This Row],[Application Date]])</f>
        <v>2026</v>
      </c>
      <c r="AK7182" s="11" t="str">
        <f>TEXT(tbl_LoanData[[#This Row],[Application Date]],"MMMM")</f>
        <v>June</v>
      </c>
      <c r="AL7182" s="12">
        <f>DATE(YEAR(tbl_LoanData[[#This Row],[Application Date]]),MONTH(tbl_LoanData[[#This Row],[Application Date]]),1)</f>
        <v>46174</v>
      </c>
      <c r="AM7182" s="14">
        <f ca="1">IF(AND(tbl_LoanData[[#This Row],[Application Date]]&gt;=EOMONTH(TODAY(),-1)+1,tbl_LoanData[[#This Row],[Application Date]]&lt;=TODAY()),tbl_LoanData[[#This Row],[Loan Amount]],0)</f>
        <v>0</v>
      </c>
      <c r="AN7182" s="14">
        <f>tbl_LoanData[[#This Row],[Amount Paid]]-(Q7182-X7182)</f>
        <v>538742</v>
      </c>
      <c r="AO7182" s="14">
        <f>IF(tbl_LoanData[[#This Row],[Application Status]]="Approved",1,0)</f>
        <v>1</v>
      </c>
      <c r="AP7182" s="22" t="str">
        <f t="shared" ca="1" si="337"/>
        <v/>
      </c>
      <c r="AQ7182" s="22" t="str">
        <f t="shared" ca="1" si="338"/>
        <v/>
      </c>
    </row>
    <row r="7183" spans="1:43" ht="14.4" customHeight="1" x14ac:dyDescent="0.3">
      <c r="A7183" s="2" t="s">
        <v>4053</v>
      </c>
      <c r="B7183" s="2" t="s">
        <v>4054</v>
      </c>
      <c r="C7183" s="2" t="s">
        <v>379</v>
      </c>
      <c r="D7183" s="2" t="s">
        <v>254</v>
      </c>
      <c r="E7183" s="2" t="s">
        <v>117</v>
      </c>
      <c r="F7183" s="2">
        <v>62</v>
      </c>
      <c r="G7183" s="2" t="s">
        <v>69</v>
      </c>
      <c r="H7183" s="2" t="s">
        <v>126</v>
      </c>
      <c r="I7183" s="2" t="s">
        <v>44</v>
      </c>
      <c r="J7183" s="3">
        <v>46181</v>
      </c>
      <c r="K7183" s="3">
        <v>46184</v>
      </c>
      <c r="L7183" s="2" t="s">
        <v>40</v>
      </c>
      <c r="M7183" s="2" t="s">
        <v>85</v>
      </c>
      <c r="N7183" s="2" t="s">
        <v>270</v>
      </c>
      <c r="O7183" s="4">
        <v>1151000</v>
      </c>
      <c r="P7183" s="4">
        <v>200400</v>
      </c>
      <c r="Q7183" s="4">
        <v>950600</v>
      </c>
      <c r="R7183" s="2">
        <v>18</v>
      </c>
      <c r="S7183" s="5">
        <v>13.02</v>
      </c>
      <c r="T7183" s="4">
        <v>63125.120000000003</v>
      </c>
      <c r="U7183" s="2" t="s">
        <v>73</v>
      </c>
      <c r="V7183" s="2" t="s">
        <v>74</v>
      </c>
      <c r="W7183" s="4">
        <v>0</v>
      </c>
      <c r="X7183" s="4">
        <v>1136252.18</v>
      </c>
      <c r="Y7183" s="4">
        <v>1136252.18</v>
      </c>
      <c r="Z7183" s="2">
        <v>62</v>
      </c>
      <c r="AA7183" s="2" t="s">
        <v>59</v>
      </c>
      <c r="AB7183" s="2" t="s">
        <v>15731</v>
      </c>
      <c r="AC7183" s="2" t="s">
        <v>121</v>
      </c>
      <c r="AD7183" s="2" t="s">
        <v>76</v>
      </c>
      <c r="AE7183" s="5">
        <v>82.59</v>
      </c>
      <c r="AF7183" s="2">
        <v>2</v>
      </c>
      <c r="AG7183" s="2" t="s">
        <v>130</v>
      </c>
      <c r="AH7183" s="2">
        <v>3</v>
      </c>
      <c r="AI7183" s="6" t="str">
        <f t="shared" si="336"/>
        <v>55-64</v>
      </c>
      <c r="AJ7183" s="11">
        <f>YEAR(tbl_LoanData[[#This Row],[Application Date]])</f>
        <v>2026</v>
      </c>
      <c r="AK7183" s="11" t="str">
        <f>TEXT(tbl_LoanData[[#This Row],[Application Date]],"MMMM")</f>
        <v>June</v>
      </c>
      <c r="AL7183" s="12">
        <f>DATE(YEAR(tbl_LoanData[[#This Row],[Application Date]]),MONTH(tbl_LoanData[[#This Row],[Application Date]]),1)</f>
        <v>46174</v>
      </c>
      <c r="AM7183" s="14">
        <f ca="1">IF(AND(tbl_LoanData[[#This Row],[Application Date]]&gt;=EOMONTH(TODAY(),-1)+1,tbl_LoanData[[#This Row],[Application Date]]&lt;=TODAY()),tbl_LoanData[[#This Row],[Loan Amount]],0)</f>
        <v>0</v>
      </c>
      <c r="AN7183" s="14">
        <f>tbl_LoanData[[#This Row],[Amount Paid]]-(Q7183-X7183)</f>
        <v>185652.17999999993</v>
      </c>
      <c r="AO7183" s="14">
        <f>IF(tbl_LoanData[[#This Row],[Application Status]]="Approved",1,0)</f>
        <v>1</v>
      </c>
      <c r="AP7183" s="22" t="str">
        <f t="shared" ca="1" si="337"/>
        <v/>
      </c>
      <c r="AQ7183" s="22" t="str">
        <f t="shared" ca="1" si="338"/>
        <v/>
      </c>
    </row>
    <row r="7184" spans="1:43" ht="14.4" customHeight="1" x14ac:dyDescent="0.3">
      <c r="A7184" s="2" t="s">
        <v>4107</v>
      </c>
      <c r="B7184" s="2" t="s">
        <v>4108</v>
      </c>
      <c r="C7184" s="2" t="s">
        <v>264</v>
      </c>
      <c r="D7184" s="2" t="s">
        <v>117</v>
      </c>
      <c r="E7184" s="2" t="s">
        <v>68</v>
      </c>
      <c r="F7184" s="2">
        <v>55</v>
      </c>
      <c r="G7184" s="2" t="s">
        <v>83</v>
      </c>
      <c r="H7184" s="2" t="s">
        <v>259</v>
      </c>
      <c r="I7184" s="2" t="s">
        <v>43</v>
      </c>
      <c r="J7184" s="3">
        <v>46181</v>
      </c>
      <c r="K7184" s="3">
        <v>46183</v>
      </c>
      <c r="L7184" s="2" t="s">
        <v>37</v>
      </c>
      <c r="M7184" s="2" t="s">
        <v>199</v>
      </c>
      <c r="N7184" s="2" t="s">
        <v>319</v>
      </c>
      <c r="O7184" s="4">
        <v>140000</v>
      </c>
      <c r="P7184" s="4">
        <v>19300</v>
      </c>
      <c r="Q7184" s="4">
        <v>120700</v>
      </c>
      <c r="R7184" s="2">
        <v>24</v>
      </c>
      <c r="S7184" s="5">
        <v>12.21</v>
      </c>
      <c r="T7184" s="4">
        <v>6257.29</v>
      </c>
      <c r="U7184" s="2" t="s">
        <v>73</v>
      </c>
      <c r="V7184" s="2" t="s">
        <v>74</v>
      </c>
      <c r="W7184" s="4">
        <v>0</v>
      </c>
      <c r="X7184" s="4">
        <v>150174.94</v>
      </c>
      <c r="Y7184" s="4">
        <v>150174.94</v>
      </c>
      <c r="Z7184" s="2">
        <v>60</v>
      </c>
      <c r="AA7184" s="2" t="s">
        <v>58</v>
      </c>
      <c r="AB7184" s="2" t="s">
        <v>15730</v>
      </c>
      <c r="AC7184" s="2" t="s">
        <v>106</v>
      </c>
      <c r="AD7184" s="2" t="s">
        <v>76</v>
      </c>
      <c r="AE7184" s="5">
        <v>86.21</v>
      </c>
      <c r="AF7184" s="2">
        <v>2</v>
      </c>
      <c r="AG7184" s="2" t="s">
        <v>15718</v>
      </c>
      <c r="AH7184" s="2">
        <v>2</v>
      </c>
      <c r="AI7184" s="6" t="str">
        <f t="shared" si="336"/>
        <v>55-64</v>
      </c>
      <c r="AJ7184" s="11">
        <f>YEAR(tbl_LoanData[[#This Row],[Application Date]])</f>
        <v>2026</v>
      </c>
      <c r="AK7184" s="11" t="str">
        <f>TEXT(tbl_LoanData[[#This Row],[Application Date]],"MMMM")</f>
        <v>June</v>
      </c>
      <c r="AL7184" s="12">
        <f>DATE(YEAR(tbl_LoanData[[#This Row],[Application Date]]),MONTH(tbl_LoanData[[#This Row],[Application Date]]),1)</f>
        <v>46174</v>
      </c>
      <c r="AM7184" s="14">
        <f ca="1">IF(AND(tbl_LoanData[[#This Row],[Application Date]]&gt;=EOMONTH(TODAY(),-1)+1,tbl_LoanData[[#This Row],[Application Date]]&lt;=TODAY()),tbl_LoanData[[#This Row],[Loan Amount]],0)</f>
        <v>0</v>
      </c>
      <c r="AN7184" s="14">
        <f>tbl_LoanData[[#This Row],[Amount Paid]]-(Q7184-X7184)</f>
        <v>29474.940000000002</v>
      </c>
      <c r="AO7184" s="14">
        <f>IF(tbl_LoanData[[#This Row],[Application Status]]="Approved",1,0)</f>
        <v>1</v>
      </c>
      <c r="AP7184" s="22" t="str">
        <f t="shared" ca="1" si="337"/>
        <v/>
      </c>
      <c r="AQ7184" s="22" t="str">
        <f t="shared" ca="1" si="338"/>
        <v/>
      </c>
    </row>
    <row r="7185" spans="1:43" ht="14.4" customHeight="1" x14ac:dyDescent="0.3">
      <c r="A7185" s="2" t="s">
        <v>4129</v>
      </c>
      <c r="B7185" s="2" t="s">
        <v>4130</v>
      </c>
      <c r="C7185" s="2" t="s">
        <v>606</v>
      </c>
      <c r="D7185" s="2" t="s">
        <v>67</v>
      </c>
      <c r="E7185" s="2" t="s">
        <v>81</v>
      </c>
      <c r="F7185" s="2">
        <v>59</v>
      </c>
      <c r="G7185" s="2" t="s">
        <v>69</v>
      </c>
      <c r="H7185" s="2" t="s">
        <v>285</v>
      </c>
      <c r="I7185" s="2" t="s">
        <v>55</v>
      </c>
      <c r="J7185" s="3">
        <v>46194</v>
      </c>
      <c r="K7185" s="3"/>
      <c r="L7185" s="2" t="s">
        <v>36</v>
      </c>
      <c r="M7185" s="2" t="s">
        <v>85</v>
      </c>
      <c r="N7185" s="2" t="s">
        <v>671</v>
      </c>
      <c r="O7185" s="4">
        <v>1226000</v>
      </c>
      <c r="P7185" s="4">
        <v>378200</v>
      </c>
      <c r="Q7185" s="4">
        <v>847800</v>
      </c>
      <c r="R7185" s="2">
        <v>12</v>
      </c>
      <c r="S7185" s="5">
        <v>7.79</v>
      </c>
      <c r="T7185" s="4">
        <v>76153.63</v>
      </c>
      <c r="U7185" s="2" t="s">
        <v>113</v>
      </c>
      <c r="V7185" s="2" t="s">
        <v>97</v>
      </c>
      <c r="W7185" s="4">
        <v>0</v>
      </c>
      <c r="X7185" s="4">
        <v>0</v>
      </c>
      <c r="Y7185" s="4">
        <v>913843.62</v>
      </c>
      <c r="Z7185" s="2">
        <v>0</v>
      </c>
      <c r="AA7185" s="2" t="s">
        <v>97</v>
      </c>
      <c r="AB7185" s="2" t="s">
        <v>15728</v>
      </c>
      <c r="AC7185" s="2" t="s">
        <v>106</v>
      </c>
      <c r="AD7185" s="2" t="s">
        <v>76</v>
      </c>
      <c r="AE7185" s="5">
        <v>69.150000000000006</v>
      </c>
      <c r="AF7185" s="2">
        <v>0</v>
      </c>
      <c r="AG7185" s="2" t="s">
        <v>97</v>
      </c>
      <c r="AH7185" s="2"/>
      <c r="AI7185" s="6" t="str">
        <f t="shared" si="336"/>
        <v>55-64</v>
      </c>
      <c r="AJ7185" s="11">
        <f>YEAR(tbl_LoanData[[#This Row],[Application Date]])</f>
        <v>2026</v>
      </c>
      <c r="AK7185" s="11" t="str">
        <f>TEXT(tbl_LoanData[[#This Row],[Application Date]],"MMMM")</f>
        <v>June</v>
      </c>
      <c r="AL7185" s="12">
        <f>DATE(YEAR(tbl_LoanData[[#This Row],[Application Date]]),MONTH(tbl_LoanData[[#This Row],[Application Date]]),1)</f>
        <v>46174</v>
      </c>
      <c r="AM7185" s="14">
        <f ca="1">IF(AND(tbl_LoanData[[#This Row],[Application Date]]&gt;=EOMONTH(TODAY(),-1)+1,tbl_LoanData[[#This Row],[Application Date]]&lt;=TODAY()),tbl_LoanData[[#This Row],[Loan Amount]],0)</f>
        <v>0</v>
      </c>
      <c r="AN7185" s="14">
        <f>tbl_LoanData[[#This Row],[Amount Paid]]-(Q7185-X7185)</f>
        <v>-847800</v>
      </c>
      <c r="AO7185" s="14">
        <f>IF(tbl_LoanData[[#This Row],[Application Status]]="Approved",1,0)</f>
        <v>0</v>
      </c>
      <c r="AP7185" s="22" t="str">
        <f t="shared" ca="1" si="337"/>
        <v/>
      </c>
      <c r="AQ7185" s="22" t="str">
        <f t="shared" ca="1" si="338"/>
        <v/>
      </c>
    </row>
    <row r="7186" spans="1:43" ht="14.4" customHeight="1" x14ac:dyDescent="0.3">
      <c r="A7186" s="2" t="s">
        <v>4143</v>
      </c>
      <c r="B7186" s="2" t="s">
        <v>4144</v>
      </c>
      <c r="C7186" s="2" t="s">
        <v>401</v>
      </c>
      <c r="D7186" s="2" t="s">
        <v>82</v>
      </c>
      <c r="E7186" s="2" t="s">
        <v>68</v>
      </c>
      <c r="F7186" s="2">
        <v>23</v>
      </c>
      <c r="G7186" s="2" t="s">
        <v>83</v>
      </c>
      <c r="H7186" s="2" t="s">
        <v>93</v>
      </c>
      <c r="I7186" s="2" t="s">
        <v>50</v>
      </c>
      <c r="J7186" s="3">
        <v>46194</v>
      </c>
      <c r="K7186" s="3">
        <v>46198</v>
      </c>
      <c r="L7186" s="2" t="s">
        <v>37</v>
      </c>
      <c r="M7186" s="2" t="s">
        <v>260</v>
      </c>
      <c r="N7186" s="2" t="s">
        <v>261</v>
      </c>
      <c r="O7186" s="4">
        <v>204000</v>
      </c>
      <c r="P7186" s="4">
        <v>80100</v>
      </c>
      <c r="Q7186" s="4">
        <v>123900</v>
      </c>
      <c r="R7186" s="2">
        <v>60</v>
      </c>
      <c r="S7186" s="5">
        <v>7.32</v>
      </c>
      <c r="T7186" s="4">
        <v>2820.79</v>
      </c>
      <c r="U7186" s="2" t="s">
        <v>73</v>
      </c>
      <c r="V7186" s="2" t="s">
        <v>74</v>
      </c>
      <c r="W7186" s="4">
        <v>0</v>
      </c>
      <c r="X7186" s="4">
        <v>169247.4</v>
      </c>
      <c r="Y7186" s="4">
        <v>169247.4</v>
      </c>
      <c r="Z7186" s="2">
        <v>29</v>
      </c>
      <c r="AA7186" s="2" t="s">
        <v>57</v>
      </c>
      <c r="AB7186" s="2" t="s">
        <v>15732</v>
      </c>
      <c r="AC7186" s="2" t="s">
        <v>75</v>
      </c>
      <c r="AD7186" s="2" t="s">
        <v>76</v>
      </c>
      <c r="AE7186" s="5">
        <v>60.74</v>
      </c>
      <c r="AF7186" s="2">
        <v>1</v>
      </c>
      <c r="AG7186" s="2" t="s">
        <v>77</v>
      </c>
      <c r="AH7186" s="2">
        <v>4</v>
      </c>
      <c r="AI7186" s="6" t="str">
        <f t="shared" si="336"/>
        <v>18-24</v>
      </c>
      <c r="AJ7186" s="11">
        <f>YEAR(tbl_LoanData[[#This Row],[Application Date]])</f>
        <v>2026</v>
      </c>
      <c r="AK7186" s="11" t="str">
        <f>TEXT(tbl_LoanData[[#This Row],[Application Date]],"MMMM")</f>
        <v>June</v>
      </c>
      <c r="AL7186" s="12">
        <f>DATE(YEAR(tbl_LoanData[[#This Row],[Application Date]]),MONTH(tbl_LoanData[[#This Row],[Application Date]]),1)</f>
        <v>46174</v>
      </c>
      <c r="AM7186" s="14">
        <f ca="1">IF(AND(tbl_LoanData[[#This Row],[Application Date]]&gt;=EOMONTH(TODAY(),-1)+1,tbl_LoanData[[#This Row],[Application Date]]&lt;=TODAY()),tbl_LoanData[[#This Row],[Loan Amount]],0)</f>
        <v>0</v>
      </c>
      <c r="AN7186" s="14">
        <f>tbl_LoanData[[#This Row],[Amount Paid]]-(Q7186-X7186)</f>
        <v>45347.399999999994</v>
      </c>
      <c r="AO7186" s="14">
        <f>IF(tbl_LoanData[[#This Row],[Application Status]]="Approved",1,0)</f>
        <v>1</v>
      </c>
      <c r="AP7186" s="22" t="str">
        <f t="shared" ca="1" si="337"/>
        <v/>
      </c>
      <c r="AQ7186" s="22" t="str">
        <f t="shared" ca="1" si="338"/>
        <v/>
      </c>
    </row>
    <row r="7187" spans="1:43" ht="14.4" customHeight="1" x14ac:dyDescent="0.3">
      <c r="A7187" s="2" t="s">
        <v>4165</v>
      </c>
      <c r="B7187" s="2" t="s">
        <v>4166</v>
      </c>
      <c r="C7187" s="2" t="s">
        <v>220</v>
      </c>
      <c r="D7187" s="2" t="s">
        <v>182</v>
      </c>
      <c r="E7187" s="2" t="s">
        <v>268</v>
      </c>
      <c r="F7187" s="2">
        <v>44</v>
      </c>
      <c r="G7187" s="2" t="s">
        <v>69</v>
      </c>
      <c r="H7187" s="2" t="s">
        <v>516</v>
      </c>
      <c r="I7187" s="2" t="s">
        <v>53</v>
      </c>
      <c r="J7187" s="3">
        <v>46198</v>
      </c>
      <c r="K7187" s="3"/>
      <c r="L7187" s="2" t="s">
        <v>40</v>
      </c>
      <c r="M7187" s="2" t="s">
        <v>94</v>
      </c>
      <c r="N7187" s="2" t="s">
        <v>4</v>
      </c>
      <c r="O7187" s="4">
        <v>719000</v>
      </c>
      <c r="P7187" s="4">
        <v>205400</v>
      </c>
      <c r="Q7187" s="4">
        <v>513600</v>
      </c>
      <c r="R7187" s="2">
        <v>18</v>
      </c>
      <c r="S7187" s="5">
        <v>11.93</v>
      </c>
      <c r="T7187" s="4">
        <v>33639.370000000003</v>
      </c>
      <c r="U7187" s="2" t="s">
        <v>113</v>
      </c>
      <c r="V7187" s="2" t="s">
        <v>97</v>
      </c>
      <c r="W7187" s="4">
        <v>0</v>
      </c>
      <c r="X7187" s="4">
        <v>0</v>
      </c>
      <c r="Y7187" s="4">
        <v>605508.72</v>
      </c>
      <c r="Z7187" s="2">
        <v>0</v>
      </c>
      <c r="AA7187" s="2" t="s">
        <v>97</v>
      </c>
      <c r="AB7187" s="2" t="s">
        <v>15728</v>
      </c>
      <c r="AC7187" s="2" t="s">
        <v>213</v>
      </c>
      <c r="AD7187" s="2" t="s">
        <v>76</v>
      </c>
      <c r="AE7187" s="5">
        <v>71.430000000000007</v>
      </c>
      <c r="AF7187" s="2">
        <v>0</v>
      </c>
      <c r="AG7187" s="2" t="s">
        <v>97</v>
      </c>
      <c r="AH7187" s="2"/>
      <c r="AI7187" s="6" t="str">
        <f t="shared" si="336"/>
        <v>35-44</v>
      </c>
      <c r="AJ7187" s="11">
        <f>YEAR(tbl_LoanData[[#This Row],[Application Date]])</f>
        <v>2026</v>
      </c>
      <c r="AK7187" s="11" t="str">
        <f>TEXT(tbl_LoanData[[#This Row],[Application Date]],"MMMM")</f>
        <v>June</v>
      </c>
      <c r="AL7187" s="12">
        <f>DATE(YEAR(tbl_LoanData[[#This Row],[Application Date]]),MONTH(tbl_LoanData[[#This Row],[Application Date]]),1)</f>
        <v>46174</v>
      </c>
      <c r="AM7187" s="14">
        <f ca="1">IF(AND(tbl_LoanData[[#This Row],[Application Date]]&gt;=EOMONTH(TODAY(),-1)+1,tbl_LoanData[[#This Row],[Application Date]]&lt;=TODAY()),tbl_LoanData[[#This Row],[Loan Amount]],0)</f>
        <v>0</v>
      </c>
      <c r="AN7187" s="14">
        <f>tbl_LoanData[[#This Row],[Amount Paid]]-(Q7187-X7187)</f>
        <v>-513600</v>
      </c>
      <c r="AO7187" s="14">
        <f>IF(tbl_LoanData[[#This Row],[Application Status]]="Approved",1,0)</f>
        <v>0</v>
      </c>
      <c r="AP7187" s="22" t="str">
        <f t="shared" ca="1" si="337"/>
        <v/>
      </c>
      <c r="AQ7187" s="22" t="str">
        <f t="shared" ca="1" si="338"/>
        <v/>
      </c>
    </row>
    <row r="7188" spans="1:43" ht="14.4" customHeight="1" x14ac:dyDescent="0.3">
      <c r="A7188" s="2" t="s">
        <v>4229</v>
      </c>
      <c r="B7188" s="2" t="s">
        <v>4230</v>
      </c>
      <c r="C7188" s="2" t="s">
        <v>356</v>
      </c>
      <c r="D7188" s="2" t="s">
        <v>232</v>
      </c>
      <c r="E7188" s="2" t="s">
        <v>204</v>
      </c>
      <c r="F7188" s="2">
        <v>62</v>
      </c>
      <c r="G7188" s="2" t="s">
        <v>69</v>
      </c>
      <c r="H7188" s="2" t="s">
        <v>211</v>
      </c>
      <c r="I7188" s="2" t="s">
        <v>50</v>
      </c>
      <c r="J7188" s="3">
        <v>46181</v>
      </c>
      <c r="K7188" s="3">
        <v>46186</v>
      </c>
      <c r="L7188" s="2" t="s">
        <v>39</v>
      </c>
      <c r="M7188" s="2" t="s">
        <v>71</v>
      </c>
      <c r="N7188" s="2" t="s">
        <v>294</v>
      </c>
      <c r="O7188" s="4">
        <v>1792000</v>
      </c>
      <c r="P7188" s="4">
        <v>292300</v>
      </c>
      <c r="Q7188" s="4">
        <v>1499700</v>
      </c>
      <c r="R7188" s="2">
        <v>18</v>
      </c>
      <c r="S7188" s="5">
        <v>6.08</v>
      </c>
      <c r="T7188" s="4">
        <v>90915.15</v>
      </c>
      <c r="U7188" s="2" t="s">
        <v>73</v>
      </c>
      <c r="V7188" s="2" t="s">
        <v>74</v>
      </c>
      <c r="W7188" s="4">
        <v>0</v>
      </c>
      <c r="X7188" s="4">
        <v>1636472.64</v>
      </c>
      <c r="Y7188" s="4">
        <v>1636472.64</v>
      </c>
      <c r="Z7188" s="2">
        <v>56</v>
      </c>
      <c r="AA7188" s="2" t="s">
        <v>58</v>
      </c>
      <c r="AB7188" s="2" t="s">
        <v>15732</v>
      </c>
      <c r="AC7188" s="2" t="s">
        <v>106</v>
      </c>
      <c r="AD7188" s="2" t="s">
        <v>76</v>
      </c>
      <c r="AE7188" s="5">
        <v>83.69</v>
      </c>
      <c r="AF7188" s="2">
        <v>2</v>
      </c>
      <c r="AG7188" s="2" t="s">
        <v>15718</v>
      </c>
      <c r="AH7188" s="2">
        <v>5</v>
      </c>
      <c r="AI7188" s="6" t="str">
        <f t="shared" si="336"/>
        <v>55-64</v>
      </c>
      <c r="AJ7188" s="11">
        <f>YEAR(tbl_LoanData[[#This Row],[Application Date]])</f>
        <v>2026</v>
      </c>
      <c r="AK7188" s="11" t="str">
        <f>TEXT(tbl_LoanData[[#This Row],[Application Date]],"MMMM")</f>
        <v>June</v>
      </c>
      <c r="AL7188" s="12">
        <f>DATE(YEAR(tbl_LoanData[[#This Row],[Application Date]]),MONTH(tbl_LoanData[[#This Row],[Application Date]]),1)</f>
        <v>46174</v>
      </c>
      <c r="AM7188" s="14">
        <f ca="1">IF(AND(tbl_LoanData[[#This Row],[Application Date]]&gt;=EOMONTH(TODAY(),-1)+1,tbl_LoanData[[#This Row],[Application Date]]&lt;=TODAY()),tbl_LoanData[[#This Row],[Loan Amount]],0)</f>
        <v>0</v>
      </c>
      <c r="AN7188" s="14">
        <f>tbl_LoanData[[#This Row],[Amount Paid]]-(Q7188-X7188)</f>
        <v>136772.6399999999</v>
      </c>
      <c r="AO7188" s="14">
        <f>IF(tbl_LoanData[[#This Row],[Application Status]]="Approved",1,0)</f>
        <v>1</v>
      </c>
      <c r="AP7188" s="22" t="str">
        <f t="shared" ca="1" si="337"/>
        <v/>
      </c>
      <c r="AQ7188" s="22" t="str">
        <f t="shared" ca="1" si="338"/>
        <v/>
      </c>
    </row>
    <row r="7189" spans="1:43" ht="14.4" customHeight="1" x14ac:dyDescent="0.3">
      <c r="A7189" s="2" t="s">
        <v>4487</v>
      </c>
      <c r="B7189" s="2" t="s">
        <v>4488</v>
      </c>
      <c r="C7189" s="2" t="s">
        <v>390</v>
      </c>
      <c r="D7189" s="2" t="s">
        <v>102</v>
      </c>
      <c r="E7189" s="2" t="s">
        <v>204</v>
      </c>
      <c r="F7189" s="2">
        <v>42</v>
      </c>
      <c r="G7189" s="2" t="s">
        <v>83</v>
      </c>
      <c r="H7189" s="2" t="s">
        <v>237</v>
      </c>
      <c r="I7189" s="2" t="s">
        <v>48</v>
      </c>
      <c r="J7189" s="3">
        <v>46183</v>
      </c>
      <c r="K7189" s="3">
        <v>46203</v>
      </c>
      <c r="L7189" s="2" t="s">
        <v>39</v>
      </c>
      <c r="M7189" s="2" t="s">
        <v>85</v>
      </c>
      <c r="N7189" s="2" t="s">
        <v>373</v>
      </c>
      <c r="O7189" s="4">
        <v>2177000</v>
      </c>
      <c r="P7189" s="4">
        <v>422900</v>
      </c>
      <c r="Q7189" s="4">
        <v>1754100</v>
      </c>
      <c r="R7189" s="2">
        <v>12</v>
      </c>
      <c r="S7189" s="5">
        <v>6.06</v>
      </c>
      <c r="T7189" s="4">
        <v>155033.20000000001</v>
      </c>
      <c r="U7189" s="2" t="s">
        <v>73</v>
      </c>
      <c r="V7189" s="2" t="s">
        <v>74</v>
      </c>
      <c r="W7189" s="4">
        <v>0</v>
      </c>
      <c r="X7189" s="4">
        <v>1860398.46</v>
      </c>
      <c r="Y7189" s="4">
        <v>1860398.46</v>
      </c>
      <c r="Z7189" s="2">
        <v>32</v>
      </c>
      <c r="AA7189" s="2" t="s">
        <v>58</v>
      </c>
      <c r="AB7189" s="2" t="s">
        <v>15728</v>
      </c>
      <c r="AC7189" s="2" t="s">
        <v>360</v>
      </c>
      <c r="AD7189" s="2" t="s">
        <v>76</v>
      </c>
      <c r="AE7189" s="5">
        <v>80.569999999999993</v>
      </c>
      <c r="AF7189" s="2">
        <v>1</v>
      </c>
      <c r="AG7189" s="2" t="s">
        <v>15718</v>
      </c>
      <c r="AH7189" s="2">
        <v>20</v>
      </c>
      <c r="AI7189" s="6" t="str">
        <f t="shared" si="336"/>
        <v>35-44</v>
      </c>
      <c r="AJ7189" s="11">
        <f>YEAR(tbl_LoanData[[#This Row],[Application Date]])</f>
        <v>2026</v>
      </c>
      <c r="AK7189" s="11" t="str">
        <f>TEXT(tbl_LoanData[[#This Row],[Application Date]],"MMMM")</f>
        <v>June</v>
      </c>
      <c r="AL7189" s="12">
        <f>DATE(YEAR(tbl_LoanData[[#This Row],[Application Date]]),MONTH(tbl_LoanData[[#This Row],[Application Date]]),1)</f>
        <v>46174</v>
      </c>
      <c r="AM7189" s="14">
        <f ca="1">IF(AND(tbl_LoanData[[#This Row],[Application Date]]&gt;=EOMONTH(TODAY(),-1)+1,tbl_LoanData[[#This Row],[Application Date]]&lt;=TODAY()),tbl_LoanData[[#This Row],[Loan Amount]],0)</f>
        <v>0</v>
      </c>
      <c r="AN7189" s="14">
        <f>tbl_LoanData[[#This Row],[Amount Paid]]-(Q7189-X7189)</f>
        <v>106298.45999999996</v>
      </c>
      <c r="AO7189" s="14">
        <f>IF(tbl_LoanData[[#This Row],[Application Status]]="Approved",1,0)</f>
        <v>1</v>
      </c>
      <c r="AP7189" s="22" t="str">
        <f t="shared" ca="1" si="337"/>
        <v/>
      </c>
      <c r="AQ7189" s="22" t="str">
        <f t="shared" ca="1" si="338"/>
        <v/>
      </c>
    </row>
    <row r="7190" spans="1:43" ht="14.4" customHeight="1" x14ac:dyDescent="0.3">
      <c r="A7190" s="2" t="s">
        <v>4605</v>
      </c>
      <c r="B7190" s="2" t="s">
        <v>4606</v>
      </c>
      <c r="C7190" s="2" t="s">
        <v>116</v>
      </c>
      <c r="D7190" s="2" t="s">
        <v>268</v>
      </c>
      <c r="E7190" s="2" t="s">
        <v>150</v>
      </c>
      <c r="F7190" s="2">
        <v>59</v>
      </c>
      <c r="G7190" s="2" t="s">
        <v>69</v>
      </c>
      <c r="H7190" s="2" t="s">
        <v>273</v>
      </c>
      <c r="I7190" s="2" t="s">
        <v>45</v>
      </c>
      <c r="J7190" s="3">
        <v>46197</v>
      </c>
      <c r="K7190" s="3">
        <v>46202</v>
      </c>
      <c r="L7190" s="2" t="s">
        <v>36</v>
      </c>
      <c r="M7190" s="2" t="s">
        <v>85</v>
      </c>
      <c r="N7190" s="2" t="s">
        <v>344</v>
      </c>
      <c r="O7190" s="4">
        <v>806000</v>
      </c>
      <c r="P7190" s="4">
        <v>272700</v>
      </c>
      <c r="Q7190" s="4">
        <v>533300</v>
      </c>
      <c r="R7190" s="2">
        <v>36</v>
      </c>
      <c r="S7190" s="5">
        <v>7.79</v>
      </c>
      <c r="T7190" s="4">
        <v>18275.89</v>
      </c>
      <c r="U7190" s="2" t="s">
        <v>73</v>
      </c>
      <c r="V7190" s="2" t="s">
        <v>74</v>
      </c>
      <c r="W7190" s="4">
        <v>0</v>
      </c>
      <c r="X7190" s="4">
        <v>657932.21</v>
      </c>
      <c r="Y7190" s="4">
        <v>657932.21</v>
      </c>
      <c r="Z7190" s="2">
        <v>29</v>
      </c>
      <c r="AA7190" s="2" t="s">
        <v>57</v>
      </c>
      <c r="AB7190" s="2" t="s">
        <v>15736</v>
      </c>
      <c r="AC7190" s="2" t="s">
        <v>146</v>
      </c>
      <c r="AD7190" s="2" t="s">
        <v>76</v>
      </c>
      <c r="AE7190" s="5">
        <v>66.17</v>
      </c>
      <c r="AF7190" s="2">
        <v>1</v>
      </c>
      <c r="AG7190" s="2" t="s">
        <v>77</v>
      </c>
      <c r="AH7190" s="2">
        <v>5</v>
      </c>
      <c r="AI7190" s="6" t="str">
        <f t="shared" si="336"/>
        <v>55-64</v>
      </c>
      <c r="AJ7190" s="11">
        <f>YEAR(tbl_LoanData[[#This Row],[Application Date]])</f>
        <v>2026</v>
      </c>
      <c r="AK7190" s="11" t="str">
        <f>TEXT(tbl_LoanData[[#This Row],[Application Date]],"MMMM")</f>
        <v>June</v>
      </c>
      <c r="AL7190" s="12">
        <f>DATE(YEAR(tbl_LoanData[[#This Row],[Application Date]]),MONTH(tbl_LoanData[[#This Row],[Application Date]]),1)</f>
        <v>46174</v>
      </c>
      <c r="AM7190" s="14">
        <f ca="1">IF(AND(tbl_LoanData[[#This Row],[Application Date]]&gt;=EOMONTH(TODAY(),-1)+1,tbl_LoanData[[#This Row],[Application Date]]&lt;=TODAY()),tbl_LoanData[[#This Row],[Loan Amount]],0)</f>
        <v>0</v>
      </c>
      <c r="AN7190" s="14">
        <f>tbl_LoanData[[#This Row],[Amount Paid]]-(Q7190-X7190)</f>
        <v>124632.20999999996</v>
      </c>
      <c r="AO7190" s="14">
        <f>IF(tbl_LoanData[[#This Row],[Application Status]]="Approved",1,0)</f>
        <v>1</v>
      </c>
      <c r="AP7190" s="22" t="str">
        <f t="shared" ca="1" si="337"/>
        <v/>
      </c>
      <c r="AQ7190" s="22" t="str">
        <f t="shared" ca="1" si="338"/>
        <v/>
      </c>
    </row>
    <row r="7191" spans="1:43" ht="14.4" customHeight="1" x14ac:dyDescent="0.3">
      <c r="A7191" s="2" t="s">
        <v>4851</v>
      </c>
      <c r="B7191" s="2" t="s">
        <v>4852</v>
      </c>
      <c r="C7191" s="2" t="s">
        <v>253</v>
      </c>
      <c r="D7191" s="2" t="s">
        <v>101</v>
      </c>
      <c r="E7191" s="2" t="s">
        <v>189</v>
      </c>
      <c r="F7191" s="2">
        <v>26</v>
      </c>
      <c r="G7191" s="2" t="s">
        <v>69</v>
      </c>
      <c r="H7191" s="2" t="s">
        <v>233</v>
      </c>
      <c r="I7191" s="2" t="s">
        <v>46</v>
      </c>
      <c r="J7191" s="3">
        <v>46202</v>
      </c>
      <c r="K7191" s="3">
        <v>46209</v>
      </c>
      <c r="L7191" s="2" t="s">
        <v>40</v>
      </c>
      <c r="M7191" s="2" t="s">
        <v>85</v>
      </c>
      <c r="N7191" s="2" t="s">
        <v>274</v>
      </c>
      <c r="O7191" s="4">
        <v>1174000</v>
      </c>
      <c r="P7191" s="4">
        <v>274200</v>
      </c>
      <c r="Q7191" s="4">
        <v>899800</v>
      </c>
      <c r="R7191" s="2">
        <v>60</v>
      </c>
      <c r="S7191" s="5">
        <v>5.93</v>
      </c>
      <c r="T7191" s="4">
        <v>19443.18</v>
      </c>
      <c r="U7191" s="2" t="s">
        <v>73</v>
      </c>
      <c r="V7191" s="2" t="s">
        <v>74</v>
      </c>
      <c r="W7191" s="4">
        <v>19443.18</v>
      </c>
      <c r="X7191" s="4">
        <v>1147147.52</v>
      </c>
      <c r="Y7191" s="4">
        <v>1166590.7</v>
      </c>
      <c r="Z7191" s="2">
        <v>0</v>
      </c>
      <c r="AA7191" s="2" t="s">
        <v>56</v>
      </c>
      <c r="AB7191" s="2" t="s">
        <v>15728</v>
      </c>
      <c r="AC7191" s="2" t="s">
        <v>121</v>
      </c>
      <c r="AD7191" s="2" t="s">
        <v>76</v>
      </c>
      <c r="AE7191" s="5">
        <v>76.64</v>
      </c>
      <c r="AF7191" s="2">
        <v>0</v>
      </c>
      <c r="AG7191" s="2" t="s">
        <v>77</v>
      </c>
      <c r="AH7191" s="2">
        <v>7</v>
      </c>
      <c r="AI7191" s="6" t="str">
        <f t="shared" si="336"/>
        <v>25-34</v>
      </c>
      <c r="AJ7191" s="11">
        <f>YEAR(tbl_LoanData[[#This Row],[Application Date]])</f>
        <v>2026</v>
      </c>
      <c r="AK7191" s="11" t="str">
        <f>TEXT(tbl_LoanData[[#This Row],[Application Date]],"MMMM")</f>
        <v>June</v>
      </c>
      <c r="AL7191" s="12">
        <f>DATE(YEAR(tbl_LoanData[[#This Row],[Application Date]]),MONTH(tbl_LoanData[[#This Row],[Application Date]]),1)</f>
        <v>46174</v>
      </c>
      <c r="AM7191" s="14">
        <f ca="1">IF(AND(tbl_LoanData[[#This Row],[Application Date]]&gt;=EOMONTH(TODAY(),-1)+1,tbl_LoanData[[#This Row],[Application Date]]&lt;=TODAY()),tbl_LoanData[[#This Row],[Loan Amount]],0)</f>
        <v>0</v>
      </c>
      <c r="AN7191" s="14">
        <f>tbl_LoanData[[#This Row],[Amount Paid]]-(Q7191-X7191)</f>
        <v>266790.7</v>
      </c>
      <c r="AO7191" s="14">
        <f>IF(tbl_LoanData[[#This Row],[Application Status]]="Approved",1,0)</f>
        <v>1</v>
      </c>
      <c r="AP7191" s="22" t="str">
        <f t="shared" ca="1" si="337"/>
        <v/>
      </c>
      <c r="AQ7191" s="22" t="str">
        <f t="shared" ca="1" si="338"/>
        <v/>
      </c>
    </row>
    <row r="7192" spans="1:43" ht="14.4" customHeight="1" x14ac:dyDescent="0.3">
      <c r="A7192" s="2" t="s">
        <v>4941</v>
      </c>
      <c r="B7192" s="2" t="s">
        <v>4942</v>
      </c>
      <c r="C7192" s="2" t="s">
        <v>644</v>
      </c>
      <c r="D7192" s="2" t="s">
        <v>204</v>
      </c>
      <c r="E7192" s="2" t="s">
        <v>125</v>
      </c>
      <c r="F7192" s="2">
        <v>36</v>
      </c>
      <c r="G7192" s="2" t="s">
        <v>83</v>
      </c>
      <c r="H7192" s="2" t="s">
        <v>318</v>
      </c>
      <c r="I7192" s="2" t="s">
        <v>42</v>
      </c>
      <c r="J7192" s="3">
        <v>46180</v>
      </c>
      <c r="K7192" s="3"/>
      <c r="L7192" s="2" t="s">
        <v>36</v>
      </c>
      <c r="M7192" s="2" t="s">
        <v>104</v>
      </c>
      <c r="N7192" s="2" t="s">
        <v>105</v>
      </c>
      <c r="O7192" s="4">
        <v>1977000</v>
      </c>
      <c r="P7192" s="4">
        <v>390600</v>
      </c>
      <c r="Q7192" s="4">
        <v>1586400</v>
      </c>
      <c r="R7192" s="2">
        <v>24</v>
      </c>
      <c r="S7192" s="5">
        <v>6.59</v>
      </c>
      <c r="T7192" s="4">
        <v>74811.98</v>
      </c>
      <c r="U7192" s="2" t="s">
        <v>113</v>
      </c>
      <c r="V7192" s="2" t="s">
        <v>97</v>
      </c>
      <c r="W7192" s="4">
        <v>0</v>
      </c>
      <c r="X7192" s="4">
        <v>0</v>
      </c>
      <c r="Y7192" s="4">
        <v>1795487.52</v>
      </c>
      <c r="Z7192" s="2">
        <v>0</v>
      </c>
      <c r="AA7192" s="2" t="s">
        <v>97</v>
      </c>
      <c r="AB7192" s="2" t="s">
        <v>15727</v>
      </c>
      <c r="AC7192" s="2" t="s">
        <v>332</v>
      </c>
      <c r="AD7192" s="2" t="s">
        <v>76</v>
      </c>
      <c r="AE7192" s="5">
        <v>80.239999999999995</v>
      </c>
      <c r="AF7192" s="2">
        <v>0</v>
      </c>
      <c r="AG7192" s="2" t="s">
        <v>97</v>
      </c>
      <c r="AH7192" s="2"/>
      <c r="AI7192" s="6" t="str">
        <f t="shared" si="336"/>
        <v>35-44</v>
      </c>
      <c r="AJ7192" s="11">
        <f>YEAR(tbl_LoanData[[#This Row],[Application Date]])</f>
        <v>2026</v>
      </c>
      <c r="AK7192" s="11" t="str">
        <f>TEXT(tbl_LoanData[[#This Row],[Application Date]],"MMMM")</f>
        <v>June</v>
      </c>
      <c r="AL7192" s="12">
        <f>DATE(YEAR(tbl_LoanData[[#This Row],[Application Date]]),MONTH(tbl_LoanData[[#This Row],[Application Date]]),1)</f>
        <v>46174</v>
      </c>
      <c r="AM7192" s="14">
        <f ca="1">IF(AND(tbl_LoanData[[#This Row],[Application Date]]&gt;=EOMONTH(TODAY(),-1)+1,tbl_LoanData[[#This Row],[Application Date]]&lt;=TODAY()),tbl_LoanData[[#This Row],[Loan Amount]],0)</f>
        <v>0</v>
      </c>
      <c r="AN7192" s="14">
        <f>tbl_LoanData[[#This Row],[Amount Paid]]-(Q7192-X7192)</f>
        <v>-1586400</v>
      </c>
      <c r="AO7192" s="14">
        <f>IF(tbl_LoanData[[#This Row],[Application Status]]="Approved",1,0)</f>
        <v>0</v>
      </c>
      <c r="AP7192" s="22" t="str">
        <f t="shared" ca="1" si="337"/>
        <v/>
      </c>
      <c r="AQ7192" s="22" t="str">
        <f t="shared" ca="1" si="338"/>
        <v/>
      </c>
    </row>
    <row r="7193" spans="1:43" ht="14.4" customHeight="1" x14ac:dyDescent="0.3">
      <c r="A7193" s="2" t="s">
        <v>4955</v>
      </c>
      <c r="B7193" s="2" t="s">
        <v>4956</v>
      </c>
      <c r="C7193" s="2" t="s">
        <v>331</v>
      </c>
      <c r="D7193" s="2" t="s">
        <v>232</v>
      </c>
      <c r="E7193" s="2" t="s">
        <v>101</v>
      </c>
      <c r="F7193" s="2">
        <v>48</v>
      </c>
      <c r="G7193" s="2" t="s">
        <v>83</v>
      </c>
      <c r="H7193" s="2" t="s">
        <v>237</v>
      </c>
      <c r="I7193" s="2" t="s">
        <v>48</v>
      </c>
      <c r="J7193" s="3">
        <v>46174</v>
      </c>
      <c r="K7193" s="3">
        <v>46178</v>
      </c>
      <c r="L7193" s="2" t="s">
        <v>40</v>
      </c>
      <c r="M7193" s="2" t="s">
        <v>85</v>
      </c>
      <c r="N7193" s="2" t="s">
        <v>86</v>
      </c>
      <c r="O7193" s="4">
        <v>1230000</v>
      </c>
      <c r="P7193" s="4">
        <v>401600</v>
      </c>
      <c r="Q7193" s="4">
        <v>828400</v>
      </c>
      <c r="R7193" s="2">
        <v>48</v>
      </c>
      <c r="S7193" s="5">
        <v>10.66</v>
      </c>
      <c r="T7193" s="4">
        <v>24617.29</v>
      </c>
      <c r="U7193" s="2" t="s">
        <v>73</v>
      </c>
      <c r="V7193" s="2" t="s">
        <v>74</v>
      </c>
      <c r="W7193" s="4">
        <v>49234.58</v>
      </c>
      <c r="X7193" s="4">
        <v>1132395.18</v>
      </c>
      <c r="Y7193" s="4">
        <v>1181629.76</v>
      </c>
      <c r="Z7193" s="2">
        <v>0</v>
      </c>
      <c r="AA7193" s="2" t="s">
        <v>56</v>
      </c>
      <c r="AB7193" s="2" t="s">
        <v>15735</v>
      </c>
      <c r="AC7193" s="2" t="s">
        <v>360</v>
      </c>
      <c r="AD7193" s="2" t="s">
        <v>76</v>
      </c>
      <c r="AE7193" s="5">
        <v>67.349999999999994</v>
      </c>
      <c r="AF7193" s="2">
        <v>0</v>
      </c>
      <c r="AG7193" s="2" t="s">
        <v>77</v>
      </c>
      <c r="AH7193" s="2">
        <v>4</v>
      </c>
      <c r="AI7193" s="6" t="str">
        <f t="shared" si="336"/>
        <v>45-54</v>
      </c>
      <c r="AJ7193" s="11">
        <f>YEAR(tbl_LoanData[[#This Row],[Application Date]])</f>
        <v>2026</v>
      </c>
      <c r="AK7193" s="11" t="str">
        <f>TEXT(tbl_LoanData[[#This Row],[Application Date]],"MMMM")</f>
        <v>June</v>
      </c>
      <c r="AL7193" s="12">
        <f>DATE(YEAR(tbl_LoanData[[#This Row],[Application Date]]),MONTH(tbl_LoanData[[#This Row],[Application Date]]),1)</f>
        <v>46174</v>
      </c>
      <c r="AM7193" s="14">
        <f ca="1">IF(AND(tbl_LoanData[[#This Row],[Application Date]]&gt;=EOMONTH(TODAY(),-1)+1,tbl_LoanData[[#This Row],[Application Date]]&lt;=TODAY()),tbl_LoanData[[#This Row],[Loan Amount]],0)</f>
        <v>0</v>
      </c>
      <c r="AN7193" s="14">
        <f>tbl_LoanData[[#This Row],[Amount Paid]]-(Q7193-X7193)</f>
        <v>353229.75999999995</v>
      </c>
      <c r="AO7193" s="14">
        <f>IF(tbl_LoanData[[#This Row],[Application Status]]="Approved",1,0)</f>
        <v>1</v>
      </c>
      <c r="AP7193" s="22" t="str">
        <f t="shared" ca="1" si="337"/>
        <v/>
      </c>
      <c r="AQ7193" s="22" t="str">
        <f t="shared" ca="1" si="338"/>
        <v/>
      </c>
    </row>
    <row r="7194" spans="1:43" ht="14.4" customHeight="1" x14ac:dyDescent="0.3">
      <c r="A7194" s="2" t="s">
        <v>5121</v>
      </c>
      <c r="B7194" s="2" t="s">
        <v>5122</v>
      </c>
      <c r="C7194" s="2" t="s">
        <v>149</v>
      </c>
      <c r="D7194" s="2" t="s">
        <v>232</v>
      </c>
      <c r="E7194" s="2" t="s">
        <v>183</v>
      </c>
      <c r="F7194" s="2">
        <v>22</v>
      </c>
      <c r="G7194" s="2" t="s">
        <v>83</v>
      </c>
      <c r="H7194" s="2" t="s">
        <v>110</v>
      </c>
      <c r="I7194" s="2" t="s">
        <v>46</v>
      </c>
      <c r="J7194" s="3">
        <v>46178</v>
      </c>
      <c r="K7194" s="3">
        <v>46193</v>
      </c>
      <c r="L7194" s="2" t="s">
        <v>36</v>
      </c>
      <c r="M7194" s="2" t="s">
        <v>111</v>
      </c>
      <c r="N7194" s="2" t="s">
        <v>350</v>
      </c>
      <c r="O7194" s="4">
        <v>1708000</v>
      </c>
      <c r="P7194" s="4">
        <v>347000</v>
      </c>
      <c r="Q7194" s="4">
        <v>1361000</v>
      </c>
      <c r="R7194" s="2">
        <v>48</v>
      </c>
      <c r="S7194" s="5">
        <v>8.34</v>
      </c>
      <c r="T7194" s="4">
        <v>37813.120000000003</v>
      </c>
      <c r="U7194" s="2" t="s">
        <v>73</v>
      </c>
      <c r="V7194" s="2" t="s">
        <v>74</v>
      </c>
      <c r="W7194" s="4">
        <v>0</v>
      </c>
      <c r="X7194" s="4">
        <v>1815029.6</v>
      </c>
      <c r="Y7194" s="4">
        <v>1815029.6</v>
      </c>
      <c r="Z7194" s="2">
        <v>30</v>
      </c>
      <c r="AA7194" s="2" t="s">
        <v>57</v>
      </c>
      <c r="AB7194" s="2" t="s">
        <v>15734</v>
      </c>
      <c r="AC7194" s="2" t="s">
        <v>146</v>
      </c>
      <c r="AD7194" s="2" t="s">
        <v>76</v>
      </c>
      <c r="AE7194" s="5">
        <v>79.680000000000007</v>
      </c>
      <c r="AF7194" s="2">
        <v>1</v>
      </c>
      <c r="AG7194" s="2" t="s">
        <v>77</v>
      </c>
      <c r="AH7194" s="2">
        <v>15</v>
      </c>
      <c r="AI7194" s="6" t="str">
        <f t="shared" si="336"/>
        <v>18-24</v>
      </c>
      <c r="AJ7194" s="11">
        <f>YEAR(tbl_LoanData[[#This Row],[Application Date]])</f>
        <v>2026</v>
      </c>
      <c r="AK7194" s="11" t="str">
        <f>TEXT(tbl_LoanData[[#This Row],[Application Date]],"MMMM")</f>
        <v>June</v>
      </c>
      <c r="AL7194" s="12">
        <f>DATE(YEAR(tbl_LoanData[[#This Row],[Application Date]]),MONTH(tbl_LoanData[[#This Row],[Application Date]]),1)</f>
        <v>46174</v>
      </c>
      <c r="AM7194" s="14">
        <f ca="1">IF(AND(tbl_LoanData[[#This Row],[Application Date]]&gt;=EOMONTH(TODAY(),-1)+1,tbl_LoanData[[#This Row],[Application Date]]&lt;=TODAY()),tbl_LoanData[[#This Row],[Loan Amount]],0)</f>
        <v>0</v>
      </c>
      <c r="AN7194" s="14">
        <f>tbl_LoanData[[#This Row],[Amount Paid]]-(Q7194-X7194)</f>
        <v>454029.60000000009</v>
      </c>
      <c r="AO7194" s="14">
        <f>IF(tbl_LoanData[[#This Row],[Application Status]]="Approved",1,0)</f>
        <v>1</v>
      </c>
      <c r="AP7194" s="22" t="str">
        <f t="shared" ca="1" si="337"/>
        <v/>
      </c>
      <c r="AQ7194" s="22" t="str">
        <f t="shared" ca="1" si="338"/>
        <v/>
      </c>
    </row>
    <row r="7195" spans="1:43" ht="14.4" customHeight="1" x14ac:dyDescent="0.3">
      <c r="A7195" s="2" t="s">
        <v>5247</v>
      </c>
      <c r="B7195" s="2" t="s">
        <v>5248</v>
      </c>
      <c r="C7195" s="2" t="s">
        <v>281</v>
      </c>
      <c r="D7195" s="2" t="s">
        <v>81</v>
      </c>
      <c r="E7195" s="2" t="s">
        <v>165</v>
      </c>
      <c r="F7195" s="2">
        <v>36</v>
      </c>
      <c r="G7195" s="2" t="s">
        <v>83</v>
      </c>
      <c r="H7195" s="2" t="s">
        <v>307</v>
      </c>
      <c r="I7195" s="2" t="s">
        <v>43</v>
      </c>
      <c r="J7195" s="3">
        <v>46176</v>
      </c>
      <c r="K7195" s="3">
        <v>46190</v>
      </c>
      <c r="L7195" s="2" t="s">
        <v>36</v>
      </c>
      <c r="M7195" s="2" t="s">
        <v>71</v>
      </c>
      <c r="N7195" s="2" t="s">
        <v>162</v>
      </c>
      <c r="O7195" s="4">
        <v>1024000</v>
      </c>
      <c r="P7195" s="4">
        <v>253000</v>
      </c>
      <c r="Q7195" s="4">
        <v>771000</v>
      </c>
      <c r="R7195" s="2">
        <v>48</v>
      </c>
      <c r="S7195" s="5">
        <v>5.99</v>
      </c>
      <c r="T7195" s="4">
        <v>19911.080000000002</v>
      </c>
      <c r="U7195" s="2" t="s">
        <v>73</v>
      </c>
      <c r="V7195" s="2" t="s">
        <v>74</v>
      </c>
      <c r="W7195" s="4">
        <v>39822.160000000003</v>
      </c>
      <c r="X7195" s="4">
        <v>915909.44</v>
      </c>
      <c r="Y7195" s="4">
        <v>955731.6</v>
      </c>
      <c r="Z7195" s="2">
        <v>0</v>
      </c>
      <c r="AA7195" s="2" t="s">
        <v>56</v>
      </c>
      <c r="AB7195" s="2" t="s">
        <v>15735</v>
      </c>
      <c r="AC7195" s="2" t="s">
        <v>332</v>
      </c>
      <c r="AD7195" s="2" t="s">
        <v>76</v>
      </c>
      <c r="AE7195" s="5">
        <v>75.290000000000006</v>
      </c>
      <c r="AF7195" s="2">
        <v>0</v>
      </c>
      <c r="AG7195" s="2" t="s">
        <v>77</v>
      </c>
      <c r="AH7195" s="2">
        <v>14</v>
      </c>
      <c r="AI7195" s="6" t="str">
        <f t="shared" si="336"/>
        <v>35-44</v>
      </c>
      <c r="AJ7195" s="11">
        <f>YEAR(tbl_LoanData[[#This Row],[Application Date]])</f>
        <v>2026</v>
      </c>
      <c r="AK7195" s="11" t="str">
        <f>TEXT(tbl_LoanData[[#This Row],[Application Date]],"MMMM")</f>
        <v>June</v>
      </c>
      <c r="AL7195" s="12">
        <f>DATE(YEAR(tbl_LoanData[[#This Row],[Application Date]]),MONTH(tbl_LoanData[[#This Row],[Application Date]]),1)</f>
        <v>46174</v>
      </c>
      <c r="AM7195" s="14">
        <f ca="1">IF(AND(tbl_LoanData[[#This Row],[Application Date]]&gt;=EOMONTH(TODAY(),-1)+1,tbl_LoanData[[#This Row],[Application Date]]&lt;=TODAY()),tbl_LoanData[[#This Row],[Loan Amount]],0)</f>
        <v>0</v>
      </c>
      <c r="AN7195" s="14">
        <f>tbl_LoanData[[#This Row],[Amount Paid]]-(Q7195-X7195)</f>
        <v>184731.59999999995</v>
      </c>
      <c r="AO7195" s="14">
        <f>IF(tbl_LoanData[[#This Row],[Application Status]]="Approved",1,0)</f>
        <v>1</v>
      </c>
      <c r="AP7195" s="22" t="str">
        <f t="shared" ca="1" si="337"/>
        <v/>
      </c>
      <c r="AQ7195" s="22" t="str">
        <f t="shared" ca="1" si="338"/>
        <v/>
      </c>
    </row>
    <row r="7196" spans="1:43" ht="14.4" customHeight="1" x14ac:dyDescent="0.3">
      <c r="A7196" s="2" t="s">
        <v>5319</v>
      </c>
      <c r="B7196" s="2" t="s">
        <v>5320</v>
      </c>
      <c r="C7196" s="2" t="s">
        <v>181</v>
      </c>
      <c r="D7196" s="2" t="s">
        <v>182</v>
      </c>
      <c r="E7196" s="2" t="s">
        <v>91</v>
      </c>
      <c r="F7196" s="2">
        <v>59</v>
      </c>
      <c r="G7196" s="2" t="s">
        <v>83</v>
      </c>
      <c r="H7196" s="2" t="s">
        <v>119</v>
      </c>
      <c r="I7196" s="2" t="s">
        <v>43</v>
      </c>
      <c r="J7196" s="3">
        <v>46181</v>
      </c>
      <c r="K7196" s="3">
        <v>46196</v>
      </c>
      <c r="L7196" s="2" t="s">
        <v>40</v>
      </c>
      <c r="M7196" s="2" t="s">
        <v>71</v>
      </c>
      <c r="N7196" s="2" t="s">
        <v>137</v>
      </c>
      <c r="O7196" s="4">
        <v>1246000</v>
      </c>
      <c r="P7196" s="4">
        <v>447100</v>
      </c>
      <c r="Q7196" s="4">
        <v>798900</v>
      </c>
      <c r="R7196" s="2">
        <v>24</v>
      </c>
      <c r="S7196" s="5">
        <v>14.62</v>
      </c>
      <c r="T7196" s="4">
        <v>43020.76</v>
      </c>
      <c r="U7196" s="2" t="s">
        <v>73</v>
      </c>
      <c r="V7196" s="2" t="s">
        <v>74</v>
      </c>
      <c r="W7196" s="4">
        <v>43020.76</v>
      </c>
      <c r="X7196" s="4">
        <v>989477.6</v>
      </c>
      <c r="Y7196" s="4">
        <v>1032498.36</v>
      </c>
      <c r="Z7196" s="2">
        <v>0</v>
      </c>
      <c r="AA7196" s="2" t="s">
        <v>56</v>
      </c>
      <c r="AB7196" s="2" t="s">
        <v>15734</v>
      </c>
      <c r="AC7196" s="2" t="s">
        <v>332</v>
      </c>
      <c r="AD7196" s="2" t="s">
        <v>76</v>
      </c>
      <c r="AE7196" s="5">
        <v>64.12</v>
      </c>
      <c r="AF7196" s="2">
        <v>0</v>
      </c>
      <c r="AG7196" s="2" t="s">
        <v>77</v>
      </c>
      <c r="AH7196" s="2">
        <v>15</v>
      </c>
      <c r="AI7196" s="6" t="str">
        <f t="shared" si="336"/>
        <v>55-64</v>
      </c>
      <c r="AJ7196" s="11">
        <f>YEAR(tbl_LoanData[[#This Row],[Application Date]])</f>
        <v>2026</v>
      </c>
      <c r="AK7196" s="11" t="str">
        <f>TEXT(tbl_LoanData[[#This Row],[Application Date]],"MMMM")</f>
        <v>June</v>
      </c>
      <c r="AL7196" s="12">
        <f>DATE(YEAR(tbl_LoanData[[#This Row],[Application Date]]),MONTH(tbl_LoanData[[#This Row],[Application Date]]),1)</f>
        <v>46174</v>
      </c>
      <c r="AM7196" s="14">
        <f ca="1">IF(AND(tbl_LoanData[[#This Row],[Application Date]]&gt;=EOMONTH(TODAY(),-1)+1,tbl_LoanData[[#This Row],[Application Date]]&lt;=TODAY()),tbl_LoanData[[#This Row],[Loan Amount]],0)</f>
        <v>0</v>
      </c>
      <c r="AN7196" s="14">
        <f>tbl_LoanData[[#This Row],[Amount Paid]]-(Q7196-X7196)</f>
        <v>233598.36</v>
      </c>
      <c r="AO7196" s="14">
        <f>IF(tbl_LoanData[[#This Row],[Application Status]]="Approved",1,0)</f>
        <v>1</v>
      </c>
      <c r="AP7196" s="22" t="str">
        <f t="shared" ca="1" si="337"/>
        <v/>
      </c>
      <c r="AQ7196" s="22" t="str">
        <f t="shared" ca="1" si="338"/>
        <v/>
      </c>
    </row>
    <row r="7197" spans="1:43" ht="14.4" customHeight="1" x14ac:dyDescent="0.3">
      <c r="A7197" s="2" t="s">
        <v>5505</v>
      </c>
      <c r="B7197" s="2" t="s">
        <v>5506</v>
      </c>
      <c r="C7197" s="2" t="s">
        <v>109</v>
      </c>
      <c r="D7197" s="2" t="s">
        <v>102</v>
      </c>
      <c r="E7197" s="2" t="s">
        <v>117</v>
      </c>
      <c r="F7197" s="2">
        <v>56</v>
      </c>
      <c r="G7197" s="2" t="s">
        <v>83</v>
      </c>
      <c r="H7197" s="2" t="s">
        <v>103</v>
      </c>
      <c r="I7197" s="2" t="s">
        <v>43</v>
      </c>
      <c r="J7197" s="3">
        <v>46184</v>
      </c>
      <c r="K7197" s="3"/>
      <c r="L7197" s="2" t="s">
        <v>40</v>
      </c>
      <c r="M7197" s="2" t="s">
        <v>157</v>
      </c>
      <c r="N7197" s="2" t="s">
        <v>299</v>
      </c>
      <c r="O7197" s="4">
        <v>1015000</v>
      </c>
      <c r="P7197" s="4">
        <v>272400</v>
      </c>
      <c r="Q7197" s="4">
        <v>742600</v>
      </c>
      <c r="R7197" s="2">
        <v>48</v>
      </c>
      <c r="S7197" s="5">
        <v>5.41</v>
      </c>
      <c r="T7197" s="4">
        <v>18818.72</v>
      </c>
      <c r="U7197" s="2" t="s">
        <v>113</v>
      </c>
      <c r="V7197" s="2" t="s">
        <v>97</v>
      </c>
      <c r="W7197" s="4">
        <v>0</v>
      </c>
      <c r="X7197" s="4">
        <v>0</v>
      </c>
      <c r="Y7197" s="4">
        <v>903298.64</v>
      </c>
      <c r="Z7197" s="2">
        <v>0</v>
      </c>
      <c r="AA7197" s="2" t="s">
        <v>97</v>
      </c>
      <c r="AB7197" s="2" t="s">
        <v>15730</v>
      </c>
      <c r="AC7197" s="2" t="s">
        <v>138</v>
      </c>
      <c r="AD7197" s="2" t="s">
        <v>76</v>
      </c>
      <c r="AE7197" s="5">
        <v>73.16</v>
      </c>
      <c r="AF7197" s="2">
        <v>0</v>
      </c>
      <c r="AG7197" s="2" t="s">
        <v>97</v>
      </c>
      <c r="AH7197" s="2"/>
      <c r="AI7197" s="6" t="str">
        <f t="shared" si="336"/>
        <v>55-64</v>
      </c>
      <c r="AJ7197" s="11">
        <f>YEAR(tbl_LoanData[[#This Row],[Application Date]])</f>
        <v>2026</v>
      </c>
      <c r="AK7197" s="11" t="str">
        <f>TEXT(tbl_LoanData[[#This Row],[Application Date]],"MMMM")</f>
        <v>June</v>
      </c>
      <c r="AL7197" s="12">
        <f>DATE(YEAR(tbl_LoanData[[#This Row],[Application Date]]),MONTH(tbl_LoanData[[#This Row],[Application Date]]),1)</f>
        <v>46174</v>
      </c>
      <c r="AM7197" s="14">
        <f ca="1">IF(AND(tbl_LoanData[[#This Row],[Application Date]]&gt;=EOMONTH(TODAY(),-1)+1,tbl_LoanData[[#This Row],[Application Date]]&lt;=TODAY()),tbl_LoanData[[#This Row],[Loan Amount]],0)</f>
        <v>0</v>
      </c>
      <c r="AN7197" s="14">
        <f>tbl_LoanData[[#This Row],[Amount Paid]]-(Q7197-X7197)</f>
        <v>-742600</v>
      </c>
      <c r="AO7197" s="14">
        <f>IF(tbl_LoanData[[#This Row],[Application Status]]="Approved",1,0)</f>
        <v>0</v>
      </c>
      <c r="AP7197" s="22" t="str">
        <f t="shared" ca="1" si="337"/>
        <v/>
      </c>
      <c r="AQ7197" s="22" t="str">
        <f t="shared" ca="1" si="338"/>
        <v/>
      </c>
    </row>
    <row r="7198" spans="1:43" ht="14.4" customHeight="1" x14ac:dyDescent="0.3">
      <c r="A7198" s="2" t="s">
        <v>5573</v>
      </c>
      <c r="B7198" s="2" t="s">
        <v>5574</v>
      </c>
      <c r="C7198" s="2" t="s">
        <v>435</v>
      </c>
      <c r="D7198" s="2" t="s">
        <v>81</v>
      </c>
      <c r="E7198" s="2" t="s">
        <v>232</v>
      </c>
      <c r="F7198" s="2">
        <v>27</v>
      </c>
      <c r="G7198" s="2" t="s">
        <v>83</v>
      </c>
      <c r="H7198" s="2" t="s">
        <v>103</v>
      </c>
      <c r="I7198" s="2" t="s">
        <v>43</v>
      </c>
      <c r="J7198" s="3">
        <v>46181</v>
      </c>
      <c r="K7198" s="3">
        <v>46198</v>
      </c>
      <c r="L7198" s="2" t="s">
        <v>37</v>
      </c>
      <c r="M7198" s="2" t="s">
        <v>104</v>
      </c>
      <c r="N7198" s="2" t="s">
        <v>192</v>
      </c>
      <c r="O7198" s="4">
        <v>176000</v>
      </c>
      <c r="P7198" s="4">
        <v>59500</v>
      </c>
      <c r="Q7198" s="4">
        <v>116500</v>
      </c>
      <c r="R7198" s="2">
        <v>48</v>
      </c>
      <c r="S7198" s="5">
        <v>6.92</v>
      </c>
      <c r="T7198" s="4">
        <v>3098.9</v>
      </c>
      <c r="U7198" s="2" t="s">
        <v>73</v>
      </c>
      <c r="V7198" s="2" t="s">
        <v>74</v>
      </c>
      <c r="W7198" s="4">
        <v>3098.9</v>
      </c>
      <c r="X7198" s="4">
        <v>145648.29999999999</v>
      </c>
      <c r="Y7198" s="4">
        <v>148747.20000000001</v>
      </c>
      <c r="Z7198" s="2">
        <v>0</v>
      </c>
      <c r="AA7198" s="2" t="s">
        <v>56</v>
      </c>
      <c r="AB7198" s="2" t="s">
        <v>15735</v>
      </c>
      <c r="AC7198" s="2" t="s">
        <v>213</v>
      </c>
      <c r="AD7198" s="2" t="s">
        <v>76</v>
      </c>
      <c r="AE7198" s="5">
        <v>66.19</v>
      </c>
      <c r="AF7198" s="2">
        <v>0</v>
      </c>
      <c r="AG7198" s="2" t="s">
        <v>77</v>
      </c>
      <c r="AH7198" s="2">
        <v>17</v>
      </c>
      <c r="AI7198" s="6" t="str">
        <f t="shared" si="336"/>
        <v>25-34</v>
      </c>
      <c r="AJ7198" s="11">
        <f>YEAR(tbl_LoanData[[#This Row],[Application Date]])</f>
        <v>2026</v>
      </c>
      <c r="AK7198" s="11" t="str">
        <f>TEXT(tbl_LoanData[[#This Row],[Application Date]],"MMMM")</f>
        <v>June</v>
      </c>
      <c r="AL7198" s="12">
        <f>DATE(YEAR(tbl_LoanData[[#This Row],[Application Date]]),MONTH(tbl_LoanData[[#This Row],[Application Date]]),1)</f>
        <v>46174</v>
      </c>
      <c r="AM7198" s="14">
        <f ca="1">IF(AND(tbl_LoanData[[#This Row],[Application Date]]&gt;=EOMONTH(TODAY(),-1)+1,tbl_LoanData[[#This Row],[Application Date]]&lt;=TODAY()),tbl_LoanData[[#This Row],[Loan Amount]],0)</f>
        <v>0</v>
      </c>
      <c r="AN7198" s="14">
        <f>tbl_LoanData[[#This Row],[Amount Paid]]-(Q7198-X7198)</f>
        <v>32247.19999999999</v>
      </c>
      <c r="AO7198" s="14">
        <f>IF(tbl_LoanData[[#This Row],[Application Status]]="Approved",1,0)</f>
        <v>1</v>
      </c>
      <c r="AP7198" s="22" t="str">
        <f t="shared" ca="1" si="337"/>
        <v/>
      </c>
      <c r="AQ7198" s="22" t="str">
        <f t="shared" ca="1" si="338"/>
        <v/>
      </c>
    </row>
    <row r="7199" spans="1:43" ht="14.4" customHeight="1" x14ac:dyDescent="0.3">
      <c r="A7199" s="2" t="s">
        <v>5585</v>
      </c>
      <c r="B7199" s="2" t="s">
        <v>5586</v>
      </c>
      <c r="C7199" s="2" t="s">
        <v>712</v>
      </c>
      <c r="D7199" s="2" t="s">
        <v>142</v>
      </c>
      <c r="E7199" s="2" t="s">
        <v>268</v>
      </c>
      <c r="F7199" s="2">
        <v>51</v>
      </c>
      <c r="G7199" s="2" t="s">
        <v>83</v>
      </c>
      <c r="H7199" s="2" t="s">
        <v>233</v>
      </c>
      <c r="I7199" s="2" t="s">
        <v>46</v>
      </c>
      <c r="J7199" s="3">
        <v>46176</v>
      </c>
      <c r="K7199" s="3">
        <v>46186</v>
      </c>
      <c r="L7199" s="2" t="s">
        <v>37</v>
      </c>
      <c r="M7199" s="2" t="s">
        <v>94</v>
      </c>
      <c r="N7199" s="2" t="s">
        <v>436</v>
      </c>
      <c r="O7199" s="4">
        <v>164000</v>
      </c>
      <c r="P7199" s="4">
        <v>17000</v>
      </c>
      <c r="Q7199" s="4">
        <v>147000</v>
      </c>
      <c r="R7199" s="2">
        <v>36</v>
      </c>
      <c r="S7199" s="5">
        <v>5</v>
      </c>
      <c r="T7199" s="4">
        <v>4695.83</v>
      </c>
      <c r="U7199" s="2" t="s">
        <v>73</v>
      </c>
      <c r="V7199" s="2" t="s">
        <v>74</v>
      </c>
      <c r="W7199" s="4">
        <v>0</v>
      </c>
      <c r="X7199" s="4">
        <v>169050</v>
      </c>
      <c r="Y7199" s="4">
        <v>169050</v>
      </c>
      <c r="Z7199" s="2">
        <v>60</v>
      </c>
      <c r="AA7199" s="2" t="s">
        <v>58</v>
      </c>
      <c r="AB7199" s="2" t="s">
        <v>15731</v>
      </c>
      <c r="AC7199" s="2" t="s">
        <v>332</v>
      </c>
      <c r="AD7199" s="2" t="s">
        <v>76</v>
      </c>
      <c r="AE7199" s="5">
        <v>89.63</v>
      </c>
      <c r="AF7199" s="2">
        <v>2</v>
      </c>
      <c r="AG7199" s="2" t="s">
        <v>15718</v>
      </c>
      <c r="AH7199" s="2">
        <v>10</v>
      </c>
      <c r="AI7199" s="6" t="str">
        <f t="shared" si="336"/>
        <v>45-54</v>
      </c>
      <c r="AJ7199" s="11">
        <f>YEAR(tbl_LoanData[[#This Row],[Application Date]])</f>
        <v>2026</v>
      </c>
      <c r="AK7199" s="11" t="str">
        <f>TEXT(tbl_LoanData[[#This Row],[Application Date]],"MMMM")</f>
        <v>June</v>
      </c>
      <c r="AL7199" s="12">
        <f>DATE(YEAR(tbl_LoanData[[#This Row],[Application Date]]),MONTH(tbl_LoanData[[#This Row],[Application Date]]),1)</f>
        <v>46174</v>
      </c>
      <c r="AM7199" s="14">
        <f ca="1">IF(AND(tbl_LoanData[[#This Row],[Application Date]]&gt;=EOMONTH(TODAY(),-1)+1,tbl_LoanData[[#This Row],[Application Date]]&lt;=TODAY()),tbl_LoanData[[#This Row],[Loan Amount]],0)</f>
        <v>0</v>
      </c>
      <c r="AN7199" s="14">
        <f>tbl_LoanData[[#This Row],[Amount Paid]]-(Q7199-X7199)</f>
        <v>22050</v>
      </c>
      <c r="AO7199" s="14">
        <f>IF(tbl_LoanData[[#This Row],[Application Status]]="Approved",1,0)</f>
        <v>1</v>
      </c>
      <c r="AP7199" s="22" t="str">
        <f t="shared" ca="1" si="337"/>
        <v/>
      </c>
      <c r="AQ7199" s="22" t="str">
        <f t="shared" ca="1" si="338"/>
        <v/>
      </c>
    </row>
    <row r="7200" spans="1:43" ht="14.4" customHeight="1" x14ac:dyDescent="0.3">
      <c r="A7200" s="2" t="s">
        <v>5595</v>
      </c>
      <c r="B7200" s="2" t="s">
        <v>5596</v>
      </c>
      <c r="C7200" s="2" t="s">
        <v>1573</v>
      </c>
      <c r="D7200" s="2" t="s">
        <v>161</v>
      </c>
      <c r="E7200" s="2" t="s">
        <v>284</v>
      </c>
      <c r="F7200" s="2">
        <v>42</v>
      </c>
      <c r="G7200" s="2" t="s">
        <v>69</v>
      </c>
      <c r="H7200" s="2" t="s">
        <v>136</v>
      </c>
      <c r="I7200" s="2" t="s">
        <v>49</v>
      </c>
      <c r="J7200" s="3">
        <v>46194</v>
      </c>
      <c r="K7200" s="3">
        <v>46203</v>
      </c>
      <c r="L7200" s="2" t="s">
        <v>37</v>
      </c>
      <c r="M7200" s="2" t="s">
        <v>104</v>
      </c>
      <c r="N7200" s="2" t="s">
        <v>286</v>
      </c>
      <c r="O7200" s="4">
        <v>229000</v>
      </c>
      <c r="P7200" s="4">
        <v>25700</v>
      </c>
      <c r="Q7200" s="4">
        <v>203300</v>
      </c>
      <c r="R7200" s="2">
        <v>60</v>
      </c>
      <c r="S7200" s="5">
        <v>8.19</v>
      </c>
      <c r="T7200" s="4">
        <v>4775.8599999999997</v>
      </c>
      <c r="U7200" s="2" t="s">
        <v>73</v>
      </c>
      <c r="V7200" s="2" t="s">
        <v>74</v>
      </c>
      <c r="W7200" s="4">
        <v>4775.8599999999997</v>
      </c>
      <c r="X7200" s="4">
        <v>281775.49</v>
      </c>
      <c r="Y7200" s="4">
        <v>286551.34999999998</v>
      </c>
      <c r="Z7200" s="2">
        <v>0</v>
      </c>
      <c r="AA7200" s="2" t="s">
        <v>56</v>
      </c>
      <c r="AB7200" s="2" t="s">
        <v>15731</v>
      </c>
      <c r="AC7200" s="2" t="s">
        <v>121</v>
      </c>
      <c r="AD7200" s="2" t="s">
        <v>76</v>
      </c>
      <c r="AE7200" s="5">
        <v>88.78</v>
      </c>
      <c r="AF7200" s="2">
        <v>0</v>
      </c>
      <c r="AG7200" s="2" t="s">
        <v>77</v>
      </c>
      <c r="AH7200" s="2">
        <v>9</v>
      </c>
      <c r="AI7200" s="6" t="str">
        <f t="shared" si="336"/>
        <v>35-44</v>
      </c>
      <c r="AJ7200" s="11">
        <f>YEAR(tbl_LoanData[[#This Row],[Application Date]])</f>
        <v>2026</v>
      </c>
      <c r="AK7200" s="11" t="str">
        <f>TEXT(tbl_LoanData[[#This Row],[Application Date]],"MMMM")</f>
        <v>June</v>
      </c>
      <c r="AL7200" s="12">
        <f>DATE(YEAR(tbl_LoanData[[#This Row],[Application Date]]),MONTH(tbl_LoanData[[#This Row],[Application Date]]),1)</f>
        <v>46174</v>
      </c>
      <c r="AM7200" s="14">
        <f ca="1">IF(AND(tbl_LoanData[[#This Row],[Application Date]]&gt;=EOMONTH(TODAY(),-1)+1,tbl_LoanData[[#This Row],[Application Date]]&lt;=TODAY()),tbl_LoanData[[#This Row],[Loan Amount]],0)</f>
        <v>0</v>
      </c>
      <c r="AN7200" s="14">
        <f>tbl_LoanData[[#This Row],[Amount Paid]]-(Q7200-X7200)</f>
        <v>83251.349999999991</v>
      </c>
      <c r="AO7200" s="14">
        <f>IF(tbl_LoanData[[#This Row],[Application Status]]="Approved",1,0)</f>
        <v>1</v>
      </c>
      <c r="AP7200" s="22" t="str">
        <f t="shared" ca="1" si="337"/>
        <v/>
      </c>
      <c r="AQ7200" s="22" t="str">
        <f t="shared" ca="1" si="338"/>
        <v/>
      </c>
    </row>
    <row r="7201" spans="1:43" ht="14.4" customHeight="1" x14ac:dyDescent="0.3">
      <c r="A7201" s="2" t="s">
        <v>5733</v>
      </c>
      <c r="B7201" s="2" t="s">
        <v>5734</v>
      </c>
      <c r="C7201" s="2" t="s">
        <v>331</v>
      </c>
      <c r="D7201" s="2" t="s">
        <v>311</v>
      </c>
      <c r="E7201" s="2" t="s">
        <v>165</v>
      </c>
      <c r="F7201" s="2">
        <v>59</v>
      </c>
      <c r="G7201" s="2" t="s">
        <v>83</v>
      </c>
      <c r="H7201" s="2" t="s">
        <v>70</v>
      </c>
      <c r="I7201" s="2" t="s">
        <v>50</v>
      </c>
      <c r="J7201" s="3">
        <v>46179</v>
      </c>
      <c r="K7201" s="3"/>
      <c r="L7201" s="2" t="s">
        <v>39</v>
      </c>
      <c r="M7201" s="2" t="s">
        <v>85</v>
      </c>
      <c r="N7201" s="2" t="s">
        <v>324</v>
      </c>
      <c r="O7201" s="4">
        <v>1340000</v>
      </c>
      <c r="P7201" s="4">
        <v>523100</v>
      </c>
      <c r="Q7201" s="4">
        <v>816900</v>
      </c>
      <c r="R7201" s="2">
        <v>24</v>
      </c>
      <c r="S7201" s="5">
        <v>8.42</v>
      </c>
      <c r="T7201" s="4">
        <v>39769.42</v>
      </c>
      <c r="U7201" s="2" t="s">
        <v>113</v>
      </c>
      <c r="V7201" s="2" t="s">
        <v>97</v>
      </c>
      <c r="W7201" s="4">
        <v>0</v>
      </c>
      <c r="X7201" s="4">
        <v>0</v>
      </c>
      <c r="Y7201" s="4">
        <v>954465.96</v>
      </c>
      <c r="Z7201" s="2">
        <v>0</v>
      </c>
      <c r="AA7201" s="2" t="s">
        <v>97</v>
      </c>
      <c r="AB7201" s="2" t="s">
        <v>15727</v>
      </c>
      <c r="AC7201" s="2" t="s">
        <v>332</v>
      </c>
      <c r="AD7201" s="2" t="s">
        <v>76</v>
      </c>
      <c r="AE7201" s="5">
        <v>60.96</v>
      </c>
      <c r="AF7201" s="2">
        <v>0</v>
      </c>
      <c r="AG7201" s="2" t="s">
        <v>97</v>
      </c>
      <c r="AH7201" s="2"/>
      <c r="AI7201" s="6" t="str">
        <f t="shared" si="336"/>
        <v>55-64</v>
      </c>
      <c r="AJ7201" s="11">
        <f>YEAR(tbl_LoanData[[#This Row],[Application Date]])</f>
        <v>2026</v>
      </c>
      <c r="AK7201" s="11" t="str">
        <f>TEXT(tbl_LoanData[[#This Row],[Application Date]],"MMMM")</f>
        <v>June</v>
      </c>
      <c r="AL7201" s="12">
        <f>DATE(YEAR(tbl_LoanData[[#This Row],[Application Date]]),MONTH(tbl_LoanData[[#This Row],[Application Date]]),1)</f>
        <v>46174</v>
      </c>
      <c r="AM7201" s="14">
        <f ca="1">IF(AND(tbl_LoanData[[#This Row],[Application Date]]&gt;=EOMONTH(TODAY(),-1)+1,tbl_LoanData[[#This Row],[Application Date]]&lt;=TODAY()),tbl_LoanData[[#This Row],[Loan Amount]],0)</f>
        <v>0</v>
      </c>
      <c r="AN7201" s="14">
        <f>tbl_LoanData[[#This Row],[Amount Paid]]-(Q7201-X7201)</f>
        <v>-816900</v>
      </c>
      <c r="AO7201" s="14">
        <f>IF(tbl_LoanData[[#This Row],[Application Status]]="Approved",1,0)</f>
        <v>0</v>
      </c>
      <c r="AP7201" s="22" t="str">
        <f t="shared" ca="1" si="337"/>
        <v/>
      </c>
      <c r="AQ7201" s="22" t="str">
        <f t="shared" ca="1" si="338"/>
        <v/>
      </c>
    </row>
    <row r="7202" spans="1:43" ht="14.4" customHeight="1" x14ac:dyDescent="0.3">
      <c r="A7202" s="2" t="s">
        <v>5737</v>
      </c>
      <c r="B7202" s="2" t="s">
        <v>5738</v>
      </c>
      <c r="C7202" s="2" t="s">
        <v>444</v>
      </c>
      <c r="D7202" s="2" t="s">
        <v>254</v>
      </c>
      <c r="E7202" s="2" t="s">
        <v>323</v>
      </c>
      <c r="F7202" s="2">
        <v>33</v>
      </c>
      <c r="G7202" s="2" t="s">
        <v>69</v>
      </c>
      <c r="H7202" s="2" t="s">
        <v>84</v>
      </c>
      <c r="I7202" s="2" t="s">
        <v>45</v>
      </c>
      <c r="J7202" s="3">
        <v>46176</v>
      </c>
      <c r="K7202" s="3">
        <v>46183</v>
      </c>
      <c r="L7202" s="2" t="s">
        <v>40</v>
      </c>
      <c r="M7202" s="2" t="s">
        <v>157</v>
      </c>
      <c r="N7202" s="2" t="s">
        <v>328</v>
      </c>
      <c r="O7202" s="4">
        <v>720000</v>
      </c>
      <c r="P7202" s="4">
        <v>109500</v>
      </c>
      <c r="Q7202" s="4">
        <v>610500</v>
      </c>
      <c r="R7202" s="2">
        <v>60</v>
      </c>
      <c r="S7202" s="5">
        <v>14.54</v>
      </c>
      <c r="T7202" s="4">
        <v>17572.22</v>
      </c>
      <c r="U7202" s="2" t="s">
        <v>73</v>
      </c>
      <c r="V7202" s="2" t="s">
        <v>74</v>
      </c>
      <c r="W7202" s="4">
        <v>17572.22</v>
      </c>
      <c r="X7202" s="4">
        <v>1036761.28</v>
      </c>
      <c r="Y7202" s="4">
        <v>1054333.5</v>
      </c>
      <c r="Z7202" s="2">
        <v>29</v>
      </c>
      <c r="AA7202" s="2" t="s">
        <v>57</v>
      </c>
      <c r="AB7202" s="2" t="s">
        <v>15733</v>
      </c>
      <c r="AC7202" s="2" t="s">
        <v>87</v>
      </c>
      <c r="AD7202" s="2" t="s">
        <v>76</v>
      </c>
      <c r="AE7202" s="5">
        <v>84.79</v>
      </c>
      <c r="AF7202" s="2">
        <v>1</v>
      </c>
      <c r="AG7202" s="2" t="s">
        <v>77</v>
      </c>
      <c r="AH7202" s="2">
        <v>7</v>
      </c>
      <c r="AI7202" s="6" t="str">
        <f t="shared" si="336"/>
        <v>25-34</v>
      </c>
      <c r="AJ7202" s="11">
        <f>YEAR(tbl_LoanData[[#This Row],[Application Date]])</f>
        <v>2026</v>
      </c>
      <c r="AK7202" s="11" t="str">
        <f>TEXT(tbl_LoanData[[#This Row],[Application Date]],"MMMM")</f>
        <v>June</v>
      </c>
      <c r="AL7202" s="12">
        <f>DATE(YEAR(tbl_LoanData[[#This Row],[Application Date]]),MONTH(tbl_LoanData[[#This Row],[Application Date]]),1)</f>
        <v>46174</v>
      </c>
      <c r="AM7202" s="14">
        <f ca="1">IF(AND(tbl_LoanData[[#This Row],[Application Date]]&gt;=EOMONTH(TODAY(),-1)+1,tbl_LoanData[[#This Row],[Application Date]]&lt;=TODAY()),tbl_LoanData[[#This Row],[Loan Amount]],0)</f>
        <v>0</v>
      </c>
      <c r="AN7202" s="14">
        <f>tbl_LoanData[[#This Row],[Amount Paid]]-(Q7202-X7202)</f>
        <v>443833.5</v>
      </c>
      <c r="AO7202" s="14">
        <f>IF(tbl_LoanData[[#This Row],[Application Status]]="Approved",1,0)</f>
        <v>1</v>
      </c>
      <c r="AP7202" s="22" t="str">
        <f t="shared" ca="1" si="337"/>
        <v/>
      </c>
      <c r="AQ7202" s="22" t="str">
        <f t="shared" ca="1" si="338"/>
        <v/>
      </c>
    </row>
    <row r="7203" spans="1:43" x14ac:dyDescent="0.3">
      <c r="A7203" s="2" t="s">
        <v>5885</v>
      </c>
      <c r="B7203" s="2" t="s">
        <v>5886</v>
      </c>
      <c r="C7203" s="2" t="s">
        <v>149</v>
      </c>
      <c r="D7203" s="2" t="s">
        <v>189</v>
      </c>
      <c r="E7203" s="2" t="s">
        <v>125</v>
      </c>
      <c r="F7203" s="2">
        <v>55</v>
      </c>
      <c r="G7203" s="2" t="s">
        <v>83</v>
      </c>
      <c r="H7203" s="2" t="s">
        <v>265</v>
      </c>
      <c r="I7203" s="2" t="s">
        <v>44</v>
      </c>
      <c r="J7203" s="3">
        <v>46185</v>
      </c>
      <c r="K7203" s="3">
        <v>46188</v>
      </c>
      <c r="L7203" s="2" t="s">
        <v>39</v>
      </c>
      <c r="M7203" s="2" t="s">
        <v>127</v>
      </c>
      <c r="N7203" s="2" t="s">
        <v>152</v>
      </c>
      <c r="O7203" s="4">
        <v>1267000</v>
      </c>
      <c r="P7203" s="4">
        <v>127600</v>
      </c>
      <c r="Q7203" s="4">
        <v>1139400</v>
      </c>
      <c r="R7203" s="2">
        <v>24</v>
      </c>
      <c r="S7203" s="5">
        <v>6.48</v>
      </c>
      <c r="T7203" s="4">
        <v>53627.76</v>
      </c>
      <c r="U7203" s="2" t="s">
        <v>73</v>
      </c>
      <c r="V7203" s="2" t="s">
        <v>74</v>
      </c>
      <c r="W7203" s="4">
        <v>107255.52</v>
      </c>
      <c r="X7203" s="4">
        <v>1179810.72</v>
      </c>
      <c r="Y7203" s="4">
        <v>1287066.24</v>
      </c>
      <c r="Z7203" s="2">
        <v>0</v>
      </c>
      <c r="AA7203" s="2" t="s">
        <v>56</v>
      </c>
      <c r="AB7203" s="2" t="s">
        <v>15735</v>
      </c>
      <c r="AC7203" s="2" t="s">
        <v>332</v>
      </c>
      <c r="AD7203" s="2" t="s">
        <v>76</v>
      </c>
      <c r="AE7203" s="5">
        <v>89.93</v>
      </c>
      <c r="AF7203" s="2">
        <v>0</v>
      </c>
      <c r="AG7203" s="2" t="s">
        <v>77</v>
      </c>
      <c r="AH7203" s="2">
        <v>3</v>
      </c>
      <c r="AI7203" s="6" t="str">
        <f t="shared" si="336"/>
        <v>55-64</v>
      </c>
      <c r="AJ7203" s="11">
        <f>YEAR(tbl_LoanData[[#This Row],[Application Date]])</f>
        <v>2026</v>
      </c>
      <c r="AK7203" s="11" t="str">
        <f>TEXT(tbl_LoanData[[#This Row],[Application Date]],"MMMM")</f>
        <v>June</v>
      </c>
      <c r="AL7203" s="12">
        <f>DATE(YEAR(tbl_LoanData[[#This Row],[Application Date]]),MONTH(tbl_LoanData[[#This Row],[Application Date]]),1)</f>
        <v>46174</v>
      </c>
      <c r="AM7203" s="14">
        <f ca="1">IF(AND(tbl_LoanData[[#This Row],[Application Date]]&gt;=EOMONTH(TODAY(),-1)+1,tbl_LoanData[[#This Row],[Application Date]]&lt;=TODAY()),tbl_LoanData[[#This Row],[Loan Amount]],0)</f>
        <v>0</v>
      </c>
      <c r="AN7203" s="14">
        <f>tbl_LoanData[[#This Row],[Amount Paid]]-(Q7203-X7203)</f>
        <v>147666.23999999999</v>
      </c>
      <c r="AO7203" s="14">
        <f>IF(tbl_LoanData[[#This Row],[Application Status]]="Approved",1,0)</f>
        <v>1</v>
      </c>
      <c r="AP7203" s="22" t="str">
        <f t="shared" ca="1" si="337"/>
        <v/>
      </c>
      <c r="AQ7203" s="22" t="str">
        <f t="shared" ca="1" si="338"/>
        <v/>
      </c>
    </row>
    <row r="7204" spans="1:43" ht="14.4" customHeight="1" x14ac:dyDescent="0.3">
      <c r="A7204" s="2" t="s">
        <v>6099</v>
      </c>
      <c r="B7204" s="2" t="s">
        <v>6100</v>
      </c>
      <c r="C7204" s="2" t="s">
        <v>533</v>
      </c>
      <c r="D7204" s="2" t="s">
        <v>82</v>
      </c>
      <c r="E7204" s="2" t="s">
        <v>68</v>
      </c>
      <c r="F7204" s="2">
        <v>50</v>
      </c>
      <c r="G7204" s="2" t="s">
        <v>83</v>
      </c>
      <c r="H7204" s="2" t="s">
        <v>228</v>
      </c>
      <c r="I7204" s="2" t="s">
        <v>43</v>
      </c>
      <c r="J7204" s="3">
        <v>46193</v>
      </c>
      <c r="K7204" s="3">
        <v>46203</v>
      </c>
      <c r="L7204" s="2" t="s">
        <v>40</v>
      </c>
      <c r="M7204" s="2" t="s">
        <v>111</v>
      </c>
      <c r="N7204" s="2" t="s">
        <v>369</v>
      </c>
      <c r="O7204" s="4">
        <v>1493000</v>
      </c>
      <c r="P7204" s="4">
        <v>484100</v>
      </c>
      <c r="Q7204" s="4">
        <v>1008900</v>
      </c>
      <c r="R7204" s="2">
        <v>48</v>
      </c>
      <c r="S7204" s="5">
        <v>13.36</v>
      </c>
      <c r="T7204" s="4">
        <v>32251.17</v>
      </c>
      <c r="U7204" s="2" t="s">
        <v>73</v>
      </c>
      <c r="V7204" s="2" t="s">
        <v>74</v>
      </c>
      <c r="W7204" s="4">
        <v>0</v>
      </c>
      <c r="X7204" s="4">
        <v>1548056.16</v>
      </c>
      <c r="Y7204" s="4">
        <v>1548056.16</v>
      </c>
      <c r="Z7204" s="2">
        <v>31</v>
      </c>
      <c r="AA7204" s="2" t="s">
        <v>58</v>
      </c>
      <c r="AB7204" s="2" t="s">
        <v>15728</v>
      </c>
      <c r="AC7204" s="2" t="s">
        <v>360</v>
      </c>
      <c r="AD7204" s="2" t="s">
        <v>76</v>
      </c>
      <c r="AE7204" s="5">
        <v>67.58</v>
      </c>
      <c r="AF7204" s="2">
        <v>1</v>
      </c>
      <c r="AG7204" s="2" t="s">
        <v>15718</v>
      </c>
      <c r="AH7204" s="2">
        <v>10</v>
      </c>
      <c r="AI7204" s="6" t="str">
        <f t="shared" si="336"/>
        <v>45-54</v>
      </c>
      <c r="AJ7204" s="11">
        <f>YEAR(tbl_LoanData[[#This Row],[Application Date]])</f>
        <v>2026</v>
      </c>
      <c r="AK7204" s="11" t="str">
        <f>TEXT(tbl_LoanData[[#This Row],[Application Date]],"MMMM")</f>
        <v>June</v>
      </c>
      <c r="AL7204" s="12">
        <f>DATE(YEAR(tbl_LoanData[[#This Row],[Application Date]]),MONTH(tbl_LoanData[[#This Row],[Application Date]]),1)</f>
        <v>46174</v>
      </c>
      <c r="AM7204" s="14">
        <f ca="1">IF(AND(tbl_LoanData[[#This Row],[Application Date]]&gt;=EOMONTH(TODAY(),-1)+1,tbl_LoanData[[#This Row],[Application Date]]&lt;=TODAY()),tbl_LoanData[[#This Row],[Loan Amount]],0)</f>
        <v>0</v>
      </c>
      <c r="AN7204" s="14">
        <f>tbl_LoanData[[#This Row],[Amount Paid]]-(Q7204-X7204)</f>
        <v>539156.15999999992</v>
      </c>
      <c r="AO7204" s="14">
        <f>IF(tbl_LoanData[[#This Row],[Application Status]]="Approved",1,0)</f>
        <v>1</v>
      </c>
      <c r="AP7204" s="22" t="str">
        <f t="shared" ca="1" si="337"/>
        <v/>
      </c>
      <c r="AQ7204" s="22" t="str">
        <f t="shared" ca="1" si="338"/>
        <v/>
      </c>
    </row>
    <row r="7205" spans="1:43" ht="14.4" customHeight="1" x14ac:dyDescent="0.3">
      <c r="A7205" s="2" t="s">
        <v>6255</v>
      </c>
      <c r="B7205" s="2" t="s">
        <v>6256</v>
      </c>
      <c r="C7205" s="2" t="s">
        <v>90</v>
      </c>
      <c r="D7205" s="2" t="s">
        <v>91</v>
      </c>
      <c r="E7205" s="2" t="s">
        <v>135</v>
      </c>
      <c r="F7205" s="2">
        <v>58</v>
      </c>
      <c r="G7205" s="2" t="s">
        <v>69</v>
      </c>
      <c r="H7205" s="2" t="s">
        <v>265</v>
      </c>
      <c r="I7205" s="2" t="s">
        <v>44</v>
      </c>
      <c r="J7205" s="3">
        <v>46189</v>
      </c>
      <c r="K7205" s="3">
        <v>46202</v>
      </c>
      <c r="L7205" s="2" t="s">
        <v>39</v>
      </c>
      <c r="M7205" s="2" t="s">
        <v>85</v>
      </c>
      <c r="N7205" s="2" t="s">
        <v>324</v>
      </c>
      <c r="O7205" s="4">
        <v>2540000</v>
      </c>
      <c r="P7205" s="4">
        <v>752700</v>
      </c>
      <c r="Q7205" s="4">
        <v>1787300</v>
      </c>
      <c r="R7205" s="2">
        <v>36</v>
      </c>
      <c r="S7205" s="5">
        <v>11.47</v>
      </c>
      <c r="T7205" s="4">
        <v>66730.83</v>
      </c>
      <c r="U7205" s="2" t="s">
        <v>73</v>
      </c>
      <c r="V7205" s="2" t="s">
        <v>74</v>
      </c>
      <c r="W7205" s="4">
        <v>66730.83</v>
      </c>
      <c r="X7205" s="4">
        <v>2335579.1</v>
      </c>
      <c r="Y7205" s="4">
        <v>2402309.9300000002</v>
      </c>
      <c r="Z7205" s="2">
        <v>0</v>
      </c>
      <c r="AA7205" s="2" t="s">
        <v>56</v>
      </c>
      <c r="AB7205" s="2" t="s">
        <v>15729</v>
      </c>
      <c r="AC7205" s="2" t="s">
        <v>146</v>
      </c>
      <c r="AD7205" s="2" t="s">
        <v>76</v>
      </c>
      <c r="AE7205" s="5">
        <v>70.37</v>
      </c>
      <c r="AF7205" s="2">
        <v>0</v>
      </c>
      <c r="AG7205" s="2" t="s">
        <v>77</v>
      </c>
      <c r="AH7205" s="2">
        <v>13</v>
      </c>
      <c r="AI7205" s="6" t="str">
        <f t="shared" si="336"/>
        <v>55-64</v>
      </c>
      <c r="AJ7205" s="11">
        <f>YEAR(tbl_LoanData[[#This Row],[Application Date]])</f>
        <v>2026</v>
      </c>
      <c r="AK7205" s="11" t="str">
        <f>TEXT(tbl_LoanData[[#This Row],[Application Date]],"MMMM")</f>
        <v>June</v>
      </c>
      <c r="AL7205" s="12">
        <f>DATE(YEAR(tbl_LoanData[[#This Row],[Application Date]]),MONTH(tbl_LoanData[[#This Row],[Application Date]]),1)</f>
        <v>46174</v>
      </c>
      <c r="AM7205" s="14">
        <f ca="1">IF(AND(tbl_LoanData[[#This Row],[Application Date]]&gt;=EOMONTH(TODAY(),-1)+1,tbl_LoanData[[#This Row],[Application Date]]&lt;=TODAY()),tbl_LoanData[[#This Row],[Loan Amount]],0)</f>
        <v>0</v>
      </c>
      <c r="AN7205" s="14">
        <f>tbl_LoanData[[#This Row],[Amount Paid]]-(Q7205-X7205)</f>
        <v>615009.93000000005</v>
      </c>
      <c r="AO7205" s="14">
        <f>IF(tbl_LoanData[[#This Row],[Application Status]]="Approved",1,0)</f>
        <v>1</v>
      </c>
      <c r="AP7205" s="22" t="str">
        <f t="shared" ca="1" si="337"/>
        <v/>
      </c>
      <c r="AQ7205" s="22" t="str">
        <f t="shared" ca="1" si="338"/>
        <v/>
      </c>
    </row>
    <row r="7206" spans="1:43" ht="14.4" customHeight="1" x14ac:dyDescent="0.3">
      <c r="A7206" s="2" t="s">
        <v>6327</v>
      </c>
      <c r="B7206" s="2" t="s">
        <v>6328</v>
      </c>
      <c r="C7206" s="2" t="s">
        <v>142</v>
      </c>
      <c r="D7206" s="2" t="s">
        <v>102</v>
      </c>
      <c r="E7206" s="2" t="s">
        <v>101</v>
      </c>
      <c r="F7206" s="2">
        <v>40</v>
      </c>
      <c r="G7206" s="2" t="s">
        <v>83</v>
      </c>
      <c r="H7206" s="2" t="s">
        <v>278</v>
      </c>
      <c r="I7206" s="2" t="s">
        <v>45</v>
      </c>
      <c r="J7206" s="3">
        <v>46196</v>
      </c>
      <c r="K7206" s="3"/>
      <c r="L7206" s="2" t="s">
        <v>40</v>
      </c>
      <c r="M7206" s="2" t="s">
        <v>111</v>
      </c>
      <c r="N7206" s="2" t="s">
        <v>369</v>
      </c>
      <c r="O7206" s="4">
        <v>934000</v>
      </c>
      <c r="P7206" s="4">
        <v>133900</v>
      </c>
      <c r="Q7206" s="4">
        <v>800100</v>
      </c>
      <c r="R7206" s="2">
        <v>12</v>
      </c>
      <c r="S7206" s="5">
        <v>14.06</v>
      </c>
      <c r="T7206" s="4">
        <v>76049.5</v>
      </c>
      <c r="U7206" s="2" t="s">
        <v>96</v>
      </c>
      <c r="V7206" s="2" t="s">
        <v>97</v>
      </c>
      <c r="W7206" s="4">
        <v>0</v>
      </c>
      <c r="X7206" s="4">
        <v>0</v>
      </c>
      <c r="Y7206" s="4">
        <v>912594.06</v>
      </c>
      <c r="Z7206" s="2">
        <v>0</v>
      </c>
      <c r="AA7206" s="2" t="s">
        <v>97</v>
      </c>
      <c r="AB7206" s="2" t="s">
        <v>15733</v>
      </c>
      <c r="AC7206" s="2" t="s">
        <v>360</v>
      </c>
      <c r="AD7206" s="2" t="s">
        <v>76</v>
      </c>
      <c r="AE7206" s="5">
        <v>85.66</v>
      </c>
      <c r="AF7206" s="2">
        <v>0</v>
      </c>
      <c r="AG7206" s="2" t="s">
        <v>97</v>
      </c>
      <c r="AH7206" s="2"/>
      <c r="AI7206" s="6" t="str">
        <f t="shared" si="336"/>
        <v>35-44</v>
      </c>
      <c r="AJ7206" s="11">
        <f>YEAR(tbl_LoanData[[#This Row],[Application Date]])</f>
        <v>2026</v>
      </c>
      <c r="AK7206" s="11" t="str">
        <f>TEXT(tbl_LoanData[[#This Row],[Application Date]],"MMMM")</f>
        <v>June</v>
      </c>
      <c r="AL7206" s="12">
        <f>DATE(YEAR(tbl_LoanData[[#This Row],[Application Date]]),MONTH(tbl_LoanData[[#This Row],[Application Date]]),1)</f>
        <v>46174</v>
      </c>
      <c r="AM7206" s="14">
        <f ca="1">IF(AND(tbl_LoanData[[#This Row],[Application Date]]&gt;=EOMONTH(TODAY(),-1)+1,tbl_LoanData[[#This Row],[Application Date]]&lt;=TODAY()),tbl_LoanData[[#This Row],[Loan Amount]],0)</f>
        <v>0</v>
      </c>
      <c r="AN7206" s="14">
        <f>tbl_LoanData[[#This Row],[Amount Paid]]-(Q7206-X7206)</f>
        <v>-800100</v>
      </c>
      <c r="AO7206" s="14">
        <f>IF(tbl_LoanData[[#This Row],[Application Status]]="Approved",1,0)</f>
        <v>0</v>
      </c>
      <c r="AP7206" s="22" t="str">
        <f t="shared" ca="1" si="337"/>
        <v/>
      </c>
      <c r="AQ7206" s="22" t="str">
        <f t="shared" ca="1" si="338"/>
        <v/>
      </c>
    </row>
    <row r="7207" spans="1:43" ht="14.4" customHeight="1" x14ac:dyDescent="0.3">
      <c r="A7207" s="2" t="s">
        <v>6459</v>
      </c>
      <c r="B7207" s="2" t="s">
        <v>6460</v>
      </c>
      <c r="C7207" s="2" t="s">
        <v>435</v>
      </c>
      <c r="D7207" s="2" t="s">
        <v>67</v>
      </c>
      <c r="E7207" s="2" t="s">
        <v>135</v>
      </c>
      <c r="F7207" s="2">
        <v>52</v>
      </c>
      <c r="G7207" s="2" t="s">
        <v>83</v>
      </c>
      <c r="H7207" s="2" t="s">
        <v>136</v>
      </c>
      <c r="I7207" s="2" t="s">
        <v>49</v>
      </c>
      <c r="J7207" s="3">
        <v>46178</v>
      </c>
      <c r="K7207" s="3">
        <v>46181</v>
      </c>
      <c r="L7207" s="2" t="s">
        <v>40</v>
      </c>
      <c r="M7207" s="2" t="s">
        <v>85</v>
      </c>
      <c r="N7207" s="2" t="s">
        <v>86</v>
      </c>
      <c r="O7207" s="4">
        <v>740000</v>
      </c>
      <c r="P7207" s="4">
        <v>173300</v>
      </c>
      <c r="Q7207" s="4">
        <v>566700</v>
      </c>
      <c r="R7207" s="2">
        <v>36</v>
      </c>
      <c r="S7207" s="5">
        <v>13.14</v>
      </c>
      <c r="T7207" s="4">
        <v>21947.03</v>
      </c>
      <c r="U7207" s="2" t="s">
        <v>73</v>
      </c>
      <c r="V7207" s="2" t="s">
        <v>74</v>
      </c>
      <c r="W7207" s="4">
        <v>43894.06</v>
      </c>
      <c r="X7207" s="4">
        <v>746199.08</v>
      </c>
      <c r="Y7207" s="4">
        <v>790093.14</v>
      </c>
      <c r="Z7207" s="2">
        <v>0</v>
      </c>
      <c r="AA7207" s="2" t="s">
        <v>56</v>
      </c>
      <c r="AB7207" s="2" t="s">
        <v>15736</v>
      </c>
      <c r="AC7207" s="2" t="s">
        <v>87</v>
      </c>
      <c r="AD7207" s="2" t="s">
        <v>76</v>
      </c>
      <c r="AE7207" s="5">
        <v>76.58</v>
      </c>
      <c r="AF7207" s="2">
        <v>0</v>
      </c>
      <c r="AG7207" s="2" t="s">
        <v>77</v>
      </c>
      <c r="AH7207" s="2">
        <v>3</v>
      </c>
      <c r="AI7207" s="6" t="str">
        <f t="shared" si="336"/>
        <v>45-54</v>
      </c>
      <c r="AJ7207" s="11">
        <f>YEAR(tbl_LoanData[[#This Row],[Application Date]])</f>
        <v>2026</v>
      </c>
      <c r="AK7207" s="11" t="str">
        <f>TEXT(tbl_LoanData[[#This Row],[Application Date]],"MMMM")</f>
        <v>June</v>
      </c>
      <c r="AL7207" s="12">
        <f>DATE(YEAR(tbl_LoanData[[#This Row],[Application Date]]),MONTH(tbl_LoanData[[#This Row],[Application Date]]),1)</f>
        <v>46174</v>
      </c>
      <c r="AM7207" s="14">
        <f ca="1">IF(AND(tbl_LoanData[[#This Row],[Application Date]]&gt;=EOMONTH(TODAY(),-1)+1,tbl_LoanData[[#This Row],[Application Date]]&lt;=TODAY()),tbl_LoanData[[#This Row],[Loan Amount]],0)</f>
        <v>0</v>
      </c>
      <c r="AN7207" s="14">
        <f>tbl_LoanData[[#This Row],[Amount Paid]]-(Q7207-X7207)</f>
        <v>223393.13999999996</v>
      </c>
      <c r="AO7207" s="14">
        <f>IF(tbl_LoanData[[#This Row],[Application Status]]="Approved",1,0)</f>
        <v>1</v>
      </c>
      <c r="AP7207" s="22" t="str">
        <f t="shared" ca="1" si="337"/>
        <v/>
      </c>
      <c r="AQ7207" s="22" t="str">
        <f t="shared" ca="1" si="338"/>
        <v/>
      </c>
    </row>
    <row r="7208" spans="1:43" ht="14.4" customHeight="1" x14ac:dyDescent="0.3">
      <c r="A7208" s="2" t="s">
        <v>6501</v>
      </c>
      <c r="B7208" s="2" t="s">
        <v>6502</v>
      </c>
      <c r="C7208" s="2" t="s">
        <v>353</v>
      </c>
      <c r="D7208" s="2" t="s">
        <v>311</v>
      </c>
      <c r="E7208" s="2" t="s">
        <v>268</v>
      </c>
      <c r="F7208" s="2">
        <v>41</v>
      </c>
      <c r="G7208" s="2" t="s">
        <v>83</v>
      </c>
      <c r="H7208" s="2" t="s">
        <v>233</v>
      </c>
      <c r="I7208" s="2" t="s">
        <v>46</v>
      </c>
      <c r="J7208" s="3">
        <v>46201</v>
      </c>
      <c r="K7208" s="3">
        <v>46222</v>
      </c>
      <c r="L7208" s="2" t="s">
        <v>40</v>
      </c>
      <c r="M7208" s="2" t="s">
        <v>85</v>
      </c>
      <c r="N7208" s="2" t="s">
        <v>270</v>
      </c>
      <c r="O7208" s="4">
        <v>1459000</v>
      </c>
      <c r="P7208" s="4">
        <v>172100</v>
      </c>
      <c r="Q7208" s="4">
        <v>1286900</v>
      </c>
      <c r="R7208" s="2">
        <v>24</v>
      </c>
      <c r="S7208" s="5">
        <v>13.25</v>
      </c>
      <c r="T7208" s="4">
        <v>67830.350000000006</v>
      </c>
      <c r="U7208" s="2" t="s">
        <v>73</v>
      </c>
      <c r="V7208" s="2" t="s">
        <v>74</v>
      </c>
      <c r="W7208" s="4">
        <v>0</v>
      </c>
      <c r="X7208" s="4">
        <v>1627928.5</v>
      </c>
      <c r="Y7208" s="4">
        <v>1627928.5</v>
      </c>
      <c r="Z7208" s="2">
        <v>30</v>
      </c>
      <c r="AA7208" s="2" t="s">
        <v>57</v>
      </c>
      <c r="AB7208" s="2" t="s">
        <v>15729</v>
      </c>
      <c r="AC7208" s="2" t="s">
        <v>213</v>
      </c>
      <c r="AD7208" s="2" t="s">
        <v>76</v>
      </c>
      <c r="AE7208" s="5">
        <v>88.2</v>
      </c>
      <c r="AF7208" s="2">
        <v>1</v>
      </c>
      <c r="AG7208" s="2" t="s">
        <v>77</v>
      </c>
      <c r="AH7208" s="2">
        <v>21</v>
      </c>
      <c r="AI7208" s="6" t="str">
        <f t="shared" si="336"/>
        <v>35-44</v>
      </c>
      <c r="AJ7208" s="11">
        <f>YEAR(tbl_LoanData[[#This Row],[Application Date]])</f>
        <v>2026</v>
      </c>
      <c r="AK7208" s="11" t="str">
        <f>TEXT(tbl_LoanData[[#This Row],[Application Date]],"MMMM")</f>
        <v>June</v>
      </c>
      <c r="AL7208" s="12">
        <f>DATE(YEAR(tbl_LoanData[[#This Row],[Application Date]]),MONTH(tbl_LoanData[[#This Row],[Application Date]]),1)</f>
        <v>46174</v>
      </c>
      <c r="AM7208" s="14">
        <f ca="1">IF(AND(tbl_LoanData[[#This Row],[Application Date]]&gt;=EOMONTH(TODAY(),-1)+1,tbl_LoanData[[#This Row],[Application Date]]&lt;=TODAY()),tbl_LoanData[[#This Row],[Loan Amount]],0)</f>
        <v>0</v>
      </c>
      <c r="AN7208" s="14">
        <f>tbl_LoanData[[#This Row],[Amount Paid]]-(Q7208-X7208)</f>
        <v>341028.5</v>
      </c>
      <c r="AO7208" s="14">
        <f>IF(tbl_LoanData[[#This Row],[Application Status]]="Approved",1,0)</f>
        <v>1</v>
      </c>
      <c r="AP7208" s="22" t="str">
        <f t="shared" ca="1" si="337"/>
        <v/>
      </c>
      <c r="AQ7208" s="22" t="str">
        <f t="shared" ca="1" si="338"/>
        <v/>
      </c>
    </row>
    <row r="7209" spans="1:43" x14ac:dyDescent="0.3">
      <c r="A7209" s="2" t="s">
        <v>6657</v>
      </c>
      <c r="B7209" s="2" t="s">
        <v>6658</v>
      </c>
      <c r="C7209" s="2" t="s">
        <v>521</v>
      </c>
      <c r="D7209" s="2" t="s">
        <v>254</v>
      </c>
      <c r="E7209" s="2" t="s">
        <v>311</v>
      </c>
      <c r="F7209" s="2">
        <v>50</v>
      </c>
      <c r="G7209" s="2" t="s">
        <v>69</v>
      </c>
      <c r="H7209" s="2" t="s">
        <v>156</v>
      </c>
      <c r="I7209" s="2" t="s">
        <v>45</v>
      </c>
      <c r="J7209" s="3">
        <v>46203</v>
      </c>
      <c r="K7209" s="3">
        <v>46215</v>
      </c>
      <c r="L7209" s="2" t="s">
        <v>36</v>
      </c>
      <c r="M7209" s="2" t="s">
        <v>85</v>
      </c>
      <c r="N7209" s="2" t="s">
        <v>344</v>
      </c>
      <c r="O7209" s="4">
        <v>1831000</v>
      </c>
      <c r="P7209" s="4">
        <v>675400</v>
      </c>
      <c r="Q7209" s="4">
        <v>1155600</v>
      </c>
      <c r="R7209" s="2">
        <v>36</v>
      </c>
      <c r="S7209" s="5">
        <v>11.29</v>
      </c>
      <c r="T7209" s="4">
        <v>42972.27</v>
      </c>
      <c r="U7209" s="2" t="s">
        <v>73</v>
      </c>
      <c r="V7209" s="2" t="s">
        <v>74</v>
      </c>
      <c r="W7209" s="4">
        <v>42972.27</v>
      </c>
      <c r="X7209" s="4">
        <v>1504029.45</v>
      </c>
      <c r="Y7209" s="4">
        <v>1547001.72</v>
      </c>
      <c r="Z7209" s="2">
        <v>0</v>
      </c>
      <c r="AA7209" s="2" t="s">
        <v>56</v>
      </c>
      <c r="AB7209" s="2" t="s">
        <v>15736</v>
      </c>
      <c r="AC7209" s="2" t="s">
        <v>213</v>
      </c>
      <c r="AD7209" s="2" t="s">
        <v>76</v>
      </c>
      <c r="AE7209" s="5">
        <v>63.11</v>
      </c>
      <c r="AF7209" s="2">
        <v>0</v>
      </c>
      <c r="AG7209" s="2" t="s">
        <v>77</v>
      </c>
      <c r="AH7209" s="2">
        <v>12</v>
      </c>
      <c r="AI7209" s="6" t="str">
        <f t="shared" si="336"/>
        <v>45-54</v>
      </c>
      <c r="AJ7209" s="11">
        <f>YEAR(tbl_LoanData[[#This Row],[Application Date]])</f>
        <v>2026</v>
      </c>
      <c r="AK7209" s="11" t="str">
        <f>TEXT(tbl_LoanData[[#This Row],[Application Date]],"MMMM")</f>
        <v>June</v>
      </c>
      <c r="AL7209" s="12">
        <f>DATE(YEAR(tbl_LoanData[[#This Row],[Application Date]]),MONTH(tbl_LoanData[[#This Row],[Application Date]]),1)</f>
        <v>46174</v>
      </c>
      <c r="AM7209" s="14">
        <f ca="1">IF(AND(tbl_LoanData[[#This Row],[Application Date]]&gt;=EOMONTH(TODAY(),-1)+1,tbl_LoanData[[#This Row],[Application Date]]&lt;=TODAY()),tbl_LoanData[[#This Row],[Loan Amount]],0)</f>
        <v>0</v>
      </c>
      <c r="AN7209" s="14">
        <f>tbl_LoanData[[#This Row],[Amount Paid]]-(Q7209-X7209)</f>
        <v>391401.72</v>
      </c>
      <c r="AO7209" s="14">
        <f>IF(tbl_LoanData[[#This Row],[Application Status]]="Approved",1,0)</f>
        <v>1</v>
      </c>
      <c r="AP7209" s="22" t="str">
        <f t="shared" ca="1" si="337"/>
        <v/>
      </c>
      <c r="AQ7209" s="22" t="str">
        <f t="shared" ca="1" si="338"/>
        <v/>
      </c>
    </row>
    <row r="7210" spans="1:43" ht="14.4" customHeight="1" x14ac:dyDescent="0.3">
      <c r="A7210" s="2" t="s">
        <v>6681</v>
      </c>
      <c r="B7210" s="2" t="s">
        <v>6682</v>
      </c>
      <c r="C7210" s="2" t="s">
        <v>198</v>
      </c>
      <c r="D7210" s="2" t="s">
        <v>209</v>
      </c>
      <c r="E7210" s="2" t="s">
        <v>161</v>
      </c>
      <c r="F7210" s="2">
        <v>64</v>
      </c>
      <c r="G7210" s="2" t="s">
        <v>69</v>
      </c>
      <c r="H7210" s="2" t="s">
        <v>172</v>
      </c>
      <c r="I7210" s="2" t="s">
        <v>45</v>
      </c>
      <c r="J7210" s="3">
        <v>46174</v>
      </c>
      <c r="K7210" s="3">
        <v>46187</v>
      </c>
      <c r="L7210" s="2" t="s">
        <v>38</v>
      </c>
      <c r="M7210" s="2" t="s">
        <v>71</v>
      </c>
      <c r="N7210" s="2" t="s">
        <v>589</v>
      </c>
      <c r="O7210" s="4">
        <v>1308000</v>
      </c>
      <c r="P7210" s="4">
        <v>434700</v>
      </c>
      <c r="Q7210" s="4">
        <v>873300</v>
      </c>
      <c r="R7210" s="2">
        <v>36</v>
      </c>
      <c r="S7210" s="5">
        <v>13.59</v>
      </c>
      <c r="T7210" s="4">
        <v>34148.46</v>
      </c>
      <c r="U7210" s="2" t="s">
        <v>73</v>
      </c>
      <c r="V7210" s="2" t="s">
        <v>74</v>
      </c>
      <c r="W7210" s="4">
        <v>68296.92</v>
      </c>
      <c r="X7210" s="4">
        <v>1161047.49</v>
      </c>
      <c r="Y7210" s="4">
        <v>1229344.4099999999</v>
      </c>
      <c r="Z7210" s="2">
        <v>0</v>
      </c>
      <c r="AA7210" s="2" t="s">
        <v>56</v>
      </c>
      <c r="AB7210" s="2" t="s">
        <v>15730</v>
      </c>
      <c r="AC7210" s="2" t="s">
        <v>213</v>
      </c>
      <c r="AD7210" s="2" t="s">
        <v>76</v>
      </c>
      <c r="AE7210" s="5">
        <v>66.77</v>
      </c>
      <c r="AF7210" s="2">
        <v>0</v>
      </c>
      <c r="AG7210" s="2" t="s">
        <v>77</v>
      </c>
      <c r="AH7210" s="2">
        <v>13</v>
      </c>
      <c r="AI7210" s="6" t="str">
        <f t="shared" si="336"/>
        <v>55-64</v>
      </c>
      <c r="AJ7210" s="11">
        <f>YEAR(tbl_LoanData[[#This Row],[Application Date]])</f>
        <v>2026</v>
      </c>
      <c r="AK7210" s="11" t="str">
        <f>TEXT(tbl_LoanData[[#This Row],[Application Date]],"MMMM")</f>
        <v>June</v>
      </c>
      <c r="AL7210" s="12">
        <f>DATE(YEAR(tbl_LoanData[[#This Row],[Application Date]]),MONTH(tbl_LoanData[[#This Row],[Application Date]]),1)</f>
        <v>46174</v>
      </c>
      <c r="AM7210" s="14">
        <f ca="1">IF(AND(tbl_LoanData[[#This Row],[Application Date]]&gt;=EOMONTH(TODAY(),-1)+1,tbl_LoanData[[#This Row],[Application Date]]&lt;=TODAY()),tbl_LoanData[[#This Row],[Loan Amount]],0)</f>
        <v>0</v>
      </c>
      <c r="AN7210" s="14">
        <f>tbl_LoanData[[#This Row],[Amount Paid]]-(Q7210-X7210)</f>
        <v>356044.41</v>
      </c>
      <c r="AO7210" s="14">
        <f>IF(tbl_LoanData[[#This Row],[Application Status]]="Approved",1,0)</f>
        <v>1</v>
      </c>
      <c r="AP7210" s="22" t="str">
        <f t="shared" ca="1" si="337"/>
        <v/>
      </c>
      <c r="AQ7210" s="22" t="str">
        <f t="shared" ca="1" si="338"/>
        <v/>
      </c>
    </row>
    <row r="7211" spans="1:43" x14ac:dyDescent="0.3">
      <c r="A7211" s="2" t="s">
        <v>6823</v>
      </c>
      <c r="B7211" s="2" t="s">
        <v>6824</v>
      </c>
      <c r="C7211" s="2" t="s">
        <v>781</v>
      </c>
      <c r="D7211" s="2" t="s">
        <v>101</v>
      </c>
      <c r="E7211" s="2" t="s">
        <v>323</v>
      </c>
      <c r="F7211" s="2">
        <v>41</v>
      </c>
      <c r="G7211" s="2" t="s">
        <v>69</v>
      </c>
      <c r="H7211" s="2" t="s">
        <v>516</v>
      </c>
      <c r="I7211" s="2" t="s">
        <v>53</v>
      </c>
      <c r="J7211" s="3">
        <v>46197</v>
      </c>
      <c r="K7211" s="3">
        <v>46203</v>
      </c>
      <c r="L7211" s="2" t="s">
        <v>39</v>
      </c>
      <c r="M7211" s="2" t="s">
        <v>85</v>
      </c>
      <c r="N7211" s="2" t="s">
        <v>178</v>
      </c>
      <c r="O7211" s="4">
        <v>1776000</v>
      </c>
      <c r="P7211" s="4">
        <v>639900</v>
      </c>
      <c r="Q7211" s="4">
        <v>1136100</v>
      </c>
      <c r="R7211" s="2">
        <v>48</v>
      </c>
      <c r="S7211" s="5">
        <v>12.36</v>
      </c>
      <c r="T7211" s="4">
        <v>35370.58</v>
      </c>
      <c r="U7211" s="2" t="s">
        <v>73</v>
      </c>
      <c r="V7211" s="2" t="s">
        <v>74</v>
      </c>
      <c r="W7211" s="4">
        <v>35370.58</v>
      </c>
      <c r="X7211" s="4">
        <v>1662417.26</v>
      </c>
      <c r="Y7211" s="4">
        <v>1697787.84</v>
      </c>
      <c r="Z7211" s="2">
        <v>0</v>
      </c>
      <c r="AA7211" s="2" t="s">
        <v>56</v>
      </c>
      <c r="AB7211" s="2" t="s">
        <v>15732</v>
      </c>
      <c r="AC7211" s="2" t="s">
        <v>146</v>
      </c>
      <c r="AD7211" s="2" t="s">
        <v>76</v>
      </c>
      <c r="AE7211" s="5">
        <v>63.97</v>
      </c>
      <c r="AF7211" s="2">
        <v>0</v>
      </c>
      <c r="AG7211" s="2" t="s">
        <v>77</v>
      </c>
      <c r="AH7211" s="2">
        <v>6</v>
      </c>
      <c r="AI7211" s="6" t="str">
        <f t="shared" si="336"/>
        <v>35-44</v>
      </c>
      <c r="AJ7211" s="11">
        <f>YEAR(tbl_LoanData[[#This Row],[Application Date]])</f>
        <v>2026</v>
      </c>
      <c r="AK7211" s="11" t="str">
        <f>TEXT(tbl_LoanData[[#This Row],[Application Date]],"MMMM")</f>
        <v>June</v>
      </c>
      <c r="AL7211" s="12">
        <f>DATE(YEAR(tbl_LoanData[[#This Row],[Application Date]]),MONTH(tbl_LoanData[[#This Row],[Application Date]]),1)</f>
        <v>46174</v>
      </c>
      <c r="AM7211" s="14">
        <f ca="1">IF(AND(tbl_LoanData[[#This Row],[Application Date]]&gt;=EOMONTH(TODAY(),-1)+1,tbl_LoanData[[#This Row],[Application Date]]&lt;=TODAY()),tbl_LoanData[[#This Row],[Loan Amount]],0)</f>
        <v>0</v>
      </c>
      <c r="AN7211" s="14">
        <f>tbl_LoanData[[#This Row],[Amount Paid]]-(Q7211-X7211)</f>
        <v>561687.84</v>
      </c>
      <c r="AO7211" s="14">
        <f>IF(tbl_LoanData[[#This Row],[Application Status]]="Approved",1,0)</f>
        <v>1</v>
      </c>
      <c r="AP7211" s="22" t="str">
        <f t="shared" ca="1" si="337"/>
        <v/>
      </c>
      <c r="AQ7211" s="22" t="str">
        <f t="shared" ca="1" si="338"/>
        <v/>
      </c>
    </row>
    <row r="7212" spans="1:43" ht="14.4" customHeight="1" x14ac:dyDescent="0.3">
      <c r="A7212" s="2" t="s">
        <v>6827</v>
      </c>
      <c r="B7212" s="2" t="s">
        <v>6828</v>
      </c>
      <c r="C7212" s="2" t="s">
        <v>181</v>
      </c>
      <c r="D7212" s="2" t="s">
        <v>182</v>
      </c>
      <c r="E7212" s="2" t="s">
        <v>402</v>
      </c>
      <c r="F7212" s="2">
        <v>51</v>
      </c>
      <c r="G7212" s="2" t="s">
        <v>83</v>
      </c>
      <c r="H7212" s="2" t="s">
        <v>70</v>
      </c>
      <c r="I7212" s="2" t="s">
        <v>50</v>
      </c>
      <c r="J7212" s="3">
        <v>46180</v>
      </c>
      <c r="K7212" s="3">
        <v>46195</v>
      </c>
      <c r="L7212" s="2" t="s">
        <v>36</v>
      </c>
      <c r="M7212" s="2" t="s">
        <v>111</v>
      </c>
      <c r="N7212" s="2" t="s">
        <v>350</v>
      </c>
      <c r="O7212" s="4">
        <v>1905000</v>
      </c>
      <c r="P7212" s="4">
        <v>374600</v>
      </c>
      <c r="Q7212" s="4">
        <v>1530400</v>
      </c>
      <c r="R7212" s="2">
        <v>36</v>
      </c>
      <c r="S7212" s="5">
        <v>10.79</v>
      </c>
      <c r="T7212" s="4">
        <v>56271.96</v>
      </c>
      <c r="U7212" s="2" t="s">
        <v>73</v>
      </c>
      <c r="V7212" s="2" t="s">
        <v>74</v>
      </c>
      <c r="W7212" s="4">
        <v>56271.96</v>
      </c>
      <c r="X7212" s="4">
        <v>1969518.52</v>
      </c>
      <c r="Y7212" s="4">
        <v>2025790.48</v>
      </c>
      <c r="Z7212" s="2">
        <v>0</v>
      </c>
      <c r="AA7212" s="2" t="s">
        <v>56</v>
      </c>
      <c r="AB7212" s="2" t="s">
        <v>15736</v>
      </c>
      <c r="AC7212" s="2" t="s">
        <v>213</v>
      </c>
      <c r="AD7212" s="2" t="s">
        <v>76</v>
      </c>
      <c r="AE7212" s="5">
        <v>80.34</v>
      </c>
      <c r="AF7212" s="2">
        <v>0</v>
      </c>
      <c r="AG7212" s="2" t="s">
        <v>77</v>
      </c>
      <c r="AH7212" s="2">
        <v>15</v>
      </c>
      <c r="AI7212" s="6" t="str">
        <f t="shared" si="336"/>
        <v>45-54</v>
      </c>
      <c r="AJ7212" s="11">
        <f>YEAR(tbl_LoanData[[#This Row],[Application Date]])</f>
        <v>2026</v>
      </c>
      <c r="AK7212" s="11" t="str">
        <f>TEXT(tbl_LoanData[[#This Row],[Application Date]],"MMMM")</f>
        <v>June</v>
      </c>
      <c r="AL7212" s="12">
        <f>DATE(YEAR(tbl_LoanData[[#This Row],[Application Date]]),MONTH(tbl_LoanData[[#This Row],[Application Date]]),1)</f>
        <v>46174</v>
      </c>
      <c r="AM7212" s="14">
        <f ca="1">IF(AND(tbl_LoanData[[#This Row],[Application Date]]&gt;=EOMONTH(TODAY(),-1)+1,tbl_LoanData[[#This Row],[Application Date]]&lt;=TODAY()),tbl_LoanData[[#This Row],[Loan Amount]],0)</f>
        <v>0</v>
      </c>
      <c r="AN7212" s="14">
        <f>tbl_LoanData[[#This Row],[Amount Paid]]-(Q7212-X7212)</f>
        <v>495390.48000000004</v>
      </c>
      <c r="AO7212" s="14">
        <f>IF(tbl_LoanData[[#This Row],[Application Status]]="Approved",1,0)</f>
        <v>1</v>
      </c>
      <c r="AP7212" s="22" t="str">
        <f t="shared" ca="1" si="337"/>
        <v/>
      </c>
      <c r="AQ7212" s="22" t="str">
        <f t="shared" ca="1" si="338"/>
        <v/>
      </c>
    </row>
    <row r="7213" spans="1:43" ht="14.4" customHeight="1" x14ac:dyDescent="0.3">
      <c r="A7213" s="2" t="s">
        <v>6837</v>
      </c>
      <c r="B7213" s="2" t="s">
        <v>6838</v>
      </c>
      <c r="C7213" s="2" t="s">
        <v>304</v>
      </c>
      <c r="D7213" s="2" t="s">
        <v>117</v>
      </c>
      <c r="E7213" s="2" t="s">
        <v>284</v>
      </c>
      <c r="F7213" s="2">
        <v>22</v>
      </c>
      <c r="G7213" s="2" t="s">
        <v>83</v>
      </c>
      <c r="H7213" s="2" t="s">
        <v>119</v>
      </c>
      <c r="I7213" s="2" t="s">
        <v>43</v>
      </c>
      <c r="J7213" s="3">
        <v>46203</v>
      </c>
      <c r="K7213" s="3">
        <v>46216</v>
      </c>
      <c r="L7213" s="2" t="s">
        <v>40</v>
      </c>
      <c r="M7213" s="2" t="s">
        <v>157</v>
      </c>
      <c r="N7213" s="2" t="s">
        <v>299</v>
      </c>
      <c r="O7213" s="4">
        <v>1172000</v>
      </c>
      <c r="P7213" s="4">
        <v>217900</v>
      </c>
      <c r="Q7213" s="4">
        <v>954100</v>
      </c>
      <c r="R7213" s="2">
        <v>36</v>
      </c>
      <c r="S7213" s="5">
        <v>5.91</v>
      </c>
      <c r="T7213" s="4">
        <v>31201.72</v>
      </c>
      <c r="U7213" s="2" t="s">
        <v>73</v>
      </c>
      <c r="V7213" s="2" t="s">
        <v>74</v>
      </c>
      <c r="W7213" s="4">
        <v>0</v>
      </c>
      <c r="X7213" s="4">
        <v>1123261.93</v>
      </c>
      <c r="Y7213" s="4">
        <v>1123261.93</v>
      </c>
      <c r="Z7213" s="2">
        <v>32</v>
      </c>
      <c r="AA7213" s="2" t="s">
        <v>58</v>
      </c>
      <c r="AB7213" s="2" t="s">
        <v>15728</v>
      </c>
      <c r="AC7213" s="2" t="s">
        <v>121</v>
      </c>
      <c r="AD7213" s="2" t="s">
        <v>76</v>
      </c>
      <c r="AE7213" s="5">
        <v>81.41</v>
      </c>
      <c r="AF7213" s="2">
        <v>1</v>
      </c>
      <c r="AG7213" s="2" t="s">
        <v>15718</v>
      </c>
      <c r="AH7213" s="2">
        <v>13</v>
      </c>
      <c r="AI7213" s="6" t="str">
        <f t="shared" si="336"/>
        <v>18-24</v>
      </c>
      <c r="AJ7213" s="11">
        <f>YEAR(tbl_LoanData[[#This Row],[Application Date]])</f>
        <v>2026</v>
      </c>
      <c r="AK7213" s="11" t="str">
        <f>TEXT(tbl_LoanData[[#This Row],[Application Date]],"MMMM")</f>
        <v>June</v>
      </c>
      <c r="AL7213" s="12">
        <f>DATE(YEAR(tbl_LoanData[[#This Row],[Application Date]]),MONTH(tbl_LoanData[[#This Row],[Application Date]]),1)</f>
        <v>46174</v>
      </c>
      <c r="AM7213" s="14">
        <f ca="1">IF(AND(tbl_LoanData[[#This Row],[Application Date]]&gt;=EOMONTH(TODAY(),-1)+1,tbl_LoanData[[#This Row],[Application Date]]&lt;=TODAY()),tbl_LoanData[[#This Row],[Loan Amount]],0)</f>
        <v>0</v>
      </c>
      <c r="AN7213" s="14">
        <f>tbl_LoanData[[#This Row],[Amount Paid]]-(Q7213-X7213)</f>
        <v>169161.92999999993</v>
      </c>
      <c r="AO7213" s="14">
        <f>IF(tbl_LoanData[[#This Row],[Application Status]]="Approved",1,0)</f>
        <v>1</v>
      </c>
      <c r="AP7213" s="22" t="str">
        <f t="shared" ca="1" si="337"/>
        <v/>
      </c>
      <c r="AQ7213" s="22" t="str">
        <f t="shared" ca="1" si="338"/>
        <v/>
      </c>
    </row>
    <row r="7214" spans="1:43" ht="14.4" customHeight="1" x14ac:dyDescent="0.3">
      <c r="A7214" s="2" t="s">
        <v>7153</v>
      </c>
      <c r="B7214" s="2" t="s">
        <v>7154</v>
      </c>
      <c r="C7214" s="2" t="s">
        <v>401</v>
      </c>
      <c r="D7214" s="2" t="s">
        <v>254</v>
      </c>
      <c r="E7214" s="2" t="s">
        <v>311</v>
      </c>
      <c r="F7214" s="2">
        <v>59</v>
      </c>
      <c r="G7214" s="2" t="s">
        <v>83</v>
      </c>
      <c r="H7214" s="2" t="s">
        <v>84</v>
      </c>
      <c r="I7214" s="2" t="s">
        <v>45</v>
      </c>
      <c r="J7214" s="3">
        <v>46187</v>
      </c>
      <c r="K7214" s="3">
        <v>46198</v>
      </c>
      <c r="L7214" s="2" t="s">
        <v>40</v>
      </c>
      <c r="M7214" s="2" t="s">
        <v>111</v>
      </c>
      <c r="N7214" s="2" t="s">
        <v>120</v>
      </c>
      <c r="O7214" s="4">
        <v>965000</v>
      </c>
      <c r="P7214" s="4">
        <v>298100</v>
      </c>
      <c r="Q7214" s="4">
        <v>666900</v>
      </c>
      <c r="R7214" s="2">
        <v>48</v>
      </c>
      <c r="S7214" s="5">
        <v>9.64</v>
      </c>
      <c r="T7214" s="4">
        <v>19251.18</v>
      </c>
      <c r="U7214" s="2" t="s">
        <v>73</v>
      </c>
      <c r="V7214" s="2" t="s">
        <v>74</v>
      </c>
      <c r="W7214" s="4">
        <v>0</v>
      </c>
      <c r="X7214" s="4">
        <v>924056.64</v>
      </c>
      <c r="Y7214" s="4">
        <v>924056.64</v>
      </c>
      <c r="Z7214" s="2">
        <v>30</v>
      </c>
      <c r="AA7214" s="2" t="s">
        <v>57</v>
      </c>
      <c r="AB7214" s="2" t="s">
        <v>15732</v>
      </c>
      <c r="AC7214" s="2" t="s">
        <v>360</v>
      </c>
      <c r="AD7214" s="2" t="s">
        <v>76</v>
      </c>
      <c r="AE7214" s="5">
        <v>69.11</v>
      </c>
      <c r="AF7214" s="2">
        <v>1</v>
      </c>
      <c r="AG7214" s="2" t="s">
        <v>77</v>
      </c>
      <c r="AH7214" s="2">
        <v>11</v>
      </c>
      <c r="AI7214" s="6" t="str">
        <f t="shared" si="336"/>
        <v>55-64</v>
      </c>
      <c r="AJ7214" s="11">
        <f>YEAR(tbl_LoanData[[#This Row],[Application Date]])</f>
        <v>2026</v>
      </c>
      <c r="AK7214" s="11" t="str">
        <f>TEXT(tbl_LoanData[[#This Row],[Application Date]],"MMMM")</f>
        <v>June</v>
      </c>
      <c r="AL7214" s="12">
        <f>DATE(YEAR(tbl_LoanData[[#This Row],[Application Date]]),MONTH(tbl_LoanData[[#This Row],[Application Date]]),1)</f>
        <v>46174</v>
      </c>
      <c r="AM7214" s="14">
        <f ca="1">IF(AND(tbl_LoanData[[#This Row],[Application Date]]&gt;=EOMONTH(TODAY(),-1)+1,tbl_LoanData[[#This Row],[Application Date]]&lt;=TODAY()),tbl_LoanData[[#This Row],[Loan Amount]],0)</f>
        <v>0</v>
      </c>
      <c r="AN7214" s="14">
        <f>tbl_LoanData[[#This Row],[Amount Paid]]-(Q7214-X7214)</f>
        <v>257156.64</v>
      </c>
      <c r="AO7214" s="14">
        <f>IF(tbl_LoanData[[#This Row],[Application Status]]="Approved",1,0)</f>
        <v>1</v>
      </c>
      <c r="AP7214" s="22" t="str">
        <f t="shared" ca="1" si="337"/>
        <v/>
      </c>
      <c r="AQ7214" s="22" t="str">
        <f t="shared" ca="1" si="338"/>
        <v/>
      </c>
    </row>
    <row r="7215" spans="1:43" ht="14.4" customHeight="1" x14ac:dyDescent="0.3">
      <c r="A7215" s="2" t="s">
        <v>7483</v>
      </c>
      <c r="B7215" s="2" t="s">
        <v>7484</v>
      </c>
      <c r="C7215" s="2" t="s">
        <v>644</v>
      </c>
      <c r="D7215" s="2" t="s">
        <v>91</v>
      </c>
      <c r="E7215" s="2" t="s">
        <v>406</v>
      </c>
      <c r="F7215" s="2">
        <v>44</v>
      </c>
      <c r="G7215" s="2" t="s">
        <v>83</v>
      </c>
      <c r="H7215" s="2" t="s">
        <v>565</v>
      </c>
      <c r="I7215" s="2" t="s">
        <v>47</v>
      </c>
      <c r="J7215" s="3">
        <v>46191</v>
      </c>
      <c r="K7215" s="3"/>
      <c r="L7215" s="2" t="s">
        <v>37</v>
      </c>
      <c r="M7215" s="2" t="s">
        <v>260</v>
      </c>
      <c r="N7215" s="2" t="s">
        <v>457</v>
      </c>
      <c r="O7215" s="4">
        <v>148000</v>
      </c>
      <c r="P7215" s="4">
        <v>38000</v>
      </c>
      <c r="Q7215" s="4">
        <v>110000</v>
      </c>
      <c r="R7215" s="2">
        <v>36</v>
      </c>
      <c r="S7215" s="5">
        <v>9.08</v>
      </c>
      <c r="T7215" s="4">
        <v>3887.89</v>
      </c>
      <c r="U7215" s="2" t="s">
        <v>113</v>
      </c>
      <c r="V7215" s="2" t="s">
        <v>97</v>
      </c>
      <c r="W7215" s="4">
        <v>0</v>
      </c>
      <c r="X7215" s="4">
        <v>0</v>
      </c>
      <c r="Y7215" s="4">
        <v>139964</v>
      </c>
      <c r="Z7215" s="2">
        <v>0</v>
      </c>
      <c r="AA7215" s="2" t="s">
        <v>97</v>
      </c>
      <c r="AB7215" s="2" t="s">
        <v>15736</v>
      </c>
      <c r="AC7215" s="2" t="s">
        <v>138</v>
      </c>
      <c r="AD7215" s="2" t="s">
        <v>76</v>
      </c>
      <c r="AE7215" s="5">
        <v>74.319999999999993</v>
      </c>
      <c r="AF7215" s="2">
        <v>0</v>
      </c>
      <c r="AG7215" s="2" t="s">
        <v>97</v>
      </c>
      <c r="AH7215" s="2"/>
      <c r="AI7215" s="6" t="str">
        <f t="shared" si="336"/>
        <v>35-44</v>
      </c>
      <c r="AJ7215" s="11">
        <f>YEAR(tbl_LoanData[[#This Row],[Application Date]])</f>
        <v>2026</v>
      </c>
      <c r="AK7215" s="11" t="str">
        <f>TEXT(tbl_LoanData[[#This Row],[Application Date]],"MMMM")</f>
        <v>June</v>
      </c>
      <c r="AL7215" s="12">
        <f>DATE(YEAR(tbl_LoanData[[#This Row],[Application Date]]),MONTH(tbl_LoanData[[#This Row],[Application Date]]),1)</f>
        <v>46174</v>
      </c>
      <c r="AM7215" s="14">
        <f ca="1">IF(AND(tbl_LoanData[[#This Row],[Application Date]]&gt;=EOMONTH(TODAY(),-1)+1,tbl_LoanData[[#This Row],[Application Date]]&lt;=TODAY()),tbl_LoanData[[#This Row],[Loan Amount]],0)</f>
        <v>0</v>
      </c>
      <c r="AN7215" s="14">
        <f>tbl_LoanData[[#This Row],[Amount Paid]]-(Q7215-X7215)</f>
        <v>-110000</v>
      </c>
      <c r="AO7215" s="14">
        <f>IF(tbl_LoanData[[#This Row],[Application Status]]="Approved",1,0)</f>
        <v>0</v>
      </c>
      <c r="AP7215" s="22" t="str">
        <f t="shared" ca="1" si="337"/>
        <v/>
      </c>
      <c r="AQ7215" s="22" t="str">
        <f t="shared" ca="1" si="338"/>
        <v/>
      </c>
    </row>
    <row r="7216" spans="1:43" ht="14.4" customHeight="1" x14ac:dyDescent="0.3">
      <c r="A7216" s="2" t="s">
        <v>7489</v>
      </c>
      <c r="B7216" s="2" t="s">
        <v>7490</v>
      </c>
      <c r="C7216" s="2" t="s">
        <v>560</v>
      </c>
      <c r="D7216" s="2" t="s">
        <v>182</v>
      </c>
      <c r="E7216" s="2" t="s">
        <v>268</v>
      </c>
      <c r="F7216" s="2">
        <v>38</v>
      </c>
      <c r="G7216" s="2" t="s">
        <v>69</v>
      </c>
      <c r="H7216" s="2" t="s">
        <v>177</v>
      </c>
      <c r="I7216" s="2" t="s">
        <v>43</v>
      </c>
      <c r="J7216" s="3">
        <v>46179</v>
      </c>
      <c r="K7216" s="3">
        <v>46197</v>
      </c>
      <c r="L7216" s="2" t="s">
        <v>40</v>
      </c>
      <c r="M7216" s="2" t="s">
        <v>111</v>
      </c>
      <c r="N7216" s="2" t="s">
        <v>369</v>
      </c>
      <c r="O7216" s="4">
        <v>1004000</v>
      </c>
      <c r="P7216" s="4">
        <v>381000</v>
      </c>
      <c r="Q7216" s="4">
        <v>623000</v>
      </c>
      <c r="R7216" s="2">
        <v>24</v>
      </c>
      <c r="S7216" s="5">
        <v>10.47</v>
      </c>
      <c r="T7216" s="4">
        <v>31394.01</v>
      </c>
      <c r="U7216" s="2" t="s">
        <v>73</v>
      </c>
      <c r="V7216" s="2" t="s">
        <v>74</v>
      </c>
      <c r="W7216" s="4">
        <v>31394.01</v>
      </c>
      <c r="X7216" s="4">
        <v>722062.19</v>
      </c>
      <c r="Y7216" s="4">
        <v>753456.2</v>
      </c>
      <c r="Z7216" s="2">
        <v>0</v>
      </c>
      <c r="AA7216" s="2" t="s">
        <v>56</v>
      </c>
      <c r="AB7216" s="2" t="s">
        <v>15729</v>
      </c>
      <c r="AC7216" s="2" t="s">
        <v>332</v>
      </c>
      <c r="AD7216" s="2" t="s">
        <v>76</v>
      </c>
      <c r="AE7216" s="5">
        <v>62.05</v>
      </c>
      <c r="AF7216" s="2">
        <v>0</v>
      </c>
      <c r="AG7216" s="2" t="s">
        <v>77</v>
      </c>
      <c r="AH7216" s="2">
        <v>18</v>
      </c>
      <c r="AI7216" s="6" t="str">
        <f t="shared" si="336"/>
        <v>35-44</v>
      </c>
      <c r="AJ7216" s="11">
        <f>YEAR(tbl_LoanData[[#This Row],[Application Date]])</f>
        <v>2026</v>
      </c>
      <c r="AK7216" s="11" t="str">
        <f>TEXT(tbl_LoanData[[#This Row],[Application Date]],"MMMM")</f>
        <v>June</v>
      </c>
      <c r="AL7216" s="12">
        <f>DATE(YEAR(tbl_LoanData[[#This Row],[Application Date]]),MONTH(tbl_LoanData[[#This Row],[Application Date]]),1)</f>
        <v>46174</v>
      </c>
      <c r="AM7216" s="14">
        <f ca="1">IF(AND(tbl_LoanData[[#This Row],[Application Date]]&gt;=EOMONTH(TODAY(),-1)+1,tbl_LoanData[[#This Row],[Application Date]]&lt;=TODAY()),tbl_LoanData[[#This Row],[Loan Amount]],0)</f>
        <v>0</v>
      </c>
      <c r="AN7216" s="14">
        <f>tbl_LoanData[[#This Row],[Amount Paid]]-(Q7216-X7216)</f>
        <v>130456.19999999994</v>
      </c>
      <c r="AO7216" s="14">
        <f>IF(tbl_LoanData[[#This Row],[Application Status]]="Approved",1,0)</f>
        <v>1</v>
      </c>
      <c r="AP7216" s="22" t="str">
        <f t="shared" ca="1" si="337"/>
        <v/>
      </c>
      <c r="AQ7216" s="22" t="str">
        <f t="shared" ca="1" si="338"/>
        <v/>
      </c>
    </row>
    <row r="7217" spans="1:43" ht="14.4" customHeight="1" x14ac:dyDescent="0.3">
      <c r="A7217" s="2" t="s">
        <v>7491</v>
      </c>
      <c r="B7217" s="2" t="s">
        <v>7492</v>
      </c>
      <c r="C7217" s="2" t="s">
        <v>575</v>
      </c>
      <c r="D7217" s="2" t="s">
        <v>311</v>
      </c>
      <c r="E7217" s="2" t="s">
        <v>190</v>
      </c>
      <c r="F7217" s="2">
        <v>23</v>
      </c>
      <c r="G7217" s="2" t="s">
        <v>69</v>
      </c>
      <c r="H7217" s="2" t="s">
        <v>543</v>
      </c>
      <c r="I7217" s="2" t="s">
        <v>45</v>
      </c>
      <c r="J7217" s="3">
        <v>46188</v>
      </c>
      <c r="K7217" s="3"/>
      <c r="L7217" s="2" t="s">
        <v>37</v>
      </c>
      <c r="M7217" s="2" t="s">
        <v>260</v>
      </c>
      <c r="N7217" s="2" t="s">
        <v>745</v>
      </c>
      <c r="O7217" s="4">
        <v>179000</v>
      </c>
      <c r="P7217" s="4">
        <v>27000</v>
      </c>
      <c r="Q7217" s="4">
        <v>152000</v>
      </c>
      <c r="R7217" s="2">
        <v>36</v>
      </c>
      <c r="S7217" s="5">
        <v>5.68</v>
      </c>
      <c r="T7217" s="4">
        <v>4941.6899999999996</v>
      </c>
      <c r="U7217" s="2" t="s">
        <v>113</v>
      </c>
      <c r="V7217" s="2" t="s">
        <v>97</v>
      </c>
      <c r="W7217" s="4">
        <v>0</v>
      </c>
      <c r="X7217" s="4">
        <v>0</v>
      </c>
      <c r="Y7217" s="4">
        <v>177900.79999999999</v>
      </c>
      <c r="Z7217" s="2">
        <v>0</v>
      </c>
      <c r="AA7217" s="2" t="s">
        <v>97</v>
      </c>
      <c r="AB7217" s="2" t="s">
        <v>15730</v>
      </c>
      <c r="AC7217" s="2" t="s">
        <v>332</v>
      </c>
      <c r="AD7217" s="2" t="s">
        <v>76</v>
      </c>
      <c r="AE7217" s="5">
        <v>84.92</v>
      </c>
      <c r="AF7217" s="2">
        <v>0</v>
      </c>
      <c r="AG7217" s="2" t="s">
        <v>97</v>
      </c>
      <c r="AH7217" s="2"/>
      <c r="AI7217" s="6" t="str">
        <f t="shared" si="336"/>
        <v>18-24</v>
      </c>
      <c r="AJ7217" s="11">
        <f>YEAR(tbl_LoanData[[#This Row],[Application Date]])</f>
        <v>2026</v>
      </c>
      <c r="AK7217" s="11" t="str">
        <f>TEXT(tbl_LoanData[[#This Row],[Application Date]],"MMMM")</f>
        <v>June</v>
      </c>
      <c r="AL7217" s="12">
        <f>DATE(YEAR(tbl_LoanData[[#This Row],[Application Date]]),MONTH(tbl_LoanData[[#This Row],[Application Date]]),1)</f>
        <v>46174</v>
      </c>
      <c r="AM7217" s="14">
        <f ca="1">IF(AND(tbl_LoanData[[#This Row],[Application Date]]&gt;=EOMONTH(TODAY(),-1)+1,tbl_LoanData[[#This Row],[Application Date]]&lt;=TODAY()),tbl_LoanData[[#This Row],[Loan Amount]],0)</f>
        <v>0</v>
      </c>
      <c r="AN7217" s="14">
        <f>tbl_LoanData[[#This Row],[Amount Paid]]-(Q7217-X7217)</f>
        <v>-152000</v>
      </c>
      <c r="AO7217" s="14">
        <f>IF(tbl_LoanData[[#This Row],[Application Status]]="Approved",1,0)</f>
        <v>0</v>
      </c>
      <c r="AP7217" s="22" t="str">
        <f t="shared" ca="1" si="337"/>
        <v/>
      </c>
      <c r="AQ7217" s="22" t="str">
        <f t="shared" ca="1" si="338"/>
        <v/>
      </c>
    </row>
    <row r="7218" spans="1:43" ht="14.4" customHeight="1" x14ac:dyDescent="0.3">
      <c r="A7218" s="2" t="s">
        <v>7513</v>
      </c>
      <c r="B7218" s="2" t="s">
        <v>7514</v>
      </c>
      <c r="C7218" s="2" t="s">
        <v>249</v>
      </c>
      <c r="D7218" s="2" t="s">
        <v>81</v>
      </c>
      <c r="E7218" s="2" t="s">
        <v>117</v>
      </c>
      <c r="F7218" s="2">
        <v>40</v>
      </c>
      <c r="G7218" s="2" t="s">
        <v>69</v>
      </c>
      <c r="H7218" s="2" t="s">
        <v>259</v>
      </c>
      <c r="I7218" s="2" t="s">
        <v>43</v>
      </c>
      <c r="J7218" s="3">
        <v>46184</v>
      </c>
      <c r="K7218" s="3"/>
      <c r="L7218" s="2" t="s">
        <v>37</v>
      </c>
      <c r="M7218" s="2" t="s">
        <v>199</v>
      </c>
      <c r="N7218" s="2" t="s">
        <v>200</v>
      </c>
      <c r="O7218" s="4">
        <v>110000</v>
      </c>
      <c r="P7218" s="4">
        <v>12100</v>
      </c>
      <c r="Q7218" s="4">
        <v>97900</v>
      </c>
      <c r="R7218" s="2">
        <v>36</v>
      </c>
      <c r="S7218" s="5">
        <v>8.86</v>
      </c>
      <c r="T7218" s="4">
        <v>3442.27</v>
      </c>
      <c r="U7218" s="2" t="s">
        <v>96</v>
      </c>
      <c r="V7218" s="2" t="s">
        <v>97</v>
      </c>
      <c r="W7218" s="4">
        <v>0</v>
      </c>
      <c r="X7218" s="4">
        <v>0</v>
      </c>
      <c r="Y7218" s="4">
        <v>123921.82</v>
      </c>
      <c r="Z7218" s="2">
        <v>0</v>
      </c>
      <c r="AA7218" s="2" t="s">
        <v>97</v>
      </c>
      <c r="AB7218" s="2" t="s">
        <v>15729</v>
      </c>
      <c r="AC7218" s="2" t="s">
        <v>129</v>
      </c>
      <c r="AD7218" s="2" t="s">
        <v>76</v>
      </c>
      <c r="AE7218" s="5">
        <v>89</v>
      </c>
      <c r="AF7218" s="2">
        <v>0</v>
      </c>
      <c r="AG7218" s="2" t="s">
        <v>97</v>
      </c>
      <c r="AH7218" s="2"/>
      <c r="AI7218" s="6" t="str">
        <f t="shared" si="336"/>
        <v>35-44</v>
      </c>
      <c r="AJ7218" s="11">
        <f>YEAR(tbl_LoanData[[#This Row],[Application Date]])</f>
        <v>2026</v>
      </c>
      <c r="AK7218" s="11" t="str">
        <f>TEXT(tbl_LoanData[[#This Row],[Application Date]],"MMMM")</f>
        <v>June</v>
      </c>
      <c r="AL7218" s="12">
        <f>DATE(YEAR(tbl_LoanData[[#This Row],[Application Date]]),MONTH(tbl_LoanData[[#This Row],[Application Date]]),1)</f>
        <v>46174</v>
      </c>
      <c r="AM7218" s="14">
        <f ca="1">IF(AND(tbl_LoanData[[#This Row],[Application Date]]&gt;=EOMONTH(TODAY(),-1)+1,tbl_LoanData[[#This Row],[Application Date]]&lt;=TODAY()),tbl_LoanData[[#This Row],[Loan Amount]],0)</f>
        <v>0</v>
      </c>
      <c r="AN7218" s="14">
        <f>tbl_LoanData[[#This Row],[Amount Paid]]-(Q7218-X7218)</f>
        <v>-97900</v>
      </c>
      <c r="AO7218" s="14">
        <f>IF(tbl_LoanData[[#This Row],[Application Status]]="Approved",1,0)</f>
        <v>0</v>
      </c>
      <c r="AP7218" s="22" t="str">
        <f t="shared" ca="1" si="337"/>
        <v/>
      </c>
      <c r="AQ7218" s="22" t="str">
        <f t="shared" ca="1" si="338"/>
        <v/>
      </c>
    </row>
    <row r="7219" spans="1:43" ht="14.4" customHeight="1" x14ac:dyDescent="0.3">
      <c r="A7219" s="2" t="s">
        <v>7519</v>
      </c>
      <c r="B7219" s="2" t="s">
        <v>7520</v>
      </c>
      <c r="C7219" s="2" t="s">
        <v>560</v>
      </c>
      <c r="D7219" s="2" t="s">
        <v>268</v>
      </c>
      <c r="E7219" s="2" t="s">
        <v>142</v>
      </c>
      <c r="F7219" s="2">
        <v>42</v>
      </c>
      <c r="G7219" s="2" t="s">
        <v>69</v>
      </c>
      <c r="H7219" s="2" t="s">
        <v>70</v>
      </c>
      <c r="I7219" s="2" t="s">
        <v>50</v>
      </c>
      <c r="J7219" s="3">
        <v>46175</v>
      </c>
      <c r="K7219" s="3"/>
      <c r="L7219" s="2" t="s">
        <v>38</v>
      </c>
      <c r="M7219" s="2" t="s">
        <v>144</v>
      </c>
      <c r="N7219" s="2" t="s">
        <v>382</v>
      </c>
      <c r="O7219" s="4">
        <v>1419000</v>
      </c>
      <c r="P7219" s="4">
        <v>213700</v>
      </c>
      <c r="Q7219" s="4">
        <v>1205300</v>
      </c>
      <c r="R7219" s="2">
        <v>48</v>
      </c>
      <c r="S7219" s="5">
        <v>10.75</v>
      </c>
      <c r="T7219" s="4">
        <v>35907.9</v>
      </c>
      <c r="U7219" s="2" t="s">
        <v>96</v>
      </c>
      <c r="V7219" s="2" t="s">
        <v>97</v>
      </c>
      <c r="W7219" s="4">
        <v>0</v>
      </c>
      <c r="X7219" s="4">
        <v>0</v>
      </c>
      <c r="Y7219" s="4">
        <v>1723579</v>
      </c>
      <c r="Z7219" s="2">
        <v>0</v>
      </c>
      <c r="AA7219" s="2" t="s">
        <v>97</v>
      </c>
      <c r="AB7219" s="2" t="s">
        <v>15734</v>
      </c>
      <c r="AC7219" s="2" t="s">
        <v>213</v>
      </c>
      <c r="AD7219" s="2" t="s">
        <v>76</v>
      </c>
      <c r="AE7219" s="5">
        <v>84.94</v>
      </c>
      <c r="AF7219" s="2">
        <v>0</v>
      </c>
      <c r="AG7219" s="2" t="s">
        <v>97</v>
      </c>
      <c r="AH7219" s="2"/>
      <c r="AI7219" s="6" t="str">
        <f t="shared" si="336"/>
        <v>35-44</v>
      </c>
      <c r="AJ7219" s="11">
        <f>YEAR(tbl_LoanData[[#This Row],[Application Date]])</f>
        <v>2026</v>
      </c>
      <c r="AK7219" s="11" t="str">
        <f>TEXT(tbl_LoanData[[#This Row],[Application Date]],"MMMM")</f>
        <v>June</v>
      </c>
      <c r="AL7219" s="12">
        <f>DATE(YEAR(tbl_LoanData[[#This Row],[Application Date]]),MONTH(tbl_LoanData[[#This Row],[Application Date]]),1)</f>
        <v>46174</v>
      </c>
      <c r="AM7219" s="14">
        <f ca="1">IF(AND(tbl_LoanData[[#This Row],[Application Date]]&gt;=EOMONTH(TODAY(),-1)+1,tbl_LoanData[[#This Row],[Application Date]]&lt;=TODAY()),tbl_LoanData[[#This Row],[Loan Amount]],0)</f>
        <v>0</v>
      </c>
      <c r="AN7219" s="14">
        <f>tbl_LoanData[[#This Row],[Amount Paid]]-(Q7219-X7219)</f>
        <v>-1205300</v>
      </c>
      <c r="AO7219" s="14">
        <f>IF(tbl_LoanData[[#This Row],[Application Status]]="Approved",1,0)</f>
        <v>0</v>
      </c>
      <c r="AP7219" s="22" t="str">
        <f t="shared" ca="1" si="337"/>
        <v/>
      </c>
      <c r="AQ7219" s="22" t="str">
        <f t="shared" ca="1" si="338"/>
        <v/>
      </c>
    </row>
    <row r="7220" spans="1:43" ht="14.4" customHeight="1" x14ac:dyDescent="0.3">
      <c r="A7220" s="2" t="s">
        <v>7641</v>
      </c>
      <c r="B7220" s="2" t="s">
        <v>7642</v>
      </c>
      <c r="C7220" s="2" t="s">
        <v>80</v>
      </c>
      <c r="D7220" s="2" t="s">
        <v>82</v>
      </c>
      <c r="E7220" s="2" t="s">
        <v>161</v>
      </c>
      <c r="F7220" s="2">
        <v>55</v>
      </c>
      <c r="G7220" s="2" t="s">
        <v>83</v>
      </c>
      <c r="H7220" s="2" t="s">
        <v>172</v>
      </c>
      <c r="I7220" s="2" t="s">
        <v>45</v>
      </c>
      <c r="J7220" s="3">
        <v>46179</v>
      </c>
      <c r="K7220" s="3">
        <v>46200</v>
      </c>
      <c r="L7220" s="2" t="s">
        <v>37</v>
      </c>
      <c r="M7220" s="2" t="s">
        <v>94</v>
      </c>
      <c r="N7220" s="2" t="s">
        <v>488</v>
      </c>
      <c r="O7220" s="4">
        <v>128000</v>
      </c>
      <c r="P7220" s="4">
        <v>26600</v>
      </c>
      <c r="Q7220" s="4">
        <v>101400</v>
      </c>
      <c r="R7220" s="2">
        <v>36</v>
      </c>
      <c r="S7220" s="5">
        <v>7.98</v>
      </c>
      <c r="T7220" s="4">
        <v>3490.98</v>
      </c>
      <c r="U7220" s="2" t="s">
        <v>73</v>
      </c>
      <c r="V7220" s="2" t="s">
        <v>74</v>
      </c>
      <c r="W7220" s="4">
        <v>3490.98</v>
      </c>
      <c r="X7220" s="4">
        <v>122184.18</v>
      </c>
      <c r="Y7220" s="4">
        <v>125675.16</v>
      </c>
      <c r="Z7220" s="2">
        <v>0</v>
      </c>
      <c r="AA7220" s="2" t="s">
        <v>56</v>
      </c>
      <c r="AB7220" s="2" t="s">
        <v>15729</v>
      </c>
      <c r="AC7220" s="2" t="s">
        <v>106</v>
      </c>
      <c r="AD7220" s="2" t="s">
        <v>76</v>
      </c>
      <c r="AE7220" s="5">
        <v>79.22</v>
      </c>
      <c r="AF7220" s="2">
        <v>0</v>
      </c>
      <c r="AG7220" s="2" t="s">
        <v>77</v>
      </c>
      <c r="AH7220" s="2">
        <v>21</v>
      </c>
      <c r="AI7220" s="6" t="str">
        <f t="shared" si="336"/>
        <v>55-64</v>
      </c>
      <c r="AJ7220" s="11">
        <f>YEAR(tbl_LoanData[[#This Row],[Application Date]])</f>
        <v>2026</v>
      </c>
      <c r="AK7220" s="11" t="str">
        <f>TEXT(tbl_LoanData[[#This Row],[Application Date]],"MMMM")</f>
        <v>June</v>
      </c>
      <c r="AL7220" s="12">
        <f>DATE(YEAR(tbl_LoanData[[#This Row],[Application Date]]),MONTH(tbl_LoanData[[#This Row],[Application Date]]),1)</f>
        <v>46174</v>
      </c>
      <c r="AM7220" s="14">
        <f ca="1">IF(AND(tbl_LoanData[[#This Row],[Application Date]]&gt;=EOMONTH(TODAY(),-1)+1,tbl_LoanData[[#This Row],[Application Date]]&lt;=TODAY()),tbl_LoanData[[#This Row],[Loan Amount]],0)</f>
        <v>0</v>
      </c>
      <c r="AN7220" s="14">
        <f>tbl_LoanData[[#This Row],[Amount Paid]]-(Q7220-X7220)</f>
        <v>24275.159999999993</v>
      </c>
      <c r="AO7220" s="14">
        <f>IF(tbl_LoanData[[#This Row],[Application Status]]="Approved",1,0)</f>
        <v>1</v>
      </c>
      <c r="AP7220" s="22" t="str">
        <f t="shared" ca="1" si="337"/>
        <v/>
      </c>
      <c r="AQ7220" s="22" t="str">
        <f t="shared" ca="1" si="338"/>
        <v/>
      </c>
    </row>
    <row r="7221" spans="1:43" ht="14.4" customHeight="1" x14ac:dyDescent="0.3">
      <c r="A7221" s="2" t="s">
        <v>7763</v>
      </c>
      <c r="B7221" s="2" t="s">
        <v>7764</v>
      </c>
      <c r="C7221" s="2" t="s">
        <v>405</v>
      </c>
      <c r="D7221" s="2" t="s">
        <v>176</v>
      </c>
      <c r="E7221" s="2" t="s">
        <v>402</v>
      </c>
      <c r="F7221" s="2">
        <v>23</v>
      </c>
      <c r="G7221" s="2" t="s">
        <v>69</v>
      </c>
      <c r="H7221" s="2" t="s">
        <v>250</v>
      </c>
      <c r="I7221" s="2" t="s">
        <v>52</v>
      </c>
      <c r="J7221" s="3">
        <v>46192</v>
      </c>
      <c r="K7221" s="3">
        <v>46199</v>
      </c>
      <c r="L7221" s="2" t="s">
        <v>36</v>
      </c>
      <c r="M7221" s="2" t="s">
        <v>111</v>
      </c>
      <c r="N7221" s="2" t="s">
        <v>350</v>
      </c>
      <c r="O7221" s="4">
        <v>1706000</v>
      </c>
      <c r="P7221" s="4">
        <v>493800</v>
      </c>
      <c r="Q7221" s="4">
        <v>1212200</v>
      </c>
      <c r="R7221" s="2">
        <v>18</v>
      </c>
      <c r="S7221" s="5">
        <v>11.43</v>
      </c>
      <c r="T7221" s="4">
        <v>78890.649999999994</v>
      </c>
      <c r="U7221" s="2" t="s">
        <v>73</v>
      </c>
      <c r="V7221" s="2" t="s">
        <v>74</v>
      </c>
      <c r="W7221" s="4">
        <v>0</v>
      </c>
      <c r="X7221" s="4">
        <v>1420031.69</v>
      </c>
      <c r="Y7221" s="4">
        <v>1420031.69</v>
      </c>
      <c r="Z7221" s="2">
        <v>28</v>
      </c>
      <c r="AA7221" s="2" t="s">
        <v>57</v>
      </c>
      <c r="AB7221" s="2" t="s">
        <v>15734</v>
      </c>
      <c r="AC7221" s="2" t="s">
        <v>138</v>
      </c>
      <c r="AD7221" s="2" t="s">
        <v>76</v>
      </c>
      <c r="AE7221" s="5">
        <v>71.06</v>
      </c>
      <c r="AF7221" s="2">
        <v>1</v>
      </c>
      <c r="AG7221" s="2" t="s">
        <v>77</v>
      </c>
      <c r="AH7221" s="2">
        <v>7</v>
      </c>
      <c r="AI7221" s="6" t="str">
        <f t="shared" si="336"/>
        <v>18-24</v>
      </c>
      <c r="AJ7221" s="11">
        <f>YEAR(tbl_LoanData[[#This Row],[Application Date]])</f>
        <v>2026</v>
      </c>
      <c r="AK7221" s="11" t="str">
        <f>TEXT(tbl_LoanData[[#This Row],[Application Date]],"MMMM")</f>
        <v>June</v>
      </c>
      <c r="AL7221" s="12">
        <f>DATE(YEAR(tbl_LoanData[[#This Row],[Application Date]]),MONTH(tbl_LoanData[[#This Row],[Application Date]]),1)</f>
        <v>46174</v>
      </c>
      <c r="AM7221" s="14">
        <f ca="1">IF(AND(tbl_LoanData[[#This Row],[Application Date]]&gt;=EOMONTH(TODAY(),-1)+1,tbl_LoanData[[#This Row],[Application Date]]&lt;=TODAY()),tbl_LoanData[[#This Row],[Loan Amount]],0)</f>
        <v>0</v>
      </c>
      <c r="AN7221" s="14">
        <f>tbl_LoanData[[#This Row],[Amount Paid]]-(Q7221-X7221)</f>
        <v>207831.68999999994</v>
      </c>
      <c r="AO7221" s="14">
        <f>IF(tbl_LoanData[[#This Row],[Application Status]]="Approved",1,0)</f>
        <v>1</v>
      </c>
      <c r="AP7221" s="22" t="str">
        <f t="shared" ca="1" si="337"/>
        <v/>
      </c>
      <c r="AQ7221" s="22" t="str">
        <f t="shared" ca="1" si="338"/>
        <v/>
      </c>
    </row>
    <row r="7222" spans="1:43" ht="14.4" customHeight="1" x14ac:dyDescent="0.3">
      <c r="A7222" s="2" t="s">
        <v>7847</v>
      </c>
      <c r="B7222" s="2" t="s">
        <v>7848</v>
      </c>
      <c r="C7222" s="2" t="s">
        <v>322</v>
      </c>
      <c r="D7222" s="2" t="s">
        <v>254</v>
      </c>
      <c r="E7222" s="2" t="s">
        <v>125</v>
      </c>
      <c r="F7222" s="2">
        <v>63</v>
      </c>
      <c r="G7222" s="2" t="s">
        <v>83</v>
      </c>
      <c r="H7222" s="2" t="s">
        <v>233</v>
      </c>
      <c r="I7222" s="2" t="s">
        <v>46</v>
      </c>
      <c r="J7222" s="3">
        <v>46199</v>
      </c>
      <c r="K7222" s="3">
        <v>46218</v>
      </c>
      <c r="L7222" s="2" t="s">
        <v>37</v>
      </c>
      <c r="M7222" s="2" t="s">
        <v>94</v>
      </c>
      <c r="N7222" s="2" t="s">
        <v>436</v>
      </c>
      <c r="O7222" s="4">
        <v>204000</v>
      </c>
      <c r="P7222" s="4">
        <v>76700</v>
      </c>
      <c r="Q7222" s="4">
        <v>127300</v>
      </c>
      <c r="R7222" s="2">
        <v>12</v>
      </c>
      <c r="S7222" s="5">
        <v>9.92</v>
      </c>
      <c r="T7222" s="4">
        <v>11660.68</v>
      </c>
      <c r="U7222" s="2" t="s">
        <v>73</v>
      </c>
      <c r="V7222" s="2" t="s">
        <v>74</v>
      </c>
      <c r="W7222" s="4">
        <v>0</v>
      </c>
      <c r="X7222" s="4">
        <v>139928.16</v>
      </c>
      <c r="Y7222" s="4">
        <v>139928.16</v>
      </c>
      <c r="Z7222" s="2">
        <v>28</v>
      </c>
      <c r="AA7222" s="2" t="s">
        <v>57</v>
      </c>
      <c r="AB7222" s="2" t="s">
        <v>15733</v>
      </c>
      <c r="AC7222" s="2" t="s">
        <v>75</v>
      </c>
      <c r="AD7222" s="2" t="s">
        <v>76</v>
      </c>
      <c r="AE7222" s="5">
        <v>62.4</v>
      </c>
      <c r="AF7222" s="2">
        <v>1</v>
      </c>
      <c r="AG7222" s="2" t="s">
        <v>77</v>
      </c>
      <c r="AH7222" s="2">
        <v>19</v>
      </c>
      <c r="AI7222" s="6" t="str">
        <f t="shared" si="336"/>
        <v>55-64</v>
      </c>
      <c r="AJ7222" s="11">
        <f>YEAR(tbl_LoanData[[#This Row],[Application Date]])</f>
        <v>2026</v>
      </c>
      <c r="AK7222" s="11" t="str">
        <f>TEXT(tbl_LoanData[[#This Row],[Application Date]],"MMMM")</f>
        <v>June</v>
      </c>
      <c r="AL7222" s="12">
        <f>DATE(YEAR(tbl_LoanData[[#This Row],[Application Date]]),MONTH(tbl_LoanData[[#This Row],[Application Date]]),1)</f>
        <v>46174</v>
      </c>
      <c r="AM7222" s="14">
        <f ca="1">IF(AND(tbl_LoanData[[#This Row],[Application Date]]&gt;=EOMONTH(TODAY(),-1)+1,tbl_LoanData[[#This Row],[Application Date]]&lt;=TODAY()),tbl_LoanData[[#This Row],[Loan Amount]],0)</f>
        <v>0</v>
      </c>
      <c r="AN7222" s="14">
        <f>tbl_LoanData[[#This Row],[Amount Paid]]-(Q7222-X7222)</f>
        <v>12628.160000000003</v>
      </c>
      <c r="AO7222" s="14">
        <f>IF(tbl_LoanData[[#This Row],[Application Status]]="Approved",1,0)</f>
        <v>1</v>
      </c>
      <c r="AP7222" s="22" t="str">
        <f t="shared" ca="1" si="337"/>
        <v/>
      </c>
      <c r="AQ7222" s="22" t="str">
        <f t="shared" ca="1" si="338"/>
        <v/>
      </c>
    </row>
    <row r="7223" spans="1:43" x14ac:dyDescent="0.3">
      <c r="A7223" s="2" t="s">
        <v>7855</v>
      </c>
      <c r="B7223" s="2" t="s">
        <v>7856</v>
      </c>
      <c r="C7223" s="2" t="s">
        <v>644</v>
      </c>
      <c r="D7223" s="2" t="s">
        <v>101</v>
      </c>
      <c r="E7223" s="2" t="s">
        <v>189</v>
      </c>
      <c r="F7223" s="2">
        <v>45</v>
      </c>
      <c r="G7223" s="2" t="s">
        <v>83</v>
      </c>
      <c r="H7223" s="2" t="s">
        <v>119</v>
      </c>
      <c r="I7223" s="2" t="s">
        <v>43</v>
      </c>
      <c r="J7223" s="3">
        <v>46189</v>
      </c>
      <c r="K7223" s="3"/>
      <c r="L7223" s="2" t="s">
        <v>40</v>
      </c>
      <c r="M7223" s="2" t="s">
        <v>94</v>
      </c>
      <c r="N7223" s="2" t="s">
        <v>4</v>
      </c>
      <c r="O7223" s="4">
        <v>1073000</v>
      </c>
      <c r="P7223" s="4">
        <v>285300</v>
      </c>
      <c r="Q7223" s="4">
        <v>787700</v>
      </c>
      <c r="R7223" s="2">
        <v>36</v>
      </c>
      <c r="S7223" s="5">
        <v>11.46</v>
      </c>
      <c r="T7223" s="4">
        <v>29403.09</v>
      </c>
      <c r="U7223" s="2" t="s">
        <v>96</v>
      </c>
      <c r="V7223" s="2" t="s">
        <v>97</v>
      </c>
      <c r="W7223" s="4">
        <v>0</v>
      </c>
      <c r="X7223" s="4">
        <v>0</v>
      </c>
      <c r="Y7223" s="4">
        <v>1058511.26</v>
      </c>
      <c r="Z7223" s="2">
        <v>0</v>
      </c>
      <c r="AA7223" s="2" t="s">
        <v>97</v>
      </c>
      <c r="AB7223" s="2" t="s">
        <v>15735</v>
      </c>
      <c r="AC7223" s="2" t="s">
        <v>121</v>
      </c>
      <c r="AD7223" s="2" t="s">
        <v>76</v>
      </c>
      <c r="AE7223" s="5">
        <v>73.41</v>
      </c>
      <c r="AF7223" s="2">
        <v>0</v>
      </c>
      <c r="AG7223" s="2" t="s">
        <v>97</v>
      </c>
      <c r="AH7223" s="2"/>
      <c r="AI7223" s="6" t="str">
        <f t="shared" si="336"/>
        <v>45-54</v>
      </c>
      <c r="AJ7223" s="11">
        <f>YEAR(tbl_LoanData[[#This Row],[Application Date]])</f>
        <v>2026</v>
      </c>
      <c r="AK7223" s="11" t="str">
        <f>TEXT(tbl_LoanData[[#This Row],[Application Date]],"MMMM")</f>
        <v>June</v>
      </c>
      <c r="AL7223" s="12">
        <f>DATE(YEAR(tbl_LoanData[[#This Row],[Application Date]]),MONTH(tbl_LoanData[[#This Row],[Application Date]]),1)</f>
        <v>46174</v>
      </c>
      <c r="AM7223" s="14">
        <f ca="1">IF(AND(tbl_LoanData[[#This Row],[Application Date]]&gt;=EOMONTH(TODAY(),-1)+1,tbl_LoanData[[#This Row],[Application Date]]&lt;=TODAY()),tbl_LoanData[[#This Row],[Loan Amount]],0)</f>
        <v>0</v>
      </c>
      <c r="AN7223" s="14">
        <f>tbl_LoanData[[#This Row],[Amount Paid]]-(Q7223-X7223)</f>
        <v>-787700</v>
      </c>
      <c r="AO7223" s="14">
        <f>IF(tbl_LoanData[[#This Row],[Application Status]]="Approved",1,0)</f>
        <v>0</v>
      </c>
      <c r="AP7223" s="22" t="str">
        <f t="shared" ca="1" si="337"/>
        <v/>
      </c>
      <c r="AQ7223" s="22" t="str">
        <f t="shared" ca="1" si="338"/>
        <v/>
      </c>
    </row>
    <row r="7224" spans="1:43" x14ac:dyDescent="0.3">
      <c r="A7224" s="2" t="s">
        <v>7881</v>
      </c>
      <c r="B7224" s="2" t="s">
        <v>7882</v>
      </c>
      <c r="C7224" s="2" t="s">
        <v>444</v>
      </c>
      <c r="D7224" s="2" t="s">
        <v>254</v>
      </c>
      <c r="E7224" s="2" t="s">
        <v>385</v>
      </c>
      <c r="F7224" s="2">
        <v>58</v>
      </c>
      <c r="G7224" s="2" t="s">
        <v>69</v>
      </c>
      <c r="H7224" s="2" t="s">
        <v>151</v>
      </c>
      <c r="I7224" s="2" t="s">
        <v>46</v>
      </c>
      <c r="J7224" s="3">
        <v>46201</v>
      </c>
      <c r="K7224" s="3"/>
      <c r="L7224" s="2" t="s">
        <v>38</v>
      </c>
      <c r="M7224" s="2" t="s">
        <v>111</v>
      </c>
      <c r="N7224" s="2" t="s">
        <v>112</v>
      </c>
      <c r="O7224" s="4">
        <v>1910000</v>
      </c>
      <c r="P7224" s="4">
        <v>256700</v>
      </c>
      <c r="Q7224" s="4">
        <v>1653300</v>
      </c>
      <c r="R7224" s="2">
        <v>48</v>
      </c>
      <c r="S7224" s="5">
        <v>5.25</v>
      </c>
      <c r="T7224" s="4">
        <v>41676.94</v>
      </c>
      <c r="U7224" s="2" t="s">
        <v>96</v>
      </c>
      <c r="V7224" s="2" t="s">
        <v>97</v>
      </c>
      <c r="W7224" s="4">
        <v>0</v>
      </c>
      <c r="X7224" s="4">
        <v>0</v>
      </c>
      <c r="Y7224" s="4">
        <v>2000493</v>
      </c>
      <c r="Z7224" s="2">
        <v>0</v>
      </c>
      <c r="AA7224" s="2" t="s">
        <v>97</v>
      </c>
      <c r="AB7224" s="2" t="s">
        <v>15730</v>
      </c>
      <c r="AC7224" s="2" t="s">
        <v>360</v>
      </c>
      <c r="AD7224" s="2" t="s">
        <v>76</v>
      </c>
      <c r="AE7224" s="5">
        <v>86.56</v>
      </c>
      <c r="AF7224" s="2">
        <v>0</v>
      </c>
      <c r="AG7224" s="2" t="s">
        <v>97</v>
      </c>
      <c r="AH7224" s="2"/>
      <c r="AI7224" s="6" t="str">
        <f t="shared" si="336"/>
        <v>55-64</v>
      </c>
      <c r="AJ7224" s="11">
        <f>YEAR(tbl_LoanData[[#This Row],[Application Date]])</f>
        <v>2026</v>
      </c>
      <c r="AK7224" s="11" t="str">
        <f>TEXT(tbl_LoanData[[#This Row],[Application Date]],"MMMM")</f>
        <v>June</v>
      </c>
      <c r="AL7224" s="12">
        <f>DATE(YEAR(tbl_LoanData[[#This Row],[Application Date]]),MONTH(tbl_LoanData[[#This Row],[Application Date]]),1)</f>
        <v>46174</v>
      </c>
      <c r="AM7224" s="14">
        <f ca="1">IF(AND(tbl_LoanData[[#This Row],[Application Date]]&gt;=EOMONTH(TODAY(),-1)+1,tbl_LoanData[[#This Row],[Application Date]]&lt;=TODAY()),tbl_LoanData[[#This Row],[Loan Amount]],0)</f>
        <v>0</v>
      </c>
      <c r="AN7224" s="14">
        <f>tbl_LoanData[[#This Row],[Amount Paid]]-(Q7224-X7224)</f>
        <v>-1653300</v>
      </c>
      <c r="AO7224" s="14">
        <f>IF(tbl_LoanData[[#This Row],[Application Status]]="Approved",1,0)</f>
        <v>0</v>
      </c>
      <c r="AP7224" s="22" t="str">
        <f t="shared" ca="1" si="337"/>
        <v/>
      </c>
      <c r="AQ7224" s="22" t="str">
        <f t="shared" ca="1" si="338"/>
        <v/>
      </c>
    </row>
    <row r="7225" spans="1:43" ht="14.4" customHeight="1" x14ac:dyDescent="0.3">
      <c r="A7225" s="2" t="s">
        <v>7925</v>
      </c>
      <c r="B7225" s="2" t="s">
        <v>7926</v>
      </c>
      <c r="C7225" s="2" t="s">
        <v>429</v>
      </c>
      <c r="D7225" s="2" t="s">
        <v>81</v>
      </c>
      <c r="E7225" s="2" t="s">
        <v>255</v>
      </c>
      <c r="F7225" s="2">
        <v>23</v>
      </c>
      <c r="G7225" s="2" t="s">
        <v>83</v>
      </c>
      <c r="H7225" s="2" t="s">
        <v>307</v>
      </c>
      <c r="I7225" s="2" t="s">
        <v>43</v>
      </c>
      <c r="J7225" s="3">
        <v>46183</v>
      </c>
      <c r="K7225" s="3">
        <v>46197</v>
      </c>
      <c r="L7225" s="2" t="s">
        <v>40</v>
      </c>
      <c r="M7225" s="2" t="s">
        <v>157</v>
      </c>
      <c r="N7225" s="2" t="s">
        <v>299</v>
      </c>
      <c r="O7225" s="4">
        <v>1336000</v>
      </c>
      <c r="P7225" s="4">
        <v>513800</v>
      </c>
      <c r="Q7225" s="4">
        <v>822200</v>
      </c>
      <c r="R7225" s="2">
        <v>24</v>
      </c>
      <c r="S7225" s="5">
        <v>7.35</v>
      </c>
      <c r="T7225" s="4">
        <v>39294.31</v>
      </c>
      <c r="U7225" s="2" t="s">
        <v>73</v>
      </c>
      <c r="V7225" s="2" t="s">
        <v>74</v>
      </c>
      <c r="W7225" s="4">
        <v>39294.31</v>
      </c>
      <c r="X7225" s="4">
        <v>903769.09</v>
      </c>
      <c r="Y7225" s="4">
        <v>943063.4</v>
      </c>
      <c r="Z7225" s="2">
        <v>0</v>
      </c>
      <c r="AA7225" s="2" t="s">
        <v>56</v>
      </c>
      <c r="AB7225" s="2" t="s">
        <v>15730</v>
      </c>
      <c r="AC7225" s="2" t="s">
        <v>332</v>
      </c>
      <c r="AD7225" s="2" t="s">
        <v>76</v>
      </c>
      <c r="AE7225" s="5">
        <v>61.54</v>
      </c>
      <c r="AF7225" s="2">
        <v>0</v>
      </c>
      <c r="AG7225" s="2" t="s">
        <v>77</v>
      </c>
      <c r="AH7225" s="2">
        <v>14</v>
      </c>
      <c r="AI7225" s="6" t="str">
        <f t="shared" si="336"/>
        <v>18-24</v>
      </c>
      <c r="AJ7225" s="11">
        <f>YEAR(tbl_LoanData[[#This Row],[Application Date]])</f>
        <v>2026</v>
      </c>
      <c r="AK7225" s="11" t="str">
        <f>TEXT(tbl_LoanData[[#This Row],[Application Date]],"MMMM")</f>
        <v>June</v>
      </c>
      <c r="AL7225" s="12">
        <f>DATE(YEAR(tbl_LoanData[[#This Row],[Application Date]]),MONTH(tbl_LoanData[[#This Row],[Application Date]]),1)</f>
        <v>46174</v>
      </c>
      <c r="AM7225" s="14">
        <f ca="1">IF(AND(tbl_LoanData[[#This Row],[Application Date]]&gt;=EOMONTH(TODAY(),-1)+1,tbl_LoanData[[#This Row],[Application Date]]&lt;=TODAY()),tbl_LoanData[[#This Row],[Loan Amount]],0)</f>
        <v>0</v>
      </c>
      <c r="AN7225" s="14">
        <f>tbl_LoanData[[#This Row],[Amount Paid]]-(Q7225-X7225)</f>
        <v>120863.39999999997</v>
      </c>
      <c r="AO7225" s="14">
        <f>IF(tbl_LoanData[[#This Row],[Application Status]]="Approved",1,0)</f>
        <v>1</v>
      </c>
      <c r="AP7225" s="22" t="str">
        <f t="shared" ca="1" si="337"/>
        <v/>
      </c>
      <c r="AQ7225" s="22" t="str">
        <f t="shared" ca="1" si="338"/>
        <v/>
      </c>
    </row>
    <row r="7226" spans="1:43" x14ac:dyDescent="0.3">
      <c r="A7226" s="2" t="s">
        <v>7933</v>
      </c>
      <c r="B7226" s="2" t="s">
        <v>7934</v>
      </c>
      <c r="C7226" s="2" t="s">
        <v>155</v>
      </c>
      <c r="D7226" s="2" t="s">
        <v>182</v>
      </c>
      <c r="E7226" s="2" t="s">
        <v>447</v>
      </c>
      <c r="F7226" s="2">
        <v>37</v>
      </c>
      <c r="G7226" s="2" t="s">
        <v>83</v>
      </c>
      <c r="H7226" s="2" t="s">
        <v>70</v>
      </c>
      <c r="I7226" s="2" t="s">
        <v>50</v>
      </c>
      <c r="J7226" s="3">
        <v>46181</v>
      </c>
      <c r="K7226" s="3">
        <v>46192</v>
      </c>
      <c r="L7226" s="2" t="s">
        <v>36</v>
      </c>
      <c r="M7226" s="2" t="s">
        <v>111</v>
      </c>
      <c r="N7226" s="2" t="s">
        <v>350</v>
      </c>
      <c r="O7226" s="4">
        <v>1976000</v>
      </c>
      <c r="P7226" s="4">
        <v>789600</v>
      </c>
      <c r="Q7226" s="4">
        <v>1186400</v>
      </c>
      <c r="R7226" s="2">
        <v>36</v>
      </c>
      <c r="S7226" s="5">
        <v>9.33</v>
      </c>
      <c r="T7226" s="4">
        <v>42179.82</v>
      </c>
      <c r="U7226" s="2" t="s">
        <v>73</v>
      </c>
      <c r="V7226" s="2" t="s">
        <v>74</v>
      </c>
      <c r="W7226" s="4">
        <v>84359.64</v>
      </c>
      <c r="X7226" s="4">
        <v>1434113.72</v>
      </c>
      <c r="Y7226" s="4">
        <v>1518473.36</v>
      </c>
      <c r="Z7226" s="2">
        <v>0</v>
      </c>
      <c r="AA7226" s="2" t="s">
        <v>56</v>
      </c>
      <c r="AB7226" s="2" t="s">
        <v>15730</v>
      </c>
      <c r="AC7226" s="2" t="s">
        <v>75</v>
      </c>
      <c r="AD7226" s="2" t="s">
        <v>76</v>
      </c>
      <c r="AE7226" s="5">
        <v>60.04</v>
      </c>
      <c r="AF7226" s="2">
        <v>0</v>
      </c>
      <c r="AG7226" s="2" t="s">
        <v>77</v>
      </c>
      <c r="AH7226" s="2">
        <v>11</v>
      </c>
      <c r="AI7226" s="6" t="str">
        <f t="shared" si="336"/>
        <v>35-44</v>
      </c>
      <c r="AJ7226" s="11">
        <f>YEAR(tbl_LoanData[[#This Row],[Application Date]])</f>
        <v>2026</v>
      </c>
      <c r="AK7226" s="11" t="str">
        <f>TEXT(tbl_LoanData[[#This Row],[Application Date]],"MMMM")</f>
        <v>June</v>
      </c>
      <c r="AL7226" s="12">
        <f>DATE(YEAR(tbl_LoanData[[#This Row],[Application Date]]),MONTH(tbl_LoanData[[#This Row],[Application Date]]),1)</f>
        <v>46174</v>
      </c>
      <c r="AM7226" s="14">
        <f ca="1">IF(AND(tbl_LoanData[[#This Row],[Application Date]]&gt;=EOMONTH(TODAY(),-1)+1,tbl_LoanData[[#This Row],[Application Date]]&lt;=TODAY()),tbl_LoanData[[#This Row],[Loan Amount]],0)</f>
        <v>0</v>
      </c>
      <c r="AN7226" s="14">
        <f>tbl_LoanData[[#This Row],[Amount Paid]]-(Q7226-X7226)</f>
        <v>332073.36</v>
      </c>
      <c r="AO7226" s="14">
        <f>IF(tbl_LoanData[[#This Row],[Application Status]]="Approved",1,0)</f>
        <v>1</v>
      </c>
      <c r="AP7226" s="22" t="str">
        <f t="shared" ca="1" si="337"/>
        <v/>
      </c>
      <c r="AQ7226" s="22" t="str">
        <f t="shared" ca="1" si="338"/>
        <v/>
      </c>
    </row>
    <row r="7227" spans="1:43" ht="14.4" customHeight="1" x14ac:dyDescent="0.3">
      <c r="A7227" s="2" t="s">
        <v>7991</v>
      </c>
      <c r="B7227" s="2" t="s">
        <v>7992</v>
      </c>
      <c r="C7227" s="2" t="s">
        <v>90</v>
      </c>
      <c r="D7227" s="2" t="s">
        <v>268</v>
      </c>
      <c r="E7227" s="2" t="s">
        <v>142</v>
      </c>
      <c r="F7227" s="2">
        <v>59</v>
      </c>
      <c r="G7227" s="2" t="s">
        <v>69</v>
      </c>
      <c r="H7227" s="2" t="s">
        <v>172</v>
      </c>
      <c r="I7227" s="2" t="s">
        <v>45</v>
      </c>
      <c r="J7227" s="3">
        <v>46189</v>
      </c>
      <c r="K7227" s="3">
        <v>46193</v>
      </c>
      <c r="L7227" s="2" t="s">
        <v>40</v>
      </c>
      <c r="M7227" s="2" t="s">
        <v>94</v>
      </c>
      <c r="N7227" s="2" t="s">
        <v>4</v>
      </c>
      <c r="O7227" s="4">
        <v>1138000</v>
      </c>
      <c r="P7227" s="4">
        <v>396700</v>
      </c>
      <c r="Q7227" s="4">
        <v>741300</v>
      </c>
      <c r="R7227" s="2">
        <v>48</v>
      </c>
      <c r="S7227" s="5">
        <v>12.88</v>
      </c>
      <c r="T7227" s="4">
        <v>23400.37</v>
      </c>
      <c r="U7227" s="2" t="s">
        <v>73</v>
      </c>
      <c r="V7227" s="2" t="s">
        <v>74</v>
      </c>
      <c r="W7227" s="4">
        <v>23400.37</v>
      </c>
      <c r="X7227" s="4">
        <v>1099817.3899999999</v>
      </c>
      <c r="Y7227" s="4">
        <v>1123217.76</v>
      </c>
      <c r="Z7227" s="2">
        <v>0</v>
      </c>
      <c r="AA7227" s="2" t="s">
        <v>56</v>
      </c>
      <c r="AB7227" s="2" t="s">
        <v>15733</v>
      </c>
      <c r="AC7227" s="2" t="s">
        <v>75</v>
      </c>
      <c r="AD7227" s="2" t="s">
        <v>76</v>
      </c>
      <c r="AE7227" s="5">
        <v>65.14</v>
      </c>
      <c r="AF7227" s="2">
        <v>0</v>
      </c>
      <c r="AG7227" s="2" t="s">
        <v>77</v>
      </c>
      <c r="AH7227" s="2">
        <v>4</v>
      </c>
      <c r="AI7227" s="6" t="str">
        <f t="shared" si="336"/>
        <v>55-64</v>
      </c>
      <c r="AJ7227" s="11">
        <f>YEAR(tbl_LoanData[[#This Row],[Application Date]])</f>
        <v>2026</v>
      </c>
      <c r="AK7227" s="11" t="str">
        <f>TEXT(tbl_LoanData[[#This Row],[Application Date]],"MMMM")</f>
        <v>June</v>
      </c>
      <c r="AL7227" s="12">
        <f>DATE(YEAR(tbl_LoanData[[#This Row],[Application Date]]),MONTH(tbl_LoanData[[#This Row],[Application Date]]),1)</f>
        <v>46174</v>
      </c>
      <c r="AM7227" s="14">
        <f ca="1">IF(AND(tbl_LoanData[[#This Row],[Application Date]]&gt;=EOMONTH(TODAY(),-1)+1,tbl_LoanData[[#This Row],[Application Date]]&lt;=TODAY()),tbl_LoanData[[#This Row],[Loan Amount]],0)</f>
        <v>0</v>
      </c>
      <c r="AN7227" s="14">
        <f>tbl_LoanData[[#This Row],[Amount Paid]]-(Q7227-X7227)</f>
        <v>381917.75999999989</v>
      </c>
      <c r="AO7227" s="14">
        <f>IF(tbl_LoanData[[#This Row],[Application Status]]="Approved",1,0)</f>
        <v>1</v>
      </c>
      <c r="AP7227" s="22" t="str">
        <f t="shared" ca="1" si="337"/>
        <v/>
      </c>
      <c r="AQ7227" s="22" t="str">
        <f t="shared" ca="1" si="338"/>
        <v/>
      </c>
    </row>
    <row r="7228" spans="1:43" ht="14.4" customHeight="1" x14ac:dyDescent="0.3">
      <c r="A7228" s="2" t="s">
        <v>8089</v>
      </c>
      <c r="B7228" s="2" t="s">
        <v>8090</v>
      </c>
      <c r="C7228" s="2" t="s">
        <v>1012</v>
      </c>
      <c r="D7228" s="2" t="s">
        <v>101</v>
      </c>
      <c r="E7228" s="2" t="s">
        <v>142</v>
      </c>
      <c r="F7228" s="2">
        <v>60</v>
      </c>
      <c r="G7228" s="2" t="s">
        <v>69</v>
      </c>
      <c r="H7228" s="2" t="s">
        <v>217</v>
      </c>
      <c r="I7228" s="2" t="s">
        <v>46</v>
      </c>
      <c r="J7228" s="3">
        <v>46189</v>
      </c>
      <c r="K7228" s="3">
        <v>46210</v>
      </c>
      <c r="L7228" s="2" t="s">
        <v>36</v>
      </c>
      <c r="M7228" s="2" t="s">
        <v>94</v>
      </c>
      <c r="N7228" s="2" t="s">
        <v>212</v>
      </c>
      <c r="O7228" s="4">
        <v>1776000</v>
      </c>
      <c r="P7228" s="4">
        <v>327500</v>
      </c>
      <c r="Q7228" s="4">
        <v>1448500</v>
      </c>
      <c r="R7228" s="2">
        <v>48</v>
      </c>
      <c r="S7228" s="5">
        <v>14.54</v>
      </c>
      <c r="T7228" s="4">
        <v>47728.08</v>
      </c>
      <c r="U7228" s="2" t="s">
        <v>73</v>
      </c>
      <c r="V7228" s="2" t="s">
        <v>74</v>
      </c>
      <c r="W7228" s="4">
        <v>47728.08</v>
      </c>
      <c r="X7228" s="4">
        <v>2243219.52</v>
      </c>
      <c r="Y7228" s="4">
        <v>2290947.6</v>
      </c>
      <c r="Z7228" s="2">
        <v>0</v>
      </c>
      <c r="AA7228" s="2" t="s">
        <v>56</v>
      </c>
      <c r="AB7228" s="2" t="s">
        <v>15731</v>
      </c>
      <c r="AC7228" s="2" t="s">
        <v>138</v>
      </c>
      <c r="AD7228" s="2" t="s">
        <v>76</v>
      </c>
      <c r="AE7228" s="5">
        <v>81.56</v>
      </c>
      <c r="AF7228" s="2">
        <v>0</v>
      </c>
      <c r="AG7228" s="2" t="s">
        <v>77</v>
      </c>
      <c r="AH7228" s="2">
        <v>21</v>
      </c>
      <c r="AI7228" s="6" t="str">
        <f t="shared" si="336"/>
        <v>55-64</v>
      </c>
      <c r="AJ7228" s="11">
        <f>YEAR(tbl_LoanData[[#This Row],[Application Date]])</f>
        <v>2026</v>
      </c>
      <c r="AK7228" s="11" t="str">
        <f>TEXT(tbl_LoanData[[#This Row],[Application Date]],"MMMM")</f>
        <v>June</v>
      </c>
      <c r="AL7228" s="12">
        <f>DATE(YEAR(tbl_LoanData[[#This Row],[Application Date]]),MONTH(tbl_LoanData[[#This Row],[Application Date]]),1)</f>
        <v>46174</v>
      </c>
      <c r="AM7228" s="14">
        <f ca="1">IF(AND(tbl_LoanData[[#This Row],[Application Date]]&gt;=EOMONTH(TODAY(),-1)+1,tbl_LoanData[[#This Row],[Application Date]]&lt;=TODAY()),tbl_LoanData[[#This Row],[Loan Amount]],0)</f>
        <v>0</v>
      </c>
      <c r="AN7228" s="14">
        <f>tbl_LoanData[[#This Row],[Amount Paid]]-(Q7228-X7228)</f>
        <v>842447.6</v>
      </c>
      <c r="AO7228" s="14">
        <f>IF(tbl_LoanData[[#This Row],[Application Status]]="Approved",1,0)</f>
        <v>1</v>
      </c>
      <c r="AP7228" s="22" t="str">
        <f t="shared" ca="1" si="337"/>
        <v/>
      </c>
      <c r="AQ7228" s="22" t="str">
        <f t="shared" ca="1" si="338"/>
        <v/>
      </c>
    </row>
    <row r="7229" spans="1:43" x14ac:dyDescent="0.3">
      <c r="A7229" s="2" t="s">
        <v>8101</v>
      </c>
      <c r="B7229" s="2" t="s">
        <v>8102</v>
      </c>
      <c r="C7229" s="2" t="s">
        <v>356</v>
      </c>
      <c r="D7229" s="2" t="s">
        <v>189</v>
      </c>
      <c r="E7229" s="2" t="s">
        <v>82</v>
      </c>
      <c r="F7229" s="2">
        <v>49</v>
      </c>
      <c r="G7229" s="2" t="s">
        <v>69</v>
      </c>
      <c r="H7229" s="2" t="s">
        <v>177</v>
      </c>
      <c r="I7229" s="2" t="s">
        <v>43</v>
      </c>
      <c r="J7229" s="3">
        <v>46195</v>
      </c>
      <c r="K7229" s="3">
        <v>46200</v>
      </c>
      <c r="L7229" s="2" t="s">
        <v>36</v>
      </c>
      <c r="M7229" s="2" t="s">
        <v>94</v>
      </c>
      <c r="N7229" s="2" t="s">
        <v>212</v>
      </c>
      <c r="O7229" s="4">
        <v>2151000</v>
      </c>
      <c r="P7229" s="4">
        <v>804700</v>
      </c>
      <c r="Q7229" s="4">
        <v>1346300</v>
      </c>
      <c r="R7229" s="2">
        <v>36</v>
      </c>
      <c r="S7229" s="5">
        <v>14.39</v>
      </c>
      <c r="T7229" s="4">
        <v>53541.599999999999</v>
      </c>
      <c r="U7229" s="2" t="s">
        <v>73</v>
      </c>
      <c r="V7229" s="2" t="s">
        <v>74</v>
      </c>
      <c r="W7229" s="4">
        <v>0</v>
      </c>
      <c r="X7229" s="4">
        <v>1927497.71</v>
      </c>
      <c r="Y7229" s="4">
        <v>1927497.71</v>
      </c>
      <c r="Z7229" s="2">
        <v>31</v>
      </c>
      <c r="AA7229" s="2" t="s">
        <v>58</v>
      </c>
      <c r="AB7229" s="2" t="s">
        <v>15733</v>
      </c>
      <c r="AC7229" s="2" t="s">
        <v>146</v>
      </c>
      <c r="AD7229" s="2" t="s">
        <v>76</v>
      </c>
      <c r="AE7229" s="5">
        <v>62.59</v>
      </c>
      <c r="AF7229" s="2">
        <v>1</v>
      </c>
      <c r="AG7229" s="2" t="s">
        <v>15718</v>
      </c>
      <c r="AH7229" s="2">
        <v>5</v>
      </c>
      <c r="AI7229" s="6" t="str">
        <f t="shared" si="336"/>
        <v>45-54</v>
      </c>
      <c r="AJ7229" s="11">
        <f>YEAR(tbl_LoanData[[#This Row],[Application Date]])</f>
        <v>2026</v>
      </c>
      <c r="AK7229" s="11" t="str">
        <f>TEXT(tbl_LoanData[[#This Row],[Application Date]],"MMMM")</f>
        <v>June</v>
      </c>
      <c r="AL7229" s="12">
        <f>DATE(YEAR(tbl_LoanData[[#This Row],[Application Date]]),MONTH(tbl_LoanData[[#This Row],[Application Date]]),1)</f>
        <v>46174</v>
      </c>
      <c r="AM7229" s="14">
        <f ca="1">IF(AND(tbl_LoanData[[#This Row],[Application Date]]&gt;=EOMONTH(TODAY(),-1)+1,tbl_LoanData[[#This Row],[Application Date]]&lt;=TODAY()),tbl_LoanData[[#This Row],[Loan Amount]],0)</f>
        <v>0</v>
      </c>
      <c r="AN7229" s="14">
        <f>tbl_LoanData[[#This Row],[Amount Paid]]-(Q7229-X7229)</f>
        <v>581197.71</v>
      </c>
      <c r="AO7229" s="14">
        <f>IF(tbl_LoanData[[#This Row],[Application Status]]="Approved",1,0)</f>
        <v>1</v>
      </c>
      <c r="AP7229" s="22" t="str">
        <f t="shared" ca="1" si="337"/>
        <v/>
      </c>
      <c r="AQ7229" s="22" t="str">
        <f t="shared" ca="1" si="338"/>
        <v/>
      </c>
    </row>
    <row r="7230" spans="1:43" ht="14.4" customHeight="1" x14ac:dyDescent="0.3">
      <c r="A7230" s="2" t="s">
        <v>8285</v>
      </c>
      <c r="B7230" s="2" t="s">
        <v>8286</v>
      </c>
      <c r="C7230" s="2" t="s">
        <v>758</v>
      </c>
      <c r="D7230" s="2" t="s">
        <v>182</v>
      </c>
      <c r="E7230" s="2" t="s">
        <v>311</v>
      </c>
      <c r="F7230" s="2">
        <v>41</v>
      </c>
      <c r="G7230" s="2" t="s">
        <v>83</v>
      </c>
      <c r="H7230" s="2" t="s">
        <v>543</v>
      </c>
      <c r="I7230" s="2" t="s">
        <v>45</v>
      </c>
      <c r="J7230" s="3">
        <v>46197</v>
      </c>
      <c r="K7230" s="3"/>
      <c r="L7230" s="2" t="s">
        <v>39</v>
      </c>
      <c r="M7230" s="2" t="s">
        <v>85</v>
      </c>
      <c r="N7230" s="2" t="s">
        <v>324</v>
      </c>
      <c r="O7230" s="4">
        <v>2205000</v>
      </c>
      <c r="P7230" s="4">
        <v>392000</v>
      </c>
      <c r="Q7230" s="4">
        <v>1813000</v>
      </c>
      <c r="R7230" s="2">
        <v>36</v>
      </c>
      <c r="S7230" s="5">
        <v>9.85</v>
      </c>
      <c r="T7230" s="4">
        <v>65242.82</v>
      </c>
      <c r="U7230" s="2" t="s">
        <v>113</v>
      </c>
      <c r="V7230" s="2" t="s">
        <v>97</v>
      </c>
      <c r="W7230" s="4">
        <v>0</v>
      </c>
      <c r="X7230" s="4">
        <v>0</v>
      </c>
      <c r="Y7230" s="4">
        <v>2348741.5</v>
      </c>
      <c r="Z7230" s="2">
        <v>0</v>
      </c>
      <c r="AA7230" s="2" t="s">
        <v>97</v>
      </c>
      <c r="AB7230" s="2" t="s">
        <v>15730</v>
      </c>
      <c r="AC7230" s="2" t="s">
        <v>106</v>
      </c>
      <c r="AD7230" s="2" t="s">
        <v>76</v>
      </c>
      <c r="AE7230" s="5">
        <v>82.22</v>
      </c>
      <c r="AF7230" s="2">
        <v>0</v>
      </c>
      <c r="AG7230" s="2" t="s">
        <v>97</v>
      </c>
      <c r="AH7230" s="2"/>
      <c r="AI7230" s="6" t="str">
        <f t="shared" si="336"/>
        <v>35-44</v>
      </c>
      <c r="AJ7230" s="11">
        <f>YEAR(tbl_LoanData[[#This Row],[Application Date]])</f>
        <v>2026</v>
      </c>
      <c r="AK7230" s="11" t="str">
        <f>TEXT(tbl_LoanData[[#This Row],[Application Date]],"MMMM")</f>
        <v>June</v>
      </c>
      <c r="AL7230" s="12">
        <f>DATE(YEAR(tbl_LoanData[[#This Row],[Application Date]]),MONTH(tbl_LoanData[[#This Row],[Application Date]]),1)</f>
        <v>46174</v>
      </c>
      <c r="AM7230" s="14">
        <f ca="1">IF(AND(tbl_LoanData[[#This Row],[Application Date]]&gt;=EOMONTH(TODAY(),-1)+1,tbl_LoanData[[#This Row],[Application Date]]&lt;=TODAY()),tbl_LoanData[[#This Row],[Loan Amount]],0)</f>
        <v>0</v>
      </c>
      <c r="AN7230" s="14">
        <f>tbl_LoanData[[#This Row],[Amount Paid]]-(Q7230-X7230)</f>
        <v>-1813000</v>
      </c>
      <c r="AO7230" s="14">
        <f>IF(tbl_LoanData[[#This Row],[Application Status]]="Approved",1,0)</f>
        <v>0</v>
      </c>
      <c r="AP7230" s="22" t="str">
        <f t="shared" ca="1" si="337"/>
        <v/>
      </c>
      <c r="AQ7230" s="22" t="str">
        <f t="shared" ca="1" si="338"/>
        <v/>
      </c>
    </row>
    <row r="7231" spans="1:43" ht="14.4" customHeight="1" x14ac:dyDescent="0.3">
      <c r="A7231" s="2" t="s">
        <v>8311</v>
      </c>
      <c r="B7231" s="2" t="s">
        <v>8312</v>
      </c>
      <c r="C7231" s="2" t="s">
        <v>322</v>
      </c>
      <c r="D7231" s="2" t="s">
        <v>82</v>
      </c>
      <c r="E7231" s="2" t="s">
        <v>402</v>
      </c>
      <c r="F7231" s="2">
        <v>65</v>
      </c>
      <c r="G7231" s="2" t="s">
        <v>83</v>
      </c>
      <c r="H7231" s="2" t="s">
        <v>136</v>
      </c>
      <c r="I7231" s="2" t="s">
        <v>49</v>
      </c>
      <c r="J7231" s="3">
        <v>46190</v>
      </c>
      <c r="K7231" s="3"/>
      <c r="L7231" s="2" t="s">
        <v>40</v>
      </c>
      <c r="M7231" s="2" t="s">
        <v>157</v>
      </c>
      <c r="N7231" s="2" t="s">
        <v>328</v>
      </c>
      <c r="O7231" s="4">
        <v>1335000</v>
      </c>
      <c r="P7231" s="4">
        <v>357200</v>
      </c>
      <c r="Q7231" s="4">
        <v>977800</v>
      </c>
      <c r="R7231" s="2">
        <v>24</v>
      </c>
      <c r="S7231" s="5">
        <v>7.43</v>
      </c>
      <c r="T7231" s="4">
        <v>46795.88</v>
      </c>
      <c r="U7231" s="2" t="s">
        <v>96</v>
      </c>
      <c r="V7231" s="2" t="s">
        <v>97</v>
      </c>
      <c r="W7231" s="4">
        <v>0</v>
      </c>
      <c r="X7231" s="4">
        <v>0</v>
      </c>
      <c r="Y7231" s="4">
        <v>1123101.08</v>
      </c>
      <c r="Z7231" s="2">
        <v>0</v>
      </c>
      <c r="AA7231" s="2" t="s">
        <v>97</v>
      </c>
      <c r="AB7231" s="2" t="s">
        <v>15729</v>
      </c>
      <c r="AC7231" s="2" t="s">
        <v>138</v>
      </c>
      <c r="AD7231" s="2" t="s">
        <v>76</v>
      </c>
      <c r="AE7231" s="5">
        <v>73.239999999999995</v>
      </c>
      <c r="AF7231" s="2">
        <v>0</v>
      </c>
      <c r="AG7231" s="2" t="s">
        <v>97</v>
      </c>
      <c r="AH7231" s="2"/>
      <c r="AI7231" s="6" t="str">
        <f t="shared" si="336"/>
        <v>65+</v>
      </c>
      <c r="AJ7231" s="11">
        <f>YEAR(tbl_LoanData[[#This Row],[Application Date]])</f>
        <v>2026</v>
      </c>
      <c r="AK7231" s="11" t="str">
        <f>TEXT(tbl_LoanData[[#This Row],[Application Date]],"MMMM")</f>
        <v>June</v>
      </c>
      <c r="AL7231" s="12">
        <f>DATE(YEAR(tbl_LoanData[[#This Row],[Application Date]]),MONTH(tbl_LoanData[[#This Row],[Application Date]]),1)</f>
        <v>46174</v>
      </c>
      <c r="AM7231" s="14">
        <f ca="1">IF(AND(tbl_LoanData[[#This Row],[Application Date]]&gt;=EOMONTH(TODAY(),-1)+1,tbl_LoanData[[#This Row],[Application Date]]&lt;=TODAY()),tbl_LoanData[[#This Row],[Loan Amount]],0)</f>
        <v>0</v>
      </c>
      <c r="AN7231" s="14">
        <f>tbl_LoanData[[#This Row],[Amount Paid]]-(Q7231-X7231)</f>
        <v>-977800</v>
      </c>
      <c r="AO7231" s="14">
        <f>IF(tbl_LoanData[[#This Row],[Application Status]]="Approved",1,0)</f>
        <v>0</v>
      </c>
      <c r="AP7231" s="22" t="str">
        <f t="shared" ca="1" si="337"/>
        <v/>
      </c>
      <c r="AQ7231" s="22" t="str">
        <f t="shared" ca="1" si="338"/>
        <v/>
      </c>
    </row>
    <row r="7232" spans="1:43" ht="14.4" customHeight="1" x14ac:dyDescent="0.3">
      <c r="A7232" s="2" t="s">
        <v>8347</v>
      </c>
      <c r="B7232" s="2" t="s">
        <v>8348</v>
      </c>
      <c r="C7232" s="2" t="s">
        <v>90</v>
      </c>
      <c r="D7232" s="2" t="s">
        <v>209</v>
      </c>
      <c r="E7232" s="2" t="s">
        <v>447</v>
      </c>
      <c r="F7232" s="2">
        <v>48</v>
      </c>
      <c r="G7232" s="2" t="s">
        <v>69</v>
      </c>
      <c r="H7232" s="2" t="s">
        <v>151</v>
      </c>
      <c r="I7232" s="2" t="s">
        <v>46</v>
      </c>
      <c r="J7232" s="3">
        <v>46174</v>
      </c>
      <c r="K7232" s="3"/>
      <c r="L7232" s="2" t="s">
        <v>38</v>
      </c>
      <c r="M7232" s="2" t="s">
        <v>127</v>
      </c>
      <c r="N7232" s="2" t="s">
        <v>128</v>
      </c>
      <c r="O7232" s="4">
        <v>1829000</v>
      </c>
      <c r="P7232" s="4">
        <v>398700</v>
      </c>
      <c r="Q7232" s="4">
        <v>1430300</v>
      </c>
      <c r="R7232" s="2">
        <v>24</v>
      </c>
      <c r="S7232" s="5">
        <v>15</v>
      </c>
      <c r="T7232" s="4">
        <v>77474.58</v>
      </c>
      <c r="U7232" s="2" t="s">
        <v>113</v>
      </c>
      <c r="V7232" s="2" t="s">
        <v>97</v>
      </c>
      <c r="W7232" s="4">
        <v>0</v>
      </c>
      <c r="X7232" s="4">
        <v>0</v>
      </c>
      <c r="Y7232" s="4">
        <v>1859390</v>
      </c>
      <c r="Z7232" s="2">
        <v>0</v>
      </c>
      <c r="AA7232" s="2" t="s">
        <v>97</v>
      </c>
      <c r="AB7232" s="2" t="s">
        <v>15732</v>
      </c>
      <c r="AC7232" s="2" t="s">
        <v>75</v>
      </c>
      <c r="AD7232" s="2" t="s">
        <v>76</v>
      </c>
      <c r="AE7232" s="5">
        <v>78.2</v>
      </c>
      <c r="AF7232" s="2">
        <v>0</v>
      </c>
      <c r="AG7232" s="2" t="s">
        <v>97</v>
      </c>
      <c r="AH7232" s="2"/>
      <c r="AI7232" s="6" t="str">
        <f t="shared" si="336"/>
        <v>45-54</v>
      </c>
      <c r="AJ7232" s="11">
        <f>YEAR(tbl_LoanData[[#This Row],[Application Date]])</f>
        <v>2026</v>
      </c>
      <c r="AK7232" s="11" t="str">
        <f>TEXT(tbl_LoanData[[#This Row],[Application Date]],"MMMM")</f>
        <v>June</v>
      </c>
      <c r="AL7232" s="12">
        <f>DATE(YEAR(tbl_LoanData[[#This Row],[Application Date]]),MONTH(tbl_LoanData[[#This Row],[Application Date]]),1)</f>
        <v>46174</v>
      </c>
      <c r="AM7232" s="14">
        <f ca="1">IF(AND(tbl_LoanData[[#This Row],[Application Date]]&gt;=EOMONTH(TODAY(),-1)+1,tbl_LoanData[[#This Row],[Application Date]]&lt;=TODAY()),tbl_LoanData[[#This Row],[Loan Amount]],0)</f>
        <v>0</v>
      </c>
      <c r="AN7232" s="14">
        <f>tbl_LoanData[[#This Row],[Amount Paid]]-(Q7232-X7232)</f>
        <v>-1430300</v>
      </c>
      <c r="AO7232" s="14">
        <f>IF(tbl_LoanData[[#This Row],[Application Status]]="Approved",1,0)</f>
        <v>0</v>
      </c>
      <c r="AP7232" s="22" t="str">
        <f t="shared" ca="1" si="337"/>
        <v/>
      </c>
      <c r="AQ7232" s="22" t="str">
        <f t="shared" ca="1" si="338"/>
        <v/>
      </c>
    </row>
    <row r="7233" spans="1:43" x14ac:dyDescent="0.3">
      <c r="A7233" s="2" t="s">
        <v>8417</v>
      </c>
      <c r="B7233" s="2" t="s">
        <v>8418</v>
      </c>
      <c r="C7233" s="2" t="s">
        <v>181</v>
      </c>
      <c r="D7233" s="2" t="s">
        <v>142</v>
      </c>
      <c r="E7233" s="2" t="s">
        <v>268</v>
      </c>
      <c r="F7233" s="2">
        <v>53</v>
      </c>
      <c r="G7233" s="2" t="s">
        <v>83</v>
      </c>
      <c r="H7233" s="2" t="s">
        <v>119</v>
      </c>
      <c r="I7233" s="2" t="s">
        <v>43</v>
      </c>
      <c r="J7233" s="3">
        <v>46201</v>
      </c>
      <c r="K7233" s="3">
        <v>46203</v>
      </c>
      <c r="L7233" s="2" t="s">
        <v>41</v>
      </c>
      <c r="M7233" s="2" t="s">
        <v>144</v>
      </c>
      <c r="N7233" s="2" t="s">
        <v>857</v>
      </c>
      <c r="O7233" s="4">
        <v>4230000</v>
      </c>
      <c r="P7233" s="4">
        <v>568700</v>
      </c>
      <c r="Q7233" s="4">
        <v>3661300</v>
      </c>
      <c r="R7233" s="2">
        <v>18</v>
      </c>
      <c r="S7233" s="5">
        <v>6.5</v>
      </c>
      <c r="T7233" s="4">
        <v>223237.6</v>
      </c>
      <c r="U7233" s="2" t="s">
        <v>73</v>
      </c>
      <c r="V7233" s="2" t="s">
        <v>74</v>
      </c>
      <c r="W7233" s="4">
        <v>0</v>
      </c>
      <c r="X7233" s="4">
        <v>4018276.75</v>
      </c>
      <c r="Y7233" s="4">
        <v>4018276.75</v>
      </c>
      <c r="Z7233" s="2">
        <v>32</v>
      </c>
      <c r="AA7233" s="2" t="s">
        <v>58</v>
      </c>
      <c r="AB7233" s="2" t="s">
        <v>15731</v>
      </c>
      <c r="AC7233" s="2" t="s">
        <v>213</v>
      </c>
      <c r="AD7233" s="2" t="s">
        <v>76</v>
      </c>
      <c r="AE7233" s="5">
        <v>86.56</v>
      </c>
      <c r="AF7233" s="2">
        <v>1</v>
      </c>
      <c r="AG7233" s="2" t="s">
        <v>15718</v>
      </c>
      <c r="AH7233" s="2">
        <v>2</v>
      </c>
      <c r="AI7233" s="6" t="str">
        <f t="shared" si="336"/>
        <v>45-54</v>
      </c>
      <c r="AJ7233" s="11">
        <f>YEAR(tbl_LoanData[[#This Row],[Application Date]])</f>
        <v>2026</v>
      </c>
      <c r="AK7233" s="11" t="str">
        <f>TEXT(tbl_LoanData[[#This Row],[Application Date]],"MMMM")</f>
        <v>June</v>
      </c>
      <c r="AL7233" s="12">
        <f>DATE(YEAR(tbl_LoanData[[#This Row],[Application Date]]),MONTH(tbl_LoanData[[#This Row],[Application Date]]),1)</f>
        <v>46174</v>
      </c>
      <c r="AM7233" s="14">
        <f ca="1">IF(AND(tbl_LoanData[[#This Row],[Application Date]]&gt;=EOMONTH(TODAY(),-1)+1,tbl_LoanData[[#This Row],[Application Date]]&lt;=TODAY()),tbl_LoanData[[#This Row],[Loan Amount]],0)</f>
        <v>0</v>
      </c>
      <c r="AN7233" s="14">
        <f>tbl_LoanData[[#This Row],[Amount Paid]]-(Q7233-X7233)</f>
        <v>356976.75</v>
      </c>
      <c r="AO7233" s="14">
        <f>IF(tbl_LoanData[[#This Row],[Application Status]]="Approved",1,0)</f>
        <v>1</v>
      </c>
      <c r="AP7233" s="22" t="str">
        <f t="shared" ca="1" si="337"/>
        <v/>
      </c>
      <c r="AQ7233" s="22" t="str">
        <f t="shared" ca="1" si="338"/>
        <v/>
      </c>
    </row>
    <row r="7234" spans="1:43" ht="14.4" customHeight="1" x14ac:dyDescent="0.3">
      <c r="A7234" s="2" t="s">
        <v>8507</v>
      </c>
      <c r="B7234" s="2" t="s">
        <v>8508</v>
      </c>
      <c r="C7234" s="2" t="s">
        <v>712</v>
      </c>
      <c r="D7234" s="2" t="s">
        <v>189</v>
      </c>
      <c r="E7234" s="2" t="s">
        <v>465</v>
      </c>
      <c r="F7234" s="2">
        <v>24</v>
      </c>
      <c r="G7234" s="2" t="s">
        <v>83</v>
      </c>
      <c r="H7234" s="2" t="s">
        <v>156</v>
      </c>
      <c r="I7234" s="2" t="s">
        <v>45</v>
      </c>
      <c r="J7234" s="3">
        <v>46178</v>
      </c>
      <c r="K7234" s="3">
        <v>46194</v>
      </c>
      <c r="L7234" s="2" t="s">
        <v>36</v>
      </c>
      <c r="M7234" s="2" t="s">
        <v>111</v>
      </c>
      <c r="N7234" s="2" t="s">
        <v>350</v>
      </c>
      <c r="O7234" s="4">
        <v>1813000</v>
      </c>
      <c r="P7234" s="4">
        <v>224100</v>
      </c>
      <c r="Q7234" s="4">
        <v>1588900</v>
      </c>
      <c r="R7234" s="2">
        <v>36</v>
      </c>
      <c r="S7234" s="5">
        <v>9.2200000000000006</v>
      </c>
      <c r="T7234" s="4">
        <v>56344.160000000003</v>
      </c>
      <c r="U7234" s="2" t="s">
        <v>73</v>
      </c>
      <c r="V7234" s="2" t="s">
        <v>74</v>
      </c>
      <c r="W7234" s="4">
        <v>56344.160000000003</v>
      </c>
      <c r="X7234" s="4">
        <v>1972045.58</v>
      </c>
      <c r="Y7234" s="4">
        <v>2028389.74</v>
      </c>
      <c r="Z7234" s="2">
        <v>0</v>
      </c>
      <c r="AA7234" s="2" t="s">
        <v>56</v>
      </c>
      <c r="AB7234" s="2" t="s">
        <v>15728</v>
      </c>
      <c r="AC7234" s="2" t="s">
        <v>106</v>
      </c>
      <c r="AD7234" s="2" t="s">
        <v>76</v>
      </c>
      <c r="AE7234" s="5">
        <v>87.64</v>
      </c>
      <c r="AF7234" s="2">
        <v>0</v>
      </c>
      <c r="AG7234" s="2" t="s">
        <v>77</v>
      </c>
      <c r="AH7234" s="2">
        <v>16</v>
      </c>
      <c r="AI7234" s="6" t="str">
        <f t="shared" ref="AI7234:AI7297" si="339">IF(F7234&lt;25,"18-24",IF(F7234&lt;35,"25-34",IF(F7234&lt;45,"35-44",IF(F7234&lt;55,"45-54",IF(F7234&lt;65,"55-64","65+")))))</f>
        <v>18-24</v>
      </c>
      <c r="AJ7234" s="11">
        <f>YEAR(tbl_LoanData[[#This Row],[Application Date]])</f>
        <v>2026</v>
      </c>
      <c r="AK7234" s="11" t="str">
        <f>TEXT(tbl_LoanData[[#This Row],[Application Date]],"MMMM")</f>
        <v>June</v>
      </c>
      <c r="AL7234" s="12">
        <f>DATE(YEAR(tbl_LoanData[[#This Row],[Application Date]]),MONTH(tbl_LoanData[[#This Row],[Application Date]]),1)</f>
        <v>46174</v>
      </c>
      <c r="AM7234" s="14">
        <f ca="1">IF(AND(tbl_LoanData[[#This Row],[Application Date]]&gt;=EOMONTH(TODAY(),-1)+1,tbl_LoanData[[#This Row],[Application Date]]&lt;=TODAY()),tbl_LoanData[[#This Row],[Loan Amount]],0)</f>
        <v>0</v>
      </c>
      <c r="AN7234" s="14">
        <f>tbl_LoanData[[#This Row],[Amount Paid]]-(Q7234-X7234)</f>
        <v>439489.74000000011</v>
      </c>
      <c r="AO7234" s="14">
        <f>IF(tbl_LoanData[[#This Row],[Application Status]]="Approved",1,0)</f>
        <v>1</v>
      </c>
      <c r="AP7234" s="22" t="str">
        <f t="shared" ref="AP7234:AP7297" ca="1" si="340">IF(AND(J7234&gt;=DATE(YEAR(TODAY()),MONTH(TODAY()),1),J7234&lt;=TODAY()),"Current MTD",IF(AND(J7234&gt;=EOMONTH(TODAY(),-2)+1,J7234&lt;=EOMONTH(TODAY(),-1)),"Previous MTD",""))</f>
        <v/>
      </c>
      <c r="AQ7234" s="22" t="str">
        <f t="shared" ref="AQ7234:AQ7297" ca="1" si="341">IF(AND(J7234&gt;=DATE(YEAR(TODAY()),MONTH(TODAY()),1),J7234&lt;=TODAY()),TEXT(DATE(YEAR(TODAY()),MONTH(TODAY()),1),"mmm d")&amp;"–"&amp;DAY(TODAY()),IF(AND(J7234&gt;=EOMONTH(TODAY(),-2)+1,J7234&lt;=EOMONTH(TODAY(),-1)),""&amp;TEXT(EOMONTH(TODAY(),-2)+1,"mmm d")&amp;"–"&amp;DAY(TODAY()),""))</f>
        <v/>
      </c>
    </row>
    <row r="7235" spans="1:43" ht="14.4" customHeight="1" x14ac:dyDescent="0.3">
      <c r="A7235" s="2" t="s">
        <v>8515</v>
      </c>
      <c r="B7235" s="2" t="s">
        <v>8516</v>
      </c>
      <c r="C7235" s="2" t="s">
        <v>175</v>
      </c>
      <c r="D7235" s="2" t="s">
        <v>161</v>
      </c>
      <c r="E7235" s="2" t="s">
        <v>204</v>
      </c>
      <c r="F7235" s="2">
        <v>53</v>
      </c>
      <c r="G7235" s="2" t="s">
        <v>83</v>
      </c>
      <c r="H7235" s="2" t="s">
        <v>259</v>
      </c>
      <c r="I7235" s="2" t="s">
        <v>43</v>
      </c>
      <c r="J7235" s="3">
        <v>46183</v>
      </c>
      <c r="K7235" s="3"/>
      <c r="L7235" s="2" t="s">
        <v>40</v>
      </c>
      <c r="M7235" s="2" t="s">
        <v>94</v>
      </c>
      <c r="N7235" s="2" t="s">
        <v>4</v>
      </c>
      <c r="O7235" s="4">
        <v>869000</v>
      </c>
      <c r="P7235" s="4">
        <v>220700</v>
      </c>
      <c r="Q7235" s="4">
        <v>648300</v>
      </c>
      <c r="R7235" s="2">
        <v>60</v>
      </c>
      <c r="S7235" s="5">
        <v>13.53</v>
      </c>
      <c r="T7235" s="4">
        <v>18114.580000000002</v>
      </c>
      <c r="U7235" s="2" t="s">
        <v>96</v>
      </c>
      <c r="V7235" s="2" t="s">
        <v>97</v>
      </c>
      <c r="W7235" s="4">
        <v>0</v>
      </c>
      <c r="X7235" s="4">
        <v>0</v>
      </c>
      <c r="Y7235" s="4">
        <v>1086874.95</v>
      </c>
      <c r="Z7235" s="2">
        <v>0</v>
      </c>
      <c r="AA7235" s="2" t="s">
        <v>97</v>
      </c>
      <c r="AB7235" s="2" t="s">
        <v>15734</v>
      </c>
      <c r="AC7235" s="2" t="s">
        <v>213</v>
      </c>
      <c r="AD7235" s="2" t="s">
        <v>76</v>
      </c>
      <c r="AE7235" s="5">
        <v>74.599999999999994</v>
      </c>
      <c r="AF7235" s="2">
        <v>0</v>
      </c>
      <c r="AG7235" s="2" t="s">
        <v>97</v>
      </c>
      <c r="AH7235" s="2"/>
      <c r="AI7235" s="6" t="str">
        <f t="shared" si="339"/>
        <v>45-54</v>
      </c>
      <c r="AJ7235" s="11">
        <f>YEAR(tbl_LoanData[[#This Row],[Application Date]])</f>
        <v>2026</v>
      </c>
      <c r="AK7235" s="11" t="str">
        <f>TEXT(tbl_LoanData[[#This Row],[Application Date]],"MMMM")</f>
        <v>June</v>
      </c>
      <c r="AL7235" s="12">
        <f>DATE(YEAR(tbl_LoanData[[#This Row],[Application Date]]),MONTH(tbl_LoanData[[#This Row],[Application Date]]),1)</f>
        <v>46174</v>
      </c>
      <c r="AM7235" s="14">
        <f ca="1">IF(AND(tbl_LoanData[[#This Row],[Application Date]]&gt;=EOMONTH(TODAY(),-1)+1,tbl_LoanData[[#This Row],[Application Date]]&lt;=TODAY()),tbl_LoanData[[#This Row],[Loan Amount]],0)</f>
        <v>0</v>
      </c>
      <c r="AN7235" s="14">
        <f>tbl_LoanData[[#This Row],[Amount Paid]]-(Q7235-X7235)</f>
        <v>-648300</v>
      </c>
      <c r="AO7235" s="14">
        <f>IF(tbl_LoanData[[#This Row],[Application Status]]="Approved",1,0)</f>
        <v>0</v>
      </c>
      <c r="AP7235" s="22" t="str">
        <f t="shared" ca="1" si="340"/>
        <v/>
      </c>
      <c r="AQ7235" s="22" t="str">
        <f t="shared" ca="1" si="341"/>
        <v/>
      </c>
    </row>
    <row r="7236" spans="1:43" ht="14.4" customHeight="1" x14ac:dyDescent="0.3">
      <c r="A7236" s="2" t="s">
        <v>8539</v>
      </c>
      <c r="B7236" s="2" t="s">
        <v>8540</v>
      </c>
      <c r="C7236" s="2" t="s">
        <v>155</v>
      </c>
      <c r="D7236" s="2" t="s">
        <v>311</v>
      </c>
      <c r="E7236" s="2" t="s">
        <v>465</v>
      </c>
      <c r="F7236" s="2">
        <v>62</v>
      </c>
      <c r="G7236" s="2" t="s">
        <v>83</v>
      </c>
      <c r="H7236" s="2" t="s">
        <v>516</v>
      </c>
      <c r="I7236" s="2" t="s">
        <v>53</v>
      </c>
      <c r="J7236" s="3">
        <v>46203</v>
      </c>
      <c r="K7236" s="3">
        <v>46207</v>
      </c>
      <c r="L7236" s="2" t="s">
        <v>36</v>
      </c>
      <c r="M7236" s="2" t="s">
        <v>71</v>
      </c>
      <c r="N7236" s="2" t="s">
        <v>162</v>
      </c>
      <c r="O7236" s="4">
        <v>1376000</v>
      </c>
      <c r="P7236" s="4">
        <v>267200</v>
      </c>
      <c r="Q7236" s="4">
        <v>1108800</v>
      </c>
      <c r="R7236" s="2">
        <v>24</v>
      </c>
      <c r="S7236" s="5">
        <v>10.91</v>
      </c>
      <c r="T7236" s="4">
        <v>56280.84</v>
      </c>
      <c r="U7236" s="2" t="s">
        <v>73</v>
      </c>
      <c r="V7236" s="2" t="s">
        <v>74</v>
      </c>
      <c r="W7236" s="4">
        <v>0</v>
      </c>
      <c r="X7236" s="4">
        <v>1350740.16</v>
      </c>
      <c r="Y7236" s="4">
        <v>1350740.16</v>
      </c>
      <c r="Z7236" s="2">
        <v>28</v>
      </c>
      <c r="AA7236" s="2" t="s">
        <v>57</v>
      </c>
      <c r="AB7236" s="2" t="s">
        <v>15733</v>
      </c>
      <c r="AC7236" s="2" t="s">
        <v>360</v>
      </c>
      <c r="AD7236" s="2" t="s">
        <v>76</v>
      </c>
      <c r="AE7236" s="5">
        <v>80.58</v>
      </c>
      <c r="AF7236" s="2">
        <v>1</v>
      </c>
      <c r="AG7236" s="2" t="s">
        <v>77</v>
      </c>
      <c r="AH7236" s="2">
        <v>4</v>
      </c>
      <c r="AI7236" s="6" t="str">
        <f t="shared" si="339"/>
        <v>55-64</v>
      </c>
      <c r="AJ7236" s="11">
        <f>YEAR(tbl_LoanData[[#This Row],[Application Date]])</f>
        <v>2026</v>
      </c>
      <c r="AK7236" s="11" t="str">
        <f>TEXT(tbl_LoanData[[#This Row],[Application Date]],"MMMM")</f>
        <v>June</v>
      </c>
      <c r="AL7236" s="12">
        <f>DATE(YEAR(tbl_LoanData[[#This Row],[Application Date]]),MONTH(tbl_LoanData[[#This Row],[Application Date]]),1)</f>
        <v>46174</v>
      </c>
      <c r="AM7236" s="14">
        <f ca="1">IF(AND(tbl_LoanData[[#This Row],[Application Date]]&gt;=EOMONTH(TODAY(),-1)+1,tbl_LoanData[[#This Row],[Application Date]]&lt;=TODAY()),tbl_LoanData[[#This Row],[Loan Amount]],0)</f>
        <v>0</v>
      </c>
      <c r="AN7236" s="14">
        <f>tbl_LoanData[[#This Row],[Amount Paid]]-(Q7236-X7236)</f>
        <v>241940.15999999992</v>
      </c>
      <c r="AO7236" s="14">
        <f>IF(tbl_LoanData[[#This Row],[Application Status]]="Approved",1,0)</f>
        <v>1</v>
      </c>
      <c r="AP7236" s="22" t="str">
        <f t="shared" ca="1" si="340"/>
        <v/>
      </c>
      <c r="AQ7236" s="22" t="str">
        <f t="shared" ca="1" si="341"/>
        <v/>
      </c>
    </row>
    <row r="7237" spans="1:43" ht="14.4" customHeight="1" x14ac:dyDescent="0.3">
      <c r="A7237" s="2" t="s">
        <v>8569</v>
      </c>
      <c r="B7237" s="2" t="s">
        <v>8570</v>
      </c>
      <c r="C7237" s="2" t="s">
        <v>999</v>
      </c>
      <c r="D7237" s="2" t="s">
        <v>101</v>
      </c>
      <c r="E7237" s="2" t="s">
        <v>312</v>
      </c>
      <c r="F7237" s="2">
        <v>34</v>
      </c>
      <c r="G7237" s="2" t="s">
        <v>69</v>
      </c>
      <c r="H7237" s="2" t="s">
        <v>543</v>
      </c>
      <c r="I7237" s="2" t="s">
        <v>45</v>
      </c>
      <c r="J7237" s="3">
        <v>46189</v>
      </c>
      <c r="K7237" s="3"/>
      <c r="L7237" s="2" t="s">
        <v>36</v>
      </c>
      <c r="M7237" s="2" t="s">
        <v>111</v>
      </c>
      <c r="N7237" s="2" t="s">
        <v>350</v>
      </c>
      <c r="O7237" s="4">
        <v>1273000</v>
      </c>
      <c r="P7237" s="4">
        <v>415700</v>
      </c>
      <c r="Q7237" s="4">
        <v>857300</v>
      </c>
      <c r="R7237" s="2">
        <v>18</v>
      </c>
      <c r="S7237" s="5">
        <v>13.88</v>
      </c>
      <c r="T7237" s="4">
        <v>57543.88</v>
      </c>
      <c r="U7237" s="2" t="s">
        <v>113</v>
      </c>
      <c r="V7237" s="2" t="s">
        <v>97</v>
      </c>
      <c r="W7237" s="4">
        <v>0</v>
      </c>
      <c r="X7237" s="4">
        <v>0</v>
      </c>
      <c r="Y7237" s="4">
        <v>1035789.86</v>
      </c>
      <c r="Z7237" s="2">
        <v>0</v>
      </c>
      <c r="AA7237" s="2" t="s">
        <v>97</v>
      </c>
      <c r="AB7237" s="2" t="s">
        <v>15733</v>
      </c>
      <c r="AC7237" s="2" t="s">
        <v>360</v>
      </c>
      <c r="AD7237" s="2" t="s">
        <v>76</v>
      </c>
      <c r="AE7237" s="5">
        <v>67.34</v>
      </c>
      <c r="AF7237" s="2">
        <v>0</v>
      </c>
      <c r="AG7237" s="2" t="s">
        <v>97</v>
      </c>
      <c r="AH7237" s="2"/>
      <c r="AI7237" s="6" t="str">
        <f t="shared" si="339"/>
        <v>25-34</v>
      </c>
      <c r="AJ7237" s="11">
        <f>YEAR(tbl_LoanData[[#This Row],[Application Date]])</f>
        <v>2026</v>
      </c>
      <c r="AK7237" s="11" t="str">
        <f>TEXT(tbl_LoanData[[#This Row],[Application Date]],"MMMM")</f>
        <v>June</v>
      </c>
      <c r="AL7237" s="12">
        <f>DATE(YEAR(tbl_LoanData[[#This Row],[Application Date]]),MONTH(tbl_LoanData[[#This Row],[Application Date]]),1)</f>
        <v>46174</v>
      </c>
      <c r="AM7237" s="14">
        <f ca="1">IF(AND(tbl_LoanData[[#This Row],[Application Date]]&gt;=EOMONTH(TODAY(),-1)+1,tbl_LoanData[[#This Row],[Application Date]]&lt;=TODAY()),tbl_LoanData[[#This Row],[Loan Amount]],0)</f>
        <v>0</v>
      </c>
      <c r="AN7237" s="14">
        <f>tbl_LoanData[[#This Row],[Amount Paid]]-(Q7237-X7237)</f>
        <v>-857300</v>
      </c>
      <c r="AO7237" s="14">
        <f>IF(tbl_LoanData[[#This Row],[Application Status]]="Approved",1,0)</f>
        <v>0</v>
      </c>
      <c r="AP7237" s="22" t="str">
        <f t="shared" ca="1" si="340"/>
        <v/>
      </c>
      <c r="AQ7237" s="22" t="str">
        <f t="shared" ca="1" si="341"/>
        <v/>
      </c>
    </row>
    <row r="7238" spans="1:43" ht="14.4" customHeight="1" x14ac:dyDescent="0.3">
      <c r="A7238" s="2" t="s">
        <v>8631</v>
      </c>
      <c r="B7238" s="2" t="s">
        <v>8632</v>
      </c>
      <c r="C7238" s="2" t="s">
        <v>452</v>
      </c>
      <c r="D7238" s="2" t="s">
        <v>67</v>
      </c>
      <c r="E7238" s="2" t="s">
        <v>540</v>
      </c>
      <c r="F7238" s="2">
        <v>33</v>
      </c>
      <c r="G7238" s="2" t="s">
        <v>83</v>
      </c>
      <c r="H7238" s="2" t="s">
        <v>119</v>
      </c>
      <c r="I7238" s="2" t="s">
        <v>43</v>
      </c>
      <c r="J7238" s="3">
        <v>46191</v>
      </c>
      <c r="K7238" s="3">
        <v>46205</v>
      </c>
      <c r="L7238" s="2" t="s">
        <v>37</v>
      </c>
      <c r="M7238" s="2" t="s">
        <v>199</v>
      </c>
      <c r="N7238" s="2" t="s">
        <v>200</v>
      </c>
      <c r="O7238" s="4">
        <v>241000</v>
      </c>
      <c r="P7238" s="4">
        <v>47300</v>
      </c>
      <c r="Q7238" s="4">
        <v>193700</v>
      </c>
      <c r="R7238" s="2">
        <v>48</v>
      </c>
      <c r="S7238" s="5">
        <v>6.1</v>
      </c>
      <c r="T7238" s="4">
        <v>5020.0600000000004</v>
      </c>
      <c r="U7238" s="2" t="s">
        <v>73</v>
      </c>
      <c r="V7238" s="2" t="s">
        <v>74</v>
      </c>
      <c r="W7238" s="4">
        <v>5020.0600000000004</v>
      </c>
      <c r="X7238" s="4">
        <v>235942.74</v>
      </c>
      <c r="Y7238" s="4">
        <v>240962.8</v>
      </c>
      <c r="Z7238" s="2">
        <v>0</v>
      </c>
      <c r="AA7238" s="2" t="s">
        <v>56</v>
      </c>
      <c r="AB7238" s="2" t="s">
        <v>15728</v>
      </c>
      <c r="AC7238" s="2" t="s">
        <v>87</v>
      </c>
      <c r="AD7238" s="2" t="s">
        <v>76</v>
      </c>
      <c r="AE7238" s="5">
        <v>80.37</v>
      </c>
      <c r="AF7238" s="2">
        <v>0</v>
      </c>
      <c r="AG7238" s="2" t="s">
        <v>77</v>
      </c>
      <c r="AH7238" s="2">
        <v>14</v>
      </c>
      <c r="AI7238" s="6" t="str">
        <f t="shared" si="339"/>
        <v>25-34</v>
      </c>
      <c r="AJ7238" s="11">
        <f>YEAR(tbl_LoanData[[#This Row],[Application Date]])</f>
        <v>2026</v>
      </c>
      <c r="AK7238" s="11" t="str">
        <f>TEXT(tbl_LoanData[[#This Row],[Application Date]],"MMMM")</f>
        <v>June</v>
      </c>
      <c r="AL7238" s="12">
        <f>DATE(YEAR(tbl_LoanData[[#This Row],[Application Date]]),MONTH(tbl_LoanData[[#This Row],[Application Date]]),1)</f>
        <v>46174</v>
      </c>
      <c r="AM7238" s="14">
        <f ca="1">IF(AND(tbl_LoanData[[#This Row],[Application Date]]&gt;=EOMONTH(TODAY(),-1)+1,tbl_LoanData[[#This Row],[Application Date]]&lt;=TODAY()),tbl_LoanData[[#This Row],[Loan Amount]],0)</f>
        <v>0</v>
      </c>
      <c r="AN7238" s="14">
        <f>tbl_LoanData[[#This Row],[Amount Paid]]-(Q7238-X7238)</f>
        <v>47262.799999999988</v>
      </c>
      <c r="AO7238" s="14">
        <f>IF(tbl_LoanData[[#This Row],[Application Status]]="Approved",1,0)</f>
        <v>1</v>
      </c>
      <c r="AP7238" s="22" t="str">
        <f t="shared" ca="1" si="340"/>
        <v/>
      </c>
      <c r="AQ7238" s="22" t="str">
        <f t="shared" ca="1" si="341"/>
        <v/>
      </c>
    </row>
    <row r="7239" spans="1:43" ht="14.4" customHeight="1" x14ac:dyDescent="0.3">
      <c r="A7239" s="2" t="s">
        <v>8721</v>
      </c>
      <c r="B7239" s="2" t="s">
        <v>8722</v>
      </c>
      <c r="C7239" s="2" t="s">
        <v>240</v>
      </c>
      <c r="D7239" s="2" t="s">
        <v>117</v>
      </c>
      <c r="E7239" s="2" t="s">
        <v>447</v>
      </c>
      <c r="F7239" s="2">
        <v>24</v>
      </c>
      <c r="G7239" s="2" t="s">
        <v>83</v>
      </c>
      <c r="H7239" s="2" t="s">
        <v>224</v>
      </c>
      <c r="I7239" s="2" t="s">
        <v>54</v>
      </c>
      <c r="J7239" s="3">
        <v>46200</v>
      </c>
      <c r="K7239" s="3">
        <v>46210</v>
      </c>
      <c r="L7239" s="2" t="s">
        <v>40</v>
      </c>
      <c r="M7239" s="2" t="s">
        <v>94</v>
      </c>
      <c r="N7239" s="2" t="s">
        <v>95</v>
      </c>
      <c r="O7239" s="4">
        <v>810000</v>
      </c>
      <c r="P7239" s="4">
        <v>307000</v>
      </c>
      <c r="Q7239" s="4">
        <v>503000</v>
      </c>
      <c r="R7239" s="2">
        <v>48</v>
      </c>
      <c r="S7239" s="5">
        <v>12.61</v>
      </c>
      <c r="T7239" s="4">
        <v>15764.86</v>
      </c>
      <c r="U7239" s="2" t="s">
        <v>73</v>
      </c>
      <c r="V7239" s="2" t="s">
        <v>74</v>
      </c>
      <c r="W7239" s="4">
        <v>0</v>
      </c>
      <c r="X7239" s="4">
        <v>756713.2</v>
      </c>
      <c r="Y7239" s="4">
        <v>756713.2</v>
      </c>
      <c r="Z7239" s="2">
        <v>30</v>
      </c>
      <c r="AA7239" s="2" t="s">
        <v>57</v>
      </c>
      <c r="AB7239" s="2" t="s">
        <v>15734</v>
      </c>
      <c r="AC7239" s="2" t="s">
        <v>146</v>
      </c>
      <c r="AD7239" s="2" t="s">
        <v>76</v>
      </c>
      <c r="AE7239" s="5">
        <v>62.1</v>
      </c>
      <c r="AF7239" s="2">
        <v>1</v>
      </c>
      <c r="AG7239" s="2" t="s">
        <v>77</v>
      </c>
      <c r="AH7239" s="2">
        <v>10</v>
      </c>
      <c r="AI7239" s="6" t="str">
        <f t="shared" si="339"/>
        <v>18-24</v>
      </c>
      <c r="AJ7239" s="11">
        <f>YEAR(tbl_LoanData[[#This Row],[Application Date]])</f>
        <v>2026</v>
      </c>
      <c r="AK7239" s="11" t="str">
        <f>TEXT(tbl_LoanData[[#This Row],[Application Date]],"MMMM")</f>
        <v>June</v>
      </c>
      <c r="AL7239" s="12">
        <f>DATE(YEAR(tbl_LoanData[[#This Row],[Application Date]]),MONTH(tbl_LoanData[[#This Row],[Application Date]]),1)</f>
        <v>46174</v>
      </c>
      <c r="AM7239" s="14">
        <f ca="1">IF(AND(tbl_LoanData[[#This Row],[Application Date]]&gt;=EOMONTH(TODAY(),-1)+1,tbl_LoanData[[#This Row],[Application Date]]&lt;=TODAY()),tbl_LoanData[[#This Row],[Loan Amount]],0)</f>
        <v>0</v>
      </c>
      <c r="AN7239" s="14">
        <f>tbl_LoanData[[#This Row],[Amount Paid]]-(Q7239-X7239)</f>
        <v>253713.19999999995</v>
      </c>
      <c r="AO7239" s="14">
        <f>IF(tbl_LoanData[[#This Row],[Application Status]]="Approved",1,0)</f>
        <v>1</v>
      </c>
      <c r="AP7239" s="22" t="str">
        <f t="shared" ca="1" si="340"/>
        <v/>
      </c>
      <c r="AQ7239" s="22" t="str">
        <f t="shared" ca="1" si="341"/>
        <v/>
      </c>
    </row>
    <row r="7240" spans="1:43" ht="14.4" customHeight="1" x14ac:dyDescent="0.3">
      <c r="A7240" s="2" t="s">
        <v>8897</v>
      </c>
      <c r="B7240" s="2" t="s">
        <v>8898</v>
      </c>
      <c r="C7240" s="2" t="s">
        <v>1573</v>
      </c>
      <c r="D7240" s="2" t="s">
        <v>232</v>
      </c>
      <c r="E7240" s="2" t="s">
        <v>102</v>
      </c>
      <c r="F7240" s="2">
        <v>55</v>
      </c>
      <c r="G7240" s="2" t="s">
        <v>69</v>
      </c>
      <c r="H7240" s="2" t="s">
        <v>217</v>
      </c>
      <c r="I7240" s="2" t="s">
        <v>46</v>
      </c>
      <c r="J7240" s="3">
        <v>46182</v>
      </c>
      <c r="K7240" s="3">
        <v>46203</v>
      </c>
      <c r="L7240" s="2" t="s">
        <v>37</v>
      </c>
      <c r="M7240" s="2" t="s">
        <v>260</v>
      </c>
      <c r="N7240" s="2" t="s">
        <v>261</v>
      </c>
      <c r="O7240" s="4">
        <v>239000</v>
      </c>
      <c r="P7240" s="4">
        <v>28900</v>
      </c>
      <c r="Q7240" s="4">
        <v>210100</v>
      </c>
      <c r="R7240" s="2">
        <v>36</v>
      </c>
      <c r="S7240" s="5">
        <v>9.73</v>
      </c>
      <c r="T7240" s="4">
        <v>7539.67</v>
      </c>
      <c r="U7240" s="2" t="s">
        <v>73</v>
      </c>
      <c r="V7240" s="2" t="s">
        <v>74</v>
      </c>
      <c r="W7240" s="4">
        <v>7539.67</v>
      </c>
      <c r="X7240" s="4">
        <v>263888.52</v>
      </c>
      <c r="Y7240" s="4">
        <v>271428.19</v>
      </c>
      <c r="Z7240" s="2">
        <v>0</v>
      </c>
      <c r="AA7240" s="2" t="s">
        <v>56</v>
      </c>
      <c r="AB7240" s="2" t="s">
        <v>15731</v>
      </c>
      <c r="AC7240" s="2" t="s">
        <v>332</v>
      </c>
      <c r="AD7240" s="2" t="s">
        <v>76</v>
      </c>
      <c r="AE7240" s="5">
        <v>87.91</v>
      </c>
      <c r="AF7240" s="2">
        <v>0</v>
      </c>
      <c r="AG7240" s="2" t="s">
        <v>77</v>
      </c>
      <c r="AH7240" s="2">
        <v>21</v>
      </c>
      <c r="AI7240" s="6" t="str">
        <f t="shared" si="339"/>
        <v>55-64</v>
      </c>
      <c r="AJ7240" s="11">
        <f>YEAR(tbl_LoanData[[#This Row],[Application Date]])</f>
        <v>2026</v>
      </c>
      <c r="AK7240" s="11" t="str">
        <f>TEXT(tbl_LoanData[[#This Row],[Application Date]],"MMMM")</f>
        <v>June</v>
      </c>
      <c r="AL7240" s="12">
        <f>DATE(YEAR(tbl_LoanData[[#This Row],[Application Date]]),MONTH(tbl_LoanData[[#This Row],[Application Date]]),1)</f>
        <v>46174</v>
      </c>
      <c r="AM7240" s="14">
        <f ca="1">IF(AND(tbl_LoanData[[#This Row],[Application Date]]&gt;=EOMONTH(TODAY(),-1)+1,tbl_LoanData[[#This Row],[Application Date]]&lt;=TODAY()),tbl_LoanData[[#This Row],[Loan Amount]],0)</f>
        <v>0</v>
      </c>
      <c r="AN7240" s="14">
        <f>tbl_LoanData[[#This Row],[Amount Paid]]-(Q7240-X7240)</f>
        <v>61328.190000000017</v>
      </c>
      <c r="AO7240" s="14">
        <f>IF(tbl_LoanData[[#This Row],[Application Status]]="Approved",1,0)</f>
        <v>1</v>
      </c>
      <c r="AP7240" s="22" t="str">
        <f t="shared" ca="1" si="340"/>
        <v/>
      </c>
      <c r="AQ7240" s="22" t="str">
        <f t="shared" ca="1" si="341"/>
        <v/>
      </c>
    </row>
    <row r="7241" spans="1:43" ht="14.4" customHeight="1" x14ac:dyDescent="0.3">
      <c r="A7241" s="2" t="s">
        <v>8941</v>
      </c>
      <c r="B7241" s="2" t="s">
        <v>8942</v>
      </c>
      <c r="C7241" s="2" t="s">
        <v>253</v>
      </c>
      <c r="D7241" s="2" t="s">
        <v>254</v>
      </c>
      <c r="E7241" s="2" t="s">
        <v>311</v>
      </c>
      <c r="F7241" s="2">
        <v>50</v>
      </c>
      <c r="G7241" s="2" t="s">
        <v>69</v>
      </c>
      <c r="H7241" s="2" t="s">
        <v>273</v>
      </c>
      <c r="I7241" s="2" t="s">
        <v>45</v>
      </c>
      <c r="J7241" s="3">
        <v>46197</v>
      </c>
      <c r="K7241" s="3"/>
      <c r="L7241" s="2" t="s">
        <v>40</v>
      </c>
      <c r="M7241" s="2" t="s">
        <v>71</v>
      </c>
      <c r="N7241" s="2" t="s">
        <v>137</v>
      </c>
      <c r="O7241" s="4">
        <v>1315000</v>
      </c>
      <c r="P7241" s="4">
        <v>151700</v>
      </c>
      <c r="Q7241" s="4">
        <v>1163300</v>
      </c>
      <c r="R7241" s="2">
        <v>24</v>
      </c>
      <c r="S7241" s="5">
        <v>7.83</v>
      </c>
      <c r="T7241" s="4">
        <v>56061.37</v>
      </c>
      <c r="U7241" s="2" t="s">
        <v>96</v>
      </c>
      <c r="V7241" s="2" t="s">
        <v>97</v>
      </c>
      <c r="W7241" s="4">
        <v>0</v>
      </c>
      <c r="X7241" s="4">
        <v>0</v>
      </c>
      <c r="Y7241" s="4">
        <v>1345472.78</v>
      </c>
      <c r="Z7241" s="2">
        <v>0</v>
      </c>
      <c r="AA7241" s="2" t="s">
        <v>97</v>
      </c>
      <c r="AB7241" s="2" t="s">
        <v>15732</v>
      </c>
      <c r="AC7241" s="2" t="s">
        <v>332</v>
      </c>
      <c r="AD7241" s="2" t="s">
        <v>76</v>
      </c>
      <c r="AE7241" s="5">
        <v>88.46</v>
      </c>
      <c r="AF7241" s="2">
        <v>0</v>
      </c>
      <c r="AG7241" s="2" t="s">
        <v>97</v>
      </c>
      <c r="AH7241" s="2"/>
      <c r="AI7241" s="6" t="str">
        <f t="shared" si="339"/>
        <v>45-54</v>
      </c>
      <c r="AJ7241" s="11">
        <f>YEAR(tbl_LoanData[[#This Row],[Application Date]])</f>
        <v>2026</v>
      </c>
      <c r="AK7241" s="11" t="str">
        <f>TEXT(tbl_LoanData[[#This Row],[Application Date]],"MMMM")</f>
        <v>June</v>
      </c>
      <c r="AL7241" s="12">
        <f>DATE(YEAR(tbl_LoanData[[#This Row],[Application Date]]),MONTH(tbl_LoanData[[#This Row],[Application Date]]),1)</f>
        <v>46174</v>
      </c>
      <c r="AM7241" s="14">
        <f ca="1">IF(AND(tbl_LoanData[[#This Row],[Application Date]]&gt;=EOMONTH(TODAY(),-1)+1,tbl_LoanData[[#This Row],[Application Date]]&lt;=TODAY()),tbl_LoanData[[#This Row],[Loan Amount]],0)</f>
        <v>0</v>
      </c>
      <c r="AN7241" s="14">
        <f>tbl_LoanData[[#This Row],[Amount Paid]]-(Q7241-X7241)</f>
        <v>-1163300</v>
      </c>
      <c r="AO7241" s="14">
        <f>IF(tbl_LoanData[[#This Row],[Application Status]]="Approved",1,0)</f>
        <v>0</v>
      </c>
      <c r="AP7241" s="22" t="str">
        <f t="shared" ca="1" si="340"/>
        <v/>
      </c>
      <c r="AQ7241" s="22" t="str">
        <f t="shared" ca="1" si="341"/>
        <v/>
      </c>
    </row>
    <row r="7242" spans="1:43" ht="14.4" customHeight="1" x14ac:dyDescent="0.3">
      <c r="A7242" s="2" t="s">
        <v>9015</v>
      </c>
      <c r="B7242" s="2" t="s">
        <v>9016</v>
      </c>
      <c r="C7242" s="2" t="s">
        <v>401</v>
      </c>
      <c r="D7242" s="2" t="s">
        <v>101</v>
      </c>
      <c r="E7242" s="2" t="s">
        <v>284</v>
      </c>
      <c r="F7242" s="2">
        <v>21</v>
      </c>
      <c r="G7242" s="2" t="s">
        <v>83</v>
      </c>
      <c r="H7242" s="2" t="s">
        <v>211</v>
      </c>
      <c r="I7242" s="2" t="s">
        <v>50</v>
      </c>
      <c r="J7242" s="3">
        <v>46176</v>
      </c>
      <c r="K7242" s="3"/>
      <c r="L7242" s="2" t="s">
        <v>40</v>
      </c>
      <c r="M7242" s="2" t="s">
        <v>71</v>
      </c>
      <c r="N7242" s="2" t="s">
        <v>137</v>
      </c>
      <c r="O7242" s="4">
        <v>1329000</v>
      </c>
      <c r="P7242" s="4">
        <v>322300</v>
      </c>
      <c r="Q7242" s="4">
        <v>1006700</v>
      </c>
      <c r="R7242" s="2">
        <v>36</v>
      </c>
      <c r="S7242" s="5">
        <v>9.51</v>
      </c>
      <c r="T7242" s="4">
        <v>35941.99</v>
      </c>
      <c r="U7242" s="2" t="s">
        <v>113</v>
      </c>
      <c r="V7242" s="2" t="s">
        <v>97</v>
      </c>
      <c r="W7242" s="4">
        <v>0</v>
      </c>
      <c r="X7242" s="4">
        <v>0</v>
      </c>
      <c r="Y7242" s="4">
        <v>1293911.51</v>
      </c>
      <c r="Z7242" s="2">
        <v>0</v>
      </c>
      <c r="AA7242" s="2" t="s">
        <v>97</v>
      </c>
      <c r="AB7242" s="2" t="s">
        <v>15729</v>
      </c>
      <c r="AC7242" s="2" t="s">
        <v>360</v>
      </c>
      <c r="AD7242" s="2" t="s">
        <v>76</v>
      </c>
      <c r="AE7242" s="5">
        <v>75.75</v>
      </c>
      <c r="AF7242" s="2">
        <v>0</v>
      </c>
      <c r="AG7242" s="2" t="s">
        <v>97</v>
      </c>
      <c r="AH7242" s="2"/>
      <c r="AI7242" s="6" t="str">
        <f t="shared" si="339"/>
        <v>18-24</v>
      </c>
      <c r="AJ7242" s="11">
        <f>YEAR(tbl_LoanData[[#This Row],[Application Date]])</f>
        <v>2026</v>
      </c>
      <c r="AK7242" s="11" t="str">
        <f>TEXT(tbl_LoanData[[#This Row],[Application Date]],"MMMM")</f>
        <v>June</v>
      </c>
      <c r="AL7242" s="12">
        <f>DATE(YEAR(tbl_LoanData[[#This Row],[Application Date]]),MONTH(tbl_LoanData[[#This Row],[Application Date]]),1)</f>
        <v>46174</v>
      </c>
      <c r="AM7242" s="14">
        <f ca="1">IF(AND(tbl_LoanData[[#This Row],[Application Date]]&gt;=EOMONTH(TODAY(),-1)+1,tbl_LoanData[[#This Row],[Application Date]]&lt;=TODAY()),tbl_LoanData[[#This Row],[Loan Amount]],0)</f>
        <v>0</v>
      </c>
      <c r="AN7242" s="14">
        <f>tbl_LoanData[[#This Row],[Amount Paid]]-(Q7242-X7242)</f>
        <v>-1006700</v>
      </c>
      <c r="AO7242" s="14">
        <f>IF(tbl_LoanData[[#This Row],[Application Status]]="Approved",1,0)</f>
        <v>0</v>
      </c>
      <c r="AP7242" s="22" t="str">
        <f t="shared" ca="1" si="340"/>
        <v/>
      </c>
      <c r="AQ7242" s="22" t="str">
        <f t="shared" ca="1" si="341"/>
        <v/>
      </c>
    </row>
    <row r="7243" spans="1:43" ht="14.4" customHeight="1" x14ac:dyDescent="0.3">
      <c r="A7243" s="2" t="s">
        <v>9035</v>
      </c>
      <c r="B7243" s="2" t="s">
        <v>9036</v>
      </c>
      <c r="C7243" s="2" t="s">
        <v>712</v>
      </c>
      <c r="D7243" s="2" t="s">
        <v>311</v>
      </c>
      <c r="E7243" s="2" t="s">
        <v>125</v>
      </c>
      <c r="F7243" s="2">
        <v>40</v>
      </c>
      <c r="G7243" s="2" t="s">
        <v>83</v>
      </c>
      <c r="H7243" s="2" t="s">
        <v>307</v>
      </c>
      <c r="I7243" s="2" t="s">
        <v>43</v>
      </c>
      <c r="J7243" s="3">
        <v>46181</v>
      </c>
      <c r="K7243" s="3">
        <v>46202</v>
      </c>
      <c r="L7243" s="2" t="s">
        <v>40</v>
      </c>
      <c r="M7243" s="2" t="s">
        <v>157</v>
      </c>
      <c r="N7243" s="2" t="s">
        <v>328</v>
      </c>
      <c r="O7243" s="4">
        <v>706000</v>
      </c>
      <c r="P7243" s="4">
        <v>169400</v>
      </c>
      <c r="Q7243" s="4">
        <v>536600</v>
      </c>
      <c r="R7243" s="2">
        <v>24</v>
      </c>
      <c r="S7243" s="5">
        <v>8.7899999999999991</v>
      </c>
      <c r="T7243" s="4">
        <v>26288.93</v>
      </c>
      <c r="U7243" s="2" t="s">
        <v>73</v>
      </c>
      <c r="V7243" s="2" t="s">
        <v>74</v>
      </c>
      <c r="W7243" s="4">
        <v>26288.93</v>
      </c>
      <c r="X7243" s="4">
        <v>604645.35</v>
      </c>
      <c r="Y7243" s="4">
        <v>630934.28</v>
      </c>
      <c r="Z7243" s="2">
        <v>0</v>
      </c>
      <c r="AA7243" s="2" t="s">
        <v>56</v>
      </c>
      <c r="AB7243" s="2" t="s">
        <v>15729</v>
      </c>
      <c r="AC7243" s="2" t="s">
        <v>75</v>
      </c>
      <c r="AD7243" s="2" t="s">
        <v>76</v>
      </c>
      <c r="AE7243" s="5">
        <v>76.010000000000005</v>
      </c>
      <c r="AF7243" s="2">
        <v>0</v>
      </c>
      <c r="AG7243" s="2" t="s">
        <v>77</v>
      </c>
      <c r="AH7243" s="2">
        <v>21</v>
      </c>
      <c r="AI7243" s="6" t="str">
        <f t="shared" si="339"/>
        <v>35-44</v>
      </c>
      <c r="AJ7243" s="11">
        <f>YEAR(tbl_LoanData[[#This Row],[Application Date]])</f>
        <v>2026</v>
      </c>
      <c r="AK7243" s="11" t="str">
        <f>TEXT(tbl_LoanData[[#This Row],[Application Date]],"MMMM")</f>
        <v>June</v>
      </c>
      <c r="AL7243" s="12">
        <f>DATE(YEAR(tbl_LoanData[[#This Row],[Application Date]]),MONTH(tbl_LoanData[[#This Row],[Application Date]]),1)</f>
        <v>46174</v>
      </c>
      <c r="AM7243" s="14">
        <f ca="1">IF(AND(tbl_LoanData[[#This Row],[Application Date]]&gt;=EOMONTH(TODAY(),-1)+1,tbl_LoanData[[#This Row],[Application Date]]&lt;=TODAY()),tbl_LoanData[[#This Row],[Loan Amount]],0)</f>
        <v>0</v>
      </c>
      <c r="AN7243" s="14">
        <f>tbl_LoanData[[#This Row],[Amount Paid]]-(Q7243-X7243)</f>
        <v>94334.27999999997</v>
      </c>
      <c r="AO7243" s="14">
        <f>IF(tbl_LoanData[[#This Row],[Application Status]]="Approved",1,0)</f>
        <v>1</v>
      </c>
      <c r="AP7243" s="22" t="str">
        <f t="shared" ca="1" si="340"/>
        <v/>
      </c>
      <c r="AQ7243" s="22" t="str">
        <f t="shared" ca="1" si="341"/>
        <v/>
      </c>
    </row>
    <row r="7244" spans="1:43" ht="14.4" customHeight="1" x14ac:dyDescent="0.3">
      <c r="A7244" s="2" t="s">
        <v>9141</v>
      </c>
      <c r="B7244" s="2" t="s">
        <v>9142</v>
      </c>
      <c r="C7244" s="2" t="s">
        <v>289</v>
      </c>
      <c r="D7244" s="2" t="s">
        <v>204</v>
      </c>
      <c r="E7244" s="2" t="s">
        <v>540</v>
      </c>
      <c r="F7244" s="2">
        <v>28</v>
      </c>
      <c r="G7244" s="2" t="s">
        <v>69</v>
      </c>
      <c r="H7244" s="2" t="s">
        <v>119</v>
      </c>
      <c r="I7244" s="2" t="s">
        <v>43</v>
      </c>
      <c r="J7244" s="3">
        <v>46193</v>
      </c>
      <c r="K7244" s="3">
        <v>46197</v>
      </c>
      <c r="L7244" s="2" t="s">
        <v>37</v>
      </c>
      <c r="M7244" s="2" t="s">
        <v>199</v>
      </c>
      <c r="N7244" s="2" t="s">
        <v>319</v>
      </c>
      <c r="O7244" s="4">
        <v>179000</v>
      </c>
      <c r="P7244" s="4">
        <v>45300</v>
      </c>
      <c r="Q7244" s="4">
        <v>133700</v>
      </c>
      <c r="R7244" s="2">
        <v>48</v>
      </c>
      <c r="S7244" s="5">
        <v>5.95</v>
      </c>
      <c r="T7244" s="4">
        <v>3448.35</v>
      </c>
      <c r="U7244" s="2" t="s">
        <v>73</v>
      </c>
      <c r="V7244" s="2" t="s">
        <v>74</v>
      </c>
      <c r="W7244" s="4">
        <v>3448.35</v>
      </c>
      <c r="X7244" s="4">
        <v>162072.25</v>
      </c>
      <c r="Y7244" s="4">
        <v>165520.6</v>
      </c>
      <c r="Z7244" s="2">
        <v>0</v>
      </c>
      <c r="AA7244" s="2" t="s">
        <v>56</v>
      </c>
      <c r="AB7244" s="2" t="s">
        <v>15729</v>
      </c>
      <c r="AC7244" s="2" t="s">
        <v>213</v>
      </c>
      <c r="AD7244" s="2" t="s">
        <v>76</v>
      </c>
      <c r="AE7244" s="5">
        <v>74.69</v>
      </c>
      <c r="AF7244" s="2">
        <v>0</v>
      </c>
      <c r="AG7244" s="2" t="s">
        <v>77</v>
      </c>
      <c r="AH7244" s="2">
        <v>4</v>
      </c>
      <c r="AI7244" s="6" t="str">
        <f t="shared" si="339"/>
        <v>25-34</v>
      </c>
      <c r="AJ7244" s="11">
        <f>YEAR(tbl_LoanData[[#This Row],[Application Date]])</f>
        <v>2026</v>
      </c>
      <c r="AK7244" s="11" t="str">
        <f>TEXT(tbl_LoanData[[#This Row],[Application Date]],"MMMM")</f>
        <v>June</v>
      </c>
      <c r="AL7244" s="12">
        <f>DATE(YEAR(tbl_LoanData[[#This Row],[Application Date]]),MONTH(tbl_LoanData[[#This Row],[Application Date]]),1)</f>
        <v>46174</v>
      </c>
      <c r="AM7244" s="14">
        <f ca="1">IF(AND(tbl_LoanData[[#This Row],[Application Date]]&gt;=EOMONTH(TODAY(),-1)+1,tbl_LoanData[[#This Row],[Application Date]]&lt;=TODAY()),tbl_LoanData[[#This Row],[Loan Amount]],0)</f>
        <v>0</v>
      </c>
      <c r="AN7244" s="14">
        <f>tbl_LoanData[[#This Row],[Amount Paid]]-(Q7244-X7244)</f>
        <v>31820.6</v>
      </c>
      <c r="AO7244" s="14">
        <f>IF(tbl_LoanData[[#This Row],[Application Status]]="Approved",1,0)</f>
        <v>1</v>
      </c>
      <c r="AP7244" s="22" t="str">
        <f t="shared" ca="1" si="340"/>
        <v/>
      </c>
      <c r="AQ7244" s="22" t="str">
        <f t="shared" ca="1" si="341"/>
        <v/>
      </c>
    </row>
    <row r="7245" spans="1:43" ht="14.4" customHeight="1" x14ac:dyDescent="0.3">
      <c r="A7245" s="2" t="s">
        <v>9191</v>
      </c>
      <c r="B7245" s="2" t="s">
        <v>9192</v>
      </c>
      <c r="C7245" s="2" t="s">
        <v>868</v>
      </c>
      <c r="D7245" s="2" t="s">
        <v>91</v>
      </c>
      <c r="E7245" s="2" t="s">
        <v>447</v>
      </c>
      <c r="F7245" s="2">
        <v>48</v>
      </c>
      <c r="G7245" s="2" t="s">
        <v>69</v>
      </c>
      <c r="H7245" s="2" t="s">
        <v>318</v>
      </c>
      <c r="I7245" s="2" t="s">
        <v>42</v>
      </c>
      <c r="J7245" s="3">
        <v>46191</v>
      </c>
      <c r="K7245" s="3">
        <v>46200</v>
      </c>
      <c r="L7245" s="2" t="s">
        <v>40</v>
      </c>
      <c r="M7245" s="2" t="s">
        <v>85</v>
      </c>
      <c r="N7245" s="2" t="s">
        <v>274</v>
      </c>
      <c r="O7245" s="4">
        <v>1541000</v>
      </c>
      <c r="P7245" s="4">
        <v>174200</v>
      </c>
      <c r="Q7245" s="4">
        <v>1366800</v>
      </c>
      <c r="R7245" s="2">
        <v>24</v>
      </c>
      <c r="S7245" s="5">
        <v>12.49</v>
      </c>
      <c r="T7245" s="4">
        <v>71176.11</v>
      </c>
      <c r="U7245" s="2" t="s">
        <v>73</v>
      </c>
      <c r="V7245" s="2" t="s">
        <v>74</v>
      </c>
      <c r="W7245" s="4">
        <v>71176.11</v>
      </c>
      <c r="X7245" s="4">
        <v>1637050.53</v>
      </c>
      <c r="Y7245" s="4">
        <v>1708226.64</v>
      </c>
      <c r="Z7245" s="2">
        <v>0</v>
      </c>
      <c r="AA7245" s="2" t="s">
        <v>56</v>
      </c>
      <c r="AB7245" s="2" t="s">
        <v>15730</v>
      </c>
      <c r="AC7245" s="2" t="s">
        <v>75</v>
      </c>
      <c r="AD7245" s="2" t="s">
        <v>76</v>
      </c>
      <c r="AE7245" s="5">
        <v>88.7</v>
      </c>
      <c r="AF7245" s="2">
        <v>0</v>
      </c>
      <c r="AG7245" s="2" t="s">
        <v>77</v>
      </c>
      <c r="AH7245" s="2">
        <v>9</v>
      </c>
      <c r="AI7245" s="6" t="str">
        <f t="shared" si="339"/>
        <v>45-54</v>
      </c>
      <c r="AJ7245" s="11">
        <f>YEAR(tbl_LoanData[[#This Row],[Application Date]])</f>
        <v>2026</v>
      </c>
      <c r="AK7245" s="11" t="str">
        <f>TEXT(tbl_LoanData[[#This Row],[Application Date]],"MMMM")</f>
        <v>June</v>
      </c>
      <c r="AL7245" s="12">
        <f>DATE(YEAR(tbl_LoanData[[#This Row],[Application Date]]),MONTH(tbl_LoanData[[#This Row],[Application Date]]),1)</f>
        <v>46174</v>
      </c>
      <c r="AM7245" s="14">
        <f ca="1">IF(AND(tbl_LoanData[[#This Row],[Application Date]]&gt;=EOMONTH(TODAY(),-1)+1,tbl_LoanData[[#This Row],[Application Date]]&lt;=TODAY()),tbl_LoanData[[#This Row],[Loan Amount]],0)</f>
        <v>0</v>
      </c>
      <c r="AN7245" s="14">
        <f>tbl_LoanData[[#This Row],[Amount Paid]]-(Q7245-X7245)</f>
        <v>341426.64</v>
      </c>
      <c r="AO7245" s="14">
        <f>IF(tbl_LoanData[[#This Row],[Application Status]]="Approved",1,0)</f>
        <v>1</v>
      </c>
      <c r="AP7245" s="22" t="str">
        <f t="shared" ca="1" si="340"/>
        <v/>
      </c>
      <c r="AQ7245" s="22" t="str">
        <f t="shared" ca="1" si="341"/>
        <v/>
      </c>
    </row>
    <row r="7246" spans="1:43" ht="14.4" customHeight="1" x14ac:dyDescent="0.3">
      <c r="A7246" s="2" t="s">
        <v>9223</v>
      </c>
      <c r="B7246" s="2" t="s">
        <v>9224</v>
      </c>
      <c r="C7246" s="2" t="s">
        <v>281</v>
      </c>
      <c r="D7246" s="2" t="s">
        <v>254</v>
      </c>
      <c r="E7246" s="2" t="s">
        <v>101</v>
      </c>
      <c r="F7246" s="2">
        <v>37</v>
      </c>
      <c r="G7246" s="2" t="s">
        <v>83</v>
      </c>
      <c r="H7246" s="2" t="s">
        <v>273</v>
      </c>
      <c r="I7246" s="2" t="s">
        <v>45</v>
      </c>
      <c r="J7246" s="3">
        <v>46192</v>
      </c>
      <c r="K7246" s="3"/>
      <c r="L7246" s="2" t="s">
        <v>37</v>
      </c>
      <c r="M7246" s="2" t="s">
        <v>199</v>
      </c>
      <c r="N7246" s="2" t="s">
        <v>200</v>
      </c>
      <c r="O7246" s="4">
        <v>169000</v>
      </c>
      <c r="P7246" s="4">
        <v>53200</v>
      </c>
      <c r="Q7246" s="4">
        <v>115800</v>
      </c>
      <c r="R7246" s="2">
        <v>24</v>
      </c>
      <c r="S7246" s="5">
        <v>14.8</v>
      </c>
      <c r="T7246" s="4">
        <v>6253.2</v>
      </c>
      <c r="U7246" s="2" t="s">
        <v>113</v>
      </c>
      <c r="V7246" s="2" t="s">
        <v>97</v>
      </c>
      <c r="W7246" s="4">
        <v>0</v>
      </c>
      <c r="X7246" s="4">
        <v>0</v>
      </c>
      <c r="Y7246" s="4">
        <v>150076.79999999999</v>
      </c>
      <c r="Z7246" s="2">
        <v>0</v>
      </c>
      <c r="AA7246" s="2" t="s">
        <v>97</v>
      </c>
      <c r="AB7246" s="2" t="s">
        <v>15729</v>
      </c>
      <c r="AC7246" s="2" t="s">
        <v>213</v>
      </c>
      <c r="AD7246" s="2" t="s">
        <v>76</v>
      </c>
      <c r="AE7246" s="5">
        <v>68.52</v>
      </c>
      <c r="AF7246" s="2">
        <v>0</v>
      </c>
      <c r="AG7246" s="2" t="s">
        <v>97</v>
      </c>
      <c r="AH7246" s="2"/>
      <c r="AI7246" s="6" t="str">
        <f t="shared" si="339"/>
        <v>35-44</v>
      </c>
      <c r="AJ7246" s="11">
        <f>YEAR(tbl_LoanData[[#This Row],[Application Date]])</f>
        <v>2026</v>
      </c>
      <c r="AK7246" s="11" t="str">
        <f>TEXT(tbl_LoanData[[#This Row],[Application Date]],"MMMM")</f>
        <v>June</v>
      </c>
      <c r="AL7246" s="12">
        <f>DATE(YEAR(tbl_LoanData[[#This Row],[Application Date]]),MONTH(tbl_LoanData[[#This Row],[Application Date]]),1)</f>
        <v>46174</v>
      </c>
      <c r="AM7246" s="14">
        <f ca="1">IF(AND(tbl_LoanData[[#This Row],[Application Date]]&gt;=EOMONTH(TODAY(),-1)+1,tbl_LoanData[[#This Row],[Application Date]]&lt;=TODAY()),tbl_LoanData[[#This Row],[Loan Amount]],0)</f>
        <v>0</v>
      </c>
      <c r="AN7246" s="14">
        <f>tbl_LoanData[[#This Row],[Amount Paid]]-(Q7246-X7246)</f>
        <v>-115800</v>
      </c>
      <c r="AO7246" s="14">
        <f>IF(tbl_LoanData[[#This Row],[Application Status]]="Approved",1,0)</f>
        <v>0</v>
      </c>
      <c r="AP7246" s="22" t="str">
        <f t="shared" ca="1" si="340"/>
        <v/>
      </c>
      <c r="AQ7246" s="22" t="str">
        <f t="shared" ca="1" si="341"/>
        <v/>
      </c>
    </row>
    <row r="7247" spans="1:43" ht="14.4" customHeight="1" x14ac:dyDescent="0.3">
      <c r="A7247" s="2" t="s">
        <v>9267</v>
      </c>
      <c r="B7247" s="2" t="s">
        <v>9268</v>
      </c>
      <c r="C7247" s="2" t="s">
        <v>533</v>
      </c>
      <c r="D7247" s="2" t="s">
        <v>182</v>
      </c>
      <c r="E7247" s="2" t="s">
        <v>447</v>
      </c>
      <c r="F7247" s="2">
        <v>37</v>
      </c>
      <c r="G7247" s="2" t="s">
        <v>83</v>
      </c>
      <c r="H7247" s="2" t="s">
        <v>166</v>
      </c>
      <c r="I7247" s="2" t="s">
        <v>46</v>
      </c>
      <c r="J7247" s="3">
        <v>46194</v>
      </c>
      <c r="K7247" s="3">
        <v>46207</v>
      </c>
      <c r="L7247" s="2" t="s">
        <v>38</v>
      </c>
      <c r="M7247" s="2" t="s">
        <v>144</v>
      </c>
      <c r="N7247" s="2" t="s">
        <v>382</v>
      </c>
      <c r="O7247" s="4">
        <v>1954000</v>
      </c>
      <c r="P7247" s="4">
        <v>689400</v>
      </c>
      <c r="Q7247" s="4">
        <v>1264600</v>
      </c>
      <c r="R7247" s="2">
        <v>36</v>
      </c>
      <c r="S7247" s="5">
        <v>9.31</v>
      </c>
      <c r="T7247" s="4">
        <v>44938.97</v>
      </c>
      <c r="U7247" s="2" t="s">
        <v>73</v>
      </c>
      <c r="V7247" s="2" t="s">
        <v>74</v>
      </c>
      <c r="W7247" s="4">
        <v>0</v>
      </c>
      <c r="X7247" s="4">
        <v>1617802.78</v>
      </c>
      <c r="Y7247" s="4">
        <v>1617802.78</v>
      </c>
      <c r="Z7247" s="2">
        <v>31</v>
      </c>
      <c r="AA7247" s="2" t="s">
        <v>58</v>
      </c>
      <c r="AB7247" s="2" t="s">
        <v>15728</v>
      </c>
      <c r="AC7247" s="2" t="s">
        <v>129</v>
      </c>
      <c r="AD7247" s="2" t="s">
        <v>76</v>
      </c>
      <c r="AE7247" s="5">
        <v>64.72</v>
      </c>
      <c r="AF7247" s="2">
        <v>1</v>
      </c>
      <c r="AG7247" s="2" t="s">
        <v>15718</v>
      </c>
      <c r="AH7247" s="2">
        <v>13</v>
      </c>
      <c r="AI7247" s="6" t="str">
        <f t="shared" si="339"/>
        <v>35-44</v>
      </c>
      <c r="AJ7247" s="11">
        <f>YEAR(tbl_LoanData[[#This Row],[Application Date]])</f>
        <v>2026</v>
      </c>
      <c r="AK7247" s="11" t="str">
        <f>TEXT(tbl_LoanData[[#This Row],[Application Date]],"MMMM")</f>
        <v>June</v>
      </c>
      <c r="AL7247" s="12">
        <f>DATE(YEAR(tbl_LoanData[[#This Row],[Application Date]]),MONTH(tbl_LoanData[[#This Row],[Application Date]]),1)</f>
        <v>46174</v>
      </c>
      <c r="AM7247" s="14">
        <f ca="1">IF(AND(tbl_LoanData[[#This Row],[Application Date]]&gt;=EOMONTH(TODAY(),-1)+1,tbl_LoanData[[#This Row],[Application Date]]&lt;=TODAY()),tbl_LoanData[[#This Row],[Loan Amount]],0)</f>
        <v>0</v>
      </c>
      <c r="AN7247" s="14">
        <f>tbl_LoanData[[#This Row],[Amount Paid]]-(Q7247-X7247)</f>
        <v>353202.78</v>
      </c>
      <c r="AO7247" s="14">
        <f>IF(tbl_LoanData[[#This Row],[Application Status]]="Approved",1,0)</f>
        <v>1</v>
      </c>
      <c r="AP7247" s="22" t="str">
        <f t="shared" ca="1" si="340"/>
        <v/>
      </c>
      <c r="AQ7247" s="22" t="str">
        <f t="shared" ca="1" si="341"/>
        <v/>
      </c>
    </row>
    <row r="7248" spans="1:43" ht="14.4" customHeight="1" x14ac:dyDescent="0.3">
      <c r="A7248" s="2" t="s">
        <v>9539</v>
      </c>
      <c r="B7248" s="2" t="s">
        <v>9540</v>
      </c>
      <c r="C7248" s="2" t="s">
        <v>240</v>
      </c>
      <c r="D7248" s="2" t="s">
        <v>91</v>
      </c>
      <c r="E7248" s="2" t="s">
        <v>447</v>
      </c>
      <c r="F7248" s="2">
        <v>57</v>
      </c>
      <c r="G7248" s="2" t="s">
        <v>83</v>
      </c>
      <c r="H7248" s="2" t="s">
        <v>237</v>
      </c>
      <c r="I7248" s="2" t="s">
        <v>48</v>
      </c>
      <c r="J7248" s="3">
        <v>46182</v>
      </c>
      <c r="K7248" s="3">
        <v>46199</v>
      </c>
      <c r="L7248" s="2" t="s">
        <v>38</v>
      </c>
      <c r="M7248" s="2" t="s">
        <v>85</v>
      </c>
      <c r="N7248" s="2" t="s">
        <v>314</v>
      </c>
      <c r="O7248" s="4">
        <v>1120000</v>
      </c>
      <c r="P7248" s="4">
        <v>369300</v>
      </c>
      <c r="Q7248" s="4">
        <v>750700</v>
      </c>
      <c r="R7248" s="2">
        <v>12</v>
      </c>
      <c r="S7248" s="5">
        <v>14.34</v>
      </c>
      <c r="T7248" s="4">
        <v>71529.2</v>
      </c>
      <c r="U7248" s="2" t="s">
        <v>73</v>
      </c>
      <c r="V7248" s="2" t="s">
        <v>74</v>
      </c>
      <c r="W7248" s="4">
        <v>71529.2</v>
      </c>
      <c r="X7248" s="4">
        <v>786821.18</v>
      </c>
      <c r="Y7248" s="4">
        <v>858350.38</v>
      </c>
      <c r="Z7248" s="2">
        <v>0</v>
      </c>
      <c r="AA7248" s="2" t="s">
        <v>56</v>
      </c>
      <c r="AB7248" s="2" t="s">
        <v>15731</v>
      </c>
      <c r="AC7248" s="2" t="s">
        <v>213</v>
      </c>
      <c r="AD7248" s="2" t="s">
        <v>76</v>
      </c>
      <c r="AE7248" s="5">
        <v>67.03</v>
      </c>
      <c r="AF7248" s="2">
        <v>0</v>
      </c>
      <c r="AG7248" s="2" t="s">
        <v>77</v>
      </c>
      <c r="AH7248" s="2">
        <v>17</v>
      </c>
      <c r="AI7248" s="6" t="str">
        <f t="shared" si="339"/>
        <v>55-64</v>
      </c>
      <c r="AJ7248" s="11">
        <f>YEAR(tbl_LoanData[[#This Row],[Application Date]])</f>
        <v>2026</v>
      </c>
      <c r="AK7248" s="11" t="str">
        <f>TEXT(tbl_LoanData[[#This Row],[Application Date]],"MMMM")</f>
        <v>June</v>
      </c>
      <c r="AL7248" s="12">
        <f>DATE(YEAR(tbl_LoanData[[#This Row],[Application Date]]),MONTH(tbl_LoanData[[#This Row],[Application Date]]),1)</f>
        <v>46174</v>
      </c>
      <c r="AM7248" s="14">
        <f ca="1">IF(AND(tbl_LoanData[[#This Row],[Application Date]]&gt;=EOMONTH(TODAY(),-1)+1,tbl_LoanData[[#This Row],[Application Date]]&lt;=TODAY()),tbl_LoanData[[#This Row],[Loan Amount]],0)</f>
        <v>0</v>
      </c>
      <c r="AN7248" s="14">
        <f>tbl_LoanData[[#This Row],[Amount Paid]]-(Q7248-X7248)</f>
        <v>107650.38000000005</v>
      </c>
      <c r="AO7248" s="14">
        <f>IF(tbl_LoanData[[#This Row],[Application Status]]="Approved",1,0)</f>
        <v>1</v>
      </c>
      <c r="AP7248" s="22" t="str">
        <f t="shared" ca="1" si="340"/>
        <v/>
      </c>
      <c r="AQ7248" s="22" t="str">
        <f t="shared" ca="1" si="341"/>
        <v/>
      </c>
    </row>
    <row r="7249" spans="1:43" x14ac:dyDescent="0.3">
      <c r="A7249" s="2" t="s">
        <v>9563</v>
      </c>
      <c r="B7249" s="2" t="s">
        <v>9564</v>
      </c>
      <c r="C7249" s="2" t="s">
        <v>133</v>
      </c>
      <c r="D7249" s="2" t="s">
        <v>118</v>
      </c>
      <c r="E7249" s="2" t="s">
        <v>92</v>
      </c>
      <c r="F7249" s="2">
        <v>53</v>
      </c>
      <c r="G7249" s="2" t="s">
        <v>69</v>
      </c>
      <c r="H7249" s="2" t="s">
        <v>110</v>
      </c>
      <c r="I7249" s="2" t="s">
        <v>46</v>
      </c>
      <c r="J7249" s="3">
        <v>46181</v>
      </c>
      <c r="K7249" s="3">
        <v>46190</v>
      </c>
      <c r="L7249" s="2" t="s">
        <v>39</v>
      </c>
      <c r="M7249" s="2" t="s">
        <v>85</v>
      </c>
      <c r="N7249" s="2" t="s">
        <v>178</v>
      </c>
      <c r="O7249" s="4">
        <v>2126000</v>
      </c>
      <c r="P7249" s="4">
        <v>307200</v>
      </c>
      <c r="Q7249" s="4">
        <v>1818800</v>
      </c>
      <c r="R7249" s="2">
        <v>36</v>
      </c>
      <c r="S7249" s="5">
        <v>12.74</v>
      </c>
      <c r="T7249" s="4">
        <v>69831.820000000007</v>
      </c>
      <c r="U7249" s="2" t="s">
        <v>73</v>
      </c>
      <c r="V7249" s="2" t="s">
        <v>74</v>
      </c>
      <c r="W7249" s="4">
        <v>0</v>
      </c>
      <c r="X7249" s="4">
        <v>2513945.36</v>
      </c>
      <c r="Y7249" s="4">
        <v>2513945.36</v>
      </c>
      <c r="Z7249" s="2">
        <v>60</v>
      </c>
      <c r="AA7249" s="2" t="s">
        <v>58</v>
      </c>
      <c r="AB7249" s="2" t="s">
        <v>15731</v>
      </c>
      <c r="AC7249" s="2" t="s">
        <v>138</v>
      </c>
      <c r="AD7249" s="2" t="s">
        <v>76</v>
      </c>
      <c r="AE7249" s="5">
        <v>85.55</v>
      </c>
      <c r="AF7249" s="2">
        <v>2</v>
      </c>
      <c r="AG7249" s="2" t="s">
        <v>15718</v>
      </c>
      <c r="AH7249" s="2">
        <v>9</v>
      </c>
      <c r="AI7249" s="6" t="str">
        <f t="shared" si="339"/>
        <v>45-54</v>
      </c>
      <c r="AJ7249" s="11">
        <f>YEAR(tbl_LoanData[[#This Row],[Application Date]])</f>
        <v>2026</v>
      </c>
      <c r="AK7249" s="11" t="str">
        <f>TEXT(tbl_LoanData[[#This Row],[Application Date]],"MMMM")</f>
        <v>June</v>
      </c>
      <c r="AL7249" s="12">
        <f>DATE(YEAR(tbl_LoanData[[#This Row],[Application Date]]),MONTH(tbl_LoanData[[#This Row],[Application Date]]),1)</f>
        <v>46174</v>
      </c>
      <c r="AM7249" s="14">
        <f ca="1">IF(AND(tbl_LoanData[[#This Row],[Application Date]]&gt;=EOMONTH(TODAY(),-1)+1,tbl_LoanData[[#This Row],[Application Date]]&lt;=TODAY()),tbl_LoanData[[#This Row],[Loan Amount]],0)</f>
        <v>0</v>
      </c>
      <c r="AN7249" s="14">
        <f>tbl_LoanData[[#This Row],[Amount Paid]]-(Q7249-X7249)</f>
        <v>695145.35999999987</v>
      </c>
      <c r="AO7249" s="14">
        <f>IF(tbl_LoanData[[#This Row],[Application Status]]="Approved",1,0)</f>
        <v>1</v>
      </c>
      <c r="AP7249" s="22" t="str">
        <f t="shared" ca="1" si="340"/>
        <v/>
      </c>
      <c r="AQ7249" s="22" t="str">
        <f t="shared" ca="1" si="341"/>
        <v/>
      </c>
    </row>
    <row r="7250" spans="1:43" ht="14.4" customHeight="1" x14ac:dyDescent="0.3">
      <c r="A7250" s="2" t="s">
        <v>9591</v>
      </c>
      <c r="B7250" s="2" t="s">
        <v>9592</v>
      </c>
      <c r="C7250" s="2" t="s">
        <v>322</v>
      </c>
      <c r="D7250" s="2" t="s">
        <v>209</v>
      </c>
      <c r="E7250" s="2" t="s">
        <v>255</v>
      </c>
      <c r="F7250" s="2">
        <v>53</v>
      </c>
      <c r="G7250" s="2" t="s">
        <v>83</v>
      </c>
      <c r="H7250" s="2" t="s">
        <v>228</v>
      </c>
      <c r="I7250" s="2" t="s">
        <v>43</v>
      </c>
      <c r="J7250" s="3">
        <v>46182</v>
      </c>
      <c r="K7250" s="3">
        <v>46191</v>
      </c>
      <c r="L7250" s="2" t="s">
        <v>37</v>
      </c>
      <c r="M7250" s="2" t="s">
        <v>104</v>
      </c>
      <c r="N7250" s="2" t="s">
        <v>286</v>
      </c>
      <c r="O7250" s="4">
        <v>92000</v>
      </c>
      <c r="P7250" s="4">
        <v>20800</v>
      </c>
      <c r="Q7250" s="4">
        <v>71200</v>
      </c>
      <c r="R7250" s="2">
        <v>48</v>
      </c>
      <c r="S7250" s="5">
        <v>5.86</v>
      </c>
      <c r="T7250" s="4">
        <v>1831.03</v>
      </c>
      <c r="U7250" s="2" t="s">
        <v>73</v>
      </c>
      <c r="V7250" s="2" t="s">
        <v>74</v>
      </c>
      <c r="W7250" s="4">
        <v>0</v>
      </c>
      <c r="X7250" s="4">
        <v>87889.279999999999</v>
      </c>
      <c r="Y7250" s="4">
        <v>87889.279999999999</v>
      </c>
      <c r="Z7250" s="2">
        <v>56</v>
      </c>
      <c r="AA7250" s="2" t="s">
        <v>58</v>
      </c>
      <c r="AB7250" s="2" t="s">
        <v>15734</v>
      </c>
      <c r="AC7250" s="2" t="s">
        <v>138</v>
      </c>
      <c r="AD7250" s="2" t="s">
        <v>76</v>
      </c>
      <c r="AE7250" s="5">
        <v>77.39</v>
      </c>
      <c r="AF7250" s="2">
        <v>2</v>
      </c>
      <c r="AG7250" s="2" t="s">
        <v>15718</v>
      </c>
      <c r="AH7250" s="2">
        <v>9</v>
      </c>
      <c r="AI7250" s="6" t="str">
        <f t="shared" si="339"/>
        <v>45-54</v>
      </c>
      <c r="AJ7250" s="11">
        <f>YEAR(tbl_LoanData[[#This Row],[Application Date]])</f>
        <v>2026</v>
      </c>
      <c r="AK7250" s="11" t="str">
        <f>TEXT(tbl_LoanData[[#This Row],[Application Date]],"MMMM")</f>
        <v>June</v>
      </c>
      <c r="AL7250" s="12">
        <f>DATE(YEAR(tbl_LoanData[[#This Row],[Application Date]]),MONTH(tbl_LoanData[[#This Row],[Application Date]]),1)</f>
        <v>46174</v>
      </c>
      <c r="AM7250" s="14">
        <f ca="1">IF(AND(tbl_LoanData[[#This Row],[Application Date]]&gt;=EOMONTH(TODAY(),-1)+1,tbl_LoanData[[#This Row],[Application Date]]&lt;=TODAY()),tbl_LoanData[[#This Row],[Loan Amount]],0)</f>
        <v>0</v>
      </c>
      <c r="AN7250" s="14">
        <f>tbl_LoanData[[#This Row],[Amount Paid]]-(Q7250-X7250)</f>
        <v>16689.28</v>
      </c>
      <c r="AO7250" s="14">
        <f>IF(tbl_LoanData[[#This Row],[Application Status]]="Approved",1,0)</f>
        <v>1</v>
      </c>
      <c r="AP7250" s="22" t="str">
        <f t="shared" ca="1" si="340"/>
        <v/>
      </c>
      <c r="AQ7250" s="22" t="str">
        <f t="shared" ca="1" si="341"/>
        <v/>
      </c>
    </row>
    <row r="7251" spans="1:43" ht="14.4" customHeight="1" x14ac:dyDescent="0.3">
      <c r="A7251" s="2" t="s">
        <v>9619</v>
      </c>
      <c r="B7251" s="2" t="s">
        <v>9620</v>
      </c>
      <c r="C7251" s="2" t="s">
        <v>1059</v>
      </c>
      <c r="D7251" s="2" t="s">
        <v>311</v>
      </c>
      <c r="E7251" s="2" t="s">
        <v>385</v>
      </c>
      <c r="F7251" s="2">
        <v>59</v>
      </c>
      <c r="G7251" s="2" t="s">
        <v>69</v>
      </c>
      <c r="H7251" s="2" t="s">
        <v>136</v>
      </c>
      <c r="I7251" s="2" t="s">
        <v>49</v>
      </c>
      <c r="J7251" s="3">
        <v>46191</v>
      </c>
      <c r="K7251" s="3">
        <v>46208</v>
      </c>
      <c r="L7251" s="2" t="s">
        <v>40</v>
      </c>
      <c r="M7251" s="2" t="s">
        <v>111</v>
      </c>
      <c r="N7251" s="2" t="s">
        <v>369</v>
      </c>
      <c r="O7251" s="4">
        <v>824000</v>
      </c>
      <c r="P7251" s="4">
        <v>309900</v>
      </c>
      <c r="Q7251" s="4">
        <v>514100</v>
      </c>
      <c r="R7251" s="2">
        <v>48</v>
      </c>
      <c r="S7251" s="5">
        <v>10.44</v>
      </c>
      <c r="T7251" s="4">
        <v>15183.09</v>
      </c>
      <c r="U7251" s="2" t="s">
        <v>73</v>
      </c>
      <c r="V7251" s="2" t="s">
        <v>74</v>
      </c>
      <c r="W7251" s="4">
        <v>15183.09</v>
      </c>
      <c r="X7251" s="4">
        <v>713605.07</v>
      </c>
      <c r="Y7251" s="4">
        <v>728788.16</v>
      </c>
      <c r="Z7251" s="2">
        <v>0</v>
      </c>
      <c r="AA7251" s="2" t="s">
        <v>56</v>
      </c>
      <c r="AB7251" s="2" t="s">
        <v>15730</v>
      </c>
      <c r="AC7251" s="2" t="s">
        <v>75</v>
      </c>
      <c r="AD7251" s="2" t="s">
        <v>76</v>
      </c>
      <c r="AE7251" s="5">
        <v>62.39</v>
      </c>
      <c r="AF7251" s="2">
        <v>0</v>
      </c>
      <c r="AG7251" s="2" t="s">
        <v>77</v>
      </c>
      <c r="AH7251" s="2">
        <v>17</v>
      </c>
      <c r="AI7251" s="6" t="str">
        <f t="shared" si="339"/>
        <v>55-64</v>
      </c>
      <c r="AJ7251" s="11">
        <f>YEAR(tbl_LoanData[[#This Row],[Application Date]])</f>
        <v>2026</v>
      </c>
      <c r="AK7251" s="11" t="str">
        <f>TEXT(tbl_LoanData[[#This Row],[Application Date]],"MMMM")</f>
        <v>June</v>
      </c>
      <c r="AL7251" s="12">
        <f>DATE(YEAR(tbl_LoanData[[#This Row],[Application Date]]),MONTH(tbl_LoanData[[#This Row],[Application Date]]),1)</f>
        <v>46174</v>
      </c>
      <c r="AM7251" s="14">
        <f ca="1">IF(AND(tbl_LoanData[[#This Row],[Application Date]]&gt;=EOMONTH(TODAY(),-1)+1,tbl_LoanData[[#This Row],[Application Date]]&lt;=TODAY()),tbl_LoanData[[#This Row],[Loan Amount]],0)</f>
        <v>0</v>
      </c>
      <c r="AN7251" s="14">
        <f>tbl_LoanData[[#This Row],[Amount Paid]]-(Q7251-X7251)</f>
        <v>214688.15999999995</v>
      </c>
      <c r="AO7251" s="14">
        <f>IF(tbl_LoanData[[#This Row],[Application Status]]="Approved",1,0)</f>
        <v>1</v>
      </c>
      <c r="AP7251" s="22" t="str">
        <f t="shared" ca="1" si="340"/>
        <v/>
      </c>
      <c r="AQ7251" s="22" t="str">
        <f t="shared" ca="1" si="341"/>
        <v/>
      </c>
    </row>
    <row r="7252" spans="1:43" ht="14.4" customHeight="1" x14ac:dyDescent="0.3">
      <c r="A7252" s="2" t="s">
        <v>9641</v>
      </c>
      <c r="B7252" s="2" t="s">
        <v>9642</v>
      </c>
      <c r="C7252" s="2" t="s">
        <v>521</v>
      </c>
      <c r="D7252" s="2" t="s">
        <v>311</v>
      </c>
      <c r="E7252" s="2" t="s">
        <v>135</v>
      </c>
      <c r="F7252" s="2">
        <v>33</v>
      </c>
      <c r="G7252" s="2" t="s">
        <v>69</v>
      </c>
      <c r="H7252" s="2" t="s">
        <v>151</v>
      </c>
      <c r="I7252" s="2" t="s">
        <v>46</v>
      </c>
      <c r="J7252" s="3">
        <v>46187</v>
      </c>
      <c r="K7252" s="3">
        <v>46196</v>
      </c>
      <c r="L7252" s="2" t="s">
        <v>40</v>
      </c>
      <c r="M7252" s="2" t="s">
        <v>111</v>
      </c>
      <c r="N7252" s="2" t="s">
        <v>120</v>
      </c>
      <c r="O7252" s="4">
        <v>1121000</v>
      </c>
      <c r="P7252" s="4">
        <v>121800</v>
      </c>
      <c r="Q7252" s="4">
        <v>999200</v>
      </c>
      <c r="R7252" s="2">
        <v>36</v>
      </c>
      <c r="S7252" s="5">
        <v>5.96</v>
      </c>
      <c r="T7252" s="4">
        <v>32718.25</v>
      </c>
      <c r="U7252" s="2" t="s">
        <v>73</v>
      </c>
      <c r="V7252" s="2" t="s">
        <v>74</v>
      </c>
      <c r="W7252" s="4">
        <v>32718.25</v>
      </c>
      <c r="X7252" s="4">
        <v>1145138.71</v>
      </c>
      <c r="Y7252" s="4">
        <v>1177856.96</v>
      </c>
      <c r="Z7252" s="2">
        <v>0</v>
      </c>
      <c r="AA7252" s="2" t="s">
        <v>56</v>
      </c>
      <c r="AB7252" s="2" t="s">
        <v>15728</v>
      </c>
      <c r="AC7252" s="2" t="s">
        <v>75</v>
      </c>
      <c r="AD7252" s="2" t="s">
        <v>76</v>
      </c>
      <c r="AE7252" s="5">
        <v>89.13</v>
      </c>
      <c r="AF7252" s="2">
        <v>0</v>
      </c>
      <c r="AG7252" s="2" t="s">
        <v>77</v>
      </c>
      <c r="AH7252" s="2">
        <v>9</v>
      </c>
      <c r="AI7252" s="6" t="str">
        <f t="shared" si="339"/>
        <v>25-34</v>
      </c>
      <c r="AJ7252" s="11">
        <f>YEAR(tbl_LoanData[[#This Row],[Application Date]])</f>
        <v>2026</v>
      </c>
      <c r="AK7252" s="11" t="str">
        <f>TEXT(tbl_LoanData[[#This Row],[Application Date]],"MMMM")</f>
        <v>June</v>
      </c>
      <c r="AL7252" s="12">
        <f>DATE(YEAR(tbl_LoanData[[#This Row],[Application Date]]),MONTH(tbl_LoanData[[#This Row],[Application Date]]),1)</f>
        <v>46174</v>
      </c>
      <c r="AM7252" s="14">
        <f ca="1">IF(AND(tbl_LoanData[[#This Row],[Application Date]]&gt;=EOMONTH(TODAY(),-1)+1,tbl_LoanData[[#This Row],[Application Date]]&lt;=TODAY()),tbl_LoanData[[#This Row],[Loan Amount]],0)</f>
        <v>0</v>
      </c>
      <c r="AN7252" s="14">
        <f>tbl_LoanData[[#This Row],[Amount Paid]]-(Q7252-X7252)</f>
        <v>178656.95999999996</v>
      </c>
      <c r="AO7252" s="14">
        <f>IF(tbl_LoanData[[#This Row],[Application Status]]="Approved",1,0)</f>
        <v>1</v>
      </c>
      <c r="AP7252" s="22" t="str">
        <f t="shared" ca="1" si="340"/>
        <v/>
      </c>
      <c r="AQ7252" s="22" t="str">
        <f t="shared" ca="1" si="341"/>
        <v/>
      </c>
    </row>
    <row r="7253" spans="1:43" x14ac:dyDescent="0.3">
      <c r="A7253" s="2" t="s">
        <v>9753</v>
      </c>
      <c r="B7253" s="2" t="s">
        <v>9754</v>
      </c>
      <c r="C7253" s="2" t="s">
        <v>586</v>
      </c>
      <c r="D7253" s="2" t="s">
        <v>67</v>
      </c>
      <c r="E7253" s="2" t="s">
        <v>165</v>
      </c>
      <c r="F7253" s="2">
        <v>54</v>
      </c>
      <c r="G7253" s="2" t="s">
        <v>69</v>
      </c>
      <c r="H7253" s="2" t="s">
        <v>298</v>
      </c>
      <c r="I7253" s="2" t="s">
        <v>43</v>
      </c>
      <c r="J7253" s="3">
        <v>46186</v>
      </c>
      <c r="K7253" s="3"/>
      <c r="L7253" s="2" t="s">
        <v>36</v>
      </c>
      <c r="M7253" s="2" t="s">
        <v>104</v>
      </c>
      <c r="N7253" s="2" t="s">
        <v>592</v>
      </c>
      <c r="O7253" s="4">
        <v>1362000</v>
      </c>
      <c r="P7253" s="4">
        <v>367000</v>
      </c>
      <c r="Q7253" s="4">
        <v>995000</v>
      </c>
      <c r="R7253" s="2">
        <v>24</v>
      </c>
      <c r="S7253" s="5">
        <v>14.14</v>
      </c>
      <c r="T7253" s="4">
        <v>53182.75</v>
      </c>
      <c r="U7253" s="2" t="s">
        <v>96</v>
      </c>
      <c r="V7253" s="2" t="s">
        <v>97</v>
      </c>
      <c r="W7253" s="4">
        <v>0</v>
      </c>
      <c r="X7253" s="4">
        <v>0</v>
      </c>
      <c r="Y7253" s="4">
        <v>1276386</v>
      </c>
      <c r="Z7253" s="2">
        <v>0</v>
      </c>
      <c r="AA7253" s="2" t="s">
        <v>97</v>
      </c>
      <c r="AB7253" s="2" t="s">
        <v>15735</v>
      </c>
      <c r="AC7253" s="2" t="s">
        <v>129</v>
      </c>
      <c r="AD7253" s="2" t="s">
        <v>76</v>
      </c>
      <c r="AE7253" s="5">
        <v>73.05</v>
      </c>
      <c r="AF7253" s="2">
        <v>0</v>
      </c>
      <c r="AG7253" s="2" t="s">
        <v>97</v>
      </c>
      <c r="AH7253" s="2"/>
      <c r="AI7253" s="6" t="str">
        <f t="shared" si="339"/>
        <v>45-54</v>
      </c>
      <c r="AJ7253" s="11">
        <f>YEAR(tbl_LoanData[[#This Row],[Application Date]])</f>
        <v>2026</v>
      </c>
      <c r="AK7253" s="11" t="str">
        <f>TEXT(tbl_LoanData[[#This Row],[Application Date]],"MMMM")</f>
        <v>June</v>
      </c>
      <c r="AL7253" s="12">
        <f>DATE(YEAR(tbl_LoanData[[#This Row],[Application Date]]),MONTH(tbl_LoanData[[#This Row],[Application Date]]),1)</f>
        <v>46174</v>
      </c>
      <c r="AM7253" s="14">
        <f ca="1">IF(AND(tbl_LoanData[[#This Row],[Application Date]]&gt;=EOMONTH(TODAY(),-1)+1,tbl_LoanData[[#This Row],[Application Date]]&lt;=TODAY()),tbl_LoanData[[#This Row],[Loan Amount]],0)</f>
        <v>0</v>
      </c>
      <c r="AN7253" s="14">
        <f>tbl_LoanData[[#This Row],[Amount Paid]]-(Q7253-X7253)</f>
        <v>-995000</v>
      </c>
      <c r="AO7253" s="14">
        <f>IF(tbl_LoanData[[#This Row],[Application Status]]="Approved",1,0)</f>
        <v>0</v>
      </c>
      <c r="AP7253" s="22" t="str">
        <f t="shared" ca="1" si="340"/>
        <v/>
      </c>
      <c r="AQ7253" s="22" t="str">
        <f t="shared" ca="1" si="341"/>
        <v/>
      </c>
    </row>
    <row r="7254" spans="1:43" x14ac:dyDescent="0.3">
      <c r="A7254" s="2" t="s">
        <v>9809</v>
      </c>
      <c r="B7254" s="2" t="s">
        <v>9810</v>
      </c>
      <c r="C7254" s="2" t="s">
        <v>687</v>
      </c>
      <c r="D7254" s="2" t="s">
        <v>102</v>
      </c>
      <c r="E7254" s="2" t="s">
        <v>118</v>
      </c>
      <c r="F7254" s="2">
        <v>31</v>
      </c>
      <c r="G7254" s="2" t="s">
        <v>83</v>
      </c>
      <c r="H7254" s="2" t="s">
        <v>172</v>
      </c>
      <c r="I7254" s="2" t="s">
        <v>45</v>
      </c>
      <c r="J7254" s="3">
        <v>46187</v>
      </c>
      <c r="K7254" s="3">
        <v>46196</v>
      </c>
      <c r="L7254" s="2" t="s">
        <v>39</v>
      </c>
      <c r="M7254" s="2" t="s">
        <v>127</v>
      </c>
      <c r="N7254" s="2" t="s">
        <v>152</v>
      </c>
      <c r="O7254" s="4">
        <v>2124000</v>
      </c>
      <c r="P7254" s="4">
        <v>561100</v>
      </c>
      <c r="Q7254" s="4">
        <v>1562900</v>
      </c>
      <c r="R7254" s="2">
        <v>48</v>
      </c>
      <c r="S7254" s="5">
        <v>9.4600000000000009</v>
      </c>
      <c r="T7254" s="4">
        <v>44881.279999999999</v>
      </c>
      <c r="U7254" s="2" t="s">
        <v>73</v>
      </c>
      <c r="V7254" s="2" t="s">
        <v>74</v>
      </c>
      <c r="W7254" s="4">
        <v>0</v>
      </c>
      <c r="X7254" s="4">
        <v>2154301.36</v>
      </c>
      <c r="Y7254" s="4">
        <v>2154301.36</v>
      </c>
      <c r="Z7254" s="2">
        <v>30</v>
      </c>
      <c r="AA7254" s="2" t="s">
        <v>57</v>
      </c>
      <c r="AB7254" s="2" t="s">
        <v>15732</v>
      </c>
      <c r="AC7254" s="2" t="s">
        <v>332</v>
      </c>
      <c r="AD7254" s="2" t="s">
        <v>76</v>
      </c>
      <c r="AE7254" s="5">
        <v>73.58</v>
      </c>
      <c r="AF7254" s="2">
        <v>1</v>
      </c>
      <c r="AG7254" s="2" t="s">
        <v>77</v>
      </c>
      <c r="AH7254" s="2">
        <v>9</v>
      </c>
      <c r="AI7254" s="6" t="str">
        <f t="shared" si="339"/>
        <v>25-34</v>
      </c>
      <c r="AJ7254" s="11">
        <f>YEAR(tbl_LoanData[[#This Row],[Application Date]])</f>
        <v>2026</v>
      </c>
      <c r="AK7254" s="11" t="str">
        <f>TEXT(tbl_LoanData[[#This Row],[Application Date]],"MMMM")</f>
        <v>June</v>
      </c>
      <c r="AL7254" s="12">
        <f>DATE(YEAR(tbl_LoanData[[#This Row],[Application Date]]),MONTH(tbl_LoanData[[#This Row],[Application Date]]),1)</f>
        <v>46174</v>
      </c>
      <c r="AM7254" s="14">
        <f ca="1">IF(AND(tbl_LoanData[[#This Row],[Application Date]]&gt;=EOMONTH(TODAY(),-1)+1,tbl_LoanData[[#This Row],[Application Date]]&lt;=TODAY()),tbl_LoanData[[#This Row],[Loan Amount]],0)</f>
        <v>0</v>
      </c>
      <c r="AN7254" s="14">
        <f>tbl_LoanData[[#This Row],[Amount Paid]]-(Q7254-X7254)</f>
        <v>591401.35999999987</v>
      </c>
      <c r="AO7254" s="14">
        <f>IF(tbl_LoanData[[#This Row],[Application Status]]="Approved",1,0)</f>
        <v>1</v>
      </c>
      <c r="AP7254" s="22" t="str">
        <f t="shared" ca="1" si="340"/>
        <v/>
      </c>
      <c r="AQ7254" s="22" t="str">
        <f t="shared" ca="1" si="341"/>
        <v/>
      </c>
    </row>
    <row r="7255" spans="1:43" ht="14.4" customHeight="1" x14ac:dyDescent="0.3">
      <c r="A7255" s="2" t="s">
        <v>9881</v>
      </c>
      <c r="B7255" s="2" t="s">
        <v>9882</v>
      </c>
      <c r="C7255" s="2" t="s">
        <v>758</v>
      </c>
      <c r="D7255" s="2" t="s">
        <v>102</v>
      </c>
      <c r="E7255" s="2" t="s">
        <v>204</v>
      </c>
      <c r="F7255" s="2">
        <v>48</v>
      </c>
      <c r="G7255" s="2" t="s">
        <v>83</v>
      </c>
      <c r="H7255" s="2" t="s">
        <v>126</v>
      </c>
      <c r="I7255" s="2" t="s">
        <v>44</v>
      </c>
      <c r="J7255" s="3">
        <v>46189</v>
      </c>
      <c r="K7255" s="3">
        <v>46196</v>
      </c>
      <c r="L7255" s="2" t="s">
        <v>37</v>
      </c>
      <c r="M7255" s="2" t="s">
        <v>199</v>
      </c>
      <c r="N7255" s="2" t="s">
        <v>319</v>
      </c>
      <c r="O7255" s="4">
        <v>138000</v>
      </c>
      <c r="P7255" s="4">
        <v>21500</v>
      </c>
      <c r="Q7255" s="4">
        <v>116500</v>
      </c>
      <c r="R7255" s="2">
        <v>36</v>
      </c>
      <c r="S7255" s="5">
        <v>10.02</v>
      </c>
      <c r="T7255" s="4">
        <v>4208.8900000000003</v>
      </c>
      <c r="U7255" s="2" t="s">
        <v>73</v>
      </c>
      <c r="V7255" s="2" t="s">
        <v>74</v>
      </c>
      <c r="W7255" s="4">
        <v>4208.8900000000003</v>
      </c>
      <c r="X7255" s="4">
        <v>147311.01</v>
      </c>
      <c r="Y7255" s="4">
        <v>151519.9</v>
      </c>
      <c r="Z7255" s="2">
        <v>0</v>
      </c>
      <c r="AA7255" s="2" t="s">
        <v>56</v>
      </c>
      <c r="AB7255" s="2" t="s">
        <v>15728</v>
      </c>
      <c r="AC7255" s="2" t="s">
        <v>146</v>
      </c>
      <c r="AD7255" s="2" t="s">
        <v>76</v>
      </c>
      <c r="AE7255" s="5">
        <v>84.42</v>
      </c>
      <c r="AF7255" s="2">
        <v>0</v>
      </c>
      <c r="AG7255" s="2" t="s">
        <v>77</v>
      </c>
      <c r="AH7255" s="2">
        <v>7</v>
      </c>
      <c r="AI7255" s="6" t="str">
        <f t="shared" si="339"/>
        <v>45-54</v>
      </c>
      <c r="AJ7255" s="11">
        <f>YEAR(tbl_LoanData[[#This Row],[Application Date]])</f>
        <v>2026</v>
      </c>
      <c r="AK7255" s="11" t="str">
        <f>TEXT(tbl_LoanData[[#This Row],[Application Date]],"MMMM")</f>
        <v>June</v>
      </c>
      <c r="AL7255" s="12">
        <f>DATE(YEAR(tbl_LoanData[[#This Row],[Application Date]]),MONTH(tbl_LoanData[[#This Row],[Application Date]]),1)</f>
        <v>46174</v>
      </c>
      <c r="AM7255" s="14">
        <f ca="1">IF(AND(tbl_LoanData[[#This Row],[Application Date]]&gt;=EOMONTH(TODAY(),-1)+1,tbl_LoanData[[#This Row],[Application Date]]&lt;=TODAY()),tbl_LoanData[[#This Row],[Loan Amount]],0)</f>
        <v>0</v>
      </c>
      <c r="AN7255" s="14">
        <f>tbl_LoanData[[#This Row],[Amount Paid]]-(Q7255-X7255)</f>
        <v>35019.900000000009</v>
      </c>
      <c r="AO7255" s="14">
        <f>IF(tbl_LoanData[[#This Row],[Application Status]]="Approved",1,0)</f>
        <v>1</v>
      </c>
      <c r="AP7255" s="22" t="str">
        <f t="shared" ca="1" si="340"/>
        <v/>
      </c>
      <c r="AQ7255" s="22" t="str">
        <f t="shared" ca="1" si="341"/>
        <v/>
      </c>
    </row>
    <row r="7256" spans="1:43" ht="14.4" customHeight="1" x14ac:dyDescent="0.3">
      <c r="A7256" s="2" t="s">
        <v>9911</v>
      </c>
      <c r="B7256" s="2" t="s">
        <v>9912</v>
      </c>
      <c r="C7256" s="2" t="s">
        <v>413</v>
      </c>
      <c r="D7256" s="2" t="s">
        <v>101</v>
      </c>
      <c r="E7256" s="2" t="s">
        <v>165</v>
      </c>
      <c r="F7256" s="2">
        <v>25</v>
      </c>
      <c r="G7256" s="2" t="s">
        <v>83</v>
      </c>
      <c r="H7256" s="2" t="s">
        <v>265</v>
      </c>
      <c r="I7256" s="2" t="s">
        <v>44</v>
      </c>
      <c r="J7256" s="3">
        <v>46195</v>
      </c>
      <c r="K7256" s="3">
        <v>46197</v>
      </c>
      <c r="L7256" s="2" t="s">
        <v>38</v>
      </c>
      <c r="M7256" s="2" t="s">
        <v>144</v>
      </c>
      <c r="N7256" s="2" t="s">
        <v>382</v>
      </c>
      <c r="O7256" s="4">
        <v>1207000</v>
      </c>
      <c r="P7256" s="4">
        <v>400500</v>
      </c>
      <c r="Q7256" s="4">
        <v>806500</v>
      </c>
      <c r="R7256" s="2">
        <v>36</v>
      </c>
      <c r="S7256" s="5">
        <v>11.29</v>
      </c>
      <c r="T7256" s="4">
        <v>29990.6</v>
      </c>
      <c r="U7256" s="2" t="s">
        <v>73</v>
      </c>
      <c r="V7256" s="2" t="s">
        <v>74</v>
      </c>
      <c r="W7256" s="4">
        <v>29990.6</v>
      </c>
      <c r="X7256" s="4">
        <v>1049670.95</v>
      </c>
      <c r="Y7256" s="4">
        <v>1079661.55</v>
      </c>
      <c r="Z7256" s="2">
        <v>0</v>
      </c>
      <c r="AA7256" s="2" t="s">
        <v>56</v>
      </c>
      <c r="AB7256" s="2" t="s">
        <v>15735</v>
      </c>
      <c r="AC7256" s="2" t="s">
        <v>146</v>
      </c>
      <c r="AD7256" s="2" t="s">
        <v>76</v>
      </c>
      <c r="AE7256" s="5">
        <v>66.819999999999993</v>
      </c>
      <c r="AF7256" s="2">
        <v>0</v>
      </c>
      <c r="AG7256" s="2" t="s">
        <v>77</v>
      </c>
      <c r="AH7256" s="2">
        <v>2</v>
      </c>
      <c r="AI7256" s="6" t="str">
        <f t="shared" si="339"/>
        <v>25-34</v>
      </c>
      <c r="AJ7256" s="11">
        <f>YEAR(tbl_LoanData[[#This Row],[Application Date]])</f>
        <v>2026</v>
      </c>
      <c r="AK7256" s="11" t="str">
        <f>TEXT(tbl_LoanData[[#This Row],[Application Date]],"MMMM")</f>
        <v>June</v>
      </c>
      <c r="AL7256" s="12">
        <f>DATE(YEAR(tbl_LoanData[[#This Row],[Application Date]]),MONTH(tbl_LoanData[[#This Row],[Application Date]]),1)</f>
        <v>46174</v>
      </c>
      <c r="AM7256" s="14">
        <f ca="1">IF(AND(tbl_LoanData[[#This Row],[Application Date]]&gt;=EOMONTH(TODAY(),-1)+1,tbl_LoanData[[#This Row],[Application Date]]&lt;=TODAY()),tbl_LoanData[[#This Row],[Loan Amount]],0)</f>
        <v>0</v>
      </c>
      <c r="AN7256" s="14">
        <f>tbl_LoanData[[#This Row],[Amount Paid]]-(Q7256-X7256)</f>
        <v>273161.54999999993</v>
      </c>
      <c r="AO7256" s="14">
        <f>IF(tbl_LoanData[[#This Row],[Application Status]]="Approved",1,0)</f>
        <v>1</v>
      </c>
      <c r="AP7256" s="22" t="str">
        <f t="shared" ca="1" si="340"/>
        <v/>
      </c>
      <c r="AQ7256" s="22" t="str">
        <f t="shared" ca="1" si="341"/>
        <v/>
      </c>
    </row>
    <row r="7257" spans="1:43" ht="14.4" customHeight="1" x14ac:dyDescent="0.3">
      <c r="A7257" s="2" t="s">
        <v>10059</v>
      </c>
      <c r="B7257" s="2" t="s">
        <v>10060</v>
      </c>
      <c r="C7257" s="2" t="s">
        <v>840</v>
      </c>
      <c r="D7257" s="2" t="s">
        <v>189</v>
      </c>
      <c r="E7257" s="2" t="s">
        <v>81</v>
      </c>
      <c r="F7257" s="2">
        <v>55</v>
      </c>
      <c r="G7257" s="2" t="s">
        <v>83</v>
      </c>
      <c r="H7257" s="2" t="s">
        <v>466</v>
      </c>
      <c r="I7257" s="2" t="s">
        <v>43</v>
      </c>
      <c r="J7257" s="3">
        <v>46203</v>
      </c>
      <c r="K7257" s="3"/>
      <c r="L7257" s="2" t="s">
        <v>39</v>
      </c>
      <c r="M7257" s="2" t="s">
        <v>71</v>
      </c>
      <c r="N7257" s="2" t="s">
        <v>72</v>
      </c>
      <c r="O7257" s="4">
        <v>1368000</v>
      </c>
      <c r="P7257" s="4">
        <v>144800</v>
      </c>
      <c r="Q7257" s="4">
        <v>1223200</v>
      </c>
      <c r="R7257" s="2">
        <v>18</v>
      </c>
      <c r="S7257" s="5">
        <v>7.35</v>
      </c>
      <c r="T7257" s="4">
        <v>75447.66</v>
      </c>
      <c r="U7257" s="2" t="s">
        <v>96</v>
      </c>
      <c r="V7257" s="2" t="s">
        <v>97</v>
      </c>
      <c r="W7257" s="4">
        <v>0</v>
      </c>
      <c r="X7257" s="4">
        <v>0</v>
      </c>
      <c r="Y7257" s="4">
        <v>1358057.8</v>
      </c>
      <c r="Z7257" s="2">
        <v>0</v>
      </c>
      <c r="AA7257" s="2" t="s">
        <v>97</v>
      </c>
      <c r="AB7257" s="2" t="s">
        <v>15729</v>
      </c>
      <c r="AC7257" s="2" t="s">
        <v>213</v>
      </c>
      <c r="AD7257" s="2" t="s">
        <v>76</v>
      </c>
      <c r="AE7257" s="5">
        <v>89.42</v>
      </c>
      <c r="AF7257" s="2">
        <v>0</v>
      </c>
      <c r="AG7257" s="2" t="s">
        <v>97</v>
      </c>
      <c r="AH7257" s="2"/>
      <c r="AI7257" s="6" t="str">
        <f t="shared" si="339"/>
        <v>55-64</v>
      </c>
      <c r="AJ7257" s="11">
        <f>YEAR(tbl_LoanData[[#This Row],[Application Date]])</f>
        <v>2026</v>
      </c>
      <c r="AK7257" s="11" t="str">
        <f>TEXT(tbl_LoanData[[#This Row],[Application Date]],"MMMM")</f>
        <v>June</v>
      </c>
      <c r="AL7257" s="12">
        <f>DATE(YEAR(tbl_LoanData[[#This Row],[Application Date]]),MONTH(tbl_LoanData[[#This Row],[Application Date]]),1)</f>
        <v>46174</v>
      </c>
      <c r="AM7257" s="14">
        <f ca="1">IF(AND(tbl_LoanData[[#This Row],[Application Date]]&gt;=EOMONTH(TODAY(),-1)+1,tbl_LoanData[[#This Row],[Application Date]]&lt;=TODAY()),tbl_LoanData[[#This Row],[Loan Amount]],0)</f>
        <v>0</v>
      </c>
      <c r="AN7257" s="14">
        <f>tbl_LoanData[[#This Row],[Amount Paid]]-(Q7257-X7257)</f>
        <v>-1223200</v>
      </c>
      <c r="AO7257" s="14">
        <f>IF(tbl_LoanData[[#This Row],[Application Status]]="Approved",1,0)</f>
        <v>0</v>
      </c>
      <c r="AP7257" s="22" t="str">
        <f t="shared" ca="1" si="340"/>
        <v/>
      </c>
      <c r="AQ7257" s="22" t="str">
        <f t="shared" ca="1" si="341"/>
        <v/>
      </c>
    </row>
    <row r="7258" spans="1:43" x14ac:dyDescent="0.3">
      <c r="A7258" s="2" t="s">
        <v>10067</v>
      </c>
      <c r="B7258" s="2" t="s">
        <v>10068</v>
      </c>
      <c r="C7258" s="2" t="s">
        <v>1573</v>
      </c>
      <c r="D7258" s="2" t="s">
        <v>102</v>
      </c>
      <c r="E7258" s="2" t="s">
        <v>176</v>
      </c>
      <c r="F7258" s="2">
        <v>45</v>
      </c>
      <c r="G7258" s="2" t="s">
        <v>69</v>
      </c>
      <c r="H7258" s="2" t="s">
        <v>250</v>
      </c>
      <c r="I7258" s="2" t="s">
        <v>52</v>
      </c>
      <c r="J7258" s="3">
        <v>46176</v>
      </c>
      <c r="K7258" s="3">
        <v>46190</v>
      </c>
      <c r="L7258" s="2" t="s">
        <v>36</v>
      </c>
      <c r="M7258" s="2" t="s">
        <v>71</v>
      </c>
      <c r="N7258" s="2" t="s">
        <v>162</v>
      </c>
      <c r="O7258" s="4">
        <v>1055000</v>
      </c>
      <c r="P7258" s="4">
        <v>231900</v>
      </c>
      <c r="Q7258" s="4">
        <v>823100</v>
      </c>
      <c r="R7258" s="2">
        <v>48</v>
      </c>
      <c r="S7258" s="5">
        <v>13.43</v>
      </c>
      <c r="T7258" s="4">
        <v>26359.78</v>
      </c>
      <c r="U7258" s="2" t="s">
        <v>73</v>
      </c>
      <c r="V7258" s="2" t="s">
        <v>74</v>
      </c>
      <c r="W7258" s="4">
        <v>26359.78</v>
      </c>
      <c r="X7258" s="4">
        <v>1238909.54</v>
      </c>
      <c r="Y7258" s="4">
        <v>1265269.32</v>
      </c>
      <c r="Z7258" s="2">
        <v>29</v>
      </c>
      <c r="AA7258" s="2" t="s">
        <v>57</v>
      </c>
      <c r="AB7258" s="2" t="s">
        <v>15731</v>
      </c>
      <c r="AC7258" s="2" t="s">
        <v>332</v>
      </c>
      <c r="AD7258" s="2" t="s">
        <v>76</v>
      </c>
      <c r="AE7258" s="5">
        <v>78.02</v>
      </c>
      <c r="AF7258" s="2">
        <v>1</v>
      </c>
      <c r="AG7258" s="2" t="s">
        <v>77</v>
      </c>
      <c r="AH7258" s="2">
        <v>14</v>
      </c>
      <c r="AI7258" s="6" t="str">
        <f t="shared" si="339"/>
        <v>45-54</v>
      </c>
      <c r="AJ7258" s="11">
        <f>YEAR(tbl_LoanData[[#This Row],[Application Date]])</f>
        <v>2026</v>
      </c>
      <c r="AK7258" s="11" t="str">
        <f>TEXT(tbl_LoanData[[#This Row],[Application Date]],"MMMM")</f>
        <v>June</v>
      </c>
      <c r="AL7258" s="12">
        <f>DATE(YEAR(tbl_LoanData[[#This Row],[Application Date]]),MONTH(tbl_LoanData[[#This Row],[Application Date]]),1)</f>
        <v>46174</v>
      </c>
      <c r="AM7258" s="14">
        <f ca="1">IF(AND(tbl_LoanData[[#This Row],[Application Date]]&gt;=EOMONTH(TODAY(),-1)+1,tbl_LoanData[[#This Row],[Application Date]]&lt;=TODAY()),tbl_LoanData[[#This Row],[Loan Amount]],0)</f>
        <v>0</v>
      </c>
      <c r="AN7258" s="14">
        <f>tbl_LoanData[[#This Row],[Amount Paid]]-(Q7258-X7258)</f>
        <v>442169.32000000007</v>
      </c>
      <c r="AO7258" s="14">
        <f>IF(tbl_LoanData[[#This Row],[Application Status]]="Approved",1,0)</f>
        <v>1</v>
      </c>
      <c r="AP7258" s="22" t="str">
        <f t="shared" ca="1" si="340"/>
        <v/>
      </c>
      <c r="AQ7258" s="22" t="str">
        <f t="shared" ca="1" si="341"/>
        <v/>
      </c>
    </row>
    <row r="7259" spans="1:43" x14ac:dyDescent="0.3">
      <c r="A7259" s="2" t="s">
        <v>10095</v>
      </c>
      <c r="B7259" s="2" t="s">
        <v>10096</v>
      </c>
      <c r="C7259" s="2" t="s">
        <v>338</v>
      </c>
      <c r="D7259" s="2" t="s">
        <v>142</v>
      </c>
      <c r="E7259" s="2" t="s">
        <v>68</v>
      </c>
      <c r="F7259" s="2">
        <v>52</v>
      </c>
      <c r="G7259" s="2" t="s">
        <v>83</v>
      </c>
      <c r="H7259" s="2" t="s">
        <v>84</v>
      </c>
      <c r="I7259" s="2" t="s">
        <v>45</v>
      </c>
      <c r="J7259" s="3">
        <v>46196</v>
      </c>
      <c r="K7259" s="3">
        <v>46213</v>
      </c>
      <c r="L7259" s="2" t="s">
        <v>37</v>
      </c>
      <c r="M7259" s="2" t="s">
        <v>199</v>
      </c>
      <c r="N7259" s="2" t="s">
        <v>319</v>
      </c>
      <c r="O7259" s="4">
        <v>197000</v>
      </c>
      <c r="P7259" s="4">
        <v>57400</v>
      </c>
      <c r="Q7259" s="4">
        <v>139600</v>
      </c>
      <c r="R7259" s="2">
        <v>60</v>
      </c>
      <c r="S7259" s="5">
        <v>13.71</v>
      </c>
      <c r="T7259" s="4">
        <v>3921.6</v>
      </c>
      <c r="U7259" s="2" t="s">
        <v>73</v>
      </c>
      <c r="V7259" s="2" t="s">
        <v>74</v>
      </c>
      <c r="W7259" s="4">
        <v>3921.6</v>
      </c>
      <c r="X7259" s="4">
        <v>231374.2</v>
      </c>
      <c r="Y7259" s="4">
        <v>235295.8</v>
      </c>
      <c r="Z7259" s="2">
        <v>0</v>
      </c>
      <c r="AA7259" s="2" t="s">
        <v>56</v>
      </c>
      <c r="AB7259" s="2" t="s">
        <v>15731</v>
      </c>
      <c r="AC7259" s="2" t="s">
        <v>332</v>
      </c>
      <c r="AD7259" s="2" t="s">
        <v>76</v>
      </c>
      <c r="AE7259" s="5">
        <v>70.86</v>
      </c>
      <c r="AF7259" s="2">
        <v>0</v>
      </c>
      <c r="AG7259" s="2" t="s">
        <v>77</v>
      </c>
      <c r="AH7259" s="2">
        <v>17</v>
      </c>
      <c r="AI7259" s="6" t="str">
        <f t="shared" si="339"/>
        <v>45-54</v>
      </c>
      <c r="AJ7259" s="11">
        <f>YEAR(tbl_LoanData[[#This Row],[Application Date]])</f>
        <v>2026</v>
      </c>
      <c r="AK7259" s="11" t="str">
        <f>TEXT(tbl_LoanData[[#This Row],[Application Date]],"MMMM")</f>
        <v>June</v>
      </c>
      <c r="AL7259" s="12">
        <f>DATE(YEAR(tbl_LoanData[[#This Row],[Application Date]]),MONTH(tbl_LoanData[[#This Row],[Application Date]]),1)</f>
        <v>46174</v>
      </c>
      <c r="AM7259" s="14">
        <f ca="1">IF(AND(tbl_LoanData[[#This Row],[Application Date]]&gt;=EOMONTH(TODAY(),-1)+1,tbl_LoanData[[#This Row],[Application Date]]&lt;=TODAY()),tbl_LoanData[[#This Row],[Loan Amount]],0)</f>
        <v>0</v>
      </c>
      <c r="AN7259" s="14">
        <f>tbl_LoanData[[#This Row],[Amount Paid]]-(Q7259-X7259)</f>
        <v>95695.800000000017</v>
      </c>
      <c r="AO7259" s="14">
        <f>IF(tbl_LoanData[[#This Row],[Application Status]]="Approved",1,0)</f>
        <v>1</v>
      </c>
      <c r="AP7259" s="22" t="str">
        <f t="shared" ca="1" si="340"/>
        <v/>
      </c>
      <c r="AQ7259" s="22" t="str">
        <f t="shared" ca="1" si="341"/>
        <v/>
      </c>
    </row>
    <row r="7260" spans="1:43" ht="14.4" customHeight="1" x14ac:dyDescent="0.3">
      <c r="A7260" s="2" t="s">
        <v>10113</v>
      </c>
      <c r="B7260" s="2" t="s">
        <v>10114</v>
      </c>
      <c r="C7260" s="2" t="s">
        <v>804</v>
      </c>
      <c r="D7260" s="2" t="s">
        <v>102</v>
      </c>
      <c r="E7260" s="2" t="s">
        <v>82</v>
      </c>
      <c r="F7260" s="2">
        <v>63</v>
      </c>
      <c r="G7260" s="2" t="s">
        <v>83</v>
      </c>
      <c r="H7260" s="2" t="s">
        <v>313</v>
      </c>
      <c r="I7260" s="2" t="s">
        <v>44</v>
      </c>
      <c r="J7260" s="3">
        <v>46181</v>
      </c>
      <c r="K7260" s="3">
        <v>46188</v>
      </c>
      <c r="L7260" s="2" t="s">
        <v>40</v>
      </c>
      <c r="M7260" s="2" t="s">
        <v>71</v>
      </c>
      <c r="N7260" s="2" t="s">
        <v>137</v>
      </c>
      <c r="O7260" s="4">
        <v>1071000</v>
      </c>
      <c r="P7260" s="4">
        <v>419400</v>
      </c>
      <c r="Q7260" s="4">
        <v>651600</v>
      </c>
      <c r="R7260" s="2">
        <v>36</v>
      </c>
      <c r="S7260" s="5">
        <v>14.68</v>
      </c>
      <c r="T7260" s="4">
        <v>26071.24</v>
      </c>
      <c r="U7260" s="2" t="s">
        <v>73</v>
      </c>
      <c r="V7260" s="2" t="s">
        <v>74</v>
      </c>
      <c r="W7260" s="4">
        <v>0</v>
      </c>
      <c r="X7260" s="4">
        <v>938564.64</v>
      </c>
      <c r="Y7260" s="4">
        <v>938564.64</v>
      </c>
      <c r="Z7260" s="2">
        <v>58</v>
      </c>
      <c r="AA7260" s="2" t="s">
        <v>58</v>
      </c>
      <c r="AB7260" s="2" t="s">
        <v>15735</v>
      </c>
      <c r="AC7260" s="2" t="s">
        <v>87</v>
      </c>
      <c r="AD7260" s="2" t="s">
        <v>76</v>
      </c>
      <c r="AE7260" s="5">
        <v>60.84</v>
      </c>
      <c r="AF7260" s="2">
        <v>2</v>
      </c>
      <c r="AG7260" s="2" t="s">
        <v>15718</v>
      </c>
      <c r="AH7260" s="2">
        <v>7</v>
      </c>
      <c r="AI7260" s="6" t="str">
        <f t="shared" si="339"/>
        <v>55-64</v>
      </c>
      <c r="AJ7260" s="11">
        <f>YEAR(tbl_LoanData[[#This Row],[Application Date]])</f>
        <v>2026</v>
      </c>
      <c r="AK7260" s="11" t="str">
        <f>TEXT(tbl_LoanData[[#This Row],[Application Date]],"MMMM")</f>
        <v>June</v>
      </c>
      <c r="AL7260" s="12">
        <f>DATE(YEAR(tbl_LoanData[[#This Row],[Application Date]]),MONTH(tbl_LoanData[[#This Row],[Application Date]]),1)</f>
        <v>46174</v>
      </c>
      <c r="AM7260" s="14">
        <f ca="1">IF(AND(tbl_LoanData[[#This Row],[Application Date]]&gt;=EOMONTH(TODAY(),-1)+1,tbl_LoanData[[#This Row],[Application Date]]&lt;=TODAY()),tbl_LoanData[[#This Row],[Loan Amount]],0)</f>
        <v>0</v>
      </c>
      <c r="AN7260" s="14">
        <f>tbl_LoanData[[#This Row],[Amount Paid]]-(Q7260-X7260)</f>
        <v>286964.64</v>
      </c>
      <c r="AO7260" s="14">
        <f>IF(tbl_LoanData[[#This Row],[Application Status]]="Approved",1,0)</f>
        <v>1</v>
      </c>
      <c r="AP7260" s="22" t="str">
        <f t="shared" ca="1" si="340"/>
        <v/>
      </c>
      <c r="AQ7260" s="22" t="str">
        <f t="shared" ca="1" si="341"/>
        <v/>
      </c>
    </row>
    <row r="7261" spans="1:43" ht="14.4" customHeight="1" x14ac:dyDescent="0.3">
      <c r="A7261" s="2" t="s">
        <v>10131</v>
      </c>
      <c r="B7261" s="2" t="s">
        <v>10132</v>
      </c>
      <c r="C7261" s="2" t="s">
        <v>599</v>
      </c>
      <c r="D7261" s="2" t="s">
        <v>118</v>
      </c>
      <c r="E7261" s="2" t="s">
        <v>82</v>
      </c>
      <c r="F7261" s="2">
        <v>25</v>
      </c>
      <c r="G7261" s="2" t="s">
        <v>83</v>
      </c>
      <c r="H7261" s="2" t="s">
        <v>143</v>
      </c>
      <c r="I7261" s="2" t="s">
        <v>46</v>
      </c>
      <c r="J7261" s="3">
        <v>46180</v>
      </c>
      <c r="K7261" s="3">
        <v>46188</v>
      </c>
      <c r="L7261" s="2" t="s">
        <v>40</v>
      </c>
      <c r="M7261" s="2" t="s">
        <v>111</v>
      </c>
      <c r="N7261" s="2" t="s">
        <v>369</v>
      </c>
      <c r="O7261" s="4">
        <v>778000</v>
      </c>
      <c r="P7261" s="4">
        <v>265700</v>
      </c>
      <c r="Q7261" s="4">
        <v>512300</v>
      </c>
      <c r="R7261" s="2">
        <v>60</v>
      </c>
      <c r="S7261" s="5">
        <v>14.19</v>
      </c>
      <c r="T7261" s="4">
        <v>14596.28</v>
      </c>
      <c r="U7261" s="2" t="s">
        <v>73</v>
      </c>
      <c r="V7261" s="2" t="s">
        <v>74</v>
      </c>
      <c r="W7261" s="4">
        <v>29192.560000000001</v>
      </c>
      <c r="X7261" s="4">
        <v>846584.29</v>
      </c>
      <c r="Y7261" s="4">
        <v>875776.85</v>
      </c>
      <c r="Z7261" s="2">
        <v>0</v>
      </c>
      <c r="AA7261" s="2" t="s">
        <v>56</v>
      </c>
      <c r="AB7261" s="2" t="s">
        <v>15727</v>
      </c>
      <c r="AC7261" s="2" t="s">
        <v>121</v>
      </c>
      <c r="AD7261" s="2" t="s">
        <v>76</v>
      </c>
      <c r="AE7261" s="5">
        <v>65.849999999999994</v>
      </c>
      <c r="AF7261" s="2">
        <v>0</v>
      </c>
      <c r="AG7261" s="2" t="s">
        <v>77</v>
      </c>
      <c r="AH7261" s="2">
        <v>8</v>
      </c>
      <c r="AI7261" s="6" t="str">
        <f t="shared" si="339"/>
        <v>25-34</v>
      </c>
      <c r="AJ7261" s="11">
        <f>YEAR(tbl_LoanData[[#This Row],[Application Date]])</f>
        <v>2026</v>
      </c>
      <c r="AK7261" s="11" t="str">
        <f>TEXT(tbl_LoanData[[#This Row],[Application Date]],"MMMM")</f>
        <v>June</v>
      </c>
      <c r="AL7261" s="12">
        <f>DATE(YEAR(tbl_LoanData[[#This Row],[Application Date]]),MONTH(tbl_LoanData[[#This Row],[Application Date]]),1)</f>
        <v>46174</v>
      </c>
      <c r="AM7261" s="14">
        <f ca="1">IF(AND(tbl_LoanData[[#This Row],[Application Date]]&gt;=EOMONTH(TODAY(),-1)+1,tbl_LoanData[[#This Row],[Application Date]]&lt;=TODAY()),tbl_LoanData[[#This Row],[Loan Amount]],0)</f>
        <v>0</v>
      </c>
      <c r="AN7261" s="14">
        <f>tbl_LoanData[[#This Row],[Amount Paid]]-(Q7261-X7261)</f>
        <v>363476.85000000003</v>
      </c>
      <c r="AO7261" s="14">
        <f>IF(tbl_LoanData[[#This Row],[Application Status]]="Approved",1,0)</f>
        <v>1</v>
      </c>
      <c r="AP7261" s="22" t="str">
        <f t="shared" ca="1" si="340"/>
        <v/>
      </c>
      <c r="AQ7261" s="22" t="str">
        <f t="shared" ca="1" si="341"/>
        <v/>
      </c>
    </row>
    <row r="7262" spans="1:43" ht="14.4" customHeight="1" x14ac:dyDescent="0.3">
      <c r="A7262" s="2" t="s">
        <v>10169</v>
      </c>
      <c r="B7262" s="2" t="s">
        <v>10170</v>
      </c>
      <c r="C7262" s="2" t="s">
        <v>390</v>
      </c>
      <c r="D7262" s="2" t="s">
        <v>209</v>
      </c>
      <c r="E7262" s="2" t="s">
        <v>385</v>
      </c>
      <c r="F7262" s="2">
        <v>58</v>
      </c>
      <c r="G7262" s="2" t="s">
        <v>83</v>
      </c>
      <c r="H7262" s="2" t="s">
        <v>93</v>
      </c>
      <c r="I7262" s="2" t="s">
        <v>50</v>
      </c>
      <c r="J7262" s="3">
        <v>46201</v>
      </c>
      <c r="K7262" s="3">
        <v>46208</v>
      </c>
      <c r="L7262" s="2" t="s">
        <v>36</v>
      </c>
      <c r="M7262" s="2" t="s">
        <v>85</v>
      </c>
      <c r="N7262" s="2" t="s">
        <v>344</v>
      </c>
      <c r="O7262" s="4">
        <v>1209000</v>
      </c>
      <c r="P7262" s="4">
        <v>462800</v>
      </c>
      <c r="Q7262" s="4">
        <v>746200</v>
      </c>
      <c r="R7262" s="2">
        <v>36</v>
      </c>
      <c r="S7262" s="5">
        <v>6.42</v>
      </c>
      <c r="T7262" s="4">
        <v>24719.95</v>
      </c>
      <c r="U7262" s="2" t="s">
        <v>73</v>
      </c>
      <c r="V7262" s="2" t="s">
        <v>74</v>
      </c>
      <c r="W7262" s="4">
        <v>24719.95</v>
      </c>
      <c r="X7262" s="4">
        <v>865198.17</v>
      </c>
      <c r="Y7262" s="4">
        <v>889918.12</v>
      </c>
      <c r="Z7262" s="2">
        <v>0</v>
      </c>
      <c r="AA7262" s="2" t="s">
        <v>56</v>
      </c>
      <c r="AB7262" s="2" t="s">
        <v>15733</v>
      </c>
      <c r="AC7262" s="2" t="s">
        <v>75</v>
      </c>
      <c r="AD7262" s="2" t="s">
        <v>76</v>
      </c>
      <c r="AE7262" s="5">
        <v>61.72</v>
      </c>
      <c r="AF7262" s="2">
        <v>0</v>
      </c>
      <c r="AG7262" s="2" t="s">
        <v>77</v>
      </c>
      <c r="AH7262" s="2">
        <v>7</v>
      </c>
      <c r="AI7262" s="6" t="str">
        <f t="shared" si="339"/>
        <v>55-64</v>
      </c>
      <c r="AJ7262" s="11">
        <f>YEAR(tbl_LoanData[[#This Row],[Application Date]])</f>
        <v>2026</v>
      </c>
      <c r="AK7262" s="11" t="str">
        <f>TEXT(tbl_LoanData[[#This Row],[Application Date]],"MMMM")</f>
        <v>June</v>
      </c>
      <c r="AL7262" s="12">
        <f>DATE(YEAR(tbl_LoanData[[#This Row],[Application Date]]),MONTH(tbl_LoanData[[#This Row],[Application Date]]),1)</f>
        <v>46174</v>
      </c>
      <c r="AM7262" s="14">
        <f ca="1">IF(AND(tbl_LoanData[[#This Row],[Application Date]]&gt;=EOMONTH(TODAY(),-1)+1,tbl_LoanData[[#This Row],[Application Date]]&lt;=TODAY()),tbl_LoanData[[#This Row],[Loan Amount]],0)</f>
        <v>0</v>
      </c>
      <c r="AN7262" s="14">
        <f>tbl_LoanData[[#This Row],[Amount Paid]]-(Q7262-X7262)</f>
        <v>143718.12000000005</v>
      </c>
      <c r="AO7262" s="14">
        <f>IF(tbl_LoanData[[#This Row],[Application Status]]="Approved",1,0)</f>
        <v>1</v>
      </c>
      <c r="AP7262" s="22" t="str">
        <f t="shared" ca="1" si="340"/>
        <v/>
      </c>
      <c r="AQ7262" s="22" t="str">
        <f t="shared" ca="1" si="341"/>
        <v/>
      </c>
    </row>
    <row r="7263" spans="1:43" ht="14.4" customHeight="1" x14ac:dyDescent="0.3">
      <c r="A7263" s="2" t="s">
        <v>10185</v>
      </c>
      <c r="B7263" s="2" t="s">
        <v>10186</v>
      </c>
      <c r="C7263" s="2" t="s">
        <v>405</v>
      </c>
      <c r="D7263" s="2" t="s">
        <v>134</v>
      </c>
      <c r="E7263" s="2" t="s">
        <v>210</v>
      </c>
      <c r="F7263" s="2">
        <v>31</v>
      </c>
      <c r="G7263" s="2" t="s">
        <v>69</v>
      </c>
      <c r="H7263" s="2" t="s">
        <v>244</v>
      </c>
      <c r="I7263" s="2" t="s">
        <v>48</v>
      </c>
      <c r="J7263" s="3">
        <v>46174</v>
      </c>
      <c r="K7263" s="3">
        <v>46180</v>
      </c>
      <c r="L7263" s="2" t="s">
        <v>41</v>
      </c>
      <c r="M7263" s="2" t="s">
        <v>552</v>
      </c>
      <c r="N7263" s="2" t="s">
        <v>553</v>
      </c>
      <c r="O7263" s="4">
        <v>1992000</v>
      </c>
      <c r="P7263" s="4">
        <v>339600</v>
      </c>
      <c r="Q7263" s="4">
        <v>1652400</v>
      </c>
      <c r="R7263" s="2">
        <v>12</v>
      </c>
      <c r="S7263" s="5">
        <v>7.68</v>
      </c>
      <c r="T7263" s="4">
        <v>148275.35999999999</v>
      </c>
      <c r="U7263" s="2" t="s">
        <v>73</v>
      </c>
      <c r="V7263" s="2" t="s">
        <v>74</v>
      </c>
      <c r="W7263" s="4">
        <v>296550.71999999997</v>
      </c>
      <c r="X7263" s="4">
        <v>1482753.6</v>
      </c>
      <c r="Y7263" s="4">
        <v>1779304.32</v>
      </c>
      <c r="Z7263" s="2">
        <v>0</v>
      </c>
      <c r="AA7263" s="2" t="s">
        <v>56</v>
      </c>
      <c r="AB7263" s="2" t="s">
        <v>15730</v>
      </c>
      <c r="AC7263" s="2" t="s">
        <v>213</v>
      </c>
      <c r="AD7263" s="2" t="s">
        <v>76</v>
      </c>
      <c r="AE7263" s="5">
        <v>82.95</v>
      </c>
      <c r="AF7263" s="2">
        <v>0</v>
      </c>
      <c r="AG7263" s="2" t="s">
        <v>77</v>
      </c>
      <c r="AH7263" s="2">
        <v>6</v>
      </c>
      <c r="AI7263" s="6" t="str">
        <f t="shared" si="339"/>
        <v>25-34</v>
      </c>
      <c r="AJ7263" s="11">
        <f>YEAR(tbl_LoanData[[#This Row],[Application Date]])</f>
        <v>2026</v>
      </c>
      <c r="AK7263" s="11" t="str">
        <f>TEXT(tbl_LoanData[[#This Row],[Application Date]],"MMMM")</f>
        <v>June</v>
      </c>
      <c r="AL7263" s="12">
        <f>DATE(YEAR(tbl_LoanData[[#This Row],[Application Date]]),MONTH(tbl_LoanData[[#This Row],[Application Date]]),1)</f>
        <v>46174</v>
      </c>
      <c r="AM7263" s="14">
        <f ca="1">IF(AND(tbl_LoanData[[#This Row],[Application Date]]&gt;=EOMONTH(TODAY(),-1)+1,tbl_LoanData[[#This Row],[Application Date]]&lt;=TODAY()),tbl_LoanData[[#This Row],[Loan Amount]],0)</f>
        <v>0</v>
      </c>
      <c r="AN7263" s="14">
        <f>tbl_LoanData[[#This Row],[Amount Paid]]-(Q7263-X7263)</f>
        <v>126904.32000000007</v>
      </c>
      <c r="AO7263" s="14">
        <f>IF(tbl_LoanData[[#This Row],[Application Status]]="Approved",1,0)</f>
        <v>1</v>
      </c>
      <c r="AP7263" s="22" t="str">
        <f t="shared" ca="1" si="340"/>
        <v/>
      </c>
      <c r="AQ7263" s="22" t="str">
        <f t="shared" ca="1" si="341"/>
        <v/>
      </c>
    </row>
    <row r="7264" spans="1:43" ht="14.4" customHeight="1" x14ac:dyDescent="0.3">
      <c r="A7264" s="2" t="s">
        <v>10197</v>
      </c>
      <c r="B7264" s="2" t="s">
        <v>10198</v>
      </c>
      <c r="C7264" s="2" t="s">
        <v>432</v>
      </c>
      <c r="D7264" s="2" t="s">
        <v>82</v>
      </c>
      <c r="E7264" s="2" t="s">
        <v>125</v>
      </c>
      <c r="F7264" s="2">
        <v>39</v>
      </c>
      <c r="G7264" s="2" t="s">
        <v>69</v>
      </c>
      <c r="H7264" s="2" t="s">
        <v>151</v>
      </c>
      <c r="I7264" s="2" t="s">
        <v>46</v>
      </c>
      <c r="J7264" s="3">
        <v>46183</v>
      </c>
      <c r="K7264" s="3">
        <v>46190</v>
      </c>
      <c r="L7264" s="2" t="s">
        <v>38</v>
      </c>
      <c r="M7264" s="2" t="s">
        <v>127</v>
      </c>
      <c r="N7264" s="2" t="s">
        <v>128</v>
      </c>
      <c r="O7264" s="4">
        <v>1695000</v>
      </c>
      <c r="P7264" s="4">
        <v>608300</v>
      </c>
      <c r="Q7264" s="4">
        <v>1086700</v>
      </c>
      <c r="R7264" s="2">
        <v>48</v>
      </c>
      <c r="S7264" s="5">
        <v>8.1300000000000008</v>
      </c>
      <c r="T7264" s="4">
        <v>30001.98</v>
      </c>
      <c r="U7264" s="2" t="s">
        <v>73</v>
      </c>
      <c r="V7264" s="2" t="s">
        <v>74</v>
      </c>
      <c r="W7264" s="4">
        <v>0</v>
      </c>
      <c r="X7264" s="4">
        <v>1440094.84</v>
      </c>
      <c r="Y7264" s="4">
        <v>1440094.84</v>
      </c>
      <c r="Z7264" s="2">
        <v>64</v>
      </c>
      <c r="AA7264" s="2" t="s">
        <v>59</v>
      </c>
      <c r="AB7264" s="2" t="s">
        <v>15733</v>
      </c>
      <c r="AC7264" s="2" t="s">
        <v>213</v>
      </c>
      <c r="AD7264" s="2" t="s">
        <v>76</v>
      </c>
      <c r="AE7264" s="5">
        <v>64.11</v>
      </c>
      <c r="AF7264" s="2">
        <v>2</v>
      </c>
      <c r="AG7264" s="2" t="s">
        <v>130</v>
      </c>
      <c r="AH7264" s="2">
        <v>7</v>
      </c>
      <c r="AI7264" s="6" t="str">
        <f t="shared" si="339"/>
        <v>35-44</v>
      </c>
      <c r="AJ7264" s="11">
        <f>YEAR(tbl_LoanData[[#This Row],[Application Date]])</f>
        <v>2026</v>
      </c>
      <c r="AK7264" s="11" t="str">
        <f>TEXT(tbl_LoanData[[#This Row],[Application Date]],"MMMM")</f>
        <v>June</v>
      </c>
      <c r="AL7264" s="12">
        <f>DATE(YEAR(tbl_LoanData[[#This Row],[Application Date]]),MONTH(tbl_LoanData[[#This Row],[Application Date]]),1)</f>
        <v>46174</v>
      </c>
      <c r="AM7264" s="14">
        <f ca="1">IF(AND(tbl_LoanData[[#This Row],[Application Date]]&gt;=EOMONTH(TODAY(),-1)+1,tbl_LoanData[[#This Row],[Application Date]]&lt;=TODAY()),tbl_LoanData[[#This Row],[Loan Amount]],0)</f>
        <v>0</v>
      </c>
      <c r="AN7264" s="14">
        <f>tbl_LoanData[[#This Row],[Amount Paid]]-(Q7264-X7264)</f>
        <v>353394.84000000008</v>
      </c>
      <c r="AO7264" s="14">
        <f>IF(tbl_LoanData[[#This Row],[Application Status]]="Approved",1,0)</f>
        <v>1</v>
      </c>
      <c r="AP7264" s="22" t="str">
        <f t="shared" ca="1" si="340"/>
        <v/>
      </c>
      <c r="AQ7264" s="22" t="str">
        <f t="shared" ca="1" si="341"/>
        <v/>
      </c>
    </row>
    <row r="7265" spans="1:43" ht="14.4" customHeight="1" x14ac:dyDescent="0.3">
      <c r="A7265" s="2" t="s">
        <v>10429</v>
      </c>
      <c r="B7265" s="2" t="s">
        <v>10430</v>
      </c>
      <c r="C7265" s="2" t="s">
        <v>599</v>
      </c>
      <c r="D7265" s="2" t="s">
        <v>101</v>
      </c>
      <c r="E7265" s="2" t="s">
        <v>323</v>
      </c>
      <c r="F7265" s="2">
        <v>30</v>
      </c>
      <c r="G7265" s="2" t="s">
        <v>83</v>
      </c>
      <c r="H7265" s="2" t="s">
        <v>191</v>
      </c>
      <c r="I7265" s="2" t="s">
        <v>51</v>
      </c>
      <c r="J7265" s="3">
        <v>46181</v>
      </c>
      <c r="K7265" s="3">
        <v>46191</v>
      </c>
      <c r="L7265" s="2" t="s">
        <v>40</v>
      </c>
      <c r="M7265" s="2" t="s">
        <v>94</v>
      </c>
      <c r="N7265" s="2" t="s">
        <v>4</v>
      </c>
      <c r="O7265" s="4">
        <v>1426000</v>
      </c>
      <c r="P7265" s="4">
        <v>561800</v>
      </c>
      <c r="Q7265" s="4">
        <v>864200</v>
      </c>
      <c r="R7265" s="2">
        <v>48</v>
      </c>
      <c r="S7265" s="5">
        <v>6.01</v>
      </c>
      <c r="T7265" s="4">
        <v>22332.37</v>
      </c>
      <c r="U7265" s="2" t="s">
        <v>73</v>
      </c>
      <c r="V7265" s="2" t="s">
        <v>74</v>
      </c>
      <c r="W7265" s="4">
        <v>0</v>
      </c>
      <c r="X7265" s="4">
        <v>1071953.68</v>
      </c>
      <c r="Y7265" s="4">
        <v>1071953.68</v>
      </c>
      <c r="Z7265" s="2">
        <v>58</v>
      </c>
      <c r="AA7265" s="2" t="s">
        <v>58</v>
      </c>
      <c r="AB7265" s="2" t="s">
        <v>15733</v>
      </c>
      <c r="AC7265" s="2" t="s">
        <v>213</v>
      </c>
      <c r="AD7265" s="2" t="s">
        <v>76</v>
      </c>
      <c r="AE7265" s="5">
        <v>60.6</v>
      </c>
      <c r="AF7265" s="2">
        <v>2</v>
      </c>
      <c r="AG7265" s="2" t="s">
        <v>15718</v>
      </c>
      <c r="AH7265" s="2">
        <v>10</v>
      </c>
      <c r="AI7265" s="6" t="str">
        <f t="shared" si="339"/>
        <v>25-34</v>
      </c>
      <c r="AJ7265" s="11">
        <f>YEAR(tbl_LoanData[[#This Row],[Application Date]])</f>
        <v>2026</v>
      </c>
      <c r="AK7265" s="11" t="str">
        <f>TEXT(tbl_LoanData[[#This Row],[Application Date]],"MMMM")</f>
        <v>June</v>
      </c>
      <c r="AL7265" s="12">
        <f>DATE(YEAR(tbl_LoanData[[#This Row],[Application Date]]),MONTH(tbl_LoanData[[#This Row],[Application Date]]),1)</f>
        <v>46174</v>
      </c>
      <c r="AM7265" s="14">
        <f ca="1">IF(AND(tbl_LoanData[[#This Row],[Application Date]]&gt;=EOMONTH(TODAY(),-1)+1,tbl_LoanData[[#This Row],[Application Date]]&lt;=TODAY()),tbl_LoanData[[#This Row],[Loan Amount]],0)</f>
        <v>0</v>
      </c>
      <c r="AN7265" s="14">
        <f>tbl_LoanData[[#This Row],[Amount Paid]]-(Q7265-X7265)</f>
        <v>207753.67999999993</v>
      </c>
      <c r="AO7265" s="14">
        <f>IF(tbl_LoanData[[#This Row],[Application Status]]="Approved",1,0)</f>
        <v>1</v>
      </c>
      <c r="AP7265" s="22" t="str">
        <f t="shared" ca="1" si="340"/>
        <v/>
      </c>
      <c r="AQ7265" s="22" t="str">
        <f t="shared" ca="1" si="341"/>
        <v/>
      </c>
    </row>
    <row r="7266" spans="1:43" x14ac:dyDescent="0.3">
      <c r="A7266" s="2" t="s">
        <v>10445</v>
      </c>
      <c r="B7266" s="2" t="s">
        <v>10446</v>
      </c>
      <c r="C7266" s="2" t="s">
        <v>379</v>
      </c>
      <c r="D7266" s="2" t="s">
        <v>102</v>
      </c>
      <c r="E7266" s="2" t="s">
        <v>68</v>
      </c>
      <c r="F7266" s="2">
        <v>33</v>
      </c>
      <c r="G7266" s="2" t="s">
        <v>69</v>
      </c>
      <c r="H7266" s="2" t="s">
        <v>177</v>
      </c>
      <c r="I7266" s="2" t="s">
        <v>43</v>
      </c>
      <c r="J7266" s="3">
        <v>46198</v>
      </c>
      <c r="K7266" s="3">
        <v>46212</v>
      </c>
      <c r="L7266" s="2" t="s">
        <v>40</v>
      </c>
      <c r="M7266" s="2" t="s">
        <v>111</v>
      </c>
      <c r="N7266" s="2" t="s">
        <v>369</v>
      </c>
      <c r="O7266" s="4">
        <v>1277000</v>
      </c>
      <c r="P7266" s="4">
        <v>386000</v>
      </c>
      <c r="Q7266" s="4">
        <v>891000</v>
      </c>
      <c r="R7266" s="2">
        <v>24</v>
      </c>
      <c r="S7266" s="5">
        <v>8.52</v>
      </c>
      <c r="T7266" s="4">
        <v>43451.1</v>
      </c>
      <c r="U7266" s="2" t="s">
        <v>73</v>
      </c>
      <c r="V7266" s="2" t="s">
        <v>74</v>
      </c>
      <c r="W7266" s="4">
        <v>43451.1</v>
      </c>
      <c r="X7266" s="4">
        <v>999375.3</v>
      </c>
      <c r="Y7266" s="4">
        <v>1042826.4</v>
      </c>
      <c r="Z7266" s="2">
        <v>0</v>
      </c>
      <c r="AA7266" s="2" t="s">
        <v>56</v>
      </c>
      <c r="AB7266" s="2" t="s">
        <v>15735</v>
      </c>
      <c r="AC7266" s="2" t="s">
        <v>121</v>
      </c>
      <c r="AD7266" s="2" t="s">
        <v>76</v>
      </c>
      <c r="AE7266" s="5">
        <v>69.77</v>
      </c>
      <c r="AF7266" s="2">
        <v>0</v>
      </c>
      <c r="AG7266" s="2" t="s">
        <v>77</v>
      </c>
      <c r="AH7266" s="2">
        <v>14</v>
      </c>
      <c r="AI7266" s="6" t="str">
        <f t="shared" si="339"/>
        <v>25-34</v>
      </c>
      <c r="AJ7266" s="11">
        <f>YEAR(tbl_LoanData[[#This Row],[Application Date]])</f>
        <v>2026</v>
      </c>
      <c r="AK7266" s="11" t="str">
        <f>TEXT(tbl_LoanData[[#This Row],[Application Date]],"MMMM")</f>
        <v>June</v>
      </c>
      <c r="AL7266" s="12">
        <f>DATE(YEAR(tbl_LoanData[[#This Row],[Application Date]]),MONTH(tbl_LoanData[[#This Row],[Application Date]]),1)</f>
        <v>46174</v>
      </c>
      <c r="AM7266" s="14">
        <f ca="1">IF(AND(tbl_LoanData[[#This Row],[Application Date]]&gt;=EOMONTH(TODAY(),-1)+1,tbl_LoanData[[#This Row],[Application Date]]&lt;=TODAY()),tbl_LoanData[[#This Row],[Loan Amount]],0)</f>
        <v>0</v>
      </c>
      <c r="AN7266" s="14">
        <f>tbl_LoanData[[#This Row],[Amount Paid]]-(Q7266-X7266)</f>
        <v>151826.40000000005</v>
      </c>
      <c r="AO7266" s="14">
        <f>IF(tbl_LoanData[[#This Row],[Application Status]]="Approved",1,0)</f>
        <v>1</v>
      </c>
      <c r="AP7266" s="22" t="str">
        <f t="shared" ca="1" si="340"/>
        <v/>
      </c>
      <c r="AQ7266" s="22" t="str">
        <f t="shared" ca="1" si="341"/>
        <v/>
      </c>
    </row>
    <row r="7267" spans="1:43" ht="14.4" customHeight="1" x14ac:dyDescent="0.3">
      <c r="A7267" s="2" t="s">
        <v>10473</v>
      </c>
      <c r="B7267" s="2" t="s">
        <v>10474</v>
      </c>
      <c r="C7267" s="2" t="s">
        <v>304</v>
      </c>
      <c r="D7267" s="2" t="s">
        <v>101</v>
      </c>
      <c r="E7267" s="2" t="s">
        <v>176</v>
      </c>
      <c r="F7267" s="2">
        <v>27</v>
      </c>
      <c r="G7267" s="2" t="s">
        <v>83</v>
      </c>
      <c r="H7267" s="2" t="s">
        <v>565</v>
      </c>
      <c r="I7267" s="2" t="s">
        <v>47</v>
      </c>
      <c r="J7267" s="3">
        <v>46197</v>
      </c>
      <c r="K7267" s="3">
        <v>46214</v>
      </c>
      <c r="L7267" s="2" t="s">
        <v>39</v>
      </c>
      <c r="M7267" s="2" t="s">
        <v>167</v>
      </c>
      <c r="N7267" s="2" t="s">
        <v>491</v>
      </c>
      <c r="O7267" s="4">
        <v>2572000</v>
      </c>
      <c r="P7267" s="4">
        <v>328200</v>
      </c>
      <c r="Q7267" s="4">
        <v>2243800</v>
      </c>
      <c r="R7267" s="2">
        <v>48</v>
      </c>
      <c r="S7267" s="5">
        <v>9.3699999999999992</v>
      </c>
      <c r="T7267" s="4">
        <v>64266.17</v>
      </c>
      <c r="U7267" s="2" t="s">
        <v>73</v>
      </c>
      <c r="V7267" s="2" t="s">
        <v>74</v>
      </c>
      <c r="W7267" s="4">
        <v>0</v>
      </c>
      <c r="X7267" s="4">
        <v>3084776.24</v>
      </c>
      <c r="Y7267" s="4">
        <v>3084776.24</v>
      </c>
      <c r="Z7267" s="2">
        <v>31</v>
      </c>
      <c r="AA7267" s="2" t="s">
        <v>58</v>
      </c>
      <c r="AB7267" s="2" t="s">
        <v>15729</v>
      </c>
      <c r="AC7267" s="2" t="s">
        <v>138</v>
      </c>
      <c r="AD7267" s="2" t="s">
        <v>76</v>
      </c>
      <c r="AE7267" s="5">
        <v>87.24</v>
      </c>
      <c r="AF7267" s="2">
        <v>1</v>
      </c>
      <c r="AG7267" s="2" t="s">
        <v>15718</v>
      </c>
      <c r="AH7267" s="2">
        <v>17</v>
      </c>
      <c r="AI7267" s="6" t="str">
        <f t="shared" si="339"/>
        <v>25-34</v>
      </c>
      <c r="AJ7267" s="11">
        <f>YEAR(tbl_LoanData[[#This Row],[Application Date]])</f>
        <v>2026</v>
      </c>
      <c r="AK7267" s="11" t="str">
        <f>TEXT(tbl_LoanData[[#This Row],[Application Date]],"MMMM")</f>
        <v>June</v>
      </c>
      <c r="AL7267" s="12">
        <f>DATE(YEAR(tbl_LoanData[[#This Row],[Application Date]]),MONTH(tbl_LoanData[[#This Row],[Application Date]]),1)</f>
        <v>46174</v>
      </c>
      <c r="AM7267" s="14">
        <f ca="1">IF(AND(tbl_LoanData[[#This Row],[Application Date]]&gt;=EOMONTH(TODAY(),-1)+1,tbl_LoanData[[#This Row],[Application Date]]&lt;=TODAY()),tbl_LoanData[[#This Row],[Loan Amount]],0)</f>
        <v>0</v>
      </c>
      <c r="AN7267" s="14">
        <f>tbl_LoanData[[#This Row],[Amount Paid]]-(Q7267-X7267)</f>
        <v>840976.24000000022</v>
      </c>
      <c r="AO7267" s="14">
        <f>IF(tbl_LoanData[[#This Row],[Application Status]]="Approved",1,0)</f>
        <v>1</v>
      </c>
      <c r="AP7267" s="22" t="str">
        <f t="shared" ca="1" si="340"/>
        <v/>
      </c>
      <c r="AQ7267" s="22" t="str">
        <f t="shared" ca="1" si="341"/>
        <v/>
      </c>
    </row>
    <row r="7268" spans="1:43" ht="14.4" customHeight="1" x14ac:dyDescent="0.3">
      <c r="A7268" s="2" t="s">
        <v>10525</v>
      </c>
      <c r="B7268" s="2" t="s">
        <v>10526</v>
      </c>
      <c r="C7268" s="2" t="s">
        <v>198</v>
      </c>
      <c r="D7268" s="2" t="s">
        <v>102</v>
      </c>
      <c r="E7268" s="2" t="s">
        <v>182</v>
      </c>
      <c r="F7268" s="2">
        <v>37</v>
      </c>
      <c r="G7268" s="2" t="s">
        <v>69</v>
      </c>
      <c r="H7268" s="2" t="s">
        <v>217</v>
      </c>
      <c r="I7268" s="2" t="s">
        <v>46</v>
      </c>
      <c r="J7268" s="3">
        <v>46199</v>
      </c>
      <c r="K7268" s="3"/>
      <c r="L7268" s="2" t="s">
        <v>37</v>
      </c>
      <c r="M7268" s="2" t="s">
        <v>94</v>
      </c>
      <c r="N7268" s="2" t="s">
        <v>436</v>
      </c>
      <c r="O7268" s="4">
        <v>226000</v>
      </c>
      <c r="P7268" s="4">
        <v>85400</v>
      </c>
      <c r="Q7268" s="4">
        <v>140600</v>
      </c>
      <c r="R7268" s="2">
        <v>48</v>
      </c>
      <c r="S7268" s="5">
        <v>8.17</v>
      </c>
      <c r="T7268" s="4">
        <v>3886.42</v>
      </c>
      <c r="U7268" s="2" t="s">
        <v>96</v>
      </c>
      <c r="V7268" s="2" t="s">
        <v>97</v>
      </c>
      <c r="W7268" s="4">
        <v>0</v>
      </c>
      <c r="X7268" s="4">
        <v>0</v>
      </c>
      <c r="Y7268" s="4">
        <v>186548.08</v>
      </c>
      <c r="Z7268" s="2">
        <v>0</v>
      </c>
      <c r="AA7268" s="2" t="s">
        <v>97</v>
      </c>
      <c r="AB7268" s="2" t="s">
        <v>15730</v>
      </c>
      <c r="AC7268" s="2" t="s">
        <v>213</v>
      </c>
      <c r="AD7268" s="2" t="s">
        <v>76</v>
      </c>
      <c r="AE7268" s="5">
        <v>62.21</v>
      </c>
      <c r="AF7268" s="2">
        <v>0</v>
      </c>
      <c r="AG7268" s="2" t="s">
        <v>97</v>
      </c>
      <c r="AH7268" s="2"/>
      <c r="AI7268" s="6" t="str">
        <f t="shared" si="339"/>
        <v>35-44</v>
      </c>
      <c r="AJ7268" s="11">
        <f>YEAR(tbl_LoanData[[#This Row],[Application Date]])</f>
        <v>2026</v>
      </c>
      <c r="AK7268" s="11" t="str">
        <f>TEXT(tbl_LoanData[[#This Row],[Application Date]],"MMMM")</f>
        <v>June</v>
      </c>
      <c r="AL7268" s="12">
        <f>DATE(YEAR(tbl_LoanData[[#This Row],[Application Date]]),MONTH(tbl_LoanData[[#This Row],[Application Date]]),1)</f>
        <v>46174</v>
      </c>
      <c r="AM7268" s="14">
        <f ca="1">IF(AND(tbl_LoanData[[#This Row],[Application Date]]&gt;=EOMONTH(TODAY(),-1)+1,tbl_LoanData[[#This Row],[Application Date]]&lt;=TODAY()),tbl_LoanData[[#This Row],[Loan Amount]],0)</f>
        <v>0</v>
      </c>
      <c r="AN7268" s="14">
        <f>tbl_LoanData[[#This Row],[Amount Paid]]-(Q7268-X7268)</f>
        <v>-140600</v>
      </c>
      <c r="AO7268" s="14">
        <f>IF(tbl_LoanData[[#This Row],[Application Status]]="Approved",1,0)</f>
        <v>0</v>
      </c>
      <c r="AP7268" s="22" t="str">
        <f t="shared" ca="1" si="340"/>
        <v/>
      </c>
      <c r="AQ7268" s="22" t="str">
        <f t="shared" ca="1" si="341"/>
        <v/>
      </c>
    </row>
    <row r="7269" spans="1:43" ht="14.4" customHeight="1" x14ac:dyDescent="0.3">
      <c r="A7269" s="2" t="s">
        <v>10541</v>
      </c>
      <c r="B7269" s="2" t="s">
        <v>10542</v>
      </c>
      <c r="C7269" s="2" t="s">
        <v>687</v>
      </c>
      <c r="D7269" s="2" t="s">
        <v>189</v>
      </c>
      <c r="E7269" s="2" t="s">
        <v>135</v>
      </c>
      <c r="F7269" s="2">
        <v>48</v>
      </c>
      <c r="G7269" s="2" t="s">
        <v>83</v>
      </c>
      <c r="H7269" s="2" t="s">
        <v>84</v>
      </c>
      <c r="I7269" s="2" t="s">
        <v>45</v>
      </c>
      <c r="J7269" s="3">
        <v>46175</v>
      </c>
      <c r="K7269" s="3">
        <v>46191</v>
      </c>
      <c r="L7269" s="2" t="s">
        <v>36</v>
      </c>
      <c r="M7269" s="2" t="s">
        <v>104</v>
      </c>
      <c r="N7269" s="2" t="s">
        <v>105</v>
      </c>
      <c r="O7269" s="4">
        <v>1068000</v>
      </c>
      <c r="P7269" s="4">
        <v>224900</v>
      </c>
      <c r="Q7269" s="4">
        <v>843100</v>
      </c>
      <c r="R7269" s="2">
        <v>60</v>
      </c>
      <c r="S7269" s="5">
        <v>9.8800000000000008</v>
      </c>
      <c r="T7269" s="4">
        <v>20993.19</v>
      </c>
      <c r="U7269" s="2" t="s">
        <v>73</v>
      </c>
      <c r="V7269" s="2" t="s">
        <v>74</v>
      </c>
      <c r="W7269" s="4">
        <v>41986.38</v>
      </c>
      <c r="X7269" s="4">
        <v>1217605.02</v>
      </c>
      <c r="Y7269" s="4">
        <v>1259591.3999999999</v>
      </c>
      <c r="Z7269" s="2">
        <v>0</v>
      </c>
      <c r="AA7269" s="2" t="s">
        <v>56</v>
      </c>
      <c r="AB7269" s="2" t="s">
        <v>15732</v>
      </c>
      <c r="AC7269" s="2" t="s">
        <v>106</v>
      </c>
      <c r="AD7269" s="2" t="s">
        <v>76</v>
      </c>
      <c r="AE7269" s="5">
        <v>78.94</v>
      </c>
      <c r="AF7269" s="2">
        <v>0</v>
      </c>
      <c r="AG7269" s="2" t="s">
        <v>77</v>
      </c>
      <c r="AH7269" s="2">
        <v>16</v>
      </c>
      <c r="AI7269" s="6" t="str">
        <f t="shared" si="339"/>
        <v>45-54</v>
      </c>
      <c r="AJ7269" s="11">
        <f>YEAR(tbl_LoanData[[#This Row],[Application Date]])</f>
        <v>2026</v>
      </c>
      <c r="AK7269" s="11" t="str">
        <f>TEXT(tbl_LoanData[[#This Row],[Application Date]],"MMMM")</f>
        <v>June</v>
      </c>
      <c r="AL7269" s="12">
        <f>DATE(YEAR(tbl_LoanData[[#This Row],[Application Date]]),MONTH(tbl_LoanData[[#This Row],[Application Date]]),1)</f>
        <v>46174</v>
      </c>
      <c r="AM7269" s="14">
        <f ca="1">IF(AND(tbl_LoanData[[#This Row],[Application Date]]&gt;=EOMONTH(TODAY(),-1)+1,tbl_LoanData[[#This Row],[Application Date]]&lt;=TODAY()),tbl_LoanData[[#This Row],[Loan Amount]],0)</f>
        <v>0</v>
      </c>
      <c r="AN7269" s="14">
        <f>tbl_LoanData[[#This Row],[Amount Paid]]-(Q7269-X7269)</f>
        <v>416491.4</v>
      </c>
      <c r="AO7269" s="14">
        <f>IF(tbl_LoanData[[#This Row],[Application Status]]="Approved",1,0)</f>
        <v>1</v>
      </c>
      <c r="AP7269" s="22" t="str">
        <f t="shared" ca="1" si="340"/>
        <v/>
      </c>
      <c r="AQ7269" s="22" t="str">
        <f t="shared" ca="1" si="341"/>
        <v/>
      </c>
    </row>
    <row r="7270" spans="1:43" x14ac:dyDescent="0.3">
      <c r="A7270" s="2" t="s">
        <v>10631</v>
      </c>
      <c r="B7270" s="2" t="s">
        <v>10632</v>
      </c>
      <c r="C7270" s="2" t="s">
        <v>804</v>
      </c>
      <c r="D7270" s="2" t="s">
        <v>142</v>
      </c>
      <c r="E7270" s="2" t="s">
        <v>540</v>
      </c>
      <c r="F7270" s="2">
        <v>56</v>
      </c>
      <c r="G7270" s="2" t="s">
        <v>83</v>
      </c>
      <c r="H7270" s="2" t="s">
        <v>318</v>
      </c>
      <c r="I7270" s="2" t="s">
        <v>42</v>
      </c>
      <c r="J7270" s="3">
        <v>46180</v>
      </c>
      <c r="K7270" s="3"/>
      <c r="L7270" s="2" t="s">
        <v>40</v>
      </c>
      <c r="M7270" s="2" t="s">
        <v>85</v>
      </c>
      <c r="N7270" s="2" t="s">
        <v>274</v>
      </c>
      <c r="O7270" s="4">
        <v>1373000</v>
      </c>
      <c r="P7270" s="4">
        <v>188200</v>
      </c>
      <c r="Q7270" s="4">
        <v>1184800</v>
      </c>
      <c r="R7270" s="2">
        <v>36</v>
      </c>
      <c r="S7270" s="5">
        <v>7.07</v>
      </c>
      <c r="T7270" s="4">
        <v>39891.56</v>
      </c>
      <c r="U7270" s="2" t="s">
        <v>113</v>
      </c>
      <c r="V7270" s="2" t="s">
        <v>97</v>
      </c>
      <c r="W7270" s="4">
        <v>0</v>
      </c>
      <c r="X7270" s="4">
        <v>0</v>
      </c>
      <c r="Y7270" s="4">
        <v>1436096.08</v>
      </c>
      <c r="Z7270" s="2">
        <v>0</v>
      </c>
      <c r="AA7270" s="2" t="s">
        <v>97</v>
      </c>
      <c r="AB7270" s="2" t="s">
        <v>15732</v>
      </c>
      <c r="AC7270" s="2" t="s">
        <v>146</v>
      </c>
      <c r="AD7270" s="2" t="s">
        <v>76</v>
      </c>
      <c r="AE7270" s="5">
        <v>86.29</v>
      </c>
      <c r="AF7270" s="2">
        <v>0</v>
      </c>
      <c r="AG7270" s="2" t="s">
        <v>97</v>
      </c>
      <c r="AH7270" s="2"/>
      <c r="AI7270" s="6" t="str">
        <f t="shared" si="339"/>
        <v>55-64</v>
      </c>
      <c r="AJ7270" s="11">
        <f>YEAR(tbl_LoanData[[#This Row],[Application Date]])</f>
        <v>2026</v>
      </c>
      <c r="AK7270" s="11" t="str">
        <f>TEXT(tbl_LoanData[[#This Row],[Application Date]],"MMMM")</f>
        <v>June</v>
      </c>
      <c r="AL7270" s="12">
        <f>DATE(YEAR(tbl_LoanData[[#This Row],[Application Date]]),MONTH(tbl_LoanData[[#This Row],[Application Date]]),1)</f>
        <v>46174</v>
      </c>
      <c r="AM7270" s="14">
        <f ca="1">IF(AND(tbl_LoanData[[#This Row],[Application Date]]&gt;=EOMONTH(TODAY(),-1)+1,tbl_LoanData[[#This Row],[Application Date]]&lt;=TODAY()),tbl_LoanData[[#This Row],[Loan Amount]],0)</f>
        <v>0</v>
      </c>
      <c r="AN7270" s="14">
        <f>tbl_LoanData[[#This Row],[Amount Paid]]-(Q7270-X7270)</f>
        <v>-1184800</v>
      </c>
      <c r="AO7270" s="14">
        <f>IF(tbl_LoanData[[#This Row],[Application Status]]="Approved",1,0)</f>
        <v>0</v>
      </c>
      <c r="AP7270" s="22" t="str">
        <f t="shared" ca="1" si="340"/>
        <v/>
      </c>
      <c r="AQ7270" s="22" t="str">
        <f t="shared" ca="1" si="341"/>
        <v/>
      </c>
    </row>
    <row r="7271" spans="1:43" ht="14.4" customHeight="1" x14ac:dyDescent="0.3">
      <c r="A7271" s="2" t="s">
        <v>10815</v>
      </c>
      <c r="B7271" s="2" t="s">
        <v>10816</v>
      </c>
      <c r="C7271" s="2" t="s">
        <v>338</v>
      </c>
      <c r="D7271" s="2" t="s">
        <v>161</v>
      </c>
      <c r="E7271" s="2" t="s">
        <v>81</v>
      </c>
      <c r="F7271" s="2">
        <v>45</v>
      </c>
      <c r="G7271" s="2" t="s">
        <v>83</v>
      </c>
      <c r="H7271" s="2" t="s">
        <v>70</v>
      </c>
      <c r="I7271" s="2" t="s">
        <v>50</v>
      </c>
      <c r="J7271" s="3">
        <v>46185</v>
      </c>
      <c r="K7271" s="3">
        <v>46193</v>
      </c>
      <c r="L7271" s="2" t="s">
        <v>39</v>
      </c>
      <c r="M7271" s="2" t="s">
        <v>71</v>
      </c>
      <c r="N7271" s="2" t="s">
        <v>72</v>
      </c>
      <c r="O7271" s="4">
        <v>2199000</v>
      </c>
      <c r="P7271" s="4">
        <v>454500</v>
      </c>
      <c r="Q7271" s="4">
        <v>1744500</v>
      </c>
      <c r="R7271" s="2">
        <v>48</v>
      </c>
      <c r="S7271" s="5">
        <v>5.36</v>
      </c>
      <c r="T7271" s="4">
        <v>44135.85</v>
      </c>
      <c r="U7271" s="2" t="s">
        <v>73</v>
      </c>
      <c r="V7271" s="2" t="s">
        <v>74</v>
      </c>
      <c r="W7271" s="4">
        <v>44135.85</v>
      </c>
      <c r="X7271" s="4">
        <v>2074384.95</v>
      </c>
      <c r="Y7271" s="4">
        <v>2118520.7999999998</v>
      </c>
      <c r="Z7271" s="2">
        <v>0</v>
      </c>
      <c r="AA7271" s="2" t="s">
        <v>56</v>
      </c>
      <c r="AB7271" s="2" t="s">
        <v>15728</v>
      </c>
      <c r="AC7271" s="2" t="s">
        <v>106</v>
      </c>
      <c r="AD7271" s="2" t="s">
        <v>76</v>
      </c>
      <c r="AE7271" s="5">
        <v>79.33</v>
      </c>
      <c r="AF7271" s="2">
        <v>0</v>
      </c>
      <c r="AG7271" s="2" t="s">
        <v>77</v>
      </c>
      <c r="AH7271" s="2">
        <v>8</v>
      </c>
      <c r="AI7271" s="6" t="str">
        <f t="shared" si="339"/>
        <v>45-54</v>
      </c>
      <c r="AJ7271" s="11">
        <f>YEAR(tbl_LoanData[[#This Row],[Application Date]])</f>
        <v>2026</v>
      </c>
      <c r="AK7271" s="11" t="str">
        <f>TEXT(tbl_LoanData[[#This Row],[Application Date]],"MMMM")</f>
        <v>June</v>
      </c>
      <c r="AL7271" s="12">
        <f>DATE(YEAR(tbl_LoanData[[#This Row],[Application Date]]),MONTH(tbl_LoanData[[#This Row],[Application Date]]),1)</f>
        <v>46174</v>
      </c>
      <c r="AM7271" s="14">
        <f ca="1">IF(AND(tbl_LoanData[[#This Row],[Application Date]]&gt;=EOMONTH(TODAY(),-1)+1,tbl_LoanData[[#This Row],[Application Date]]&lt;=TODAY()),tbl_LoanData[[#This Row],[Loan Amount]],0)</f>
        <v>0</v>
      </c>
      <c r="AN7271" s="14">
        <f>tbl_LoanData[[#This Row],[Amount Paid]]-(Q7271-X7271)</f>
        <v>374020.79999999993</v>
      </c>
      <c r="AO7271" s="14">
        <f>IF(tbl_LoanData[[#This Row],[Application Status]]="Approved",1,0)</f>
        <v>1</v>
      </c>
      <c r="AP7271" s="22" t="str">
        <f t="shared" ca="1" si="340"/>
        <v/>
      </c>
      <c r="AQ7271" s="22" t="str">
        <f t="shared" ca="1" si="341"/>
        <v/>
      </c>
    </row>
    <row r="7272" spans="1:43" ht="14.4" customHeight="1" x14ac:dyDescent="0.3">
      <c r="A7272" s="2" t="s">
        <v>10825</v>
      </c>
      <c r="B7272" s="2" t="s">
        <v>10826</v>
      </c>
      <c r="C7272" s="2" t="s">
        <v>281</v>
      </c>
      <c r="D7272" s="2" t="s">
        <v>182</v>
      </c>
      <c r="E7272" s="2" t="s">
        <v>204</v>
      </c>
      <c r="F7272" s="2">
        <v>62</v>
      </c>
      <c r="G7272" s="2" t="s">
        <v>83</v>
      </c>
      <c r="H7272" s="2" t="s">
        <v>156</v>
      </c>
      <c r="I7272" s="2" t="s">
        <v>45</v>
      </c>
      <c r="J7272" s="3">
        <v>46177</v>
      </c>
      <c r="K7272" s="3">
        <v>46181</v>
      </c>
      <c r="L7272" s="2" t="s">
        <v>40</v>
      </c>
      <c r="M7272" s="2" t="s">
        <v>157</v>
      </c>
      <c r="N7272" s="2" t="s">
        <v>328</v>
      </c>
      <c r="O7272" s="4">
        <v>1496000</v>
      </c>
      <c r="P7272" s="4">
        <v>385600</v>
      </c>
      <c r="Q7272" s="4">
        <v>1110400</v>
      </c>
      <c r="R7272" s="2">
        <v>48</v>
      </c>
      <c r="S7272" s="5">
        <v>5.32</v>
      </c>
      <c r="T7272" s="4">
        <v>28056.11</v>
      </c>
      <c r="U7272" s="2" t="s">
        <v>73</v>
      </c>
      <c r="V7272" s="2" t="s">
        <v>74</v>
      </c>
      <c r="W7272" s="4">
        <v>56112.22</v>
      </c>
      <c r="X7272" s="4">
        <v>1290580.8999999999</v>
      </c>
      <c r="Y7272" s="4">
        <v>1346693.1200000001</v>
      </c>
      <c r="Z7272" s="2">
        <v>0</v>
      </c>
      <c r="AA7272" s="2" t="s">
        <v>56</v>
      </c>
      <c r="AB7272" s="2" t="s">
        <v>15733</v>
      </c>
      <c r="AC7272" s="2" t="s">
        <v>213</v>
      </c>
      <c r="AD7272" s="2" t="s">
        <v>76</v>
      </c>
      <c r="AE7272" s="5">
        <v>74.22</v>
      </c>
      <c r="AF7272" s="2">
        <v>0</v>
      </c>
      <c r="AG7272" s="2" t="s">
        <v>77</v>
      </c>
      <c r="AH7272" s="2">
        <v>4</v>
      </c>
      <c r="AI7272" s="6" t="str">
        <f t="shared" si="339"/>
        <v>55-64</v>
      </c>
      <c r="AJ7272" s="11">
        <f>YEAR(tbl_LoanData[[#This Row],[Application Date]])</f>
        <v>2026</v>
      </c>
      <c r="AK7272" s="11" t="str">
        <f>TEXT(tbl_LoanData[[#This Row],[Application Date]],"MMMM")</f>
        <v>June</v>
      </c>
      <c r="AL7272" s="12">
        <f>DATE(YEAR(tbl_LoanData[[#This Row],[Application Date]]),MONTH(tbl_LoanData[[#This Row],[Application Date]]),1)</f>
        <v>46174</v>
      </c>
      <c r="AM7272" s="14">
        <f ca="1">IF(AND(tbl_LoanData[[#This Row],[Application Date]]&gt;=EOMONTH(TODAY(),-1)+1,tbl_LoanData[[#This Row],[Application Date]]&lt;=TODAY()),tbl_LoanData[[#This Row],[Loan Amount]],0)</f>
        <v>0</v>
      </c>
      <c r="AN7272" s="14">
        <f>tbl_LoanData[[#This Row],[Amount Paid]]-(Q7272-X7272)</f>
        <v>236293.11999999991</v>
      </c>
      <c r="AO7272" s="14">
        <f>IF(tbl_LoanData[[#This Row],[Application Status]]="Approved",1,0)</f>
        <v>1</v>
      </c>
      <c r="AP7272" s="22" t="str">
        <f t="shared" ca="1" si="340"/>
        <v/>
      </c>
      <c r="AQ7272" s="22" t="str">
        <f t="shared" ca="1" si="341"/>
        <v/>
      </c>
    </row>
    <row r="7273" spans="1:43" ht="14.4" customHeight="1" x14ac:dyDescent="0.3">
      <c r="A7273" s="2" t="s">
        <v>10977</v>
      </c>
      <c r="B7273" s="2" t="s">
        <v>10978</v>
      </c>
      <c r="C7273" s="2" t="s">
        <v>304</v>
      </c>
      <c r="D7273" s="2" t="s">
        <v>134</v>
      </c>
      <c r="E7273" s="2" t="s">
        <v>67</v>
      </c>
      <c r="F7273" s="2">
        <v>52</v>
      </c>
      <c r="G7273" s="2" t="s">
        <v>83</v>
      </c>
      <c r="H7273" s="2" t="s">
        <v>166</v>
      </c>
      <c r="I7273" s="2" t="s">
        <v>46</v>
      </c>
      <c r="J7273" s="3">
        <v>46192</v>
      </c>
      <c r="K7273" s="3">
        <v>46194</v>
      </c>
      <c r="L7273" s="2" t="s">
        <v>40</v>
      </c>
      <c r="M7273" s="2" t="s">
        <v>71</v>
      </c>
      <c r="N7273" s="2" t="s">
        <v>137</v>
      </c>
      <c r="O7273" s="4">
        <v>1417000</v>
      </c>
      <c r="P7273" s="4">
        <v>465900</v>
      </c>
      <c r="Q7273" s="4">
        <v>951100</v>
      </c>
      <c r="R7273" s="2">
        <v>18</v>
      </c>
      <c r="S7273" s="5">
        <v>12.7</v>
      </c>
      <c r="T7273" s="4">
        <v>62904.7</v>
      </c>
      <c r="U7273" s="2" t="s">
        <v>73</v>
      </c>
      <c r="V7273" s="2" t="s">
        <v>74</v>
      </c>
      <c r="W7273" s="4">
        <v>62904.7</v>
      </c>
      <c r="X7273" s="4">
        <v>1069379.8500000001</v>
      </c>
      <c r="Y7273" s="4">
        <v>1132284.55</v>
      </c>
      <c r="Z7273" s="2">
        <v>0</v>
      </c>
      <c r="AA7273" s="2" t="s">
        <v>56</v>
      </c>
      <c r="AB7273" s="2" t="s">
        <v>15735</v>
      </c>
      <c r="AC7273" s="2" t="s">
        <v>106</v>
      </c>
      <c r="AD7273" s="2" t="s">
        <v>76</v>
      </c>
      <c r="AE7273" s="5">
        <v>67.12</v>
      </c>
      <c r="AF7273" s="2">
        <v>0</v>
      </c>
      <c r="AG7273" s="2" t="s">
        <v>77</v>
      </c>
      <c r="AH7273" s="2">
        <v>2</v>
      </c>
      <c r="AI7273" s="6" t="str">
        <f t="shared" si="339"/>
        <v>45-54</v>
      </c>
      <c r="AJ7273" s="11">
        <f>YEAR(tbl_LoanData[[#This Row],[Application Date]])</f>
        <v>2026</v>
      </c>
      <c r="AK7273" s="11" t="str">
        <f>TEXT(tbl_LoanData[[#This Row],[Application Date]],"MMMM")</f>
        <v>June</v>
      </c>
      <c r="AL7273" s="12">
        <f>DATE(YEAR(tbl_LoanData[[#This Row],[Application Date]]),MONTH(tbl_LoanData[[#This Row],[Application Date]]),1)</f>
        <v>46174</v>
      </c>
      <c r="AM7273" s="14">
        <f ca="1">IF(AND(tbl_LoanData[[#This Row],[Application Date]]&gt;=EOMONTH(TODAY(),-1)+1,tbl_LoanData[[#This Row],[Application Date]]&lt;=TODAY()),tbl_LoanData[[#This Row],[Loan Amount]],0)</f>
        <v>0</v>
      </c>
      <c r="AN7273" s="14">
        <f>tbl_LoanData[[#This Row],[Amount Paid]]-(Q7273-X7273)</f>
        <v>181184.5500000001</v>
      </c>
      <c r="AO7273" s="14">
        <f>IF(tbl_LoanData[[#This Row],[Application Status]]="Approved",1,0)</f>
        <v>1</v>
      </c>
      <c r="AP7273" s="22" t="str">
        <f t="shared" ca="1" si="340"/>
        <v/>
      </c>
      <c r="AQ7273" s="22" t="str">
        <f t="shared" ca="1" si="341"/>
        <v/>
      </c>
    </row>
    <row r="7274" spans="1:43" ht="14.4" customHeight="1" x14ac:dyDescent="0.3">
      <c r="A7274" s="2" t="s">
        <v>11069</v>
      </c>
      <c r="B7274" s="2" t="s">
        <v>11070</v>
      </c>
      <c r="C7274" s="2" t="s">
        <v>804</v>
      </c>
      <c r="D7274" s="2" t="s">
        <v>161</v>
      </c>
      <c r="E7274" s="2" t="s">
        <v>204</v>
      </c>
      <c r="F7274" s="2">
        <v>33</v>
      </c>
      <c r="G7274" s="2" t="s">
        <v>83</v>
      </c>
      <c r="H7274" s="2" t="s">
        <v>278</v>
      </c>
      <c r="I7274" s="2" t="s">
        <v>45</v>
      </c>
      <c r="J7274" s="3">
        <v>46199</v>
      </c>
      <c r="K7274" s="3">
        <v>46211</v>
      </c>
      <c r="L7274" s="2" t="s">
        <v>40</v>
      </c>
      <c r="M7274" s="2" t="s">
        <v>71</v>
      </c>
      <c r="N7274" s="2" t="s">
        <v>137</v>
      </c>
      <c r="O7274" s="4">
        <v>1479000</v>
      </c>
      <c r="P7274" s="4">
        <v>423900</v>
      </c>
      <c r="Q7274" s="4">
        <v>1055100</v>
      </c>
      <c r="R7274" s="2">
        <v>24</v>
      </c>
      <c r="S7274" s="5">
        <v>6.57</v>
      </c>
      <c r="T7274" s="4">
        <v>49739.17</v>
      </c>
      <c r="U7274" s="2" t="s">
        <v>73</v>
      </c>
      <c r="V7274" s="2" t="s">
        <v>74</v>
      </c>
      <c r="W7274" s="4">
        <v>49739.17</v>
      </c>
      <c r="X7274" s="4">
        <v>1144000.97</v>
      </c>
      <c r="Y7274" s="4">
        <v>1193740.1399999999</v>
      </c>
      <c r="Z7274" s="2">
        <v>0</v>
      </c>
      <c r="AA7274" s="2" t="s">
        <v>56</v>
      </c>
      <c r="AB7274" s="2" t="s">
        <v>15732</v>
      </c>
      <c r="AC7274" s="2" t="s">
        <v>129</v>
      </c>
      <c r="AD7274" s="2" t="s">
        <v>76</v>
      </c>
      <c r="AE7274" s="5">
        <v>71.34</v>
      </c>
      <c r="AF7274" s="2">
        <v>0</v>
      </c>
      <c r="AG7274" s="2" t="s">
        <v>77</v>
      </c>
      <c r="AH7274" s="2">
        <v>12</v>
      </c>
      <c r="AI7274" s="6" t="str">
        <f t="shared" si="339"/>
        <v>25-34</v>
      </c>
      <c r="AJ7274" s="11">
        <f>YEAR(tbl_LoanData[[#This Row],[Application Date]])</f>
        <v>2026</v>
      </c>
      <c r="AK7274" s="11" t="str">
        <f>TEXT(tbl_LoanData[[#This Row],[Application Date]],"MMMM")</f>
        <v>June</v>
      </c>
      <c r="AL7274" s="12">
        <f>DATE(YEAR(tbl_LoanData[[#This Row],[Application Date]]),MONTH(tbl_LoanData[[#This Row],[Application Date]]),1)</f>
        <v>46174</v>
      </c>
      <c r="AM7274" s="14">
        <f ca="1">IF(AND(tbl_LoanData[[#This Row],[Application Date]]&gt;=EOMONTH(TODAY(),-1)+1,tbl_LoanData[[#This Row],[Application Date]]&lt;=TODAY()),tbl_LoanData[[#This Row],[Loan Amount]],0)</f>
        <v>0</v>
      </c>
      <c r="AN7274" s="14">
        <f>tbl_LoanData[[#This Row],[Amount Paid]]-(Q7274-X7274)</f>
        <v>138640.13999999996</v>
      </c>
      <c r="AO7274" s="14">
        <f>IF(tbl_LoanData[[#This Row],[Application Status]]="Approved",1,0)</f>
        <v>1</v>
      </c>
      <c r="AP7274" s="22" t="str">
        <f t="shared" ca="1" si="340"/>
        <v/>
      </c>
      <c r="AQ7274" s="22" t="str">
        <f t="shared" ca="1" si="341"/>
        <v/>
      </c>
    </row>
    <row r="7275" spans="1:43" ht="14.4" customHeight="1" x14ac:dyDescent="0.3">
      <c r="A7275" s="2" t="s">
        <v>11115</v>
      </c>
      <c r="B7275" s="2" t="s">
        <v>11116</v>
      </c>
      <c r="C7275" s="2" t="s">
        <v>549</v>
      </c>
      <c r="D7275" s="2" t="s">
        <v>176</v>
      </c>
      <c r="E7275" s="2" t="s">
        <v>311</v>
      </c>
      <c r="F7275" s="2">
        <v>28</v>
      </c>
      <c r="G7275" s="2" t="s">
        <v>83</v>
      </c>
      <c r="H7275" s="2" t="s">
        <v>269</v>
      </c>
      <c r="I7275" s="2" t="s">
        <v>46</v>
      </c>
      <c r="J7275" s="3">
        <v>46178</v>
      </c>
      <c r="K7275" s="3">
        <v>46188</v>
      </c>
      <c r="L7275" s="2" t="s">
        <v>40</v>
      </c>
      <c r="M7275" s="2" t="s">
        <v>94</v>
      </c>
      <c r="N7275" s="2" t="s">
        <v>95</v>
      </c>
      <c r="O7275" s="4">
        <v>968000</v>
      </c>
      <c r="P7275" s="4">
        <v>314400</v>
      </c>
      <c r="Q7275" s="4">
        <v>653600</v>
      </c>
      <c r="R7275" s="2">
        <v>18</v>
      </c>
      <c r="S7275" s="5">
        <v>11.78</v>
      </c>
      <c r="T7275" s="4">
        <v>42727.28</v>
      </c>
      <c r="U7275" s="2" t="s">
        <v>73</v>
      </c>
      <c r="V7275" s="2" t="s">
        <v>74</v>
      </c>
      <c r="W7275" s="4">
        <v>85454.56</v>
      </c>
      <c r="X7275" s="4">
        <v>683636.56</v>
      </c>
      <c r="Y7275" s="4">
        <v>769091.12</v>
      </c>
      <c r="Z7275" s="2">
        <v>0</v>
      </c>
      <c r="AA7275" s="2" t="s">
        <v>56</v>
      </c>
      <c r="AB7275" s="2" t="s">
        <v>15732</v>
      </c>
      <c r="AC7275" s="2" t="s">
        <v>360</v>
      </c>
      <c r="AD7275" s="2" t="s">
        <v>76</v>
      </c>
      <c r="AE7275" s="5">
        <v>67.52</v>
      </c>
      <c r="AF7275" s="2">
        <v>0</v>
      </c>
      <c r="AG7275" s="2" t="s">
        <v>77</v>
      </c>
      <c r="AH7275" s="2">
        <v>10</v>
      </c>
      <c r="AI7275" s="6" t="str">
        <f t="shared" si="339"/>
        <v>25-34</v>
      </c>
      <c r="AJ7275" s="11">
        <f>YEAR(tbl_LoanData[[#This Row],[Application Date]])</f>
        <v>2026</v>
      </c>
      <c r="AK7275" s="11" t="str">
        <f>TEXT(tbl_LoanData[[#This Row],[Application Date]],"MMMM")</f>
        <v>June</v>
      </c>
      <c r="AL7275" s="12">
        <f>DATE(YEAR(tbl_LoanData[[#This Row],[Application Date]]),MONTH(tbl_LoanData[[#This Row],[Application Date]]),1)</f>
        <v>46174</v>
      </c>
      <c r="AM7275" s="14">
        <f ca="1">IF(AND(tbl_LoanData[[#This Row],[Application Date]]&gt;=EOMONTH(TODAY(),-1)+1,tbl_LoanData[[#This Row],[Application Date]]&lt;=TODAY()),tbl_LoanData[[#This Row],[Loan Amount]],0)</f>
        <v>0</v>
      </c>
      <c r="AN7275" s="14">
        <f>tbl_LoanData[[#This Row],[Amount Paid]]-(Q7275-X7275)</f>
        <v>115491.12000000005</v>
      </c>
      <c r="AO7275" s="14">
        <f>IF(tbl_LoanData[[#This Row],[Application Status]]="Approved",1,0)</f>
        <v>1</v>
      </c>
      <c r="AP7275" s="22" t="str">
        <f t="shared" ca="1" si="340"/>
        <v/>
      </c>
      <c r="AQ7275" s="22" t="str">
        <f t="shared" ca="1" si="341"/>
        <v/>
      </c>
    </row>
    <row r="7276" spans="1:43" ht="14.4" customHeight="1" x14ac:dyDescent="0.3">
      <c r="A7276" s="2" t="s">
        <v>11195</v>
      </c>
      <c r="B7276" s="2" t="s">
        <v>11196</v>
      </c>
      <c r="C7276" s="2" t="s">
        <v>240</v>
      </c>
      <c r="D7276" s="2" t="s">
        <v>161</v>
      </c>
      <c r="E7276" s="2" t="s">
        <v>150</v>
      </c>
      <c r="F7276" s="2">
        <v>55</v>
      </c>
      <c r="G7276" s="2" t="s">
        <v>83</v>
      </c>
      <c r="H7276" s="2" t="s">
        <v>318</v>
      </c>
      <c r="I7276" s="2" t="s">
        <v>42</v>
      </c>
      <c r="J7276" s="3">
        <v>46174</v>
      </c>
      <c r="K7276" s="3"/>
      <c r="L7276" s="2" t="s">
        <v>40</v>
      </c>
      <c r="M7276" s="2" t="s">
        <v>94</v>
      </c>
      <c r="N7276" s="2" t="s">
        <v>95</v>
      </c>
      <c r="O7276" s="4">
        <v>1411000</v>
      </c>
      <c r="P7276" s="4">
        <v>161800</v>
      </c>
      <c r="Q7276" s="4">
        <v>1249200</v>
      </c>
      <c r="R7276" s="2">
        <v>12</v>
      </c>
      <c r="S7276" s="5">
        <v>11.4</v>
      </c>
      <c r="T7276" s="4">
        <v>115967.4</v>
      </c>
      <c r="U7276" s="2" t="s">
        <v>96</v>
      </c>
      <c r="V7276" s="2" t="s">
        <v>97</v>
      </c>
      <c r="W7276" s="4">
        <v>0</v>
      </c>
      <c r="X7276" s="4">
        <v>0</v>
      </c>
      <c r="Y7276" s="4">
        <v>1391608.8</v>
      </c>
      <c r="Z7276" s="2">
        <v>0</v>
      </c>
      <c r="AA7276" s="2" t="s">
        <v>97</v>
      </c>
      <c r="AB7276" s="2" t="s">
        <v>15732</v>
      </c>
      <c r="AC7276" s="2" t="s">
        <v>121</v>
      </c>
      <c r="AD7276" s="2" t="s">
        <v>76</v>
      </c>
      <c r="AE7276" s="5">
        <v>88.53</v>
      </c>
      <c r="AF7276" s="2">
        <v>0</v>
      </c>
      <c r="AG7276" s="2" t="s">
        <v>97</v>
      </c>
      <c r="AH7276" s="2"/>
      <c r="AI7276" s="6" t="str">
        <f t="shared" si="339"/>
        <v>55-64</v>
      </c>
      <c r="AJ7276" s="11">
        <f>YEAR(tbl_LoanData[[#This Row],[Application Date]])</f>
        <v>2026</v>
      </c>
      <c r="AK7276" s="11" t="str">
        <f>TEXT(tbl_LoanData[[#This Row],[Application Date]],"MMMM")</f>
        <v>June</v>
      </c>
      <c r="AL7276" s="12">
        <f>DATE(YEAR(tbl_LoanData[[#This Row],[Application Date]]),MONTH(tbl_LoanData[[#This Row],[Application Date]]),1)</f>
        <v>46174</v>
      </c>
      <c r="AM7276" s="14">
        <f ca="1">IF(AND(tbl_LoanData[[#This Row],[Application Date]]&gt;=EOMONTH(TODAY(),-1)+1,tbl_LoanData[[#This Row],[Application Date]]&lt;=TODAY()),tbl_LoanData[[#This Row],[Loan Amount]],0)</f>
        <v>0</v>
      </c>
      <c r="AN7276" s="14">
        <f>tbl_LoanData[[#This Row],[Amount Paid]]-(Q7276-X7276)</f>
        <v>-1249200</v>
      </c>
      <c r="AO7276" s="14">
        <f>IF(tbl_LoanData[[#This Row],[Application Status]]="Approved",1,0)</f>
        <v>0</v>
      </c>
      <c r="AP7276" s="22" t="str">
        <f t="shared" ca="1" si="340"/>
        <v/>
      </c>
      <c r="AQ7276" s="22" t="str">
        <f t="shared" ca="1" si="341"/>
        <v/>
      </c>
    </row>
    <row r="7277" spans="1:43" ht="14.4" customHeight="1" x14ac:dyDescent="0.3">
      <c r="A7277" s="2" t="s">
        <v>11293</v>
      </c>
      <c r="B7277" s="2" t="s">
        <v>11294</v>
      </c>
      <c r="C7277" s="2" t="s">
        <v>281</v>
      </c>
      <c r="D7277" s="2" t="s">
        <v>102</v>
      </c>
      <c r="E7277" s="2" t="s">
        <v>204</v>
      </c>
      <c r="F7277" s="2">
        <v>59</v>
      </c>
      <c r="G7277" s="2" t="s">
        <v>83</v>
      </c>
      <c r="H7277" s="2" t="s">
        <v>151</v>
      </c>
      <c r="I7277" s="2" t="s">
        <v>46</v>
      </c>
      <c r="J7277" s="3">
        <v>46199</v>
      </c>
      <c r="K7277" s="3">
        <v>46201</v>
      </c>
      <c r="L7277" s="2" t="s">
        <v>40</v>
      </c>
      <c r="M7277" s="2" t="s">
        <v>111</v>
      </c>
      <c r="N7277" s="2" t="s">
        <v>369</v>
      </c>
      <c r="O7277" s="4">
        <v>812000</v>
      </c>
      <c r="P7277" s="4">
        <v>255200</v>
      </c>
      <c r="Q7277" s="4">
        <v>556800</v>
      </c>
      <c r="R7277" s="2">
        <v>12</v>
      </c>
      <c r="S7277" s="5">
        <v>9.24</v>
      </c>
      <c r="T7277" s="4">
        <v>50687.360000000001</v>
      </c>
      <c r="U7277" s="2" t="s">
        <v>73</v>
      </c>
      <c r="V7277" s="2" t="s">
        <v>74</v>
      </c>
      <c r="W7277" s="4">
        <v>50687.360000000001</v>
      </c>
      <c r="X7277" s="4">
        <v>557560.96</v>
      </c>
      <c r="Y7277" s="4">
        <v>608248.31999999995</v>
      </c>
      <c r="Z7277" s="2">
        <v>0</v>
      </c>
      <c r="AA7277" s="2" t="s">
        <v>56</v>
      </c>
      <c r="AB7277" s="2" t="s">
        <v>15730</v>
      </c>
      <c r="AC7277" s="2" t="s">
        <v>129</v>
      </c>
      <c r="AD7277" s="2" t="s">
        <v>76</v>
      </c>
      <c r="AE7277" s="5">
        <v>68.569999999999993</v>
      </c>
      <c r="AF7277" s="2">
        <v>0</v>
      </c>
      <c r="AG7277" s="2" t="s">
        <v>77</v>
      </c>
      <c r="AH7277" s="2">
        <v>2</v>
      </c>
      <c r="AI7277" s="6" t="str">
        <f t="shared" si="339"/>
        <v>55-64</v>
      </c>
      <c r="AJ7277" s="11">
        <f>YEAR(tbl_LoanData[[#This Row],[Application Date]])</f>
        <v>2026</v>
      </c>
      <c r="AK7277" s="11" t="str">
        <f>TEXT(tbl_LoanData[[#This Row],[Application Date]],"MMMM")</f>
        <v>June</v>
      </c>
      <c r="AL7277" s="12">
        <f>DATE(YEAR(tbl_LoanData[[#This Row],[Application Date]]),MONTH(tbl_LoanData[[#This Row],[Application Date]]),1)</f>
        <v>46174</v>
      </c>
      <c r="AM7277" s="14">
        <f ca="1">IF(AND(tbl_LoanData[[#This Row],[Application Date]]&gt;=EOMONTH(TODAY(),-1)+1,tbl_LoanData[[#This Row],[Application Date]]&lt;=TODAY()),tbl_LoanData[[#This Row],[Loan Amount]],0)</f>
        <v>0</v>
      </c>
      <c r="AN7277" s="14">
        <f>tbl_LoanData[[#This Row],[Amount Paid]]-(Q7277-X7277)</f>
        <v>51448.319999999963</v>
      </c>
      <c r="AO7277" s="14">
        <f>IF(tbl_LoanData[[#This Row],[Application Status]]="Approved",1,0)</f>
        <v>1</v>
      </c>
      <c r="AP7277" s="22" t="str">
        <f t="shared" ca="1" si="340"/>
        <v/>
      </c>
      <c r="AQ7277" s="22" t="str">
        <f t="shared" ca="1" si="341"/>
        <v/>
      </c>
    </row>
    <row r="7278" spans="1:43" ht="14.4" customHeight="1" x14ac:dyDescent="0.3">
      <c r="A7278" s="2" t="s">
        <v>11411</v>
      </c>
      <c r="B7278" s="2" t="s">
        <v>11412</v>
      </c>
      <c r="C7278" s="2" t="s">
        <v>347</v>
      </c>
      <c r="D7278" s="2" t="s">
        <v>209</v>
      </c>
      <c r="E7278" s="2" t="s">
        <v>165</v>
      </c>
      <c r="F7278" s="2">
        <v>61</v>
      </c>
      <c r="G7278" s="2" t="s">
        <v>69</v>
      </c>
      <c r="H7278" s="2" t="s">
        <v>285</v>
      </c>
      <c r="I7278" s="2" t="s">
        <v>55</v>
      </c>
      <c r="J7278" s="3">
        <v>46191</v>
      </c>
      <c r="K7278" s="3">
        <v>46210</v>
      </c>
      <c r="L7278" s="2" t="s">
        <v>39</v>
      </c>
      <c r="M7278" s="2" t="s">
        <v>94</v>
      </c>
      <c r="N7278" s="2" t="s">
        <v>365</v>
      </c>
      <c r="O7278" s="4">
        <v>1695000</v>
      </c>
      <c r="P7278" s="4">
        <v>261600</v>
      </c>
      <c r="Q7278" s="4">
        <v>1433400</v>
      </c>
      <c r="R7278" s="2">
        <v>48</v>
      </c>
      <c r="S7278" s="5">
        <v>11.39</v>
      </c>
      <c r="T7278" s="4">
        <v>43467.86</v>
      </c>
      <c r="U7278" s="2" t="s">
        <v>73</v>
      </c>
      <c r="V7278" s="2" t="s">
        <v>74</v>
      </c>
      <c r="W7278" s="4">
        <v>0</v>
      </c>
      <c r="X7278" s="4">
        <v>2086457.04</v>
      </c>
      <c r="Y7278" s="4">
        <v>2086457.04</v>
      </c>
      <c r="Z7278" s="2">
        <v>28</v>
      </c>
      <c r="AA7278" s="2" t="s">
        <v>57</v>
      </c>
      <c r="AB7278" s="2" t="s">
        <v>15735</v>
      </c>
      <c r="AC7278" s="2" t="s">
        <v>121</v>
      </c>
      <c r="AD7278" s="2" t="s">
        <v>76</v>
      </c>
      <c r="AE7278" s="5">
        <v>84.57</v>
      </c>
      <c r="AF7278" s="2">
        <v>1</v>
      </c>
      <c r="AG7278" s="2" t="s">
        <v>77</v>
      </c>
      <c r="AH7278" s="2">
        <v>19</v>
      </c>
      <c r="AI7278" s="6" t="str">
        <f t="shared" si="339"/>
        <v>55-64</v>
      </c>
      <c r="AJ7278" s="11">
        <f>YEAR(tbl_LoanData[[#This Row],[Application Date]])</f>
        <v>2026</v>
      </c>
      <c r="AK7278" s="11" t="str">
        <f>TEXT(tbl_LoanData[[#This Row],[Application Date]],"MMMM")</f>
        <v>June</v>
      </c>
      <c r="AL7278" s="12">
        <f>DATE(YEAR(tbl_LoanData[[#This Row],[Application Date]]),MONTH(tbl_LoanData[[#This Row],[Application Date]]),1)</f>
        <v>46174</v>
      </c>
      <c r="AM7278" s="14">
        <f ca="1">IF(AND(tbl_LoanData[[#This Row],[Application Date]]&gt;=EOMONTH(TODAY(),-1)+1,tbl_LoanData[[#This Row],[Application Date]]&lt;=TODAY()),tbl_LoanData[[#This Row],[Loan Amount]],0)</f>
        <v>0</v>
      </c>
      <c r="AN7278" s="14">
        <f>tbl_LoanData[[#This Row],[Amount Paid]]-(Q7278-X7278)</f>
        <v>653057.04</v>
      </c>
      <c r="AO7278" s="14">
        <f>IF(tbl_LoanData[[#This Row],[Application Status]]="Approved",1,0)</f>
        <v>1</v>
      </c>
      <c r="AP7278" s="22" t="str">
        <f t="shared" ca="1" si="340"/>
        <v/>
      </c>
      <c r="AQ7278" s="22" t="str">
        <f t="shared" ca="1" si="341"/>
        <v/>
      </c>
    </row>
    <row r="7279" spans="1:43" ht="14.4" customHeight="1" x14ac:dyDescent="0.3">
      <c r="A7279" s="2" t="s">
        <v>11675</v>
      </c>
      <c r="B7279" s="2" t="s">
        <v>11676</v>
      </c>
      <c r="C7279" s="2" t="s">
        <v>405</v>
      </c>
      <c r="D7279" s="2" t="s">
        <v>189</v>
      </c>
      <c r="E7279" s="2" t="s">
        <v>402</v>
      </c>
      <c r="F7279" s="2">
        <v>43</v>
      </c>
      <c r="G7279" s="2" t="s">
        <v>69</v>
      </c>
      <c r="H7279" s="2" t="s">
        <v>119</v>
      </c>
      <c r="I7279" s="2" t="s">
        <v>43</v>
      </c>
      <c r="J7279" s="3">
        <v>46174</v>
      </c>
      <c r="K7279" s="3"/>
      <c r="L7279" s="2" t="s">
        <v>39</v>
      </c>
      <c r="M7279" s="2" t="s">
        <v>71</v>
      </c>
      <c r="N7279" s="2" t="s">
        <v>294</v>
      </c>
      <c r="O7279" s="4">
        <v>2447000</v>
      </c>
      <c r="P7279" s="4">
        <v>920600</v>
      </c>
      <c r="Q7279" s="4">
        <v>1526400</v>
      </c>
      <c r="R7279" s="2">
        <v>36</v>
      </c>
      <c r="S7279" s="5">
        <v>14.24</v>
      </c>
      <c r="T7279" s="4">
        <v>60513.279999999999</v>
      </c>
      <c r="U7279" s="2" t="s">
        <v>113</v>
      </c>
      <c r="V7279" s="2" t="s">
        <v>97</v>
      </c>
      <c r="W7279" s="4">
        <v>0</v>
      </c>
      <c r="X7279" s="4">
        <v>0</v>
      </c>
      <c r="Y7279" s="4">
        <v>2178478.0800000001</v>
      </c>
      <c r="Z7279" s="2">
        <v>0</v>
      </c>
      <c r="AA7279" s="2" t="s">
        <v>97</v>
      </c>
      <c r="AB7279" s="2" t="s">
        <v>15727</v>
      </c>
      <c r="AC7279" s="2" t="s">
        <v>75</v>
      </c>
      <c r="AD7279" s="2" t="s">
        <v>76</v>
      </c>
      <c r="AE7279" s="5">
        <v>62.38</v>
      </c>
      <c r="AF7279" s="2">
        <v>0</v>
      </c>
      <c r="AG7279" s="2" t="s">
        <v>97</v>
      </c>
      <c r="AH7279" s="2"/>
      <c r="AI7279" s="6" t="str">
        <f t="shared" si="339"/>
        <v>35-44</v>
      </c>
      <c r="AJ7279" s="11">
        <f>YEAR(tbl_LoanData[[#This Row],[Application Date]])</f>
        <v>2026</v>
      </c>
      <c r="AK7279" s="11" t="str">
        <f>TEXT(tbl_LoanData[[#This Row],[Application Date]],"MMMM")</f>
        <v>June</v>
      </c>
      <c r="AL7279" s="12">
        <f>DATE(YEAR(tbl_LoanData[[#This Row],[Application Date]]),MONTH(tbl_LoanData[[#This Row],[Application Date]]),1)</f>
        <v>46174</v>
      </c>
      <c r="AM7279" s="14">
        <f ca="1">IF(AND(tbl_LoanData[[#This Row],[Application Date]]&gt;=EOMONTH(TODAY(),-1)+1,tbl_LoanData[[#This Row],[Application Date]]&lt;=TODAY()),tbl_LoanData[[#This Row],[Loan Amount]],0)</f>
        <v>0</v>
      </c>
      <c r="AN7279" s="14">
        <f>tbl_LoanData[[#This Row],[Amount Paid]]-(Q7279-X7279)</f>
        <v>-1526400</v>
      </c>
      <c r="AO7279" s="14">
        <f>IF(tbl_LoanData[[#This Row],[Application Status]]="Approved",1,0)</f>
        <v>0</v>
      </c>
      <c r="AP7279" s="22" t="str">
        <f t="shared" ca="1" si="340"/>
        <v/>
      </c>
      <c r="AQ7279" s="22" t="str">
        <f t="shared" ca="1" si="341"/>
        <v/>
      </c>
    </row>
    <row r="7280" spans="1:43" ht="14.4" customHeight="1" x14ac:dyDescent="0.3">
      <c r="A7280" s="2" t="s">
        <v>11693</v>
      </c>
      <c r="B7280" s="2" t="s">
        <v>11694</v>
      </c>
      <c r="C7280" s="2" t="s">
        <v>243</v>
      </c>
      <c r="D7280" s="2" t="s">
        <v>204</v>
      </c>
      <c r="E7280" s="2" t="s">
        <v>91</v>
      </c>
      <c r="F7280" s="2">
        <v>56</v>
      </c>
      <c r="G7280" s="2" t="s">
        <v>83</v>
      </c>
      <c r="H7280" s="2" t="s">
        <v>126</v>
      </c>
      <c r="I7280" s="2" t="s">
        <v>44</v>
      </c>
      <c r="J7280" s="3">
        <v>46198</v>
      </c>
      <c r="K7280" s="3">
        <v>46205</v>
      </c>
      <c r="L7280" s="2" t="s">
        <v>40</v>
      </c>
      <c r="M7280" s="2" t="s">
        <v>94</v>
      </c>
      <c r="N7280" s="2" t="s">
        <v>95</v>
      </c>
      <c r="O7280" s="4">
        <v>822000</v>
      </c>
      <c r="P7280" s="4">
        <v>98100</v>
      </c>
      <c r="Q7280" s="4">
        <v>723900</v>
      </c>
      <c r="R7280" s="2">
        <v>48</v>
      </c>
      <c r="S7280" s="5">
        <v>5.0199999999999996</v>
      </c>
      <c r="T7280" s="4">
        <v>18109.560000000001</v>
      </c>
      <c r="U7280" s="2" t="s">
        <v>73</v>
      </c>
      <c r="V7280" s="2" t="s">
        <v>74</v>
      </c>
      <c r="W7280" s="4">
        <v>0</v>
      </c>
      <c r="X7280" s="4">
        <v>869259.12</v>
      </c>
      <c r="Y7280" s="4">
        <v>869259.12</v>
      </c>
      <c r="Z7280" s="2">
        <v>32</v>
      </c>
      <c r="AA7280" s="2" t="s">
        <v>58</v>
      </c>
      <c r="AB7280" s="2" t="s">
        <v>15736</v>
      </c>
      <c r="AC7280" s="2" t="s">
        <v>332</v>
      </c>
      <c r="AD7280" s="2" t="s">
        <v>76</v>
      </c>
      <c r="AE7280" s="5">
        <v>88.07</v>
      </c>
      <c r="AF7280" s="2">
        <v>1</v>
      </c>
      <c r="AG7280" s="2" t="s">
        <v>15718</v>
      </c>
      <c r="AH7280" s="2">
        <v>7</v>
      </c>
      <c r="AI7280" s="6" t="str">
        <f t="shared" si="339"/>
        <v>55-64</v>
      </c>
      <c r="AJ7280" s="11">
        <f>YEAR(tbl_LoanData[[#This Row],[Application Date]])</f>
        <v>2026</v>
      </c>
      <c r="AK7280" s="11" t="str">
        <f>TEXT(tbl_LoanData[[#This Row],[Application Date]],"MMMM")</f>
        <v>June</v>
      </c>
      <c r="AL7280" s="12">
        <f>DATE(YEAR(tbl_LoanData[[#This Row],[Application Date]]),MONTH(tbl_LoanData[[#This Row],[Application Date]]),1)</f>
        <v>46174</v>
      </c>
      <c r="AM7280" s="14">
        <f ca="1">IF(AND(tbl_LoanData[[#This Row],[Application Date]]&gt;=EOMONTH(TODAY(),-1)+1,tbl_LoanData[[#This Row],[Application Date]]&lt;=TODAY()),tbl_LoanData[[#This Row],[Loan Amount]],0)</f>
        <v>0</v>
      </c>
      <c r="AN7280" s="14">
        <f>tbl_LoanData[[#This Row],[Amount Paid]]-(Q7280-X7280)</f>
        <v>145359.12</v>
      </c>
      <c r="AO7280" s="14">
        <f>IF(tbl_LoanData[[#This Row],[Application Status]]="Approved",1,0)</f>
        <v>1</v>
      </c>
      <c r="AP7280" s="22" t="str">
        <f t="shared" ca="1" si="340"/>
        <v/>
      </c>
      <c r="AQ7280" s="22" t="str">
        <f t="shared" ca="1" si="341"/>
        <v/>
      </c>
    </row>
    <row r="7281" spans="1:43" ht="14.4" customHeight="1" x14ac:dyDescent="0.3">
      <c r="A7281" s="2" t="s">
        <v>11729</v>
      </c>
      <c r="B7281" s="2" t="s">
        <v>11730</v>
      </c>
      <c r="C7281" s="2" t="s">
        <v>133</v>
      </c>
      <c r="D7281" s="2" t="s">
        <v>311</v>
      </c>
      <c r="E7281" s="2" t="s">
        <v>210</v>
      </c>
      <c r="F7281" s="2">
        <v>61</v>
      </c>
      <c r="G7281" s="2" t="s">
        <v>69</v>
      </c>
      <c r="H7281" s="2" t="s">
        <v>318</v>
      </c>
      <c r="I7281" s="2" t="s">
        <v>42</v>
      </c>
      <c r="J7281" s="3">
        <v>46196</v>
      </c>
      <c r="K7281" s="3">
        <v>46201</v>
      </c>
      <c r="L7281" s="2" t="s">
        <v>40</v>
      </c>
      <c r="M7281" s="2" t="s">
        <v>157</v>
      </c>
      <c r="N7281" s="2" t="s">
        <v>299</v>
      </c>
      <c r="O7281" s="4">
        <v>1300000</v>
      </c>
      <c r="P7281" s="4">
        <v>324900</v>
      </c>
      <c r="Q7281" s="4">
        <v>975100</v>
      </c>
      <c r="R7281" s="2">
        <v>48</v>
      </c>
      <c r="S7281" s="5">
        <v>13.62</v>
      </c>
      <c r="T7281" s="4">
        <v>31381.97</v>
      </c>
      <c r="U7281" s="2" t="s">
        <v>73</v>
      </c>
      <c r="V7281" s="2" t="s">
        <v>74</v>
      </c>
      <c r="W7281" s="4">
        <v>0</v>
      </c>
      <c r="X7281" s="4">
        <v>1506334.48</v>
      </c>
      <c r="Y7281" s="4">
        <v>1506334.48</v>
      </c>
      <c r="Z7281" s="2">
        <v>32</v>
      </c>
      <c r="AA7281" s="2" t="s">
        <v>58</v>
      </c>
      <c r="AB7281" s="2" t="s">
        <v>15736</v>
      </c>
      <c r="AC7281" s="2" t="s">
        <v>360</v>
      </c>
      <c r="AD7281" s="2" t="s">
        <v>76</v>
      </c>
      <c r="AE7281" s="5">
        <v>75.010000000000005</v>
      </c>
      <c r="AF7281" s="2">
        <v>1</v>
      </c>
      <c r="AG7281" s="2" t="s">
        <v>15718</v>
      </c>
      <c r="AH7281" s="2">
        <v>5</v>
      </c>
      <c r="AI7281" s="6" t="str">
        <f t="shared" si="339"/>
        <v>55-64</v>
      </c>
      <c r="AJ7281" s="11">
        <f>YEAR(tbl_LoanData[[#This Row],[Application Date]])</f>
        <v>2026</v>
      </c>
      <c r="AK7281" s="11" t="str">
        <f>TEXT(tbl_LoanData[[#This Row],[Application Date]],"MMMM")</f>
        <v>June</v>
      </c>
      <c r="AL7281" s="12">
        <f>DATE(YEAR(tbl_LoanData[[#This Row],[Application Date]]),MONTH(tbl_LoanData[[#This Row],[Application Date]]),1)</f>
        <v>46174</v>
      </c>
      <c r="AM7281" s="14">
        <f ca="1">IF(AND(tbl_LoanData[[#This Row],[Application Date]]&gt;=EOMONTH(TODAY(),-1)+1,tbl_LoanData[[#This Row],[Application Date]]&lt;=TODAY()),tbl_LoanData[[#This Row],[Loan Amount]],0)</f>
        <v>0</v>
      </c>
      <c r="AN7281" s="14">
        <f>tbl_LoanData[[#This Row],[Amount Paid]]-(Q7281-X7281)</f>
        <v>531234.48</v>
      </c>
      <c r="AO7281" s="14">
        <f>IF(tbl_LoanData[[#This Row],[Application Status]]="Approved",1,0)</f>
        <v>1</v>
      </c>
      <c r="AP7281" s="22" t="str">
        <f t="shared" ca="1" si="340"/>
        <v/>
      </c>
      <c r="AQ7281" s="22" t="str">
        <f t="shared" ca="1" si="341"/>
        <v/>
      </c>
    </row>
    <row r="7282" spans="1:43" ht="14.4" customHeight="1" x14ac:dyDescent="0.3">
      <c r="A7282" s="2" t="s">
        <v>11737</v>
      </c>
      <c r="B7282" s="2" t="s">
        <v>11738</v>
      </c>
      <c r="C7282" s="2" t="s">
        <v>390</v>
      </c>
      <c r="D7282" s="2" t="s">
        <v>81</v>
      </c>
      <c r="E7282" s="2" t="s">
        <v>323</v>
      </c>
      <c r="F7282" s="2">
        <v>24</v>
      </c>
      <c r="G7282" s="2" t="s">
        <v>83</v>
      </c>
      <c r="H7282" s="2" t="s">
        <v>84</v>
      </c>
      <c r="I7282" s="2" t="s">
        <v>45</v>
      </c>
      <c r="J7282" s="3">
        <v>46176</v>
      </c>
      <c r="K7282" s="3">
        <v>46179</v>
      </c>
      <c r="L7282" s="2" t="s">
        <v>41</v>
      </c>
      <c r="M7282" s="2" t="s">
        <v>144</v>
      </c>
      <c r="N7282" s="2" t="s">
        <v>857</v>
      </c>
      <c r="O7282" s="4">
        <v>3662000</v>
      </c>
      <c r="P7282" s="4">
        <v>794600</v>
      </c>
      <c r="Q7282" s="4">
        <v>2867400</v>
      </c>
      <c r="R7282" s="2">
        <v>24</v>
      </c>
      <c r="S7282" s="5">
        <v>14.41</v>
      </c>
      <c r="T7282" s="4">
        <v>153907.70000000001</v>
      </c>
      <c r="U7282" s="2" t="s">
        <v>73</v>
      </c>
      <c r="V7282" s="2" t="s">
        <v>74</v>
      </c>
      <c r="W7282" s="4">
        <v>307815.40000000002</v>
      </c>
      <c r="X7282" s="4">
        <v>3385969.28</v>
      </c>
      <c r="Y7282" s="4">
        <v>3693784.68</v>
      </c>
      <c r="Z7282" s="2">
        <v>0</v>
      </c>
      <c r="AA7282" s="2" t="s">
        <v>56</v>
      </c>
      <c r="AB7282" s="2" t="s">
        <v>15729</v>
      </c>
      <c r="AC7282" s="2" t="s">
        <v>360</v>
      </c>
      <c r="AD7282" s="2" t="s">
        <v>76</v>
      </c>
      <c r="AE7282" s="5">
        <v>78.3</v>
      </c>
      <c r="AF7282" s="2">
        <v>0</v>
      </c>
      <c r="AG7282" s="2" t="s">
        <v>77</v>
      </c>
      <c r="AH7282" s="2">
        <v>3</v>
      </c>
      <c r="AI7282" s="6" t="str">
        <f t="shared" si="339"/>
        <v>18-24</v>
      </c>
      <c r="AJ7282" s="11">
        <f>YEAR(tbl_LoanData[[#This Row],[Application Date]])</f>
        <v>2026</v>
      </c>
      <c r="AK7282" s="11" t="str">
        <f>TEXT(tbl_LoanData[[#This Row],[Application Date]],"MMMM")</f>
        <v>June</v>
      </c>
      <c r="AL7282" s="12">
        <f>DATE(YEAR(tbl_LoanData[[#This Row],[Application Date]]),MONTH(tbl_LoanData[[#This Row],[Application Date]]),1)</f>
        <v>46174</v>
      </c>
      <c r="AM7282" s="14">
        <f ca="1">IF(AND(tbl_LoanData[[#This Row],[Application Date]]&gt;=EOMONTH(TODAY(),-1)+1,tbl_LoanData[[#This Row],[Application Date]]&lt;=TODAY()),tbl_LoanData[[#This Row],[Loan Amount]],0)</f>
        <v>0</v>
      </c>
      <c r="AN7282" s="14">
        <f>tbl_LoanData[[#This Row],[Amount Paid]]-(Q7282-X7282)</f>
        <v>826384.67999999982</v>
      </c>
      <c r="AO7282" s="14">
        <f>IF(tbl_LoanData[[#This Row],[Application Status]]="Approved",1,0)</f>
        <v>1</v>
      </c>
      <c r="AP7282" s="22" t="str">
        <f t="shared" ca="1" si="340"/>
        <v/>
      </c>
      <c r="AQ7282" s="22" t="str">
        <f t="shared" ca="1" si="341"/>
        <v/>
      </c>
    </row>
    <row r="7283" spans="1:43" ht="14.4" customHeight="1" x14ac:dyDescent="0.3">
      <c r="A7283" s="2" t="s">
        <v>11823</v>
      </c>
      <c r="B7283" s="2" t="s">
        <v>11824</v>
      </c>
      <c r="C7283" s="2" t="s">
        <v>444</v>
      </c>
      <c r="D7283" s="2" t="s">
        <v>232</v>
      </c>
      <c r="E7283" s="2" t="s">
        <v>125</v>
      </c>
      <c r="F7283" s="2">
        <v>63</v>
      </c>
      <c r="G7283" s="2" t="s">
        <v>69</v>
      </c>
      <c r="H7283" s="2" t="s">
        <v>103</v>
      </c>
      <c r="I7283" s="2" t="s">
        <v>43</v>
      </c>
      <c r="J7283" s="3">
        <v>46183</v>
      </c>
      <c r="K7283" s="3"/>
      <c r="L7283" s="2" t="s">
        <v>37</v>
      </c>
      <c r="M7283" s="2" t="s">
        <v>104</v>
      </c>
      <c r="N7283" s="2" t="s">
        <v>192</v>
      </c>
      <c r="O7283" s="4">
        <v>199000</v>
      </c>
      <c r="P7283" s="4">
        <v>67700</v>
      </c>
      <c r="Q7283" s="4">
        <v>131300</v>
      </c>
      <c r="R7283" s="2">
        <v>60</v>
      </c>
      <c r="S7283" s="5">
        <v>7.34</v>
      </c>
      <c r="T7283" s="4">
        <v>2991.45</v>
      </c>
      <c r="U7283" s="2" t="s">
        <v>113</v>
      </c>
      <c r="V7283" s="2" t="s">
        <v>97</v>
      </c>
      <c r="W7283" s="4">
        <v>0</v>
      </c>
      <c r="X7283" s="4">
        <v>0</v>
      </c>
      <c r="Y7283" s="4">
        <v>179487.1</v>
      </c>
      <c r="Z7283" s="2">
        <v>0</v>
      </c>
      <c r="AA7283" s="2" t="s">
        <v>97</v>
      </c>
      <c r="AB7283" s="2" t="s">
        <v>15731</v>
      </c>
      <c r="AC7283" s="2" t="s">
        <v>121</v>
      </c>
      <c r="AD7283" s="2" t="s">
        <v>76</v>
      </c>
      <c r="AE7283" s="5">
        <v>65.98</v>
      </c>
      <c r="AF7283" s="2">
        <v>0</v>
      </c>
      <c r="AG7283" s="2" t="s">
        <v>97</v>
      </c>
      <c r="AH7283" s="2"/>
      <c r="AI7283" s="6" t="str">
        <f t="shared" si="339"/>
        <v>55-64</v>
      </c>
      <c r="AJ7283" s="11">
        <f>YEAR(tbl_LoanData[[#This Row],[Application Date]])</f>
        <v>2026</v>
      </c>
      <c r="AK7283" s="11" t="str">
        <f>TEXT(tbl_LoanData[[#This Row],[Application Date]],"MMMM")</f>
        <v>June</v>
      </c>
      <c r="AL7283" s="12">
        <f>DATE(YEAR(tbl_LoanData[[#This Row],[Application Date]]),MONTH(tbl_LoanData[[#This Row],[Application Date]]),1)</f>
        <v>46174</v>
      </c>
      <c r="AM7283" s="14">
        <f ca="1">IF(AND(tbl_LoanData[[#This Row],[Application Date]]&gt;=EOMONTH(TODAY(),-1)+1,tbl_LoanData[[#This Row],[Application Date]]&lt;=TODAY()),tbl_LoanData[[#This Row],[Loan Amount]],0)</f>
        <v>0</v>
      </c>
      <c r="AN7283" s="14">
        <f>tbl_LoanData[[#This Row],[Amount Paid]]-(Q7283-X7283)</f>
        <v>-131300</v>
      </c>
      <c r="AO7283" s="14">
        <f>IF(tbl_LoanData[[#This Row],[Application Status]]="Approved",1,0)</f>
        <v>0</v>
      </c>
      <c r="AP7283" s="22" t="str">
        <f t="shared" ca="1" si="340"/>
        <v/>
      </c>
      <c r="AQ7283" s="22" t="str">
        <f t="shared" ca="1" si="341"/>
        <v/>
      </c>
    </row>
    <row r="7284" spans="1:43" x14ac:dyDescent="0.3">
      <c r="A7284" s="2" t="s">
        <v>11859</v>
      </c>
      <c r="B7284" s="2" t="s">
        <v>11860</v>
      </c>
      <c r="C7284" s="2" t="s">
        <v>508</v>
      </c>
      <c r="D7284" s="2" t="s">
        <v>176</v>
      </c>
      <c r="E7284" s="2" t="s">
        <v>540</v>
      </c>
      <c r="F7284" s="2">
        <v>56</v>
      </c>
      <c r="G7284" s="2" t="s">
        <v>83</v>
      </c>
      <c r="H7284" s="2" t="s">
        <v>307</v>
      </c>
      <c r="I7284" s="2" t="s">
        <v>43</v>
      </c>
      <c r="J7284" s="3">
        <v>46192</v>
      </c>
      <c r="K7284" s="3"/>
      <c r="L7284" s="2" t="s">
        <v>37</v>
      </c>
      <c r="M7284" s="2" t="s">
        <v>199</v>
      </c>
      <c r="N7284" s="2" t="s">
        <v>319</v>
      </c>
      <c r="O7284" s="4">
        <v>177000</v>
      </c>
      <c r="P7284" s="4">
        <v>65300</v>
      </c>
      <c r="Q7284" s="4">
        <v>111700</v>
      </c>
      <c r="R7284" s="2">
        <v>48</v>
      </c>
      <c r="S7284" s="5">
        <v>7.23</v>
      </c>
      <c r="T7284" s="4">
        <v>3000.08</v>
      </c>
      <c r="U7284" s="2" t="s">
        <v>96</v>
      </c>
      <c r="V7284" s="2" t="s">
        <v>97</v>
      </c>
      <c r="W7284" s="4">
        <v>0</v>
      </c>
      <c r="X7284" s="4">
        <v>0</v>
      </c>
      <c r="Y7284" s="4">
        <v>144003.64000000001</v>
      </c>
      <c r="Z7284" s="2">
        <v>0</v>
      </c>
      <c r="AA7284" s="2" t="s">
        <v>97</v>
      </c>
      <c r="AB7284" s="2" t="s">
        <v>15734</v>
      </c>
      <c r="AC7284" s="2" t="s">
        <v>106</v>
      </c>
      <c r="AD7284" s="2" t="s">
        <v>76</v>
      </c>
      <c r="AE7284" s="5">
        <v>63.11</v>
      </c>
      <c r="AF7284" s="2">
        <v>0</v>
      </c>
      <c r="AG7284" s="2" t="s">
        <v>97</v>
      </c>
      <c r="AH7284" s="2"/>
      <c r="AI7284" s="6" t="str">
        <f t="shared" si="339"/>
        <v>55-64</v>
      </c>
      <c r="AJ7284" s="11">
        <f>YEAR(tbl_LoanData[[#This Row],[Application Date]])</f>
        <v>2026</v>
      </c>
      <c r="AK7284" s="11" t="str">
        <f>TEXT(tbl_LoanData[[#This Row],[Application Date]],"MMMM")</f>
        <v>June</v>
      </c>
      <c r="AL7284" s="12">
        <f>DATE(YEAR(tbl_LoanData[[#This Row],[Application Date]]),MONTH(tbl_LoanData[[#This Row],[Application Date]]),1)</f>
        <v>46174</v>
      </c>
      <c r="AM7284" s="14">
        <f ca="1">IF(AND(tbl_LoanData[[#This Row],[Application Date]]&gt;=EOMONTH(TODAY(),-1)+1,tbl_LoanData[[#This Row],[Application Date]]&lt;=TODAY()),tbl_LoanData[[#This Row],[Loan Amount]],0)</f>
        <v>0</v>
      </c>
      <c r="AN7284" s="14">
        <f>tbl_LoanData[[#This Row],[Amount Paid]]-(Q7284-X7284)</f>
        <v>-111700</v>
      </c>
      <c r="AO7284" s="14">
        <f>IF(tbl_LoanData[[#This Row],[Application Status]]="Approved",1,0)</f>
        <v>0</v>
      </c>
      <c r="AP7284" s="22" t="str">
        <f t="shared" ca="1" si="340"/>
        <v/>
      </c>
      <c r="AQ7284" s="22" t="str">
        <f t="shared" ca="1" si="341"/>
        <v/>
      </c>
    </row>
    <row r="7285" spans="1:43" ht="14.4" customHeight="1" x14ac:dyDescent="0.3">
      <c r="A7285" s="2" t="s">
        <v>11869</v>
      </c>
      <c r="B7285" s="2" t="s">
        <v>11870</v>
      </c>
      <c r="C7285" s="2" t="s">
        <v>66</v>
      </c>
      <c r="D7285" s="2" t="s">
        <v>268</v>
      </c>
      <c r="E7285" s="2" t="s">
        <v>68</v>
      </c>
      <c r="F7285" s="2">
        <v>29</v>
      </c>
      <c r="G7285" s="2" t="s">
        <v>69</v>
      </c>
      <c r="H7285" s="2" t="s">
        <v>156</v>
      </c>
      <c r="I7285" s="2" t="s">
        <v>45</v>
      </c>
      <c r="J7285" s="3">
        <v>46199</v>
      </c>
      <c r="K7285" s="3">
        <v>46216</v>
      </c>
      <c r="L7285" s="2" t="s">
        <v>38</v>
      </c>
      <c r="M7285" s="2" t="s">
        <v>85</v>
      </c>
      <c r="N7285" s="2" t="s">
        <v>314</v>
      </c>
      <c r="O7285" s="4">
        <v>1809000</v>
      </c>
      <c r="P7285" s="4">
        <v>423000</v>
      </c>
      <c r="Q7285" s="4">
        <v>1386000</v>
      </c>
      <c r="R7285" s="2">
        <v>36</v>
      </c>
      <c r="S7285" s="5">
        <v>9.49</v>
      </c>
      <c r="T7285" s="4">
        <v>49460.95</v>
      </c>
      <c r="U7285" s="2" t="s">
        <v>73</v>
      </c>
      <c r="V7285" s="2" t="s">
        <v>74</v>
      </c>
      <c r="W7285" s="4">
        <v>49460.95</v>
      </c>
      <c r="X7285" s="4">
        <v>1731133.25</v>
      </c>
      <c r="Y7285" s="4">
        <v>1780594.2</v>
      </c>
      <c r="Z7285" s="2">
        <v>0</v>
      </c>
      <c r="AA7285" s="2" t="s">
        <v>56</v>
      </c>
      <c r="AB7285" s="2" t="s">
        <v>15736</v>
      </c>
      <c r="AC7285" s="2" t="s">
        <v>146</v>
      </c>
      <c r="AD7285" s="2" t="s">
        <v>76</v>
      </c>
      <c r="AE7285" s="5">
        <v>76.62</v>
      </c>
      <c r="AF7285" s="2">
        <v>0</v>
      </c>
      <c r="AG7285" s="2" t="s">
        <v>77</v>
      </c>
      <c r="AH7285" s="2">
        <v>17</v>
      </c>
      <c r="AI7285" s="6" t="str">
        <f t="shared" si="339"/>
        <v>25-34</v>
      </c>
      <c r="AJ7285" s="11">
        <f>YEAR(tbl_LoanData[[#This Row],[Application Date]])</f>
        <v>2026</v>
      </c>
      <c r="AK7285" s="11" t="str">
        <f>TEXT(tbl_LoanData[[#This Row],[Application Date]],"MMMM")</f>
        <v>June</v>
      </c>
      <c r="AL7285" s="12">
        <f>DATE(YEAR(tbl_LoanData[[#This Row],[Application Date]]),MONTH(tbl_LoanData[[#This Row],[Application Date]]),1)</f>
        <v>46174</v>
      </c>
      <c r="AM7285" s="14">
        <f ca="1">IF(AND(tbl_LoanData[[#This Row],[Application Date]]&gt;=EOMONTH(TODAY(),-1)+1,tbl_LoanData[[#This Row],[Application Date]]&lt;=TODAY()),tbl_LoanData[[#This Row],[Loan Amount]],0)</f>
        <v>0</v>
      </c>
      <c r="AN7285" s="14">
        <f>tbl_LoanData[[#This Row],[Amount Paid]]-(Q7285-X7285)</f>
        <v>394594.2</v>
      </c>
      <c r="AO7285" s="14">
        <f>IF(tbl_LoanData[[#This Row],[Application Status]]="Approved",1,0)</f>
        <v>1</v>
      </c>
      <c r="AP7285" s="22" t="str">
        <f t="shared" ca="1" si="340"/>
        <v/>
      </c>
      <c r="AQ7285" s="22" t="str">
        <f t="shared" ca="1" si="341"/>
        <v/>
      </c>
    </row>
    <row r="7286" spans="1:43" ht="14.4" customHeight="1" x14ac:dyDescent="0.3">
      <c r="A7286" s="2" t="s">
        <v>12019</v>
      </c>
      <c r="B7286" s="2" t="s">
        <v>12020</v>
      </c>
      <c r="C7286" s="2" t="s">
        <v>668</v>
      </c>
      <c r="D7286" s="2" t="s">
        <v>268</v>
      </c>
      <c r="E7286" s="2" t="s">
        <v>293</v>
      </c>
      <c r="F7286" s="2">
        <v>30</v>
      </c>
      <c r="G7286" s="2" t="s">
        <v>69</v>
      </c>
      <c r="H7286" s="2" t="s">
        <v>172</v>
      </c>
      <c r="I7286" s="2" t="s">
        <v>45</v>
      </c>
      <c r="J7286" s="3">
        <v>46202</v>
      </c>
      <c r="K7286" s="3">
        <v>46208</v>
      </c>
      <c r="L7286" s="2" t="s">
        <v>40</v>
      </c>
      <c r="M7286" s="2" t="s">
        <v>71</v>
      </c>
      <c r="N7286" s="2" t="s">
        <v>137</v>
      </c>
      <c r="O7286" s="4">
        <v>1165000</v>
      </c>
      <c r="P7286" s="4">
        <v>163100</v>
      </c>
      <c r="Q7286" s="4">
        <v>1001900</v>
      </c>
      <c r="R7286" s="2">
        <v>24</v>
      </c>
      <c r="S7286" s="5">
        <v>8.61</v>
      </c>
      <c r="T7286" s="4">
        <v>48934.47</v>
      </c>
      <c r="U7286" s="2" t="s">
        <v>73</v>
      </c>
      <c r="V7286" s="2" t="s">
        <v>74</v>
      </c>
      <c r="W7286" s="4">
        <v>48934.47</v>
      </c>
      <c r="X7286" s="4">
        <v>1125492.71</v>
      </c>
      <c r="Y7286" s="4">
        <v>1174427.18</v>
      </c>
      <c r="Z7286" s="2">
        <v>0</v>
      </c>
      <c r="AA7286" s="2" t="s">
        <v>56</v>
      </c>
      <c r="AB7286" s="2" t="s">
        <v>15730</v>
      </c>
      <c r="AC7286" s="2" t="s">
        <v>138</v>
      </c>
      <c r="AD7286" s="2" t="s">
        <v>76</v>
      </c>
      <c r="AE7286" s="5">
        <v>86</v>
      </c>
      <c r="AF7286" s="2">
        <v>0</v>
      </c>
      <c r="AG7286" s="2" t="s">
        <v>77</v>
      </c>
      <c r="AH7286" s="2">
        <v>6</v>
      </c>
      <c r="AI7286" s="6" t="str">
        <f t="shared" si="339"/>
        <v>25-34</v>
      </c>
      <c r="AJ7286" s="11">
        <f>YEAR(tbl_LoanData[[#This Row],[Application Date]])</f>
        <v>2026</v>
      </c>
      <c r="AK7286" s="11" t="str">
        <f>TEXT(tbl_LoanData[[#This Row],[Application Date]],"MMMM")</f>
        <v>June</v>
      </c>
      <c r="AL7286" s="12">
        <f>DATE(YEAR(tbl_LoanData[[#This Row],[Application Date]]),MONTH(tbl_LoanData[[#This Row],[Application Date]]),1)</f>
        <v>46174</v>
      </c>
      <c r="AM7286" s="14">
        <f ca="1">IF(AND(tbl_LoanData[[#This Row],[Application Date]]&gt;=EOMONTH(TODAY(),-1)+1,tbl_LoanData[[#This Row],[Application Date]]&lt;=TODAY()),tbl_LoanData[[#This Row],[Loan Amount]],0)</f>
        <v>0</v>
      </c>
      <c r="AN7286" s="14">
        <f>tbl_LoanData[[#This Row],[Amount Paid]]-(Q7286-X7286)</f>
        <v>172527.17999999996</v>
      </c>
      <c r="AO7286" s="14">
        <f>IF(tbl_LoanData[[#This Row],[Application Status]]="Approved",1,0)</f>
        <v>1</v>
      </c>
      <c r="AP7286" s="22" t="str">
        <f t="shared" ca="1" si="340"/>
        <v/>
      </c>
      <c r="AQ7286" s="22" t="str">
        <f t="shared" ca="1" si="341"/>
        <v/>
      </c>
    </row>
    <row r="7287" spans="1:43" ht="14.4" customHeight="1" x14ac:dyDescent="0.3">
      <c r="A7287" s="2" t="s">
        <v>12133</v>
      </c>
      <c r="B7287" s="2" t="s">
        <v>12134</v>
      </c>
      <c r="C7287" s="2" t="s">
        <v>240</v>
      </c>
      <c r="D7287" s="2" t="s">
        <v>268</v>
      </c>
      <c r="E7287" s="2" t="s">
        <v>312</v>
      </c>
      <c r="F7287" s="2">
        <v>25</v>
      </c>
      <c r="G7287" s="2" t="s">
        <v>83</v>
      </c>
      <c r="H7287" s="2" t="s">
        <v>285</v>
      </c>
      <c r="I7287" s="2" t="s">
        <v>55</v>
      </c>
      <c r="J7287" s="3">
        <v>46176</v>
      </c>
      <c r="K7287" s="3">
        <v>46186</v>
      </c>
      <c r="L7287" s="2" t="s">
        <v>36</v>
      </c>
      <c r="M7287" s="2" t="s">
        <v>104</v>
      </c>
      <c r="N7287" s="2" t="s">
        <v>592</v>
      </c>
      <c r="O7287" s="4">
        <v>1664000</v>
      </c>
      <c r="P7287" s="4">
        <v>467300</v>
      </c>
      <c r="Q7287" s="4">
        <v>1196700</v>
      </c>
      <c r="R7287" s="2">
        <v>36</v>
      </c>
      <c r="S7287" s="5">
        <v>6.11</v>
      </c>
      <c r="T7287" s="4">
        <v>39334.86</v>
      </c>
      <c r="U7287" s="2" t="s">
        <v>73</v>
      </c>
      <c r="V7287" s="2" t="s">
        <v>74</v>
      </c>
      <c r="W7287" s="4">
        <v>78669.72</v>
      </c>
      <c r="X7287" s="4">
        <v>1337385.3899999999</v>
      </c>
      <c r="Y7287" s="4">
        <v>1416055.11</v>
      </c>
      <c r="Z7287" s="2">
        <v>0</v>
      </c>
      <c r="AA7287" s="2" t="s">
        <v>56</v>
      </c>
      <c r="AB7287" s="2" t="s">
        <v>15735</v>
      </c>
      <c r="AC7287" s="2" t="s">
        <v>213</v>
      </c>
      <c r="AD7287" s="2" t="s">
        <v>76</v>
      </c>
      <c r="AE7287" s="5">
        <v>71.92</v>
      </c>
      <c r="AF7287" s="2">
        <v>0</v>
      </c>
      <c r="AG7287" s="2" t="s">
        <v>77</v>
      </c>
      <c r="AH7287" s="2">
        <v>10</v>
      </c>
      <c r="AI7287" s="6" t="str">
        <f t="shared" si="339"/>
        <v>25-34</v>
      </c>
      <c r="AJ7287" s="11">
        <f>YEAR(tbl_LoanData[[#This Row],[Application Date]])</f>
        <v>2026</v>
      </c>
      <c r="AK7287" s="11" t="str">
        <f>TEXT(tbl_LoanData[[#This Row],[Application Date]],"MMMM")</f>
        <v>June</v>
      </c>
      <c r="AL7287" s="12">
        <f>DATE(YEAR(tbl_LoanData[[#This Row],[Application Date]]),MONTH(tbl_LoanData[[#This Row],[Application Date]]),1)</f>
        <v>46174</v>
      </c>
      <c r="AM7287" s="14">
        <f ca="1">IF(AND(tbl_LoanData[[#This Row],[Application Date]]&gt;=EOMONTH(TODAY(),-1)+1,tbl_LoanData[[#This Row],[Application Date]]&lt;=TODAY()),tbl_LoanData[[#This Row],[Loan Amount]],0)</f>
        <v>0</v>
      </c>
      <c r="AN7287" s="14">
        <f>tbl_LoanData[[#This Row],[Amount Paid]]-(Q7287-X7287)</f>
        <v>219355.1099999999</v>
      </c>
      <c r="AO7287" s="14">
        <f>IF(tbl_LoanData[[#This Row],[Application Status]]="Approved",1,0)</f>
        <v>1</v>
      </c>
      <c r="AP7287" s="22" t="str">
        <f t="shared" ca="1" si="340"/>
        <v/>
      </c>
      <c r="AQ7287" s="22" t="str">
        <f t="shared" ca="1" si="341"/>
        <v/>
      </c>
    </row>
    <row r="7288" spans="1:43" x14ac:dyDescent="0.3">
      <c r="A7288" s="2" t="s">
        <v>12225</v>
      </c>
      <c r="B7288" s="2" t="s">
        <v>12226</v>
      </c>
      <c r="C7288" s="2" t="s">
        <v>464</v>
      </c>
      <c r="D7288" s="2" t="s">
        <v>189</v>
      </c>
      <c r="E7288" s="2" t="s">
        <v>394</v>
      </c>
      <c r="F7288" s="2">
        <v>37</v>
      </c>
      <c r="G7288" s="2" t="s">
        <v>83</v>
      </c>
      <c r="H7288" s="2" t="s">
        <v>177</v>
      </c>
      <c r="I7288" s="2" t="s">
        <v>43</v>
      </c>
      <c r="J7288" s="3">
        <v>46176</v>
      </c>
      <c r="K7288" s="3">
        <v>46180</v>
      </c>
      <c r="L7288" s="2" t="s">
        <v>39</v>
      </c>
      <c r="M7288" s="2" t="s">
        <v>94</v>
      </c>
      <c r="N7288" s="2" t="s">
        <v>418</v>
      </c>
      <c r="O7288" s="4">
        <v>1660000</v>
      </c>
      <c r="P7288" s="4">
        <v>381100</v>
      </c>
      <c r="Q7288" s="4">
        <v>1278900</v>
      </c>
      <c r="R7288" s="2">
        <v>12</v>
      </c>
      <c r="S7288" s="5">
        <v>11.41</v>
      </c>
      <c r="T7288" s="4">
        <v>118735.21</v>
      </c>
      <c r="U7288" s="2" t="s">
        <v>73</v>
      </c>
      <c r="V7288" s="2" t="s">
        <v>74</v>
      </c>
      <c r="W7288" s="4">
        <v>0</v>
      </c>
      <c r="X7288" s="4">
        <v>1424822.49</v>
      </c>
      <c r="Y7288" s="4">
        <v>1424822.49</v>
      </c>
      <c r="Z7288" s="2">
        <v>56</v>
      </c>
      <c r="AA7288" s="2" t="s">
        <v>58</v>
      </c>
      <c r="AB7288" s="2" t="s">
        <v>15732</v>
      </c>
      <c r="AC7288" s="2" t="s">
        <v>146</v>
      </c>
      <c r="AD7288" s="2" t="s">
        <v>76</v>
      </c>
      <c r="AE7288" s="5">
        <v>77.040000000000006</v>
      </c>
      <c r="AF7288" s="2">
        <v>2</v>
      </c>
      <c r="AG7288" s="2" t="s">
        <v>15718</v>
      </c>
      <c r="AH7288" s="2">
        <v>4</v>
      </c>
      <c r="AI7288" s="6" t="str">
        <f t="shared" si="339"/>
        <v>35-44</v>
      </c>
      <c r="AJ7288" s="11">
        <f>YEAR(tbl_LoanData[[#This Row],[Application Date]])</f>
        <v>2026</v>
      </c>
      <c r="AK7288" s="11" t="str">
        <f>TEXT(tbl_LoanData[[#This Row],[Application Date]],"MMMM")</f>
        <v>June</v>
      </c>
      <c r="AL7288" s="12">
        <f>DATE(YEAR(tbl_LoanData[[#This Row],[Application Date]]),MONTH(tbl_LoanData[[#This Row],[Application Date]]),1)</f>
        <v>46174</v>
      </c>
      <c r="AM7288" s="14">
        <f ca="1">IF(AND(tbl_LoanData[[#This Row],[Application Date]]&gt;=EOMONTH(TODAY(),-1)+1,tbl_LoanData[[#This Row],[Application Date]]&lt;=TODAY()),tbl_LoanData[[#This Row],[Loan Amount]],0)</f>
        <v>0</v>
      </c>
      <c r="AN7288" s="14">
        <f>tbl_LoanData[[#This Row],[Amount Paid]]-(Q7288-X7288)</f>
        <v>145922.49</v>
      </c>
      <c r="AO7288" s="14">
        <f>IF(tbl_LoanData[[#This Row],[Application Status]]="Approved",1,0)</f>
        <v>1</v>
      </c>
      <c r="AP7288" s="22" t="str">
        <f t="shared" ca="1" si="340"/>
        <v/>
      </c>
      <c r="AQ7288" s="22" t="str">
        <f t="shared" ca="1" si="341"/>
        <v/>
      </c>
    </row>
    <row r="7289" spans="1:43" x14ac:dyDescent="0.3">
      <c r="A7289" s="2" t="s">
        <v>12321</v>
      </c>
      <c r="B7289" s="2" t="s">
        <v>12322</v>
      </c>
      <c r="C7289" s="2" t="s">
        <v>621</v>
      </c>
      <c r="D7289" s="2" t="s">
        <v>204</v>
      </c>
      <c r="E7289" s="2" t="s">
        <v>176</v>
      </c>
      <c r="F7289" s="2">
        <v>35</v>
      </c>
      <c r="G7289" s="2" t="s">
        <v>69</v>
      </c>
      <c r="H7289" s="2" t="s">
        <v>298</v>
      </c>
      <c r="I7289" s="2" t="s">
        <v>43</v>
      </c>
      <c r="J7289" s="3">
        <v>46181</v>
      </c>
      <c r="K7289" s="3">
        <v>46191</v>
      </c>
      <c r="L7289" s="2" t="s">
        <v>40</v>
      </c>
      <c r="M7289" s="2" t="s">
        <v>157</v>
      </c>
      <c r="N7289" s="2" t="s">
        <v>299</v>
      </c>
      <c r="O7289" s="4">
        <v>1209000</v>
      </c>
      <c r="P7289" s="4">
        <v>371100</v>
      </c>
      <c r="Q7289" s="4">
        <v>837900</v>
      </c>
      <c r="R7289" s="2">
        <v>48</v>
      </c>
      <c r="S7289" s="5">
        <v>11.82</v>
      </c>
      <c r="T7289" s="4">
        <v>25709.56</v>
      </c>
      <c r="U7289" s="2" t="s">
        <v>73</v>
      </c>
      <c r="V7289" s="2" t="s">
        <v>74</v>
      </c>
      <c r="W7289" s="4">
        <v>0</v>
      </c>
      <c r="X7289" s="4">
        <v>1234059.1200000001</v>
      </c>
      <c r="Y7289" s="4">
        <v>1234059.1200000001</v>
      </c>
      <c r="Z7289" s="2">
        <v>56</v>
      </c>
      <c r="AA7289" s="2" t="s">
        <v>58</v>
      </c>
      <c r="AB7289" s="2" t="s">
        <v>15733</v>
      </c>
      <c r="AC7289" s="2" t="s">
        <v>213</v>
      </c>
      <c r="AD7289" s="2" t="s">
        <v>76</v>
      </c>
      <c r="AE7289" s="5">
        <v>69.31</v>
      </c>
      <c r="AF7289" s="2">
        <v>2</v>
      </c>
      <c r="AG7289" s="2" t="s">
        <v>15718</v>
      </c>
      <c r="AH7289" s="2">
        <v>10</v>
      </c>
      <c r="AI7289" s="6" t="str">
        <f t="shared" si="339"/>
        <v>35-44</v>
      </c>
      <c r="AJ7289" s="11">
        <f>YEAR(tbl_LoanData[[#This Row],[Application Date]])</f>
        <v>2026</v>
      </c>
      <c r="AK7289" s="11" t="str">
        <f>TEXT(tbl_LoanData[[#This Row],[Application Date]],"MMMM")</f>
        <v>June</v>
      </c>
      <c r="AL7289" s="12">
        <f>DATE(YEAR(tbl_LoanData[[#This Row],[Application Date]]),MONTH(tbl_LoanData[[#This Row],[Application Date]]),1)</f>
        <v>46174</v>
      </c>
      <c r="AM7289" s="14">
        <f ca="1">IF(AND(tbl_LoanData[[#This Row],[Application Date]]&gt;=EOMONTH(TODAY(),-1)+1,tbl_LoanData[[#This Row],[Application Date]]&lt;=TODAY()),tbl_LoanData[[#This Row],[Loan Amount]],0)</f>
        <v>0</v>
      </c>
      <c r="AN7289" s="14">
        <f>tbl_LoanData[[#This Row],[Amount Paid]]-(Q7289-X7289)</f>
        <v>396159.12000000011</v>
      </c>
      <c r="AO7289" s="14">
        <f>IF(tbl_LoanData[[#This Row],[Application Status]]="Approved",1,0)</f>
        <v>1</v>
      </c>
      <c r="AP7289" s="22" t="str">
        <f t="shared" ca="1" si="340"/>
        <v/>
      </c>
      <c r="AQ7289" s="22" t="str">
        <f t="shared" ca="1" si="341"/>
        <v/>
      </c>
    </row>
    <row r="7290" spans="1:43" ht="14.4" customHeight="1" x14ac:dyDescent="0.3">
      <c r="A7290" s="2" t="s">
        <v>12415</v>
      </c>
      <c r="B7290" s="2" t="s">
        <v>12416</v>
      </c>
      <c r="C7290" s="2" t="s">
        <v>188</v>
      </c>
      <c r="D7290" s="2" t="s">
        <v>176</v>
      </c>
      <c r="E7290" s="2" t="s">
        <v>394</v>
      </c>
      <c r="F7290" s="2">
        <v>36</v>
      </c>
      <c r="G7290" s="2" t="s">
        <v>69</v>
      </c>
      <c r="H7290" s="2" t="s">
        <v>136</v>
      </c>
      <c r="I7290" s="2" t="s">
        <v>49</v>
      </c>
      <c r="J7290" s="3">
        <v>46179</v>
      </c>
      <c r="K7290" s="3"/>
      <c r="L7290" s="2" t="s">
        <v>40</v>
      </c>
      <c r="M7290" s="2" t="s">
        <v>111</v>
      </c>
      <c r="N7290" s="2" t="s">
        <v>120</v>
      </c>
      <c r="O7290" s="4">
        <v>753000</v>
      </c>
      <c r="P7290" s="4">
        <v>288800</v>
      </c>
      <c r="Q7290" s="4">
        <v>464200</v>
      </c>
      <c r="R7290" s="2">
        <v>24</v>
      </c>
      <c r="S7290" s="5">
        <v>13.03</v>
      </c>
      <c r="T7290" s="4">
        <v>24382.1</v>
      </c>
      <c r="U7290" s="2" t="s">
        <v>96</v>
      </c>
      <c r="V7290" s="2" t="s">
        <v>97</v>
      </c>
      <c r="W7290" s="4">
        <v>0</v>
      </c>
      <c r="X7290" s="4">
        <v>0</v>
      </c>
      <c r="Y7290" s="4">
        <v>585170.52</v>
      </c>
      <c r="Z7290" s="2">
        <v>0</v>
      </c>
      <c r="AA7290" s="2" t="s">
        <v>97</v>
      </c>
      <c r="AB7290" s="2" t="s">
        <v>15729</v>
      </c>
      <c r="AC7290" s="2" t="s">
        <v>129</v>
      </c>
      <c r="AD7290" s="2" t="s">
        <v>76</v>
      </c>
      <c r="AE7290" s="5">
        <v>61.65</v>
      </c>
      <c r="AF7290" s="2">
        <v>0</v>
      </c>
      <c r="AG7290" s="2" t="s">
        <v>97</v>
      </c>
      <c r="AH7290" s="2"/>
      <c r="AI7290" s="6" t="str">
        <f t="shared" si="339"/>
        <v>35-44</v>
      </c>
      <c r="AJ7290" s="11">
        <f>YEAR(tbl_LoanData[[#This Row],[Application Date]])</f>
        <v>2026</v>
      </c>
      <c r="AK7290" s="11" t="str">
        <f>TEXT(tbl_LoanData[[#This Row],[Application Date]],"MMMM")</f>
        <v>June</v>
      </c>
      <c r="AL7290" s="12">
        <f>DATE(YEAR(tbl_LoanData[[#This Row],[Application Date]]),MONTH(tbl_LoanData[[#This Row],[Application Date]]),1)</f>
        <v>46174</v>
      </c>
      <c r="AM7290" s="14">
        <f ca="1">IF(AND(tbl_LoanData[[#This Row],[Application Date]]&gt;=EOMONTH(TODAY(),-1)+1,tbl_LoanData[[#This Row],[Application Date]]&lt;=TODAY()),tbl_LoanData[[#This Row],[Loan Amount]],0)</f>
        <v>0</v>
      </c>
      <c r="AN7290" s="14">
        <f>tbl_LoanData[[#This Row],[Amount Paid]]-(Q7290-X7290)</f>
        <v>-464200</v>
      </c>
      <c r="AO7290" s="14">
        <f>IF(tbl_LoanData[[#This Row],[Application Status]]="Approved",1,0)</f>
        <v>0</v>
      </c>
      <c r="AP7290" s="22" t="str">
        <f t="shared" ca="1" si="340"/>
        <v/>
      </c>
      <c r="AQ7290" s="22" t="str">
        <f t="shared" ca="1" si="341"/>
        <v/>
      </c>
    </row>
    <row r="7291" spans="1:43" ht="14.4" customHeight="1" x14ac:dyDescent="0.3">
      <c r="A7291" s="2" t="s">
        <v>12591</v>
      </c>
      <c r="B7291" s="2" t="s">
        <v>12592</v>
      </c>
      <c r="C7291" s="2" t="s">
        <v>668</v>
      </c>
      <c r="D7291" s="2" t="s">
        <v>91</v>
      </c>
      <c r="E7291" s="2" t="s">
        <v>406</v>
      </c>
      <c r="F7291" s="2">
        <v>60</v>
      </c>
      <c r="G7291" s="2" t="s">
        <v>69</v>
      </c>
      <c r="H7291" s="2" t="s">
        <v>84</v>
      </c>
      <c r="I7291" s="2" t="s">
        <v>45</v>
      </c>
      <c r="J7291" s="3">
        <v>46198</v>
      </c>
      <c r="K7291" s="3">
        <v>46209</v>
      </c>
      <c r="L7291" s="2" t="s">
        <v>39</v>
      </c>
      <c r="M7291" s="2" t="s">
        <v>71</v>
      </c>
      <c r="N7291" s="2" t="s">
        <v>72</v>
      </c>
      <c r="O7291" s="4">
        <v>2111000</v>
      </c>
      <c r="P7291" s="4">
        <v>291100</v>
      </c>
      <c r="Q7291" s="4">
        <v>1819900</v>
      </c>
      <c r="R7291" s="2">
        <v>36</v>
      </c>
      <c r="S7291" s="5">
        <v>13.46</v>
      </c>
      <c r="T7291" s="4">
        <v>70965.990000000005</v>
      </c>
      <c r="U7291" s="2" t="s">
        <v>73</v>
      </c>
      <c r="V7291" s="2" t="s">
        <v>74</v>
      </c>
      <c r="W7291" s="4">
        <v>70965.990000000005</v>
      </c>
      <c r="X7291" s="4">
        <v>2483809.63</v>
      </c>
      <c r="Y7291" s="4">
        <v>2554775.62</v>
      </c>
      <c r="Z7291" s="2">
        <v>0</v>
      </c>
      <c r="AA7291" s="2" t="s">
        <v>56</v>
      </c>
      <c r="AB7291" s="2" t="s">
        <v>15736</v>
      </c>
      <c r="AC7291" s="2" t="s">
        <v>129</v>
      </c>
      <c r="AD7291" s="2" t="s">
        <v>76</v>
      </c>
      <c r="AE7291" s="5">
        <v>86.21</v>
      </c>
      <c r="AF7291" s="2">
        <v>0</v>
      </c>
      <c r="AG7291" s="2" t="s">
        <v>77</v>
      </c>
      <c r="AH7291" s="2">
        <v>11</v>
      </c>
      <c r="AI7291" s="6" t="str">
        <f t="shared" si="339"/>
        <v>55-64</v>
      </c>
      <c r="AJ7291" s="11">
        <f>YEAR(tbl_LoanData[[#This Row],[Application Date]])</f>
        <v>2026</v>
      </c>
      <c r="AK7291" s="11" t="str">
        <f>TEXT(tbl_LoanData[[#This Row],[Application Date]],"MMMM")</f>
        <v>June</v>
      </c>
      <c r="AL7291" s="12">
        <f>DATE(YEAR(tbl_LoanData[[#This Row],[Application Date]]),MONTH(tbl_LoanData[[#This Row],[Application Date]]),1)</f>
        <v>46174</v>
      </c>
      <c r="AM7291" s="14">
        <f ca="1">IF(AND(tbl_LoanData[[#This Row],[Application Date]]&gt;=EOMONTH(TODAY(),-1)+1,tbl_LoanData[[#This Row],[Application Date]]&lt;=TODAY()),tbl_LoanData[[#This Row],[Loan Amount]],0)</f>
        <v>0</v>
      </c>
      <c r="AN7291" s="14">
        <f>tbl_LoanData[[#This Row],[Amount Paid]]-(Q7291-X7291)</f>
        <v>734875.61999999988</v>
      </c>
      <c r="AO7291" s="14">
        <f>IF(tbl_LoanData[[#This Row],[Application Status]]="Approved",1,0)</f>
        <v>1</v>
      </c>
      <c r="AP7291" s="22" t="str">
        <f t="shared" ca="1" si="340"/>
        <v/>
      </c>
      <c r="AQ7291" s="22" t="str">
        <f t="shared" ca="1" si="341"/>
        <v/>
      </c>
    </row>
    <row r="7292" spans="1:43" ht="14.4" customHeight="1" x14ac:dyDescent="0.3">
      <c r="A7292" s="2" t="s">
        <v>12795</v>
      </c>
      <c r="B7292" s="2" t="s">
        <v>12796</v>
      </c>
      <c r="C7292" s="2" t="s">
        <v>1686</v>
      </c>
      <c r="D7292" s="2" t="s">
        <v>118</v>
      </c>
      <c r="E7292" s="2" t="s">
        <v>176</v>
      </c>
      <c r="F7292" s="2">
        <v>58</v>
      </c>
      <c r="G7292" s="2" t="s">
        <v>83</v>
      </c>
      <c r="H7292" s="2" t="s">
        <v>269</v>
      </c>
      <c r="I7292" s="2" t="s">
        <v>46</v>
      </c>
      <c r="J7292" s="3">
        <v>46202</v>
      </c>
      <c r="K7292" s="3">
        <v>46216</v>
      </c>
      <c r="L7292" s="2" t="s">
        <v>40</v>
      </c>
      <c r="M7292" s="2" t="s">
        <v>94</v>
      </c>
      <c r="N7292" s="2" t="s">
        <v>95</v>
      </c>
      <c r="O7292" s="4">
        <v>855000</v>
      </c>
      <c r="P7292" s="4">
        <v>194400</v>
      </c>
      <c r="Q7292" s="4">
        <v>660600</v>
      </c>
      <c r="R7292" s="2">
        <v>60</v>
      </c>
      <c r="S7292" s="5">
        <v>13.64</v>
      </c>
      <c r="T7292" s="4">
        <v>18518.82</v>
      </c>
      <c r="U7292" s="2" t="s">
        <v>73</v>
      </c>
      <c r="V7292" s="2" t="s">
        <v>74</v>
      </c>
      <c r="W7292" s="4">
        <v>0</v>
      </c>
      <c r="X7292" s="4">
        <v>1111129.2</v>
      </c>
      <c r="Y7292" s="4">
        <v>1111129.2</v>
      </c>
      <c r="Z7292" s="2">
        <v>29</v>
      </c>
      <c r="AA7292" s="2" t="s">
        <v>57</v>
      </c>
      <c r="AB7292" s="2" t="s">
        <v>15729</v>
      </c>
      <c r="AC7292" s="2" t="s">
        <v>106</v>
      </c>
      <c r="AD7292" s="2" t="s">
        <v>76</v>
      </c>
      <c r="AE7292" s="5">
        <v>77.260000000000005</v>
      </c>
      <c r="AF7292" s="2">
        <v>1</v>
      </c>
      <c r="AG7292" s="2" t="s">
        <v>77</v>
      </c>
      <c r="AH7292" s="2">
        <v>14</v>
      </c>
      <c r="AI7292" s="6" t="str">
        <f t="shared" si="339"/>
        <v>55-64</v>
      </c>
      <c r="AJ7292" s="11">
        <f>YEAR(tbl_LoanData[[#This Row],[Application Date]])</f>
        <v>2026</v>
      </c>
      <c r="AK7292" s="11" t="str">
        <f>TEXT(tbl_LoanData[[#This Row],[Application Date]],"MMMM")</f>
        <v>June</v>
      </c>
      <c r="AL7292" s="12">
        <f>DATE(YEAR(tbl_LoanData[[#This Row],[Application Date]]),MONTH(tbl_LoanData[[#This Row],[Application Date]]),1)</f>
        <v>46174</v>
      </c>
      <c r="AM7292" s="14">
        <f ca="1">IF(AND(tbl_LoanData[[#This Row],[Application Date]]&gt;=EOMONTH(TODAY(),-1)+1,tbl_LoanData[[#This Row],[Application Date]]&lt;=TODAY()),tbl_LoanData[[#This Row],[Loan Amount]],0)</f>
        <v>0</v>
      </c>
      <c r="AN7292" s="14">
        <f>tbl_LoanData[[#This Row],[Amount Paid]]-(Q7292-X7292)</f>
        <v>450529.19999999995</v>
      </c>
      <c r="AO7292" s="14">
        <f>IF(tbl_LoanData[[#This Row],[Application Status]]="Approved",1,0)</f>
        <v>1</v>
      </c>
      <c r="AP7292" s="22" t="str">
        <f t="shared" ca="1" si="340"/>
        <v/>
      </c>
      <c r="AQ7292" s="22" t="str">
        <f t="shared" ca="1" si="341"/>
        <v/>
      </c>
    </row>
    <row r="7293" spans="1:43" ht="14.4" customHeight="1" x14ac:dyDescent="0.3">
      <c r="A7293" s="2" t="s">
        <v>13119</v>
      </c>
      <c r="B7293" s="2" t="s">
        <v>13120</v>
      </c>
      <c r="C7293" s="2" t="s">
        <v>405</v>
      </c>
      <c r="D7293" s="2" t="s">
        <v>142</v>
      </c>
      <c r="E7293" s="2" t="s">
        <v>91</v>
      </c>
      <c r="F7293" s="2">
        <v>45</v>
      </c>
      <c r="G7293" s="2" t="s">
        <v>69</v>
      </c>
      <c r="H7293" s="2" t="s">
        <v>136</v>
      </c>
      <c r="I7293" s="2" t="s">
        <v>49</v>
      </c>
      <c r="J7293" s="3">
        <v>46178</v>
      </c>
      <c r="K7293" s="3">
        <v>46197</v>
      </c>
      <c r="L7293" s="2" t="s">
        <v>37</v>
      </c>
      <c r="M7293" s="2" t="s">
        <v>260</v>
      </c>
      <c r="N7293" s="2" t="s">
        <v>457</v>
      </c>
      <c r="O7293" s="4">
        <v>93000</v>
      </c>
      <c r="P7293" s="4">
        <v>26400</v>
      </c>
      <c r="Q7293" s="4">
        <v>66600</v>
      </c>
      <c r="R7293" s="2">
        <v>36</v>
      </c>
      <c r="S7293" s="5">
        <v>12.63</v>
      </c>
      <c r="T7293" s="4">
        <v>2550.96</v>
      </c>
      <c r="U7293" s="2" t="s">
        <v>73</v>
      </c>
      <c r="V7293" s="2" t="s">
        <v>74</v>
      </c>
      <c r="W7293" s="4">
        <v>2550.96</v>
      </c>
      <c r="X7293" s="4">
        <v>89283.78</v>
      </c>
      <c r="Y7293" s="4">
        <v>91834.74</v>
      </c>
      <c r="Z7293" s="2">
        <v>0</v>
      </c>
      <c r="AA7293" s="2" t="s">
        <v>56</v>
      </c>
      <c r="AB7293" s="2" t="s">
        <v>15732</v>
      </c>
      <c r="AC7293" s="2" t="s">
        <v>87</v>
      </c>
      <c r="AD7293" s="2" t="s">
        <v>76</v>
      </c>
      <c r="AE7293" s="5">
        <v>71.61</v>
      </c>
      <c r="AF7293" s="2">
        <v>0</v>
      </c>
      <c r="AG7293" s="2" t="s">
        <v>77</v>
      </c>
      <c r="AH7293" s="2">
        <v>19</v>
      </c>
      <c r="AI7293" s="6" t="str">
        <f t="shared" si="339"/>
        <v>45-54</v>
      </c>
      <c r="AJ7293" s="11">
        <f>YEAR(tbl_LoanData[[#This Row],[Application Date]])</f>
        <v>2026</v>
      </c>
      <c r="AK7293" s="11" t="str">
        <f>TEXT(tbl_LoanData[[#This Row],[Application Date]],"MMMM")</f>
        <v>June</v>
      </c>
      <c r="AL7293" s="12">
        <f>DATE(YEAR(tbl_LoanData[[#This Row],[Application Date]]),MONTH(tbl_LoanData[[#This Row],[Application Date]]),1)</f>
        <v>46174</v>
      </c>
      <c r="AM7293" s="14">
        <f ca="1">IF(AND(tbl_LoanData[[#This Row],[Application Date]]&gt;=EOMONTH(TODAY(),-1)+1,tbl_LoanData[[#This Row],[Application Date]]&lt;=TODAY()),tbl_LoanData[[#This Row],[Loan Amount]],0)</f>
        <v>0</v>
      </c>
      <c r="AN7293" s="14">
        <f>tbl_LoanData[[#This Row],[Amount Paid]]-(Q7293-X7293)</f>
        <v>25234.739999999998</v>
      </c>
      <c r="AO7293" s="14">
        <f>IF(tbl_LoanData[[#This Row],[Application Status]]="Approved",1,0)</f>
        <v>1</v>
      </c>
      <c r="AP7293" s="22" t="str">
        <f t="shared" ca="1" si="340"/>
        <v/>
      </c>
      <c r="AQ7293" s="22" t="str">
        <f t="shared" ca="1" si="341"/>
        <v/>
      </c>
    </row>
    <row r="7294" spans="1:43" ht="14.4" customHeight="1" x14ac:dyDescent="0.3">
      <c r="A7294" s="2" t="s">
        <v>13131</v>
      </c>
      <c r="B7294" s="2" t="s">
        <v>13132</v>
      </c>
      <c r="C7294" s="2" t="s">
        <v>758</v>
      </c>
      <c r="D7294" s="2" t="s">
        <v>101</v>
      </c>
      <c r="E7294" s="2" t="s">
        <v>135</v>
      </c>
      <c r="F7294" s="2">
        <v>29</v>
      </c>
      <c r="G7294" s="2" t="s">
        <v>83</v>
      </c>
      <c r="H7294" s="2" t="s">
        <v>126</v>
      </c>
      <c r="I7294" s="2" t="s">
        <v>44</v>
      </c>
      <c r="J7294" s="3">
        <v>46184</v>
      </c>
      <c r="K7294" s="3">
        <v>46201</v>
      </c>
      <c r="L7294" s="2" t="s">
        <v>39</v>
      </c>
      <c r="M7294" s="2" t="s">
        <v>127</v>
      </c>
      <c r="N7294" s="2" t="s">
        <v>152</v>
      </c>
      <c r="O7294" s="4">
        <v>1448000</v>
      </c>
      <c r="P7294" s="4">
        <v>521700</v>
      </c>
      <c r="Q7294" s="4">
        <v>926300</v>
      </c>
      <c r="R7294" s="2">
        <v>24</v>
      </c>
      <c r="S7294" s="5">
        <v>5.56</v>
      </c>
      <c r="T7294" s="4">
        <v>42887.69</v>
      </c>
      <c r="U7294" s="2" t="s">
        <v>73</v>
      </c>
      <c r="V7294" s="2" t="s">
        <v>74</v>
      </c>
      <c r="W7294" s="4">
        <v>42887.69</v>
      </c>
      <c r="X7294" s="4">
        <v>986416.87</v>
      </c>
      <c r="Y7294" s="4">
        <v>1029304.56</v>
      </c>
      <c r="Z7294" s="2">
        <v>0</v>
      </c>
      <c r="AA7294" s="2" t="s">
        <v>56</v>
      </c>
      <c r="AB7294" s="2" t="s">
        <v>15736</v>
      </c>
      <c r="AC7294" s="2" t="s">
        <v>87</v>
      </c>
      <c r="AD7294" s="2" t="s">
        <v>76</v>
      </c>
      <c r="AE7294" s="5">
        <v>63.97</v>
      </c>
      <c r="AF7294" s="2">
        <v>0</v>
      </c>
      <c r="AG7294" s="2" t="s">
        <v>77</v>
      </c>
      <c r="AH7294" s="2">
        <v>17</v>
      </c>
      <c r="AI7294" s="6" t="str">
        <f t="shared" si="339"/>
        <v>25-34</v>
      </c>
      <c r="AJ7294" s="11">
        <f>YEAR(tbl_LoanData[[#This Row],[Application Date]])</f>
        <v>2026</v>
      </c>
      <c r="AK7294" s="11" t="str">
        <f>TEXT(tbl_LoanData[[#This Row],[Application Date]],"MMMM")</f>
        <v>June</v>
      </c>
      <c r="AL7294" s="12">
        <f>DATE(YEAR(tbl_LoanData[[#This Row],[Application Date]]),MONTH(tbl_LoanData[[#This Row],[Application Date]]),1)</f>
        <v>46174</v>
      </c>
      <c r="AM7294" s="14">
        <f ca="1">IF(AND(tbl_LoanData[[#This Row],[Application Date]]&gt;=EOMONTH(TODAY(),-1)+1,tbl_LoanData[[#This Row],[Application Date]]&lt;=TODAY()),tbl_LoanData[[#This Row],[Loan Amount]],0)</f>
        <v>0</v>
      </c>
      <c r="AN7294" s="14">
        <f>tbl_LoanData[[#This Row],[Amount Paid]]-(Q7294-X7294)</f>
        <v>103004.56</v>
      </c>
      <c r="AO7294" s="14">
        <f>IF(tbl_LoanData[[#This Row],[Application Status]]="Approved",1,0)</f>
        <v>1</v>
      </c>
      <c r="AP7294" s="22" t="str">
        <f t="shared" ca="1" si="340"/>
        <v/>
      </c>
      <c r="AQ7294" s="22" t="str">
        <f t="shared" ca="1" si="341"/>
        <v/>
      </c>
    </row>
    <row r="7295" spans="1:43" ht="14.4" customHeight="1" x14ac:dyDescent="0.3">
      <c r="A7295" s="2" t="s">
        <v>13169</v>
      </c>
      <c r="B7295" s="2" t="s">
        <v>13170</v>
      </c>
      <c r="C7295" s="2" t="s">
        <v>331</v>
      </c>
      <c r="D7295" s="2" t="s">
        <v>118</v>
      </c>
      <c r="E7295" s="2" t="s">
        <v>189</v>
      </c>
      <c r="F7295" s="2">
        <v>61</v>
      </c>
      <c r="G7295" s="2" t="s">
        <v>83</v>
      </c>
      <c r="H7295" s="2" t="s">
        <v>217</v>
      </c>
      <c r="I7295" s="2" t="s">
        <v>46</v>
      </c>
      <c r="J7295" s="3">
        <v>46190</v>
      </c>
      <c r="K7295" s="3">
        <v>46198</v>
      </c>
      <c r="L7295" s="2" t="s">
        <v>36</v>
      </c>
      <c r="M7295" s="2" t="s">
        <v>111</v>
      </c>
      <c r="N7295" s="2" t="s">
        <v>350</v>
      </c>
      <c r="O7295" s="4">
        <v>1207000</v>
      </c>
      <c r="P7295" s="4">
        <v>147800</v>
      </c>
      <c r="Q7295" s="4">
        <v>1059200</v>
      </c>
      <c r="R7295" s="2">
        <v>60</v>
      </c>
      <c r="S7295" s="5">
        <v>6.15</v>
      </c>
      <c r="T7295" s="4">
        <v>23081.73</v>
      </c>
      <c r="U7295" s="2" t="s">
        <v>73</v>
      </c>
      <c r="V7295" s="2" t="s">
        <v>74</v>
      </c>
      <c r="W7295" s="4">
        <v>23081.73</v>
      </c>
      <c r="X7295" s="4">
        <v>1361822.27</v>
      </c>
      <c r="Y7295" s="4">
        <v>1384904</v>
      </c>
      <c r="Z7295" s="2">
        <v>0</v>
      </c>
      <c r="AA7295" s="2" t="s">
        <v>56</v>
      </c>
      <c r="AB7295" s="2" t="s">
        <v>15736</v>
      </c>
      <c r="AC7295" s="2" t="s">
        <v>106</v>
      </c>
      <c r="AD7295" s="2" t="s">
        <v>76</v>
      </c>
      <c r="AE7295" s="5">
        <v>87.75</v>
      </c>
      <c r="AF7295" s="2">
        <v>0</v>
      </c>
      <c r="AG7295" s="2" t="s">
        <v>77</v>
      </c>
      <c r="AH7295" s="2">
        <v>8</v>
      </c>
      <c r="AI7295" s="6" t="str">
        <f t="shared" si="339"/>
        <v>55-64</v>
      </c>
      <c r="AJ7295" s="11">
        <f>YEAR(tbl_LoanData[[#This Row],[Application Date]])</f>
        <v>2026</v>
      </c>
      <c r="AK7295" s="11" t="str">
        <f>TEXT(tbl_LoanData[[#This Row],[Application Date]],"MMMM")</f>
        <v>June</v>
      </c>
      <c r="AL7295" s="12">
        <f>DATE(YEAR(tbl_LoanData[[#This Row],[Application Date]]),MONTH(tbl_LoanData[[#This Row],[Application Date]]),1)</f>
        <v>46174</v>
      </c>
      <c r="AM7295" s="14">
        <f ca="1">IF(AND(tbl_LoanData[[#This Row],[Application Date]]&gt;=EOMONTH(TODAY(),-1)+1,tbl_LoanData[[#This Row],[Application Date]]&lt;=TODAY()),tbl_LoanData[[#This Row],[Loan Amount]],0)</f>
        <v>0</v>
      </c>
      <c r="AN7295" s="14">
        <f>tbl_LoanData[[#This Row],[Amount Paid]]-(Q7295-X7295)</f>
        <v>325704</v>
      </c>
      <c r="AO7295" s="14">
        <f>IF(tbl_LoanData[[#This Row],[Application Status]]="Approved",1,0)</f>
        <v>1</v>
      </c>
      <c r="AP7295" s="22" t="str">
        <f t="shared" ca="1" si="340"/>
        <v/>
      </c>
      <c r="AQ7295" s="22" t="str">
        <f t="shared" ca="1" si="341"/>
        <v/>
      </c>
    </row>
    <row r="7296" spans="1:43" ht="14.4" customHeight="1" x14ac:dyDescent="0.3">
      <c r="A7296" s="2" t="s">
        <v>13221</v>
      </c>
      <c r="B7296" s="2" t="s">
        <v>13222</v>
      </c>
      <c r="C7296" s="2" t="s">
        <v>482</v>
      </c>
      <c r="D7296" s="2" t="s">
        <v>161</v>
      </c>
      <c r="E7296" s="2" t="s">
        <v>67</v>
      </c>
      <c r="F7296" s="2">
        <v>37</v>
      </c>
      <c r="G7296" s="2" t="s">
        <v>69</v>
      </c>
      <c r="H7296" s="2" t="s">
        <v>273</v>
      </c>
      <c r="I7296" s="2" t="s">
        <v>45</v>
      </c>
      <c r="J7296" s="3">
        <v>46182</v>
      </c>
      <c r="K7296" s="3">
        <v>46194</v>
      </c>
      <c r="L7296" s="2" t="s">
        <v>37</v>
      </c>
      <c r="M7296" s="2" t="s">
        <v>104</v>
      </c>
      <c r="N7296" s="2" t="s">
        <v>192</v>
      </c>
      <c r="O7296" s="4">
        <v>84000</v>
      </c>
      <c r="P7296" s="4">
        <v>9900</v>
      </c>
      <c r="Q7296" s="4">
        <v>74100</v>
      </c>
      <c r="R7296" s="2">
        <v>48</v>
      </c>
      <c r="S7296" s="5">
        <v>12.26</v>
      </c>
      <c r="T7296" s="4">
        <v>2300.8000000000002</v>
      </c>
      <c r="U7296" s="2" t="s">
        <v>73</v>
      </c>
      <c r="V7296" s="2" t="s">
        <v>74</v>
      </c>
      <c r="W7296" s="4">
        <v>2300.8000000000002</v>
      </c>
      <c r="X7296" s="4">
        <v>108137.84</v>
      </c>
      <c r="Y7296" s="4">
        <v>110438.64</v>
      </c>
      <c r="Z7296" s="2">
        <v>0</v>
      </c>
      <c r="AA7296" s="2" t="s">
        <v>56</v>
      </c>
      <c r="AB7296" s="2" t="s">
        <v>15730</v>
      </c>
      <c r="AC7296" s="2" t="s">
        <v>360</v>
      </c>
      <c r="AD7296" s="2" t="s">
        <v>76</v>
      </c>
      <c r="AE7296" s="5">
        <v>88.21</v>
      </c>
      <c r="AF7296" s="2">
        <v>0</v>
      </c>
      <c r="AG7296" s="2" t="s">
        <v>77</v>
      </c>
      <c r="AH7296" s="2">
        <v>12</v>
      </c>
      <c r="AI7296" s="6" t="str">
        <f t="shared" si="339"/>
        <v>35-44</v>
      </c>
      <c r="AJ7296" s="11">
        <f>YEAR(tbl_LoanData[[#This Row],[Application Date]])</f>
        <v>2026</v>
      </c>
      <c r="AK7296" s="11" t="str">
        <f>TEXT(tbl_LoanData[[#This Row],[Application Date]],"MMMM")</f>
        <v>June</v>
      </c>
      <c r="AL7296" s="12">
        <f>DATE(YEAR(tbl_LoanData[[#This Row],[Application Date]]),MONTH(tbl_LoanData[[#This Row],[Application Date]]),1)</f>
        <v>46174</v>
      </c>
      <c r="AM7296" s="14">
        <f ca="1">IF(AND(tbl_LoanData[[#This Row],[Application Date]]&gt;=EOMONTH(TODAY(),-1)+1,tbl_LoanData[[#This Row],[Application Date]]&lt;=TODAY()),tbl_LoanData[[#This Row],[Loan Amount]],0)</f>
        <v>0</v>
      </c>
      <c r="AN7296" s="14">
        <f>tbl_LoanData[[#This Row],[Amount Paid]]-(Q7296-X7296)</f>
        <v>36338.639999999999</v>
      </c>
      <c r="AO7296" s="14">
        <f>IF(tbl_LoanData[[#This Row],[Application Status]]="Approved",1,0)</f>
        <v>1</v>
      </c>
      <c r="AP7296" s="22" t="str">
        <f t="shared" ca="1" si="340"/>
        <v/>
      </c>
      <c r="AQ7296" s="22" t="str">
        <f t="shared" ca="1" si="341"/>
        <v/>
      </c>
    </row>
    <row r="7297" spans="1:43" ht="14.4" customHeight="1" x14ac:dyDescent="0.3">
      <c r="A7297" s="2" t="s">
        <v>13255</v>
      </c>
      <c r="B7297" s="2" t="s">
        <v>13256</v>
      </c>
      <c r="C7297" s="2" t="s">
        <v>508</v>
      </c>
      <c r="D7297" s="2" t="s">
        <v>142</v>
      </c>
      <c r="E7297" s="2" t="s">
        <v>82</v>
      </c>
      <c r="F7297" s="2">
        <v>38</v>
      </c>
      <c r="G7297" s="2" t="s">
        <v>83</v>
      </c>
      <c r="H7297" s="2" t="s">
        <v>93</v>
      </c>
      <c r="I7297" s="2" t="s">
        <v>50</v>
      </c>
      <c r="J7297" s="3">
        <v>46187</v>
      </c>
      <c r="K7297" s="3">
        <v>46194</v>
      </c>
      <c r="L7297" s="2" t="s">
        <v>39</v>
      </c>
      <c r="M7297" s="2" t="s">
        <v>71</v>
      </c>
      <c r="N7297" s="2" t="s">
        <v>294</v>
      </c>
      <c r="O7297" s="4">
        <v>2560000</v>
      </c>
      <c r="P7297" s="4">
        <v>325200</v>
      </c>
      <c r="Q7297" s="4">
        <v>2234800</v>
      </c>
      <c r="R7297" s="2">
        <v>60</v>
      </c>
      <c r="S7297" s="5">
        <v>5.3</v>
      </c>
      <c r="T7297" s="4">
        <v>47117.03</v>
      </c>
      <c r="U7297" s="2" t="s">
        <v>73</v>
      </c>
      <c r="V7297" s="2" t="s">
        <v>74</v>
      </c>
      <c r="W7297" s="4">
        <v>0</v>
      </c>
      <c r="X7297" s="4">
        <v>2827022</v>
      </c>
      <c r="Y7297" s="4">
        <v>2827022</v>
      </c>
      <c r="Z7297" s="2">
        <v>30</v>
      </c>
      <c r="AA7297" s="2" t="s">
        <v>57</v>
      </c>
      <c r="AB7297" s="2" t="s">
        <v>15728</v>
      </c>
      <c r="AC7297" s="2" t="s">
        <v>106</v>
      </c>
      <c r="AD7297" s="2" t="s">
        <v>76</v>
      </c>
      <c r="AE7297" s="5">
        <v>87.3</v>
      </c>
      <c r="AF7297" s="2">
        <v>1</v>
      </c>
      <c r="AG7297" s="2" t="s">
        <v>77</v>
      </c>
      <c r="AH7297" s="2">
        <v>7</v>
      </c>
      <c r="AI7297" s="6" t="str">
        <f t="shared" si="339"/>
        <v>35-44</v>
      </c>
      <c r="AJ7297" s="11">
        <f>YEAR(tbl_LoanData[[#This Row],[Application Date]])</f>
        <v>2026</v>
      </c>
      <c r="AK7297" s="11" t="str">
        <f>TEXT(tbl_LoanData[[#This Row],[Application Date]],"MMMM")</f>
        <v>June</v>
      </c>
      <c r="AL7297" s="12">
        <f>DATE(YEAR(tbl_LoanData[[#This Row],[Application Date]]),MONTH(tbl_LoanData[[#This Row],[Application Date]]),1)</f>
        <v>46174</v>
      </c>
      <c r="AM7297" s="14">
        <f ca="1">IF(AND(tbl_LoanData[[#This Row],[Application Date]]&gt;=EOMONTH(TODAY(),-1)+1,tbl_LoanData[[#This Row],[Application Date]]&lt;=TODAY()),tbl_LoanData[[#This Row],[Loan Amount]],0)</f>
        <v>0</v>
      </c>
      <c r="AN7297" s="14">
        <f>tbl_LoanData[[#This Row],[Amount Paid]]-(Q7297-X7297)</f>
        <v>592222</v>
      </c>
      <c r="AO7297" s="14">
        <f>IF(tbl_LoanData[[#This Row],[Application Status]]="Approved",1,0)</f>
        <v>1</v>
      </c>
      <c r="AP7297" s="22" t="str">
        <f t="shared" ca="1" si="340"/>
        <v/>
      </c>
      <c r="AQ7297" s="22" t="str">
        <f t="shared" ca="1" si="341"/>
        <v/>
      </c>
    </row>
    <row r="7298" spans="1:43" ht="14.4" customHeight="1" x14ac:dyDescent="0.3">
      <c r="A7298" s="2" t="s">
        <v>13263</v>
      </c>
      <c r="B7298" s="2" t="s">
        <v>13264</v>
      </c>
      <c r="C7298" s="2" t="s">
        <v>606</v>
      </c>
      <c r="D7298" s="2" t="s">
        <v>204</v>
      </c>
      <c r="E7298" s="2" t="s">
        <v>406</v>
      </c>
      <c r="F7298" s="2">
        <v>56</v>
      </c>
      <c r="G7298" s="2" t="s">
        <v>69</v>
      </c>
      <c r="H7298" s="2" t="s">
        <v>119</v>
      </c>
      <c r="I7298" s="2" t="s">
        <v>43</v>
      </c>
      <c r="J7298" s="3">
        <v>46187</v>
      </c>
      <c r="K7298" s="3">
        <v>46200</v>
      </c>
      <c r="L7298" s="2" t="s">
        <v>37</v>
      </c>
      <c r="M7298" s="2" t="s">
        <v>199</v>
      </c>
      <c r="N7298" s="2" t="s">
        <v>200</v>
      </c>
      <c r="O7298" s="4">
        <v>203000</v>
      </c>
      <c r="P7298" s="4">
        <v>66100</v>
      </c>
      <c r="Q7298" s="4">
        <v>136900</v>
      </c>
      <c r="R7298" s="2">
        <v>24</v>
      </c>
      <c r="S7298" s="5">
        <v>14.65</v>
      </c>
      <c r="T7298" s="4">
        <v>7375.49</v>
      </c>
      <c r="U7298" s="2" t="s">
        <v>73</v>
      </c>
      <c r="V7298" s="2" t="s">
        <v>74</v>
      </c>
      <c r="W7298" s="4">
        <v>7375.49</v>
      </c>
      <c r="X7298" s="4">
        <v>169636.21</v>
      </c>
      <c r="Y7298" s="4">
        <v>177011.7</v>
      </c>
      <c r="Z7298" s="2">
        <v>0</v>
      </c>
      <c r="AA7298" s="2" t="s">
        <v>56</v>
      </c>
      <c r="AB7298" s="2" t="s">
        <v>15727</v>
      </c>
      <c r="AC7298" s="2" t="s">
        <v>146</v>
      </c>
      <c r="AD7298" s="2" t="s">
        <v>76</v>
      </c>
      <c r="AE7298" s="5">
        <v>67.44</v>
      </c>
      <c r="AF7298" s="2">
        <v>0</v>
      </c>
      <c r="AG7298" s="2" t="s">
        <v>77</v>
      </c>
      <c r="AH7298" s="2">
        <v>13</v>
      </c>
      <c r="AI7298" s="6" t="str">
        <f t="shared" ref="AI7298:AI7361" si="342">IF(F7298&lt;25,"18-24",IF(F7298&lt;35,"25-34",IF(F7298&lt;45,"35-44",IF(F7298&lt;55,"45-54",IF(F7298&lt;65,"55-64","65+")))))</f>
        <v>55-64</v>
      </c>
      <c r="AJ7298" s="11">
        <f>YEAR(tbl_LoanData[[#This Row],[Application Date]])</f>
        <v>2026</v>
      </c>
      <c r="AK7298" s="11" t="str">
        <f>TEXT(tbl_LoanData[[#This Row],[Application Date]],"MMMM")</f>
        <v>June</v>
      </c>
      <c r="AL7298" s="12">
        <f>DATE(YEAR(tbl_LoanData[[#This Row],[Application Date]]),MONTH(tbl_LoanData[[#This Row],[Application Date]]),1)</f>
        <v>46174</v>
      </c>
      <c r="AM7298" s="14">
        <f ca="1">IF(AND(tbl_LoanData[[#This Row],[Application Date]]&gt;=EOMONTH(TODAY(),-1)+1,tbl_LoanData[[#This Row],[Application Date]]&lt;=TODAY()),tbl_LoanData[[#This Row],[Loan Amount]],0)</f>
        <v>0</v>
      </c>
      <c r="AN7298" s="14">
        <f>tbl_LoanData[[#This Row],[Amount Paid]]-(Q7298-X7298)</f>
        <v>40111.69999999999</v>
      </c>
      <c r="AO7298" s="14">
        <f>IF(tbl_LoanData[[#This Row],[Application Status]]="Approved",1,0)</f>
        <v>1</v>
      </c>
      <c r="AP7298" s="22" t="str">
        <f t="shared" ref="AP7298:AP7361" ca="1" si="343">IF(AND(J7298&gt;=DATE(YEAR(TODAY()),MONTH(TODAY()),1),J7298&lt;=TODAY()),"Current MTD",IF(AND(J7298&gt;=EOMONTH(TODAY(),-2)+1,J7298&lt;=EOMONTH(TODAY(),-1)),"Previous MTD",""))</f>
        <v/>
      </c>
      <c r="AQ7298" s="22" t="str">
        <f t="shared" ref="AQ7298:AQ7361" ca="1" si="344">IF(AND(J7298&gt;=DATE(YEAR(TODAY()),MONTH(TODAY()),1),J7298&lt;=TODAY()),TEXT(DATE(YEAR(TODAY()),MONTH(TODAY()),1),"mmm d")&amp;"–"&amp;DAY(TODAY()),IF(AND(J7298&gt;=EOMONTH(TODAY(),-2)+1,J7298&lt;=EOMONTH(TODAY(),-1)),""&amp;TEXT(EOMONTH(TODAY(),-2)+1,"mmm d")&amp;"–"&amp;DAY(TODAY()),""))</f>
        <v/>
      </c>
    </row>
    <row r="7299" spans="1:43" ht="14.4" customHeight="1" x14ac:dyDescent="0.3">
      <c r="A7299" s="2" t="s">
        <v>13277</v>
      </c>
      <c r="B7299" s="2" t="s">
        <v>13278</v>
      </c>
      <c r="C7299" s="2" t="s">
        <v>264</v>
      </c>
      <c r="D7299" s="2" t="s">
        <v>182</v>
      </c>
      <c r="E7299" s="2" t="s">
        <v>190</v>
      </c>
      <c r="F7299" s="2">
        <v>58</v>
      </c>
      <c r="G7299" s="2" t="s">
        <v>83</v>
      </c>
      <c r="H7299" s="2" t="s">
        <v>70</v>
      </c>
      <c r="I7299" s="2" t="s">
        <v>50</v>
      </c>
      <c r="J7299" s="3">
        <v>46179</v>
      </c>
      <c r="K7299" s="3">
        <v>46197</v>
      </c>
      <c r="L7299" s="2" t="s">
        <v>40</v>
      </c>
      <c r="M7299" s="2" t="s">
        <v>157</v>
      </c>
      <c r="N7299" s="2" t="s">
        <v>299</v>
      </c>
      <c r="O7299" s="4">
        <v>1199000</v>
      </c>
      <c r="P7299" s="4">
        <v>258000</v>
      </c>
      <c r="Q7299" s="4">
        <v>941000</v>
      </c>
      <c r="R7299" s="2">
        <v>36</v>
      </c>
      <c r="S7299" s="5">
        <v>8.23</v>
      </c>
      <c r="T7299" s="4">
        <v>32592.58</v>
      </c>
      <c r="U7299" s="2" t="s">
        <v>73</v>
      </c>
      <c r="V7299" s="2" t="s">
        <v>74</v>
      </c>
      <c r="W7299" s="4">
        <v>32592.58</v>
      </c>
      <c r="X7299" s="4">
        <v>1140740.32</v>
      </c>
      <c r="Y7299" s="4">
        <v>1173332.8999999999</v>
      </c>
      <c r="Z7299" s="2">
        <v>0</v>
      </c>
      <c r="AA7299" s="2" t="s">
        <v>56</v>
      </c>
      <c r="AB7299" s="2" t="s">
        <v>15729</v>
      </c>
      <c r="AC7299" s="2" t="s">
        <v>360</v>
      </c>
      <c r="AD7299" s="2" t="s">
        <v>76</v>
      </c>
      <c r="AE7299" s="5">
        <v>78.48</v>
      </c>
      <c r="AF7299" s="2">
        <v>0</v>
      </c>
      <c r="AG7299" s="2" t="s">
        <v>77</v>
      </c>
      <c r="AH7299" s="2">
        <v>18</v>
      </c>
      <c r="AI7299" s="6" t="str">
        <f t="shared" si="342"/>
        <v>55-64</v>
      </c>
      <c r="AJ7299" s="11">
        <f>YEAR(tbl_LoanData[[#This Row],[Application Date]])</f>
        <v>2026</v>
      </c>
      <c r="AK7299" s="11" t="str">
        <f>TEXT(tbl_LoanData[[#This Row],[Application Date]],"MMMM")</f>
        <v>June</v>
      </c>
      <c r="AL7299" s="12">
        <f>DATE(YEAR(tbl_LoanData[[#This Row],[Application Date]]),MONTH(tbl_LoanData[[#This Row],[Application Date]]),1)</f>
        <v>46174</v>
      </c>
      <c r="AM7299" s="14">
        <f ca="1">IF(AND(tbl_LoanData[[#This Row],[Application Date]]&gt;=EOMONTH(TODAY(),-1)+1,tbl_LoanData[[#This Row],[Application Date]]&lt;=TODAY()),tbl_LoanData[[#This Row],[Loan Amount]],0)</f>
        <v>0</v>
      </c>
      <c r="AN7299" s="14">
        <f>tbl_LoanData[[#This Row],[Amount Paid]]-(Q7299-X7299)</f>
        <v>232332.90000000008</v>
      </c>
      <c r="AO7299" s="14">
        <f>IF(tbl_LoanData[[#This Row],[Application Status]]="Approved",1,0)</f>
        <v>1</v>
      </c>
      <c r="AP7299" s="22" t="str">
        <f t="shared" ca="1" si="343"/>
        <v/>
      </c>
      <c r="AQ7299" s="22" t="str">
        <f t="shared" ca="1" si="344"/>
        <v/>
      </c>
    </row>
    <row r="7300" spans="1:43" x14ac:dyDescent="0.3">
      <c r="A7300" s="2" t="s">
        <v>13391</v>
      </c>
      <c r="B7300" s="2" t="s">
        <v>13392</v>
      </c>
      <c r="C7300" s="2" t="s">
        <v>327</v>
      </c>
      <c r="D7300" s="2" t="s">
        <v>268</v>
      </c>
      <c r="E7300" s="2" t="s">
        <v>284</v>
      </c>
      <c r="F7300" s="2">
        <v>43</v>
      </c>
      <c r="G7300" s="2" t="s">
        <v>69</v>
      </c>
      <c r="H7300" s="2" t="s">
        <v>256</v>
      </c>
      <c r="I7300" s="2" t="s">
        <v>43</v>
      </c>
      <c r="J7300" s="3">
        <v>46185</v>
      </c>
      <c r="K7300" s="3">
        <v>46197</v>
      </c>
      <c r="L7300" s="2" t="s">
        <v>40</v>
      </c>
      <c r="M7300" s="2" t="s">
        <v>111</v>
      </c>
      <c r="N7300" s="2" t="s">
        <v>369</v>
      </c>
      <c r="O7300" s="4">
        <v>933000</v>
      </c>
      <c r="P7300" s="4">
        <v>208100</v>
      </c>
      <c r="Q7300" s="4">
        <v>724900</v>
      </c>
      <c r="R7300" s="2">
        <v>36</v>
      </c>
      <c r="S7300" s="5">
        <v>7.16</v>
      </c>
      <c r="T7300" s="4">
        <v>24461.35</v>
      </c>
      <c r="U7300" s="2" t="s">
        <v>73</v>
      </c>
      <c r="V7300" s="2" t="s">
        <v>74</v>
      </c>
      <c r="W7300" s="4">
        <v>24461.35</v>
      </c>
      <c r="X7300" s="4">
        <v>856147.17</v>
      </c>
      <c r="Y7300" s="4">
        <v>880608.52</v>
      </c>
      <c r="Z7300" s="2">
        <v>0</v>
      </c>
      <c r="AA7300" s="2" t="s">
        <v>56</v>
      </c>
      <c r="AB7300" s="2" t="s">
        <v>15735</v>
      </c>
      <c r="AC7300" s="2" t="s">
        <v>129</v>
      </c>
      <c r="AD7300" s="2" t="s">
        <v>76</v>
      </c>
      <c r="AE7300" s="5">
        <v>77.7</v>
      </c>
      <c r="AF7300" s="2">
        <v>0</v>
      </c>
      <c r="AG7300" s="2" t="s">
        <v>77</v>
      </c>
      <c r="AH7300" s="2">
        <v>12</v>
      </c>
      <c r="AI7300" s="6" t="str">
        <f t="shared" si="342"/>
        <v>35-44</v>
      </c>
      <c r="AJ7300" s="11">
        <f>YEAR(tbl_LoanData[[#This Row],[Application Date]])</f>
        <v>2026</v>
      </c>
      <c r="AK7300" s="11" t="str">
        <f>TEXT(tbl_LoanData[[#This Row],[Application Date]],"MMMM")</f>
        <v>June</v>
      </c>
      <c r="AL7300" s="12">
        <f>DATE(YEAR(tbl_LoanData[[#This Row],[Application Date]]),MONTH(tbl_LoanData[[#This Row],[Application Date]]),1)</f>
        <v>46174</v>
      </c>
      <c r="AM7300" s="14">
        <f ca="1">IF(AND(tbl_LoanData[[#This Row],[Application Date]]&gt;=EOMONTH(TODAY(),-1)+1,tbl_LoanData[[#This Row],[Application Date]]&lt;=TODAY()),tbl_LoanData[[#This Row],[Loan Amount]],0)</f>
        <v>0</v>
      </c>
      <c r="AN7300" s="14">
        <f>tbl_LoanData[[#This Row],[Amount Paid]]-(Q7300-X7300)</f>
        <v>155708.52000000005</v>
      </c>
      <c r="AO7300" s="14">
        <f>IF(tbl_LoanData[[#This Row],[Application Status]]="Approved",1,0)</f>
        <v>1</v>
      </c>
      <c r="AP7300" s="22" t="str">
        <f t="shared" ca="1" si="343"/>
        <v/>
      </c>
      <c r="AQ7300" s="22" t="str">
        <f t="shared" ca="1" si="344"/>
        <v/>
      </c>
    </row>
    <row r="7301" spans="1:43" ht="14.4" customHeight="1" x14ac:dyDescent="0.3">
      <c r="A7301" s="2" t="s">
        <v>13395</v>
      </c>
      <c r="B7301" s="2" t="s">
        <v>13396</v>
      </c>
      <c r="C7301" s="2" t="s">
        <v>390</v>
      </c>
      <c r="D7301" s="2" t="s">
        <v>268</v>
      </c>
      <c r="E7301" s="2" t="s">
        <v>232</v>
      </c>
      <c r="F7301" s="2">
        <v>24</v>
      </c>
      <c r="G7301" s="2" t="s">
        <v>83</v>
      </c>
      <c r="H7301" s="2" t="s">
        <v>70</v>
      </c>
      <c r="I7301" s="2" t="s">
        <v>50</v>
      </c>
      <c r="J7301" s="3">
        <v>46199</v>
      </c>
      <c r="K7301" s="3"/>
      <c r="L7301" s="2" t="s">
        <v>37</v>
      </c>
      <c r="M7301" s="2" t="s">
        <v>260</v>
      </c>
      <c r="N7301" s="2" t="s">
        <v>457</v>
      </c>
      <c r="O7301" s="4">
        <v>111000</v>
      </c>
      <c r="P7301" s="4">
        <v>12800</v>
      </c>
      <c r="Q7301" s="4">
        <v>98200</v>
      </c>
      <c r="R7301" s="2">
        <v>48</v>
      </c>
      <c r="S7301" s="5">
        <v>11.59</v>
      </c>
      <c r="T7301" s="4">
        <v>2994.28</v>
      </c>
      <c r="U7301" s="2" t="s">
        <v>96</v>
      </c>
      <c r="V7301" s="2" t="s">
        <v>97</v>
      </c>
      <c r="W7301" s="4">
        <v>0</v>
      </c>
      <c r="X7301" s="4">
        <v>0</v>
      </c>
      <c r="Y7301" s="4">
        <v>143725.51999999999</v>
      </c>
      <c r="Z7301" s="2">
        <v>0</v>
      </c>
      <c r="AA7301" s="2" t="s">
        <v>97</v>
      </c>
      <c r="AB7301" s="2" t="s">
        <v>15729</v>
      </c>
      <c r="AC7301" s="2" t="s">
        <v>332</v>
      </c>
      <c r="AD7301" s="2" t="s">
        <v>76</v>
      </c>
      <c r="AE7301" s="5">
        <v>88.47</v>
      </c>
      <c r="AF7301" s="2">
        <v>0</v>
      </c>
      <c r="AG7301" s="2" t="s">
        <v>97</v>
      </c>
      <c r="AH7301" s="2"/>
      <c r="AI7301" s="6" t="str">
        <f t="shared" si="342"/>
        <v>18-24</v>
      </c>
      <c r="AJ7301" s="11">
        <f>YEAR(tbl_LoanData[[#This Row],[Application Date]])</f>
        <v>2026</v>
      </c>
      <c r="AK7301" s="11" t="str">
        <f>TEXT(tbl_LoanData[[#This Row],[Application Date]],"MMMM")</f>
        <v>June</v>
      </c>
      <c r="AL7301" s="12">
        <f>DATE(YEAR(tbl_LoanData[[#This Row],[Application Date]]),MONTH(tbl_LoanData[[#This Row],[Application Date]]),1)</f>
        <v>46174</v>
      </c>
      <c r="AM7301" s="14">
        <f ca="1">IF(AND(tbl_LoanData[[#This Row],[Application Date]]&gt;=EOMONTH(TODAY(),-1)+1,tbl_LoanData[[#This Row],[Application Date]]&lt;=TODAY()),tbl_LoanData[[#This Row],[Loan Amount]],0)</f>
        <v>0</v>
      </c>
      <c r="AN7301" s="14">
        <f>tbl_LoanData[[#This Row],[Amount Paid]]-(Q7301-X7301)</f>
        <v>-98200</v>
      </c>
      <c r="AO7301" s="14">
        <f>IF(tbl_LoanData[[#This Row],[Application Status]]="Approved",1,0)</f>
        <v>0</v>
      </c>
      <c r="AP7301" s="22" t="str">
        <f t="shared" ca="1" si="343"/>
        <v/>
      </c>
      <c r="AQ7301" s="22" t="str">
        <f t="shared" ca="1" si="344"/>
        <v/>
      </c>
    </row>
    <row r="7302" spans="1:43" ht="14.4" customHeight="1" x14ac:dyDescent="0.3">
      <c r="A7302" s="2" t="s">
        <v>13491</v>
      </c>
      <c r="B7302" s="2" t="s">
        <v>13492</v>
      </c>
      <c r="C7302" s="2" t="s">
        <v>560</v>
      </c>
      <c r="D7302" s="2" t="s">
        <v>101</v>
      </c>
      <c r="E7302" s="2" t="s">
        <v>150</v>
      </c>
      <c r="F7302" s="2">
        <v>38</v>
      </c>
      <c r="G7302" s="2" t="s">
        <v>69</v>
      </c>
      <c r="H7302" s="2" t="s">
        <v>211</v>
      </c>
      <c r="I7302" s="2" t="s">
        <v>50</v>
      </c>
      <c r="J7302" s="3">
        <v>46198</v>
      </c>
      <c r="K7302" s="3">
        <v>46212</v>
      </c>
      <c r="L7302" s="2" t="s">
        <v>37</v>
      </c>
      <c r="M7302" s="2" t="s">
        <v>104</v>
      </c>
      <c r="N7302" s="2" t="s">
        <v>286</v>
      </c>
      <c r="O7302" s="4">
        <v>219000</v>
      </c>
      <c r="P7302" s="4">
        <v>82500</v>
      </c>
      <c r="Q7302" s="4">
        <v>136500</v>
      </c>
      <c r="R7302" s="2">
        <v>36</v>
      </c>
      <c r="S7302" s="5">
        <v>12.51</v>
      </c>
      <c r="T7302" s="4">
        <v>5214.68</v>
      </c>
      <c r="U7302" s="2" t="s">
        <v>73</v>
      </c>
      <c r="V7302" s="2" t="s">
        <v>74</v>
      </c>
      <c r="W7302" s="4">
        <v>5214.68</v>
      </c>
      <c r="X7302" s="4">
        <v>182513.77</v>
      </c>
      <c r="Y7302" s="4">
        <v>187728.45</v>
      </c>
      <c r="Z7302" s="2">
        <v>0</v>
      </c>
      <c r="AA7302" s="2" t="s">
        <v>56</v>
      </c>
      <c r="AB7302" s="2" t="s">
        <v>15736</v>
      </c>
      <c r="AC7302" s="2" t="s">
        <v>106</v>
      </c>
      <c r="AD7302" s="2" t="s">
        <v>76</v>
      </c>
      <c r="AE7302" s="5">
        <v>62.33</v>
      </c>
      <c r="AF7302" s="2">
        <v>0</v>
      </c>
      <c r="AG7302" s="2" t="s">
        <v>77</v>
      </c>
      <c r="AH7302" s="2">
        <v>14</v>
      </c>
      <c r="AI7302" s="6" t="str">
        <f t="shared" si="342"/>
        <v>35-44</v>
      </c>
      <c r="AJ7302" s="11">
        <f>YEAR(tbl_LoanData[[#This Row],[Application Date]])</f>
        <v>2026</v>
      </c>
      <c r="AK7302" s="11" t="str">
        <f>TEXT(tbl_LoanData[[#This Row],[Application Date]],"MMMM")</f>
        <v>June</v>
      </c>
      <c r="AL7302" s="12">
        <f>DATE(YEAR(tbl_LoanData[[#This Row],[Application Date]]),MONTH(tbl_LoanData[[#This Row],[Application Date]]),1)</f>
        <v>46174</v>
      </c>
      <c r="AM7302" s="14">
        <f ca="1">IF(AND(tbl_LoanData[[#This Row],[Application Date]]&gt;=EOMONTH(TODAY(),-1)+1,tbl_LoanData[[#This Row],[Application Date]]&lt;=TODAY()),tbl_LoanData[[#This Row],[Loan Amount]],0)</f>
        <v>0</v>
      </c>
      <c r="AN7302" s="14">
        <f>tbl_LoanData[[#This Row],[Amount Paid]]-(Q7302-X7302)</f>
        <v>51228.44999999999</v>
      </c>
      <c r="AO7302" s="14">
        <f>IF(tbl_LoanData[[#This Row],[Application Status]]="Approved",1,0)</f>
        <v>1</v>
      </c>
      <c r="AP7302" s="22" t="str">
        <f t="shared" ca="1" si="343"/>
        <v/>
      </c>
      <c r="AQ7302" s="22" t="str">
        <f t="shared" ca="1" si="344"/>
        <v/>
      </c>
    </row>
    <row r="7303" spans="1:43" x14ac:dyDescent="0.3">
      <c r="A7303" s="2" t="s">
        <v>13583</v>
      </c>
      <c r="B7303" s="2" t="s">
        <v>13584</v>
      </c>
      <c r="C7303" s="2" t="s">
        <v>220</v>
      </c>
      <c r="D7303" s="2" t="s">
        <v>101</v>
      </c>
      <c r="E7303" s="2" t="s">
        <v>134</v>
      </c>
      <c r="F7303" s="2">
        <v>29</v>
      </c>
      <c r="G7303" s="2" t="s">
        <v>69</v>
      </c>
      <c r="H7303" s="2" t="s">
        <v>93</v>
      </c>
      <c r="I7303" s="2" t="s">
        <v>50</v>
      </c>
      <c r="J7303" s="3">
        <v>46189</v>
      </c>
      <c r="K7303" s="3">
        <v>46199</v>
      </c>
      <c r="L7303" s="2" t="s">
        <v>38</v>
      </c>
      <c r="M7303" s="2" t="s">
        <v>144</v>
      </c>
      <c r="N7303" s="2" t="s">
        <v>382</v>
      </c>
      <c r="O7303" s="4">
        <v>1748000</v>
      </c>
      <c r="P7303" s="4">
        <v>343400</v>
      </c>
      <c r="Q7303" s="4">
        <v>1404600</v>
      </c>
      <c r="R7303" s="2">
        <v>48</v>
      </c>
      <c r="S7303" s="5">
        <v>5.05</v>
      </c>
      <c r="T7303" s="4">
        <v>35173.519999999997</v>
      </c>
      <c r="U7303" s="2" t="s">
        <v>73</v>
      </c>
      <c r="V7303" s="2" t="s">
        <v>74</v>
      </c>
      <c r="W7303" s="4">
        <v>0</v>
      </c>
      <c r="X7303" s="4">
        <v>1688329.2</v>
      </c>
      <c r="Y7303" s="4">
        <v>1688329.2</v>
      </c>
      <c r="Z7303" s="2">
        <v>30</v>
      </c>
      <c r="AA7303" s="2" t="s">
        <v>57</v>
      </c>
      <c r="AB7303" s="2" t="s">
        <v>15727</v>
      </c>
      <c r="AC7303" s="2" t="s">
        <v>106</v>
      </c>
      <c r="AD7303" s="2" t="s">
        <v>76</v>
      </c>
      <c r="AE7303" s="5">
        <v>80.349999999999994</v>
      </c>
      <c r="AF7303" s="2">
        <v>1</v>
      </c>
      <c r="AG7303" s="2" t="s">
        <v>77</v>
      </c>
      <c r="AH7303" s="2">
        <v>10</v>
      </c>
      <c r="AI7303" s="6" t="str">
        <f t="shared" si="342"/>
        <v>25-34</v>
      </c>
      <c r="AJ7303" s="11">
        <f>YEAR(tbl_LoanData[[#This Row],[Application Date]])</f>
        <v>2026</v>
      </c>
      <c r="AK7303" s="11" t="str">
        <f>TEXT(tbl_LoanData[[#This Row],[Application Date]],"MMMM")</f>
        <v>June</v>
      </c>
      <c r="AL7303" s="12">
        <f>DATE(YEAR(tbl_LoanData[[#This Row],[Application Date]]),MONTH(tbl_LoanData[[#This Row],[Application Date]]),1)</f>
        <v>46174</v>
      </c>
      <c r="AM7303" s="14">
        <f ca="1">IF(AND(tbl_LoanData[[#This Row],[Application Date]]&gt;=EOMONTH(TODAY(),-1)+1,tbl_LoanData[[#This Row],[Application Date]]&lt;=TODAY()),tbl_LoanData[[#This Row],[Loan Amount]],0)</f>
        <v>0</v>
      </c>
      <c r="AN7303" s="14">
        <f>tbl_LoanData[[#This Row],[Amount Paid]]-(Q7303-X7303)</f>
        <v>283729.19999999995</v>
      </c>
      <c r="AO7303" s="14">
        <f>IF(tbl_LoanData[[#This Row],[Application Status]]="Approved",1,0)</f>
        <v>1</v>
      </c>
      <c r="AP7303" s="22" t="str">
        <f t="shared" ca="1" si="343"/>
        <v/>
      </c>
      <c r="AQ7303" s="22" t="str">
        <f t="shared" ca="1" si="344"/>
        <v/>
      </c>
    </row>
    <row r="7304" spans="1:43" ht="14.4" customHeight="1" x14ac:dyDescent="0.3">
      <c r="A7304" s="2" t="s">
        <v>13657</v>
      </c>
      <c r="B7304" s="2" t="s">
        <v>13658</v>
      </c>
      <c r="C7304" s="2" t="s">
        <v>335</v>
      </c>
      <c r="D7304" s="2" t="s">
        <v>102</v>
      </c>
      <c r="E7304" s="2" t="s">
        <v>189</v>
      </c>
      <c r="F7304" s="2">
        <v>33</v>
      </c>
      <c r="G7304" s="2" t="s">
        <v>83</v>
      </c>
      <c r="H7304" s="2" t="s">
        <v>269</v>
      </c>
      <c r="I7304" s="2" t="s">
        <v>46</v>
      </c>
      <c r="J7304" s="3">
        <v>46184</v>
      </c>
      <c r="K7304" s="3">
        <v>46205</v>
      </c>
      <c r="L7304" s="2" t="s">
        <v>38</v>
      </c>
      <c r="M7304" s="2" t="s">
        <v>111</v>
      </c>
      <c r="N7304" s="2" t="s">
        <v>112</v>
      </c>
      <c r="O7304" s="4">
        <v>1626000</v>
      </c>
      <c r="P7304" s="4">
        <v>234900</v>
      </c>
      <c r="Q7304" s="4">
        <v>1391100</v>
      </c>
      <c r="R7304" s="2">
        <v>24</v>
      </c>
      <c r="S7304" s="5">
        <v>9.7200000000000006</v>
      </c>
      <c r="T7304" s="4">
        <v>69230.41</v>
      </c>
      <c r="U7304" s="2" t="s">
        <v>73</v>
      </c>
      <c r="V7304" s="2" t="s">
        <v>74</v>
      </c>
      <c r="W7304" s="4">
        <v>69230.41</v>
      </c>
      <c r="X7304" s="4">
        <v>1592299.43</v>
      </c>
      <c r="Y7304" s="4">
        <v>1661529.84</v>
      </c>
      <c r="Z7304" s="2">
        <v>0</v>
      </c>
      <c r="AA7304" s="2" t="s">
        <v>56</v>
      </c>
      <c r="AB7304" s="2" t="s">
        <v>15728</v>
      </c>
      <c r="AC7304" s="2" t="s">
        <v>360</v>
      </c>
      <c r="AD7304" s="2" t="s">
        <v>76</v>
      </c>
      <c r="AE7304" s="5">
        <v>85.55</v>
      </c>
      <c r="AF7304" s="2">
        <v>0</v>
      </c>
      <c r="AG7304" s="2" t="s">
        <v>77</v>
      </c>
      <c r="AH7304" s="2">
        <v>21</v>
      </c>
      <c r="AI7304" s="6" t="str">
        <f t="shared" si="342"/>
        <v>25-34</v>
      </c>
      <c r="AJ7304" s="11">
        <f>YEAR(tbl_LoanData[[#This Row],[Application Date]])</f>
        <v>2026</v>
      </c>
      <c r="AK7304" s="11" t="str">
        <f>TEXT(tbl_LoanData[[#This Row],[Application Date]],"MMMM")</f>
        <v>June</v>
      </c>
      <c r="AL7304" s="12">
        <f>DATE(YEAR(tbl_LoanData[[#This Row],[Application Date]]),MONTH(tbl_LoanData[[#This Row],[Application Date]]),1)</f>
        <v>46174</v>
      </c>
      <c r="AM7304" s="14">
        <f ca="1">IF(AND(tbl_LoanData[[#This Row],[Application Date]]&gt;=EOMONTH(TODAY(),-1)+1,tbl_LoanData[[#This Row],[Application Date]]&lt;=TODAY()),tbl_LoanData[[#This Row],[Loan Amount]],0)</f>
        <v>0</v>
      </c>
      <c r="AN7304" s="14">
        <f>tbl_LoanData[[#This Row],[Amount Paid]]-(Q7304-X7304)</f>
        <v>270429.83999999997</v>
      </c>
      <c r="AO7304" s="14">
        <f>IF(tbl_LoanData[[#This Row],[Application Status]]="Approved",1,0)</f>
        <v>1</v>
      </c>
      <c r="AP7304" s="22" t="str">
        <f t="shared" ca="1" si="343"/>
        <v/>
      </c>
      <c r="AQ7304" s="22" t="str">
        <f t="shared" ca="1" si="344"/>
        <v/>
      </c>
    </row>
    <row r="7305" spans="1:43" ht="14.4" customHeight="1" x14ac:dyDescent="0.3">
      <c r="A7305" s="2" t="s">
        <v>13695</v>
      </c>
      <c r="B7305" s="2" t="s">
        <v>13696</v>
      </c>
      <c r="C7305" s="2" t="s">
        <v>999</v>
      </c>
      <c r="D7305" s="2" t="s">
        <v>311</v>
      </c>
      <c r="E7305" s="2" t="s">
        <v>406</v>
      </c>
      <c r="F7305" s="2">
        <v>63</v>
      </c>
      <c r="G7305" s="2" t="s">
        <v>69</v>
      </c>
      <c r="H7305" s="2" t="s">
        <v>136</v>
      </c>
      <c r="I7305" s="2" t="s">
        <v>49</v>
      </c>
      <c r="J7305" s="3">
        <v>46186</v>
      </c>
      <c r="K7305" s="3">
        <v>46192</v>
      </c>
      <c r="L7305" s="2" t="s">
        <v>37</v>
      </c>
      <c r="M7305" s="2" t="s">
        <v>104</v>
      </c>
      <c r="N7305" s="2" t="s">
        <v>286</v>
      </c>
      <c r="O7305" s="4">
        <v>93000</v>
      </c>
      <c r="P7305" s="4">
        <v>31700</v>
      </c>
      <c r="Q7305" s="4">
        <v>61300</v>
      </c>
      <c r="R7305" s="2">
        <v>24</v>
      </c>
      <c r="S7305" s="5">
        <v>12.78</v>
      </c>
      <c r="T7305" s="4">
        <v>3207.01</v>
      </c>
      <c r="U7305" s="2" t="s">
        <v>73</v>
      </c>
      <c r="V7305" s="2" t="s">
        <v>74</v>
      </c>
      <c r="W7305" s="4">
        <v>3207.01</v>
      </c>
      <c r="X7305" s="4">
        <v>73761.27</v>
      </c>
      <c r="Y7305" s="4">
        <v>76968.28</v>
      </c>
      <c r="Z7305" s="2">
        <v>32</v>
      </c>
      <c r="AA7305" s="2" t="s">
        <v>58</v>
      </c>
      <c r="AB7305" s="2" t="s">
        <v>15733</v>
      </c>
      <c r="AC7305" s="2" t="s">
        <v>121</v>
      </c>
      <c r="AD7305" s="2" t="s">
        <v>76</v>
      </c>
      <c r="AE7305" s="5">
        <v>65.91</v>
      </c>
      <c r="AF7305" s="2">
        <v>1</v>
      </c>
      <c r="AG7305" s="2" t="s">
        <v>15718</v>
      </c>
      <c r="AH7305" s="2">
        <v>6</v>
      </c>
      <c r="AI7305" s="6" t="str">
        <f t="shared" si="342"/>
        <v>55-64</v>
      </c>
      <c r="AJ7305" s="11">
        <f>YEAR(tbl_LoanData[[#This Row],[Application Date]])</f>
        <v>2026</v>
      </c>
      <c r="AK7305" s="11" t="str">
        <f>TEXT(tbl_LoanData[[#This Row],[Application Date]],"MMMM")</f>
        <v>June</v>
      </c>
      <c r="AL7305" s="12">
        <f>DATE(YEAR(tbl_LoanData[[#This Row],[Application Date]]),MONTH(tbl_LoanData[[#This Row],[Application Date]]),1)</f>
        <v>46174</v>
      </c>
      <c r="AM7305" s="14">
        <f ca="1">IF(AND(tbl_LoanData[[#This Row],[Application Date]]&gt;=EOMONTH(TODAY(),-1)+1,tbl_LoanData[[#This Row],[Application Date]]&lt;=TODAY()),tbl_LoanData[[#This Row],[Loan Amount]],0)</f>
        <v>0</v>
      </c>
      <c r="AN7305" s="14">
        <f>tbl_LoanData[[#This Row],[Amount Paid]]-(Q7305-X7305)</f>
        <v>15668.280000000004</v>
      </c>
      <c r="AO7305" s="14">
        <f>IF(tbl_LoanData[[#This Row],[Application Status]]="Approved",1,0)</f>
        <v>1</v>
      </c>
      <c r="AP7305" s="22" t="str">
        <f t="shared" ca="1" si="343"/>
        <v/>
      </c>
      <c r="AQ7305" s="22" t="str">
        <f t="shared" ca="1" si="344"/>
        <v/>
      </c>
    </row>
    <row r="7306" spans="1:43" ht="14.4" customHeight="1" x14ac:dyDescent="0.3">
      <c r="A7306" s="2" t="s">
        <v>13699</v>
      </c>
      <c r="B7306" s="2" t="s">
        <v>13700</v>
      </c>
      <c r="C7306" s="2" t="s">
        <v>390</v>
      </c>
      <c r="D7306" s="2" t="s">
        <v>101</v>
      </c>
      <c r="E7306" s="2" t="s">
        <v>81</v>
      </c>
      <c r="F7306" s="2">
        <v>57</v>
      </c>
      <c r="G7306" s="2" t="s">
        <v>83</v>
      </c>
      <c r="H7306" s="2" t="s">
        <v>70</v>
      </c>
      <c r="I7306" s="2" t="s">
        <v>50</v>
      </c>
      <c r="J7306" s="3">
        <v>46177</v>
      </c>
      <c r="K7306" s="3">
        <v>46198</v>
      </c>
      <c r="L7306" s="2" t="s">
        <v>41</v>
      </c>
      <c r="M7306" s="2" t="s">
        <v>184</v>
      </c>
      <c r="N7306" s="2" t="s">
        <v>185</v>
      </c>
      <c r="O7306" s="4">
        <v>2540000</v>
      </c>
      <c r="P7306" s="4">
        <v>961800</v>
      </c>
      <c r="Q7306" s="4">
        <v>1578200</v>
      </c>
      <c r="R7306" s="2">
        <v>60</v>
      </c>
      <c r="S7306" s="5">
        <v>6.16</v>
      </c>
      <c r="T7306" s="4">
        <v>34404.76</v>
      </c>
      <c r="U7306" s="2" t="s">
        <v>73</v>
      </c>
      <c r="V7306" s="2" t="s">
        <v>74</v>
      </c>
      <c r="W7306" s="4">
        <v>34404.76</v>
      </c>
      <c r="X7306" s="4">
        <v>2029880.84</v>
      </c>
      <c r="Y7306" s="4">
        <v>2064285.6</v>
      </c>
      <c r="Z7306" s="2">
        <v>0</v>
      </c>
      <c r="AA7306" s="2" t="s">
        <v>56</v>
      </c>
      <c r="AB7306" s="2" t="s">
        <v>15732</v>
      </c>
      <c r="AC7306" s="2" t="s">
        <v>106</v>
      </c>
      <c r="AD7306" s="2" t="s">
        <v>76</v>
      </c>
      <c r="AE7306" s="5">
        <v>62.13</v>
      </c>
      <c r="AF7306" s="2">
        <v>0</v>
      </c>
      <c r="AG7306" s="2" t="s">
        <v>77</v>
      </c>
      <c r="AH7306" s="2">
        <v>21</v>
      </c>
      <c r="AI7306" s="6" t="str">
        <f t="shared" si="342"/>
        <v>55-64</v>
      </c>
      <c r="AJ7306" s="11">
        <f>YEAR(tbl_LoanData[[#This Row],[Application Date]])</f>
        <v>2026</v>
      </c>
      <c r="AK7306" s="11" t="str">
        <f>TEXT(tbl_LoanData[[#This Row],[Application Date]],"MMMM")</f>
        <v>June</v>
      </c>
      <c r="AL7306" s="12">
        <f>DATE(YEAR(tbl_LoanData[[#This Row],[Application Date]]),MONTH(tbl_LoanData[[#This Row],[Application Date]]),1)</f>
        <v>46174</v>
      </c>
      <c r="AM7306" s="14">
        <f ca="1">IF(AND(tbl_LoanData[[#This Row],[Application Date]]&gt;=EOMONTH(TODAY(),-1)+1,tbl_LoanData[[#This Row],[Application Date]]&lt;=TODAY()),tbl_LoanData[[#This Row],[Loan Amount]],0)</f>
        <v>0</v>
      </c>
      <c r="AN7306" s="14">
        <f>tbl_LoanData[[#This Row],[Amount Paid]]-(Q7306-X7306)</f>
        <v>486085.60000000009</v>
      </c>
      <c r="AO7306" s="14">
        <f>IF(tbl_LoanData[[#This Row],[Application Status]]="Approved",1,0)</f>
        <v>1</v>
      </c>
      <c r="AP7306" s="22" t="str">
        <f t="shared" ca="1" si="343"/>
        <v/>
      </c>
      <c r="AQ7306" s="22" t="str">
        <f t="shared" ca="1" si="344"/>
        <v/>
      </c>
    </row>
    <row r="7307" spans="1:43" ht="14.4" customHeight="1" x14ac:dyDescent="0.3">
      <c r="A7307" s="2" t="s">
        <v>13717</v>
      </c>
      <c r="B7307" s="2" t="s">
        <v>13718</v>
      </c>
      <c r="C7307" s="2" t="s">
        <v>435</v>
      </c>
      <c r="D7307" s="2" t="s">
        <v>118</v>
      </c>
      <c r="E7307" s="2" t="s">
        <v>118</v>
      </c>
      <c r="F7307" s="2">
        <v>41</v>
      </c>
      <c r="G7307" s="2" t="s">
        <v>83</v>
      </c>
      <c r="H7307" s="2" t="s">
        <v>103</v>
      </c>
      <c r="I7307" s="2" t="s">
        <v>43</v>
      </c>
      <c r="J7307" s="3">
        <v>46182</v>
      </c>
      <c r="K7307" s="3">
        <v>46187</v>
      </c>
      <c r="L7307" s="2" t="s">
        <v>38</v>
      </c>
      <c r="M7307" s="2" t="s">
        <v>85</v>
      </c>
      <c r="N7307" s="2" t="s">
        <v>314</v>
      </c>
      <c r="O7307" s="4">
        <v>1920000</v>
      </c>
      <c r="P7307" s="4">
        <v>499400</v>
      </c>
      <c r="Q7307" s="4">
        <v>1420600</v>
      </c>
      <c r="R7307" s="2">
        <v>48</v>
      </c>
      <c r="S7307" s="5">
        <v>7.92</v>
      </c>
      <c r="T7307" s="4">
        <v>38971.79</v>
      </c>
      <c r="U7307" s="2" t="s">
        <v>73</v>
      </c>
      <c r="V7307" s="2" t="s">
        <v>74</v>
      </c>
      <c r="W7307" s="4">
        <v>77943.58</v>
      </c>
      <c r="X7307" s="4">
        <v>1792702.5</v>
      </c>
      <c r="Y7307" s="4">
        <v>1870646.08</v>
      </c>
      <c r="Z7307" s="2">
        <v>0</v>
      </c>
      <c r="AA7307" s="2" t="s">
        <v>56</v>
      </c>
      <c r="AB7307" s="2" t="s">
        <v>15736</v>
      </c>
      <c r="AC7307" s="2" t="s">
        <v>75</v>
      </c>
      <c r="AD7307" s="2" t="s">
        <v>76</v>
      </c>
      <c r="AE7307" s="5">
        <v>73.989999999999995</v>
      </c>
      <c r="AF7307" s="2">
        <v>0</v>
      </c>
      <c r="AG7307" s="2" t="s">
        <v>77</v>
      </c>
      <c r="AH7307" s="2">
        <v>5</v>
      </c>
      <c r="AI7307" s="6" t="str">
        <f t="shared" si="342"/>
        <v>35-44</v>
      </c>
      <c r="AJ7307" s="11">
        <f>YEAR(tbl_LoanData[[#This Row],[Application Date]])</f>
        <v>2026</v>
      </c>
      <c r="AK7307" s="11" t="str">
        <f>TEXT(tbl_LoanData[[#This Row],[Application Date]],"MMMM")</f>
        <v>June</v>
      </c>
      <c r="AL7307" s="12">
        <f>DATE(YEAR(tbl_LoanData[[#This Row],[Application Date]]),MONTH(tbl_LoanData[[#This Row],[Application Date]]),1)</f>
        <v>46174</v>
      </c>
      <c r="AM7307" s="14">
        <f ca="1">IF(AND(tbl_LoanData[[#This Row],[Application Date]]&gt;=EOMONTH(TODAY(),-1)+1,tbl_LoanData[[#This Row],[Application Date]]&lt;=TODAY()),tbl_LoanData[[#This Row],[Loan Amount]],0)</f>
        <v>0</v>
      </c>
      <c r="AN7307" s="14">
        <f>tbl_LoanData[[#This Row],[Amount Paid]]-(Q7307-X7307)</f>
        <v>450046.08</v>
      </c>
      <c r="AO7307" s="14">
        <f>IF(tbl_LoanData[[#This Row],[Application Status]]="Approved",1,0)</f>
        <v>1</v>
      </c>
      <c r="AP7307" s="22" t="str">
        <f t="shared" ca="1" si="343"/>
        <v/>
      </c>
      <c r="AQ7307" s="22" t="str">
        <f t="shared" ca="1" si="344"/>
        <v/>
      </c>
    </row>
    <row r="7308" spans="1:43" ht="14.4" customHeight="1" x14ac:dyDescent="0.3">
      <c r="A7308" s="2" t="s">
        <v>13723</v>
      </c>
      <c r="B7308" s="2" t="s">
        <v>13724</v>
      </c>
      <c r="C7308" s="2" t="s">
        <v>949</v>
      </c>
      <c r="D7308" s="2" t="s">
        <v>232</v>
      </c>
      <c r="E7308" s="2" t="s">
        <v>102</v>
      </c>
      <c r="F7308" s="2">
        <v>62</v>
      </c>
      <c r="G7308" s="2" t="s">
        <v>83</v>
      </c>
      <c r="H7308" s="2" t="s">
        <v>224</v>
      </c>
      <c r="I7308" s="2" t="s">
        <v>54</v>
      </c>
      <c r="J7308" s="3">
        <v>46179</v>
      </c>
      <c r="K7308" s="3">
        <v>46188</v>
      </c>
      <c r="L7308" s="2" t="s">
        <v>38</v>
      </c>
      <c r="M7308" s="2" t="s">
        <v>71</v>
      </c>
      <c r="N7308" s="2" t="s">
        <v>589</v>
      </c>
      <c r="O7308" s="4">
        <v>1064000</v>
      </c>
      <c r="P7308" s="4">
        <v>230000</v>
      </c>
      <c r="Q7308" s="4">
        <v>834000</v>
      </c>
      <c r="R7308" s="2">
        <v>48</v>
      </c>
      <c r="S7308" s="5">
        <v>11.33</v>
      </c>
      <c r="T7308" s="4">
        <v>25249.35</v>
      </c>
      <c r="U7308" s="2" t="s">
        <v>73</v>
      </c>
      <c r="V7308" s="2" t="s">
        <v>74</v>
      </c>
      <c r="W7308" s="4">
        <v>50498.7</v>
      </c>
      <c r="X7308" s="4">
        <v>1161470.1000000001</v>
      </c>
      <c r="Y7308" s="4">
        <v>1211968.8</v>
      </c>
      <c r="Z7308" s="2">
        <v>0</v>
      </c>
      <c r="AA7308" s="2" t="s">
        <v>56</v>
      </c>
      <c r="AB7308" s="2" t="s">
        <v>15727</v>
      </c>
      <c r="AC7308" s="2" t="s">
        <v>87</v>
      </c>
      <c r="AD7308" s="2" t="s">
        <v>76</v>
      </c>
      <c r="AE7308" s="5">
        <v>78.38</v>
      </c>
      <c r="AF7308" s="2">
        <v>0</v>
      </c>
      <c r="AG7308" s="2" t="s">
        <v>77</v>
      </c>
      <c r="AH7308" s="2">
        <v>9</v>
      </c>
      <c r="AI7308" s="6" t="str">
        <f t="shared" si="342"/>
        <v>55-64</v>
      </c>
      <c r="AJ7308" s="11">
        <f>YEAR(tbl_LoanData[[#This Row],[Application Date]])</f>
        <v>2026</v>
      </c>
      <c r="AK7308" s="11" t="str">
        <f>TEXT(tbl_LoanData[[#This Row],[Application Date]],"MMMM")</f>
        <v>June</v>
      </c>
      <c r="AL7308" s="12">
        <f>DATE(YEAR(tbl_LoanData[[#This Row],[Application Date]]),MONTH(tbl_LoanData[[#This Row],[Application Date]]),1)</f>
        <v>46174</v>
      </c>
      <c r="AM7308" s="14">
        <f ca="1">IF(AND(tbl_LoanData[[#This Row],[Application Date]]&gt;=EOMONTH(TODAY(),-1)+1,tbl_LoanData[[#This Row],[Application Date]]&lt;=TODAY()),tbl_LoanData[[#This Row],[Loan Amount]],0)</f>
        <v>0</v>
      </c>
      <c r="AN7308" s="14">
        <f>tbl_LoanData[[#This Row],[Amount Paid]]-(Q7308-X7308)</f>
        <v>377968.8000000001</v>
      </c>
      <c r="AO7308" s="14">
        <f>IF(tbl_LoanData[[#This Row],[Application Status]]="Approved",1,0)</f>
        <v>1</v>
      </c>
      <c r="AP7308" s="22" t="str">
        <f t="shared" ca="1" si="343"/>
        <v/>
      </c>
      <c r="AQ7308" s="22" t="str">
        <f t="shared" ca="1" si="344"/>
        <v/>
      </c>
    </row>
    <row r="7309" spans="1:43" ht="14.4" customHeight="1" x14ac:dyDescent="0.3">
      <c r="A7309" s="2" t="s">
        <v>13735</v>
      </c>
      <c r="B7309" s="2" t="s">
        <v>13736</v>
      </c>
      <c r="C7309" s="2" t="s">
        <v>546</v>
      </c>
      <c r="D7309" s="2" t="s">
        <v>118</v>
      </c>
      <c r="E7309" s="2" t="s">
        <v>210</v>
      </c>
      <c r="F7309" s="2">
        <v>24</v>
      </c>
      <c r="G7309" s="2" t="s">
        <v>83</v>
      </c>
      <c r="H7309" s="2" t="s">
        <v>143</v>
      </c>
      <c r="I7309" s="2" t="s">
        <v>46</v>
      </c>
      <c r="J7309" s="3">
        <v>46185</v>
      </c>
      <c r="K7309" s="3"/>
      <c r="L7309" s="2" t="s">
        <v>37</v>
      </c>
      <c r="M7309" s="2" t="s">
        <v>94</v>
      </c>
      <c r="N7309" s="2" t="s">
        <v>568</v>
      </c>
      <c r="O7309" s="4">
        <v>71000</v>
      </c>
      <c r="P7309" s="4">
        <v>10500</v>
      </c>
      <c r="Q7309" s="4">
        <v>60500</v>
      </c>
      <c r="R7309" s="2">
        <v>12</v>
      </c>
      <c r="S7309" s="5">
        <v>10.63</v>
      </c>
      <c r="T7309" s="4">
        <v>5577.6</v>
      </c>
      <c r="U7309" s="2" t="s">
        <v>113</v>
      </c>
      <c r="V7309" s="2" t="s">
        <v>97</v>
      </c>
      <c r="W7309" s="4">
        <v>0</v>
      </c>
      <c r="X7309" s="4">
        <v>0</v>
      </c>
      <c r="Y7309" s="4">
        <v>66931.149999999994</v>
      </c>
      <c r="Z7309" s="2">
        <v>0</v>
      </c>
      <c r="AA7309" s="2" t="s">
        <v>97</v>
      </c>
      <c r="AB7309" s="2" t="s">
        <v>15731</v>
      </c>
      <c r="AC7309" s="2" t="s">
        <v>360</v>
      </c>
      <c r="AD7309" s="2" t="s">
        <v>76</v>
      </c>
      <c r="AE7309" s="5">
        <v>85.21</v>
      </c>
      <c r="AF7309" s="2">
        <v>0</v>
      </c>
      <c r="AG7309" s="2" t="s">
        <v>97</v>
      </c>
      <c r="AH7309" s="2"/>
      <c r="AI7309" s="6" t="str">
        <f t="shared" si="342"/>
        <v>18-24</v>
      </c>
      <c r="AJ7309" s="11">
        <f>YEAR(tbl_LoanData[[#This Row],[Application Date]])</f>
        <v>2026</v>
      </c>
      <c r="AK7309" s="11" t="str">
        <f>TEXT(tbl_LoanData[[#This Row],[Application Date]],"MMMM")</f>
        <v>June</v>
      </c>
      <c r="AL7309" s="12">
        <f>DATE(YEAR(tbl_LoanData[[#This Row],[Application Date]]),MONTH(tbl_LoanData[[#This Row],[Application Date]]),1)</f>
        <v>46174</v>
      </c>
      <c r="AM7309" s="14">
        <f ca="1">IF(AND(tbl_LoanData[[#This Row],[Application Date]]&gt;=EOMONTH(TODAY(),-1)+1,tbl_LoanData[[#This Row],[Application Date]]&lt;=TODAY()),tbl_LoanData[[#This Row],[Loan Amount]],0)</f>
        <v>0</v>
      </c>
      <c r="AN7309" s="14">
        <f>tbl_LoanData[[#This Row],[Amount Paid]]-(Q7309-X7309)</f>
        <v>-60500</v>
      </c>
      <c r="AO7309" s="14">
        <f>IF(tbl_LoanData[[#This Row],[Application Status]]="Approved",1,0)</f>
        <v>0</v>
      </c>
      <c r="AP7309" s="22" t="str">
        <f t="shared" ca="1" si="343"/>
        <v/>
      </c>
      <c r="AQ7309" s="22" t="str">
        <f t="shared" ca="1" si="344"/>
        <v/>
      </c>
    </row>
    <row r="7310" spans="1:43" x14ac:dyDescent="0.3">
      <c r="A7310" s="2" t="s">
        <v>13741</v>
      </c>
      <c r="B7310" s="2" t="s">
        <v>13742</v>
      </c>
      <c r="C7310" s="2" t="s">
        <v>390</v>
      </c>
      <c r="D7310" s="2" t="s">
        <v>134</v>
      </c>
      <c r="E7310" s="2" t="s">
        <v>323</v>
      </c>
      <c r="F7310" s="2">
        <v>28</v>
      </c>
      <c r="G7310" s="2" t="s">
        <v>83</v>
      </c>
      <c r="H7310" s="2" t="s">
        <v>136</v>
      </c>
      <c r="I7310" s="2" t="s">
        <v>49</v>
      </c>
      <c r="J7310" s="3">
        <v>46202</v>
      </c>
      <c r="K7310" s="3">
        <v>46218</v>
      </c>
      <c r="L7310" s="2" t="s">
        <v>36</v>
      </c>
      <c r="M7310" s="2" t="s">
        <v>104</v>
      </c>
      <c r="N7310" s="2" t="s">
        <v>592</v>
      </c>
      <c r="O7310" s="4">
        <v>1833000</v>
      </c>
      <c r="P7310" s="4">
        <v>551700</v>
      </c>
      <c r="Q7310" s="4">
        <v>1281300</v>
      </c>
      <c r="R7310" s="2">
        <v>60</v>
      </c>
      <c r="S7310" s="5">
        <v>12.97</v>
      </c>
      <c r="T7310" s="4">
        <v>35203.72</v>
      </c>
      <c r="U7310" s="2" t="s">
        <v>73</v>
      </c>
      <c r="V7310" s="2" t="s">
        <v>74</v>
      </c>
      <c r="W7310" s="4">
        <v>35203.72</v>
      </c>
      <c r="X7310" s="4">
        <v>2077019.33</v>
      </c>
      <c r="Y7310" s="4">
        <v>2112223.0499999998</v>
      </c>
      <c r="Z7310" s="2">
        <v>0</v>
      </c>
      <c r="AA7310" s="2" t="s">
        <v>56</v>
      </c>
      <c r="AB7310" s="2" t="s">
        <v>15733</v>
      </c>
      <c r="AC7310" s="2" t="s">
        <v>75</v>
      </c>
      <c r="AD7310" s="2" t="s">
        <v>76</v>
      </c>
      <c r="AE7310" s="5">
        <v>69.900000000000006</v>
      </c>
      <c r="AF7310" s="2">
        <v>0</v>
      </c>
      <c r="AG7310" s="2" t="s">
        <v>77</v>
      </c>
      <c r="AH7310" s="2">
        <v>16</v>
      </c>
      <c r="AI7310" s="6" t="str">
        <f t="shared" si="342"/>
        <v>25-34</v>
      </c>
      <c r="AJ7310" s="11">
        <f>YEAR(tbl_LoanData[[#This Row],[Application Date]])</f>
        <v>2026</v>
      </c>
      <c r="AK7310" s="11" t="str">
        <f>TEXT(tbl_LoanData[[#This Row],[Application Date]],"MMMM")</f>
        <v>June</v>
      </c>
      <c r="AL7310" s="12">
        <f>DATE(YEAR(tbl_LoanData[[#This Row],[Application Date]]),MONTH(tbl_LoanData[[#This Row],[Application Date]]),1)</f>
        <v>46174</v>
      </c>
      <c r="AM7310" s="14">
        <f ca="1">IF(AND(tbl_LoanData[[#This Row],[Application Date]]&gt;=EOMONTH(TODAY(),-1)+1,tbl_LoanData[[#This Row],[Application Date]]&lt;=TODAY()),tbl_LoanData[[#This Row],[Loan Amount]],0)</f>
        <v>0</v>
      </c>
      <c r="AN7310" s="14">
        <f>tbl_LoanData[[#This Row],[Amount Paid]]-(Q7310-X7310)</f>
        <v>830923.05</v>
      </c>
      <c r="AO7310" s="14">
        <f>IF(tbl_LoanData[[#This Row],[Application Status]]="Approved",1,0)</f>
        <v>1</v>
      </c>
      <c r="AP7310" s="22" t="str">
        <f t="shared" ca="1" si="343"/>
        <v/>
      </c>
      <c r="AQ7310" s="22" t="str">
        <f t="shared" ca="1" si="344"/>
        <v/>
      </c>
    </row>
    <row r="7311" spans="1:43" ht="14.4" customHeight="1" x14ac:dyDescent="0.3">
      <c r="A7311" s="2" t="s">
        <v>13791</v>
      </c>
      <c r="B7311" s="2" t="s">
        <v>13792</v>
      </c>
      <c r="C7311" s="2" t="s">
        <v>423</v>
      </c>
      <c r="D7311" s="2" t="s">
        <v>189</v>
      </c>
      <c r="E7311" s="2" t="s">
        <v>232</v>
      </c>
      <c r="F7311" s="2">
        <v>31</v>
      </c>
      <c r="G7311" s="2" t="s">
        <v>69</v>
      </c>
      <c r="H7311" s="2" t="s">
        <v>250</v>
      </c>
      <c r="I7311" s="2" t="s">
        <v>52</v>
      </c>
      <c r="J7311" s="3">
        <v>46179</v>
      </c>
      <c r="K7311" s="3">
        <v>46192</v>
      </c>
      <c r="L7311" s="2" t="s">
        <v>40</v>
      </c>
      <c r="M7311" s="2" t="s">
        <v>111</v>
      </c>
      <c r="N7311" s="2" t="s">
        <v>120</v>
      </c>
      <c r="O7311" s="4">
        <v>1208000</v>
      </c>
      <c r="P7311" s="4">
        <v>478600</v>
      </c>
      <c r="Q7311" s="4">
        <v>729400</v>
      </c>
      <c r="R7311" s="2">
        <v>36</v>
      </c>
      <c r="S7311" s="5">
        <v>14.41</v>
      </c>
      <c r="T7311" s="4">
        <v>29019.99</v>
      </c>
      <c r="U7311" s="2" t="s">
        <v>73</v>
      </c>
      <c r="V7311" s="2" t="s">
        <v>74</v>
      </c>
      <c r="W7311" s="4">
        <v>58039.98</v>
      </c>
      <c r="X7311" s="4">
        <v>986679.64</v>
      </c>
      <c r="Y7311" s="4">
        <v>1044719.62</v>
      </c>
      <c r="Z7311" s="2">
        <v>0</v>
      </c>
      <c r="AA7311" s="2" t="s">
        <v>56</v>
      </c>
      <c r="AB7311" s="2" t="s">
        <v>15730</v>
      </c>
      <c r="AC7311" s="2" t="s">
        <v>360</v>
      </c>
      <c r="AD7311" s="2" t="s">
        <v>76</v>
      </c>
      <c r="AE7311" s="5">
        <v>60.38</v>
      </c>
      <c r="AF7311" s="2">
        <v>0</v>
      </c>
      <c r="AG7311" s="2" t="s">
        <v>77</v>
      </c>
      <c r="AH7311" s="2">
        <v>13</v>
      </c>
      <c r="AI7311" s="6" t="str">
        <f t="shared" si="342"/>
        <v>25-34</v>
      </c>
      <c r="AJ7311" s="11">
        <f>YEAR(tbl_LoanData[[#This Row],[Application Date]])</f>
        <v>2026</v>
      </c>
      <c r="AK7311" s="11" t="str">
        <f>TEXT(tbl_LoanData[[#This Row],[Application Date]],"MMMM")</f>
        <v>June</v>
      </c>
      <c r="AL7311" s="12">
        <f>DATE(YEAR(tbl_LoanData[[#This Row],[Application Date]]),MONTH(tbl_LoanData[[#This Row],[Application Date]]),1)</f>
        <v>46174</v>
      </c>
      <c r="AM7311" s="14">
        <f ca="1">IF(AND(tbl_LoanData[[#This Row],[Application Date]]&gt;=EOMONTH(TODAY(),-1)+1,tbl_LoanData[[#This Row],[Application Date]]&lt;=TODAY()),tbl_LoanData[[#This Row],[Loan Amount]],0)</f>
        <v>0</v>
      </c>
      <c r="AN7311" s="14">
        <f>tbl_LoanData[[#This Row],[Amount Paid]]-(Q7311-X7311)</f>
        <v>315319.62</v>
      </c>
      <c r="AO7311" s="14">
        <f>IF(tbl_LoanData[[#This Row],[Application Status]]="Approved",1,0)</f>
        <v>1</v>
      </c>
      <c r="AP7311" s="22" t="str">
        <f t="shared" ca="1" si="343"/>
        <v/>
      </c>
      <c r="AQ7311" s="22" t="str">
        <f t="shared" ca="1" si="344"/>
        <v/>
      </c>
    </row>
    <row r="7312" spans="1:43" ht="14.4" customHeight="1" x14ac:dyDescent="0.3">
      <c r="A7312" s="2" t="s">
        <v>13829</v>
      </c>
      <c r="B7312" s="2" t="s">
        <v>13830</v>
      </c>
      <c r="C7312" s="2" t="s">
        <v>338</v>
      </c>
      <c r="D7312" s="2" t="s">
        <v>254</v>
      </c>
      <c r="E7312" s="2" t="s">
        <v>82</v>
      </c>
      <c r="F7312" s="2">
        <v>39</v>
      </c>
      <c r="G7312" s="2" t="s">
        <v>83</v>
      </c>
      <c r="H7312" s="2" t="s">
        <v>398</v>
      </c>
      <c r="I7312" s="2" t="s">
        <v>46</v>
      </c>
      <c r="J7312" s="3">
        <v>46181</v>
      </c>
      <c r="K7312" s="3">
        <v>46188</v>
      </c>
      <c r="L7312" s="2" t="s">
        <v>40</v>
      </c>
      <c r="M7312" s="2" t="s">
        <v>71</v>
      </c>
      <c r="N7312" s="2" t="s">
        <v>137</v>
      </c>
      <c r="O7312" s="4">
        <v>810000</v>
      </c>
      <c r="P7312" s="4">
        <v>93100</v>
      </c>
      <c r="Q7312" s="4">
        <v>716900</v>
      </c>
      <c r="R7312" s="2">
        <v>48</v>
      </c>
      <c r="S7312" s="5">
        <v>5.89</v>
      </c>
      <c r="T7312" s="4">
        <v>18454.2</v>
      </c>
      <c r="U7312" s="2" t="s">
        <v>73</v>
      </c>
      <c r="V7312" s="2" t="s">
        <v>74</v>
      </c>
      <c r="W7312" s="4">
        <v>0</v>
      </c>
      <c r="X7312" s="4">
        <v>885801.64</v>
      </c>
      <c r="Y7312" s="4">
        <v>885801.64</v>
      </c>
      <c r="Z7312" s="2">
        <v>64</v>
      </c>
      <c r="AA7312" s="2" t="s">
        <v>59</v>
      </c>
      <c r="AB7312" s="2" t="s">
        <v>15728</v>
      </c>
      <c r="AC7312" s="2" t="s">
        <v>121</v>
      </c>
      <c r="AD7312" s="2" t="s">
        <v>76</v>
      </c>
      <c r="AE7312" s="5">
        <v>88.51</v>
      </c>
      <c r="AF7312" s="2">
        <v>2</v>
      </c>
      <c r="AG7312" s="2" t="s">
        <v>130</v>
      </c>
      <c r="AH7312" s="2">
        <v>7</v>
      </c>
      <c r="AI7312" s="6" t="str">
        <f t="shared" si="342"/>
        <v>35-44</v>
      </c>
      <c r="AJ7312" s="11">
        <f>YEAR(tbl_LoanData[[#This Row],[Application Date]])</f>
        <v>2026</v>
      </c>
      <c r="AK7312" s="11" t="str">
        <f>TEXT(tbl_LoanData[[#This Row],[Application Date]],"MMMM")</f>
        <v>June</v>
      </c>
      <c r="AL7312" s="12">
        <f>DATE(YEAR(tbl_LoanData[[#This Row],[Application Date]]),MONTH(tbl_LoanData[[#This Row],[Application Date]]),1)</f>
        <v>46174</v>
      </c>
      <c r="AM7312" s="14">
        <f ca="1">IF(AND(tbl_LoanData[[#This Row],[Application Date]]&gt;=EOMONTH(TODAY(),-1)+1,tbl_LoanData[[#This Row],[Application Date]]&lt;=TODAY()),tbl_LoanData[[#This Row],[Loan Amount]],0)</f>
        <v>0</v>
      </c>
      <c r="AN7312" s="14">
        <f>tbl_LoanData[[#This Row],[Amount Paid]]-(Q7312-X7312)</f>
        <v>168901.64</v>
      </c>
      <c r="AO7312" s="14">
        <f>IF(tbl_LoanData[[#This Row],[Application Status]]="Approved",1,0)</f>
        <v>1</v>
      </c>
      <c r="AP7312" s="22" t="str">
        <f t="shared" ca="1" si="343"/>
        <v/>
      </c>
      <c r="AQ7312" s="22" t="str">
        <f t="shared" ca="1" si="344"/>
        <v/>
      </c>
    </row>
    <row r="7313" spans="1:43" ht="14.4" customHeight="1" x14ac:dyDescent="0.3">
      <c r="A7313" s="2" t="s">
        <v>13841</v>
      </c>
      <c r="B7313" s="2" t="s">
        <v>13842</v>
      </c>
      <c r="C7313" s="2" t="s">
        <v>116</v>
      </c>
      <c r="D7313" s="2" t="s">
        <v>134</v>
      </c>
      <c r="E7313" s="2" t="s">
        <v>293</v>
      </c>
      <c r="F7313" s="2">
        <v>41</v>
      </c>
      <c r="G7313" s="2" t="s">
        <v>69</v>
      </c>
      <c r="H7313" s="2" t="s">
        <v>313</v>
      </c>
      <c r="I7313" s="2" t="s">
        <v>44</v>
      </c>
      <c r="J7313" s="3">
        <v>46191</v>
      </c>
      <c r="K7313" s="3">
        <v>46207</v>
      </c>
      <c r="L7313" s="2" t="s">
        <v>37</v>
      </c>
      <c r="M7313" s="2" t="s">
        <v>199</v>
      </c>
      <c r="N7313" s="2" t="s">
        <v>200</v>
      </c>
      <c r="O7313" s="4">
        <v>80000</v>
      </c>
      <c r="P7313" s="4">
        <v>10500</v>
      </c>
      <c r="Q7313" s="4">
        <v>69500</v>
      </c>
      <c r="R7313" s="2">
        <v>48</v>
      </c>
      <c r="S7313" s="5">
        <v>10.31</v>
      </c>
      <c r="T7313" s="4">
        <v>2045.04</v>
      </c>
      <c r="U7313" s="2" t="s">
        <v>73</v>
      </c>
      <c r="V7313" s="2" t="s">
        <v>74</v>
      </c>
      <c r="W7313" s="4">
        <v>2045.04</v>
      </c>
      <c r="X7313" s="4">
        <v>96116.76</v>
      </c>
      <c r="Y7313" s="4">
        <v>98161.8</v>
      </c>
      <c r="Z7313" s="2">
        <v>0</v>
      </c>
      <c r="AA7313" s="2" t="s">
        <v>56</v>
      </c>
      <c r="AB7313" s="2" t="s">
        <v>15733</v>
      </c>
      <c r="AC7313" s="2" t="s">
        <v>121</v>
      </c>
      <c r="AD7313" s="2" t="s">
        <v>76</v>
      </c>
      <c r="AE7313" s="5">
        <v>86.88</v>
      </c>
      <c r="AF7313" s="2">
        <v>0</v>
      </c>
      <c r="AG7313" s="2" t="s">
        <v>77</v>
      </c>
      <c r="AH7313" s="2">
        <v>16</v>
      </c>
      <c r="AI7313" s="6" t="str">
        <f t="shared" si="342"/>
        <v>35-44</v>
      </c>
      <c r="AJ7313" s="11">
        <f>YEAR(tbl_LoanData[[#This Row],[Application Date]])</f>
        <v>2026</v>
      </c>
      <c r="AK7313" s="11" t="str">
        <f>TEXT(tbl_LoanData[[#This Row],[Application Date]],"MMMM")</f>
        <v>June</v>
      </c>
      <c r="AL7313" s="12">
        <f>DATE(YEAR(tbl_LoanData[[#This Row],[Application Date]]),MONTH(tbl_LoanData[[#This Row],[Application Date]]),1)</f>
        <v>46174</v>
      </c>
      <c r="AM7313" s="14">
        <f ca="1">IF(AND(tbl_LoanData[[#This Row],[Application Date]]&gt;=EOMONTH(TODAY(),-1)+1,tbl_LoanData[[#This Row],[Application Date]]&lt;=TODAY()),tbl_LoanData[[#This Row],[Loan Amount]],0)</f>
        <v>0</v>
      </c>
      <c r="AN7313" s="14">
        <f>tbl_LoanData[[#This Row],[Amount Paid]]-(Q7313-X7313)</f>
        <v>28661.799999999996</v>
      </c>
      <c r="AO7313" s="14">
        <f>IF(tbl_LoanData[[#This Row],[Application Status]]="Approved",1,0)</f>
        <v>1</v>
      </c>
      <c r="AP7313" s="22" t="str">
        <f t="shared" ca="1" si="343"/>
        <v/>
      </c>
      <c r="AQ7313" s="22" t="str">
        <f t="shared" ca="1" si="344"/>
        <v/>
      </c>
    </row>
    <row r="7314" spans="1:43" ht="14.4" customHeight="1" x14ac:dyDescent="0.3">
      <c r="A7314" s="2" t="s">
        <v>14019</v>
      </c>
      <c r="B7314" s="2" t="s">
        <v>14020</v>
      </c>
      <c r="C7314" s="2" t="s">
        <v>353</v>
      </c>
      <c r="D7314" s="2" t="s">
        <v>232</v>
      </c>
      <c r="E7314" s="2" t="s">
        <v>465</v>
      </c>
      <c r="F7314" s="2">
        <v>61</v>
      </c>
      <c r="G7314" s="2" t="s">
        <v>83</v>
      </c>
      <c r="H7314" s="2" t="s">
        <v>136</v>
      </c>
      <c r="I7314" s="2" t="s">
        <v>49</v>
      </c>
      <c r="J7314" s="3">
        <v>46184</v>
      </c>
      <c r="K7314" s="3">
        <v>46200</v>
      </c>
      <c r="L7314" s="2" t="s">
        <v>40</v>
      </c>
      <c r="M7314" s="2" t="s">
        <v>71</v>
      </c>
      <c r="N7314" s="2" t="s">
        <v>137</v>
      </c>
      <c r="O7314" s="4">
        <v>759000</v>
      </c>
      <c r="P7314" s="4">
        <v>177300</v>
      </c>
      <c r="Q7314" s="4">
        <v>581700</v>
      </c>
      <c r="R7314" s="2">
        <v>18</v>
      </c>
      <c r="S7314" s="5">
        <v>11.52</v>
      </c>
      <c r="T7314" s="4">
        <v>37900.99</v>
      </c>
      <c r="U7314" s="2" t="s">
        <v>73</v>
      </c>
      <c r="V7314" s="2" t="s">
        <v>74</v>
      </c>
      <c r="W7314" s="4">
        <v>37900.99</v>
      </c>
      <c r="X7314" s="4">
        <v>644316.77</v>
      </c>
      <c r="Y7314" s="4">
        <v>682217.76</v>
      </c>
      <c r="Z7314" s="2">
        <v>0</v>
      </c>
      <c r="AA7314" s="2" t="s">
        <v>56</v>
      </c>
      <c r="AB7314" s="2" t="s">
        <v>15732</v>
      </c>
      <c r="AC7314" s="2" t="s">
        <v>360</v>
      </c>
      <c r="AD7314" s="2" t="s">
        <v>76</v>
      </c>
      <c r="AE7314" s="5">
        <v>76.64</v>
      </c>
      <c r="AF7314" s="2">
        <v>0</v>
      </c>
      <c r="AG7314" s="2" t="s">
        <v>77</v>
      </c>
      <c r="AH7314" s="2">
        <v>16</v>
      </c>
      <c r="AI7314" s="6" t="str">
        <f t="shared" si="342"/>
        <v>55-64</v>
      </c>
      <c r="AJ7314" s="11">
        <f>YEAR(tbl_LoanData[[#This Row],[Application Date]])</f>
        <v>2026</v>
      </c>
      <c r="AK7314" s="11" t="str">
        <f>TEXT(tbl_LoanData[[#This Row],[Application Date]],"MMMM")</f>
        <v>June</v>
      </c>
      <c r="AL7314" s="12">
        <f>DATE(YEAR(tbl_LoanData[[#This Row],[Application Date]]),MONTH(tbl_LoanData[[#This Row],[Application Date]]),1)</f>
        <v>46174</v>
      </c>
      <c r="AM7314" s="14">
        <f ca="1">IF(AND(tbl_LoanData[[#This Row],[Application Date]]&gt;=EOMONTH(TODAY(),-1)+1,tbl_LoanData[[#This Row],[Application Date]]&lt;=TODAY()),tbl_LoanData[[#This Row],[Loan Amount]],0)</f>
        <v>0</v>
      </c>
      <c r="AN7314" s="14">
        <f>tbl_LoanData[[#This Row],[Amount Paid]]-(Q7314-X7314)</f>
        <v>100517.76000000001</v>
      </c>
      <c r="AO7314" s="14">
        <f>IF(tbl_LoanData[[#This Row],[Application Status]]="Approved",1,0)</f>
        <v>1</v>
      </c>
      <c r="AP7314" s="22" t="str">
        <f t="shared" ca="1" si="343"/>
        <v/>
      </c>
      <c r="AQ7314" s="22" t="str">
        <f t="shared" ca="1" si="344"/>
        <v/>
      </c>
    </row>
    <row r="7315" spans="1:43" ht="14.4" customHeight="1" x14ac:dyDescent="0.3">
      <c r="A7315" s="2" t="s">
        <v>14197</v>
      </c>
      <c r="B7315" s="2" t="s">
        <v>14198</v>
      </c>
      <c r="C7315" s="2" t="s">
        <v>90</v>
      </c>
      <c r="D7315" s="2" t="s">
        <v>311</v>
      </c>
      <c r="E7315" s="2" t="s">
        <v>118</v>
      </c>
      <c r="F7315" s="2">
        <v>28</v>
      </c>
      <c r="G7315" s="2" t="s">
        <v>69</v>
      </c>
      <c r="H7315" s="2" t="s">
        <v>256</v>
      </c>
      <c r="I7315" s="2" t="s">
        <v>43</v>
      </c>
      <c r="J7315" s="3">
        <v>46202</v>
      </c>
      <c r="K7315" s="3">
        <v>46220</v>
      </c>
      <c r="L7315" s="2" t="s">
        <v>39</v>
      </c>
      <c r="M7315" s="2" t="s">
        <v>94</v>
      </c>
      <c r="N7315" s="2" t="s">
        <v>418</v>
      </c>
      <c r="O7315" s="4">
        <v>1752000</v>
      </c>
      <c r="P7315" s="4">
        <v>539800</v>
      </c>
      <c r="Q7315" s="4">
        <v>1212200</v>
      </c>
      <c r="R7315" s="2">
        <v>36</v>
      </c>
      <c r="S7315" s="5">
        <v>7.8</v>
      </c>
      <c r="T7315" s="4">
        <v>41551.519999999997</v>
      </c>
      <c r="U7315" s="2" t="s">
        <v>73</v>
      </c>
      <c r="V7315" s="2" t="s">
        <v>74</v>
      </c>
      <c r="W7315" s="4">
        <v>41551.519999999997</v>
      </c>
      <c r="X7315" s="4">
        <v>1454303.28</v>
      </c>
      <c r="Y7315" s="4">
        <v>1495854.8</v>
      </c>
      <c r="Z7315" s="2">
        <v>0</v>
      </c>
      <c r="AA7315" s="2" t="s">
        <v>56</v>
      </c>
      <c r="AB7315" s="2" t="s">
        <v>15728</v>
      </c>
      <c r="AC7315" s="2" t="s">
        <v>332</v>
      </c>
      <c r="AD7315" s="2" t="s">
        <v>76</v>
      </c>
      <c r="AE7315" s="5">
        <v>69.19</v>
      </c>
      <c r="AF7315" s="2">
        <v>0</v>
      </c>
      <c r="AG7315" s="2" t="s">
        <v>77</v>
      </c>
      <c r="AH7315" s="2">
        <v>18</v>
      </c>
      <c r="AI7315" s="6" t="str">
        <f t="shared" si="342"/>
        <v>25-34</v>
      </c>
      <c r="AJ7315" s="11">
        <f>YEAR(tbl_LoanData[[#This Row],[Application Date]])</f>
        <v>2026</v>
      </c>
      <c r="AK7315" s="11" t="str">
        <f>TEXT(tbl_LoanData[[#This Row],[Application Date]],"MMMM")</f>
        <v>June</v>
      </c>
      <c r="AL7315" s="12">
        <f>DATE(YEAR(tbl_LoanData[[#This Row],[Application Date]]),MONTH(tbl_LoanData[[#This Row],[Application Date]]),1)</f>
        <v>46174</v>
      </c>
      <c r="AM7315" s="14">
        <f ca="1">IF(AND(tbl_LoanData[[#This Row],[Application Date]]&gt;=EOMONTH(TODAY(),-1)+1,tbl_LoanData[[#This Row],[Application Date]]&lt;=TODAY()),tbl_LoanData[[#This Row],[Loan Amount]],0)</f>
        <v>0</v>
      </c>
      <c r="AN7315" s="14">
        <f>tbl_LoanData[[#This Row],[Amount Paid]]-(Q7315-X7315)</f>
        <v>283654.80000000005</v>
      </c>
      <c r="AO7315" s="14">
        <f>IF(tbl_LoanData[[#This Row],[Application Status]]="Approved",1,0)</f>
        <v>1</v>
      </c>
      <c r="AP7315" s="22" t="str">
        <f t="shared" ca="1" si="343"/>
        <v/>
      </c>
      <c r="AQ7315" s="22" t="str">
        <f t="shared" ca="1" si="344"/>
        <v/>
      </c>
    </row>
    <row r="7316" spans="1:43" ht="14.4" customHeight="1" x14ac:dyDescent="0.3">
      <c r="A7316" s="2" t="s">
        <v>14211</v>
      </c>
      <c r="B7316" s="2" t="s">
        <v>14212</v>
      </c>
      <c r="C7316" s="2" t="s">
        <v>452</v>
      </c>
      <c r="D7316" s="2" t="s">
        <v>118</v>
      </c>
      <c r="E7316" s="2" t="s">
        <v>142</v>
      </c>
      <c r="F7316" s="2">
        <v>34</v>
      </c>
      <c r="G7316" s="2" t="s">
        <v>83</v>
      </c>
      <c r="H7316" s="2" t="s">
        <v>143</v>
      </c>
      <c r="I7316" s="2" t="s">
        <v>46</v>
      </c>
      <c r="J7316" s="3">
        <v>46191</v>
      </c>
      <c r="K7316" s="3">
        <v>46209</v>
      </c>
      <c r="L7316" s="2" t="s">
        <v>40</v>
      </c>
      <c r="M7316" s="2" t="s">
        <v>85</v>
      </c>
      <c r="N7316" s="2" t="s">
        <v>86</v>
      </c>
      <c r="O7316" s="4">
        <v>1015000</v>
      </c>
      <c r="P7316" s="4">
        <v>162500</v>
      </c>
      <c r="Q7316" s="4">
        <v>852500</v>
      </c>
      <c r="R7316" s="2">
        <v>24</v>
      </c>
      <c r="S7316" s="5">
        <v>6</v>
      </c>
      <c r="T7316" s="4">
        <v>39783.33</v>
      </c>
      <c r="U7316" s="2" t="s">
        <v>73</v>
      </c>
      <c r="V7316" s="2" t="s">
        <v>74</v>
      </c>
      <c r="W7316" s="4">
        <v>39783.33</v>
      </c>
      <c r="X7316" s="4">
        <v>915016.67</v>
      </c>
      <c r="Y7316" s="4">
        <v>954800</v>
      </c>
      <c r="Z7316" s="2">
        <v>0</v>
      </c>
      <c r="AA7316" s="2" t="s">
        <v>56</v>
      </c>
      <c r="AB7316" s="2" t="s">
        <v>15729</v>
      </c>
      <c r="AC7316" s="2" t="s">
        <v>129</v>
      </c>
      <c r="AD7316" s="2" t="s">
        <v>76</v>
      </c>
      <c r="AE7316" s="5">
        <v>83.99</v>
      </c>
      <c r="AF7316" s="2">
        <v>0</v>
      </c>
      <c r="AG7316" s="2" t="s">
        <v>77</v>
      </c>
      <c r="AH7316" s="2">
        <v>18</v>
      </c>
      <c r="AI7316" s="6" t="str">
        <f t="shared" si="342"/>
        <v>25-34</v>
      </c>
      <c r="AJ7316" s="11">
        <f>YEAR(tbl_LoanData[[#This Row],[Application Date]])</f>
        <v>2026</v>
      </c>
      <c r="AK7316" s="11" t="str">
        <f>TEXT(tbl_LoanData[[#This Row],[Application Date]],"MMMM")</f>
        <v>June</v>
      </c>
      <c r="AL7316" s="12">
        <f>DATE(YEAR(tbl_LoanData[[#This Row],[Application Date]]),MONTH(tbl_LoanData[[#This Row],[Application Date]]),1)</f>
        <v>46174</v>
      </c>
      <c r="AM7316" s="14">
        <f ca="1">IF(AND(tbl_LoanData[[#This Row],[Application Date]]&gt;=EOMONTH(TODAY(),-1)+1,tbl_LoanData[[#This Row],[Application Date]]&lt;=TODAY()),tbl_LoanData[[#This Row],[Loan Amount]],0)</f>
        <v>0</v>
      </c>
      <c r="AN7316" s="14">
        <f>tbl_LoanData[[#This Row],[Amount Paid]]-(Q7316-X7316)</f>
        <v>102300.00000000004</v>
      </c>
      <c r="AO7316" s="14">
        <f>IF(tbl_LoanData[[#This Row],[Application Status]]="Approved",1,0)</f>
        <v>1</v>
      </c>
      <c r="AP7316" s="22" t="str">
        <f t="shared" ca="1" si="343"/>
        <v/>
      </c>
      <c r="AQ7316" s="22" t="str">
        <f t="shared" ca="1" si="344"/>
        <v/>
      </c>
    </row>
    <row r="7317" spans="1:43" ht="14.4" customHeight="1" x14ac:dyDescent="0.3">
      <c r="A7317" s="2" t="s">
        <v>14229</v>
      </c>
      <c r="B7317" s="2" t="s">
        <v>14230</v>
      </c>
      <c r="C7317" s="2" t="s">
        <v>668</v>
      </c>
      <c r="D7317" s="2" t="s">
        <v>209</v>
      </c>
      <c r="E7317" s="2" t="s">
        <v>142</v>
      </c>
      <c r="F7317" s="2">
        <v>36</v>
      </c>
      <c r="G7317" s="2" t="s">
        <v>69</v>
      </c>
      <c r="H7317" s="2" t="s">
        <v>398</v>
      </c>
      <c r="I7317" s="2" t="s">
        <v>46</v>
      </c>
      <c r="J7317" s="3">
        <v>46200</v>
      </c>
      <c r="K7317" s="3"/>
      <c r="L7317" s="2" t="s">
        <v>39</v>
      </c>
      <c r="M7317" s="2" t="s">
        <v>71</v>
      </c>
      <c r="N7317" s="2" t="s">
        <v>294</v>
      </c>
      <c r="O7317" s="4">
        <v>1262000</v>
      </c>
      <c r="P7317" s="4">
        <v>308700</v>
      </c>
      <c r="Q7317" s="4">
        <v>953300</v>
      </c>
      <c r="R7317" s="2">
        <v>36</v>
      </c>
      <c r="S7317" s="5">
        <v>11.86</v>
      </c>
      <c r="T7317" s="4">
        <v>35902.339999999997</v>
      </c>
      <c r="U7317" s="2" t="s">
        <v>113</v>
      </c>
      <c r="V7317" s="2" t="s">
        <v>97</v>
      </c>
      <c r="W7317" s="4">
        <v>0</v>
      </c>
      <c r="X7317" s="4">
        <v>0</v>
      </c>
      <c r="Y7317" s="4">
        <v>1292484.1399999999</v>
      </c>
      <c r="Z7317" s="2">
        <v>0</v>
      </c>
      <c r="AA7317" s="2" t="s">
        <v>97</v>
      </c>
      <c r="AB7317" s="2" t="s">
        <v>15734</v>
      </c>
      <c r="AC7317" s="2" t="s">
        <v>332</v>
      </c>
      <c r="AD7317" s="2" t="s">
        <v>76</v>
      </c>
      <c r="AE7317" s="5">
        <v>75.540000000000006</v>
      </c>
      <c r="AF7317" s="2">
        <v>0</v>
      </c>
      <c r="AG7317" s="2" t="s">
        <v>97</v>
      </c>
      <c r="AH7317" s="2"/>
      <c r="AI7317" s="6" t="str">
        <f t="shared" si="342"/>
        <v>35-44</v>
      </c>
      <c r="AJ7317" s="11">
        <f>YEAR(tbl_LoanData[[#This Row],[Application Date]])</f>
        <v>2026</v>
      </c>
      <c r="AK7317" s="11" t="str">
        <f>TEXT(tbl_LoanData[[#This Row],[Application Date]],"MMMM")</f>
        <v>June</v>
      </c>
      <c r="AL7317" s="12">
        <f>DATE(YEAR(tbl_LoanData[[#This Row],[Application Date]]),MONTH(tbl_LoanData[[#This Row],[Application Date]]),1)</f>
        <v>46174</v>
      </c>
      <c r="AM7317" s="14">
        <f ca="1">IF(AND(tbl_LoanData[[#This Row],[Application Date]]&gt;=EOMONTH(TODAY(),-1)+1,tbl_LoanData[[#This Row],[Application Date]]&lt;=TODAY()),tbl_LoanData[[#This Row],[Loan Amount]],0)</f>
        <v>0</v>
      </c>
      <c r="AN7317" s="14">
        <f>tbl_LoanData[[#This Row],[Amount Paid]]-(Q7317-X7317)</f>
        <v>-953300</v>
      </c>
      <c r="AO7317" s="14">
        <f>IF(tbl_LoanData[[#This Row],[Application Status]]="Approved",1,0)</f>
        <v>0</v>
      </c>
      <c r="AP7317" s="22" t="str">
        <f t="shared" ca="1" si="343"/>
        <v/>
      </c>
      <c r="AQ7317" s="22" t="str">
        <f t="shared" ca="1" si="344"/>
        <v/>
      </c>
    </row>
    <row r="7318" spans="1:43" ht="14.4" customHeight="1" x14ac:dyDescent="0.3">
      <c r="A7318" s="2" t="s">
        <v>14251</v>
      </c>
      <c r="B7318" s="2" t="s">
        <v>14252</v>
      </c>
      <c r="C7318" s="2" t="s">
        <v>393</v>
      </c>
      <c r="D7318" s="2" t="s">
        <v>209</v>
      </c>
      <c r="E7318" s="2" t="s">
        <v>190</v>
      </c>
      <c r="F7318" s="2">
        <v>55</v>
      </c>
      <c r="G7318" s="2" t="s">
        <v>83</v>
      </c>
      <c r="H7318" s="2" t="s">
        <v>93</v>
      </c>
      <c r="I7318" s="2" t="s">
        <v>50</v>
      </c>
      <c r="J7318" s="3">
        <v>46202</v>
      </c>
      <c r="K7318" s="3">
        <v>46209</v>
      </c>
      <c r="L7318" s="2" t="s">
        <v>36</v>
      </c>
      <c r="M7318" s="2" t="s">
        <v>111</v>
      </c>
      <c r="N7318" s="2" t="s">
        <v>350</v>
      </c>
      <c r="O7318" s="4">
        <v>1794000</v>
      </c>
      <c r="P7318" s="4">
        <v>592200</v>
      </c>
      <c r="Q7318" s="4">
        <v>1201800</v>
      </c>
      <c r="R7318" s="2">
        <v>48</v>
      </c>
      <c r="S7318" s="5">
        <v>6.12</v>
      </c>
      <c r="T7318" s="4">
        <v>31166.68</v>
      </c>
      <c r="U7318" s="2" t="s">
        <v>73</v>
      </c>
      <c r="V7318" s="2" t="s">
        <v>74</v>
      </c>
      <c r="W7318" s="4">
        <v>0</v>
      </c>
      <c r="X7318" s="4">
        <v>1496000.64</v>
      </c>
      <c r="Y7318" s="4">
        <v>1496000.64</v>
      </c>
      <c r="Z7318" s="2">
        <v>32</v>
      </c>
      <c r="AA7318" s="2" t="s">
        <v>58</v>
      </c>
      <c r="AB7318" s="2" t="s">
        <v>15733</v>
      </c>
      <c r="AC7318" s="2" t="s">
        <v>75</v>
      </c>
      <c r="AD7318" s="2" t="s">
        <v>76</v>
      </c>
      <c r="AE7318" s="5">
        <v>66.989999999999995</v>
      </c>
      <c r="AF7318" s="2">
        <v>1</v>
      </c>
      <c r="AG7318" s="2" t="s">
        <v>15718</v>
      </c>
      <c r="AH7318" s="2">
        <v>7</v>
      </c>
      <c r="AI7318" s="6" t="str">
        <f t="shared" si="342"/>
        <v>55-64</v>
      </c>
      <c r="AJ7318" s="11">
        <f>YEAR(tbl_LoanData[[#This Row],[Application Date]])</f>
        <v>2026</v>
      </c>
      <c r="AK7318" s="11" t="str">
        <f>TEXT(tbl_LoanData[[#This Row],[Application Date]],"MMMM")</f>
        <v>June</v>
      </c>
      <c r="AL7318" s="12">
        <f>DATE(YEAR(tbl_LoanData[[#This Row],[Application Date]]),MONTH(tbl_LoanData[[#This Row],[Application Date]]),1)</f>
        <v>46174</v>
      </c>
      <c r="AM7318" s="14">
        <f ca="1">IF(AND(tbl_LoanData[[#This Row],[Application Date]]&gt;=EOMONTH(TODAY(),-1)+1,tbl_LoanData[[#This Row],[Application Date]]&lt;=TODAY()),tbl_LoanData[[#This Row],[Loan Amount]],0)</f>
        <v>0</v>
      </c>
      <c r="AN7318" s="14">
        <f>tbl_LoanData[[#This Row],[Amount Paid]]-(Q7318-X7318)</f>
        <v>294200.6399999999</v>
      </c>
      <c r="AO7318" s="14">
        <f>IF(tbl_LoanData[[#This Row],[Application Status]]="Approved",1,0)</f>
        <v>1</v>
      </c>
      <c r="AP7318" s="22" t="str">
        <f t="shared" ca="1" si="343"/>
        <v/>
      </c>
      <c r="AQ7318" s="22" t="str">
        <f t="shared" ca="1" si="344"/>
        <v/>
      </c>
    </row>
    <row r="7319" spans="1:43" x14ac:dyDescent="0.3">
      <c r="A7319" s="2" t="s">
        <v>14403</v>
      </c>
      <c r="B7319" s="2" t="s">
        <v>14404</v>
      </c>
      <c r="C7319" s="2" t="s">
        <v>208</v>
      </c>
      <c r="D7319" s="2" t="s">
        <v>134</v>
      </c>
      <c r="E7319" s="2" t="s">
        <v>323</v>
      </c>
      <c r="F7319" s="2">
        <v>43</v>
      </c>
      <c r="G7319" s="2" t="s">
        <v>69</v>
      </c>
      <c r="H7319" s="2" t="s">
        <v>273</v>
      </c>
      <c r="I7319" s="2" t="s">
        <v>45</v>
      </c>
      <c r="J7319" s="3">
        <v>46203</v>
      </c>
      <c r="K7319" s="3">
        <v>46222</v>
      </c>
      <c r="L7319" s="2" t="s">
        <v>38</v>
      </c>
      <c r="M7319" s="2" t="s">
        <v>127</v>
      </c>
      <c r="N7319" s="2" t="s">
        <v>128</v>
      </c>
      <c r="O7319" s="4">
        <v>1002000</v>
      </c>
      <c r="P7319" s="4">
        <v>115100</v>
      </c>
      <c r="Q7319" s="4">
        <v>886900</v>
      </c>
      <c r="R7319" s="2">
        <v>36</v>
      </c>
      <c r="S7319" s="5">
        <v>7.54</v>
      </c>
      <c r="T7319" s="4">
        <v>30208.799999999999</v>
      </c>
      <c r="U7319" s="2" t="s">
        <v>73</v>
      </c>
      <c r="V7319" s="2" t="s">
        <v>74</v>
      </c>
      <c r="W7319" s="4">
        <v>30208.799999999999</v>
      </c>
      <c r="X7319" s="4">
        <v>1057307.98</v>
      </c>
      <c r="Y7319" s="4">
        <v>1087516.78</v>
      </c>
      <c r="Z7319" s="2">
        <v>0</v>
      </c>
      <c r="AA7319" s="2" t="s">
        <v>56</v>
      </c>
      <c r="AB7319" s="2" t="s">
        <v>15732</v>
      </c>
      <c r="AC7319" s="2" t="s">
        <v>106</v>
      </c>
      <c r="AD7319" s="2" t="s">
        <v>76</v>
      </c>
      <c r="AE7319" s="5">
        <v>88.51</v>
      </c>
      <c r="AF7319" s="2">
        <v>0</v>
      </c>
      <c r="AG7319" s="2" t="s">
        <v>77</v>
      </c>
      <c r="AH7319" s="2">
        <v>19</v>
      </c>
      <c r="AI7319" s="6" t="str">
        <f t="shared" si="342"/>
        <v>35-44</v>
      </c>
      <c r="AJ7319" s="11">
        <f>YEAR(tbl_LoanData[[#This Row],[Application Date]])</f>
        <v>2026</v>
      </c>
      <c r="AK7319" s="11" t="str">
        <f>TEXT(tbl_LoanData[[#This Row],[Application Date]],"MMMM")</f>
        <v>June</v>
      </c>
      <c r="AL7319" s="12">
        <f>DATE(YEAR(tbl_LoanData[[#This Row],[Application Date]]),MONTH(tbl_LoanData[[#This Row],[Application Date]]),1)</f>
        <v>46174</v>
      </c>
      <c r="AM7319" s="14">
        <f ca="1">IF(AND(tbl_LoanData[[#This Row],[Application Date]]&gt;=EOMONTH(TODAY(),-1)+1,tbl_LoanData[[#This Row],[Application Date]]&lt;=TODAY()),tbl_LoanData[[#This Row],[Loan Amount]],0)</f>
        <v>0</v>
      </c>
      <c r="AN7319" s="14">
        <f>tbl_LoanData[[#This Row],[Amount Paid]]-(Q7319-X7319)</f>
        <v>200616.77999999997</v>
      </c>
      <c r="AO7319" s="14">
        <f>IF(tbl_LoanData[[#This Row],[Application Status]]="Approved",1,0)</f>
        <v>1</v>
      </c>
      <c r="AP7319" s="22" t="str">
        <f t="shared" ca="1" si="343"/>
        <v/>
      </c>
      <c r="AQ7319" s="22" t="str">
        <f t="shared" ca="1" si="344"/>
        <v/>
      </c>
    </row>
    <row r="7320" spans="1:43" x14ac:dyDescent="0.3">
      <c r="A7320" s="2" t="s">
        <v>14459</v>
      </c>
      <c r="B7320" s="2" t="s">
        <v>14460</v>
      </c>
      <c r="C7320" s="2" t="s">
        <v>606</v>
      </c>
      <c r="D7320" s="2" t="s">
        <v>67</v>
      </c>
      <c r="E7320" s="2" t="s">
        <v>204</v>
      </c>
      <c r="F7320" s="2">
        <v>44</v>
      </c>
      <c r="G7320" s="2" t="s">
        <v>69</v>
      </c>
      <c r="H7320" s="2" t="s">
        <v>237</v>
      </c>
      <c r="I7320" s="2" t="s">
        <v>48</v>
      </c>
      <c r="J7320" s="3">
        <v>46180</v>
      </c>
      <c r="K7320" s="3">
        <v>46201</v>
      </c>
      <c r="L7320" s="2" t="s">
        <v>40</v>
      </c>
      <c r="M7320" s="2" t="s">
        <v>71</v>
      </c>
      <c r="N7320" s="2" t="s">
        <v>137</v>
      </c>
      <c r="O7320" s="4">
        <v>1037000</v>
      </c>
      <c r="P7320" s="4">
        <v>152800</v>
      </c>
      <c r="Q7320" s="4">
        <v>884200</v>
      </c>
      <c r="R7320" s="2">
        <v>36</v>
      </c>
      <c r="S7320" s="5">
        <v>7.95</v>
      </c>
      <c r="T7320" s="4">
        <v>30418.94</v>
      </c>
      <c r="U7320" s="2" t="s">
        <v>73</v>
      </c>
      <c r="V7320" s="2" t="s">
        <v>74</v>
      </c>
      <c r="W7320" s="4">
        <v>30418.94</v>
      </c>
      <c r="X7320" s="4">
        <v>1064662.76</v>
      </c>
      <c r="Y7320" s="4">
        <v>1095081.7</v>
      </c>
      <c r="Z7320" s="2">
        <v>0</v>
      </c>
      <c r="AA7320" s="2" t="s">
        <v>56</v>
      </c>
      <c r="AB7320" s="2" t="s">
        <v>15727</v>
      </c>
      <c r="AC7320" s="2" t="s">
        <v>146</v>
      </c>
      <c r="AD7320" s="2" t="s">
        <v>76</v>
      </c>
      <c r="AE7320" s="5">
        <v>85.27</v>
      </c>
      <c r="AF7320" s="2">
        <v>0</v>
      </c>
      <c r="AG7320" s="2" t="s">
        <v>77</v>
      </c>
      <c r="AH7320" s="2">
        <v>21</v>
      </c>
      <c r="AI7320" s="6" t="str">
        <f t="shared" si="342"/>
        <v>35-44</v>
      </c>
      <c r="AJ7320" s="11">
        <f>YEAR(tbl_LoanData[[#This Row],[Application Date]])</f>
        <v>2026</v>
      </c>
      <c r="AK7320" s="11" t="str">
        <f>TEXT(tbl_LoanData[[#This Row],[Application Date]],"MMMM")</f>
        <v>June</v>
      </c>
      <c r="AL7320" s="12">
        <f>DATE(YEAR(tbl_LoanData[[#This Row],[Application Date]]),MONTH(tbl_LoanData[[#This Row],[Application Date]]),1)</f>
        <v>46174</v>
      </c>
      <c r="AM7320" s="14">
        <f ca="1">IF(AND(tbl_LoanData[[#This Row],[Application Date]]&gt;=EOMONTH(TODAY(),-1)+1,tbl_LoanData[[#This Row],[Application Date]]&lt;=TODAY()),tbl_LoanData[[#This Row],[Loan Amount]],0)</f>
        <v>0</v>
      </c>
      <c r="AN7320" s="14">
        <f>tbl_LoanData[[#This Row],[Amount Paid]]-(Q7320-X7320)</f>
        <v>210881.7</v>
      </c>
      <c r="AO7320" s="14">
        <f>IF(tbl_LoanData[[#This Row],[Application Status]]="Approved",1,0)</f>
        <v>1</v>
      </c>
      <c r="AP7320" s="22" t="str">
        <f t="shared" ca="1" si="343"/>
        <v/>
      </c>
      <c r="AQ7320" s="22" t="str">
        <f t="shared" ca="1" si="344"/>
        <v/>
      </c>
    </row>
    <row r="7321" spans="1:43" ht="14.4" customHeight="1" x14ac:dyDescent="0.3">
      <c r="A7321" s="2" t="s">
        <v>14513</v>
      </c>
      <c r="B7321" s="2" t="s">
        <v>14514</v>
      </c>
      <c r="C7321" s="2" t="s">
        <v>249</v>
      </c>
      <c r="D7321" s="2" t="s">
        <v>101</v>
      </c>
      <c r="E7321" s="2" t="s">
        <v>210</v>
      </c>
      <c r="F7321" s="2">
        <v>54</v>
      </c>
      <c r="G7321" s="2" t="s">
        <v>69</v>
      </c>
      <c r="H7321" s="2" t="s">
        <v>136</v>
      </c>
      <c r="I7321" s="2" t="s">
        <v>49</v>
      </c>
      <c r="J7321" s="3">
        <v>46199</v>
      </c>
      <c r="K7321" s="3">
        <v>46206</v>
      </c>
      <c r="L7321" s="2" t="s">
        <v>40</v>
      </c>
      <c r="M7321" s="2" t="s">
        <v>94</v>
      </c>
      <c r="N7321" s="2" t="s">
        <v>95</v>
      </c>
      <c r="O7321" s="4">
        <v>965000</v>
      </c>
      <c r="P7321" s="4">
        <v>115800</v>
      </c>
      <c r="Q7321" s="4">
        <v>849200</v>
      </c>
      <c r="R7321" s="2">
        <v>48</v>
      </c>
      <c r="S7321" s="5">
        <v>9.86</v>
      </c>
      <c r="T7321" s="4">
        <v>24669.26</v>
      </c>
      <c r="U7321" s="2" t="s">
        <v>73</v>
      </c>
      <c r="V7321" s="2" t="s">
        <v>74</v>
      </c>
      <c r="W7321" s="4">
        <v>24669.26</v>
      </c>
      <c r="X7321" s="4">
        <v>1159455.22</v>
      </c>
      <c r="Y7321" s="4">
        <v>1184124.48</v>
      </c>
      <c r="Z7321" s="2">
        <v>0</v>
      </c>
      <c r="AA7321" s="2" t="s">
        <v>56</v>
      </c>
      <c r="AB7321" s="2" t="s">
        <v>15734</v>
      </c>
      <c r="AC7321" s="2" t="s">
        <v>146</v>
      </c>
      <c r="AD7321" s="2" t="s">
        <v>76</v>
      </c>
      <c r="AE7321" s="5">
        <v>88</v>
      </c>
      <c r="AF7321" s="2">
        <v>0</v>
      </c>
      <c r="AG7321" s="2" t="s">
        <v>77</v>
      </c>
      <c r="AH7321" s="2">
        <v>7</v>
      </c>
      <c r="AI7321" s="6" t="str">
        <f t="shared" si="342"/>
        <v>45-54</v>
      </c>
      <c r="AJ7321" s="11">
        <f>YEAR(tbl_LoanData[[#This Row],[Application Date]])</f>
        <v>2026</v>
      </c>
      <c r="AK7321" s="11" t="str">
        <f>TEXT(tbl_LoanData[[#This Row],[Application Date]],"MMMM")</f>
        <v>June</v>
      </c>
      <c r="AL7321" s="12">
        <f>DATE(YEAR(tbl_LoanData[[#This Row],[Application Date]]),MONTH(tbl_LoanData[[#This Row],[Application Date]]),1)</f>
        <v>46174</v>
      </c>
      <c r="AM7321" s="14">
        <f ca="1">IF(AND(tbl_LoanData[[#This Row],[Application Date]]&gt;=EOMONTH(TODAY(),-1)+1,tbl_LoanData[[#This Row],[Application Date]]&lt;=TODAY()),tbl_LoanData[[#This Row],[Loan Amount]],0)</f>
        <v>0</v>
      </c>
      <c r="AN7321" s="14">
        <f>tbl_LoanData[[#This Row],[Amount Paid]]-(Q7321-X7321)</f>
        <v>334924.48</v>
      </c>
      <c r="AO7321" s="14">
        <f>IF(tbl_LoanData[[#This Row],[Application Status]]="Approved",1,0)</f>
        <v>1</v>
      </c>
      <c r="AP7321" s="22" t="str">
        <f t="shared" ca="1" si="343"/>
        <v/>
      </c>
      <c r="AQ7321" s="22" t="str">
        <f t="shared" ca="1" si="344"/>
        <v/>
      </c>
    </row>
    <row r="7322" spans="1:43" ht="14.4" customHeight="1" x14ac:dyDescent="0.3">
      <c r="A7322" s="2" t="s">
        <v>14683</v>
      </c>
      <c r="B7322" s="2" t="s">
        <v>14684</v>
      </c>
      <c r="C7322" s="2" t="s">
        <v>1573</v>
      </c>
      <c r="D7322" s="2" t="s">
        <v>232</v>
      </c>
      <c r="E7322" s="2" t="s">
        <v>204</v>
      </c>
      <c r="F7322" s="2">
        <v>31</v>
      </c>
      <c r="G7322" s="2" t="s">
        <v>69</v>
      </c>
      <c r="H7322" s="2" t="s">
        <v>166</v>
      </c>
      <c r="I7322" s="2" t="s">
        <v>46</v>
      </c>
      <c r="J7322" s="3">
        <v>46191</v>
      </c>
      <c r="K7322" s="3">
        <v>46208</v>
      </c>
      <c r="L7322" s="2" t="s">
        <v>38</v>
      </c>
      <c r="M7322" s="2" t="s">
        <v>144</v>
      </c>
      <c r="N7322" s="2" t="s">
        <v>382</v>
      </c>
      <c r="O7322" s="4">
        <v>1957000</v>
      </c>
      <c r="P7322" s="4">
        <v>343600</v>
      </c>
      <c r="Q7322" s="4">
        <v>1613400</v>
      </c>
      <c r="R7322" s="2">
        <v>36</v>
      </c>
      <c r="S7322" s="5">
        <v>8.3800000000000008</v>
      </c>
      <c r="T7322" s="4">
        <v>56083.58</v>
      </c>
      <c r="U7322" s="2" t="s">
        <v>73</v>
      </c>
      <c r="V7322" s="2" t="s">
        <v>74</v>
      </c>
      <c r="W7322" s="4">
        <v>56083.58</v>
      </c>
      <c r="X7322" s="4">
        <v>1962925.18</v>
      </c>
      <c r="Y7322" s="4">
        <v>2019008.76</v>
      </c>
      <c r="Z7322" s="2">
        <v>0</v>
      </c>
      <c r="AA7322" s="2" t="s">
        <v>56</v>
      </c>
      <c r="AB7322" s="2" t="s">
        <v>15736</v>
      </c>
      <c r="AC7322" s="2" t="s">
        <v>332</v>
      </c>
      <c r="AD7322" s="2" t="s">
        <v>76</v>
      </c>
      <c r="AE7322" s="5">
        <v>82.44</v>
      </c>
      <c r="AF7322" s="2">
        <v>0</v>
      </c>
      <c r="AG7322" s="2" t="s">
        <v>77</v>
      </c>
      <c r="AH7322" s="2">
        <v>17</v>
      </c>
      <c r="AI7322" s="6" t="str">
        <f t="shared" si="342"/>
        <v>25-34</v>
      </c>
      <c r="AJ7322" s="11">
        <f>YEAR(tbl_LoanData[[#This Row],[Application Date]])</f>
        <v>2026</v>
      </c>
      <c r="AK7322" s="11" t="str">
        <f>TEXT(tbl_LoanData[[#This Row],[Application Date]],"MMMM")</f>
        <v>June</v>
      </c>
      <c r="AL7322" s="12">
        <f>DATE(YEAR(tbl_LoanData[[#This Row],[Application Date]]),MONTH(tbl_LoanData[[#This Row],[Application Date]]),1)</f>
        <v>46174</v>
      </c>
      <c r="AM7322" s="14">
        <f ca="1">IF(AND(tbl_LoanData[[#This Row],[Application Date]]&gt;=EOMONTH(TODAY(),-1)+1,tbl_LoanData[[#This Row],[Application Date]]&lt;=TODAY()),tbl_LoanData[[#This Row],[Loan Amount]],0)</f>
        <v>0</v>
      </c>
      <c r="AN7322" s="14">
        <f>tbl_LoanData[[#This Row],[Amount Paid]]-(Q7322-X7322)</f>
        <v>405608.75999999995</v>
      </c>
      <c r="AO7322" s="14">
        <f>IF(tbl_LoanData[[#This Row],[Application Status]]="Approved",1,0)</f>
        <v>1</v>
      </c>
      <c r="AP7322" s="22" t="str">
        <f t="shared" ca="1" si="343"/>
        <v/>
      </c>
      <c r="AQ7322" s="22" t="str">
        <f t="shared" ca="1" si="344"/>
        <v/>
      </c>
    </row>
    <row r="7323" spans="1:43" ht="14.4" customHeight="1" x14ac:dyDescent="0.3">
      <c r="A7323" s="2" t="s">
        <v>14695</v>
      </c>
      <c r="B7323" s="2" t="s">
        <v>14696</v>
      </c>
      <c r="C7323" s="2" t="s">
        <v>338</v>
      </c>
      <c r="D7323" s="2" t="s">
        <v>161</v>
      </c>
      <c r="E7323" s="2" t="s">
        <v>118</v>
      </c>
      <c r="F7323" s="2">
        <v>61</v>
      </c>
      <c r="G7323" s="2" t="s">
        <v>83</v>
      </c>
      <c r="H7323" s="2" t="s">
        <v>191</v>
      </c>
      <c r="I7323" s="2" t="s">
        <v>51</v>
      </c>
      <c r="J7323" s="3">
        <v>46177</v>
      </c>
      <c r="K7323" s="3">
        <v>46186</v>
      </c>
      <c r="L7323" s="2" t="s">
        <v>39</v>
      </c>
      <c r="M7323" s="2" t="s">
        <v>71</v>
      </c>
      <c r="N7323" s="2" t="s">
        <v>294</v>
      </c>
      <c r="O7323" s="4">
        <v>1317000</v>
      </c>
      <c r="P7323" s="4">
        <v>132900</v>
      </c>
      <c r="Q7323" s="4">
        <v>1184100</v>
      </c>
      <c r="R7323" s="2">
        <v>48</v>
      </c>
      <c r="S7323" s="5">
        <v>13.25</v>
      </c>
      <c r="T7323" s="4">
        <v>37743.19</v>
      </c>
      <c r="U7323" s="2" t="s">
        <v>73</v>
      </c>
      <c r="V7323" s="2" t="s">
        <v>74</v>
      </c>
      <c r="W7323" s="4">
        <v>75486.38</v>
      </c>
      <c r="X7323" s="4">
        <v>1736186.62</v>
      </c>
      <c r="Y7323" s="4">
        <v>1811673</v>
      </c>
      <c r="Z7323" s="2">
        <v>0</v>
      </c>
      <c r="AA7323" s="2" t="s">
        <v>56</v>
      </c>
      <c r="AB7323" s="2" t="s">
        <v>15735</v>
      </c>
      <c r="AC7323" s="2" t="s">
        <v>360</v>
      </c>
      <c r="AD7323" s="2" t="s">
        <v>76</v>
      </c>
      <c r="AE7323" s="5">
        <v>89.91</v>
      </c>
      <c r="AF7323" s="2">
        <v>0</v>
      </c>
      <c r="AG7323" s="2" t="s">
        <v>77</v>
      </c>
      <c r="AH7323" s="2">
        <v>9</v>
      </c>
      <c r="AI7323" s="6" t="str">
        <f t="shared" si="342"/>
        <v>55-64</v>
      </c>
      <c r="AJ7323" s="11">
        <f>YEAR(tbl_LoanData[[#This Row],[Application Date]])</f>
        <v>2026</v>
      </c>
      <c r="AK7323" s="11" t="str">
        <f>TEXT(tbl_LoanData[[#This Row],[Application Date]],"MMMM")</f>
        <v>June</v>
      </c>
      <c r="AL7323" s="12">
        <f>DATE(YEAR(tbl_LoanData[[#This Row],[Application Date]]),MONTH(tbl_LoanData[[#This Row],[Application Date]]),1)</f>
        <v>46174</v>
      </c>
      <c r="AM7323" s="14">
        <f ca="1">IF(AND(tbl_LoanData[[#This Row],[Application Date]]&gt;=EOMONTH(TODAY(),-1)+1,tbl_LoanData[[#This Row],[Application Date]]&lt;=TODAY()),tbl_LoanData[[#This Row],[Loan Amount]],0)</f>
        <v>0</v>
      </c>
      <c r="AN7323" s="14">
        <f>tbl_LoanData[[#This Row],[Amount Paid]]-(Q7323-X7323)</f>
        <v>627573.00000000012</v>
      </c>
      <c r="AO7323" s="14">
        <f>IF(tbl_LoanData[[#This Row],[Application Status]]="Approved",1,0)</f>
        <v>1</v>
      </c>
      <c r="AP7323" s="22" t="str">
        <f t="shared" ca="1" si="343"/>
        <v/>
      </c>
      <c r="AQ7323" s="22" t="str">
        <f t="shared" ca="1" si="344"/>
        <v/>
      </c>
    </row>
    <row r="7324" spans="1:43" ht="14.4" customHeight="1" x14ac:dyDescent="0.3">
      <c r="A7324" s="2" t="s">
        <v>14721</v>
      </c>
      <c r="B7324" s="2" t="s">
        <v>14722</v>
      </c>
      <c r="C7324" s="2" t="s">
        <v>149</v>
      </c>
      <c r="D7324" s="2" t="s">
        <v>82</v>
      </c>
      <c r="E7324" s="2" t="s">
        <v>406</v>
      </c>
      <c r="F7324" s="2">
        <v>59</v>
      </c>
      <c r="G7324" s="2" t="s">
        <v>83</v>
      </c>
      <c r="H7324" s="2" t="s">
        <v>265</v>
      </c>
      <c r="I7324" s="2" t="s">
        <v>44</v>
      </c>
      <c r="J7324" s="3">
        <v>46194</v>
      </c>
      <c r="K7324" s="3">
        <v>46209</v>
      </c>
      <c r="L7324" s="2" t="s">
        <v>36</v>
      </c>
      <c r="M7324" s="2" t="s">
        <v>94</v>
      </c>
      <c r="N7324" s="2" t="s">
        <v>212</v>
      </c>
      <c r="O7324" s="4">
        <v>1298000</v>
      </c>
      <c r="P7324" s="4">
        <v>141300</v>
      </c>
      <c r="Q7324" s="4">
        <v>1156700</v>
      </c>
      <c r="R7324" s="2">
        <v>48</v>
      </c>
      <c r="S7324" s="5">
        <v>11.56</v>
      </c>
      <c r="T7324" s="4">
        <v>35240.79</v>
      </c>
      <c r="U7324" s="2" t="s">
        <v>73</v>
      </c>
      <c r="V7324" s="2" t="s">
        <v>74</v>
      </c>
      <c r="W7324" s="4">
        <v>35240.79</v>
      </c>
      <c r="X7324" s="4">
        <v>1656317.29</v>
      </c>
      <c r="Y7324" s="4">
        <v>1691558.08</v>
      </c>
      <c r="Z7324" s="2">
        <v>0</v>
      </c>
      <c r="AA7324" s="2" t="s">
        <v>56</v>
      </c>
      <c r="AB7324" s="2" t="s">
        <v>15730</v>
      </c>
      <c r="AC7324" s="2" t="s">
        <v>360</v>
      </c>
      <c r="AD7324" s="2" t="s">
        <v>76</v>
      </c>
      <c r="AE7324" s="5">
        <v>89.11</v>
      </c>
      <c r="AF7324" s="2">
        <v>0</v>
      </c>
      <c r="AG7324" s="2" t="s">
        <v>77</v>
      </c>
      <c r="AH7324" s="2">
        <v>15</v>
      </c>
      <c r="AI7324" s="6" t="str">
        <f t="shared" si="342"/>
        <v>55-64</v>
      </c>
      <c r="AJ7324" s="11">
        <f>YEAR(tbl_LoanData[[#This Row],[Application Date]])</f>
        <v>2026</v>
      </c>
      <c r="AK7324" s="11" t="str">
        <f>TEXT(tbl_LoanData[[#This Row],[Application Date]],"MMMM")</f>
        <v>June</v>
      </c>
      <c r="AL7324" s="12">
        <f>DATE(YEAR(tbl_LoanData[[#This Row],[Application Date]]),MONTH(tbl_LoanData[[#This Row],[Application Date]]),1)</f>
        <v>46174</v>
      </c>
      <c r="AM7324" s="14">
        <f ca="1">IF(AND(tbl_LoanData[[#This Row],[Application Date]]&gt;=EOMONTH(TODAY(),-1)+1,tbl_LoanData[[#This Row],[Application Date]]&lt;=TODAY()),tbl_LoanData[[#This Row],[Loan Amount]],0)</f>
        <v>0</v>
      </c>
      <c r="AN7324" s="14">
        <f>tbl_LoanData[[#This Row],[Amount Paid]]-(Q7324-X7324)</f>
        <v>534858.08000000007</v>
      </c>
      <c r="AO7324" s="14">
        <f>IF(tbl_LoanData[[#This Row],[Application Status]]="Approved",1,0)</f>
        <v>1</v>
      </c>
      <c r="AP7324" s="22" t="str">
        <f t="shared" ca="1" si="343"/>
        <v/>
      </c>
      <c r="AQ7324" s="22" t="str">
        <f t="shared" ca="1" si="344"/>
        <v/>
      </c>
    </row>
    <row r="7325" spans="1:43" ht="14.4" customHeight="1" x14ac:dyDescent="0.3">
      <c r="A7325" s="2" t="s">
        <v>14741</v>
      </c>
      <c r="B7325" s="2" t="s">
        <v>14742</v>
      </c>
      <c r="C7325" s="2" t="s">
        <v>482</v>
      </c>
      <c r="D7325" s="2" t="s">
        <v>176</v>
      </c>
      <c r="E7325" s="2" t="s">
        <v>135</v>
      </c>
      <c r="F7325" s="2">
        <v>51</v>
      </c>
      <c r="G7325" s="2" t="s">
        <v>69</v>
      </c>
      <c r="H7325" s="2" t="s">
        <v>136</v>
      </c>
      <c r="I7325" s="2" t="s">
        <v>49</v>
      </c>
      <c r="J7325" s="3">
        <v>46196</v>
      </c>
      <c r="K7325" s="3">
        <v>46211</v>
      </c>
      <c r="L7325" s="2" t="s">
        <v>40</v>
      </c>
      <c r="M7325" s="2" t="s">
        <v>94</v>
      </c>
      <c r="N7325" s="2" t="s">
        <v>95</v>
      </c>
      <c r="O7325" s="4">
        <v>1103000</v>
      </c>
      <c r="P7325" s="4">
        <v>290500</v>
      </c>
      <c r="Q7325" s="4">
        <v>812500</v>
      </c>
      <c r="R7325" s="2">
        <v>36</v>
      </c>
      <c r="S7325" s="5">
        <v>12.49</v>
      </c>
      <c r="T7325" s="4">
        <v>31026.22</v>
      </c>
      <c r="U7325" s="2" t="s">
        <v>73</v>
      </c>
      <c r="V7325" s="2" t="s">
        <v>74</v>
      </c>
      <c r="W7325" s="4">
        <v>31026.22</v>
      </c>
      <c r="X7325" s="4">
        <v>1085917.53</v>
      </c>
      <c r="Y7325" s="4">
        <v>1116943.75</v>
      </c>
      <c r="Z7325" s="2">
        <v>0</v>
      </c>
      <c r="AA7325" s="2" t="s">
        <v>56</v>
      </c>
      <c r="AB7325" s="2" t="s">
        <v>15735</v>
      </c>
      <c r="AC7325" s="2" t="s">
        <v>75</v>
      </c>
      <c r="AD7325" s="2" t="s">
        <v>76</v>
      </c>
      <c r="AE7325" s="5">
        <v>73.66</v>
      </c>
      <c r="AF7325" s="2">
        <v>0</v>
      </c>
      <c r="AG7325" s="2" t="s">
        <v>77</v>
      </c>
      <c r="AH7325" s="2">
        <v>15</v>
      </c>
      <c r="AI7325" s="6" t="str">
        <f t="shared" si="342"/>
        <v>45-54</v>
      </c>
      <c r="AJ7325" s="11">
        <f>YEAR(tbl_LoanData[[#This Row],[Application Date]])</f>
        <v>2026</v>
      </c>
      <c r="AK7325" s="11" t="str">
        <f>TEXT(tbl_LoanData[[#This Row],[Application Date]],"MMMM")</f>
        <v>June</v>
      </c>
      <c r="AL7325" s="12">
        <f>DATE(YEAR(tbl_LoanData[[#This Row],[Application Date]]),MONTH(tbl_LoanData[[#This Row],[Application Date]]),1)</f>
        <v>46174</v>
      </c>
      <c r="AM7325" s="14">
        <f ca="1">IF(AND(tbl_LoanData[[#This Row],[Application Date]]&gt;=EOMONTH(TODAY(),-1)+1,tbl_LoanData[[#This Row],[Application Date]]&lt;=TODAY()),tbl_LoanData[[#This Row],[Loan Amount]],0)</f>
        <v>0</v>
      </c>
      <c r="AN7325" s="14">
        <f>tbl_LoanData[[#This Row],[Amount Paid]]-(Q7325-X7325)</f>
        <v>304443.75</v>
      </c>
      <c r="AO7325" s="14">
        <f>IF(tbl_LoanData[[#This Row],[Application Status]]="Approved",1,0)</f>
        <v>1</v>
      </c>
      <c r="AP7325" s="22" t="str">
        <f t="shared" ca="1" si="343"/>
        <v/>
      </c>
      <c r="AQ7325" s="22" t="str">
        <f t="shared" ca="1" si="344"/>
        <v/>
      </c>
    </row>
    <row r="7326" spans="1:43" ht="14.4" customHeight="1" x14ac:dyDescent="0.3">
      <c r="A7326" s="2" t="s">
        <v>14863</v>
      </c>
      <c r="B7326" s="2" t="s">
        <v>14864</v>
      </c>
      <c r="C7326" s="2" t="s">
        <v>171</v>
      </c>
      <c r="D7326" s="2" t="s">
        <v>254</v>
      </c>
      <c r="E7326" s="2" t="s">
        <v>189</v>
      </c>
      <c r="F7326" s="2">
        <v>53</v>
      </c>
      <c r="G7326" s="2" t="s">
        <v>69</v>
      </c>
      <c r="H7326" s="2" t="s">
        <v>136</v>
      </c>
      <c r="I7326" s="2" t="s">
        <v>49</v>
      </c>
      <c r="J7326" s="3">
        <v>46199</v>
      </c>
      <c r="K7326" s="3">
        <v>46210</v>
      </c>
      <c r="L7326" s="2" t="s">
        <v>36</v>
      </c>
      <c r="M7326" s="2" t="s">
        <v>94</v>
      </c>
      <c r="N7326" s="2" t="s">
        <v>212</v>
      </c>
      <c r="O7326" s="4">
        <v>1999000</v>
      </c>
      <c r="P7326" s="4">
        <v>200700</v>
      </c>
      <c r="Q7326" s="4">
        <v>1798300</v>
      </c>
      <c r="R7326" s="2">
        <v>36</v>
      </c>
      <c r="S7326" s="5">
        <v>8.18</v>
      </c>
      <c r="T7326" s="4">
        <v>62211.19</v>
      </c>
      <c r="U7326" s="2" t="s">
        <v>73</v>
      </c>
      <c r="V7326" s="2" t="s">
        <v>74</v>
      </c>
      <c r="W7326" s="4">
        <v>62211.19</v>
      </c>
      <c r="X7326" s="4">
        <v>2177391.63</v>
      </c>
      <c r="Y7326" s="4">
        <v>2239602.8199999998</v>
      </c>
      <c r="Z7326" s="2">
        <v>0</v>
      </c>
      <c r="AA7326" s="2" t="s">
        <v>56</v>
      </c>
      <c r="AB7326" s="2" t="s">
        <v>15733</v>
      </c>
      <c r="AC7326" s="2" t="s">
        <v>87</v>
      </c>
      <c r="AD7326" s="2" t="s">
        <v>76</v>
      </c>
      <c r="AE7326" s="5">
        <v>89.96</v>
      </c>
      <c r="AF7326" s="2">
        <v>0</v>
      </c>
      <c r="AG7326" s="2" t="s">
        <v>77</v>
      </c>
      <c r="AH7326" s="2">
        <v>11</v>
      </c>
      <c r="AI7326" s="6" t="str">
        <f t="shared" si="342"/>
        <v>45-54</v>
      </c>
      <c r="AJ7326" s="11">
        <f>YEAR(tbl_LoanData[[#This Row],[Application Date]])</f>
        <v>2026</v>
      </c>
      <c r="AK7326" s="11" t="str">
        <f>TEXT(tbl_LoanData[[#This Row],[Application Date]],"MMMM")</f>
        <v>June</v>
      </c>
      <c r="AL7326" s="12">
        <f>DATE(YEAR(tbl_LoanData[[#This Row],[Application Date]]),MONTH(tbl_LoanData[[#This Row],[Application Date]]),1)</f>
        <v>46174</v>
      </c>
      <c r="AM7326" s="14">
        <f ca="1">IF(AND(tbl_LoanData[[#This Row],[Application Date]]&gt;=EOMONTH(TODAY(),-1)+1,tbl_LoanData[[#This Row],[Application Date]]&lt;=TODAY()),tbl_LoanData[[#This Row],[Loan Amount]],0)</f>
        <v>0</v>
      </c>
      <c r="AN7326" s="14">
        <f>tbl_LoanData[[#This Row],[Amount Paid]]-(Q7326-X7326)</f>
        <v>441302.81999999989</v>
      </c>
      <c r="AO7326" s="14">
        <f>IF(tbl_LoanData[[#This Row],[Application Status]]="Approved",1,0)</f>
        <v>1</v>
      </c>
      <c r="AP7326" s="22" t="str">
        <f t="shared" ca="1" si="343"/>
        <v/>
      </c>
      <c r="AQ7326" s="22" t="str">
        <f t="shared" ca="1" si="344"/>
        <v/>
      </c>
    </row>
    <row r="7327" spans="1:43" ht="14.4" customHeight="1" x14ac:dyDescent="0.3">
      <c r="A7327" s="2" t="s">
        <v>14895</v>
      </c>
      <c r="B7327" s="2" t="s">
        <v>14896</v>
      </c>
      <c r="C7327" s="2" t="s">
        <v>471</v>
      </c>
      <c r="D7327" s="2" t="s">
        <v>182</v>
      </c>
      <c r="E7327" s="2" t="s">
        <v>91</v>
      </c>
      <c r="F7327" s="2">
        <v>60</v>
      </c>
      <c r="G7327" s="2" t="s">
        <v>83</v>
      </c>
      <c r="H7327" s="2" t="s">
        <v>228</v>
      </c>
      <c r="I7327" s="2" t="s">
        <v>43</v>
      </c>
      <c r="J7327" s="3">
        <v>46174</v>
      </c>
      <c r="K7327" s="3">
        <v>46179</v>
      </c>
      <c r="L7327" s="2" t="s">
        <v>38</v>
      </c>
      <c r="M7327" s="2" t="s">
        <v>111</v>
      </c>
      <c r="N7327" s="2" t="s">
        <v>112</v>
      </c>
      <c r="O7327" s="4">
        <v>1558000</v>
      </c>
      <c r="P7327" s="4">
        <v>176100</v>
      </c>
      <c r="Q7327" s="4">
        <v>1381900</v>
      </c>
      <c r="R7327" s="2">
        <v>48</v>
      </c>
      <c r="S7327" s="5">
        <v>6.6</v>
      </c>
      <c r="T7327" s="4">
        <v>36390.03</v>
      </c>
      <c r="U7327" s="2" t="s">
        <v>73</v>
      </c>
      <c r="V7327" s="2" t="s">
        <v>74</v>
      </c>
      <c r="W7327" s="4">
        <v>72780.06</v>
      </c>
      <c r="X7327" s="4">
        <v>1673941.54</v>
      </c>
      <c r="Y7327" s="4">
        <v>1746721.6</v>
      </c>
      <c r="Z7327" s="2">
        <v>0</v>
      </c>
      <c r="AA7327" s="2" t="s">
        <v>56</v>
      </c>
      <c r="AB7327" s="2" t="s">
        <v>15729</v>
      </c>
      <c r="AC7327" s="2" t="s">
        <v>332</v>
      </c>
      <c r="AD7327" s="2" t="s">
        <v>76</v>
      </c>
      <c r="AE7327" s="5">
        <v>88.7</v>
      </c>
      <c r="AF7327" s="2">
        <v>0</v>
      </c>
      <c r="AG7327" s="2" t="s">
        <v>77</v>
      </c>
      <c r="AH7327" s="2">
        <v>5</v>
      </c>
      <c r="AI7327" s="6" t="str">
        <f t="shared" si="342"/>
        <v>55-64</v>
      </c>
      <c r="AJ7327" s="11">
        <f>YEAR(tbl_LoanData[[#This Row],[Application Date]])</f>
        <v>2026</v>
      </c>
      <c r="AK7327" s="11" t="str">
        <f>TEXT(tbl_LoanData[[#This Row],[Application Date]],"MMMM")</f>
        <v>June</v>
      </c>
      <c r="AL7327" s="12">
        <f>DATE(YEAR(tbl_LoanData[[#This Row],[Application Date]]),MONTH(tbl_LoanData[[#This Row],[Application Date]]),1)</f>
        <v>46174</v>
      </c>
      <c r="AM7327" s="14">
        <f ca="1">IF(AND(tbl_LoanData[[#This Row],[Application Date]]&gt;=EOMONTH(TODAY(),-1)+1,tbl_LoanData[[#This Row],[Application Date]]&lt;=TODAY()),tbl_LoanData[[#This Row],[Loan Amount]],0)</f>
        <v>0</v>
      </c>
      <c r="AN7327" s="14">
        <f>tbl_LoanData[[#This Row],[Amount Paid]]-(Q7327-X7327)</f>
        <v>364821.60000000003</v>
      </c>
      <c r="AO7327" s="14">
        <f>IF(tbl_LoanData[[#This Row],[Application Status]]="Approved",1,0)</f>
        <v>1</v>
      </c>
      <c r="AP7327" s="22" t="str">
        <f t="shared" ca="1" si="343"/>
        <v/>
      </c>
      <c r="AQ7327" s="22" t="str">
        <f t="shared" ca="1" si="344"/>
        <v/>
      </c>
    </row>
    <row r="7328" spans="1:43" ht="14.4" customHeight="1" x14ac:dyDescent="0.3">
      <c r="A7328" s="2" t="s">
        <v>14897</v>
      </c>
      <c r="B7328" s="2" t="s">
        <v>14898</v>
      </c>
      <c r="C7328" s="2" t="s">
        <v>781</v>
      </c>
      <c r="D7328" s="2" t="s">
        <v>268</v>
      </c>
      <c r="E7328" s="2" t="s">
        <v>210</v>
      </c>
      <c r="F7328" s="2">
        <v>32</v>
      </c>
      <c r="G7328" s="2" t="s">
        <v>69</v>
      </c>
      <c r="H7328" s="2" t="s">
        <v>166</v>
      </c>
      <c r="I7328" s="2" t="s">
        <v>46</v>
      </c>
      <c r="J7328" s="3">
        <v>46189</v>
      </c>
      <c r="K7328" s="3">
        <v>46194</v>
      </c>
      <c r="L7328" s="2" t="s">
        <v>39</v>
      </c>
      <c r="M7328" s="2" t="s">
        <v>167</v>
      </c>
      <c r="N7328" s="2" t="s">
        <v>491</v>
      </c>
      <c r="O7328" s="4">
        <v>2309000</v>
      </c>
      <c r="P7328" s="4">
        <v>512800</v>
      </c>
      <c r="Q7328" s="4">
        <v>1796200</v>
      </c>
      <c r="R7328" s="2">
        <v>60</v>
      </c>
      <c r="S7328" s="5">
        <v>10.92</v>
      </c>
      <c r="T7328" s="4">
        <v>46282.09</v>
      </c>
      <c r="U7328" s="2" t="s">
        <v>73</v>
      </c>
      <c r="V7328" s="2" t="s">
        <v>74</v>
      </c>
      <c r="W7328" s="4">
        <v>0</v>
      </c>
      <c r="X7328" s="4">
        <v>2776925.2</v>
      </c>
      <c r="Y7328" s="4">
        <v>2776925.2</v>
      </c>
      <c r="Z7328" s="2">
        <v>28</v>
      </c>
      <c r="AA7328" s="2" t="s">
        <v>57</v>
      </c>
      <c r="AB7328" s="2" t="s">
        <v>15727</v>
      </c>
      <c r="AC7328" s="2" t="s">
        <v>213</v>
      </c>
      <c r="AD7328" s="2" t="s">
        <v>76</v>
      </c>
      <c r="AE7328" s="5">
        <v>77.790000000000006</v>
      </c>
      <c r="AF7328" s="2">
        <v>1</v>
      </c>
      <c r="AG7328" s="2" t="s">
        <v>77</v>
      </c>
      <c r="AH7328" s="2">
        <v>5</v>
      </c>
      <c r="AI7328" s="6" t="str">
        <f t="shared" si="342"/>
        <v>25-34</v>
      </c>
      <c r="AJ7328" s="11">
        <f>YEAR(tbl_LoanData[[#This Row],[Application Date]])</f>
        <v>2026</v>
      </c>
      <c r="AK7328" s="11" t="str">
        <f>TEXT(tbl_LoanData[[#This Row],[Application Date]],"MMMM")</f>
        <v>June</v>
      </c>
      <c r="AL7328" s="12">
        <f>DATE(YEAR(tbl_LoanData[[#This Row],[Application Date]]),MONTH(tbl_LoanData[[#This Row],[Application Date]]),1)</f>
        <v>46174</v>
      </c>
      <c r="AM7328" s="14">
        <f ca="1">IF(AND(tbl_LoanData[[#This Row],[Application Date]]&gt;=EOMONTH(TODAY(),-1)+1,tbl_LoanData[[#This Row],[Application Date]]&lt;=TODAY()),tbl_LoanData[[#This Row],[Loan Amount]],0)</f>
        <v>0</v>
      </c>
      <c r="AN7328" s="14">
        <f>tbl_LoanData[[#This Row],[Amount Paid]]-(Q7328-X7328)</f>
        <v>980725.20000000019</v>
      </c>
      <c r="AO7328" s="14">
        <f>IF(tbl_LoanData[[#This Row],[Application Status]]="Approved",1,0)</f>
        <v>1</v>
      </c>
      <c r="AP7328" s="22" t="str">
        <f t="shared" ca="1" si="343"/>
        <v/>
      </c>
      <c r="AQ7328" s="22" t="str">
        <f t="shared" ca="1" si="344"/>
        <v/>
      </c>
    </row>
    <row r="7329" spans="1:43" x14ac:dyDescent="0.3">
      <c r="A7329" s="2" t="s">
        <v>14901</v>
      </c>
      <c r="B7329" s="2" t="s">
        <v>14902</v>
      </c>
      <c r="C7329" s="2" t="s">
        <v>376</v>
      </c>
      <c r="D7329" s="2" t="s">
        <v>182</v>
      </c>
      <c r="E7329" s="2" t="s">
        <v>465</v>
      </c>
      <c r="F7329" s="2">
        <v>57</v>
      </c>
      <c r="G7329" s="2" t="s">
        <v>69</v>
      </c>
      <c r="H7329" s="2" t="s">
        <v>228</v>
      </c>
      <c r="I7329" s="2" t="s">
        <v>43</v>
      </c>
      <c r="J7329" s="3">
        <v>46193</v>
      </c>
      <c r="K7329" s="3"/>
      <c r="L7329" s="2" t="s">
        <v>39</v>
      </c>
      <c r="M7329" s="2" t="s">
        <v>157</v>
      </c>
      <c r="N7329" s="2" t="s">
        <v>359</v>
      </c>
      <c r="O7329" s="4">
        <v>1190000</v>
      </c>
      <c r="P7329" s="4">
        <v>370800</v>
      </c>
      <c r="Q7329" s="4">
        <v>819200</v>
      </c>
      <c r="R7329" s="2">
        <v>36</v>
      </c>
      <c r="S7329" s="5">
        <v>7.65</v>
      </c>
      <c r="T7329" s="4">
        <v>27977.96</v>
      </c>
      <c r="U7329" s="2" t="s">
        <v>113</v>
      </c>
      <c r="V7329" s="2" t="s">
        <v>97</v>
      </c>
      <c r="W7329" s="4">
        <v>0</v>
      </c>
      <c r="X7329" s="4">
        <v>0</v>
      </c>
      <c r="Y7329" s="4">
        <v>1007206.4</v>
      </c>
      <c r="Z7329" s="2">
        <v>0</v>
      </c>
      <c r="AA7329" s="2" t="s">
        <v>97</v>
      </c>
      <c r="AB7329" s="2" t="s">
        <v>15735</v>
      </c>
      <c r="AC7329" s="2" t="s">
        <v>138</v>
      </c>
      <c r="AD7329" s="2" t="s">
        <v>76</v>
      </c>
      <c r="AE7329" s="5">
        <v>68.84</v>
      </c>
      <c r="AF7329" s="2">
        <v>0</v>
      </c>
      <c r="AG7329" s="2" t="s">
        <v>97</v>
      </c>
      <c r="AH7329" s="2"/>
      <c r="AI7329" s="6" t="str">
        <f t="shared" si="342"/>
        <v>55-64</v>
      </c>
      <c r="AJ7329" s="11">
        <f>YEAR(tbl_LoanData[[#This Row],[Application Date]])</f>
        <v>2026</v>
      </c>
      <c r="AK7329" s="11" t="str">
        <f>TEXT(tbl_LoanData[[#This Row],[Application Date]],"MMMM")</f>
        <v>June</v>
      </c>
      <c r="AL7329" s="12">
        <f>DATE(YEAR(tbl_LoanData[[#This Row],[Application Date]]),MONTH(tbl_LoanData[[#This Row],[Application Date]]),1)</f>
        <v>46174</v>
      </c>
      <c r="AM7329" s="14">
        <f ca="1">IF(AND(tbl_LoanData[[#This Row],[Application Date]]&gt;=EOMONTH(TODAY(),-1)+1,tbl_LoanData[[#This Row],[Application Date]]&lt;=TODAY()),tbl_LoanData[[#This Row],[Loan Amount]],0)</f>
        <v>0</v>
      </c>
      <c r="AN7329" s="14">
        <f>tbl_LoanData[[#This Row],[Amount Paid]]-(Q7329-X7329)</f>
        <v>-819200</v>
      </c>
      <c r="AO7329" s="14">
        <f>IF(tbl_LoanData[[#This Row],[Application Status]]="Approved",1,0)</f>
        <v>0</v>
      </c>
      <c r="AP7329" s="22" t="str">
        <f t="shared" ca="1" si="343"/>
        <v/>
      </c>
      <c r="AQ7329" s="22" t="str">
        <f t="shared" ca="1" si="344"/>
        <v/>
      </c>
    </row>
    <row r="7330" spans="1:43" ht="14.4" customHeight="1" x14ac:dyDescent="0.3">
      <c r="A7330" s="2" t="s">
        <v>14989</v>
      </c>
      <c r="B7330" s="2" t="s">
        <v>14990</v>
      </c>
      <c r="C7330" s="2" t="s">
        <v>181</v>
      </c>
      <c r="D7330" s="2" t="s">
        <v>82</v>
      </c>
      <c r="E7330" s="2" t="s">
        <v>402</v>
      </c>
      <c r="F7330" s="2">
        <v>54</v>
      </c>
      <c r="G7330" s="2" t="s">
        <v>83</v>
      </c>
      <c r="H7330" s="2" t="s">
        <v>250</v>
      </c>
      <c r="I7330" s="2" t="s">
        <v>52</v>
      </c>
      <c r="J7330" s="3">
        <v>46187</v>
      </c>
      <c r="K7330" s="3">
        <v>46208</v>
      </c>
      <c r="L7330" s="2" t="s">
        <v>36</v>
      </c>
      <c r="M7330" s="2" t="s">
        <v>111</v>
      </c>
      <c r="N7330" s="2" t="s">
        <v>350</v>
      </c>
      <c r="O7330" s="4">
        <v>1278000</v>
      </c>
      <c r="P7330" s="4">
        <v>218400</v>
      </c>
      <c r="Q7330" s="4">
        <v>1059600</v>
      </c>
      <c r="R7330" s="2">
        <v>36</v>
      </c>
      <c r="S7330" s="5">
        <v>7.98</v>
      </c>
      <c r="T7330" s="4">
        <v>36479.67</v>
      </c>
      <c r="U7330" s="2" t="s">
        <v>73</v>
      </c>
      <c r="V7330" s="2" t="s">
        <v>74</v>
      </c>
      <c r="W7330" s="4">
        <v>36479.67</v>
      </c>
      <c r="X7330" s="4">
        <v>1276788.57</v>
      </c>
      <c r="Y7330" s="4">
        <v>1313268.24</v>
      </c>
      <c r="Z7330" s="2">
        <v>0</v>
      </c>
      <c r="AA7330" s="2" t="s">
        <v>56</v>
      </c>
      <c r="AB7330" s="2" t="s">
        <v>15736</v>
      </c>
      <c r="AC7330" s="2" t="s">
        <v>87</v>
      </c>
      <c r="AD7330" s="2" t="s">
        <v>76</v>
      </c>
      <c r="AE7330" s="5">
        <v>82.91</v>
      </c>
      <c r="AF7330" s="2">
        <v>0</v>
      </c>
      <c r="AG7330" s="2" t="s">
        <v>77</v>
      </c>
      <c r="AH7330" s="2">
        <v>21</v>
      </c>
      <c r="AI7330" s="6" t="str">
        <f t="shared" si="342"/>
        <v>45-54</v>
      </c>
      <c r="AJ7330" s="11">
        <f>YEAR(tbl_LoanData[[#This Row],[Application Date]])</f>
        <v>2026</v>
      </c>
      <c r="AK7330" s="11" t="str">
        <f>TEXT(tbl_LoanData[[#This Row],[Application Date]],"MMMM")</f>
        <v>June</v>
      </c>
      <c r="AL7330" s="12">
        <f>DATE(YEAR(tbl_LoanData[[#This Row],[Application Date]]),MONTH(tbl_LoanData[[#This Row],[Application Date]]),1)</f>
        <v>46174</v>
      </c>
      <c r="AM7330" s="14">
        <f ca="1">IF(AND(tbl_LoanData[[#This Row],[Application Date]]&gt;=EOMONTH(TODAY(),-1)+1,tbl_LoanData[[#This Row],[Application Date]]&lt;=TODAY()),tbl_LoanData[[#This Row],[Loan Amount]],0)</f>
        <v>0</v>
      </c>
      <c r="AN7330" s="14">
        <f>tbl_LoanData[[#This Row],[Amount Paid]]-(Q7330-X7330)</f>
        <v>253668.24000000005</v>
      </c>
      <c r="AO7330" s="14">
        <f>IF(tbl_LoanData[[#This Row],[Application Status]]="Approved",1,0)</f>
        <v>1</v>
      </c>
      <c r="AP7330" s="22" t="str">
        <f t="shared" ca="1" si="343"/>
        <v/>
      </c>
      <c r="AQ7330" s="22" t="str">
        <f t="shared" ca="1" si="344"/>
        <v/>
      </c>
    </row>
    <row r="7331" spans="1:43" ht="14.4" customHeight="1" x14ac:dyDescent="0.3">
      <c r="A7331" s="2" t="s">
        <v>15173</v>
      </c>
      <c r="B7331" s="2" t="s">
        <v>15174</v>
      </c>
      <c r="C7331" s="2" t="s">
        <v>413</v>
      </c>
      <c r="D7331" s="2" t="s">
        <v>161</v>
      </c>
      <c r="E7331" s="2" t="s">
        <v>150</v>
      </c>
      <c r="F7331" s="2">
        <v>51</v>
      </c>
      <c r="G7331" s="2" t="s">
        <v>83</v>
      </c>
      <c r="H7331" s="2" t="s">
        <v>256</v>
      </c>
      <c r="I7331" s="2" t="s">
        <v>43</v>
      </c>
      <c r="J7331" s="3">
        <v>46186</v>
      </c>
      <c r="K7331" s="3">
        <v>46204</v>
      </c>
      <c r="L7331" s="2" t="s">
        <v>40</v>
      </c>
      <c r="M7331" s="2" t="s">
        <v>157</v>
      </c>
      <c r="N7331" s="2" t="s">
        <v>299</v>
      </c>
      <c r="O7331" s="4">
        <v>1202000</v>
      </c>
      <c r="P7331" s="4">
        <v>427500</v>
      </c>
      <c r="Q7331" s="4">
        <v>774500</v>
      </c>
      <c r="R7331" s="2">
        <v>36</v>
      </c>
      <c r="S7331" s="5">
        <v>14.43</v>
      </c>
      <c r="T7331" s="4">
        <v>30827.25</v>
      </c>
      <c r="U7331" s="2" t="s">
        <v>73</v>
      </c>
      <c r="V7331" s="2" t="s">
        <v>74</v>
      </c>
      <c r="W7331" s="4">
        <v>0</v>
      </c>
      <c r="X7331" s="4">
        <v>1109781.05</v>
      </c>
      <c r="Y7331" s="4">
        <v>1109781.05</v>
      </c>
      <c r="Z7331" s="2">
        <v>30</v>
      </c>
      <c r="AA7331" s="2" t="s">
        <v>57</v>
      </c>
      <c r="AB7331" s="2" t="s">
        <v>15731</v>
      </c>
      <c r="AC7331" s="2" t="s">
        <v>360</v>
      </c>
      <c r="AD7331" s="2" t="s">
        <v>76</v>
      </c>
      <c r="AE7331" s="5">
        <v>64.430000000000007</v>
      </c>
      <c r="AF7331" s="2">
        <v>1</v>
      </c>
      <c r="AG7331" s="2" t="s">
        <v>77</v>
      </c>
      <c r="AH7331" s="2">
        <v>18</v>
      </c>
      <c r="AI7331" s="6" t="str">
        <f t="shared" si="342"/>
        <v>45-54</v>
      </c>
      <c r="AJ7331" s="11">
        <f>YEAR(tbl_LoanData[[#This Row],[Application Date]])</f>
        <v>2026</v>
      </c>
      <c r="AK7331" s="11" t="str">
        <f>TEXT(tbl_LoanData[[#This Row],[Application Date]],"MMMM")</f>
        <v>June</v>
      </c>
      <c r="AL7331" s="12">
        <f>DATE(YEAR(tbl_LoanData[[#This Row],[Application Date]]),MONTH(tbl_LoanData[[#This Row],[Application Date]]),1)</f>
        <v>46174</v>
      </c>
      <c r="AM7331" s="14">
        <f ca="1">IF(AND(tbl_LoanData[[#This Row],[Application Date]]&gt;=EOMONTH(TODAY(),-1)+1,tbl_LoanData[[#This Row],[Application Date]]&lt;=TODAY()),tbl_LoanData[[#This Row],[Loan Amount]],0)</f>
        <v>0</v>
      </c>
      <c r="AN7331" s="14">
        <f>tbl_LoanData[[#This Row],[Amount Paid]]-(Q7331-X7331)</f>
        <v>335281.05000000005</v>
      </c>
      <c r="AO7331" s="14">
        <f>IF(tbl_LoanData[[#This Row],[Application Status]]="Approved",1,0)</f>
        <v>1</v>
      </c>
      <c r="AP7331" s="22" t="str">
        <f t="shared" ca="1" si="343"/>
        <v/>
      </c>
      <c r="AQ7331" s="22" t="str">
        <f t="shared" ca="1" si="344"/>
        <v/>
      </c>
    </row>
    <row r="7332" spans="1:43" ht="14.4" customHeight="1" x14ac:dyDescent="0.3">
      <c r="A7332" s="2" t="s">
        <v>15203</v>
      </c>
      <c r="B7332" s="2" t="s">
        <v>15204</v>
      </c>
      <c r="C7332" s="2" t="s">
        <v>149</v>
      </c>
      <c r="D7332" s="2" t="s">
        <v>101</v>
      </c>
      <c r="E7332" s="2" t="s">
        <v>81</v>
      </c>
      <c r="F7332" s="2">
        <v>26</v>
      </c>
      <c r="G7332" s="2" t="s">
        <v>83</v>
      </c>
      <c r="H7332" s="2" t="s">
        <v>250</v>
      </c>
      <c r="I7332" s="2" t="s">
        <v>52</v>
      </c>
      <c r="J7332" s="3">
        <v>46200</v>
      </c>
      <c r="K7332" s="3"/>
      <c r="L7332" s="2" t="s">
        <v>38</v>
      </c>
      <c r="M7332" s="2" t="s">
        <v>127</v>
      </c>
      <c r="N7332" s="2" t="s">
        <v>128</v>
      </c>
      <c r="O7332" s="4">
        <v>1168000</v>
      </c>
      <c r="P7332" s="4">
        <v>381900</v>
      </c>
      <c r="Q7332" s="4">
        <v>786100</v>
      </c>
      <c r="R7332" s="2">
        <v>36</v>
      </c>
      <c r="S7332" s="5">
        <v>12.72</v>
      </c>
      <c r="T7332" s="4">
        <v>30168.77</v>
      </c>
      <c r="U7332" s="2" t="s">
        <v>113</v>
      </c>
      <c r="V7332" s="2" t="s">
        <v>97</v>
      </c>
      <c r="W7332" s="4">
        <v>0</v>
      </c>
      <c r="X7332" s="4">
        <v>0</v>
      </c>
      <c r="Y7332" s="4">
        <v>1086075.76</v>
      </c>
      <c r="Z7332" s="2">
        <v>0</v>
      </c>
      <c r="AA7332" s="2" t="s">
        <v>97</v>
      </c>
      <c r="AB7332" s="2" t="s">
        <v>15736</v>
      </c>
      <c r="AC7332" s="2" t="s">
        <v>332</v>
      </c>
      <c r="AD7332" s="2" t="s">
        <v>76</v>
      </c>
      <c r="AE7332" s="5">
        <v>67.3</v>
      </c>
      <c r="AF7332" s="2">
        <v>0</v>
      </c>
      <c r="AG7332" s="2" t="s">
        <v>97</v>
      </c>
      <c r="AH7332" s="2"/>
      <c r="AI7332" s="6" t="str">
        <f t="shared" si="342"/>
        <v>25-34</v>
      </c>
      <c r="AJ7332" s="11">
        <f>YEAR(tbl_LoanData[[#This Row],[Application Date]])</f>
        <v>2026</v>
      </c>
      <c r="AK7332" s="11" t="str">
        <f>TEXT(tbl_LoanData[[#This Row],[Application Date]],"MMMM")</f>
        <v>June</v>
      </c>
      <c r="AL7332" s="12">
        <f>DATE(YEAR(tbl_LoanData[[#This Row],[Application Date]]),MONTH(tbl_LoanData[[#This Row],[Application Date]]),1)</f>
        <v>46174</v>
      </c>
      <c r="AM7332" s="14">
        <f ca="1">IF(AND(tbl_LoanData[[#This Row],[Application Date]]&gt;=EOMONTH(TODAY(),-1)+1,tbl_LoanData[[#This Row],[Application Date]]&lt;=TODAY()),tbl_LoanData[[#This Row],[Loan Amount]],0)</f>
        <v>0</v>
      </c>
      <c r="AN7332" s="14">
        <f>tbl_LoanData[[#This Row],[Amount Paid]]-(Q7332-X7332)</f>
        <v>-786100</v>
      </c>
      <c r="AO7332" s="14">
        <f>IF(tbl_LoanData[[#This Row],[Application Status]]="Approved",1,0)</f>
        <v>0</v>
      </c>
      <c r="AP7332" s="22" t="str">
        <f t="shared" ca="1" si="343"/>
        <v/>
      </c>
      <c r="AQ7332" s="22" t="str">
        <f t="shared" ca="1" si="344"/>
        <v/>
      </c>
    </row>
    <row r="7333" spans="1:43" ht="14.4" customHeight="1" x14ac:dyDescent="0.3">
      <c r="A7333" s="2" t="s">
        <v>15233</v>
      </c>
      <c r="B7333" s="2" t="s">
        <v>15234</v>
      </c>
      <c r="C7333" s="2" t="s">
        <v>368</v>
      </c>
      <c r="D7333" s="2" t="s">
        <v>118</v>
      </c>
      <c r="E7333" s="2" t="s">
        <v>323</v>
      </c>
      <c r="F7333" s="2">
        <v>57</v>
      </c>
      <c r="G7333" s="2" t="s">
        <v>83</v>
      </c>
      <c r="H7333" s="2" t="s">
        <v>93</v>
      </c>
      <c r="I7333" s="2" t="s">
        <v>50</v>
      </c>
      <c r="J7333" s="3">
        <v>46180</v>
      </c>
      <c r="K7333" s="3">
        <v>46197</v>
      </c>
      <c r="L7333" s="2" t="s">
        <v>39</v>
      </c>
      <c r="M7333" s="2" t="s">
        <v>85</v>
      </c>
      <c r="N7333" s="2" t="s">
        <v>373</v>
      </c>
      <c r="O7333" s="4">
        <v>1476000</v>
      </c>
      <c r="P7333" s="4">
        <v>535900</v>
      </c>
      <c r="Q7333" s="4">
        <v>940100</v>
      </c>
      <c r="R7333" s="2">
        <v>48</v>
      </c>
      <c r="S7333" s="5">
        <v>7.92</v>
      </c>
      <c r="T7333" s="4">
        <v>25790.080000000002</v>
      </c>
      <c r="U7333" s="2" t="s">
        <v>73</v>
      </c>
      <c r="V7333" s="2" t="s">
        <v>74</v>
      </c>
      <c r="W7333" s="4">
        <v>0</v>
      </c>
      <c r="X7333" s="4">
        <v>1237923.68</v>
      </c>
      <c r="Y7333" s="4">
        <v>1237923.68</v>
      </c>
      <c r="Z7333" s="2">
        <v>30</v>
      </c>
      <c r="AA7333" s="2" t="s">
        <v>57</v>
      </c>
      <c r="AB7333" s="2" t="s">
        <v>15735</v>
      </c>
      <c r="AC7333" s="2" t="s">
        <v>213</v>
      </c>
      <c r="AD7333" s="2" t="s">
        <v>76</v>
      </c>
      <c r="AE7333" s="5">
        <v>63.69</v>
      </c>
      <c r="AF7333" s="2">
        <v>1</v>
      </c>
      <c r="AG7333" s="2" t="s">
        <v>77</v>
      </c>
      <c r="AH7333" s="2">
        <v>17</v>
      </c>
      <c r="AI7333" s="6" t="str">
        <f t="shared" si="342"/>
        <v>55-64</v>
      </c>
      <c r="AJ7333" s="11">
        <f>YEAR(tbl_LoanData[[#This Row],[Application Date]])</f>
        <v>2026</v>
      </c>
      <c r="AK7333" s="11" t="str">
        <f>TEXT(tbl_LoanData[[#This Row],[Application Date]],"MMMM")</f>
        <v>June</v>
      </c>
      <c r="AL7333" s="12">
        <f>DATE(YEAR(tbl_LoanData[[#This Row],[Application Date]]),MONTH(tbl_LoanData[[#This Row],[Application Date]]),1)</f>
        <v>46174</v>
      </c>
      <c r="AM7333" s="14">
        <f ca="1">IF(AND(tbl_LoanData[[#This Row],[Application Date]]&gt;=EOMONTH(TODAY(),-1)+1,tbl_LoanData[[#This Row],[Application Date]]&lt;=TODAY()),tbl_LoanData[[#This Row],[Loan Amount]],0)</f>
        <v>0</v>
      </c>
      <c r="AN7333" s="14">
        <f>tbl_LoanData[[#This Row],[Amount Paid]]-(Q7333-X7333)</f>
        <v>297823.67999999993</v>
      </c>
      <c r="AO7333" s="14">
        <f>IF(tbl_LoanData[[#This Row],[Application Status]]="Approved",1,0)</f>
        <v>1</v>
      </c>
      <c r="AP7333" s="22" t="str">
        <f t="shared" ca="1" si="343"/>
        <v/>
      </c>
      <c r="AQ7333" s="22" t="str">
        <f t="shared" ca="1" si="344"/>
        <v/>
      </c>
    </row>
    <row r="7334" spans="1:43" ht="14.4" customHeight="1" x14ac:dyDescent="0.3">
      <c r="A7334" s="2" t="s">
        <v>15301</v>
      </c>
      <c r="B7334" s="2" t="s">
        <v>15302</v>
      </c>
      <c r="C7334" s="2" t="s">
        <v>304</v>
      </c>
      <c r="D7334" s="2" t="s">
        <v>232</v>
      </c>
      <c r="E7334" s="2" t="s">
        <v>101</v>
      </c>
      <c r="F7334" s="2">
        <v>44</v>
      </c>
      <c r="G7334" s="2" t="s">
        <v>83</v>
      </c>
      <c r="H7334" s="2" t="s">
        <v>143</v>
      </c>
      <c r="I7334" s="2" t="s">
        <v>46</v>
      </c>
      <c r="J7334" s="3">
        <v>46177</v>
      </c>
      <c r="K7334" s="3">
        <v>46192</v>
      </c>
      <c r="L7334" s="2" t="s">
        <v>39</v>
      </c>
      <c r="M7334" s="2" t="s">
        <v>71</v>
      </c>
      <c r="N7334" s="2" t="s">
        <v>72</v>
      </c>
      <c r="O7334" s="4">
        <v>2436000</v>
      </c>
      <c r="P7334" s="4">
        <v>781000</v>
      </c>
      <c r="Q7334" s="4">
        <v>1655000</v>
      </c>
      <c r="R7334" s="2">
        <v>48</v>
      </c>
      <c r="S7334" s="5">
        <v>5.24</v>
      </c>
      <c r="T7334" s="4">
        <v>41706</v>
      </c>
      <c r="U7334" s="2" t="s">
        <v>73</v>
      </c>
      <c r="V7334" s="2" t="s">
        <v>74</v>
      </c>
      <c r="W7334" s="4">
        <v>83412</v>
      </c>
      <c r="X7334" s="4">
        <v>1918476</v>
      </c>
      <c r="Y7334" s="4">
        <v>2001888</v>
      </c>
      <c r="Z7334" s="2">
        <v>0</v>
      </c>
      <c r="AA7334" s="2" t="s">
        <v>56</v>
      </c>
      <c r="AB7334" s="2" t="s">
        <v>15733</v>
      </c>
      <c r="AC7334" s="2" t="s">
        <v>106</v>
      </c>
      <c r="AD7334" s="2" t="s">
        <v>76</v>
      </c>
      <c r="AE7334" s="5">
        <v>67.94</v>
      </c>
      <c r="AF7334" s="2">
        <v>0</v>
      </c>
      <c r="AG7334" s="2" t="s">
        <v>77</v>
      </c>
      <c r="AH7334" s="2">
        <v>15</v>
      </c>
      <c r="AI7334" s="6" t="str">
        <f t="shared" si="342"/>
        <v>35-44</v>
      </c>
      <c r="AJ7334" s="11">
        <f>YEAR(tbl_LoanData[[#This Row],[Application Date]])</f>
        <v>2026</v>
      </c>
      <c r="AK7334" s="11" t="str">
        <f>TEXT(tbl_LoanData[[#This Row],[Application Date]],"MMMM")</f>
        <v>June</v>
      </c>
      <c r="AL7334" s="12">
        <f>DATE(YEAR(tbl_LoanData[[#This Row],[Application Date]]),MONTH(tbl_LoanData[[#This Row],[Application Date]]),1)</f>
        <v>46174</v>
      </c>
      <c r="AM7334" s="14">
        <f ca="1">IF(AND(tbl_LoanData[[#This Row],[Application Date]]&gt;=EOMONTH(TODAY(),-1)+1,tbl_LoanData[[#This Row],[Application Date]]&lt;=TODAY()),tbl_LoanData[[#This Row],[Loan Amount]],0)</f>
        <v>0</v>
      </c>
      <c r="AN7334" s="14">
        <f>tbl_LoanData[[#This Row],[Amount Paid]]-(Q7334-X7334)</f>
        <v>346888</v>
      </c>
      <c r="AO7334" s="14">
        <f>IF(tbl_LoanData[[#This Row],[Application Status]]="Approved",1,0)</f>
        <v>1</v>
      </c>
      <c r="AP7334" s="22" t="str">
        <f t="shared" ca="1" si="343"/>
        <v/>
      </c>
      <c r="AQ7334" s="22" t="str">
        <f t="shared" ca="1" si="344"/>
        <v/>
      </c>
    </row>
    <row r="7335" spans="1:43" ht="14.4" customHeight="1" x14ac:dyDescent="0.3">
      <c r="A7335" s="2" t="s">
        <v>78</v>
      </c>
      <c r="B7335" s="2" t="s">
        <v>79</v>
      </c>
      <c r="C7335" s="2" t="s">
        <v>80</v>
      </c>
      <c r="D7335" s="2" t="s">
        <v>81</v>
      </c>
      <c r="E7335" s="2" t="s">
        <v>82</v>
      </c>
      <c r="F7335" s="2">
        <v>36</v>
      </c>
      <c r="G7335" s="2" t="s">
        <v>83</v>
      </c>
      <c r="H7335" s="2" t="s">
        <v>84</v>
      </c>
      <c r="I7335" s="2" t="s">
        <v>45</v>
      </c>
      <c r="J7335" s="3">
        <v>46210</v>
      </c>
      <c r="K7335" s="3">
        <v>46226</v>
      </c>
      <c r="L7335" s="2" t="s">
        <v>40</v>
      </c>
      <c r="M7335" s="2" t="s">
        <v>85</v>
      </c>
      <c r="N7335" s="2" t="s">
        <v>86</v>
      </c>
      <c r="O7335" s="4">
        <v>1392000</v>
      </c>
      <c r="P7335" s="4">
        <v>172900</v>
      </c>
      <c r="Q7335" s="4">
        <v>1219100</v>
      </c>
      <c r="R7335" s="2">
        <v>18</v>
      </c>
      <c r="S7335" s="5">
        <v>10.4</v>
      </c>
      <c r="T7335" s="4">
        <v>78293.31</v>
      </c>
      <c r="U7335" s="2" t="s">
        <v>73</v>
      </c>
      <c r="V7335" s="2" t="s">
        <v>74</v>
      </c>
      <c r="W7335" s="4">
        <v>0</v>
      </c>
      <c r="X7335" s="4">
        <v>1409279.6</v>
      </c>
      <c r="Y7335" s="4">
        <v>1409279.6</v>
      </c>
      <c r="Z7335" s="2">
        <v>0</v>
      </c>
      <c r="AA7335" s="2" t="s">
        <v>56</v>
      </c>
      <c r="AB7335" s="2" t="s">
        <v>15735</v>
      </c>
      <c r="AC7335" s="2" t="s">
        <v>87</v>
      </c>
      <c r="AD7335" s="2" t="s">
        <v>76</v>
      </c>
      <c r="AE7335" s="5">
        <v>87.58</v>
      </c>
      <c r="AF7335" s="2">
        <v>0</v>
      </c>
      <c r="AG7335" s="2" t="s">
        <v>77</v>
      </c>
      <c r="AH7335" s="2">
        <v>16</v>
      </c>
      <c r="AI7335" s="6" t="str">
        <f t="shared" si="342"/>
        <v>35-44</v>
      </c>
      <c r="AJ7335" s="11">
        <f>YEAR(tbl_LoanData[[#This Row],[Application Date]])</f>
        <v>2026</v>
      </c>
      <c r="AK7335" s="11" t="str">
        <f>TEXT(tbl_LoanData[[#This Row],[Application Date]],"MMMM")</f>
        <v>July</v>
      </c>
      <c r="AL7335" s="12">
        <f>DATE(YEAR(tbl_LoanData[[#This Row],[Application Date]]),MONTH(tbl_LoanData[[#This Row],[Application Date]]),1)</f>
        <v>46204</v>
      </c>
      <c r="AM7335" s="14">
        <f ca="1">IF(AND(tbl_LoanData[[#This Row],[Application Date]]&gt;=EOMONTH(TODAY(),-1)+1,tbl_LoanData[[#This Row],[Application Date]]&lt;=TODAY()),tbl_LoanData[[#This Row],[Loan Amount]],0)</f>
        <v>0</v>
      </c>
      <c r="AN7335" s="14">
        <f>tbl_LoanData[[#This Row],[Amount Paid]]-(Q7335-X7335)</f>
        <v>190179.60000000009</v>
      </c>
      <c r="AO7335" s="14">
        <f>IF(tbl_LoanData[[#This Row],[Application Status]]="Approved",1,0)</f>
        <v>1</v>
      </c>
      <c r="AP7335" s="22" t="str">
        <f t="shared" ca="1" si="343"/>
        <v/>
      </c>
      <c r="AQ7335" s="22" t="str">
        <f t="shared" ca="1" si="344"/>
        <v/>
      </c>
    </row>
    <row r="7336" spans="1:43" ht="14.4" customHeight="1" x14ac:dyDescent="0.3">
      <c r="A7336" s="2" t="s">
        <v>159</v>
      </c>
      <c r="B7336" s="2" t="s">
        <v>160</v>
      </c>
      <c r="C7336" s="2" t="s">
        <v>100</v>
      </c>
      <c r="D7336" s="2" t="s">
        <v>91</v>
      </c>
      <c r="E7336" s="2" t="s">
        <v>161</v>
      </c>
      <c r="F7336" s="2">
        <v>49</v>
      </c>
      <c r="G7336" s="2" t="s">
        <v>69</v>
      </c>
      <c r="H7336" s="2" t="s">
        <v>136</v>
      </c>
      <c r="I7336" s="2" t="s">
        <v>49</v>
      </c>
      <c r="J7336" s="3">
        <v>46210</v>
      </c>
      <c r="K7336" s="3"/>
      <c r="L7336" s="2" t="s">
        <v>36</v>
      </c>
      <c r="M7336" s="2" t="s">
        <v>71</v>
      </c>
      <c r="N7336" s="2" t="s">
        <v>162</v>
      </c>
      <c r="O7336" s="4">
        <v>1918000</v>
      </c>
      <c r="P7336" s="4">
        <v>698600</v>
      </c>
      <c r="Q7336" s="4">
        <v>1219400</v>
      </c>
      <c r="R7336" s="2">
        <v>24</v>
      </c>
      <c r="S7336" s="5">
        <v>6.5</v>
      </c>
      <c r="T7336" s="4">
        <v>57413.42</v>
      </c>
      <c r="U7336" s="2" t="s">
        <v>96</v>
      </c>
      <c r="V7336" s="2" t="s">
        <v>97</v>
      </c>
      <c r="W7336" s="4">
        <v>0</v>
      </c>
      <c r="X7336" s="4">
        <v>0</v>
      </c>
      <c r="Y7336" s="4">
        <v>1377922</v>
      </c>
      <c r="Z7336" s="2">
        <v>0</v>
      </c>
      <c r="AA7336" s="2" t="s">
        <v>97</v>
      </c>
      <c r="AB7336" s="2" t="s">
        <v>15728</v>
      </c>
      <c r="AC7336" s="2" t="s">
        <v>121</v>
      </c>
      <c r="AD7336" s="2" t="s">
        <v>76</v>
      </c>
      <c r="AE7336" s="5">
        <v>63.58</v>
      </c>
      <c r="AF7336" s="2">
        <v>0</v>
      </c>
      <c r="AG7336" s="2" t="s">
        <v>97</v>
      </c>
      <c r="AH7336" s="2"/>
      <c r="AI7336" s="6" t="str">
        <f t="shared" si="342"/>
        <v>45-54</v>
      </c>
      <c r="AJ7336" s="11">
        <f>YEAR(tbl_LoanData[[#This Row],[Application Date]])</f>
        <v>2026</v>
      </c>
      <c r="AK7336" s="11" t="str">
        <f>TEXT(tbl_LoanData[[#This Row],[Application Date]],"MMMM")</f>
        <v>July</v>
      </c>
      <c r="AL7336" s="12">
        <f>DATE(YEAR(tbl_LoanData[[#This Row],[Application Date]]),MONTH(tbl_LoanData[[#This Row],[Application Date]]),1)</f>
        <v>46204</v>
      </c>
      <c r="AM7336" s="14">
        <f ca="1">IF(AND(tbl_LoanData[[#This Row],[Application Date]]&gt;=EOMONTH(TODAY(),-1)+1,tbl_LoanData[[#This Row],[Application Date]]&lt;=TODAY()),tbl_LoanData[[#This Row],[Loan Amount]],0)</f>
        <v>0</v>
      </c>
      <c r="AN7336" s="14">
        <f>tbl_LoanData[[#This Row],[Amount Paid]]-(Q7336-X7336)</f>
        <v>-1219400</v>
      </c>
      <c r="AO7336" s="14">
        <f>IF(tbl_LoanData[[#This Row],[Application Status]]="Approved",1,0)</f>
        <v>0</v>
      </c>
      <c r="AP7336" s="22" t="str">
        <f t="shared" ca="1" si="343"/>
        <v/>
      </c>
      <c r="AQ7336" s="22" t="str">
        <f t="shared" ca="1" si="344"/>
        <v/>
      </c>
    </row>
    <row r="7337" spans="1:43" ht="14.4" customHeight="1" x14ac:dyDescent="0.3">
      <c r="A7337" s="2" t="s">
        <v>201</v>
      </c>
      <c r="B7337" s="2" t="s">
        <v>202</v>
      </c>
      <c r="C7337" s="2" t="s">
        <v>203</v>
      </c>
      <c r="D7337" s="2" t="s">
        <v>204</v>
      </c>
      <c r="E7337" s="2" t="s">
        <v>142</v>
      </c>
      <c r="F7337" s="2">
        <v>31</v>
      </c>
      <c r="G7337" s="2" t="s">
        <v>69</v>
      </c>
      <c r="H7337" s="2" t="s">
        <v>205</v>
      </c>
      <c r="I7337" s="2" t="s">
        <v>49</v>
      </c>
      <c r="J7337" s="3">
        <v>46211</v>
      </c>
      <c r="K7337" s="3">
        <v>46222</v>
      </c>
      <c r="L7337" s="2" t="s">
        <v>40</v>
      </c>
      <c r="M7337" s="2" t="s">
        <v>94</v>
      </c>
      <c r="N7337" s="2" t="s">
        <v>4</v>
      </c>
      <c r="O7337" s="4">
        <v>1335000</v>
      </c>
      <c r="P7337" s="4">
        <v>227200</v>
      </c>
      <c r="Q7337" s="4">
        <v>1107800</v>
      </c>
      <c r="R7337" s="2">
        <v>18</v>
      </c>
      <c r="S7337" s="5">
        <v>14.15</v>
      </c>
      <c r="T7337" s="4">
        <v>74607.25</v>
      </c>
      <c r="U7337" s="2" t="s">
        <v>73</v>
      </c>
      <c r="V7337" s="2" t="s">
        <v>74</v>
      </c>
      <c r="W7337" s="4">
        <v>74607.25</v>
      </c>
      <c r="X7337" s="4">
        <v>1268323.3</v>
      </c>
      <c r="Y7337" s="4">
        <v>1342930.55</v>
      </c>
      <c r="Z7337" s="2">
        <v>0</v>
      </c>
      <c r="AA7337" s="2" t="s">
        <v>56</v>
      </c>
      <c r="AB7337" s="2" t="s">
        <v>15729</v>
      </c>
      <c r="AC7337" s="2" t="s">
        <v>129</v>
      </c>
      <c r="AD7337" s="2" t="s">
        <v>76</v>
      </c>
      <c r="AE7337" s="5">
        <v>82.98</v>
      </c>
      <c r="AF7337" s="2">
        <v>0</v>
      </c>
      <c r="AG7337" s="2" t="s">
        <v>77</v>
      </c>
      <c r="AH7337" s="2">
        <v>11</v>
      </c>
      <c r="AI7337" s="6" t="str">
        <f t="shared" si="342"/>
        <v>25-34</v>
      </c>
      <c r="AJ7337" s="11">
        <f>YEAR(tbl_LoanData[[#This Row],[Application Date]])</f>
        <v>2026</v>
      </c>
      <c r="AK7337" s="11" t="str">
        <f>TEXT(tbl_LoanData[[#This Row],[Application Date]],"MMMM")</f>
        <v>July</v>
      </c>
      <c r="AL7337" s="12">
        <f>DATE(YEAR(tbl_LoanData[[#This Row],[Application Date]]),MONTH(tbl_LoanData[[#This Row],[Application Date]]),1)</f>
        <v>46204</v>
      </c>
      <c r="AM7337" s="14">
        <f ca="1">IF(AND(tbl_LoanData[[#This Row],[Application Date]]&gt;=EOMONTH(TODAY(),-1)+1,tbl_LoanData[[#This Row],[Application Date]]&lt;=TODAY()),tbl_LoanData[[#This Row],[Loan Amount]],0)</f>
        <v>0</v>
      </c>
      <c r="AN7337" s="14">
        <f>tbl_LoanData[[#This Row],[Amount Paid]]-(Q7337-X7337)</f>
        <v>235130.55000000005</v>
      </c>
      <c r="AO7337" s="14">
        <f>IF(tbl_LoanData[[#This Row],[Application Status]]="Approved",1,0)</f>
        <v>1</v>
      </c>
      <c r="AP7337" s="22" t="str">
        <f t="shared" ca="1" si="343"/>
        <v/>
      </c>
      <c r="AQ7337" s="22" t="str">
        <f t="shared" ca="1" si="344"/>
        <v/>
      </c>
    </row>
    <row r="7338" spans="1:43" x14ac:dyDescent="0.3">
      <c r="A7338" s="2" t="s">
        <v>275</v>
      </c>
      <c r="B7338" s="2" t="s">
        <v>276</v>
      </c>
      <c r="C7338" s="2" t="s">
        <v>277</v>
      </c>
      <c r="D7338" s="2" t="s">
        <v>117</v>
      </c>
      <c r="E7338" s="2" t="s">
        <v>142</v>
      </c>
      <c r="F7338" s="2">
        <v>57</v>
      </c>
      <c r="G7338" s="2" t="s">
        <v>83</v>
      </c>
      <c r="H7338" s="2" t="s">
        <v>278</v>
      </c>
      <c r="I7338" s="2" t="s">
        <v>45</v>
      </c>
      <c r="J7338" s="3">
        <v>46218</v>
      </c>
      <c r="K7338" s="3">
        <v>46232</v>
      </c>
      <c r="L7338" s="2" t="s">
        <v>39</v>
      </c>
      <c r="M7338" s="2" t="s">
        <v>127</v>
      </c>
      <c r="N7338" s="2" t="s">
        <v>152</v>
      </c>
      <c r="O7338" s="4">
        <v>1515000</v>
      </c>
      <c r="P7338" s="4">
        <v>295000</v>
      </c>
      <c r="Q7338" s="4">
        <v>1220000</v>
      </c>
      <c r="R7338" s="2">
        <v>60</v>
      </c>
      <c r="S7338" s="5">
        <v>14.36</v>
      </c>
      <c r="T7338" s="4">
        <v>34932.67</v>
      </c>
      <c r="U7338" s="2" t="s">
        <v>73</v>
      </c>
      <c r="V7338" s="2" t="s">
        <v>74</v>
      </c>
      <c r="W7338" s="4">
        <v>0</v>
      </c>
      <c r="X7338" s="4">
        <v>2095960</v>
      </c>
      <c r="Y7338" s="4">
        <v>2095960</v>
      </c>
      <c r="Z7338" s="2">
        <v>0</v>
      </c>
      <c r="AA7338" s="2" t="s">
        <v>56</v>
      </c>
      <c r="AB7338" s="2" t="s">
        <v>15734</v>
      </c>
      <c r="AC7338" s="2" t="s">
        <v>138</v>
      </c>
      <c r="AD7338" s="2" t="s">
        <v>76</v>
      </c>
      <c r="AE7338" s="5">
        <v>80.53</v>
      </c>
      <c r="AF7338" s="2">
        <v>0</v>
      </c>
      <c r="AG7338" s="2" t="s">
        <v>77</v>
      </c>
      <c r="AH7338" s="2">
        <v>14</v>
      </c>
      <c r="AI7338" s="6" t="str">
        <f t="shared" si="342"/>
        <v>55-64</v>
      </c>
      <c r="AJ7338" s="11">
        <f>YEAR(tbl_LoanData[[#This Row],[Application Date]])</f>
        <v>2026</v>
      </c>
      <c r="AK7338" s="11" t="str">
        <f>TEXT(tbl_LoanData[[#This Row],[Application Date]],"MMMM")</f>
        <v>July</v>
      </c>
      <c r="AL7338" s="12">
        <f>DATE(YEAR(tbl_LoanData[[#This Row],[Application Date]]),MONTH(tbl_LoanData[[#This Row],[Application Date]]),1)</f>
        <v>46204</v>
      </c>
      <c r="AM7338" s="14">
        <f ca="1">IF(AND(tbl_LoanData[[#This Row],[Application Date]]&gt;=EOMONTH(TODAY(),-1)+1,tbl_LoanData[[#This Row],[Application Date]]&lt;=TODAY()),tbl_LoanData[[#This Row],[Loan Amount]],0)</f>
        <v>0</v>
      </c>
      <c r="AN7338" s="14">
        <f>tbl_LoanData[[#This Row],[Amount Paid]]-(Q7338-X7338)</f>
        <v>875960</v>
      </c>
      <c r="AO7338" s="14">
        <f>IF(tbl_LoanData[[#This Row],[Application Status]]="Approved",1,0)</f>
        <v>1</v>
      </c>
      <c r="AP7338" s="22" t="str">
        <f t="shared" ca="1" si="343"/>
        <v/>
      </c>
      <c r="AQ7338" s="22" t="str">
        <f t="shared" ca="1" si="344"/>
        <v/>
      </c>
    </row>
    <row r="7339" spans="1:43" ht="14.4" customHeight="1" x14ac:dyDescent="0.3">
      <c r="A7339" s="2" t="s">
        <v>609</v>
      </c>
      <c r="B7339" s="2" t="s">
        <v>610</v>
      </c>
      <c r="C7339" s="2" t="s">
        <v>530</v>
      </c>
      <c r="D7339" s="2" t="s">
        <v>142</v>
      </c>
      <c r="E7339" s="2" t="s">
        <v>117</v>
      </c>
      <c r="F7339" s="2">
        <v>47</v>
      </c>
      <c r="G7339" s="2" t="s">
        <v>69</v>
      </c>
      <c r="H7339" s="2" t="s">
        <v>217</v>
      </c>
      <c r="I7339" s="2" t="s">
        <v>46</v>
      </c>
      <c r="J7339" s="3">
        <v>46229</v>
      </c>
      <c r="K7339" s="3"/>
      <c r="L7339" s="2" t="s">
        <v>39</v>
      </c>
      <c r="M7339" s="2" t="s">
        <v>127</v>
      </c>
      <c r="N7339" s="2" t="s">
        <v>152</v>
      </c>
      <c r="O7339" s="4">
        <v>1923000</v>
      </c>
      <c r="P7339" s="4">
        <v>701000</v>
      </c>
      <c r="Q7339" s="4">
        <v>1222000</v>
      </c>
      <c r="R7339" s="2">
        <v>48</v>
      </c>
      <c r="S7339" s="5">
        <v>7.83</v>
      </c>
      <c r="T7339" s="4">
        <v>33431.879999999997</v>
      </c>
      <c r="U7339" s="2" t="s">
        <v>96</v>
      </c>
      <c r="V7339" s="2" t="s">
        <v>97</v>
      </c>
      <c r="W7339" s="4">
        <v>0</v>
      </c>
      <c r="X7339" s="4">
        <v>0</v>
      </c>
      <c r="Y7339" s="4">
        <v>1604730.4</v>
      </c>
      <c r="Z7339" s="2">
        <v>0</v>
      </c>
      <c r="AA7339" s="2" t="s">
        <v>97</v>
      </c>
      <c r="AB7339" s="2" t="s">
        <v>15735</v>
      </c>
      <c r="AC7339" s="2" t="s">
        <v>87</v>
      </c>
      <c r="AD7339" s="2" t="s">
        <v>76</v>
      </c>
      <c r="AE7339" s="5">
        <v>63.55</v>
      </c>
      <c r="AF7339" s="2">
        <v>0</v>
      </c>
      <c r="AG7339" s="2" t="s">
        <v>97</v>
      </c>
      <c r="AH7339" s="2"/>
      <c r="AI7339" s="6" t="str">
        <f t="shared" si="342"/>
        <v>45-54</v>
      </c>
      <c r="AJ7339" s="11">
        <f>YEAR(tbl_LoanData[[#This Row],[Application Date]])</f>
        <v>2026</v>
      </c>
      <c r="AK7339" s="11" t="str">
        <f>TEXT(tbl_LoanData[[#This Row],[Application Date]],"MMMM")</f>
        <v>July</v>
      </c>
      <c r="AL7339" s="12">
        <f>DATE(YEAR(tbl_LoanData[[#This Row],[Application Date]]),MONTH(tbl_LoanData[[#This Row],[Application Date]]),1)</f>
        <v>46204</v>
      </c>
      <c r="AM7339" s="14">
        <f ca="1">IF(AND(tbl_LoanData[[#This Row],[Application Date]]&gt;=EOMONTH(TODAY(),-1)+1,tbl_LoanData[[#This Row],[Application Date]]&lt;=TODAY()),tbl_LoanData[[#This Row],[Loan Amount]],0)</f>
        <v>0</v>
      </c>
      <c r="AN7339" s="14">
        <f>tbl_LoanData[[#This Row],[Amount Paid]]-(Q7339-X7339)</f>
        <v>-1222000</v>
      </c>
      <c r="AO7339" s="14">
        <f>IF(tbl_LoanData[[#This Row],[Application Status]]="Approved",1,0)</f>
        <v>0</v>
      </c>
      <c r="AP7339" s="22" t="str">
        <f t="shared" ca="1" si="343"/>
        <v/>
      </c>
      <c r="AQ7339" s="22" t="str">
        <f t="shared" ca="1" si="344"/>
        <v/>
      </c>
    </row>
    <row r="7340" spans="1:43" ht="14.4" customHeight="1" x14ac:dyDescent="0.3">
      <c r="A7340" s="2" t="s">
        <v>731</v>
      </c>
      <c r="B7340" s="2" t="s">
        <v>732</v>
      </c>
      <c r="C7340" s="2" t="s">
        <v>292</v>
      </c>
      <c r="D7340" s="2" t="s">
        <v>81</v>
      </c>
      <c r="E7340" s="2" t="s">
        <v>142</v>
      </c>
      <c r="F7340" s="2">
        <v>56</v>
      </c>
      <c r="G7340" s="2" t="s">
        <v>83</v>
      </c>
      <c r="H7340" s="2" t="s">
        <v>110</v>
      </c>
      <c r="I7340" s="2" t="s">
        <v>46</v>
      </c>
      <c r="J7340" s="3">
        <v>46217</v>
      </c>
      <c r="K7340" s="3"/>
      <c r="L7340" s="2" t="s">
        <v>38</v>
      </c>
      <c r="M7340" s="2" t="s">
        <v>144</v>
      </c>
      <c r="N7340" s="2" t="s">
        <v>382</v>
      </c>
      <c r="O7340" s="4">
        <v>1350000</v>
      </c>
      <c r="P7340" s="4">
        <v>252600</v>
      </c>
      <c r="Q7340" s="4">
        <v>1097400</v>
      </c>
      <c r="R7340" s="2">
        <v>18</v>
      </c>
      <c r="S7340" s="5">
        <v>9.56</v>
      </c>
      <c r="T7340" s="4">
        <v>69709.289999999994</v>
      </c>
      <c r="U7340" s="2" t="s">
        <v>113</v>
      </c>
      <c r="V7340" s="2" t="s">
        <v>97</v>
      </c>
      <c r="W7340" s="4">
        <v>0</v>
      </c>
      <c r="X7340" s="4">
        <v>0</v>
      </c>
      <c r="Y7340" s="4">
        <v>1254767.1599999999</v>
      </c>
      <c r="Z7340" s="2">
        <v>0</v>
      </c>
      <c r="AA7340" s="2" t="s">
        <v>97</v>
      </c>
      <c r="AB7340" s="2" t="s">
        <v>15727</v>
      </c>
      <c r="AC7340" s="2" t="s">
        <v>332</v>
      </c>
      <c r="AD7340" s="2" t="s">
        <v>76</v>
      </c>
      <c r="AE7340" s="5">
        <v>81.290000000000006</v>
      </c>
      <c r="AF7340" s="2">
        <v>0</v>
      </c>
      <c r="AG7340" s="2" t="s">
        <v>97</v>
      </c>
      <c r="AH7340" s="2"/>
      <c r="AI7340" s="6" t="str">
        <f t="shared" si="342"/>
        <v>55-64</v>
      </c>
      <c r="AJ7340" s="11">
        <f>YEAR(tbl_LoanData[[#This Row],[Application Date]])</f>
        <v>2026</v>
      </c>
      <c r="AK7340" s="11" t="str">
        <f>TEXT(tbl_LoanData[[#This Row],[Application Date]],"MMMM")</f>
        <v>July</v>
      </c>
      <c r="AL7340" s="12">
        <f>DATE(YEAR(tbl_LoanData[[#This Row],[Application Date]]),MONTH(tbl_LoanData[[#This Row],[Application Date]]),1)</f>
        <v>46204</v>
      </c>
      <c r="AM7340" s="14">
        <f ca="1">IF(AND(tbl_LoanData[[#This Row],[Application Date]]&gt;=EOMONTH(TODAY(),-1)+1,tbl_LoanData[[#This Row],[Application Date]]&lt;=TODAY()),tbl_LoanData[[#This Row],[Loan Amount]],0)</f>
        <v>0</v>
      </c>
      <c r="AN7340" s="14">
        <f>tbl_LoanData[[#This Row],[Amount Paid]]-(Q7340-X7340)</f>
        <v>-1097400</v>
      </c>
      <c r="AO7340" s="14">
        <f>IF(tbl_LoanData[[#This Row],[Application Status]]="Approved",1,0)</f>
        <v>0</v>
      </c>
      <c r="AP7340" s="22" t="str">
        <f t="shared" ca="1" si="343"/>
        <v/>
      </c>
      <c r="AQ7340" s="22" t="str">
        <f t="shared" ca="1" si="344"/>
        <v/>
      </c>
    </row>
    <row r="7341" spans="1:43" x14ac:dyDescent="0.3">
      <c r="A7341" s="2" t="s">
        <v>830</v>
      </c>
      <c r="B7341" s="2" t="s">
        <v>831</v>
      </c>
      <c r="C7341" s="2" t="s">
        <v>586</v>
      </c>
      <c r="D7341" s="2" t="s">
        <v>254</v>
      </c>
      <c r="E7341" s="2" t="s">
        <v>135</v>
      </c>
      <c r="F7341" s="2">
        <v>21</v>
      </c>
      <c r="G7341" s="2" t="s">
        <v>69</v>
      </c>
      <c r="H7341" s="2" t="s">
        <v>103</v>
      </c>
      <c r="I7341" s="2" t="s">
        <v>43</v>
      </c>
      <c r="J7341" s="3">
        <v>46216</v>
      </c>
      <c r="K7341" s="3"/>
      <c r="L7341" s="2" t="s">
        <v>36</v>
      </c>
      <c r="M7341" s="2" t="s">
        <v>104</v>
      </c>
      <c r="N7341" s="2" t="s">
        <v>105</v>
      </c>
      <c r="O7341" s="4">
        <v>2064000</v>
      </c>
      <c r="P7341" s="4">
        <v>592000</v>
      </c>
      <c r="Q7341" s="4">
        <v>1472000</v>
      </c>
      <c r="R7341" s="2">
        <v>36</v>
      </c>
      <c r="S7341" s="5">
        <v>11.45</v>
      </c>
      <c r="T7341" s="4">
        <v>54934.22</v>
      </c>
      <c r="U7341" s="2" t="s">
        <v>113</v>
      </c>
      <c r="V7341" s="2" t="s">
        <v>97</v>
      </c>
      <c r="W7341" s="4">
        <v>0</v>
      </c>
      <c r="X7341" s="4">
        <v>0</v>
      </c>
      <c r="Y7341" s="4">
        <v>1977632</v>
      </c>
      <c r="Z7341" s="2">
        <v>0</v>
      </c>
      <c r="AA7341" s="2" t="s">
        <v>97</v>
      </c>
      <c r="AB7341" s="2" t="s">
        <v>15732</v>
      </c>
      <c r="AC7341" s="2" t="s">
        <v>213</v>
      </c>
      <c r="AD7341" s="2" t="s">
        <v>76</v>
      </c>
      <c r="AE7341" s="5">
        <v>71.319999999999993</v>
      </c>
      <c r="AF7341" s="2">
        <v>0</v>
      </c>
      <c r="AG7341" s="2" t="s">
        <v>97</v>
      </c>
      <c r="AH7341" s="2"/>
      <c r="AI7341" s="6" t="str">
        <f t="shared" si="342"/>
        <v>18-24</v>
      </c>
      <c r="AJ7341" s="11">
        <f>YEAR(tbl_LoanData[[#This Row],[Application Date]])</f>
        <v>2026</v>
      </c>
      <c r="AK7341" s="11" t="str">
        <f>TEXT(tbl_LoanData[[#This Row],[Application Date]],"MMMM")</f>
        <v>July</v>
      </c>
      <c r="AL7341" s="12">
        <f>DATE(YEAR(tbl_LoanData[[#This Row],[Application Date]]),MONTH(tbl_LoanData[[#This Row],[Application Date]]),1)</f>
        <v>46204</v>
      </c>
      <c r="AM7341" s="14">
        <f ca="1">IF(AND(tbl_LoanData[[#This Row],[Application Date]]&gt;=EOMONTH(TODAY(),-1)+1,tbl_LoanData[[#This Row],[Application Date]]&lt;=TODAY()),tbl_LoanData[[#This Row],[Loan Amount]],0)</f>
        <v>0</v>
      </c>
      <c r="AN7341" s="14">
        <f>tbl_LoanData[[#This Row],[Amount Paid]]-(Q7341-X7341)</f>
        <v>-1472000</v>
      </c>
      <c r="AO7341" s="14">
        <f>IF(tbl_LoanData[[#This Row],[Application Status]]="Approved",1,0)</f>
        <v>0</v>
      </c>
      <c r="AP7341" s="22" t="str">
        <f t="shared" ca="1" si="343"/>
        <v/>
      </c>
      <c r="AQ7341" s="22" t="str">
        <f t="shared" ca="1" si="344"/>
        <v/>
      </c>
    </row>
    <row r="7342" spans="1:43" x14ac:dyDescent="0.3">
      <c r="A7342" s="2" t="s">
        <v>956</v>
      </c>
      <c r="B7342" s="2" t="s">
        <v>957</v>
      </c>
      <c r="C7342" s="2" t="s">
        <v>655</v>
      </c>
      <c r="D7342" s="2" t="s">
        <v>232</v>
      </c>
      <c r="E7342" s="2" t="s">
        <v>190</v>
      </c>
      <c r="F7342" s="2">
        <v>28</v>
      </c>
      <c r="G7342" s="2" t="s">
        <v>69</v>
      </c>
      <c r="H7342" s="2" t="s">
        <v>84</v>
      </c>
      <c r="I7342" s="2" t="s">
        <v>45</v>
      </c>
      <c r="J7342" s="3">
        <v>46217</v>
      </c>
      <c r="K7342" s="3"/>
      <c r="L7342" s="2" t="s">
        <v>41</v>
      </c>
      <c r="M7342" s="2" t="s">
        <v>184</v>
      </c>
      <c r="N7342" s="2" t="s">
        <v>185</v>
      </c>
      <c r="O7342" s="4">
        <v>2388000</v>
      </c>
      <c r="P7342" s="4">
        <v>670100</v>
      </c>
      <c r="Q7342" s="4">
        <v>1717900</v>
      </c>
      <c r="R7342" s="2">
        <v>48</v>
      </c>
      <c r="S7342" s="5">
        <v>7.37</v>
      </c>
      <c r="T7342" s="4">
        <v>46340.35</v>
      </c>
      <c r="U7342" s="2" t="s">
        <v>113</v>
      </c>
      <c r="V7342" s="2" t="s">
        <v>97</v>
      </c>
      <c r="W7342" s="4">
        <v>0</v>
      </c>
      <c r="X7342" s="4">
        <v>0</v>
      </c>
      <c r="Y7342" s="4">
        <v>2224336.92</v>
      </c>
      <c r="Z7342" s="2">
        <v>0</v>
      </c>
      <c r="AA7342" s="2" t="s">
        <v>97</v>
      </c>
      <c r="AB7342" s="2" t="s">
        <v>15733</v>
      </c>
      <c r="AC7342" s="2" t="s">
        <v>87</v>
      </c>
      <c r="AD7342" s="2" t="s">
        <v>76</v>
      </c>
      <c r="AE7342" s="5">
        <v>71.94</v>
      </c>
      <c r="AF7342" s="2">
        <v>0</v>
      </c>
      <c r="AG7342" s="2" t="s">
        <v>97</v>
      </c>
      <c r="AH7342" s="2"/>
      <c r="AI7342" s="6" t="str">
        <f t="shared" si="342"/>
        <v>25-34</v>
      </c>
      <c r="AJ7342" s="11">
        <f>YEAR(tbl_LoanData[[#This Row],[Application Date]])</f>
        <v>2026</v>
      </c>
      <c r="AK7342" s="11" t="str">
        <f>TEXT(tbl_LoanData[[#This Row],[Application Date]],"MMMM")</f>
        <v>July</v>
      </c>
      <c r="AL7342" s="12">
        <f>DATE(YEAR(tbl_LoanData[[#This Row],[Application Date]]),MONTH(tbl_LoanData[[#This Row],[Application Date]]),1)</f>
        <v>46204</v>
      </c>
      <c r="AM7342" s="14">
        <f ca="1">IF(AND(tbl_LoanData[[#This Row],[Application Date]]&gt;=EOMONTH(TODAY(),-1)+1,tbl_LoanData[[#This Row],[Application Date]]&lt;=TODAY()),tbl_LoanData[[#This Row],[Loan Amount]],0)</f>
        <v>0</v>
      </c>
      <c r="AN7342" s="14">
        <f>tbl_LoanData[[#This Row],[Amount Paid]]-(Q7342-X7342)</f>
        <v>-1717900</v>
      </c>
      <c r="AO7342" s="14">
        <f>IF(tbl_LoanData[[#This Row],[Application Status]]="Approved",1,0)</f>
        <v>0</v>
      </c>
      <c r="AP7342" s="22" t="str">
        <f t="shared" ca="1" si="343"/>
        <v/>
      </c>
      <c r="AQ7342" s="22" t="str">
        <f t="shared" ca="1" si="344"/>
        <v/>
      </c>
    </row>
    <row r="7343" spans="1:43" ht="14.4" customHeight="1" x14ac:dyDescent="0.3">
      <c r="A7343" s="2" t="s">
        <v>972</v>
      </c>
      <c r="B7343" s="2" t="s">
        <v>973</v>
      </c>
      <c r="C7343" s="2" t="s">
        <v>432</v>
      </c>
      <c r="D7343" s="2" t="s">
        <v>176</v>
      </c>
      <c r="E7343" s="2" t="s">
        <v>406</v>
      </c>
      <c r="F7343" s="2">
        <v>65</v>
      </c>
      <c r="G7343" s="2" t="s">
        <v>69</v>
      </c>
      <c r="H7343" s="2" t="s">
        <v>70</v>
      </c>
      <c r="I7343" s="2" t="s">
        <v>50</v>
      </c>
      <c r="J7343" s="3">
        <v>46210</v>
      </c>
      <c r="K7343" s="3">
        <v>46229</v>
      </c>
      <c r="L7343" s="2" t="s">
        <v>37</v>
      </c>
      <c r="M7343" s="2" t="s">
        <v>260</v>
      </c>
      <c r="N7343" s="2" t="s">
        <v>457</v>
      </c>
      <c r="O7343" s="4">
        <v>149000</v>
      </c>
      <c r="P7343" s="4">
        <v>58300</v>
      </c>
      <c r="Q7343" s="4">
        <v>90700</v>
      </c>
      <c r="R7343" s="2">
        <v>24</v>
      </c>
      <c r="S7343" s="5">
        <v>14.05</v>
      </c>
      <c r="T7343" s="4">
        <v>4841.1099999999997</v>
      </c>
      <c r="U7343" s="2" t="s">
        <v>73</v>
      </c>
      <c r="V7343" s="2" t="s">
        <v>74</v>
      </c>
      <c r="W7343" s="4">
        <v>0</v>
      </c>
      <c r="X7343" s="4">
        <v>116186.7</v>
      </c>
      <c r="Y7343" s="4">
        <v>116186.7</v>
      </c>
      <c r="Z7343" s="2">
        <v>0</v>
      </c>
      <c r="AA7343" s="2" t="s">
        <v>56</v>
      </c>
      <c r="AB7343" s="2" t="s">
        <v>15729</v>
      </c>
      <c r="AC7343" s="2" t="s">
        <v>332</v>
      </c>
      <c r="AD7343" s="2" t="s">
        <v>76</v>
      </c>
      <c r="AE7343" s="5">
        <v>60.87</v>
      </c>
      <c r="AF7343" s="2">
        <v>0</v>
      </c>
      <c r="AG7343" s="2" t="s">
        <v>77</v>
      </c>
      <c r="AH7343" s="2">
        <v>19</v>
      </c>
      <c r="AI7343" s="6" t="str">
        <f t="shared" si="342"/>
        <v>65+</v>
      </c>
      <c r="AJ7343" s="11">
        <f>YEAR(tbl_LoanData[[#This Row],[Application Date]])</f>
        <v>2026</v>
      </c>
      <c r="AK7343" s="11" t="str">
        <f>TEXT(tbl_LoanData[[#This Row],[Application Date]],"MMMM")</f>
        <v>July</v>
      </c>
      <c r="AL7343" s="12">
        <f>DATE(YEAR(tbl_LoanData[[#This Row],[Application Date]]),MONTH(tbl_LoanData[[#This Row],[Application Date]]),1)</f>
        <v>46204</v>
      </c>
      <c r="AM7343" s="14">
        <f ca="1">IF(AND(tbl_LoanData[[#This Row],[Application Date]]&gt;=EOMONTH(TODAY(),-1)+1,tbl_LoanData[[#This Row],[Application Date]]&lt;=TODAY()),tbl_LoanData[[#This Row],[Loan Amount]],0)</f>
        <v>0</v>
      </c>
      <c r="AN7343" s="14">
        <f>tbl_LoanData[[#This Row],[Amount Paid]]-(Q7343-X7343)</f>
        <v>25486.699999999997</v>
      </c>
      <c r="AO7343" s="14">
        <f>IF(tbl_LoanData[[#This Row],[Application Status]]="Approved",1,0)</f>
        <v>1</v>
      </c>
      <c r="AP7343" s="22" t="str">
        <f t="shared" ca="1" si="343"/>
        <v/>
      </c>
      <c r="AQ7343" s="22" t="str">
        <f t="shared" ca="1" si="344"/>
        <v/>
      </c>
    </row>
    <row r="7344" spans="1:43" ht="14.4" customHeight="1" x14ac:dyDescent="0.3">
      <c r="A7344" s="2" t="s">
        <v>1137</v>
      </c>
      <c r="B7344" s="2" t="s">
        <v>1138</v>
      </c>
      <c r="C7344" s="2" t="s">
        <v>223</v>
      </c>
      <c r="D7344" s="2" t="s">
        <v>182</v>
      </c>
      <c r="E7344" s="2" t="s">
        <v>125</v>
      </c>
      <c r="F7344" s="2">
        <v>62</v>
      </c>
      <c r="G7344" s="2" t="s">
        <v>69</v>
      </c>
      <c r="H7344" s="2" t="s">
        <v>177</v>
      </c>
      <c r="I7344" s="2" t="s">
        <v>43</v>
      </c>
      <c r="J7344" s="3">
        <v>46220</v>
      </c>
      <c r="K7344" s="3">
        <v>46235</v>
      </c>
      <c r="L7344" s="2" t="s">
        <v>36</v>
      </c>
      <c r="M7344" s="2" t="s">
        <v>104</v>
      </c>
      <c r="N7344" s="2" t="s">
        <v>105</v>
      </c>
      <c r="O7344" s="4">
        <v>1180000</v>
      </c>
      <c r="P7344" s="4">
        <v>471200</v>
      </c>
      <c r="Q7344" s="4">
        <v>708800</v>
      </c>
      <c r="R7344" s="2">
        <v>36</v>
      </c>
      <c r="S7344" s="5">
        <v>11.21</v>
      </c>
      <c r="T7344" s="4">
        <v>26310.26</v>
      </c>
      <c r="U7344" s="2" t="s">
        <v>73</v>
      </c>
      <c r="V7344" s="2" t="s">
        <v>74</v>
      </c>
      <c r="W7344" s="4">
        <v>0</v>
      </c>
      <c r="X7344" s="4">
        <v>947169.44</v>
      </c>
      <c r="Y7344" s="4">
        <v>947169.44</v>
      </c>
      <c r="Z7344" s="2">
        <v>0</v>
      </c>
      <c r="AA7344" s="2" t="s">
        <v>56</v>
      </c>
      <c r="AB7344" s="2" t="s">
        <v>15730</v>
      </c>
      <c r="AC7344" s="2" t="s">
        <v>360</v>
      </c>
      <c r="AD7344" s="2" t="s">
        <v>76</v>
      </c>
      <c r="AE7344" s="5">
        <v>60.07</v>
      </c>
      <c r="AF7344" s="2">
        <v>0</v>
      </c>
      <c r="AG7344" s="2" t="s">
        <v>77</v>
      </c>
      <c r="AH7344" s="2">
        <v>15</v>
      </c>
      <c r="AI7344" s="6" t="str">
        <f t="shared" si="342"/>
        <v>55-64</v>
      </c>
      <c r="AJ7344" s="11">
        <f>YEAR(tbl_LoanData[[#This Row],[Application Date]])</f>
        <v>2026</v>
      </c>
      <c r="AK7344" s="11" t="str">
        <f>TEXT(tbl_LoanData[[#This Row],[Application Date]],"MMMM")</f>
        <v>July</v>
      </c>
      <c r="AL7344" s="12">
        <f>DATE(YEAR(tbl_LoanData[[#This Row],[Application Date]]),MONTH(tbl_LoanData[[#This Row],[Application Date]]),1)</f>
        <v>46204</v>
      </c>
      <c r="AM7344" s="14">
        <f ca="1">IF(AND(tbl_LoanData[[#This Row],[Application Date]]&gt;=EOMONTH(TODAY(),-1)+1,tbl_LoanData[[#This Row],[Application Date]]&lt;=TODAY()),tbl_LoanData[[#This Row],[Loan Amount]],0)</f>
        <v>0</v>
      </c>
      <c r="AN7344" s="14">
        <f>tbl_LoanData[[#This Row],[Amount Paid]]-(Q7344-X7344)</f>
        <v>238369.43999999994</v>
      </c>
      <c r="AO7344" s="14">
        <f>IF(tbl_LoanData[[#This Row],[Application Status]]="Approved",1,0)</f>
        <v>1</v>
      </c>
      <c r="AP7344" s="22" t="str">
        <f t="shared" ca="1" si="343"/>
        <v/>
      </c>
      <c r="AQ7344" s="22" t="str">
        <f t="shared" ca="1" si="344"/>
        <v/>
      </c>
    </row>
    <row r="7345" spans="1:43" ht="14.4" customHeight="1" x14ac:dyDescent="0.3">
      <c r="A7345" s="2" t="s">
        <v>1173</v>
      </c>
      <c r="B7345" s="2" t="s">
        <v>1174</v>
      </c>
      <c r="C7345" s="2" t="s">
        <v>758</v>
      </c>
      <c r="D7345" s="2" t="s">
        <v>161</v>
      </c>
      <c r="E7345" s="2" t="s">
        <v>68</v>
      </c>
      <c r="F7345" s="2">
        <v>28</v>
      </c>
      <c r="G7345" s="2" t="s">
        <v>83</v>
      </c>
      <c r="H7345" s="2" t="s">
        <v>224</v>
      </c>
      <c r="I7345" s="2" t="s">
        <v>54</v>
      </c>
      <c r="J7345" s="3">
        <v>46227</v>
      </c>
      <c r="K7345" s="3">
        <v>46238</v>
      </c>
      <c r="L7345" s="2" t="s">
        <v>36</v>
      </c>
      <c r="M7345" s="2" t="s">
        <v>94</v>
      </c>
      <c r="N7345" s="2" t="s">
        <v>212</v>
      </c>
      <c r="O7345" s="4">
        <v>908000</v>
      </c>
      <c r="P7345" s="4">
        <v>122200</v>
      </c>
      <c r="Q7345" s="4">
        <v>785800</v>
      </c>
      <c r="R7345" s="2">
        <v>24</v>
      </c>
      <c r="S7345" s="5">
        <v>12.38</v>
      </c>
      <c r="T7345" s="4">
        <v>40848.5</v>
      </c>
      <c r="U7345" s="2" t="s">
        <v>73</v>
      </c>
      <c r="V7345" s="2" t="s">
        <v>74</v>
      </c>
      <c r="W7345" s="4">
        <v>0</v>
      </c>
      <c r="X7345" s="4">
        <v>980364.08</v>
      </c>
      <c r="Y7345" s="4">
        <v>980364.08</v>
      </c>
      <c r="Z7345" s="2">
        <v>0</v>
      </c>
      <c r="AA7345" s="2" t="s">
        <v>56</v>
      </c>
      <c r="AB7345" s="2" t="s">
        <v>15732</v>
      </c>
      <c r="AC7345" s="2" t="s">
        <v>75</v>
      </c>
      <c r="AD7345" s="2" t="s">
        <v>76</v>
      </c>
      <c r="AE7345" s="5">
        <v>86.54</v>
      </c>
      <c r="AF7345" s="2">
        <v>0</v>
      </c>
      <c r="AG7345" s="2" t="s">
        <v>77</v>
      </c>
      <c r="AH7345" s="2">
        <v>11</v>
      </c>
      <c r="AI7345" s="6" t="str">
        <f t="shared" si="342"/>
        <v>25-34</v>
      </c>
      <c r="AJ7345" s="11">
        <f>YEAR(tbl_LoanData[[#This Row],[Application Date]])</f>
        <v>2026</v>
      </c>
      <c r="AK7345" s="11" t="str">
        <f>TEXT(tbl_LoanData[[#This Row],[Application Date]],"MMMM")</f>
        <v>July</v>
      </c>
      <c r="AL7345" s="12">
        <f>DATE(YEAR(tbl_LoanData[[#This Row],[Application Date]]),MONTH(tbl_LoanData[[#This Row],[Application Date]]),1)</f>
        <v>46204</v>
      </c>
      <c r="AM7345" s="14">
        <f ca="1">IF(AND(tbl_LoanData[[#This Row],[Application Date]]&gt;=EOMONTH(TODAY(),-1)+1,tbl_LoanData[[#This Row],[Application Date]]&lt;=TODAY()),tbl_LoanData[[#This Row],[Loan Amount]],0)</f>
        <v>0</v>
      </c>
      <c r="AN7345" s="14">
        <f>tbl_LoanData[[#This Row],[Amount Paid]]-(Q7345-X7345)</f>
        <v>194564.07999999996</v>
      </c>
      <c r="AO7345" s="14">
        <f>IF(tbl_LoanData[[#This Row],[Application Status]]="Approved",1,0)</f>
        <v>1</v>
      </c>
      <c r="AP7345" s="22" t="str">
        <f t="shared" ca="1" si="343"/>
        <v/>
      </c>
      <c r="AQ7345" s="22" t="str">
        <f t="shared" ca="1" si="344"/>
        <v/>
      </c>
    </row>
    <row r="7346" spans="1:43" ht="14.4" customHeight="1" x14ac:dyDescent="0.3">
      <c r="A7346" s="2" t="s">
        <v>1279</v>
      </c>
      <c r="B7346" s="2" t="s">
        <v>1280</v>
      </c>
      <c r="C7346" s="2" t="s">
        <v>390</v>
      </c>
      <c r="D7346" s="2" t="s">
        <v>81</v>
      </c>
      <c r="E7346" s="2" t="s">
        <v>311</v>
      </c>
      <c r="F7346" s="2">
        <v>60</v>
      </c>
      <c r="G7346" s="2" t="s">
        <v>83</v>
      </c>
      <c r="H7346" s="2" t="s">
        <v>151</v>
      </c>
      <c r="I7346" s="2" t="s">
        <v>46</v>
      </c>
      <c r="J7346" s="3">
        <v>46206</v>
      </c>
      <c r="K7346" s="3">
        <v>46225</v>
      </c>
      <c r="L7346" s="2" t="s">
        <v>36</v>
      </c>
      <c r="M7346" s="2" t="s">
        <v>85</v>
      </c>
      <c r="N7346" s="2" t="s">
        <v>671</v>
      </c>
      <c r="O7346" s="4">
        <v>1716000</v>
      </c>
      <c r="P7346" s="4">
        <v>204900</v>
      </c>
      <c r="Q7346" s="4">
        <v>1511100</v>
      </c>
      <c r="R7346" s="2">
        <v>36</v>
      </c>
      <c r="S7346" s="5">
        <v>14.28</v>
      </c>
      <c r="T7346" s="4">
        <v>59957.09</v>
      </c>
      <c r="U7346" s="2" t="s">
        <v>73</v>
      </c>
      <c r="V7346" s="2" t="s">
        <v>74</v>
      </c>
      <c r="W7346" s="4">
        <v>0</v>
      </c>
      <c r="X7346" s="4">
        <v>2158455.2400000002</v>
      </c>
      <c r="Y7346" s="4">
        <v>2158455.2400000002</v>
      </c>
      <c r="Z7346" s="2">
        <v>0</v>
      </c>
      <c r="AA7346" s="2" t="s">
        <v>56</v>
      </c>
      <c r="AB7346" s="2" t="s">
        <v>15734</v>
      </c>
      <c r="AC7346" s="2" t="s">
        <v>146</v>
      </c>
      <c r="AD7346" s="2" t="s">
        <v>76</v>
      </c>
      <c r="AE7346" s="5">
        <v>88.06</v>
      </c>
      <c r="AF7346" s="2">
        <v>0</v>
      </c>
      <c r="AG7346" s="2" t="s">
        <v>77</v>
      </c>
      <c r="AH7346" s="2">
        <v>19</v>
      </c>
      <c r="AI7346" s="6" t="str">
        <f t="shared" si="342"/>
        <v>55-64</v>
      </c>
      <c r="AJ7346" s="11">
        <f>YEAR(tbl_LoanData[[#This Row],[Application Date]])</f>
        <v>2026</v>
      </c>
      <c r="AK7346" s="11" t="str">
        <f>TEXT(tbl_LoanData[[#This Row],[Application Date]],"MMMM")</f>
        <v>July</v>
      </c>
      <c r="AL7346" s="12">
        <f>DATE(YEAR(tbl_LoanData[[#This Row],[Application Date]]),MONTH(tbl_LoanData[[#This Row],[Application Date]]),1)</f>
        <v>46204</v>
      </c>
      <c r="AM7346" s="14">
        <f ca="1">IF(AND(tbl_LoanData[[#This Row],[Application Date]]&gt;=EOMONTH(TODAY(),-1)+1,tbl_LoanData[[#This Row],[Application Date]]&lt;=TODAY()),tbl_LoanData[[#This Row],[Loan Amount]],0)</f>
        <v>0</v>
      </c>
      <c r="AN7346" s="14">
        <f>tbl_LoanData[[#This Row],[Amount Paid]]-(Q7346-X7346)</f>
        <v>647355.24000000022</v>
      </c>
      <c r="AO7346" s="14">
        <f>IF(tbl_LoanData[[#This Row],[Application Status]]="Approved",1,0)</f>
        <v>1</v>
      </c>
      <c r="AP7346" s="22" t="str">
        <f t="shared" ca="1" si="343"/>
        <v/>
      </c>
      <c r="AQ7346" s="22" t="str">
        <f t="shared" ca="1" si="344"/>
        <v/>
      </c>
    </row>
    <row r="7347" spans="1:43" ht="14.4" customHeight="1" x14ac:dyDescent="0.3">
      <c r="A7347" s="2" t="s">
        <v>1407</v>
      </c>
      <c r="B7347" s="2" t="s">
        <v>1408</v>
      </c>
      <c r="C7347" s="2" t="s">
        <v>133</v>
      </c>
      <c r="D7347" s="2" t="s">
        <v>91</v>
      </c>
      <c r="E7347" s="2" t="s">
        <v>385</v>
      </c>
      <c r="F7347" s="2">
        <v>32</v>
      </c>
      <c r="G7347" s="2" t="s">
        <v>69</v>
      </c>
      <c r="H7347" s="2" t="s">
        <v>565</v>
      </c>
      <c r="I7347" s="2" t="s">
        <v>47</v>
      </c>
      <c r="J7347" s="3">
        <v>46216</v>
      </c>
      <c r="K7347" s="3">
        <v>46236</v>
      </c>
      <c r="L7347" s="2" t="s">
        <v>36</v>
      </c>
      <c r="M7347" s="2" t="s">
        <v>111</v>
      </c>
      <c r="N7347" s="2" t="s">
        <v>350</v>
      </c>
      <c r="O7347" s="4">
        <v>1038000</v>
      </c>
      <c r="P7347" s="4">
        <v>350500</v>
      </c>
      <c r="Q7347" s="4">
        <v>687500</v>
      </c>
      <c r="R7347" s="2">
        <v>24</v>
      </c>
      <c r="S7347" s="5">
        <v>8.08</v>
      </c>
      <c r="T7347" s="4">
        <v>33275</v>
      </c>
      <c r="U7347" s="2" t="s">
        <v>73</v>
      </c>
      <c r="V7347" s="2" t="s">
        <v>74</v>
      </c>
      <c r="W7347" s="4">
        <v>0</v>
      </c>
      <c r="X7347" s="4">
        <v>798600</v>
      </c>
      <c r="Y7347" s="4">
        <v>798600</v>
      </c>
      <c r="Z7347" s="2">
        <v>0</v>
      </c>
      <c r="AA7347" s="2" t="s">
        <v>56</v>
      </c>
      <c r="AB7347" s="2" t="s">
        <v>15729</v>
      </c>
      <c r="AC7347" s="2" t="s">
        <v>360</v>
      </c>
      <c r="AD7347" s="2" t="s">
        <v>76</v>
      </c>
      <c r="AE7347" s="5">
        <v>66.23</v>
      </c>
      <c r="AF7347" s="2">
        <v>0</v>
      </c>
      <c r="AG7347" s="2" t="s">
        <v>77</v>
      </c>
      <c r="AH7347" s="2">
        <v>20</v>
      </c>
      <c r="AI7347" s="6" t="str">
        <f t="shared" si="342"/>
        <v>25-34</v>
      </c>
      <c r="AJ7347" s="11">
        <f>YEAR(tbl_LoanData[[#This Row],[Application Date]])</f>
        <v>2026</v>
      </c>
      <c r="AK7347" s="11" t="str">
        <f>TEXT(tbl_LoanData[[#This Row],[Application Date]],"MMMM")</f>
        <v>July</v>
      </c>
      <c r="AL7347" s="12">
        <f>DATE(YEAR(tbl_LoanData[[#This Row],[Application Date]]),MONTH(tbl_LoanData[[#This Row],[Application Date]]),1)</f>
        <v>46204</v>
      </c>
      <c r="AM7347" s="14">
        <f ca="1">IF(AND(tbl_LoanData[[#This Row],[Application Date]]&gt;=EOMONTH(TODAY(),-1)+1,tbl_LoanData[[#This Row],[Application Date]]&lt;=TODAY()),tbl_LoanData[[#This Row],[Loan Amount]],0)</f>
        <v>0</v>
      </c>
      <c r="AN7347" s="14">
        <f>tbl_LoanData[[#This Row],[Amount Paid]]-(Q7347-X7347)</f>
        <v>111100</v>
      </c>
      <c r="AO7347" s="14">
        <f>IF(tbl_LoanData[[#This Row],[Application Status]]="Approved",1,0)</f>
        <v>1</v>
      </c>
      <c r="AP7347" s="22" t="str">
        <f t="shared" ca="1" si="343"/>
        <v/>
      </c>
      <c r="AQ7347" s="22" t="str">
        <f t="shared" ca="1" si="344"/>
        <v/>
      </c>
    </row>
    <row r="7348" spans="1:43" ht="14.4" customHeight="1" x14ac:dyDescent="0.3">
      <c r="A7348" s="2" t="s">
        <v>1610</v>
      </c>
      <c r="B7348" s="2" t="s">
        <v>1611</v>
      </c>
      <c r="C7348" s="2" t="s">
        <v>432</v>
      </c>
      <c r="D7348" s="2" t="s">
        <v>176</v>
      </c>
      <c r="E7348" s="2" t="s">
        <v>406</v>
      </c>
      <c r="F7348" s="2">
        <v>43</v>
      </c>
      <c r="G7348" s="2" t="s">
        <v>69</v>
      </c>
      <c r="H7348" s="2" t="s">
        <v>166</v>
      </c>
      <c r="I7348" s="2" t="s">
        <v>46</v>
      </c>
      <c r="J7348" s="3">
        <v>46233</v>
      </c>
      <c r="K7348" s="3">
        <v>46239</v>
      </c>
      <c r="L7348" s="2" t="s">
        <v>40</v>
      </c>
      <c r="M7348" s="2" t="s">
        <v>71</v>
      </c>
      <c r="N7348" s="2" t="s">
        <v>137</v>
      </c>
      <c r="O7348" s="4">
        <v>765000</v>
      </c>
      <c r="P7348" s="4">
        <v>240900</v>
      </c>
      <c r="Q7348" s="4">
        <v>524100</v>
      </c>
      <c r="R7348" s="2">
        <v>24</v>
      </c>
      <c r="S7348" s="5">
        <v>11.74</v>
      </c>
      <c r="T7348" s="4">
        <v>26964.95</v>
      </c>
      <c r="U7348" s="2" t="s">
        <v>73</v>
      </c>
      <c r="V7348" s="2" t="s">
        <v>74</v>
      </c>
      <c r="W7348" s="4">
        <v>0</v>
      </c>
      <c r="X7348" s="4">
        <v>647158.68000000005</v>
      </c>
      <c r="Y7348" s="4">
        <v>647158.68000000005</v>
      </c>
      <c r="Z7348" s="2">
        <v>0</v>
      </c>
      <c r="AA7348" s="2" t="s">
        <v>56</v>
      </c>
      <c r="AB7348" s="2" t="s">
        <v>15729</v>
      </c>
      <c r="AC7348" s="2" t="s">
        <v>332</v>
      </c>
      <c r="AD7348" s="2" t="s">
        <v>76</v>
      </c>
      <c r="AE7348" s="5">
        <v>68.510000000000005</v>
      </c>
      <c r="AF7348" s="2">
        <v>0</v>
      </c>
      <c r="AG7348" s="2" t="s">
        <v>77</v>
      </c>
      <c r="AH7348" s="2">
        <v>6</v>
      </c>
      <c r="AI7348" s="6" t="str">
        <f t="shared" si="342"/>
        <v>35-44</v>
      </c>
      <c r="AJ7348" s="11">
        <f>YEAR(tbl_LoanData[[#This Row],[Application Date]])</f>
        <v>2026</v>
      </c>
      <c r="AK7348" s="11" t="str">
        <f>TEXT(tbl_LoanData[[#This Row],[Application Date]],"MMMM")</f>
        <v>July</v>
      </c>
      <c r="AL7348" s="12">
        <f>DATE(YEAR(tbl_LoanData[[#This Row],[Application Date]]),MONTH(tbl_LoanData[[#This Row],[Application Date]]),1)</f>
        <v>46204</v>
      </c>
      <c r="AM7348" s="14">
        <f ca="1">IF(AND(tbl_LoanData[[#This Row],[Application Date]]&gt;=EOMONTH(TODAY(),-1)+1,tbl_LoanData[[#This Row],[Application Date]]&lt;=TODAY()),tbl_LoanData[[#This Row],[Loan Amount]],0)</f>
        <v>0</v>
      </c>
      <c r="AN7348" s="14">
        <f>tbl_LoanData[[#This Row],[Amount Paid]]-(Q7348-X7348)</f>
        <v>123058.68000000005</v>
      </c>
      <c r="AO7348" s="14">
        <f>IF(tbl_LoanData[[#This Row],[Application Status]]="Approved",1,0)</f>
        <v>1</v>
      </c>
      <c r="AP7348" s="22" t="str">
        <f t="shared" ca="1" si="343"/>
        <v/>
      </c>
      <c r="AQ7348" s="22" t="str">
        <f t="shared" ca="1" si="344"/>
        <v/>
      </c>
    </row>
    <row r="7349" spans="1:43" ht="14.4" customHeight="1" x14ac:dyDescent="0.3">
      <c r="A7349" s="2" t="s">
        <v>1634</v>
      </c>
      <c r="B7349" s="2" t="s">
        <v>1635</v>
      </c>
      <c r="C7349" s="2" t="s">
        <v>949</v>
      </c>
      <c r="D7349" s="2" t="s">
        <v>102</v>
      </c>
      <c r="E7349" s="2" t="s">
        <v>176</v>
      </c>
      <c r="F7349" s="2">
        <v>40</v>
      </c>
      <c r="G7349" s="2" t="s">
        <v>83</v>
      </c>
      <c r="H7349" s="2" t="s">
        <v>543</v>
      </c>
      <c r="I7349" s="2" t="s">
        <v>45</v>
      </c>
      <c r="J7349" s="3">
        <v>46218</v>
      </c>
      <c r="K7349" s="3">
        <v>46233</v>
      </c>
      <c r="L7349" s="2" t="s">
        <v>40</v>
      </c>
      <c r="M7349" s="2" t="s">
        <v>71</v>
      </c>
      <c r="N7349" s="2" t="s">
        <v>137</v>
      </c>
      <c r="O7349" s="4">
        <v>902000</v>
      </c>
      <c r="P7349" s="4">
        <v>191200</v>
      </c>
      <c r="Q7349" s="4">
        <v>710800</v>
      </c>
      <c r="R7349" s="2">
        <v>60</v>
      </c>
      <c r="S7349" s="5">
        <v>12.31</v>
      </c>
      <c r="T7349" s="4">
        <v>19138.29</v>
      </c>
      <c r="U7349" s="2" t="s">
        <v>73</v>
      </c>
      <c r="V7349" s="2" t="s">
        <v>74</v>
      </c>
      <c r="W7349" s="4">
        <v>0</v>
      </c>
      <c r="X7349" s="4">
        <v>1148297.3999999999</v>
      </c>
      <c r="Y7349" s="4">
        <v>1148297.3999999999</v>
      </c>
      <c r="Z7349" s="2">
        <v>0</v>
      </c>
      <c r="AA7349" s="2" t="s">
        <v>56</v>
      </c>
      <c r="AB7349" s="2" t="s">
        <v>15730</v>
      </c>
      <c r="AC7349" s="2" t="s">
        <v>106</v>
      </c>
      <c r="AD7349" s="2" t="s">
        <v>76</v>
      </c>
      <c r="AE7349" s="5">
        <v>78.8</v>
      </c>
      <c r="AF7349" s="2">
        <v>0</v>
      </c>
      <c r="AG7349" s="2" t="s">
        <v>77</v>
      </c>
      <c r="AH7349" s="2">
        <v>15</v>
      </c>
      <c r="AI7349" s="6" t="str">
        <f t="shared" si="342"/>
        <v>35-44</v>
      </c>
      <c r="AJ7349" s="11">
        <f>YEAR(tbl_LoanData[[#This Row],[Application Date]])</f>
        <v>2026</v>
      </c>
      <c r="AK7349" s="11" t="str">
        <f>TEXT(tbl_LoanData[[#This Row],[Application Date]],"MMMM")</f>
        <v>July</v>
      </c>
      <c r="AL7349" s="12">
        <f>DATE(YEAR(tbl_LoanData[[#This Row],[Application Date]]),MONTH(tbl_LoanData[[#This Row],[Application Date]]),1)</f>
        <v>46204</v>
      </c>
      <c r="AM7349" s="14">
        <f ca="1">IF(AND(tbl_LoanData[[#This Row],[Application Date]]&gt;=EOMONTH(TODAY(),-1)+1,tbl_LoanData[[#This Row],[Application Date]]&lt;=TODAY()),tbl_LoanData[[#This Row],[Loan Amount]],0)</f>
        <v>0</v>
      </c>
      <c r="AN7349" s="14">
        <f>tbl_LoanData[[#This Row],[Amount Paid]]-(Q7349-X7349)</f>
        <v>437497.39999999991</v>
      </c>
      <c r="AO7349" s="14">
        <f>IF(tbl_LoanData[[#This Row],[Application Status]]="Approved",1,0)</f>
        <v>1</v>
      </c>
      <c r="AP7349" s="22" t="str">
        <f t="shared" ca="1" si="343"/>
        <v/>
      </c>
      <c r="AQ7349" s="22" t="str">
        <f t="shared" ca="1" si="344"/>
        <v/>
      </c>
    </row>
    <row r="7350" spans="1:43" ht="14.4" customHeight="1" x14ac:dyDescent="0.3">
      <c r="A7350" s="2" t="s">
        <v>1654</v>
      </c>
      <c r="B7350" s="2" t="s">
        <v>1655</v>
      </c>
      <c r="C7350" s="2" t="s">
        <v>240</v>
      </c>
      <c r="D7350" s="2" t="s">
        <v>101</v>
      </c>
      <c r="E7350" s="2" t="s">
        <v>465</v>
      </c>
      <c r="F7350" s="2">
        <v>30</v>
      </c>
      <c r="G7350" s="2" t="s">
        <v>83</v>
      </c>
      <c r="H7350" s="2" t="s">
        <v>136</v>
      </c>
      <c r="I7350" s="2" t="s">
        <v>49</v>
      </c>
      <c r="J7350" s="3">
        <v>46218</v>
      </c>
      <c r="K7350" s="3"/>
      <c r="L7350" s="2" t="s">
        <v>40</v>
      </c>
      <c r="M7350" s="2" t="s">
        <v>111</v>
      </c>
      <c r="N7350" s="2" t="s">
        <v>369</v>
      </c>
      <c r="O7350" s="4">
        <v>1560000</v>
      </c>
      <c r="P7350" s="4">
        <v>573200</v>
      </c>
      <c r="Q7350" s="4">
        <v>986800</v>
      </c>
      <c r="R7350" s="2">
        <v>48</v>
      </c>
      <c r="S7350" s="5">
        <v>12.4</v>
      </c>
      <c r="T7350" s="4">
        <v>30755.27</v>
      </c>
      <c r="U7350" s="2" t="s">
        <v>113</v>
      </c>
      <c r="V7350" s="2" t="s">
        <v>97</v>
      </c>
      <c r="W7350" s="4">
        <v>0</v>
      </c>
      <c r="X7350" s="4">
        <v>0</v>
      </c>
      <c r="Y7350" s="4">
        <v>1476252.8</v>
      </c>
      <c r="Z7350" s="2">
        <v>0</v>
      </c>
      <c r="AA7350" s="2" t="s">
        <v>97</v>
      </c>
      <c r="AB7350" s="2" t="s">
        <v>15733</v>
      </c>
      <c r="AC7350" s="2" t="s">
        <v>75</v>
      </c>
      <c r="AD7350" s="2" t="s">
        <v>76</v>
      </c>
      <c r="AE7350" s="5">
        <v>63.26</v>
      </c>
      <c r="AF7350" s="2">
        <v>0</v>
      </c>
      <c r="AG7350" s="2" t="s">
        <v>97</v>
      </c>
      <c r="AH7350" s="2"/>
      <c r="AI7350" s="6" t="str">
        <f t="shared" si="342"/>
        <v>25-34</v>
      </c>
      <c r="AJ7350" s="11">
        <f>YEAR(tbl_LoanData[[#This Row],[Application Date]])</f>
        <v>2026</v>
      </c>
      <c r="AK7350" s="11" t="str">
        <f>TEXT(tbl_LoanData[[#This Row],[Application Date]],"MMMM")</f>
        <v>July</v>
      </c>
      <c r="AL7350" s="12">
        <f>DATE(YEAR(tbl_LoanData[[#This Row],[Application Date]]),MONTH(tbl_LoanData[[#This Row],[Application Date]]),1)</f>
        <v>46204</v>
      </c>
      <c r="AM7350" s="14">
        <f ca="1">IF(AND(tbl_LoanData[[#This Row],[Application Date]]&gt;=EOMONTH(TODAY(),-1)+1,tbl_LoanData[[#This Row],[Application Date]]&lt;=TODAY()),tbl_LoanData[[#This Row],[Loan Amount]],0)</f>
        <v>0</v>
      </c>
      <c r="AN7350" s="14">
        <f>tbl_LoanData[[#This Row],[Amount Paid]]-(Q7350-X7350)</f>
        <v>-986800</v>
      </c>
      <c r="AO7350" s="14">
        <f>IF(tbl_LoanData[[#This Row],[Application Status]]="Approved",1,0)</f>
        <v>0</v>
      </c>
      <c r="AP7350" s="22" t="str">
        <f t="shared" ca="1" si="343"/>
        <v/>
      </c>
      <c r="AQ7350" s="22" t="str">
        <f t="shared" ca="1" si="344"/>
        <v/>
      </c>
    </row>
    <row r="7351" spans="1:43" ht="14.4" customHeight="1" x14ac:dyDescent="0.3">
      <c r="A7351" s="2" t="s">
        <v>1797</v>
      </c>
      <c r="B7351" s="2" t="s">
        <v>1798</v>
      </c>
      <c r="C7351" s="2" t="s">
        <v>277</v>
      </c>
      <c r="D7351" s="2" t="s">
        <v>102</v>
      </c>
      <c r="E7351" s="2" t="s">
        <v>465</v>
      </c>
      <c r="F7351" s="2">
        <v>65</v>
      </c>
      <c r="G7351" s="2" t="s">
        <v>83</v>
      </c>
      <c r="H7351" s="2" t="s">
        <v>172</v>
      </c>
      <c r="I7351" s="2" t="s">
        <v>45</v>
      </c>
      <c r="J7351" s="3">
        <v>46232</v>
      </c>
      <c r="K7351" s="3">
        <v>46241</v>
      </c>
      <c r="L7351" s="2" t="s">
        <v>37</v>
      </c>
      <c r="M7351" s="2" t="s">
        <v>104</v>
      </c>
      <c r="N7351" s="2" t="s">
        <v>192</v>
      </c>
      <c r="O7351" s="4">
        <v>124000</v>
      </c>
      <c r="P7351" s="4">
        <v>18800</v>
      </c>
      <c r="Q7351" s="4">
        <v>105200</v>
      </c>
      <c r="R7351" s="2">
        <v>48</v>
      </c>
      <c r="S7351" s="5">
        <v>6.43</v>
      </c>
      <c r="T7351" s="4">
        <v>2755.36</v>
      </c>
      <c r="U7351" s="2" t="s">
        <v>73</v>
      </c>
      <c r="V7351" s="2" t="s">
        <v>74</v>
      </c>
      <c r="W7351" s="4">
        <v>0</v>
      </c>
      <c r="X7351" s="4">
        <v>132257.44</v>
      </c>
      <c r="Y7351" s="4">
        <v>132257.44</v>
      </c>
      <c r="Z7351" s="2">
        <v>0</v>
      </c>
      <c r="AA7351" s="2" t="s">
        <v>56</v>
      </c>
      <c r="AB7351" s="2" t="s">
        <v>15732</v>
      </c>
      <c r="AC7351" s="2" t="s">
        <v>106</v>
      </c>
      <c r="AD7351" s="2" t="s">
        <v>76</v>
      </c>
      <c r="AE7351" s="5">
        <v>84.84</v>
      </c>
      <c r="AF7351" s="2">
        <v>0</v>
      </c>
      <c r="AG7351" s="2" t="s">
        <v>77</v>
      </c>
      <c r="AH7351" s="2">
        <v>9</v>
      </c>
      <c r="AI7351" s="6" t="str">
        <f t="shared" si="342"/>
        <v>65+</v>
      </c>
      <c r="AJ7351" s="11">
        <f>YEAR(tbl_LoanData[[#This Row],[Application Date]])</f>
        <v>2026</v>
      </c>
      <c r="AK7351" s="11" t="str">
        <f>TEXT(tbl_LoanData[[#This Row],[Application Date]],"MMMM")</f>
        <v>July</v>
      </c>
      <c r="AL7351" s="12">
        <f>DATE(YEAR(tbl_LoanData[[#This Row],[Application Date]]),MONTH(tbl_LoanData[[#This Row],[Application Date]]),1)</f>
        <v>46204</v>
      </c>
      <c r="AM7351" s="14">
        <f ca="1">IF(AND(tbl_LoanData[[#This Row],[Application Date]]&gt;=EOMONTH(TODAY(),-1)+1,tbl_LoanData[[#This Row],[Application Date]]&lt;=TODAY()),tbl_LoanData[[#This Row],[Loan Amount]],0)</f>
        <v>0</v>
      </c>
      <c r="AN7351" s="14">
        <f>tbl_LoanData[[#This Row],[Amount Paid]]-(Q7351-X7351)</f>
        <v>27057.440000000002</v>
      </c>
      <c r="AO7351" s="14">
        <f>IF(tbl_LoanData[[#This Row],[Application Status]]="Approved",1,0)</f>
        <v>1</v>
      </c>
      <c r="AP7351" s="22" t="str">
        <f t="shared" ca="1" si="343"/>
        <v/>
      </c>
      <c r="AQ7351" s="22" t="str">
        <f t="shared" ca="1" si="344"/>
        <v/>
      </c>
    </row>
    <row r="7352" spans="1:43" ht="14.4" customHeight="1" x14ac:dyDescent="0.3">
      <c r="A7352" s="2" t="s">
        <v>1879</v>
      </c>
      <c r="B7352" s="2" t="s">
        <v>1880</v>
      </c>
      <c r="C7352" s="2" t="s">
        <v>379</v>
      </c>
      <c r="D7352" s="2" t="s">
        <v>209</v>
      </c>
      <c r="E7352" s="2" t="s">
        <v>134</v>
      </c>
      <c r="F7352" s="2">
        <v>58</v>
      </c>
      <c r="G7352" s="2" t="s">
        <v>69</v>
      </c>
      <c r="H7352" s="2" t="s">
        <v>307</v>
      </c>
      <c r="I7352" s="2" t="s">
        <v>43</v>
      </c>
      <c r="J7352" s="3">
        <v>46228</v>
      </c>
      <c r="K7352" s="3"/>
      <c r="L7352" s="2" t="s">
        <v>37</v>
      </c>
      <c r="M7352" s="2" t="s">
        <v>199</v>
      </c>
      <c r="N7352" s="2" t="s">
        <v>319</v>
      </c>
      <c r="O7352" s="4">
        <v>73000</v>
      </c>
      <c r="P7352" s="4">
        <v>29100</v>
      </c>
      <c r="Q7352" s="4">
        <v>43900</v>
      </c>
      <c r="R7352" s="2">
        <v>36</v>
      </c>
      <c r="S7352" s="5">
        <v>13.22</v>
      </c>
      <c r="T7352" s="4">
        <v>1703.08</v>
      </c>
      <c r="U7352" s="2" t="s">
        <v>113</v>
      </c>
      <c r="V7352" s="2" t="s">
        <v>97</v>
      </c>
      <c r="W7352" s="4">
        <v>0</v>
      </c>
      <c r="X7352" s="4">
        <v>0</v>
      </c>
      <c r="Y7352" s="4">
        <v>61310.74</v>
      </c>
      <c r="Z7352" s="2">
        <v>0</v>
      </c>
      <c r="AA7352" s="2" t="s">
        <v>97</v>
      </c>
      <c r="AB7352" s="2" t="s">
        <v>15733</v>
      </c>
      <c r="AC7352" s="2" t="s">
        <v>121</v>
      </c>
      <c r="AD7352" s="2" t="s">
        <v>76</v>
      </c>
      <c r="AE7352" s="5">
        <v>60.14</v>
      </c>
      <c r="AF7352" s="2">
        <v>0</v>
      </c>
      <c r="AG7352" s="2" t="s">
        <v>97</v>
      </c>
      <c r="AH7352" s="2"/>
      <c r="AI7352" s="6" t="str">
        <f t="shared" si="342"/>
        <v>55-64</v>
      </c>
      <c r="AJ7352" s="11">
        <f>YEAR(tbl_LoanData[[#This Row],[Application Date]])</f>
        <v>2026</v>
      </c>
      <c r="AK7352" s="11" t="str">
        <f>TEXT(tbl_LoanData[[#This Row],[Application Date]],"MMMM")</f>
        <v>July</v>
      </c>
      <c r="AL7352" s="12">
        <f>DATE(YEAR(tbl_LoanData[[#This Row],[Application Date]]),MONTH(tbl_LoanData[[#This Row],[Application Date]]),1)</f>
        <v>46204</v>
      </c>
      <c r="AM7352" s="14">
        <f ca="1">IF(AND(tbl_LoanData[[#This Row],[Application Date]]&gt;=EOMONTH(TODAY(),-1)+1,tbl_LoanData[[#This Row],[Application Date]]&lt;=TODAY()),tbl_LoanData[[#This Row],[Loan Amount]],0)</f>
        <v>0</v>
      </c>
      <c r="AN7352" s="14">
        <f>tbl_LoanData[[#This Row],[Amount Paid]]-(Q7352-X7352)</f>
        <v>-43900</v>
      </c>
      <c r="AO7352" s="14">
        <f>IF(tbl_LoanData[[#This Row],[Application Status]]="Approved",1,0)</f>
        <v>0</v>
      </c>
      <c r="AP7352" s="22" t="str">
        <f t="shared" ca="1" si="343"/>
        <v/>
      </c>
      <c r="AQ7352" s="22" t="str">
        <f t="shared" ca="1" si="344"/>
        <v/>
      </c>
    </row>
    <row r="7353" spans="1:43" ht="14.4" customHeight="1" x14ac:dyDescent="0.3">
      <c r="A7353" s="2" t="s">
        <v>1913</v>
      </c>
      <c r="B7353" s="2" t="s">
        <v>1914</v>
      </c>
      <c r="C7353" s="2" t="s">
        <v>243</v>
      </c>
      <c r="D7353" s="2" t="s">
        <v>182</v>
      </c>
      <c r="E7353" s="2" t="s">
        <v>204</v>
      </c>
      <c r="F7353" s="2">
        <v>32</v>
      </c>
      <c r="G7353" s="2" t="s">
        <v>83</v>
      </c>
      <c r="H7353" s="2" t="s">
        <v>143</v>
      </c>
      <c r="I7353" s="2" t="s">
        <v>46</v>
      </c>
      <c r="J7353" s="3">
        <v>46223</v>
      </c>
      <c r="K7353" s="3">
        <v>46240</v>
      </c>
      <c r="L7353" s="2" t="s">
        <v>39</v>
      </c>
      <c r="M7353" s="2" t="s">
        <v>157</v>
      </c>
      <c r="N7353" s="2" t="s">
        <v>359</v>
      </c>
      <c r="O7353" s="4">
        <v>1425000</v>
      </c>
      <c r="P7353" s="4">
        <v>545100</v>
      </c>
      <c r="Q7353" s="4">
        <v>879900</v>
      </c>
      <c r="R7353" s="2">
        <v>60</v>
      </c>
      <c r="S7353" s="5">
        <v>7.87</v>
      </c>
      <c r="T7353" s="4">
        <v>20435.68</v>
      </c>
      <c r="U7353" s="2" t="s">
        <v>73</v>
      </c>
      <c r="V7353" s="2" t="s">
        <v>74</v>
      </c>
      <c r="W7353" s="4">
        <v>0</v>
      </c>
      <c r="X7353" s="4">
        <v>1226140.6499999999</v>
      </c>
      <c r="Y7353" s="4">
        <v>1226140.6499999999</v>
      </c>
      <c r="Z7353" s="2">
        <v>0</v>
      </c>
      <c r="AA7353" s="2" t="s">
        <v>56</v>
      </c>
      <c r="AB7353" s="2" t="s">
        <v>15734</v>
      </c>
      <c r="AC7353" s="2" t="s">
        <v>146</v>
      </c>
      <c r="AD7353" s="2" t="s">
        <v>76</v>
      </c>
      <c r="AE7353" s="5">
        <v>61.75</v>
      </c>
      <c r="AF7353" s="2">
        <v>0</v>
      </c>
      <c r="AG7353" s="2" t="s">
        <v>77</v>
      </c>
      <c r="AH7353" s="2">
        <v>17</v>
      </c>
      <c r="AI7353" s="6" t="str">
        <f t="shared" si="342"/>
        <v>25-34</v>
      </c>
      <c r="AJ7353" s="11">
        <f>YEAR(tbl_LoanData[[#This Row],[Application Date]])</f>
        <v>2026</v>
      </c>
      <c r="AK7353" s="11" t="str">
        <f>TEXT(tbl_LoanData[[#This Row],[Application Date]],"MMMM")</f>
        <v>July</v>
      </c>
      <c r="AL7353" s="12">
        <f>DATE(YEAR(tbl_LoanData[[#This Row],[Application Date]]),MONTH(tbl_LoanData[[#This Row],[Application Date]]),1)</f>
        <v>46204</v>
      </c>
      <c r="AM7353" s="14">
        <f ca="1">IF(AND(tbl_LoanData[[#This Row],[Application Date]]&gt;=EOMONTH(TODAY(),-1)+1,tbl_LoanData[[#This Row],[Application Date]]&lt;=TODAY()),tbl_LoanData[[#This Row],[Loan Amount]],0)</f>
        <v>0</v>
      </c>
      <c r="AN7353" s="14">
        <f>tbl_LoanData[[#This Row],[Amount Paid]]-(Q7353-X7353)</f>
        <v>346240.64999999991</v>
      </c>
      <c r="AO7353" s="14">
        <f>IF(tbl_LoanData[[#This Row],[Application Status]]="Approved",1,0)</f>
        <v>1</v>
      </c>
      <c r="AP7353" s="22" t="str">
        <f t="shared" ca="1" si="343"/>
        <v/>
      </c>
      <c r="AQ7353" s="22" t="str">
        <f t="shared" ca="1" si="344"/>
        <v/>
      </c>
    </row>
    <row r="7354" spans="1:43" x14ac:dyDescent="0.3">
      <c r="A7354" s="2" t="s">
        <v>1959</v>
      </c>
      <c r="B7354" s="2" t="s">
        <v>1960</v>
      </c>
      <c r="C7354" s="2" t="s">
        <v>682</v>
      </c>
      <c r="D7354" s="2" t="s">
        <v>142</v>
      </c>
      <c r="E7354" s="2" t="s">
        <v>161</v>
      </c>
      <c r="F7354" s="2">
        <v>56</v>
      </c>
      <c r="G7354" s="2" t="s">
        <v>69</v>
      </c>
      <c r="H7354" s="2" t="s">
        <v>233</v>
      </c>
      <c r="I7354" s="2" t="s">
        <v>46</v>
      </c>
      <c r="J7354" s="3">
        <v>46207</v>
      </c>
      <c r="K7354" s="3">
        <v>46226</v>
      </c>
      <c r="L7354" s="2" t="s">
        <v>39</v>
      </c>
      <c r="M7354" s="2" t="s">
        <v>94</v>
      </c>
      <c r="N7354" s="2" t="s">
        <v>365</v>
      </c>
      <c r="O7354" s="4">
        <v>2151000</v>
      </c>
      <c r="P7354" s="4">
        <v>500300</v>
      </c>
      <c r="Q7354" s="4">
        <v>1650700</v>
      </c>
      <c r="R7354" s="2">
        <v>36</v>
      </c>
      <c r="S7354" s="5">
        <v>14.96</v>
      </c>
      <c r="T7354" s="4">
        <v>66431.5</v>
      </c>
      <c r="U7354" s="2" t="s">
        <v>73</v>
      </c>
      <c r="V7354" s="2" t="s">
        <v>74</v>
      </c>
      <c r="W7354" s="4">
        <v>0</v>
      </c>
      <c r="X7354" s="4">
        <v>2391534.16</v>
      </c>
      <c r="Y7354" s="4">
        <v>2391534.16</v>
      </c>
      <c r="Z7354" s="2">
        <v>0</v>
      </c>
      <c r="AA7354" s="2" t="s">
        <v>56</v>
      </c>
      <c r="AB7354" s="2" t="s">
        <v>15729</v>
      </c>
      <c r="AC7354" s="2" t="s">
        <v>87</v>
      </c>
      <c r="AD7354" s="2" t="s">
        <v>76</v>
      </c>
      <c r="AE7354" s="5">
        <v>76.739999999999995</v>
      </c>
      <c r="AF7354" s="2">
        <v>0</v>
      </c>
      <c r="AG7354" s="2" t="s">
        <v>77</v>
      </c>
      <c r="AH7354" s="2">
        <v>19</v>
      </c>
      <c r="AI7354" s="6" t="str">
        <f t="shared" si="342"/>
        <v>55-64</v>
      </c>
      <c r="AJ7354" s="11">
        <f>YEAR(tbl_LoanData[[#This Row],[Application Date]])</f>
        <v>2026</v>
      </c>
      <c r="AK7354" s="11" t="str">
        <f>TEXT(tbl_LoanData[[#This Row],[Application Date]],"MMMM")</f>
        <v>July</v>
      </c>
      <c r="AL7354" s="12">
        <f>DATE(YEAR(tbl_LoanData[[#This Row],[Application Date]]),MONTH(tbl_LoanData[[#This Row],[Application Date]]),1)</f>
        <v>46204</v>
      </c>
      <c r="AM7354" s="14">
        <f ca="1">IF(AND(tbl_LoanData[[#This Row],[Application Date]]&gt;=EOMONTH(TODAY(),-1)+1,tbl_LoanData[[#This Row],[Application Date]]&lt;=TODAY()),tbl_LoanData[[#This Row],[Loan Amount]],0)</f>
        <v>0</v>
      </c>
      <c r="AN7354" s="14">
        <f>tbl_LoanData[[#This Row],[Amount Paid]]-(Q7354-X7354)</f>
        <v>740834.16000000015</v>
      </c>
      <c r="AO7354" s="14">
        <f>IF(tbl_LoanData[[#This Row],[Application Status]]="Approved",1,0)</f>
        <v>1</v>
      </c>
      <c r="AP7354" s="22" t="str">
        <f t="shared" ca="1" si="343"/>
        <v/>
      </c>
      <c r="AQ7354" s="22" t="str">
        <f t="shared" ca="1" si="344"/>
        <v/>
      </c>
    </row>
    <row r="7355" spans="1:43" ht="14.4" customHeight="1" x14ac:dyDescent="0.3">
      <c r="A7355" s="2" t="s">
        <v>1965</v>
      </c>
      <c r="B7355" s="2" t="s">
        <v>1966</v>
      </c>
      <c r="C7355" s="2" t="s">
        <v>655</v>
      </c>
      <c r="D7355" s="2" t="s">
        <v>182</v>
      </c>
      <c r="E7355" s="2" t="s">
        <v>82</v>
      </c>
      <c r="F7355" s="2">
        <v>27</v>
      </c>
      <c r="G7355" s="2" t="s">
        <v>69</v>
      </c>
      <c r="H7355" s="2" t="s">
        <v>244</v>
      </c>
      <c r="I7355" s="2" t="s">
        <v>48</v>
      </c>
      <c r="J7355" s="3">
        <v>46222</v>
      </c>
      <c r="K7355" s="3">
        <v>46236</v>
      </c>
      <c r="L7355" s="2" t="s">
        <v>39</v>
      </c>
      <c r="M7355" s="2" t="s">
        <v>85</v>
      </c>
      <c r="N7355" s="2" t="s">
        <v>178</v>
      </c>
      <c r="O7355" s="4">
        <v>2009000</v>
      </c>
      <c r="P7355" s="4">
        <v>363800</v>
      </c>
      <c r="Q7355" s="4">
        <v>1645200</v>
      </c>
      <c r="R7355" s="2">
        <v>36</v>
      </c>
      <c r="S7355" s="5">
        <v>14.72</v>
      </c>
      <c r="T7355" s="4">
        <v>65881.119999999995</v>
      </c>
      <c r="U7355" s="2" t="s">
        <v>73</v>
      </c>
      <c r="V7355" s="2" t="s">
        <v>74</v>
      </c>
      <c r="W7355" s="4">
        <v>0</v>
      </c>
      <c r="X7355" s="4">
        <v>2371720.3199999998</v>
      </c>
      <c r="Y7355" s="4">
        <v>2371720.3199999998</v>
      </c>
      <c r="Z7355" s="2">
        <v>0</v>
      </c>
      <c r="AA7355" s="2" t="s">
        <v>56</v>
      </c>
      <c r="AB7355" s="2" t="s">
        <v>15731</v>
      </c>
      <c r="AC7355" s="2" t="s">
        <v>360</v>
      </c>
      <c r="AD7355" s="2" t="s">
        <v>76</v>
      </c>
      <c r="AE7355" s="5">
        <v>81.89</v>
      </c>
      <c r="AF7355" s="2">
        <v>0</v>
      </c>
      <c r="AG7355" s="2" t="s">
        <v>77</v>
      </c>
      <c r="AH7355" s="2">
        <v>14</v>
      </c>
      <c r="AI7355" s="6" t="str">
        <f t="shared" si="342"/>
        <v>25-34</v>
      </c>
      <c r="AJ7355" s="11">
        <f>YEAR(tbl_LoanData[[#This Row],[Application Date]])</f>
        <v>2026</v>
      </c>
      <c r="AK7355" s="11" t="str">
        <f>TEXT(tbl_LoanData[[#This Row],[Application Date]],"MMMM")</f>
        <v>July</v>
      </c>
      <c r="AL7355" s="12">
        <f>DATE(YEAR(tbl_LoanData[[#This Row],[Application Date]]),MONTH(tbl_LoanData[[#This Row],[Application Date]]),1)</f>
        <v>46204</v>
      </c>
      <c r="AM7355" s="14">
        <f ca="1">IF(AND(tbl_LoanData[[#This Row],[Application Date]]&gt;=EOMONTH(TODAY(),-1)+1,tbl_LoanData[[#This Row],[Application Date]]&lt;=TODAY()),tbl_LoanData[[#This Row],[Loan Amount]],0)</f>
        <v>0</v>
      </c>
      <c r="AN7355" s="14">
        <f>tbl_LoanData[[#This Row],[Amount Paid]]-(Q7355-X7355)</f>
        <v>726520.31999999983</v>
      </c>
      <c r="AO7355" s="14">
        <f>IF(tbl_LoanData[[#This Row],[Application Status]]="Approved",1,0)</f>
        <v>1</v>
      </c>
      <c r="AP7355" s="22" t="str">
        <f t="shared" ca="1" si="343"/>
        <v/>
      </c>
      <c r="AQ7355" s="22" t="str">
        <f t="shared" ca="1" si="344"/>
        <v/>
      </c>
    </row>
    <row r="7356" spans="1:43" ht="14.4" customHeight="1" x14ac:dyDescent="0.3">
      <c r="A7356" s="2" t="s">
        <v>2015</v>
      </c>
      <c r="B7356" s="2" t="s">
        <v>2016</v>
      </c>
      <c r="C7356" s="2" t="s">
        <v>435</v>
      </c>
      <c r="D7356" s="2" t="s">
        <v>268</v>
      </c>
      <c r="E7356" s="2" t="s">
        <v>134</v>
      </c>
      <c r="F7356" s="2">
        <v>53</v>
      </c>
      <c r="G7356" s="2" t="s">
        <v>83</v>
      </c>
      <c r="H7356" s="2" t="s">
        <v>256</v>
      </c>
      <c r="I7356" s="2" t="s">
        <v>43</v>
      </c>
      <c r="J7356" s="3">
        <v>46204</v>
      </c>
      <c r="K7356" s="3">
        <v>46218</v>
      </c>
      <c r="L7356" s="2" t="s">
        <v>40</v>
      </c>
      <c r="M7356" s="2" t="s">
        <v>85</v>
      </c>
      <c r="N7356" s="2" t="s">
        <v>86</v>
      </c>
      <c r="O7356" s="4">
        <v>1330000</v>
      </c>
      <c r="P7356" s="4">
        <v>356600</v>
      </c>
      <c r="Q7356" s="4">
        <v>973400</v>
      </c>
      <c r="R7356" s="2">
        <v>48</v>
      </c>
      <c r="S7356" s="5">
        <v>13.58</v>
      </c>
      <c r="T7356" s="4">
        <v>31294.81</v>
      </c>
      <c r="U7356" s="2" t="s">
        <v>73</v>
      </c>
      <c r="V7356" s="2" t="s">
        <v>74</v>
      </c>
      <c r="W7356" s="4">
        <v>31294.81</v>
      </c>
      <c r="X7356" s="4">
        <v>1470856.07</v>
      </c>
      <c r="Y7356" s="4">
        <v>1502150.88</v>
      </c>
      <c r="Z7356" s="2">
        <v>0</v>
      </c>
      <c r="AA7356" s="2" t="s">
        <v>56</v>
      </c>
      <c r="AB7356" s="2" t="s">
        <v>15732</v>
      </c>
      <c r="AC7356" s="2" t="s">
        <v>213</v>
      </c>
      <c r="AD7356" s="2" t="s">
        <v>76</v>
      </c>
      <c r="AE7356" s="5">
        <v>73.19</v>
      </c>
      <c r="AF7356" s="2">
        <v>0</v>
      </c>
      <c r="AG7356" s="2" t="s">
        <v>77</v>
      </c>
      <c r="AH7356" s="2">
        <v>14</v>
      </c>
      <c r="AI7356" s="6" t="str">
        <f t="shared" si="342"/>
        <v>45-54</v>
      </c>
      <c r="AJ7356" s="11">
        <f>YEAR(tbl_LoanData[[#This Row],[Application Date]])</f>
        <v>2026</v>
      </c>
      <c r="AK7356" s="11" t="str">
        <f>TEXT(tbl_LoanData[[#This Row],[Application Date]],"MMMM")</f>
        <v>July</v>
      </c>
      <c r="AL7356" s="12">
        <f>DATE(YEAR(tbl_LoanData[[#This Row],[Application Date]]),MONTH(tbl_LoanData[[#This Row],[Application Date]]),1)</f>
        <v>46204</v>
      </c>
      <c r="AM7356" s="14">
        <f ca="1">IF(AND(tbl_LoanData[[#This Row],[Application Date]]&gt;=EOMONTH(TODAY(),-1)+1,tbl_LoanData[[#This Row],[Application Date]]&lt;=TODAY()),tbl_LoanData[[#This Row],[Loan Amount]],0)</f>
        <v>0</v>
      </c>
      <c r="AN7356" s="14">
        <f>tbl_LoanData[[#This Row],[Amount Paid]]-(Q7356-X7356)</f>
        <v>528750.88000000012</v>
      </c>
      <c r="AO7356" s="14">
        <f>IF(tbl_LoanData[[#This Row],[Application Status]]="Approved",1,0)</f>
        <v>1</v>
      </c>
      <c r="AP7356" s="22" t="str">
        <f t="shared" ca="1" si="343"/>
        <v/>
      </c>
      <c r="AQ7356" s="22" t="str">
        <f t="shared" ca="1" si="344"/>
        <v/>
      </c>
    </row>
    <row r="7357" spans="1:43" x14ac:dyDescent="0.3">
      <c r="A7357" s="2" t="s">
        <v>2041</v>
      </c>
      <c r="B7357" s="2" t="s">
        <v>2042</v>
      </c>
      <c r="C7357" s="2" t="s">
        <v>379</v>
      </c>
      <c r="D7357" s="2" t="s">
        <v>204</v>
      </c>
      <c r="E7357" s="2" t="s">
        <v>189</v>
      </c>
      <c r="F7357" s="2">
        <v>57</v>
      </c>
      <c r="G7357" s="2" t="s">
        <v>69</v>
      </c>
      <c r="H7357" s="2" t="s">
        <v>217</v>
      </c>
      <c r="I7357" s="2" t="s">
        <v>46</v>
      </c>
      <c r="J7357" s="3">
        <v>46221</v>
      </c>
      <c r="K7357" s="3">
        <v>46226</v>
      </c>
      <c r="L7357" s="2" t="s">
        <v>36</v>
      </c>
      <c r="M7357" s="2" t="s">
        <v>85</v>
      </c>
      <c r="N7357" s="2" t="s">
        <v>344</v>
      </c>
      <c r="O7357" s="4">
        <v>1475000</v>
      </c>
      <c r="P7357" s="4">
        <v>406700</v>
      </c>
      <c r="Q7357" s="4">
        <v>1068300</v>
      </c>
      <c r="R7357" s="2">
        <v>24</v>
      </c>
      <c r="S7357" s="5">
        <v>11.64</v>
      </c>
      <c r="T7357" s="4">
        <v>54875.01</v>
      </c>
      <c r="U7357" s="2" t="s">
        <v>73</v>
      </c>
      <c r="V7357" s="2" t="s">
        <v>74</v>
      </c>
      <c r="W7357" s="4">
        <v>0</v>
      </c>
      <c r="X7357" s="4">
        <v>1317000.24</v>
      </c>
      <c r="Y7357" s="4">
        <v>1317000.24</v>
      </c>
      <c r="Z7357" s="2">
        <v>0</v>
      </c>
      <c r="AA7357" s="2" t="s">
        <v>56</v>
      </c>
      <c r="AB7357" s="2" t="s">
        <v>15732</v>
      </c>
      <c r="AC7357" s="2" t="s">
        <v>121</v>
      </c>
      <c r="AD7357" s="2" t="s">
        <v>76</v>
      </c>
      <c r="AE7357" s="5">
        <v>72.430000000000007</v>
      </c>
      <c r="AF7357" s="2">
        <v>0</v>
      </c>
      <c r="AG7357" s="2" t="s">
        <v>77</v>
      </c>
      <c r="AH7357" s="2">
        <v>5</v>
      </c>
      <c r="AI7357" s="6" t="str">
        <f t="shared" si="342"/>
        <v>55-64</v>
      </c>
      <c r="AJ7357" s="11">
        <f>YEAR(tbl_LoanData[[#This Row],[Application Date]])</f>
        <v>2026</v>
      </c>
      <c r="AK7357" s="11" t="str">
        <f>TEXT(tbl_LoanData[[#This Row],[Application Date]],"MMMM")</f>
        <v>July</v>
      </c>
      <c r="AL7357" s="12">
        <f>DATE(YEAR(tbl_LoanData[[#This Row],[Application Date]]),MONTH(tbl_LoanData[[#This Row],[Application Date]]),1)</f>
        <v>46204</v>
      </c>
      <c r="AM7357" s="14">
        <f ca="1">IF(AND(tbl_LoanData[[#This Row],[Application Date]]&gt;=EOMONTH(TODAY(),-1)+1,tbl_LoanData[[#This Row],[Application Date]]&lt;=TODAY()),tbl_LoanData[[#This Row],[Loan Amount]],0)</f>
        <v>0</v>
      </c>
      <c r="AN7357" s="14">
        <f>tbl_LoanData[[#This Row],[Amount Paid]]-(Q7357-X7357)</f>
        <v>248700.24</v>
      </c>
      <c r="AO7357" s="14">
        <f>IF(tbl_LoanData[[#This Row],[Application Status]]="Approved",1,0)</f>
        <v>1</v>
      </c>
      <c r="AP7357" s="22" t="str">
        <f t="shared" ca="1" si="343"/>
        <v/>
      </c>
      <c r="AQ7357" s="22" t="str">
        <f t="shared" ca="1" si="344"/>
        <v/>
      </c>
    </row>
    <row r="7358" spans="1:43" x14ac:dyDescent="0.3">
      <c r="A7358" s="2" t="s">
        <v>2201</v>
      </c>
      <c r="B7358" s="2" t="s">
        <v>2202</v>
      </c>
      <c r="C7358" s="2" t="s">
        <v>621</v>
      </c>
      <c r="D7358" s="2" t="s">
        <v>134</v>
      </c>
      <c r="E7358" s="2" t="s">
        <v>182</v>
      </c>
      <c r="F7358" s="2">
        <v>52</v>
      </c>
      <c r="G7358" s="2" t="s">
        <v>69</v>
      </c>
      <c r="H7358" s="2" t="s">
        <v>84</v>
      </c>
      <c r="I7358" s="2" t="s">
        <v>45</v>
      </c>
      <c r="J7358" s="3">
        <v>46226</v>
      </c>
      <c r="K7358" s="3">
        <v>46231</v>
      </c>
      <c r="L7358" s="2" t="s">
        <v>38</v>
      </c>
      <c r="M7358" s="2" t="s">
        <v>144</v>
      </c>
      <c r="N7358" s="2" t="s">
        <v>382</v>
      </c>
      <c r="O7358" s="4">
        <v>1662000</v>
      </c>
      <c r="P7358" s="4">
        <v>526400</v>
      </c>
      <c r="Q7358" s="4">
        <v>1135600</v>
      </c>
      <c r="R7358" s="2">
        <v>36</v>
      </c>
      <c r="S7358" s="5">
        <v>9.1199999999999992</v>
      </c>
      <c r="T7358" s="4">
        <v>40175</v>
      </c>
      <c r="U7358" s="2" t="s">
        <v>73</v>
      </c>
      <c r="V7358" s="2" t="s">
        <v>74</v>
      </c>
      <c r="W7358" s="4">
        <v>0</v>
      </c>
      <c r="X7358" s="4">
        <v>1446300.16</v>
      </c>
      <c r="Y7358" s="4">
        <v>1446300.16</v>
      </c>
      <c r="Z7358" s="2">
        <v>0</v>
      </c>
      <c r="AA7358" s="2" t="s">
        <v>56</v>
      </c>
      <c r="AB7358" s="2" t="s">
        <v>15729</v>
      </c>
      <c r="AC7358" s="2" t="s">
        <v>75</v>
      </c>
      <c r="AD7358" s="2" t="s">
        <v>76</v>
      </c>
      <c r="AE7358" s="5">
        <v>68.33</v>
      </c>
      <c r="AF7358" s="2">
        <v>0</v>
      </c>
      <c r="AG7358" s="2" t="s">
        <v>77</v>
      </c>
      <c r="AH7358" s="2">
        <v>5</v>
      </c>
      <c r="AI7358" s="6" t="str">
        <f t="shared" si="342"/>
        <v>45-54</v>
      </c>
      <c r="AJ7358" s="11">
        <f>YEAR(tbl_LoanData[[#This Row],[Application Date]])</f>
        <v>2026</v>
      </c>
      <c r="AK7358" s="11" t="str">
        <f>TEXT(tbl_LoanData[[#This Row],[Application Date]],"MMMM")</f>
        <v>July</v>
      </c>
      <c r="AL7358" s="12">
        <f>DATE(YEAR(tbl_LoanData[[#This Row],[Application Date]]),MONTH(tbl_LoanData[[#This Row],[Application Date]]),1)</f>
        <v>46204</v>
      </c>
      <c r="AM7358" s="14">
        <f ca="1">IF(AND(tbl_LoanData[[#This Row],[Application Date]]&gt;=EOMONTH(TODAY(),-1)+1,tbl_LoanData[[#This Row],[Application Date]]&lt;=TODAY()),tbl_LoanData[[#This Row],[Loan Amount]],0)</f>
        <v>0</v>
      </c>
      <c r="AN7358" s="14">
        <f>tbl_LoanData[[#This Row],[Amount Paid]]-(Q7358-X7358)</f>
        <v>310700.15999999992</v>
      </c>
      <c r="AO7358" s="14">
        <f>IF(tbl_LoanData[[#This Row],[Application Status]]="Approved",1,0)</f>
        <v>1</v>
      </c>
      <c r="AP7358" s="22" t="str">
        <f t="shared" ca="1" si="343"/>
        <v/>
      </c>
      <c r="AQ7358" s="22" t="str">
        <f t="shared" ca="1" si="344"/>
        <v/>
      </c>
    </row>
    <row r="7359" spans="1:43" ht="14.4" customHeight="1" x14ac:dyDescent="0.3">
      <c r="A7359" s="2" t="s">
        <v>2315</v>
      </c>
      <c r="B7359" s="2" t="s">
        <v>2316</v>
      </c>
      <c r="C7359" s="2" t="s">
        <v>335</v>
      </c>
      <c r="D7359" s="2" t="s">
        <v>204</v>
      </c>
      <c r="E7359" s="2" t="s">
        <v>284</v>
      </c>
      <c r="F7359" s="2">
        <v>21</v>
      </c>
      <c r="G7359" s="2" t="s">
        <v>83</v>
      </c>
      <c r="H7359" s="2" t="s">
        <v>228</v>
      </c>
      <c r="I7359" s="2" t="s">
        <v>43</v>
      </c>
      <c r="J7359" s="3">
        <v>46222</v>
      </c>
      <c r="K7359" s="3">
        <v>46230</v>
      </c>
      <c r="L7359" s="2" t="s">
        <v>40</v>
      </c>
      <c r="M7359" s="2" t="s">
        <v>111</v>
      </c>
      <c r="N7359" s="2" t="s">
        <v>120</v>
      </c>
      <c r="O7359" s="4">
        <v>1435000</v>
      </c>
      <c r="P7359" s="4">
        <v>560000</v>
      </c>
      <c r="Q7359" s="4">
        <v>875000</v>
      </c>
      <c r="R7359" s="2">
        <v>36</v>
      </c>
      <c r="S7359" s="5">
        <v>8.67</v>
      </c>
      <c r="T7359" s="4">
        <v>30627.43</v>
      </c>
      <c r="U7359" s="2" t="s">
        <v>73</v>
      </c>
      <c r="V7359" s="2" t="s">
        <v>74</v>
      </c>
      <c r="W7359" s="4">
        <v>0</v>
      </c>
      <c r="X7359" s="4">
        <v>1102587.5</v>
      </c>
      <c r="Y7359" s="4">
        <v>1102587.5</v>
      </c>
      <c r="Z7359" s="2">
        <v>0</v>
      </c>
      <c r="AA7359" s="2" t="s">
        <v>56</v>
      </c>
      <c r="AB7359" s="2" t="s">
        <v>15729</v>
      </c>
      <c r="AC7359" s="2" t="s">
        <v>121</v>
      </c>
      <c r="AD7359" s="2" t="s">
        <v>76</v>
      </c>
      <c r="AE7359" s="5">
        <v>60.98</v>
      </c>
      <c r="AF7359" s="2">
        <v>0</v>
      </c>
      <c r="AG7359" s="2" t="s">
        <v>77</v>
      </c>
      <c r="AH7359" s="2">
        <v>8</v>
      </c>
      <c r="AI7359" s="6" t="str">
        <f t="shared" si="342"/>
        <v>18-24</v>
      </c>
      <c r="AJ7359" s="11">
        <f>YEAR(tbl_LoanData[[#This Row],[Application Date]])</f>
        <v>2026</v>
      </c>
      <c r="AK7359" s="11" t="str">
        <f>TEXT(tbl_LoanData[[#This Row],[Application Date]],"MMMM")</f>
        <v>July</v>
      </c>
      <c r="AL7359" s="12">
        <f>DATE(YEAR(tbl_LoanData[[#This Row],[Application Date]]),MONTH(tbl_LoanData[[#This Row],[Application Date]]),1)</f>
        <v>46204</v>
      </c>
      <c r="AM7359" s="14">
        <f ca="1">IF(AND(tbl_LoanData[[#This Row],[Application Date]]&gt;=EOMONTH(TODAY(),-1)+1,tbl_LoanData[[#This Row],[Application Date]]&lt;=TODAY()),tbl_LoanData[[#This Row],[Loan Amount]],0)</f>
        <v>0</v>
      </c>
      <c r="AN7359" s="14">
        <f>tbl_LoanData[[#This Row],[Amount Paid]]-(Q7359-X7359)</f>
        <v>227587.5</v>
      </c>
      <c r="AO7359" s="14">
        <f>IF(tbl_LoanData[[#This Row],[Application Status]]="Approved",1,0)</f>
        <v>1</v>
      </c>
      <c r="AP7359" s="22" t="str">
        <f t="shared" ca="1" si="343"/>
        <v/>
      </c>
      <c r="AQ7359" s="22" t="str">
        <f t="shared" ca="1" si="344"/>
        <v/>
      </c>
    </row>
    <row r="7360" spans="1:43" x14ac:dyDescent="0.3">
      <c r="A7360" s="2" t="s">
        <v>2341</v>
      </c>
      <c r="B7360" s="2" t="s">
        <v>2342</v>
      </c>
      <c r="C7360" s="2" t="s">
        <v>575</v>
      </c>
      <c r="D7360" s="2" t="s">
        <v>311</v>
      </c>
      <c r="E7360" s="2" t="s">
        <v>402</v>
      </c>
      <c r="F7360" s="2">
        <v>50</v>
      </c>
      <c r="G7360" s="2" t="s">
        <v>69</v>
      </c>
      <c r="H7360" s="2" t="s">
        <v>228</v>
      </c>
      <c r="I7360" s="2" t="s">
        <v>43</v>
      </c>
      <c r="J7360" s="3">
        <v>46205</v>
      </c>
      <c r="K7360" s="3">
        <v>46209</v>
      </c>
      <c r="L7360" s="2" t="s">
        <v>39</v>
      </c>
      <c r="M7360" s="2" t="s">
        <v>94</v>
      </c>
      <c r="N7360" s="2" t="s">
        <v>365</v>
      </c>
      <c r="O7360" s="4">
        <v>1950000</v>
      </c>
      <c r="P7360" s="4">
        <v>414800</v>
      </c>
      <c r="Q7360" s="4">
        <v>1535200</v>
      </c>
      <c r="R7360" s="2">
        <v>60</v>
      </c>
      <c r="S7360" s="5">
        <v>9.34</v>
      </c>
      <c r="T7360" s="4">
        <v>37535.64</v>
      </c>
      <c r="U7360" s="2" t="s">
        <v>73</v>
      </c>
      <c r="V7360" s="2" t="s">
        <v>74</v>
      </c>
      <c r="W7360" s="4">
        <v>0</v>
      </c>
      <c r="X7360" s="4">
        <v>2252138.4</v>
      </c>
      <c r="Y7360" s="4">
        <v>2252138.4</v>
      </c>
      <c r="Z7360" s="2">
        <v>28</v>
      </c>
      <c r="AA7360" s="2" t="s">
        <v>57</v>
      </c>
      <c r="AB7360" s="2" t="s">
        <v>15731</v>
      </c>
      <c r="AC7360" s="2" t="s">
        <v>106</v>
      </c>
      <c r="AD7360" s="2" t="s">
        <v>76</v>
      </c>
      <c r="AE7360" s="5">
        <v>78.73</v>
      </c>
      <c r="AF7360" s="2">
        <v>1</v>
      </c>
      <c r="AG7360" s="2" t="s">
        <v>77</v>
      </c>
      <c r="AH7360" s="2">
        <v>4</v>
      </c>
      <c r="AI7360" s="6" t="str">
        <f t="shared" si="342"/>
        <v>45-54</v>
      </c>
      <c r="AJ7360" s="11">
        <f>YEAR(tbl_LoanData[[#This Row],[Application Date]])</f>
        <v>2026</v>
      </c>
      <c r="AK7360" s="11" t="str">
        <f>TEXT(tbl_LoanData[[#This Row],[Application Date]],"MMMM")</f>
        <v>July</v>
      </c>
      <c r="AL7360" s="12">
        <f>DATE(YEAR(tbl_LoanData[[#This Row],[Application Date]]),MONTH(tbl_LoanData[[#This Row],[Application Date]]),1)</f>
        <v>46204</v>
      </c>
      <c r="AM7360" s="14">
        <f ca="1">IF(AND(tbl_LoanData[[#This Row],[Application Date]]&gt;=EOMONTH(TODAY(),-1)+1,tbl_LoanData[[#This Row],[Application Date]]&lt;=TODAY()),tbl_LoanData[[#This Row],[Loan Amount]],0)</f>
        <v>0</v>
      </c>
      <c r="AN7360" s="14">
        <f>tbl_LoanData[[#This Row],[Amount Paid]]-(Q7360-X7360)</f>
        <v>716938.39999999991</v>
      </c>
      <c r="AO7360" s="14">
        <f>IF(tbl_LoanData[[#This Row],[Application Status]]="Approved",1,0)</f>
        <v>1</v>
      </c>
      <c r="AP7360" s="22" t="str">
        <f t="shared" ca="1" si="343"/>
        <v/>
      </c>
      <c r="AQ7360" s="22" t="str">
        <f t="shared" ca="1" si="344"/>
        <v/>
      </c>
    </row>
    <row r="7361" spans="1:43" ht="14.4" customHeight="1" x14ac:dyDescent="0.3">
      <c r="A7361" s="2" t="s">
        <v>2487</v>
      </c>
      <c r="B7361" s="2" t="s">
        <v>2488</v>
      </c>
      <c r="C7361" s="2" t="s">
        <v>413</v>
      </c>
      <c r="D7361" s="2" t="s">
        <v>134</v>
      </c>
      <c r="E7361" s="2" t="s">
        <v>293</v>
      </c>
      <c r="F7361" s="2">
        <v>27</v>
      </c>
      <c r="G7361" s="2" t="s">
        <v>83</v>
      </c>
      <c r="H7361" s="2" t="s">
        <v>278</v>
      </c>
      <c r="I7361" s="2" t="s">
        <v>45</v>
      </c>
      <c r="J7361" s="3">
        <v>46208</v>
      </c>
      <c r="K7361" s="3">
        <v>46218</v>
      </c>
      <c r="L7361" s="2" t="s">
        <v>36</v>
      </c>
      <c r="M7361" s="2" t="s">
        <v>104</v>
      </c>
      <c r="N7361" s="2" t="s">
        <v>105</v>
      </c>
      <c r="O7361" s="4">
        <v>979000</v>
      </c>
      <c r="P7361" s="4">
        <v>341300</v>
      </c>
      <c r="Q7361" s="4">
        <v>637700</v>
      </c>
      <c r="R7361" s="2">
        <v>18</v>
      </c>
      <c r="S7361" s="5">
        <v>14.9</v>
      </c>
      <c r="T7361" s="4">
        <v>43345.89</v>
      </c>
      <c r="U7361" s="2" t="s">
        <v>73</v>
      </c>
      <c r="V7361" s="2" t="s">
        <v>74</v>
      </c>
      <c r="W7361" s="4">
        <v>0</v>
      </c>
      <c r="X7361" s="4">
        <v>780225.95</v>
      </c>
      <c r="Y7361" s="4">
        <v>780225.95</v>
      </c>
      <c r="Z7361" s="2">
        <v>31</v>
      </c>
      <c r="AA7361" s="2" t="s">
        <v>58</v>
      </c>
      <c r="AB7361" s="2" t="s">
        <v>15734</v>
      </c>
      <c r="AC7361" s="2" t="s">
        <v>138</v>
      </c>
      <c r="AD7361" s="2" t="s">
        <v>76</v>
      </c>
      <c r="AE7361" s="5">
        <v>65.14</v>
      </c>
      <c r="AF7361" s="2">
        <v>1</v>
      </c>
      <c r="AG7361" s="2" t="s">
        <v>15718</v>
      </c>
      <c r="AH7361" s="2">
        <v>10</v>
      </c>
      <c r="AI7361" s="6" t="str">
        <f t="shared" si="342"/>
        <v>25-34</v>
      </c>
      <c r="AJ7361" s="11">
        <f>YEAR(tbl_LoanData[[#This Row],[Application Date]])</f>
        <v>2026</v>
      </c>
      <c r="AK7361" s="11" t="str">
        <f>TEXT(tbl_LoanData[[#This Row],[Application Date]],"MMMM")</f>
        <v>July</v>
      </c>
      <c r="AL7361" s="12">
        <f>DATE(YEAR(tbl_LoanData[[#This Row],[Application Date]]),MONTH(tbl_LoanData[[#This Row],[Application Date]]),1)</f>
        <v>46204</v>
      </c>
      <c r="AM7361" s="14">
        <f ca="1">IF(AND(tbl_LoanData[[#This Row],[Application Date]]&gt;=EOMONTH(TODAY(),-1)+1,tbl_LoanData[[#This Row],[Application Date]]&lt;=TODAY()),tbl_LoanData[[#This Row],[Loan Amount]],0)</f>
        <v>0</v>
      </c>
      <c r="AN7361" s="14">
        <f>tbl_LoanData[[#This Row],[Amount Paid]]-(Q7361-X7361)</f>
        <v>142525.94999999995</v>
      </c>
      <c r="AO7361" s="14">
        <f>IF(tbl_LoanData[[#This Row],[Application Status]]="Approved",1,0)</f>
        <v>1</v>
      </c>
      <c r="AP7361" s="22" t="str">
        <f t="shared" ca="1" si="343"/>
        <v/>
      </c>
      <c r="AQ7361" s="22" t="str">
        <f t="shared" ca="1" si="344"/>
        <v/>
      </c>
    </row>
    <row r="7362" spans="1:43" ht="14.4" customHeight="1" x14ac:dyDescent="0.3">
      <c r="A7362" s="2" t="s">
        <v>2495</v>
      </c>
      <c r="B7362" s="2" t="s">
        <v>2496</v>
      </c>
      <c r="C7362" s="2" t="s">
        <v>575</v>
      </c>
      <c r="D7362" s="2" t="s">
        <v>268</v>
      </c>
      <c r="E7362" s="2" t="s">
        <v>447</v>
      </c>
      <c r="F7362" s="2">
        <v>59</v>
      </c>
      <c r="G7362" s="2" t="s">
        <v>69</v>
      </c>
      <c r="H7362" s="2" t="s">
        <v>172</v>
      </c>
      <c r="I7362" s="2" t="s">
        <v>45</v>
      </c>
      <c r="J7362" s="3">
        <v>46211</v>
      </c>
      <c r="K7362" s="3">
        <v>46219</v>
      </c>
      <c r="L7362" s="2" t="s">
        <v>37</v>
      </c>
      <c r="M7362" s="2" t="s">
        <v>260</v>
      </c>
      <c r="N7362" s="2" t="s">
        <v>745</v>
      </c>
      <c r="O7362" s="4">
        <v>131000</v>
      </c>
      <c r="P7362" s="4">
        <v>35300</v>
      </c>
      <c r="Q7362" s="4">
        <v>95700</v>
      </c>
      <c r="R7362" s="2">
        <v>36</v>
      </c>
      <c r="S7362" s="5">
        <v>13.55</v>
      </c>
      <c r="T7362" s="4">
        <v>3738.95</v>
      </c>
      <c r="U7362" s="2" t="s">
        <v>73</v>
      </c>
      <c r="V7362" s="2" t="s">
        <v>74</v>
      </c>
      <c r="W7362" s="4">
        <v>0</v>
      </c>
      <c r="X7362" s="4">
        <v>134602.04999999999</v>
      </c>
      <c r="Y7362" s="4">
        <v>134602.04999999999</v>
      </c>
      <c r="Z7362" s="2">
        <v>28</v>
      </c>
      <c r="AA7362" s="2" t="s">
        <v>57</v>
      </c>
      <c r="AB7362" s="2" t="s">
        <v>15727</v>
      </c>
      <c r="AC7362" s="2" t="s">
        <v>332</v>
      </c>
      <c r="AD7362" s="2" t="s">
        <v>76</v>
      </c>
      <c r="AE7362" s="5">
        <v>73.05</v>
      </c>
      <c r="AF7362" s="2">
        <v>1</v>
      </c>
      <c r="AG7362" s="2" t="s">
        <v>77</v>
      </c>
      <c r="AH7362" s="2">
        <v>8</v>
      </c>
      <c r="AI7362" s="6" t="str">
        <f t="shared" ref="AI7362:AI7425" si="345">IF(F7362&lt;25,"18-24",IF(F7362&lt;35,"25-34",IF(F7362&lt;45,"35-44",IF(F7362&lt;55,"45-54",IF(F7362&lt;65,"55-64","65+")))))</f>
        <v>55-64</v>
      </c>
      <c r="AJ7362" s="11">
        <f>YEAR(tbl_LoanData[[#This Row],[Application Date]])</f>
        <v>2026</v>
      </c>
      <c r="AK7362" s="11" t="str">
        <f>TEXT(tbl_LoanData[[#This Row],[Application Date]],"MMMM")</f>
        <v>July</v>
      </c>
      <c r="AL7362" s="12">
        <f>DATE(YEAR(tbl_LoanData[[#This Row],[Application Date]]),MONTH(tbl_LoanData[[#This Row],[Application Date]]),1)</f>
        <v>46204</v>
      </c>
      <c r="AM7362" s="14">
        <f ca="1">IF(AND(tbl_LoanData[[#This Row],[Application Date]]&gt;=EOMONTH(TODAY(),-1)+1,tbl_LoanData[[#This Row],[Application Date]]&lt;=TODAY()),tbl_LoanData[[#This Row],[Loan Amount]],0)</f>
        <v>0</v>
      </c>
      <c r="AN7362" s="14">
        <f>tbl_LoanData[[#This Row],[Amount Paid]]-(Q7362-X7362)</f>
        <v>38902.049999999988</v>
      </c>
      <c r="AO7362" s="14">
        <f>IF(tbl_LoanData[[#This Row],[Application Status]]="Approved",1,0)</f>
        <v>1</v>
      </c>
      <c r="AP7362" s="22" t="str">
        <f t="shared" ref="AP7362:AP7425" ca="1" si="346">IF(AND(J7362&gt;=DATE(YEAR(TODAY()),MONTH(TODAY()),1),J7362&lt;=TODAY()),"Current MTD",IF(AND(J7362&gt;=EOMONTH(TODAY(),-2)+1,J7362&lt;=EOMONTH(TODAY(),-1)),"Previous MTD",""))</f>
        <v/>
      </c>
      <c r="AQ7362" s="22" t="str">
        <f t="shared" ref="AQ7362:AQ7425" ca="1" si="347">IF(AND(J7362&gt;=DATE(YEAR(TODAY()),MONTH(TODAY()),1),J7362&lt;=TODAY()),TEXT(DATE(YEAR(TODAY()),MONTH(TODAY()),1),"mmm d")&amp;"–"&amp;DAY(TODAY()),IF(AND(J7362&gt;=EOMONTH(TODAY(),-2)+1,J7362&lt;=EOMONTH(TODAY(),-1)),""&amp;TEXT(EOMONTH(TODAY(),-2)+1,"mmm d")&amp;"–"&amp;DAY(TODAY()),""))</f>
        <v/>
      </c>
    </row>
    <row r="7363" spans="1:43" ht="14.4" customHeight="1" x14ac:dyDescent="0.3">
      <c r="A7363" s="2" t="s">
        <v>2535</v>
      </c>
      <c r="B7363" s="2" t="s">
        <v>2536</v>
      </c>
      <c r="C7363" s="2" t="s">
        <v>188</v>
      </c>
      <c r="D7363" s="2" t="s">
        <v>161</v>
      </c>
      <c r="E7363" s="2" t="s">
        <v>232</v>
      </c>
      <c r="F7363" s="2">
        <v>61</v>
      </c>
      <c r="G7363" s="2" t="s">
        <v>69</v>
      </c>
      <c r="H7363" s="2" t="s">
        <v>285</v>
      </c>
      <c r="I7363" s="2" t="s">
        <v>55</v>
      </c>
      <c r="J7363" s="3">
        <v>46224</v>
      </c>
      <c r="K7363" s="3">
        <v>46245</v>
      </c>
      <c r="L7363" s="2" t="s">
        <v>39</v>
      </c>
      <c r="M7363" s="2" t="s">
        <v>127</v>
      </c>
      <c r="N7363" s="2" t="s">
        <v>195</v>
      </c>
      <c r="O7363" s="4">
        <v>2518000</v>
      </c>
      <c r="P7363" s="4">
        <v>843400</v>
      </c>
      <c r="Q7363" s="4">
        <v>1674600</v>
      </c>
      <c r="R7363" s="2">
        <v>48</v>
      </c>
      <c r="S7363" s="5">
        <v>12.15</v>
      </c>
      <c r="T7363" s="4">
        <v>51842.82</v>
      </c>
      <c r="U7363" s="2" t="s">
        <v>73</v>
      </c>
      <c r="V7363" s="2" t="s">
        <v>74</v>
      </c>
      <c r="W7363" s="4">
        <v>0</v>
      </c>
      <c r="X7363" s="4">
        <v>2488455.6</v>
      </c>
      <c r="Y7363" s="4">
        <v>2488455.6</v>
      </c>
      <c r="Z7363" s="2">
        <v>0</v>
      </c>
      <c r="AA7363" s="2" t="s">
        <v>56</v>
      </c>
      <c r="AB7363" s="2" t="s">
        <v>15727</v>
      </c>
      <c r="AC7363" s="2" t="s">
        <v>87</v>
      </c>
      <c r="AD7363" s="2" t="s">
        <v>76</v>
      </c>
      <c r="AE7363" s="5">
        <v>66.510000000000005</v>
      </c>
      <c r="AF7363" s="2">
        <v>0</v>
      </c>
      <c r="AG7363" s="2" t="s">
        <v>77</v>
      </c>
      <c r="AH7363" s="2">
        <v>21</v>
      </c>
      <c r="AI7363" s="6" t="str">
        <f t="shared" si="345"/>
        <v>55-64</v>
      </c>
      <c r="AJ7363" s="11">
        <f>YEAR(tbl_LoanData[[#This Row],[Application Date]])</f>
        <v>2026</v>
      </c>
      <c r="AK7363" s="11" t="str">
        <f>TEXT(tbl_LoanData[[#This Row],[Application Date]],"MMMM")</f>
        <v>July</v>
      </c>
      <c r="AL7363" s="12">
        <f>DATE(YEAR(tbl_LoanData[[#This Row],[Application Date]]),MONTH(tbl_LoanData[[#This Row],[Application Date]]),1)</f>
        <v>46204</v>
      </c>
      <c r="AM7363" s="14">
        <f ca="1">IF(AND(tbl_LoanData[[#This Row],[Application Date]]&gt;=EOMONTH(TODAY(),-1)+1,tbl_LoanData[[#This Row],[Application Date]]&lt;=TODAY()),tbl_LoanData[[#This Row],[Loan Amount]],0)</f>
        <v>0</v>
      </c>
      <c r="AN7363" s="14">
        <f>tbl_LoanData[[#This Row],[Amount Paid]]-(Q7363-X7363)</f>
        <v>813855.60000000009</v>
      </c>
      <c r="AO7363" s="14">
        <f>IF(tbl_LoanData[[#This Row],[Application Status]]="Approved",1,0)</f>
        <v>1</v>
      </c>
      <c r="AP7363" s="22" t="str">
        <f t="shared" ca="1" si="346"/>
        <v/>
      </c>
      <c r="AQ7363" s="22" t="str">
        <f t="shared" ca="1" si="347"/>
        <v/>
      </c>
    </row>
    <row r="7364" spans="1:43" ht="14.4" customHeight="1" x14ac:dyDescent="0.3">
      <c r="A7364" s="2" t="s">
        <v>2547</v>
      </c>
      <c r="B7364" s="2" t="s">
        <v>2548</v>
      </c>
      <c r="C7364" s="2" t="s">
        <v>317</v>
      </c>
      <c r="D7364" s="2" t="s">
        <v>142</v>
      </c>
      <c r="E7364" s="2" t="s">
        <v>465</v>
      </c>
      <c r="F7364" s="2">
        <v>65</v>
      </c>
      <c r="G7364" s="2" t="s">
        <v>83</v>
      </c>
      <c r="H7364" s="2" t="s">
        <v>233</v>
      </c>
      <c r="I7364" s="2" t="s">
        <v>46</v>
      </c>
      <c r="J7364" s="3">
        <v>46222</v>
      </c>
      <c r="K7364" s="3">
        <v>46227</v>
      </c>
      <c r="L7364" s="2" t="s">
        <v>40</v>
      </c>
      <c r="M7364" s="2" t="s">
        <v>94</v>
      </c>
      <c r="N7364" s="2" t="s">
        <v>95</v>
      </c>
      <c r="O7364" s="4">
        <v>796000</v>
      </c>
      <c r="P7364" s="4">
        <v>247000</v>
      </c>
      <c r="Q7364" s="4">
        <v>549000</v>
      </c>
      <c r="R7364" s="2">
        <v>24</v>
      </c>
      <c r="S7364" s="5">
        <v>14.83</v>
      </c>
      <c r="T7364" s="4">
        <v>29659.72</v>
      </c>
      <c r="U7364" s="2" t="s">
        <v>73</v>
      </c>
      <c r="V7364" s="2" t="s">
        <v>74</v>
      </c>
      <c r="W7364" s="4">
        <v>0</v>
      </c>
      <c r="X7364" s="4">
        <v>711833.4</v>
      </c>
      <c r="Y7364" s="4">
        <v>711833.4</v>
      </c>
      <c r="Z7364" s="2">
        <v>0</v>
      </c>
      <c r="AA7364" s="2" t="s">
        <v>56</v>
      </c>
      <c r="AB7364" s="2" t="s">
        <v>15729</v>
      </c>
      <c r="AC7364" s="2" t="s">
        <v>138</v>
      </c>
      <c r="AD7364" s="2" t="s">
        <v>76</v>
      </c>
      <c r="AE7364" s="5">
        <v>68.97</v>
      </c>
      <c r="AF7364" s="2">
        <v>0</v>
      </c>
      <c r="AG7364" s="2" t="s">
        <v>77</v>
      </c>
      <c r="AH7364" s="2">
        <v>5</v>
      </c>
      <c r="AI7364" s="6" t="str">
        <f t="shared" si="345"/>
        <v>65+</v>
      </c>
      <c r="AJ7364" s="11">
        <f>YEAR(tbl_LoanData[[#This Row],[Application Date]])</f>
        <v>2026</v>
      </c>
      <c r="AK7364" s="11" t="str">
        <f>TEXT(tbl_LoanData[[#This Row],[Application Date]],"MMMM")</f>
        <v>July</v>
      </c>
      <c r="AL7364" s="12">
        <f>DATE(YEAR(tbl_LoanData[[#This Row],[Application Date]]),MONTH(tbl_LoanData[[#This Row],[Application Date]]),1)</f>
        <v>46204</v>
      </c>
      <c r="AM7364" s="14">
        <f ca="1">IF(AND(tbl_LoanData[[#This Row],[Application Date]]&gt;=EOMONTH(TODAY(),-1)+1,tbl_LoanData[[#This Row],[Application Date]]&lt;=TODAY()),tbl_LoanData[[#This Row],[Loan Amount]],0)</f>
        <v>0</v>
      </c>
      <c r="AN7364" s="14">
        <f>tbl_LoanData[[#This Row],[Amount Paid]]-(Q7364-X7364)</f>
        <v>162833.40000000002</v>
      </c>
      <c r="AO7364" s="14">
        <f>IF(tbl_LoanData[[#This Row],[Application Status]]="Approved",1,0)</f>
        <v>1</v>
      </c>
      <c r="AP7364" s="22" t="str">
        <f t="shared" ca="1" si="346"/>
        <v/>
      </c>
      <c r="AQ7364" s="22" t="str">
        <f t="shared" ca="1" si="347"/>
        <v/>
      </c>
    </row>
    <row r="7365" spans="1:43" x14ac:dyDescent="0.3">
      <c r="A7365" s="2" t="s">
        <v>2571</v>
      </c>
      <c r="B7365" s="2" t="s">
        <v>2572</v>
      </c>
      <c r="C7365" s="2" t="s">
        <v>142</v>
      </c>
      <c r="D7365" s="2" t="s">
        <v>311</v>
      </c>
      <c r="E7365" s="2" t="s">
        <v>91</v>
      </c>
      <c r="F7365" s="2">
        <v>24</v>
      </c>
      <c r="G7365" s="2" t="s">
        <v>83</v>
      </c>
      <c r="H7365" s="2" t="s">
        <v>233</v>
      </c>
      <c r="I7365" s="2" t="s">
        <v>46</v>
      </c>
      <c r="J7365" s="3">
        <v>46209</v>
      </c>
      <c r="K7365" s="3">
        <v>46212</v>
      </c>
      <c r="L7365" s="2" t="s">
        <v>40</v>
      </c>
      <c r="M7365" s="2" t="s">
        <v>85</v>
      </c>
      <c r="N7365" s="2" t="s">
        <v>86</v>
      </c>
      <c r="O7365" s="4">
        <v>1121000</v>
      </c>
      <c r="P7365" s="4">
        <v>375700</v>
      </c>
      <c r="Q7365" s="4">
        <v>745300</v>
      </c>
      <c r="R7365" s="2">
        <v>12</v>
      </c>
      <c r="S7365" s="5">
        <v>13.61</v>
      </c>
      <c r="T7365" s="4">
        <v>70561.279999999999</v>
      </c>
      <c r="U7365" s="2" t="s">
        <v>73</v>
      </c>
      <c r="V7365" s="2" t="s">
        <v>74</v>
      </c>
      <c r="W7365" s="4">
        <v>0</v>
      </c>
      <c r="X7365" s="4">
        <v>846735.33</v>
      </c>
      <c r="Y7365" s="4">
        <v>846735.33</v>
      </c>
      <c r="Z7365" s="2">
        <v>30</v>
      </c>
      <c r="AA7365" s="2" t="s">
        <v>57</v>
      </c>
      <c r="AB7365" s="2" t="s">
        <v>15728</v>
      </c>
      <c r="AC7365" s="2" t="s">
        <v>87</v>
      </c>
      <c r="AD7365" s="2" t="s">
        <v>76</v>
      </c>
      <c r="AE7365" s="5">
        <v>66.489999999999995</v>
      </c>
      <c r="AF7365" s="2">
        <v>1</v>
      </c>
      <c r="AG7365" s="2" t="s">
        <v>77</v>
      </c>
      <c r="AH7365" s="2">
        <v>3</v>
      </c>
      <c r="AI7365" s="6" t="str">
        <f t="shared" si="345"/>
        <v>18-24</v>
      </c>
      <c r="AJ7365" s="11">
        <f>YEAR(tbl_LoanData[[#This Row],[Application Date]])</f>
        <v>2026</v>
      </c>
      <c r="AK7365" s="11" t="str">
        <f>TEXT(tbl_LoanData[[#This Row],[Application Date]],"MMMM")</f>
        <v>July</v>
      </c>
      <c r="AL7365" s="12">
        <f>DATE(YEAR(tbl_LoanData[[#This Row],[Application Date]]),MONTH(tbl_LoanData[[#This Row],[Application Date]]),1)</f>
        <v>46204</v>
      </c>
      <c r="AM7365" s="14">
        <f ca="1">IF(AND(tbl_LoanData[[#This Row],[Application Date]]&gt;=EOMONTH(TODAY(),-1)+1,tbl_LoanData[[#This Row],[Application Date]]&lt;=TODAY()),tbl_LoanData[[#This Row],[Loan Amount]],0)</f>
        <v>0</v>
      </c>
      <c r="AN7365" s="14">
        <f>tbl_LoanData[[#This Row],[Amount Paid]]-(Q7365-X7365)</f>
        <v>101435.32999999996</v>
      </c>
      <c r="AO7365" s="14">
        <f>IF(tbl_LoanData[[#This Row],[Application Status]]="Approved",1,0)</f>
        <v>1</v>
      </c>
      <c r="AP7365" s="22" t="str">
        <f t="shared" ca="1" si="346"/>
        <v/>
      </c>
      <c r="AQ7365" s="22" t="str">
        <f t="shared" ca="1" si="347"/>
        <v/>
      </c>
    </row>
    <row r="7366" spans="1:43" ht="14.4" customHeight="1" x14ac:dyDescent="0.3">
      <c r="A7366" s="2" t="s">
        <v>2583</v>
      </c>
      <c r="B7366" s="2" t="s">
        <v>2584</v>
      </c>
      <c r="C7366" s="2" t="s">
        <v>188</v>
      </c>
      <c r="D7366" s="2" t="s">
        <v>311</v>
      </c>
      <c r="E7366" s="2" t="s">
        <v>165</v>
      </c>
      <c r="F7366" s="2">
        <v>49</v>
      </c>
      <c r="G7366" s="2" t="s">
        <v>69</v>
      </c>
      <c r="H7366" s="2" t="s">
        <v>205</v>
      </c>
      <c r="I7366" s="2" t="s">
        <v>49</v>
      </c>
      <c r="J7366" s="3">
        <v>46208</v>
      </c>
      <c r="K7366" s="3">
        <v>46229</v>
      </c>
      <c r="L7366" s="2" t="s">
        <v>36</v>
      </c>
      <c r="M7366" s="2" t="s">
        <v>85</v>
      </c>
      <c r="N7366" s="2" t="s">
        <v>344</v>
      </c>
      <c r="O7366" s="4">
        <v>1982000</v>
      </c>
      <c r="P7366" s="4">
        <v>693500</v>
      </c>
      <c r="Q7366" s="4">
        <v>1288500</v>
      </c>
      <c r="R7366" s="2">
        <v>48</v>
      </c>
      <c r="S7366" s="5">
        <v>7.59</v>
      </c>
      <c r="T7366" s="4">
        <v>34993.51</v>
      </c>
      <c r="U7366" s="2" t="s">
        <v>73</v>
      </c>
      <c r="V7366" s="2" t="s">
        <v>74</v>
      </c>
      <c r="W7366" s="4">
        <v>0</v>
      </c>
      <c r="X7366" s="4">
        <v>1679688.6</v>
      </c>
      <c r="Y7366" s="4">
        <v>1679688.6</v>
      </c>
      <c r="Z7366" s="2">
        <v>0</v>
      </c>
      <c r="AA7366" s="2" t="s">
        <v>56</v>
      </c>
      <c r="AB7366" s="2" t="s">
        <v>15727</v>
      </c>
      <c r="AC7366" s="2" t="s">
        <v>138</v>
      </c>
      <c r="AD7366" s="2" t="s">
        <v>76</v>
      </c>
      <c r="AE7366" s="5">
        <v>65.010000000000005</v>
      </c>
      <c r="AF7366" s="2">
        <v>0</v>
      </c>
      <c r="AG7366" s="2" t="s">
        <v>77</v>
      </c>
      <c r="AH7366" s="2">
        <v>21</v>
      </c>
      <c r="AI7366" s="6" t="str">
        <f t="shared" si="345"/>
        <v>45-54</v>
      </c>
      <c r="AJ7366" s="11">
        <f>YEAR(tbl_LoanData[[#This Row],[Application Date]])</f>
        <v>2026</v>
      </c>
      <c r="AK7366" s="11" t="str">
        <f>TEXT(tbl_LoanData[[#This Row],[Application Date]],"MMMM")</f>
        <v>July</v>
      </c>
      <c r="AL7366" s="12">
        <f>DATE(YEAR(tbl_LoanData[[#This Row],[Application Date]]),MONTH(tbl_LoanData[[#This Row],[Application Date]]),1)</f>
        <v>46204</v>
      </c>
      <c r="AM7366" s="14">
        <f ca="1">IF(AND(tbl_LoanData[[#This Row],[Application Date]]&gt;=EOMONTH(TODAY(),-1)+1,tbl_LoanData[[#This Row],[Application Date]]&lt;=TODAY()),tbl_LoanData[[#This Row],[Loan Amount]],0)</f>
        <v>0</v>
      </c>
      <c r="AN7366" s="14">
        <f>tbl_LoanData[[#This Row],[Amount Paid]]-(Q7366-X7366)</f>
        <v>391188.60000000009</v>
      </c>
      <c r="AO7366" s="14">
        <f>IF(tbl_LoanData[[#This Row],[Application Status]]="Approved",1,0)</f>
        <v>1</v>
      </c>
      <c r="AP7366" s="22" t="str">
        <f t="shared" ca="1" si="346"/>
        <v/>
      </c>
      <c r="AQ7366" s="22" t="str">
        <f t="shared" ca="1" si="347"/>
        <v/>
      </c>
    </row>
    <row r="7367" spans="1:43" ht="14.4" customHeight="1" x14ac:dyDescent="0.3">
      <c r="A7367" s="2" t="s">
        <v>2587</v>
      </c>
      <c r="B7367" s="2" t="s">
        <v>2588</v>
      </c>
      <c r="C7367" s="2" t="s">
        <v>560</v>
      </c>
      <c r="D7367" s="2" t="s">
        <v>81</v>
      </c>
      <c r="E7367" s="2" t="s">
        <v>117</v>
      </c>
      <c r="F7367" s="2">
        <v>40</v>
      </c>
      <c r="G7367" s="2" t="s">
        <v>69</v>
      </c>
      <c r="H7367" s="2" t="s">
        <v>103</v>
      </c>
      <c r="I7367" s="2" t="s">
        <v>43</v>
      </c>
      <c r="J7367" s="3">
        <v>46212</v>
      </c>
      <c r="K7367" s="3"/>
      <c r="L7367" s="2" t="s">
        <v>38</v>
      </c>
      <c r="M7367" s="2" t="s">
        <v>85</v>
      </c>
      <c r="N7367" s="2" t="s">
        <v>314</v>
      </c>
      <c r="O7367" s="4">
        <v>1124000</v>
      </c>
      <c r="P7367" s="4">
        <v>195400</v>
      </c>
      <c r="Q7367" s="4">
        <v>928600</v>
      </c>
      <c r="R7367" s="2">
        <v>36</v>
      </c>
      <c r="S7367" s="5">
        <v>5.87</v>
      </c>
      <c r="T7367" s="4">
        <v>30336.85</v>
      </c>
      <c r="U7367" s="2" t="s">
        <v>96</v>
      </c>
      <c r="V7367" s="2" t="s">
        <v>97</v>
      </c>
      <c r="W7367" s="4">
        <v>0</v>
      </c>
      <c r="X7367" s="4">
        <v>0</v>
      </c>
      <c r="Y7367" s="4">
        <v>1092126.46</v>
      </c>
      <c r="Z7367" s="2">
        <v>0</v>
      </c>
      <c r="AA7367" s="2" t="s">
        <v>97</v>
      </c>
      <c r="AB7367" s="2" t="s">
        <v>15730</v>
      </c>
      <c r="AC7367" s="2" t="s">
        <v>106</v>
      </c>
      <c r="AD7367" s="2" t="s">
        <v>76</v>
      </c>
      <c r="AE7367" s="5">
        <v>82.62</v>
      </c>
      <c r="AF7367" s="2">
        <v>0</v>
      </c>
      <c r="AG7367" s="2" t="s">
        <v>97</v>
      </c>
      <c r="AH7367" s="2"/>
      <c r="AI7367" s="6" t="str">
        <f t="shared" si="345"/>
        <v>35-44</v>
      </c>
      <c r="AJ7367" s="11">
        <f>YEAR(tbl_LoanData[[#This Row],[Application Date]])</f>
        <v>2026</v>
      </c>
      <c r="AK7367" s="11" t="str">
        <f>TEXT(tbl_LoanData[[#This Row],[Application Date]],"MMMM")</f>
        <v>July</v>
      </c>
      <c r="AL7367" s="12">
        <f>DATE(YEAR(tbl_LoanData[[#This Row],[Application Date]]),MONTH(tbl_LoanData[[#This Row],[Application Date]]),1)</f>
        <v>46204</v>
      </c>
      <c r="AM7367" s="14">
        <f ca="1">IF(AND(tbl_LoanData[[#This Row],[Application Date]]&gt;=EOMONTH(TODAY(),-1)+1,tbl_LoanData[[#This Row],[Application Date]]&lt;=TODAY()),tbl_LoanData[[#This Row],[Loan Amount]],0)</f>
        <v>0</v>
      </c>
      <c r="AN7367" s="14">
        <f>tbl_LoanData[[#This Row],[Amount Paid]]-(Q7367-X7367)</f>
        <v>-928600</v>
      </c>
      <c r="AO7367" s="14">
        <f>IF(tbl_LoanData[[#This Row],[Application Status]]="Approved",1,0)</f>
        <v>0</v>
      </c>
      <c r="AP7367" s="22" t="str">
        <f t="shared" ca="1" si="346"/>
        <v/>
      </c>
      <c r="AQ7367" s="22" t="str">
        <f t="shared" ca="1" si="347"/>
        <v/>
      </c>
    </row>
    <row r="7368" spans="1:43" x14ac:dyDescent="0.3">
      <c r="A7368" s="2" t="s">
        <v>2637</v>
      </c>
      <c r="B7368" s="2" t="s">
        <v>2638</v>
      </c>
      <c r="C7368" s="2" t="s">
        <v>687</v>
      </c>
      <c r="D7368" s="2" t="s">
        <v>142</v>
      </c>
      <c r="E7368" s="2" t="s">
        <v>134</v>
      </c>
      <c r="F7368" s="2">
        <v>28</v>
      </c>
      <c r="G7368" s="2" t="s">
        <v>83</v>
      </c>
      <c r="H7368" s="2" t="s">
        <v>273</v>
      </c>
      <c r="I7368" s="2" t="s">
        <v>45</v>
      </c>
      <c r="J7368" s="3">
        <v>46227</v>
      </c>
      <c r="K7368" s="3"/>
      <c r="L7368" s="2" t="s">
        <v>40</v>
      </c>
      <c r="M7368" s="2" t="s">
        <v>85</v>
      </c>
      <c r="N7368" s="2" t="s">
        <v>86</v>
      </c>
      <c r="O7368" s="4">
        <v>738000</v>
      </c>
      <c r="P7368" s="4">
        <v>192300</v>
      </c>
      <c r="Q7368" s="4">
        <v>545700</v>
      </c>
      <c r="R7368" s="2">
        <v>36</v>
      </c>
      <c r="S7368" s="5">
        <v>12.2</v>
      </c>
      <c r="T7368" s="4">
        <v>20706.28</v>
      </c>
      <c r="U7368" s="2" t="s">
        <v>96</v>
      </c>
      <c r="V7368" s="2" t="s">
        <v>97</v>
      </c>
      <c r="W7368" s="4">
        <v>0</v>
      </c>
      <c r="X7368" s="4">
        <v>0</v>
      </c>
      <c r="Y7368" s="4">
        <v>745426.2</v>
      </c>
      <c r="Z7368" s="2">
        <v>0</v>
      </c>
      <c r="AA7368" s="2" t="s">
        <v>97</v>
      </c>
      <c r="AB7368" s="2" t="s">
        <v>15736</v>
      </c>
      <c r="AC7368" s="2" t="s">
        <v>360</v>
      </c>
      <c r="AD7368" s="2" t="s">
        <v>76</v>
      </c>
      <c r="AE7368" s="5">
        <v>73.94</v>
      </c>
      <c r="AF7368" s="2">
        <v>0</v>
      </c>
      <c r="AG7368" s="2" t="s">
        <v>97</v>
      </c>
      <c r="AH7368" s="2"/>
      <c r="AI7368" s="6" t="str">
        <f t="shared" si="345"/>
        <v>25-34</v>
      </c>
      <c r="AJ7368" s="11">
        <f>YEAR(tbl_LoanData[[#This Row],[Application Date]])</f>
        <v>2026</v>
      </c>
      <c r="AK7368" s="11" t="str">
        <f>TEXT(tbl_LoanData[[#This Row],[Application Date]],"MMMM")</f>
        <v>July</v>
      </c>
      <c r="AL7368" s="12">
        <f>DATE(YEAR(tbl_LoanData[[#This Row],[Application Date]]),MONTH(tbl_LoanData[[#This Row],[Application Date]]),1)</f>
        <v>46204</v>
      </c>
      <c r="AM7368" s="14">
        <f ca="1">IF(AND(tbl_LoanData[[#This Row],[Application Date]]&gt;=EOMONTH(TODAY(),-1)+1,tbl_LoanData[[#This Row],[Application Date]]&lt;=TODAY()),tbl_LoanData[[#This Row],[Loan Amount]],0)</f>
        <v>0</v>
      </c>
      <c r="AN7368" s="14">
        <f>tbl_LoanData[[#This Row],[Amount Paid]]-(Q7368-X7368)</f>
        <v>-545700</v>
      </c>
      <c r="AO7368" s="14">
        <f>IF(tbl_LoanData[[#This Row],[Application Status]]="Approved",1,0)</f>
        <v>0</v>
      </c>
      <c r="AP7368" s="22" t="str">
        <f t="shared" ca="1" si="346"/>
        <v/>
      </c>
      <c r="AQ7368" s="22" t="str">
        <f t="shared" ca="1" si="347"/>
        <v/>
      </c>
    </row>
    <row r="7369" spans="1:43" ht="14.4" customHeight="1" x14ac:dyDescent="0.3">
      <c r="A7369" s="2" t="s">
        <v>2715</v>
      </c>
      <c r="B7369" s="2" t="s">
        <v>2716</v>
      </c>
      <c r="C7369" s="2" t="s">
        <v>66</v>
      </c>
      <c r="D7369" s="2" t="s">
        <v>101</v>
      </c>
      <c r="E7369" s="2" t="s">
        <v>189</v>
      </c>
      <c r="F7369" s="2">
        <v>56</v>
      </c>
      <c r="G7369" s="2" t="s">
        <v>69</v>
      </c>
      <c r="H7369" s="2" t="s">
        <v>211</v>
      </c>
      <c r="I7369" s="2" t="s">
        <v>50</v>
      </c>
      <c r="J7369" s="3">
        <v>46229</v>
      </c>
      <c r="K7369" s="3">
        <v>46239</v>
      </c>
      <c r="L7369" s="2" t="s">
        <v>41</v>
      </c>
      <c r="M7369" s="2" t="s">
        <v>144</v>
      </c>
      <c r="N7369" s="2" t="s">
        <v>857</v>
      </c>
      <c r="O7369" s="4">
        <v>4042000</v>
      </c>
      <c r="P7369" s="4">
        <v>523500</v>
      </c>
      <c r="Q7369" s="4">
        <v>3518500</v>
      </c>
      <c r="R7369" s="2">
        <v>12</v>
      </c>
      <c r="S7369" s="5">
        <v>13.64</v>
      </c>
      <c r="T7369" s="4">
        <v>333201.95</v>
      </c>
      <c r="U7369" s="2" t="s">
        <v>73</v>
      </c>
      <c r="V7369" s="2" t="s">
        <v>74</v>
      </c>
      <c r="W7369" s="4">
        <v>0</v>
      </c>
      <c r="X7369" s="4">
        <v>3998423.4</v>
      </c>
      <c r="Y7369" s="4">
        <v>3998423.4</v>
      </c>
      <c r="Z7369" s="2">
        <v>0</v>
      </c>
      <c r="AA7369" s="2" t="s">
        <v>56</v>
      </c>
      <c r="AB7369" s="2" t="s">
        <v>15728</v>
      </c>
      <c r="AC7369" s="2" t="s">
        <v>360</v>
      </c>
      <c r="AD7369" s="2" t="s">
        <v>76</v>
      </c>
      <c r="AE7369" s="5">
        <v>87.05</v>
      </c>
      <c r="AF7369" s="2">
        <v>0</v>
      </c>
      <c r="AG7369" s="2" t="s">
        <v>77</v>
      </c>
      <c r="AH7369" s="2">
        <v>10</v>
      </c>
      <c r="AI7369" s="6" t="str">
        <f t="shared" si="345"/>
        <v>55-64</v>
      </c>
      <c r="AJ7369" s="11">
        <f>YEAR(tbl_LoanData[[#This Row],[Application Date]])</f>
        <v>2026</v>
      </c>
      <c r="AK7369" s="11" t="str">
        <f>TEXT(tbl_LoanData[[#This Row],[Application Date]],"MMMM")</f>
        <v>July</v>
      </c>
      <c r="AL7369" s="12">
        <f>DATE(YEAR(tbl_LoanData[[#This Row],[Application Date]]),MONTH(tbl_LoanData[[#This Row],[Application Date]]),1)</f>
        <v>46204</v>
      </c>
      <c r="AM7369" s="14">
        <f ca="1">IF(AND(tbl_LoanData[[#This Row],[Application Date]]&gt;=EOMONTH(TODAY(),-1)+1,tbl_LoanData[[#This Row],[Application Date]]&lt;=TODAY()),tbl_LoanData[[#This Row],[Loan Amount]],0)</f>
        <v>0</v>
      </c>
      <c r="AN7369" s="14">
        <f>tbl_LoanData[[#This Row],[Amount Paid]]-(Q7369-X7369)</f>
        <v>479923.39999999991</v>
      </c>
      <c r="AO7369" s="14">
        <f>IF(tbl_LoanData[[#This Row],[Application Status]]="Approved",1,0)</f>
        <v>1</v>
      </c>
      <c r="AP7369" s="22" t="str">
        <f t="shared" ca="1" si="346"/>
        <v/>
      </c>
      <c r="AQ7369" s="22" t="str">
        <f t="shared" ca="1" si="347"/>
        <v/>
      </c>
    </row>
    <row r="7370" spans="1:43" ht="14.4" customHeight="1" x14ac:dyDescent="0.3">
      <c r="A7370" s="2" t="s">
        <v>2757</v>
      </c>
      <c r="B7370" s="2" t="s">
        <v>2758</v>
      </c>
      <c r="C7370" s="2" t="s">
        <v>429</v>
      </c>
      <c r="D7370" s="2" t="s">
        <v>161</v>
      </c>
      <c r="E7370" s="2" t="s">
        <v>92</v>
      </c>
      <c r="F7370" s="2">
        <v>51</v>
      </c>
      <c r="G7370" s="2" t="s">
        <v>83</v>
      </c>
      <c r="H7370" s="2" t="s">
        <v>233</v>
      </c>
      <c r="I7370" s="2" t="s">
        <v>46</v>
      </c>
      <c r="J7370" s="3">
        <v>46212</v>
      </c>
      <c r="K7370" s="3">
        <v>46214</v>
      </c>
      <c r="L7370" s="2" t="s">
        <v>41</v>
      </c>
      <c r="M7370" s="2" t="s">
        <v>184</v>
      </c>
      <c r="N7370" s="2" t="s">
        <v>185</v>
      </c>
      <c r="O7370" s="4">
        <v>2302000</v>
      </c>
      <c r="P7370" s="4">
        <v>513800</v>
      </c>
      <c r="Q7370" s="4">
        <v>1788200</v>
      </c>
      <c r="R7370" s="2">
        <v>36</v>
      </c>
      <c r="S7370" s="5">
        <v>6.5</v>
      </c>
      <c r="T7370" s="4">
        <v>59358.31</v>
      </c>
      <c r="U7370" s="2" t="s">
        <v>73</v>
      </c>
      <c r="V7370" s="2" t="s">
        <v>74</v>
      </c>
      <c r="W7370" s="4">
        <v>59358.31</v>
      </c>
      <c r="X7370" s="4">
        <v>2077540.69</v>
      </c>
      <c r="Y7370" s="4">
        <v>2136899</v>
      </c>
      <c r="Z7370" s="2">
        <v>0</v>
      </c>
      <c r="AA7370" s="2" t="s">
        <v>56</v>
      </c>
      <c r="AB7370" s="2" t="s">
        <v>15735</v>
      </c>
      <c r="AC7370" s="2" t="s">
        <v>121</v>
      </c>
      <c r="AD7370" s="2" t="s">
        <v>76</v>
      </c>
      <c r="AE7370" s="5">
        <v>77.680000000000007</v>
      </c>
      <c r="AF7370" s="2">
        <v>0</v>
      </c>
      <c r="AG7370" s="2" t="s">
        <v>77</v>
      </c>
      <c r="AH7370" s="2">
        <v>2</v>
      </c>
      <c r="AI7370" s="6" t="str">
        <f t="shared" si="345"/>
        <v>45-54</v>
      </c>
      <c r="AJ7370" s="11">
        <f>YEAR(tbl_LoanData[[#This Row],[Application Date]])</f>
        <v>2026</v>
      </c>
      <c r="AK7370" s="11" t="str">
        <f>TEXT(tbl_LoanData[[#This Row],[Application Date]],"MMMM")</f>
        <v>July</v>
      </c>
      <c r="AL7370" s="12">
        <f>DATE(YEAR(tbl_LoanData[[#This Row],[Application Date]]),MONTH(tbl_LoanData[[#This Row],[Application Date]]),1)</f>
        <v>46204</v>
      </c>
      <c r="AM7370" s="14">
        <f ca="1">IF(AND(tbl_LoanData[[#This Row],[Application Date]]&gt;=EOMONTH(TODAY(),-1)+1,tbl_LoanData[[#This Row],[Application Date]]&lt;=TODAY()),tbl_LoanData[[#This Row],[Loan Amount]],0)</f>
        <v>0</v>
      </c>
      <c r="AN7370" s="14">
        <f>tbl_LoanData[[#This Row],[Amount Paid]]-(Q7370-X7370)</f>
        <v>348698.99999999994</v>
      </c>
      <c r="AO7370" s="14">
        <f>IF(tbl_LoanData[[#This Row],[Application Status]]="Approved",1,0)</f>
        <v>1</v>
      </c>
      <c r="AP7370" s="22" t="str">
        <f t="shared" ca="1" si="346"/>
        <v/>
      </c>
      <c r="AQ7370" s="22" t="str">
        <f t="shared" ca="1" si="347"/>
        <v/>
      </c>
    </row>
    <row r="7371" spans="1:43" ht="14.4" customHeight="1" x14ac:dyDescent="0.3">
      <c r="A7371" s="2" t="s">
        <v>2823</v>
      </c>
      <c r="B7371" s="2" t="s">
        <v>2824</v>
      </c>
      <c r="C7371" s="2" t="s">
        <v>331</v>
      </c>
      <c r="D7371" s="2" t="s">
        <v>189</v>
      </c>
      <c r="E7371" s="2" t="s">
        <v>406</v>
      </c>
      <c r="F7371" s="2">
        <v>51</v>
      </c>
      <c r="G7371" s="2" t="s">
        <v>83</v>
      </c>
      <c r="H7371" s="2" t="s">
        <v>237</v>
      </c>
      <c r="I7371" s="2" t="s">
        <v>48</v>
      </c>
      <c r="J7371" s="3">
        <v>46205</v>
      </c>
      <c r="K7371" s="3"/>
      <c r="L7371" s="2" t="s">
        <v>36</v>
      </c>
      <c r="M7371" s="2" t="s">
        <v>111</v>
      </c>
      <c r="N7371" s="2" t="s">
        <v>350</v>
      </c>
      <c r="O7371" s="4">
        <v>1677000</v>
      </c>
      <c r="P7371" s="4">
        <v>437300</v>
      </c>
      <c r="Q7371" s="4">
        <v>1239700</v>
      </c>
      <c r="R7371" s="2">
        <v>18</v>
      </c>
      <c r="S7371" s="5">
        <v>6.81</v>
      </c>
      <c r="T7371" s="4">
        <v>75907.520000000004</v>
      </c>
      <c r="U7371" s="2" t="s">
        <v>113</v>
      </c>
      <c r="V7371" s="2" t="s">
        <v>97</v>
      </c>
      <c r="W7371" s="4">
        <v>0</v>
      </c>
      <c r="X7371" s="4">
        <v>0</v>
      </c>
      <c r="Y7371" s="4">
        <v>1366335.36</v>
      </c>
      <c r="Z7371" s="2">
        <v>0</v>
      </c>
      <c r="AA7371" s="2" t="s">
        <v>97</v>
      </c>
      <c r="AB7371" s="2" t="s">
        <v>15730</v>
      </c>
      <c r="AC7371" s="2" t="s">
        <v>360</v>
      </c>
      <c r="AD7371" s="2" t="s">
        <v>76</v>
      </c>
      <c r="AE7371" s="5">
        <v>73.92</v>
      </c>
      <c r="AF7371" s="2">
        <v>0</v>
      </c>
      <c r="AG7371" s="2" t="s">
        <v>97</v>
      </c>
      <c r="AH7371" s="2"/>
      <c r="AI7371" s="6" t="str">
        <f t="shared" si="345"/>
        <v>45-54</v>
      </c>
      <c r="AJ7371" s="11">
        <f>YEAR(tbl_LoanData[[#This Row],[Application Date]])</f>
        <v>2026</v>
      </c>
      <c r="AK7371" s="11" t="str">
        <f>TEXT(tbl_LoanData[[#This Row],[Application Date]],"MMMM")</f>
        <v>July</v>
      </c>
      <c r="AL7371" s="12">
        <f>DATE(YEAR(tbl_LoanData[[#This Row],[Application Date]]),MONTH(tbl_LoanData[[#This Row],[Application Date]]),1)</f>
        <v>46204</v>
      </c>
      <c r="AM7371" s="14">
        <f ca="1">IF(AND(tbl_LoanData[[#This Row],[Application Date]]&gt;=EOMONTH(TODAY(),-1)+1,tbl_LoanData[[#This Row],[Application Date]]&lt;=TODAY()),tbl_LoanData[[#This Row],[Loan Amount]],0)</f>
        <v>0</v>
      </c>
      <c r="AN7371" s="14">
        <f>tbl_LoanData[[#This Row],[Amount Paid]]-(Q7371-X7371)</f>
        <v>-1239700</v>
      </c>
      <c r="AO7371" s="14">
        <f>IF(tbl_LoanData[[#This Row],[Application Status]]="Approved",1,0)</f>
        <v>0</v>
      </c>
      <c r="AP7371" s="22" t="str">
        <f t="shared" ca="1" si="346"/>
        <v/>
      </c>
      <c r="AQ7371" s="22" t="str">
        <f t="shared" ca="1" si="347"/>
        <v/>
      </c>
    </row>
    <row r="7372" spans="1:43" ht="14.4" customHeight="1" x14ac:dyDescent="0.3">
      <c r="A7372" s="2" t="s">
        <v>2909</v>
      </c>
      <c r="B7372" s="2" t="s">
        <v>2910</v>
      </c>
      <c r="C7372" s="2" t="s">
        <v>142</v>
      </c>
      <c r="D7372" s="2" t="s">
        <v>142</v>
      </c>
      <c r="E7372" s="2" t="s">
        <v>182</v>
      </c>
      <c r="F7372" s="2">
        <v>21</v>
      </c>
      <c r="G7372" s="2" t="s">
        <v>83</v>
      </c>
      <c r="H7372" s="2" t="s">
        <v>110</v>
      </c>
      <c r="I7372" s="2" t="s">
        <v>46</v>
      </c>
      <c r="J7372" s="3">
        <v>46232</v>
      </c>
      <c r="K7372" s="3">
        <v>46244</v>
      </c>
      <c r="L7372" s="2" t="s">
        <v>37</v>
      </c>
      <c r="M7372" s="2" t="s">
        <v>199</v>
      </c>
      <c r="N7372" s="2" t="s">
        <v>319</v>
      </c>
      <c r="O7372" s="4">
        <v>98000</v>
      </c>
      <c r="P7372" s="4">
        <v>33500</v>
      </c>
      <c r="Q7372" s="4">
        <v>64500</v>
      </c>
      <c r="R7372" s="2">
        <v>36</v>
      </c>
      <c r="S7372" s="5">
        <v>13.59</v>
      </c>
      <c r="T7372" s="4">
        <v>2522.13</v>
      </c>
      <c r="U7372" s="2" t="s">
        <v>73</v>
      </c>
      <c r="V7372" s="2" t="s">
        <v>74</v>
      </c>
      <c r="W7372" s="4">
        <v>0</v>
      </c>
      <c r="X7372" s="4">
        <v>90796.65</v>
      </c>
      <c r="Y7372" s="4">
        <v>90796.65</v>
      </c>
      <c r="Z7372" s="2">
        <v>0</v>
      </c>
      <c r="AA7372" s="2" t="s">
        <v>56</v>
      </c>
      <c r="AB7372" s="2" t="s">
        <v>15734</v>
      </c>
      <c r="AC7372" s="2" t="s">
        <v>332</v>
      </c>
      <c r="AD7372" s="2" t="s">
        <v>76</v>
      </c>
      <c r="AE7372" s="5">
        <v>65.819999999999993</v>
      </c>
      <c r="AF7372" s="2">
        <v>0</v>
      </c>
      <c r="AG7372" s="2" t="s">
        <v>77</v>
      </c>
      <c r="AH7372" s="2">
        <v>12</v>
      </c>
      <c r="AI7372" s="6" t="str">
        <f t="shared" si="345"/>
        <v>18-24</v>
      </c>
      <c r="AJ7372" s="11">
        <f>YEAR(tbl_LoanData[[#This Row],[Application Date]])</f>
        <v>2026</v>
      </c>
      <c r="AK7372" s="11" t="str">
        <f>TEXT(tbl_LoanData[[#This Row],[Application Date]],"MMMM")</f>
        <v>July</v>
      </c>
      <c r="AL7372" s="12">
        <f>DATE(YEAR(tbl_LoanData[[#This Row],[Application Date]]),MONTH(tbl_LoanData[[#This Row],[Application Date]]),1)</f>
        <v>46204</v>
      </c>
      <c r="AM7372" s="14">
        <f ca="1">IF(AND(tbl_LoanData[[#This Row],[Application Date]]&gt;=EOMONTH(TODAY(),-1)+1,tbl_LoanData[[#This Row],[Application Date]]&lt;=TODAY()),tbl_LoanData[[#This Row],[Loan Amount]],0)</f>
        <v>0</v>
      </c>
      <c r="AN7372" s="14">
        <f>tbl_LoanData[[#This Row],[Amount Paid]]-(Q7372-X7372)</f>
        <v>26296.649999999994</v>
      </c>
      <c r="AO7372" s="14">
        <f>IF(tbl_LoanData[[#This Row],[Application Status]]="Approved",1,0)</f>
        <v>1</v>
      </c>
      <c r="AP7372" s="22" t="str">
        <f t="shared" ca="1" si="346"/>
        <v/>
      </c>
      <c r="AQ7372" s="22" t="str">
        <f t="shared" ca="1" si="347"/>
        <v/>
      </c>
    </row>
    <row r="7373" spans="1:43" ht="14.4" customHeight="1" x14ac:dyDescent="0.3">
      <c r="A7373" s="2" t="s">
        <v>2971</v>
      </c>
      <c r="B7373" s="2" t="s">
        <v>2972</v>
      </c>
      <c r="C7373" s="2" t="s">
        <v>435</v>
      </c>
      <c r="D7373" s="2" t="s">
        <v>118</v>
      </c>
      <c r="E7373" s="2" t="s">
        <v>183</v>
      </c>
      <c r="F7373" s="2">
        <v>57</v>
      </c>
      <c r="G7373" s="2" t="s">
        <v>83</v>
      </c>
      <c r="H7373" s="2" t="s">
        <v>143</v>
      </c>
      <c r="I7373" s="2" t="s">
        <v>46</v>
      </c>
      <c r="J7373" s="3">
        <v>46214</v>
      </c>
      <c r="K7373" s="3">
        <v>46222</v>
      </c>
      <c r="L7373" s="2" t="s">
        <v>40</v>
      </c>
      <c r="M7373" s="2" t="s">
        <v>111</v>
      </c>
      <c r="N7373" s="2" t="s">
        <v>369</v>
      </c>
      <c r="O7373" s="4">
        <v>900000</v>
      </c>
      <c r="P7373" s="4">
        <v>330500</v>
      </c>
      <c r="Q7373" s="4">
        <v>569500</v>
      </c>
      <c r="R7373" s="2">
        <v>48</v>
      </c>
      <c r="S7373" s="5">
        <v>6.12</v>
      </c>
      <c r="T7373" s="4">
        <v>14769.03</v>
      </c>
      <c r="U7373" s="2" t="s">
        <v>73</v>
      </c>
      <c r="V7373" s="2" t="s">
        <v>74</v>
      </c>
      <c r="W7373" s="4">
        <v>14769.03</v>
      </c>
      <c r="X7373" s="4">
        <v>694144.57</v>
      </c>
      <c r="Y7373" s="4">
        <v>708913.6</v>
      </c>
      <c r="Z7373" s="2">
        <v>0</v>
      </c>
      <c r="AA7373" s="2" t="s">
        <v>56</v>
      </c>
      <c r="AB7373" s="2" t="s">
        <v>15732</v>
      </c>
      <c r="AC7373" s="2" t="s">
        <v>106</v>
      </c>
      <c r="AD7373" s="2" t="s">
        <v>76</v>
      </c>
      <c r="AE7373" s="5">
        <v>63.28</v>
      </c>
      <c r="AF7373" s="2">
        <v>0</v>
      </c>
      <c r="AG7373" s="2" t="s">
        <v>77</v>
      </c>
      <c r="AH7373" s="2">
        <v>8</v>
      </c>
      <c r="AI7373" s="6" t="str">
        <f t="shared" si="345"/>
        <v>55-64</v>
      </c>
      <c r="AJ7373" s="11">
        <f>YEAR(tbl_LoanData[[#This Row],[Application Date]])</f>
        <v>2026</v>
      </c>
      <c r="AK7373" s="11" t="str">
        <f>TEXT(tbl_LoanData[[#This Row],[Application Date]],"MMMM")</f>
        <v>July</v>
      </c>
      <c r="AL7373" s="12">
        <f>DATE(YEAR(tbl_LoanData[[#This Row],[Application Date]]),MONTH(tbl_LoanData[[#This Row],[Application Date]]),1)</f>
        <v>46204</v>
      </c>
      <c r="AM7373" s="14">
        <f ca="1">IF(AND(tbl_LoanData[[#This Row],[Application Date]]&gt;=EOMONTH(TODAY(),-1)+1,tbl_LoanData[[#This Row],[Application Date]]&lt;=TODAY()),tbl_LoanData[[#This Row],[Loan Amount]],0)</f>
        <v>0</v>
      </c>
      <c r="AN7373" s="14">
        <f>tbl_LoanData[[#This Row],[Amount Paid]]-(Q7373-X7373)</f>
        <v>139413.59999999995</v>
      </c>
      <c r="AO7373" s="14">
        <f>IF(tbl_LoanData[[#This Row],[Application Status]]="Approved",1,0)</f>
        <v>1</v>
      </c>
      <c r="AP7373" s="22" t="str">
        <f t="shared" ca="1" si="346"/>
        <v/>
      </c>
      <c r="AQ7373" s="22" t="str">
        <f t="shared" ca="1" si="347"/>
        <v/>
      </c>
    </row>
    <row r="7374" spans="1:43" x14ac:dyDescent="0.3">
      <c r="A7374" s="2" t="s">
        <v>2993</v>
      </c>
      <c r="B7374" s="2" t="s">
        <v>2994</v>
      </c>
      <c r="C7374" s="2" t="s">
        <v>949</v>
      </c>
      <c r="D7374" s="2" t="s">
        <v>67</v>
      </c>
      <c r="E7374" s="2" t="s">
        <v>176</v>
      </c>
      <c r="F7374" s="2">
        <v>22</v>
      </c>
      <c r="G7374" s="2" t="s">
        <v>83</v>
      </c>
      <c r="H7374" s="2" t="s">
        <v>307</v>
      </c>
      <c r="I7374" s="2" t="s">
        <v>43</v>
      </c>
      <c r="J7374" s="3">
        <v>46204</v>
      </c>
      <c r="K7374" s="3"/>
      <c r="L7374" s="2" t="s">
        <v>39</v>
      </c>
      <c r="M7374" s="2" t="s">
        <v>167</v>
      </c>
      <c r="N7374" s="2" t="s">
        <v>491</v>
      </c>
      <c r="O7374" s="4">
        <v>1500000</v>
      </c>
      <c r="P7374" s="4">
        <v>589000</v>
      </c>
      <c r="Q7374" s="4">
        <v>911000</v>
      </c>
      <c r="R7374" s="2">
        <v>36</v>
      </c>
      <c r="S7374" s="5">
        <v>10</v>
      </c>
      <c r="T7374" s="4">
        <v>32897.22</v>
      </c>
      <c r="U7374" s="2" t="s">
        <v>113</v>
      </c>
      <c r="V7374" s="2" t="s">
        <v>97</v>
      </c>
      <c r="W7374" s="4">
        <v>0</v>
      </c>
      <c r="X7374" s="4">
        <v>0</v>
      </c>
      <c r="Y7374" s="4">
        <v>1184300</v>
      </c>
      <c r="Z7374" s="2">
        <v>0</v>
      </c>
      <c r="AA7374" s="2" t="s">
        <v>97</v>
      </c>
      <c r="AB7374" s="2" t="s">
        <v>15734</v>
      </c>
      <c r="AC7374" s="2" t="s">
        <v>146</v>
      </c>
      <c r="AD7374" s="2" t="s">
        <v>76</v>
      </c>
      <c r="AE7374" s="5">
        <v>60.73</v>
      </c>
      <c r="AF7374" s="2">
        <v>0</v>
      </c>
      <c r="AG7374" s="2" t="s">
        <v>97</v>
      </c>
      <c r="AH7374" s="2"/>
      <c r="AI7374" s="6" t="str">
        <f t="shared" si="345"/>
        <v>18-24</v>
      </c>
      <c r="AJ7374" s="11">
        <f>YEAR(tbl_LoanData[[#This Row],[Application Date]])</f>
        <v>2026</v>
      </c>
      <c r="AK7374" s="11" t="str">
        <f>TEXT(tbl_LoanData[[#This Row],[Application Date]],"MMMM")</f>
        <v>July</v>
      </c>
      <c r="AL7374" s="12">
        <f>DATE(YEAR(tbl_LoanData[[#This Row],[Application Date]]),MONTH(tbl_LoanData[[#This Row],[Application Date]]),1)</f>
        <v>46204</v>
      </c>
      <c r="AM7374" s="14">
        <f ca="1">IF(AND(tbl_LoanData[[#This Row],[Application Date]]&gt;=EOMONTH(TODAY(),-1)+1,tbl_LoanData[[#This Row],[Application Date]]&lt;=TODAY()),tbl_LoanData[[#This Row],[Loan Amount]],0)</f>
        <v>0</v>
      </c>
      <c r="AN7374" s="14">
        <f>tbl_LoanData[[#This Row],[Amount Paid]]-(Q7374-X7374)</f>
        <v>-911000</v>
      </c>
      <c r="AO7374" s="14">
        <f>IF(tbl_LoanData[[#This Row],[Application Status]]="Approved",1,0)</f>
        <v>0</v>
      </c>
      <c r="AP7374" s="22" t="str">
        <f t="shared" ca="1" si="346"/>
        <v/>
      </c>
      <c r="AQ7374" s="22" t="str">
        <f t="shared" ca="1" si="347"/>
        <v/>
      </c>
    </row>
    <row r="7375" spans="1:43" ht="14.4" customHeight="1" x14ac:dyDescent="0.3">
      <c r="A7375" s="2" t="s">
        <v>3061</v>
      </c>
      <c r="B7375" s="2" t="s">
        <v>3062</v>
      </c>
      <c r="C7375" s="2" t="s">
        <v>338</v>
      </c>
      <c r="D7375" s="2" t="s">
        <v>81</v>
      </c>
      <c r="E7375" s="2" t="s">
        <v>402</v>
      </c>
      <c r="F7375" s="2">
        <v>32</v>
      </c>
      <c r="G7375" s="2" t="s">
        <v>83</v>
      </c>
      <c r="H7375" s="2" t="s">
        <v>278</v>
      </c>
      <c r="I7375" s="2" t="s">
        <v>45</v>
      </c>
      <c r="J7375" s="3">
        <v>46222</v>
      </c>
      <c r="K7375" s="3">
        <v>46230</v>
      </c>
      <c r="L7375" s="2" t="s">
        <v>38</v>
      </c>
      <c r="M7375" s="2" t="s">
        <v>144</v>
      </c>
      <c r="N7375" s="2" t="s">
        <v>382</v>
      </c>
      <c r="O7375" s="4">
        <v>1513000</v>
      </c>
      <c r="P7375" s="4">
        <v>430100</v>
      </c>
      <c r="Q7375" s="4">
        <v>1082900</v>
      </c>
      <c r="R7375" s="2">
        <v>48</v>
      </c>
      <c r="S7375" s="5">
        <v>14.22</v>
      </c>
      <c r="T7375" s="4">
        <v>35392.78</v>
      </c>
      <c r="U7375" s="2" t="s">
        <v>73</v>
      </c>
      <c r="V7375" s="2" t="s">
        <v>74</v>
      </c>
      <c r="W7375" s="4">
        <v>0</v>
      </c>
      <c r="X7375" s="4">
        <v>1698853.52</v>
      </c>
      <c r="Y7375" s="4">
        <v>1698853.52</v>
      </c>
      <c r="Z7375" s="2">
        <v>0</v>
      </c>
      <c r="AA7375" s="2" t="s">
        <v>56</v>
      </c>
      <c r="AB7375" s="2" t="s">
        <v>15730</v>
      </c>
      <c r="AC7375" s="2" t="s">
        <v>106</v>
      </c>
      <c r="AD7375" s="2" t="s">
        <v>76</v>
      </c>
      <c r="AE7375" s="5">
        <v>71.569999999999993</v>
      </c>
      <c r="AF7375" s="2">
        <v>0</v>
      </c>
      <c r="AG7375" s="2" t="s">
        <v>77</v>
      </c>
      <c r="AH7375" s="2">
        <v>8</v>
      </c>
      <c r="AI7375" s="6" t="str">
        <f t="shared" si="345"/>
        <v>25-34</v>
      </c>
      <c r="AJ7375" s="11">
        <f>YEAR(tbl_LoanData[[#This Row],[Application Date]])</f>
        <v>2026</v>
      </c>
      <c r="AK7375" s="11" t="str">
        <f>TEXT(tbl_LoanData[[#This Row],[Application Date]],"MMMM")</f>
        <v>July</v>
      </c>
      <c r="AL7375" s="12">
        <f>DATE(YEAR(tbl_LoanData[[#This Row],[Application Date]]),MONTH(tbl_LoanData[[#This Row],[Application Date]]),1)</f>
        <v>46204</v>
      </c>
      <c r="AM7375" s="14">
        <f ca="1">IF(AND(tbl_LoanData[[#This Row],[Application Date]]&gt;=EOMONTH(TODAY(),-1)+1,tbl_LoanData[[#This Row],[Application Date]]&lt;=TODAY()),tbl_LoanData[[#This Row],[Loan Amount]],0)</f>
        <v>0</v>
      </c>
      <c r="AN7375" s="14">
        <f>tbl_LoanData[[#This Row],[Amount Paid]]-(Q7375-X7375)</f>
        <v>615953.52</v>
      </c>
      <c r="AO7375" s="14">
        <f>IF(tbl_LoanData[[#This Row],[Application Status]]="Approved",1,0)</f>
        <v>1</v>
      </c>
      <c r="AP7375" s="22" t="str">
        <f t="shared" ca="1" si="346"/>
        <v/>
      </c>
      <c r="AQ7375" s="22" t="str">
        <f t="shared" ca="1" si="347"/>
        <v/>
      </c>
    </row>
    <row r="7376" spans="1:43" ht="14.4" customHeight="1" x14ac:dyDescent="0.3">
      <c r="A7376" s="2" t="s">
        <v>3171</v>
      </c>
      <c r="B7376" s="2" t="s">
        <v>3172</v>
      </c>
      <c r="C7376" s="2" t="s">
        <v>546</v>
      </c>
      <c r="D7376" s="2" t="s">
        <v>81</v>
      </c>
      <c r="E7376" s="2" t="s">
        <v>385</v>
      </c>
      <c r="F7376" s="2">
        <v>25</v>
      </c>
      <c r="G7376" s="2" t="s">
        <v>83</v>
      </c>
      <c r="H7376" s="2" t="s">
        <v>233</v>
      </c>
      <c r="I7376" s="2" t="s">
        <v>46</v>
      </c>
      <c r="J7376" s="3">
        <v>46215</v>
      </c>
      <c r="K7376" s="3">
        <v>46221</v>
      </c>
      <c r="L7376" s="2" t="s">
        <v>37</v>
      </c>
      <c r="M7376" s="2" t="s">
        <v>104</v>
      </c>
      <c r="N7376" s="2" t="s">
        <v>286</v>
      </c>
      <c r="O7376" s="4">
        <v>132000</v>
      </c>
      <c r="P7376" s="4">
        <v>45300</v>
      </c>
      <c r="Q7376" s="4">
        <v>86700</v>
      </c>
      <c r="R7376" s="2">
        <v>60</v>
      </c>
      <c r="S7376" s="5">
        <v>12.51</v>
      </c>
      <c r="T7376" s="4">
        <v>2348.85</v>
      </c>
      <c r="U7376" s="2" t="s">
        <v>73</v>
      </c>
      <c r="V7376" s="2" t="s">
        <v>74</v>
      </c>
      <c r="W7376" s="4">
        <v>0</v>
      </c>
      <c r="X7376" s="4">
        <v>140930.85</v>
      </c>
      <c r="Y7376" s="4">
        <v>140930.85</v>
      </c>
      <c r="Z7376" s="2">
        <v>28</v>
      </c>
      <c r="AA7376" s="2" t="s">
        <v>57</v>
      </c>
      <c r="AB7376" s="2" t="s">
        <v>15731</v>
      </c>
      <c r="AC7376" s="2" t="s">
        <v>360</v>
      </c>
      <c r="AD7376" s="2" t="s">
        <v>76</v>
      </c>
      <c r="AE7376" s="5">
        <v>65.680000000000007</v>
      </c>
      <c r="AF7376" s="2">
        <v>1</v>
      </c>
      <c r="AG7376" s="2" t="s">
        <v>77</v>
      </c>
      <c r="AH7376" s="2">
        <v>6</v>
      </c>
      <c r="AI7376" s="6" t="str">
        <f t="shared" si="345"/>
        <v>25-34</v>
      </c>
      <c r="AJ7376" s="11">
        <f>YEAR(tbl_LoanData[[#This Row],[Application Date]])</f>
        <v>2026</v>
      </c>
      <c r="AK7376" s="11" t="str">
        <f>TEXT(tbl_LoanData[[#This Row],[Application Date]],"MMMM")</f>
        <v>July</v>
      </c>
      <c r="AL7376" s="12">
        <f>DATE(YEAR(tbl_LoanData[[#This Row],[Application Date]]),MONTH(tbl_LoanData[[#This Row],[Application Date]]),1)</f>
        <v>46204</v>
      </c>
      <c r="AM7376" s="14">
        <f ca="1">IF(AND(tbl_LoanData[[#This Row],[Application Date]]&gt;=EOMONTH(TODAY(),-1)+1,tbl_LoanData[[#This Row],[Application Date]]&lt;=TODAY()),tbl_LoanData[[#This Row],[Loan Amount]],0)</f>
        <v>0</v>
      </c>
      <c r="AN7376" s="14">
        <f>tbl_LoanData[[#This Row],[Amount Paid]]-(Q7376-X7376)</f>
        <v>54230.850000000006</v>
      </c>
      <c r="AO7376" s="14">
        <f>IF(tbl_LoanData[[#This Row],[Application Status]]="Approved",1,0)</f>
        <v>1</v>
      </c>
      <c r="AP7376" s="22" t="str">
        <f t="shared" ca="1" si="346"/>
        <v/>
      </c>
      <c r="AQ7376" s="22" t="str">
        <f t="shared" ca="1" si="347"/>
        <v/>
      </c>
    </row>
    <row r="7377" spans="1:43" ht="14.4" customHeight="1" x14ac:dyDescent="0.3">
      <c r="A7377" s="2" t="s">
        <v>3263</v>
      </c>
      <c r="B7377" s="2" t="s">
        <v>3264</v>
      </c>
      <c r="C7377" s="2" t="s">
        <v>216</v>
      </c>
      <c r="D7377" s="2" t="s">
        <v>134</v>
      </c>
      <c r="E7377" s="2" t="s">
        <v>465</v>
      </c>
      <c r="F7377" s="2">
        <v>59</v>
      </c>
      <c r="G7377" s="2" t="s">
        <v>83</v>
      </c>
      <c r="H7377" s="2" t="s">
        <v>151</v>
      </c>
      <c r="I7377" s="2" t="s">
        <v>46</v>
      </c>
      <c r="J7377" s="3">
        <v>46230</v>
      </c>
      <c r="K7377" s="3">
        <v>46249</v>
      </c>
      <c r="L7377" s="2" t="s">
        <v>38</v>
      </c>
      <c r="M7377" s="2" t="s">
        <v>85</v>
      </c>
      <c r="N7377" s="2" t="s">
        <v>314</v>
      </c>
      <c r="O7377" s="4">
        <v>1669000</v>
      </c>
      <c r="P7377" s="4">
        <v>491100</v>
      </c>
      <c r="Q7377" s="4">
        <v>1177900</v>
      </c>
      <c r="R7377" s="2">
        <v>18</v>
      </c>
      <c r="S7377" s="5">
        <v>7.89</v>
      </c>
      <c r="T7377" s="4">
        <v>73183.58</v>
      </c>
      <c r="U7377" s="2" t="s">
        <v>73</v>
      </c>
      <c r="V7377" s="2" t="s">
        <v>74</v>
      </c>
      <c r="W7377" s="4">
        <v>0</v>
      </c>
      <c r="X7377" s="4">
        <v>1317304.47</v>
      </c>
      <c r="Y7377" s="4">
        <v>1317304.47</v>
      </c>
      <c r="Z7377" s="2">
        <v>0</v>
      </c>
      <c r="AA7377" s="2" t="s">
        <v>56</v>
      </c>
      <c r="AB7377" s="2" t="s">
        <v>15727</v>
      </c>
      <c r="AC7377" s="2" t="s">
        <v>129</v>
      </c>
      <c r="AD7377" s="2" t="s">
        <v>76</v>
      </c>
      <c r="AE7377" s="5">
        <v>70.58</v>
      </c>
      <c r="AF7377" s="2">
        <v>0</v>
      </c>
      <c r="AG7377" s="2" t="s">
        <v>77</v>
      </c>
      <c r="AH7377" s="2">
        <v>19</v>
      </c>
      <c r="AI7377" s="6" t="str">
        <f t="shared" si="345"/>
        <v>55-64</v>
      </c>
      <c r="AJ7377" s="11">
        <f>YEAR(tbl_LoanData[[#This Row],[Application Date]])</f>
        <v>2026</v>
      </c>
      <c r="AK7377" s="11" t="str">
        <f>TEXT(tbl_LoanData[[#This Row],[Application Date]],"MMMM")</f>
        <v>July</v>
      </c>
      <c r="AL7377" s="12">
        <f>DATE(YEAR(tbl_LoanData[[#This Row],[Application Date]]),MONTH(tbl_LoanData[[#This Row],[Application Date]]),1)</f>
        <v>46204</v>
      </c>
      <c r="AM7377" s="14">
        <f ca="1">IF(AND(tbl_LoanData[[#This Row],[Application Date]]&gt;=EOMONTH(TODAY(),-1)+1,tbl_LoanData[[#This Row],[Application Date]]&lt;=TODAY()),tbl_LoanData[[#This Row],[Loan Amount]],0)</f>
        <v>0</v>
      </c>
      <c r="AN7377" s="14">
        <f>tbl_LoanData[[#This Row],[Amount Paid]]-(Q7377-X7377)</f>
        <v>139404.46999999997</v>
      </c>
      <c r="AO7377" s="14">
        <f>IF(tbl_LoanData[[#This Row],[Application Status]]="Approved",1,0)</f>
        <v>1</v>
      </c>
      <c r="AP7377" s="22" t="str">
        <f t="shared" ca="1" si="346"/>
        <v/>
      </c>
      <c r="AQ7377" s="22" t="str">
        <f t="shared" ca="1" si="347"/>
        <v/>
      </c>
    </row>
    <row r="7378" spans="1:43" ht="14.4" customHeight="1" x14ac:dyDescent="0.3">
      <c r="A7378" s="2" t="s">
        <v>3277</v>
      </c>
      <c r="B7378" s="2" t="s">
        <v>3278</v>
      </c>
      <c r="C7378" s="2" t="s">
        <v>393</v>
      </c>
      <c r="D7378" s="2" t="s">
        <v>232</v>
      </c>
      <c r="E7378" s="2" t="s">
        <v>165</v>
      </c>
      <c r="F7378" s="2">
        <v>63</v>
      </c>
      <c r="G7378" s="2" t="s">
        <v>83</v>
      </c>
      <c r="H7378" s="2" t="s">
        <v>398</v>
      </c>
      <c r="I7378" s="2" t="s">
        <v>46</v>
      </c>
      <c r="J7378" s="3">
        <v>46225</v>
      </c>
      <c r="K7378" s="3">
        <v>46238</v>
      </c>
      <c r="L7378" s="2" t="s">
        <v>37</v>
      </c>
      <c r="M7378" s="2" t="s">
        <v>260</v>
      </c>
      <c r="N7378" s="2" t="s">
        <v>745</v>
      </c>
      <c r="O7378" s="4">
        <v>120000</v>
      </c>
      <c r="P7378" s="4">
        <v>16400</v>
      </c>
      <c r="Q7378" s="4">
        <v>103600</v>
      </c>
      <c r="R7378" s="2">
        <v>60</v>
      </c>
      <c r="S7378" s="5">
        <v>11.47</v>
      </c>
      <c r="T7378" s="4">
        <v>2716.91</v>
      </c>
      <c r="U7378" s="2" t="s">
        <v>73</v>
      </c>
      <c r="V7378" s="2" t="s">
        <v>74</v>
      </c>
      <c r="W7378" s="4">
        <v>0</v>
      </c>
      <c r="X7378" s="4">
        <v>163014.6</v>
      </c>
      <c r="Y7378" s="4">
        <v>163014.6</v>
      </c>
      <c r="Z7378" s="2">
        <v>0</v>
      </c>
      <c r="AA7378" s="2" t="s">
        <v>56</v>
      </c>
      <c r="AB7378" s="2" t="s">
        <v>15727</v>
      </c>
      <c r="AC7378" s="2" t="s">
        <v>332</v>
      </c>
      <c r="AD7378" s="2" t="s">
        <v>76</v>
      </c>
      <c r="AE7378" s="5">
        <v>86.33</v>
      </c>
      <c r="AF7378" s="2">
        <v>0</v>
      </c>
      <c r="AG7378" s="2" t="s">
        <v>77</v>
      </c>
      <c r="AH7378" s="2">
        <v>13</v>
      </c>
      <c r="AI7378" s="6" t="str">
        <f t="shared" si="345"/>
        <v>55-64</v>
      </c>
      <c r="AJ7378" s="11">
        <f>YEAR(tbl_LoanData[[#This Row],[Application Date]])</f>
        <v>2026</v>
      </c>
      <c r="AK7378" s="11" t="str">
        <f>TEXT(tbl_LoanData[[#This Row],[Application Date]],"MMMM")</f>
        <v>July</v>
      </c>
      <c r="AL7378" s="12">
        <f>DATE(YEAR(tbl_LoanData[[#This Row],[Application Date]]),MONTH(tbl_LoanData[[#This Row],[Application Date]]),1)</f>
        <v>46204</v>
      </c>
      <c r="AM7378" s="14">
        <f ca="1">IF(AND(tbl_LoanData[[#This Row],[Application Date]]&gt;=EOMONTH(TODAY(),-1)+1,tbl_LoanData[[#This Row],[Application Date]]&lt;=TODAY()),tbl_LoanData[[#This Row],[Loan Amount]],0)</f>
        <v>0</v>
      </c>
      <c r="AN7378" s="14">
        <f>tbl_LoanData[[#This Row],[Amount Paid]]-(Q7378-X7378)</f>
        <v>59414.600000000006</v>
      </c>
      <c r="AO7378" s="14">
        <f>IF(tbl_LoanData[[#This Row],[Application Status]]="Approved",1,0)</f>
        <v>1</v>
      </c>
      <c r="AP7378" s="22" t="str">
        <f t="shared" ca="1" si="346"/>
        <v/>
      </c>
      <c r="AQ7378" s="22" t="str">
        <f t="shared" ca="1" si="347"/>
        <v/>
      </c>
    </row>
    <row r="7379" spans="1:43" ht="14.4" customHeight="1" x14ac:dyDescent="0.3">
      <c r="A7379" s="2" t="s">
        <v>3321</v>
      </c>
      <c r="B7379" s="2" t="s">
        <v>3322</v>
      </c>
      <c r="C7379" s="2" t="s">
        <v>868</v>
      </c>
      <c r="D7379" s="2" t="s">
        <v>182</v>
      </c>
      <c r="E7379" s="2" t="s">
        <v>176</v>
      </c>
      <c r="F7379" s="2">
        <v>50</v>
      </c>
      <c r="G7379" s="2" t="s">
        <v>69</v>
      </c>
      <c r="H7379" s="2" t="s">
        <v>110</v>
      </c>
      <c r="I7379" s="2" t="s">
        <v>46</v>
      </c>
      <c r="J7379" s="3">
        <v>46231</v>
      </c>
      <c r="K7379" s="3">
        <v>46246</v>
      </c>
      <c r="L7379" s="2" t="s">
        <v>39</v>
      </c>
      <c r="M7379" s="2" t="s">
        <v>127</v>
      </c>
      <c r="N7379" s="2" t="s">
        <v>152</v>
      </c>
      <c r="O7379" s="4">
        <v>1653000</v>
      </c>
      <c r="P7379" s="4">
        <v>624900</v>
      </c>
      <c r="Q7379" s="4">
        <v>1028100</v>
      </c>
      <c r="R7379" s="2">
        <v>18</v>
      </c>
      <c r="S7379" s="5">
        <v>8.49</v>
      </c>
      <c r="T7379" s="4">
        <v>64390.47</v>
      </c>
      <c r="U7379" s="2" t="s">
        <v>73</v>
      </c>
      <c r="V7379" s="2" t="s">
        <v>74</v>
      </c>
      <c r="W7379" s="4">
        <v>0</v>
      </c>
      <c r="X7379" s="4">
        <v>1159028.53</v>
      </c>
      <c r="Y7379" s="4">
        <v>1159028.53</v>
      </c>
      <c r="Z7379" s="2">
        <v>0</v>
      </c>
      <c r="AA7379" s="2" t="s">
        <v>56</v>
      </c>
      <c r="AB7379" s="2" t="s">
        <v>15729</v>
      </c>
      <c r="AC7379" s="2" t="s">
        <v>129</v>
      </c>
      <c r="AD7379" s="2" t="s">
        <v>76</v>
      </c>
      <c r="AE7379" s="5">
        <v>62.2</v>
      </c>
      <c r="AF7379" s="2">
        <v>0</v>
      </c>
      <c r="AG7379" s="2" t="s">
        <v>77</v>
      </c>
      <c r="AH7379" s="2">
        <v>15</v>
      </c>
      <c r="AI7379" s="6" t="str">
        <f t="shared" si="345"/>
        <v>45-54</v>
      </c>
      <c r="AJ7379" s="11">
        <f>YEAR(tbl_LoanData[[#This Row],[Application Date]])</f>
        <v>2026</v>
      </c>
      <c r="AK7379" s="11" t="str">
        <f>TEXT(tbl_LoanData[[#This Row],[Application Date]],"MMMM")</f>
        <v>July</v>
      </c>
      <c r="AL7379" s="12">
        <f>DATE(YEAR(tbl_LoanData[[#This Row],[Application Date]]),MONTH(tbl_LoanData[[#This Row],[Application Date]]),1)</f>
        <v>46204</v>
      </c>
      <c r="AM7379" s="14">
        <f ca="1">IF(AND(tbl_LoanData[[#This Row],[Application Date]]&gt;=EOMONTH(TODAY(),-1)+1,tbl_LoanData[[#This Row],[Application Date]]&lt;=TODAY()),tbl_LoanData[[#This Row],[Loan Amount]],0)</f>
        <v>0</v>
      </c>
      <c r="AN7379" s="14">
        <f>tbl_LoanData[[#This Row],[Amount Paid]]-(Q7379-X7379)</f>
        <v>130928.53000000003</v>
      </c>
      <c r="AO7379" s="14">
        <f>IF(tbl_LoanData[[#This Row],[Application Status]]="Approved",1,0)</f>
        <v>1</v>
      </c>
      <c r="AP7379" s="22" t="str">
        <f t="shared" ca="1" si="346"/>
        <v/>
      </c>
      <c r="AQ7379" s="22" t="str">
        <f t="shared" ca="1" si="347"/>
        <v/>
      </c>
    </row>
    <row r="7380" spans="1:43" x14ac:dyDescent="0.3">
      <c r="A7380" s="2" t="s">
        <v>3433</v>
      </c>
      <c r="B7380" s="2" t="s">
        <v>3434</v>
      </c>
      <c r="C7380" s="2" t="s">
        <v>181</v>
      </c>
      <c r="D7380" s="2" t="s">
        <v>209</v>
      </c>
      <c r="E7380" s="2" t="s">
        <v>81</v>
      </c>
      <c r="F7380" s="2">
        <v>27</v>
      </c>
      <c r="G7380" s="2" t="s">
        <v>83</v>
      </c>
      <c r="H7380" s="2" t="s">
        <v>143</v>
      </c>
      <c r="I7380" s="2" t="s">
        <v>46</v>
      </c>
      <c r="J7380" s="3">
        <v>46207</v>
      </c>
      <c r="K7380" s="3"/>
      <c r="L7380" s="2" t="s">
        <v>39</v>
      </c>
      <c r="M7380" s="2" t="s">
        <v>71</v>
      </c>
      <c r="N7380" s="2" t="s">
        <v>294</v>
      </c>
      <c r="O7380" s="4">
        <v>1339000</v>
      </c>
      <c r="P7380" s="4">
        <v>232300</v>
      </c>
      <c r="Q7380" s="4">
        <v>1106700</v>
      </c>
      <c r="R7380" s="2">
        <v>24</v>
      </c>
      <c r="S7380" s="5">
        <v>13.36</v>
      </c>
      <c r="T7380" s="4">
        <v>58433.760000000002</v>
      </c>
      <c r="U7380" s="2" t="s">
        <v>96</v>
      </c>
      <c r="V7380" s="2" t="s">
        <v>97</v>
      </c>
      <c r="W7380" s="4">
        <v>0</v>
      </c>
      <c r="X7380" s="4">
        <v>0</v>
      </c>
      <c r="Y7380" s="4">
        <v>1402410.24</v>
      </c>
      <c r="Z7380" s="2">
        <v>0</v>
      </c>
      <c r="AA7380" s="2" t="s">
        <v>97</v>
      </c>
      <c r="AB7380" s="2" t="s">
        <v>15729</v>
      </c>
      <c r="AC7380" s="2" t="s">
        <v>138</v>
      </c>
      <c r="AD7380" s="2" t="s">
        <v>76</v>
      </c>
      <c r="AE7380" s="5">
        <v>82.65</v>
      </c>
      <c r="AF7380" s="2">
        <v>0</v>
      </c>
      <c r="AG7380" s="2" t="s">
        <v>97</v>
      </c>
      <c r="AH7380" s="2"/>
      <c r="AI7380" s="6" t="str">
        <f t="shared" si="345"/>
        <v>25-34</v>
      </c>
      <c r="AJ7380" s="11">
        <f>YEAR(tbl_LoanData[[#This Row],[Application Date]])</f>
        <v>2026</v>
      </c>
      <c r="AK7380" s="11" t="str">
        <f>TEXT(tbl_LoanData[[#This Row],[Application Date]],"MMMM")</f>
        <v>July</v>
      </c>
      <c r="AL7380" s="12">
        <f>DATE(YEAR(tbl_LoanData[[#This Row],[Application Date]]),MONTH(tbl_LoanData[[#This Row],[Application Date]]),1)</f>
        <v>46204</v>
      </c>
      <c r="AM7380" s="14">
        <f ca="1">IF(AND(tbl_LoanData[[#This Row],[Application Date]]&gt;=EOMONTH(TODAY(),-1)+1,tbl_LoanData[[#This Row],[Application Date]]&lt;=TODAY()),tbl_LoanData[[#This Row],[Loan Amount]],0)</f>
        <v>0</v>
      </c>
      <c r="AN7380" s="14">
        <f>tbl_LoanData[[#This Row],[Amount Paid]]-(Q7380-X7380)</f>
        <v>-1106700</v>
      </c>
      <c r="AO7380" s="14">
        <f>IF(tbl_LoanData[[#This Row],[Application Status]]="Approved",1,0)</f>
        <v>0</v>
      </c>
      <c r="AP7380" s="22" t="str">
        <f t="shared" ca="1" si="346"/>
        <v/>
      </c>
      <c r="AQ7380" s="22" t="str">
        <f t="shared" ca="1" si="347"/>
        <v/>
      </c>
    </row>
    <row r="7381" spans="1:43" x14ac:dyDescent="0.3">
      <c r="A7381" s="2" t="s">
        <v>3479</v>
      </c>
      <c r="B7381" s="2" t="s">
        <v>3480</v>
      </c>
      <c r="C7381" s="2" t="s">
        <v>277</v>
      </c>
      <c r="D7381" s="2" t="s">
        <v>232</v>
      </c>
      <c r="E7381" s="2" t="s">
        <v>82</v>
      </c>
      <c r="F7381" s="2">
        <v>34</v>
      </c>
      <c r="G7381" s="2" t="s">
        <v>83</v>
      </c>
      <c r="H7381" s="2" t="s">
        <v>298</v>
      </c>
      <c r="I7381" s="2" t="s">
        <v>43</v>
      </c>
      <c r="J7381" s="3">
        <v>46233</v>
      </c>
      <c r="K7381" s="3">
        <v>46241</v>
      </c>
      <c r="L7381" s="2" t="s">
        <v>40</v>
      </c>
      <c r="M7381" s="2" t="s">
        <v>94</v>
      </c>
      <c r="N7381" s="2" t="s">
        <v>95</v>
      </c>
      <c r="O7381" s="4">
        <v>1364000</v>
      </c>
      <c r="P7381" s="4">
        <v>242200</v>
      </c>
      <c r="Q7381" s="4">
        <v>1121800</v>
      </c>
      <c r="R7381" s="2">
        <v>12</v>
      </c>
      <c r="S7381" s="5">
        <v>8.99</v>
      </c>
      <c r="T7381" s="4">
        <v>101887.48</v>
      </c>
      <c r="U7381" s="2" t="s">
        <v>73</v>
      </c>
      <c r="V7381" s="2" t="s">
        <v>74</v>
      </c>
      <c r="W7381" s="4">
        <v>0</v>
      </c>
      <c r="X7381" s="4">
        <v>1222649.82</v>
      </c>
      <c r="Y7381" s="4">
        <v>1222649.82</v>
      </c>
      <c r="Z7381" s="2">
        <v>0</v>
      </c>
      <c r="AA7381" s="2" t="s">
        <v>56</v>
      </c>
      <c r="AB7381" s="2" t="s">
        <v>15728</v>
      </c>
      <c r="AC7381" s="2" t="s">
        <v>138</v>
      </c>
      <c r="AD7381" s="2" t="s">
        <v>76</v>
      </c>
      <c r="AE7381" s="5">
        <v>82.24</v>
      </c>
      <c r="AF7381" s="2">
        <v>0</v>
      </c>
      <c r="AG7381" s="2" t="s">
        <v>77</v>
      </c>
      <c r="AH7381" s="2">
        <v>8</v>
      </c>
      <c r="AI7381" s="6" t="str">
        <f t="shared" si="345"/>
        <v>25-34</v>
      </c>
      <c r="AJ7381" s="11">
        <f>YEAR(tbl_LoanData[[#This Row],[Application Date]])</f>
        <v>2026</v>
      </c>
      <c r="AK7381" s="11" t="str">
        <f>TEXT(tbl_LoanData[[#This Row],[Application Date]],"MMMM")</f>
        <v>July</v>
      </c>
      <c r="AL7381" s="12">
        <f>DATE(YEAR(tbl_LoanData[[#This Row],[Application Date]]),MONTH(tbl_LoanData[[#This Row],[Application Date]]),1)</f>
        <v>46204</v>
      </c>
      <c r="AM7381" s="14">
        <f ca="1">IF(AND(tbl_LoanData[[#This Row],[Application Date]]&gt;=EOMONTH(TODAY(),-1)+1,tbl_LoanData[[#This Row],[Application Date]]&lt;=TODAY()),tbl_LoanData[[#This Row],[Loan Amount]],0)</f>
        <v>0</v>
      </c>
      <c r="AN7381" s="14">
        <f>tbl_LoanData[[#This Row],[Amount Paid]]-(Q7381-X7381)</f>
        <v>100849.82000000007</v>
      </c>
      <c r="AO7381" s="14">
        <f>IF(tbl_LoanData[[#This Row],[Application Status]]="Approved",1,0)</f>
        <v>1</v>
      </c>
      <c r="AP7381" s="22" t="str">
        <f t="shared" ca="1" si="346"/>
        <v/>
      </c>
      <c r="AQ7381" s="22" t="str">
        <f t="shared" ca="1" si="347"/>
        <v/>
      </c>
    </row>
    <row r="7382" spans="1:43" ht="14.4" customHeight="1" x14ac:dyDescent="0.3">
      <c r="A7382" s="2" t="s">
        <v>3521</v>
      </c>
      <c r="B7382" s="2" t="s">
        <v>3522</v>
      </c>
      <c r="C7382" s="2" t="s">
        <v>317</v>
      </c>
      <c r="D7382" s="2" t="s">
        <v>268</v>
      </c>
      <c r="E7382" s="2" t="s">
        <v>204</v>
      </c>
      <c r="F7382" s="2">
        <v>53</v>
      </c>
      <c r="G7382" s="2" t="s">
        <v>83</v>
      </c>
      <c r="H7382" s="2" t="s">
        <v>307</v>
      </c>
      <c r="I7382" s="2" t="s">
        <v>43</v>
      </c>
      <c r="J7382" s="3">
        <v>46232</v>
      </c>
      <c r="K7382" s="3">
        <v>46240</v>
      </c>
      <c r="L7382" s="2" t="s">
        <v>36</v>
      </c>
      <c r="M7382" s="2" t="s">
        <v>71</v>
      </c>
      <c r="N7382" s="2" t="s">
        <v>162</v>
      </c>
      <c r="O7382" s="4">
        <v>1603000</v>
      </c>
      <c r="P7382" s="4">
        <v>504700</v>
      </c>
      <c r="Q7382" s="4">
        <v>1098300</v>
      </c>
      <c r="R7382" s="2">
        <v>36</v>
      </c>
      <c r="S7382" s="5">
        <v>11.61</v>
      </c>
      <c r="T7382" s="4">
        <v>41134.39</v>
      </c>
      <c r="U7382" s="2" t="s">
        <v>73</v>
      </c>
      <c r="V7382" s="2" t="s">
        <v>74</v>
      </c>
      <c r="W7382" s="4">
        <v>0</v>
      </c>
      <c r="X7382" s="4">
        <v>1480837.89</v>
      </c>
      <c r="Y7382" s="4">
        <v>1480837.89</v>
      </c>
      <c r="Z7382" s="2">
        <v>0</v>
      </c>
      <c r="AA7382" s="2" t="s">
        <v>56</v>
      </c>
      <c r="AB7382" s="2" t="s">
        <v>15729</v>
      </c>
      <c r="AC7382" s="2" t="s">
        <v>129</v>
      </c>
      <c r="AD7382" s="2" t="s">
        <v>76</v>
      </c>
      <c r="AE7382" s="5">
        <v>68.52</v>
      </c>
      <c r="AF7382" s="2">
        <v>0</v>
      </c>
      <c r="AG7382" s="2" t="s">
        <v>77</v>
      </c>
      <c r="AH7382" s="2">
        <v>8</v>
      </c>
      <c r="AI7382" s="6" t="str">
        <f t="shared" si="345"/>
        <v>45-54</v>
      </c>
      <c r="AJ7382" s="11">
        <f>YEAR(tbl_LoanData[[#This Row],[Application Date]])</f>
        <v>2026</v>
      </c>
      <c r="AK7382" s="11" t="str">
        <f>TEXT(tbl_LoanData[[#This Row],[Application Date]],"MMMM")</f>
        <v>July</v>
      </c>
      <c r="AL7382" s="12">
        <f>DATE(YEAR(tbl_LoanData[[#This Row],[Application Date]]),MONTH(tbl_LoanData[[#This Row],[Application Date]]),1)</f>
        <v>46204</v>
      </c>
      <c r="AM7382" s="14">
        <f ca="1">IF(AND(tbl_LoanData[[#This Row],[Application Date]]&gt;=EOMONTH(TODAY(),-1)+1,tbl_LoanData[[#This Row],[Application Date]]&lt;=TODAY()),tbl_LoanData[[#This Row],[Loan Amount]],0)</f>
        <v>0</v>
      </c>
      <c r="AN7382" s="14">
        <f>tbl_LoanData[[#This Row],[Amount Paid]]-(Q7382-X7382)</f>
        <v>382537.8899999999</v>
      </c>
      <c r="AO7382" s="14">
        <f>IF(tbl_LoanData[[#This Row],[Application Status]]="Approved",1,0)</f>
        <v>1</v>
      </c>
      <c r="AP7382" s="22" t="str">
        <f t="shared" ca="1" si="346"/>
        <v/>
      </c>
      <c r="AQ7382" s="22" t="str">
        <f t="shared" ca="1" si="347"/>
        <v/>
      </c>
    </row>
    <row r="7383" spans="1:43" x14ac:dyDescent="0.3">
      <c r="A7383" s="2" t="s">
        <v>3577</v>
      </c>
      <c r="B7383" s="2" t="s">
        <v>3578</v>
      </c>
      <c r="C7383" s="2" t="s">
        <v>393</v>
      </c>
      <c r="D7383" s="2" t="s">
        <v>117</v>
      </c>
      <c r="E7383" s="2" t="s">
        <v>406</v>
      </c>
      <c r="F7383" s="2">
        <v>48</v>
      </c>
      <c r="G7383" s="2" t="s">
        <v>83</v>
      </c>
      <c r="H7383" s="2" t="s">
        <v>372</v>
      </c>
      <c r="I7383" s="2" t="s">
        <v>43</v>
      </c>
      <c r="J7383" s="3">
        <v>46225</v>
      </c>
      <c r="K7383" s="3"/>
      <c r="L7383" s="2" t="s">
        <v>39</v>
      </c>
      <c r="M7383" s="2" t="s">
        <v>167</v>
      </c>
      <c r="N7383" s="2" t="s">
        <v>491</v>
      </c>
      <c r="O7383" s="4">
        <v>2253000</v>
      </c>
      <c r="P7383" s="4">
        <v>554100</v>
      </c>
      <c r="Q7383" s="4">
        <v>1698900</v>
      </c>
      <c r="R7383" s="2">
        <v>48</v>
      </c>
      <c r="S7383" s="5">
        <v>12.3</v>
      </c>
      <c r="T7383" s="4">
        <v>52807.48</v>
      </c>
      <c r="U7383" s="2" t="s">
        <v>113</v>
      </c>
      <c r="V7383" s="2" t="s">
        <v>97</v>
      </c>
      <c r="W7383" s="4">
        <v>0</v>
      </c>
      <c r="X7383" s="4">
        <v>0</v>
      </c>
      <c r="Y7383" s="4">
        <v>2534758.7999999998</v>
      </c>
      <c r="Z7383" s="2">
        <v>0</v>
      </c>
      <c r="AA7383" s="2" t="s">
        <v>97</v>
      </c>
      <c r="AB7383" s="2" t="s">
        <v>15734</v>
      </c>
      <c r="AC7383" s="2" t="s">
        <v>121</v>
      </c>
      <c r="AD7383" s="2" t="s">
        <v>76</v>
      </c>
      <c r="AE7383" s="5">
        <v>75.41</v>
      </c>
      <c r="AF7383" s="2">
        <v>0</v>
      </c>
      <c r="AG7383" s="2" t="s">
        <v>97</v>
      </c>
      <c r="AH7383" s="2"/>
      <c r="AI7383" s="6" t="str">
        <f t="shared" si="345"/>
        <v>45-54</v>
      </c>
      <c r="AJ7383" s="11">
        <f>YEAR(tbl_LoanData[[#This Row],[Application Date]])</f>
        <v>2026</v>
      </c>
      <c r="AK7383" s="11" t="str">
        <f>TEXT(tbl_LoanData[[#This Row],[Application Date]],"MMMM")</f>
        <v>July</v>
      </c>
      <c r="AL7383" s="12">
        <f>DATE(YEAR(tbl_LoanData[[#This Row],[Application Date]]),MONTH(tbl_LoanData[[#This Row],[Application Date]]),1)</f>
        <v>46204</v>
      </c>
      <c r="AM7383" s="14">
        <f ca="1">IF(AND(tbl_LoanData[[#This Row],[Application Date]]&gt;=EOMONTH(TODAY(),-1)+1,tbl_LoanData[[#This Row],[Application Date]]&lt;=TODAY()),tbl_LoanData[[#This Row],[Loan Amount]],0)</f>
        <v>0</v>
      </c>
      <c r="AN7383" s="14">
        <f>tbl_LoanData[[#This Row],[Amount Paid]]-(Q7383-X7383)</f>
        <v>-1698900</v>
      </c>
      <c r="AO7383" s="14">
        <f>IF(tbl_LoanData[[#This Row],[Application Status]]="Approved",1,0)</f>
        <v>0</v>
      </c>
      <c r="AP7383" s="22" t="str">
        <f t="shared" ca="1" si="346"/>
        <v/>
      </c>
      <c r="AQ7383" s="22" t="str">
        <f t="shared" ca="1" si="347"/>
        <v/>
      </c>
    </row>
    <row r="7384" spans="1:43" x14ac:dyDescent="0.3">
      <c r="A7384" s="2" t="s">
        <v>3589</v>
      </c>
      <c r="B7384" s="2" t="s">
        <v>3590</v>
      </c>
      <c r="C7384" s="2" t="s">
        <v>80</v>
      </c>
      <c r="D7384" s="2" t="s">
        <v>117</v>
      </c>
      <c r="E7384" s="2" t="s">
        <v>142</v>
      </c>
      <c r="F7384" s="2">
        <v>34</v>
      </c>
      <c r="G7384" s="2" t="s">
        <v>83</v>
      </c>
      <c r="H7384" s="2" t="s">
        <v>84</v>
      </c>
      <c r="I7384" s="2" t="s">
        <v>45</v>
      </c>
      <c r="J7384" s="3">
        <v>46214</v>
      </c>
      <c r="K7384" s="3">
        <v>46229</v>
      </c>
      <c r="L7384" s="2" t="s">
        <v>37</v>
      </c>
      <c r="M7384" s="2" t="s">
        <v>94</v>
      </c>
      <c r="N7384" s="2" t="s">
        <v>436</v>
      </c>
      <c r="O7384" s="4">
        <v>176000</v>
      </c>
      <c r="P7384" s="4">
        <v>46100</v>
      </c>
      <c r="Q7384" s="4">
        <v>129900</v>
      </c>
      <c r="R7384" s="2">
        <v>12</v>
      </c>
      <c r="S7384" s="5">
        <v>13.45</v>
      </c>
      <c r="T7384" s="4">
        <v>12280.96</v>
      </c>
      <c r="U7384" s="2" t="s">
        <v>73</v>
      </c>
      <c r="V7384" s="2" t="s">
        <v>74</v>
      </c>
      <c r="W7384" s="4">
        <v>0</v>
      </c>
      <c r="X7384" s="4">
        <v>147371.54999999999</v>
      </c>
      <c r="Y7384" s="4">
        <v>147371.54999999999</v>
      </c>
      <c r="Z7384" s="2">
        <v>0</v>
      </c>
      <c r="AA7384" s="2" t="s">
        <v>56</v>
      </c>
      <c r="AB7384" s="2" t="s">
        <v>15727</v>
      </c>
      <c r="AC7384" s="2" t="s">
        <v>146</v>
      </c>
      <c r="AD7384" s="2" t="s">
        <v>76</v>
      </c>
      <c r="AE7384" s="5">
        <v>73.81</v>
      </c>
      <c r="AF7384" s="2">
        <v>0</v>
      </c>
      <c r="AG7384" s="2" t="s">
        <v>77</v>
      </c>
      <c r="AH7384" s="2">
        <v>15</v>
      </c>
      <c r="AI7384" s="6" t="str">
        <f t="shared" si="345"/>
        <v>25-34</v>
      </c>
      <c r="AJ7384" s="11">
        <f>YEAR(tbl_LoanData[[#This Row],[Application Date]])</f>
        <v>2026</v>
      </c>
      <c r="AK7384" s="11" t="str">
        <f>TEXT(tbl_LoanData[[#This Row],[Application Date]],"MMMM")</f>
        <v>July</v>
      </c>
      <c r="AL7384" s="12">
        <f>DATE(YEAR(tbl_LoanData[[#This Row],[Application Date]]),MONTH(tbl_LoanData[[#This Row],[Application Date]]),1)</f>
        <v>46204</v>
      </c>
      <c r="AM7384" s="14">
        <f ca="1">IF(AND(tbl_LoanData[[#This Row],[Application Date]]&gt;=EOMONTH(TODAY(),-1)+1,tbl_LoanData[[#This Row],[Application Date]]&lt;=TODAY()),tbl_LoanData[[#This Row],[Loan Amount]],0)</f>
        <v>0</v>
      </c>
      <c r="AN7384" s="14">
        <f>tbl_LoanData[[#This Row],[Amount Paid]]-(Q7384-X7384)</f>
        <v>17471.549999999988</v>
      </c>
      <c r="AO7384" s="14">
        <f>IF(tbl_LoanData[[#This Row],[Application Status]]="Approved",1,0)</f>
        <v>1</v>
      </c>
      <c r="AP7384" s="22" t="str">
        <f t="shared" ca="1" si="346"/>
        <v/>
      </c>
      <c r="AQ7384" s="22" t="str">
        <f t="shared" ca="1" si="347"/>
        <v/>
      </c>
    </row>
    <row r="7385" spans="1:43" ht="14.4" customHeight="1" x14ac:dyDescent="0.3">
      <c r="A7385" s="2" t="s">
        <v>3687</v>
      </c>
      <c r="B7385" s="2" t="s">
        <v>3688</v>
      </c>
      <c r="C7385" s="2" t="s">
        <v>397</v>
      </c>
      <c r="D7385" s="2" t="s">
        <v>268</v>
      </c>
      <c r="E7385" s="2" t="s">
        <v>465</v>
      </c>
      <c r="F7385" s="2">
        <v>41</v>
      </c>
      <c r="G7385" s="2" t="s">
        <v>83</v>
      </c>
      <c r="H7385" s="2" t="s">
        <v>70</v>
      </c>
      <c r="I7385" s="2" t="s">
        <v>50</v>
      </c>
      <c r="J7385" s="3">
        <v>46206</v>
      </c>
      <c r="K7385" s="3"/>
      <c r="L7385" s="2" t="s">
        <v>36</v>
      </c>
      <c r="M7385" s="2" t="s">
        <v>94</v>
      </c>
      <c r="N7385" s="2" t="s">
        <v>212</v>
      </c>
      <c r="O7385" s="4">
        <v>907000</v>
      </c>
      <c r="P7385" s="4">
        <v>327500</v>
      </c>
      <c r="Q7385" s="4">
        <v>579500</v>
      </c>
      <c r="R7385" s="2">
        <v>18</v>
      </c>
      <c r="S7385" s="5">
        <v>12.93</v>
      </c>
      <c r="T7385" s="4">
        <v>38438.559999999998</v>
      </c>
      <c r="U7385" s="2" t="s">
        <v>113</v>
      </c>
      <c r="V7385" s="2" t="s">
        <v>97</v>
      </c>
      <c r="W7385" s="4">
        <v>0</v>
      </c>
      <c r="X7385" s="4">
        <v>0</v>
      </c>
      <c r="Y7385" s="4">
        <v>691894.02</v>
      </c>
      <c r="Z7385" s="2">
        <v>0</v>
      </c>
      <c r="AA7385" s="2" t="s">
        <v>97</v>
      </c>
      <c r="AB7385" s="2" t="s">
        <v>15733</v>
      </c>
      <c r="AC7385" s="2" t="s">
        <v>360</v>
      </c>
      <c r="AD7385" s="2" t="s">
        <v>76</v>
      </c>
      <c r="AE7385" s="5">
        <v>63.89</v>
      </c>
      <c r="AF7385" s="2">
        <v>0</v>
      </c>
      <c r="AG7385" s="2" t="s">
        <v>97</v>
      </c>
      <c r="AH7385" s="2"/>
      <c r="AI7385" s="6" t="str">
        <f t="shared" si="345"/>
        <v>35-44</v>
      </c>
      <c r="AJ7385" s="11">
        <f>YEAR(tbl_LoanData[[#This Row],[Application Date]])</f>
        <v>2026</v>
      </c>
      <c r="AK7385" s="11" t="str">
        <f>TEXT(tbl_LoanData[[#This Row],[Application Date]],"MMMM")</f>
        <v>July</v>
      </c>
      <c r="AL7385" s="12">
        <f>DATE(YEAR(tbl_LoanData[[#This Row],[Application Date]]),MONTH(tbl_LoanData[[#This Row],[Application Date]]),1)</f>
        <v>46204</v>
      </c>
      <c r="AM7385" s="14">
        <f ca="1">IF(AND(tbl_LoanData[[#This Row],[Application Date]]&gt;=EOMONTH(TODAY(),-1)+1,tbl_LoanData[[#This Row],[Application Date]]&lt;=TODAY()),tbl_LoanData[[#This Row],[Loan Amount]],0)</f>
        <v>0</v>
      </c>
      <c r="AN7385" s="14">
        <f>tbl_LoanData[[#This Row],[Amount Paid]]-(Q7385-X7385)</f>
        <v>-579500</v>
      </c>
      <c r="AO7385" s="14">
        <f>IF(tbl_LoanData[[#This Row],[Application Status]]="Approved",1,0)</f>
        <v>0</v>
      </c>
      <c r="AP7385" s="22" t="str">
        <f t="shared" ca="1" si="346"/>
        <v/>
      </c>
      <c r="AQ7385" s="22" t="str">
        <f t="shared" ca="1" si="347"/>
        <v/>
      </c>
    </row>
    <row r="7386" spans="1:43" ht="14.4" customHeight="1" x14ac:dyDescent="0.3">
      <c r="A7386" s="2" t="s">
        <v>3865</v>
      </c>
      <c r="B7386" s="2" t="s">
        <v>3866</v>
      </c>
      <c r="C7386" s="2" t="s">
        <v>712</v>
      </c>
      <c r="D7386" s="2" t="s">
        <v>117</v>
      </c>
      <c r="E7386" s="2" t="s">
        <v>540</v>
      </c>
      <c r="F7386" s="2">
        <v>38</v>
      </c>
      <c r="G7386" s="2" t="s">
        <v>83</v>
      </c>
      <c r="H7386" s="2" t="s">
        <v>172</v>
      </c>
      <c r="I7386" s="2" t="s">
        <v>45</v>
      </c>
      <c r="J7386" s="3">
        <v>46210</v>
      </c>
      <c r="K7386" s="3">
        <v>46224</v>
      </c>
      <c r="L7386" s="2" t="s">
        <v>40</v>
      </c>
      <c r="M7386" s="2" t="s">
        <v>157</v>
      </c>
      <c r="N7386" s="2" t="s">
        <v>328</v>
      </c>
      <c r="O7386" s="4">
        <v>1384000</v>
      </c>
      <c r="P7386" s="4">
        <v>395000</v>
      </c>
      <c r="Q7386" s="4">
        <v>989000</v>
      </c>
      <c r="R7386" s="2">
        <v>48</v>
      </c>
      <c r="S7386" s="5">
        <v>13.15</v>
      </c>
      <c r="T7386" s="4">
        <v>31441.96</v>
      </c>
      <c r="U7386" s="2" t="s">
        <v>73</v>
      </c>
      <c r="V7386" s="2" t="s">
        <v>74</v>
      </c>
      <c r="W7386" s="4">
        <v>0</v>
      </c>
      <c r="X7386" s="4">
        <v>1509214</v>
      </c>
      <c r="Y7386" s="4">
        <v>1509214</v>
      </c>
      <c r="Z7386" s="2">
        <v>0</v>
      </c>
      <c r="AA7386" s="2" t="s">
        <v>56</v>
      </c>
      <c r="AB7386" s="2" t="s">
        <v>15736</v>
      </c>
      <c r="AC7386" s="2" t="s">
        <v>360</v>
      </c>
      <c r="AD7386" s="2" t="s">
        <v>76</v>
      </c>
      <c r="AE7386" s="5">
        <v>71.459999999999994</v>
      </c>
      <c r="AF7386" s="2">
        <v>0</v>
      </c>
      <c r="AG7386" s="2" t="s">
        <v>77</v>
      </c>
      <c r="AH7386" s="2">
        <v>14</v>
      </c>
      <c r="AI7386" s="6" t="str">
        <f t="shared" si="345"/>
        <v>35-44</v>
      </c>
      <c r="AJ7386" s="11">
        <f>YEAR(tbl_LoanData[[#This Row],[Application Date]])</f>
        <v>2026</v>
      </c>
      <c r="AK7386" s="11" t="str">
        <f>TEXT(tbl_LoanData[[#This Row],[Application Date]],"MMMM")</f>
        <v>July</v>
      </c>
      <c r="AL7386" s="12">
        <f>DATE(YEAR(tbl_LoanData[[#This Row],[Application Date]]),MONTH(tbl_LoanData[[#This Row],[Application Date]]),1)</f>
        <v>46204</v>
      </c>
      <c r="AM7386" s="14">
        <f ca="1">IF(AND(tbl_LoanData[[#This Row],[Application Date]]&gt;=EOMONTH(TODAY(),-1)+1,tbl_LoanData[[#This Row],[Application Date]]&lt;=TODAY()),tbl_LoanData[[#This Row],[Loan Amount]],0)</f>
        <v>0</v>
      </c>
      <c r="AN7386" s="14">
        <f>tbl_LoanData[[#This Row],[Amount Paid]]-(Q7386-X7386)</f>
        <v>520214</v>
      </c>
      <c r="AO7386" s="14">
        <f>IF(tbl_LoanData[[#This Row],[Application Status]]="Approved",1,0)</f>
        <v>1</v>
      </c>
      <c r="AP7386" s="22" t="str">
        <f t="shared" ca="1" si="346"/>
        <v/>
      </c>
      <c r="AQ7386" s="22" t="str">
        <f t="shared" ca="1" si="347"/>
        <v/>
      </c>
    </row>
    <row r="7387" spans="1:43" ht="14.4" customHeight="1" x14ac:dyDescent="0.3">
      <c r="A7387" s="2" t="s">
        <v>4335</v>
      </c>
      <c r="B7387" s="2" t="s">
        <v>4336</v>
      </c>
      <c r="C7387" s="2" t="s">
        <v>249</v>
      </c>
      <c r="D7387" s="2" t="s">
        <v>254</v>
      </c>
      <c r="E7387" s="2" t="s">
        <v>311</v>
      </c>
      <c r="F7387" s="2">
        <v>54</v>
      </c>
      <c r="G7387" s="2" t="s">
        <v>69</v>
      </c>
      <c r="H7387" s="2" t="s">
        <v>543</v>
      </c>
      <c r="I7387" s="2" t="s">
        <v>45</v>
      </c>
      <c r="J7387" s="3">
        <v>46234</v>
      </c>
      <c r="K7387" s="3"/>
      <c r="L7387" s="2" t="s">
        <v>40</v>
      </c>
      <c r="M7387" s="2" t="s">
        <v>85</v>
      </c>
      <c r="N7387" s="2" t="s">
        <v>274</v>
      </c>
      <c r="O7387" s="4">
        <v>1510000</v>
      </c>
      <c r="P7387" s="4">
        <v>394800</v>
      </c>
      <c r="Q7387" s="4">
        <v>1115200</v>
      </c>
      <c r="R7387" s="2">
        <v>36</v>
      </c>
      <c r="S7387" s="5">
        <v>8.4499999999999993</v>
      </c>
      <c r="T7387" s="4">
        <v>38830.639999999999</v>
      </c>
      <c r="U7387" s="2" t="s">
        <v>113</v>
      </c>
      <c r="V7387" s="2" t="s">
        <v>97</v>
      </c>
      <c r="W7387" s="4">
        <v>0</v>
      </c>
      <c r="X7387" s="4">
        <v>0</v>
      </c>
      <c r="Y7387" s="4">
        <v>1397903.2</v>
      </c>
      <c r="Z7387" s="2">
        <v>0</v>
      </c>
      <c r="AA7387" s="2" t="s">
        <v>97</v>
      </c>
      <c r="AB7387" s="2" t="s">
        <v>15736</v>
      </c>
      <c r="AC7387" s="2" t="s">
        <v>106</v>
      </c>
      <c r="AD7387" s="2" t="s">
        <v>76</v>
      </c>
      <c r="AE7387" s="5">
        <v>73.849999999999994</v>
      </c>
      <c r="AF7387" s="2">
        <v>0</v>
      </c>
      <c r="AG7387" s="2" t="s">
        <v>97</v>
      </c>
      <c r="AH7387" s="2"/>
      <c r="AI7387" s="6" t="str">
        <f t="shared" si="345"/>
        <v>45-54</v>
      </c>
      <c r="AJ7387" s="11">
        <f>YEAR(tbl_LoanData[[#This Row],[Application Date]])</f>
        <v>2026</v>
      </c>
      <c r="AK7387" s="11" t="str">
        <f>TEXT(tbl_LoanData[[#This Row],[Application Date]],"MMMM")</f>
        <v>July</v>
      </c>
      <c r="AL7387" s="12">
        <f>DATE(YEAR(tbl_LoanData[[#This Row],[Application Date]]),MONTH(tbl_LoanData[[#This Row],[Application Date]]),1)</f>
        <v>46204</v>
      </c>
      <c r="AM7387" s="14">
        <f ca="1">IF(AND(tbl_LoanData[[#This Row],[Application Date]]&gt;=EOMONTH(TODAY(),-1)+1,tbl_LoanData[[#This Row],[Application Date]]&lt;=TODAY()),tbl_LoanData[[#This Row],[Loan Amount]],0)</f>
        <v>0</v>
      </c>
      <c r="AN7387" s="14">
        <f>tbl_LoanData[[#This Row],[Amount Paid]]-(Q7387-X7387)</f>
        <v>-1115200</v>
      </c>
      <c r="AO7387" s="14">
        <f>IF(tbl_LoanData[[#This Row],[Application Status]]="Approved",1,0)</f>
        <v>0</v>
      </c>
      <c r="AP7387" s="22" t="str">
        <f t="shared" ca="1" si="346"/>
        <v/>
      </c>
      <c r="AQ7387" s="22" t="str">
        <f t="shared" ca="1" si="347"/>
        <v/>
      </c>
    </row>
    <row r="7388" spans="1:43" ht="14.4" customHeight="1" x14ac:dyDescent="0.3">
      <c r="A7388" s="2" t="s">
        <v>4349</v>
      </c>
      <c r="B7388" s="2" t="s">
        <v>4350</v>
      </c>
      <c r="C7388" s="2" t="s">
        <v>304</v>
      </c>
      <c r="D7388" s="2" t="s">
        <v>161</v>
      </c>
      <c r="E7388" s="2" t="s">
        <v>255</v>
      </c>
      <c r="F7388" s="2">
        <v>29</v>
      </c>
      <c r="G7388" s="2" t="s">
        <v>83</v>
      </c>
      <c r="H7388" s="2" t="s">
        <v>110</v>
      </c>
      <c r="I7388" s="2" t="s">
        <v>46</v>
      </c>
      <c r="J7388" s="3">
        <v>46217</v>
      </c>
      <c r="K7388" s="3">
        <v>46223</v>
      </c>
      <c r="L7388" s="2" t="s">
        <v>40</v>
      </c>
      <c r="M7388" s="2" t="s">
        <v>111</v>
      </c>
      <c r="N7388" s="2" t="s">
        <v>120</v>
      </c>
      <c r="O7388" s="4">
        <v>1354000</v>
      </c>
      <c r="P7388" s="4">
        <v>413100</v>
      </c>
      <c r="Q7388" s="4">
        <v>940900</v>
      </c>
      <c r="R7388" s="2">
        <v>36</v>
      </c>
      <c r="S7388" s="5">
        <v>14.54</v>
      </c>
      <c r="T7388" s="4">
        <v>37536.68</v>
      </c>
      <c r="U7388" s="2" t="s">
        <v>73</v>
      </c>
      <c r="V7388" s="2" t="s">
        <v>74</v>
      </c>
      <c r="W7388" s="4">
        <v>0</v>
      </c>
      <c r="X7388" s="4">
        <v>1351320.58</v>
      </c>
      <c r="Y7388" s="4">
        <v>1351320.58</v>
      </c>
      <c r="Z7388" s="2">
        <v>0</v>
      </c>
      <c r="AA7388" s="2" t="s">
        <v>56</v>
      </c>
      <c r="AB7388" s="2" t="s">
        <v>15728</v>
      </c>
      <c r="AC7388" s="2" t="s">
        <v>121</v>
      </c>
      <c r="AD7388" s="2" t="s">
        <v>76</v>
      </c>
      <c r="AE7388" s="5">
        <v>69.489999999999995</v>
      </c>
      <c r="AF7388" s="2">
        <v>0</v>
      </c>
      <c r="AG7388" s="2" t="s">
        <v>77</v>
      </c>
      <c r="AH7388" s="2">
        <v>6</v>
      </c>
      <c r="AI7388" s="6" t="str">
        <f t="shared" si="345"/>
        <v>25-34</v>
      </c>
      <c r="AJ7388" s="11">
        <f>YEAR(tbl_LoanData[[#This Row],[Application Date]])</f>
        <v>2026</v>
      </c>
      <c r="AK7388" s="11" t="str">
        <f>TEXT(tbl_LoanData[[#This Row],[Application Date]],"MMMM")</f>
        <v>July</v>
      </c>
      <c r="AL7388" s="12">
        <f>DATE(YEAR(tbl_LoanData[[#This Row],[Application Date]]),MONTH(tbl_LoanData[[#This Row],[Application Date]]),1)</f>
        <v>46204</v>
      </c>
      <c r="AM7388" s="14">
        <f ca="1">IF(AND(tbl_LoanData[[#This Row],[Application Date]]&gt;=EOMONTH(TODAY(),-1)+1,tbl_LoanData[[#This Row],[Application Date]]&lt;=TODAY()),tbl_LoanData[[#This Row],[Loan Amount]],0)</f>
        <v>0</v>
      </c>
      <c r="AN7388" s="14">
        <f>tbl_LoanData[[#This Row],[Amount Paid]]-(Q7388-X7388)</f>
        <v>410420.58000000007</v>
      </c>
      <c r="AO7388" s="14">
        <f>IF(tbl_LoanData[[#This Row],[Application Status]]="Approved",1,0)</f>
        <v>1</v>
      </c>
      <c r="AP7388" s="22" t="str">
        <f t="shared" ca="1" si="346"/>
        <v/>
      </c>
      <c r="AQ7388" s="22" t="str">
        <f t="shared" ca="1" si="347"/>
        <v/>
      </c>
    </row>
    <row r="7389" spans="1:43" ht="14.4" customHeight="1" x14ac:dyDescent="0.3">
      <c r="A7389" s="2" t="s">
        <v>4509</v>
      </c>
      <c r="B7389" s="2" t="s">
        <v>4510</v>
      </c>
      <c r="C7389" s="2" t="s">
        <v>149</v>
      </c>
      <c r="D7389" s="2" t="s">
        <v>161</v>
      </c>
      <c r="E7389" s="2" t="s">
        <v>135</v>
      </c>
      <c r="F7389" s="2">
        <v>29</v>
      </c>
      <c r="G7389" s="2" t="s">
        <v>83</v>
      </c>
      <c r="H7389" s="2" t="s">
        <v>110</v>
      </c>
      <c r="I7389" s="2" t="s">
        <v>46</v>
      </c>
      <c r="J7389" s="3">
        <v>46234</v>
      </c>
      <c r="K7389" s="3">
        <v>46237</v>
      </c>
      <c r="L7389" s="2" t="s">
        <v>36</v>
      </c>
      <c r="M7389" s="2" t="s">
        <v>85</v>
      </c>
      <c r="N7389" s="2" t="s">
        <v>671</v>
      </c>
      <c r="O7389" s="4">
        <v>994000</v>
      </c>
      <c r="P7389" s="4">
        <v>371600</v>
      </c>
      <c r="Q7389" s="4">
        <v>622400</v>
      </c>
      <c r="R7389" s="2">
        <v>24</v>
      </c>
      <c r="S7389" s="5">
        <v>7.06</v>
      </c>
      <c r="T7389" s="4">
        <v>29595.119999999999</v>
      </c>
      <c r="U7389" s="2" t="s">
        <v>73</v>
      </c>
      <c r="V7389" s="2" t="s">
        <v>74</v>
      </c>
      <c r="W7389" s="4">
        <v>0</v>
      </c>
      <c r="X7389" s="4">
        <v>710282.88</v>
      </c>
      <c r="Y7389" s="4">
        <v>710282.88</v>
      </c>
      <c r="Z7389" s="2">
        <v>0</v>
      </c>
      <c r="AA7389" s="2" t="s">
        <v>56</v>
      </c>
      <c r="AB7389" s="2" t="s">
        <v>15731</v>
      </c>
      <c r="AC7389" s="2" t="s">
        <v>146</v>
      </c>
      <c r="AD7389" s="2" t="s">
        <v>76</v>
      </c>
      <c r="AE7389" s="5">
        <v>62.62</v>
      </c>
      <c r="AF7389" s="2">
        <v>0</v>
      </c>
      <c r="AG7389" s="2" t="s">
        <v>77</v>
      </c>
      <c r="AH7389" s="2">
        <v>3</v>
      </c>
      <c r="AI7389" s="6" t="str">
        <f t="shared" si="345"/>
        <v>25-34</v>
      </c>
      <c r="AJ7389" s="11">
        <f>YEAR(tbl_LoanData[[#This Row],[Application Date]])</f>
        <v>2026</v>
      </c>
      <c r="AK7389" s="11" t="str">
        <f>TEXT(tbl_LoanData[[#This Row],[Application Date]],"MMMM")</f>
        <v>July</v>
      </c>
      <c r="AL7389" s="12">
        <f>DATE(YEAR(tbl_LoanData[[#This Row],[Application Date]]),MONTH(tbl_LoanData[[#This Row],[Application Date]]),1)</f>
        <v>46204</v>
      </c>
      <c r="AM7389" s="14">
        <f ca="1">IF(AND(tbl_LoanData[[#This Row],[Application Date]]&gt;=EOMONTH(TODAY(),-1)+1,tbl_LoanData[[#This Row],[Application Date]]&lt;=TODAY()),tbl_LoanData[[#This Row],[Loan Amount]],0)</f>
        <v>0</v>
      </c>
      <c r="AN7389" s="14">
        <f>tbl_LoanData[[#This Row],[Amount Paid]]-(Q7389-X7389)</f>
        <v>87882.880000000005</v>
      </c>
      <c r="AO7389" s="14">
        <f>IF(tbl_LoanData[[#This Row],[Application Status]]="Approved",1,0)</f>
        <v>1</v>
      </c>
      <c r="AP7389" s="22" t="str">
        <f t="shared" ca="1" si="346"/>
        <v/>
      </c>
      <c r="AQ7389" s="22" t="str">
        <f t="shared" ca="1" si="347"/>
        <v/>
      </c>
    </row>
    <row r="7390" spans="1:43" ht="14.4" customHeight="1" x14ac:dyDescent="0.3">
      <c r="A7390" s="2" t="s">
        <v>4547</v>
      </c>
      <c r="B7390" s="2" t="s">
        <v>4548</v>
      </c>
      <c r="C7390" s="2" t="s">
        <v>949</v>
      </c>
      <c r="D7390" s="2" t="s">
        <v>142</v>
      </c>
      <c r="E7390" s="2" t="s">
        <v>268</v>
      </c>
      <c r="F7390" s="2">
        <v>24</v>
      </c>
      <c r="G7390" s="2" t="s">
        <v>83</v>
      </c>
      <c r="H7390" s="2" t="s">
        <v>265</v>
      </c>
      <c r="I7390" s="2" t="s">
        <v>44</v>
      </c>
      <c r="J7390" s="3">
        <v>46206</v>
      </c>
      <c r="K7390" s="3">
        <v>46220</v>
      </c>
      <c r="L7390" s="2" t="s">
        <v>37</v>
      </c>
      <c r="M7390" s="2" t="s">
        <v>104</v>
      </c>
      <c r="N7390" s="2" t="s">
        <v>192</v>
      </c>
      <c r="O7390" s="4">
        <v>88000</v>
      </c>
      <c r="P7390" s="4">
        <v>14200</v>
      </c>
      <c r="Q7390" s="4">
        <v>73800</v>
      </c>
      <c r="R7390" s="2">
        <v>24</v>
      </c>
      <c r="S7390" s="5">
        <v>9.4</v>
      </c>
      <c r="T7390" s="4">
        <v>3653.1</v>
      </c>
      <c r="U7390" s="2" t="s">
        <v>73</v>
      </c>
      <c r="V7390" s="2" t="s">
        <v>74</v>
      </c>
      <c r="W7390" s="4">
        <v>3653.1</v>
      </c>
      <c r="X7390" s="4">
        <v>84021.3</v>
      </c>
      <c r="Y7390" s="4">
        <v>87674.4</v>
      </c>
      <c r="Z7390" s="2">
        <v>0</v>
      </c>
      <c r="AA7390" s="2" t="s">
        <v>56</v>
      </c>
      <c r="AB7390" s="2" t="s">
        <v>15729</v>
      </c>
      <c r="AC7390" s="2" t="s">
        <v>138</v>
      </c>
      <c r="AD7390" s="2" t="s">
        <v>76</v>
      </c>
      <c r="AE7390" s="5">
        <v>83.86</v>
      </c>
      <c r="AF7390" s="2">
        <v>0</v>
      </c>
      <c r="AG7390" s="2" t="s">
        <v>77</v>
      </c>
      <c r="AH7390" s="2">
        <v>14</v>
      </c>
      <c r="AI7390" s="6" t="str">
        <f t="shared" si="345"/>
        <v>18-24</v>
      </c>
      <c r="AJ7390" s="11">
        <f>YEAR(tbl_LoanData[[#This Row],[Application Date]])</f>
        <v>2026</v>
      </c>
      <c r="AK7390" s="11" t="str">
        <f>TEXT(tbl_LoanData[[#This Row],[Application Date]],"MMMM")</f>
        <v>July</v>
      </c>
      <c r="AL7390" s="12">
        <f>DATE(YEAR(tbl_LoanData[[#This Row],[Application Date]]),MONTH(tbl_LoanData[[#This Row],[Application Date]]),1)</f>
        <v>46204</v>
      </c>
      <c r="AM7390" s="14">
        <f ca="1">IF(AND(tbl_LoanData[[#This Row],[Application Date]]&gt;=EOMONTH(TODAY(),-1)+1,tbl_LoanData[[#This Row],[Application Date]]&lt;=TODAY()),tbl_LoanData[[#This Row],[Loan Amount]],0)</f>
        <v>0</v>
      </c>
      <c r="AN7390" s="14">
        <f>tbl_LoanData[[#This Row],[Amount Paid]]-(Q7390-X7390)</f>
        <v>13874.400000000003</v>
      </c>
      <c r="AO7390" s="14">
        <f>IF(tbl_LoanData[[#This Row],[Application Status]]="Approved",1,0)</f>
        <v>1</v>
      </c>
      <c r="AP7390" s="22" t="str">
        <f t="shared" ca="1" si="346"/>
        <v/>
      </c>
      <c r="AQ7390" s="22" t="str">
        <f t="shared" ca="1" si="347"/>
        <v/>
      </c>
    </row>
    <row r="7391" spans="1:43" ht="14.4" customHeight="1" x14ac:dyDescent="0.3">
      <c r="A7391" s="2" t="s">
        <v>4571</v>
      </c>
      <c r="B7391" s="2" t="s">
        <v>4572</v>
      </c>
      <c r="C7391" s="2" t="s">
        <v>1686</v>
      </c>
      <c r="D7391" s="2" t="s">
        <v>82</v>
      </c>
      <c r="E7391" s="2" t="s">
        <v>447</v>
      </c>
      <c r="F7391" s="2">
        <v>38</v>
      </c>
      <c r="G7391" s="2" t="s">
        <v>83</v>
      </c>
      <c r="H7391" s="2" t="s">
        <v>166</v>
      </c>
      <c r="I7391" s="2" t="s">
        <v>46</v>
      </c>
      <c r="J7391" s="3">
        <v>46212</v>
      </c>
      <c r="K7391" s="3">
        <v>46226</v>
      </c>
      <c r="L7391" s="2" t="s">
        <v>38</v>
      </c>
      <c r="M7391" s="2" t="s">
        <v>111</v>
      </c>
      <c r="N7391" s="2" t="s">
        <v>112</v>
      </c>
      <c r="O7391" s="4">
        <v>1478000</v>
      </c>
      <c r="P7391" s="4">
        <v>395100</v>
      </c>
      <c r="Q7391" s="4">
        <v>1082900</v>
      </c>
      <c r="R7391" s="2">
        <v>36</v>
      </c>
      <c r="S7391" s="5">
        <v>9.77</v>
      </c>
      <c r="T7391" s="4">
        <v>38897.17</v>
      </c>
      <c r="U7391" s="2" t="s">
        <v>73</v>
      </c>
      <c r="V7391" s="2" t="s">
        <v>74</v>
      </c>
      <c r="W7391" s="4">
        <v>0</v>
      </c>
      <c r="X7391" s="4">
        <v>1400297.99</v>
      </c>
      <c r="Y7391" s="4">
        <v>1400297.99</v>
      </c>
      <c r="Z7391" s="2">
        <v>0</v>
      </c>
      <c r="AA7391" s="2" t="s">
        <v>56</v>
      </c>
      <c r="AB7391" s="2" t="s">
        <v>15729</v>
      </c>
      <c r="AC7391" s="2" t="s">
        <v>213</v>
      </c>
      <c r="AD7391" s="2" t="s">
        <v>76</v>
      </c>
      <c r="AE7391" s="5">
        <v>73.27</v>
      </c>
      <c r="AF7391" s="2">
        <v>0</v>
      </c>
      <c r="AG7391" s="2" t="s">
        <v>77</v>
      </c>
      <c r="AH7391" s="2">
        <v>14</v>
      </c>
      <c r="AI7391" s="6" t="str">
        <f t="shared" si="345"/>
        <v>35-44</v>
      </c>
      <c r="AJ7391" s="11">
        <f>YEAR(tbl_LoanData[[#This Row],[Application Date]])</f>
        <v>2026</v>
      </c>
      <c r="AK7391" s="11" t="str">
        <f>TEXT(tbl_LoanData[[#This Row],[Application Date]],"MMMM")</f>
        <v>July</v>
      </c>
      <c r="AL7391" s="12">
        <f>DATE(YEAR(tbl_LoanData[[#This Row],[Application Date]]),MONTH(tbl_LoanData[[#This Row],[Application Date]]),1)</f>
        <v>46204</v>
      </c>
      <c r="AM7391" s="14">
        <f ca="1">IF(AND(tbl_LoanData[[#This Row],[Application Date]]&gt;=EOMONTH(TODAY(),-1)+1,tbl_LoanData[[#This Row],[Application Date]]&lt;=TODAY()),tbl_LoanData[[#This Row],[Loan Amount]],0)</f>
        <v>0</v>
      </c>
      <c r="AN7391" s="14">
        <f>tbl_LoanData[[#This Row],[Amount Paid]]-(Q7391-X7391)</f>
        <v>317397.99</v>
      </c>
      <c r="AO7391" s="14">
        <f>IF(tbl_LoanData[[#This Row],[Application Status]]="Approved",1,0)</f>
        <v>1</v>
      </c>
      <c r="AP7391" s="22" t="str">
        <f t="shared" ca="1" si="346"/>
        <v/>
      </c>
      <c r="AQ7391" s="22" t="str">
        <f t="shared" ca="1" si="347"/>
        <v/>
      </c>
    </row>
    <row r="7392" spans="1:43" x14ac:dyDescent="0.3">
      <c r="A7392" s="2" t="s">
        <v>4631</v>
      </c>
      <c r="B7392" s="2" t="s">
        <v>4632</v>
      </c>
      <c r="C7392" s="2" t="s">
        <v>149</v>
      </c>
      <c r="D7392" s="2" t="s">
        <v>134</v>
      </c>
      <c r="E7392" s="2" t="s">
        <v>150</v>
      </c>
      <c r="F7392" s="2">
        <v>47</v>
      </c>
      <c r="G7392" s="2" t="s">
        <v>83</v>
      </c>
      <c r="H7392" s="2" t="s">
        <v>211</v>
      </c>
      <c r="I7392" s="2" t="s">
        <v>50</v>
      </c>
      <c r="J7392" s="3">
        <v>46209</v>
      </c>
      <c r="K7392" s="3">
        <v>46221</v>
      </c>
      <c r="L7392" s="2" t="s">
        <v>40</v>
      </c>
      <c r="M7392" s="2" t="s">
        <v>111</v>
      </c>
      <c r="N7392" s="2" t="s">
        <v>369</v>
      </c>
      <c r="O7392" s="4">
        <v>1086000</v>
      </c>
      <c r="P7392" s="4">
        <v>188600</v>
      </c>
      <c r="Q7392" s="4">
        <v>897400</v>
      </c>
      <c r="R7392" s="2">
        <v>36</v>
      </c>
      <c r="S7392" s="5">
        <v>11</v>
      </c>
      <c r="T7392" s="4">
        <v>33153.94</v>
      </c>
      <c r="U7392" s="2" t="s">
        <v>73</v>
      </c>
      <c r="V7392" s="2" t="s">
        <v>74</v>
      </c>
      <c r="W7392" s="4">
        <v>0</v>
      </c>
      <c r="X7392" s="4">
        <v>1193542</v>
      </c>
      <c r="Y7392" s="4">
        <v>1193542</v>
      </c>
      <c r="Z7392" s="2">
        <v>28</v>
      </c>
      <c r="AA7392" s="2" t="s">
        <v>57</v>
      </c>
      <c r="AB7392" s="2" t="s">
        <v>15727</v>
      </c>
      <c r="AC7392" s="2" t="s">
        <v>87</v>
      </c>
      <c r="AD7392" s="2" t="s">
        <v>76</v>
      </c>
      <c r="AE7392" s="5">
        <v>82.63</v>
      </c>
      <c r="AF7392" s="2">
        <v>1</v>
      </c>
      <c r="AG7392" s="2" t="s">
        <v>77</v>
      </c>
      <c r="AH7392" s="2">
        <v>12</v>
      </c>
      <c r="AI7392" s="6" t="str">
        <f t="shared" si="345"/>
        <v>45-54</v>
      </c>
      <c r="AJ7392" s="11">
        <f>YEAR(tbl_LoanData[[#This Row],[Application Date]])</f>
        <v>2026</v>
      </c>
      <c r="AK7392" s="11" t="str">
        <f>TEXT(tbl_LoanData[[#This Row],[Application Date]],"MMMM")</f>
        <v>July</v>
      </c>
      <c r="AL7392" s="12">
        <f>DATE(YEAR(tbl_LoanData[[#This Row],[Application Date]]),MONTH(tbl_LoanData[[#This Row],[Application Date]]),1)</f>
        <v>46204</v>
      </c>
      <c r="AM7392" s="14">
        <f ca="1">IF(AND(tbl_LoanData[[#This Row],[Application Date]]&gt;=EOMONTH(TODAY(),-1)+1,tbl_LoanData[[#This Row],[Application Date]]&lt;=TODAY()),tbl_LoanData[[#This Row],[Loan Amount]],0)</f>
        <v>0</v>
      </c>
      <c r="AN7392" s="14">
        <f>tbl_LoanData[[#This Row],[Amount Paid]]-(Q7392-X7392)</f>
        <v>296142</v>
      </c>
      <c r="AO7392" s="14">
        <f>IF(tbl_LoanData[[#This Row],[Application Status]]="Approved",1,0)</f>
        <v>1</v>
      </c>
      <c r="AP7392" s="22" t="str">
        <f t="shared" ca="1" si="346"/>
        <v/>
      </c>
      <c r="AQ7392" s="22" t="str">
        <f t="shared" ca="1" si="347"/>
        <v/>
      </c>
    </row>
    <row r="7393" spans="1:43" ht="14.4" customHeight="1" x14ac:dyDescent="0.3">
      <c r="A7393" s="2" t="s">
        <v>4729</v>
      </c>
      <c r="B7393" s="2" t="s">
        <v>4730</v>
      </c>
      <c r="C7393" s="2" t="s">
        <v>264</v>
      </c>
      <c r="D7393" s="2" t="s">
        <v>209</v>
      </c>
      <c r="E7393" s="2" t="s">
        <v>255</v>
      </c>
      <c r="F7393" s="2">
        <v>49</v>
      </c>
      <c r="G7393" s="2" t="s">
        <v>83</v>
      </c>
      <c r="H7393" s="2" t="s">
        <v>307</v>
      </c>
      <c r="I7393" s="2" t="s">
        <v>43</v>
      </c>
      <c r="J7393" s="3">
        <v>46230</v>
      </c>
      <c r="K7393" s="3">
        <v>46241</v>
      </c>
      <c r="L7393" s="2" t="s">
        <v>39</v>
      </c>
      <c r="M7393" s="2" t="s">
        <v>157</v>
      </c>
      <c r="N7393" s="2" t="s">
        <v>158</v>
      </c>
      <c r="O7393" s="4">
        <v>2290000</v>
      </c>
      <c r="P7393" s="4">
        <v>560500</v>
      </c>
      <c r="Q7393" s="4">
        <v>1729500</v>
      </c>
      <c r="R7393" s="2">
        <v>36</v>
      </c>
      <c r="S7393" s="5">
        <v>8.77</v>
      </c>
      <c r="T7393" s="4">
        <v>60681.43</v>
      </c>
      <c r="U7393" s="2" t="s">
        <v>73</v>
      </c>
      <c r="V7393" s="2" t="s">
        <v>74</v>
      </c>
      <c r="W7393" s="4">
        <v>0</v>
      </c>
      <c r="X7393" s="4">
        <v>2184531.4500000002</v>
      </c>
      <c r="Y7393" s="4">
        <v>2184531.4500000002</v>
      </c>
      <c r="Z7393" s="2">
        <v>0</v>
      </c>
      <c r="AA7393" s="2" t="s">
        <v>56</v>
      </c>
      <c r="AB7393" s="2" t="s">
        <v>15731</v>
      </c>
      <c r="AC7393" s="2" t="s">
        <v>106</v>
      </c>
      <c r="AD7393" s="2" t="s">
        <v>76</v>
      </c>
      <c r="AE7393" s="5">
        <v>75.52</v>
      </c>
      <c r="AF7393" s="2">
        <v>0</v>
      </c>
      <c r="AG7393" s="2" t="s">
        <v>77</v>
      </c>
      <c r="AH7393" s="2">
        <v>11</v>
      </c>
      <c r="AI7393" s="6" t="str">
        <f t="shared" si="345"/>
        <v>45-54</v>
      </c>
      <c r="AJ7393" s="11">
        <f>YEAR(tbl_LoanData[[#This Row],[Application Date]])</f>
        <v>2026</v>
      </c>
      <c r="AK7393" s="11" t="str">
        <f>TEXT(tbl_LoanData[[#This Row],[Application Date]],"MMMM")</f>
        <v>July</v>
      </c>
      <c r="AL7393" s="12">
        <f>DATE(YEAR(tbl_LoanData[[#This Row],[Application Date]]),MONTH(tbl_LoanData[[#This Row],[Application Date]]),1)</f>
        <v>46204</v>
      </c>
      <c r="AM7393" s="14">
        <f ca="1">IF(AND(tbl_LoanData[[#This Row],[Application Date]]&gt;=EOMONTH(TODAY(),-1)+1,tbl_LoanData[[#This Row],[Application Date]]&lt;=TODAY()),tbl_LoanData[[#This Row],[Loan Amount]],0)</f>
        <v>0</v>
      </c>
      <c r="AN7393" s="14">
        <f>tbl_LoanData[[#This Row],[Amount Paid]]-(Q7393-X7393)</f>
        <v>455031.45000000019</v>
      </c>
      <c r="AO7393" s="14">
        <f>IF(tbl_LoanData[[#This Row],[Application Status]]="Approved",1,0)</f>
        <v>1</v>
      </c>
      <c r="AP7393" s="22" t="str">
        <f t="shared" ca="1" si="346"/>
        <v/>
      </c>
      <c r="AQ7393" s="22" t="str">
        <f t="shared" ca="1" si="347"/>
        <v/>
      </c>
    </row>
    <row r="7394" spans="1:43" ht="14.4" customHeight="1" x14ac:dyDescent="0.3">
      <c r="A7394" s="2" t="s">
        <v>4745</v>
      </c>
      <c r="B7394" s="2" t="s">
        <v>4746</v>
      </c>
      <c r="C7394" s="2" t="s">
        <v>243</v>
      </c>
      <c r="D7394" s="2" t="s">
        <v>182</v>
      </c>
      <c r="E7394" s="2" t="s">
        <v>209</v>
      </c>
      <c r="F7394" s="2">
        <v>49</v>
      </c>
      <c r="G7394" s="2" t="s">
        <v>83</v>
      </c>
      <c r="H7394" s="2" t="s">
        <v>217</v>
      </c>
      <c r="I7394" s="2" t="s">
        <v>46</v>
      </c>
      <c r="J7394" s="3">
        <v>46216</v>
      </c>
      <c r="K7394" s="3">
        <v>46229</v>
      </c>
      <c r="L7394" s="2" t="s">
        <v>37</v>
      </c>
      <c r="M7394" s="2" t="s">
        <v>104</v>
      </c>
      <c r="N7394" s="2" t="s">
        <v>192</v>
      </c>
      <c r="O7394" s="4">
        <v>91000</v>
      </c>
      <c r="P7394" s="4">
        <v>17500</v>
      </c>
      <c r="Q7394" s="4">
        <v>73500</v>
      </c>
      <c r="R7394" s="2">
        <v>12</v>
      </c>
      <c r="S7394" s="5">
        <v>7.01</v>
      </c>
      <c r="T7394" s="4">
        <v>6554.36</v>
      </c>
      <c r="U7394" s="2" t="s">
        <v>73</v>
      </c>
      <c r="V7394" s="2" t="s">
        <v>74</v>
      </c>
      <c r="W7394" s="4">
        <v>0</v>
      </c>
      <c r="X7394" s="4">
        <v>78652.350000000006</v>
      </c>
      <c r="Y7394" s="4">
        <v>78652.350000000006</v>
      </c>
      <c r="Z7394" s="2">
        <v>0</v>
      </c>
      <c r="AA7394" s="2" t="s">
        <v>56</v>
      </c>
      <c r="AB7394" s="2" t="s">
        <v>15731</v>
      </c>
      <c r="AC7394" s="2" t="s">
        <v>360</v>
      </c>
      <c r="AD7394" s="2" t="s">
        <v>76</v>
      </c>
      <c r="AE7394" s="5">
        <v>80.77</v>
      </c>
      <c r="AF7394" s="2">
        <v>0</v>
      </c>
      <c r="AG7394" s="2" t="s">
        <v>77</v>
      </c>
      <c r="AH7394" s="2">
        <v>13</v>
      </c>
      <c r="AI7394" s="6" t="str">
        <f t="shared" si="345"/>
        <v>45-54</v>
      </c>
      <c r="AJ7394" s="11">
        <f>YEAR(tbl_LoanData[[#This Row],[Application Date]])</f>
        <v>2026</v>
      </c>
      <c r="AK7394" s="11" t="str">
        <f>TEXT(tbl_LoanData[[#This Row],[Application Date]],"MMMM")</f>
        <v>July</v>
      </c>
      <c r="AL7394" s="12">
        <f>DATE(YEAR(tbl_LoanData[[#This Row],[Application Date]]),MONTH(tbl_LoanData[[#This Row],[Application Date]]),1)</f>
        <v>46204</v>
      </c>
      <c r="AM7394" s="14">
        <f ca="1">IF(AND(tbl_LoanData[[#This Row],[Application Date]]&gt;=EOMONTH(TODAY(),-1)+1,tbl_LoanData[[#This Row],[Application Date]]&lt;=TODAY()),tbl_LoanData[[#This Row],[Loan Amount]],0)</f>
        <v>0</v>
      </c>
      <c r="AN7394" s="14">
        <f>tbl_LoanData[[#This Row],[Amount Paid]]-(Q7394-X7394)</f>
        <v>5152.3500000000058</v>
      </c>
      <c r="AO7394" s="14">
        <f>IF(tbl_LoanData[[#This Row],[Application Status]]="Approved",1,0)</f>
        <v>1</v>
      </c>
      <c r="AP7394" s="22" t="str">
        <f t="shared" ca="1" si="346"/>
        <v/>
      </c>
      <c r="AQ7394" s="22" t="str">
        <f t="shared" ca="1" si="347"/>
        <v/>
      </c>
    </row>
    <row r="7395" spans="1:43" ht="14.4" customHeight="1" x14ac:dyDescent="0.3">
      <c r="A7395" s="2" t="s">
        <v>4831</v>
      </c>
      <c r="B7395" s="2" t="s">
        <v>4832</v>
      </c>
      <c r="C7395" s="2" t="s">
        <v>297</v>
      </c>
      <c r="D7395" s="2" t="s">
        <v>134</v>
      </c>
      <c r="E7395" s="2" t="s">
        <v>210</v>
      </c>
      <c r="F7395" s="2">
        <v>53</v>
      </c>
      <c r="G7395" s="2" t="s">
        <v>69</v>
      </c>
      <c r="H7395" s="2" t="s">
        <v>565</v>
      </c>
      <c r="I7395" s="2" t="s">
        <v>47</v>
      </c>
      <c r="J7395" s="3">
        <v>46204</v>
      </c>
      <c r="K7395" s="3">
        <v>46208</v>
      </c>
      <c r="L7395" s="2" t="s">
        <v>38</v>
      </c>
      <c r="M7395" s="2" t="s">
        <v>144</v>
      </c>
      <c r="N7395" s="2" t="s">
        <v>382</v>
      </c>
      <c r="O7395" s="4">
        <v>1749000</v>
      </c>
      <c r="P7395" s="4">
        <v>287900</v>
      </c>
      <c r="Q7395" s="4">
        <v>1461100</v>
      </c>
      <c r="R7395" s="2">
        <v>24</v>
      </c>
      <c r="S7395" s="5">
        <v>7.75</v>
      </c>
      <c r="T7395" s="4">
        <v>70315.44</v>
      </c>
      <c r="U7395" s="2" t="s">
        <v>73</v>
      </c>
      <c r="V7395" s="2" t="s">
        <v>74</v>
      </c>
      <c r="W7395" s="4">
        <v>70315.44</v>
      </c>
      <c r="X7395" s="4">
        <v>1617255.06</v>
      </c>
      <c r="Y7395" s="4">
        <v>1687570.5</v>
      </c>
      <c r="Z7395" s="2">
        <v>0</v>
      </c>
      <c r="AA7395" s="2" t="s">
        <v>56</v>
      </c>
      <c r="AB7395" s="2" t="s">
        <v>15734</v>
      </c>
      <c r="AC7395" s="2" t="s">
        <v>138</v>
      </c>
      <c r="AD7395" s="2" t="s">
        <v>76</v>
      </c>
      <c r="AE7395" s="5">
        <v>83.54</v>
      </c>
      <c r="AF7395" s="2">
        <v>0</v>
      </c>
      <c r="AG7395" s="2" t="s">
        <v>77</v>
      </c>
      <c r="AH7395" s="2">
        <v>4</v>
      </c>
      <c r="AI7395" s="6" t="str">
        <f t="shared" si="345"/>
        <v>45-54</v>
      </c>
      <c r="AJ7395" s="11">
        <f>YEAR(tbl_LoanData[[#This Row],[Application Date]])</f>
        <v>2026</v>
      </c>
      <c r="AK7395" s="11" t="str">
        <f>TEXT(tbl_LoanData[[#This Row],[Application Date]],"MMMM")</f>
        <v>July</v>
      </c>
      <c r="AL7395" s="12">
        <f>DATE(YEAR(tbl_LoanData[[#This Row],[Application Date]]),MONTH(tbl_LoanData[[#This Row],[Application Date]]),1)</f>
        <v>46204</v>
      </c>
      <c r="AM7395" s="14">
        <f ca="1">IF(AND(tbl_LoanData[[#This Row],[Application Date]]&gt;=EOMONTH(TODAY(),-1)+1,tbl_LoanData[[#This Row],[Application Date]]&lt;=TODAY()),tbl_LoanData[[#This Row],[Loan Amount]],0)</f>
        <v>0</v>
      </c>
      <c r="AN7395" s="14">
        <f>tbl_LoanData[[#This Row],[Amount Paid]]-(Q7395-X7395)</f>
        <v>226470.50000000006</v>
      </c>
      <c r="AO7395" s="14">
        <f>IF(tbl_LoanData[[#This Row],[Application Status]]="Approved",1,0)</f>
        <v>1</v>
      </c>
      <c r="AP7395" s="22" t="str">
        <f t="shared" ca="1" si="346"/>
        <v/>
      </c>
      <c r="AQ7395" s="22" t="str">
        <f t="shared" ca="1" si="347"/>
        <v/>
      </c>
    </row>
    <row r="7396" spans="1:43" ht="14.4" customHeight="1" x14ac:dyDescent="0.3">
      <c r="A7396" s="2" t="s">
        <v>4891</v>
      </c>
      <c r="B7396" s="2" t="s">
        <v>4892</v>
      </c>
      <c r="C7396" s="2" t="s">
        <v>471</v>
      </c>
      <c r="D7396" s="2" t="s">
        <v>182</v>
      </c>
      <c r="E7396" s="2" t="s">
        <v>117</v>
      </c>
      <c r="F7396" s="2">
        <v>45</v>
      </c>
      <c r="G7396" s="2" t="s">
        <v>83</v>
      </c>
      <c r="H7396" s="2" t="s">
        <v>466</v>
      </c>
      <c r="I7396" s="2" t="s">
        <v>43</v>
      </c>
      <c r="J7396" s="3">
        <v>46221</v>
      </c>
      <c r="K7396" s="3">
        <v>46239</v>
      </c>
      <c r="L7396" s="2" t="s">
        <v>39</v>
      </c>
      <c r="M7396" s="2" t="s">
        <v>167</v>
      </c>
      <c r="N7396" s="2" t="s">
        <v>491</v>
      </c>
      <c r="O7396" s="4">
        <v>1218000</v>
      </c>
      <c r="P7396" s="4">
        <v>348500</v>
      </c>
      <c r="Q7396" s="4">
        <v>869500</v>
      </c>
      <c r="R7396" s="2">
        <v>36</v>
      </c>
      <c r="S7396" s="5">
        <v>14.4</v>
      </c>
      <c r="T7396" s="4">
        <v>34586.78</v>
      </c>
      <c r="U7396" s="2" t="s">
        <v>73</v>
      </c>
      <c r="V7396" s="2" t="s">
        <v>74</v>
      </c>
      <c r="W7396" s="4">
        <v>0</v>
      </c>
      <c r="X7396" s="4">
        <v>1245124</v>
      </c>
      <c r="Y7396" s="4">
        <v>1245124</v>
      </c>
      <c r="Z7396" s="2">
        <v>0</v>
      </c>
      <c r="AA7396" s="2" t="s">
        <v>56</v>
      </c>
      <c r="AB7396" s="2" t="s">
        <v>15732</v>
      </c>
      <c r="AC7396" s="2" t="s">
        <v>138</v>
      </c>
      <c r="AD7396" s="2" t="s">
        <v>76</v>
      </c>
      <c r="AE7396" s="5">
        <v>71.39</v>
      </c>
      <c r="AF7396" s="2">
        <v>0</v>
      </c>
      <c r="AG7396" s="2" t="s">
        <v>77</v>
      </c>
      <c r="AH7396" s="2">
        <v>18</v>
      </c>
      <c r="AI7396" s="6" t="str">
        <f t="shared" si="345"/>
        <v>45-54</v>
      </c>
      <c r="AJ7396" s="11">
        <f>YEAR(tbl_LoanData[[#This Row],[Application Date]])</f>
        <v>2026</v>
      </c>
      <c r="AK7396" s="11" t="str">
        <f>TEXT(tbl_LoanData[[#This Row],[Application Date]],"MMMM")</f>
        <v>July</v>
      </c>
      <c r="AL7396" s="12">
        <f>DATE(YEAR(tbl_LoanData[[#This Row],[Application Date]]),MONTH(tbl_LoanData[[#This Row],[Application Date]]),1)</f>
        <v>46204</v>
      </c>
      <c r="AM7396" s="14">
        <f ca="1">IF(AND(tbl_LoanData[[#This Row],[Application Date]]&gt;=EOMONTH(TODAY(),-1)+1,tbl_LoanData[[#This Row],[Application Date]]&lt;=TODAY()),tbl_LoanData[[#This Row],[Loan Amount]],0)</f>
        <v>0</v>
      </c>
      <c r="AN7396" s="14">
        <f>tbl_LoanData[[#This Row],[Amount Paid]]-(Q7396-X7396)</f>
        <v>375624</v>
      </c>
      <c r="AO7396" s="14">
        <f>IF(tbl_LoanData[[#This Row],[Application Status]]="Approved",1,0)</f>
        <v>1</v>
      </c>
      <c r="AP7396" s="22" t="str">
        <f t="shared" ca="1" si="346"/>
        <v/>
      </c>
      <c r="AQ7396" s="22" t="str">
        <f t="shared" ca="1" si="347"/>
        <v/>
      </c>
    </row>
    <row r="7397" spans="1:43" ht="14.4" customHeight="1" x14ac:dyDescent="0.3">
      <c r="A7397" s="2" t="s">
        <v>4909</v>
      </c>
      <c r="B7397" s="2" t="s">
        <v>4910</v>
      </c>
      <c r="C7397" s="2" t="s">
        <v>171</v>
      </c>
      <c r="D7397" s="2" t="s">
        <v>134</v>
      </c>
      <c r="E7397" s="2" t="s">
        <v>255</v>
      </c>
      <c r="F7397" s="2">
        <v>39</v>
      </c>
      <c r="G7397" s="2" t="s">
        <v>69</v>
      </c>
      <c r="H7397" s="2" t="s">
        <v>318</v>
      </c>
      <c r="I7397" s="2" t="s">
        <v>42</v>
      </c>
      <c r="J7397" s="3">
        <v>46208</v>
      </c>
      <c r="K7397" s="3">
        <v>46217</v>
      </c>
      <c r="L7397" s="2" t="s">
        <v>40</v>
      </c>
      <c r="M7397" s="2" t="s">
        <v>85</v>
      </c>
      <c r="N7397" s="2" t="s">
        <v>270</v>
      </c>
      <c r="O7397" s="4">
        <v>1039000</v>
      </c>
      <c r="P7397" s="4">
        <v>393000</v>
      </c>
      <c r="Q7397" s="4">
        <v>646000</v>
      </c>
      <c r="R7397" s="2">
        <v>48</v>
      </c>
      <c r="S7397" s="5">
        <v>14.57</v>
      </c>
      <c r="T7397" s="4">
        <v>21301.85</v>
      </c>
      <c r="U7397" s="2" t="s">
        <v>73</v>
      </c>
      <c r="V7397" s="2" t="s">
        <v>74</v>
      </c>
      <c r="W7397" s="4">
        <v>21301.85</v>
      </c>
      <c r="X7397" s="4">
        <v>1001186.95</v>
      </c>
      <c r="Y7397" s="4">
        <v>1022488.8</v>
      </c>
      <c r="Z7397" s="2">
        <v>0</v>
      </c>
      <c r="AA7397" s="2" t="s">
        <v>56</v>
      </c>
      <c r="AB7397" s="2" t="s">
        <v>15735</v>
      </c>
      <c r="AC7397" s="2" t="s">
        <v>121</v>
      </c>
      <c r="AD7397" s="2" t="s">
        <v>76</v>
      </c>
      <c r="AE7397" s="5">
        <v>62.18</v>
      </c>
      <c r="AF7397" s="2">
        <v>0</v>
      </c>
      <c r="AG7397" s="2" t="s">
        <v>77</v>
      </c>
      <c r="AH7397" s="2">
        <v>9</v>
      </c>
      <c r="AI7397" s="6" t="str">
        <f t="shared" si="345"/>
        <v>35-44</v>
      </c>
      <c r="AJ7397" s="11">
        <f>YEAR(tbl_LoanData[[#This Row],[Application Date]])</f>
        <v>2026</v>
      </c>
      <c r="AK7397" s="11" t="str">
        <f>TEXT(tbl_LoanData[[#This Row],[Application Date]],"MMMM")</f>
        <v>July</v>
      </c>
      <c r="AL7397" s="12">
        <f>DATE(YEAR(tbl_LoanData[[#This Row],[Application Date]]),MONTH(tbl_LoanData[[#This Row],[Application Date]]),1)</f>
        <v>46204</v>
      </c>
      <c r="AM7397" s="14">
        <f ca="1">IF(AND(tbl_LoanData[[#This Row],[Application Date]]&gt;=EOMONTH(TODAY(),-1)+1,tbl_LoanData[[#This Row],[Application Date]]&lt;=TODAY()),tbl_LoanData[[#This Row],[Loan Amount]],0)</f>
        <v>0</v>
      </c>
      <c r="AN7397" s="14">
        <f>tbl_LoanData[[#This Row],[Amount Paid]]-(Q7397-X7397)</f>
        <v>376488.79999999993</v>
      </c>
      <c r="AO7397" s="14">
        <f>IF(tbl_LoanData[[#This Row],[Application Status]]="Approved",1,0)</f>
        <v>1</v>
      </c>
      <c r="AP7397" s="22" t="str">
        <f t="shared" ca="1" si="346"/>
        <v/>
      </c>
      <c r="AQ7397" s="22" t="str">
        <f t="shared" ca="1" si="347"/>
        <v/>
      </c>
    </row>
    <row r="7398" spans="1:43" ht="14.4" customHeight="1" x14ac:dyDescent="0.3">
      <c r="A7398" s="2" t="s">
        <v>5393</v>
      </c>
      <c r="B7398" s="2" t="s">
        <v>5394</v>
      </c>
      <c r="C7398" s="2" t="s">
        <v>809</v>
      </c>
      <c r="D7398" s="2" t="s">
        <v>311</v>
      </c>
      <c r="E7398" s="2" t="s">
        <v>232</v>
      </c>
      <c r="F7398" s="2">
        <v>57</v>
      </c>
      <c r="G7398" s="2" t="s">
        <v>69</v>
      </c>
      <c r="H7398" s="2" t="s">
        <v>372</v>
      </c>
      <c r="I7398" s="2" t="s">
        <v>43</v>
      </c>
      <c r="J7398" s="3">
        <v>46220</v>
      </c>
      <c r="K7398" s="3">
        <v>46227</v>
      </c>
      <c r="L7398" s="2" t="s">
        <v>36</v>
      </c>
      <c r="M7398" s="2" t="s">
        <v>71</v>
      </c>
      <c r="N7398" s="2" t="s">
        <v>162</v>
      </c>
      <c r="O7398" s="4">
        <v>1224000</v>
      </c>
      <c r="P7398" s="4">
        <v>244400</v>
      </c>
      <c r="Q7398" s="4">
        <v>979600</v>
      </c>
      <c r="R7398" s="2">
        <v>36</v>
      </c>
      <c r="S7398" s="5">
        <v>10.75</v>
      </c>
      <c r="T7398" s="4">
        <v>35986.69</v>
      </c>
      <c r="U7398" s="2" t="s">
        <v>73</v>
      </c>
      <c r="V7398" s="2" t="s">
        <v>74</v>
      </c>
      <c r="W7398" s="4">
        <v>0</v>
      </c>
      <c r="X7398" s="4">
        <v>1295521</v>
      </c>
      <c r="Y7398" s="4">
        <v>1295521</v>
      </c>
      <c r="Z7398" s="2">
        <v>0</v>
      </c>
      <c r="AA7398" s="2" t="s">
        <v>56</v>
      </c>
      <c r="AB7398" s="2" t="s">
        <v>15730</v>
      </c>
      <c r="AC7398" s="2" t="s">
        <v>87</v>
      </c>
      <c r="AD7398" s="2" t="s">
        <v>76</v>
      </c>
      <c r="AE7398" s="5">
        <v>80.03</v>
      </c>
      <c r="AF7398" s="2">
        <v>0</v>
      </c>
      <c r="AG7398" s="2" t="s">
        <v>77</v>
      </c>
      <c r="AH7398" s="2">
        <v>7</v>
      </c>
      <c r="AI7398" s="6" t="str">
        <f t="shared" si="345"/>
        <v>55-64</v>
      </c>
      <c r="AJ7398" s="11">
        <f>YEAR(tbl_LoanData[[#This Row],[Application Date]])</f>
        <v>2026</v>
      </c>
      <c r="AK7398" s="11" t="str">
        <f>TEXT(tbl_LoanData[[#This Row],[Application Date]],"MMMM")</f>
        <v>July</v>
      </c>
      <c r="AL7398" s="12">
        <f>DATE(YEAR(tbl_LoanData[[#This Row],[Application Date]]),MONTH(tbl_LoanData[[#This Row],[Application Date]]),1)</f>
        <v>46204</v>
      </c>
      <c r="AM7398" s="14">
        <f ca="1">IF(AND(tbl_LoanData[[#This Row],[Application Date]]&gt;=EOMONTH(TODAY(),-1)+1,tbl_LoanData[[#This Row],[Application Date]]&lt;=TODAY()),tbl_LoanData[[#This Row],[Loan Amount]],0)</f>
        <v>0</v>
      </c>
      <c r="AN7398" s="14">
        <f>tbl_LoanData[[#This Row],[Amount Paid]]-(Q7398-X7398)</f>
        <v>315921</v>
      </c>
      <c r="AO7398" s="14">
        <f>IF(tbl_LoanData[[#This Row],[Application Status]]="Approved",1,0)</f>
        <v>1</v>
      </c>
      <c r="AP7398" s="22" t="str">
        <f t="shared" ca="1" si="346"/>
        <v/>
      </c>
      <c r="AQ7398" s="22" t="str">
        <f t="shared" ca="1" si="347"/>
        <v/>
      </c>
    </row>
    <row r="7399" spans="1:43" ht="14.4" customHeight="1" x14ac:dyDescent="0.3">
      <c r="A7399" s="2" t="s">
        <v>5549</v>
      </c>
      <c r="B7399" s="2" t="s">
        <v>5550</v>
      </c>
      <c r="C7399" s="2" t="s">
        <v>379</v>
      </c>
      <c r="D7399" s="2" t="s">
        <v>82</v>
      </c>
      <c r="E7399" s="2" t="s">
        <v>394</v>
      </c>
      <c r="F7399" s="2">
        <v>36</v>
      </c>
      <c r="G7399" s="2" t="s">
        <v>69</v>
      </c>
      <c r="H7399" s="2" t="s">
        <v>151</v>
      </c>
      <c r="I7399" s="2" t="s">
        <v>46</v>
      </c>
      <c r="J7399" s="3">
        <v>46231</v>
      </c>
      <c r="K7399" s="3">
        <v>46249</v>
      </c>
      <c r="L7399" s="2" t="s">
        <v>40</v>
      </c>
      <c r="M7399" s="2" t="s">
        <v>85</v>
      </c>
      <c r="N7399" s="2" t="s">
        <v>86</v>
      </c>
      <c r="O7399" s="4">
        <v>1003000</v>
      </c>
      <c r="P7399" s="4">
        <v>375700</v>
      </c>
      <c r="Q7399" s="4">
        <v>627300</v>
      </c>
      <c r="R7399" s="2">
        <v>36</v>
      </c>
      <c r="S7399" s="5">
        <v>9.8699999999999992</v>
      </c>
      <c r="T7399" s="4">
        <v>22584.54</v>
      </c>
      <c r="U7399" s="2" t="s">
        <v>73</v>
      </c>
      <c r="V7399" s="2" t="s">
        <v>74</v>
      </c>
      <c r="W7399" s="4">
        <v>0</v>
      </c>
      <c r="X7399" s="4">
        <v>813043.53</v>
      </c>
      <c r="Y7399" s="4">
        <v>813043.53</v>
      </c>
      <c r="Z7399" s="2">
        <v>0</v>
      </c>
      <c r="AA7399" s="2" t="s">
        <v>56</v>
      </c>
      <c r="AB7399" s="2" t="s">
        <v>15729</v>
      </c>
      <c r="AC7399" s="2" t="s">
        <v>213</v>
      </c>
      <c r="AD7399" s="2" t="s">
        <v>76</v>
      </c>
      <c r="AE7399" s="5">
        <v>62.54</v>
      </c>
      <c r="AF7399" s="2">
        <v>0</v>
      </c>
      <c r="AG7399" s="2" t="s">
        <v>77</v>
      </c>
      <c r="AH7399" s="2">
        <v>18</v>
      </c>
      <c r="AI7399" s="6" t="str">
        <f t="shared" si="345"/>
        <v>35-44</v>
      </c>
      <c r="AJ7399" s="11">
        <f>YEAR(tbl_LoanData[[#This Row],[Application Date]])</f>
        <v>2026</v>
      </c>
      <c r="AK7399" s="11" t="str">
        <f>TEXT(tbl_LoanData[[#This Row],[Application Date]],"MMMM")</f>
        <v>July</v>
      </c>
      <c r="AL7399" s="12">
        <f>DATE(YEAR(tbl_LoanData[[#This Row],[Application Date]]),MONTH(tbl_LoanData[[#This Row],[Application Date]]),1)</f>
        <v>46204</v>
      </c>
      <c r="AM7399" s="14">
        <f ca="1">IF(AND(tbl_LoanData[[#This Row],[Application Date]]&gt;=EOMONTH(TODAY(),-1)+1,tbl_LoanData[[#This Row],[Application Date]]&lt;=TODAY()),tbl_LoanData[[#This Row],[Loan Amount]],0)</f>
        <v>0</v>
      </c>
      <c r="AN7399" s="14">
        <f>tbl_LoanData[[#This Row],[Amount Paid]]-(Q7399-X7399)</f>
        <v>185743.53000000003</v>
      </c>
      <c r="AO7399" s="14">
        <f>IF(tbl_LoanData[[#This Row],[Application Status]]="Approved",1,0)</f>
        <v>1</v>
      </c>
      <c r="AP7399" s="22" t="str">
        <f t="shared" ca="1" si="346"/>
        <v/>
      </c>
      <c r="AQ7399" s="22" t="str">
        <f t="shared" ca="1" si="347"/>
        <v/>
      </c>
    </row>
    <row r="7400" spans="1:43" x14ac:dyDescent="0.3">
      <c r="A7400" s="2" t="s">
        <v>5587</v>
      </c>
      <c r="B7400" s="2" t="s">
        <v>5588</v>
      </c>
      <c r="C7400" s="2" t="s">
        <v>429</v>
      </c>
      <c r="D7400" s="2" t="s">
        <v>182</v>
      </c>
      <c r="E7400" s="2" t="s">
        <v>204</v>
      </c>
      <c r="F7400" s="2">
        <v>41</v>
      </c>
      <c r="G7400" s="2" t="s">
        <v>83</v>
      </c>
      <c r="H7400" s="2" t="s">
        <v>84</v>
      </c>
      <c r="I7400" s="2" t="s">
        <v>45</v>
      </c>
      <c r="J7400" s="3">
        <v>46204</v>
      </c>
      <c r="K7400" s="3">
        <v>46222</v>
      </c>
      <c r="L7400" s="2" t="s">
        <v>36</v>
      </c>
      <c r="M7400" s="2" t="s">
        <v>71</v>
      </c>
      <c r="N7400" s="2" t="s">
        <v>162</v>
      </c>
      <c r="O7400" s="4">
        <v>978000</v>
      </c>
      <c r="P7400" s="4">
        <v>277900</v>
      </c>
      <c r="Q7400" s="4">
        <v>700100</v>
      </c>
      <c r="R7400" s="2">
        <v>12</v>
      </c>
      <c r="S7400" s="5">
        <v>11.79</v>
      </c>
      <c r="T7400" s="4">
        <v>65220.15</v>
      </c>
      <c r="U7400" s="2" t="s">
        <v>73</v>
      </c>
      <c r="V7400" s="2" t="s">
        <v>74</v>
      </c>
      <c r="W7400" s="4">
        <v>65220.15</v>
      </c>
      <c r="X7400" s="4">
        <v>717421.64</v>
      </c>
      <c r="Y7400" s="4">
        <v>782641.79</v>
      </c>
      <c r="Z7400" s="2">
        <v>0</v>
      </c>
      <c r="AA7400" s="2" t="s">
        <v>56</v>
      </c>
      <c r="AB7400" s="2" t="s">
        <v>15729</v>
      </c>
      <c r="AC7400" s="2" t="s">
        <v>87</v>
      </c>
      <c r="AD7400" s="2" t="s">
        <v>76</v>
      </c>
      <c r="AE7400" s="5">
        <v>71.58</v>
      </c>
      <c r="AF7400" s="2">
        <v>0</v>
      </c>
      <c r="AG7400" s="2" t="s">
        <v>77</v>
      </c>
      <c r="AH7400" s="2">
        <v>18</v>
      </c>
      <c r="AI7400" s="6" t="str">
        <f t="shared" si="345"/>
        <v>35-44</v>
      </c>
      <c r="AJ7400" s="11">
        <f>YEAR(tbl_LoanData[[#This Row],[Application Date]])</f>
        <v>2026</v>
      </c>
      <c r="AK7400" s="11" t="str">
        <f>TEXT(tbl_LoanData[[#This Row],[Application Date]],"MMMM")</f>
        <v>July</v>
      </c>
      <c r="AL7400" s="12">
        <f>DATE(YEAR(tbl_LoanData[[#This Row],[Application Date]]),MONTH(tbl_LoanData[[#This Row],[Application Date]]),1)</f>
        <v>46204</v>
      </c>
      <c r="AM7400" s="14">
        <f ca="1">IF(AND(tbl_LoanData[[#This Row],[Application Date]]&gt;=EOMONTH(TODAY(),-1)+1,tbl_LoanData[[#This Row],[Application Date]]&lt;=TODAY()),tbl_LoanData[[#This Row],[Loan Amount]],0)</f>
        <v>0</v>
      </c>
      <c r="AN7400" s="14">
        <f>tbl_LoanData[[#This Row],[Amount Paid]]-(Q7400-X7400)</f>
        <v>82541.790000000008</v>
      </c>
      <c r="AO7400" s="14">
        <f>IF(tbl_LoanData[[#This Row],[Application Status]]="Approved",1,0)</f>
        <v>1</v>
      </c>
      <c r="AP7400" s="22" t="str">
        <f t="shared" ca="1" si="346"/>
        <v/>
      </c>
      <c r="AQ7400" s="22" t="str">
        <f t="shared" ca="1" si="347"/>
        <v/>
      </c>
    </row>
    <row r="7401" spans="1:43" ht="14.4" customHeight="1" x14ac:dyDescent="0.3">
      <c r="A7401" s="2" t="s">
        <v>5705</v>
      </c>
      <c r="B7401" s="2" t="s">
        <v>5706</v>
      </c>
      <c r="C7401" s="2" t="s">
        <v>393</v>
      </c>
      <c r="D7401" s="2" t="s">
        <v>118</v>
      </c>
      <c r="E7401" s="2" t="s">
        <v>232</v>
      </c>
      <c r="F7401" s="2">
        <v>21</v>
      </c>
      <c r="G7401" s="2" t="s">
        <v>83</v>
      </c>
      <c r="H7401" s="2" t="s">
        <v>398</v>
      </c>
      <c r="I7401" s="2" t="s">
        <v>46</v>
      </c>
      <c r="J7401" s="3">
        <v>46227</v>
      </c>
      <c r="K7401" s="3">
        <v>46241</v>
      </c>
      <c r="L7401" s="2" t="s">
        <v>40</v>
      </c>
      <c r="M7401" s="2" t="s">
        <v>157</v>
      </c>
      <c r="N7401" s="2" t="s">
        <v>328</v>
      </c>
      <c r="O7401" s="4">
        <v>749000</v>
      </c>
      <c r="P7401" s="4">
        <v>284300</v>
      </c>
      <c r="Q7401" s="4">
        <v>464700</v>
      </c>
      <c r="R7401" s="2">
        <v>24</v>
      </c>
      <c r="S7401" s="5">
        <v>9.14</v>
      </c>
      <c r="T7401" s="4">
        <v>22901.96</v>
      </c>
      <c r="U7401" s="2" t="s">
        <v>73</v>
      </c>
      <c r="V7401" s="2" t="s">
        <v>74</v>
      </c>
      <c r="W7401" s="4">
        <v>0</v>
      </c>
      <c r="X7401" s="4">
        <v>549647.16</v>
      </c>
      <c r="Y7401" s="4">
        <v>549647.16</v>
      </c>
      <c r="Z7401" s="2">
        <v>0</v>
      </c>
      <c r="AA7401" s="2" t="s">
        <v>56</v>
      </c>
      <c r="AB7401" s="2" t="s">
        <v>15727</v>
      </c>
      <c r="AC7401" s="2" t="s">
        <v>138</v>
      </c>
      <c r="AD7401" s="2" t="s">
        <v>76</v>
      </c>
      <c r="AE7401" s="5">
        <v>62.04</v>
      </c>
      <c r="AF7401" s="2">
        <v>0</v>
      </c>
      <c r="AG7401" s="2" t="s">
        <v>77</v>
      </c>
      <c r="AH7401" s="2">
        <v>14</v>
      </c>
      <c r="AI7401" s="6" t="str">
        <f t="shared" si="345"/>
        <v>18-24</v>
      </c>
      <c r="AJ7401" s="11">
        <f>YEAR(tbl_LoanData[[#This Row],[Application Date]])</f>
        <v>2026</v>
      </c>
      <c r="AK7401" s="11" t="str">
        <f>TEXT(tbl_LoanData[[#This Row],[Application Date]],"MMMM")</f>
        <v>July</v>
      </c>
      <c r="AL7401" s="12">
        <f>DATE(YEAR(tbl_LoanData[[#This Row],[Application Date]]),MONTH(tbl_LoanData[[#This Row],[Application Date]]),1)</f>
        <v>46204</v>
      </c>
      <c r="AM7401" s="14">
        <f ca="1">IF(AND(tbl_LoanData[[#This Row],[Application Date]]&gt;=EOMONTH(TODAY(),-1)+1,tbl_LoanData[[#This Row],[Application Date]]&lt;=TODAY()),tbl_LoanData[[#This Row],[Loan Amount]],0)</f>
        <v>0</v>
      </c>
      <c r="AN7401" s="14">
        <f>tbl_LoanData[[#This Row],[Amount Paid]]-(Q7401-X7401)</f>
        <v>84947.160000000033</v>
      </c>
      <c r="AO7401" s="14">
        <f>IF(tbl_LoanData[[#This Row],[Application Status]]="Approved",1,0)</f>
        <v>1</v>
      </c>
      <c r="AP7401" s="22" t="str">
        <f t="shared" ca="1" si="346"/>
        <v/>
      </c>
      <c r="AQ7401" s="22" t="str">
        <f t="shared" ca="1" si="347"/>
        <v/>
      </c>
    </row>
    <row r="7402" spans="1:43" ht="14.4" customHeight="1" x14ac:dyDescent="0.3">
      <c r="A7402" s="2" t="s">
        <v>5727</v>
      </c>
      <c r="B7402" s="2" t="s">
        <v>5728</v>
      </c>
      <c r="C7402" s="2" t="s">
        <v>171</v>
      </c>
      <c r="D7402" s="2" t="s">
        <v>182</v>
      </c>
      <c r="E7402" s="2" t="s">
        <v>311</v>
      </c>
      <c r="F7402" s="2">
        <v>36</v>
      </c>
      <c r="G7402" s="2" t="s">
        <v>69</v>
      </c>
      <c r="H7402" s="2" t="s">
        <v>143</v>
      </c>
      <c r="I7402" s="2" t="s">
        <v>46</v>
      </c>
      <c r="J7402" s="3">
        <v>46204</v>
      </c>
      <c r="K7402" s="3">
        <v>46216</v>
      </c>
      <c r="L7402" s="2" t="s">
        <v>38</v>
      </c>
      <c r="M7402" s="2" t="s">
        <v>127</v>
      </c>
      <c r="N7402" s="2" t="s">
        <v>128</v>
      </c>
      <c r="O7402" s="4">
        <v>1779000</v>
      </c>
      <c r="P7402" s="4">
        <v>672900</v>
      </c>
      <c r="Q7402" s="4">
        <v>1106100</v>
      </c>
      <c r="R7402" s="2">
        <v>24</v>
      </c>
      <c r="S7402" s="5">
        <v>11.69</v>
      </c>
      <c r="T7402" s="4">
        <v>56862.76</v>
      </c>
      <c r="U7402" s="2" t="s">
        <v>73</v>
      </c>
      <c r="V7402" s="2" t="s">
        <v>74</v>
      </c>
      <c r="W7402" s="4">
        <v>56862.76</v>
      </c>
      <c r="X7402" s="4">
        <v>1307843.42</v>
      </c>
      <c r="Y7402" s="4">
        <v>1364706.18</v>
      </c>
      <c r="Z7402" s="2">
        <v>0</v>
      </c>
      <c r="AA7402" s="2" t="s">
        <v>56</v>
      </c>
      <c r="AB7402" s="2" t="s">
        <v>15731</v>
      </c>
      <c r="AC7402" s="2" t="s">
        <v>87</v>
      </c>
      <c r="AD7402" s="2" t="s">
        <v>76</v>
      </c>
      <c r="AE7402" s="5">
        <v>62.18</v>
      </c>
      <c r="AF7402" s="2">
        <v>0</v>
      </c>
      <c r="AG7402" s="2" t="s">
        <v>77</v>
      </c>
      <c r="AH7402" s="2">
        <v>12</v>
      </c>
      <c r="AI7402" s="6" t="str">
        <f t="shared" si="345"/>
        <v>35-44</v>
      </c>
      <c r="AJ7402" s="11">
        <f>YEAR(tbl_LoanData[[#This Row],[Application Date]])</f>
        <v>2026</v>
      </c>
      <c r="AK7402" s="11" t="str">
        <f>TEXT(tbl_LoanData[[#This Row],[Application Date]],"MMMM")</f>
        <v>July</v>
      </c>
      <c r="AL7402" s="12">
        <f>DATE(YEAR(tbl_LoanData[[#This Row],[Application Date]]),MONTH(tbl_LoanData[[#This Row],[Application Date]]),1)</f>
        <v>46204</v>
      </c>
      <c r="AM7402" s="14">
        <f ca="1">IF(AND(tbl_LoanData[[#This Row],[Application Date]]&gt;=EOMONTH(TODAY(),-1)+1,tbl_LoanData[[#This Row],[Application Date]]&lt;=TODAY()),tbl_LoanData[[#This Row],[Loan Amount]],0)</f>
        <v>0</v>
      </c>
      <c r="AN7402" s="14">
        <f>tbl_LoanData[[#This Row],[Amount Paid]]-(Q7402-X7402)</f>
        <v>258606.17999999993</v>
      </c>
      <c r="AO7402" s="14">
        <f>IF(tbl_LoanData[[#This Row],[Application Status]]="Approved",1,0)</f>
        <v>1</v>
      </c>
      <c r="AP7402" s="22" t="str">
        <f t="shared" ca="1" si="346"/>
        <v/>
      </c>
      <c r="AQ7402" s="22" t="str">
        <f t="shared" ca="1" si="347"/>
        <v/>
      </c>
    </row>
    <row r="7403" spans="1:43" ht="14.4" customHeight="1" x14ac:dyDescent="0.3">
      <c r="A7403" s="2" t="s">
        <v>5905</v>
      </c>
      <c r="B7403" s="2" t="s">
        <v>5906</v>
      </c>
      <c r="C7403" s="2" t="s">
        <v>116</v>
      </c>
      <c r="D7403" s="2" t="s">
        <v>81</v>
      </c>
      <c r="E7403" s="2" t="s">
        <v>402</v>
      </c>
      <c r="F7403" s="2">
        <v>65</v>
      </c>
      <c r="G7403" s="2" t="s">
        <v>69</v>
      </c>
      <c r="H7403" s="2" t="s">
        <v>211</v>
      </c>
      <c r="I7403" s="2" t="s">
        <v>50</v>
      </c>
      <c r="J7403" s="3">
        <v>46211</v>
      </c>
      <c r="K7403" s="3"/>
      <c r="L7403" s="2" t="s">
        <v>40</v>
      </c>
      <c r="M7403" s="2" t="s">
        <v>94</v>
      </c>
      <c r="N7403" s="2" t="s">
        <v>4</v>
      </c>
      <c r="O7403" s="4">
        <v>1282000</v>
      </c>
      <c r="P7403" s="4">
        <v>220400</v>
      </c>
      <c r="Q7403" s="4">
        <v>1061600</v>
      </c>
      <c r="R7403" s="2">
        <v>24</v>
      </c>
      <c r="S7403" s="5">
        <v>11.57</v>
      </c>
      <c r="T7403" s="4">
        <v>54468.93</v>
      </c>
      <c r="U7403" s="2" t="s">
        <v>113</v>
      </c>
      <c r="V7403" s="2" t="s">
        <v>97</v>
      </c>
      <c r="W7403" s="4">
        <v>0</v>
      </c>
      <c r="X7403" s="4">
        <v>0</v>
      </c>
      <c r="Y7403" s="4">
        <v>1307254.24</v>
      </c>
      <c r="Z7403" s="2">
        <v>0</v>
      </c>
      <c r="AA7403" s="2" t="s">
        <v>97</v>
      </c>
      <c r="AB7403" s="2" t="s">
        <v>15727</v>
      </c>
      <c r="AC7403" s="2" t="s">
        <v>87</v>
      </c>
      <c r="AD7403" s="2" t="s">
        <v>76</v>
      </c>
      <c r="AE7403" s="5">
        <v>82.81</v>
      </c>
      <c r="AF7403" s="2">
        <v>0</v>
      </c>
      <c r="AG7403" s="2" t="s">
        <v>97</v>
      </c>
      <c r="AH7403" s="2"/>
      <c r="AI7403" s="6" t="str">
        <f t="shared" si="345"/>
        <v>65+</v>
      </c>
      <c r="AJ7403" s="11">
        <f>YEAR(tbl_LoanData[[#This Row],[Application Date]])</f>
        <v>2026</v>
      </c>
      <c r="AK7403" s="11" t="str">
        <f>TEXT(tbl_LoanData[[#This Row],[Application Date]],"MMMM")</f>
        <v>July</v>
      </c>
      <c r="AL7403" s="12">
        <f>DATE(YEAR(tbl_LoanData[[#This Row],[Application Date]]),MONTH(tbl_LoanData[[#This Row],[Application Date]]),1)</f>
        <v>46204</v>
      </c>
      <c r="AM7403" s="14">
        <f ca="1">IF(AND(tbl_LoanData[[#This Row],[Application Date]]&gt;=EOMONTH(TODAY(),-1)+1,tbl_LoanData[[#This Row],[Application Date]]&lt;=TODAY()),tbl_LoanData[[#This Row],[Loan Amount]],0)</f>
        <v>0</v>
      </c>
      <c r="AN7403" s="14">
        <f>tbl_LoanData[[#This Row],[Amount Paid]]-(Q7403-X7403)</f>
        <v>-1061600</v>
      </c>
      <c r="AO7403" s="14">
        <f>IF(tbl_LoanData[[#This Row],[Application Status]]="Approved",1,0)</f>
        <v>0</v>
      </c>
      <c r="AP7403" s="22" t="str">
        <f t="shared" ca="1" si="346"/>
        <v/>
      </c>
      <c r="AQ7403" s="22" t="str">
        <f t="shared" ca="1" si="347"/>
        <v/>
      </c>
    </row>
    <row r="7404" spans="1:43" x14ac:dyDescent="0.3">
      <c r="A7404" s="2" t="s">
        <v>5947</v>
      </c>
      <c r="B7404" s="2" t="s">
        <v>5948</v>
      </c>
      <c r="C7404" s="2" t="s">
        <v>429</v>
      </c>
      <c r="D7404" s="2" t="s">
        <v>204</v>
      </c>
      <c r="E7404" s="2" t="s">
        <v>150</v>
      </c>
      <c r="F7404" s="2">
        <v>53</v>
      </c>
      <c r="G7404" s="2" t="s">
        <v>83</v>
      </c>
      <c r="H7404" s="2" t="s">
        <v>250</v>
      </c>
      <c r="I7404" s="2" t="s">
        <v>52</v>
      </c>
      <c r="J7404" s="3">
        <v>46224</v>
      </c>
      <c r="K7404" s="3">
        <v>46240</v>
      </c>
      <c r="L7404" s="2" t="s">
        <v>40</v>
      </c>
      <c r="M7404" s="2" t="s">
        <v>111</v>
      </c>
      <c r="N7404" s="2" t="s">
        <v>120</v>
      </c>
      <c r="O7404" s="4">
        <v>1071000</v>
      </c>
      <c r="P7404" s="4">
        <v>160200</v>
      </c>
      <c r="Q7404" s="4">
        <v>910800</v>
      </c>
      <c r="R7404" s="2">
        <v>36</v>
      </c>
      <c r="S7404" s="5">
        <v>7.99</v>
      </c>
      <c r="T7404" s="4">
        <v>31364.41</v>
      </c>
      <c r="U7404" s="2" t="s">
        <v>73</v>
      </c>
      <c r="V7404" s="2" t="s">
        <v>74</v>
      </c>
      <c r="W7404" s="4">
        <v>0</v>
      </c>
      <c r="X7404" s="4">
        <v>1129118.76</v>
      </c>
      <c r="Y7404" s="4">
        <v>1129118.76</v>
      </c>
      <c r="Z7404" s="2">
        <v>0</v>
      </c>
      <c r="AA7404" s="2" t="s">
        <v>56</v>
      </c>
      <c r="AB7404" s="2" t="s">
        <v>15731</v>
      </c>
      <c r="AC7404" s="2" t="s">
        <v>106</v>
      </c>
      <c r="AD7404" s="2" t="s">
        <v>76</v>
      </c>
      <c r="AE7404" s="5">
        <v>85.04</v>
      </c>
      <c r="AF7404" s="2">
        <v>0</v>
      </c>
      <c r="AG7404" s="2" t="s">
        <v>77</v>
      </c>
      <c r="AH7404" s="2">
        <v>16</v>
      </c>
      <c r="AI7404" s="6" t="str">
        <f t="shared" si="345"/>
        <v>45-54</v>
      </c>
      <c r="AJ7404" s="11">
        <f>YEAR(tbl_LoanData[[#This Row],[Application Date]])</f>
        <v>2026</v>
      </c>
      <c r="AK7404" s="11" t="str">
        <f>TEXT(tbl_LoanData[[#This Row],[Application Date]],"MMMM")</f>
        <v>July</v>
      </c>
      <c r="AL7404" s="12">
        <f>DATE(YEAR(tbl_LoanData[[#This Row],[Application Date]]),MONTH(tbl_LoanData[[#This Row],[Application Date]]),1)</f>
        <v>46204</v>
      </c>
      <c r="AM7404" s="14">
        <f ca="1">IF(AND(tbl_LoanData[[#This Row],[Application Date]]&gt;=EOMONTH(TODAY(),-1)+1,tbl_LoanData[[#This Row],[Application Date]]&lt;=TODAY()),tbl_LoanData[[#This Row],[Loan Amount]],0)</f>
        <v>0</v>
      </c>
      <c r="AN7404" s="14">
        <f>tbl_LoanData[[#This Row],[Amount Paid]]-(Q7404-X7404)</f>
        <v>218318.76</v>
      </c>
      <c r="AO7404" s="14">
        <f>IF(tbl_LoanData[[#This Row],[Application Status]]="Approved",1,0)</f>
        <v>1</v>
      </c>
      <c r="AP7404" s="22" t="str">
        <f t="shared" ca="1" si="346"/>
        <v/>
      </c>
      <c r="AQ7404" s="22" t="str">
        <f t="shared" ca="1" si="347"/>
        <v/>
      </c>
    </row>
    <row r="7405" spans="1:43" ht="14.4" customHeight="1" x14ac:dyDescent="0.3">
      <c r="A7405" s="2" t="s">
        <v>5991</v>
      </c>
      <c r="B7405" s="2" t="s">
        <v>5992</v>
      </c>
      <c r="C7405" s="2" t="s">
        <v>464</v>
      </c>
      <c r="D7405" s="2" t="s">
        <v>161</v>
      </c>
      <c r="E7405" s="2" t="s">
        <v>323</v>
      </c>
      <c r="F7405" s="2">
        <v>55</v>
      </c>
      <c r="G7405" s="2" t="s">
        <v>83</v>
      </c>
      <c r="H7405" s="2" t="s">
        <v>285</v>
      </c>
      <c r="I7405" s="2" t="s">
        <v>55</v>
      </c>
      <c r="J7405" s="3">
        <v>46206</v>
      </c>
      <c r="K7405" s="3"/>
      <c r="L7405" s="2" t="s">
        <v>39</v>
      </c>
      <c r="M7405" s="2" t="s">
        <v>94</v>
      </c>
      <c r="N7405" s="2" t="s">
        <v>365</v>
      </c>
      <c r="O7405" s="4">
        <v>1823000</v>
      </c>
      <c r="P7405" s="4">
        <v>402600</v>
      </c>
      <c r="Q7405" s="4">
        <v>1420400</v>
      </c>
      <c r="R7405" s="2">
        <v>60</v>
      </c>
      <c r="S7405" s="5">
        <v>12.94</v>
      </c>
      <c r="T7405" s="4">
        <v>38989.980000000003</v>
      </c>
      <c r="U7405" s="2" t="s">
        <v>113</v>
      </c>
      <c r="V7405" s="2" t="s">
        <v>97</v>
      </c>
      <c r="W7405" s="4">
        <v>0</v>
      </c>
      <c r="X7405" s="4">
        <v>0</v>
      </c>
      <c r="Y7405" s="4">
        <v>2339398.7999999998</v>
      </c>
      <c r="Z7405" s="2">
        <v>0</v>
      </c>
      <c r="AA7405" s="2" t="s">
        <v>97</v>
      </c>
      <c r="AB7405" s="2" t="s">
        <v>15730</v>
      </c>
      <c r="AC7405" s="2" t="s">
        <v>129</v>
      </c>
      <c r="AD7405" s="2" t="s">
        <v>76</v>
      </c>
      <c r="AE7405" s="5">
        <v>77.92</v>
      </c>
      <c r="AF7405" s="2">
        <v>0</v>
      </c>
      <c r="AG7405" s="2" t="s">
        <v>97</v>
      </c>
      <c r="AH7405" s="2"/>
      <c r="AI7405" s="6" t="str">
        <f t="shared" si="345"/>
        <v>55-64</v>
      </c>
      <c r="AJ7405" s="11">
        <f>YEAR(tbl_LoanData[[#This Row],[Application Date]])</f>
        <v>2026</v>
      </c>
      <c r="AK7405" s="11" t="str">
        <f>TEXT(tbl_LoanData[[#This Row],[Application Date]],"MMMM")</f>
        <v>July</v>
      </c>
      <c r="AL7405" s="12">
        <f>DATE(YEAR(tbl_LoanData[[#This Row],[Application Date]]),MONTH(tbl_LoanData[[#This Row],[Application Date]]),1)</f>
        <v>46204</v>
      </c>
      <c r="AM7405" s="14">
        <f ca="1">IF(AND(tbl_LoanData[[#This Row],[Application Date]]&gt;=EOMONTH(TODAY(),-1)+1,tbl_LoanData[[#This Row],[Application Date]]&lt;=TODAY()),tbl_LoanData[[#This Row],[Loan Amount]],0)</f>
        <v>0</v>
      </c>
      <c r="AN7405" s="14">
        <f>tbl_LoanData[[#This Row],[Amount Paid]]-(Q7405-X7405)</f>
        <v>-1420400</v>
      </c>
      <c r="AO7405" s="14">
        <f>IF(tbl_LoanData[[#This Row],[Application Status]]="Approved",1,0)</f>
        <v>0</v>
      </c>
      <c r="AP7405" s="22" t="str">
        <f t="shared" ca="1" si="346"/>
        <v/>
      </c>
      <c r="AQ7405" s="22" t="str">
        <f t="shared" ca="1" si="347"/>
        <v/>
      </c>
    </row>
    <row r="7406" spans="1:43" ht="14.4" customHeight="1" x14ac:dyDescent="0.3">
      <c r="A7406" s="2" t="s">
        <v>6089</v>
      </c>
      <c r="B7406" s="2" t="s">
        <v>6090</v>
      </c>
      <c r="C7406" s="2" t="s">
        <v>175</v>
      </c>
      <c r="D7406" s="2" t="s">
        <v>117</v>
      </c>
      <c r="E7406" s="2" t="s">
        <v>210</v>
      </c>
      <c r="F7406" s="2">
        <v>25</v>
      </c>
      <c r="G7406" s="2" t="s">
        <v>83</v>
      </c>
      <c r="H7406" s="2" t="s">
        <v>143</v>
      </c>
      <c r="I7406" s="2" t="s">
        <v>46</v>
      </c>
      <c r="J7406" s="3">
        <v>46208</v>
      </c>
      <c r="K7406" s="3">
        <v>46214</v>
      </c>
      <c r="L7406" s="2" t="s">
        <v>36</v>
      </c>
      <c r="M7406" s="2" t="s">
        <v>85</v>
      </c>
      <c r="N7406" s="2" t="s">
        <v>624</v>
      </c>
      <c r="O7406" s="4">
        <v>1046000</v>
      </c>
      <c r="P7406" s="4">
        <v>286100</v>
      </c>
      <c r="Q7406" s="4">
        <v>759900</v>
      </c>
      <c r="R7406" s="2">
        <v>36</v>
      </c>
      <c r="S7406" s="5">
        <v>12.13</v>
      </c>
      <c r="T7406" s="4">
        <v>28789.66</v>
      </c>
      <c r="U7406" s="2" t="s">
        <v>73</v>
      </c>
      <c r="V7406" s="2" t="s">
        <v>74</v>
      </c>
      <c r="W7406" s="4">
        <v>28789.66</v>
      </c>
      <c r="X7406" s="4">
        <v>1007637.95</v>
      </c>
      <c r="Y7406" s="4">
        <v>1036427.61</v>
      </c>
      <c r="Z7406" s="2">
        <v>0</v>
      </c>
      <c r="AA7406" s="2" t="s">
        <v>56</v>
      </c>
      <c r="AB7406" s="2" t="s">
        <v>15736</v>
      </c>
      <c r="AC7406" s="2" t="s">
        <v>129</v>
      </c>
      <c r="AD7406" s="2" t="s">
        <v>76</v>
      </c>
      <c r="AE7406" s="5">
        <v>72.650000000000006</v>
      </c>
      <c r="AF7406" s="2">
        <v>0</v>
      </c>
      <c r="AG7406" s="2" t="s">
        <v>77</v>
      </c>
      <c r="AH7406" s="2">
        <v>6</v>
      </c>
      <c r="AI7406" s="6" t="str">
        <f t="shared" si="345"/>
        <v>25-34</v>
      </c>
      <c r="AJ7406" s="11">
        <f>YEAR(tbl_LoanData[[#This Row],[Application Date]])</f>
        <v>2026</v>
      </c>
      <c r="AK7406" s="11" t="str">
        <f>TEXT(tbl_LoanData[[#This Row],[Application Date]],"MMMM")</f>
        <v>July</v>
      </c>
      <c r="AL7406" s="12">
        <f>DATE(YEAR(tbl_LoanData[[#This Row],[Application Date]]),MONTH(tbl_LoanData[[#This Row],[Application Date]]),1)</f>
        <v>46204</v>
      </c>
      <c r="AM7406" s="14">
        <f ca="1">IF(AND(tbl_LoanData[[#This Row],[Application Date]]&gt;=EOMONTH(TODAY(),-1)+1,tbl_LoanData[[#This Row],[Application Date]]&lt;=TODAY()),tbl_LoanData[[#This Row],[Loan Amount]],0)</f>
        <v>0</v>
      </c>
      <c r="AN7406" s="14">
        <f>tbl_LoanData[[#This Row],[Amount Paid]]-(Q7406-X7406)</f>
        <v>276527.60999999993</v>
      </c>
      <c r="AO7406" s="14">
        <f>IF(tbl_LoanData[[#This Row],[Application Status]]="Approved",1,0)</f>
        <v>1</v>
      </c>
      <c r="AP7406" s="22" t="str">
        <f t="shared" ca="1" si="346"/>
        <v/>
      </c>
      <c r="AQ7406" s="22" t="str">
        <f t="shared" ca="1" si="347"/>
        <v/>
      </c>
    </row>
    <row r="7407" spans="1:43" ht="14.4" customHeight="1" x14ac:dyDescent="0.3">
      <c r="A7407" s="2" t="s">
        <v>6147</v>
      </c>
      <c r="B7407" s="2" t="s">
        <v>6148</v>
      </c>
      <c r="C7407" s="2" t="s">
        <v>310</v>
      </c>
      <c r="D7407" s="2" t="s">
        <v>182</v>
      </c>
      <c r="E7407" s="2" t="s">
        <v>204</v>
      </c>
      <c r="F7407" s="2">
        <v>48</v>
      </c>
      <c r="G7407" s="2" t="s">
        <v>69</v>
      </c>
      <c r="H7407" s="2" t="s">
        <v>543</v>
      </c>
      <c r="I7407" s="2" t="s">
        <v>45</v>
      </c>
      <c r="J7407" s="3">
        <v>46222</v>
      </c>
      <c r="K7407" s="3">
        <v>46237</v>
      </c>
      <c r="L7407" s="2" t="s">
        <v>37</v>
      </c>
      <c r="M7407" s="2" t="s">
        <v>260</v>
      </c>
      <c r="N7407" s="2" t="s">
        <v>261</v>
      </c>
      <c r="O7407" s="4">
        <v>132000</v>
      </c>
      <c r="P7407" s="4">
        <v>34300</v>
      </c>
      <c r="Q7407" s="4">
        <v>97700</v>
      </c>
      <c r="R7407" s="2">
        <v>36</v>
      </c>
      <c r="S7407" s="5">
        <v>12.82</v>
      </c>
      <c r="T7407" s="4">
        <v>3757.65</v>
      </c>
      <c r="U7407" s="2" t="s">
        <v>73</v>
      </c>
      <c r="V7407" s="2" t="s">
        <v>74</v>
      </c>
      <c r="W7407" s="4">
        <v>0</v>
      </c>
      <c r="X7407" s="4">
        <v>135275.42000000001</v>
      </c>
      <c r="Y7407" s="4">
        <v>135275.42000000001</v>
      </c>
      <c r="Z7407" s="2">
        <v>0</v>
      </c>
      <c r="AA7407" s="2" t="s">
        <v>56</v>
      </c>
      <c r="AB7407" s="2" t="s">
        <v>15728</v>
      </c>
      <c r="AC7407" s="2" t="s">
        <v>87</v>
      </c>
      <c r="AD7407" s="2" t="s">
        <v>76</v>
      </c>
      <c r="AE7407" s="5">
        <v>74.02</v>
      </c>
      <c r="AF7407" s="2">
        <v>0</v>
      </c>
      <c r="AG7407" s="2" t="s">
        <v>77</v>
      </c>
      <c r="AH7407" s="2">
        <v>15</v>
      </c>
      <c r="AI7407" s="6" t="str">
        <f t="shared" si="345"/>
        <v>45-54</v>
      </c>
      <c r="AJ7407" s="11">
        <f>YEAR(tbl_LoanData[[#This Row],[Application Date]])</f>
        <v>2026</v>
      </c>
      <c r="AK7407" s="11" t="str">
        <f>TEXT(tbl_LoanData[[#This Row],[Application Date]],"MMMM")</f>
        <v>July</v>
      </c>
      <c r="AL7407" s="12">
        <f>DATE(YEAR(tbl_LoanData[[#This Row],[Application Date]]),MONTH(tbl_LoanData[[#This Row],[Application Date]]),1)</f>
        <v>46204</v>
      </c>
      <c r="AM7407" s="14">
        <f ca="1">IF(AND(tbl_LoanData[[#This Row],[Application Date]]&gt;=EOMONTH(TODAY(),-1)+1,tbl_LoanData[[#This Row],[Application Date]]&lt;=TODAY()),tbl_LoanData[[#This Row],[Loan Amount]],0)</f>
        <v>0</v>
      </c>
      <c r="AN7407" s="14">
        <f>tbl_LoanData[[#This Row],[Amount Paid]]-(Q7407-X7407)</f>
        <v>37575.420000000013</v>
      </c>
      <c r="AO7407" s="14">
        <f>IF(tbl_LoanData[[#This Row],[Application Status]]="Approved",1,0)</f>
        <v>1</v>
      </c>
      <c r="AP7407" s="22" t="str">
        <f t="shared" ca="1" si="346"/>
        <v/>
      </c>
      <c r="AQ7407" s="22" t="str">
        <f t="shared" ca="1" si="347"/>
        <v/>
      </c>
    </row>
    <row r="7408" spans="1:43" ht="14.4" customHeight="1" x14ac:dyDescent="0.3">
      <c r="A7408" s="2" t="s">
        <v>6153</v>
      </c>
      <c r="B7408" s="2" t="s">
        <v>6154</v>
      </c>
      <c r="C7408" s="2" t="s">
        <v>439</v>
      </c>
      <c r="D7408" s="2" t="s">
        <v>91</v>
      </c>
      <c r="E7408" s="2" t="s">
        <v>68</v>
      </c>
      <c r="F7408" s="2">
        <v>27</v>
      </c>
      <c r="G7408" s="2" t="s">
        <v>83</v>
      </c>
      <c r="H7408" s="2" t="s">
        <v>516</v>
      </c>
      <c r="I7408" s="2" t="s">
        <v>53</v>
      </c>
      <c r="J7408" s="3">
        <v>46223</v>
      </c>
      <c r="K7408" s="3"/>
      <c r="L7408" s="2" t="s">
        <v>38</v>
      </c>
      <c r="M7408" s="2" t="s">
        <v>85</v>
      </c>
      <c r="N7408" s="2" t="s">
        <v>314</v>
      </c>
      <c r="O7408" s="4">
        <v>1303000</v>
      </c>
      <c r="P7408" s="4">
        <v>461800</v>
      </c>
      <c r="Q7408" s="4">
        <v>841200</v>
      </c>
      <c r="R7408" s="2">
        <v>48</v>
      </c>
      <c r="S7408" s="5">
        <v>6.69</v>
      </c>
      <c r="T7408" s="4">
        <v>22214.69</v>
      </c>
      <c r="U7408" s="2" t="s">
        <v>96</v>
      </c>
      <c r="V7408" s="2" t="s">
        <v>97</v>
      </c>
      <c r="W7408" s="4">
        <v>0</v>
      </c>
      <c r="X7408" s="4">
        <v>0</v>
      </c>
      <c r="Y7408" s="4">
        <v>1066305.1200000001</v>
      </c>
      <c r="Z7408" s="2">
        <v>0</v>
      </c>
      <c r="AA7408" s="2" t="s">
        <v>97</v>
      </c>
      <c r="AB7408" s="2" t="s">
        <v>15735</v>
      </c>
      <c r="AC7408" s="2" t="s">
        <v>138</v>
      </c>
      <c r="AD7408" s="2" t="s">
        <v>76</v>
      </c>
      <c r="AE7408" s="5">
        <v>64.56</v>
      </c>
      <c r="AF7408" s="2">
        <v>0</v>
      </c>
      <c r="AG7408" s="2" t="s">
        <v>97</v>
      </c>
      <c r="AH7408" s="2"/>
      <c r="AI7408" s="6" t="str">
        <f t="shared" si="345"/>
        <v>25-34</v>
      </c>
      <c r="AJ7408" s="11">
        <f>YEAR(tbl_LoanData[[#This Row],[Application Date]])</f>
        <v>2026</v>
      </c>
      <c r="AK7408" s="11" t="str">
        <f>TEXT(tbl_LoanData[[#This Row],[Application Date]],"MMMM")</f>
        <v>July</v>
      </c>
      <c r="AL7408" s="12">
        <f>DATE(YEAR(tbl_LoanData[[#This Row],[Application Date]]),MONTH(tbl_LoanData[[#This Row],[Application Date]]),1)</f>
        <v>46204</v>
      </c>
      <c r="AM7408" s="14">
        <f ca="1">IF(AND(tbl_LoanData[[#This Row],[Application Date]]&gt;=EOMONTH(TODAY(),-1)+1,tbl_LoanData[[#This Row],[Application Date]]&lt;=TODAY()),tbl_LoanData[[#This Row],[Loan Amount]],0)</f>
        <v>0</v>
      </c>
      <c r="AN7408" s="14">
        <f>tbl_LoanData[[#This Row],[Amount Paid]]-(Q7408-X7408)</f>
        <v>-841200</v>
      </c>
      <c r="AO7408" s="14">
        <f>IF(tbl_LoanData[[#This Row],[Application Status]]="Approved",1,0)</f>
        <v>0</v>
      </c>
      <c r="AP7408" s="22" t="str">
        <f t="shared" ca="1" si="346"/>
        <v/>
      </c>
      <c r="AQ7408" s="22" t="str">
        <f t="shared" ca="1" si="347"/>
        <v/>
      </c>
    </row>
    <row r="7409" spans="1:43" ht="14.4" customHeight="1" x14ac:dyDescent="0.3">
      <c r="A7409" s="2" t="s">
        <v>6165</v>
      </c>
      <c r="B7409" s="2" t="s">
        <v>6166</v>
      </c>
      <c r="C7409" s="2" t="s">
        <v>155</v>
      </c>
      <c r="D7409" s="2" t="s">
        <v>117</v>
      </c>
      <c r="E7409" s="2" t="s">
        <v>312</v>
      </c>
      <c r="F7409" s="2">
        <v>49</v>
      </c>
      <c r="G7409" s="2" t="s">
        <v>83</v>
      </c>
      <c r="H7409" s="2" t="s">
        <v>211</v>
      </c>
      <c r="I7409" s="2" t="s">
        <v>50</v>
      </c>
      <c r="J7409" s="3">
        <v>46234</v>
      </c>
      <c r="K7409" s="3">
        <v>46238</v>
      </c>
      <c r="L7409" s="2" t="s">
        <v>36</v>
      </c>
      <c r="M7409" s="2" t="s">
        <v>104</v>
      </c>
      <c r="N7409" s="2" t="s">
        <v>105</v>
      </c>
      <c r="O7409" s="4">
        <v>1692000</v>
      </c>
      <c r="P7409" s="4">
        <v>444600</v>
      </c>
      <c r="Q7409" s="4">
        <v>1247400</v>
      </c>
      <c r="R7409" s="2">
        <v>36</v>
      </c>
      <c r="S7409" s="5">
        <v>11.23</v>
      </c>
      <c r="T7409" s="4">
        <v>46323.58</v>
      </c>
      <c r="U7409" s="2" t="s">
        <v>73</v>
      </c>
      <c r="V7409" s="2" t="s">
        <v>74</v>
      </c>
      <c r="W7409" s="4">
        <v>0</v>
      </c>
      <c r="X7409" s="4">
        <v>1667649.06</v>
      </c>
      <c r="Y7409" s="4">
        <v>1667649.06</v>
      </c>
      <c r="Z7409" s="2">
        <v>0</v>
      </c>
      <c r="AA7409" s="2" t="s">
        <v>56</v>
      </c>
      <c r="AB7409" s="2" t="s">
        <v>15734</v>
      </c>
      <c r="AC7409" s="2" t="s">
        <v>360</v>
      </c>
      <c r="AD7409" s="2" t="s">
        <v>76</v>
      </c>
      <c r="AE7409" s="5">
        <v>73.72</v>
      </c>
      <c r="AF7409" s="2">
        <v>0</v>
      </c>
      <c r="AG7409" s="2" t="s">
        <v>77</v>
      </c>
      <c r="AH7409" s="2">
        <v>4</v>
      </c>
      <c r="AI7409" s="6" t="str">
        <f t="shared" si="345"/>
        <v>45-54</v>
      </c>
      <c r="AJ7409" s="11">
        <f>YEAR(tbl_LoanData[[#This Row],[Application Date]])</f>
        <v>2026</v>
      </c>
      <c r="AK7409" s="11" t="str">
        <f>TEXT(tbl_LoanData[[#This Row],[Application Date]],"MMMM")</f>
        <v>July</v>
      </c>
      <c r="AL7409" s="12">
        <f>DATE(YEAR(tbl_LoanData[[#This Row],[Application Date]]),MONTH(tbl_LoanData[[#This Row],[Application Date]]),1)</f>
        <v>46204</v>
      </c>
      <c r="AM7409" s="14">
        <f ca="1">IF(AND(tbl_LoanData[[#This Row],[Application Date]]&gt;=EOMONTH(TODAY(),-1)+1,tbl_LoanData[[#This Row],[Application Date]]&lt;=TODAY()),tbl_LoanData[[#This Row],[Loan Amount]],0)</f>
        <v>0</v>
      </c>
      <c r="AN7409" s="14">
        <f>tbl_LoanData[[#This Row],[Amount Paid]]-(Q7409-X7409)</f>
        <v>420249.06000000006</v>
      </c>
      <c r="AO7409" s="14">
        <f>IF(tbl_LoanData[[#This Row],[Application Status]]="Approved",1,0)</f>
        <v>1</v>
      </c>
      <c r="AP7409" s="22" t="str">
        <f t="shared" ca="1" si="346"/>
        <v/>
      </c>
      <c r="AQ7409" s="22" t="str">
        <f t="shared" ca="1" si="347"/>
        <v/>
      </c>
    </row>
    <row r="7410" spans="1:43" x14ac:dyDescent="0.3">
      <c r="A7410" s="2" t="s">
        <v>6179</v>
      </c>
      <c r="B7410" s="2" t="s">
        <v>6180</v>
      </c>
      <c r="C7410" s="2" t="s">
        <v>220</v>
      </c>
      <c r="D7410" s="2" t="s">
        <v>142</v>
      </c>
      <c r="E7410" s="2" t="s">
        <v>182</v>
      </c>
      <c r="F7410" s="2">
        <v>22</v>
      </c>
      <c r="G7410" s="2" t="s">
        <v>69</v>
      </c>
      <c r="H7410" s="2" t="s">
        <v>313</v>
      </c>
      <c r="I7410" s="2" t="s">
        <v>44</v>
      </c>
      <c r="J7410" s="3">
        <v>46230</v>
      </c>
      <c r="K7410" s="3">
        <v>46248</v>
      </c>
      <c r="L7410" s="2" t="s">
        <v>40</v>
      </c>
      <c r="M7410" s="2" t="s">
        <v>94</v>
      </c>
      <c r="N7410" s="2" t="s">
        <v>4</v>
      </c>
      <c r="O7410" s="4">
        <v>1085000</v>
      </c>
      <c r="P7410" s="4">
        <v>293300</v>
      </c>
      <c r="Q7410" s="4">
        <v>791700</v>
      </c>
      <c r="R7410" s="2">
        <v>36</v>
      </c>
      <c r="S7410" s="5">
        <v>7.92</v>
      </c>
      <c r="T7410" s="4">
        <v>27216.89</v>
      </c>
      <c r="U7410" s="2" t="s">
        <v>73</v>
      </c>
      <c r="V7410" s="2" t="s">
        <v>74</v>
      </c>
      <c r="W7410" s="4">
        <v>0</v>
      </c>
      <c r="X7410" s="4">
        <v>979807.92</v>
      </c>
      <c r="Y7410" s="4">
        <v>979807.92</v>
      </c>
      <c r="Z7410" s="2">
        <v>0</v>
      </c>
      <c r="AA7410" s="2" t="s">
        <v>56</v>
      </c>
      <c r="AB7410" s="2" t="s">
        <v>15733</v>
      </c>
      <c r="AC7410" s="2" t="s">
        <v>146</v>
      </c>
      <c r="AD7410" s="2" t="s">
        <v>76</v>
      </c>
      <c r="AE7410" s="5">
        <v>72.97</v>
      </c>
      <c r="AF7410" s="2">
        <v>0</v>
      </c>
      <c r="AG7410" s="2" t="s">
        <v>77</v>
      </c>
      <c r="AH7410" s="2">
        <v>18</v>
      </c>
      <c r="AI7410" s="6" t="str">
        <f t="shared" si="345"/>
        <v>18-24</v>
      </c>
      <c r="AJ7410" s="11">
        <f>YEAR(tbl_LoanData[[#This Row],[Application Date]])</f>
        <v>2026</v>
      </c>
      <c r="AK7410" s="11" t="str">
        <f>TEXT(tbl_LoanData[[#This Row],[Application Date]],"MMMM")</f>
        <v>July</v>
      </c>
      <c r="AL7410" s="12">
        <f>DATE(YEAR(tbl_LoanData[[#This Row],[Application Date]]),MONTH(tbl_LoanData[[#This Row],[Application Date]]),1)</f>
        <v>46204</v>
      </c>
      <c r="AM7410" s="14">
        <f ca="1">IF(AND(tbl_LoanData[[#This Row],[Application Date]]&gt;=EOMONTH(TODAY(),-1)+1,tbl_LoanData[[#This Row],[Application Date]]&lt;=TODAY()),tbl_LoanData[[#This Row],[Loan Amount]],0)</f>
        <v>0</v>
      </c>
      <c r="AN7410" s="14">
        <f>tbl_LoanData[[#This Row],[Amount Paid]]-(Q7410-X7410)</f>
        <v>188107.92000000004</v>
      </c>
      <c r="AO7410" s="14">
        <f>IF(tbl_LoanData[[#This Row],[Application Status]]="Approved",1,0)</f>
        <v>1</v>
      </c>
      <c r="AP7410" s="22" t="str">
        <f t="shared" ca="1" si="346"/>
        <v/>
      </c>
      <c r="AQ7410" s="22" t="str">
        <f t="shared" ca="1" si="347"/>
        <v/>
      </c>
    </row>
    <row r="7411" spans="1:43" ht="14.4" customHeight="1" x14ac:dyDescent="0.3">
      <c r="A7411" s="2" t="s">
        <v>6305</v>
      </c>
      <c r="B7411" s="2" t="s">
        <v>6306</v>
      </c>
      <c r="C7411" s="2" t="s">
        <v>231</v>
      </c>
      <c r="D7411" s="2" t="s">
        <v>118</v>
      </c>
      <c r="E7411" s="2" t="s">
        <v>142</v>
      </c>
      <c r="F7411" s="2">
        <v>29</v>
      </c>
      <c r="G7411" s="2" t="s">
        <v>83</v>
      </c>
      <c r="H7411" s="2" t="s">
        <v>265</v>
      </c>
      <c r="I7411" s="2" t="s">
        <v>44</v>
      </c>
      <c r="J7411" s="3">
        <v>46217</v>
      </c>
      <c r="K7411" s="3">
        <v>46229</v>
      </c>
      <c r="L7411" s="2" t="s">
        <v>39</v>
      </c>
      <c r="M7411" s="2" t="s">
        <v>94</v>
      </c>
      <c r="N7411" s="2" t="s">
        <v>365</v>
      </c>
      <c r="O7411" s="4">
        <v>1539000</v>
      </c>
      <c r="P7411" s="4">
        <v>486200</v>
      </c>
      <c r="Q7411" s="4">
        <v>1052800</v>
      </c>
      <c r="R7411" s="2">
        <v>24</v>
      </c>
      <c r="S7411" s="5">
        <v>8.75</v>
      </c>
      <c r="T7411" s="4">
        <v>51543.33</v>
      </c>
      <c r="U7411" s="2" t="s">
        <v>73</v>
      </c>
      <c r="V7411" s="2" t="s">
        <v>74</v>
      </c>
      <c r="W7411" s="4">
        <v>0</v>
      </c>
      <c r="X7411" s="4">
        <v>1237040</v>
      </c>
      <c r="Y7411" s="4">
        <v>1237040</v>
      </c>
      <c r="Z7411" s="2">
        <v>0</v>
      </c>
      <c r="AA7411" s="2" t="s">
        <v>56</v>
      </c>
      <c r="AB7411" s="2" t="s">
        <v>15731</v>
      </c>
      <c r="AC7411" s="2" t="s">
        <v>138</v>
      </c>
      <c r="AD7411" s="2" t="s">
        <v>76</v>
      </c>
      <c r="AE7411" s="5">
        <v>68.41</v>
      </c>
      <c r="AF7411" s="2">
        <v>0</v>
      </c>
      <c r="AG7411" s="2" t="s">
        <v>77</v>
      </c>
      <c r="AH7411" s="2">
        <v>12</v>
      </c>
      <c r="AI7411" s="6" t="str">
        <f t="shared" si="345"/>
        <v>25-34</v>
      </c>
      <c r="AJ7411" s="11">
        <f>YEAR(tbl_LoanData[[#This Row],[Application Date]])</f>
        <v>2026</v>
      </c>
      <c r="AK7411" s="11" t="str">
        <f>TEXT(tbl_LoanData[[#This Row],[Application Date]],"MMMM")</f>
        <v>July</v>
      </c>
      <c r="AL7411" s="12">
        <f>DATE(YEAR(tbl_LoanData[[#This Row],[Application Date]]),MONTH(tbl_LoanData[[#This Row],[Application Date]]),1)</f>
        <v>46204</v>
      </c>
      <c r="AM7411" s="14">
        <f ca="1">IF(AND(tbl_LoanData[[#This Row],[Application Date]]&gt;=EOMONTH(TODAY(),-1)+1,tbl_LoanData[[#This Row],[Application Date]]&lt;=TODAY()),tbl_LoanData[[#This Row],[Loan Amount]],0)</f>
        <v>0</v>
      </c>
      <c r="AN7411" s="14">
        <f>tbl_LoanData[[#This Row],[Amount Paid]]-(Q7411-X7411)</f>
        <v>184240</v>
      </c>
      <c r="AO7411" s="14">
        <f>IF(tbl_LoanData[[#This Row],[Application Status]]="Approved",1,0)</f>
        <v>1</v>
      </c>
      <c r="AP7411" s="22" t="str">
        <f t="shared" ca="1" si="346"/>
        <v/>
      </c>
      <c r="AQ7411" s="22" t="str">
        <f t="shared" ca="1" si="347"/>
        <v/>
      </c>
    </row>
    <row r="7412" spans="1:43" ht="14.4" customHeight="1" x14ac:dyDescent="0.3">
      <c r="A7412" s="2" t="s">
        <v>6337</v>
      </c>
      <c r="B7412" s="2" t="s">
        <v>6338</v>
      </c>
      <c r="C7412" s="2" t="s">
        <v>508</v>
      </c>
      <c r="D7412" s="2" t="s">
        <v>67</v>
      </c>
      <c r="E7412" s="2" t="s">
        <v>385</v>
      </c>
      <c r="F7412" s="2">
        <v>27</v>
      </c>
      <c r="G7412" s="2" t="s">
        <v>83</v>
      </c>
      <c r="H7412" s="2" t="s">
        <v>250</v>
      </c>
      <c r="I7412" s="2" t="s">
        <v>52</v>
      </c>
      <c r="J7412" s="3">
        <v>46214</v>
      </c>
      <c r="K7412" s="3">
        <v>46216</v>
      </c>
      <c r="L7412" s="2" t="s">
        <v>40</v>
      </c>
      <c r="M7412" s="2" t="s">
        <v>85</v>
      </c>
      <c r="N7412" s="2" t="s">
        <v>270</v>
      </c>
      <c r="O7412" s="4">
        <v>726000</v>
      </c>
      <c r="P7412" s="4">
        <v>173400</v>
      </c>
      <c r="Q7412" s="4">
        <v>552600</v>
      </c>
      <c r="R7412" s="2">
        <v>12</v>
      </c>
      <c r="S7412" s="5">
        <v>5.0199999999999996</v>
      </c>
      <c r="T7412" s="4">
        <v>48361.71</v>
      </c>
      <c r="U7412" s="2" t="s">
        <v>73</v>
      </c>
      <c r="V7412" s="2" t="s">
        <v>74</v>
      </c>
      <c r="W7412" s="4">
        <v>48361.71</v>
      </c>
      <c r="X7412" s="4">
        <v>531978.81000000006</v>
      </c>
      <c r="Y7412" s="4">
        <v>580340.52</v>
      </c>
      <c r="Z7412" s="2">
        <v>0</v>
      </c>
      <c r="AA7412" s="2" t="s">
        <v>56</v>
      </c>
      <c r="AB7412" s="2" t="s">
        <v>15733</v>
      </c>
      <c r="AC7412" s="2" t="s">
        <v>129</v>
      </c>
      <c r="AD7412" s="2" t="s">
        <v>76</v>
      </c>
      <c r="AE7412" s="5">
        <v>76.12</v>
      </c>
      <c r="AF7412" s="2">
        <v>0</v>
      </c>
      <c r="AG7412" s="2" t="s">
        <v>77</v>
      </c>
      <c r="AH7412" s="2">
        <v>2</v>
      </c>
      <c r="AI7412" s="6" t="str">
        <f t="shared" si="345"/>
        <v>25-34</v>
      </c>
      <c r="AJ7412" s="11">
        <f>YEAR(tbl_LoanData[[#This Row],[Application Date]])</f>
        <v>2026</v>
      </c>
      <c r="AK7412" s="11" t="str">
        <f>TEXT(tbl_LoanData[[#This Row],[Application Date]],"MMMM")</f>
        <v>July</v>
      </c>
      <c r="AL7412" s="12">
        <f>DATE(YEAR(tbl_LoanData[[#This Row],[Application Date]]),MONTH(tbl_LoanData[[#This Row],[Application Date]]),1)</f>
        <v>46204</v>
      </c>
      <c r="AM7412" s="14">
        <f ca="1">IF(AND(tbl_LoanData[[#This Row],[Application Date]]&gt;=EOMONTH(TODAY(),-1)+1,tbl_LoanData[[#This Row],[Application Date]]&lt;=TODAY()),tbl_LoanData[[#This Row],[Loan Amount]],0)</f>
        <v>0</v>
      </c>
      <c r="AN7412" s="14">
        <f>tbl_LoanData[[#This Row],[Amount Paid]]-(Q7412-X7412)</f>
        <v>27740.520000000055</v>
      </c>
      <c r="AO7412" s="14">
        <f>IF(tbl_LoanData[[#This Row],[Application Status]]="Approved",1,0)</f>
        <v>1</v>
      </c>
      <c r="AP7412" s="22" t="str">
        <f t="shared" ca="1" si="346"/>
        <v/>
      </c>
      <c r="AQ7412" s="22" t="str">
        <f t="shared" ca="1" si="347"/>
        <v/>
      </c>
    </row>
    <row r="7413" spans="1:43" ht="14.4" customHeight="1" x14ac:dyDescent="0.3">
      <c r="A7413" s="2" t="s">
        <v>6373</v>
      </c>
      <c r="B7413" s="2" t="s">
        <v>6374</v>
      </c>
      <c r="C7413" s="2" t="s">
        <v>181</v>
      </c>
      <c r="D7413" s="2" t="s">
        <v>67</v>
      </c>
      <c r="E7413" s="2" t="s">
        <v>67</v>
      </c>
      <c r="F7413" s="2">
        <v>28</v>
      </c>
      <c r="G7413" s="2" t="s">
        <v>83</v>
      </c>
      <c r="H7413" s="2" t="s">
        <v>177</v>
      </c>
      <c r="I7413" s="2" t="s">
        <v>43</v>
      </c>
      <c r="J7413" s="3">
        <v>46227</v>
      </c>
      <c r="K7413" s="3">
        <v>46234</v>
      </c>
      <c r="L7413" s="2" t="s">
        <v>40</v>
      </c>
      <c r="M7413" s="2" t="s">
        <v>157</v>
      </c>
      <c r="N7413" s="2" t="s">
        <v>328</v>
      </c>
      <c r="O7413" s="4">
        <v>1056000</v>
      </c>
      <c r="P7413" s="4">
        <v>161000</v>
      </c>
      <c r="Q7413" s="4">
        <v>895000</v>
      </c>
      <c r="R7413" s="2">
        <v>36</v>
      </c>
      <c r="S7413" s="5">
        <v>8.19</v>
      </c>
      <c r="T7413" s="4">
        <v>30969.49</v>
      </c>
      <c r="U7413" s="2" t="s">
        <v>73</v>
      </c>
      <c r="V7413" s="2" t="s">
        <v>74</v>
      </c>
      <c r="W7413" s="4">
        <v>0</v>
      </c>
      <c r="X7413" s="4">
        <v>1114901.5</v>
      </c>
      <c r="Y7413" s="4">
        <v>1114901.5</v>
      </c>
      <c r="Z7413" s="2">
        <v>0</v>
      </c>
      <c r="AA7413" s="2" t="s">
        <v>56</v>
      </c>
      <c r="AB7413" s="2" t="s">
        <v>15736</v>
      </c>
      <c r="AC7413" s="2" t="s">
        <v>332</v>
      </c>
      <c r="AD7413" s="2" t="s">
        <v>76</v>
      </c>
      <c r="AE7413" s="5">
        <v>84.75</v>
      </c>
      <c r="AF7413" s="2">
        <v>0</v>
      </c>
      <c r="AG7413" s="2" t="s">
        <v>77</v>
      </c>
      <c r="AH7413" s="2">
        <v>7</v>
      </c>
      <c r="AI7413" s="6" t="str">
        <f t="shared" si="345"/>
        <v>25-34</v>
      </c>
      <c r="AJ7413" s="11">
        <f>YEAR(tbl_LoanData[[#This Row],[Application Date]])</f>
        <v>2026</v>
      </c>
      <c r="AK7413" s="11" t="str">
        <f>TEXT(tbl_LoanData[[#This Row],[Application Date]],"MMMM")</f>
        <v>July</v>
      </c>
      <c r="AL7413" s="12">
        <f>DATE(YEAR(tbl_LoanData[[#This Row],[Application Date]]),MONTH(tbl_LoanData[[#This Row],[Application Date]]),1)</f>
        <v>46204</v>
      </c>
      <c r="AM7413" s="14">
        <f ca="1">IF(AND(tbl_LoanData[[#This Row],[Application Date]]&gt;=EOMONTH(TODAY(),-1)+1,tbl_LoanData[[#This Row],[Application Date]]&lt;=TODAY()),tbl_LoanData[[#This Row],[Loan Amount]],0)</f>
        <v>0</v>
      </c>
      <c r="AN7413" s="14">
        <f>tbl_LoanData[[#This Row],[Amount Paid]]-(Q7413-X7413)</f>
        <v>219901.5</v>
      </c>
      <c r="AO7413" s="14">
        <f>IF(tbl_LoanData[[#This Row],[Application Status]]="Approved",1,0)</f>
        <v>1</v>
      </c>
      <c r="AP7413" s="22" t="str">
        <f t="shared" ca="1" si="346"/>
        <v/>
      </c>
      <c r="AQ7413" s="22" t="str">
        <f t="shared" ca="1" si="347"/>
        <v/>
      </c>
    </row>
    <row r="7414" spans="1:43" x14ac:dyDescent="0.3">
      <c r="A7414" s="2" t="s">
        <v>6495</v>
      </c>
      <c r="B7414" s="2" t="s">
        <v>6496</v>
      </c>
      <c r="C7414" s="2" t="s">
        <v>208</v>
      </c>
      <c r="D7414" s="2" t="s">
        <v>254</v>
      </c>
      <c r="E7414" s="2" t="s">
        <v>150</v>
      </c>
      <c r="F7414" s="2">
        <v>49</v>
      </c>
      <c r="G7414" s="2" t="s">
        <v>69</v>
      </c>
      <c r="H7414" s="2" t="s">
        <v>398</v>
      </c>
      <c r="I7414" s="2" t="s">
        <v>46</v>
      </c>
      <c r="J7414" s="3">
        <v>46217</v>
      </c>
      <c r="K7414" s="3">
        <v>46230</v>
      </c>
      <c r="L7414" s="2" t="s">
        <v>38</v>
      </c>
      <c r="M7414" s="2" t="s">
        <v>127</v>
      </c>
      <c r="N7414" s="2" t="s">
        <v>128</v>
      </c>
      <c r="O7414" s="4">
        <v>1535000</v>
      </c>
      <c r="P7414" s="4">
        <v>180700</v>
      </c>
      <c r="Q7414" s="4">
        <v>1354300</v>
      </c>
      <c r="R7414" s="2">
        <v>36</v>
      </c>
      <c r="S7414" s="5">
        <v>13.36</v>
      </c>
      <c r="T7414" s="4">
        <v>52697.32</v>
      </c>
      <c r="U7414" s="2" t="s">
        <v>73</v>
      </c>
      <c r="V7414" s="2" t="s">
        <v>74</v>
      </c>
      <c r="W7414" s="4">
        <v>0</v>
      </c>
      <c r="X7414" s="4">
        <v>1897103.44</v>
      </c>
      <c r="Y7414" s="4">
        <v>1897103.44</v>
      </c>
      <c r="Z7414" s="2">
        <v>0</v>
      </c>
      <c r="AA7414" s="2" t="s">
        <v>56</v>
      </c>
      <c r="AB7414" s="2" t="s">
        <v>15728</v>
      </c>
      <c r="AC7414" s="2" t="s">
        <v>332</v>
      </c>
      <c r="AD7414" s="2" t="s">
        <v>76</v>
      </c>
      <c r="AE7414" s="5">
        <v>88.23</v>
      </c>
      <c r="AF7414" s="2">
        <v>0</v>
      </c>
      <c r="AG7414" s="2" t="s">
        <v>77</v>
      </c>
      <c r="AH7414" s="2">
        <v>13</v>
      </c>
      <c r="AI7414" s="6" t="str">
        <f t="shared" si="345"/>
        <v>45-54</v>
      </c>
      <c r="AJ7414" s="11">
        <f>YEAR(tbl_LoanData[[#This Row],[Application Date]])</f>
        <v>2026</v>
      </c>
      <c r="AK7414" s="11" t="str">
        <f>TEXT(tbl_LoanData[[#This Row],[Application Date]],"MMMM")</f>
        <v>July</v>
      </c>
      <c r="AL7414" s="12">
        <f>DATE(YEAR(tbl_LoanData[[#This Row],[Application Date]]),MONTH(tbl_LoanData[[#This Row],[Application Date]]),1)</f>
        <v>46204</v>
      </c>
      <c r="AM7414" s="14">
        <f ca="1">IF(AND(tbl_LoanData[[#This Row],[Application Date]]&gt;=EOMONTH(TODAY(),-1)+1,tbl_LoanData[[#This Row],[Application Date]]&lt;=TODAY()),tbl_LoanData[[#This Row],[Loan Amount]],0)</f>
        <v>0</v>
      </c>
      <c r="AN7414" s="14">
        <f>tbl_LoanData[[#This Row],[Amount Paid]]-(Q7414-X7414)</f>
        <v>542803.43999999994</v>
      </c>
      <c r="AO7414" s="14">
        <f>IF(tbl_LoanData[[#This Row],[Application Status]]="Approved",1,0)</f>
        <v>1</v>
      </c>
      <c r="AP7414" s="22" t="str">
        <f t="shared" ca="1" si="346"/>
        <v/>
      </c>
      <c r="AQ7414" s="22" t="str">
        <f t="shared" ca="1" si="347"/>
        <v/>
      </c>
    </row>
    <row r="7415" spans="1:43" ht="14.4" customHeight="1" x14ac:dyDescent="0.3">
      <c r="A7415" s="2" t="s">
        <v>6513</v>
      </c>
      <c r="B7415" s="2" t="s">
        <v>6514</v>
      </c>
      <c r="C7415" s="2" t="s">
        <v>310</v>
      </c>
      <c r="D7415" s="2" t="s">
        <v>209</v>
      </c>
      <c r="E7415" s="2" t="s">
        <v>150</v>
      </c>
      <c r="F7415" s="2">
        <v>44</v>
      </c>
      <c r="G7415" s="2" t="s">
        <v>69</v>
      </c>
      <c r="H7415" s="2" t="s">
        <v>156</v>
      </c>
      <c r="I7415" s="2" t="s">
        <v>45</v>
      </c>
      <c r="J7415" s="3">
        <v>46207</v>
      </c>
      <c r="K7415" s="3">
        <v>46226</v>
      </c>
      <c r="L7415" s="2" t="s">
        <v>39</v>
      </c>
      <c r="M7415" s="2" t="s">
        <v>94</v>
      </c>
      <c r="N7415" s="2" t="s">
        <v>418</v>
      </c>
      <c r="O7415" s="4">
        <v>2573000</v>
      </c>
      <c r="P7415" s="4">
        <v>716300</v>
      </c>
      <c r="Q7415" s="4">
        <v>1856700</v>
      </c>
      <c r="R7415" s="2">
        <v>36</v>
      </c>
      <c r="S7415" s="5">
        <v>13.88</v>
      </c>
      <c r="T7415" s="4">
        <v>73050.83</v>
      </c>
      <c r="U7415" s="2" t="s">
        <v>73</v>
      </c>
      <c r="V7415" s="2" t="s">
        <v>74</v>
      </c>
      <c r="W7415" s="4">
        <v>0</v>
      </c>
      <c r="X7415" s="4">
        <v>2629829.88</v>
      </c>
      <c r="Y7415" s="4">
        <v>2629829.88</v>
      </c>
      <c r="Z7415" s="2">
        <v>0</v>
      </c>
      <c r="AA7415" s="2" t="s">
        <v>56</v>
      </c>
      <c r="AB7415" s="2" t="s">
        <v>15736</v>
      </c>
      <c r="AC7415" s="2" t="s">
        <v>106</v>
      </c>
      <c r="AD7415" s="2" t="s">
        <v>76</v>
      </c>
      <c r="AE7415" s="5">
        <v>72.16</v>
      </c>
      <c r="AF7415" s="2">
        <v>0</v>
      </c>
      <c r="AG7415" s="2" t="s">
        <v>77</v>
      </c>
      <c r="AH7415" s="2">
        <v>19</v>
      </c>
      <c r="AI7415" s="6" t="str">
        <f t="shared" si="345"/>
        <v>35-44</v>
      </c>
      <c r="AJ7415" s="11">
        <f>YEAR(tbl_LoanData[[#This Row],[Application Date]])</f>
        <v>2026</v>
      </c>
      <c r="AK7415" s="11" t="str">
        <f>TEXT(tbl_LoanData[[#This Row],[Application Date]],"MMMM")</f>
        <v>July</v>
      </c>
      <c r="AL7415" s="12">
        <f>DATE(YEAR(tbl_LoanData[[#This Row],[Application Date]]),MONTH(tbl_LoanData[[#This Row],[Application Date]]),1)</f>
        <v>46204</v>
      </c>
      <c r="AM7415" s="14">
        <f ca="1">IF(AND(tbl_LoanData[[#This Row],[Application Date]]&gt;=EOMONTH(TODAY(),-1)+1,tbl_LoanData[[#This Row],[Application Date]]&lt;=TODAY()),tbl_LoanData[[#This Row],[Loan Amount]],0)</f>
        <v>0</v>
      </c>
      <c r="AN7415" s="14">
        <f>tbl_LoanData[[#This Row],[Amount Paid]]-(Q7415-X7415)</f>
        <v>773129.87999999989</v>
      </c>
      <c r="AO7415" s="14">
        <f>IF(tbl_LoanData[[#This Row],[Application Status]]="Approved",1,0)</f>
        <v>1</v>
      </c>
      <c r="AP7415" s="22" t="str">
        <f t="shared" ca="1" si="346"/>
        <v/>
      </c>
      <c r="AQ7415" s="22" t="str">
        <f t="shared" ca="1" si="347"/>
        <v/>
      </c>
    </row>
    <row r="7416" spans="1:43" ht="14.4" customHeight="1" x14ac:dyDescent="0.3">
      <c r="A7416" s="2" t="s">
        <v>6777</v>
      </c>
      <c r="B7416" s="2" t="s">
        <v>6778</v>
      </c>
      <c r="C7416" s="2" t="s">
        <v>397</v>
      </c>
      <c r="D7416" s="2" t="s">
        <v>176</v>
      </c>
      <c r="E7416" s="2" t="s">
        <v>232</v>
      </c>
      <c r="F7416" s="2">
        <v>46</v>
      </c>
      <c r="G7416" s="2" t="s">
        <v>83</v>
      </c>
      <c r="H7416" s="2" t="s">
        <v>205</v>
      </c>
      <c r="I7416" s="2" t="s">
        <v>49</v>
      </c>
      <c r="J7416" s="3">
        <v>46227</v>
      </c>
      <c r="K7416" s="3"/>
      <c r="L7416" s="2" t="s">
        <v>39</v>
      </c>
      <c r="M7416" s="2" t="s">
        <v>167</v>
      </c>
      <c r="N7416" s="2" t="s">
        <v>491</v>
      </c>
      <c r="O7416" s="4">
        <v>2113000</v>
      </c>
      <c r="P7416" s="4">
        <v>307100</v>
      </c>
      <c r="Q7416" s="4">
        <v>1805900</v>
      </c>
      <c r="R7416" s="2">
        <v>48</v>
      </c>
      <c r="S7416" s="5">
        <v>10.08</v>
      </c>
      <c r="T7416" s="4">
        <v>52792.480000000003</v>
      </c>
      <c r="U7416" s="2" t="s">
        <v>96</v>
      </c>
      <c r="V7416" s="2" t="s">
        <v>97</v>
      </c>
      <c r="W7416" s="4">
        <v>0</v>
      </c>
      <c r="X7416" s="4">
        <v>0</v>
      </c>
      <c r="Y7416" s="4">
        <v>2534038.88</v>
      </c>
      <c r="Z7416" s="2">
        <v>0</v>
      </c>
      <c r="AA7416" s="2" t="s">
        <v>97</v>
      </c>
      <c r="AB7416" s="2" t="s">
        <v>15731</v>
      </c>
      <c r="AC7416" s="2" t="s">
        <v>75</v>
      </c>
      <c r="AD7416" s="2" t="s">
        <v>76</v>
      </c>
      <c r="AE7416" s="5">
        <v>85.47</v>
      </c>
      <c r="AF7416" s="2">
        <v>0</v>
      </c>
      <c r="AG7416" s="2" t="s">
        <v>97</v>
      </c>
      <c r="AH7416" s="2"/>
      <c r="AI7416" s="6" t="str">
        <f t="shared" si="345"/>
        <v>45-54</v>
      </c>
      <c r="AJ7416" s="11">
        <f>YEAR(tbl_LoanData[[#This Row],[Application Date]])</f>
        <v>2026</v>
      </c>
      <c r="AK7416" s="11" t="str">
        <f>TEXT(tbl_LoanData[[#This Row],[Application Date]],"MMMM")</f>
        <v>July</v>
      </c>
      <c r="AL7416" s="12">
        <f>DATE(YEAR(tbl_LoanData[[#This Row],[Application Date]]),MONTH(tbl_LoanData[[#This Row],[Application Date]]),1)</f>
        <v>46204</v>
      </c>
      <c r="AM7416" s="14">
        <f ca="1">IF(AND(tbl_LoanData[[#This Row],[Application Date]]&gt;=EOMONTH(TODAY(),-1)+1,tbl_LoanData[[#This Row],[Application Date]]&lt;=TODAY()),tbl_LoanData[[#This Row],[Loan Amount]],0)</f>
        <v>0</v>
      </c>
      <c r="AN7416" s="14">
        <f>tbl_LoanData[[#This Row],[Amount Paid]]-(Q7416-X7416)</f>
        <v>-1805900</v>
      </c>
      <c r="AO7416" s="14">
        <f>IF(tbl_LoanData[[#This Row],[Application Status]]="Approved",1,0)</f>
        <v>0</v>
      </c>
      <c r="AP7416" s="22" t="str">
        <f t="shared" ca="1" si="346"/>
        <v/>
      </c>
      <c r="AQ7416" s="22" t="str">
        <f t="shared" ca="1" si="347"/>
        <v/>
      </c>
    </row>
    <row r="7417" spans="1:43" ht="14.4" customHeight="1" x14ac:dyDescent="0.3">
      <c r="A7417" s="2" t="s">
        <v>6803</v>
      </c>
      <c r="B7417" s="2" t="s">
        <v>6804</v>
      </c>
      <c r="C7417" s="2" t="s">
        <v>216</v>
      </c>
      <c r="D7417" s="2" t="s">
        <v>134</v>
      </c>
      <c r="E7417" s="2" t="s">
        <v>125</v>
      </c>
      <c r="F7417" s="2">
        <v>64</v>
      </c>
      <c r="G7417" s="2" t="s">
        <v>83</v>
      </c>
      <c r="H7417" s="2" t="s">
        <v>151</v>
      </c>
      <c r="I7417" s="2" t="s">
        <v>46</v>
      </c>
      <c r="J7417" s="3">
        <v>46232</v>
      </c>
      <c r="K7417" s="3">
        <v>46236</v>
      </c>
      <c r="L7417" s="2" t="s">
        <v>37</v>
      </c>
      <c r="M7417" s="2" t="s">
        <v>104</v>
      </c>
      <c r="N7417" s="2" t="s">
        <v>286</v>
      </c>
      <c r="O7417" s="4">
        <v>71000</v>
      </c>
      <c r="P7417" s="4">
        <v>13200</v>
      </c>
      <c r="Q7417" s="4">
        <v>57800</v>
      </c>
      <c r="R7417" s="2">
        <v>36</v>
      </c>
      <c r="S7417" s="5">
        <v>11.38</v>
      </c>
      <c r="T7417" s="4">
        <v>2153.69</v>
      </c>
      <c r="U7417" s="2" t="s">
        <v>73</v>
      </c>
      <c r="V7417" s="2" t="s">
        <v>74</v>
      </c>
      <c r="W7417" s="4">
        <v>0</v>
      </c>
      <c r="X7417" s="4">
        <v>77532.92</v>
      </c>
      <c r="Y7417" s="4">
        <v>77532.92</v>
      </c>
      <c r="Z7417" s="2">
        <v>0</v>
      </c>
      <c r="AA7417" s="2" t="s">
        <v>56</v>
      </c>
      <c r="AB7417" s="2" t="s">
        <v>15731</v>
      </c>
      <c r="AC7417" s="2" t="s">
        <v>138</v>
      </c>
      <c r="AD7417" s="2" t="s">
        <v>76</v>
      </c>
      <c r="AE7417" s="5">
        <v>81.41</v>
      </c>
      <c r="AF7417" s="2">
        <v>0</v>
      </c>
      <c r="AG7417" s="2" t="s">
        <v>77</v>
      </c>
      <c r="AH7417" s="2">
        <v>4</v>
      </c>
      <c r="AI7417" s="6" t="str">
        <f t="shared" si="345"/>
        <v>55-64</v>
      </c>
      <c r="AJ7417" s="11">
        <f>YEAR(tbl_LoanData[[#This Row],[Application Date]])</f>
        <v>2026</v>
      </c>
      <c r="AK7417" s="11" t="str">
        <f>TEXT(tbl_LoanData[[#This Row],[Application Date]],"MMMM")</f>
        <v>July</v>
      </c>
      <c r="AL7417" s="12">
        <f>DATE(YEAR(tbl_LoanData[[#This Row],[Application Date]]),MONTH(tbl_LoanData[[#This Row],[Application Date]]),1)</f>
        <v>46204</v>
      </c>
      <c r="AM7417" s="14">
        <f ca="1">IF(AND(tbl_LoanData[[#This Row],[Application Date]]&gt;=EOMONTH(TODAY(),-1)+1,tbl_LoanData[[#This Row],[Application Date]]&lt;=TODAY()),tbl_LoanData[[#This Row],[Loan Amount]],0)</f>
        <v>0</v>
      </c>
      <c r="AN7417" s="14">
        <f>tbl_LoanData[[#This Row],[Amount Paid]]-(Q7417-X7417)</f>
        <v>19732.919999999998</v>
      </c>
      <c r="AO7417" s="14">
        <f>IF(tbl_LoanData[[#This Row],[Application Status]]="Approved",1,0)</f>
        <v>1</v>
      </c>
      <c r="AP7417" s="22" t="str">
        <f t="shared" ca="1" si="346"/>
        <v/>
      </c>
      <c r="AQ7417" s="22" t="str">
        <f t="shared" ca="1" si="347"/>
        <v/>
      </c>
    </row>
    <row r="7418" spans="1:43" ht="14.4" customHeight="1" x14ac:dyDescent="0.3">
      <c r="A7418" s="2" t="s">
        <v>6959</v>
      </c>
      <c r="B7418" s="2" t="s">
        <v>6960</v>
      </c>
      <c r="C7418" s="2" t="s">
        <v>368</v>
      </c>
      <c r="D7418" s="2" t="s">
        <v>209</v>
      </c>
      <c r="E7418" s="2" t="s">
        <v>134</v>
      </c>
      <c r="F7418" s="2">
        <v>52</v>
      </c>
      <c r="G7418" s="2" t="s">
        <v>83</v>
      </c>
      <c r="H7418" s="2" t="s">
        <v>256</v>
      </c>
      <c r="I7418" s="2" t="s">
        <v>43</v>
      </c>
      <c r="J7418" s="3">
        <v>46205</v>
      </c>
      <c r="K7418" s="3"/>
      <c r="L7418" s="2" t="s">
        <v>37</v>
      </c>
      <c r="M7418" s="2" t="s">
        <v>94</v>
      </c>
      <c r="N7418" s="2" t="s">
        <v>488</v>
      </c>
      <c r="O7418" s="4">
        <v>151000</v>
      </c>
      <c r="P7418" s="4">
        <v>34100</v>
      </c>
      <c r="Q7418" s="4">
        <v>116900</v>
      </c>
      <c r="R7418" s="2">
        <v>48</v>
      </c>
      <c r="S7418" s="5">
        <v>13.08</v>
      </c>
      <c r="T7418" s="4">
        <v>3709.63</v>
      </c>
      <c r="U7418" s="2" t="s">
        <v>113</v>
      </c>
      <c r="V7418" s="2" t="s">
        <v>97</v>
      </c>
      <c r="W7418" s="4">
        <v>0</v>
      </c>
      <c r="X7418" s="4">
        <v>0</v>
      </c>
      <c r="Y7418" s="4">
        <v>178062.07999999999</v>
      </c>
      <c r="Z7418" s="2">
        <v>0</v>
      </c>
      <c r="AA7418" s="2" t="s">
        <v>97</v>
      </c>
      <c r="AB7418" s="2" t="s">
        <v>15735</v>
      </c>
      <c r="AC7418" s="2" t="s">
        <v>213</v>
      </c>
      <c r="AD7418" s="2" t="s">
        <v>76</v>
      </c>
      <c r="AE7418" s="5">
        <v>77.42</v>
      </c>
      <c r="AF7418" s="2">
        <v>0</v>
      </c>
      <c r="AG7418" s="2" t="s">
        <v>97</v>
      </c>
      <c r="AH7418" s="2"/>
      <c r="AI7418" s="6" t="str">
        <f t="shared" si="345"/>
        <v>45-54</v>
      </c>
      <c r="AJ7418" s="11">
        <f>YEAR(tbl_LoanData[[#This Row],[Application Date]])</f>
        <v>2026</v>
      </c>
      <c r="AK7418" s="11" t="str">
        <f>TEXT(tbl_LoanData[[#This Row],[Application Date]],"MMMM")</f>
        <v>July</v>
      </c>
      <c r="AL7418" s="12">
        <f>DATE(YEAR(tbl_LoanData[[#This Row],[Application Date]]),MONTH(tbl_LoanData[[#This Row],[Application Date]]),1)</f>
        <v>46204</v>
      </c>
      <c r="AM7418" s="14">
        <f ca="1">IF(AND(tbl_LoanData[[#This Row],[Application Date]]&gt;=EOMONTH(TODAY(),-1)+1,tbl_LoanData[[#This Row],[Application Date]]&lt;=TODAY()),tbl_LoanData[[#This Row],[Loan Amount]],0)</f>
        <v>0</v>
      </c>
      <c r="AN7418" s="14">
        <f>tbl_LoanData[[#This Row],[Amount Paid]]-(Q7418-X7418)</f>
        <v>-116900</v>
      </c>
      <c r="AO7418" s="14">
        <f>IF(tbl_LoanData[[#This Row],[Application Status]]="Approved",1,0)</f>
        <v>0</v>
      </c>
      <c r="AP7418" s="22" t="str">
        <f t="shared" ca="1" si="346"/>
        <v/>
      </c>
      <c r="AQ7418" s="22" t="str">
        <f t="shared" ca="1" si="347"/>
        <v/>
      </c>
    </row>
    <row r="7419" spans="1:43" ht="14.4" customHeight="1" x14ac:dyDescent="0.3">
      <c r="A7419" s="2" t="s">
        <v>7007</v>
      </c>
      <c r="B7419" s="2" t="s">
        <v>7008</v>
      </c>
      <c r="C7419" s="2" t="s">
        <v>1686</v>
      </c>
      <c r="D7419" s="2" t="s">
        <v>268</v>
      </c>
      <c r="E7419" s="2" t="s">
        <v>540</v>
      </c>
      <c r="F7419" s="2">
        <v>62</v>
      </c>
      <c r="G7419" s="2" t="s">
        <v>83</v>
      </c>
      <c r="H7419" s="2" t="s">
        <v>84</v>
      </c>
      <c r="I7419" s="2" t="s">
        <v>45</v>
      </c>
      <c r="J7419" s="3">
        <v>46231</v>
      </c>
      <c r="K7419" s="3"/>
      <c r="L7419" s="2" t="s">
        <v>39</v>
      </c>
      <c r="M7419" s="2" t="s">
        <v>85</v>
      </c>
      <c r="N7419" s="2" t="s">
        <v>178</v>
      </c>
      <c r="O7419" s="4">
        <v>2041000</v>
      </c>
      <c r="P7419" s="4">
        <v>573600</v>
      </c>
      <c r="Q7419" s="4">
        <v>1467400</v>
      </c>
      <c r="R7419" s="2">
        <v>48</v>
      </c>
      <c r="S7419" s="5">
        <v>14.61</v>
      </c>
      <c r="T7419" s="4">
        <v>48436.43</v>
      </c>
      <c r="U7419" s="2" t="s">
        <v>96</v>
      </c>
      <c r="V7419" s="2" t="s">
        <v>97</v>
      </c>
      <c r="W7419" s="4">
        <v>0</v>
      </c>
      <c r="X7419" s="4">
        <v>0</v>
      </c>
      <c r="Y7419" s="4">
        <v>2324948.56</v>
      </c>
      <c r="Z7419" s="2">
        <v>0</v>
      </c>
      <c r="AA7419" s="2" t="s">
        <v>97</v>
      </c>
      <c r="AB7419" s="2" t="s">
        <v>15734</v>
      </c>
      <c r="AC7419" s="2" t="s">
        <v>106</v>
      </c>
      <c r="AD7419" s="2" t="s">
        <v>76</v>
      </c>
      <c r="AE7419" s="5">
        <v>71.900000000000006</v>
      </c>
      <c r="AF7419" s="2">
        <v>0</v>
      </c>
      <c r="AG7419" s="2" t="s">
        <v>97</v>
      </c>
      <c r="AH7419" s="2"/>
      <c r="AI7419" s="6" t="str">
        <f t="shared" si="345"/>
        <v>55-64</v>
      </c>
      <c r="AJ7419" s="11">
        <f>YEAR(tbl_LoanData[[#This Row],[Application Date]])</f>
        <v>2026</v>
      </c>
      <c r="AK7419" s="11" t="str">
        <f>TEXT(tbl_LoanData[[#This Row],[Application Date]],"MMMM")</f>
        <v>July</v>
      </c>
      <c r="AL7419" s="12">
        <f>DATE(YEAR(tbl_LoanData[[#This Row],[Application Date]]),MONTH(tbl_LoanData[[#This Row],[Application Date]]),1)</f>
        <v>46204</v>
      </c>
      <c r="AM7419" s="14">
        <f ca="1">IF(AND(tbl_LoanData[[#This Row],[Application Date]]&gt;=EOMONTH(TODAY(),-1)+1,tbl_LoanData[[#This Row],[Application Date]]&lt;=TODAY()),tbl_LoanData[[#This Row],[Loan Amount]],0)</f>
        <v>0</v>
      </c>
      <c r="AN7419" s="14">
        <f>tbl_LoanData[[#This Row],[Amount Paid]]-(Q7419-X7419)</f>
        <v>-1467400</v>
      </c>
      <c r="AO7419" s="14">
        <f>IF(tbl_LoanData[[#This Row],[Application Status]]="Approved",1,0)</f>
        <v>0</v>
      </c>
      <c r="AP7419" s="22" t="str">
        <f t="shared" ca="1" si="346"/>
        <v/>
      </c>
      <c r="AQ7419" s="22" t="str">
        <f t="shared" ca="1" si="347"/>
        <v/>
      </c>
    </row>
    <row r="7420" spans="1:43" ht="14.4" customHeight="1" x14ac:dyDescent="0.3">
      <c r="A7420" s="2" t="s">
        <v>7039</v>
      </c>
      <c r="B7420" s="2" t="s">
        <v>7040</v>
      </c>
      <c r="C7420" s="2" t="s">
        <v>840</v>
      </c>
      <c r="D7420" s="2" t="s">
        <v>91</v>
      </c>
      <c r="E7420" s="2" t="s">
        <v>232</v>
      </c>
      <c r="F7420" s="2">
        <v>59</v>
      </c>
      <c r="G7420" s="2" t="s">
        <v>83</v>
      </c>
      <c r="H7420" s="2" t="s">
        <v>313</v>
      </c>
      <c r="I7420" s="2" t="s">
        <v>44</v>
      </c>
      <c r="J7420" s="3">
        <v>46213</v>
      </c>
      <c r="K7420" s="3">
        <v>46219</v>
      </c>
      <c r="L7420" s="2" t="s">
        <v>36</v>
      </c>
      <c r="M7420" s="2" t="s">
        <v>94</v>
      </c>
      <c r="N7420" s="2" t="s">
        <v>212</v>
      </c>
      <c r="O7420" s="4">
        <v>1552000</v>
      </c>
      <c r="P7420" s="4">
        <v>584200</v>
      </c>
      <c r="Q7420" s="4">
        <v>967800</v>
      </c>
      <c r="R7420" s="2">
        <v>48</v>
      </c>
      <c r="S7420" s="5">
        <v>13.94</v>
      </c>
      <c r="T7420" s="4">
        <v>31405.11</v>
      </c>
      <c r="U7420" s="2" t="s">
        <v>73</v>
      </c>
      <c r="V7420" s="2" t="s">
        <v>74</v>
      </c>
      <c r="W7420" s="4">
        <v>31405.11</v>
      </c>
      <c r="X7420" s="4">
        <v>1476040.17</v>
      </c>
      <c r="Y7420" s="4">
        <v>1507445.28</v>
      </c>
      <c r="Z7420" s="2">
        <v>0</v>
      </c>
      <c r="AA7420" s="2" t="s">
        <v>56</v>
      </c>
      <c r="AB7420" s="2" t="s">
        <v>15735</v>
      </c>
      <c r="AC7420" s="2" t="s">
        <v>106</v>
      </c>
      <c r="AD7420" s="2" t="s">
        <v>76</v>
      </c>
      <c r="AE7420" s="5">
        <v>62.36</v>
      </c>
      <c r="AF7420" s="2">
        <v>0</v>
      </c>
      <c r="AG7420" s="2" t="s">
        <v>77</v>
      </c>
      <c r="AH7420" s="2">
        <v>6</v>
      </c>
      <c r="AI7420" s="6" t="str">
        <f t="shared" si="345"/>
        <v>55-64</v>
      </c>
      <c r="AJ7420" s="11">
        <f>YEAR(tbl_LoanData[[#This Row],[Application Date]])</f>
        <v>2026</v>
      </c>
      <c r="AK7420" s="11" t="str">
        <f>TEXT(tbl_LoanData[[#This Row],[Application Date]],"MMMM")</f>
        <v>July</v>
      </c>
      <c r="AL7420" s="12">
        <f>DATE(YEAR(tbl_LoanData[[#This Row],[Application Date]]),MONTH(tbl_LoanData[[#This Row],[Application Date]]),1)</f>
        <v>46204</v>
      </c>
      <c r="AM7420" s="14">
        <f ca="1">IF(AND(tbl_LoanData[[#This Row],[Application Date]]&gt;=EOMONTH(TODAY(),-1)+1,tbl_LoanData[[#This Row],[Application Date]]&lt;=TODAY()),tbl_LoanData[[#This Row],[Loan Amount]],0)</f>
        <v>0</v>
      </c>
      <c r="AN7420" s="14">
        <f>tbl_LoanData[[#This Row],[Amount Paid]]-(Q7420-X7420)</f>
        <v>539645.27999999991</v>
      </c>
      <c r="AO7420" s="14">
        <f>IF(tbl_LoanData[[#This Row],[Application Status]]="Approved",1,0)</f>
        <v>1</v>
      </c>
      <c r="AP7420" s="22" t="str">
        <f t="shared" ca="1" si="346"/>
        <v/>
      </c>
      <c r="AQ7420" s="22" t="str">
        <f t="shared" ca="1" si="347"/>
        <v/>
      </c>
    </row>
    <row r="7421" spans="1:43" ht="14.4" customHeight="1" x14ac:dyDescent="0.3">
      <c r="A7421" s="2" t="s">
        <v>7113</v>
      </c>
      <c r="B7421" s="2" t="s">
        <v>7114</v>
      </c>
      <c r="C7421" s="2" t="s">
        <v>356</v>
      </c>
      <c r="D7421" s="2" t="s">
        <v>161</v>
      </c>
      <c r="E7421" s="2" t="s">
        <v>67</v>
      </c>
      <c r="F7421" s="2">
        <v>60</v>
      </c>
      <c r="G7421" s="2" t="s">
        <v>69</v>
      </c>
      <c r="H7421" s="2" t="s">
        <v>172</v>
      </c>
      <c r="I7421" s="2" t="s">
        <v>45</v>
      </c>
      <c r="J7421" s="3">
        <v>46218</v>
      </c>
      <c r="K7421" s="3">
        <v>46236</v>
      </c>
      <c r="L7421" s="2" t="s">
        <v>39</v>
      </c>
      <c r="M7421" s="2" t="s">
        <v>157</v>
      </c>
      <c r="N7421" s="2" t="s">
        <v>158</v>
      </c>
      <c r="O7421" s="4">
        <v>1854000</v>
      </c>
      <c r="P7421" s="4">
        <v>736900</v>
      </c>
      <c r="Q7421" s="4">
        <v>1117100</v>
      </c>
      <c r="R7421" s="2">
        <v>36</v>
      </c>
      <c r="S7421" s="5">
        <v>12.06</v>
      </c>
      <c r="T7421" s="4">
        <v>42257.41</v>
      </c>
      <c r="U7421" s="2" t="s">
        <v>73</v>
      </c>
      <c r="V7421" s="2" t="s">
        <v>74</v>
      </c>
      <c r="W7421" s="4">
        <v>0</v>
      </c>
      <c r="X7421" s="4">
        <v>1521266.78</v>
      </c>
      <c r="Y7421" s="4">
        <v>1521266.78</v>
      </c>
      <c r="Z7421" s="2">
        <v>0</v>
      </c>
      <c r="AA7421" s="2" t="s">
        <v>56</v>
      </c>
      <c r="AB7421" s="2" t="s">
        <v>15730</v>
      </c>
      <c r="AC7421" s="2" t="s">
        <v>75</v>
      </c>
      <c r="AD7421" s="2" t="s">
        <v>76</v>
      </c>
      <c r="AE7421" s="5">
        <v>60.25</v>
      </c>
      <c r="AF7421" s="2">
        <v>0</v>
      </c>
      <c r="AG7421" s="2" t="s">
        <v>77</v>
      </c>
      <c r="AH7421" s="2">
        <v>18</v>
      </c>
      <c r="AI7421" s="6" t="str">
        <f t="shared" si="345"/>
        <v>55-64</v>
      </c>
      <c r="AJ7421" s="11">
        <f>YEAR(tbl_LoanData[[#This Row],[Application Date]])</f>
        <v>2026</v>
      </c>
      <c r="AK7421" s="11" t="str">
        <f>TEXT(tbl_LoanData[[#This Row],[Application Date]],"MMMM")</f>
        <v>July</v>
      </c>
      <c r="AL7421" s="12">
        <f>DATE(YEAR(tbl_LoanData[[#This Row],[Application Date]]),MONTH(tbl_LoanData[[#This Row],[Application Date]]),1)</f>
        <v>46204</v>
      </c>
      <c r="AM7421" s="14">
        <f ca="1">IF(AND(tbl_LoanData[[#This Row],[Application Date]]&gt;=EOMONTH(TODAY(),-1)+1,tbl_LoanData[[#This Row],[Application Date]]&lt;=TODAY()),tbl_LoanData[[#This Row],[Loan Amount]],0)</f>
        <v>0</v>
      </c>
      <c r="AN7421" s="14">
        <f>tbl_LoanData[[#This Row],[Amount Paid]]-(Q7421-X7421)</f>
        <v>404166.78</v>
      </c>
      <c r="AO7421" s="14">
        <f>IF(tbl_LoanData[[#This Row],[Application Status]]="Approved",1,0)</f>
        <v>1</v>
      </c>
      <c r="AP7421" s="22" t="str">
        <f t="shared" ca="1" si="346"/>
        <v/>
      </c>
      <c r="AQ7421" s="22" t="str">
        <f t="shared" ca="1" si="347"/>
        <v/>
      </c>
    </row>
    <row r="7422" spans="1:43" ht="14.4" customHeight="1" x14ac:dyDescent="0.3">
      <c r="A7422" s="2" t="s">
        <v>7237</v>
      </c>
      <c r="B7422" s="2" t="s">
        <v>7238</v>
      </c>
      <c r="C7422" s="2" t="s">
        <v>289</v>
      </c>
      <c r="D7422" s="2" t="s">
        <v>176</v>
      </c>
      <c r="E7422" s="2" t="s">
        <v>385</v>
      </c>
      <c r="F7422" s="2">
        <v>21</v>
      </c>
      <c r="G7422" s="2" t="s">
        <v>69</v>
      </c>
      <c r="H7422" s="2" t="s">
        <v>126</v>
      </c>
      <c r="I7422" s="2" t="s">
        <v>44</v>
      </c>
      <c r="J7422" s="3">
        <v>46224</v>
      </c>
      <c r="K7422" s="3">
        <v>46232</v>
      </c>
      <c r="L7422" s="2" t="s">
        <v>36</v>
      </c>
      <c r="M7422" s="2" t="s">
        <v>85</v>
      </c>
      <c r="N7422" s="2" t="s">
        <v>671</v>
      </c>
      <c r="O7422" s="4">
        <v>2141000</v>
      </c>
      <c r="P7422" s="4">
        <v>341700</v>
      </c>
      <c r="Q7422" s="4">
        <v>1799300</v>
      </c>
      <c r="R7422" s="2">
        <v>48</v>
      </c>
      <c r="S7422" s="5">
        <v>14.58</v>
      </c>
      <c r="T7422" s="4">
        <v>59346.91</v>
      </c>
      <c r="U7422" s="2" t="s">
        <v>73</v>
      </c>
      <c r="V7422" s="2" t="s">
        <v>74</v>
      </c>
      <c r="W7422" s="4">
        <v>0</v>
      </c>
      <c r="X7422" s="4">
        <v>2848651.76</v>
      </c>
      <c r="Y7422" s="4">
        <v>2848651.76</v>
      </c>
      <c r="Z7422" s="2">
        <v>0</v>
      </c>
      <c r="AA7422" s="2" t="s">
        <v>56</v>
      </c>
      <c r="AB7422" s="2" t="s">
        <v>15731</v>
      </c>
      <c r="AC7422" s="2" t="s">
        <v>332</v>
      </c>
      <c r="AD7422" s="2" t="s">
        <v>76</v>
      </c>
      <c r="AE7422" s="5">
        <v>84.04</v>
      </c>
      <c r="AF7422" s="2">
        <v>0</v>
      </c>
      <c r="AG7422" s="2" t="s">
        <v>77</v>
      </c>
      <c r="AH7422" s="2">
        <v>8</v>
      </c>
      <c r="AI7422" s="6" t="str">
        <f t="shared" si="345"/>
        <v>18-24</v>
      </c>
      <c r="AJ7422" s="11">
        <f>YEAR(tbl_LoanData[[#This Row],[Application Date]])</f>
        <v>2026</v>
      </c>
      <c r="AK7422" s="11" t="str">
        <f>TEXT(tbl_LoanData[[#This Row],[Application Date]],"MMMM")</f>
        <v>July</v>
      </c>
      <c r="AL7422" s="12">
        <f>DATE(YEAR(tbl_LoanData[[#This Row],[Application Date]]),MONTH(tbl_LoanData[[#This Row],[Application Date]]),1)</f>
        <v>46204</v>
      </c>
      <c r="AM7422" s="14">
        <f ca="1">IF(AND(tbl_LoanData[[#This Row],[Application Date]]&gt;=EOMONTH(TODAY(),-1)+1,tbl_LoanData[[#This Row],[Application Date]]&lt;=TODAY()),tbl_LoanData[[#This Row],[Loan Amount]],0)</f>
        <v>0</v>
      </c>
      <c r="AN7422" s="14">
        <f>tbl_LoanData[[#This Row],[Amount Paid]]-(Q7422-X7422)</f>
        <v>1049351.7599999998</v>
      </c>
      <c r="AO7422" s="14">
        <f>IF(tbl_LoanData[[#This Row],[Application Status]]="Approved",1,0)</f>
        <v>1</v>
      </c>
      <c r="AP7422" s="22" t="str">
        <f t="shared" ca="1" si="346"/>
        <v/>
      </c>
      <c r="AQ7422" s="22" t="str">
        <f t="shared" ca="1" si="347"/>
        <v/>
      </c>
    </row>
    <row r="7423" spans="1:43" ht="14.4" customHeight="1" x14ac:dyDescent="0.3">
      <c r="A7423" s="2" t="s">
        <v>7935</v>
      </c>
      <c r="B7423" s="2" t="s">
        <v>7936</v>
      </c>
      <c r="C7423" s="2" t="s">
        <v>175</v>
      </c>
      <c r="D7423" s="2" t="s">
        <v>101</v>
      </c>
      <c r="E7423" s="2" t="s">
        <v>402</v>
      </c>
      <c r="F7423" s="2">
        <v>37</v>
      </c>
      <c r="G7423" s="2" t="s">
        <v>83</v>
      </c>
      <c r="H7423" s="2" t="s">
        <v>228</v>
      </c>
      <c r="I7423" s="2" t="s">
        <v>43</v>
      </c>
      <c r="J7423" s="3">
        <v>46217</v>
      </c>
      <c r="K7423" s="3">
        <v>46223</v>
      </c>
      <c r="L7423" s="2" t="s">
        <v>38</v>
      </c>
      <c r="M7423" s="2" t="s">
        <v>144</v>
      </c>
      <c r="N7423" s="2" t="s">
        <v>382</v>
      </c>
      <c r="O7423" s="4">
        <v>1820000</v>
      </c>
      <c r="P7423" s="4">
        <v>575200</v>
      </c>
      <c r="Q7423" s="4">
        <v>1244800</v>
      </c>
      <c r="R7423" s="2">
        <v>36</v>
      </c>
      <c r="S7423" s="5">
        <v>14.17</v>
      </c>
      <c r="T7423" s="4">
        <v>49276.79</v>
      </c>
      <c r="U7423" s="2" t="s">
        <v>73</v>
      </c>
      <c r="V7423" s="2" t="s">
        <v>74</v>
      </c>
      <c r="W7423" s="4">
        <v>0</v>
      </c>
      <c r="X7423" s="4">
        <v>1773964.48</v>
      </c>
      <c r="Y7423" s="4">
        <v>1773964.48</v>
      </c>
      <c r="Z7423" s="2">
        <v>0</v>
      </c>
      <c r="AA7423" s="2" t="s">
        <v>56</v>
      </c>
      <c r="AB7423" s="2" t="s">
        <v>15736</v>
      </c>
      <c r="AC7423" s="2" t="s">
        <v>213</v>
      </c>
      <c r="AD7423" s="2" t="s">
        <v>76</v>
      </c>
      <c r="AE7423" s="5">
        <v>68.400000000000006</v>
      </c>
      <c r="AF7423" s="2">
        <v>0</v>
      </c>
      <c r="AG7423" s="2" t="s">
        <v>77</v>
      </c>
      <c r="AH7423" s="2">
        <v>6</v>
      </c>
      <c r="AI7423" s="6" t="str">
        <f t="shared" si="345"/>
        <v>35-44</v>
      </c>
      <c r="AJ7423" s="11">
        <f>YEAR(tbl_LoanData[[#This Row],[Application Date]])</f>
        <v>2026</v>
      </c>
      <c r="AK7423" s="11" t="str">
        <f>TEXT(tbl_LoanData[[#This Row],[Application Date]],"MMMM")</f>
        <v>July</v>
      </c>
      <c r="AL7423" s="12">
        <f>DATE(YEAR(tbl_LoanData[[#This Row],[Application Date]]),MONTH(tbl_LoanData[[#This Row],[Application Date]]),1)</f>
        <v>46204</v>
      </c>
      <c r="AM7423" s="14">
        <f ca="1">IF(AND(tbl_LoanData[[#This Row],[Application Date]]&gt;=EOMONTH(TODAY(),-1)+1,tbl_LoanData[[#This Row],[Application Date]]&lt;=TODAY()),tbl_LoanData[[#This Row],[Loan Amount]],0)</f>
        <v>0</v>
      </c>
      <c r="AN7423" s="14">
        <f>tbl_LoanData[[#This Row],[Amount Paid]]-(Q7423-X7423)</f>
        <v>529164.48</v>
      </c>
      <c r="AO7423" s="14">
        <f>IF(tbl_LoanData[[#This Row],[Application Status]]="Approved",1,0)</f>
        <v>1</v>
      </c>
      <c r="AP7423" s="22" t="str">
        <f t="shared" ca="1" si="346"/>
        <v/>
      </c>
      <c r="AQ7423" s="22" t="str">
        <f t="shared" ca="1" si="347"/>
        <v/>
      </c>
    </row>
    <row r="7424" spans="1:43" ht="14.4" customHeight="1" x14ac:dyDescent="0.3">
      <c r="A7424" s="2" t="s">
        <v>7945</v>
      </c>
      <c r="B7424" s="2" t="s">
        <v>7946</v>
      </c>
      <c r="C7424" s="2" t="s">
        <v>249</v>
      </c>
      <c r="D7424" s="2" t="s">
        <v>204</v>
      </c>
      <c r="E7424" s="2" t="s">
        <v>183</v>
      </c>
      <c r="F7424" s="2">
        <v>58</v>
      </c>
      <c r="G7424" s="2" t="s">
        <v>69</v>
      </c>
      <c r="H7424" s="2" t="s">
        <v>313</v>
      </c>
      <c r="I7424" s="2" t="s">
        <v>44</v>
      </c>
      <c r="J7424" s="3">
        <v>46210</v>
      </c>
      <c r="K7424" s="3">
        <v>46214</v>
      </c>
      <c r="L7424" s="2" t="s">
        <v>40</v>
      </c>
      <c r="M7424" s="2" t="s">
        <v>71</v>
      </c>
      <c r="N7424" s="2" t="s">
        <v>137</v>
      </c>
      <c r="O7424" s="4">
        <v>1115000</v>
      </c>
      <c r="P7424" s="4">
        <v>324200</v>
      </c>
      <c r="Q7424" s="4">
        <v>790800</v>
      </c>
      <c r="R7424" s="2">
        <v>24</v>
      </c>
      <c r="S7424" s="5">
        <v>14.77</v>
      </c>
      <c r="T7424" s="4">
        <v>42683.43</v>
      </c>
      <c r="U7424" s="2" t="s">
        <v>73</v>
      </c>
      <c r="V7424" s="2" t="s">
        <v>74</v>
      </c>
      <c r="W7424" s="4">
        <v>42683.43</v>
      </c>
      <c r="X7424" s="4">
        <v>981718.89</v>
      </c>
      <c r="Y7424" s="4">
        <v>1024402.32</v>
      </c>
      <c r="Z7424" s="2">
        <v>0</v>
      </c>
      <c r="AA7424" s="2" t="s">
        <v>56</v>
      </c>
      <c r="AB7424" s="2" t="s">
        <v>15735</v>
      </c>
      <c r="AC7424" s="2" t="s">
        <v>332</v>
      </c>
      <c r="AD7424" s="2" t="s">
        <v>76</v>
      </c>
      <c r="AE7424" s="5">
        <v>70.92</v>
      </c>
      <c r="AF7424" s="2">
        <v>0</v>
      </c>
      <c r="AG7424" s="2" t="s">
        <v>77</v>
      </c>
      <c r="AH7424" s="2">
        <v>4</v>
      </c>
      <c r="AI7424" s="6" t="str">
        <f t="shared" si="345"/>
        <v>55-64</v>
      </c>
      <c r="AJ7424" s="11">
        <f>YEAR(tbl_LoanData[[#This Row],[Application Date]])</f>
        <v>2026</v>
      </c>
      <c r="AK7424" s="11" t="str">
        <f>TEXT(tbl_LoanData[[#This Row],[Application Date]],"MMMM")</f>
        <v>July</v>
      </c>
      <c r="AL7424" s="12">
        <f>DATE(YEAR(tbl_LoanData[[#This Row],[Application Date]]),MONTH(tbl_LoanData[[#This Row],[Application Date]]),1)</f>
        <v>46204</v>
      </c>
      <c r="AM7424" s="14">
        <f ca="1">IF(AND(tbl_LoanData[[#This Row],[Application Date]]&gt;=EOMONTH(TODAY(),-1)+1,tbl_LoanData[[#This Row],[Application Date]]&lt;=TODAY()),tbl_LoanData[[#This Row],[Loan Amount]],0)</f>
        <v>0</v>
      </c>
      <c r="AN7424" s="14">
        <f>tbl_LoanData[[#This Row],[Amount Paid]]-(Q7424-X7424)</f>
        <v>233602.32</v>
      </c>
      <c r="AO7424" s="14">
        <f>IF(tbl_LoanData[[#This Row],[Application Status]]="Approved",1,0)</f>
        <v>1</v>
      </c>
      <c r="AP7424" s="22" t="str">
        <f t="shared" ca="1" si="346"/>
        <v/>
      </c>
      <c r="AQ7424" s="22" t="str">
        <f t="shared" ca="1" si="347"/>
        <v/>
      </c>
    </row>
    <row r="7425" spans="1:43" ht="14.4" customHeight="1" x14ac:dyDescent="0.3">
      <c r="A7425" s="2" t="s">
        <v>7989</v>
      </c>
      <c r="B7425" s="2" t="s">
        <v>7990</v>
      </c>
      <c r="C7425" s="2" t="s">
        <v>758</v>
      </c>
      <c r="D7425" s="2" t="s">
        <v>91</v>
      </c>
      <c r="E7425" s="2" t="s">
        <v>293</v>
      </c>
      <c r="F7425" s="2">
        <v>61</v>
      </c>
      <c r="G7425" s="2" t="s">
        <v>83</v>
      </c>
      <c r="H7425" s="2" t="s">
        <v>318</v>
      </c>
      <c r="I7425" s="2" t="s">
        <v>42</v>
      </c>
      <c r="J7425" s="3">
        <v>46210</v>
      </c>
      <c r="K7425" s="3">
        <v>46224</v>
      </c>
      <c r="L7425" s="2" t="s">
        <v>40</v>
      </c>
      <c r="M7425" s="2" t="s">
        <v>85</v>
      </c>
      <c r="N7425" s="2" t="s">
        <v>274</v>
      </c>
      <c r="O7425" s="4">
        <v>895000</v>
      </c>
      <c r="P7425" s="4">
        <v>193000</v>
      </c>
      <c r="Q7425" s="4">
        <v>702000</v>
      </c>
      <c r="R7425" s="2">
        <v>48</v>
      </c>
      <c r="S7425" s="5">
        <v>13.52</v>
      </c>
      <c r="T7425" s="4">
        <v>22534.2</v>
      </c>
      <c r="U7425" s="2" t="s">
        <v>73</v>
      </c>
      <c r="V7425" s="2" t="s">
        <v>74</v>
      </c>
      <c r="W7425" s="4">
        <v>0</v>
      </c>
      <c r="X7425" s="4">
        <v>1081641.6000000001</v>
      </c>
      <c r="Y7425" s="4">
        <v>1081641.6000000001</v>
      </c>
      <c r="Z7425" s="2">
        <v>0</v>
      </c>
      <c r="AA7425" s="2" t="s">
        <v>56</v>
      </c>
      <c r="AB7425" s="2" t="s">
        <v>15733</v>
      </c>
      <c r="AC7425" s="2" t="s">
        <v>121</v>
      </c>
      <c r="AD7425" s="2" t="s">
        <v>76</v>
      </c>
      <c r="AE7425" s="5">
        <v>78.44</v>
      </c>
      <c r="AF7425" s="2">
        <v>0</v>
      </c>
      <c r="AG7425" s="2" t="s">
        <v>77</v>
      </c>
      <c r="AH7425" s="2">
        <v>14</v>
      </c>
      <c r="AI7425" s="6" t="str">
        <f t="shared" si="345"/>
        <v>55-64</v>
      </c>
      <c r="AJ7425" s="11">
        <f>YEAR(tbl_LoanData[[#This Row],[Application Date]])</f>
        <v>2026</v>
      </c>
      <c r="AK7425" s="11" t="str">
        <f>TEXT(tbl_LoanData[[#This Row],[Application Date]],"MMMM")</f>
        <v>July</v>
      </c>
      <c r="AL7425" s="12">
        <f>DATE(YEAR(tbl_LoanData[[#This Row],[Application Date]]),MONTH(tbl_LoanData[[#This Row],[Application Date]]),1)</f>
        <v>46204</v>
      </c>
      <c r="AM7425" s="14">
        <f ca="1">IF(AND(tbl_LoanData[[#This Row],[Application Date]]&gt;=EOMONTH(TODAY(),-1)+1,tbl_LoanData[[#This Row],[Application Date]]&lt;=TODAY()),tbl_LoanData[[#This Row],[Loan Amount]],0)</f>
        <v>0</v>
      </c>
      <c r="AN7425" s="14">
        <f>tbl_LoanData[[#This Row],[Amount Paid]]-(Q7425-X7425)</f>
        <v>379641.60000000009</v>
      </c>
      <c r="AO7425" s="14">
        <f>IF(tbl_LoanData[[#This Row],[Application Status]]="Approved",1,0)</f>
        <v>1</v>
      </c>
      <c r="AP7425" s="22" t="str">
        <f t="shared" ca="1" si="346"/>
        <v/>
      </c>
      <c r="AQ7425" s="22" t="str">
        <f t="shared" ca="1" si="347"/>
        <v/>
      </c>
    </row>
    <row r="7426" spans="1:43" x14ac:dyDescent="0.3">
      <c r="A7426" s="2" t="s">
        <v>8007</v>
      </c>
      <c r="B7426" s="2" t="s">
        <v>8008</v>
      </c>
      <c r="C7426" s="2" t="s">
        <v>401</v>
      </c>
      <c r="D7426" s="2" t="s">
        <v>117</v>
      </c>
      <c r="E7426" s="2" t="s">
        <v>102</v>
      </c>
      <c r="F7426" s="2">
        <v>38</v>
      </c>
      <c r="G7426" s="2" t="s">
        <v>83</v>
      </c>
      <c r="H7426" s="2" t="s">
        <v>70</v>
      </c>
      <c r="I7426" s="2" t="s">
        <v>50</v>
      </c>
      <c r="J7426" s="3">
        <v>46209</v>
      </c>
      <c r="K7426" s="3">
        <v>46218</v>
      </c>
      <c r="L7426" s="2" t="s">
        <v>36</v>
      </c>
      <c r="M7426" s="2" t="s">
        <v>104</v>
      </c>
      <c r="N7426" s="2" t="s">
        <v>592</v>
      </c>
      <c r="O7426" s="4">
        <v>963000</v>
      </c>
      <c r="P7426" s="4">
        <v>261100</v>
      </c>
      <c r="Q7426" s="4">
        <v>701900</v>
      </c>
      <c r="R7426" s="2">
        <v>48</v>
      </c>
      <c r="S7426" s="5">
        <v>8.3699999999999992</v>
      </c>
      <c r="T7426" s="4">
        <v>19518.669999999998</v>
      </c>
      <c r="U7426" s="2" t="s">
        <v>73</v>
      </c>
      <c r="V7426" s="2" t="s">
        <v>74</v>
      </c>
      <c r="W7426" s="4">
        <v>19518.669999999998</v>
      </c>
      <c r="X7426" s="4">
        <v>917377.45</v>
      </c>
      <c r="Y7426" s="4">
        <v>936896.12</v>
      </c>
      <c r="Z7426" s="2">
        <v>0</v>
      </c>
      <c r="AA7426" s="2" t="s">
        <v>56</v>
      </c>
      <c r="AB7426" s="2" t="s">
        <v>15730</v>
      </c>
      <c r="AC7426" s="2" t="s">
        <v>138</v>
      </c>
      <c r="AD7426" s="2" t="s">
        <v>76</v>
      </c>
      <c r="AE7426" s="5">
        <v>72.89</v>
      </c>
      <c r="AF7426" s="2">
        <v>0</v>
      </c>
      <c r="AG7426" s="2" t="s">
        <v>77</v>
      </c>
      <c r="AH7426" s="2">
        <v>9</v>
      </c>
      <c r="AI7426" s="6" t="str">
        <f t="shared" ref="AI7426:AI7489" si="348">IF(F7426&lt;25,"18-24",IF(F7426&lt;35,"25-34",IF(F7426&lt;45,"35-44",IF(F7426&lt;55,"45-54",IF(F7426&lt;65,"55-64","65+")))))</f>
        <v>35-44</v>
      </c>
      <c r="AJ7426" s="11">
        <f>YEAR(tbl_LoanData[[#This Row],[Application Date]])</f>
        <v>2026</v>
      </c>
      <c r="AK7426" s="11" t="str">
        <f>TEXT(tbl_LoanData[[#This Row],[Application Date]],"MMMM")</f>
        <v>July</v>
      </c>
      <c r="AL7426" s="12">
        <f>DATE(YEAR(tbl_LoanData[[#This Row],[Application Date]]),MONTH(tbl_LoanData[[#This Row],[Application Date]]),1)</f>
        <v>46204</v>
      </c>
      <c r="AM7426" s="14">
        <f ca="1">IF(AND(tbl_LoanData[[#This Row],[Application Date]]&gt;=EOMONTH(TODAY(),-1)+1,tbl_LoanData[[#This Row],[Application Date]]&lt;=TODAY()),tbl_LoanData[[#This Row],[Loan Amount]],0)</f>
        <v>0</v>
      </c>
      <c r="AN7426" s="14">
        <f>tbl_LoanData[[#This Row],[Amount Paid]]-(Q7426-X7426)</f>
        <v>234996.11999999994</v>
      </c>
      <c r="AO7426" s="14">
        <f>IF(tbl_LoanData[[#This Row],[Application Status]]="Approved",1,0)</f>
        <v>1</v>
      </c>
      <c r="AP7426" s="22" t="str">
        <f t="shared" ref="AP7426:AP7489" ca="1" si="349">IF(AND(J7426&gt;=DATE(YEAR(TODAY()),MONTH(TODAY()),1),J7426&lt;=TODAY()),"Current MTD",IF(AND(J7426&gt;=EOMONTH(TODAY(),-2)+1,J7426&lt;=EOMONTH(TODAY(),-1)),"Previous MTD",""))</f>
        <v/>
      </c>
      <c r="AQ7426" s="22" t="str">
        <f t="shared" ref="AQ7426:AQ7489" ca="1" si="350">IF(AND(J7426&gt;=DATE(YEAR(TODAY()),MONTH(TODAY()),1),J7426&lt;=TODAY()),TEXT(DATE(YEAR(TODAY()),MONTH(TODAY()),1),"mmm d")&amp;"–"&amp;DAY(TODAY()),IF(AND(J7426&gt;=EOMONTH(TODAY(),-2)+1,J7426&lt;=EOMONTH(TODAY(),-1)),""&amp;TEXT(EOMONTH(TODAY(),-2)+1,"mmm d")&amp;"–"&amp;DAY(TODAY()),""))</f>
        <v/>
      </c>
    </row>
    <row r="7427" spans="1:43" ht="14.4" customHeight="1" x14ac:dyDescent="0.3">
      <c r="A7427" s="2" t="s">
        <v>8075</v>
      </c>
      <c r="B7427" s="2" t="s">
        <v>8076</v>
      </c>
      <c r="C7427" s="2" t="s">
        <v>464</v>
      </c>
      <c r="D7427" s="2" t="s">
        <v>134</v>
      </c>
      <c r="E7427" s="2" t="s">
        <v>210</v>
      </c>
      <c r="F7427" s="2">
        <v>64</v>
      </c>
      <c r="G7427" s="2" t="s">
        <v>83</v>
      </c>
      <c r="H7427" s="2" t="s">
        <v>172</v>
      </c>
      <c r="I7427" s="2" t="s">
        <v>45</v>
      </c>
      <c r="J7427" s="3">
        <v>46228</v>
      </c>
      <c r="K7427" s="3">
        <v>46238</v>
      </c>
      <c r="L7427" s="2" t="s">
        <v>37</v>
      </c>
      <c r="M7427" s="2" t="s">
        <v>94</v>
      </c>
      <c r="N7427" s="2" t="s">
        <v>234</v>
      </c>
      <c r="O7427" s="4">
        <v>155000</v>
      </c>
      <c r="P7427" s="4">
        <v>16400</v>
      </c>
      <c r="Q7427" s="4">
        <v>138600</v>
      </c>
      <c r="R7427" s="2">
        <v>18</v>
      </c>
      <c r="S7427" s="5">
        <v>13.01</v>
      </c>
      <c r="T7427" s="4">
        <v>9202.66</v>
      </c>
      <c r="U7427" s="2" t="s">
        <v>73</v>
      </c>
      <c r="V7427" s="2" t="s">
        <v>74</v>
      </c>
      <c r="W7427" s="4">
        <v>0</v>
      </c>
      <c r="X7427" s="4">
        <v>165647.79</v>
      </c>
      <c r="Y7427" s="4">
        <v>165647.79</v>
      </c>
      <c r="Z7427" s="2">
        <v>0</v>
      </c>
      <c r="AA7427" s="2" t="s">
        <v>56</v>
      </c>
      <c r="AB7427" s="2" t="s">
        <v>15732</v>
      </c>
      <c r="AC7427" s="2" t="s">
        <v>121</v>
      </c>
      <c r="AD7427" s="2" t="s">
        <v>76</v>
      </c>
      <c r="AE7427" s="5">
        <v>89.42</v>
      </c>
      <c r="AF7427" s="2">
        <v>0</v>
      </c>
      <c r="AG7427" s="2" t="s">
        <v>77</v>
      </c>
      <c r="AH7427" s="2">
        <v>10</v>
      </c>
      <c r="AI7427" s="6" t="str">
        <f t="shared" si="348"/>
        <v>55-64</v>
      </c>
      <c r="AJ7427" s="11">
        <f>YEAR(tbl_LoanData[[#This Row],[Application Date]])</f>
        <v>2026</v>
      </c>
      <c r="AK7427" s="11" t="str">
        <f>TEXT(tbl_LoanData[[#This Row],[Application Date]],"MMMM")</f>
        <v>July</v>
      </c>
      <c r="AL7427" s="12">
        <f>DATE(YEAR(tbl_LoanData[[#This Row],[Application Date]]),MONTH(tbl_LoanData[[#This Row],[Application Date]]),1)</f>
        <v>46204</v>
      </c>
      <c r="AM7427" s="14">
        <f ca="1">IF(AND(tbl_LoanData[[#This Row],[Application Date]]&gt;=EOMONTH(TODAY(),-1)+1,tbl_LoanData[[#This Row],[Application Date]]&lt;=TODAY()),tbl_LoanData[[#This Row],[Loan Amount]],0)</f>
        <v>0</v>
      </c>
      <c r="AN7427" s="14">
        <f>tbl_LoanData[[#This Row],[Amount Paid]]-(Q7427-X7427)</f>
        <v>27047.790000000008</v>
      </c>
      <c r="AO7427" s="14">
        <f>IF(tbl_LoanData[[#This Row],[Application Status]]="Approved",1,0)</f>
        <v>1</v>
      </c>
      <c r="AP7427" s="22" t="str">
        <f t="shared" ca="1" si="349"/>
        <v/>
      </c>
      <c r="AQ7427" s="22" t="str">
        <f t="shared" ca="1" si="350"/>
        <v/>
      </c>
    </row>
    <row r="7428" spans="1:43" x14ac:dyDescent="0.3">
      <c r="A7428" s="2" t="s">
        <v>8207</v>
      </c>
      <c r="B7428" s="2" t="s">
        <v>8208</v>
      </c>
      <c r="C7428" s="2" t="s">
        <v>338</v>
      </c>
      <c r="D7428" s="2" t="s">
        <v>232</v>
      </c>
      <c r="E7428" s="2" t="s">
        <v>540</v>
      </c>
      <c r="F7428" s="2">
        <v>21</v>
      </c>
      <c r="G7428" s="2" t="s">
        <v>83</v>
      </c>
      <c r="H7428" s="2" t="s">
        <v>244</v>
      </c>
      <c r="I7428" s="2" t="s">
        <v>48</v>
      </c>
      <c r="J7428" s="3">
        <v>46204</v>
      </c>
      <c r="K7428" s="3"/>
      <c r="L7428" s="2" t="s">
        <v>41</v>
      </c>
      <c r="M7428" s="2" t="s">
        <v>552</v>
      </c>
      <c r="N7428" s="2" t="s">
        <v>553</v>
      </c>
      <c r="O7428" s="4">
        <v>3563000</v>
      </c>
      <c r="P7428" s="4">
        <v>1256400</v>
      </c>
      <c r="Q7428" s="4">
        <v>2306600</v>
      </c>
      <c r="R7428" s="2">
        <v>48</v>
      </c>
      <c r="S7428" s="5">
        <v>11.05</v>
      </c>
      <c r="T7428" s="4">
        <v>69294.11</v>
      </c>
      <c r="U7428" s="2" t="s">
        <v>113</v>
      </c>
      <c r="V7428" s="2" t="s">
        <v>97</v>
      </c>
      <c r="W7428" s="4">
        <v>0</v>
      </c>
      <c r="X7428" s="4">
        <v>0</v>
      </c>
      <c r="Y7428" s="4">
        <v>3326117.2</v>
      </c>
      <c r="Z7428" s="2">
        <v>0</v>
      </c>
      <c r="AA7428" s="2" t="s">
        <v>97</v>
      </c>
      <c r="AB7428" s="2" t="s">
        <v>15729</v>
      </c>
      <c r="AC7428" s="2" t="s">
        <v>332</v>
      </c>
      <c r="AD7428" s="2" t="s">
        <v>76</v>
      </c>
      <c r="AE7428" s="5">
        <v>64.739999999999995</v>
      </c>
      <c r="AF7428" s="2">
        <v>0</v>
      </c>
      <c r="AG7428" s="2" t="s">
        <v>97</v>
      </c>
      <c r="AH7428" s="2"/>
      <c r="AI7428" s="6" t="str">
        <f t="shared" si="348"/>
        <v>18-24</v>
      </c>
      <c r="AJ7428" s="11">
        <f>YEAR(tbl_LoanData[[#This Row],[Application Date]])</f>
        <v>2026</v>
      </c>
      <c r="AK7428" s="11" t="str">
        <f>TEXT(tbl_LoanData[[#This Row],[Application Date]],"MMMM")</f>
        <v>July</v>
      </c>
      <c r="AL7428" s="12">
        <f>DATE(YEAR(tbl_LoanData[[#This Row],[Application Date]]),MONTH(tbl_LoanData[[#This Row],[Application Date]]),1)</f>
        <v>46204</v>
      </c>
      <c r="AM7428" s="14">
        <f ca="1">IF(AND(tbl_LoanData[[#This Row],[Application Date]]&gt;=EOMONTH(TODAY(),-1)+1,tbl_LoanData[[#This Row],[Application Date]]&lt;=TODAY()),tbl_LoanData[[#This Row],[Loan Amount]],0)</f>
        <v>0</v>
      </c>
      <c r="AN7428" s="14">
        <f>tbl_LoanData[[#This Row],[Amount Paid]]-(Q7428-X7428)</f>
        <v>-2306600</v>
      </c>
      <c r="AO7428" s="14">
        <f>IF(tbl_LoanData[[#This Row],[Application Status]]="Approved",1,0)</f>
        <v>0</v>
      </c>
      <c r="AP7428" s="22" t="str">
        <f t="shared" ca="1" si="349"/>
        <v/>
      </c>
      <c r="AQ7428" s="22" t="str">
        <f t="shared" ca="1" si="350"/>
        <v/>
      </c>
    </row>
    <row r="7429" spans="1:43" ht="14.4" customHeight="1" x14ac:dyDescent="0.3">
      <c r="A7429" s="2" t="s">
        <v>8261</v>
      </c>
      <c r="B7429" s="2" t="s">
        <v>8262</v>
      </c>
      <c r="C7429" s="2" t="s">
        <v>335</v>
      </c>
      <c r="D7429" s="2" t="s">
        <v>81</v>
      </c>
      <c r="E7429" s="2" t="s">
        <v>323</v>
      </c>
      <c r="F7429" s="2">
        <v>58</v>
      </c>
      <c r="G7429" s="2" t="s">
        <v>83</v>
      </c>
      <c r="H7429" s="2" t="s">
        <v>228</v>
      </c>
      <c r="I7429" s="2" t="s">
        <v>43</v>
      </c>
      <c r="J7429" s="3">
        <v>46234</v>
      </c>
      <c r="K7429" s="3">
        <v>46245</v>
      </c>
      <c r="L7429" s="2" t="s">
        <v>39</v>
      </c>
      <c r="M7429" s="2" t="s">
        <v>167</v>
      </c>
      <c r="N7429" s="2" t="s">
        <v>168</v>
      </c>
      <c r="O7429" s="4">
        <v>1167000</v>
      </c>
      <c r="P7429" s="4">
        <v>422000</v>
      </c>
      <c r="Q7429" s="4">
        <v>745000</v>
      </c>
      <c r="R7429" s="2">
        <v>24</v>
      </c>
      <c r="S7429" s="5">
        <v>6.9</v>
      </c>
      <c r="T7429" s="4">
        <v>35325.42</v>
      </c>
      <c r="U7429" s="2" t="s">
        <v>73</v>
      </c>
      <c r="V7429" s="2" t="s">
        <v>74</v>
      </c>
      <c r="W7429" s="4">
        <v>0</v>
      </c>
      <c r="X7429" s="4">
        <v>847810</v>
      </c>
      <c r="Y7429" s="4">
        <v>847810</v>
      </c>
      <c r="Z7429" s="2">
        <v>0</v>
      </c>
      <c r="AA7429" s="2" t="s">
        <v>56</v>
      </c>
      <c r="AB7429" s="2" t="s">
        <v>15731</v>
      </c>
      <c r="AC7429" s="2" t="s">
        <v>138</v>
      </c>
      <c r="AD7429" s="2" t="s">
        <v>76</v>
      </c>
      <c r="AE7429" s="5">
        <v>63.84</v>
      </c>
      <c r="AF7429" s="2">
        <v>0</v>
      </c>
      <c r="AG7429" s="2" t="s">
        <v>77</v>
      </c>
      <c r="AH7429" s="2">
        <v>11</v>
      </c>
      <c r="AI7429" s="6" t="str">
        <f t="shared" si="348"/>
        <v>55-64</v>
      </c>
      <c r="AJ7429" s="11">
        <f>YEAR(tbl_LoanData[[#This Row],[Application Date]])</f>
        <v>2026</v>
      </c>
      <c r="AK7429" s="11" t="str">
        <f>TEXT(tbl_LoanData[[#This Row],[Application Date]],"MMMM")</f>
        <v>July</v>
      </c>
      <c r="AL7429" s="12">
        <f>DATE(YEAR(tbl_LoanData[[#This Row],[Application Date]]),MONTH(tbl_LoanData[[#This Row],[Application Date]]),1)</f>
        <v>46204</v>
      </c>
      <c r="AM7429" s="14">
        <f ca="1">IF(AND(tbl_LoanData[[#This Row],[Application Date]]&gt;=EOMONTH(TODAY(),-1)+1,tbl_LoanData[[#This Row],[Application Date]]&lt;=TODAY()),tbl_LoanData[[#This Row],[Loan Amount]],0)</f>
        <v>0</v>
      </c>
      <c r="AN7429" s="14">
        <f>tbl_LoanData[[#This Row],[Amount Paid]]-(Q7429-X7429)</f>
        <v>102810</v>
      </c>
      <c r="AO7429" s="14">
        <f>IF(tbl_LoanData[[#This Row],[Application Status]]="Approved",1,0)</f>
        <v>1</v>
      </c>
      <c r="AP7429" s="22" t="str">
        <f t="shared" ca="1" si="349"/>
        <v/>
      </c>
      <c r="AQ7429" s="22" t="str">
        <f t="shared" ca="1" si="350"/>
        <v/>
      </c>
    </row>
    <row r="7430" spans="1:43" ht="14.4" customHeight="1" x14ac:dyDescent="0.3">
      <c r="A7430" s="2" t="s">
        <v>8305</v>
      </c>
      <c r="B7430" s="2" t="s">
        <v>8306</v>
      </c>
      <c r="C7430" s="2" t="s">
        <v>487</v>
      </c>
      <c r="D7430" s="2" t="s">
        <v>209</v>
      </c>
      <c r="E7430" s="2" t="s">
        <v>135</v>
      </c>
      <c r="F7430" s="2">
        <v>61</v>
      </c>
      <c r="G7430" s="2" t="s">
        <v>69</v>
      </c>
      <c r="H7430" s="2" t="s">
        <v>398</v>
      </c>
      <c r="I7430" s="2" t="s">
        <v>46</v>
      </c>
      <c r="J7430" s="3">
        <v>46205</v>
      </c>
      <c r="K7430" s="3"/>
      <c r="L7430" s="2" t="s">
        <v>36</v>
      </c>
      <c r="M7430" s="2" t="s">
        <v>71</v>
      </c>
      <c r="N7430" s="2" t="s">
        <v>162</v>
      </c>
      <c r="O7430" s="4">
        <v>1939000</v>
      </c>
      <c r="P7430" s="4">
        <v>243800</v>
      </c>
      <c r="Q7430" s="4">
        <v>1695200</v>
      </c>
      <c r="R7430" s="2">
        <v>12</v>
      </c>
      <c r="S7430" s="5">
        <v>6.88</v>
      </c>
      <c r="T7430" s="4">
        <v>150985.81</v>
      </c>
      <c r="U7430" s="2" t="s">
        <v>96</v>
      </c>
      <c r="V7430" s="2" t="s">
        <v>97</v>
      </c>
      <c r="W7430" s="4">
        <v>0</v>
      </c>
      <c r="X7430" s="4">
        <v>0</v>
      </c>
      <c r="Y7430" s="4">
        <v>1811829.76</v>
      </c>
      <c r="Z7430" s="2">
        <v>0</v>
      </c>
      <c r="AA7430" s="2" t="s">
        <v>97</v>
      </c>
      <c r="AB7430" s="2" t="s">
        <v>15734</v>
      </c>
      <c r="AC7430" s="2" t="s">
        <v>121</v>
      </c>
      <c r="AD7430" s="2" t="s">
        <v>76</v>
      </c>
      <c r="AE7430" s="5">
        <v>87.43</v>
      </c>
      <c r="AF7430" s="2">
        <v>0</v>
      </c>
      <c r="AG7430" s="2" t="s">
        <v>97</v>
      </c>
      <c r="AH7430" s="2"/>
      <c r="AI7430" s="6" t="str">
        <f t="shared" si="348"/>
        <v>55-64</v>
      </c>
      <c r="AJ7430" s="11">
        <f>YEAR(tbl_LoanData[[#This Row],[Application Date]])</f>
        <v>2026</v>
      </c>
      <c r="AK7430" s="11" t="str">
        <f>TEXT(tbl_LoanData[[#This Row],[Application Date]],"MMMM")</f>
        <v>July</v>
      </c>
      <c r="AL7430" s="12">
        <f>DATE(YEAR(tbl_LoanData[[#This Row],[Application Date]]),MONTH(tbl_LoanData[[#This Row],[Application Date]]),1)</f>
        <v>46204</v>
      </c>
      <c r="AM7430" s="14">
        <f ca="1">IF(AND(tbl_LoanData[[#This Row],[Application Date]]&gt;=EOMONTH(TODAY(),-1)+1,tbl_LoanData[[#This Row],[Application Date]]&lt;=TODAY()),tbl_LoanData[[#This Row],[Loan Amount]],0)</f>
        <v>0</v>
      </c>
      <c r="AN7430" s="14">
        <f>tbl_LoanData[[#This Row],[Amount Paid]]-(Q7430-X7430)</f>
        <v>-1695200</v>
      </c>
      <c r="AO7430" s="14">
        <f>IF(tbl_LoanData[[#This Row],[Application Status]]="Approved",1,0)</f>
        <v>0</v>
      </c>
      <c r="AP7430" s="22" t="str">
        <f t="shared" ca="1" si="349"/>
        <v/>
      </c>
      <c r="AQ7430" s="22" t="str">
        <f t="shared" ca="1" si="350"/>
        <v/>
      </c>
    </row>
    <row r="7431" spans="1:43" x14ac:dyDescent="0.3">
      <c r="A7431" s="2" t="s">
        <v>8395</v>
      </c>
      <c r="B7431" s="2" t="s">
        <v>8396</v>
      </c>
      <c r="C7431" s="2" t="s">
        <v>482</v>
      </c>
      <c r="D7431" s="2" t="s">
        <v>268</v>
      </c>
      <c r="E7431" s="2" t="s">
        <v>312</v>
      </c>
      <c r="F7431" s="2">
        <v>58</v>
      </c>
      <c r="G7431" s="2" t="s">
        <v>69</v>
      </c>
      <c r="H7431" s="2" t="s">
        <v>224</v>
      </c>
      <c r="I7431" s="2" t="s">
        <v>54</v>
      </c>
      <c r="J7431" s="3">
        <v>46222</v>
      </c>
      <c r="K7431" s="3">
        <v>46242</v>
      </c>
      <c r="L7431" s="2" t="s">
        <v>40</v>
      </c>
      <c r="M7431" s="2" t="s">
        <v>94</v>
      </c>
      <c r="N7431" s="2" t="s">
        <v>95</v>
      </c>
      <c r="O7431" s="4">
        <v>1230000</v>
      </c>
      <c r="P7431" s="4">
        <v>389500</v>
      </c>
      <c r="Q7431" s="4">
        <v>840500</v>
      </c>
      <c r="R7431" s="2">
        <v>36</v>
      </c>
      <c r="S7431" s="5">
        <v>5.38</v>
      </c>
      <c r="T7431" s="4">
        <v>27115.46</v>
      </c>
      <c r="U7431" s="2" t="s">
        <v>73</v>
      </c>
      <c r="V7431" s="2" t="s">
        <v>74</v>
      </c>
      <c r="W7431" s="4">
        <v>0</v>
      </c>
      <c r="X7431" s="4">
        <v>976156.7</v>
      </c>
      <c r="Y7431" s="4">
        <v>976156.7</v>
      </c>
      <c r="Z7431" s="2">
        <v>0</v>
      </c>
      <c r="AA7431" s="2" t="s">
        <v>56</v>
      </c>
      <c r="AB7431" s="2" t="s">
        <v>15733</v>
      </c>
      <c r="AC7431" s="2" t="s">
        <v>146</v>
      </c>
      <c r="AD7431" s="2" t="s">
        <v>76</v>
      </c>
      <c r="AE7431" s="5">
        <v>68.33</v>
      </c>
      <c r="AF7431" s="2">
        <v>0</v>
      </c>
      <c r="AG7431" s="2" t="s">
        <v>77</v>
      </c>
      <c r="AH7431" s="2">
        <v>20</v>
      </c>
      <c r="AI7431" s="6" t="str">
        <f t="shared" si="348"/>
        <v>55-64</v>
      </c>
      <c r="AJ7431" s="11">
        <f>YEAR(tbl_LoanData[[#This Row],[Application Date]])</f>
        <v>2026</v>
      </c>
      <c r="AK7431" s="11" t="str">
        <f>TEXT(tbl_LoanData[[#This Row],[Application Date]],"MMMM")</f>
        <v>July</v>
      </c>
      <c r="AL7431" s="12">
        <f>DATE(YEAR(tbl_LoanData[[#This Row],[Application Date]]),MONTH(tbl_LoanData[[#This Row],[Application Date]]),1)</f>
        <v>46204</v>
      </c>
      <c r="AM7431" s="14">
        <f ca="1">IF(AND(tbl_LoanData[[#This Row],[Application Date]]&gt;=EOMONTH(TODAY(),-1)+1,tbl_LoanData[[#This Row],[Application Date]]&lt;=TODAY()),tbl_LoanData[[#This Row],[Loan Amount]],0)</f>
        <v>0</v>
      </c>
      <c r="AN7431" s="14">
        <f>tbl_LoanData[[#This Row],[Amount Paid]]-(Q7431-X7431)</f>
        <v>135656.69999999995</v>
      </c>
      <c r="AO7431" s="14">
        <f>IF(tbl_LoanData[[#This Row],[Application Status]]="Approved",1,0)</f>
        <v>1</v>
      </c>
      <c r="AP7431" s="22" t="str">
        <f t="shared" ca="1" si="349"/>
        <v/>
      </c>
      <c r="AQ7431" s="22" t="str">
        <f t="shared" ca="1" si="350"/>
        <v/>
      </c>
    </row>
    <row r="7432" spans="1:43" ht="14.4" customHeight="1" x14ac:dyDescent="0.3">
      <c r="A7432" s="2" t="s">
        <v>8487</v>
      </c>
      <c r="B7432" s="2" t="s">
        <v>8488</v>
      </c>
      <c r="C7432" s="2" t="s">
        <v>549</v>
      </c>
      <c r="D7432" s="2" t="s">
        <v>311</v>
      </c>
      <c r="E7432" s="2" t="s">
        <v>406</v>
      </c>
      <c r="F7432" s="2">
        <v>38</v>
      </c>
      <c r="G7432" s="2" t="s">
        <v>83</v>
      </c>
      <c r="H7432" s="2" t="s">
        <v>136</v>
      </c>
      <c r="I7432" s="2" t="s">
        <v>49</v>
      </c>
      <c r="J7432" s="3">
        <v>46232</v>
      </c>
      <c r="K7432" s="3">
        <v>46241</v>
      </c>
      <c r="L7432" s="2" t="s">
        <v>38</v>
      </c>
      <c r="M7432" s="2" t="s">
        <v>71</v>
      </c>
      <c r="N7432" s="2" t="s">
        <v>589</v>
      </c>
      <c r="O7432" s="4">
        <v>1789000</v>
      </c>
      <c r="P7432" s="4">
        <v>342000</v>
      </c>
      <c r="Q7432" s="4">
        <v>1447000</v>
      </c>
      <c r="R7432" s="2">
        <v>36</v>
      </c>
      <c r="S7432" s="5">
        <v>6.43</v>
      </c>
      <c r="T7432" s="4">
        <v>47947.95</v>
      </c>
      <c r="U7432" s="2" t="s">
        <v>73</v>
      </c>
      <c r="V7432" s="2" t="s">
        <v>74</v>
      </c>
      <c r="W7432" s="4">
        <v>0</v>
      </c>
      <c r="X7432" s="4">
        <v>1726126.3</v>
      </c>
      <c r="Y7432" s="4">
        <v>1726126.3</v>
      </c>
      <c r="Z7432" s="2">
        <v>0</v>
      </c>
      <c r="AA7432" s="2" t="s">
        <v>56</v>
      </c>
      <c r="AB7432" s="2" t="s">
        <v>15729</v>
      </c>
      <c r="AC7432" s="2" t="s">
        <v>129</v>
      </c>
      <c r="AD7432" s="2" t="s">
        <v>76</v>
      </c>
      <c r="AE7432" s="5">
        <v>80.88</v>
      </c>
      <c r="AF7432" s="2">
        <v>0</v>
      </c>
      <c r="AG7432" s="2" t="s">
        <v>77</v>
      </c>
      <c r="AH7432" s="2">
        <v>9</v>
      </c>
      <c r="AI7432" s="6" t="str">
        <f t="shared" si="348"/>
        <v>35-44</v>
      </c>
      <c r="AJ7432" s="11">
        <f>YEAR(tbl_LoanData[[#This Row],[Application Date]])</f>
        <v>2026</v>
      </c>
      <c r="AK7432" s="11" t="str">
        <f>TEXT(tbl_LoanData[[#This Row],[Application Date]],"MMMM")</f>
        <v>July</v>
      </c>
      <c r="AL7432" s="12">
        <f>DATE(YEAR(tbl_LoanData[[#This Row],[Application Date]]),MONTH(tbl_LoanData[[#This Row],[Application Date]]),1)</f>
        <v>46204</v>
      </c>
      <c r="AM7432" s="14">
        <f ca="1">IF(AND(tbl_LoanData[[#This Row],[Application Date]]&gt;=EOMONTH(TODAY(),-1)+1,tbl_LoanData[[#This Row],[Application Date]]&lt;=TODAY()),tbl_LoanData[[#This Row],[Loan Amount]],0)</f>
        <v>0</v>
      </c>
      <c r="AN7432" s="14">
        <f>tbl_LoanData[[#This Row],[Amount Paid]]-(Q7432-X7432)</f>
        <v>279126.30000000005</v>
      </c>
      <c r="AO7432" s="14">
        <f>IF(tbl_LoanData[[#This Row],[Application Status]]="Approved",1,0)</f>
        <v>1</v>
      </c>
      <c r="AP7432" s="22" t="str">
        <f t="shared" ca="1" si="349"/>
        <v/>
      </c>
      <c r="AQ7432" s="22" t="str">
        <f t="shared" ca="1" si="350"/>
        <v/>
      </c>
    </row>
    <row r="7433" spans="1:43" ht="14.4" customHeight="1" x14ac:dyDescent="0.3">
      <c r="A7433" s="2" t="s">
        <v>8581</v>
      </c>
      <c r="B7433" s="2" t="s">
        <v>8582</v>
      </c>
      <c r="C7433" s="2" t="s">
        <v>986</v>
      </c>
      <c r="D7433" s="2" t="s">
        <v>67</v>
      </c>
      <c r="E7433" s="2" t="s">
        <v>394</v>
      </c>
      <c r="F7433" s="2">
        <v>57</v>
      </c>
      <c r="G7433" s="2" t="s">
        <v>83</v>
      </c>
      <c r="H7433" s="2" t="s">
        <v>93</v>
      </c>
      <c r="I7433" s="2" t="s">
        <v>50</v>
      </c>
      <c r="J7433" s="3">
        <v>46231</v>
      </c>
      <c r="K7433" s="3"/>
      <c r="L7433" s="2" t="s">
        <v>36</v>
      </c>
      <c r="M7433" s="2" t="s">
        <v>111</v>
      </c>
      <c r="N7433" s="2" t="s">
        <v>350</v>
      </c>
      <c r="O7433" s="4">
        <v>1889000</v>
      </c>
      <c r="P7433" s="4">
        <v>352000</v>
      </c>
      <c r="Q7433" s="4">
        <v>1537000</v>
      </c>
      <c r="R7433" s="2">
        <v>48</v>
      </c>
      <c r="S7433" s="5">
        <v>10.25</v>
      </c>
      <c r="T7433" s="4">
        <v>45149.38</v>
      </c>
      <c r="U7433" s="2" t="s">
        <v>113</v>
      </c>
      <c r="V7433" s="2" t="s">
        <v>97</v>
      </c>
      <c r="W7433" s="4">
        <v>0</v>
      </c>
      <c r="X7433" s="4">
        <v>0</v>
      </c>
      <c r="Y7433" s="4">
        <v>2167170</v>
      </c>
      <c r="Z7433" s="2">
        <v>0</v>
      </c>
      <c r="AA7433" s="2" t="s">
        <v>97</v>
      </c>
      <c r="AB7433" s="2" t="s">
        <v>15731</v>
      </c>
      <c r="AC7433" s="2" t="s">
        <v>332</v>
      </c>
      <c r="AD7433" s="2" t="s">
        <v>76</v>
      </c>
      <c r="AE7433" s="5">
        <v>81.37</v>
      </c>
      <c r="AF7433" s="2">
        <v>0</v>
      </c>
      <c r="AG7433" s="2" t="s">
        <v>97</v>
      </c>
      <c r="AH7433" s="2"/>
      <c r="AI7433" s="6" t="str">
        <f t="shared" si="348"/>
        <v>55-64</v>
      </c>
      <c r="AJ7433" s="11">
        <f>YEAR(tbl_LoanData[[#This Row],[Application Date]])</f>
        <v>2026</v>
      </c>
      <c r="AK7433" s="11" t="str">
        <f>TEXT(tbl_LoanData[[#This Row],[Application Date]],"MMMM")</f>
        <v>July</v>
      </c>
      <c r="AL7433" s="12">
        <f>DATE(YEAR(tbl_LoanData[[#This Row],[Application Date]]),MONTH(tbl_LoanData[[#This Row],[Application Date]]),1)</f>
        <v>46204</v>
      </c>
      <c r="AM7433" s="14">
        <f ca="1">IF(AND(tbl_LoanData[[#This Row],[Application Date]]&gt;=EOMONTH(TODAY(),-1)+1,tbl_LoanData[[#This Row],[Application Date]]&lt;=TODAY()),tbl_LoanData[[#This Row],[Loan Amount]],0)</f>
        <v>0</v>
      </c>
      <c r="AN7433" s="14">
        <f>tbl_LoanData[[#This Row],[Amount Paid]]-(Q7433-X7433)</f>
        <v>-1537000</v>
      </c>
      <c r="AO7433" s="14">
        <f>IF(tbl_LoanData[[#This Row],[Application Status]]="Approved",1,0)</f>
        <v>0</v>
      </c>
      <c r="AP7433" s="22" t="str">
        <f t="shared" ca="1" si="349"/>
        <v/>
      </c>
      <c r="AQ7433" s="22" t="str">
        <f t="shared" ca="1" si="350"/>
        <v/>
      </c>
    </row>
    <row r="7434" spans="1:43" ht="14.4" customHeight="1" x14ac:dyDescent="0.3">
      <c r="A7434" s="2" t="s">
        <v>8609</v>
      </c>
      <c r="B7434" s="2" t="s">
        <v>8610</v>
      </c>
      <c r="C7434" s="2" t="s">
        <v>175</v>
      </c>
      <c r="D7434" s="2" t="s">
        <v>91</v>
      </c>
      <c r="E7434" s="2" t="s">
        <v>190</v>
      </c>
      <c r="F7434" s="2">
        <v>39</v>
      </c>
      <c r="G7434" s="2" t="s">
        <v>83</v>
      </c>
      <c r="H7434" s="2" t="s">
        <v>313</v>
      </c>
      <c r="I7434" s="2" t="s">
        <v>44</v>
      </c>
      <c r="J7434" s="3">
        <v>46228</v>
      </c>
      <c r="K7434" s="3"/>
      <c r="L7434" s="2" t="s">
        <v>40</v>
      </c>
      <c r="M7434" s="2" t="s">
        <v>85</v>
      </c>
      <c r="N7434" s="2" t="s">
        <v>274</v>
      </c>
      <c r="O7434" s="4">
        <v>1074000</v>
      </c>
      <c r="P7434" s="4">
        <v>164400</v>
      </c>
      <c r="Q7434" s="4">
        <v>909600</v>
      </c>
      <c r="R7434" s="2">
        <v>24</v>
      </c>
      <c r="S7434" s="5">
        <v>8.41</v>
      </c>
      <c r="T7434" s="4">
        <v>44274.78</v>
      </c>
      <c r="U7434" s="2" t="s">
        <v>96</v>
      </c>
      <c r="V7434" s="2" t="s">
        <v>97</v>
      </c>
      <c r="W7434" s="4">
        <v>0</v>
      </c>
      <c r="X7434" s="4">
        <v>0</v>
      </c>
      <c r="Y7434" s="4">
        <v>1062594.72</v>
      </c>
      <c r="Z7434" s="2">
        <v>0</v>
      </c>
      <c r="AA7434" s="2" t="s">
        <v>97</v>
      </c>
      <c r="AB7434" s="2" t="s">
        <v>15732</v>
      </c>
      <c r="AC7434" s="2" t="s">
        <v>121</v>
      </c>
      <c r="AD7434" s="2" t="s">
        <v>76</v>
      </c>
      <c r="AE7434" s="5">
        <v>84.69</v>
      </c>
      <c r="AF7434" s="2">
        <v>0</v>
      </c>
      <c r="AG7434" s="2" t="s">
        <v>97</v>
      </c>
      <c r="AH7434" s="2"/>
      <c r="AI7434" s="6" t="str">
        <f t="shared" si="348"/>
        <v>35-44</v>
      </c>
      <c r="AJ7434" s="11">
        <f>YEAR(tbl_LoanData[[#This Row],[Application Date]])</f>
        <v>2026</v>
      </c>
      <c r="AK7434" s="11" t="str">
        <f>TEXT(tbl_LoanData[[#This Row],[Application Date]],"MMMM")</f>
        <v>July</v>
      </c>
      <c r="AL7434" s="12">
        <f>DATE(YEAR(tbl_LoanData[[#This Row],[Application Date]]),MONTH(tbl_LoanData[[#This Row],[Application Date]]),1)</f>
        <v>46204</v>
      </c>
      <c r="AM7434" s="14">
        <f ca="1">IF(AND(tbl_LoanData[[#This Row],[Application Date]]&gt;=EOMONTH(TODAY(),-1)+1,tbl_LoanData[[#This Row],[Application Date]]&lt;=TODAY()),tbl_LoanData[[#This Row],[Loan Amount]],0)</f>
        <v>0</v>
      </c>
      <c r="AN7434" s="14">
        <f>tbl_LoanData[[#This Row],[Amount Paid]]-(Q7434-X7434)</f>
        <v>-909600</v>
      </c>
      <c r="AO7434" s="14">
        <f>IF(tbl_LoanData[[#This Row],[Application Status]]="Approved",1,0)</f>
        <v>0</v>
      </c>
      <c r="AP7434" s="22" t="str">
        <f t="shared" ca="1" si="349"/>
        <v/>
      </c>
      <c r="AQ7434" s="22" t="str">
        <f t="shared" ca="1" si="350"/>
        <v/>
      </c>
    </row>
    <row r="7435" spans="1:43" ht="14.4" customHeight="1" x14ac:dyDescent="0.3">
      <c r="A7435" s="2" t="s">
        <v>8683</v>
      </c>
      <c r="B7435" s="2" t="s">
        <v>8684</v>
      </c>
      <c r="C7435" s="2" t="s">
        <v>249</v>
      </c>
      <c r="D7435" s="2" t="s">
        <v>209</v>
      </c>
      <c r="E7435" s="2" t="s">
        <v>447</v>
      </c>
      <c r="F7435" s="2">
        <v>61</v>
      </c>
      <c r="G7435" s="2" t="s">
        <v>69</v>
      </c>
      <c r="H7435" s="2" t="s">
        <v>466</v>
      </c>
      <c r="I7435" s="2" t="s">
        <v>43</v>
      </c>
      <c r="J7435" s="3">
        <v>46230</v>
      </c>
      <c r="K7435" s="3">
        <v>46251</v>
      </c>
      <c r="L7435" s="2" t="s">
        <v>39</v>
      </c>
      <c r="M7435" s="2" t="s">
        <v>157</v>
      </c>
      <c r="N7435" s="2" t="s">
        <v>158</v>
      </c>
      <c r="O7435" s="4">
        <v>2417000</v>
      </c>
      <c r="P7435" s="4">
        <v>282000</v>
      </c>
      <c r="Q7435" s="4">
        <v>2135000</v>
      </c>
      <c r="R7435" s="2">
        <v>24</v>
      </c>
      <c r="S7435" s="5">
        <v>11.53</v>
      </c>
      <c r="T7435" s="4">
        <v>109472.12</v>
      </c>
      <c r="U7435" s="2" t="s">
        <v>73</v>
      </c>
      <c r="V7435" s="2" t="s">
        <v>74</v>
      </c>
      <c r="W7435" s="4">
        <v>0</v>
      </c>
      <c r="X7435" s="4">
        <v>2627331</v>
      </c>
      <c r="Y7435" s="4">
        <v>2627331</v>
      </c>
      <c r="Z7435" s="2">
        <v>0</v>
      </c>
      <c r="AA7435" s="2" t="s">
        <v>56</v>
      </c>
      <c r="AB7435" s="2" t="s">
        <v>15735</v>
      </c>
      <c r="AC7435" s="2" t="s">
        <v>106</v>
      </c>
      <c r="AD7435" s="2" t="s">
        <v>76</v>
      </c>
      <c r="AE7435" s="5">
        <v>88.33</v>
      </c>
      <c r="AF7435" s="2">
        <v>0</v>
      </c>
      <c r="AG7435" s="2" t="s">
        <v>77</v>
      </c>
      <c r="AH7435" s="2">
        <v>21</v>
      </c>
      <c r="AI7435" s="6" t="str">
        <f t="shared" si="348"/>
        <v>55-64</v>
      </c>
      <c r="AJ7435" s="11">
        <f>YEAR(tbl_LoanData[[#This Row],[Application Date]])</f>
        <v>2026</v>
      </c>
      <c r="AK7435" s="11" t="str">
        <f>TEXT(tbl_LoanData[[#This Row],[Application Date]],"MMMM")</f>
        <v>July</v>
      </c>
      <c r="AL7435" s="12">
        <f>DATE(YEAR(tbl_LoanData[[#This Row],[Application Date]]),MONTH(tbl_LoanData[[#This Row],[Application Date]]),1)</f>
        <v>46204</v>
      </c>
      <c r="AM7435" s="14">
        <f ca="1">IF(AND(tbl_LoanData[[#This Row],[Application Date]]&gt;=EOMONTH(TODAY(),-1)+1,tbl_LoanData[[#This Row],[Application Date]]&lt;=TODAY()),tbl_LoanData[[#This Row],[Loan Amount]],0)</f>
        <v>0</v>
      </c>
      <c r="AN7435" s="14">
        <f>tbl_LoanData[[#This Row],[Amount Paid]]-(Q7435-X7435)</f>
        <v>492331</v>
      </c>
      <c r="AO7435" s="14">
        <f>IF(tbl_LoanData[[#This Row],[Application Status]]="Approved",1,0)</f>
        <v>1</v>
      </c>
      <c r="AP7435" s="22" t="str">
        <f t="shared" ca="1" si="349"/>
        <v/>
      </c>
      <c r="AQ7435" s="22" t="str">
        <f t="shared" ca="1" si="350"/>
        <v/>
      </c>
    </row>
    <row r="7436" spans="1:43" x14ac:dyDescent="0.3">
      <c r="A7436" s="2" t="s">
        <v>8743</v>
      </c>
      <c r="B7436" s="2" t="s">
        <v>8744</v>
      </c>
      <c r="C7436" s="2" t="s">
        <v>435</v>
      </c>
      <c r="D7436" s="2" t="s">
        <v>209</v>
      </c>
      <c r="E7436" s="2" t="s">
        <v>385</v>
      </c>
      <c r="F7436" s="2">
        <v>50</v>
      </c>
      <c r="G7436" s="2" t="s">
        <v>83</v>
      </c>
      <c r="H7436" s="2" t="s">
        <v>273</v>
      </c>
      <c r="I7436" s="2" t="s">
        <v>45</v>
      </c>
      <c r="J7436" s="3">
        <v>46204</v>
      </c>
      <c r="K7436" s="3">
        <v>46216</v>
      </c>
      <c r="L7436" s="2" t="s">
        <v>39</v>
      </c>
      <c r="M7436" s="2" t="s">
        <v>94</v>
      </c>
      <c r="N7436" s="2" t="s">
        <v>418</v>
      </c>
      <c r="O7436" s="4">
        <v>1229000</v>
      </c>
      <c r="P7436" s="4">
        <v>413200</v>
      </c>
      <c r="Q7436" s="4">
        <v>815800</v>
      </c>
      <c r="R7436" s="2">
        <v>48</v>
      </c>
      <c r="S7436" s="5">
        <v>13.39</v>
      </c>
      <c r="T7436" s="4">
        <v>26098.799999999999</v>
      </c>
      <c r="U7436" s="2" t="s">
        <v>73</v>
      </c>
      <c r="V7436" s="2" t="s">
        <v>74</v>
      </c>
      <c r="W7436" s="4">
        <v>26098.799999999999</v>
      </c>
      <c r="X7436" s="4">
        <v>1226643.68</v>
      </c>
      <c r="Y7436" s="4">
        <v>1252742.48</v>
      </c>
      <c r="Z7436" s="2">
        <v>0</v>
      </c>
      <c r="AA7436" s="2" t="s">
        <v>56</v>
      </c>
      <c r="AB7436" s="2" t="s">
        <v>15734</v>
      </c>
      <c r="AC7436" s="2" t="s">
        <v>213</v>
      </c>
      <c r="AD7436" s="2" t="s">
        <v>76</v>
      </c>
      <c r="AE7436" s="5">
        <v>66.38</v>
      </c>
      <c r="AF7436" s="2">
        <v>0</v>
      </c>
      <c r="AG7436" s="2" t="s">
        <v>77</v>
      </c>
      <c r="AH7436" s="2">
        <v>12</v>
      </c>
      <c r="AI7436" s="6" t="str">
        <f t="shared" si="348"/>
        <v>45-54</v>
      </c>
      <c r="AJ7436" s="11">
        <f>YEAR(tbl_LoanData[[#This Row],[Application Date]])</f>
        <v>2026</v>
      </c>
      <c r="AK7436" s="11" t="str">
        <f>TEXT(tbl_LoanData[[#This Row],[Application Date]],"MMMM")</f>
        <v>July</v>
      </c>
      <c r="AL7436" s="12">
        <f>DATE(YEAR(tbl_LoanData[[#This Row],[Application Date]]),MONTH(tbl_LoanData[[#This Row],[Application Date]]),1)</f>
        <v>46204</v>
      </c>
      <c r="AM7436" s="14">
        <f ca="1">IF(AND(tbl_LoanData[[#This Row],[Application Date]]&gt;=EOMONTH(TODAY(),-1)+1,tbl_LoanData[[#This Row],[Application Date]]&lt;=TODAY()),tbl_LoanData[[#This Row],[Loan Amount]],0)</f>
        <v>0</v>
      </c>
      <c r="AN7436" s="14">
        <f>tbl_LoanData[[#This Row],[Amount Paid]]-(Q7436-X7436)</f>
        <v>436942.47999999992</v>
      </c>
      <c r="AO7436" s="14">
        <f>IF(tbl_LoanData[[#This Row],[Application Status]]="Approved",1,0)</f>
        <v>1</v>
      </c>
      <c r="AP7436" s="22" t="str">
        <f t="shared" ca="1" si="349"/>
        <v/>
      </c>
      <c r="AQ7436" s="22" t="str">
        <f t="shared" ca="1" si="350"/>
        <v/>
      </c>
    </row>
    <row r="7437" spans="1:43" ht="14.4" customHeight="1" x14ac:dyDescent="0.3">
      <c r="A7437" s="2" t="s">
        <v>9127</v>
      </c>
      <c r="B7437" s="2" t="s">
        <v>9128</v>
      </c>
      <c r="C7437" s="2" t="s">
        <v>1102</v>
      </c>
      <c r="D7437" s="2" t="s">
        <v>91</v>
      </c>
      <c r="E7437" s="2" t="s">
        <v>165</v>
      </c>
      <c r="F7437" s="2">
        <v>23</v>
      </c>
      <c r="G7437" s="2" t="s">
        <v>69</v>
      </c>
      <c r="H7437" s="2" t="s">
        <v>237</v>
      </c>
      <c r="I7437" s="2" t="s">
        <v>48</v>
      </c>
      <c r="J7437" s="3">
        <v>46227</v>
      </c>
      <c r="K7437" s="3"/>
      <c r="L7437" s="2" t="s">
        <v>39</v>
      </c>
      <c r="M7437" s="2" t="s">
        <v>94</v>
      </c>
      <c r="N7437" s="2" t="s">
        <v>418</v>
      </c>
      <c r="O7437" s="4">
        <v>1303000</v>
      </c>
      <c r="P7437" s="4">
        <v>520500</v>
      </c>
      <c r="Q7437" s="4">
        <v>782500</v>
      </c>
      <c r="R7437" s="2">
        <v>36</v>
      </c>
      <c r="S7437" s="5">
        <v>8.26</v>
      </c>
      <c r="T7437" s="4">
        <v>27122.32</v>
      </c>
      <c r="U7437" s="2" t="s">
        <v>96</v>
      </c>
      <c r="V7437" s="2" t="s">
        <v>97</v>
      </c>
      <c r="W7437" s="4">
        <v>0</v>
      </c>
      <c r="X7437" s="4">
        <v>0</v>
      </c>
      <c r="Y7437" s="4">
        <v>976403.5</v>
      </c>
      <c r="Z7437" s="2">
        <v>0</v>
      </c>
      <c r="AA7437" s="2" t="s">
        <v>97</v>
      </c>
      <c r="AB7437" s="2" t="s">
        <v>15736</v>
      </c>
      <c r="AC7437" s="2" t="s">
        <v>146</v>
      </c>
      <c r="AD7437" s="2" t="s">
        <v>76</v>
      </c>
      <c r="AE7437" s="5">
        <v>60.05</v>
      </c>
      <c r="AF7437" s="2">
        <v>0</v>
      </c>
      <c r="AG7437" s="2" t="s">
        <v>97</v>
      </c>
      <c r="AH7437" s="2"/>
      <c r="AI7437" s="6" t="str">
        <f t="shared" si="348"/>
        <v>18-24</v>
      </c>
      <c r="AJ7437" s="11">
        <f>YEAR(tbl_LoanData[[#This Row],[Application Date]])</f>
        <v>2026</v>
      </c>
      <c r="AK7437" s="11" t="str">
        <f>TEXT(tbl_LoanData[[#This Row],[Application Date]],"MMMM")</f>
        <v>July</v>
      </c>
      <c r="AL7437" s="12">
        <f>DATE(YEAR(tbl_LoanData[[#This Row],[Application Date]]),MONTH(tbl_LoanData[[#This Row],[Application Date]]),1)</f>
        <v>46204</v>
      </c>
      <c r="AM7437" s="14">
        <f ca="1">IF(AND(tbl_LoanData[[#This Row],[Application Date]]&gt;=EOMONTH(TODAY(),-1)+1,tbl_LoanData[[#This Row],[Application Date]]&lt;=TODAY()),tbl_LoanData[[#This Row],[Loan Amount]],0)</f>
        <v>0</v>
      </c>
      <c r="AN7437" s="14">
        <f>tbl_LoanData[[#This Row],[Amount Paid]]-(Q7437-X7437)</f>
        <v>-782500</v>
      </c>
      <c r="AO7437" s="14">
        <f>IF(tbl_LoanData[[#This Row],[Application Status]]="Approved",1,0)</f>
        <v>0</v>
      </c>
      <c r="AP7437" s="22" t="str">
        <f t="shared" ca="1" si="349"/>
        <v/>
      </c>
      <c r="AQ7437" s="22" t="str">
        <f t="shared" ca="1" si="350"/>
        <v/>
      </c>
    </row>
    <row r="7438" spans="1:43" ht="14.4" customHeight="1" x14ac:dyDescent="0.3">
      <c r="A7438" s="2" t="s">
        <v>9157</v>
      </c>
      <c r="B7438" s="2" t="s">
        <v>9158</v>
      </c>
      <c r="C7438" s="2" t="s">
        <v>712</v>
      </c>
      <c r="D7438" s="2" t="s">
        <v>91</v>
      </c>
      <c r="E7438" s="2" t="s">
        <v>268</v>
      </c>
      <c r="F7438" s="2">
        <v>56</v>
      </c>
      <c r="G7438" s="2" t="s">
        <v>83</v>
      </c>
      <c r="H7438" s="2" t="s">
        <v>217</v>
      </c>
      <c r="I7438" s="2" t="s">
        <v>46</v>
      </c>
      <c r="J7438" s="3">
        <v>46220</v>
      </c>
      <c r="K7438" s="3">
        <v>46230</v>
      </c>
      <c r="L7438" s="2" t="s">
        <v>39</v>
      </c>
      <c r="M7438" s="2" t="s">
        <v>127</v>
      </c>
      <c r="N7438" s="2" t="s">
        <v>152</v>
      </c>
      <c r="O7438" s="4">
        <v>2221000</v>
      </c>
      <c r="P7438" s="4">
        <v>630100</v>
      </c>
      <c r="Q7438" s="4">
        <v>1590900</v>
      </c>
      <c r="R7438" s="2">
        <v>24</v>
      </c>
      <c r="S7438" s="5">
        <v>11.78</v>
      </c>
      <c r="T7438" s="4">
        <v>81904.84</v>
      </c>
      <c r="U7438" s="2" t="s">
        <v>73</v>
      </c>
      <c r="V7438" s="2" t="s">
        <v>74</v>
      </c>
      <c r="W7438" s="4">
        <v>0</v>
      </c>
      <c r="X7438" s="4">
        <v>1965716.04</v>
      </c>
      <c r="Y7438" s="4">
        <v>1965716.04</v>
      </c>
      <c r="Z7438" s="2">
        <v>0</v>
      </c>
      <c r="AA7438" s="2" t="s">
        <v>56</v>
      </c>
      <c r="AB7438" s="2" t="s">
        <v>15729</v>
      </c>
      <c r="AC7438" s="2" t="s">
        <v>121</v>
      </c>
      <c r="AD7438" s="2" t="s">
        <v>76</v>
      </c>
      <c r="AE7438" s="5">
        <v>71.63</v>
      </c>
      <c r="AF7438" s="2">
        <v>0</v>
      </c>
      <c r="AG7438" s="2" t="s">
        <v>77</v>
      </c>
      <c r="AH7438" s="2">
        <v>10</v>
      </c>
      <c r="AI7438" s="6" t="str">
        <f t="shared" si="348"/>
        <v>55-64</v>
      </c>
      <c r="AJ7438" s="11">
        <f>YEAR(tbl_LoanData[[#This Row],[Application Date]])</f>
        <v>2026</v>
      </c>
      <c r="AK7438" s="11" t="str">
        <f>TEXT(tbl_LoanData[[#This Row],[Application Date]],"MMMM")</f>
        <v>July</v>
      </c>
      <c r="AL7438" s="12">
        <f>DATE(YEAR(tbl_LoanData[[#This Row],[Application Date]]),MONTH(tbl_LoanData[[#This Row],[Application Date]]),1)</f>
        <v>46204</v>
      </c>
      <c r="AM7438" s="14">
        <f ca="1">IF(AND(tbl_LoanData[[#This Row],[Application Date]]&gt;=EOMONTH(TODAY(),-1)+1,tbl_LoanData[[#This Row],[Application Date]]&lt;=TODAY()),tbl_LoanData[[#This Row],[Loan Amount]],0)</f>
        <v>0</v>
      </c>
      <c r="AN7438" s="14">
        <f>tbl_LoanData[[#This Row],[Amount Paid]]-(Q7438-X7438)</f>
        <v>374816.04000000004</v>
      </c>
      <c r="AO7438" s="14">
        <f>IF(tbl_LoanData[[#This Row],[Application Status]]="Approved",1,0)</f>
        <v>1</v>
      </c>
      <c r="AP7438" s="22" t="str">
        <f t="shared" ca="1" si="349"/>
        <v/>
      </c>
      <c r="AQ7438" s="22" t="str">
        <f t="shared" ca="1" si="350"/>
        <v/>
      </c>
    </row>
    <row r="7439" spans="1:43" x14ac:dyDescent="0.3">
      <c r="A7439" s="2" t="s">
        <v>9229</v>
      </c>
      <c r="B7439" s="2" t="s">
        <v>9230</v>
      </c>
      <c r="C7439" s="2" t="s">
        <v>530</v>
      </c>
      <c r="D7439" s="2" t="s">
        <v>204</v>
      </c>
      <c r="E7439" s="2" t="s">
        <v>210</v>
      </c>
      <c r="F7439" s="2">
        <v>47</v>
      </c>
      <c r="G7439" s="2" t="s">
        <v>69</v>
      </c>
      <c r="H7439" s="2" t="s">
        <v>516</v>
      </c>
      <c r="I7439" s="2" t="s">
        <v>53</v>
      </c>
      <c r="J7439" s="3">
        <v>46218</v>
      </c>
      <c r="K7439" s="3">
        <v>46238</v>
      </c>
      <c r="L7439" s="2" t="s">
        <v>36</v>
      </c>
      <c r="M7439" s="2" t="s">
        <v>85</v>
      </c>
      <c r="N7439" s="2" t="s">
        <v>344</v>
      </c>
      <c r="O7439" s="4">
        <v>998000</v>
      </c>
      <c r="P7439" s="4">
        <v>243100</v>
      </c>
      <c r="Q7439" s="4">
        <v>754900</v>
      </c>
      <c r="R7439" s="2">
        <v>36</v>
      </c>
      <c r="S7439" s="5">
        <v>11.8</v>
      </c>
      <c r="T7439" s="4">
        <v>28392.63</v>
      </c>
      <c r="U7439" s="2" t="s">
        <v>73</v>
      </c>
      <c r="V7439" s="2" t="s">
        <v>74</v>
      </c>
      <c r="W7439" s="4">
        <v>0</v>
      </c>
      <c r="X7439" s="4">
        <v>1022134.6</v>
      </c>
      <c r="Y7439" s="4">
        <v>1022134.6</v>
      </c>
      <c r="Z7439" s="2">
        <v>0</v>
      </c>
      <c r="AA7439" s="2" t="s">
        <v>56</v>
      </c>
      <c r="AB7439" s="2" t="s">
        <v>15729</v>
      </c>
      <c r="AC7439" s="2" t="s">
        <v>332</v>
      </c>
      <c r="AD7439" s="2" t="s">
        <v>76</v>
      </c>
      <c r="AE7439" s="5">
        <v>75.64</v>
      </c>
      <c r="AF7439" s="2">
        <v>0</v>
      </c>
      <c r="AG7439" s="2" t="s">
        <v>77</v>
      </c>
      <c r="AH7439" s="2">
        <v>20</v>
      </c>
      <c r="AI7439" s="6" t="str">
        <f t="shared" si="348"/>
        <v>45-54</v>
      </c>
      <c r="AJ7439" s="11">
        <f>YEAR(tbl_LoanData[[#This Row],[Application Date]])</f>
        <v>2026</v>
      </c>
      <c r="AK7439" s="11" t="str">
        <f>TEXT(tbl_LoanData[[#This Row],[Application Date]],"MMMM")</f>
        <v>July</v>
      </c>
      <c r="AL7439" s="12">
        <f>DATE(YEAR(tbl_LoanData[[#This Row],[Application Date]]),MONTH(tbl_LoanData[[#This Row],[Application Date]]),1)</f>
        <v>46204</v>
      </c>
      <c r="AM7439" s="14">
        <f ca="1">IF(AND(tbl_LoanData[[#This Row],[Application Date]]&gt;=EOMONTH(TODAY(),-1)+1,tbl_LoanData[[#This Row],[Application Date]]&lt;=TODAY()),tbl_LoanData[[#This Row],[Loan Amount]],0)</f>
        <v>0</v>
      </c>
      <c r="AN7439" s="14">
        <f>tbl_LoanData[[#This Row],[Amount Paid]]-(Q7439-X7439)</f>
        <v>267234.59999999998</v>
      </c>
      <c r="AO7439" s="14">
        <f>IF(tbl_LoanData[[#This Row],[Application Status]]="Approved",1,0)</f>
        <v>1</v>
      </c>
      <c r="AP7439" s="22" t="str">
        <f t="shared" ca="1" si="349"/>
        <v/>
      </c>
      <c r="AQ7439" s="22" t="str">
        <f t="shared" ca="1" si="350"/>
        <v/>
      </c>
    </row>
    <row r="7440" spans="1:43" ht="14.4" customHeight="1" x14ac:dyDescent="0.3">
      <c r="A7440" s="2" t="s">
        <v>9265</v>
      </c>
      <c r="B7440" s="2" t="s">
        <v>9266</v>
      </c>
      <c r="C7440" s="2" t="s">
        <v>289</v>
      </c>
      <c r="D7440" s="2" t="s">
        <v>118</v>
      </c>
      <c r="E7440" s="2" t="s">
        <v>312</v>
      </c>
      <c r="F7440" s="2">
        <v>41</v>
      </c>
      <c r="G7440" s="2" t="s">
        <v>69</v>
      </c>
      <c r="H7440" s="2" t="s">
        <v>318</v>
      </c>
      <c r="I7440" s="2" t="s">
        <v>42</v>
      </c>
      <c r="J7440" s="3">
        <v>46231</v>
      </c>
      <c r="K7440" s="3">
        <v>46242</v>
      </c>
      <c r="L7440" s="2" t="s">
        <v>40</v>
      </c>
      <c r="M7440" s="2" t="s">
        <v>157</v>
      </c>
      <c r="N7440" s="2" t="s">
        <v>299</v>
      </c>
      <c r="O7440" s="4">
        <v>1471000</v>
      </c>
      <c r="P7440" s="4">
        <v>389700</v>
      </c>
      <c r="Q7440" s="4">
        <v>1081300</v>
      </c>
      <c r="R7440" s="2">
        <v>60</v>
      </c>
      <c r="S7440" s="5">
        <v>9.3000000000000007</v>
      </c>
      <c r="T7440" s="4">
        <v>26401.74</v>
      </c>
      <c r="U7440" s="2" t="s">
        <v>73</v>
      </c>
      <c r="V7440" s="2" t="s">
        <v>74</v>
      </c>
      <c r="W7440" s="4">
        <v>0</v>
      </c>
      <c r="X7440" s="4">
        <v>1584104.5</v>
      </c>
      <c r="Y7440" s="4">
        <v>1584104.5</v>
      </c>
      <c r="Z7440" s="2">
        <v>0</v>
      </c>
      <c r="AA7440" s="2" t="s">
        <v>56</v>
      </c>
      <c r="AB7440" s="2" t="s">
        <v>15727</v>
      </c>
      <c r="AC7440" s="2" t="s">
        <v>75</v>
      </c>
      <c r="AD7440" s="2" t="s">
        <v>76</v>
      </c>
      <c r="AE7440" s="5">
        <v>73.510000000000005</v>
      </c>
      <c r="AF7440" s="2">
        <v>0</v>
      </c>
      <c r="AG7440" s="2" t="s">
        <v>77</v>
      </c>
      <c r="AH7440" s="2">
        <v>11</v>
      </c>
      <c r="AI7440" s="6" t="str">
        <f t="shared" si="348"/>
        <v>35-44</v>
      </c>
      <c r="AJ7440" s="11">
        <f>YEAR(tbl_LoanData[[#This Row],[Application Date]])</f>
        <v>2026</v>
      </c>
      <c r="AK7440" s="11" t="str">
        <f>TEXT(tbl_LoanData[[#This Row],[Application Date]],"MMMM")</f>
        <v>July</v>
      </c>
      <c r="AL7440" s="12">
        <f>DATE(YEAR(tbl_LoanData[[#This Row],[Application Date]]),MONTH(tbl_LoanData[[#This Row],[Application Date]]),1)</f>
        <v>46204</v>
      </c>
      <c r="AM7440" s="14">
        <f ca="1">IF(AND(tbl_LoanData[[#This Row],[Application Date]]&gt;=EOMONTH(TODAY(),-1)+1,tbl_LoanData[[#This Row],[Application Date]]&lt;=TODAY()),tbl_LoanData[[#This Row],[Loan Amount]],0)</f>
        <v>0</v>
      </c>
      <c r="AN7440" s="14">
        <f>tbl_LoanData[[#This Row],[Amount Paid]]-(Q7440-X7440)</f>
        <v>502804.5</v>
      </c>
      <c r="AO7440" s="14">
        <f>IF(tbl_LoanData[[#This Row],[Application Status]]="Approved",1,0)</f>
        <v>1</v>
      </c>
      <c r="AP7440" s="22" t="str">
        <f t="shared" ca="1" si="349"/>
        <v/>
      </c>
      <c r="AQ7440" s="22" t="str">
        <f t="shared" ca="1" si="350"/>
        <v/>
      </c>
    </row>
    <row r="7441" spans="1:43" ht="14.4" customHeight="1" x14ac:dyDescent="0.3">
      <c r="A7441" s="2" t="s">
        <v>9313</v>
      </c>
      <c r="B7441" s="2" t="s">
        <v>9314</v>
      </c>
      <c r="C7441" s="2" t="s">
        <v>444</v>
      </c>
      <c r="D7441" s="2" t="s">
        <v>204</v>
      </c>
      <c r="E7441" s="2" t="s">
        <v>284</v>
      </c>
      <c r="F7441" s="2">
        <v>61</v>
      </c>
      <c r="G7441" s="2" t="s">
        <v>69</v>
      </c>
      <c r="H7441" s="2" t="s">
        <v>285</v>
      </c>
      <c r="I7441" s="2" t="s">
        <v>55</v>
      </c>
      <c r="J7441" s="3">
        <v>46215</v>
      </c>
      <c r="K7441" s="3">
        <v>46223</v>
      </c>
      <c r="L7441" s="2" t="s">
        <v>38</v>
      </c>
      <c r="M7441" s="2" t="s">
        <v>127</v>
      </c>
      <c r="N7441" s="2" t="s">
        <v>128</v>
      </c>
      <c r="O7441" s="4">
        <v>1149000</v>
      </c>
      <c r="P7441" s="4">
        <v>305300</v>
      </c>
      <c r="Q7441" s="4">
        <v>843700</v>
      </c>
      <c r="R7441" s="2">
        <v>12</v>
      </c>
      <c r="S7441" s="5">
        <v>12.56</v>
      </c>
      <c r="T7441" s="4">
        <v>79139.06</v>
      </c>
      <c r="U7441" s="2" t="s">
        <v>73</v>
      </c>
      <c r="V7441" s="2" t="s">
        <v>74</v>
      </c>
      <c r="W7441" s="4">
        <v>0</v>
      </c>
      <c r="X7441" s="4">
        <v>949668.72</v>
      </c>
      <c r="Y7441" s="4">
        <v>949668.72</v>
      </c>
      <c r="Z7441" s="2">
        <v>0</v>
      </c>
      <c r="AA7441" s="2" t="s">
        <v>56</v>
      </c>
      <c r="AB7441" s="2" t="s">
        <v>15730</v>
      </c>
      <c r="AC7441" s="2" t="s">
        <v>360</v>
      </c>
      <c r="AD7441" s="2" t="s">
        <v>76</v>
      </c>
      <c r="AE7441" s="5">
        <v>73.430000000000007</v>
      </c>
      <c r="AF7441" s="2">
        <v>0</v>
      </c>
      <c r="AG7441" s="2" t="s">
        <v>77</v>
      </c>
      <c r="AH7441" s="2">
        <v>8</v>
      </c>
      <c r="AI7441" s="6" t="str">
        <f t="shared" si="348"/>
        <v>55-64</v>
      </c>
      <c r="AJ7441" s="11">
        <f>YEAR(tbl_LoanData[[#This Row],[Application Date]])</f>
        <v>2026</v>
      </c>
      <c r="AK7441" s="11" t="str">
        <f>TEXT(tbl_LoanData[[#This Row],[Application Date]],"MMMM")</f>
        <v>July</v>
      </c>
      <c r="AL7441" s="12">
        <f>DATE(YEAR(tbl_LoanData[[#This Row],[Application Date]]),MONTH(tbl_LoanData[[#This Row],[Application Date]]),1)</f>
        <v>46204</v>
      </c>
      <c r="AM7441" s="14">
        <f ca="1">IF(AND(tbl_LoanData[[#This Row],[Application Date]]&gt;=EOMONTH(TODAY(),-1)+1,tbl_LoanData[[#This Row],[Application Date]]&lt;=TODAY()),tbl_LoanData[[#This Row],[Loan Amount]],0)</f>
        <v>0</v>
      </c>
      <c r="AN7441" s="14">
        <f>tbl_LoanData[[#This Row],[Amount Paid]]-(Q7441-X7441)</f>
        <v>105968.71999999997</v>
      </c>
      <c r="AO7441" s="14">
        <f>IF(tbl_LoanData[[#This Row],[Application Status]]="Approved",1,0)</f>
        <v>1</v>
      </c>
      <c r="AP7441" s="22" t="str">
        <f t="shared" ca="1" si="349"/>
        <v/>
      </c>
      <c r="AQ7441" s="22" t="str">
        <f t="shared" ca="1" si="350"/>
        <v/>
      </c>
    </row>
    <row r="7442" spans="1:43" ht="14.4" customHeight="1" x14ac:dyDescent="0.3">
      <c r="A7442" s="2" t="s">
        <v>9351</v>
      </c>
      <c r="B7442" s="2" t="s">
        <v>9352</v>
      </c>
      <c r="C7442" s="2" t="s">
        <v>546</v>
      </c>
      <c r="D7442" s="2" t="s">
        <v>142</v>
      </c>
      <c r="E7442" s="2" t="s">
        <v>209</v>
      </c>
      <c r="F7442" s="2">
        <v>31</v>
      </c>
      <c r="G7442" s="2" t="s">
        <v>83</v>
      </c>
      <c r="H7442" s="2" t="s">
        <v>372</v>
      </c>
      <c r="I7442" s="2" t="s">
        <v>43</v>
      </c>
      <c r="J7442" s="3">
        <v>46227</v>
      </c>
      <c r="K7442" s="3">
        <v>46244</v>
      </c>
      <c r="L7442" s="2" t="s">
        <v>38</v>
      </c>
      <c r="M7442" s="2" t="s">
        <v>71</v>
      </c>
      <c r="N7442" s="2" t="s">
        <v>589</v>
      </c>
      <c r="O7442" s="4">
        <v>1647000</v>
      </c>
      <c r="P7442" s="4">
        <v>374300</v>
      </c>
      <c r="Q7442" s="4">
        <v>1272700</v>
      </c>
      <c r="R7442" s="2">
        <v>24</v>
      </c>
      <c r="S7442" s="5">
        <v>9.52</v>
      </c>
      <c r="T7442" s="4">
        <v>63125.919999999998</v>
      </c>
      <c r="U7442" s="2" t="s">
        <v>73</v>
      </c>
      <c r="V7442" s="2" t="s">
        <v>74</v>
      </c>
      <c r="W7442" s="4">
        <v>0</v>
      </c>
      <c r="X7442" s="4">
        <v>1515022.08</v>
      </c>
      <c r="Y7442" s="4">
        <v>1515022.08</v>
      </c>
      <c r="Z7442" s="2">
        <v>0</v>
      </c>
      <c r="AA7442" s="2" t="s">
        <v>56</v>
      </c>
      <c r="AB7442" s="2" t="s">
        <v>15731</v>
      </c>
      <c r="AC7442" s="2" t="s">
        <v>87</v>
      </c>
      <c r="AD7442" s="2" t="s">
        <v>76</v>
      </c>
      <c r="AE7442" s="5">
        <v>77.27</v>
      </c>
      <c r="AF7442" s="2">
        <v>0</v>
      </c>
      <c r="AG7442" s="2" t="s">
        <v>77</v>
      </c>
      <c r="AH7442" s="2">
        <v>17</v>
      </c>
      <c r="AI7442" s="6" t="str">
        <f t="shared" si="348"/>
        <v>25-34</v>
      </c>
      <c r="AJ7442" s="11">
        <f>YEAR(tbl_LoanData[[#This Row],[Application Date]])</f>
        <v>2026</v>
      </c>
      <c r="AK7442" s="11" t="str">
        <f>TEXT(tbl_LoanData[[#This Row],[Application Date]],"MMMM")</f>
        <v>July</v>
      </c>
      <c r="AL7442" s="12">
        <f>DATE(YEAR(tbl_LoanData[[#This Row],[Application Date]]),MONTH(tbl_LoanData[[#This Row],[Application Date]]),1)</f>
        <v>46204</v>
      </c>
      <c r="AM7442" s="14">
        <f ca="1">IF(AND(tbl_LoanData[[#This Row],[Application Date]]&gt;=EOMONTH(TODAY(),-1)+1,tbl_LoanData[[#This Row],[Application Date]]&lt;=TODAY()),tbl_LoanData[[#This Row],[Loan Amount]],0)</f>
        <v>0</v>
      </c>
      <c r="AN7442" s="14">
        <f>tbl_LoanData[[#This Row],[Amount Paid]]-(Q7442-X7442)</f>
        <v>242322.08000000007</v>
      </c>
      <c r="AO7442" s="14">
        <f>IF(tbl_LoanData[[#This Row],[Application Status]]="Approved",1,0)</f>
        <v>1</v>
      </c>
      <c r="AP7442" s="22" t="str">
        <f t="shared" ca="1" si="349"/>
        <v/>
      </c>
      <c r="AQ7442" s="22" t="str">
        <f t="shared" ca="1" si="350"/>
        <v/>
      </c>
    </row>
    <row r="7443" spans="1:43" ht="14.4" customHeight="1" x14ac:dyDescent="0.3">
      <c r="A7443" s="2" t="s">
        <v>9535</v>
      </c>
      <c r="B7443" s="2" t="s">
        <v>9536</v>
      </c>
      <c r="C7443" s="2" t="s">
        <v>405</v>
      </c>
      <c r="D7443" s="2" t="s">
        <v>101</v>
      </c>
      <c r="E7443" s="2" t="s">
        <v>232</v>
      </c>
      <c r="F7443" s="2">
        <v>31</v>
      </c>
      <c r="G7443" s="2" t="s">
        <v>69</v>
      </c>
      <c r="H7443" s="2" t="s">
        <v>398</v>
      </c>
      <c r="I7443" s="2" t="s">
        <v>46</v>
      </c>
      <c r="J7443" s="3">
        <v>46217</v>
      </c>
      <c r="K7443" s="3">
        <v>46231</v>
      </c>
      <c r="L7443" s="2" t="s">
        <v>39</v>
      </c>
      <c r="M7443" s="2" t="s">
        <v>157</v>
      </c>
      <c r="N7443" s="2" t="s">
        <v>359</v>
      </c>
      <c r="O7443" s="4">
        <v>1123000</v>
      </c>
      <c r="P7443" s="4">
        <v>167600</v>
      </c>
      <c r="Q7443" s="4">
        <v>955400</v>
      </c>
      <c r="R7443" s="2">
        <v>12</v>
      </c>
      <c r="S7443" s="5">
        <v>8.08</v>
      </c>
      <c r="T7443" s="4">
        <v>86049.69</v>
      </c>
      <c r="U7443" s="2" t="s">
        <v>73</v>
      </c>
      <c r="V7443" s="2" t="s">
        <v>74</v>
      </c>
      <c r="W7443" s="4">
        <v>0</v>
      </c>
      <c r="X7443" s="4">
        <v>1032596.32</v>
      </c>
      <c r="Y7443" s="4">
        <v>1032596.32</v>
      </c>
      <c r="Z7443" s="2">
        <v>0</v>
      </c>
      <c r="AA7443" s="2" t="s">
        <v>56</v>
      </c>
      <c r="AB7443" s="2" t="s">
        <v>15728</v>
      </c>
      <c r="AC7443" s="2" t="s">
        <v>146</v>
      </c>
      <c r="AD7443" s="2" t="s">
        <v>76</v>
      </c>
      <c r="AE7443" s="5">
        <v>85.08</v>
      </c>
      <c r="AF7443" s="2">
        <v>0</v>
      </c>
      <c r="AG7443" s="2" t="s">
        <v>77</v>
      </c>
      <c r="AH7443" s="2">
        <v>14</v>
      </c>
      <c r="AI7443" s="6" t="str">
        <f t="shared" si="348"/>
        <v>25-34</v>
      </c>
      <c r="AJ7443" s="11">
        <f>YEAR(tbl_LoanData[[#This Row],[Application Date]])</f>
        <v>2026</v>
      </c>
      <c r="AK7443" s="11" t="str">
        <f>TEXT(tbl_LoanData[[#This Row],[Application Date]],"MMMM")</f>
        <v>July</v>
      </c>
      <c r="AL7443" s="12">
        <f>DATE(YEAR(tbl_LoanData[[#This Row],[Application Date]]),MONTH(tbl_LoanData[[#This Row],[Application Date]]),1)</f>
        <v>46204</v>
      </c>
      <c r="AM7443" s="14">
        <f ca="1">IF(AND(tbl_LoanData[[#This Row],[Application Date]]&gt;=EOMONTH(TODAY(),-1)+1,tbl_LoanData[[#This Row],[Application Date]]&lt;=TODAY()),tbl_LoanData[[#This Row],[Loan Amount]],0)</f>
        <v>0</v>
      </c>
      <c r="AN7443" s="14">
        <f>tbl_LoanData[[#This Row],[Amount Paid]]-(Q7443-X7443)</f>
        <v>77196.319999999949</v>
      </c>
      <c r="AO7443" s="14">
        <f>IF(tbl_LoanData[[#This Row],[Application Status]]="Approved",1,0)</f>
        <v>1</v>
      </c>
      <c r="AP7443" s="22" t="str">
        <f t="shared" ca="1" si="349"/>
        <v/>
      </c>
      <c r="AQ7443" s="22" t="str">
        <f t="shared" ca="1" si="350"/>
        <v/>
      </c>
    </row>
    <row r="7444" spans="1:43" ht="14.4" customHeight="1" x14ac:dyDescent="0.3">
      <c r="A7444" s="2" t="s">
        <v>9607</v>
      </c>
      <c r="B7444" s="2" t="s">
        <v>9608</v>
      </c>
      <c r="C7444" s="2" t="s">
        <v>292</v>
      </c>
      <c r="D7444" s="2" t="s">
        <v>118</v>
      </c>
      <c r="E7444" s="2" t="s">
        <v>183</v>
      </c>
      <c r="F7444" s="2">
        <v>49</v>
      </c>
      <c r="G7444" s="2" t="s">
        <v>83</v>
      </c>
      <c r="H7444" s="2" t="s">
        <v>285</v>
      </c>
      <c r="I7444" s="2" t="s">
        <v>55</v>
      </c>
      <c r="J7444" s="3">
        <v>46228</v>
      </c>
      <c r="K7444" s="3">
        <v>46242</v>
      </c>
      <c r="L7444" s="2" t="s">
        <v>38</v>
      </c>
      <c r="M7444" s="2" t="s">
        <v>127</v>
      </c>
      <c r="N7444" s="2" t="s">
        <v>128</v>
      </c>
      <c r="O7444" s="4">
        <v>1302000</v>
      </c>
      <c r="P7444" s="4">
        <v>180700</v>
      </c>
      <c r="Q7444" s="4">
        <v>1121300</v>
      </c>
      <c r="R7444" s="2">
        <v>36</v>
      </c>
      <c r="S7444" s="5">
        <v>10.19</v>
      </c>
      <c r="T7444" s="4">
        <v>40668.93</v>
      </c>
      <c r="U7444" s="2" t="s">
        <v>73</v>
      </c>
      <c r="V7444" s="2" t="s">
        <v>74</v>
      </c>
      <c r="W7444" s="4">
        <v>0</v>
      </c>
      <c r="X7444" s="4">
        <v>1464081.41</v>
      </c>
      <c r="Y7444" s="4">
        <v>1464081.41</v>
      </c>
      <c r="Z7444" s="2">
        <v>0</v>
      </c>
      <c r="AA7444" s="2" t="s">
        <v>56</v>
      </c>
      <c r="AB7444" s="2" t="s">
        <v>15728</v>
      </c>
      <c r="AC7444" s="2" t="s">
        <v>146</v>
      </c>
      <c r="AD7444" s="2" t="s">
        <v>76</v>
      </c>
      <c r="AE7444" s="5">
        <v>86.12</v>
      </c>
      <c r="AF7444" s="2">
        <v>0</v>
      </c>
      <c r="AG7444" s="2" t="s">
        <v>77</v>
      </c>
      <c r="AH7444" s="2">
        <v>14</v>
      </c>
      <c r="AI7444" s="6" t="str">
        <f t="shared" si="348"/>
        <v>45-54</v>
      </c>
      <c r="AJ7444" s="11">
        <f>YEAR(tbl_LoanData[[#This Row],[Application Date]])</f>
        <v>2026</v>
      </c>
      <c r="AK7444" s="11" t="str">
        <f>TEXT(tbl_LoanData[[#This Row],[Application Date]],"MMMM")</f>
        <v>July</v>
      </c>
      <c r="AL7444" s="12">
        <f>DATE(YEAR(tbl_LoanData[[#This Row],[Application Date]]),MONTH(tbl_LoanData[[#This Row],[Application Date]]),1)</f>
        <v>46204</v>
      </c>
      <c r="AM7444" s="14">
        <f ca="1">IF(AND(tbl_LoanData[[#This Row],[Application Date]]&gt;=EOMONTH(TODAY(),-1)+1,tbl_LoanData[[#This Row],[Application Date]]&lt;=TODAY()),tbl_LoanData[[#This Row],[Loan Amount]],0)</f>
        <v>0</v>
      </c>
      <c r="AN7444" s="14">
        <f>tbl_LoanData[[#This Row],[Amount Paid]]-(Q7444-X7444)</f>
        <v>342781.40999999992</v>
      </c>
      <c r="AO7444" s="14">
        <f>IF(tbl_LoanData[[#This Row],[Application Status]]="Approved",1,0)</f>
        <v>1</v>
      </c>
      <c r="AP7444" s="22" t="str">
        <f t="shared" ca="1" si="349"/>
        <v/>
      </c>
      <c r="AQ7444" s="22" t="str">
        <f t="shared" ca="1" si="350"/>
        <v/>
      </c>
    </row>
    <row r="7445" spans="1:43" ht="14.4" customHeight="1" x14ac:dyDescent="0.3">
      <c r="A7445" s="2" t="s">
        <v>9669</v>
      </c>
      <c r="B7445" s="2" t="s">
        <v>9670</v>
      </c>
      <c r="C7445" s="2" t="s">
        <v>644</v>
      </c>
      <c r="D7445" s="2" t="s">
        <v>82</v>
      </c>
      <c r="E7445" s="2" t="s">
        <v>82</v>
      </c>
      <c r="F7445" s="2">
        <v>26</v>
      </c>
      <c r="G7445" s="2" t="s">
        <v>83</v>
      </c>
      <c r="H7445" s="2" t="s">
        <v>398</v>
      </c>
      <c r="I7445" s="2" t="s">
        <v>46</v>
      </c>
      <c r="J7445" s="3">
        <v>46207</v>
      </c>
      <c r="K7445" s="3">
        <v>46221</v>
      </c>
      <c r="L7445" s="2" t="s">
        <v>39</v>
      </c>
      <c r="M7445" s="2" t="s">
        <v>94</v>
      </c>
      <c r="N7445" s="2" t="s">
        <v>418</v>
      </c>
      <c r="O7445" s="4">
        <v>2296000</v>
      </c>
      <c r="P7445" s="4">
        <v>726000</v>
      </c>
      <c r="Q7445" s="4">
        <v>1570000</v>
      </c>
      <c r="R7445" s="2">
        <v>48</v>
      </c>
      <c r="S7445" s="5">
        <v>9.76</v>
      </c>
      <c r="T7445" s="4">
        <v>45477.67</v>
      </c>
      <c r="U7445" s="2" t="s">
        <v>73</v>
      </c>
      <c r="V7445" s="2" t="s">
        <v>74</v>
      </c>
      <c r="W7445" s="4">
        <v>45477.67</v>
      </c>
      <c r="X7445" s="4">
        <v>2137450.33</v>
      </c>
      <c r="Y7445" s="4">
        <v>2182928</v>
      </c>
      <c r="Z7445" s="2">
        <v>0</v>
      </c>
      <c r="AA7445" s="2" t="s">
        <v>56</v>
      </c>
      <c r="AB7445" s="2" t="s">
        <v>15736</v>
      </c>
      <c r="AC7445" s="2" t="s">
        <v>75</v>
      </c>
      <c r="AD7445" s="2" t="s">
        <v>76</v>
      </c>
      <c r="AE7445" s="5">
        <v>68.38</v>
      </c>
      <c r="AF7445" s="2">
        <v>0</v>
      </c>
      <c r="AG7445" s="2" t="s">
        <v>77</v>
      </c>
      <c r="AH7445" s="2">
        <v>14</v>
      </c>
      <c r="AI7445" s="6" t="str">
        <f t="shared" si="348"/>
        <v>25-34</v>
      </c>
      <c r="AJ7445" s="11">
        <f>YEAR(tbl_LoanData[[#This Row],[Application Date]])</f>
        <v>2026</v>
      </c>
      <c r="AK7445" s="11" t="str">
        <f>TEXT(tbl_LoanData[[#This Row],[Application Date]],"MMMM")</f>
        <v>July</v>
      </c>
      <c r="AL7445" s="12">
        <f>DATE(YEAR(tbl_LoanData[[#This Row],[Application Date]]),MONTH(tbl_LoanData[[#This Row],[Application Date]]),1)</f>
        <v>46204</v>
      </c>
      <c r="AM7445" s="14">
        <f ca="1">IF(AND(tbl_LoanData[[#This Row],[Application Date]]&gt;=EOMONTH(TODAY(),-1)+1,tbl_LoanData[[#This Row],[Application Date]]&lt;=TODAY()),tbl_LoanData[[#This Row],[Loan Amount]],0)</f>
        <v>0</v>
      </c>
      <c r="AN7445" s="14">
        <f>tbl_LoanData[[#This Row],[Amount Paid]]-(Q7445-X7445)</f>
        <v>612928.00000000012</v>
      </c>
      <c r="AO7445" s="14">
        <f>IF(tbl_LoanData[[#This Row],[Application Status]]="Approved",1,0)</f>
        <v>1</v>
      </c>
      <c r="AP7445" s="22" t="str">
        <f t="shared" ca="1" si="349"/>
        <v/>
      </c>
      <c r="AQ7445" s="22" t="str">
        <f t="shared" ca="1" si="350"/>
        <v/>
      </c>
    </row>
    <row r="7446" spans="1:43" ht="14.4" customHeight="1" x14ac:dyDescent="0.3">
      <c r="A7446" s="2" t="s">
        <v>9683</v>
      </c>
      <c r="B7446" s="2" t="s">
        <v>9684</v>
      </c>
      <c r="C7446" s="2" t="s">
        <v>181</v>
      </c>
      <c r="D7446" s="2" t="s">
        <v>142</v>
      </c>
      <c r="E7446" s="2" t="s">
        <v>190</v>
      </c>
      <c r="F7446" s="2">
        <v>65</v>
      </c>
      <c r="G7446" s="2" t="s">
        <v>83</v>
      </c>
      <c r="H7446" s="2" t="s">
        <v>156</v>
      </c>
      <c r="I7446" s="2" t="s">
        <v>45</v>
      </c>
      <c r="J7446" s="3">
        <v>46228</v>
      </c>
      <c r="K7446" s="3">
        <v>46245</v>
      </c>
      <c r="L7446" s="2" t="s">
        <v>36</v>
      </c>
      <c r="M7446" s="2" t="s">
        <v>111</v>
      </c>
      <c r="N7446" s="2" t="s">
        <v>350</v>
      </c>
      <c r="O7446" s="4">
        <v>908000</v>
      </c>
      <c r="P7446" s="4">
        <v>292600</v>
      </c>
      <c r="Q7446" s="4">
        <v>615400</v>
      </c>
      <c r="R7446" s="2">
        <v>36</v>
      </c>
      <c r="S7446" s="5">
        <v>5.24</v>
      </c>
      <c r="T7446" s="4">
        <v>19781.689999999999</v>
      </c>
      <c r="U7446" s="2" t="s">
        <v>73</v>
      </c>
      <c r="V7446" s="2" t="s">
        <v>74</v>
      </c>
      <c r="W7446" s="4">
        <v>0</v>
      </c>
      <c r="X7446" s="4">
        <v>712140.88</v>
      </c>
      <c r="Y7446" s="4">
        <v>712140.88</v>
      </c>
      <c r="Z7446" s="2">
        <v>0</v>
      </c>
      <c r="AA7446" s="2" t="s">
        <v>56</v>
      </c>
      <c r="AB7446" s="2" t="s">
        <v>15733</v>
      </c>
      <c r="AC7446" s="2" t="s">
        <v>360</v>
      </c>
      <c r="AD7446" s="2" t="s">
        <v>76</v>
      </c>
      <c r="AE7446" s="5">
        <v>67.78</v>
      </c>
      <c r="AF7446" s="2">
        <v>0</v>
      </c>
      <c r="AG7446" s="2" t="s">
        <v>77</v>
      </c>
      <c r="AH7446" s="2">
        <v>17</v>
      </c>
      <c r="AI7446" s="6" t="str">
        <f t="shared" si="348"/>
        <v>65+</v>
      </c>
      <c r="AJ7446" s="11">
        <f>YEAR(tbl_LoanData[[#This Row],[Application Date]])</f>
        <v>2026</v>
      </c>
      <c r="AK7446" s="11" t="str">
        <f>TEXT(tbl_LoanData[[#This Row],[Application Date]],"MMMM")</f>
        <v>July</v>
      </c>
      <c r="AL7446" s="12">
        <f>DATE(YEAR(tbl_LoanData[[#This Row],[Application Date]]),MONTH(tbl_LoanData[[#This Row],[Application Date]]),1)</f>
        <v>46204</v>
      </c>
      <c r="AM7446" s="14">
        <f ca="1">IF(AND(tbl_LoanData[[#This Row],[Application Date]]&gt;=EOMONTH(TODAY(),-1)+1,tbl_LoanData[[#This Row],[Application Date]]&lt;=TODAY()),tbl_LoanData[[#This Row],[Loan Amount]],0)</f>
        <v>0</v>
      </c>
      <c r="AN7446" s="14">
        <f>tbl_LoanData[[#This Row],[Amount Paid]]-(Q7446-X7446)</f>
        <v>96740.88</v>
      </c>
      <c r="AO7446" s="14">
        <f>IF(tbl_LoanData[[#This Row],[Application Status]]="Approved",1,0)</f>
        <v>1</v>
      </c>
      <c r="AP7446" s="22" t="str">
        <f t="shared" ca="1" si="349"/>
        <v/>
      </c>
      <c r="AQ7446" s="22" t="str">
        <f t="shared" ca="1" si="350"/>
        <v/>
      </c>
    </row>
    <row r="7447" spans="1:43" ht="14.4" customHeight="1" x14ac:dyDescent="0.3">
      <c r="A7447" s="2" t="s">
        <v>9745</v>
      </c>
      <c r="B7447" s="2" t="s">
        <v>9746</v>
      </c>
      <c r="C7447" s="2" t="s">
        <v>243</v>
      </c>
      <c r="D7447" s="2" t="s">
        <v>254</v>
      </c>
      <c r="E7447" s="2" t="s">
        <v>165</v>
      </c>
      <c r="F7447" s="2">
        <v>59</v>
      </c>
      <c r="G7447" s="2" t="s">
        <v>83</v>
      </c>
      <c r="H7447" s="2" t="s">
        <v>256</v>
      </c>
      <c r="I7447" s="2" t="s">
        <v>43</v>
      </c>
      <c r="J7447" s="3">
        <v>46233</v>
      </c>
      <c r="K7447" s="3">
        <v>46239</v>
      </c>
      <c r="L7447" s="2" t="s">
        <v>36</v>
      </c>
      <c r="M7447" s="2" t="s">
        <v>94</v>
      </c>
      <c r="N7447" s="2" t="s">
        <v>212</v>
      </c>
      <c r="O7447" s="4">
        <v>1476000</v>
      </c>
      <c r="P7447" s="4">
        <v>441100</v>
      </c>
      <c r="Q7447" s="4">
        <v>1034900</v>
      </c>
      <c r="R7447" s="2">
        <v>24</v>
      </c>
      <c r="S7447" s="5">
        <v>11.73</v>
      </c>
      <c r="T7447" s="4">
        <v>53236.98</v>
      </c>
      <c r="U7447" s="2" t="s">
        <v>73</v>
      </c>
      <c r="V7447" s="2" t="s">
        <v>74</v>
      </c>
      <c r="W7447" s="4">
        <v>0</v>
      </c>
      <c r="X7447" s="4">
        <v>1277687.54</v>
      </c>
      <c r="Y7447" s="4">
        <v>1277687.54</v>
      </c>
      <c r="Z7447" s="2">
        <v>0</v>
      </c>
      <c r="AA7447" s="2" t="s">
        <v>56</v>
      </c>
      <c r="AB7447" s="2" t="s">
        <v>15730</v>
      </c>
      <c r="AC7447" s="2" t="s">
        <v>106</v>
      </c>
      <c r="AD7447" s="2" t="s">
        <v>76</v>
      </c>
      <c r="AE7447" s="5">
        <v>70.12</v>
      </c>
      <c r="AF7447" s="2">
        <v>0</v>
      </c>
      <c r="AG7447" s="2" t="s">
        <v>77</v>
      </c>
      <c r="AH7447" s="2">
        <v>6</v>
      </c>
      <c r="AI7447" s="6" t="str">
        <f t="shared" si="348"/>
        <v>55-64</v>
      </c>
      <c r="AJ7447" s="11">
        <f>YEAR(tbl_LoanData[[#This Row],[Application Date]])</f>
        <v>2026</v>
      </c>
      <c r="AK7447" s="11" t="str">
        <f>TEXT(tbl_LoanData[[#This Row],[Application Date]],"MMMM")</f>
        <v>July</v>
      </c>
      <c r="AL7447" s="12">
        <f>DATE(YEAR(tbl_LoanData[[#This Row],[Application Date]]),MONTH(tbl_LoanData[[#This Row],[Application Date]]),1)</f>
        <v>46204</v>
      </c>
      <c r="AM7447" s="14">
        <f ca="1">IF(AND(tbl_LoanData[[#This Row],[Application Date]]&gt;=EOMONTH(TODAY(),-1)+1,tbl_LoanData[[#This Row],[Application Date]]&lt;=TODAY()),tbl_LoanData[[#This Row],[Loan Amount]],0)</f>
        <v>0</v>
      </c>
      <c r="AN7447" s="14">
        <f>tbl_LoanData[[#This Row],[Amount Paid]]-(Q7447-X7447)</f>
        <v>242787.54000000004</v>
      </c>
      <c r="AO7447" s="14">
        <f>IF(tbl_LoanData[[#This Row],[Application Status]]="Approved",1,0)</f>
        <v>1</v>
      </c>
      <c r="AP7447" s="22" t="str">
        <f t="shared" ca="1" si="349"/>
        <v/>
      </c>
      <c r="AQ7447" s="22" t="str">
        <f t="shared" ca="1" si="350"/>
        <v/>
      </c>
    </row>
    <row r="7448" spans="1:43" ht="14.4" customHeight="1" x14ac:dyDescent="0.3">
      <c r="A7448" s="2" t="s">
        <v>9919</v>
      </c>
      <c r="B7448" s="2" t="s">
        <v>9920</v>
      </c>
      <c r="C7448" s="2" t="s">
        <v>949</v>
      </c>
      <c r="D7448" s="2" t="s">
        <v>101</v>
      </c>
      <c r="E7448" s="2" t="s">
        <v>394</v>
      </c>
      <c r="F7448" s="2">
        <v>37</v>
      </c>
      <c r="G7448" s="2" t="s">
        <v>83</v>
      </c>
      <c r="H7448" s="2" t="s">
        <v>516</v>
      </c>
      <c r="I7448" s="2" t="s">
        <v>53</v>
      </c>
      <c r="J7448" s="3">
        <v>46232</v>
      </c>
      <c r="K7448" s="3"/>
      <c r="L7448" s="2" t="s">
        <v>40</v>
      </c>
      <c r="M7448" s="2" t="s">
        <v>157</v>
      </c>
      <c r="N7448" s="2" t="s">
        <v>299</v>
      </c>
      <c r="O7448" s="4">
        <v>1404000</v>
      </c>
      <c r="P7448" s="4">
        <v>187500</v>
      </c>
      <c r="Q7448" s="4">
        <v>1216500</v>
      </c>
      <c r="R7448" s="2">
        <v>36</v>
      </c>
      <c r="S7448" s="5">
        <v>8.26</v>
      </c>
      <c r="T7448" s="4">
        <v>42165.24</v>
      </c>
      <c r="U7448" s="2" t="s">
        <v>96</v>
      </c>
      <c r="V7448" s="2" t="s">
        <v>97</v>
      </c>
      <c r="W7448" s="4">
        <v>0</v>
      </c>
      <c r="X7448" s="4">
        <v>0</v>
      </c>
      <c r="Y7448" s="4">
        <v>1517948.7</v>
      </c>
      <c r="Z7448" s="2">
        <v>0</v>
      </c>
      <c r="AA7448" s="2" t="s">
        <v>97</v>
      </c>
      <c r="AB7448" s="2" t="s">
        <v>15729</v>
      </c>
      <c r="AC7448" s="2" t="s">
        <v>213</v>
      </c>
      <c r="AD7448" s="2" t="s">
        <v>76</v>
      </c>
      <c r="AE7448" s="5">
        <v>86.65</v>
      </c>
      <c r="AF7448" s="2">
        <v>0</v>
      </c>
      <c r="AG7448" s="2" t="s">
        <v>97</v>
      </c>
      <c r="AH7448" s="2"/>
      <c r="AI7448" s="6" t="str">
        <f t="shared" si="348"/>
        <v>35-44</v>
      </c>
      <c r="AJ7448" s="11">
        <f>YEAR(tbl_LoanData[[#This Row],[Application Date]])</f>
        <v>2026</v>
      </c>
      <c r="AK7448" s="11" t="str">
        <f>TEXT(tbl_LoanData[[#This Row],[Application Date]],"MMMM")</f>
        <v>July</v>
      </c>
      <c r="AL7448" s="12">
        <f>DATE(YEAR(tbl_LoanData[[#This Row],[Application Date]]),MONTH(tbl_LoanData[[#This Row],[Application Date]]),1)</f>
        <v>46204</v>
      </c>
      <c r="AM7448" s="14">
        <f ca="1">IF(AND(tbl_LoanData[[#This Row],[Application Date]]&gt;=EOMONTH(TODAY(),-1)+1,tbl_LoanData[[#This Row],[Application Date]]&lt;=TODAY()),tbl_LoanData[[#This Row],[Loan Amount]],0)</f>
        <v>0</v>
      </c>
      <c r="AN7448" s="14">
        <f>tbl_LoanData[[#This Row],[Amount Paid]]-(Q7448-X7448)</f>
        <v>-1216500</v>
      </c>
      <c r="AO7448" s="14">
        <f>IF(tbl_LoanData[[#This Row],[Application Status]]="Approved",1,0)</f>
        <v>0</v>
      </c>
      <c r="AP7448" s="22" t="str">
        <f t="shared" ca="1" si="349"/>
        <v/>
      </c>
      <c r="AQ7448" s="22" t="str">
        <f t="shared" ca="1" si="350"/>
        <v/>
      </c>
    </row>
    <row r="7449" spans="1:43" ht="14.4" customHeight="1" x14ac:dyDescent="0.3">
      <c r="A7449" s="2" t="s">
        <v>10053</v>
      </c>
      <c r="B7449" s="2" t="s">
        <v>10054</v>
      </c>
      <c r="C7449" s="2" t="s">
        <v>949</v>
      </c>
      <c r="D7449" s="2" t="s">
        <v>117</v>
      </c>
      <c r="E7449" s="2" t="s">
        <v>406</v>
      </c>
      <c r="F7449" s="2">
        <v>31</v>
      </c>
      <c r="G7449" s="2" t="s">
        <v>83</v>
      </c>
      <c r="H7449" s="2" t="s">
        <v>228</v>
      </c>
      <c r="I7449" s="2" t="s">
        <v>43</v>
      </c>
      <c r="J7449" s="3">
        <v>46224</v>
      </c>
      <c r="K7449" s="3">
        <v>46240</v>
      </c>
      <c r="L7449" s="2" t="s">
        <v>37</v>
      </c>
      <c r="M7449" s="2" t="s">
        <v>94</v>
      </c>
      <c r="N7449" s="2" t="s">
        <v>568</v>
      </c>
      <c r="O7449" s="4">
        <v>229000</v>
      </c>
      <c r="P7449" s="4">
        <v>89600</v>
      </c>
      <c r="Q7449" s="4">
        <v>139400</v>
      </c>
      <c r="R7449" s="2">
        <v>48</v>
      </c>
      <c r="S7449" s="5">
        <v>8.32</v>
      </c>
      <c r="T7449" s="4">
        <v>3870.67</v>
      </c>
      <c r="U7449" s="2" t="s">
        <v>73</v>
      </c>
      <c r="V7449" s="2" t="s">
        <v>74</v>
      </c>
      <c r="W7449" s="4">
        <v>0</v>
      </c>
      <c r="X7449" s="4">
        <v>185792.32</v>
      </c>
      <c r="Y7449" s="4">
        <v>185792.32</v>
      </c>
      <c r="Z7449" s="2">
        <v>0</v>
      </c>
      <c r="AA7449" s="2" t="s">
        <v>56</v>
      </c>
      <c r="AB7449" s="2" t="s">
        <v>15734</v>
      </c>
      <c r="AC7449" s="2" t="s">
        <v>146</v>
      </c>
      <c r="AD7449" s="2" t="s">
        <v>76</v>
      </c>
      <c r="AE7449" s="5">
        <v>60.87</v>
      </c>
      <c r="AF7449" s="2">
        <v>0</v>
      </c>
      <c r="AG7449" s="2" t="s">
        <v>77</v>
      </c>
      <c r="AH7449" s="2">
        <v>16</v>
      </c>
      <c r="AI7449" s="6" t="str">
        <f t="shared" si="348"/>
        <v>25-34</v>
      </c>
      <c r="AJ7449" s="11">
        <f>YEAR(tbl_LoanData[[#This Row],[Application Date]])</f>
        <v>2026</v>
      </c>
      <c r="AK7449" s="11" t="str">
        <f>TEXT(tbl_LoanData[[#This Row],[Application Date]],"MMMM")</f>
        <v>July</v>
      </c>
      <c r="AL7449" s="12">
        <f>DATE(YEAR(tbl_LoanData[[#This Row],[Application Date]]),MONTH(tbl_LoanData[[#This Row],[Application Date]]),1)</f>
        <v>46204</v>
      </c>
      <c r="AM7449" s="14">
        <f ca="1">IF(AND(tbl_LoanData[[#This Row],[Application Date]]&gt;=EOMONTH(TODAY(),-1)+1,tbl_LoanData[[#This Row],[Application Date]]&lt;=TODAY()),tbl_LoanData[[#This Row],[Loan Amount]],0)</f>
        <v>0</v>
      </c>
      <c r="AN7449" s="14">
        <f>tbl_LoanData[[#This Row],[Amount Paid]]-(Q7449-X7449)</f>
        <v>46392.320000000007</v>
      </c>
      <c r="AO7449" s="14">
        <f>IF(tbl_LoanData[[#This Row],[Application Status]]="Approved",1,0)</f>
        <v>1</v>
      </c>
      <c r="AP7449" s="22" t="str">
        <f t="shared" ca="1" si="349"/>
        <v/>
      </c>
      <c r="AQ7449" s="22" t="str">
        <f t="shared" ca="1" si="350"/>
        <v/>
      </c>
    </row>
    <row r="7450" spans="1:43" ht="14.4" customHeight="1" x14ac:dyDescent="0.3">
      <c r="A7450" s="2" t="s">
        <v>10107</v>
      </c>
      <c r="B7450" s="2" t="s">
        <v>10108</v>
      </c>
      <c r="C7450" s="2" t="s">
        <v>227</v>
      </c>
      <c r="D7450" s="2" t="s">
        <v>134</v>
      </c>
      <c r="E7450" s="2" t="s">
        <v>135</v>
      </c>
      <c r="F7450" s="2">
        <v>31</v>
      </c>
      <c r="G7450" s="2" t="s">
        <v>69</v>
      </c>
      <c r="H7450" s="2" t="s">
        <v>398</v>
      </c>
      <c r="I7450" s="2" t="s">
        <v>46</v>
      </c>
      <c r="J7450" s="3">
        <v>46228</v>
      </c>
      <c r="K7450" s="3">
        <v>46240</v>
      </c>
      <c r="L7450" s="2" t="s">
        <v>36</v>
      </c>
      <c r="M7450" s="2" t="s">
        <v>85</v>
      </c>
      <c r="N7450" s="2" t="s">
        <v>344</v>
      </c>
      <c r="O7450" s="4">
        <v>1783000</v>
      </c>
      <c r="P7450" s="4">
        <v>647200</v>
      </c>
      <c r="Q7450" s="4">
        <v>1135800</v>
      </c>
      <c r="R7450" s="2">
        <v>36</v>
      </c>
      <c r="S7450" s="5">
        <v>9.17</v>
      </c>
      <c r="T7450" s="4">
        <v>40229.4</v>
      </c>
      <c r="U7450" s="2" t="s">
        <v>73</v>
      </c>
      <c r="V7450" s="2" t="s">
        <v>74</v>
      </c>
      <c r="W7450" s="4">
        <v>0</v>
      </c>
      <c r="X7450" s="4">
        <v>1448258.58</v>
      </c>
      <c r="Y7450" s="4">
        <v>1448258.58</v>
      </c>
      <c r="Z7450" s="2">
        <v>0</v>
      </c>
      <c r="AA7450" s="2" t="s">
        <v>56</v>
      </c>
      <c r="AB7450" s="2" t="s">
        <v>15733</v>
      </c>
      <c r="AC7450" s="2" t="s">
        <v>87</v>
      </c>
      <c r="AD7450" s="2" t="s">
        <v>76</v>
      </c>
      <c r="AE7450" s="5">
        <v>63.7</v>
      </c>
      <c r="AF7450" s="2">
        <v>0</v>
      </c>
      <c r="AG7450" s="2" t="s">
        <v>77</v>
      </c>
      <c r="AH7450" s="2">
        <v>12</v>
      </c>
      <c r="AI7450" s="6" t="str">
        <f t="shared" si="348"/>
        <v>25-34</v>
      </c>
      <c r="AJ7450" s="11">
        <f>YEAR(tbl_LoanData[[#This Row],[Application Date]])</f>
        <v>2026</v>
      </c>
      <c r="AK7450" s="11" t="str">
        <f>TEXT(tbl_LoanData[[#This Row],[Application Date]],"MMMM")</f>
        <v>July</v>
      </c>
      <c r="AL7450" s="12">
        <f>DATE(YEAR(tbl_LoanData[[#This Row],[Application Date]]),MONTH(tbl_LoanData[[#This Row],[Application Date]]),1)</f>
        <v>46204</v>
      </c>
      <c r="AM7450" s="14">
        <f ca="1">IF(AND(tbl_LoanData[[#This Row],[Application Date]]&gt;=EOMONTH(TODAY(),-1)+1,tbl_LoanData[[#This Row],[Application Date]]&lt;=TODAY()),tbl_LoanData[[#This Row],[Loan Amount]],0)</f>
        <v>0</v>
      </c>
      <c r="AN7450" s="14">
        <f>tbl_LoanData[[#This Row],[Amount Paid]]-(Q7450-X7450)</f>
        <v>312458.58000000007</v>
      </c>
      <c r="AO7450" s="14">
        <f>IF(tbl_LoanData[[#This Row],[Application Status]]="Approved",1,0)</f>
        <v>1</v>
      </c>
      <c r="AP7450" s="22" t="str">
        <f t="shared" ca="1" si="349"/>
        <v/>
      </c>
      <c r="AQ7450" s="22" t="str">
        <f t="shared" ca="1" si="350"/>
        <v/>
      </c>
    </row>
    <row r="7451" spans="1:43" ht="14.4" customHeight="1" x14ac:dyDescent="0.3">
      <c r="A7451" s="2" t="s">
        <v>10223</v>
      </c>
      <c r="B7451" s="2" t="s">
        <v>10224</v>
      </c>
      <c r="C7451" s="2" t="s">
        <v>515</v>
      </c>
      <c r="D7451" s="2" t="s">
        <v>209</v>
      </c>
      <c r="E7451" s="2" t="s">
        <v>125</v>
      </c>
      <c r="F7451" s="2">
        <v>64</v>
      </c>
      <c r="G7451" s="2" t="s">
        <v>69</v>
      </c>
      <c r="H7451" s="2" t="s">
        <v>151</v>
      </c>
      <c r="I7451" s="2" t="s">
        <v>46</v>
      </c>
      <c r="J7451" s="3">
        <v>46220</v>
      </c>
      <c r="K7451" s="3">
        <v>46239</v>
      </c>
      <c r="L7451" s="2" t="s">
        <v>39</v>
      </c>
      <c r="M7451" s="2" t="s">
        <v>167</v>
      </c>
      <c r="N7451" s="2" t="s">
        <v>168</v>
      </c>
      <c r="O7451" s="4">
        <v>1178000</v>
      </c>
      <c r="P7451" s="4">
        <v>324400</v>
      </c>
      <c r="Q7451" s="4">
        <v>853600</v>
      </c>
      <c r="R7451" s="2">
        <v>18</v>
      </c>
      <c r="S7451" s="5">
        <v>13.09</v>
      </c>
      <c r="T7451" s="4">
        <v>56733.58</v>
      </c>
      <c r="U7451" s="2" t="s">
        <v>73</v>
      </c>
      <c r="V7451" s="2" t="s">
        <v>74</v>
      </c>
      <c r="W7451" s="4">
        <v>0</v>
      </c>
      <c r="X7451" s="4">
        <v>1021204.36</v>
      </c>
      <c r="Y7451" s="4">
        <v>1021204.36</v>
      </c>
      <c r="Z7451" s="2">
        <v>0</v>
      </c>
      <c r="AA7451" s="2" t="s">
        <v>56</v>
      </c>
      <c r="AB7451" s="2" t="s">
        <v>15732</v>
      </c>
      <c r="AC7451" s="2" t="s">
        <v>87</v>
      </c>
      <c r="AD7451" s="2" t="s">
        <v>76</v>
      </c>
      <c r="AE7451" s="5">
        <v>72.459999999999994</v>
      </c>
      <c r="AF7451" s="2">
        <v>0</v>
      </c>
      <c r="AG7451" s="2" t="s">
        <v>77</v>
      </c>
      <c r="AH7451" s="2">
        <v>19</v>
      </c>
      <c r="AI7451" s="6" t="str">
        <f t="shared" si="348"/>
        <v>55-64</v>
      </c>
      <c r="AJ7451" s="11">
        <f>YEAR(tbl_LoanData[[#This Row],[Application Date]])</f>
        <v>2026</v>
      </c>
      <c r="AK7451" s="11" t="str">
        <f>TEXT(tbl_LoanData[[#This Row],[Application Date]],"MMMM")</f>
        <v>July</v>
      </c>
      <c r="AL7451" s="12">
        <f>DATE(YEAR(tbl_LoanData[[#This Row],[Application Date]]),MONTH(tbl_LoanData[[#This Row],[Application Date]]),1)</f>
        <v>46204</v>
      </c>
      <c r="AM7451" s="14">
        <f ca="1">IF(AND(tbl_LoanData[[#This Row],[Application Date]]&gt;=EOMONTH(TODAY(),-1)+1,tbl_LoanData[[#This Row],[Application Date]]&lt;=TODAY()),tbl_LoanData[[#This Row],[Loan Amount]],0)</f>
        <v>0</v>
      </c>
      <c r="AN7451" s="14">
        <f>tbl_LoanData[[#This Row],[Amount Paid]]-(Q7451-X7451)</f>
        <v>167604.35999999999</v>
      </c>
      <c r="AO7451" s="14">
        <f>IF(tbl_LoanData[[#This Row],[Application Status]]="Approved",1,0)</f>
        <v>1</v>
      </c>
      <c r="AP7451" s="22" t="str">
        <f t="shared" ca="1" si="349"/>
        <v/>
      </c>
      <c r="AQ7451" s="22" t="str">
        <f t="shared" ca="1" si="350"/>
        <v/>
      </c>
    </row>
    <row r="7452" spans="1:43" ht="14.4" customHeight="1" x14ac:dyDescent="0.3">
      <c r="A7452" s="2" t="s">
        <v>10263</v>
      </c>
      <c r="B7452" s="2" t="s">
        <v>10264</v>
      </c>
      <c r="C7452" s="2" t="s">
        <v>712</v>
      </c>
      <c r="D7452" s="2" t="s">
        <v>101</v>
      </c>
      <c r="E7452" s="2" t="s">
        <v>125</v>
      </c>
      <c r="F7452" s="2">
        <v>39</v>
      </c>
      <c r="G7452" s="2" t="s">
        <v>83</v>
      </c>
      <c r="H7452" s="2" t="s">
        <v>172</v>
      </c>
      <c r="I7452" s="2" t="s">
        <v>45</v>
      </c>
      <c r="J7452" s="3">
        <v>46230</v>
      </c>
      <c r="K7452" s="3"/>
      <c r="L7452" s="2" t="s">
        <v>36</v>
      </c>
      <c r="M7452" s="2" t="s">
        <v>111</v>
      </c>
      <c r="N7452" s="2" t="s">
        <v>350</v>
      </c>
      <c r="O7452" s="4">
        <v>1202000</v>
      </c>
      <c r="P7452" s="4">
        <v>202800</v>
      </c>
      <c r="Q7452" s="4">
        <v>999200</v>
      </c>
      <c r="R7452" s="2">
        <v>24</v>
      </c>
      <c r="S7452" s="5">
        <v>12.49</v>
      </c>
      <c r="T7452" s="4">
        <v>52033.34</v>
      </c>
      <c r="U7452" s="2" t="s">
        <v>113</v>
      </c>
      <c r="V7452" s="2" t="s">
        <v>97</v>
      </c>
      <c r="W7452" s="4">
        <v>0</v>
      </c>
      <c r="X7452" s="4">
        <v>0</v>
      </c>
      <c r="Y7452" s="4">
        <v>1248800.1599999999</v>
      </c>
      <c r="Z7452" s="2">
        <v>0</v>
      </c>
      <c r="AA7452" s="2" t="s">
        <v>97</v>
      </c>
      <c r="AB7452" s="2" t="s">
        <v>15731</v>
      </c>
      <c r="AC7452" s="2" t="s">
        <v>138</v>
      </c>
      <c r="AD7452" s="2" t="s">
        <v>76</v>
      </c>
      <c r="AE7452" s="5">
        <v>83.13</v>
      </c>
      <c r="AF7452" s="2">
        <v>0</v>
      </c>
      <c r="AG7452" s="2" t="s">
        <v>97</v>
      </c>
      <c r="AH7452" s="2"/>
      <c r="AI7452" s="6" t="str">
        <f t="shared" si="348"/>
        <v>35-44</v>
      </c>
      <c r="AJ7452" s="11">
        <f>YEAR(tbl_LoanData[[#This Row],[Application Date]])</f>
        <v>2026</v>
      </c>
      <c r="AK7452" s="11" t="str">
        <f>TEXT(tbl_LoanData[[#This Row],[Application Date]],"MMMM")</f>
        <v>July</v>
      </c>
      <c r="AL7452" s="12">
        <f>DATE(YEAR(tbl_LoanData[[#This Row],[Application Date]]),MONTH(tbl_LoanData[[#This Row],[Application Date]]),1)</f>
        <v>46204</v>
      </c>
      <c r="AM7452" s="14">
        <f ca="1">IF(AND(tbl_LoanData[[#This Row],[Application Date]]&gt;=EOMONTH(TODAY(),-1)+1,tbl_LoanData[[#This Row],[Application Date]]&lt;=TODAY()),tbl_LoanData[[#This Row],[Loan Amount]],0)</f>
        <v>0</v>
      </c>
      <c r="AN7452" s="14">
        <f>tbl_LoanData[[#This Row],[Amount Paid]]-(Q7452-X7452)</f>
        <v>-999200</v>
      </c>
      <c r="AO7452" s="14">
        <f>IF(tbl_LoanData[[#This Row],[Application Status]]="Approved",1,0)</f>
        <v>0</v>
      </c>
      <c r="AP7452" s="22" t="str">
        <f t="shared" ca="1" si="349"/>
        <v/>
      </c>
      <c r="AQ7452" s="22" t="str">
        <f t="shared" ca="1" si="350"/>
        <v/>
      </c>
    </row>
    <row r="7453" spans="1:43" x14ac:dyDescent="0.3">
      <c r="A7453" s="2" t="s">
        <v>10321</v>
      </c>
      <c r="B7453" s="2" t="s">
        <v>10322</v>
      </c>
      <c r="C7453" s="2" t="s">
        <v>322</v>
      </c>
      <c r="D7453" s="2" t="s">
        <v>101</v>
      </c>
      <c r="E7453" s="2" t="s">
        <v>101</v>
      </c>
      <c r="F7453" s="2">
        <v>59</v>
      </c>
      <c r="G7453" s="2" t="s">
        <v>83</v>
      </c>
      <c r="H7453" s="2" t="s">
        <v>285</v>
      </c>
      <c r="I7453" s="2" t="s">
        <v>55</v>
      </c>
      <c r="J7453" s="3">
        <v>46217</v>
      </c>
      <c r="K7453" s="3">
        <v>46226</v>
      </c>
      <c r="L7453" s="2" t="s">
        <v>36</v>
      </c>
      <c r="M7453" s="2" t="s">
        <v>104</v>
      </c>
      <c r="N7453" s="2" t="s">
        <v>592</v>
      </c>
      <c r="O7453" s="4">
        <v>1472000</v>
      </c>
      <c r="P7453" s="4">
        <v>576500</v>
      </c>
      <c r="Q7453" s="4">
        <v>895500</v>
      </c>
      <c r="R7453" s="2">
        <v>60</v>
      </c>
      <c r="S7453" s="5">
        <v>12.63</v>
      </c>
      <c r="T7453" s="4">
        <v>24350.14</v>
      </c>
      <c r="U7453" s="2" t="s">
        <v>73</v>
      </c>
      <c r="V7453" s="2" t="s">
        <v>74</v>
      </c>
      <c r="W7453" s="4">
        <v>0</v>
      </c>
      <c r="X7453" s="4">
        <v>1461008.25</v>
      </c>
      <c r="Y7453" s="4">
        <v>1461008.25</v>
      </c>
      <c r="Z7453" s="2">
        <v>0</v>
      </c>
      <c r="AA7453" s="2" t="s">
        <v>56</v>
      </c>
      <c r="AB7453" s="2" t="s">
        <v>15733</v>
      </c>
      <c r="AC7453" s="2" t="s">
        <v>213</v>
      </c>
      <c r="AD7453" s="2" t="s">
        <v>76</v>
      </c>
      <c r="AE7453" s="5">
        <v>60.84</v>
      </c>
      <c r="AF7453" s="2">
        <v>0</v>
      </c>
      <c r="AG7453" s="2" t="s">
        <v>77</v>
      </c>
      <c r="AH7453" s="2">
        <v>9</v>
      </c>
      <c r="AI7453" s="6" t="str">
        <f t="shared" si="348"/>
        <v>55-64</v>
      </c>
      <c r="AJ7453" s="11">
        <f>YEAR(tbl_LoanData[[#This Row],[Application Date]])</f>
        <v>2026</v>
      </c>
      <c r="AK7453" s="11" t="str">
        <f>TEXT(tbl_LoanData[[#This Row],[Application Date]],"MMMM")</f>
        <v>July</v>
      </c>
      <c r="AL7453" s="12">
        <f>DATE(YEAR(tbl_LoanData[[#This Row],[Application Date]]),MONTH(tbl_LoanData[[#This Row],[Application Date]]),1)</f>
        <v>46204</v>
      </c>
      <c r="AM7453" s="14">
        <f ca="1">IF(AND(tbl_LoanData[[#This Row],[Application Date]]&gt;=EOMONTH(TODAY(),-1)+1,tbl_LoanData[[#This Row],[Application Date]]&lt;=TODAY()),tbl_LoanData[[#This Row],[Loan Amount]],0)</f>
        <v>0</v>
      </c>
      <c r="AN7453" s="14">
        <f>tbl_LoanData[[#This Row],[Amount Paid]]-(Q7453-X7453)</f>
        <v>565508.25</v>
      </c>
      <c r="AO7453" s="14">
        <f>IF(tbl_LoanData[[#This Row],[Application Status]]="Approved",1,0)</f>
        <v>1</v>
      </c>
      <c r="AP7453" s="22" t="str">
        <f t="shared" ca="1" si="349"/>
        <v/>
      </c>
      <c r="AQ7453" s="22" t="str">
        <f t="shared" ca="1" si="350"/>
        <v/>
      </c>
    </row>
    <row r="7454" spans="1:43" ht="14.4" customHeight="1" x14ac:dyDescent="0.3">
      <c r="A7454" s="2" t="s">
        <v>10539</v>
      </c>
      <c r="B7454" s="2" t="s">
        <v>10540</v>
      </c>
      <c r="C7454" s="2" t="s">
        <v>240</v>
      </c>
      <c r="D7454" s="2" t="s">
        <v>254</v>
      </c>
      <c r="E7454" s="2" t="s">
        <v>311</v>
      </c>
      <c r="F7454" s="2">
        <v>45</v>
      </c>
      <c r="G7454" s="2" t="s">
        <v>83</v>
      </c>
      <c r="H7454" s="2" t="s">
        <v>172</v>
      </c>
      <c r="I7454" s="2" t="s">
        <v>45</v>
      </c>
      <c r="J7454" s="3">
        <v>46212</v>
      </c>
      <c r="K7454" s="3">
        <v>46226</v>
      </c>
      <c r="L7454" s="2" t="s">
        <v>39</v>
      </c>
      <c r="M7454" s="2" t="s">
        <v>127</v>
      </c>
      <c r="N7454" s="2" t="s">
        <v>195</v>
      </c>
      <c r="O7454" s="4">
        <v>1541000</v>
      </c>
      <c r="P7454" s="4">
        <v>439100</v>
      </c>
      <c r="Q7454" s="4">
        <v>1101900</v>
      </c>
      <c r="R7454" s="2">
        <v>24</v>
      </c>
      <c r="S7454" s="5">
        <v>13.38</v>
      </c>
      <c r="T7454" s="4">
        <v>58198.68</v>
      </c>
      <c r="U7454" s="2" t="s">
        <v>73</v>
      </c>
      <c r="V7454" s="2" t="s">
        <v>74</v>
      </c>
      <c r="W7454" s="4">
        <v>0</v>
      </c>
      <c r="X7454" s="4">
        <v>1396768.44</v>
      </c>
      <c r="Y7454" s="4">
        <v>1396768.44</v>
      </c>
      <c r="Z7454" s="2">
        <v>0</v>
      </c>
      <c r="AA7454" s="2" t="s">
        <v>56</v>
      </c>
      <c r="AB7454" s="2" t="s">
        <v>15732</v>
      </c>
      <c r="AC7454" s="2" t="s">
        <v>87</v>
      </c>
      <c r="AD7454" s="2" t="s">
        <v>76</v>
      </c>
      <c r="AE7454" s="5">
        <v>71.510000000000005</v>
      </c>
      <c r="AF7454" s="2">
        <v>0</v>
      </c>
      <c r="AG7454" s="2" t="s">
        <v>77</v>
      </c>
      <c r="AH7454" s="2">
        <v>14</v>
      </c>
      <c r="AI7454" s="6" t="str">
        <f t="shared" si="348"/>
        <v>45-54</v>
      </c>
      <c r="AJ7454" s="11">
        <f>YEAR(tbl_LoanData[[#This Row],[Application Date]])</f>
        <v>2026</v>
      </c>
      <c r="AK7454" s="11" t="str">
        <f>TEXT(tbl_LoanData[[#This Row],[Application Date]],"MMMM")</f>
        <v>July</v>
      </c>
      <c r="AL7454" s="12">
        <f>DATE(YEAR(tbl_LoanData[[#This Row],[Application Date]]),MONTH(tbl_LoanData[[#This Row],[Application Date]]),1)</f>
        <v>46204</v>
      </c>
      <c r="AM7454" s="14">
        <f ca="1">IF(AND(tbl_LoanData[[#This Row],[Application Date]]&gt;=EOMONTH(TODAY(),-1)+1,tbl_LoanData[[#This Row],[Application Date]]&lt;=TODAY()),tbl_LoanData[[#This Row],[Loan Amount]],0)</f>
        <v>0</v>
      </c>
      <c r="AN7454" s="14">
        <f>tbl_LoanData[[#This Row],[Amount Paid]]-(Q7454-X7454)</f>
        <v>294868.43999999994</v>
      </c>
      <c r="AO7454" s="14">
        <f>IF(tbl_LoanData[[#This Row],[Application Status]]="Approved",1,0)</f>
        <v>1</v>
      </c>
      <c r="AP7454" s="22" t="str">
        <f t="shared" ca="1" si="349"/>
        <v/>
      </c>
      <c r="AQ7454" s="22" t="str">
        <f t="shared" ca="1" si="350"/>
        <v/>
      </c>
    </row>
    <row r="7455" spans="1:43" x14ac:dyDescent="0.3">
      <c r="A7455" s="2" t="s">
        <v>10717</v>
      </c>
      <c r="B7455" s="2" t="s">
        <v>10718</v>
      </c>
      <c r="C7455" s="2" t="s">
        <v>1573</v>
      </c>
      <c r="D7455" s="2" t="s">
        <v>311</v>
      </c>
      <c r="E7455" s="2" t="s">
        <v>394</v>
      </c>
      <c r="F7455" s="2">
        <v>42</v>
      </c>
      <c r="G7455" s="2" t="s">
        <v>69</v>
      </c>
      <c r="H7455" s="2" t="s">
        <v>103</v>
      </c>
      <c r="I7455" s="2" t="s">
        <v>43</v>
      </c>
      <c r="J7455" s="3">
        <v>46230</v>
      </c>
      <c r="K7455" s="3">
        <v>46245</v>
      </c>
      <c r="L7455" s="2" t="s">
        <v>40</v>
      </c>
      <c r="M7455" s="2" t="s">
        <v>157</v>
      </c>
      <c r="N7455" s="2" t="s">
        <v>299</v>
      </c>
      <c r="O7455" s="4">
        <v>1255000</v>
      </c>
      <c r="P7455" s="4">
        <v>440200</v>
      </c>
      <c r="Q7455" s="4">
        <v>814800</v>
      </c>
      <c r="R7455" s="2">
        <v>36</v>
      </c>
      <c r="S7455" s="5">
        <v>13.3</v>
      </c>
      <c r="T7455" s="4">
        <v>31664.03</v>
      </c>
      <c r="U7455" s="2" t="s">
        <v>73</v>
      </c>
      <c r="V7455" s="2" t="s">
        <v>74</v>
      </c>
      <c r="W7455" s="4">
        <v>0</v>
      </c>
      <c r="X7455" s="4">
        <v>1139905.2</v>
      </c>
      <c r="Y7455" s="4">
        <v>1139905.2</v>
      </c>
      <c r="Z7455" s="2">
        <v>0</v>
      </c>
      <c r="AA7455" s="2" t="s">
        <v>56</v>
      </c>
      <c r="AB7455" s="2" t="s">
        <v>15728</v>
      </c>
      <c r="AC7455" s="2" t="s">
        <v>75</v>
      </c>
      <c r="AD7455" s="2" t="s">
        <v>76</v>
      </c>
      <c r="AE7455" s="5">
        <v>64.92</v>
      </c>
      <c r="AF7455" s="2">
        <v>0</v>
      </c>
      <c r="AG7455" s="2" t="s">
        <v>77</v>
      </c>
      <c r="AH7455" s="2">
        <v>15</v>
      </c>
      <c r="AI7455" s="6" t="str">
        <f t="shared" si="348"/>
        <v>35-44</v>
      </c>
      <c r="AJ7455" s="11">
        <f>YEAR(tbl_LoanData[[#This Row],[Application Date]])</f>
        <v>2026</v>
      </c>
      <c r="AK7455" s="11" t="str">
        <f>TEXT(tbl_LoanData[[#This Row],[Application Date]],"MMMM")</f>
        <v>July</v>
      </c>
      <c r="AL7455" s="12">
        <f>DATE(YEAR(tbl_LoanData[[#This Row],[Application Date]]),MONTH(tbl_LoanData[[#This Row],[Application Date]]),1)</f>
        <v>46204</v>
      </c>
      <c r="AM7455" s="14">
        <f ca="1">IF(AND(tbl_LoanData[[#This Row],[Application Date]]&gt;=EOMONTH(TODAY(),-1)+1,tbl_LoanData[[#This Row],[Application Date]]&lt;=TODAY()),tbl_LoanData[[#This Row],[Loan Amount]],0)</f>
        <v>0</v>
      </c>
      <c r="AN7455" s="14">
        <f>tbl_LoanData[[#This Row],[Amount Paid]]-(Q7455-X7455)</f>
        <v>325105.19999999995</v>
      </c>
      <c r="AO7455" s="14">
        <f>IF(tbl_LoanData[[#This Row],[Application Status]]="Approved",1,0)</f>
        <v>1</v>
      </c>
      <c r="AP7455" s="22" t="str">
        <f t="shared" ca="1" si="349"/>
        <v/>
      </c>
      <c r="AQ7455" s="22" t="str">
        <f t="shared" ca="1" si="350"/>
        <v/>
      </c>
    </row>
    <row r="7456" spans="1:43" x14ac:dyDescent="0.3">
      <c r="A7456" s="2" t="s">
        <v>10939</v>
      </c>
      <c r="B7456" s="2" t="s">
        <v>10940</v>
      </c>
      <c r="C7456" s="2" t="s">
        <v>297</v>
      </c>
      <c r="D7456" s="2" t="s">
        <v>268</v>
      </c>
      <c r="E7456" s="2" t="s">
        <v>204</v>
      </c>
      <c r="F7456" s="2">
        <v>44</v>
      </c>
      <c r="G7456" s="2" t="s">
        <v>69</v>
      </c>
      <c r="H7456" s="2" t="s">
        <v>273</v>
      </c>
      <c r="I7456" s="2" t="s">
        <v>45</v>
      </c>
      <c r="J7456" s="3">
        <v>46227</v>
      </c>
      <c r="K7456" s="3">
        <v>46236</v>
      </c>
      <c r="L7456" s="2" t="s">
        <v>37</v>
      </c>
      <c r="M7456" s="2" t="s">
        <v>260</v>
      </c>
      <c r="N7456" s="2" t="s">
        <v>745</v>
      </c>
      <c r="O7456" s="4">
        <v>197000</v>
      </c>
      <c r="P7456" s="4">
        <v>35800</v>
      </c>
      <c r="Q7456" s="4">
        <v>161200</v>
      </c>
      <c r="R7456" s="2">
        <v>18</v>
      </c>
      <c r="S7456" s="5">
        <v>13.7</v>
      </c>
      <c r="T7456" s="4">
        <v>10795.92</v>
      </c>
      <c r="U7456" s="2" t="s">
        <v>73</v>
      </c>
      <c r="V7456" s="2" t="s">
        <v>74</v>
      </c>
      <c r="W7456" s="4">
        <v>0</v>
      </c>
      <c r="X7456" s="4">
        <v>194326.6</v>
      </c>
      <c r="Y7456" s="4">
        <v>194326.6</v>
      </c>
      <c r="Z7456" s="2">
        <v>0</v>
      </c>
      <c r="AA7456" s="2" t="s">
        <v>56</v>
      </c>
      <c r="AB7456" s="2" t="s">
        <v>15729</v>
      </c>
      <c r="AC7456" s="2" t="s">
        <v>332</v>
      </c>
      <c r="AD7456" s="2" t="s">
        <v>76</v>
      </c>
      <c r="AE7456" s="5">
        <v>81.83</v>
      </c>
      <c r="AF7456" s="2">
        <v>0</v>
      </c>
      <c r="AG7456" s="2" t="s">
        <v>77</v>
      </c>
      <c r="AH7456" s="2">
        <v>9</v>
      </c>
      <c r="AI7456" s="6" t="str">
        <f t="shared" si="348"/>
        <v>35-44</v>
      </c>
      <c r="AJ7456" s="11">
        <f>YEAR(tbl_LoanData[[#This Row],[Application Date]])</f>
        <v>2026</v>
      </c>
      <c r="AK7456" s="11" t="str">
        <f>TEXT(tbl_LoanData[[#This Row],[Application Date]],"MMMM")</f>
        <v>July</v>
      </c>
      <c r="AL7456" s="12">
        <f>DATE(YEAR(tbl_LoanData[[#This Row],[Application Date]]),MONTH(tbl_LoanData[[#This Row],[Application Date]]),1)</f>
        <v>46204</v>
      </c>
      <c r="AM7456" s="14">
        <f ca="1">IF(AND(tbl_LoanData[[#This Row],[Application Date]]&gt;=EOMONTH(TODAY(),-1)+1,tbl_LoanData[[#This Row],[Application Date]]&lt;=TODAY()),tbl_LoanData[[#This Row],[Loan Amount]],0)</f>
        <v>0</v>
      </c>
      <c r="AN7456" s="14">
        <f>tbl_LoanData[[#This Row],[Amount Paid]]-(Q7456-X7456)</f>
        <v>33126.600000000006</v>
      </c>
      <c r="AO7456" s="14">
        <f>IF(tbl_LoanData[[#This Row],[Application Status]]="Approved",1,0)</f>
        <v>1</v>
      </c>
      <c r="AP7456" s="22" t="str">
        <f t="shared" ca="1" si="349"/>
        <v/>
      </c>
      <c r="AQ7456" s="22" t="str">
        <f t="shared" ca="1" si="350"/>
        <v/>
      </c>
    </row>
    <row r="7457" spans="1:43" ht="14.4" customHeight="1" x14ac:dyDescent="0.3">
      <c r="A7457" s="2" t="s">
        <v>10967</v>
      </c>
      <c r="B7457" s="2" t="s">
        <v>10968</v>
      </c>
      <c r="C7457" s="2" t="s">
        <v>804</v>
      </c>
      <c r="D7457" s="2" t="s">
        <v>182</v>
      </c>
      <c r="E7457" s="2" t="s">
        <v>91</v>
      </c>
      <c r="F7457" s="2">
        <v>42</v>
      </c>
      <c r="G7457" s="2" t="s">
        <v>83</v>
      </c>
      <c r="H7457" s="2" t="s">
        <v>70</v>
      </c>
      <c r="I7457" s="2" t="s">
        <v>50</v>
      </c>
      <c r="J7457" s="3">
        <v>46210</v>
      </c>
      <c r="K7457" s="3">
        <v>46214</v>
      </c>
      <c r="L7457" s="2" t="s">
        <v>37</v>
      </c>
      <c r="M7457" s="2" t="s">
        <v>260</v>
      </c>
      <c r="N7457" s="2" t="s">
        <v>457</v>
      </c>
      <c r="O7457" s="4">
        <v>224000</v>
      </c>
      <c r="P7457" s="4">
        <v>69100</v>
      </c>
      <c r="Q7457" s="4">
        <v>154900</v>
      </c>
      <c r="R7457" s="2">
        <v>36</v>
      </c>
      <c r="S7457" s="5">
        <v>12.63</v>
      </c>
      <c r="T7457" s="4">
        <v>5933.1</v>
      </c>
      <c r="U7457" s="2" t="s">
        <v>73</v>
      </c>
      <c r="V7457" s="2" t="s">
        <v>74</v>
      </c>
      <c r="W7457" s="4">
        <v>0</v>
      </c>
      <c r="X7457" s="4">
        <v>213591.61</v>
      </c>
      <c r="Y7457" s="4">
        <v>213591.61</v>
      </c>
      <c r="Z7457" s="2">
        <v>29</v>
      </c>
      <c r="AA7457" s="2" t="s">
        <v>57</v>
      </c>
      <c r="AB7457" s="2" t="s">
        <v>15731</v>
      </c>
      <c r="AC7457" s="2" t="s">
        <v>87</v>
      </c>
      <c r="AD7457" s="2" t="s">
        <v>76</v>
      </c>
      <c r="AE7457" s="5">
        <v>69.150000000000006</v>
      </c>
      <c r="AF7457" s="2">
        <v>1</v>
      </c>
      <c r="AG7457" s="2" t="s">
        <v>77</v>
      </c>
      <c r="AH7457" s="2">
        <v>4</v>
      </c>
      <c r="AI7457" s="6" t="str">
        <f t="shared" si="348"/>
        <v>35-44</v>
      </c>
      <c r="AJ7457" s="11">
        <f>YEAR(tbl_LoanData[[#This Row],[Application Date]])</f>
        <v>2026</v>
      </c>
      <c r="AK7457" s="11" t="str">
        <f>TEXT(tbl_LoanData[[#This Row],[Application Date]],"MMMM")</f>
        <v>July</v>
      </c>
      <c r="AL7457" s="12">
        <f>DATE(YEAR(tbl_LoanData[[#This Row],[Application Date]]),MONTH(tbl_LoanData[[#This Row],[Application Date]]),1)</f>
        <v>46204</v>
      </c>
      <c r="AM7457" s="14">
        <f ca="1">IF(AND(tbl_LoanData[[#This Row],[Application Date]]&gt;=EOMONTH(TODAY(),-1)+1,tbl_LoanData[[#This Row],[Application Date]]&lt;=TODAY()),tbl_LoanData[[#This Row],[Loan Amount]],0)</f>
        <v>0</v>
      </c>
      <c r="AN7457" s="14">
        <f>tbl_LoanData[[#This Row],[Amount Paid]]-(Q7457-X7457)</f>
        <v>58691.609999999986</v>
      </c>
      <c r="AO7457" s="14">
        <f>IF(tbl_LoanData[[#This Row],[Application Status]]="Approved",1,0)</f>
        <v>1</v>
      </c>
      <c r="AP7457" s="22" t="str">
        <f t="shared" ca="1" si="349"/>
        <v/>
      </c>
      <c r="AQ7457" s="22" t="str">
        <f t="shared" ca="1" si="350"/>
        <v/>
      </c>
    </row>
    <row r="7458" spans="1:43" ht="14.4" customHeight="1" x14ac:dyDescent="0.3">
      <c r="A7458" s="2" t="s">
        <v>10973</v>
      </c>
      <c r="B7458" s="2" t="s">
        <v>10974</v>
      </c>
      <c r="C7458" s="2" t="s">
        <v>289</v>
      </c>
      <c r="D7458" s="2" t="s">
        <v>182</v>
      </c>
      <c r="E7458" s="2" t="s">
        <v>447</v>
      </c>
      <c r="F7458" s="2">
        <v>30</v>
      </c>
      <c r="G7458" s="2" t="s">
        <v>69</v>
      </c>
      <c r="H7458" s="2" t="s">
        <v>244</v>
      </c>
      <c r="I7458" s="2" t="s">
        <v>48</v>
      </c>
      <c r="J7458" s="3">
        <v>46204</v>
      </c>
      <c r="K7458" s="3">
        <v>46208</v>
      </c>
      <c r="L7458" s="2" t="s">
        <v>36</v>
      </c>
      <c r="M7458" s="2" t="s">
        <v>85</v>
      </c>
      <c r="N7458" s="2" t="s">
        <v>344</v>
      </c>
      <c r="O7458" s="4">
        <v>2023000</v>
      </c>
      <c r="P7458" s="4">
        <v>515000</v>
      </c>
      <c r="Q7458" s="4">
        <v>1508000</v>
      </c>
      <c r="R7458" s="2">
        <v>18</v>
      </c>
      <c r="S7458" s="5">
        <v>6.83</v>
      </c>
      <c r="T7458" s="4">
        <v>92360.81</v>
      </c>
      <c r="U7458" s="2" t="s">
        <v>73</v>
      </c>
      <c r="V7458" s="2" t="s">
        <v>74</v>
      </c>
      <c r="W7458" s="4">
        <v>92360.81</v>
      </c>
      <c r="X7458" s="4">
        <v>1570133.79</v>
      </c>
      <c r="Y7458" s="4">
        <v>1662494.6</v>
      </c>
      <c r="Z7458" s="2">
        <v>0</v>
      </c>
      <c r="AA7458" s="2" t="s">
        <v>56</v>
      </c>
      <c r="AB7458" s="2" t="s">
        <v>15727</v>
      </c>
      <c r="AC7458" s="2" t="s">
        <v>129</v>
      </c>
      <c r="AD7458" s="2" t="s">
        <v>76</v>
      </c>
      <c r="AE7458" s="5">
        <v>74.540000000000006</v>
      </c>
      <c r="AF7458" s="2">
        <v>0</v>
      </c>
      <c r="AG7458" s="2" t="s">
        <v>77</v>
      </c>
      <c r="AH7458" s="2">
        <v>4</v>
      </c>
      <c r="AI7458" s="6" t="str">
        <f t="shared" si="348"/>
        <v>25-34</v>
      </c>
      <c r="AJ7458" s="11">
        <f>YEAR(tbl_LoanData[[#This Row],[Application Date]])</f>
        <v>2026</v>
      </c>
      <c r="AK7458" s="11" t="str">
        <f>TEXT(tbl_LoanData[[#This Row],[Application Date]],"MMMM")</f>
        <v>July</v>
      </c>
      <c r="AL7458" s="12">
        <f>DATE(YEAR(tbl_LoanData[[#This Row],[Application Date]]),MONTH(tbl_LoanData[[#This Row],[Application Date]]),1)</f>
        <v>46204</v>
      </c>
      <c r="AM7458" s="14">
        <f ca="1">IF(AND(tbl_LoanData[[#This Row],[Application Date]]&gt;=EOMONTH(TODAY(),-1)+1,tbl_LoanData[[#This Row],[Application Date]]&lt;=TODAY()),tbl_LoanData[[#This Row],[Loan Amount]],0)</f>
        <v>0</v>
      </c>
      <c r="AN7458" s="14">
        <f>tbl_LoanData[[#This Row],[Amount Paid]]-(Q7458-X7458)</f>
        <v>154494.60000000003</v>
      </c>
      <c r="AO7458" s="14">
        <f>IF(tbl_LoanData[[#This Row],[Application Status]]="Approved",1,0)</f>
        <v>1</v>
      </c>
      <c r="AP7458" s="22" t="str">
        <f t="shared" ca="1" si="349"/>
        <v/>
      </c>
      <c r="AQ7458" s="22" t="str">
        <f t="shared" ca="1" si="350"/>
        <v/>
      </c>
    </row>
    <row r="7459" spans="1:43" ht="14.4" customHeight="1" x14ac:dyDescent="0.3">
      <c r="A7459" s="2" t="s">
        <v>11023</v>
      </c>
      <c r="B7459" s="2" t="s">
        <v>11024</v>
      </c>
      <c r="C7459" s="2" t="s">
        <v>116</v>
      </c>
      <c r="D7459" s="2" t="s">
        <v>311</v>
      </c>
      <c r="E7459" s="2" t="s">
        <v>101</v>
      </c>
      <c r="F7459" s="2">
        <v>55</v>
      </c>
      <c r="G7459" s="2" t="s">
        <v>69</v>
      </c>
      <c r="H7459" s="2" t="s">
        <v>285</v>
      </c>
      <c r="I7459" s="2" t="s">
        <v>55</v>
      </c>
      <c r="J7459" s="3">
        <v>46234</v>
      </c>
      <c r="K7459" s="3">
        <v>46245</v>
      </c>
      <c r="L7459" s="2" t="s">
        <v>37</v>
      </c>
      <c r="M7459" s="2" t="s">
        <v>104</v>
      </c>
      <c r="N7459" s="2" t="s">
        <v>192</v>
      </c>
      <c r="O7459" s="4">
        <v>216000</v>
      </c>
      <c r="P7459" s="4">
        <v>81900</v>
      </c>
      <c r="Q7459" s="4">
        <v>134100</v>
      </c>
      <c r="R7459" s="2">
        <v>18</v>
      </c>
      <c r="S7459" s="5">
        <v>8.31</v>
      </c>
      <c r="T7459" s="4">
        <v>8378.64</v>
      </c>
      <c r="U7459" s="2" t="s">
        <v>73</v>
      </c>
      <c r="V7459" s="2" t="s">
        <v>74</v>
      </c>
      <c r="W7459" s="4">
        <v>0</v>
      </c>
      <c r="X7459" s="4">
        <v>150815.56</v>
      </c>
      <c r="Y7459" s="4">
        <v>150815.56</v>
      </c>
      <c r="Z7459" s="2">
        <v>0</v>
      </c>
      <c r="AA7459" s="2" t="s">
        <v>56</v>
      </c>
      <c r="AB7459" s="2" t="s">
        <v>15729</v>
      </c>
      <c r="AC7459" s="2" t="s">
        <v>129</v>
      </c>
      <c r="AD7459" s="2" t="s">
        <v>76</v>
      </c>
      <c r="AE7459" s="5">
        <v>62.08</v>
      </c>
      <c r="AF7459" s="2">
        <v>0</v>
      </c>
      <c r="AG7459" s="2" t="s">
        <v>77</v>
      </c>
      <c r="AH7459" s="2">
        <v>11</v>
      </c>
      <c r="AI7459" s="6" t="str">
        <f t="shared" si="348"/>
        <v>55-64</v>
      </c>
      <c r="AJ7459" s="11">
        <f>YEAR(tbl_LoanData[[#This Row],[Application Date]])</f>
        <v>2026</v>
      </c>
      <c r="AK7459" s="11" t="str">
        <f>TEXT(tbl_LoanData[[#This Row],[Application Date]],"MMMM")</f>
        <v>July</v>
      </c>
      <c r="AL7459" s="12">
        <f>DATE(YEAR(tbl_LoanData[[#This Row],[Application Date]]),MONTH(tbl_LoanData[[#This Row],[Application Date]]),1)</f>
        <v>46204</v>
      </c>
      <c r="AM7459" s="14">
        <f ca="1">IF(AND(tbl_LoanData[[#This Row],[Application Date]]&gt;=EOMONTH(TODAY(),-1)+1,tbl_LoanData[[#This Row],[Application Date]]&lt;=TODAY()),tbl_LoanData[[#This Row],[Loan Amount]],0)</f>
        <v>0</v>
      </c>
      <c r="AN7459" s="14">
        <f>tbl_LoanData[[#This Row],[Amount Paid]]-(Q7459-X7459)</f>
        <v>16715.559999999998</v>
      </c>
      <c r="AO7459" s="14">
        <f>IF(tbl_LoanData[[#This Row],[Application Status]]="Approved",1,0)</f>
        <v>1</v>
      </c>
      <c r="AP7459" s="22" t="str">
        <f t="shared" ca="1" si="349"/>
        <v/>
      </c>
      <c r="AQ7459" s="22" t="str">
        <f t="shared" ca="1" si="350"/>
        <v/>
      </c>
    </row>
    <row r="7460" spans="1:43" ht="14.4" customHeight="1" x14ac:dyDescent="0.3">
      <c r="A7460" s="2" t="s">
        <v>11043</v>
      </c>
      <c r="B7460" s="2" t="s">
        <v>11044</v>
      </c>
      <c r="C7460" s="2" t="s">
        <v>464</v>
      </c>
      <c r="D7460" s="2" t="s">
        <v>209</v>
      </c>
      <c r="E7460" s="2" t="s">
        <v>190</v>
      </c>
      <c r="F7460" s="2">
        <v>64</v>
      </c>
      <c r="G7460" s="2" t="s">
        <v>83</v>
      </c>
      <c r="H7460" s="2" t="s">
        <v>269</v>
      </c>
      <c r="I7460" s="2" t="s">
        <v>46</v>
      </c>
      <c r="J7460" s="3">
        <v>46213</v>
      </c>
      <c r="K7460" s="3">
        <v>46216</v>
      </c>
      <c r="L7460" s="2" t="s">
        <v>40</v>
      </c>
      <c r="M7460" s="2" t="s">
        <v>111</v>
      </c>
      <c r="N7460" s="2" t="s">
        <v>120</v>
      </c>
      <c r="O7460" s="4">
        <v>1461000</v>
      </c>
      <c r="P7460" s="4">
        <v>252400</v>
      </c>
      <c r="Q7460" s="4">
        <v>1208600</v>
      </c>
      <c r="R7460" s="2">
        <v>36</v>
      </c>
      <c r="S7460" s="5">
        <v>14.79</v>
      </c>
      <c r="T7460" s="4">
        <v>48468.22</v>
      </c>
      <c r="U7460" s="2" t="s">
        <v>73</v>
      </c>
      <c r="V7460" s="2" t="s">
        <v>74</v>
      </c>
      <c r="W7460" s="4">
        <v>48468.22</v>
      </c>
      <c r="X7460" s="4">
        <v>1696387.6</v>
      </c>
      <c r="Y7460" s="4">
        <v>1744855.82</v>
      </c>
      <c r="Z7460" s="2">
        <v>0</v>
      </c>
      <c r="AA7460" s="2" t="s">
        <v>56</v>
      </c>
      <c r="AB7460" s="2" t="s">
        <v>15734</v>
      </c>
      <c r="AC7460" s="2" t="s">
        <v>121</v>
      </c>
      <c r="AD7460" s="2" t="s">
        <v>76</v>
      </c>
      <c r="AE7460" s="5">
        <v>82.72</v>
      </c>
      <c r="AF7460" s="2">
        <v>0</v>
      </c>
      <c r="AG7460" s="2" t="s">
        <v>77</v>
      </c>
      <c r="AH7460" s="2">
        <v>3</v>
      </c>
      <c r="AI7460" s="6" t="str">
        <f t="shared" si="348"/>
        <v>55-64</v>
      </c>
      <c r="AJ7460" s="11">
        <f>YEAR(tbl_LoanData[[#This Row],[Application Date]])</f>
        <v>2026</v>
      </c>
      <c r="AK7460" s="11" t="str">
        <f>TEXT(tbl_LoanData[[#This Row],[Application Date]],"MMMM")</f>
        <v>July</v>
      </c>
      <c r="AL7460" s="12">
        <f>DATE(YEAR(tbl_LoanData[[#This Row],[Application Date]]),MONTH(tbl_LoanData[[#This Row],[Application Date]]),1)</f>
        <v>46204</v>
      </c>
      <c r="AM7460" s="14">
        <f ca="1">IF(AND(tbl_LoanData[[#This Row],[Application Date]]&gt;=EOMONTH(TODAY(),-1)+1,tbl_LoanData[[#This Row],[Application Date]]&lt;=TODAY()),tbl_LoanData[[#This Row],[Loan Amount]],0)</f>
        <v>0</v>
      </c>
      <c r="AN7460" s="14">
        <f>tbl_LoanData[[#This Row],[Amount Paid]]-(Q7460-X7460)</f>
        <v>536255.82000000007</v>
      </c>
      <c r="AO7460" s="14">
        <f>IF(tbl_LoanData[[#This Row],[Application Status]]="Approved",1,0)</f>
        <v>1</v>
      </c>
      <c r="AP7460" s="22" t="str">
        <f t="shared" ca="1" si="349"/>
        <v/>
      </c>
      <c r="AQ7460" s="22" t="str">
        <f t="shared" ca="1" si="350"/>
        <v/>
      </c>
    </row>
    <row r="7461" spans="1:43" ht="14.4" customHeight="1" x14ac:dyDescent="0.3">
      <c r="A7461" s="2" t="s">
        <v>11139</v>
      </c>
      <c r="B7461" s="2" t="s">
        <v>11140</v>
      </c>
      <c r="C7461" s="2" t="s">
        <v>668</v>
      </c>
      <c r="D7461" s="2" t="s">
        <v>82</v>
      </c>
      <c r="E7461" s="2" t="s">
        <v>134</v>
      </c>
      <c r="F7461" s="2">
        <v>48</v>
      </c>
      <c r="G7461" s="2" t="s">
        <v>69</v>
      </c>
      <c r="H7461" s="2" t="s">
        <v>237</v>
      </c>
      <c r="I7461" s="2" t="s">
        <v>48</v>
      </c>
      <c r="J7461" s="3">
        <v>46230</v>
      </c>
      <c r="K7461" s="3">
        <v>46245</v>
      </c>
      <c r="L7461" s="2" t="s">
        <v>40</v>
      </c>
      <c r="M7461" s="2" t="s">
        <v>111</v>
      </c>
      <c r="N7461" s="2" t="s">
        <v>120</v>
      </c>
      <c r="O7461" s="4">
        <v>1291000</v>
      </c>
      <c r="P7461" s="4">
        <v>298500</v>
      </c>
      <c r="Q7461" s="4">
        <v>992500</v>
      </c>
      <c r="R7461" s="2">
        <v>12</v>
      </c>
      <c r="S7461" s="5">
        <v>9.26</v>
      </c>
      <c r="T7461" s="4">
        <v>90367.12</v>
      </c>
      <c r="U7461" s="2" t="s">
        <v>73</v>
      </c>
      <c r="V7461" s="2" t="s">
        <v>74</v>
      </c>
      <c r="W7461" s="4">
        <v>0</v>
      </c>
      <c r="X7461" s="4">
        <v>1084405.5</v>
      </c>
      <c r="Y7461" s="4">
        <v>1084405.5</v>
      </c>
      <c r="Z7461" s="2">
        <v>0</v>
      </c>
      <c r="AA7461" s="2" t="s">
        <v>56</v>
      </c>
      <c r="AB7461" s="2" t="s">
        <v>15730</v>
      </c>
      <c r="AC7461" s="2" t="s">
        <v>138</v>
      </c>
      <c r="AD7461" s="2" t="s">
        <v>76</v>
      </c>
      <c r="AE7461" s="5">
        <v>76.88</v>
      </c>
      <c r="AF7461" s="2">
        <v>0</v>
      </c>
      <c r="AG7461" s="2" t="s">
        <v>77</v>
      </c>
      <c r="AH7461" s="2">
        <v>15</v>
      </c>
      <c r="AI7461" s="6" t="str">
        <f t="shared" si="348"/>
        <v>45-54</v>
      </c>
      <c r="AJ7461" s="11">
        <f>YEAR(tbl_LoanData[[#This Row],[Application Date]])</f>
        <v>2026</v>
      </c>
      <c r="AK7461" s="11" t="str">
        <f>TEXT(tbl_LoanData[[#This Row],[Application Date]],"MMMM")</f>
        <v>July</v>
      </c>
      <c r="AL7461" s="12">
        <f>DATE(YEAR(tbl_LoanData[[#This Row],[Application Date]]),MONTH(tbl_LoanData[[#This Row],[Application Date]]),1)</f>
        <v>46204</v>
      </c>
      <c r="AM7461" s="14">
        <f ca="1">IF(AND(tbl_LoanData[[#This Row],[Application Date]]&gt;=EOMONTH(TODAY(),-1)+1,tbl_LoanData[[#This Row],[Application Date]]&lt;=TODAY()),tbl_LoanData[[#This Row],[Loan Amount]],0)</f>
        <v>0</v>
      </c>
      <c r="AN7461" s="14">
        <f>tbl_LoanData[[#This Row],[Amount Paid]]-(Q7461-X7461)</f>
        <v>91905.5</v>
      </c>
      <c r="AO7461" s="14">
        <f>IF(tbl_LoanData[[#This Row],[Application Status]]="Approved",1,0)</f>
        <v>1</v>
      </c>
      <c r="AP7461" s="22" t="str">
        <f t="shared" ca="1" si="349"/>
        <v/>
      </c>
      <c r="AQ7461" s="22" t="str">
        <f t="shared" ca="1" si="350"/>
        <v/>
      </c>
    </row>
    <row r="7462" spans="1:43" ht="14.4" customHeight="1" x14ac:dyDescent="0.3">
      <c r="A7462" s="2" t="s">
        <v>11367</v>
      </c>
      <c r="B7462" s="2" t="s">
        <v>11368</v>
      </c>
      <c r="C7462" s="2" t="s">
        <v>530</v>
      </c>
      <c r="D7462" s="2" t="s">
        <v>268</v>
      </c>
      <c r="E7462" s="2" t="s">
        <v>189</v>
      </c>
      <c r="F7462" s="2">
        <v>60</v>
      </c>
      <c r="G7462" s="2" t="s">
        <v>69</v>
      </c>
      <c r="H7462" s="2" t="s">
        <v>269</v>
      </c>
      <c r="I7462" s="2" t="s">
        <v>46</v>
      </c>
      <c r="J7462" s="3">
        <v>46231</v>
      </c>
      <c r="K7462" s="3">
        <v>46234</v>
      </c>
      <c r="L7462" s="2" t="s">
        <v>39</v>
      </c>
      <c r="M7462" s="2" t="s">
        <v>94</v>
      </c>
      <c r="N7462" s="2" t="s">
        <v>365</v>
      </c>
      <c r="O7462" s="4">
        <v>2561000</v>
      </c>
      <c r="P7462" s="4">
        <v>841000</v>
      </c>
      <c r="Q7462" s="4">
        <v>1720000</v>
      </c>
      <c r="R7462" s="2">
        <v>48</v>
      </c>
      <c r="S7462" s="5">
        <v>11.98</v>
      </c>
      <c r="T7462" s="4">
        <v>53004.67</v>
      </c>
      <c r="U7462" s="2" t="s">
        <v>73</v>
      </c>
      <c r="V7462" s="2" t="s">
        <v>74</v>
      </c>
      <c r="W7462" s="4">
        <v>0</v>
      </c>
      <c r="X7462" s="4">
        <v>2544224</v>
      </c>
      <c r="Y7462" s="4">
        <v>2544224</v>
      </c>
      <c r="Z7462" s="2">
        <v>0</v>
      </c>
      <c r="AA7462" s="2" t="s">
        <v>56</v>
      </c>
      <c r="AB7462" s="2" t="s">
        <v>15732</v>
      </c>
      <c r="AC7462" s="2" t="s">
        <v>332</v>
      </c>
      <c r="AD7462" s="2" t="s">
        <v>76</v>
      </c>
      <c r="AE7462" s="5">
        <v>67.16</v>
      </c>
      <c r="AF7462" s="2">
        <v>0</v>
      </c>
      <c r="AG7462" s="2" t="s">
        <v>77</v>
      </c>
      <c r="AH7462" s="2">
        <v>3</v>
      </c>
      <c r="AI7462" s="6" t="str">
        <f t="shared" si="348"/>
        <v>55-64</v>
      </c>
      <c r="AJ7462" s="11">
        <f>YEAR(tbl_LoanData[[#This Row],[Application Date]])</f>
        <v>2026</v>
      </c>
      <c r="AK7462" s="11" t="str">
        <f>TEXT(tbl_LoanData[[#This Row],[Application Date]],"MMMM")</f>
        <v>July</v>
      </c>
      <c r="AL7462" s="12">
        <f>DATE(YEAR(tbl_LoanData[[#This Row],[Application Date]]),MONTH(tbl_LoanData[[#This Row],[Application Date]]),1)</f>
        <v>46204</v>
      </c>
      <c r="AM7462" s="14">
        <f ca="1">IF(AND(tbl_LoanData[[#This Row],[Application Date]]&gt;=EOMONTH(TODAY(),-1)+1,tbl_LoanData[[#This Row],[Application Date]]&lt;=TODAY()),tbl_LoanData[[#This Row],[Loan Amount]],0)</f>
        <v>0</v>
      </c>
      <c r="AN7462" s="14">
        <f>tbl_LoanData[[#This Row],[Amount Paid]]-(Q7462-X7462)</f>
        <v>824224</v>
      </c>
      <c r="AO7462" s="14">
        <f>IF(tbl_LoanData[[#This Row],[Application Status]]="Approved",1,0)</f>
        <v>1</v>
      </c>
      <c r="AP7462" s="22" t="str">
        <f t="shared" ca="1" si="349"/>
        <v/>
      </c>
      <c r="AQ7462" s="22" t="str">
        <f t="shared" ca="1" si="350"/>
        <v/>
      </c>
    </row>
    <row r="7463" spans="1:43" x14ac:dyDescent="0.3">
      <c r="A7463" s="2" t="s">
        <v>11567</v>
      </c>
      <c r="B7463" s="2" t="s">
        <v>11568</v>
      </c>
      <c r="C7463" s="2" t="s">
        <v>335</v>
      </c>
      <c r="D7463" s="2" t="s">
        <v>254</v>
      </c>
      <c r="E7463" s="2" t="s">
        <v>210</v>
      </c>
      <c r="F7463" s="2">
        <v>48</v>
      </c>
      <c r="G7463" s="2" t="s">
        <v>83</v>
      </c>
      <c r="H7463" s="2" t="s">
        <v>224</v>
      </c>
      <c r="I7463" s="2" t="s">
        <v>54</v>
      </c>
      <c r="J7463" s="3">
        <v>46232</v>
      </c>
      <c r="K7463" s="3">
        <v>46238</v>
      </c>
      <c r="L7463" s="2" t="s">
        <v>36</v>
      </c>
      <c r="M7463" s="2" t="s">
        <v>71</v>
      </c>
      <c r="N7463" s="2" t="s">
        <v>162</v>
      </c>
      <c r="O7463" s="4">
        <v>1389000</v>
      </c>
      <c r="P7463" s="4">
        <v>155600</v>
      </c>
      <c r="Q7463" s="4">
        <v>1233400</v>
      </c>
      <c r="R7463" s="2">
        <v>36</v>
      </c>
      <c r="S7463" s="5">
        <v>12.65</v>
      </c>
      <c r="T7463" s="4">
        <v>47263.199999999997</v>
      </c>
      <c r="U7463" s="2" t="s">
        <v>73</v>
      </c>
      <c r="V7463" s="2" t="s">
        <v>74</v>
      </c>
      <c r="W7463" s="4">
        <v>0</v>
      </c>
      <c r="X7463" s="4">
        <v>1701475.3</v>
      </c>
      <c r="Y7463" s="4">
        <v>1701475.3</v>
      </c>
      <c r="Z7463" s="2">
        <v>0</v>
      </c>
      <c r="AA7463" s="2" t="s">
        <v>56</v>
      </c>
      <c r="AB7463" s="2" t="s">
        <v>15727</v>
      </c>
      <c r="AC7463" s="2" t="s">
        <v>121</v>
      </c>
      <c r="AD7463" s="2" t="s">
        <v>76</v>
      </c>
      <c r="AE7463" s="5">
        <v>88.8</v>
      </c>
      <c r="AF7463" s="2">
        <v>0</v>
      </c>
      <c r="AG7463" s="2" t="s">
        <v>77</v>
      </c>
      <c r="AH7463" s="2">
        <v>6</v>
      </c>
      <c r="AI7463" s="6" t="str">
        <f t="shared" si="348"/>
        <v>45-54</v>
      </c>
      <c r="AJ7463" s="11">
        <f>YEAR(tbl_LoanData[[#This Row],[Application Date]])</f>
        <v>2026</v>
      </c>
      <c r="AK7463" s="11" t="str">
        <f>TEXT(tbl_LoanData[[#This Row],[Application Date]],"MMMM")</f>
        <v>July</v>
      </c>
      <c r="AL7463" s="12">
        <f>DATE(YEAR(tbl_LoanData[[#This Row],[Application Date]]),MONTH(tbl_LoanData[[#This Row],[Application Date]]),1)</f>
        <v>46204</v>
      </c>
      <c r="AM7463" s="14">
        <f ca="1">IF(AND(tbl_LoanData[[#This Row],[Application Date]]&gt;=EOMONTH(TODAY(),-1)+1,tbl_LoanData[[#This Row],[Application Date]]&lt;=TODAY()),tbl_LoanData[[#This Row],[Loan Amount]],0)</f>
        <v>0</v>
      </c>
      <c r="AN7463" s="14">
        <f>tbl_LoanData[[#This Row],[Amount Paid]]-(Q7463-X7463)</f>
        <v>468075.30000000005</v>
      </c>
      <c r="AO7463" s="14">
        <f>IF(tbl_LoanData[[#This Row],[Application Status]]="Approved",1,0)</f>
        <v>1</v>
      </c>
      <c r="AP7463" s="22" t="str">
        <f t="shared" ca="1" si="349"/>
        <v/>
      </c>
      <c r="AQ7463" s="22" t="str">
        <f t="shared" ca="1" si="350"/>
        <v/>
      </c>
    </row>
    <row r="7464" spans="1:43" ht="14.4" customHeight="1" x14ac:dyDescent="0.3">
      <c r="A7464" s="2" t="s">
        <v>11595</v>
      </c>
      <c r="B7464" s="2" t="s">
        <v>11596</v>
      </c>
      <c r="C7464" s="2" t="s">
        <v>304</v>
      </c>
      <c r="D7464" s="2" t="s">
        <v>311</v>
      </c>
      <c r="E7464" s="2" t="s">
        <v>125</v>
      </c>
      <c r="F7464" s="2">
        <v>48</v>
      </c>
      <c r="G7464" s="2" t="s">
        <v>83</v>
      </c>
      <c r="H7464" s="2" t="s">
        <v>298</v>
      </c>
      <c r="I7464" s="2" t="s">
        <v>43</v>
      </c>
      <c r="J7464" s="3">
        <v>46226</v>
      </c>
      <c r="K7464" s="3"/>
      <c r="L7464" s="2" t="s">
        <v>40</v>
      </c>
      <c r="M7464" s="2" t="s">
        <v>85</v>
      </c>
      <c r="N7464" s="2" t="s">
        <v>86</v>
      </c>
      <c r="O7464" s="4">
        <v>1298000</v>
      </c>
      <c r="P7464" s="4">
        <v>321000</v>
      </c>
      <c r="Q7464" s="4">
        <v>977000</v>
      </c>
      <c r="R7464" s="2">
        <v>48</v>
      </c>
      <c r="S7464" s="5">
        <v>7.3</v>
      </c>
      <c r="T7464" s="4">
        <v>26297.58</v>
      </c>
      <c r="U7464" s="2" t="s">
        <v>113</v>
      </c>
      <c r="V7464" s="2" t="s">
        <v>97</v>
      </c>
      <c r="W7464" s="4">
        <v>0</v>
      </c>
      <c r="X7464" s="4">
        <v>0</v>
      </c>
      <c r="Y7464" s="4">
        <v>1262284</v>
      </c>
      <c r="Z7464" s="2">
        <v>0</v>
      </c>
      <c r="AA7464" s="2" t="s">
        <v>97</v>
      </c>
      <c r="AB7464" s="2" t="s">
        <v>15727</v>
      </c>
      <c r="AC7464" s="2" t="s">
        <v>129</v>
      </c>
      <c r="AD7464" s="2" t="s">
        <v>76</v>
      </c>
      <c r="AE7464" s="5">
        <v>75.27</v>
      </c>
      <c r="AF7464" s="2">
        <v>0</v>
      </c>
      <c r="AG7464" s="2" t="s">
        <v>97</v>
      </c>
      <c r="AH7464" s="2"/>
      <c r="AI7464" s="6" t="str">
        <f t="shared" si="348"/>
        <v>45-54</v>
      </c>
      <c r="AJ7464" s="11">
        <f>YEAR(tbl_LoanData[[#This Row],[Application Date]])</f>
        <v>2026</v>
      </c>
      <c r="AK7464" s="11" t="str">
        <f>TEXT(tbl_LoanData[[#This Row],[Application Date]],"MMMM")</f>
        <v>July</v>
      </c>
      <c r="AL7464" s="12">
        <f>DATE(YEAR(tbl_LoanData[[#This Row],[Application Date]]),MONTH(tbl_LoanData[[#This Row],[Application Date]]),1)</f>
        <v>46204</v>
      </c>
      <c r="AM7464" s="14">
        <f ca="1">IF(AND(tbl_LoanData[[#This Row],[Application Date]]&gt;=EOMONTH(TODAY(),-1)+1,tbl_LoanData[[#This Row],[Application Date]]&lt;=TODAY()),tbl_LoanData[[#This Row],[Loan Amount]],0)</f>
        <v>0</v>
      </c>
      <c r="AN7464" s="14">
        <f>tbl_LoanData[[#This Row],[Amount Paid]]-(Q7464-X7464)</f>
        <v>-977000</v>
      </c>
      <c r="AO7464" s="14">
        <f>IF(tbl_LoanData[[#This Row],[Application Status]]="Approved",1,0)</f>
        <v>0</v>
      </c>
      <c r="AP7464" s="22" t="str">
        <f t="shared" ca="1" si="349"/>
        <v/>
      </c>
      <c r="AQ7464" s="22" t="str">
        <f t="shared" ca="1" si="350"/>
        <v/>
      </c>
    </row>
    <row r="7465" spans="1:43" x14ac:dyDescent="0.3">
      <c r="A7465" s="2" t="s">
        <v>11833</v>
      </c>
      <c r="B7465" s="2" t="s">
        <v>11834</v>
      </c>
      <c r="C7465" s="2" t="s">
        <v>100</v>
      </c>
      <c r="D7465" s="2" t="s">
        <v>176</v>
      </c>
      <c r="E7465" s="2" t="s">
        <v>102</v>
      </c>
      <c r="F7465" s="2">
        <v>53</v>
      </c>
      <c r="G7465" s="2" t="s">
        <v>69</v>
      </c>
      <c r="H7465" s="2" t="s">
        <v>151</v>
      </c>
      <c r="I7465" s="2" t="s">
        <v>46</v>
      </c>
      <c r="J7465" s="3">
        <v>46223</v>
      </c>
      <c r="K7465" s="3"/>
      <c r="L7465" s="2" t="s">
        <v>39</v>
      </c>
      <c r="M7465" s="2" t="s">
        <v>71</v>
      </c>
      <c r="N7465" s="2" t="s">
        <v>72</v>
      </c>
      <c r="O7465" s="4">
        <v>2532000</v>
      </c>
      <c r="P7465" s="4">
        <v>514600</v>
      </c>
      <c r="Q7465" s="4">
        <v>2017400</v>
      </c>
      <c r="R7465" s="2">
        <v>18</v>
      </c>
      <c r="S7465" s="5">
        <v>11.98</v>
      </c>
      <c r="T7465" s="4">
        <v>132218.15</v>
      </c>
      <c r="U7465" s="2" t="s">
        <v>113</v>
      </c>
      <c r="V7465" s="2" t="s">
        <v>97</v>
      </c>
      <c r="W7465" s="4">
        <v>0</v>
      </c>
      <c r="X7465" s="4">
        <v>0</v>
      </c>
      <c r="Y7465" s="4">
        <v>2379926.7799999998</v>
      </c>
      <c r="Z7465" s="2">
        <v>0</v>
      </c>
      <c r="AA7465" s="2" t="s">
        <v>97</v>
      </c>
      <c r="AB7465" s="2" t="s">
        <v>15734</v>
      </c>
      <c r="AC7465" s="2" t="s">
        <v>213</v>
      </c>
      <c r="AD7465" s="2" t="s">
        <v>76</v>
      </c>
      <c r="AE7465" s="5">
        <v>79.680000000000007</v>
      </c>
      <c r="AF7465" s="2">
        <v>0</v>
      </c>
      <c r="AG7465" s="2" t="s">
        <v>97</v>
      </c>
      <c r="AH7465" s="2"/>
      <c r="AI7465" s="6" t="str">
        <f t="shared" si="348"/>
        <v>45-54</v>
      </c>
      <c r="AJ7465" s="11">
        <f>YEAR(tbl_LoanData[[#This Row],[Application Date]])</f>
        <v>2026</v>
      </c>
      <c r="AK7465" s="11" t="str">
        <f>TEXT(tbl_LoanData[[#This Row],[Application Date]],"MMMM")</f>
        <v>July</v>
      </c>
      <c r="AL7465" s="12">
        <f>DATE(YEAR(tbl_LoanData[[#This Row],[Application Date]]),MONTH(tbl_LoanData[[#This Row],[Application Date]]),1)</f>
        <v>46204</v>
      </c>
      <c r="AM7465" s="14">
        <f ca="1">IF(AND(tbl_LoanData[[#This Row],[Application Date]]&gt;=EOMONTH(TODAY(),-1)+1,tbl_LoanData[[#This Row],[Application Date]]&lt;=TODAY()),tbl_LoanData[[#This Row],[Loan Amount]],0)</f>
        <v>0</v>
      </c>
      <c r="AN7465" s="14">
        <f>tbl_LoanData[[#This Row],[Amount Paid]]-(Q7465-X7465)</f>
        <v>-2017400</v>
      </c>
      <c r="AO7465" s="14">
        <f>IF(tbl_LoanData[[#This Row],[Application Status]]="Approved",1,0)</f>
        <v>0</v>
      </c>
      <c r="AP7465" s="22" t="str">
        <f t="shared" ca="1" si="349"/>
        <v/>
      </c>
      <c r="AQ7465" s="22" t="str">
        <f t="shared" ca="1" si="350"/>
        <v/>
      </c>
    </row>
    <row r="7466" spans="1:43" ht="14.4" customHeight="1" x14ac:dyDescent="0.3">
      <c r="A7466" s="2" t="s">
        <v>11871</v>
      </c>
      <c r="B7466" s="2" t="s">
        <v>11872</v>
      </c>
      <c r="C7466" s="2" t="s">
        <v>227</v>
      </c>
      <c r="D7466" s="2" t="s">
        <v>81</v>
      </c>
      <c r="E7466" s="2" t="s">
        <v>150</v>
      </c>
      <c r="F7466" s="2">
        <v>28</v>
      </c>
      <c r="G7466" s="2" t="s">
        <v>69</v>
      </c>
      <c r="H7466" s="2" t="s">
        <v>172</v>
      </c>
      <c r="I7466" s="2" t="s">
        <v>45</v>
      </c>
      <c r="J7466" s="3">
        <v>46208</v>
      </c>
      <c r="K7466" s="3">
        <v>46212</v>
      </c>
      <c r="L7466" s="2" t="s">
        <v>38</v>
      </c>
      <c r="M7466" s="2" t="s">
        <v>85</v>
      </c>
      <c r="N7466" s="2" t="s">
        <v>314</v>
      </c>
      <c r="O7466" s="4">
        <v>1335000</v>
      </c>
      <c r="P7466" s="4">
        <v>282500</v>
      </c>
      <c r="Q7466" s="4">
        <v>1052500</v>
      </c>
      <c r="R7466" s="2">
        <v>36</v>
      </c>
      <c r="S7466" s="5">
        <v>14.53</v>
      </c>
      <c r="T7466" s="4">
        <v>41980.13</v>
      </c>
      <c r="U7466" s="2" t="s">
        <v>73</v>
      </c>
      <c r="V7466" s="2" t="s">
        <v>74</v>
      </c>
      <c r="W7466" s="4">
        <v>0</v>
      </c>
      <c r="X7466" s="4">
        <v>1511284.75</v>
      </c>
      <c r="Y7466" s="4">
        <v>1511284.75</v>
      </c>
      <c r="Z7466" s="2">
        <v>30</v>
      </c>
      <c r="AA7466" s="2" t="s">
        <v>57</v>
      </c>
      <c r="AB7466" s="2" t="s">
        <v>15736</v>
      </c>
      <c r="AC7466" s="2" t="s">
        <v>213</v>
      </c>
      <c r="AD7466" s="2" t="s">
        <v>76</v>
      </c>
      <c r="AE7466" s="5">
        <v>78.84</v>
      </c>
      <c r="AF7466" s="2">
        <v>1</v>
      </c>
      <c r="AG7466" s="2" t="s">
        <v>77</v>
      </c>
      <c r="AH7466" s="2">
        <v>4</v>
      </c>
      <c r="AI7466" s="6" t="str">
        <f t="shared" si="348"/>
        <v>25-34</v>
      </c>
      <c r="AJ7466" s="11">
        <f>YEAR(tbl_LoanData[[#This Row],[Application Date]])</f>
        <v>2026</v>
      </c>
      <c r="AK7466" s="11" t="str">
        <f>TEXT(tbl_LoanData[[#This Row],[Application Date]],"MMMM")</f>
        <v>July</v>
      </c>
      <c r="AL7466" s="12">
        <f>DATE(YEAR(tbl_LoanData[[#This Row],[Application Date]]),MONTH(tbl_LoanData[[#This Row],[Application Date]]),1)</f>
        <v>46204</v>
      </c>
      <c r="AM7466" s="14">
        <f ca="1">IF(AND(tbl_LoanData[[#This Row],[Application Date]]&gt;=EOMONTH(TODAY(),-1)+1,tbl_LoanData[[#This Row],[Application Date]]&lt;=TODAY()),tbl_LoanData[[#This Row],[Loan Amount]],0)</f>
        <v>0</v>
      </c>
      <c r="AN7466" s="14">
        <f>tbl_LoanData[[#This Row],[Amount Paid]]-(Q7466-X7466)</f>
        <v>458784.75</v>
      </c>
      <c r="AO7466" s="14">
        <f>IF(tbl_LoanData[[#This Row],[Application Status]]="Approved",1,0)</f>
        <v>1</v>
      </c>
      <c r="AP7466" s="22" t="str">
        <f t="shared" ca="1" si="349"/>
        <v/>
      </c>
      <c r="AQ7466" s="22" t="str">
        <f t="shared" ca="1" si="350"/>
        <v/>
      </c>
    </row>
    <row r="7467" spans="1:43" ht="14.4" customHeight="1" x14ac:dyDescent="0.3">
      <c r="A7467" s="2" t="s">
        <v>12143</v>
      </c>
      <c r="B7467" s="2" t="s">
        <v>12144</v>
      </c>
      <c r="C7467" s="2" t="s">
        <v>116</v>
      </c>
      <c r="D7467" s="2" t="s">
        <v>209</v>
      </c>
      <c r="E7467" s="2" t="s">
        <v>142</v>
      </c>
      <c r="F7467" s="2">
        <v>44</v>
      </c>
      <c r="G7467" s="2" t="s">
        <v>69</v>
      </c>
      <c r="H7467" s="2" t="s">
        <v>103</v>
      </c>
      <c r="I7467" s="2" t="s">
        <v>43</v>
      </c>
      <c r="J7467" s="3">
        <v>46224</v>
      </c>
      <c r="K7467" s="3">
        <v>46241</v>
      </c>
      <c r="L7467" s="2" t="s">
        <v>40</v>
      </c>
      <c r="M7467" s="2" t="s">
        <v>71</v>
      </c>
      <c r="N7467" s="2" t="s">
        <v>137</v>
      </c>
      <c r="O7467" s="4">
        <v>918000</v>
      </c>
      <c r="P7467" s="4">
        <v>145000</v>
      </c>
      <c r="Q7467" s="4">
        <v>773000</v>
      </c>
      <c r="R7467" s="2">
        <v>24</v>
      </c>
      <c r="S7467" s="5">
        <v>9.2899999999999991</v>
      </c>
      <c r="T7467" s="4">
        <v>38192.639999999999</v>
      </c>
      <c r="U7467" s="2" t="s">
        <v>73</v>
      </c>
      <c r="V7467" s="2" t="s">
        <v>74</v>
      </c>
      <c r="W7467" s="4">
        <v>0</v>
      </c>
      <c r="X7467" s="4">
        <v>916623.4</v>
      </c>
      <c r="Y7467" s="4">
        <v>916623.4</v>
      </c>
      <c r="Z7467" s="2">
        <v>0</v>
      </c>
      <c r="AA7467" s="2" t="s">
        <v>56</v>
      </c>
      <c r="AB7467" s="2" t="s">
        <v>15732</v>
      </c>
      <c r="AC7467" s="2" t="s">
        <v>106</v>
      </c>
      <c r="AD7467" s="2" t="s">
        <v>76</v>
      </c>
      <c r="AE7467" s="5">
        <v>84.2</v>
      </c>
      <c r="AF7467" s="2">
        <v>0</v>
      </c>
      <c r="AG7467" s="2" t="s">
        <v>77</v>
      </c>
      <c r="AH7467" s="2">
        <v>17</v>
      </c>
      <c r="AI7467" s="6" t="str">
        <f t="shared" si="348"/>
        <v>35-44</v>
      </c>
      <c r="AJ7467" s="11">
        <f>YEAR(tbl_LoanData[[#This Row],[Application Date]])</f>
        <v>2026</v>
      </c>
      <c r="AK7467" s="11" t="str">
        <f>TEXT(tbl_LoanData[[#This Row],[Application Date]],"MMMM")</f>
        <v>July</v>
      </c>
      <c r="AL7467" s="12">
        <f>DATE(YEAR(tbl_LoanData[[#This Row],[Application Date]]),MONTH(tbl_LoanData[[#This Row],[Application Date]]),1)</f>
        <v>46204</v>
      </c>
      <c r="AM7467" s="14">
        <f ca="1">IF(AND(tbl_LoanData[[#This Row],[Application Date]]&gt;=EOMONTH(TODAY(),-1)+1,tbl_LoanData[[#This Row],[Application Date]]&lt;=TODAY()),tbl_LoanData[[#This Row],[Loan Amount]],0)</f>
        <v>0</v>
      </c>
      <c r="AN7467" s="14">
        <f>tbl_LoanData[[#This Row],[Amount Paid]]-(Q7467-X7467)</f>
        <v>143623.40000000002</v>
      </c>
      <c r="AO7467" s="14">
        <f>IF(tbl_LoanData[[#This Row],[Application Status]]="Approved",1,0)</f>
        <v>1</v>
      </c>
      <c r="AP7467" s="22" t="str">
        <f t="shared" ca="1" si="349"/>
        <v/>
      </c>
      <c r="AQ7467" s="22" t="str">
        <f t="shared" ca="1" si="350"/>
        <v/>
      </c>
    </row>
    <row r="7468" spans="1:43" ht="14.4" customHeight="1" x14ac:dyDescent="0.3">
      <c r="A7468" s="2" t="s">
        <v>12251</v>
      </c>
      <c r="B7468" s="2" t="s">
        <v>12252</v>
      </c>
      <c r="C7468" s="2" t="s">
        <v>401</v>
      </c>
      <c r="D7468" s="2" t="s">
        <v>82</v>
      </c>
      <c r="E7468" s="2" t="s">
        <v>385</v>
      </c>
      <c r="F7468" s="2">
        <v>45</v>
      </c>
      <c r="G7468" s="2" t="s">
        <v>83</v>
      </c>
      <c r="H7468" s="2" t="s">
        <v>233</v>
      </c>
      <c r="I7468" s="2" t="s">
        <v>46</v>
      </c>
      <c r="J7468" s="3">
        <v>46229</v>
      </c>
      <c r="K7468" s="3"/>
      <c r="L7468" s="2" t="s">
        <v>37</v>
      </c>
      <c r="M7468" s="2" t="s">
        <v>94</v>
      </c>
      <c r="N7468" s="2" t="s">
        <v>234</v>
      </c>
      <c r="O7468" s="4">
        <v>76000</v>
      </c>
      <c r="P7468" s="4">
        <v>28800</v>
      </c>
      <c r="Q7468" s="4">
        <v>47200</v>
      </c>
      <c r="R7468" s="2">
        <v>48</v>
      </c>
      <c r="S7468" s="5">
        <v>13.11</v>
      </c>
      <c r="T7468" s="4">
        <v>1498.99</v>
      </c>
      <c r="U7468" s="2" t="s">
        <v>96</v>
      </c>
      <c r="V7468" s="2" t="s">
        <v>97</v>
      </c>
      <c r="W7468" s="4">
        <v>0</v>
      </c>
      <c r="X7468" s="4">
        <v>0</v>
      </c>
      <c r="Y7468" s="4">
        <v>71951.679999999993</v>
      </c>
      <c r="Z7468" s="2">
        <v>0</v>
      </c>
      <c r="AA7468" s="2" t="s">
        <v>97</v>
      </c>
      <c r="AB7468" s="2" t="s">
        <v>15731</v>
      </c>
      <c r="AC7468" s="2" t="s">
        <v>138</v>
      </c>
      <c r="AD7468" s="2" t="s">
        <v>76</v>
      </c>
      <c r="AE7468" s="5">
        <v>62.11</v>
      </c>
      <c r="AF7468" s="2">
        <v>0</v>
      </c>
      <c r="AG7468" s="2" t="s">
        <v>97</v>
      </c>
      <c r="AH7468" s="2"/>
      <c r="AI7468" s="6" t="str">
        <f t="shared" si="348"/>
        <v>45-54</v>
      </c>
      <c r="AJ7468" s="11">
        <f>YEAR(tbl_LoanData[[#This Row],[Application Date]])</f>
        <v>2026</v>
      </c>
      <c r="AK7468" s="11" t="str">
        <f>TEXT(tbl_LoanData[[#This Row],[Application Date]],"MMMM")</f>
        <v>July</v>
      </c>
      <c r="AL7468" s="12">
        <f>DATE(YEAR(tbl_LoanData[[#This Row],[Application Date]]),MONTH(tbl_LoanData[[#This Row],[Application Date]]),1)</f>
        <v>46204</v>
      </c>
      <c r="AM7468" s="14">
        <f ca="1">IF(AND(tbl_LoanData[[#This Row],[Application Date]]&gt;=EOMONTH(TODAY(),-1)+1,tbl_LoanData[[#This Row],[Application Date]]&lt;=TODAY()),tbl_LoanData[[#This Row],[Loan Amount]],0)</f>
        <v>0</v>
      </c>
      <c r="AN7468" s="14">
        <f>tbl_LoanData[[#This Row],[Amount Paid]]-(Q7468-X7468)</f>
        <v>-47200</v>
      </c>
      <c r="AO7468" s="14">
        <f>IF(tbl_LoanData[[#This Row],[Application Status]]="Approved",1,0)</f>
        <v>0</v>
      </c>
      <c r="AP7468" s="22" t="str">
        <f t="shared" ca="1" si="349"/>
        <v/>
      </c>
      <c r="AQ7468" s="22" t="str">
        <f t="shared" ca="1" si="350"/>
        <v/>
      </c>
    </row>
    <row r="7469" spans="1:43" ht="14.4" customHeight="1" x14ac:dyDescent="0.3">
      <c r="A7469" s="2" t="s">
        <v>12525</v>
      </c>
      <c r="B7469" s="2" t="s">
        <v>12526</v>
      </c>
      <c r="C7469" s="2" t="s">
        <v>223</v>
      </c>
      <c r="D7469" s="2" t="s">
        <v>254</v>
      </c>
      <c r="E7469" s="2" t="s">
        <v>540</v>
      </c>
      <c r="F7469" s="2">
        <v>40</v>
      </c>
      <c r="G7469" s="2" t="s">
        <v>69</v>
      </c>
      <c r="H7469" s="2" t="s">
        <v>143</v>
      </c>
      <c r="I7469" s="2" t="s">
        <v>46</v>
      </c>
      <c r="J7469" s="3">
        <v>46213</v>
      </c>
      <c r="K7469" s="3"/>
      <c r="L7469" s="2" t="s">
        <v>37</v>
      </c>
      <c r="M7469" s="2" t="s">
        <v>104</v>
      </c>
      <c r="N7469" s="2" t="s">
        <v>192</v>
      </c>
      <c r="O7469" s="4">
        <v>137000</v>
      </c>
      <c r="P7469" s="4">
        <v>18300</v>
      </c>
      <c r="Q7469" s="4">
        <v>118700</v>
      </c>
      <c r="R7469" s="2">
        <v>48</v>
      </c>
      <c r="S7469" s="5">
        <v>12.08</v>
      </c>
      <c r="T7469" s="4">
        <v>3667.83</v>
      </c>
      <c r="U7469" s="2" t="s">
        <v>113</v>
      </c>
      <c r="V7469" s="2" t="s">
        <v>97</v>
      </c>
      <c r="W7469" s="4">
        <v>0</v>
      </c>
      <c r="X7469" s="4">
        <v>0</v>
      </c>
      <c r="Y7469" s="4">
        <v>176055.84</v>
      </c>
      <c r="Z7469" s="2">
        <v>0</v>
      </c>
      <c r="AA7469" s="2" t="s">
        <v>97</v>
      </c>
      <c r="AB7469" s="2" t="s">
        <v>15730</v>
      </c>
      <c r="AC7469" s="2" t="s">
        <v>129</v>
      </c>
      <c r="AD7469" s="2" t="s">
        <v>76</v>
      </c>
      <c r="AE7469" s="5">
        <v>86.64</v>
      </c>
      <c r="AF7469" s="2">
        <v>0</v>
      </c>
      <c r="AG7469" s="2" t="s">
        <v>97</v>
      </c>
      <c r="AH7469" s="2"/>
      <c r="AI7469" s="6" t="str">
        <f t="shared" si="348"/>
        <v>35-44</v>
      </c>
      <c r="AJ7469" s="11">
        <f>YEAR(tbl_LoanData[[#This Row],[Application Date]])</f>
        <v>2026</v>
      </c>
      <c r="AK7469" s="11" t="str">
        <f>TEXT(tbl_LoanData[[#This Row],[Application Date]],"MMMM")</f>
        <v>July</v>
      </c>
      <c r="AL7469" s="12">
        <f>DATE(YEAR(tbl_LoanData[[#This Row],[Application Date]]),MONTH(tbl_LoanData[[#This Row],[Application Date]]),1)</f>
        <v>46204</v>
      </c>
      <c r="AM7469" s="14">
        <f ca="1">IF(AND(tbl_LoanData[[#This Row],[Application Date]]&gt;=EOMONTH(TODAY(),-1)+1,tbl_LoanData[[#This Row],[Application Date]]&lt;=TODAY()),tbl_LoanData[[#This Row],[Loan Amount]],0)</f>
        <v>0</v>
      </c>
      <c r="AN7469" s="14">
        <f>tbl_LoanData[[#This Row],[Amount Paid]]-(Q7469-X7469)</f>
        <v>-118700</v>
      </c>
      <c r="AO7469" s="14">
        <f>IF(tbl_LoanData[[#This Row],[Application Status]]="Approved",1,0)</f>
        <v>0</v>
      </c>
      <c r="AP7469" s="22" t="str">
        <f t="shared" ca="1" si="349"/>
        <v/>
      </c>
      <c r="AQ7469" s="22" t="str">
        <f t="shared" ca="1" si="350"/>
        <v/>
      </c>
    </row>
    <row r="7470" spans="1:43" ht="14.4" customHeight="1" x14ac:dyDescent="0.3">
      <c r="A7470" s="2" t="s">
        <v>12579</v>
      </c>
      <c r="B7470" s="2" t="s">
        <v>12580</v>
      </c>
      <c r="C7470" s="2" t="s">
        <v>687</v>
      </c>
      <c r="D7470" s="2" t="s">
        <v>176</v>
      </c>
      <c r="E7470" s="2" t="s">
        <v>92</v>
      </c>
      <c r="F7470" s="2">
        <v>55</v>
      </c>
      <c r="G7470" s="2" t="s">
        <v>83</v>
      </c>
      <c r="H7470" s="2" t="s">
        <v>166</v>
      </c>
      <c r="I7470" s="2" t="s">
        <v>46</v>
      </c>
      <c r="J7470" s="3">
        <v>46211</v>
      </c>
      <c r="K7470" s="3"/>
      <c r="L7470" s="2" t="s">
        <v>40</v>
      </c>
      <c r="M7470" s="2" t="s">
        <v>94</v>
      </c>
      <c r="N7470" s="2" t="s">
        <v>4</v>
      </c>
      <c r="O7470" s="4">
        <v>1294000</v>
      </c>
      <c r="P7470" s="4">
        <v>415200</v>
      </c>
      <c r="Q7470" s="4">
        <v>878800</v>
      </c>
      <c r="R7470" s="2">
        <v>36</v>
      </c>
      <c r="S7470" s="5">
        <v>6.58</v>
      </c>
      <c r="T7470" s="4">
        <v>29229.86</v>
      </c>
      <c r="U7470" s="2" t="s">
        <v>113</v>
      </c>
      <c r="V7470" s="2" t="s">
        <v>97</v>
      </c>
      <c r="W7470" s="4">
        <v>0</v>
      </c>
      <c r="X7470" s="4">
        <v>0</v>
      </c>
      <c r="Y7470" s="4">
        <v>1052275.1200000001</v>
      </c>
      <c r="Z7470" s="2">
        <v>0</v>
      </c>
      <c r="AA7470" s="2" t="s">
        <v>97</v>
      </c>
      <c r="AB7470" s="2" t="s">
        <v>15730</v>
      </c>
      <c r="AC7470" s="2" t="s">
        <v>332</v>
      </c>
      <c r="AD7470" s="2" t="s">
        <v>76</v>
      </c>
      <c r="AE7470" s="5">
        <v>67.91</v>
      </c>
      <c r="AF7470" s="2">
        <v>0</v>
      </c>
      <c r="AG7470" s="2" t="s">
        <v>97</v>
      </c>
      <c r="AH7470" s="2"/>
      <c r="AI7470" s="6" t="str">
        <f t="shared" si="348"/>
        <v>55-64</v>
      </c>
      <c r="AJ7470" s="11">
        <f>YEAR(tbl_LoanData[[#This Row],[Application Date]])</f>
        <v>2026</v>
      </c>
      <c r="AK7470" s="11" t="str">
        <f>TEXT(tbl_LoanData[[#This Row],[Application Date]],"MMMM")</f>
        <v>July</v>
      </c>
      <c r="AL7470" s="12">
        <f>DATE(YEAR(tbl_LoanData[[#This Row],[Application Date]]),MONTH(tbl_LoanData[[#This Row],[Application Date]]),1)</f>
        <v>46204</v>
      </c>
      <c r="AM7470" s="14">
        <f ca="1">IF(AND(tbl_LoanData[[#This Row],[Application Date]]&gt;=EOMONTH(TODAY(),-1)+1,tbl_LoanData[[#This Row],[Application Date]]&lt;=TODAY()),tbl_LoanData[[#This Row],[Loan Amount]],0)</f>
        <v>0</v>
      </c>
      <c r="AN7470" s="14">
        <f>tbl_LoanData[[#This Row],[Amount Paid]]-(Q7470-X7470)</f>
        <v>-878800</v>
      </c>
      <c r="AO7470" s="14">
        <f>IF(tbl_LoanData[[#This Row],[Application Status]]="Approved",1,0)</f>
        <v>0</v>
      </c>
      <c r="AP7470" s="22" t="str">
        <f t="shared" ca="1" si="349"/>
        <v/>
      </c>
      <c r="AQ7470" s="22" t="str">
        <f t="shared" ca="1" si="350"/>
        <v/>
      </c>
    </row>
    <row r="7471" spans="1:43" x14ac:dyDescent="0.3">
      <c r="A7471" s="2" t="s">
        <v>12893</v>
      </c>
      <c r="B7471" s="2" t="s">
        <v>12894</v>
      </c>
      <c r="C7471" s="2" t="s">
        <v>712</v>
      </c>
      <c r="D7471" s="2" t="s">
        <v>142</v>
      </c>
      <c r="E7471" s="2" t="s">
        <v>293</v>
      </c>
      <c r="F7471" s="2">
        <v>57</v>
      </c>
      <c r="G7471" s="2" t="s">
        <v>83</v>
      </c>
      <c r="H7471" s="2" t="s">
        <v>84</v>
      </c>
      <c r="I7471" s="2" t="s">
        <v>45</v>
      </c>
      <c r="J7471" s="3">
        <v>46214</v>
      </c>
      <c r="K7471" s="3">
        <v>46231</v>
      </c>
      <c r="L7471" s="2" t="s">
        <v>39</v>
      </c>
      <c r="M7471" s="2" t="s">
        <v>71</v>
      </c>
      <c r="N7471" s="2" t="s">
        <v>294</v>
      </c>
      <c r="O7471" s="4">
        <v>1136000</v>
      </c>
      <c r="P7471" s="4">
        <v>332200</v>
      </c>
      <c r="Q7471" s="4">
        <v>803800</v>
      </c>
      <c r="R7471" s="2">
        <v>36</v>
      </c>
      <c r="S7471" s="5">
        <v>10.82</v>
      </c>
      <c r="T7471" s="4">
        <v>29575.37</v>
      </c>
      <c r="U7471" s="2" t="s">
        <v>73</v>
      </c>
      <c r="V7471" s="2" t="s">
        <v>74</v>
      </c>
      <c r="W7471" s="4">
        <v>0</v>
      </c>
      <c r="X7471" s="4">
        <v>1064713.48</v>
      </c>
      <c r="Y7471" s="4">
        <v>1064713.48</v>
      </c>
      <c r="Z7471" s="2">
        <v>0</v>
      </c>
      <c r="AA7471" s="2" t="s">
        <v>56</v>
      </c>
      <c r="AB7471" s="2" t="s">
        <v>15727</v>
      </c>
      <c r="AC7471" s="2" t="s">
        <v>129</v>
      </c>
      <c r="AD7471" s="2" t="s">
        <v>76</v>
      </c>
      <c r="AE7471" s="5">
        <v>70.760000000000005</v>
      </c>
      <c r="AF7471" s="2">
        <v>0</v>
      </c>
      <c r="AG7471" s="2" t="s">
        <v>77</v>
      </c>
      <c r="AH7471" s="2">
        <v>17</v>
      </c>
      <c r="AI7471" s="6" t="str">
        <f t="shared" si="348"/>
        <v>55-64</v>
      </c>
      <c r="AJ7471" s="11">
        <f>YEAR(tbl_LoanData[[#This Row],[Application Date]])</f>
        <v>2026</v>
      </c>
      <c r="AK7471" s="11" t="str">
        <f>TEXT(tbl_LoanData[[#This Row],[Application Date]],"MMMM")</f>
        <v>July</v>
      </c>
      <c r="AL7471" s="12">
        <f>DATE(YEAR(tbl_LoanData[[#This Row],[Application Date]]),MONTH(tbl_LoanData[[#This Row],[Application Date]]),1)</f>
        <v>46204</v>
      </c>
      <c r="AM7471" s="14">
        <f ca="1">IF(AND(tbl_LoanData[[#This Row],[Application Date]]&gt;=EOMONTH(TODAY(),-1)+1,tbl_LoanData[[#This Row],[Application Date]]&lt;=TODAY()),tbl_LoanData[[#This Row],[Loan Amount]],0)</f>
        <v>0</v>
      </c>
      <c r="AN7471" s="14">
        <f>tbl_LoanData[[#This Row],[Amount Paid]]-(Q7471-X7471)</f>
        <v>260913.47999999998</v>
      </c>
      <c r="AO7471" s="14">
        <f>IF(tbl_LoanData[[#This Row],[Application Status]]="Approved",1,0)</f>
        <v>1</v>
      </c>
      <c r="AP7471" s="22" t="str">
        <f t="shared" ca="1" si="349"/>
        <v/>
      </c>
      <c r="AQ7471" s="22" t="str">
        <f t="shared" ca="1" si="350"/>
        <v/>
      </c>
    </row>
    <row r="7472" spans="1:43" ht="14.4" customHeight="1" x14ac:dyDescent="0.3">
      <c r="A7472" s="2" t="s">
        <v>13011</v>
      </c>
      <c r="B7472" s="2" t="s">
        <v>13012</v>
      </c>
      <c r="C7472" s="2" t="s">
        <v>116</v>
      </c>
      <c r="D7472" s="2" t="s">
        <v>82</v>
      </c>
      <c r="E7472" s="2" t="s">
        <v>406</v>
      </c>
      <c r="F7472" s="2">
        <v>32</v>
      </c>
      <c r="G7472" s="2" t="s">
        <v>69</v>
      </c>
      <c r="H7472" s="2" t="s">
        <v>372</v>
      </c>
      <c r="I7472" s="2" t="s">
        <v>43</v>
      </c>
      <c r="J7472" s="3">
        <v>46213</v>
      </c>
      <c r="K7472" s="3">
        <v>46228</v>
      </c>
      <c r="L7472" s="2" t="s">
        <v>36</v>
      </c>
      <c r="M7472" s="2" t="s">
        <v>94</v>
      </c>
      <c r="N7472" s="2" t="s">
        <v>212</v>
      </c>
      <c r="O7472" s="4">
        <v>1211000</v>
      </c>
      <c r="P7472" s="4">
        <v>270500</v>
      </c>
      <c r="Q7472" s="4">
        <v>940500</v>
      </c>
      <c r="R7472" s="2">
        <v>60</v>
      </c>
      <c r="S7472" s="5">
        <v>6.93</v>
      </c>
      <c r="T7472" s="4">
        <v>21106.39</v>
      </c>
      <c r="U7472" s="2" t="s">
        <v>73</v>
      </c>
      <c r="V7472" s="2" t="s">
        <v>74</v>
      </c>
      <c r="W7472" s="4">
        <v>0</v>
      </c>
      <c r="X7472" s="4">
        <v>1266383.25</v>
      </c>
      <c r="Y7472" s="4">
        <v>1266383.25</v>
      </c>
      <c r="Z7472" s="2">
        <v>0</v>
      </c>
      <c r="AA7472" s="2" t="s">
        <v>56</v>
      </c>
      <c r="AB7472" s="2" t="s">
        <v>15734</v>
      </c>
      <c r="AC7472" s="2" t="s">
        <v>332</v>
      </c>
      <c r="AD7472" s="2" t="s">
        <v>76</v>
      </c>
      <c r="AE7472" s="5">
        <v>77.66</v>
      </c>
      <c r="AF7472" s="2">
        <v>0</v>
      </c>
      <c r="AG7472" s="2" t="s">
        <v>77</v>
      </c>
      <c r="AH7472" s="2">
        <v>15</v>
      </c>
      <c r="AI7472" s="6" t="str">
        <f t="shared" si="348"/>
        <v>25-34</v>
      </c>
      <c r="AJ7472" s="11">
        <f>YEAR(tbl_LoanData[[#This Row],[Application Date]])</f>
        <v>2026</v>
      </c>
      <c r="AK7472" s="11" t="str">
        <f>TEXT(tbl_LoanData[[#This Row],[Application Date]],"MMMM")</f>
        <v>July</v>
      </c>
      <c r="AL7472" s="12">
        <f>DATE(YEAR(tbl_LoanData[[#This Row],[Application Date]]),MONTH(tbl_LoanData[[#This Row],[Application Date]]),1)</f>
        <v>46204</v>
      </c>
      <c r="AM7472" s="14">
        <f ca="1">IF(AND(tbl_LoanData[[#This Row],[Application Date]]&gt;=EOMONTH(TODAY(),-1)+1,tbl_LoanData[[#This Row],[Application Date]]&lt;=TODAY()),tbl_LoanData[[#This Row],[Loan Amount]],0)</f>
        <v>0</v>
      </c>
      <c r="AN7472" s="14">
        <f>tbl_LoanData[[#This Row],[Amount Paid]]-(Q7472-X7472)</f>
        <v>325883.25</v>
      </c>
      <c r="AO7472" s="14">
        <f>IF(tbl_LoanData[[#This Row],[Application Status]]="Approved",1,0)</f>
        <v>1</v>
      </c>
      <c r="AP7472" s="22" t="str">
        <f t="shared" ca="1" si="349"/>
        <v/>
      </c>
      <c r="AQ7472" s="22" t="str">
        <f t="shared" ca="1" si="350"/>
        <v/>
      </c>
    </row>
    <row r="7473" spans="1:43" ht="14.4" customHeight="1" x14ac:dyDescent="0.3">
      <c r="A7473" s="2" t="s">
        <v>13137</v>
      </c>
      <c r="B7473" s="2" t="s">
        <v>13138</v>
      </c>
      <c r="C7473" s="2" t="s">
        <v>471</v>
      </c>
      <c r="D7473" s="2" t="s">
        <v>161</v>
      </c>
      <c r="E7473" s="2" t="s">
        <v>394</v>
      </c>
      <c r="F7473" s="2">
        <v>53</v>
      </c>
      <c r="G7473" s="2" t="s">
        <v>83</v>
      </c>
      <c r="H7473" s="2" t="s">
        <v>172</v>
      </c>
      <c r="I7473" s="2" t="s">
        <v>45</v>
      </c>
      <c r="J7473" s="3">
        <v>46224</v>
      </c>
      <c r="K7473" s="3"/>
      <c r="L7473" s="2" t="s">
        <v>39</v>
      </c>
      <c r="M7473" s="2" t="s">
        <v>127</v>
      </c>
      <c r="N7473" s="2" t="s">
        <v>195</v>
      </c>
      <c r="O7473" s="4">
        <v>1125000</v>
      </c>
      <c r="P7473" s="4">
        <v>155700</v>
      </c>
      <c r="Q7473" s="4">
        <v>969300</v>
      </c>
      <c r="R7473" s="2">
        <v>36</v>
      </c>
      <c r="S7473" s="5">
        <v>10.26</v>
      </c>
      <c r="T7473" s="4">
        <v>35212.519999999997</v>
      </c>
      <c r="U7473" s="2" t="s">
        <v>113</v>
      </c>
      <c r="V7473" s="2" t="s">
        <v>97</v>
      </c>
      <c r="W7473" s="4">
        <v>0</v>
      </c>
      <c r="X7473" s="4">
        <v>0</v>
      </c>
      <c r="Y7473" s="4">
        <v>1267650.54</v>
      </c>
      <c r="Z7473" s="2">
        <v>0</v>
      </c>
      <c r="AA7473" s="2" t="s">
        <v>97</v>
      </c>
      <c r="AB7473" s="2" t="s">
        <v>15736</v>
      </c>
      <c r="AC7473" s="2" t="s">
        <v>129</v>
      </c>
      <c r="AD7473" s="2" t="s">
        <v>76</v>
      </c>
      <c r="AE7473" s="5">
        <v>86.16</v>
      </c>
      <c r="AF7473" s="2">
        <v>0</v>
      </c>
      <c r="AG7473" s="2" t="s">
        <v>97</v>
      </c>
      <c r="AH7473" s="2"/>
      <c r="AI7473" s="6" t="str">
        <f t="shared" si="348"/>
        <v>45-54</v>
      </c>
      <c r="AJ7473" s="11">
        <f>YEAR(tbl_LoanData[[#This Row],[Application Date]])</f>
        <v>2026</v>
      </c>
      <c r="AK7473" s="11" t="str">
        <f>TEXT(tbl_LoanData[[#This Row],[Application Date]],"MMMM")</f>
        <v>July</v>
      </c>
      <c r="AL7473" s="12">
        <f>DATE(YEAR(tbl_LoanData[[#This Row],[Application Date]]),MONTH(tbl_LoanData[[#This Row],[Application Date]]),1)</f>
        <v>46204</v>
      </c>
      <c r="AM7473" s="14">
        <f ca="1">IF(AND(tbl_LoanData[[#This Row],[Application Date]]&gt;=EOMONTH(TODAY(),-1)+1,tbl_LoanData[[#This Row],[Application Date]]&lt;=TODAY()),tbl_LoanData[[#This Row],[Loan Amount]],0)</f>
        <v>0</v>
      </c>
      <c r="AN7473" s="14">
        <f>tbl_LoanData[[#This Row],[Amount Paid]]-(Q7473-X7473)</f>
        <v>-969300</v>
      </c>
      <c r="AO7473" s="14">
        <f>IF(tbl_LoanData[[#This Row],[Application Status]]="Approved",1,0)</f>
        <v>0</v>
      </c>
      <c r="AP7473" s="22" t="str">
        <f t="shared" ca="1" si="349"/>
        <v/>
      </c>
      <c r="AQ7473" s="22" t="str">
        <f t="shared" ca="1" si="350"/>
        <v/>
      </c>
    </row>
    <row r="7474" spans="1:43" ht="14.4" customHeight="1" x14ac:dyDescent="0.3">
      <c r="A7474" s="2" t="s">
        <v>13231</v>
      </c>
      <c r="B7474" s="2" t="s">
        <v>13232</v>
      </c>
      <c r="C7474" s="2" t="s">
        <v>141</v>
      </c>
      <c r="D7474" s="2" t="s">
        <v>101</v>
      </c>
      <c r="E7474" s="2" t="s">
        <v>210</v>
      </c>
      <c r="F7474" s="2">
        <v>53</v>
      </c>
      <c r="G7474" s="2" t="s">
        <v>83</v>
      </c>
      <c r="H7474" s="2" t="s">
        <v>119</v>
      </c>
      <c r="I7474" s="2" t="s">
        <v>43</v>
      </c>
      <c r="J7474" s="3">
        <v>46207</v>
      </c>
      <c r="K7474" s="3">
        <v>46220</v>
      </c>
      <c r="L7474" s="2" t="s">
        <v>39</v>
      </c>
      <c r="M7474" s="2" t="s">
        <v>127</v>
      </c>
      <c r="N7474" s="2" t="s">
        <v>195</v>
      </c>
      <c r="O7474" s="4">
        <v>1576000</v>
      </c>
      <c r="P7474" s="4">
        <v>498200</v>
      </c>
      <c r="Q7474" s="4">
        <v>1077800</v>
      </c>
      <c r="R7474" s="2">
        <v>24</v>
      </c>
      <c r="S7474" s="5">
        <v>14.2</v>
      </c>
      <c r="T7474" s="4">
        <v>57662.3</v>
      </c>
      <c r="U7474" s="2" t="s">
        <v>73</v>
      </c>
      <c r="V7474" s="2" t="s">
        <v>74</v>
      </c>
      <c r="W7474" s="4">
        <v>57662.3</v>
      </c>
      <c r="X7474" s="4">
        <v>1326232.8999999999</v>
      </c>
      <c r="Y7474" s="4">
        <v>1383895.2</v>
      </c>
      <c r="Z7474" s="2">
        <v>0</v>
      </c>
      <c r="AA7474" s="2" t="s">
        <v>56</v>
      </c>
      <c r="AB7474" s="2" t="s">
        <v>15736</v>
      </c>
      <c r="AC7474" s="2" t="s">
        <v>106</v>
      </c>
      <c r="AD7474" s="2" t="s">
        <v>76</v>
      </c>
      <c r="AE7474" s="5">
        <v>68.39</v>
      </c>
      <c r="AF7474" s="2">
        <v>0</v>
      </c>
      <c r="AG7474" s="2" t="s">
        <v>77</v>
      </c>
      <c r="AH7474" s="2">
        <v>13</v>
      </c>
      <c r="AI7474" s="6" t="str">
        <f t="shared" si="348"/>
        <v>45-54</v>
      </c>
      <c r="AJ7474" s="11">
        <f>YEAR(tbl_LoanData[[#This Row],[Application Date]])</f>
        <v>2026</v>
      </c>
      <c r="AK7474" s="11" t="str">
        <f>TEXT(tbl_LoanData[[#This Row],[Application Date]],"MMMM")</f>
        <v>July</v>
      </c>
      <c r="AL7474" s="12">
        <f>DATE(YEAR(tbl_LoanData[[#This Row],[Application Date]]),MONTH(tbl_LoanData[[#This Row],[Application Date]]),1)</f>
        <v>46204</v>
      </c>
      <c r="AM7474" s="14">
        <f ca="1">IF(AND(tbl_LoanData[[#This Row],[Application Date]]&gt;=EOMONTH(TODAY(),-1)+1,tbl_LoanData[[#This Row],[Application Date]]&lt;=TODAY()),tbl_LoanData[[#This Row],[Loan Amount]],0)</f>
        <v>0</v>
      </c>
      <c r="AN7474" s="14">
        <f>tbl_LoanData[[#This Row],[Amount Paid]]-(Q7474-X7474)</f>
        <v>306095.1999999999</v>
      </c>
      <c r="AO7474" s="14">
        <f>IF(tbl_LoanData[[#This Row],[Application Status]]="Approved",1,0)</f>
        <v>1</v>
      </c>
      <c r="AP7474" s="22" t="str">
        <f t="shared" ca="1" si="349"/>
        <v/>
      </c>
      <c r="AQ7474" s="22" t="str">
        <f t="shared" ca="1" si="350"/>
        <v/>
      </c>
    </row>
    <row r="7475" spans="1:43" ht="14.4" customHeight="1" x14ac:dyDescent="0.3">
      <c r="A7475" s="2" t="s">
        <v>13235</v>
      </c>
      <c r="B7475" s="2" t="s">
        <v>13236</v>
      </c>
      <c r="C7475" s="2" t="s">
        <v>353</v>
      </c>
      <c r="D7475" s="2" t="s">
        <v>81</v>
      </c>
      <c r="E7475" s="2" t="s">
        <v>91</v>
      </c>
      <c r="F7475" s="2">
        <v>28</v>
      </c>
      <c r="G7475" s="2" t="s">
        <v>83</v>
      </c>
      <c r="H7475" s="2" t="s">
        <v>110</v>
      </c>
      <c r="I7475" s="2" t="s">
        <v>46</v>
      </c>
      <c r="J7475" s="3">
        <v>46215</v>
      </c>
      <c r="K7475" s="3">
        <v>46219</v>
      </c>
      <c r="L7475" s="2" t="s">
        <v>36</v>
      </c>
      <c r="M7475" s="2" t="s">
        <v>94</v>
      </c>
      <c r="N7475" s="2" t="s">
        <v>212</v>
      </c>
      <c r="O7475" s="4">
        <v>1877000</v>
      </c>
      <c r="P7475" s="4">
        <v>229000</v>
      </c>
      <c r="Q7475" s="4">
        <v>1648000</v>
      </c>
      <c r="R7475" s="2">
        <v>36</v>
      </c>
      <c r="S7475" s="5">
        <v>6.12</v>
      </c>
      <c r="T7475" s="4">
        <v>54182.58</v>
      </c>
      <c r="U7475" s="2" t="s">
        <v>73</v>
      </c>
      <c r="V7475" s="2" t="s">
        <v>74</v>
      </c>
      <c r="W7475" s="4">
        <v>54182.58</v>
      </c>
      <c r="X7475" s="4">
        <v>1896390.22</v>
      </c>
      <c r="Y7475" s="4">
        <v>1950572.8</v>
      </c>
      <c r="Z7475" s="2">
        <v>0</v>
      </c>
      <c r="AA7475" s="2" t="s">
        <v>56</v>
      </c>
      <c r="AB7475" s="2" t="s">
        <v>15729</v>
      </c>
      <c r="AC7475" s="2" t="s">
        <v>106</v>
      </c>
      <c r="AD7475" s="2" t="s">
        <v>76</v>
      </c>
      <c r="AE7475" s="5">
        <v>87.8</v>
      </c>
      <c r="AF7475" s="2">
        <v>0</v>
      </c>
      <c r="AG7475" s="2" t="s">
        <v>77</v>
      </c>
      <c r="AH7475" s="2">
        <v>4</v>
      </c>
      <c r="AI7475" s="6" t="str">
        <f t="shared" si="348"/>
        <v>25-34</v>
      </c>
      <c r="AJ7475" s="11">
        <f>YEAR(tbl_LoanData[[#This Row],[Application Date]])</f>
        <v>2026</v>
      </c>
      <c r="AK7475" s="11" t="str">
        <f>TEXT(tbl_LoanData[[#This Row],[Application Date]],"MMMM")</f>
        <v>July</v>
      </c>
      <c r="AL7475" s="12">
        <f>DATE(YEAR(tbl_LoanData[[#This Row],[Application Date]]),MONTH(tbl_LoanData[[#This Row],[Application Date]]),1)</f>
        <v>46204</v>
      </c>
      <c r="AM7475" s="14">
        <f ca="1">IF(AND(tbl_LoanData[[#This Row],[Application Date]]&gt;=EOMONTH(TODAY(),-1)+1,tbl_LoanData[[#This Row],[Application Date]]&lt;=TODAY()),tbl_LoanData[[#This Row],[Loan Amount]],0)</f>
        <v>0</v>
      </c>
      <c r="AN7475" s="14">
        <f>tbl_LoanData[[#This Row],[Amount Paid]]-(Q7475-X7475)</f>
        <v>302572.79999999999</v>
      </c>
      <c r="AO7475" s="14">
        <f>IF(tbl_LoanData[[#This Row],[Application Status]]="Approved",1,0)</f>
        <v>1</v>
      </c>
      <c r="AP7475" s="22" t="str">
        <f t="shared" ca="1" si="349"/>
        <v/>
      </c>
      <c r="AQ7475" s="22" t="str">
        <f t="shared" ca="1" si="350"/>
        <v/>
      </c>
    </row>
    <row r="7476" spans="1:43" x14ac:dyDescent="0.3">
      <c r="A7476" s="2" t="s">
        <v>13279</v>
      </c>
      <c r="B7476" s="2" t="s">
        <v>13280</v>
      </c>
      <c r="C7476" s="2" t="s">
        <v>435</v>
      </c>
      <c r="D7476" s="2" t="s">
        <v>176</v>
      </c>
      <c r="E7476" s="2" t="s">
        <v>190</v>
      </c>
      <c r="F7476" s="2">
        <v>27</v>
      </c>
      <c r="G7476" s="2" t="s">
        <v>83</v>
      </c>
      <c r="H7476" s="2" t="s">
        <v>273</v>
      </c>
      <c r="I7476" s="2" t="s">
        <v>45</v>
      </c>
      <c r="J7476" s="3">
        <v>46211</v>
      </c>
      <c r="K7476" s="3">
        <v>46214</v>
      </c>
      <c r="L7476" s="2" t="s">
        <v>39</v>
      </c>
      <c r="M7476" s="2" t="s">
        <v>85</v>
      </c>
      <c r="N7476" s="2" t="s">
        <v>324</v>
      </c>
      <c r="O7476" s="4">
        <v>1508000</v>
      </c>
      <c r="P7476" s="4">
        <v>431300</v>
      </c>
      <c r="Q7476" s="4">
        <v>1076700</v>
      </c>
      <c r="R7476" s="2">
        <v>36</v>
      </c>
      <c r="S7476" s="5">
        <v>12.12</v>
      </c>
      <c r="T7476" s="4">
        <v>40783</v>
      </c>
      <c r="U7476" s="2" t="s">
        <v>73</v>
      </c>
      <c r="V7476" s="2" t="s">
        <v>74</v>
      </c>
      <c r="W7476" s="4">
        <v>0</v>
      </c>
      <c r="X7476" s="4">
        <v>1468188.12</v>
      </c>
      <c r="Y7476" s="4">
        <v>1468188.12</v>
      </c>
      <c r="Z7476" s="2">
        <v>32</v>
      </c>
      <c r="AA7476" s="2" t="s">
        <v>58</v>
      </c>
      <c r="AB7476" s="2" t="s">
        <v>15728</v>
      </c>
      <c r="AC7476" s="2" t="s">
        <v>87</v>
      </c>
      <c r="AD7476" s="2" t="s">
        <v>76</v>
      </c>
      <c r="AE7476" s="5">
        <v>71.400000000000006</v>
      </c>
      <c r="AF7476" s="2">
        <v>1</v>
      </c>
      <c r="AG7476" s="2" t="s">
        <v>15718</v>
      </c>
      <c r="AH7476" s="2">
        <v>3</v>
      </c>
      <c r="AI7476" s="6" t="str">
        <f t="shared" si="348"/>
        <v>25-34</v>
      </c>
      <c r="AJ7476" s="11">
        <f>YEAR(tbl_LoanData[[#This Row],[Application Date]])</f>
        <v>2026</v>
      </c>
      <c r="AK7476" s="11" t="str">
        <f>TEXT(tbl_LoanData[[#This Row],[Application Date]],"MMMM")</f>
        <v>July</v>
      </c>
      <c r="AL7476" s="12">
        <f>DATE(YEAR(tbl_LoanData[[#This Row],[Application Date]]),MONTH(tbl_LoanData[[#This Row],[Application Date]]),1)</f>
        <v>46204</v>
      </c>
      <c r="AM7476" s="14">
        <f ca="1">IF(AND(tbl_LoanData[[#This Row],[Application Date]]&gt;=EOMONTH(TODAY(),-1)+1,tbl_LoanData[[#This Row],[Application Date]]&lt;=TODAY()),tbl_LoanData[[#This Row],[Loan Amount]],0)</f>
        <v>0</v>
      </c>
      <c r="AN7476" s="14">
        <f>tbl_LoanData[[#This Row],[Amount Paid]]-(Q7476-X7476)</f>
        <v>391488.12000000011</v>
      </c>
      <c r="AO7476" s="14">
        <f>IF(tbl_LoanData[[#This Row],[Application Status]]="Approved",1,0)</f>
        <v>1</v>
      </c>
      <c r="AP7476" s="22" t="str">
        <f t="shared" ca="1" si="349"/>
        <v/>
      </c>
      <c r="AQ7476" s="22" t="str">
        <f t="shared" ca="1" si="350"/>
        <v/>
      </c>
    </row>
    <row r="7477" spans="1:43" ht="14.4" customHeight="1" x14ac:dyDescent="0.3">
      <c r="A7477" s="2" t="s">
        <v>13397</v>
      </c>
      <c r="B7477" s="2" t="s">
        <v>13398</v>
      </c>
      <c r="C7477" s="2" t="s">
        <v>80</v>
      </c>
      <c r="D7477" s="2" t="s">
        <v>182</v>
      </c>
      <c r="E7477" s="2" t="s">
        <v>406</v>
      </c>
      <c r="F7477" s="2">
        <v>48</v>
      </c>
      <c r="G7477" s="2" t="s">
        <v>83</v>
      </c>
      <c r="H7477" s="2" t="s">
        <v>307</v>
      </c>
      <c r="I7477" s="2" t="s">
        <v>43</v>
      </c>
      <c r="J7477" s="3">
        <v>46224</v>
      </c>
      <c r="K7477" s="3">
        <v>46236</v>
      </c>
      <c r="L7477" s="2" t="s">
        <v>36</v>
      </c>
      <c r="M7477" s="2" t="s">
        <v>85</v>
      </c>
      <c r="N7477" s="2" t="s">
        <v>344</v>
      </c>
      <c r="O7477" s="4">
        <v>1313000</v>
      </c>
      <c r="P7477" s="4">
        <v>159900</v>
      </c>
      <c r="Q7477" s="4">
        <v>1153100</v>
      </c>
      <c r="R7477" s="2">
        <v>36</v>
      </c>
      <c r="S7477" s="5">
        <v>6.25</v>
      </c>
      <c r="T7477" s="4">
        <v>38036.28</v>
      </c>
      <c r="U7477" s="2" t="s">
        <v>73</v>
      </c>
      <c r="V7477" s="2" t="s">
        <v>74</v>
      </c>
      <c r="W7477" s="4">
        <v>0</v>
      </c>
      <c r="X7477" s="4">
        <v>1369306.25</v>
      </c>
      <c r="Y7477" s="4">
        <v>1369306.25</v>
      </c>
      <c r="Z7477" s="2">
        <v>0</v>
      </c>
      <c r="AA7477" s="2" t="s">
        <v>56</v>
      </c>
      <c r="AB7477" s="2" t="s">
        <v>15730</v>
      </c>
      <c r="AC7477" s="2" t="s">
        <v>213</v>
      </c>
      <c r="AD7477" s="2" t="s">
        <v>76</v>
      </c>
      <c r="AE7477" s="5">
        <v>87.82</v>
      </c>
      <c r="AF7477" s="2">
        <v>0</v>
      </c>
      <c r="AG7477" s="2" t="s">
        <v>77</v>
      </c>
      <c r="AH7477" s="2">
        <v>12</v>
      </c>
      <c r="AI7477" s="6" t="str">
        <f t="shared" si="348"/>
        <v>45-54</v>
      </c>
      <c r="AJ7477" s="11">
        <f>YEAR(tbl_LoanData[[#This Row],[Application Date]])</f>
        <v>2026</v>
      </c>
      <c r="AK7477" s="11" t="str">
        <f>TEXT(tbl_LoanData[[#This Row],[Application Date]],"MMMM")</f>
        <v>July</v>
      </c>
      <c r="AL7477" s="12">
        <f>DATE(YEAR(tbl_LoanData[[#This Row],[Application Date]]),MONTH(tbl_LoanData[[#This Row],[Application Date]]),1)</f>
        <v>46204</v>
      </c>
      <c r="AM7477" s="14">
        <f ca="1">IF(AND(tbl_LoanData[[#This Row],[Application Date]]&gt;=EOMONTH(TODAY(),-1)+1,tbl_LoanData[[#This Row],[Application Date]]&lt;=TODAY()),tbl_LoanData[[#This Row],[Loan Amount]],0)</f>
        <v>0</v>
      </c>
      <c r="AN7477" s="14">
        <f>tbl_LoanData[[#This Row],[Amount Paid]]-(Q7477-X7477)</f>
        <v>216206.25</v>
      </c>
      <c r="AO7477" s="14">
        <f>IF(tbl_LoanData[[#This Row],[Application Status]]="Approved",1,0)</f>
        <v>1</v>
      </c>
      <c r="AP7477" s="22" t="str">
        <f t="shared" ca="1" si="349"/>
        <v/>
      </c>
      <c r="AQ7477" s="22" t="str">
        <f t="shared" ca="1" si="350"/>
        <v/>
      </c>
    </row>
    <row r="7478" spans="1:43" x14ac:dyDescent="0.3">
      <c r="A7478" s="2" t="s">
        <v>13479</v>
      </c>
      <c r="B7478" s="2" t="s">
        <v>13480</v>
      </c>
      <c r="C7478" s="2" t="s">
        <v>208</v>
      </c>
      <c r="D7478" s="2" t="s">
        <v>311</v>
      </c>
      <c r="E7478" s="2" t="s">
        <v>135</v>
      </c>
      <c r="F7478" s="2">
        <v>61</v>
      </c>
      <c r="G7478" s="2" t="s">
        <v>69</v>
      </c>
      <c r="H7478" s="2" t="s">
        <v>466</v>
      </c>
      <c r="I7478" s="2" t="s">
        <v>43</v>
      </c>
      <c r="J7478" s="3">
        <v>46211</v>
      </c>
      <c r="K7478" s="3">
        <v>46227</v>
      </c>
      <c r="L7478" s="2" t="s">
        <v>38</v>
      </c>
      <c r="M7478" s="2" t="s">
        <v>85</v>
      </c>
      <c r="N7478" s="2" t="s">
        <v>314</v>
      </c>
      <c r="O7478" s="4">
        <v>1508000</v>
      </c>
      <c r="P7478" s="4">
        <v>372000</v>
      </c>
      <c r="Q7478" s="4">
        <v>1136000</v>
      </c>
      <c r="R7478" s="2">
        <v>60</v>
      </c>
      <c r="S7478" s="5">
        <v>6.52</v>
      </c>
      <c r="T7478" s="4">
        <v>25105.599999999999</v>
      </c>
      <c r="U7478" s="2" t="s">
        <v>73</v>
      </c>
      <c r="V7478" s="2" t="s">
        <v>74</v>
      </c>
      <c r="W7478" s="4">
        <v>0</v>
      </c>
      <c r="X7478" s="4">
        <v>1506336</v>
      </c>
      <c r="Y7478" s="4">
        <v>1506336</v>
      </c>
      <c r="Z7478" s="2">
        <v>0</v>
      </c>
      <c r="AA7478" s="2" t="s">
        <v>56</v>
      </c>
      <c r="AB7478" s="2" t="s">
        <v>15731</v>
      </c>
      <c r="AC7478" s="2" t="s">
        <v>106</v>
      </c>
      <c r="AD7478" s="2" t="s">
        <v>76</v>
      </c>
      <c r="AE7478" s="5">
        <v>75.33</v>
      </c>
      <c r="AF7478" s="2">
        <v>0</v>
      </c>
      <c r="AG7478" s="2" t="s">
        <v>77</v>
      </c>
      <c r="AH7478" s="2">
        <v>16</v>
      </c>
      <c r="AI7478" s="6" t="str">
        <f t="shared" si="348"/>
        <v>55-64</v>
      </c>
      <c r="AJ7478" s="11">
        <f>YEAR(tbl_LoanData[[#This Row],[Application Date]])</f>
        <v>2026</v>
      </c>
      <c r="AK7478" s="11" t="str">
        <f>TEXT(tbl_LoanData[[#This Row],[Application Date]],"MMMM")</f>
        <v>July</v>
      </c>
      <c r="AL7478" s="12">
        <f>DATE(YEAR(tbl_LoanData[[#This Row],[Application Date]]),MONTH(tbl_LoanData[[#This Row],[Application Date]]),1)</f>
        <v>46204</v>
      </c>
      <c r="AM7478" s="14">
        <f ca="1">IF(AND(tbl_LoanData[[#This Row],[Application Date]]&gt;=EOMONTH(TODAY(),-1)+1,tbl_LoanData[[#This Row],[Application Date]]&lt;=TODAY()),tbl_LoanData[[#This Row],[Loan Amount]],0)</f>
        <v>0</v>
      </c>
      <c r="AN7478" s="14">
        <f>tbl_LoanData[[#This Row],[Amount Paid]]-(Q7478-X7478)</f>
        <v>370336</v>
      </c>
      <c r="AO7478" s="14">
        <f>IF(tbl_LoanData[[#This Row],[Application Status]]="Approved",1,0)</f>
        <v>1</v>
      </c>
      <c r="AP7478" s="22" t="str">
        <f t="shared" ca="1" si="349"/>
        <v/>
      </c>
      <c r="AQ7478" s="22" t="str">
        <f t="shared" ca="1" si="350"/>
        <v/>
      </c>
    </row>
    <row r="7479" spans="1:43" ht="14.4" customHeight="1" x14ac:dyDescent="0.3">
      <c r="A7479" s="2" t="s">
        <v>13505</v>
      </c>
      <c r="B7479" s="2" t="s">
        <v>13506</v>
      </c>
      <c r="C7479" s="2" t="s">
        <v>655</v>
      </c>
      <c r="D7479" s="2" t="s">
        <v>134</v>
      </c>
      <c r="E7479" s="2" t="s">
        <v>150</v>
      </c>
      <c r="F7479" s="2">
        <v>44</v>
      </c>
      <c r="G7479" s="2" t="s">
        <v>69</v>
      </c>
      <c r="H7479" s="2" t="s">
        <v>110</v>
      </c>
      <c r="I7479" s="2" t="s">
        <v>46</v>
      </c>
      <c r="J7479" s="3">
        <v>46230</v>
      </c>
      <c r="K7479" s="3">
        <v>46251</v>
      </c>
      <c r="L7479" s="2" t="s">
        <v>39</v>
      </c>
      <c r="M7479" s="2" t="s">
        <v>71</v>
      </c>
      <c r="N7479" s="2" t="s">
        <v>294</v>
      </c>
      <c r="O7479" s="4">
        <v>2087000</v>
      </c>
      <c r="P7479" s="4">
        <v>258700</v>
      </c>
      <c r="Q7479" s="4">
        <v>1828300</v>
      </c>
      <c r="R7479" s="2">
        <v>36</v>
      </c>
      <c r="S7479" s="5">
        <v>13.39</v>
      </c>
      <c r="T7479" s="4">
        <v>71186.89</v>
      </c>
      <c r="U7479" s="2" t="s">
        <v>73</v>
      </c>
      <c r="V7479" s="2" t="s">
        <v>74</v>
      </c>
      <c r="W7479" s="4">
        <v>0</v>
      </c>
      <c r="X7479" s="4">
        <v>2562728.11</v>
      </c>
      <c r="Y7479" s="4">
        <v>2562728.11</v>
      </c>
      <c r="Z7479" s="2">
        <v>0</v>
      </c>
      <c r="AA7479" s="2" t="s">
        <v>56</v>
      </c>
      <c r="AB7479" s="2" t="s">
        <v>15731</v>
      </c>
      <c r="AC7479" s="2" t="s">
        <v>146</v>
      </c>
      <c r="AD7479" s="2" t="s">
        <v>76</v>
      </c>
      <c r="AE7479" s="5">
        <v>87.6</v>
      </c>
      <c r="AF7479" s="2">
        <v>0</v>
      </c>
      <c r="AG7479" s="2" t="s">
        <v>77</v>
      </c>
      <c r="AH7479" s="2">
        <v>21</v>
      </c>
      <c r="AI7479" s="6" t="str">
        <f t="shared" si="348"/>
        <v>35-44</v>
      </c>
      <c r="AJ7479" s="11">
        <f>YEAR(tbl_LoanData[[#This Row],[Application Date]])</f>
        <v>2026</v>
      </c>
      <c r="AK7479" s="11" t="str">
        <f>TEXT(tbl_LoanData[[#This Row],[Application Date]],"MMMM")</f>
        <v>July</v>
      </c>
      <c r="AL7479" s="12">
        <f>DATE(YEAR(tbl_LoanData[[#This Row],[Application Date]]),MONTH(tbl_LoanData[[#This Row],[Application Date]]),1)</f>
        <v>46204</v>
      </c>
      <c r="AM7479" s="14">
        <f ca="1">IF(AND(tbl_LoanData[[#This Row],[Application Date]]&gt;=EOMONTH(TODAY(),-1)+1,tbl_LoanData[[#This Row],[Application Date]]&lt;=TODAY()),tbl_LoanData[[#This Row],[Loan Amount]],0)</f>
        <v>0</v>
      </c>
      <c r="AN7479" s="14">
        <f>tbl_LoanData[[#This Row],[Amount Paid]]-(Q7479-X7479)</f>
        <v>734428.10999999987</v>
      </c>
      <c r="AO7479" s="14">
        <f>IF(tbl_LoanData[[#This Row],[Application Status]]="Approved",1,0)</f>
        <v>1</v>
      </c>
      <c r="AP7479" s="22" t="str">
        <f t="shared" ca="1" si="349"/>
        <v/>
      </c>
      <c r="AQ7479" s="22" t="str">
        <f t="shared" ca="1" si="350"/>
        <v/>
      </c>
    </row>
    <row r="7480" spans="1:43" ht="14.4" customHeight="1" x14ac:dyDescent="0.3">
      <c r="A7480" s="2" t="s">
        <v>13531</v>
      </c>
      <c r="B7480" s="2" t="s">
        <v>13532</v>
      </c>
      <c r="C7480" s="2" t="s">
        <v>368</v>
      </c>
      <c r="D7480" s="2" t="s">
        <v>204</v>
      </c>
      <c r="E7480" s="2" t="s">
        <v>406</v>
      </c>
      <c r="F7480" s="2">
        <v>57</v>
      </c>
      <c r="G7480" s="2" t="s">
        <v>83</v>
      </c>
      <c r="H7480" s="2" t="s">
        <v>224</v>
      </c>
      <c r="I7480" s="2" t="s">
        <v>54</v>
      </c>
      <c r="J7480" s="3">
        <v>46222</v>
      </c>
      <c r="K7480" s="3">
        <v>46227</v>
      </c>
      <c r="L7480" s="2" t="s">
        <v>36</v>
      </c>
      <c r="M7480" s="2" t="s">
        <v>104</v>
      </c>
      <c r="N7480" s="2" t="s">
        <v>105</v>
      </c>
      <c r="O7480" s="4">
        <v>1502000</v>
      </c>
      <c r="P7480" s="4">
        <v>352200</v>
      </c>
      <c r="Q7480" s="4">
        <v>1149800</v>
      </c>
      <c r="R7480" s="2">
        <v>24</v>
      </c>
      <c r="S7480" s="5">
        <v>9.69</v>
      </c>
      <c r="T7480" s="4">
        <v>57192.97</v>
      </c>
      <c r="U7480" s="2" t="s">
        <v>73</v>
      </c>
      <c r="V7480" s="2" t="s">
        <v>74</v>
      </c>
      <c r="W7480" s="4">
        <v>0</v>
      </c>
      <c r="X7480" s="4">
        <v>1372631.24</v>
      </c>
      <c r="Y7480" s="4">
        <v>1372631.24</v>
      </c>
      <c r="Z7480" s="2">
        <v>0</v>
      </c>
      <c r="AA7480" s="2" t="s">
        <v>56</v>
      </c>
      <c r="AB7480" s="2" t="s">
        <v>15736</v>
      </c>
      <c r="AC7480" s="2" t="s">
        <v>213</v>
      </c>
      <c r="AD7480" s="2" t="s">
        <v>76</v>
      </c>
      <c r="AE7480" s="5">
        <v>76.55</v>
      </c>
      <c r="AF7480" s="2">
        <v>0</v>
      </c>
      <c r="AG7480" s="2" t="s">
        <v>77</v>
      </c>
      <c r="AH7480" s="2">
        <v>5</v>
      </c>
      <c r="AI7480" s="6" t="str">
        <f t="shared" si="348"/>
        <v>55-64</v>
      </c>
      <c r="AJ7480" s="11">
        <f>YEAR(tbl_LoanData[[#This Row],[Application Date]])</f>
        <v>2026</v>
      </c>
      <c r="AK7480" s="11" t="str">
        <f>TEXT(tbl_LoanData[[#This Row],[Application Date]],"MMMM")</f>
        <v>July</v>
      </c>
      <c r="AL7480" s="12">
        <f>DATE(YEAR(tbl_LoanData[[#This Row],[Application Date]]),MONTH(tbl_LoanData[[#This Row],[Application Date]]),1)</f>
        <v>46204</v>
      </c>
      <c r="AM7480" s="14">
        <f ca="1">IF(AND(tbl_LoanData[[#This Row],[Application Date]]&gt;=EOMONTH(TODAY(),-1)+1,tbl_LoanData[[#This Row],[Application Date]]&lt;=TODAY()),tbl_LoanData[[#This Row],[Loan Amount]],0)</f>
        <v>0</v>
      </c>
      <c r="AN7480" s="14">
        <f>tbl_LoanData[[#This Row],[Amount Paid]]-(Q7480-X7480)</f>
        <v>222831.24</v>
      </c>
      <c r="AO7480" s="14">
        <f>IF(tbl_LoanData[[#This Row],[Application Status]]="Approved",1,0)</f>
        <v>1</v>
      </c>
      <c r="AP7480" s="22" t="str">
        <f t="shared" ca="1" si="349"/>
        <v/>
      </c>
      <c r="AQ7480" s="22" t="str">
        <f t="shared" ca="1" si="350"/>
        <v/>
      </c>
    </row>
    <row r="7481" spans="1:43" x14ac:dyDescent="0.3">
      <c r="A7481" s="2" t="s">
        <v>13553</v>
      </c>
      <c r="B7481" s="2" t="s">
        <v>13554</v>
      </c>
      <c r="C7481" s="2" t="s">
        <v>508</v>
      </c>
      <c r="D7481" s="2" t="s">
        <v>209</v>
      </c>
      <c r="E7481" s="2" t="s">
        <v>102</v>
      </c>
      <c r="F7481" s="2">
        <v>33</v>
      </c>
      <c r="G7481" s="2" t="s">
        <v>83</v>
      </c>
      <c r="H7481" s="2" t="s">
        <v>217</v>
      </c>
      <c r="I7481" s="2" t="s">
        <v>46</v>
      </c>
      <c r="J7481" s="3">
        <v>46229</v>
      </c>
      <c r="K7481" s="3">
        <v>46247</v>
      </c>
      <c r="L7481" s="2" t="s">
        <v>36</v>
      </c>
      <c r="M7481" s="2" t="s">
        <v>111</v>
      </c>
      <c r="N7481" s="2" t="s">
        <v>350</v>
      </c>
      <c r="O7481" s="4">
        <v>1680000</v>
      </c>
      <c r="P7481" s="4">
        <v>282400</v>
      </c>
      <c r="Q7481" s="4">
        <v>1397600</v>
      </c>
      <c r="R7481" s="2">
        <v>48</v>
      </c>
      <c r="S7481" s="5">
        <v>7.8</v>
      </c>
      <c r="T7481" s="4">
        <v>38201.07</v>
      </c>
      <c r="U7481" s="2" t="s">
        <v>73</v>
      </c>
      <c r="V7481" s="2" t="s">
        <v>74</v>
      </c>
      <c r="W7481" s="4">
        <v>0</v>
      </c>
      <c r="X7481" s="4">
        <v>1833651.2</v>
      </c>
      <c r="Y7481" s="4">
        <v>1833651.2</v>
      </c>
      <c r="Z7481" s="2">
        <v>0</v>
      </c>
      <c r="AA7481" s="2" t="s">
        <v>56</v>
      </c>
      <c r="AB7481" s="2" t="s">
        <v>15736</v>
      </c>
      <c r="AC7481" s="2" t="s">
        <v>138</v>
      </c>
      <c r="AD7481" s="2" t="s">
        <v>76</v>
      </c>
      <c r="AE7481" s="5">
        <v>83.19</v>
      </c>
      <c r="AF7481" s="2">
        <v>0</v>
      </c>
      <c r="AG7481" s="2" t="s">
        <v>77</v>
      </c>
      <c r="AH7481" s="2">
        <v>18</v>
      </c>
      <c r="AI7481" s="6" t="str">
        <f t="shared" si="348"/>
        <v>25-34</v>
      </c>
      <c r="AJ7481" s="11">
        <f>YEAR(tbl_LoanData[[#This Row],[Application Date]])</f>
        <v>2026</v>
      </c>
      <c r="AK7481" s="11" t="str">
        <f>TEXT(tbl_LoanData[[#This Row],[Application Date]],"MMMM")</f>
        <v>July</v>
      </c>
      <c r="AL7481" s="12">
        <f>DATE(YEAR(tbl_LoanData[[#This Row],[Application Date]]),MONTH(tbl_LoanData[[#This Row],[Application Date]]),1)</f>
        <v>46204</v>
      </c>
      <c r="AM7481" s="14">
        <f ca="1">IF(AND(tbl_LoanData[[#This Row],[Application Date]]&gt;=EOMONTH(TODAY(),-1)+1,tbl_LoanData[[#This Row],[Application Date]]&lt;=TODAY()),tbl_LoanData[[#This Row],[Loan Amount]],0)</f>
        <v>0</v>
      </c>
      <c r="AN7481" s="14">
        <f>tbl_LoanData[[#This Row],[Amount Paid]]-(Q7481-X7481)</f>
        <v>436051.19999999995</v>
      </c>
      <c r="AO7481" s="14">
        <f>IF(tbl_LoanData[[#This Row],[Application Status]]="Approved",1,0)</f>
        <v>1</v>
      </c>
      <c r="AP7481" s="22" t="str">
        <f t="shared" ca="1" si="349"/>
        <v/>
      </c>
      <c r="AQ7481" s="22" t="str">
        <f t="shared" ca="1" si="350"/>
        <v/>
      </c>
    </row>
    <row r="7482" spans="1:43" x14ac:dyDescent="0.3">
      <c r="A7482" s="2" t="s">
        <v>13711</v>
      </c>
      <c r="B7482" s="2" t="s">
        <v>13712</v>
      </c>
      <c r="C7482" s="2" t="s">
        <v>277</v>
      </c>
      <c r="D7482" s="2" t="s">
        <v>142</v>
      </c>
      <c r="E7482" s="2" t="s">
        <v>101</v>
      </c>
      <c r="F7482" s="2">
        <v>46</v>
      </c>
      <c r="G7482" s="2" t="s">
        <v>83</v>
      </c>
      <c r="H7482" s="2" t="s">
        <v>166</v>
      </c>
      <c r="I7482" s="2" t="s">
        <v>46</v>
      </c>
      <c r="J7482" s="3">
        <v>46220</v>
      </c>
      <c r="K7482" s="3">
        <v>46233</v>
      </c>
      <c r="L7482" s="2" t="s">
        <v>37</v>
      </c>
      <c r="M7482" s="2" t="s">
        <v>104</v>
      </c>
      <c r="N7482" s="2" t="s">
        <v>192</v>
      </c>
      <c r="O7482" s="4">
        <v>92000</v>
      </c>
      <c r="P7482" s="4">
        <v>27500</v>
      </c>
      <c r="Q7482" s="4">
        <v>64500</v>
      </c>
      <c r="R7482" s="2">
        <v>48</v>
      </c>
      <c r="S7482" s="5">
        <v>10.41</v>
      </c>
      <c r="T7482" s="4">
        <v>1903.29</v>
      </c>
      <c r="U7482" s="2" t="s">
        <v>73</v>
      </c>
      <c r="V7482" s="2" t="s">
        <v>74</v>
      </c>
      <c r="W7482" s="4">
        <v>0</v>
      </c>
      <c r="X7482" s="4">
        <v>91357.8</v>
      </c>
      <c r="Y7482" s="4">
        <v>91357.8</v>
      </c>
      <c r="Z7482" s="2">
        <v>0</v>
      </c>
      <c r="AA7482" s="2" t="s">
        <v>56</v>
      </c>
      <c r="AB7482" s="2" t="s">
        <v>15733</v>
      </c>
      <c r="AC7482" s="2" t="s">
        <v>87</v>
      </c>
      <c r="AD7482" s="2" t="s">
        <v>76</v>
      </c>
      <c r="AE7482" s="5">
        <v>70.11</v>
      </c>
      <c r="AF7482" s="2">
        <v>0</v>
      </c>
      <c r="AG7482" s="2" t="s">
        <v>77</v>
      </c>
      <c r="AH7482" s="2">
        <v>13</v>
      </c>
      <c r="AI7482" s="6" t="str">
        <f t="shared" si="348"/>
        <v>45-54</v>
      </c>
      <c r="AJ7482" s="11">
        <f>YEAR(tbl_LoanData[[#This Row],[Application Date]])</f>
        <v>2026</v>
      </c>
      <c r="AK7482" s="11" t="str">
        <f>TEXT(tbl_LoanData[[#This Row],[Application Date]],"MMMM")</f>
        <v>July</v>
      </c>
      <c r="AL7482" s="12">
        <f>DATE(YEAR(tbl_LoanData[[#This Row],[Application Date]]),MONTH(tbl_LoanData[[#This Row],[Application Date]]),1)</f>
        <v>46204</v>
      </c>
      <c r="AM7482" s="14">
        <f ca="1">IF(AND(tbl_LoanData[[#This Row],[Application Date]]&gt;=EOMONTH(TODAY(),-1)+1,tbl_LoanData[[#This Row],[Application Date]]&lt;=TODAY()),tbl_LoanData[[#This Row],[Loan Amount]],0)</f>
        <v>0</v>
      </c>
      <c r="AN7482" s="14">
        <f>tbl_LoanData[[#This Row],[Amount Paid]]-(Q7482-X7482)</f>
        <v>26857.800000000003</v>
      </c>
      <c r="AO7482" s="14">
        <f>IF(tbl_LoanData[[#This Row],[Application Status]]="Approved",1,0)</f>
        <v>1</v>
      </c>
      <c r="AP7482" s="22" t="str">
        <f t="shared" ca="1" si="349"/>
        <v/>
      </c>
      <c r="AQ7482" s="22" t="str">
        <f t="shared" ca="1" si="350"/>
        <v/>
      </c>
    </row>
    <row r="7483" spans="1:43" ht="14.4" customHeight="1" x14ac:dyDescent="0.3">
      <c r="A7483" s="2" t="s">
        <v>13727</v>
      </c>
      <c r="B7483" s="2" t="s">
        <v>13728</v>
      </c>
      <c r="C7483" s="2" t="s">
        <v>253</v>
      </c>
      <c r="D7483" s="2" t="s">
        <v>209</v>
      </c>
      <c r="E7483" s="2" t="s">
        <v>118</v>
      </c>
      <c r="F7483" s="2">
        <v>26</v>
      </c>
      <c r="G7483" s="2" t="s">
        <v>69</v>
      </c>
      <c r="H7483" s="2" t="s">
        <v>516</v>
      </c>
      <c r="I7483" s="2" t="s">
        <v>53</v>
      </c>
      <c r="J7483" s="3">
        <v>46225</v>
      </c>
      <c r="K7483" s="3">
        <v>46230</v>
      </c>
      <c r="L7483" s="2" t="s">
        <v>37</v>
      </c>
      <c r="M7483" s="2" t="s">
        <v>260</v>
      </c>
      <c r="N7483" s="2" t="s">
        <v>457</v>
      </c>
      <c r="O7483" s="4">
        <v>155000</v>
      </c>
      <c r="P7483" s="4">
        <v>33800</v>
      </c>
      <c r="Q7483" s="4">
        <v>121200</v>
      </c>
      <c r="R7483" s="2">
        <v>24</v>
      </c>
      <c r="S7483" s="5">
        <v>7.71</v>
      </c>
      <c r="T7483" s="4">
        <v>5828.71</v>
      </c>
      <c r="U7483" s="2" t="s">
        <v>73</v>
      </c>
      <c r="V7483" s="2" t="s">
        <v>74</v>
      </c>
      <c r="W7483" s="4">
        <v>0</v>
      </c>
      <c r="X7483" s="4">
        <v>139889.04</v>
      </c>
      <c r="Y7483" s="4">
        <v>139889.04</v>
      </c>
      <c r="Z7483" s="2">
        <v>0</v>
      </c>
      <c r="AA7483" s="2" t="s">
        <v>56</v>
      </c>
      <c r="AB7483" s="2" t="s">
        <v>15736</v>
      </c>
      <c r="AC7483" s="2" t="s">
        <v>138</v>
      </c>
      <c r="AD7483" s="2" t="s">
        <v>76</v>
      </c>
      <c r="AE7483" s="5">
        <v>78.19</v>
      </c>
      <c r="AF7483" s="2">
        <v>0</v>
      </c>
      <c r="AG7483" s="2" t="s">
        <v>77</v>
      </c>
      <c r="AH7483" s="2">
        <v>5</v>
      </c>
      <c r="AI7483" s="6" t="str">
        <f t="shared" si="348"/>
        <v>25-34</v>
      </c>
      <c r="AJ7483" s="11">
        <f>YEAR(tbl_LoanData[[#This Row],[Application Date]])</f>
        <v>2026</v>
      </c>
      <c r="AK7483" s="11" t="str">
        <f>TEXT(tbl_LoanData[[#This Row],[Application Date]],"MMMM")</f>
        <v>July</v>
      </c>
      <c r="AL7483" s="12">
        <f>DATE(YEAR(tbl_LoanData[[#This Row],[Application Date]]),MONTH(tbl_LoanData[[#This Row],[Application Date]]),1)</f>
        <v>46204</v>
      </c>
      <c r="AM7483" s="14">
        <f ca="1">IF(AND(tbl_LoanData[[#This Row],[Application Date]]&gt;=EOMONTH(TODAY(),-1)+1,tbl_LoanData[[#This Row],[Application Date]]&lt;=TODAY()),tbl_LoanData[[#This Row],[Loan Amount]],0)</f>
        <v>0</v>
      </c>
      <c r="AN7483" s="14">
        <f>tbl_LoanData[[#This Row],[Amount Paid]]-(Q7483-X7483)</f>
        <v>18689.040000000008</v>
      </c>
      <c r="AO7483" s="14">
        <f>IF(tbl_LoanData[[#This Row],[Application Status]]="Approved",1,0)</f>
        <v>1</v>
      </c>
      <c r="AP7483" s="22" t="str">
        <f t="shared" ca="1" si="349"/>
        <v/>
      </c>
      <c r="AQ7483" s="22" t="str">
        <f t="shared" ca="1" si="350"/>
        <v/>
      </c>
    </row>
    <row r="7484" spans="1:43" ht="14.4" customHeight="1" x14ac:dyDescent="0.3">
      <c r="A7484" s="2" t="s">
        <v>13733</v>
      </c>
      <c r="B7484" s="2" t="s">
        <v>13734</v>
      </c>
      <c r="C7484" s="2" t="s">
        <v>444</v>
      </c>
      <c r="D7484" s="2" t="s">
        <v>82</v>
      </c>
      <c r="E7484" s="2" t="s">
        <v>209</v>
      </c>
      <c r="F7484" s="2">
        <v>52</v>
      </c>
      <c r="G7484" s="2" t="s">
        <v>69</v>
      </c>
      <c r="H7484" s="2" t="s">
        <v>269</v>
      </c>
      <c r="I7484" s="2" t="s">
        <v>46</v>
      </c>
      <c r="J7484" s="3">
        <v>46221</v>
      </c>
      <c r="K7484" s="3"/>
      <c r="L7484" s="2" t="s">
        <v>36</v>
      </c>
      <c r="M7484" s="2" t="s">
        <v>71</v>
      </c>
      <c r="N7484" s="2" t="s">
        <v>162</v>
      </c>
      <c r="O7484" s="4">
        <v>1786000</v>
      </c>
      <c r="P7484" s="4">
        <v>550700</v>
      </c>
      <c r="Q7484" s="4">
        <v>1235300</v>
      </c>
      <c r="R7484" s="2">
        <v>36</v>
      </c>
      <c r="S7484" s="5">
        <v>12.63</v>
      </c>
      <c r="T7484" s="4">
        <v>47315.42</v>
      </c>
      <c r="U7484" s="2" t="s">
        <v>96</v>
      </c>
      <c r="V7484" s="2" t="s">
        <v>97</v>
      </c>
      <c r="W7484" s="4">
        <v>0</v>
      </c>
      <c r="X7484" s="4">
        <v>0</v>
      </c>
      <c r="Y7484" s="4">
        <v>1703355.17</v>
      </c>
      <c r="Z7484" s="2">
        <v>0</v>
      </c>
      <c r="AA7484" s="2" t="s">
        <v>97</v>
      </c>
      <c r="AB7484" s="2" t="s">
        <v>15735</v>
      </c>
      <c r="AC7484" s="2" t="s">
        <v>129</v>
      </c>
      <c r="AD7484" s="2" t="s">
        <v>76</v>
      </c>
      <c r="AE7484" s="5">
        <v>69.17</v>
      </c>
      <c r="AF7484" s="2">
        <v>0</v>
      </c>
      <c r="AG7484" s="2" t="s">
        <v>97</v>
      </c>
      <c r="AH7484" s="2"/>
      <c r="AI7484" s="6" t="str">
        <f t="shared" si="348"/>
        <v>45-54</v>
      </c>
      <c r="AJ7484" s="11">
        <f>YEAR(tbl_LoanData[[#This Row],[Application Date]])</f>
        <v>2026</v>
      </c>
      <c r="AK7484" s="11" t="str">
        <f>TEXT(tbl_LoanData[[#This Row],[Application Date]],"MMMM")</f>
        <v>July</v>
      </c>
      <c r="AL7484" s="12">
        <f>DATE(YEAR(tbl_LoanData[[#This Row],[Application Date]]),MONTH(tbl_LoanData[[#This Row],[Application Date]]),1)</f>
        <v>46204</v>
      </c>
      <c r="AM7484" s="14">
        <f ca="1">IF(AND(tbl_LoanData[[#This Row],[Application Date]]&gt;=EOMONTH(TODAY(),-1)+1,tbl_LoanData[[#This Row],[Application Date]]&lt;=TODAY()),tbl_LoanData[[#This Row],[Loan Amount]],0)</f>
        <v>0</v>
      </c>
      <c r="AN7484" s="14">
        <f>tbl_LoanData[[#This Row],[Amount Paid]]-(Q7484-X7484)</f>
        <v>-1235300</v>
      </c>
      <c r="AO7484" s="14">
        <f>IF(tbl_LoanData[[#This Row],[Application Status]]="Approved",1,0)</f>
        <v>0</v>
      </c>
      <c r="AP7484" s="22" t="str">
        <f t="shared" ca="1" si="349"/>
        <v/>
      </c>
      <c r="AQ7484" s="22" t="str">
        <f t="shared" ca="1" si="350"/>
        <v/>
      </c>
    </row>
    <row r="7485" spans="1:43" x14ac:dyDescent="0.3">
      <c r="A7485" s="2" t="s">
        <v>13809</v>
      </c>
      <c r="B7485" s="2" t="s">
        <v>13810</v>
      </c>
      <c r="C7485" s="2" t="s">
        <v>223</v>
      </c>
      <c r="D7485" s="2" t="s">
        <v>134</v>
      </c>
      <c r="E7485" s="2" t="s">
        <v>161</v>
      </c>
      <c r="F7485" s="2">
        <v>26</v>
      </c>
      <c r="G7485" s="2" t="s">
        <v>69</v>
      </c>
      <c r="H7485" s="2" t="s">
        <v>211</v>
      </c>
      <c r="I7485" s="2" t="s">
        <v>50</v>
      </c>
      <c r="J7485" s="3">
        <v>46220</v>
      </c>
      <c r="K7485" s="3">
        <v>46226</v>
      </c>
      <c r="L7485" s="2" t="s">
        <v>40</v>
      </c>
      <c r="M7485" s="2" t="s">
        <v>71</v>
      </c>
      <c r="N7485" s="2" t="s">
        <v>137</v>
      </c>
      <c r="O7485" s="4">
        <v>1151000</v>
      </c>
      <c r="P7485" s="4">
        <v>286900</v>
      </c>
      <c r="Q7485" s="4">
        <v>864100</v>
      </c>
      <c r="R7485" s="2">
        <v>24</v>
      </c>
      <c r="S7485" s="5">
        <v>13.73</v>
      </c>
      <c r="T7485" s="4">
        <v>45890.91</v>
      </c>
      <c r="U7485" s="2" t="s">
        <v>73</v>
      </c>
      <c r="V7485" s="2" t="s">
        <v>74</v>
      </c>
      <c r="W7485" s="4">
        <v>0</v>
      </c>
      <c r="X7485" s="4">
        <v>1101381.8600000001</v>
      </c>
      <c r="Y7485" s="4">
        <v>1101381.8600000001</v>
      </c>
      <c r="Z7485" s="2">
        <v>0</v>
      </c>
      <c r="AA7485" s="2" t="s">
        <v>56</v>
      </c>
      <c r="AB7485" s="2" t="s">
        <v>15729</v>
      </c>
      <c r="AC7485" s="2" t="s">
        <v>138</v>
      </c>
      <c r="AD7485" s="2" t="s">
        <v>76</v>
      </c>
      <c r="AE7485" s="5">
        <v>75.069999999999993</v>
      </c>
      <c r="AF7485" s="2">
        <v>0</v>
      </c>
      <c r="AG7485" s="2" t="s">
        <v>77</v>
      </c>
      <c r="AH7485" s="2">
        <v>6</v>
      </c>
      <c r="AI7485" s="6" t="str">
        <f t="shared" si="348"/>
        <v>25-34</v>
      </c>
      <c r="AJ7485" s="11">
        <f>YEAR(tbl_LoanData[[#This Row],[Application Date]])</f>
        <v>2026</v>
      </c>
      <c r="AK7485" s="11" t="str">
        <f>TEXT(tbl_LoanData[[#This Row],[Application Date]],"MMMM")</f>
        <v>July</v>
      </c>
      <c r="AL7485" s="12">
        <f>DATE(YEAR(tbl_LoanData[[#This Row],[Application Date]]),MONTH(tbl_LoanData[[#This Row],[Application Date]]),1)</f>
        <v>46204</v>
      </c>
      <c r="AM7485" s="14">
        <f ca="1">IF(AND(tbl_LoanData[[#This Row],[Application Date]]&gt;=EOMONTH(TODAY(),-1)+1,tbl_LoanData[[#This Row],[Application Date]]&lt;=TODAY()),tbl_LoanData[[#This Row],[Loan Amount]],0)</f>
        <v>0</v>
      </c>
      <c r="AN7485" s="14">
        <f>tbl_LoanData[[#This Row],[Amount Paid]]-(Q7485-X7485)</f>
        <v>237281.8600000001</v>
      </c>
      <c r="AO7485" s="14">
        <f>IF(tbl_LoanData[[#This Row],[Application Status]]="Approved",1,0)</f>
        <v>1</v>
      </c>
      <c r="AP7485" s="22" t="str">
        <f t="shared" ca="1" si="349"/>
        <v/>
      </c>
      <c r="AQ7485" s="22" t="str">
        <f t="shared" ca="1" si="350"/>
        <v/>
      </c>
    </row>
    <row r="7486" spans="1:43" ht="14.4" customHeight="1" x14ac:dyDescent="0.3">
      <c r="A7486" s="2" t="s">
        <v>13895</v>
      </c>
      <c r="B7486" s="2" t="s">
        <v>13896</v>
      </c>
      <c r="C7486" s="2" t="s">
        <v>390</v>
      </c>
      <c r="D7486" s="2" t="s">
        <v>209</v>
      </c>
      <c r="E7486" s="2" t="s">
        <v>68</v>
      </c>
      <c r="F7486" s="2">
        <v>60</v>
      </c>
      <c r="G7486" s="2" t="s">
        <v>83</v>
      </c>
      <c r="H7486" s="2" t="s">
        <v>166</v>
      </c>
      <c r="I7486" s="2" t="s">
        <v>46</v>
      </c>
      <c r="J7486" s="3">
        <v>46230</v>
      </c>
      <c r="K7486" s="3">
        <v>46247</v>
      </c>
      <c r="L7486" s="2" t="s">
        <v>37</v>
      </c>
      <c r="M7486" s="2" t="s">
        <v>199</v>
      </c>
      <c r="N7486" s="2" t="s">
        <v>200</v>
      </c>
      <c r="O7486" s="4">
        <v>137000</v>
      </c>
      <c r="P7486" s="4">
        <v>50600</v>
      </c>
      <c r="Q7486" s="4">
        <v>86400</v>
      </c>
      <c r="R7486" s="2">
        <v>36</v>
      </c>
      <c r="S7486" s="5">
        <v>14.19</v>
      </c>
      <c r="T7486" s="4">
        <v>3421.68</v>
      </c>
      <c r="U7486" s="2" t="s">
        <v>73</v>
      </c>
      <c r="V7486" s="2" t="s">
        <v>74</v>
      </c>
      <c r="W7486" s="4">
        <v>0</v>
      </c>
      <c r="X7486" s="4">
        <v>123180.48</v>
      </c>
      <c r="Y7486" s="4">
        <v>123180.48</v>
      </c>
      <c r="Z7486" s="2">
        <v>0</v>
      </c>
      <c r="AA7486" s="2" t="s">
        <v>56</v>
      </c>
      <c r="AB7486" s="2" t="s">
        <v>15730</v>
      </c>
      <c r="AC7486" s="2" t="s">
        <v>129</v>
      </c>
      <c r="AD7486" s="2" t="s">
        <v>76</v>
      </c>
      <c r="AE7486" s="5">
        <v>63.07</v>
      </c>
      <c r="AF7486" s="2">
        <v>0</v>
      </c>
      <c r="AG7486" s="2" t="s">
        <v>77</v>
      </c>
      <c r="AH7486" s="2">
        <v>17</v>
      </c>
      <c r="AI7486" s="6" t="str">
        <f t="shared" si="348"/>
        <v>55-64</v>
      </c>
      <c r="AJ7486" s="11">
        <f>YEAR(tbl_LoanData[[#This Row],[Application Date]])</f>
        <v>2026</v>
      </c>
      <c r="AK7486" s="11" t="str">
        <f>TEXT(tbl_LoanData[[#This Row],[Application Date]],"MMMM")</f>
        <v>July</v>
      </c>
      <c r="AL7486" s="12">
        <f>DATE(YEAR(tbl_LoanData[[#This Row],[Application Date]]),MONTH(tbl_LoanData[[#This Row],[Application Date]]),1)</f>
        <v>46204</v>
      </c>
      <c r="AM7486" s="14">
        <f ca="1">IF(AND(tbl_LoanData[[#This Row],[Application Date]]&gt;=EOMONTH(TODAY(),-1)+1,tbl_LoanData[[#This Row],[Application Date]]&lt;=TODAY()),tbl_LoanData[[#This Row],[Loan Amount]],0)</f>
        <v>0</v>
      </c>
      <c r="AN7486" s="14">
        <f>tbl_LoanData[[#This Row],[Amount Paid]]-(Q7486-X7486)</f>
        <v>36780.479999999996</v>
      </c>
      <c r="AO7486" s="14">
        <f>IF(tbl_LoanData[[#This Row],[Application Status]]="Approved",1,0)</f>
        <v>1</v>
      </c>
      <c r="AP7486" s="22" t="str">
        <f t="shared" ca="1" si="349"/>
        <v/>
      </c>
      <c r="AQ7486" s="22" t="str">
        <f t="shared" ca="1" si="350"/>
        <v/>
      </c>
    </row>
    <row r="7487" spans="1:43" ht="14.4" customHeight="1" x14ac:dyDescent="0.3">
      <c r="A7487" s="2" t="s">
        <v>13967</v>
      </c>
      <c r="B7487" s="2" t="s">
        <v>13968</v>
      </c>
      <c r="C7487" s="2" t="s">
        <v>560</v>
      </c>
      <c r="D7487" s="2" t="s">
        <v>204</v>
      </c>
      <c r="E7487" s="2" t="s">
        <v>125</v>
      </c>
      <c r="F7487" s="2">
        <v>51</v>
      </c>
      <c r="G7487" s="2" t="s">
        <v>69</v>
      </c>
      <c r="H7487" s="2" t="s">
        <v>224</v>
      </c>
      <c r="I7487" s="2" t="s">
        <v>54</v>
      </c>
      <c r="J7487" s="3">
        <v>46209</v>
      </c>
      <c r="K7487" s="3"/>
      <c r="L7487" s="2" t="s">
        <v>40</v>
      </c>
      <c r="M7487" s="2" t="s">
        <v>157</v>
      </c>
      <c r="N7487" s="2" t="s">
        <v>328</v>
      </c>
      <c r="O7487" s="4">
        <v>1009000</v>
      </c>
      <c r="P7487" s="4">
        <v>276500</v>
      </c>
      <c r="Q7487" s="4">
        <v>732500</v>
      </c>
      <c r="R7487" s="2">
        <v>24</v>
      </c>
      <c r="S7487" s="5">
        <v>13.62</v>
      </c>
      <c r="T7487" s="4">
        <v>38834.71</v>
      </c>
      <c r="U7487" s="2" t="s">
        <v>96</v>
      </c>
      <c r="V7487" s="2" t="s">
        <v>97</v>
      </c>
      <c r="W7487" s="4">
        <v>0</v>
      </c>
      <c r="X7487" s="4">
        <v>0</v>
      </c>
      <c r="Y7487" s="4">
        <v>932033</v>
      </c>
      <c r="Z7487" s="2">
        <v>0</v>
      </c>
      <c r="AA7487" s="2" t="s">
        <v>97</v>
      </c>
      <c r="AB7487" s="2" t="s">
        <v>15735</v>
      </c>
      <c r="AC7487" s="2" t="s">
        <v>360</v>
      </c>
      <c r="AD7487" s="2" t="s">
        <v>76</v>
      </c>
      <c r="AE7487" s="5">
        <v>72.599999999999994</v>
      </c>
      <c r="AF7487" s="2">
        <v>0</v>
      </c>
      <c r="AG7487" s="2" t="s">
        <v>97</v>
      </c>
      <c r="AH7487" s="2"/>
      <c r="AI7487" s="6" t="str">
        <f t="shared" si="348"/>
        <v>45-54</v>
      </c>
      <c r="AJ7487" s="11">
        <f>YEAR(tbl_LoanData[[#This Row],[Application Date]])</f>
        <v>2026</v>
      </c>
      <c r="AK7487" s="11" t="str">
        <f>TEXT(tbl_LoanData[[#This Row],[Application Date]],"MMMM")</f>
        <v>July</v>
      </c>
      <c r="AL7487" s="12">
        <f>DATE(YEAR(tbl_LoanData[[#This Row],[Application Date]]),MONTH(tbl_LoanData[[#This Row],[Application Date]]),1)</f>
        <v>46204</v>
      </c>
      <c r="AM7487" s="14">
        <f ca="1">IF(AND(tbl_LoanData[[#This Row],[Application Date]]&gt;=EOMONTH(TODAY(),-1)+1,tbl_LoanData[[#This Row],[Application Date]]&lt;=TODAY()),tbl_LoanData[[#This Row],[Loan Amount]],0)</f>
        <v>0</v>
      </c>
      <c r="AN7487" s="14">
        <f>tbl_LoanData[[#This Row],[Amount Paid]]-(Q7487-X7487)</f>
        <v>-732500</v>
      </c>
      <c r="AO7487" s="14">
        <f>IF(tbl_LoanData[[#This Row],[Application Status]]="Approved",1,0)</f>
        <v>0</v>
      </c>
      <c r="AP7487" s="22" t="str">
        <f t="shared" ca="1" si="349"/>
        <v/>
      </c>
      <c r="AQ7487" s="22" t="str">
        <f t="shared" ca="1" si="350"/>
        <v/>
      </c>
    </row>
    <row r="7488" spans="1:43" ht="14.4" customHeight="1" x14ac:dyDescent="0.3">
      <c r="A7488" s="2" t="s">
        <v>14263</v>
      </c>
      <c r="B7488" s="2" t="s">
        <v>14264</v>
      </c>
      <c r="C7488" s="2" t="s">
        <v>335</v>
      </c>
      <c r="D7488" s="2" t="s">
        <v>209</v>
      </c>
      <c r="E7488" s="2" t="s">
        <v>465</v>
      </c>
      <c r="F7488" s="2">
        <v>48</v>
      </c>
      <c r="G7488" s="2" t="s">
        <v>83</v>
      </c>
      <c r="H7488" s="2" t="s">
        <v>543</v>
      </c>
      <c r="I7488" s="2" t="s">
        <v>45</v>
      </c>
      <c r="J7488" s="3">
        <v>46220</v>
      </c>
      <c r="K7488" s="3">
        <v>46229</v>
      </c>
      <c r="L7488" s="2" t="s">
        <v>36</v>
      </c>
      <c r="M7488" s="2" t="s">
        <v>104</v>
      </c>
      <c r="N7488" s="2" t="s">
        <v>592</v>
      </c>
      <c r="O7488" s="4">
        <v>1091000</v>
      </c>
      <c r="P7488" s="4">
        <v>149800</v>
      </c>
      <c r="Q7488" s="4">
        <v>941200</v>
      </c>
      <c r="R7488" s="2">
        <v>48</v>
      </c>
      <c r="S7488" s="5">
        <v>9.6</v>
      </c>
      <c r="T7488" s="4">
        <v>27137.93</v>
      </c>
      <c r="U7488" s="2" t="s">
        <v>73</v>
      </c>
      <c r="V7488" s="2" t="s">
        <v>74</v>
      </c>
      <c r="W7488" s="4">
        <v>0</v>
      </c>
      <c r="X7488" s="4">
        <v>1302620.8</v>
      </c>
      <c r="Y7488" s="4">
        <v>1302620.8</v>
      </c>
      <c r="Z7488" s="2">
        <v>0</v>
      </c>
      <c r="AA7488" s="2" t="s">
        <v>56</v>
      </c>
      <c r="AB7488" s="2" t="s">
        <v>15735</v>
      </c>
      <c r="AC7488" s="2" t="s">
        <v>360</v>
      </c>
      <c r="AD7488" s="2" t="s">
        <v>76</v>
      </c>
      <c r="AE7488" s="5">
        <v>86.27</v>
      </c>
      <c r="AF7488" s="2">
        <v>0</v>
      </c>
      <c r="AG7488" s="2" t="s">
        <v>77</v>
      </c>
      <c r="AH7488" s="2">
        <v>9</v>
      </c>
      <c r="AI7488" s="6" t="str">
        <f t="shared" si="348"/>
        <v>45-54</v>
      </c>
      <c r="AJ7488" s="11">
        <f>YEAR(tbl_LoanData[[#This Row],[Application Date]])</f>
        <v>2026</v>
      </c>
      <c r="AK7488" s="11" t="str">
        <f>TEXT(tbl_LoanData[[#This Row],[Application Date]],"MMMM")</f>
        <v>July</v>
      </c>
      <c r="AL7488" s="12">
        <f>DATE(YEAR(tbl_LoanData[[#This Row],[Application Date]]),MONTH(tbl_LoanData[[#This Row],[Application Date]]),1)</f>
        <v>46204</v>
      </c>
      <c r="AM7488" s="14">
        <f ca="1">IF(AND(tbl_LoanData[[#This Row],[Application Date]]&gt;=EOMONTH(TODAY(),-1)+1,tbl_LoanData[[#This Row],[Application Date]]&lt;=TODAY()),tbl_LoanData[[#This Row],[Loan Amount]],0)</f>
        <v>0</v>
      </c>
      <c r="AN7488" s="14">
        <f>tbl_LoanData[[#This Row],[Amount Paid]]-(Q7488-X7488)</f>
        <v>361420.80000000005</v>
      </c>
      <c r="AO7488" s="14">
        <f>IF(tbl_LoanData[[#This Row],[Application Status]]="Approved",1,0)</f>
        <v>1</v>
      </c>
      <c r="AP7488" s="22" t="str">
        <f t="shared" ca="1" si="349"/>
        <v/>
      </c>
      <c r="AQ7488" s="22" t="str">
        <f t="shared" ca="1" si="350"/>
        <v/>
      </c>
    </row>
    <row r="7489" spans="1:43" ht="14.4" customHeight="1" x14ac:dyDescent="0.3">
      <c r="A7489" s="2" t="s">
        <v>14267</v>
      </c>
      <c r="B7489" s="2" t="s">
        <v>14268</v>
      </c>
      <c r="C7489" s="2" t="s">
        <v>220</v>
      </c>
      <c r="D7489" s="2" t="s">
        <v>142</v>
      </c>
      <c r="E7489" s="2" t="s">
        <v>210</v>
      </c>
      <c r="F7489" s="2">
        <v>46</v>
      </c>
      <c r="G7489" s="2" t="s">
        <v>69</v>
      </c>
      <c r="H7489" s="2" t="s">
        <v>103</v>
      </c>
      <c r="I7489" s="2" t="s">
        <v>43</v>
      </c>
      <c r="J7489" s="3">
        <v>46210</v>
      </c>
      <c r="K7489" s="3">
        <v>46218</v>
      </c>
      <c r="L7489" s="2" t="s">
        <v>37</v>
      </c>
      <c r="M7489" s="2" t="s">
        <v>260</v>
      </c>
      <c r="N7489" s="2" t="s">
        <v>457</v>
      </c>
      <c r="O7489" s="4">
        <v>137000</v>
      </c>
      <c r="P7489" s="4">
        <v>25400</v>
      </c>
      <c r="Q7489" s="4">
        <v>111600</v>
      </c>
      <c r="R7489" s="2">
        <v>18</v>
      </c>
      <c r="S7489" s="5">
        <v>10.87</v>
      </c>
      <c r="T7489" s="4">
        <v>7210.91</v>
      </c>
      <c r="U7489" s="2" t="s">
        <v>73</v>
      </c>
      <c r="V7489" s="2" t="s">
        <v>74</v>
      </c>
      <c r="W7489" s="4">
        <v>0</v>
      </c>
      <c r="X7489" s="4">
        <v>129796.38</v>
      </c>
      <c r="Y7489" s="4">
        <v>129796.38</v>
      </c>
      <c r="Z7489" s="2">
        <v>29</v>
      </c>
      <c r="AA7489" s="2" t="s">
        <v>57</v>
      </c>
      <c r="AB7489" s="2" t="s">
        <v>15728</v>
      </c>
      <c r="AC7489" s="2" t="s">
        <v>121</v>
      </c>
      <c r="AD7489" s="2" t="s">
        <v>76</v>
      </c>
      <c r="AE7489" s="5">
        <v>81.459999999999994</v>
      </c>
      <c r="AF7489" s="2">
        <v>1</v>
      </c>
      <c r="AG7489" s="2" t="s">
        <v>77</v>
      </c>
      <c r="AH7489" s="2">
        <v>8</v>
      </c>
      <c r="AI7489" s="6" t="str">
        <f t="shared" si="348"/>
        <v>45-54</v>
      </c>
      <c r="AJ7489" s="11">
        <f>YEAR(tbl_LoanData[[#This Row],[Application Date]])</f>
        <v>2026</v>
      </c>
      <c r="AK7489" s="11" t="str">
        <f>TEXT(tbl_LoanData[[#This Row],[Application Date]],"MMMM")</f>
        <v>July</v>
      </c>
      <c r="AL7489" s="12">
        <f>DATE(YEAR(tbl_LoanData[[#This Row],[Application Date]]),MONTH(tbl_LoanData[[#This Row],[Application Date]]),1)</f>
        <v>46204</v>
      </c>
      <c r="AM7489" s="14">
        <f ca="1">IF(AND(tbl_LoanData[[#This Row],[Application Date]]&gt;=EOMONTH(TODAY(),-1)+1,tbl_LoanData[[#This Row],[Application Date]]&lt;=TODAY()),tbl_LoanData[[#This Row],[Loan Amount]],0)</f>
        <v>0</v>
      </c>
      <c r="AN7489" s="14">
        <f>tbl_LoanData[[#This Row],[Amount Paid]]-(Q7489-X7489)</f>
        <v>18196.380000000005</v>
      </c>
      <c r="AO7489" s="14">
        <f>IF(tbl_LoanData[[#This Row],[Application Status]]="Approved",1,0)</f>
        <v>1</v>
      </c>
      <c r="AP7489" s="22" t="str">
        <f t="shared" ca="1" si="349"/>
        <v/>
      </c>
      <c r="AQ7489" s="22" t="str">
        <f t="shared" ca="1" si="350"/>
        <v/>
      </c>
    </row>
    <row r="7490" spans="1:43" ht="14.4" customHeight="1" x14ac:dyDescent="0.3">
      <c r="A7490" s="2" t="s">
        <v>14381</v>
      </c>
      <c r="B7490" s="2" t="s">
        <v>14382</v>
      </c>
      <c r="C7490" s="2" t="s">
        <v>343</v>
      </c>
      <c r="D7490" s="2" t="s">
        <v>182</v>
      </c>
      <c r="E7490" s="2" t="s">
        <v>540</v>
      </c>
      <c r="F7490" s="2">
        <v>41</v>
      </c>
      <c r="G7490" s="2" t="s">
        <v>69</v>
      </c>
      <c r="H7490" s="2" t="s">
        <v>543</v>
      </c>
      <c r="I7490" s="2" t="s">
        <v>45</v>
      </c>
      <c r="J7490" s="3">
        <v>46220</v>
      </c>
      <c r="K7490" s="3">
        <v>46238</v>
      </c>
      <c r="L7490" s="2" t="s">
        <v>39</v>
      </c>
      <c r="M7490" s="2" t="s">
        <v>167</v>
      </c>
      <c r="N7490" s="2" t="s">
        <v>491</v>
      </c>
      <c r="O7490" s="4">
        <v>2113000</v>
      </c>
      <c r="P7490" s="4">
        <v>759000</v>
      </c>
      <c r="Q7490" s="4">
        <v>1354000</v>
      </c>
      <c r="R7490" s="2">
        <v>48</v>
      </c>
      <c r="S7490" s="5">
        <v>12.35</v>
      </c>
      <c r="T7490" s="4">
        <v>42143.25</v>
      </c>
      <c r="U7490" s="2" t="s">
        <v>73</v>
      </c>
      <c r="V7490" s="2" t="s">
        <v>74</v>
      </c>
      <c r="W7490" s="4">
        <v>0</v>
      </c>
      <c r="X7490" s="4">
        <v>2022876</v>
      </c>
      <c r="Y7490" s="4">
        <v>2022876</v>
      </c>
      <c r="Z7490" s="2">
        <v>0</v>
      </c>
      <c r="AA7490" s="2" t="s">
        <v>56</v>
      </c>
      <c r="AB7490" s="2" t="s">
        <v>15735</v>
      </c>
      <c r="AC7490" s="2" t="s">
        <v>106</v>
      </c>
      <c r="AD7490" s="2" t="s">
        <v>76</v>
      </c>
      <c r="AE7490" s="5">
        <v>64.08</v>
      </c>
      <c r="AF7490" s="2">
        <v>0</v>
      </c>
      <c r="AG7490" s="2" t="s">
        <v>77</v>
      </c>
      <c r="AH7490" s="2">
        <v>18</v>
      </c>
      <c r="AI7490" s="6" t="str">
        <f t="shared" ref="AI7490:AI7553" si="351">IF(F7490&lt;25,"18-24",IF(F7490&lt;35,"25-34",IF(F7490&lt;45,"35-44",IF(F7490&lt;55,"45-54",IF(F7490&lt;65,"55-64","65+")))))</f>
        <v>35-44</v>
      </c>
      <c r="AJ7490" s="11">
        <f>YEAR(tbl_LoanData[[#This Row],[Application Date]])</f>
        <v>2026</v>
      </c>
      <c r="AK7490" s="11" t="str">
        <f>TEXT(tbl_LoanData[[#This Row],[Application Date]],"MMMM")</f>
        <v>July</v>
      </c>
      <c r="AL7490" s="12">
        <f>DATE(YEAR(tbl_LoanData[[#This Row],[Application Date]]),MONTH(tbl_LoanData[[#This Row],[Application Date]]),1)</f>
        <v>46204</v>
      </c>
      <c r="AM7490" s="14">
        <f ca="1">IF(AND(tbl_LoanData[[#This Row],[Application Date]]&gt;=EOMONTH(TODAY(),-1)+1,tbl_LoanData[[#This Row],[Application Date]]&lt;=TODAY()),tbl_LoanData[[#This Row],[Loan Amount]],0)</f>
        <v>0</v>
      </c>
      <c r="AN7490" s="14">
        <f>tbl_LoanData[[#This Row],[Amount Paid]]-(Q7490-X7490)</f>
        <v>668876</v>
      </c>
      <c r="AO7490" s="14">
        <f>IF(tbl_LoanData[[#This Row],[Application Status]]="Approved",1,0)</f>
        <v>1</v>
      </c>
      <c r="AP7490" s="22" t="str">
        <f t="shared" ref="AP7490:AP7553" ca="1" si="352">IF(AND(J7490&gt;=DATE(YEAR(TODAY()),MONTH(TODAY()),1),J7490&lt;=TODAY()),"Current MTD",IF(AND(J7490&gt;=EOMONTH(TODAY(),-2)+1,J7490&lt;=EOMONTH(TODAY(),-1)),"Previous MTD",""))</f>
        <v/>
      </c>
      <c r="AQ7490" s="22" t="str">
        <f t="shared" ref="AQ7490:AQ7553" ca="1" si="353">IF(AND(J7490&gt;=DATE(YEAR(TODAY()),MONTH(TODAY()),1),J7490&lt;=TODAY()),TEXT(DATE(YEAR(TODAY()),MONTH(TODAY()),1),"mmm d")&amp;"–"&amp;DAY(TODAY()),IF(AND(J7490&gt;=EOMONTH(TODAY(),-2)+1,J7490&lt;=EOMONTH(TODAY(),-1)),""&amp;TEXT(EOMONTH(TODAY(),-2)+1,"mmm d")&amp;"–"&amp;DAY(TODAY()),""))</f>
        <v/>
      </c>
    </row>
    <row r="7491" spans="1:43" ht="14.4" customHeight="1" x14ac:dyDescent="0.3">
      <c r="A7491" s="2" t="s">
        <v>14435</v>
      </c>
      <c r="B7491" s="2" t="s">
        <v>14436</v>
      </c>
      <c r="C7491" s="2" t="s">
        <v>508</v>
      </c>
      <c r="D7491" s="2" t="s">
        <v>101</v>
      </c>
      <c r="E7491" s="2" t="s">
        <v>182</v>
      </c>
      <c r="F7491" s="2">
        <v>36</v>
      </c>
      <c r="G7491" s="2" t="s">
        <v>83</v>
      </c>
      <c r="H7491" s="2" t="s">
        <v>84</v>
      </c>
      <c r="I7491" s="2" t="s">
        <v>45</v>
      </c>
      <c r="J7491" s="3">
        <v>46216</v>
      </c>
      <c r="K7491" s="3"/>
      <c r="L7491" s="2" t="s">
        <v>41</v>
      </c>
      <c r="M7491" s="2" t="s">
        <v>144</v>
      </c>
      <c r="N7491" s="2" t="s">
        <v>145</v>
      </c>
      <c r="O7491" s="4">
        <v>1982000</v>
      </c>
      <c r="P7491" s="4">
        <v>213800</v>
      </c>
      <c r="Q7491" s="4">
        <v>1768200</v>
      </c>
      <c r="R7491" s="2">
        <v>48</v>
      </c>
      <c r="S7491" s="5">
        <v>10.36</v>
      </c>
      <c r="T7491" s="4">
        <v>52102.96</v>
      </c>
      <c r="U7491" s="2" t="s">
        <v>96</v>
      </c>
      <c r="V7491" s="2" t="s">
        <v>97</v>
      </c>
      <c r="W7491" s="4">
        <v>0</v>
      </c>
      <c r="X7491" s="4">
        <v>0</v>
      </c>
      <c r="Y7491" s="4">
        <v>2500942.08</v>
      </c>
      <c r="Z7491" s="2">
        <v>0</v>
      </c>
      <c r="AA7491" s="2" t="s">
        <v>97</v>
      </c>
      <c r="AB7491" s="2" t="s">
        <v>15735</v>
      </c>
      <c r="AC7491" s="2" t="s">
        <v>213</v>
      </c>
      <c r="AD7491" s="2" t="s">
        <v>76</v>
      </c>
      <c r="AE7491" s="5">
        <v>89.21</v>
      </c>
      <c r="AF7491" s="2">
        <v>0</v>
      </c>
      <c r="AG7491" s="2" t="s">
        <v>97</v>
      </c>
      <c r="AH7491" s="2"/>
      <c r="AI7491" s="6" t="str">
        <f t="shared" si="351"/>
        <v>35-44</v>
      </c>
      <c r="AJ7491" s="11">
        <f>YEAR(tbl_LoanData[[#This Row],[Application Date]])</f>
        <v>2026</v>
      </c>
      <c r="AK7491" s="11" t="str">
        <f>TEXT(tbl_LoanData[[#This Row],[Application Date]],"MMMM")</f>
        <v>July</v>
      </c>
      <c r="AL7491" s="12">
        <f>DATE(YEAR(tbl_LoanData[[#This Row],[Application Date]]),MONTH(tbl_LoanData[[#This Row],[Application Date]]),1)</f>
        <v>46204</v>
      </c>
      <c r="AM7491" s="14">
        <f ca="1">IF(AND(tbl_LoanData[[#This Row],[Application Date]]&gt;=EOMONTH(TODAY(),-1)+1,tbl_LoanData[[#This Row],[Application Date]]&lt;=TODAY()),tbl_LoanData[[#This Row],[Loan Amount]],0)</f>
        <v>0</v>
      </c>
      <c r="AN7491" s="14">
        <f>tbl_LoanData[[#This Row],[Amount Paid]]-(Q7491-X7491)</f>
        <v>-1768200</v>
      </c>
      <c r="AO7491" s="14">
        <f>IF(tbl_LoanData[[#This Row],[Application Status]]="Approved",1,0)</f>
        <v>0</v>
      </c>
      <c r="AP7491" s="22" t="str">
        <f t="shared" ca="1" si="352"/>
        <v/>
      </c>
      <c r="AQ7491" s="22" t="str">
        <f t="shared" ca="1" si="353"/>
        <v/>
      </c>
    </row>
    <row r="7492" spans="1:43" ht="14.4" customHeight="1" x14ac:dyDescent="0.3">
      <c r="A7492" s="2" t="s">
        <v>14573</v>
      </c>
      <c r="B7492" s="2" t="s">
        <v>14574</v>
      </c>
      <c r="C7492" s="2" t="s">
        <v>423</v>
      </c>
      <c r="D7492" s="2" t="s">
        <v>81</v>
      </c>
      <c r="E7492" s="2" t="s">
        <v>406</v>
      </c>
      <c r="F7492" s="2">
        <v>42</v>
      </c>
      <c r="G7492" s="2" t="s">
        <v>69</v>
      </c>
      <c r="H7492" s="2" t="s">
        <v>211</v>
      </c>
      <c r="I7492" s="2" t="s">
        <v>50</v>
      </c>
      <c r="J7492" s="3">
        <v>46205</v>
      </c>
      <c r="K7492" s="3">
        <v>46226</v>
      </c>
      <c r="L7492" s="2" t="s">
        <v>37</v>
      </c>
      <c r="M7492" s="2" t="s">
        <v>199</v>
      </c>
      <c r="N7492" s="2" t="s">
        <v>319</v>
      </c>
      <c r="O7492" s="4">
        <v>150000</v>
      </c>
      <c r="P7492" s="4">
        <v>59500</v>
      </c>
      <c r="Q7492" s="4">
        <v>90500</v>
      </c>
      <c r="R7492" s="2">
        <v>48</v>
      </c>
      <c r="S7492" s="5">
        <v>9.8699999999999992</v>
      </c>
      <c r="T7492" s="4">
        <v>2629.78</v>
      </c>
      <c r="U7492" s="2" t="s">
        <v>73</v>
      </c>
      <c r="V7492" s="2" t="s">
        <v>74</v>
      </c>
      <c r="W7492" s="4">
        <v>0</v>
      </c>
      <c r="X7492" s="4">
        <v>126229.4</v>
      </c>
      <c r="Y7492" s="4">
        <v>126229.4</v>
      </c>
      <c r="Z7492" s="2">
        <v>0</v>
      </c>
      <c r="AA7492" s="2" t="s">
        <v>56</v>
      </c>
      <c r="AB7492" s="2" t="s">
        <v>15731</v>
      </c>
      <c r="AC7492" s="2" t="s">
        <v>138</v>
      </c>
      <c r="AD7492" s="2" t="s">
        <v>76</v>
      </c>
      <c r="AE7492" s="5">
        <v>60.33</v>
      </c>
      <c r="AF7492" s="2">
        <v>0</v>
      </c>
      <c r="AG7492" s="2" t="s">
        <v>77</v>
      </c>
      <c r="AH7492" s="2">
        <v>21</v>
      </c>
      <c r="AI7492" s="6" t="str">
        <f t="shared" si="351"/>
        <v>35-44</v>
      </c>
      <c r="AJ7492" s="11">
        <f>YEAR(tbl_LoanData[[#This Row],[Application Date]])</f>
        <v>2026</v>
      </c>
      <c r="AK7492" s="11" t="str">
        <f>TEXT(tbl_LoanData[[#This Row],[Application Date]],"MMMM")</f>
        <v>July</v>
      </c>
      <c r="AL7492" s="12">
        <f>DATE(YEAR(tbl_LoanData[[#This Row],[Application Date]]),MONTH(tbl_LoanData[[#This Row],[Application Date]]),1)</f>
        <v>46204</v>
      </c>
      <c r="AM7492" s="14">
        <f ca="1">IF(AND(tbl_LoanData[[#This Row],[Application Date]]&gt;=EOMONTH(TODAY(),-1)+1,tbl_LoanData[[#This Row],[Application Date]]&lt;=TODAY()),tbl_LoanData[[#This Row],[Loan Amount]],0)</f>
        <v>0</v>
      </c>
      <c r="AN7492" s="14">
        <f>tbl_LoanData[[#This Row],[Amount Paid]]-(Q7492-X7492)</f>
        <v>35729.399999999994</v>
      </c>
      <c r="AO7492" s="14">
        <f>IF(tbl_LoanData[[#This Row],[Application Status]]="Approved",1,0)</f>
        <v>1</v>
      </c>
      <c r="AP7492" s="22" t="str">
        <f t="shared" ca="1" si="352"/>
        <v/>
      </c>
      <c r="AQ7492" s="22" t="str">
        <f t="shared" ca="1" si="353"/>
        <v/>
      </c>
    </row>
    <row r="7493" spans="1:43" ht="14.4" customHeight="1" x14ac:dyDescent="0.3">
      <c r="A7493" s="2" t="s">
        <v>14655</v>
      </c>
      <c r="B7493" s="2" t="s">
        <v>14656</v>
      </c>
      <c r="C7493" s="2" t="s">
        <v>347</v>
      </c>
      <c r="D7493" s="2" t="s">
        <v>67</v>
      </c>
      <c r="E7493" s="2" t="s">
        <v>312</v>
      </c>
      <c r="F7493" s="2">
        <v>35</v>
      </c>
      <c r="G7493" s="2" t="s">
        <v>69</v>
      </c>
      <c r="H7493" s="2" t="s">
        <v>313</v>
      </c>
      <c r="I7493" s="2" t="s">
        <v>44</v>
      </c>
      <c r="J7493" s="3">
        <v>46214</v>
      </c>
      <c r="K7493" s="3">
        <v>46221</v>
      </c>
      <c r="L7493" s="2" t="s">
        <v>39</v>
      </c>
      <c r="M7493" s="2" t="s">
        <v>127</v>
      </c>
      <c r="N7493" s="2" t="s">
        <v>195</v>
      </c>
      <c r="O7493" s="4">
        <v>2207000</v>
      </c>
      <c r="P7493" s="4">
        <v>294300</v>
      </c>
      <c r="Q7493" s="4">
        <v>1912700</v>
      </c>
      <c r="R7493" s="2">
        <v>36</v>
      </c>
      <c r="S7493" s="5">
        <v>10.19</v>
      </c>
      <c r="T7493" s="4">
        <v>69372.570000000007</v>
      </c>
      <c r="U7493" s="2" t="s">
        <v>73</v>
      </c>
      <c r="V7493" s="2" t="s">
        <v>74</v>
      </c>
      <c r="W7493" s="4">
        <v>69372.570000000007</v>
      </c>
      <c r="X7493" s="4">
        <v>2428039.8199999998</v>
      </c>
      <c r="Y7493" s="4">
        <v>2497412.39</v>
      </c>
      <c r="Z7493" s="2">
        <v>0</v>
      </c>
      <c r="AA7493" s="2" t="s">
        <v>56</v>
      </c>
      <c r="AB7493" s="2" t="s">
        <v>15727</v>
      </c>
      <c r="AC7493" s="2" t="s">
        <v>360</v>
      </c>
      <c r="AD7493" s="2" t="s">
        <v>76</v>
      </c>
      <c r="AE7493" s="5">
        <v>86.67</v>
      </c>
      <c r="AF7493" s="2">
        <v>0</v>
      </c>
      <c r="AG7493" s="2" t="s">
        <v>77</v>
      </c>
      <c r="AH7493" s="2">
        <v>7</v>
      </c>
      <c r="AI7493" s="6" t="str">
        <f t="shared" si="351"/>
        <v>35-44</v>
      </c>
      <c r="AJ7493" s="11">
        <f>YEAR(tbl_LoanData[[#This Row],[Application Date]])</f>
        <v>2026</v>
      </c>
      <c r="AK7493" s="11" t="str">
        <f>TEXT(tbl_LoanData[[#This Row],[Application Date]],"MMMM")</f>
        <v>July</v>
      </c>
      <c r="AL7493" s="12">
        <f>DATE(YEAR(tbl_LoanData[[#This Row],[Application Date]]),MONTH(tbl_LoanData[[#This Row],[Application Date]]),1)</f>
        <v>46204</v>
      </c>
      <c r="AM7493" s="14">
        <f ca="1">IF(AND(tbl_LoanData[[#This Row],[Application Date]]&gt;=EOMONTH(TODAY(),-1)+1,tbl_LoanData[[#This Row],[Application Date]]&lt;=TODAY()),tbl_LoanData[[#This Row],[Loan Amount]],0)</f>
        <v>0</v>
      </c>
      <c r="AN7493" s="14">
        <f>tbl_LoanData[[#This Row],[Amount Paid]]-(Q7493-X7493)</f>
        <v>584712.3899999999</v>
      </c>
      <c r="AO7493" s="14">
        <f>IF(tbl_LoanData[[#This Row],[Application Status]]="Approved",1,0)</f>
        <v>1</v>
      </c>
      <c r="AP7493" s="22" t="str">
        <f t="shared" ca="1" si="352"/>
        <v/>
      </c>
      <c r="AQ7493" s="22" t="str">
        <f t="shared" ca="1" si="353"/>
        <v/>
      </c>
    </row>
    <row r="7494" spans="1:43" ht="14.4" customHeight="1" x14ac:dyDescent="0.3">
      <c r="A7494" s="2" t="s">
        <v>14671</v>
      </c>
      <c r="B7494" s="2" t="s">
        <v>14672</v>
      </c>
      <c r="C7494" s="2" t="s">
        <v>606</v>
      </c>
      <c r="D7494" s="2" t="s">
        <v>182</v>
      </c>
      <c r="E7494" s="2" t="s">
        <v>176</v>
      </c>
      <c r="F7494" s="2">
        <v>39</v>
      </c>
      <c r="G7494" s="2" t="s">
        <v>69</v>
      </c>
      <c r="H7494" s="2" t="s">
        <v>166</v>
      </c>
      <c r="I7494" s="2" t="s">
        <v>46</v>
      </c>
      <c r="J7494" s="3">
        <v>46220</v>
      </c>
      <c r="K7494" s="3">
        <v>46227</v>
      </c>
      <c r="L7494" s="2" t="s">
        <v>39</v>
      </c>
      <c r="M7494" s="2" t="s">
        <v>71</v>
      </c>
      <c r="N7494" s="2" t="s">
        <v>294</v>
      </c>
      <c r="O7494" s="4">
        <v>1224000</v>
      </c>
      <c r="P7494" s="4">
        <v>298500</v>
      </c>
      <c r="Q7494" s="4">
        <v>925500</v>
      </c>
      <c r="R7494" s="2">
        <v>48</v>
      </c>
      <c r="S7494" s="5">
        <v>7.71</v>
      </c>
      <c r="T7494" s="4">
        <v>25227.59</v>
      </c>
      <c r="U7494" s="2" t="s">
        <v>73</v>
      </c>
      <c r="V7494" s="2" t="s">
        <v>74</v>
      </c>
      <c r="W7494" s="4">
        <v>0</v>
      </c>
      <c r="X7494" s="4">
        <v>1210924.2</v>
      </c>
      <c r="Y7494" s="4">
        <v>1210924.2</v>
      </c>
      <c r="Z7494" s="2">
        <v>0</v>
      </c>
      <c r="AA7494" s="2" t="s">
        <v>56</v>
      </c>
      <c r="AB7494" s="2" t="s">
        <v>15735</v>
      </c>
      <c r="AC7494" s="2" t="s">
        <v>121</v>
      </c>
      <c r="AD7494" s="2" t="s">
        <v>76</v>
      </c>
      <c r="AE7494" s="5">
        <v>75.61</v>
      </c>
      <c r="AF7494" s="2">
        <v>0</v>
      </c>
      <c r="AG7494" s="2" t="s">
        <v>77</v>
      </c>
      <c r="AH7494" s="2">
        <v>7</v>
      </c>
      <c r="AI7494" s="6" t="str">
        <f t="shared" si="351"/>
        <v>35-44</v>
      </c>
      <c r="AJ7494" s="11">
        <f>YEAR(tbl_LoanData[[#This Row],[Application Date]])</f>
        <v>2026</v>
      </c>
      <c r="AK7494" s="11" t="str">
        <f>TEXT(tbl_LoanData[[#This Row],[Application Date]],"MMMM")</f>
        <v>July</v>
      </c>
      <c r="AL7494" s="12">
        <f>DATE(YEAR(tbl_LoanData[[#This Row],[Application Date]]),MONTH(tbl_LoanData[[#This Row],[Application Date]]),1)</f>
        <v>46204</v>
      </c>
      <c r="AM7494" s="14">
        <f ca="1">IF(AND(tbl_LoanData[[#This Row],[Application Date]]&gt;=EOMONTH(TODAY(),-1)+1,tbl_LoanData[[#This Row],[Application Date]]&lt;=TODAY()),tbl_LoanData[[#This Row],[Loan Amount]],0)</f>
        <v>0</v>
      </c>
      <c r="AN7494" s="14">
        <f>tbl_LoanData[[#This Row],[Amount Paid]]-(Q7494-X7494)</f>
        <v>285424.19999999995</v>
      </c>
      <c r="AO7494" s="14">
        <f>IF(tbl_LoanData[[#This Row],[Application Status]]="Approved",1,0)</f>
        <v>1</v>
      </c>
      <c r="AP7494" s="22" t="str">
        <f t="shared" ca="1" si="352"/>
        <v/>
      </c>
      <c r="AQ7494" s="22" t="str">
        <f t="shared" ca="1" si="353"/>
        <v/>
      </c>
    </row>
    <row r="7495" spans="1:43" ht="14.4" customHeight="1" x14ac:dyDescent="0.3">
      <c r="A7495" s="2" t="s">
        <v>14725</v>
      </c>
      <c r="B7495" s="2" t="s">
        <v>14726</v>
      </c>
      <c r="C7495" s="2" t="s">
        <v>530</v>
      </c>
      <c r="D7495" s="2" t="s">
        <v>161</v>
      </c>
      <c r="E7495" s="2" t="s">
        <v>125</v>
      </c>
      <c r="F7495" s="2">
        <v>37</v>
      </c>
      <c r="G7495" s="2" t="s">
        <v>69</v>
      </c>
      <c r="H7495" s="2" t="s">
        <v>237</v>
      </c>
      <c r="I7495" s="2" t="s">
        <v>48</v>
      </c>
      <c r="J7495" s="3">
        <v>46230</v>
      </c>
      <c r="K7495" s="3">
        <v>46232</v>
      </c>
      <c r="L7495" s="2" t="s">
        <v>40</v>
      </c>
      <c r="M7495" s="2" t="s">
        <v>94</v>
      </c>
      <c r="N7495" s="2" t="s">
        <v>4</v>
      </c>
      <c r="O7495" s="4">
        <v>848000</v>
      </c>
      <c r="P7495" s="4">
        <v>149500</v>
      </c>
      <c r="Q7495" s="4">
        <v>698500</v>
      </c>
      <c r="R7495" s="2">
        <v>24</v>
      </c>
      <c r="S7495" s="5">
        <v>12.9</v>
      </c>
      <c r="T7495" s="4">
        <v>36613.040000000001</v>
      </c>
      <c r="U7495" s="2" t="s">
        <v>73</v>
      </c>
      <c r="V7495" s="2" t="s">
        <v>74</v>
      </c>
      <c r="W7495" s="4">
        <v>0</v>
      </c>
      <c r="X7495" s="4">
        <v>878713</v>
      </c>
      <c r="Y7495" s="4">
        <v>878713</v>
      </c>
      <c r="Z7495" s="2">
        <v>0</v>
      </c>
      <c r="AA7495" s="2" t="s">
        <v>56</v>
      </c>
      <c r="AB7495" s="2" t="s">
        <v>15735</v>
      </c>
      <c r="AC7495" s="2" t="s">
        <v>121</v>
      </c>
      <c r="AD7495" s="2" t="s">
        <v>76</v>
      </c>
      <c r="AE7495" s="5">
        <v>82.37</v>
      </c>
      <c r="AF7495" s="2">
        <v>0</v>
      </c>
      <c r="AG7495" s="2" t="s">
        <v>77</v>
      </c>
      <c r="AH7495" s="2">
        <v>2</v>
      </c>
      <c r="AI7495" s="6" t="str">
        <f t="shared" si="351"/>
        <v>35-44</v>
      </c>
      <c r="AJ7495" s="11">
        <f>YEAR(tbl_LoanData[[#This Row],[Application Date]])</f>
        <v>2026</v>
      </c>
      <c r="AK7495" s="11" t="str">
        <f>TEXT(tbl_LoanData[[#This Row],[Application Date]],"MMMM")</f>
        <v>July</v>
      </c>
      <c r="AL7495" s="12">
        <f>DATE(YEAR(tbl_LoanData[[#This Row],[Application Date]]),MONTH(tbl_LoanData[[#This Row],[Application Date]]),1)</f>
        <v>46204</v>
      </c>
      <c r="AM7495" s="14">
        <f ca="1">IF(AND(tbl_LoanData[[#This Row],[Application Date]]&gt;=EOMONTH(TODAY(),-1)+1,tbl_LoanData[[#This Row],[Application Date]]&lt;=TODAY()),tbl_LoanData[[#This Row],[Loan Amount]],0)</f>
        <v>0</v>
      </c>
      <c r="AN7495" s="14">
        <f>tbl_LoanData[[#This Row],[Amount Paid]]-(Q7495-X7495)</f>
        <v>180213</v>
      </c>
      <c r="AO7495" s="14">
        <f>IF(tbl_LoanData[[#This Row],[Application Status]]="Approved",1,0)</f>
        <v>1</v>
      </c>
      <c r="AP7495" s="22" t="str">
        <f t="shared" ca="1" si="352"/>
        <v/>
      </c>
      <c r="AQ7495" s="22" t="str">
        <f t="shared" ca="1" si="353"/>
        <v/>
      </c>
    </row>
    <row r="7496" spans="1:43" ht="14.4" customHeight="1" x14ac:dyDescent="0.3">
      <c r="A7496" s="2" t="s">
        <v>14857</v>
      </c>
      <c r="B7496" s="2" t="s">
        <v>14858</v>
      </c>
      <c r="C7496" s="2" t="s">
        <v>223</v>
      </c>
      <c r="D7496" s="2" t="s">
        <v>67</v>
      </c>
      <c r="E7496" s="2" t="s">
        <v>189</v>
      </c>
      <c r="F7496" s="2">
        <v>56</v>
      </c>
      <c r="G7496" s="2" t="s">
        <v>69</v>
      </c>
      <c r="H7496" s="2" t="s">
        <v>265</v>
      </c>
      <c r="I7496" s="2" t="s">
        <v>44</v>
      </c>
      <c r="J7496" s="3">
        <v>46214</v>
      </c>
      <c r="K7496" s="3"/>
      <c r="L7496" s="2" t="s">
        <v>39</v>
      </c>
      <c r="M7496" s="2" t="s">
        <v>71</v>
      </c>
      <c r="N7496" s="2" t="s">
        <v>72</v>
      </c>
      <c r="O7496" s="4">
        <v>1402000</v>
      </c>
      <c r="P7496" s="4">
        <v>155800</v>
      </c>
      <c r="Q7496" s="4">
        <v>1246200</v>
      </c>
      <c r="R7496" s="2">
        <v>48</v>
      </c>
      <c r="S7496" s="5">
        <v>9.14</v>
      </c>
      <c r="T7496" s="4">
        <v>35454.39</v>
      </c>
      <c r="U7496" s="2" t="s">
        <v>96</v>
      </c>
      <c r="V7496" s="2" t="s">
        <v>97</v>
      </c>
      <c r="W7496" s="4">
        <v>0</v>
      </c>
      <c r="X7496" s="4">
        <v>0</v>
      </c>
      <c r="Y7496" s="4">
        <v>1701810.72</v>
      </c>
      <c r="Z7496" s="2">
        <v>0</v>
      </c>
      <c r="AA7496" s="2" t="s">
        <v>97</v>
      </c>
      <c r="AB7496" s="2" t="s">
        <v>15729</v>
      </c>
      <c r="AC7496" s="2" t="s">
        <v>129</v>
      </c>
      <c r="AD7496" s="2" t="s">
        <v>76</v>
      </c>
      <c r="AE7496" s="5">
        <v>88.89</v>
      </c>
      <c r="AF7496" s="2">
        <v>0</v>
      </c>
      <c r="AG7496" s="2" t="s">
        <v>97</v>
      </c>
      <c r="AH7496" s="2"/>
      <c r="AI7496" s="6" t="str">
        <f t="shared" si="351"/>
        <v>55-64</v>
      </c>
      <c r="AJ7496" s="11">
        <f>YEAR(tbl_LoanData[[#This Row],[Application Date]])</f>
        <v>2026</v>
      </c>
      <c r="AK7496" s="11" t="str">
        <f>TEXT(tbl_LoanData[[#This Row],[Application Date]],"MMMM")</f>
        <v>July</v>
      </c>
      <c r="AL7496" s="12">
        <f>DATE(YEAR(tbl_LoanData[[#This Row],[Application Date]]),MONTH(tbl_LoanData[[#This Row],[Application Date]]),1)</f>
        <v>46204</v>
      </c>
      <c r="AM7496" s="14">
        <f ca="1">IF(AND(tbl_LoanData[[#This Row],[Application Date]]&gt;=EOMONTH(TODAY(),-1)+1,tbl_LoanData[[#This Row],[Application Date]]&lt;=TODAY()),tbl_LoanData[[#This Row],[Loan Amount]],0)</f>
        <v>0</v>
      </c>
      <c r="AN7496" s="14">
        <f>tbl_LoanData[[#This Row],[Amount Paid]]-(Q7496-X7496)</f>
        <v>-1246200</v>
      </c>
      <c r="AO7496" s="14">
        <f>IF(tbl_LoanData[[#This Row],[Application Status]]="Approved",1,0)</f>
        <v>0</v>
      </c>
      <c r="AP7496" s="22" t="str">
        <f t="shared" ca="1" si="352"/>
        <v/>
      </c>
      <c r="AQ7496" s="22" t="str">
        <f t="shared" ca="1" si="353"/>
        <v/>
      </c>
    </row>
    <row r="7497" spans="1:43" ht="14.4" customHeight="1" x14ac:dyDescent="0.3">
      <c r="A7497" s="2" t="s">
        <v>14885</v>
      </c>
      <c r="B7497" s="2" t="s">
        <v>14886</v>
      </c>
      <c r="C7497" s="2" t="s">
        <v>66</v>
      </c>
      <c r="D7497" s="2" t="s">
        <v>67</v>
      </c>
      <c r="E7497" s="2" t="s">
        <v>312</v>
      </c>
      <c r="F7497" s="2">
        <v>45</v>
      </c>
      <c r="G7497" s="2" t="s">
        <v>69</v>
      </c>
      <c r="H7497" s="2" t="s">
        <v>298</v>
      </c>
      <c r="I7497" s="2" t="s">
        <v>43</v>
      </c>
      <c r="J7497" s="3">
        <v>46210</v>
      </c>
      <c r="K7497" s="3">
        <v>46215</v>
      </c>
      <c r="L7497" s="2" t="s">
        <v>37</v>
      </c>
      <c r="M7497" s="2" t="s">
        <v>199</v>
      </c>
      <c r="N7497" s="2" t="s">
        <v>200</v>
      </c>
      <c r="O7497" s="4">
        <v>175000</v>
      </c>
      <c r="P7497" s="4">
        <v>39800</v>
      </c>
      <c r="Q7497" s="4">
        <v>135200</v>
      </c>
      <c r="R7497" s="2">
        <v>36</v>
      </c>
      <c r="S7497" s="5">
        <v>8.31</v>
      </c>
      <c r="T7497" s="4">
        <v>4691.82</v>
      </c>
      <c r="U7497" s="2" t="s">
        <v>73</v>
      </c>
      <c r="V7497" s="2" t="s">
        <v>74</v>
      </c>
      <c r="W7497" s="4">
        <v>4691.82</v>
      </c>
      <c r="X7497" s="4">
        <v>164213.54</v>
      </c>
      <c r="Y7497" s="4">
        <v>168905.36</v>
      </c>
      <c r="Z7497" s="2">
        <v>0</v>
      </c>
      <c r="AA7497" s="2" t="s">
        <v>56</v>
      </c>
      <c r="AB7497" s="2" t="s">
        <v>15734</v>
      </c>
      <c r="AC7497" s="2" t="s">
        <v>213</v>
      </c>
      <c r="AD7497" s="2" t="s">
        <v>76</v>
      </c>
      <c r="AE7497" s="5">
        <v>77.260000000000005</v>
      </c>
      <c r="AF7497" s="2">
        <v>0</v>
      </c>
      <c r="AG7497" s="2" t="s">
        <v>77</v>
      </c>
      <c r="AH7497" s="2">
        <v>5</v>
      </c>
      <c r="AI7497" s="6" t="str">
        <f t="shared" si="351"/>
        <v>45-54</v>
      </c>
      <c r="AJ7497" s="11">
        <f>YEAR(tbl_LoanData[[#This Row],[Application Date]])</f>
        <v>2026</v>
      </c>
      <c r="AK7497" s="11" t="str">
        <f>TEXT(tbl_LoanData[[#This Row],[Application Date]],"MMMM")</f>
        <v>July</v>
      </c>
      <c r="AL7497" s="12">
        <f>DATE(YEAR(tbl_LoanData[[#This Row],[Application Date]]),MONTH(tbl_LoanData[[#This Row],[Application Date]]),1)</f>
        <v>46204</v>
      </c>
      <c r="AM7497" s="14">
        <f ca="1">IF(AND(tbl_LoanData[[#This Row],[Application Date]]&gt;=EOMONTH(TODAY(),-1)+1,tbl_LoanData[[#This Row],[Application Date]]&lt;=TODAY()),tbl_LoanData[[#This Row],[Loan Amount]],0)</f>
        <v>0</v>
      </c>
      <c r="AN7497" s="14">
        <f>tbl_LoanData[[#This Row],[Amount Paid]]-(Q7497-X7497)</f>
        <v>33705.360000000008</v>
      </c>
      <c r="AO7497" s="14">
        <f>IF(tbl_LoanData[[#This Row],[Application Status]]="Approved",1,0)</f>
        <v>1</v>
      </c>
      <c r="AP7497" s="22" t="str">
        <f t="shared" ca="1" si="352"/>
        <v/>
      </c>
      <c r="AQ7497" s="22" t="str">
        <f t="shared" ca="1" si="353"/>
        <v/>
      </c>
    </row>
    <row r="7498" spans="1:43" ht="14.4" customHeight="1" x14ac:dyDescent="0.3">
      <c r="A7498" s="2" t="s">
        <v>14951</v>
      </c>
      <c r="B7498" s="2" t="s">
        <v>14952</v>
      </c>
      <c r="C7498" s="2" t="s">
        <v>508</v>
      </c>
      <c r="D7498" s="2" t="s">
        <v>268</v>
      </c>
      <c r="E7498" s="2" t="s">
        <v>125</v>
      </c>
      <c r="F7498" s="2">
        <v>55</v>
      </c>
      <c r="G7498" s="2" t="s">
        <v>83</v>
      </c>
      <c r="H7498" s="2" t="s">
        <v>156</v>
      </c>
      <c r="I7498" s="2" t="s">
        <v>45</v>
      </c>
      <c r="J7498" s="3">
        <v>46218</v>
      </c>
      <c r="K7498" s="3">
        <v>46239</v>
      </c>
      <c r="L7498" s="2" t="s">
        <v>40</v>
      </c>
      <c r="M7498" s="2" t="s">
        <v>94</v>
      </c>
      <c r="N7498" s="2" t="s">
        <v>4</v>
      </c>
      <c r="O7498" s="4">
        <v>1438000</v>
      </c>
      <c r="P7498" s="4">
        <v>240800</v>
      </c>
      <c r="Q7498" s="4">
        <v>1197200</v>
      </c>
      <c r="R7498" s="2">
        <v>36</v>
      </c>
      <c r="S7498" s="5">
        <v>10.58</v>
      </c>
      <c r="T7498" s="4">
        <v>43810.87</v>
      </c>
      <c r="U7498" s="2" t="s">
        <v>73</v>
      </c>
      <c r="V7498" s="2" t="s">
        <v>74</v>
      </c>
      <c r="W7498" s="4">
        <v>0</v>
      </c>
      <c r="X7498" s="4">
        <v>1577191.28</v>
      </c>
      <c r="Y7498" s="4">
        <v>1577191.28</v>
      </c>
      <c r="Z7498" s="2">
        <v>0</v>
      </c>
      <c r="AA7498" s="2" t="s">
        <v>56</v>
      </c>
      <c r="AB7498" s="2" t="s">
        <v>15735</v>
      </c>
      <c r="AC7498" s="2" t="s">
        <v>146</v>
      </c>
      <c r="AD7498" s="2" t="s">
        <v>76</v>
      </c>
      <c r="AE7498" s="5">
        <v>83.25</v>
      </c>
      <c r="AF7498" s="2">
        <v>0</v>
      </c>
      <c r="AG7498" s="2" t="s">
        <v>77</v>
      </c>
      <c r="AH7498" s="2">
        <v>21</v>
      </c>
      <c r="AI7498" s="6" t="str">
        <f t="shared" si="351"/>
        <v>55-64</v>
      </c>
      <c r="AJ7498" s="11">
        <f>YEAR(tbl_LoanData[[#This Row],[Application Date]])</f>
        <v>2026</v>
      </c>
      <c r="AK7498" s="11" t="str">
        <f>TEXT(tbl_LoanData[[#This Row],[Application Date]],"MMMM")</f>
        <v>July</v>
      </c>
      <c r="AL7498" s="12">
        <f>DATE(YEAR(tbl_LoanData[[#This Row],[Application Date]]),MONTH(tbl_LoanData[[#This Row],[Application Date]]),1)</f>
        <v>46204</v>
      </c>
      <c r="AM7498" s="14">
        <f ca="1">IF(AND(tbl_LoanData[[#This Row],[Application Date]]&gt;=EOMONTH(TODAY(),-1)+1,tbl_LoanData[[#This Row],[Application Date]]&lt;=TODAY()),tbl_LoanData[[#This Row],[Loan Amount]],0)</f>
        <v>0</v>
      </c>
      <c r="AN7498" s="14">
        <f>tbl_LoanData[[#This Row],[Amount Paid]]-(Q7498-X7498)</f>
        <v>379991.28</v>
      </c>
      <c r="AO7498" s="14">
        <f>IF(tbl_LoanData[[#This Row],[Application Status]]="Approved",1,0)</f>
        <v>1</v>
      </c>
      <c r="AP7498" s="22" t="str">
        <f t="shared" ca="1" si="352"/>
        <v/>
      </c>
      <c r="AQ7498" s="22" t="str">
        <f t="shared" ca="1" si="353"/>
        <v/>
      </c>
    </row>
    <row r="7499" spans="1:43" ht="14.4" customHeight="1" x14ac:dyDescent="0.3">
      <c r="A7499" s="2" t="s">
        <v>15009</v>
      </c>
      <c r="B7499" s="2" t="s">
        <v>15010</v>
      </c>
      <c r="C7499" s="2" t="s">
        <v>487</v>
      </c>
      <c r="D7499" s="2" t="s">
        <v>176</v>
      </c>
      <c r="E7499" s="2" t="s">
        <v>255</v>
      </c>
      <c r="F7499" s="2">
        <v>52</v>
      </c>
      <c r="G7499" s="2" t="s">
        <v>69</v>
      </c>
      <c r="H7499" s="2" t="s">
        <v>313</v>
      </c>
      <c r="I7499" s="2" t="s">
        <v>44</v>
      </c>
      <c r="J7499" s="3">
        <v>46210</v>
      </c>
      <c r="K7499" s="3"/>
      <c r="L7499" s="2" t="s">
        <v>40</v>
      </c>
      <c r="M7499" s="2" t="s">
        <v>85</v>
      </c>
      <c r="N7499" s="2" t="s">
        <v>270</v>
      </c>
      <c r="O7499" s="4">
        <v>1125000</v>
      </c>
      <c r="P7499" s="4">
        <v>244800</v>
      </c>
      <c r="Q7499" s="4">
        <v>880200</v>
      </c>
      <c r="R7499" s="2">
        <v>36</v>
      </c>
      <c r="S7499" s="5">
        <v>8.61</v>
      </c>
      <c r="T7499" s="4">
        <v>30765.439999999999</v>
      </c>
      <c r="U7499" s="2" t="s">
        <v>113</v>
      </c>
      <c r="V7499" s="2" t="s">
        <v>97</v>
      </c>
      <c r="W7499" s="4">
        <v>0</v>
      </c>
      <c r="X7499" s="4">
        <v>0</v>
      </c>
      <c r="Y7499" s="4">
        <v>1107555.6599999999</v>
      </c>
      <c r="Z7499" s="2">
        <v>0</v>
      </c>
      <c r="AA7499" s="2" t="s">
        <v>97</v>
      </c>
      <c r="AB7499" s="2" t="s">
        <v>15734</v>
      </c>
      <c r="AC7499" s="2" t="s">
        <v>146</v>
      </c>
      <c r="AD7499" s="2" t="s">
        <v>76</v>
      </c>
      <c r="AE7499" s="5">
        <v>78.239999999999995</v>
      </c>
      <c r="AF7499" s="2">
        <v>0</v>
      </c>
      <c r="AG7499" s="2" t="s">
        <v>97</v>
      </c>
      <c r="AH7499" s="2"/>
      <c r="AI7499" s="6" t="str">
        <f t="shared" si="351"/>
        <v>45-54</v>
      </c>
      <c r="AJ7499" s="11">
        <f>YEAR(tbl_LoanData[[#This Row],[Application Date]])</f>
        <v>2026</v>
      </c>
      <c r="AK7499" s="11" t="str">
        <f>TEXT(tbl_LoanData[[#This Row],[Application Date]],"MMMM")</f>
        <v>July</v>
      </c>
      <c r="AL7499" s="12">
        <f>DATE(YEAR(tbl_LoanData[[#This Row],[Application Date]]),MONTH(tbl_LoanData[[#This Row],[Application Date]]),1)</f>
        <v>46204</v>
      </c>
      <c r="AM7499" s="14">
        <f ca="1">IF(AND(tbl_LoanData[[#This Row],[Application Date]]&gt;=EOMONTH(TODAY(),-1)+1,tbl_LoanData[[#This Row],[Application Date]]&lt;=TODAY()),tbl_LoanData[[#This Row],[Loan Amount]],0)</f>
        <v>0</v>
      </c>
      <c r="AN7499" s="14">
        <f>tbl_LoanData[[#This Row],[Amount Paid]]-(Q7499-X7499)</f>
        <v>-880200</v>
      </c>
      <c r="AO7499" s="14">
        <f>IF(tbl_LoanData[[#This Row],[Application Status]]="Approved",1,0)</f>
        <v>0</v>
      </c>
      <c r="AP7499" s="22" t="str">
        <f t="shared" ca="1" si="352"/>
        <v/>
      </c>
      <c r="AQ7499" s="22" t="str">
        <f t="shared" ca="1" si="353"/>
        <v/>
      </c>
    </row>
    <row r="7500" spans="1:43" ht="14.4" customHeight="1" x14ac:dyDescent="0.3">
      <c r="A7500" s="2" t="s">
        <v>15251</v>
      </c>
      <c r="B7500" s="2" t="s">
        <v>15252</v>
      </c>
      <c r="C7500" s="2" t="s">
        <v>66</v>
      </c>
      <c r="D7500" s="2" t="s">
        <v>189</v>
      </c>
      <c r="E7500" s="2" t="s">
        <v>255</v>
      </c>
      <c r="F7500" s="2">
        <v>61</v>
      </c>
      <c r="G7500" s="2" t="s">
        <v>69</v>
      </c>
      <c r="H7500" s="2" t="s">
        <v>103</v>
      </c>
      <c r="I7500" s="2" t="s">
        <v>43</v>
      </c>
      <c r="J7500" s="3">
        <v>46212</v>
      </c>
      <c r="K7500" s="3"/>
      <c r="L7500" s="2" t="s">
        <v>37</v>
      </c>
      <c r="M7500" s="2" t="s">
        <v>104</v>
      </c>
      <c r="N7500" s="2" t="s">
        <v>286</v>
      </c>
      <c r="O7500" s="4">
        <v>80000</v>
      </c>
      <c r="P7500" s="4">
        <v>24800</v>
      </c>
      <c r="Q7500" s="4">
        <v>55200</v>
      </c>
      <c r="R7500" s="2">
        <v>24</v>
      </c>
      <c r="S7500" s="5">
        <v>11.52</v>
      </c>
      <c r="T7500" s="4">
        <v>2829.92</v>
      </c>
      <c r="U7500" s="2" t="s">
        <v>96</v>
      </c>
      <c r="V7500" s="2" t="s">
        <v>97</v>
      </c>
      <c r="W7500" s="4">
        <v>0</v>
      </c>
      <c r="X7500" s="4">
        <v>0</v>
      </c>
      <c r="Y7500" s="4">
        <v>67918.080000000002</v>
      </c>
      <c r="Z7500" s="2">
        <v>0</v>
      </c>
      <c r="AA7500" s="2" t="s">
        <v>97</v>
      </c>
      <c r="AB7500" s="2" t="s">
        <v>15735</v>
      </c>
      <c r="AC7500" s="2" t="s">
        <v>87</v>
      </c>
      <c r="AD7500" s="2" t="s">
        <v>76</v>
      </c>
      <c r="AE7500" s="5">
        <v>69</v>
      </c>
      <c r="AF7500" s="2">
        <v>0</v>
      </c>
      <c r="AG7500" s="2" t="s">
        <v>97</v>
      </c>
      <c r="AH7500" s="2"/>
      <c r="AI7500" s="6" t="str">
        <f t="shared" si="351"/>
        <v>55-64</v>
      </c>
      <c r="AJ7500" s="11">
        <f>YEAR(tbl_LoanData[[#This Row],[Application Date]])</f>
        <v>2026</v>
      </c>
      <c r="AK7500" s="11" t="str">
        <f>TEXT(tbl_LoanData[[#This Row],[Application Date]],"MMMM")</f>
        <v>July</v>
      </c>
      <c r="AL7500" s="12">
        <f>DATE(YEAR(tbl_LoanData[[#This Row],[Application Date]]),MONTH(tbl_LoanData[[#This Row],[Application Date]]),1)</f>
        <v>46204</v>
      </c>
      <c r="AM7500" s="14">
        <f ca="1">IF(AND(tbl_LoanData[[#This Row],[Application Date]]&gt;=EOMONTH(TODAY(),-1)+1,tbl_LoanData[[#This Row],[Application Date]]&lt;=TODAY()),tbl_LoanData[[#This Row],[Loan Amount]],0)</f>
        <v>0</v>
      </c>
      <c r="AN7500" s="14">
        <f>tbl_LoanData[[#This Row],[Amount Paid]]-(Q7500-X7500)</f>
        <v>-55200</v>
      </c>
      <c r="AO7500" s="14">
        <f>IF(tbl_LoanData[[#This Row],[Application Status]]="Approved",1,0)</f>
        <v>0</v>
      </c>
      <c r="AP7500" s="22" t="str">
        <f t="shared" ca="1" si="352"/>
        <v/>
      </c>
      <c r="AQ7500" s="22" t="str">
        <f t="shared" ca="1" si="353"/>
        <v/>
      </c>
    </row>
    <row r="7501" spans="1:43" ht="14.4" customHeight="1" x14ac:dyDescent="0.3">
      <c r="A7501" s="2" t="s">
        <v>15279</v>
      </c>
      <c r="B7501" s="2" t="s">
        <v>15280</v>
      </c>
      <c r="C7501" s="2" t="s">
        <v>804</v>
      </c>
      <c r="D7501" s="2" t="s">
        <v>102</v>
      </c>
      <c r="E7501" s="2" t="s">
        <v>465</v>
      </c>
      <c r="F7501" s="2">
        <v>47</v>
      </c>
      <c r="G7501" s="2" t="s">
        <v>83</v>
      </c>
      <c r="H7501" s="2" t="s">
        <v>543</v>
      </c>
      <c r="I7501" s="2" t="s">
        <v>45</v>
      </c>
      <c r="J7501" s="3">
        <v>46211</v>
      </c>
      <c r="K7501" s="3">
        <v>46230</v>
      </c>
      <c r="L7501" s="2" t="s">
        <v>40</v>
      </c>
      <c r="M7501" s="2" t="s">
        <v>94</v>
      </c>
      <c r="N7501" s="2" t="s">
        <v>4</v>
      </c>
      <c r="O7501" s="4">
        <v>839000</v>
      </c>
      <c r="P7501" s="4">
        <v>134200</v>
      </c>
      <c r="Q7501" s="4">
        <v>704800</v>
      </c>
      <c r="R7501" s="2">
        <v>18</v>
      </c>
      <c r="S7501" s="5">
        <v>14.64</v>
      </c>
      <c r="T7501" s="4">
        <v>47754.12</v>
      </c>
      <c r="U7501" s="2" t="s">
        <v>73</v>
      </c>
      <c r="V7501" s="2" t="s">
        <v>74</v>
      </c>
      <c r="W7501" s="4">
        <v>0</v>
      </c>
      <c r="X7501" s="4">
        <v>859574.08</v>
      </c>
      <c r="Y7501" s="4">
        <v>859574.08</v>
      </c>
      <c r="Z7501" s="2">
        <v>0</v>
      </c>
      <c r="AA7501" s="2" t="s">
        <v>56</v>
      </c>
      <c r="AB7501" s="2" t="s">
        <v>15732</v>
      </c>
      <c r="AC7501" s="2" t="s">
        <v>213</v>
      </c>
      <c r="AD7501" s="2" t="s">
        <v>76</v>
      </c>
      <c r="AE7501" s="5">
        <v>84</v>
      </c>
      <c r="AF7501" s="2">
        <v>0</v>
      </c>
      <c r="AG7501" s="2" t="s">
        <v>77</v>
      </c>
      <c r="AH7501" s="2">
        <v>19</v>
      </c>
      <c r="AI7501" s="6" t="str">
        <f t="shared" si="351"/>
        <v>45-54</v>
      </c>
      <c r="AJ7501" s="11">
        <f>YEAR(tbl_LoanData[[#This Row],[Application Date]])</f>
        <v>2026</v>
      </c>
      <c r="AK7501" s="11" t="str">
        <f>TEXT(tbl_LoanData[[#This Row],[Application Date]],"MMMM")</f>
        <v>July</v>
      </c>
      <c r="AL7501" s="12">
        <f>DATE(YEAR(tbl_LoanData[[#This Row],[Application Date]]),MONTH(tbl_LoanData[[#This Row],[Application Date]]),1)</f>
        <v>46204</v>
      </c>
      <c r="AM7501" s="14">
        <f ca="1">IF(AND(tbl_LoanData[[#This Row],[Application Date]]&gt;=EOMONTH(TODAY(),-1)+1,tbl_LoanData[[#This Row],[Application Date]]&lt;=TODAY()),tbl_LoanData[[#This Row],[Loan Amount]],0)</f>
        <v>0</v>
      </c>
      <c r="AN7501" s="14">
        <f>tbl_LoanData[[#This Row],[Amount Paid]]-(Q7501-X7501)</f>
        <v>154774.07999999996</v>
      </c>
      <c r="AO7501" s="14">
        <f>IF(tbl_LoanData[[#This Row],[Application Status]]="Approved",1,0)</f>
        <v>1</v>
      </c>
      <c r="AP7501" s="22" t="str">
        <f t="shared" ca="1" si="352"/>
        <v/>
      </c>
      <c r="AQ7501" s="22" t="str">
        <f t="shared" ca="1" si="353"/>
        <v/>
      </c>
    </row>
    <row r="7502" spans="1:43" ht="14.4" customHeight="1" x14ac:dyDescent="0.3">
      <c r="A7502" s="2" t="s">
        <v>15388</v>
      </c>
      <c r="B7502" s="2" t="s">
        <v>15389</v>
      </c>
      <c r="C7502" s="2" t="s">
        <v>599</v>
      </c>
      <c r="D7502" s="2" t="s">
        <v>232</v>
      </c>
      <c r="E7502" s="2" t="s">
        <v>68</v>
      </c>
      <c r="F7502" s="2">
        <v>35</v>
      </c>
      <c r="G7502" s="2" t="s">
        <v>83</v>
      </c>
      <c r="H7502" s="2" t="s">
        <v>543</v>
      </c>
      <c r="I7502" s="2" t="s">
        <v>45</v>
      </c>
      <c r="J7502" s="3">
        <v>46237</v>
      </c>
      <c r="K7502" s="3">
        <v>46241</v>
      </c>
      <c r="L7502" s="2" t="s">
        <v>37</v>
      </c>
      <c r="M7502" s="2" t="s">
        <v>94</v>
      </c>
      <c r="N7502" s="2" t="s">
        <v>488</v>
      </c>
      <c r="O7502" s="4">
        <v>73500</v>
      </c>
      <c r="P7502" s="4">
        <v>10600</v>
      </c>
      <c r="Q7502" s="4">
        <v>62900</v>
      </c>
      <c r="R7502" s="2">
        <v>60</v>
      </c>
      <c r="S7502" s="5">
        <v>13.92</v>
      </c>
      <c r="T7502" s="4">
        <v>1460.97</v>
      </c>
      <c r="U7502" s="2" t="s">
        <v>73</v>
      </c>
      <c r="V7502" s="2" t="s">
        <v>74</v>
      </c>
      <c r="W7502" s="4">
        <v>0</v>
      </c>
      <c r="X7502" s="4">
        <v>62900</v>
      </c>
      <c r="Y7502" s="4">
        <v>0</v>
      </c>
      <c r="Z7502" s="2">
        <v>0</v>
      </c>
      <c r="AA7502" s="2" t="s">
        <v>56</v>
      </c>
      <c r="AB7502" s="2" t="s">
        <v>15734</v>
      </c>
      <c r="AC7502" s="2" t="s">
        <v>15335</v>
      </c>
      <c r="AD7502" s="2" t="s">
        <v>76</v>
      </c>
      <c r="AE7502" s="5">
        <v>85.6</v>
      </c>
      <c r="AF7502" s="2">
        <v>0</v>
      </c>
      <c r="AG7502" s="2" t="s">
        <v>77</v>
      </c>
      <c r="AH7502" s="2">
        <v>4</v>
      </c>
      <c r="AI7502" s="6" t="str">
        <f t="shared" si="351"/>
        <v>35-44</v>
      </c>
      <c r="AJ7502" s="11">
        <f>YEAR(tbl_LoanData[[#This Row],[Application Date]])</f>
        <v>2026</v>
      </c>
      <c r="AK7502" s="11" t="str">
        <f>TEXT(tbl_LoanData[[#This Row],[Application Date]],"MMMM")</f>
        <v>August</v>
      </c>
      <c r="AL7502" s="12">
        <f>DATE(YEAR(tbl_LoanData[[#This Row],[Application Date]]),MONTH(tbl_LoanData[[#This Row],[Application Date]]),1)</f>
        <v>46235</v>
      </c>
      <c r="AM7502" s="14">
        <f ca="1">IF(AND(tbl_LoanData[[#This Row],[Application Date]]&gt;=EOMONTH(TODAY(),-1)+1,tbl_LoanData[[#This Row],[Application Date]]&lt;=TODAY()),tbl_LoanData[[#This Row],[Loan Amount]],0)</f>
        <v>0</v>
      </c>
      <c r="AN7502" s="14">
        <f>tbl_LoanData[[#This Row],[Amount Paid]]-(Q7502-X7502)</f>
        <v>0</v>
      </c>
      <c r="AO7502" s="14">
        <f>IF(tbl_LoanData[[#This Row],[Application Status]]="Approved",1,0)</f>
        <v>1</v>
      </c>
      <c r="AP7502" s="22" t="str">
        <f t="shared" ca="1" si="352"/>
        <v>Previous MTD</v>
      </c>
      <c r="AQ7502" s="22" t="str">
        <f t="shared" ca="1" si="353"/>
        <v>Aug 1–5</v>
      </c>
    </row>
    <row r="7503" spans="1:43" ht="14.4" customHeight="1" x14ac:dyDescent="0.3">
      <c r="A7503" s="2" t="s">
        <v>15390</v>
      </c>
      <c r="B7503" s="2" t="s">
        <v>15391</v>
      </c>
      <c r="C7503" s="2" t="s">
        <v>393</v>
      </c>
      <c r="D7503" s="2" t="s">
        <v>102</v>
      </c>
      <c r="E7503" s="2" t="s">
        <v>117</v>
      </c>
      <c r="F7503" s="2">
        <v>48</v>
      </c>
      <c r="G7503" s="2" t="s">
        <v>83</v>
      </c>
      <c r="H7503" s="2" t="s">
        <v>233</v>
      </c>
      <c r="I7503" s="2" t="s">
        <v>46</v>
      </c>
      <c r="J7503" s="3">
        <v>46238</v>
      </c>
      <c r="K7503" s="3"/>
      <c r="L7503" s="2" t="s">
        <v>37</v>
      </c>
      <c r="M7503" s="2" t="s">
        <v>104</v>
      </c>
      <c r="N7503" s="2" t="s">
        <v>286</v>
      </c>
      <c r="O7503" s="4">
        <v>80200</v>
      </c>
      <c r="P7503" s="4">
        <v>13800</v>
      </c>
      <c r="Q7503" s="4">
        <v>66400</v>
      </c>
      <c r="R7503" s="2">
        <v>36</v>
      </c>
      <c r="S7503" s="5">
        <v>13.93</v>
      </c>
      <c r="T7503" s="4">
        <v>0</v>
      </c>
      <c r="U7503" s="2" t="s">
        <v>96</v>
      </c>
      <c r="V7503" s="2" t="s">
        <v>97</v>
      </c>
      <c r="W7503" s="4">
        <v>0</v>
      </c>
      <c r="X7503" s="4">
        <v>0</v>
      </c>
      <c r="Y7503" s="4">
        <v>0</v>
      </c>
      <c r="Z7503" s="2">
        <v>0</v>
      </c>
      <c r="AA7503" s="2" t="s">
        <v>97</v>
      </c>
      <c r="AB7503" s="2" t="s">
        <v>15737</v>
      </c>
      <c r="AC7503" s="2" t="s">
        <v>15336</v>
      </c>
      <c r="AD7503" s="2" t="s">
        <v>76</v>
      </c>
      <c r="AE7503" s="5">
        <v>82.8</v>
      </c>
      <c r="AF7503" s="2">
        <v>0</v>
      </c>
      <c r="AG7503" s="2" t="s">
        <v>97</v>
      </c>
      <c r="AH7503" s="2"/>
      <c r="AI7503" s="6" t="str">
        <f t="shared" si="351"/>
        <v>45-54</v>
      </c>
      <c r="AJ7503" s="11">
        <f>YEAR(tbl_LoanData[[#This Row],[Application Date]])</f>
        <v>2026</v>
      </c>
      <c r="AK7503" s="11" t="str">
        <f>TEXT(tbl_LoanData[[#This Row],[Application Date]],"MMMM")</f>
        <v>August</v>
      </c>
      <c r="AL7503" s="12">
        <f>DATE(YEAR(tbl_LoanData[[#This Row],[Application Date]]),MONTH(tbl_LoanData[[#This Row],[Application Date]]),1)</f>
        <v>46235</v>
      </c>
      <c r="AM7503" s="14">
        <f ca="1">IF(AND(tbl_LoanData[[#This Row],[Application Date]]&gt;=EOMONTH(TODAY(),-1)+1,tbl_LoanData[[#This Row],[Application Date]]&lt;=TODAY()),tbl_LoanData[[#This Row],[Loan Amount]],0)</f>
        <v>0</v>
      </c>
      <c r="AN7503" s="14">
        <f>tbl_LoanData[[#This Row],[Amount Paid]]-(Q7503-X7503)</f>
        <v>-66400</v>
      </c>
      <c r="AO7503" s="14">
        <f>IF(tbl_LoanData[[#This Row],[Application Status]]="Approved",1,0)</f>
        <v>0</v>
      </c>
      <c r="AP7503" s="22" t="str">
        <f t="shared" ca="1" si="352"/>
        <v>Previous MTD</v>
      </c>
      <c r="AQ7503" s="22" t="str">
        <f t="shared" ca="1" si="353"/>
        <v>Aug 1–5</v>
      </c>
    </row>
    <row r="7504" spans="1:43" ht="14.4" customHeight="1" x14ac:dyDescent="0.3">
      <c r="A7504" s="2" t="s">
        <v>15392</v>
      </c>
      <c r="B7504" s="2" t="s">
        <v>15393</v>
      </c>
      <c r="C7504" s="2" t="s">
        <v>297</v>
      </c>
      <c r="D7504" s="2" t="s">
        <v>82</v>
      </c>
      <c r="E7504" s="2" t="s">
        <v>232</v>
      </c>
      <c r="F7504" s="2">
        <v>61</v>
      </c>
      <c r="G7504" s="2" t="s">
        <v>69</v>
      </c>
      <c r="H7504" s="2" t="s">
        <v>15337</v>
      </c>
      <c r="I7504" s="2" t="s">
        <v>53</v>
      </c>
      <c r="J7504" s="3">
        <v>46259</v>
      </c>
      <c r="K7504" s="3"/>
      <c r="L7504" s="2" t="s">
        <v>40</v>
      </c>
      <c r="M7504" s="2" t="s">
        <v>85</v>
      </c>
      <c r="N7504" s="2" t="s">
        <v>86</v>
      </c>
      <c r="O7504" s="4">
        <v>1030600</v>
      </c>
      <c r="P7504" s="4">
        <v>162700</v>
      </c>
      <c r="Q7504" s="4">
        <v>867900</v>
      </c>
      <c r="R7504" s="2">
        <v>12</v>
      </c>
      <c r="S7504" s="5">
        <v>16.2</v>
      </c>
      <c r="T7504" s="4">
        <v>0</v>
      </c>
      <c r="U7504" s="2" t="s">
        <v>96</v>
      </c>
      <c r="V7504" s="2" t="s">
        <v>97</v>
      </c>
      <c r="W7504" s="4">
        <v>0</v>
      </c>
      <c r="X7504" s="4">
        <v>0</v>
      </c>
      <c r="Y7504" s="4">
        <v>0</v>
      </c>
      <c r="Z7504" s="2">
        <v>0</v>
      </c>
      <c r="AA7504" s="2" t="s">
        <v>97</v>
      </c>
      <c r="AB7504" s="2" t="s">
        <v>15735</v>
      </c>
      <c r="AC7504" s="2" t="s">
        <v>15338</v>
      </c>
      <c r="AD7504" s="2" t="s">
        <v>76</v>
      </c>
      <c r="AE7504" s="5">
        <v>84.2</v>
      </c>
      <c r="AF7504" s="2">
        <v>0</v>
      </c>
      <c r="AG7504" s="2" t="s">
        <v>97</v>
      </c>
      <c r="AH7504" s="2"/>
      <c r="AI7504" s="6" t="str">
        <f t="shared" si="351"/>
        <v>55-64</v>
      </c>
      <c r="AJ7504" s="11">
        <f>YEAR(tbl_LoanData[[#This Row],[Application Date]])</f>
        <v>2026</v>
      </c>
      <c r="AK7504" s="11" t="str">
        <f>TEXT(tbl_LoanData[[#This Row],[Application Date]],"MMMM")</f>
        <v>August</v>
      </c>
      <c r="AL7504" s="12">
        <f>DATE(YEAR(tbl_LoanData[[#This Row],[Application Date]]),MONTH(tbl_LoanData[[#This Row],[Application Date]]),1)</f>
        <v>46235</v>
      </c>
      <c r="AM7504" s="14">
        <f ca="1">IF(AND(tbl_LoanData[[#This Row],[Application Date]]&gt;=EOMONTH(TODAY(),-1)+1,tbl_LoanData[[#This Row],[Application Date]]&lt;=TODAY()),tbl_LoanData[[#This Row],[Loan Amount]],0)</f>
        <v>0</v>
      </c>
      <c r="AN7504" s="14">
        <f>tbl_LoanData[[#This Row],[Amount Paid]]-(Q7504-X7504)</f>
        <v>-867900</v>
      </c>
      <c r="AO7504" s="14">
        <f>IF(tbl_LoanData[[#This Row],[Application Status]]="Approved",1,0)</f>
        <v>0</v>
      </c>
      <c r="AP7504" s="22" t="str">
        <f t="shared" ca="1" si="352"/>
        <v>Previous MTD</v>
      </c>
      <c r="AQ7504" s="22" t="str">
        <f t="shared" ca="1" si="353"/>
        <v>Aug 1–5</v>
      </c>
    </row>
    <row r="7505" spans="1:43" ht="14.4" customHeight="1" x14ac:dyDescent="0.3">
      <c r="A7505" s="2" t="s">
        <v>15394</v>
      </c>
      <c r="B7505" s="2" t="s">
        <v>15395</v>
      </c>
      <c r="C7505" s="2" t="s">
        <v>1012</v>
      </c>
      <c r="D7505" s="2" t="s">
        <v>81</v>
      </c>
      <c r="E7505" s="2" t="s">
        <v>81</v>
      </c>
      <c r="F7505" s="2">
        <v>34</v>
      </c>
      <c r="G7505" s="2" t="s">
        <v>69</v>
      </c>
      <c r="H7505" s="2" t="s">
        <v>205</v>
      </c>
      <c r="I7505" s="2" t="s">
        <v>49</v>
      </c>
      <c r="J7505" s="3">
        <v>46242</v>
      </c>
      <c r="K7505" s="3"/>
      <c r="L7505" s="2" t="s">
        <v>39</v>
      </c>
      <c r="M7505" s="2" t="s">
        <v>85</v>
      </c>
      <c r="N7505" s="2" t="s">
        <v>178</v>
      </c>
      <c r="O7505" s="4">
        <v>1687600</v>
      </c>
      <c r="P7505" s="4">
        <v>223900</v>
      </c>
      <c r="Q7505" s="4">
        <v>1463700</v>
      </c>
      <c r="R7505" s="2">
        <v>48</v>
      </c>
      <c r="S7505" s="5">
        <v>10.93</v>
      </c>
      <c r="T7505" s="4">
        <v>0</v>
      </c>
      <c r="U7505" s="2" t="s">
        <v>113</v>
      </c>
      <c r="V7505" s="2" t="s">
        <v>97</v>
      </c>
      <c r="W7505" s="4">
        <v>0</v>
      </c>
      <c r="X7505" s="4">
        <v>0</v>
      </c>
      <c r="Y7505" s="4">
        <v>0</v>
      </c>
      <c r="Z7505" s="2">
        <v>0</v>
      </c>
      <c r="AA7505" s="2" t="s">
        <v>97</v>
      </c>
      <c r="AB7505" s="2" t="s">
        <v>15734</v>
      </c>
      <c r="AC7505" s="2" t="s">
        <v>15339</v>
      </c>
      <c r="AD7505" s="2" t="s">
        <v>76</v>
      </c>
      <c r="AE7505" s="5">
        <v>86.7</v>
      </c>
      <c r="AF7505" s="2">
        <v>0</v>
      </c>
      <c r="AG7505" s="2" t="s">
        <v>97</v>
      </c>
      <c r="AH7505" s="2"/>
      <c r="AI7505" s="6" t="str">
        <f t="shared" si="351"/>
        <v>25-34</v>
      </c>
      <c r="AJ7505" s="11">
        <f>YEAR(tbl_LoanData[[#This Row],[Application Date]])</f>
        <v>2026</v>
      </c>
      <c r="AK7505" s="11" t="str">
        <f>TEXT(tbl_LoanData[[#This Row],[Application Date]],"MMMM")</f>
        <v>August</v>
      </c>
      <c r="AL7505" s="12">
        <f>DATE(YEAR(tbl_LoanData[[#This Row],[Application Date]]),MONTH(tbl_LoanData[[#This Row],[Application Date]]),1)</f>
        <v>46235</v>
      </c>
      <c r="AM7505" s="14">
        <f ca="1">IF(AND(tbl_LoanData[[#This Row],[Application Date]]&gt;=EOMONTH(TODAY(),-1)+1,tbl_LoanData[[#This Row],[Application Date]]&lt;=TODAY()),tbl_LoanData[[#This Row],[Loan Amount]],0)</f>
        <v>0</v>
      </c>
      <c r="AN7505" s="14">
        <f>tbl_LoanData[[#This Row],[Amount Paid]]-(Q7505-X7505)</f>
        <v>-1463700</v>
      </c>
      <c r="AO7505" s="14">
        <f>IF(tbl_LoanData[[#This Row],[Application Status]]="Approved",1,0)</f>
        <v>0</v>
      </c>
      <c r="AP7505" s="22" t="str">
        <f t="shared" ca="1" si="352"/>
        <v>Previous MTD</v>
      </c>
      <c r="AQ7505" s="22" t="str">
        <f t="shared" ca="1" si="353"/>
        <v>Aug 1–5</v>
      </c>
    </row>
    <row r="7506" spans="1:43" ht="14.4" customHeight="1" x14ac:dyDescent="0.3">
      <c r="A7506" s="2" t="s">
        <v>15396</v>
      </c>
      <c r="B7506" s="2" t="s">
        <v>15397</v>
      </c>
      <c r="C7506" s="2" t="s">
        <v>15340</v>
      </c>
      <c r="D7506" s="2" t="s">
        <v>91</v>
      </c>
      <c r="E7506" s="2" t="s">
        <v>68</v>
      </c>
      <c r="F7506" s="2">
        <v>23</v>
      </c>
      <c r="G7506" s="2" t="s">
        <v>69</v>
      </c>
      <c r="H7506" s="2" t="s">
        <v>15341</v>
      </c>
      <c r="I7506" s="2" t="s">
        <v>44</v>
      </c>
      <c r="J7506" s="3">
        <v>46253</v>
      </c>
      <c r="K7506" s="3">
        <v>46255</v>
      </c>
      <c r="L7506" s="2" t="s">
        <v>37</v>
      </c>
      <c r="M7506" s="2" t="s">
        <v>94</v>
      </c>
      <c r="N7506" s="2" t="s">
        <v>234</v>
      </c>
      <c r="O7506" s="4">
        <v>170400</v>
      </c>
      <c r="P7506" s="4">
        <v>46900</v>
      </c>
      <c r="Q7506" s="4">
        <v>123500</v>
      </c>
      <c r="R7506" s="2">
        <v>36</v>
      </c>
      <c r="S7506" s="5">
        <v>10.41</v>
      </c>
      <c r="T7506" s="4">
        <v>4008.81</v>
      </c>
      <c r="U7506" s="2" t="s">
        <v>73</v>
      </c>
      <c r="V7506" s="2" t="s">
        <v>74</v>
      </c>
      <c r="W7506" s="4">
        <v>0</v>
      </c>
      <c r="X7506" s="4">
        <v>123500</v>
      </c>
      <c r="Y7506" s="4">
        <v>0</v>
      </c>
      <c r="Z7506" s="2">
        <v>0</v>
      </c>
      <c r="AA7506" s="2" t="s">
        <v>56</v>
      </c>
      <c r="AB7506" s="2" t="s">
        <v>15737</v>
      </c>
      <c r="AC7506" s="2" t="s">
        <v>15342</v>
      </c>
      <c r="AD7506" s="2" t="s">
        <v>76</v>
      </c>
      <c r="AE7506" s="5">
        <v>72.5</v>
      </c>
      <c r="AF7506" s="2">
        <v>0</v>
      </c>
      <c r="AG7506" s="2" t="s">
        <v>77</v>
      </c>
      <c r="AH7506" s="2">
        <v>2</v>
      </c>
      <c r="AI7506" s="6" t="str">
        <f t="shared" si="351"/>
        <v>18-24</v>
      </c>
      <c r="AJ7506" s="11">
        <f>YEAR(tbl_LoanData[[#This Row],[Application Date]])</f>
        <v>2026</v>
      </c>
      <c r="AK7506" s="11" t="str">
        <f>TEXT(tbl_LoanData[[#This Row],[Application Date]],"MMMM")</f>
        <v>August</v>
      </c>
      <c r="AL7506" s="12">
        <f>DATE(YEAR(tbl_LoanData[[#This Row],[Application Date]]),MONTH(tbl_LoanData[[#This Row],[Application Date]]),1)</f>
        <v>46235</v>
      </c>
      <c r="AM7506" s="14">
        <f ca="1">IF(AND(tbl_LoanData[[#This Row],[Application Date]]&gt;=EOMONTH(TODAY(),-1)+1,tbl_LoanData[[#This Row],[Application Date]]&lt;=TODAY()),tbl_LoanData[[#This Row],[Loan Amount]],0)</f>
        <v>0</v>
      </c>
      <c r="AN7506" s="14">
        <f>tbl_LoanData[[#This Row],[Amount Paid]]-(Q7506-X7506)</f>
        <v>0</v>
      </c>
      <c r="AO7506" s="14">
        <f>IF(tbl_LoanData[[#This Row],[Application Status]]="Approved",1,0)</f>
        <v>1</v>
      </c>
      <c r="AP7506" s="22" t="str">
        <f t="shared" ca="1" si="352"/>
        <v>Previous MTD</v>
      </c>
      <c r="AQ7506" s="22" t="str">
        <f t="shared" ca="1" si="353"/>
        <v>Aug 1–5</v>
      </c>
    </row>
    <row r="7507" spans="1:43" ht="14.4" customHeight="1" x14ac:dyDescent="0.3">
      <c r="A7507" s="2" t="s">
        <v>15398</v>
      </c>
      <c r="B7507" s="2" t="s">
        <v>15399</v>
      </c>
      <c r="C7507" s="2" t="s">
        <v>15343</v>
      </c>
      <c r="D7507" s="2" t="s">
        <v>142</v>
      </c>
      <c r="E7507" s="2" t="s">
        <v>209</v>
      </c>
      <c r="F7507" s="2">
        <v>58</v>
      </c>
      <c r="G7507" s="2" t="s">
        <v>69</v>
      </c>
      <c r="H7507" s="2" t="s">
        <v>211</v>
      </c>
      <c r="I7507" s="2" t="s">
        <v>50</v>
      </c>
      <c r="J7507" s="3">
        <v>46236</v>
      </c>
      <c r="K7507" s="3"/>
      <c r="L7507" s="2" t="s">
        <v>37</v>
      </c>
      <c r="M7507" s="2" t="s">
        <v>260</v>
      </c>
      <c r="N7507" s="2" t="s">
        <v>15344</v>
      </c>
      <c r="O7507" s="4">
        <v>80000</v>
      </c>
      <c r="P7507" s="4">
        <v>21800</v>
      </c>
      <c r="Q7507" s="4">
        <v>58200</v>
      </c>
      <c r="R7507" s="2">
        <v>24</v>
      </c>
      <c r="S7507" s="5">
        <v>14.15</v>
      </c>
      <c r="T7507" s="4">
        <v>0</v>
      </c>
      <c r="U7507" s="2" t="s">
        <v>96</v>
      </c>
      <c r="V7507" s="2" t="s">
        <v>97</v>
      </c>
      <c r="W7507" s="4">
        <v>0</v>
      </c>
      <c r="X7507" s="4">
        <v>0</v>
      </c>
      <c r="Y7507" s="4">
        <v>0</v>
      </c>
      <c r="Z7507" s="2">
        <v>0</v>
      </c>
      <c r="AA7507" s="2" t="s">
        <v>97</v>
      </c>
      <c r="AB7507" s="2" t="s">
        <v>15735</v>
      </c>
      <c r="AC7507" s="2" t="s">
        <v>15345</v>
      </c>
      <c r="AD7507" s="2" t="s">
        <v>76</v>
      </c>
      <c r="AE7507" s="5">
        <v>72.8</v>
      </c>
      <c r="AF7507" s="2">
        <v>0</v>
      </c>
      <c r="AG7507" s="2" t="s">
        <v>97</v>
      </c>
      <c r="AH7507" s="2"/>
      <c r="AI7507" s="6" t="str">
        <f t="shared" si="351"/>
        <v>55-64</v>
      </c>
      <c r="AJ7507" s="11">
        <f>YEAR(tbl_LoanData[[#This Row],[Application Date]])</f>
        <v>2026</v>
      </c>
      <c r="AK7507" s="11" t="str">
        <f>TEXT(tbl_LoanData[[#This Row],[Application Date]],"MMMM")</f>
        <v>August</v>
      </c>
      <c r="AL7507" s="12">
        <f>DATE(YEAR(tbl_LoanData[[#This Row],[Application Date]]),MONTH(tbl_LoanData[[#This Row],[Application Date]]),1)</f>
        <v>46235</v>
      </c>
      <c r="AM7507" s="14">
        <f ca="1">IF(AND(tbl_LoanData[[#This Row],[Application Date]]&gt;=EOMONTH(TODAY(),-1)+1,tbl_LoanData[[#This Row],[Application Date]]&lt;=TODAY()),tbl_LoanData[[#This Row],[Loan Amount]],0)</f>
        <v>0</v>
      </c>
      <c r="AN7507" s="14">
        <f>tbl_LoanData[[#This Row],[Amount Paid]]-(Q7507-X7507)</f>
        <v>-58200</v>
      </c>
      <c r="AO7507" s="14">
        <f>IF(tbl_LoanData[[#This Row],[Application Status]]="Approved",1,0)</f>
        <v>0</v>
      </c>
      <c r="AP7507" s="22" t="str">
        <f t="shared" ca="1" si="352"/>
        <v>Previous MTD</v>
      </c>
      <c r="AQ7507" s="22" t="str">
        <f t="shared" ca="1" si="353"/>
        <v>Aug 1–5</v>
      </c>
    </row>
    <row r="7508" spans="1:43" ht="14.4" customHeight="1" x14ac:dyDescent="0.3">
      <c r="A7508" s="2" t="s">
        <v>15400</v>
      </c>
      <c r="B7508" s="2" t="s">
        <v>15401</v>
      </c>
      <c r="C7508" s="2" t="s">
        <v>15346</v>
      </c>
      <c r="D7508" s="2" t="s">
        <v>150</v>
      </c>
      <c r="E7508" s="2" t="s">
        <v>118</v>
      </c>
      <c r="F7508" s="2">
        <v>54</v>
      </c>
      <c r="G7508" s="2" t="s">
        <v>69</v>
      </c>
      <c r="H7508" s="2" t="s">
        <v>269</v>
      </c>
      <c r="I7508" s="2" t="s">
        <v>46</v>
      </c>
      <c r="J7508" s="3">
        <v>46252</v>
      </c>
      <c r="K7508" s="3">
        <v>46258</v>
      </c>
      <c r="L7508" s="2" t="s">
        <v>38</v>
      </c>
      <c r="M7508" s="2" t="s">
        <v>85</v>
      </c>
      <c r="N7508" s="2" t="s">
        <v>314</v>
      </c>
      <c r="O7508" s="4">
        <v>1613500</v>
      </c>
      <c r="P7508" s="4">
        <v>403700</v>
      </c>
      <c r="Q7508" s="4">
        <v>1209800</v>
      </c>
      <c r="R7508" s="2">
        <v>36</v>
      </c>
      <c r="S7508" s="5">
        <v>9.5</v>
      </c>
      <c r="T7508" s="4">
        <v>38753.46</v>
      </c>
      <c r="U7508" s="2" t="s">
        <v>73</v>
      </c>
      <c r="V7508" s="2" t="s">
        <v>74</v>
      </c>
      <c r="W7508" s="4">
        <v>0</v>
      </c>
      <c r="X7508" s="4">
        <v>1209800</v>
      </c>
      <c r="Y7508" s="4">
        <v>0</v>
      </c>
      <c r="Z7508" s="2">
        <v>0</v>
      </c>
      <c r="AA7508" s="2" t="s">
        <v>56</v>
      </c>
      <c r="AB7508" s="2" t="s">
        <v>15737</v>
      </c>
      <c r="AC7508" s="2" t="s">
        <v>15347</v>
      </c>
      <c r="AD7508" s="2" t="s">
        <v>76</v>
      </c>
      <c r="AE7508" s="5">
        <v>75</v>
      </c>
      <c r="AF7508" s="2">
        <v>0</v>
      </c>
      <c r="AG7508" s="2" t="s">
        <v>77</v>
      </c>
      <c r="AH7508" s="2">
        <v>6</v>
      </c>
      <c r="AI7508" s="6" t="str">
        <f t="shared" si="351"/>
        <v>45-54</v>
      </c>
      <c r="AJ7508" s="11">
        <f>YEAR(tbl_LoanData[[#This Row],[Application Date]])</f>
        <v>2026</v>
      </c>
      <c r="AK7508" s="11" t="str">
        <f>TEXT(tbl_LoanData[[#This Row],[Application Date]],"MMMM")</f>
        <v>August</v>
      </c>
      <c r="AL7508" s="12">
        <f>DATE(YEAR(tbl_LoanData[[#This Row],[Application Date]]),MONTH(tbl_LoanData[[#This Row],[Application Date]]),1)</f>
        <v>46235</v>
      </c>
      <c r="AM7508" s="14">
        <f ca="1">IF(AND(tbl_LoanData[[#This Row],[Application Date]]&gt;=EOMONTH(TODAY(),-1)+1,tbl_LoanData[[#This Row],[Application Date]]&lt;=TODAY()),tbl_LoanData[[#This Row],[Loan Amount]],0)</f>
        <v>0</v>
      </c>
      <c r="AN7508" s="14">
        <f>tbl_LoanData[[#This Row],[Amount Paid]]-(Q7508-X7508)</f>
        <v>0</v>
      </c>
      <c r="AO7508" s="14">
        <f>IF(tbl_LoanData[[#This Row],[Application Status]]="Approved",1,0)</f>
        <v>1</v>
      </c>
      <c r="AP7508" s="22" t="str">
        <f t="shared" ca="1" si="352"/>
        <v>Previous MTD</v>
      </c>
      <c r="AQ7508" s="22" t="str">
        <f t="shared" ca="1" si="353"/>
        <v>Aug 1–5</v>
      </c>
    </row>
    <row r="7509" spans="1:43" ht="14.4" customHeight="1" x14ac:dyDescent="0.3">
      <c r="A7509" s="2" t="s">
        <v>15402</v>
      </c>
      <c r="B7509" s="2" t="s">
        <v>15403</v>
      </c>
      <c r="C7509" s="2" t="s">
        <v>15348</v>
      </c>
      <c r="D7509" s="2" t="s">
        <v>134</v>
      </c>
      <c r="E7509" s="2" t="s">
        <v>15349</v>
      </c>
      <c r="F7509" s="2">
        <v>61</v>
      </c>
      <c r="G7509" s="2" t="s">
        <v>83</v>
      </c>
      <c r="H7509" s="2" t="s">
        <v>15350</v>
      </c>
      <c r="I7509" s="2" t="s">
        <v>46</v>
      </c>
      <c r="J7509" s="3">
        <v>46240</v>
      </c>
      <c r="K7509" s="3">
        <v>46243</v>
      </c>
      <c r="L7509" s="2" t="s">
        <v>40</v>
      </c>
      <c r="M7509" s="2" t="s">
        <v>94</v>
      </c>
      <c r="N7509" s="2" t="s">
        <v>4</v>
      </c>
      <c r="O7509" s="4">
        <v>887000</v>
      </c>
      <c r="P7509" s="4">
        <v>184400</v>
      </c>
      <c r="Q7509" s="4">
        <v>702600</v>
      </c>
      <c r="R7509" s="2">
        <v>60</v>
      </c>
      <c r="S7509" s="5">
        <v>16.77</v>
      </c>
      <c r="T7509" s="4">
        <v>17374.650000000001</v>
      </c>
      <c r="U7509" s="2" t="s">
        <v>73</v>
      </c>
      <c r="V7509" s="2" t="s">
        <v>74</v>
      </c>
      <c r="W7509" s="4">
        <v>0</v>
      </c>
      <c r="X7509" s="4">
        <v>702600</v>
      </c>
      <c r="Y7509" s="4">
        <v>0</v>
      </c>
      <c r="Z7509" s="2">
        <v>24</v>
      </c>
      <c r="AA7509" s="2" t="s">
        <v>57</v>
      </c>
      <c r="AB7509" s="2" t="s">
        <v>15737</v>
      </c>
      <c r="AC7509" s="2" t="s">
        <v>15347</v>
      </c>
      <c r="AD7509" s="2" t="s">
        <v>76</v>
      </c>
      <c r="AE7509" s="5">
        <v>79.2</v>
      </c>
      <c r="AF7509" s="2">
        <v>1</v>
      </c>
      <c r="AG7509" s="2" t="s">
        <v>15718</v>
      </c>
      <c r="AH7509" s="2">
        <v>3</v>
      </c>
      <c r="AI7509" s="6" t="str">
        <f t="shared" si="351"/>
        <v>55-64</v>
      </c>
      <c r="AJ7509" s="11">
        <f>YEAR(tbl_LoanData[[#This Row],[Application Date]])</f>
        <v>2026</v>
      </c>
      <c r="AK7509" s="11" t="str">
        <f>TEXT(tbl_LoanData[[#This Row],[Application Date]],"MMMM")</f>
        <v>August</v>
      </c>
      <c r="AL7509" s="12">
        <f>DATE(YEAR(tbl_LoanData[[#This Row],[Application Date]]),MONTH(tbl_LoanData[[#This Row],[Application Date]]),1)</f>
        <v>46235</v>
      </c>
      <c r="AM7509" s="14">
        <f ca="1">IF(AND(tbl_LoanData[[#This Row],[Application Date]]&gt;=EOMONTH(TODAY(),-1)+1,tbl_LoanData[[#This Row],[Application Date]]&lt;=TODAY()),tbl_LoanData[[#This Row],[Loan Amount]],0)</f>
        <v>0</v>
      </c>
      <c r="AN7509" s="14">
        <f>tbl_LoanData[[#This Row],[Amount Paid]]-(Q7509-X7509)</f>
        <v>0</v>
      </c>
      <c r="AO7509" s="14">
        <f>IF(tbl_LoanData[[#This Row],[Application Status]]="Approved",1,0)</f>
        <v>1</v>
      </c>
      <c r="AP7509" s="22" t="str">
        <f t="shared" ca="1" si="352"/>
        <v>Previous MTD</v>
      </c>
      <c r="AQ7509" s="22" t="str">
        <f t="shared" ca="1" si="353"/>
        <v>Aug 1–5</v>
      </c>
    </row>
    <row r="7510" spans="1:43" ht="14.4" customHeight="1" x14ac:dyDescent="0.3">
      <c r="A7510" s="2" t="s">
        <v>15404</v>
      </c>
      <c r="B7510" s="2" t="s">
        <v>15405</v>
      </c>
      <c r="C7510" s="2" t="s">
        <v>508</v>
      </c>
      <c r="D7510" s="2" t="s">
        <v>182</v>
      </c>
      <c r="E7510" s="2" t="s">
        <v>15351</v>
      </c>
      <c r="F7510" s="2">
        <v>57</v>
      </c>
      <c r="G7510" s="2" t="s">
        <v>83</v>
      </c>
      <c r="H7510" s="2" t="s">
        <v>466</v>
      </c>
      <c r="I7510" s="2" t="s">
        <v>43</v>
      </c>
      <c r="J7510" s="3">
        <v>46250</v>
      </c>
      <c r="K7510" s="3"/>
      <c r="L7510" s="2" t="s">
        <v>39</v>
      </c>
      <c r="M7510" s="2" t="s">
        <v>85</v>
      </c>
      <c r="N7510" s="2" t="s">
        <v>178</v>
      </c>
      <c r="O7510" s="4">
        <v>1241200</v>
      </c>
      <c r="P7510" s="4">
        <v>359200</v>
      </c>
      <c r="Q7510" s="4">
        <v>882000</v>
      </c>
      <c r="R7510" s="2">
        <v>24</v>
      </c>
      <c r="S7510" s="5">
        <v>10.89</v>
      </c>
      <c r="T7510" s="4">
        <v>0</v>
      </c>
      <c r="U7510" s="2" t="s">
        <v>96</v>
      </c>
      <c r="V7510" s="2" t="s">
        <v>97</v>
      </c>
      <c r="W7510" s="4">
        <v>0</v>
      </c>
      <c r="X7510" s="4">
        <v>0</v>
      </c>
      <c r="Y7510" s="4">
        <v>0</v>
      </c>
      <c r="Z7510" s="2">
        <v>0</v>
      </c>
      <c r="AA7510" s="2" t="s">
        <v>97</v>
      </c>
      <c r="AB7510" s="2" t="s">
        <v>15735</v>
      </c>
      <c r="AC7510" s="2" t="s">
        <v>15339</v>
      </c>
      <c r="AD7510" s="2" t="s">
        <v>76</v>
      </c>
      <c r="AE7510" s="5">
        <v>71.099999999999994</v>
      </c>
      <c r="AF7510" s="2">
        <v>0</v>
      </c>
      <c r="AG7510" s="2" t="s">
        <v>97</v>
      </c>
      <c r="AH7510" s="2"/>
      <c r="AI7510" s="6" t="str">
        <f t="shared" si="351"/>
        <v>55-64</v>
      </c>
      <c r="AJ7510" s="11">
        <f>YEAR(tbl_LoanData[[#This Row],[Application Date]])</f>
        <v>2026</v>
      </c>
      <c r="AK7510" s="11" t="str">
        <f>TEXT(tbl_LoanData[[#This Row],[Application Date]],"MMMM")</f>
        <v>August</v>
      </c>
      <c r="AL7510" s="12">
        <f>DATE(YEAR(tbl_LoanData[[#This Row],[Application Date]]),MONTH(tbl_LoanData[[#This Row],[Application Date]]),1)</f>
        <v>46235</v>
      </c>
      <c r="AM7510" s="14">
        <f ca="1">IF(AND(tbl_LoanData[[#This Row],[Application Date]]&gt;=EOMONTH(TODAY(),-1)+1,tbl_LoanData[[#This Row],[Application Date]]&lt;=TODAY()),tbl_LoanData[[#This Row],[Loan Amount]],0)</f>
        <v>0</v>
      </c>
      <c r="AN7510" s="14">
        <f>tbl_LoanData[[#This Row],[Amount Paid]]-(Q7510-X7510)</f>
        <v>-882000</v>
      </c>
      <c r="AO7510" s="14">
        <f>IF(tbl_LoanData[[#This Row],[Application Status]]="Approved",1,0)</f>
        <v>0</v>
      </c>
      <c r="AP7510" s="22" t="str">
        <f t="shared" ca="1" si="352"/>
        <v>Previous MTD</v>
      </c>
      <c r="AQ7510" s="22" t="str">
        <f t="shared" ca="1" si="353"/>
        <v>Aug 1–5</v>
      </c>
    </row>
    <row r="7511" spans="1:43" ht="14.4" customHeight="1" x14ac:dyDescent="0.3">
      <c r="A7511" s="2" t="s">
        <v>15406</v>
      </c>
      <c r="B7511" s="2" t="s">
        <v>15407</v>
      </c>
      <c r="C7511" s="2" t="s">
        <v>15352</v>
      </c>
      <c r="D7511" s="2" t="s">
        <v>67</v>
      </c>
      <c r="E7511" s="2" t="s">
        <v>176</v>
      </c>
      <c r="F7511" s="2">
        <v>62</v>
      </c>
      <c r="G7511" s="2" t="s">
        <v>83</v>
      </c>
      <c r="H7511" s="2" t="s">
        <v>166</v>
      </c>
      <c r="I7511" s="2" t="s">
        <v>46</v>
      </c>
      <c r="J7511" s="3">
        <v>46237</v>
      </c>
      <c r="K7511" s="3">
        <v>46243</v>
      </c>
      <c r="L7511" s="2" t="s">
        <v>38</v>
      </c>
      <c r="M7511" s="2" t="s">
        <v>71</v>
      </c>
      <c r="N7511" s="2" t="s">
        <v>589</v>
      </c>
      <c r="O7511" s="4">
        <v>1223100</v>
      </c>
      <c r="P7511" s="4">
        <v>205000</v>
      </c>
      <c r="Q7511" s="4">
        <v>1018100</v>
      </c>
      <c r="R7511" s="2">
        <v>60</v>
      </c>
      <c r="S7511" s="5">
        <v>13.49</v>
      </c>
      <c r="T7511" s="4">
        <v>23421.08</v>
      </c>
      <c r="U7511" s="2" t="s">
        <v>73</v>
      </c>
      <c r="V7511" s="2" t="s">
        <v>74</v>
      </c>
      <c r="W7511" s="4">
        <v>0</v>
      </c>
      <c r="X7511" s="4">
        <v>1018100</v>
      </c>
      <c r="Y7511" s="4">
        <v>0</v>
      </c>
      <c r="Z7511" s="2">
        <v>0</v>
      </c>
      <c r="AA7511" s="2" t="s">
        <v>56</v>
      </c>
      <c r="AB7511" s="2" t="s">
        <v>15738</v>
      </c>
      <c r="AC7511" s="2" t="s">
        <v>15353</v>
      </c>
      <c r="AD7511" s="2" t="s">
        <v>76</v>
      </c>
      <c r="AE7511" s="5">
        <v>83.2</v>
      </c>
      <c r="AF7511" s="2">
        <v>0</v>
      </c>
      <c r="AG7511" s="2" t="s">
        <v>77</v>
      </c>
      <c r="AH7511" s="2">
        <v>6</v>
      </c>
      <c r="AI7511" s="6" t="str">
        <f t="shared" si="351"/>
        <v>55-64</v>
      </c>
      <c r="AJ7511" s="11">
        <f>YEAR(tbl_LoanData[[#This Row],[Application Date]])</f>
        <v>2026</v>
      </c>
      <c r="AK7511" s="11" t="str">
        <f>TEXT(tbl_LoanData[[#This Row],[Application Date]],"MMMM")</f>
        <v>August</v>
      </c>
      <c r="AL7511" s="12">
        <f>DATE(YEAR(tbl_LoanData[[#This Row],[Application Date]]),MONTH(tbl_LoanData[[#This Row],[Application Date]]),1)</f>
        <v>46235</v>
      </c>
      <c r="AM7511" s="14">
        <f ca="1">IF(AND(tbl_LoanData[[#This Row],[Application Date]]&gt;=EOMONTH(TODAY(),-1)+1,tbl_LoanData[[#This Row],[Application Date]]&lt;=TODAY()),tbl_LoanData[[#This Row],[Loan Amount]],0)</f>
        <v>0</v>
      </c>
      <c r="AN7511" s="14">
        <f>tbl_LoanData[[#This Row],[Amount Paid]]-(Q7511-X7511)</f>
        <v>0</v>
      </c>
      <c r="AO7511" s="14">
        <f>IF(tbl_LoanData[[#This Row],[Application Status]]="Approved",1,0)</f>
        <v>1</v>
      </c>
      <c r="AP7511" s="22" t="str">
        <f t="shared" ca="1" si="352"/>
        <v>Previous MTD</v>
      </c>
      <c r="AQ7511" s="22" t="str">
        <f t="shared" ca="1" si="353"/>
        <v>Aug 1–5</v>
      </c>
    </row>
    <row r="7512" spans="1:43" ht="14.4" customHeight="1" x14ac:dyDescent="0.3">
      <c r="A7512" s="2" t="s">
        <v>15408</v>
      </c>
      <c r="B7512" s="2" t="s">
        <v>15409</v>
      </c>
      <c r="C7512" s="2" t="s">
        <v>15354</v>
      </c>
      <c r="D7512" s="2" t="s">
        <v>91</v>
      </c>
      <c r="E7512" s="2" t="s">
        <v>15349</v>
      </c>
      <c r="F7512" s="2">
        <v>42</v>
      </c>
      <c r="G7512" s="2" t="s">
        <v>83</v>
      </c>
      <c r="H7512" s="2" t="s">
        <v>119</v>
      </c>
      <c r="I7512" s="2" t="s">
        <v>43</v>
      </c>
      <c r="J7512" s="3">
        <v>46258</v>
      </c>
      <c r="K7512" s="3">
        <v>46259</v>
      </c>
      <c r="L7512" s="2" t="s">
        <v>37</v>
      </c>
      <c r="M7512" s="2" t="s">
        <v>199</v>
      </c>
      <c r="N7512" s="2" t="s">
        <v>15355</v>
      </c>
      <c r="O7512" s="4">
        <v>129300</v>
      </c>
      <c r="P7512" s="4">
        <v>37100</v>
      </c>
      <c r="Q7512" s="4">
        <v>92200</v>
      </c>
      <c r="R7512" s="2">
        <v>60</v>
      </c>
      <c r="S7512" s="5">
        <v>13.69</v>
      </c>
      <c r="T7512" s="4">
        <v>2130.54</v>
      </c>
      <c r="U7512" s="2" t="s">
        <v>73</v>
      </c>
      <c r="V7512" s="2" t="s">
        <v>74</v>
      </c>
      <c r="W7512" s="4">
        <v>0</v>
      </c>
      <c r="X7512" s="4">
        <v>92200</v>
      </c>
      <c r="Y7512" s="4">
        <v>0</v>
      </c>
      <c r="Z7512" s="2">
        <v>0</v>
      </c>
      <c r="AA7512" s="2" t="s">
        <v>56</v>
      </c>
      <c r="AB7512" s="2" t="s">
        <v>15737</v>
      </c>
      <c r="AC7512" s="2" t="s">
        <v>15335</v>
      </c>
      <c r="AD7512" s="2" t="s">
        <v>76</v>
      </c>
      <c r="AE7512" s="5">
        <v>71.3</v>
      </c>
      <c r="AF7512" s="2">
        <v>0</v>
      </c>
      <c r="AG7512" s="2" t="s">
        <v>77</v>
      </c>
      <c r="AH7512" s="2">
        <v>1</v>
      </c>
      <c r="AI7512" s="6" t="str">
        <f t="shared" si="351"/>
        <v>35-44</v>
      </c>
      <c r="AJ7512" s="11">
        <f>YEAR(tbl_LoanData[[#This Row],[Application Date]])</f>
        <v>2026</v>
      </c>
      <c r="AK7512" s="11" t="str">
        <f>TEXT(tbl_LoanData[[#This Row],[Application Date]],"MMMM")</f>
        <v>August</v>
      </c>
      <c r="AL7512" s="12">
        <f>DATE(YEAR(tbl_LoanData[[#This Row],[Application Date]]),MONTH(tbl_LoanData[[#This Row],[Application Date]]),1)</f>
        <v>46235</v>
      </c>
      <c r="AM7512" s="14">
        <f ca="1">IF(AND(tbl_LoanData[[#This Row],[Application Date]]&gt;=EOMONTH(TODAY(),-1)+1,tbl_LoanData[[#This Row],[Application Date]]&lt;=TODAY()),tbl_LoanData[[#This Row],[Loan Amount]],0)</f>
        <v>0</v>
      </c>
      <c r="AN7512" s="14">
        <f>tbl_LoanData[[#This Row],[Amount Paid]]-(Q7512-X7512)</f>
        <v>0</v>
      </c>
      <c r="AO7512" s="14">
        <f>IF(tbl_LoanData[[#This Row],[Application Status]]="Approved",1,0)</f>
        <v>1</v>
      </c>
      <c r="AP7512" s="22" t="str">
        <f t="shared" ca="1" si="352"/>
        <v>Previous MTD</v>
      </c>
      <c r="AQ7512" s="22" t="str">
        <f t="shared" ca="1" si="353"/>
        <v>Aug 1–5</v>
      </c>
    </row>
    <row r="7513" spans="1:43" ht="14.4" customHeight="1" x14ac:dyDescent="0.3">
      <c r="A7513" s="2" t="s">
        <v>15410</v>
      </c>
      <c r="B7513" s="2" t="s">
        <v>15411</v>
      </c>
      <c r="C7513" s="2" t="s">
        <v>15356</v>
      </c>
      <c r="D7513" s="2" t="s">
        <v>101</v>
      </c>
      <c r="E7513" s="2" t="s">
        <v>209</v>
      </c>
      <c r="F7513" s="2">
        <v>50</v>
      </c>
      <c r="G7513" s="2" t="s">
        <v>69</v>
      </c>
      <c r="H7513" s="2" t="s">
        <v>313</v>
      </c>
      <c r="I7513" s="2" t="s">
        <v>44</v>
      </c>
      <c r="J7513" s="3">
        <v>46245</v>
      </c>
      <c r="K7513" s="3">
        <v>46247</v>
      </c>
      <c r="L7513" s="2" t="s">
        <v>37</v>
      </c>
      <c r="M7513" s="2" t="s">
        <v>94</v>
      </c>
      <c r="N7513" s="2" t="s">
        <v>436</v>
      </c>
      <c r="O7513" s="4">
        <v>114300</v>
      </c>
      <c r="P7513" s="4">
        <v>29700</v>
      </c>
      <c r="Q7513" s="4">
        <v>84600</v>
      </c>
      <c r="R7513" s="2">
        <v>12</v>
      </c>
      <c r="S7513" s="5">
        <v>10.74</v>
      </c>
      <c r="T7513" s="4">
        <v>7466.83</v>
      </c>
      <c r="U7513" s="2" t="s">
        <v>73</v>
      </c>
      <c r="V7513" s="2" t="s">
        <v>74</v>
      </c>
      <c r="W7513" s="4">
        <v>0</v>
      </c>
      <c r="X7513" s="4">
        <v>84600</v>
      </c>
      <c r="Y7513" s="4">
        <v>0</v>
      </c>
      <c r="Z7513" s="2">
        <v>0</v>
      </c>
      <c r="AA7513" s="2" t="s">
        <v>56</v>
      </c>
      <c r="AB7513" s="2" t="s">
        <v>15737</v>
      </c>
      <c r="AC7513" s="2" t="s">
        <v>15342</v>
      </c>
      <c r="AD7513" s="2" t="s">
        <v>76</v>
      </c>
      <c r="AE7513" s="5">
        <v>74</v>
      </c>
      <c r="AF7513" s="2">
        <v>0</v>
      </c>
      <c r="AG7513" s="2" t="s">
        <v>77</v>
      </c>
      <c r="AH7513" s="2">
        <v>2</v>
      </c>
      <c r="AI7513" s="6" t="str">
        <f t="shared" si="351"/>
        <v>45-54</v>
      </c>
      <c r="AJ7513" s="11">
        <f>YEAR(tbl_LoanData[[#This Row],[Application Date]])</f>
        <v>2026</v>
      </c>
      <c r="AK7513" s="11" t="str">
        <f>TEXT(tbl_LoanData[[#This Row],[Application Date]],"MMMM")</f>
        <v>August</v>
      </c>
      <c r="AL7513" s="12">
        <f>DATE(YEAR(tbl_LoanData[[#This Row],[Application Date]]),MONTH(tbl_LoanData[[#This Row],[Application Date]]),1)</f>
        <v>46235</v>
      </c>
      <c r="AM7513" s="14">
        <f ca="1">IF(AND(tbl_LoanData[[#This Row],[Application Date]]&gt;=EOMONTH(TODAY(),-1)+1,tbl_LoanData[[#This Row],[Application Date]]&lt;=TODAY()),tbl_LoanData[[#This Row],[Loan Amount]],0)</f>
        <v>0</v>
      </c>
      <c r="AN7513" s="14">
        <f>tbl_LoanData[[#This Row],[Amount Paid]]-(Q7513-X7513)</f>
        <v>0</v>
      </c>
      <c r="AO7513" s="14">
        <f>IF(tbl_LoanData[[#This Row],[Application Status]]="Approved",1,0)</f>
        <v>1</v>
      </c>
      <c r="AP7513" s="22" t="str">
        <f t="shared" ca="1" si="352"/>
        <v>Previous MTD</v>
      </c>
      <c r="AQ7513" s="22" t="str">
        <f t="shared" ca="1" si="353"/>
        <v>Aug 1–5</v>
      </c>
    </row>
    <row r="7514" spans="1:43" ht="14.4" customHeight="1" x14ac:dyDescent="0.3">
      <c r="A7514" s="2" t="s">
        <v>15412</v>
      </c>
      <c r="B7514" s="2" t="s">
        <v>15413</v>
      </c>
      <c r="C7514" s="2" t="s">
        <v>15357</v>
      </c>
      <c r="D7514" s="2" t="s">
        <v>254</v>
      </c>
      <c r="E7514" s="2" t="s">
        <v>118</v>
      </c>
      <c r="F7514" s="2">
        <v>56</v>
      </c>
      <c r="G7514" s="2" t="s">
        <v>83</v>
      </c>
      <c r="H7514" s="2" t="s">
        <v>228</v>
      </c>
      <c r="I7514" s="2" t="s">
        <v>43</v>
      </c>
      <c r="J7514" s="3">
        <v>46242</v>
      </c>
      <c r="K7514" s="3"/>
      <c r="L7514" s="2" t="s">
        <v>39</v>
      </c>
      <c r="M7514" s="2" t="s">
        <v>85</v>
      </c>
      <c r="N7514" s="2" t="s">
        <v>178</v>
      </c>
      <c r="O7514" s="4">
        <v>2119000</v>
      </c>
      <c r="P7514" s="4">
        <v>282400</v>
      </c>
      <c r="Q7514" s="4">
        <v>1836600</v>
      </c>
      <c r="R7514" s="2">
        <v>48</v>
      </c>
      <c r="S7514" s="5">
        <v>12.83</v>
      </c>
      <c r="T7514" s="4">
        <v>0</v>
      </c>
      <c r="U7514" s="2" t="s">
        <v>96</v>
      </c>
      <c r="V7514" s="2" t="s">
        <v>97</v>
      </c>
      <c r="W7514" s="4">
        <v>0</v>
      </c>
      <c r="X7514" s="4">
        <v>0</v>
      </c>
      <c r="Y7514" s="4">
        <v>0</v>
      </c>
      <c r="Z7514" s="2">
        <v>0</v>
      </c>
      <c r="AA7514" s="2" t="s">
        <v>97</v>
      </c>
      <c r="AB7514" s="2" t="s">
        <v>15738</v>
      </c>
      <c r="AC7514" s="2" t="s">
        <v>15342</v>
      </c>
      <c r="AD7514" s="2" t="s">
        <v>76</v>
      </c>
      <c r="AE7514" s="5">
        <v>86.7</v>
      </c>
      <c r="AF7514" s="2">
        <v>0</v>
      </c>
      <c r="AG7514" s="2" t="s">
        <v>97</v>
      </c>
      <c r="AH7514" s="2"/>
      <c r="AI7514" s="6" t="str">
        <f t="shared" si="351"/>
        <v>55-64</v>
      </c>
      <c r="AJ7514" s="11">
        <f>YEAR(tbl_LoanData[[#This Row],[Application Date]])</f>
        <v>2026</v>
      </c>
      <c r="AK7514" s="11" t="str">
        <f>TEXT(tbl_LoanData[[#This Row],[Application Date]],"MMMM")</f>
        <v>August</v>
      </c>
      <c r="AL7514" s="12">
        <f>DATE(YEAR(tbl_LoanData[[#This Row],[Application Date]]),MONTH(tbl_LoanData[[#This Row],[Application Date]]),1)</f>
        <v>46235</v>
      </c>
      <c r="AM7514" s="14">
        <f ca="1">IF(AND(tbl_LoanData[[#This Row],[Application Date]]&gt;=EOMONTH(TODAY(),-1)+1,tbl_LoanData[[#This Row],[Application Date]]&lt;=TODAY()),tbl_LoanData[[#This Row],[Loan Amount]],0)</f>
        <v>0</v>
      </c>
      <c r="AN7514" s="14">
        <f>tbl_LoanData[[#This Row],[Amount Paid]]-(Q7514-X7514)</f>
        <v>-1836600</v>
      </c>
      <c r="AO7514" s="14">
        <f>IF(tbl_LoanData[[#This Row],[Application Status]]="Approved",1,0)</f>
        <v>0</v>
      </c>
      <c r="AP7514" s="22" t="str">
        <f t="shared" ca="1" si="352"/>
        <v>Previous MTD</v>
      </c>
      <c r="AQ7514" s="22" t="str">
        <f t="shared" ca="1" si="353"/>
        <v>Aug 1–5</v>
      </c>
    </row>
    <row r="7515" spans="1:43" ht="14.4" customHeight="1" x14ac:dyDescent="0.3">
      <c r="A7515" s="2" t="s">
        <v>15414</v>
      </c>
      <c r="B7515" s="2" t="s">
        <v>15415</v>
      </c>
      <c r="C7515" s="2" t="s">
        <v>15358</v>
      </c>
      <c r="D7515" s="2" t="s">
        <v>232</v>
      </c>
      <c r="E7515" s="2" t="s">
        <v>15359</v>
      </c>
      <c r="F7515" s="2">
        <v>50</v>
      </c>
      <c r="G7515" s="2" t="s">
        <v>83</v>
      </c>
      <c r="H7515" s="2" t="s">
        <v>166</v>
      </c>
      <c r="I7515" s="2" t="s">
        <v>46</v>
      </c>
      <c r="J7515" s="3">
        <v>46241</v>
      </c>
      <c r="K7515" s="3">
        <v>46246</v>
      </c>
      <c r="L7515" s="2" t="s">
        <v>39</v>
      </c>
      <c r="M7515" s="2" t="s">
        <v>127</v>
      </c>
      <c r="N7515" s="2" t="s">
        <v>195</v>
      </c>
      <c r="O7515" s="4">
        <v>1308900</v>
      </c>
      <c r="P7515" s="4">
        <v>384500</v>
      </c>
      <c r="Q7515" s="4">
        <v>924400</v>
      </c>
      <c r="R7515" s="2">
        <v>60</v>
      </c>
      <c r="S7515" s="5">
        <v>15.12</v>
      </c>
      <c r="T7515" s="4">
        <v>22049.68</v>
      </c>
      <c r="U7515" s="2" t="s">
        <v>73</v>
      </c>
      <c r="V7515" s="2" t="s">
        <v>74</v>
      </c>
      <c r="W7515" s="4">
        <v>0</v>
      </c>
      <c r="X7515" s="4">
        <v>924400</v>
      </c>
      <c r="Y7515" s="4">
        <v>0</v>
      </c>
      <c r="Z7515" s="2">
        <v>0</v>
      </c>
      <c r="AA7515" s="2" t="s">
        <v>56</v>
      </c>
      <c r="AB7515" s="2" t="s">
        <v>15730</v>
      </c>
      <c r="AC7515" s="2" t="s">
        <v>15347</v>
      </c>
      <c r="AD7515" s="2" t="s">
        <v>76</v>
      </c>
      <c r="AE7515" s="5">
        <v>70.599999999999994</v>
      </c>
      <c r="AF7515" s="2">
        <v>0</v>
      </c>
      <c r="AG7515" s="2" t="s">
        <v>77</v>
      </c>
      <c r="AH7515" s="2">
        <v>5</v>
      </c>
      <c r="AI7515" s="6" t="str">
        <f t="shared" si="351"/>
        <v>45-54</v>
      </c>
      <c r="AJ7515" s="11">
        <f>YEAR(tbl_LoanData[[#This Row],[Application Date]])</f>
        <v>2026</v>
      </c>
      <c r="AK7515" s="11" t="str">
        <f>TEXT(tbl_LoanData[[#This Row],[Application Date]],"MMMM")</f>
        <v>August</v>
      </c>
      <c r="AL7515" s="12">
        <f>DATE(YEAR(tbl_LoanData[[#This Row],[Application Date]]),MONTH(tbl_LoanData[[#This Row],[Application Date]]),1)</f>
        <v>46235</v>
      </c>
      <c r="AM7515" s="14">
        <f ca="1">IF(AND(tbl_LoanData[[#This Row],[Application Date]]&gt;=EOMONTH(TODAY(),-1)+1,tbl_LoanData[[#This Row],[Application Date]]&lt;=TODAY()),tbl_LoanData[[#This Row],[Loan Amount]],0)</f>
        <v>0</v>
      </c>
      <c r="AN7515" s="14">
        <f>tbl_LoanData[[#This Row],[Amount Paid]]-(Q7515-X7515)</f>
        <v>0</v>
      </c>
      <c r="AO7515" s="14">
        <f>IF(tbl_LoanData[[#This Row],[Application Status]]="Approved",1,0)</f>
        <v>1</v>
      </c>
      <c r="AP7515" s="22" t="str">
        <f t="shared" ca="1" si="352"/>
        <v>Previous MTD</v>
      </c>
      <c r="AQ7515" s="22" t="str">
        <f t="shared" ca="1" si="353"/>
        <v>Aug 1–5</v>
      </c>
    </row>
    <row r="7516" spans="1:43" ht="14.4" customHeight="1" x14ac:dyDescent="0.3">
      <c r="A7516" s="2" t="s">
        <v>15416</v>
      </c>
      <c r="B7516" s="2" t="s">
        <v>15417</v>
      </c>
      <c r="C7516" s="2" t="s">
        <v>508</v>
      </c>
      <c r="D7516" s="2" t="s">
        <v>268</v>
      </c>
      <c r="E7516" s="2" t="s">
        <v>91</v>
      </c>
      <c r="F7516" s="2">
        <v>32</v>
      </c>
      <c r="G7516" s="2" t="s">
        <v>83</v>
      </c>
      <c r="H7516" s="2" t="s">
        <v>466</v>
      </c>
      <c r="I7516" s="2" t="s">
        <v>43</v>
      </c>
      <c r="J7516" s="3">
        <v>46253</v>
      </c>
      <c r="K7516" s="3">
        <v>46256</v>
      </c>
      <c r="L7516" s="2" t="s">
        <v>39</v>
      </c>
      <c r="M7516" s="2" t="s">
        <v>71</v>
      </c>
      <c r="N7516" s="2" t="s">
        <v>162</v>
      </c>
      <c r="O7516" s="4">
        <v>1231900</v>
      </c>
      <c r="P7516" s="4">
        <v>183900</v>
      </c>
      <c r="Q7516" s="4">
        <v>1048000</v>
      </c>
      <c r="R7516" s="2">
        <v>60</v>
      </c>
      <c r="S7516" s="5">
        <v>8.86</v>
      </c>
      <c r="T7516" s="4">
        <v>21683.62</v>
      </c>
      <c r="U7516" s="2" t="s">
        <v>73</v>
      </c>
      <c r="V7516" s="2" t="s">
        <v>74</v>
      </c>
      <c r="W7516" s="4">
        <v>0</v>
      </c>
      <c r="X7516" s="4">
        <v>1048000</v>
      </c>
      <c r="Y7516" s="4">
        <v>0</v>
      </c>
      <c r="Z7516" s="2">
        <v>42</v>
      </c>
      <c r="AA7516" s="2" t="s">
        <v>58</v>
      </c>
      <c r="AB7516" s="2" t="s">
        <v>15732</v>
      </c>
      <c r="AC7516" s="2" t="s">
        <v>15345</v>
      </c>
      <c r="AD7516" s="2" t="s">
        <v>76</v>
      </c>
      <c r="AE7516" s="5">
        <v>85.1</v>
      </c>
      <c r="AF7516" s="2">
        <v>2</v>
      </c>
      <c r="AG7516" s="2" t="s">
        <v>15718</v>
      </c>
      <c r="AH7516" s="2">
        <v>3</v>
      </c>
      <c r="AI7516" s="6" t="str">
        <f t="shared" si="351"/>
        <v>25-34</v>
      </c>
      <c r="AJ7516" s="11">
        <f>YEAR(tbl_LoanData[[#This Row],[Application Date]])</f>
        <v>2026</v>
      </c>
      <c r="AK7516" s="11" t="str">
        <f>TEXT(tbl_LoanData[[#This Row],[Application Date]],"MMMM")</f>
        <v>August</v>
      </c>
      <c r="AL7516" s="12">
        <f>DATE(YEAR(tbl_LoanData[[#This Row],[Application Date]]),MONTH(tbl_LoanData[[#This Row],[Application Date]]),1)</f>
        <v>46235</v>
      </c>
      <c r="AM7516" s="14">
        <f ca="1">IF(AND(tbl_LoanData[[#This Row],[Application Date]]&gt;=EOMONTH(TODAY(),-1)+1,tbl_LoanData[[#This Row],[Application Date]]&lt;=TODAY()),tbl_LoanData[[#This Row],[Loan Amount]],0)</f>
        <v>0</v>
      </c>
      <c r="AN7516" s="14">
        <f>tbl_LoanData[[#This Row],[Amount Paid]]-(Q7516-X7516)</f>
        <v>0</v>
      </c>
      <c r="AO7516" s="14">
        <f>IF(tbl_LoanData[[#This Row],[Application Status]]="Approved",1,0)</f>
        <v>1</v>
      </c>
      <c r="AP7516" s="22" t="str">
        <f t="shared" ca="1" si="352"/>
        <v>Previous MTD</v>
      </c>
      <c r="AQ7516" s="22" t="str">
        <f t="shared" ca="1" si="353"/>
        <v>Aug 1–5</v>
      </c>
    </row>
    <row r="7517" spans="1:43" ht="14.4" customHeight="1" x14ac:dyDescent="0.3">
      <c r="A7517" s="2" t="s">
        <v>15418</v>
      </c>
      <c r="B7517" s="2" t="s">
        <v>15419</v>
      </c>
      <c r="C7517" s="2" t="s">
        <v>379</v>
      </c>
      <c r="D7517" s="2" t="s">
        <v>232</v>
      </c>
      <c r="E7517" s="2" t="s">
        <v>176</v>
      </c>
      <c r="F7517" s="2">
        <v>29</v>
      </c>
      <c r="G7517" s="2" t="s">
        <v>69</v>
      </c>
      <c r="H7517" s="2" t="s">
        <v>15360</v>
      </c>
      <c r="I7517" s="2" t="s">
        <v>49</v>
      </c>
      <c r="J7517" s="3">
        <v>46254</v>
      </c>
      <c r="K7517" s="3">
        <v>46255</v>
      </c>
      <c r="L7517" s="2" t="s">
        <v>37</v>
      </c>
      <c r="M7517" s="2" t="s">
        <v>104</v>
      </c>
      <c r="N7517" s="2" t="s">
        <v>286</v>
      </c>
      <c r="O7517" s="4">
        <v>71000</v>
      </c>
      <c r="P7517" s="4">
        <v>21300</v>
      </c>
      <c r="Q7517" s="4">
        <v>49700</v>
      </c>
      <c r="R7517" s="2">
        <v>12</v>
      </c>
      <c r="S7517" s="5">
        <v>9.16</v>
      </c>
      <c r="T7517" s="4">
        <v>4350.03</v>
      </c>
      <c r="U7517" s="2" t="s">
        <v>73</v>
      </c>
      <c r="V7517" s="2" t="s">
        <v>74</v>
      </c>
      <c r="W7517" s="4">
        <v>0</v>
      </c>
      <c r="X7517" s="4">
        <v>49700</v>
      </c>
      <c r="Y7517" s="4">
        <v>0</v>
      </c>
      <c r="Z7517" s="2">
        <v>26</v>
      </c>
      <c r="AA7517" s="2" t="s">
        <v>57</v>
      </c>
      <c r="AB7517" s="2" t="s">
        <v>15736</v>
      </c>
      <c r="AC7517" s="2" t="s">
        <v>15342</v>
      </c>
      <c r="AD7517" s="2" t="s">
        <v>76</v>
      </c>
      <c r="AE7517" s="5">
        <v>70</v>
      </c>
      <c r="AF7517" s="2">
        <v>1</v>
      </c>
      <c r="AG7517" s="2" t="s">
        <v>15718</v>
      </c>
      <c r="AH7517" s="2">
        <v>1</v>
      </c>
      <c r="AI7517" s="6" t="str">
        <f t="shared" si="351"/>
        <v>25-34</v>
      </c>
      <c r="AJ7517" s="11">
        <f>YEAR(tbl_LoanData[[#This Row],[Application Date]])</f>
        <v>2026</v>
      </c>
      <c r="AK7517" s="11" t="str">
        <f>TEXT(tbl_LoanData[[#This Row],[Application Date]],"MMMM")</f>
        <v>August</v>
      </c>
      <c r="AL7517" s="12">
        <f>DATE(YEAR(tbl_LoanData[[#This Row],[Application Date]]),MONTH(tbl_LoanData[[#This Row],[Application Date]]),1)</f>
        <v>46235</v>
      </c>
      <c r="AM7517" s="14">
        <f ca="1">IF(AND(tbl_LoanData[[#This Row],[Application Date]]&gt;=EOMONTH(TODAY(),-1)+1,tbl_LoanData[[#This Row],[Application Date]]&lt;=TODAY()),tbl_LoanData[[#This Row],[Loan Amount]],0)</f>
        <v>0</v>
      </c>
      <c r="AN7517" s="14">
        <f>tbl_LoanData[[#This Row],[Amount Paid]]-(Q7517-X7517)</f>
        <v>0</v>
      </c>
      <c r="AO7517" s="14">
        <f>IF(tbl_LoanData[[#This Row],[Application Status]]="Approved",1,0)</f>
        <v>1</v>
      </c>
      <c r="AP7517" s="22" t="str">
        <f t="shared" ca="1" si="352"/>
        <v>Previous MTD</v>
      </c>
      <c r="AQ7517" s="22" t="str">
        <f t="shared" ca="1" si="353"/>
        <v>Aug 1–5</v>
      </c>
    </row>
    <row r="7518" spans="1:43" ht="14.4" customHeight="1" x14ac:dyDescent="0.3">
      <c r="A7518" s="2" t="s">
        <v>15420</v>
      </c>
      <c r="B7518" s="2" t="s">
        <v>15421</v>
      </c>
      <c r="C7518" s="2" t="s">
        <v>1012</v>
      </c>
      <c r="D7518" s="2" t="s">
        <v>209</v>
      </c>
      <c r="E7518" s="2" t="s">
        <v>465</v>
      </c>
      <c r="F7518" s="2">
        <v>55</v>
      </c>
      <c r="G7518" s="2" t="s">
        <v>69</v>
      </c>
      <c r="H7518" s="2" t="s">
        <v>205</v>
      </c>
      <c r="I7518" s="2" t="s">
        <v>49</v>
      </c>
      <c r="J7518" s="3">
        <v>46238</v>
      </c>
      <c r="K7518" s="3"/>
      <c r="L7518" s="2" t="s">
        <v>40</v>
      </c>
      <c r="M7518" s="2" t="s">
        <v>85</v>
      </c>
      <c r="N7518" s="2" t="s">
        <v>274</v>
      </c>
      <c r="O7518" s="4">
        <v>1165900</v>
      </c>
      <c r="P7518" s="4">
        <v>335500</v>
      </c>
      <c r="Q7518" s="4">
        <v>830400</v>
      </c>
      <c r="R7518" s="2">
        <v>24</v>
      </c>
      <c r="S7518" s="5">
        <v>10.88</v>
      </c>
      <c r="T7518" s="4">
        <v>0</v>
      </c>
      <c r="U7518" s="2" t="s">
        <v>96</v>
      </c>
      <c r="V7518" s="2" t="s">
        <v>97</v>
      </c>
      <c r="W7518" s="4">
        <v>0</v>
      </c>
      <c r="X7518" s="4">
        <v>0</v>
      </c>
      <c r="Y7518" s="4">
        <v>0</v>
      </c>
      <c r="Z7518" s="2">
        <v>0</v>
      </c>
      <c r="AA7518" s="2" t="s">
        <v>97</v>
      </c>
      <c r="AB7518" s="2" t="s">
        <v>15734</v>
      </c>
      <c r="AC7518" s="2" t="s">
        <v>15342</v>
      </c>
      <c r="AD7518" s="2" t="s">
        <v>76</v>
      </c>
      <c r="AE7518" s="5">
        <v>71.2</v>
      </c>
      <c r="AF7518" s="2">
        <v>0</v>
      </c>
      <c r="AG7518" s="2" t="s">
        <v>97</v>
      </c>
      <c r="AH7518" s="2"/>
      <c r="AI7518" s="6" t="str">
        <f t="shared" si="351"/>
        <v>55-64</v>
      </c>
      <c r="AJ7518" s="11">
        <f>YEAR(tbl_LoanData[[#This Row],[Application Date]])</f>
        <v>2026</v>
      </c>
      <c r="AK7518" s="11" t="str">
        <f>TEXT(tbl_LoanData[[#This Row],[Application Date]],"MMMM")</f>
        <v>August</v>
      </c>
      <c r="AL7518" s="12">
        <f>DATE(YEAR(tbl_LoanData[[#This Row],[Application Date]]),MONTH(tbl_LoanData[[#This Row],[Application Date]]),1)</f>
        <v>46235</v>
      </c>
      <c r="AM7518" s="14">
        <f ca="1">IF(AND(tbl_LoanData[[#This Row],[Application Date]]&gt;=EOMONTH(TODAY(),-1)+1,tbl_LoanData[[#This Row],[Application Date]]&lt;=TODAY()),tbl_LoanData[[#This Row],[Loan Amount]],0)</f>
        <v>0</v>
      </c>
      <c r="AN7518" s="14">
        <f>tbl_LoanData[[#This Row],[Amount Paid]]-(Q7518-X7518)</f>
        <v>-830400</v>
      </c>
      <c r="AO7518" s="14">
        <f>IF(tbl_LoanData[[#This Row],[Application Status]]="Approved",1,0)</f>
        <v>0</v>
      </c>
      <c r="AP7518" s="22" t="str">
        <f t="shared" ca="1" si="352"/>
        <v>Previous MTD</v>
      </c>
      <c r="AQ7518" s="22" t="str">
        <f t="shared" ca="1" si="353"/>
        <v>Aug 1–5</v>
      </c>
    </row>
    <row r="7519" spans="1:43" ht="14.4" customHeight="1" x14ac:dyDescent="0.3">
      <c r="A7519" s="2" t="s">
        <v>15422</v>
      </c>
      <c r="B7519" s="2" t="s">
        <v>15423</v>
      </c>
      <c r="C7519" s="2" t="s">
        <v>15361</v>
      </c>
      <c r="D7519" s="2" t="s">
        <v>68</v>
      </c>
      <c r="E7519" s="2" t="s">
        <v>117</v>
      </c>
      <c r="F7519" s="2">
        <v>42</v>
      </c>
      <c r="G7519" s="2" t="s">
        <v>69</v>
      </c>
      <c r="H7519" s="2" t="s">
        <v>543</v>
      </c>
      <c r="I7519" s="2" t="s">
        <v>45</v>
      </c>
      <c r="J7519" s="3">
        <v>46236</v>
      </c>
      <c r="K7519" s="3">
        <v>46239</v>
      </c>
      <c r="L7519" s="2" t="s">
        <v>40</v>
      </c>
      <c r="M7519" s="2" t="s">
        <v>71</v>
      </c>
      <c r="N7519" s="2" t="s">
        <v>137</v>
      </c>
      <c r="O7519" s="4">
        <v>825600</v>
      </c>
      <c r="P7519" s="4">
        <v>97800</v>
      </c>
      <c r="Q7519" s="4">
        <v>727800</v>
      </c>
      <c r="R7519" s="2">
        <v>48</v>
      </c>
      <c r="S7519" s="5">
        <v>15.96</v>
      </c>
      <c r="T7519" s="4">
        <v>20611.150000000001</v>
      </c>
      <c r="U7519" s="2" t="s">
        <v>73</v>
      </c>
      <c r="V7519" s="2" t="s">
        <v>74</v>
      </c>
      <c r="W7519" s="4">
        <v>0</v>
      </c>
      <c r="X7519" s="4">
        <v>727800</v>
      </c>
      <c r="Y7519" s="4">
        <v>0</v>
      </c>
      <c r="Z7519" s="2">
        <v>0</v>
      </c>
      <c r="AA7519" s="2" t="s">
        <v>56</v>
      </c>
      <c r="AB7519" s="2" t="s">
        <v>15730</v>
      </c>
      <c r="AC7519" s="2" t="s">
        <v>15342</v>
      </c>
      <c r="AD7519" s="2" t="s">
        <v>76</v>
      </c>
      <c r="AE7519" s="5">
        <v>88.2</v>
      </c>
      <c r="AF7519" s="2">
        <v>0</v>
      </c>
      <c r="AG7519" s="2" t="s">
        <v>77</v>
      </c>
      <c r="AH7519" s="2">
        <v>3</v>
      </c>
      <c r="AI7519" s="6" t="str">
        <f t="shared" si="351"/>
        <v>35-44</v>
      </c>
      <c r="AJ7519" s="11">
        <f>YEAR(tbl_LoanData[[#This Row],[Application Date]])</f>
        <v>2026</v>
      </c>
      <c r="AK7519" s="11" t="str">
        <f>TEXT(tbl_LoanData[[#This Row],[Application Date]],"MMMM")</f>
        <v>August</v>
      </c>
      <c r="AL7519" s="12">
        <f>DATE(YEAR(tbl_LoanData[[#This Row],[Application Date]]),MONTH(tbl_LoanData[[#This Row],[Application Date]]),1)</f>
        <v>46235</v>
      </c>
      <c r="AM7519" s="14">
        <f ca="1">IF(AND(tbl_LoanData[[#This Row],[Application Date]]&gt;=EOMONTH(TODAY(),-1)+1,tbl_LoanData[[#This Row],[Application Date]]&lt;=TODAY()),tbl_LoanData[[#This Row],[Loan Amount]],0)</f>
        <v>0</v>
      </c>
      <c r="AN7519" s="14">
        <f>tbl_LoanData[[#This Row],[Amount Paid]]-(Q7519-X7519)</f>
        <v>0</v>
      </c>
      <c r="AO7519" s="14">
        <f>IF(tbl_LoanData[[#This Row],[Application Status]]="Approved",1,0)</f>
        <v>1</v>
      </c>
      <c r="AP7519" s="22" t="str">
        <f t="shared" ca="1" si="352"/>
        <v>Previous MTD</v>
      </c>
      <c r="AQ7519" s="22" t="str">
        <f t="shared" ca="1" si="353"/>
        <v>Aug 1–5</v>
      </c>
    </row>
    <row r="7520" spans="1:43" ht="14.4" customHeight="1" x14ac:dyDescent="0.3">
      <c r="A7520" s="2" t="s">
        <v>15424</v>
      </c>
      <c r="B7520" s="2" t="s">
        <v>15425</v>
      </c>
      <c r="C7520" s="2" t="s">
        <v>15362</v>
      </c>
      <c r="D7520" s="2" t="s">
        <v>101</v>
      </c>
      <c r="E7520" s="2" t="s">
        <v>142</v>
      </c>
      <c r="F7520" s="2">
        <v>21</v>
      </c>
      <c r="G7520" s="2" t="s">
        <v>69</v>
      </c>
      <c r="H7520" s="2" t="s">
        <v>466</v>
      </c>
      <c r="I7520" s="2" t="s">
        <v>43</v>
      </c>
      <c r="J7520" s="3">
        <v>46253</v>
      </c>
      <c r="K7520" s="3">
        <v>46259</v>
      </c>
      <c r="L7520" s="2" t="s">
        <v>38</v>
      </c>
      <c r="M7520" s="2" t="s">
        <v>127</v>
      </c>
      <c r="N7520" s="2" t="s">
        <v>128</v>
      </c>
      <c r="O7520" s="4">
        <v>1751100</v>
      </c>
      <c r="P7520" s="4">
        <v>368600</v>
      </c>
      <c r="Q7520" s="4">
        <v>1382500</v>
      </c>
      <c r="R7520" s="2">
        <v>48</v>
      </c>
      <c r="S7520" s="5">
        <v>9.65</v>
      </c>
      <c r="T7520" s="4">
        <v>34831.85</v>
      </c>
      <c r="U7520" s="2" t="s">
        <v>73</v>
      </c>
      <c r="V7520" s="2" t="s">
        <v>74</v>
      </c>
      <c r="W7520" s="4">
        <v>0</v>
      </c>
      <c r="X7520" s="4">
        <v>1382500</v>
      </c>
      <c r="Y7520" s="4">
        <v>0</v>
      </c>
      <c r="Z7520" s="2">
        <v>0</v>
      </c>
      <c r="AA7520" s="2" t="s">
        <v>56</v>
      </c>
      <c r="AB7520" s="2" t="s">
        <v>15738</v>
      </c>
      <c r="AC7520" s="2" t="s">
        <v>15363</v>
      </c>
      <c r="AD7520" s="2" t="s">
        <v>76</v>
      </c>
      <c r="AE7520" s="5">
        <v>79</v>
      </c>
      <c r="AF7520" s="2">
        <v>0</v>
      </c>
      <c r="AG7520" s="2" t="s">
        <v>77</v>
      </c>
      <c r="AH7520" s="2">
        <v>6</v>
      </c>
      <c r="AI7520" s="6" t="str">
        <f t="shared" si="351"/>
        <v>18-24</v>
      </c>
      <c r="AJ7520" s="11">
        <f>YEAR(tbl_LoanData[[#This Row],[Application Date]])</f>
        <v>2026</v>
      </c>
      <c r="AK7520" s="11" t="str">
        <f>TEXT(tbl_LoanData[[#This Row],[Application Date]],"MMMM")</f>
        <v>August</v>
      </c>
      <c r="AL7520" s="12">
        <f>DATE(YEAR(tbl_LoanData[[#This Row],[Application Date]]),MONTH(tbl_LoanData[[#This Row],[Application Date]]),1)</f>
        <v>46235</v>
      </c>
      <c r="AM7520" s="14">
        <f ca="1">IF(AND(tbl_LoanData[[#This Row],[Application Date]]&gt;=EOMONTH(TODAY(),-1)+1,tbl_LoanData[[#This Row],[Application Date]]&lt;=TODAY()),tbl_LoanData[[#This Row],[Loan Amount]],0)</f>
        <v>0</v>
      </c>
      <c r="AN7520" s="14">
        <f>tbl_LoanData[[#This Row],[Amount Paid]]-(Q7520-X7520)</f>
        <v>0</v>
      </c>
      <c r="AO7520" s="14">
        <f>IF(tbl_LoanData[[#This Row],[Application Status]]="Approved",1,0)</f>
        <v>1</v>
      </c>
      <c r="AP7520" s="22" t="str">
        <f t="shared" ca="1" si="352"/>
        <v>Previous MTD</v>
      </c>
      <c r="AQ7520" s="22" t="str">
        <f t="shared" ca="1" si="353"/>
        <v>Aug 1–5</v>
      </c>
    </row>
    <row r="7521" spans="1:43" ht="14.4" customHeight="1" x14ac:dyDescent="0.3">
      <c r="A7521" s="2" t="s">
        <v>15426</v>
      </c>
      <c r="B7521" s="2" t="s">
        <v>15427</v>
      </c>
      <c r="C7521" s="2" t="s">
        <v>338</v>
      </c>
      <c r="D7521" s="2" t="s">
        <v>82</v>
      </c>
      <c r="E7521" s="2" t="s">
        <v>15351</v>
      </c>
      <c r="F7521" s="2">
        <v>47</v>
      </c>
      <c r="G7521" s="2" t="s">
        <v>83</v>
      </c>
      <c r="H7521" s="2" t="s">
        <v>15364</v>
      </c>
      <c r="I7521" s="2" t="s">
        <v>53</v>
      </c>
      <c r="J7521" s="3">
        <v>46240</v>
      </c>
      <c r="K7521" s="3"/>
      <c r="L7521" s="2" t="s">
        <v>38</v>
      </c>
      <c r="M7521" s="2" t="s">
        <v>127</v>
      </c>
      <c r="N7521" s="2" t="s">
        <v>128</v>
      </c>
      <c r="O7521" s="4">
        <v>1878600</v>
      </c>
      <c r="P7521" s="4">
        <v>519000</v>
      </c>
      <c r="Q7521" s="4">
        <v>1359600</v>
      </c>
      <c r="R7521" s="2">
        <v>12</v>
      </c>
      <c r="S7521" s="5">
        <v>10.11</v>
      </c>
      <c r="T7521" s="4">
        <v>0</v>
      </c>
      <c r="U7521" s="2" t="s">
        <v>113</v>
      </c>
      <c r="V7521" s="2" t="s">
        <v>97</v>
      </c>
      <c r="W7521" s="4">
        <v>0</v>
      </c>
      <c r="X7521" s="4">
        <v>0</v>
      </c>
      <c r="Y7521" s="4">
        <v>0</v>
      </c>
      <c r="Z7521" s="2">
        <v>0</v>
      </c>
      <c r="AA7521" s="2" t="s">
        <v>97</v>
      </c>
      <c r="AB7521" s="2" t="s">
        <v>15735</v>
      </c>
      <c r="AC7521" s="2" t="s">
        <v>15365</v>
      </c>
      <c r="AD7521" s="2" t="s">
        <v>76</v>
      </c>
      <c r="AE7521" s="5">
        <v>72.400000000000006</v>
      </c>
      <c r="AF7521" s="2">
        <v>0</v>
      </c>
      <c r="AG7521" s="2" t="s">
        <v>97</v>
      </c>
      <c r="AH7521" s="2"/>
      <c r="AI7521" s="6" t="str">
        <f t="shared" si="351"/>
        <v>45-54</v>
      </c>
      <c r="AJ7521" s="11">
        <f>YEAR(tbl_LoanData[[#This Row],[Application Date]])</f>
        <v>2026</v>
      </c>
      <c r="AK7521" s="11" t="str">
        <f>TEXT(tbl_LoanData[[#This Row],[Application Date]],"MMMM")</f>
        <v>August</v>
      </c>
      <c r="AL7521" s="12">
        <f>DATE(YEAR(tbl_LoanData[[#This Row],[Application Date]]),MONTH(tbl_LoanData[[#This Row],[Application Date]]),1)</f>
        <v>46235</v>
      </c>
      <c r="AM7521" s="14">
        <f ca="1">IF(AND(tbl_LoanData[[#This Row],[Application Date]]&gt;=EOMONTH(TODAY(),-1)+1,tbl_LoanData[[#This Row],[Application Date]]&lt;=TODAY()),tbl_LoanData[[#This Row],[Loan Amount]],0)</f>
        <v>0</v>
      </c>
      <c r="AN7521" s="14">
        <f>tbl_LoanData[[#This Row],[Amount Paid]]-(Q7521-X7521)</f>
        <v>-1359600</v>
      </c>
      <c r="AO7521" s="14">
        <f>IF(tbl_LoanData[[#This Row],[Application Status]]="Approved",1,0)</f>
        <v>0</v>
      </c>
      <c r="AP7521" s="22" t="str">
        <f t="shared" ca="1" si="352"/>
        <v>Previous MTD</v>
      </c>
      <c r="AQ7521" s="22" t="str">
        <f t="shared" ca="1" si="353"/>
        <v>Aug 1–5</v>
      </c>
    </row>
    <row r="7522" spans="1:43" ht="14.4" customHeight="1" x14ac:dyDescent="0.3">
      <c r="A7522" s="2" t="s">
        <v>15428</v>
      </c>
      <c r="B7522" s="2" t="s">
        <v>15429</v>
      </c>
      <c r="C7522" s="2" t="s">
        <v>322</v>
      </c>
      <c r="D7522" s="2" t="s">
        <v>102</v>
      </c>
      <c r="E7522" s="2" t="s">
        <v>165</v>
      </c>
      <c r="F7522" s="2">
        <v>27</v>
      </c>
      <c r="G7522" s="2" t="s">
        <v>83</v>
      </c>
      <c r="H7522" s="2" t="s">
        <v>93</v>
      </c>
      <c r="I7522" s="2" t="s">
        <v>50</v>
      </c>
      <c r="J7522" s="3">
        <v>46249</v>
      </c>
      <c r="K7522" s="3">
        <v>46256</v>
      </c>
      <c r="L7522" s="2" t="s">
        <v>38</v>
      </c>
      <c r="M7522" s="2" t="s">
        <v>127</v>
      </c>
      <c r="N7522" s="2" t="s">
        <v>128</v>
      </c>
      <c r="O7522" s="4">
        <v>1734900</v>
      </c>
      <c r="P7522" s="4">
        <v>294800</v>
      </c>
      <c r="Q7522" s="4">
        <v>1440100</v>
      </c>
      <c r="R7522" s="2">
        <v>24</v>
      </c>
      <c r="S7522" s="5">
        <v>10.51</v>
      </c>
      <c r="T7522" s="4">
        <v>66792.800000000003</v>
      </c>
      <c r="U7522" s="2" t="s">
        <v>73</v>
      </c>
      <c r="V7522" s="2" t="s">
        <v>74</v>
      </c>
      <c r="W7522" s="4">
        <v>0</v>
      </c>
      <c r="X7522" s="4">
        <v>1440100</v>
      </c>
      <c r="Y7522" s="4">
        <v>0</v>
      </c>
      <c r="Z7522" s="2">
        <v>0</v>
      </c>
      <c r="AA7522" s="2" t="s">
        <v>56</v>
      </c>
      <c r="AB7522" s="2" t="s">
        <v>15735</v>
      </c>
      <c r="AC7522" s="2" t="s">
        <v>15363</v>
      </c>
      <c r="AD7522" s="2" t="s">
        <v>76</v>
      </c>
      <c r="AE7522" s="5">
        <v>83</v>
      </c>
      <c r="AF7522" s="2">
        <v>0</v>
      </c>
      <c r="AG7522" s="2" t="s">
        <v>77</v>
      </c>
      <c r="AH7522" s="2">
        <v>7</v>
      </c>
      <c r="AI7522" s="6" t="str">
        <f t="shared" si="351"/>
        <v>25-34</v>
      </c>
      <c r="AJ7522" s="11">
        <f>YEAR(tbl_LoanData[[#This Row],[Application Date]])</f>
        <v>2026</v>
      </c>
      <c r="AK7522" s="11" t="str">
        <f>TEXT(tbl_LoanData[[#This Row],[Application Date]],"MMMM")</f>
        <v>August</v>
      </c>
      <c r="AL7522" s="12">
        <f>DATE(YEAR(tbl_LoanData[[#This Row],[Application Date]]),MONTH(tbl_LoanData[[#This Row],[Application Date]]),1)</f>
        <v>46235</v>
      </c>
      <c r="AM7522" s="14">
        <f ca="1">IF(AND(tbl_LoanData[[#This Row],[Application Date]]&gt;=EOMONTH(TODAY(),-1)+1,tbl_LoanData[[#This Row],[Application Date]]&lt;=TODAY()),tbl_LoanData[[#This Row],[Loan Amount]],0)</f>
        <v>0</v>
      </c>
      <c r="AN7522" s="14">
        <f>tbl_LoanData[[#This Row],[Amount Paid]]-(Q7522-X7522)</f>
        <v>0</v>
      </c>
      <c r="AO7522" s="14">
        <f>IF(tbl_LoanData[[#This Row],[Application Status]]="Approved",1,0)</f>
        <v>1</v>
      </c>
      <c r="AP7522" s="22" t="str">
        <f t="shared" ca="1" si="352"/>
        <v>Previous MTD</v>
      </c>
      <c r="AQ7522" s="22" t="str">
        <f t="shared" ca="1" si="353"/>
        <v>Aug 1–5</v>
      </c>
    </row>
    <row r="7523" spans="1:43" ht="14.4" customHeight="1" x14ac:dyDescent="0.3">
      <c r="A7523" s="2" t="s">
        <v>15430</v>
      </c>
      <c r="B7523" s="2" t="s">
        <v>15431</v>
      </c>
      <c r="C7523" s="2" t="s">
        <v>15356</v>
      </c>
      <c r="D7523" s="2" t="s">
        <v>268</v>
      </c>
      <c r="E7523" s="2" t="s">
        <v>176</v>
      </c>
      <c r="F7523" s="2">
        <v>55</v>
      </c>
      <c r="G7523" s="2" t="s">
        <v>69</v>
      </c>
      <c r="H7523" s="2" t="s">
        <v>398</v>
      </c>
      <c r="I7523" s="2" t="s">
        <v>46</v>
      </c>
      <c r="J7523" s="3">
        <v>46243</v>
      </c>
      <c r="K7523" s="3">
        <v>46248</v>
      </c>
      <c r="L7523" s="2" t="s">
        <v>37</v>
      </c>
      <c r="M7523" s="2" t="s">
        <v>104</v>
      </c>
      <c r="N7523" s="2" t="s">
        <v>286</v>
      </c>
      <c r="O7523" s="4">
        <v>133900</v>
      </c>
      <c r="P7523" s="4">
        <v>14400</v>
      </c>
      <c r="Q7523" s="4">
        <v>119500</v>
      </c>
      <c r="R7523" s="2">
        <v>60</v>
      </c>
      <c r="S7523" s="5">
        <v>12.41</v>
      </c>
      <c r="T7523" s="4">
        <v>2683.04</v>
      </c>
      <c r="U7523" s="2" t="s">
        <v>73</v>
      </c>
      <c r="V7523" s="2" t="s">
        <v>74</v>
      </c>
      <c r="W7523" s="4">
        <v>0</v>
      </c>
      <c r="X7523" s="4">
        <v>119500</v>
      </c>
      <c r="Y7523" s="4">
        <v>0</v>
      </c>
      <c r="Z7523" s="2">
        <v>0</v>
      </c>
      <c r="AA7523" s="2" t="s">
        <v>56</v>
      </c>
      <c r="AB7523" s="2" t="s">
        <v>15730</v>
      </c>
      <c r="AC7523" s="2" t="s">
        <v>15335</v>
      </c>
      <c r="AD7523" s="2" t="s">
        <v>76</v>
      </c>
      <c r="AE7523" s="5">
        <v>89.2</v>
      </c>
      <c r="AF7523" s="2">
        <v>0</v>
      </c>
      <c r="AG7523" s="2" t="s">
        <v>77</v>
      </c>
      <c r="AH7523" s="2">
        <v>5</v>
      </c>
      <c r="AI7523" s="6" t="str">
        <f t="shared" si="351"/>
        <v>55-64</v>
      </c>
      <c r="AJ7523" s="11">
        <f>YEAR(tbl_LoanData[[#This Row],[Application Date]])</f>
        <v>2026</v>
      </c>
      <c r="AK7523" s="11" t="str">
        <f>TEXT(tbl_LoanData[[#This Row],[Application Date]],"MMMM")</f>
        <v>August</v>
      </c>
      <c r="AL7523" s="12">
        <f>DATE(YEAR(tbl_LoanData[[#This Row],[Application Date]]),MONTH(tbl_LoanData[[#This Row],[Application Date]]),1)</f>
        <v>46235</v>
      </c>
      <c r="AM7523" s="14">
        <f ca="1">IF(AND(tbl_LoanData[[#This Row],[Application Date]]&gt;=EOMONTH(TODAY(),-1)+1,tbl_LoanData[[#This Row],[Application Date]]&lt;=TODAY()),tbl_LoanData[[#This Row],[Loan Amount]],0)</f>
        <v>0</v>
      </c>
      <c r="AN7523" s="14">
        <f>tbl_LoanData[[#This Row],[Amount Paid]]-(Q7523-X7523)</f>
        <v>0</v>
      </c>
      <c r="AO7523" s="14">
        <f>IF(tbl_LoanData[[#This Row],[Application Status]]="Approved",1,0)</f>
        <v>1</v>
      </c>
      <c r="AP7523" s="22" t="str">
        <f t="shared" ca="1" si="352"/>
        <v>Previous MTD</v>
      </c>
      <c r="AQ7523" s="22" t="str">
        <f t="shared" ca="1" si="353"/>
        <v>Aug 1–5</v>
      </c>
    </row>
    <row r="7524" spans="1:43" ht="14.4" customHeight="1" x14ac:dyDescent="0.3">
      <c r="A7524" s="2" t="s">
        <v>15432</v>
      </c>
      <c r="B7524" s="2" t="s">
        <v>15433</v>
      </c>
      <c r="C7524" s="2" t="s">
        <v>322</v>
      </c>
      <c r="D7524" s="2" t="s">
        <v>91</v>
      </c>
      <c r="E7524" s="2" t="s">
        <v>117</v>
      </c>
      <c r="F7524" s="2">
        <v>48</v>
      </c>
      <c r="G7524" s="2" t="s">
        <v>83</v>
      </c>
      <c r="H7524" s="2" t="s">
        <v>119</v>
      </c>
      <c r="I7524" s="2" t="s">
        <v>43</v>
      </c>
      <c r="J7524" s="3">
        <v>46256</v>
      </c>
      <c r="K7524" s="3">
        <v>46259</v>
      </c>
      <c r="L7524" s="2" t="s">
        <v>37</v>
      </c>
      <c r="M7524" s="2" t="s">
        <v>94</v>
      </c>
      <c r="N7524" s="2" t="s">
        <v>568</v>
      </c>
      <c r="O7524" s="4">
        <v>138500</v>
      </c>
      <c r="P7524" s="4">
        <v>37300</v>
      </c>
      <c r="Q7524" s="4">
        <v>101200</v>
      </c>
      <c r="R7524" s="2">
        <v>36</v>
      </c>
      <c r="S7524" s="5">
        <v>13.06</v>
      </c>
      <c r="T7524" s="4">
        <v>3412.75</v>
      </c>
      <c r="U7524" s="2" t="s">
        <v>73</v>
      </c>
      <c r="V7524" s="2" t="s">
        <v>74</v>
      </c>
      <c r="W7524" s="4">
        <v>0</v>
      </c>
      <c r="X7524" s="4">
        <v>101200</v>
      </c>
      <c r="Y7524" s="4">
        <v>0</v>
      </c>
      <c r="Z7524" s="2">
        <v>0</v>
      </c>
      <c r="AA7524" s="2" t="s">
        <v>56</v>
      </c>
      <c r="AB7524" s="2" t="s">
        <v>15730</v>
      </c>
      <c r="AC7524" s="2" t="s">
        <v>15335</v>
      </c>
      <c r="AD7524" s="2" t="s">
        <v>76</v>
      </c>
      <c r="AE7524" s="5">
        <v>73.099999999999994</v>
      </c>
      <c r="AF7524" s="2">
        <v>0</v>
      </c>
      <c r="AG7524" s="2" t="s">
        <v>77</v>
      </c>
      <c r="AH7524" s="2">
        <v>3</v>
      </c>
      <c r="AI7524" s="6" t="str">
        <f t="shared" si="351"/>
        <v>45-54</v>
      </c>
      <c r="AJ7524" s="11">
        <f>YEAR(tbl_LoanData[[#This Row],[Application Date]])</f>
        <v>2026</v>
      </c>
      <c r="AK7524" s="11" t="str">
        <f>TEXT(tbl_LoanData[[#This Row],[Application Date]],"MMMM")</f>
        <v>August</v>
      </c>
      <c r="AL7524" s="12">
        <f>DATE(YEAR(tbl_LoanData[[#This Row],[Application Date]]),MONTH(tbl_LoanData[[#This Row],[Application Date]]),1)</f>
        <v>46235</v>
      </c>
      <c r="AM7524" s="14">
        <f ca="1">IF(AND(tbl_LoanData[[#This Row],[Application Date]]&gt;=EOMONTH(TODAY(),-1)+1,tbl_LoanData[[#This Row],[Application Date]]&lt;=TODAY()),tbl_LoanData[[#This Row],[Loan Amount]],0)</f>
        <v>0</v>
      </c>
      <c r="AN7524" s="14">
        <f>tbl_LoanData[[#This Row],[Amount Paid]]-(Q7524-X7524)</f>
        <v>0</v>
      </c>
      <c r="AO7524" s="14">
        <f>IF(tbl_LoanData[[#This Row],[Application Status]]="Approved",1,0)</f>
        <v>1</v>
      </c>
      <c r="AP7524" s="22" t="str">
        <f t="shared" ca="1" si="352"/>
        <v>Previous MTD</v>
      </c>
      <c r="AQ7524" s="22" t="str">
        <f t="shared" ca="1" si="353"/>
        <v>Aug 1–5</v>
      </c>
    </row>
    <row r="7525" spans="1:43" ht="14.4" customHeight="1" x14ac:dyDescent="0.3">
      <c r="A7525" s="2" t="s">
        <v>15434</v>
      </c>
      <c r="B7525" s="2" t="s">
        <v>15435</v>
      </c>
      <c r="C7525" s="2" t="s">
        <v>15366</v>
      </c>
      <c r="D7525" s="2" t="s">
        <v>176</v>
      </c>
      <c r="E7525" s="2" t="s">
        <v>125</v>
      </c>
      <c r="F7525" s="2">
        <v>32</v>
      </c>
      <c r="G7525" s="2" t="s">
        <v>83</v>
      </c>
      <c r="H7525" s="2" t="s">
        <v>15337</v>
      </c>
      <c r="I7525" s="2" t="s">
        <v>53</v>
      </c>
      <c r="J7525" s="3">
        <v>46248</v>
      </c>
      <c r="K7525" s="3">
        <v>46253</v>
      </c>
      <c r="L7525" s="2" t="s">
        <v>37</v>
      </c>
      <c r="M7525" s="2" t="s">
        <v>94</v>
      </c>
      <c r="N7525" s="2" t="s">
        <v>568</v>
      </c>
      <c r="O7525" s="4">
        <v>101600</v>
      </c>
      <c r="P7525" s="4">
        <v>26100</v>
      </c>
      <c r="Q7525" s="4">
        <v>75500</v>
      </c>
      <c r="R7525" s="2">
        <v>60</v>
      </c>
      <c r="S7525" s="5">
        <v>14.39</v>
      </c>
      <c r="T7525" s="4">
        <v>1772.06</v>
      </c>
      <c r="U7525" s="2" t="s">
        <v>73</v>
      </c>
      <c r="V7525" s="2" t="s">
        <v>74</v>
      </c>
      <c r="W7525" s="4">
        <v>0</v>
      </c>
      <c r="X7525" s="4">
        <v>75500</v>
      </c>
      <c r="Y7525" s="4">
        <v>0</v>
      </c>
      <c r="Z7525" s="2">
        <v>0</v>
      </c>
      <c r="AA7525" s="2" t="s">
        <v>56</v>
      </c>
      <c r="AB7525" s="2" t="s">
        <v>15737</v>
      </c>
      <c r="AC7525" s="2" t="s">
        <v>15365</v>
      </c>
      <c r="AD7525" s="2" t="s">
        <v>76</v>
      </c>
      <c r="AE7525" s="5">
        <v>74.3</v>
      </c>
      <c r="AF7525" s="2">
        <v>0</v>
      </c>
      <c r="AG7525" s="2" t="s">
        <v>77</v>
      </c>
      <c r="AH7525" s="2">
        <v>5</v>
      </c>
      <c r="AI7525" s="6" t="str">
        <f t="shared" si="351"/>
        <v>25-34</v>
      </c>
      <c r="AJ7525" s="11">
        <f>YEAR(tbl_LoanData[[#This Row],[Application Date]])</f>
        <v>2026</v>
      </c>
      <c r="AK7525" s="11" t="str">
        <f>TEXT(tbl_LoanData[[#This Row],[Application Date]],"MMMM")</f>
        <v>August</v>
      </c>
      <c r="AL7525" s="12">
        <f>DATE(YEAR(tbl_LoanData[[#This Row],[Application Date]]),MONTH(tbl_LoanData[[#This Row],[Application Date]]),1)</f>
        <v>46235</v>
      </c>
      <c r="AM7525" s="14">
        <f ca="1">IF(AND(tbl_LoanData[[#This Row],[Application Date]]&gt;=EOMONTH(TODAY(),-1)+1,tbl_LoanData[[#This Row],[Application Date]]&lt;=TODAY()),tbl_LoanData[[#This Row],[Loan Amount]],0)</f>
        <v>0</v>
      </c>
      <c r="AN7525" s="14">
        <f>tbl_LoanData[[#This Row],[Amount Paid]]-(Q7525-X7525)</f>
        <v>0</v>
      </c>
      <c r="AO7525" s="14">
        <f>IF(tbl_LoanData[[#This Row],[Application Status]]="Approved",1,0)</f>
        <v>1</v>
      </c>
      <c r="AP7525" s="22" t="str">
        <f t="shared" ca="1" si="352"/>
        <v>Previous MTD</v>
      </c>
      <c r="AQ7525" s="22" t="str">
        <f t="shared" ca="1" si="353"/>
        <v>Aug 1–5</v>
      </c>
    </row>
    <row r="7526" spans="1:43" ht="14.4" customHeight="1" x14ac:dyDescent="0.3">
      <c r="A7526" s="2" t="s">
        <v>15436</v>
      </c>
      <c r="B7526" s="2" t="s">
        <v>15437</v>
      </c>
      <c r="C7526" s="2" t="s">
        <v>15367</v>
      </c>
      <c r="D7526" s="2" t="s">
        <v>254</v>
      </c>
      <c r="E7526" s="2" t="s">
        <v>232</v>
      </c>
      <c r="F7526" s="2">
        <v>53</v>
      </c>
      <c r="G7526" s="2" t="s">
        <v>83</v>
      </c>
      <c r="H7526" s="2" t="s">
        <v>15360</v>
      </c>
      <c r="I7526" s="2" t="s">
        <v>49</v>
      </c>
      <c r="J7526" s="3">
        <v>46242</v>
      </c>
      <c r="K7526" s="3">
        <v>46246</v>
      </c>
      <c r="L7526" s="2" t="s">
        <v>40</v>
      </c>
      <c r="M7526" s="2" t="s">
        <v>85</v>
      </c>
      <c r="N7526" s="2" t="s">
        <v>86</v>
      </c>
      <c r="O7526" s="4">
        <v>1036400</v>
      </c>
      <c r="P7526" s="4">
        <v>270800</v>
      </c>
      <c r="Q7526" s="4">
        <v>765600</v>
      </c>
      <c r="R7526" s="2">
        <v>24</v>
      </c>
      <c r="S7526" s="5">
        <v>8.7200000000000006</v>
      </c>
      <c r="T7526" s="4">
        <v>34877.96</v>
      </c>
      <c r="U7526" s="2" t="s">
        <v>73</v>
      </c>
      <c r="V7526" s="2" t="s">
        <v>74</v>
      </c>
      <c r="W7526" s="4">
        <v>0</v>
      </c>
      <c r="X7526" s="4">
        <v>765600</v>
      </c>
      <c r="Y7526" s="4">
        <v>0</v>
      </c>
      <c r="Z7526" s="2">
        <v>0</v>
      </c>
      <c r="AA7526" s="2" t="s">
        <v>56</v>
      </c>
      <c r="AB7526" s="2" t="s">
        <v>15737</v>
      </c>
      <c r="AC7526" s="2" t="s">
        <v>15345</v>
      </c>
      <c r="AD7526" s="2" t="s">
        <v>76</v>
      </c>
      <c r="AE7526" s="5">
        <v>73.900000000000006</v>
      </c>
      <c r="AF7526" s="2">
        <v>0</v>
      </c>
      <c r="AG7526" s="2" t="s">
        <v>77</v>
      </c>
      <c r="AH7526" s="2">
        <v>4</v>
      </c>
      <c r="AI7526" s="6" t="str">
        <f t="shared" si="351"/>
        <v>45-54</v>
      </c>
      <c r="AJ7526" s="11">
        <f>YEAR(tbl_LoanData[[#This Row],[Application Date]])</f>
        <v>2026</v>
      </c>
      <c r="AK7526" s="11" t="str">
        <f>TEXT(tbl_LoanData[[#This Row],[Application Date]],"MMMM")</f>
        <v>August</v>
      </c>
      <c r="AL7526" s="12">
        <f>DATE(YEAR(tbl_LoanData[[#This Row],[Application Date]]),MONTH(tbl_LoanData[[#This Row],[Application Date]]),1)</f>
        <v>46235</v>
      </c>
      <c r="AM7526" s="14">
        <f ca="1">IF(AND(tbl_LoanData[[#This Row],[Application Date]]&gt;=EOMONTH(TODAY(),-1)+1,tbl_LoanData[[#This Row],[Application Date]]&lt;=TODAY()),tbl_LoanData[[#This Row],[Loan Amount]],0)</f>
        <v>0</v>
      </c>
      <c r="AN7526" s="14">
        <f>tbl_LoanData[[#This Row],[Amount Paid]]-(Q7526-X7526)</f>
        <v>0</v>
      </c>
      <c r="AO7526" s="14">
        <f>IF(tbl_LoanData[[#This Row],[Application Status]]="Approved",1,0)</f>
        <v>1</v>
      </c>
      <c r="AP7526" s="22" t="str">
        <f t="shared" ca="1" si="352"/>
        <v>Previous MTD</v>
      </c>
      <c r="AQ7526" s="22" t="str">
        <f t="shared" ca="1" si="353"/>
        <v>Aug 1–5</v>
      </c>
    </row>
    <row r="7527" spans="1:43" ht="14.4" customHeight="1" x14ac:dyDescent="0.3">
      <c r="A7527" s="2" t="s">
        <v>15438</v>
      </c>
      <c r="B7527" s="2" t="s">
        <v>15439</v>
      </c>
      <c r="C7527" s="2" t="s">
        <v>15352</v>
      </c>
      <c r="D7527" s="2" t="s">
        <v>176</v>
      </c>
      <c r="E7527" s="2" t="s">
        <v>268</v>
      </c>
      <c r="F7527" s="2">
        <v>46</v>
      </c>
      <c r="G7527" s="2" t="s">
        <v>83</v>
      </c>
      <c r="H7527" s="2" t="s">
        <v>15368</v>
      </c>
      <c r="I7527" s="2" t="s">
        <v>45</v>
      </c>
      <c r="J7527" s="3">
        <v>46242</v>
      </c>
      <c r="K7527" s="3">
        <v>46249</v>
      </c>
      <c r="L7527" s="2" t="s">
        <v>39</v>
      </c>
      <c r="M7527" s="2" t="s">
        <v>85</v>
      </c>
      <c r="N7527" s="2" t="s">
        <v>178</v>
      </c>
      <c r="O7527" s="4">
        <v>1956300</v>
      </c>
      <c r="P7527" s="4">
        <v>264400</v>
      </c>
      <c r="Q7527" s="4">
        <v>1691900</v>
      </c>
      <c r="R7527" s="2">
        <v>60</v>
      </c>
      <c r="S7527" s="5">
        <v>12.68</v>
      </c>
      <c r="T7527" s="4">
        <v>38219.339999999997</v>
      </c>
      <c r="U7527" s="2" t="s">
        <v>73</v>
      </c>
      <c r="V7527" s="2" t="s">
        <v>74</v>
      </c>
      <c r="W7527" s="4">
        <v>0</v>
      </c>
      <c r="X7527" s="4">
        <v>1691900</v>
      </c>
      <c r="Y7527" s="4">
        <v>0</v>
      </c>
      <c r="Z7527" s="2">
        <v>0</v>
      </c>
      <c r="AA7527" s="2" t="s">
        <v>56</v>
      </c>
      <c r="AB7527" s="2" t="s">
        <v>15739</v>
      </c>
      <c r="AC7527" s="2" t="s">
        <v>15369</v>
      </c>
      <c r="AD7527" s="2" t="s">
        <v>76</v>
      </c>
      <c r="AE7527" s="5">
        <v>86.5</v>
      </c>
      <c r="AF7527" s="2">
        <v>0</v>
      </c>
      <c r="AG7527" s="2" t="s">
        <v>77</v>
      </c>
      <c r="AH7527" s="2">
        <v>7</v>
      </c>
      <c r="AI7527" s="6" t="str">
        <f t="shared" si="351"/>
        <v>45-54</v>
      </c>
      <c r="AJ7527" s="11">
        <f>YEAR(tbl_LoanData[[#This Row],[Application Date]])</f>
        <v>2026</v>
      </c>
      <c r="AK7527" s="11" t="str">
        <f>TEXT(tbl_LoanData[[#This Row],[Application Date]],"MMMM")</f>
        <v>August</v>
      </c>
      <c r="AL7527" s="12">
        <f>DATE(YEAR(tbl_LoanData[[#This Row],[Application Date]]),MONTH(tbl_LoanData[[#This Row],[Application Date]]),1)</f>
        <v>46235</v>
      </c>
      <c r="AM7527" s="14">
        <f ca="1">IF(AND(tbl_LoanData[[#This Row],[Application Date]]&gt;=EOMONTH(TODAY(),-1)+1,tbl_LoanData[[#This Row],[Application Date]]&lt;=TODAY()),tbl_LoanData[[#This Row],[Loan Amount]],0)</f>
        <v>0</v>
      </c>
      <c r="AN7527" s="14">
        <f>tbl_LoanData[[#This Row],[Amount Paid]]-(Q7527-X7527)</f>
        <v>0</v>
      </c>
      <c r="AO7527" s="14">
        <f>IF(tbl_LoanData[[#This Row],[Application Status]]="Approved",1,0)</f>
        <v>1</v>
      </c>
      <c r="AP7527" s="22" t="str">
        <f t="shared" ca="1" si="352"/>
        <v>Previous MTD</v>
      </c>
      <c r="AQ7527" s="22" t="str">
        <f t="shared" ca="1" si="353"/>
        <v>Aug 1–5</v>
      </c>
    </row>
    <row r="7528" spans="1:43" ht="14.4" customHeight="1" x14ac:dyDescent="0.3">
      <c r="A7528" s="2" t="s">
        <v>15440</v>
      </c>
      <c r="B7528" s="2" t="s">
        <v>15441</v>
      </c>
      <c r="C7528" s="2" t="s">
        <v>310</v>
      </c>
      <c r="D7528" s="2" t="s">
        <v>209</v>
      </c>
      <c r="E7528" s="2" t="s">
        <v>254</v>
      </c>
      <c r="F7528" s="2">
        <v>53</v>
      </c>
      <c r="G7528" s="2" t="s">
        <v>69</v>
      </c>
      <c r="H7528" s="2" t="s">
        <v>15370</v>
      </c>
      <c r="I7528" s="2" t="s">
        <v>50</v>
      </c>
      <c r="J7528" s="3">
        <v>46259</v>
      </c>
      <c r="K7528" s="3">
        <v>46259</v>
      </c>
      <c r="L7528" s="2" t="s">
        <v>37</v>
      </c>
      <c r="M7528" s="2" t="s">
        <v>260</v>
      </c>
      <c r="N7528" s="2" t="s">
        <v>15344</v>
      </c>
      <c r="O7528" s="4">
        <v>119500</v>
      </c>
      <c r="P7528" s="4">
        <v>17900</v>
      </c>
      <c r="Q7528" s="4">
        <v>101600</v>
      </c>
      <c r="R7528" s="2">
        <v>36</v>
      </c>
      <c r="S7528" s="5">
        <v>15.39</v>
      </c>
      <c r="T7528" s="4">
        <v>3541.43</v>
      </c>
      <c r="U7528" s="2" t="s">
        <v>73</v>
      </c>
      <c r="V7528" s="2" t="s">
        <v>74</v>
      </c>
      <c r="W7528" s="4">
        <v>0</v>
      </c>
      <c r="X7528" s="4">
        <v>101600</v>
      </c>
      <c r="Y7528" s="4">
        <v>0</v>
      </c>
      <c r="Z7528" s="2">
        <v>0</v>
      </c>
      <c r="AA7528" s="2" t="s">
        <v>56</v>
      </c>
      <c r="AB7528" s="2" t="s">
        <v>15740</v>
      </c>
      <c r="AC7528" s="2" t="s">
        <v>15338</v>
      </c>
      <c r="AD7528" s="2" t="s">
        <v>76</v>
      </c>
      <c r="AE7528" s="5">
        <v>85</v>
      </c>
      <c r="AF7528" s="2">
        <v>0</v>
      </c>
      <c r="AG7528" s="2" t="s">
        <v>77</v>
      </c>
      <c r="AH7528" s="2">
        <v>0</v>
      </c>
      <c r="AI7528" s="6" t="str">
        <f t="shared" si="351"/>
        <v>45-54</v>
      </c>
      <c r="AJ7528" s="11">
        <f>YEAR(tbl_LoanData[[#This Row],[Application Date]])</f>
        <v>2026</v>
      </c>
      <c r="AK7528" s="11" t="str">
        <f>TEXT(tbl_LoanData[[#This Row],[Application Date]],"MMMM")</f>
        <v>August</v>
      </c>
      <c r="AL7528" s="12">
        <f>DATE(YEAR(tbl_LoanData[[#This Row],[Application Date]]),MONTH(tbl_LoanData[[#This Row],[Application Date]]),1)</f>
        <v>46235</v>
      </c>
      <c r="AM7528" s="14">
        <f ca="1">IF(AND(tbl_LoanData[[#This Row],[Application Date]]&gt;=EOMONTH(TODAY(),-1)+1,tbl_LoanData[[#This Row],[Application Date]]&lt;=TODAY()),tbl_LoanData[[#This Row],[Loan Amount]],0)</f>
        <v>0</v>
      </c>
      <c r="AN7528" s="14">
        <f>tbl_LoanData[[#This Row],[Amount Paid]]-(Q7528-X7528)</f>
        <v>0</v>
      </c>
      <c r="AO7528" s="14">
        <f>IF(tbl_LoanData[[#This Row],[Application Status]]="Approved",1,0)</f>
        <v>1</v>
      </c>
      <c r="AP7528" s="22" t="str">
        <f t="shared" ca="1" si="352"/>
        <v>Previous MTD</v>
      </c>
      <c r="AQ7528" s="22" t="str">
        <f t="shared" ca="1" si="353"/>
        <v>Aug 1–5</v>
      </c>
    </row>
    <row r="7529" spans="1:43" ht="14.4" customHeight="1" x14ac:dyDescent="0.3">
      <c r="A7529" s="2" t="s">
        <v>15442</v>
      </c>
      <c r="B7529" s="2" t="s">
        <v>15443</v>
      </c>
      <c r="C7529" s="2" t="s">
        <v>322</v>
      </c>
      <c r="D7529" s="2" t="s">
        <v>161</v>
      </c>
      <c r="E7529" s="2" t="s">
        <v>101</v>
      </c>
      <c r="F7529" s="2">
        <v>55</v>
      </c>
      <c r="G7529" s="2" t="s">
        <v>83</v>
      </c>
      <c r="H7529" s="2" t="s">
        <v>307</v>
      </c>
      <c r="I7529" s="2" t="s">
        <v>43</v>
      </c>
      <c r="J7529" s="3">
        <v>46237</v>
      </c>
      <c r="K7529" s="3">
        <v>46244</v>
      </c>
      <c r="L7529" s="2" t="s">
        <v>37</v>
      </c>
      <c r="M7529" s="2" t="s">
        <v>199</v>
      </c>
      <c r="N7529" s="2" t="s">
        <v>15355</v>
      </c>
      <c r="O7529" s="4">
        <v>147700</v>
      </c>
      <c r="P7529" s="4">
        <v>27000</v>
      </c>
      <c r="Q7529" s="4">
        <v>120700</v>
      </c>
      <c r="R7529" s="2">
        <v>36</v>
      </c>
      <c r="S7529" s="5">
        <v>13.38</v>
      </c>
      <c r="T7529" s="4">
        <v>4088.99</v>
      </c>
      <c r="U7529" s="2" t="s">
        <v>73</v>
      </c>
      <c r="V7529" s="2" t="s">
        <v>74</v>
      </c>
      <c r="W7529" s="4">
        <v>0</v>
      </c>
      <c r="X7529" s="4">
        <v>120700</v>
      </c>
      <c r="Y7529" s="4">
        <v>0</v>
      </c>
      <c r="Z7529" s="2">
        <v>0</v>
      </c>
      <c r="AA7529" s="2" t="s">
        <v>56</v>
      </c>
      <c r="AB7529" s="2" t="s">
        <v>15740</v>
      </c>
      <c r="AC7529" s="2" t="s">
        <v>15335</v>
      </c>
      <c r="AD7529" s="2" t="s">
        <v>76</v>
      </c>
      <c r="AE7529" s="5">
        <v>81.7</v>
      </c>
      <c r="AF7529" s="2">
        <v>0</v>
      </c>
      <c r="AG7529" s="2" t="s">
        <v>77</v>
      </c>
      <c r="AH7529" s="2">
        <v>7</v>
      </c>
      <c r="AI7529" s="6" t="str">
        <f t="shared" si="351"/>
        <v>55-64</v>
      </c>
      <c r="AJ7529" s="11">
        <f>YEAR(tbl_LoanData[[#This Row],[Application Date]])</f>
        <v>2026</v>
      </c>
      <c r="AK7529" s="11" t="str">
        <f>TEXT(tbl_LoanData[[#This Row],[Application Date]],"MMMM")</f>
        <v>August</v>
      </c>
      <c r="AL7529" s="12">
        <f>DATE(YEAR(tbl_LoanData[[#This Row],[Application Date]]),MONTH(tbl_LoanData[[#This Row],[Application Date]]),1)</f>
        <v>46235</v>
      </c>
      <c r="AM7529" s="14">
        <f ca="1">IF(AND(tbl_LoanData[[#This Row],[Application Date]]&gt;=EOMONTH(TODAY(),-1)+1,tbl_LoanData[[#This Row],[Application Date]]&lt;=TODAY()),tbl_LoanData[[#This Row],[Loan Amount]],0)</f>
        <v>0</v>
      </c>
      <c r="AN7529" s="14">
        <f>tbl_LoanData[[#This Row],[Amount Paid]]-(Q7529-X7529)</f>
        <v>0</v>
      </c>
      <c r="AO7529" s="14">
        <f>IF(tbl_LoanData[[#This Row],[Application Status]]="Approved",1,0)</f>
        <v>1</v>
      </c>
      <c r="AP7529" s="22" t="str">
        <f t="shared" ca="1" si="352"/>
        <v>Previous MTD</v>
      </c>
      <c r="AQ7529" s="22" t="str">
        <f t="shared" ca="1" si="353"/>
        <v>Aug 1–5</v>
      </c>
    </row>
    <row r="7530" spans="1:43" ht="14.4" customHeight="1" x14ac:dyDescent="0.3">
      <c r="A7530" s="2" t="s">
        <v>15444</v>
      </c>
      <c r="B7530" s="2" t="s">
        <v>15445</v>
      </c>
      <c r="C7530" s="2" t="s">
        <v>15357</v>
      </c>
      <c r="D7530" s="2" t="s">
        <v>142</v>
      </c>
      <c r="E7530" s="2" t="s">
        <v>176</v>
      </c>
      <c r="F7530" s="2">
        <v>51</v>
      </c>
      <c r="G7530" s="2" t="s">
        <v>83</v>
      </c>
      <c r="H7530" s="2" t="s">
        <v>259</v>
      </c>
      <c r="I7530" s="2" t="s">
        <v>43</v>
      </c>
      <c r="J7530" s="3">
        <v>46258</v>
      </c>
      <c r="K7530" s="3">
        <v>46259</v>
      </c>
      <c r="L7530" s="2" t="s">
        <v>37</v>
      </c>
      <c r="M7530" s="2" t="s">
        <v>199</v>
      </c>
      <c r="N7530" s="2" t="s">
        <v>15355</v>
      </c>
      <c r="O7530" s="4">
        <v>129200</v>
      </c>
      <c r="P7530" s="4">
        <v>27000</v>
      </c>
      <c r="Q7530" s="4">
        <v>102200</v>
      </c>
      <c r="R7530" s="2">
        <v>60</v>
      </c>
      <c r="S7530" s="5">
        <v>16.579999999999998</v>
      </c>
      <c r="T7530" s="4">
        <v>2516.91</v>
      </c>
      <c r="U7530" s="2" t="s">
        <v>73</v>
      </c>
      <c r="V7530" s="2" t="s">
        <v>74</v>
      </c>
      <c r="W7530" s="4">
        <v>0</v>
      </c>
      <c r="X7530" s="4">
        <v>102200</v>
      </c>
      <c r="Y7530" s="4">
        <v>0</v>
      </c>
      <c r="Z7530" s="2">
        <v>0</v>
      </c>
      <c r="AA7530" s="2" t="s">
        <v>56</v>
      </c>
      <c r="AB7530" s="2" t="s">
        <v>15736</v>
      </c>
      <c r="AC7530" s="2" t="s">
        <v>15335</v>
      </c>
      <c r="AD7530" s="2" t="s">
        <v>76</v>
      </c>
      <c r="AE7530" s="5">
        <v>79.099999999999994</v>
      </c>
      <c r="AF7530" s="2">
        <v>0</v>
      </c>
      <c r="AG7530" s="2" t="s">
        <v>77</v>
      </c>
      <c r="AH7530" s="2">
        <v>1</v>
      </c>
      <c r="AI7530" s="6" t="str">
        <f t="shared" si="351"/>
        <v>45-54</v>
      </c>
      <c r="AJ7530" s="11">
        <f>YEAR(tbl_LoanData[[#This Row],[Application Date]])</f>
        <v>2026</v>
      </c>
      <c r="AK7530" s="11" t="str">
        <f>TEXT(tbl_LoanData[[#This Row],[Application Date]],"MMMM")</f>
        <v>August</v>
      </c>
      <c r="AL7530" s="12">
        <f>DATE(YEAR(tbl_LoanData[[#This Row],[Application Date]]),MONTH(tbl_LoanData[[#This Row],[Application Date]]),1)</f>
        <v>46235</v>
      </c>
      <c r="AM7530" s="14">
        <f ca="1">IF(AND(tbl_LoanData[[#This Row],[Application Date]]&gt;=EOMONTH(TODAY(),-1)+1,tbl_LoanData[[#This Row],[Application Date]]&lt;=TODAY()),tbl_LoanData[[#This Row],[Loan Amount]],0)</f>
        <v>0</v>
      </c>
      <c r="AN7530" s="14">
        <f>tbl_LoanData[[#This Row],[Amount Paid]]-(Q7530-X7530)</f>
        <v>0</v>
      </c>
      <c r="AO7530" s="14">
        <f>IF(tbl_LoanData[[#This Row],[Application Status]]="Approved",1,0)</f>
        <v>1</v>
      </c>
      <c r="AP7530" s="22" t="str">
        <f t="shared" ca="1" si="352"/>
        <v>Previous MTD</v>
      </c>
      <c r="AQ7530" s="22" t="str">
        <f t="shared" ca="1" si="353"/>
        <v>Aug 1–5</v>
      </c>
    </row>
    <row r="7531" spans="1:43" ht="14.4" customHeight="1" x14ac:dyDescent="0.3">
      <c r="A7531" s="2" t="s">
        <v>15446</v>
      </c>
      <c r="B7531" s="2" t="s">
        <v>15447</v>
      </c>
      <c r="C7531" s="2" t="s">
        <v>15343</v>
      </c>
      <c r="D7531" s="2" t="s">
        <v>102</v>
      </c>
      <c r="E7531" s="2" t="s">
        <v>465</v>
      </c>
      <c r="F7531" s="2">
        <v>50</v>
      </c>
      <c r="G7531" s="2" t="s">
        <v>69</v>
      </c>
      <c r="H7531" s="2" t="s">
        <v>84</v>
      </c>
      <c r="I7531" s="2" t="s">
        <v>45</v>
      </c>
      <c r="J7531" s="3">
        <v>46248</v>
      </c>
      <c r="K7531" s="3">
        <v>46251</v>
      </c>
      <c r="L7531" s="2" t="s">
        <v>40</v>
      </c>
      <c r="M7531" s="2" t="s">
        <v>111</v>
      </c>
      <c r="N7531" s="2" t="s">
        <v>369</v>
      </c>
      <c r="O7531" s="4">
        <v>742000</v>
      </c>
      <c r="P7531" s="4">
        <v>94300</v>
      </c>
      <c r="Q7531" s="4">
        <v>647700</v>
      </c>
      <c r="R7531" s="2">
        <v>48</v>
      </c>
      <c r="S7531" s="5">
        <v>10.14</v>
      </c>
      <c r="T7531" s="4">
        <v>16470.93</v>
      </c>
      <c r="U7531" s="2" t="s">
        <v>73</v>
      </c>
      <c r="V7531" s="2" t="s">
        <v>74</v>
      </c>
      <c r="W7531" s="4">
        <v>0</v>
      </c>
      <c r="X7531" s="4">
        <v>647700</v>
      </c>
      <c r="Y7531" s="4">
        <v>0</v>
      </c>
      <c r="Z7531" s="2">
        <v>0</v>
      </c>
      <c r="AA7531" s="2" t="s">
        <v>56</v>
      </c>
      <c r="AB7531" s="2" t="s">
        <v>15730</v>
      </c>
      <c r="AC7531" s="2" t="s">
        <v>15339</v>
      </c>
      <c r="AD7531" s="2" t="s">
        <v>76</v>
      </c>
      <c r="AE7531" s="5">
        <v>87.3</v>
      </c>
      <c r="AF7531" s="2">
        <v>0</v>
      </c>
      <c r="AG7531" s="2" t="s">
        <v>77</v>
      </c>
      <c r="AH7531" s="2">
        <v>3</v>
      </c>
      <c r="AI7531" s="6" t="str">
        <f t="shared" si="351"/>
        <v>45-54</v>
      </c>
      <c r="AJ7531" s="11">
        <f>YEAR(tbl_LoanData[[#This Row],[Application Date]])</f>
        <v>2026</v>
      </c>
      <c r="AK7531" s="11" t="str">
        <f>TEXT(tbl_LoanData[[#This Row],[Application Date]],"MMMM")</f>
        <v>August</v>
      </c>
      <c r="AL7531" s="12">
        <f>DATE(YEAR(tbl_LoanData[[#This Row],[Application Date]]),MONTH(tbl_LoanData[[#This Row],[Application Date]]),1)</f>
        <v>46235</v>
      </c>
      <c r="AM7531" s="14">
        <f ca="1">IF(AND(tbl_LoanData[[#This Row],[Application Date]]&gt;=EOMONTH(TODAY(),-1)+1,tbl_LoanData[[#This Row],[Application Date]]&lt;=TODAY()),tbl_LoanData[[#This Row],[Loan Amount]],0)</f>
        <v>0</v>
      </c>
      <c r="AN7531" s="14">
        <f>tbl_LoanData[[#This Row],[Amount Paid]]-(Q7531-X7531)</f>
        <v>0</v>
      </c>
      <c r="AO7531" s="14">
        <f>IF(tbl_LoanData[[#This Row],[Application Status]]="Approved",1,0)</f>
        <v>1</v>
      </c>
      <c r="AP7531" s="22" t="str">
        <f t="shared" ca="1" si="352"/>
        <v>Previous MTD</v>
      </c>
      <c r="AQ7531" s="22" t="str">
        <f t="shared" ca="1" si="353"/>
        <v>Aug 1–5</v>
      </c>
    </row>
    <row r="7532" spans="1:43" ht="14.4" customHeight="1" x14ac:dyDescent="0.3">
      <c r="A7532" s="2" t="s">
        <v>15448</v>
      </c>
      <c r="B7532" s="2" t="s">
        <v>15449</v>
      </c>
      <c r="C7532" s="2" t="s">
        <v>1102</v>
      </c>
      <c r="D7532" s="2" t="s">
        <v>101</v>
      </c>
      <c r="E7532" s="2" t="s">
        <v>134</v>
      </c>
      <c r="F7532" s="2">
        <v>26</v>
      </c>
      <c r="G7532" s="2" t="s">
        <v>69</v>
      </c>
      <c r="H7532" s="2" t="s">
        <v>93</v>
      </c>
      <c r="I7532" s="2" t="s">
        <v>50</v>
      </c>
      <c r="J7532" s="3">
        <v>46237</v>
      </c>
      <c r="K7532" s="3"/>
      <c r="L7532" s="2" t="s">
        <v>39</v>
      </c>
      <c r="M7532" s="2" t="s">
        <v>85</v>
      </c>
      <c r="N7532" s="2" t="s">
        <v>373</v>
      </c>
      <c r="O7532" s="4">
        <v>1346600</v>
      </c>
      <c r="P7532" s="4">
        <v>345100</v>
      </c>
      <c r="Q7532" s="4">
        <v>1001500</v>
      </c>
      <c r="R7532" s="2">
        <v>12</v>
      </c>
      <c r="S7532" s="5">
        <v>15.29</v>
      </c>
      <c r="T7532" s="4">
        <v>0</v>
      </c>
      <c r="U7532" s="2" t="s">
        <v>113</v>
      </c>
      <c r="V7532" s="2" t="s">
        <v>97</v>
      </c>
      <c r="W7532" s="4">
        <v>0</v>
      </c>
      <c r="X7532" s="4">
        <v>0</v>
      </c>
      <c r="Y7532" s="4">
        <v>0</v>
      </c>
      <c r="Z7532" s="2">
        <v>0</v>
      </c>
      <c r="AA7532" s="2" t="s">
        <v>97</v>
      </c>
      <c r="AB7532" s="2" t="s">
        <v>15740</v>
      </c>
      <c r="AC7532" s="2" t="s">
        <v>15347</v>
      </c>
      <c r="AD7532" s="2" t="s">
        <v>76</v>
      </c>
      <c r="AE7532" s="5">
        <v>74.400000000000006</v>
      </c>
      <c r="AF7532" s="2">
        <v>0</v>
      </c>
      <c r="AG7532" s="2" t="s">
        <v>97</v>
      </c>
      <c r="AH7532" s="2"/>
      <c r="AI7532" s="6" t="str">
        <f t="shared" si="351"/>
        <v>25-34</v>
      </c>
      <c r="AJ7532" s="11">
        <f>YEAR(tbl_LoanData[[#This Row],[Application Date]])</f>
        <v>2026</v>
      </c>
      <c r="AK7532" s="11" t="str">
        <f>TEXT(tbl_LoanData[[#This Row],[Application Date]],"MMMM")</f>
        <v>August</v>
      </c>
      <c r="AL7532" s="12">
        <f>DATE(YEAR(tbl_LoanData[[#This Row],[Application Date]]),MONTH(tbl_LoanData[[#This Row],[Application Date]]),1)</f>
        <v>46235</v>
      </c>
      <c r="AM7532" s="14">
        <f ca="1">IF(AND(tbl_LoanData[[#This Row],[Application Date]]&gt;=EOMONTH(TODAY(),-1)+1,tbl_LoanData[[#This Row],[Application Date]]&lt;=TODAY()),tbl_LoanData[[#This Row],[Loan Amount]],0)</f>
        <v>0</v>
      </c>
      <c r="AN7532" s="14">
        <f>tbl_LoanData[[#This Row],[Amount Paid]]-(Q7532-X7532)</f>
        <v>-1001500</v>
      </c>
      <c r="AO7532" s="14">
        <f>IF(tbl_LoanData[[#This Row],[Application Status]]="Approved",1,0)</f>
        <v>0</v>
      </c>
      <c r="AP7532" s="22" t="str">
        <f t="shared" ca="1" si="352"/>
        <v>Previous MTD</v>
      </c>
      <c r="AQ7532" s="22" t="str">
        <f t="shared" ca="1" si="353"/>
        <v>Aug 1–5</v>
      </c>
    </row>
    <row r="7533" spans="1:43" ht="14.4" customHeight="1" x14ac:dyDescent="0.3">
      <c r="A7533" s="2" t="s">
        <v>15450</v>
      </c>
      <c r="B7533" s="2" t="s">
        <v>15451</v>
      </c>
      <c r="C7533" s="2" t="s">
        <v>627</v>
      </c>
      <c r="D7533" s="2" t="s">
        <v>204</v>
      </c>
      <c r="E7533" s="2" t="s">
        <v>268</v>
      </c>
      <c r="F7533" s="2">
        <v>28</v>
      </c>
      <c r="G7533" s="2" t="s">
        <v>83</v>
      </c>
      <c r="H7533" s="2" t="s">
        <v>15364</v>
      </c>
      <c r="I7533" s="2" t="s">
        <v>53</v>
      </c>
      <c r="J7533" s="3">
        <v>46254</v>
      </c>
      <c r="K7533" s="3">
        <v>46255</v>
      </c>
      <c r="L7533" s="2" t="s">
        <v>40</v>
      </c>
      <c r="M7533" s="2" t="s">
        <v>71</v>
      </c>
      <c r="N7533" s="2" t="s">
        <v>137</v>
      </c>
      <c r="O7533" s="4">
        <v>783900</v>
      </c>
      <c r="P7533" s="4">
        <v>229500</v>
      </c>
      <c r="Q7533" s="4">
        <v>554400</v>
      </c>
      <c r="R7533" s="2">
        <v>12</v>
      </c>
      <c r="S7533" s="5">
        <v>15.5</v>
      </c>
      <c r="T7533" s="4">
        <v>50170.1</v>
      </c>
      <c r="U7533" s="2" t="s">
        <v>73</v>
      </c>
      <c r="V7533" s="2" t="s">
        <v>74</v>
      </c>
      <c r="W7533" s="4">
        <v>0</v>
      </c>
      <c r="X7533" s="4">
        <v>554400</v>
      </c>
      <c r="Y7533" s="4">
        <v>0</v>
      </c>
      <c r="Z7533" s="2">
        <v>54</v>
      </c>
      <c r="AA7533" s="2" t="s">
        <v>58</v>
      </c>
      <c r="AB7533" s="2" t="s">
        <v>15736</v>
      </c>
      <c r="AC7533" s="2" t="s">
        <v>15353</v>
      </c>
      <c r="AD7533" s="2" t="s">
        <v>76</v>
      </c>
      <c r="AE7533" s="5">
        <v>70.7</v>
      </c>
      <c r="AF7533" s="2">
        <v>2</v>
      </c>
      <c r="AG7533" s="2" t="s">
        <v>15718</v>
      </c>
      <c r="AH7533" s="2">
        <v>1</v>
      </c>
      <c r="AI7533" s="6" t="str">
        <f t="shared" si="351"/>
        <v>25-34</v>
      </c>
      <c r="AJ7533" s="11">
        <f>YEAR(tbl_LoanData[[#This Row],[Application Date]])</f>
        <v>2026</v>
      </c>
      <c r="AK7533" s="11" t="str">
        <f>TEXT(tbl_LoanData[[#This Row],[Application Date]],"MMMM")</f>
        <v>August</v>
      </c>
      <c r="AL7533" s="12">
        <f>DATE(YEAR(tbl_LoanData[[#This Row],[Application Date]]),MONTH(tbl_LoanData[[#This Row],[Application Date]]),1)</f>
        <v>46235</v>
      </c>
      <c r="AM7533" s="14">
        <f ca="1">IF(AND(tbl_LoanData[[#This Row],[Application Date]]&gt;=EOMONTH(TODAY(),-1)+1,tbl_LoanData[[#This Row],[Application Date]]&lt;=TODAY()),tbl_LoanData[[#This Row],[Loan Amount]],0)</f>
        <v>0</v>
      </c>
      <c r="AN7533" s="14">
        <f>tbl_LoanData[[#This Row],[Amount Paid]]-(Q7533-X7533)</f>
        <v>0</v>
      </c>
      <c r="AO7533" s="14">
        <f>IF(tbl_LoanData[[#This Row],[Application Status]]="Approved",1,0)</f>
        <v>1</v>
      </c>
      <c r="AP7533" s="22" t="str">
        <f t="shared" ca="1" si="352"/>
        <v>Previous MTD</v>
      </c>
      <c r="AQ7533" s="22" t="str">
        <f t="shared" ca="1" si="353"/>
        <v>Aug 1–5</v>
      </c>
    </row>
    <row r="7534" spans="1:43" ht="14.4" customHeight="1" x14ac:dyDescent="0.3">
      <c r="A7534" s="2" t="s">
        <v>15452</v>
      </c>
      <c r="B7534" s="2" t="s">
        <v>15453</v>
      </c>
      <c r="C7534" s="2" t="s">
        <v>668</v>
      </c>
      <c r="D7534" s="2" t="s">
        <v>68</v>
      </c>
      <c r="E7534" s="2" t="s">
        <v>91</v>
      </c>
      <c r="F7534" s="2">
        <v>58</v>
      </c>
      <c r="G7534" s="2" t="s">
        <v>69</v>
      </c>
      <c r="H7534" s="2" t="s">
        <v>15360</v>
      </c>
      <c r="I7534" s="2" t="s">
        <v>49</v>
      </c>
      <c r="J7534" s="3">
        <v>46253</v>
      </c>
      <c r="K7534" s="3">
        <v>46256</v>
      </c>
      <c r="L7534" s="2" t="s">
        <v>37</v>
      </c>
      <c r="M7534" s="2" t="s">
        <v>104</v>
      </c>
      <c r="N7534" s="2" t="s">
        <v>286</v>
      </c>
      <c r="O7534" s="4">
        <v>157600</v>
      </c>
      <c r="P7534" s="4">
        <v>40400</v>
      </c>
      <c r="Q7534" s="4">
        <v>117200</v>
      </c>
      <c r="R7534" s="2">
        <v>36</v>
      </c>
      <c r="S7534" s="5">
        <v>13.29</v>
      </c>
      <c r="T7534" s="4">
        <v>3965.32</v>
      </c>
      <c r="U7534" s="2" t="s">
        <v>73</v>
      </c>
      <c r="V7534" s="2" t="s">
        <v>74</v>
      </c>
      <c r="W7534" s="4">
        <v>0</v>
      </c>
      <c r="X7534" s="4">
        <v>117200</v>
      </c>
      <c r="Y7534" s="4">
        <v>0</v>
      </c>
      <c r="Z7534" s="2">
        <v>0</v>
      </c>
      <c r="AA7534" s="2" t="s">
        <v>56</v>
      </c>
      <c r="AB7534" s="2" t="s">
        <v>15739</v>
      </c>
      <c r="AC7534" s="2" t="s">
        <v>15336</v>
      </c>
      <c r="AD7534" s="2" t="s">
        <v>76</v>
      </c>
      <c r="AE7534" s="5">
        <v>74.400000000000006</v>
      </c>
      <c r="AF7534" s="2">
        <v>0</v>
      </c>
      <c r="AG7534" s="2" t="s">
        <v>77</v>
      </c>
      <c r="AH7534" s="2">
        <v>3</v>
      </c>
      <c r="AI7534" s="6" t="str">
        <f t="shared" si="351"/>
        <v>55-64</v>
      </c>
      <c r="AJ7534" s="11">
        <f>YEAR(tbl_LoanData[[#This Row],[Application Date]])</f>
        <v>2026</v>
      </c>
      <c r="AK7534" s="11" t="str">
        <f>TEXT(tbl_LoanData[[#This Row],[Application Date]],"MMMM")</f>
        <v>August</v>
      </c>
      <c r="AL7534" s="12">
        <f>DATE(YEAR(tbl_LoanData[[#This Row],[Application Date]]),MONTH(tbl_LoanData[[#This Row],[Application Date]]),1)</f>
        <v>46235</v>
      </c>
      <c r="AM7534" s="14">
        <f ca="1">IF(AND(tbl_LoanData[[#This Row],[Application Date]]&gt;=EOMONTH(TODAY(),-1)+1,tbl_LoanData[[#This Row],[Application Date]]&lt;=TODAY()),tbl_LoanData[[#This Row],[Loan Amount]],0)</f>
        <v>0</v>
      </c>
      <c r="AN7534" s="14">
        <f>tbl_LoanData[[#This Row],[Amount Paid]]-(Q7534-X7534)</f>
        <v>0</v>
      </c>
      <c r="AO7534" s="14">
        <f>IF(tbl_LoanData[[#This Row],[Application Status]]="Approved",1,0)</f>
        <v>1</v>
      </c>
      <c r="AP7534" s="22" t="str">
        <f t="shared" ca="1" si="352"/>
        <v>Previous MTD</v>
      </c>
      <c r="AQ7534" s="22" t="str">
        <f t="shared" ca="1" si="353"/>
        <v>Aug 1–5</v>
      </c>
    </row>
    <row r="7535" spans="1:43" ht="14.4" customHeight="1" x14ac:dyDescent="0.3">
      <c r="A7535" s="2" t="s">
        <v>15454</v>
      </c>
      <c r="B7535" s="2" t="s">
        <v>15455</v>
      </c>
      <c r="C7535" s="2" t="s">
        <v>15340</v>
      </c>
      <c r="D7535" s="2" t="s">
        <v>118</v>
      </c>
      <c r="E7535" s="2" t="s">
        <v>204</v>
      </c>
      <c r="F7535" s="2">
        <v>48</v>
      </c>
      <c r="G7535" s="2" t="s">
        <v>69</v>
      </c>
      <c r="H7535" s="2" t="s">
        <v>15350</v>
      </c>
      <c r="I7535" s="2" t="s">
        <v>46</v>
      </c>
      <c r="J7535" s="3">
        <v>46258</v>
      </c>
      <c r="K7535" s="3"/>
      <c r="L7535" s="2" t="s">
        <v>38</v>
      </c>
      <c r="M7535" s="2" t="s">
        <v>71</v>
      </c>
      <c r="N7535" s="2" t="s">
        <v>589</v>
      </c>
      <c r="O7535" s="4">
        <v>1391900</v>
      </c>
      <c r="P7535" s="4">
        <v>284400</v>
      </c>
      <c r="Q7535" s="4">
        <v>1107500</v>
      </c>
      <c r="R7535" s="2">
        <v>36</v>
      </c>
      <c r="S7535" s="5">
        <v>14.04</v>
      </c>
      <c r="T7535" s="4">
        <v>0</v>
      </c>
      <c r="U7535" s="2" t="s">
        <v>113</v>
      </c>
      <c r="V7535" s="2" t="s">
        <v>97</v>
      </c>
      <c r="W7535" s="4">
        <v>0</v>
      </c>
      <c r="X7535" s="4">
        <v>0</v>
      </c>
      <c r="Y7535" s="4">
        <v>0</v>
      </c>
      <c r="Z7535" s="2">
        <v>0</v>
      </c>
      <c r="AA7535" s="2" t="s">
        <v>97</v>
      </c>
      <c r="AB7535" s="2" t="s">
        <v>15737</v>
      </c>
      <c r="AC7535" s="2" t="s">
        <v>15369</v>
      </c>
      <c r="AD7535" s="2" t="s">
        <v>76</v>
      </c>
      <c r="AE7535" s="5">
        <v>79.599999999999994</v>
      </c>
      <c r="AF7535" s="2">
        <v>0</v>
      </c>
      <c r="AG7535" s="2" t="s">
        <v>97</v>
      </c>
      <c r="AH7535" s="2"/>
      <c r="AI7535" s="6" t="str">
        <f t="shared" si="351"/>
        <v>45-54</v>
      </c>
      <c r="AJ7535" s="11">
        <f>YEAR(tbl_LoanData[[#This Row],[Application Date]])</f>
        <v>2026</v>
      </c>
      <c r="AK7535" s="11" t="str">
        <f>TEXT(tbl_LoanData[[#This Row],[Application Date]],"MMMM")</f>
        <v>August</v>
      </c>
      <c r="AL7535" s="12">
        <f>DATE(YEAR(tbl_LoanData[[#This Row],[Application Date]]),MONTH(tbl_LoanData[[#This Row],[Application Date]]),1)</f>
        <v>46235</v>
      </c>
      <c r="AM7535" s="14">
        <f ca="1">IF(AND(tbl_LoanData[[#This Row],[Application Date]]&gt;=EOMONTH(TODAY(),-1)+1,tbl_LoanData[[#This Row],[Application Date]]&lt;=TODAY()),tbl_LoanData[[#This Row],[Loan Amount]],0)</f>
        <v>0</v>
      </c>
      <c r="AN7535" s="14">
        <f>tbl_LoanData[[#This Row],[Amount Paid]]-(Q7535-X7535)</f>
        <v>-1107500</v>
      </c>
      <c r="AO7535" s="14">
        <f>IF(tbl_LoanData[[#This Row],[Application Status]]="Approved",1,0)</f>
        <v>0</v>
      </c>
      <c r="AP7535" s="22" t="str">
        <f t="shared" ca="1" si="352"/>
        <v>Previous MTD</v>
      </c>
      <c r="AQ7535" s="22" t="str">
        <f t="shared" ca="1" si="353"/>
        <v>Aug 1–5</v>
      </c>
    </row>
    <row r="7536" spans="1:43" ht="14.4" customHeight="1" x14ac:dyDescent="0.3">
      <c r="A7536" s="2" t="s">
        <v>15456</v>
      </c>
      <c r="B7536" s="2" t="s">
        <v>15457</v>
      </c>
      <c r="C7536" s="2" t="s">
        <v>227</v>
      </c>
      <c r="D7536" s="2" t="s">
        <v>182</v>
      </c>
      <c r="E7536" s="2" t="s">
        <v>465</v>
      </c>
      <c r="F7536" s="2">
        <v>26</v>
      </c>
      <c r="G7536" s="2" t="s">
        <v>69</v>
      </c>
      <c r="H7536" s="2" t="s">
        <v>166</v>
      </c>
      <c r="I7536" s="2" t="s">
        <v>46</v>
      </c>
      <c r="J7536" s="3">
        <v>46250</v>
      </c>
      <c r="K7536" s="3">
        <v>46255</v>
      </c>
      <c r="L7536" s="2" t="s">
        <v>37</v>
      </c>
      <c r="M7536" s="2" t="s">
        <v>199</v>
      </c>
      <c r="N7536" s="2" t="s">
        <v>15355</v>
      </c>
      <c r="O7536" s="4">
        <v>107000</v>
      </c>
      <c r="P7536" s="4">
        <v>28900</v>
      </c>
      <c r="Q7536" s="4">
        <v>78100</v>
      </c>
      <c r="R7536" s="2">
        <v>24</v>
      </c>
      <c r="S7536" s="5">
        <v>12.89</v>
      </c>
      <c r="T7536" s="4">
        <v>3708.98</v>
      </c>
      <c r="U7536" s="2" t="s">
        <v>73</v>
      </c>
      <c r="V7536" s="2" t="s">
        <v>74</v>
      </c>
      <c r="W7536" s="4">
        <v>0</v>
      </c>
      <c r="X7536" s="4">
        <v>78100</v>
      </c>
      <c r="Y7536" s="4">
        <v>0</v>
      </c>
      <c r="Z7536" s="2">
        <v>0</v>
      </c>
      <c r="AA7536" s="2" t="s">
        <v>56</v>
      </c>
      <c r="AB7536" s="2" t="s">
        <v>15736</v>
      </c>
      <c r="AC7536" s="2" t="s">
        <v>15363</v>
      </c>
      <c r="AD7536" s="2" t="s">
        <v>76</v>
      </c>
      <c r="AE7536" s="5">
        <v>73</v>
      </c>
      <c r="AF7536" s="2">
        <v>0</v>
      </c>
      <c r="AG7536" s="2" t="s">
        <v>77</v>
      </c>
      <c r="AH7536" s="2">
        <v>5</v>
      </c>
      <c r="AI7536" s="6" t="str">
        <f t="shared" si="351"/>
        <v>25-34</v>
      </c>
      <c r="AJ7536" s="11">
        <f>YEAR(tbl_LoanData[[#This Row],[Application Date]])</f>
        <v>2026</v>
      </c>
      <c r="AK7536" s="11" t="str">
        <f>TEXT(tbl_LoanData[[#This Row],[Application Date]],"MMMM")</f>
        <v>August</v>
      </c>
      <c r="AL7536" s="12">
        <f>DATE(YEAR(tbl_LoanData[[#This Row],[Application Date]]),MONTH(tbl_LoanData[[#This Row],[Application Date]]),1)</f>
        <v>46235</v>
      </c>
      <c r="AM7536" s="14">
        <f ca="1">IF(AND(tbl_LoanData[[#This Row],[Application Date]]&gt;=EOMONTH(TODAY(),-1)+1,tbl_LoanData[[#This Row],[Application Date]]&lt;=TODAY()),tbl_LoanData[[#This Row],[Loan Amount]],0)</f>
        <v>0</v>
      </c>
      <c r="AN7536" s="14">
        <f>tbl_LoanData[[#This Row],[Amount Paid]]-(Q7536-X7536)</f>
        <v>0</v>
      </c>
      <c r="AO7536" s="14">
        <f>IF(tbl_LoanData[[#This Row],[Application Status]]="Approved",1,0)</f>
        <v>1</v>
      </c>
      <c r="AP7536" s="22" t="str">
        <f t="shared" ca="1" si="352"/>
        <v>Previous MTD</v>
      </c>
      <c r="AQ7536" s="22" t="str">
        <f t="shared" ca="1" si="353"/>
        <v>Aug 1–5</v>
      </c>
    </row>
    <row r="7537" spans="1:43" ht="14.4" customHeight="1" x14ac:dyDescent="0.3">
      <c r="A7537" s="2" t="s">
        <v>15458</v>
      </c>
      <c r="B7537" s="2" t="s">
        <v>15459</v>
      </c>
      <c r="C7537" s="2" t="s">
        <v>15362</v>
      </c>
      <c r="D7537" s="2" t="s">
        <v>189</v>
      </c>
      <c r="E7537" s="2" t="s">
        <v>82</v>
      </c>
      <c r="F7537" s="2">
        <v>33</v>
      </c>
      <c r="G7537" s="2" t="s">
        <v>69</v>
      </c>
      <c r="H7537" s="2" t="s">
        <v>119</v>
      </c>
      <c r="I7537" s="2" t="s">
        <v>43</v>
      </c>
      <c r="J7537" s="3">
        <v>46255</v>
      </c>
      <c r="K7537" s="3">
        <v>46257</v>
      </c>
      <c r="L7537" s="2" t="s">
        <v>39</v>
      </c>
      <c r="M7537" s="2" t="s">
        <v>127</v>
      </c>
      <c r="N7537" s="2" t="s">
        <v>195</v>
      </c>
      <c r="O7537" s="4">
        <v>1859700</v>
      </c>
      <c r="P7537" s="4">
        <v>450700</v>
      </c>
      <c r="Q7537" s="4">
        <v>1409000</v>
      </c>
      <c r="R7537" s="2">
        <v>48</v>
      </c>
      <c r="S7537" s="5">
        <v>15.64</v>
      </c>
      <c r="T7537" s="4">
        <v>39672.15</v>
      </c>
      <c r="U7537" s="2" t="s">
        <v>73</v>
      </c>
      <c r="V7537" s="2" t="s">
        <v>74</v>
      </c>
      <c r="W7537" s="4">
        <v>0</v>
      </c>
      <c r="X7537" s="4">
        <v>1409000</v>
      </c>
      <c r="Y7537" s="4">
        <v>0</v>
      </c>
      <c r="Z7537" s="2">
        <v>0</v>
      </c>
      <c r="AA7537" s="2" t="s">
        <v>56</v>
      </c>
      <c r="AB7537" s="2" t="s">
        <v>15740</v>
      </c>
      <c r="AC7537" s="2" t="s">
        <v>15335</v>
      </c>
      <c r="AD7537" s="2" t="s">
        <v>76</v>
      </c>
      <c r="AE7537" s="5">
        <v>75.8</v>
      </c>
      <c r="AF7537" s="2">
        <v>0</v>
      </c>
      <c r="AG7537" s="2" t="s">
        <v>77</v>
      </c>
      <c r="AH7537" s="2">
        <v>2</v>
      </c>
      <c r="AI7537" s="6" t="str">
        <f t="shared" si="351"/>
        <v>25-34</v>
      </c>
      <c r="AJ7537" s="11">
        <f>YEAR(tbl_LoanData[[#This Row],[Application Date]])</f>
        <v>2026</v>
      </c>
      <c r="AK7537" s="11" t="str">
        <f>TEXT(tbl_LoanData[[#This Row],[Application Date]],"MMMM")</f>
        <v>August</v>
      </c>
      <c r="AL7537" s="12">
        <f>DATE(YEAR(tbl_LoanData[[#This Row],[Application Date]]),MONTH(tbl_LoanData[[#This Row],[Application Date]]),1)</f>
        <v>46235</v>
      </c>
      <c r="AM7537" s="14">
        <f ca="1">IF(AND(tbl_LoanData[[#This Row],[Application Date]]&gt;=EOMONTH(TODAY(),-1)+1,tbl_LoanData[[#This Row],[Application Date]]&lt;=TODAY()),tbl_LoanData[[#This Row],[Loan Amount]],0)</f>
        <v>0</v>
      </c>
      <c r="AN7537" s="14">
        <f>tbl_LoanData[[#This Row],[Amount Paid]]-(Q7537-X7537)</f>
        <v>0</v>
      </c>
      <c r="AO7537" s="14">
        <f>IF(tbl_LoanData[[#This Row],[Application Status]]="Approved",1,0)</f>
        <v>1</v>
      </c>
      <c r="AP7537" s="22" t="str">
        <f t="shared" ca="1" si="352"/>
        <v>Previous MTD</v>
      </c>
      <c r="AQ7537" s="22" t="str">
        <f t="shared" ca="1" si="353"/>
        <v>Aug 1–5</v>
      </c>
    </row>
    <row r="7538" spans="1:43" ht="14.4" customHeight="1" x14ac:dyDescent="0.3">
      <c r="A7538" s="2" t="s">
        <v>15460</v>
      </c>
      <c r="B7538" s="2" t="s">
        <v>15461</v>
      </c>
      <c r="C7538" s="2" t="s">
        <v>15371</v>
      </c>
      <c r="D7538" s="2" t="s">
        <v>82</v>
      </c>
      <c r="E7538" s="2" t="s">
        <v>82</v>
      </c>
      <c r="F7538" s="2">
        <v>43</v>
      </c>
      <c r="G7538" s="2" t="s">
        <v>69</v>
      </c>
      <c r="H7538" s="2" t="s">
        <v>15370</v>
      </c>
      <c r="I7538" s="2" t="s">
        <v>50</v>
      </c>
      <c r="J7538" s="3">
        <v>46242</v>
      </c>
      <c r="K7538" s="3">
        <v>46248</v>
      </c>
      <c r="L7538" s="2" t="s">
        <v>37</v>
      </c>
      <c r="M7538" s="2" t="s">
        <v>199</v>
      </c>
      <c r="N7538" s="2" t="s">
        <v>15355</v>
      </c>
      <c r="O7538" s="4">
        <v>103700</v>
      </c>
      <c r="P7538" s="4">
        <v>12900</v>
      </c>
      <c r="Q7538" s="4">
        <v>90800</v>
      </c>
      <c r="R7538" s="2">
        <v>24</v>
      </c>
      <c r="S7538" s="5">
        <v>11.34</v>
      </c>
      <c r="T7538" s="4">
        <v>4246.34</v>
      </c>
      <c r="U7538" s="2" t="s">
        <v>73</v>
      </c>
      <c r="V7538" s="2" t="s">
        <v>74</v>
      </c>
      <c r="W7538" s="4">
        <v>0</v>
      </c>
      <c r="X7538" s="4">
        <v>90800</v>
      </c>
      <c r="Y7538" s="4">
        <v>0</v>
      </c>
      <c r="Z7538" s="2">
        <v>0</v>
      </c>
      <c r="AA7538" s="2" t="s">
        <v>56</v>
      </c>
      <c r="AB7538" s="2" t="s">
        <v>15741</v>
      </c>
      <c r="AC7538" s="2" t="s">
        <v>15339</v>
      </c>
      <c r="AD7538" s="2" t="s">
        <v>76</v>
      </c>
      <c r="AE7538" s="5">
        <v>87.6</v>
      </c>
      <c r="AF7538" s="2">
        <v>0</v>
      </c>
      <c r="AG7538" s="2" t="s">
        <v>77</v>
      </c>
      <c r="AH7538" s="2">
        <v>6</v>
      </c>
      <c r="AI7538" s="6" t="str">
        <f t="shared" si="351"/>
        <v>35-44</v>
      </c>
      <c r="AJ7538" s="11">
        <f>YEAR(tbl_LoanData[[#This Row],[Application Date]])</f>
        <v>2026</v>
      </c>
      <c r="AK7538" s="11" t="str">
        <f>TEXT(tbl_LoanData[[#This Row],[Application Date]],"MMMM")</f>
        <v>August</v>
      </c>
      <c r="AL7538" s="12">
        <f>DATE(YEAR(tbl_LoanData[[#This Row],[Application Date]]),MONTH(tbl_LoanData[[#This Row],[Application Date]]),1)</f>
        <v>46235</v>
      </c>
      <c r="AM7538" s="14">
        <f ca="1">IF(AND(tbl_LoanData[[#This Row],[Application Date]]&gt;=EOMONTH(TODAY(),-1)+1,tbl_LoanData[[#This Row],[Application Date]]&lt;=TODAY()),tbl_LoanData[[#This Row],[Loan Amount]],0)</f>
        <v>0</v>
      </c>
      <c r="AN7538" s="14">
        <f>tbl_LoanData[[#This Row],[Amount Paid]]-(Q7538-X7538)</f>
        <v>0</v>
      </c>
      <c r="AO7538" s="14">
        <f>IF(tbl_LoanData[[#This Row],[Application Status]]="Approved",1,0)</f>
        <v>1</v>
      </c>
      <c r="AP7538" s="22" t="str">
        <f t="shared" ca="1" si="352"/>
        <v>Previous MTD</v>
      </c>
      <c r="AQ7538" s="22" t="str">
        <f t="shared" ca="1" si="353"/>
        <v>Aug 1–5</v>
      </c>
    </row>
    <row r="7539" spans="1:43" ht="14.4" customHeight="1" x14ac:dyDescent="0.3">
      <c r="A7539" s="2" t="s">
        <v>15462</v>
      </c>
      <c r="B7539" s="2" t="s">
        <v>15463</v>
      </c>
      <c r="C7539" s="2" t="s">
        <v>66</v>
      </c>
      <c r="D7539" s="2" t="s">
        <v>68</v>
      </c>
      <c r="E7539" s="2" t="s">
        <v>232</v>
      </c>
      <c r="F7539" s="2">
        <v>35</v>
      </c>
      <c r="G7539" s="2" t="s">
        <v>69</v>
      </c>
      <c r="H7539" s="2" t="s">
        <v>110</v>
      </c>
      <c r="I7539" s="2" t="s">
        <v>46</v>
      </c>
      <c r="J7539" s="3">
        <v>46236</v>
      </c>
      <c r="K7539" s="3"/>
      <c r="L7539" s="2" t="s">
        <v>37</v>
      </c>
      <c r="M7539" s="2" t="s">
        <v>260</v>
      </c>
      <c r="N7539" s="2" t="s">
        <v>457</v>
      </c>
      <c r="O7539" s="4">
        <v>75000</v>
      </c>
      <c r="P7539" s="4">
        <v>15800</v>
      </c>
      <c r="Q7539" s="4">
        <v>59200</v>
      </c>
      <c r="R7539" s="2">
        <v>24</v>
      </c>
      <c r="S7539" s="5">
        <v>14.24</v>
      </c>
      <c r="T7539" s="4">
        <v>0</v>
      </c>
      <c r="U7539" s="2" t="s">
        <v>96</v>
      </c>
      <c r="V7539" s="2" t="s">
        <v>97</v>
      </c>
      <c r="W7539" s="4">
        <v>0</v>
      </c>
      <c r="X7539" s="4">
        <v>0</v>
      </c>
      <c r="Y7539" s="4">
        <v>0</v>
      </c>
      <c r="Z7539" s="2">
        <v>0</v>
      </c>
      <c r="AA7539" s="2" t="s">
        <v>97</v>
      </c>
      <c r="AB7539" s="2" t="s">
        <v>15739</v>
      </c>
      <c r="AC7539" s="2" t="s">
        <v>15347</v>
      </c>
      <c r="AD7539" s="2" t="s">
        <v>76</v>
      </c>
      <c r="AE7539" s="5">
        <v>78.900000000000006</v>
      </c>
      <c r="AF7539" s="2">
        <v>0</v>
      </c>
      <c r="AG7539" s="2" t="s">
        <v>97</v>
      </c>
      <c r="AH7539" s="2"/>
      <c r="AI7539" s="6" t="str">
        <f t="shared" si="351"/>
        <v>35-44</v>
      </c>
      <c r="AJ7539" s="11">
        <f>YEAR(tbl_LoanData[[#This Row],[Application Date]])</f>
        <v>2026</v>
      </c>
      <c r="AK7539" s="11" t="str">
        <f>TEXT(tbl_LoanData[[#This Row],[Application Date]],"MMMM")</f>
        <v>August</v>
      </c>
      <c r="AL7539" s="12">
        <f>DATE(YEAR(tbl_LoanData[[#This Row],[Application Date]]),MONTH(tbl_LoanData[[#This Row],[Application Date]]),1)</f>
        <v>46235</v>
      </c>
      <c r="AM7539" s="14">
        <f ca="1">IF(AND(tbl_LoanData[[#This Row],[Application Date]]&gt;=EOMONTH(TODAY(),-1)+1,tbl_LoanData[[#This Row],[Application Date]]&lt;=TODAY()),tbl_LoanData[[#This Row],[Loan Amount]],0)</f>
        <v>0</v>
      </c>
      <c r="AN7539" s="14">
        <f>tbl_LoanData[[#This Row],[Amount Paid]]-(Q7539-X7539)</f>
        <v>-59200</v>
      </c>
      <c r="AO7539" s="14">
        <f>IF(tbl_LoanData[[#This Row],[Application Status]]="Approved",1,0)</f>
        <v>0</v>
      </c>
      <c r="AP7539" s="22" t="str">
        <f t="shared" ca="1" si="352"/>
        <v>Previous MTD</v>
      </c>
      <c r="AQ7539" s="22" t="str">
        <f t="shared" ca="1" si="353"/>
        <v>Aug 1–5</v>
      </c>
    </row>
    <row r="7540" spans="1:43" ht="14.4" customHeight="1" x14ac:dyDescent="0.3">
      <c r="A7540" s="2" t="s">
        <v>15464</v>
      </c>
      <c r="B7540" s="2" t="s">
        <v>15465</v>
      </c>
      <c r="C7540" s="2" t="s">
        <v>15371</v>
      </c>
      <c r="D7540" s="2" t="s">
        <v>118</v>
      </c>
      <c r="E7540" s="2" t="s">
        <v>118</v>
      </c>
      <c r="F7540" s="2">
        <v>42</v>
      </c>
      <c r="G7540" s="2" t="s">
        <v>69</v>
      </c>
      <c r="H7540" s="2" t="s">
        <v>15372</v>
      </c>
      <c r="I7540" s="2" t="s">
        <v>45</v>
      </c>
      <c r="J7540" s="3">
        <v>46247</v>
      </c>
      <c r="K7540" s="3">
        <v>46248</v>
      </c>
      <c r="L7540" s="2" t="s">
        <v>37</v>
      </c>
      <c r="M7540" s="2" t="s">
        <v>199</v>
      </c>
      <c r="N7540" s="2" t="s">
        <v>15355</v>
      </c>
      <c r="O7540" s="4">
        <v>160400</v>
      </c>
      <c r="P7540" s="4">
        <v>31800</v>
      </c>
      <c r="Q7540" s="4">
        <v>128600</v>
      </c>
      <c r="R7540" s="2">
        <v>60</v>
      </c>
      <c r="S7540" s="5">
        <v>14.17</v>
      </c>
      <c r="T7540" s="4">
        <v>3003.64</v>
      </c>
      <c r="U7540" s="2" t="s">
        <v>73</v>
      </c>
      <c r="V7540" s="2" t="s">
        <v>34</v>
      </c>
      <c r="W7540" s="4">
        <v>0</v>
      </c>
      <c r="X7540" s="4">
        <v>128600</v>
      </c>
      <c r="Y7540" s="4">
        <v>0</v>
      </c>
      <c r="Z7540" s="2">
        <v>54</v>
      </c>
      <c r="AA7540" s="2" t="s">
        <v>58</v>
      </c>
      <c r="AB7540" s="2" t="s">
        <v>15741</v>
      </c>
      <c r="AC7540" s="2" t="s">
        <v>15345</v>
      </c>
      <c r="AD7540" s="2" t="s">
        <v>76</v>
      </c>
      <c r="AE7540" s="5">
        <v>80.2</v>
      </c>
      <c r="AF7540" s="2">
        <v>3</v>
      </c>
      <c r="AG7540" s="2" t="s">
        <v>130</v>
      </c>
      <c r="AH7540" s="2">
        <v>1</v>
      </c>
      <c r="AI7540" s="6" t="str">
        <f t="shared" si="351"/>
        <v>35-44</v>
      </c>
      <c r="AJ7540" s="11">
        <f>YEAR(tbl_LoanData[[#This Row],[Application Date]])</f>
        <v>2026</v>
      </c>
      <c r="AK7540" s="11" t="str">
        <f>TEXT(tbl_LoanData[[#This Row],[Application Date]],"MMMM")</f>
        <v>August</v>
      </c>
      <c r="AL7540" s="12">
        <f>DATE(YEAR(tbl_LoanData[[#This Row],[Application Date]]),MONTH(tbl_LoanData[[#This Row],[Application Date]]),1)</f>
        <v>46235</v>
      </c>
      <c r="AM7540" s="14">
        <f ca="1">IF(AND(tbl_LoanData[[#This Row],[Application Date]]&gt;=EOMONTH(TODAY(),-1)+1,tbl_LoanData[[#This Row],[Application Date]]&lt;=TODAY()),tbl_LoanData[[#This Row],[Loan Amount]],0)</f>
        <v>0</v>
      </c>
      <c r="AN7540" s="14">
        <f>tbl_LoanData[[#This Row],[Amount Paid]]-(Q7540-X7540)</f>
        <v>0</v>
      </c>
      <c r="AO7540" s="14">
        <f>IF(tbl_LoanData[[#This Row],[Application Status]]="Approved",1,0)</f>
        <v>1</v>
      </c>
      <c r="AP7540" s="22" t="str">
        <f t="shared" ca="1" si="352"/>
        <v>Previous MTD</v>
      </c>
      <c r="AQ7540" s="22" t="str">
        <f t="shared" ca="1" si="353"/>
        <v>Aug 1–5</v>
      </c>
    </row>
    <row r="7541" spans="1:43" ht="14.4" customHeight="1" x14ac:dyDescent="0.3">
      <c r="A7541" s="2" t="s">
        <v>15466</v>
      </c>
      <c r="B7541" s="2" t="s">
        <v>15467</v>
      </c>
      <c r="C7541" s="2" t="s">
        <v>15361</v>
      </c>
      <c r="D7541" s="2" t="s">
        <v>150</v>
      </c>
      <c r="E7541" s="2" t="s">
        <v>165</v>
      </c>
      <c r="F7541" s="2">
        <v>60</v>
      </c>
      <c r="G7541" s="2" t="s">
        <v>69</v>
      </c>
      <c r="H7541" s="2" t="s">
        <v>84</v>
      </c>
      <c r="I7541" s="2" t="s">
        <v>45</v>
      </c>
      <c r="J7541" s="3">
        <v>46248</v>
      </c>
      <c r="K7541" s="3"/>
      <c r="L7541" s="2" t="s">
        <v>37</v>
      </c>
      <c r="M7541" s="2" t="s">
        <v>199</v>
      </c>
      <c r="N7541" s="2" t="s">
        <v>15355</v>
      </c>
      <c r="O7541" s="4">
        <v>164600</v>
      </c>
      <c r="P7541" s="4">
        <v>26500</v>
      </c>
      <c r="Q7541" s="4">
        <v>138100</v>
      </c>
      <c r="R7541" s="2">
        <v>60</v>
      </c>
      <c r="S7541" s="5">
        <v>9.0399999999999991</v>
      </c>
      <c r="T7541" s="4">
        <v>0</v>
      </c>
      <c r="U7541" s="2" t="s">
        <v>113</v>
      </c>
      <c r="V7541" s="2" t="s">
        <v>97</v>
      </c>
      <c r="W7541" s="4">
        <v>0</v>
      </c>
      <c r="X7541" s="4">
        <v>0</v>
      </c>
      <c r="Y7541" s="4">
        <v>0</v>
      </c>
      <c r="Z7541" s="2">
        <v>0</v>
      </c>
      <c r="AA7541" s="2" t="s">
        <v>97</v>
      </c>
      <c r="AB7541" s="2" t="s">
        <v>15739</v>
      </c>
      <c r="AC7541" s="2" t="s">
        <v>15339</v>
      </c>
      <c r="AD7541" s="2" t="s">
        <v>76</v>
      </c>
      <c r="AE7541" s="5">
        <v>83.9</v>
      </c>
      <c r="AF7541" s="2">
        <v>0</v>
      </c>
      <c r="AG7541" s="2" t="s">
        <v>97</v>
      </c>
      <c r="AH7541" s="2"/>
      <c r="AI7541" s="6" t="str">
        <f t="shared" si="351"/>
        <v>55-64</v>
      </c>
      <c r="AJ7541" s="11">
        <f>YEAR(tbl_LoanData[[#This Row],[Application Date]])</f>
        <v>2026</v>
      </c>
      <c r="AK7541" s="11" t="str">
        <f>TEXT(tbl_LoanData[[#This Row],[Application Date]],"MMMM")</f>
        <v>August</v>
      </c>
      <c r="AL7541" s="12">
        <f>DATE(YEAR(tbl_LoanData[[#This Row],[Application Date]]),MONTH(tbl_LoanData[[#This Row],[Application Date]]),1)</f>
        <v>46235</v>
      </c>
      <c r="AM7541" s="14">
        <f ca="1">IF(AND(tbl_LoanData[[#This Row],[Application Date]]&gt;=EOMONTH(TODAY(),-1)+1,tbl_LoanData[[#This Row],[Application Date]]&lt;=TODAY()),tbl_LoanData[[#This Row],[Loan Amount]],0)</f>
        <v>0</v>
      </c>
      <c r="AN7541" s="14">
        <f>tbl_LoanData[[#This Row],[Amount Paid]]-(Q7541-X7541)</f>
        <v>-138100</v>
      </c>
      <c r="AO7541" s="14">
        <f>IF(tbl_LoanData[[#This Row],[Application Status]]="Approved",1,0)</f>
        <v>0</v>
      </c>
      <c r="AP7541" s="22" t="str">
        <f t="shared" ca="1" si="352"/>
        <v>Previous MTD</v>
      </c>
      <c r="AQ7541" s="22" t="str">
        <f t="shared" ca="1" si="353"/>
        <v>Aug 1–5</v>
      </c>
    </row>
    <row r="7542" spans="1:43" ht="14.4" customHeight="1" x14ac:dyDescent="0.3">
      <c r="A7542" s="2" t="s">
        <v>15468</v>
      </c>
      <c r="B7542" s="2" t="s">
        <v>15469</v>
      </c>
      <c r="C7542" s="2" t="s">
        <v>322</v>
      </c>
      <c r="D7542" s="2" t="s">
        <v>254</v>
      </c>
      <c r="E7542" s="2" t="s">
        <v>161</v>
      </c>
      <c r="F7542" s="2">
        <v>36</v>
      </c>
      <c r="G7542" s="2" t="s">
        <v>83</v>
      </c>
      <c r="H7542" s="2" t="s">
        <v>84</v>
      </c>
      <c r="I7542" s="2" t="s">
        <v>45</v>
      </c>
      <c r="J7542" s="3">
        <v>46254</v>
      </c>
      <c r="K7542" s="3">
        <v>46256</v>
      </c>
      <c r="L7542" s="2" t="s">
        <v>37</v>
      </c>
      <c r="M7542" s="2" t="s">
        <v>94</v>
      </c>
      <c r="N7542" s="2" t="s">
        <v>488</v>
      </c>
      <c r="O7542" s="4">
        <v>119600</v>
      </c>
      <c r="P7542" s="4">
        <v>23200</v>
      </c>
      <c r="Q7542" s="4">
        <v>96400</v>
      </c>
      <c r="R7542" s="2">
        <v>12</v>
      </c>
      <c r="S7542" s="5">
        <v>10.58</v>
      </c>
      <c r="T7542" s="4">
        <v>8501.1200000000008</v>
      </c>
      <c r="U7542" s="2" t="s">
        <v>73</v>
      </c>
      <c r="V7542" s="2" t="s">
        <v>74</v>
      </c>
      <c r="W7542" s="4">
        <v>0</v>
      </c>
      <c r="X7542" s="4">
        <v>96400</v>
      </c>
      <c r="Y7542" s="4">
        <v>0</v>
      </c>
      <c r="Z7542" s="2">
        <v>42</v>
      </c>
      <c r="AA7542" s="2" t="s">
        <v>58</v>
      </c>
      <c r="AB7542" s="2" t="s">
        <v>15737</v>
      </c>
      <c r="AC7542" s="2" t="s">
        <v>15353</v>
      </c>
      <c r="AD7542" s="2" t="s">
        <v>76</v>
      </c>
      <c r="AE7542" s="5">
        <v>80.599999999999994</v>
      </c>
      <c r="AF7542" s="2">
        <v>2</v>
      </c>
      <c r="AG7542" s="2" t="s">
        <v>15718</v>
      </c>
      <c r="AH7542" s="2">
        <v>2</v>
      </c>
      <c r="AI7542" s="6" t="str">
        <f t="shared" si="351"/>
        <v>35-44</v>
      </c>
      <c r="AJ7542" s="11">
        <f>YEAR(tbl_LoanData[[#This Row],[Application Date]])</f>
        <v>2026</v>
      </c>
      <c r="AK7542" s="11" t="str">
        <f>TEXT(tbl_LoanData[[#This Row],[Application Date]],"MMMM")</f>
        <v>August</v>
      </c>
      <c r="AL7542" s="12">
        <f>DATE(YEAR(tbl_LoanData[[#This Row],[Application Date]]),MONTH(tbl_LoanData[[#This Row],[Application Date]]),1)</f>
        <v>46235</v>
      </c>
      <c r="AM7542" s="14">
        <f ca="1">IF(AND(tbl_LoanData[[#This Row],[Application Date]]&gt;=EOMONTH(TODAY(),-1)+1,tbl_LoanData[[#This Row],[Application Date]]&lt;=TODAY()),tbl_LoanData[[#This Row],[Loan Amount]],0)</f>
        <v>0</v>
      </c>
      <c r="AN7542" s="14">
        <f>tbl_LoanData[[#This Row],[Amount Paid]]-(Q7542-X7542)</f>
        <v>0</v>
      </c>
      <c r="AO7542" s="14">
        <f>IF(tbl_LoanData[[#This Row],[Application Status]]="Approved",1,0)</f>
        <v>1</v>
      </c>
      <c r="AP7542" s="22" t="str">
        <f t="shared" ca="1" si="352"/>
        <v>Previous MTD</v>
      </c>
      <c r="AQ7542" s="22" t="str">
        <f t="shared" ca="1" si="353"/>
        <v>Aug 1–5</v>
      </c>
    </row>
    <row r="7543" spans="1:43" ht="14.4" customHeight="1" x14ac:dyDescent="0.3">
      <c r="A7543" s="2" t="s">
        <v>15470</v>
      </c>
      <c r="B7543" s="2" t="s">
        <v>15471</v>
      </c>
      <c r="C7543" s="2" t="s">
        <v>66</v>
      </c>
      <c r="D7543" s="2" t="s">
        <v>82</v>
      </c>
      <c r="E7543" s="2" t="s">
        <v>68</v>
      </c>
      <c r="F7543" s="2">
        <v>62</v>
      </c>
      <c r="G7543" s="2" t="s">
        <v>69</v>
      </c>
      <c r="H7543" s="2" t="s">
        <v>172</v>
      </c>
      <c r="I7543" s="2" t="s">
        <v>45</v>
      </c>
      <c r="J7543" s="3">
        <v>46244</v>
      </c>
      <c r="K7543" s="3">
        <v>46250</v>
      </c>
      <c r="L7543" s="2" t="s">
        <v>39</v>
      </c>
      <c r="M7543" s="2" t="s">
        <v>85</v>
      </c>
      <c r="N7543" s="2" t="s">
        <v>178</v>
      </c>
      <c r="O7543" s="4">
        <v>1282500</v>
      </c>
      <c r="P7543" s="4">
        <v>280900</v>
      </c>
      <c r="Q7543" s="4">
        <v>1001600</v>
      </c>
      <c r="R7543" s="2">
        <v>60</v>
      </c>
      <c r="S7543" s="5">
        <v>16.79</v>
      </c>
      <c r="T7543" s="4">
        <v>24779.38</v>
      </c>
      <c r="U7543" s="2" t="s">
        <v>73</v>
      </c>
      <c r="V7543" s="2" t="s">
        <v>74</v>
      </c>
      <c r="W7543" s="4">
        <v>0</v>
      </c>
      <c r="X7543" s="4">
        <v>1001600</v>
      </c>
      <c r="Y7543" s="4">
        <v>0</v>
      </c>
      <c r="Z7543" s="2">
        <v>0</v>
      </c>
      <c r="AA7543" s="2" t="s">
        <v>56</v>
      </c>
      <c r="AB7543" s="2" t="s">
        <v>15737</v>
      </c>
      <c r="AC7543" s="2" t="s">
        <v>15373</v>
      </c>
      <c r="AD7543" s="2" t="s">
        <v>76</v>
      </c>
      <c r="AE7543" s="5">
        <v>78.099999999999994</v>
      </c>
      <c r="AF7543" s="2">
        <v>0</v>
      </c>
      <c r="AG7543" s="2" t="s">
        <v>77</v>
      </c>
      <c r="AH7543" s="2">
        <v>6</v>
      </c>
      <c r="AI7543" s="6" t="str">
        <f t="shared" si="351"/>
        <v>55-64</v>
      </c>
      <c r="AJ7543" s="11">
        <f>YEAR(tbl_LoanData[[#This Row],[Application Date]])</f>
        <v>2026</v>
      </c>
      <c r="AK7543" s="11" t="str">
        <f>TEXT(tbl_LoanData[[#This Row],[Application Date]],"MMMM")</f>
        <v>August</v>
      </c>
      <c r="AL7543" s="12">
        <f>DATE(YEAR(tbl_LoanData[[#This Row],[Application Date]]),MONTH(tbl_LoanData[[#This Row],[Application Date]]),1)</f>
        <v>46235</v>
      </c>
      <c r="AM7543" s="14">
        <f ca="1">IF(AND(tbl_LoanData[[#This Row],[Application Date]]&gt;=EOMONTH(TODAY(),-1)+1,tbl_LoanData[[#This Row],[Application Date]]&lt;=TODAY()),tbl_LoanData[[#This Row],[Loan Amount]],0)</f>
        <v>0</v>
      </c>
      <c r="AN7543" s="14">
        <f>tbl_LoanData[[#This Row],[Amount Paid]]-(Q7543-X7543)</f>
        <v>0</v>
      </c>
      <c r="AO7543" s="14">
        <f>IF(tbl_LoanData[[#This Row],[Application Status]]="Approved",1,0)</f>
        <v>1</v>
      </c>
      <c r="AP7543" s="22" t="str">
        <f t="shared" ca="1" si="352"/>
        <v>Previous MTD</v>
      </c>
      <c r="AQ7543" s="22" t="str">
        <f t="shared" ca="1" si="353"/>
        <v>Aug 1–5</v>
      </c>
    </row>
    <row r="7544" spans="1:43" ht="14.4" customHeight="1" x14ac:dyDescent="0.3">
      <c r="A7544" s="2" t="s">
        <v>15472</v>
      </c>
      <c r="B7544" s="2" t="s">
        <v>15473</v>
      </c>
      <c r="C7544" s="2" t="s">
        <v>15374</v>
      </c>
      <c r="D7544" s="2" t="s">
        <v>82</v>
      </c>
      <c r="E7544" s="2" t="s">
        <v>268</v>
      </c>
      <c r="F7544" s="2">
        <v>49</v>
      </c>
      <c r="G7544" s="2" t="s">
        <v>69</v>
      </c>
      <c r="H7544" s="2" t="s">
        <v>228</v>
      </c>
      <c r="I7544" s="2" t="s">
        <v>43</v>
      </c>
      <c r="J7544" s="3">
        <v>46242</v>
      </c>
      <c r="K7544" s="3">
        <v>46249</v>
      </c>
      <c r="L7544" s="2" t="s">
        <v>38</v>
      </c>
      <c r="M7544" s="2" t="s">
        <v>144</v>
      </c>
      <c r="N7544" s="2" t="s">
        <v>382</v>
      </c>
      <c r="O7544" s="4">
        <v>1023300</v>
      </c>
      <c r="P7544" s="4">
        <v>299200</v>
      </c>
      <c r="Q7544" s="4">
        <v>724100</v>
      </c>
      <c r="R7544" s="2">
        <v>60</v>
      </c>
      <c r="S7544" s="5">
        <v>13.78</v>
      </c>
      <c r="T7544" s="4">
        <v>16766.07</v>
      </c>
      <c r="U7544" s="2" t="s">
        <v>73</v>
      </c>
      <c r="V7544" s="2" t="s">
        <v>74</v>
      </c>
      <c r="W7544" s="4">
        <v>0</v>
      </c>
      <c r="X7544" s="4">
        <v>724100</v>
      </c>
      <c r="Y7544" s="4">
        <v>0</v>
      </c>
      <c r="Z7544" s="2">
        <v>0</v>
      </c>
      <c r="AA7544" s="2" t="s">
        <v>56</v>
      </c>
      <c r="AB7544" s="2" t="s">
        <v>15736</v>
      </c>
      <c r="AC7544" s="2" t="s">
        <v>15345</v>
      </c>
      <c r="AD7544" s="2" t="s">
        <v>76</v>
      </c>
      <c r="AE7544" s="5">
        <v>70.8</v>
      </c>
      <c r="AF7544" s="2">
        <v>0</v>
      </c>
      <c r="AG7544" s="2" t="s">
        <v>77</v>
      </c>
      <c r="AH7544" s="2">
        <v>7</v>
      </c>
      <c r="AI7544" s="6" t="str">
        <f t="shared" si="351"/>
        <v>45-54</v>
      </c>
      <c r="AJ7544" s="11">
        <f>YEAR(tbl_LoanData[[#This Row],[Application Date]])</f>
        <v>2026</v>
      </c>
      <c r="AK7544" s="11" t="str">
        <f>TEXT(tbl_LoanData[[#This Row],[Application Date]],"MMMM")</f>
        <v>August</v>
      </c>
      <c r="AL7544" s="12">
        <f>DATE(YEAR(tbl_LoanData[[#This Row],[Application Date]]),MONTH(tbl_LoanData[[#This Row],[Application Date]]),1)</f>
        <v>46235</v>
      </c>
      <c r="AM7544" s="14">
        <f ca="1">IF(AND(tbl_LoanData[[#This Row],[Application Date]]&gt;=EOMONTH(TODAY(),-1)+1,tbl_LoanData[[#This Row],[Application Date]]&lt;=TODAY()),tbl_LoanData[[#This Row],[Loan Amount]],0)</f>
        <v>0</v>
      </c>
      <c r="AN7544" s="14">
        <f>tbl_LoanData[[#This Row],[Amount Paid]]-(Q7544-X7544)</f>
        <v>0</v>
      </c>
      <c r="AO7544" s="14">
        <f>IF(tbl_LoanData[[#This Row],[Application Status]]="Approved",1,0)</f>
        <v>1</v>
      </c>
      <c r="AP7544" s="22" t="str">
        <f t="shared" ca="1" si="352"/>
        <v>Previous MTD</v>
      </c>
      <c r="AQ7544" s="22" t="str">
        <f t="shared" ca="1" si="353"/>
        <v>Aug 1–5</v>
      </c>
    </row>
    <row r="7545" spans="1:43" ht="14.4" customHeight="1" x14ac:dyDescent="0.3">
      <c r="A7545" s="2" t="s">
        <v>15474</v>
      </c>
      <c r="B7545" s="2" t="s">
        <v>15475</v>
      </c>
      <c r="C7545" s="2" t="s">
        <v>15374</v>
      </c>
      <c r="D7545" s="2" t="s">
        <v>209</v>
      </c>
      <c r="E7545" s="2" t="s">
        <v>15359</v>
      </c>
      <c r="F7545" s="2">
        <v>38</v>
      </c>
      <c r="G7545" s="2" t="s">
        <v>69</v>
      </c>
      <c r="H7545" s="2" t="s">
        <v>84</v>
      </c>
      <c r="I7545" s="2" t="s">
        <v>45</v>
      </c>
      <c r="J7545" s="3">
        <v>46248</v>
      </c>
      <c r="K7545" s="3">
        <v>46252</v>
      </c>
      <c r="L7545" s="2" t="s">
        <v>37</v>
      </c>
      <c r="M7545" s="2" t="s">
        <v>199</v>
      </c>
      <c r="N7545" s="2" t="s">
        <v>15355</v>
      </c>
      <c r="O7545" s="4">
        <v>121700</v>
      </c>
      <c r="P7545" s="4">
        <v>20300</v>
      </c>
      <c r="Q7545" s="4">
        <v>101400</v>
      </c>
      <c r="R7545" s="2">
        <v>12</v>
      </c>
      <c r="S7545" s="5">
        <v>16.22</v>
      </c>
      <c r="T7545" s="4">
        <v>9210.67</v>
      </c>
      <c r="U7545" s="2" t="s">
        <v>73</v>
      </c>
      <c r="V7545" s="2" t="s">
        <v>74</v>
      </c>
      <c r="W7545" s="4">
        <v>0</v>
      </c>
      <c r="X7545" s="4">
        <v>101400</v>
      </c>
      <c r="Y7545" s="4">
        <v>0</v>
      </c>
      <c r="Z7545" s="2">
        <v>16</v>
      </c>
      <c r="AA7545" s="2" t="s">
        <v>57</v>
      </c>
      <c r="AB7545" s="2" t="s">
        <v>15737</v>
      </c>
      <c r="AC7545" s="2" t="s">
        <v>15338</v>
      </c>
      <c r="AD7545" s="2" t="s">
        <v>76</v>
      </c>
      <c r="AE7545" s="5">
        <v>83.3</v>
      </c>
      <c r="AF7545" s="2">
        <v>1</v>
      </c>
      <c r="AG7545" s="2" t="s">
        <v>15718</v>
      </c>
      <c r="AH7545" s="2">
        <v>4</v>
      </c>
      <c r="AI7545" s="6" t="str">
        <f t="shared" si="351"/>
        <v>35-44</v>
      </c>
      <c r="AJ7545" s="11">
        <f>YEAR(tbl_LoanData[[#This Row],[Application Date]])</f>
        <v>2026</v>
      </c>
      <c r="AK7545" s="11" t="str">
        <f>TEXT(tbl_LoanData[[#This Row],[Application Date]],"MMMM")</f>
        <v>August</v>
      </c>
      <c r="AL7545" s="12">
        <f>DATE(YEAR(tbl_LoanData[[#This Row],[Application Date]]),MONTH(tbl_LoanData[[#This Row],[Application Date]]),1)</f>
        <v>46235</v>
      </c>
      <c r="AM7545" s="14">
        <f ca="1">IF(AND(tbl_LoanData[[#This Row],[Application Date]]&gt;=EOMONTH(TODAY(),-1)+1,tbl_LoanData[[#This Row],[Application Date]]&lt;=TODAY()),tbl_LoanData[[#This Row],[Loan Amount]],0)</f>
        <v>0</v>
      </c>
      <c r="AN7545" s="14">
        <f>tbl_LoanData[[#This Row],[Amount Paid]]-(Q7545-X7545)</f>
        <v>0</v>
      </c>
      <c r="AO7545" s="14">
        <f>IF(tbl_LoanData[[#This Row],[Application Status]]="Approved",1,0)</f>
        <v>1</v>
      </c>
      <c r="AP7545" s="22" t="str">
        <f t="shared" ca="1" si="352"/>
        <v>Previous MTD</v>
      </c>
      <c r="AQ7545" s="22" t="str">
        <f t="shared" ca="1" si="353"/>
        <v>Aug 1–5</v>
      </c>
    </row>
    <row r="7546" spans="1:43" ht="14.4" customHeight="1" x14ac:dyDescent="0.3">
      <c r="A7546" s="2" t="s">
        <v>15476</v>
      </c>
      <c r="B7546" s="2" t="s">
        <v>15477</v>
      </c>
      <c r="C7546" s="2" t="s">
        <v>297</v>
      </c>
      <c r="D7546" s="2" t="s">
        <v>161</v>
      </c>
      <c r="E7546" s="2" t="s">
        <v>134</v>
      </c>
      <c r="F7546" s="2">
        <v>41</v>
      </c>
      <c r="G7546" s="2" t="s">
        <v>69</v>
      </c>
      <c r="H7546" s="2" t="s">
        <v>298</v>
      </c>
      <c r="I7546" s="2" t="s">
        <v>43</v>
      </c>
      <c r="J7546" s="3">
        <v>46241</v>
      </c>
      <c r="K7546" s="3">
        <v>46246</v>
      </c>
      <c r="L7546" s="2" t="s">
        <v>38</v>
      </c>
      <c r="M7546" s="2" t="s">
        <v>85</v>
      </c>
      <c r="N7546" s="2" t="s">
        <v>314</v>
      </c>
      <c r="O7546" s="4">
        <v>1371900</v>
      </c>
      <c r="P7546" s="4">
        <v>279400</v>
      </c>
      <c r="Q7546" s="4">
        <v>1092500</v>
      </c>
      <c r="R7546" s="2">
        <v>60</v>
      </c>
      <c r="S7546" s="5">
        <v>15.31</v>
      </c>
      <c r="T7546" s="4">
        <v>26168.61</v>
      </c>
      <c r="U7546" s="2" t="s">
        <v>73</v>
      </c>
      <c r="V7546" s="2" t="s">
        <v>74</v>
      </c>
      <c r="W7546" s="4">
        <v>0</v>
      </c>
      <c r="X7546" s="4">
        <v>1092500</v>
      </c>
      <c r="Y7546" s="4">
        <v>0</v>
      </c>
      <c r="Z7546" s="2">
        <v>0</v>
      </c>
      <c r="AA7546" s="2" t="s">
        <v>56</v>
      </c>
      <c r="AB7546" s="2" t="s">
        <v>15738</v>
      </c>
      <c r="AC7546" s="2" t="s">
        <v>15339</v>
      </c>
      <c r="AD7546" s="2" t="s">
        <v>76</v>
      </c>
      <c r="AE7546" s="5">
        <v>79.599999999999994</v>
      </c>
      <c r="AF7546" s="2">
        <v>0</v>
      </c>
      <c r="AG7546" s="2" t="s">
        <v>77</v>
      </c>
      <c r="AH7546" s="2">
        <v>5</v>
      </c>
      <c r="AI7546" s="6" t="str">
        <f t="shared" si="351"/>
        <v>35-44</v>
      </c>
      <c r="AJ7546" s="11">
        <f>YEAR(tbl_LoanData[[#This Row],[Application Date]])</f>
        <v>2026</v>
      </c>
      <c r="AK7546" s="11" t="str">
        <f>TEXT(tbl_LoanData[[#This Row],[Application Date]],"MMMM")</f>
        <v>August</v>
      </c>
      <c r="AL7546" s="12">
        <f>DATE(YEAR(tbl_LoanData[[#This Row],[Application Date]]),MONTH(tbl_LoanData[[#This Row],[Application Date]]),1)</f>
        <v>46235</v>
      </c>
      <c r="AM7546" s="14">
        <f ca="1">IF(AND(tbl_LoanData[[#This Row],[Application Date]]&gt;=EOMONTH(TODAY(),-1)+1,tbl_LoanData[[#This Row],[Application Date]]&lt;=TODAY()),tbl_LoanData[[#This Row],[Loan Amount]],0)</f>
        <v>0</v>
      </c>
      <c r="AN7546" s="14">
        <f>tbl_LoanData[[#This Row],[Amount Paid]]-(Q7546-X7546)</f>
        <v>0</v>
      </c>
      <c r="AO7546" s="14">
        <f>IF(tbl_LoanData[[#This Row],[Application Status]]="Approved",1,0)</f>
        <v>1</v>
      </c>
      <c r="AP7546" s="22" t="str">
        <f t="shared" ca="1" si="352"/>
        <v>Previous MTD</v>
      </c>
      <c r="AQ7546" s="22" t="str">
        <f t="shared" ca="1" si="353"/>
        <v>Aug 1–5</v>
      </c>
    </row>
    <row r="7547" spans="1:43" ht="14.4" customHeight="1" x14ac:dyDescent="0.3">
      <c r="A7547" s="2" t="s">
        <v>15478</v>
      </c>
      <c r="B7547" s="2" t="s">
        <v>15479</v>
      </c>
      <c r="C7547" s="2" t="s">
        <v>521</v>
      </c>
      <c r="D7547" s="2" t="s">
        <v>118</v>
      </c>
      <c r="E7547" s="2" t="s">
        <v>204</v>
      </c>
      <c r="F7547" s="2">
        <v>22</v>
      </c>
      <c r="G7547" s="2" t="s">
        <v>69</v>
      </c>
      <c r="H7547" s="2" t="s">
        <v>15360</v>
      </c>
      <c r="I7547" s="2" t="s">
        <v>49</v>
      </c>
      <c r="J7547" s="3">
        <v>46252</v>
      </c>
      <c r="K7547" s="3"/>
      <c r="L7547" s="2" t="s">
        <v>39</v>
      </c>
      <c r="M7547" s="2" t="s">
        <v>71</v>
      </c>
      <c r="N7547" s="2" t="s">
        <v>162</v>
      </c>
      <c r="O7547" s="4">
        <v>1705900</v>
      </c>
      <c r="P7547" s="4">
        <v>309800</v>
      </c>
      <c r="Q7547" s="4">
        <v>1396100</v>
      </c>
      <c r="R7547" s="2">
        <v>24</v>
      </c>
      <c r="S7547" s="5">
        <v>17.43</v>
      </c>
      <c r="T7547" s="4">
        <v>0</v>
      </c>
      <c r="U7547" s="2" t="s">
        <v>113</v>
      </c>
      <c r="V7547" s="2" t="s">
        <v>97</v>
      </c>
      <c r="W7547" s="4">
        <v>0</v>
      </c>
      <c r="X7547" s="4">
        <v>0</v>
      </c>
      <c r="Y7547" s="4">
        <v>0</v>
      </c>
      <c r="Z7547" s="2">
        <v>0</v>
      </c>
      <c r="AA7547" s="2" t="s">
        <v>97</v>
      </c>
      <c r="AB7547" s="2" t="s">
        <v>15737</v>
      </c>
      <c r="AC7547" s="2" t="s">
        <v>15353</v>
      </c>
      <c r="AD7547" s="2" t="s">
        <v>76</v>
      </c>
      <c r="AE7547" s="5">
        <v>81.8</v>
      </c>
      <c r="AF7547" s="2">
        <v>0</v>
      </c>
      <c r="AG7547" s="2" t="s">
        <v>97</v>
      </c>
      <c r="AH7547" s="2"/>
      <c r="AI7547" s="6" t="str">
        <f t="shared" si="351"/>
        <v>18-24</v>
      </c>
      <c r="AJ7547" s="11">
        <f>YEAR(tbl_LoanData[[#This Row],[Application Date]])</f>
        <v>2026</v>
      </c>
      <c r="AK7547" s="11" t="str">
        <f>TEXT(tbl_LoanData[[#This Row],[Application Date]],"MMMM")</f>
        <v>August</v>
      </c>
      <c r="AL7547" s="12">
        <f>DATE(YEAR(tbl_LoanData[[#This Row],[Application Date]]),MONTH(tbl_LoanData[[#This Row],[Application Date]]),1)</f>
        <v>46235</v>
      </c>
      <c r="AM7547" s="14">
        <f ca="1">IF(AND(tbl_LoanData[[#This Row],[Application Date]]&gt;=EOMONTH(TODAY(),-1)+1,tbl_LoanData[[#This Row],[Application Date]]&lt;=TODAY()),tbl_LoanData[[#This Row],[Loan Amount]],0)</f>
        <v>0</v>
      </c>
      <c r="AN7547" s="14">
        <f>tbl_LoanData[[#This Row],[Amount Paid]]-(Q7547-X7547)</f>
        <v>-1396100</v>
      </c>
      <c r="AO7547" s="14">
        <f>IF(tbl_LoanData[[#This Row],[Application Status]]="Approved",1,0)</f>
        <v>0</v>
      </c>
      <c r="AP7547" s="22" t="str">
        <f t="shared" ca="1" si="352"/>
        <v>Previous MTD</v>
      </c>
      <c r="AQ7547" s="22" t="str">
        <f t="shared" ca="1" si="353"/>
        <v>Aug 1–5</v>
      </c>
    </row>
    <row r="7548" spans="1:43" ht="14.4" customHeight="1" x14ac:dyDescent="0.3">
      <c r="A7548" s="2" t="s">
        <v>15480</v>
      </c>
      <c r="B7548" s="2" t="s">
        <v>15481</v>
      </c>
      <c r="C7548" s="2" t="s">
        <v>15375</v>
      </c>
      <c r="D7548" s="2" t="s">
        <v>67</v>
      </c>
      <c r="E7548" s="2" t="s">
        <v>82</v>
      </c>
      <c r="F7548" s="2">
        <v>38</v>
      </c>
      <c r="G7548" s="2" t="s">
        <v>83</v>
      </c>
      <c r="H7548" s="2" t="s">
        <v>15376</v>
      </c>
      <c r="I7548" s="2" t="s">
        <v>50</v>
      </c>
      <c r="J7548" s="3">
        <v>46247</v>
      </c>
      <c r="K7548" s="3"/>
      <c r="L7548" s="2" t="s">
        <v>15377</v>
      </c>
      <c r="M7548" s="2" t="s">
        <v>85</v>
      </c>
      <c r="N7548" s="2" t="s">
        <v>671</v>
      </c>
      <c r="O7548" s="4">
        <v>1685900</v>
      </c>
      <c r="P7548" s="4">
        <v>232900</v>
      </c>
      <c r="Q7548" s="4">
        <v>1453000</v>
      </c>
      <c r="R7548" s="2">
        <v>60</v>
      </c>
      <c r="S7548" s="5">
        <v>13.07</v>
      </c>
      <c r="T7548" s="4">
        <v>0</v>
      </c>
      <c r="U7548" s="2" t="s">
        <v>96</v>
      </c>
      <c r="V7548" s="2" t="s">
        <v>97</v>
      </c>
      <c r="W7548" s="4">
        <v>0</v>
      </c>
      <c r="X7548" s="4">
        <v>0</v>
      </c>
      <c r="Y7548" s="4">
        <v>0</v>
      </c>
      <c r="Z7548" s="2">
        <v>0</v>
      </c>
      <c r="AA7548" s="2" t="s">
        <v>97</v>
      </c>
      <c r="AB7548" s="2" t="s">
        <v>15739</v>
      </c>
      <c r="AC7548" s="2" t="s">
        <v>15338</v>
      </c>
      <c r="AD7548" s="2" t="s">
        <v>76</v>
      </c>
      <c r="AE7548" s="5">
        <v>86.2</v>
      </c>
      <c r="AF7548" s="2">
        <v>0</v>
      </c>
      <c r="AG7548" s="2" t="s">
        <v>97</v>
      </c>
      <c r="AH7548" s="2"/>
      <c r="AI7548" s="6" t="str">
        <f t="shared" si="351"/>
        <v>35-44</v>
      </c>
      <c r="AJ7548" s="11">
        <f>YEAR(tbl_LoanData[[#This Row],[Application Date]])</f>
        <v>2026</v>
      </c>
      <c r="AK7548" s="11" t="str">
        <f>TEXT(tbl_LoanData[[#This Row],[Application Date]],"MMMM")</f>
        <v>August</v>
      </c>
      <c r="AL7548" s="12">
        <f>DATE(YEAR(tbl_LoanData[[#This Row],[Application Date]]),MONTH(tbl_LoanData[[#This Row],[Application Date]]),1)</f>
        <v>46235</v>
      </c>
      <c r="AM7548" s="14">
        <f ca="1">IF(AND(tbl_LoanData[[#This Row],[Application Date]]&gt;=EOMONTH(TODAY(),-1)+1,tbl_LoanData[[#This Row],[Application Date]]&lt;=TODAY()),tbl_LoanData[[#This Row],[Loan Amount]],0)</f>
        <v>0</v>
      </c>
      <c r="AN7548" s="14">
        <f>tbl_LoanData[[#This Row],[Amount Paid]]-(Q7548-X7548)</f>
        <v>-1453000</v>
      </c>
      <c r="AO7548" s="14">
        <f>IF(tbl_LoanData[[#This Row],[Application Status]]="Approved",1,0)</f>
        <v>0</v>
      </c>
      <c r="AP7548" s="22" t="str">
        <f t="shared" ca="1" si="352"/>
        <v>Previous MTD</v>
      </c>
      <c r="AQ7548" s="22" t="str">
        <f t="shared" ca="1" si="353"/>
        <v>Aug 1–5</v>
      </c>
    </row>
    <row r="7549" spans="1:43" ht="14.4" customHeight="1" x14ac:dyDescent="0.3">
      <c r="A7549" s="2" t="s">
        <v>15482</v>
      </c>
      <c r="B7549" s="2" t="s">
        <v>15483</v>
      </c>
      <c r="C7549" s="2" t="s">
        <v>15378</v>
      </c>
      <c r="D7549" s="2" t="s">
        <v>268</v>
      </c>
      <c r="E7549" s="2" t="s">
        <v>134</v>
      </c>
      <c r="F7549" s="2">
        <v>21</v>
      </c>
      <c r="G7549" s="2" t="s">
        <v>69</v>
      </c>
      <c r="H7549" s="2" t="s">
        <v>15350</v>
      </c>
      <c r="I7549" s="2" t="s">
        <v>46</v>
      </c>
      <c r="J7549" s="3">
        <v>46250</v>
      </c>
      <c r="K7549" s="3">
        <v>46252</v>
      </c>
      <c r="L7549" s="2" t="s">
        <v>37</v>
      </c>
      <c r="M7549" s="2" t="s">
        <v>199</v>
      </c>
      <c r="N7549" s="2" t="s">
        <v>15355</v>
      </c>
      <c r="O7549" s="4">
        <v>119100</v>
      </c>
      <c r="P7549" s="4">
        <v>20100</v>
      </c>
      <c r="Q7549" s="4">
        <v>99000</v>
      </c>
      <c r="R7549" s="2">
        <v>60</v>
      </c>
      <c r="S7549" s="5">
        <v>15.37</v>
      </c>
      <c r="T7549" s="4">
        <v>2374.4699999999998</v>
      </c>
      <c r="U7549" s="2" t="s">
        <v>73</v>
      </c>
      <c r="V7549" s="2" t="s">
        <v>74</v>
      </c>
      <c r="W7549" s="4">
        <v>0</v>
      </c>
      <c r="X7549" s="4">
        <v>99000</v>
      </c>
      <c r="Y7549" s="4">
        <v>0</v>
      </c>
      <c r="Z7549" s="2">
        <v>0</v>
      </c>
      <c r="AA7549" s="2" t="s">
        <v>56</v>
      </c>
      <c r="AB7549" s="2" t="s">
        <v>15730</v>
      </c>
      <c r="AC7549" s="2" t="s">
        <v>15339</v>
      </c>
      <c r="AD7549" s="2" t="s">
        <v>76</v>
      </c>
      <c r="AE7549" s="5">
        <v>83.1</v>
      </c>
      <c r="AF7549" s="2">
        <v>0</v>
      </c>
      <c r="AG7549" s="2" t="s">
        <v>77</v>
      </c>
      <c r="AH7549" s="2">
        <v>2</v>
      </c>
      <c r="AI7549" s="6" t="str">
        <f t="shared" si="351"/>
        <v>18-24</v>
      </c>
      <c r="AJ7549" s="11">
        <f>YEAR(tbl_LoanData[[#This Row],[Application Date]])</f>
        <v>2026</v>
      </c>
      <c r="AK7549" s="11" t="str">
        <f>TEXT(tbl_LoanData[[#This Row],[Application Date]],"MMMM")</f>
        <v>August</v>
      </c>
      <c r="AL7549" s="12">
        <f>DATE(YEAR(tbl_LoanData[[#This Row],[Application Date]]),MONTH(tbl_LoanData[[#This Row],[Application Date]]),1)</f>
        <v>46235</v>
      </c>
      <c r="AM7549" s="14">
        <f ca="1">IF(AND(tbl_LoanData[[#This Row],[Application Date]]&gt;=EOMONTH(TODAY(),-1)+1,tbl_LoanData[[#This Row],[Application Date]]&lt;=TODAY()),tbl_LoanData[[#This Row],[Loan Amount]],0)</f>
        <v>0</v>
      </c>
      <c r="AN7549" s="14">
        <f>tbl_LoanData[[#This Row],[Amount Paid]]-(Q7549-X7549)</f>
        <v>0</v>
      </c>
      <c r="AO7549" s="14">
        <f>IF(tbl_LoanData[[#This Row],[Application Status]]="Approved",1,0)</f>
        <v>1</v>
      </c>
      <c r="AP7549" s="22" t="str">
        <f t="shared" ca="1" si="352"/>
        <v>Previous MTD</v>
      </c>
      <c r="AQ7549" s="22" t="str">
        <f t="shared" ca="1" si="353"/>
        <v>Aug 1–5</v>
      </c>
    </row>
    <row r="7550" spans="1:43" ht="14.4" customHeight="1" x14ac:dyDescent="0.3">
      <c r="A7550" s="2" t="s">
        <v>15484</v>
      </c>
      <c r="B7550" s="2" t="s">
        <v>15485</v>
      </c>
      <c r="C7550" s="2" t="s">
        <v>15357</v>
      </c>
      <c r="D7550" s="2" t="s">
        <v>101</v>
      </c>
      <c r="E7550" s="2" t="s">
        <v>189</v>
      </c>
      <c r="F7550" s="2">
        <v>41</v>
      </c>
      <c r="G7550" s="2" t="s">
        <v>83</v>
      </c>
      <c r="H7550" s="2" t="s">
        <v>205</v>
      </c>
      <c r="I7550" s="2" t="s">
        <v>49</v>
      </c>
      <c r="J7550" s="3">
        <v>46255</v>
      </c>
      <c r="K7550" s="3">
        <v>46259</v>
      </c>
      <c r="L7550" s="2" t="s">
        <v>39</v>
      </c>
      <c r="M7550" s="2" t="s">
        <v>127</v>
      </c>
      <c r="N7550" s="2" t="s">
        <v>152</v>
      </c>
      <c r="O7550" s="4">
        <v>2187300</v>
      </c>
      <c r="P7550" s="4">
        <v>647800</v>
      </c>
      <c r="Q7550" s="4">
        <v>1539500</v>
      </c>
      <c r="R7550" s="2">
        <v>48</v>
      </c>
      <c r="S7550" s="5">
        <v>17.18</v>
      </c>
      <c r="T7550" s="4">
        <v>44565.83</v>
      </c>
      <c r="U7550" s="2" t="s">
        <v>73</v>
      </c>
      <c r="V7550" s="2" t="s">
        <v>74</v>
      </c>
      <c r="W7550" s="4">
        <v>0</v>
      </c>
      <c r="X7550" s="4">
        <v>1539500</v>
      </c>
      <c r="Y7550" s="4">
        <v>0</v>
      </c>
      <c r="Z7550" s="2">
        <v>18</v>
      </c>
      <c r="AA7550" s="2" t="s">
        <v>57</v>
      </c>
      <c r="AB7550" s="2" t="s">
        <v>15732</v>
      </c>
      <c r="AC7550" s="2" t="s">
        <v>15363</v>
      </c>
      <c r="AD7550" s="2" t="s">
        <v>76</v>
      </c>
      <c r="AE7550" s="5">
        <v>70.400000000000006</v>
      </c>
      <c r="AF7550" s="2">
        <v>1</v>
      </c>
      <c r="AG7550" s="2" t="s">
        <v>15718</v>
      </c>
      <c r="AH7550" s="2">
        <v>4</v>
      </c>
      <c r="AI7550" s="6" t="str">
        <f t="shared" si="351"/>
        <v>35-44</v>
      </c>
      <c r="AJ7550" s="11">
        <f>YEAR(tbl_LoanData[[#This Row],[Application Date]])</f>
        <v>2026</v>
      </c>
      <c r="AK7550" s="11" t="str">
        <f>TEXT(tbl_LoanData[[#This Row],[Application Date]],"MMMM")</f>
        <v>August</v>
      </c>
      <c r="AL7550" s="12">
        <f>DATE(YEAR(tbl_LoanData[[#This Row],[Application Date]]),MONTH(tbl_LoanData[[#This Row],[Application Date]]),1)</f>
        <v>46235</v>
      </c>
      <c r="AM7550" s="14">
        <f ca="1">IF(AND(tbl_LoanData[[#This Row],[Application Date]]&gt;=EOMONTH(TODAY(),-1)+1,tbl_LoanData[[#This Row],[Application Date]]&lt;=TODAY()),tbl_LoanData[[#This Row],[Loan Amount]],0)</f>
        <v>0</v>
      </c>
      <c r="AN7550" s="14">
        <f>tbl_LoanData[[#This Row],[Amount Paid]]-(Q7550-X7550)</f>
        <v>0</v>
      </c>
      <c r="AO7550" s="14">
        <f>IF(tbl_LoanData[[#This Row],[Application Status]]="Approved",1,0)</f>
        <v>1</v>
      </c>
      <c r="AP7550" s="22" t="str">
        <f t="shared" ca="1" si="352"/>
        <v>Previous MTD</v>
      </c>
      <c r="AQ7550" s="22" t="str">
        <f t="shared" ca="1" si="353"/>
        <v>Aug 1–5</v>
      </c>
    </row>
    <row r="7551" spans="1:43" ht="14.4" customHeight="1" x14ac:dyDescent="0.3">
      <c r="A7551" s="2" t="s">
        <v>15486</v>
      </c>
      <c r="B7551" s="2" t="s">
        <v>15487</v>
      </c>
      <c r="C7551" s="2" t="s">
        <v>289</v>
      </c>
      <c r="D7551" s="2" t="s">
        <v>204</v>
      </c>
      <c r="E7551" s="2" t="s">
        <v>209</v>
      </c>
      <c r="F7551" s="2">
        <v>62</v>
      </c>
      <c r="G7551" s="2" t="s">
        <v>69</v>
      </c>
      <c r="H7551" s="2" t="s">
        <v>15372</v>
      </c>
      <c r="I7551" s="2" t="s">
        <v>45</v>
      </c>
      <c r="J7551" s="3">
        <v>46247</v>
      </c>
      <c r="K7551" s="3"/>
      <c r="L7551" s="2" t="s">
        <v>40</v>
      </c>
      <c r="M7551" s="2" t="s">
        <v>71</v>
      </c>
      <c r="N7551" s="2" t="s">
        <v>137</v>
      </c>
      <c r="O7551" s="4">
        <v>1011600</v>
      </c>
      <c r="P7551" s="4">
        <v>232600</v>
      </c>
      <c r="Q7551" s="4">
        <v>779000</v>
      </c>
      <c r="R7551" s="2">
        <v>36</v>
      </c>
      <c r="S7551" s="5">
        <v>16.170000000000002</v>
      </c>
      <c r="T7551" s="4">
        <v>0</v>
      </c>
      <c r="U7551" s="2" t="s">
        <v>96</v>
      </c>
      <c r="V7551" s="2" t="s">
        <v>97</v>
      </c>
      <c r="W7551" s="4">
        <v>0</v>
      </c>
      <c r="X7551" s="4">
        <v>0</v>
      </c>
      <c r="Y7551" s="4">
        <v>0</v>
      </c>
      <c r="Z7551" s="2">
        <v>0</v>
      </c>
      <c r="AA7551" s="2" t="s">
        <v>97</v>
      </c>
      <c r="AB7551" s="2" t="s">
        <v>15735</v>
      </c>
      <c r="AC7551" s="2" t="s">
        <v>15363</v>
      </c>
      <c r="AD7551" s="2" t="s">
        <v>76</v>
      </c>
      <c r="AE7551" s="5">
        <v>77</v>
      </c>
      <c r="AF7551" s="2">
        <v>0</v>
      </c>
      <c r="AG7551" s="2" t="s">
        <v>97</v>
      </c>
      <c r="AH7551" s="2"/>
      <c r="AI7551" s="6" t="str">
        <f t="shared" si="351"/>
        <v>55-64</v>
      </c>
      <c r="AJ7551" s="11">
        <f>YEAR(tbl_LoanData[[#This Row],[Application Date]])</f>
        <v>2026</v>
      </c>
      <c r="AK7551" s="11" t="str">
        <f>TEXT(tbl_LoanData[[#This Row],[Application Date]],"MMMM")</f>
        <v>August</v>
      </c>
      <c r="AL7551" s="12">
        <f>DATE(YEAR(tbl_LoanData[[#This Row],[Application Date]]),MONTH(tbl_LoanData[[#This Row],[Application Date]]),1)</f>
        <v>46235</v>
      </c>
      <c r="AM7551" s="14">
        <f ca="1">IF(AND(tbl_LoanData[[#This Row],[Application Date]]&gt;=EOMONTH(TODAY(),-1)+1,tbl_LoanData[[#This Row],[Application Date]]&lt;=TODAY()),tbl_LoanData[[#This Row],[Loan Amount]],0)</f>
        <v>0</v>
      </c>
      <c r="AN7551" s="14">
        <f>tbl_LoanData[[#This Row],[Amount Paid]]-(Q7551-X7551)</f>
        <v>-779000</v>
      </c>
      <c r="AO7551" s="14">
        <f>IF(tbl_LoanData[[#This Row],[Application Status]]="Approved",1,0)</f>
        <v>0</v>
      </c>
      <c r="AP7551" s="22" t="str">
        <f t="shared" ca="1" si="352"/>
        <v>Previous MTD</v>
      </c>
      <c r="AQ7551" s="22" t="str">
        <f t="shared" ca="1" si="353"/>
        <v>Aug 1–5</v>
      </c>
    </row>
    <row r="7552" spans="1:43" ht="14.4" customHeight="1" x14ac:dyDescent="0.3">
      <c r="A7552" s="2" t="s">
        <v>15488</v>
      </c>
      <c r="B7552" s="2" t="s">
        <v>15489</v>
      </c>
      <c r="C7552" s="2" t="s">
        <v>15379</v>
      </c>
      <c r="D7552" s="2" t="s">
        <v>82</v>
      </c>
      <c r="E7552" s="2" t="s">
        <v>189</v>
      </c>
      <c r="F7552" s="2">
        <v>60</v>
      </c>
      <c r="G7552" s="2" t="s">
        <v>69</v>
      </c>
      <c r="H7552" s="2" t="s">
        <v>119</v>
      </c>
      <c r="I7552" s="2" t="s">
        <v>43</v>
      </c>
      <c r="J7552" s="3">
        <v>46248</v>
      </c>
      <c r="K7552" s="3">
        <v>46255</v>
      </c>
      <c r="L7552" s="2" t="s">
        <v>40</v>
      </c>
      <c r="M7552" s="2" t="s">
        <v>71</v>
      </c>
      <c r="N7552" s="2" t="s">
        <v>137</v>
      </c>
      <c r="O7552" s="4">
        <v>1073400</v>
      </c>
      <c r="P7552" s="4">
        <v>317400</v>
      </c>
      <c r="Q7552" s="4">
        <v>756000</v>
      </c>
      <c r="R7552" s="2">
        <v>12</v>
      </c>
      <c r="S7552" s="5">
        <v>12.49</v>
      </c>
      <c r="T7552" s="4">
        <v>67343.100000000006</v>
      </c>
      <c r="U7552" s="2" t="s">
        <v>73</v>
      </c>
      <c r="V7552" s="2" t="s">
        <v>74</v>
      </c>
      <c r="W7552" s="4">
        <v>0</v>
      </c>
      <c r="X7552" s="4">
        <v>756000</v>
      </c>
      <c r="Y7552" s="4">
        <v>0</v>
      </c>
      <c r="Z7552" s="2">
        <v>0</v>
      </c>
      <c r="AA7552" s="2" t="s">
        <v>56</v>
      </c>
      <c r="AB7552" s="2" t="s">
        <v>15738</v>
      </c>
      <c r="AC7552" s="2" t="s">
        <v>15347</v>
      </c>
      <c r="AD7552" s="2" t="s">
        <v>76</v>
      </c>
      <c r="AE7552" s="5">
        <v>70.400000000000006</v>
      </c>
      <c r="AF7552" s="2">
        <v>0</v>
      </c>
      <c r="AG7552" s="2" t="s">
        <v>77</v>
      </c>
      <c r="AH7552" s="2">
        <v>7</v>
      </c>
      <c r="AI7552" s="6" t="str">
        <f t="shared" si="351"/>
        <v>55-64</v>
      </c>
      <c r="AJ7552" s="11">
        <f>YEAR(tbl_LoanData[[#This Row],[Application Date]])</f>
        <v>2026</v>
      </c>
      <c r="AK7552" s="11" t="str">
        <f>TEXT(tbl_LoanData[[#This Row],[Application Date]],"MMMM")</f>
        <v>August</v>
      </c>
      <c r="AL7552" s="12">
        <f>DATE(YEAR(tbl_LoanData[[#This Row],[Application Date]]),MONTH(tbl_LoanData[[#This Row],[Application Date]]),1)</f>
        <v>46235</v>
      </c>
      <c r="AM7552" s="14">
        <f ca="1">IF(AND(tbl_LoanData[[#This Row],[Application Date]]&gt;=EOMONTH(TODAY(),-1)+1,tbl_LoanData[[#This Row],[Application Date]]&lt;=TODAY()),tbl_LoanData[[#This Row],[Loan Amount]],0)</f>
        <v>0</v>
      </c>
      <c r="AN7552" s="14">
        <f>tbl_LoanData[[#This Row],[Amount Paid]]-(Q7552-X7552)</f>
        <v>0</v>
      </c>
      <c r="AO7552" s="14">
        <f>IF(tbl_LoanData[[#This Row],[Application Status]]="Approved",1,0)</f>
        <v>1</v>
      </c>
      <c r="AP7552" s="22" t="str">
        <f t="shared" ca="1" si="352"/>
        <v>Previous MTD</v>
      </c>
      <c r="AQ7552" s="22" t="str">
        <f t="shared" ca="1" si="353"/>
        <v>Aug 1–5</v>
      </c>
    </row>
    <row r="7553" spans="1:43" ht="14.4" customHeight="1" x14ac:dyDescent="0.3">
      <c r="A7553" s="2" t="s">
        <v>15490</v>
      </c>
      <c r="B7553" s="2" t="s">
        <v>15491</v>
      </c>
      <c r="C7553" s="2" t="s">
        <v>15356</v>
      </c>
      <c r="D7553" s="2" t="s">
        <v>101</v>
      </c>
      <c r="E7553" s="2" t="s">
        <v>182</v>
      </c>
      <c r="F7553" s="2">
        <v>36</v>
      </c>
      <c r="G7553" s="2" t="s">
        <v>69</v>
      </c>
      <c r="H7553" s="2" t="s">
        <v>15380</v>
      </c>
      <c r="I7553" s="2" t="s">
        <v>53</v>
      </c>
      <c r="J7553" s="3">
        <v>46254</v>
      </c>
      <c r="K7553" s="3">
        <v>46258</v>
      </c>
      <c r="L7553" s="2" t="s">
        <v>40</v>
      </c>
      <c r="M7553" s="2" t="s">
        <v>94</v>
      </c>
      <c r="N7553" s="2" t="s">
        <v>4</v>
      </c>
      <c r="O7553" s="4">
        <v>787500</v>
      </c>
      <c r="P7553" s="4">
        <v>215900</v>
      </c>
      <c r="Q7553" s="4">
        <v>571600</v>
      </c>
      <c r="R7553" s="2">
        <v>60</v>
      </c>
      <c r="S7553" s="5">
        <v>14.65</v>
      </c>
      <c r="T7553" s="4">
        <v>13493.54</v>
      </c>
      <c r="U7553" s="2" t="s">
        <v>73</v>
      </c>
      <c r="V7553" s="2" t="s">
        <v>74</v>
      </c>
      <c r="W7553" s="4">
        <v>0</v>
      </c>
      <c r="X7553" s="4">
        <v>571600</v>
      </c>
      <c r="Y7553" s="4">
        <v>0</v>
      </c>
      <c r="Z7553" s="2">
        <v>0</v>
      </c>
      <c r="AA7553" s="2" t="s">
        <v>56</v>
      </c>
      <c r="AB7553" s="2" t="s">
        <v>15732</v>
      </c>
      <c r="AC7553" s="2" t="s">
        <v>15342</v>
      </c>
      <c r="AD7553" s="2" t="s">
        <v>76</v>
      </c>
      <c r="AE7553" s="5">
        <v>72.599999999999994</v>
      </c>
      <c r="AF7553" s="2">
        <v>0</v>
      </c>
      <c r="AG7553" s="2" t="s">
        <v>77</v>
      </c>
      <c r="AH7553" s="2">
        <v>4</v>
      </c>
      <c r="AI7553" s="6" t="str">
        <f t="shared" si="351"/>
        <v>35-44</v>
      </c>
      <c r="AJ7553" s="11">
        <f>YEAR(tbl_LoanData[[#This Row],[Application Date]])</f>
        <v>2026</v>
      </c>
      <c r="AK7553" s="11" t="str">
        <f>TEXT(tbl_LoanData[[#This Row],[Application Date]],"MMMM")</f>
        <v>August</v>
      </c>
      <c r="AL7553" s="12">
        <f>DATE(YEAR(tbl_LoanData[[#This Row],[Application Date]]),MONTH(tbl_LoanData[[#This Row],[Application Date]]),1)</f>
        <v>46235</v>
      </c>
      <c r="AM7553" s="14">
        <f ca="1">IF(AND(tbl_LoanData[[#This Row],[Application Date]]&gt;=EOMONTH(TODAY(),-1)+1,tbl_LoanData[[#This Row],[Application Date]]&lt;=TODAY()),tbl_LoanData[[#This Row],[Loan Amount]],0)</f>
        <v>0</v>
      </c>
      <c r="AN7553" s="14">
        <f>tbl_LoanData[[#This Row],[Amount Paid]]-(Q7553-X7553)</f>
        <v>0</v>
      </c>
      <c r="AO7553" s="14">
        <f>IF(tbl_LoanData[[#This Row],[Application Status]]="Approved",1,0)</f>
        <v>1</v>
      </c>
      <c r="AP7553" s="22" t="str">
        <f t="shared" ca="1" si="352"/>
        <v>Previous MTD</v>
      </c>
      <c r="AQ7553" s="22" t="str">
        <f t="shared" ca="1" si="353"/>
        <v>Aug 1–5</v>
      </c>
    </row>
    <row r="7554" spans="1:43" ht="14.4" customHeight="1" x14ac:dyDescent="0.3">
      <c r="A7554" s="2" t="s">
        <v>15492</v>
      </c>
      <c r="B7554" s="2" t="s">
        <v>15493</v>
      </c>
      <c r="C7554" s="2" t="s">
        <v>1102</v>
      </c>
      <c r="D7554" s="2" t="s">
        <v>189</v>
      </c>
      <c r="E7554" s="2" t="s">
        <v>15351</v>
      </c>
      <c r="F7554" s="2">
        <v>50</v>
      </c>
      <c r="G7554" s="2" t="s">
        <v>69</v>
      </c>
      <c r="H7554" s="2" t="s">
        <v>15350</v>
      </c>
      <c r="I7554" s="2" t="s">
        <v>46</v>
      </c>
      <c r="J7554" s="3">
        <v>46253</v>
      </c>
      <c r="K7554" s="3">
        <v>46259</v>
      </c>
      <c r="L7554" s="2" t="s">
        <v>40</v>
      </c>
      <c r="M7554" s="2" t="s">
        <v>85</v>
      </c>
      <c r="N7554" s="2" t="s">
        <v>274</v>
      </c>
      <c r="O7554" s="4">
        <v>1172600</v>
      </c>
      <c r="P7554" s="4">
        <v>187400</v>
      </c>
      <c r="Q7554" s="4">
        <v>985200</v>
      </c>
      <c r="R7554" s="2">
        <v>48</v>
      </c>
      <c r="S7554" s="5">
        <v>14.71</v>
      </c>
      <c r="T7554" s="4">
        <v>27274.240000000002</v>
      </c>
      <c r="U7554" s="2" t="s">
        <v>73</v>
      </c>
      <c r="V7554" s="2" t="s">
        <v>74</v>
      </c>
      <c r="W7554" s="4">
        <v>0</v>
      </c>
      <c r="X7554" s="4">
        <v>985200</v>
      </c>
      <c r="Y7554" s="4">
        <v>0</v>
      </c>
      <c r="Z7554" s="2">
        <v>0</v>
      </c>
      <c r="AA7554" s="2" t="s">
        <v>56</v>
      </c>
      <c r="AB7554" s="2" t="s">
        <v>15736</v>
      </c>
      <c r="AC7554" s="2" t="s">
        <v>15339</v>
      </c>
      <c r="AD7554" s="2" t="s">
        <v>76</v>
      </c>
      <c r="AE7554" s="5">
        <v>84</v>
      </c>
      <c r="AF7554" s="2">
        <v>0</v>
      </c>
      <c r="AG7554" s="2" t="s">
        <v>77</v>
      </c>
      <c r="AH7554" s="2">
        <v>6</v>
      </c>
      <c r="AI7554" s="6" t="str">
        <f t="shared" ref="AI7554:AI7617" si="354">IF(F7554&lt;25,"18-24",IF(F7554&lt;35,"25-34",IF(F7554&lt;45,"35-44",IF(F7554&lt;55,"45-54",IF(F7554&lt;65,"55-64","65+")))))</f>
        <v>45-54</v>
      </c>
      <c r="AJ7554" s="11">
        <f>YEAR(tbl_LoanData[[#This Row],[Application Date]])</f>
        <v>2026</v>
      </c>
      <c r="AK7554" s="11" t="str">
        <f>TEXT(tbl_LoanData[[#This Row],[Application Date]],"MMMM")</f>
        <v>August</v>
      </c>
      <c r="AL7554" s="12">
        <f>DATE(YEAR(tbl_LoanData[[#This Row],[Application Date]]),MONTH(tbl_LoanData[[#This Row],[Application Date]]),1)</f>
        <v>46235</v>
      </c>
      <c r="AM7554" s="14">
        <f ca="1">IF(AND(tbl_LoanData[[#This Row],[Application Date]]&gt;=EOMONTH(TODAY(),-1)+1,tbl_LoanData[[#This Row],[Application Date]]&lt;=TODAY()),tbl_LoanData[[#This Row],[Loan Amount]],0)</f>
        <v>0</v>
      </c>
      <c r="AN7554" s="14">
        <f>tbl_LoanData[[#This Row],[Amount Paid]]-(Q7554-X7554)</f>
        <v>0</v>
      </c>
      <c r="AO7554" s="14">
        <f>IF(tbl_LoanData[[#This Row],[Application Status]]="Approved",1,0)</f>
        <v>1</v>
      </c>
      <c r="AP7554" s="22" t="str">
        <f t="shared" ref="AP7554:AP7617" ca="1" si="355">IF(AND(J7554&gt;=DATE(YEAR(TODAY()),MONTH(TODAY()),1),J7554&lt;=TODAY()),"Current MTD",IF(AND(J7554&gt;=EOMONTH(TODAY(),-2)+1,J7554&lt;=EOMONTH(TODAY(),-1)),"Previous MTD",""))</f>
        <v>Previous MTD</v>
      </c>
      <c r="AQ7554" s="22" t="str">
        <f t="shared" ref="AQ7554:AQ7617" ca="1" si="356">IF(AND(J7554&gt;=DATE(YEAR(TODAY()),MONTH(TODAY()),1),J7554&lt;=TODAY()),TEXT(DATE(YEAR(TODAY()),MONTH(TODAY()),1),"mmm d")&amp;"–"&amp;DAY(TODAY()),IF(AND(J7554&gt;=EOMONTH(TODAY(),-2)+1,J7554&lt;=EOMONTH(TODAY(),-1)),""&amp;TEXT(EOMONTH(TODAY(),-2)+1,"mmm d")&amp;"–"&amp;DAY(TODAY()),""))</f>
        <v>Aug 1–5</v>
      </c>
    </row>
    <row r="7555" spans="1:43" ht="14.4" customHeight="1" x14ac:dyDescent="0.3">
      <c r="A7555" s="2" t="s">
        <v>15494</v>
      </c>
      <c r="B7555" s="2" t="s">
        <v>15495</v>
      </c>
      <c r="C7555" s="2" t="s">
        <v>15358</v>
      </c>
      <c r="D7555" s="2" t="s">
        <v>142</v>
      </c>
      <c r="E7555" s="2" t="s">
        <v>81</v>
      </c>
      <c r="F7555" s="2">
        <v>57</v>
      </c>
      <c r="G7555" s="2" t="s">
        <v>83</v>
      </c>
      <c r="H7555" s="2" t="s">
        <v>15350</v>
      </c>
      <c r="I7555" s="2" t="s">
        <v>46</v>
      </c>
      <c r="J7555" s="3">
        <v>46256</v>
      </c>
      <c r="K7555" s="3">
        <v>46259</v>
      </c>
      <c r="L7555" s="2" t="s">
        <v>37</v>
      </c>
      <c r="M7555" s="2" t="s">
        <v>199</v>
      </c>
      <c r="N7555" s="2" t="s">
        <v>15355</v>
      </c>
      <c r="O7555" s="4">
        <v>70900</v>
      </c>
      <c r="P7555" s="4">
        <v>18100</v>
      </c>
      <c r="Q7555" s="4">
        <v>52800</v>
      </c>
      <c r="R7555" s="2">
        <v>12</v>
      </c>
      <c r="S7555" s="5">
        <v>16.7</v>
      </c>
      <c r="T7555" s="4">
        <v>4808.1000000000004</v>
      </c>
      <c r="U7555" s="2" t="s">
        <v>73</v>
      </c>
      <c r="V7555" s="2" t="s">
        <v>74</v>
      </c>
      <c r="W7555" s="4">
        <v>0</v>
      </c>
      <c r="X7555" s="4">
        <v>52800</v>
      </c>
      <c r="Y7555" s="4">
        <v>0</v>
      </c>
      <c r="Z7555" s="2">
        <v>0</v>
      </c>
      <c r="AA7555" s="2" t="s">
        <v>56</v>
      </c>
      <c r="AB7555" s="2" t="s">
        <v>15736</v>
      </c>
      <c r="AC7555" s="2" t="s">
        <v>15339</v>
      </c>
      <c r="AD7555" s="2" t="s">
        <v>76</v>
      </c>
      <c r="AE7555" s="5">
        <v>74.5</v>
      </c>
      <c r="AF7555" s="2">
        <v>0</v>
      </c>
      <c r="AG7555" s="2" t="s">
        <v>77</v>
      </c>
      <c r="AH7555" s="2">
        <v>3</v>
      </c>
      <c r="AI7555" s="6" t="str">
        <f t="shared" si="354"/>
        <v>55-64</v>
      </c>
      <c r="AJ7555" s="11">
        <f>YEAR(tbl_LoanData[[#This Row],[Application Date]])</f>
        <v>2026</v>
      </c>
      <c r="AK7555" s="11" t="str">
        <f>TEXT(tbl_LoanData[[#This Row],[Application Date]],"MMMM")</f>
        <v>August</v>
      </c>
      <c r="AL7555" s="12">
        <f>DATE(YEAR(tbl_LoanData[[#This Row],[Application Date]]),MONTH(tbl_LoanData[[#This Row],[Application Date]]),1)</f>
        <v>46235</v>
      </c>
      <c r="AM7555" s="14">
        <f ca="1">IF(AND(tbl_LoanData[[#This Row],[Application Date]]&gt;=EOMONTH(TODAY(),-1)+1,tbl_LoanData[[#This Row],[Application Date]]&lt;=TODAY()),tbl_LoanData[[#This Row],[Loan Amount]],0)</f>
        <v>0</v>
      </c>
      <c r="AN7555" s="14">
        <f>tbl_LoanData[[#This Row],[Amount Paid]]-(Q7555-X7555)</f>
        <v>0</v>
      </c>
      <c r="AO7555" s="14">
        <f>IF(tbl_LoanData[[#This Row],[Application Status]]="Approved",1,0)</f>
        <v>1</v>
      </c>
      <c r="AP7555" s="22" t="str">
        <f t="shared" ca="1" si="355"/>
        <v>Previous MTD</v>
      </c>
      <c r="AQ7555" s="22" t="str">
        <f t="shared" ca="1" si="356"/>
        <v>Aug 1–5</v>
      </c>
    </row>
    <row r="7556" spans="1:43" ht="14.4" customHeight="1" x14ac:dyDescent="0.3">
      <c r="A7556" s="2" t="s">
        <v>15496</v>
      </c>
      <c r="B7556" s="2" t="s">
        <v>15497</v>
      </c>
      <c r="C7556" s="2" t="s">
        <v>546</v>
      </c>
      <c r="D7556" s="2" t="s">
        <v>232</v>
      </c>
      <c r="E7556" s="2" t="s">
        <v>125</v>
      </c>
      <c r="F7556" s="2">
        <v>29</v>
      </c>
      <c r="G7556" s="2" t="s">
        <v>83</v>
      </c>
      <c r="H7556" s="2" t="s">
        <v>136</v>
      </c>
      <c r="I7556" s="2" t="s">
        <v>49</v>
      </c>
      <c r="J7556" s="3">
        <v>46236</v>
      </c>
      <c r="K7556" s="3">
        <v>46238</v>
      </c>
      <c r="L7556" s="2" t="s">
        <v>38</v>
      </c>
      <c r="M7556" s="2" t="s">
        <v>85</v>
      </c>
      <c r="N7556" s="2" t="s">
        <v>314</v>
      </c>
      <c r="O7556" s="4">
        <v>1709700</v>
      </c>
      <c r="P7556" s="4">
        <v>369100</v>
      </c>
      <c r="Q7556" s="4">
        <v>1340600</v>
      </c>
      <c r="R7556" s="2">
        <v>24</v>
      </c>
      <c r="S7556" s="5">
        <v>9.31</v>
      </c>
      <c r="T7556" s="4">
        <v>61435.82</v>
      </c>
      <c r="U7556" s="2" t="s">
        <v>73</v>
      </c>
      <c r="V7556" s="2" t="s">
        <v>74</v>
      </c>
      <c r="W7556" s="4">
        <v>0</v>
      </c>
      <c r="X7556" s="4">
        <v>1340600</v>
      </c>
      <c r="Y7556" s="4">
        <v>0</v>
      </c>
      <c r="Z7556" s="2">
        <v>0</v>
      </c>
      <c r="AA7556" s="2" t="s">
        <v>56</v>
      </c>
      <c r="AB7556" s="2" t="s">
        <v>15735</v>
      </c>
      <c r="AC7556" s="2" t="s">
        <v>15342</v>
      </c>
      <c r="AD7556" s="2" t="s">
        <v>76</v>
      </c>
      <c r="AE7556" s="5">
        <v>78.400000000000006</v>
      </c>
      <c r="AF7556" s="2">
        <v>0</v>
      </c>
      <c r="AG7556" s="2" t="s">
        <v>77</v>
      </c>
      <c r="AH7556" s="2">
        <v>2</v>
      </c>
      <c r="AI7556" s="6" t="str">
        <f t="shared" si="354"/>
        <v>25-34</v>
      </c>
      <c r="AJ7556" s="11">
        <f>YEAR(tbl_LoanData[[#This Row],[Application Date]])</f>
        <v>2026</v>
      </c>
      <c r="AK7556" s="11" t="str">
        <f>TEXT(tbl_LoanData[[#This Row],[Application Date]],"MMMM")</f>
        <v>August</v>
      </c>
      <c r="AL7556" s="12">
        <f>DATE(YEAR(tbl_LoanData[[#This Row],[Application Date]]),MONTH(tbl_LoanData[[#This Row],[Application Date]]),1)</f>
        <v>46235</v>
      </c>
      <c r="AM7556" s="14">
        <f ca="1">IF(AND(tbl_LoanData[[#This Row],[Application Date]]&gt;=EOMONTH(TODAY(),-1)+1,tbl_LoanData[[#This Row],[Application Date]]&lt;=TODAY()),tbl_LoanData[[#This Row],[Loan Amount]],0)</f>
        <v>0</v>
      </c>
      <c r="AN7556" s="14">
        <f>tbl_LoanData[[#This Row],[Amount Paid]]-(Q7556-X7556)</f>
        <v>0</v>
      </c>
      <c r="AO7556" s="14">
        <f>IF(tbl_LoanData[[#This Row],[Application Status]]="Approved",1,0)</f>
        <v>1</v>
      </c>
      <c r="AP7556" s="22" t="str">
        <f t="shared" ca="1" si="355"/>
        <v>Previous MTD</v>
      </c>
      <c r="AQ7556" s="22" t="str">
        <f t="shared" ca="1" si="356"/>
        <v>Aug 1–5</v>
      </c>
    </row>
    <row r="7557" spans="1:43" ht="14.4" customHeight="1" x14ac:dyDescent="0.3">
      <c r="A7557" s="2" t="s">
        <v>15498</v>
      </c>
      <c r="B7557" s="2" t="s">
        <v>15499</v>
      </c>
      <c r="C7557" s="2" t="s">
        <v>15374</v>
      </c>
      <c r="D7557" s="2" t="s">
        <v>268</v>
      </c>
      <c r="E7557" s="2" t="s">
        <v>15359</v>
      </c>
      <c r="F7557" s="2">
        <v>38</v>
      </c>
      <c r="G7557" s="2" t="s">
        <v>69</v>
      </c>
      <c r="H7557" s="2" t="s">
        <v>265</v>
      </c>
      <c r="I7557" s="2" t="s">
        <v>44</v>
      </c>
      <c r="J7557" s="3">
        <v>46245</v>
      </c>
      <c r="K7557" s="3">
        <v>46251</v>
      </c>
      <c r="L7557" s="2" t="s">
        <v>37</v>
      </c>
      <c r="M7557" s="2" t="s">
        <v>199</v>
      </c>
      <c r="N7557" s="2" t="s">
        <v>15355</v>
      </c>
      <c r="O7557" s="4">
        <v>152100</v>
      </c>
      <c r="P7557" s="4">
        <v>39700</v>
      </c>
      <c r="Q7557" s="4">
        <v>112400</v>
      </c>
      <c r="R7557" s="2">
        <v>48</v>
      </c>
      <c r="S7557" s="5">
        <v>17.170000000000002</v>
      </c>
      <c r="T7557" s="4">
        <v>3253.2</v>
      </c>
      <c r="U7557" s="2" t="s">
        <v>73</v>
      </c>
      <c r="V7557" s="2" t="s">
        <v>34</v>
      </c>
      <c r="W7557" s="4">
        <v>0</v>
      </c>
      <c r="X7557" s="4">
        <v>112400</v>
      </c>
      <c r="Y7557" s="4">
        <v>0</v>
      </c>
      <c r="Z7557" s="2">
        <v>78</v>
      </c>
      <c r="AA7557" s="2" t="s">
        <v>59</v>
      </c>
      <c r="AB7557" s="2" t="s">
        <v>15740</v>
      </c>
      <c r="AC7557" s="2" t="s">
        <v>15365</v>
      </c>
      <c r="AD7557" s="2" t="s">
        <v>76</v>
      </c>
      <c r="AE7557" s="5">
        <v>73.900000000000006</v>
      </c>
      <c r="AF7557" s="2">
        <v>3</v>
      </c>
      <c r="AG7557" s="2" t="s">
        <v>130</v>
      </c>
      <c r="AH7557" s="2">
        <v>6</v>
      </c>
      <c r="AI7557" s="6" t="str">
        <f t="shared" si="354"/>
        <v>35-44</v>
      </c>
      <c r="AJ7557" s="11">
        <f>YEAR(tbl_LoanData[[#This Row],[Application Date]])</f>
        <v>2026</v>
      </c>
      <c r="AK7557" s="11" t="str">
        <f>TEXT(tbl_LoanData[[#This Row],[Application Date]],"MMMM")</f>
        <v>August</v>
      </c>
      <c r="AL7557" s="12">
        <f>DATE(YEAR(tbl_LoanData[[#This Row],[Application Date]]),MONTH(tbl_LoanData[[#This Row],[Application Date]]),1)</f>
        <v>46235</v>
      </c>
      <c r="AM7557" s="14">
        <f ca="1">IF(AND(tbl_LoanData[[#This Row],[Application Date]]&gt;=EOMONTH(TODAY(),-1)+1,tbl_LoanData[[#This Row],[Application Date]]&lt;=TODAY()),tbl_LoanData[[#This Row],[Loan Amount]],0)</f>
        <v>0</v>
      </c>
      <c r="AN7557" s="14">
        <f>tbl_LoanData[[#This Row],[Amount Paid]]-(Q7557-X7557)</f>
        <v>0</v>
      </c>
      <c r="AO7557" s="14">
        <f>IF(tbl_LoanData[[#This Row],[Application Status]]="Approved",1,0)</f>
        <v>1</v>
      </c>
      <c r="AP7557" s="22" t="str">
        <f t="shared" ca="1" si="355"/>
        <v>Previous MTD</v>
      </c>
      <c r="AQ7557" s="22" t="str">
        <f t="shared" ca="1" si="356"/>
        <v>Aug 1–5</v>
      </c>
    </row>
    <row r="7558" spans="1:43" ht="14.4" customHeight="1" x14ac:dyDescent="0.3">
      <c r="A7558" s="2" t="s">
        <v>15500</v>
      </c>
      <c r="B7558" s="2" t="s">
        <v>15501</v>
      </c>
      <c r="C7558" s="2" t="s">
        <v>292</v>
      </c>
      <c r="D7558" s="2" t="s">
        <v>176</v>
      </c>
      <c r="E7558" s="2" t="s">
        <v>402</v>
      </c>
      <c r="F7558" s="2">
        <v>37</v>
      </c>
      <c r="G7558" s="2" t="s">
        <v>83</v>
      </c>
      <c r="H7558" s="2" t="s">
        <v>516</v>
      </c>
      <c r="I7558" s="2" t="s">
        <v>53</v>
      </c>
      <c r="J7558" s="3">
        <v>46246</v>
      </c>
      <c r="K7558" s="3">
        <v>46248</v>
      </c>
      <c r="L7558" s="2" t="s">
        <v>40</v>
      </c>
      <c r="M7558" s="2" t="s">
        <v>71</v>
      </c>
      <c r="N7558" s="2" t="s">
        <v>137</v>
      </c>
      <c r="O7558" s="4">
        <v>1111200</v>
      </c>
      <c r="P7558" s="4">
        <v>135200</v>
      </c>
      <c r="Q7558" s="4">
        <v>976000</v>
      </c>
      <c r="R7558" s="2">
        <v>24</v>
      </c>
      <c r="S7558" s="5">
        <v>12.74</v>
      </c>
      <c r="T7558" s="4">
        <v>46281.72</v>
      </c>
      <c r="U7558" s="2" t="s">
        <v>73</v>
      </c>
      <c r="V7558" s="2" t="s">
        <v>74</v>
      </c>
      <c r="W7558" s="4">
        <v>0</v>
      </c>
      <c r="X7558" s="4">
        <v>976000</v>
      </c>
      <c r="Y7558" s="4">
        <v>0</v>
      </c>
      <c r="Z7558" s="2">
        <v>0</v>
      </c>
      <c r="AA7558" s="2" t="s">
        <v>56</v>
      </c>
      <c r="AB7558" s="2" t="s">
        <v>15734</v>
      </c>
      <c r="AC7558" s="2" t="s">
        <v>15363</v>
      </c>
      <c r="AD7558" s="2" t="s">
        <v>76</v>
      </c>
      <c r="AE7558" s="5">
        <v>87.8</v>
      </c>
      <c r="AF7558" s="2">
        <v>0</v>
      </c>
      <c r="AG7558" s="2" t="s">
        <v>77</v>
      </c>
      <c r="AH7558" s="2">
        <v>2</v>
      </c>
      <c r="AI7558" s="6" t="str">
        <f t="shared" si="354"/>
        <v>35-44</v>
      </c>
      <c r="AJ7558" s="11">
        <f>YEAR(tbl_LoanData[[#This Row],[Application Date]])</f>
        <v>2026</v>
      </c>
      <c r="AK7558" s="11" t="str">
        <f>TEXT(tbl_LoanData[[#This Row],[Application Date]],"MMMM")</f>
        <v>August</v>
      </c>
      <c r="AL7558" s="12">
        <f>DATE(YEAR(tbl_LoanData[[#This Row],[Application Date]]),MONTH(tbl_LoanData[[#This Row],[Application Date]]),1)</f>
        <v>46235</v>
      </c>
      <c r="AM7558" s="14">
        <f ca="1">IF(AND(tbl_LoanData[[#This Row],[Application Date]]&gt;=EOMONTH(TODAY(),-1)+1,tbl_LoanData[[#This Row],[Application Date]]&lt;=TODAY()),tbl_LoanData[[#This Row],[Loan Amount]],0)</f>
        <v>0</v>
      </c>
      <c r="AN7558" s="14">
        <f>tbl_LoanData[[#This Row],[Amount Paid]]-(Q7558-X7558)</f>
        <v>0</v>
      </c>
      <c r="AO7558" s="14">
        <f>IF(tbl_LoanData[[#This Row],[Application Status]]="Approved",1,0)</f>
        <v>1</v>
      </c>
      <c r="AP7558" s="22" t="str">
        <f t="shared" ca="1" si="355"/>
        <v>Previous MTD</v>
      </c>
      <c r="AQ7558" s="22" t="str">
        <f t="shared" ca="1" si="356"/>
        <v>Aug 1–5</v>
      </c>
    </row>
    <row r="7559" spans="1:43" ht="14.4" customHeight="1" x14ac:dyDescent="0.3">
      <c r="A7559" s="2" t="s">
        <v>15502</v>
      </c>
      <c r="B7559" s="2" t="s">
        <v>15503</v>
      </c>
      <c r="C7559" s="2" t="s">
        <v>15378</v>
      </c>
      <c r="D7559" s="2" t="s">
        <v>67</v>
      </c>
      <c r="E7559" s="2" t="s">
        <v>92</v>
      </c>
      <c r="F7559" s="2">
        <v>47</v>
      </c>
      <c r="G7559" s="2" t="s">
        <v>69</v>
      </c>
      <c r="H7559" s="2" t="s">
        <v>307</v>
      </c>
      <c r="I7559" s="2" t="s">
        <v>43</v>
      </c>
      <c r="J7559" s="3">
        <v>46238</v>
      </c>
      <c r="K7559" s="3">
        <v>46244</v>
      </c>
      <c r="L7559" s="2" t="s">
        <v>37</v>
      </c>
      <c r="M7559" s="2" t="s">
        <v>94</v>
      </c>
      <c r="N7559" s="2" t="s">
        <v>568</v>
      </c>
      <c r="O7559" s="4">
        <v>179600</v>
      </c>
      <c r="P7559" s="4">
        <v>21500</v>
      </c>
      <c r="Q7559" s="4">
        <v>158100</v>
      </c>
      <c r="R7559" s="2">
        <v>60</v>
      </c>
      <c r="S7559" s="5">
        <v>9.7200000000000006</v>
      </c>
      <c r="T7559" s="4">
        <v>3337.42</v>
      </c>
      <c r="U7559" s="2" t="s">
        <v>73</v>
      </c>
      <c r="V7559" s="2" t="s">
        <v>74</v>
      </c>
      <c r="W7559" s="4">
        <v>0</v>
      </c>
      <c r="X7559" s="4">
        <v>158100</v>
      </c>
      <c r="Y7559" s="4">
        <v>0</v>
      </c>
      <c r="Z7559" s="2">
        <v>0</v>
      </c>
      <c r="AA7559" s="2" t="s">
        <v>56</v>
      </c>
      <c r="AB7559" s="2" t="s">
        <v>15734</v>
      </c>
      <c r="AC7559" s="2" t="s">
        <v>15335</v>
      </c>
      <c r="AD7559" s="2" t="s">
        <v>76</v>
      </c>
      <c r="AE7559" s="5">
        <v>88</v>
      </c>
      <c r="AF7559" s="2">
        <v>0</v>
      </c>
      <c r="AG7559" s="2" t="s">
        <v>77</v>
      </c>
      <c r="AH7559" s="2">
        <v>6</v>
      </c>
      <c r="AI7559" s="6" t="str">
        <f t="shared" si="354"/>
        <v>45-54</v>
      </c>
      <c r="AJ7559" s="11">
        <f>YEAR(tbl_LoanData[[#This Row],[Application Date]])</f>
        <v>2026</v>
      </c>
      <c r="AK7559" s="11" t="str">
        <f>TEXT(tbl_LoanData[[#This Row],[Application Date]],"MMMM")</f>
        <v>August</v>
      </c>
      <c r="AL7559" s="12">
        <f>DATE(YEAR(tbl_LoanData[[#This Row],[Application Date]]),MONTH(tbl_LoanData[[#This Row],[Application Date]]),1)</f>
        <v>46235</v>
      </c>
      <c r="AM7559" s="14">
        <f ca="1">IF(AND(tbl_LoanData[[#This Row],[Application Date]]&gt;=EOMONTH(TODAY(),-1)+1,tbl_LoanData[[#This Row],[Application Date]]&lt;=TODAY()),tbl_LoanData[[#This Row],[Loan Amount]],0)</f>
        <v>0</v>
      </c>
      <c r="AN7559" s="14">
        <f>tbl_LoanData[[#This Row],[Amount Paid]]-(Q7559-X7559)</f>
        <v>0</v>
      </c>
      <c r="AO7559" s="14">
        <f>IF(tbl_LoanData[[#This Row],[Application Status]]="Approved",1,0)</f>
        <v>1</v>
      </c>
      <c r="AP7559" s="22" t="str">
        <f t="shared" ca="1" si="355"/>
        <v>Previous MTD</v>
      </c>
      <c r="AQ7559" s="22" t="str">
        <f t="shared" ca="1" si="356"/>
        <v>Aug 1–5</v>
      </c>
    </row>
    <row r="7560" spans="1:43" ht="14.4" customHeight="1" x14ac:dyDescent="0.3">
      <c r="A7560" s="2" t="s">
        <v>15504</v>
      </c>
      <c r="B7560" s="2" t="s">
        <v>15505</v>
      </c>
      <c r="C7560" s="2" t="s">
        <v>781</v>
      </c>
      <c r="D7560" s="2" t="s">
        <v>134</v>
      </c>
      <c r="E7560" s="2" t="s">
        <v>465</v>
      </c>
      <c r="F7560" s="2">
        <v>52</v>
      </c>
      <c r="G7560" s="2" t="s">
        <v>69</v>
      </c>
      <c r="H7560" s="2" t="s">
        <v>15380</v>
      </c>
      <c r="I7560" s="2" t="s">
        <v>53</v>
      </c>
      <c r="J7560" s="3">
        <v>46241</v>
      </c>
      <c r="K7560" s="3">
        <v>46244</v>
      </c>
      <c r="L7560" s="2" t="s">
        <v>38</v>
      </c>
      <c r="M7560" s="2" t="s">
        <v>144</v>
      </c>
      <c r="N7560" s="2" t="s">
        <v>382</v>
      </c>
      <c r="O7560" s="4">
        <v>1621300</v>
      </c>
      <c r="P7560" s="4">
        <v>305900</v>
      </c>
      <c r="Q7560" s="4">
        <v>1315400</v>
      </c>
      <c r="R7560" s="2">
        <v>24</v>
      </c>
      <c r="S7560" s="5">
        <v>16.2</v>
      </c>
      <c r="T7560" s="4">
        <v>64531.85</v>
      </c>
      <c r="U7560" s="2" t="s">
        <v>73</v>
      </c>
      <c r="V7560" s="2" t="s">
        <v>74</v>
      </c>
      <c r="W7560" s="4">
        <v>0</v>
      </c>
      <c r="X7560" s="4">
        <v>1315400</v>
      </c>
      <c r="Y7560" s="4">
        <v>0</v>
      </c>
      <c r="Z7560" s="2">
        <v>0</v>
      </c>
      <c r="AA7560" s="2" t="s">
        <v>56</v>
      </c>
      <c r="AB7560" s="2" t="s">
        <v>15730</v>
      </c>
      <c r="AC7560" s="2" t="s">
        <v>15336</v>
      </c>
      <c r="AD7560" s="2" t="s">
        <v>76</v>
      </c>
      <c r="AE7560" s="5">
        <v>81.099999999999994</v>
      </c>
      <c r="AF7560" s="2">
        <v>0</v>
      </c>
      <c r="AG7560" s="2" t="s">
        <v>77</v>
      </c>
      <c r="AH7560" s="2">
        <v>3</v>
      </c>
      <c r="AI7560" s="6" t="str">
        <f t="shared" si="354"/>
        <v>45-54</v>
      </c>
      <c r="AJ7560" s="11">
        <f>YEAR(tbl_LoanData[[#This Row],[Application Date]])</f>
        <v>2026</v>
      </c>
      <c r="AK7560" s="11" t="str">
        <f>TEXT(tbl_LoanData[[#This Row],[Application Date]],"MMMM")</f>
        <v>August</v>
      </c>
      <c r="AL7560" s="12">
        <f>DATE(YEAR(tbl_LoanData[[#This Row],[Application Date]]),MONTH(tbl_LoanData[[#This Row],[Application Date]]),1)</f>
        <v>46235</v>
      </c>
      <c r="AM7560" s="14">
        <f ca="1">IF(AND(tbl_LoanData[[#This Row],[Application Date]]&gt;=EOMONTH(TODAY(),-1)+1,tbl_LoanData[[#This Row],[Application Date]]&lt;=TODAY()),tbl_LoanData[[#This Row],[Loan Amount]],0)</f>
        <v>0</v>
      </c>
      <c r="AN7560" s="14">
        <f>tbl_LoanData[[#This Row],[Amount Paid]]-(Q7560-X7560)</f>
        <v>0</v>
      </c>
      <c r="AO7560" s="14">
        <f>IF(tbl_LoanData[[#This Row],[Application Status]]="Approved",1,0)</f>
        <v>1</v>
      </c>
      <c r="AP7560" s="22" t="str">
        <f t="shared" ca="1" si="355"/>
        <v>Previous MTD</v>
      </c>
      <c r="AQ7560" s="22" t="str">
        <f t="shared" ca="1" si="356"/>
        <v>Aug 1–5</v>
      </c>
    </row>
    <row r="7561" spans="1:43" ht="14.4" customHeight="1" x14ac:dyDescent="0.3">
      <c r="A7561" s="2" t="s">
        <v>15506</v>
      </c>
      <c r="B7561" s="2" t="s">
        <v>15507</v>
      </c>
      <c r="C7561" s="2" t="s">
        <v>116</v>
      </c>
      <c r="D7561" s="2" t="s">
        <v>134</v>
      </c>
      <c r="E7561" s="2" t="s">
        <v>15349</v>
      </c>
      <c r="F7561" s="2">
        <v>50</v>
      </c>
      <c r="G7561" s="2" t="s">
        <v>69</v>
      </c>
      <c r="H7561" s="2" t="s">
        <v>119</v>
      </c>
      <c r="I7561" s="2" t="s">
        <v>43</v>
      </c>
      <c r="J7561" s="3">
        <v>46242</v>
      </c>
      <c r="K7561" s="3"/>
      <c r="L7561" s="2" t="s">
        <v>40</v>
      </c>
      <c r="M7561" s="2" t="s">
        <v>85</v>
      </c>
      <c r="N7561" s="2" t="s">
        <v>86</v>
      </c>
      <c r="O7561" s="4">
        <v>1093400</v>
      </c>
      <c r="P7561" s="4">
        <v>325600</v>
      </c>
      <c r="Q7561" s="4">
        <v>767800</v>
      </c>
      <c r="R7561" s="2">
        <v>60</v>
      </c>
      <c r="S7561" s="5">
        <v>10.35</v>
      </c>
      <c r="T7561" s="4">
        <v>0</v>
      </c>
      <c r="U7561" s="2" t="s">
        <v>96</v>
      </c>
      <c r="V7561" s="2" t="s">
        <v>97</v>
      </c>
      <c r="W7561" s="4">
        <v>0</v>
      </c>
      <c r="X7561" s="4">
        <v>0</v>
      </c>
      <c r="Y7561" s="4">
        <v>0</v>
      </c>
      <c r="Z7561" s="2">
        <v>0</v>
      </c>
      <c r="AA7561" s="2" t="s">
        <v>97</v>
      </c>
      <c r="AB7561" s="2" t="s">
        <v>15734</v>
      </c>
      <c r="AC7561" s="2" t="s">
        <v>15339</v>
      </c>
      <c r="AD7561" s="2" t="s">
        <v>76</v>
      </c>
      <c r="AE7561" s="5">
        <v>70.2</v>
      </c>
      <c r="AF7561" s="2">
        <v>0</v>
      </c>
      <c r="AG7561" s="2" t="s">
        <v>97</v>
      </c>
      <c r="AH7561" s="2"/>
      <c r="AI7561" s="6" t="str">
        <f t="shared" si="354"/>
        <v>45-54</v>
      </c>
      <c r="AJ7561" s="11">
        <f>YEAR(tbl_LoanData[[#This Row],[Application Date]])</f>
        <v>2026</v>
      </c>
      <c r="AK7561" s="11" t="str">
        <f>TEXT(tbl_LoanData[[#This Row],[Application Date]],"MMMM")</f>
        <v>August</v>
      </c>
      <c r="AL7561" s="12">
        <f>DATE(YEAR(tbl_LoanData[[#This Row],[Application Date]]),MONTH(tbl_LoanData[[#This Row],[Application Date]]),1)</f>
        <v>46235</v>
      </c>
      <c r="AM7561" s="14">
        <f ca="1">IF(AND(tbl_LoanData[[#This Row],[Application Date]]&gt;=EOMONTH(TODAY(),-1)+1,tbl_LoanData[[#This Row],[Application Date]]&lt;=TODAY()),tbl_LoanData[[#This Row],[Loan Amount]],0)</f>
        <v>0</v>
      </c>
      <c r="AN7561" s="14">
        <f>tbl_LoanData[[#This Row],[Amount Paid]]-(Q7561-X7561)</f>
        <v>-767800</v>
      </c>
      <c r="AO7561" s="14">
        <f>IF(tbl_LoanData[[#This Row],[Application Status]]="Approved",1,0)</f>
        <v>0</v>
      </c>
      <c r="AP7561" s="22" t="str">
        <f t="shared" ca="1" si="355"/>
        <v>Previous MTD</v>
      </c>
      <c r="AQ7561" s="22" t="str">
        <f t="shared" ca="1" si="356"/>
        <v>Aug 1–5</v>
      </c>
    </row>
    <row r="7562" spans="1:43" ht="14.4" customHeight="1" x14ac:dyDescent="0.3">
      <c r="A7562" s="2" t="s">
        <v>15508</v>
      </c>
      <c r="B7562" s="2" t="s">
        <v>15509</v>
      </c>
      <c r="C7562" s="2" t="s">
        <v>429</v>
      </c>
      <c r="D7562" s="2" t="s">
        <v>182</v>
      </c>
      <c r="E7562" s="2" t="s">
        <v>101</v>
      </c>
      <c r="F7562" s="2">
        <v>30</v>
      </c>
      <c r="G7562" s="2" t="s">
        <v>83</v>
      </c>
      <c r="H7562" s="2" t="s">
        <v>313</v>
      </c>
      <c r="I7562" s="2" t="s">
        <v>44</v>
      </c>
      <c r="J7562" s="3">
        <v>46240</v>
      </c>
      <c r="K7562" s="3">
        <v>46241</v>
      </c>
      <c r="L7562" s="2" t="s">
        <v>37</v>
      </c>
      <c r="M7562" s="2" t="s">
        <v>260</v>
      </c>
      <c r="N7562" s="2" t="s">
        <v>745</v>
      </c>
      <c r="O7562" s="4">
        <v>129400</v>
      </c>
      <c r="P7562" s="4">
        <v>15800</v>
      </c>
      <c r="Q7562" s="4">
        <v>113600</v>
      </c>
      <c r="R7562" s="2">
        <v>12</v>
      </c>
      <c r="S7562" s="5">
        <v>9.69</v>
      </c>
      <c r="T7562" s="4">
        <v>9970.8700000000008</v>
      </c>
      <c r="U7562" s="2" t="s">
        <v>73</v>
      </c>
      <c r="V7562" s="2" t="s">
        <v>74</v>
      </c>
      <c r="W7562" s="4">
        <v>0</v>
      </c>
      <c r="X7562" s="4">
        <v>113600</v>
      </c>
      <c r="Y7562" s="4">
        <v>0</v>
      </c>
      <c r="Z7562" s="2">
        <v>0</v>
      </c>
      <c r="AA7562" s="2" t="s">
        <v>56</v>
      </c>
      <c r="AB7562" s="2" t="s">
        <v>15740</v>
      </c>
      <c r="AC7562" s="2" t="s">
        <v>15345</v>
      </c>
      <c r="AD7562" s="2" t="s">
        <v>76</v>
      </c>
      <c r="AE7562" s="5">
        <v>87.8</v>
      </c>
      <c r="AF7562" s="2">
        <v>0</v>
      </c>
      <c r="AG7562" s="2" t="s">
        <v>77</v>
      </c>
      <c r="AH7562" s="2">
        <v>1</v>
      </c>
      <c r="AI7562" s="6" t="str">
        <f t="shared" si="354"/>
        <v>25-34</v>
      </c>
      <c r="AJ7562" s="11">
        <f>YEAR(tbl_LoanData[[#This Row],[Application Date]])</f>
        <v>2026</v>
      </c>
      <c r="AK7562" s="11" t="str">
        <f>TEXT(tbl_LoanData[[#This Row],[Application Date]],"MMMM")</f>
        <v>August</v>
      </c>
      <c r="AL7562" s="12">
        <f>DATE(YEAR(tbl_LoanData[[#This Row],[Application Date]]),MONTH(tbl_LoanData[[#This Row],[Application Date]]),1)</f>
        <v>46235</v>
      </c>
      <c r="AM7562" s="14">
        <f ca="1">IF(AND(tbl_LoanData[[#This Row],[Application Date]]&gt;=EOMONTH(TODAY(),-1)+1,tbl_LoanData[[#This Row],[Application Date]]&lt;=TODAY()),tbl_LoanData[[#This Row],[Loan Amount]],0)</f>
        <v>0</v>
      </c>
      <c r="AN7562" s="14">
        <f>tbl_LoanData[[#This Row],[Amount Paid]]-(Q7562-X7562)</f>
        <v>0</v>
      </c>
      <c r="AO7562" s="14">
        <f>IF(tbl_LoanData[[#This Row],[Application Status]]="Approved",1,0)</f>
        <v>1</v>
      </c>
      <c r="AP7562" s="22" t="str">
        <f t="shared" ca="1" si="355"/>
        <v>Previous MTD</v>
      </c>
      <c r="AQ7562" s="22" t="str">
        <f t="shared" ca="1" si="356"/>
        <v>Aug 1–5</v>
      </c>
    </row>
    <row r="7563" spans="1:43" ht="14.4" customHeight="1" x14ac:dyDescent="0.3">
      <c r="A7563" s="2" t="s">
        <v>15510</v>
      </c>
      <c r="B7563" s="2" t="s">
        <v>15511</v>
      </c>
      <c r="C7563" s="2" t="s">
        <v>368</v>
      </c>
      <c r="D7563" s="2" t="s">
        <v>101</v>
      </c>
      <c r="E7563" s="2" t="s">
        <v>82</v>
      </c>
      <c r="F7563" s="2">
        <v>28</v>
      </c>
      <c r="G7563" s="2" t="s">
        <v>83</v>
      </c>
      <c r="H7563" s="2" t="s">
        <v>136</v>
      </c>
      <c r="I7563" s="2" t="s">
        <v>49</v>
      </c>
      <c r="J7563" s="3">
        <v>46242</v>
      </c>
      <c r="K7563" s="3"/>
      <c r="L7563" s="2" t="s">
        <v>40</v>
      </c>
      <c r="M7563" s="2" t="s">
        <v>71</v>
      </c>
      <c r="N7563" s="2" t="s">
        <v>137</v>
      </c>
      <c r="O7563" s="4">
        <v>926000</v>
      </c>
      <c r="P7563" s="4">
        <v>267700</v>
      </c>
      <c r="Q7563" s="4">
        <v>658300</v>
      </c>
      <c r="R7563" s="2">
        <v>12</v>
      </c>
      <c r="S7563" s="5">
        <v>15.05</v>
      </c>
      <c r="T7563" s="4">
        <v>0</v>
      </c>
      <c r="U7563" s="2" t="s">
        <v>113</v>
      </c>
      <c r="V7563" s="2" t="s">
        <v>97</v>
      </c>
      <c r="W7563" s="4">
        <v>0</v>
      </c>
      <c r="X7563" s="4">
        <v>0</v>
      </c>
      <c r="Y7563" s="4">
        <v>0</v>
      </c>
      <c r="Z7563" s="2">
        <v>0</v>
      </c>
      <c r="AA7563" s="2" t="s">
        <v>97</v>
      </c>
      <c r="AB7563" s="2" t="s">
        <v>15734</v>
      </c>
      <c r="AC7563" s="2" t="s">
        <v>15338</v>
      </c>
      <c r="AD7563" s="2" t="s">
        <v>76</v>
      </c>
      <c r="AE7563" s="5">
        <v>71.099999999999994</v>
      </c>
      <c r="AF7563" s="2">
        <v>0</v>
      </c>
      <c r="AG7563" s="2" t="s">
        <v>97</v>
      </c>
      <c r="AH7563" s="2"/>
      <c r="AI7563" s="6" t="str">
        <f t="shared" si="354"/>
        <v>25-34</v>
      </c>
      <c r="AJ7563" s="11">
        <f>YEAR(tbl_LoanData[[#This Row],[Application Date]])</f>
        <v>2026</v>
      </c>
      <c r="AK7563" s="11" t="str">
        <f>TEXT(tbl_LoanData[[#This Row],[Application Date]],"MMMM")</f>
        <v>August</v>
      </c>
      <c r="AL7563" s="12">
        <f>DATE(YEAR(tbl_LoanData[[#This Row],[Application Date]]),MONTH(tbl_LoanData[[#This Row],[Application Date]]),1)</f>
        <v>46235</v>
      </c>
      <c r="AM7563" s="14">
        <f ca="1">IF(AND(tbl_LoanData[[#This Row],[Application Date]]&gt;=EOMONTH(TODAY(),-1)+1,tbl_LoanData[[#This Row],[Application Date]]&lt;=TODAY()),tbl_LoanData[[#This Row],[Loan Amount]],0)</f>
        <v>0</v>
      </c>
      <c r="AN7563" s="14">
        <f>tbl_LoanData[[#This Row],[Amount Paid]]-(Q7563-X7563)</f>
        <v>-658300</v>
      </c>
      <c r="AO7563" s="14">
        <f>IF(tbl_LoanData[[#This Row],[Application Status]]="Approved",1,0)</f>
        <v>0</v>
      </c>
      <c r="AP7563" s="22" t="str">
        <f t="shared" ca="1" si="355"/>
        <v>Previous MTD</v>
      </c>
      <c r="AQ7563" s="22" t="str">
        <f t="shared" ca="1" si="356"/>
        <v>Aug 1–5</v>
      </c>
    </row>
    <row r="7564" spans="1:43" ht="14.4" customHeight="1" x14ac:dyDescent="0.3">
      <c r="A7564" s="2" t="s">
        <v>15512</v>
      </c>
      <c r="B7564" s="2" t="s">
        <v>15513</v>
      </c>
      <c r="C7564" s="2" t="s">
        <v>508</v>
      </c>
      <c r="D7564" s="2" t="s">
        <v>118</v>
      </c>
      <c r="E7564" s="2" t="s">
        <v>15349</v>
      </c>
      <c r="F7564" s="2">
        <v>46</v>
      </c>
      <c r="G7564" s="2" t="s">
        <v>83</v>
      </c>
      <c r="H7564" s="2" t="s">
        <v>93</v>
      </c>
      <c r="I7564" s="2" t="s">
        <v>50</v>
      </c>
      <c r="J7564" s="3">
        <v>46245</v>
      </c>
      <c r="K7564" s="3">
        <v>46248</v>
      </c>
      <c r="L7564" s="2" t="s">
        <v>40</v>
      </c>
      <c r="M7564" s="2" t="s">
        <v>111</v>
      </c>
      <c r="N7564" s="2" t="s">
        <v>369</v>
      </c>
      <c r="O7564" s="4">
        <v>1149600</v>
      </c>
      <c r="P7564" s="4">
        <v>254800</v>
      </c>
      <c r="Q7564" s="4">
        <v>894800</v>
      </c>
      <c r="R7564" s="2">
        <v>12</v>
      </c>
      <c r="S7564" s="5">
        <v>9.64</v>
      </c>
      <c r="T7564" s="4">
        <v>78517.399999999994</v>
      </c>
      <c r="U7564" s="2" t="s">
        <v>73</v>
      </c>
      <c r="V7564" s="2" t="s">
        <v>74</v>
      </c>
      <c r="W7564" s="4">
        <v>0</v>
      </c>
      <c r="X7564" s="4">
        <v>894800</v>
      </c>
      <c r="Y7564" s="4">
        <v>0</v>
      </c>
      <c r="Z7564" s="2">
        <v>0</v>
      </c>
      <c r="AA7564" s="2" t="s">
        <v>56</v>
      </c>
      <c r="AB7564" s="2" t="s">
        <v>15732</v>
      </c>
      <c r="AC7564" s="2" t="s">
        <v>15336</v>
      </c>
      <c r="AD7564" s="2" t="s">
        <v>76</v>
      </c>
      <c r="AE7564" s="5">
        <v>77.8</v>
      </c>
      <c r="AF7564" s="2">
        <v>0</v>
      </c>
      <c r="AG7564" s="2" t="s">
        <v>77</v>
      </c>
      <c r="AH7564" s="2">
        <v>3</v>
      </c>
      <c r="AI7564" s="6" t="str">
        <f t="shared" si="354"/>
        <v>45-54</v>
      </c>
      <c r="AJ7564" s="11">
        <f>YEAR(tbl_LoanData[[#This Row],[Application Date]])</f>
        <v>2026</v>
      </c>
      <c r="AK7564" s="11" t="str">
        <f>TEXT(tbl_LoanData[[#This Row],[Application Date]],"MMMM")</f>
        <v>August</v>
      </c>
      <c r="AL7564" s="12">
        <f>DATE(YEAR(tbl_LoanData[[#This Row],[Application Date]]),MONTH(tbl_LoanData[[#This Row],[Application Date]]),1)</f>
        <v>46235</v>
      </c>
      <c r="AM7564" s="14">
        <f ca="1">IF(AND(tbl_LoanData[[#This Row],[Application Date]]&gt;=EOMONTH(TODAY(),-1)+1,tbl_LoanData[[#This Row],[Application Date]]&lt;=TODAY()),tbl_LoanData[[#This Row],[Loan Amount]],0)</f>
        <v>0</v>
      </c>
      <c r="AN7564" s="14">
        <f>tbl_LoanData[[#This Row],[Amount Paid]]-(Q7564-X7564)</f>
        <v>0</v>
      </c>
      <c r="AO7564" s="14">
        <f>IF(tbl_LoanData[[#This Row],[Application Status]]="Approved",1,0)</f>
        <v>1</v>
      </c>
      <c r="AP7564" s="22" t="str">
        <f t="shared" ca="1" si="355"/>
        <v>Previous MTD</v>
      </c>
      <c r="AQ7564" s="22" t="str">
        <f t="shared" ca="1" si="356"/>
        <v>Aug 1–5</v>
      </c>
    </row>
    <row r="7565" spans="1:43" ht="14.4" customHeight="1" x14ac:dyDescent="0.3">
      <c r="A7565" s="2" t="s">
        <v>15514</v>
      </c>
      <c r="B7565" s="2" t="s">
        <v>15515</v>
      </c>
      <c r="C7565" s="2" t="s">
        <v>521</v>
      </c>
      <c r="D7565" s="2" t="s">
        <v>268</v>
      </c>
      <c r="E7565" s="2" t="s">
        <v>254</v>
      </c>
      <c r="F7565" s="2">
        <v>48</v>
      </c>
      <c r="G7565" s="2" t="s">
        <v>69</v>
      </c>
      <c r="H7565" s="2" t="s">
        <v>466</v>
      </c>
      <c r="I7565" s="2" t="s">
        <v>43</v>
      </c>
      <c r="J7565" s="3">
        <v>46242</v>
      </c>
      <c r="K7565" s="3">
        <v>46248</v>
      </c>
      <c r="L7565" s="2" t="s">
        <v>38</v>
      </c>
      <c r="M7565" s="2" t="s">
        <v>127</v>
      </c>
      <c r="N7565" s="2" t="s">
        <v>128</v>
      </c>
      <c r="O7565" s="4">
        <v>1406400</v>
      </c>
      <c r="P7565" s="4">
        <v>257000</v>
      </c>
      <c r="Q7565" s="4">
        <v>1149400</v>
      </c>
      <c r="R7565" s="2">
        <v>48</v>
      </c>
      <c r="S7565" s="5">
        <v>12.09</v>
      </c>
      <c r="T7565" s="4">
        <v>30318.93</v>
      </c>
      <c r="U7565" s="2" t="s">
        <v>73</v>
      </c>
      <c r="V7565" s="2" t="s">
        <v>74</v>
      </c>
      <c r="W7565" s="4">
        <v>0</v>
      </c>
      <c r="X7565" s="4">
        <v>1149400</v>
      </c>
      <c r="Y7565" s="4">
        <v>0</v>
      </c>
      <c r="Z7565" s="2">
        <v>0</v>
      </c>
      <c r="AA7565" s="2" t="s">
        <v>56</v>
      </c>
      <c r="AB7565" s="2" t="s">
        <v>15730</v>
      </c>
      <c r="AC7565" s="2" t="s">
        <v>15335</v>
      </c>
      <c r="AD7565" s="2" t="s">
        <v>76</v>
      </c>
      <c r="AE7565" s="5">
        <v>81.7</v>
      </c>
      <c r="AF7565" s="2">
        <v>0</v>
      </c>
      <c r="AG7565" s="2" t="s">
        <v>77</v>
      </c>
      <c r="AH7565" s="2">
        <v>6</v>
      </c>
      <c r="AI7565" s="6" t="str">
        <f t="shared" si="354"/>
        <v>45-54</v>
      </c>
      <c r="AJ7565" s="11">
        <f>YEAR(tbl_LoanData[[#This Row],[Application Date]])</f>
        <v>2026</v>
      </c>
      <c r="AK7565" s="11" t="str">
        <f>TEXT(tbl_LoanData[[#This Row],[Application Date]],"MMMM")</f>
        <v>August</v>
      </c>
      <c r="AL7565" s="12">
        <f>DATE(YEAR(tbl_LoanData[[#This Row],[Application Date]]),MONTH(tbl_LoanData[[#This Row],[Application Date]]),1)</f>
        <v>46235</v>
      </c>
      <c r="AM7565" s="14">
        <f ca="1">IF(AND(tbl_LoanData[[#This Row],[Application Date]]&gt;=EOMONTH(TODAY(),-1)+1,tbl_LoanData[[#This Row],[Application Date]]&lt;=TODAY()),tbl_LoanData[[#This Row],[Loan Amount]],0)</f>
        <v>0</v>
      </c>
      <c r="AN7565" s="14">
        <f>tbl_LoanData[[#This Row],[Amount Paid]]-(Q7565-X7565)</f>
        <v>0</v>
      </c>
      <c r="AO7565" s="14">
        <f>IF(tbl_LoanData[[#This Row],[Application Status]]="Approved",1,0)</f>
        <v>1</v>
      </c>
      <c r="AP7565" s="22" t="str">
        <f t="shared" ca="1" si="355"/>
        <v>Previous MTD</v>
      </c>
      <c r="AQ7565" s="22" t="str">
        <f t="shared" ca="1" si="356"/>
        <v>Aug 1–5</v>
      </c>
    </row>
    <row r="7566" spans="1:43" ht="14.4" customHeight="1" x14ac:dyDescent="0.3">
      <c r="A7566" s="2" t="s">
        <v>15516</v>
      </c>
      <c r="B7566" s="2" t="s">
        <v>15517</v>
      </c>
      <c r="C7566" s="2" t="s">
        <v>15367</v>
      </c>
      <c r="D7566" s="2" t="s">
        <v>118</v>
      </c>
      <c r="E7566" s="2" t="s">
        <v>91</v>
      </c>
      <c r="F7566" s="2">
        <v>26</v>
      </c>
      <c r="G7566" s="2" t="s">
        <v>83</v>
      </c>
      <c r="H7566" s="2" t="s">
        <v>265</v>
      </c>
      <c r="I7566" s="2" t="s">
        <v>44</v>
      </c>
      <c r="J7566" s="3">
        <v>46252</v>
      </c>
      <c r="K7566" s="3">
        <v>46259</v>
      </c>
      <c r="L7566" s="2" t="s">
        <v>37</v>
      </c>
      <c r="M7566" s="2" t="s">
        <v>94</v>
      </c>
      <c r="N7566" s="2" t="s">
        <v>568</v>
      </c>
      <c r="O7566" s="4">
        <v>159300</v>
      </c>
      <c r="P7566" s="4">
        <v>17800</v>
      </c>
      <c r="Q7566" s="4">
        <v>141500</v>
      </c>
      <c r="R7566" s="2">
        <v>60</v>
      </c>
      <c r="S7566" s="5">
        <v>13.56</v>
      </c>
      <c r="T7566" s="4">
        <v>3260.27</v>
      </c>
      <c r="U7566" s="2" t="s">
        <v>73</v>
      </c>
      <c r="V7566" s="2" t="s">
        <v>74</v>
      </c>
      <c r="W7566" s="4">
        <v>0</v>
      </c>
      <c r="X7566" s="4">
        <v>141500</v>
      </c>
      <c r="Y7566" s="4">
        <v>0</v>
      </c>
      <c r="Z7566" s="2">
        <v>0</v>
      </c>
      <c r="AA7566" s="2" t="s">
        <v>56</v>
      </c>
      <c r="AB7566" s="2" t="s">
        <v>15735</v>
      </c>
      <c r="AC7566" s="2" t="s">
        <v>15363</v>
      </c>
      <c r="AD7566" s="2" t="s">
        <v>76</v>
      </c>
      <c r="AE7566" s="5">
        <v>88.8</v>
      </c>
      <c r="AF7566" s="2">
        <v>0</v>
      </c>
      <c r="AG7566" s="2" t="s">
        <v>77</v>
      </c>
      <c r="AH7566" s="2">
        <v>7</v>
      </c>
      <c r="AI7566" s="6" t="str">
        <f t="shared" si="354"/>
        <v>25-34</v>
      </c>
      <c r="AJ7566" s="11">
        <f>YEAR(tbl_LoanData[[#This Row],[Application Date]])</f>
        <v>2026</v>
      </c>
      <c r="AK7566" s="11" t="str">
        <f>TEXT(tbl_LoanData[[#This Row],[Application Date]],"MMMM")</f>
        <v>August</v>
      </c>
      <c r="AL7566" s="12">
        <f>DATE(YEAR(tbl_LoanData[[#This Row],[Application Date]]),MONTH(tbl_LoanData[[#This Row],[Application Date]]),1)</f>
        <v>46235</v>
      </c>
      <c r="AM7566" s="14">
        <f ca="1">IF(AND(tbl_LoanData[[#This Row],[Application Date]]&gt;=EOMONTH(TODAY(),-1)+1,tbl_LoanData[[#This Row],[Application Date]]&lt;=TODAY()),tbl_LoanData[[#This Row],[Loan Amount]],0)</f>
        <v>0</v>
      </c>
      <c r="AN7566" s="14">
        <f>tbl_LoanData[[#This Row],[Amount Paid]]-(Q7566-X7566)</f>
        <v>0</v>
      </c>
      <c r="AO7566" s="14">
        <f>IF(tbl_LoanData[[#This Row],[Application Status]]="Approved",1,0)</f>
        <v>1</v>
      </c>
      <c r="AP7566" s="22" t="str">
        <f t="shared" ca="1" si="355"/>
        <v>Previous MTD</v>
      </c>
      <c r="AQ7566" s="22" t="str">
        <f t="shared" ca="1" si="356"/>
        <v>Aug 1–5</v>
      </c>
    </row>
    <row r="7567" spans="1:43" ht="14.4" customHeight="1" x14ac:dyDescent="0.3">
      <c r="A7567" s="2" t="s">
        <v>15518</v>
      </c>
      <c r="B7567" s="2" t="s">
        <v>15519</v>
      </c>
      <c r="C7567" s="2" t="s">
        <v>331</v>
      </c>
      <c r="D7567" s="2" t="s">
        <v>150</v>
      </c>
      <c r="E7567" s="2" t="s">
        <v>232</v>
      </c>
      <c r="F7567" s="2">
        <v>43</v>
      </c>
      <c r="G7567" s="2" t="s">
        <v>83</v>
      </c>
      <c r="H7567" s="2" t="s">
        <v>119</v>
      </c>
      <c r="I7567" s="2" t="s">
        <v>43</v>
      </c>
      <c r="J7567" s="3">
        <v>46246</v>
      </c>
      <c r="K7567" s="3">
        <v>46253</v>
      </c>
      <c r="L7567" s="2" t="s">
        <v>37</v>
      </c>
      <c r="M7567" s="2" t="s">
        <v>199</v>
      </c>
      <c r="N7567" s="2" t="s">
        <v>15355</v>
      </c>
      <c r="O7567" s="4">
        <v>163200</v>
      </c>
      <c r="P7567" s="4">
        <v>43900</v>
      </c>
      <c r="Q7567" s="4">
        <v>119300</v>
      </c>
      <c r="R7567" s="2">
        <v>36</v>
      </c>
      <c r="S7567" s="5">
        <v>9.5299999999999994</v>
      </c>
      <c r="T7567" s="4">
        <v>3823.2</v>
      </c>
      <c r="U7567" s="2" t="s">
        <v>73</v>
      </c>
      <c r="V7567" s="2" t="s">
        <v>74</v>
      </c>
      <c r="W7567" s="4">
        <v>0</v>
      </c>
      <c r="X7567" s="4">
        <v>119300</v>
      </c>
      <c r="Y7567" s="4">
        <v>0</v>
      </c>
      <c r="Z7567" s="2">
        <v>15</v>
      </c>
      <c r="AA7567" s="2" t="s">
        <v>57</v>
      </c>
      <c r="AB7567" s="2" t="s">
        <v>15740</v>
      </c>
      <c r="AC7567" s="2" t="s">
        <v>15335</v>
      </c>
      <c r="AD7567" s="2" t="s">
        <v>76</v>
      </c>
      <c r="AE7567" s="5">
        <v>73.099999999999994</v>
      </c>
      <c r="AF7567" s="2">
        <v>1</v>
      </c>
      <c r="AG7567" s="2" t="s">
        <v>15718</v>
      </c>
      <c r="AH7567" s="2">
        <v>7</v>
      </c>
      <c r="AI7567" s="6" t="str">
        <f t="shared" si="354"/>
        <v>35-44</v>
      </c>
      <c r="AJ7567" s="11">
        <f>YEAR(tbl_LoanData[[#This Row],[Application Date]])</f>
        <v>2026</v>
      </c>
      <c r="AK7567" s="11" t="str">
        <f>TEXT(tbl_LoanData[[#This Row],[Application Date]],"MMMM")</f>
        <v>August</v>
      </c>
      <c r="AL7567" s="12">
        <f>DATE(YEAR(tbl_LoanData[[#This Row],[Application Date]]),MONTH(tbl_LoanData[[#This Row],[Application Date]]),1)</f>
        <v>46235</v>
      </c>
      <c r="AM7567" s="14">
        <f ca="1">IF(AND(tbl_LoanData[[#This Row],[Application Date]]&gt;=EOMONTH(TODAY(),-1)+1,tbl_LoanData[[#This Row],[Application Date]]&lt;=TODAY()),tbl_LoanData[[#This Row],[Loan Amount]],0)</f>
        <v>0</v>
      </c>
      <c r="AN7567" s="14">
        <f>tbl_LoanData[[#This Row],[Amount Paid]]-(Q7567-X7567)</f>
        <v>0</v>
      </c>
      <c r="AO7567" s="14">
        <f>IF(tbl_LoanData[[#This Row],[Application Status]]="Approved",1,0)</f>
        <v>1</v>
      </c>
      <c r="AP7567" s="22" t="str">
        <f t="shared" ca="1" si="355"/>
        <v>Previous MTD</v>
      </c>
      <c r="AQ7567" s="22" t="str">
        <f t="shared" ca="1" si="356"/>
        <v>Aug 1–5</v>
      </c>
    </row>
    <row r="7568" spans="1:43" ht="14.4" customHeight="1" x14ac:dyDescent="0.3">
      <c r="A7568" s="2" t="s">
        <v>15520</v>
      </c>
      <c r="B7568" s="2" t="s">
        <v>15521</v>
      </c>
      <c r="C7568" s="2" t="s">
        <v>289</v>
      </c>
      <c r="D7568" s="2" t="s">
        <v>102</v>
      </c>
      <c r="E7568" s="2" t="s">
        <v>134</v>
      </c>
      <c r="F7568" s="2">
        <v>40</v>
      </c>
      <c r="G7568" s="2" t="s">
        <v>69</v>
      </c>
      <c r="H7568" s="2" t="s">
        <v>233</v>
      </c>
      <c r="I7568" s="2" t="s">
        <v>46</v>
      </c>
      <c r="J7568" s="3">
        <v>46258</v>
      </c>
      <c r="K7568" s="3">
        <v>46259</v>
      </c>
      <c r="L7568" s="2" t="s">
        <v>37</v>
      </c>
      <c r="M7568" s="2" t="s">
        <v>260</v>
      </c>
      <c r="N7568" s="2" t="s">
        <v>15344</v>
      </c>
      <c r="O7568" s="4">
        <v>77700</v>
      </c>
      <c r="P7568" s="4">
        <v>17600</v>
      </c>
      <c r="Q7568" s="4">
        <v>60100</v>
      </c>
      <c r="R7568" s="2">
        <v>12</v>
      </c>
      <c r="S7568" s="5">
        <v>9.33</v>
      </c>
      <c r="T7568" s="4">
        <v>5265.04</v>
      </c>
      <c r="U7568" s="2" t="s">
        <v>73</v>
      </c>
      <c r="V7568" s="2" t="s">
        <v>74</v>
      </c>
      <c r="W7568" s="4">
        <v>0</v>
      </c>
      <c r="X7568" s="4">
        <v>60100</v>
      </c>
      <c r="Y7568" s="4">
        <v>0</v>
      </c>
      <c r="Z7568" s="2">
        <v>0</v>
      </c>
      <c r="AA7568" s="2" t="s">
        <v>56</v>
      </c>
      <c r="AB7568" s="2" t="s">
        <v>15735</v>
      </c>
      <c r="AC7568" s="2" t="s">
        <v>15335</v>
      </c>
      <c r="AD7568" s="2" t="s">
        <v>76</v>
      </c>
      <c r="AE7568" s="5">
        <v>77.3</v>
      </c>
      <c r="AF7568" s="2">
        <v>0</v>
      </c>
      <c r="AG7568" s="2" t="s">
        <v>77</v>
      </c>
      <c r="AH7568" s="2">
        <v>1</v>
      </c>
      <c r="AI7568" s="6" t="str">
        <f t="shared" si="354"/>
        <v>35-44</v>
      </c>
      <c r="AJ7568" s="11">
        <f>YEAR(tbl_LoanData[[#This Row],[Application Date]])</f>
        <v>2026</v>
      </c>
      <c r="AK7568" s="11" t="str">
        <f>TEXT(tbl_LoanData[[#This Row],[Application Date]],"MMMM")</f>
        <v>August</v>
      </c>
      <c r="AL7568" s="12">
        <f>DATE(YEAR(tbl_LoanData[[#This Row],[Application Date]]),MONTH(tbl_LoanData[[#This Row],[Application Date]]),1)</f>
        <v>46235</v>
      </c>
      <c r="AM7568" s="14">
        <f ca="1">IF(AND(tbl_LoanData[[#This Row],[Application Date]]&gt;=EOMONTH(TODAY(),-1)+1,tbl_LoanData[[#This Row],[Application Date]]&lt;=TODAY()),tbl_LoanData[[#This Row],[Loan Amount]],0)</f>
        <v>0</v>
      </c>
      <c r="AN7568" s="14">
        <f>tbl_LoanData[[#This Row],[Amount Paid]]-(Q7568-X7568)</f>
        <v>0</v>
      </c>
      <c r="AO7568" s="14">
        <f>IF(tbl_LoanData[[#This Row],[Application Status]]="Approved",1,0)</f>
        <v>1</v>
      </c>
      <c r="AP7568" s="22" t="str">
        <f t="shared" ca="1" si="355"/>
        <v>Previous MTD</v>
      </c>
      <c r="AQ7568" s="22" t="str">
        <f t="shared" ca="1" si="356"/>
        <v>Aug 1–5</v>
      </c>
    </row>
    <row r="7569" spans="1:43" ht="14.4" customHeight="1" x14ac:dyDescent="0.3">
      <c r="A7569" s="2" t="s">
        <v>15522</v>
      </c>
      <c r="B7569" s="2" t="s">
        <v>15523</v>
      </c>
      <c r="C7569" s="2" t="s">
        <v>15343</v>
      </c>
      <c r="D7569" s="2" t="s">
        <v>161</v>
      </c>
      <c r="E7569" s="2" t="s">
        <v>540</v>
      </c>
      <c r="F7569" s="2">
        <v>57</v>
      </c>
      <c r="G7569" s="2" t="s">
        <v>69</v>
      </c>
      <c r="H7569" s="2" t="s">
        <v>516</v>
      </c>
      <c r="I7569" s="2" t="s">
        <v>53</v>
      </c>
      <c r="J7569" s="3">
        <v>46236</v>
      </c>
      <c r="K7569" s="3">
        <v>46239</v>
      </c>
      <c r="L7569" s="2" t="s">
        <v>38</v>
      </c>
      <c r="M7569" s="2" t="s">
        <v>127</v>
      </c>
      <c r="N7569" s="2" t="s">
        <v>128</v>
      </c>
      <c r="O7569" s="4">
        <v>1679000</v>
      </c>
      <c r="P7569" s="4">
        <v>394200</v>
      </c>
      <c r="Q7569" s="4">
        <v>1284800</v>
      </c>
      <c r="R7569" s="2">
        <v>36</v>
      </c>
      <c r="S7569" s="5">
        <v>12.49</v>
      </c>
      <c r="T7569" s="4">
        <v>42975.06</v>
      </c>
      <c r="U7569" s="2" t="s">
        <v>73</v>
      </c>
      <c r="V7569" s="2" t="s">
        <v>74</v>
      </c>
      <c r="W7569" s="4">
        <v>0</v>
      </c>
      <c r="X7569" s="4">
        <v>1284800</v>
      </c>
      <c r="Y7569" s="4">
        <v>0</v>
      </c>
      <c r="Z7569" s="2">
        <v>0</v>
      </c>
      <c r="AA7569" s="2" t="s">
        <v>56</v>
      </c>
      <c r="AB7569" s="2" t="s">
        <v>15732</v>
      </c>
      <c r="AC7569" s="2" t="s">
        <v>15369</v>
      </c>
      <c r="AD7569" s="2" t="s">
        <v>76</v>
      </c>
      <c r="AE7569" s="5">
        <v>76.5</v>
      </c>
      <c r="AF7569" s="2">
        <v>0</v>
      </c>
      <c r="AG7569" s="2" t="s">
        <v>77</v>
      </c>
      <c r="AH7569" s="2">
        <v>3</v>
      </c>
      <c r="AI7569" s="6" t="str">
        <f t="shared" si="354"/>
        <v>55-64</v>
      </c>
      <c r="AJ7569" s="11">
        <f>YEAR(tbl_LoanData[[#This Row],[Application Date]])</f>
        <v>2026</v>
      </c>
      <c r="AK7569" s="11" t="str">
        <f>TEXT(tbl_LoanData[[#This Row],[Application Date]],"MMMM")</f>
        <v>August</v>
      </c>
      <c r="AL7569" s="12">
        <f>DATE(YEAR(tbl_LoanData[[#This Row],[Application Date]]),MONTH(tbl_LoanData[[#This Row],[Application Date]]),1)</f>
        <v>46235</v>
      </c>
      <c r="AM7569" s="14">
        <f ca="1">IF(AND(tbl_LoanData[[#This Row],[Application Date]]&gt;=EOMONTH(TODAY(),-1)+1,tbl_LoanData[[#This Row],[Application Date]]&lt;=TODAY()),tbl_LoanData[[#This Row],[Loan Amount]],0)</f>
        <v>0</v>
      </c>
      <c r="AN7569" s="14">
        <f>tbl_LoanData[[#This Row],[Amount Paid]]-(Q7569-X7569)</f>
        <v>0</v>
      </c>
      <c r="AO7569" s="14">
        <f>IF(tbl_LoanData[[#This Row],[Application Status]]="Approved",1,0)</f>
        <v>1</v>
      </c>
      <c r="AP7569" s="22" t="str">
        <f t="shared" ca="1" si="355"/>
        <v>Previous MTD</v>
      </c>
      <c r="AQ7569" s="22" t="str">
        <f t="shared" ca="1" si="356"/>
        <v>Aug 1–5</v>
      </c>
    </row>
    <row r="7570" spans="1:43" ht="14.4" customHeight="1" x14ac:dyDescent="0.3">
      <c r="A7570" s="2" t="s">
        <v>15524</v>
      </c>
      <c r="B7570" s="2" t="s">
        <v>15525</v>
      </c>
      <c r="C7570" s="2" t="s">
        <v>338</v>
      </c>
      <c r="D7570" s="2" t="s">
        <v>101</v>
      </c>
      <c r="E7570" s="2" t="s">
        <v>204</v>
      </c>
      <c r="F7570" s="2">
        <v>39</v>
      </c>
      <c r="G7570" s="2" t="s">
        <v>83</v>
      </c>
      <c r="H7570" s="2" t="s">
        <v>15360</v>
      </c>
      <c r="I7570" s="2" t="s">
        <v>49</v>
      </c>
      <c r="J7570" s="3">
        <v>46254</v>
      </c>
      <c r="K7570" s="3">
        <v>46257</v>
      </c>
      <c r="L7570" s="2" t="s">
        <v>40</v>
      </c>
      <c r="M7570" s="2" t="s">
        <v>71</v>
      </c>
      <c r="N7570" s="2" t="s">
        <v>137</v>
      </c>
      <c r="O7570" s="4">
        <v>810300</v>
      </c>
      <c r="P7570" s="4">
        <v>89900</v>
      </c>
      <c r="Q7570" s="4">
        <v>720400</v>
      </c>
      <c r="R7570" s="2">
        <v>24</v>
      </c>
      <c r="S7570" s="5">
        <v>11.21</v>
      </c>
      <c r="T7570" s="4">
        <v>33646.57</v>
      </c>
      <c r="U7570" s="2" t="s">
        <v>73</v>
      </c>
      <c r="V7570" s="2" t="s">
        <v>74</v>
      </c>
      <c r="W7570" s="4">
        <v>0</v>
      </c>
      <c r="X7570" s="4">
        <v>720400</v>
      </c>
      <c r="Y7570" s="4">
        <v>0</v>
      </c>
      <c r="Z7570" s="2">
        <v>0</v>
      </c>
      <c r="AA7570" s="2" t="s">
        <v>56</v>
      </c>
      <c r="AB7570" s="2" t="s">
        <v>15741</v>
      </c>
      <c r="AC7570" s="2" t="s">
        <v>15338</v>
      </c>
      <c r="AD7570" s="2" t="s">
        <v>76</v>
      </c>
      <c r="AE7570" s="5">
        <v>88.9</v>
      </c>
      <c r="AF7570" s="2">
        <v>0</v>
      </c>
      <c r="AG7570" s="2" t="s">
        <v>77</v>
      </c>
      <c r="AH7570" s="2">
        <v>3</v>
      </c>
      <c r="AI7570" s="6" t="str">
        <f t="shared" si="354"/>
        <v>35-44</v>
      </c>
      <c r="AJ7570" s="11">
        <f>YEAR(tbl_LoanData[[#This Row],[Application Date]])</f>
        <v>2026</v>
      </c>
      <c r="AK7570" s="11" t="str">
        <f>TEXT(tbl_LoanData[[#This Row],[Application Date]],"MMMM")</f>
        <v>August</v>
      </c>
      <c r="AL7570" s="12">
        <f>DATE(YEAR(tbl_LoanData[[#This Row],[Application Date]]),MONTH(tbl_LoanData[[#This Row],[Application Date]]),1)</f>
        <v>46235</v>
      </c>
      <c r="AM7570" s="14">
        <f ca="1">IF(AND(tbl_LoanData[[#This Row],[Application Date]]&gt;=EOMONTH(TODAY(),-1)+1,tbl_LoanData[[#This Row],[Application Date]]&lt;=TODAY()),tbl_LoanData[[#This Row],[Loan Amount]],0)</f>
        <v>0</v>
      </c>
      <c r="AN7570" s="14">
        <f>tbl_LoanData[[#This Row],[Amount Paid]]-(Q7570-X7570)</f>
        <v>0</v>
      </c>
      <c r="AO7570" s="14">
        <f>IF(tbl_LoanData[[#This Row],[Application Status]]="Approved",1,0)</f>
        <v>1</v>
      </c>
      <c r="AP7570" s="22" t="str">
        <f t="shared" ca="1" si="355"/>
        <v>Previous MTD</v>
      </c>
      <c r="AQ7570" s="22" t="str">
        <f t="shared" ca="1" si="356"/>
        <v>Aug 1–5</v>
      </c>
    </row>
    <row r="7571" spans="1:43" ht="14.4" customHeight="1" x14ac:dyDescent="0.3">
      <c r="A7571" s="2" t="s">
        <v>15526</v>
      </c>
      <c r="B7571" s="2" t="s">
        <v>15527</v>
      </c>
      <c r="C7571" s="2" t="s">
        <v>15343</v>
      </c>
      <c r="D7571" s="2" t="s">
        <v>101</v>
      </c>
      <c r="E7571" s="2" t="s">
        <v>161</v>
      </c>
      <c r="F7571" s="2">
        <v>29</v>
      </c>
      <c r="G7571" s="2" t="s">
        <v>69</v>
      </c>
      <c r="H7571" s="2" t="s">
        <v>15370</v>
      </c>
      <c r="I7571" s="2" t="s">
        <v>50</v>
      </c>
      <c r="J7571" s="3">
        <v>46258</v>
      </c>
      <c r="K7571" s="3">
        <v>46259</v>
      </c>
      <c r="L7571" s="2" t="s">
        <v>39</v>
      </c>
      <c r="M7571" s="2" t="s">
        <v>94</v>
      </c>
      <c r="N7571" s="2" t="s">
        <v>365</v>
      </c>
      <c r="O7571" s="4">
        <v>1536800</v>
      </c>
      <c r="P7571" s="4">
        <v>166700</v>
      </c>
      <c r="Q7571" s="4">
        <v>1370100</v>
      </c>
      <c r="R7571" s="2">
        <v>12</v>
      </c>
      <c r="S7571" s="5">
        <v>12.64</v>
      </c>
      <c r="T7571" s="4">
        <v>122142.31</v>
      </c>
      <c r="U7571" s="2" t="s">
        <v>73</v>
      </c>
      <c r="V7571" s="2" t="s">
        <v>74</v>
      </c>
      <c r="W7571" s="4">
        <v>0</v>
      </c>
      <c r="X7571" s="4">
        <v>1370100</v>
      </c>
      <c r="Y7571" s="4">
        <v>0</v>
      </c>
      <c r="Z7571" s="2">
        <v>0</v>
      </c>
      <c r="AA7571" s="2" t="s">
        <v>56</v>
      </c>
      <c r="AB7571" s="2" t="s">
        <v>15730</v>
      </c>
      <c r="AC7571" s="2" t="s">
        <v>15345</v>
      </c>
      <c r="AD7571" s="2" t="s">
        <v>76</v>
      </c>
      <c r="AE7571" s="5">
        <v>89.2</v>
      </c>
      <c r="AF7571" s="2">
        <v>0</v>
      </c>
      <c r="AG7571" s="2" t="s">
        <v>77</v>
      </c>
      <c r="AH7571" s="2">
        <v>1</v>
      </c>
      <c r="AI7571" s="6" t="str">
        <f t="shared" si="354"/>
        <v>25-34</v>
      </c>
      <c r="AJ7571" s="11">
        <f>YEAR(tbl_LoanData[[#This Row],[Application Date]])</f>
        <v>2026</v>
      </c>
      <c r="AK7571" s="11" t="str">
        <f>TEXT(tbl_LoanData[[#This Row],[Application Date]],"MMMM")</f>
        <v>August</v>
      </c>
      <c r="AL7571" s="12">
        <f>DATE(YEAR(tbl_LoanData[[#This Row],[Application Date]]),MONTH(tbl_LoanData[[#This Row],[Application Date]]),1)</f>
        <v>46235</v>
      </c>
      <c r="AM7571" s="14">
        <f ca="1">IF(AND(tbl_LoanData[[#This Row],[Application Date]]&gt;=EOMONTH(TODAY(),-1)+1,tbl_LoanData[[#This Row],[Application Date]]&lt;=TODAY()),tbl_LoanData[[#This Row],[Loan Amount]],0)</f>
        <v>0</v>
      </c>
      <c r="AN7571" s="14">
        <f>tbl_LoanData[[#This Row],[Amount Paid]]-(Q7571-X7571)</f>
        <v>0</v>
      </c>
      <c r="AO7571" s="14">
        <f>IF(tbl_LoanData[[#This Row],[Application Status]]="Approved",1,0)</f>
        <v>1</v>
      </c>
      <c r="AP7571" s="22" t="str">
        <f t="shared" ca="1" si="355"/>
        <v>Previous MTD</v>
      </c>
      <c r="AQ7571" s="22" t="str">
        <f t="shared" ca="1" si="356"/>
        <v>Aug 1–5</v>
      </c>
    </row>
    <row r="7572" spans="1:43" ht="14.4" customHeight="1" x14ac:dyDescent="0.3">
      <c r="A7572" s="2" t="s">
        <v>15528</v>
      </c>
      <c r="B7572" s="2" t="s">
        <v>15529</v>
      </c>
      <c r="C7572" s="2" t="s">
        <v>515</v>
      </c>
      <c r="D7572" s="2" t="s">
        <v>134</v>
      </c>
      <c r="E7572" s="2" t="s">
        <v>176</v>
      </c>
      <c r="F7572" s="2">
        <v>22</v>
      </c>
      <c r="G7572" s="2" t="s">
        <v>69</v>
      </c>
      <c r="H7572" s="2" t="s">
        <v>110</v>
      </c>
      <c r="I7572" s="2" t="s">
        <v>46</v>
      </c>
      <c r="J7572" s="3">
        <v>46238</v>
      </c>
      <c r="K7572" s="3">
        <v>46240</v>
      </c>
      <c r="L7572" s="2" t="s">
        <v>39</v>
      </c>
      <c r="M7572" s="2" t="s">
        <v>127</v>
      </c>
      <c r="N7572" s="2" t="s">
        <v>152</v>
      </c>
      <c r="O7572" s="4">
        <v>1196900</v>
      </c>
      <c r="P7572" s="4">
        <v>177900</v>
      </c>
      <c r="Q7572" s="4">
        <v>1019000</v>
      </c>
      <c r="R7572" s="2">
        <v>60</v>
      </c>
      <c r="S7572" s="5">
        <v>12.1</v>
      </c>
      <c r="T7572" s="4">
        <v>22718.62</v>
      </c>
      <c r="U7572" s="2" t="s">
        <v>73</v>
      </c>
      <c r="V7572" s="2" t="s">
        <v>74</v>
      </c>
      <c r="W7572" s="4">
        <v>0</v>
      </c>
      <c r="X7572" s="4">
        <v>1019000</v>
      </c>
      <c r="Y7572" s="4">
        <v>0</v>
      </c>
      <c r="Z7572" s="2">
        <v>0</v>
      </c>
      <c r="AA7572" s="2" t="s">
        <v>56</v>
      </c>
      <c r="AB7572" s="2" t="s">
        <v>15736</v>
      </c>
      <c r="AC7572" s="2" t="s">
        <v>15373</v>
      </c>
      <c r="AD7572" s="2" t="s">
        <v>76</v>
      </c>
      <c r="AE7572" s="5">
        <v>85.1</v>
      </c>
      <c r="AF7572" s="2">
        <v>0</v>
      </c>
      <c r="AG7572" s="2" t="s">
        <v>77</v>
      </c>
      <c r="AH7572" s="2">
        <v>2</v>
      </c>
      <c r="AI7572" s="6" t="str">
        <f t="shared" si="354"/>
        <v>18-24</v>
      </c>
      <c r="AJ7572" s="11">
        <f>YEAR(tbl_LoanData[[#This Row],[Application Date]])</f>
        <v>2026</v>
      </c>
      <c r="AK7572" s="11" t="str">
        <f>TEXT(tbl_LoanData[[#This Row],[Application Date]],"MMMM")</f>
        <v>August</v>
      </c>
      <c r="AL7572" s="12">
        <f>DATE(YEAR(tbl_LoanData[[#This Row],[Application Date]]),MONTH(tbl_LoanData[[#This Row],[Application Date]]),1)</f>
        <v>46235</v>
      </c>
      <c r="AM7572" s="14">
        <f ca="1">IF(AND(tbl_LoanData[[#This Row],[Application Date]]&gt;=EOMONTH(TODAY(),-1)+1,tbl_LoanData[[#This Row],[Application Date]]&lt;=TODAY()),tbl_LoanData[[#This Row],[Loan Amount]],0)</f>
        <v>0</v>
      </c>
      <c r="AN7572" s="14">
        <f>tbl_LoanData[[#This Row],[Amount Paid]]-(Q7572-X7572)</f>
        <v>0</v>
      </c>
      <c r="AO7572" s="14">
        <f>IF(tbl_LoanData[[#This Row],[Application Status]]="Approved",1,0)</f>
        <v>1</v>
      </c>
      <c r="AP7572" s="22" t="str">
        <f t="shared" ca="1" si="355"/>
        <v>Previous MTD</v>
      </c>
      <c r="AQ7572" s="22" t="str">
        <f t="shared" ca="1" si="356"/>
        <v>Aug 1–5</v>
      </c>
    </row>
    <row r="7573" spans="1:43" ht="14.4" customHeight="1" x14ac:dyDescent="0.3">
      <c r="A7573" s="2" t="s">
        <v>15530</v>
      </c>
      <c r="B7573" s="2" t="s">
        <v>15531</v>
      </c>
      <c r="C7573" s="2" t="s">
        <v>533</v>
      </c>
      <c r="D7573" s="2" t="s">
        <v>268</v>
      </c>
      <c r="E7573" s="2" t="s">
        <v>92</v>
      </c>
      <c r="F7573" s="2">
        <v>28</v>
      </c>
      <c r="G7573" s="2" t="s">
        <v>83</v>
      </c>
      <c r="H7573" s="2" t="s">
        <v>15364</v>
      </c>
      <c r="I7573" s="2" t="s">
        <v>53</v>
      </c>
      <c r="J7573" s="3">
        <v>46255</v>
      </c>
      <c r="K7573" s="3">
        <v>46259</v>
      </c>
      <c r="L7573" s="2" t="s">
        <v>38</v>
      </c>
      <c r="M7573" s="2" t="s">
        <v>144</v>
      </c>
      <c r="N7573" s="2" t="s">
        <v>382</v>
      </c>
      <c r="O7573" s="4">
        <v>1654600</v>
      </c>
      <c r="P7573" s="4">
        <v>435200</v>
      </c>
      <c r="Q7573" s="4">
        <v>1219400</v>
      </c>
      <c r="R7573" s="2">
        <v>24</v>
      </c>
      <c r="S7573" s="5">
        <v>9.43</v>
      </c>
      <c r="T7573" s="4">
        <v>55948.86</v>
      </c>
      <c r="U7573" s="2" t="s">
        <v>73</v>
      </c>
      <c r="V7573" s="2" t="s">
        <v>74</v>
      </c>
      <c r="W7573" s="4">
        <v>0</v>
      </c>
      <c r="X7573" s="4">
        <v>1219400</v>
      </c>
      <c r="Y7573" s="4">
        <v>0</v>
      </c>
      <c r="Z7573" s="2">
        <v>0</v>
      </c>
      <c r="AA7573" s="2" t="s">
        <v>56</v>
      </c>
      <c r="AB7573" s="2" t="s">
        <v>15741</v>
      </c>
      <c r="AC7573" s="2" t="s">
        <v>15345</v>
      </c>
      <c r="AD7573" s="2" t="s">
        <v>76</v>
      </c>
      <c r="AE7573" s="5">
        <v>73.7</v>
      </c>
      <c r="AF7573" s="2">
        <v>0</v>
      </c>
      <c r="AG7573" s="2" t="s">
        <v>77</v>
      </c>
      <c r="AH7573" s="2">
        <v>4</v>
      </c>
      <c r="AI7573" s="6" t="str">
        <f t="shared" si="354"/>
        <v>25-34</v>
      </c>
      <c r="AJ7573" s="11">
        <f>YEAR(tbl_LoanData[[#This Row],[Application Date]])</f>
        <v>2026</v>
      </c>
      <c r="AK7573" s="11" t="str">
        <f>TEXT(tbl_LoanData[[#This Row],[Application Date]],"MMMM")</f>
        <v>August</v>
      </c>
      <c r="AL7573" s="12">
        <f>DATE(YEAR(tbl_LoanData[[#This Row],[Application Date]]),MONTH(tbl_LoanData[[#This Row],[Application Date]]),1)</f>
        <v>46235</v>
      </c>
      <c r="AM7573" s="14">
        <f ca="1">IF(AND(tbl_LoanData[[#This Row],[Application Date]]&gt;=EOMONTH(TODAY(),-1)+1,tbl_LoanData[[#This Row],[Application Date]]&lt;=TODAY()),tbl_LoanData[[#This Row],[Loan Amount]],0)</f>
        <v>0</v>
      </c>
      <c r="AN7573" s="14">
        <f>tbl_LoanData[[#This Row],[Amount Paid]]-(Q7573-X7573)</f>
        <v>0</v>
      </c>
      <c r="AO7573" s="14">
        <f>IF(tbl_LoanData[[#This Row],[Application Status]]="Approved",1,0)</f>
        <v>1</v>
      </c>
      <c r="AP7573" s="22" t="str">
        <f t="shared" ca="1" si="355"/>
        <v>Previous MTD</v>
      </c>
      <c r="AQ7573" s="22" t="str">
        <f t="shared" ca="1" si="356"/>
        <v>Aug 1–5</v>
      </c>
    </row>
    <row r="7574" spans="1:43" ht="14.4" customHeight="1" x14ac:dyDescent="0.3">
      <c r="A7574" s="2" t="s">
        <v>15532</v>
      </c>
      <c r="B7574" s="2" t="s">
        <v>15533</v>
      </c>
      <c r="C7574" s="2" t="s">
        <v>231</v>
      </c>
      <c r="D7574" s="2" t="s">
        <v>118</v>
      </c>
      <c r="E7574" s="2" t="s">
        <v>118</v>
      </c>
      <c r="F7574" s="2">
        <v>57</v>
      </c>
      <c r="G7574" s="2" t="s">
        <v>83</v>
      </c>
      <c r="H7574" s="2" t="s">
        <v>313</v>
      </c>
      <c r="I7574" s="2" t="s">
        <v>44</v>
      </c>
      <c r="J7574" s="3">
        <v>46237</v>
      </c>
      <c r="K7574" s="3">
        <v>46240</v>
      </c>
      <c r="L7574" s="2" t="s">
        <v>37</v>
      </c>
      <c r="M7574" s="2" t="s">
        <v>104</v>
      </c>
      <c r="N7574" s="2" t="s">
        <v>192</v>
      </c>
      <c r="O7574" s="4">
        <v>86600</v>
      </c>
      <c r="P7574" s="4">
        <v>16800</v>
      </c>
      <c r="Q7574" s="4">
        <v>69800</v>
      </c>
      <c r="R7574" s="2">
        <v>36</v>
      </c>
      <c r="S7574" s="5">
        <v>15.67</v>
      </c>
      <c r="T7574" s="4">
        <v>2442.6</v>
      </c>
      <c r="U7574" s="2" t="s">
        <v>73</v>
      </c>
      <c r="V7574" s="2" t="s">
        <v>74</v>
      </c>
      <c r="W7574" s="4">
        <v>0</v>
      </c>
      <c r="X7574" s="4">
        <v>69800</v>
      </c>
      <c r="Y7574" s="4">
        <v>0</v>
      </c>
      <c r="Z7574" s="2">
        <v>0</v>
      </c>
      <c r="AA7574" s="2" t="s">
        <v>56</v>
      </c>
      <c r="AB7574" s="2" t="s">
        <v>15730</v>
      </c>
      <c r="AC7574" s="2" t="s">
        <v>15336</v>
      </c>
      <c r="AD7574" s="2" t="s">
        <v>76</v>
      </c>
      <c r="AE7574" s="5">
        <v>80.599999999999994</v>
      </c>
      <c r="AF7574" s="2">
        <v>0</v>
      </c>
      <c r="AG7574" s="2" t="s">
        <v>77</v>
      </c>
      <c r="AH7574" s="2">
        <v>3</v>
      </c>
      <c r="AI7574" s="6" t="str">
        <f t="shared" si="354"/>
        <v>55-64</v>
      </c>
      <c r="AJ7574" s="11">
        <f>YEAR(tbl_LoanData[[#This Row],[Application Date]])</f>
        <v>2026</v>
      </c>
      <c r="AK7574" s="11" t="str">
        <f>TEXT(tbl_LoanData[[#This Row],[Application Date]],"MMMM")</f>
        <v>August</v>
      </c>
      <c r="AL7574" s="12">
        <f>DATE(YEAR(tbl_LoanData[[#This Row],[Application Date]]),MONTH(tbl_LoanData[[#This Row],[Application Date]]),1)</f>
        <v>46235</v>
      </c>
      <c r="AM7574" s="14">
        <f ca="1">IF(AND(tbl_LoanData[[#This Row],[Application Date]]&gt;=EOMONTH(TODAY(),-1)+1,tbl_LoanData[[#This Row],[Application Date]]&lt;=TODAY()),tbl_LoanData[[#This Row],[Loan Amount]],0)</f>
        <v>0</v>
      </c>
      <c r="AN7574" s="14">
        <f>tbl_LoanData[[#This Row],[Amount Paid]]-(Q7574-X7574)</f>
        <v>0</v>
      </c>
      <c r="AO7574" s="14">
        <f>IF(tbl_LoanData[[#This Row],[Application Status]]="Approved",1,0)</f>
        <v>1</v>
      </c>
      <c r="AP7574" s="22" t="str">
        <f t="shared" ca="1" si="355"/>
        <v>Previous MTD</v>
      </c>
      <c r="AQ7574" s="22" t="str">
        <f t="shared" ca="1" si="356"/>
        <v>Aug 1–5</v>
      </c>
    </row>
    <row r="7575" spans="1:43" ht="14.4" customHeight="1" x14ac:dyDescent="0.3">
      <c r="A7575" s="2" t="s">
        <v>15534</v>
      </c>
      <c r="B7575" s="2" t="s">
        <v>15535</v>
      </c>
      <c r="C7575" s="2" t="s">
        <v>508</v>
      </c>
      <c r="D7575" s="2" t="s">
        <v>81</v>
      </c>
      <c r="E7575" s="2" t="s">
        <v>465</v>
      </c>
      <c r="F7575" s="2">
        <v>39</v>
      </c>
      <c r="G7575" s="2" t="s">
        <v>83</v>
      </c>
      <c r="H7575" s="2" t="s">
        <v>466</v>
      </c>
      <c r="I7575" s="2" t="s">
        <v>43</v>
      </c>
      <c r="J7575" s="3">
        <v>46258</v>
      </c>
      <c r="K7575" s="3">
        <v>46259</v>
      </c>
      <c r="L7575" s="2" t="s">
        <v>40</v>
      </c>
      <c r="M7575" s="2" t="s">
        <v>111</v>
      </c>
      <c r="N7575" s="2" t="s">
        <v>369</v>
      </c>
      <c r="O7575" s="4">
        <v>990200</v>
      </c>
      <c r="P7575" s="4">
        <v>276400</v>
      </c>
      <c r="Q7575" s="4">
        <v>713800</v>
      </c>
      <c r="R7575" s="2">
        <v>48</v>
      </c>
      <c r="S7575" s="5">
        <v>16.68</v>
      </c>
      <c r="T7575" s="4">
        <v>20478.740000000002</v>
      </c>
      <c r="U7575" s="2" t="s">
        <v>73</v>
      </c>
      <c r="V7575" s="2" t="s">
        <v>74</v>
      </c>
      <c r="W7575" s="4">
        <v>0</v>
      </c>
      <c r="X7575" s="4">
        <v>713800</v>
      </c>
      <c r="Y7575" s="4">
        <v>0</v>
      </c>
      <c r="Z7575" s="2">
        <v>0</v>
      </c>
      <c r="AA7575" s="2" t="s">
        <v>56</v>
      </c>
      <c r="AB7575" s="2" t="s">
        <v>15740</v>
      </c>
      <c r="AC7575" s="2" t="s">
        <v>15363</v>
      </c>
      <c r="AD7575" s="2" t="s">
        <v>76</v>
      </c>
      <c r="AE7575" s="5">
        <v>72.099999999999994</v>
      </c>
      <c r="AF7575" s="2">
        <v>0</v>
      </c>
      <c r="AG7575" s="2" t="s">
        <v>77</v>
      </c>
      <c r="AH7575" s="2">
        <v>1</v>
      </c>
      <c r="AI7575" s="6" t="str">
        <f t="shared" si="354"/>
        <v>35-44</v>
      </c>
      <c r="AJ7575" s="11">
        <f>YEAR(tbl_LoanData[[#This Row],[Application Date]])</f>
        <v>2026</v>
      </c>
      <c r="AK7575" s="11" t="str">
        <f>TEXT(tbl_LoanData[[#This Row],[Application Date]],"MMMM")</f>
        <v>August</v>
      </c>
      <c r="AL7575" s="12">
        <f>DATE(YEAR(tbl_LoanData[[#This Row],[Application Date]]),MONTH(tbl_LoanData[[#This Row],[Application Date]]),1)</f>
        <v>46235</v>
      </c>
      <c r="AM7575" s="14">
        <f ca="1">IF(AND(tbl_LoanData[[#This Row],[Application Date]]&gt;=EOMONTH(TODAY(),-1)+1,tbl_LoanData[[#This Row],[Application Date]]&lt;=TODAY()),tbl_LoanData[[#This Row],[Loan Amount]],0)</f>
        <v>0</v>
      </c>
      <c r="AN7575" s="14">
        <f>tbl_LoanData[[#This Row],[Amount Paid]]-(Q7575-X7575)</f>
        <v>0</v>
      </c>
      <c r="AO7575" s="14">
        <f>IF(tbl_LoanData[[#This Row],[Application Status]]="Approved",1,0)</f>
        <v>1</v>
      </c>
      <c r="AP7575" s="22" t="str">
        <f t="shared" ca="1" si="355"/>
        <v>Previous MTD</v>
      </c>
      <c r="AQ7575" s="22" t="str">
        <f t="shared" ca="1" si="356"/>
        <v>Aug 1–5</v>
      </c>
    </row>
    <row r="7576" spans="1:43" ht="14.4" customHeight="1" x14ac:dyDescent="0.3">
      <c r="A7576" s="2" t="s">
        <v>15536</v>
      </c>
      <c r="B7576" s="2" t="s">
        <v>15537</v>
      </c>
      <c r="C7576" s="2" t="s">
        <v>109</v>
      </c>
      <c r="D7576" s="2" t="s">
        <v>134</v>
      </c>
      <c r="E7576" s="2" t="s">
        <v>165</v>
      </c>
      <c r="F7576" s="2">
        <v>42</v>
      </c>
      <c r="G7576" s="2" t="s">
        <v>83</v>
      </c>
      <c r="H7576" s="2" t="s">
        <v>136</v>
      </c>
      <c r="I7576" s="2" t="s">
        <v>49</v>
      </c>
      <c r="J7576" s="3">
        <v>46249</v>
      </c>
      <c r="K7576" s="3">
        <v>46253</v>
      </c>
      <c r="L7576" s="2" t="s">
        <v>40</v>
      </c>
      <c r="M7576" s="2" t="s">
        <v>94</v>
      </c>
      <c r="N7576" s="2" t="s">
        <v>4</v>
      </c>
      <c r="O7576" s="4">
        <v>823900</v>
      </c>
      <c r="P7576" s="4">
        <v>245700</v>
      </c>
      <c r="Q7576" s="4">
        <v>578200</v>
      </c>
      <c r="R7576" s="2">
        <v>60</v>
      </c>
      <c r="S7576" s="5">
        <v>13.2</v>
      </c>
      <c r="T7576" s="4">
        <v>13215.1</v>
      </c>
      <c r="U7576" s="2" t="s">
        <v>73</v>
      </c>
      <c r="V7576" s="2" t="s">
        <v>74</v>
      </c>
      <c r="W7576" s="4">
        <v>0</v>
      </c>
      <c r="X7576" s="4">
        <v>578200</v>
      </c>
      <c r="Y7576" s="4">
        <v>0</v>
      </c>
      <c r="Z7576" s="2">
        <v>0</v>
      </c>
      <c r="AA7576" s="2" t="s">
        <v>56</v>
      </c>
      <c r="AB7576" s="2" t="s">
        <v>15730</v>
      </c>
      <c r="AC7576" s="2" t="s">
        <v>15338</v>
      </c>
      <c r="AD7576" s="2" t="s">
        <v>76</v>
      </c>
      <c r="AE7576" s="5">
        <v>70.2</v>
      </c>
      <c r="AF7576" s="2">
        <v>0</v>
      </c>
      <c r="AG7576" s="2" t="s">
        <v>77</v>
      </c>
      <c r="AH7576" s="2">
        <v>4</v>
      </c>
      <c r="AI7576" s="6" t="str">
        <f t="shared" si="354"/>
        <v>35-44</v>
      </c>
      <c r="AJ7576" s="11">
        <f>YEAR(tbl_LoanData[[#This Row],[Application Date]])</f>
        <v>2026</v>
      </c>
      <c r="AK7576" s="11" t="str">
        <f>TEXT(tbl_LoanData[[#This Row],[Application Date]],"MMMM")</f>
        <v>August</v>
      </c>
      <c r="AL7576" s="12">
        <f>DATE(YEAR(tbl_LoanData[[#This Row],[Application Date]]),MONTH(tbl_LoanData[[#This Row],[Application Date]]),1)</f>
        <v>46235</v>
      </c>
      <c r="AM7576" s="14">
        <f ca="1">IF(AND(tbl_LoanData[[#This Row],[Application Date]]&gt;=EOMONTH(TODAY(),-1)+1,tbl_LoanData[[#This Row],[Application Date]]&lt;=TODAY()),tbl_LoanData[[#This Row],[Loan Amount]],0)</f>
        <v>0</v>
      </c>
      <c r="AN7576" s="14">
        <f>tbl_LoanData[[#This Row],[Amount Paid]]-(Q7576-X7576)</f>
        <v>0</v>
      </c>
      <c r="AO7576" s="14">
        <f>IF(tbl_LoanData[[#This Row],[Application Status]]="Approved",1,0)</f>
        <v>1</v>
      </c>
      <c r="AP7576" s="22" t="str">
        <f t="shared" ca="1" si="355"/>
        <v>Previous MTD</v>
      </c>
      <c r="AQ7576" s="22" t="str">
        <f t="shared" ca="1" si="356"/>
        <v>Aug 1–5</v>
      </c>
    </row>
    <row r="7577" spans="1:43" ht="14.4" customHeight="1" x14ac:dyDescent="0.3">
      <c r="A7577" s="2" t="s">
        <v>15538</v>
      </c>
      <c r="B7577" s="2" t="s">
        <v>15539</v>
      </c>
      <c r="C7577" s="2" t="s">
        <v>292</v>
      </c>
      <c r="D7577" s="2" t="s">
        <v>161</v>
      </c>
      <c r="E7577" s="2" t="s">
        <v>91</v>
      </c>
      <c r="F7577" s="2">
        <v>42</v>
      </c>
      <c r="G7577" s="2" t="s">
        <v>83</v>
      </c>
      <c r="H7577" s="2" t="s">
        <v>298</v>
      </c>
      <c r="I7577" s="2" t="s">
        <v>43</v>
      </c>
      <c r="J7577" s="3">
        <v>46256</v>
      </c>
      <c r="K7577" s="3">
        <v>46259</v>
      </c>
      <c r="L7577" s="2" t="s">
        <v>37</v>
      </c>
      <c r="M7577" s="2" t="s">
        <v>260</v>
      </c>
      <c r="N7577" s="2" t="s">
        <v>457</v>
      </c>
      <c r="O7577" s="4">
        <v>79000</v>
      </c>
      <c r="P7577" s="4">
        <v>10100</v>
      </c>
      <c r="Q7577" s="4">
        <v>68900</v>
      </c>
      <c r="R7577" s="2">
        <v>36</v>
      </c>
      <c r="S7577" s="5">
        <v>11.29</v>
      </c>
      <c r="T7577" s="4">
        <v>2265.17</v>
      </c>
      <c r="U7577" s="2" t="s">
        <v>73</v>
      </c>
      <c r="V7577" s="2" t="s">
        <v>74</v>
      </c>
      <c r="W7577" s="4">
        <v>0</v>
      </c>
      <c r="X7577" s="4">
        <v>68900</v>
      </c>
      <c r="Y7577" s="4">
        <v>0</v>
      </c>
      <c r="Z7577" s="2">
        <v>48</v>
      </c>
      <c r="AA7577" s="2" t="s">
        <v>58</v>
      </c>
      <c r="AB7577" s="2" t="s">
        <v>15735</v>
      </c>
      <c r="AC7577" s="2" t="s">
        <v>15342</v>
      </c>
      <c r="AD7577" s="2" t="s">
        <v>76</v>
      </c>
      <c r="AE7577" s="5">
        <v>87.2</v>
      </c>
      <c r="AF7577" s="2">
        <v>2</v>
      </c>
      <c r="AG7577" s="2" t="s">
        <v>15718</v>
      </c>
      <c r="AH7577" s="2">
        <v>3</v>
      </c>
      <c r="AI7577" s="6" t="str">
        <f t="shared" si="354"/>
        <v>35-44</v>
      </c>
      <c r="AJ7577" s="11">
        <f>YEAR(tbl_LoanData[[#This Row],[Application Date]])</f>
        <v>2026</v>
      </c>
      <c r="AK7577" s="11" t="str">
        <f>TEXT(tbl_LoanData[[#This Row],[Application Date]],"MMMM")</f>
        <v>August</v>
      </c>
      <c r="AL7577" s="12">
        <f>DATE(YEAR(tbl_LoanData[[#This Row],[Application Date]]),MONTH(tbl_LoanData[[#This Row],[Application Date]]),1)</f>
        <v>46235</v>
      </c>
      <c r="AM7577" s="14">
        <f ca="1">IF(AND(tbl_LoanData[[#This Row],[Application Date]]&gt;=EOMONTH(TODAY(),-1)+1,tbl_LoanData[[#This Row],[Application Date]]&lt;=TODAY()),tbl_LoanData[[#This Row],[Loan Amount]],0)</f>
        <v>0</v>
      </c>
      <c r="AN7577" s="14">
        <f>tbl_LoanData[[#This Row],[Amount Paid]]-(Q7577-X7577)</f>
        <v>0</v>
      </c>
      <c r="AO7577" s="14">
        <f>IF(tbl_LoanData[[#This Row],[Application Status]]="Approved",1,0)</f>
        <v>1</v>
      </c>
      <c r="AP7577" s="22" t="str">
        <f t="shared" ca="1" si="355"/>
        <v>Previous MTD</v>
      </c>
      <c r="AQ7577" s="22" t="str">
        <f t="shared" ca="1" si="356"/>
        <v>Aug 1–5</v>
      </c>
    </row>
    <row r="7578" spans="1:43" ht="14.4" customHeight="1" x14ac:dyDescent="0.3">
      <c r="A7578" s="2" t="s">
        <v>15540</v>
      </c>
      <c r="B7578" s="2" t="s">
        <v>15541</v>
      </c>
      <c r="C7578" s="2" t="s">
        <v>781</v>
      </c>
      <c r="D7578" s="2" t="s">
        <v>161</v>
      </c>
      <c r="E7578" s="2" t="s">
        <v>465</v>
      </c>
      <c r="F7578" s="2">
        <v>29</v>
      </c>
      <c r="G7578" s="2" t="s">
        <v>69</v>
      </c>
      <c r="H7578" s="2" t="s">
        <v>15360</v>
      </c>
      <c r="I7578" s="2" t="s">
        <v>49</v>
      </c>
      <c r="J7578" s="3">
        <v>46235</v>
      </c>
      <c r="K7578" s="3">
        <v>46237</v>
      </c>
      <c r="L7578" s="2" t="s">
        <v>39</v>
      </c>
      <c r="M7578" s="2" t="s">
        <v>85</v>
      </c>
      <c r="N7578" s="2" t="s">
        <v>373</v>
      </c>
      <c r="O7578" s="4">
        <v>1659300</v>
      </c>
      <c r="P7578" s="4">
        <v>286300</v>
      </c>
      <c r="Q7578" s="4">
        <v>1373000</v>
      </c>
      <c r="R7578" s="2">
        <v>24</v>
      </c>
      <c r="S7578" s="5">
        <v>17.059999999999999</v>
      </c>
      <c r="T7578" s="4">
        <v>67923.820000000007</v>
      </c>
      <c r="U7578" s="2" t="s">
        <v>73</v>
      </c>
      <c r="V7578" s="2" t="s">
        <v>74</v>
      </c>
      <c r="W7578" s="4">
        <v>0</v>
      </c>
      <c r="X7578" s="4">
        <v>1373000</v>
      </c>
      <c r="Y7578" s="4">
        <v>0</v>
      </c>
      <c r="Z7578" s="2">
        <v>0</v>
      </c>
      <c r="AA7578" s="2" t="s">
        <v>56</v>
      </c>
      <c r="AB7578" s="2" t="s">
        <v>15737</v>
      </c>
      <c r="AC7578" s="2" t="s">
        <v>15339</v>
      </c>
      <c r="AD7578" s="2" t="s">
        <v>76</v>
      </c>
      <c r="AE7578" s="5">
        <v>82.7</v>
      </c>
      <c r="AF7578" s="2">
        <v>0</v>
      </c>
      <c r="AG7578" s="2" t="s">
        <v>77</v>
      </c>
      <c r="AH7578" s="2">
        <v>2</v>
      </c>
      <c r="AI7578" s="6" t="str">
        <f t="shared" si="354"/>
        <v>25-34</v>
      </c>
      <c r="AJ7578" s="11">
        <f>YEAR(tbl_LoanData[[#This Row],[Application Date]])</f>
        <v>2026</v>
      </c>
      <c r="AK7578" s="11" t="str">
        <f>TEXT(tbl_LoanData[[#This Row],[Application Date]],"MMMM")</f>
        <v>August</v>
      </c>
      <c r="AL7578" s="12">
        <f>DATE(YEAR(tbl_LoanData[[#This Row],[Application Date]]),MONTH(tbl_LoanData[[#This Row],[Application Date]]),1)</f>
        <v>46235</v>
      </c>
      <c r="AM7578" s="14">
        <f ca="1">IF(AND(tbl_LoanData[[#This Row],[Application Date]]&gt;=EOMONTH(TODAY(),-1)+1,tbl_LoanData[[#This Row],[Application Date]]&lt;=TODAY()),tbl_LoanData[[#This Row],[Loan Amount]],0)</f>
        <v>0</v>
      </c>
      <c r="AN7578" s="14">
        <f>tbl_LoanData[[#This Row],[Amount Paid]]-(Q7578-X7578)</f>
        <v>0</v>
      </c>
      <c r="AO7578" s="14">
        <f>IF(tbl_LoanData[[#This Row],[Application Status]]="Approved",1,0)</f>
        <v>1</v>
      </c>
      <c r="AP7578" s="22" t="str">
        <f t="shared" ca="1" si="355"/>
        <v>Previous MTD</v>
      </c>
      <c r="AQ7578" s="22" t="str">
        <f t="shared" ca="1" si="356"/>
        <v>Aug 1–5</v>
      </c>
    </row>
    <row r="7579" spans="1:43" ht="14.4" customHeight="1" x14ac:dyDescent="0.3">
      <c r="A7579" s="2" t="s">
        <v>15542</v>
      </c>
      <c r="B7579" s="2" t="s">
        <v>15543</v>
      </c>
      <c r="C7579" s="2" t="s">
        <v>15379</v>
      </c>
      <c r="D7579" s="2" t="s">
        <v>134</v>
      </c>
      <c r="E7579" s="2" t="s">
        <v>82</v>
      </c>
      <c r="F7579" s="2">
        <v>55</v>
      </c>
      <c r="G7579" s="2" t="s">
        <v>69</v>
      </c>
      <c r="H7579" s="2" t="s">
        <v>313</v>
      </c>
      <c r="I7579" s="2" t="s">
        <v>44</v>
      </c>
      <c r="J7579" s="3">
        <v>46254</v>
      </c>
      <c r="K7579" s="3">
        <v>46258</v>
      </c>
      <c r="L7579" s="2" t="s">
        <v>38</v>
      </c>
      <c r="M7579" s="2" t="s">
        <v>85</v>
      </c>
      <c r="N7579" s="2" t="s">
        <v>314</v>
      </c>
      <c r="O7579" s="4">
        <v>1788800</v>
      </c>
      <c r="P7579" s="4">
        <v>225800</v>
      </c>
      <c r="Q7579" s="4">
        <v>1563000</v>
      </c>
      <c r="R7579" s="2">
        <v>48</v>
      </c>
      <c r="S7579" s="5">
        <v>9.89</v>
      </c>
      <c r="T7579" s="4">
        <v>39559.199999999997</v>
      </c>
      <c r="U7579" s="2" t="s">
        <v>73</v>
      </c>
      <c r="V7579" s="2" t="s">
        <v>74</v>
      </c>
      <c r="W7579" s="4">
        <v>0</v>
      </c>
      <c r="X7579" s="4">
        <v>1563000</v>
      </c>
      <c r="Y7579" s="4">
        <v>0</v>
      </c>
      <c r="Z7579" s="2">
        <v>0</v>
      </c>
      <c r="AA7579" s="2" t="s">
        <v>56</v>
      </c>
      <c r="AB7579" s="2" t="s">
        <v>15732</v>
      </c>
      <c r="AC7579" s="2" t="s">
        <v>15342</v>
      </c>
      <c r="AD7579" s="2" t="s">
        <v>76</v>
      </c>
      <c r="AE7579" s="5">
        <v>87.4</v>
      </c>
      <c r="AF7579" s="2">
        <v>0</v>
      </c>
      <c r="AG7579" s="2" t="s">
        <v>77</v>
      </c>
      <c r="AH7579" s="2">
        <v>4</v>
      </c>
      <c r="AI7579" s="6" t="str">
        <f t="shared" si="354"/>
        <v>55-64</v>
      </c>
      <c r="AJ7579" s="11">
        <f>YEAR(tbl_LoanData[[#This Row],[Application Date]])</f>
        <v>2026</v>
      </c>
      <c r="AK7579" s="11" t="str">
        <f>TEXT(tbl_LoanData[[#This Row],[Application Date]],"MMMM")</f>
        <v>August</v>
      </c>
      <c r="AL7579" s="12">
        <f>DATE(YEAR(tbl_LoanData[[#This Row],[Application Date]]),MONTH(tbl_LoanData[[#This Row],[Application Date]]),1)</f>
        <v>46235</v>
      </c>
      <c r="AM7579" s="14">
        <f ca="1">IF(AND(tbl_LoanData[[#This Row],[Application Date]]&gt;=EOMONTH(TODAY(),-1)+1,tbl_LoanData[[#This Row],[Application Date]]&lt;=TODAY()),tbl_LoanData[[#This Row],[Loan Amount]],0)</f>
        <v>0</v>
      </c>
      <c r="AN7579" s="14">
        <f>tbl_LoanData[[#This Row],[Amount Paid]]-(Q7579-X7579)</f>
        <v>0</v>
      </c>
      <c r="AO7579" s="14">
        <f>IF(tbl_LoanData[[#This Row],[Application Status]]="Approved",1,0)</f>
        <v>1</v>
      </c>
      <c r="AP7579" s="22" t="str">
        <f t="shared" ca="1" si="355"/>
        <v>Previous MTD</v>
      </c>
      <c r="AQ7579" s="22" t="str">
        <f t="shared" ca="1" si="356"/>
        <v>Aug 1–5</v>
      </c>
    </row>
    <row r="7580" spans="1:43" ht="14.4" customHeight="1" x14ac:dyDescent="0.3">
      <c r="A7580" s="2" t="s">
        <v>15544</v>
      </c>
      <c r="B7580" s="2" t="s">
        <v>15545</v>
      </c>
      <c r="C7580" s="2" t="s">
        <v>327</v>
      </c>
      <c r="D7580" s="2" t="s">
        <v>182</v>
      </c>
      <c r="E7580" s="2" t="s">
        <v>118</v>
      </c>
      <c r="F7580" s="2">
        <v>60</v>
      </c>
      <c r="G7580" s="2" t="s">
        <v>69</v>
      </c>
      <c r="H7580" s="2" t="s">
        <v>15350</v>
      </c>
      <c r="I7580" s="2" t="s">
        <v>46</v>
      </c>
      <c r="J7580" s="3">
        <v>46250</v>
      </c>
      <c r="K7580" s="3"/>
      <c r="L7580" s="2" t="s">
        <v>39</v>
      </c>
      <c r="M7580" s="2" t="s">
        <v>71</v>
      </c>
      <c r="N7580" s="2" t="s">
        <v>294</v>
      </c>
      <c r="O7580" s="4">
        <v>1440400</v>
      </c>
      <c r="P7580" s="4">
        <v>404500</v>
      </c>
      <c r="Q7580" s="4">
        <v>1035900</v>
      </c>
      <c r="R7580" s="2">
        <v>24</v>
      </c>
      <c r="S7580" s="5">
        <v>11.81</v>
      </c>
      <c r="T7580" s="4">
        <v>0</v>
      </c>
      <c r="U7580" s="2" t="s">
        <v>113</v>
      </c>
      <c r="V7580" s="2" t="s">
        <v>97</v>
      </c>
      <c r="W7580" s="4">
        <v>0</v>
      </c>
      <c r="X7580" s="4">
        <v>0</v>
      </c>
      <c r="Y7580" s="4">
        <v>0</v>
      </c>
      <c r="Z7580" s="2">
        <v>0</v>
      </c>
      <c r="AA7580" s="2" t="s">
        <v>97</v>
      </c>
      <c r="AB7580" s="2" t="s">
        <v>15737</v>
      </c>
      <c r="AC7580" s="2" t="s">
        <v>15369</v>
      </c>
      <c r="AD7580" s="2" t="s">
        <v>76</v>
      </c>
      <c r="AE7580" s="5">
        <v>71.900000000000006</v>
      </c>
      <c r="AF7580" s="2">
        <v>0</v>
      </c>
      <c r="AG7580" s="2" t="s">
        <v>97</v>
      </c>
      <c r="AH7580" s="2"/>
      <c r="AI7580" s="6" t="str">
        <f t="shared" si="354"/>
        <v>55-64</v>
      </c>
      <c r="AJ7580" s="11">
        <f>YEAR(tbl_LoanData[[#This Row],[Application Date]])</f>
        <v>2026</v>
      </c>
      <c r="AK7580" s="11" t="str">
        <f>TEXT(tbl_LoanData[[#This Row],[Application Date]],"MMMM")</f>
        <v>August</v>
      </c>
      <c r="AL7580" s="12">
        <f>DATE(YEAR(tbl_LoanData[[#This Row],[Application Date]]),MONTH(tbl_LoanData[[#This Row],[Application Date]]),1)</f>
        <v>46235</v>
      </c>
      <c r="AM7580" s="14">
        <f ca="1">IF(AND(tbl_LoanData[[#This Row],[Application Date]]&gt;=EOMONTH(TODAY(),-1)+1,tbl_LoanData[[#This Row],[Application Date]]&lt;=TODAY()),tbl_LoanData[[#This Row],[Loan Amount]],0)</f>
        <v>0</v>
      </c>
      <c r="AN7580" s="14">
        <f>tbl_LoanData[[#This Row],[Amount Paid]]-(Q7580-X7580)</f>
        <v>-1035900</v>
      </c>
      <c r="AO7580" s="14">
        <f>IF(tbl_LoanData[[#This Row],[Application Status]]="Approved",1,0)</f>
        <v>0</v>
      </c>
      <c r="AP7580" s="22" t="str">
        <f t="shared" ca="1" si="355"/>
        <v>Previous MTD</v>
      </c>
      <c r="AQ7580" s="22" t="str">
        <f t="shared" ca="1" si="356"/>
        <v>Aug 1–5</v>
      </c>
    </row>
    <row r="7581" spans="1:43" ht="14.4" customHeight="1" x14ac:dyDescent="0.3">
      <c r="A7581" s="2" t="s">
        <v>15546</v>
      </c>
      <c r="B7581" s="2" t="s">
        <v>15547</v>
      </c>
      <c r="C7581" s="2" t="s">
        <v>15374</v>
      </c>
      <c r="D7581" s="2" t="s">
        <v>268</v>
      </c>
      <c r="E7581" s="2" t="s">
        <v>209</v>
      </c>
      <c r="F7581" s="2">
        <v>31</v>
      </c>
      <c r="G7581" s="2" t="s">
        <v>69</v>
      </c>
      <c r="H7581" s="2" t="s">
        <v>265</v>
      </c>
      <c r="I7581" s="2" t="s">
        <v>44</v>
      </c>
      <c r="J7581" s="3">
        <v>46250</v>
      </c>
      <c r="K7581" s="3">
        <v>46251</v>
      </c>
      <c r="L7581" s="2" t="s">
        <v>39</v>
      </c>
      <c r="M7581" s="2" t="s">
        <v>71</v>
      </c>
      <c r="N7581" s="2" t="s">
        <v>162</v>
      </c>
      <c r="O7581" s="4">
        <v>1157400</v>
      </c>
      <c r="P7581" s="4">
        <v>318100</v>
      </c>
      <c r="Q7581" s="4">
        <v>839300</v>
      </c>
      <c r="R7581" s="2">
        <v>60</v>
      </c>
      <c r="S7581" s="5">
        <v>16.91</v>
      </c>
      <c r="T7581" s="4">
        <v>20818.169999999998</v>
      </c>
      <c r="U7581" s="2" t="s">
        <v>73</v>
      </c>
      <c r="V7581" s="2" t="s">
        <v>74</v>
      </c>
      <c r="W7581" s="4">
        <v>0</v>
      </c>
      <c r="X7581" s="4">
        <v>839300</v>
      </c>
      <c r="Y7581" s="4">
        <v>0</v>
      </c>
      <c r="Z7581" s="2">
        <v>0</v>
      </c>
      <c r="AA7581" s="2" t="s">
        <v>56</v>
      </c>
      <c r="AB7581" s="2" t="s">
        <v>15734</v>
      </c>
      <c r="AC7581" s="2" t="s">
        <v>15353</v>
      </c>
      <c r="AD7581" s="2" t="s">
        <v>76</v>
      </c>
      <c r="AE7581" s="5">
        <v>72.5</v>
      </c>
      <c r="AF7581" s="2">
        <v>0</v>
      </c>
      <c r="AG7581" s="2" t="s">
        <v>77</v>
      </c>
      <c r="AH7581" s="2">
        <v>1</v>
      </c>
      <c r="AI7581" s="6" t="str">
        <f t="shared" si="354"/>
        <v>25-34</v>
      </c>
      <c r="AJ7581" s="11">
        <f>YEAR(tbl_LoanData[[#This Row],[Application Date]])</f>
        <v>2026</v>
      </c>
      <c r="AK7581" s="11" t="str">
        <f>TEXT(tbl_LoanData[[#This Row],[Application Date]],"MMMM")</f>
        <v>August</v>
      </c>
      <c r="AL7581" s="12">
        <f>DATE(YEAR(tbl_LoanData[[#This Row],[Application Date]]),MONTH(tbl_LoanData[[#This Row],[Application Date]]),1)</f>
        <v>46235</v>
      </c>
      <c r="AM7581" s="14">
        <f ca="1">IF(AND(tbl_LoanData[[#This Row],[Application Date]]&gt;=EOMONTH(TODAY(),-1)+1,tbl_LoanData[[#This Row],[Application Date]]&lt;=TODAY()),tbl_LoanData[[#This Row],[Loan Amount]],0)</f>
        <v>0</v>
      </c>
      <c r="AN7581" s="14">
        <f>tbl_LoanData[[#This Row],[Amount Paid]]-(Q7581-X7581)</f>
        <v>0</v>
      </c>
      <c r="AO7581" s="14">
        <f>IF(tbl_LoanData[[#This Row],[Application Status]]="Approved",1,0)</f>
        <v>1</v>
      </c>
      <c r="AP7581" s="22" t="str">
        <f t="shared" ca="1" si="355"/>
        <v>Previous MTD</v>
      </c>
      <c r="AQ7581" s="22" t="str">
        <f t="shared" ca="1" si="356"/>
        <v>Aug 1–5</v>
      </c>
    </row>
    <row r="7582" spans="1:43" ht="14.4" customHeight="1" x14ac:dyDescent="0.3">
      <c r="A7582" s="2" t="s">
        <v>15548</v>
      </c>
      <c r="B7582" s="2" t="s">
        <v>15549</v>
      </c>
      <c r="C7582" s="2" t="s">
        <v>521</v>
      </c>
      <c r="D7582" s="2" t="s">
        <v>268</v>
      </c>
      <c r="E7582" s="2" t="s">
        <v>182</v>
      </c>
      <c r="F7582" s="2">
        <v>48</v>
      </c>
      <c r="G7582" s="2" t="s">
        <v>69</v>
      </c>
      <c r="H7582" s="2" t="s">
        <v>119</v>
      </c>
      <c r="I7582" s="2" t="s">
        <v>43</v>
      </c>
      <c r="J7582" s="3">
        <v>46247</v>
      </c>
      <c r="K7582" s="3">
        <v>46248</v>
      </c>
      <c r="L7582" s="2" t="s">
        <v>39</v>
      </c>
      <c r="M7582" s="2" t="s">
        <v>94</v>
      </c>
      <c r="N7582" s="2" t="s">
        <v>365</v>
      </c>
      <c r="O7582" s="4">
        <v>1556400</v>
      </c>
      <c r="P7582" s="4">
        <v>311900</v>
      </c>
      <c r="Q7582" s="4">
        <v>1244500</v>
      </c>
      <c r="R7582" s="2">
        <v>24</v>
      </c>
      <c r="S7582" s="5">
        <v>11.98</v>
      </c>
      <c r="T7582" s="4">
        <v>58571.31</v>
      </c>
      <c r="U7582" s="2" t="s">
        <v>73</v>
      </c>
      <c r="V7582" s="2" t="s">
        <v>74</v>
      </c>
      <c r="W7582" s="4">
        <v>0</v>
      </c>
      <c r="X7582" s="4">
        <v>1244500</v>
      </c>
      <c r="Y7582" s="4">
        <v>0</v>
      </c>
      <c r="Z7582" s="2">
        <v>25</v>
      </c>
      <c r="AA7582" s="2" t="s">
        <v>57</v>
      </c>
      <c r="AB7582" s="2" t="s">
        <v>15740</v>
      </c>
      <c r="AC7582" s="2" t="s">
        <v>15347</v>
      </c>
      <c r="AD7582" s="2" t="s">
        <v>76</v>
      </c>
      <c r="AE7582" s="5">
        <v>80</v>
      </c>
      <c r="AF7582" s="2">
        <v>1</v>
      </c>
      <c r="AG7582" s="2" t="s">
        <v>15718</v>
      </c>
      <c r="AH7582" s="2">
        <v>1</v>
      </c>
      <c r="AI7582" s="6" t="str">
        <f t="shared" si="354"/>
        <v>45-54</v>
      </c>
      <c r="AJ7582" s="11">
        <f>YEAR(tbl_LoanData[[#This Row],[Application Date]])</f>
        <v>2026</v>
      </c>
      <c r="AK7582" s="11" t="str">
        <f>TEXT(tbl_LoanData[[#This Row],[Application Date]],"MMMM")</f>
        <v>August</v>
      </c>
      <c r="AL7582" s="12">
        <f>DATE(YEAR(tbl_LoanData[[#This Row],[Application Date]]),MONTH(tbl_LoanData[[#This Row],[Application Date]]),1)</f>
        <v>46235</v>
      </c>
      <c r="AM7582" s="14">
        <f ca="1">IF(AND(tbl_LoanData[[#This Row],[Application Date]]&gt;=EOMONTH(TODAY(),-1)+1,tbl_LoanData[[#This Row],[Application Date]]&lt;=TODAY()),tbl_LoanData[[#This Row],[Loan Amount]],0)</f>
        <v>0</v>
      </c>
      <c r="AN7582" s="14">
        <f>tbl_LoanData[[#This Row],[Amount Paid]]-(Q7582-X7582)</f>
        <v>0</v>
      </c>
      <c r="AO7582" s="14">
        <f>IF(tbl_LoanData[[#This Row],[Application Status]]="Approved",1,0)</f>
        <v>1</v>
      </c>
      <c r="AP7582" s="22" t="str">
        <f t="shared" ca="1" si="355"/>
        <v>Previous MTD</v>
      </c>
      <c r="AQ7582" s="22" t="str">
        <f t="shared" ca="1" si="356"/>
        <v>Aug 1–5</v>
      </c>
    </row>
    <row r="7583" spans="1:43" ht="14.4" customHeight="1" x14ac:dyDescent="0.3">
      <c r="A7583" s="2" t="s">
        <v>15550</v>
      </c>
      <c r="B7583" s="2" t="s">
        <v>15551</v>
      </c>
      <c r="C7583" s="2" t="s">
        <v>368</v>
      </c>
      <c r="D7583" s="2" t="s">
        <v>91</v>
      </c>
      <c r="E7583" s="2" t="s">
        <v>232</v>
      </c>
      <c r="F7583" s="2">
        <v>51</v>
      </c>
      <c r="G7583" s="2" t="s">
        <v>83</v>
      </c>
      <c r="H7583" s="2" t="s">
        <v>136</v>
      </c>
      <c r="I7583" s="2" t="s">
        <v>49</v>
      </c>
      <c r="J7583" s="3">
        <v>46237</v>
      </c>
      <c r="K7583" s="3">
        <v>46238</v>
      </c>
      <c r="L7583" s="2" t="s">
        <v>39</v>
      </c>
      <c r="M7583" s="2" t="s">
        <v>127</v>
      </c>
      <c r="N7583" s="2" t="s">
        <v>152</v>
      </c>
      <c r="O7583" s="4">
        <v>1776900</v>
      </c>
      <c r="P7583" s="4">
        <v>184400</v>
      </c>
      <c r="Q7583" s="4">
        <v>1592500</v>
      </c>
      <c r="R7583" s="2">
        <v>24</v>
      </c>
      <c r="S7583" s="5">
        <v>16.010000000000002</v>
      </c>
      <c r="T7583" s="4">
        <v>77981.36</v>
      </c>
      <c r="U7583" s="2" t="s">
        <v>73</v>
      </c>
      <c r="V7583" s="2" t="s">
        <v>74</v>
      </c>
      <c r="W7583" s="4">
        <v>0</v>
      </c>
      <c r="X7583" s="4">
        <v>1592500</v>
      </c>
      <c r="Y7583" s="4">
        <v>0</v>
      </c>
      <c r="Z7583" s="2">
        <v>0</v>
      </c>
      <c r="AA7583" s="2" t="s">
        <v>56</v>
      </c>
      <c r="AB7583" s="2" t="s">
        <v>15732</v>
      </c>
      <c r="AC7583" s="2" t="s">
        <v>15336</v>
      </c>
      <c r="AD7583" s="2" t="s">
        <v>76</v>
      </c>
      <c r="AE7583" s="5">
        <v>89.6</v>
      </c>
      <c r="AF7583" s="2">
        <v>0</v>
      </c>
      <c r="AG7583" s="2" t="s">
        <v>77</v>
      </c>
      <c r="AH7583" s="2">
        <v>1</v>
      </c>
      <c r="AI7583" s="6" t="str">
        <f t="shared" si="354"/>
        <v>45-54</v>
      </c>
      <c r="AJ7583" s="11">
        <f>YEAR(tbl_LoanData[[#This Row],[Application Date]])</f>
        <v>2026</v>
      </c>
      <c r="AK7583" s="11" t="str">
        <f>TEXT(tbl_LoanData[[#This Row],[Application Date]],"MMMM")</f>
        <v>August</v>
      </c>
      <c r="AL7583" s="12">
        <f>DATE(YEAR(tbl_LoanData[[#This Row],[Application Date]]),MONTH(tbl_LoanData[[#This Row],[Application Date]]),1)</f>
        <v>46235</v>
      </c>
      <c r="AM7583" s="14">
        <f ca="1">IF(AND(tbl_LoanData[[#This Row],[Application Date]]&gt;=EOMONTH(TODAY(),-1)+1,tbl_LoanData[[#This Row],[Application Date]]&lt;=TODAY()),tbl_LoanData[[#This Row],[Loan Amount]],0)</f>
        <v>0</v>
      </c>
      <c r="AN7583" s="14">
        <f>tbl_LoanData[[#This Row],[Amount Paid]]-(Q7583-X7583)</f>
        <v>0</v>
      </c>
      <c r="AO7583" s="14">
        <f>IF(tbl_LoanData[[#This Row],[Application Status]]="Approved",1,0)</f>
        <v>1</v>
      </c>
      <c r="AP7583" s="22" t="str">
        <f t="shared" ca="1" si="355"/>
        <v>Previous MTD</v>
      </c>
      <c r="AQ7583" s="22" t="str">
        <f t="shared" ca="1" si="356"/>
        <v>Aug 1–5</v>
      </c>
    </row>
    <row r="7584" spans="1:43" ht="14.4" customHeight="1" x14ac:dyDescent="0.3">
      <c r="A7584" s="2" t="s">
        <v>15552</v>
      </c>
      <c r="B7584" s="2" t="s">
        <v>15553</v>
      </c>
      <c r="C7584" s="2" t="s">
        <v>331</v>
      </c>
      <c r="D7584" s="2" t="s">
        <v>134</v>
      </c>
      <c r="E7584" s="2" t="s">
        <v>189</v>
      </c>
      <c r="F7584" s="2">
        <v>36</v>
      </c>
      <c r="G7584" s="2" t="s">
        <v>83</v>
      </c>
      <c r="H7584" s="2" t="s">
        <v>15370</v>
      </c>
      <c r="I7584" s="2" t="s">
        <v>50</v>
      </c>
      <c r="J7584" s="3">
        <v>46235</v>
      </c>
      <c r="K7584" s="3">
        <v>46238</v>
      </c>
      <c r="L7584" s="2" t="s">
        <v>40</v>
      </c>
      <c r="M7584" s="2" t="s">
        <v>85</v>
      </c>
      <c r="N7584" s="2" t="s">
        <v>274</v>
      </c>
      <c r="O7584" s="4">
        <v>998400</v>
      </c>
      <c r="P7584" s="4">
        <v>226000</v>
      </c>
      <c r="Q7584" s="4">
        <v>772400</v>
      </c>
      <c r="R7584" s="2">
        <v>60</v>
      </c>
      <c r="S7584" s="5">
        <v>10.68</v>
      </c>
      <c r="T7584" s="4">
        <v>16670.849999999999</v>
      </c>
      <c r="U7584" s="2" t="s">
        <v>73</v>
      </c>
      <c r="V7584" s="2" t="s">
        <v>74</v>
      </c>
      <c r="W7584" s="4">
        <v>0</v>
      </c>
      <c r="X7584" s="4">
        <v>772400</v>
      </c>
      <c r="Y7584" s="4">
        <v>0</v>
      </c>
      <c r="Z7584" s="2">
        <v>0</v>
      </c>
      <c r="AA7584" s="2" t="s">
        <v>56</v>
      </c>
      <c r="AB7584" s="2" t="s">
        <v>15735</v>
      </c>
      <c r="AC7584" s="2" t="s">
        <v>15347</v>
      </c>
      <c r="AD7584" s="2" t="s">
        <v>76</v>
      </c>
      <c r="AE7584" s="5">
        <v>77.400000000000006</v>
      </c>
      <c r="AF7584" s="2">
        <v>0</v>
      </c>
      <c r="AG7584" s="2" t="s">
        <v>77</v>
      </c>
      <c r="AH7584" s="2">
        <v>3</v>
      </c>
      <c r="AI7584" s="6" t="str">
        <f t="shared" si="354"/>
        <v>35-44</v>
      </c>
      <c r="AJ7584" s="11">
        <f>YEAR(tbl_LoanData[[#This Row],[Application Date]])</f>
        <v>2026</v>
      </c>
      <c r="AK7584" s="11" t="str">
        <f>TEXT(tbl_LoanData[[#This Row],[Application Date]],"MMMM")</f>
        <v>August</v>
      </c>
      <c r="AL7584" s="12">
        <f>DATE(YEAR(tbl_LoanData[[#This Row],[Application Date]]),MONTH(tbl_LoanData[[#This Row],[Application Date]]),1)</f>
        <v>46235</v>
      </c>
      <c r="AM7584" s="14">
        <f ca="1">IF(AND(tbl_LoanData[[#This Row],[Application Date]]&gt;=EOMONTH(TODAY(),-1)+1,tbl_LoanData[[#This Row],[Application Date]]&lt;=TODAY()),tbl_LoanData[[#This Row],[Loan Amount]],0)</f>
        <v>0</v>
      </c>
      <c r="AN7584" s="14">
        <f>tbl_LoanData[[#This Row],[Amount Paid]]-(Q7584-X7584)</f>
        <v>0</v>
      </c>
      <c r="AO7584" s="14">
        <f>IF(tbl_LoanData[[#This Row],[Application Status]]="Approved",1,0)</f>
        <v>1</v>
      </c>
      <c r="AP7584" s="22" t="str">
        <f t="shared" ca="1" si="355"/>
        <v>Previous MTD</v>
      </c>
      <c r="AQ7584" s="22" t="str">
        <f t="shared" ca="1" si="356"/>
        <v>Aug 1–5</v>
      </c>
    </row>
    <row r="7585" spans="1:43" ht="14.4" customHeight="1" x14ac:dyDescent="0.3">
      <c r="A7585" s="2" t="s">
        <v>15554</v>
      </c>
      <c r="B7585" s="2" t="s">
        <v>15555</v>
      </c>
      <c r="C7585" s="2" t="s">
        <v>1012</v>
      </c>
      <c r="D7585" s="2" t="s">
        <v>254</v>
      </c>
      <c r="E7585" s="2" t="s">
        <v>82</v>
      </c>
      <c r="F7585" s="2">
        <v>44</v>
      </c>
      <c r="G7585" s="2" t="s">
        <v>69</v>
      </c>
      <c r="H7585" s="2" t="s">
        <v>228</v>
      </c>
      <c r="I7585" s="2" t="s">
        <v>43</v>
      </c>
      <c r="J7585" s="3">
        <v>46246</v>
      </c>
      <c r="K7585" s="3">
        <v>46252</v>
      </c>
      <c r="L7585" s="2" t="s">
        <v>37</v>
      </c>
      <c r="M7585" s="2" t="s">
        <v>199</v>
      </c>
      <c r="N7585" s="2" t="s">
        <v>15355</v>
      </c>
      <c r="O7585" s="4">
        <v>139900</v>
      </c>
      <c r="P7585" s="4">
        <v>21100</v>
      </c>
      <c r="Q7585" s="4">
        <v>118800</v>
      </c>
      <c r="R7585" s="2">
        <v>12</v>
      </c>
      <c r="S7585" s="5">
        <v>11.71</v>
      </c>
      <c r="T7585" s="4">
        <v>10539.13</v>
      </c>
      <c r="U7585" s="2" t="s">
        <v>73</v>
      </c>
      <c r="V7585" s="2" t="s">
        <v>74</v>
      </c>
      <c r="W7585" s="4">
        <v>0</v>
      </c>
      <c r="X7585" s="4">
        <v>118800</v>
      </c>
      <c r="Y7585" s="4">
        <v>0</v>
      </c>
      <c r="Z7585" s="2">
        <v>0</v>
      </c>
      <c r="AA7585" s="2" t="s">
        <v>56</v>
      </c>
      <c r="AB7585" s="2" t="s">
        <v>15740</v>
      </c>
      <c r="AC7585" s="2" t="s">
        <v>15373</v>
      </c>
      <c r="AD7585" s="2" t="s">
        <v>76</v>
      </c>
      <c r="AE7585" s="5">
        <v>84.9</v>
      </c>
      <c r="AF7585" s="2">
        <v>0</v>
      </c>
      <c r="AG7585" s="2" t="s">
        <v>77</v>
      </c>
      <c r="AH7585" s="2">
        <v>6</v>
      </c>
      <c r="AI7585" s="6" t="str">
        <f t="shared" si="354"/>
        <v>35-44</v>
      </c>
      <c r="AJ7585" s="11">
        <f>YEAR(tbl_LoanData[[#This Row],[Application Date]])</f>
        <v>2026</v>
      </c>
      <c r="AK7585" s="11" t="str">
        <f>TEXT(tbl_LoanData[[#This Row],[Application Date]],"MMMM")</f>
        <v>August</v>
      </c>
      <c r="AL7585" s="12">
        <f>DATE(YEAR(tbl_LoanData[[#This Row],[Application Date]]),MONTH(tbl_LoanData[[#This Row],[Application Date]]),1)</f>
        <v>46235</v>
      </c>
      <c r="AM7585" s="14">
        <f ca="1">IF(AND(tbl_LoanData[[#This Row],[Application Date]]&gt;=EOMONTH(TODAY(),-1)+1,tbl_LoanData[[#This Row],[Application Date]]&lt;=TODAY()),tbl_LoanData[[#This Row],[Loan Amount]],0)</f>
        <v>0</v>
      </c>
      <c r="AN7585" s="14">
        <f>tbl_LoanData[[#This Row],[Amount Paid]]-(Q7585-X7585)</f>
        <v>0</v>
      </c>
      <c r="AO7585" s="14">
        <f>IF(tbl_LoanData[[#This Row],[Application Status]]="Approved",1,0)</f>
        <v>1</v>
      </c>
      <c r="AP7585" s="22" t="str">
        <f t="shared" ca="1" si="355"/>
        <v>Previous MTD</v>
      </c>
      <c r="AQ7585" s="22" t="str">
        <f t="shared" ca="1" si="356"/>
        <v>Aug 1–5</v>
      </c>
    </row>
    <row r="7586" spans="1:43" ht="14.4" customHeight="1" x14ac:dyDescent="0.3">
      <c r="A7586" s="2" t="s">
        <v>15556</v>
      </c>
      <c r="B7586" s="2" t="s">
        <v>15557</v>
      </c>
      <c r="C7586" s="2" t="s">
        <v>376</v>
      </c>
      <c r="D7586" s="2" t="s">
        <v>91</v>
      </c>
      <c r="E7586" s="2" t="s">
        <v>81</v>
      </c>
      <c r="F7586" s="2">
        <v>55</v>
      </c>
      <c r="G7586" s="2" t="s">
        <v>69</v>
      </c>
      <c r="H7586" s="2" t="s">
        <v>15350</v>
      </c>
      <c r="I7586" s="2" t="s">
        <v>46</v>
      </c>
      <c r="J7586" s="3">
        <v>46239</v>
      </c>
      <c r="K7586" s="3">
        <v>46242</v>
      </c>
      <c r="L7586" s="2" t="s">
        <v>37</v>
      </c>
      <c r="M7586" s="2" t="s">
        <v>199</v>
      </c>
      <c r="N7586" s="2" t="s">
        <v>15355</v>
      </c>
      <c r="O7586" s="4">
        <v>139500</v>
      </c>
      <c r="P7586" s="4">
        <v>15700</v>
      </c>
      <c r="Q7586" s="4">
        <v>123800</v>
      </c>
      <c r="R7586" s="2">
        <v>48</v>
      </c>
      <c r="S7586" s="5">
        <v>8.83</v>
      </c>
      <c r="T7586" s="4">
        <v>3070.78</v>
      </c>
      <c r="U7586" s="2" t="s">
        <v>73</v>
      </c>
      <c r="V7586" s="2" t="s">
        <v>74</v>
      </c>
      <c r="W7586" s="4">
        <v>0</v>
      </c>
      <c r="X7586" s="4">
        <v>123800</v>
      </c>
      <c r="Y7586" s="4">
        <v>0</v>
      </c>
      <c r="Z7586" s="2">
        <v>0</v>
      </c>
      <c r="AA7586" s="2" t="s">
        <v>56</v>
      </c>
      <c r="AB7586" s="2" t="s">
        <v>15740</v>
      </c>
      <c r="AC7586" s="2" t="s">
        <v>15347</v>
      </c>
      <c r="AD7586" s="2" t="s">
        <v>76</v>
      </c>
      <c r="AE7586" s="5">
        <v>88.7</v>
      </c>
      <c r="AF7586" s="2">
        <v>0</v>
      </c>
      <c r="AG7586" s="2" t="s">
        <v>77</v>
      </c>
      <c r="AH7586" s="2">
        <v>3</v>
      </c>
      <c r="AI7586" s="6" t="str">
        <f t="shared" si="354"/>
        <v>55-64</v>
      </c>
      <c r="AJ7586" s="11">
        <f>YEAR(tbl_LoanData[[#This Row],[Application Date]])</f>
        <v>2026</v>
      </c>
      <c r="AK7586" s="11" t="str">
        <f>TEXT(tbl_LoanData[[#This Row],[Application Date]],"MMMM")</f>
        <v>August</v>
      </c>
      <c r="AL7586" s="12">
        <f>DATE(YEAR(tbl_LoanData[[#This Row],[Application Date]]),MONTH(tbl_LoanData[[#This Row],[Application Date]]),1)</f>
        <v>46235</v>
      </c>
      <c r="AM7586" s="14">
        <f ca="1">IF(AND(tbl_LoanData[[#This Row],[Application Date]]&gt;=EOMONTH(TODAY(),-1)+1,tbl_LoanData[[#This Row],[Application Date]]&lt;=TODAY()),tbl_LoanData[[#This Row],[Loan Amount]],0)</f>
        <v>0</v>
      </c>
      <c r="AN7586" s="14">
        <f>tbl_LoanData[[#This Row],[Amount Paid]]-(Q7586-X7586)</f>
        <v>0</v>
      </c>
      <c r="AO7586" s="14">
        <f>IF(tbl_LoanData[[#This Row],[Application Status]]="Approved",1,0)</f>
        <v>1</v>
      </c>
      <c r="AP7586" s="22" t="str">
        <f t="shared" ca="1" si="355"/>
        <v>Previous MTD</v>
      </c>
      <c r="AQ7586" s="22" t="str">
        <f t="shared" ca="1" si="356"/>
        <v>Aug 1–5</v>
      </c>
    </row>
    <row r="7587" spans="1:43" ht="14.4" customHeight="1" x14ac:dyDescent="0.3">
      <c r="A7587" s="2" t="s">
        <v>15558</v>
      </c>
      <c r="B7587" s="2" t="s">
        <v>15559</v>
      </c>
      <c r="C7587" s="2" t="s">
        <v>1102</v>
      </c>
      <c r="D7587" s="2" t="s">
        <v>91</v>
      </c>
      <c r="E7587" s="2" t="s">
        <v>540</v>
      </c>
      <c r="F7587" s="2">
        <v>62</v>
      </c>
      <c r="G7587" s="2" t="s">
        <v>69</v>
      </c>
      <c r="H7587" s="2" t="s">
        <v>172</v>
      </c>
      <c r="I7587" s="2" t="s">
        <v>45</v>
      </c>
      <c r="J7587" s="3">
        <v>46246</v>
      </c>
      <c r="K7587" s="3"/>
      <c r="L7587" s="2" t="s">
        <v>37</v>
      </c>
      <c r="M7587" s="2" t="s">
        <v>94</v>
      </c>
      <c r="N7587" s="2" t="s">
        <v>568</v>
      </c>
      <c r="O7587" s="4">
        <v>100100</v>
      </c>
      <c r="P7587" s="4">
        <v>18800</v>
      </c>
      <c r="Q7587" s="4">
        <v>81300</v>
      </c>
      <c r="R7587" s="2">
        <v>48</v>
      </c>
      <c r="S7587" s="5">
        <v>15.19</v>
      </c>
      <c r="T7587" s="4">
        <v>0</v>
      </c>
      <c r="U7587" s="2" t="s">
        <v>96</v>
      </c>
      <c r="V7587" s="2" t="s">
        <v>97</v>
      </c>
      <c r="W7587" s="4">
        <v>0</v>
      </c>
      <c r="X7587" s="4">
        <v>0</v>
      </c>
      <c r="Y7587" s="4">
        <v>0</v>
      </c>
      <c r="Z7587" s="2">
        <v>0</v>
      </c>
      <c r="AA7587" s="2" t="s">
        <v>97</v>
      </c>
      <c r="AB7587" s="2" t="s">
        <v>15735</v>
      </c>
      <c r="AC7587" s="2" t="s">
        <v>15363</v>
      </c>
      <c r="AD7587" s="2" t="s">
        <v>76</v>
      </c>
      <c r="AE7587" s="5">
        <v>81.2</v>
      </c>
      <c r="AF7587" s="2">
        <v>0</v>
      </c>
      <c r="AG7587" s="2" t="s">
        <v>97</v>
      </c>
      <c r="AH7587" s="2"/>
      <c r="AI7587" s="6" t="str">
        <f t="shared" si="354"/>
        <v>55-64</v>
      </c>
      <c r="AJ7587" s="11">
        <f>YEAR(tbl_LoanData[[#This Row],[Application Date]])</f>
        <v>2026</v>
      </c>
      <c r="AK7587" s="11" t="str">
        <f>TEXT(tbl_LoanData[[#This Row],[Application Date]],"MMMM")</f>
        <v>August</v>
      </c>
      <c r="AL7587" s="12">
        <f>DATE(YEAR(tbl_LoanData[[#This Row],[Application Date]]),MONTH(tbl_LoanData[[#This Row],[Application Date]]),1)</f>
        <v>46235</v>
      </c>
      <c r="AM7587" s="14">
        <f ca="1">IF(AND(tbl_LoanData[[#This Row],[Application Date]]&gt;=EOMONTH(TODAY(),-1)+1,tbl_LoanData[[#This Row],[Application Date]]&lt;=TODAY()),tbl_LoanData[[#This Row],[Loan Amount]],0)</f>
        <v>0</v>
      </c>
      <c r="AN7587" s="14">
        <f>tbl_LoanData[[#This Row],[Amount Paid]]-(Q7587-X7587)</f>
        <v>-81300</v>
      </c>
      <c r="AO7587" s="14">
        <f>IF(tbl_LoanData[[#This Row],[Application Status]]="Approved",1,0)</f>
        <v>0</v>
      </c>
      <c r="AP7587" s="22" t="str">
        <f t="shared" ca="1" si="355"/>
        <v>Previous MTD</v>
      </c>
      <c r="AQ7587" s="22" t="str">
        <f t="shared" ca="1" si="356"/>
        <v>Aug 1–5</v>
      </c>
    </row>
    <row r="7588" spans="1:43" ht="14.4" customHeight="1" x14ac:dyDescent="0.3">
      <c r="A7588" s="2" t="s">
        <v>15560</v>
      </c>
      <c r="B7588" s="2" t="s">
        <v>15561</v>
      </c>
      <c r="C7588" s="2" t="s">
        <v>668</v>
      </c>
      <c r="D7588" s="2" t="s">
        <v>118</v>
      </c>
      <c r="E7588" s="2" t="s">
        <v>81</v>
      </c>
      <c r="F7588" s="2">
        <v>54</v>
      </c>
      <c r="G7588" s="2" t="s">
        <v>69</v>
      </c>
      <c r="H7588" s="2" t="s">
        <v>398</v>
      </c>
      <c r="I7588" s="2" t="s">
        <v>46</v>
      </c>
      <c r="J7588" s="3">
        <v>46240</v>
      </c>
      <c r="K7588" s="3">
        <v>46245</v>
      </c>
      <c r="L7588" s="2" t="s">
        <v>39</v>
      </c>
      <c r="M7588" s="2" t="s">
        <v>85</v>
      </c>
      <c r="N7588" s="2" t="s">
        <v>373</v>
      </c>
      <c r="O7588" s="4">
        <v>1762700</v>
      </c>
      <c r="P7588" s="4">
        <v>368600</v>
      </c>
      <c r="Q7588" s="4">
        <v>1394100</v>
      </c>
      <c r="R7588" s="2">
        <v>36</v>
      </c>
      <c r="S7588" s="5">
        <v>9.42</v>
      </c>
      <c r="T7588" s="4">
        <v>44605.02</v>
      </c>
      <c r="U7588" s="2" t="s">
        <v>73</v>
      </c>
      <c r="V7588" s="2" t="s">
        <v>74</v>
      </c>
      <c r="W7588" s="4">
        <v>0</v>
      </c>
      <c r="X7588" s="4">
        <v>1394100</v>
      </c>
      <c r="Y7588" s="4">
        <v>0</v>
      </c>
      <c r="Z7588" s="2">
        <v>0</v>
      </c>
      <c r="AA7588" s="2" t="s">
        <v>56</v>
      </c>
      <c r="AB7588" s="2" t="s">
        <v>15736</v>
      </c>
      <c r="AC7588" s="2" t="s">
        <v>15338</v>
      </c>
      <c r="AD7588" s="2" t="s">
        <v>76</v>
      </c>
      <c r="AE7588" s="5">
        <v>79.099999999999994</v>
      </c>
      <c r="AF7588" s="2">
        <v>0</v>
      </c>
      <c r="AG7588" s="2" t="s">
        <v>77</v>
      </c>
      <c r="AH7588" s="2">
        <v>5</v>
      </c>
      <c r="AI7588" s="6" t="str">
        <f t="shared" si="354"/>
        <v>45-54</v>
      </c>
      <c r="AJ7588" s="11">
        <f>YEAR(tbl_LoanData[[#This Row],[Application Date]])</f>
        <v>2026</v>
      </c>
      <c r="AK7588" s="11" t="str">
        <f>TEXT(tbl_LoanData[[#This Row],[Application Date]],"MMMM")</f>
        <v>August</v>
      </c>
      <c r="AL7588" s="12">
        <f>DATE(YEAR(tbl_LoanData[[#This Row],[Application Date]]),MONTH(tbl_LoanData[[#This Row],[Application Date]]),1)</f>
        <v>46235</v>
      </c>
      <c r="AM7588" s="14">
        <f ca="1">IF(AND(tbl_LoanData[[#This Row],[Application Date]]&gt;=EOMONTH(TODAY(),-1)+1,tbl_LoanData[[#This Row],[Application Date]]&lt;=TODAY()),tbl_LoanData[[#This Row],[Loan Amount]],0)</f>
        <v>0</v>
      </c>
      <c r="AN7588" s="14">
        <f>tbl_LoanData[[#This Row],[Amount Paid]]-(Q7588-X7588)</f>
        <v>0</v>
      </c>
      <c r="AO7588" s="14">
        <f>IF(tbl_LoanData[[#This Row],[Application Status]]="Approved",1,0)</f>
        <v>1</v>
      </c>
      <c r="AP7588" s="22" t="str">
        <f t="shared" ca="1" si="355"/>
        <v>Previous MTD</v>
      </c>
      <c r="AQ7588" s="22" t="str">
        <f t="shared" ca="1" si="356"/>
        <v>Aug 1–5</v>
      </c>
    </row>
    <row r="7589" spans="1:43" ht="14.4" customHeight="1" x14ac:dyDescent="0.3">
      <c r="A7589" s="2" t="s">
        <v>15562</v>
      </c>
      <c r="B7589" s="2" t="s">
        <v>15563</v>
      </c>
      <c r="C7589" s="2" t="s">
        <v>15352</v>
      </c>
      <c r="D7589" s="2" t="s">
        <v>209</v>
      </c>
      <c r="E7589" s="2" t="s">
        <v>81</v>
      </c>
      <c r="F7589" s="2">
        <v>49</v>
      </c>
      <c r="G7589" s="2" t="s">
        <v>83</v>
      </c>
      <c r="H7589" s="2" t="s">
        <v>259</v>
      </c>
      <c r="I7589" s="2" t="s">
        <v>43</v>
      </c>
      <c r="J7589" s="3">
        <v>46236</v>
      </c>
      <c r="K7589" s="3"/>
      <c r="L7589" s="2" t="s">
        <v>40</v>
      </c>
      <c r="M7589" s="2" t="s">
        <v>111</v>
      </c>
      <c r="N7589" s="2" t="s">
        <v>369</v>
      </c>
      <c r="O7589" s="4">
        <v>1019700</v>
      </c>
      <c r="P7589" s="4">
        <v>117300</v>
      </c>
      <c r="Q7589" s="4">
        <v>902400</v>
      </c>
      <c r="R7589" s="2">
        <v>48</v>
      </c>
      <c r="S7589" s="5">
        <v>11.77</v>
      </c>
      <c r="T7589" s="4">
        <v>0</v>
      </c>
      <c r="U7589" s="2" t="s">
        <v>96</v>
      </c>
      <c r="V7589" s="2" t="s">
        <v>97</v>
      </c>
      <c r="W7589" s="4">
        <v>0</v>
      </c>
      <c r="X7589" s="4">
        <v>0</v>
      </c>
      <c r="Y7589" s="4">
        <v>0</v>
      </c>
      <c r="Z7589" s="2">
        <v>0</v>
      </c>
      <c r="AA7589" s="2" t="s">
        <v>97</v>
      </c>
      <c r="AB7589" s="2" t="s">
        <v>15741</v>
      </c>
      <c r="AC7589" s="2" t="s">
        <v>15347</v>
      </c>
      <c r="AD7589" s="2" t="s">
        <v>76</v>
      </c>
      <c r="AE7589" s="5">
        <v>88.5</v>
      </c>
      <c r="AF7589" s="2">
        <v>0</v>
      </c>
      <c r="AG7589" s="2" t="s">
        <v>97</v>
      </c>
      <c r="AH7589" s="2"/>
      <c r="AI7589" s="6" t="str">
        <f t="shared" si="354"/>
        <v>45-54</v>
      </c>
      <c r="AJ7589" s="11">
        <f>YEAR(tbl_LoanData[[#This Row],[Application Date]])</f>
        <v>2026</v>
      </c>
      <c r="AK7589" s="11" t="str">
        <f>TEXT(tbl_LoanData[[#This Row],[Application Date]],"MMMM")</f>
        <v>August</v>
      </c>
      <c r="AL7589" s="12">
        <f>DATE(YEAR(tbl_LoanData[[#This Row],[Application Date]]),MONTH(tbl_LoanData[[#This Row],[Application Date]]),1)</f>
        <v>46235</v>
      </c>
      <c r="AM7589" s="14">
        <f ca="1">IF(AND(tbl_LoanData[[#This Row],[Application Date]]&gt;=EOMONTH(TODAY(),-1)+1,tbl_LoanData[[#This Row],[Application Date]]&lt;=TODAY()),tbl_LoanData[[#This Row],[Loan Amount]],0)</f>
        <v>0</v>
      </c>
      <c r="AN7589" s="14">
        <f>tbl_LoanData[[#This Row],[Amount Paid]]-(Q7589-X7589)</f>
        <v>-902400</v>
      </c>
      <c r="AO7589" s="14">
        <f>IF(tbl_LoanData[[#This Row],[Application Status]]="Approved",1,0)</f>
        <v>0</v>
      </c>
      <c r="AP7589" s="22" t="str">
        <f t="shared" ca="1" si="355"/>
        <v>Previous MTD</v>
      </c>
      <c r="AQ7589" s="22" t="str">
        <f t="shared" ca="1" si="356"/>
        <v>Aug 1–5</v>
      </c>
    </row>
    <row r="7590" spans="1:43" ht="14.4" customHeight="1" x14ac:dyDescent="0.3">
      <c r="A7590" s="2" t="s">
        <v>15564</v>
      </c>
      <c r="B7590" s="2" t="s">
        <v>15565</v>
      </c>
      <c r="C7590" s="2" t="s">
        <v>198</v>
      </c>
      <c r="D7590" s="2" t="s">
        <v>204</v>
      </c>
      <c r="E7590" s="2" t="s">
        <v>91</v>
      </c>
      <c r="F7590" s="2">
        <v>36</v>
      </c>
      <c r="G7590" s="2" t="s">
        <v>69</v>
      </c>
      <c r="H7590" s="2" t="s">
        <v>313</v>
      </c>
      <c r="I7590" s="2" t="s">
        <v>44</v>
      </c>
      <c r="J7590" s="3">
        <v>46256</v>
      </c>
      <c r="K7590" s="3"/>
      <c r="L7590" s="2" t="s">
        <v>37</v>
      </c>
      <c r="M7590" s="2" t="s">
        <v>199</v>
      </c>
      <c r="N7590" s="2" t="s">
        <v>15355</v>
      </c>
      <c r="O7590" s="4">
        <v>136600</v>
      </c>
      <c r="P7590" s="4">
        <v>26000</v>
      </c>
      <c r="Q7590" s="4">
        <v>110600</v>
      </c>
      <c r="R7590" s="2">
        <v>36</v>
      </c>
      <c r="S7590" s="5">
        <v>11.85</v>
      </c>
      <c r="T7590" s="4">
        <v>0</v>
      </c>
      <c r="U7590" s="2" t="s">
        <v>96</v>
      </c>
      <c r="V7590" s="2" t="s">
        <v>97</v>
      </c>
      <c r="W7590" s="4">
        <v>0</v>
      </c>
      <c r="X7590" s="4">
        <v>0</v>
      </c>
      <c r="Y7590" s="4">
        <v>0</v>
      </c>
      <c r="Z7590" s="2">
        <v>0</v>
      </c>
      <c r="AA7590" s="2" t="s">
        <v>97</v>
      </c>
      <c r="AB7590" s="2" t="s">
        <v>15732</v>
      </c>
      <c r="AC7590" s="2" t="s">
        <v>15342</v>
      </c>
      <c r="AD7590" s="2" t="s">
        <v>76</v>
      </c>
      <c r="AE7590" s="5">
        <v>81</v>
      </c>
      <c r="AF7590" s="2">
        <v>0</v>
      </c>
      <c r="AG7590" s="2" t="s">
        <v>97</v>
      </c>
      <c r="AH7590" s="2"/>
      <c r="AI7590" s="6" t="str">
        <f t="shared" si="354"/>
        <v>35-44</v>
      </c>
      <c r="AJ7590" s="11">
        <f>YEAR(tbl_LoanData[[#This Row],[Application Date]])</f>
        <v>2026</v>
      </c>
      <c r="AK7590" s="11" t="str">
        <f>TEXT(tbl_LoanData[[#This Row],[Application Date]],"MMMM")</f>
        <v>August</v>
      </c>
      <c r="AL7590" s="12">
        <f>DATE(YEAR(tbl_LoanData[[#This Row],[Application Date]]),MONTH(tbl_LoanData[[#This Row],[Application Date]]),1)</f>
        <v>46235</v>
      </c>
      <c r="AM7590" s="14">
        <f ca="1">IF(AND(tbl_LoanData[[#This Row],[Application Date]]&gt;=EOMONTH(TODAY(),-1)+1,tbl_LoanData[[#This Row],[Application Date]]&lt;=TODAY()),tbl_LoanData[[#This Row],[Loan Amount]],0)</f>
        <v>0</v>
      </c>
      <c r="AN7590" s="14">
        <f>tbl_LoanData[[#This Row],[Amount Paid]]-(Q7590-X7590)</f>
        <v>-110600</v>
      </c>
      <c r="AO7590" s="14">
        <f>IF(tbl_LoanData[[#This Row],[Application Status]]="Approved",1,0)</f>
        <v>0</v>
      </c>
      <c r="AP7590" s="22" t="str">
        <f t="shared" ca="1" si="355"/>
        <v>Previous MTD</v>
      </c>
      <c r="AQ7590" s="22" t="str">
        <f t="shared" ca="1" si="356"/>
        <v>Aug 1–5</v>
      </c>
    </row>
    <row r="7591" spans="1:43" ht="14.4" customHeight="1" x14ac:dyDescent="0.3">
      <c r="A7591" s="2" t="s">
        <v>15566</v>
      </c>
      <c r="B7591" s="2" t="s">
        <v>15567</v>
      </c>
      <c r="C7591" s="2" t="s">
        <v>15346</v>
      </c>
      <c r="D7591" s="2" t="s">
        <v>161</v>
      </c>
      <c r="E7591" s="2" t="s">
        <v>92</v>
      </c>
      <c r="F7591" s="2">
        <v>38</v>
      </c>
      <c r="G7591" s="2" t="s">
        <v>69</v>
      </c>
      <c r="H7591" s="2" t="s">
        <v>15372</v>
      </c>
      <c r="I7591" s="2" t="s">
        <v>45</v>
      </c>
      <c r="J7591" s="3">
        <v>46252</v>
      </c>
      <c r="K7591" s="3">
        <v>46256</v>
      </c>
      <c r="L7591" s="2" t="s">
        <v>37</v>
      </c>
      <c r="M7591" s="2" t="s">
        <v>260</v>
      </c>
      <c r="N7591" s="2" t="s">
        <v>15344</v>
      </c>
      <c r="O7591" s="4">
        <v>127000</v>
      </c>
      <c r="P7591" s="4">
        <v>15700</v>
      </c>
      <c r="Q7591" s="4">
        <v>111300</v>
      </c>
      <c r="R7591" s="2">
        <v>36</v>
      </c>
      <c r="S7591" s="5">
        <v>14.84</v>
      </c>
      <c r="T7591" s="4">
        <v>3849.54</v>
      </c>
      <c r="U7591" s="2" t="s">
        <v>73</v>
      </c>
      <c r="V7591" s="2" t="s">
        <v>74</v>
      </c>
      <c r="W7591" s="4">
        <v>0</v>
      </c>
      <c r="X7591" s="4">
        <v>111300</v>
      </c>
      <c r="Y7591" s="4">
        <v>0</v>
      </c>
      <c r="Z7591" s="2">
        <v>0</v>
      </c>
      <c r="AA7591" s="2" t="s">
        <v>56</v>
      </c>
      <c r="AB7591" s="2" t="s">
        <v>15732</v>
      </c>
      <c r="AC7591" s="2" t="s">
        <v>15338</v>
      </c>
      <c r="AD7591" s="2" t="s">
        <v>76</v>
      </c>
      <c r="AE7591" s="5">
        <v>87.6</v>
      </c>
      <c r="AF7591" s="2">
        <v>0</v>
      </c>
      <c r="AG7591" s="2" t="s">
        <v>77</v>
      </c>
      <c r="AH7591" s="2">
        <v>4</v>
      </c>
      <c r="AI7591" s="6" t="str">
        <f t="shared" si="354"/>
        <v>35-44</v>
      </c>
      <c r="AJ7591" s="11">
        <f>YEAR(tbl_LoanData[[#This Row],[Application Date]])</f>
        <v>2026</v>
      </c>
      <c r="AK7591" s="11" t="str">
        <f>TEXT(tbl_LoanData[[#This Row],[Application Date]],"MMMM")</f>
        <v>August</v>
      </c>
      <c r="AL7591" s="12">
        <f>DATE(YEAR(tbl_LoanData[[#This Row],[Application Date]]),MONTH(tbl_LoanData[[#This Row],[Application Date]]),1)</f>
        <v>46235</v>
      </c>
      <c r="AM7591" s="14">
        <f ca="1">IF(AND(tbl_LoanData[[#This Row],[Application Date]]&gt;=EOMONTH(TODAY(),-1)+1,tbl_LoanData[[#This Row],[Application Date]]&lt;=TODAY()),tbl_LoanData[[#This Row],[Loan Amount]],0)</f>
        <v>0</v>
      </c>
      <c r="AN7591" s="14">
        <f>tbl_LoanData[[#This Row],[Amount Paid]]-(Q7591-X7591)</f>
        <v>0</v>
      </c>
      <c r="AO7591" s="14">
        <f>IF(tbl_LoanData[[#This Row],[Application Status]]="Approved",1,0)</f>
        <v>1</v>
      </c>
      <c r="AP7591" s="22" t="str">
        <f t="shared" ca="1" si="355"/>
        <v>Previous MTD</v>
      </c>
      <c r="AQ7591" s="22" t="str">
        <f t="shared" ca="1" si="356"/>
        <v>Aug 1–5</v>
      </c>
    </row>
    <row r="7592" spans="1:43" ht="14.4" customHeight="1" x14ac:dyDescent="0.3">
      <c r="A7592" s="2" t="s">
        <v>15568</v>
      </c>
      <c r="B7592" s="2" t="s">
        <v>15569</v>
      </c>
      <c r="C7592" s="2" t="s">
        <v>15357</v>
      </c>
      <c r="D7592" s="2" t="s">
        <v>254</v>
      </c>
      <c r="E7592" s="2" t="s">
        <v>118</v>
      </c>
      <c r="F7592" s="2">
        <v>32</v>
      </c>
      <c r="G7592" s="2" t="s">
        <v>83</v>
      </c>
      <c r="H7592" s="2" t="s">
        <v>205</v>
      </c>
      <c r="I7592" s="2" t="s">
        <v>49</v>
      </c>
      <c r="J7592" s="3">
        <v>46257</v>
      </c>
      <c r="K7592" s="3">
        <v>46259</v>
      </c>
      <c r="L7592" s="2" t="s">
        <v>15377</v>
      </c>
      <c r="M7592" s="2" t="s">
        <v>157</v>
      </c>
      <c r="N7592" s="2" t="s">
        <v>15381</v>
      </c>
      <c r="O7592" s="4">
        <v>1767500</v>
      </c>
      <c r="P7592" s="4">
        <v>199700</v>
      </c>
      <c r="Q7592" s="4">
        <v>1567800</v>
      </c>
      <c r="R7592" s="2">
        <v>60</v>
      </c>
      <c r="S7592" s="5">
        <v>11.11</v>
      </c>
      <c r="T7592" s="4">
        <v>34173.839999999997</v>
      </c>
      <c r="U7592" s="2" t="s">
        <v>73</v>
      </c>
      <c r="V7592" s="2" t="s">
        <v>74</v>
      </c>
      <c r="W7592" s="4">
        <v>0</v>
      </c>
      <c r="X7592" s="4">
        <v>1567800</v>
      </c>
      <c r="Y7592" s="4">
        <v>0</v>
      </c>
      <c r="Z7592" s="2">
        <v>0</v>
      </c>
      <c r="AA7592" s="2" t="s">
        <v>56</v>
      </c>
      <c r="AB7592" s="2" t="s">
        <v>15741</v>
      </c>
      <c r="AC7592" s="2" t="s">
        <v>15373</v>
      </c>
      <c r="AD7592" s="2" t="s">
        <v>76</v>
      </c>
      <c r="AE7592" s="5">
        <v>88.7</v>
      </c>
      <c r="AF7592" s="2">
        <v>0</v>
      </c>
      <c r="AG7592" s="2" t="s">
        <v>77</v>
      </c>
      <c r="AH7592" s="2">
        <v>2</v>
      </c>
      <c r="AI7592" s="6" t="str">
        <f t="shared" si="354"/>
        <v>25-34</v>
      </c>
      <c r="AJ7592" s="11">
        <f>YEAR(tbl_LoanData[[#This Row],[Application Date]])</f>
        <v>2026</v>
      </c>
      <c r="AK7592" s="11" t="str">
        <f>TEXT(tbl_LoanData[[#This Row],[Application Date]],"MMMM")</f>
        <v>August</v>
      </c>
      <c r="AL7592" s="12">
        <f>DATE(YEAR(tbl_LoanData[[#This Row],[Application Date]]),MONTH(tbl_LoanData[[#This Row],[Application Date]]),1)</f>
        <v>46235</v>
      </c>
      <c r="AM7592" s="14">
        <f ca="1">IF(AND(tbl_LoanData[[#This Row],[Application Date]]&gt;=EOMONTH(TODAY(),-1)+1,tbl_LoanData[[#This Row],[Application Date]]&lt;=TODAY()),tbl_LoanData[[#This Row],[Loan Amount]],0)</f>
        <v>0</v>
      </c>
      <c r="AN7592" s="14">
        <f>tbl_LoanData[[#This Row],[Amount Paid]]-(Q7592-X7592)</f>
        <v>0</v>
      </c>
      <c r="AO7592" s="14">
        <f>IF(tbl_LoanData[[#This Row],[Application Status]]="Approved",1,0)</f>
        <v>1</v>
      </c>
      <c r="AP7592" s="22" t="str">
        <f t="shared" ca="1" si="355"/>
        <v>Previous MTD</v>
      </c>
      <c r="AQ7592" s="22" t="str">
        <f t="shared" ca="1" si="356"/>
        <v>Aug 1–5</v>
      </c>
    </row>
    <row r="7593" spans="1:43" ht="14.4" customHeight="1" x14ac:dyDescent="0.3">
      <c r="A7593" s="2" t="s">
        <v>15570</v>
      </c>
      <c r="B7593" s="2" t="s">
        <v>15571</v>
      </c>
      <c r="C7593" s="2" t="s">
        <v>15374</v>
      </c>
      <c r="D7593" s="2" t="s">
        <v>182</v>
      </c>
      <c r="E7593" s="2" t="s">
        <v>204</v>
      </c>
      <c r="F7593" s="2">
        <v>33</v>
      </c>
      <c r="G7593" s="2" t="s">
        <v>69</v>
      </c>
      <c r="H7593" s="2" t="s">
        <v>265</v>
      </c>
      <c r="I7593" s="2" t="s">
        <v>44</v>
      </c>
      <c r="J7593" s="3">
        <v>46253</v>
      </c>
      <c r="K7593" s="3"/>
      <c r="L7593" s="2" t="s">
        <v>37</v>
      </c>
      <c r="M7593" s="2" t="s">
        <v>199</v>
      </c>
      <c r="N7593" s="2" t="s">
        <v>15355</v>
      </c>
      <c r="O7593" s="4">
        <v>109700</v>
      </c>
      <c r="P7593" s="4">
        <v>19100</v>
      </c>
      <c r="Q7593" s="4">
        <v>90600</v>
      </c>
      <c r="R7593" s="2">
        <v>60</v>
      </c>
      <c r="S7593" s="5">
        <v>9.67</v>
      </c>
      <c r="T7593" s="4">
        <v>0</v>
      </c>
      <c r="U7593" s="2" t="s">
        <v>96</v>
      </c>
      <c r="V7593" s="2" t="s">
        <v>97</v>
      </c>
      <c r="W7593" s="4">
        <v>0</v>
      </c>
      <c r="X7593" s="4">
        <v>0</v>
      </c>
      <c r="Y7593" s="4">
        <v>0</v>
      </c>
      <c r="Z7593" s="2">
        <v>0</v>
      </c>
      <c r="AA7593" s="2" t="s">
        <v>97</v>
      </c>
      <c r="AB7593" s="2" t="s">
        <v>15739</v>
      </c>
      <c r="AC7593" s="2" t="s">
        <v>15338</v>
      </c>
      <c r="AD7593" s="2" t="s">
        <v>76</v>
      </c>
      <c r="AE7593" s="5">
        <v>82.6</v>
      </c>
      <c r="AF7593" s="2">
        <v>0</v>
      </c>
      <c r="AG7593" s="2" t="s">
        <v>97</v>
      </c>
      <c r="AH7593" s="2"/>
      <c r="AI7593" s="6" t="str">
        <f t="shared" si="354"/>
        <v>25-34</v>
      </c>
      <c r="AJ7593" s="11">
        <f>YEAR(tbl_LoanData[[#This Row],[Application Date]])</f>
        <v>2026</v>
      </c>
      <c r="AK7593" s="11" t="str">
        <f>TEXT(tbl_LoanData[[#This Row],[Application Date]],"MMMM")</f>
        <v>August</v>
      </c>
      <c r="AL7593" s="12">
        <f>DATE(YEAR(tbl_LoanData[[#This Row],[Application Date]]),MONTH(tbl_LoanData[[#This Row],[Application Date]]),1)</f>
        <v>46235</v>
      </c>
      <c r="AM7593" s="14">
        <f ca="1">IF(AND(tbl_LoanData[[#This Row],[Application Date]]&gt;=EOMONTH(TODAY(),-1)+1,tbl_LoanData[[#This Row],[Application Date]]&lt;=TODAY()),tbl_LoanData[[#This Row],[Loan Amount]],0)</f>
        <v>0</v>
      </c>
      <c r="AN7593" s="14">
        <f>tbl_LoanData[[#This Row],[Amount Paid]]-(Q7593-X7593)</f>
        <v>-90600</v>
      </c>
      <c r="AO7593" s="14">
        <f>IF(tbl_LoanData[[#This Row],[Application Status]]="Approved",1,0)</f>
        <v>0</v>
      </c>
      <c r="AP7593" s="22" t="str">
        <f t="shared" ca="1" si="355"/>
        <v>Previous MTD</v>
      </c>
      <c r="AQ7593" s="22" t="str">
        <f t="shared" ca="1" si="356"/>
        <v>Aug 1–5</v>
      </c>
    </row>
    <row r="7594" spans="1:43" ht="14.4" customHeight="1" x14ac:dyDescent="0.3">
      <c r="A7594" s="2" t="s">
        <v>15572</v>
      </c>
      <c r="B7594" s="2" t="s">
        <v>15573</v>
      </c>
      <c r="C7594" s="2" t="s">
        <v>15374</v>
      </c>
      <c r="D7594" s="2" t="s">
        <v>101</v>
      </c>
      <c r="E7594" s="2" t="s">
        <v>540</v>
      </c>
      <c r="F7594" s="2">
        <v>47</v>
      </c>
      <c r="G7594" s="2" t="s">
        <v>69</v>
      </c>
      <c r="H7594" s="2" t="s">
        <v>313</v>
      </c>
      <c r="I7594" s="2" t="s">
        <v>44</v>
      </c>
      <c r="J7594" s="3">
        <v>46256</v>
      </c>
      <c r="K7594" s="3"/>
      <c r="L7594" s="2" t="s">
        <v>37</v>
      </c>
      <c r="M7594" s="2" t="s">
        <v>104</v>
      </c>
      <c r="N7594" s="2" t="s">
        <v>286</v>
      </c>
      <c r="O7594" s="4">
        <v>119500</v>
      </c>
      <c r="P7594" s="4">
        <v>24300</v>
      </c>
      <c r="Q7594" s="4">
        <v>95200</v>
      </c>
      <c r="R7594" s="2">
        <v>24</v>
      </c>
      <c r="S7594" s="5">
        <v>16.399999999999999</v>
      </c>
      <c r="T7594" s="4">
        <v>0</v>
      </c>
      <c r="U7594" s="2" t="s">
        <v>96</v>
      </c>
      <c r="V7594" s="2" t="s">
        <v>97</v>
      </c>
      <c r="W7594" s="4">
        <v>0</v>
      </c>
      <c r="X7594" s="4">
        <v>0</v>
      </c>
      <c r="Y7594" s="4">
        <v>0</v>
      </c>
      <c r="Z7594" s="2">
        <v>0</v>
      </c>
      <c r="AA7594" s="2" t="s">
        <v>97</v>
      </c>
      <c r="AB7594" s="2" t="s">
        <v>15732</v>
      </c>
      <c r="AC7594" s="2" t="s">
        <v>15342</v>
      </c>
      <c r="AD7594" s="2" t="s">
        <v>76</v>
      </c>
      <c r="AE7594" s="5">
        <v>79.7</v>
      </c>
      <c r="AF7594" s="2">
        <v>0</v>
      </c>
      <c r="AG7594" s="2" t="s">
        <v>97</v>
      </c>
      <c r="AH7594" s="2"/>
      <c r="AI7594" s="6" t="str">
        <f t="shared" si="354"/>
        <v>45-54</v>
      </c>
      <c r="AJ7594" s="11">
        <f>YEAR(tbl_LoanData[[#This Row],[Application Date]])</f>
        <v>2026</v>
      </c>
      <c r="AK7594" s="11" t="str">
        <f>TEXT(tbl_LoanData[[#This Row],[Application Date]],"MMMM")</f>
        <v>August</v>
      </c>
      <c r="AL7594" s="12">
        <f>DATE(YEAR(tbl_LoanData[[#This Row],[Application Date]]),MONTH(tbl_LoanData[[#This Row],[Application Date]]),1)</f>
        <v>46235</v>
      </c>
      <c r="AM7594" s="14">
        <f ca="1">IF(AND(tbl_LoanData[[#This Row],[Application Date]]&gt;=EOMONTH(TODAY(),-1)+1,tbl_LoanData[[#This Row],[Application Date]]&lt;=TODAY()),tbl_LoanData[[#This Row],[Loan Amount]],0)</f>
        <v>0</v>
      </c>
      <c r="AN7594" s="14">
        <f>tbl_LoanData[[#This Row],[Amount Paid]]-(Q7594-X7594)</f>
        <v>-95200</v>
      </c>
      <c r="AO7594" s="14">
        <f>IF(tbl_LoanData[[#This Row],[Application Status]]="Approved",1,0)</f>
        <v>0</v>
      </c>
      <c r="AP7594" s="22" t="str">
        <f t="shared" ca="1" si="355"/>
        <v>Previous MTD</v>
      </c>
      <c r="AQ7594" s="22" t="str">
        <f t="shared" ca="1" si="356"/>
        <v>Aug 1–5</v>
      </c>
    </row>
    <row r="7595" spans="1:43" ht="14.4" customHeight="1" x14ac:dyDescent="0.3">
      <c r="A7595" s="2" t="s">
        <v>15574</v>
      </c>
      <c r="B7595" s="2" t="s">
        <v>15575</v>
      </c>
      <c r="C7595" s="2" t="s">
        <v>15374</v>
      </c>
      <c r="D7595" s="2" t="s">
        <v>91</v>
      </c>
      <c r="E7595" s="2" t="s">
        <v>465</v>
      </c>
      <c r="F7595" s="2">
        <v>28</v>
      </c>
      <c r="G7595" s="2" t="s">
        <v>69</v>
      </c>
      <c r="H7595" s="2" t="s">
        <v>15364</v>
      </c>
      <c r="I7595" s="2" t="s">
        <v>53</v>
      </c>
      <c r="J7595" s="3">
        <v>46242</v>
      </c>
      <c r="K7595" s="3"/>
      <c r="L7595" s="2" t="s">
        <v>37</v>
      </c>
      <c r="M7595" s="2" t="s">
        <v>260</v>
      </c>
      <c r="N7595" s="2" t="s">
        <v>457</v>
      </c>
      <c r="O7595" s="4">
        <v>172800</v>
      </c>
      <c r="P7595" s="4">
        <v>29200</v>
      </c>
      <c r="Q7595" s="4">
        <v>143600</v>
      </c>
      <c r="R7595" s="2">
        <v>60</v>
      </c>
      <c r="S7595" s="5">
        <v>16.55</v>
      </c>
      <c r="T7595" s="4">
        <v>0</v>
      </c>
      <c r="U7595" s="2" t="s">
        <v>96</v>
      </c>
      <c r="V7595" s="2" t="s">
        <v>97</v>
      </c>
      <c r="W7595" s="4">
        <v>0</v>
      </c>
      <c r="X7595" s="4">
        <v>0</v>
      </c>
      <c r="Y7595" s="4">
        <v>0</v>
      </c>
      <c r="Z7595" s="2">
        <v>0</v>
      </c>
      <c r="AA7595" s="2" t="s">
        <v>97</v>
      </c>
      <c r="AB7595" s="2" t="s">
        <v>15736</v>
      </c>
      <c r="AC7595" s="2" t="s">
        <v>15339</v>
      </c>
      <c r="AD7595" s="2" t="s">
        <v>76</v>
      </c>
      <c r="AE7595" s="5">
        <v>83.1</v>
      </c>
      <c r="AF7595" s="2">
        <v>0</v>
      </c>
      <c r="AG7595" s="2" t="s">
        <v>97</v>
      </c>
      <c r="AH7595" s="2"/>
      <c r="AI7595" s="6" t="str">
        <f t="shared" si="354"/>
        <v>25-34</v>
      </c>
      <c r="AJ7595" s="11">
        <f>YEAR(tbl_LoanData[[#This Row],[Application Date]])</f>
        <v>2026</v>
      </c>
      <c r="AK7595" s="11" t="str">
        <f>TEXT(tbl_LoanData[[#This Row],[Application Date]],"MMMM")</f>
        <v>August</v>
      </c>
      <c r="AL7595" s="12">
        <f>DATE(YEAR(tbl_LoanData[[#This Row],[Application Date]]),MONTH(tbl_LoanData[[#This Row],[Application Date]]),1)</f>
        <v>46235</v>
      </c>
      <c r="AM7595" s="14">
        <f ca="1">IF(AND(tbl_LoanData[[#This Row],[Application Date]]&gt;=EOMONTH(TODAY(),-1)+1,tbl_LoanData[[#This Row],[Application Date]]&lt;=TODAY()),tbl_LoanData[[#This Row],[Loan Amount]],0)</f>
        <v>0</v>
      </c>
      <c r="AN7595" s="14">
        <f>tbl_LoanData[[#This Row],[Amount Paid]]-(Q7595-X7595)</f>
        <v>-143600</v>
      </c>
      <c r="AO7595" s="14">
        <f>IF(tbl_LoanData[[#This Row],[Application Status]]="Approved",1,0)</f>
        <v>0</v>
      </c>
      <c r="AP7595" s="22" t="str">
        <f t="shared" ca="1" si="355"/>
        <v>Previous MTD</v>
      </c>
      <c r="AQ7595" s="22" t="str">
        <f t="shared" ca="1" si="356"/>
        <v>Aug 1–5</v>
      </c>
    </row>
    <row r="7596" spans="1:43" ht="14.4" customHeight="1" x14ac:dyDescent="0.3">
      <c r="A7596" s="2" t="s">
        <v>15576</v>
      </c>
      <c r="B7596" s="2" t="s">
        <v>15577</v>
      </c>
      <c r="C7596" s="2" t="s">
        <v>376</v>
      </c>
      <c r="D7596" s="2" t="s">
        <v>67</v>
      </c>
      <c r="E7596" s="2" t="s">
        <v>254</v>
      </c>
      <c r="F7596" s="2">
        <v>55</v>
      </c>
      <c r="G7596" s="2" t="s">
        <v>69</v>
      </c>
      <c r="H7596" s="2" t="s">
        <v>307</v>
      </c>
      <c r="I7596" s="2" t="s">
        <v>43</v>
      </c>
      <c r="J7596" s="3">
        <v>46258</v>
      </c>
      <c r="K7596" s="3">
        <v>46259</v>
      </c>
      <c r="L7596" s="2" t="s">
        <v>40</v>
      </c>
      <c r="M7596" s="2" t="s">
        <v>94</v>
      </c>
      <c r="N7596" s="2" t="s">
        <v>4</v>
      </c>
      <c r="O7596" s="4">
        <v>1029400</v>
      </c>
      <c r="P7596" s="4">
        <v>288600</v>
      </c>
      <c r="Q7596" s="4">
        <v>740800</v>
      </c>
      <c r="R7596" s="2">
        <v>36</v>
      </c>
      <c r="S7596" s="5">
        <v>16.079999999999998</v>
      </c>
      <c r="T7596" s="4">
        <v>26073.599999999999</v>
      </c>
      <c r="U7596" s="2" t="s">
        <v>73</v>
      </c>
      <c r="V7596" s="2" t="s">
        <v>74</v>
      </c>
      <c r="W7596" s="4">
        <v>0</v>
      </c>
      <c r="X7596" s="4">
        <v>740800</v>
      </c>
      <c r="Y7596" s="4">
        <v>0</v>
      </c>
      <c r="Z7596" s="2">
        <v>0</v>
      </c>
      <c r="AA7596" s="2" t="s">
        <v>56</v>
      </c>
      <c r="AB7596" s="2" t="s">
        <v>15738</v>
      </c>
      <c r="AC7596" s="2" t="s">
        <v>15353</v>
      </c>
      <c r="AD7596" s="2" t="s">
        <v>76</v>
      </c>
      <c r="AE7596" s="5">
        <v>72</v>
      </c>
      <c r="AF7596" s="2">
        <v>0</v>
      </c>
      <c r="AG7596" s="2" t="s">
        <v>77</v>
      </c>
      <c r="AH7596" s="2">
        <v>1</v>
      </c>
      <c r="AI7596" s="6" t="str">
        <f t="shared" si="354"/>
        <v>55-64</v>
      </c>
      <c r="AJ7596" s="11">
        <f>YEAR(tbl_LoanData[[#This Row],[Application Date]])</f>
        <v>2026</v>
      </c>
      <c r="AK7596" s="11" t="str">
        <f>TEXT(tbl_LoanData[[#This Row],[Application Date]],"MMMM")</f>
        <v>August</v>
      </c>
      <c r="AL7596" s="12">
        <f>DATE(YEAR(tbl_LoanData[[#This Row],[Application Date]]),MONTH(tbl_LoanData[[#This Row],[Application Date]]),1)</f>
        <v>46235</v>
      </c>
      <c r="AM7596" s="14">
        <f ca="1">IF(AND(tbl_LoanData[[#This Row],[Application Date]]&gt;=EOMONTH(TODAY(),-1)+1,tbl_LoanData[[#This Row],[Application Date]]&lt;=TODAY()),tbl_LoanData[[#This Row],[Loan Amount]],0)</f>
        <v>0</v>
      </c>
      <c r="AN7596" s="14">
        <f>tbl_LoanData[[#This Row],[Amount Paid]]-(Q7596-X7596)</f>
        <v>0</v>
      </c>
      <c r="AO7596" s="14">
        <f>IF(tbl_LoanData[[#This Row],[Application Status]]="Approved",1,0)</f>
        <v>1</v>
      </c>
      <c r="AP7596" s="22" t="str">
        <f t="shared" ca="1" si="355"/>
        <v>Previous MTD</v>
      </c>
      <c r="AQ7596" s="22" t="str">
        <f t="shared" ca="1" si="356"/>
        <v>Aug 1–5</v>
      </c>
    </row>
    <row r="7597" spans="1:43" ht="14.4" customHeight="1" x14ac:dyDescent="0.3">
      <c r="A7597" s="2" t="s">
        <v>15578</v>
      </c>
      <c r="B7597" s="2" t="s">
        <v>15579</v>
      </c>
      <c r="C7597" s="2" t="s">
        <v>781</v>
      </c>
      <c r="D7597" s="2" t="s">
        <v>68</v>
      </c>
      <c r="E7597" s="2" t="s">
        <v>540</v>
      </c>
      <c r="F7597" s="2">
        <v>57</v>
      </c>
      <c r="G7597" s="2" t="s">
        <v>69</v>
      </c>
      <c r="H7597" s="2" t="s">
        <v>15370</v>
      </c>
      <c r="I7597" s="2" t="s">
        <v>50</v>
      </c>
      <c r="J7597" s="3">
        <v>46244</v>
      </c>
      <c r="K7597" s="3">
        <v>46248</v>
      </c>
      <c r="L7597" s="2" t="s">
        <v>40</v>
      </c>
      <c r="M7597" s="2" t="s">
        <v>111</v>
      </c>
      <c r="N7597" s="2" t="s">
        <v>369</v>
      </c>
      <c r="O7597" s="4">
        <v>1021000</v>
      </c>
      <c r="P7597" s="4">
        <v>200700</v>
      </c>
      <c r="Q7597" s="4">
        <v>820300</v>
      </c>
      <c r="R7597" s="2">
        <v>48</v>
      </c>
      <c r="S7597" s="5">
        <v>11.18</v>
      </c>
      <c r="T7597" s="4">
        <v>21272.86</v>
      </c>
      <c r="U7597" s="2" t="s">
        <v>73</v>
      </c>
      <c r="V7597" s="2" t="s">
        <v>74</v>
      </c>
      <c r="W7597" s="4">
        <v>0</v>
      </c>
      <c r="X7597" s="4">
        <v>820300</v>
      </c>
      <c r="Y7597" s="4">
        <v>0</v>
      </c>
      <c r="Z7597" s="2">
        <v>0</v>
      </c>
      <c r="AA7597" s="2" t="s">
        <v>56</v>
      </c>
      <c r="AB7597" s="2" t="s">
        <v>15738</v>
      </c>
      <c r="AC7597" s="2" t="s">
        <v>15342</v>
      </c>
      <c r="AD7597" s="2" t="s">
        <v>76</v>
      </c>
      <c r="AE7597" s="5">
        <v>80.3</v>
      </c>
      <c r="AF7597" s="2">
        <v>0</v>
      </c>
      <c r="AG7597" s="2" t="s">
        <v>77</v>
      </c>
      <c r="AH7597" s="2">
        <v>4</v>
      </c>
      <c r="AI7597" s="6" t="str">
        <f t="shared" si="354"/>
        <v>55-64</v>
      </c>
      <c r="AJ7597" s="11">
        <f>YEAR(tbl_LoanData[[#This Row],[Application Date]])</f>
        <v>2026</v>
      </c>
      <c r="AK7597" s="11" t="str">
        <f>TEXT(tbl_LoanData[[#This Row],[Application Date]],"MMMM")</f>
        <v>August</v>
      </c>
      <c r="AL7597" s="12">
        <f>DATE(YEAR(tbl_LoanData[[#This Row],[Application Date]]),MONTH(tbl_LoanData[[#This Row],[Application Date]]),1)</f>
        <v>46235</v>
      </c>
      <c r="AM7597" s="14">
        <f ca="1">IF(AND(tbl_LoanData[[#This Row],[Application Date]]&gt;=EOMONTH(TODAY(),-1)+1,tbl_LoanData[[#This Row],[Application Date]]&lt;=TODAY()),tbl_LoanData[[#This Row],[Loan Amount]],0)</f>
        <v>0</v>
      </c>
      <c r="AN7597" s="14">
        <f>tbl_LoanData[[#This Row],[Amount Paid]]-(Q7597-X7597)</f>
        <v>0</v>
      </c>
      <c r="AO7597" s="14">
        <f>IF(tbl_LoanData[[#This Row],[Application Status]]="Approved",1,0)</f>
        <v>1</v>
      </c>
      <c r="AP7597" s="22" t="str">
        <f t="shared" ca="1" si="355"/>
        <v>Previous MTD</v>
      </c>
      <c r="AQ7597" s="22" t="str">
        <f t="shared" ca="1" si="356"/>
        <v>Aug 1–5</v>
      </c>
    </row>
    <row r="7598" spans="1:43" ht="14.4" customHeight="1" x14ac:dyDescent="0.3">
      <c r="A7598" s="2" t="s">
        <v>15580</v>
      </c>
      <c r="B7598" s="2" t="s">
        <v>15581</v>
      </c>
      <c r="C7598" s="2" t="s">
        <v>439</v>
      </c>
      <c r="D7598" s="2" t="s">
        <v>150</v>
      </c>
      <c r="E7598" s="2" t="s">
        <v>182</v>
      </c>
      <c r="F7598" s="2">
        <v>41</v>
      </c>
      <c r="G7598" s="2" t="s">
        <v>83</v>
      </c>
      <c r="H7598" s="2" t="s">
        <v>313</v>
      </c>
      <c r="I7598" s="2" t="s">
        <v>44</v>
      </c>
      <c r="J7598" s="3">
        <v>46246</v>
      </c>
      <c r="K7598" s="3">
        <v>46248</v>
      </c>
      <c r="L7598" s="2" t="s">
        <v>37</v>
      </c>
      <c r="M7598" s="2" t="s">
        <v>104</v>
      </c>
      <c r="N7598" s="2" t="s">
        <v>192</v>
      </c>
      <c r="O7598" s="4">
        <v>84400</v>
      </c>
      <c r="P7598" s="4">
        <v>17100</v>
      </c>
      <c r="Q7598" s="4">
        <v>67300</v>
      </c>
      <c r="R7598" s="2">
        <v>12</v>
      </c>
      <c r="S7598" s="5">
        <v>11.37</v>
      </c>
      <c r="T7598" s="4">
        <v>5959.71</v>
      </c>
      <c r="U7598" s="2" t="s">
        <v>73</v>
      </c>
      <c r="V7598" s="2" t="s">
        <v>74</v>
      </c>
      <c r="W7598" s="4">
        <v>0</v>
      </c>
      <c r="X7598" s="4">
        <v>67300</v>
      </c>
      <c r="Y7598" s="4">
        <v>0</v>
      </c>
      <c r="Z7598" s="2">
        <v>0</v>
      </c>
      <c r="AA7598" s="2" t="s">
        <v>56</v>
      </c>
      <c r="AB7598" s="2" t="s">
        <v>15736</v>
      </c>
      <c r="AC7598" s="2" t="s">
        <v>15369</v>
      </c>
      <c r="AD7598" s="2" t="s">
        <v>76</v>
      </c>
      <c r="AE7598" s="5">
        <v>79.7</v>
      </c>
      <c r="AF7598" s="2">
        <v>0</v>
      </c>
      <c r="AG7598" s="2" t="s">
        <v>77</v>
      </c>
      <c r="AH7598" s="2">
        <v>2</v>
      </c>
      <c r="AI7598" s="6" t="str">
        <f t="shared" si="354"/>
        <v>35-44</v>
      </c>
      <c r="AJ7598" s="11">
        <f>YEAR(tbl_LoanData[[#This Row],[Application Date]])</f>
        <v>2026</v>
      </c>
      <c r="AK7598" s="11" t="str">
        <f>TEXT(tbl_LoanData[[#This Row],[Application Date]],"MMMM")</f>
        <v>August</v>
      </c>
      <c r="AL7598" s="12">
        <f>DATE(YEAR(tbl_LoanData[[#This Row],[Application Date]]),MONTH(tbl_LoanData[[#This Row],[Application Date]]),1)</f>
        <v>46235</v>
      </c>
      <c r="AM7598" s="14">
        <f ca="1">IF(AND(tbl_LoanData[[#This Row],[Application Date]]&gt;=EOMONTH(TODAY(),-1)+1,tbl_LoanData[[#This Row],[Application Date]]&lt;=TODAY()),tbl_LoanData[[#This Row],[Loan Amount]],0)</f>
        <v>0</v>
      </c>
      <c r="AN7598" s="14">
        <f>tbl_LoanData[[#This Row],[Amount Paid]]-(Q7598-X7598)</f>
        <v>0</v>
      </c>
      <c r="AO7598" s="14">
        <f>IF(tbl_LoanData[[#This Row],[Application Status]]="Approved",1,0)</f>
        <v>1</v>
      </c>
      <c r="AP7598" s="22" t="str">
        <f t="shared" ca="1" si="355"/>
        <v>Previous MTD</v>
      </c>
      <c r="AQ7598" s="22" t="str">
        <f t="shared" ca="1" si="356"/>
        <v>Aug 1–5</v>
      </c>
    </row>
    <row r="7599" spans="1:43" ht="14.4" customHeight="1" x14ac:dyDescent="0.3">
      <c r="A7599" s="2" t="s">
        <v>15582</v>
      </c>
      <c r="B7599" s="2" t="s">
        <v>15583</v>
      </c>
      <c r="C7599" s="2" t="s">
        <v>15346</v>
      </c>
      <c r="D7599" s="2" t="s">
        <v>150</v>
      </c>
      <c r="E7599" s="2" t="s">
        <v>209</v>
      </c>
      <c r="F7599" s="2">
        <v>36</v>
      </c>
      <c r="G7599" s="2" t="s">
        <v>69</v>
      </c>
      <c r="H7599" s="2" t="s">
        <v>265</v>
      </c>
      <c r="I7599" s="2" t="s">
        <v>44</v>
      </c>
      <c r="J7599" s="3">
        <v>46250</v>
      </c>
      <c r="K7599" s="3">
        <v>46255</v>
      </c>
      <c r="L7599" s="2" t="s">
        <v>39</v>
      </c>
      <c r="M7599" s="2" t="s">
        <v>94</v>
      </c>
      <c r="N7599" s="2" t="s">
        <v>365</v>
      </c>
      <c r="O7599" s="4">
        <v>1939400</v>
      </c>
      <c r="P7599" s="4">
        <v>580300</v>
      </c>
      <c r="Q7599" s="4">
        <v>1359100</v>
      </c>
      <c r="R7599" s="2">
        <v>48</v>
      </c>
      <c r="S7599" s="5">
        <v>12.99</v>
      </c>
      <c r="T7599" s="4">
        <v>36454.5</v>
      </c>
      <c r="U7599" s="2" t="s">
        <v>73</v>
      </c>
      <c r="V7599" s="2" t="s">
        <v>74</v>
      </c>
      <c r="W7599" s="4">
        <v>0</v>
      </c>
      <c r="X7599" s="4">
        <v>1359100</v>
      </c>
      <c r="Y7599" s="4">
        <v>0</v>
      </c>
      <c r="Z7599" s="2">
        <v>0</v>
      </c>
      <c r="AA7599" s="2" t="s">
        <v>56</v>
      </c>
      <c r="AB7599" s="2" t="s">
        <v>15738</v>
      </c>
      <c r="AC7599" s="2" t="s">
        <v>15353</v>
      </c>
      <c r="AD7599" s="2" t="s">
        <v>76</v>
      </c>
      <c r="AE7599" s="5">
        <v>70.099999999999994</v>
      </c>
      <c r="AF7599" s="2">
        <v>0</v>
      </c>
      <c r="AG7599" s="2" t="s">
        <v>77</v>
      </c>
      <c r="AH7599" s="2">
        <v>5</v>
      </c>
      <c r="AI7599" s="6" t="str">
        <f t="shared" si="354"/>
        <v>35-44</v>
      </c>
      <c r="AJ7599" s="11">
        <f>YEAR(tbl_LoanData[[#This Row],[Application Date]])</f>
        <v>2026</v>
      </c>
      <c r="AK7599" s="11" t="str">
        <f>TEXT(tbl_LoanData[[#This Row],[Application Date]],"MMMM")</f>
        <v>August</v>
      </c>
      <c r="AL7599" s="12">
        <f>DATE(YEAR(tbl_LoanData[[#This Row],[Application Date]]),MONTH(tbl_LoanData[[#This Row],[Application Date]]),1)</f>
        <v>46235</v>
      </c>
      <c r="AM7599" s="14">
        <f ca="1">IF(AND(tbl_LoanData[[#This Row],[Application Date]]&gt;=EOMONTH(TODAY(),-1)+1,tbl_LoanData[[#This Row],[Application Date]]&lt;=TODAY()),tbl_LoanData[[#This Row],[Loan Amount]],0)</f>
        <v>0</v>
      </c>
      <c r="AN7599" s="14">
        <f>tbl_LoanData[[#This Row],[Amount Paid]]-(Q7599-X7599)</f>
        <v>0</v>
      </c>
      <c r="AO7599" s="14">
        <f>IF(tbl_LoanData[[#This Row],[Application Status]]="Approved",1,0)</f>
        <v>1</v>
      </c>
      <c r="AP7599" s="22" t="str">
        <f t="shared" ca="1" si="355"/>
        <v>Previous MTD</v>
      </c>
      <c r="AQ7599" s="22" t="str">
        <f t="shared" ca="1" si="356"/>
        <v>Aug 1–5</v>
      </c>
    </row>
    <row r="7600" spans="1:43" ht="14.4" customHeight="1" x14ac:dyDescent="0.3">
      <c r="A7600" s="2" t="s">
        <v>15584</v>
      </c>
      <c r="B7600" s="2" t="s">
        <v>15585</v>
      </c>
      <c r="C7600" s="2" t="s">
        <v>335</v>
      </c>
      <c r="D7600" s="2" t="s">
        <v>142</v>
      </c>
      <c r="E7600" s="2" t="s">
        <v>81</v>
      </c>
      <c r="F7600" s="2">
        <v>24</v>
      </c>
      <c r="G7600" s="2" t="s">
        <v>83</v>
      </c>
      <c r="H7600" s="2" t="s">
        <v>372</v>
      </c>
      <c r="I7600" s="2" t="s">
        <v>43</v>
      </c>
      <c r="J7600" s="3">
        <v>46238</v>
      </c>
      <c r="K7600" s="3"/>
      <c r="L7600" s="2" t="s">
        <v>40</v>
      </c>
      <c r="M7600" s="2" t="s">
        <v>111</v>
      </c>
      <c r="N7600" s="2" t="s">
        <v>369</v>
      </c>
      <c r="O7600" s="4">
        <v>968300</v>
      </c>
      <c r="P7600" s="4">
        <v>180300</v>
      </c>
      <c r="Q7600" s="4">
        <v>788000</v>
      </c>
      <c r="R7600" s="2">
        <v>36</v>
      </c>
      <c r="S7600" s="5">
        <v>15.05</v>
      </c>
      <c r="T7600" s="4">
        <v>0</v>
      </c>
      <c r="U7600" s="2" t="s">
        <v>96</v>
      </c>
      <c r="V7600" s="2" t="s">
        <v>97</v>
      </c>
      <c r="W7600" s="4">
        <v>0</v>
      </c>
      <c r="X7600" s="4">
        <v>0</v>
      </c>
      <c r="Y7600" s="4">
        <v>0</v>
      </c>
      <c r="Z7600" s="2">
        <v>0</v>
      </c>
      <c r="AA7600" s="2" t="s">
        <v>97</v>
      </c>
      <c r="AB7600" s="2" t="s">
        <v>15730</v>
      </c>
      <c r="AC7600" s="2" t="s">
        <v>15347</v>
      </c>
      <c r="AD7600" s="2" t="s">
        <v>76</v>
      </c>
      <c r="AE7600" s="5">
        <v>81.400000000000006</v>
      </c>
      <c r="AF7600" s="2">
        <v>0</v>
      </c>
      <c r="AG7600" s="2" t="s">
        <v>97</v>
      </c>
      <c r="AH7600" s="2"/>
      <c r="AI7600" s="6" t="str">
        <f t="shared" si="354"/>
        <v>18-24</v>
      </c>
      <c r="AJ7600" s="11">
        <f>YEAR(tbl_LoanData[[#This Row],[Application Date]])</f>
        <v>2026</v>
      </c>
      <c r="AK7600" s="11" t="str">
        <f>TEXT(tbl_LoanData[[#This Row],[Application Date]],"MMMM")</f>
        <v>August</v>
      </c>
      <c r="AL7600" s="12">
        <f>DATE(YEAR(tbl_LoanData[[#This Row],[Application Date]]),MONTH(tbl_LoanData[[#This Row],[Application Date]]),1)</f>
        <v>46235</v>
      </c>
      <c r="AM7600" s="14">
        <f ca="1">IF(AND(tbl_LoanData[[#This Row],[Application Date]]&gt;=EOMONTH(TODAY(),-1)+1,tbl_LoanData[[#This Row],[Application Date]]&lt;=TODAY()),tbl_LoanData[[#This Row],[Loan Amount]],0)</f>
        <v>0</v>
      </c>
      <c r="AN7600" s="14">
        <f>tbl_LoanData[[#This Row],[Amount Paid]]-(Q7600-X7600)</f>
        <v>-788000</v>
      </c>
      <c r="AO7600" s="14">
        <f>IF(tbl_LoanData[[#This Row],[Application Status]]="Approved",1,0)</f>
        <v>0</v>
      </c>
      <c r="AP7600" s="22" t="str">
        <f t="shared" ca="1" si="355"/>
        <v>Previous MTD</v>
      </c>
      <c r="AQ7600" s="22" t="str">
        <f t="shared" ca="1" si="356"/>
        <v>Aug 1–5</v>
      </c>
    </row>
    <row r="7601" spans="1:43" ht="14.4" customHeight="1" x14ac:dyDescent="0.3">
      <c r="A7601" s="2" t="s">
        <v>15586</v>
      </c>
      <c r="B7601" s="2" t="s">
        <v>15587</v>
      </c>
      <c r="C7601" s="2" t="s">
        <v>986</v>
      </c>
      <c r="D7601" s="2" t="s">
        <v>82</v>
      </c>
      <c r="E7601" s="2" t="s">
        <v>102</v>
      </c>
      <c r="F7601" s="2">
        <v>44</v>
      </c>
      <c r="G7601" s="2" t="s">
        <v>83</v>
      </c>
      <c r="H7601" s="2" t="s">
        <v>15337</v>
      </c>
      <c r="I7601" s="2" t="s">
        <v>53</v>
      </c>
      <c r="J7601" s="3">
        <v>46254</v>
      </c>
      <c r="K7601" s="3">
        <v>46257</v>
      </c>
      <c r="L7601" s="2" t="s">
        <v>37</v>
      </c>
      <c r="M7601" s="2" t="s">
        <v>199</v>
      </c>
      <c r="N7601" s="2" t="s">
        <v>15355</v>
      </c>
      <c r="O7601" s="4">
        <v>160800</v>
      </c>
      <c r="P7601" s="4">
        <v>38000</v>
      </c>
      <c r="Q7601" s="4">
        <v>122800</v>
      </c>
      <c r="R7601" s="2">
        <v>12</v>
      </c>
      <c r="S7601" s="5">
        <v>9.66</v>
      </c>
      <c r="T7601" s="4">
        <v>10776.66</v>
      </c>
      <c r="U7601" s="2" t="s">
        <v>73</v>
      </c>
      <c r="V7601" s="2" t="s">
        <v>74</v>
      </c>
      <c r="W7601" s="4">
        <v>0</v>
      </c>
      <c r="X7601" s="4">
        <v>122800</v>
      </c>
      <c r="Y7601" s="4">
        <v>0</v>
      </c>
      <c r="Z7601" s="2">
        <v>0</v>
      </c>
      <c r="AA7601" s="2" t="s">
        <v>56</v>
      </c>
      <c r="AB7601" s="2" t="s">
        <v>15730</v>
      </c>
      <c r="AC7601" s="2" t="s">
        <v>15363</v>
      </c>
      <c r="AD7601" s="2" t="s">
        <v>76</v>
      </c>
      <c r="AE7601" s="5">
        <v>76.400000000000006</v>
      </c>
      <c r="AF7601" s="2">
        <v>0</v>
      </c>
      <c r="AG7601" s="2" t="s">
        <v>77</v>
      </c>
      <c r="AH7601" s="2">
        <v>3</v>
      </c>
      <c r="AI7601" s="6" t="str">
        <f t="shared" si="354"/>
        <v>35-44</v>
      </c>
      <c r="AJ7601" s="11">
        <f>YEAR(tbl_LoanData[[#This Row],[Application Date]])</f>
        <v>2026</v>
      </c>
      <c r="AK7601" s="11" t="str">
        <f>TEXT(tbl_LoanData[[#This Row],[Application Date]],"MMMM")</f>
        <v>August</v>
      </c>
      <c r="AL7601" s="12">
        <f>DATE(YEAR(tbl_LoanData[[#This Row],[Application Date]]),MONTH(tbl_LoanData[[#This Row],[Application Date]]),1)</f>
        <v>46235</v>
      </c>
      <c r="AM7601" s="14">
        <f ca="1">IF(AND(tbl_LoanData[[#This Row],[Application Date]]&gt;=EOMONTH(TODAY(),-1)+1,tbl_LoanData[[#This Row],[Application Date]]&lt;=TODAY()),tbl_LoanData[[#This Row],[Loan Amount]],0)</f>
        <v>0</v>
      </c>
      <c r="AN7601" s="14">
        <f>tbl_LoanData[[#This Row],[Amount Paid]]-(Q7601-X7601)</f>
        <v>0</v>
      </c>
      <c r="AO7601" s="14">
        <f>IF(tbl_LoanData[[#This Row],[Application Status]]="Approved",1,0)</f>
        <v>1</v>
      </c>
      <c r="AP7601" s="22" t="str">
        <f t="shared" ca="1" si="355"/>
        <v>Previous MTD</v>
      </c>
      <c r="AQ7601" s="22" t="str">
        <f t="shared" ca="1" si="356"/>
        <v>Aug 1–5</v>
      </c>
    </row>
    <row r="7602" spans="1:43" ht="14.4" customHeight="1" x14ac:dyDescent="0.3">
      <c r="A7602" s="2" t="s">
        <v>15588</v>
      </c>
      <c r="B7602" s="2" t="s">
        <v>15589</v>
      </c>
      <c r="C7602" s="2" t="s">
        <v>546</v>
      </c>
      <c r="D7602" s="2" t="s">
        <v>268</v>
      </c>
      <c r="E7602" s="2" t="s">
        <v>176</v>
      </c>
      <c r="F7602" s="2">
        <v>53</v>
      </c>
      <c r="G7602" s="2" t="s">
        <v>83</v>
      </c>
      <c r="H7602" s="2" t="s">
        <v>228</v>
      </c>
      <c r="I7602" s="2" t="s">
        <v>43</v>
      </c>
      <c r="J7602" s="3">
        <v>46239</v>
      </c>
      <c r="K7602" s="3"/>
      <c r="L7602" s="2" t="s">
        <v>37</v>
      </c>
      <c r="M7602" s="2" t="s">
        <v>104</v>
      </c>
      <c r="N7602" s="2" t="s">
        <v>192</v>
      </c>
      <c r="O7602" s="4">
        <v>127100</v>
      </c>
      <c r="P7602" s="4">
        <v>28100</v>
      </c>
      <c r="Q7602" s="4">
        <v>99000</v>
      </c>
      <c r="R7602" s="2">
        <v>60</v>
      </c>
      <c r="S7602" s="5">
        <v>9.76</v>
      </c>
      <c r="T7602" s="4">
        <v>0</v>
      </c>
      <c r="U7602" s="2" t="s">
        <v>113</v>
      </c>
      <c r="V7602" s="2" t="s">
        <v>97</v>
      </c>
      <c r="W7602" s="4">
        <v>0</v>
      </c>
      <c r="X7602" s="4">
        <v>0</v>
      </c>
      <c r="Y7602" s="4">
        <v>0</v>
      </c>
      <c r="Z7602" s="2">
        <v>0</v>
      </c>
      <c r="AA7602" s="2" t="s">
        <v>97</v>
      </c>
      <c r="AB7602" s="2" t="s">
        <v>15730</v>
      </c>
      <c r="AC7602" s="2" t="s">
        <v>15342</v>
      </c>
      <c r="AD7602" s="2" t="s">
        <v>76</v>
      </c>
      <c r="AE7602" s="5">
        <v>77.900000000000006</v>
      </c>
      <c r="AF7602" s="2">
        <v>0</v>
      </c>
      <c r="AG7602" s="2" t="s">
        <v>97</v>
      </c>
      <c r="AH7602" s="2"/>
      <c r="AI7602" s="6" t="str">
        <f t="shared" si="354"/>
        <v>45-54</v>
      </c>
      <c r="AJ7602" s="11">
        <f>YEAR(tbl_LoanData[[#This Row],[Application Date]])</f>
        <v>2026</v>
      </c>
      <c r="AK7602" s="11" t="str">
        <f>TEXT(tbl_LoanData[[#This Row],[Application Date]],"MMMM")</f>
        <v>August</v>
      </c>
      <c r="AL7602" s="12">
        <f>DATE(YEAR(tbl_LoanData[[#This Row],[Application Date]]),MONTH(tbl_LoanData[[#This Row],[Application Date]]),1)</f>
        <v>46235</v>
      </c>
      <c r="AM7602" s="14">
        <f ca="1">IF(AND(tbl_LoanData[[#This Row],[Application Date]]&gt;=EOMONTH(TODAY(),-1)+1,tbl_LoanData[[#This Row],[Application Date]]&lt;=TODAY()),tbl_LoanData[[#This Row],[Loan Amount]],0)</f>
        <v>0</v>
      </c>
      <c r="AN7602" s="14">
        <f>tbl_LoanData[[#This Row],[Amount Paid]]-(Q7602-X7602)</f>
        <v>-99000</v>
      </c>
      <c r="AO7602" s="14">
        <f>IF(tbl_LoanData[[#This Row],[Application Status]]="Approved",1,0)</f>
        <v>0</v>
      </c>
      <c r="AP7602" s="22" t="str">
        <f t="shared" ca="1" si="355"/>
        <v>Previous MTD</v>
      </c>
      <c r="AQ7602" s="22" t="str">
        <f t="shared" ca="1" si="356"/>
        <v>Aug 1–5</v>
      </c>
    </row>
    <row r="7603" spans="1:43" ht="14.4" customHeight="1" x14ac:dyDescent="0.3">
      <c r="A7603" s="2" t="s">
        <v>15590</v>
      </c>
      <c r="B7603" s="2" t="s">
        <v>15591</v>
      </c>
      <c r="C7603" s="2" t="s">
        <v>15382</v>
      </c>
      <c r="D7603" s="2" t="s">
        <v>161</v>
      </c>
      <c r="E7603" s="2" t="s">
        <v>82</v>
      </c>
      <c r="F7603" s="2">
        <v>53</v>
      </c>
      <c r="G7603" s="2" t="s">
        <v>69</v>
      </c>
      <c r="H7603" s="2" t="s">
        <v>15380</v>
      </c>
      <c r="I7603" s="2" t="s">
        <v>53</v>
      </c>
      <c r="J7603" s="3">
        <v>46246</v>
      </c>
      <c r="K7603" s="3">
        <v>46249</v>
      </c>
      <c r="L7603" s="2" t="s">
        <v>39</v>
      </c>
      <c r="M7603" s="2" t="s">
        <v>94</v>
      </c>
      <c r="N7603" s="2" t="s">
        <v>418</v>
      </c>
      <c r="O7603" s="4">
        <v>1997300</v>
      </c>
      <c r="P7603" s="4">
        <v>332000</v>
      </c>
      <c r="Q7603" s="4">
        <v>1665300</v>
      </c>
      <c r="R7603" s="2">
        <v>12</v>
      </c>
      <c r="S7603" s="5">
        <v>17.32</v>
      </c>
      <c r="T7603" s="4">
        <v>152136.28</v>
      </c>
      <c r="U7603" s="2" t="s">
        <v>73</v>
      </c>
      <c r="V7603" s="2" t="s">
        <v>34</v>
      </c>
      <c r="W7603" s="4">
        <v>0</v>
      </c>
      <c r="X7603" s="4">
        <v>1665300</v>
      </c>
      <c r="Y7603" s="4">
        <v>0</v>
      </c>
      <c r="Z7603" s="2">
        <v>66</v>
      </c>
      <c r="AA7603" s="2" t="s">
        <v>59</v>
      </c>
      <c r="AB7603" s="2" t="s">
        <v>15738</v>
      </c>
      <c r="AC7603" s="2" t="s">
        <v>15345</v>
      </c>
      <c r="AD7603" s="2" t="s">
        <v>76</v>
      </c>
      <c r="AE7603" s="5">
        <v>83.4</v>
      </c>
      <c r="AF7603" s="2">
        <v>3</v>
      </c>
      <c r="AG7603" s="2" t="s">
        <v>130</v>
      </c>
      <c r="AH7603" s="2">
        <v>3</v>
      </c>
      <c r="AI7603" s="6" t="str">
        <f t="shared" si="354"/>
        <v>45-54</v>
      </c>
      <c r="AJ7603" s="11">
        <f>YEAR(tbl_LoanData[[#This Row],[Application Date]])</f>
        <v>2026</v>
      </c>
      <c r="AK7603" s="11" t="str">
        <f>TEXT(tbl_LoanData[[#This Row],[Application Date]],"MMMM")</f>
        <v>August</v>
      </c>
      <c r="AL7603" s="12">
        <f>DATE(YEAR(tbl_LoanData[[#This Row],[Application Date]]),MONTH(tbl_LoanData[[#This Row],[Application Date]]),1)</f>
        <v>46235</v>
      </c>
      <c r="AM7603" s="14">
        <f ca="1">IF(AND(tbl_LoanData[[#This Row],[Application Date]]&gt;=EOMONTH(TODAY(),-1)+1,tbl_LoanData[[#This Row],[Application Date]]&lt;=TODAY()),tbl_LoanData[[#This Row],[Loan Amount]],0)</f>
        <v>0</v>
      </c>
      <c r="AN7603" s="14">
        <f>tbl_LoanData[[#This Row],[Amount Paid]]-(Q7603-X7603)</f>
        <v>0</v>
      </c>
      <c r="AO7603" s="14">
        <f>IF(tbl_LoanData[[#This Row],[Application Status]]="Approved",1,0)</f>
        <v>1</v>
      </c>
      <c r="AP7603" s="22" t="str">
        <f t="shared" ca="1" si="355"/>
        <v>Previous MTD</v>
      </c>
      <c r="AQ7603" s="22" t="str">
        <f t="shared" ca="1" si="356"/>
        <v>Aug 1–5</v>
      </c>
    </row>
    <row r="7604" spans="1:43" ht="14.4" customHeight="1" x14ac:dyDescent="0.3">
      <c r="A7604" s="2" t="s">
        <v>15592</v>
      </c>
      <c r="B7604" s="2" t="s">
        <v>15593</v>
      </c>
      <c r="C7604" s="2" t="s">
        <v>986</v>
      </c>
      <c r="D7604" s="2" t="s">
        <v>118</v>
      </c>
      <c r="E7604" s="2" t="s">
        <v>161</v>
      </c>
      <c r="F7604" s="2">
        <v>54</v>
      </c>
      <c r="G7604" s="2" t="s">
        <v>83</v>
      </c>
      <c r="H7604" s="2" t="s">
        <v>15360</v>
      </c>
      <c r="I7604" s="2" t="s">
        <v>49</v>
      </c>
      <c r="J7604" s="3">
        <v>46242</v>
      </c>
      <c r="K7604" s="3">
        <v>46248</v>
      </c>
      <c r="L7604" s="2" t="s">
        <v>40</v>
      </c>
      <c r="M7604" s="2" t="s">
        <v>111</v>
      </c>
      <c r="N7604" s="2" t="s">
        <v>369</v>
      </c>
      <c r="O7604" s="4">
        <v>1110800</v>
      </c>
      <c r="P7604" s="4">
        <v>118100</v>
      </c>
      <c r="Q7604" s="4">
        <v>992700</v>
      </c>
      <c r="R7604" s="2">
        <v>12</v>
      </c>
      <c r="S7604" s="5">
        <v>10.220000000000001</v>
      </c>
      <c r="T7604" s="4">
        <v>87375.71</v>
      </c>
      <c r="U7604" s="2" t="s">
        <v>73</v>
      </c>
      <c r="V7604" s="2" t="s">
        <v>74</v>
      </c>
      <c r="W7604" s="4">
        <v>0</v>
      </c>
      <c r="X7604" s="4">
        <v>992700</v>
      </c>
      <c r="Y7604" s="4">
        <v>0</v>
      </c>
      <c r="Z7604" s="2">
        <v>0</v>
      </c>
      <c r="AA7604" s="2" t="s">
        <v>56</v>
      </c>
      <c r="AB7604" s="2" t="s">
        <v>15735</v>
      </c>
      <c r="AC7604" s="2" t="s">
        <v>15342</v>
      </c>
      <c r="AD7604" s="2" t="s">
        <v>76</v>
      </c>
      <c r="AE7604" s="5">
        <v>89.4</v>
      </c>
      <c r="AF7604" s="2">
        <v>0</v>
      </c>
      <c r="AG7604" s="2" t="s">
        <v>77</v>
      </c>
      <c r="AH7604" s="2">
        <v>6</v>
      </c>
      <c r="AI7604" s="6" t="str">
        <f t="shared" si="354"/>
        <v>45-54</v>
      </c>
      <c r="AJ7604" s="11">
        <f>YEAR(tbl_LoanData[[#This Row],[Application Date]])</f>
        <v>2026</v>
      </c>
      <c r="AK7604" s="11" t="str">
        <f>TEXT(tbl_LoanData[[#This Row],[Application Date]],"MMMM")</f>
        <v>August</v>
      </c>
      <c r="AL7604" s="12">
        <f>DATE(YEAR(tbl_LoanData[[#This Row],[Application Date]]),MONTH(tbl_LoanData[[#This Row],[Application Date]]),1)</f>
        <v>46235</v>
      </c>
      <c r="AM7604" s="14">
        <f ca="1">IF(AND(tbl_LoanData[[#This Row],[Application Date]]&gt;=EOMONTH(TODAY(),-1)+1,tbl_LoanData[[#This Row],[Application Date]]&lt;=TODAY()),tbl_LoanData[[#This Row],[Loan Amount]],0)</f>
        <v>0</v>
      </c>
      <c r="AN7604" s="14">
        <f>tbl_LoanData[[#This Row],[Amount Paid]]-(Q7604-X7604)</f>
        <v>0</v>
      </c>
      <c r="AO7604" s="14">
        <f>IF(tbl_LoanData[[#This Row],[Application Status]]="Approved",1,0)</f>
        <v>1</v>
      </c>
      <c r="AP7604" s="22" t="str">
        <f t="shared" ca="1" si="355"/>
        <v>Previous MTD</v>
      </c>
      <c r="AQ7604" s="22" t="str">
        <f t="shared" ca="1" si="356"/>
        <v>Aug 1–5</v>
      </c>
    </row>
    <row r="7605" spans="1:43" ht="14.4" customHeight="1" x14ac:dyDescent="0.3">
      <c r="A7605" s="2" t="s">
        <v>15594</v>
      </c>
      <c r="B7605" s="2" t="s">
        <v>15595</v>
      </c>
      <c r="C7605" s="2" t="s">
        <v>15379</v>
      </c>
      <c r="D7605" s="2" t="s">
        <v>91</v>
      </c>
      <c r="E7605" s="2" t="s">
        <v>117</v>
      </c>
      <c r="F7605" s="2">
        <v>29</v>
      </c>
      <c r="G7605" s="2" t="s">
        <v>69</v>
      </c>
      <c r="H7605" s="2" t="s">
        <v>15364</v>
      </c>
      <c r="I7605" s="2" t="s">
        <v>53</v>
      </c>
      <c r="J7605" s="3">
        <v>46240</v>
      </c>
      <c r="K7605" s="3">
        <v>46242</v>
      </c>
      <c r="L7605" s="2" t="s">
        <v>40</v>
      </c>
      <c r="M7605" s="2" t="s">
        <v>111</v>
      </c>
      <c r="N7605" s="2" t="s">
        <v>369</v>
      </c>
      <c r="O7605" s="4">
        <v>856900</v>
      </c>
      <c r="P7605" s="4">
        <v>164500</v>
      </c>
      <c r="Q7605" s="4">
        <v>692400</v>
      </c>
      <c r="R7605" s="2">
        <v>60</v>
      </c>
      <c r="S7605" s="5">
        <v>11.58</v>
      </c>
      <c r="T7605" s="4">
        <v>15255.5</v>
      </c>
      <c r="U7605" s="2" t="s">
        <v>73</v>
      </c>
      <c r="V7605" s="2" t="s">
        <v>74</v>
      </c>
      <c r="W7605" s="4">
        <v>0</v>
      </c>
      <c r="X7605" s="4">
        <v>692400</v>
      </c>
      <c r="Y7605" s="4">
        <v>0</v>
      </c>
      <c r="Z7605" s="2">
        <v>46</v>
      </c>
      <c r="AA7605" s="2" t="s">
        <v>58</v>
      </c>
      <c r="AB7605" s="2" t="s">
        <v>15736</v>
      </c>
      <c r="AC7605" s="2" t="s">
        <v>15345</v>
      </c>
      <c r="AD7605" s="2" t="s">
        <v>76</v>
      </c>
      <c r="AE7605" s="5">
        <v>80.8</v>
      </c>
      <c r="AF7605" s="2">
        <v>2</v>
      </c>
      <c r="AG7605" s="2" t="s">
        <v>15718</v>
      </c>
      <c r="AH7605" s="2">
        <v>2</v>
      </c>
      <c r="AI7605" s="6" t="str">
        <f t="shared" si="354"/>
        <v>25-34</v>
      </c>
      <c r="AJ7605" s="11">
        <f>YEAR(tbl_LoanData[[#This Row],[Application Date]])</f>
        <v>2026</v>
      </c>
      <c r="AK7605" s="11" t="str">
        <f>TEXT(tbl_LoanData[[#This Row],[Application Date]],"MMMM")</f>
        <v>August</v>
      </c>
      <c r="AL7605" s="12">
        <f>DATE(YEAR(tbl_LoanData[[#This Row],[Application Date]]),MONTH(tbl_LoanData[[#This Row],[Application Date]]),1)</f>
        <v>46235</v>
      </c>
      <c r="AM7605" s="14">
        <f ca="1">IF(AND(tbl_LoanData[[#This Row],[Application Date]]&gt;=EOMONTH(TODAY(),-1)+1,tbl_LoanData[[#This Row],[Application Date]]&lt;=TODAY()),tbl_LoanData[[#This Row],[Loan Amount]],0)</f>
        <v>0</v>
      </c>
      <c r="AN7605" s="14">
        <f>tbl_LoanData[[#This Row],[Amount Paid]]-(Q7605-X7605)</f>
        <v>0</v>
      </c>
      <c r="AO7605" s="14">
        <f>IF(tbl_LoanData[[#This Row],[Application Status]]="Approved",1,0)</f>
        <v>1</v>
      </c>
      <c r="AP7605" s="22" t="str">
        <f t="shared" ca="1" si="355"/>
        <v>Previous MTD</v>
      </c>
      <c r="AQ7605" s="22" t="str">
        <f t="shared" ca="1" si="356"/>
        <v>Aug 1–5</v>
      </c>
    </row>
    <row r="7606" spans="1:43" ht="14.4" customHeight="1" x14ac:dyDescent="0.3">
      <c r="A7606" s="2" t="s">
        <v>15596</v>
      </c>
      <c r="B7606" s="2" t="s">
        <v>15597</v>
      </c>
      <c r="C7606" s="2" t="s">
        <v>379</v>
      </c>
      <c r="D7606" s="2" t="s">
        <v>67</v>
      </c>
      <c r="E7606" s="2" t="s">
        <v>540</v>
      </c>
      <c r="F7606" s="2">
        <v>39</v>
      </c>
      <c r="G7606" s="2" t="s">
        <v>69</v>
      </c>
      <c r="H7606" s="2" t="s">
        <v>136</v>
      </c>
      <c r="I7606" s="2" t="s">
        <v>49</v>
      </c>
      <c r="J7606" s="3">
        <v>46252</v>
      </c>
      <c r="K7606" s="3">
        <v>46259</v>
      </c>
      <c r="L7606" s="2" t="s">
        <v>39</v>
      </c>
      <c r="M7606" s="2" t="s">
        <v>127</v>
      </c>
      <c r="N7606" s="2" t="s">
        <v>152</v>
      </c>
      <c r="O7606" s="4">
        <v>1627800</v>
      </c>
      <c r="P7606" s="4">
        <v>466800</v>
      </c>
      <c r="Q7606" s="4">
        <v>1161000</v>
      </c>
      <c r="R7606" s="2">
        <v>36</v>
      </c>
      <c r="S7606" s="5">
        <v>11.09</v>
      </c>
      <c r="T7606" s="4">
        <v>38059.15</v>
      </c>
      <c r="U7606" s="2" t="s">
        <v>73</v>
      </c>
      <c r="V7606" s="2" t="s">
        <v>74</v>
      </c>
      <c r="W7606" s="4">
        <v>0</v>
      </c>
      <c r="X7606" s="4">
        <v>1161000</v>
      </c>
      <c r="Y7606" s="4">
        <v>0</v>
      </c>
      <c r="Z7606" s="2">
        <v>0</v>
      </c>
      <c r="AA7606" s="2" t="s">
        <v>56</v>
      </c>
      <c r="AB7606" s="2" t="s">
        <v>15734</v>
      </c>
      <c r="AC7606" s="2" t="s">
        <v>15335</v>
      </c>
      <c r="AD7606" s="2" t="s">
        <v>76</v>
      </c>
      <c r="AE7606" s="5">
        <v>71.3</v>
      </c>
      <c r="AF7606" s="2">
        <v>0</v>
      </c>
      <c r="AG7606" s="2" t="s">
        <v>77</v>
      </c>
      <c r="AH7606" s="2">
        <v>7</v>
      </c>
      <c r="AI7606" s="6" t="str">
        <f t="shared" si="354"/>
        <v>35-44</v>
      </c>
      <c r="AJ7606" s="11">
        <f>YEAR(tbl_LoanData[[#This Row],[Application Date]])</f>
        <v>2026</v>
      </c>
      <c r="AK7606" s="11" t="str">
        <f>TEXT(tbl_LoanData[[#This Row],[Application Date]],"MMMM")</f>
        <v>August</v>
      </c>
      <c r="AL7606" s="12">
        <f>DATE(YEAR(tbl_LoanData[[#This Row],[Application Date]]),MONTH(tbl_LoanData[[#This Row],[Application Date]]),1)</f>
        <v>46235</v>
      </c>
      <c r="AM7606" s="14">
        <f ca="1">IF(AND(tbl_LoanData[[#This Row],[Application Date]]&gt;=EOMONTH(TODAY(),-1)+1,tbl_LoanData[[#This Row],[Application Date]]&lt;=TODAY()),tbl_LoanData[[#This Row],[Loan Amount]],0)</f>
        <v>0</v>
      </c>
      <c r="AN7606" s="14">
        <f>tbl_LoanData[[#This Row],[Amount Paid]]-(Q7606-X7606)</f>
        <v>0</v>
      </c>
      <c r="AO7606" s="14">
        <f>IF(tbl_LoanData[[#This Row],[Application Status]]="Approved",1,0)</f>
        <v>1</v>
      </c>
      <c r="AP7606" s="22" t="str">
        <f t="shared" ca="1" si="355"/>
        <v>Previous MTD</v>
      </c>
      <c r="AQ7606" s="22" t="str">
        <f t="shared" ca="1" si="356"/>
        <v>Aug 1–5</v>
      </c>
    </row>
    <row r="7607" spans="1:43" ht="14.4" customHeight="1" x14ac:dyDescent="0.3">
      <c r="A7607" s="2" t="s">
        <v>15598</v>
      </c>
      <c r="B7607" s="2" t="s">
        <v>15599</v>
      </c>
      <c r="C7607" s="2" t="s">
        <v>331</v>
      </c>
      <c r="D7607" s="2" t="s">
        <v>91</v>
      </c>
      <c r="E7607" s="2" t="s">
        <v>232</v>
      </c>
      <c r="F7607" s="2">
        <v>26</v>
      </c>
      <c r="G7607" s="2" t="s">
        <v>83</v>
      </c>
      <c r="H7607" s="2" t="s">
        <v>166</v>
      </c>
      <c r="I7607" s="2" t="s">
        <v>46</v>
      </c>
      <c r="J7607" s="3">
        <v>46252</v>
      </c>
      <c r="K7607" s="3">
        <v>46254</v>
      </c>
      <c r="L7607" s="2" t="s">
        <v>39</v>
      </c>
      <c r="M7607" s="2" t="s">
        <v>127</v>
      </c>
      <c r="N7607" s="2" t="s">
        <v>195</v>
      </c>
      <c r="O7607" s="4">
        <v>1322300</v>
      </c>
      <c r="P7607" s="4">
        <v>203900</v>
      </c>
      <c r="Q7607" s="4">
        <v>1118400</v>
      </c>
      <c r="R7607" s="2">
        <v>60</v>
      </c>
      <c r="S7607" s="5">
        <v>14.77</v>
      </c>
      <c r="T7607" s="4">
        <v>26471.82</v>
      </c>
      <c r="U7607" s="2" t="s">
        <v>73</v>
      </c>
      <c r="V7607" s="2" t="s">
        <v>74</v>
      </c>
      <c r="W7607" s="4">
        <v>0</v>
      </c>
      <c r="X7607" s="4">
        <v>1118400</v>
      </c>
      <c r="Y7607" s="4">
        <v>0</v>
      </c>
      <c r="Z7607" s="2">
        <v>0</v>
      </c>
      <c r="AA7607" s="2" t="s">
        <v>56</v>
      </c>
      <c r="AB7607" s="2" t="s">
        <v>15732</v>
      </c>
      <c r="AC7607" s="2" t="s">
        <v>15373</v>
      </c>
      <c r="AD7607" s="2" t="s">
        <v>76</v>
      </c>
      <c r="AE7607" s="5">
        <v>84.6</v>
      </c>
      <c r="AF7607" s="2">
        <v>0</v>
      </c>
      <c r="AG7607" s="2" t="s">
        <v>77</v>
      </c>
      <c r="AH7607" s="2">
        <v>2</v>
      </c>
      <c r="AI7607" s="6" t="str">
        <f t="shared" si="354"/>
        <v>25-34</v>
      </c>
      <c r="AJ7607" s="11">
        <f>YEAR(tbl_LoanData[[#This Row],[Application Date]])</f>
        <v>2026</v>
      </c>
      <c r="AK7607" s="11" t="str">
        <f>TEXT(tbl_LoanData[[#This Row],[Application Date]],"MMMM")</f>
        <v>August</v>
      </c>
      <c r="AL7607" s="12">
        <f>DATE(YEAR(tbl_LoanData[[#This Row],[Application Date]]),MONTH(tbl_LoanData[[#This Row],[Application Date]]),1)</f>
        <v>46235</v>
      </c>
      <c r="AM7607" s="14">
        <f ca="1">IF(AND(tbl_LoanData[[#This Row],[Application Date]]&gt;=EOMONTH(TODAY(),-1)+1,tbl_LoanData[[#This Row],[Application Date]]&lt;=TODAY()),tbl_LoanData[[#This Row],[Loan Amount]],0)</f>
        <v>0</v>
      </c>
      <c r="AN7607" s="14">
        <f>tbl_LoanData[[#This Row],[Amount Paid]]-(Q7607-X7607)</f>
        <v>0</v>
      </c>
      <c r="AO7607" s="14">
        <f>IF(tbl_LoanData[[#This Row],[Application Status]]="Approved",1,0)</f>
        <v>1</v>
      </c>
      <c r="AP7607" s="22" t="str">
        <f t="shared" ca="1" si="355"/>
        <v>Previous MTD</v>
      </c>
      <c r="AQ7607" s="22" t="str">
        <f t="shared" ca="1" si="356"/>
        <v>Aug 1–5</v>
      </c>
    </row>
    <row r="7608" spans="1:43" ht="14.4" customHeight="1" x14ac:dyDescent="0.3">
      <c r="A7608" s="2" t="s">
        <v>15600</v>
      </c>
      <c r="B7608" s="2" t="s">
        <v>15601</v>
      </c>
      <c r="C7608" s="2" t="s">
        <v>435</v>
      </c>
      <c r="D7608" s="2" t="s">
        <v>182</v>
      </c>
      <c r="E7608" s="2" t="s">
        <v>189</v>
      </c>
      <c r="F7608" s="2">
        <v>27</v>
      </c>
      <c r="G7608" s="2" t="s">
        <v>83</v>
      </c>
      <c r="H7608" s="2" t="s">
        <v>211</v>
      </c>
      <c r="I7608" s="2" t="s">
        <v>50</v>
      </c>
      <c r="J7608" s="3">
        <v>46252</v>
      </c>
      <c r="K7608" s="3"/>
      <c r="L7608" s="2" t="s">
        <v>39</v>
      </c>
      <c r="M7608" s="2" t="s">
        <v>85</v>
      </c>
      <c r="N7608" s="2" t="s">
        <v>178</v>
      </c>
      <c r="O7608" s="4">
        <v>1105700</v>
      </c>
      <c r="P7608" s="4">
        <v>326800</v>
      </c>
      <c r="Q7608" s="4">
        <v>778900</v>
      </c>
      <c r="R7608" s="2">
        <v>24</v>
      </c>
      <c r="S7608" s="5">
        <v>12.16</v>
      </c>
      <c r="T7608" s="4">
        <v>0</v>
      </c>
      <c r="U7608" s="2" t="s">
        <v>113</v>
      </c>
      <c r="V7608" s="2" t="s">
        <v>97</v>
      </c>
      <c r="W7608" s="4">
        <v>0</v>
      </c>
      <c r="X7608" s="4">
        <v>0</v>
      </c>
      <c r="Y7608" s="4">
        <v>0</v>
      </c>
      <c r="Z7608" s="2">
        <v>0</v>
      </c>
      <c r="AA7608" s="2" t="s">
        <v>97</v>
      </c>
      <c r="AB7608" s="2" t="s">
        <v>15737</v>
      </c>
      <c r="AC7608" s="2" t="s">
        <v>15369</v>
      </c>
      <c r="AD7608" s="2" t="s">
        <v>76</v>
      </c>
      <c r="AE7608" s="5">
        <v>70.400000000000006</v>
      </c>
      <c r="AF7608" s="2">
        <v>0</v>
      </c>
      <c r="AG7608" s="2" t="s">
        <v>97</v>
      </c>
      <c r="AH7608" s="2"/>
      <c r="AI7608" s="6" t="str">
        <f t="shared" si="354"/>
        <v>25-34</v>
      </c>
      <c r="AJ7608" s="11">
        <f>YEAR(tbl_LoanData[[#This Row],[Application Date]])</f>
        <v>2026</v>
      </c>
      <c r="AK7608" s="11" t="str">
        <f>TEXT(tbl_LoanData[[#This Row],[Application Date]],"MMMM")</f>
        <v>August</v>
      </c>
      <c r="AL7608" s="12">
        <f>DATE(YEAR(tbl_LoanData[[#This Row],[Application Date]]),MONTH(tbl_LoanData[[#This Row],[Application Date]]),1)</f>
        <v>46235</v>
      </c>
      <c r="AM7608" s="14">
        <f ca="1">IF(AND(tbl_LoanData[[#This Row],[Application Date]]&gt;=EOMONTH(TODAY(),-1)+1,tbl_LoanData[[#This Row],[Application Date]]&lt;=TODAY()),tbl_LoanData[[#This Row],[Loan Amount]],0)</f>
        <v>0</v>
      </c>
      <c r="AN7608" s="14">
        <f>tbl_LoanData[[#This Row],[Amount Paid]]-(Q7608-X7608)</f>
        <v>-778900</v>
      </c>
      <c r="AO7608" s="14">
        <f>IF(tbl_LoanData[[#This Row],[Application Status]]="Approved",1,0)</f>
        <v>0</v>
      </c>
      <c r="AP7608" s="22" t="str">
        <f t="shared" ca="1" si="355"/>
        <v>Previous MTD</v>
      </c>
      <c r="AQ7608" s="22" t="str">
        <f t="shared" ca="1" si="356"/>
        <v>Aug 1–5</v>
      </c>
    </row>
    <row r="7609" spans="1:43" ht="14.4" customHeight="1" x14ac:dyDescent="0.3">
      <c r="A7609" s="2" t="s">
        <v>15602</v>
      </c>
      <c r="B7609" s="2" t="s">
        <v>15603</v>
      </c>
      <c r="C7609" s="2" t="s">
        <v>393</v>
      </c>
      <c r="D7609" s="2" t="s">
        <v>67</v>
      </c>
      <c r="E7609" s="2" t="s">
        <v>101</v>
      </c>
      <c r="F7609" s="2">
        <v>39</v>
      </c>
      <c r="G7609" s="2" t="s">
        <v>83</v>
      </c>
      <c r="H7609" s="2" t="s">
        <v>136</v>
      </c>
      <c r="I7609" s="2" t="s">
        <v>49</v>
      </c>
      <c r="J7609" s="3">
        <v>46258</v>
      </c>
      <c r="K7609" s="3">
        <v>46259</v>
      </c>
      <c r="L7609" s="2" t="s">
        <v>38</v>
      </c>
      <c r="M7609" s="2" t="s">
        <v>85</v>
      </c>
      <c r="N7609" s="2" t="s">
        <v>314</v>
      </c>
      <c r="O7609" s="4">
        <v>1481600</v>
      </c>
      <c r="P7609" s="4">
        <v>400100</v>
      </c>
      <c r="Q7609" s="4">
        <v>1081500</v>
      </c>
      <c r="R7609" s="2">
        <v>12</v>
      </c>
      <c r="S7609" s="5">
        <v>16.72</v>
      </c>
      <c r="T7609" s="4">
        <v>98494.29</v>
      </c>
      <c r="U7609" s="2" t="s">
        <v>73</v>
      </c>
      <c r="V7609" s="2" t="s">
        <v>74</v>
      </c>
      <c r="W7609" s="4">
        <v>0</v>
      </c>
      <c r="X7609" s="4">
        <v>1081500</v>
      </c>
      <c r="Y7609" s="4">
        <v>0</v>
      </c>
      <c r="Z7609" s="2">
        <v>0</v>
      </c>
      <c r="AA7609" s="2" t="s">
        <v>56</v>
      </c>
      <c r="AB7609" s="2" t="s">
        <v>15741</v>
      </c>
      <c r="AC7609" s="2" t="s">
        <v>15347</v>
      </c>
      <c r="AD7609" s="2" t="s">
        <v>76</v>
      </c>
      <c r="AE7609" s="5">
        <v>73</v>
      </c>
      <c r="AF7609" s="2">
        <v>0</v>
      </c>
      <c r="AG7609" s="2" t="s">
        <v>77</v>
      </c>
      <c r="AH7609" s="2">
        <v>1</v>
      </c>
      <c r="AI7609" s="6" t="str">
        <f t="shared" si="354"/>
        <v>35-44</v>
      </c>
      <c r="AJ7609" s="11">
        <f>YEAR(tbl_LoanData[[#This Row],[Application Date]])</f>
        <v>2026</v>
      </c>
      <c r="AK7609" s="11" t="str">
        <f>TEXT(tbl_LoanData[[#This Row],[Application Date]],"MMMM")</f>
        <v>August</v>
      </c>
      <c r="AL7609" s="12">
        <f>DATE(YEAR(tbl_LoanData[[#This Row],[Application Date]]),MONTH(tbl_LoanData[[#This Row],[Application Date]]),1)</f>
        <v>46235</v>
      </c>
      <c r="AM7609" s="14">
        <f ca="1">IF(AND(tbl_LoanData[[#This Row],[Application Date]]&gt;=EOMONTH(TODAY(),-1)+1,tbl_LoanData[[#This Row],[Application Date]]&lt;=TODAY()),tbl_LoanData[[#This Row],[Loan Amount]],0)</f>
        <v>0</v>
      </c>
      <c r="AN7609" s="14">
        <f>tbl_LoanData[[#This Row],[Amount Paid]]-(Q7609-X7609)</f>
        <v>0</v>
      </c>
      <c r="AO7609" s="14">
        <f>IF(tbl_LoanData[[#This Row],[Application Status]]="Approved",1,0)</f>
        <v>1</v>
      </c>
      <c r="AP7609" s="22" t="str">
        <f t="shared" ca="1" si="355"/>
        <v>Previous MTD</v>
      </c>
      <c r="AQ7609" s="22" t="str">
        <f t="shared" ca="1" si="356"/>
        <v>Aug 1–5</v>
      </c>
    </row>
    <row r="7610" spans="1:43" ht="14.4" customHeight="1" x14ac:dyDescent="0.3">
      <c r="A7610" s="2" t="s">
        <v>15604</v>
      </c>
      <c r="B7610" s="2" t="s">
        <v>15605</v>
      </c>
      <c r="C7610" s="2" t="s">
        <v>15383</v>
      </c>
      <c r="D7610" s="2" t="s">
        <v>91</v>
      </c>
      <c r="E7610" s="2" t="s">
        <v>402</v>
      </c>
      <c r="F7610" s="2">
        <v>40</v>
      </c>
      <c r="G7610" s="2" t="s">
        <v>69</v>
      </c>
      <c r="H7610" s="2" t="s">
        <v>516</v>
      </c>
      <c r="I7610" s="2" t="s">
        <v>53</v>
      </c>
      <c r="J7610" s="3">
        <v>46255</v>
      </c>
      <c r="K7610" s="3">
        <v>46257</v>
      </c>
      <c r="L7610" s="2" t="s">
        <v>38</v>
      </c>
      <c r="M7610" s="2" t="s">
        <v>144</v>
      </c>
      <c r="N7610" s="2" t="s">
        <v>382</v>
      </c>
      <c r="O7610" s="4">
        <v>1408900</v>
      </c>
      <c r="P7610" s="4">
        <v>294000</v>
      </c>
      <c r="Q7610" s="4">
        <v>1114900</v>
      </c>
      <c r="R7610" s="2">
        <v>48</v>
      </c>
      <c r="S7610" s="5">
        <v>16.5</v>
      </c>
      <c r="T7610" s="4">
        <v>31882.81</v>
      </c>
      <c r="U7610" s="2" t="s">
        <v>73</v>
      </c>
      <c r="V7610" s="2" t="s">
        <v>74</v>
      </c>
      <c r="W7610" s="4">
        <v>0</v>
      </c>
      <c r="X7610" s="4">
        <v>1114900</v>
      </c>
      <c r="Y7610" s="4">
        <v>0</v>
      </c>
      <c r="Z7610" s="2">
        <v>25</v>
      </c>
      <c r="AA7610" s="2" t="s">
        <v>57</v>
      </c>
      <c r="AB7610" s="2" t="s">
        <v>15734</v>
      </c>
      <c r="AC7610" s="2" t="s">
        <v>15369</v>
      </c>
      <c r="AD7610" s="2" t="s">
        <v>76</v>
      </c>
      <c r="AE7610" s="5">
        <v>79.099999999999994</v>
      </c>
      <c r="AF7610" s="2">
        <v>1</v>
      </c>
      <c r="AG7610" s="2" t="s">
        <v>15718</v>
      </c>
      <c r="AH7610" s="2">
        <v>2</v>
      </c>
      <c r="AI7610" s="6" t="str">
        <f t="shared" si="354"/>
        <v>35-44</v>
      </c>
      <c r="AJ7610" s="11">
        <f>YEAR(tbl_LoanData[[#This Row],[Application Date]])</f>
        <v>2026</v>
      </c>
      <c r="AK7610" s="11" t="str">
        <f>TEXT(tbl_LoanData[[#This Row],[Application Date]],"MMMM")</f>
        <v>August</v>
      </c>
      <c r="AL7610" s="12">
        <f>DATE(YEAR(tbl_LoanData[[#This Row],[Application Date]]),MONTH(tbl_LoanData[[#This Row],[Application Date]]),1)</f>
        <v>46235</v>
      </c>
      <c r="AM7610" s="14">
        <f ca="1">IF(AND(tbl_LoanData[[#This Row],[Application Date]]&gt;=EOMONTH(TODAY(),-1)+1,tbl_LoanData[[#This Row],[Application Date]]&lt;=TODAY()),tbl_LoanData[[#This Row],[Loan Amount]],0)</f>
        <v>0</v>
      </c>
      <c r="AN7610" s="14">
        <f>tbl_LoanData[[#This Row],[Amount Paid]]-(Q7610-X7610)</f>
        <v>0</v>
      </c>
      <c r="AO7610" s="14">
        <f>IF(tbl_LoanData[[#This Row],[Application Status]]="Approved",1,0)</f>
        <v>1</v>
      </c>
      <c r="AP7610" s="22" t="str">
        <f t="shared" ca="1" si="355"/>
        <v>Previous MTD</v>
      </c>
      <c r="AQ7610" s="22" t="str">
        <f t="shared" ca="1" si="356"/>
        <v>Aug 1–5</v>
      </c>
    </row>
    <row r="7611" spans="1:43" ht="14.4" customHeight="1" x14ac:dyDescent="0.3">
      <c r="A7611" s="2" t="s">
        <v>15606</v>
      </c>
      <c r="B7611" s="2" t="s">
        <v>15607</v>
      </c>
      <c r="C7611" s="2" t="s">
        <v>712</v>
      </c>
      <c r="D7611" s="2" t="s">
        <v>209</v>
      </c>
      <c r="E7611" s="2" t="s">
        <v>92</v>
      </c>
      <c r="F7611" s="2">
        <v>37</v>
      </c>
      <c r="G7611" s="2" t="s">
        <v>83</v>
      </c>
      <c r="H7611" s="2" t="s">
        <v>136</v>
      </c>
      <c r="I7611" s="2" t="s">
        <v>49</v>
      </c>
      <c r="J7611" s="3">
        <v>46259</v>
      </c>
      <c r="K7611" s="3"/>
      <c r="L7611" s="2" t="s">
        <v>37</v>
      </c>
      <c r="M7611" s="2" t="s">
        <v>104</v>
      </c>
      <c r="N7611" s="2" t="s">
        <v>192</v>
      </c>
      <c r="O7611" s="4">
        <v>132500</v>
      </c>
      <c r="P7611" s="4">
        <v>18400</v>
      </c>
      <c r="Q7611" s="4">
        <v>114100</v>
      </c>
      <c r="R7611" s="2">
        <v>60</v>
      </c>
      <c r="S7611" s="5">
        <v>16.21</v>
      </c>
      <c r="T7611" s="4">
        <v>0</v>
      </c>
      <c r="U7611" s="2" t="s">
        <v>96</v>
      </c>
      <c r="V7611" s="2" t="s">
        <v>97</v>
      </c>
      <c r="W7611" s="4">
        <v>0</v>
      </c>
      <c r="X7611" s="4">
        <v>0</v>
      </c>
      <c r="Y7611" s="4">
        <v>0</v>
      </c>
      <c r="Z7611" s="2">
        <v>0</v>
      </c>
      <c r="AA7611" s="2" t="s">
        <v>97</v>
      </c>
      <c r="AB7611" s="2" t="s">
        <v>15735</v>
      </c>
      <c r="AC7611" s="2" t="s">
        <v>15336</v>
      </c>
      <c r="AD7611" s="2" t="s">
        <v>76</v>
      </c>
      <c r="AE7611" s="5">
        <v>86.1</v>
      </c>
      <c r="AF7611" s="2">
        <v>0</v>
      </c>
      <c r="AG7611" s="2" t="s">
        <v>97</v>
      </c>
      <c r="AH7611" s="2"/>
      <c r="AI7611" s="6" t="str">
        <f t="shared" si="354"/>
        <v>35-44</v>
      </c>
      <c r="AJ7611" s="11">
        <f>YEAR(tbl_LoanData[[#This Row],[Application Date]])</f>
        <v>2026</v>
      </c>
      <c r="AK7611" s="11" t="str">
        <f>TEXT(tbl_LoanData[[#This Row],[Application Date]],"MMMM")</f>
        <v>August</v>
      </c>
      <c r="AL7611" s="12">
        <f>DATE(YEAR(tbl_LoanData[[#This Row],[Application Date]]),MONTH(tbl_LoanData[[#This Row],[Application Date]]),1)</f>
        <v>46235</v>
      </c>
      <c r="AM7611" s="14">
        <f ca="1">IF(AND(tbl_LoanData[[#This Row],[Application Date]]&gt;=EOMONTH(TODAY(),-1)+1,tbl_LoanData[[#This Row],[Application Date]]&lt;=TODAY()),tbl_LoanData[[#This Row],[Loan Amount]],0)</f>
        <v>0</v>
      </c>
      <c r="AN7611" s="14">
        <f>tbl_LoanData[[#This Row],[Amount Paid]]-(Q7611-X7611)</f>
        <v>-114100</v>
      </c>
      <c r="AO7611" s="14">
        <f>IF(tbl_LoanData[[#This Row],[Application Status]]="Approved",1,0)</f>
        <v>0</v>
      </c>
      <c r="AP7611" s="22" t="str">
        <f t="shared" ca="1" si="355"/>
        <v>Previous MTD</v>
      </c>
      <c r="AQ7611" s="22" t="str">
        <f t="shared" ca="1" si="356"/>
        <v>Aug 1–5</v>
      </c>
    </row>
    <row r="7612" spans="1:43" ht="14.4" customHeight="1" x14ac:dyDescent="0.3">
      <c r="A7612" s="2" t="s">
        <v>15608</v>
      </c>
      <c r="B7612" s="2" t="s">
        <v>15609</v>
      </c>
      <c r="C7612" s="2" t="s">
        <v>15358</v>
      </c>
      <c r="D7612" s="2" t="s">
        <v>134</v>
      </c>
      <c r="E7612" s="2" t="s">
        <v>161</v>
      </c>
      <c r="F7612" s="2">
        <v>29</v>
      </c>
      <c r="G7612" s="2" t="s">
        <v>83</v>
      </c>
      <c r="H7612" s="2" t="s">
        <v>211</v>
      </c>
      <c r="I7612" s="2" t="s">
        <v>50</v>
      </c>
      <c r="J7612" s="3">
        <v>46249</v>
      </c>
      <c r="K7612" s="3">
        <v>46252</v>
      </c>
      <c r="L7612" s="2" t="s">
        <v>38</v>
      </c>
      <c r="M7612" s="2" t="s">
        <v>85</v>
      </c>
      <c r="N7612" s="2" t="s">
        <v>314</v>
      </c>
      <c r="O7612" s="4">
        <v>1345200</v>
      </c>
      <c r="P7612" s="4">
        <v>337300</v>
      </c>
      <c r="Q7612" s="4">
        <v>1007900</v>
      </c>
      <c r="R7612" s="2">
        <v>36</v>
      </c>
      <c r="S7612" s="5">
        <v>11.22</v>
      </c>
      <c r="T7612" s="4">
        <v>33102.46</v>
      </c>
      <c r="U7612" s="2" t="s">
        <v>73</v>
      </c>
      <c r="V7612" s="2" t="s">
        <v>74</v>
      </c>
      <c r="W7612" s="4">
        <v>0</v>
      </c>
      <c r="X7612" s="4">
        <v>1007900</v>
      </c>
      <c r="Y7612" s="4">
        <v>0</v>
      </c>
      <c r="Z7612" s="2">
        <v>0</v>
      </c>
      <c r="AA7612" s="2" t="s">
        <v>56</v>
      </c>
      <c r="AB7612" s="2" t="s">
        <v>15738</v>
      </c>
      <c r="AC7612" s="2" t="s">
        <v>15338</v>
      </c>
      <c r="AD7612" s="2" t="s">
        <v>76</v>
      </c>
      <c r="AE7612" s="5">
        <v>74.900000000000006</v>
      </c>
      <c r="AF7612" s="2">
        <v>0</v>
      </c>
      <c r="AG7612" s="2" t="s">
        <v>77</v>
      </c>
      <c r="AH7612" s="2">
        <v>3</v>
      </c>
      <c r="AI7612" s="6" t="str">
        <f t="shared" si="354"/>
        <v>25-34</v>
      </c>
      <c r="AJ7612" s="11">
        <f>YEAR(tbl_LoanData[[#This Row],[Application Date]])</f>
        <v>2026</v>
      </c>
      <c r="AK7612" s="11" t="str">
        <f>TEXT(tbl_LoanData[[#This Row],[Application Date]],"MMMM")</f>
        <v>August</v>
      </c>
      <c r="AL7612" s="12">
        <f>DATE(YEAR(tbl_LoanData[[#This Row],[Application Date]]),MONTH(tbl_LoanData[[#This Row],[Application Date]]),1)</f>
        <v>46235</v>
      </c>
      <c r="AM7612" s="14">
        <f ca="1">IF(AND(tbl_LoanData[[#This Row],[Application Date]]&gt;=EOMONTH(TODAY(),-1)+1,tbl_LoanData[[#This Row],[Application Date]]&lt;=TODAY()),tbl_LoanData[[#This Row],[Loan Amount]],0)</f>
        <v>0</v>
      </c>
      <c r="AN7612" s="14">
        <f>tbl_LoanData[[#This Row],[Amount Paid]]-(Q7612-X7612)</f>
        <v>0</v>
      </c>
      <c r="AO7612" s="14">
        <f>IF(tbl_LoanData[[#This Row],[Application Status]]="Approved",1,0)</f>
        <v>1</v>
      </c>
      <c r="AP7612" s="22" t="str">
        <f t="shared" ca="1" si="355"/>
        <v>Previous MTD</v>
      </c>
      <c r="AQ7612" s="22" t="str">
        <f t="shared" ca="1" si="356"/>
        <v>Aug 1–5</v>
      </c>
    </row>
    <row r="7613" spans="1:43" ht="14.4" customHeight="1" x14ac:dyDescent="0.3">
      <c r="A7613" s="2" t="s">
        <v>15610</v>
      </c>
      <c r="B7613" s="2" t="s">
        <v>15611</v>
      </c>
      <c r="C7613" s="2" t="s">
        <v>15367</v>
      </c>
      <c r="D7613" s="2" t="s">
        <v>134</v>
      </c>
      <c r="E7613" s="2" t="s">
        <v>118</v>
      </c>
      <c r="F7613" s="2">
        <v>40</v>
      </c>
      <c r="G7613" s="2" t="s">
        <v>83</v>
      </c>
      <c r="H7613" s="2" t="s">
        <v>156</v>
      </c>
      <c r="I7613" s="2" t="s">
        <v>45</v>
      </c>
      <c r="J7613" s="3">
        <v>46244</v>
      </c>
      <c r="K7613" s="3">
        <v>46249</v>
      </c>
      <c r="L7613" s="2" t="s">
        <v>39</v>
      </c>
      <c r="M7613" s="2" t="s">
        <v>94</v>
      </c>
      <c r="N7613" s="2" t="s">
        <v>365</v>
      </c>
      <c r="O7613" s="4">
        <v>1802600</v>
      </c>
      <c r="P7613" s="4">
        <v>312800</v>
      </c>
      <c r="Q7613" s="4">
        <v>1489800</v>
      </c>
      <c r="R7613" s="2">
        <v>24</v>
      </c>
      <c r="S7613" s="5">
        <v>10.47</v>
      </c>
      <c r="T7613" s="4">
        <v>69070.34</v>
      </c>
      <c r="U7613" s="2" t="s">
        <v>73</v>
      </c>
      <c r="V7613" s="2" t="s">
        <v>74</v>
      </c>
      <c r="W7613" s="4">
        <v>0</v>
      </c>
      <c r="X7613" s="4">
        <v>1489800</v>
      </c>
      <c r="Y7613" s="4">
        <v>0</v>
      </c>
      <c r="Z7613" s="2">
        <v>0</v>
      </c>
      <c r="AA7613" s="2" t="s">
        <v>56</v>
      </c>
      <c r="AB7613" s="2" t="s">
        <v>15741</v>
      </c>
      <c r="AC7613" s="2" t="s">
        <v>15369</v>
      </c>
      <c r="AD7613" s="2" t="s">
        <v>76</v>
      </c>
      <c r="AE7613" s="5">
        <v>82.6</v>
      </c>
      <c r="AF7613" s="2">
        <v>0</v>
      </c>
      <c r="AG7613" s="2" t="s">
        <v>77</v>
      </c>
      <c r="AH7613" s="2">
        <v>5</v>
      </c>
      <c r="AI7613" s="6" t="str">
        <f t="shared" si="354"/>
        <v>35-44</v>
      </c>
      <c r="AJ7613" s="11">
        <f>YEAR(tbl_LoanData[[#This Row],[Application Date]])</f>
        <v>2026</v>
      </c>
      <c r="AK7613" s="11" t="str">
        <f>TEXT(tbl_LoanData[[#This Row],[Application Date]],"MMMM")</f>
        <v>August</v>
      </c>
      <c r="AL7613" s="12">
        <f>DATE(YEAR(tbl_LoanData[[#This Row],[Application Date]]),MONTH(tbl_LoanData[[#This Row],[Application Date]]),1)</f>
        <v>46235</v>
      </c>
      <c r="AM7613" s="14">
        <f ca="1">IF(AND(tbl_LoanData[[#This Row],[Application Date]]&gt;=EOMONTH(TODAY(),-1)+1,tbl_LoanData[[#This Row],[Application Date]]&lt;=TODAY()),tbl_LoanData[[#This Row],[Loan Amount]],0)</f>
        <v>0</v>
      </c>
      <c r="AN7613" s="14">
        <f>tbl_LoanData[[#This Row],[Amount Paid]]-(Q7613-X7613)</f>
        <v>0</v>
      </c>
      <c r="AO7613" s="14">
        <f>IF(tbl_LoanData[[#This Row],[Application Status]]="Approved",1,0)</f>
        <v>1</v>
      </c>
      <c r="AP7613" s="22" t="str">
        <f t="shared" ca="1" si="355"/>
        <v>Previous MTD</v>
      </c>
      <c r="AQ7613" s="22" t="str">
        <f t="shared" ca="1" si="356"/>
        <v>Aug 1–5</v>
      </c>
    </row>
    <row r="7614" spans="1:43" ht="14.4" customHeight="1" x14ac:dyDescent="0.3">
      <c r="A7614" s="2" t="s">
        <v>15612</v>
      </c>
      <c r="B7614" s="2" t="s">
        <v>15613</v>
      </c>
      <c r="C7614" s="2" t="s">
        <v>310</v>
      </c>
      <c r="D7614" s="2" t="s">
        <v>82</v>
      </c>
      <c r="E7614" s="2" t="s">
        <v>165</v>
      </c>
      <c r="F7614" s="2">
        <v>34</v>
      </c>
      <c r="G7614" s="2" t="s">
        <v>69</v>
      </c>
      <c r="H7614" s="2" t="s">
        <v>265</v>
      </c>
      <c r="I7614" s="2" t="s">
        <v>44</v>
      </c>
      <c r="J7614" s="3">
        <v>46246</v>
      </c>
      <c r="K7614" s="3"/>
      <c r="L7614" s="2" t="s">
        <v>39</v>
      </c>
      <c r="M7614" s="2" t="s">
        <v>85</v>
      </c>
      <c r="N7614" s="2" t="s">
        <v>373</v>
      </c>
      <c r="O7614" s="4">
        <v>1681000</v>
      </c>
      <c r="P7614" s="4">
        <v>194400</v>
      </c>
      <c r="Q7614" s="4">
        <v>1486600</v>
      </c>
      <c r="R7614" s="2">
        <v>60</v>
      </c>
      <c r="S7614" s="5">
        <v>9.51</v>
      </c>
      <c r="T7614" s="4">
        <v>0</v>
      </c>
      <c r="U7614" s="2" t="s">
        <v>96</v>
      </c>
      <c r="V7614" s="2" t="s">
        <v>97</v>
      </c>
      <c r="W7614" s="4">
        <v>0</v>
      </c>
      <c r="X7614" s="4">
        <v>0</v>
      </c>
      <c r="Y7614" s="4">
        <v>0</v>
      </c>
      <c r="Z7614" s="2">
        <v>0</v>
      </c>
      <c r="AA7614" s="2" t="s">
        <v>97</v>
      </c>
      <c r="AB7614" s="2" t="s">
        <v>15734</v>
      </c>
      <c r="AC7614" s="2" t="s">
        <v>15339</v>
      </c>
      <c r="AD7614" s="2" t="s">
        <v>76</v>
      </c>
      <c r="AE7614" s="5">
        <v>88.4</v>
      </c>
      <c r="AF7614" s="2">
        <v>0</v>
      </c>
      <c r="AG7614" s="2" t="s">
        <v>97</v>
      </c>
      <c r="AH7614" s="2"/>
      <c r="AI7614" s="6" t="str">
        <f t="shared" si="354"/>
        <v>25-34</v>
      </c>
      <c r="AJ7614" s="11">
        <f>YEAR(tbl_LoanData[[#This Row],[Application Date]])</f>
        <v>2026</v>
      </c>
      <c r="AK7614" s="11" t="str">
        <f>TEXT(tbl_LoanData[[#This Row],[Application Date]],"MMMM")</f>
        <v>August</v>
      </c>
      <c r="AL7614" s="12">
        <f>DATE(YEAR(tbl_LoanData[[#This Row],[Application Date]]),MONTH(tbl_LoanData[[#This Row],[Application Date]]),1)</f>
        <v>46235</v>
      </c>
      <c r="AM7614" s="14">
        <f ca="1">IF(AND(tbl_LoanData[[#This Row],[Application Date]]&gt;=EOMONTH(TODAY(),-1)+1,tbl_LoanData[[#This Row],[Application Date]]&lt;=TODAY()),tbl_LoanData[[#This Row],[Loan Amount]],0)</f>
        <v>0</v>
      </c>
      <c r="AN7614" s="14">
        <f>tbl_LoanData[[#This Row],[Amount Paid]]-(Q7614-X7614)</f>
        <v>-1486600</v>
      </c>
      <c r="AO7614" s="14">
        <f>IF(tbl_LoanData[[#This Row],[Application Status]]="Approved",1,0)</f>
        <v>0</v>
      </c>
      <c r="AP7614" s="22" t="str">
        <f t="shared" ca="1" si="355"/>
        <v>Previous MTD</v>
      </c>
      <c r="AQ7614" s="22" t="str">
        <f t="shared" ca="1" si="356"/>
        <v>Aug 1–5</v>
      </c>
    </row>
    <row r="7615" spans="1:43" ht="14.4" customHeight="1" x14ac:dyDescent="0.3">
      <c r="A7615" s="2" t="s">
        <v>15614</v>
      </c>
      <c r="B7615" s="2" t="s">
        <v>15615</v>
      </c>
      <c r="C7615" s="2" t="s">
        <v>231</v>
      </c>
      <c r="D7615" s="2" t="s">
        <v>161</v>
      </c>
      <c r="E7615" s="2" t="s">
        <v>15349</v>
      </c>
      <c r="F7615" s="2">
        <v>54</v>
      </c>
      <c r="G7615" s="2" t="s">
        <v>83</v>
      </c>
      <c r="H7615" s="2" t="s">
        <v>93</v>
      </c>
      <c r="I7615" s="2" t="s">
        <v>50</v>
      </c>
      <c r="J7615" s="3">
        <v>46249</v>
      </c>
      <c r="K7615" s="3">
        <v>46253</v>
      </c>
      <c r="L7615" s="2" t="s">
        <v>39</v>
      </c>
      <c r="M7615" s="2" t="s">
        <v>127</v>
      </c>
      <c r="N7615" s="2" t="s">
        <v>195</v>
      </c>
      <c r="O7615" s="4">
        <v>2088800</v>
      </c>
      <c r="P7615" s="4">
        <v>546700</v>
      </c>
      <c r="Q7615" s="4">
        <v>1542100</v>
      </c>
      <c r="R7615" s="2">
        <v>48</v>
      </c>
      <c r="S7615" s="5">
        <v>9.69</v>
      </c>
      <c r="T7615" s="4">
        <v>38882.46</v>
      </c>
      <c r="U7615" s="2" t="s">
        <v>73</v>
      </c>
      <c r="V7615" s="2" t="s">
        <v>74</v>
      </c>
      <c r="W7615" s="4">
        <v>0</v>
      </c>
      <c r="X7615" s="4">
        <v>1542100</v>
      </c>
      <c r="Y7615" s="4">
        <v>0</v>
      </c>
      <c r="Z7615" s="2">
        <v>0</v>
      </c>
      <c r="AA7615" s="2" t="s">
        <v>56</v>
      </c>
      <c r="AB7615" s="2" t="s">
        <v>15732</v>
      </c>
      <c r="AC7615" s="2" t="s">
        <v>15347</v>
      </c>
      <c r="AD7615" s="2" t="s">
        <v>76</v>
      </c>
      <c r="AE7615" s="5">
        <v>73.8</v>
      </c>
      <c r="AF7615" s="2">
        <v>0</v>
      </c>
      <c r="AG7615" s="2" t="s">
        <v>77</v>
      </c>
      <c r="AH7615" s="2">
        <v>4</v>
      </c>
      <c r="AI7615" s="6" t="str">
        <f t="shared" si="354"/>
        <v>45-54</v>
      </c>
      <c r="AJ7615" s="11">
        <f>YEAR(tbl_LoanData[[#This Row],[Application Date]])</f>
        <v>2026</v>
      </c>
      <c r="AK7615" s="11" t="str">
        <f>TEXT(tbl_LoanData[[#This Row],[Application Date]],"MMMM")</f>
        <v>August</v>
      </c>
      <c r="AL7615" s="12">
        <f>DATE(YEAR(tbl_LoanData[[#This Row],[Application Date]]),MONTH(tbl_LoanData[[#This Row],[Application Date]]),1)</f>
        <v>46235</v>
      </c>
      <c r="AM7615" s="14">
        <f ca="1">IF(AND(tbl_LoanData[[#This Row],[Application Date]]&gt;=EOMONTH(TODAY(),-1)+1,tbl_LoanData[[#This Row],[Application Date]]&lt;=TODAY()),tbl_LoanData[[#This Row],[Loan Amount]],0)</f>
        <v>0</v>
      </c>
      <c r="AN7615" s="14">
        <f>tbl_LoanData[[#This Row],[Amount Paid]]-(Q7615-X7615)</f>
        <v>0</v>
      </c>
      <c r="AO7615" s="14">
        <f>IF(tbl_LoanData[[#This Row],[Application Status]]="Approved",1,0)</f>
        <v>1</v>
      </c>
      <c r="AP7615" s="22" t="str">
        <f t="shared" ca="1" si="355"/>
        <v>Previous MTD</v>
      </c>
      <c r="AQ7615" s="22" t="str">
        <f t="shared" ca="1" si="356"/>
        <v>Aug 1–5</v>
      </c>
    </row>
    <row r="7616" spans="1:43" ht="14.4" customHeight="1" x14ac:dyDescent="0.3">
      <c r="A7616" s="2" t="s">
        <v>15616</v>
      </c>
      <c r="B7616" s="2" t="s">
        <v>15617</v>
      </c>
      <c r="C7616" s="2" t="s">
        <v>15343</v>
      </c>
      <c r="D7616" s="2" t="s">
        <v>189</v>
      </c>
      <c r="E7616" s="2" t="s">
        <v>176</v>
      </c>
      <c r="F7616" s="2">
        <v>37</v>
      </c>
      <c r="G7616" s="2" t="s">
        <v>69</v>
      </c>
      <c r="H7616" s="2" t="s">
        <v>265</v>
      </c>
      <c r="I7616" s="2" t="s">
        <v>44</v>
      </c>
      <c r="J7616" s="3">
        <v>46257</v>
      </c>
      <c r="K7616" s="3">
        <v>46259</v>
      </c>
      <c r="L7616" s="2" t="s">
        <v>39</v>
      </c>
      <c r="M7616" s="2" t="s">
        <v>85</v>
      </c>
      <c r="N7616" s="2" t="s">
        <v>178</v>
      </c>
      <c r="O7616" s="4">
        <v>1566100</v>
      </c>
      <c r="P7616" s="4">
        <v>176600</v>
      </c>
      <c r="Q7616" s="4">
        <v>1389500</v>
      </c>
      <c r="R7616" s="2">
        <v>12</v>
      </c>
      <c r="S7616" s="5">
        <v>16.91</v>
      </c>
      <c r="T7616" s="4">
        <v>126669.66</v>
      </c>
      <c r="U7616" s="2" t="s">
        <v>73</v>
      </c>
      <c r="V7616" s="2" t="s">
        <v>74</v>
      </c>
      <c r="W7616" s="4">
        <v>0</v>
      </c>
      <c r="X7616" s="4">
        <v>1389500</v>
      </c>
      <c r="Y7616" s="4">
        <v>0</v>
      </c>
      <c r="Z7616" s="2">
        <v>0</v>
      </c>
      <c r="AA7616" s="2" t="s">
        <v>56</v>
      </c>
      <c r="AB7616" s="2" t="s">
        <v>15737</v>
      </c>
      <c r="AC7616" s="2" t="s">
        <v>15347</v>
      </c>
      <c r="AD7616" s="2" t="s">
        <v>76</v>
      </c>
      <c r="AE7616" s="5">
        <v>88.7</v>
      </c>
      <c r="AF7616" s="2">
        <v>0</v>
      </c>
      <c r="AG7616" s="2" t="s">
        <v>77</v>
      </c>
      <c r="AH7616" s="2">
        <v>2</v>
      </c>
      <c r="AI7616" s="6" t="str">
        <f t="shared" si="354"/>
        <v>35-44</v>
      </c>
      <c r="AJ7616" s="11">
        <f>YEAR(tbl_LoanData[[#This Row],[Application Date]])</f>
        <v>2026</v>
      </c>
      <c r="AK7616" s="11" t="str">
        <f>TEXT(tbl_LoanData[[#This Row],[Application Date]],"MMMM")</f>
        <v>August</v>
      </c>
      <c r="AL7616" s="12">
        <f>DATE(YEAR(tbl_LoanData[[#This Row],[Application Date]]),MONTH(tbl_LoanData[[#This Row],[Application Date]]),1)</f>
        <v>46235</v>
      </c>
      <c r="AM7616" s="14">
        <f ca="1">IF(AND(tbl_LoanData[[#This Row],[Application Date]]&gt;=EOMONTH(TODAY(),-1)+1,tbl_LoanData[[#This Row],[Application Date]]&lt;=TODAY()),tbl_LoanData[[#This Row],[Loan Amount]],0)</f>
        <v>0</v>
      </c>
      <c r="AN7616" s="14">
        <f>tbl_LoanData[[#This Row],[Amount Paid]]-(Q7616-X7616)</f>
        <v>0</v>
      </c>
      <c r="AO7616" s="14">
        <f>IF(tbl_LoanData[[#This Row],[Application Status]]="Approved",1,0)</f>
        <v>1</v>
      </c>
      <c r="AP7616" s="22" t="str">
        <f t="shared" ca="1" si="355"/>
        <v>Previous MTD</v>
      </c>
      <c r="AQ7616" s="22" t="str">
        <f t="shared" ca="1" si="356"/>
        <v>Aug 1–5</v>
      </c>
    </row>
    <row r="7617" spans="1:43" ht="14.4" customHeight="1" x14ac:dyDescent="0.3">
      <c r="A7617" s="2" t="s">
        <v>15618</v>
      </c>
      <c r="B7617" s="2" t="s">
        <v>15619</v>
      </c>
      <c r="C7617" s="2" t="s">
        <v>393</v>
      </c>
      <c r="D7617" s="2" t="s">
        <v>101</v>
      </c>
      <c r="E7617" s="2" t="s">
        <v>81</v>
      </c>
      <c r="F7617" s="2">
        <v>45</v>
      </c>
      <c r="G7617" s="2" t="s">
        <v>83</v>
      </c>
      <c r="H7617" s="2" t="s">
        <v>15376</v>
      </c>
      <c r="I7617" s="2" t="s">
        <v>50</v>
      </c>
      <c r="J7617" s="3">
        <v>46252</v>
      </c>
      <c r="K7617" s="3">
        <v>46256</v>
      </c>
      <c r="L7617" s="2" t="s">
        <v>37</v>
      </c>
      <c r="M7617" s="2" t="s">
        <v>260</v>
      </c>
      <c r="N7617" s="2" t="s">
        <v>457</v>
      </c>
      <c r="O7617" s="4">
        <v>83000</v>
      </c>
      <c r="P7617" s="4">
        <v>14800</v>
      </c>
      <c r="Q7617" s="4">
        <v>68200</v>
      </c>
      <c r="R7617" s="2">
        <v>24</v>
      </c>
      <c r="S7617" s="5">
        <v>15.05</v>
      </c>
      <c r="T7617" s="4">
        <v>3308.41</v>
      </c>
      <c r="U7617" s="2" t="s">
        <v>73</v>
      </c>
      <c r="V7617" s="2" t="s">
        <v>74</v>
      </c>
      <c r="W7617" s="4">
        <v>0</v>
      </c>
      <c r="X7617" s="4">
        <v>68200</v>
      </c>
      <c r="Y7617" s="4">
        <v>0</v>
      </c>
      <c r="Z7617" s="2">
        <v>0</v>
      </c>
      <c r="AA7617" s="2" t="s">
        <v>56</v>
      </c>
      <c r="AB7617" s="2" t="s">
        <v>15738</v>
      </c>
      <c r="AC7617" s="2" t="s">
        <v>15347</v>
      </c>
      <c r="AD7617" s="2" t="s">
        <v>76</v>
      </c>
      <c r="AE7617" s="5">
        <v>82.2</v>
      </c>
      <c r="AF7617" s="2">
        <v>0</v>
      </c>
      <c r="AG7617" s="2" t="s">
        <v>77</v>
      </c>
      <c r="AH7617" s="2">
        <v>4</v>
      </c>
      <c r="AI7617" s="6" t="str">
        <f t="shared" si="354"/>
        <v>45-54</v>
      </c>
      <c r="AJ7617" s="11">
        <f>YEAR(tbl_LoanData[[#This Row],[Application Date]])</f>
        <v>2026</v>
      </c>
      <c r="AK7617" s="11" t="str">
        <f>TEXT(tbl_LoanData[[#This Row],[Application Date]],"MMMM")</f>
        <v>August</v>
      </c>
      <c r="AL7617" s="12">
        <f>DATE(YEAR(tbl_LoanData[[#This Row],[Application Date]]),MONTH(tbl_LoanData[[#This Row],[Application Date]]),1)</f>
        <v>46235</v>
      </c>
      <c r="AM7617" s="14">
        <f ca="1">IF(AND(tbl_LoanData[[#This Row],[Application Date]]&gt;=EOMONTH(TODAY(),-1)+1,tbl_LoanData[[#This Row],[Application Date]]&lt;=TODAY()),tbl_LoanData[[#This Row],[Loan Amount]],0)</f>
        <v>0</v>
      </c>
      <c r="AN7617" s="14">
        <f>tbl_LoanData[[#This Row],[Amount Paid]]-(Q7617-X7617)</f>
        <v>0</v>
      </c>
      <c r="AO7617" s="14">
        <f>IF(tbl_LoanData[[#This Row],[Application Status]]="Approved",1,0)</f>
        <v>1</v>
      </c>
      <c r="AP7617" s="22" t="str">
        <f t="shared" ca="1" si="355"/>
        <v>Previous MTD</v>
      </c>
      <c r="AQ7617" s="22" t="str">
        <f t="shared" ca="1" si="356"/>
        <v>Aug 1–5</v>
      </c>
    </row>
    <row r="7618" spans="1:43" ht="14.4" customHeight="1" x14ac:dyDescent="0.3">
      <c r="A7618" s="2" t="s">
        <v>15620</v>
      </c>
      <c r="B7618" s="2" t="s">
        <v>15621</v>
      </c>
      <c r="C7618" s="2" t="s">
        <v>15362</v>
      </c>
      <c r="D7618" s="2" t="s">
        <v>176</v>
      </c>
      <c r="E7618" s="2" t="s">
        <v>465</v>
      </c>
      <c r="F7618" s="2">
        <v>35</v>
      </c>
      <c r="G7618" s="2" t="s">
        <v>69</v>
      </c>
      <c r="H7618" s="2" t="s">
        <v>156</v>
      </c>
      <c r="I7618" s="2" t="s">
        <v>45</v>
      </c>
      <c r="J7618" s="3">
        <v>46258</v>
      </c>
      <c r="K7618" s="3">
        <v>46259</v>
      </c>
      <c r="L7618" s="2" t="s">
        <v>37</v>
      </c>
      <c r="M7618" s="2" t="s">
        <v>104</v>
      </c>
      <c r="N7618" s="2" t="s">
        <v>286</v>
      </c>
      <c r="O7618" s="4">
        <v>173100</v>
      </c>
      <c r="P7618" s="4">
        <v>43800</v>
      </c>
      <c r="Q7618" s="4">
        <v>129300</v>
      </c>
      <c r="R7618" s="2">
        <v>12</v>
      </c>
      <c r="S7618" s="5">
        <v>15.79</v>
      </c>
      <c r="T7618" s="4">
        <v>11718.65</v>
      </c>
      <c r="U7618" s="2" t="s">
        <v>73</v>
      </c>
      <c r="V7618" s="2" t="s">
        <v>74</v>
      </c>
      <c r="W7618" s="4">
        <v>0</v>
      </c>
      <c r="X7618" s="4">
        <v>129300</v>
      </c>
      <c r="Y7618" s="4">
        <v>0</v>
      </c>
      <c r="Z7618" s="2">
        <v>0</v>
      </c>
      <c r="AA7618" s="2" t="s">
        <v>56</v>
      </c>
      <c r="AB7618" s="2" t="s">
        <v>15738</v>
      </c>
      <c r="AC7618" s="2" t="s">
        <v>15339</v>
      </c>
      <c r="AD7618" s="2" t="s">
        <v>76</v>
      </c>
      <c r="AE7618" s="5">
        <v>74.7</v>
      </c>
      <c r="AF7618" s="2">
        <v>0</v>
      </c>
      <c r="AG7618" s="2" t="s">
        <v>77</v>
      </c>
      <c r="AH7618" s="2">
        <v>1</v>
      </c>
      <c r="AI7618" s="6" t="str">
        <f t="shared" ref="AI7618:AI7666" si="357">IF(F7618&lt;25,"18-24",IF(F7618&lt;35,"25-34",IF(F7618&lt;45,"35-44",IF(F7618&lt;55,"45-54",IF(F7618&lt;65,"55-64","65+")))))</f>
        <v>35-44</v>
      </c>
      <c r="AJ7618" s="11">
        <f>YEAR(tbl_LoanData[[#This Row],[Application Date]])</f>
        <v>2026</v>
      </c>
      <c r="AK7618" s="11" t="str">
        <f>TEXT(tbl_LoanData[[#This Row],[Application Date]],"MMMM")</f>
        <v>August</v>
      </c>
      <c r="AL7618" s="12">
        <f>DATE(YEAR(tbl_LoanData[[#This Row],[Application Date]]),MONTH(tbl_LoanData[[#This Row],[Application Date]]),1)</f>
        <v>46235</v>
      </c>
      <c r="AM7618" s="14">
        <f ca="1">IF(AND(tbl_LoanData[[#This Row],[Application Date]]&gt;=EOMONTH(TODAY(),-1)+1,tbl_LoanData[[#This Row],[Application Date]]&lt;=TODAY()),tbl_LoanData[[#This Row],[Loan Amount]],0)</f>
        <v>0</v>
      </c>
      <c r="AN7618" s="14">
        <f>tbl_LoanData[[#This Row],[Amount Paid]]-(Q7618-X7618)</f>
        <v>0</v>
      </c>
      <c r="AO7618" s="14">
        <f>IF(tbl_LoanData[[#This Row],[Application Status]]="Approved",1,0)</f>
        <v>1</v>
      </c>
      <c r="AP7618" s="22" t="str">
        <f t="shared" ref="AP7618:AP7666" ca="1" si="358">IF(AND(J7618&gt;=DATE(YEAR(TODAY()),MONTH(TODAY()),1),J7618&lt;=TODAY()),"Current MTD",IF(AND(J7618&gt;=EOMONTH(TODAY(),-2)+1,J7618&lt;=EOMONTH(TODAY(),-1)),"Previous MTD",""))</f>
        <v>Previous MTD</v>
      </c>
      <c r="AQ7618" s="22" t="str">
        <f t="shared" ref="AQ7618:AQ7666" ca="1" si="359">IF(AND(J7618&gt;=DATE(YEAR(TODAY()),MONTH(TODAY()),1),J7618&lt;=TODAY()),TEXT(DATE(YEAR(TODAY()),MONTH(TODAY()),1),"mmm d")&amp;"–"&amp;DAY(TODAY()),IF(AND(J7618&gt;=EOMONTH(TODAY(),-2)+1,J7618&lt;=EOMONTH(TODAY(),-1)),""&amp;TEXT(EOMONTH(TODAY(),-2)+1,"mmm d")&amp;"–"&amp;DAY(TODAY()),""))</f>
        <v>Aug 1–5</v>
      </c>
    </row>
    <row r="7619" spans="1:43" ht="14.4" customHeight="1" x14ac:dyDescent="0.3">
      <c r="A7619" s="2" t="s">
        <v>15622</v>
      </c>
      <c r="B7619" s="2" t="s">
        <v>15623</v>
      </c>
      <c r="C7619" s="2" t="s">
        <v>109</v>
      </c>
      <c r="D7619" s="2" t="s">
        <v>150</v>
      </c>
      <c r="E7619" s="2" t="s">
        <v>125</v>
      </c>
      <c r="F7619" s="2">
        <v>24</v>
      </c>
      <c r="G7619" s="2" t="s">
        <v>83</v>
      </c>
      <c r="H7619" s="2" t="s">
        <v>543</v>
      </c>
      <c r="I7619" s="2" t="s">
        <v>45</v>
      </c>
      <c r="J7619" s="3">
        <v>46259</v>
      </c>
      <c r="K7619" s="3"/>
      <c r="L7619" s="2" t="s">
        <v>37</v>
      </c>
      <c r="M7619" s="2" t="s">
        <v>199</v>
      </c>
      <c r="N7619" s="2" t="s">
        <v>15355</v>
      </c>
      <c r="O7619" s="4">
        <v>129400</v>
      </c>
      <c r="P7619" s="4">
        <v>35300</v>
      </c>
      <c r="Q7619" s="4">
        <v>94100</v>
      </c>
      <c r="R7619" s="2">
        <v>12</v>
      </c>
      <c r="S7619" s="5">
        <v>9.76</v>
      </c>
      <c r="T7619" s="4">
        <v>0</v>
      </c>
      <c r="U7619" s="2" t="s">
        <v>113</v>
      </c>
      <c r="V7619" s="2" t="s">
        <v>97</v>
      </c>
      <c r="W7619" s="4">
        <v>0</v>
      </c>
      <c r="X7619" s="4">
        <v>0</v>
      </c>
      <c r="Y7619" s="4">
        <v>0</v>
      </c>
      <c r="Z7619" s="2">
        <v>0</v>
      </c>
      <c r="AA7619" s="2" t="s">
        <v>97</v>
      </c>
      <c r="AB7619" s="2" t="s">
        <v>15740</v>
      </c>
      <c r="AC7619" s="2" t="s">
        <v>15373</v>
      </c>
      <c r="AD7619" s="2" t="s">
        <v>76</v>
      </c>
      <c r="AE7619" s="5">
        <v>72.7</v>
      </c>
      <c r="AF7619" s="2">
        <v>0</v>
      </c>
      <c r="AG7619" s="2" t="s">
        <v>97</v>
      </c>
      <c r="AH7619" s="2"/>
      <c r="AI7619" s="6" t="str">
        <f t="shared" si="357"/>
        <v>18-24</v>
      </c>
      <c r="AJ7619" s="11">
        <f>YEAR(tbl_LoanData[[#This Row],[Application Date]])</f>
        <v>2026</v>
      </c>
      <c r="AK7619" s="11" t="str">
        <f>TEXT(tbl_LoanData[[#This Row],[Application Date]],"MMMM")</f>
        <v>August</v>
      </c>
      <c r="AL7619" s="12">
        <f>DATE(YEAR(tbl_LoanData[[#This Row],[Application Date]]),MONTH(tbl_LoanData[[#This Row],[Application Date]]),1)</f>
        <v>46235</v>
      </c>
      <c r="AM7619" s="14">
        <f ca="1">IF(AND(tbl_LoanData[[#This Row],[Application Date]]&gt;=EOMONTH(TODAY(),-1)+1,tbl_LoanData[[#This Row],[Application Date]]&lt;=TODAY()),tbl_LoanData[[#This Row],[Loan Amount]],0)</f>
        <v>0</v>
      </c>
      <c r="AN7619" s="14">
        <f>tbl_LoanData[[#This Row],[Amount Paid]]-(Q7619-X7619)</f>
        <v>-94100</v>
      </c>
      <c r="AO7619" s="14">
        <f>IF(tbl_LoanData[[#This Row],[Application Status]]="Approved",1,0)</f>
        <v>0</v>
      </c>
      <c r="AP7619" s="22" t="str">
        <f t="shared" ca="1" si="358"/>
        <v>Previous MTD</v>
      </c>
      <c r="AQ7619" s="22" t="str">
        <f t="shared" ca="1" si="359"/>
        <v>Aug 1–5</v>
      </c>
    </row>
    <row r="7620" spans="1:43" ht="14.4" customHeight="1" x14ac:dyDescent="0.3">
      <c r="A7620" s="2" t="s">
        <v>15624</v>
      </c>
      <c r="B7620" s="2" t="s">
        <v>15625</v>
      </c>
      <c r="C7620" s="2" t="s">
        <v>15382</v>
      </c>
      <c r="D7620" s="2" t="s">
        <v>150</v>
      </c>
      <c r="E7620" s="2" t="s">
        <v>540</v>
      </c>
      <c r="F7620" s="2">
        <v>41</v>
      </c>
      <c r="G7620" s="2" t="s">
        <v>69</v>
      </c>
      <c r="H7620" s="2" t="s">
        <v>172</v>
      </c>
      <c r="I7620" s="2" t="s">
        <v>45</v>
      </c>
      <c r="J7620" s="3">
        <v>46236</v>
      </c>
      <c r="K7620" s="3"/>
      <c r="L7620" s="2" t="s">
        <v>38</v>
      </c>
      <c r="M7620" s="2" t="s">
        <v>127</v>
      </c>
      <c r="N7620" s="2" t="s">
        <v>128</v>
      </c>
      <c r="O7620" s="4">
        <v>1270500</v>
      </c>
      <c r="P7620" s="4">
        <v>268500</v>
      </c>
      <c r="Q7620" s="4">
        <v>1002000</v>
      </c>
      <c r="R7620" s="2">
        <v>60</v>
      </c>
      <c r="S7620" s="5">
        <v>16.420000000000002</v>
      </c>
      <c r="T7620" s="4">
        <v>0</v>
      </c>
      <c r="U7620" s="2" t="s">
        <v>113</v>
      </c>
      <c r="V7620" s="2" t="s">
        <v>97</v>
      </c>
      <c r="W7620" s="4">
        <v>0</v>
      </c>
      <c r="X7620" s="4">
        <v>0</v>
      </c>
      <c r="Y7620" s="4">
        <v>0</v>
      </c>
      <c r="Z7620" s="2">
        <v>0</v>
      </c>
      <c r="AA7620" s="2" t="s">
        <v>97</v>
      </c>
      <c r="AB7620" s="2" t="s">
        <v>15735</v>
      </c>
      <c r="AC7620" s="2" t="s">
        <v>15336</v>
      </c>
      <c r="AD7620" s="2" t="s">
        <v>76</v>
      </c>
      <c r="AE7620" s="5">
        <v>78.900000000000006</v>
      </c>
      <c r="AF7620" s="2">
        <v>0</v>
      </c>
      <c r="AG7620" s="2" t="s">
        <v>97</v>
      </c>
      <c r="AH7620" s="2"/>
      <c r="AI7620" s="6" t="str">
        <f t="shared" si="357"/>
        <v>35-44</v>
      </c>
      <c r="AJ7620" s="11">
        <f>YEAR(tbl_LoanData[[#This Row],[Application Date]])</f>
        <v>2026</v>
      </c>
      <c r="AK7620" s="11" t="str">
        <f>TEXT(tbl_LoanData[[#This Row],[Application Date]],"MMMM")</f>
        <v>August</v>
      </c>
      <c r="AL7620" s="12">
        <f>DATE(YEAR(tbl_LoanData[[#This Row],[Application Date]]),MONTH(tbl_LoanData[[#This Row],[Application Date]]),1)</f>
        <v>46235</v>
      </c>
      <c r="AM7620" s="14">
        <f ca="1">IF(AND(tbl_LoanData[[#This Row],[Application Date]]&gt;=EOMONTH(TODAY(),-1)+1,tbl_LoanData[[#This Row],[Application Date]]&lt;=TODAY()),tbl_LoanData[[#This Row],[Loan Amount]],0)</f>
        <v>0</v>
      </c>
      <c r="AN7620" s="14">
        <f>tbl_LoanData[[#This Row],[Amount Paid]]-(Q7620-X7620)</f>
        <v>-1002000</v>
      </c>
      <c r="AO7620" s="14">
        <f>IF(tbl_LoanData[[#This Row],[Application Status]]="Approved",1,0)</f>
        <v>0</v>
      </c>
      <c r="AP7620" s="22" t="str">
        <f t="shared" ca="1" si="358"/>
        <v>Previous MTD</v>
      </c>
      <c r="AQ7620" s="22" t="str">
        <f t="shared" ca="1" si="359"/>
        <v>Aug 1–5</v>
      </c>
    </row>
    <row r="7621" spans="1:43" ht="14.4" customHeight="1" x14ac:dyDescent="0.3">
      <c r="A7621" s="2" t="s">
        <v>15626</v>
      </c>
      <c r="B7621" s="2" t="s">
        <v>15627</v>
      </c>
      <c r="C7621" s="2" t="s">
        <v>338</v>
      </c>
      <c r="D7621" s="2" t="s">
        <v>176</v>
      </c>
      <c r="E7621" s="2" t="s">
        <v>165</v>
      </c>
      <c r="F7621" s="2">
        <v>54</v>
      </c>
      <c r="G7621" s="2" t="s">
        <v>83</v>
      </c>
      <c r="H7621" s="2" t="s">
        <v>15350</v>
      </c>
      <c r="I7621" s="2" t="s">
        <v>46</v>
      </c>
      <c r="J7621" s="3">
        <v>46259</v>
      </c>
      <c r="K7621" s="3">
        <v>46259</v>
      </c>
      <c r="L7621" s="2" t="s">
        <v>37</v>
      </c>
      <c r="M7621" s="2" t="s">
        <v>260</v>
      </c>
      <c r="N7621" s="2" t="s">
        <v>457</v>
      </c>
      <c r="O7621" s="4">
        <v>111400</v>
      </c>
      <c r="P7621" s="4">
        <v>23100</v>
      </c>
      <c r="Q7621" s="4">
        <v>88300</v>
      </c>
      <c r="R7621" s="2">
        <v>24</v>
      </c>
      <c r="S7621" s="5">
        <v>16.14</v>
      </c>
      <c r="T7621" s="4">
        <v>4329.3500000000004</v>
      </c>
      <c r="U7621" s="2" t="s">
        <v>73</v>
      </c>
      <c r="V7621" s="2" t="s">
        <v>74</v>
      </c>
      <c r="W7621" s="4">
        <v>0</v>
      </c>
      <c r="X7621" s="4">
        <v>88300</v>
      </c>
      <c r="Y7621" s="4">
        <v>0</v>
      </c>
      <c r="Z7621" s="2">
        <v>0</v>
      </c>
      <c r="AA7621" s="2" t="s">
        <v>56</v>
      </c>
      <c r="AB7621" s="2" t="s">
        <v>15741</v>
      </c>
      <c r="AC7621" s="2" t="s">
        <v>15369</v>
      </c>
      <c r="AD7621" s="2" t="s">
        <v>76</v>
      </c>
      <c r="AE7621" s="5">
        <v>79.3</v>
      </c>
      <c r="AF7621" s="2">
        <v>0</v>
      </c>
      <c r="AG7621" s="2" t="s">
        <v>77</v>
      </c>
      <c r="AH7621" s="2">
        <v>0</v>
      </c>
      <c r="AI7621" s="6" t="str">
        <f t="shared" si="357"/>
        <v>45-54</v>
      </c>
      <c r="AJ7621" s="11">
        <f>YEAR(tbl_LoanData[[#This Row],[Application Date]])</f>
        <v>2026</v>
      </c>
      <c r="AK7621" s="11" t="str">
        <f>TEXT(tbl_LoanData[[#This Row],[Application Date]],"MMMM")</f>
        <v>August</v>
      </c>
      <c r="AL7621" s="12">
        <f>DATE(YEAR(tbl_LoanData[[#This Row],[Application Date]]),MONTH(tbl_LoanData[[#This Row],[Application Date]]),1)</f>
        <v>46235</v>
      </c>
      <c r="AM7621" s="14">
        <f ca="1">IF(AND(tbl_LoanData[[#This Row],[Application Date]]&gt;=EOMONTH(TODAY(),-1)+1,tbl_LoanData[[#This Row],[Application Date]]&lt;=TODAY()),tbl_LoanData[[#This Row],[Loan Amount]],0)</f>
        <v>0</v>
      </c>
      <c r="AN7621" s="14">
        <f>tbl_LoanData[[#This Row],[Amount Paid]]-(Q7621-X7621)</f>
        <v>0</v>
      </c>
      <c r="AO7621" s="14">
        <f>IF(tbl_LoanData[[#This Row],[Application Status]]="Approved",1,0)</f>
        <v>1</v>
      </c>
      <c r="AP7621" s="22" t="str">
        <f t="shared" ca="1" si="358"/>
        <v>Previous MTD</v>
      </c>
      <c r="AQ7621" s="22" t="str">
        <f t="shared" ca="1" si="359"/>
        <v>Aug 1–5</v>
      </c>
    </row>
    <row r="7622" spans="1:43" ht="14.4" customHeight="1" x14ac:dyDescent="0.3">
      <c r="A7622" s="2" t="s">
        <v>15628</v>
      </c>
      <c r="B7622" s="2" t="s">
        <v>15629</v>
      </c>
      <c r="C7622" s="2" t="s">
        <v>15362</v>
      </c>
      <c r="D7622" s="2" t="s">
        <v>268</v>
      </c>
      <c r="E7622" s="2" t="s">
        <v>182</v>
      </c>
      <c r="F7622" s="2">
        <v>45</v>
      </c>
      <c r="G7622" s="2" t="s">
        <v>69</v>
      </c>
      <c r="H7622" s="2" t="s">
        <v>172</v>
      </c>
      <c r="I7622" s="2" t="s">
        <v>45</v>
      </c>
      <c r="J7622" s="3">
        <v>46237</v>
      </c>
      <c r="K7622" s="3">
        <v>46244</v>
      </c>
      <c r="L7622" s="2" t="s">
        <v>37</v>
      </c>
      <c r="M7622" s="2" t="s">
        <v>94</v>
      </c>
      <c r="N7622" s="2" t="s">
        <v>488</v>
      </c>
      <c r="O7622" s="4">
        <v>163200</v>
      </c>
      <c r="P7622" s="4">
        <v>33800</v>
      </c>
      <c r="Q7622" s="4">
        <v>129400</v>
      </c>
      <c r="R7622" s="2">
        <v>24</v>
      </c>
      <c r="S7622" s="5">
        <v>8.9600000000000009</v>
      </c>
      <c r="T7622" s="4">
        <v>5909.23</v>
      </c>
      <c r="U7622" s="2" t="s">
        <v>73</v>
      </c>
      <c r="V7622" s="2" t="s">
        <v>74</v>
      </c>
      <c r="W7622" s="4">
        <v>0</v>
      </c>
      <c r="X7622" s="4">
        <v>129400</v>
      </c>
      <c r="Y7622" s="4">
        <v>0</v>
      </c>
      <c r="Z7622" s="2">
        <v>0</v>
      </c>
      <c r="AA7622" s="2" t="s">
        <v>56</v>
      </c>
      <c r="AB7622" s="2" t="s">
        <v>15732</v>
      </c>
      <c r="AC7622" s="2" t="s">
        <v>15345</v>
      </c>
      <c r="AD7622" s="2" t="s">
        <v>76</v>
      </c>
      <c r="AE7622" s="5">
        <v>79.3</v>
      </c>
      <c r="AF7622" s="2">
        <v>0</v>
      </c>
      <c r="AG7622" s="2" t="s">
        <v>77</v>
      </c>
      <c r="AH7622" s="2">
        <v>7</v>
      </c>
      <c r="AI7622" s="6" t="str">
        <f t="shared" si="357"/>
        <v>45-54</v>
      </c>
      <c r="AJ7622" s="11">
        <f>YEAR(tbl_LoanData[[#This Row],[Application Date]])</f>
        <v>2026</v>
      </c>
      <c r="AK7622" s="11" t="str">
        <f>TEXT(tbl_LoanData[[#This Row],[Application Date]],"MMMM")</f>
        <v>August</v>
      </c>
      <c r="AL7622" s="12">
        <f>DATE(YEAR(tbl_LoanData[[#This Row],[Application Date]]),MONTH(tbl_LoanData[[#This Row],[Application Date]]),1)</f>
        <v>46235</v>
      </c>
      <c r="AM7622" s="14">
        <f ca="1">IF(AND(tbl_LoanData[[#This Row],[Application Date]]&gt;=EOMONTH(TODAY(),-1)+1,tbl_LoanData[[#This Row],[Application Date]]&lt;=TODAY()),tbl_LoanData[[#This Row],[Loan Amount]],0)</f>
        <v>0</v>
      </c>
      <c r="AN7622" s="14">
        <f>tbl_LoanData[[#This Row],[Amount Paid]]-(Q7622-X7622)</f>
        <v>0</v>
      </c>
      <c r="AO7622" s="14">
        <f>IF(tbl_LoanData[[#This Row],[Application Status]]="Approved",1,0)</f>
        <v>1</v>
      </c>
      <c r="AP7622" s="22" t="str">
        <f t="shared" ca="1" si="358"/>
        <v>Previous MTD</v>
      </c>
      <c r="AQ7622" s="22" t="str">
        <f t="shared" ca="1" si="359"/>
        <v>Aug 1–5</v>
      </c>
    </row>
    <row r="7623" spans="1:43" ht="14.4" customHeight="1" x14ac:dyDescent="0.3">
      <c r="A7623" s="2" t="s">
        <v>15630</v>
      </c>
      <c r="B7623" s="2" t="s">
        <v>15631</v>
      </c>
      <c r="C7623" s="2" t="s">
        <v>15375</v>
      </c>
      <c r="D7623" s="2" t="s">
        <v>68</v>
      </c>
      <c r="E7623" s="2" t="s">
        <v>15349</v>
      </c>
      <c r="F7623" s="2">
        <v>42</v>
      </c>
      <c r="G7623" s="2" t="s">
        <v>83</v>
      </c>
      <c r="H7623" s="2" t="s">
        <v>398</v>
      </c>
      <c r="I7623" s="2" t="s">
        <v>46</v>
      </c>
      <c r="J7623" s="3">
        <v>46259</v>
      </c>
      <c r="K7623" s="3">
        <v>46259</v>
      </c>
      <c r="L7623" s="2" t="s">
        <v>37</v>
      </c>
      <c r="M7623" s="2" t="s">
        <v>260</v>
      </c>
      <c r="N7623" s="2" t="s">
        <v>15384</v>
      </c>
      <c r="O7623" s="4">
        <v>152200</v>
      </c>
      <c r="P7623" s="4">
        <v>29800</v>
      </c>
      <c r="Q7623" s="4">
        <v>122400</v>
      </c>
      <c r="R7623" s="2">
        <v>24</v>
      </c>
      <c r="S7623" s="5">
        <v>14.76</v>
      </c>
      <c r="T7623" s="4">
        <v>5920.82</v>
      </c>
      <c r="U7623" s="2" t="s">
        <v>73</v>
      </c>
      <c r="V7623" s="2" t="s">
        <v>74</v>
      </c>
      <c r="W7623" s="4">
        <v>0</v>
      </c>
      <c r="X7623" s="4">
        <v>122400</v>
      </c>
      <c r="Y7623" s="4">
        <v>0</v>
      </c>
      <c r="Z7623" s="2">
        <v>0</v>
      </c>
      <c r="AA7623" s="2" t="s">
        <v>56</v>
      </c>
      <c r="AB7623" s="2" t="s">
        <v>15735</v>
      </c>
      <c r="AC7623" s="2" t="s">
        <v>15339</v>
      </c>
      <c r="AD7623" s="2" t="s">
        <v>76</v>
      </c>
      <c r="AE7623" s="5">
        <v>80.400000000000006</v>
      </c>
      <c r="AF7623" s="2">
        <v>0</v>
      </c>
      <c r="AG7623" s="2" t="s">
        <v>77</v>
      </c>
      <c r="AH7623" s="2">
        <v>0</v>
      </c>
      <c r="AI7623" s="6" t="str">
        <f t="shared" si="357"/>
        <v>35-44</v>
      </c>
      <c r="AJ7623" s="11">
        <f>YEAR(tbl_LoanData[[#This Row],[Application Date]])</f>
        <v>2026</v>
      </c>
      <c r="AK7623" s="11" t="str">
        <f>TEXT(tbl_LoanData[[#This Row],[Application Date]],"MMMM")</f>
        <v>August</v>
      </c>
      <c r="AL7623" s="12">
        <f>DATE(YEAR(tbl_LoanData[[#This Row],[Application Date]]),MONTH(tbl_LoanData[[#This Row],[Application Date]]),1)</f>
        <v>46235</v>
      </c>
      <c r="AM7623" s="14">
        <f ca="1">IF(AND(tbl_LoanData[[#This Row],[Application Date]]&gt;=EOMONTH(TODAY(),-1)+1,tbl_LoanData[[#This Row],[Application Date]]&lt;=TODAY()),tbl_LoanData[[#This Row],[Loan Amount]],0)</f>
        <v>0</v>
      </c>
      <c r="AN7623" s="14">
        <f>tbl_LoanData[[#This Row],[Amount Paid]]-(Q7623-X7623)</f>
        <v>0</v>
      </c>
      <c r="AO7623" s="14">
        <f>IF(tbl_LoanData[[#This Row],[Application Status]]="Approved",1,0)</f>
        <v>1</v>
      </c>
      <c r="AP7623" s="22" t="str">
        <f t="shared" ca="1" si="358"/>
        <v>Previous MTD</v>
      </c>
      <c r="AQ7623" s="22" t="str">
        <f t="shared" ca="1" si="359"/>
        <v>Aug 1–5</v>
      </c>
    </row>
    <row r="7624" spans="1:43" ht="14.4" customHeight="1" x14ac:dyDescent="0.3">
      <c r="A7624" s="2" t="s">
        <v>15632</v>
      </c>
      <c r="B7624" s="2" t="s">
        <v>15633</v>
      </c>
      <c r="C7624" s="2" t="s">
        <v>521</v>
      </c>
      <c r="D7624" s="2" t="s">
        <v>82</v>
      </c>
      <c r="E7624" s="2" t="s">
        <v>92</v>
      </c>
      <c r="F7624" s="2">
        <v>43</v>
      </c>
      <c r="G7624" s="2" t="s">
        <v>69</v>
      </c>
      <c r="H7624" s="2" t="s">
        <v>233</v>
      </c>
      <c r="I7624" s="2" t="s">
        <v>46</v>
      </c>
      <c r="J7624" s="3">
        <v>46258</v>
      </c>
      <c r="K7624" s="3">
        <v>46259</v>
      </c>
      <c r="L7624" s="2" t="s">
        <v>37</v>
      </c>
      <c r="M7624" s="2" t="s">
        <v>199</v>
      </c>
      <c r="N7624" s="2" t="s">
        <v>15355</v>
      </c>
      <c r="O7624" s="4">
        <v>80800</v>
      </c>
      <c r="P7624" s="4">
        <v>15700</v>
      </c>
      <c r="Q7624" s="4">
        <v>65100</v>
      </c>
      <c r="R7624" s="2">
        <v>36</v>
      </c>
      <c r="S7624" s="5">
        <v>16.73</v>
      </c>
      <c r="T7624" s="4">
        <v>2312.25</v>
      </c>
      <c r="U7624" s="2" t="s">
        <v>73</v>
      </c>
      <c r="V7624" s="2" t="s">
        <v>74</v>
      </c>
      <c r="W7624" s="4">
        <v>0</v>
      </c>
      <c r="X7624" s="4">
        <v>65100</v>
      </c>
      <c r="Y7624" s="4">
        <v>0</v>
      </c>
      <c r="Z7624" s="2">
        <v>0</v>
      </c>
      <c r="AA7624" s="2" t="s">
        <v>56</v>
      </c>
      <c r="AB7624" s="2" t="s">
        <v>15735</v>
      </c>
      <c r="AC7624" s="2" t="s">
        <v>15347</v>
      </c>
      <c r="AD7624" s="2" t="s">
        <v>76</v>
      </c>
      <c r="AE7624" s="5">
        <v>80.599999999999994</v>
      </c>
      <c r="AF7624" s="2">
        <v>0</v>
      </c>
      <c r="AG7624" s="2" t="s">
        <v>77</v>
      </c>
      <c r="AH7624" s="2">
        <v>1</v>
      </c>
      <c r="AI7624" s="6" t="str">
        <f t="shared" si="357"/>
        <v>35-44</v>
      </c>
      <c r="AJ7624" s="11">
        <f>YEAR(tbl_LoanData[[#This Row],[Application Date]])</f>
        <v>2026</v>
      </c>
      <c r="AK7624" s="11" t="str">
        <f>TEXT(tbl_LoanData[[#This Row],[Application Date]],"MMMM")</f>
        <v>August</v>
      </c>
      <c r="AL7624" s="12">
        <f>DATE(YEAR(tbl_LoanData[[#This Row],[Application Date]]),MONTH(tbl_LoanData[[#This Row],[Application Date]]),1)</f>
        <v>46235</v>
      </c>
      <c r="AM7624" s="14">
        <f ca="1">IF(AND(tbl_LoanData[[#This Row],[Application Date]]&gt;=EOMONTH(TODAY(),-1)+1,tbl_LoanData[[#This Row],[Application Date]]&lt;=TODAY()),tbl_LoanData[[#This Row],[Loan Amount]],0)</f>
        <v>0</v>
      </c>
      <c r="AN7624" s="14">
        <f>tbl_LoanData[[#This Row],[Amount Paid]]-(Q7624-X7624)</f>
        <v>0</v>
      </c>
      <c r="AO7624" s="14">
        <f>IF(tbl_LoanData[[#This Row],[Application Status]]="Approved",1,0)</f>
        <v>1</v>
      </c>
      <c r="AP7624" s="22" t="str">
        <f t="shared" ca="1" si="358"/>
        <v>Previous MTD</v>
      </c>
      <c r="AQ7624" s="22" t="str">
        <f t="shared" ca="1" si="359"/>
        <v>Aug 1–5</v>
      </c>
    </row>
    <row r="7625" spans="1:43" ht="14.4" customHeight="1" x14ac:dyDescent="0.3">
      <c r="A7625" s="2" t="s">
        <v>15634</v>
      </c>
      <c r="B7625" s="2" t="s">
        <v>15635</v>
      </c>
      <c r="C7625" s="2" t="s">
        <v>599</v>
      </c>
      <c r="D7625" s="2" t="s">
        <v>232</v>
      </c>
      <c r="E7625" s="2" t="s">
        <v>142</v>
      </c>
      <c r="F7625" s="2">
        <v>58</v>
      </c>
      <c r="G7625" s="2" t="s">
        <v>83</v>
      </c>
      <c r="H7625" s="2" t="s">
        <v>15380</v>
      </c>
      <c r="I7625" s="2" t="s">
        <v>53</v>
      </c>
      <c r="J7625" s="3">
        <v>46253</v>
      </c>
      <c r="K7625" s="3"/>
      <c r="L7625" s="2" t="s">
        <v>37</v>
      </c>
      <c r="M7625" s="2" t="s">
        <v>260</v>
      </c>
      <c r="N7625" s="2" t="s">
        <v>457</v>
      </c>
      <c r="O7625" s="4">
        <v>95300</v>
      </c>
      <c r="P7625" s="4">
        <v>25400</v>
      </c>
      <c r="Q7625" s="4">
        <v>69900</v>
      </c>
      <c r="R7625" s="2">
        <v>48</v>
      </c>
      <c r="S7625" s="5">
        <v>13.46</v>
      </c>
      <c r="T7625" s="4">
        <v>0</v>
      </c>
      <c r="U7625" s="2" t="s">
        <v>113</v>
      </c>
      <c r="V7625" s="2" t="s">
        <v>97</v>
      </c>
      <c r="W7625" s="4">
        <v>0</v>
      </c>
      <c r="X7625" s="4">
        <v>0</v>
      </c>
      <c r="Y7625" s="4">
        <v>0</v>
      </c>
      <c r="Z7625" s="2">
        <v>0</v>
      </c>
      <c r="AA7625" s="2" t="s">
        <v>97</v>
      </c>
      <c r="AB7625" s="2" t="s">
        <v>15730</v>
      </c>
      <c r="AC7625" s="2" t="s">
        <v>15338</v>
      </c>
      <c r="AD7625" s="2" t="s">
        <v>76</v>
      </c>
      <c r="AE7625" s="5">
        <v>73.3</v>
      </c>
      <c r="AF7625" s="2">
        <v>0</v>
      </c>
      <c r="AG7625" s="2" t="s">
        <v>97</v>
      </c>
      <c r="AH7625" s="2"/>
      <c r="AI7625" s="6" t="str">
        <f t="shared" si="357"/>
        <v>55-64</v>
      </c>
      <c r="AJ7625" s="11">
        <f>YEAR(tbl_LoanData[[#This Row],[Application Date]])</f>
        <v>2026</v>
      </c>
      <c r="AK7625" s="11" t="str">
        <f>TEXT(tbl_LoanData[[#This Row],[Application Date]],"MMMM")</f>
        <v>August</v>
      </c>
      <c r="AL7625" s="12">
        <f>DATE(YEAR(tbl_LoanData[[#This Row],[Application Date]]),MONTH(tbl_LoanData[[#This Row],[Application Date]]),1)</f>
        <v>46235</v>
      </c>
      <c r="AM7625" s="14">
        <f ca="1">IF(AND(tbl_LoanData[[#This Row],[Application Date]]&gt;=EOMONTH(TODAY(),-1)+1,tbl_LoanData[[#This Row],[Application Date]]&lt;=TODAY()),tbl_LoanData[[#This Row],[Loan Amount]],0)</f>
        <v>0</v>
      </c>
      <c r="AN7625" s="14">
        <f>tbl_LoanData[[#This Row],[Amount Paid]]-(Q7625-X7625)</f>
        <v>-69900</v>
      </c>
      <c r="AO7625" s="14">
        <f>IF(tbl_LoanData[[#This Row],[Application Status]]="Approved",1,0)</f>
        <v>0</v>
      </c>
      <c r="AP7625" s="22" t="str">
        <f t="shared" ca="1" si="358"/>
        <v>Previous MTD</v>
      </c>
      <c r="AQ7625" s="22" t="str">
        <f t="shared" ca="1" si="359"/>
        <v>Aug 1–5</v>
      </c>
    </row>
    <row r="7626" spans="1:43" ht="14.4" customHeight="1" x14ac:dyDescent="0.3">
      <c r="A7626" s="2" t="s">
        <v>15636</v>
      </c>
      <c r="B7626" s="2" t="s">
        <v>15637</v>
      </c>
      <c r="C7626" s="2" t="s">
        <v>521</v>
      </c>
      <c r="D7626" s="2" t="s">
        <v>102</v>
      </c>
      <c r="E7626" s="2" t="s">
        <v>284</v>
      </c>
      <c r="F7626" s="2">
        <v>43</v>
      </c>
      <c r="G7626" s="2" t="s">
        <v>69</v>
      </c>
      <c r="H7626" s="2" t="s">
        <v>15368</v>
      </c>
      <c r="I7626" s="2" t="s">
        <v>45</v>
      </c>
      <c r="J7626" s="3">
        <v>46252</v>
      </c>
      <c r="K7626" s="3"/>
      <c r="L7626" s="2" t="s">
        <v>39</v>
      </c>
      <c r="M7626" s="2" t="s">
        <v>127</v>
      </c>
      <c r="N7626" s="2" t="s">
        <v>195</v>
      </c>
      <c r="O7626" s="4">
        <v>2108600</v>
      </c>
      <c r="P7626" s="4">
        <v>628500</v>
      </c>
      <c r="Q7626" s="4">
        <v>1480100</v>
      </c>
      <c r="R7626" s="2">
        <v>12</v>
      </c>
      <c r="S7626" s="5">
        <v>13.22</v>
      </c>
      <c r="T7626" s="4">
        <v>0</v>
      </c>
      <c r="U7626" s="2" t="s">
        <v>96</v>
      </c>
      <c r="V7626" s="2" t="s">
        <v>97</v>
      </c>
      <c r="W7626" s="4">
        <v>0</v>
      </c>
      <c r="X7626" s="4">
        <v>0</v>
      </c>
      <c r="Y7626" s="4">
        <v>0</v>
      </c>
      <c r="Z7626" s="2">
        <v>0</v>
      </c>
      <c r="AA7626" s="2" t="s">
        <v>97</v>
      </c>
      <c r="AB7626" s="2" t="s">
        <v>15739</v>
      </c>
      <c r="AC7626" s="2" t="s">
        <v>15365</v>
      </c>
      <c r="AD7626" s="2" t="s">
        <v>76</v>
      </c>
      <c r="AE7626" s="5">
        <v>70.2</v>
      </c>
      <c r="AF7626" s="2">
        <v>0</v>
      </c>
      <c r="AG7626" s="2" t="s">
        <v>97</v>
      </c>
      <c r="AH7626" s="2"/>
      <c r="AI7626" s="6" t="str">
        <f t="shared" si="357"/>
        <v>35-44</v>
      </c>
      <c r="AJ7626" s="11">
        <f>YEAR(tbl_LoanData[[#This Row],[Application Date]])</f>
        <v>2026</v>
      </c>
      <c r="AK7626" s="11" t="str">
        <f>TEXT(tbl_LoanData[[#This Row],[Application Date]],"MMMM")</f>
        <v>August</v>
      </c>
      <c r="AL7626" s="12">
        <f>DATE(YEAR(tbl_LoanData[[#This Row],[Application Date]]),MONTH(tbl_LoanData[[#This Row],[Application Date]]),1)</f>
        <v>46235</v>
      </c>
      <c r="AM7626" s="14">
        <f ca="1">IF(AND(tbl_LoanData[[#This Row],[Application Date]]&gt;=EOMONTH(TODAY(),-1)+1,tbl_LoanData[[#This Row],[Application Date]]&lt;=TODAY()),tbl_LoanData[[#This Row],[Loan Amount]],0)</f>
        <v>0</v>
      </c>
      <c r="AN7626" s="14">
        <f>tbl_LoanData[[#This Row],[Amount Paid]]-(Q7626-X7626)</f>
        <v>-1480100</v>
      </c>
      <c r="AO7626" s="14">
        <f>IF(tbl_LoanData[[#This Row],[Application Status]]="Approved",1,0)</f>
        <v>0</v>
      </c>
      <c r="AP7626" s="22" t="str">
        <f t="shared" ca="1" si="358"/>
        <v>Previous MTD</v>
      </c>
      <c r="AQ7626" s="22" t="str">
        <f t="shared" ca="1" si="359"/>
        <v>Aug 1–5</v>
      </c>
    </row>
    <row r="7627" spans="1:43" ht="14.4" customHeight="1" x14ac:dyDescent="0.3">
      <c r="A7627" s="2" t="s">
        <v>15638</v>
      </c>
      <c r="B7627" s="2" t="s">
        <v>15639</v>
      </c>
      <c r="C7627" s="2" t="s">
        <v>15366</v>
      </c>
      <c r="D7627" s="2" t="s">
        <v>204</v>
      </c>
      <c r="E7627" s="2" t="s">
        <v>465</v>
      </c>
      <c r="F7627" s="2">
        <v>61</v>
      </c>
      <c r="G7627" s="2" t="s">
        <v>83</v>
      </c>
      <c r="H7627" s="2" t="s">
        <v>15372</v>
      </c>
      <c r="I7627" s="2" t="s">
        <v>45</v>
      </c>
      <c r="J7627" s="3">
        <v>46246</v>
      </c>
      <c r="K7627" s="3">
        <v>46251</v>
      </c>
      <c r="L7627" s="2" t="s">
        <v>39</v>
      </c>
      <c r="M7627" s="2" t="s">
        <v>85</v>
      </c>
      <c r="N7627" s="2" t="s">
        <v>178</v>
      </c>
      <c r="O7627" s="4">
        <v>1656300</v>
      </c>
      <c r="P7627" s="4">
        <v>185700</v>
      </c>
      <c r="Q7627" s="4">
        <v>1470600</v>
      </c>
      <c r="R7627" s="2">
        <v>60</v>
      </c>
      <c r="S7627" s="5">
        <v>16.71</v>
      </c>
      <c r="T7627" s="4">
        <v>36319.279999999999</v>
      </c>
      <c r="U7627" s="2" t="s">
        <v>73</v>
      </c>
      <c r="V7627" s="2" t="s">
        <v>74</v>
      </c>
      <c r="W7627" s="4">
        <v>0</v>
      </c>
      <c r="X7627" s="4">
        <v>1470600</v>
      </c>
      <c r="Y7627" s="4">
        <v>0</v>
      </c>
      <c r="Z7627" s="2">
        <v>0</v>
      </c>
      <c r="AA7627" s="2" t="s">
        <v>56</v>
      </c>
      <c r="AB7627" s="2" t="s">
        <v>15738</v>
      </c>
      <c r="AC7627" s="2" t="s">
        <v>15347</v>
      </c>
      <c r="AD7627" s="2" t="s">
        <v>76</v>
      </c>
      <c r="AE7627" s="5">
        <v>88.8</v>
      </c>
      <c r="AF7627" s="2">
        <v>0</v>
      </c>
      <c r="AG7627" s="2" t="s">
        <v>77</v>
      </c>
      <c r="AH7627" s="2">
        <v>5</v>
      </c>
      <c r="AI7627" s="6" t="str">
        <f t="shared" si="357"/>
        <v>55-64</v>
      </c>
      <c r="AJ7627" s="11">
        <f>YEAR(tbl_LoanData[[#This Row],[Application Date]])</f>
        <v>2026</v>
      </c>
      <c r="AK7627" s="11" t="str">
        <f>TEXT(tbl_LoanData[[#This Row],[Application Date]],"MMMM")</f>
        <v>August</v>
      </c>
      <c r="AL7627" s="12">
        <f>DATE(YEAR(tbl_LoanData[[#This Row],[Application Date]]),MONTH(tbl_LoanData[[#This Row],[Application Date]]),1)</f>
        <v>46235</v>
      </c>
      <c r="AM7627" s="14">
        <f ca="1">IF(AND(tbl_LoanData[[#This Row],[Application Date]]&gt;=EOMONTH(TODAY(),-1)+1,tbl_LoanData[[#This Row],[Application Date]]&lt;=TODAY()),tbl_LoanData[[#This Row],[Loan Amount]],0)</f>
        <v>0</v>
      </c>
      <c r="AN7627" s="14">
        <f>tbl_LoanData[[#This Row],[Amount Paid]]-(Q7627-X7627)</f>
        <v>0</v>
      </c>
      <c r="AO7627" s="14">
        <f>IF(tbl_LoanData[[#This Row],[Application Status]]="Approved",1,0)</f>
        <v>1</v>
      </c>
      <c r="AP7627" s="22" t="str">
        <f t="shared" ca="1" si="358"/>
        <v>Previous MTD</v>
      </c>
      <c r="AQ7627" s="22" t="str">
        <f t="shared" ca="1" si="359"/>
        <v>Aug 1–5</v>
      </c>
    </row>
    <row r="7628" spans="1:43" ht="14.4" customHeight="1" x14ac:dyDescent="0.3">
      <c r="A7628" s="2" t="s">
        <v>15640</v>
      </c>
      <c r="B7628" s="2" t="s">
        <v>15641</v>
      </c>
      <c r="C7628" s="2" t="s">
        <v>15348</v>
      </c>
      <c r="D7628" s="2" t="s">
        <v>232</v>
      </c>
      <c r="E7628" s="2" t="s">
        <v>142</v>
      </c>
      <c r="F7628" s="2">
        <v>39</v>
      </c>
      <c r="G7628" s="2" t="s">
        <v>83</v>
      </c>
      <c r="H7628" s="2" t="s">
        <v>298</v>
      </c>
      <c r="I7628" s="2" t="s">
        <v>43</v>
      </c>
      <c r="J7628" s="3">
        <v>46251</v>
      </c>
      <c r="K7628" s="3">
        <v>46252</v>
      </c>
      <c r="L7628" s="2" t="s">
        <v>39</v>
      </c>
      <c r="M7628" s="2" t="s">
        <v>71</v>
      </c>
      <c r="N7628" s="2" t="s">
        <v>294</v>
      </c>
      <c r="O7628" s="4">
        <v>2109900</v>
      </c>
      <c r="P7628" s="4">
        <v>273800</v>
      </c>
      <c r="Q7628" s="4">
        <v>1836100</v>
      </c>
      <c r="R7628" s="2">
        <v>24</v>
      </c>
      <c r="S7628" s="5">
        <v>14.08</v>
      </c>
      <c r="T7628" s="4">
        <v>88225.86</v>
      </c>
      <c r="U7628" s="2" t="s">
        <v>73</v>
      </c>
      <c r="V7628" s="2" t="s">
        <v>74</v>
      </c>
      <c r="W7628" s="4">
        <v>0</v>
      </c>
      <c r="X7628" s="4">
        <v>1836100</v>
      </c>
      <c r="Y7628" s="4">
        <v>0</v>
      </c>
      <c r="Z7628" s="2">
        <v>0</v>
      </c>
      <c r="AA7628" s="2" t="s">
        <v>56</v>
      </c>
      <c r="AB7628" s="2" t="s">
        <v>15730</v>
      </c>
      <c r="AC7628" s="2" t="s">
        <v>15338</v>
      </c>
      <c r="AD7628" s="2" t="s">
        <v>76</v>
      </c>
      <c r="AE7628" s="5">
        <v>87</v>
      </c>
      <c r="AF7628" s="2">
        <v>0</v>
      </c>
      <c r="AG7628" s="2" t="s">
        <v>77</v>
      </c>
      <c r="AH7628" s="2">
        <v>1</v>
      </c>
      <c r="AI7628" s="6" t="str">
        <f t="shared" si="357"/>
        <v>35-44</v>
      </c>
      <c r="AJ7628" s="11">
        <f>YEAR(tbl_LoanData[[#This Row],[Application Date]])</f>
        <v>2026</v>
      </c>
      <c r="AK7628" s="11" t="str">
        <f>TEXT(tbl_LoanData[[#This Row],[Application Date]],"MMMM")</f>
        <v>August</v>
      </c>
      <c r="AL7628" s="12">
        <f>DATE(YEAR(tbl_LoanData[[#This Row],[Application Date]]),MONTH(tbl_LoanData[[#This Row],[Application Date]]),1)</f>
        <v>46235</v>
      </c>
      <c r="AM7628" s="14">
        <f ca="1">IF(AND(tbl_LoanData[[#This Row],[Application Date]]&gt;=EOMONTH(TODAY(),-1)+1,tbl_LoanData[[#This Row],[Application Date]]&lt;=TODAY()),tbl_LoanData[[#This Row],[Loan Amount]],0)</f>
        <v>0</v>
      </c>
      <c r="AN7628" s="14">
        <f>tbl_LoanData[[#This Row],[Amount Paid]]-(Q7628-X7628)</f>
        <v>0</v>
      </c>
      <c r="AO7628" s="14">
        <f>IF(tbl_LoanData[[#This Row],[Application Status]]="Approved",1,0)</f>
        <v>1</v>
      </c>
      <c r="AP7628" s="22" t="str">
        <f t="shared" ca="1" si="358"/>
        <v>Previous MTD</v>
      </c>
      <c r="AQ7628" s="22" t="str">
        <f t="shared" ca="1" si="359"/>
        <v>Aug 1–5</v>
      </c>
    </row>
    <row r="7629" spans="1:43" ht="14.4" customHeight="1" x14ac:dyDescent="0.3">
      <c r="A7629" s="2" t="s">
        <v>15642</v>
      </c>
      <c r="B7629" s="2" t="s">
        <v>15643</v>
      </c>
      <c r="C7629" s="2" t="s">
        <v>521</v>
      </c>
      <c r="D7629" s="2" t="s">
        <v>142</v>
      </c>
      <c r="E7629" s="2" t="s">
        <v>68</v>
      </c>
      <c r="F7629" s="2">
        <v>35</v>
      </c>
      <c r="G7629" s="2" t="s">
        <v>69</v>
      </c>
      <c r="H7629" s="2" t="s">
        <v>15350</v>
      </c>
      <c r="I7629" s="2" t="s">
        <v>46</v>
      </c>
      <c r="J7629" s="3">
        <v>46247</v>
      </c>
      <c r="K7629" s="3">
        <v>46254</v>
      </c>
      <c r="L7629" s="2" t="s">
        <v>39</v>
      </c>
      <c r="M7629" s="2" t="s">
        <v>85</v>
      </c>
      <c r="N7629" s="2" t="s">
        <v>178</v>
      </c>
      <c r="O7629" s="4">
        <v>1202900</v>
      </c>
      <c r="P7629" s="4">
        <v>211000</v>
      </c>
      <c r="Q7629" s="4">
        <v>991900</v>
      </c>
      <c r="R7629" s="2">
        <v>48</v>
      </c>
      <c r="S7629" s="5">
        <v>9.01</v>
      </c>
      <c r="T7629" s="4">
        <v>24688.18</v>
      </c>
      <c r="U7629" s="2" t="s">
        <v>73</v>
      </c>
      <c r="V7629" s="2" t="s">
        <v>74</v>
      </c>
      <c r="W7629" s="4">
        <v>0</v>
      </c>
      <c r="X7629" s="4">
        <v>991900</v>
      </c>
      <c r="Y7629" s="4">
        <v>0</v>
      </c>
      <c r="Z7629" s="2">
        <v>0</v>
      </c>
      <c r="AA7629" s="2" t="s">
        <v>56</v>
      </c>
      <c r="AB7629" s="2" t="s">
        <v>15741</v>
      </c>
      <c r="AC7629" s="2" t="s">
        <v>15353</v>
      </c>
      <c r="AD7629" s="2" t="s">
        <v>76</v>
      </c>
      <c r="AE7629" s="5">
        <v>82.5</v>
      </c>
      <c r="AF7629" s="2">
        <v>0</v>
      </c>
      <c r="AG7629" s="2" t="s">
        <v>77</v>
      </c>
      <c r="AH7629" s="2">
        <v>7</v>
      </c>
      <c r="AI7629" s="6" t="str">
        <f t="shared" si="357"/>
        <v>35-44</v>
      </c>
      <c r="AJ7629" s="11">
        <f>YEAR(tbl_LoanData[[#This Row],[Application Date]])</f>
        <v>2026</v>
      </c>
      <c r="AK7629" s="11" t="str">
        <f>TEXT(tbl_LoanData[[#This Row],[Application Date]],"MMMM")</f>
        <v>August</v>
      </c>
      <c r="AL7629" s="12">
        <f>DATE(YEAR(tbl_LoanData[[#This Row],[Application Date]]),MONTH(tbl_LoanData[[#This Row],[Application Date]]),1)</f>
        <v>46235</v>
      </c>
      <c r="AM7629" s="14">
        <f ca="1">IF(AND(tbl_LoanData[[#This Row],[Application Date]]&gt;=EOMONTH(TODAY(),-1)+1,tbl_LoanData[[#This Row],[Application Date]]&lt;=TODAY()),tbl_LoanData[[#This Row],[Loan Amount]],0)</f>
        <v>0</v>
      </c>
      <c r="AN7629" s="14">
        <f>tbl_LoanData[[#This Row],[Amount Paid]]-(Q7629-X7629)</f>
        <v>0</v>
      </c>
      <c r="AO7629" s="14">
        <f>IF(tbl_LoanData[[#This Row],[Application Status]]="Approved",1,0)</f>
        <v>1</v>
      </c>
      <c r="AP7629" s="22" t="str">
        <f t="shared" ca="1" si="358"/>
        <v>Previous MTD</v>
      </c>
      <c r="AQ7629" s="22" t="str">
        <f t="shared" ca="1" si="359"/>
        <v>Aug 1–5</v>
      </c>
    </row>
    <row r="7630" spans="1:43" ht="14.4" customHeight="1" x14ac:dyDescent="0.3">
      <c r="A7630" s="2" t="s">
        <v>15644</v>
      </c>
      <c r="B7630" s="2" t="s">
        <v>15645</v>
      </c>
      <c r="C7630" s="2" t="s">
        <v>15382</v>
      </c>
      <c r="D7630" s="2" t="s">
        <v>134</v>
      </c>
      <c r="E7630" s="2" t="s">
        <v>15351</v>
      </c>
      <c r="F7630" s="2">
        <v>54</v>
      </c>
      <c r="G7630" s="2" t="s">
        <v>69</v>
      </c>
      <c r="H7630" s="2" t="s">
        <v>119</v>
      </c>
      <c r="I7630" s="2" t="s">
        <v>43</v>
      </c>
      <c r="J7630" s="3">
        <v>46237</v>
      </c>
      <c r="K7630" s="3">
        <v>46238</v>
      </c>
      <c r="L7630" s="2" t="s">
        <v>37</v>
      </c>
      <c r="M7630" s="2" t="s">
        <v>199</v>
      </c>
      <c r="N7630" s="2" t="s">
        <v>15355</v>
      </c>
      <c r="O7630" s="4">
        <v>75100</v>
      </c>
      <c r="P7630" s="4">
        <v>17800</v>
      </c>
      <c r="Q7630" s="4">
        <v>57300</v>
      </c>
      <c r="R7630" s="2">
        <v>36</v>
      </c>
      <c r="S7630" s="5">
        <v>16.59</v>
      </c>
      <c r="T7630" s="4">
        <v>2031.23</v>
      </c>
      <c r="U7630" s="2" t="s">
        <v>73</v>
      </c>
      <c r="V7630" s="2" t="s">
        <v>34</v>
      </c>
      <c r="W7630" s="4">
        <v>0</v>
      </c>
      <c r="X7630" s="4">
        <v>57300</v>
      </c>
      <c r="Y7630" s="4">
        <v>0</v>
      </c>
      <c r="Z7630" s="2">
        <v>57</v>
      </c>
      <c r="AA7630" s="2" t="s">
        <v>58</v>
      </c>
      <c r="AB7630" s="2" t="s">
        <v>15738</v>
      </c>
      <c r="AC7630" s="2" t="s">
        <v>15342</v>
      </c>
      <c r="AD7630" s="2" t="s">
        <v>76</v>
      </c>
      <c r="AE7630" s="5">
        <v>76.3</v>
      </c>
      <c r="AF7630" s="2">
        <v>3</v>
      </c>
      <c r="AG7630" s="2" t="s">
        <v>130</v>
      </c>
      <c r="AH7630" s="2">
        <v>1</v>
      </c>
      <c r="AI7630" s="6" t="str">
        <f t="shared" si="357"/>
        <v>45-54</v>
      </c>
      <c r="AJ7630" s="11">
        <f>YEAR(tbl_LoanData[[#This Row],[Application Date]])</f>
        <v>2026</v>
      </c>
      <c r="AK7630" s="11" t="str">
        <f>TEXT(tbl_LoanData[[#This Row],[Application Date]],"MMMM")</f>
        <v>August</v>
      </c>
      <c r="AL7630" s="12">
        <f>DATE(YEAR(tbl_LoanData[[#This Row],[Application Date]]),MONTH(tbl_LoanData[[#This Row],[Application Date]]),1)</f>
        <v>46235</v>
      </c>
      <c r="AM7630" s="14">
        <f ca="1">IF(AND(tbl_LoanData[[#This Row],[Application Date]]&gt;=EOMONTH(TODAY(),-1)+1,tbl_LoanData[[#This Row],[Application Date]]&lt;=TODAY()),tbl_LoanData[[#This Row],[Loan Amount]],0)</f>
        <v>0</v>
      </c>
      <c r="AN7630" s="14">
        <f>tbl_LoanData[[#This Row],[Amount Paid]]-(Q7630-X7630)</f>
        <v>0</v>
      </c>
      <c r="AO7630" s="14">
        <f>IF(tbl_LoanData[[#This Row],[Application Status]]="Approved",1,0)</f>
        <v>1</v>
      </c>
      <c r="AP7630" s="22" t="str">
        <f t="shared" ca="1" si="358"/>
        <v>Previous MTD</v>
      </c>
      <c r="AQ7630" s="22" t="str">
        <f t="shared" ca="1" si="359"/>
        <v>Aug 1–5</v>
      </c>
    </row>
    <row r="7631" spans="1:43" ht="14.4" customHeight="1" x14ac:dyDescent="0.3">
      <c r="A7631" s="2" t="s">
        <v>15646</v>
      </c>
      <c r="B7631" s="2" t="s">
        <v>15647</v>
      </c>
      <c r="C7631" s="2" t="s">
        <v>15378</v>
      </c>
      <c r="D7631" s="2" t="s">
        <v>254</v>
      </c>
      <c r="E7631" s="2" t="s">
        <v>232</v>
      </c>
      <c r="F7631" s="2">
        <v>31</v>
      </c>
      <c r="G7631" s="2" t="s">
        <v>69</v>
      </c>
      <c r="H7631" s="2" t="s">
        <v>15364</v>
      </c>
      <c r="I7631" s="2" t="s">
        <v>53</v>
      </c>
      <c r="J7631" s="3">
        <v>46258</v>
      </c>
      <c r="K7631" s="3"/>
      <c r="L7631" s="2" t="s">
        <v>40</v>
      </c>
      <c r="M7631" s="2" t="s">
        <v>111</v>
      </c>
      <c r="N7631" s="2" t="s">
        <v>369</v>
      </c>
      <c r="O7631" s="4">
        <v>891900</v>
      </c>
      <c r="P7631" s="4">
        <v>114200</v>
      </c>
      <c r="Q7631" s="4">
        <v>777700</v>
      </c>
      <c r="R7631" s="2">
        <v>12</v>
      </c>
      <c r="S7631" s="5">
        <v>13.01</v>
      </c>
      <c r="T7631" s="4">
        <v>0</v>
      </c>
      <c r="U7631" s="2" t="s">
        <v>113</v>
      </c>
      <c r="V7631" s="2" t="s">
        <v>97</v>
      </c>
      <c r="W7631" s="4">
        <v>0</v>
      </c>
      <c r="X7631" s="4">
        <v>0</v>
      </c>
      <c r="Y7631" s="4">
        <v>0</v>
      </c>
      <c r="Z7631" s="2">
        <v>0</v>
      </c>
      <c r="AA7631" s="2" t="s">
        <v>97</v>
      </c>
      <c r="AB7631" s="2" t="s">
        <v>15738</v>
      </c>
      <c r="AC7631" s="2" t="s">
        <v>15353</v>
      </c>
      <c r="AD7631" s="2" t="s">
        <v>76</v>
      </c>
      <c r="AE7631" s="5">
        <v>87.2</v>
      </c>
      <c r="AF7631" s="2">
        <v>0</v>
      </c>
      <c r="AG7631" s="2" t="s">
        <v>97</v>
      </c>
      <c r="AH7631" s="2"/>
      <c r="AI7631" s="6" t="str">
        <f t="shared" si="357"/>
        <v>25-34</v>
      </c>
      <c r="AJ7631" s="11">
        <f>YEAR(tbl_LoanData[[#This Row],[Application Date]])</f>
        <v>2026</v>
      </c>
      <c r="AK7631" s="11" t="str">
        <f>TEXT(tbl_LoanData[[#This Row],[Application Date]],"MMMM")</f>
        <v>August</v>
      </c>
      <c r="AL7631" s="12">
        <f>DATE(YEAR(tbl_LoanData[[#This Row],[Application Date]]),MONTH(tbl_LoanData[[#This Row],[Application Date]]),1)</f>
        <v>46235</v>
      </c>
      <c r="AM7631" s="14">
        <f ca="1">IF(AND(tbl_LoanData[[#This Row],[Application Date]]&gt;=EOMONTH(TODAY(),-1)+1,tbl_LoanData[[#This Row],[Application Date]]&lt;=TODAY()),tbl_LoanData[[#This Row],[Loan Amount]],0)</f>
        <v>0</v>
      </c>
      <c r="AN7631" s="14">
        <f>tbl_LoanData[[#This Row],[Amount Paid]]-(Q7631-X7631)</f>
        <v>-777700</v>
      </c>
      <c r="AO7631" s="14">
        <f>IF(tbl_LoanData[[#This Row],[Application Status]]="Approved",1,0)</f>
        <v>0</v>
      </c>
      <c r="AP7631" s="22" t="str">
        <f t="shared" ca="1" si="358"/>
        <v>Previous MTD</v>
      </c>
      <c r="AQ7631" s="22" t="str">
        <f t="shared" ca="1" si="359"/>
        <v>Aug 1–5</v>
      </c>
    </row>
    <row r="7632" spans="1:43" ht="14.4" customHeight="1" x14ac:dyDescent="0.3">
      <c r="A7632" s="2" t="s">
        <v>15648</v>
      </c>
      <c r="B7632" s="2" t="s">
        <v>15649</v>
      </c>
      <c r="C7632" s="2" t="s">
        <v>429</v>
      </c>
      <c r="D7632" s="2" t="s">
        <v>254</v>
      </c>
      <c r="E7632" s="2" t="s">
        <v>101</v>
      </c>
      <c r="F7632" s="2">
        <v>59</v>
      </c>
      <c r="G7632" s="2" t="s">
        <v>83</v>
      </c>
      <c r="H7632" s="2" t="s">
        <v>313</v>
      </c>
      <c r="I7632" s="2" t="s">
        <v>44</v>
      </c>
      <c r="J7632" s="3">
        <v>46243</v>
      </c>
      <c r="K7632" s="3">
        <v>46249</v>
      </c>
      <c r="L7632" s="2" t="s">
        <v>15377</v>
      </c>
      <c r="M7632" s="2" t="s">
        <v>111</v>
      </c>
      <c r="N7632" s="2" t="s">
        <v>15385</v>
      </c>
      <c r="O7632" s="4">
        <v>1320700</v>
      </c>
      <c r="P7632" s="4">
        <v>339000</v>
      </c>
      <c r="Q7632" s="4">
        <v>981700</v>
      </c>
      <c r="R7632" s="2">
        <v>48</v>
      </c>
      <c r="S7632" s="5">
        <v>12.92</v>
      </c>
      <c r="T7632" s="4">
        <v>26297.59</v>
      </c>
      <c r="U7632" s="2" t="s">
        <v>73</v>
      </c>
      <c r="V7632" s="2" t="s">
        <v>74</v>
      </c>
      <c r="W7632" s="4">
        <v>0</v>
      </c>
      <c r="X7632" s="4">
        <v>981700</v>
      </c>
      <c r="Y7632" s="4">
        <v>0</v>
      </c>
      <c r="Z7632" s="2">
        <v>0</v>
      </c>
      <c r="AA7632" s="2" t="s">
        <v>56</v>
      </c>
      <c r="AB7632" s="2" t="s">
        <v>15735</v>
      </c>
      <c r="AC7632" s="2" t="s">
        <v>15335</v>
      </c>
      <c r="AD7632" s="2" t="s">
        <v>76</v>
      </c>
      <c r="AE7632" s="5">
        <v>74.3</v>
      </c>
      <c r="AF7632" s="2">
        <v>0</v>
      </c>
      <c r="AG7632" s="2" t="s">
        <v>77</v>
      </c>
      <c r="AH7632" s="2">
        <v>6</v>
      </c>
      <c r="AI7632" s="6" t="str">
        <f t="shared" si="357"/>
        <v>55-64</v>
      </c>
      <c r="AJ7632" s="11">
        <f>YEAR(tbl_LoanData[[#This Row],[Application Date]])</f>
        <v>2026</v>
      </c>
      <c r="AK7632" s="11" t="str">
        <f>TEXT(tbl_LoanData[[#This Row],[Application Date]],"MMMM")</f>
        <v>August</v>
      </c>
      <c r="AL7632" s="12">
        <f>DATE(YEAR(tbl_LoanData[[#This Row],[Application Date]]),MONTH(tbl_LoanData[[#This Row],[Application Date]]),1)</f>
        <v>46235</v>
      </c>
      <c r="AM7632" s="14">
        <f ca="1">IF(AND(tbl_LoanData[[#This Row],[Application Date]]&gt;=EOMONTH(TODAY(),-1)+1,tbl_LoanData[[#This Row],[Application Date]]&lt;=TODAY()),tbl_LoanData[[#This Row],[Loan Amount]],0)</f>
        <v>0</v>
      </c>
      <c r="AN7632" s="14">
        <f>tbl_LoanData[[#This Row],[Amount Paid]]-(Q7632-X7632)</f>
        <v>0</v>
      </c>
      <c r="AO7632" s="14">
        <f>IF(tbl_LoanData[[#This Row],[Application Status]]="Approved",1,0)</f>
        <v>1</v>
      </c>
      <c r="AP7632" s="22" t="str">
        <f t="shared" ca="1" si="358"/>
        <v>Previous MTD</v>
      </c>
      <c r="AQ7632" s="22" t="str">
        <f t="shared" ca="1" si="359"/>
        <v>Aug 1–5</v>
      </c>
    </row>
    <row r="7633" spans="1:43" ht="14.4" customHeight="1" x14ac:dyDescent="0.3">
      <c r="A7633" s="2" t="s">
        <v>15650</v>
      </c>
      <c r="B7633" s="2" t="s">
        <v>15651</v>
      </c>
      <c r="C7633" s="2" t="s">
        <v>297</v>
      </c>
      <c r="D7633" s="2" t="s">
        <v>150</v>
      </c>
      <c r="E7633" s="2" t="s">
        <v>232</v>
      </c>
      <c r="F7633" s="2">
        <v>36</v>
      </c>
      <c r="G7633" s="2" t="s">
        <v>69</v>
      </c>
      <c r="H7633" s="2" t="s">
        <v>136</v>
      </c>
      <c r="I7633" s="2" t="s">
        <v>49</v>
      </c>
      <c r="J7633" s="3">
        <v>46255</v>
      </c>
      <c r="K7633" s="3">
        <v>46258</v>
      </c>
      <c r="L7633" s="2" t="s">
        <v>37</v>
      </c>
      <c r="M7633" s="2" t="s">
        <v>260</v>
      </c>
      <c r="N7633" s="2" t="s">
        <v>15344</v>
      </c>
      <c r="O7633" s="4">
        <v>148300</v>
      </c>
      <c r="P7633" s="4">
        <v>19400</v>
      </c>
      <c r="Q7633" s="4">
        <v>128900</v>
      </c>
      <c r="R7633" s="2">
        <v>48</v>
      </c>
      <c r="S7633" s="5">
        <v>11.35</v>
      </c>
      <c r="T7633" s="4">
        <v>3353.44</v>
      </c>
      <c r="U7633" s="2" t="s">
        <v>73</v>
      </c>
      <c r="V7633" s="2" t="s">
        <v>74</v>
      </c>
      <c r="W7633" s="4">
        <v>0</v>
      </c>
      <c r="X7633" s="4">
        <v>128900</v>
      </c>
      <c r="Y7633" s="4">
        <v>0</v>
      </c>
      <c r="Z7633" s="2">
        <v>0</v>
      </c>
      <c r="AA7633" s="2" t="s">
        <v>56</v>
      </c>
      <c r="AB7633" s="2" t="s">
        <v>15738</v>
      </c>
      <c r="AC7633" s="2" t="s">
        <v>15338</v>
      </c>
      <c r="AD7633" s="2" t="s">
        <v>76</v>
      </c>
      <c r="AE7633" s="5">
        <v>86.9</v>
      </c>
      <c r="AF7633" s="2">
        <v>0</v>
      </c>
      <c r="AG7633" s="2" t="s">
        <v>77</v>
      </c>
      <c r="AH7633" s="2">
        <v>3</v>
      </c>
      <c r="AI7633" s="6" t="str">
        <f t="shared" si="357"/>
        <v>35-44</v>
      </c>
      <c r="AJ7633" s="11">
        <f>YEAR(tbl_LoanData[[#This Row],[Application Date]])</f>
        <v>2026</v>
      </c>
      <c r="AK7633" s="11" t="str">
        <f>TEXT(tbl_LoanData[[#This Row],[Application Date]],"MMMM")</f>
        <v>August</v>
      </c>
      <c r="AL7633" s="12">
        <f>DATE(YEAR(tbl_LoanData[[#This Row],[Application Date]]),MONTH(tbl_LoanData[[#This Row],[Application Date]]),1)</f>
        <v>46235</v>
      </c>
      <c r="AM7633" s="14">
        <f ca="1">IF(AND(tbl_LoanData[[#This Row],[Application Date]]&gt;=EOMONTH(TODAY(),-1)+1,tbl_LoanData[[#This Row],[Application Date]]&lt;=TODAY()),tbl_LoanData[[#This Row],[Loan Amount]],0)</f>
        <v>0</v>
      </c>
      <c r="AN7633" s="14">
        <f>tbl_LoanData[[#This Row],[Amount Paid]]-(Q7633-X7633)</f>
        <v>0</v>
      </c>
      <c r="AO7633" s="14">
        <f>IF(tbl_LoanData[[#This Row],[Application Status]]="Approved",1,0)</f>
        <v>1</v>
      </c>
      <c r="AP7633" s="22" t="str">
        <f t="shared" ca="1" si="358"/>
        <v>Previous MTD</v>
      </c>
      <c r="AQ7633" s="22" t="str">
        <f t="shared" ca="1" si="359"/>
        <v>Aug 1–5</v>
      </c>
    </row>
    <row r="7634" spans="1:43" ht="14.4" customHeight="1" x14ac:dyDescent="0.3">
      <c r="A7634" s="2" t="s">
        <v>15652</v>
      </c>
      <c r="B7634" s="2" t="s">
        <v>15653</v>
      </c>
      <c r="C7634" s="2" t="s">
        <v>368</v>
      </c>
      <c r="D7634" s="2" t="s">
        <v>254</v>
      </c>
      <c r="E7634" s="2" t="s">
        <v>161</v>
      </c>
      <c r="F7634" s="2">
        <v>48</v>
      </c>
      <c r="G7634" s="2" t="s">
        <v>83</v>
      </c>
      <c r="H7634" s="2" t="s">
        <v>15370</v>
      </c>
      <c r="I7634" s="2" t="s">
        <v>50</v>
      </c>
      <c r="J7634" s="3">
        <v>46246</v>
      </c>
      <c r="K7634" s="3">
        <v>46250</v>
      </c>
      <c r="L7634" s="2" t="s">
        <v>40</v>
      </c>
      <c r="M7634" s="2" t="s">
        <v>111</v>
      </c>
      <c r="N7634" s="2" t="s">
        <v>369</v>
      </c>
      <c r="O7634" s="4">
        <v>713100</v>
      </c>
      <c r="P7634" s="4">
        <v>150400</v>
      </c>
      <c r="Q7634" s="4">
        <v>562700</v>
      </c>
      <c r="R7634" s="2">
        <v>60</v>
      </c>
      <c r="S7634" s="5">
        <v>13.88</v>
      </c>
      <c r="T7634" s="4">
        <v>13058.06</v>
      </c>
      <c r="U7634" s="2" t="s">
        <v>73</v>
      </c>
      <c r="V7634" s="2" t="s">
        <v>74</v>
      </c>
      <c r="W7634" s="4">
        <v>0</v>
      </c>
      <c r="X7634" s="4">
        <v>562700</v>
      </c>
      <c r="Y7634" s="4">
        <v>0</v>
      </c>
      <c r="Z7634" s="2">
        <v>0</v>
      </c>
      <c r="AA7634" s="2" t="s">
        <v>56</v>
      </c>
      <c r="AB7634" s="2" t="s">
        <v>15735</v>
      </c>
      <c r="AC7634" s="2" t="s">
        <v>15347</v>
      </c>
      <c r="AD7634" s="2" t="s">
        <v>76</v>
      </c>
      <c r="AE7634" s="5">
        <v>78.900000000000006</v>
      </c>
      <c r="AF7634" s="2">
        <v>0</v>
      </c>
      <c r="AG7634" s="2" t="s">
        <v>77</v>
      </c>
      <c r="AH7634" s="2">
        <v>4</v>
      </c>
      <c r="AI7634" s="6" t="str">
        <f t="shared" si="357"/>
        <v>45-54</v>
      </c>
      <c r="AJ7634" s="11">
        <f>YEAR(tbl_LoanData[[#This Row],[Application Date]])</f>
        <v>2026</v>
      </c>
      <c r="AK7634" s="11" t="str">
        <f>TEXT(tbl_LoanData[[#This Row],[Application Date]],"MMMM")</f>
        <v>August</v>
      </c>
      <c r="AL7634" s="12">
        <f>DATE(YEAR(tbl_LoanData[[#This Row],[Application Date]]),MONTH(tbl_LoanData[[#This Row],[Application Date]]),1)</f>
        <v>46235</v>
      </c>
      <c r="AM7634" s="14">
        <f ca="1">IF(AND(tbl_LoanData[[#This Row],[Application Date]]&gt;=EOMONTH(TODAY(),-1)+1,tbl_LoanData[[#This Row],[Application Date]]&lt;=TODAY()),tbl_LoanData[[#This Row],[Loan Amount]],0)</f>
        <v>0</v>
      </c>
      <c r="AN7634" s="14">
        <f>tbl_LoanData[[#This Row],[Amount Paid]]-(Q7634-X7634)</f>
        <v>0</v>
      </c>
      <c r="AO7634" s="14">
        <f>IF(tbl_LoanData[[#This Row],[Application Status]]="Approved",1,0)</f>
        <v>1</v>
      </c>
      <c r="AP7634" s="22" t="str">
        <f t="shared" ca="1" si="358"/>
        <v>Previous MTD</v>
      </c>
      <c r="AQ7634" s="22" t="str">
        <f t="shared" ca="1" si="359"/>
        <v>Aug 1–5</v>
      </c>
    </row>
    <row r="7635" spans="1:43" ht="14.4" customHeight="1" x14ac:dyDescent="0.3">
      <c r="A7635" s="2" t="s">
        <v>15654</v>
      </c>
      <c r="B7635" s="2" t="s">
        <v>15655</v>
      </c>
      <c r="C7635" s="2" t="s">
        <v>712</v>
      </c>
      <c r="D7635" s="2" t="s">
        <v>82</v>
      </c>
      <c r="E7635" s="2" t="s">
        <v>15351</v>
      </c>
      <c r="F7635" s="2">
        <v>36</v>
      </c>
      <c r="G7635" s="2" t="s">
        <v>83</v>
      </c>
      <c r="H7635" s="2" t="s">
        <v>15364</v>
      </c>
      <c r="I7635" s="2" t="s">
        <v>53</v>
      </c>
      <c r="J7635" s="3">
        <v>46243</v>
      </c>
      <c r="K7635" s="3">
        <v>46246</v>
      </c>
      <c r="L7635" s="2" t="s">
        <v>39</v>
      </c>
      <c r="M7635" s="2" t="s">
        <v>71</v>
      </c>
      <c r="N7635" s="2" t="s">
        <v>294</v>
      </c>
      <c r="O7635" s="4">
        <v>1395800</v>
      </c>
      <c r="P7635" s="4">
        <v>277200</v>
      </c>
      <c r="Q7635" s="4">
        <v>1118600</v>
      </c>
      <c r="R7635" s="2">
        <v>12</v>
      </c>
      <c r="S7635" s="5">
        <v>10</v>
      </c>
      <c r="T7635" s="4">
        <v>98342.71</v>
      </c>
      <c r="U7635" s="2" t="s">
        <v>73</v>
      </c>
      <c r="V7635" s="2" t="s">
        <v>74</v>
      </c>
      <c r="W7635" s="4">
        <v>0</v>
      </c>
      <c r="X7635" s="4">
        <v>1118600</v>
      </c>
      <c r="Y7635" s="4">
        <v>0</v>
      </c>
      <c r="Z7635" s="2">
        <v>0</v>
      </c>
      <c r="AA7635" s="2" t="s">
        <v>56</v>
      </c>
      <c r="AB7635" s="2" t="s">
        <v>15736</v>
      </c>
      <c r="AC7635" s="2" t="s">
        <v>15369</v>
      </c>
      <c r="AD7635" s="2" t="s">
        <v>76</v>
      </c>
      <c r="AE7635" s="5">
        <v>80.099999999999994</v>
      </c>
      <c r="AF7635" s="2">
        <v>0</v>
      </c>
      <c r="AG7635" s="2" t="s">
        <v>77</v>
      </c>
      <c r="AH7635" s="2">
        <v>3</v>
      </c>
      <c r="AI7635" s="6" t="str">
        <f t="shared" si="357"/>
        <v>35-44</v>
      </c>
      <c r="AJ7635" s="11">
        <f>YEAR(tbl_LoanData[[#This Row],[Application Date]])</f>
        <v>2026</v>
      </c>
      <c r="AK7635" s="11" t="str">
        <f>TEXT(tbl_LoanData[[#This Row],[Application Date]],"MMMM")</f>
        <v>August</v>
      </c>
      <c r="AL7635" s="12">
        <f>DATE(YEAR(tbl_LoanData[[#This Row],[Application Date]]),MONTH(tbl_LoanData[[#This Row],[Application Date]]),1)</f>
        <v>46235</v>
      </c>
      <c r="AM7635" s="14">
        <f ca="1">IF(AND(tbl_LoanData[[#This Row],[Application Date]]&gt;=EOMONTH(TODAY(),-1)+1,tbl_LoanData[[#This Row],[Application Date]]&lt;=TODAY()),tbl_LoanData[[#This Row],[Loan Amount]],0)</f>
        <v>0</v>
      </c>
      <c r="AN7635" s="14">
        <f>tbl_LoanData[[#This Row],[Amount Paid]]-(Q7635-X7635)</f>
        <v>0</v>
      </c>
      <c r="AO7635" s="14">
        <f>IF(tbl_LoanData[[#This Row],[Application Status]]="Approved",1,0)</f>
        <v>1</v>
      </c>
      <c r="AP7635" s="22" t="str">
        <f t="shared" ca="1" si="358"/>
        <v>Previous MTD</v>
      </c>
      <c r="AQ7635" s="22" t="str">
        <f t="shared" ca="1" si="359"/>
        <v>Aug 1–5</v>
      </c>
    </row>
    <row r="7636" spans="1:43" ht="14.4" customHeight="1" x14ac:dyDescent="0.3">
      <c r="A7636" s="2" t="s">
        <v>15656</v>
      </c>
      <c r="B7636" s="2" t="s">
        <v>15657</v>
      </c>
      <c r="C7636" s="2" t="s">
        <v>712</v>
      </c>
      <c r="D7636" s="2" t="s">
        <v>118</v>
      </c>
      <c r="E7636" s="2" t="s">
        <v>254</v>
      </c>
      <c r="F7636" s="2">
        <v>60</v>
      </c>
      <c r="G7636" s="2" t="s">
        <v>83</v>
      </c>
      <c r="H7636" s="2" t="s">
        <v>156</v>
      </c>
      <c r="I7636" s="2" t="s">
        <v>45</v>
      </c>
      <c r="J7636" s="3">
        <v>46245</v>
      </c>
      <c r="K7636" s="3">
        <v>46250</v>
      </c>
      <c r="L7636" s="2" t="s">
        <v>37</v>
      </c>
      <c r="M7636" s="2" t="s">
        <v>104</v>
      </c>
      <c r="N7636" s="2" t="s">
        <v>286</v>
      </c>
      <c r="O7636" s="4">
        <v>174400</v>
      </c>
      <c r="P7636" s="4">
        <v>46800</v>
      </c>
      <c r="Q7636" s="4">
        <v>127600</v>
      </c>
      <c r="R7636" s="2">
        <v>48</v>
      </c>
      <c r="S7636" s="5">
        <v>15.74</v>
      </c>
      <c r="T7636" s="4">
        <v>3599.25</v>
      </c>
      <c r="U7636" s="2" t="s">
        <v>73</v>
      </c>
      <c r="V7636" s="2" t="s">
        <v>74</v>
      </c>
      <c r="W7636" s="4">
        <v>0</v>
      </c>
      <c r="X7636" s="4">
        <v>127600</v>
      </c>
      <c r="Y7636" s="4">
        <v>0</v>
      </c>
      <c r="Z7636" s="2">
        <v>0</v>
      </c>
      <c r="AA7636" s="2" t="s">
        <v>56</v>
      </c>
      <c r="AB7636" s="2" t="s">
        <v>15730</v>
      </c>
      <c r="AC7636" s="2" t="s">
        <v>15335</v>
      </c>
      <c r="AD7636" s="2" t="s">
        <v>76</v>
      </c>
      <c r="AE7636" s="5">
        <v>73.2</v>
      </c>
      <c r="AF7636" s="2">
        <v>0</v>
      </c>
      <c r="AG7636" s="2" t="s">
        <v>77</v>
      </c>
      <c r="AH7636" s="2">
        <v>5</v>
      </c>
      <c r="AI7636" s="6" t="str">
        <f t="shared" si="357"/>
        <v>55-64</v>
      </c>
      <c r="AJ7636" s="11">
        <f>YEAR(tbl_LoanData[[#This Row],[Application Date]])</f>
        <v>2026</v>
      </c>
      <c r="AK7636" s="11" t="str">
        <f>TEXT(tbl_LoanData[[#This Row],[Application Date]],"MMMM")</f>
        <v>August</v>
      </c>
      <c r="AL7636" s="12">
        <f>DATE(YEAR(tbl_LoanData[[#This Row],[Application Date]]),MONTH(tbl_LoanData[[#This Row],[Application Date]]),1)</f>
        <v>46235</v>
      </c>
      <c r="AM7636" s="14">
        <f ca="1">IF(AND(tbl_LoanData[[#This Row],[Application Date]]&gt;=EOMONTH(TODAY(),-1)+1,tbl_LoanData[[#This Row],[Application Date]]&lt;=TODAY()),tbl_LoanData[[#This Row],[Loan Amount]],0)</f>
        <v>0</v>
      </c>
      <c r="AN7636" s="14">
        <f>tbl_LoanData[[#This Row],[Amount Paid]]-(Q7636-X7636)</f>
        <v>0</v>
      </c>
      <c r="AO7636" s="14">
        <f>IF(tbl_LoanData[[#This Row],[Application Status]]="Approved",1,0)</f>
        <v>1</v>
      </c>
      <c r="AP7636" s="22" t="str">
        <f t="shared" ca="1" si="358"/>
        <v>Previous MTD</v>
      </c>
      <c r="AQ7636" s="22" t="str">
        <f t="shared" ca="1" si="359"/>
        <v>Aug 1–5</v>
      </c>
    </row>
    <row r="7637" spans="1:43" ht="14.4" customHeight="1" x14ac:dyDescent="0.3">
      <c r="A7637" s="2" t="s">
        <v>15658</v>
      </c>
      <c r="B7637" s="2" t="s">
        <v>15659</v>
      </c>
      <c r="C7637" s="2" t="s">
        <v>15361</v>
      </c>
      <c r="D7637" s="2" t="s">
        <v>68</v>
      </c>
      <c r="E7637" s="2" t="s">
        <v>268</v>
      </c>
      <c r="F7637" s="2">
        <v>41</v>
      </c>
      <c r="G7637" s="2" t="s">
        <v>69</v>
      </c>
      <c r="H7637" s="2" t="s">
        <v>156</v>
      </c>
      <c r="I7637" s="2" t="s">
        <v>45</v>
      </c>
      <c r="J7637" s="3">
        <v>46242</v>
      </c>
      <c r="K7637" s="3">
        <v>46247</v>
      </c>
      <c r="L7637" s="2" t="s">
        <v>15377</v>
      </c>
      <c r="M7637" s="2" t="s">
        <v>111</v>
      </c>
      <c r="N7637" s="2" t="s">
        <v>15385</v>
      </c>
      <c r="O7637" s="4">
        <v>1977400</v>
      </c>
      <c r="P7637" s="4">
        <v>326600</v>
      </c>
      <c r="Q7637" s="4">
        <v>1650800</v>
      </c>
      <c r="R7637" s="2">
        <v>36</v>
      </c>
      <c r="S7637" s="5">
        <v>15.85</v>
      </c>
      <c r="T7637" s="4">
        <v>57915.05</v>
      </c>
      <c r="U7637" s="2" t="s">
        <v>73</v>
      </c>
      <c r="V7637" s="2" t="s">
        <v>34</v>
      </c>
      <c r="W7637" s="4">
        <v>0</v>
      </c>
      <c r="X7637" s="4">
        <v>1650800</v>
      </c>
      <c r="Y7637" s="4">
        <v>0</v>
      </c>
      <c r="Z7637" s="2">
        <v>60</v>
      </c>
      <c r="AA7637" s="2" t="s">
        <v>58</v>
      </c>
      <c r="AB7637" s="2" t="s">
        <v>15739</v>
      </c>
      <c r="AC7637" s="2" t="s">
        <v>15345</v>
      </c>
      <c r="AD7637" s="2" t="s">
        <v>76</v>
      </c>
      <c r="AE7637" s="5">
        <v>83.5</v>
      </c>
      <c r="AF7637" s="2">
        <v>3</v>
      </c>
      <c r="AG7637" s="2" t="s">
        <v>130</v>
      </c>
      <c r="AH7637" s="2">
        <v>5</v>
      </c>
      <c r="AI7637" s="6" t="str">
        <f t="shared" si="357"/>
        <v>35-44</v>
      </c>
      <c r="AJ7637" s="11">
        <f>YEAR(tbl_LoanData[[#This Row],[Application Date]])</f>
        <v>2026</v>
      </c>
      <c r="AK7637" s="11" t="str">
        <f>TEXT(tbl_LoanData[[#This Row],[Application Date]],"MMMM")</f>
        <v>August</v>
      </c>
      <c r="AL7637" s="12">
        <f>DATE(YEAR(tbl_LoanData[[#This Row],[Application Date]]),MONTH(tbl_LoanData[[#This Row],[Application Date]]),1)</f>
        <v>46235</v>
      </c>
      <c r="AM7637" s="14">
        <f ca="1">IF(AND(tbl_LoanData[[#This Row],[Application Date]]&gt;=EOMONTH(TODAY(),-1)+1,tbl_LoanData[[#This Row],[Application Date]]&lt;=TODAY()),tbl_LoanData[[#This Row],[Loan Amount]],0)</f>
        <v>0</v>
      </c>
      <c r="AN7637" s="14">
        <f>tbl_LoanData[[#This Row],[Amount Paid]]-(Q7637-X7637)</f>
        <v>0</v>
      </c>
      <c r="AO7637" s="14">
        <f>IF(tbl_LoanData[[#This Row],[Application Status]]="Approved",1,0)</f>
        <v>1</v>
      </c>
      <c r="AP7637" s="22" t="str">
        <f t="shared" ca="1" si="358"/>
        <v>Previous MTD</v>
      </c>
      <c r="AQ7637" s="22" t="str">
        <f t="shared" ca="1" si="359"/>
        <v>Aug 1–5</v>
      </c>
    </row>
    <row r="7638" spans="1:43" ht="14.4" customHeight="1" x14ac:dyDescent="0.3">
      <c r="A7638" s="2" t="s">
        <v>15660</v>
      </c>
      <c r="B7638" s="2" t="s">
        <v>15661</v>
      </c>
      <c r="C7638" s="2" t="s">
        <v>712</v>
      </c>
      <c r="D7638" s="2" t="s">
        <v>209</v>
      </c>
      <c r="E7638" s="2" t="s">
        <v>117</v>
      </c>
      <c r="F7638" s="2">
        <v>34</v>
      </c>
      <c r="G7638" s="2" t="s">
        <v>83</v>
      </c>
      <c r="H7638" s="2" t="s">
        <v>211</v>
      </c>
      <c r="I7638" s="2" t="s">
        <v>50</v>
      </c>
      <c r="J7638" s="3">
        <v>46239</v>
      </c>
      <c r="K7638" s="3">
        <v>46243</v>
      </c>
      <c r="L7638" s="2" t="s">
        <v>39</v>
      </c>
      <c r="M7638" s="2" t="s">
        <v>85</v>
      </c>
      <c r="N7638" s="2" t="s">
        <v>373</v>
      </c>
      <c r="O7638" s="4">
        <v>1840300</v>
      </c>
      <c r="P7638" s="4">
        <v>417100</v>
      </c>
      <c r="Q7638" s="4">
        <v>1423200</v>
      </c>
      <c r="R7638" s="2">
        <v>24</v>
      </c>
      <c r="S7638" s="5">
        <v>10.77</v>
      </c>
      <c r="T7638" s="4">
        <v>66180.399999999994</v>
      </c>
      <c r="U7638" s="2" t="s">
        <v>73</v>
      </c>
      <c r="V7638" s="2" t="s">
        <v>34</v>
      </c>
      <c r="W7638" s="4">
        <v>0</v>
      </c>
      <c r="X7638" s="4">
        <v>1423200</v>
      </c>
      <c r="Y7638" s="4">
        <v>0</v>
      </c>
      <c r="Z7638" s="2">
        <v>90</v>
      </c>
      <c r="AA7638" s="2" t="s">
        <v>59</v>
      </c>
      <c r="AB7638" s="2" t="s">
        <v>15735</v>
      </c>
      <c r="AC7638" s="2" t="s">
        <v>15335</v>
      </c>
      <c r="AD7638" s="2" t="s">
        <v>76</v>
      </c>
      <c r="AE7638" s="5">
        <v>77.3</v>
      </c>
      <c r="AF7638" s="2">
        <v>3</v>
      </c>
      <c r="AG7638" s="2" t="s">
        <v>130</v>
      </c>
      <c r="AH7638" s="2">
        <v>4</v>
      </c>
      <c r="AI7638" s="6" t="str">
        <f t="shared" si="357"/>
        <v>25-34</v>
      </c>
      <c r="AJ7638" s="11">
        <f>YEAR(tbl_LoanData[[#This Row],[Application Date]])</f>
        <v>2026</v>
      </c>
      <c r="AK7638" s="11" t="str">
        <f>TEXT(tbl_LoanData[[#This Row],[Application Date]],"MMMM")</f>
        <v>August</v>
      </c>
      <c r="AL7638" s="12">
        <f>DATE(YEAR(tbl_LoanData[[#This Row],[Application Date]]),MONTH(tbl_LoanData[[#This Row],[Application Date]]),1)</f>
        <v>46235</v>
      </c>
      <c r="AM7638" s="14">
        <f ca="1">IF(AND(tbl_LoanData[[#This Row],[Application Date]]&gt;=EOMONTH(TODAY(),-1)+1,tbl_LoanData[[#This Row],[Application Date]]&lt;=TODAY()),tbl_LoanData[[#This Row],[Loan Amount]],0)</f>
        <v>0</v>
      </c>
      <c r="AN7638" s="14">
        <f>tbl_LoanData[[#This Row],[Amount Paid]]-(Q7638-X7638)</f>
        <v>0</v>
      </c>
      <c r="AO7638" s="14">
        <f>IF(tbl_LoanData[[#This Row],[Application Status]]="Approved",1,0)</f>
        <v>1</v>
      </c>
      <c r="AP7638" s="22" t="str">
        <f t="shared" ca="1" si="358"/>
        <v>Previous MTD</v>
      </c>
      <c r="AQ7638" s="22" t="str">
        <f t="shared" ca="1" si="359"/>
        <v>Aug 1–5</v>
      </c>
    </row>
    <row r="7639" spans="1:43" ht="14.4" customHeight="1" x14ac:dyDescent="0.3">
      <c r="A7639" s="2" t="s">
        <v>15662</v>
      </c>
      <c r="B7639" s="2" t="s">
        <v>15663</v>
      </c>
      <c r="C7639" s="2" t="s">
        <v>15362</v>
      </c>
      <c r="D7639" s="2" t="s">
        <v>268</v>
      </c>
      <c r="E7639" s="2" t="s">
        <v>15359</v>
      </c>
      <c r="F7639" s="2">
        <v>47</v>
      </c>
      <c r="G7639" s="2" t="s">
        <v>69</v>
      </c>
      <c r="H7639" s="2" t="s">
        <v>516</v>
      </c>
      <c r="I7639" s="2" t="s">
        <v>53</v>
      </c>
      <c r="J7639" s="3">
        <v>46242</v>
      </c>
      <c r="K7639" s="3">
        <v>46248</v>
      </c>
      <c r="L7639" s="2" t="s">
        <v>39</v>
      </c>
      <c r="M7639" s="2" t="s">
        <v>94</v>
      </c>
      <c r="N7639" s="2" t="s">
        <v>365</v>
      </c>
      <c r="O7639" s="4">
        <v>1220300</v>
      </c>
      <c r="P7639" s="4">
        <v>282500</v>
      </c>
      <c r="Q7639" s="4">
        <v>937800</v>
      </c>
      <c r="R7639" s="2">
        <v>36</v>
      </c>
      <c r="S7639" s="5">
        <v>10</v>
      </c>
      <c r="T7639" s="4">
        <v>30260.17</v>
      </c>
      <c r="U7639" s="2" t="s">
        <v>73</v>
      </c>
      <c r="V7639" s="2" t="s">
        <v>74</v>
      </c>
      <c r="W7639" s="4">
        <v>0</v>
      </c>
      <c r="X7639" s="4">
        <v>937800</v>
      </c>
      <c r="Y7639" s="4">
        <v>0</v>
      </c>
      <c r="Z7639" s="2">
        <v>0</v>
      </c>
      <c r="AA7639" s="2" t="s">
        <v>56</v>
      </c>
      <c r="AB7639" s="2" t="s">
        <v>15732</v>
      </c>
      <c r="AC7639" s="2" t="s">
        <v>15365</v>
      </c>
      <c r="AD7639" s="2" t="s">
        <v>76</v>
      </c>
      <c r="AE7639" s="5">
        <v>76.8</v>
      </c>
      <c r="AF7639" s="2">
        <v>0</v>
      </c>
      <c r="AG7639" s="2" t="s">
        <v>77</v>
      </c>
      <c r="AH7639" s="2">
        <v>6</v>
      </c>
      <c r="AI7639" s="6" t="str">
        <f t="shared" si="357"/>
        <v>45-54</v>
      </c>
      <c r="AJ7639" s="11">
        <f>YEAR(tbl_LoanData[[#This Row],[Application Date]])</f>
        <v>2026</v>
      </c>
      <c r="AK7639" s="11" t="str">
        <f>TEXT(tbl_LoanData[[#This Row],[Application Date]],"MMMM")</f>
        <v>August</v>
      </c>
      <c r="AL7639" s="12">
        <f>DATE(YEAR(tbl_LoanData[[#This Row],[Application Date]]),MONTH(tbl_LoanData[[#This Row],[Application Date]]),1)</f>
        <v>46235</v>
      </c>
      <c r="AM7639" s="14">
        <f ca="1">IF(AND(tbl_LoanData[[#This Row],[Application Date]]&gt;=EOMONTH(TODAY(),-1)+1,tbl_LoanData[[#This Row],[Application Date]]&lt;=TODAY()),tbl_LoanData[[#This Row],[Loan Amount]],0)</f>
        <v>0</v>
      </c>
      <c r="AN7639" s="14">
        <f>tbl_LoanData[[#This Row],[Amount Paid]]-(Q7639-X7639)</f>
        <v>0</v>
      </c>
      <c r="AO7639" s="14">
        <f>IF(tbl_LoanData[[#This Row],[Application Status]]="Approved",1,0)</f>
        <v>1</v>
      </c>
      <c r="AP7639" s="22" t="str">
        <f t="shared" ca="1" si="358"/>
        <v>Previous MTD</v>
      </c>
      <c r="AQ7639" s="22" t="str">
        <f t="shared" ca="1" si="359"/>
        <v>Aug 1–5</v>
      </c>
    </row>
    <row r="7640" spans="1:43" ht="14.4" customHeight="1" x14ac:dyDescent="0.3">
      <c r="A7640" s="2" t="s">
        <v>15664</v>
      </c>
      <c r="B7640" s="2" t="s">
        <v>15665</v>
      </c>
      <c r="C7640" s="2" t="s">
        <v>15386</v>
      </c>
      <c r="D7640" s="2" t="s">
        <v>101</v>
      </c>
      <c r="E7640" s="2" t="s">
        <v>204</v>
      </c>
      <c r="F7640" s="2">
        <v>21</v>
      </c>
      <c r="G7640" s="2" t="s">
        <v>69</v>
      </c>
      <c r="H7640" s="2" t="s">
        <v>372</v>
      </c>
      <c r="I7640" s="2" t="s">
        <v>43</v>
      </c>
      <c r="J7640" s="3">
        <v>46249</v>
      </c>
      <c r="K7640" s="3">
        <v>46252</v>
      </c>
      <c r="L7640" s="2" t="s">
        <v>37</v>
      </c>
      <c r="M7640" s="2" t="s">
        <v>260</v>
      </c>
      <c r="N7640" s="2" t="s">
        <v>15344</v>
      </c>
      <c r="O7640" s="4">
        <v>111200</v>
      </c>
      <c r="P7640" s="4">
        <v>28300</v>
      </c>
      <c r="Q7640" s="4">
        <v>82900</v>
      </c>
      <c r="R7640" s="2">
        <v>60</v>
      </c>
      <c r="S7640" s="5">
        <v>14.71</v>
      </c>
      <c r="T7640" s="4">
        <v>1959.59</v>
      </c>
      <c r="U7640" s="2" t="s">
        <v>73</v>
      </c>
      <c r="V7640" s="2" t="s">
        <v>74</v>
      </c>
      <c r="W7640" s="4">
        <v>0</v>
      </c>
      <c r="X7640" s="4">
        <v>82900</v>
      </c>
      <c r="Y7640" s="4">
        <v>0</v>
      </c>
      <c r="Z7640" s="2">
        <v>0</v>
      </c>
      <c r="AA7640" s="2" t="s">
        <v>56</v>
      </c>
      <c r="AB7640" s="2" t="s">
        <v>15738</v>
      </c>
      <c r="AC7640" s="2" t="s">
        <v>15369</v>
      </c>
      <c r="AD7640" s="2" t="s">
        <v>76</v>
      </c>
      <c r="AE7640" s="5">
        <v>74.599999999999994</v>
      </c>
      <c r="AF7640" s="2">
        <v>0</v>
      </c>
      <c r="AG7640" s="2" t="s">
        <v>77</v>
      </c>
      <c r="AH7640" s="2">
        <v>3</v>
      </c>
      <c r="AI7640" s="6" t="str">
        <f t="shared" si="357"/>
        <v>18-24</v>
      </c>
      <c r="AJ7640" s="11">
        <f>YEAR(tbl_LoanData[[#This Row],[Application Date]])</f>
        <v>2026</v>
      </c>
      <c r="AK7640" s="11" t="str">
        <f>TEXT(tbl_LoanData[[#This Row],[Application Date]],"MMMM")</f>
        <v>August</v>
      </c>
      <c r="AL7640" s="12">
        <f>DATE(YEAR(tbl_LoanData[[#This Row],[Application Date]]),MONTH(tbl_LoanData[[#This Row],[Application Date]]),1)</f>
        <v>46235</v>
      </c>
      <c r="AM7640" s="14">
        <f ca="1">IF(AND(tbl_LoanData[[#This Row],[Application Date]]&gt;=EOMONTH(TODAY(),-1)+1,tbl_LoanData[[#This Row],[Application Date]]&lt;=TODAY()),tbl_LoanData[[#This Row],[Loan Amount]],0)</f>
        <v>0</v>
      </c>
      <c r="AN7640" s="14">
        <f>tbl_LoanData[[#This Row],[Amount Paid]]-(Q7640-X7640)</f>
        <v>0</v>
      </c>
      <c r="AO7640" s="14">
        <f>IF(tbl_LoanData[[#This Row],[Application Status]]="Approved",1,0)</f>
        <v>1</v>
      </c>
      <c r="AP7640" s="22" t="str">
        <f t="shared" ca="1" si="358"/>
        <v>Previous MTD</v>
      </c>
      <c r="AQ7640" s="22" t="str">
        <f t="shared" ca="1" si="359"/>
        <v>Aug 1–5</v>
      </c>
    </row>
    <row r="7641" spans="1:43" ht="14.4" customHeight="1" x14ac:dyDescent="0.3">
      <c r="A7641" s="2" t="s">
        <v>15666</v>
      </c>
      <c r="B7641" s="2" t="s">
        <v>15667</v>
      </c>
      <c r="C7641" s="2" t="s">
        <v>549</v>
      </c>
      <c r="D7641" s="2" t="s">
        <v>204</v>
      </c>
      <c r="E7641" s="2" t="s">
        <v>81</v>
      </c>
      <c r="F7641" s="2">
        <v>40</v>
      </c>
      <c r="G7641" s="2" t="s">
        <v>83</v>
      </c>
      <c r="H7641" s="2" t="s">
        <v>166</v>
      </c>
      <c r="I7641" s="2" t="s">
        <v>46</v>
      </c>
      <c r="J7641" s="3">
        <v>46249</v>
      </c>
      <c r="K7641" s="3">
        <v>46255</v>
      </c>
      <c r="L7641" s="2" t="s">
        <v>39</v>
      </c>
      <c r="M7641" s="2" t="s">
        <v>127</v>
      </c>
      <c r="N7641" s="2" t="s">
        <v>152</v>
      </c>
      <c r="O7641" s="4">
        <v>1623800</v>
      </c>
      <c r="P7641" s="4">
        <v>396900</v>
      </c>
      <c r="Q7641" s="4">
        <v>1226900</v>
      </c>
      <c r="R7641" s="2">
        <v>48</v>
      </c>
      <c r="S7641" s="5">
        <v>11.37</v>
      </c>
      <c r="T7641" s="4">
        <v>31930.78</v>
      </c>
      <c r="U7641" s="2" t="s">
        <v>73</v>
      </c>
      <c r="V7641" s="2" t="s">
        <v>74</v>
      </c>
      <c r="W7641" s="4">
        <v>0</v>
      </c>
      <c r="X7641" s="4">
        <v>1226900</v>
      </c>
      <c r="Y7641" s="4">
        <v>0</v>
      </c>
      <c r="Z7641" s="2">
        <v>0</v>
      </c>
      <c r="AA7641" s="2" t="s">
        <v>56</v>
      </c>
      <c r="AB7641" s="2" t="s">
        <v>15739</v>
      </c>
      <c r="AC7641" s="2" t="s">
        <v>15347</v>
      </c>
      <c r="AD7641" s="2" t="s">
        <v>76</v>
      </c>
      <c r="AE7641" s="5">
        <v>75.599999999999994</v>
      </c>
      <c r="AF7641" s="2">
        <v>0</v>
      </c>
      <c r="AG7641" s="2" t="s">
        <v>77</v>
      </c>
      <c r="AH7641" s="2">
        <v>6</v>
      </c>
      <c r="AI7641" s="6" t="str">
        <f t="shared" si="357"/>
        <v>35-44</v>
      </c>
      <c r="AJ7641" s="11">
        <f>YEAR(tbl_LoanData[[#This Row],[Application Date]])</f>
        <v>2026</v>
      </c>
      <c r="AK7641" s="11" t="str">
        <f>TEXT(tbl_LoanData[[#This Row],[Application Date]],"MMMM")</f>
        <v>August</v>
      </c>
      <c r="AL7641" s="12">
        <f>DATE(YEAR(tbl_LoanData[[#This Row],[Application Date]]),MONTH(tbl_LoanData[[#This Row],[Application Date]]),1)</f>
        <v>46235</v>
      </c>
      <c r="AM7641" s="14">
        <f ca="1">IF(AND(tbl_LoanData[[#This Row],[Application Date]]&gt;=EOMONTH(TODAY(),-1)+1,tbl_LoanData[[#This Row],[Application Date]]&lt;=TODAY()),tbl_LoanData[[#This Row],[Loan Amount]],0)</f>
        <v>0</v>
      </c>
      <c r="AN7641" s="14">
        <f>tbl_LoanData[[#This Row],[Amount Paid]]-(Q7641-X7641)</f>
        <v>0</v>
      </c>
      <c r="AO7641" s="14">
        <f>IF(tbl_LoanData[[#This Row],[Application Status]]="Approved",1,0)</f>
        <v>1</v>
      </c>
      <c r="AP7641" s="22" t="str">
        <f t="shared" ca="1" si="358"/>
        <v>Previous MTD</v>
      </c>
      <c r="AQ7641" s="22" t="str">
        <f t="shared" ca="1" si="359"/>
        <v>Aug 1–5</v>
      </c>
    </row>
    <row r="7642" spans="1:43" ht="14.4" customHeight="1" x14ac:dyDescent="0.3">
      <c r="A7642" s="2" t="s">
        <v>15668</v>
      </c>
      <c r="B7642" s="2" t="s">
        <v>15669</v>
      </c>
      <c r="C7642" s="2" t="s">
        <v>15387</v>
      </c>
      <c r="D7642" s="2" t="s">
        <v>182</v>
      </c>
      <c r="E7642" s="2" t="s">
        <v>82</v>
      </c>
      <c r="F7642" s="2">
        <v>32</v>
      </c>
      <c r="G7642" s="2" t="s">
        <v>83</v>
      </c>
      <c r="H7642" s="2" t="s">
        <v>15364</v>
      </c>
      <c r="I7642" s="2" t="s">
        <v>53</v>
      </c>
      <c r="J7642" s="3">
        <v>46247</v>
      </c>
      <c r="K7642" s="3">
        <v>46249</v>
      </c>
      <c r="L7642" s="2" t="s">
        <v>37</v>
      </c>
      <c r="M7642" s="2" t="s">
        <v>199</v>
      </c>
      <c r="N7642" s="2" t="s">
        <v>15355</v>
      </c>
      <c r="O7642" s="4">
        <v>95500</v>
      </c>
      <c r="P7642" s="4">
        <v>21600</v>
      </c>
      <c r="Q7642" s="4">
        <v>73900</v>
      </c>
      <c r="R7642" s="2">
        <v>24</v>
      </c>
      <c r="S7642" s="5">
        <v>14.26</v>
      </c>
      <c r="T7642" s="4">
        <v>3557.24</v>
      </c>
      <c r="U7642" s="2" t="s">
        <v>73</v>
      </c>
      <c r="V7642" s="2" t="s">
        <v>74</v>
      </c>
      <c r="W7642" s="4">
        <v>0</v>
      </c>
      <c r="X7642" s="4">
        <v>73900</v>
      </c>
      <c r="Y7642" s="4">
        <v>0</v>
      </c>
      <c r="Z7642" s="2">
        <v>0</v>
      </c>
      <c r="AA7642" s="2" t="s">
        <v>56</v>
      </c>
      <c r="AB7642" s="2" t="s">
        <v>15738</v>
      </c>
      <c r="AC7642" s="2" t="s">
        <v>15373</v>
      </c>
      <c r="AD7642" s="2" t="s">
        <v>76</v>
      </c>
      <c r="AE7642" s="5">
        <v>77.400000000000006</v>
      </c>
      <c r="AF7642" s="2">
        <v>0</v>
      </c>
      <c r="AG7642" s="2" t="s">
        <v>77</v>
      </c>
      <c r="AH7642" s="2">
        <v>2</v>
      </c>
      <c r="AI7642" s="6" t="str">
        <f t="shared" si="357"/>
        <v>25-34</v>
      </c>
      <c r="AJ7642" s="11">
        <f>YEAR(tbl_LoanData[[#This Row],[Application Date]])</f>
        <v>2026</v>
      </c>
      <c r="AK7642" s="11" t="str">
        <f>TEXT(tbl_LoanData[[#This Row],[Application Date]],"MMMM")</f>
        <v>August</v>
      </c>
      <c r="AL7642" s="12">
        <f>DATE(YEAR(tbl_LoanData[[#This Row],[Application Date]]),MONTH(tbl_LoanData[[#This Row],[Application Date]]),1)</f>
        <v>46235</v>
      </c>
      <c r="AM7642" s="14">
        <f ca="1">IF(AND(tbl_LoanData[[#This Row],[Application Date]]&gt;=EOMONTH(TODAY(),-1)+1,tbl_LoanData[[#This Row],[Application Date]]&lt;=TODAY()),tbl_LoanData[[#This Row],[Loan Amount]],0)</f>
        <v>0</v>
      </c>
      <c r="AN7642" s="14">
        <f>tbl_LoanData[[#This Row],[Amount Paid]]-(Q7642-X7642)</f>
        <v>0</v>
      </c>
      <c r="AO7642" s="14">
        <f>IF(tbl_LoanData[[#This Row],[Application Status]]="Approved",1,0)</f>
        <v>1</v>
      </c>
      <c r="AP7642" s="22" t="str">
        <f t="shared" ca="1" si="358"/>
        <v>Previous MTD</v>
      </c>
      <c r="AQ7642" s="22" t="str">
        <f t="shared" ca="1" si="359"/>
        <v>Aug 1–5</v>
      </c>
    </row>
    <row r="7643" spans="1:43" ht="14.4" customHeight="1" x14ac:dyDescent="0.3">
      <c r="A7643" s="2" t="s">
        <v>15670</v>
      </c>
      <c r="B7643" s="2" t="s">
        <v>15671</v>
      </c>
      <c r="C7643" s="2" t="s">
        <v>15346</v>
      </c>
      <c r="D7643" s="2" t="s">
        <v>189</v>
      </c>
      <c r="E7643" s="2" t="s">
        <v>117</v>
      </c>
      <c r="F7643" s="2">
        <v>34</v>
      </c>
      <c r="G7643" s="2" t="s">
        <v>69</v>
      </c>
      <c r="H7643" s="2" t="s">
        <v>172</v>
      </c>
      <c r="I7643" s="2" t="s">
        <v>45</v>
      </c>
      <c r="J7643" s="3">
        <v>46252</v>
      </c>
      <c r="K7643" s="3">
        <v>46255</v>
      </c>
      <c r="L7643" s="2" t="s">
        <v>39</v>
      </c>
      <c r="M7643" s="2" t="s">
        <v>85</v>
      </c>
      <c r="N7643" s="2" t="s">
        <v>178</v>
      </c>
      <c r="O7643" s="4">
        <v>1979500</v>
      </c>
      <c r="P7643" s="4">
        <v>272000</v>
      </c>
      <c r="Q7643" s="4">
        <v>1707500</v>
      </c>
      <c r="R7643" s="2">
        <v>36</v>
      </c>
      <c r="S7643" s="5">
        <v>10.27</v>
      </c>
      <c r="T7643" s="4">
        <v>55312.92</v>
      </c>
      <c r="U7643" s="2" t="s">
        <v>73</v>
      </c>
      <c r="V7643" s="2" t="s">
        <v>74</v>
      </c>
      <c r="W7643" s="4">
        <v>0</v>
      </c>
      <c r="X7643" s="4">
        <v>1707500</v>
      </c>
      <c r="Y7643" s="4">
        <v>0</v>
      </c>
      <c r="Z7643" s="2">
        <v>0</v>
      </c>
      <c r="AA7643" s="2" t="s">
        <v>56</v>
      </c>
      <c r="AB7643" s="2" t="s">
        <v>15737</v>
      </c>
      <c r="AC7643" s="2" t="s">
        <v>15336</v>
      </c>
      <c r="AD7643" s="2" t="s">
        <v>76</v>
      </c>
      <c r="AE7643" s="5">
        <v>86.3</v>
      </c>
      <c r="AF7643" s="2">
        <v>0</v>
      </c>
      <c r="AG7643" s="2" t="s">
        <v>77</v>
      </c>
      <c r="AH7643" s="2">
        <v>3</v>
      </c>
      <c r="AI7643" s="6" t="str">
        <f t="shared" si="357"/>
        <v>25-34</v>
      </c>
      <c r="AJ7643" s="11">
        <f>YEAR(tbl_LoanData[[#This Row],[Application Date]])</f>
        <v>2026</v>
      </c>
      <c r="AK7643" s="11" t="str">
        <f>TEXT(tbl_LoanData[[#This Row],[Application Date]],"MMMM")</f>
        <v>August</v>
      </c>
      <c r="AL7643" s="12">
        <f>DATE(YEAR(tbl_LoanData[[#This Row],[Application Date]]),MONTH(tbl_LoanData[[#This Row],[Application Date]]),1)</f>
        <v>46235</v>
      </c>
      <c r="AM7643" s="14">
        <f ca="1">IF(AND(tbl_LoanData[[#This Row],[Application Date]]&gt;=EOMONTH(TODAY(),-1)+1,tbl_LoanData[[#This Row],[Application Date]]&lt;=TODAY()),tbl_LoanData[[#This Row],[Loan Amount]],0)</f>
        <v>0</v>
      </c>
      <c r="AN7643" s="14">
        <f>tbl_LoanData[[#This Row],[Amount Paid]]-(Q7643-X7643)</f>
        <v>0</v>
      </c>
      <c r="AO7643" s="14">
        <f>IF(tbl_LoanData[[#This Row],[Application Status]]="Approved",1,0)</f>
        <v>1</v>
      </c>
      <c r="AP7643" s="22" t="str">
        <f t="shared" ca="1" si="358"/>
        <v>Previous MTD</v>
      </c>
      <c r="AQ7643" s="22" t="str">
        <f t="shared" ca="1" si="359"/>
        <v>Aug 1–5</v>
      </c>
    </row>
    <row r="7644" spans="1:43" ht="14.4" customHeight="1" x14ac:dyDescent="0.3">
      <c r="A7644" s="2" t="s">
        <v>15672</v>
      </c>
      <c r="B7644" s="2" t="s">
        <v>15673</v>
      </c>
      <c r="C7644" s="2" t="s">
        <v>15382</v>
      </c>
      <c r="D7644" s="2" t="s">
        <v>134</v>
      </c>
      <c r="E7644" s="2" t="s">
        <v>81</v>
      </c>
      <c r="F7644" s="2">
        <v>43</v>
      </c>
      <c r="G7644" s="2" t="s">
        <v>69</v>
      </c>
      <c r="H7644" s="2" t="s">
        <v>15341</v>
      </c>
      <c r="I7644" s="2" t="s">
        <v>44</v>
      </c>
      <c r="J7644" s="3">
        <v>46245</v>
      </c>
      <c r="K7644" s="3">
        <v>46249</v>
      </c>
      <c r="L7644" s="2" t="s">
        <v>40</v>
      </c>
      <c r="M7644" s="2" t="s">
        <v>71</v>
      </c>
      <c r="N7644" s="2" t="s">
        <v>137</v>
      </c>
      <c r="O7644" s="4">
        <v>1036100</v>
      </c>
      <c r="P7644" s="4">
        <v>128000</v>
      </c>
      <c r="Q7644" s="4">
        <v>908100</v>
      </c>
      <c r="R7644" s="2">
        <v>36</v>
      </c>
      <c r="S7644" s="5">
        <v>9.5500000000000007</v>
      </c>
      <c r="T7644" s="4">
        <v>29110.35</v>
      </c>
      <c r="U7644" s="2" t="s">
        <v>73</v>
      </c>
      <c r="V7644" s="2" t="s">
        <v>74</v>
      </c>
      <c r="W7644" s="4">
        <v>0</v>
      </c>
      <c r="X7644" s="4">
        <v>908100</v>
      </c>
      <c r="Y7644" s="4">
        <v>0</v>
      </c>
      <c r="Z7644" s="2">
        <v>0</v>
      </c>
      <c r="AA7644" s="2" t="s">
        <v>56</v>
      </c>
      <c r="AB7644" s="2" t="s">
        <v>15741</v>
      </c>
      <c r="AC7644" s="2" t="s">
        <v>15336</v>
      </c>
      <c r="AD7644" s="2" t="s">
        <v>76</v>
      </c>
      <c r="AE7644" s="5">
        <v>87.6</v>
      </c>
      <c r="AF7644" s="2">
        <v>0</v>
      </c>
      <c r="AG7644" s="2" t="s">
        <v>77</v>
      </c>
      <c r="AH7644" s="2">
        <v>4</v>
      </c>
      <c r="AI7644" s="6" t="str">
        <f t="shared" si="357"/>
        <v>35-44</v>
      </c>
      <c r="AJ7644" s="11">
        <f>YEAR(tbl_LoanData[[#This Row],[Application Date]])</f>
        <v>2026</v>
      </c>
      <c r="AK7644" s="11" t="str">
        <f>TEXT(tbl_LoanData[[#This Row],[Application Date]],"MMMM")</f>
        <v>August</v>
      </c>
      <c r="AL7644" s="12">
        <f>DATE(YEAR(tbl_LoanData[[#This Row],[Application Date]]),MONTH(tbl_LoanData[[#This Row],[Application Date]]),1)</f>
        <v>46235</v>
      </c>
      <c r="AM7644" s="14">
        <f ca="1">IF(AND(tbl_LoanData[[#This Row],[Application Date]]&gt;=EOMONTH(TODAY(),-1)+1,tbl_LoanData[[#This Row],[Application Date]]&lt;=TODAY()),tbl_LoanData[[#This Row],[Loan Amount]],0)</f>
        <v>0</v>
      </c>
      <c r="AN7644" s="14">
        <f>tbl_LoanData[[#This Row],[Amount Paid]]-(Q7644-X7644)</f>
        <v>0</v>
      </c>
      <c r="AO7644" s="14">
        <f>IF(tbl_LoanData[[#This Row],[Application Status]]="Approved",1,0)</f>
        <v>1</v>
      </c>
      <c r="AP7644" s="22" t="str">
        <f t="shared" ca="1" si="358"/>
        <v>Previous MTD</v>
      </c>
      <c r="AQ7644" s="22" t="str">
        <f t="shared" ca="1" si="359"/>
        <v>Aug 1–5</v>
      </c>
    </row>
    <row r="7645" spans="1:43" ht="14.4" customHeight="1" x14ac:dyDescent="0.3">
      <c r="A7645" s="2" t="s">
        <v>15674</v>
      </c>
      <c r="B7645" s="2" t="s">
        <v>15675</v>
      </c>
      <c r="C7645" s="2" t="s">
        <v>356</v>
      </c>
      <c r="D7645" s="2" t="s">
        <v>102</v>
      </c>
      <c r="E7645" s="2" t="s">
        <v>268</v>
      </c>
      <c r="F7645" s="2">
        <v>61</v>
      </c>
      <c r="G7645" s="2" t="s">
        <v>69</v>
      </c>
      <c r="H7645" s="2" t="s">
        <v>15364</v>
      </c>
      <c r="I7645" s="2" t="s">
        <v>53</v>
      </c>
      <c r="J7645" s="3">
        <v>46245</v>
      </c>
      <c r="K7645" s="3">
        <v>46247</v>
      </c>
      <c r="L7645" s="2" t="s">
        <v>40</v>
      </c>
      <c r="M7645" s="2" t="s">
        <v>111</v>
      </c>
      <c r="N7645" s="2" t="s">
        <v>369</v>
      </c>
      <c r="O7645" s="4">
        <v>770100</v>
      </c>
      <c r="P7645" s="4">
        <v>206700</v>
      </c>
      <c r="Q7645" s="4">
        <v>563400</v>
      </c>
      <c r="R7645" s="2">
        <v>60</v>
      </c>
      <c r="S7645" s="5">
        <v>8.98</v>
      </c>
      <c r="T7645" s="4">
        <v>11689.79</v>
      </c>
      <c r="U7645" s="2" t="s">
        <v>73</v>
      </c>
      <c r="V7645" s="2" t="s">
        <v>74</v>
      </c>
      <c r="W7645" s="4">
        <v>0</v>
      </c>
      <c r="X7645" s="4">
        <v>563400</v>
      </c>
      <c r="Y7645" s="4">
        <v>0</v>
      </c>
      <c r="Z7645" s="2">
        <v>30</v>
      </c>
      <c r="AA7645" s="2" t="s">
        <v>57</v>
      </c>
      <c r="AB7645" s="2" t="s">
        <v>15738</v>
      </c>
      <c r="AC7645" s="2" t="s">
        <v>15369</v>
      </c>
      <c r="AD7645" s="2" t="s">
        <v>76</v>
      </c>
      <c r="AE7645" s="5">
        <v>73.2</v>
      </c>
      <c r="AF7645" s="2">
        <v>1</v>
      </c>
      <c r="AG7645" s="2" t="s">
        <v>15718</v>
      </c>
      <c r="AH7645" s="2">
        <v>2</v>
      </c>
      <c r="AI7645" s="6" t="str">
        <f t="shared" si="357"/>
        <v>55-64</v>
      </c>
      <c r="AJ7645" s="11">
        <f>YEAR(tbl_LoanData[[#This Row],[Application Date]])</f>
        <v>2026</v>
      </c>
      <c r="AK7645" s="11" t="str">
        <f>TEXT(tbl_LoanData[[#This Row],[Application Date]],"MMMM")</f>
        <v>August</v>
      </c>
      <c r="AL7645" s="12">
        <f>DATE(YEAR(tbl_LoanData[[#This Row],[Application Date]]),MONTH(tbl_LoanData[[#This Row],[Application Date]]),1)</f>
        <v>46235</v>
      </c>
      <c r="AM7645" s="14">
        <f ca="1">IF(AND(tbl_LoanData[[#This Row],[Application Date]]&gt;=EOMONTH(TODAY(),-1)+1,tbl_LoanData[[#This Row],[Application Date]]&lt;=TODAY()),tbl_LoanData[[#This Row],[Loan Amount]],0)</f>
        <v>0</v>
      </c>
      <c r="AN7645" s="14">
        <f>tbl_LoanData[[#This Row],[Amount Paid]]-(Q7645-X7645)</f>
        <v>0</v>
      </c>
      <c r="AO7645" s="14">
        <f>IF(tbl_LoanData[[#This Row],[Application Status]]="Approved",1,0)</f>
        <v>1</v>
      </c>
      <c r="AP7645" s="22" t="str">
        <f t="shared" ca="1" si="358"/>
        <v>Previous MTD</v>
      </c>
      <c r="AQ7645" s="22" t="str">
        <f t="shared" ca="1" si="359"/>
        <v>Aug 1–5</v>
      </c>
    </row>
    <row r="7646" spans="1:43" ht="14.4" customHeight="1" x14ac:dyDescent="0.3">
      <c r="A7646" s="2" t="s">
        <v>15676</v>
      </c>
      <c r="B7646" s="2" t="s">
        <v>15677</v>
      </c>
      <c r="C7646" s="2" t="s">
        <v>327</v>
      </c>
      <c r="D7646" s="2" t="s">
        <v>118</v>
      </c>
      <c r="E7646" s="2" t="s">
        <v>209</v>
      </c>
      <c r="F7646" s="2">
        <v>49</v>
      </c>
      <c r="G7646" s="2" t="s">
        <v>69</v>
      </c>
      <c r="H7646" s="2" t="s">
        <v>70</v>
      </c>
      <c r="I7646" s="2" t="s">
        <v>50</v>
      </c>
      <c r="J7646" s="3">
        <v>46243</v>
      </c>
      <c r="K7646" s="3">
        <v>46244</v>
      </c>
      <c r="L7646" s="2" t="s">
        <v>37</v>
      </c>
      <c r="M7646" s="2" t="s">
        <v>94</v>
      </c>
      <c r="N7646" s="2" t="s">
        <v>234</v>
      </c>
      <c r="O7646" s="4">
        <v>102100</v>
      </c>
      <c r="P7646" s="4">
        <v>14800</v>
      </c>
      <c r="Q7646" s="4">
        <v>87300</v>
      </c>
      <c r="R7646" s="2">
        <v>36</v>
      </c>
      <c r="S7646" s="5">
        <v>10.01</v>
      </c>
      <c r="T7646" s="4">
        <v>2817.34</v>
      </c>
      <c r="U7646" s="2" t="s">
        <v>73</v>
      </c>
      <c r="V7646" s="2" t="s">
        <v>74</v>
      </c>
      <c r="W7646" s="4">
        <v>0</v>
      </c>
      <c r="X7646" s="4">
        <v>87300</v>
      </c>
      <c r="Y7646" s="4">
        <v>0</v>
      </c>
      <c r="Z7646" s="2">
        <v>0</v>
      </c>
      <c r="AA7646" s="2" t="s">
        <v>56</v>
      </c>
      <c r="AB7646" s="2" t="s">
        <v>15737</v>
      </c>
      <c r="AC7646" s="2" t="s">
        <v>15336</v>
      </c>
      <c r="AD7646" s="2" t="s">
        <v>76</v>
      </c>
      <c r="AE7646" s="5">
        <v>85.5</v>
      </c>
      <c r="AF7646" s="2">
        <v>0</v>
      </c>
      <c r="AG7646" s="2" t="s">
        <v>77</v>
      </c>
      <c r="AH7646" s="2">
        <v>1</v>
      </c>
      <c r="AI7646" s="6" t="str">
        <f t="shared" si="357"/>
        <v>45-54</v>
      </c>
      <c r="AJ7646" s="11">
        <f>YEAR(tbl_LoanData[[#This Row],[Application Date]])</f>
        <v>2026</v>
      </c>
      <c r="AK7646" s="11" t="str">
        <f>TEXT(tbl_LoanData[[#This Row],[Application Date]],"MMMM")</f>
        <v>August</v>
      </c>
      <c r="AL7646" s="12">
        <f>DATE(YEAR(tbl_LoanData[[#This Row],[Application Date]]),MONTH(tbl_LoanData[[#This Row],[Application Date]]),1)</f>
        <v>46235</v>
      </c>
      <c r="AM7646" s="14">
        <f ca="1">IF(AND(tbl_LoanData[[#This Row],[Application Date]]&gt;=EOMONTH(TODAY(),-1)+1,tbl_LoanData[[#This Row],[Application Date]]&lt;=TODAY()),tbl_LoanData[[#This Row],[Loan Amount]],0)</f>
        <v>0</v>
      </c>
      <c r="AN7646" s="14">
        <f>tbl_LoanData[[#This Row],[Amount Paid]]-(Q7646-X7646)</f>
        <v>0</v>
      </c>
      <c r="AO7646" s="14">
        <f>IF(tbl_LoanData[[#This Row],[Application Status]]="Approved",1,0)</f>
        <v>1</v>
      </c>
      <c r="AP7646" s="22" t="str">
        <f t="shared" ca="1" si="358"/>
        <v>Previous MTD</v>
      </c>
      <c r="AQ7646" s="22" t="str">
        <f t="shared" ca="1" si="359"/>
        <v>Aug 1–5</v>
      </c>
    </row>
    <row r="7647" spans="1:43" ht="14.4" customHeight="1" x14ac:dyDescent="0.3">
      <c r="A7647" s="2" t="s">
        <v>15678</v>
      </c>
      <c r="B7647" s="2" t="s">
        <v>15679</v>
      </c>
      <c r="C7647" s="2" t="s">
        <v>310</v>
      </c>
      <c r="D7647" s="2" t="s">
        <v>82</v>
      </c>
      <c r="E7647" s="2" t="s">
        <v>465</v>
      </c>
      <c r="F7647" s="2">
        <v>44</v>
      </c>
      <c r="G7647" s="2" t="s">
        <v>69</v>
      </c>
      <c r="H7647" s="2" t="s">
        <v>516</v>
      </c>
      <c r="I7647" s="2" t="s">
        <v>53</v>
      </c>
      <c r="J7647" s="3">
        <v>46238</v>
      </c>
      <c r="K7647" s="3"/>
      <c r="L7647" s="2" t="s">
        <v>39</v>
      </c>
      <c r="M7647" s="2" t="s">
        <v>127</v>
      </c>
      <c r="N7647" s="2" t="s">
        <v>195</v>
      </c>
      <c r="O7647" s="4">
        <v>2188800</v>
      </c>
      <c r="P7647" s="4">
        <v>541100</v>
      </c>
      <c r="Q7647" s="4">
        <v>1647700</v>
      </c>
      <c r="R7647" s="2">
        <v>24</v>
      </c>
      <c r="S7647" s="5">
        <v>11.18</v>
      </c>
      <c r="T7647" s="4">
        <v>0</v>
      </c>
      <c r="U7647" s="2" t="s">
        <v>113</v>
      </c>
      <c r="V7647" s="2" t="s">
        <v>97</v>
      </c>
      <c r="W7647" s="4">
        <v>0</v>
      </c>
      <c r="X7647" s="4">
        <v>0</v>
      </c>
      <c r="Y7647" s="4">
        <v>0</v>
      </c>
      <c r="Z7647" s="2">
        <v>0</v>
      </c>
      <c r="AA7647" s="2" t="s">
        <v>97</v>
      </c>
      <c r="AB7647" s="2" t="s">
        <v>15737</v>
      </c>
      <c r="AC7647" s="2" t="s">
        <v>15338</v>
      </c>
      <c r="AD7647" s="2" t="s">
        <v>76</v>
      </c>
      <c r="AE7647" s="5">
        <v>75.3</v>
      </c>
      <c r="AF7647" s="2">
        <v>0</v>
      </c>
      <c r="AG7647" s="2" t="s">
        <v>97</v>
      </c>
      <c r="AH7647" s="2"/>
      <c r="AI7647" s="6" t="str">
        <f t="shared" si="357"/>
        <v>35-44</v>
      </c>
      <c r="AJ7647" s="11">
        <f>YEAR(tbl_LoanData[[#This Row],[Application Date]])</f>
        <v>2026</v>
      </c>
      <c r="AK7647" s="11" t="str">
        <f>TEXT(tbl_LoanData[[#This Row],[Application Date]],"MMMM")</f>
        <v>August</v>
      </c>
      <c r="AL7647" s="12">
        <f>DATE(YEAR(tbl_LoanData[[#This Row],[Application Date]]),MONTH(tbl_LoanData[[#This Row],[Application Date]]),1)</f>
        <v>46235</v>
      </c>
      <c r="AM7647" s="14">
        <f ca="1">IF(AND(tbl_LoanData[[#This Row],[Application Date]]&gt;=EOMONTH(TODAY(),-1)+1,tbl_LoanData[[#This Row],[Application Date]]&lt;=TODAY()),tbl_LoanData[[#This Row],[Loan Amount]],0)</f>
        <v>0</v>
      </c>
      <c r="AN7647" s="14">
        <f>tbl_LoanData[[#This Row],[Amount Paid]]-(Q7647-X7647)</f>
        <v>-1647700</v>
      </c>
      <c r="AO7647" s="14">
        <f>IF(tbl_LoanData[[#This Row],[Application Status]]="Approved",1,0)</f>
        <v>0</v>
      </c>
      <c r="AP7647" s="22" t="str">
        <f t="shared" ca="1" si="358"/>
        <v>Previous MTD</v>
      </c>
      <c r="AQ7647" s="22" t="str">
        <f t="shared" ca="1" si="359"/>
        <v>Aug 1–5</v>
      </c>
    </row>
    <row r="7648" spans="1:43" ht="14.4" customHeight="1" x14ac:dyDescent="0.3">
      <c r="A7648" s="2" t="s">
        <v>15680</v>
      </c>
      <c r="B7648" s="2" t="s">
        <v>15681</v>
      </c>
      <c r="C7648" s="2" t="s">
        <v>109</v>
      </c>
      <c r="D7648" s="2" t="s">
        <v>134</v>
      </c>
      <c r="E7648" s="2" t="s">
        <v>540</v>
      </c>
      <c r="F7648" s="2">
        <v>36</v>
      </c>
      <c r="G7648" s="2" t="s">
        <v>83</v>
      </c>
      <c r="H7648" s="2" t="s">
        <v>543</v>
      </c>
      <c r="I7648" s="2" t="s">
        <v>45</v>
      </c>
      <c r="J7648" s="3">
        <v>46239</v>
      </c>
      <c r="K7648" s="3">
        <v>46244</v>
      </c>
      <c r="L7648" s="2" t="s">
        <v>40</v>
      </c>
      <c r="M7648" s="2" t="s">
        <v>71</v>
      </c>
      <c r="N7648" s="2" t="s">
        <v>137</v>
      </c>
      <c r="O7648" s="4">
        <v>783000</v>
      </c>
      <c r="P7648" s="4">
        <v>201200</v>
      </c>
      <c r="Q7648" s="4">
        <v>581800</v>
      </c>
      <c r="R7648" s="2">
        <v>24</v>
      </c>
      <c r="S7648" s="5">
        <v>15.75</v>
      </c>
      <c r="T7648" s="4">
        <v>28417.29</v>
      </c>
      <c r="U7648" s="2" t="s">
        <v>73</v>
      </c>
      <c r="V7648" s="2" t="s">
        <v>74</v>
      </c>
      <c r="W7648" s="4">
        <v>0</v>
      </c>
      <c r="X7648" s="4">
        <v>581800</v>
      </c>
      <c r="Y7648" s="4">
        <v>0</v>
      </c>
      <c r="Z7648" s="2">
        <v>0</v>
      </c>
      <c r="AA7648" s="2" t="s">
        <v>56</v>
      </c>
      <c r="AB7648" s="2" t="s">
        <v>15734</v>
      </c>
      <c r="AC7648" s="2" t="s">
        <v>15338</v>
      </c>
      <c r="AD7648" s="2" t="s">
        <v>76</v>
      </c>
      <c r="AE7648" s="5">
        <v>74.3</v>
      </c>
      <c r="AF7648" s="2">
        <v>0</v>
      </c>
      <c r="AG7648" s="2" t="s">
        <v>77</v>
      </c>
      <c r="AH7648" s="2">
        <v>5</v>
      </c>
      <c r="AI7648" s="6" t="str">
        <f t="shared" si="357"/>
        <v>35-44</v>
      </c>
      <c r="AJ7648" s="11">
        <f>YEAR(tbl_LoanData[[#This Row],[Application Date]])</f>
        <v>2026</v>
      </c>
      <c r="AK7648" s="11" t="str">
        <f>TEXT(tbl_LoanData[[#This Row],[Application Date]],"MMMM")</f>
        <v>August</v>
      </c>
      <c r="AL7648" s="12">
        <f>DATE(YEAR(tbl_LoanData[[#This Row],[Application Date]]),MONTH(tbl_LoanData[[#This Row],[Application Date]]),1)</f>
        <v>46235</v>
      </c>
      <c r="AM7648" s="14">
        <f ca="1">IF(AND(tbl_LoanData[[#This Row],[Application Date]]&gt;=EOMONTH(TODAY(),-1)+1,tbl_LoanData[[#This Row],[Application Date]]&lt;=TODAY()),tbl_LoanData[[#This Row],[Loan Amount]],0)</f>
        <v>0</v>
      </c>
      <c r="AN7648" s="14">
        <f>tbl_LoanData[[#This Row],[Amount Paid]]-(Q7648-X7648)</f>
        <v>0</v>
      </c>
      <c r="AO7648" s="14">
        <f>IF(tbl_LoanData[[#This Row],[Application Status]]="Approved",1,0)</f>
        <v>1</v>
      </c>
      <c r="AP7648" s="22" t="str">
        <f t="shared" ca="1" si="358"/>
        <v>Previous MTD</v>
      </c>
      <c r="AQ7648" s="22" t="str">
        <f t="shared" ca="1" si="359"/>
        <v>Aug 1–5</v>
      </c>
    </row>
    <row r="7649" spans="1:43" ht="14.4" customHeight="1" x14ac:dyDescent="0.3">
      <c r="A7649" s="2" t="s">
        <v>15682</v>
      </c>
      <c r="B7649" s="2" t="s">
        <v>15683</v>
      </c>
      <c r="C7649" s="2" t="s">
        <v>515</v>
      </c>
      <c r="D7649" s="2" t="s">
        <v>142</v>
      </c>
      <c r="E7649" s="2" t="s">
        <v>134</v>
      </c>
      <c r="F7649" s="2">
        <v>53</v>
      </c>
      <c r="G7649" s="2" t="s">
        <v>69</v>
      </c>
      <c r="H7649" s="2" t="s">
        <v>136</v>
      </c>
      <c r="I7649" s="2" t="s">
        <v>49</v>
      </c>
      <c r="J7649" s="3">
        <v>46255</v>
      </c>
      <c r="K7649" s="3">
        <v>46259</v>
      </c>
      <c r="L7649" s="2" t="s">
        <v>37</v>
      </c>
      <c r="M7649" s="2" t="s">
        <v>199</v>
      </c>
      <c r="N7649" s="2" t="s">
        <v>15355</v>
      </c>
      <c r="O7649" s="4">
        <v>179200</v>
      </c>
      <c r="P7649" s="4">
        <v>22500</v>
      </c>
      <c r="Q7649" s="4">
        <v>156700</v>
      </c>
      <c r="R7649" s="2">
        <v>24</v>
      </c>
      <c r="S7649" s="5">
        <v>10.75</v>
      </c>
      <c r="T7649" s="4">
        <v>7285.27</v>
      </c>
      <c r="U7649" s="2" t="s">
        <v>73</v>
      </c>
      <c r="V7649" s="2" t="s">
        <v>74</v>
      </c>
      <c r="W7649" s="4">
        <v>0</v>
      </c>
      <c r="X7649" s="4">
        <v>156700</v>
      </c>
      <c r="Y7649" s="4">
        <v>0</v>
      </c>
      <c r="Z7649" s="2">
        <v>0</v>
      </c>
      <c r="AA7649" s="2" t="s">
        <v>56</v>
      </c>
      <c r="AB7649" s="2" t="s">
        <v>15740</v>
      </c>
      <c r="AC7649" s="2" t="s">
        <v>15365</v>
      </c>
      <c r="AD7649" s="2" t="s">
        <v>76</v>
      </c>
      <c r="AE7649" s="5">
        <v>87.4</v>
      </c>
      <c r="AF7649" s="2">
        <v>0</v>
      </c>
      <c r="AG7649" s="2" t="s">
        <v>77</v>
      </c>
      <c r="AH7649" s="2">
        <v>4</v>
      </c>
      <c r="AI7649" s="6" t="str">
        <f t="shared" si="357"/>
        <v>45-54</v>
      </c>
      <c r="AJ7649" s="11">
        <f>YEAR(tbl_LoanData[[#This Row],[Application Date]])</f>
        <v>2026</v>
      </c>
      <c r="AK7649" s="11" t="str">
        <f>TEXT(tbl_LoanData[[#This Row],[Application Date]],"MMMM")</f>
        <v>August</v>
      </c>
      <c r="AL7649" s="12">
        <f>DATE(YEAR(tbl_LoanData[[#This Row],[Application Date]]),MONTH(tbl_LoanData[[#This Row],[Application Date]]),1)</f>
        <v>46235</v>
      </c>
      <c r="AM7649" s="14">
        <f ca="1">IF(AND(tbl_LoanData[[#This Row],[Application Date]]&gt;=EOMONTH(TODAY(),-1)+1,tbl_LoanData[[#This Row],[Application Date]]&lt;=TODAY()),tbl_LoanData[[#This Row],[Loan Amount]],0)</f>
        <v>0</v>
      </c>
      <c r="AN7649" s="14">
        <f>tbl_LoanData[[#This Row],[Amount Paid]]-(Q7649-X7649)</f>
        <v>0</v>
      </c>
      <c r="AO7649" s="14">
        <f>IF(tbl_LoanData[[#This Row],[Application Status]]="Approved",1,0)</f>
        <v>1</v>
      </c>
      <c r="AP7649" s="22" t="str">
        <f t="shared" ca="1" si="358"/>
        <v>Previous MTD</v>
      </c>
      <c r="AQ7649" s="22" t="str">
        <f t="shared" ca="1" si="359"/>
        <v>Aug 1–5</v>
      </c>
    </row>
    <row r="7650" spans="1:43" ht="14.4" customHeight="1" x14ac:dyDescent="0.3">
      <c r="A7650" s="2" t="s">
        <v>15684</v>
      </c>
      <c r="B7650" s="2" t="s">
        <v>15685</v>
      </c>
      <c r="C7650" s="2" t="s">
        <v>781</v>
      </c>
      <c r="D7650" s="2" t="s">
        <v>101</v>
      </c>
      <c r="E7650" s="2" t="s">
        <v>176</v>
      </c>
      <c r="F7650" s="2">
        <v>49</v>
      </c>
      <c r="G7650" s="2" t="s">
        <v>69</v>
      </c>
      <c r="H7650" s="2" t="s">
        <v>466</v>
      </c>
      <c r="I7650" s="2" t="s">
        <v>43</v>
      </c>
      <c r="J7650" s="3">
        <v>46250</v>
      </c>
      <c r="K7650" s="3"/>
      <c r="L7650" s="2" t="s">
        <v>37</v>
      </c>
      <c r="M7650" s="2" t="s">
        <v>104</v>
      </c>
      <c r="N7650" s="2" t="s">
        <v>192</v>
      </c>
      <c r="O7650" s="4">
        <v>120000</v>
      </c>
      <c r="P7650" s="4">
        <v>19900</v>
      </c>
      <c r="Q7650" s="4">
        <v>100100</v>
      </c>
      <c r="R7650" s="2">
        <v>12</v>
      </c>
      <c r="S7650" s="5">
        <v>16.32</v>
      </c>
      <c r="T7650" s="4">
        <v>0</v>
      </c>
      <c r="U7650" s="2" t="s">
        <v>96</v>
      </c>
      <c r="V7650" s="2" t="s">
        <v>97</v>
      </c>
      <c r="W7650" s="4">
        <v>0</v>
      </c>
      <c r="X7650" s="4">
        <v>0</v>
      </c>
      <c r="Y7650" s="4">
        <v>0</v>
      </c>
      <c r="Z7650" s="2">
        <v>0</v>
      </c>
      <c r="AA7650" s="2" t="s">
        <v>97</v>
      </c>
      <c r="AB7650" s="2" t="s">
        <v>15739</v>
      </c>
      <c r="AC7650" s="2" t="s">
        <v>15373</v>
      </c>
      <c r="AD7650" s="2" t="s">
        <v>76</v>
      </c>
      <c r="AE7650" s="5">
        <v>83.4</v>
      </c>
      <c r="AF7650" s="2">
        <v>0</v>
      </c>
      <c r="AG7650" s="2" t="s">
        <v>97</v>
      </c>
      <c r="AH7650" s="2"/>
      <c r="AI7650" s="6" t="str">
        <f t="shared" si="357"/>
        <v>45-54</v>
      </c>
      <c r="AJ7650" s="11">
        <f>YEAR(tbl_LoanData[[#This Row],[Application Date]])</f>
        <v>2026</v>
      </c>
      <c r="AK7650" s="11" t="str">
        <f>TEXT(tbl_LoanData[[#This Row],[Application Date]],"MMMM")</f>
        <v>August</v>
      </c>
      <c r="AL7650" s="12">
        <f>DATE(YEAR(tbl_LoanData[[#This Row],[Application Date]]),MONTH(tbl_LoanData[[#This Row],[Application Date]]),1)</f>
        <v>46235</v>
      </c>
      <c r="AM7650" s="14">
        <f ca="1">IF(AND(tbl_LoanData[[#This Row],[Application Date]]&gt;=EOMONTH(TODAY(),-1)+1,tbl_LoanData[[#This Row],[Application Date]]&lt;=TODAY()),tbl_LoanData[[#This Row],[Loan Amount]],0)</f>
        <v>0</v>
      </c>
      <c r="AN7650" s="14">
        <f>tbl_LoanData[[#This Row],[Amount Paid]]-(Q7650-X7650)</f>
        <v>-100100</v>
      </c>
      <c r="AO7650" s="14">
        <f>IF(tbl_LoanData[[#This Row],[Application Status]]="Approved",1,0)</f>
        <v>0</v>
      </c>
      <c r="AP7650" s="22" t="str">
        <f t="shared" ca="1" si="358"/>
        <v>Previous MTD</v>
      </c>
      <c r="AQ7650" s="22" t="str">
        <f t="shared" ca="1" si="359"/>
        <v>Aug 1–5</v>
      </c>
    </row>
    <row r="7651" spans="1:43" ht="14.4" customHeight="1" x14ac:dyDescent="0.3">
      <c r="A7651" s="2" t="s">
        <v>15686</v>
      </c>
      <c r="B7651" s="2" t="s">
        <v>15687</v>
      </c>
      <c r="C7651" s="2" t="s">
        <v>15379</v>
      </c>
      <c r="D7651" s="2" t="s">
        <v>254</v>
      </c>
      <c r="E7651" s="2" t="s">
        <v>165</v>
      </c>
      <c r="F7651" s="2">
        <v>55</v>
      </c>
      <c r="G7651" s="2" t="s">
        <v>69</v>
      </c>
      <c r="H7651" s="2" t="s">
        <v>70</v>
      </c>
      <c r="I7651" s="2" t="s">
        <v>50</v>
      </c>
      <c r="J7651" s="3">
        <v>46244</v>
      </c>
      <c r="K7651" s="3"/>
      <c r="L7651" s="2" t="s">
        <v>15377</v>
      </c>
      <c r="M7651" s="2" t="s">
        <v>85</v>
      </c>
      <c r="N7651" s="2" t="s">
        <v>671</v>
      </c>
      <c r="O7651" s="4">
        <v>1488000</v>
      </c>
      <c r="P7651" s="4">
        <v>249300</v>
      </c>
      <c r="Q7651" s="4">
        <v>1238700</v>
      </c>
      <c r="R7651" s="2">
        <v>60</v>
      </c>
      <c r="S7651" s="5">
        <v>9.68</v>
      </c>
      <c r="T7651" s="4">
        <v>0</v>
      </c>
      <c r="U7651" s="2" t="s">
        <v>96</v>
      </c>
      <c r="V7651" s="2" t="s">
        <v>97</v>
      </c>
      <c r="W7651" s="4">
        <v>0</v>
      </c>
      <c r="X7651" s="4">
        <v>0</v>
      </c>
      <c r="Y7651" s="4">
        <v>0</v>
      </c>
      <c r="Z7651" s="2">
        <v>0</v>
      </c>
      <c r="AA7651" s="2" t="s">
        <v>97</v>
      </c>
      <c r="AB7651" s="2" t="s">
        <v>15730</v>
      </c>
      <c r="AC7651" s="2" t="s">
        <v>15365</v>
      </c>
      <c r="AD7651" s="2" t="s">
        <v>76</v>
      </c>
      <c r="AE7651" s="5">
        <v>83.2</v>
      </c>
      <c r="AF7651" s="2">
        <v>0</v>
      </c>
      <c r="AG7651" s="2" t="s">
        <v>97</v>
      </c>
      <c r="AH7651" s="2"/>
      <c r="AI7651" s="6" t="str">
        <f t="shared" si="357"/>
        <v>55-64</v>
      </c>
      <c r="AJ7651" s="11">
        <f>YEAR(tbl_LoanData[[#This Row],[Application Date]])</f>
        <v>2026</v>
      </c>
      <c r="AK7651" s="11" t="str">
        <f>TEXT(tbl_LoanData[[#This Row],[Application Date]],"MMMM")</f>
        <v>August</v>
      </c>
      <c r="AL7651" s="12">
        <f>DATE(YEAR(tbl_LoanData[[#This Row],[Application Date]]),MONTH(tbl_LoanData[[#This Row],[Application Date]]),1)</f>
        <v>46235</v>
      </c>
      <c r="AM7651" s="14">
        <f ca="1">IF(AND(tbl_LoanData[[#This Row],[Application Date]]&gt;=EOMONTH(TODAY(),-1)+1,tbl_LoanData[[#This Row],[Application Date]]&lt;=TODAY()),tbl_LoanData[[#This Row],[Loan Amount]],0)</f>
        <v>0</v>
      </c>
      <c r="AN7651" s="14">
        <f>tbl_LoanData[[#This Row],[Amount Paid]]-(Q7651-X7651)</f>
        <v>-1238700</v>
      </c>
      <c r="AO7651" s="14">
        <f>IF(tbl_LoanData[[#This Row],[Application Status]]="Approved",1,0)</f>
        <v>0</v>
      </c>
      <c r="AP7651" s="22" t="str">
        <f t="shared" ca="1" si="358"/>
        <v>Previous MTD</v>
      </c>
      <c r="AQ7651" s="22" t="str">
        <f t="shared" ca="1" si="359"/>
        <v>Aug 1–5</v>
      </c>
    </row>
    <row r="7652" spans="1:43" ht="14.4" customHeight="1" x14ac:dyDescent="0.3">
      <c r="A7652" s="2" t="s">
        <v>15688</v>
      </c>
      <c r="B7652" s="2" t="s">
        <v>15689</v>
      </c>
      <c r="C7652" s="2" t="s">
        <v>549</v>
      </c>
      <c r="D7652" s="2" t="s">
        <v>209</v>
      </c>
      <c r="E7652" s="2" t="s">
        <v>402</v>
      </c>
      <c r="F7652" s="2">
        <v>28</v>
      </c>
      <c r="G7652" s="2" t="s">
        <v>83</v>
      </c>
      <c r="H7652" s="2" t="s">
        <v>265</v>
      </c>
      <c r="I7652" s="2" t="s">
        <v>44</v>
      </c>
      <c r="J7652" s="3">
        <v>46257</v>
      </c>
      <c r="K7652" s="3"/>
      <c r="L7652" s="2" t="s">
        <v>37</v>
      </c>
      <c r="M7652" s="2" t="s">
        <v>94</v>
      </c>
      <c r="N7652" s="2" t="s">
        <v>488</v>
      </c>
      <c r="O7652" s="4">
        <v>92300</v>
      </c>
      <c r="P7652" s="4">
        <v>26000</v>
      </c>
      <c r="Q7652" s="4">
        <v>66300</v>
      </c>
      <c r="R7652" s="2">
        <v>36</v>
      </c>
      <c r="S7652" s="5">
        <v>9.93</v>
      </c>
      <c r="T7652" s="4">
        <v>0</v>
      </c>
      <c r="U7652" s="2" t="s">
        <v>113</v>
      </c>
      <c r="V7652" s="2" t="s">
        <v>97</v>
      </c>
      <c r="W7652" s="4">
        <v>0</v>
      </c>
      <c r="X7652" s="4">
        <v>0</v>
      </c>
      <c r="Y7652" s="4">
        <v>0</v>
      </c>
      <c r="Z7652" s="2">
        <v>0</v>
      </c>
      <c r="AA7652" s="2" t="s">
        <v>97</v>
      </c>
      <c r="AB7652" s="2" t="s">
        <v>15736</v>
      </c>
      <c r="AC7652" s="2" t="s">
        <v>15353</v>
      </c>
      <c r="AD7652" s="2" t="s">
        <v>76</v>
      </c>
      <c r="AE7652" s="5">
        <v>71.8</v>
      </c>
      <c r="AF7652" s="2">
        <v>0</v>
      </c>
      <c r="AG7652" s="2" t="s">
        <v>97</v>
      </c>
      <c r="AH7652" s="2"/>
      <c r="AI7652" s="6" t="str">
        <f t="shared" si="357"/>
        <v>25-34</v>
      </c>
      <c r="AJ7652" s="11">
        <f>YEAR(tbl_LoanData[[#This Row],[Application Date]])</f>
        <v>2026</v>
      </c>
      <c r="AK7652" s="11" t="str">
        <f>TEXT(tbl_LoanData[[#This Row],[Application Date]],"MMMM")</f>
        <v>August</v>
      </c>
      <c r="AL7652" s="12">
        <f>DATE(YEAR(tbl_LoanData[[#This Row],[Application Date]]),MONTH(tbl_LoanData[[#This Row],[Application Date]]),1)</f>
        <v>46235</v>
      </c>
      <c r="AM7652" s="14">
        <f ca="1">IF(AND(tbl_LoanData[[#This Row],[Application Date]]&gt;=EOMONTH(TODAY(),-1)+1,tbl_LoanData[[#This Row],[Application Date]]&lt;=TODAY()),tbl_LoanData[[#This Row],[Loan Amount]],0)</f>
        <v>0</v>
      </c>
      <c r="AN7652" s="14">
        <f>tbl_LoanData[[#This Row],[Amount Paid]]-(Q7652-X7652)</f>
        <v>-66300</v>
      </c>
      <c r="AO7652" s="14">
        <f>IF(tbl_LoanData[[#This Row],[Application Status]]="Approved",1,0)</f>
        <v>0</v>
      </c>
      <c r="AP7652" s="22" t="str">
        <f t="shared" ca="1" si="358"/>
        <v>Previous MTD</v>
      </c>
      <c r="AQ7652" s="22" t="str">
        <f t="shared" ca="1" si="359"/>
        <v>Aug 1–5</v>
      </c>
    </row>
    <row r="7653" spans="1:43" ht="14.4" customHeight="1" x14ac:dyDescent="0.3">
      <c r="A7653" s="2" t="s">
        <v>15690</v>
      </c>
      <c r="B7653" s="2" t="s">
        <v>15691</v>
      </c>
      <c r="C7653" s="2" t="s">
        <v>1102</v>
      </c>
      <c r="D7653" s="2" t="s">
        <v>254</v>
      </c>
      <c r="E7653" s="2" t="s">
        <v>81</v>
      </c>
      <c r="F7653" s="2">
        <v>62</v>
      </c>
      <c r="G7653" s="2" t="s">
        <v>69</v>
      </c>
      <c r="H7653" s="2" t="s">
        <v>15372</v>
      </c>
      <c r="I7653" s="2" t="s">
        <v>45</v>
      </c>
      <c r="J7653" s="3">
        <v>46237</v>
      </c>
      <c r="K7653" s="3">
        <v>46243</v>
      </c>
      <c r="L7653" s="2" t="s">
        <v>37</v>
      </c>
      <c r="M7653" s="2" t="s">
        <v>104</v>
      </c>
      <c r="N7653" s="2" t="s">
        <v>286</v>
      </c>
      <c r="O7653" s="4">
        <v>117200</v>
      </c>
      <c r="P7653" s="4">
        <v>28200</v>
      </c>
      <c r="Q7653" s="4">
        <v>89000</v>
      </c>
      <c r="R7653" s="2">
        <v>12</v>
      </c>
      <c r="S7653" s="5">
        <v>10.42</v>
      </c>
      <c r="T7653" s="4">
        <v>7841.91</v>
      </c>
      <c r="U7653" s="2" t="s">
        <v>73</v>
      </c>
      <c r="V7653" s="2" t="s">
        <v>74</v>
      </c>
      <c r="W7653" s="4">
        <v>0</v>
      </c>
      <c r="X7653" s="4">
        <v>89000</v>
      </c>
      <c r="Y7653" s="4">
        <v>0</v>
      </c>
      <c r="Z7653" s="2">
        <v>0</v>
      </c>
      <c r="AA7653" s="2" t="s">
        <v>56</v>
      </c>
      <c r="AB7653" s="2" t="s">
        <v>15732</v>
      </c>
      <c r="AC7653" s="2" t="s">
        <v>15339</v>
      </c>
      <c r="AD7653" s="2" t="s">
        <v>76</v>
      </c>
      <c r="AE7653" s="5">
        <v>75.900000000000006</v>
      </c>
      <c r="AF7653" s="2">
        <v>0</v>
      </c>
      <c r="AG7653" s="2" t="s">
        <v>77</v>
      </c>
      <c r="AH7653" s="2">
        <v>6</v>
      </c>
      <c r="AI7653" s="6" t="str">
        <f t="shared" si="357"/>
        <v>55-64</v>
      </c>
      <c r="AJ7653" s="11">
        <f>YEAR(tbl_LoanData[[#This Row],[Application Date]])</f>
        <v>2026</v>
      </c>
      <c r="AK7653" s="11" t="str">
        <f>TEXT(tbl_LoanData[[#This Row],[Application Date]],"MMMM")</f>
        <v>August</v>
      </c>
      <c r="AL7653" s="12">
        <f>DATE(YEAR(tbl_LoanData[[#This Row],[Application Date]]),MONTH(tbl_LoanData[[#This Row],[Application Date]]),1)</f>
        <v>46235</v>
      </c>
      <c r="AM7653" s="14">
        <f ca="1">IF(AND(tbl_LoanData[[#This Row],[Application Date]]&gt;=EOMONTH(TODAY(),-1)+1,tbl_LoanData[[#This Row],[Application Date]]&lt;=TODAY()),tbl_LoanData[[#This Row],[Loan Amount]],0)</f>
        <v>0</v>
      </c>
      <c r="AN7653" s="14">
        <f>tbl_LoanData[[#This Row],[Amount Paid]]-(Q7653-X7653)</f>
        <v>0</v>
      </c>
      <c r="AO7653" s="14">
        <f>IF(tbl_LoanData[[#This Row],[Application Status]]="Approved",1,0)</f>
        <v>1</v>
      </c>
      <c r="AP7653" s="22" t="str">
        <f t="shared" ca="1" si="358"/>
        <v>Previous MTD</v>
      </c>
      <c r="AQ7653" s="22" t="str">
        <f t="shared" ca="1" si="359"/>
        <v>Aug 1–5</v>
      </c>
    </row>
    <row r="7654" spans="1:43" ht="14.4" customHeight="1" x14ac:dyDescent="0.3">
      <c r="A7654" s="2" t="s">
        <v>15692</v>
      </c>
      <c r="B7654" s="2" t="s">
        <v>15693</v>
      </c>
      <c r="C7654" s="2" t="s">
        <v>15352</v>
      </c>
      <c r="D7654" s="2" t="s">
        <v>161</v>
      </c>
      <c r="E7654" s="2" t="s">
        <v>465</v>
      </c>
      <c r="F7654" s="2">
        <v>28</v>
      </c>
      <c r="G7654" s="2" t="s">
        <v>83</v>
      </c>
      <c r="H7654" s="2" t="s">
        <v>15341</v>
      </c>
      <c r="I7654" s="2" t="s">
        <v>44</v>
      </c>
      <c r="J7654" s="3">
        <v>46237</v>
      </c>
      <c r="K7654" s="3">
        <v>46244</v>
      </c>
      <c r="L7654" s="2" t="s">
        <v>39</v>
      </c>
      <c r="M7654" s="2" t="s">
        <v>127</v>
      </c>
      <c r="N7654" s="2" t="s">
        <v>195</v>
      </c>
      <c r="O7654" s="4">
        <v>1351800</v>
      </c>
      <c r="P7654" s="4">
        <v>332700</v>
      </c>
      <c r="Q7654" s="4">
        <v>1019100</v>
      </c>
      <c r="R7654" s="2">
        <v>12</v>
      </c>
      <c r="S7654" s="5">
        <v>9.43</v>
      </c>
      <c r="T7654" s="4">
        <v>89325.14</v>
      </c>
      <c r="U7654" s="2" t="s">
        <v>73</v>
      </c>
      <c r="V7654" s="2" t="s">
        <v>74</v>
      </c>
      <c r="W7654" s="4">
        <v>0</v>
      </c>
      <c r="X7654" s="4">
        <v>1019100</v>
      </c>
      <c r="Y7654" s="4">
        <v>0</v>
      </c>
      <c r="Z7654" s="2">
        <v>19</v>
      </c>
      <c r="AA7654" s="2" t="s">
        <v>57</v>
      </c>
      <c r="AB7654" s="2" t="s">
        <v>15736</v>
      </c>
      <c r="AC7654" s="2" t="s">
        <v>15342</v>
      </c>
      <c r="AD7654" s="2" t="s">
        <v>76</v>
      </c>
      <c r="AE7654" s="5">
        <v>75.400000000000006</v>
      </c>
      <c r="AF7654" s="2">
        <v>1</v>
      </c>
      <c r="AG7654" s="2" t="s">
        <v>15718</v>
      </c>
      <c r="AH7654" s="2">
        <v>7</v>
      </c>
      <c r="AI7654" s="6" t="str">
        <f t="shared" si="357"/>
        <v>25-34</v>
      </c>
      <c r="AJ7654" s="11">
        <f>YEAR(tbl_LoanData[[#This Row],[Application Date]])</f>
        <v>2026</v>
      </c>
      <c r="AK7654" s="11" t="str">
        <f>TEXT(tbl_LoanData[[#This Row],[Application Date]],"MMMM")</f>
        <v>August</v>
      </c>
      <c r="AL7654" s="12">
        <f>DATE(YEAR(tbl_LoanData[[#This Row],[Application Date]]),MONTH(tbl_LoanData[[#This Row],[Application Date]]),1)</f>
        <v>46235</v>
      </c>
      <c r="AM7654" s="14">
        <f ca="1">IF(AND(tbl_LoanData[[#This Row],[Application Date]]&gt;=EOMONTH(TODAY(),-1)+1,tbl_LoanData[[#This Row],[Application Date]]&lt;=TODAY()),tbl_LoanData[[#This Row],[Loan Amount]],0)</f>
        <v>0</v>
      </c>
      <c r="AN7654" s="14">
        <f>tbl_LoanData[[#This Row],[Amount Paid]]-(Q7654-X7654)</f>
        <v>0</v>
      </c>
      <c r="AO7654" s="14">
        <f>IF(tbl_LoanData[[#This Row],[Application Status]]="Approved",1,0)</f>
        <v>1</v>
      </c>
      <c r="AP7654" s="22" t="str">
        <f t="shared" ca="1" si="358"/>
        <v>Previous MTD</v>
      </c>
      <c r="AQ7654" s="22" t="str">
        <f t="shared" ca="1" si="359"/>
        <v>Aug 1–5</v>
      </c>
    </row>
    <row r="7655" spans="1:43" ht="14.4" customHeight="1" x14ac:dyDescent="0.3">
      <c r="A7655" s="2" t="s">
        <v>15694</v>
      </c>
      <c r="B7655" s="2" t="s">
        <v>15695</v>
      </c>
      <c r="C7655" s="2" t="s">
        <v>533</v>
      </c>
      <c r="D7655" s="2" t="s">
        <v>268</v>
      </c>
      <c r="E7655" s="2" t="s">
        <v>150</v>
      </c>
      <c r="F7655" s="2">
        <v>21</v>
      </c>
      <c r="G7655" s="2" t="s">
        <v>83</v>
      </c>
      <c r="H7655" s="2" t="s">
        <v>15364</v>
      </c>
      <c r="I7655" s="2" t="s">
        <v>53</v>
      </c>
      <c r="J7655" s="3">
        <v>46254</v>
      </c>
      <c r="K7655" s="3">
        <v>46258</v>
      </c>
      <c r="L7655" s="2" t="s">
        <v>37</v>
      </c>
      <c r="M7655" s="2" t="s">
        <v>260</v>
      </c>
      <c r="N7655" s="2" t="s">
        <v>745</v>
      </c>
      <c r="O7655" s="4">
        <v>171200</v>
      </c>
      <c r="P7655" s="4">
        <v>40600</v>
      </c>
      <c r="Q7655" s="4">
        <v>130600</v>
      </c>
      <c r="R7655" s="2">
        <v>24</v>
      </c>
      <c r="S7655" s="5">
        <v>9.2799999999999994</v>
      </c>
      <c r="T7655" s="4">
        <v>5983.22</v>
      </c>
      <c r="U7655" s="2" t="s">
        <v>73</v>
      </c>
      <c r="V7655" s="2" t="s">
        <v>74</v>
      </c>
      <c r="W7655" s="4">
        <v>0</v>
      </c>
      <c r="X7655" s="4">
        <v>130600</v>
      </c>
      <c r="Y7655" s="4">
        <v>0</v>
      </c>
      <c r="Z7655" s="2">
        <v>0</v>
      </c>
      <c r="AA7655" s="2" t="s">
        <v>56</v>
      </c>
      <c r="AB7655" s="2" t="s">
        <v>15739</v>
      </c>
      <c r="AC7655" s="2" t="s">
        <v>15345</v>
      </c>
      <c r="AD7655" s="2" t="s">
        <v>76</v>
      </c>
      <c r="AE7655" s="5">
        <v>76.3</v>
      </c>
      <c r="AF7655" s="2">
        <v>0</v>
      </c>
      <c r="AG7655" s="2" t="s">
        <v>77</v>
      </c>
      <c r="AH7655" s="2">
        <v>4</v>
      </c>
      <c r="AI7655" s="6" t="str">
        <f t="shared" si="357"/>
        <v>18-24</v>
      </c>
      <c r="AJ7655" s="11">
        <f>YEAR(tbl_LoanData[[#This Row],[Application Date]])</f>
        <v>2026</v>
      </c>
      <c r="AK7655" s="11" t="str">
        <f>TEXT(tbl_LoanData[[#This Row],[Application Date]],"MMMM")</f>
        <v>August</v>
      </c>
      <c r="AL7655" s="12">
        <f>DATE(YEAR(tbl_LoanData[[#This Row],[Application Date]]),MONTH(tbl_LoanData[[#This Row],[Application Date]]),1)</f>
        <v>46235</v>
      </c>
      <c r="AM7655" s="14">
        <f ca="1">IF(AND(tbl_LoanData[[#This Row],[Application Date]]&gt;=EOMONTH(TODAY(),-1)+1,tbl_LoanData[[#This Row],[Application Date]]&lt;=TODAY()),tbl_LoanData[[#This Row],[Loan Amount]],0)</f>
        <v>0</v>
      </c>
      <c r="AN7655" s="14">
        <f>tbl_LoanData[[#This Row],[Amount Paid]]-(Q7655-X7655)</f>
        <v>0</v>
      </c>
      <c r="AO7655" s="14">
        <f>IF(tbl_LoanData[[#This Row],[Application Status]]="Approved",1,0)</f>
        <v>1</v>
      </c>
      <c r="AP7655" s="22" t="str">
        <f t="shared" ca="1" si="358"/>
        <v>Previous MTD</v>
      </c>
      <c r="AQ7655" s="22" t="str">
        <f t="shared" ca="1" si="359"/>
        <v>Aug 1–5</v>
      </c>
    </row>
    <row r="7656" spans="1:43" ht="14.4" customHeight="1" x14ac:dyDescent="0.3">
      <c r="A7656" s="2" t="s">
        <v>15696</v>
      </c>
      <c r="B7656" s="2" t="s">
        <v>15697</v>
      </c>
      <c r="C7656" s="2" t="s">
        <v>227</v>
      </c>
      <c r="D7656" s="2" t="s">
        <v>204</v>
      </c>
      <c r="E7656" s="2" t="s">
        <v>68</v>
      </c>
      <c r="F7656" s="2">
        <v>38</v>
      </c>
      <c r="G7656" s="2" t="s">
        <v>69</v>
      </c>
      <c r="H7656" s="2" t="s">
        <v>136</v>
      </c>
      <c r="I7656" s="2" t="s">
        <v>49</v>
      </c>
      <c r="J7656" s="3">
        <v>46256</v>
      </c>
      <c r="K7656" s="3">
        <v>46257</v>
      </c>
      <c r="L7656" s="2" t="s">
        <v>37</v>
      </c>
      <c r="M7656" s="2" t="s">
        <v>104</v>
      </c>
      <c r="N7656" s="2" t="s">
        <v>286</v>
      </c>
      <c r="O7656" s="4">
        <v>163300</v>
      </c>
      <c r="P7656" s="4">
        <v>44900</v>
      </c>
      <c r="Q7656" s="4">
        <v>118400</v>
      </c>
      <c r="R7656" s="2">
        <v>24</v>
      </c>
      <c r="S7656" s="5">
        <v>13.16</v>
      </c>
      <c r="T7656" s="4">
        <v>5637.85</v>
      </c>
      <c r="U7656" s="2" t="s">
        <v>73</v>
      </c>
      <c r="V7656" s="2" t="s">
        <v>74</v>
      </c>
      <c r="W7656" s="4">
        <v>0</v>
      </c>
      <c r="X7656" s="4">
        <v>118400</v>
      </c>
      <c r="Y7656" s="4">
        <v>0</v>
      </c>
      <c r="Z7656" s="2">
        <v>0</v>
      </c>
      <c r="AA7656" s="2" t="s">
        <v>56</v>
      </c>
      <c r="AB7656" s="2" t="s">
        <v>15735</v>
      </c>
      <c r="AC7656" s="2" t="s">
        <v>15338</v>
      </c>
      <c r="AD7656" s="2" t="s">
        <v>76</v>
      </c>
      <c r="AE7656" s="5">
        <v>72.5</v>
      </c>
      <c r="AF7656" s="2">
        <v>0</v>
      </c>
      <c r="AG7656" s="2" t="s">
        <v>77</v>
      </c>
      <c r="AH7656" s="2">
        <v>1</v>
      </c>
      <c r="AI7656" s="6" t="str">
        <f t="shared" si="357"/>
        <v>35-44</v>
      </c>
      <c r="AJ7656" s="11">
        <f>YEAR(tbl_LoanData[[#This Row],[Application Date]])</f>
        <v>2026</v>
      </c>
      <c r="AK7656" s="11" t="str">
        <f>TEXT(tbl_LoanData[[#This Row],[Application Date]],"MMMM")</f>
        <v>August</v>
      </c>
      <c r="AL7656" s="12">
        <f>DATE(YEAR(tbl_LoanData[[#This Row],[Application Date]]),MONTH(tbl_LoanData[[#This Row],[Application Date]]),1)</f>
        <v>46235</v>
      </c>
      <c r="AM7656" s="14">
        <f ca="1">IF(AND(tbl_LoanData[[#This Row],[Application Date]]&gt;=EOMONTH(TODAY(),-1)+1,tbl_LoanData[[#This Row],[Application Date]]&lt;=TODAY()),tbl_LoanData[[#This Row],[Loan Amount]],0)</f>
        <v>0</v>
      </c>
      <c r="AN7656" s="14">
        <f>tbl_LoanData[[#This Row],[Amount Paid]]-(Q7656-X7656)</f>
        <v>0</v>
      </c>
      <c r="AO7656" s="14">
        <f>IF(tbl_LoanData[[#This Row],[Application Status]]="Approved",1,0)</f>
        <v>1</v>
      </c>
      <c r="AP7656" s="22" t="str">
        <f t="shared" ca="1" si="358"/>
        <v>Previous MTD</v>
      </c>
      <c r="AQ7656" s="22" t="str">
        <f t="shared" ca="1" si="359"/>
        <v>Aug 1–5</v>
      </c>
    </row>
    <row r="7657" spans="1:43" ht="14.4" customHeight="1" x14ac:dyDescent="0.3">
      <c r="A7657" s="2" t="s">
        <v>15698</v>
      </c>
      <c r="B7657" s="2" t="s">
        <v>15699</v>
      </c>
      <c r="C7657" s="2" t="s">
        <v>15375</v>
      </c>
      <c r="D7657" s="2" t="s">
        <v>176</v>
      </c>
      <c r="E7657" s="2" t="s">
        <v>204</v>
      </c>
      <c r="F7657" s="2">
        <v>36</v>
      </c>
      <c r="G7657" s="2" t="s">
        <v>83</v>
      </c>
      <c r="H7657" s="2" t="s">
        <v>15370</v>
      </c>
      <c r="I7657" s="2" t="s">
        <v>50</v>
      </c>
      <c r="J7657" s="3">
        <v>46239</v>
      </c>
      <c r="K7657" s="3">
        <v>46240</v>
      </c>
      <c r="L7657" s="2" t="s">
        <v>37</v>
      </c>
      <c r="M7657" s="2" t="s">
        <v>94</v>
      </c>
      <c r="N7657" s="2" t="s">
        <v>568</v>
      </c>
      <c r="O7657" s="4">
        <v>172700</v>
      </c>
      <c r="P7657" s="4">
        <v>30600</v>
      </c>
      <c r="Q7657" s="4">
        <v>142100</v>
      </c>
      <c r="R7657" s="2">
        <v>60</v>
      </c>
      <c r="S7657" s="5">
        <v>12.29</v>
      </c>
      <c r="T7657" s="4">
        <v>3181.8</v>
      </c>
      <c r="U7657" s="2" t="s">
        <v>73</v>
      </c>
      <c r="V7657" s="2" t="s">
        <v>74</v>
      </c>
      <c r="W7657" s="4">
        <v>0</v>
      </c>
      <c r="X7657" s="4">
        <v>142100</v>
      </c>
      <c r="Y7657" s="4">
        <v>0</v>
      </c>
      <c r="Z7657" s="2">
        <v>0</v>
      </c>
      <c r="AA7657" s="2" t="s">
        <v>56</v>
      </c>
      <c r="AB7657" s="2" t="s">
        <v>15741</v>
      </c>
      <c r="AC7657" s="2" t="s">
        <v>15369</v>
      </c>
      <c r="AD7657" s="2" t="s">
        <v>76</v>
      </c>
      <c r="AE7657" s="5">
        <v>82.3</v>
      </c>
      <c r="AF7657" s="2">
        <v>0</v>
      </c>
      <c r="AG7657" s="2" t="s">
        <v>77</v>
      </c>
      <c r="AH7657" s="2">
        <v>1</v>
      </c>
      <c r="AI7657" s="6" t="str">
        <f t="shared" si="357"/>
        <v>35-44</v>
      </c>
      <c r="AJ7657" s="11">
        <f>YEAR(tbl_LoanData[[#This Row],[Application Date]])</f>
        <v>2026</v>
      </c>
      <c r="AK7657" s="11" t="str">
        <f>TEXT(tbl_LoanData[[#This Row],[Application Date]],"MMMM")</f>
        <v>August</v>
      </c>
      <c r="AL7657" s="12">
        <f>DATE(YEAR(tbl_LoanData[[#This Row],[Application Date]]),MONTH(tbl_LoanData[[#This Row],[Application Date]]),1)</f>
        <v>46235</v>
      </c>
      <c r="AM7657" s="14">
        <f ca="1">IF(AND(tbl_LoanData[[#This Row],[Application Date]]&gt;=EOMONTH(TODAY(),-1)+1,tbl_LoanData[[#This Row],[Application Date]]&lt;=TODAY()),tbl_LoanData[[#This Row],[Loan Amount]],0)</f>
        <v>0</v>
      </c>
      <c r="AN7657" s="14">
        <f>tbl_LoanData[[#This Row],[Amount Paid]]-(Q7657-X7657)</f>
        <v>0</v>
      </c>
      <c r="AO7657" s="14">
        <f>IF(tbl_LoanData[[#This Row],[Application Status]]="Approved",1,0)</f>
        <v>1</v>
      </c>
      <c r="AP7657" s="22" t="str">
        <f t="shared" ca="1" si="358"/>
        <v>Previous MTD</v>
      </c>
      <c r="AQ7657" s="22" t="str">
        <f t="shared" ca="1" si="359"/>
        <v>Aug 1–5</v>
      </c>
    </row>
    <row r="7658" spans="1:43" ht="14.4" customHeight="1" x14ac:dyDescent="0.3">
      <c r="A7658" s="2" t="s">
        <v>15700</v>
      </c>
      <c r="B7658" s="2" t="s">
        <v>15701</v>
      </c>
      <c r="C7658" s="2" t="s">
        <v>322</v>
      </c>
      <c r="D7658" s="2" t="s">
        <v>68</v>
      </c>
      <c r="E7658" s="2" t="s">
        <v>189</v>
      </c>
      <c r="F7658" s="2">
        <v>24</v>
      </c>
      <c r="G7658" s="2" t="s">
        <v>83</v>
      </c>
      <c r="H7658" s="2" t="s">
        <v>15341</v>
      </c>
      <c r="I7658" s="2" t="s">
        <v>44</v>
      </c>
      <c r="J7658" s="3">
        <v>46237</v>
      </c>
      <c r="K7658" s="3">
        <v>46239</v>
      </c>
      <c r="L7658" s="2" t="s">
        <v>40</v>
      </c>
      <c r="M7658" s="2" t="s">
        <v>111</v>
      </c>
      <c r="N7658" s="2" t="s">
        <v>369</v>
      </c>
      <c r="O7658" s="4">
        <v>1050900</v>
      </c>
      <c r="P7658" s="4">
        <v>239700</v>
      </c>
      <c r="Q7658" s="4">
        <v>811200</v>
      </c>
      <c r="R7658" s="2">
        <v>60</v>
      </c>
      <c r="S7658" s="5">
        <v>14.04</v>
      </c>
      <c r="T7658" s="4">
        <v>18892.03</v>
      </c>
      <c r="U7658" s="2" t="s">
        <v>73</v>
      </c>
      <c r="V7658" s="2" t="s">
        <v>34</v>
      </c>
      <c r="W7658" s="4">
        <v>0</v>
      </c>
      <c r="X7658" s="4">
        <v>811200</v>
      </c>
      <c r="Y7658" s="4">
        <v>0</v>
      </c>
      <c r="Z7658" s="2">
        <v>57</v>
      </c>
      <c r="AA7658" s="2" t="s">
        <v>58</v>
      </c>
      <c r="AB7658" s="2" t="s">
        <v>15736</v>
      </c>
      <c r="AC7658" s="2" t="s">
        <v>15353</v>
      </c>
      <c r="AD7658" s="2" t="s">
        <v>76</v>
      </c>
      <c r="AE7658" s="5">
        <v>77.2</v>
      </c>
      <c r="AF7658" s="2">
        <v>3</v>
      </c>
      <c r="AG7658" s="2" t="s">
        <v>130</v>
      </c>
      <c r="AH7658" s="2">
        <v>2</v>
      </c>
      <c r="AI7658" s="6" t="str">
        <f t="shared" si="357"/>
        <v>18-24</v>
      </c>
      <c r="AJ7658" s="11">
        <f>YEAR(tbl_LoanData[[#This Row],[Application Date]])</f>
        <v>2026</v>
      </c>
      <c r="AK7658" s="11" t="str">
        <f>TEXT(tbl_LoanData[[#This Row],[Application Date]],"MMMM")</f>
        <v>August</v>
      </c>
      <c r="AL7658" s="12">
        <f>DATE(YEAR(tbl_LoanData[[#This Row],[Application Date]]),MONTH(tbl_LoanData[[#This Row],[Application Date]]),1)</f>
        <v>46235</v>
      </c>
      <c r="AM7658" s="14">
        <f ca="1">IF(AND(tbl_LoanData[[#This Row],[Application Date]]&gt;=EOMONTH(TODAY(),-1)+1,tbl_LoanData[[#This Row],[Application Date]]&lt;=TODAY()),tbl_LoanData[[#This Row],[Loan Amount]],0)</f>
        <v>0</v>
      </c>
      <c r="AN7658" s="14">
        <f>tbl_LoanData[[#This Row],[Amount Paid]]-(Q7658-X7658)</f>
        <v>0</v>
      </c>
      <c r="AO7658" s="14">
        <f>IF(tbl_LoanData[[#This Row],[Application Status]]="Approved",1,0)</f>
        <v>1</v>
      </c>
      <c r="AP7658" s="22" t="str">
        <f t="shared" ca="1" si="358"/>
        <v>Previous MTD</v>
      </c>
      <c r="AQ7658" s="22" t="str">
        <f t="shared" ca="1" si="359"/>
        <v>Aug 1–5</v>
      </c>
    </row>
    <row r="7659" spans="1:43" ht="14.4" customHeight="1" x14ac:dyDescent="0.3">
      <c r="A7659" s="2" t="s">
        <v>15702</v>
      </c>
      <c r="B7659" s="2" t="s">
        <v>15703</v>
      </c>
      <c r="C7659" s="2" t="s">
        <v>15346</v>
      </c>
      <c r="D7659" s="2" t="s">
        <v>142</v>
      </c>
      <c r="E7659" s="2" t="s">
        <v>92</v>
      </c>
      <c r="F7659" s="2">
        <v>62</v>
      </c>
      <c r="G7659" s="2" t="s">
        <v>69</v>
      </c>
      <c r="H7659" s="2" t="s">
        <v>15360</v>
      </c>
      <c r="I7659" s="2" t="s">
        <v>49</v>
      </c>
      <c r="J7659" s="3">
        <v>46237</v>
      </c>
      <c r="K7659" s="3">
        <v>46243</v>
      </c>
      <c r="L7659" s="2" t="s">
        <v>37</v>
      </c>
      <c r="M7659" s="2" t="s">
        <v>199</v>
      </c>
      <c r="N7659" s="2" t="s">
        <v>15355</v>
      </c>
      <c r="O7659" s="4">
        <v>76400</v>
      </c>
      <c r="P7659" s="4">
        <v>21800</v>
      </c>
      <c r="Q7659" s="4">
        <v>54600</v>
      </c>
      <c r="R7659" s="2">
        <v>12</v>
      </c>
      <c r="S7659" s="5">
        <v>12.58</v>
      </c>
      <c r="T7659" s="4">
        <v>4865.97</v>
      </c>
      <c r="U7659" s="2" t="s">
        <v>73</v>
      </c>
      <c r="V7659" s="2" t="s">
        <v>74</v>
      </c>
      <c r="W7659" s="4">
        <v>0</v>
      </c>
      <c r="X7659" s="4">
        <v>54600</v>
      </c>
      <c r="Y7659" s="4">
        <v>0</v>
      </c>
      <c r="Z7659" s="2">
        <v>0</v>
      </c>
      <c r="AA7659" s="2" t="s">
        <v>56</v>
      </c>
      <c r="AB7659" s="2" t="s">
        <v>15736</v>
      </c>
      <c r="AC7659" s="2" t="s">
        <v>15365</v>
      </c>
      <c r="AD7659" s="2" t="s">
        <v>76</v>
      </c>
      <c r="AE7659" s="5">
        <v>71.5</v>
      </c>
      <c r="AF7659" s="2">
        <v>0</v>
      </c>
      <c r="AG7659" s="2" t="s">
        <v>77</v>
      </c>
      <c r="AH7659" s="2">
        <v>6</v>
      </c>
      <c r="AI7659" s="6" t="str">
        <f t="shared" si="357"/>
        <v>55-64</v>
      </c>
      <c r="AJ7659" s="11">
        <f>YEAR(tbl_LoanData[[#This Row],[Application Date]])</f>
        <v>2026</v>
      </c>
      <c r="AK7659" s="11" t="str">
        <f>TEXT(tbl_LoanData[[#This Row],[Application Date]],"MMMM")</f>
        <v>August</v>
      </c>
      <c r="AL7659" s="12">
        <f>DATE(YEAR(tbl_LoanData[[#This Row],[Application Date]]),MONTH(tbl_LoanData[[#This Row],[Application Date]]),1)</f>
        <v>46235</v>
      </c>
      <c r="AM7659" s="14">
        <f ca="1">IF(AND(tbl_LoanData[[#This Row],[Application Date]]&gt;=EOMONTH(TODAY(),-1)+1,tbl_LoanData[[#This Row],[Application Date]]&lt;=TODAY()),tbl_LoanData[[#This Row],[Loan Amount]],0)</f>
        <v>0</v>
      </c>
      <c r="AN7659" s="14">
        <f>tbl_LoanData[[#This Row],[Amount Paid]]-(Q7659-X7659)</f>
        <v>0</v>
      </c>
      <c r="AO7659" s="14">
        <f>IF(tbl_LoanData[[#This Row],[Application Status]]="Approved",1,0)</f>
        <v>1</v>
      </c>
      <c r="AP7659" s="22" t="str">
        <f t="shared" ca="1" si="358"/>
        <v>Previous MTD</v>
      </c>
      <c r="AQ7659" s="22" t="str">
        <f t="shared" ca="1" si="359"/>
        <v>Aug 1–5</v>
      </c>
    </row>
    <row r="7660" spans="1:43" ht="14.4" customHeight="1" x14ac:dyDescent="0.3">
      <c r="A7660" s="2" t="s">
        <v>15704</v>
      </c>
      <c r="B7660" s="2" t="s">
        <v>15705</v>
      </c>
      <c r="C7660" s="2" t="s">
        <v>599</v>
      </c>
      <c r="D7660" s="2" t="s">
        <v>204</v>
      </c>
      <c r="E7660" s="2" t="s">
        <v>117</v>
      </c>
      <c r="F7660" s="2">
        <v>21</v>
      </c>
      <c r="G7660" s="2" t="s">
        <v>83</v>
      </c>
      <c r="H7660" s="2" t="s">
        <v>156</v>
      </c>
      <c r="I7660" s="2" t="s">
        <v>45</v>
      </c>
      <c r="J7660" s="3">
        <v>46239</v>
      </c>
      <c r="K7660" s="3">
        <v>46242</v>
      </c>
      <c r="L7660" s="2" t="s">
        <v>15377</v>
      </c>
      <c r="M7660" s="2" t="s">
        <v>157</v>
      </c>
      <c r="N7660" s="2" t="s">
        <v>15381</v>
      </c>
      <c r="O7660" s="4">
        <v>1416900</v>
      </c>
      <c r="P7660" s="4">
        <v>354200</v>
      </c>
      <c r="Q7660" s="4">
        <v>1062700</v>
      </c>
      <c r="R7660" s="2">
        <v>36</v>
      </c>
      <c r="S7660" s="5">
        <v>15.1</v>
      </c>
      <c r="T7660" s="4">
        <v>36890.910000000003</v>
      </c>
      <c r="U7660" s="2" t="s">
        <v>73</v>
      </c>
      <c r="V7660" s="2" t="s">
        <v>74</v>
      </c>
      <c r="W7660" s="4">
        <v>0</v>
      </c>
      <c r="X7660" s="4">
        <v>1062700</v>
      </c>
      <c r="Y7660" s="4">
        <v>0</v>
      </c>
      <c r="Z7660" s="2">
        <v>0</v>
      </c>
      <c r="AA7660" s="2" t="s">
        <v>56</v>
      </c>
      <c r="AB7660" s="2" t="s">
        <v>15738</v>
      </c>
      <c r="AC7660" s="2" t="s">
        <v>15363</v>
      </c>
      <c r="AD7660" s="2" t="s">
        <v>76</v>
      </c>
      <c r="AE7660" s="5">
        <v>75</v>
      </c>
      <c r="AF7660" s="2">
        <v>0</v>
      </c>
      <c r="AG7660" s="2" t="s">
        <v>77</v>
      </c>
      <c r="AH7660" s="2">
        <v>3</v>
      </c>
      <c r="AI7660" s="6" t="str">
        <f t="shared" si="357"/>
        <v>18-24</v>
      </c>
      <c r="AJ7660" s="11">
        <f>YEAR(tbl_LoanData[[#This Row],[Application Date]])</f>
        <v>2026</v>
      </c>
      <c r="AK7660" s="11" t="str">
        <f>TEXT(tbl_LoanData[[#This Row],[Application Date]],"MMMM")</f>
        <v>August</v>
      </c>
      <c r="AL7660" s="12">
        <f>DATE(YEAR(tbl_LoanData[[#This Row],[Application Date]]),MONTH(tbl_LoanData[[#This Row],[Application Date]]),1)</f>
        <v>46235</v>
      </c>
      <c r="AM7660" s="14">
        <f ca="1">IF(AND(tbl_LoanData[[#This Row],[Application Date]]&gt;=EOMONTH(TODAY(),-1)+1,tbl_LoanData[[#This Row],[Application Date]]&lt;=TODAY()),tbl_LoanData[[#This Row],[Loan Amount]],0)</f>
        <v>0</v>
      </c>
      <c r="AN7660" s="14">
        <f>tbl_LoanData[[#This Row],[Amount Paid]]-(Q7660-X7660)</f>
        <v>0</v>
      </c>
      <c r="AO7660" s="14">
        <f>IF(tbl_LoanData[[#This Row],[Application Status]]="Approved",1,0)</f>
        <v>1</v>
      </c>
      <c r="AP7660" s="22" t="str">
        <f t="shared" ca="1" si="358"/>
        <v>Previous MTD</v>
      </c>
      <c r="AQ7660" s="22" t="str">
        <f t="shared" ca="1" si="359"/>
        <v>Aug 1–5</v>
      </c>
    </row>
    <row r="7661" spans="1:43" ht="14.4" customHeight="1" x14ac:dyDescent="0.3">
      <c r="A7661" s="2" t="s">
        <v>15706</v>
      </c>
      <c r="B7661" s="2" t="s">
        <v>15707</v>
      </c>
      <c r="C7661" s="2" t="s">
        <v>668</v>
      </c>
      <c r="D7661" s="2" t="s">
        <v>142</v>
      </c>
      <c r="E7661" s="2" t="s">
        <v>92</v>
      </c>
      <c r="F7661" s="2">
        <v>25</v>
      </c>
      <c r="G7661" s="2" t="s">
        <v>69</v>
      </c>
      <c r="H7661" s="2" t="s">
        <v>15376</v>
      </c>
      <c r="I7661" s="2" t="s">
        <v>50</v>
      </c>
      <c r="J7661" s="3">
        <v>46240</v>
      </c>
      <c r="K7661" s="3"/>
      <c r="L7661" s="2" t="s">
        <v>40</v>
      </c>
      <c r="M7661" s="2" t="s">
        <v>85</v>
      </c>
      <c r="N7661" s="2" t="s">
        <v>274</v>
      </c>
      <c r="O7661" s="4">
        <v>1129700</v>
      </c>
      <c r="P7661" s="4">
        <v>196000</v>
      </c>
      <c r="Q7661" s="4">
        <v>933700</v>
      </c>
      <c r="R7661" s="2">
        <v>36</v>
      </c>
      <c r="S7661" s="5">
        <v>15.46</v>
      </c>
      <c r="T7661" s="4">
        <v>0</v>
      </c>
      <c r="U7661" s="2" t="s">
        <v>96</v>
      </c>
      <c r="V7661" s="2" t="s">
        <v>97</v>
      </c>
      <c r="W7661" s="4">
        <v>0</v>
      </c>
      <c r="X7661" s="4">
        <v>0</v>
      </c>
      <c r="Y7661" s="4">
        <v>0</v>
      </c>
      <c r="Z7661" s="2">
        <v>0</v>
      </c>
      <c r="AA7661" s="2" t="s">
        <v>97</v>
      </c>
      <c r="AB7661" s="2" t="s">
        <v>15739</v>
      </c>
      <c r="AC7661" s="2" t="s">
        <v>15339</v>
      </c>
      <c r="AD7661" s="2" t="s">
        <v>76</v>
      </c>
      <c r="AE7661" s="5">
        <v>82.7</v>
      </c>
      <c r="AF7661" s="2">
        <v>0</v>
      </c>
      <c r="AG7661" s="2" t="s">
        <v>97</v>
      </c>
      <c r="AH7661" s="2"/>
      <c r="AI7661" s="6" t="str">
        <f t="shared" si="357"/>
        <v>25-34</v>
      </c>
      <c r="AJ7661" s="11">
        <f>YEAR(tbl_LoanData[[#This Row],[Application Date]])</f>
        <v>2026</v>
      </c>
      <c r="AK7661" s="11" t="str">
        <f>TEXT(tbl_LoanData[[#This Row],[Application Date]],"MMMM")</f>
        <v>August</v>
      </c>
      <c r="AL7661" s="12">
        <f>DATE(YEAR(tbl_LoanData[[#This Row],[Application Date]]),MONTH(tbl_LoanData[[#This Row],[Application Date]]),1)</f>
        <v>46235</v>
      </c>
      <c r="AM7661" s="14">
        <f ca="1">IF(AND(tbl_LoanData[[#This Row],[Application Date]]&gt;=EOMONTH(TODAY(),-1)+1,tbl_LoanData[[#This Row],[Application Date]]&lt;=TODAY()),tbl_LoanData[[#This Row],[Loan Amount]],0)</f>
        <v>0</v>
      </c>
      <c r="AN7661" s="14">
        <f>tbl_LoanData[[#This Row],[Amount Paid]]-(Q7661-X7661)</f>
        <v>-933700</v>
      </c>
      <c r="AO7661" s="14">
        <f>IF(tbl_LoanData[[#This Row],[Application Status]]="Approved",1,0)</f>
        <v>0</v>
      </c>
      <c r="AP7661" s="22" t="str">
        <f t="shared" ca="1" si="358"/>
        <v>Previous MTD</v>
      </c>
      <c r="AQ7661" s="22" t="str">
        <f t="shared" ca="1" si="359"/>
        <v>Aug 1–5</v>
      </c>
    </row>
    <row r="7662" spans="1:43" ht="14.4" customHeight="1" x14ac:dyDescent="0.3">
      <c r="A7662" s="2" t="s">
        <v>15708</v>
      </c>
      <c r="B7662" s="2" t="s">
        <v>15709</v>
      </c>
      <c r="C7662" s="2" t="s">
        <v>508</v>
      </c>
      <c r="D7662" s="2" t="s">
        <v>189</v>
      </c>
      <c r="E7662" s="2" t="s">
        <v>68</v>
      </c>
      <c r="F7662" s="2">
        <v>23</v>
      </c>
      <c r="G7662" s="2" t="s">
        <v>83</v>
      </c>
      <c r="H7662" s="2" t="s">
        <v>211</v>
      </c>
      <c r="I7662" s="2" t="s">
        <v>50</v>
      </c>
      <c r="J7662" s="3">
        <v>46236</v>
      </c>
      <c r="K7662" s="3">
        <v>46241</v>
      </c>
      <c r="L7662" s="2" t="s">
        <v>37</v>
      </c>
      <c r="M7662" s="2" t="s">
        <v>260</v>
      </c>
      <c r="N7662" s="2" t="s">
        <v>745</v>
      </c>
      <c r="O7662" s="4">
        <v>172400</v>
      </c>
      <c r="P7662" s="4">
        <v>36300</v>
      </c>
      <c r="Q7662" s="4">
        <v>136100</v>
      </c>
      <c r="R7662" s="2">
        <v>48</v>
      </c>
      <c r="S7662" s="5">
        <v>10.52</v>
      </c>
      <c r="T7662" s="4">
        <v>3485.93</v>
      </c>
      <c r="U7662" s="2" t="s">
        <v>73</v>
      </c>
      <c r="V7662" s="2" t="s">
        <v>74</v>
      </c>
      <c r="W7662" s="4">
        <v>0</v>
      </c>
      <c r="X7662" s="4">
        <v>136100</v>
      </c>
      <c r="Y7662" s="4">
        <v>0</v>
      </c>
      <c r="Z7662" s="2">
        <v>0</v>
      </c>
      <c r="AA7662" s="2" t="s">
        <v>56</v>
      </c>
      <c r="AB7662" s="2" t="s">
        <v>15730</v>
      </c>
      <c r="AC7662" s="2" t="s">
        <v>15338</v>
      </c>
      <c r="AD7662" s="2" t="s">
        <v>76</v>
      </c>
      <c r="AE7662" s="5">
        <v>78.900000000000006</v>
      </c>
      <c r="AF7662" s="2">
        <v>0</v>
      </c>
      <c r="AG7662" s="2" t="s">
        <v>77</v>
      </c>
      <c r="AH7662" s="2">
        <v>5</v>
      </c>
      <c r="AI7662" s="6" t="str">
        <f t="shared" si="357"/>
        <v>18-24</v>
      </c>
      <c r="AJ7662" s="11">
        <f>YEAR(tbl_LoanData[[#This Row],[Application Date]])</f>
        <v>2026</v>
      </c>
      <c r="AK7662" s="11" t="str">
        <f>TEXT(tbl_LoanData[[#This Row],[Application Date]],"MMMM")</f>
        <v>August</v>
      </c>
      <c r="AL7662" s="12">
        <f>DATE(YEAR(tbl_LoanData[[#This Row],[Application Date]]),MONTH(tbl_LoanData[[#This Row],[Application Date]]),1)</f>
        <v>46235</v>
      </c>
      <c r="AM7662" s="14">
        <f ca="1">IF(AND(tbl_LoanData[[#This Row],[Application Date]]&gt;=EOMONTH(TODAY(),-1)+1,tbl_LoanData[[#This Row],[Application Date]]&lt;=TODAY()),tbl_LoanData[[#This Row],[Loan Amount]],0)</f>
        <v>0</v>
      </c>
      <c r="AN7662" s="14">
        <f>tbl_LoanData[[#This Row],[Amount Paid]]-(Q7662-X7662)</f>
        <v>0</v>
      </c>
      <c r="AO7662" s="14">
        <f>IF(tbl_LoanData[[#This Row],[Application Status]]="Approved",1,0)</f>
        <v>1</v>
      </c>
      <c r="AP7662" s="22" t="str">
        <f t="shared" ca="1" si="358"/>
        <v>Previous MTD</v>
      </c>
      <c r="AQ7662" s="22" t="str">
        <f t="shared" ca="1" si="359"/>
        <v>Aug 1–5</v>
      </c>
    </row>
    <row r="7663" spans="1:43" ht="14.4" customHeight="1" x14ac:dyDescent="0.3">
      <c r="A7663" s="2" t="s">
        <v>15710</v>
      </c>
      <c r="B7663" s="2" t="s">
        <v>15711</v>
      </c>
      <c r="C7663" s="2" t="s">
        <v>231</v>
      </c>
      <c r="D7663" s="2" t="s">
        <v>182</v>
      </c>
      <c r="E7663" s="2" t="s">
        <v>165</v>
      </c>
      <c r="F7663" s="2">
        <v>54</v>
      </c>
      <c r="G7663" s="2" t="s">
        <v>83</v>
      </c>
      <c r="H7663" s="2" t="s">
        <v>298</v>
      </c>
      <c r="I7663" s="2" t="s">
        <v>43</v>
      </c>
      <c r="J7663" s="3">
        <v>46244</v>
      </c>
      <c r="K7663" s="3">
        <v>46250</v>
      </c>
      <c r="L7663" s="2" t="s">
        <v>37</v>
      </c>
      <c r="M7663" s="2" t="s">
        <v>199</v>
      </c>
      <c r="N7663" s="2" t="s">
        <v>15355</v>
      </c>
      <c r="O7663" s="4">
        <v>155100</v>
      </c>
      <c r="P7663" s="4">
        <v>25700</v>
      </c>
      <c r="Q7663" s="4">
        <v>129400</v>
      </c>
      <c r="R7663" s="2">
        <v>60</v>
      </c>
      <c r="S7663" s="5">
        <v>12.61</v>
      </c>
      <c r="T7663" s="4">
        <v>2918.48</v>
      </c>
      <c r="U7663" s="2" t="s">
        <v>73</v>
      </c>
      <c r="V7663" s="2" t="s">
        <v>74</v>
      </c>
      <c r="W7663" s="4">
        <v>0</v>
      </c>
      <c r="X7663" s="4">
        <v>129400</v>
      </c>
      <c r="Y7663" s="4">
        <v>0</v>
      </c>
      <c r="Z7663" s="2">
        <v>0</v>
      </c>
      <c r="AA7663" s="2" t="s">
        <v>56</v>
      </c>
      <c r="AB7663" s="2" t="s">
        <v>15736</v>
      </c>
      <c r="AC7663" s="2" t="s">
        <v>15345</v>
      </c>
      <c r="AD7663" s="2" t="s">
        <v>76</v>
      </c>
      <c r="AE7663" s="5">
        <v>83.4</v>
      </c>
      <c r="AF7663" s="2">
        <v>0</v>
      </c>
      <c r="AG7663" s="2" t="s">
        <v>77</v>
      </c>
      <c r="AH7663" s="2">
        <v>6</v>
      </c>
      <c r="AI7663" s="6" t="str">
        <f t="shared" si="357"/>
        <v>45-54</v>
      </c>
      <c r="AJ7663" s="11">
        <f>YEAR(tbl_LoanData[[#This Row],[Application Date]])</f>
        <v>2026</v>
      </c>
      <c r="AK7663" s="11" t="str">
        <f>TEXT(tbl_LoanData[[#This Row],[Application Date]],"MMMM")</f>
        <v>August</v>
      </c>
      <c r="AL7663" s="12">
        <f>DATE(YEAR(tbl_LoanData[[#This Row],[Application Date]]),MONTH(tbl_LoanData[[#This Row],[Application Date]]),1)</f>
        <v>46235</v>
      </c>
      <c r="AM7663" s="14">
        <f ca="1">IF(AND(tbl_LoanData[[#This Row],[Application Date]]&gt;=EOMONTH(TODAY(),-1)+1,tbl_LoanData[[#This Row],[Application Date]]&lt;=TODAY()),tbl_LoanData[[#This Row],[Loan Amount]],0)</f>
        <v>0</v>
      </c>
      <c r="AN7663" s="14">
        <f>tbl_LoanData[[#This Row],[Amount Paid]]-(Q7663-X7663)</f>
        <v>0</v>
      </c>
      <c r="AO7663" s="14">
        <f>IF(tbl_LoanData[[#This Row],[Application Status]]="Approved",1,0)</f>
        <v>1</v>
      </c>
      <c r="AP7663" s="22" t="str">
        <f t="shared" ca="1" si="358"/>
        <v>Previous MTD</v>
      </c>
      <c r="AQ7663" s="22" t="str">
        <f t="shared" ca="1" si="359"/>
        <v>Aug 1–5</v>
      </c>
    </row>
    <row r="7664" spans="1:43" ht="14.4" customHeight="1" x14ac:dyDescent="0.3">
      <c r="A7664" s="2" t="s">
        <v>15712</v>
      </c>
      <c r="B7664" s="2" t="s">
        <v>15713</v>
      </c>
      <c r="C7664" s="2" t="s">
        <v>15356</v>
      </c>
      <c r="D7664" s="2" t="s">
        <v>142</v>
      </c>
      <c r="E7664" s="2" t="s">
        <v>268</v>
      </c>
      <c r="F7664" s="2">
        <v>33</v>
      </c>
      <c r="G7664" s="2" t="s">
        <v>69</v>
      </c>
      <c r="H7664" s="2" t="s">
        <v>15360</v>
      </c>
      <c r="I7664" s="2" t="s">
        <v>49</v>
      </c>
      <c r="J7664" s="3">
        <v>46248</v>
      </c>
      <c r="K7664" s="3"/>
      <c r="L7664" s="2" t="s">
        <v>39</v>
      </c>
      <c r="M7664" s="2" t="s">
        <v>71</v>
      </c>
      <c r="N7664" s="2" t="s">
        <v>294</v>
      </c>
      <c r="O7664" s="4">
        <v>1107000</v>
      </c>
      <c r="P7664" s="4">
        <v>116000</v>
      </c>
      <c r="Q7664" s="4">
        <v>991000</v>
      </c>
      <c r="R7664" s="2">
        <v>60</v>
      </c>
      <c r="S7664" s="5">
        <v>11.62</v>
      </c>
      <c r="T7664" s="4">
        <v>0</v>
      </c>
      <c r="U7664" s="2" t="s">
        <v>96</v>
      </c>
      <c r="V7664" s="2" t="s">
        <v>97</v>
      </c>
      <c r="W7664" s="4">
        <v>0</v>
      </c>
      <c r="X7664" s="4">
        <v>0</v>
      </c>
      <c r="Y7664" s="4">
        <v>0</v>
      </c>
      <c r="Z7664" s="2">
        <v>0</v>
      </c>
      <c r="AA7664" s="2" t="s">
        <v>97</v>
      </c>
      <c r="AB7664" s="2" t="s">
        <v>15738</v>
      </c>
      <c r="AC7664" s="2" t="s">
        <v>15363</v>
      </c>
      <c r="AD7664" s="2" t="s">
        <v>76</v>
      </c>
      <c r="AE7664" s="5">
        <v>89.5</v>
      </c>
      <c r="AF7664" s="2">
        <v>0</v>
      </c>
      <c r="AG7664" s="2" t="s">
        <v>97</v>
      </c>
      <c r="AH7664" s="2"/>
      <c r="AI7664" s="6" t="str">
        <f t="shared" si="357"/>
        <v>25-34</v>
      </c>
      <c r="AJ7664" s="11">
        <f>YEAR(tbl_LoanData[[#This Row],[Application Date]])</f>
        <v>2026</v>
      </c>
      <c r="AK7664" s="11" t="str">
        <f>TEXT(tbl_LoanData[[#This Row],[Application Date]],"MMMM")</f>
        <v>August</v>
      </c>
      <c r="AL7664" s="12">
        <f>DATE(YEAR(tbl_LoanData[[#This Row],[Application Date]]),MONTH(tbl_LoanData[[#This Row],[Application Date]]),1)</f>
        <v>46235</v>
      </c>
      <c r="AM7664" s="14">
        <f ca="1">IF(AND(tbl_LoanData[[#This Row],[Application Date]]&gt;=EOMONTH(TODAY(),-1)+1,tbl_LoanData[[#This Row],[Application Date]]&lt;=TODAY()),tbl_LoanData[[#This Row],[Loan Amount]],0)</f>
        <v>0</v>
      </c>
      <c r="AN7664" s="14">
        <f>tbl_LoanData[[#This Row],[Amount Paid]]-(Q7664-X7664)</f>
        <v>-991000</v>
      </c>
      <c r="AO7664" s="14">
        <f>IF(tbl_LoanData[[#This Row],[Application Status]]="Approved",1,0)</f>
        <v>0</v>
      </c>
      <c r="AP7664" s="22" t="str">
        <f t="shared" ca="1" si="358"/>
        <v>Previous MTD</v>
      </c>
      <c r="AQ7664" s="22" t="str">
        <f t="shared" ca="1" si="359"/>
        <v>Aug 1–5</v>
      </c>
    </row>
    <row r="7665" spans="1:43" ht="14.4" customHeight="1" x14ac:dyDescent="0.3">
      <c r="A7665" s="2" t="s">
        <v>15714</v>
      </c>
      <c r="B7665" s="2" t="s">
        <v>15715</v>
      </c>
      <c r="C7665" s="2" t="s">
        <v>15379</v>
      </c>
      <c r="D7665" s="2" t="s">
        <v>67</v>
      </c>
      <c r="E7665" s="2" t="s">
        <v>204</v>
      </c>
      <c r="F7665" s="2">
        <v>34</v>
      </c>
      <c r="G7665" s="2" t="s">
        <v>69</v>
      </c>
      <c r="H7665" s="2" t="s">
        <v>15364</v>
      </c>
      <c r="I7665" s="2" t="s">
        <v>53</v>
      </c>
      <c r="J7665" s="3">
        <v>46237</v>
      </c>
      <c r="K7665" s="3">
        <v>46238</v>
      </c>
      <c r="L7665" s="2" t="s">
        <v>37</v>
      </c>
      <c r="M7665" s="2" t="s">
        <v>94</v>
      </c>
      <c r="N7665" s="2" t="s">
        <v>234</v>
      </c>
      <c r="O7665" s="4">
        <v>148300</v>
      </c>
      <c r="P7665" s="4">
        <v>16100</v>
      </c>
      <c r="Q7665" s="4">
        <v>132200</v>
      </c>
      <c r="R7665" s="2">
        <v>24</v>
      </c>
      <c r="S7665" s="5">
        <v>16.579999999999998</v>
      </c>
      <c r="T7665" s="4">
        <v>6509.62</v>
      </c>
      <c r="U7665" s="2" t="s">
        <v>73</v>
      </c>
      <c r="V7665" s="2" t="s">
        <v>74</v>
      </c>
      <c r="W7665" s="4">
        <v>0</v>
      </c>
      <c r="X7665" s="4">
        <v>132200</v>
      </c>
      <c r="Y7665" s="4">
        <v>0</v>
      </c>
      <c r="Z7665" s="2">
        <v>0</v>
      </c>
      <c r="AA7665" s="2" t="s">
        <v>56</v>
      </c>
      <c r="AB7665" s="2" t="s">
        <v>15730</v>
      </c>
      <c r="AC7665" s="2" t="s">
        <v>15369</v>
      </c>
      <c r="AD7665" s="2" t="s">
        <v>76</v>
      </c>
      <c r="AE7665" s="5">
        <v>89.1</v>
      </c>
      <c r="AF7665" s="2">
        <v>0</v>
      </c>
      <c r="AG7665" s="2" t="s">
        <v>77</v>
      </c>
      <c r="AH7665" s="2">
        <v>1</v>
      </c>
      <c r="AI7665" s="6" t="str">
        <f t="shared" si="357"/>
        <v>25-34</v>
      </c>
      <c r="AJ7665" s="11">
        <f>YEAR(tbl_LoanData[[#This Row],[Application Date]])</f>
        <v>2026</v>
      </c>
      <c r="AK7665" s="11" t="str">
        <f>TEXT(tbl_LoanData[[#This Row],[Application Date]],"MMMM")</f>
        <v>August</v>
      </c>
      <c r="AL7665" s="12">
        <f>DATE(YEAR(tbl_LoanData[[#This Row],[Application Date]]),MONTH(tbl_LoanData[[#This Row],[Application Date]]),1)</f>
        <v>46235</v>
      </c>
      <c r="AM7665" s="14">
        <f ca="1">IF(AND(tbl_LoanData[[#This Row],[Application Date]]&gt;=EOMONTH(TODAY(),-1)+1,tbl_LoanData[[#This Row],[Application Date]]&lt;=TODAY()),tbl_LoanData[[#This Row],[Loan Amount]],0)</f>
        <v>0</v>
      </c>
      <c r="AN7665" s="14">
        <f>tbl_LoanData[[#This Row],[Amount Paid]]-(Q7665-X7665)</f>
        <v>0</v>
      </c>
      <c r="AO7665" s="14">
        <f>IF(tbl_LoanData[[#This Row],[Application Status]]="Approved",1,0)</f>
        <v>1</v>
      </c>
      <c r="AP7665" s="22" t="str">
        <f t="shared" ca="1" si="358"/>
        <v>Previous MTD</v>
      </c>
      <c r="AQ7665" s="22" t="str">
        <f t="shared" ca="1" si="359"/>
        <v>Aug 1–5</v>
      </c>
    </row>
    <row r="7666" spans="1:43" ht="14.4" customHeight="1" x14ac:dyDescent="0.3">
      <c r="A7666" s="2" t="s">
        <v>15716</v>
      </c>
      <c r="B7666" s="2" t="s">
        <v>15717</v>
      </c>
      <c r="C7666" s="2" t="s">
        <v>435</v>
      </c>
      <c r="D7666" s="2" t="s">
        <v>176</v>
      </c>
      <c r="E7666" s="2" t="s">
        <v>91</v>
      </c>
      <c r="F7666" s="2">
        <v>58</v>
      </c>
      <c r="G7666" s="2" t="s">
        <v>83</v>
      </c>
      <c r="H7666" s="2" t="s">
        <v>516</v>
      </c>
      <c r="I7666" s="2" t="s">
        <v>53</v>
      </c>
      <c r="J7666" s="3">
        <v>46245</v>
      </c>
      <c r="K7666" s="3">
        <v>46247</v>
      </c>
      <c r="L7666" s="2" t="s">
        <v>37</v>
      </c>
      <c r="M7666" s="2" t="s">
        <v>260</v>
      </c>
      <c r="N7666" s="2" t="s">
        <v>745</v>
      </c>
      <c r="O7666" s="4">
        <v>102100</v>
      </c>
      <c r="P7666" s="4">
        <v>29100</v>
      </c>
      <c r="Q7666" s="4">
        <v>73000</v>
      </c>
      <c r="R7666" s="2">
        <v>48</v>
      </c>
      <c r="S7666" s="5">
        <v>14.81</v>
      </c>
      <c r="T7666" s="4">
        <v>2024.62</v>
      </c>
      <c r="U7666" s="2" t="s">
        <v>73</v>
      </c>
      <c r="V7666" s="2" t="s">
        <v>74</v>
      </c>
      <c r="W7666" s="4">
        <v>0</v>
      </c>
      <c r="X7666" s="4">
        <v>73000</v>
      </c>
      <c r="Y7666" s="4">
        <v>0</v>
      </c>
      <c r="Z7666" s="2">
        <v>0</v>
      </c>
      <c r="AA7666" s="2" t="s">
        <v>56</v>
      </c>
      <c r="AB7666" s="2" t="s">
        <v>15730</v>
      </c>
      <c r="AC7666" s="2" t="s">
        <v>15369</v>
      </c>
      <c r="AD7666" s="2" t="s">
        <v>76</v>
      </c>
      <c r="AE7666" s="5">
        <v>71.5</v>
      </c>
      <c r="AF7666" s="2">
        <v>0</v>
      </c>
      <c r="AG7666" s="2" t="s">
        <v>77</v>
      </c>
      <c r="AH7666" s="2">
        <v>2</v>
      </c>
      <c r="AI7666" s="6" t="str">
        <f t="shared" si="357"/>
        <v>55-64</v>
      </c>
      <c r="AJ7666" s="11">
        <f>YEAR(tbl_LoanData[[#This Row],[Application Date]])</f>
        <v>2026</v>
      </c>
      <c r="AK7666" s="11" t="str">
        <f>TEXT(tbl_LoanData[[#This Row],[Application Date]],"MMMM")</f>
        <v>August</v>
      </c>
      <c r="AL7666" s="12">
        <f>DATE(YEAR(tbl_LoanData[[#This Row],[Application Date]]),MONTH(tbl_LoanData[[#This Row],[Application Date]]),1)</f>
        <v>46235</v>
      </c>
      <c r="AM7666" s="14">
        <f ca="1">IF(AND(tbl_LoanData[[#This Row],[Application Date]]&gt;=EOMONTH(TODAY(),-1)+1,tbl_LoanData[[#This Row],[Application Date]]&lt;=TODAY()),tbl_LoanData[[#This Row],[Loan Amount]],0)</f>
        <v>0</v>
      </c>
      <c r="AN7666" s="14">
        <f>tbl_LoanData[[#This Row],[Amount Paid]]-(Q7666-X7666)</f>
        <v>0</v>
      </c>
      <c r="AO7666" s="14">
        <f>IF(tbl_LoanData[[#This Row],[Application Status]]="Approved",1,0)</f>
        <v>1</v>
      </c>
      <c r="AP7666" s="22" t="str">
        <f t="shared" ca="1" si="358"/>
        <v>Previous MTD</v>
      </c>
      <c r="AQ7666" s="22" t="str">
        <f t="shared" ca="1" si="359"/>
        <v>Aug 1–5</v>
      </c>
    </row>
  </sheetData>
  <conditionalFormatting sqref="Z2:Z7666">
    <cfRule type="colorScale" priority="4">
      <colorScale>
        <cfvo type="min"/>
        <cfvo type="percentile" val="50"/>
        <cfvo type="max"/>
        <color rgb="FFC6EFCE"/>
        <color rgb="FFFFEB9C"/>
        <color rgb="FFFFC7CE"/>
      </colorScale>
    </cfRule>
  </conditionalFormatting>
  <conditionalFormatting sqref="AG1:AG1048576">
    <cfRule type="containsText" dxfId="4093" priority="2" operator="containsText" text="High Risk">
      <formula>NOT(ISERROR(SEARCH("High Risk",AG1)))</formula>
    </cfRule>
  </conditionalFormatting>
  <pageMargins left="0.75" right="0.75" top="1" bottom="1" header="0.511811023622047" footer="0.511811023622047"/>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Application</vt:lpstr>
      <vt:lpstr>Insight</vt:lpstr>
      <vt:lpstr>Analysis - financing</vt:lpstr>
      <vt:lpstr>Loan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Leanne and Joms</cp:lastModifiedBy>
  <cp:revision>0</cp:revision>
  <dcterms:created xsi:type="dcterms:W3CDTF">2026-08-18T11:28:29Z</dcterms:created>
  <dcterms:modified xsi:type="dcterms:W3CDTF">2026-09-07T11:33:52Z</dcterms:modified>
  <dc:language>en-US</dc:language>
</cp:coreProperties>
</file>